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Vân\Bảng công\"/>
    </mc:Choice>
  </mc:AlternateContent>
  <xr:revisionPtr revIDLastSave="0" documentId="13_ncr:1_{2831367A-F6F4-4D65-B472-7F24B789285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ảng công " sheetId="57" r:id="rId1"/>
  </sheets>
  <externalReferences>
    <externalReference r:id="rId2"/>
  </externalReferences>
  <definedNames>
    <definedName name="_Fill" hidden="1">#REF!</definedName>
    <definedName name="_xlnm._FilterDatabase" localSheetId="0" hidden="1">'Bảng công '!$A$16:$DN$4987</definedName>
    <definedName name="_Regression_Int" hidden="1">1</definedName>
    <definedName name="AA" hidden="1">{"'AS,SEC'!$A$4:$J$25"}</definedName>
    <definedName name="d" hidden="1">{"'AS,SEC'!$A$4:$J$25"}</definedName>
    <definedName name="dddd1234" hidden="1">#REF!</definedName>
    <definedName name="HTML_CodePage" hidden="1">949</definedName>
    <definedName name="HTML_Control" hidden="1">{"'AS,SEC'!$A$4:$J$25"}</definedName>
    <definedName name="HTML_Description" hidden="1">""</definedName>
    <definedName name="HTML_Email" hidden="1">""</definedName>
    <definedName name="HTML_Header" hidden="1">"AS,SEC"</definedName>
    <definedName name="HTML_LastUpdate" hidden="1">"2000-05-10"</definedName>
    <definedName name="HTML_LineAfter" hidden="1">FALSE</definedName>
    <definedName name="HTML_LineBefore" hidden="1">FALSE</definedName>
    <definedName name="HTML_Name" hidden="1">"이도진"</definedName>
    <definedName name="HTML_OBDlg2" hidden="1">TRUE</definedName>
    <definedName name="HTML_OBDlg4" hidden="1">TRUE</definedName>
    <definedName name="HTML_OS" hidden="1">0</definedName>
    <definedName name="HTML_PathFile" hidden="1">"D:\이사회\2천년5월\MyHTML.htm"</definedName>
    <definedName name="HTML_Title" hidden="1">"20대"</definedName>
    <definedName name="_xlnm.Print_Area" localSheetId="0">'Bảng công '!$A$1:$CM$4991</definedName>
    <definedName name="_xlnm.Print_Titles" localSheetId="0">'Bảng công '!$15:$16</definedName>
    <definedName name="s" hidden="1">{"'AS,SEC'!$A$4:$J$25"}</definedName>
    <definedName name="구조조정후" hidden="1">{"'AS,SEC'!$A$4:$J$25"}</definedName>
    <definedName name="도" hidden="1">{"'AS,SEC'!$A$4:$J$25"}</definedName>
    <definedName name="수요산출2" hidden="1">{"'AS,SEC'!$A$4:$J$25"}</definedName>
    <definedName name="이" hidden="1">{"'AS,SEC'!$A$4:$J$25"}</definedName>
    <definedName name="ㅏㅏㅏㅏ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2425" i="57" l="1"/>
  <c r="CR2425" i="57"/>
  <c r="CQ2425" i="57"/>
  <c r="CP2425" i="57"/>
  <c r="CL2425" i="57"/>
  <c r="CK2425" i="57"/>
  <c r="CJ2425" i="57"/>
  <c r="CI2425" i="57"/>
  <c r="CH2425" i="57"/>
  <c r="CG2425" i="57"/>
  <c r="CF2425" i="57"/>
  <c r="CE2425" i="57"/>
  <c r="CD2425" i="57"/>
  <c r="CC2425" i="57"/>
  <c r="CB2425" i="57"/>
  <c r="CA2425" i="57"/>
  <c r="BX2425" i="57"/>
  <c r="BY2425" i="57" s="1"/>
  <c r="BQ2425" i="57"/>
  <c r="BW2425" i="57" s="1"/>
  <c r="BP2425" i="57"/>
  <c r="BV2425" i="57" s="1"/>
  <c r="BO2425" i="57"/>
  <c r="BU2425" i="57" s="1"/>
  <c r="BN2425" i="57"/>
  <c r="BT2425" i="57" s="1"/>
  <c r="BM2425" i="57"/>
  <c r="BS2425" i="57" s="1"/>
  <c r="BL2425" i="57"/>
  <c r="BK2425" i="57"/>
  <c r="BJ2425" i="57"/>
  <c r="BI2425" i="57"/>
  <c r="BH2425" i="57"/>
  <c r="BG2425" i="57"/>
  <c r="BF2425" i="57"/>
  <c r="BE2425" i="57"/>
  <c r="BD2425" i="57"/>
  <c r="BC2425" i="57"/>
  <c r="BB2425" i="57"/>
  <c r="BA2425" i="57"/>
  <c r="AZ2425" i="57"/>
  <c r="AY2425" i="57"/>
  <c r="AX2425" i="57"/>
  <c r="AW2425" i="57"/>
  <c r="AV2425" i="57"/>
  <c r="AU2425" i="57"/>
  <c r="AT2425" i="57"/>
  <c r="AS2425" i="57"/>
  <c r="AR2425" i="57"/>
  <c r="AQ2425" i="57"/>
  <c r="AP2425" i="57"/>
  <c r="AO2425" i="57"/>
  <c r="AN2425" i="57"/>
  <c r="AM2425" i="57"/>
  <c r="CO2425" i="57" l="1"/>
  <c r="BR2425" i="57"/>
  <c r="BZ2425" i="57" s="1"/>
  <c r="CR4457" i="57" l="1"/>
  <c r="CQ4457" i="57"/>
  <c r="CP4457" i="57"/>
  <c r="CL4457" i="57"/>
  <c r="CK4457" i="57"/>
  <c r="CJ4457" i="57"/>
  <c r="CI4457" i="57"/>
  <c r="CH4457" i="57"/>
  <c r="CG4457" i="57"/>
  <c r="CF4457" i="57"/>
  <c r="CE4457" i="57"/>
  <c r="CD4457" i="57"/>
  <c r="CC4457" i="57"/>
  <c r="CB4457" i="57"/>
  <c r="CA4457" i="57"/>
  <c r="BX4457" i="57"/>
  <c r="BY4457" i="57" s="1"/>
  <c r="BQ4457" i="57"/>
  <c r="BW4457" i="57" s="1"/>
  <c r="BP4457" i="57"/>
  <c r="BV4457" i="57" s="1"/>
  <c r="BO4457" i="57"/>
  <c r="BU4457" i="57" s="1"/>
  <c r="BN4457" i="57"/>
  <c r="BT4457" i="57" s="1"/>
  <c r="BM4457" i="57"/>
  <c r="BS4457" i="57" s="1"/>
  <c r="BL4457" i="57"/>
  <c r="BK4457" i="57"/>
  <c r="BJ4457" i="57"/>
  <c r="BI4457" i="57"/>
  <c r="BH4457" i="57"/>
  <c r="BG4457" i="57"/>
  <c r="BF4457" i="57"/>
  <c r="BE4457" i="57"/>
  <c r="BD4457" i="57"/>
  <c r="BC4457" i="57"/>
  <c r="BB4457" i="57"/>
  <c r="BA4457" i="57"/>
  <c r="AZ4457" i="57"/>
  <c r="AY4457" i="57"/>
  <c r="AX4457" i="57"/>
  <c r="AW4457" i="57"/>
  <c r="AV4457" i="57"/>
  <c r="AU4457" i="57"/>
  <c r="AT4457" i="57"/>
  <c r="AS4457" i="57"/>
  <c r="AR4457" i="57"/>
  <c r="AQ4457" i="57"/>
  <c r="AP4457" i="57"/>
  <c r="AO4457" i="57"/>
  <c r="AN4457" i="57"/>
  <c r="AM4457" i="57"/>
  <c r="CO4457" i="57" l="1"/>
  <c r="BR4457" i="57"/>
  <c r="BZ4457" i="57" s="1"/>
  <c r="CR3113" i="57" l="1"/>
  <c r="CQ3113" i="57"/>
  <c r="CP3113" i="57"/>
  <c r="CL3113" i="57"/>
  <c r="CK3113" i="57"/>
  <c r="CJ3113" i="57"/>
  <c r="CI3113" i="57"/>
  <c r="CH3113" i="57"/>
  <c r="CG3113" i="57"/>
  <c r="CF3113" i="57"/>
  <c r="CE3113" i="57"/>
  <c r="CD3113" i="57"/>
  <c r="CC3113" i="57"/>
  <c r="CB3113" i="57"/>
  <c r="CA3113" i="57"/>
  <c r="BX3113" i="57"/>
  <c r="BY3113" i="57" s="1"/>
  <c r="BQ3113" i="57"/>
  <c r="BW3113" i="57" s="1"/>
  <c r="BP3113" i="57"/>
  <c r="BV3113" i="57" s="1"/>
  <c r="BO3113" i="57"/>
  <c r="BU3113" i="57" s="1"/>
  <c r="BN3113" i="57"/>
  <c r="BT3113" i="57" s="1"/>
  <c r="BM3113" i="57"/>
  <c r="BS3113" i="57" s="1"/>
  <c r="BL3113" i="57"/>
  <c r="BK3113" i="57"/>
  <c r="BJ3113" i="57"/>
  <c r="BI3113" i="57"/>
  <c r="BH3113" i="57"/>
  <c r="BG3113" i="57"/>
  <c r="BF3113" i="57"/>
  <c r="BE3113" i="57"/>
  <c r="BD3113" i="57"/>
  <c r="BC3113" i="57"/>
  <c r="BB3113" i="57"/>
  <c r="BA3113" i="57"/>
  <c r="AZ3113" i="57"/>
  <c r="AY3113" i="57"/>
  <c r="AX3113" i="57"/>
  <c r="AW3113" i="57"/>
  <c r="AV3113" i="57"/>
  <c r="AU3113" i="57"/>
  <c r="AT3113" i="57"/>
  <c r="AS3113" i="57"/>
  <c r="AR3113" i="57"/>
  <c r="AQ3113" i="57"/>
  <c r="AP3113" i="57"/>
  <c r="AO3113" i="57"/>
  <c r="AN3113" i="57"/>
  <c r="AM3113" i="57"/>
  <c r="CO3113" i="57" l="1"/>
  <c r="BR3113" i="57"/>
  <c r="BZ3113" i="57" s="1"/>
  <c r="CR1185" i="57" l="1"/>
  <c r="CQ1185" i="57"/>
  <c r="CP1185" i="57"/>
  <c r="CL1185" i="57"/>
  <c r="CK1185" i="57"/>
  <c r="CJ1185" i="57"/>
  <c r="CI1185" i="57"/>
  <c r="CH1185" i="57"/>
  <c r="CG1185" i="57"/>
  <c r="CF1185" i="57"/>
  <c r="CE1185" i="57"/>
  <c r="CD1185" i="57"/>
  <c r="CC1185" i="57"/>
  <c r="CB1185" i="57"/>
  <c r="CA1185" i="57"/>
  <c r="BX1185" i="57"/>
  <c r="BY1185" i="57" s="1"/>
  <c r="BQ1185" i="57"/>
  <c r="BW1185" i="57" s="1"/>
  <c r="BP1185" i="57"/>
  <c r="BV1185" i="57" s="1"/>
  <c r="BO1185" i="57"/>
  <c r="BU1185" i="57" s="1"/>
  <c r="BN1185" i="57"/>
  <c r="BT1185" i="57" s="1"/>
  <c r="BM1185" i="57"/>
  <c r="BS1185" i="57" s="1"/>
  <c r="BL1185" i="57"/>
  <c r="BK1185" i="57"/>
  <c r="BJ1185" i="57"/>
  <c r="BI1185" i="57"/>
  <c r="BH1185" i="57"/>
  <c r="BG1185" i="57"/>
  <c r="BF1185" i="57"/>
  <c r="BE1185" i="57"/>
  <c r="BD1185" i="57"/>
  <c r="BC1185" i="57"/>
  <c r="BB1185" i="57"/>
  <c r="BA1185" i="57"/>
  <c r="AZ1185" i="57"/>
  <c r="AY1185" i="57"/>
  <c r="AX1185" i="57"/>
  <c r="AW1185" i="57"/>
  <c r="AV1185" i="57"/>
  <c r="AU1185" i="57"/>
  <c r="AT1185" i="57"/>
  <c r="AS1185" i="57"/>
  <c r="AR1185" i="57"/>
  <c r="AQ1185" i="57"/>
  <c r="AP1185" i="57"/>
  <c r="AO1185" i="57"/>
  <c r="AN1185" i="57"/>
  <c r="AM1185" i="57"/>
  <c r="CO1185" i="57" l="1"/>
  <c r="BR1185" i="57"/>
  <c r="BZ1185" i="57" s="1"/>
  <c r="CR4961" i="57" l="1"/>
  <c r="CQ4961" i="57"/>
  <c r="CP4961" i="57"/>
  <c r="CL4961" i="57"/>
  <c r="CK4961" i="57"/>
  <c r="CJ4961" i="57"/>
  <c r="CI4961" i="57"/>
  <c r="CH4961" i="57"/>
  <c r="CG4961" i="57"/>
  <c r="CF4961" i="57"/>
  <c r="CE4961" i="57"/>
  <c r="CD4961" i="57"/>
  <c r="CC4961" i="57"/>
  <c r="CB4961" i="57"/>
  <c r="CA4961" i="57"/>
  <c r="BX4961" i="57"/>
  <c r="BY4961" i="57" s="1"/>
  <c r="BQ4961" i="57"/>
  <c r="BW4961" i="57" s="1"/>
  <c r="BP4961" i="57"/>
  <c r="BV4961" i="57" s="1"/>
  <c r="BO4961" i="57"/>
  <c r="BU4961" i="57" s="1"/>
  <c r="BN4961" i="57"/>
  <c r="BT4961" i="57" s="1"/>
  <c r="BM4961" i="57"/>
  <c r="BS4961" i="57" s="1"/>
  <c r="BL4961" i="57"/>
  <c r="BK4961" i="57"/>
  <c r="BJ4961" i="57"/>
  <c r="BI4961" i="57"/>
  <c r="BH4961" i="57"/>
  <c r="BG4961" i="57"/>
  <c r="BF4961" i="57"/>
  <c r="BE4961" i="57"/>
  <c r="BD4961" i="57"/>
  <c r="BC4961" i="57"/>
  <c r="BB4961" i="57"/>
  <c r="BA4961" i="57"/>
  <c r="AZ4961" i="57"/>
  <c r="AY4961" i="57"/>
  <c r="AX4961" i="57"/>
  <c r="AW4961" i="57"/>
  <c r="AV4961" i="57"/>
  <c r="AU4961" i="57"/>
  <c r="AT4961" i="57"/>
  <c r="AS4961" i="57"/>
  <c r="AR4961" i="57"/>
  <c r="AQ4961" i="57"/>
  <c r="AP4961" i="57"/>
  <c r="AO4961" i="57"/>
  <c r="AN4961" i="57"/>
  <c r="AM4961" i="57"/>
  <c r="CR4969" i="57"/>
  <c r="CQ4969" i="57"/>
  <c r="CP4969" i="57"/>
  <c r="CL4969" i="57"/>
  <c r="CK4969" i="57"/>
  <c r="CJ4969" i="57"/>
  <c r="CI4969" i="57"/>
  <c r="CH4969" i="57"/>
  <c r="CG4969" i="57"/>
  <c r="CF4969" i="57"/>
  <c r="CE4969" i="57"/>
  <c r="CD4969" i="57"/>
  <c r="CC4969" i="57"/>
  <c r="CB4969" i="57"/>
  <c r="CA4969" i="57"/>
  <c r="BX4969" i="57"/>
  <c r="BY4969" i="57" s="1"/>
  <c r="BQ4969" i="57"/>
  <c r="BW4969" i="57" s="1"/>
  <c r="BP4969" i="57"/>
  <c r="BV4969" i="57" s="1"/>
  <c r="BO4969" i="57"/>
  <c r="BU4969" i="57" s="1"/>
  <c r="BN4969" i="57"/>
  <c r="BT4969" i="57" s="1"/>
  <c r="BM4969" i="57"/>
  <c r="BS4969" i="57" s="1"/>
  <c r="BL4969" i="57"/>
  <c r="BK4969" i="57"/>
  <c r="BJ4969" i="57"/>
  <c r="BI4969" i="57"/>
  <c r="BH4969" i="57"/>
  <c r="BG4969" i="57"/>
  <c r="BF4969" i="57"/>
  <c r="BE4969" i="57"/>
  <c r="BD4969" i="57"/>
  <c r="BC4969" i="57"/>
  <c r="BB4969" i="57"/>
  <c r="BA4969" i="57"/>
  <c r="AZ4969" i="57"/>
  <c r="AY4969" i="57"/>
  <c r="AX4969" i="57"/>
  <c r="AW4969" i="57"/>
  <c r="AV4969" i="57"/>
  <c r="AU4969" i="57"/>
  <c r="AT4969" i="57"/>
  <c r="AS4969" i="57"/>
  <c r="AR4969" i="57"/>
  <c r="AQ4969" i="57"/>
  <c r="AP4969" i="57"/>
  <c r="AO4969" i="57"/>
  <c r="AN4969" i="57"/>
  <c r="AM4969" i="57"/>
  <c r="CO4961" i="57" l="1"/>
  <c r="BR4961" i="57"/>
  <c r="BZ4961" i="57" s="1"/>
  <c r="CO4969" i="57"/>
  <c r="BR4969" i="57"/>
  <c r="BZ4969" i="57" s="1"/>
  <c r="CR4417" i="57" l="1"/>
  <c r="CQ4417" i="57"/>
  <c r="CP4417" i="57"/>
  <c r="CL4417" i="57"/>
  <c r="CK4417" i="57"/>
  <c r="CJ4417" i="57"/>
  <c r="CI4417" i="57"/>
  <c r="CH4417" i="57"/>
  <c r="CG4417" i="57"/>
  <c r="CF4417" i="57"/>
  <c r="CE4417" i="57"/>
  <c r="CD4417" i="57"/>
  <c r="CC4417" i="57"/>
  <c r="CB4417" i="57"/>
  <c r="CA4417" i="57"/>
  <c r="BX4417" i="57"/>
  <c r="BY4417" i="57" s="1"/>
  <c r="BQ4417" i="57"/>
  <c r="BW4417" i="57" s="1"/>
  <c r="BP4417" i="57"/>
  <c r="BV4417" i="57" s="1"/>
  <c r="BO4417" i="57"/>
  <c r="BU4417" i="57" s="1"/>
  <c r="BN4417" i="57"/>
  <c r="BT4417" i="57" s="1"/>
  <c r="BM4417" i="57"/>
  <c r="BS4417" i="57" s="1"/>
  <c r="BL4417" i="57"/>
  <c r="BK4417" i="57"/>
  <c r="BJ4417" i="57"/>
  <c r="BI4417" i="57"/>
  <c r="BH4417" i="57"/>
  <c r="BG4417" i="57"/>
  <c r="BF4417" i="57"/>
  <c r="BE4417" i="57"/>
  <c r="BD4417" i="57"/>
  <c r="BC4417" i="57"/>
  <c r="BB4417" i="57"/>
  <c r="BA4417" i="57"/>
  <c r="AZ4417" i="57"/>
  <c r="AY4417" i="57"/>
  <c r="AX4417" i="57"/>
  <c r="AW4417" i="57"/>
  <c r="AV4417" i="57"/>
  <c r="AU4417" i="57"/>
  <c r="AT4417" i="57"/>
  <c r="AS4417" i="57"/>
  <c r="AR4417" i="57"/>
  <c r="AQ4417" i="57"/>
  <c r="AP4417" i="57"/>
  <c r="AO4417" i="57"/>
  <c r="AN4417" i="57"/>
  <c r="AM4417" i="57"/>
  <c r="CR4105" i="57"/>
  <c r="CQ4105" i="57"/>
  <c r="CP4105" i="57"/>
  <c r="CL4105" i="57"/>
  <c r="CK4105" i="57"/>
  <c r="CJ4105" i="57"/>
  <c r="CI4105" i="57"/>
  <c r="CH4105" i="57"/>
  <c r="CG4105" i="57"/>
  <c r="CF4105" i="57"/>
  <c r="CE4105" i="57"/>
  <c r="CD4105" i="57"/>
  <c r="CC4105" i="57"/>
  <c r="CB4105" i="57"/>
  <c r="CA4105" i="57"/>
  <c r="BX4105" i="57"/>
  <c r="BY4105" i="57" s="1"/>
  <c r="BQ4105" i="57"/>
  <c r="BW4105" i="57" s="1"/>
  <c r="BP4105" i="57"/>
  <c r="BV4105" i="57" s="1"/>
  <c r="BO4105" i="57"/>
  <c r="BU4105" i="57" s="1"/>
  <c r="BN4105" i="57"/>
  <c r="BT4105" i="57" s="1"/>
  <c r="BM4105" i="57"/>
  <c r="BS4105" i="57" s="1"/>
  <c r="BL4105" i="57"/>
  <c r="BK4105" i="57"/>
  <c r="BJ4105" i="57"/>
  <c r="BI4105" i="57"/>
  <c r="BH4105" i="57"/>
  <c r="BG4105" i="57"/>
  <c r="BF4105" i="57"/>
  <c r="BE4105" i="57"/>
  <c r="BD4105" i="57"/>
  <c r="BC4105" i="57"/>
  <c r="BB4105" i="57"/>
  <c r="BA4105" i="57"/>
  <c r="AZ4105" i="57"/>
  <c r="AY4105" i="57"/>
  <c r="AX4105" i="57"/>
  <c r="AW4105" i="57"/>
  <c r="AV4105" i="57"/>
  <c r="AU4105" i="57"/>
  <c r="AT4105" i="57"/>
  <c r="AS4105" i="57"/>
  <c r="AR4105" i="57"/>
  <c r="AQ4105" i="57"/>
  <c r="AP4105" i="57"/>
  <c r="AO4105" i="57"/>
  <c r="AN4105" i="57"/>
  <c r="AM4105" i="57"/>
  <c r="CO4417" i="57" l="1"/>
  <c r="BR4417" i="57"/>
  <c r="BZ4417" i="57" s="1"/>
  <c r="CO4105" i="57"/>
  <c r="BR4105" i="57"/>
  <c r="BZ4105" i="57" s="1"/>
  <c r="CR3625" i="57" l="1"/>
  <c r="CQ3625" i="57"/>
  <c r="CP3625" i="57"/>
  <c r="CL3625" i="57"/>
  <c r="CK3625" i="57"/>
  <c r="CJ3625" i="57"/>
  <c r="CI3625" i="57"/>
  <c r="CH3625" i="57"/>
  <c r="CG3625" i="57"/>
  <c r="CF3625" i="57"/>
  <c r="CE3625" i="57"/>
  <c r="CD3625" i="57"/>
  <c r="CC3625" i="57"/>
  <c r="CB3625" i="57"/>
  <c r="CA3625" i="57"/>
  <c r="BX3625" i="57"/>
  <c r="BY3625" i="57" s="1"/>
  <c r="BQ3625" i="57"/>
  <c r="BW3625" i="57" s="1"/>
  <c r="BP3625" i="57"/>
  <c r="BV3625" i="57" s="1"/>
  <c r="BO3625" i="57"/>
  <c r="BU3625" i="57" s="1"/>
  <c r="BN3625" i="57"/>
  <c r="BT3625" i="57" s="1"/>
  <c r="BM3625" i="57"/>
  <c r="BS3625" i="57" s="1"/>
  <c r="BL3625" i="57"/>
  <c r="BK3625" i="57"/>
  <c r="BJ3625" i="57"/>
  <c r="BI3625" i="57"/>
  <c r="BH3625" i="57"/>
  <c r="BG3625" i="57"/>
  <c r="BF3625" i="57"/>
  <c r="BE3625" i="57"/>
  <c r="BD3625" i="57"/>
  <c r="BC3625" i="57"/>
  <c r="BB3625" i="57"/>
  <c r="BA3625" i="57"/>
  <c r="AZ3625" i="57"/>
  <c r="AY3625" i="57"/>
  <c r="AX3625" i="57"/>
  <c r="AW3625" i="57"/>
  <c r="AV3625" i="57"/>
  <c r="AU3625" i="57"/>
  <c r="AT3625" i="57"/>
  <c r="AS3625" i="57"/>
  <c r="AR3625" i="57"/>
  <c r="AQ3625" i="57"/>
  <c r="AP3625" i="57"/>
  <c r="AO3625" i="57"/>
  <c r="AN3625" i="57"/>
  <c r="AM3625" i="57"/>
  <c r="CO3625" i="57" l="1"/>
  <c r="BR3625" i="57"/>
  <c r="BZ3625" i="57" s="1"/>
  <c r="DF2705" i="57" l="1"/>
  <c r="CR2705" i="57"/>
  <c r="CQ2705" i="57"/>
  <c r="CP2705" i="57"/>
  <c r="CL2705" i="57"/>
  <c r="CK2705" i="57"/>
  <c r="CJ2705" i="57"/>
  <c r="CI2705" i="57"/>
  <c r="CH2705" i="57"/>
  <c r="CG2705" i="57"/>
  <c r="CF2705" i="57"/>
  <c r="CE2705" i="57"/>
  <c r="CD2705" i="57"/>
  <c r="CC2705" i="57"/>
  <c r="CB2705" i="57"/>
  <c r="CA2705" i="57"/>
  <c r="BX2705" i="57"/>
  <c r="BY2705" i="57" s="1"/>
  <c r="BQ2705" i="57"/>
  <c r="BW2705" i="57" s="1"/>
  <c r="BP2705" i="57"/>
  <c r="BV2705" i="57" s="1"/>
  <c r="BO2705" i="57"/>
  <c r="BU2705" i="57" s="1"/>
  <c r="BN2705" i="57"/>
  <c r="BT2705" i="57" s="1"/>
  <c r="BM2705" i="57"/>
  <c r="BS2705" i="57" s="1"/>
  <c r="BL2705" i="57"/>
  <c r="BK2705" i="57"/>
  <c r="BJ2705" i="57"/>
  <c r="BI2705" i="57"/>
  <c r="BH2705" i="57"/>
  <c r="BG2705" i="57"/>
  <c r="BF2705" i="57"/>
  <c r="BE2705" i="57"/>
  <c r="BD2705" i="57"/>
  <c r="BC2705" i="57"/>
  <c r="BB2705" i="57"/>
  <c r="BA2705" i="57"/>
  <c r="AZ2705" i="57"/>
  <c r="AY2705" i="57"/>
  <c r="AX2705" i="57"/>
  <c r="AW2705" i="57"/>
  <c r="AV2705" i="57"/>
  <c r="AU2705" i="57"/>
  <c r="AT2705" i="57"/>
  <c r="AS2705" i="57"/>
  <c r="AR2705" i="57"/>
  <c r="AQ2705" i="57"/>
  <c r="AP2705" i="57"/>
  <c r="AO2705" i="57"/>
  <c r="AN2705" i="57"/>
  <c r="AM2705" i="57"/>
  <c r="CO2705" i="57" l="1"/>
  <c r="BR2705" i="57"/>
  <c r="BZ2705" i="57" s="1"/>
  <c r="CR1465" i="57" l="1"/>
  <c r="CQ1465" i="57"/>
  <c r="CP1465" i="57"/>
  <c r="CL1465" i="57"/>
  <c r="CK1465" i="57"/>
  <c r="CJ1465" i="57"/>
  <c r="CI1465" i="57"/>
  <c r="CH1465" i="57"/>
  <c r="CG1465" i="57"/>
  <c r="CF1465" i="57"/>
  <c r="CE1465" i="57"/>
  <c r="CD1465" i="57"/>
  <c r="CC1465" i="57"/>
  <c r="CB1465" i="57"/>
  <c r="CA1465" i="57"/>
  <c r="BX1465" i="57"/>
  <c r="BY1465" i="57" s="1"/>
  <c r="BQ1465" i="57"/>
  <c r="BW1465" i="57" s="1"/>
  <c r="BP1465" i="57"/>
  <c r="BV1465" i="57" s="1"/>
  <c r="BO1465" i="57"/>
  <c r="BU1465" i="57" s="1"/>
  <c r="BN1465" i="57"/>
  <c r="BT1465" i="57" s="1"/>
  <c r="BM1465" i="57"/>
  <c r="BS1465" i="57" s="1"/>
  <c r="BL1465" i="57"/>
  <c r="BR1465" i="57" s="1"/>
  <c r="BK1465" i="57"/>
  <c r="BJ1465" i="57"/>
  <c r="BI1465" i="57"/>
  <c r="BH1465" i="57"/>
  <c r="BG1465" i="57"/>
  <c r="BF1465" i="57"/>
  <c r="BE1465" i="57"/>
  <c r="BD1465" i="57"/>
  <c r="BC1465" i="57"/>
  <c r="BB1465" i="57"/>
  <c r="BA1465" i="57"/>
  <c r="AZ1465" i="57"/>
  <c r="AY1465" i="57"/>
  <c r="AX1465" i="57"/>
  <c r="AW1465" i="57"/>
  <c r="AV1465" i="57"/>
  <c r="AU1465" i="57"/>
  <c r="AT1465" i="57"/>
  <c r="AS1465" i="57"/>
  <c r="AR1465" i="57"/>
  <c r="AQ1465" i="57"/>
  <c r="AP1465" i="57"/>
  <c r="AO1465" i="57"/>
  <c r="AN1465" i="57"/>
  <c r="AM1465" i="57"/>
  <c r="CO1465" i="57" l="1"/>
  <c r="BZ1465" i="57"/>
  <c r="CR4953" i="57" l="1"/>
  <c r="CQ4953" i="57"/>
  <c r="CP4953" i="57"/>
  <c r="CL4953" i="57"/>
  <c r="CK4953" i="57"/>
  <c r="CJ4953" i="57"/>
  <c r="CI4953" i="57"/>
  <c r="CH4953" i="57"/>
  <c r="CG4953" i="57"/>
  <c r="CF4953" i="57"/>
  <c r="CE4953" i="57"/>
  <c r="CD4953" i="57"/>
  <c r="CC4953" i="57"/>
  <c r="CB4953" i="57"/>
  <c r="CA4953" i="57"/>
  <c r="BX4953" i="57"/>
  <c r="BY4953" i="57" s="1"/>
  <c r="BQ4953" i="57"/>
  <c r="BW4953" i="57" s="1"/>
  <c r="BP4953" i="57"/>
  <c r="BV4953" i="57" s="1"/>
  <c r="BO4953" i="57"/>
  <c r="BU4953" i="57" s="1"/>
  <c r="BN4953" i="57"/>
  <c r="BT4953" i="57" s="1"/>
  <c r="BM4953" i="57"/>
  <c r="BS4953" i="57" s="1"/>
  <c r="BL4953" i="57"/>
  <c r="BK4953" i="57"/>
  <c r="BJ4953" i="57"/>
  <c r="BI4953" i="57"/>
  <c r="BH4953" i="57"/>
  <c r="BG4953" i="57"/>
  <c r="BF4953" i="57"/>
  <c r="BE4953" i="57"/>
  <c r="BD4953" i="57"/>
  <c r="BC4953" i="57"/>
  <c r="BB4953" i="57"/>
  <c r="BA4953" i="57"/>
  <c r="AZ4953" i="57"/>
  <c r="AY4953" i="57"/>
  <c r="AX4953" i="57"/>
  <c r="AW4953" i="57"/>
  <c r="AV4953" i="57"/>
  <c r="AU4953" i="57"/>
  <c r="AT4953" i="57"/>
  <c r="AS4953" i="57"/>
  <c r="AR4953" i="57"/>
  <c r="AQ4953" i="57"/>
  <c r="AP4953" i="57"/>
  <c r="AO4953" i="57"/>
  <c r="AN4953" i="57"/>
  <c r="AM4953" i="57"/>
  <c r="CR4297" i="57"/>
  <c r="CQ4297" i="57"/>
  <c r="CP4297" i="57"/>
  <c r="CL4297" i="57"/>
  <c r="CK4297" i="57"/>
  <c r="CJ4297" i="57"/>
  <c r="CI4297" i="57"/>
  <c r="CH4297" i="57"/>
  <c r="CG4297" i="57"/>
  <c r="CF4297" i="57"/>
  <c r="CE4297" i="57"/>
  <c r="CD4297" i="57"/>
  <c r="CC4297" i="57"/>
  <c r="CB4297" i="57"/>
  <c r="CA4297" i="57"/>
  <c r="BX4297" i="57"/>
  <c r="BY4297" i="57" s="1"/>
  <c r="BQ4297" i="57"/>
  <c r="BW4297" i="57" s="1"/>
  <c r="BP4297" i="57"/>
  <c r="BV4297" i="57" s="1"/>
  <c r="BO4297" i="57"/>
  <c r="BU4297" i="57" s="1"/>
  <c r="BN4297" i="57"/>
  <c r="BT4297" i="57" s="1"/>
  <c r="BM4297" i="57"/>
  <c r="BS4297" i="57" s="1"/>
  <c r="BL4297" i="57"/>
  <c r="BR4297" i="57" s="1"/>
  <c r="BK4297" i="57"/>
  <c r="BJ4297" i="57"/>
  <c r="BI4297" i="57"/>
  <c r="BH4297" i="57"/>
  <c r="BG4297" i="57"/>
  <c r="BF4297" i="57"/>
  <c r="BE4297" i="57"/>
  <c r="BD4297" i="57"/>
  <c r="BC4297" i="57"/>
  <c r="BB4297" i="57"/>
  <c r="BA4297" i="57"/>
  <c r="AZ4297" i="57"/>
  <c r="AY4297" i="57"/>
  <c r="AX4297" i="57"/>
  <c r="AW4297" i="57"/>
  <c r="AV4297" i="57"/>
  <c r="AU4297" i="57"/>
  <c r="AT4297" i="57"/>
  <c r="AS4297" i="57"/>
  <c r="AR4297" i="57"/>
  <c r="AQ4297" i="57"/>
  <c r="AP4297" i="57"/>
  <c r="AO4297" i="57"/>
  <c r="AN4297" i="57"/>
  <c r="AM4297" i="57"/>
  <c r="CR4209" i="57"/>
  <c r="CQ4209" i="57"/>
  <c r="CP4209" i="57"/>
  <c r="CL4209" i="57"/>
  <c r="CK4209" i="57"/>
  <c r="CJ4209" i="57"/>
  <c r="CI4209" i="57"/>
  <c r="CH4209" i="57"/>
  <c r="CG4209" i="57"/>
  <c r="CF4209" i="57"/>
  <c r="CE4209" i="57"/>
  <c r="CD4209" i="57"/>
  <c r="CC4209" i="57"/>
  <c r="CB4209" i="57"/>
  <c r="CA4209" i="57"/>
  <c r="BX4209" i="57"/>
  <c r="BY4209" i="57" s="1"/>
  <c r="BQ4209" i="57"/>
  <c r="BW4209" i="57" s="1"/>
  <c r="BP4209" i="57"/>
  <c r="BV4209" i="57" s="1"/>
  <c r="BO4209" i="57"/>
  <c r="BU4209" i="57" s="1"/>
  <c r="BN4209" i="57"/>
  <c r="BT4209" i="57" s="1"/>
  <c r="BM4209" i="57"/>
  <c r="BS4209" i="57" s="1"/>
  <c r="BL4209" i="57"/>
  <c r="BK4209" i="57"/>
  <c r="BJ4209" i="57"/>
  <c r="BI4209" i="57"/>
  <c r="BH4209" i="57"/>
  <c r="BG4209" i="57"/>
  <c r="BF4209" i="57"/>
  <c r="BE4209" i="57"/>
  <c r="BD4209" i="57"/>
  <c r="BC4209" i="57"/>
  <c r="BB4209" i="57"/>
  <c r="BA4209" i="57"/>
  <c r="AZ4209" i="57"/>
  <c r="AY4209" i="57"/>
  <c r="AX4209" i="57"/>
  <c r="AW4209" i="57"/>
  <c r="AV4209" i="57"/>
  <c r="AU4209" i="57"/>
  <c r="AT4209" i="57"/>
  <c r="AS4209" i="57"/>
  <c r="AR4209" i="57"/>
  <c r="AQ4209" i="57"/>
  <c r="AP4209" i="57"/>
  <c r="AO4209" i="57"/>
  <c r="AN4209" i="57"/>
  <c r="AM4209" i="57"/>
  <c r="CR4017" i="57"/>
  <c r="CQ4017" i="57"/>
  <c r="CP4017" i="57"/>
  <c r="CL4017" i="57"/>
  <c r="CK4017" i="57"/>
  <c r="CJ4017" i="57"/>
  <c r="CI4017" i="57"/>
  <c r="CH4017" i="57"/>
  <c r="CG4017" i="57"/>
  <c r="CF4017" i="57"/>
  <c r="CE4017" i="57"/>
  <c r="CD4017" i="57"/>
  <c r="CC4017" i="57"/>
  <c r="CB4017" i="57"/>
  <c r="CA4017" i="57"/>
  <c r="BX4017" i="57"/>
  <c r="BY4017" i="57" s="1"/>
  <c r="BQ4017" i="57"/>
  <c r="BW4017" i="57" s="1"/>
  <c r="BP4017" i="57"/>
  <c r="BV4017" i="57" s="1"/>
  <c r="BO4017" i="57"/>
  <c r="BU4017" i="57" s="1"/>
  <c r="BN4017" i="57"/>
  <c r="BT4017" i="57" s="1"/>
  <c r="BM4017" i="57"/>
  <c r="BS4017" i="57" s="1"/>
  <c r="BL4017" i="57"/>
  <c r="BK4017" i="57"/>
  <c r="BJ4017" i="57"/>
  <c r="BI4017" i="57"/>
  <c r="BH4017" i="57"/>
  <c r="BG4017" i="57"/>
  <c r="BF4017" i="57"/>
  <c r="BE4017" i="57"/>
  <c r="BD4017" i="57"/>
  <c r="BC4017" i="57"/>
  <c r="BB4017" i="57"/>
  <c r="BA4017" i="57"/>
  <c r="AZ4017" i="57"/>
  <c r="AY4017" i="57"/>
  <c r="AX4017" i="57"/>
  <c r="AW4017" i="57"/>
  <c r="AV4017" i="57"/>
  <c r="AU4017" i="57"/>
  <c r="AT4017" i="57"/>
  <c r="AS4017" i="57"/>
  <c r="AR4017" i="57"/>
  <c r="AQ4017" i="57"/>
  <c r="AP4017" i="57"/>
  <c r="AO4017" i="57"/>
  <c r="AN4017" i="57"/>
  <c r="AM4017" i="57"/>
  <c r="CO4953" i="57" l="1"/>
  <c r="BR4953" i="57"/>
  <c r="BZ4953" i="57" s="1"/>
  <c r="CO4297" i="57"/>
  <c r="BZ4297" i="57"/>
  <c r="CO4209" i="57"/>
  <c r="CO4017" i="57"/>
  <c r="BR4209" i="57"/>
  <c r="BZ4209" i="57" s="1"/>
  <c r="BR4017" i="57"/>
  <c r="BZ4017" i="57" s="1"/>
  <c r="CR3889" i="57" l="1"/>
  <c r="CQ3889" i="57"/>
  <c r="CP3889" i="57"/>
  <c r="CL3889" i="57"/>
  <c r="CK3889" i="57"/>
  <c r="CJ3889" i="57"/>
  <c r="CI3889" i="57"/>
  <c r="CH3889" i="57"/>
  <c r="CG3889" i="57"/>
  <c r="CF3889" i="57"/>
  <c r="CE3889" i="57"/>
  <c r="CD3889" i="57"/>
  <c r="CC3889" i="57"/>
  <c r="CB3889" i="57"/>
  <c r="CA3889" i="57"/>
  <c r="BX3889" i="57"/>
  <c r="BY3889" i="57" s="1"/>
  <c r="BQ3889" i="57"/>
  <c r="BW3889" i="57" s="1"/>
  <c r="BP3889" i="57"/>
  <c r="BV3889" i="57" s="1"/>
  <c r="BO3889" i="57"/>
  <c r="BU3889" i="57" s="1"/>
  <c r="BN3889" i="57"/>
  <c r="BT3889" i="57" s="1"/>
  <c r="BM3889" i="57"/>
  <c r="BS3889" i="57" s="1"/>
  <c r="BL3889" i="57"/>
  <c r="BK3889" i="57"/>
  <c r="BJ3889" i="57"/>
  <c r="BI3889" i="57"/>
  <c r="BH3889" i="57"/>
  <c r="BG3889" i="57"/>
  <c r="BF3889" i="57"/>
  <c r="BE3889" i="57"/>
  <c r="BD3889" i="57"/>
  <c r="BC3889" i="57"/>
  <c r="BB3889" i="57"/>
  <c r="BA3889" i="57"/>
  <c r="AZ3889" i="57"/>
  <c r="AY3889" i="57"/>
  <c r="AX3889" i="57"/>
  <c r="AW3889" i="57"/>
  <c r="AV3889" i="57"/>
  <c r="AU3889" i="57"/>
  <c r="AT3889" i="57"/>
  <c r="AS3889" i="57"/>
  <c r="AR3889" i="57"/>
  <c r="AQ3889" i="57"/>
  <c r="AP3889" i="57"/>
  <c r="AO3889" i="57"/>
  <c r="AN3889" i="57"/>
  <c r="AM3889" i="57"/>
  <c r="CR3881" i="57"/>
  <c r="CQ3881" i="57"/>
  <c r="CP3881" i="57"/>
  <c r="CL3881" i="57"/>
  <c r="CK3881" i="57"/>
  <c r="CJ3881" i="57"/>
  <c r="CI3881" i="57"/>
  <c r="CH3881" i="57"/>
  <c r="CG3881" i="57"/>
  <c r="CF3881" i="57"/>
  <c r="CE3881" i="57"/>
  <c r="CD3881" i="57"/>
  <c r="CC3881" i="57"/>
  <c r="CB3881" i="57"/>
  <c r="CA3881" i="57"/>
  <c r="BX3881" i="57"/>
  <c r="BY3881" i="57" s="1"/>
  <c r="BQ3881" i="57"/>
  <c r="BW3881" i="57" s="1"/>
  <c r="BP3881" i="57"/>
  <c r="BV3881" i="57" s="1"/>
  <c r="BO3881" i="57"/>
  <c r="BU3881" i="57" s="1"/>
  <c r="BN3881" i="57"/>
  <c r="BT3881" i="57" s="1"/>
  <c r="BM3881" i="57"/>
  <c r="BS3881" i="57" s="1"/>
  <c r="BL3881" i="57"/>
  <c r="BR3881" i="57" s="1"/>
  <c r="BK3881" i="57"/>
  <c r="BJ3881" i="57"/>
  <c r="BI3881" i="57"/>
  <c r="BH3881" i="57"/>
  <c r="BG3881" i="57"/>
  <c r="BF3881" i="57"/>
  <c r="BE3881" i="57"/>
  <c r="BD3881" i="57"/>
  <c r="BC3881" i="57"/>
  <c r="BB3881" i="57"/>
  <c r="BA3881" i="57"/>
  <c r="AZ3881" i="57"/>
  <c r="AY3881" i="57"/>
  <c r="AX3881" i="57"/>
  <c r="AW3881" i="57"/>
  <c r="AV3881" i="57"/>
  <c r="AU3881" i="57"/>
  <c r="AT3881" i="57"/>
  <c r="AS3881" i="57"/>
  <c r="AR3881" i="57"/>
  <c r="AQ3881" i="57"/>
  <c r="AP3881" i="57"/>
  <c r="AO3881" i="57"/>
  <c r="AN3881" i="57"/>
  <c r="AM3881" i="57"/>
  <c r="CR3873" i="57"/>
  <c r="CQ3873" i="57"/>
  <c r="CP3873" i="57"/>
  <c r="CL3873" i="57"/>
  <c r="CK3873" i="57"/>
  <c r="CJ3873" i="57"/>
  <c r="CI3873" i="57"/>
  <c r="CH3873" i="57"/>
  <c r="CG3873" i="57"/>
  <c r="CF3873" i="57"/>
  <c r="CE3873" i="57"/>
  <c r="CD3873" i="57"/>
  <c r="CC3873" i="57"/>
  <c r="CB3873" i="57"/>
  <c r="CA3873" i="57"/>
  <c r="BX3873" i="57"/>
  <c r="BY3873" i="57" s="1"/>
  <c r="BQ3873" i="57"/>
  <c r="BW3873" i="57" s="1"/>
  <c r="BP3873" i="57"/>
  <c r="BV3873" i="57" s="1"/>
  <c r="BO3873" i="57"/>
  <c r="BU3873" i="57" s="1"/>
  <c r="BN3873" i="57"/>
  <c r="BT3873" i="57" s="1"/>
  <c r="BM3873" i="57"/>
  <c r="BS3873" i="57" s="1"/>
  <c r="BL3873" i="57"/>
  <c r="BK3873" i="57"/>
  <c r="BJ3873" i="57"/>
  <c r="BI3873" i="57"/>
  <c r="BH3873" i="57"/>
  <c r="BG3873" i="57"/>
  <c r="BF3873" i="57"/>
  <c r="BE3873" i="57"/>
  <c r="BD3873" i="57"/>
  <c r="BC3873" i="57"/>
  <c r="BB3873" i="57"/>
  <c r="BA3873" i="57"/>
  <c r="AZ3873" i="57"/>
  <c r="AY3873" i="57"/>
  <c r="AX3873" i="57"/>
  <c r="AW3873" i="57"/>
  <c r="AV3873" i="57"/>
  <c r="AU3873" i="57"/>
  <c r="AT3873" i="57"/>
  <c r="AS3873" i="57"/>
  <c r="AR3873" i="57"/>
  <c r="AQ3873" i="57"/>
  <c r="AP3873" i="57"/>
  <c r="AO3873" i="57"/>
  <c r="AN3873" i="57"/>
  <c r="AM3873" i="57"/>
  <c r="CR3865" i="57"/>
  <c r="CQ3865" i="57"/>
  <c r="CP3865" i="57"/>
  <c r="CL3865" i="57"/>
  <c r="CK3865" i="57"/>
  <c r="CJ3865" i="57"/>
  <c r="CI3865" i="57"/>
  <c r="CH3865" i="57"/>
  <c r="CG3865" i="57"/>
  <c r="CF3865" i="57"/>
  <c r="CE3865" i="57"/>
  <c r="CD3865" i="57"/>
  <c r="CC3865" i="57"/>
  <c r="CB3865" i="57"/>
  <c r="CA3865" i="57"/>
  <c r="BX3865" i="57"/>
  <c r="BY3865" i="57" s="1"/>
  <c r="BQ3865" i="57"/>
  <c r="BW3865" i="57" s="1"/>
  <c r="BP3865" i="57"/>
  <c r="BV3865" i="57" s="1"/>
  <c r="BO3865" i="57"/>
  <c r="BU3865" i="57" s="1"/>
  <c r="BN3865" i="57"/>
  <c r="BT3865" i="57" s="1"/>
  <c r="BM3865" i="57"/>
  <c r="BS3865" i="57" s="1"/>
  <c r="BL3865" i="57"/>
  <c r="BK3865" i="57"/>
  <c r="BJ3865" i="57"/>
  <c r="BI3865" i="57"/>
  <c r="BH3865" i="57"/>
  <c r="BG3865" i="57"/>
  <c r="BF3865" i="57"/>
  <c r="BE3865" i="57"/>
  <c r="BD3865" i="57"/>
  <c r="BC3865" i="57"/>
  <c r="BB3865" i="57"/>
  <c r="BA3865" i="57"/>
  <c r="AZ3865" i="57"/>
  <c r="AY3865" i="57"/>
  <c r="AX3865" i="57"/>
  <c r="AW3865" i="57"/>
  <c r="AV3865" i="57"/>
  <c r="AU3865" i="57"/>
  <c r="AT3865" i="57"/>
  <c r="AS3865" i="57"/>
  <c r="AR3865" i="57"/>
  <c r="AQ3865" i="57"/>
  <c r="AP3865" i="57"/>
  <c r="AO3865" i="57"/>
  <c r="AN3865" i="57"/>
  <c r="AM3865" i="57"/>
  <c r="CR3513" i="57"/>
  <c r="CQ3513" i="57"/>
  <c r="CP3513" i="57"/>
  <c r="CL3513" i="57"/>
  <c r="CK3513" i="57"/>
  <c r="CJ3513" i="57"/>
  <c r="CI3513" i="57"/>
  <c r="CH3513" i="57"/>
  <c r="CG3513" i="57"/>
  <c r="CF3513" i="57"/>
  <c r="CE3513" i="57"/>
  <c r="CD3513" i="57"/>
  <c r="CC3513" i="57"/>
  <c r="CB3513" i="57"/>
  <c r="CA3513" i="57"/>
  <c r="BX3513" i="57"/>
  <c r="BY3513" i="57" s="1"/>
  <c r="BQ3513" i="57"/>
  <c r="BW3513" i="57" s="1"/>
  <c r="BP3513" i="57"/>
  <c r="BV3513" i="57" s="1"/>
  <c r="BO3513" i="57"/>
  <c r="BU3513" i="57" s="1"/>
  <c r="BN3513" i="57"/>
  <c r="BT3513" i="57" s="1"/>
  <c r="BM3513" i="57"/>
  <c r="BS3513" i="57" s="1"/>
  <c r="BL3513" i="57"/>
  <c r="BK3513" i="57"/>
  <c r="BJ3513" i="57"/>
  <c r="BI3513" i="57"/>
  <c r="BH3513" i="57"/>
  <c r="BG3513" i="57"/>
  <c r="BF3513" i="57"/>
  <c r="BE3513" i="57"/>
  <c r="BD3513" i="57"/>
  <c r="BC3513" i="57"/>
  <c r="BB3513" i="57"/>
  <c r="BA3513" i="57"/>
  <c r="AZ3513" i="57"/>
  <c r="AY3513" i="57"/>
  <c r="AX3513" i="57"/>
  <c r="AW3513" i="57"/>
  <c r="AV3513" i="57"/>
  <c r="AU3513" i="57"/>
  <c r="AT3513" i="57"/>
  <c r="AS3513" i="57"/>
  <c r="AR3513" i="57"/>
  <c r="AQ3513" i="57"/>
  <c r="AP3513" i="57"/>
  <c r="AO3513" i="57"/>
  <c r="AN3513" i="57"/>
  <c r="AM3513" i="57"/>
  <c r="CR3393" i="57"/>
  <c r="CQ3393" i="57"/>
  <c r="CP3393" i="57"/>
  <c r="CL3393" i="57"/>
  <c r="CK3393" i="57"/>
  <c r="CJ3393" i="57"/>
  <c r="CI3393" i="57"/>
  <c r="CH3393" i="57"/>
  <c r="CG3393" i="57"/>
  <c r="CF3393" i="57"/>
  <c r="CE3393" i="57"/>
  <c r="CD3393" i="57"/>
  <c r="CC3393" i="57"/>
  <c r="CB3393" i="57"/>
  <c r="CA3393" i="57"/>
  <c r="BX3393" i="57"/>
  <c r="BY3393" i="57" s="1"/>
  <c r="BQ3393" i="57"/>
  <c r="BW3393" i="57" s="1"/>
  <c r="BP3393" i="57"/>
  <c r="BV3393" i="57" s="1"/>
  <c r="BO3393" i="57"/>
  <c r="BU3393" i="57" s="1"/>
  <c r="BN3393" i="57"/>
  <c r="BT3393" i="57" s="1"/>
  <c r="BM3393" i="57"/>
  <c r="BS3393" i="57" s="1"/>
  <c r="BL3393" i="57"/>
  <c r="BK3393" i="57"/>
  <c r="BJ3393" i="57"/>
  <c r="BI3393" i="57"/>
  <c r="BH3393" i="57"/>
  <c r="BG3393" i="57"/>
  <c r="BF3393" i="57"/>
  <c r="BE3393" i="57"/>
  <c r="BD3393" i="57"/>
  <c r="BC3393" i="57"/>
  <c r="BB3393" i="57"/>
  <c r="BA3393" i="57"/>
  <c r="AZ3393" i="57"/>
  <c r="AY3393" i="57"/>
  <c r="AX3393" i="57"/>
  <c r="AW3393" i="57"/>
  <c r="AV3393" i="57"/>
  <c r="AU3393" i="57"/>
  <c r="AT3393" i="57"/>
  <c r="AS3393" i="57"/>
  <c r="AR3393" i="57"/>
  <c r="AQ3393" i="57"/>
  <c r="AP3393" i="57"/>
  <c r="AO3393" i="57"/>
  <c r="AN3393" i="57"/>
  <c r="AM3393" i="57"/>
  <c r="CR3385" i="57"/>
  <c r="CQ3385" i="57"/>
  <c r="CP3385" i="57"/>
  <c r="CL3385" i="57"/>
  <c r="CK3385" i="57"/>
  <c r="CJ3385" i="57"/>
  <c r="CI3385" i="57"/>
  <c r="CH3385" i="57"/>
  <c r="CG3385" i="57"/>
  <c r="CF3385" i="57"/>
  <c r="CE3385" i="57"/>
  <c r="CD3385" i="57"/>
  <c r="CC3385" i="57"/>
  <c r="CB3385" i="57"/>
  <c r="CA3385" i="57"/>
  <c r="BX3385" i="57"/>
  <c r="BY3385" i="57" s="1"/>
  <c r="BQ3385" i="57"/>
  <c r="BW3385" i="57" s="1"/>
  <c r="BP3385" i="57"/>
  <c r="BV3385" i="57" s="1"/>
  <c r="BO3385" i="57"/>
  <c r="BU3385" i="57" s="1"/>
  <c r="BN3385" i="57"/>
  <c r="BT3385" i="57" s="1"/>
  <c r="BM3385" i="57"/>
  <c r="BS3385" i="57" s="1"/>
  <c r="BL3385" i="57"/>
  <c r="BR3385" i="57" s="1"/>
  <c r="BK3385" i="57"/>
  <c r="BJ3385" i="57"/>
  <c r="BI3385" i="57"/>
  <c r="BH3385" i="57"/>
  <c r="BG3385" i="57"/>
  <c r="BF3385" i="57"/>
  <c r="BE3385" i="57"/>
  <c r="BD3385" i="57"/>
  <c r="BC3385" i="57"/>
  <c r="BB3385" i="57"/>
  <c r="BA3385" i="57"/>
  <c r="AZ3385" i="57"/>
  <c r="AY3385" i="57"/>
  <c r="AX3385" i="57"/>
  <c r="AW3385" i="57"/>
  <c r="AV3385" i="57"/>
  <c r="AU3385" i="57"/>
  <c r="AT3385" i="57"/>
  <c r="AS3385" i="57"/>
  <c r="AR3385" i="57"/>
  <c r="AQ3385" i="57"/>
  <c r="AP3385" i="57"/>
  <c r="AO3385" i="57"/>
  <c r="AN3385" i="57"/>
  <c r="AM3385" i="57"/>
  <c r="CR3377" i="57"/>
  <c r="CQ3377" i="57"/>
  <c r="CP3377" i="57"/>
  <c r="CL3377" i="57"/>
  <c r="CK3377" i="57"/>
  <c r="CJ3377" i="57"/>
  <c r="CI3377" i="57"/>
  <c r="CH3377" i="57"/>
  <c r="CG3377" i="57"/>
  <c r="CF3377" i="57"/>
  <c r="CE3377" i="57"/>
  <c r="CD3377" i="57"/>
  <c r="CC3377" i="57"/>
  <c r="CB3377" i="57"/>
  <c r="CA3377" i="57"/>
  <c r="BX3377" i="57"/>
  <c r="BY3377" i="57" s="1"/>
  <c r="BQ3377" i="57"/>
  <c r="BW3377" i="57" s="1"/>
  <c r="BP3377" i="57"/>
  <c r="BV3377" i="57" s="1"/>
  <c r="BO3377" i="57"/>
  <c r="BU3377" i="57" s="1"/>
  <c r="BN3377" i="57"/>
  <c r="BT3377" i="57" s="1"/>
  <c r="BM3377" i="57"/>
  <c r="BS3377" i="57" s="1"/>
  <c r="BL3377" i="57"/>
  <c r="BK3377" i="57"/>
  <c r="BJ3377" i="57"/>
  <c r="BI3377" i="57"/>
  <c r="BH3377" i="57"/>
  <c r="BG3377" i="57"/>
  <c r="BF3377" i="57"/>
  <c r="BE3377" i="57"/>
  <c r="BD3377" i="57"/>
  <c r="BC3377" i="57"/>
  <c r="BB3377" i="57"/>
  <c r="BA3377" i="57"/>
  <c r="AZ3377" i="57"/>
  <c r="AY3377" i="57"/>
  <c r="AX3377" i="57"/>
  <c r="AW3377" i="57"/>
  <c r="AV3377" i="57"/>
  <c r="AU3377" i="57"/>
  <c r="AT3377" i="57"/>
  <c r="AS3377" i="57"/>
  <c r="AR3377" i="57"/>
  <c r="AQ3377" i="57"/>
  <c r="AP3377" i="57"/>
  <c r="AO3377" i="57"/>
  <c r="AN3377" i="57"/>
  <c r="AM3377" i="57"/>
  <c r="CR2985" i="57"/>
  <c r="CQ2985" i="57"/>
  <c r="CP2985" i="57"/>
  <c r="CL2985" i="57"/>
  <c r="CK2985" i="57"/>
  <c r="CJ2985" i="57"/>
  <c r="CI2985" i="57"/>
  <c r="CH2985" i="57"/>
  <c r="CG2985" i="57"/>
  <c r="CF2985" i="57"/>
  <c r="CE2985" i="57"/>
  <c r="CD2985" i="57"/>
  <c r="CC2985" i="57"/>
  <c r="CB2985" i="57"/>
  <c r="CA2985" i="57"/>
  <c r="BX2985" i="57"/>
  <c r="BY2985" i="57" s="1"/>
  <c r="BQ2985" i="57"/>
  <c r="BW2985" i="57" s="1"/>
  <c r="BP2985" i="57"/>
  <c r="BV2985" i="57" s="1"/>
  <c r="BO2985" i="57"/>
  <c r="BU2985" i="57" s="1"/>
  <c r="BN2985" i="57"/>
  <c r="BT2985" i="57" s="1"/>
  <c r="BM2985" i="57"/>
  <c r="BS2985" i="57" s="1"/>
  <c r="BL2985" i="57"/>
  <c r="BK2985" i="57"/>
  <c r="BJ2985" i="57"/>
  <c r="BI2985" i="57"/>
  <c r="BH2985" i="57"/>
  <c r="BG2985" i="57"/>
  <c r="BF2985" i="57"/>
  <c r="BE2985" i="57"/>
  <c r="BD2985" i="57"/>
  <c r="BC2985" i="57"/>
  <c r="BB2985" i="57"/>
  <c r="BA2985" i="57"/>
  <c r="AZ2985" i="57"/>
  <c r="AY2985" i="57"/>
  <c r="AX2985" i="57"/>
  <c r="AW2985" i="57"/>
  <c r="AV2985" i="57"/>
  <c r="AU2985" i="57"/>
  <c r="AT2985" i="57"/>
  <c r="AS2985" i="57"/>
  <c r="AR2985" i="57"/>
  <c r="AQ2985" i="57"/>
  <c r="AP2985" i="57"/>
  <c r="AO2985" i="57"/>
  <c r="AN2985" i="57"/>
  <c r="AM2985" i="57"/>
  <c r="CR2809" i="57"/>
  <c r="CQ2809" i="57"/>
  <c r="CP2809" i="57"/>
  <c r="CL2809" i="57"/>
  <c r="CK2809" i="57"/>
  <c r="CJ2809" i="57"/>
  <c r="CI2809" i="57"/>
  <c r="CH2809" i="57"/>
  <c r="CG2809" i="57"/>
  <c r="CF2809" i="57"/>
  <c r="CE2809" i="57"/>
  <c r="CD2809" i="57"/>
  <c r="CC2809" i="57"/>
  <c r="CB2809" i="57"/>
  <c r="CA2809" i="57"/>
  <c r="BX2809" i="57"/>
  <c r="BY2809" i="57" s="1"/>
  <c r="BQ2809" i="57"/>
  <c r="BW2809" i="57" s="1"/>
  <c r="BP2809" i="57"/>
  <c r="BV2809" i="57" s="1"/>
  <c r="BO2809" i="57"/>
  <c r="BU2809" i="57" s="1"/>
  <c r="BN2809" i="57"/>
  <c r="BT2809" i="57" s="1"/>
  <c r="BM2809" i="57"/>
  <c r="BS2809" i="57" s="1"/>
  <c r="BL2809" i="57"/>
  <c r="BK2809" i="57"/>
  <c r="BJ2809" i="57"/>
  <c r="BI2809" i="57"/>
  <c r="BH2809" i="57"/>
  <c r="BG2809" i="57"/>
  <c r="BF2809" i="57"/>
  <c r="BE2809" i="57"/>
  <c r="BD2809" i="57"/>
  <c r="BC2809" i="57"/>
  <c r="BB2809" i="57"/>
  <c r="BA2809" i="57"/>
  <c r="AZ2809" i="57"/>
  <c r="AY2809" i="57"/>
  <c r="AX2809" i="57"/>
  <c r="AW2809" i="57"/>
  <c r="AV2809" i="57"/>
  <c r="AU2809" i="57"/>
  <c r="AT2809" i="57"/>
  <c r="AS2809" i="57"/>
  <c r="AR2809" i="57"/>
  <c r="AQ2809" i="57"/>
  <c r="AP2809" i="57"/>
  <c r="AO2809" i="57"/>
  <c r="AN2809" i="57"/>
  <c r="AM2809" i="57"/>
  <c r="CO3873" i="57" l="1"/>
  <c r="CO3881" i="57"/>
  <c r="CO3865" i="57"/>
  <c r="CO3889" i="57"/>
  <c r="BR3865" i="57"/>
  <c r="BZ3865" i="57" s="1"/>
  <c r="BR3873" i="57"/>
  <c r="BZ3873" i="57" s="1"/>
  <c r="BZ3881" i="57"/>
  <c r="CO3513" i="57"/>
  <c r="BR3889" i="57"/>
  <c r="BZ3889" i="57" s="1"/>
  <c r="CO3385" i="57"/>
  <c r="CO3393" i="57"/>
  <c r="CO3377" i="57"/>
  <c r="BR3513" i="57"/>
  <c r="BZ3513" i="57" s="1"/>
  <c r="CO2985" i="57"/>
  <c r="BR3377" i="57"/>
  <c r="BZ3377" i="57" s="1"/>
  <c r="BZ3385" i="57"/>
  <c r="BR3393" i="57"/>
  <c r="BZ3393" i="57" s="1"/>
  <c r="CO2809" i="57"/>
  <c r="BR2985" i="57"/>
  <c r="BZ2985" i="57" s="1"/>
  <c r="BR2809" i="57"/>
  <c r="BZ2809" i="57" s="1"/>
  <c r="DF2697" i="57" l="1"/>
  <c r="CR2697" i="57"/>
  <c r="CQ2697" i="57"/>
  <c r="CP2697" i="57"/>
  <c r="CL2697" i="57"/>
  <c r="CK2697" i="57"/>
  <c r="CJ2697" i="57"/>
  <c r="CI2697" i="57"/>
  <c r="CH2697" i="57"/>
  <c r="CG2697" i="57"/>
  <c r="CF2697" i="57"/>
  <c r="CE2697" i="57"/>
  <c r="CD2697" i="57"/>
  <c r="CC2697" i="57"/>
  <c r="CB2697" i="57"/>
  <c r="CA2697" i="57"/>
  <c r="BX2697" i="57"/>
  <c r="BY2697" i="57" s="1"/>
  <c r="BQ2697" i="57"/>
  <c r="BW2697" i="57" s="1"/>
  <c r="BP2697" i="57"/>
  <c r="BV2697" i="57" s="1"/>
  <c r="BO2697" i="57"/>
  <c r="BU2697" i="57" s="1"/>
  <c r="BN2697" i="57"/>
  <c r="BT2697" i="57" s="1"/>
  <c r="BM2697" i="57"/>
  <c r="BS2697" i="57" s="1"/>
  <c r="BL2697" i="57"/>
  <c r="BR2697" i="57" s="1"/>
  <c r="BK2697" i="57"/>
  <c r="BJ2697" i="57"/>
  <c r="BI2697" i="57"/>
  <c r="BH2697" i="57"/>
  <c r="BG2697" i="57"/>
  <c r="BF2697" i="57"/>
  <c r="BE2697" i="57"/>
  <c r="BD2697" i="57"/>
  <c r="BC2697" i="57"/>
  <c r="BB2697" i="57"/>
  <c r="BA2697" i="57"/>
  <c r="AZ2697" i="57"/>
  <c r="AY2697" i="57"/>
  <c r="AX2697" i="57"/>
  <c r="AW2697" i="57"/>
  <c r="AV2697" i="57"/>
  <c r="AU2697" i="57"/>
  <c r="AT2697" i="57"/>
  <c r="AS2697" i="57"/>
  <c r="AR2697" i="57"/>
  <c r="AQ2697" i="57"/>
  <c r="AP2697" i="57"/>
  <c r="AO2697" i="57"/>
  <c r="AN2697" i="57"/>
  <c r="AM2697" i="57"/>
  <c r="CO2697" i="57" l="1"/>
  <c r="BZ2697" i="57"/>
  <c r="CR1817" i="57" l="1"/>
  <c r="CQ1817" i="57"/>
  <c r="CP1817" i="57"/>
  <c r="CL1817" i="57"/>
  <c r="CK1817" i="57"/>
  <c r="CJ1817" i="57"/>
  <c r="CI1817" i="57"/>
  <c r="CH1817" i="57"/>
  <c r="CG1817" i="57"/>
  <c r="CF1817" i="57"/>
  <c r="CE1817" i="57"/>
  <c r="CD1817" i="57"/>
  <c r="CC1817" i="57"/>
  <c r="CB1817" i="57"/>
  <c r="CA1817" i="57"/>
  <c r="BX1817" i="57"/>
  <c r="BY1817" i="57" s="1"/>
  <c r="BQ1817" i="57"/>
  <c r="BW1817" i="57" s="1"/>
  <c r="BP1817" i="57"/>
  <c r="BV1817" i="57" s="1"/>
  <c r="BO1817" i="57"/>
  <c r="BU1817" i="57" s="1"/>
  <c r="BN1817" i="57"/>
  <c r="BT1817" i="57" s="1"/>
  <c r="BM1817" i="57"/>
  <c r="BL1817" i="57"/>
  <c r="BR1817" i="57" s="1"/>
  <c r="BK1817" i="57"/>
  <c r="BJ1817" i="57"/>
  <c r="BI1817" i="57"/>
  <c r="BH1817" i="57"/>
  <c r="BG1817" i="57"/>
  <c r="BF1817" i="57"/>
  <c r="BE1817" i="57"/>
  <c r="BD1817" i="57"/>
  <c r="BC1817" i="57"/>
  <c r="BB1817" i="57"/>
  <c r="BA1817" i="57"/>
  <c r="AZ1817" i="57"/>
  <c r="AY1817" i="57"/>
  <c r="AX1817" i="57"/>
  <c r="AW1817" i="57"/>
  <c r="AV1817" i="57"/>
  <c r="AU1817" i="57"/>
  <c r="AT1817" i="57"/>
  <c r="AS1817" i="57"/>
  <c r="AR1817" i="57"/>
  <c r="AQ1817" i="57"/>
  <c r="AP1817" i="57"/>
  <c r="AO1817" i="57"/>
  <c r="AN1817" i="57"/>
  <c r="AM1817" i="57"/>
  <c r="CO1817" i="57" l="1"/>
  <c r="BS1817" i="57"/>
  <c r="BZ1817" i="57" s="1"/>
  <c r="CR529" i="57" l="1"/>
  <c r="CQ529" i="57"/>
  <c r="CP529" i="57"/>
  <c r="CL529" i="57"/>
  <c r="CK529" i="57"/>
  <c r="CJ529" i="57"/>
  <c r="CI529" i="57"/>
  <c r="CH529" i="57"/>
  <c r="CF529" i="57"/>
  <c r="CE529" i="57"/>
  <c r="CD529" i="57"/>
  <c r="CC529" i="57"/>
  <c r="CB529" i="57"/>
  <c r="BX529" i="57"/>
  <c r="BY529" i="57" s="1"/>
  <c r="BQ529" i="57"/>
  <c r="BW529" i="57" s="1"/>
  <c r="BP529" i="57"/>
  <c r="BV529" i="57" s="1"/>
  <c r="BO529" i="57"/>
  <c r="BU529" i="57" s="1"/>
  <c r="BN529" i="57"/>
  <c r="BT529" i="57" s="1"/>
  <c r="BM529" i="57"/>
  <c r="BS529" i="57" s="1"/>
  <c r="BL529" i="57"/>
  <c r="BR529" i="57" s="1"/>
  <c r="BK529" i="57"/>
  <c r="BJ529" i="57"/>
  <c r="BI529" i="57"/>
  <c r="BH529" i="57"/>
  <c r="BG529" i="57"/>
  <c r="BF529" i="57"/>
  <c r="BE529" i="57"/>
  <c r="BD529" i="57"/>
  <c r="BC529" i="57"/>
  <c r="BB529" i="57"/>
  <c r="BA529" i="57"/>
  <c r="AZ529" i="57"/>
  <c r="AY529" i="57"/>
  <c r="AX529" i="57"/>
  <c r="AW529" i="57"/>
  <c r="AV529" i="57"/>
  <c r="AU529" i="57"/>
  <c r="AT529" i="57"/>
  <c r="AS529" i="57"/>
  <c r="AR529" i="57"/>
  <c r="AQ529" i="57"/>
  <c r="AP529" i="57"/>
  <c r="AO529" i="57"/>
  <c r="AN529" i="57"/>
  <c r="AM529" i="57"/>
  <c r="CO529" i="57" l="1"/>
  <c r="BZ529" i="57"/>
  <c r="H15" i="57" l="1"/>
  <c r="AM3601" i="57" l="1"/>
  <c r="AN3601" i="57"/>
  <c r="AO3601" i="57"/>
  <c r="AP3601" i="57"/>
  <c r="AQ3601" i="57"/>
  <c r="AR3601" i="57"/>
  <c r="AS3601" i="57"/>
  <c r="AT3601" i="57"/>
  <c r="AU3601" i="57"/>
  <c r="AV3601" i="57"/>
  <c r="AW3601" i="57"/>
  <c r="AX3601" i="57"/>
  <c r="AY3601" i="57"/>
  <c r="AZ3601" i="57"/>
  <c r="BA3601" i="57"/>
  <c r="BB3601" i="57"/>
  <c r="BC3601" i="57"/>
  <c r="BD3601" i="57"/>
  <c r="BE3601" i="57"/>
  <c r="BF3601" i="57"/>
  <c r="BG3601" i="57"/>
  <c r="BH3601" i="57"/>
  <c r="BI3601" i="57"/>
  <c r="BJ3601" i="57"/>
  <c r="BK3601" i="57"/>
  <c r="BL3601" i="57"/>
  <c r="BR3601" i="57" s="1"/>
  <c r="BM3601" i="57"/>
  <c r="BS3601" i="57" s="1"/>
  <c r="BN3601" i="57"/>
  <c r="BT3601" i="57" s="1"/>
  <c r="BO3601" i="57"/>
  <c r="BU3601" i="57" s="1"/>
  <c r="BP3601" i="57"/>
  <c r="BV3601" i="57" s="1"/>
  <c r="BQ3601" i="57"/>
  <c r="BW3601" i="57" s="1"/>
  <c r="BX3601" i="57"/>
  <c r="BY3601" i="57" s="1"/>
  <c r="CA3601" i="57"/>
  <c r="CB3601" i="57"/>
  <c r="CC3601" i="57"/>
  <c r="CD3601" i="57"/>
  <c r="CE3601" i="57"/>
  <c r="CF3601" i="57"/>
  <c r="CG3601" i="57"/>
  <c r="CH3601" i="57"/>
  <c r="CI3601" i="57"/>
  <c r="CJ3601" i="57"/>
  <c r="CK3601" i="57"/>
  <c r="CL3601" i="57"/>
  <c r="BZ3601" i="57" l="1"/>
  <c r="DF2689" i="57" l="1"/>
  <c r="CR2689" i="57"/>
  <c r="CQ2689" i="57"/>
  <c r="CP2689" i="57"/>
  <c r="CL2689" i="57"/>
  <c r="CK2689" i="57"/>
  <c r="CJ2689" i="57"/>
  <c r="CI2689" i="57"/>
  <c r="CH2689" i="57"/>
  <c r="CG2689" i="57"/>
  <c r="CF2689" i="57"/>
  <c r="CE2689" i="57"/>
  <c r="CD2689" i="57"/>
  <c r="CC2689" i="57"/>
  <c r="CB2689" i="57"/>
  <c r="CA2689" i="57"/>
  <c r="BX2689" i="57"/>
  <c r="BY2689" i="57" s="1"/>
  <c r="BQ2689" i="57"/>
  <c r="BW2689" i="57" s="1"/>
  <c r="BP2689" i="57"/>
  <c r="BV2689" i="57" s="1"/>
  <c r="BO2689" i="57"/>
  <c r="BU2689" i="57" s="1"/>
  <c r="BN2689" i="57"/>
  <c r="BT2689" i="57" s="1"/>
  <c r="BM2689" i="57"/>
  <c r="BS2689" i="57" s="1"/>
  <c r="BL2689" i="57"/>
  <c r="BK2689" i="57"/>
  <c r="BJ2689" i="57"/>
  <c r="BI2689" i="57"/>
  <c r="BH2689" i="57"/>
  <c r="BG2689" i="57"/>
  <c r="BF2689" i="57"/>
  <c r="BE2689" i="57"/>
  <c r="BD2689" i="57"/>
  <c r="BC2689" i="57"/>
  <c r="BB2689" i="57"/>
  <c r="BA2689" i="57"/>
  <c r="AZ2689" i="57"/>
  <c r="AY2689" i="57"/>
  <c r="AX2689" i="57"/>
  <c r="AW2689" i="57"/>
  <c r="AV2689" i="57"/>
  <c r="AU2689" i="57"/>
  <c r="AT2689" i="57"/>
  <c r="AS2689" i="57"/>
  <c r="AR2689" i="57"/>
  <c r="AQ2689" i="57"/>
  <c r="AP2689" i="57"/>
  <c r="AO2689" i="57"/>
  <c r="AN2689" i="57"/>
  <c r="AM2689" i="57"/>
  <c r="DF2433" i="57"/>
  <c r="CR2433" i="57"/>
  <c r="CQ2433" i="57"/>
  <c r="CP2433" i="57"/>
  <c r="CL2433" i="57"/>
  <c r="CK2433" i="57"/>
  <c r="CJ2433" i="57"/>
  <c r="CI2433" i="57"/>
  <c r="CH2433" i="57"/>
  <c r="CG2433" i="57"/>
  <c r="CF2433" i="57"/>
  <c r="CE2433" i="57"/>
  <c r="CD2433" i="57"/>
  <c r="CC2433" i="57"/>
  <c r="CB2433" i="57"/>
  <c r="CA2433" i="57"/>
  <c r="BX2433" i="57"/>
  <c r="BY2433" i="57" s="1"/>
  <c r="BQ2433" i="57"/>
  <c r="BW2433" i="57" s="1"/>
  <c r="BP2433" i="57"/>
  <c r="BV2433" i="57" s="1"/>
  <c r="BO2433" i="57"/>
  <c r="BU2433" i="57" s="1"/>
  <c r="BN2433" i="57"/>
  <c r="BT2433" i="57" s="1"/>
  <c r="BM2433" i="57"/>
  <c r="BS2433" i="57" s="1"/>
  <c r="BL2433" i="57"/>
  <c r="BK2433" i="57"/>
  <c r="BJ2433" i="57"/>
  <c r="BI2433" i="57"/>
  <c r="BH2433" i="57"/>
  <c r="BG2433" i="57"/>
  <c r="BF2433" i="57"/>
  <c r="BE2433" i="57"/>
  <c r="BD2433" i="57"/>
  <c r="BC2433" i="57"/>
  <c r="BB2433" i="57"/>
  <c r="BA2433" i="57"/>
  <c r="AZ2433" i="57"/>
  <c r="AY2433" i="57"/>
  <c r="AX2433" i="57"/>
  <c r="AW2433" i="57"/>
  <c r="AV2433" i="57"/>
  <c r="AU2433" i="57"/>
  <c r="AT2433" i="57"/>
  <c r="AS2433" i="57"/>
  <c r="AR2433" i="57"/>
  <c r="AQ2433" i="57"/>
  <c r="AP2433" i="57"/>
  <c r="AO2433" i="57"/>
  <c r="AN2433" i="57"/>
  <c r="AM2433" i="57"/>
  <c r="CO2689" i="57" l="1"/>
  <c r="BR2689" i="57"/>
  <c r="BZ2689" i="57" s="1"/>
  <c r="CO2433" i="57"/>
  <c r="BR2433" i="57"/>
  <c r="BZ2433" i="57" s="1"/>
  <c r="CR1825" i="57" l="1"/>
  <c r="CQ1825" i="57"/>
  <c r="CP1825" i="57"/>
  <c r="CL1825" i="57"/>
  <c r="CK1825" i="57"/>
  <c r="CJ1825" i="57"/>
  <c r="CI1825" i="57"/>
  <c r="CH1825" i="57"/>
  <c r="CG1825" i="57"/>
  <c r="CF1825" i="57"/>
  <c r="CE1825" i="57"/>
  <c r="CD1825" i="57"/>
  <c r="CC1825" i="57"/>
  <c r="CB1825" i="57"/>
  <c r="CA1825" i="57"/>
  <c r="BX1825" i="57"/>
  <c r="BY1825" i="57" s="1"/>
  <c r="BQ1825" i="57"/>
  <c r="BW1825" i="57" s="1"/>
  <c r="BP1825" i="57"/>
  <c r="BV1825" i="57" s="1"/>
  <c r="BO1825" i="57"/>
  <c r="BU1825" i="57" s="1"/>
  <c r="BN1825" i="57"/>
  <c r="BT1825" i="57" s="1"/>
  <c r="BM1825" i="57"/>
  <c r="BS1825" i="57" s="1"/>
  <c r="BL1825" i="57"/>
  <c r="BK1825" i="57"/>
  <c r="BJ1825" i="57"/>
  <c r="BI1825" i="57"/>
  <c r="BH1825" i="57"/>
  <c r="BG1825" i="57"/>
  <c r="BF1825" i="57"/>
  <c r="BE1825" i="57"/>
  <c r="BD1825" i="57"/>
  <c r="BC1825" i="57"/>
  <c r="BB1825" i="57"/>
  <c r="BA1825" i="57"/>
  <c r="AZ1825" i="57"/>
  <c r="AY1825" i="57"/>
  <c r="AX1825" i="57"/>
  <c r="AW1825" i="57"/>
  <c r="AV1825" i="57"/>
  <c r="AU1825" i="57"/>
  <c r="AT1825" i="57"/>
  <c r="AS1825" i="57"/>
  <c r="AR1825" i="57"/>
  <c r="AQ1825" i="57"/>
  <c r="AP1825" i="57"/>
  <c r="AO1825" i="57"/>
  <c r="AN1825" i="57"/>
  <c r="AM1825" i="57"/>
  <c r="CO1825" i="57" l="1"/>
  <c r="BR1825" i="57"/>
  <c r="BZ1825" i="57" s="1"/>
  <c r="CR4945" i="57" l="1"/>
  <c r="CQ4945" i="57"/>
  <c r="CP4945" i="57"/>
  <c r="CL4945" i="57"/>
  <c r="CK4945" i="57"/>
  <c r="CJ4945" i="57"/>
  <c r="CI4945" i="57"/>
  <c r="CH4945" i="57"/>
  <c r="CG4945" i="57"/>
  <c r="CF4945" i="57"/>
  <c r="CE4945" i="57"/>
  <c r="CD4945" i="57"/>
  <c r="CC4945" i="57"/>
  <c r="CB4945" i="57"/>
  <c r="CA4945" i="57"/>
  <c r="BX4945" i="57"/>
  <c r="BY4945" i="57" s="1"/>
  <c r="BQ4945" i="57"/>
  <c r="BW4945" i="57" s="1"/>
  <c r="BP4945" i="57"/>
  <c r="BV4945" i="57" s="1"/>
  <c r="BO4945" i="57"/>
  <c r="BU4945" i="57" s="1"/>
  <c r="BN4945" i="57"/>
  <c r="BT4945" i="57" s="1"/>
  <c r="BM4945" i="57"/>
  <c r="BS4945" i="57" s="1"/>
  <c r="BL4945" i="57"/>
  <c r="BK4945" i="57"/>
  <c r="BJ4945" i="57"/>
  <c r="BI4945" i="57"/>
  <c r="BH4945" i="57"/>
  <c r="BG4945" i="57"/>
  <c r="BF4945" i="57"/>
  <c r="BE4945" i="57"/>
  <c r="BD4945" i="57"/>
  <c r="BC4945" i="57"/>
  <c r="BB4945" i="57"/>
  <c r="BA4945" i="57"/>
  <c r="AZ4945" i="57"/>
  <c r="AY4945" i="57"/>
  <c r="AX4945" i="57"/>
  <c r="AW4945" i="57"/>
  <c r="AV4945" i="57"/>
  <c r="AU4945" i="57"/>
  <c r="AT4945" i="57"/>
  <c r="AS4945" i="57"/>
  <c r="AR4945" i="57"/>
  <c r="AQ4945" i="57"/>
  <c r="AP4945" i="57"/>
  <c r="AO4945" i="57"/>
  <c r="AN4945" i="57"/>
  <c r="AM4945" i="57"/>
  <c r="CR4937" i="57"/>
  <c r="CQ4937" i="57"/>
  <c r="CP4937" i="57"/>
  <c r="CL4937" i="57"/>
  <c r="CK4937" i="57"/>
  <c r="CJ4937" i="57"/>
  <c r="CI4937" i="57"/>
  <c r="CH4937" i="57"/>
  <c r="CG4937" i="57"/>
  <c r="CF4937" i="57"/>
  <c r="CE4937" i="57"/>
  <c r="CD4937" i="57"/>
  <c r="CC4937" i="57"/>
  <c r="CB4937" i="57"/>
  <c r="CA4937" i="57"/>
  <c r="BX4937" i="57"/>
  <c r="BY4937" i="57" s="1"/>
  <c r="BQ4937" i="57"/>
  <c r="BW4937" i="57" s="1"/>
  <c r="BP4937" i="57"/>
  <c r="BV4937" i="57" s="1"/>
  <c r="BO4937" i="57"/>
  <c r="BU4937" i="57" s="1"/>
  <c r="BN4937" i="57"/>
  <c r="BT4937" i="57" s="1"/>
  <c r="BM4937" i="57"/>
  <c r="BS4937" i="57" s="1"/>
  <c r="BL4937" i="57"/>
  <c r="BR4937" i="57" s="1"/>
  <c r="BK4937" i="57"/>
  <c r="BJ4937" i="57"/>
  <c r="BI4937" i="57"/>
  <c r="BH4937" i="57"/>
  <c r="BG4937" i="57"/>
  <c r="BF4937" i="57"/>
  <c r="BE4937" i="57"/>
  <c r="BD4937" i="57"/>
  <c r="BC4937" i="57"/>
  <c r="BB4937" i="57"/>
  <c r="BA4937" i="57"/>
  <c r="AZ4937" i="57"/>
  <c r="AY4937" i="57"/>
  <c r="AX4937" i="57"/>
  <c r="AW4937" i="57"/>
  <c r="AV4937" i="57"/>
  <c r="AU4937" i="57"/>
  <c r="AT4937" i="57"/>
  <c r="AS4937" i="57"/>
  <c r="AR4937" i="57"/>
  <c r="AQ4937" i="57"/>
  <c r="AP4937" i="57"/>
  <c r="AO4937" i="57"/>
  <c r="AN4937" i="57"/>
  <c r="AM4937" i="57"/>
  <c r="CO4945" i="57" l="1"/>
  <c r="CO4937" i="57"/>
  <c r="BR4945" i="57"/>
  <c r="BZ4945" i="57" s="1"/>
  <c r="BZ4937" i="57"/>
  <c r="DF2409" i="57" l="1"/>
  <c r="CR2409" i="57"/>
  <c r="CQ2409" i="57"/>
  <c r="CP2409" i="57"/>
  <c r="CL2409" i="57"/>
  <c r="CK2409" i="57"/>
  <c r="CJ2409" i="57"/>
  <c r="CI2409" i="57"/>
  <c r="CH2409" i="57"/>
  <c r="CG2409" i="57"/>
  <c r="CF2409" i="57"/>
  <c r="CE2409" i="57"/>
  <c r="CD2409" i="57"/>
  <c r="CC2409" i="57"/>
  <c r="CB2409" i="57"/>
  <c r="CA2409" i="57"/>
  <c r="BX2409" i="57"/>
  <c r="BY2409" i="57" s="1"/>
  <c r="BQ2409" i="57"/>
  <c r="BW2409" i="57" s="1"/>
  <c r="BP2409" i="57"/>
  <c r="BV2409" i="57" s="1"/>
  <c r="BO2409" i="57"/>
  <c r="BU2409" i="57" s="1"/>
  <c r="BN2409" i="57"/>
  <c r="BT2409" i="57" s="1"/>
  <c r="BM2409" i="57"/>
  <c r="BS2409" i="57" s="1"/>
  <c r="BL2409" i="57"/>
  <c r="BK2409" i="57"/>
  <c r="BJ2409" i="57"/>
  <c r="BI2409" i="57"/>
  <c r="BH2409" i="57"/>
  <c r="BG2409" i="57"/>
  <c r="BF2409" i="57"/>
  <c r="BE2409" i="57"/>
  <c r="BD2409" i="57"/>
  <c r="BC2409" i="57"/>
  <c r="BB2409" i="57"/>
  <c r="BA2409" i="57"/>
  <c r="AZ2409" i="57"/>
  <c r="AY2409" i="57"/>
  <c r="AX2409" i="57"/>
  <c r="AW2409" i="57"/>
  <c r="AV2409" i="57"/>
  <c r="AU2409" i="57"/>
  <c r="AT2409" i="57"/>
  <c r="AS2409" i="57"/>
  <c r="AR2409" i="57"/>
  <c r="AQ2409" i="57"/>
  <c r="AP2409" i="57"/>
  <c r="AO2409" i="57"/>
  <c r="AN2409" i="57"/>
  <c r="AM2409" i="57"/>
  <c r="DF2385" i="57"/>
  <c r="CR2385" i="57"/>
  <c r="CQ2385" i="57"/>
  <c r="CP2385" i="57"/>
  <c r="CL2385" i="57"/>
  <c r="CK2385" i="57"/>
  <c r="CJ2385" i="57"/>
  <c r="CI2385" i="57"/>
  <c r="CH2385" i="57"/>
  <c r="CG2385" i="57"/>
  <c r="CF2385" i="57"/>
  <c r="CE2385" i="57"/>
  <c r="CD2385" i="57"/>
  <c r="CC2385" i="57"/>
  <c r="CB2385" i="57"/>
  <c r="CA2385" i="57"/>
  <c r="BX2385" i="57"/>
  <c r="BY2385" i="57" s="1"/>
  <c r="BQ2385" i="57"/>
  <c r="BW2385" i="57" s="1"/>
  <c r="BP2385" i="57"/>
  <c r="BV2385" i="57" s="1"/>
  <c r="BO2385" i="57"/>
  <c r="BU2385" i="57" s="1"/>
  <c r="BN2385" i="57"/>
  <c r="BT2385" i="57" s="1"/>
  <c r="BM2385" i="57"/>
  <c r="BS2385" i="57" s="1"/>
  <c r="BL2385" i="57"/>
  <c r="BK2385" i="57"/>
  <c r="BJ2385" i="57"/>
  <c r="BI2385" i="57"/>
  <c r="BH2385" i="57"/>
  <c r="BG2385" i="57"/>
  <c r="BF2385" i="57"/>
  <c r="BE2385" i="57"/>
  <c r="BD2385" i="57"/>
  <c r="BC2385" i="57"/>
  <c r="BB2385" i="57"/>
  <c r="BA2385" i="57"/>
  <c r="AZ2385" i="57"/>
  <c r="AY2385" i="57"/>
  <c r="AX2385" i="57"/>
  <c r="AW2385" i="57"/>
  <c r="AV2385" i="57"/>
  <c r="AU2385" i="57"/>
  <c r="AT2385" i="57"/>
  <c r="AS2385" i="57"/>
  <c r="AR2385" i="57"/>
  <c r="AQ2385" i="57"/>
  <c r="AP2385" i="57"/>
  <c r="AO2385" i="57"/>
  <c r="AN2385" i="57"/>
  <c r="AM2385" i="57"/>
  <c r="DF2377" i="57"/>
  <c r="CR2377" i="57"/>
  <c r="CQ2377" i="57"/>
  <c r="CP2377" i="57"/>
  <c r="CL2377" i="57"/>
  <c r="CK2377" i="57"/>
  <c r="CJ2377" i="57"/>
  <c r="CI2377" i="57"/>
  <c r="CH2377" i="57"/>
  <c r="CG2377" i="57"/>
  <c r="CF2377" i="57"/>
  <c r="CE2377" i="57"/>
  <c r="CD2377" i="57"/>
  <c r="CC2377" i="57"/>
  <c r="CB2377" i="57"/>
  <c r="CA2377" i="57"/>
  <c r="BX2377" i="57"/>
  <c r="BY2377" i="57" s="1"/>
  <c r="BQ2377" i="57"/>
  <c r="BW2377" i="57" s="1"/>
  <c r="BP2377" i="57"/>
  <c r="BV2377" i="57" s="1"/>
  <c r="BO2377" i="57"/>
  <c r="BU2377" i="57" s="1"/>
  <c r="BN2377" i="57"/>
  <c r="BT2377" i="57" s="1"/>
  <c r="BM2377" i="57"/>
  <c r="BS2377" i="57" s="1"/>
  <c r="BL2377" i="57"/>
  <c r="BK2377" i="57"/>
  <c r="BJ2377" i="57"/>
  <c r="BI2377" i="57"/>
  <c r="BH2377" i="57"/>
  <c r="BG2377" i="57"/>
  <c r="BF2377" i="57"/>
  <c r="BE2377" i="57"/>
  <c r="BD2377" i="57"/>
  <c r="BC2377" i="57"/>
  <c r="BB2377" i="57"/>
  <c r="BA2377" i="57"/>
  <c r="AZ2377" i="57"/>
  <c r="AY2377" i="57"/>
  <c r="AX2377" i="57"/>
  <c r="AW2377" i="57"/>
  <c r="AV2377" i="57"/>
  <c r="AU2377" i="57"/>
  <c r="AT2377" i="57"/>
  <c r="AS2377" i="57"/>
  <c r="AR2377" i="57"/>
  <c r="AQ2377" i="57"/>
  <c r="AP2377" i="57"/>
  <c r="AO2377" i="57"/>
  <c r="AN2377" i="57"/>
  <c r="AM2377" i="57"/>
  <c r="CO2409" i="57" l="1"/>
  <c r="BR2409" i="57"/>
  <c r="BZ2409" i="57" s="1"/>
  <c r="CO2377" i="57"/>
  <c r="CO2385" i="57"/>
  <c r="BR2377" i="57"/>
  <c r="BZ2377" i="57" s="1"/>
  <c r="BR2385" i="57"/>
  <c r="BZ2385" i="57" s="1"/>
  <c r="CR2073" i="57" l="1"/>
  <c r="CQ2073" i="57"/>
  <c r="CP2073" i="57"/>
  <c r="CL2073" i="57"/>
  <c r="CK2073" i="57"/>
  <c r="CJ2073" i="57"/>
  <c r="CI2073" i="57"/>
  <c r="CH2073" i="57"/>
  <c r="CG2073" i="57"/>
  <c r="CF2073" i="57"/>
  <c r="CE2073" i="57"/>
  <c r="CD2073" i="57"/>
  <c r="CC2073" i="57"/>
  <c r="CB2073" i="57"/>
  <c r="CA2073" i="57"/>
  <c r="BX2073" i="57"/>
  <c r="BY2073" i="57" s="1"/>
  <c r="BQ2073" i="57"/>
  <c r="BW2073" i="57" s="1"/>
  <c r="BP2073" i="57"/>
  <c r="BV2073" i="57" s="1"/>
  <c r="BO2073" i="57"/>
  <c r="BU2073" i="57" s="1"/>
  <c r="BN2073" i="57"/>
  <c r="BT2073" i="57" s="1"/>
  <c r="BM2073" i="57"/>
  <c r="BS2073" i="57" s="1"/>
  <c r="BL2073" i="57"/>
  <c r="BK2073" i="57"/>
  <c r="BJ2073" i="57"/>
  <c r="BI2073" i="57"/>
  <c r="BH2073" i="57"/>
  <c r="BG2073" i="57"/>
  <c r="BF2073" i="57"/>
  <c r="BE2073" i="57"/>
  <c r="BD2073" i="57"/>
  <c r="BC2073" i="57"/>
  <c r="BB2073" i="57"/>
  <c r="BA2073" i="57"/>
  <c r="AZ2073" i="57"/>
  <c r="AY2073" i="57"/>
  <c r="AX2073" i="57"/>
  <c r="AW2073" i="57"/>
  <c r="AV2073" i="57"/>
  <c r="AU2073" i="57"/>
  <c r="AT2073" i="57"/>
  <c r="AS2073" i="57"/>
  <c r="AR2073" i="57"/>
  <c r="AQ2073" i="57"/>
  <c r="AP2073" i="57"/>
  <c r="AO2073" i="57"/>
  <c r="AN2073" i="57"/>
  <c r="AM2073" i="57"/>
  <c r="CO2073" i="57" l="1"/>
  <c r="BR2073" i="57"/>
  <c r="BZ2073" i="57" s="1"/>
  <c r="CR1593" i="57" l="1"/>
  <c r="CQ1593" i="57"/>
  <c r="CP1593" i="57"/>
  <c r="CL1593" i="57"/>
  <c r="CK1593" i="57"/>
  <c r="CJ1593" i="57"/>
  <c r="CI1593" i="57"/>
  <c r="CH1593" i="57"/>
  <c r="CG1593" i="57"/>
  <c r="CF1593" i="57"/>
  <c r="CE1593" i="57"/>
  <c r="CD1593" i="57"/>
  <c r="CC1593" i="57"/>
  <c r="CB1593" i="57"/>
  <c r="CA1593" i="57"/>
  <c r="BX1593" i="57"/>
  <c r="BY1593" i="57" s="1"/>
  <c r="BQ1593" i="57"/>
  <c r="BW1593" i="57" s="1"/>
  <c r="BP1593" i="57"/>
  <c r="BV1593" i="57" s="1"/>
  <c r="BO1593" i="57"/>
  <c r="BU1593" i="57" s="1"/>
  <c r="BN1593" i="57"/>
  <c r="BM1593" i="57"/>
  <c r="BS1593" i="57" s="1"/>
  <c r="BL1593" i="57"/>
  <c r="BR1593" i="57" s="1"/>
  <c r="BK1593" i="57"/>
  <c r="BJ1593" i="57"/>
  <c r="BI1593" i="57"/>
  <c r="BH1593" i="57"/>
  <c r="BG1593" i="57"/>
  <c r="BF1593" i="57"/>
  <c r="BE1593" i="57"/>
  <c r="BD1593" i="57"/>
  <c r="BC1593" i="57"/>
  <c r="BB1593" i="57"/>
  <c r="BA1593" i="57"/>
  <c r="AZ1593" i="57"/>
  <c r="AY1593" i="57"/>
  <c r="AX1593" i="57"/>
  <c r="AW1593" i="57"/>
  <c r="AV1593" i="57"/>
  <c r="AU1593" i="57"/>
  <c r="AT1593" i="57"/>
  <c r="AS1593" i="57"/>
  <c r="AR1593" i="57"/>
  <c r="AQ1593" i="57"/>
  <c r="AP1593" i="57"/>
  <c r="AO1593" i="57"/>
  <c r="AN1593" i="57"/>
  <c r="AM1593" i="57"/>
  <c r="CO1593" i="57" l="1"/>
  <c r="BT1593" i="57"/>
  <c r="BZ1593" i="57" s="1"/>
  <c r="CR497" i="57" l="1"/>
  <c r="CQ497" i="57"/>
  <c r="CP497" i="57"/>
  <c r="CL497" i="57"/>
  <c r="CK497" i="57"/>
  <c r="CJ497" i="57"/>
  <c r="CI497" i="57"/>
  <c r="CH497" i="57"/>
  <c r="CF497" i="57"/>
  <c r="CE497" i="57"/>
  <c r="CD497" i="57"/>
  <c r="CC497" i="57"/>
  <c r="CB497" i="57"/>
  <c r="BX497" i="57"/>
  <c r="BY497" i="57" s="1"/>
  <c r="BQ497" i="57"/>
  <c r="BW497" i="57" s="1"/>
  <c r="BP497" i="57"/>
  <c r="BV497" i="57" s="1"/>
  <c r="BO497" i="57"/>
  <c r="BU497" i="57" s="1"/>
  <c r="BN497" i="57"/>
  <c r="BT497" i="57" s="1"/>
  <c r="BM497" i="57"/>
  <c r="BS497" i="57" s="1"/>
  <c r="BL497" i="57"/>
  <c r="BK497" i="57"/>
  <c r="BJ497" i="57"/>
  <c r="BI497" i="57"/>
  <c r="BH497" i="57"/>
  <c r="BG497" i="57"/>
  <c r="BF497" i="57"/>
  <c r="BE497" i="57"/>
  <c r="BD497" i="57"/>
  <c r="BC497" i="57"/>
  <c r="BB497" i="57"/>
  <c r="BA497" i="57"/>
  <c r="AZ497" i="57"/>
  <c r="AY497" i="57"/>
  <c r="AX497" i="57"/>
  <c r="AW497" i="57"/>
  <c r="AV497" i="57"/>
  <c r="AU497" i="57"/>
  <c r="AT497" i="57"/>
  <c r="AS497" i="57"/>
  <c r="AR497" i="57"/>
  <c r="AQ497" i="57"/>
  <c r="AP497" i="57"/>
  <c r="AO497" i="57"/>
  <c r="AN497" i="57"/>
  <c r="AM497" i="57"/>
  <c r="CO497" i="57" l="1"/>
  <c r="BR497" i="57"/>
  <c r="BZ497" i="57" s="1"/>
  <c r="CR1281" i="57" l="1"/>
  <c r="CQ1281" i="57"/>
  <c r="CP1281" i="57"/>
  <c r="CL1281" i="57"/>
  <c r="CK1281" i="57"/>
  <c r="CJ1281" i="57"/>
  <c r="CI1281" i="57"/>
  <c r="CH1281" i="57"/>
  <c r="CG1281" i="57"/>
  <c r="CF1281" i="57"/>
  <c r="CE1281" i="57"/>
  <c r="CD1281" i="57"/>
  <c r="CC1281" i="57"/>
  <c r="CB1281" i="57"/>
  <c r="CA1281" i="57"/>
  <c r="BX1281" i="57"/>
  <c r="BY1281" i="57" s="1"/>
  <c r="BQ1281" i="57"/>
  <c r="BW1281" i="57" s="1"/>
  <c r="BP1281" i="57"/>
  <c r="BV1281" i="57" s="1"/>
  <c r="BO1281" i="57"/>
  <c r="BU1281" i="57" s="1"/>
  <c r="BN1281" i="57"/>
  <c r="BT1281" i="57" s="1"/>
  <c r="BM1281" i="57"/>
  <c r="BS1281" i="57" s="1"/>
  <c r="BL1281" i="57"/>
  <c r="BR1281" i="57" s="1"/>
  <c r="BK1281" i="57"/>
  <c r="BJ1281" i="57"/>
  <c r="BI1281" i="57"/>
  <c r="BH1281" i="57"/>
  <c r="BG1281" i="57"/>
  <c r="BF1281" i="57"/>
  <c r="BE1281" i="57"/>
  <c r="BD1281" i="57"/>
  <c r="BC1281" i="57"/>
  <c r="BB1281" i="57"/>
  <c r="BA1281" i="57"/>
  <c r="AZ1281" i="57"/>
  <c r="AY1281" i="57"/>
  <c r="AX1281" i="57"/>
  <c r="AW1281" i="57"/>
  <c r="AV1281" i="57"/>
  <c r="AU1281" i="57"/>
  <c r="AT1281" i="57"/>
  <c r="AS1281" i="57"/>
  <c r="AR1281" i="57"/>
  <c r="AQ1281" i="57"/>
  <c r="AP1281" i="57"/>
  <c r="AO1281" i="57"/>
  <c r="AN1281" i="57"/>
  <c r="AM1281" i="57"/>
  <c r="CO1281" i="57" l="1"/>
  <c r="BZ1281" i="57"/>
  <c r="CR4929" i="57" l="1"/>
  <c r="CQ4929" i="57"/>
  <c r="CP4929" i="57"/>
  <c r="CL4929" i="57"/>
  <c r="CK4929" i="57"/>
  <c r="CJ4929" i="57"/>
  <c r="CI4929" i="57"/>
  <c r="CH4929" i="57"/>
  <c r="CG4929" i="57"/>
  <c r="CF4929" i="57"/>
  <c r="CE4929" i="57"/>
  <c r="CD4929" i="57"/>
  <c r="CC4929" i="57"/>
  <c r="CB4929" i="57"/>
  <c r="CA4929" i="57"/>
  <c r="BX4929" i="57"/>
  <c r="BY4929" i="57" s="1"/>
  <c r="BQ4929" i="57"/>
  <c r="BW4929" i="57" s="1"/>
  <c r="BP4929" i="57"/>
  <c r="BV4929" i="57" s="1"/>
  <c r="BO4929" i="57"/>
  <c r="BU4929" i="57" s="1"/>
  <c r="BN4929" i="57"/>
  <c r="BT4929" i="57" s="1"/>
  <c r="BM4929" i="57"/>
  <c r="BL4929" i="57"/>
  <c r="BR4929" i="57" s="1"/>
  <c r="BK4929" i="57"/>
  <c r="BJ4929" i="57"/>
  <c r="BI4929" i="57"/>
  <c r="BH4929" i="57"/>
  <c r="BG4929" i="57"/>
  <c r="BF4929" i="57"/>
  <c r="BE4929" i="57"/>
  <c r="BD4929" i="57"/>
  <c r="BC4929" i="57"/>
  <c r="BB4929" i="57"/>
  <c r="BA4929" i="57"/>
  <c r="AZ4929" i="57"/>
  <c r="AY4929" i="57"/>
  <c r="AX4929" i="57"/>
  <c r="AW4929" i="57"/>
  <c r="AV4929" i="57"/>
  <c r="AU4929" i="57"/>
  <c r="AT4929" i="57"/>
  <c r="AS4929" i="57"/>
  <c r="AR4929" i="57"/>
  <c r="AQ4929" i="57"/>
  <c r="AP4929" i="57"/>
  <c r="AO4929" i="57"/>
  <c r="AN4929" i="57"/>
  <c r="AM4929" i="57"/>
  <c r="CR4921" i="57"/>
  <c r="CQ4921" i="57"/>
  <c r="CP4921" i="57"/>
  <c r="CL4921" i="57"/>
  <c r="CK4921" i="57"/>
  <c r="CJ4921" i="57"/>
  <c r="CI4921" i="57"/>
  <c r="CH4921" i="57"/>
  <c r="CG4921" i="57"/>
  <c r="CF4921" i="57"/>
  <c r="CE4921" i="57"/>
  <c r="CD4921" i="57"/>
  <c r="CC4921" i="57"/>
  <c r="CB4921" i="57"/>
  <c r="CA4921" i="57"/>
  <c r="BX4921" i="57"/>
  <c r="BY4921" i="57" s="1"/>
  <c r="BQ4921" i="57"/>
  <c r="BW4921" i="57" s="1"/>
  <c r="BP4921" i="57"/>
  <c r="BV4921" i="57" s="1"/>
  <c r="BO4921" i="57"/>
  <c r="BU4921" i="57" s="1"/>
  <c r="BN4921" i="57"/>
  <c r="BT4921" i="57" s="1"/>
  <c r="BM4921" i="57"/>
  <c r="BS4921" i="57" s="1"/>
  <c r="BL4921" i="57"/>
  <c r="BK4921" i="57"/>
  <c r="BJ4921" i="57"/>
  <c r="BI4921" i="57"/>
  <c r="BH4921" i="57"/>
  <c r="BG4921" i="57"/>
  <c r="BF4921" i="57"/>
  <c r="BE4921" i="57"/>
  <c r="BD4921" i="57"/>
  <c r="BC4921" i="57"/>
  <c r="BB4921" i="57"/>
  <c r="BA4921" i="57"/>
  <c r="AZ4921" i="57"/>
  <c r="AY4921" i="57"/>
  <c r="AX4921" i="57"/>
  <c r="AW4921" i="57"/>
  <c r="AV4921" i="57"/>
  <c r="AU4921" i="57"/>
  <c r="AT4921" i="57"/>
  <c r="AS4921" i="57"/>
  <c r="AR4921" i="57"/>
  <c r="AQ4921" i="57"/>
  <c r="AP4921" i="57"/>
  <c r="AO4921" i="57"/>
  <c r="AN4921" i="57"/>
  <c r="AM4921" i="57"/>
  <c r="CR4913" i="57"/>
  <c r="CQ4913" i="57"/>
  <c r="CP4913" i="57"/>
  <c r="CL4913" i="57"/>
  <c r="CK4913" i="57"/>
  <c r="CJ4913" i="57"/>
  <c r="CI4913" i="57"/>
  <c r="CH4913" i="57"/>
  <c r="CG4913" i="57"/>
  <c r="CF4913" i="57"/>
  <c r="CE4913" i="57"/>
  <c r="CD4913" i="57"/>
  <c r="CC4913" i="57"/>
  <c r="CB4913" i="57"/>
  <c r="CA4913" i="57"/>
  <c r="BX4913" i="57"/>
  <c r="BY4913" i="57" s="1"/>
  <c r="BQ4913" i="57"/>
  <c r="BW4913" i="57" s="1"/>
  <c r="BP4913" i="57"/>
  <c r="BV4913" i="57" s="1"/>
  <c r="BO4913" i="57"/>
  <c r="BU4913" i="57" s="1"/>
  <c r="BN4913" i="57"/>
  <c r="BT4913" i="57" s="1"/>
  <c r="BM4913" i="57"/>
  <c r="BS4913" i="57" s="1"/>
  <c r="BL4913" i="57"/>
  <c r="BK4913" i="57"/>
  <c r="BJ4913" i="57"/>
  <c r="BI4913" i="57"/>
  <c r="BH4913" i="57"/>
  <c r="BG4913" i="57"/>
  <c r="BF4913" i="57"/>
  <c r="BE4913" i="57"/>
  <c r="BD4913" i="57"/>
  <c r="BC4913" i="57"/>
  <c r="BB4913" i="57"/>
  <c r="BA4913" i="57"/>
  <c r="AZ4913" i="57"/>
  <c r="AY4913" i="57"/>
  <c r="AX4913" i="57"/>
  <c r="AW4913" i="57"/>
  <c r="AV4913" i="57"/>
  <c r="AU4913" i="57"/>
  <c r="AT4913" i="57"/>
  <c r="AS4913" i="57"/>
  <c r="AR4913" i="57"/>
  <c r="AQ4913" i="57"/>
  <c r="AP4913" i="57"/>
  <c r="AO4913" i="57"/>
  <c r="AN4913" i="57"/>
  <c r="AM4913" i="57"/>
  <c r="CR4425" i="57"/>
  <c r="CQ4425" i="57"/>
  <c r="CP4425" i="57"/>
  <c r="CL4425" i="57"/>
  <c r="CK4425" i="57"/>
  <c r="CJ4425" i="57"/>
  <c r="CI4425" i="57"/>
  <c r="CH4425" i="57"/>
  <c r="CG4425" i="57"/>
  <c r="CF4425" i="57"/>
  <c r="CE4425" i="57"/>
  <c r="CD4425" i="57"/>
  <c r="CC4425" i="57"/>
  <c r="CB4425" i="57"/>
  <c r="CA4425" i="57"/>
  <c r="BX4425" i="57"/>
  <c r="BY4425" i="57" s="1"/>
  <c r="BQ4425" i="57"/>
  <c r="BW4425" i="57" s="1"/>
  <c r="BP4425" i="57"/>
  <c r="BV4425" i="57" s="1"/>
  <c r="BO4425" i="57"/>
  <c r="BU4425" i="57" s="1"/>
  <c r="BN4425" i="57"/>
  <c r="BT4425" i="57" s="1"/>
  <c r="BM4425" i="57"/>
  <c r="BS4425" i="57" s="1"/>
  <c r="BL4425" i="57"/>
  <c r="BK4425" i="57"/>
  <c r="BJ4425" i="57"/>
  <c r="BI4425" i="57"/>
  <c r="BH4425" i="57"/>
  <c r="BG4425" i="57"/>
  <c r="BF4425" i="57"/>
  <c r="BE4425" i="57"/>
  <c r="BD4425" i="57"/>
  <c r="BC4425" i="57"/>
  <c r="BB4425" i="57"/>
  <c r="BA4425" i="57"/>
  <c r="AZ4425" i="57"/>
  <c r="AY4425" i="57"/>
  <c r="AX4425" i="57"/>
  <c r="AW4425" i="57"/>
  <c r="AV4425" i="57"/>
  <c r="AU4425" i="57"/>
  <c r="AT4425" i="57"/>
  <c r="AS4425" i="57"/>
  <c r="AR4425" i="57"/>
  <c r="AQ4425" i="57"/>
  <c r="AP4425" i="57"/>
  <c r="AO4425" i="57"/>
  <c r="AN4425" i="57"/>
  <c r="AM4425" i="57"/>
  <c r="CR4409" i="57"/>
  <c r="CQ4409" i="57"/>
  <c r="CP4409" i="57"/>
  <c r="CL4409" i="57"/>
  <c r="CK4409" i="57"/>
  <c r="CJ4409" i="57"/>
  <c r="CI4409" i="57"/>
  <c r="CH4409" i="57"/>
  <c r="CG4409" i="57"/>
  <c r="CF4409" i="57"/>
  <c r="CE4409" i="57"/>
  <c r="CD4409" i="57"/>
  <c r="CC4409" i="57"/>
  <c r="CB4409" i="57"/>
  <c r="CA4409" i="57"/>
  <c r="BX4409" i="57"/>
  <c r="BY4409" i="57" s="1"/>
  <c r="BQ4409" i="57"/>
  <c r="BW4409" i="57" s="1"/>
  <c r="BP4409" i="57"/>
  <c r="BV4409" i="57" s="1"/>
  <c r="BO4409" i="57"/>
  <c r="BU4409" i="57" s="1"/>
  <c r="BN4409" i="57"/>
  <c r="BT4409" i="57" s="1"/>
  <c r="BM4409" i="57"/>
  <c r="BS4409" i="57" s="1"/>
  <c r="BL4409" i="57"/>
  <c r="BK4409" i="57"/>
  <c r="BJ4409" i="57"/>
  <c r="BI4409" i="57"/>
  <c r="BH4409" i="57"/>
  <c r="BG4409" i="57"/>
  <c r="BF4409" i="57"/>
  <c r="BE4409" i="57"/>
  <c r="BD4409" i="57"/>
  <c r="BC4409" i="57"/>
  <c r="BB4409" i="57"/>
  <c r="BA4409" i="57"/>
  <c r="AZ4409" i="57"/>
  <c r="AY4409" i="57"/>
  <c r="AX4409" i="57"/>
  <c r="AW4409" i="57"/>
  <c r="AV4409" i="57"/>
  <c r="AU4409" i="57"/>
  <c r="AT4409" i="57"/>
  <c r="AS4409" i="57"/>
  <c r="AR4409" i="57"/>
  <c r="AQ4409" i="57"/>
  <c r="AP4409" i="57"/>
  <c r="AO4409" i="57"/>
  <c r="AN4409" i="57"/>
  <c r="AM4409" i="57"/>
  <c r="CR4401" i="57"/>
  <c r="CQ4401" i="57"/>
  <c r="CP4401" i="57"/>
  <c r="CL4401" i="57"/>
  <c r="CK4401" i="57"/>
  <c r="CJ4401" i="57"/>
  <c r="CI4401" i="57"/>
  <c r="CH4401" i="57"/>
  <c r="CG4401" i="57"/>
  <c r="CF4401" i="57"/>
  <c r="CE4401" i="57"/>
  <c r="CD4401" i="57"/>
  <c r="CC4401" i="57"/>
  <c r="CB4401" i="57"/>
  <c r="CA4401" i="57"/>
  <c r="BX4401" i="57"/>
  <c r="BY4401" i="57" s="1"/>
  <c r="BQ4401" i="57"/>
  <c r="BW4401" i="57" s="1"/>
  <c r="BP4401" i="57"/>
  <c r="BV4401" i="57" s="1"/>
  <c r="BO4401" i="57"/>
  <c r="BU4401" i="57" s="1"/>
  <c r="BN4401" i="57"/>
  <c r="BT4401" i="57" s="1"/>
  <c r="BM4401" i="57"/>
  <c r="BS4401" i="57" s="1"/>
  <c r="BL4401" i="57"/>
  <c r="BK4401" i="57"/>
  <c r="BJ4401" i="57"/>
  <c r="BI4401" i="57"/>
  <c r="BH4401" i="57"/>
  <c r="BG4401" i="57"/>
  <c r="BF4401" i="57"/>
  <c r="BE4401" i="57"/>
  <c r="BD4401" i="57"/>
  <c r="BC4401" i="57"/>
  <c r="BB4401" i="57"/>
  <c r="BA4401" i="57"/>
  <c r="AZ4401" i="57"/>
  <c r="AY4401" i="57"/>
  <c r="AX4401" i="57"/>
  <c r="AW4401" i="57"/>
  <c r="AV4401" i="57"/>
  <c r="AU4401" i="57"/>
  <c r="AT4401" i="57"/>
  <c r="AS4401" i="57"/>
  <c r="AR4401" i="57"/>
  <c r="AQ4401" i="57"/>
  <c r="AP4401" i="57"/>
  <c r="AO4401" i="57"/>
  <c r="AN4401" i="57"/>
  <c r="AM4401" i="57"/>
  <c r="CR4393" i="57"/>
  <c r="CQ4393" i="57"/>
  <c r="CP4393" i="57"/>
  <c r="CL4393" i="57"/>
  <c r="CK4393" i="57"/>
  <c r="CJ4393" i="57"/>
  <c r="CI4393" i="57"/>
  <c r="CH4393" i="57"/>
  <c r="CG4393" i="57"/>
  <c r="CF4393" i="57"/>
  <c r="CE4393" i="57"/>
  <c r="CD4393" i="57"/>
  <c r="CC4393" i="57"/>
  <c r="CB4393" i="57"/>
  <c r="CA4393" i="57"/>
  <c r="BX4393" i="57"/>
  <c r="BY4393" i="57" s="1"/>
  <c r="BQ4393" i="57"/>
  <c r="BW4393" i="57" s="1"/>
  <c r="BP4393" i="57"/>
  <c r="BV4393" i="57" s="1"/>
  <c r="BO4393" i="57"/>
  <c r="BU4393" i="57" s="1"/>
  <c r="BN4393" i="57"/>
  <c r="BT4393" i="57" s="1"/>
  <c r="BM4393" i="57"/>
  <c r="BS4393" i="57" s="1"/>
  <c r="BL4393" i="57"/>
  <c r="BK4393" i="57"/>
  <c r="BJ4393" i="57"/>
  <c r="BI4393" i="57"/>
  <c r="BH4393" i="57"/>
  <c r="BG4393" i="57"/>
  <c r="BF4393" i="57"/>
  <c r="BE4393" i="57"/>
  <c r="BD4393" i="57"/>
  <c r="BC4393" i="57"/>
  <c r="BB4393" i="57"/>
  <c r="BA4393" i="57"/>
  <c r="AZ4393" i="57"/>
  <c r="AY4393" i="57"/>
  <c r="AX4393" i="57"/>
  <c r="AW4393" i="57"/>
  <c r="AV4393" i="57"/>
  <c r="AU4393" i="57"/>
  <c r="AT4393" i="57"/>
  <c r="AS4393" i="57"/>
  <c r="AR4393" i="57"/>
  <c r="AQ4393" i="57"/>
  <c r="AP4393" i="57"/>
  <c r="AO4393" i="57"/>
  <c r="AN4393" i="57"/>
  <c r="AM4393" i="57"/>
  <c r="CR4385" i="57"/>
  <c r="CQ4385" i="57"/>
  <c r="CP4385" i="57"/>
  <c r="CL4385" i="57"/>
  <c r="CK4385" i="57"/>
  <c r="CJ4385" i="57"/>
  <c r="CI4385" i="57"/>
  <c r="CH4385" i="57"/>
  <c r="CG4385" i="57"/>
  <c r="CF4385" i="57"/>
  <c r="CE4385" i="57"/>
  <c r="CD4385" i="57"/>
  <c r="CC4385" i="57"/>
  <c r="CB4385" i="57"/>
  <c r="CA4385" i="57"/>
  <c r="BX4385" i="57"/>
  <c r="BY4385" i="57" s="1"/>
  <c r="BQ4385" i="57"/>
  <c r="BW4385" i="57" s="1"/>
  <c r="BP4385" i="57"/>
  <c r="BV4385" i="57" s="1"/>
  <c r="BO4385" i="57"/>
  <c r="BU4385" i="57" s="1"/>
  <c r="BN4385" i="57"/>
  <c r="BT4385" i="57" s="1"/>
  <c r="BM4385" i="57"/>
  <c r="BS4385" i="57" s="1"/>
  <c r="BL4385" i="57"/>
  <c r="BK4385" i="57"/>
  <c r="BJ4385" i="57"/>
  <c r="BI4385" i="57"/>
  <c r="BH4385" i="57"/>
  <c r="BG4385" i="57"/>
  <c r="BF4385" i="57"/>
  <c r="BE4385" i="57"/>
  <c r="BD4385" i="57"/>
  <c r="BC4385" i="57"/>
  <c r="BB4385" i="57"/>
  <c r="BA4385" i="57"/>
  <c r="AZ4385" i="57"/>
  <c r="AY4385" i="57"/>
  <c r="AX4385" i="57"/>
  <c r="AW4385" i="57"/>
  <c r="AV4385" i="57"/>
  <c r="AU4385" i="57"/>
  <c r="AT4385" i="57"/>
  <c r="AS4385" i="57"/>
  <c r="AR4385" i="57"/>
  <c r="AQ4385" i="57"/>
  <c r="AP4385" i="57"/>
  <c r="AO4385" i="57"/>
  <c r="AN4385" i="57"/>
  <c r="AM4385" i="57"/>
  <c r="CO4913" i="57" l="1"/>
  <c r="CO4921" i="57"/>
  <c r="CO4929" i="57"/>
  <c r="BS4929" i="57"/>
  <c r="BZ4929" i="57" s="1"/>
  <c r="BR4913" i="57"/>
  <c r="BZ4913" i="57" s="1"/>
  <c r="BR4921" i="57"/>
  <c r="BZ4921" i="57" s="1"/>
  <c r="CO4393" i="57"/>
  <c r="CO4401" i="57"/>
  <c r="CO4385" i="57"/>
  <c r="CO4409" i="57"/>
  <c r="CO4425" i="57"/>
  <c r="BR4385" i="57"/>
  <c r="BZ4385" i="57" s="1"/>
  <c r="BR4393" i="57"/>
  <c r="BZ4393" i="57" s="1"/>
  <c r="BR4401" i="57"/>
  <c r="BZ4401" i="57" s="1"/>
  <c r="BR4409" i="57"/>
  <c r="BZ4409" i="57" s="1"/>
  <c r="BR4425" i="57"/>
  <c r="BZ4425" i="57" s="1"/>
  <c r="CR3857" i="57" l="1"/>
  <c r="CQ3857" i="57"/>
  <c r="CP3857" i="57"/>
  <c r="CL3857" i="57"/>
  <c r="CK3857" i="57"/>
  <c r="CJ3857" i="57"/>
  <c r="CI3857" i="57"/>
  <c r="CH3857" i="57"/>
  <c r="CG3857" i="57"/>
  <c r="CF3857" i="57"/>
  <c r="CE3857" i="57"/>
  <c r="CD3857" i="57"/>
  <c r="CC3857" i="57"/>
  <c r="CB3857" i="57"/>
  <c r="CA3857" i="57"/>
  <c r="BX3857" i="57"/>
  <c r="BY3857" i="57" s="1"/>
  <c r="BQ3857" i="57"/>
  <c r="BW3857" i="57" s="1"/>
  <c r="BP3857" i="57"/>
  <c r="BV3857" i="57" s="1"/>
  <c r="BO3857" i="57"/>
  <c r="BU3857" i="57" s="1"/>
  <c r="BN3857" i="57"/>
  <c r="BT3857" i="57" s="1"/>
  <c r="BM3857" i="57"/>
  <c r="BS3857" i="57" s="1"/>
  <c r="BL3857" i="57"/>
  <c r="BR3857" i="57" s="1"/>
  <c r="BK3857" i="57"/>
  <c r="BJ3857" i="57"/>
  <c r="BI3857" i="57"/>
  <c r="BH3857" i="57"/>
  <c r="BG3857" i="57"/>
  <c r="BF3857" i="57"/>
  <c r="BE3857" i="57"/>
  <c r="BD3857" i="57"/>
  <c r="BC3857" i="57"/>
  <c r="BB3857" i="57"/>
  <c r="BA3857" i="57"/>
  <c r="AZ3857" i="57"/>
  <c r="AY3857" i="57"/>
  <c r="AX3857" i="57"/>
  <c r="AW3857" i="57"/>
  <c r="AV3857" i="57"/>
  <c r="AU3857" i="57"/>
  <c r="AT3857" i="57"/>
  <c r="AS3857" i="57"/>
  <c r="AR3857" i="57"/>
  <c r="AQ3857" i="57"/>
  <c r="AP3857" i="57"/>
  <c r="AO3857" i="57"/>
  <c r="AN3857" i="57"/>
  <c r="AM3857" i="57"/>
  <c r="CR3849" i="57"/>
  <c r="CQ3849" i="57"/>
  <c r="CP3849" i="57"/>
  <c r="CL3849" i="57"/>
  <c r="CK3849" i="57"/>
  <c r="CJ3849" i="57"/>
  <c r="CI3849" i="57"/>
  <c r="CH3849" i="57"/>
  <c r="CG3849" i="57"/>
  <c r="CF3849" i="57"/>
  <c r="CE3849" i="57"/>
  <c r="CD3849" i="57"/>
  <c r="CC3849" i="57"/>
  <c r="CB3849" i="57"/>
  <c r="CA3849" i="57"/>
  <c r="BX3849" i="57"/>
  <c r="BY3849" i="57" s="1"/>
  <c r="BQ3849" i="57"/>
  <c r="BW3849" i="57" s="1"/>
  <c r="BP3849" i="57"/>
  <c r="BV3849" i="57" s="1"/>
  <c r="BO3849" i="57"/>
  <c r="BU3849" i="57" s="1"/>
  <c r="BN3849" i="57"/>
  <c r="BT3849" i="57" s="1"/>
  <c r="BM3849" i="57"/>
  <c r="BS3849" i="57" s="1"/>
  <c r="BL3849" i="57"/>
  <c r="BK3849" i="57"/>
  <c r="BJ3849" i="57"/>
  <c r="BI3849" i="57"/>
  <c r="BH3849" i="57"/>
  <c r="BG3849" i="57"/>
  <c r="BF3849" i="57"/>
  <c r="BE3849" i="57"/>
  <c r="BD3849" i="57"/>
  <c r="BC3849" i="57"/>
  <c r="BB3849" i="57"/>
  <c r="BA3849" i="57"/>
  <c r="AZ3849" i="57"/>
  <c r="AY3849" i="57"/>
  <c r="AX3849" i="57"/>
  <c r="AW3849" i="57"/>
  <c r="AV3849" i="57"/>
  <c r="AU3849" i="57"/>
  <c r="AT3849" i="57"/>
  <c r="AS3849" i="57"/>
  <c r="AR3849" i="57"/>
  <c r="AQ3849" i="57"/>
  <c r="AP3849" i="57"/>
  <c r="AO3849" i="57"/>
  <c r="AN3849" i="57"/>
  <c r="AM3849" i="57"/>
  <c r="CR3841" i="57"/>
  <c r="CQ3841" i="57"/>
  <c r="CP3841" i="57"/>
  <c r="CL3841" i="57"/>
  <c r="CK3841" i="57"/>
  <c r="CJ3841" i="57"/>
  <c r="CI3841" i="57"/>
  <c r="CH3841" i="57"/>
  <c r="CG3841" i="57"/>
  <c r="CF3841" i="57"/>
  <c r="CE3841" i="57"/>
  <c r="CD3841" i="57"/>
  <c r="CC3841" i="57"/>
  <c r="CB3841" i="57"/>
  <c r="CA3841" i="57"/>
  <c r="BX3841" i="57"/>
  <c r="BY3841" i="57" s="1"/>
  <c r="BQ3841" i="57"/>
  <c r="BW3841" i="57" s="1"/>
  <c r="BP3841" i="57"/>
  <c r="BV3841" i="57" s="1"/>
  <c r="BO3841" i="57"/>
  <c r="BU3841" i="57" s="1"/>
  <c r="BN3841" i="57"/>
  <c r="BT3841" i="57" s="1"/>
  <c r="BM3841" i="57"/>
  <c r="BS3841" i="57" s="1"/>
  <c r="BL3841" i="57"/>
  <c r="BK3841" i="57"/>
  <c r="BJ3841" i="57"/>
  <c r="BI3841" i="57"/>
  <c r="BH3841" i="57"/>
  <c r="BG3841" i="57"/>
  <c r="BF3841" i="57"/>
  <c r="BE3841" i="57"/>
  <c r="BD3841" i="57"/>
  <c r="BC3841" i="57"/>
  <c r="BB3841" i="57"/>
  <c r="BA3841" i="57"/>
  <c r="AZ3841" i="57"/>
  <c r="AY3841" i="57"/>
  <c r="AX3841" i="57"/>
  <c r="AW3841" i="57"/>
  <c r="AV3841" i="57"/>
  <c r="AU3841" i="57"/>
  <c r="AT3841" i="57"/>
  <c r="AS3841" i="57"/>
  <c r="AR3841" i="57"/>
  <c r="AQ3841" i="57"/>
  <c r="AP3841" i="57"/>
  <c r="AO3841" i="57"/>
  <c r="AN3841" i="57"/>
  <c r="AM3841" i="57"/>
  <c r="CR3833" i="57"/>
  <c r="CQ3833" i="57"/>
  <c r="CP3833" i="57"/>
  <c r="CL3833" i="57"/>
  <c r="CK3833" i="57"/>
  <c r="CJ3833" i="57"/>
  <c r="CI3833" i="57"/>
  <c r="CH3833" i="57"/>
  <c r="CG3833" i="57"/>
  <c r="CF3833" i="57"/>
  <c r="CE3833" i="57"/>
  <c r="CD3833" i="57"/>
  <c r="CC3833" i="57"/>
  <c r="CB3833" i="57"/>
  <c r="CA3833" i="57"/>
  <c r="BX3833" i="57"/>
  <c r="BY3833" i="57" s="1"/>
  <c r="BQ3833" i="57"/>
  <c r="BW3833" i="57" s="1"/>
  <c r="BP3833" i="57"/>
  <c r="BV3833" i="57" s="1"/>
  <c r="BO3833" i="57"/>
  <c r="BU3833" i="57" s="1"/>
  <c r="BN3833" i="57"/>
  <c r="BT3833" i="57" s="1"/>
  <c r="BM3833" i="57"/>
  <c r="BS3833" i="57" s="1"/>
  <c r="BL3833" i="57"/>
  <c r="BK3833" i="57"/>
  <c r="BJ3833" i="57"/>
  <c r="BI3833" i="57"/>
  <c r="BH3833" i="57"/>
  <c r="BG3833" i="57"/>
  <c r="BF3833" i="57"/>
  <c r="BE3833" i="57"/>
  <c r="BD3833" i="57"/>
  <c r="BC3833" i="57"/>
  <c r="BB3833" i="57"/>
  <c r="BA3833" i="57"/>
  <c r="AZ3833" i="57"/>
  <c r="AY3833" i="57"/>
  <c r="AX3833" i="57"/>
  <c r="AW3833" i="57"/>
  <c r="AV3833" i="57"/>
  <c r="AU3833" i="57"/>
  <c r="AT3833" i="57"/>
  <c r="AS3833" i="57"/>
  <c r="AR3833" i="57"/>
  <c r="AQ3833" i="57"/>
  <c r="AP3833" i="57"/>
  <c r="AO3833" i="57"/>
  <c r="AN3833" i="57"/>
  <c r="AM3833" i="57"/>
  <c r="CR3609" i="57"/>
  <c r="CQ3609" i="57"/>
  <c r="CP3609" i="57"/>
  <c r="CL3609" i="57"/>
  <c r="CK3609" i="57"/>
  <c r="CJ3609" i="57"/>
  <c r="CI3609" i="57"/>
  <c r="CH3609" i="57"/>
  <c r="CG3609" i="57"/>
  <c r="CF3609" i="57"/>
  <c r="CE3609" i="57"/>
  <c r="CD3609" i="57"/>
  <c r="CC3609" i="57"/>
  <c r="CB3609" i="57"/>
  <c r="CA3609" i="57"/>
  <c r="BX3609" i="57"/>
  <c r="BY3609" i="57" s="1"/>
  <c r="BQ3609" i="57"/>
  <c r="BW3609" i="57" s="1"/>
  <c r="BP3609" i="57"/>
  <c r="BV3609" i="57" s="1"/>
  <c r="BO3609" i="57"/>
  <c r="BU3609" i="57" s="1"/>
  <c r="BN3609" i="57"/>
  <c r="BT3609" i="57" s="1"/>
  <c r="BM3609" i="57"/>
  <c r="BS3609" i="57" s="1"/>
  <c r="BL3609" i="57"/>
  <c r="BR3609" i="57" s="1"/>
  <c r="BK3609" i="57"/>
  <c r="BJ3609" i="57"/>
  <c r="BI3609" i="57"/>
  <c r="BH3609" i="57"/>
  <c r="BG3609" i="57"/>
  <c r="BF3609" i="57"/>
  <c r="BE3609" i="57"/>
  <c r="BD3609" i="57"/>
  <c r="BC3609" i="57"/>
  <c r="BB3609" i="57"/>
  <c r="BA3609" i="57"/>
  <c r="AZ3609" i="57"/>
  <c r="AY3609" i="57"/>
  <c r="AX3609" i="57"/>
  <c r="AW3609" i="57"/>
  <c r="AV3609" i="57"/>
  <c r="AU3609" i="57"/>
  <c r="AT3609" i="57"/>
  <c r="AS3609" i="57"/>
  <c r="AR3609" i="57"/>
  <c r="AQ3609" i="57"/>
  <c r="AP3609" i="57"/>
  <c r="AO3609" i="57"/>
  <c r="AN3609" i="57"/>
  <c r="AM3609" i="57"/>
  <c r="CR3617" i="57"/>
  <c r="CQ3617" i="57"/>
  <c r="CP3617" i="57"/>
  <c r="CL3617" i="57"/>
  <c r="CK3617" i="57"/>
  <c r="CJ3617" i="57"/>
  <c r="CI3617" i="57"/>
  <c r="CH3617" i="57"/>
  <c r="CG3617" i="57"/>
  <c r="CF3617" i="57"/>
  <c r="CE3617" i="57"/>
  <c r="CD3617" i="57"/>
  <c r="CC3617" i="57"/>
  <c r="CB3617" i="57"/>
  <c r="CA3617" i="57"/>
  <c r="BX3617" i="57"/>
  <c r="BY3617" i="57" s="1"/>
  <c r="BQ3617" i="57"/>
  <c r="BW3617" i="57" s="1"/>
  <c r="BP3617" i="57"/>
  <c r="BV3617" i="57" s="1"/>
  <c r="BO3617" i="57"/>
  <c r="BU3617" i="57" s="1"/>
  <c r="BN3617" i="57"/>
  <c r="BM3617" i="57"/>
  <c r="BS3617" i="57" s="1"/>
  <c r="BL3617" i="57"/>
  <c r="BR3617" i="57" s="1"/>
  <c r="BK3617" i="57"/>
  <c r="BJ3617" i="57"/>
  <c r="BI3617" i="57"/>
  <c r="BH3617" i="57"/>
  <c r="BG3617" i="57"/>
  <c r="BF3617" i="57"/>
  <c r="BE3617" i="57"/>
  <c r="BD3617" i="57"/>
  <c r="BC3617" i="57"/>
  <c r="BB3617" i="57"/>
  <c r="BA3617" i="57"/>
  <c r="AZ3617" i="57"/>
  <c r="AY3617" i="57"/>
  <c r="AX3617" i="57"/>
  <c r="AW3617" i="57"/>
  <c r="AV3617" i="57"/>
  <c r="AU3617" i="57"/>
  <c r="AT3617" i="57"/>
  <c r="AS3617" i="57"/>
  <c r="AR3617" i="57"/>
  <c r="AQ3617" i="57"/>
  <c r="AP3617" i="57"/>
  <c r="AO3617" i="57"/>
  <c r="AN3617" i="57"/>
  <c r="AM3617" i="57"/>
  <c r="CR3633" i="57"/>
  <c r="CQ3633" i="57"/>
  <c r="CP3633" i="57"/>
  <c r="CL3633" i="57"/>
  <c r="CK3633" i="57"/>
  <c r="CJ3633" i="57"/>
  <c r="CI3633" i="57"/>
  <c r="CH3633" i="57"/>
  <c r="CG3633" i="57"/>
  <c r="CF3633" i="57"/>
  <c r="CE3633" i="57"/>
  <c r="CD3633" i="57"/>
  <c r="CC3633" i="57"/>
  <c r="CB3633" i="57"/>
  <c r="CA3633" i="57"/>
  <c r="BX3633" i="57"/>
  <c r="BY3633" i="57" s="1"/>
  <c r="BQ3633" i="57"/>
  <c r="BW3633" i="57" s="1"/>
  <c r="BP3633" i="57"/>
  <c r="BV3633" i="57" s="1"/>
  <c r="BO3633" i="57"/>
  <c r="BU3633" i="57" s="1"/>
  <c r="BN3633" i="57"/>
  <c r="BT3633" i="57" s="1"/>
  <c r="BM3633" i="57"/>
  <c r="BS3633" i="57" s="1"/>
  <c r="BL3633" i="57"/>
  <c r="BK3633" i="57"/>
  <c r="BJ3633" i="57"/>
  <c r="BI3633" i="57"/>
  <c r="BH3633" i="57"/>
  <c r="BG3633" i="57"/>
  <c r="BF3633" i="57"/>
  <c r="BE3633" i="57"/>
  <c r="BD3633" i="57"/>
  <c r="BC3633" i="57"/>
  <c r="BB3633" i="57"/>
  <c r="BA3633" i="57"/>
  <c r="AZ3633" i="57"/>
  <c r="AY3633" i="57"/>
  <c r="AX3633" i="57"/>
  <c r="AW3633" i="57"/>
  <c r="AV3633" i="57"/>
  <c r="AU3633" i="57"/>
  <c r="AT3633" i="57"/>
  <c r="AS3633" i="57"/>
  <c r="AR3633" i="57"/>
  <c r="AQ3633" i="57"/>
  <c r="AP3633" i="57"/>
  <c r="AO3633" i="57"/>
  <c r="AN3633" i="57"/>
  <c r="AM3633" i="57"/>
  <c r="CR3409" i="57"/>
  <c r="CQ3409" i="57"/>
  <c r="CP3409" i="57"/>
  <c r="CL3409" i="57"/>
  <c r="CK3409" i="57"/>
  <c r="CJ3409" i="57"/>
  <c r="CI3409" i="57"/>
  <c r="CH3409" i="57"/>
  <c r="CG3409" i="57"/>
  <c r="CF3409" i="57"/>
  <c r="CE3409" i="57"/>
  <c r="CD3409" i="57"/>
  <c r="CC3409" i="57"/>
  <c r="CB3409" i="57"/>
  <c r="CA3409" i="57"/>
  <c r="BX3409" i="57"/>
  <c r="BY3409" i="57" s="1"/>
  <c r="BQ3409" i="57"/>
  <c r="BW3409" i="57" s="1"/>
  <c r="BP3409" i="57"/>
  <c r="BV3409" i="57" s="1"/>
  <c r="BO3409" i="57"/>
  <c r="BU3409" i="57" s="1"/>
  <c r="BN3409" i="57"/>
  <c r="BT3409" i="57" s="1"/>
  <c r="BM3409" i="57"/>
  <c r="BS3409" i="57" s="1"/>
  <c r="BL3409" i="57"/>
  <c r="BR3409" i="57" s="1"/>
  <c r="BK3409" i="57"/>
  <c r="BJ3409" i="57"/>
  <c r="BI3409" i="57"/>
  <c r="BH3409" i="57"/>
  <c r="BG3409" i="57"/>
  <c r="BF3409" i="57"/>
  <c r="BE3409" i="57"/>
  <c r="BD3409" i="57"/>
  <c r="BC3409" i="57"/>
  <c r="BB3409" i="57"/>
  <c r="BA3409" i="57"/>
  <c r="AZ3409" i="57"/>
  <c r="AY3409" i="57"/>
  <c r="AX3409" i="57"/>
  <c r="AW3409" i="57"/>
  <c r="AV3409" i="57"/>
  <c r="AU3409" i="57"/>
  <c r="AT3409" i="57"/>
  <c r="AS3409" i="57"/>
  <c r="AR3409" i="57"/>
  <c r="AQ3409" i="57"/>
  <c r="AP3409" i="57"/>
  <c r="AO3409" i="57"/>
  <c r="AN3409" i="57"/>
  <c r="AM3409" i="57"/>
  <c r="CR3401" i="57"/>
  <c r="CQ3401" i="57"/>
  <c r="CP3401" i="57"/>
  <c r="CL3401" i="57"/>
  <c r="CK3401" i="57"/>
  <c r="CJ3401" i="57"/>
  <c r="CI3401" i="57"/>
  <c r="CH3401" i="57"/>
  <c r="CG3401" i="57"/>
  <c r="CF3401" i="57"/>
  <c r="CE3401" i="57"/>
  <c r="CD3401" i="57"/>
  <c r="CC3401" i="57"/>
  <c r="CB3401" i="57"/>
  <c r="CA3401" i="57"/>
  <c r="BX3401" i="57"/>
  <c r="BY3401" i="57" s="1"/>
  <c r="BQ3401" i="57"/>
  <c r="BW3401" i="57" s="1"/>
  <c r="BP3401" i="57"/>
  <c r="BV3401" i="57" s="1"/>
  <c r="BO3401" i="57"/>
  <c r="BU3401" i="57" s="1"/>
  <c r="BN3401" i="57"/>
  <c r="BT3401" i="57" s="1"/>
  <c r="BM3401" i="57"/>
  <c r="BS3401" i="57" s="1"/>
  <c r="BL3401" i="57"/>
  <c r="BK3401" i="57"/>
  <c r="BJ3401" i="57"/>
  <c r="BI3401" i="57"/>
  <c r="BH3401" i="57"/>
  <c r="BG3401" i="57"/>
  <c r="BF3401" i="57"/>
  <c r="BE3401" i="57"/>
  <c r="BD3401" i="57"/>
  <c r="BC3401" i="57"/>
  <c r="BB3401" i="57"/>
  <c r="BA3401" i="57"/>
  <c r="AZ3401" i="57"/>
  <c r="AY3401" i="57"/>
  <c r="AX3401" i="57"/>
  <c r="AW3401" i="57"/>
  <c r="AV3401" i="57"/>
  <c r="AU3401" i="57"/>
  <c r="AT3401" i="57"/>
  <c r="AS3401" i="57"/>
  <c r="AR3401" i="57"/>
  <c r="AQ3401" i="57"/>
  <c r="AP3401" i="57"/>
  <c r="AO3401" i="57"/>
  <c r="AN3401" i="57"/>
  <c r="AM3401" i="57"/>
  <c r="CR3369" i="57"/>
  <c r="CQ3369" i="57"/>
  <c r="CP3369" i="57"/>
  <c r="CL3369" i="57"/>
  <c r="CK3369" i="57"/>
  <c r="CJ3369" i="57"/>
  <c r="CI3369" i="57"/>
  <c r="CH3369" i="57"/>
  <c r="CG3369" i="57"/>
  <c r="CF3369" i="57"/>
  <c r="CE3369" i="57"/>
  <c r="CD3369" i="57"/>
  <c r="CC3369" i="57"/>
  <c r="CB3369" i="57"/>
  <c r="CA3369" i="57"/>
  <c r="BX3369" i="57"/>
  <c r="BY3369" i="57" s="1"/>
  <c r="BQ3369" i="57"/>
  <c r="BW3369" i="57" s="1"/>
  <c r="BP3369" i="57"/>
  <c r="BV3369" i="57" s="1"/>
  <c r="BO3369" i="57"/>
  <c r="BU3369" i="57" s="1"/>
  <c r="BN3369" i="57"/>
  <c r="BT3369" i="57" s="1"/>
  <c r="BM3369" i="57"/>
  <c r="BS3369" i="57" s="1"/>
  <c r="BL3369" i="57"/>
  <c r="BK3369" i="57"/>
  <c r="BJ3369" i="57"/>
  <c r="BI3369" i="57"/>
  <c r="BH3369" i="57"/>
  <c r="BG3369" i="57"/>
  <c r="BF3369" i="57"/>
  <c r="BE3369" i="57"/>
  <c r="BD3369" i="57"/>
  <c r="BC3369" i="57"/>
  <c r="BB3369" i="57"/>
  <c r="BA3369" i="57"/>
  <c r="AZ3369" i="57"/>
  <c r="AY3369" i="57"/>
  <c r="AX3369" i="57"/>
  <c r="AW3369" i="57"/>
  <c r="AV3369" i="57"/>
  <c r="AU3369" i="57"/>
  <c r="AT3369" i="57"/>
  <c r="AS3369" i="57"/>
  <c r="AR3369" i="57"/>
  <c r="AQ3369" i="57"/>
  <c r="AP3369" i="57"/>
  <c r="AO3369" i="57"/>
  <c r="AN3369" i="57"/>
  <c r="AM3369" i="57"/>
  <c r="CR3225" i="57"/>
  <c r="CQ3225" i="57"/>
  <c r="CP3225" i="57"/>
  <c r="CL3225" i="57"/>
  <c r="CK3225" i="57"/>
  <c r="CJ3225" i="57"/>
  <c r="CI3225" i="57"/>
  <c r="CH3225" i="57"/>
  <c r="CG3225" i="57"/>
  <c r="CF3225" i="57"/>
  <c r="CE3225" i="57"/>
  <c r="CD3225" i="57"/>
  <c r="CC3225" i="57"/>
  <c r="CB3225" i="57"/>
  <c r="CA3225" i="57"/>
  <c r="BX3225" i="57"/>
  <c r="BY3225" i="57" s="1"/>
  <c r="BQ3225" i="57"/>
  <c r="BW3225" i="57" s="1"/>
  <c r="BP3225" i="57"/>
  <c r="BO3225" i="57"/>
  <c r="BU3225" i="57" s="1"/>
  <c r="BN3225" i="57"/>
  <c r="BT3225" i="57" s="1"/>
  <c r="BM3225" i="57"/>
  <c r="BS3225" i="57" s="1"/>
  <c r="BL3225" i="57"/>
  <c r="BR3225" i="57" s="1"/>
  <c r="BK3225" i="57"/>
  <c r="BJ3225" i="57"/>
  <c r="BI3225" i="57"/>
  <c r="BH3225" i="57"/>
  <c r="BG3225" i="57"/>
  <c r="BF3225" i="57"/>
  <c r="BE3225" i="57"/>
  <c r="BD3225" i="57"/>
  <c r="BC3225" i="57"/>
  <c r="BB3225" i="57"/>
  <c r="BA3225" i="57"/>
  <c r="AZ3225" i="57"/>
  <c r="AY3225" i="57"/>
  <c r="AX3225" i="57"/>
  <c r="AW3225" i="57"/>
  <c r="AV3225" i="57"/>
  <c r="AU3225" i="57"/>
  <c r="AT3225" i="57"/>
  <c r="AS3225" i="57"/>
  <c r="AR3225" i="57"/>
  <c r="AQ3225" i="57"/>
  <c r="AP3225" i="57"/>
  <c r="AO3225" i="57"/>
  <c r="AN3225" i="57"/>
  <c r="AM3225" i="57"/>
  <c r="CR3121" i="57"/>
  <c r="CQ3121" i="57"/>
  <c r="CP3121" i="57"/>
  <c r="CL3121" i="57"/>
  <c r="CK3121" i="57"/>
  <c r="CJ3121" i="57"/>
  <c r="CI3121" i="57"/>
  <c r="CH3121" i="57"/>
  <c r="CG3121" i="57"/>
  <c r="CF3121" i="57"/>
  <c r="CE3121" i="57"/>
  <c r="CD3121" i="57"/>
  <c r="CC3121" i="57"/>
  <c r="CB3121" i="57"/>
  <c r="CA3121" i="57"/>
  <c r="BX3121" i="57"/>
  <c r="BY3121" i="57" s="1"/>
  <c r="BQ3121" i="57"/>
  <c r="BW3121" i="57" s="1"/>
  <c r="BP3121" i="57"/>
  <c r="BV3121" i="57" s="1"/>
  <c r="BO3121" i="57"/>
  <c r="BU3121" i="57" s="1"/>
  <c r="BN3121" i="57"/>
  <c r="BT3121" i="57" s="1"/>
  <c r="BM3121" i="57"/>
  <c r="BS3121" i="57" s="1"/>
  <c r="BL3121" i="57"/>
  <c r="BK3121" i="57"/>
  <c r="BJ3121" i="57"/>
  <c r="BI3121" i="57"/>
  <c r="BH3121" i="57"/>
  <c r="BG3121" i="57"/>
  <c r="BF3121" i="57"/>
  <c r="BE3121" i="57"/>
  <c r="BD3121" i="57"/>
  <c r="BC3121" i="57"/>
  <c r="BB3121" i="57"/>
  <c r="BA3121" i="57"/>
  <c r="AZ3121" i="57"/>
  <c r="AY3121" i="57"/>
  <c r="AX3121" i="57"/>
  <c r="AW3121" i="57"/>
  <c r="AV3121" i="57"/>
  <c r="AU3121" i="57"/>
  <c r="AT3121" i="57"/>
  <c r="AS3121" i="57"/>
  <c r="AR3121" i="57"/>
  <c r="AQ3121" i="57"/>
  <c r="AP3121" i="57"/>
  <c r="AO3121" i="57"/>
  <c r="AN3121" i="57"/>
  <c r="AM3121" i="57"/>
  <c r="CR2833" i="57"/>
  <c r="CQ2833" i="57"/>
  <c r="CP2833" i="57"/>
  <c r="CL2833" i="57"/>
  <c r="CK2833" i="57"/>
  <c r="CJ2833" i="57"/>
  <c r="CI2833" i="57"/>
  <c r="CH2833" i="57"/>
  <c r="CG2833" i="57"/>
  <c r="CF2833" i="57"/>
  <c r="CE2833" i="57"/>
  <c r="CD2833" i="57"/>
  <c r="CC2833" i="57"/>
  <c r="CB2833" i="57"/>
  <c r="CA2833" i="57"/>
  <c r="BX2833" i="57"/>
  <c r="BY2833" i="57" s="1"/>
  <c r="BQ2833" i="57"/>
  <c r="BW2833" i="57" s="1"/>
  <c r="BP2833" i="57"/>
  <c r="BV2833" i="57" s="1"/>
  <c r="BO2833" i="57"/>
  <c r="BU2833" i="57" s="1"/>
  <c r="BN2833" i="57"/>
  <c r="BT2833" i="57" s="1"/>
  <c r="BM2833" i="57"/>
  <c r="BS2833" i="57" s="1"/>
  <c r="BL2833" i="57"/>
  <c r="BR2833" i="57" s="1"/>
  <c r="BK2833" i="57"/>
  <c r="BJ2833" i="57"/>
  <c r="BI2833" i="57"/>
  <c r="BH2833" i="57"/>
  <c r="BG2833" i="57"/>
  <c r="BF2833" i="57"/>
  <c r="BE2833" i="57"/>
  <c r="BD2833" i="57"/>
  <c r="BC2833" i="57"/>
  <c r="BB2833" i="57"/>
  <c r="BA2833" i="57"/>
  <c r="AZ2833" i="57"/>
  <c r="AY2833" i="57"/>
  <c r="AX2833" i="57"/>
  <c r="AW2833" i="57"/>
  <c r="AV2833" i="57"/>
  <c r="AU2833" i="57"/>
  <c r="AT2833" i="57"/>
  <c r="AS2833" i="57"/>
  <c r="AR2833" i="57"/>
  <c r="AQ2833" i="57"/>
  <c r="AP2833" i="57"/>
  <c r="AO2833" i="57"/>
  <c r="AN2833" i="57"/>
  <c r="AM2833" i="57"/>
  <c r="CO3841" i="57" l="1"/>
  <c r="CO3857" i="57"/>
  <c r="CO3849" i="57"/>
  <c r="CO3833" i="57"/>
  <c r="BZ3857" i="57"/>
  <c r="CO3609" i="57"/>
  <c r="BR3833" i="57"/>
  <c r="BZ3833" i="57" s="1"/>
  <c r="BR3841" i="57"/>
  <c r="BZ3841" i="57" s="1"/>
  <c r="BR3849" i="57"/>
  <c r="BZ3849" i="57" s="1"/>
  <c r="BZ3609" i="57"/>
  <c r="CO3617" i="57"/>
  <c r="BT3617" i="57"/>
  <c r="BZ3617" i="57" s="1"/>
  <c r="CO3633" i="57"/>
  <c r="BR3633" i="57"/>
  <c r="BZ3633" i="57" s="1"/>
  <c r="CO3409" i="57"/>
  <c r="CO3369" i="57"/>
  <c r="CO3401" i="57"/>
  <c r="BZ3409" i="57"/>
  <c r="CO3225" i="57"/>
  <c r="BR3369" i="57"/>
  <c r="BZ3369" i="57" s="1"/>
  <c r="BR3401" i="57"/>
  <c r="BZ3401" i="57" s="1"/>
  <c r="BV3225" i="57"/>
  <c r="BZ3225" i="57" s="1"/>
  <c r="CO3121" i="57"/>
  <c r="BR3121" i="57"/>
  <c r="BZ3121" i="57" s="1"/>
  <c r="CO2833" i="57"/>
  <c r="BZ2833" i="57"/>
  <c r="DF2665" i="57" l="1"/>
  <c r="CR2665" i="57"/>
  <c r="CQ2665" i="57"/>
  <c r="CP2665" i="57"/>
  <c r="CL2665" i="57"/>
  <c r="CK2665" i="57"/>
  <c r="CJ2665" i="57"/>
  <c r="CI2665" i="57"/>
  <c r="CH2665" i="57"/>
  <c r="CG2665" i="57"/>
  <c r="CF2665" i="57"/>
  <c r="CE2665" i="57"/>
  <c r="CD2665" i="57"/>
  <c r="CC2665" i="57"/>
  <c r="CB2665" i="57"/>
  <c r="CA2665" i="57"/>
  <c r="BX2665" i="57"/>
  <c r="BY2665" i="57" s="1"/>
  <c r="BQ2665" i="57"/>
  <c r="BW2665" i="57" s="1"/>
  <c r="BP2665" i="57"/>
  <c r="BV2665" i="57" s="1"/>
  <c r="BO2665" i="57"/>
  <c r="BU2665" i="57" s="1"/>
  <c r="BN2665" i="57"/>
  <c r="BT2665" i="57" s="1"/>
  <c r="BM2665" i="57"/>
  <c r="BS2665" i="57" s="1"/>
  <c r="BL2665" i="57"/>
  <c r="BK2665" i="57"/>
  <c r="BJ2665" i="57"/>
  <c r="BI2665" i="57"/>
  <c r="BH2665" i="57"/>
  <c r="BG2665" i="57"/>
  <c r="BF2665" i="57"/>
  <c r="BE2665" i="57"/>
  <c r="BD2665" i="57"/>
  <c r="BC2665" i="57"/>
  <c r="BB2665" i="57"/>
  <c r="BA2665" i="57"/>
  <c r="AZ2665" i="57"/>
  <c r="AY2665" i="57"/>
  <c r="AX2665" i="57"/>
  <c r="AW2665" i="57"/>
  <c r="AV2665" i="57"/>
  <c r="AU2665" i="57"/>
  <c r="AT2665" i="57"/>
  <c r="AS2665" i="57"/>
  <c r="AR2665" i="57"/>
  <c r="AQ2665" i="57"/>
  <c r="AP2665" i="57"/>
  <c r="AO2665" i="57"/>
  <c r="AN2665" i="57"/>
  <c r="AM2665" i="57"/>
  <c r="DF2657" i="57"/>
  <c r="CR2657" i="57"/>
  <c r="CQ2657" i="57"/>
  <c r="CP2657" i="57"/>
  <c r="CL2657" i="57"/>
  <c r="CK2657" i="57"/>
  <c r="CJ2657" i="57"/>
  <c r="CI2657" i="57"/>
  <c r="CH2657" i="57"/>
  <c r="CG2657" i="57"/>
  <c r="CF2657" i="57"/>
  <c r="CE2657" i="57"/>
  <c r="CD2657" i="57"/>
  <c r="CC2657" i="57"/>
  <c r="CB2657" i="57"/>
  <c r="CA2657" i="57"/>
  <c r="BX2657" i="57"/>
  <c r="BY2657" i="57" s="1"/>
  <c r="BQ2657" i="57"/>
  <c r="BW2657" i="57" s="1"/>
  <c r="BP2657" i="57"/>
  <c r="BV2657" i="57" s="1"/>
  <c r="BO2657" i="57"/>
  <c r="BU2657" i="57" s="1"/>
  <c r="BN2657" i="57"/>
  <c r="BT2657" i="57" s="1"/>
  <c r="BM2657" i="57"/>
  <c r="BS2657" i="57" s="1"/>
  <c r="BL2657" i="57"/>
  <c r="BK2657" i="57"/>
  <c r="BJ2657" i="57"/>
  <c r="BI2657" i="57"/>
  <c r="BH2657" i="57"/>
  <c r="BG2657" i="57"/>
  <c r="BF2657" i="57"/>
  <c r="BE2657" i="57"/>
  <c r="BD2657" i="57"/>
  <c r="BC2657" i="57"/>
  <c r="BB2657" i="57"/>
  <c r="BA2657" i="57"/>
  <c r="AZ2657" i="57"/>
  <c r="AY2657" i="57"/>
  <c r="AX2657" i="57"/>
  <c r="AW2657" i="57"/>
  <c r="AV2657" i="57"/>
  <c r="AU2657" i="57"/>
  <c r="AT2657" i="57"/>
  <c r="AS2657" i="57"/>
  <c r="AR2657" i="57"/>
  <c r="AQ2657" i="57"/>
  <c r="AP2657" i="57"/>
  <c r="AO2657" i="57"/>
  <c r="AN2657" i="57"/>
  <c r="AM2657" i="57"/>
  <c r="DF2649" i="57"/>
  <c r="CR2649" i="57"/>
  <c r="CQ2649" i="57"/>
  <c r="CP2649" i="57"/>
  <c r="CL2649" i="57"/>
  <c r="CK2649" i="57"/>
  <c r="CJ2649" i="57"/>
  <c r="CI2649" i="57"/>
  <c r="CH2649" i="57"/>
  <c r="CG2649" i="57"/>
  <c r="CF2649" i="57"/>
  <c r="CE2649" i="57"/>
  <c r="CD2649" i="57"/>
  <c r="CC2649" i="57"/>
  <c r="CB2649" i="57"/>
  <c r="CA2649" i="57"/>
  <c r="BX2649" i="57"/>
  <c r="BY2649" i="57" s="1"/>
  <c r="BQ2649" i="57"/>
  <c r="BW2649" i="57" s="1"/>
  <c r="BP2649" i="57"/>
  <c r="BV2649" i="57" s="1"/>
  <c r="BO2649" i="57"/>
  <c r="BU2649" i="57" s="1"/>
  <c r="BN2649" i="57"/>
  <c r="BT2649" i="57" s="1"/>
  <c r="BM2649" i="57"/>
  <c r="BS2649" i="57" s="1"/>
  <c r="BL2649" i="57"/>
  <c r="BK2649" i="57"/>
  <c r="BJ2649" i="57"/>
  <c r="BI2649" i="57"/>
  <c r="BH2649" i="57"/>
  <c r="BG2649" i="57"/>
  <c r="BF2649" i="57"/>
  <c r="BE2649" i="57"/>
  <c r="BD2649" i="57"/>
  <c r="BC2649" i="57"/>
  <c r="BB2649" i="57"/>
  <c r="BA2649" i="57"/>
  <c r="AZ2649" i="57"/>
  <c r="AY2649" i="57"/>
  <c r="AX2649" i="57"/>
  <c r="AW2649" i="57"/>
  <c r="AV2649" i="57"/>
  <c r="AU2649" i="57"/>
  <c r="AT2649" i="57"/>
  <c r="AS2649" i="57"/>
  <c r="AR2649" i="57"/>
  <c r="AQ2649" i="57"/>
  <c r="AP2649" i="57"/>
  <c r="AO2649" i="57"/>
  <c r="AN2649" i="57"/>
  <c r="AM2649" i="57"/>
  <c r="DF2401" i="57"/>
  <c r="CR2401" i="57"/>
  <c r="CQ2401" i="57"/>
  <c r="CP2401" i="57"/>
  <c r="CL2401" i="57"/>
  <c r="CK2401" i="57"/>
  <c r="CJ2401" i="57"/>
  <c r="CI2401" i="57"/>
  <c r="CH2401" i="57"/>
  <c r="CG2401" i="57"/>
  <c r="CF2401" i="57"/>
  <c r="CE2401" i="57"/>
  <c r="CD2401" i="57"/>
  <c r="CC2401" i="57"/>
  <c r="CB2401" i="57"/>
  <c r="CA2401" i="57"/>
  <c r="BX2401" i="57"/>
  <c r="BY2401" i="57" s="1"/>
  <c r="BQ2401" i="57"/>
  <c r="BW2401" i="57" s="1"/>
  <c r="BP2401" i="57"/>
  <c r="BV2401" i="57" s="1"/>
  <c r="BO2401" i="57"/>
  <c r="BU2401" i="57" s="1"/>
  <c r="BN2401" i="57"/>
  <c r="BT2401" i="57" s="1"/>
  <c r="BM2401" i="57"/>
  <c r="BS2401" i="57" s="1"/>
  <c r="BL2401" i="57"/>
  <c r="BK2401" i="57"/>
  <c r="BJ2401" i="57"/>
  <c r="BI2401" i="57"/>
  <c r="BH2401" i="57"/>
  <c r="BG2401" i="57"/>
  <c r="BF2401" i="57"/>
  <c r="BE2401" i="57"/>
  <c r="BD2401" i="57"/>
  <c r="BC2401" i="57"/>
  <c r="BB2401" i="57"/>
  <c r="BA2401" i="57"/>
  <c r="AZ2401" i="57"/>
  <c r="AY2401" i="57"/>
  <c r="AX2401" i="57"/>
  <c r="AW2401" i="57"/>
  <c r="AV2401" i="57"/>
  <c r="AU2401" i="57"/>
  <c r="AT2401" i="57"/>
  <c r="AS2401" i="57"/>
  <c r="AR2401" i="57"/>
  <c r="AQ2401" i="57"/>
  <c r="AP2401" i="57"/>
  <c r="AO2401" i="57"/>
  <c r="AN2401" i="57"/>
  <c r="AM2401" i="57"/>
  <c r="CO2649" i="57" l="1"/>
  <c r="CO2665" i="57"/>
  <c r="CO2657" i="57"/>
  <c r="BR2649" i="57"/>
  <c r="BZ2649" i="57" s="1"/>
  <c r="BR2657" i="57"/>
  <c r="BZ2657" i="57" s="1"/>
  <c r="BR2665" i="57"/>
  <c r="BZ2665" i="57" s="1"/>
  <c r="CO2401" i="57"/>
  <c r="BR2401" i="57"/>
  <c r="BZ2401" i="57" s="1"/>
  <c r="CR2065" i="57" l="1"/>
  <c r="CQ2065" i="57"/>
  <c r="CP2065" i="57"/>
  <c r="CL2065" i="57"/>
  <c r="CK2065" i="57"/>
  <c r="CJ2065" i="57"/>
  <c r="CI2065" i="57"/>
  <c r="CH2065" i="57"/>
  <c r="CG2065" i="57"/>
  <c r="CF2065" i="57"/>
  <c r="CE2065" i="57"/>
  <c r="CD2065" i="57"/>
  <c r="CC2065" i="57"/>
  <c r="CB2065" i="57"/>
  <c r="CA2065" i="57"/>
  <c r="BX2065" i="57"/>
  <c r="BY2065" i="57" s="1"/>
  <c r="BQ2065" i="57"/>
  <c r="BW2065" i="57" s="1"/>
  <c r="BP2065" i="57"/>
  <c r="BV2065" i="57" s="1"/>
  <c r="BO2065" i="57"/>
  <c r="BU2065" i="57" s="1"/>
  <c r="BN2065" i="57"/>
  <c r="BT2065" i="57" s="1"/>
  <c r="BM2065" i="57"/>
  <c r="BL2065" i="57"/>
  <c r="BR2065" i="57" s="1"/>
  <c r="BK2065" i="57"/>
  <c r="BJ2065" i="57"/>
  <c r="BI2065" i="57"/>
  <c r="BH2065" i="57"/>
  <c r="BG2065" i="57"/>
  <c r="BF2065" i="57"/>
  <c r="BE2065" i="57"/>
  <c r="BD2065" i="57"/>
  <c r="BC2065" i="57"/>
  <c r="BB2065" i="57"/>
  <c r="BA2065" i="57"/>
  <c r="AZ2065" i="57"/>
  <c r="AY2065" i="57"/>
  <c r="AX2065" i="57"/>
  <c r="AW2065" i="57"/>
  <c r="AV2065" i="57"/>
  <c r="AU2065" i="57"/>
  <c r="AT2065" i="57"/>
  <c r="AS2065" i="57"/>
  <c r="AR2065" i="57"/>
  <c r="AQ2065" i="57"/>
  <c r="AP2065" i="57"/>
  <c r="AO2065" i="57"/>
  <c r="AN2065" i="57"/>
  <c r="AM2065" i="57"/>
  <c r="CR2033" i="57"/>
  <c r="CQ2033" i="57"/>
  <c r="CP2033" i="57"/>
  <c r="CL2033" i="57"/>
  <c r="CK2033" i="57"/>
  <c r="CJ2033" i="57"/>
  <c r="CI2033" i="57"/>
  <c r="CH2033" i="57"/>
  <c r="CG2033" i="57"/>
  <c r="CF2033" i="57"/>
  <c r="CE2033" i="57"/>
  <c r="CD2033" i="57"/>
  <c r="CC2033" i="57"/>
  <c r="CB2033" i="57"/>
  <c r="CA2033" i="57"/>
  <c r="BX2033" i="57"/>
  <c r="BY2033" i="57" s="1"/>
  <c r="BQ2033" i="57"/>
  <c r="BW2033" i="57" s="1"/>
  <c r="BP2033" i="57"/>
  <c r="BV2033" i="57" s="1"/>
  <c r="BO2033" i="57"/>
  <c r="BU2033" i="57" s="1"/>
  <c r="BN2033" i="57"/>
  <c r="BT2033" i="57" s="1"/>
  <c r="BM2033" i="57"/>
  <c r="BS2033" i="57" s="1"/>
  <c r="BL2033" i="57"/>
  <c r="BK2033" i="57"/>
  <c r="BJ2033" i="57"/>
  <c r="BI2033" i="57"/>
  <c r="BH2033" i="57"/>
  <c r="BG2033" i="57"/>
  <c r="BF2033" i="57"/>
  <c r="BE2033" i="57"/>
  <c r="BD2033" i="57"/>
  <c r="BC2033" i="57"/>
  <c r="BB2033" i="57"/>
  <c r="BA2033" i="57"/>
  <c r="AZ2033" i="57"/>
  <c r="AY2033" i="57"/>
  <c r="AX2033" i="57"/>
  <c r="AW2033" i="57"/>
  <c r="AV2033" i="57"/>
  <c r="AU2033" i="57"/>
  <c r="AT2033" i="57"/>
  <c r="AS2033" i="57"/>
  <c r="AR2033" i="57"/>
  <c r="AQ2033" i="57"/>
  <c r="AP2033" i="57"/>
  <c r="AO2033" i="57"/>
  <c r="AN2033" i="57"/>
  <c r="AM2033" i="57"/>
  <c r="CO2065" i="57" l="1"/>
  <c r="BS2065" i="57"/>
  <c r="BZ2065" i="57" s="1"/>
  <c r="CO2033" i="57"/>
  <c r="BR2033" i="57"/>
  <c r="BZ2033" i="57" s="1"/>
  <c r="CR1265" i="57" l="1"/>
  <c r="CQ1265" i="57"/>
  <c r="CP1265" i="57"/>
  <c r="CL1265" i="57"/>
  <c r="CK1265" i="57"/>
  <c r="CJ1265" i="57"/>
  <c r="CI1265" i="57"/>
  <c r="CH1265" i="57"/>
  <c r="CG1265" i="57"/>
  <c r="CF1265" i="57"/>
  <c r="CE1265" i="57"/>
  <c r="CD1265" i="57"/>
  <c r="CC1265" i="57"/>
  <c r="CB1265" i="57"/>
  <c r="CA1265" i="57"/>
  <c r="BX1265" i="57"/>
  <c r="BY1265" i="57" s="1"/>
  <c r="BQ1265" i="57"/>
  <c r="BW1265" i="57" s="1"/>
  <c r="BP1265" i="57"/>
  <c r="BV1265" i="57" s="1"/>
  <c r="BO1265" i="57"/>
  <c r="BU1265" i="57" s="1"/>
  <c r="BN1265" i="57"/>
  <c r="BT1265" i="57" s="1"/>
  <c r="BM1265" i="57"/>
  <c r="BS1265" i="57" s="1"/>
  <c r="BL1265" i="57"/>
  <c r="BK1265" i="57"/>
  <c r="BJ1265" i="57"/>
  <c r="BI1265" i="57"/>
  <c r="BH1265" i="57"/>
  <c r="BG1265" i="57"/>
  <c r="BF1265" i="57"/>
  <c r="BE1265" i="57"/>
  <c r="BD1265" i="57"/>
  <c r="BC1265" i="57"/>
  <c r="BB1265" i="57"/>
  <c r="BA1265" i="57"/>
  <c r="AZ1265" i="57"/>
  <c r="AY1265" i="57"/>
  <c r="AX1265" i="57"/>
  <c r="AW1265" i="57"/>
  <c r="AV1265" i="57"/>
  <c r="AU1265" i="57"/>
  <c r="AT1265" i="57"/>
  <c r="AS1265" i="57"/>
  <c r="AR1265" i="57"/>
  <c r="AQ1265" i="57"/>
  <c r="AP1265" i="57"/>
  <c r="AO1265" i="57"/>
  <c r="AN1265" i="57"/>
  <c r="AM1265" i="57"/>
  <c r="CR1177" i="57"/>
  <c r="CQ1177" i="57"/>
  <c r="CP1177" i="57"/>
  <c r="CL1177" i="57"/>
  <c r="CK1177" i="57"/>
  <c r="CJ1177" i="57"/>
  <c r="CI1177" i="57"/>
  <c r="CH1177" i="57"/>
  <c r="CG1177" i="57"/>
  <c r="CF1177" i="57"/>
  <c r="CE1177" i="57"/>
  <c r="CD1177" i="57"/>
  <c r="CC1177" i="57"/>
  <c r="CB1177" i="57"/>
  <c r="CA1177" i="57"/>
  <c r="BX1177" i="57"/>
  <c r="BY1177" i="57" s="1"/>
  <c r="BQ1177" i="57"/>
  <c r="BW1177" i="57" s="1"/>
  <c r="BP1177" i="57"/>
  <c r="BV1177" i="57" s="1"/>
  <c r="BO1177" i="57"/>
  <c r="BU1177" i="57" s="1"/>
  <c r="BN1177" i="57"/>
  <c r="BT1177" i="57" s="1"/>
  <c r="BM1177" i="57"/>
  <c r="BS1177" i="57" s="1"/>
  <c r="BL1177" i="57"/>
  <c r="BK1177" i="57"/>
  <c r="BJ1177" i="57"/>
  <c r="BI1177" i="57"/>
  <c r="BH1177" i="57"/>
  <c r="BG1177" i="57"/>
  <c r="BF1177" i="57"/>
  <c r="BE1177" i="57"/>
  <c r="BD1177" i="57"/>
  <c r="BC1177" i="57"/>
  <c r="BB1177" i="57"/>
  <c r="BA1177" i="57"/>
  <c r="AZ1177" i="57"/>
  <c r="AY1177" i="57"/>
  <c r="AX1177" i="57"/>
  <c r="AW1177" i="57"/>
  <c r="AV1177" i="57"/>
  <c r="AU1177" i="57"/>
  <c r="AT1177" i="57"/>
  <c r="AS1177" i="57"/>
  <c r="AR1177" i="57"/>
  <c r="AQ1177" i="57"/>
  <c r="AP1177" i="57"/>
  <c r="AO1177" i="57"/>
  <c r="AN1177" i="57"/>
  <c r="AM1177" i="57"/>
  <c r="CR545" i="57"/>
  <c r="CQ545" i="57"/>
  <c r="CP545" i="57"/>
  <c r="CL545" i="57"/>
  <c r="CK545" i="57"/>
  <c r="CJ545" i="57"/>
  <c r="CI545" i="57"/>
  <c r="CH545" i="57"/>
  <c r="CG545" i="57"/>
  <c r="CF545" i="57"/>
  <c r="CE545" i="57"/>
  <c r="CD545" i="57"/>
  <c r="CC545" i="57"/>
  <c r="CB545" i="57"/>
  <c r="CA545" i="57"/>
  <c r="BX545" i="57"/>
  <c r="BY545" i="57" s="1"/>
  <c r="BQ545" i="57"/>
  <c r="BW545" i="57" s="1"/>
  <c r="BP545" i="57"/>
  <c r="BV545" i="57" s="1"/>
  <c r="BO545" i="57"/>
  <c r="BU545" i="57" s="1"/>
  <c r="BN545" i="57"/>
  <c r="BT545" i="57" s="1"/>
  <c r="BM545" i="57"/>
  <c r="BS545" i="57" s="1"/>
  <c r="BL545" i="57"/>
  <c r="BK545" i="57"/>
  <c r="BJ545" i="57"/>
  <c r="BI545" i="57"/>
  <c r="BH545" i="57"/>
  <c r="BG545" i="57"/>
  <c r="BF545" i="57"/>
  <c r="BE545" i="57"/>
  <c r="BD545" i="57"/>
  <c r="BC545" i="57"/>
  <c r="BB545" i="57"/>
  <c r="BA545" i="57"/>
  <c r="AZ545" i="57"/>
  <c r="AY545" i="57"/>
  <c r="AX545" i="57"/>
  <c r="AW545" i="57"/>
  <c r="AV545" i="57"/>
  <c r="AU545" i="57"/>
  <c r="AT545" i="57"/>
  <c r="AS545" i="57"/>
  <c r="AR545" i="57"/>
  <c r="AQ545" i="57"/>
  <c r="AP545" i="57"/>
  <c r="AO545" i="57"/>
  <c r="AN545" i="57"/>
  <c r="AM545" i="57"/>
  <c r="CO1265" i="57" l="1"/>
  <c r="BR1265" i="57"/>
  <c r="BZ1265" i="57" s="1"/>
  <c r="CO1177" i="57"/>
  <c r="BR1177" i="57"/>
  <c r="BZ1177" i="57" s="1"/>
  <c r="CO545" i="57"/>
  <c r="BR545" i="57"/>
  <c r="BZ545" i="57" s="1"/>
  <c r="CR473" i="57" l="1"/>
  <c r="CQ473" i="57"/>
  <c r="CP473" i="57"/>
  <c r="CL473" i="57"/>
  <c r="CK473" i="57"/>
  <c r="CJ473" i="57"/>
  <c r="CI473" i="57"/>
  <c r="CH473" i="57"/>
  <c r="CF473" i="57"/>
  <c r="CE473" i="57"/>
  <c r="CD473" i="57"/>
  <c r="CC473" i="57"/>
  <c r="CB473" i="57"/>
  <c r="BX473" i="57"/>
  <c r="BY473" i="57" s="1"/>
  <c r="BQ473" i="57"/>
  <c r="BW473" i="57" s="1"/>
  <c r="BP473" i="57"/>
  <c r="BV473" i="57" s="1"/>
  <c r="BO473" i="57"/>
  <c r="BU473" i="57" s="1"/>
  <c r="BN473" i="57"/>
  <c r="BT473" i="57" s="1"/>
  <c r="BM473" i="57"/>
  <c r="BS473" i="57" s="1"/>
  <c r="BL473" i="57"/>
  <c r="BR473" i="57" s="1"/>
  <c r="BK473" i="57"/>
  <c r="BJ473" i="57"/>
  <c r="BI473" i="57"/>
  <c r="BH473" i="57"/>
  <c r="BG473" i="57"/>
  <c r="BF473" i="57"/>
  <c r="BE473" i="57"/>
  <c r="BD473" i="57"/>
  <c r="BC473" i="57"/>
  <c r="BB473" i="57"/>
  <c r="BA473" i="57"/>
  <c r="AZ473" i="57"/>
  <c r="AY473" i="57"/>
  <c r="AX473" i="57"/>
  <c r="AW473" i="57"/>
  <c r="AV473" i="57"/>
  <c r="AU473" i="57"/>
  <c r="AT473" i="57"/>
  <c r="AS473" i="57"/>
  <c r="AR473" i="57"/>
  <c r="AQ473" i="57"/>
  <c r="AP473" i="57"/>
  <c r="AO473" i="57"/>
  <c r="AN473" i="57"/>
  <c r="AM473" i="57"/>
  <c r="CR481" i="57"/>
  <c r="CQ481" i="57"/>
  <c r="CP481" i="57"/>
  <c r="CL481" i="57"/>
  <c r="CK481" i="57"/>
  <c r="CJ481" i="57"/>
  <c r="CI481" i="57"/>
  <c r="CH481" i="57"/>
  <c r="CF481" i="57"/>
  <c r="CE481" i="57"/>
  <c r="CD481" i="57"/>
  <c r="CC481" i="57"/>
  <c r="CB481" i="57"/>
  <c r="BX481" i="57"/>
  <c r="BY481" i="57" s="1"/>
  <c r="BQ481" i="57"/>
  <c r="BW481" i="57" s="1"/>
  <c r="BP481" i="57"/>
  <c r="BV481" i="57" s="1"/>
  <c r="BO481" i="57"/>
  <c r="BU481" i="57" s="1"/>
  <c r="BN481" i="57"/>
  <c r="BT481" i="57" s="1"/>
  <c r="BM481" i="57"/>
  <c r="BS481" i="57" s="1"/>
  <c r="BL481" i="57"/>
  <c r="BK481" i="57"/>
  <c r="BJ481" i="57"/>
  <c r="BI481" i="57"/>
  <c r="BH481" i="57"/>
  <c r="BG481" i="57"/>
  <c r="BF481" i="57"/>
  <c r="BE481" i="57"/>
  <c r="BD481" i="57"/>
  <c r="BC481" i="57"/>
  <c r="BB481" i="57"/>
  <c r="BA481" i="57"/>
  <c r="AZ481" i="57"/>
  <c r="AY481" i="57"/>
  <c r="AX481" i="57"/>
  <c r="AW481" i="57"/>
  <c r="AV481" i="57"/>
  <c r="AU481" i="57"/>
  <c r="AT481" i="57"/>
  <c r="AS481" i="57"/>
  <c r="AR481" i="57"/>
  <c r="AQ481" i="57"/>
  <c r="AP481" i="57"/>
  <c r="AO481" i="57"/>
  <c r="AN481" i="57"/>
  <c r="AM481" i="57"/>
  <c r="CR489" i="57"/>
  <c r="CQ489" i="57"/>
  <c r="CP489" i="57"/>
  <c r="CL489" i="57"/>
  <c r="CK489" i="57"/>
  <c r="CJ489" i="57"/>
  <c r="CI489" i="57"/>
  <c r="CH489" i="57"/>
  <c r="CF489" i="57"/>
  <c r="CE489" i="57"/>
  <c r="CD489" i="57"/>
  <c r="CC489" i="57"/>
  <c r="CB489" i="57"/>
  <c r="BX489" i="57"/>
  <c r="BY489" i="57" s="1"/>
  <c r="BQ489" i="57"/>
  <c r="BP489" i="57"/>
  <c r="BV489" i="57" s="1"/>
  <c r="BO489" i="57"/>
  <c r="BU489" i="57" s="1"/>
  <c r="BN489" i="57"/>
  <c r="BT489" i="57" s="1"/>
  <c r="BM489" i="57"/>
  <c r="BS489" i="57" s="1"/>
  <c r="BL489" i="57"/>
  <c r="BR489" i="57" s="1"/>
  <c r="BK489" i="57"/>
  <c r="BJ489" i="57"/>
  <c r="BI489" i="57"/>
  <c r="BH489" i="57"/>
  <c r="BG489" i="57"/>
  <c r="BF489" i="57"/>
  <c r="BE489" i="57"/>
  <c r="BD489" i="57"/>
  <c r="BC489" i="57"/>
  <c r="BB489" i="57"/>
  <c r="BA489" i="57"/>
  <c r="AZ489" i="57"/>
  <c r="AY489" i="57"/>
  <c r="AX489" i="57"/>
  <c r="AW489" i="57"/>
  <c r="AV489" i="57"/>
  <c r="AU489" i="57"/>
  <c r="AT489" i="57"/>
  <c r="AS489" i="57"/>
  <c r="AR489" i="57"/>
  <c r="AQ489" i="57"/>
  <c r="AP489" i="57"/>
  <c r="AO489" i="57"/>
  <c r="AN489" i="57"/>
  <c r="AM489" i="57"/>
  <c r="CO473" i="57" l="1"/>
  <c r="BZ473" i="57"/>
  <c r="CO481" i="57"/>
  <c r="CO489" i="57"/>
  <c r="BR481" i="57"/>
  <c r="BZ481" i="57" s="1"/>
  <c r="BW489" i="57"/>
  <c r="BZ489" i="57" s="1"/>
  <c r="CR401" i="57" l="1"/>
  <c r="CQ401" i="57"/>
  <c r="CP401" i="57"/>
  <c r="CL401" i="57"/>
  <c r="CK401" i="57"/>
  <c r="CJ401" i="57"/>
  <c r="CI401" i="57"/>
  <c r="CH401" i="57"/>
  <c r="CG401" i="57"/>
  <c r="CF401" i="57"/>
  <c r="CE401" i="57"/>
  <c r="CD401" i="57"/>
  <c r="CC401" i="57"/>
  <c r="CB401" i="57"/>
  <c r="CA401" i="57"/>
  <c r="BX401" i="57"/>
  <c r="BY401" i="57" s="1"/>
  <c r="BQ401" i="57"/>
  <c r="BW401" i="57" s="1"/>
  <c r="BP401" i="57"/>
  <c r="BV401" i="57" s="1"/>
  <c r="BO401" i="57"/>
  <c r="BU401" i="57" s="1"/>
  <c r="BN401" i="57"/>
  <c r="BT401" i="57" s="1"/>
  <c r="BM401" i="57"/>
  <c r="BS401" i="57" s="1"/>
  <c r="BL401" i="57"/>
  <c r="BK401" i="57"/>
  <c r="BJ401" i="57"/>
  <c r="BI401" i="57"/>
  <c r="BH401" i="57"/>
  <c r="BG401" i="57"/>
  <c r="BF401" i="57"/>
  <c r="BE401" i="57"/>
  <c r="BD401" i="57"/>
  <c r="BC401" i="57"/>
  <c r="BB401" i="57"/>
  <c r="BA401" i="57"/>
  <c r="AZ401" i="57"/>
  <c r="AY401" i="57"/>
  <c r="AX401" i="57"/>
  <c r="AW401" i="57"/>
  <c r="AV401" i="57"/>
  <c r="AU401" i="57"/>
  <c r="AT401" i="57"/>
  <c r="AS401" i="57"/>
  <c r="AR401" i="57"/>
  <c r="AQ401" i="57"/>
  <c r="AP401" i="57"/>
  <c r="AO401" i="57"/>
  <c r="AN401" i="57"/>
  <c r="AM401" i="57"/>
  <c r="CO401" i="57" l="1"/>
  <c r="BR401" i="57"/>
  <c r="BZ401" i="57" s="1"/>
  <c r="DF2713" i="57" l="1"/>
  <c r="CR2713" i="57"/>
  <c r="CQ2713" i="57"/>
  <c r="CP2713" i="57"/>
  <c r="CL2713" i="57"/>
  <c r="CK2713" i="57"/>
  <c r="CJ2713" i="57"/>
  <c r="CI2713" i="57"/>
  <c r="CH2713" i="57"/>
  <c r="CG2713" i="57"/>
  <c r="CF2713" i="57"/>
  <c r="CE2713" i="57"/>
  <c r="CD2713" i="57"/>
  <c r="CC2713" i="57"/>
  <c r="CB2713" i="57"/>
  <c r="CA2713" i="57"/>
  <c r="BX2713" i="57"/>
  <c r="BY2713" i="57" s="1"/>
  <c r="BQ2713" i="57"/>
  <c r="BW2713" i="57" s="1"/>
  <c r="BP2713" i="57"/>
  <c r="BV2713" i="57" s="1"/>
  <c r="BO2713" i="57"/>
  <c r="BU2713" i="57" s="1"/>
  <c r="BN2713" i="57"/>
  <c r="BT2713" i="57" s="1"/>
  <c r="BM2713" i="57"/>
  <c r="BS2713" i="57" s="1"/>
  <c r="BL2713" i="57"/>
  <c r="BK2713" i="57"/>
  <c r="BJ2713" i="57"/>
  <c r="BI2713" i="57"/>
  <c r="BH2713" i="57"/>
  <c r="BG2713" i="57"/>
  <c r="BF2713" i="57"/>
  <c r="BE2713" i="57"/>
  <c r="BD2713" i="57"/>
  <c r="BC2713" i="57"/>
  <c r="BB2713" i="57"/>
  <c r="BA2713" i="57"/>
  <c r="AZ2713" i="57"/>
  <c r="AY2713" i="57"/>
  <c r="AX2713" i="57"/>
  <c r="AW2713" i="57"/>
  <c r="AV2713" i="57"/>
  <c r="AU2713" i="57"/>
  <c r="AT2713" i="57"/>
  <c r="AS2713" i="57"/>
  <c r="AR2713" i="57"/>
  <c r="AQ2713" i="57"/>
  <c r="AP2713" i="57"/>
  <c r="AO2713" i="57"/>
  <c r="AN2713" i="57"/>
  <c r="AM2713" i="57"/>
  <c r="CO2713" i="57" l="1"/>
  <c r="BR2713" i="57"/>
  <c r="BZ2713" i="57" s="1"/>
  <c r="CR4465" i="57" l="1"/>
  <c r="CQ4465" i="57"/>
  <c r="CP4465" i="57"/>
  <c r="CL4465" i="57"/>
  <c r="CK4465" i="57"/>
  <c r="CJ4465" i="57"/>
  <c r="CI4465" i="57"/>
  <c r="CH4465" i="57"/>
  <c r="CG4465" i="57"/>
  <c r="CF4465" i="57"/>
  <c r="CE4465" i="57"/>
  <c r="CD4465" i="57"/>
  <c r="CC4465" i="57"/>
  <c r="CB4465" i="57"/>
  <c r="CA4465" i="57"/>
  <c r="BX4465" i="57"/>
  <c r="BY4465" i="57" s="1"/>
  <c r="BQ4465" i="57"/>
  <c r="BW4465" i="57" s="1"/>
  <c r="BP4465" i="57"/>
  <c r="BV4465" i="57" s="1"/>
  <c r="BO4465" i="57"/>
  <c r="BU4465" i="57" s="1"/>
  <c r="BN4465" i="57"/>
  <c r="BT4465" i="57" s="1"/>
  <c r="BM4465" i="57"/>
  <c r="BS4465" i="57" s="1"/>
  <c r="BL4465" i="57"/>
  <c r="BK4465" i="57"/>
  <c r="BJ4465" i="57"/>
  <c r="BI4465" i="57"/>
  <c r="BH4465" i="57"/>
  <c r="BG4465" i="57"/>
  <c r="BF4465" i="57"/>
  <c r="BE4465" i="57"/>
  <c r="BD4465" i="57"/>
  <c r="BC4465" i="57"/>
  <c r="BB4465" i="57"/>
  <c r="BA4465" i="57"/>
  <c r="AZ4465" i="57"/>
  <c r="AY4465" i="57"/>
  <c r="AX4465" i="57"/>
  <c r="AW4465" i="57"/>
  <c r="AV4465" i="57"/>
  <c r="AU4465" i="57"/>
  <c r="AT4465" i="57"/>
  <c r="AS4465" i="57"/>
  <c r="AR4465" i="57"/>
  <c r="AQ4465" i="57"/>
  <c r="AP4465" i="57"/>
  <c r="AO4465" i="57"/>
  <c r="AN4465" i="57"/>
  <c r="AM4465" i="57"/>
  <c r="CO4465" i="57" l="1"/>
  <c r="BR4465" i="57"/>
  <c r="BZ4465" i="57" s="1"/>
  <c r="CR3593" i="57" l="1"/>
  <c r="CQ3593" i="57"/>
  <c r="CP3593" i="57"/>
  <c r="CL3593" i="57"/>
  <c r="CK3593" i="57"/>
  <c r="CJ3593" i="57"/>
  <c r="CI3593" i="57"/>
  <c r="CH3593" i="57"/>
  <c r="CG3593" i="57"/>
  <c r="CF3593" i="57"/>
  <c r="CE3593" i="57"/>
  <c r="CD3593" i="57"/>
  <c r="CC3593" i="57"/>
  <c r="CB3593" i="57"/>
  <c r="CA3593" i="57"/>
  <c r="BX3593" i="57"/>
  <c r="BY3593" i="57" s="1"/>
  <c r="BQ3593" i="57"/>
  <c r="BW3593" i="57" s="1"/>
  <c r="BP3593" i="57"/>
  <c r="BV3593" i="57" s="1"/>
  <c r="BO3593" i="57"/>
  <c r="BU3593" i="57" s="1"/>
  <c r="BN3593" i="57"/>
  <c r="BT3593" i="57" s="1"/>
  <c r="BM3593" i="57"/>
  <c r="BS3593" i="57" s="1"/>
  <c r="BL3593" i="57"/>
  <c r="BK3593" i="57"/>
  <c r="BJ3593" i="57"/>
  <c r="BI3593" i="57"/>
  <c r="BH3593" i="57"/>
  <c r="BG3593" i="57"/>
  <c r="BF3593" i="57"/>
  <c r="BE3593" i="57"/>
  <c r="BD3593" i="57"/>
  <c r="BC3593" i="57"/>
  <c r="BB3593" i="57"/>
  <c r="BA3593" i="57"/>
  <c r="AZ3593" i="57"/>
  <c r="AY3593" i="57"/>
  <c r="AX3593" i="57"/>
  <c r="AW3593" i="57"/>
  <c r="AV3593" i="57"/>
  <c r="AU3593" i="57"/>
  <c r="AT3593" i="57"/>
  <c r="AS3593" i="57"/>
  <c r="AR3593" i="57"/>
  <c r="AQ3593" i="57"/>
  <c r="AP3593" i="57"/>
  <c r="AO3593" i="57"/>
  <c r="AN3593" i="57"/>
  <c r="AM3593" i="57"/>
  <c r="CO3593" i="57" l="1"/>
  <c r="BR3593" i="57"/>
  <c r="BZ3593" i="57" s="1"/>
  <c r="CR3281" i="57" l="1"/>
  <c r="CQ3281" i="57"/>
  <c r="CP3281" i="57"/>
  <c r="CL3281" i="57"/>
  <c r="CK3281" i="57"/>
  <c r="CJ3281" i="57"/>
  <c r="CI3281" i="57"/>
  <c r="CH3281" i="57"/>
  <c r="CG3281" i="57"/>
  <c r="CF3281" i="57"/>
  <c r="CE3281" i="57"/>
  <c r="CD3281" i="57"/>
  <c r="CC3281" i="57"/>
  <c r="CB3281" i="57"/>
  <c r="CA3281" i="57"/>
  <c r="BX3281" i="57"/>
  <c r="BY3281" i="57" s="1"/>
  <c r="BQ3281" i="57"/>
  <c r="BW3281" i="57" s="1"/>
  <c r="BP3281" i="57"/>
  <c r="BV3281" i="57" s="1"/>
  <c r="BO3281" i="57"/>
  <c r="BU3281" i="57" s="1"/>
  <c r="BN3281" i="57"/>
  <c r="BT3281" i="57" s="1"/>
  <c r="BM3281" i="57"/>
  <c r="BS3281" i="57" s="1"/>
  <c r="BL3281" i="57"/>
  <c r="BK3281" i="57"/>
  <c r="BJ3281" i="57"/>
  <c r="BI3281" i="57"/>
  <c r="BH3281" i="57"/>
  <c r="BG3281" i="57"/>
  <c r="BF3281" i="57"/>
  <c r="BE3281" i="57"/>
  <c r="BD3281" i="57"/>
  <c r="BC3281" i="57"/>
  <c r="BB3281" i="57"/>
  <c r="BA3281" i="57"/>
  <c r="AZ3281" i="57"/>
  <c r="AY3281" i="57"/>
  <c r="AX3281" i="57"/>
  <c r="AW3281" i="57"/>
  <c r="AV3281" i="57"/>
  <c r="AU3281" i="57"/>
  <c r="AT3281" i="57"/>
  <c r="AS3281" i="57"/>
  <c r="AR3281" i="57"/>
  <c r="AQ3281" i="57"/>
  <c r="AP3281" i="57"/>
  <c r="AO3281" i="57"/>
  <c r="AN3281" i="57"/>
  <c r="AM3281" i="57"/>
  <c r="CO3281" i="57" l="1"/>
  <c r="BR3281" i="57"/>
  <c r="BZ3281" i="57" s="1"/>
  <c r="CR273" i="57" l="1"/>
  <c r="CQ273" i="57"/>
  <c r="CP273" i="57"/>
  <c r="CL273" i="57"/>
  <c r="CK273" i="57"/>
  <c r="CJ273" i="57"/>
  <c r="CI273" i="57"/>
  <c r="CH273" i="57"/>
  <c r="CG273" i="57"/>
  <c r="CF273" i="57"/>
  <c r="CE273" i="57"/>
  <c r="CD273" i="57"/>
  <c r="CC273" i="57"/>
  <c r="CB273" i="57"/>
  <c r="CA273" i="57"/>
  <c r="BX273" i="57"/>
  <c r="BY273" i="57" s="1"/>
  <c r="BQ273" i="57"/>
  <c r="BW273" i="57" s="1"/>
  <c r="BP273" i="57"/>
  <c r="BV273" i="57" s="1"/>
  <c r="BO273" i="57"/>
  <c r="BU273" i="57" s="1"/>
  <c r="BN273" i="57"/>
  <c r="BT273" i="57" s="1"/>
  <c r="BM273" i="57"/>
  <c r="BS273" i="57" s="1"/>
  <c r="BL273" i="57"/>
  <c r="BK273" i="57"/>
  <c r="BJ273" i="57"/>
  <c r="BI273" i="57"/>
  <c r="BH273" i="57"/>
  <c r="BG273" i="57"/>
  <c r="BF273" i="57"/>
  <c r="BE273" i="57"/>
  <c r="BD273" i="57"/>
  <c r="BC273" i="57"/>
  <c r="BB273" i="57"/>
  <c r="BA273" i="57"/>
  <c r="AZ273" i="57"/>
  <c r="AY273" i="57"/>
  <c r="AX273" i="57"/>
  <c r="AW273" i="57"/>
  <c r="AV273" i="57"/>
  <c r="AU273" i="57"/>
  <c r="AT273" i="57"/>
  <c r="AS273" i="57"/>
  <c r="AR273" i="57"/>
  <c r="AQ273" i="57"/>
  <c r="AP273" i="57"/>
  <c r="AO273" i="57"/>
  <c r="AN273" i="57"/>
  <c r="AM273" i="57"/>
  <c r="CO273" i="57" l="1"/>
  <c r="BR273" i="57"/>
  <c r="BZ273" i="57" s="1"/>
  <c r="CR4449" i="57" l="1"/>
  <c r="CQ4449" i="57"/>
  <c r="CP4449" i="57"/>
  <c r="CL4449" i="57"/>
  <c r="CK4449" i="57"/>
  <c r="CJ4449" i="57"/>
  <c r="CI4449" i="57"/>
  <c r="CH4449" i="57"/>
  <c r="CG4449" i="57"/>
  <c r="CF4449" i="57"/>
  <c r="CE4449" i="57"/>
  <c r="CD4449" i="57"/>
  <c r="CC4449" i="57"/>
  <c r="CB4449" i="57"/>
  <c r="CA4449" i="57"/>
  <c r="BX4449" i="57"/>
  <c r="BY4449" i="57" s="1"/>
  <c r="BQ4449" i="57"/>
  <c r="BW4449" i="57" s="1"/>
  <c r="BP4449" i="57"/>
  <c r="BV4449" i="57" s="1"/>
  <c r="BO4449" i="57"/>
  <c r="BU4449" i="57" s="1"/>
  <c r="BN4449" i="57"/>
  <c r="BT4449" i="57" s="1"/>
  <c r="BM4449" i="57"/>
  <c r="BS4449" i="57" s="1"/>
  <c r="BL4449" i="57"/>
  <c r="BR4449" i="57" s="1"/>
  <c r="BK4449" i="57"/>
  <c r="BJ4449" i="57"/>
  <c r="BI4449" i="57"/>
  <c r="BH4449" i="57"/>
  <c r="BG4449" i="57"/>
  <c r="BF4449" i="57"/>
  <c r="BE4449" i="57"/>
  <c r="BD4449" i="57"/>
  <c r="BC4449" i="57"/>
  <c r="BB4449" i="57"/>
  <c r="BA4449" i="57"/>
  <c r="AZ4449" i="57"/>
  <c r="AY4449" i="57"/>
  <c r="AX4449" i="57"/>
  <c r="AW4449" i="57"/>
  <c r="AV4449" i="57"/>
  <c r="AU4449" i="57"/>
  <c r="AT4449" i="57"/>
  <c r="AS4449" i="57"/>
  <c r="AR4449" i="57"/>
  <c r="AQ4449" i="57"/>
  <c r="AP4449" i="57"/>
  <c r="AO4449" i="57"/>
  <c r="AN4449" i="57"/>
  <c r="AM4449" i="57"/>
  <c r="CR4217" i="57"/>
  <c r="CQ4217" i="57"/>
  <c r="CP4217" i="57"/>
  <c r="CL4217" i="57"/>
  <c r="CK4217" i="57"/>
  <c r="CJ4217" i="57"/>
  <c r="CI4217" i="57"/>
  <c r="CH4217" i="57"/>
  <c r="CG4217" i="57"/>
  <c r="CF4217" i="57"/>
  <c r="CE4217" i="57"/>
  <c r="CD4217" i="57"/>
  <c r="CC4217" i="57"/>
  <c r="CB4217" i="57"/>
  <c r="CA4217" i="57"/>
  <c r="BX4217" i="57"/>
  <c r="BY4217" i="57" s="1"/>
  <c r="BQ4217" i="57"/>
  <c r="BW4217" i="57" s="1"/>
  <c r="BP4217" i="57"/>
  <c r="BV4217" i="57" s="1"/>
  <c r="BO4217" i="57"/>
  <c r="BU4217" i="57" s="1"/>
  <c r="BN4217" i="57"/>
  <c r="BT4217" i="57" s="1"/>
  <c r="BM4217" i="57"/>
  <c r="BS4217" i="57" s="1"/>
  <c r="BL4217" i="57"/>
  <c r="BK4217" i="57"/>
  <c r="BJ4217" i="57"/>
  <c r="BI4217" i="57"/>
  <c r="BH4217" i="57"/>
  <c r="BG4217" i="57"/>
  <c r="BF4217" i="57"/>
  <c r="BE4217" i="57"/>
  <c r="BD4217" i="57"/>
  <c r="BC4217" i="57"/>
  <c r="BB4217" i="57"/>
  <c r="BA4217" i="57"/>
  <c r="AZ4217" i="57"/>
  <c r="AY4217" i="57"/>
  <c r="AX4217" i="57"/>
  <c r="AW4217" i="57"/>
  <c r="AV4217" i="57"/>
  <c r="AU4217" i="57"/>
  <c r="AT4217" i="57"/>
  <c r="AS4217" i="57"/>
  <c r="AR4217" i="57"/>
  <c r="AQ4217" i="57"/>
  <c r="AP4217" i="57"/>
  <c r="AO4217" i="57"/>
  <c r="AN4217" i="57"/>
  <c r="AM4217" i="57"/>
  <c r="CR4201" i="57"/>
  <c r="CQ4201" i="57"/>
  <c r="CP4201" i="57"/>
  <c r="CL4201" i="57"/>
  <c r="CK4201" i="57"/>
  <c r="CJ4201" i="57"/>
  <c r="CI4201" i="57"/>
  <c r="CH4201" i="57"/>
  <c r="CG4201" i="57"/>
  <c r="CF4201" i="57"/>
  <c r="CE4201" i="57"/>
  <c r="CD4201" i="57"/>
  <c r="CC4201" i="57"/>
  <c r="CB4201" i="57"/>
  <c r="CA4201" i="57"/>
  <c r="BX4201" i="57"/>
  <c r="BY4201" i="57" s="1"/>
  <c r="BQ4201" i="57"/>
  <c r="BW4201" i="57" s="1"/>
  <c r="BP4201" i="57"/>
  <c r="BV4201" i="57" s="1"/>
  <c r="BO4201" i="57"/>
  <c r="BU4201" i="57" s="1"/>
  <c r="BN4201" i="57"/>
  <c r="BT4201" i="57" s="1"/>
  <c r="BM4201" i="57"/>
  <c r="BS4201" i="57" s="1"/>
  <c r="BL4201" i="57"/>
  <c r="BK4201" i="57"/>
  <c r="BJ4201" i="57"/>
  <c r="BI4201" i="57"/>
  <c r="BH4201" i="57"/>
  <c r="BG4201" i="57"/>
  <c r="BF4201" i="57"/>
  <c r="BE4201" i="57"/>
  <c r="BD4201" i="57"/>
  <c r="BC4201" i="57"/>
  <c r="BB4201" i="57"/>
  <c r="BA4201" i="57"/>
  <c r="AZ4201" i="57"/>
  <c r="AY4201" i="57"/>
  <c r="AX4201" i="57"/>
  <c r="AW4201" i="57"/>
  <c r="AV4201" i="57"/>
  <c r="AU4201" i="57"/>
  <c r="AT4201" i="57"/>
  <c r="AS4201" i="57"/>
  <c r="AR4201" i="57"/>
  <c r="AQ4201" i="57"/>
  <c r="AP4201" i="57"/>
  <c r="AO4201" i="57"/>
  <c r="AN4201" i="57"/>
  <c r="AM4201" i="57"/>
  <c r="CO4449" i="57" l="1"/>
  <c r="BZ4449" i="57"/>
  <c r="CO4201" i="57"/>
  <c r="CO4217" i="57"/>
  <c r="BR4201" i="57"/>
  <c r="BZ4201" i="57" s="1"/>
  <c r="BR4217" i="57"/>
  <c r="BZ4217" i="57" s="1"/>
  <c r="CR2057" i="57" l="1"/>
  <c r="CQ2057" i="57"/>
  <c r="CP2057" i="57"/>
  <c r="CL2057" i="57"/>
  <c r="CK2057" i="57"/>
  <c r="CJ2057" i="57"/>
  <c r="CI2057" i="57"/>
  <c r="CH2057" i="57"/>
  <c r="CG2057" i="57"/>
  <c r="CF2057" i="57"/>
  <c r="CE2057" i="57"/>
  <c r="CD2057" i="57"/>
  <c r="CC2057" i="57"/>
  <c r="CB2057" i="57"/>
  <c r="CA2057" i="57"/>
  <c r="BX2057" i="57"/>
  <c r="BY2057" i="57" s="1"/>
  <c r="BQ2057" i="57"/>
  <c r="BW2057" i="57" s="1"/>
  <c r="BP2057" i="57"/>
  <c r="BV2057" i="57" s="1"/>
  <c r="BO2057" i="57"/>
  <c r="BU2057" i="57" s="1"/>
  <c r="BN2057" i="57"/>
  <c r="BT2057" i="57" s="1"/>
  <c r="BM2057" i="57"/>
  <c r="BS2057" i="57" s="1"/>
  <c r="BL2057" i="57"/>
  <c r="BR2057" i="57" s="1"/>
  <c r="BK2057" i="57"/>
  <c r="BJ2057" i="57"/>
  <c r="BI2057" i="57"/>
  <c r="BH2057" i="57"/>
  <c r="BG2057" i="57"/>
  <c r="BF2057" i="57"/>
  <c r="BE2057" i="57"/>
  <c r="BD2057" i="57"/>
  <c r="BC2057" i="57"/>
  <c r="BB2057" i="57"/>
  <c r="BA2057" i="57"/>
  <c r="AZ2057" i="57"/>
  <c r="AY2057" i="57"/>
  <c r="AX2057" i="57"/>
  <c r="AW2057" i="57"/>
  <c r="AV2057" i="57"/>
  <c r="AU2057" i="57"/>
  <c r="AT2057" i="57"/>
  <c r="AS2057" i="57"/>
  <c r="AR2057" i="57"/>
  <c r="AQ2057" i="57"/>
  <c r="AP2057" i="57"/>
  <c r="AO2057" i="57"/>
  <c r="AN2057" i="57"/>
  <c r="AM2057" i="57"/>
  <c r="CR2049" i="57"/>
  <c r="CQ2049" i="57"/>
  <c r="CP2049" i="57"/>
  <c r="CL2049" i="57"/>
  <c r="CK2049" i="57"/>
  <c r="CJ2049" i="57"/>
  <c r="CI2049" i="57"/>
  <c r="CH2049" i="57"/>
  <c r="CG2049" i="57"/>
  <c r="CF2049" i="57"/>
  <c r="CE2049" i="57"/>
  <c r="CD2049" i="57"/>
  <c r="CC2049" i="57"/>
  <c r="CB2049" i="57"/>
  <c r="CA2049" i="57"/>
  <c r="BX2049" i="57"/>
  <c r="BY2049" i="57" s="1"/>
  <c r="BQ2049" i="57"/>
  <c r="BW2049" i="57" s="1"/>
  <c r="BP2049" i="57"/>
  <c r="BV2049" i="57" s="1"/>
  <c r="BO2049" i="57"/>
  <c r="BU2049" i="57" s="1"/>
  <c r="BN2049" i="57"/>
  <c r="BT2049" i="57" s="1"/>
  <c r="BM2049" i="57"/>
  <c r="BS2049" i="57" s="1"/>
  <c r="BL2049" i="57"/>
  <c r="BK2049" i="57"/>
  <c r="BJ2049" i="57"/>
  <c r="BI2049" i="57"/>
  <c r="BH2049" i="57"/>
  <c r="BG2049" i="57"/>
  <c r="BF2049" i="57"/>
  <c r="BE2049" i="57"/>
  <c r="BD2049" i="57"/>
  <c r="BC2049" i="57"/>
  <c r="BB2049" i="57"/>
  <c r="BA2049" i="57"/>
  <c r="AZ2049" i="57"/>
  <c r="AY2049" i="57"/>
  <c r="AX2049" i="57"/>
  <c r="AW2049" i="57"/>
  <c r="AV2049" i="57"/>
  <c r="AU2049" i="57"/>
  <c r="AT2049" i="57"/>
  <c r="AS2049" i="57"/>
  <c r="AR2049" i="57"/>
  <c r="AQ2049" i="57"/>
  <c r="AP2049" i="57"/>
  <c r="AO2049" i="57"/>
  <c r="AN2049" i="57"/>
  <c r="AM2049" i="57"/>
  <c r="CR1833" i="57"/>
  <c r="CQ1833" i="57"/>
  <c r="CP1833" i="57"/>
  <c r="CL1833" i="57"/>
  <c r="CK1833" i="57"/>
  <c r="CJ1833" i="57"/>
  <c r="CI1833" i="57"/>
  <c r="CH1833" i="57"/>
  <c r="CG1833" i="57"/>
  <c r="CF1833" i="57"/>
  <c r="CE1833" i="57"/>
  <c r="CD1833" i="57"/>
  <c r="CC1833" i="57"/>
  <c r="CB1833" i="57"/>
  <c r="CA1833" i="57"/>
  <c r="BX1833" i="57"/>
  <c r="BY1833" i="57" s="1"/>
  <c r="BQ1833" i="57"/>
  <c r="BW1833" i="57" s="1"/>
  <c r="BP1833" i="57"/>
  <c r="BV1833" i="57" s="1"/>
  <c r="BO1833" i="57"/>
  <c r="BU1833" i="57" s="1"/>
  <c r="BN1833" i="57"/>
  <c r="BT1833" i="57" s="1"/>
  <c r="BM1833" i="57"/>
  <c r="BS1833" i="57" s="1"/>
  <c r="BL1833" i="57"/>
  <c r="BK1833" i="57"/>
  <c r="BJ1833" i="57"/>
  <c r="BI1833" i="57"/>
  <c r="BH1833" i="57"/>
  <c r="BG1833" i="57"/>
  <c r="BF1833" i="57"/>
  <c r="BE1833" i="57"/>
  <c r="BD1833" i="57"/>
  <c r="BC1833" i="57"/>
  <c r="BB1833" i="57"/>
  <c r="BA1833" i="57"/>
  <c r="AZ1833" i="57"/>
  <c r="AY1833" i="57"/>
  <c r="AX1833" i="57"/>
  <c r="AW1833" i="57"/>
  <c r="AV1833" i="57"/>
  <c r="AU1833" i="57"/>
  <c r="AT1833" i="57"/>
  <c r="AS1833" i="57"/>
  <c r="AR1833" i="57"/>
  <c r="AQ1833" i="57"/>
  <c r="AP1833" i="57"/>
  <c r="AO1833" i="57"/>
  <c r="AN1833" i="57"/>
  <c r="AM1833" i="57"/>
  <c r="CO2057" i="57" l="1"/>
  <c r="CO2049" i="57"/>
  <c r="BR2049" i="57"/>
  <c r="BZ2049" i="57" s="1"/>
  <c r="CO1833" i="57"/>
  <c r="BZ2057" i="57"/>
  <c r="BR1833" i="57"/>
  <c r="BZ1833" i="57" s="1"/>
  <c r="CR537" i="57" l="1"/>
  <c r="CQ537" i="57"/>
  <c r="CP537" i="57"/>
  <c r="CL537" i="57"/>
  <c r="CK537" i="57"/>
  <c r="CJ537" i="57"/>
  <c r="CI537" i="57"/>
  <c r="CH537" i="57"/>
  <c r="CF537" i="57"/>
  <c r="CE537" i="57"/>
  <c r="CD537" i="57"/>
  <c r="CC537" i="57"/>
  <c r="CB537" i="57"/>
  <c r="BX537" i="57"/>
  <c r="BY537" i="57" s="1"/>
  <c r="BQ537" i="57"/>
  <c r="BW537" i="57" s="1"/>
  <c r="BP537" i="57"/>
  <c r="BV537" i="57" s="1"/>
  <c r="BO537" i="57"/>
  <c r="BU537" i="57" s="1"/>
  <c r="BN537" i="57"/>
  <c r="BT537" i="57" s="1"/>
  <c r="BM537" i="57"/>
  <c r="BS537" i="57" s="1"/>
  <c r="BL537" i="57"/>
  <c r="BK537" i="57"/>
  <c r="BJ537" i="57"/>
  <c r="BI537" i="57"/>
  <c r="BH537" i="57"/>
  <c r="BG537" i="57"/>
  <c r="BF537" i="57"/>
  <c r="BE537" i="57"/>
  <c r="BD537" i="57"/>
  <c r="BC537" i="57"/>
  <c r="BB537" i="57"/>
  <c r="BA537" i="57"/>
  <c r="AZ537" i="57"/>
  <c r="AY537" i="57"/>
  <c r="AX537" i="57"/>
  <c r="AW537" i="57"/>
  <c r="AV537" i="57"/>
  <c r="AU537" i="57"/>
  <c r="AT537" i="57"/>
  <c r="AS537" i="57"/>
  <c r="AR537" i="57"/>
  <c r="AQ537" i="57"/>
  <c r="AP537" i="57"/>
  <c r="AO537" i="57"/>
  <c r="AN537" i="57"/>
  <c r="AM537" i="57"/>
  <c r="CO537" i="57" l="1"/>
  <c r="BR537" i="57"/>
  <c r="BZ537" i="57" s="1"/>
  <c r="E17" i="57" l="1"/>
  <c r="D17" i="57"/>
  <c r="CR961" i="57" l="1"/>
  <c r="CQ961" i="57"/>
  <c r="CP961" i="57"/>
  <c r="CL961" i="57"/>
  <c r="CK961" i="57"/>
  <c r="CJ961" i="57"/>
  <c r="CI961" i="57"/>
  <c r="CH961" i="57"/>
  <c r="CG961" i="57"/>
  <c r="CF961" i="57"/>
  <c r="CE961" i="57"/>
  <c r="CD961" i="57"/>
  <c r="CC961" i="57"/>
  <c r="CB961" i="57"/>
  <c r="CA961" i="57"/>
  <c r="BX961" i="57"/>
  <c r="BY961" i="57" s="1"/>
  <c r="BQ961" i="57"/>
  <c r="BW961" i="57" s="1"/>
  <c r="BP961" i="57"/>
  <c r="BV961" i="57" s="1"/>
  <c r="BO961" i="57"/>
  <c r="BU961" i="57" s="1"/>
  <c r="BN961" i="57"/>
  <c r="BT961" i="57" s="1"/>
  <c r="BM961" i="57"/>
  <c r="BS961" i="57" s="1"/>
  <c r="BL961" i="57"/>
  <c r="BK961" i="57"/>
  <c r="BJ961" i="57"/>
  <c r="BI961" i="57"/>
  <c r="BH961" i="57"/>
  <c r="BG961" i="57"/>
  <c r="BF961" i="57"/>
  <c r="BE961" i="57"/>
  <c r="BD961" i="57"/>
  <c r="BC961" i="57"/>
  <c r="BB961" i="57"/>
  <c r="BA961" i="57"/>
  <c r="AZ961" i="57"/>
  <c r="AY961" i="57"/>
  <c r="AX961" i="57"/>
  <c r="AW961" i="57"/>
  <c r="AV961" i="57"/>
  <c r="AU961" i="57"/>
  <c r="AT961" i="57"/>
  <c r="AS961" i="57"/>
  <c r="AR961" i="57"/>
  <c r="AQ961" i="57"/>
  <c r="AP961" i="57"/>
  <c r="AO961" i="57"/>
  <c r="AN961" i="57"/>
  <c r="AM961" i="57"/>
  <c r="CR953" i="57"/>
  <c r="CQ953" i="57"/>
  <c r="CP953" i="57"/>
  <c r="CL953" i="57"/>
  <c r="CK953" i="57"/>
  <c r="CJ953" i="57"/>
  <c r="CI953" i="57"/>
  <c r="CH953" i="57"/>
  <c r="CG953" i="57"/>
  <c r="CF953" i="57"/>
  <c r="CE953" i="57"/>
  <c r="CD953" i="57"/>
  <c r="CC953" i="57"/>
  <c r="CB953" i="57"/>
  <c r="CA953" i="57"/>
  <c r="BX953" i="57"/>
  <c r="BY953" i="57" s="1"/>
  <c r="BQ953" i="57"/>
  <c r="BW953" i="57" s="1"/>
  <c r="BP953" i="57"/>
  <c r="BV953" i="57" s="1"/>
  <c r="BO953" i="57"/>
  <c r="BU953" i="57" s="1"/>
  <c r="BN953" i="57"/>
  <c r="BT953" i="57" s="1"/>
  <c r="BM953" i="57"/>
  <c r="BS953" i="57" s="1"/>
  <c r="BL953" i="57"/>
  <c r="BK953" i="57"/>
  <c r="BJ953" i="57"/>
  <c r="BI953" i="57"/>
  <c r="BH953" i="57"/>
  <c r="BG953" i="57"/>
  <c r="BF953" i="57"/>
  <c r="BE953" i="57"/>
  <c r="BD953" i="57"/>
  <c r="BC953" i="57"/>
  <c r="BB953" i="57"/>
  <c r="BA953" i="57"/>
  <c r="AZ953" i="57"/>
  <c r="AY953" i="57"/>
  <c r="AX953" i="57"/>
  <c r="AW953" i="57"/>
  <c r="AV953" i="57"/>
  <c r="AU953" i="57"/>
  <c r="AT953" i="57"/>
  <c r="AS953" i="57"/>
  <c r="AR953" i="57"/>
  <c r="AQ953" i="57"/>
  <c r="AP953" i="57"/>
  <c r="AO953" i="57"/>
  <c r="AN953" i="57"/>
  <c r="AM953" i="57"/>
  <c r="CR945" i="57"/>
  <c r="CQ945" i="57"/>
  <c r="CP945" i="57"/>
  <c r="CL945" i="57"/>
  <c r="CK945" i="57"/>
  <c r="CJ945" i="57"/>
  <c r="CI945" i="57"/>
  <c r="CH945" i="57"/>
  <c r="CG945" i="57"/>
  <c r="CF945" i="57"/>
  <c r="CE945" i="57"/>
  <c r="CD945" i="57"/>
  <c r="CC945" i="57"/>
  <c r="CB945" i="57"/>
  <c r="CA945" i="57"/>
  <c r="BX945" i="57"/>
  <c r="BY945" i="57" s="1"/>
  <c r="BQ945" i="57"/>
  <c r="BW945" i="57" s="1"/>
  <c r="BP945" i="57"/>
  <c r="BV945" i="57" s="1"/>
  <c r="BO945" i="57"/>
  <c r="BU945" i="57" s="1"/>
  <c r="BN945" i="57"/>
  <c r="BT945" i="57" s="1"/>
  <c r="BM945" i="57"/>
  <c r="BS945" i="57" s="1"/>
  <c r="BL945" i="57"/>
  <c r="BK945" i="57"/>
  <c r="BJ945" i="57"/>
  <c r="BI945" i="57"/>
  <c r="BH945" i="57"/>
  <c r="BG945" i="57"/>
  <c r="BF945" i="57"/>
  <c r="BE945" i="57"/>
  <c r="BD945" i="57"/>
  <c r="BC945" i="57"/>
  <c r="BB945" i="57"/>
  <c r="BA945" i="57"/>
  <c r="AZ945" i="57"/>
  <c r="AY945" i="57"/>
  <c r="AX945" i="57"/>
  <c r="AW945" i="57"/>
  <c r="AV945" i="57"/>
  <c r="AU945" i="57"/>
  <c r="AT945" i="57"/>
  <c r="AS945" i="57"/>
  <c r="AR945" i="57"/>
  <c r="AQ945" i="57"/>
  <c r="AP945" i="57"/>
  <c r="AO945" i="57"/>
  <c r="AN945" i="57"/>
  <c r="AM945" i="57"/>
  <c r="CR937" i="57"/>
  <c r="CQ937" i="57"/>
  <c r="CP937" i="57"/>
  <c r="CL937" i="57"/>
  <c r="CK937" i="57"/>
  <c r="CJ937" i="57"/>
  <c r="CI937" i="57"/>
  <c r="CH937" i="57"/>
  <c r="CG937" i="57"/>
  <c r="CF937" i="57"/>
  <c r="CE937" i="57"/>
  <c r="CD937" i="57"/>
  <c r="CC937" i="57"/>
  <c r="CB937" i="57"/>
  <c r="CA937" i="57"/>
  <c r="BX937" i="57"/>
  <c r="BY937" i="57" s="1"/>
  <c r="BQ937" i="57"/>
  <c r="BW937" i="57" s="1"/>
  <c r="BP937" i="57"/>
  <c r="BV937" i="57" s="1"/>
  <c r="BO937" i="57"/>
  <c r="BU937" i="57" s="1"/>
  <c r="BN937" i="57"/>
  <c r="BT937" i="57" s="1"/>
  <c r="BM937" i="57"/>
  <c r="BS937" i="57" s="1"/>
  <c r="BL937" i="57"/>
  <c r="BR937" i="57" s="1"/>
  <c r="BK937" i="57"/>
  <c r="BJ937" i="57"/>
  <c r="BI937" i="57"/>
  <c r="BH937" i="57"/>
  <c r="BG937" i="57"/>
  <c r="BF937" i="57"/>
  <c r="BE937" i="57"/>
  <c r="BD937" i="57"/>
  <c r="BC937" i="57"/>
  <c r="BB937" i="57"/>
  <c r="BA937" i="57"/>
  <c r="AZ937" i="57"/>
  <c r="AY937" i="57"/>
  <c r="AX937" i="57"/>
  <c r="AW937" i="57"/>
  <c r="AV937" i="57"/>
  <c r="AU937" i="57"/>
  <c r="AT937" i="57"/>
  <c r="AS937" i="57"/>
  <c r="AR937" i="57"/>
  <c r="AQ937" i="57"/>
  <c r="AP937" i="57"/>
  <c r="AO937" i="57"/>
  <c r="AN937" i="57"/>
  <c r="AM937" i="57"/>
  <c r="CR929" i="57"/>
  <c r="CQ929" i="57"/>
  <c r="CP929" i="57"/>
  <c r="CL929" i="57"/>
  <c r="CK929" i="57"/>
  <c r="CJ929" i="57"/>
  <c r="CI929" i="57"/>
  <c r="CH929" i="57"/>
  <c r="CG929" i="57"/>
  <c r="CF929" i="57"/>
  <c r="CE929" i="57"/>
  <c r="CD929" i="57"/>
  <c r="CC929" i="57"/>
  <c r="CB929" i="57"/>
  <c r="CA929" i="57"/>
  <c r="BX929" i="57"/>
  <c r="BY929" i="57" s="1"/>
  <c r="BQ929" i="57"/>
  <c r="BW929" i="57" s="1"/>
  <c r="BP929" i="57"/>
  <c r="BV929" i="57" s="1"/>
  <c r="BO929" i="57"/>
  <c r="BU929" i="57" s="1"/>
  <c r="BN929" i="57"/>
  <c r="BT929" i="57" s="1"/>
  <c r="BM929" i="57"/>
  <c r="BS929" i="57" s="1"/>
  <c r="BL929" i="57"/>
  <c r="BK929" i="57"/>
  <c r="BJ929" i="57"/>
  <c r="BI929" i="57"/>
  <c r="BH929" i="57"/>
  <c r="BG929" i="57"/>
  <c r="BF929" i="57"/>
  <c r="BE929" i="57"/>
  <c r="BD929" i="57"/>
  <c r="BC929" i="57"/>
  <c r="BB929" i="57"/>
  <c r="BA929" i="57"/>
  <c r="AZ929" i="57"/>
  <c r="AY929" i="57"/>
  <c r="AX929" i="57"/>
  <c r="AW929" i="57"/>
  <c r="AV929" i="57"/>
  <c r="AU929" i="57"/>
  <c r="AT929" i="57"/>
  <c r="AS929" i="57"/>
  <c r="AR929" i="57"/>
  <c r="AQ929" i="57"/>
  <c r="AP929" i="57"/>
  <c r="AO929" i="57"/>
  <c r="AN929" i="57"/>
  <c r="AM929" i="57"/>
  <c r="CR921" i="57"/>
  <c r="CQ921" i="57"/>
  <c r="CP921" i="57"/>
  <c r="CL921" i="57"/>
  <c r="CK921" i="57"/>
  <c r="CJ921" i="57"/>
  <c r="CI921" i="57"/>
  <c r="CH921" i="57"/>
  <c r="CG921" i="57"/>
  <c r="CF921" i="57"/>
  <c r="CE921" i="57"/>
  <c r="CD921" i="57"/>
  <c r="CC921" i="57"/>
  <c r="CB921" i="57"/>
  <c r="CA921" i="57"/>
  <c r="BX921" i="57"/>
  <c r="BY921" i="57" s="1"/>
  <c r="BQ921" i="57"/>
  <c r="BW921" i="57" s="1"/>
  <c r="BP921" i="57"/>
  <c r="BV921" i="57" s="1"/>
  <c r="BO921" i="57"/>
  <c r="BU921" i="57" s="1"/>
  <c r="BN921" i="57"/>
  <c r="BT921" i="57" s="1"/>
  <c r="BM921" i="57"/>
  <c r="BS921" i="57" s="1"/>
  <c r="BL921" i="57"/>
  <c r="BK921" i="57"/>
  <c r="BJ921" i="57"/>
  <c r="BI921" i="57"/>
  <c r="BH921" i="57"/>
  <c r="BG921" i="57"/>
  <c r="BF921" i="57"/>
  <c r="BE921" i="57"/>
  <c r="BD921" i="57"/>
  <c r="BC921" i="57"/>
  <c r="BB921" i="57"/>
  <c r="BA921" i="57"/>
  <c r="AZ921" i="57"/>
  <c r="AY921" i="57"/>
  <c r="AX921" i="57"/>
  <c r="AW921" i="57"/>
  <c r="AV921" i="57"/>
  <c r="AU921" i="57"/>
  <c r="AT921" i="57"/>
  <c r="AS921" i="57"/>
  <c r="AR921" i="57"/>
  <c r="AQ921" i="57"/>
  <c r="AP921" i="57"/>
  <c r="AO921" i="57"/>
  <c r="AN921" i="57"/>
  <c r="AM921" i="57"/>
  <c r="CR913" i="57"/>
  <c r="CQ913" i="57"/>
  <c r="CP913" i="57"/>
  <c r="CL913" i="57"/>
  <c r="CK913" i="57"/>
  <c r="CJ913" i="57"/>
  <c r="CI913" i="57"/>
  <c r="CH913" i="57"/>
  <c r="CG913" i="57"/>
  <c r="CF913" i="57"/>
  <c r="CE913" i="57"/>
  <c r="CD913" i="57"/>
  <c r="CC913" i="57"/>
  <c r="CB913" i="57"/>
  <c r="CA913" i="57"/>
  <c r="BX913" i="57"/>
  <c r="BY913" i="57" s="1"/>
  <c r="BQ913" i="57"/>
  <c r="BW913" i="57" s="1"/>
  <c r="BP913" i="57"/>
  <c r="BV913" i="57" s="1"/>
  <c r="BO913" i="57"/>
  <c r="BU913" i="57" s="1"/>
  <c r="BN913" i="57"/>
  <c r="BT913" i="57" s="1"/>
  <c r="BM913" i="57"/>
  <c r="BS913" i="57" s="1"/>
  <c r="BL913" i="57"/>
  <c r="BR913" i="57" s="1"/>
  <c r="BK913" i="57"/>
  <c r="BJ913" i="57"/>
  <c r="BI913" i="57"/>
  <c r="BH913" i="57"/>
  <c r="BG913" i="57"/>
  <c r="BF913" i="57"/>
  <c r="BE913" i="57"/>
  <c r="BD913" i="57"/>
  <c r="BC913" i="57"/>
  <c r="BB913" i="57"/>
  <c r="BA913" i="57"/>
  <c r="AZ913" i="57"/>
  <c r="AY913" i="57"/>
  <c r="AX913" i="57"/>
  <c r="AW913" i="57"/>
  <c r="AV913" i="57"/>
  <c r="AU913" i="57"/>
  <c r="AT913" i="57"/>
  <c r="AS913" i="57"/>
  <c r="AR913" i="57"/>
  <c r="AQ913" i="57"/>
  <c r="AP913" i="57"/>
  <c r="AO913" i="57"/>
  <c r="AN913" i="57"/>
  <c r="AM913" i="57"/>
  <c r="CR905" i="57"/>
  <c r="CQ905" i="57"/>
  <c r="CP905" i="57"/>
  <c r="CL905" i="57"/>
  <c r="CK905" i="57"/>
  <c r="CJ905" i="57"/>
  <c r="CI905" i="57"/>
  <c r="CH905" i="57"/>
  <c r="CG905" i="57"/>
  <c r="CF905" i="57"/>
  <c r="CE905" i="57"/>
  <c r="CD905" i="57"/>
  <c r="CC905" i="57"/>
  <c r="CB905" i="57"/>
  <c r="CA905" i="57"/>
  <c r="BX905" i="57"/>
  <c r="BY905" i="57" s="1"/>
  <c r="BQ905" i="57"/>
  <c r="BW905" i="57" s="1"/>
  <c r="BP905" i="57"/>
  <c r="BV905" i="57" s="1"/>
  <c r="BO905" i="57"/>
  <c r="BU905" i="57" s="1"/>
  <c r="BN905" i="57"/>
  <c r="BT905" i="57" s="1"/>
  <c r="BM905" i="57"/>
  <c r="BS905" i="57" s="1"/>
  <c r="BL905" i="57"/>
  <c r="BK905" i="57"/>
  <c r="BJ905" i="57"/>
  <c r="BI905" i="57"/>
  <c r="BH905" i="57"/>
  <c r="BG905" i="57"/>
  <c r="BF905" i="57"/>
  <c r="BE905" i="57"/>
  <c r="BD905" i="57"/>
  <c r="BC905" i="57"/>
  <c r="BB905" i="57"/>
  <c r="BA905" i="57"/>
  <c r="AZ905" i="57"/>
  <c r="AY905" i="57"/>
  <c r="AX905" i="57"/>
  <c r="AW905" i="57"/>
  <c r="AV905" i="57"/>
  <c r="AU905" i="57"/>
  <c r="AT905" i="57"/>
  <c r="AS905" i="57"/>
  <c r="AR905" i="57"/>
  <c r="AQ905" i="57"/>
  <c r="AP905" i="57"/>
  <c r="AO905" i="57"/>
  <c r="AN905" i="57"/>
  <c r="AM905" i="57"/>
  <c r="CR897" i="57"/>
  <c r="CQ897" i="57"/>
  <c r="CP897" i="57"/>
  <c r="CL897" i="57"/>
  <c r="CK897" i="57"/>
  <c r="CJ897" i="57"/>
  <c r="CI897" i="57"/>
  <c r="CH897" i="57"/>
  <c r="CG897" i="57"/>
  <c r="CF897" i="57"/>
  <c r="CE897" i="57"/>
  <c r="CD897" i="57"/>
  <c r="CC897" i="57"/>
  <c r="CB897" i="57"/>
  <c r="CA897" i="57"/>
  <c r="BX897" i="57"/>
  <c r="BY897" i="57" s="1"/>
  <c r="BQ897" i="57"/>
  <c r="BW897" i="57" s="1"/>
  <c r="BP897" i="57"/>
  <c r="BV897" i="57" s="1"/>
  <c r="BO897" i="57"/>
  <c r="BU897" i="57" s="1"/>
  <c r="BN897" i="57"/>
  <c r="BT897" i="57" s="1"/>
  <c r="BM897" i="57"/>
  <c r="BS897" i="57" s="1"/>
  <c r="BL897" i="57"/>
  <c r="BK897" i="57"/>
  <c r="BJ897" i="57"/>
  <c r="BI897" i="57"/>
  <c r="BH897" i="57"/>
  <c r="BG897" i="57"/>
  <c r="BF897" i="57"/>
  <c r="BE897" i="57"/>
  <c r="BD897" i="57"/>
  <c r="BC897" i="57"/>
  <c r="BB897" i="57"/>
  <c r="BA897" i="57"/>
  <c r="AZ897" i="57"/>
  <c r="AY897" i="57"/>
  <c r="AX897" i="57"/>
  <c r="AW897" i="57"/>
  <c r="AV897" i="57"/>
  <c r="AU897" i="57"/>
  <c r="AT897" i="57"/>
  <c r="AS897" i="57"/>
  <c r="AR897" i="57"/>
  <c r="AQ897" i="57"/>
  <c r="AP897" i="57"/>
  <c r="AO897" i="57"/>
  <c r="AN897" i="57"/>
  <c r="AM897" i="57"/>
  <c r="CR889" i="57"/>
  <c r="CQ889" i="57"/>
  <c r="CP889" i="57"/>
  <c r="CL889" i="57"/>
  <c r="CK889" i="57"/>
  <c r="CJ889" i="57"/>
  <c r="CI889" i="57"/>
  <c r="CH889" i="57"/>
  <c r="CG889" i="57"/>
  <c r="CF889" i="57"/>
  <c r="CE889" i="57"/>
  <c r="CD889" i="57"/>
  <c r="CC889" i="57"/>
  <c r="CB889" i="57"/>
  <c r="CA889" i="57"/>
  <c r="BX889" i="57"/>
  <c r="BY889" i="57" s="1"/>
  <c r="BQ889" i="57"/>
  <c r="BW889" i="57" s="1"/>
  <c r="BP889" i="57"/>
  <c r="BV889" i="57" s="1"/>
  <c r="BO889" i="57"/>
  <c r="BU889" i="57" s="1"/>
  <c r="BN889" i="57"/>
  <c r="BT889" i="57" s="1"/>
  <c r="BM889" i="57"/>
  <c r="BS889" i="57" s="1"/>
  <c r="BL889" i="57"/>
  <c r="BR889" i="57" s="1"/>
  <c r="BK889" i="57"/>
  <c r="BJ889" i="57"/>
  <c r="BI889" i="57"/>
  <c r="BH889" i="57"/>
  <c r="BG889" i="57"/>
  <c r="BF889" i="57"/>
  <c r="BE889" i="57"/>
  <c r="BD889" i="57"/>
  <c r="BC889" i="57"/>
  <c r="BB889" i="57"/>
  <c r="BA889" i="57"/>
  <c r="AZ889" i="57"/>
  <c r="AY889" i="57"/>
  <c r="AX889" i="57"/>
  <c r="AW889" i="57"/>
  <c r="AV889" i="57"/>
  <c r="AU889" i="57"/>
  <c r="AT889" i="57"/>
  <c r="AS889" i="57"/>
  <c r="AR889" i="57"/>
  <c r="AQ889" i="57"/>
  <c r="AP889" i="57"/>
  <c r="AO889" i="57"/>
  <c r="AN889" i="57"/>
  <c r="AM889" i="57"/>
  <c r="CR881" i="57"/>
  <c r="CQ881" i="57"/>
  <c r="CP881" i="57"/>
  <c r="CL881" i="57"/>
  <c r="CK881" i="57"/>
  <c r="CJ881" i="57"/>
  <c r="CI881" i="57"/>
  <c r="CH881" i="57"/>
  <c r="CG881" i="57"/>
  <c r="CF881" i="57"/>
  <c r="CE881" i="57"/>
  <c r="CD881" i="57"/>
  <c r="CC881" i="57"/>
  <c r="CB881" i="57"/>
  <c r="CA881" i="57"/>
  <c r="BX881" i="57"/>
  <c r="BY881" i="57" s="1"/>
  <c r="BQ881" i="57"/>
  <c r="BW881" i="57" s="1"/>
  <c r="BP881" i="57"/>
  <c r="BV881" i="57" s="1"/>
  <c r="BO881" i="57"/>
  <c r="BU881" i="57" s="1"/>
  <c r="BN881" i="57"/>
  <c r="BT881" i="57" s="1"/>
  <c r="BM881" i="57"/>
  <c r="BS881" i="57" s="1"/>
  <c r="BL881" i="57"/>
  <c r="BR881" i="57" s="1"/>
  <c r="BK881" i="57"/>
  <c r="BJ881" i="57"/>
  <c r="BI881" i="57"/>
  <c r="BH881" i="57"/>
  <c r="BG881" i="57"/>
  <c r="BF881" i="57"/>
  <c r="BE881" i="57"/>
  <c r="BD881" i="57"/>
  <c r="BC881" i="57"/>
  <c r="BB881" i="57"/>
  <c r="BA881" i="57"/>
  <c r="AZ881" i="57"/>
  <c r="AY881" i="57"/>
  <c r="AX881" i="57"/>
  <c r="AW881" i="57"/>
  <c r="AV881" i="57"/>
  <c r="AU881" i="57"/>
  <c r="AT881" i="57"/>
  <c r="AS881" i="57"/>
  <c r="AR881" i="57"/>
  <c r="AQ881" i="57"/>
  <c r="AP881" i="57"/>
  <c r="AO881" i="57"/>
  <c r="AN881" i="57"/>
  <c r="AM881" i="57"/>
  <c r="CR873" i="57"/>
  <c r="CQ873" i="57"/>
  <c r="CP873" i="57"/>
  <c r="CL873" i="57"/>
  <c r="CK873" i="57"/>
  <c r="CJ873" i="57"/>
  <c r="CI873" i="57"/>
  <c r="CH873" i="57"/>
  <c r="CG873" i="57"/>
  <c r="CF873" i="57"/>
  <c r="CE873" i="57"/>
  <c r="CD873" i="57"/>
  <c r="CC873" i="57"/>
  <c r="CB873" i="57"/>
  <c r="CA873" i="57"/>
  <c r="BX873" i="57"/>
  <c r="BY873" i="57" s="1"/>
  <c r="BQ873" i="57"/>
  <c r="BW873" i="57" s="1"/>
  <c r="BP873" i="57"/>
  <c r="BV873" i="57" s="1"/>
  <c r="BO873" i="57"/>
  <c r="BU873" i="57" s="1"/>
  <c r="BN873" i="57"/>
  <c r="BT873" i="57" s="1"/>
  <c r="BM873" i="57"/>
  <c r="BS873" i="57" s="1"/>
  <c r="BL873" i="57"/>
  <c r="BK873" i="57"/>
  <c r="BJ873" i="57"/>
  <c r="BI873" i="57"/>
  <c r="BH873" i="57"/>
  <c r="BG873" i="57"/>
  <c r="BF873" i="57"/>
  <c r="BE873" i="57"/>
  <c r="BD873" i="57"/>
  <c r="BC873" i="57"/>
  <c r="BB873" i="57"/>
  <c r="BA873" i="57"/>
  <c r="AZ873" i="57"/>
  <c r="AY873" i="57"/>
  <c r="AX873" i="57"/>
  <c r="AW873" i="57"/>
  <c r="AV873" i="57"/>
  <c r="AU873" i="57"/>
  <c r="AT873" i="57"/>
  <c r="AS873" i="57"/>
  <c r="AR873" i="57"/>
  <c r="AQ873" i="57"/>
  <c r="AP873" i="57"/>
  <c r="AO873" i="57"/>
  <c r="AN873" i="57"/>
  <c r="AM873" i="57"/>
  <c r="CR865" i="57"/>
  <c r="CQ865" i="57"/>
  <c r="CP865" i="57"/>
  <c r="CL865" i="57"/>
  <c r="CK865" i="57"/>
  <c r="CJ865" i="57"/>
  <c r="CI865" i="57"/>
  <c r="CH865" i="57"/>
  <c r="CG865" i="57"/>
  <c r="CF865" i="57"/>
  <c r="CE865" i="57"/>
  <c r="CD865" i="57"/>
  <c r="CC865" i="57"/>
  <c r="CB865" i="57"/>
  <c r="CA865" i="57"/>
  <c r="BX865" i="57"/>
  <c r="BY865" i="57" s="1"/>
  <c r="BQ865" i="57"/>
  <c r="BW865" i="57" s="1"/>
  <c r="BP865" i="57"/>
  <c r="BV865" i="57" s="1"/>
  <c r="BO865" i="57"/>
  <c r="BU865" i="57" s="1"/>
  <c r="BN865" i="57"/>
  <c r="BT865" i="57" s="1"/>
  <c r="BM865" i="57"/>
  <c r="BS865" i="57" s="1"/>
  <c r="BL865" i="57"/>
  <c r="BK865" i="57"/>
  <c r="BJ865" i="57"/>
  <c r="BI865" i="57"/>
  <c r="BH865" i="57"/>
  <c r="BG865" i="57"/>
  <c r="BF865" i="57"/>
  <c r="BE865" i="57"/>
  <c r="BD865" i="57"/>
  <c r="BC865" i="57"/>
  <c r="BB865" i="57"/>
  <c r="BA865" i="57"/>
  <c r="AZ865" i="57"/>
  <c r="AY865" i="57"/>
  <c r="AX865" i="57"/>
  <c r="AW865" i="57"/>
  <c r="AV865" i="57"/>
  <c r="AU865" i="57"/>
  <c r="AT865" i="57"/>
  <c r="AS865" i="57"/>
  <c r="AR865" i="57"/>
  <c r="AQ865" i="57"/>
  <c r="AP865" i="57"/>
  <c r="AO865" i="57"/>
  <c r="AN865" i="57"/>
  <c r="AM865" i="57"/>
  <c r="CR857" i="57"/>
  <c r="CQ857" i="57"/>
  <c r="CP857" i="57"/>
  <c r="CL857" i="57"/>
  <c r="CK857" i="57"/>
  <c r="CJ857" i="57"/>
  <c r="CI857" i="57"/>
  <c r="CH857" i="57"/>
  <c r="CG857" i="57"/>
  <c r="CF857" i="57"/>
  <c r="CE857" i="57"/>
  <c r="CD857" i="57"/>
  <c r="CC857" i="57"/>
  <c r="CB857" i="57"/>
  <c r="CA857" i="57"/>
  <c r="BX857" i="57"/>
  <c r="BY857" i="57" s="1"/>
  <c r="BQ857" i="57"/>
  <c r="BW857" i="57" s="1"/>
  <c r="BP857" i="57"/>
  <c r="BV857" i="57" s="1"/>
  <c r="BO857" i="57"/>
  <c r="BU857" i="57" s="1"/>
  <c r="BN857" i="57"/>
  <c r="BT857" i="57" s="1"/>
  <c r="BM857" i="57"/>
  <c r="BS857" i="57" s="1"/>
  <c r="BL857" i="57"/>
  <c r="BR857" i="57" s="1"/>
  <c r="BK857" i="57"/>
  <c r="BJ857" i="57"/>
  <c r="BI857" i="57"/>
  <c r="BH857" i="57"/>
  <c r="BG857" i="57"/>
  <c r="BF857" i="57"/>
  <c r="BE857" i="57"/>
  <c r="BD857" i="57"/>
  <c r="BC857" i="57"/>
  <c r="BB857" i="57"/>
  <c r="BA857" i="57"/>
  <c r="AZ857" i="57"/>
  <c r="AY857" i="57"/>
  <c r="AX857" i="57"/>
  <c r="AW857" i="57"/>
  <c r="AV857" i="57"/>
  <c r="AU857" i="57"/>
  <c r="AT857" i="57"/>
  <c r="AS857" i="57"/>
  <c r="AR857" i="57"/>
  <c r="AQ857" i="57"/>
  <c r="AP857" i="57"/>
  <c r="AO857" i="57"/>
  <c r="AN857" i="57"/>
  <c r="AM857" i="57"/>
  <c r="CR849" i="57"/>
  <c r="CQ849" i="57"/>
  <c r="CP849" i="57"/>
  <c r="CL849" i="57"/>
  <c r="CK849" i="57"/>
  <c r="CJ849" i="57"/>
  <c r="CI849" i="57"/>
  <c r="CH849" i="57"/>
  <c r="CG849" i="57"/>
  <c r="CF849" i="57"/>
  <c r="CE849" i="57"/>
  <c r="CD849" i="57"/>
  <c r="CC849" i="57"/>
  <c r="CB849" i="57"/>
  <c r="CA849" i="57"/>
  <c r="BX849" i="57"/>
  <c r="BY849" i="57" s="1"/>
  <c r="BQ849" i="57"/>
  <c r="BW849" i="57" s="1"/>
  <c r="BP849" i="57"/>
  <c r="BV849" i="57" s="1"/>
  <c r="BO849" i="57"/>
  <c r="BU849" i="57" s="1"/>
  <c r="BN849" i="57"/>
  <c r="BT849" i="57" s="1"/>
  <c r="BM849" i="57"/>
  <c r="BS849" i="57" s="1"/>
  <c r="BL849" i="57"/>
  <c r="BK849" i="57"/>
  <c r="BJ849" i="57"/>
  <c r="BI849" i="57"/>
  <c r="BH849" i="57"/>
  <c r="BG849" i="57"/>
  <c r="BF849" i="57"/>
  <c r="BE849" i="57"/>
  <c r="BD849" i="57"/>
  <c r="BC849" i="57"/>
  <c r="BB849" i="57"/>
  <c r="BA849" i="57"/>
  <c r="AZ849" i="57"/>
  <c r="AY849" i="57"/>
  <c r="AX849" i="57"/>
  <c r="AW849" i="57"/>
  <c r="AV849" i="57"/>
  <c r="AU849" i="57"/>
  <c r="AT849" i="57"/>
  <c r="AS849" i="57"/>
  <c r="AR849" i="57"/>
  <c r="AQ849" i="57"/>
  <c r="AP849" i="57"/>
  <c r="AO849" i="57"/>
  <c r="AN849" i="57"/>
  <c r="AM849" i="57"/>
  <c r="CR841" i="57"/>
  <c r="CQ841" i="57"/>
  <c r="CP841" i="57"/>
  <c r="CL841" i="57"/>
  <c r="CK841" i="57"/>
  <c r="CJ841" i="57"/>
  <c r="CI841" i="57"/>
  <c r="CH841" i="57"/>
  <c r="CG841" i="57"/>
  <c r="CF841" i="57"/>
  <c r="CE841" i="57"/>
  <c r="CD841" i="57"/>
  <c r="CC841" i="57"/>
  <c r="CB841" i="57"/>
  <c r="CA841" i="57"/>
  <c r="BX841" i="57"/>
  <c r="BY841" i="57" s="1"/>
  <c r="BQ841" i="57"/>
  <c r="BW841" i="57" s="1"/>
  <c r="BP841" i="57"/>
  <c r="BV841" i="57" s="1"/>
  <c r="BO841" i="57"/>
  <c r="BU841" i="57" s="1"/>
  <c r="BN841" i="57"/>
  <c r="BT841" i="57" s="1"/>
  <c r="BM841" i="57"/>
  <c r="BS841" i="57" s="1"/>
  <c r="BL841" i="57"/>
  <c r="BK841" i="57"/>
  <c r="BJ841" i="57"/>
  <c r="BI841" i="57"/>
  <c r="BH841" i="57"/>
  <c r="BG841" i="57"/>
  <c r="BF841" i="57"/>
  <c r="BE841" i="57"/>
  <c r="BD841" i="57"/>
  <c r="BC841" i="57"/>
  <c r="BB841" i="57"/>
  <c r="BA841" i="57"/>
  <c r="AZ841" i="57"/>
  <c r="AY841" i="57"/>
  <c r="AX841" i="57"/>
  <c r="AW841" i="57"/>
  <c r="AV841" i="57"/>
  <c r="AU841" i="57"/>
  <c r="AT841" i="57"/>
  <c r="AS841" i="57"/>
  <c r="AR841" i="57"/>
  <c r="AQ841" i="57"/>
  <c r="AP841" i="57"/>
  <c r="AO841" i="57"/>
  <c r="AN841" i="57"/>
  <c r="AM841" i="57"/>
  <c r="CR833" i="57"/>
  <c r="CQ833" i="57"/>
  <c r="CP833" i="57"/>
  <c r="CL833" i="57"/>
  <c r="CK833" i="57"/>
  <c r="CJ833" i="57"/>
  <c r="CI833" i="57"/>
  <c r="CH833" i="57"/>
  <c r="CG833" i="57"/>
  <c r="CF833" i="57"/>
  <c r="CE833" i="57"/>
  <c r="CD833" i="57"/>
  <c r="CC833" i="57"/>
  <c r="CB833" i="57"/>
  <c r="CA833" i="57"/>
  <c r="BX833" i="57"/>
  <c r="BY833" i="57" s="1"/>
  <c r="BQ833" i="57"/>
  <c r="BW833" i="57" s="1"/>
  <c r="BP833" i="57"/>
  <c r="BV833" i="57" s="1"/>
  <c r="BO833" i="57"/>
  <c r="BU833" i="57" s="1"/>
  <c r="BN833" i="57"/>
  <c r="BT833" i="57" s="1"/>
  <c r="BM833" i="57"/>
  <c r="BS833" i="57" s="1"/>
  <c r="BL833" i="57"/>
  <c r="BR833" i="57" s="1"/>
  <c r="BK833" i="57"/>
  <c r="BJ833" i="57"/>
  <c r="BI833" i="57"/>
  <c r="BH833" i="57"/>
  <c r="BG833" i="57"/>
  <c r="BF833" i="57"/>
  <c r="BE833" i="57"/>
  <c r="BD833" i="57"/>
  <c r="BC833" i="57"/>
  <c r="BB833" i="57"/>
  <c r="BA833" i="57"/>
  <c r="AZ833" i="57"/>
  <c r="AY833" i="57"/>
  <c r="AX833" i="57"/>
  <c r="AW833" i="57"/>
  <c r="AV833" i="57"/>
  <c r="AU833" i="57"/>
  <c r="AT833" i="57"/>
  <c r="AS833" i="57"/>
  <c r="AR833" i="57"/>
  <c r="AQ833" i="57"/>
  <c r="AP833" i="57"/>
  <c r="AO833" i="57"/>
  <c r="AN833" i="57"/>
  <c r="AM833" i="57"/>
  <c r="CR825" i="57"/>
  <c r="CQ825" i="57"/>
  <c r="CP825" i="57"/>
  <c r="CL825" i="57"/>
  <c r="CK825" i="57"/>
  <c r="CJ825" i="57"/>
  <c r="CI825" i="57"/>
  <c r="CH825" i="57"/>
  <c r="CG825" i="57"/>
  <c r="CF825" i="57"/>
  <c r="CE825" i="57"/>
  <c r="CD825" i="57"/>
  <c r="CC825" i="57"/>
  <c r="CB825" i="57"/>
  <c r="CA825" i="57"/>
  <c r="BX825" i="57"/>
  <c r="BY825" i="57" s="1"/>
  <c r="BQ825" i="57"/>
  <c r="BW825" i="57" s="1"/>
  <c r="BP825" i="57"/>
  <c r="BV825" i="57" s="1"/>
  <c r="BO825" i="57"/>
  <c r="BU825" i="57" s="1"/>
  <c r="BN825" i="57"/>
  <c r="BT825" i="57" s="1"/>
  <c r="BM825" i="57"/>
  <c r="BS825" i="57" s="1"/>
  <c r="BL825" i="57"/>
  <c r="BR825" i="57" s="1"/>
  <c r="BK825" i="57"/>
  <c r="BJ825" i="57"/>
  <c r="BI825" i="57"/>
  <c r="BH825" i="57"/>
  <c r="BG825" i="57"/>
  <c r="BF825" i="57"/>
  <c r="BE825" i="57"/>
  <c r="BD825" i="57"/>
  <c r="BC825" i="57"/>
  <c r="BB825" i="57"/>
  <c r="BA825" i="57"/>
  <c r="AZ825" i="57"/>
  <c r="AY825" i="57"/>
  <c r="AX825" i="57"/>
  <c r="AW825" i="57"/>
  <c r="AV825" i="57"/>
  <c r="AU825" i="57"/>
  <c r="AT825" i="57"/>
  <c r="AS825" i="57"/>
  <c r="AR825" i="57"/>
  <c r="AQ825" i="57"/>
  <c r="AP825" i="57"/>
  <c r="AO825" i="57"/>
  <c r="AN825" i="57"/>
  <c r="AM825" i="57"/>
  <c r="CR817" i="57"/>
  <c r="CQ817" i="57"/>
  <c r="CP817" i="57"/>
  <c r="CL817" i="57"/>
  <c r="CK817" i="57"/>
  <c r="CJ817" i="57"/>
  <c r="CI817" i="57"/>
  <c r="CH817" i="57"/>
  <c r="CG817" i="57"/>
  <c r="CF817" i="57"/>
  <c r="CE817" i="57"/>
  <c r="CD817" i="57"/>
  <c r="CC817" i="57"/>
  <c r="CB817" i="57"/>
  <c r="CA817" i="57"/>
  <c r="BX817" i="57"/>
  <c r="BY817" i="57" s="1"/>
  <c r="BQ817" i="57"/>
  <c r="BW817" i="57" s="1"/>
  <c r="BP817" i="57"/>
  <c r="BV817" i="57" s="1"/>
  <c r="BO817" i="57"/>
  <c r="BU817" i="57" s="1"/>
  <c r="BN817" i="57"/>
  <c r="BT817" i="57" s="1"/>
  <c r="BM817" i="57"/>
  <c r="BS817" i="57" s="1"/>
  <c r="BL817" i="57"/>
  <c r="BK817" i="57"/>
  <c r="BJ817" i="57"/>
  <c r="BI817" i="57"/>
  <c r="BH817" i="57"/>
  <c r="BG817" i="57"/>
  <c r="BF817" i="57"/>
  <c r="BE817" i="57"/>
  <c r="BD817" i="57"/>
  <c r="BC817" i="57"/>
  <c r="BB817" i="57"/>
  <c r="BA817" i="57"/>
  <c r="AZ817" i="57"/>
  <c r="AY817" i="57"/>
  <c r="AX817" i="57"/>
  <c r="AW817" i="57"/>
  <c r="AV817" i="57"/>
  <c r="AU817" i="57"/>
  <c r="AT817" i="57"/>
  <c r="AS817" i="57"/>
  <c r="AR817" i="57"/>
  <c r="AQ817" i="57"/>
  <c r="AP817" i="57"/>
  <c r="AO817" i="57"/>
  <c r="AN817" i="57"/>
  <c r="AM817" i="57"/>
  <c r="CR809" i="57"/>
  <c r="CQ809" i="57"/>
  <c r="CP809" i="57"/>
  <c r="CL809" i="57"/>
  <c r="CK809" i="57"/>
  <c r="CJ809" i="57"/>
  <c r="CI809" i="57"/>
  <c r="CH809" i="57"/>
  <c r="CG809" i="57"/>
  <c r="CF809" i="57"/>
  <c r="CE809" i="57"/>
  <c r="CD809" i="57"/>
  <c r="CC809" i="57"/>
  <c r="CB809" i="57"/>
  <c r="CA809" i="57"/>
  <c r="BX809" i="57"/>
  <c r="BY809" i="57" s="1"/>
  <c r="BQ809" i="57"/>
  <c r="BW809" i="57" s="1"/>
  <c r="BP809" i="57"/>
  <c r="BV809" i="57" s="1"/>
  <c r="BO809" i="57"/>
  <c r="BU809" i="57" s="1"/>
  <c r="BN809" i="57"/>
  <c r="BT809" i="57" s="1"/>
  <c r="BM809" i="57"/>
  <c r="BS809" i="57" s="1"/>
  <c r="BL809" i="57"/>
  <c r="BK809" i="57"/>
  <c r="BJ809" i="57"/>
  <c r="BI809" i="57"/>
  <c r="BH809" i="57"/>
  <c r="BG809" i="57"/>
  <c r="BF809" i="57"/>
  <c r="BE809" i="57"/>
  <c r="BD809" i="57"/>
  <c r="BC809" i="57"/>
  <c r="BB809" i="57"/>
  <c r="BA809" i="57"/>
  <c r="AZ809" i="57"/>
  <c r="AY809" i="57"/>
  <c r="AX809" i="57"/>
  <c r="AW809" i="57"/>
  <c r="AV809" i="57"/>
  <c r="AU809" i="57"/>
  <c r="AT809" i="57"/>
  <c r="AS809" i="57"/>
  <c r="AR809" i="57"/>
  <c r="AQ809" i="57"/>
  <c r="AP809" i="57"/>
  <c r="AO809" i="57"/>
  <c r="AN809" i="57"/>
  <c r="AM809" i="57"/>
  <c r="CR801" i="57"/>
  <c r="CQ801" i="57"/>
  <c r="CP801" i="57"/>
  <c r="CL801" i="57"/>
  <c r="CK801" i="57"/>
  <c r="CJ801" i="57"/>
  <c r="CI801" i="57"/>
  <c r="CH801" i="57"/>
  <c r="CG801" i="57"/>
  <c r="CF801" i="57"/>
  <c r="CE801" i="57"/>
  <c r="CD801" i="57"/>
  <c r="CC801" i="57"/>
  <c r="CB801" i="57"/>
  <c r="CA801" i="57"/>
  <c r="BX801" i="57"/>
  <c r="BY801" i="57" s="1"/>
  <c r="BQ801" i="57"/>
  <c r="BW801" i="57" s="1"/>
  <c r="BP801" i="57"/>
  <c r="BV801" i="57" s="1"/>
  <c r="BO801" i="57"/>
  <c r="BU801" i="57" s="1"/>
  <c r="BN801" i="57"/>
  <c r="BT801" i="57" s="1"/>
  <c r="BM801" i="57"/>
  <c r="BS801" i="57" s="1"/>
  <c r="BL801" i="57"/>
  <c r="BR801" i="57" s="1"/>
  <c r="BK801" i="57"/>
  <c r="BJ801" i="57"/>
  <c r="BI801" i="57"/>
  <c r="BH801" i="57"/>
  <c r="BG801" i="57"/>
  <c r="BF801" i="57"/>
  <c r="BE801" i="57"/>
  <c r="BD801" i="57"/>
  <c r="BC801" i="57"/>
  <c r="BB801" i="57"/>
  <c r="BA801" i="57"/>
  <c r="AZ801" i="57"/>
  <c r="AY801" i="57"/>
  <c r="AX801" i="57"/>
  <c r="AW801" i="57"/>
  <c r="AV801" i="57"/>
  <c r="AU801" i="57"/>
  <c r="AT801" i="57"/>
  <c r="AS801" i="57"/>
  <c r="AR801" i="57"/>
  <c r="AQ801" i="57"/>
  <c r="AP801" i="57"/>
  <c r="AO801" i="57"/>
  <c r="AN801" i="57"/>
  <c r="AM801" i="57"/>
  <c r="CR793" i="57"/>
  <c r="CQ793" i="57"/>
  <c r="CP793" i="57"/>
  <c r="CL793" i="57"/>
  <c r="CK793" i="57"/>
  <c r="CJ793" i="57"/>
  <c r="CI793" i="57"/>
  <c r="CH793" i="57"/>
  <c r="CG793" i="57"/>
  <c r="CF793" i="57"/>
  <c r="CE793" i="57"/>
  <c r="CD793" i="57"/>
  <c r="CC793" i="57"/>
  <c r="CB793" i="57"/>
  <c r="CA793" i="57"/>
  <c r="BX793" i="57"/>
  <c r="BY793" i="57" s="1"/>
  <c r="BQ793" i="57"/>
  <c r="BW793" i="57" s="1"/>
  <c r="BP793" i="57"/>
  <c r="BV793" i="57" s="1"/>
  <c r="BO793" i="57"/>
  <c r="BU793" i="57" s="1"/>
  <c r="BN793" i="57"/>
  <c r="BT793" i="57" s="1"/>
  <c r="BM793" i="57"/>
  <c r="BS793" i="57" s="1"/>
  <c r="BL793" i="57"/>
  <c r="BK793" i="57"/>
  <c r="BJ793" i="57"/>
  <c r="BI793" i="57"/>
  <c r="BH793" i="57"/>
  <c r="BG793" i="57"/>
  <c r="BF793" i="57"/>
  <c r="BE793" i="57"/>
  <c r="BD793" i="57"/>
  <c r="BC793" i="57"/>
  <c r="BB793" i="57"/>
  <c r="BA793" i="57"/>
  <c r="AZ793" i="57"/>
  <c r="AY793" i="57"/>
  <c r="AX793" i="57"/>
  <c r="AW793" i="57"/>
  <c r="AV793" i="57"/>
  <c r="AU793" i="57"/>
  <c r="AT793" i="57"/>
  <c r="AS793" i="57"/>
  <c r="AR793" i="57"/>
  <c r="AQ793" i="57"/>
  <c r="AP793" i="57"/>
  <c r="AO793" i="57"/>
  <c r="AN793" i="57"/>
  <c r="AM793" i="57"/>
  <c r="CR785" i="57"/>
  <c r="CQ785" i="57"/>
  <c r="CP785" i="57"/>
  <c r="CL785" i="57"/>
  <c r="CK785" i="57"/>
  <c r="CJ785" i="57"/>
  <c r="CI785" i="57"/>
  <c r="CH785" i="57"/>
  <c r="CG785" i="57"/>
  <c r="CF785" i="57"/>
  <c r="CE785" i="57"/>
  <c r="CD785" i="57"/>
  <c r="CC785" i="57"/>
  <c r="CB785" i="57"/>
  <c r="CA785" i="57"/>
  <c r="BX785" i="57"/>
  <c r="BY785" i="57" s="1"/>
  <c r="BQ785" i="57"/>
  <c r="BW785" i="57" s="1"/>
  <c r="BP785" i="57"/>
  <c r="BV785" i="57" s="1"/>
  <c r="BO785" i="57"/>
  <c r="BU785" i="57" s="1"/>
  <c r="BN785" i="57"/>
  <c r="BT785" i="57" s="1"/>
  <c r="BM785" i="57"/>
  <c r="BS785" i="57" s="1"/>
  <c r="BL785" i="57"/>
  <c r="BK785" i="57"/>
  <c r="BJ785" i="57"/>
  <c r="BI785" i="57"/>
  <c r="BH785" i="57"/>
  <c r="BG785" i="57"/>
  <c r="BF785" i="57"/>
  <c r="BE785" i="57"/>
  <c r="BD785" i="57"/>
  <c r="BC785" i="57"/>
  <c r="BB785" i="57"/>
  <c r="BA785" i="57"/>
  <c r="AZ785" i="57"/>
  <c r="AY785" i="57"/>
  <c r="AX785" i="57"/>
  <c r="AW785" i="57"/>
  <c r="AV785" i="57"/>
  <c r="AU785" i="57"/>
  <c r="AT785" i="57"/>
  <c r="AS785" i="57"/>
  <c r="AR785" i="57"/>
  <c r="AQ785" i="57"/>
  <c r="AP785" i="57"/>
  <c r="AO785" i="57"/>
  <c r="AN785" i="57"/>
  <c r="AM785" i="57"/>
  <c r="CR777" i="57"/>
  <c r="CQ777" i="57"/>
  <c r="CP777" i="57"/>
  <c r="CL777" i="57"/>
  <c r="CK777" i="57"/>
  <c r="CJ777" i="57"/>
  <c r="CI777" i="57"/>
  <c r="CH777" i="57"/>
  <c r="CG777" i="57"/>
  <c r="CF777" i="57"/>
  <c r="CE777" i="57"/>
  <c r="CD777" i="57"/>
  <c r="CC777" i="57"/>
  <c r="CB777" i="57"/>
  <c r="CA777" i="57"/>
  <c r="BX777" i="57"/>
  <c r="BY777" i="57" s="1"/>
  <c r="BQ777" i="57"/>
  <c r="BW777" i="57" s="1"/>
  <c r="BP777" i="57"/>
  <c r="BV777" i="57" s="1"/>
  <c r="BO777" i="57"/>
  <c r="BU777" i="57" s="1"/>
  <c r="BN777" i="57"/>
  <c r="BT777" i="57" s="1"/>
  <c r="BM777" i="57"/>
  <c r="BS777" i="57" s="1"/>
  <c r="BL777" i="57"/>
  <c r="BK777" i="57"/>
  <c r="BJ777" i="57"/>
  <c r="BI777" i="57"/>
  <c r="BH777" i="57"/>
  <c r="BG777" i="57"/>
  <c r="BF777" i="57"/>
  <c r="BE777" i="57"/>
  <c r="BD777" i="57"/>
  <c r="BC777" i="57"/>
  <c r="BB777" i="57"/>
  <c r="BA777" i="57"/>
  <c r="AZ777" i="57"/>
  <c r="AY777" i="57"/>
  <c r="AX777" i="57"/>
  <c r="AW777" i="57"/>
  <c r="AV777" i="57"/>
  <c r="AU777" i="57"/>
  <c r="AT777" i="57"/>
  <c r="AS777" i="57"/>
  <c r="AR777" i="57"/>
  <c r="AQ777" i="57"/>
  <c r="AP777" i="57"/>
  <c r="AO777" i="57"/>
  <c r="AN777" i="57"/>
  <c r="AM777" i="57"/>
  <c r="CR769" i="57"/>
  <c r="CQ769" i="57"/>
  <c r="CP769" i="57"/>
  <c r="CL769" i="57"/>
  <c r="CK769" i="57"/>
  <c r="CJ769" i="57"/>
  <c r="CI769" i="57"/>
  <c r="CH769" i="57"/>
  <c r="CG769" i="57"/>
  <c r="CF769" i="57"/>
  <c r="CE769" i="57"/>
  <c r="CD769" i="57"/>
  <c r="CC769" i="57"/>
  <c r="CB769" i="57"/>
  <c r="CA769" i="57"/>
  <c r="BX769" i="57"/>
  <c r="BY769" i="57" s="1"/>
  <c r="BQ769" i="57"/>
  <c r="BW769" i="57" s="1"/>
  <c r="BP769" i="57"/>
  <c r="BV769" i="57" s="1"/>
  <c r="BO769" i="57"/>
  <c r="BU769" i="57" s="1"/>
  <c r="BN769" i="57"/>
  <c r="BT769" i="57" s="1"/>
  <c r="BM769" i="57"/>
  <c r="BS769" i="57" s="1"/>
  <c r="BL769" i="57"/>
  <c r="BR769" i="57" s="1"/>
  <c r="BK769" i="57"/>
  <c r="BJ769" i="57"/>
  <c r="BI769" i="57"/>
  <c r="BH769" i="57"/>
  <c r="BG769" i="57"/>
  <c r="BF769" i="57"/>
  <c r="BE769" i="57"/>
  <c r="BD769" i="57"/>
  <c r="BC769" i="57"/>
  <c r="BB769" i="57"/>
  <c r="BA769" i="57"/>
  <c r="AZ769" i="57"/>
  <c r="AY769" i="57"/>
  <c r="AX769" i="57"/>
  <c r="AW769" i="57"/>
  <c r="AV769" i="57"/>
  <c r="AU769" i="57"/>
  <c r="AT769" i="57"/>
  <c r="AS769" i="57"/>
  <c r="AR769" i="57"/>
  <c r="AQ769" i="57"/>
  <c r="AP769" i="57"/>
  <c r="AO769" i="57"/>
  <c r="AN769" i="57"/>
  <c r="AM769" i="57"/>
  <c r="CR761" i="57"/>
  <c r="CQ761" i="57"/>
  <c r="CP761" i="57"/>
  <c r="CL761" i="57"/>
  <c r="CK761" i="57"/>
  <c r="CJ761" i="57"/>
  <c r="CI761" i="57"/>
  <c r="CH761" i="57"/>
  <c r="CG761" i="57"/>
  <c r="CF761" i="57"/>
  <c r="CE761" i="57"/>
  <c r="CD761" i="57"/>
  <c r="CC761" i="57"/>
  <c r="CB761" i="57"/>
  <c r="CA761" i="57"/>
  <c r="BX761" i="57"/>
  <c r="BY761" i="57" s="1"/>
  <c r="BQ761" i="57"/>
  <c r="BW761" i="57" s="1"/>
  <c r="BP761" i="57"/>
  <c r="BV761" i="57" s="1"/>
  <c r="BO761" i="57"/>
  <c r="BU761" i="57" s="1"/>
  <c r="BN761" i="57"/>
  <c r="BT761" i="57" s="1"/>
  <c r="BM761" i="57"/>
  <c r="BS761" i="57" s="1"/>
  <c r="BL761" i="57"/>
  <c r="BR761" i="57" s="1"/>
  <c r="BK761" i="57"/>
  <c r="BJ761" i="57"/>
  <c r="BI761" i="57"/>
  <c r="BH761" i="57"/>
  <c r="BG761" i="57"/>
  <c r="BF761" i="57"/>
  <c r="BE761" i="57"/>
  <c r="BD761" i="57"/>
  <c r="BC761" i="57"/>
  <c r="BB761" i="57"/>
  <c r="BA761" i="57"/>
  <c r="AZ761" i="57"/>
  <c r="AY761" i="57"/>
  <c r="AX761" i="57"/>
  <c r="AW761" i="57"/>
  <c r="AV761" i="57"/>
  <c r="AU761" i="57"/>
  <c r="AT761" i="57"/>
  <c r="AS761" i="57"/>
  <c r="AR761" i="57"/>
  <c r="AQ761" i="57"/>
  <c r="AP761" i="57"/>
  <c r="AO761" i="57"/>
  <c r="AN761" i="57"/>
  <c r="AM761" i="57"/>
  <c r="CR753" i="57"/>
  <c r="CQ753" i="57"/>
  <c r="CP753" i="57"/>
  <c r="CL753" i="57"/>
  <c r="CK753" i="57"/>
  <c r="CJ753" i="57"/>
  <c r="CI753" i="57"/>
  <c r="CH753" i="57"/>
  <c r="CG753" i="57"/>
  <c r="CF753" i="57"/>
  <c r="CE753" i="57"/>
  <c r="CD753" i="57"/>
  <c r="CC753" i="57"/>
  <c r="CB753" i="57"/>
  <c r="CA753" i="57"/>
  <c r="BX753" i="57"/>
  <c r="BY753" i="57" s="1"/>
  <c r="BQ753" i="57"/>
  <c r="BW753" i="57" s="1"/>
  <c r="BP753" i="57"/>
  <c r="BV753" i="57" s="1"/>
  <c r="BO753" i="57"/>
  <c r="BU753" i="57" s="1"/>
  <c r="BN753" i="57"/>
  <c r="BT753" i="57" s="1"/>
  <c r="BM753" i="57"/>
  <c r="BS753" i="57" s="1"/>
  <c r="BL753" i="57"/>
  <c r="BK753" i="57"/>
  <c r="BJ753" i="57"/>
  <c r="BI753" i="57"/>
  <c r="BH753" i="57"/>
  <c r="BG753" i="57"/>
  <c r="BF753" i="57"/>
  <c r="BE753" i="57"/>
  <c r="BD753" i="57"/>
  <c r="BC753" i="57"/>
  <c r="BB753" i="57"/>
  <c r="BA753" i="57"/>
  <c r="AZ753" i="57"/>
  <c r="AY753" i="57"/>
  <c r="AX753" i="57"/>
  <c r="AW753" i="57"/>
  <c r="AV753" i="57"/>
  <c r="AU753" i="57"/>
  <c r="AT753" i="57"/>
  <c r="AS753" i="57"/>
  <c r="AR753" i="57"/>
  <c r="AQ753" i="57"/>
  <c r="AP753" i="57"/>
  <c r="AO753" i="57"/>
  <c r="AN753" i="57"/>
  <c r="AM753" i="57"/>
  <c r="CR745" i="57"/>
  <c r="CQ745" i="57"/>
  <c r="CP745" i="57"/>
  <c r="CL745" i="57"/>
  <c r="CK745" i="57"/>
  <c r="CJ745" i="57"/>
  <c r="CI745" i="57"/>
  <c r="CH745" i="57"/>
  <c r="CG745" i="57"/>
  <c r="CF745" i="57"/>
  <c r="CE745" i="57"/>
  <c r="CD745" i="57"/>
  <c r="CC745" i="57"/>
  <c r="CB745" i="57"/>
  <c r="CA745" i="57"/>
  <c r="BX745" i="57"/>
  <c r="BY745" i="57" s="1"/>
  <c r="BQ745" i="57"/>
  <c r="BW745" i="57" s="1"/>
  <c r="BP745" i="57"/>
  <c r="BV745" i="57" s="1"/>
  <c r="BO745" i="57"/>
  <c r="BU745" i="57" s="1"/>
  <c r="BN745" i="57"/>
  <c r="BT745" i="57" s="1"/>
  <c r="BM745" i="57"/>
  <c r="BS745" i="57" s="1"/>
  <c r="BL745" i="57"/>
  <c r="BK745" i="57"/>
  <c r="BJ745" i="57"/>
  <c r="BI745" i="57"/>
  <c r="BH745" i="57"/>
  <c r="BG745" i="57"/>
  <c r="BF745" i="57"/>
  <c r="BE745" i="57"/>
  <c r="BD745" i="57"/>
  <c r="BC745" i="57"/>
  <c r="BB745" i="57"/>
  <c r="BA745" i="57"/>
  <c r="AZ745" i="57"/>
  <c r="AY745" i="57"/>
  <c r="AX745" i="57"/>
  <c r="AW745" i="57"/>
  <c r="AV745" i="57"/>
  <c r="AU745" i="57"/>
  <c r="AT745" i="57"/>
  <c r="AS745" i="57"/>
  <c r="AR745" i="57"/>
  <c r="AQ745" i="57"/>
  <c r="AP745" i="57"/>
  <c r="AO745" i="57"/>
  <c r="AN745" i="57"/>
  <c r="AM745" i="57"/>
  <c r="CR737" i="57"/>
  <c r="CQ737" i="57"/>
  <c r="CP737" i="57"/>
  <c r="CL737" i="57"/>
  <c r="CK737" i="57"/>
  <c r="CJ737" i="57"/>
  <c r="CI737" i="57"/>
  <c r="CH737" i="57"/>
  <c r="CG737" i="57"/>
  <c r="CF737" i="57"/>
  <c r="CE737" i="57"/>
  <c r="CD737" i="57"/>
  <c r="CC737" i="57"/>
  <c r="CB737" i="57"/>
  <c r="CA737" i="57"/>
  <c r="BX737" i="57"/>
  <c r="BY737" i="57" s="1"/>
  <c r="BQ737" i="57"/>
  <c r="BW737" i="57" s="1"/>
  <c r="BP737" i="57"/>
  <c r="BV737" i="57" s="1"/>
  <c r="BO737" i="57"/>
  <c r="BU737" i="57" s="1"/>
  <c r="BN737" i="57"/>
  <c r="BT737" i="57" s="1"/>
  <c r="BM737" i="57"/>
  <c r="BS737" i="57" s="1"/>
  <c r="BL737" i="57"/>
  <c r="BR737" i="57" s="1"/>
  <c r="BK737" i="57"/>
  <c r="BJ737" i="57"/>
  <c r="BI737" i="57"/>
  <c r="BH737" i="57"/>
  <c r="BG737" i="57"/>
  <c r="BF737" i="57"/>
  <c r="BE737" i="57"/>
  <c r="BD737" i="57"/>
  <c r="BC737" i="57"/>
  <c r="BB737" i="57"/>
  <c r="BA737" i="57"/>
  <c r="AZ737" i="57"/>
  <c r="AY737" i="57"/>
  <c r="AX737" i="57"/>
  <c r="AW737" i="57"/>
  <c r="AV737" i="57"/>
  <c r="AU737" i="57"/>
  <c r="AT737" i="57"/>
  <c r="AS737" i="57"/>
  <c r="AR737" i="57"/>
  <c r="AQ737" i="57"/>
  <c r="AP737" i="57"/>
  <c r="AO737" i="57"/>
  <c r="AN737" i="57"/>
  <c r="AM737" i="57"/>
  <c r="CR729" i="57"/>
  <c r="CQ729" i="57"/>
  <c r="CP729" i="57"/>
  <c r="CL729" i="57"/>
  <c r="CK729" i="57"/>
  <c r="CJ729" i="57"/>
  <c r="CI729" i="57"/>
  <c r="CH729" i="57"/>
  <c r="CG729" i="57"/>
  <c r="CF729" i="57"/>
  <c r="CE729" i="57"/>
  <c r="CD729" i="57"/>
  <c r="CC729" i="57"/>
  <c r="CB729" i="57"/>
  <c r="CA729" i="57"/>
  <c r="BX729" i="57"/>
  <c r="BY729" i="57" s="1"/>
  <c r="BQ729" i="57"/>
  <c r="BW729" i="57" s="1"/>
  <c r="BP729" i="57"/>
  <c r="BV729" i="57" s="1"/>
  <c r="BO729" i="57"/>
  <c r="BU729" i="57" s="1"/>
  <c r="BN729" i="57"/>
  <c r="BT729" i="57" s="1"/>
  <c r="BM729" i="57"/>
  <c r="BS729" i="57" s="1"/>
  <c r="BL729" i="57"/>
  <c r="BK729" i="57"/>
  <c r="BJ729" i="57"/>
  <c r="BI729" i="57"/>
  <c r="BH729" i="57"/>
  <c r="BG729" i="57"/>
  <c r="BF729" i="57"/>
  <c r="BE729" i="57"/>
  <c r="BD729" i="57"/>
  <c r="BC729" i="57"/>
  <c r="BB729" i="57"/>
  <c r="BA729" i="57"/>
  <c r="AZ729" i="57"/>
  <c r="AY729" i="57"/>
  <c r="AX729" i="57"/>
  <c r="AW729" i="57"/>
  <c r="AV729" i="57"/>
  <c r="AU729" i="57"/>
  <c r="AT729" i="57"/>
  <c r="AS729" i="57"/>
  <c r="AR729" i="57"/>
  <c r="AQ729" i="57"/>
  <c r="AP729" i="57"/>
  <c r="AO729" i="57"/>
  <c r="AN729" i="57"/>
  <c r="AM729" i="57"/>
  <c r="CR721" i="57"/>
  <c r="CQ721" i="57"/>
  <c r="CP721" i="57"/>
  <c r="CL721" i="57"/>
  <c r="CK721" i="57"/>
  <c r="CJ721" i="57"/>
  <c r="CI721" i="57"/>
  <c r="CH721" i="57"/>
  <c r="CG721" i="57"/>
  <c r="CF721" i="57"/>
  <c r="CE721" i="57"/>
  <c r="CD721" i="57"/>
  <c r="CC721" i="57"/>
  <c r="CB721" i="57"/>
  <c r="CA721" i="57"/>
  <c r="BX721" i="57"/>
  <c r="BY721" i="57" s="1"/>
  <c r="BQ721" i="57"/>
  <c r="BW721" i="57" s="1"/>
  <c r="BP721" i="57"/>
  <c r="BV721" i="57" s="1"/>
  <c r="BO721" i="57"/>
  <c r="BU721" i="57" s="1"/>
  <c r="BN721" i="57"/>
  <c r="BT721" i="57" s="1"/>
  <c r="BM721" i="57"/>
  <c r="BS721" i="57" s="1"/>
  <c r="BL721" i="57"/>
  <c r="BK721" i="57"/>
  <c r="BJ721" i="57"/>
  <c r="BI721" i="57"/>
  <c r="BH721" i="57"/>
  <c r="BG721" i="57"/>
  <c r="BF721" i="57"/>
  <c r="BE721" i="57"/>
  <c r="BD721" i="57"/>
  <c r="BC721" i="57"/>
  <c r="BB721" i="57"/>
  <c r="BA721" i="57"/>
  <c r="AZ721" i="57"/>
  <c r="AY721" i="57"/>
  <c r="AX721" i="57"/>
  <c r="AW721" i="57"/>
  <c r="AV721" i="57"/>
  <c r="AU721" i="57"/>
  <c r="AT721" i="57"/>
  <c r="AS721" i="57"/>
  <c r="AR721" i="57"/>
  <c r="AQ721" i="57"/>
  <c r="AP721" i="57"/>
  <c r="AO721" i="57"/>
  <c r="AN721" i="57"/>
  <c r="AM721" i="57"/>
  <c r="CR713" i="57"/>
  <c r="CQ713" i="57"/>
  <c r="CP713" i="57"/>
  <c r="CL713" i="57"/>
  <c r="CK713" i="57"/>
  <c r="CJ713" i="57"/>
  <c r="CI713" i="57"/>
  <c r="CH713" i="57"/>
  <c r="CG713" i="57"/>
  <c r="CF713" i="57"/>
  <c r="CE713" i="57"/>
  <c r="CD713" i="57"/>
  <c r="CC713" i="57"/>
  <c r="CB713" i="57"/>
  <c r="CA713" i="57"/>
  <c r="BX713" i="57"/>
  <c r="BY713" i="57" s="1"/>
  <c r="BQ713" i="57"/>
  <c r="BW713" i="57" s="1"/>
  <c r="BP713" i="57"/>
  <c r="BV713" i="57" s="1"/>
  <c r="BO713" i="57"/>
  <c r="BU713" i="57" s="1"/>
  <c r="BN713" i="57"/>
  <c r="BT713" i="57" s="1"/>
  <c r="BM713" i="57"/>
  <c r="BS713" i="57" s="1"/>
  <c r="BL713" i="57"/>
  <c r="BK713" i="57"/>
  <c r="BJ713" i="57"/>
  <c r="BI713" i="57"/>
  <c r="BH713" i="57"/>
  <c r="BG713" i="57"/>
  <c r="BF713" i="57"/>
  <c r="BE713" i="57"/>
  <c r="BD713" i="57"/>
  <c r="BC713" i="57"/>
  <c r="BB713" i="57"/>
  <c r="BA713" i="57"/>
  <c r="AZ713" i="57"/>
  <c r="AY713" i="57"/>
  <c r="AX713" i="57"/>
  <c r="AW713" i="57"/>
  <c r="AV713" i="57"/>
  <c r="AU713" i="57"/>
  <c r="AT713" i="57"/>
  <c r="AS713" i="57"/>
  <c r="AR713" i="57"/>
  <c r="AQ713" i="57"/>
  <c r="AP713" i="57"/>
  <c r="AO713" i="57"/>
  <c r="AN713" i="57"/>
  <c r="AM713" i="57"/>
  <c r="CR705" i="57"/>
  <c r="CQ705" i="57"/>
  <c r="CP705" i="57"/>
  <c r="CL705" i="57"/>
  <c r="CK705" i="57"/>
  <c r="CJ705" i="57"/>
  <c r="CI705" i="57"/>
  <c r="CH705" i="57"/>
  <c r="CG705" i="57"/>
  <c r="CF705" i="57"/>
  <c r="CE705" i="57"/>
  <c r="CD705" i="57"/>
  <c r="CC705" i="57"/>
  <c r="CB705" i="57"/>
  <c r="CA705" i="57"/>
  <c r="BX705" i="57"/>
  <c r="BY705" i="57" s="1"/>
  <c r="BQ705" i="57"/>
  <c r="BW705" i="57" s="1"/>
  <c r="BP705" i="57"/>
  <c r="BV705" i="57" s="1"/>
  <c r="BO705" i="57"/>
  <c r="BU705" i="57" s="1"/>
  <c r="BN705" i="57"/>
  <c r="BT705" i="57" s="1"/>
  <c r="BM705" i="57"/>
  <c r="BS705" i="57" s="1"/>
  <c r="BL705" i="57"/>
  <c r="BR705" i="57" s="1"/>
  <c r="BK705" i="57"/>
  <c r="BJ705" i="57"/>
  <c r="BI705" i="57"/>
  <c r="BH705" i="57"/>
  <c r="BG705" i="57"/>
  <c r="BF705" i="57"/>
  <c r="BE705" i="57"/>
  <c r="BD705" i="57"/>
  <c r="BC705" i="57"/>
  <c r="BB705" i="57"/>
  <c r="BA705" i="57"/>
  <c r="AZ705" i="57"/>
  <c r="AY705" i="57"/>
  <c r="AX705" i="57"/>
  <c r="AW705" i="57"/>
  <c r="AV705" i="57"/>
  <c r="AU705" i="57"/>
  <c r="AT705" i="57"/>
  <c r="AS705" i="57"/>
  <c r="AR705" i="57"/>
  <c r="AQ705" i="57"/>
  <c r="AP705" i="57"/>
  <c r="AO705" i="57"/>
  <c r="AN705" i="57"/>
  <c r="AM705" i="57"/>
  <c r="CR697" i="57"/>
  <c r="CQ697" i="57"/>
  <c r="CP697" i="57"/>
  <c r="CL697" i="57"/>
  <c r="CK697" i="57"/>
  <c r="CJ697" i="57"/>
  <c r="CI697" i="57"/>
  <c r="CH697" i="57"/>
  <c r="CG697" i="57"/>
  <c r="CF697" i="57"/>
  <c r="CE697" i="57"/>
  <c r="CD697" i="57"/>
  <c r="CC697" i="57"/>
  <c r="CB697" i="57"/>
  <c r="CA697" i="57"/>
  <c r="BX697" i="57"/>
  <c r="BY697" i="57" s="1"/>
  <c r="BQ697" i="57"/>
  <c r="BW697" i="57" s="1"/>
  <c r="BP697" i="57"/>
  <c r="BV697" i="57" s="1"/>
  <c r="BO697" i="57"/>
  <c r="BU697" i="57" s="1"/>
  <c r="BN697" i="57"/>
  <c r="BT697" i="57" s="1"/>
  <c r="BM697" i="57"/>
  <c r="BS697" i="57" s="1"/>
  <c r="BL697" i="57"/>
  <c r="BR697" i="57" s="1"/>
  <c r="BK697" i="57"/>
  <c r="BJ697" i="57"/>
  <c r="BI697" i="57"/>
  <c r="BH697" i="57"/>
  <c r="BG697" i="57"/>
  <c r="BF697" i="57"/>
  <c r="BE697" i="57"/>
  <c r="BD697" i="57"/>
  <c r="BC697" i="57"/>
  <c r="BB697" i="57"/>
  <c r="BA697" i="57"/>
  <c r="AZ697" i="57"/>
  <c r="AY697" i="57"/>
  <c r="AX697" i="57"/>
  <c r="AW697" i="57"/>
  <c r="AV697" i="57"/>
  <c r="AU697" i="57"/>
  <c r="AT697" i="57"/>
  <c r="AS697" i="57"/>
  <c r="AR697" i="57"/>
  <c r="AQ697" i="57"/>
  <c r="AP697" i="57"/>
  <c r="AO697" i="57"/>
  <c r="AN697" i="57"/>
  <c r="AM697" i="57"/>
  <c r="CR689" i="57"/>
  <c r="CQ689" i="57"/>
  <c r="CP689" i="57"/>
  <c r="CL689" i="57"/>
  <c r="CK689" i="57"/>
  <c r="CJ689" i="57"/>
  <c r="CI689" i="57"/>
  <c r="CH689" i="57"/>
  <c r="CG689" i="57"/>
  <c r="CF689" i="57"/>
  <c r="CE689" i="57"/>
  <c r="CD689" i="57"/>
  <c r="CC689" i="57"/>
  <c r="CB689" i="57"/>
  <c r="CA689" i="57"/>
  <c r="BX689" i="57"/>
  <c r="BY689" i="57" s="1"/>
  <c r="BQ689" i="57"/>
  <c r="BW689" i="57" s="1"/>
  <c r="BP689" i="57"/>
  <c r="BV689" i="57" s="1"/>
  <c r="BO689" i="57"/>
  <c r="BU689" i="57" s="1"/>
  <c r="BN689" i="57"/>
  <c r="BT689" i="57" s="1"/>
  <c r="BM689" i="57"/>
  <c r="BS689" i="57" s="1"/>
  <c r="BL689" i="57"/>
  <c r="BK689" i="57"/>
  <c r="BJ689" i="57"/>
  <c r="BI689" i="57"/>
  <c r="BH689" i="57"/>
  <c r="BG689" i="57"/>
  <c r="BF689" i="57"/>
  <c r="BE689" i="57"/>
  <c r="BD689" i="57"/>
  <c r="BC689" i="57"/>
  <c r="BB689" i="57"/>
  <c r="BA689" i="57"/>
  <c r="AZ689" i="57"/>
  <c r="AY689" i="57"/>
  <c r="AX689" i="57"/>
  <c r="AW689" i="57"/>
  <c r="AV689" i="57"/>
  <c r="AU689" i="57"/>
  <c r="AT689" i="57"/>
  <c r="AS689" i="57"/>
  <c r="AR689" i="57"/>
  <c r="AQ689" i="57"/>
  <c r="AP689" i="57"/>
  <c r="AO689" i="57"/>
  <c r="AN689" i="57"/>
  <c r="AM689" i="57"/>
  <c r="CR681" i="57"/>
  <c r="CQ681" i="57"/>
  <c r="CP681" i="57"/>
  <c r="CL681" i="57"/>
  <c r="CK681" i="57"/>
  <c r="CJ681" i="57"/>
  <c r="CI681" i="57"/>
  <c r="CH681" i="57"/>
  <c r="CG681" i="57"/>
  <c r="CF681" i="57"/>
  <c r="CE681" i="57"/>
  <c r="CD681" i="57"/>
  <c r="CC681" i="57"/>
  <c r="CB681" i="57"/>
  <c r="CA681" i="57"/>
  <c r="BX681" i="57"/>
  <c r="BY681" i="57" s="1"/>
  <c r="BQ681" i="57"/>
  <c r="BW681" i="57" s="1"/>
  <c r="BP681" i="57"/>
  <c r="BV681" i="57" s="1"/>
  <c r="BO681" i="57"/>
  <c r="BU681" i="57" s="1"/>
  <c r="BN681" i="57"/>
  <c r="BT681" i="57" s="1"/>
  <c r="BM681" i="57"/>
  <c r="BS681" i="57" s="1"/>
  <c r="BL681" i="57"/>
  <c r="BK681" i="57"/>
  <c r="BJ681" i="57"/>
  <c r="BI681" i="57"/>
  <c r="BH681" i="57"/>
  <c r="BG681" i="57"/>
  <c r="BF681" i="57"/>
  <c r="BE681" i="57"/>
  <c r="BD681" i="57"/>
  <c r="BC681" i="57"/>
  <c r="BB681" i="57"/>
  <c r="BA681" i="57"/>
  <c r="AZ681" i="57"/>
  <c r="AY681" i="57"/>
  <c r="AX681" i="57"/>
  <c r="AW681" i="57"/>
  <c r="AV681" i="57"/>
  <c r="AU681" i="57"/>
  <c r="AT681" i="57"/>
  <c r="AS681" i="57"/>
  <c r="AR681" i="57"/>
  <c r="AQ681" i="57"/>
  <c r="AP681" i="57"/>
  <c r="AO681" i="57"/>
  <c r="AN681" i="57"/>
  <c r="AM681" i="57"/>
  <c r="CR673" i="57"/>
  <c r="CQ673" i="57"/>
  <c r="CP673" i="57"/>
  <c r="CL673" i="57"/>
  <c r="CK673" i="57"/>
  <c r="CJ673" i="57"/>
  <c r="CI673" i="57"/>
  <c r="CH673" i="57"/>
  <c r="CG673" i="57"/>
  <c r="CF673" i="57"/>
  <c r="CE673" i="57"/>
  <c r="CD673" i="57"/>
  <c r="CC673" i="57"/>
  <c r="CB673" i="57"/>
  <c r="CA673" i="57"/>
  <c r="BX673" i="57"/>
  <c r="BY673" i="57" s="1"/>
  <c r="BQ673" i="57"/>
  <c r="BW673" i="57" s="1"/>
  <c r="BP673" i="57"/>
  <c r="BV673" i="57" s="1"/>
  <c r="BO673" i="57"/>
  <c r="BU673" i="57" s="1"/>
  <c r="BN673" i="57"/>
  <c r="BT673" i="57" s="1"/>
  <c r="BM673" i="57"/>
  <c r="BS673" i="57" s="1"/>
  <c r="BL673" i="57"/>
  <c r="BR673" i="57" s="1"/>
  <c r="BK673" i="57"/>
  <c r="BJ673" i="57"/>
  <c r="BI673" i="57"/>
  <c r="BH673" i="57"/>
  <c r="BG673" i="57"/>
  <c r="BF673" i="57"/>
  <c r="BE673" i="57"/>
  <c r="BD673" i="57"/>
  <c r="BC673" i="57"/>
  <c r="BB673" i="57"/>
  <c r="BA673" i="57"/>
  <c r="AZ673" i="57"/>
  <c r="AY673" i="57"/>
  <c r="AX673" i="57"/>
  <c r="AW673" i="57"/>
  <c r="AV673" i="57"/>
  <c r="AU673" i="57"/>
  <c r="AT673" i="57"/>
  <c r="AS673" i="57"/>
  <c r="AR673" i="57"/>
  <c r="AQ673" i="57"/>
  <c r="AP673" i="57"/>
  <c r="AO673" i="57"/>
  <c r="AN673" i="57"/>
  <c r="AM673" i="57"/>
  <c r="CR665" i="57"/>
  <c r="CQ665" i="57"/>
  <c r="CP665" i="57"/>
  <c r="CL665" i="57"/>
  <c r="CK665" i="57"/>
  <c r="CJ665" i="57"/>
  <c r="CI665" i="57"/>
  <c r="CH665" i="57"/>
  <c r="CG665" i="57"/>
  <c r="CF665" i="57"/>
  <c r="CE665" i="57"/>
  <c r="CD665" i="57"/>
  <c r="CC665" i="57"/>
  <c r="CB665" i="57"/>
  <c r="CA665" i="57"/>
  <c r="BX665" i="57"/>
  <c r="BY665" i="57" s="1"/>
  <c r="BQ665" i="57"/>
  <c r="BW665" i="57" s="1"/>
  <c r="BP665" i="57"/>
  <c r="BV665" i="57" s="1"/>
  <c r="BO665" i="57"/>
  <c r="BU665" i="57" s="1"/>
  <c r="BN665" i="57"/>
  <c r="BT665" i="57" s="1"/>
  <c r="BM665" i="57"/>
  <c r="BS665" i="57" s="1"/>
  <c r="BL665" i="57"/>
  <c r="BK665" i="57"/>
  <c r="BJ665" i="57"/>
  <c r="BI665" i="57"/>
  <c r="BH665" i="57"/>
  <c r="BG665" i="57"/>
  <c r="BF665" i="57"/>
  <c r="BE665" i="57"/>
  <c r="BD665" i="57"/>
  <c r="BC665" i="57"/>
  <c r="BB665" i="57"/>
  <c r="BA665" i="57"/>
  <c r="AZ665" i="57"/>
  <c r="AY665" i="57"/>
  <c r="AX665" i="57"/>
  <c r="AW665" i="57"/>
  <c r="AV665" i="57"/>
  <c r="AU665" i="57"/>
  <c r="AT665" i="57"/>
  <c r="AS665" i="57"/>
  <c r="AR665" i="57"/>
  <c r="AQ665" i="57"/>
  <c r="AP665" i="57"/>
  <c r="AO665" i="57"/>
  <c r="AN665" i="57"/>
  <c r="AM665" i="57"/>
  <c r="CR657" i="57"/>
  <c r="CQ657" i="57"/>
  <c r="CP657" i="57"/>
  <c r="CL657" i="57"/>
  <c r="CK657" i="57"/>
  <c r="CJ657" i="57"/>
  <c r="CI657" i="57"/>
  <c r="CH657" i="57"/>
  <c r="CG657" i="57"/>
  <c r="CF657" i="57"/>
  <c r="CE657" i="57"/>
  <c r="CD657" i="57"/>
  <c r="CC657" i="57"/>
  <c r="CB657" i="57"/>
  <c r="CA657" i="57"/>
  <c r="BX657" i="57"/>
  <c r="BY657" i="57" s="1"/>
  <c r="BQ657" i="57"/>
  <c r="BW657" i="57" s="1"/>
  <c r="BP657" i="57"/>
  <c r="BV657" i="57" s="1"/>
  <c r="BO657" i="57"/>
  <c r="BU657" i="57" s="1"/>
  <c r="BN657" i="57"/>
  <c r="BT657" i="57" s="1"/>
  <c r="BM657" i="57"/>
  <c r="BS657" i="57" s="1"/>
  <c r="BL657" i="57"/>
  <c r="BK657" i="57"/>
  <c r="BJ657" i="57"/>
  <c r="BI657" i="57"/>
  <c r="BH657" i="57"/>
  <c r="BG657" i="57"/>
  <c r="BF657" i="57"/>
  <c r="BE657" i="57"/>
  <c r="BD657" i="57"/>
  <c r="BC657" i="57"/>
  <c r="BB657" i="57"/>
  <c r="BA657" i="57"/>
  <c r="AZ657" i="57"/>
  <c r="AY657" i="57"/>
  <c r="AX657" i="57"/>
  <c r="AW657" i="57"/>
  <c r="AV657" i="57"/>
  <c r="AU657" i="57"/>
  <c r="AT657" i="57"/>
  <c r="AS657" i="57"/>
  <c r="AR657" i="57"/>
  <c r="AQ657" i="57"/>
  <c r="AP657" i="57"/>
  <c r="AO657" i="57"/>
  <c r="AN657" i="57"/>
  <c r="AM657" i="57"/>
  <c r="CR649" i="57"/>
  <c r="CQ649" i="57"/>
  <c r="CP649" i="57"/>
  <c r="CL649" i="57"/>
  <c r="CK649" i="57"/>
  <c r="CJ649" i="57"/>
  <c r="CI649" i="57"/>
  <c r="CH649" i="57"/>
  <c r="CG649" i="57"/>
  <c r="CF649" i="57"/>
  <c r="CE649" i="57"/>
  <c r="CD649" i="57"/>
  <c r="CC649" i="57"/>
  <c r="CB649" i="57"/>
  <c r="CA649" i="57"/>
  <c r="BX649" i="57"/>
  <c r="BY649" i="57" s="1"/>
  <c r="BQ649" i="57"/>
  <c r="BW649" i="57" s="1"/>
  <c r="BP649" i="57"/>
  <c r="BV649" i="57" s="1"/>
  <c r="BO649" i="57"/>
  <c r="BU649" i="57" s="1"/>
  <c r="BN649" i="57"/>
  <c r="BT649" i="57" s="1"/>
  <c r="BM649" i="57"/>
  <c r="BS649" i="57" s="1"/>
  <c r="BL649" i="57"/>
  <c r="BK649" i="57"/>
  <c r="BJ649" i="57"/>
  <c r="BI649" i="57"/>
  <c r="BH649" i="57"/>
  <c r="BG649" i="57"/>
  <c r="BF649" i="57"/>
  <c r="BE649" i="57"/>
  <c r="BD649" i="57"/>
  <c r="BC649" i="57"/>
  <c r="BB649" i="57"/>
  <c r="BA649" i="57"/>
  <c r="AZ649" i="57"/>
  <c r="AY649" i="57"/>
  <c r="AX649" i="57"/>
  <c r="AW649" i="57"/>
  <c r="AV649" i="57"/>
  <c r="AU649" i="57"/>
  <c r="AT649" i="57"/>
  <c r="AS649" i="57"/>
  <c r="AR649" i="57"/>
  <c r="AQ649" i="57"/>
  <c r="AP649" i="57"/>
  <c r="AO649" i="57"/>
  <c r="AN649" i="57"/>
  <c r="AM649" i="57"/>
  <c r="CR641" i="57"/>
  <c r="CQ641" i="57"/>
  <c r="CP641" i="57"/>
  <c r="CL641" i="57"/>
  <c r="CK641" i="57"/>
  <c r="CJ641" i="57"/>
  <c r="CI641" i="57"/>
  <c r="CH641" i="57"/>
  <c r="CG641" i="57"/>
  <c r="CF641" i="57"/>
  <c r="CE641" i="57"/>
  <c r="CD641" i="57"/>
  <c r="CC641" i="57"/>
  <c r="CB641" i="57"/>
  <c r="CA641" i="57"/>
  <c r="BX641" i="57"/>
  <c r="BY641" i="57" s="1"/>
  <c r="BQ641" i="57"/>
  <c r="BW641" i="57" s="1"/>
  <c r="BP641" i="57"/>
  <c r="BV641" i="57" s="1"/>
  <c r="BO641" i="57"/>
  <c r="BU641" i="57" s="1"/>
  <c r="BN641" i="57"/>
  <c r="BT641" i="57" s="1"/>
  <c r="BM641" i="57"/>
  <c r="BS641" i="57" s="1"/>
  <c r="BL641" i="57"/>
  <c r="BR641" i="57" s="1"/>
  <c r="BK641" i="57"/>
  <c r="BJ641" i="57"/>
  <c r="BI641" i="57"/>
  <c r="BH641" i="57"/>
  <c r="BG641" i="57"/>
  <c r="BF641" i="57"/>
  <c r="BE641" i="57"/>
  <c r="BD641" i="57"/>
  <c r="BC641" i="57"/>
  <c r="BB641" i="57"/>
  <c r="BA641" i="57"/>
  <c r="AZ641" i="57"/>
  <c r="AY641" i="57"/>
  <c r="AX641" i="57"/>
  <c r="AW641" i="57"/>
  <c r="AV641" i="57"/>
  <c r="AU641" i="57"/>
  <c r="AT641" i="57"/>
  <c r="AS641" i="57"/>
  <c r="AR641" i="57"/>
  <c r="AQ641" i="57"/>
  <c r="AP641" i="57"/>
  <c r="AO641" i="57"/>
  <c r="AN641" i="57"/>
  <c r="AM641" i="57"/>
  <c r="CR633" i="57"/>
  <c r="CQ633" i="57"/>
  <c r="CP633" i="57"/>
  <c r="CL633" i="57"/>
  <c r="CK633" i="57"/>
  <c r="CJ633" i="57"/>
  <c r="CI633" i="57"/>
  <c r="CH633" i="57"/>
  <c r="CG633" i="57"/>
  <c r="CF633" i="57"/>
  <c r="CE633" i="57"/>
  <c r="CD633" i="57"/>
  <c r="CC633" i="57"/>
  <c r="CB633" i="57"/>
  <c r="CA633" i="57"/>
  <c r="BX633" i="57"/>
  <c r="BY633" i="57" s="1"/>
  <c r="BQ633" i="57"/>
  <c r="BW633" i="57" s="1"/>
  <c r="BP633" i="57"/>
  <c r="BV633" i="57" s="1"/>
  <c r="BO633" i="57"/>
  <c r="BU633" i="57" s="1"/>
  <c r="BN633" i="57"/>
  <c r="BT633" i="57" s="1"/>
  <c r="BM633" i="57"/>
  <c r="BS633" i="57" s="1"/>
  <c r="BL633" i="57"/>
  <c r="BR633" i="57" s="1"/>
  <c r="BK633" i="57"/>
  <c r="BJ633" i="57"/>
  <c r="BI633" i="57"/>
  <c r="BH633" i="57"/>
  <c r="BG633" i="57"/>
  <c r="BF633" i="57"/>
  <c r="BE633" i="57"/>
  <c r="BD633" i="57"/>
  <c r="BC633" i="57"/>
  <c r="BB633" i="57"/>
  <c r="BA633" i="57"/>
  <c r="AZ633" i="57"/>
  <c r="AY633" i="57"/>
  <c r="AX633" i="57"/>
  <c r="AW633" i="57"/>
  <c r="AV633" i="57"/>
  <c r="AU633" i="57"/>
  <c r="AT633" i="57"/>
  <c r="AS633" i="57"/>
  <c r="AR633" i="57"/>
  <c r="AQ633" i="57"/>
  <c r="AP633" i="57"/>
  <c r="AO633" i="57"/>
  <c r="AN633" i="57"/>
  <c r="AM633" i="57"/>
  <c r="CR625" i="57"/>
  <c r="CQ625" i="57"/>
  <c r="CP625" i="57"/>
  <c r="CL625" i="57"/>
  <c r="CK625" i="57"/>
  <c r="CJ625" i="57"/>
  <c r="CI625" i="57"/>
  <c r="CH625" i="57"/>
  <c r="CG625" i="57"/>
  <c r="CF625" i="57"/>
  <c r="CE625" i="57"/>
  <c r="CD625" i="57"/>
  <c r="CC625" i="57"/>
  <c r="CB625" i="57"/>
  <c r="CA625" i="57"/>
  <c r="BX625" i="57"/>
  <c r="BY625" i="57" s="1"/>
  <c r="BQ625" i="57"/>
  <c r="BW625" i="57" s="1"/>
  <c r="BP625" i="57"/>
  <c r="BV625" i="57" s="1"/>
  <c r="BO625" i="57"/>
  <c r="BU625" i="57" s="1"/>
  <c r="BN625" i="57"/>
  <c r="BT625" i="57" s="1"/>
  <c r="BM625" i="57"/>
  <c r="BS625" i="57" s="1"/>
  <c r="BL625" i="57"/>
  <c r="BK625" i="57"/>
  <c r="BJ625" i="57"/>
  <c r="BI625" i="57"/>
  <c r="BH625" i="57"/>
  <c r="BG625" i="57"/>
  <c r="BF625" i="57"/>
  <c r="BE625" i="57"/>
  <c r="BD625" i="57"/>
  <c r="BC625" i="57"/>
  <c r="BB625" i="57"/>
  <c r="BA625" i="57"/>
  <c r="AZ625" i="57"/>
  <c r="AY625" i="57"/>
  <c r="AX625" i="57"/>
  <c r="AW625" i="57"/>
  <c r="AV625" i="57"/>
  <c r="AU625" i="57"/>
  <c r="AT625" i="57"/>
  <c r="AS625" i="57"/>
  <c r="AR625" i="57"/>
  <c r="AQ625" i="57"/>
  <c r="AP625" i="57"/>
  <c r="AO625" i="57"/>
  <c r="AN625" i="57"/>
  <c r="AM625" i="57"/>
  <c r="CR617" i="57"/>
  <c r="CQ617" i="57"/>
  <c r="CP617" i="57"/>
  <c r="CL617" i="57"/>
  <c r="CK617" i="57"/>
  <c r="CJ617" i="57"/>
  <c r="CI617" i="57"/>
  <c r="CH617" i="57"/>
  <c r="CG617" i="57"/>
  <c r="CF617" i="57"/>
  <c r="CE617" i="57"/>
  <c r="CD617" i="57"/>
  <c r="CC617" i="57"/>
  <c r="CB617" i="57"/>
  <c r="CA617" i="57"/>
  <c r="BX617" i="57"/>
  <c r="BY617" i="57" s="1"/>
  <c r="BQ617" i="57"/>
  <c r="BW617" i="57" s="1"/>
  <c r="BP617" i="57"/>
  <c r="BV617" i="57" s="1"/>
  <c r="BO617" i="57"/>
  <c r="BU617" i="57" s="1"/>
  <c r="BN617" i="57"/>
  <c r="BT617" i="57" s="1"/>
  <c r="BM617" i="57"/>
  <c r="BS617" i="57" s="1"/>
  <c r="BL617" i="57"/>
  <c r="BK617" i="57"/>
  <c r="BJ617" i="57"/>
  <c r="BI617" i="57"/>
  <c r="BH617" i="57"/>
  <c r="BG617" i="57"/>
  <c r="BF617" i="57"/>
  <c r="BE617" i="57"/>
  <c r="BD617" i="57"/>
  <c r="BC617" i="57"/>
  <c r="BB617" i="57"/>
  <c r="BA617" i="57"/>
  <c r="AZ617" i="57"/>
  <c r="AY617" i="57"/>
  <c r="AX617" i="57"/>
  <c r="AW617" i="57"/>
  <c r="AV617" i="57"/>
  <c r="AU617" i="57"/>
  <c r="AT617" i="57"/>
  <c r="AS617" i="57"/>
  <c r="AR617" i="57"/>
  <c r="AQ617" i="57"/>
  <c r="AP617" i="57"/>
  <c r="AO617" i="57"/>
  <c r="AN617" i="57"/>
  <c r="AM617" i="57"/>
  <c r="CR609" i="57"/>
  <c r="CQ609" i="57"/>
  <c r="CP609" i="57"/>
  <c r="CL609" i="57"/>
  <c r="CK609" i="57"/>
  <c r="CJ609" i="57"/>
  <c r="CI609" i="57"/>
  <c r="CH609" i="57"/>
  <c r="CG609" i="57"/>
  <c r="CF609" i="57"/>
  <c r="CE609" i="57"/>
  <c r="CD609" i="57"/>
  <c r="CC609" i="57"/>
  <c r="CB609" i="57"/>
  <c r="CA609" i="57"/>
  <c r="BX609" i="57"/>
  <c r="BY609" i="57" s="1"/>
  <c r="BQ609" i="57"/>
  <c r="BW609" i="57" s="1"/>
  <c r="BP609" i="57"/>
  <c r="BV609" i="57" s="1"/>
  <c r="BO609" i="57"/>
  <c r="BU609" i="57" s="1"/>
  <c r="BN609" i="57"/>
  <c r="BT609" i="57" s="1"/>
  <c r="BM609" i="57"/>
  <c r="BS609" i="57" s="1"/>
  <c r="BL609" i="57"/>
  <c r="BR609" i="57" s="1"/>
  <c r="BK609" i="57"/>
  <c r="BJ609" i="57"/>
  <c r="BI609" i="57"/>
  <c r="BH609" i="57"/>
  <c r="BG609" i="57"/>
  <c r="BF609" i="57"/>
  <c r="BE609" i="57"/>
  <c r="BD609" i="57"/>
  <c r="BC609" i="57"/>
  <c r="BB609" i="57"/>
  <c r="BA609" i="57"/>
  <c r="AZ609" i="57"/>
  <c r="AY609" i="57"/>
  <c r="AX609" i="57"/>
  <c r="AW609" i="57"/>
  <c r="AV609" i="57"/>
  <c r="AU609" i="57"/>
  <c r="AT609" i="57"/>
  <c r="AS609" i="57"/>
  <c r="AR609" i="57"/>
  <c r="AQ609" i="57"/>
  <c r="AP609" i="57"/>
  <c r="AO609" i="57"/>
  <c r="AN609" i="57"/>
  <c r="AM609" i="57"/>
  <c r="CR601" i="57"/>
  <c r="CQ601" i="57"/>
  <c r="CP601" i="57"/>
  <c r="CL601" i="57"/>
  <c r="CK601" i="57"/>
  <c r="CJ601" i="57"/>
  <c r="CI601" i="57"/>
  <c r="CH601" i="57"/>
  <c r="CG601" i="57"/>
  <c r="CF601" i="57"/>
  <c r="CE601" i="57"/>
  <c r="CD601" i="57"/>
  <c r="CC601" i="57"/>
  <c r="CB601" i="57"/>
  <c r="CA601" i="57"/>
  <c r="BX601" i="57"/>
  <c r="BY601" i="57" s="1"/>
  <c r="BQ601" i="57"/>
  <c r="BW601" i="57" s="1"/>
  <c r="BP601" i="57"/>
  <c r="BV601" i="57" s="1"/>
  <c r="BO601" i="57"/>
  <c r="BU601" i="57" s="1"/>
  <c r="BN601" i="57"/>
  <c r="BT601" i="57" s="1"/>
  <c r="BM601" i="57"/>
  <c r="BS601" i="57" s="1"/>
  <c r="BL601" i="57"/>
  <c r="BK601" i="57"/>
  <c r="BJ601" i="57"/>
  <c r="BI601" i="57"/>
  <c r="BH601" i="57"/>
  <c r="BG601" i="57"/>
  <c r="BF601" i="57"/>
  <c r="BE601" i="57"/>
  <c r="BD601" i="57"/>
  <c r="BC601" i="57"/>
  <c r="BB601" i="57"/>
  <c r="BA601" i="57"/>
  <c r="AZ601" i="57"/>
  <c r="AY601" i="57"/>
  <c r="AX601" i="57"/>
  <c r="AW601" i="57"/>
  <c r="AV601" i="57"/>
  <c r="AU601" i="57"/>
  <c r="AT601" i="57"/>
  <c r="AS601" i="57"/>
  <c r="AR601" i="57"/>
  <c r="AQ601" i="57"/>
  <c r="AP601" i="57"/>
  <c r="AO601" i="57"/>
  <c r="AN601" i="57"/>
  <c r="AM601" i="57"/>
  <c r="CR593" i="57"/>
  <c r="CQ593" i="57"/>
  <c r="CP593" i="57"/>
  <c r="CL593" i="57"/>
  <c r="CK593" i="57"/>
  <c r="CJ593" i="57"/>
  <c r="CI593" i="57"/>
  <c r="CH593" i="57"/>
  <c r="CG593" i="57"/>
  <c r="CF593" i="57"/>
  <c r="CE593" i="57"/>
  <c r="CD593" i="57"/>
  <c r="CC593" i="57"/>
  <c r="CB593" i="57"/>
  <c r="CA593" i="57"/>
  <c r="BX593" i="57"/>
  <c r="BY593" i="57" s="1"/>
  <c r="BQ593" i="57"/>
  <c r="BW593" i="57" s="1"/>
  <c r="BP593" i="57"/>
  <c r="BV593" i="57" s="1"/>
  <c r="BO593" i="57"/>
  <c r="BU593" i="57" s="1"/>
  <c r="BN593" i="57"/>
  <c r="BT593" i="57" s="1"/>
  <c r="BM593" i="57"/>
  <c r="BS593" i="57" s="1"/>
  <c r="BL593" i="57"/>
  <c r="BK593" i="57"/>
  <c r="BJ593" i="57"/>
  <c r="BI593" i="57"/>
  <c r="BH593" i="57"/>
  <c r="BG593" i="57"/>
  <c r="BF593" i="57"/>
  <c r="BE593" i="57"/>
  <c r="BD593" i="57"/>
  <c r="BC593" i="57"/>
  <c r="BB593" i="57"/>
  <c r="BA593" i="57"/>
  <c r="AZ593" i="57"/>
  <c r="AY593" i="57"/>
  <c r="AX593" i="57"/>
  <c r="AW593" i="57"/>
  <c r="AV593" i="57"/>
  <c r="AU593" i="57"/>
  <c r="AT593" i="57"/>
  <c r="AS593" i="57"/>
  <c r="AR593" i="57"/>
  <c r="AQ593" i="57"/>
  <c r="AP593" i="57"/>
  <c r="AO593" i="57"/>
  <c r="AN593" i="57"/>
  <c r="AM593" i="57"/>
  <c r="CR585" i="57"/>
  <c r="CQ585" i="57"/>
  <c r="CP585" i="57"/>
  <c r="CL585" i="57"/>
  <c r="CK585" i="57"/>
  <c r="CJ585" i="57"/>
  <c r="CI585" i="57"/>
  <c r="CH585" i="57"/>
  <c r="CG585" i="57"/>
  <c r="CF585" i="57"/>
  <c r="CE585" i="57"/>
  <c r="CD585" i="57"/>
  <c r="CC585" i="57"/>
  <c r="CB585" i="57"/>
  <c r="CA585" i="57"/>
  <c r="BX585" i="57"/>
  <c r="BY585" i="57" s="1"/>
  <c r="BQ585" i="57"/>
  <c r="BW585" i="57" s="1"/>
  <c r="BP585" i="57"/>
  <c r="BV585" i="57" s="1"/>
  <c r="BO585" i="57"/>
  <c r="BU585" i="57" s="1"/>
  <c r="BN585" i="57"/>
  <c r="BT585" i="57" s="1"/>
  <c r="BM585" i="57"/>
  <c r="BS585" i="57" s="1"/>
  <c r="BL585" i="57"/>
  <c r="BK585" i="57"/>
  <c r="BJ585" i="57"/>
  <c r="BI585" i="57"/>
  <c r="BH585" i="57"/>
  <c r="BG585" i="57"/>
  <c r="BF585" i="57"/>
  <c r="BE585" i="57"/>
  <c r="BD585" i="57"/>
  <c r="BC585" i="57"/>
  <c r="BB585" i="57"/>
  <c r="BA585" i="57"/>
  <c r="AZ585" i="57"/>
  <c r="AY585" i="57"/>
  <c r="AX585" i="57"/>
  <c r="AW585" i="57"/>
  <c r="AV585" i="57"/>
  <c r="AU585" i="57"/>
  <c r="AT585" i="57"/>
  <c r="AS585" i="57"/>
  <c r="AR585" i="57"/>
  <c r="AQ585" i="57"/>
  <c r="AP585" i="57"/>
  <c r="AO585" i="57"/>
  <c r="AN585" i="57"/>
  <c r="AM585" i="57"/>
  <c r="CR577" i="57"/>
  <c r="CQ577" i="57"/>
  <c r="CP577" i="57"/>
  <c r="CL577" i="57"/>
  <c r="CK577" i="57"/>
  <c r="CJ577" i="57"/>
  <c r="CI577" i="57"/>
  <c r="CH577" i="57"/>
  <c r="CG577" i="57"/>
  <c r="CF577" i="57"/>
  <c r="CE577" i="57"/>
  <c r="CD577" i="57"/>
  <c r="CC577" i="57"/>
  <c r="CB577" i="57"/>
  <c r="CA577" i="57"/>
  <c r="BX577" i="57"/>
  <c r="BY577" i="57" s="1"/>
  <c r="BQ577" i="57"/>
  <c r="BW577" i="57" s="1"/>
  <c r="BP577" i="57"/>
  <c r="BV577" i="57" s="1"/>
  <c r="BO577" i="57"/>
  <c r="BU577" i="57" s="1"/>
  <c r="BN577" i="57"/>
  <c r="BT577" i="57" s="1"/>
  <c r="BM577" i="57"/>
  <c r="BS577" i="57" s="1"/>
  <c r="BL577" i="57"/>
  <c r="BR577" i="57" s="1"/>
  <c r="BK577" i="57"/>
  <c r="BJ577" i="57"/>
  <c r="BI577" i="57"/>
  <c r="BH577" i="57"/>
  <c r="BG577" i="57"/>
  <c r="BF577" i="57"/>
  <c r="BE577" i="57"/>
  <c r="BD577" i="57"/>
  <c r="BC577" i="57"/>
  <c r="BB577" i="57"/>
  <c r="BA577" i="57"/>
  <c r="AZ577" i="57"/>
  <c r="AY577" i="57"/>
  <c r="AX577" i="57"/>
  <c r="AW577" i="57"/>
  <c r="AV577" i="57"/>
  <c r="AU577" i="57"/>
  <c r="AT577" i="57"/>
  <c r="AS577" i="57"/>
  <c r="AR577" i="57"/>
  <c r="AQ577" i="57"/>
  <c r="AP577" i="57"/>
  <c r="AO577" i="57"/>
  <c r="AN577" i="57"/>
  <c r="AM577" i="57"/>
  <c r="CR569" i="57"/>
  <c r="CQ569" i="57"/>
  <c r="CP569" i="57"/>
  <c r="CL569" i="57"/>
  <c r="CK569" i="57"/>
  <c r="CJ569" i="57"/>
  <c r="CI569" i="57"/>
  <c r="CH569" i="57"/>
  <c r="CG569" i="57"/>
  <c r="CF569" i="57"/>
  <c r="CE569" i="57"/>
  <c r="CD569" i="57"/>
  <c r="CC569" i="57"/>
  <c r="CB569" i="57"/>
  <c r="CA569" i="57"/>
  <c r="BX569" i="57"/>
  <c r="BY569" i="57" s="1"/>
  <c r="BQ569" i="57"/>
  <c r="BW569" i="57" s="1"/>
  <c r="BP569" i="57"/>
  <c r="BV569" i="57" s="1"/>
  <c r="BO569" i="57"/>
  <c r="BU569" i="57" s="1"/>
  <c r="BN569" i="57"/>
  <c r="BT569" i="57" s="1"/>
  <c r="BM569" i="57"/>
  <c r="BS569" i="57" s="1"/>
  <c r="BL569" i="57"/>
  <c r="BR569" i="57" s="1"/>
  <c r="BK569" i="57"/>
  <c r="BJ569" i="57"/>
  <c r="BI569" i="57"/>
  <c r="BH569" i="57"/>
  <c r="BG569" i="57"/>
  <c r="BF569" i="57"/>
  <c r="BE569" i="57"/>
  <c r="BD569" i="57"/>
  <c r="BC569" i="57"/>
  <c r="BB569" i="57"/>
  <c r="BA569" i="57"/>
  <c r="AZ569" i="57"/>
  <c r="AY569" i="57"/>
  <c r="AX569" i="57"/>
  <c r="AW569" i="57"/>
  <c r="AV569" i="57"/>
  <c r="AU569" i="57"/>
  <c r="AT569" i="57"/>
  <c r="AS569" i="57"/>
  <c r="AR569" i="57"/>
  <c r="AQ569" i="57"/>
  <c r="AP569" i="57"/>
  <c r="AO569" i="57"/>
  <c r="AN569" i="57"/>
  <c r="AM569" i="57"/>
  <c r="CR561" i="57"/>
  <c r="CQ561" i="57"/>
  <c r="CP561" i="57"/>
  <c r="CL561" i="57"/>
  <c r="CK561" i="57"/>
  <c r="CJ561" i="57"/>
  <c r="CI561" i="57"/>
  <c r="CH561" i="57"/>
  <c r="CG561" i="57"/>
  <c r="CF561" i="57"/>
  <c r="CE561" i="57"/>
  <c r="CD561" i="57"/>
  <c r="CC561" i="57"/>
  <c r="CB561" i="57"/>
  <c r="CA561" i="57"/>
  <c r="BX561" i="57"/>
  <c r="BY561" i="57" s="1"/>
  <c r="BQ561" i="57"/>
  <c r="BW561" i="57" s="1"/>
  <c r="BP561" i="57"/>
  <c r="BV561" i="57" s="1"/>
  <c r="BO561" i="57"/>
  <c r="BU561" i="57" s="1"/>
  <c r="BN561" i="57"/>
  <c r="BT561" i="57" s="1"/>
  <c r="BM561" i="57"/>
  <c r="BS561" i="57" s="1"/>
  <c r="BL561" i="57"/>
  <c r="BK561" i="57"/>
  <c r="BJ561" i="57"/>
  <c r="BI561" i="57"/>
  <c r="BH561" i="57"/>
  <c r="BG561" i="57"/>
  <c r="BF561" i="57"/>
  <c r="BE561" i="57"/>
  <c r="BD561" i="57"/>
  <c r="BC561" i="57"/>
  <c r="BB561" i="57"/>
  <c r="BA561" i="57"/>
  <c r="AZ561" i="57"/>
  <c r="AY561" i="57"/>
  <c r="AX561" i="57"/>
  <c r="AW561" i="57"/>
  <c r="AV561" i="57"/>
  <c r="AU561" i="57"/>
  <c r="AT561" i="57"/>
  <c r="AS561" i="57"/>
  <c r="AR561" i="57"/>
  <c r="AQ561" i="57"/>
  <c r="AP561" i="57"/>
  <c r="AO561" i="57"/>
  <c r="AN561" i="57"/>
  <c r="AM561" i="57"/>
  <c r="CR553" i="57"/>
  <c r="CQ553" i="57"/>
  <c r="CP553" i="57"/>
  <c r="CL553" i="57"/>
  <c r="CK553" i="57"/>
  <c r="CJ553" i="57"/>
  <c r="CI553" i="57"/>
  <c r="CH553" i="57"/>
  <c r="CG553" i="57"/>
  <c r="CF553" i="57"/>
  <c r="CE553" i="57"/>
  <c r="CD553" i="57"/>
  <c r="CC553" i="57"/>
  <c r="CB553" i="57"/>
  <c r="CA553" i="57"/>
  <c r="BX553" i="57"/>
  <c r="BY553" i="57" s="1"/>
  <c r="BQ553" i="57"/>
  <c r="BW553" i="57" s="1"/>
  <c r="BP553" i="57"/>
  <c r="BV553" i="57" s="1"/>
  <c r="BO553" i="57"/>
  <c r="BU553" i="57" s="1"/>
  <c r="BN553" i="57"/>
  <c r="BT553" i="57" s="1"/>
  <c r="BM553" i="57"/>
  <c r="BS553" i="57" s="1"/>
  <c r="BL553" i="57"/>
  <c r="BK553" i="57"/>
  <c r="BJ553" i="57"/>
  <c r="BI553" i="57"/>
  <c r="BH553" i="57"/>
  <c r="BG553" i="57"/>
  <c r="BF553" i="57"/>
  <c r="BE553" i="57"/>
  <c r="BD553" i="57"/>
  <c r="BC553" i="57"/>
  <c r="BB553" i="57"/>
  <c r="BA553" i="57"/>
  <c r="AZ553" i="57"/>
  <c r="AY553" i="57"/>
  <c r="AX553" i="57"/>
  <c r="AW553" i="57"/>
  <c r="AV553" i="57"/>
  <c r="AU553" i="57"/>
  <c r="AT553" i="57"/>
  <c r="AS553" i="57"/>
  <c r="AR553" i="57"/>
  <c r="AQ553" i="57"/>
  <c r="AP553" i="57"/>
  <c r="AO553" i="57"/>
  <c r="AN553" i="57"/>
  <c r="AM553" i="57"/>
  <c r="CR521" i="57"/>
  <c r="CQ521" i="57"/>
  <c r="CP521" i="57"/>
  <c r="CL521" i="57"/>
  <c r="CK521" i="57"/>
  <c r="CJ521" i="57"/>
  <c r="CI521" i="57"/>
  <c r="CH521" i="57"/>
  <c r="CF521" i="57"/>
  <c r="CE521" i="57"/>
  <c r="CD521" i="57"/>
  <c r="CC521" i="57"/>
  <c r="CB521" i="57"/>
  <c r="BX521" i="57"/>
  <c r="BY521" i="57" s="1"/>
  <c r="BQ521" i="57"/>
  <c r="BW521" i="57" s="1"/>
  <c r="BP521" i="57"/>
  <c r="BV521" i="57" s="1"/>
  <c r="BO521" i="57"/>
  <c r="BU521" i="57" s="1"/>
  <c r="BN521" i="57"/>
  <c r="BT521" i="57" s="1"/>
  <c r="BM521" i="57"/>
  <c r="BS521" i="57" s="1"/>
  <c r="BL521" i="57"/>
  <c r="BK521" i="57"/>
  <c r="BJ521" i="57"/>
  <c r="BI521" i="57"/>
  <c r="BH521" i="57"/>
  <c r="BG521" i="57"/>
  <c r="BF521" i="57"/>
  <c r="BE521" i="57"/>
  <c r="BD521" i="57"/>
  <c r="BC521" i="57"/>
  <c r="BB521" i="57"/>
  <c r="BA521" i="57"/>
  <c r="AZ521" i="57"/>
  <c r="AY521" i="57"/>
  <c r="AX521" i="57"/>
  <c r="AW521" i="57"/>
  <c r="AV521" i="57"/>
  <c r="AU521" i="57"/>
  <c r="AT521" i="57"/>
  <c r="AS521" i="57"/>
  <c r="AR521" i="57"/>
  <c r="AQ521" i="57"/>
  <c r="AP521" i="57"/>
  <c r="AO521" i="57"/>
  <c r="AN521" i="57"/>
  <c r="AM521" i="57"/>
  <c r="CO681" i="57" l="1"/>
  <c r="CO617" i="57"/>
  <c r="CO921" i="57"/>
  <c r="CO801" i="57"/>
  <c r="CO945" i="57"/>
  <c r="CO753" i="57"/>
  <c r="CO657" i="57"/>
  <c r="CO905" i="57"/>
  <c r="CO937" i="57"/>
  <c r="CO593" i="57"/>
  <c r="CO729" i="57"/>
  <c r="CO761" i="57"/>
  <c r="CO553" i="57"/>
  <c r="CO601" i="57"/>
  <c r="CO633" i="57"/>
  <c r="CO665" i="57"/>
  <c r="CO697" i="57"/>
  <c r="CO705" i="57"/>
  <c r="CO521" i="57"/>
  <c r="CO569" i="57"/>
  <c r="CO577" i="57"/>
  <c r="CO625" i="57"/>
  <c r="CO689" i="57"/>
  <c r="CO737" i="57"/>
  <c r="CO777" i="57"/>
  <c r="CO841" i="57"/>
  <c r="CO865" i="57"/>
  <c r="CO889" i="57"/>
  <c r="CO929" i="57"/>
  <c r="CO641" i="57"/>
  <c r="CO561" i="57"/>
  <c r="CO849" i="57"/>
  <c r="CO881" i="57"/>
  <c r="CO953" i="57"/>
  <c r="CO609" i="57"/>
  <c r="CO673" i="57"/>
  <c r="CO713" i="57"/>
  <c r="CO785" i="57"/>
  <c r="CO809" i="57"/>
  <c r="CO833" i="57"/>
  <c r="CO873" i="57"/>
  <c r="CO961" i="57"/>
  <c r="CO649" i="57"/>
  <c r="CO793" i="57"/>
  <c r="CO825" i="57"/>
  <c r="CO585" i="57"/>
  <c r="CO721" i="57"/>
  <c r="CO745" i="57"/>
  <c r="CO769" i="57"/>
  <c r="CO817" i="57"/>
  <c r="CO857" i="57"/>
  <c r="CO897" i="57"/>
  <c r="CO913" i="57"/>
  <c r="BZ801" i="57"/>
  <c r="BZ737" i="57"/>
  <c r="BZ609" i="57"/>
  <c r="BZ673" i="57"/>
  <c r="BZ913" i="57"/>
  <c r="BZ857" i="57"/>
  <c r="BZ937" i="57"/>
  <c r="BR553" i="57"/>
  <c r="BZ553" i="57" s="1"/>
  <c r="BR617" i="57"/>
  <c r="BZ617" i="57" s="1"/>
  <c r="BR681" i="57"/>
  <c r="BZ681" i="57" s="1"/>
  <c r="BR745" i="57"/>
  <c r="BZ745" i="57" s="1"/>
  <c r="BR809" i="57"/>
  <c r="BZ809" i="57" s="1"/>
  <c r="BR865" i="57"/>
  <c r="BZ865" i="57" s="1"/>
  <c r="BR921" i="57"/>
  <c r="BZ921" i="57" s="1"/>
  <c r="BR561" i="57"/>
  <c r="BZ561" i="57" s="1"/>
  <c r="BR625" i="57"/>
  <c r="BZ625" i="57" s="1"/>
  <c r="BR689" i="57"/>
  <c r="BZ689" i="57" s="1"/>
  <c r="BR753" i="57"/>
  <c r="BZ753" i="57" s="1"/>
  <c r="BR817" i="57"/>
  <c r="BZ817" i="57" s="1"/>
  <c r="BR873" i="57"/>
  <c r="BZ873" i="57" s="1"/>
  <c r="BR929" i="57"/>
  <c r="BZ929" i="57" s="1"/>
  <c r="BZ569" i="57"/>
  <c r="BZ633" i="57"/>
  <c r="BZ697" i="57"/>
  <c r="BZ761" i="57"/>
  <c r="BZ825" i="57"/>
  <c r="BZ881" i="57"/>
  <c r="BZ577" i="57"/>
  <c r="BZ641" i="57"/>
  <c r="BZ705" i="57"/>
  <c r="BZ769" i="57"/>
  <c r="BZ833" i="57"/>
  <c r="BZ889" i="57"/>
  <c r="BR945" i="57"/>
  <c r="BZ945" i="57" s="1"/>
  <c r="BR585" i="57"/>
  <c r="BZ585" i="57" s="1"/>
  <c r="BR649" i="57"/>
  <c r="BZ649" i="57" s="1"/>
  <c r="BR713" i="57"/>
  <c r="BZ713" i="57" s="1"/>
  <c r="BR777" i="57"/>
  <c r="BZ777" i="57" s="1"/>
  <c r="BR897" i="57"/>
  <c r="BZ897" i="57" s="1"/>
  <c r="BR953" i="57"/>
  <c r="BZ953" i="57" s="1"/>
  <c r="BR593" i="57"/>
  <c r="BZ593" i="57" s="1"/>
  <c r="BR657" i="57"/>
  <c r="BZ657" i="57" s="1"/>
  <c r="BR721" i="57"/>
  <c r="BZ721" i="57" s="1"/>
  <c r="BR785" i="57"/>
  <c r="BZ785" i="57" s="1"/>
  <c r="BR841" i="57"/>
  <c r="BZ841" i="57" s="1"/>
  <c r="BR905" i="57"/>
  <c r="BZ905" i="57" s="1"/>
  <c r="BR961" i="57"/>
  <c r="BZ961" i="57" s="1"/>
  <c r="BR521" i="57"/>
  <c r="BZ521" i="57" s="1"/>
  <c r="BR601" i="57"/>
  <c r="BZ601" i="57" s="1"/>
  <c r="BR665" i="57"/>
  <c r="BZ665" i="57" s="1"/>
  <c r="BR729" i="57"/>
  <c r="BZ729" i="57" s="1"/>
  <c r="BR793" i="57"/>
  <c r="BZ793" i="57" s="1"/>
  <c r="BR849" i="57"/>
  <c r="BZ849" i="57" s="1"/>
  <c r="CR3001" i="57" l="1"/>
  <c r="CQ3001" i="57"/>
  <c r="CP3001" i="57"/>
  <c r="CL3001" i="57"/>
  <c r="CK3001" i="57"/>
  <c r="CJ3001" i="57"/>
  <c r="CI3001" i="57"/>
  <c r="CH3001" i="57"/>
  <c r="CG3001" i="57"/>
  <c r="CF3001" i="57"/>
  <c r="CE3001" i="57"/>
  <c r="CD3001" i="57"/>
  <c r="CC3001" i="57"/>
  <c r="CB3001" i="57"/>
  <c r="CA3001" i="57"/>
  <c r="BX3001" i="57"/>
  <c r="BY3001" i="57" s="1"/>
  <c r="BQ3001" i="57"/>
  <c r="BW3001" i="57" s="1"/>
  <c r="BP3001" i="57"/>
  <c r="BV3001" i="57" s="1"/>
  <c r="BO3001" i="57"/>
  <c r="BU3001" i="57" s="1"/>
  <c r="BN3001" i="57"/>
  <c r="BM3001" i="57"/>
  <c r="BS3001" i="57" s="1"/>
  <c r="BL3001" i="57"/>
  <c r="BR3001" i="57" s="1"/>
  <c r="BK3001" i="57"/>
  <c r="BJ3001" i="57"/>
  <c r="BI3001" i="57"/>
  <c r="BH3001" i="57"/>
  <c r="BG3001" i="57"/>
  <c r="BF3001" i="57"/>
  <c r="BE3001" i="57"/>
  <c r="BD3001" i="57"/>
  <c r="BC3001" i="57"/>
  <c r="BB3001" i="57"/>
  <c r="BA3001" i="57"/>
  <c r="AZ3001" i="57"/>
  <c r="AY3001" i="57"/>
  <c r="AX3001" i="57"/>
  <c r="AW3001" i="57"/>
  <c r="AV3001" i="57"/>
  <c r="AU3001" i="57"/>
  <c r="AT3001" i="57"/>
  <c r="AS3001" i="57"/>
  <c r="AR3001" i="57"/>
  <c r="AQ3001" i="57"/>
  <c r="AP3001" i="57"/>
  <c r="AO3001" i="57"/>
  <c r="AN3001" i="57"/>
  <c r="AM3001" i="57"/>
  <c r="CR2993" i="57"/>
  <c r="CQ2993" i="57"/>
  <c r="CP2993" i="57"/>
  <c r="CL2993" i="57"/>
  <c r="CK2993" i="57"/>
  <c r="CJ2993" i="57"/>
  <c r="CI2993" i="57"/>
  <c r="CH2993" i="57"/>
  <c r="CG2993" i="57"/>
  <c r="CF2993" i="57"/>
  <c r="CE2993" i="57"/>
  <c r="CD2993" i="57"/>
  <c r="CC2993" i="57"/>
  <c r="CB2993" i="57"/>
  <c r="CA2993" i="57"/>
  <c r="BX2993" i="57"/>
  <c r="BY2993" i="57" s="1"/>
  <c r="BQ2993" i="57"/>
  <c r="BW2993" i="57" s="1"/>
  <c r="BP2993" i="57"/>
  <c r="BV2993" i="57" s="1"/>
  <c r="BO2993" i="57"/>
  <c r="BU2993" i="57" s="1"/>
  <c r="BN2993" i="57"/>
  <c r="BT2993" i="57" s="1"/>
  <c r="BM2993" i="57"/>
  <c r="BS2993" i="57" s="1"/>
  <c r="BL2993" i="57"/>
  <c r="BK2993" i="57"/>
  <c r="BJ2993" i="57"/>
  <c r="BI2993" i="57"/>
  <c r="BH2993" i="57"/>
  <c r="BG2993" i="57"/>
  <c r="BF2993" i="57"/>
  <c r="BE2993" i="57"/>
  <c r="BD2993" i="57"/>
  <c r="BC2993" i="57"/>
  <c r="BB2993" i="57"/>
  <c r="BA2993" i="57"/>
  <c r="AZ2993" i="57"/>
  <c r="AY2993" i="57"/>
  <c r="AX2993" i="57"/>
  <c r="AW2993" i="57"/>
  <c r="AV2993" i="57"/>
  <c r="AU2993" i="57"/>
  <c r="AT2993" i="57"/>
  <c r="AS2993" i="57"/>
  <c r="AR2993" i="57"/>
  <c r="AQ2993" i="57"/>
  <c r="AP2993" i="57"/>
  <c r="AO2993" i="57"/>
  <c r="AN2993" i="57"/>
  <c r="AM2993" i="57"/>
  <c r="CR2977" i="57"/>
  <c r="CQ2977" i="57"/>
  <c r="CP2977" i="57"/>
  <c r="CL2977" i="57"/>
  <c r="CK2977" i="57"/>
  <c r="CJ2977" i="57"/>
  <c r="CI2977" i="57"/>
  <c r="CH2977" i="57"/>
  <c r="CG2977" i="57"/>
  <c r="CF2977" i="57"/>
  <c r="CE2977" i="57"/>
  <c r="CD2977" i="57"/>
  <c r="CC2977" i="57"/>
  <c r="CB2977" i="57"/>
  <c r="CA2977" i="57"/>
  <c r="BX2977" i="57"/>
  <c r="BY2977" i="57" s="1"/>
  <c r="BQ2977" i="57"/>
  <c r="BW2977" i="57" s="1"/>
  <c r="BP2977" i="57"/>
  <c r="BV2977" i="57" s="1"/>
  <c r="BO2977" i="57"/>
  <c r="BU2977" i="57" s="1"/>
  <c r="BN2977" i="57"/>
  <c r="BT2977" i="57" s="1"/>
  <c r="BM2977" i="57"/>
  <c r="BS2977" i="57" s="1"/>
  <c r="BL2977" i="57"/>
  <c r="BK2977" i="57"/>
  <c r="BJ2977" i="57"/>
  <c r="BI2977" i="57"/>
  <c r="BH2977" i="57"/>
  <c r="BG2977" i="57"/>
  <c r="BF2977" i="57"/>
  <c r="BE2977" i="57"/>
  <c r="BD2977" i="57"/>
  <c r="BC2977" i="57"/>
  <c r="BB2977" i="57"/>
  <c r="BA2977" i="57"/>
  <c r="AZ2977" i="57"/>
  <c r="AY2977" i="57"/>
  <c r="AX2977" i="57"/>
  <c r="AW2977" i="57"/>
  <c r="AV2977" i="57"/>
  <c r="AU2977" i="57"/>
  <c r="AT2977" i="57"/>
  <c r="AS2977" i="57"/>
  <c r="AR2977" i="57"/>
  <c r="AQ2977" i="57"/>
  <c r="AP2977" i="57"/>
  <c r="AO2977" i="57"/>
  <c r="AN2977" i="57"/>
  <c r="AM2977" i="57"/>
  <c r="CR2969" i="57"/>
  <c r="CQ2969" i="57"/>
  <c r="CP2969" i="57"/>
  <c r="CL2969" i="57"/>
  <c r="CK2969" i="57"/>
  <c r="CJ2969" i="57"/>
  <c r="CI2969" i="57"/>
  <c r="CH2969" i="57"/>
  <c r="CG2969" i="57"/>
  <c r="CF2969" i="57"/>
  <c r="CE2969" i="57"/>
  <c r="CD2969" i="57"/>
  <c r="CC2969" i="57"/>
  <c r="CB2969" i="57"/>
  <c r="CA2969" i="57"/>
  <c r="BX2969" i="57"/>
  <c r="BY2969" i="57" s="1"/>
  <c r="BQ2969" i="57"/>
  <c r="BW2969" i="57" s="1"/>
  <c r="BP2969" i="57"/>
  <c r="BV2969" i="57" s="1"/>
  <c r="BO2969" i="57"/>
  <c r="BU2969" i="57" s="1"/>
  <c r="BN2969" i="57"/>
  <c r="BT2969" i="57" s="1"/>
  <c r="BM2969" i="57"/>
  <c r="BS2969" i="57" s="1"/>
  <c r="BL2969" i="57"/>
  <c r="BK2969" i="57"/>
  <c r="BJ2969" i="57"/>
  <c r="BI2969" i="57"/>
  <c r="BH2969" i="57"/>
  <c r="BG2969" i="57"/>
  <c r="BF2969" i="57"/>
  <c r="BE2969" i="57"/>
  <c r="BD2969" i="57"/>
  <c r="BC2969" i="57"/>
  <c r="BB2969" i="57"/>
  <c r="BA2969" i="57"/>
  <c r="AZ2969" i="57"/>
  <c r="AY2969" i="57"/>
  <c r="AX2969" i="57"/>
  <c r="AW2969" i="57"/>
  <c r="AV2969" i="57"/>
  <c r="AU2969" i="57"/>
  <c r="AT2969" i="57"/>
  <c r="AS2969" i="57"/>
  <c r="AR2969" i="57"/>
  <c r="AQ2969" i="57"/>
  <c r="AP2969" i="57"/>
  <c r="AO2969" i="57"/>
  <c r="AN2969" i="57"/>
  <c r="AM2969" i="57"/>
  <c r="CR2961" i="57"/>
  <c r="CQ2961" i="57"/>
  <c r="CP2961" i="57"/>
  <c r="CL2961" i="57"/>
  <c r="CK2961" i="57"/>
  <c r="CJ2961" i="57"/>
  <c r="CI2961" i="57"/>
  <c r="CH2961" i="57"/>
  <c r="CG2961" i="57"/>
  <c r="CF2961" i="57"/>
  <c r="CE2961" i="57"/>
  <c r="CD2961" i="57"/>
  <c r="CC2961" i="57"/>
  <c r="CB2961" i="57"/>
  <c r="CA2961" i="57"/>
  <c r="BX2961" i="57"/>
  <c r="BY2961" i="57" s="1"/>
  <c r="BQ2961" i="57"/>
  <c r="BW2961" i="57" s="1"/>
  <c r="BP2961" i="57"/>
  <c r="BV2961" i="57" s="1"/>
  <c r="BO2961" i="57"/>
  <c r="BU2961" i="57" s="1"/>
  <c r="BN2961" i="57"/>
  <c r="BT2961" i="57" s="1"/>
  <c r="BM2961" i="57"/>
  <c r="BS2961" i="57" s="1"/>
  <c r="BL2961" i="57"/>
  <c r="BR2961" i="57" s="1"/>
  <c r="BK2961" i="57"/>
  <c r="BJ2961" i="57"/>
  <c r="BI2961" i="57"/>
  <c r="BH2961" i="57"/>
  <c r="BG2961" i="57"/>
  <c r="BF2961" i="57"/>
  <c r="BE2961" i="57"/>
  <c r="BD2961" i="57"/>
  <c r="BC2961" i="57"/>
  <c r="BB2961" i="57"/>
  <c r="BA2961" i="57"/>
  <c r="AZ2961" i="57"/>
  <c r="AY2961" i="57"/>
  <c r="AX2961" i="57"/>
  <c r="AW2961" i="57"/>
  <c r="AV2961" i="57"/>
  <c r="AU2961" i="57"/>
  <c r="AT2961" i="57"/>
  <c r="AS2961" i="57"/>
  <c r="AR2961" i="57"/>
  <c r="AQ2961" i="57"/>
  <c r="AP2961" i="57"/>
  <c r="AO2961" i="57"/>
  <c r="AN2961" i="57"/>
  <c r="AM2961" i="57"/>
  <c r="CR2953" i="57"/>
  <c r="CQ2953" i="57"/>
  <c r="CP2953" i="57"/>
  <c r="CL2953" i="57"/>
  <c r="CK2953" i="57"/>
  <c r="CJ2953" i="57"/>
  <c r="CI2953" i="57"/>
  <c r="CH2953" i="57"/>
  <c r="CG2953" i="57"/>
  <c r="CF2953" i="57"/>
  <c r="CE2953" i="57"/>
  <c r="CD2953" i="57"/>
  <c r="CC2953" i="57"/>
  <c r="CB2953" i="57"/>
  <c r="CA2953" i="57"/>
  <c r="BX2953" i="57"/>
  <c r="BY2953" i="57" s="1"/>
  <c r="BQ2953" i="57"/>
  <c r="BW2953" i="57" s="1"/>
  <c r="BP2953" i="57"/>
  <c r="BV2953" i="57" s="1"/>
  <c r="BO2953" i="57"/>
  <c r="BU2953" i="57" s="1"/>
  <c r="BN2953" i="57"/>
  <c r="BT2953" i="57" s="1"/>
  <c r="BM2953" i="57"/>
  <c r="BS2953" i="57" s="1"/>
  <c r="BL2953" i="57"/>
  <c r="BR2953" i="57" s="1"/>
  <c r="BK2953" i="57"/>
  <c r="BJ2953" i="57"/>
  <c r="BI2953" i="57"/>
  <c r="BH2953" i="57"/>
  <c r="BG2953" i="57"/>
  <c r="BF2953" i="57"/>
  <c r="BE2953" i="57"/>
  <c r="BD2953" i="57"/>
  <c r="BC2953" i="57"/>
  <c r="BB2953" i="57"/>
  <c r="BA2953" i="57"/>
  <c r="AZ2953" i="57"/>
  <c r="AY2953" i="57"/>
  <c r="AX2953" i="57"/>
  <c r="AW2953" i="57"/>
  <c r="AV2953" i="57"/>
  <c r="AU2953" i="57"/>
  <c r="AT2953" i="57"/>
  <c r="AS2953" i="57"/>
  <c r="AR2953" i="57"/>
  <c r="AQ2953" i="57"/>
  <c r="AP2953" i="57"/>
  <c r="AO2953" i="57"/>
  <c r="AN2953" i="57"/>
  <c r="AM2953" i="57"/>
  <c r="CR2945" i="57"/>
  <c r="CQ2945" i="57"/>
  <c r="CP2945" i="57"/>
  <c r="CL2945" i="57"/>
  <c r="CK2945" i="57"/>
  <c r="CJ2945" i="57"/>
  <c r="CI2945" i="57"/>
  <c r="CH2945" i="57"/>
  <c r="CG2945" i="57"/>
  <c r="CF2945" i="57"/>
  <c r="CE2945" i="57"/>
  <c r="CD2945" i="57"/>
  <c r="CC2945" i="57"/>
  <c r="CB2945" i="57"/>
  <c r="CA2945" i="57"/>
  <c r="BX2945" i="57"/>
  <c r="BY2945" i="57" s="1"/>
  <c r="BQ2945" i="57"/>
  <c r="BW2945" i="57" s="1"/>
  <c r="BP2945" i="57"/>
  <c r="BV2945" i="57" s="1"/>
  <c r="BO2945" i="57"/>
  <c r="BU2945" i="57" s="1"/>
  <c r="BN2945" i="57"/>
  <c r="BT2945" i="57" s="1"/>
  <c r="BM2945" i="57"/>
  <c r="BS2945" i="57" s="1"/>
  <c r="BL2945" i="57"/>
  <c r="BK2945" i="57"/>
  <c r="BJ2945" i="57"/>
  <c r="BI2945" i="57"/>
  <c r="BH2945" i="57"/>
  <c r="BG2945" i="57"/>
  <c r="BF2945" i="57"/>
  <c r="BE2945" i="57"/>
  <c r="BD2945" i="57"/>
  <c r="BC2945" i="57"/>
  <c r="BB2945" i="57"/>
  <c r="BA2945" i="57"/>
  <c r="AZ2945" i="57"/>
  <c r="AY2945" i="57"/>
  <c r="AX2945" i="57"/>
  <c r="AW2945" i="57"/>
  <c r="AV2945" i="57"/>
  <c r="AU2945" i="57"/>
  <c r="AT2945" i="57"/>
  <c r="AS2945" i="57"/>
  <c r="AR2945" i="57"/>
  <c r="AQ2945" i="57"/>
  <c r="AP2945" i="57"/>
  <c r="AO2945" i="57"/>
  <c r="AN2945" i="57"/>
  <c r="AM2945" i="57"/>
  <c r="CR2937" i="57"/>
  <c r="CQ2937" i="57"/>
  <c r="CP2937" i="57"/>
  <c r="CL2937" i="57"/>
  <c r="CK2937" i="57"/>
  <c r="CJ2937" i="57"/>
  <c r="CI2937" i="57"/>
  <c r="CH2937" i="57"/>
  <c r="CG2937" i="57"/>
  <c r="CF2937" i="57"/>
  <c r="CE2937" i="57"/>
  <c r="CD2937" i="57"/>
  <c r="CC2937" i="57"/>
  <c r="CB2937" i="57"/>
  <c r="CA2937" i="57"/>
  <c r="BX2937" i="57"/>
  <c r="BY2937" i="57" s="1"/>
  <c r="BQ2937" i="57"/>
  <c r="BW2937" i="57" s="1"/>
  <c r="BP2937" i="57"/>
  <c r="BV2937" i="57" s="1"/>
  <c r="BO2937" i="57"/>
  <c r="BU2937" i="57" s="1"/>
  <c r="BN2937" i="57"/>
  <c r="BT2937" i="57" s="1"/>
  <c r="BM2937" i="57"/>
  <c r="BS2937" i="57" s="1"/>
  <c r="BL2937" i="57"/>
  <c r="BR2937" i="57" s="1"/>
  <c r="BK2937" i="57"/>
  <c r="BJ2937" i="57"/>
  <c r="BI2937" i="57"/>
  <c r="BH2937" i="57"/>
  <c r="BG2937" i="57"/>
  <c r="BF2937" i="57"/>
  <c r="BE2937" i="57"/>
  <c r="BD2937" i="57"/>
  <c r="BC2937" i="57"/>
  <c r="BB2937" i="57"/>
  <c r="BA2937" i="57"/>
  <c r="AZ2937" i="57"/>
  <c r="AY2937" i="57"/>
  <c r="AX2937" i="57"/>
  <c r="AW2937" i="57"/>
  <c r="AV2937" i="57"/>
  <c r="AU2937" i="57"/>
  <c r="AT2937" i="57"/>
  <c r="AS2937" i="57"/>
  <c r="AR2937" i="57"/>
  <c r="AQ2937" i="57"/>
  <c r="AP2937" i="57"/>
  <c r="AO2937" i="57"/>
  <c r="AN2937" i="57"/>
  <c r="AM2937" i="57"/>
  <c r="CR2929" i="57"/>
  <c r="CQ2929" i="57"/>
  <c r="CP2929" i="57"/>
  <c r="CL2929" i="57"/>
  <c r="CK2929" i="57"/>
  <c r="CJ2929" i="57"/>
  <c r="CI2929" i="57"/>
  <c r="CH2929" i="57"/>
  <c r="CG2929" i="57"/>
  <c r="CF2929" i="57"/>
  <c r="CE2929" i="57"/>
  <c r="CD2929" i="57"/>
  <c r="CC2929" i="57"/>
  <c r="CB2929" i="57"/>
  <c r="CA2929" i="57"/>
  <c r="BX2929" i="57"/>
  <c r="BY2929" i="57" s="1"/>
  <c r="BQ2929" i="57"/>
  <c r="BW2929" i="57" s="1"/>
  <c r="BP2929" i="57"/>
  <c r="BV2929" i="57" s="1"/>
  <c r="BO2929" i="57"/>
  <c r="BU2929" i="57" s="1"/>
  <c r="BN2929" i="57"/>
  <c r="BM2929" i="57"/>
  <c r="BS2929" i="57" s="1"/>
  <c r="BL2929" i="57"/>
  <c r="BR2929" i="57" s="1"/>
  <c r="BK2929" i="57"/>
  <c r="BJ2929" i="57"/>
  <c r="BI2929" i="57"/>
  <c r="BH2929" i="57"/>
  <c r="BG2929" i="57"/>
  <c r="BF2929" i="57"/>
  <c r="BE2929" i="57"/>
  <c r="BD2929" i="57"/>
  <c r="BC2929" i="57"/>
  <c r="BB2929" i="57"/>
  <c r="BA2929" i="57"/>
  <c r="AZ2929" i="57"/>
  <c r="AY2929" i="57"/>
  <c r="AX2929" i="57"/>
  <c r="AW2929" i="57"/>
  <c r="AV2929" i="57"/>
  <c r="AU2929" i="57"/>
  <c r="AT2929" i="57"/>
  <c r="AS2929" i="57"/>
  <c r="AR2929" i="57"/>
  <c r="AQ2929" i="57"/>
  <c r="AP2929" i="57"/>
  <c r="AO2929" i="57"/>
  <c r="AN2929" i="57"/>
  <c r="AM2929" i="57"/>
  <c r="CR2921" i="57"/>
  <c r="CQ2921" i="57"/>
  <c r="CP2921" i="57"/>
  <c r="CL2921" i="57"/>
  <c r="CK2921" i="57"/>
  <c r="CJ2921" i="57"/>
  <c r="CI2921" i="57"/>
  <c r="CH2921" i="57"/>
  <c r="CG2921" i="57"/>
  <c r="CF2921" i="57"/>
  <c r="CE2921" i="57"/>
  <c r="CD2921" i="57"/>
  <c r="CC2921" i="57"/>
  <c r="CB2921" i="57"/>
  <c r="CA2921" i="57"/>
  <c r="BX2921" i="57"/>
  <c r="BY2921" i="57" s="1"/>
  <c r="BQ2921" i="57"/>
  <c r="BW2921" i="57" s="1"/>
  <c r="BP2921" i="57"/>
  <c r="BV2921" i="57" s="1"/>
  <c r="BO2921" i="57"/>
  <c r="BU2921" i="57" s="1"/>
  <c r="BN2921" i="57"/>
  <c r="BT2921" i="57" s="1"/>
  <c r="BM2921" i="57"/>
  <c r="BS2921" i="57" s="1"/>
  <c r="BL2921" i="57"/>
  <c r="BK2921" i="57"/>
  <c r="BJ2921" i="57"/>
  <c r="BI2921" i="57"/>
  <c r="BH2921" i="57"/>
  <c r="BG2921" i="57"/>
  <c r="BF2921" i="57"/>
  <c r="BE2921" i="57"/>
  <c r="BD2921" i="57"/>
  <c r="BC2921" i="57"/>
  <c r="BB2921" i="57"/>
  <c r="BA2921" i="57"/>
  <c r="AZ2921" i="57"/>
  <c r="AY2921" i="57"/>
  <c r="AX2921" i="57"/>
  <c r="AW2921" i="57"/>
  <c r="AV2921" i="57"/>
  <c r="AU2921" i="57"/>
  <c r="AT2921" i="57"/>
  <c r="AS2921" i="57"/>
  <c r="AR2921" i="57"/>
  <c r="AQ2921" i="57"/>
  <c r="AP2921" i="57"/>
  <c r="AO2921" i="57"/>
  <c r="AN2921" i="57"/>
  <c r="AM2921" i="57"/>
  <c r="CR2913" i="57"/>
  <c r="CQ2913" i="57"/>
  <c r="CP2913" i="57"/>
  <c r="CL2913" i="57"/>
  <c r="CK2913" i="57"/>
  <c r="CJ2913" i="57"/>
  <c r="CI2913" i="57"/>
  <c r="CH2913" i="57"/>
  <c r="CG2913" i="57"/>
  <c r="CF2913" i="57"/>
  <c r="CE2913" i="57"/>
  <c r="CD2913" i="57"/>
  <c r="CC2913" i="57"/>
  <c r="CB2913" i="57"/>
  <c r="CA2913" i="57"/>
  <c r="BX2913" i="57"/>
  <c r="BY2913" i="57" s="1"/>
  <c r="BQ2913" i="57"/>
  <c r="BW2913" i="57" s="1"/>
  <c r="BP2913" i="57"/>
  <c r="BV2913" i="57" s="1"/>
  <c r="BO2913" i="57"/>
  <c r="BU2913" i="57" s="1"/>
  <c r="BN2913" i="57"/>
  <c r="BT2913" i="57" s="1"/>
  <c r="BM2913" i="57"/>
  <c r="BS2913" i="57" s="1"/>
  <c r="BL2913" i="57"/>
  <c r="BK2913" i="57"/>
  <c r="BJ2913" i="57"/>
  <c r="BI2913" i="57"/>
  <c r="BH2913" i="57"/>
  <c r="BG2913" i="57"/>
  <c r="BF2913" i="57"/>
  <c r="BE2913" i="57"/>
  <c r="BD2913" i="57"/>
  <c r="BC2913" i="57"/>
  <c r="BB2913" i="57"/>
  <c r="BA2913" i="57"/>
  <c r="AZ2913" i="57"/>
  <c r="AY2913" i="57"/>
  <c r="AX2913" i="57"/>
  <c r="AW2913" i="57"/>
  <c r="AV2913" i="57"/>
  <c r="AU2913" i="57"/>
  <c r="AT2913" i="57"/>
  <c r="AS2913" i="57"/>
  <c r="AR2913" i="57"/>
  <c r="AQ2913" i="57"/>
  <c r="AP2913" i="57"/>
  <c r="AO2913" i="57"/>
  <c r="AN2913" i="57"/>
  <c r="AM2913" i="57"/>
  <c r="CR2905" i="57"/>
  <c r="CQ2905" i="57"/>
  <c r="CP2905" i="57"/>
  <c r="CL2905" i="57"/>
  <c r="CK2905" i="57"/>
  <c r="CJ2905" i="57"/>
  <c r="CI2905" i="57"/>
  <c r="CH2905" i="57"/>
  <c r="CG2905" i="57"/>
  <c r="CF2905" i="57"/>
  <c r="CE2905" i="57"/>
  <c r="CD2905" i="57"/>
  <c r="CC2905" i="57"/>
  <c r="CB2905" i="57"/>
  <c r="CA2905" i="57"/>
  <c r="BX2905" i="57"/>
  <c r="BY2905" i="57" s="1"/>
  <c r="BQ2905" i="57"/>
  <c r="BW2905" i="57" s="1"/>
  <c r="BP2905" i="57"/>
  <c r="BV2905" i="57" s="1"/>
  <c r="BO2905" i="57"/>
  <c r="BU2905" i="57" s="1"/>
  <c r="BN2905" i="57"/>
  <c r="BT2905" i="57" s="1"/>
  <c r="BM2905" i="57"/>
  <c r="BS2905" i="57" s="1"/>
  <c r="BL2905" i="57"/>
  <c r="BR2905" i="57" s="1"/>
  <c r="BK2905" i="57"/>
  <c r="BJ2905" i="57"/>
  <c r="BI2905" i="57"/>
  <c r="BH2905" i="57"/>
  <c r="BG2905" i="57"/>
  <c r="BF2905" i="57"/>
  <c r="BE2905" i="57"/>
  <c r="BD2905" i="57"/>
  <c r="BC2905" i="57"/>
  <c r="BB2905" i="57"/>
  <c r="BA2905" i="57"/>
  <c r="AZ2905" i="57"/>
  <c r="AY2905" i="57"/>
  <c r="AX2905" i="57"/>
  <c r="AW2905" i="57"/>
  <c r="AV2905" i="57"/>
  <c r="AU2905" i="57"/>
  <c r="AT2905" i="57"/>
  <c r="AS2905" i="57"/>
  <c r="AR2905" i="57"/>
  <c r="AQ2905" i="57"/>
  <c r="AP2905" i="57"/>
  <c r="AO2905" i="57"/>
  <c r="AN2905" i="57"/>
  <c r="AM2905" i="57"/>
  <c r="CR2897" i="57"/>
  <c r="CQ2897" i="57"/>
  <c r="CP2897" i="57"/>
  <c r="CL2897" i="57"/>
  <c r="CK2897" i="57"/>
  <c r="CJ2897" i="57"/>
  <c r="CI2897" i="57"/>
  <c r="CH2897" i="57"/>
  <c r="CG2897" i="57"/>
  <c r="CF2897" i="57"/>
  <c r="CE2897" i="57"/>
  <c r="CD2897" i="57"/>
  <c r="CC2897" i="57"/>
  <c r="CB2897" i="57"/>
  <c r="CA2897" i="57"/>
  <c r="BX2897" i="57"/>
  <c r="BY2897" i="57" s="1"/>
  <c r="BQ2897" i="57"/>
  <c r="BW2897" i="57" s="1"/>
  <c r="BP2897" i="57"/>
  <c r="BV2897" i="57" s="1"/>
  <c r="BO2897" i="57"/>
  <c r="BU2897" i="57" s="1"/>
  <c r="BN2897" i="57"/>
  <c r="BT2897" i="57" s="1"/>
  <c r="BM2897" i="57"/>
  <c r="BS2897" i="57" s="1"/>
  <c r="BL2897" i="57"/>
  <c r="BK2897" i="57"/>
  <c r="BJ2897" i="57"/>
  <c r="BI2897" i="57"/>
  <c r="BH2897" i="57"/>
  <c r="BG2897" i="57"/>
  <c r="BF2897" i="57"/>
  <c r="BE2897" i="57"/>
  <c r="BD2897" i="57"/>
  <c r="BC2897" i="57"/>
  <c r="BB2897" i="57"/>
  <c r="BA2897" i="57"/>
  <c r="AZ2897" i="57"/>
  <c r="AY2897" i="57"/>
  <c r="AX2897" i="57"/>
  <c r="AW2897" i="57"/>
  <c r="AV2897" i="57"/>
  <c r="AU2897" i="57"/>
  <c r="AT2897" i="57"/>
  <c r="AS2897" i="57"/>
  <c r="AR2897" i="57"/>
  <c r="AQ2897" i="57"/>
  <c r="AP2897" i="57"/>
  <c r="AO2897" i="57"/>
  <c r="AN2897" i="57"/>
  <c r="AM2897" i="57"/>
  <c r="CR2889" i="57"/>
  <c r="CQ2889" i="57"/>
  <c r="CP2889" i="57"/>
  <c r="CL2889" i="57"/>
  <c r="CK2889" i="57"/>
  <c r="CJ2889" i="57"/>
  <c r="CI2889" i="57"/>
  <c r="CH2889" i="57"/>
  <c r="CG2889" i="57"/>
  <c r="CF2889" i="57"/>
  <c r="CE2889" i="57"/>
  <c r="CD2889" i="57"/>
  <c r="CC2889" i="57"/>
  <c r="CB2889" i="57"/>
  <c r="CA2889" i="57"/>
  <c r="BX2889" i="57"/>
  <c r="BY2889" i="57" s="1"/>
  <c r="BQ2889" i="57"/>
  <c r="BW2889" i="57" s="1"/>
  <c r="BP2889" i="57"/>
  <c r="BV2889" i="57" s="1"/>
  <c r="BO2889" i="57"/>
  <c r="BU2889" i="57" s="1"/>
  <c r="BN2889" i="57"/>
  <c r="BT2889" i="57" s="1"/>
  <c r="BM2889" i="57"/>
  <c r="BL2889" i="57"/>
  <c r="BR2889" i="57" s="1"/>
  <c r="BK2889" i="57"/>
  <c r="BJ2889" i="57"/>
  <c r="BI2889" i="57"/>
  <c r="BH2889" i="57"/>
  <c r="BG2889" i="57"/>
  <c r="BF2889" i="57"/>
  <c r="BE2889" i="57"/>
  <c r="BD2889" i="57"/>
  <c r="BC2889" i="57"/>
  <c r="BB2889" i="57"/>
  <c r="BA2889" i="57"/>
  <c r="AZ2889" i="57"/>
  <c r="AY2889" i="57"/>
  <c r="AX2889" i="57"/>
  <c r="AW2889" i="57"/>
  <c r="AV2889" i="57"/>
  <c r="AU2889" i="57"/>
  <c r="AT2889" i="57"/>
  <c r="AS2889" i="57"/>
  <c r="AR2889" i="57"/>
  <c r="AQ2889" i="57"/>
  <c r="AP2889" i="57"/>
  <c r="AO2889" i="57"/>
  <c r="AN2889" i="57"/>
  <c r="AM2889" i="57"/>
  <c r="CR2881" i="57"/>
  <c r="CQ2881" i="57"/>
  <c r="CP2881" i="57"/>
  <c r="CL2881" i="57"/>
  <c r="CK2881" i="57"/>
  <c r="CJ2881" i="57"/>
  <c r="CI2881" i="57"/>
  <c r="CH2881" i="57"/>
  <c r="CG2881" i="57"/>
  <c r="CF2881" i="57"/>
  <c r="CE2881" i="57"/>
  <c r="CD2881" i="57"/>
  <c r="CC2881" i="57"/>
  <c r="CB2881" i="57"/>
  <c r="CA2881" i="57"/>
  <c r="BX2881" i="57"/>
  <c r="BY2881" i="57" s="1"/>
  <c r="BQ2881" i="57"/>
  <c r="BW2881" i="57" s="1"/>
  <c r="BP2881" i="57"/>
  <c r="BV2881" i="57" s="1"/>
  <c r="BO2881" i="57"/>
  <c r="BU2881" i="57" s="1"/>
  <c r="BN2881" i="57"/>
  <c r="BM2881" i="57"/>
  <c r="BS2881" i="57" s="1"/>
  <c r="BL2881" i="57"/>
  <c r="BR2881" i="57" s="1"/>
  <c r="BK2881" i="57"/>
  <c r="BJ2881" i="57"/>
  <c r="BI2881" i="57"/>
  <c r="BH2881" i="57"/>
  <c r="BG2881" i="57"/>
  <c r="BF2881" i="57"/>
  <c r="BE2881" i="57"/>
  <c r="BD2881" i="57"/>
  <c r="BC2881" i="57"/>
  <c r="BB2881" i="57"/>
  <c r="BA2881" i="57"/>
  <c r="AZ2881" i="57"/>
  <c r="AY2881" i="57"/>
  <c r="AX2881" i="57"/>
  <c r="AW2881" i="57"/>
  <c r="AV2881" i="57"/>
  <c r="AU2881" i="57"/>
  <c r="AT2881" i="57"/>
  <c r="AS2881" i="57"/>
  <c r="AR2881" i="57"/>
  <c r="AQ2881" i="57"/>
  <c r="AP2881" i="57"/>
  <c r="AO2881" i="57"/>
  <c r="AN2881" i="57"/>
  <c r="AM2881" i="57"/>
  <c r="CR2873" i="57"/>
  <c r="CQ2873" i="57"/>
  <c r="CP2873" i="57"/>
  <c r="CL2873" i="57"/>
  <c r="CK2873" i="57"/>
  <c r="CJ2873" i="57"/>
  <c r="CI2873" i="57"/>
  <c r="CH2873" i="57"/>
  <c r="CG2873" i="57"/>
  <c r="CF2873" i="57"/>
  <c r="CE2873" i="57"/>
  <c r="CD2873" i="57"/>
  <c r="CC2873" i="57"/>
  <c r="CB2873" i="57"/>
  <c r="CA2873" i="57"/>
  <c r="BX2873" i="57"/>
  <c r="BY2873" i="57" s="1"/>
  <c r="BQ2873" i="57"/>
  <c r="BW2873" i="57" s="1"/>
  <c r="BP2873" i="57"/>
  <c r="BV2873" i="57" s="1"/>
  <c r="BO2873" i="57"/>
  <c r="BU2873" i="57" s="1"/>
  <c r="BN2873" i="57"/>
  <c r="BT2873" i="57" s="1"/>
  <c r="BM2873" i="57"/>
  <c r="BS2873" i="57" s="1"/>
  <c r="BL2873" i="57"/>
  <c r="BK2873" i="57"/>
  <c r="BJ2873" i="57"/>
  <c r="BI2873" i="57"/>
  <c r="BH2873" i="57"/>
  <c r="BG2873" i="57"/>
  <c r="BF2873" i="57"/>
  <c r="BE2873" i="57"/>
  <c r="BD2873" i="57"/>
  <c r="BC2873" i="57"/>
  <c r="BB2873" i="57"/>
  <c r="BA2873" i="57"/>
  <c r="AZ2873" i="57"/>
  <c r="AY2873" i="57"/>
  <c r="AX2873" i="57"/>
  <c r="AW2873" i="57"/>
  <c r="AV2873" i="57"/>
  <c r="AU2873" i="57"/>
  <c r="AT2873" i="57"/>
  <c r="AS2873" i="57"/>
  <c r="AR2873" i="57"/>
  <c r="AQ2873" i="57"/>
  <c r="AP2873" i="57"/>
  <c r="AO2873" i="57"/>
  <c r="AN2873" i="57"/>
  <c r="AM2873" i="57"/>
  <c r="CR2865" i="57"/>
  <c r="CQ2865" i="57"/>
  <c r="CP2865" i="57"/>
  <c r="CL2865" i="57"/>
  <c r="CK2865" i="57"/>
  <c r="CJ2865" i="57"/>
  <c r="CI2865" i="57"/>
  <c r="CH2865" i="57"/>
  <c r="CG2865" i="57"/>
  <c r="CF2865" i="57"/>
  <c r="CE2865" i="57"/>
  <c r="CD2865" i="57"/>
  <c r="CC2865" i="57"/>
  <c r="CB2865" i="57"/>
  <c r="CA2865" i="57"/>
  <c r="BX2865" i="57"/>
  <c r="BY2865" i="57" s="1"/>
  <c r="BQ2865" i="57"/>
  <c r="BW2865" i="57" s="1"/>
  <c r="BP2865" i="57"/>
  <c r="BV2865" i="57" s="1"/>
  <c r="BO2865" i="57"/>
  <c r="BU2865" i="57" s="1"/>
  <c r="BN2865" i="57"/>
  <c r="BT2865" i="57" s="1"/>
  <c r="BM2865" i="57"/>
  <c r="BS2865" i="57" s="1"/>
  <c r="BL2865" i="57"/>
  <c r="BK2865" i="57"/>
  <c r="BJ2865" i="57"/>
  <c r="BI2865" i="57"/>
  <c r="BH2865" i="57"/>
  <c r="BG2865" i="57"/>
  <c r="BF2865" i="57"/>
  <c r="BE2865" i="57"/>
  <c r="BD2865" i="57"/>
  <c r="BC2865" i="57"/>
  <c r="BB2865" i="57"/>
  <c r="BA2865" i="57"/>
  <c r="AZ2865" i="57"/>
  <c r="AY2865" i="57"/>
  <c r="AX2865" i="57"/>
  <c r="AW2865" i="57"/>
  <c r="AV2865" i="57"/>
  <c r="AU2865" i="57"/>
  <c r="AT2865" i="57"/>
  <c r="AS2865" i="57"/>
  <c r="AR2865" i="57"/>
  <c r="AQ2865" i="57"/>
  <c r="AP2865" i="57"/>
  <c r="AO2865" i="57"/>
  <c r="AN2865" i="57"/>
  <c r="AM2865" i="57"/>
  <c r="CR2857" i="57"/>
  <c r="CQ2857" i="57"/>
  <c r="CP2857" i="57"/>
  <c r="CL2857" i="57"/>
  <c r="CK2857" i="57"/>
  <c r="CJ2857" i="57"/>
  <c r="CI2857" i="57"/>
  <c r="CH2857" i="57"/>
  <c r="CG2857" i="57"/>
  <c r="CF2857" i="57"/>
  <c r="CE2857" i="57"/>
  <c r="CD2857" i="57"/>
  <c r="CC2857" i="57"/>
  <c r="CB2857" i="57"/>
  <c r="CA2857" i="57"/>
  <c r="BX2857" i="57"/>
  <c r="BY2857" i="57" s="1"/>
  <c r="BQ2857" i="57"/>
  <c r="BW2857" i="57" s="1"/>
  <c r="BP2857" i="57"/>
  <c r="BV2857" i="57" s="1"/>
  <c r="BO2857" i="57"/>
  <c r="BU2857" i="57" s="1"/>
  <c r="BN2857" i="57"/>
  <c r="BT2857" i="57" s="1"/>
  <c r="BM2857" i="57"/>
  <c r="BS2857" i="57" s="1"/>
  <c r="BL2857" i="57"/>
  <c r="BK2857" i="57"/>
  <c r="BJ2857" i="57"/>
  <c r="BI2857" i="57"/>
  <c r="BH2857" i="57"/>
  <c r="BG2857" i="57"/>
  <c r="BF2857" i="57"/>
  <c r="BE2857" i="57"/>
  <c r="BD2857" i="57"/>
  <c r="BC2857" i="57"/>
  <c r="BB2857" i="57"/>
  <c r="BA2857" i="57"/>
  <c r="AZ2857" i="57"/>
  <c r="AY2857" i="57"/>
  <c r="AX2857" i="57"/>
  <c r="AW2857" i="57"/>
  <c r="AV2857" i="57"/>
  <c r="AU2857" i="57"/>
  <c r="AT2857" i="57"/>
  <c r="AS2857" i="57"/>
  <c r="AR2857" i="57"/>
  <c r="AQ2857" i="57"/>
  <c r="AP2857" i="57"/>
  <c r="AO2857" i="57"/>
  <c r="AN2857" i="57"/>
  <c r="AM2857" i="57"/>
  <c r="CR2849" i="57"/>
  <c r="CQ2849" i="57"/>
  <c r="CP2849" i="57"/>
  <c r="CL2849" i="57"/>
  <c r="CK2849" i="57"/>
  <c r="CJ2849" i="57"/>
  <c r="CI2849" i="57"/>
  <c r="CH2849" i="57"/>
  <c r="CG2849" i="57"/>
  <c r="CF2849" i="57"/>
  <c r="CE2849" i="57"/>
  <c r="CD2849" i="57"/>
  <c r="CC2849" i="57"/>
  <c r="CB2849" i="57"/>
  <c r="CA2849" i="57"/>
  <c r="BX2849" i="57"/>
  <c r="BY2849" i="57" s="1"/>
  <c r="BQ2849" i="57"/>
  <c r="BW2849" i="57" s="1"/>
  <c r="BP2849" i="57"/>
  <c r="BV2849" i="57" s="1"/>
  <c r="BO2849" i="57"/>
  <c r="BU2849" i="57" s="1"/>
  <c r="BN2849" i="57"/>
  <c r="BT2849" i="57" s="1"/>
  <c r="BM2849" i="57"/>
  <c r="BS2849" i="57" s="1"/>
  <c r="BL2849" i="57"/>
  <c r="BR2849" i="57" s="1"/>
  <c r="BK2849" i="57"/>
  <c r="BJ2849" i="57"/>
  <c r="BI2849" i="57"/>
  <c r="BH2849" i="57"/>
  <c r="BG2849" i="57"/>
  <c r="BF2849" i="57"/>
  <c r="BE2849" i="57"/>
  <c r="BD2849" i="57"/>
  <c r="BC2849" i="57"/>
  <c r="BB2849" i="57"/>
  <c r="BA2849" i="57"/>
  <c r="AZ2849" i="57"/>
  <c r="AY2849" i="57"/>
  <c r="AX2849" i="57"/>
  <c r="AW2849" i="57"/>
  <c r="AV2849" i="57"/>
  <c r="AU2849" i="57"/>
  <c r="AT2849" i="57"/>
  <c r="AS2849" i="57"/>
  <c r="AR2849" i="57"/>
  <c r="AQ2849" i="57"/>
  <c r="AP2849" i="57"/>
  <c r="AO2849" i="57"/>
  <c r="AN2849" i="57"/>
  <c r="AM2849" i="57"/>
  <c r="CR2841" i="57"/>
  <c r="CQ2841" i="57"/>
  <c r="CP2841" i="57"/>
  <c r="CL2841" i="57"/>
  <c r="CK2841" i="57"/>
  <c r="CJ2841" i="57"/>
  <c r="CI2841" i="57"/>
  <c r="CH2841" i="57"/>
  <c r="CG2841" i="57"/>
  <c r="CF2841" i="57"/>
  <c r="CE2841" i="57"/>
  <c r="CD2841" i="57"/>
  <c r="CC2841" i="57"/>
  <c r="CB2841" i="57"/>
  <c r="CA2841" i="57"/>
  <c r="BX2841" i="57"/>
  <c r="BY2841" i="57" s="1"/>
  <c r="BQ2841" i="57"/>
  <c r="BW2841" i="57" s="1"/>
  <c r="BP2841" i="57"/>
  <c r="BV2841" i="57" s="1"/>
  <c r="BO2841" i="57"/>
  <c r="BU2841" i="57" s="1"/>
  <c r="BN2841" i="57"/>
  <c r="BT2841" i="57" s="1"/>
  <c r="BM2841" i="57"/>
  <c r="BS2841" i="57" s="1"/>
  <c r="BL2841" i="57"/>
  <c r="BK2841" i="57"/>
  <c r="BJ2841" i="57"/>
  <c r="BI2841" i="57"/>
  <c r="BH2841" i="57"/>
  <c r="BG2841" i="57"/>
  <c r="BF2841" i="57"/>
  <c r="BE2841" i="57"/>
  <c r="BD2841" i="57"/>
  <c r="BC2841" i="57"/>
  <c r="BB2841" i="57"/>
  <c r="BA2841" i="57"/>
  <c r="AZ2841" i="57"/>
  <c r="AY2841" i="57"/>
  <c r="AX2841" i="57"/>
  <c r="AW2841" i="57"/>
  <c r="AV2841" i="57"/>
  <c r="AU2841" i="57"/>
  <c r="AT2841" i="57"/>
  <c r="AS2841" i="57"/>
  <c r="AR2841" i="57"/>
  <c r="AQ2841" i="57"/>
  <c r="AP2841" i="57"/>
  <c r="AO2841" i="57"/>
  <c r="AN2841" i="57"/>
  <c r="AM2841" i="57"/>
  <c r="CR2825" i="57"/>
  <c r="CQ2825" i="57"/>
  <c r="CP2825" i="57"/>
  <c r="CL2825" i="57"/>
  <c r="CK2825" i="57"/>
  <c r="CJ2825" i="57"/>
  <c r="CI2825" i="57"/>
  <c r="CH2825" i="57"/>
  <c r="CG2825" i="57"/>
  <c r="CF2825" i="57"/>
  <c r="CE2825" i="57"/>
  <c r="CD2825" i="57"/>
  <c r="CC2825" i="57"/>
  <c r="CB2825" i="57"/>
  <c r="CA2825" i="57"/>
  <c r="BX2825" i="57"/>
  <c r="BY2825" i="57" s="1"/>
  <c r="BQ2825" i="57"/>
  <c r="BW2825" i="57" s="1"/>
  <c r="BP2825" i="57"/>
  <c r="BV2825" i="57" s="1"/>
  <c r="BO2825" i="57"/>
  <c r="BU2825" i="57" s="1"/>
  <c r="BN2825" i="57"/>
  <c r="BT2825" i="57" s="1"/>
  <c r="BM2825" i="57"/>
  <c r="BS2825" i="57" s="1"/>
  <c r="BL2825" i="57"/>
  <c r="BR2825" i="57" s="1"/>
  <c r="BK2825" i="57"/>
  <c r="BJ2825" i="57"/>
  <c r="BI2825" i="57"/>
  <c r="BH2825" i="57"/>
  <c r="BG2825" i="57"/>
  <c r="BF2825" i="57"/>
  <c r="BE2825" i="57"/>
  <c r="BD2825" i="57"/>
  <c r="BC2825" i="57"/>
  <c r="BB2825" i="57"/>
  <c r="BA2825" i="57"/>
  <c r="AZ2825" i="57"/>
  <c r="AY2825" i="57"/>
  <c r="AX2825" i="57"/>
  <c r="AW2825" i="57"/>
  <c r="AV2825" i="57"/>
  <c r="AU2825" i="57"/>
  <c r="AT2825" i="57"/>
  <c r="AS2825" i="57"/>
  <c r="AR2825" i="57"/>
  <c r="AQ2825" i="57"/>
  <c r="AP2825" i="57"/>
  <c r="AO2825" i="57"/>
  <c r="AN2825" i="57"/>
  <c r="AM2825" i="57"/>
  <c r="CR2817" i="57"/>
  <c r="CQ2817" i="57"/>
  <c r="CP2817" i="57"/>
  <c r="CL2817" i="57"/>
  <c r="CK2817" i="57"/>
  <c r="CJ2817" i="57"/>
  <c r="CI2817" i="57"/>
  <c r="CH2817" i="57"/>
  <c r="CG2817" i="57"/>
  <c r="CF2817" i="57"/>
  <c r="CE2817" i="57"/>
  <c r="CD2817" i="57"/>
  <c r="CC2817" i="57"/>
  <c r="CB2817" i="57"/>
  <c r="CA2817" i="57"/>
  <c r="BX2817" i="57"/>
  <c r="BY2817" i="57" s="1"/>
  <c r="BQ2817" i="57"/>
  <c r="BW2817" i="57" s="1"/>
  <c r="BP2817" i="57"/>
  <c r="BV2817" i="57" s="1"/>
  <c r="BO2817" i="57"/>
  <c r="BU2817" i="57" s="1"/>
  <c r="BN2817" i="57"/>
  <c r="BM2817" i="57"/>
  <c r="BS2817" i="57" s="1"/>
  <c r="BL2817" i="57"/>
  <c r="BR2817" i="57" s="1"/>
  <c r="BK2817" i="57"/>
  <c r="BJ2817" i="57"/>
  <c r="BI2817" i="57"/>
  <c r="BH2817" i="57"/>
  <c r="BG2817" i="57"/>
  <c r="BF2817" i="57"/>
  <c r="BE2817" i="57"/>
  <c r="BD2817" i="57"/>
  <c r="BC2817" i="57"/>
  <c r="BB2817" i="57"/>
  <c r="BA2817" i="57"/>
  <c r="AZ2817" i="57"/>
  <c r="AY2817" i="57"/>
  <c r="AX2817" i="57"/>
  <c r="AW2817" i="57"/>
  <c r="AV2817" i="57"/>
  <c r="AU2817" i="57"/>
  <c r="AT2817" i="57"/>
  <c r="AS2817" i="57"/>
  <c r="AR2817" i="57"/>
  <c r="AQ2817" i="57"/>
  <c r="AP2817" i="57"/>
  <c r="AO2817" i="57"/>
  <c r="AN2817" i="57"/>
  <c r="AM2817" i="57"/>
  <c r="CR2801" i="57"/>
  <c r="CQ2801" i="57"/>
  <c r="CP2801" i="57"/>
  <c r="CL2801" i="57"/>
  <c r="CK2801" i="57"/>
  <c r="CJ2801" i="57"/>
  <c r="CI2801" i="57"/>
  <c r="CH2801" i="57"/>
  <c r="CG2801" i="57"/>
  <c r="CF2801" i="57"/>
  <c r="CE2801" i="57"/>
  <c r="CD2801" i="57"/>
  <c r="CC2801" i="57"/>
  <c r="CB2801" i="57"/>
  <c r="CA2801" i="57"/>
  <c r="BX2801" i="57"/>
  <c r="BY2801" i="57" s="1"/>
  <c r="BQ2801" i="57"/>
  <c r="BW2801" i="57" s="1"/>
  <c r="BP2801" i="57"/>
  <c r="BV2801" i="57" s="1"/>
  <c r="BO2801" i="57"/>
  <c r="BU2801" i="57" s="1"/>
  <c r="BN2801" i="57"/>
  <c r="BT2801" i="57" s="1"/>
  <c r="BM2801" i="57"/>
  <c r="BS2801" i="57" s="1"/>
  <c r="BL2801" i="57"/>
  <c r="BK2801" i="57"/>
  <c r="BJ2801" i="57"/>
  <c r="BI2801" i="57"/>
  <c r="BH2801" i="57"/>
  <c r="BG2801" i="57"/>
  <c r="BF2801" i="57"/>
  <c r="BE2801" i="57"/>
  <c r="BD2801" i="57"/>
  <c r="BC2801" i="57"/>
  <c r="BB2801" i="57"/>
  <c r="BA2801" i="57"/>
  <c r="AZ2801" i="57"/>
  <c r="AY2801" i="57"/>
  <c r="AX2801" i="57"/>
  <c r="AW2801" i="57"/>
  <c r="AV2801" i="57"/>
  <c r="AU2801" i="57"/>
  <c r="AT2801" i="57"/>
  <c r="AS2801" i="57"/>
  <c r="AR2801" i="57"/>
  <c r="AQ2801" i="57"/>
  <c r="AP2801" i="57"/>
  <c r="AO2801" i="57"/>
  <c r="AN2801" i="57"/>
  <c r="AM2801" i="57"/>
  <c r="CR2793" i="57"/>
  <c r="CQ2793" i="57"/>
  <c r="CP2793" i="57"/>
  <c r="CL2793" i="57"/>
  <c r="CK2793" i="57"/>
  <c r="CJ2793" i="57"/>
  <c r="CI2793" i="57"/>
  <c r="CH2793" i="57"/>
  <c r="CG2793" i="57"/>
  <c r="CF2793" i="57"/>
  <c r="CE2793" i="57"/>
  <c r="CD2793" i="57"/>
  <c r="CC2793" i="57"/>
  <c r="CB2793" i="57"/>
  <c r="CA2793" i="57"/>
  <c r="BX2793" i="57"/>
  <c r="BY2793" i="57" s="1"/>
  <c r="BQ2793" i="57"/>
  <c r="BW2793" i="57" s="1"/>
  <c r="BP2793" i="57"/>
  <c r="BV2793" i="57" s="1"/>
  <c r="BO2793" i="57"/>
  <c r="BU2793" i="57" s="1"/>
  <c r="BN2793" i="57"/>
  <c r="BT2793" i="57" s="1"/>
  <c r="BM2793" i="57"/>
  <c r="BS2793" i="57" s="1"/>
  <c r="BL2793" i="57"/>
  <c r="BK2793" i="57"/>
  <c r="BJ2793" i="57"/>
  <c r="BI2793" i="57"/>
  <c r="BH2793" i="57"/>
  <c r="BG2793" i="57"/>
  <c r="BF2793" i="57"/>
  <c r="BE2793" i="57"/>
  <c r="BD2793" i="57"/>
  <c r="BC2793" i="57"/>
  <c r="BB2793" i="57"/>
  <c r="BA2793" i="57"/>
  <c r="AZ2793" i="57"/>
  <c r="AY2793" i="57"/>
  <c r="AX2793" i="57"/>
  <c r="AW2793" i="57"/>
  <c r="AV2793" i="57"/>
  <c r="AU2793" i="57"/>
  <c r="AT2793" i="57"/>
  <c r="AS2793" i="57"/>
  <c r="AR2793" i="57"/>
  <c r="AQ2793" i="57"/>
  <c r="AP2793" i="57"/>
  <c r="AO2793" i="57"/>
  <c r="AN2793" i="57"/>
  <c r="AM2793" i="57"/>
  <c r="CR2785" i="57"/>
  <c r="CQ2785" i="57"/>
  <c r="CP2785" i="57"/>
  <c r="CL2785" i="57"/>
  <c r="CK2785" i="57"/>
  <c r="CJ2785" i="57"/>
  <c r="CI2785" i="57"/>
  <c r="CH2785" i="57"/>
  <c r="CG2785" i="57"/>
  <c r="CF2785" i="57"/>
  <c r="CE2785" i="57"/>
  <c r="CD2785" i="57"/>
  <c r="CC2785" i="57"/>
  <c r="CB2785" i="57"/>
  <c r="CA2785" i="57"/>
  <c r="BX2785" i="57"/>
  <c r="BY2785" i="57" s="1"/>
  <c r="BQ2785" i="57"/>
  <c r="BW2785" i="57" s="1"/>
  <c r="BP2785" i="57"/>
  <c r="BV2785" i="57" s="1"/>
  <c r="BO2785" i="57"/>
  <c r="BU2785" i="57" s="1"/>
  <c r="BN2785" i="57"/>
  <c r="BT2785" i="57" s="1"/>
  <c r="BM2785" i="57"/>
  <c r="BS2785" i="57" s="1"/>
  <c r="BL2785" i="57"/>
  <c r="BK2785" i="57"/>
  <c r="BJ2785" i="57"/>
  <c r="BI2785" i="57"/>
  <c r="BH2785" i="57"/>
  <c r="BG2785" i="57"/>
  <c r="BF2785" i="57"/>
  <c r="BE2785" i="57"/>
  <c r="BD2785" i="57"/>
  <c r="BC2785" i="57"/>
  <c r="BB2785" i="57"/>
  <c r="BA2785" i="57"/>
  <c r="AZ2785" i="57"/>
  <c r="AY2785" i="57"/>
  <c r="AX2785" i="57"/>
  <c r="AW2785" i="57"/>
  <c r="AV2785" i="57"/>
  <c r="AU2785" i="57"/>
  <c r="AT2785" i="57"/>
  <c r="AS2785" i="57"/>
  <c r="AR2785" i="57"/>
  <c r="AQ2785" i="57"/>
  <c r="AP2785" i="57"/>
  <c r="AO2785" i="57"/>
  <c r="AN2785" i="57"/>
  <c r="AM2785" i="57"/>
  <c r="CR2777" i="57"/>
  <c r="CQ2777" i="57"/>
  <c r="CP2777" i="57"/>
  <c r="CL2777" i="57"/>
  <c r="CK2777" i="57"/>
  <c r="CJ2777" i="57"/>
  <c r="CI2777" i="57"/>
  <c r="CH2777" i="57"/>
  <c r="CG2777" i="57"/>
  <c r="CF2777" i="57"/>
  <c r="CE2777" i="57"/>
  <c r="CD2777" i="57"/>
  <c r="CC2777" i="57"/>
  <c r="CB2777" i="57"/>
  <c r="CA2777" i="57"/>
  <c r="BX2777" i="57"/>
  <c r="BY2777" i="57" s="1"/>
  <c r="BQ2777" i="57"/>
  <c r="BW2777" i="57" s="1"/>
  <c r="BP2777" i="57"/>
  <c r="BV2777" i="57" s="1"/>
  <c r="BO2777" i="57"/>
  <c r="BU2777" i="57" s="1"/>
  <c r="BN2777" i="57"/>
  <c r="BT2777" i="57" s="1"/>
  <c r="BM2777" i="57"/>
  <c r="BS2777" i="57" s="1"/>
  <c r="BL2777" i="57"/>
  <c r="BR2777" i="57" s="1"/>
  <c r="BK2777" i="57"/>
  <c r="BJ2777" i="57"/>
  <c r="BI2777" i="57"/>
  <c r="BH2777" i="57"/>
  <c r="BG2777" i="57"/>
  <c r="BF2777" i="57"/>
  <c r="BE2777" i="57"/>
  <c r="BD2777" i="57"/>
  <c r="BC2777" i="57"/>
  <c r="BB2777" i="57"/>
  <c r="BA2777" i="57"/>
  <c r="AZ2777" i="57"/>
  <c r="AY2777" i="57"/>
  <c r="AX2777" i="57"/>
  <c r="AW2777" i="57"/>
  <c r="AV2777" i="57"/>
  <c r="AU2777" i="57"/>
  <c r="AT2777" i="57"/>
  <c r="AS2777" i="57"/>
  <c r="AR2777" i="57"/>
  <c r="AQ2777" i="57"/>
  <c r="AP2777" i="57"/>
  <c r="AO2777" i="57"/>
  <c r="AN2777" i="57"/>
  <c r="AM2777" i="57"/>
  <c r="CR2769" i="57"/>
  <c r="CQ2769" i="57"/>
  <c r="CP2769" i="57"/>
  <c r="CL2769" i="57"/>
  <c r="CK2769" i="57"/>
  <c r="CJ2769" i="57"/>
  <c r="CI2769" i="57"/>
  <c r="CH2769" i="57"/>
  <c r="CG2769" i="57"/>
  <c r="CF2769" i="57"/>
  <c r="CE2769" i="57"/>
  <c r="CD2769" i="57"/>
  <c r="CC2769" i="57"/>
  <c r="CB2769" i="57"/>
  <c r="CA2769" i="57"/>
  <c r="BX2769" i="57"/>
  <c r="BY2769" i="57" s="1"/>
  <c r="BQ2769" i="57"/>
  <c r="BW2769" i="57" s="1"/>
  <c r="BP2769" i="57"/>
  <c r="BV2769" i="57" s="1"/>
  <c r="BO2769" i="57"/>
  <c r="BU2769" i="57" s="1"/>
  <c r="BN2769" i="57"/>
  <c r="BT2769" i="57" s="1"/>
  <c r="BM2769" i="57"/>
  <c r="BS2769" i="57" s="1"/>
  <c r="BL2769" i="57"/>
  <c r="BR2769" i="57" s="1"/>
  <c r="BK2769" i="57"/>
  <c r="BJ2769" i="57"/>
  <c r="BI2769" i="57"/>
  <c r="BH2769" i="57"/>
  <c r="BG2769" i="57"/>
  <c r="BF2769" i="57"/>
  <c r="BE2769" i="57"/>
  <c r="BD2769" i="57"/>
  <c r="BC2769" i="57"/>
  <c r="BB2769" i="57"/>
  <c r="BA2769" i="57"/>
  <c r="AZ2769" i="57"/>
  <c r="AY2769" i="57"/>
  <c r="AX2769" i="57"/>
  <c r="AW2769" i="57"/>
  <c r="AV2769" i="57"/>
  <c r="AU2769" i="57"/>
  <c r="AT2769" i="57"/>
  <c r="AS2769" i="57"/>
  <c r="AR2769" i="57"/>
  <c r="AQ2769" i="57"/>
  <c r="AP2769" i="57"/>
  <c r="AO2769" i="57"/>
  <c r="AN2769" i="57"/>
  <c r="AM2769" i="57"/>
  <c r="CR2761" i="57"/>
  <c r="CQ2761" i="57"/>
  <c r="CP2761" i="57"/>
  <c r="CL2761" i="57"/>
  <c r="CK2761" i="57"/>
  <c r="CJ2761" i="57"/>
  <c r="CI2761" i="57"/>
  <c r="CH2761" i="57"/>
  <c r="CG2761" i="57"/>
  <c r="CF2761" i="57"/>
  <c r="CE2761" i="57"/>
  <c r="CD2761" i="57"/>
  <c r="CC2761" i="57"/>
  <c r="CB2761" i="57"/>
  <c r="CA2761" i="57"/>
  <c r="BX2761" i="57"/>
  <c r="BY2761" i="57" s="1"/>
  <c r="BQ2761" i="57"/>
  <c r="BW2761" i="57" s="1"/>
  <c r="BP2761" i="57"/>
  <c r="BV2761" i="57" s="1"/>
  <c r="BO2761" i="57"/>
  <c r="BU2761" i="57" s="1"/>
  <c r="BN2761" i="57"/>
  <c r="BT2761" i="57" s="1"/>
  <c r="BM2761" i="57"/>
  <c r="BS2761" i="57" s="1"/>
  <c r="BL2761" i="57"/>
  <c r="BK2761" i="57"/>
  <c r="BJ2761" i="57"/>
  <c r="BI2761" i="57"/>
  <c r="BH2761" i="57"/>
  <c r="BG2761" i="57"/>
  <c r="BF2761" i="57"/>
  <c r="BE2761" i="57"/>
  <c r="BD2761" i="57"/>
  <c r="BC2761" i="57"/>
  <c r="BB2761" i="57"/>
  <c r="BA2761" i="57"/>
  <c r="AZ2761" i="57"/>
  <c r="AY2761" i="57"/>
  <c r="AX2761" i="57"/>
  <c r="AW2761" i="57"/>
  <c r="AV2761" i="57"/>
  <c r="AU2761" i="57"/>
  <c r="AT2761" i="57"/>
  <c r="AS2761" i="57"/>
  <c r="AR2761" i="57"/>
  <c r="AQ2761" i="57"/>
  <c r="AP2761" i="57"/>
  <c r="AO2761" i="57"/>
  <c r="AN2761" i="57"/>
  <c r="AM2761" i="57"/>
  <c r="CR2753" i="57"/>
  <c r="CQ2753" i="57"/>
  <c r="CP2753" i="57"/>
  <c r="CL2753" i="57"/>
  <c r="CK2753" i="57"/>
  <c r="CJ2753" i="57"/>
  <c r="CI2753" i="57"/>
  <c r="CH2753" i="57"/>
  <c r="CG2753" i="57"/>
  <c r="CF2753" i="57"/>
  <c r="CE2753" i="57"/>
  <c r="CD2753" i="57"/>
  <c r="CC2753" i="57"/>
  <c r="CB2753" i="57"/>
  <c r="CA2753" i="57"/>
  <c r="BX2753" i="57"/>
  <c r="BY2753" i="57" s="1"/>
  <c r="BQ2753" i="57"/>
  <c r="BW2753" i="57" s="1"/>
  <c r="BP2753" i="57"/>
  <c r="BV2753" i="57" s="1"/>
  <c r="BO2753" i="57"/>
  <c r="BU2753" i="57" s="1"/>
  <c r="BN2753" i="57"/>
  <c r="BT2753" i="57" s="1"/>
  <c r="BM2753" i="57"/>
  <c r="BS2753" i="57" s="1"/>
  <c r="BL2753" i="57"/>
  <c r="BR2753" i="57" s="1"/>
  <c r="BK2753" i="57"/>
  <c r="BJ2753" i="57"/>
  <c r="BI2753" i="57"/>
  <c r="BH2753" i="57"/>
  <c r="BG2753" i="57"/>
  <c r="BF2753" i="57"/>
  <c r="BE2753" i="57"/>
  <c r="BD2753" i="57"/>
  <c r="BC2753" i="57"/>
  <c r="BB2753" i="57"/>
  <c r="BA2753" i="57"/>
  <c r="AZ2753" i="57"/>
  <c r="AY2753" i="57"/>
  <c r="AX2753" i="57"/>
  <c r="AW2753" i="57"/>
  <c r="AV2753" i="57"/>
  <c r="AU2753" i="57"/>
  <c r="AT2753" i="57"/>
  <c r="AS2753" i="57"/>
  <c r="AR2753" i="57"/>
  <c r="AQ2753" i="57"/>
  <c r="AP2753" i="57"/>
  <c r="AO2753" i="57"/>
  <c r="AN2753" i="57"/>
  <c r="AM2753" i="57"/>
  <c r="CR2745" i="57"/>
  <c r="CQ2745" i="57"/>
  <c r="CP2745" i="57"/>
  <c r="CL2745" i="57"/>
  <c r="CK2745" i="57"/>
  <c r="CJ2745" i="57"/>
  <c r="CI2745" i="57"/>
  <c r="CH2745" i="57"/>
  <c r="CG2745" i="57"/>
  <c r="CF2745" i="57"/>
  <c r="CE2745" i="57"/>
  <c r="CD2745" i="57"/>
  <c r="CC2745" i="57"/>
  <c r="CB2745" i="57"/>
  <c r="CA2745" i="57"/>
  <c r="BX2745" i="57"/>
  <c r="BY2745" i="57" s="1"/>
  <c r="BQ2745" i="57"/>
  <c r="BW2745" i="57" s="1"/>
  <c r="BP2745" i="57"/>
  <c r="BV2745" i="57" s="1"/>
  <c r="BO2745" i="57"/>
  <c r="BU2745" i="57" s="1"/>
  <c r="BN2745" i="57"/>
  <c r="BM2745" i="57"/>
  <c r="BS2745" i="57" s="1"/>
  <c r="BL2745" i="57"/>
  <c r="BR2745" i="57" s="1"/>
  <c r="BK2745" i="57"/>
  <c r="BJ2745" i="57"/>
  <c r="BI2745" i="57"/>
  <c r="BH2745" i="57"/>
  <c r="BG2745" i="57"/>
  <c r="BF2745" i="57"/>
  <c r="BE2745" i="57"/>
  <c r="BD2745" i="57"/>
  <c r="BC2745" i="57"/>
  <c r="BB2745" i="57"/>
  <c r="BA2745" i="57"/>
  <c r="AZ2745" i="57"/>
  <c r="AY2745" i="57"/>
  <c r="AX2745" i="57"/>
  <c r="AW2745" i="57"/>
  <c r="AV2745" i="57"/>
  <c r="AU2745" i="57"/>
  <c r="AT2745" i="57"/>
  <c r="AS2745" i="57"/>
  <c r="AR2745" i="57"/>
  <c r="AQ2745" i="57"/>
  <c r="AP2745" i="57"/>
  <c r="AO2745" i="57"/>
  <c r="AN2745" i="57"/>
  <c r="AM2745" i="57"/>
  <c r="CR2737" i="57"/>
  <c r="CQ2737" i="57"/>
  <c r="CP2737" i="57"/>
  <c r="CL2737" i="57"/>
  <c r="CK2737" i="57"/>
  <c r="CJ2737" i="57"/>
  <c r="CI2737" i="57"/>
  <c r="CH2737" i="57"/>
  <c r="CG2737" i="57"/>
  <c r="CF2737" i="57"/>
  <c r="CE2737" i="57"/>
  <c r="CD2737" i="57"/>
  <c r="CC2737" i="57"/>
  <c r="CB2737" i="57"/>
  <c r="CA2737" i="57"/>
  <c r="BX2737" i="57"/>
  <c r="BY2737" i="57" s="1"/>
  <c r="BQ2737" i="57"/>
  <c r="BW2737" i="57" s="1"/>
  <c r="BP2737" i="57"/>
  <c r="BV2737" i="57" s="1"/>
  <c r="BO2737" i="57"/>
  <c r="BU2737" i="57" s="1"/>
  <c r="BN2737" i="57"/>
  <c r="BT2737" i="57" s="1"/>
  <c r="BM2737" i="57"/>
  <c r="BS2737" i="57" s="1"/>
  <c r="BL2737" i="57"/>
  <c r="BK2737" i="57"/>
  <c r="BJ2737" i="57"/>
  <c r="BI2737" i="57"/>
  <c r="BH2737" i="57"/>
  <c r="BG2737" i="57"/>
  <c r="BF2737" i="57"/>
  <c r="BE2737" i="57"/>
  <c r="BD2737" i="57"/>
  <c r="BC2737" i="57"/>
  <c r="BB2737" i="57"/>
  <c r="BA2737" i="57"/>
  <c r="AZ2737" i="57"/>
  <c r="AY2737" i="57"/>
  <c r="AX2737" i="57"/>
  <c r="AW2737" i="57"/>
  <c r="AV2737" i="57"/>
  <c r="AU2737" i="57"/>
  <c r="AT2737" i="57"/>
  <c r="AS2737" i="57"/>
  <c r="AR2737" i="57"/>
  <c r="AQ2737" i="57"/>
  <c r="AP2737" i="57"/>
  <c r="AO2737" i="57"/>
  <c r="AN2737" i="57"/>
  <c r="AM2737" i="57"/>
  <c r="CR2729" i="57"/>
  <c r="CQ2729" i="57"/>
  <c r="CP2729" i="57"/>
  <c r="CL2729" i="57"/>
  <c r="CK2729" i="57"/>
  <c r="CJ2729" i="57"/>
  <c r="CI2729" i="57"/>
  <c r="CH2729" i="57"/>
  <c r="CG2729" i="57"/>
  <c r="CF2729" i="57"/>
  <c r="CE2729" i="57"/>
  <c r="CD2729" i="57"/>
  <c r="CC2729" i="57"/>
  <c r="CB2729" i="57"/>
  <c r="CA2729" i="57"/>
  <c r="BX2729" i="57"/>
  <c r="BY2729" i="57" s="1"/>
  <c r="BQ2729" i="57"/>
  <c r="BW2729" i="57" s="1"/>
  <c r="BP2729" i="57"/>
  <c r="BV2729" i="57" s="1"/>
  <c r="BO2729" i="57"/>
  <c r="BU2729" i="57" s="1"/>
  <c r="BN2729" i="57"/>
  <c r="BT2729" i="57" s="1"/>
  <c r="BM2729" i="57"/>
  <c r="BS2729" i="57" s="1"/>
  <c r="BL2729" i="57"/>
  <c r="BK2729" i="57"/>
  <c r="BJ2729" i="57"/>
  <c r="BI2729" i="57"/>
  <c r="BH2729" i="57"/>
  <c r="BG2729" i="57"/>
  <c r="BF2729" i="57"/>
  <c r="BE2729" i="57"/>
  <c r="BD2729" i="57"/>
  <c r="BC2729" i="57"/>
  <c r="BB2729" i="57"/>
  <c r="BA2729" i="57"/>
  <c r="AZ2729" i="57"/>
  <c r="AY2729" i="57"/>
  <c r="AX2729" i="57"/>
  <c r="AW2729" i="57"/>
  <c r="AV2729" i="57"/>
  <c r="AU2729" i="57"/>
  <c r="AT2729" i="57"/>
  <c r="AS2729" i="57"/>
  <c r="AR2729" i="57"/>
  <c r="AQ2729" i="57"/>
  <c r="AP2729" i="57"/>
  <c r="AO2729" i="57"/>
  <c r="AN2729" i="57"/>
  <c r="AM2729" i="57"/>
  <c r="CR2721" i="57"/>
  <c r="CQ2721" i="57"/>
  <c r="CP2721" i="57"/>
  <c r="CL2721" i="57"/>
  <c r="CK2721" i="57"/>
  <c r="CJ2721" i="57"/>
  <c r="CI2721" i="57"/>
  <c r="CH2721" i="57"/>
  <c r="CG2721" i="57"/>
  <c r="CF2721" i="57"/>
  <c r="CE2721" i="57"/>
  <c r="CD2721" i="57"/>
  <c r="CC2721" i="57"/>
  <c r="CB2721" i="57"/>
  <c r="CA2721" i="57"/>
  <c r="BX2721" i="57"/>
  <c r="BY2721" i="57" s="1"/>
  <c r="BQ2721" i="57"/>
  <c r="BW2721" i="57" s="1"/>
  <c r="BP2721" i="57"/>
  <c r="BV2721" i="57" s="1"/>
  <c r="BO2721" i="57"/>
  <c r="BU2721" i="57" s="1"/>
  <c r="BN2721" i="57"/>
  <c r="BT2721" i="57" s="1"/>
  <c r="BM2721" i="57"/>
  <c r="BS2721" i="57" s="1"/>
  <c r="BL2721" i="57"/>
  <c r="BK2721" i="57"/>
  <c r="BJ2721" i="57"/>
  <c r="BI2721" i="57"/>
  <c r="BH2721" i="57"/>
  <c r="BG2721" i="57"/>
  <c r="BF2721" i="57"/>
  <c r="BE2721" i="57"/>
  <c r="BD2721" i="57"/>
  <c r="BC2721" i="57"/>
  <c r="BB2721" i="57"/>
  <c r="BA2721" i="57"/>
  <c r="AZ2721" i="57"/>
  <c r="AY2721" i="57"/>
  <c r="AX2721" i="57"/>
  <c r="AW2721" i="57"/>
  <c r="AV2721" i="57"/>
  <c r="AU2721" i="57"/>
  <c r="AT2721" i="57"/>
  <c r="AS2721" i="57"/>
  <c r="AR2721" i="57"/>
  <c r="AQ2721" i="57"/>
  <c r="AP2721" i="57"/>
  <c r="AO2721" i="57"/>
  <c r="AN2721" i="57"/>
  <c r="AM2721" i="57"/>
  <c r="CO2753" i="57" l="1"/>
  <c r="CO2937" i="57"/>
  <c r="CO2801" i="57"/>
  <c r="CO2737" i="57"/>
  <c r="CO2977" i="57"/>
  <c r="CO2913" i="57"/>
  <c r="CO2929" i="57"/>
  <c r="CO2945" i="57"/>
  <c r="CO2905" i="57"/>
  <c r="CO2961" i="57"/>
  <c r="CO2969" i="57"/>
  <c r="CO2993" i="57"/>
  <c r="CO3001" i="57"/>
  <c r="CO2921" i="57"/>
  <c r="CO2953" i="57"/>
  <c r="CO2777" i="57"/>
  <c r="CO2865" i="57"/>
  <c r="CO2761" i="57"/>
  <c r="CO2793" i="57"/>
  <c r="CO2785" i="57"/>
  <c r="CO2721" i="57"/>
  <c r="CO2745" i="57"/>
  <c r="CO2769" i="57"/>
  <c r="CO2889" i="57"/>
  <c r="CO2729" i="57"/>
  <c r="CO2825" i="57"/>
  <c r="CO2897" i="57"/>
  <c r="CO2857" i="57"/>
  <c r="CO2873" i="57"/>
  <c r="CO2881" i="57"/>
  <c r="CO2817" i="57"/>
  <c r="CO2849" i="57"/>
  <c r="CO2841" i="57"/>
  <c r="BZ2905" i="57"/>
  <c r="BZ2961" i="57"/>
  <c r="BZ2777" i="57"/>
  <c r="BZ2753" i="57"/>
  <c r="BZ2825" i="57"/>
  <c r="BZ2937" i="57"/>
  <c r="BT2745" i="57"/>
  <c r="BZ2745" i="57" s="1"/>
  <c r="BR2761" i="57"/>
  <c r="BZ2761" i="57" s="1"/>
  <c r="BT2817" i="57"/>
  <c r="BZ2817" i="57" s="1"/>
  <c r="BR2841" i="57"/>
  <c r="BZ2841" i="57" s="1"/>
  <c r="BT2881" i="57"/>
  <c r="BZ2881" i="57" s="1"/>
  <c r="BS2889" i="57"/>
  <c r="BZ2889" i="57" s="1"/>
  <c r="BR2897" i="57"/>
  <c r="BZ2897" i="57" s="1"/>
  <c r="BT2929" i="57"/>
  <c r="BZ2929" i="57" s="1"/>
  <c r="BR2945" i="57"/>
  <c r="BZ2945" i="57" s="1"/>
  <c r="BT3001" i="57"/>
  <c r="BZ3001" i="57" s="1"/>
  <c r="BZ2769" i="57"/>
  <c r="BZ2849" i="57"/>
  <c r="BZ2953" i="57"/>
  <c r="BR2721" i="57"/>
  <c r="BZ2721" i="57" s="1"/>
  <c r="BR2785" i="57"/>
  <c r="BZ2785" i="57" s="1"/>
  <c r="BR2857" i="57"/>
  <c r="BZ2857" i="57" s="1"/>
  <c r="BR2913" i="57"/>
  <c r="BZ2913" i="57" s="1"/>
  <c r="BR2969" i="57"/>
  <c r="BZ2969" i="57" s="1"/>
  <c r="BR2729" i="57"/>
  <c r="BZ2729" i="57" s="1"/>
  <c r="BR2793" i="57"/>
  <c r="BZ2793" i="57" s="1"/>
  <c r="BR2865" i="57"/>
  <c r="BZ2865" i="57" s="1"/>
  <c r="BR2921" i="57"/>
  <c r="BZ2921" i="57" s="1"/>
  <c r="BR2977" i="57"/>
  <c r="BZ2977" i="57" s="1"/>
  <c r="BR2737" i="57"/>
  <c r="BZ2737" i="57" s="1"/>
  <c r="BR2873" i="57"/>
  <c r="BZ2873" i="57" s="1"/>
  <c r="BR2993" i="57"/>
  <c r="BZ2993" i="57" s="1"/>
  <c r="BR2801" i="57"/>
  <c r="BZ2801" i="57" s="1"/>
  <c r="DF2681" i="57" l="1"/>
  <c r="CR2681" i="57"/>
  <c r="CQ2681" i="57"/>
  <c r="CP2681" i="57"/>
  <c r="CL2681" i="57"/>
  <c r="CK2681" i="57"/>
  <c r="CJ2681" i="57"/>
  <c r="CI2681" i="57"/>
  <c r="CH2681" i="57"/>
  <c r="CG2681" i="57"/>
  <c r="CF2681" i="57"/>
  <c r="CE2681" i="57"/>
  <c r="CD2681" i="57"/>
  <c r="CC2681" i="57"/>
  <c r="CB2681" i="57"/>
  <c r="CA2681" i="57"/>
  <c r="BX2681" i="57"/>
  <c r="BY2681" i="57" s="1"/>
  <c r="BQ2681" i="57"/>
  <c r="BW2681" i="57" s="1"/>
  <c r="BP2681" i="57"/>
  <c r="BV2681" i="57" s="1"/>
  <c r="BO2681" i="57"/>
  <c r="BU2681" i="57" s="1"/>
  <c r="BN2681" i="57"/>
  <c r="BT2681" i="57" s="1"/>
  <c r="BM2681" i="57"/>
  <c r="BS2681" i="57" s="1"/>
  <c r="BL2681" i="57"/>
  <c r="BK2681" i="57"/>
  <c r="BJ2681" i="57"/>
  <c r="BI2681" i="57"/>
  <c r="BH2681" i="57"/>
  <c r="BG2681" i="57"/>
  <c r="BF2681" i="57"/>
  <c r="BE2681" i="57"/>
  <c r="BD2681" i="57"/>
  <c r="BC2681" i="57"/>
  <c r="BB2681" i="57"/>
  <c r="BA2681" i="57"/>
  <c r="AZ2681" i="57"/>
  <c r="AY2681" i="57"/>
  <c r="AX2681" i="57"/>
  <c r="AW2681" i="57"/>
  <c r="AV2681" i="57"/>
  <c r="AU2681" i="57"/>
  <c r="AT2681" i="57"/>
  <c r="AS2681" i="57"/>
  <c r="AR2681" i="57"/>
  <c r="AQ2681" i="57"/>
  <c r="AP2681" i="57"/>
  <c r="AO2681" i="57"/>
  <c r="AN2681" i="57"/>
  <c r="AM2681" i="57"/>
  <c r="CO2681" i="57" l="1"/>
  <c r="BR2681" i="57"/>
  <c r="BZ2681" i="57" s="1"/>
  <c r="CR1905" i="57" l="1"/>
  <c r="CQ1905" i="57"/>
  <c r="CP1905" i="57"/>
  <c r="CL1905" i="57"/>
  <c r="CK1905" i="57"/>
  <c r="CJ1905" i="57"/>
  <c r="CI1905" i="57"/>
  <c r="CH1905" i="57"/>
  <c r="CG1905" i="57"/>
  <c r="CF1905" i="57"/>
  <c r="CE1905" i="57"/>
  <c r="CD1905" i="57"/>
  <c r="CC1905" i="57"/>
  <c r="CB1905" i="57"/>
  <c r="CA1905" i="57"/>
  <c r="BX1905" i="57"/>
  <c r="BY1905" i="57" s="1"/>
  <c r="BQ1905" i="57"/>
  <c r="BW1905" i="57" s="1"/>
  <c r="BP1905" i="57"/>
  <c r="BV1905" i="57" s="1"/>
  <c r="BO1905" i="57"/>
  <c r="BU1905" i="57" s="1"/>
  <c r="BN1905" i="57"/>
  <c r="BT1905" i="57" s="1"/>
  <c r="BM1905" i="57"/>
  <c r="BS1905" i="57" s="1"/>
  <c r="BL1905" i="57"/>
  <c r="BK1905" i="57"/>
  <c r="BJ1905" i="57"/>
  <c r="BI1905" i="57"/>
  <c r="BH1905" i="57"/>
  <c r="BG1905" i="57"/>
  <c r="BF1905" i="57"/>
  <c r="BE1905" i="57"/>
  <c r="BD1905" i="57"/>
  <c r="BC1905" i="57"/>
  <c r="BB1905" i="57"/>
  <c r="BA1905" i="57"/>
  <c r="AZ1905" i="57"/>
  <c r="AY1905" i="57"/>
  <c r="AX1905" i="57"/>
  <c r="AW1905" i="57"/>
  <c r="AV1905" i="57"/>
  <c r="AU1905" i="57"/>
  <c r="AT1905" i="57"/>
  <c r="AS1905" i="57"/>
  <c r="AR1905" i="57"/>
  <c r="AQ1905" i="57"/>
  <c r="AP1905" i="57"/>
  <c r="AO1905" i="57"/>
  <c r="AN1905" i="57"/>
  <c r="AM1905" i="57"/>
  <c r="CR1897" i="57"/>
  <c r="CQ1897" i="57"/>
  <c r="CP1897" i="57"/>
  <c r="CL1897" i="57"/>
  <c r="CK1897" i="57"/>
  <c r="CJ1897" i="57"/>
  <c r="CI1897" i="57"/>
  <c r="CH1897" i="57"/>
  <c r="CG1897" i="57"/>
  <c r="CF1897" i="57"/>
  <c r="CE1897" i="57"/>
  <c r="CD1897" i="57"/>
  <c r="CC1897" i="57"/>
  <c r="CB1897" i="57"/>
  <c r="CA1897" i="57"/>
  <c r="BX1897" i="57"/>
  <c r="BY1897" i="57" s="1"/>
  <c r="BQ1897" i="57"/>
  <c r="BW1897" i="57" s="1"/>
  <c r="BP1897" i="57"/>
  <c r="BV1897" i="57" s="1"/>
  <c r="BO1897" i="57"/>
  <c r="BU1897" i="57" s="1"/>
  <c r="BN1897" i="57"/>
  <c r="BT1897" i="57" s="1"/>
  <c r="BM1897" i="57"/>
  <c r="BS1897" i="57" s="1"/>
  <c r="BL1897" i="57"/>
  <c r="BK1897" i="57"/>
  <c r="BJ1897" i="57"/>
  <c r="BI1897" i="57"/>
  <c r="BH1897" i="57"/>
  <c r="BG1897" i="57"/>
  <c r="BF1897" i="57"/>
  <c r="BE1897" i="57"/>
  <c r="BD1897" i="57"/>
  <c r="BC1897" i="57"/>
  <c r="BB1897" i="57"/>
  <c r="BA1897" i="57"/>
  <c r="AZ1897" i="57"/>
  <c r="AY1897" i="57"/>
  <c r="AX1897" i="57"/>
  <c r="AW1897" i="57"/>
  <c r="AV1897" i="57"/>
  <c r="AU1897" i="57"/>
  <c r="AT1897" i="57"/>
  <c r="AS1897" i="57"/>
  <c r="AR1897" i="57"/>
  <c r="AQ1897" i="57"/>
  <c r="AP1897" i="57"/>
  <c r="AO1897" i="57"/>
  <c r="AN1897" i="57"/>
  <c r="AM1897" i="57"/>
  <c r="CR1889" i="57"/>
  <c r="CQ1889" i="57"/>
  <c r="CP1889" i="57"/>
  <c r="CL1889" i="57"/>
  <c r="CK1889" i="57"/>
  <c r="CJ1889" i="57"/>
  <c r="CI1889" i="57"/>
  <c r="CH1889" i="57"/>
  <c r="CG1889" i="57"/>
  <c r="CF1889" i="57"/>
  <c r="CE1889" i="57"/>
  <c r="CD1889" i="57"/>
  <c r="CC1889" i="57"/>
  <c r="CB1889" i="57"/>
  <c r="CA1889" i="57"/>
  <c r="BX1889" i="57"/>
  <c r="BY1889" i="57" s="1"/>
  <c r="BQ1889" i="57"/>
  <c r="BW1889" i="57" s="1"/>
  <c r="BP1889" i="57"/>
  <c r="BV1889" i="57" s="1"/>
  <c r="BO1889" i="57"/>
  <c r="BU1889" i="57" s="1"/>
  <c r="BN1889" i="57"/>
  <c r="BT1889" i="57" s="1"/>
  <c r="BM1889" i="57"/>
  <c r="BS1889" i="57" s="1"/>
  <c r="BL1889" i="57"/>
  <c r="BK1889" i="57"/>
  <c r="BJ1889" i="57"/>
  <c r="BI1889" i="57"/>
  <c r="BH1889" i="57"/>
  <c r="BG1889" i="57"/>
  <c r="BF1889" i="57"/>
  <c r="BE1889" i="57"/>
  <c r="BD1889" i="57"/>
  <c r="BC1889" i="57"/>
  <c r="BB1889" i="57"/>
  <c r="BA1889" i="57"/>
  <c r="AZ1889" i="57"/>
  <c r="AY1889" i="57"/>
  <c r="AX1889" i="57"/>
  <c r="AW1889" i="57"/>
  <c r="AV1889" i="57"/>
  <c r="AU1889" i="57"/>
  <c r="AT1889" i="57"/>
  <c r="AS1889" i="57"/>
  <c r="AR1889" i="57"/>
  <c r="AQ1889" i="57"/>
  <c r="AP1889" i="57"/>
  <c r="AO1889" i="57"/>
  <c r="AN1889" i="57"/>
  <c r="AM1889" i="57"/>
  <c r="CR1881" i="57"/>
  <c r="CQ1881" i="57"/>
  <c r="CP1881" i="57"/>
  <c r="CL1881" i="57"/>
  <c r="CK1881" i="57"/>
  <c r="CJ1881" i="57"/>
  <c r="CI1881" i="57"/>
  <c r="CH1881" i="57"/>
  <c r="CG1881" i="57"/>
  <c r="CF1881" i="57"/>
  <c r="CE1881" i="57"/>
  <c r="CD1881" i="57"/>
  <c r="CC1881" i="57"/>
  <c r="CB1881" i="57"/>
  <c r="CA1881" i="57"/>
  <c r="BX1881" i="57"/>
  <c r="BY1881" i="57" s="1"/>
  <c r="BQ1881" i="57"/>
  <c r="BW1881" i="57" s="1"/>
  <c r="BP1881" i="57"/>
  <c r="BV1881" i="57" s="1"/>
  <c r="BO1881" i="57"/>
  <c r="BU1881" i="57" s="1"/>
  <c r="BN1881" i="57"/>
  <c r="BT1881" i="57" s="1"/>
  <c r="BM1881" i="57"/>
  <c r="BS1881" i="57" s="1"/>
  <c r="BL1881" i="57"/>
  <c r="BK1881" i="57"/>
  <c r="BJ1881" i="57"/>
  <c r="BI1881" i="57"/>
  <c r="BH1881" i="57"/>
  <c r="BG1881" i="57"/>
  <c r="BF1881" i="57"/>
  <c r="BE1881" i="57"/>
  <c r="BD1881" i="57"/>
  <c r="BC1881" i="57"/>
  <c r="BB1881" i="57"/>
  <c r="BA1881" i="57"/>
  <c r="AZ1881" i="57"/>
  <c r="AY1881" i="57"/>
  <c r="AX1881" i="57"/>
  <c r="AW1881" i="57"/>
  <c r="AV1881" i="57"/>
  <c r="AU1881" i="57"/>
  <c r="AT1881" i="57"/>
  <c r="AS1881" i="57"/>
  <c r="AR1881" i="57"/>
  <c r="AQ1881" i="57"/>
  <c r="AP1881" i="57"/>
  <c r="AO1881" i="57"/>
  <c r="AN1881" i="57"/>
  <c r="AM1881" i="57"/>
  <c r="CR1873" i="57"/>
  <c r="CQ1873" i="57"/>
  <c r="CP1873" i="57"/>
  <c r="CL1873" i="57"/>
  <c r="CK1873" i="57"/>
  <c r="CJ1873" i="57"/>
  <c r="CI1873" i="57"/>
  <c r="CH1873" i="57"/>
  <c r="CG1873" i="57"/>
  <c r="CF1873" i="57"/>
  <c r="CE1873" i="57"/>
  <c r="CD1873" i="57"/>
  <c r="CC1873" i="57"/>
  <c r="CB1873" i="57"/>
  <c r="CA1873" i="57"/>
  <c r="BX1873" i="57"/>
  <c r="BY1873" i="57" s="1"/>
  <c r="BQ1873" i="57"/>
  <c r="BW1873" i="57" s="1"/>
  <c r="BP1873" i="57"/>
  <c r="BV1873" i="57" s="1"/>
  <c r="BO1873" i="57"/>
  <c r="BU1873" i="57" s="1"/>
  <c r="BN1873" i="57"/>
  <c r="BT1873" i="57" s="1"/>
  <c r="BM1873" i="57"/>
  <c r="BS1873" i="57" s="1"/>
  <c r="BL1873" i="57"/>
  <c r="BK1873" i="57"/>
  <c r="BJ1873" i="57"/>
  <c r="BI1873" i="57"/>
  <c r="BH1873" i="57"/>
  <c r="BG1873" i="57"/>
  <c r="BF1873" i="57"/>
  <c r="BE1873" i="57"/>
  <c r="BD1873" i="57"/>
  <c r="BC1873" i="57"/>
  <c r="BB1873" i="57"/>
  <c r="BA1873" i="57"/>
  <c r="AZ1873" i="57"/>
  <c r="AY1873" i="57"/>
  <c r="AX1873" i="57"/>
  <c r="AW1873" i="57"/>
  <c r="AV1873" i="57"/>
  <c r="AU1873" i="57"/>
  <c r="AT1873" i="57"/>
  <c r="AS1873" i="57"/>
  <c r="AR1873" i="57"/>
  <c r="AQ1873" i="57"/>
  <c r="AP1873" i="57"/>
  <c r="AO1873" i="57"/>
  <c r="AN1873" i="57"/>
  <c r="AM1873" i="57"/>
  <c r="CR1865" i="57"/>
  <c r="CQ1865" i="57"/>
  <c r="CP1865" i="57"/>
  <c r="CL1865" i="57"/>
  <c r="CK1865" i="57"/>
  <c r="CJ1865" i="57"/>
  <c r="CI1865" i="57"/>
  <c r="CH1865" i="57"/>
  <c r="CG1865" i="57"/>
  <c r="CF1865" i="57"/>
  <c r="CE1865" i="57"/>
  <c r="CD1865" i="57"/>
  <c r="CC1865" i="57"/>
  <c r="CB1865" i="57"/>
  <c r="CA1865" i="57"/>
  <c r="BX1865" i="57"/>
  <c r="BY1865" i="57" s="1"/>
  <c r="BQ1865" i="57"/>
  <c r="BW1865" i="57" s="1"/>
  <c r="BP1865" i="57"/>
  <c r="BV1865" i="57" s="1"/>
  <c r="BO1865" i="57"/>
  <c r="BU1865" i="57" s="1"/>
  <c r="BN1865" i="57"/>
  <c r="BT1865" i="57" s="1"/>
  <c r="BM1865" i="57"/>
  <c r="BS1865" i="57" s="1"/>
  <c r="BL1865" i="57"/>
  <c r="BR1865" i="57" s="1"/>
  <c r="BK1865" i="57"/>
  <c r="BJ1865" i="57"/>
  <c r="BI1865" i="57"/>
  <c r="BH1865" i="57"/>
  <c r="BG1865" i="57"/>
  <c r="BF1865" i="57"/>
  <c r="BE1865" i="57"/>
  <c r="BD1865" i="57"/>
  <c r="BC1865" i="57"/>
  <c r="BB1865" i="57"/>
  <c r="BA1865" i="57"/>
  <c r="AZ1865" i="57"/>
  <c r="AY1865" i="57"/>
  <c r="AX1865" i="57"/>
  <c r="AW1865" i="57"/>
  <c r="AV1865" i="57"/>
  <c r="AU1865" i="57"/>
  <c r="AT1865" i="57"/>
  <c r="AS1865" i="57"/>
  <c r="AR1865" i="57"/>
  <c r="AQ1865" i="57"/>
  <c r="AP1865" i="57"/>
  <c r="AO1865" i="57"/>
  <c r="AN1865" i="57"/>
  <c r="AM1865" i="57"/>
  <c r="CR1857" i="57"/>
  <c r="CQ1857" i="57"/>
  <c r="CP1857" i="57"/>
  <c r="CL1857" i="57"/>
  <c r="CK1857" i="57"/>
  <c r="CJ1857" i="57"/>
  <c r="CI1857" i="57"/>
  <c r="CH1857" i="57"/>
  <c r="CG1857" i="57"/>
  <c r="CF1857" i="57"/>
  <c r="CE1857" i="57"/>
  <c r="CD1857" i="57"/>
  <c r="CC1857" i="57"/>
  <c r="CB1857" i="57"/>
  <c r="CA1857" i="57"/>
  <c r="BX1857" i="57"/>
  <c r="BY1857" i="57" s="1"/>
  <c r="BQ1857" i="57"/>
  <c r="BW1857" i="57" s="1"/>
  <c r="BP1857" i="57"/>
  <c r="BV1857" i="57" s="1"/>
  <c r="BO1857" i="57"/>
  <c r="BU1857" i="57" s="1"/>
  <c r="BN1857" i="57"/>
  <c r="BT1857" i="57" s="1"/>
  <c r="BM1857" i="57"/>
  <c r="BS1857" i="57" s="1"/>
  <c r="BL1857" i="57"/>
  <c r="BK1857" i="57"/>
  <c r="BJ1857" i="57"/>
  <c r="BI1857" i="57"/>
  <c r="BH1857" i="57"/>
  <c r="BG1857" i="57"/>
  <c r="BF1857" i="57"/>
  <c r="BE1857" i="57"/>
  <c r="BD1857" i="57"/>
  <c r="BC1857" i="57"/>
  <c r="BB1857" i="57"/>
  <c r="BA1857" i="57"/>
  <c r="AZ1857" i="57"/>
  <c r="AY1857" i="57"/>
  <c r="AX1857" i="57"/>
  <c r="AW1857" i="57"/>
  <c r="AV1857" i="57"/>
  <c r="AU1857" i="57"/>
  <c r="AT1857" i="57"/>
  <c r="AS1857" i="57"/>
  <c r="AR1857" i="57"/>
  <c r="AQ1857" i="57"/>
  <c r="AP1857" i="57"/>
  <c r="AO1857" i="57"/>
  <c r="AN1857" i="57"/>
  <c r="AM1857" i="57"/>
  <c r="CR1849" i="57"/>
  <c r="CQ1849" i="57"/>
  <c r="CP1849" i="57"/>
  <c r="CL1849" i="57"/>
  <c r="CK1849" i="57"/>
  <c r="CJ1849" i="57"/>
  <c r="CI1849" i="57"/>
  <c r="CH1849" i="57"/>
  <c r="CG1849" i="57"/>
  <c r="CF1849" i="57"/>
  <c r="CE1849" i="57"/>
  <c r="CD1849" i="57"/>
  <c r="CC1849" i="57"/>
  <c r="CB1849" i="57"/>
  <c r="CA1849" i="57"/>
  <c r="BX1849" i="57"/>
  <c r="BY1849" i="57" s="1"/>
  <c r="BQ1849" i="57"/>
  <c r="BW1849" i="57" s="1"/>
  <c r="BP1849" i="57"/>
  <c r="BV1849" i="57" s="1"/>
  <c r="BO1849" i="57"/>
  <c r="BU1849" i="57" s="1"/>
  <c r="BN1849" i="57"/>
  <c r="BT1849" i="57" s="1"/>
  <c r="BM1849" i="57"/>
  <c r="BS1849" i="57" s="1"/>
  <c r="BL1849" i="57"/>
  <c r="BK1849" i="57"/>
  <c r="BJ1849" i="57"/>
  <c r="BI1849" i="57"/>
  <c r="BH1849" i="57"/>
  <c r="BG1849" i="57"/>
  <c r="BF1849" i="57"/>
  <c r="BE1849" i="57"/>
  <c r="BD1849" i="57"/>
  <c r="BC1849" i="57"/>
  <c r="BB1849" i="57"/>
  <c r="BA1849" i="57"/>
  <c r="AZ1849" i="57"/>
  <c r="AY1849" i="57"/>
  <c r="AX1849" i="57"/>
  <c r="AW1849" i="57"/>
  <c r="AV1849" i="57"/>
  <c r="AU1849" i="57"/>
  <c r="AT1849" i="57"/>
  <c r="AS1849" i="57"/>
  <c r="AR1849" i="57"/>
  <c r="AQ1849" i="57"/>
  <c r="AP1849" i="57"/>
  <c r="AO1849" i="57"/>
  <c r="AN1849" i="57"/>
  <c r="AM1849" i="57"/>
  <c r="CO1881" i="57" l="1"/>
  <c r="CO1905" i="57"/>
  <c r="CO1865" i="57"/>
  <c r="CO1857" i="57"/>
  <c r="BZ1865" i="57"/>
  <c r="CO1873" i="57"/>
  <c r="CO1889" i="57"/>
  <c r="CO1849" i="57"/>
  <c r="CO1897" i="57"/>
  <c r="BR1873" i="57"/>
  <c r="BZ1873" i="57" s="1"/>
  <c r="BR1881" i="57"/>
  <c r="BZ1881" i="57" s="1"/>
  <c r="BR1889" i="57"/>
  <c r="BZ1889" i="57" s="1"/>
  <c r="BR1849" i="57"/>
  <c r="BZ1849" i="57" s="1"/>
  <c r="BR1897" i="57"/>
  <c r="BZ1897" i="57" s="1"/>
  <c r="BR1857" i="57"/>
  <c r="BZ1857" i="57" s="1"/>
  <c r="BR1905" i="57"/>
  <c r="BZ1905" i="57" s="1"/>
  <c r="CR1601" i="57" l="1"/>
  <c r="CQ1601" i="57"/>
  <c r="CP1601" i="57"/>
  <c r="CL1601" i="57"/>
  <c r="CK1601" i="57"/>
  <c r="CJ1601" i="57"/>
  <c r="CI1601" i="57"/>
  <c r="CH1601" i="57"/>
  <c r="CG1601" i="57"/>
  <c r="CF1601" i="57"/>
  <c r="CE1601" i="57"/>
  <c r="CD1601" i="57"/>
  <c r="CC1601" i="57"/>
  <c r="CB1601" i="57"/>
  <c r="CA1601" i="57"/>
  <c r="BX1601" i="57"/>
  <c r="BY1601" i="57" s="1"/>
  <c r="BQ1601" i="57"/>
  <c r="BW1601" i="57" s="1"/>
  <c r="BP1601" i="57"/>
  <c r="BV1601" i="57" s="1"/>
  <c r="BO1601" i="57"/>
  <c r="BU1601" i="57" s="1"/>
  <c r="BN1601" i="57"/>
  <c r="BT1601" i="57" s="1"/>
  <c r="BM1601" i="57"/>
  <c r="BS1601" i="57" s="1"/>
  <c r="BL1601" i="57"/>
  <c r="BK1601" i="57"/>
  <c r="BJ1601" i="57"/>
  <c r="BI1601" i="57"/>
  <c r="BH1601" i="57"/>
  <c r="BG1601" i="57"/>
  <c r="BF1601" i="57"/>
  <c r="BE1601" i="57"/>
  <c r="BD1601" i="57"/>
  <c r="BC1601" i="57"/>
  <c r="BB1601" i="57"/>
  <c r="BA1601" i="57"/>
  <c r="AZ1601" i="57"/>
  <c r="AY1601" i="57"/>
  <c r="AX1601" i="57"/>
  <c r="AW1601" i="57"/>
  <c r="AV1601" i="57"/>
  <c r="AU1601" i="57"/>
  <c r="AT1601" i="57"/>
  <c r="AS1601" i="57"/>
  <c r="AR1601" i="57"/>
  <c r="AQ1601" i="57"/>
  <c r="AP1601" i="57"/>
  <c r="AO1601" i="57"/>
  <c r="AN1601" i="57"/>
  <c r="AM1601" i="57"/>
  <c r="CO1601" i="57" l="1"/>
  <c r="BR1601" i="57"/>
  <c r="BZ1601" i="57" s="1"/>
  <c r="CR4817" i="57" l="1"/>
  <c r="CQ4817" i="57"/>
  <c r="CP4817" i="57"/>
  <c r="CL4817" i="57"/>
  <c r="CK4817" i="57"/>
  <c r="CJ4817" i="57"/>
  <c r="CI4817" i="57"/>
  <c r="CH4817" i="57"/>
  <c r="CG4817" i="57"/>
  <c r="CF4817" i="57"/>
  <c r="CE4817" i="57"/>
  <c r="CD4817" i="57"/>
  <c r="CC4817" i="57"/>
  <c r="CB4817" i="57"/>
  <c r="CA4817" i="57"/>
  <c r="BX4817" i="57"/>
  <c r="BY4817" i="57" s="1"/>
  <c r="BQ4817" i="57"/>
  <c r="BW4817" i="57" s="1"/>
  <c r="BP4817" i="57"/>
  <c r="BV4817" i="57" s="1"/>
  <c r="BO4817" i="57"/>
  <c r="BU4817" i="57" s="1"/>
  <c r="BN4817" i="57"/>
  <c r="BT4817" i="57" s="1"/>
  <c r="BM4817" i="57"/>
  <c r="BL4817" i="57"/>
  <c r="BR4817" i="57" s="1"/>
  <c r="BK4817" i="57"/>
  <c r="BJ4817" i="57"/>
  <c r="BI4817" i="57"/>
  <c r="BH4817" i="57"/>
  <c r="BG4817" i="57"/>
  <c r="BF4817" i="57"/>
  <c r="BE4817" i="57"/>
  <c r="BD4817" i="57"/>
  <c r="BC4817" i="57"/>
  <c r="BB4817" i="57"/>
  <c r="BA4817" i="57"/>
  <c r="AZ4817" i="57"/>
  <c r="AY4817" i="57"/>
  <c r="AX4817" i="57"/>
  <c r="AW4817" i="57"/>
  <c r="AV4817" i="57"/>
  <c r="AU4817" i="57"/>
  <c r="AT4817" i="57"/>
  <c r="AS4817" i="57"/>
  <c r="AR4817" i="57"/>
  <c r="AQ4817" i="57"/>
  <c r="AP4817" i="57"/>
  <c r="AO4817" i="57"/>
  <c r="AN4817" i="57"/>
  <c r="AM4817" i="57"/>
  <c r="CR4809" i="57"/>
  <c r="CQ4809" i="57"/>
  <c r="CP4809" i="57"/>
  <c r="CL4809" i="57"/>
  <c r="CK4809" i="57"/>
  <c r="CJ4809" i="57"/>
  <c r="CI4809" i="57"/>
  <c r="CH4809" i="57"/>
  <c r="CG4809" i="57"/>
  <c r="CF4809" i="57"/>
  <c r="CE4809" i="57"/>
  <c r="CD4809" i="57"/>
  <c r="CC4809" i="57"/>
  <c r="CB4809" i="57"/>
  <c r="CA4809" i="57"/>
  <c r="BX4809" i="57"/>
  <c r="BY4809" i="57" s="1"/>
  <c r="BQ4809" i="57"/>
  <c r="BW4809" i="57" s="1"/>
  <c r="BP4809" i="57"/>
  <c r="BV4809" i="57" s="1"/>
  <c r="BO4809" i="57"/>
  <c r="BU4809" i="57" s="1"/>
  <c r="BN4809" i="57"/>
  <c r="BT4809" i="57" s="1"/>
  <c r="BM4809" i="57"/>
  <c r="BS4809" i="57" s="1"/>
  <c r="BL4809" i="57"/>
  <c r="BK4809" i="57"/>
  <c r="BJ4809" i="57"/>
  <c r="BI4809" i="57"/>
  <c r="BH4809" i="57"/>
  <c r="BG4809" i="57"/>
  <c r="BF4809" i="57"/>
  <c r="BE4809" i="57"/>
  <c r="BD4809" i="57"/>
  <c r="BC4809" i="57"/>
  <c r="BB4809" i="57"/>
  <c r="BA4809" i="57"/>
  <c r="AZ4809" i="57"/>
  <c r="AY4809" i="57"/>
  <c r="AX4809" i="57"/>
  <c r="AW4809" i="57"/>
  <c r="AV4809" i="57"/>
  <c r="AU4809" i="57"/>
  <c r="AT4809" i="57"/>
  <c r="AS4809" i="57"/>
  <c r="AR4809" i="57"/>
  <c r="AQ4809" i="57"/>
  <c r="AP4809" i="57"/>
  <c r="AO4809" i="57"/>
  <c r="AN4809" i="57"/>
  <c r="AM4809" i="57"/>
  <c r="CR4801" i="57"/>
  <c r="CQ4801" i="57"/>
  <c r="CP4801" i="57"/>
  <c r="CL4801" i="57"/>
  <c r="CK4801" i="57"/>
  <c r="CJ4801" i="57"/>
  <c r="CI4801" i="57"/>
  <c r="CH4801" i="57"/>
  <c r="CG4801" i="57"/>
  <c r="CF4801" i="57"/>
  <c r="CE4801" i="57"/>
  <c r="CD4801" i="57"/>
  <c r="CC4801" i="57"/>
  <c r="CB4801" i="57"/>
  <c r="CA4801" i="57"/>
  <c r="BX4801" i="57"/>
  <c r="BY4801" i="57" s="1"/>
  <c r="BQ4801" i="57"/>
  <c r="BW4801" i="57" s="1"/>
  <c r="BP4801" i="57"/>
  <c r="BV4801" i="57" s="1"/>
  <c r="BO4801" i="57"/>
  <c r="BU4801" i="57" s="1"/>
  <c r="BN4801" i="57"/>
  <c r="BT4801" i="57" s="1"/>
  <c r="BM4801" i="57"/>
  <c r="BS4801" i="57" s="1"/>
  <c r="BL4801" i="57"/>
  <c r="BK4801" i="57"/>
  <c r="BJ4801" i="57"/>
  <c r="BI4801" i="57"/>
  <c r="BH4801" i="57"/>
  <c r="BG4801" i="57"/>
  <c r="BF4801" i="57"/>
  <c r="BE4801" i="57"/>
  <c r="BD4801" i="57"/>
  <c r="BC4801" i="57"/>
  <c r="BB4801" i="57"/>
  <c r="BA4801" i="57"/>
  <c r="AZ4801" i="57"/>
  <c r="AY4801" i="57"/>
  <c r="AX4801" i="57"/>
  <c r="AW4801" i="57"/>
  <c r="AV4801" i="57"/>
  <c r="AU4801" i="57"/>
  <c r="AT4801" i="57"/>
  <c r="AS4801" i="57"/>
  <c r="AR4801" i="57"/>
  <c r="AQ4801" i="57"/>
  <c r="AP4801" i="57"/>
  <c r="AO4801" i="57"/>
  <c r="AN4801" i="57"/>
  <c r="AM4801" i="57"/>
  <c r="CR4793" i="57"/>
  <c r="CQ4793" i="57"/>
  <c r="CP4793" i="57"/>
  <c r="CL4793" i="57"/>
  <c r="CK4793" i="57"/>
  <c r="CJ4793" i="57"/>
  <c r="CI4793" i="57"/>
  <c r="CH4793" i="57"/>
  <c r="CG4793" i="57"/>
  <c r="CF4793" i="57"/>
  <c r="CE4793" i="57"/>
  <c r="CD4793" i="57"/>
  <c r="CC4793" i="57"/>
  <c r="CB4793" i="57"/>
  <c r="CA4793" i="57"/>
  <c r="BX4793" i="57"/>
  <c r="BY4793" i="57" s="1"/>
  <c r="BQ4793" i="57"/>
  <c r="BW4793" i="57" s="1"/>
  <c r="BP4793" i="57"/>
  <c r="BV4793" i="57" s="1"/>
  <c r="BO4793" i="57"/>
  <c r="BU4793" i="57" s="1"/>
  <c r="BN4793" i="57"/>
  <c r="BT4793" i="57" s="1"/>
  <c r="BM4793" i="57"/>
  <c r="BS4793" i="57" s="1"/>
  <c r="BL4793" i="57"/>
  <c r="BK4793" i="57"/>
  <c r="BJ4793" i="57"/>
  <c r="BI4793" i="57"/>
  <c r="BH4793" i="57"/>
  <c r="BG4793" i="57"/>
  <c r="BF4793" i="57"/>
  <c r="BE4793" i="57"/>
  <c r="BD4793" i="57"/>
  <c r="BC4793" i="57"/>
  <c r="BB4793" i="57"/>
  <c r="BA4793" i="57"/>
  <c r="AZ4793" i="57"/>
  <c r="AY4793" i="57"/>
  <c r="AX4793" i="57"/>
  <c r="AW4793" i="57"/>
  <c r="AV4793" i="57"/>
  <c r="AU4793" i="57"/>
  <c r="AT4793" i="57"/>
  <c r="AS4793" i="57"/>
  <c r="AR4793" i="57"/>
  <c r="AQ4793" i="57"/>
  <c r="AP4793" i="57"/>
  <c r="AO4793" i="57"/>
  <c r="AN4793" i="57"/>
  <c r="AM4793" i="57"/>
  <c r="CR4785" i="57"/>
  <c r="CQ4785" i="57"/>
  <c r="CP4785" i="57"/>
  <c r="CL4785" i="57"/>
  <c r="CK4785" i="57"/>
  <c r="CJ4785" i="57"/>
  <c r="CI4785" i="57"/>
  <c r="CH4785" i="57"/>
  <c r="CG4785" i="57"/>
  <c r="CF4785" i="57"/>
  <c r="CE4785" i="57"/>
  <c r="CD4785" i="57"/>
  <c r="CC4785" i="57"/>
  <c r="CB4785" i="57"/>
  <c r="CA4785" i="57"/>
  <c r="BX4785" i="57"/>
  <c r="BY4785" i="57" s="1"/>
  <c r="BQ4785" i="57"/>
  <c r="BW4785" i="57" s="1"/>
  <c r="BP4785" i="57"/>
  <c r="BV4785" i="57" s="1"/>
  <c r="BO4785" i="57"/>
  <c r="BU4785" i="57" s="1"/>
  <c r="BN4785" i="57"/>
  <c r="BT4785" i="57" s="1"/>
  <c r="BM4785" i="57"/>
  <c r="BS4785" i="57" s="1"/>
  <c r="BL4785" i="57"/>
  <c r="BK4785" i="57"/>
  <c r="BJ4785" i="57"/>
  <c r="BI4785" i="57"/>
  <c r="BH4785" i="57"/>
  <c r="BG4785" i="57"/>
  <c r="BF4785" i="57"/>
  <c r="BE4785" i="57"/>
  <c r="BD4785" i="57"/>
  <c r="BC4785" i="57"/>
  <c r="BB4785" i="57"/>
  <c r="BA4785" i="57"/>
  <c r="AZ4785" i="57"/>
  <c r="AY4785" i="57"/>
  <c r="AX4785" i="57"/>
  <c r="AW4785" i="57"/>
  <c r="AV4785" i="57"/>
  <c r="AU4785" i="57"/>
  <c r="AT4785" i="57"/>
  <c r="AS4785" i="57"/>
  <c r="AR4785" i="57"/>
  <c r="AQ4785" i="57"/>
  <c r="AP4785" i="57"/>
  <c r="AO4785" i="57"/>
  <c r="AN4785" i="57"/>
  <c r="AM4785" i="57"/>
  <c r="CR4777" i="57"/>
  <c r="CQ4777" i="57"/>
  <c r="CP4777" i="57"/>
  <c r="CL4777" i="57"/>
  <c r="CK4777" i="57"/>
  <c r="CJ4777" i="57"/>
  <c r="CI4777" i="57"/>
  <c r="CH4777" i="57"/>
  <c r="CG4777" i="57"/>
  <c r="CF4777" i="57"/>
  <c r="CE4777" i="57"/>
  <c r="CD4777" i="57"/>
  <c r="CC4777" i="57"/>
  <c r="CB4777" i="57"/>
  <c r="CA4777" i="57"/>
  <c r="BX4777" i="57"/>
  <c r="BY4777" i="57" s="1"/>
  <c r="BQ4777" i="57"/>
  <c r="BW4777" i="57" s="1"/>
  <c r="BP4777" i="57"/>
  <c r="BV4777" i="57" s="1"/>
  <c r="BO4777" i="57"/>
  <c r="BU4777" i="57" s="1"/>
  <c r="BN4777" i="57"/>
  <c r="BT4777" i="57" s="1"/>
  <c r="BM4777" i="57"/>
  <c r="BS4777" i="57" s="1"/>
  <c r="BL4777" i="57"/>
  <c r="BR4777" i="57" s="1"/>
  <c r="BK4777" i="57"/>
  <c r="BJ4777" i="57"/>
  <c r="BI4777" i="57"/>
  <c r="BH4777" i="57"/>
  <c r="BG4777" i="57"/>
  <c r="BF4777" i="57"/>
  <c r="BE4777" i="57"/>
  <c r="BD4777" i="57"/>
  <c r="BC4777" i="57"/>
  <c r="BB4777" i="57"/>
  <c r="BA4777" i="57"/>
  <c r="AZ4777" i="57"/>
  <c r="AY4777" i="57"/>
  <c r="AX4777" i="57"/>
  <c r="AW4777" i="57"/>
  <c r="AV4777" i="57"/>
  <c r="AU4777" i="57"/>
  <c r="AT4777" i="57"/>
  <c r="AS4777" i="57"/>
  <c r="AR4777" i="57"/>
  <c r="AQ4777" i="57"/>
  <c r="AP4777" i="57"/>
  <c r="AO4777" i="57"/>
  <c r="AN4777" i="57"/>
  <c r="AM4777" i="57"/>
  <c r="CR4769" i="57"/>
  <c r="CQ4769" i="57"/>
  <c r="CP4769" i="57"/>
  <c r="CL4769" i="57"/>
  <c r="CK4769" i="57"/>
  <c r="CJ4769" i="57"/>
  <c r="CI4769" i="57"/>
  <c r="CH4769" i="57"/>
  <c r="CG4769" i="57"/>
  <c r="CF4769" i="57"/>
  <c r="CE4769" i="57"/>
  <c r="CD4769" i="57"/>
  <c r="CC4769" i="57"/>
  <c r="CB4769" i="57"/>
  <c r="CA4769" i="57"/>
  <c r="BX4769" i="57"/>
  <c r="BY4769" i="57" s="1"/>
  <c r="BQ4769" i="57"/>
  <c r="BW4769" i="57" s="1"/>
  <c r="BP4769" i="57"/>
  <c r="BV4769" i="57" s="1"/>
  <c r="BO4769" i="57"/>
  <c r="BU4769" i="57" s="1"/>
  <c r="BN4769" i="57"/>
  <c r="BT4769" i="57" s="1"/>
  <c r="BM4769" i="57"/>
  <c r="BS4769" i="57" s="1"/>
  <c r="BL4769" i="57"/>
  <c r="BK4769" i="57"/>
  <c r="BJ4769" i="57"/>
  <c r="BI4769" i="57"/>
  <c r="BH4769" i="57"/>
  <c r="BG4769" i="57"/>
  <c r="BF4769" i="57"/>
  <c r="BE4769" i="57"/>
  <c r="BD4769" i="57"/>
  <c r="BC4769" i="57"/>
  <c r="BB4769" i="57"/>
  <c r="BA4769" i="57"/>
  <c r="AZ4769" i="57"/>
  <c r="AY4769" i="57"/>
  <c r="AX4769" i="57"/>
  <c r="AW4769" i="57"/>
  <c r="AV4769" i="57"/>
  <c r="AU4769" i="57"/>
  <c r="AT4769" i="57"/>
  <c r="AS4769" i="57"/>
  <c r="AR4769" i="57"/>
  <c r="AQ4769" i="57"/>
  <c r="AP4769" i="57"/>
  <c r="AO4769" i="57"/>
  <c r="AN4769" i="57"/>
  <c r="AM4769" i="57"/>
  <c r="CR4761" i="57"/>
  <c r="CQ4761" i="57"/>
  <c r="CP4761" i="57"/>
  <c r="CL4761" i="57"/>
  <c r="CK4761" i="57"/>
  <c r="CJ4761" i="57"/>
  <c r="CI4761" i="57"/>
  <c r="CH4761" i="57"/>
  <c r="CG4761" i="57"/>
  <c r="CF4761" i="57"/>
  <c r="CE4761" i="57"/>
  <c r="CD4761" i="57"/>
  <c r="CC4761" i="57"/>
  <c r="CB4761" i="57"/>
  <c r="CA4761" i="57"/>
  <c r="BX4761" i="57"/>
  <c r="BY4761" i="57" s="1"/>
  <c r="BQ4761" i="57"/>
  <c r="BW4761" i="57" s="1"/>
  <c r="BP4761" i="57"/>
  <c r="BV4761" i="57" s="1"/>
  <c r="BO4761" i="57"/>
  <c r="BU4761" i="57" s="1"/>
  <c r="BN4761" i="57"/>
  <c r="BT4761" i="57" s="1"/>
  <c r="BM4761" i="57"/>
  <c r="BS4761" i="57" s="1"/>
  <c r="BL4761" i="57"/>
  <c r="BK4761" i="57"/>
  <c r="BJ4761" i="57"/>
  <c r="BI4761" i="57"/>
  <c r="BH4761" i="57"/>
  <c r="BG4761" i="57"/>
  <c r="BF4761" i="57"/>
  <c r="BE4761" i="57"/>
  <c r="BD4761" i="57"/>
  <c r="BC4761" i="57"/>
  <c r="BB4761" i="57"/>
  <c r="BA4761" i="57"/>
  <c r="AZ4761" i="57"/>
  <c r="AY4761" i="57"/>
  <c r="AX4761" i="57"/>
  <c r="AW4761" i="57"/>
  <c r="AV4761" i="57"/>
  <c r="AU4761" i="57"/>
  <c r="AT4761" i="57"/>
  <c r="AS4761" i="57"/>
  <c r="AR4761" i="57"/>
  <c r="AQ4761" i="57"/>
  <c r="AP4761" i="57"/>
  <c r="AO4761" i="57"/>
  <c r="AN4761" i="57"/>
  <c r="AM4761" i="57"/>
  <c r="CR4753" i="57"/>
  <c r="CQ4753" i="57"/>
  <c r="CP4753" i="57"/>
  <c r="CL4753" i="57"/>
  <c r="CK4753" i="57"/>
  <c r="CJ4753" i="57"/>
  <c r="CI4753" i="57"/>
  <c r="CH4753" i="57"/>
  <c r="CG4753" i="57"/>
  <c r="CF4753" i="57"/>
  <c r="CE4753" i="57"/>
  <c r="CD4753" i="57"/>
  <c r="CC4753" i="57"/>
  <c r="CB4753" i="57"/>
  <c r="CA4753" i="57"/>
  <c r="BX4753" i="57"/>
  <c r="BY4753" i="57" s="1"/>
  <c r="BQ4753" i="57"/>
  <c r="BW4753" i="57" s="1"/>
  <c r="BP4753" i="57"/>
  <c r="BV4753" i="57" s="1"/>
  <c r="BO4753" i="57"/>
  <c r="BU4753" i="57" s="1"/>
  <c r="BN4753" i="57"/>
  <c r="BT4753" i="57" s="1"/>
  <c r="BM4753" i="57"/>
  <c r="BS4753" i="57" s="1"/>
  <c r="BL4753" i="57"/>
  <c r="BK4753" i="57"/>
  <c r="BJ4753" i="57"/>
  <c r="BI4753" i="57"/>
  <c r="BH4753" i="57"/>
  <c r="BG4753" i="57"/>
  <c r="BF4753" i="57"/>
  <c r="BE4753" i="57"/>
  <c r="BD4753" i="57"/>
  <c r="BC4753" i="57"/>
  <c r="BB4753" i="57"/>
  <c r="BA4753" i="57"/>
  <c r="AZ4753" i="57"/>
  <c r="AY4753" i="57"/>
  <c r="AX4753" i="57"/>
  <c r="AW4753" i="57"/>
  <c r="AV4753" i="57"/>
  <c r="AU4753" i="57"/>
  <c r="AT4753" i="57"/>
  <c r="AS4753" i="57"/>
  <c r="AR4753" i="57"/>
  <c r="AQ4753" i="57"/>
  <c r="AP4753" i="57"/>
  <c r="AO4753" i="57"/>
  <c r="AN4753" i="57"/>
  <c r="AM4753" i="57"/>
  <c r="CR4745" i="57"/>
  <c r="CQ4745" i="57"/>
  <c r="CP4745" i="57"/>
  <c r="CL4745" i="57"/>
  <c r="CK4745" i="57"/>
  <c r="CJ4745" i="57"/>
  <c r="CI4745" i="57"/>
  <c r="CH4745" i="57"/>
  <c r="CG4745" i="57"/>
  <c r="CF4745" i="57"/>
  <c r="CE4745" i="57"/>
  <c r="CD4745" i="57"/>
  <c r="CC4745" i="57"/>
  <c r="CB4745" i="57"/>
  <c r="CA4745" i="57"/>
  <c r="BX4745" i="57"/>
  <c r="BY4745" i="57" s="1"/>
  <c r="BQ4745" i="57"/>
  <c r="BW4745" i="57" s="1"/>
  <c r="BP4745" i="57"/>
  <c r="BV4745" i="57" s="1"/>
  <c r="BO4745" i="57"/>
  <c r="BU4745" i="57" s="1"/>
  <c r="BN4745" i="57"/>
  <c r="BT4745" i="57" s="1"/>
  <c r="BM4745" i="57"/>
  <c r="BS4745" i="57" s="1"/>
  <c r="BL4745" i="57"/>
  <c r="BK4745" i="57"/>
  <c r="BJ4745" i="57"/>
  <c r="BI4745" i="57"/>
  <c r="BH4745" i="57"/>
  <c r="BG4745" i="57"/>
  <c r="BF4745" i="57"/>
  <c r="BE4745" i="57"/>
  <c r="BD4745" i="57"/>
  <c r="BC4745" i="57"/>
  <c r="BB4745" i="57"/>
  <c r="BA4745" i="57"/>
  <c r="AZ4745" i="57"/>
  <c r="AY4745" i="57"/>
  <c r="AX4745" i="57"/>
  <c r="AW4745" i="57"/>
  <c r="AV4745" i="57"/>
  <c r="AU4745" i="57"/>
  <c r="AT4745" i="57"/>
  <c r="AS4745" i="57"/>
  <c r="AR4745" i="57"/>
  <c r="AQ4745" i="57"/>
  <c r="AP4745" i="57"/>
  <c r="AO4745" i="57"/>
  <c r="AN4745" i="57"/>
  <c r="AM4745" i="57"/>
  <c r="CR4737" i="57"/>
  <c r="CQ4737" i="57"/>
  <c r="CP4737" i="57"/>
  <c r="CL4737" i="57"/>
  <c r="CK4737" i="57"/>
  <c r="CJ4737" i="57"/>
  <c r="CI4737" i="57"/>
  <c r="CH4737" i="57"/>
  <c r="CG4737" i="57"/>
  <c r="CF4737" i="57"/>
  <c r="CE4737" i="57"/>
  <c r="CD4737" i="57"/>
  <c r="CC4737" i="57"/>
  <c r="CB4737" i="57"/>
  <c r="CA4737" i="57"/>
  <c r="BX4737" i="57"/>
  <c r="BY4737" i="57" s="1"/>
  <c r="BQ4737" i="57"/>
  <c r="BW4737" i="57" s="1"/>
  <c r="BP4737" i="57"/>
  <c r="BV4737" i="57" s="1"/>
  <c r="BO4737" i="57"/>
  <c r="BU4737" i="57" s="1"/>
  <c r="BN4737" i="57"/>
  <c r="BT4737" i="57" s="1"/>
  <c r="BM4737" i="57"/>
  <c r="BS4737" i="57" s="1"/>
  <c r="BL4737" i="57"/>
  <c r="BK4737" i="57"/>
  <c r="BJ4737" i="57"/>
  <c r="BI4737" i="57"/>
  <c r="BH4737" i="57"/>
  <c r="BG4737" i="57"/>
  <c r="BF4737" i="57"/>
  <c r="BE4737" i="57"/>
  <c r="BD4737" i="57"/>
  <c r="BC4737" i="57"/>
  <c r="BB4737" i="57"/>
  <c r="BA4737" i="57"/>
  <c r="AZ4737" i="57"/>
  <c r="AY4737" i="57"/>
  <c r="AX4737" i="57"/>
  <c r="AW4737" i="57"/>
  <c r="AV4737" i="57"/>
  <c r="AU4737" i="57"/>
  <c r="AT4737" i="57"/>
  <c r="AS4737" i="57"/>
  <c r="AR4737" i="57"/>
  <c r="AQ4737" i="57"/>
  <c r="AP4737" i="57"/>
  <c r="AO4737" i="57"/>
  <c r="AN4737" i="57"/>
  <c r="AM4737" i="57"/>
  <c r="CR4729" i="57"/>
  <c r="CQ4729" i="57"/>
  <c r="CP4729" i="57"/>
  <c r="CL4729" i="57"/>
  <c r="CK4729" i="57"/>
  <c r="CJ4729" i="57"/>
  <c r="CI4729" i="57"/>
  <c r="CH4729" i="57"/>
  <c r="CG4729" i="57"/>
  <c r="CF4729" i="57"/>
  <c r="CE4729" i="57"/>
  <c r="CD4729" i="57"/>
  <c r="CC4729" i="57"/>
  <c r="CB4729" i="57"/>
  <c r="CA4729" i="57"/>
  <c r="BX4729" i="57"/>
  <c r="BY4729" i="57" s="1"/>
  <c r="BQ4729" i="57"/>
  <c r="BW4729" i="57" s="1"/>
  <c r="BP4729" i="57"/>
  <c r="BV4729" i="57" s="1"/>
  <c r="BO4729" i="57"/>
  <c r="BU4729" i="57" s="1"/>
  <c r="BN4729" i="57"/>
  <c r="BT4729" i="57" s="1"/>
  <c r="BM4729" i="57"/>
  <c r="BS4729" i="57" s="1"/>
  <c r="BL4729" i="57"/>
  <c r="BR4729" i="57" s="1"/>
  <c r="BK4729" i="57"/>
  <c r="BJ4729" i="57"/>
  <c r="BI4729" i="57"/>
  <c r="BH4729" i="57"/>
  <c r="BG4729" i="57"/>
  <c r="BF4729" i="57"/>
  <c r="BE4729" i="57"/>
  <c r="BD4729" i="57"/>
  <c r="BC4729" i="57"/>
  <c r="BB4729" i="57"/>
  <c r="BA4729" i="57"/>
  <c r="AZ4729" i="57"/>
  <c r="AY4729" i="57"/>
  <c r="AX4729" i="57"/>
  <c r="AW4729" i="57"/>
  <c r="AV4729" i="57"/>
  <c r="AU4729" i="57"/>
  <c r="AT4729" i="57"/>
  <c r="AS4729" i="57"/>
  <c r="AR4729" i="57"/>
  <c r="AQ4729" i="57"/>
  <c r="AP4729" i="57"/>
  <c r="AO4729" i="57"/>
  <c r="AN4729" i="57"/>
  <c r="AM4729" i="57"/>
  <c r="CR4721" i="57"/>
  <c r="CQ4721" i="57"/>
  <c r="CP4721" i="57"/>
  <c r="CL4721" i="57"/>
  <c r="CK4721" i="57"/>
  <c r="CJ4721" i="57"/>
  <c r="CI4721" i="57"/>
  <c r="CH4721" i="57"/>
  <c r="CG4721" i="57"/>
  <c r="CF4721" i="57"/>
  <c r="CE4721" i="57"/>
  <c r="CD4721" i="57"/>
  <c r="CC4721" i="57"/>
  <c r="CB4721" i="57"/>
  <c r="CA4721" i="57"/>
  <c r="BX4721" i="57"/>
  <c r="BY4721" i="57" s="1"/>
  <c r="BQ4721" i="57"/>
  <c r="BW4721" i="57" s="1"/>
  <c r="BP4721" i="57"/>
  <c r="BV4721" i="57" s="1"/>
  <c r="BO4721" i="57"/>
  <c r="BU4721" i="57" s="1"/>
  <c r="BN4721" i="57"/>
  <c r="BT4721" i="57" s="1"/>
  <c r="BM4721" i="57"/>
  <c r="BS4721" i="57" s="1"/>
  <c r="BL4721" i="57"/>
  <c r="BR4721" i="57" s="1"/>
  <c r="BK4721" i="57"/>
  <c r="BJ4721" i="57"/>
  <c r="BI4721" i="57"/>
  <c r="BH4721" i="57"/>
  <c r="BG4721" i="57"/>
  <c r="BF4721" i="57"/>
  <c r="BE4721" i="57"/>
  <c r="BD4721" i="57"/>
  <c r="BC4721" i="57"/>
  <c r="BB4721" i="57"/>
  <c r="BA4721" i="57"/>
  <c r="AZ4721" i="57"/>
  <c r="AY4721" i="57"/>
  <c r="AX4721" i="57"/>
  <c r="AW4721" i="57"/>
  <c r="AV4721" i="57"/>
  <c r="AU4721" i="57"/>
  <c r="AT4721" i="57"/>
  <c r="AS4721" i="57"/>
  <c r="AR4721" i="57"/>
  <c r="AQ4721" i="57"/>
  <c r="AP4721" i="57"/>
  <c r="AO4721" i="57"/>
  <c r="AN4721" i="57"/>
  <c r="AM4721" i="57"/>
  <c r="CR4713" i="57"/>
  <c r="CQ4713" i="57"/>
  <c r="CP4713" i="57"/>
  <c r="CL4713" i="57"/>
  <c r="CK4713" i="57"/>
  <c r="CJ4713" i="57"/>
  <c r="CI4713" i="57"/>
  <c r="CH4713" i="57"/>
  <c r="CG4713" i="57"/>
  <c r="CF4713" i="57"/>
  <c r="CE4713" i="57"/>
  <c r="CD4713" i="57"/>
  <c r="CC4713" i="57"/>
  <c r="CB4713" i="57"/>
  <c r="CA4713" i="57"/>
  <c r="BX4713" i="57"/>
  <c r="BY4713" i="57" s="1"/>
  <c r="BQ4713" i="57"/>
  <c r="BW4713" i="57" s="1"/>
  <c r="BP4713" i="57"/>
  <c r="BV4713" i="57" s="1"/>
  <c r="BO4713" i="57"/>
  <c r="BU4713" i="57" s="1"/>
  <c r="BN4713" i="57"/>
  <c r="BT4713" i="57" s="1"/>
  <c r="BM4713" i="57"/>
  <c r="BS4713" i="57" s="1"/>
  <c r="BL4713" i="57"/>
  <c r="BK4713" i="57"/>
  <c r="BJ4713" i="57"/>
  <c r="BI4713" i="57"/>
  <c r="BH4713" i="57"/>
  <c r="BG4713" i="57"/>
  <c r="BF4713" i="57"/>
  <c r="BE4713" i="57"/>
  <c r="BD4713" i="57"/>
  <c r="BC4713" i="57"/>
  <c r="BB4713" i="57"/>
  <c r="BA4713" i="57"/>
  <c r="AZ4713" i="57"/>
  <c r="AY4713" i="57"/>
  <c r="AX4713" i="57"/>
  <c r="AW4713" i="57"/>
  <c r="AV4713" i="57"/>
  <c r="AU4713" i="57"/>
  <c r="AT4713" i="57"/>
  <c r="AS4713" i="57"/>
  <c r="AR4713" i="57"/>
  <c r="AQ4713" i="57"/>
  <c r="AP4713" i="57"/>
  <c r="AO4713" i="57"/>
  <c r="AN4713" i="57"/>
  <c r="AM4713" i="57"/>
  <c r="CR4705" i="57"/>
  <c r="CQ4705" i="57"/>
  <c r="CP4705" i="57"/>
  <c r="CL4705" i="57"/>
  <c r="CK4705" i="57"/>
  <c r="CJ4705" i="57"/>
  <c r="CI4705" i="57"/>
  <c r="CH4705" i="57"/>
  <c r="CG4705" i="57"/>
  <c r="CF4705" i="57"/>
  <c r="CE4705" i="57"/>
  <c r="CD4705" i="57"/>
  <c r="CC4705" i="57"/>
  <c r="CB4705" i="57"/>
  <c r="CA4705" i="57"/>
  <c r="BX4705" i="57"/>
  <c r="BY4705" i="57" s="1"/>
  <c r="BQ4705" i="57"/>
  <c r="BW4705" i="57" s="1"/>
  <c r="BP4705" i="57"/>
  <c r="BV4705" i="57" s="1"/>
  <c r="BO4705" i="57"/>
  <c r="BU4705" i="57" s="1"/>
  <c r="BN4705" i="57"/>
  <c r="BT4705" i="57" s="1"/>
  <c r="BM4705" i="57"/>
  <c r="BS4705" i="57" s="1"/>
  <c r="BL4705" i="57"/>
  <c r="BK4705" i="57"/>
  <c r="BJ4705" i="57"/>
  <c r="BI4705" i="57"/>
  <c r="BH4705" i="57"/>
  <c r="BG4705" i="57"/>
  <c r="BF4705" i="57"/>
  <c r="BE4705" i="57"/>
  <c r="BD4705" i="57"/>
  <c r="BC4705" i="57"/>
  <c r="BB4705" i="57"/>
  <c r="BA4705" i="57"/>
  <c r="AZ4705" i="57"/>
  <c r="AY4705" i="57"/>
  <c r="AX4705" i="57"/>
  <c r="AW4705" i="57"/>
  <c r="AV4705" i="57"/>
  <c r="AU4705" i="57"/>
  <c r="AT4705" i="57"/>
  <c r="AS4705" i="57"/>
  <c r="AR4705" i="57"/>
  <c r="AQ4705" i="57"/>
  <c r="AP4705" i="57"/>
  <c r="AO4705" i="57"/>
  <c r="AN4705" i="57"/>
  <c r="AM4705" i="57"/>
  <c r="CO4745" i="57" l="1"/>
  <c r="CO4809" i="57"/>
  <c r="CO4769" i="57"/>
  <c r="CO4721" i="57"/>
  <c r="CO4785" i="57"/>
  <c r="CO4753" i="57"/>
  <c r="CO4761" i="57"/>
  <c r="CO4777" i="57"/>
  <c r="CO4737" i="57"/>
  <c r="CO4705" i="57"/>
  <c r="CO4729" i="57"/>
  <c r="CO4713" i="57"/>
  <c r="CO4817" i="57"/>
  <c r="BS4817" i="57"/>
  <c r="BZ4817" i="57" s="1"/>
  <c r="CO4793" i="57"/>
  <c r="CO4801" i="57"/>
  <c r="BZ4721" i="57"/>
  <c r="BZ4729" i="57"/>
  <c r="BZ4777" i="57"/>
  <c r="BR4737" i="57"/>
  <c r="BZ4737" i="57" s="1"/>
  <c r="BR4745" i="57"/>
  <c r="BZ4745" i="57" s="1"/>
  <c r="BR4785" i="57"/>
  <c r="BZ4785" i="57" s="1"/>
  <c r="BR4753" i="57"/>
  <c r="BZ4753" i="57" s="1"/>
  <c r="BR4793" i="57"/>
  <c r="BZ4793" i="57" s="1"/>
  <c r="BR4705" i="57"/>
  <c r="BZ4705" i="57" s="1"/>
  <c r="BR4761" i="57"/>
  <c r="BZ4761" i="57" s="1"/>
  <c r="BR4801" i="57"/>
  <c r="BZ4801" i="57" s="1"/>
  <c r="BR4713" i="57"/>
  <c r="BZ4713" i="57" s="1"/>
  <c r="BR4769" i="57"/>
  <c r="BZ4769" i="57" s="1"/>
  <c r="BR4809" i="57"/>
  <c r="BZ4809" i="57" s="1"/>
  <c r="CR4281" i="57" l="1"/>
  <c r="CQ4281" i="57"/>
  <c r="CP4281" i="57"/>
  <c r="CL4281" i="57"/>
  <c r="CK4281" i="57"/>
  <c r="CJ4281" i="57"/>
  <c r="CI4281" i="57"/>
  <c r="CH4281" i="57"/>
  <c r="CG4281" i="57"/>
  <c r="CF4281" i="57"/>
  <c r="CE4281" i="57"/>
  <c r="CD4281" i="57"/>
  <c r="CC4281" i="57"/>
  <c r="CB4281" i="57"/>
  <c r="CA4281" i="57"/>
  <c r="BX4281" i="57"/>
  <c r="BY4281" i="57" s="1"/>
  <c r="BQ4281" i="57"/>
  <c r="BW4281" i="57" s="1"/>
  <c r="BP4281" i="57"/>
  <c r="BV4281" i="57" s="1"/>
  <c r="BO4281" i="57"/>
  <c r="BU4281" i="57" s="1"/>
  <c r="BN4281" i="57"/>
  <c r="BT4281" i="57" s="1"/>
  <c r="BM4281" i="57"/>
  <c r="BS4281" i="57" s="1"/>
  <c r="BL4281" i="57"/>
  <c r="BK4281" i="57"/>
  <c r="BJ4281" i="57"/>
  <c r="BI4281" i="57"/>
  <c r="BH4281" i="57"/>
  <c r="BG4281" i="57"/>
  <c r="BF4281" i="57"/>
  <c r="BE4281" i="57"/>
  <c r="BD4281" i="57"/>
  <c r="BC4281" i="57"/>
  <c r="BB4281" i="57"/>
  <c r="BA4281" i="57"/>
  <c r="AZ4281" i="57"/>
  <c r="AY4281" i="57"/>
  <c r="AX4281" i="57"/>
  <c r="AW4281" i="57"/>
  <c r="AV4281" i="57"/>
  <c r="AU4281" i="57"/>
  <c r="AT4281" i="57"/>
  <c r="AS4281" i="57"/>
  <c r="AR4281" i="57"/>
  <c r="AQ4281" i="57"/>
  <c r="AP4281" i="57"/>
  <c r="AO4281" i="57"/>
  <c r="AN4281" i="57"/>
  <c r="AM4281" i="57"/>
  <c r="CR4273" i="57"/>
  <c r="CQ4273" i="57"/>
  <c r="CP4273" i="57"/>
  <c r="CL4273" i="57"/>
  <c r="CK4273" i="57"/>
  <c r="CJ4273" i="57"/>
  <c r="CI4273" i="57"/>
  <c r="CH4273" i="57"/>
  <c r="CG4273" i="57"/>
  <c r="CF4273" i="57"/>
  <c r="CE4273" i="57"/>
  <c r="CD4273" i="57"/>
  <c r="CC4273" i="57"/>
  <c r="CB4273" i="57"/>
  <c r="CA4273" i="57"/>
  <c r="BX4273" i="57"/>
  <c r="BY4273" i="57" s="1"/>
  <c r="BQ4273" i="57"/>
  <c r="BW4273" i="57" s="1"/>
  <c r="BP4273" i="57"/>
  <c r="BV4273" i="57" s="1"/>
  <c r="BO4273" i="57"/>
  <c r="BU4273" i="57" s="1"/>
  <c r="BN4273" i="57"/>
  <c r="BT4273" i="57" s="1"/>
  <c r="BM4273" i="57"/>
  <c r="BS4273" i="57" s="1"/>
  <c r="BL4273" i="57"/>
  <c r="BK4273" i="57"/>
  <c r="BJ4273" i="57"/>
  <c r="BI4273" i="57"/>
  <c r="BH4273" i="57"/>
  <c r="BG4273" i="57"/>
  <c r="BF4273" i="57"/>
  <c r="BE4273" i="57"/>
  <c r="BD4273" i="57"/>
  <c r="BC4273" i="57"/>
  <c r="BB4273" i="57"/>
  <c r="BA4273" i="57"/>
  <c r="AZ4273" i="57"/>
  <c r="AY4273" i="57"/>
  <c r="AX4273" i="57"/>
  <c r="AW4273" i="57"/>
  <c r="AV4273" i="57"/>
  <c r="AU4273" i="57"/>
  <c r="AT4273" i="57"/>
  <c r="AS4273" i="57"/>
  <c r="AR4273" i="57"/>
  <c r="AQ4273" i="57"/>
  <c r="AP4273" i="57"/>
  <c r="AO4273" i="57"/>
  <c r="AN4273" i="57"/>
  <c r="AM4273" i="57"/>
  <c r="CR4265" i="57"/>
  <c r="CQ4265" i="57"/>
  <c r="CP4265" i="57"/>
  <c r="CL4265" i="57"/>
  <c r="CK4265" i="57"/>
  <c r="CJ4265" i="57"/>
  <c r="CI4265" i="57"/>
  <c r="CH4265" i="57"/>
  <c r="CG4265" i="57"/>
  <c r="CF4265" i="57"/>
  <c r="CE4265" i="57"/>
  <c r="CD4265" i="57"/>
  <c r="CC4265" i="57"/>
  <c r="CB4265" i="57"/>
  <c r="CA4265" i="57"/>
  <c r="BX4265" i="57"/>
  <c r="BY4265" i="57" s="1"/>
  <c r="BQ4265" i="57"/>
  <c r="BW4265" i="57" s="1"/>
  <c r="BP4265" i="57"/>
  <c r="BV4265" i="57" s="1"/>
  <c r="BO4265" i="57"/>
  <c r="BU4265" i="57" s="1"/>
  <c r="BN4265" i="57"/>
  <c r="BT4265" i="57" s="1"/>
  <c r="BM4265" i="57"/>
  <c r="BS4265" i="57" s="1"/>
  <c r="BL4265" i="57"/>
  <c r="BK4265" i="57"/>
  <c r="BJ4265" i="57"/>
  <c r="BI4265" i="57"/>
  <c r="BH4265" i="57"/>
  <c r="BG4265" i="57"/>
  <c r="BF4265" i="57"/>
  <c r="BE4265" i="57"/>
  <c r="BD4265" i="57"/>
  <c r="BC4265" i="57"/>
  <c r="BB4265" i="57"/>
  <c r="BA4265" i="57"/>
  <c r="AZ4265" i="57"/>
  <c r="AY4265" i="57"/>
  <c r="AX4265" i="57"/>
  <c r="AW4265" i="57"/>
  <c r="AV4265" i="57"/>
  <c r="AU4265" i="57"/>
  <c r="AT4265" i="57"/>
  <c r="AS4265" i="57"/>
  <c r="AR4265" i="57"/>
  <c r="AQ4265" i="57"/>
  <c r="AP4265" i="57"/>
  <c r="AO4265" i="57"/>
  <c r="AN4265" i="57"/>
  <c r="AM4265" i="57"/>
  <c r="CR4257" i="57"/>
  <c r="CQ4257" i="57"/>
  <c r="CP4257" i="57"/>
  <c r="CL4257" i="57"/>
  <c r="CK4257" i="57"/>
  <c r="CJ4257" i="57"/>
  <c r="CI4257" i="57"/>
  <c r="CH4257" i="57"/>
  <c r="CG4257" i="57"/>
  <c r="CF4257" i="57"/>
  <c r="CE4257" i="57"/>
  <c r="CD4257" i="57"/>
  <c r="CC4257" i="57"/>
  <c r="CB4257" i="57"/>
  <c r="CA4257" i="57"/>
  <c r="BX4257" i="57"/>
  <c r="BY4257" i="57" s="1"/>
  <c r="BQ4257" i="57"/>
  <c r="BW4257" i="57" s="1"/>
  <c r="BP4257" i="57"/>
  <c r="BV4257" i="57" s="1"/>
  <c r="BO4257" i="57"/>
  <c r="BU4257" i="57" s="1"/>
  <c r="BN4257" i="57"/>
  <c r="BT4257" i="57" s="1"/>
  <c r="BM4257" i="57"/>
  <c r="BS4257" i="57" s="1"/>
  <c r="BL4257" i="57"/>
  <c r="BK4257" i="57"/>
  <c r="BJ4257" i="57"/>
  <c r="BI4257" i="57"/>
  <c r="BH4257" i="57"/>
  <c r="BG4257" i="57"/>
  <c r="BF4257" i="57"/>
  <c r="BE4257" i="57"/>
  <c r="BD4257" i="57"/>
  <c r="BC4257" i="57"/>
  <c r="BB4257" i="57"/>
  <c r="BA4257" i="57"/>
  <c r="AZ4257" i="57"/>
  <c r="AY4257" i="57"/>
  <c r="AX4257" i="57"/>
  <c r="AW4257" i="57"/>
  <c r="AV4257" i="57"/>
  <c r="AU4257" i="57"/>
  <c r="AT4257" i="57"/>
  <c r="AS4257" i="57"/>
  <c r="AR4257" i="57"/>
  <c r="AQ4257" i="57"/>
  <c r="AP4257" i="57"/>
  <c r="AO4257" i="57"/>
  <c r="AN4257" i="57"/>
  <c r="AM4257" i="57"/>
  <c r="CR4249" i="57"/>
  <c r="CQ4249" i="57"/>
  <c r="CP4249" i="57"/>
  <c r="CL4249" i="57"/>
  <c r="CK4249" i="57"/>
  <c r="CJ4249" i="57"/>
  <c r="CI4249" i="57"/>
  <c r="CH4249" i="57"/>
  <c r="CG4249" i="57"/>
  <c r="CF4249" i="57"/>
  <c r="CE4249" i="57"/>
  <c r="CD4249" i="57"/>
  <c r="CC4249" i="57"/>
  <c r="CB4249" i="57"/>
  <c r="CA4249" i="57"/>
  <c r="BX4249" i="57"/>
  <c r="BY4249" i="57" s="1"/>
  <c r="BQ4249" i="57"/>
  <c r="BW4249" i="57" s="1"/>
  <c r="BP4249" i="57"/>
  <c r="BV4249" i="57" s="1"/>
  <c r="BO4249" i="57"/>
  <c r="BU4249" i="57" s="1"/>
  <c r="BN4249" i="57"/>
  <c r="BT4249" i="57" s="1"/>
  <c r="BM4249" i="57"/>
  <c r="BS4249" i="57" s="1"/>
  <c r="BL4249" i="57"/>
  <c r="BR4249" i="57" s="1"/>
  <c r="BK4249" i="57"/>
  <c r="BJ4249" i="57"/>
  <c r="BI4249" i="57"/>
  <c r="BH4249" i="57"/>
  <c r="BG4249" i="57"/>
  <c r="BF4249" i="57"/>
  <c r="BE4249" i="57"/>
  <c r="BD4249" i="57"/>
  <c r="BC4249" i="57"/>
  <c r="BB4249" i="57"/>
  <c r="BA4249" i="57"/>
  <c r="AZ4249" i="57"/>
  <c r="AY4249" i="57"/>
  <c r="AX4249" i="57"/>
  <c r="AW4249" i="57"/>
  <c r="AV4249" i="57"/>
  <c r="AU4249" i="57"/>
  <c r="AT4249" i="57"/>
  <c r="AS4249" i="57"/>
  <c r="AR4249" i="57"/>
  <c r="AQ4249" i="57"/>
  <c r="AP4249" i="57"/>
  <c r="AO4249" i="57"/>
  <c r="AN4249" i="57"/>
  <c r="AM4249" i="57"/>
  <c r="CR4241" i="57"/>
  <c r="CQ4241" i="57"/>
  <c r="CP4241" i="57"/>
  <c r="CL4241" i="57"/>
  <c r="CK4241" i="57"/>
  <c r="CJ4241" i="57"/>
  <c r="CI4241" i="57"/>
  <c r="CH4241" i="57"/>
  <c r="CG4241" i="57"/>
  <c r="CF4241" i="57"/>
  <c r="CE4241" i="57"/>
  <c r="CD4241" i="57"/>
  <c r="CC4241" i="57"/>
  <c r="CB4241" i="57"/>
  <c r="CA4241" i="57"/>
  <c r="BX4241" i="57"/>
  <c r="BY4241" i="57" s="1"/>
  <c r="BQ4241" i="57"/>
  <c r="BW4241" i="57" s="1"/>
  <c r="BP4241" i="57"/>
  <c r="BV4241" i="57" s="1"/>
  <c r="BO4241" i="57"/>
  <c r="BU4241" i="57" s="1"/>
  <c r="BN4241" i="57"/>
  <c r="BT4241" i="57" s="1"/>
  <c r="BM4241" i="57"/>
  <c r="BS4241" i="57" s="1"/>
  <c r="BL4241" i="57"/>
  <c r="BR4241" i="57" s="1"/>
  <c r="BK4241" i="57"/>
  <c r="BJ4241" i="57"/>
  <c r="BI4241" i="57"/>
  <c r="BH4241" i="57"/>
  <c r="BG4241" i="57"/>
  <c r="BF4241" i="57"/>
  <c r="BE4241" i="57"/>
  <c r="BD4241" i="57"/>
  <c r="BC4241" i="57"/>
  <c r="BB4241" i="57"/>
  <c r="BA4241" i="57"/>
  <c r="AZ4241" i="57"/>
  <c r="AY4241" i="57"/>
  <c r="AX4241" i="57"/>
  <c r="AW4241" i="57"/>
  <c r="AV4241" i="57"/>
  <c r="AU4241" i="57"/>
  <c r="AT4241" i="57"/>
  <c r="AS4241" i="57"/>
  <c r="AR4241" i="57"/>
  <c r="AQ4241" i="57"/>
  <c r="AP4241" i="57"/>
  <c r="AO4241" i="57"/>
  <c r="AN4241" i="57"/>
  <c r="AM4241" i="57"/>
  <c r="CR4233" i="57"/>
  <c r="CQ4233" i="57"/>
  <c r="CP4233" i="57"/>
  <c r="CL4233" i="57"/>
  <c r="CK4233" i="57"/>
  <c r="CJ4233" i="57"/>
  <c r="CI4233" i="57"/>
  <c r="CH4233" i="57"/>
  <c r="CG4233" i="57"/>
  <c r="CF4233" i="57"/>
  <c r="CE4233" i="57"/>
  <c r="CD4233" i="57"/>
  <c r="CC4233" i="57"/>
  <c r="CB4233" i="57"/>
  <c r="CA4233" i="57"/>
  <c r="BX4233" i="57"/>
  <c r="BY4233" i="57" s="1"/>
  <c r="BQ4233" i="57"/>
  <c r="BW4233" i="57" s="1"/>
  <c r="BP4233" i="57"/>
  <c r="BV4233" i="57" s="1"/>
  <c r="BO4233" i="57"/>
  <c r="BU4233" i="57" s="1"/>
  <c r="BN4233" i="57"/>
  <c r="BT4233" i="57" s="1"/>
  <c r="BM4233" i="57"/>
  <c r="BS4233" i="57" s="1"/>
  <c r="BL4233" i="57"/>
  <c r="BR4233" i="57" s="1"/>
  <c r="BK4233" i="57"/>
  <c r="BJ4233" i="57"/>
  <c r="BI4233" i="57"/>
  <c r="BH4233" i="57"/>
  <c r="BG4233" i="57"/>
  <c r="BF4233" i="57"/>
  <c r="BE4233" i="57"/>
  <c r="BD4233" i="57"/>
  <c r="BC4233" i="57"/>
  <c r="BB4233" i="57"/>
  <c r="BA4233" i="57"/>
  <c r="AZ4233" i="57"/>
  <c r="AY4233" i="57"/>
  <c r="AX4233" i="57"/>
  <c r="AW4233" i="57"/>
  <c r="AV4233" i="57"/>
  <c r="AU4233" i="57"/>
  <c r="AT4233" i="57"/>
  <c r="AS4233" i="57"/>
  <c r="AR4233" i="57"/>
  <c r="AQ4233" i="57"/>
  <c r="AP4233" i="57"/>
  <c r="AO4233" i="57"/>
  <c r="AN4233" i="57"/>
  <c r="AM4233" i="57"/>
  <c r="CR4225" i="57"/>
  <c r="CQ4225" i="57"/>
  <c r="CP4225" i="57"/>
  <c r="CL4225" i="57"/>
  <c r="CK4225" i="57"/>
  <c r="CJ4225" i="57"/>
  <c r="CI4225" i="57"/>
  <c r="CH4225" i="57"/>
  <c r="CG4225" i="57"/>
  <c r="CF4225" i="57"/>
  <c r="CE4225" i="57"/>
  <c r="CD4225" i="57"/>
  <c r="CC4225" i="57"/>
  <c r="CB4225" i="57"/>
  <c r="CA4225" i="57"/>
  <c r="BX4225" i="57"/>
  <c r="BY4225" i="57" s="1"/>
  <c r="BQ4225" i="57"/>
  <c r="BW4225" i="57" s="1"/>
  <c r="BP4225" i="57"/>
  <c r="BV4225" i="57" s="1"/>
  <c r="BO4225" i="57"/>
  <c r="BU4225" i="57" s="1"/>
  <c r="BN4225" i="57"/>
  <c r="BT4225" i="57" s="1"/>
  <c r="BM4225" i="57"/>
  <c r="BS4225" i="57" s="1"/>
  <c r="BL4225" i="57"/>
  <c r="BR4225" i="57" s="1"/>
  <c r="BK4225" i="57"/>
  <c r="BJ4225" i="57"/>
  <c r="BI4225" i="57"/>
  <c r="BH4225" i="57"/>
  <c r="BG4225" i="57"/>
  <c r="BF4225" i="57"/>
  <c r="BE4225" i="57"/>
  <c r="BD4225" i="57"/>
  <c r="BC4225" i="57"/>
  <c r="BB4225" i="57"/>
  <c r="BA4225" i="57"/>
  <c r="AZ4225" i="57"/>
  <c r="AY4225" i="57"/>
  <c r="AX4225" i="57"/>
  <c r="AW4225" i="57"/>
  <c r="AV4225" i="57"/>
  <c r="AU4225" i="57"/>
  <c r="AT4225" i="57"/>
  <c r="AS4225" i="57"/>
  <c r="AR4225" i="57"/>
  <c r="AQ4225" i="57"/>
  <c r="AP4225" i="57"/>
  <c r="AO4225" i="57"/>
  <c r="AN4225" i="57"/>
  <c r="AM4225" i="57"/>
  <c r="CR4289" i="57"/>
  <c r="CQ4289" i="57"/>
  <c r="CP4289" i="57"/>
  <c r="CL4289" i="57"/>
  <c r="CK4289" i="57"/>
  <c r="CJ4289" i="57"/>
  <c r="CI4289" i="57"/>
  <c r="CH4289" i="57"/>
  <c r="CG4289" i="57"/>
  <c r="CF4289" i="57"/>
  <c r="CE4289" i="57"/>
  <c r="CD4289" i="57"/>
  <c r="CC4289" i="57"/>
  <c r="CB4289" i="57"/>
  <c r="CA4289" i="57"/>
  <c r="BX4289" i="57"/>
  <c r="BY4289" i="57" s="1"/>
  <c r="BQ4289" i="57"/>
  <c r="BW4289" i="57" s="1"/>
  <c r="BP4289" i="57"/>
  <c r="BV4289" i="57" s="1"/>
  <c r="BO4289" i="57"/>
  <c r="BU4289" i="57" s="1"/>
  <c r="BN4289" i="57"/>
  <c r="BT4289" i="57" s="1"/>
  <c r="BM4289" i="57"/>
  <c r="BS4289" i="57" s="1"/>
  <c r="BL4289" i="57"/>
  <c r="BK4289" i="57"/>
  <c r="BJ4289" i="57"/>
  <c r="BI4289" i="57"/>
  <c r="BH4289" i="57"/>
  <c r="BG4289" i="57"/>
  <c r="BF4289" i="57"/>
  <c r="BE4289" i="57"/>
  <c r="BD4289" i="57"/>
  <c r="BC4289" i="57"/>
  <c r="BB4289" i="57"/>
  <c r="BA4289" i="57"/>
  <c r="AZ4289" i="57"/>
  <c r="AY4289" i="57"/>
  <c r="AX4289" i="57"/>
  <c r="AW4289" i="57"/>
  <c r="AV4289" i="57"/>
  <c r="AU4289" i="57"/>
  <c r="AT4289" i="57"/>
  <c r="AS4289" i="57"/>
  <c r="AR4289" i="57"/>
  <c r="AQ4289" i="57"/>
  <c r="AP4289" i="57"/>
  <c r="AO4289" i="57"/>
  <c r="AN4289" i="57"/>
  <c r="AM4289" i="57"/>
  <c r="CR4193" i="57"/>
  <c r="CQ4193" i="57"/>
  <c r="CP4193" i="57"/>
  <c r="CL4193" i="57"/>
  <c r="CK4193" i="57"/>
  <c r="CJ4193" i="57"/>
  <c r="CI4193" i="57"/>
  <c r="CH4193" i="57"/>
  <c r="CG4193" i="57"/>
  <c r="CF4193" i="57"/>
  <c r="CE4193" i="57"/>
  <c r="CD4193" i="57"/>
  <c r="CC4193" i="57"/>
  <c r="CB4193" i="57"/>
  <c r="CA4193" i="57"/>
  <c r="BX4193" i="57"/>
  <c r="BY4193" i="57" s="1"/>
  <c r="BQ4193" i="57"/>
  <c r="BW4193" i="57" s="1"/>
  <c r="BP4193" i="57"/>
  <c r="BV4193" i="57" s="1"/>
  <c r="BO4193" i="57"/>
  <c r="BU4193" i="57" s="1"/>
  <c r="BN4193" i="57"/>
  <c r="BT4193" i="57" s="1"/>
  <c r="BM4193" i="57"/>
  <c r="BS4193" i="57" s="1"/>
  <c r="BL4193" i="57"/>
  <c r="BK4193" i="57"/>
  <c r="BJ4193" i="57"/>
  <c r="BI4193" i="57"/>
  <c r="BH4193" i="57"/>
  <c r="BG4193" i="57"/>
  <c r="BF4193" i="57"/>
  <c r="BE4193" i="57"/>
  <c r="BD4193" i="57"/>
  <c r="BC4193" i="57"/>
  <c r="BB4193" i="57"/>
  <c r="BA4193" i="57"/>
  <c r="AZ4193" i="57"/>
  <c r="AY4193" i="57"/>
  <c r="AX4193" i="57"/>
  <c r="AW4193" i="57"/>
  <c r="AV4193" i="57"/>
  <c r="AU4193" i="57"/>
  <c r="AT4193" i="57"/>
  <c r="AS4193" i="57"/>
  <c r="AR4193" i="57"/>
  <c r="AQ4193" i="57"/>
  <c r="AP4193" i="57"/>
  <c r="AO4193" i="57"/>
  <c r="AN4193" i="57"/>
  <c r="AM4193" i="57"/>
  <c r="CR4185" i="57"/>
  <c r="CQ4185" i="57"/>
  <c r="CP4185" i="57"/>
  <c r="CL4185" i="57"/>
  <c r="CK4185" i="57"/>
  <c r="CJ4185" i="57"/>
  <c r="CI4185" i="57"/>
  <c r="CH4185" i="57"/>
  <c r="CG4185" i="57"/>
  <c r="CF4185" i="57"/>
  <c r="CE4185" i="57"/>
  <c r="CD4185" i="57"/>
  <c r="CC4185" i="57"/>
  <c r="CB4185" i="57"/>
  <c r="CA4185" i="57"/>
  <c r="BX4185" i="57"/>
  <c r="BY4185" i="57" s="1"/>
  <c r="BQ4185" i="57"/>
  <c r="BW4185" i="57" s="1"/>
  <c r="BP4185" i="57"/>
  <c r="BV4185" i="57" s="1"/>
  <c r="BO4185" i="57"/>
  <c r="BU4185" i="57" s="1"/>
  <c r="BN4185" i="57"/>
  <c r="BT4185" i="57" s="1"/>
  <c r="BM4185" i="57"/>
  <c r="BS4185" i="57" s="1"/>
  <c r="BL4185" i="57"/>
  <c r="BK4185" i="57"/>
  <c r="BJ4185" i="57"/>
  <c r="BI4185" i="57"/>
  <c r="BH4185" i="57"/>
  <c r="BG4185" i="57"/>
  <c r="BF4185" i="57"/>
  <c r="BE4185" i="57"/>
  <c r="BD4185" i="57"/>
  <c r="BC4185" i="57"/>
  <c r="BB4185" i="57"/>
  <c r="BA4185" i="57"/>
  <c r="AZ4185" i="57"/>
  <c r="AY4185" i="57"/>
  <c r="AX4185" i="57"/>
  <c r="AW4185" i="57"/>
  <c r="AV4185" i="57"/>
  <c r="AU4185" i="57"/>
  <c r="AT4185" i="57"/>
  <c r="AS4185" i="57"/>
  <c r="AR4185" i="57"/>
  <c r="AQ4185" i="57"/>
  <c r="AP4185" i="57"/>
  <c r="AO4185" i="57"/>
  <c r="AN4185" i="57"/>
  <c r="AM4185" i="57"/>
  <c r="CR4177" i="57"/>
  <c r="CQ4177" i="57"/>
  <c r="CP4177" i="57"/>
  <c r="CL4177" i="57"/>
  <c r="CK4177" i="57"/>
  <c r="CJ4177" i="57"/>
  <c r="CI4177" i="57"/>
  <c r="CH4177" i="57"/>
  <c r="CG4177" i="57"/>
  <c r="CF4177" i="57"/>
  <c r="CE4177" i="57"/>
  <c r="CD4177" i="57"/>
  <c r="CC4177" i="57"/>
  <c r="CB4177" i="57"/>
  <c r="CA4177" i="57"/>
  <c r="BX4177" i="57"/>
  <c r="BY4177" i="57" s="1"/>
  <c r="BQ4177" i="57"/>
  <c r="BW4177" i="57" s="1"/>
  <c r="BP4177" i="57"/>
  <c r="BV4177" i="57" s="1"/>
  <c r="BO4177" i="57"/>
  <c r="BU4177" i="57" s="1"/>
  <c r="BN4177" i="57"/>
  <c r="BT4177" i="57" s="1"/>
  <c r="BM4177" i="57"/>
  <c r="BS4177" i="57" s="1"/>
  <c r="BL4177" i="57"/>
  <c r="BK4177" i="57"/>
  <c r="BJ4177" i="57"/>
  <c r="BI4177" i="57"/>
  <c r="BH4177" i="57"/>
  <c r="BG4177" i="57"/>
  <c r="BF4177" i="57"/>
  <c r="BE4177" i="57"/>
  <c r="BD4177" i="57"/>
  <c r="BC4177" i="57"/>
  <c r="BB4177" i="57"/>
  <c r="BA4177" i="57"/>
  <c r="AZ4177" i="57"/>
  <c r="AY4177" i="57"/>
  <c r="AX4177" i="57"/>
  <c r="AW4177" i="57"/>
  <c r="AV4177" i="57"/>
  <c r="AU4177" i="57"/>
  <c r="AT4177" i="57"/>
  <c r="AS4177" i="57"/>
  <c r="AR4177" i="57"/>
  <c r="AQ4177" i="57"/>
  <c r="AP4177" i="57"/>
  <c r="AO4177" i="57"/>
  <c r="AN4177" i="57"/>
  <c r="AM4177" i="57"/>
  <c r="CR4169" i="57"/>
  <c r="CQ4169" i="57"/>
  <c r="CP4169" i="57"/>
  <c r="CL4169" i="57"/>
  <c r="CK4169" i="57"/>
  <c r="CJ4169" i="57"/>
  <c r="CI4169" i="57"/>
  <c r="CH4169" i="57"/>
  <c r="CG4169" i="57"/>
  <c r="CF4169" i="57"/>
  <c r="CE4169" i="57"/>
  <c r="CD4169" i="57"/>
  <c r="CC4169" i="57"/>
  <c r="CB4169" i="57"/>
  <c r="CA4169" i="57"/>
  <c r="BX4169" i="57"/>
  <c r="BY4169" i="57" s="1"/>
  <c r="BQ4169" i="57"/>
  <c r="BW4169" i="57" s="1"/>
  <c r="BP4169" i="57"/>
  <c r="BV4169" i="57" s="1"/>
  <c r="BO4169" i="57"/>
  <c r="BU4169" i="57" s="1"/>
  <c r="BN4169" i="57"/>
  <c r="BT4169" i="57" s="1"/>
  <c r="BM4169" i="57"/>
  <c r="BS4169" i="57" s="1"/>
  <c r="BL4169" i="57"/>
  <c r="BK4169" i="57"/>
  <c r="BJ4169" i="57"/>
  <c r="BI4169" i="57"/>
  <c r="BH4169" i="57"/>
  <c r="BG4169" i="57"/>
  <c r="BF4169" i="57"/>
  <c r="BE4169" i="57"/>
  <c r="BD4169" i="57"/>
  <c r="BC4169" i="57"/>
  <c r="BB4169" i="57"/>
  <c r="BA4169" i="57"/>
  <c r="AZ4169" i="57"/>
  <c r="AY4169" i="57"/>
  <c r="AX4169" i="57"/>
  <c r="AW4169" i="57"/>
  <c r="AV4169" i="57"/>
  <c r="AU4169" i="57"/>
  <c r="AT4169" i="57"/>
  <c r="AS4169" i="57"/>
  <c r="AR4169" i="57"/>
  <c r="AQ4169" i="57"/>
  <c r="AP4169" i="57"/>
  <c r="AO4169" i="57"/>
  <c r="AN4169" i="57"/>
  <c r="AM4169" i="57"/>
  <c r="CR4161" i="57"/>
  <c r="CQ4161" i="57"/>
  <c r="CP4161" i="57"/>
  <c r="CL4161" i="57"/>
  <c r="CK4161" i="57"/>
  <c r="CJ4161" i="57"/>
  <c r="CI4161" i="57"/>
  <c r="CH4161" i="57"/>
  <c r="CG4161" i="57"/>
  <c r="CF4161" i="57"/>
  <c r="CE4161" i="57"/>
  <c r="CD4161" i="57"/>
  <c r="CC4161" i="57"/>
  <c r="CB4161" i="57"/>
  <c r="CA4161" i="57"/>
  <c r="BX4161" i="57"/>
  <c r="BY4161" i="57" s="1"/>
  <c r="BQ4161" i="57"/>
  <c r="BW4161" i="57" s="1"/>
  <c r="BP4161" i="57"/>
  <c r="BV4161" i="57" s="1"/>
  <c r="BO4161" i="57"/>
  <c r="BU4161" i="57" s="1"/>
  <c r="BN4161" i="57"/>
  <c r="BT4161" i="57" s="1"/>
  <c r="BM4161" i="57"/>
  <c r="BS4161" i="57" s="1"/>
  <c r="BL4161" i="57"/>
  <c r="BK4161" i="57"/>
  <c r="BJ4161" i="57"/>
  <c r="BI4161" i="57"/>
  <c r="BH4161" i="57"/>
  <c r="BG4161" i="57"/>
  <c r="BF4161" i="57"/>
  <c r="BE4161" i="57"/>
  <c r="BD4161" i="57"/>
  <c r="BC4161" i="57"/>
  <c r="BB4161" i="57"/>
  <c r="BA4161" i="57"/>
  <c r="AZ4161" i="57"/>
  <c r="AY4161" i="57"/>
  <c r="AX4161" i="57"/>
  <c r="AW4161" i="57"/>
  <c r="AV4161" i="57"/>
  <c r="AU4161" i="57"/>
  <c r="AT4161" i="57"/>
  <c r="AS4161" i="57"/>
  <c r="AR4161" i="57"/>
  <c r="AQ4161" i="57"/>
  <c r="AP4161" i="57"/>
  <c r="AO4161" i="57"/>
  <c r="AN4161" i="57"/>
  <c r="AM4161" i="57"/>
  <c r="CR4153" i="57"/>
  <c r="CQ4153" i="57"/>
  <c r="CP4153" i="57"/>
  <c r="CL4153" i="57"/>
  <c r="CK4153" i="57"/>
  <c r="CJ4153" i="57"/>
  <c r="CI4153" i="57"/>
  <c r="CH4153" i="57"/>
  <c r="CG4153" i="57"/>
  <c r="CF4153" i="57"/>
  <c r="CE4153" i="57"/>
  <c r="CD4153" i="57"/>
  <c r="CC4153" i="57"/>
  <c r="CB4153" i="57"/>
  <c r="CA4153" i="57"/>
  <c r="BX4153" i="57"/>
  <c r="BY4153" i="57" s="1"/>
  <c r="BQ4153" i="57"/>
  <c r="BW4153" i="57" s="1"/>
  <c r="BP4153" i="57"/>
  <c r="BV4153" i="57" s="1"/>
  <c r="BO4153" i="57"/>
  <c r="BU4153" i="57" s="1"/>
  <c r="BN4153" i="57"/>
  <c r="BT4153" i="57" s="1"/>
  <c r="BM4153" i="57"/>
  <c r="BS4153" i="57" s="1"/>
  <c r="BL4153" i="57"/>
  <c r="BK4153" i="57"/>
  <c r="BJ4153" i="57"/>
  <c r="BI4153" i="57"/>
  <c r="BH4153" i="57"/>
  <c r="BG4153" i="57"/>
  <c r="BF4153" i="57"/>
  <c r="BE4153" i="57"/>
  <c r="BD4153" i="57"/>
  <c r="BC4153" i="57"/>
  <c r="BB4153" i="57"/>
  <c r="BA4153" i="57"/>
  <c r="AZ4153" i="57"/>
  <c r="AY4153" i="57"/>
  <c r="AX4153" i="57"/>
  <c r="AW4153" i="57"/>
  <c r="AV4153" i="57"/>
  <c r="AU4153" i="57"/>
  <c r="AT4153" i="57"/>
  <c r="AS4153" i="57"/>
  <c r="AR4153" i="57"/>
  <c r="AQ4153" i="57"/>
  <c r="AP4153" i="57"/>
  <c r="AO4153" i="57"/>
  <c r="AN4153" i="57"/>
  <c r="AM4153" i="57"/>
  <c r="CR4145" i="57"/>
  <c r="CQ4145" i="57"/>
  <c r="CP4145" i="57"/>
  <c r="CL4145" i="57"/>
  <c r="CK4145" i="57"/>
  <c r="CJ4145" i="57"/>
  <c r="CI4145" i="57"/>
  <c r="CH4145" i="57"/>
  <c r="CG4145" i="57"/>
  <c r="CF4145" i="57"/>
  <c r="CE4145" i="57"/>
  <c r="CD4145" i="57"/>
  <c r="CC4145" i="57"/>
  <c r="CB4145" i="57"/>
  <c r="CA4145" i="57"/>
  <c r="BX4145" i="57"/>
  <c r="BY4145" i="57" s="1"/>
  <c r="BQ4145" i="57"/>
  <c r="BW4145" i="57" s="1"/>
  <c r="BP4145" i="57"/>
  <c r="BV4145" i="57" s="1"/>
  <c r="BO4145" i="57"/>
  <c r="BU4145" i="57" s="1"/>
  <c r="BN4145" i="57"/>
  <c r="BT4145" i="57" s="1"/>
  <c r="BM4145" i="57"/>
  <c r="BS4145" i="57" s="1"/>
  <c r="BL4145" i="57"/>
  <c r="BR4145" i="57" s="1"/>
  <c r="BK4145" i="57"/>
  <c r="BJ4145" i="57"/>
  <c r="BI4145" i="57"/>
  <c r="BH4145" i="57"/>
  <c r="BG4145" i="57"/>
  <c r="BF4145" i="57"/>
  <c r="BE4145" i="57"/>
  <c r="BD4145" i="57"/>
  <c r="BC4145" i="57"/>
  <c r="BB4145" i="57"/>
  <c r="BA4145" i="57"/>
  <c r="AZ4145" i="57"/>
  <c r="AY4145" i="57"/>
  <c r="AX4145" i="57"/>
  <c r="AW4145" i="57"/>
  <c r="AV4145" i="57"/>
  <c r="AU4145" i="57"/>
  <c r="AT4145" i="57"/>
  <c r="AS4145" i="57"/>
  <c r="AR4145" i="57"/>
  <c r="AQ4145" i="57"/>
  <c r="AP4145" i="57"/>
  <c r="AO4145" i="57"/>
  <c r="AN4145" i="57"/>
  <c r="AM4145" i="57"/>
  <c r="CO4161" i="57" l="1"/>
  <c r="CO4249" i="57"/>
  <c r="CO4257" i="57"/>
  <c r="CO4185" i="57"/>
  <c r="CO4153" i="57"/>
  <c r="CO4233" i="57"/>
  <c r="CO4265" i="57"/>
  <c r="CO4273" i="57"/>
  <c r="CO4177" i="57"/>
  <c r="CO4193" i="57"/>
  <c r="CO4289" i="57"/>
  <c r="CO4241" i="57"/>
  <c r="CO4281" i="57"/>
  <c r="CO4225" i="57"/>
  <c r="CO4145" i="57"/>
  <c r="CO4169" i="57"/>
  <c r="BZ4225" i="57"/>
  <c r="BZ4233" i="57"/>
  <c r="BZ4249" i="57"/>
  <c r="BR4257" i="57"/>
  <c r="BZ4257" i="57" s="1"/>
  <c r="BR4265" i="57"/>
  <c r="BZ4265" i="57" s="1"/>
  <c r="BZ4241" i="57"/>
  <c r="BR4273" i="57"/>
  <c r="BZ4273" i="57" s="1"/>
  <c r="BR4281" i="57"/>
  <c r="BZ4281" i="57" s="1"/>
  <c r="BZ4145" i="57"/>
  <c r="BR4153" i="57"/>
  <c r="BZ4153" i="57" s="1"/>
  <c r="BR4161" i="57"/>
  <c r="BZ4161" i="57" s="1"/>
  <c r="BR4169" i="57"/>
  <c r="BZ4169" i="57" s="1"/>
  <c r="BR4177" i="57"/>
  <c r="BZ4177" i="57" s="1"/>
  <c r="BR4185" i="57"/>
  <c r="BZ4185" i="57" s="1"/>
  <c r="BR4193" i="57"/>
  <c r="BZ4193" i="57" s="1"/>
  <c r="BR4289" i="57"/>
  <c r="BZ4289" i="57" s="1"/>
  <c r="CR3577" i="57" l="1"/>
  <c r="CQ3577" i="57"/>
  <c r="CP3577" i="57"/>
  <c r="CL3577" i="57"/>
  <c r="CK3577" i="57"/>
  <c r="CJ3577" i="57"/>
  <c r="CI3577" i="57"/>
  <c r="CH3577" i="57"/>
  <c r="CG3577" i="57"/>
  <c r="CF3577" i="57"/>
  <c r="CE3577" i="57"/>
  <c r="CD3577" i="57"/>
  <c r="CC3577" i="57"/>
  <c r="CB3577" i="57"/>
  <c r="CA3577" i="57"/>
  <c r="BX3577" i="57"/>
  <c r="BY3577" i="57" s="1"/>
  <c r="BQ3577" i="57"/>
  <c r="BW3577" i="57" s="1"/>
  <c r="BP3577" i="57"/>
  <c r="BV3577" i="57" s="1"/>
  <c r="BO3577" i="57"/>
  <c r="BU3577" i="57" s="1"/>
  <c r="BN3577" i="57"/>
  <c r="BT3577" i="57" s="1"/>
  <c r="BM3577" i="57"/>
  <c r="BS3577" i="57" s="1"/>
  <c r="BL3577" i="57"/>
  <c r="BR3577" i="57" s="1"/>
  <c r="BK3577" i="57"/>
  <c r="BJ3577" i="57"/>
  <c r="BI3577" i="57"/>
  <c r="BH3577" i="57"/>
  <c r="BG3577" i="57"/>
  <c r="BF3577" i="57"/>
  <c r="BE3577" i="57"/>
  <c r="BD3577" i="57"/>
  <c r="BC3577" i="57"/>
  <c r="BB3577" i="57"/>
  <c r="BA3577" i="57"/>
  <c r="AZ3577" i="57"/>
  <c r="AY3577" i="57"/>
  <c r="AX3577" i="57"/>
  <c r="AW3577" i="57"/>
  <c r="AV3577" i="57"/>
  <c r="AU3577" i="57"/>
  <c r="AT3577" i="57"/>
  <c r="AS3577" i="57"/>
  <c r="AR3577" i="57"/>
  <c r="AQ3577" i="57"/>
  <c r="AP3577" i="57"/>
  <c r="AO3577" i="57"/>
  <c r="AN3577" i="57"/>
  <c r="AM3577" i="57"/>
  <c r="CR3569" i="57"/>
  <c r="CQ3569" i="57"/>
  <c r="CP3569" i="57"/>
  <c r="CL3569" i="57"/>
  <c r="CK3569" i="57"/>
  <c r="CJ3569" i="57"/>
  <c r="CI3569" i="57"/>
  <c r="CH3569" i="57"/>
  <c r="CG3569" i="57"/>
  <c r="CF3569" i="57"/>
  <c r="CE3569" i="57"/>
  <c r="CD3569" i="57"/>
  <c r="CC3569" i="57"/>
  <c r="CB3569" i="57"/>
  <c r="CA3569" i="57"/>
  <c r="BX3569" i="57"/>
  <c r="BY3569" i="57" s="1"/>
  <c r="BQ3569" i="57"/>
  <c r="BW3569" i="57" s="1"/>
  <c r="BP3569" i="57"/>
  <c r="BV3569" i="57" s="1"/>
  <c r="BO3569" i="57"/>
  <c r="BU3569" i="57" s="1"/>
  <c r="BN3569" i="57"/>
  <c r="BT3569" i="57" s="1"/>
  <c r="BM3569" i="57"/>
  <c r="BS3569" i="57" s="1"/>
  <c r="BL3569" i="57"/>
  <c r="BK3569" i="57"/>
  <c r="BJ3569" i="57"/>
  <c r="BI3569" i="57"/>
  <c r="BH3569" i="57"/>
  <c r="BG3569" i="57"/>
  <c r="BF3569" i="57"/>
  <c r="BE3569" i="57"/>
  <c r="BD3569" i="57"/>
  <c r="BC3569" i="57"/>
  <c r="BB3569" i="57"/>
  <c r="BA3569" i="57"/>
  <c r="AZ3569" i="57"/>
  <c r="AY3569" i="57"/>
  <c r="AX3569" i="57"/>
  <c r="AW3569" i="57"/>
  <c r="AV3569" i="57"/>
  <c r="AU3569" i="57"/>
  <c r="AT3569" i="57"/>
  <c r="AS3569" i="57"/>
  <c r="AR3569" i="57"/>
  <c r="AQ3569" i="57"/>
  <c r="AP3569" i="57"/>
  <c r="AO3569" i="57"/>
  <c r="AN3569" i="57"/>
  <c r="AM3569" i="57"/>
  <c r="CR3561" i="57"/>
  <c r="CQ3561" i="57"/>
  <c r="CP3561" i="57"/>
  <c r="CL3561" i="57"/>
  <c r="CK3561" i="57"/>
  <c r="CJ3561" i="57"/>
  <c r="CI3561" i="57"/>
  <c r="CH3561" i="57"/>
  <c r="CG3561" i="57"/>
  <c r="CF3561" i="57"/>
  <c r="CE3561" i="57"/>
  <c r="CD3561" i="57"/>
  <c r="CC3561" i="57"/>
  <c r="CB3561" i="57"/>
  <c r="CA3561" i="57"/>
  <c r="BX3561" i="57"/>
  <c r="BY3561" i="57" s="1"/>
  <c r="BQ3561" i="57"/>
  <c r="BW3561" i="57" s="1"/>
  <c r="BP3561" i="57"/>
  <c r="BV3561" i="57" s="1"/>
  <c r="BO3561" i="57"/>
  <c r="BU3561" i="57" s="1"/>
  <c r="BN3561" i="57"/>
  <c r="BT3561" i="57" s="1"/>
  <c r="BM3561" i="57"/>
  <c r="BS3561" i="57" s="1"/>
  <c r="BL3561" i="57"/>
  <c r="BK3561" i="57"/>
  <c r="BJ3561" i="57"/>
  <c r="BI3561" i="57"/>
  <c r="BH3561" i="57"/>
  <c r="BG3561" i="57"/>
  <c r="BF3561" i="57"/>
  <c r="BE3561" i="57"/>
  <c r="BD3561" i="57"/>
  <c r="BC3561" i="57"/>
  <c r="BB3561" i="57"/>
  <c r="BA3561" i="57"/>
  <c r="AZ3561" i="57"/>
  <c r="AY3561" i="57"/>
  <c r="AX3561" i="57"/>
  <c r="AW3561" i="57"/>
  <c r="AV3561" i="57"/>
  <c r="AU3561" i="57"/>
  <c r="AT3561" i="57"/>
  <c r="AS3561" i="57"/>
  <c r="AR3561" i="57"/>
  <c r="AQ3561" i="57"/>
  <c r="AP3561" i="57"/>
  <c r="AO3561" i="57"/>
  <c r="AN3561" i="57"/>
  <c r="AM3561" i="57"/>
  <c r="CR3553" i="57"/>
  <c r="CQ3553" i="57"/>
  <c r="CP3553" i="57"/>
  <c r="CL3553" i="57"/>
  <c r="CK3553" i="57"/>
  <c r="CJ3553" i="57"/>
  <c r="CI3553" i="57"/>
  <c r="CH3553" i="57"/>
  <c r="CG3553" i="57"/>
  <c r="CF3553" i="57"/>
  <c r="CE3553" i="57"/>
  <c r="CD3553" i="57"/>
  <c r="CC3553" i="57"/>
  <c r="CB3553" i="57"/>
  <c r="CA3553" i="57"/>
  <c r="BX3553" i="57"/>
  <c r="BY3553" i="57" s="1"/>
  <c r="BQ3553" i="57"/>
  <c r="BW3553" i="57" s="1"/>
  <c r="BP3553" i="57"/>
  <c r="BV3553" i="57" s="1"/>
  <c r="BO3553" i="57"/>
  <c r="BU3553" i="57" s="1"/>
  <c r="BN3553" i="57"/>
  <c r="BT3553" i="57" s="1"/>
  <c r="BM3553" i="57"/>
  <c r="BS3553" i="57" s="1"/>
  <c r="BL3553" i="57"/>
  <c r="BK3553" i="57"/>
  <c r="BJ3553" i="57"/>
  <c r="BI3553" i="57"/>
  <c r="BH3553" i="57"/>
  <c r="BG3553" i="57"/>
  <c r="BF3553" i="57"/>
  <c r="BE3553" i="57"/>
  <c r="BD3553" i="57"/>
  <c r="BC3553" i="57"/>
  <c r="BB3553" i="57"/>
  <c r="BA3553" i="57"/>
  <c r="AZ3553" i="57"/>
  <c r="AY3553" i="57"/>
  <c r="AX3553" i="57"/>
  <c r="AW3553" i="57"/>
  <c r="AV3553" i="57"/>
  <c r="AU3553" i="57"/>
  <c r="AT3553" i="57"/>
  <c r="AS3553" i="57"/>
  <c r="AR3553" i="57"/>
  <c r="AQ3553" i="57"/>
  <c r="AP3553" i="57"/>
  <c r="AO3553" i="57"/>
  <c r="AN3553" i="57"/>
  <c r="AM3553" i="57"/>
  <c r="CR3545" i="57"/>
  <c r="CQ3545" i="57"/>
  <c r="CP3545" i="57"/>
  <c r="CL3545" i="57"/>
  <c r="CK3545" i="57"/>
  <c r="CJ3545" i="57"/>
  <c r="CI3545" i="57"/>
  <c r="CH3545" i="57"/>
  <c r="CG3545" i="57"/>
  <c r="CF3545" i="57"/>
  <c r="CE3545" i="57"/>
  <c r="CD3545" i="57"/>
  <c r="CC3545" i="57"/>
  <c r="CB3545" i="57"/>
  <c r="CA3545" i="57"/>
  <c r="BX3545" i="57"/>
  <c r="BY3545" i="57" s="1"/>
  <c r="BQ3545" i="57"/>
  <c r="BW3545" i="57" s="1"/>
  <c r="BP3545" i="57"/>
  <c r="BV3545" i="57" s="1"/>
  <c r="BO3545" i="57"/>
  <c r="BU3545" i="57" s="1"/>
  <c r="BN3545" i="57"/>
  <c r="BT3545" i="57" s="1"/>
  <c r="BM3545" i="57"/>
  <c r="BS3545" i="57" s="1"/>
  <c r="BL3545" i="57"/>
  <c r="BK3545" i="57"/>
  <c r="BJ3545" i="57"/>
  <c r="BI3545" i="57"/>
  <c r="BH3545" i="57"/>
  <c r="BG3545" i="57"/>
  <c r="BF3545" i="57"/>
  <c r="BE3545" i="57"/>
  <c r="BD3545" i="57"/>
  <c r="BC3545" i="57"/>
  <c r="BB3545" i="57"/>
  <c r="BA3545" i="57"/>
  <c r="AZ3545" i="57"/>
  <c r="AY3545" i="57"/>
  <c r="AX3545" i="57"/>
  <c r="AW3545" i="57"/>
  <c r="AV3545" i="57"/>
  <c r="AU3545" i="57"/>
  <c r="AT3545" i="57"/>
  <c r="AS3545" i="57"/>
  <c r="AR3545" i="57"/>
  <c r="AQ3545" i="57"/>
  <c r="AP3545" i="57"/>
  <c r="AO3545" i="57"/>
  <c r="AN3545" i="57"/>
  <c r="AM3545" i="57"/>
  <c r="CR3537" i="57"/>
  <c r="CQ3537" i="57"/>
  <c r="CP3537" i="57"/>
  <c r="CL3537" i="57"/>
  <c r="CK3537" i="57"/>
  <c r="CJ3537" i="57"/>
  <c r="CI3537" i="57"/>
  <c r="CH3537" i="57"/>
  <c r="CG3537" i="57"/>
  <c r="CF3537" i="57"/>
  <c r="CE3537" i="57"/>
  <c r="CD3537" i="57"/>
  <c r="CC3537" i="57"/>
  <c r="CB3537" i="57"/>
  <c r="CA3537" i="57"/>
  <c r="BX3537" i="57"/>
  <c r="BY3537" i="57" s="1"/>
  <c r="BQ3537" i="57"/>
  <c r="BW3537" i="57" s="1"/>
  <c r="BP3537" i="57"/>
  <c r="BV3537" i="57" s="1"/>
  <c r="BO3537" i="57"/>
  <c r="BU3537" i="57" s="1"/>
  <c r="BN3537" i="57"/>
  <c r="BT3537" i="57" s="1"/>
  <c r="BM3537" i="57"/>
  <c r="BS3537" i="57" s="1"/>
  <c r="BL3537" i="57"/>
  <c r="BR3537" i="57" s="1"/>
  <c r="BK3537" i="57"/>
  <c r="BJ3537" i="57"/>
  <c r="BI3537" i="57"/>
  <c r="BH3537" i="57"/>
  <c r="BG3537" i="57"/>
  <c r="BF3537" i="57"/>
  <c r="BE3537" i="57"/>
  <c r="BD3537" i="57"/>
  <c r="BC3537" i="57"/>
  <c r="BB3537" i="57"/>
  <c r="BA3537" i="57"/>
  <c r="AZ3537" i="57"/>
  <c r="AY3537" i="57"/>
  <c r="AX3537" i="57"/>
  <c r="AW3537" i="57"/>
  <c r="AV3537" i="57"/>
  <c r="AU3537" i="57"/>
  <c r="AT3537" i="57"/>
  <c r="AS3537" i="57"/>
  <c r="AR3537" i="57"/>
  <c r="AQ3537" i="57"/>
  <c r="AP3537" i="57"/>
  <c r="AO3537" i="57"/>
  <c r="AN3537" i="57"/>
  <c r="AM3537" i="57"/>
  <c r="CR3529" i="57"/>
  <c r="CQ3529" i="57"/>
  <c r="CP3529" i="57"/>
  <c r="CL3529" i="57"/>
  <c r="CK3529" i="57"/>
  <c r="CJ3529" i="57"/>
  <c r="CI3529" i="57"/>
  <c r="CH3529" i="57"/>
  <c r="CG3529" i="57"/>
  <c r="CF3529" i="57"/>
  <c r="CE3529" i="57"/>
  <c r="CD3529" i="57"/>
  <c r="CC3529" i="57"/>
  <c r="CB3529" i="57"/>
  <c r="CA3529" i="57"/>
  <c r="BX3529" i="57"/>
  <c r="BY3529" i="57" s="1"/>
  <c r="BQ3529" i="57"/>
  <c r="BW3529" i="57" s="1"/>
  <c r="BP3529" i="57"/>
  <c r="BV3529" i="57" s="1"/>
  <c r="BO3529" i="57"/>
  <c r="BU3529" i="57" s="1"/>
  <c r="BN3529" i="57"/>
  <c r="BM3529" i="57"/>
  <c r="BS3529" i="57" s="1"/>
  <c r="BL3529" i="57"/>
  <c r="BR3529" i="57" s="1"/>
  <c r="BK3529" i="57"/>
  <c r="BJ3529" i="57"/>
  <c r="BI3529" i="57"/>
  <c r="BH3529" i="57"/>
  <c r="BG3529" i="57"/>
  <c r="BF3529" i="57"/>
  <c r="BE3529" i="57"/>
  <c r="BD3529" i="57"/>
  <c r="BC3529" i="57"/>
  <c r="BB3529" i="57"/>
  <c r="BA3529" i="57"/>
  <c r="AZ3529" i="57"/>
  <c r="AY3529" i="57"/>
  <c r="AX3529" i="57"/>
  <c r="AW3529" i="57"/>
  <c r="AV3529" i="57"/>
  <c r="AU3529" i="57"/>
  <c r="AT3529" i="57"/>
  <c r="AS3529" i="57"/>
  <c r="AR3529" i="57"/>
  <c r="AQ3529" i="57"/>
  <c r="AP3529" i="57"/>
  <c r="AO3529" i="57"/>
  <c r="AN3529" i="57"/>
  <c r="AM3529" i="57"/>
  <c r="CR3521" i="57"/>
  <c r="CQ3521" i="57"/>
  <c r="CP3521" i="57"/>
  <c r="CL3521" i="57"/>
  <c r="CK3521" i="57"/>
  <c r="CJ3521" i="57"/>
  <c r="CI3521" i="57"/>
  <c r="CH3521" i="57"/>
  <c r="CG3521" i="57"/>
  <c r="CF3521" i="57"/>
  <c r="CE3521" i="57"/>
  <c r="CD3521" i="57"/>
  <c r="CC3521" i="57"/>
  <c r="CB3521" i="57"/>
  <c r="CA3521" i="57"/>
  <c r="BX3521" i="57"/>
  <c r="BY3521" i="57" s="1"/>
  <c r="BQ3521" i="57"/>
  <c r="BW3521" i="57" s="1"/>
  <c r="BP3521" i="57"/>
  <c r="BV3521" i="57" s="1"/>
  <c r="BO3521" i="57"/>
  <c r="BU3521" i="57" s="1"/>
  <c r="BN3521" i="57"/>
  <c r="BT3521" i="57" s="1"/>
  <c r="BM3521" i="57"/>
  <c r="BS3521" i="57" s="1"/>
  <c r="BL3521" i="57"/>
  <c r="BK3521" i="57"/>
  <c r="BJ3521" i="57"/>
  <c r="BI3521" i="57"/>
  <c r="BH3521" i="57"/>
  <c r="BG3521" i="57"/>
  <c r="BF3521" i="57"/>
  <c r="BE3521" i="57"/>
  <c r="BD3521" i="57"/>
  <c r="BC3521" i="57"/>
  <c r="BB3521" i="57"/>
  <c r="BA3521" i="57"/>
  <c r="AZ3521" i="57"/>
  <c r="AY3521" i="57"/>
  <c r="AX3521" i="57"/>
  <c r="AW3521" i="57"/>
  <c r="AV3521" i="57"/>
  <c r="AU3521" i="57"/>
  <c r="AT3521" i="57"/>
  <c r="AS3521" i="57"/>
  <c r="AR3521" i="57"/>
  <c r="AQ3521" i="57"/>
  <c r="AP3521" i="57"/>
  <c r="AO3521" i="57"/>
  <c r="AN3521" i="57"/>
  <c r="AM3521" i="57"/>
  <c r="CR3505" i="57"/>
  <c r="CQ3505" i="57"/>
  <c r="CP3505" i="57"/>
  <c r="CL3505" i="57"/>
  <c r="CK3505" i="57"/>
  <c r="CJ3505" i="57"/>
  <c r="CI3505" i="57"/>
  <c r="CH3505" i="57"/>
  <c r="CG3505" i="57"/>
  <c r="CF3505" i="57"/>
  <c r="CE3505" i="57"/>
  <c r="CD3505" i="57"/>
  <c r="CC3505" i="57"/>
  <c r="CB3505" i="57"/>
  <c r="CA3505" i="57"/>
  <c r="BX3505" i="57"/>
  <c r="BY3505" i="57" s="1"/>
  <c r="BQ3505" i="57"/>
  <c r="BW3505" i="57" s="1"/>
  <c r="BP3505" i="57"/>
  <c r="BV3505" i="57" s="1"/>
  <c r="BO3505" i="57"/>
  <c r="BU3505" i="57" s="1"/>
  <c r="BN3505" i="57"/>
  <c r="BT3505" i="57" s="1"/>
  <c r="BM3505" i="57"/>
  <c r="BS3505" i="57" s="1"/>
  <c r="BL3505" i="57"/>
  <c r="BK3505" i="57"/>
  <c r="BJ3505" i="57"/>
  <c r="BI3505" i="57"/>
  <c r="BH3505" i="57"/>
  <c r="BG3505" i="57"/>
  <c r="BF3505" i="57"/>
  <c r="BE3505" i="57"/>
  <c r="BD3505" i="57"/>
  <c r="BC3505" i="57"/>
  <c r="BB3505" i="57"/>
  <c r="BA3505" i="57"/>
  <c r="AZ3505" i="57"/>
  <c r="AY3505" i="57"/>
  <c r="AX3505" i="57"/>
  <c r="AW3505" i="57"/>
  <c r="AV3505" i="57"/>
  <c r="AU3505" i="57"/>
  <c r="AT3505" i="57"/>
  <c r="AS3505" i="57"/>
  <c r="AR3505" i="57"/>
  <c r="AQ3505" i="57"/>
  <c r="AP3505" i="57"/>
  <c r="AO3505" i="57"/>
  <c r="AN3505" i="57"/>
  <c r="AM3505" i="57"/>
  <c r="CR3497" i="57"/>
  <c r="CQ3497" i="57"/>
  <c r="CP3497" i="57"/>
  <c r="CL3497" i="57"/>
  <c r="CK3497" i="57"/>
  <c r="CJ3497" i="57"/>
  <c r="CI3497" i="57"/>
  <c r="CH3497" i="57"/>
  <c r="CG3497" i="57"/>
  <c r="CF3497" i="57"/>
  <c r="CE3497" i="57"/>
  <c r="CD3497" i="57"/>
  <c r="CC3497" i="57"/>
  <c r="CB3497" i="57"/>
  <c r="CA3497" i="57"/>
  <c r="BX3497" i="57"/>
  <c r="BY3497" i="57" s="1"/>
  <c r="BQ3497" i="57"/>
  <c r="BW3497" i="57" s="1"/>
  <c r="BP3497" i="57"/>
  <c r="BV3497" i="57" s="1"/>
  <c r="BO3497" i="57"/>
  <c r="BU3497" i="57" s="1"/>
  <c r="BN3497" i="57"/>
  <c r="BT3497" i="57" s="1"/>
  <c r="BM3497" i="57"/>
  <c r="BS3497" i="57" s="1"/>
  <c r="BL3497" i="57"/>
  <c r="BK3497" i="57"/>
  <c r="BJ3497" i="57"/>
  <c r="BI3497" i="57"/>
  <c r="BH3497" i="57"/>
  <c r="BG3497" i="57"/>
  <c r="BF3497" i="57"/>
  <c r="BE3497" i="57"/>
  <c r="BD3497" i="57"/>
  <c r="BC3497" i="57"/>
  <c r="BB3497" i="57"/>
  <c r="BA3497" i="57"/>
  <c r="AZ3497" i="57"/>
  <c r="AY3497" i="57"/>
  <c r="AX3497" i="57"/>
  <c r="AW3497" i="57"/>
  <c r="AV3497" i="57"/>
  <c r="AU3497" i="57"/>
  <c r="AT3497" i="57"/>
  <c r="AS3497" i="57"/>
  <c r="AR3497" i="57"/>
  <c r="AQ3497" i="57"/>
  <c r="AP3497" i="57"/>
  <c r="AO3497" i="57"/>
  <c r="AN3497" i="57"/>
  <c r="AM3497" i="57"/>
  <c r="CR3489" i="57"/>
  <c r="CQ3489" i="57"/>
  <c r="CP3489" i="57"/>
  <c r="CL3489" i="57"/>
  <c r="CK3489" i="57"/>
  <c r="CJ3489" i="57"/>
  <c r="CI3489" i="57"/>
  <c r="CH3489" i="57"/>
  <c r="CG3489" i="57"/>
  <c r="CF3489" i="57"/>
  <c r="CE3489" i="57"/>
  <c r="CD3489" i="57"/>
  <c r="CC3489" i="57"/>
  <c r="CB3489" i="57"/>
  <c r="CA3489" i="57"/>
  <c r="BX3489" i="57"/>
  <c r="BY3489" i="57" s="1"/>
  <c r="BQ3489" i="57"/>
  <c r="BW3489" i="57" s="1"/>
  <c r="BP3489" i="57"/>
  <c r="BV3489" i="57" s="1"/>
  <c r="BO3489" i="57"/>
  <c r="BU3489" i="57" s="1"/>
  <c r="BN3489" i="57"/>
  <c r="BT3489" i="57" s="1"/>
  <c r="BM3489" i="57"/>
  <c r="BS3489" i="57" s="1"/>
  <c r="BL3489" i="57"/>
  <c r="BK3489" i="57"/>
  <c r="BJ3489" i="57"/>
  <c r="BI3489" i="57"/>
  <c r="BH3489" i="57"/>
  <c r="BG3489" i="57"/>
  <c r="BF3489" i="57"/>
  <c r="BE3489" i="57"/>
  <c r="BD3489" i="57"/>
  <c r="BC3489" i="57"/>
  <c r="BB3489" i="57"/>
  <c r="BA3489" i="57"/>
  <c r="AZ3489" i="57"/>
  <c r="AY3489" i="57"/>
  <c r="AX3489" i="57"/>
  <c r="AW3489" i="57"/>
  <c r="AV3489" i="57"/>
  <c r="AU3489" i="57"/>
  <c r="AT3489" i="57"/>
  <c r="AS3489" i="57"/>
  <c r="AR3489" i="57"/>
  <c r="AQ3489" i="57"/>
  <c r="AP3489" i="57"/>
  <c r="AO3489" i="57"/>
  <c r="AN3489" i="57"/>
  <c r="AM3489" i="57"/>
  <c r="CR3481" i="57"/>
  <c r="CQ3481" i="57"/>
  <c r="CP3481" i="57"/>
  <c r="CL3481" i="57"/>
  <c r="CK3481" i="57"/>
  <c r="CJ3481" i="57"/>
  <c r="CI3481" i="57"/>
  <c r="CH3481" i="57"/>
  <c r="CG3481" i="57"/>
  <c r="CF3481" i="57"/>
  <c r="CE3481" i="57"/>
  <c r="CD3481" i="57"/>
  <c r="CC3481" i="57"/>
  <c r="CB3481" i="57"/>
  <c r="CA3481" i="57"/>
  <c r="BX3481" i="57"/>
  <c r="BY3481" i="57" s="1"/>
  <c r="BQ3481" i="57"/>
  <c r="BW3481" i="57" s="1"/>
  <c r="BP3481" i="57"/>
  <c r="BV3481" i="57" s="1"/>
  <c r="BO3481" i="57"/>
  <c r="BU3481" i="57" s="1"/>
  <c r="BN3481" i="57"/>
  <c r="BT3481" i="57" s="1"/>
  <c r="BM3481" i="57"/>
  <c r="BS3481" i="57" s="1"/>
  <c r="BL3481" i="57"/>
  <c r="BR3481" i="57" s="1"/>
  <c r="BK3481" i="57"/>
  <c r="BJ3481" i="57"/>
  <c r="BI3481" i="57"/>
  <c r="BH3481" i="57"/>
  <c r="BG3481" i="57"/>
  <c r="BF3481" i="57"/>
  <c r="BE3481" i="57"/>
  <c r="BD3481" i="57"/>
  <c r="BC3481" i="57"/>
  <c r="BB3481" i="57"/>
  <c r="BA3481" i="57"/>
  <c r="AZ3481" i="57"/>
  <c r="AY3481" i="57"/>
  <c r="AX3481" i="57"/>
  <c r="AW3481" i="57"/>
  <c r="AV3481" i="57"/>
  <c r="AU3481" i="57"/>
  <c r="AT3481" i="57"/>
  <c r="AS3481" i="57"/>
  <c r="AR3481" i="57"/>
  <c r="AQ3481" i="57"/>
  <c r="AP3481" i="57"/>
  <c r="AO3481" i="57"/>
  <c r="AN3481" i="57"/>
  <c r="AM3481" i="57"/>
  <c r="CR3473" i="57"/>
  <c r="CQ3473" i="57"/>
  <c r="CP3473" i="57"/>
  <c r="CL3473" i="57"/>
  <c r="CK3473" i="57"/>
  <c r="CJ3473" i="57"/>
  <c r="CI3473" i="57"/>
  <c r="CH3473" i="57"/>
  <c r="CG3473" i="57"/>
  <c r="CF3473" i="57"/>
  <c r="CE3473" i="57"/>
  <c r="CD3473" i="57"/>
  <c r="CC3473" i="57"/>
  <c r="CB3473" i="57"/>
  <c r="CA3473" i="57"/>
  <c r="BX3473" i="57"/>
  <c r="BY3473" i="57" s="1"/>
  <c r="BQ3473" i="57"/>
  <c r="BW3473" i="57" s="1"/>
  <c r="BP3473" i="57"/>
  <c r="BO3473" i="57"/>
  <c r="BU3473" i="57" s="1"/>
  <c r="BN3473" i="57"/>
  <c r="BT3473" i="57" s="1"/>
  <c r="BM3473" i="57"/>
  <c r="BS3473" i="57" s="1"/>
  <c r="BL3473" i="57"/>
  <c r="BR3473" i="57" s="1"/>
  <c r="BK3473" i="57"/>
  <c r="BJ3473" i="57"/>
  <c r="BI3473" i="57"/>
  <c r="BH3473" i="57"/>
  <c r="BG3473" i="57"/>
  <c r="BF3473" i="57"/>
  <c r="BE3473" i="57"/>
  <c r="BD3473" i="57"/>
  <c r="BC3473" i="57"/>
  <c r="BB3473" i="57"/>
  <c r="BA3473" i="57"/>
  <c r="AZ3473" i="57"/>
  <c r="AY3473" i="57"/>
  <c r="AX3473" i="57"/>
  <c r="AW3473" i="57"/>
  <c r="AV3473" i="57"/>
  <c r="AU3473" i="57"/>
  <c r="AT3473" i="57"/>
  <c r="AS3473" i="57"/>
  <c r="AR3473" i="57"/>
  <c r="AQ3473" i="57"/>
  <c r="AP3473" i="57"/>
  <c r="AO3473" i="57"/>
  <c r="AN3473" i="57"/>
  <c r="AM3473" i="57"/>
  <c r="CR3465" i="57"/>
  <c r="CQ3465" i="57"/>
  <c r="CP3465" i="57"/>
  <c r="CL3465" i="57"/>
  <c r="CK3465" i="57"/>
  <c r="CJ3465" i="57"/>
  <c r="CI3465" i="57"/>
  <c r="CH3465" i="57"/>
  <c r="CG3465" i="57"/>
  <c r="CF3465" i="57"/>
  <c r="CE3465" i="57"/>
  <c r="CD3465" i="57"/>
  <c r="CC3465" i="57"/>
  <c r="CB3465" i="57"/>
  <c r="CA3465" i="57"/>
  <c r="BX3465" i="57"/>
  <c r="BY3465" i="57" s="1"/>
  <c r="BQ3465" i="57"/>
  <c r="BW3465" i="57" s="1"/>
  <c r="BP3465" i="57"/>
  <c r="BV3465" i="57" s="1"/>
  <c r="BO3465" i="57"/>
  <c r="BU3465" i="57" s="1"/>
  <c r="BN3465" i="57"/>
  <c r="BT3465" i="57" s="1"/>
  <c r="BM3465" i="57"/>
  <c r="BS3465" i="57" s="1"/>
  <c r="BL3465" i="57"/>
  <c r="BK3465" i="57"/>
  <c r="BJ3465" i="57"/>
  <c r="BI3465" i="57"/>
  <c r="BH3465" i="57"/>
  <c r="BG3465" i="57"/>
  <c r="BF3465" i="57"/>
  <c r="BE3465" i="57"/>
  <c r="BD3465" i="57"/>
  <c r="BC3465" i="57"/>
  <c r="BB3465" i="57"/>
  <c r="BA3465" i="57"/>
  <c r="AZ3465" i="57"/>
  <c r="AY3465" i="57"/>
  <c r="AX3465" i="57"/>
  <c r="AW3465" i="57"/>
  <c r="AV3465" i="57"/>
  <c r="AU3465" i="57"/>
  <c r="AT3465" i="57"/>
  <c r="AS3465" i="57"/>
  <c r="AR3465" i="57"/>
  <c r="AQ3465" i="57"/>
  <c r="AP3465" i="57"/>
  <c r="AO3465" i="57"/>
  <c r="AN3465" i="57"/>
  <c r="AM3465" i="57"/>
  <c r="CR3457" i="57"/>
  <c r="CQ3457" i="57"/>
  <c r="CP3457" i="57"/>
  <c r="CL3457" i="57"/>
  <c r="CK3457" i="57"/>
  <c r="CJ3457" i="57"/>
  <c r="CI3457" i="57"/>
  <c r="CH3457" i="57"/>
  <c r="CG3457" i="57"/>
  <c r="CF3457" i="57"/>
  <c r="CE3457" i="57"/>
  <c r="CD3457" i="57"/>
  <c r="CC3457" i="57"/>
  <c r="CB3457" i="57"/>
  <c r="CA3457" i="57"/>
  <c r="BX3457" i="57"/>
  <c r="BY3457" i="57" s="1"/>
  <c r="BQ3457" i="57"/>
  <c r="BW3457" i="57" s="1"/>
  <c r="BP3457" i="57"/>
  <c r="BV3457" i="57" s="1"/>
  <c r="BO3457" i="57"/>
  <c r="BU3457" i="57" s="1"/>
  <c r="BN3457" i="57"/>
  <c r="BT3457" i="57" s="1"/>
  <c r="BM3457" i="57"/>
  <c r="BS3457" i="57" s="1"/>
  <c r="BL3457" i="57"/>
  <c r="BK3457" i="57"/>
  <c r="BJ3457" i="57"/>
  <c r="BI3457" i="57"/>
  <c r="BH3457" i="57"/>
  <c r="BG3457" i="57"/>
  <c r="BF3457" i="57"/>
  <c r="BE3457" i="57"/>
  <c r="BD3457" i="57"/>
  <c r="BC3457" i="57"/>
  <c r="BB3457" i="57"/>
  <c r="BA3457" i="57"/>
  <c r="AZ3457" i="57"/>
  <c r="AY3457" i="57"/>
  <c r="AX3457" i="57"/>
  <c r="AW3457" i="57"/>
  <c r="AV3457" i="57"/>
  <c r="AU3457" i="57"/>
  <c r="AT3457" i="57"/>
  <c r="AS3457" i="57"/>
  <c r="AR3457" i="57"/>
  <c r="AQ3457" i="57"/>
  <c r="AP3457" i="57"/>
  <c r="AO3457" i="57"/>
  <c r="AN3457" i="57"/>
  <c r="AM3457" i="57"/>
  <c r="CR3449" i="57"/>
  <c r="CQ3449" i="57"/>
  <c r="CP3449" i="57"/>
  <c r="CL3449" i="57"/>
  <c r="CK3449" i="57"/>
  <c r="CJ3449" i="57"/>
  <c r="CI3449" i="57"/>
  <c r="CH3449" i="57"/>
  <c r="CG3449" i="57"/>
  <c r="CF3449" i="57"/>
  <c r="CE3449" i="57"/>
  <c r="CD3449" i="57"/>
  <c r="CC3449" i="57"/>
  <c r="CB3449" i="57"/>
  <c r="CA3449" i="57"/>
  <c r="BX3449" i="57"/>
  <c r="BY3449" i="57" s="1"/>
  <c r="BQ3449" i="57"/>
  <c r="BW3449" i="57" s="1"/>
  <c r="BP3449" i="57"/>
  <c r="BV3449" i="57" s="1"/>
  <c r="BO3449" i="57"/>
  <c r="BU3449" i="57" s="1"/>
  <c r="BN3449" i="57"/>
  <c r="BT3449" i="57" s="1"/>
  <c r="BM3449" i="57"/>
  <c r="BS3449" i="57" s="1"/>
  <c r="BL3449" i="57"/>
  <c r="BK3449" i="57"/>
  <c r="BJ3449" i="57"/>
  <c r="BI3449" i="57"/>
  <c r="BH3449" i="57"/>
  <c r="BG3449" i="57"/>
  <c r="BF3449" i="57"/>
  <c r="BE3449" i="57"/>
  <c r="BD3449" i="57"/>
  <c r="BC3449" i="57"/>
  <c r="BB3449" i="57"/>
  <c r="BA3449" i="57"/>
  <c r="AZ3449" i="57"/>
  <c r="AY3449" i="57"/>
  <c r="AX3449" i="57"/>
  <c r="AW3449" i="57"/>
  <c r="AV3449" i="57"/>
  <c r="AU3449" i="57"/>
  <c r="AT3449" i="57"/>
  <c r="AS3449" i="57"/>
  <c r="AR3449" i="57"/>
  <c r="AQ3449" i="57"/>
  <c r="AP3449" i="57"/>
  <c r="AO3449" i="57"/>
  <c r="AN3449" i="57"/>
  <c r="AM3449" i="57"/>
  <c r="CR3441" i="57"/>
  <c r="CQ3441" i="57"/>
  <c r="CP3441" i="57"/>
  <c r="CL3441" i="57"/>
  <c r="CK3441" i="57"/>
  <c r="CJ3441" i="57"/>
  <c r="CI3441" i="57"/>
  <c r="CH3441" i="57"/>
  <c r="CG3441" i="57"/>
  <c r="CF3441" i="57"/>
  <c r="CE3441" i="57"/>
  <c r="CD3441" i="57"/>
  <c r="CC3441" i="57"/>
  <c r="CB3441" i="57"/>
  <c r="CA3441" i="57"/>
  <c r="BX3441" i="57"/>
  <c r="BY3441" i="57" s="1"/>
  <c r="BQ3441" i="57"/>
  <c r="BW3441" i="57" s="1"/>
  <c r="BP3441" i="57"/>
  <c r="BV3441" i="57" s="1"/>
  <c r="BO3441" i="57"/>
  <c r="BU3441" i="57" s="1"/>
  <c r="BN3441" i="57"/>
  <c r="BT3441" i="57" s="1"/>
  <c r="BM3441" i="57"/>
  <c r="BS3441" i="57" s="1"/>
  <c r="BL3441" i="57"/>
  <c r="BK3441" i="57"/>
  <c r="BJ3441" i="57"/>
  <c r="BI3441" i="57"/>
  <c r="BH3441" i="57"/>
  <c r="BG3441" i="57"/>
  <c r="BF3441" i="57"/>
  <c r="BE3441" i="57"/>
  <c r="BD3441" i="57"/>
  <c r="BC3441" i="57"/>
  <c r="BB3441" i="57"/>
  <c r="BA3441" i="57"/>
  <c r="AZ3441" i="57"/>
  <c r="AY3441" i="57"/>
  <c r="AX3441" i="57"/>
  <c r="AW3441" i="57"/>
  <c r="AV3441" i="57"/>
  <c r="AU3441" i="57"/>
  <c r="AT3441" i="57"/>
  <c r="AS3441" i="57"/>
  <c r="AR3441" i="57"/>
  <c r="AQ3441" i="57"/>
  <c r="AP3441" i="57"/>
  <c r="AO3441" i="57"/>
  <c r="AN3441" i="57"/>
  <c r="AM3441" i="57"/>
  <c r="CR3433" i="57"/>
  <c r="CQ3433" i="57"/>
  <c r="CP3433" i="57"/>
  <c r="CL3433" i="57"/>
  <c r="CK3433" i="57"/>
  <c r="CJ3433" i="57"/>
  <c r="CI3433" i="57"/>
  <c r="CH3433" i="57"/>
  <c r="CG3433" i="57"/>
  <c r="CF3433" i="57"/>
  <c r="CE3433" i="57"/>
  <c r="CD3433" i="57"/>
  <c r="CC3433" i="57"/>
  <c r="CB3433" i="57"/>
  <c r="CA3433" i="57"/>
  <c r="BX3433" i="57"/>
  <c r="BY3433" i="57" s="1"/>
  <c r="BQ3433" i="57"/>
  <c r="BW3433" i="57" s="1"/>
  <c r="BP3433" i="57"/>
  <c r="BV3433" i="57" s="1"/>
  <c r="BO3433" i="57"/>
  <c r="BU3433" i="57" s="1"/>
  <c r="BN3433" i="57"/>
  <c r="BT3433" i="57" s="1"/>
  <c r="BM3433" i="57"/>
  <c r="BS3433" i="57" s="1"/>
  <c r="BL3433" i="57"/>
  <c r="BK3433" i="57"/>
  <c r="BJ3433" i="57"/>
  <c r="BI3433" i="57"/>
  <c r="BH3433" i="57"/>
  <c r="BG3433" i="57"/>
  <c r="BF3433" i="57"/>
  <c r="BE3433" i="57"/>
  <c r="BD3433" i="57"/>
  <c r="BC3433" i="57"/>
  <c r="BB3433" i="57"/>
  <c r="BA3433" i="57"/>
  <c r="AZ3433" i="57"/>
  <c r="AY3433" i="57"/>
  <c r="AX3433" i="57"/>
  <c r="AW3433" i="57"/>
  <c r="AV3433" i="57"/>
  <c r="AU3433" i="57"/>
  <c r="AT3433" i="57"/>
  <c r="AS3433" i="57"/>
  <c r="AR3433" i="57"/>
  <c r="AQ3433" i="57"/>
  <c r="AP3433" i="57"/>
  <c r="AO3433" i="57"/>
  <c r="AN3433" i="57"/>
  <c r="AM3433" i="57"/>
  <c r="CR3425" i="57"/>
  <c r="CQ3425" i="57"/>
  <c r="CP3425" i="57"/>
  <c r="CL3425" i="57"/>
  <c r="CK3425" i="57"/>
  <c r="CJ3425" i="57"/>
  <c r="CI3425" i="57"/>
  <c r="CH3425" i="57"/>
  <c r="CG3425" i="57"/>
  <c r="CF3425" i="57"/>
  <c r="CE3425" i="57"/>
  <c r="CD3425" i="57"/>
  <c r="CC3425" i="57"/>
  <c r="CB3425" i="57"/>
  <c r="CA3425" i="57"/>
  <c r="BX3425" i="57"/>
  <c r="BY3425" i="57" s="1"/>
  <c r="BQ3425" i="57"/>
  <c r="BW3425" i="57" s="1"/>
  <c r="BP3425" i="57"/>
  <c r="BV3425" i="57" s="1"/>
  <c r="BO3425" i="57"/>
  <c r="BU3425" i="57" s="1"/>
  <c r="BN3425" i="57"/>
  <c r="BT3425" i="57" s="1"/>
  <c r="BM3425" i="57"/>
  <c r="BS3425" i="57" s="1"/>
  <c r="BL3425" i="57"/>
  <c r="BK3425" i="57"/>
  <c r="BJ3425" i="57"/>
  <c r="BI3425" i="57"/>
  <c r="BH3425" i="57"/>
  <c r="BG3425" i="57"/>
  <c r="BF3425" i="57"/>
  <c r="BE3425" i="57"/>
  <c r="BD3425" i="57"/>
  <c r="BC3425" i="57"/>
  <c r="BB3425" i="57"/>
  <c r="BA3425" i="57"/>
  <c r="AZ3425" i="57"/>
  <c r="AY3425" i="57"/>
  <c r="AX3425" i="57"/>
  <c r="AW3425" i="57"/>
  <c r="AV3425" i="57"/>
  <c r="AU3425" i="57"/>
  <c r="AT3425" i="57"/>
  <c r="AS3425" i="57"/>
  <c r="AR3425" i="57"/>
  <c r="AQ3425" i="57"/>
  <c r="AP3425" i="57"/>
  <c r="AO3425" i="57"/>
  <c r="AN3425" i="57"/>
  <c r="AM3425" i="57"/>
  <c r="CR3417" i="57"/>
  <c r="CQ3417" i="57"/>
  <c r="CP3417" i="57"/>
  <c r="CL3417" i="57"/>
  <c r="CK3417" i="57"/>
  <c r="CJ3417" i="57"/>
  <c r="CI3417" i="57"/>
  <c r="CH3417" i="57"/>
  <c r="CG3417" i="57"/>
  <c r="CF3417" i="57"/>
  <c r="CE3417" i="57"/>
  <c r="CD3417" i="57"/>
  <c r="CC3417" i="57"/>
  <c r="CB3417" i="57"/>
  <c r="CA3417" i="57"/>
  <c r="BX3417" i="57"/>
  <c r="BY3417" i="57" s="1"/>
  <c r="BQ3417" i="57"/>
  <c r="BW3417" i="57" s="1"/>
  <c r="BP3417" i="57"/>
  <c r="BV3417" i="57" s="1"/>
  <c r="BO3417" i="57"/>
  <c r="BU3417" i="57" s="1"/>
  <c r="BN3417" i="57"/>
  <c r="BT3417" i="57" s="1"/>
  <c r="BM3417" i="57"/>
  <c r="BS3417" i="57" s="1"/>
  <c r="BL3417" i="57"/>
  <c r="BR3417" i="57" s="1"/>
  <c r="BK3417" i="57"/>
  <c r="BJ3417" i="57"/>
  <c r="BI3417" i="57"/>
  <c r="BH3417" i="57"/>
  <c r="BG3417" i="57"/>
  <c r="BF3417" i="57"/>
  <c r="BE3417" i="57"/>
  <c r="BD3417" i="57"/>
  <c r="BC3417" i="57"/>
  <c r="BB3417" i="57"/>
  <c r="BA3417" i="57"/>
  <c r="AZ3417" i="57"/>
  <c r="AY3417" i="57"/>
  <c r="AX3417" i="57"/>
  <c r="AW3417" i="57"/>
  <c r="AV3417" i="57"/>
  <c r="AU3417" i="57"/>
  <c r="AT3417" i="57"/>
  <c r="AS3417" i="57"/>
  <c r="AR3417" i="57"/>
  <c r="AQ3417" i="57"/>
  <c r="AP3417" i="57"/>
  <c r="AO3417" i="57"/>
  <c r="AN3417" i="57"/>
  <c r="AM3417" i="57"/>
  <c r="CR3361" i="57"/>
  <c r="CQ3361" i="57"/>
  <c r="CP3361" i="57"/>
  <c r="CL3361" i="57"/>
  <c r="CK3361" i="57"/>
  <c r="CJ3361" i="57"/>
  <c r="CI3361" i="57"/>
  <c r="CH3361" i="57"/>
  <c r="CG3361" i="57"/>
  <c r="CF3361" i="57"/>
  <c r="CE3361" i="57"/>
  <c r="CD3361" i="57"/>
  <c r="CC3361" i="57"/>
  <c r="CB3361" i="57"/>
  <c r="CA3361" i="57"/>
  <c r="BX3361" i="57"/>
  <c r="BY3361" i="57" s="1"/>
  <c r="BQ3361" i="57"/>
  <c r="BW3361" i="57" s="1"/>
  <c r="BP3361" i="57"/>
  <c r="BO3361" i="57"/>
  <c r="BU3361" i="57" s="1"/>
  <c r="BN3361" i="57"/>
  <c r="BT3361" i="57" s="1"/>
  <c r="BM3361" i="57"/>
  <c r="BS3361" i="57" s="1"/>
  <c r="BL3361" i="57"/>
  <c r="BR3361" i="57" s="1"/>
  <c r="BK3361" i="57"/>
  <c r="BJ3361" i="57"/>
  <c r="BI3361" i="57"/>
  <c r="BH3361" i="57"/>
  <c r="BG3361" i="57"/>
  <c r="BF3361" i="57"/>
  <c r="BE3361" i="57"/>
  <c r="BD3361" i="57"/>
  <c r="BC3361" i="57"/>
  <c r="BB3361" i="57"/>
  <c r="BA3361" i="57"/>
  <c r="AZ3361" i="57"/>
  <c r="AY3361" i="57"/>
  <c r="AX3361" i="57"/>
  <c r="AW3361" i="57"/>
  <c r="AV3361" i="57"/>
  <c r="AU3361" i="57"/>
  <c r="AT3361" i="57"/>
  <c r="AS3361" i="57"/>
  <c r="AR3361" i="57"/>
  <c r="AQ3361" i="57"/>
  <c r="AP3361" i="57"/>
  <c r="AO3361" i="57"/>
  <c r="AN3361" i="57"/>
  <c r="AM3361" i="57"/>
  <c r="CR3353" i="57"/>
  <c r="CQ3353" i="57"/>
  <c r="CP3353" i="57"/>
  <c r="CL3353" i="57"/>
  <c r="CK3353" i="57"/>
  <c r="CJ3353" i="57"/>
  <c r="CI3353" i="57"/>
  <c r="CH3353" i="57"/>
  <c r="CG3353" i="57"/>
  <c r="CF3353" i="57"/>
  <c r="CE3353" i="57"/>
  <c r="CD3353" i="57"/>
  <c r="CC3353" i="57"/>
  <c r="CB3353" i="57"/>
  <c r="CA3353" i="57"/>
  <c r="BX3353" i="57"/>
  <c r="BY3353" i="57" s="1"/>
  <c r="BQ3353" i="57"/>
  <c r="BW3353" i="57" s="1"/>
  <c r="BP3353" i="57"/>
  <c r="BV3353" i="57" s="1"/>
  <c r="BO3353" i="57"/>
  <c r="BU3353" i="57" s="1"/>
  <c r="BN3353" i="57"/>
  <c r="BT3353" i="57" s="1"/>
  <c r="BM3353" i="57"/>
  <c r="BS3353" i="57" s="1"/>
  <c r="BL3353" i="57"/>
  <c r="BK3353" i="57"/>
  <c r="BJ3353" i="57"/>
  <c r="BI3353" i="57"/>
  <c r="BH3353" i="57"/>
  <c r="BG3353" i="57"/>
  <c r="BF3353" i="57"/>
  <c r="BE3353" i="57"/>
  <c r="BD3353" i="57"/>
  <c r="BC3353" i="57"/>
  <c r="BB3353" i="57"/>
  <c r="BA3353" i="57"/>
  <c r="AZ3353" i="57"/>
  <c r="AY3353" i="57"/>
  <c r="AX3353" i="57"/>
  <c r="AW3353" i="57"/>
  <c r="AV3353" i="57"/>
  <c r="AU3353" i="57"/>
  <c r="AT3353" i="57"/>
  <c r="AS3353" i="57"/>
  <c r="AR3353" i="57"/>
  <c r="AQ3353" i="57"/>
  <c r="AP3353" i="57"/>
  <c r="AO3353" i="57"/>
  <c r="AN3353" i="57"/>
  <c r="AM3353" i="57"/>
  <c r="CR3345" i="57"/>
  <c r="CQ3345" i="57"/>
  <c r="CP3345" i="57"/>
  <c r="CL3345" i="57"/>
  <c r="CK3345" i="57"/>
  <c r="CJ3345" i="57"/>
  <c r="CI3345" i="57"/>
  <c r="CH3345" i="57"/>
  <c r="CG3345" i="57"/>
  <c r="CF3345" i="57"/>
  <c r="CE3345" i="57"/>
  <c r="CD3345" i="57"/>
  <c r="CC3345" i="57"/>
  <c r="CB3345" i="57"/>
  <c r="CA3345" i="57"/>
  <c r="BX3345" i="57"/>
  <c r="BY3345" i="57" s="1"/>
  <c r="BQ3345" i="57"/>
  <c r="BW3345" i="57" s="1"/>
  <c r="BP3345" i="57"/>
  <c r="BV3345" i="57" s="1"/>
  <c r="BO3345" i="57"/>
  <c r="BU3345" i="57" s="1"/>
  <c r="BN3345" i="57"/>
  <c r="BT3345" i="57" s="1"/>
  <c r="BM3345" i="57"/>
  <c r="BS3345" i="57" s="1"/>
  <c r="BL3345" i="57"/>
  <c r="BK3345" i="57"/>
  <c r="BJ3345" i="57"/>
  <c r="BI3345" i="57"/>
  <c r="BH3345" i="57"/>
  <c r="BG3345" i="57"/>
  <c r="BF3345" i="57"/>
  <c r="BE3345" i="57"/>
  <c r="BD3345" i="57"/>
  <c r="BC3345" i="57"/>
  <c r="BB3345" i="57"/>
  <c r="BA3345" i="57"/>
  <c r="AZ3345" i="57"/>
  <c r="AY3345" i="57"/>
  <c r="AX3345" i="57"/>
  <c r="AW3345" i="57"/>
  <c r="AV3345" i="57"/>
  <c r="AU3345" i="57"/>
  <c r="AT3345" i="57"/>
  <c r="AS3345" i="57"/>
  <c r="AR3345" i="57"/>
  <c r="AQ3345" i="57"/>
  <c r="AP3345" i="57"/>
  <c r="AO3345" i="57"/>
  <c r="AN3345" i="57"/>
  <c r="AM3345" i="57"/>
  <c r="CR3337" i="57"/>
  <c r="CQ3337" i="57"/>
  <c r="CP3337" i="57"/>
  <c r="CL3337" i="57"/>
  <c r="CK3337" i="57"/>
  <c r="CJ3337" i="57"/>
  <c r="CI3337" i="57"/>
  <c r="CH3337" i="57"/>
  <c r="CG3337" i="57"/>
  <c r="CF3337" i="57"/>
  <c r="CE3337" i="57"/>
  <c r="CD3337" i="57"/>
  <c r="CC3337" i="57"/>
  <c r="CB3337" i="57"/>
  <c r="CA3337" i="57"/>
  <c r="BX3337" i="57"/>
  <c r="BY3337" i="57" s="1"/>
  <c r="BQ3337" i="57"/>
  <c r="BW3337" i="57" s="1"/>
  <c r="BP3337" i="57"/>
  <c r="BV3337" i="57" s="1"/>
  <c r="BO3337" i="57"/>
  <c r="BU3337" i="57" s="1"/>
  <c r="BN3337" i="57"/>
  <c r="BT3337" i="57" s="1"/>
  <c r="BM3337" i="57"/>
  <c r="BS3337" i="57" s="1"/>
  <c r="BL3337" i="57"/>
  <c r="BK3337" i="57"/>
  <c r="BJ3337" i="57"/>
  <c r="BI3337" i="57"/>
  <c r="BH3337" i="57"/>
  <c r="BG3337" i="57"/>
  <c r="BF3337" i="57"/>
  <c r="BE3337" i="57"/>
  <c r="BD3337" i="57"/>
  <c r="BC3337" i="57"/>
  <c r="BB3337" i="57"/>
  <c r="BA3337" i="57"/>
  <c r="AZ3337" i="57"/>
  <c r="AY3337" i="57"/>
  <c r="AX3337" i="57"/>
  <c r="AW3337" i="57"/>
  <c r="AV3337" i="57"/>
  <c r="AU3337" i="57"/>
  <c r="AT3337" i="57"/>
  <c r="AS3337" i="57"/>
  <c r="AR3337" i="57"/>
  <c r="AQ3337" i="57"/>
  <c r="AP3337" i="57"/>
  <c r="AO3337" i="57"/>
  <c r="AN3337" i="57"/>
  <c r="AM3337" i="57"/>
  <c r="CR3329" i="57"/>
  <c r="CQ3329" i="57"/>
  <c r="CP3329" i="57"/>
  <c r="CL3329" i="57"/>
  <c r="CK3329" i="57"/>
  <c r="CJ3329" i="57"/>
  <c r="CI3329" i="57"/>
  <c r="CH3329" i="57"/>
  <c r="CG3329" i="57"/>
  <c r="CF3329" i="57"/>
  <c r="CE3329" i="57"/>
  <c r="CD3329" i="57"/>
  <c r="CC3329" i="57"/>
  <c r="CB3329" i="57"/>
  <c r="CA3329" i="57"/>
  <c r="BX3329" i="57"/>
  <c r="BY3329" i="57" s="1"/>
  <c r="BQ3329" i="57"/>
  <c r="BW3329" i="57" s="1"/>
  <c r="BP3329" i="57"/>
  <c r="BV3329" i="57" s="1"/>
  <c r="BO3329" i="57"/>
  <c r="BU3329" i="57" s="1"/>
  <c r="BN3329" i="57"/>
  <c r="BT3329" i="57" s="1"/>
  <c r="BM3329" i="57"/>
  <c r="BS3329" i="57" s="1"/>
  <c r="BL3329" i="57"/>
  <c r="BK3329" i="57"/>
  <c r="BJ3329" i="57"/>
  <c r="BI3329" i="57"/>
  <c r="BH3329" i="57"/>
  <c r="BG3329" i="57"/>
  <c r="BF3329" i="57"/>
  <c r="BE3329" i="57"/>
  <c r="BD3329" i="57"/>
  <c r="BC3329" i="57"/>
  <c r="BB3329" i="57"/>
  <c r="BA3329" i="57"/>
  <c r="AZ3329" i="57"/>
  <c r="AY3329" i="57"/>
  <c r="AX3329" i="57"/>
  <c r="AW3329" i="57"/>
  <c r="AV3329" i="57"/>
  <c r="AU3329" i="57"/>
  <c r="AT3329" i="57"/>
  <c r="AS3329" i="57"/>
  <c r="AR3329" i="57"/>
  <c r="AQ3329" i="57"/>
  <c r="AP3329" i="57"/>
  <c r="AO3329" i="57"/>
  <c r="AN3329" i="57"/>
  <c r="AM3329" i="57"/>
  <c r="CR3321" i="57"/>
  <c r="CQ3321" i="57"/>
  <c r="CP3321" i="57"/>
  <c r="CL3321" i="57"/>
  <c r="CK3321" i="57"/>
  <c r="CJ3321" i="57"/>
  <c r="CI3321" i="57"/>
  <c r="CH3321" i="57"/>
  <c r="CG3321" i="57"/>
  <c r="CF3321" i="57"/>
  <c r="CE3321" i="57"/>
  <c r="CD3321" i="57"/>
  <c r="CC3321" i="57"/>
  <c r="CB3321" i="57"/>
  <c r="CA3321" i="57"/>
  <c r="BX3321" i="57"/>
  <c r="BY3321" i="57" s="1"/>
  <c r="BQ3321" i="57"/>
  <c r="BW3321" i="57" s="1"/>
  <c r="BP3321" i="57"/>
  <c r="BV3321" i="57" s="1"/>
  <c r="BO3321" i="57"/>
  <c r="BU3321" i="57" s="1"/>
  <c r="BN3321" i="57"/>
  <c r="BT3321" i="57" s="1"/>
  <c r="BM3321" i="57"/>
  <c r="BS3321" i="57" s="1"/>
  <c r="BL3321" i="57"/>
  <c r="BR3321" i="57" s="1"/>
  <c r="BK3321" i="57"/>
  <c r="BJ3321" i="57"/>
  <c r="BI3321" i="57"/>
  <c r="BH3321" i="57"/>
  <c r="BG3321" i="57"/>
  <c r="BF3321" i="57"/>
  <c r="BE3321" i="57"/>
  <c r="BD3321" i="57"/>
  <c r="BC3321" i="57"/>
  <c r="BB3321" i="57"/>
  <c r="BA3321" i="57"/>
  <c r="AZ3321" i="57"/>
  <c r="AY3321" i="57"/>
  <c r="AX3321" i="57"/>
  <c r="AW3321" i="57"/>
  <c r="AV3321" i="57"/>
  <c r="AU3321" i="57"/>
  <c r="AT3321" i="57"/>
  <c r="AS3321" i="57"/>
  <c r="AR3321" i="57"/>
  <c r="AQ3321" i="57"/>
  <c r="AP3321" i="57"/>
  <c r="AO3321" i="57"/>
  <c r="AN3321" i="57"/>
  <c r="AM3321" i="57"/>
  <c r="CR3313" i="57"/>
  <c r="CQ3313" i="57"/>
  <c r="CP3313" i="57"/>
  <c r="CL3313" i="57"/>
  <c r="CK3313" i="57"/>
  <c r="CJ3313" i="57"/>
  <c r="CI3313" i="57"/>
  <c r="CH3313" i="57"/>
  <c r="CG3313" i="57"/>
  <c r="CF3313" i="57"/>
  <c r="CE3313" i="57"/>
  <c r="CD3313" i="57"/>
  <c r="CC3313" i="57"/>
  <c r="CB3313" i="57"/>
  <c r="CA3313" i="57"/>
  <c r="BX3313" i="57"/>
  <c r="BY3313" i="57" s="1"/>
  <c r="BQ3313" i="57"/>
  <c r="BW3313" i="57" s="1"/>
  <c r="BP3313" i="57"/>
  <c r="BV3313" i="57" s="1"/>
  <c r="BO3313" i="57"/>
  <c r="BU3313" i="57" s="1"/>
  <c r="BN3313" i="57"/>
  <c r="BT3313" i="57" s="1"/>
  <c r="BM3313" i="57"/>
  <c r="BS3313" i="57" s="1"/>
  <c r="BL3313" i="57"/>
  <c r="BK3313" i="57"/>
  <c r="BJ3313" i="57"/>
  <c r="BI3313" i="57"/>
  <c r="BH3313" i="57"/>
  <c r="BG3313" i="57"/>
  <c r="BF3313" i="57"/>
  <c r="BE3313" i="57"/>
  <c r="BD3313" i="57"/>
  <c r="BC3313" i="57"/>
  <c r="BB3313" i="57"/>
  <c r="BA3313" i="57"/>
  <c r="AZ3313" i="57"/>
  <c r="AY3313" i="57"/>
  <c r="AX3313" i="57"/>
  <c r="AW3313" i="57"/>
  <c r="AV3313" i="57"/>
  <c r="AU3313" i="57"/>
  <c r="AT3313" i="57"/>
  <c r="AS3313" i="57"/>
  <c r="AR3313" i="57"/>
  <c r="AQ3313" i="57"/>
  <c r="AP3313" i="57"/>
  <c r="AO3313" i="57"/>
  <c r="AN3313" i="57"/>
  <c r="AM3313" i="57"/>
  <c r="CR3305" i="57"/>
  <c r="CQ3305" i="57"/>
  <c r="CP3305" i="57"/>
  <c r="CL3305" i="57"/>
  <c r="CK3305" i="57"/>
  <c r="CJ3305" i="57"/>
  <c r="CI3305" i="57"/>
  <c r="CH3305" i="57"/>
  <c r="CG3305" i="57"/>
  <c r="CF3305" i="57"/>
  <c r="CE3305" i="57"/>
  <c r="CD3305" i="57"/>
  <c r="CC3305" i="57"/>
  <c r="CB3305" i="57"/>
  <c r="CA3305" i="57"/>
  <c r="BX3305" i="57"/>
  <c r="BY3305" i="57" s="1"/>
  <c r="BQ3305" i="57"/>
  <c r="BW3305" i="57" s="1"/>
  <c r="BP3305" i="57"/>
  <c r="BV3305" i="57" s="1"/>
  <c r="BO3305" i="57"/>
  <c r="BU3305" i="57" s="1"/>
  <c r="BN3305" i="57"/>
  <c r="BT3305" i="57" s="1"/>
  <c r="BM3305" i="57"/>
  <c r="BS3305" i="57" s="1"/>
  <c r="BL3305" i="57"/>
  <c r="BR3305" i="57" s="1"/>
  <c r="BK3305" i="57"/>
  <c r="BJ3305" i="57"/>
  <c r="BI3305" i="57"/>
  <c r="BH3305" i="57"/>
  <c r="BG3305" i="57"/>
  <c r="BF3305" i="57"/>
  <c r="BE3305" i="57"/>
  <c r="BD3305" i="57"/>
  <c r="BC3305" i="57"/>
  <c r="BB3305" i="57"/>
  <c r="BA3305" i="57"/>
  <c r="AZ3305" i="57"/>
  <c r="AY3305" i="57"/>
  <c r="AX3305" i="57"/>
  <c r="AW3305" i="57"/>
  <c r="AV3305" i="57"/>
  <c r="AU3305" i="57"/>
  <c r="AT3305" i="57"/>
  <c r="AS3305" i="57"/>
  <c r="AR3305" i="57"/>
  <c r="AQ3305" i="57"/>
  <c r="AP3305" i="57"/>
  <c r="AO3305" i="57"/>
  <c r="AN3305" i="57"/>
  <c r="AM3305" i="57"/>
  <c r="CR3297" i="57"/>
  <c r="CQ3297" i="57"/>
  <c r="CP3297" i="57"/>
  <c r="CL3297" i="57"/>
  <c r="CK3297" i="57"/>
  <c r="CJ3297" i="57"/>
  <c r="CI3297" i="57"/>
  <c r="CH3297" i="57"/>
  <c r="CG3297" i="57"/>
  <c r="CF3297" i="57"/>
  <c r="CE3297" i="57"/>
  <c r="CD3297" i="57"/>
  <c r="CC3297" i="57"/>
  <c r="CB3297" i="57"/>
  <c r="CA3297" i="57"/>
  <c r="BX3297" i="57"/>
  <c r="BY3297" i="57" s="1"/>
  <c r="BQ3297" i="57"/>
  <c r="BW3297" i="57" s="1"/>
  <c r="BP3297" i="57"/>
  <c r="BO3297" i="57"/>
  <c r="BU3297" i="57" s="1"/>
  <c r="BN3297" i="57"/>
  <c r="BT3297" i="57" s="1"/>
  <c r="BM3297" i="57"/>
  <c r="BS3297" i="57" s="1"/>
  <c r="BL3297" i="57"/>
  <c r="BR3297" i="57" s="1"/>
  <c r="BK3297" i="57"/>
  <c r="BJ3297" i="57"/>
  <c r="BI3297" i="57"/>
  <c r="BH3297" i="57"/>
  <c r="BG3297" i="57"/>
  <c r="BF3297" i="57"/>
  <c r="BE3297" i="57"/>
  <c r="BD3297" i="57"/>
  <c r="BC3297" i="57"/>
  <c r="BB3297" i="57"/>
  <c r="BA3297" i="57"/>
  <c r="AZ3297" i="57"/>
  <c r="AY3297" i="57"/>
  <c r="AX3297" i="57"/>
  <c r="AW3297" i="57"/>
  <c r="AV3297" i="57"/>
  <c r="AU3297" i="57"/>
  <c r="AT3297" i="57"/>
  <c r="AS3297" i="57"/>
  <c r="AR3297" i="57"/>
  <c r="AQ3297" i="57"/>
  <c r="AP3297" i="57"/>
  <c r="AO3297" i="57"/>
  <c r="AN3297" i="57"/>
  <c r="AM3297" i="57"/>
  <c r="CR3289" i="57"/>
  <c r="CQ3289" i="57"/>
  <c r="CP3289" i="57"/>
  <c r="CL3289" i="57"/>
  <c r="CK3289" i="57"/>
  <c r="CJ3289" i="57"/>
  <c r="CI3289" i="57"/>
  <c r="CH3289" i="57"/>
  <c r="CG3289" i="57"/>
  <c r="CF3289" i="57"/>
  <c r="CE3289" i="57"/>
  <c r="CD3289" i="57"/>
  <c r="CC3289" i="57"/>
  <c r="CB3289" i="57"/>
  <c r="CA3289" i="57"/>
  <c r="BX3289" i="57"/>
  <c r="BY3289" i="57" s="1"/>
  <c r="BQ3289" i="57"/>
  <c r="BW3289" i="57" s="1"/>
  <c r="BP3289" i="57"/>
  <c r="BV3289" i="57" s="1"/>
  <c r="BO3289" i="57"/>
  <c r="BU3289" i="57" s="1"/>
  <c r="BN3289" i="57"/>
  <c r="BT3289" i="57" s="1"/>
  <c r="BM3289" i="57"/>
  <c r="BS3289" i="57" s="1"/>
  <c r="BL3289" i="57"/>
  <c r="BK3289" i="57"/>
  <c r="BJ3289" i="57"/>
  <c r="BI3289" i="57"/>
  <c r="BH3289" i="57"/>
  <c r="BG3289" i="57"/>
  <c r="BF3289" i="57"/>
  <c r="BE3289" i="57"/>
  <c r="BD3289" i="57"/>
  <c r="BC3289" i="57"/>
  <c r="BB3289" i="57"/>
  <c r="BA3289" i="57"/>
  <c r="AZ3289" i="57"/>
  <c r="AY3289" i="57"/>
  <c r="AX3289" i="57"/>
  <c r="AW3289" i="57"/>
  <c r="AV3289" i="57"/>
  <c r="AU3289" i="57"/>
  <c r="AT3289" i="57"/>
  <c r="AS3289" i="57"/>
  <c r="AR3289" i="57"/>
  <c r="AQ3289" i="57"/>
  <c r="AP3289" i="57"/>
  <c r="AO3289" i="57"/>
  <c r="AN3289" i="57"/>
  <c r="AM3289" i="57"/>
  <c r="CR3273" i="57"/>
  <c r="CQ3273" i="57"/>
  <c r="CP3273" i="57"/>
  <c r="CL3273" i="57"/>
  <c r="CK3273" i="57"/>
  <c r="CJ3273" i="57"/>
  <c r="CI3273" i="57"/>
  <c r="CH3273" i="57"/>
  <c r="CG3273" i="57"/>
  <c r="CF3273" i="57"/>
  <c r="CE3273" i="57"/>
  <c r="CD3273" i="57"/>
  <c r="CC3273" i="57"/>
  <c r="CB3273" i="57"/>
  <c r="CA3273" i="57"/>
  <c r="BX3273" i="57"/>
  <c r="BY3273" i="57" s="1"/>
  <c r="BQ3273" i="57"/>
  <c r="BW3273" i="57" s="1"/>
  <c r="BP3273" i="57"/>
  <c r="BV3273" i="57" s="1"/>
  <c r="BO3273" i="57"/>
  <c r="BU3273" i="57" s="1"/>
  <c r="BN3273" i="57"/>
  <c r="BT3273" i="57" s="1"/>
  <c r="BM3273" i="57"/>
  <c r="BS3273" i="57" s="1"/>
  <c r="BL3273" i="57"/>
  <c r="BK3273" i="57"/>
  <c r="BJ3273" i="57"/>
  <c r="BI3273" i="57"/>
  <c r="BH3273" i="57"/>
  <c r="BG3273" i="57"/>
  <c r="BF3273" i="57"/>
  <c r="BE3273" i="57"/>
  <c r="BD3273" i="57"/>
  <c r="BC3273" i="57"/>
  <c r="BB3273" i="57"/>
  <c r="BA3273" i="57"/>
  <c r="AZ3273" i="57"/>
  <c r="AY3273" i="57"/>
  <c r="AX3273" i="57"/>
  <c r="AW3273" i="57"/>
  <c r="AV3273" i="57"/>
  <c r="AU3273" i="57"/>
  <c r="AT3273" i="57"/>
  <c r="AS3273" i="57"/>
  <c r="AR3273" i="57"/>
  <c r="AQ3273" i="57"/>
  <c r="AP3273" i="57"/>
  <c r="AO3273" i="57"/>
  <c r="AN3273" i="57"/>
  <c r="AM3273" i="57"/>
  <c r="CR3265" i="57"/>
  <c r="CQ3265" i="57"/>
  <c r="CP3265" i="57"/>
  <c r="CL3265" i="57"/>
  <c r="CK3265" i="57"/>
  <c r="CJ3265" i="57"/>
  <c r="CI3265" i="57"/>
  <c r="CH3265" i="57"/>
  <c r="CG3265" i="57"/>
  <c r="CF3265" i="57"/>
  <c r="CE3265" i="57"/>
  <c r="CD3265" i="57"/>
  <c r="CC3265" i="57"/>
  <c r="CB3265" i="57"/>
  <c r="CA3265" i="57"/>
  <c r="BX3265" i="57"/>
  <c r="BY3265" i="57" s="1"/>
  <c r="BQ3265" i="57"/>
  <c r="BW3265" i="57" s="1"/>
  <c r="BP3265" i="57"/>
  <c r="BV3265" i="57" s="1"/>
  <c r="BO3265" i="57"/>
  <c r="BU3265" i="57" s="1"/>
  <c r="BN3265" i="57"/>
  <c r="BT3265" i="57" s="1"/>
  <c r="BM3265" i="57"/>
  <c r="BS3265" i="57" s="1"/>
  <c r="BL3265" i="57"/>
  <c r="BK3265" i="57"/>
  <c r="BJ3265" i="57"/>
  <c r="BI3265" i="57"/>
  <c r="BH3265" i="57"/>
  <c r="BG3265" i="57"/>
  <c r="BF3265" i="57"/>
  <c r="BE3265" i="57"/>
  <c r="BD3265" i="57"/>
  <c r="BC3265" i="57"/>
  <c r="BB3265" i="57"/>
  <c r="BA3265" i="57"/>
  <c r="AZ3265" i="57"/>
  <c r="AY3265" i="57"/>
  <c r="AX3265" i="57"/>
  <c r="AW3265" i="57"/>
  <c r="AV3265" i="57"/>
  <c r="AU3265" i="57"/>
  <c r="AT3265" i="57"/>
  <c r="AS3265" i="57"/>
  <c r="AR3265" i="57"/>
  <c r="AQ3265" i="57"/>
  <c r="AP3265" i="57"/>
  <c r="AO3265" i="57"/>
  <c r="AN3265" i="57"/>
  <c r="AM3265" i="57"/>
  <c r="CR3257" i="57"/>
  <c r="CQ3257" i="57"/>
  <c r="CP3257" i="57"/>
  <c r="CL3257" i="57"/>
  <c r="CK3257" i="57"/>
  <c r="CJ3257" i="57"/>
  <c r="CI3257" i="57"/>
  <c r="CH3257" i="57"/>
  <c r="CG3257" i="57"/>
  <c r="CF3257" i="57"/>
  <c r="CE3257" i="57"/>
  <c r="CD3257" i="57"/>
  <c r="CC3257" i="57"/>
  <c r="CB3257" i="57"/>
  <c r="CA3257" i="57"/>
  <c r="BX3257" i="57"/>
  <c r="BY3257" i="57" s="1"/>
  <c r="BQ3257" i="57"/>
  <c r="BW3257" i="57" s="1"/>
  <c r="BP3257" i="57"/>
  <c r="BV3257" i="57" s="1"/>
  <c r="BO3257" i="57"/>
  <c r="BU3257" i="57" s="1"/>
  <c r="BN3257" i="57"/>
  <c r="BT3257" i="57" s="1"/>
  <c r="BM3257" i="57"/>
  <c r="BS3257" i="57" s="1"/>
  <c r="BL3257" i="57"/>
  <c r="BK3257" i="57"/>
  <c r="BJ3257" i="57"/>
  <c r="BI3257" i="57"/>
  <c r="BH3257" i="57"/>
  <c r="BG3257" i="57"/>
  <c r="BF3257" i="57"/>
  <c r="BE3257" i="57"/>
  <c r="BD3257" i="57"/>
  <c r="BC3257" i="57"/>
  <c r="BB3257" i="57"/>
  <c r="BA3257" i="57"/>
  <c r="AZ3257" i="57"/>
  <c r="AY3257" i="57"/>
  <c r="AX3257" i="57"/>
  <c r="AW3257" i="57"/>
  <c r="AV3257" i="57"/>
  <c r="AU3257" i="57"/>
  <c r="AT3257" i="57"/>
  <c r="AS3257" i="57"/>
  <c r="AR3257" i="57"/>
  <c r="AQ3257" i="57"/>
  <c r="AP3257" i="57"/>
  <c r="AO3257" i="57"/>
  <c r="AN3257" i="57"/>
  <c r="AM3257" i="57"/>
  <c r="CR3249" i="57"/>
  <c r="CQ3249" i="57"/>
  <c r="CP3249" i="57"/>
  <c r="CL3249" i="57"/>
  <c r="CK3249" i="57"/>
  <c r="CJ3249" i="57"/>
  <c r="CI3249" i="57"/>
  <c r="CH3249" i="57"/>
  <c r="CG3249" i="57"/>
  <c r="CF3249" i="57"/>
  <c r="CE3249" i="57"/>
  <c r="CD3249" i="57"/>
  <c r="CC3249" i="57"/>
  <c r="CB3249" i="57"/>
  <c r="CA3249" i="57"/>
  <c r="BX3249" i="57"/>
  <c r="BY3249" i="57" s="1"/>
  <c r="BQ3249" i="57"/>
  <c r="BW3249" i="57" s="1"/>
  <c r="BP3249" i="57"/>
  <c r="BV3249" i="57" s="1"/>
  <c r="BO3249" i="57"/>
  <c r="BU3249" i="57" s="1"/>
  <c r="BN3249" i="57"/>
  <c r="BT3249" i="57" s="1"/>
  <c r="BM3249" i="57"/>
  <c r="BS3249" i="57" s="1"/>
  <c r="BL3249" i="57"/>
  <c r="BR3249" i="57" s="1"/>
  <c r="BK3249" i="57"/>
  <c r="BJ3249" i="57"/>
  <c r="BI3249" i="57"/>
  <c r="BH3249" i="57"/>
  <c r="BG3249" i="57"/>
  <c r="BF3249" i="57"/>
  <c r="BE3249" i="57"/>
  <c r="BD3249" i="57"/>
  <c r="BC3249" i="57"/>
  <c r="BB3249" i="57"/>
  <c r="BA3249" i="57"/>
  <c r="AZ3249" i="57"/>
  <c r="AY3249" i="57"/>
  <c r="AX3249" i="57"/>
  <c r="AW3249" i="57"/>
  <c r="AV3249" i="57"/>
  <c r="AU3249" i="57"/>
  <c r="AT3249" i="57"/>
  <c r="AS3249" i="57"/>
  <c r="AR3249" i="57"/>
  <c r="AQ3249" i="57"/>
  <c r="AP3249" i="57"/>
  <c r="AO3249" i="57"/>
  <c r="AN3249" i="57"/>
  <c r="AM3249" i="57"/>
  <c r="CR3241" i="57"/>
  <c r="CQ3241" i="57"/>
  <c r="CP3241" i="57"/>
  <c r="CL3241" i="57"/>
  <c r="CK3241" i="57"/>
  <c r="CJ3241" i="57"/>
  <c r="CI3241" i="57"/>
  <c r="CH3241" i="57"/>
  <c r="CG3241" i="57"/>
  <c r="CF3241" i="57"/>
  <c r="CE3241" i="57"/>
  <c r="CD3241" i="57"/>
  <c r="CC3241" i="57"/>
  <c r="CB3241" i="57"/>
  <c r="CA3241" i="57"/>
  <c r="BX3241" i="57"/>
  <c r="BY3241" i="57" s="1"/>
  <c r="BQ3241" i="57"/>
  <c r="BW3241" i="57" s="1"/>
  <c r="BP3241" i="57"/>
  <c r="BV3241" i="57" s="1"/>
  <c r="BO3241" i="57"/>
  <c r="BU3241" i="57" s="1"/>
  <c r="BN3241" i="57"/>
  <c r="BT3241" i="57" s="1"/>
  <c r="BM3241" i="57"/>
  <c r="BS3241" i="57" s="1"/>
  <c r="BL3241" i="57"/>
  <c r="BK3241" i="57"/>
  <c r="BJ3241" i="57"/>
  <c r="BI3241" i="57"/>
  <c r="BH3241" i="57"/>
  <c r="BG3241" i="57"/>
  <c r="BF3241" i="57"/>
  <c r="BE3241" i="57"/>
  <c r="BD3241" i="57"/>
  <c r="BC3241" i="57"/>
  <c r="BB3241" i="57"/>
  <c r="BA3241" i="57"/>
  <c r="AZ3241" i="57"/>
  <c r="AY3241" i="57"/>
  <c r="AX3241" i="57"/>
  <c r="AW3241" i="57"/>
  <c r="AV3241" i="57"/>
  <c r="AU3241" i="57"/>
  <c r="AT3241" i="57"/>
  <c r="AS3241" i="57"/>
  <c r="AR3241" i="57"/>
  <c r="AQ3241" i="57"/>
  <c r="AP3241" i="57"/>
  <c r="AO3241" i="57"/>
  <c r="AN3241" i="57"/>
  <c r="AM3241" i="57"/>
  <c r="CR3233" i="57"/>
  <c r="CQ3233" i="57"/>
  <c r="CP3233" i="57"/>
  <c r="CL3233" i="57"/>
  <c r="CK3233" i="57"/>
  <c r="CJ3233" i="57"/>
  <c r="CI3233" i="57"/>
  <c r="CH3233" i="57"/>
  <c r="CG3233" i="57"/>
  <c r="CF3233" i="57"/>
  <c r="CE3233" i="57"/>
  <c r="CD3233" i="57"/>
  <c r="CC3233" i="57"/>
  <c r="CB3233" i="57"/>
  <c r="CA3233" i="57"/>
  <c r="BX3233" i="57"/>
  <c r="BY3233" i="57" s="1"/>
  <c r="BQ3233" i="57"/>
  <c r="BW3233" i="57" s="1"/>
  <c r="BP3233" i="57"/>
  <c r="BV3233" i="57" s="1"/>
  <c r="BO3233" i="57"/>
  <c r="BU3233" i="57" s="1"/>
  <c r="BN3233" i="57"/>
  <c r="BT3233" i="57" s="1"/>
  <c r="BM3233" i="57"/>
  <c r="BS3233" i="57" s="1"/>
  <c r="BL3233" i="57"/>
  <c r="BR3233" i="57" s="1"/>
  <c r="BK3233" i="57"/>
  <c r="BJ3233" i="57"/>
  <c r="BI3233" i="57"/>
  <c r="BH3233" i="57"/>
  <c r="BG3233" i="57"/>
  <c r="BF3233" i="57"/>
  <c r="BE3233" i="57"/>
  <c r="BD3233" i="57"/>
  <c r="BC3233" i="57"/>
  <c r="BB3233" i="57"/>
  <c r="BA3233" i="57"/>
  <c r="AZ3233" i="57"/>
  <c r="AY3233" i="57"/>
  <c r="AX3233" i="57"/>
  <c r="AW3233" i="57"/>
  <c r="AV3233" i="57"/>
  <c r="AU3233" i="57"/>
  <c r="AT3233" i="57"/>
  <c r="AS3233" i="57"/>
  <c r="AR3233" i="57"/>
  <c r="AQ3233" i="57"/>
  <c r="AP3233" i="57"/>
  <c r="AO3233" i="57"/>
  <c r="AN3233" i="57"/>
  <c r="AM3233" i="57"/>
  <c r="CR3217" i="57"/>
  <c r="CQ3217" i="57"/>
  <c r="CP3217" i="57"/>
  <c r="CL3217" i="57"/>
  <c r="CK3217" i="57"/>
  <c r="CJ3217" i="57"/>
  <c r="CI3217" i="57"/>
  <c r="CH3217" i="57"/>
  <c r="CG3217" i="57"/>
  <c r="CF3217" i="57"/>
  <c r="CE3217" i="57"/>
  <c r="CD3217" i="57"/>
  <c r="CC3217" i="57"/>
  <c r="CB3217" i="57"/>
  <c r="CA3217" i="57"/>
  <c r="BX3217" i="57"/>
  <c r="BY3217" i="57" s="1"/>
  <c r="BQ3217" i="57"/>
  <c r="BW3217" i="57" s="1"/>
  <c r="BP3217" i="57"/>
  <c r="BO3217" i="57"/>
  <c r="BU3217" i="57" s="1"/>
  <c r="BN3217" i="57"/>
  <c r="BT3217" i="57" s="1"/>
  <c r="BM3217" i="57"/>
  <c r="BS3217" i="57" s="1"/>
  <c r="BL3217" i="57"/>
  <c r="BR3217" i="57" s="1"/>
  <c r="BK3217" i="57"/>
  <c r="BJ3217" i="57"/>
  <c r="BI3217" i="57"/>
  <c r="BH3217" i="57"/>
  <c r="BG3217" i="57"/>
  <c r="BF3217" i="57"/>
  <c r="BE3217" i="57"/>
  <c r="BD3217" i="57"/>
  <c r="BC3217" i="57"/>
  <c r="BB3217" i="57"/>
  <c r="BA3217" i="57"/>
  <c r="AZ3217" i="57"/>
  <c r="AY3217" i="57"/>
  <c r="AX3217" i="57"/>
  <c r="AW3217" i="57"/>
  <c r="AV3217" i="57"/>
  <c r="AU3217" i="57"/>
  <c r="AT3217" i="57"/>
  <c r="AS3217" i="57"/>
  <c r="AR3217" i="57"/>
  <c r="AQ3217" i="57"/>
  <c r="AP3217" i="57"/>
  <c r="AO3217" i="57"/>
  <c r="AN3217" i="57"/>
  <c r="AM3217" i="57"/>
  <c r="CR3209" i="57"/>
  <c r="CQ3209" i="57"/>
  <c r="CP3209" i="57"/>
  <c r="CL3209" i="57"/>
  <c r="CK3209" i="57"/>
  <c r="CJ3209" i="57"/>
  <c r="CI3209" i="57"/>
  <c r="CH3209" i="57"/>
  <c r="CG3209" i="57"/>
  <c r="CF3209" i="57"/>
  <c r="CE3209" i="57"/>
  <c r="CD3209" i="57"/>
  <c r="CC3209" i="57"/>
  <c r="CB3209" i="57"/>
  <c r="CA3209" i="57"/>
  <c r="BX3209" i="57"/>
  <c r="BY3209" i="57" s="1"/>
  <c r="BQ3209" i="57"/>
  <c r="BW3209" i="57" s="1"/>
  <c r="BP3209" i="57"/>
  <c r="BV3209" i="57" s="1"/>
  <c r="BO3209" i="57"/>
  <c r="BU3209" i="57" s="1"/>
  <c r="BN3209" i="57"/>
  <c r="BT3209" i="57" s="1"/>
  <c r="BM3209" i="57"/>
  <c r="BS3209" i="57" s="1"/>
  <c r="BL3209" i="57"/>
  <c r="BK3209" i="57"/>
  <c r="BJ3209" i="57"/>
  <c r="BI3209" i="57"/>
  <c r="BH3209" i="57"/>
  <c r="BG3209" i="57"/>
  <c r="BF3209" i="57"/>
  <c r="BE3209" i="57"/>
  <c r="BD3209" i="57"/>
  <c r="BC3209" i="57"/>
  <c r="BB3209" i="57"/>
  <c r="BA3209" i="57"/>
  <c r="AZ3209" i="57"/>
  <c r="AY3209" i="57"/>
  <c r="AX3209" i="57"/>
  <c r="AW3209" i="57"/>
  <c r="AV3209" i="57"/>
  <c r="AU3209" i="57"/>
  <c r="AT3209" i="57"/>
  <c r="AS3209" i="57"/>
  <c r="AR3209" i="57"/>
  <c r="AQ3209" i="57"/>
  <c r="AP3209" i="57"/>
  <c r="AO3209" i="57"/>
  <c r="AN3209" i="57"/>
  <c r="AM3209" i="57"/>
  <c r="CR3201" i="57"/>
  <c r="CQ3201" i="57"/>
  <c r="CP3201" i="57"/>
  <c r="CL3201" i="57"/>
  <c r="CK3201" i="57"/>
  <c r="CJ3201" i="57"/>
  <c r="CI3201" i="57"/>
  <c r="CH3201" i="57"/>
  <c r="CG3201" i="57"/>
  <c r="CF3201" i="57"/>
  <c r="CE3201" i="57"/>
  <c r="CD3201" i="57"/>
  <c r="CC3201" i="57"/>
  <c r="CB3201" i="57"/>
  <c r="CA3201" i="57"/>
  <c r="BX3201" i="57"/>
  <c r="BY3201" i="57" s="1"/>
  <c r="BQ3201" i="57"/>
  <c r="BW3201" i="57" s="1"/>
  <c r="BP3201" i="57"/>
  <c r="BV3201" i="57" s="1"/>
  <c r="BO3201" i="57"/>
  <c r="BU3201" i="57" s="1"/>
  <c r="BN3201" i="57"/>
  <c r="BT3201" i="57" s="1"/>
  <c r="BM3201" i="57"/>
  <c r="BS3201" i="57" s="1"/>
  <c r="BL3201" i="57"/>
  <c r="BK3201" i="57"/>
  <c r="BJ3201" i="57"/>
  <c r="BI3201" i="57"/>
  <c r="BH3201" i="57"/>
  <c r="BG3201" i="57"/>
  <c r="BF3201" i="57"/>
  <c r="BE3201" i="57"/>
  <c r="BD3201" i="57"/>
  <c r="BC3201" i="57"/>
  <c r="BB3201" i="57"/>
  <c r="BA3201" i="57"/>
  <c r="AZ3201" i="57"/>
  <c r="AY3201" i="57"/>
  <c r="AX3201" i="57"/>
  <c r="AW3201" i="57"/>
  <c r="AV3201" i="57"/>
  <c r="AU3201" i="57"/>
  <c r="AT3201" i="57"/>
  <c r="AS3201" i="57"/>
  <c r="AR3201" i="57"/>
  <c r="AQ3201" i="57"/>
  <c r="AP3201" i="57"/>
  <c r="AO3201" i="57"/>
  <c r="AN3201" i="57"/>
  <c r="AM3201" i="57"/>
  <c r="CR3193" i="57"/>
  <c r="CQ3193" i="57"/>
  <c r="CP3193" i="57"/>
  <c r="CL3193" i="57"/>
  <c r="CK3193" i="57"/>
  <c r="CJ3193" i="57"/>
  <c r="CI3193" i="57"/>
  <c r="CH3193" i="57"/>
  <c r="CG3193" i="57"/>
  <c r="CF3193" i="57"/>
  <c r="CE3193" i="57"/>
  <c r="CD3193" i="57"/>
  <c r="CC3193" i="57"/>
  <c r="CB3193" i="57"/>
  <c r="CA3193" i="57"/>
  <c r="BX3193" i="57"/>
  <c r="BY3193" i="57" s="1"/>
  <c r="BQ3193" i="57"/>
  <c r="BW3193" i="57" s="1"/>
  <c r="BP3193" i="57"/>
  <c r="BV3193" i="57" s="1"/>
  <c r="BO3193" i="57"/>
  <c r="BU3193" i="57" s="1"/>
  <c r="BN3193" i="57"/>
  <c r="BT3193" i="57" s="1"/>
  <c r="BM3193" i="57"/>
  <c r="BS3193" i="57" s="1"/>
  <c r="BL3193" i="57"/>
  <c r="BK3193" i="57"/>
  <c r="BJ3193" i="57"/>
  <c r="BI3193" i="57"/>
  <c r="BH3193" i="57"/>
  <c r="BG3193" i="57"/>
  <c r="BF3193" i="57"/>
  <c r="BE3193" i="57"/>
  <c r="BD3193" i="57"/>
  <c r="BC3193" i="57"/>
  <c r="BB3193" i="57"/>
  <c r="BA3193" i="57"/>
  <c r="AZ3193" i="57"/>
  <c r="AY3193" i="57"/>
  <c r="AX3193" i="57"/>
  <c r="AW3193" i="57"/>
  <c r="AV3193" i="57"/>
  <c r="AU3193" i="57"/>
  <c r="AT3193" i="57"/>
  <c r="AS3193" i="57"/>
  <c r="AR3193" i="57"/>
  <c r="AQ3193" i="57"/>
  <c r="AP3193" i="57"/>
  <c r="AO3193" i="57"/>
  <c r="AN3193" i="57"/>
  <c r="AM3193" i="57"/>
  <c r="CR3185" i="57"/>
  <c r="CQ3185" i="57"/>
  <c r="CP3185" i="57"/>
  <c r="CL3185" i="57"/>
  <c r="CK3185" i="57"/>
  <c r="CJ3185" i="57"/>
  <c r="CI3185" i="57"/>
  <c r="CH3185" i="57"/>
  <c r="CG3185" i="57"/>
  <c r="CF3185" i="57"/>
  <c r="CE3185" i="57"/>
  <c r="CD3185" i="57"/>
  <c r="CC3185" i="57"/>
  <c r="CB3185" i="57"/>
  <c r="CA3185" i="57"/>
  <c r="BX3185" i="57"/>
  <c r="BY3185" i="57" s="1"/>
  <c r="BQ3185" i="57"/>
  <c r="BW3185" i="57" s="1"/>
  <c r="BP3185" i="57"/>
  <c r="BV3185" i="57" s="1"/>
  <c r="BO3185" i="57"/>
  <c r="BU3185" i="57" s="1"/>
  <c r="BN3185" i="57"/>
  <c r="BT3185" i="57" s="1"/>
  <c r="BM3185" i="57"/>
  <c r="BS3185" i="57" s="1"/>
  <c r="BL3185" i="57"/>
  <c r="BR3185" i="57" s="1"/>
  <c r="BK3185" i="57"/>
  <c r="BJ3185" i="57"/>
  <c r="BI3185" i="57"/>
  <c r="BH3185" i="57"/>
  <c r="BG3185" i="57"/>
  <c r="BF3185" i="57"/>
  <c r="BE3185" i="57"/>
  <c r="BD3185" i="57"/>
  <c r="BC3185" i="57"/>
  <c r="BB3185" i="57"/>
  <c r="BA3185" i="57"/>
  <c r="AZ3185" i="57"/>
  <c r="AY3185" i="57"/>
  <c r="AX3185" i="57"/>
  <c r="AW3185" i="57"/>
  <c r="AV3185" i="57"/>
  <c r="AU3185" i="57"/>
  <c r="AT3185" i="57"/>
  <c r="AS3185" i="57"/>
  <c r="AR3185" i="57"/>
  <c r="AQ3185" i="57"/>
  <c r="AP3185" i="57"/>
  <c r="AO3185" i="57"/>
  <c r="AN3185" i="57"/>
  <c r="AM3185" i="57"/>
  <c r="CR3177" i="57"/>
  <c r="CQ3177" i="57"/>
  <c r="CP3177" i="57"/>
  <c r="CL3177" i="57"/>
  <c r="CK3177" i="57"/>
  <c r="CJ3177" i="57"/>
  <c r="CI3177" i="57"/>
  <c r="CH3177" i="57"/>
  <c r="CG3177" i="57"/>
  <c r="CF3177" i="57"/>
  <c r="CE3177" i="57"/>
  <c r="CD3177" i="57"/>
  <c r="CC3177" i="57"/>
  <c r="CB3177" i="57"/>
  <c r="CA3177" i="57"/>
  <c r="BX3177" i="57"/>
  <c r="BY3177" i="57" s="1"/>
  <c r="BQ3177" i="57"/>
  <c r="BW3177" i="57" s="1"/>
  <c r="BP3177" i="57"/>
  <c r="BV3177" i="57" s="1"/>
  <c r="BO3177" i="57"/>
  <c r="BU3177" i="57" s="1"/>
  <c r="BN3177" i="57"/>
  <c r="BT3177" i="57" s="1"/>
  <c r="BM3177" i="57"/>
  <c r="BS3177" i="57" s="1"/>
  <c r="BL3177" i="57"/>
  <c r="BK3177" i="57"/>
  <c r="BJ3177" i="57"/>
  <c r="BI3177" i="57"/>
  <c r="BH3177" i="57"/>
  <c r="BG3177" i="57"/>
  <c r="BF3177" i="57"/>
  <c r="BE3177" i="57"/>
  <c r="BD3177" i="57"/>
  <c r="BC3177" i="57"/>
  <c r="BB3177" i="57"/>
  <c r="BA3177" i="57"/>
  <c r="AZ3177" i="57"/>
  <c r="AY3177" i="57"/>
  <c r="AX3177" i="57"/>
  <c r="AW3177" i="57"/>
  <c r="AV3177" i="57"/>
  <c r="AU3177" i="57"/>
  <c r="AT3177" i="57"/>
  <c r="AS3177" i="57"/>
  <c r="AR3177" i="57"/>
  <c r="AQ3177" i="57"/>
  <c r="AP3177" i="57"/>
  <c r="AO3177" i="57"/>
  <c r="AN3177" i="57"/>
  <c r="AM3177" i="57"/>
  <c r="CR3169" i="57"/>
  <c r="CQ3169" i="57"/>
  <c r="CP3169" i="57"/>
  <c r="CL3169" i="57"/>
  <c r="CK3169" i="57"/>
  <c r="CJ3169" i="57"/>
  <c r="CI3169" i="57"/>
  <c r="CH3169" i="57"/>
  <c r="CG3169" i="57"/>
  <c r="CF3169" i="57"/>
  <c r="CE3169" i="57"/>
  <c r="CD3169" i="57"/>
  <c r="CC3169" i="57"/>
  <c r="CB3169" i="57"/>
  <c r="CA3169" i="57"/>
  <c r="BX3169" i="57"/>
  <c r="BY3169" i="57" s="1"/>
  <c r="BQ3169" i="57"/>
  <c r="BW3169" i="57" s="1"/>
  <c r="BP3169" i="57"/>
  <c r="BV3169" i="57" s="1"/>
  <c r="BO3169" i="57"/>
  <c r="BU3169" i="57" s="1"/>
  <c r="BN3169" i="57"/>
  <c r="BT3169" i="57" s="1"/>
  <c r="BM3169" i="57"/>
  <c r="BS3169" i="57" s="1"/>
  <c r="BL3169" i="57"/>
  <c r="BR3169" i="57" s="1"/>
  <c r="BK3169" i="57"/>
  <c r="BJ3169" i="57"/>
  <c r="BI3169" i="57"/>
  <c r="BH3169" i="57"/>
  <c r="BG3169" i="57"/>
  <c r="BF3169" i="57"/>
  <c r="BE3169" i="57"/>
  <c r="BD3169" i="57"/>
  <c r="BC3169" i="57"/>
  <c r="BB3169" i="57"/>
  <c r="BA3169" i="57"/>
  <c r="AZ3169" i="57"/>
  <c r="AY3169" i="57"/>
  <c r="AX3169" i="57"/>
  <c r="AW3169" i="57"/>
  <c r="AV3169" i="57"/>
  <c r="AU3169" i="57"/>
  <c r="AT3169" i="57"/>
  <c r="AS3169" i="57"/>
  <c r="AR3169" i="57"/>
  <c r="AQ3169" i="57"/>
  <c r="AP3169" i="57"/>
  <c r="AO3169" i="57"/>
  <c r="AN3169" i="57"/>
  <c r="AM3169" i="57"/>
  <c r="CR3161" i="57"/>
  <c r="CQ3161" i="57"/>
  <c r="CP3161" i="57"/>
  <c r="CL3161" i="57"/>
  <c r="CK3161" i="57"/>
  <c r="CJ3161" i="57"/>
  <c r="CI3161" i="57"/>
  <c r="CH3161" i="57"/>
  <c r="CG3161" i="57"/>
  <c r="CF3161" i="57"/>
  <c r="CE3161" i="57"/>
  <c r="CD3161" i="57"/>
  <c r="CC3161" i="57"/>
  <c r="CB3161" i="57"/>
  <c r="CA3161" i="57"/>
  <c r="BX3161" i="57"/>
  <c r="BY3161" i="57" s="1"/>
  <c r="BQ3161" i="57"/>
  <c r="BW3161" i="57" s="1"/>
  <c r="BP3161" i="57"/>
  <c r="BV3161" i="57" s="1"/>
  <c r="BO3161" i="57"/>
  <c r="BU3161" i="57" s="1"/>
  <c r="BN3161" i="57"/>
  <c r="BT3161" i="57" s="1"/>
  <c r="BM3161" i="57"/>
  <c r="BS3161" i="57" s="1"/>
  <c r="BL3161" i="57"/>
  <c r="BR3161" i="57" s="1"/>
  <c r="BK3161" i="57"/>
  <c r="BJ3161" i="57"/>
  <c r="BI3161" i="57"/>
  <c r="BH3161" i="57"/>
  <c r="BG3161" i="57"/>
  <c r="BF3161" i="57"/>
  <c r="BE3161" i="57"/>
  <c r="BD3161" i="57"/>
  <c r="BC3161" i="57"/>
  <c r="BB3161" i="57"/>
  <c r="BA3161" i="57"/>
  <c r="AZ3161" i="57"/>
  <c r="AY3161" i="57"/>
  <c r="AX3161" i="57"/>
  <c r="AW3161" i="57"/>
  <c r="AV3161" i="57"/>
  <c r="AU3161" i="57"/>
  <c r="AT3161" i="57"/>
  <c r="AS3161" i="57"/>
  <c r="AR3161" i="57"/>
  <c r="AQ3161" i="57"/>
  <c r="AP3161" i="57"/>
  <c r="AO3161" i="57"/>
  <c r="AN3161" i="57"/>
  <c r="AM3161" i="57"/>
  <c r="CR3153" i="57"/>
  <c r="CQ3153" i="57"/>
  <c r="CP3153" i="57"/>
  <c r="CL3153" i="57"/>
  <c r="CK3153" i="57"/>
  <c r="CJ3153" i="57"/>
  <c r="CI3153" i="57"/>
  <c r="CH3153" i="57"/>
  <c r="CG3153" i="57"/>
  <c r="CF3153" i="57"/>
  <c r="CE3153" i="57"/>
  <c r="CD3153" i="57"/>
  <c r="CC3153" i="57"/>
  <c r="CB3153" i="57"/>
  <c r="CA3153" i="57"/>
  <c r="BX3153" i="57"/>
  <c r="BY3153" i="57" s="1"/>
  <c r="BQ3153" i="57"/>
  <c r="BW3153" i="57" s="1"/>
  <c r="BP3153" i="57"/>
  <c r="BV3153" i="57" s="1"/>
  <c r="BO3153" i="57"/>
  <c r="BU3153" i="57" s="1"/>
  <c r="BN3153" i="57"/>
  <c r="BT3153" i="57" s="1"/>
  <c r="BM3153" i="57"/>
  <c r="BS3153" i="57" s="1"/>
  <c r="BL3153" i="57"/>
  <c r="BK3153" i="57"/>
  <c r="BJ3153" i="57"/>
  <c r="BI3153" i="57"/>
  <c r="BH3153" i="57"/>
  <c r="BG3153" i="57"/>
  <c r="BF3153" i="57"/>
  <c r="BE3153" i="57"/>
  <c r="BD3153" i="57"/>
  <c r="BC3153" i="57"/>
  <c r="BB3153" i="57"/>
  <c r="BA3153" i="57"/>
  <c r="AZ3153" i="57"/>
  <c r="AY3153" i="57"/>
  <c r="AX3153" i="57"/>
  <c r="AW3153" i="57"/>
  <c r="AV3153" i="57"/>
  <c r="AU3153" i="57"/>
  <c r="AT3153" i="57"/>
  <c r="AS3153" i="57"/>
  <c r="AR3153" i="57"/>
  <c r="AQ3153" i="57"/>
  <c r="AP3153" i="57"/>
  <c r="AO3153" i="57"/>
  <c r="AN3153" i="57"/>
  <c r="AM3153" i="57"/>
  <c r="CR3145" i="57"/>
  <c r="CQ3145" i="57"/>
  <c r="CP3145" i="57"/>
  <c r="CL3145" i="57"/>
  <c r="CK3145" i="57"/>
  <c r="CJ3145" i="57"/>
  <c r="CI3145" i="57"/>
  <c r="CH3145" i="57"/>
  <c r="CG3145" i="57"/>
  <c r="CF3145" i="57"/>
  <c r="CE3145" i="57"/>
  <c r="CD3145" i="57"/>
  <c r="CC3145" i="57"/>
  <c r="CB3145" i="57"/>
  <c r="CA3145" i="57"/>
  <c r="BX3145" i="57"/>
  <c r="BY3145" i="57" s="1"/>
  <c r="BQ3145" i="57"/>
  <c r="BW3145" i="57" s="1"/>
  <c r="BP3145" i="57"/>
  <c r="BV3145" i="57" s="1"/>
  <c r="BO3145" i="57"/>
  <c r="BU3145" i="57" s="1"/>
  <c r="BN3145" i="57"/>
  <c r="BT3145" i="57" s="1"/>
  <c r="BM3145" i="57"/>
  <c r="BS3145" i="57" s="1"/>
  <c r="BL3145" i="57"/>
  <c r="BK3145" i="57"/>
  <c r="BJ3145" i="57"/>
  <c r="BI3145" i="57"/>
  <c r="BH3145" i="57"/>
  <c r="BG3145" i="57"/>
  <c r="BF3145" i="57"/>
  <c r="BE3145" i="57"/>
  <c r="BD3145" i="57"/>
  <c r="BC3145" i="57"/>
  <c r="BB3145" i="57"/>
  <c r="BA3145" i="57"/>
  <c r="AZ3145" i="57"/>
  <c r="AY3145" i="57"/>
  <c r="AX3145" i="57"/>
  <c r="AW3145" i="57"/>
  <c r="AV3145" i="57"/>
  <c r="AU3145" i="57"/>
  <c r="AT3145" i="57"/>
  <c r="AS3145" i="57"/>
  <c r="AR3145" i="57"/>
  <c r="AQ3145" i="57"/>
  <c r="AP3145" i="57"/>
  <c r="AO3145" i="57"/>
  <c r="AN3145" i="57"/>
  <c r="AM3145" i="57"/>
  <c r="CR3921" i="57"/>
  <c r="CQ3921" i="57"/>
  <c r="CP3921" i="57"/>
  <c r="CL3921" i="57"/>
  <c r="CK3921" i="57"/>
  <c r="CJ3921" i="57"/>
  <c r="CI3921" i="57"/>
  <c r="CH3921" i="57"/>
  <c r="CG3921" i="57"/>
  <c r="CF3921" i="57"/>
  <c r="CE3921" i="57"/>
  <c r="CD3921" i="57"/>
  <c r="CC3921" i="57"/>
  <c r="CB3921" i="57"/>
  <c r="CA3921" i="57"/>
  <c r="BX3921" i="57"/>
  <c r="BY3921" i="57" s="1"/>
  <c r="BQ3921" i="57"/>
  <c r="BW3921" i="57" s="1"/>
  <c r="BP3921" i="57"/>
  <c r="BV3921" i="57" s="1"/>
  <c r="BO3921" i="57"/>
  <c r="BU3921" i="57" s="1"/>
  <c r="BN3921" i="57"/>
  <c r="BT3921" i="57" s="1"/>
  <c r="BM3921" i="57"/>
  <c r="BS3921" i="57" s="1"/>
  <c r="BL3921" i="57"/>
  <c r="BK3921" i="57"/>
  <c r="BJ3921" i="57"/>
  <c r="BI3921" i="57"/>
  <c r="BH3921" i="57"/>
  <c r="BG3921" i="57"/>
  <c r="BF3921" i="57"/>
  <c r="BE3921" i="57"/>
  <c r="BD3921" i="57"/>
  <c r="BC3921" i="57"/>
  <c r="BB3921" i="57"/>
  <c r="BA3921" i="57"/>
  <c r="AZ3921" i="57"/>
  <c r="AY3921" i="57"/>
  <c r="AX3921" i="57"/>
  <c r="AW3921" i="57"/>
  <c r="AV3921" i="57"/>
  <c r="AU3921" i="57"/>
  <c r="AT3921" i="57"/>
  <c r="AS3921" i="57"/>
  <c r="AR3921" i="57"/>
  <c r="AQ3921" i="57"/>
  <c r="AP3921" i="57"/>
  <c r="AO3921" i="57"/>
  <c r="AN3921" i="57"/>
  <c r="AM3921" i="57"/>
  <c r="CR3913" i="57"/>
  <c r="CQ3913" i="57"/>
  <c r="CP3913" i="57"/>
  <c r="CL3913" i="57"/>
  <c r="CK3913" i="57"/>
  <c r="CJ3913" i="57"/>
  <c r="CI3913" i="57"/>
  <c r="CH3913" i="57"/>
  <c r="CG3913" i="57"/>
  <c r="CF3913" i="57"/>
  <c r="CE3913" i="57"/>
  <c r="CD3913" i="57"/>
  <c r="CC3913" i="57"/>
  <c r="CB3913" i="57"/>
  <c r="CA3913" i="57"/>
  <c r="BX3913" i="57"/>
  <c r="BY3913" i="57" s="1"/>
  <c r="BQ3913" i="57"/>
  <c r="BW3913" i="57" s="1"/>
  <c r="BP3913" i="57"/>
  <c r="BV3913" i="57" s="1"/>
  <c r="BO3913" i="57"/>
  <c r="BU3913" i="57" s="1"/>
  <c r="BN3913" i="57"/>
  <c r="BT3913" i="57" s="1"/>
  <c r="BM3913" i="57"/>
  <c r="BS3913" i="57" s="1"/>
  <c r="BL3913" i="57"/>
  <c r="BR3913" i="57" s="1"/>
  <c r="BK3913" i="57"/>
  <c r="BJ3913" i="57"/>
  <c r="BI3913" i="57"/>
  <c r="BH3913" i="57"/>
  <c r="BG3913" i="57"/>
  <c r="BF3913" i="57"/>
  <c r="BE3913" i="57"/>
  <c r="BD3913" i="57"/>
  <c r="BC3913" i="57"/>
  <c r="BB3913" i="57"/>
  <c r="BA3913" i="57"/>
  <c r="AZ3913" i="57"/>
  <c r="AY3913" i="57"/>
  <c r="AX3913" i="57"/>
  <c r="AW3913" i="57"/>
  <c r="AV3913" i="57"/>
  <c r="AU3913" i="57"/>
  <c r="AT3913" i="57"/>
  <c r="AS3913" i="57"/>
  <c r="AR3913" i="57"/>
  <c r="AQ3913" i="57"/>
  <c r="AP3913" i="57"/>
  <c r="AO3913" i="57"/>
  <c r="AN3913" i="57"/>
  <c r="AM3913" i="57"/>
  <c r="CR3905" i="57"/>
  <c r="CQ3905" i="57"/>
  <c r="CP3905" i="57"/>
  <c r="CL3905" i="57"/>
  <c r="CK3905" i="57"/>
  <c r="CJ3905" i="57"/>
  <c r="CI3905" i="57"/>
  <c r="CH3905" i="57"/>
  <c r="CG3905" i="57"/>
  <c r="CF3905" i="57"/>
  <c r="CE3905" i="57"/>
  <c r="CD3905" i="57"/>
  <c r="CC3905" i="57"/>
  <c r="CB3905" i="57"/>
  <c r="CA3905" i="57"/>
  <c r="BX3905" i="57"/>
  <c r="BY3905" i="57" s="1"/>
  <c r="BQ3905" i="57"/>
  <c r="BW3905" i="57" s="1"/>
  <c r="BP3905" i="57"/>
  <c r="BV3905" i="57" s="1"/>
  <c r="BO3905" i="57"/>
  <c r="BU3905" i="57" s="1"/>
  <c r="BN3905" i="57"/>
  <c r="BT3905" i="57" s="1"/>
  <c r="BM3905" i="57"/>
  <c r="BS3905" i="57" s="1"/>
  <c r="BL3905" i="57"/>
  <c r="BK3905" i="57"/>
  <c r="BJ3905" i="57"/>
  <c r="BI3905" i="57"/>
  <c r="BH3905" i="57"/>
  <c r="BG3905" i="57"/>
  <c r="BF3905" i="57"/>
  <c r="BE3905" i="57"/>
  <c r="BD3905" i="57"/>
  <c r="BC3905" i="57"/>
  <c r="BB3905" i="57"/>
  <c r="BA3905" i="57"/>
  <c r="AZ3905" i="57"/>
  <c r="AY3905" i="57"/>
  <c r="AX3905" i="57"/>
  <c r="AW3905" i="57"/>
  <c r="AV3905" i="57"/>
  <c r="AU3905" i="57"/>
  <c r="AT3905" i="57"/>
  <c r="AS3905" i="57"/>
  <c r="AR3905" i="57"/>
  <c r="AQ3905" i="57"/>
  <c r="AP3905" i="57"/>
  <c r="AO3905" i="57"/>
  <c r="AN3905" i="57"/>
  <c r="AM3905" i="57"/>
  <c r="CR3897" i="57"/>
  <c r="CQ3897" i="57"/>
  <c r="CP3897" i="57"/>
  <c r="CL3897" i="57"/>
  <c r="CK3897" i="57"/>
  <c r="CJ3897" i="57"/>
  <c r="CI3897" i="57"/>
  <c r="CH3897" i="57"/>
  <c r="CG3897" i="57"/>
  <c r="CF3897" i="57"/>
  <c r="CE3897" i="57"/>
  <c r="CD3897" i="57"/>
  <c r="CC3897" i="57"/>
  <c r="CB3897" i="57"/>
  <c r="CA3897" i="57"/>
  <c r="BX3897" i="57"/>
  <c r="BY3897" i="57" s="1"/>
  <c r="BQ3897" i="57"/>
  <c r="BW3897" i="57" s="1"/>
  <c r="BP3897" i="57"/>
  <c r="BV3897" i="57" s="1"/>
  <c r="BO3897" i="57"/>
  <c r="BU3897" i="57" s="1"/>
  <c r="BN3897" i="57"/>
  <c r="BT3897" i="57" s="1"/>
  <c r="BM3897" i="57"/>
  <c r="BS3897" i="57" s="1"/>
  <c r="BL3897" i="57"/>
  <c r="BK3897" i="57"/>
  <c r="BJ3897" i="57"/>
  <c r="BI3897" i="57"/>
  <c r="BH3897" i="57"/>
  <c r="BG3897" i="57"/>
  <c r="BF3897" i="57"/>
  <c r="BE3897" i="57"/>
  <c r="BD3897" i="57"/>
  <c r="BC3897" i="57"/>
  <c r="BB3897" i="57"/>
  <c r="BA3897" i="57"/>
  <c r="AZ3897" i="57"/>
  <c r="AY3897" i="57"/>
  <c r="AX3897" i="57"/>
  <c r="AW3897" i="57"/>
  <c r="AV3897" i="57"/>
  <c r="AU3897" i="57"/>
  <c r="AT3897" i="57"/>
  <c r="AS3897" i="57"/>
  <c r="AR3897" i="57"/>
  <c r="AQ3897" i="57"/>
  <c r="AP3897" i="57"/>
  <c r="AO3897" i="57"/>
  <c r="AN3897" i="57"/>
  <c r="AM3897" i="57"/>
  <c r="CR3825" i="57"/>
  <c r="CQ3825" i="57"/>
  <c r="CP3825" i="57"/>
  <c r="CL3825" i="57"/>
  <c r="CK3825" i="57"/>
  <c r="CJ3825" i="57"/>
  <c r="CI3825" i="57"/>
  <c r="CH3825" i="57"/>
  <c r="CG3825" i="57"/>
  <c r="CF3825" i="57"/>
  <c r="CE3825" i="57"/>
  <c r="CD3825" i="57"/>
  <c r="CC3825" i="57"/>
  <c r="CB3825" i="57"/>
  <c r="CA3825" i="57"/>
  <c r="BX3825" i="57"/>
  <c r="BY3825" i="57" s="1"/>
  <c r="BQ3825" i="57"/>
  <c r="BW3825" i="57" s="1"/>
  <c r="BP3825" i="57"/>
  <c r="BV3825" i="57" s="1"/>
  <c r="BO3825" i="57"/>
  <c r="BU3825" i="57" s="1"/>
  <c r="BN3825" i="57"/>
  <c r="BT3825" i="57" s="1"/>
  <c r="BM3825" i="57"/>
  <c r="BS3825" i="57" s="1"/>
  <c r="BL3825" i="57"/>
  <c r="BR3825" i="57" s="1"/>
  <c r="BK3825" i="57"/>
  <c r="BJ3825" i="57"/>
  <c r="BI3825" i="57"/>
  <c r="BH3825" i="57"/>
  <c r="BG3825" i="57"/>
  <c r="BF3825" i="57"/>
  <c r="BE3825" i="57"/>
  <c r="BD3825" i="57"/>
  <c r="BC3825" i="57"/>
  <c r="BB3825" i="57"/>
  <c r="BA3825" i="57"/>
  <c r="AZ3825" i="57"/>
  <c r="AY3825" i="57"/>
  <c r="AX3825" i="57"/>
  <c r="AW3825" i="57"/>
  <c r="AV3825" i="57"/>
  <c r="AU3825" i="57"/>
  <c r="AT3825" i="57"/>
  <c r="AS3825" i="57"/>
  <c r="AR3825" i="57"/>
  <c r="AQ3825" i="57"/>
  <c r="AP3825" i="57"/>
  <c r="AO3825" i="57"/>
  <c r="AN3825" i="57"/>
  <c r="AM3825" i="57"/>
  <c r="CR3817" i="57"/>
  <c r="CQ3817" i="57"/>
  <c r="CP3817" i="57"/>
  <c r="CL3817" i="57"/>
  <c r="CK3817" i="57"/>
  <c r="CJ3817" i="57"/>
  <c r="CI3817" i="57"/>
  <c r="CH3817" i="57"/>
  <c r="CG3817" i="57"/>
  <c r="CF3817" i="57"/>
  <c r="CE3817" i="57"/>
  <c r="CD3817" i="57"/>
  <c r="CC3817" i="57"/>
  <c r="CB3817" i="57"/>
  <c r="CA3817" i="57"/>
  <c r="BX3817" i="57"/>
  <c r="BY3817" i="57" s="1"/>
  <c r="BQ3817" i="57"/>
  <c r="BW3817" i="57" s="1"/>
  <c r="BP3817" i="57"/>
  <c r="BV3817" i="57" s="1"/>
  <c r="BO3817" i="57"/>
  <c r="BU3817" i="57" s="1"/>
  <c r="BN3817" i="57"/>
  <c r="BT3817" i="57" s="1"/>
  <c r="BM3817" i="57"/>
  <c r="BS3817" i="57" s="1"/>
  <c r="BL3817" i="57"/>
  <c r="BR3817" i="57" s="1"/>
  <c r="BK3817" i="57"/>
  <c r="BJ3817" i="57"/>
  <c r="BI3817" i="57"/>
  <c r="BH3817" i="57"/>
  <c r="BG3817" i="57"/>
  <c r="BF3817" i="57"/>
  <c r="BE3817" i="57"/>
  <c r="BD3817" i="57"/>
  <c r="BC3817" i="57"/>
  <c r="BB3817" i="57"/>
  <c r="BA3817" i="57"/>
  <c r="AZ3817" i="57"/>
  <c r="AY3817" i="57"/>
  <c r="AX3817" i="57"/>
  <c r="AW3817" i="57"/>
  <c r="AV3817" i="57"/>
  <c r="AU3817" i="57"/>
  <c r="AT3817" i="57"/>
  <c r="AS3817" i="57"/>
  <c r="AR3817" i="57"/>
  <c r="AQ3817" i="57"/>
  <c r="AP3817" i="57"/>
  <c r="AO3817" i="57"/>
  <c r="AN3817" i="57"/>
  <c r="AM3817" i="57"/>
  <c r="CR3809" i="57"/>
  <c r="CQ3809" i="57"/>
  <c r="CP3809" i="57"/>
  <c r="CL3809" i="57"/>
  <c r="CK3809" i="57"/>
  <c r="CJ3809" i="57"/>
  <c r="CI3809" i="57"/>
  <c r="CH3809" i="57"/>
  <c r="CG3809" i="57"/>
  <c r="CF3809" i="57"/>
  <c r="CE3809" i="57"/>
  <c r="CD3809" i="57"/>
  <c r="CC3809" i="57"/>
  <c r="CB3809" i="57"/>
  <c r="CA3809" i="57"/>
  <c r="BX3809" i="57"/>
  <c r="BY3809" i="57" s="1"/>
  <c r="BQ3809" i="57"/>
  <c r="BW3809" i="57" s="1"/>
  <c r="BP3809" i="57"/>
  <c r="BV3809" i="57" s="1"/>
  <c r="BO3809" i="57"/>
  <c r="BU3809" i="57" s="1"/>
  <c r="BN3809" i="57"/>
  <c r="BT3809" i="57" s="1"/>
  <c r="BM3809" i="57"/>
  <c r="BS3809" i="57" s="1"/>
  <c r="BL3809" i="57"/>
  <c r="BK3809" i="57"/>
  <c r="BJ3809" i="57"/>
  <c r="BI3809" i="57"/>
  <c r="BH3809" i="57"/>
  <c r="BG3809" i="57"/>
  <c r="BF3809" i="57"/>
  <c r="BE3809" i="57"/>
  <c r="BD3809" i="57"/>
  <c r="BC3809" i="57"/>
  <c r="BB3809" i="57"/>
  <c r="BA3809" i="57"/>
  <c r="AZ3809" i="57"/>
  <c r="AY3809" i="57"/>
  <c r="AX3809" i="57"/>
  <c r="AW3809" i="57"/>
  <c r="AV3809" i="57"/>
  <c r="AU3809" i="57"/>
  <c r="AT3809" i="57"/>
  <c r="AS3809" i="57"/>
  <c r="AR3809" i="57"/>
  <c r="AQ3809" i="57"/>
  <c r="AP3809" i="57"/>
  <c r="AO3809" i="57"/>
  <c r="AN3809" i="57"/>
  <c r="AM3809" i="57"/>
  <c r="CR3801" i="57"/>
  <c r="CQ3801" i="57"/>
  <c r="CP3801" i="57"/>
  <c r="CL3801" i="57"/>
  <c r="CK3801" i="57"/>
  <c r="CJ3801" i="57"/>
  <c r="CI3801" i="57"/>
  <c r="CH3801" i="57"/>
  <c r="CG3801" i="57"/>
  <c r="CF3801" i="57"/>
  <c r="CE3801" i="57"/>
  <c r="CD3801" i="57"/>
  <c r="CC3801" i="57"/>
  <c r="CB3801" i="57"/>
  <c r="CA3801" i="57"/>
  <c r="BX3801" i="57"/>
  <c r="BY3801" i="57" s="1"/>
  <c r="BQ3801" i="57"/>
  <c r="BW3801" i="57" s="1"/>
  <c r="BP3801" i="57"/>
  <c r="BV3801" i="57" s="1"/>
  <c r="BO3801" i="57"/>
  <c r="BU3801" i="57" s="1"/>
  <c r="BN3801" i="57"/>
  <c r="BT3801" i="57" s="1"/>
  <c r="BM3801" i="57"/>
  <c r="BS3801" i="57" s="1"/>
  <c r="BL3801" i="57"/>
  <c r="BK3801" i="57"/>
  <c r="BJ3801" i="57"/>
  <c r="BI3801" i="57"/>
  <c r="BH3801" i="57"/>
  <c r="BG3801" i="57"/>
  <c r="BF3801" i="57"/>
  <c r="BE3801" i="57"/>
  <c r="BD3801" i="57"/>
  <c r="BC3801" i="57"/>
  <c r="BB3801" i="57"/>
  <c r="BA3801" i="57"/>
  <c r="AZ3801" i="57"/>
  <c r="AY3801" i="57"/>
  <c r="AX3801" i="57"/>
  <c r="AW3801" i="57"/>
  <c r="AV3801" i="57"/>
  <c r="AU3801" i="57"/>
  <c r="AT3801" i="57"/>
  <c r="AS3801" i="57"/>
  <c r="AR3801" i="57"/>
  <c r="AQ3801" i="57"/>
  <c r="AP3801" i="57"/>
  <c r="AO3801" i="57"/>
  <c r="AN3801" i="57"/>
  <c r="AM3801" i="57"/>
  <c r="CR3793" i="57"/>
  <c r="CQ3793" i="57"/>
  <c r="CP3793" i="57"/>
  <c r="CL3793" i="57"/>
  <c r="CK3793" i="57"/>
  <c r="CJ3793" i="57"/>
  <c r="CI3793" i="57"/>
  <c r="CH3793" i="57"/>
  <c r="CG3793" i="57"/>
  <c r="CF3793" i="57"/>
  <c r="CE3793" i="57"/>
  <c r="CD3793" i="57"/>
  <c r="CC3793" i="57"/>
  <c r="CB3793" i="57"/>
  <c r="CA3793" i="57"/>
  <c r="BX3793" i="57"/>
  <c r="BY3793" i="57" s="1"/>
  <c r="BQ3793" i="57"/>
  <c r="BW3793" i="57" s="1"/>
  <c r="BP3793" i="57"/>
  <c r="BV3793" i="57" s="1"/>
  <c r="BO3793" i="57"/>
  <c r="BU3793" i="57" s="1"/>
  <c r="BN3793" i="57"/>
  <c r="BT3793" i="57" s="1"/>
  <c r="BM3793" i="57"/>
  <c r="BS3793" i="57" s="1"/>
  <c r="BL3793" i="57"/>
  <c r="BR3793" i="57" s="1"/>
  <c r="BK3793" i="57"/>
  <c r="BJ3793" i="57"/>
  <c r="BI3793" i="57"/>
  <c r="BH3793" i="57"/>
  <c r="BG3793" i="57"/>
  <c r="BF3793" i="57"/>
  <c r="BE3793" i="57"/>
  <c r="BD3793" i="57"/>
  <c r="BC3793" i="57"/>
  <c r="BB3793" i="57"/>
  <c r="BA3793" i="57"/>
  <c r="AZ3793" i="57"/>
  <c r="AY3793" i="57"/>
  <c r="AX3793" i="57"/>
  <c r="AW3793" i="57"/>
  <c r="AV3793" i="57"/>
  <c r="AU3793" i="57"/>
  <c r="AT3793" i="57"/>
  <c r="AS3793" i="57"/>
  <c r="AR3793" i="57"/>
  <c r="AQ3793" i="57"/>
  <c r="AP3793" i="57"/>
  <c r="AO3793" i="57"/>
  <c r="AN3793" i="57"/>
  <c r="AM3793" i="57"/>
  <c r="CR3785" i="57"/>
  <c r="CQ3785" i="57"/>
  <c r="CP3785" i="57"/>
  <c r="CL3785" i="57"/>
  <c r="CK3785" i="57"/>
  <c r="CJ3785" i="57"/>
  <c r="CI3785" i="57"/>
  <c r="CH3785" i="57"/>
  <c r="CG3785" i="57"/>
  <c r="CF3785" i="57"/>
  <c r="CE3785" i="57"/>
  <c r="CD3785" i="57"/>
  <c r="CC3785" i="57"/>
  <c r="CB3785" i="57"/>
  <c r="CA3785" i="57"/>
  <c r="BX3785" i="57"/>
  <c r="BY3785" i="57" s="1"/>
  <c r="BQ3785" i="57"/>
  <c r="BW3785" i="57" s="1"/>
  <c r="BP3785" i="57"/>
  <c r="BV3785" i="57" s="1"/>
  <c r="BO3785" i="57"/>
  <c r="BU3785" i="57" s="1"/>
  <c r="BN3785" i="57"/>
  <c r="BT3785" i="57" s="1"/>
  <c r="BM3785" i="57"/>
  <c r="BS3785" i="57" s="1"/>
  <c r="BL3785" i="57"/>
  <c r="BK3785" i="57"/>
  <c r="BJ3785" i="57"/>
  <c r="BI3785" i="57"/>
  <c r="BH3785" i="57"/>
  <c r="BG3785" i="57"/>
  <c r="BF3785" i="57"/>
  <c r="BE3785" i="57"/>
  <c r="BD3785" i="57"/>
  <c r="BC3785" i="57"/>
  <c r="BB3785" i="57"/>
  <c r="BA3785" i="57"/>
  <c r="AZ3785" i="57"/>
  <c r="AY3785" i="57"/>
  <c r="AX3785" i="57"/>
  <c r="AW3785" i="57"/>
  <c r="AV3785" i="57"/>
  <c r="AU3785" i="57"/>
  <c r="AT3785" i="57"/>
  <c r="AS3785" i="57"/>
  <c r="AR3785" i="57"/>
  <c r="AQ3785" i="57"/>
  <c r="AP3785" i="57"/>
  <c r="AO3785" i="57"/>
  <c r="AN3785" i="57"/>
  <c r="AM3785" i="57"/>
  <c r="CR3777" i="57"/>
  <c r="CQ3777" i="57"/>
  <c r="CP3777" i="57"/>
  <c r="CL3777" i="57"/>
  <c r="CK3777" i="57"/>
  <c r="CJ3777" i="57"/>
  <c r="CI3777" i="57"/>
  <c r="CH3777" i="57"/>
  <c r="CG3777" i="57"/>
  <c r="CF3777" i="57"/>
  <c r="CE3777" i="57"/>
  <c r="CD3777" i="57"/>
  <c r="CC3777" i="57"/>
  <c r="CB3777" i="57"/>
  <c r="CA3777" i="57"/>
  <c r="BX3777" i="57"/>
  <c r="BY3777" i="57" s="1"/>
  <c r="BQ3777" i="57"/>
  <c r="BW3777" i="57" s="1"/>
  <c r="BP3777" i="57"/>
  <c r="BV3777" i="57" s="1"/>
  <c r="BO3777" i="57"/>
  <c r="BU3777" i="57" s="1"/>
  <c r="BN3777" i="57"/>
  <c r="BT3777" i="57" s="1"/>
  <c r="BM3777" i="57"/>
  <c r="BS3777" i="57" s="1"/>
  <c r="BL3777" i="57"/>
  <c r="BK3777" i="57"/>
  <c r="BJ3777" i="57"/>
  <c r="BI3777" i="57"/>
  <c r="BH3777" i="57"/>
  <c r="BG3777" i="57"/>
  <c r="BF3777" i="57"/>
  <c r="BE3777" i="57"/>
  <c r="BD3777" i="57"/>
  <c r="BC3777" i="57"/>
  <c r="BB3777" i="57"/>
  <c r="BA3777" i="57"/>
  <c r="AZ3777" i="57"/>
  <c r="AY3777" i="57"/>
  <c r="AX3777" i="57"/>
  <c r="AW3777" i="57"/>
  <c r="AV3777" i="57"/>
  <c r="AU3777" i="57"/>
  <c r="AT3777" i="57"/>
  <c r="AS3777" i="57"/>
  <c r="AR3777" i="57"/>
  <c r="AQ3777" i="57"/>
  <c r="AP3777" i="57"/>
  <c r="AO3777" i="57"/>
  <c r="AN3777" i="57"/>
  <c r="AM3777" i="57"/>
  <c r="CR3769" i="57"/>
  <c r="CQ3769" i="57"/>
  <c r="CP3769" i="57"/>
  <c r="CL3769" i="57"/>
  <c r="CK3769" i="57"/>
  <c r="CJ3769" i="57"/>
  <c r="CI3769" i="57"/>
  <c r="CH3769" i="57"/>
  <c r="CG3769" i="57"/>
  <c r="CF3769" i="57"/>
  <c r="CE3769" i="57"/>
  <c r="CD3769" i="57"/>
  <c r="CC3769" i="57"/>
  <c r="CB3769" i="57"/>
  <c r="CA3769" i="57"/>
  <c r="BX3769" i="57"/>
  <c r="BY3769" i="57" s="1"/>
  <c r="BQ3769" i="57"/>
  <c r="BW3769" i="57" s="1"/>
  <c r="BP3769" i="57"/>
  <c r="BV3769" i="57" s="1"/>
  <c r="BO3769" i="57"/>
  <c r="BU3769" i="57" s="1"/>
  <c r="BN3769" i="57"/>
  <c r="BT3769" i="57" s="1"/>
  <c r="BM3769" i="57"/>
  <c r="BS3769" i="57" s="1"/>
  <c r="BL3769" i="57"/>
  <c r="BR3769" i="57" s="1"/>
  <c r="BK3769" i="57"/>
  <c r="BJ3769" i="57"/>
  <c r="BI3769" i="57"/>
  <c r="BH3769" i="57"/>
  <c r="BG3769" i="57"/>
  <c r="BF3769" i="57"/>
  <c r="BE3769" i="57"/>
  <c r="BD3769" i="57"/>
  <c r="BC3769" i="57"/>
  <c r="BB3769" i="57"/>
  <c r="BA3769" i="57"/>
  <c r="AZ3769" i="57"/>
  <c r="AY3769" i="57"/>
  <c r="AX3769" i="57"/>
  <c r="AW3769" i="57"/>
  <c r="AV3769" i="57"/>
  <c r="AU3769" i="57"/>
  <c r="AT3769" i="57"/>
  <c r="AS3769" i="57"/>
  <c r="AR3769" i="57"/>
  <c r="AQ3769" i="57"/>
  <c r="AP3769" i="57"/>
  <c r="AO3769" i="57"/>
  <c r="AN3769" i="57"/>
  <c r="AM3769" i="57"/>
  <c r="CR3761" i="57"/>
  <c r="CQ3761" i="57"/>
  <c r="CP3761" i="57"/>
  <c r="CL3761" i="57"/>
  <c r="CK3761" i="57"/>
  <c r="CJ3761" i="57"/>
  <c r="CI3761" i="57"/>
  <c r="CH3761" i="57"/>
  <c r="CG3761" i="57"/>
  <c r="CF3761" i="57"/>
  <c r="CE3761" i="57"/>
  <c r="CD3761" i="57"/>
  <c r="CC3761" i="57"/>
  <c r="CB3761" i="57"/>
  <c r="CA3761" i="57"/>
  <c r="BX3761" i="57"/>
  <c r="BY3761" i="57" s="1"/>
  <c r="BQ3761" i="57"/>
  <c r="BW3761" i="57" s="1"/>
  <c r="BP3761" i="57"/>
  <c r="BV3761" i="57" s="1"/>
  <c r="BO3761" i="57"/>
  <c r="BU3761" i="57" s="1"/>
  <c r="BN3761" i="57"/>
  <c r="BT3761" i="57" s="1"/>
  <c r="BM3761" i="57"/>
  <c r="BS3761" i="57" s="1"/>
  <c r="BL3761" i="57"/>
  <c r="BR3761" i="57" s="1"/>
  <c r="BK3761" i="57"/>
  <c r="BJ3761" i="57"/>
  <c r="BI3761" i="57"/>
  <c r="BH3761" i="57"/>
  <c r="BG3761" i="57"/>
  <c r="BF3761" i="57"/>
  <c r="BE3761" i="57"/>
  <c r="BD3761" i="57"/>
  <c r="BC3761" i="57"/>
  <c r="BB3761" i="57"/>
  <c r="BA3761" i="57"/>
  <c r="AZ3761" i="57"/>
  <c r="AY3761" i="57"/>
  <c r="AX3761" i="57"/>
  <c r="AW3761" i="57"/>
  <c r="AV3761" i="57"/>
  <c r="AU3761" i="57"/>
  <c r="AT3761" i="57"/>
  <c r="AS3761" i="57"/>
  <c r="AR3761" i="57"/>
  <c r="AQ3761" i="57"/>
  <c r="AP3761" i="57"/>
  <c r="AO3761" i="57"/>
  <c r="AN3761" i="57"/>
  <c r="AM3761" i="57"/>
  <c r="CR3753" i="57"/>
  <c r="CQ3753" i="57"/>
  <c r="CP3753" i="57"/>
  <c r="CL3753" i="57"/>
  <c r="CK3753" i="57"/>
  <c r="CJ3753" i="57"/>
  <c r="CI3753" i="57"/>
  <c r="CH3753" i="57"/>
  <c r="CG3753" i="57"/>
  <c r="CF3753" i="57"/>
  <c r="CE3753" i="57"/>
  <c r="CD3753" i="57"/>
  <c r="CC3753" i="57"/>
  <c r="CB3753" i="57"/>
  <c r="CA3753" i="57"/>
  <c r="BX3753" i="57"/>
  <c r="BY3753" i="57" s="1"/>
  <c r="BQ3753" i="57"/>
  <c r="BW3753" i="57" s="1"/>
  <c r="BP3753" i="57"/>
  <c r="BV3753" i="57" s="1"/>
  <c r="BO3753" i="57"/>
  <c r="BU3753" i="57" s="1"/>
  <c r="BN3753" i="57"/>
  <c r="BT3753" i="57" s="1"/>
  <c r="BM3753" i="57"/>
  <c r="BS3753" i="57" s="1"/>
  <c r="BL3753" i="57"/>
  <c r="BR3753" i="57" s="1"/>
  <c r="BK3753" i="57"/>
  <c r="BJ3753" i="57"/>
  <c r="BI3753" i="57"/>
  <c r="BH3753" i="57"/>
  <c r="BG3753" i="57"/>
  <c r="BF3753" i="57"/>
  <c r="BE3753" i="57"/>
  <c r="BD3753" i="57"/>
  <c r="BC3753" i="57"/>
  <c r="BB3753" i="57"/>
  <c r="BA3753" i="57"/>
  <c r="AZ3753" i="57"/>
  <c r="AY3753" i="57"/>
  <c r="AX3753" i="57"/>
  <c r="AW3753" i="57"/>
  <c r="AV3753" i="57"/>
  <c r="AU3753" i="57"/>
  <c r="AT3753" i="57"/>
  <c r="AS3753" i="57"/>
  <c r="AR3753" i="57"/>
  <c r="AQ3753" i="57"/>
  <c r="AP3753" i="57"/>
  <c r="AO3753" i="57"/>
  <c r="AN3753" i="57"/>
  <c r="AM3753" i="57"/>
  <c r="CR3745" i="57"/>
  <c r="CQ3745" i="57"/>
  <c r="CP3745" i="57"/>
  <c r="CL3745" i="57"/>
  <c r="CK3745" i="57"/>
  <c r="CJ3745" i="57"/>
  <c r="CI3745" i="57"/>
  <c r="CH3745" i="57"/>
  <c r="CG3745" i="57"/>
  <c r="CF3745" i="57"/>
  <c r="CE3745" i="57"/>
  <c r="CD3745" i="57"/>
  <c r="CC3745" i="57"/>
  <c r="CB3745" i="57"/>
  <c r="CA3745" i="57"/>
  <c r="BX3745" i="57"/>
  <c r="BY3745" i="57" s="1"/>
  <c r="BQ3745" i="57"/>
  <c r="BW3745" i="57" s="1"/>
  <c r="BP3745" i="57"/>
  <c r="BV3745" i="57" s="1"/>
  <c r="BO3745" i="57"/>
  <c r="BU3745" i="57" s="1"/>
  <c r="BN3745" i="57"/>
  <c r="BT3745" i="57" s="1"/>
  <c r="BM3745" i="57"/>
  <c r="BS3745" i="57" s="1"/>
  <c r="BL3745" i="57"/>
  <c r="BK3745" i="57"/>
  <c r="BJ3745" i="57"/>
  <c r="BI3745" i="57"/>
  <c r="BH3745" i="57"/>
  <c r="BG3745" i="57"/>
  <c r="BF3745" i="57"/>
  <c r="BE3745" i="57"/>
  <c r="BD3745" i="57"/>
  <c r="BC3745" i="57"/>
  <c r="BB3745" i="57"/>
  <c r="BA3745" i="57"/>
  <c r="AZ3745" i="57"/>
  <c r="AY3745" i="57"/>
  <c r="AX3745" i="57"/>
  <c r="AW3745" i="57"/>
  <c r="AV3745" i="57"/>
  <c r="AU3745" i="57"/>
  <c r="AT3745" i="57"/>
  <c r="AS3745" i="57"/>
  <c r="AR3745" i="57"/>
  <c r="AQ3745" i="57"/>
  <c r="AP3745" i="57"/>
  <c r="AO3745" i="57"/>
  <c r="AN3745" i="57"/>
  <c r="AM3745" i="57"/>
  <c r="CR3737" i="57"/>
  <c r="CQ3737" i="57"/>
  <c r="CP3737" i="57"/>
  <c r="CL3737" i="57"/>
  <c r="CK3737" i="57"/>
  <c r="CJ3737" i="57"/>
  <c r="CI3737" i="57"/>
  <c r="CH3737" i="57"/>
  <c r="CG3737" i="57"/>
  <c r="CF3737" i="57"/>
  <c r="CE3737" i="57"/>
  <c r="CD3737" i="57"/>
  <c r="CC3737" i="57"/>
  <c r="CB3737" i="57"/>
  <c r="CA3737" i="57"/>
  <c r="BX3737" i="57"/>
  <c r="BY3737" i="57" s="1"/>
  <c r="BQ3737" i="57"/>
  <c r="BW3737" i="57" s="1"/>
  <c r="BP3737" i="57"/>
  <c r="BV3737" i="57" s="1"/>
  <c r="BO3737" i="57"/>
  <c r="BU3737" i="57" s="1"/>
  <c r="BN3737" i="57"/>
  <c r="BT3737" i="57" s="1"/>
  <c r="BM3737" i="57"/>
  <c r="BS3737" i="57" s="1"/>
  <c r="BL3737" i="57"/>
  <c r="BK3737" i="57"/>
  <c r="BJ3737" i="57"/>
  <c r="BI3737" i="57"/>
  <c r="BH3737" i="57"/>
  <c r="BG3737" i="57"/>
  <c r="BF3737" i="57"/>
  <c r="BE3737" i="57"/>
  <c r="BD3737" i="57"/>
  <c r="BC3737" i="57"/>
  <c r="BB3737" i="57"/>
  <c r="BA3737" i="57"/>
  <c r="AZ3737" i="57"/>
  <c r="AY3737" i="57"/>
  <c r="AX3737" i="57"/>
  <c r="AW3737" i="57"/>
  <c r="AV3737" i="57"/>
  <c r="AU3737" i="57"/>
  <c r="AT3737" i="57"/>
  <c r="AS3737" i="57"/>
  <c r="AR3737" i="57"/>
  <c r="AQ3737" i="57"/>
  <c r="AP3737" i="57"/>
  <c r="AO3737" i="57"/>
  <c r="AN3737" i="57"/>
  <c r="AM3737" i="57"/>
  <c r="CR3729" i="57"/>
  <c r="CQ3729" i="57"/>
  <c r="CP3729" i="57"/>
  <c r="CL3729" i="57"/>
  <c r="CK3729" i="57"/>
  <c r="CJ3729" i="57"/>
  <c r="CI3729" i="57"/>
  <c r="CH3729" i="57"/>
  <c r="CG3729" i="57"/>
  <c r="CF3729" i="57"/>
  <c r="CE3729" i="57"/>
  <c r="CD3729" i="57"/>
  <c r="CC3729" i="57"/>
  <c r="CB3729" i="57"/>
  <c r="CA3729" i="57"/>
  <c r="BX3729" i="57"/>
  <c r="BY3729" i="57" s="1"/>
  <c r="BQ3729" i="57"/>
  <c r="BW3729" i="57" s="1"/>
  <c r="BP3729" i="57"/>
  <c r="BV3729" i="57" s="1"/>
  <c r="BO3729" i="57"/>
  <c r="BU3729" i="57" s="1"/>
  <c r="BN3729" i="57"/>
  <c r="BT3729" i="57" s="1"/>
  <c r="BM3729" i="57"/>
  <c r="BS3729" i="57" s="1"/>
  <c r="BL3729" i="57"/>
  <c r="BR3729" i="57" s="1"/>
  <c r="BK3729" i="57"/>
  <c r="BJ3729" i="57"/>
  <c r="BI3729" i="57"/>
  <c r="BH3729" i="57"/>
  <c r="BG3729" i="57"/>
  <c r="BF3729" i="57"/>
  <c r="BE3729" i="57"/>
  <c r="BD3729" i="57"/>
  <c r="BC3729" i="57"/>
  <c r="BB3729" i="57"/>
  <c r="BA3729" i="57"/>
  <c r="AZ3729" i="57"/>
  <c r="AY3729" i="57"/>
  <c r="AX3729" i="57"/>
  <c r="AW3729" i="57"/>
  <c r="AV3729" i="57"/>
  <c r="AU3729" i="57"/>
  <c r="AT3729" i="57"/>
  <c r="AS3729" i="57"/>
  <c r="AR3729" i="57"/>
  <c r="AQ3729" i="57"/>
  <c r="AP3729" i="57"/>
  <c r="AO3729" i="57"/>
  <c r="AN3729" i="57"/>
  <c r="AM3729" i="57"/>
  <c r="CR3721" i="57"/>
  <c r="CQ3721" i="57"/>
  <c r="CP3721" i="57"/>
  <c r="CL3721" i="57"/>
  <c r="CK3721" i="57"/>
  <c r="CJ3721" i="57"/>
  <c r="CI3721" i="57"/>
  <c r="CH3721" i="57"/>
  <c r="CG3721" i="57"/>
  <c r="CF3721" i="57"/>
  <c r="CE3721" i="57"/>
  <c r="CD3721" i="57"/>
  <c r="CC3721" i="57"/>
  <c r="CB3721" i="57"/>
  <c r="CA3721" i="57"/>
  <c r="BX3721" i="57"/>
  <c r="BY3721" i="57" s="1"/>
  <c r="BQ3721" i="57"/>
  <c r="BW3721" i="57" s="1"/>
  <c r="BP3721" i="57"/>
  <c r="BV3721" i="57" s="1"/>
  <c r="BO3721" i="57"/>
  <c r="BU3721" i="57" s="1"/>
  <c r="BN3721" i="57"/>
  <c r="BT3721" i="57" s="1"/>
  <c r="BM3721" i="57"/>
  <c r="BS3721" i="57" s="1"/>
  <c r="BL3721" i="57"/>
  <c r="BK3721" i="57"/>
  <c r="BJ3721" i="57"/>
  <c r="BI3721" i="57"/>
  <c r="BH3721" i="57"/>
  <c r="BG3721" i="57"/>
  <c r="BF3721" i="57"/>
  <c r="BE3721" i="57"/>
  <c r="BD3721" i="57"/>
  <c r="BC3721" i="57"/>
  <c r="BB3721" i="57"/>
  <c r="BA3721" i="57"/>
  <c r="AZ3721" i="57"/>
  <c r="AY3721" i="57"/>
  <c r="AX3721" i="57"/>
  <c r="AW3721" i="57"/>
  <c r="AV3721" i="57"/>
  <c r="AU3721" i="57"/>
  <c r="AT3721" i="57"/>
  <c r="AS3721" i="57"/>
  <c r="AR3721" i="57"/>
  <c r="AQ3721" i="57"/>
  <c r="AP3721" i="57"/>
  <c r="AO3721" i="57"/>
  <c r="AN3721" i="57"/>
  <c r="AM3721" i="57"/>
  <c r="CR3713" i="57"/>
  <c r="CQ3713" i="57"/>
  <c r="CP3713" i="57"/>
  <c r="CL3713" i="57"/>
  <c r="CK3713" i="57"/>
  <c r="CJ3713" i="57"/>
  <c r="CI3713" i="57"/>
  <c r="CH3713" i="57"/>
  <c r="CG3713" i="57"/>
  <c r="CF3713" i="57"/>
  <c r="CE3713" i="57"/>
  <c r="CD3713" i="57"/>
  <c r="CC3713" i="57"/>
  <c r="CB3713" i="57"/>
  <c r="CA3713" i="57"/>
  <c r="BX3713" i="57"/>
  <c r="BY3713" i="57" s="1"/>
  <c r="BQ3713" i="57"/>
  <c r="BW3713" i="57" s="1"/>
  <c r="BP3713" i="57"/>
  <c r="BV3713" i="57" s="1"/>
  <c r="BO3713" i="57"/>
  <c r="BU3713" i="57" s="1"/>
  <c r="BN3713" i="57"/>
  <c r="BT3713" i="57" s="1"/>
  <c r="BM3713" i="57"/>
  <c r="BS3713" i="57" s="1"/>
  <c r="BL3713" i="57"/>
  <c r="BK3713" i="57"/>
  <c r="BJ3713" i="57"/>
  <c r="BI3713" i="57"/>
  <c r="BH3713" i="57"/>
  <c r="BG3713" i="57"/>
  <c r="BF3713" i="57"/>
  <c r="BE3713" i="57"/>
  <c r="BD3713" i="57"/>
  <c r="BC3713" i="57"/>
  <c r="BB3713" i="57"/>
  <c r="BA3713" i="57"/>
  <c r="AZ3713" i="57"/>
  <c r="AY3713" i="57"/>
  <c r="AX3713" i="57"/>
  <c r="AW3713" i="57"/>
  <c r="AV3713" i="57"/>
  <c r="AU3713" i="57"/>
  <c r="AT3713" i="57"/>
  <c r="AS3713" i="57"/>
  <c r="AR3713" i="57"/>
  <c r="AQ3713" i="57"/>
  <c r="AP3713" i="57"/>
  <c r="AO3713" i="57"/>
  <c r="AN3713" i="57"/>
  <c r="AM3713" i="57"/>
  <c r="CR3705" i="57"/>
  <c r="CQ3705" i="57"/>
  <c r="CP3705" i="57"/>
  <c r="CL3705" i="57"/>
  <c r="CK3705" i="57"/>
  <c r="CJ3705" i="57"/>
  <c r="CI3705" i="57"/>
  <c r="CH3705" i="57"/>
  <c r="CG3705" i="57"/>
  <c r="CF3705" i="57"/>
  <c r="CE3705" i="57"/>
  <c r="CD3705" i="57"/>
  <c r="CC3705" i="57"/>
  <c r="CB3705" i="57"/>
  <c r="CA3705" i="57"/>
  <c r="BX3705" i="57"/>
  <c r="BY3705" i="57" s="1"/>
  <c r="BQ3705" i="57"/>
  <c r="BW3705" i="57" s="1"/>
  <c r="BP3705" i="57"/>
  <c r="BV3705" i="57" s="1"/>
  <c r="BO3705" i="57"/>
  <c r="BU3705" i="57" s="1"/>
  <c r="BN3705" i="57"/>
  <c r="BT3705" i="57" s="1"/>
  <c r="BM3705" i="57"/>
  <c r="BS3705" i="57" s="1"/>
  <c r="BL3705" i="57"/>
  <c r="BR3705" i="57" s="1"/>
  <c r="BK3705" i="57"/>
  <c r="BJ3705" i="57"/>
  <c r="BI3705" i="57"/>
  <c r="BH3705" i="57"/>
  <c r="BG3705" i="57"/>
  <c r="BF3705" i="57"/>
  <c r="BE3705" i="57"/>
  <c r="BD3705" i="57"/>
  <c r="BC3705" i="57"/>
  <c r="BB3705" i="57"/>
  <c r="BA3705" i="57"/>
  <c r="AZ3705" i="57"/>
  <c r="AY3705" i="57"/>
  <c r="AX3705" i="57"/>
  <c r="AW3705" i="57"/>
  <c r="AV3705" i="57"/>
  <c r="AU3705" i="57"/>
  <c r="AT3705" i="57"/>
  <c r="AS3705" i="57"/>
  <c r="AR3705" i="57"/>
  <c r="AQ3705" i="57"/>
  <c r="AP3705" i="57"/>
  <c r="AO3705" i="57"/>
  <c r="AN3705" i="57"/>
  <c r="AM3705" i="57"/>
  <c r="CR3697" i="57"/>
  <c r="CQ3697" i="57"/>
  <c r="CP3697" i="57"/>
  <c r="CL3697" i="57"/>
  <c r="CK3697" i="57"/>
  <c r="CJ3697" i="57"/>
  <c r="CI3697" i="57"/>
  <c r="CH3697" i="57"/>
  <c r="CG3697" i="57"/>
  <c r="CF3697" i="57"/>
  <c r="CE3697" i="57"/>
  <c r="CD3697" i="57"/>
  <c r="CC3697" i="57"/>
  <c r="CB3697" i="57"/>
  <c r="CA3697" i="57"/>
  <c r="BX3697" i="57"/>
  <c r="BY3697" i="57" s="1"/>
  <c r="BQ3697" i="57"/>
  <c r="BW3697" i="57" s="1"/>
  <c r="BP3697" i="57"/>
  <c r="BV3697" i="57" s="1"/>
  <c r="BO3697" i="57"/>
  <c r="BU3697" i="57" s="1"/>
  <c r="BN3697" i="57"/>
  <c r="BM3697" i="57"/>
  <c r="BS3697" i="57" s="1"/>
  <c r="BL3697" i="57"/>
  <c r="BR3697" i="57" s="1"/>
  <c r="BK3697" i="57"/>
  <c r="BJ3697" i="57"/>
  <c r="BI3697" i="57"/>
  <c r="BH3697" i="57"/>
  <c r="BG3697" i="57"/>
  <c r="BF3697" i="57"/>
  <c r="BE3697" i="57"/>
  <c r="BD3697" i="57"/>
  <c r="BC3697" i="57"/>
  <c r="BB3697" i="57"/>
  <c r="BA3697" i="57"/>
  <c r="AZ3697" i="57"/>
  <c r="AY3697" i="57"/>
  <c r="AX3697" i="57"/>
  <c r="AW3697" i="57"/>
  <c r="AV3697" i="57"/>
  <c r="AU3697" i="57"/>
  <c r="AT3697" i="57"/>
  <c r="AS3697" i="57"/>
  <c r="AR3697" i="57"/>
  <c r="AQ3697" i="57"/>
  <c r="AP3697" i="57"/>
  <c r="AO3697" i="57"/>
  <c r="AN3697" i="57"/>
  <c r="AM3697" i="57"/>
  <c r="CR3689" i="57"/>
  <c r="CQ3689" i="57"/>
  <c r="CP3689" i="57"/>
  <c r="CL3689" i="57"/>
  <c r="CK3689" i="57"/>
  <c r="CJ3689" i="57"/>
  <c r="CI3689" i="57"/>
  <c r="CH3689" i="57"/>
  <c r="CG3689" i="57"/>
  <c r="CF3689" i="57"/>
  <c r="CE3689" i="57"/>
  <c r="CD3689" i="57"/>
  <c r="CC3689" i="57"/>
  <c r="CB3689" i="57"/>
  <c r="CA3689" i="57"/>
  <c r="BX3689" i="57"/>
  <c r="BY3689" i="57" s="1"/>
  <c r="BQ3689" i="57"/>
  <c r="BW3689" i="57" s="1"/>
  <c r="BP3689" i="57"/>
  <c r="BV3689" i="57" s="1"/>
  <c r="BO3689" i="57"/>
  <c r="BU3689" i="57" s="1"/>
  <c r="BN3689" i="57"/>
  <c r="BT3689" i="57" s="1"/>
  <c r="BM3689" i="57"/>
  <c r="BS3689" i="57" s="1"/>
  <c r="BL3689" i="57"/>
  <c r="BR3689" i="57" s="1"/>
  <c r="BK3689" i="57"/>
  <c r="BJ3689" i="57"/>
  <c r="BI3689" i="57"/>
  <c r="BH3689" i="57"/>
  <c r="BG3689" i="57"/>
  <c r="BF3689" i="57"/>
  <c r="BE3689" i="57"/>
  <c r="BD3689" i="57"/>
  <c r="BC3689" i="57"/>
  <c r="BB3689" i="57"/>
  <c r="BA3689" i="57"/>
  <c r="AZ3689" i="57"/>
  <c r="AY3689" i="57"/>
  <c r="AX3689" i="57"/>
  <c r="AW3689" i="57"/>
  <c r="AV3689" i="57"/>
  <c r="AU3689" i="57"/>
  <c r="AT3689" i="57"/>
  <c r="AS3689" i="57"/>
  <c r="AR3689" i="57"/>
  <c r="AQ3689" i="57"/>
  <c r="AP3689" i="57"/>
  <c r="AO3689" i="57"/>
  <c r="AN3689" i="57"/>
  <c r="AM3689" i="57"/>
  <c r="CR3681" i="57"/>
  <c r="CQ3681" i="57"/>
  <c r="CP3681" i="57"/>
  <c r="CL3681" i="57"/>
  <c r="CK3681" i="57"/>
  <c r="CJ3681" i="57"/>
  <c r="CI3681" i="57"/>
  <c r="CH3681" i="57"/>
  <c r="CG3681" i="57"/>
  <c r="CF3681" i="57"/>
  <c r="CE3681" i="57"/>
  <c r="CD3681" i="57"/>
  <c r="CC3681" i="57"/>
  <c r="CB3681" i="57"/>
  <c r="CA3681" i="57"/>
  <c r="BX3681" i="57"/>
  <c r="BY3681" i="57" s="1"/>
  <c r="BQ3681" i="57"/>
  <c r="BW3681" i="57" s="1"/>
  <c r="BP3681" i="57"/>
  <c r="BV3681" i="57" s="1"/>
  <c r="BO3681" i="57"/>
  <c r="BU3681" i="57" s="1"/>
  <c r="BN3681" i="57"/>
  <c r="BT3681" i="57" s="1"/>
  <c r="BM3681" i="57"/>
  <c r="BS3681" i="57" s="1"/>
  <c r="BL3681" i="57"/>
  <c r="BK3681" i="57"/>
  <c r="BJ3681" i="57"/>
  <c r="BI3681" i="57"/>
  <c r="BH3681" i="57"/>
  <c r="BG3681" i="57"/>
  <c r="BF3681" i="57"/>
  <c r="BE3681" i="57"/>
  <c r="BD3681" i="57"/>
  <c r="BC3681" i="57"/>
  <c r="BB3681" i="57"/>
  <c r="BA3681" i="57"/>
  <c r="AZ3681" i="57"/>
  <c r="AY3681" i="57"/>
  <c r="AX3681" i="57"/>
  <c r="AW3681" i="57"/>
  <c r="AV3681" i="57"/>
  <c r="AU3681" i="57"/>
  <c r="AT3681" i="57"/>
  <c r="AS3681" i="57"/>
  <c r="AR3681" i="57"/>
  <c r="AQ3681" i="57"/>
  <c r="AP3681" i="57"/>
  <c r="AO3681" i="57"/>
  <c r="AN3681" i="57"/>
  <c r="AM3681" i="57"/>
  <c r="CR3673" i="57"/>
  <c r="CQ3673" i="57"/>
  <c r="CP3673" i="57"/>
  <c r="CL3673" i="57"/>
  <c r="CK3673" i="57"/>
  <c r="CJ3673" i="57"/>
  <c r="CI3673" i="57"/>
  <c r="CH3673" i="57"/>
  <c r="CG3673" i="57"/>
  <c r="CF3673" i="57"/>
  <c r="CE3673" i="57"/>
  <c r="CD3673" i="57"/>
  <c r="CC3673" i="57"/>
  <c r="CB3673" i="57"/>
  <c r="CA3673" i="57"/>
  <c r="BX3673" i="57"/>
  <c r="BY3673" i="57" s="1"/>
  <c r="BQ3673" i="57"/>
  <c r="BW3673" i="57" s="1"/>
  <c r="BP3673" i="57"/>
  <c r="BV3673" i="57" s="1"/>
  <c r="BO3673" i="57"/>
  <c r="BU3673" i="57" s="1"/>
  <c r="BN3673" i="57"/>
  <c r="BT3673" i="57" s="1"/>
  <c r="BM3673" i="57"/>
  <c r="BS3673" i="57" s="1"/>
  <c r="BL3673" i="57"/>
  <c r="BK3673" i="57"/>
  <c r="BJ3673" i="57"/>
  <c r="BI3673" i="57"/>
  <c r="BH3673" i="57"/>
  <c r="BG3673" i="57"/>
  <c r="BF3673" i="57"/>
  <c r="BE3673" i="57"/>
  <c r="BD3673" i="57"/>
  <c r="BC3673" i="57"/>
  <c r="BB3673" i="57"/>
  <c r="BA3673" i="57"/>
  <c r="AZ3673" i="57"/>
  <c r="AY3673" i="57"/>
  <c r="AX3673" i="57"/>
  <c r="AW3673" i="57"/>
  <c r="AV3673" i="57"/>
  <c r="AU3673" i="57"/>
  <c r="AT3673" i="57"/>
  <c r="AS3673" i="57"/>
  <c r="AR3673" i="57"/>
  <c r="AQ3673" i="57"/>
  <c r="AP3673" i="57"/>
  <c r="AO3673" i="57"/>
  <c r="AN3673" i="57"/>
  <c r="AM3673" i="57"/>
  <c r="CR3665" i="57"/>
  <c r="CQ3665" i="57"/>
  <c r="CP3665" i="57"/>
  <c r="CL3665" i="57"/>
  <c r="CK3665" i="57"/>
  <c r="CJ3665" i="57"/>
  <c r="CI3665" i="57"/>
  <c r="CH3665" i="57"/>
  <c r="CG3665" i="57"/>
  <c r="CF3665" i="57"/>
  <c r="CE3665" i="57"/>
  <c r="CD3665" i="57"/>
  <c r="CC3665" i="57"/>
  <c r="CB3665" i="57"/>
  <c r="CA3665" i="57"/>
  <c r="BX3665" i="57"/>
  <c r="BY3665" i="57" s="1"/>
  <c r="BQ3665" i="57"/>
  <c r="BW3665" i="57" s="1"/>
  <c r="BP3665" i="57"/>
  <c r="BV3665" i="57" s="1"/>
  <c r="BO3665" i="57"/>
  <c r="BU3665" i="57" s="1"/>
  <c r="BN3665" i="57"/>
  <c r="BT3665" i="57" s="1"/>
  <c r="BM3665" i="57"/>
  <c r="BS3665" i="57" s="1"/>
  <c r="BL3665" i="57"/>
  <c r="BR3665" i="57" s="1"/>
  <c r="BK3665" i="57"/>
  <c r="BJ3665" i="57"/>
  <c r="BI3665" i="57"/>
  <c r="BH3665" i="57"/>
  <c r="BG3665" i="57"/>
  <c r="BF3665" i="57"/>
  <c r="BE3665" i="57"/>
  <c r="BD3665" i="57"/>
  <c r="BC3665" i="57"/>
  <c r="BB3665" i="57"/>
  <c r="BA3665" i="57"/>
  <c r="AZ3665" i="57"/>
  <c r="AY3665" i="57"/>
  <c r="AX3665" i="57"/>
  <c r="AW3665" i="57"/>
  <c r="AV3665" i="57"/>
  <c r="AU3665" i="57"/>
  <c r="AT3665" i="57"/>
  <c r="AS3665" i="57"/>
  <c r="AR3665" i="57"/>
  <c r="AQ3665" i="57"/>
  <c r="AP3665" i="57"/>
  <c r="AO3665" i="57"/>
  <c r="AN3665" i="57"/>
  <c r="AM3665" i="57"/>
  <c r="CR3657" i="57"/>
  <c r="CQ3657" i="57"/>
  <c r="CP3657" i="57"/>
  <c r="CL3657" i="57"/>
  <c r="CK3657" i="57"/>
  <c r="CJ3657" i="57"/>
  <c r="CI3657" i="57"/>
  <c r="CH3657" i="57"/>
  <c r="CG3657" i="57"/>
  <c r="CF3657" i="57"/>
  <c r="CE3657" i="57"/>
  <c r="CD3657" i="57"/>
  <c r="CC3657" i="57"/>
  <c r="CB3657" i="57"/>
  <c r="CA3657" i="57"/>
  <c r="BX3657" i="57"/>
  <c r="BY3657" i="57" s="1"/>
  <c r="BQ3657" i="57"/>
  <c r="BW3657" i="57" s="1"/>
  <c r="BP3657" i="57"/>
  <c r="BV3657" i="57" s="1"/>
  <c r="BO3657" i="57"/>
  <c r="BU3657" i="57" s="1"/>
  <c r="BN3657" i="57"/>
  <c r="BT3657" i="57" s="1"/>
  <c r="BM3657" i="57"/>
  <c r="BS3657" i="57" s="1"/>
  <c r="BL3657" i="57"/>
  <c r="BK3657" i="57"/>
  <c r="BJ3657" i="57"/>
  <c r="BI3657" i="57"/>
  <c r="BH3657" i="57"/>
  <c r="BG3657" i="57"/>
  <c r="BF3657" i="57"/>
  <c r="BE3657" i="57"/>
  <c r="BD3657" i="57"/>
  <c r="BC3657" i="57"/>
  <c r="BB3657" i="57"/>
  <c r="BA3657" i="57"/>
  <c r="AZ3657" i="57"/>
  <c r="AY3657" i="57"/>
  <c r="AX3657" i="57"/>
  <c r="AW3657" i="57"/>
  <c r="AV3657" i="57"/>
  <c r="AU3657" i="57"/>
  <c r="AT3657" i="57"/>
  <c r="AS3657" i="57"/>
  <c r="AR3657" i="57"/>
  <c r="AQ3657" i="57"/>
  <c r="AP3657" i="57"/>
  <c r="AO3657" i="57"/>
  <c r="AN3657" i="57"/>
  <c r="AM3657" i="57"/>
  <c r="CR3649" i="57"/>
  <c r="CQ3649" i="57"/>
  <c r="CP3649" i="57"/>
  <c r="CL3649" i="57"/>
  <c r="CK3649" i="57"/>
  <c r="CJ3649" i="57"/>
  <c r="CI3649" i="57"/>
  <c r="CH3649" i="57"/>
  <c r="CG3649" i="57"/>
  <c r="CF3649" i="57"/>
  <c r="CE3649" i="57"/>
  <c r="CD3649" i="57"/>
  <c r="CC3649" i="57"/>
  <c r="CB3649" i="57"/>
  <c r="CA3649" i="57"/>
  <c r="BX3649" i="57"/>
  <c r="BY3649" i="57" s="1"/>
  <c r="BQ3649" i="57"/>
  <c r="BW3649" i="57" s="1"/>
  <c r="BP3649" i="57"/>
  <c r="BV3649" i="57" s="1"/>
  <c r="BO3649" i="57"/>
  <c r="BU3649" i="57" s="1"/>
  <c r="BN3649" i="57"/>
  <c r="BT3649" i="57" s="1"/>
  <c r="BM3649" i="57"/>
  <c r="BS3649" i="57" s="1"/>
  <c r="BL3649" i="57"/>
  <c r="BK3649" i="57"/>
  <c r="BJ3649" i="57"/>
  <c r="BI3649" i="57"/>
  <c r="BH3649" i="57"/>
  <c r="BG3649" i="57"/>
  <c r="BF3649" i="57"/>
  <c r="BE3649" i="57"/>
  <c r="BD3649" i="57"/>
  <c r="BC3649" i="57"/>
  <c r="BB3649" i="57"/>
  <c r="BA3649" i="57"/>
  <c r="AZ3649" i="57"/>
  <c r="AY3649" i="57"/>
  <c r="AX3649" i="57"/>
  <c r="AW3649" i="57"/>
  <c r="AV3649" i="57"/>
  <c r="AU3649" i="57"/>
  <c r="AT3649" i="57"/>
  <c r="AS3649" i="57"/>
  <c r="AR3649" i="57"/>
  <c r="AQ3649" i="57"/>
  <c r="AP3649" i="57"/>
  <c r="AO3649" i="57"/>
  <c r="AN3649" i="57"/>
  <c r="AM3649" i="57"/>
  <c r="CR3641" i="57"/>
  <c r="CQ3641" i="57"/>
  <c r="CP3641" i="57"/>
  <c r="CL3641" i="57"/>
  <c r="CK3641" i="57"/>
  <c r="CJ3641" i="57"/>
  <c r="CI3641" i="57"/>
  <c r="CH3641" i="57"/>
  <c r="CG3641" i="57"/>
  <c r="CF3641" i="57"/>
  <c r="CE3641" i="57"/>
  <c r="CD3641" i="57"/>
  <c r="CC3641" i="57"/>
  <c r="CB3641" i="57"/>
  <c r="CA3641" i="57"/>
  <c r="BX3641" i="57"/>
  <c r="BY3641" i="57" s="1"/>
  <c r="BQ3641" i="57"/>
  <c r="BW3641" i="57" s="1"/>
  <c r="BP3641" i="57"/>
  <c r="BV3641" i="57" s="1"/>
  <c r="BO3641" i="57"/>
  <c r="BU3641" i="57" s="1"/>
  <c r="BN3641" i="57"/>
  <c r="BT3641" i="57" s="1"/>
  <c r="BM3641" i="57"/>
  <c r="BS3641" i="57" s="1"/>
  <c r="BL3641" i="57"/>
  <c r="BR3641" i="57" s="1"/>
  <c r="BK3641" i="57"/>
  <c r="BJ3641" i="57"/>
  <c r="BI3641" i="57"/>
  <c r="BH3641" i="57"/>
  <c r="BG3641" i="57"/>
  <c r="BF3641" i="57"/>
  <c r="BE3641" i="57"/>
  <c r="BD3641" i="57"/>
  <c r="BC3641" i="57"/>
  <c r="BB3641" i="57"/>
  <c r="BA3641" i="57"/>
  <c r="AZ3641" i="57"/>
  <c r="AY3641" i="57"/>
  <c r="AX3641" i="57"/>
  <c r="AW3641" i="57"/>
  <c r="AV3641" i="57"/>
  <c r="AU3641" i="57"/>
  <c r="AT3641" i="57"/>
  <c r="AS3641" i="57"/>
  <c r="AR3641" i="57"/>
  <c r="AQ3641" i="57"/>
  <c r="AP3641" i="57"/>
  <c r="AO3641" i="57"/>
  <c r="AN3641" i="57"/>
  <c r="AM3641" i="57"/>
  <c r="CR3585" i="57"/>
  <c r="CQ3585" i="57"/>
  <c r="CP3585" i="57"/>
  <c r="CL3585" i="57"/>
  <c r="CK3585" i="57"/>
  <c r="CJ3585" i="57"/>
  <c r="CI3585" i="57"/>
  <c r="CH3585" i="57"/>
  <c r="CG3585" i="57"/>
  <c r="CF3585" i="57"/>
  <c r="CE3585" i="57"/>
  <c r="CD3585" i="57"/>
  <c r="CC3585" i="57"/>
  <c r="CB3585" i="57"/>
  <c r="CA3585" i="57"/>
  <c r="BX3585" i="57"/>
  <c r="BY3585" i="57" s="1"/>
  <c r="BQ3585" i="57"/>
  <c r="BW3585" i="57" s="1"/>
  <c r="BP3585" i="57"/>
  <c r="BV3585" i="57" s="1"/>
  <c r="BO3585" i="57"/>
  <c r="BU3585" i="57" s="1"/>
  <c r="BN3585" i="57"/>
  <c r="BT3585" i="57" s="1"/>
  <c r="BM3585" i="57"/>
  <c r="BS3585" i="57" s="1"/>
  <c r="BL3585" i="57"/>
  <c r="BR3585" i="57" s="1"/>
  <c r="BK3585" i="57"/>
  <c r="BJ3585" i="57"/>
  <c r="BI3585" i="57"/>
  <c r="BH3585" i="57"/>
  <c r="BG3585" i="57"/>
  <c r="BF3585" i="57"/>
  <c r="BE3585" i="57"/>
  <c r="BD3585" i="57"/>
  <c r="BC3585" i="57"/>
  <c r="BB3585" i="57"/>
  <c r="BA3585" i="57"/>
  <c r="AZ3585" i="57"/>
  <c r="AY3585" i="57"/>
  <c r="AX3585" i="57"/>
  <c r="AW3585" i="57"/>
  <c r="AV3585" i="57"/>
  <c r="AU3585" i="57"/>
  <c r="AT3585" i="57"/>
  <c r="AS3585" i="57"/>
  <c r="AR3585" i="57"/>
  <c r="AQ3585" i="57"/>
  <c r="AP3585" i="57"/>
  <c r="AO3585" i="57"/>
  <c r="AN3585" i="57"/>
  <c r="AM3585" i="57"/>
  <c r="CO3505" i="57" l="1"/>
  <c r="CO3193" i="57"/>
  <c r="CO3753" i="57"/>
  <c r="CO3553" i="57"/>
  <c r="CO3241" i="57"/>
  <c r="CO3361" i="57"/>
  <c r="CO3457" i="57"/>
  <c r="CO3489" i="57"/>
  <c r="CO3169" i="57"/>
  <c r="CO3793" i="57"/>
  <c r="CO3713" i="57"/>
  <c r="CO3721" i="57"/>
  <c r="CO3737" i="57"/>
  <c r="CO3897" i="57"/>
  <c r="CO3905" i="57"/>
  <c r="CO3921" i="57"/>
  <c r="CO3153" i="57"/>
  <c r="CO3209" i="57"/>
  <c r="CO3337" i="57"/>
  <c r="CO3441" i="57"/>
  <c r="CO3497" i="57"/>
  <c r="CO3529" i="57"/>
  <c r="CO3641" i="57"/>
  <c r="CO3745" i="57"/>
  <c r="CO3769" i="57"/>
  <c r="CO3177" i="57"/>
  <c r="CO3297" i="57"/>
  <c r="CO3417" i="57"/>
  <c r="CO3465" i="57"/>
  <c r="CO3521" i="57"/>
  <c r="CO3697" i="57"/>
  <c r="CO3825" i="57"/>
  <c r="CO3185" i="57"/>
  <c r="CO3249" i="57"/>
  <c r="CO3265" i="57"/>
  <c r="CO3345" i="57"/>
  <c r="CO3537" i="57"/>
  <c r="CO3561" i="57"/>
  <c r="CO3665" i="57"/>
  <c r="CO3689" i="57"/>
  <c r="CO3729" i="57"/>
  <c r="CO3817" i="57"/>
  <c r="CO3913" i="57"/>
  <c r="CO3217" i="57"/>
  <c r="CO3305" i="57"/>
  <c r="CO3329" i="57"/>
  <c r="CO3425" i="57"/>
  <c r="CO3545" i="57"/>
  <c r="CO3569" i="57"/>
  <c r="CO3657" i="57"/>
  <c r="CO3777" i="57"/>
  <c r="CO3785" i="57"/>
  <c r="CO3801" i="57"/>
  <c r="BZ3161" i="57"/>
  <c r="BZ3233" i="57"/>
  <c r="CO3273" i="57"/>
  <c r="CO3353" i="57"/>
  <c r="CO3433" i="57"/>
  <c r="CO3473" i="57"/>
  <c r="BZ3585" i="57"/>
  <c r="CO3673" i="57"/>
  <c r="CO3681" i="57"/>
  <c r="CO3705" i="57"/>
  <c r="BZ3753" i="57"/>
  <c r="CO3809" i="57"/>
  <c r="CO3145" i="57"/>
  <c r="CO3161" i="57"/>
  <c r="CO3233" i="57"/>
  <c r="CO3257" i="57"/>
  <c r="CO3313" i="57"/>
  <c r="CO3449" i="57"/>
  <c r="CO3649" i="57"/>
  <c r="CO3585" i="57"/>
  <c r="CO3761" i="57"/>
  <c r="CO3201" i="57"/>
  <c r="CO3289" i="57"/>
  <c r="CO3321" i="57"/>
  <c r="CO3481" i="57"/>
  <c r="CO3577" i="57"/>
  <c r="BZ3577" i="57"/>
  <c r="BZ3537" i="57"/>
  <c r="BZ3305" i="57"/>
  <c r="BZ3417" i="57"/>
  <c r="BZ3481" i="57"/>
  <c r="BZ3169" i="57"/>
  <c r="BR3177" i="57"/>
  <c r="BZ3177" i="57" s="1"/>
  <c r="BR3241" i="57"/>
  <c r="BZ3241" i="57" s="1"/>
  <c r="BR3313" i="57"/>
  <c r="BZ3313" i="57" s="1"/>
  <c r="BR3425" i="57"/>
  <c r="BZ3425" i="57" s="1"/>
  <c r="BR3489" i="57"/>
  <c r="BZ3489" i="57" s="1"/>
  <c r="BT3529" i="57"/>
  <c r="BZ3529" i="57" s="1"/>
  <c r="BR3545" i="57"/>
  <c r="BZ3545" i="57" s="1"/>
  <c r="BZ3185" i="57"/>
  <c r="BZ3249" i="57"/>
  <c r="BZ3321" i="57"/>
  <c r="BR3433" i="57"/>
  <c r="BZ3433" i="57" s="1"/>
  <c r="BR3497" i="57"/>
  <c r="BZ3497" i="57" s="1"/>
  <c r="BR3193" i="57"/>
  <c r="BZ3193" i="57" s="1"/>
  <c r="BV3217" i="57"/>
  <c r="BZ3217" i="57" s="1"/>
  <c r="BR3257" i="57"/>
  <c r="BZ3257" i="57" s="1"/>
  <c r="BV3297" i="57"/>
  <c r="BZ3297" i="57" s="1"/>
  <c r="BR3329" i="57"/>
  <c r="BZ3329" i="57" s="1"/>
  <c r="BV3361" i="57"/>
  <c r="BZ3361" i="57" s="1"/>
  <c r="BR3441" i="57"/>
  <c r="BZ3441" i="57" s="1"/>
  <c r="BV3473" i="57"/>
  <c r="BZ3473" i="57" s="1"/>
  <c r="BR3505" i="57"/>
  <c r="BZ3505" i="57" s="1"/>
  <c r="BR3145" i="57"/>
  <c r="BZ3145" i="57" s="1"/>
  <c r="BR3265" i="57"/>
  <c r="BZ3265" i="57" s="1"/>
  <c r="BR3337" i="57"/>
  <c r="BZ3337" i="57" s="1"/>
  <c r="BR3449" i="57"/>
  <c r="BZ3449" i="57" s="1"/>
  <c r="BR3521" i="57"/>
  <c r="BZ3521" i="57" s="1"/>
  <c r="BR3553" i="57"/>
  <c r="BZ3553" i="57" s="1"/>
  <c r="BR3153" i="57"/>
  <c r="BZ3153" i="57" s="1"/>
  <c r="BR3201" i="57"/>
  <c r="BZ3201" i="57" s="1"/>
  <c r="BR3273" i="57"/>
  <c r="BZ3273" i="57" s="1"/>
  <c r="BR3345" i="57"/>
  <c r="BZ3345" i="57" s="1"/>
  <c r="BR3457" i="57"/>
  <c r="BZ3457" i="57" s="1"/>
  <c r="BR3561" i="57"/>
  <c r="BZ3561" i="57" s="1"/>
  <c r="BR3209" i="57"/>
  <c r="BZ3209" i="57" s="1"/>
  <c r="BR3289" i="57"/>
  <c r="BZ3289" i="57" s="1"/>
  <c r="BR3353" i="57"/>
  <c r="BZ3353" i="57" s="1"/>
  <c r="BR3465" i="57"/>
  <c r="BZ3465" i="57" s="1"/>
  <c r="BR3569" i="57"/>
  <c r="BZ3569" i="57" s="1"/>
  <c r="BZ3665" i="57"/>
  <c r="BZ3793" i="57"/>
  <c r="BZ3689" i="57"/>
  <c r="BZ3817" i="57"/>
  <c r="BZ3729" i="57"/>
  <c r="BZ3913" i="57"/>
  <c r="BT3697" i="57"/>
  <c r="BZ3697" i="57" s="1"/>
  <c r="BR3657" i="57"/>
  <c r="BZ3657" i="57" s="1"/>
  <c r="BR3721" i="57"/>
  <c r="BZ3721" i="57" s="1"/>
  <c r="BR3785" i="57"/>
  <c r="BZ3785" i="57" s="1"/>
  <c r="BR3905" i="57"/>
  <c r="BZ3905" i="57" s="1"/>
  <c r="BR3673" i="57"/>
  <c r="BZ3673" i="57" s="1"/>
  <c r="BR3737" i="57"/>
  <c r="BZ3737" i="57" s="1"/>
  <c r="BR3801" i="57"/>
  <c r="BZ3801" i="57" s="1"/>
  <c r="BR3921" i="57"/>
  <c r="BZ3921" i="57" s="1"/>
  <c r="BR3681" i="57"/>
  <c r="BZ3681" i="57" s="1"/>
  <c r="BR3745" i="57"/>
  <c r="BZ3745" i="57" s="1"/>
  <c r="BR3809" i="57"/>
  <c r="BZ3809" i="57" s="1"/>
  <c r="BZ3761" i="57"/>
  <c r="BZ3825" i="57"/>
  <c r="BZ3641" i="57"/>
  <c r="BZ3705" i="57"/>
  <c r="BZ3769" i="57"/>
  <c r="BR3649" i="57"/>
  <c r="BZ3649" i="57" s="1"/>
  <c r="BR3713" i="57"/>
  <c r="BZ3713" i="57" s="1"/>
  <c r="BR3777" i="57"/>
  <c r="BZ3777" i="57" s="1"/>
  <c r="BR3897" i="57"/>
  <c r="BZ3897" i="57" s="1"/>
  <c r="DF2241" i="57" l="1"/>
  <c r="CR2241" i="57"/>
  <c r="CQ2241" i="57"/>
  <c r="CP2241" i="57"/>
  <c r="CL2241" i="57"/>
  <c r="CK2241" i="57"/>
  <c r="CJ2241" i="57"/>
  <c r="CI2241" i="57"/>
  <c r="CH2241" i="57"/>
  <c r="CG2241" i="57"/>
  <c r="CF2241" i="57"/>
  <c r="CE2241" i="57"/>
  <c r="CD2241" i="57"/>
  <c r="CC2241" i="57"/>
  <c r="CB2241" i="57"/>
  <c r="CA2241" i="57"/>
  <c r="BX2241" i="57"/>
  <c r="BY2241" i="57" s="1"/>
  <c r="BQ2241" i="57"/>
  <c r="BW2241" i="57" s="1"/>
  <c r="BP2241" i="57"/>
  <c r="BV2241" i="57" s="1"/>
  <c r="BO2241" i="57"/>
  <c r="BU2241" i="57" s="1"/>
  <c r="BN2241" i="57"/>
  <c r="BT2241" i="57" s="1"/>
  <c r="BM2241" i="57"/>
  <c r="BS2241" i="57" s="1"/>
  <c r="BL2241" i="57"/>
  <c r="BK2241" i="57"/>
  <c r="BJ2241" i="57"/>
  <c r="BI2241" i="57"/>
  <c r="BH2241" i="57"/>
  <c r="BG2241" i="57"/>
  <c r="BF2241" i="57"/>
  <c r="BE2241" i="57"/>
  <c r="BD2241" i="57"/>
  <c r="BC2241" i="57"/>
  <c r="BB2241" i="57"/>
  <c r="BA2241" i="57"/>
  <c r="AZ2241" i="57"/>
  <c r="AY2241" i="57"/>
  <c r="AX2241" i="57"/>
  <c r="AW2241" i="57"/>
  <c r="AV2241" i="57"/>
  <c r="AU2241" i="57"/>
  <c r="AT2241" i="57"/>
  <c r="AS2241" i="57"/>
  <c r="AR2241" i="57"/>
  <c r="AQ2241" i="57"/>
  <c r="AP2241" i="57"/>
  <c r="AO2241" i="57"/>
  <c r="AN2241" i="57"/>
  <c r="AM2241" i="57"/>
  <c r="DF2233" i="57"/>
  <c r="CR2233" i="57"/>
  <c r="CQ2233" i="57"/>
  <c r="CP2233" i="57"/>
  <c r="CL2233" i="57"/>
  <c r="CK2233" i="57"/>
  <c r="CJ2233" i="57"/>
  <c r="CI2233" i="57"/>
  <c r="CH2233" i="57"/>
  <c r="CG2233" i="57"/>
  <c r="CF2233" i="57"/>
  <c r="CE2233" i="57"/>
  <c r="CD2233" i="57"/>
  <c r="CC2233" i="57"/>
  <c r="CB2233" i="57"/>
  <c r="CA2233" i="57"/>
  <c r="BX2233" i="57"/>
  <c r="BY2233" i="57" s="1"/>
  <c r="BQ2233" i="57"/>
  <c r="BW2233" i="57" s="1"/>
  <c r="BP2233" i="57"/>
  <c r="BV2233" i="57" s="1"/>
  <c r="BO2233" i="57"/>
  <c r="BU2233" i="57" s="1"/>
  <c r="BN2233" i="57"/>
  <c r="BT2233" i="57" s="1"/>
  <c r="BM2233" i="57"/>
  <c r="BS2233" i="57" s="1"/>
  <c r="BL2233" i="57"/>
  <c r="BK2233" i="57"/>
  <c r="BJ2233" i="57"/>
  <c r="BI2233" i="57"/>
  <c r="BH2233" i="57"/>
  <c r="BG2233" i="57"/>
  <c r="BF2233" i="57"/>
  <c r="BE2233" i="57"/>
  <c r="BD2233" i="57"/>
  <c r="BC2233" i="57"/>
  <c r="BB2233" i="57"/>
  <c r="BA2233" i="57"/>
  <c r="AZ2233" i="57"/>
  <c r="AY2233" i="57"/>
  <c r="AX2233" i="57"/>
  <c r="AW2233" i="57"/>
  <c r="AV2233" i="57"/>
  <c r="AU2233" i="57"/>
  <c r="AT2233" i="57"/>
  <c r="AS2233" i="57"/>
  <c r="AR2233" i="57"/>
  <c r="AQ2233" i="57"/>
  <c r="AP2233" i="57"/>
  <c r="AO2233" i="57"/>
  <c r="AN2233" i="57"/>
  <c r="AM2233" i="57"/>
  <c r="DF2225" i="57"/>
  <c r="CR2225" i="57"/>
  <c r="CQ2225" i="57"/>
  <c r="CP2225" i="57"/>
  <c r="CL2225" i="57"/>
  <c r="CK2225" i="57"/>
  <c r="CJ2225" i="57"/>
  <c r="CI2225" i="57"/>
  <c r="CH2225" i="57"/>
  <c r="CG2225" i="57"/>
  <c r="CF2225" i="57"/>
  <c r="CE2225" i="57"/>
  <c r="CD2225" i="57"/>
  <c r="CC2225" i="57"/>
  <c r="CB2225" i="57"/>
  <c r="CA2225" i="57"/>
  <c r="BX2225" i="57"/>
  <c r="BY2225" i="57" s="1"/>
  <c r="BQ2225" i="57"/>
  <c r="BW2225" i="57" s="1"/>
  <c r="BP2225" i="57"/>
  <c r="BV2225" i="57" s="1"/>
  <c r="BO2225" i="57"/>
  <c r="BU2225" i="57" s="1"/>
  <c r="BN2225" i="57"/>
  <c r="BT2225" i="57" s="1"/>
  <c r="BM2225" i="57"/>
  <c r="BS2225" i="57" s="1"/>
  <c r="BL2225" i="57"/>
  <c r="BR2225" i="57" s="1"/>
  <c r="BK2225" i="57"/>
  <c r="BJ2225" i="57"/>
  <c r="BI2225" i="57"/>
  <c r="BH2225" i="57"/>
  <c r="BG2225" i="57"/>
  <c r="BF2225" i="57"/>
  <c r="BE2225" i="57"/>
  <c r="BD2225" i="57"/>
  <c r="BC2225" i="57"/>
  <c r="BB2225" i="57"/>
  <c r="BA2225" i="57"/>
  <c r="AZ2225" i="57"/>
  <c r="AY2225" i="57"/>
  <c r="AX2225" i="57"/>
  <c r="AW2225" i="57"/>
  <c r="AV2225" i="57"/>
  <c r="AU2225" i="57"/>
  <c r="AT2225" i="57"/>
  <c r="AS2225" i="57"/>
  <c r="AR2225" i="57"/>
  <c r="AQ2225" i="57"/>
  <c r="AP2225" i="57"/>
  <c r="AO2225" i="57"/>
  <c r="AN2225" i="57"/>
  <c r="AM2225" i="57"/>
  <c r="DF2217" i="57"/>
  <c r="CR2217" i="57"/>
  <c r="CQ2217" i="57"/>
  <c r="CP2217" i="57"/>
  <c r="CL2217" i="57"/>
  <c r="CK2217" i="57"/>
  <c r="CJ2217" i="57"/>
  <c r="CI2217" i="57"/>
  <c r="CH2217" i="57"/>
  <c r="CG2217" i="57"/>
  <c r="CF2217" i="57"/>
  <c r="CE2217" i="57"/>
  <c r="CD2217" i="57"/>
  <c r="CC2217" i="57"/>
  <c r="CB2217" i="57"/>
  <c r="CA2217" i="57"/>
  <c r="BX2217" i="57"/>
  <c r="BY2217" i="57" s="1"/>
  <c r="BQ2217" i="57"/>
  <c r="BW2217" i="57" s="1"/>
  <c r="BP2217" i="57"/>
  <c r="BV2217" i="57" s="1"/>
  <c r="BO2217" i="57"/>
  <c r="BU2217" i="57" s="1"/>
  <c r="BN2217" i="57"/>
  <c r="BT2217" i="57" s="1"/>
  <c r="BM2217" i="57"/>
  <c r="BS2217" i="57" s="1"/>
  <c r="BL2217" i="57"/>
  <c r="BK2217" i="57"/>
  <c r="BJ2217" i="57"/>
  <c r="BI2217" i="57"/>
  <c r="BH2217" i="57"/>
  <c r="BG2217" i="57"/>
  <c r="BF2217" i="57"/>
  <c r="BE2217" i="57"/>
  <c r="BD2217" i="57"/>
  <c r="BC2217" i="57"/>
  <c r="BB2217" i="57"/>
  <c r="BA2217" i="57"/>
  <c r="AZ2217" i="57"/>
  <c r="AY2217" i="57"/>
  <c r="AX2217" i="57"/>
  <c r="AW2217" i="57"/>
  <c r="AV2217" i="57"/>
  <c r="AU2217" i="57"/>
  <c r="AT2217" i="57"/>
  <c r="AS2217" i="57"/>
  <c r="AR2217" i="57"/>
  <c r="AQ2217" i="57"/>
  <c r="AP2217" i="57"/>
  <c r="AO2217" i="57"/>
  <c r="AN2217" i="57"/>
  <c r="AM2217" i="57"/>
  <c r="DF2209" i="57"/>
  <c r="CR2209" i="57"/>
  <c r="CQ2209" i="57"/>
  <c r="CP2209" i="57"/>
  <c r="CL2209" i="57"/>
  <c r="CK2209" i="57"/>
  <c r="CJ2209" i="57"/>
  <c r="CI2209" i="57"/>
  <c r="CH2209" i="57"/>
  <c r="CG2209" i="57"/>
  <c r="CF2209" i="57"/>
  <c r="CE2209" i="57"/>
  <c r="CD2209" i="57"/>
  <c r="CC2209" i="57"/>
  <c r="CB2209" i="57"/>
  <c r="CA2209" i="57"/>
  <c r="BX2209" i="57"/>
  <c r="BY2209" i="57" s="1"/>
  <c r="BQ2209" i="57"/>
  <c r="BW2209" i="57" s="1"/>
  <c r="BP2209" i="57"/>
  <c r="BV2209" i="57" s="1"/>
  <c r="BO2209" i="57"/>
  <c r="BU2209" i="57" s="1"/>
  <c r="BN2209" i="57"/>
  <c r="BT2209" i="57" s="1"/>
  <c r="BM2209" i="57"/>
  <c r="BS2209" i="57" s="1"/>
  <c r="BL2209" i="57"/>
  <c r="BK2209" i="57"/>
  <c r="BJ2209" i="57"/>
  <c r="BI2209" i="57"/>
  <c r="BH2209" i="57"/>
  <c r="BG2209" i="57"/>
  <c r="BF2209" i="57"/>
  <c r="BE2209" i="57"/>
  <c r="BD2209" i="57"/>
  <c r="BC2209" i="57"/>
  <c r="BB2209" i="57"/>
  <c r="BA2209" i="57"/>
  <c r="AZ2209" i="57"/>
  <c r="AY2209" i="57"/>
  <c r="AX2209" i="57"/>
  <c r="AW2209" i="57"/>
  <c r="AV2209" i="57"/>
  <c r="AU2209" i="57"/>
  <c r="AT2209" i="57"/>
  <c r="AS2209" i="57"/>
  <c r="AR2209" i="57"/>
  <c r="AQ2209" i="57"/>
  <c r="AP2209" i="57"/>
  <c r="AO2209" i="57"/>
  <c r="AN2209" i="57"/>
  <c r="AM2209" i="57"/>
  <c r="DF2201" i="57"/>
  <c r="CR2201" i="57"/>
  <c r="CQ2201" i="57"/>
  <c r="CP2201" i="57"/>
  <c r="CL2201" i="57"/>
  <c r="CK2201" i="57"/>
  <c r="CJ2201" i="57"/>
  <c r="CI2201" i="57"/>
  <c r="CH2201" i="57"/>
  <c r="CG2201" i="57"/>
  <c r="CF2201" i="57"/>
  <c r="CE2201" i="57"/>
  <c r="CD2201" i="57"/>
  <c r="CC2201" i="57"/>
  <c r="CB2201" i="57"/>
  <c r="CA2201" i="57"/>
  <c r="BX2201" i="57"/>
  <c r="BY2201" i="57" s="1"/>
  <c r="BQ2201" i="57"/>
  <c r="BW2201" i="57" s="1"/>
  <c r="BP2201" i="57"/>
  <c r="BV2201" i="57" s="1"/>
  <c r="BO2201" i="57"/>
  <c r="BU2201" i="57" s="1"/>
  <c r="BN2201" i="57"/>
  <c r="BT2201" i="57" s="1"/>
  <c r="BM2201" i="57"/>
  <c r="BS2201" i="57" s="1"/>
  <c r="BL2201" i="57"/>
  <c r="BK2201" i="57"/>
  <c r="BJ2201" i="57"/>
  <c r="BI2201" i="57"/>
  <c r="BH2201" i="57"/>
  <c r="BG2201" i="57"/>
  <c r="BF2201" i="57"/>
  <c r="BE2201" i="57"/>
  <c r="BD2201" i="57"/>
  <c r="BC2201" i="57"/>
  <c r="BB2201" i="57"/>
  <c r="BA2201" i="57"/>
  <c r="AZ2201" i="57"/>
  <c r="AY2201" i="57"/>
  <c r="AX2201" i="57"/>
  <c r="AW2201" i="57"/>
  <c r="AV2201" i="57"/>
  <c r="AU2201" i="57"/>
  <c r="AT2201" i="57"/>
  <c r="AS2201" i="57"/>
  <c r="AR2201" i="57"/>
  <c r="AQ2201" i="57"/>
  <c r="AP2201" i="57"/>
  <c r="AO2201" i="57"/>
  <c r="AN2201" i="57"/>
  <c r="AM2201" i="57"/>
  <c r="DF2193" i="57"/>
  <c r="CR2193" i="57"/>
  <c r="CQ2193" i="57"/>
  <c r="CP2193" i="57"/>
  <c r="CL2193" i="57"/>
  <c r="CK2193" i="57"/>
  <c r="CJ2193" i="57"/>
  <c r="CI2193" i="57"/>
  <c r="CH2193" i="57"/>
  <c r="CG2193" i="57"/>
  <c r="CF2193" i="57"/>
  <c r="CE2193" i="57"/>
  <c r="CD2193" i="57"/>
  <c r="CC2193" i="57"/>
  <c r="CB2193" i="57"/>
  <c r="CA2193" i="57"/>
  <c r="BX2193" i="57"/>
  <c r="BY2193" i="57" s="1"/>
  <c r="BQ2193" i="57"/>
  <c r="BW2193" i="57" s="1"/>
  <c r="BP2193" i="57"/>
  <c r="BV2193" i="57" s="1"/>
  <c r="BO2193" i="57"/>
  <c r="BU2193" i="57" s="1"/>
  <c r="BN2193" i="57"/>
  <c r="BT2193" i="57" s="1"/>
  <c r="BM2193" i="57"/>
  <c r="BS2193" i="57" s="1"/>
  <c r="BL2193" i="57"/>
  <c r="BR2193" i="57" s="1"/>
  <c r="BK2193" i="57"/>
  <c r="BJ2193" i="57"/>
  <c r="BI2193" i="57"/>
  <c r="BH2193" i="57"/>
  <c r="BG2193" i="57"/>
  <c r="BF2193" i="57"/>
  <c r="BE2193" i="57"/>
  <c r="BD2193" i="57"/>
  <c r="BC2193" i="57"/>
  <c r="BB2193" i="57"/>
  <c r="BA2193" i="57"/>
  <c r="AZ2193" i="57"/>
  <c r="AY2193" i="57"/>
  <c r="AX2193" i="57"/>
  <c r="AW2193" i="57"/>
  <c r="AV2193" i="57"/>
  <c r="AU2193" i="57"/>
  <c r="AT2193" i="57"/>
  <c r="AS2193" i="57"/>
  <c r="AR2193" i="57"/>
  <c r="AQ2193" i="57"/>
  <c r="AP2193" i="57"/>
  <c r="AO2193" i="57"/>
  <c r="AN2193" i="57"/>
  <c r="AM2193" i="57"/>
  <c r="DF2185" i="57"/>
  <c r="CR2185" i="57"/>
  <c r="CQ2185" i="57"/>
  <c r="CP2185" i="57"/>
  <c r="CL2185" i="57"/>
  <c r="CK2185" i="57"/>
  <c r="CJ2185" i="57"/>
  <c r="CI2185" i="57"/>
  <c r="CH2185" i="57"/>
  <c r="CG2185" i="57"/>
  <c r="CF2185" i="57"/>
  <c r="CE2185" i="57"/>
  <c r="CD2185" i="57"/>
  <c r="CC2185" i="57"/>
  <c r="CB2185" i="57"/>
  <c r="CA2185" i="57"/>
  <c r="BX2185" i="57"/>
  <c r="BY2185" i="57" s="1"/>
  <c r="BQ2185" i="57"/>
  <c r="BW2185" i="57" s="1"/>
  <c r="BP2185" i="57"/>
  <c r="BV2185" i="57" s="1"/>
  <c r="BO2185" i="57"/>
  <c r="BU2185" i="57" s="1"/>
  <c r="BN2185" i="57"/>
  <c r="BT2185" i="57" s="1"/>
  <c r="BM2185" i="57"/>
  <c r="BS2185" i="57" s="1"/>
  <c r="BL2185" i="57"/>
  <c r="BK2185" i="57"/>
  <c r="BJ2185" i="57"/>
  <c r="BI2185" i="57"/>
  <c r="BH2185" i="57"/>
  <c r="BG2185" i="57"/>
  <c r="BF2185" i="57"/>
  <c r="BE2185" i="57"/>
  <c r="BD2185" i="57"/>
  <c r="BC2185" i="57"/>
  <c r="BB2185" i="57"/>
  <c r="BA2185" i="57"/>
  <c r="AZ2185" i="57"/>
  <c r="AY2185" i="57"/>
  <c r="AX2185" i="57"/>
  <c r="AW2185" i="57"/>
  <c r="AV2185" i="57"/>
  <c r="AU2185" i="57"/>
  <c r="AT2185" i="57"/>
  <c r="AS2185" i="57"/>
  <c r="AR2185" i="57"/>
  <c r="AQ2185" i="57"/>
  <c r="AP2185" i="57"/>
  <c r="AO2185" i="57"/>
  <c r="AN2185" i="57"/>
  <c r="AM2185" i="57"/>
  <c r="DF2177" i="57"/>
  <c r="CR2177" i="57"/>
  <c r="CQ2177" i="57"/>
  <c r="CP2177" i="57"/>
  <c r="CL2177" i="57"/>
  <c r="CK2177" i="57"/>
  <c r="CJ2177" i="57"/>
  <c r="CI2177" i="57"/>
  <c r="CH2177" i="57"/>
  <c r="CG2177" i="57"/>
  <c r="CF2177" i="57"/>
  <c r="CE2177" i="57"/>
  <c r="CD2177" i="57"/>
  <c r="CC2177" i="57"/>
  <c r="CB2177" i="57"/>
  <c r="CA2177" i="57"/>
  <c r="BX2177" i="57"/>
  <c r="BY2177" i="57" s="1"/>
  <c r="BQ2177" i="57"/>
  <c r="BW2177" i="57" s="1"/>
  <c r="BP2177" i="57"/>
  <c r="BV2177" i="57" s="1"/>
  <c r="BO2177" i="57"/>
  <c r="BU2177" i="57" s="1"/>
  <c r="BN2177" i="57"/>
  <c r="BT2177" i="57" s="1"/>
  <c r="BM2177" i="57"/>
  <c r="BS2177" i="57" s="1"/>
  <c r="BL2177" i="57"/>
  <c r="BK2177" i="57"/>
  <c r="BJ2177" i="57"/>
  <c r="BI2177" i="57"/>
  <c r="BH2177" i="57"/>
  <c r="BG2177" i="57"/>
  <c r="BF2177" i="57"/>
  <c r="BE2177" i="57"/>
  <c r="BD2177" i="57"/>
  <c r="BC2177" i="57"/>
  <c r="BB2177" i="57"/>
  <c r="BA2177" i="57"/>
  <c r="AZ2177" i="57"/>
  <c r="AY2177" i="57"/>
  <c r="AX2177" i="57"/>
  <c r="AW2177" i="57"/>
  <c r="AV2177" i="57"/>
  <c r="AU2177" i="57"/>
  <c r="AT2177" i="57"/>
  <c r="AS2177" i="57"/>
  <c r="AR2177" i="57"/>
  <c r="AQ2177" i="57"/>
  <c r="AP2177" i="57"/>
  <c r="AO2177" i="57"/>
  <c r="AN2177" i="57"/>
  <c r="AM2177" i="57"/>
  <c r="DF2169" i="57"/>
  <c r="CR2169" i="57"/>
  <c r="CQ2169" i="57"/>
  <c r="CP2169" i="57"/>
  <c r="CL2169" i="57"/>
  <c r="CK2169" i="57"/>
  <c r="CJ2169" i="57"/>
  <c r="CI2169" i="57"/>
  <c r="CH2169" i="57"/>
  <c r="CG2169" i="57"/>
  <c r="CF2169" i="57"/>
  <c r="CE2169" i="57"/>
  <c r="CD2169" i="57"/>
  <c r="CC2169" i="57"/>
  <c r="CB2169" i="57"/>
  <c r="CA2169" i="57"/>
  <c r="BX2169" i="57"/>
  <c r="BY2169" i="57" s="1"/>
  <c r="BQ2169" i="57"/>
  <c r="BW2169" i="57" s="1"/>
  <c r="BP2169" i="57"/>
  <c r="BV2169" i="57" s="1"/>
  <c r="BO2169" i="57"/>
  <c r="BU2169" i="57" s="1"/>
  <c r="BN2169" i="57"/>
  <c r="BT2169" i="57" s="1"/>
  <c r="BM2169" i="57"/>
  <c r="BS2169" i="57" s="1"/>
  <c r="BL2169" i="57"/>
  <c r="BR2169" i="57" s="1"/>
  <c r="BK2169" i="57"/>
  <c r="BJ2169" i="57"/>
  <c r="BI2169" i="57"/>
  <c r="BH2169" i="57"/>
  <c r="BG2169" i="57"/>
  <c r="BF2169" i="57"/>
  <c r="BE2169" i="57"/>
  <c r="BD2169" i="57"/>
  <c r="BC2169" i="57"/>
  <c r="BB2169" i="57"/>
  <c r="BA2169" i="57"/>
  <c r="AZ2169" i="57"/>
  <c r="AY2169" i="57"/>
  <c r="AX2169" i="57"/>
  <c r="AW2169" i="57"/>
  <c r="AV2169" i="57"/>
  <c r="AU2169" i="57"/>
  <c r="AT2169" i="57"/>
  <c r="AS2169" i="57"/>
  <c r="AR2169" i="57"/>
  <c r="AQ2169" i="57"/>
  <c r="AP2169" i="57"/>
  <c r="AO2169" i="57"/>
  <c r="AN2169" i="57"/>
  <c r="AM2169" i="57"/>
  <c r="DF2161" i="57"/>
  <c r="CR2161" i="57"/>
  <c r="CQ2161" i="57"/>
  <c r="CP2161" i="57"/>
  <c r="CL2161" i="57"/>
  <c r="CK2161" i="57"/>
  <c r="CJ2161" i="57"/>
  <c r="CI2161" i="57"/>
  <c r="CH2161" i="57"/>
  <c r="CG2161" i="57"/>
  <c r="CF2161" i="57"/>
  <c r="CE2161" i="57"/>
  <c r="CD2161" i="57"/>
  <c r="CC2161" i="57"/>
  <c r="CB2161" i="57"/>
  <c r="CA2161" i="57"/>
  <c r="BX2161" i="57"/>
  <c r="BY2161" i="57" s="1"/>
  <c r="BQ2161" i="57"/>
  <c r="BW2161" i="57" s="1"/>
  <c r="BP2161" i="57"/>
  <c r="BV2161" i="57" s="1"/>
  <c r="BO2161" i="57"/>
  <c r="BU2161" i="57" s="1"/>
  <c r="BN2161" i="57"/>
  <c r="BT2161" i="57" s="1"/>
  <c r="BM2161" i="57"/>
  <c r="BS2161" i="57" s="1"/>
  <c r="BL2161" i="57"/>
  <c r="BR2161" i="57" s="1"/>
  <c r="BK2161" i="57"/>
  <c r="BJ2161" i="57"/>
  <c r="BI2161" i="57"/>
  <c r="BH2161" i="57"/>
  <c r="BG2161" i="57"/>
  <c r="BF2161" i="57"/>
  <c r="BE2161" i="57"/>
  <c r="BD2161" i="57"/>
  <c r="BC2161" i="57"/>
  <c r="BB2161" i="57"/>
  <c r="BA2161" i="57"/>
  <c r="AZ2161" i="57"/>
  <c r="AY2161" i="57"/>
  <c r="AX2161" i="57"/>
  <c r="AW2161" i="57"/>
  <c r="AV2161" i="57"/>
  <c r="AU2161" i="57"/>
  <c r="AT2161" i="57"/>
  <c r="AS2161" i="57"/>
  <c r="AR2161" i="57"/>
  <c r="AQ2161" i="57"/>
  <c r="AP2161" i="57"/>
  <c r="AO2161" i="57"/>
  <c r="AN2161" i="57"/>
  <c r="AM2161" i="57"/>
  <c r="DF2153" i="57"/>
  <c r="CR2153" i="57"/>
  <c r="CQ2153" i="57"/>
  <c r="CP2153" i="57"/>
  <c r="CL2153" i="57"/>
  <c r="CK2153" i="57"/>
  <c r="CJ2153" i="57"/>
  <c r="CI2153" i="57"/>
  <c r="CH2153" i="57"/>
  <c r="CG2153" i="57"/>
  <c r="CF2153" i="57"/>
  <c r="CE2153" i="57"/>
  <c r="CD2153" i="57"/>
  <c r="CC2153" i="57"/>
  <c r="CB2153" i="57"/>
  <c r="CA2153" i="57"/>
  <c r="BX2153" i="57"/>
  <c r="BY2153" i="57" s="1"/>
  <c r="BQ2153" i="57"/>
  <c r="BW2153" i="57" s="1"/>
  <c r="BP2153" i="57"/>
  <c r="BV2153" i="57" s="1"/>
  <c r="BO2153" i="57"/>
  <c r="BU2153" i="57" s="1"/>
  <c r="BN2153" i="57"/>
  <c r="BT2153" i="57" s="1"/>
  <c r="BM2153" i="57"/>
  <c r="BS2153" i="57" s="1"/>
  <c r="BL2153" i="57"/>
  <c r="BK2153" i="57"/>
  <c r="BJ2153" i="57"/>
  <c r="BI2153" i="57"/>
  <c r="BH2153" i="57"/>
  <c r="BG2153" i="57"/>
  <c r="BF2153" i="57"/>
  <c r="BE2153" i="57"/>
  <c r="BD2153" i="57"/>
  <c r="BC2153" i="57"/>
  <c r="BB2153" i="57"/>
  <c r="BA2153" i="57"/>
  <c r="AZ2153" i="57"/>
  <c r="AY2153" i="57"/>
  <c r="AX2153" i="57"/>
  <c r="AW2153" i="57"/>
  <c r="AV2153" i="57"/>
  <c r="AU2153" i="57"/>
  <c r="AT2153" i="57"/>
  <c r="AS2153" i="57"/>
  <c r="AR2153" i="57"/>
  <c r="AQ2153" i="57"/>
  <c r="AP2153" i="57"/>
  <c r="AO2153" i="57"/>
  <c r="AN2153" i="57"/>
  <c r="AM2153" i="57"/>
  <c r="DF2145" i="57"/>
  <c r="CR2145" i="57"/>
  <c r="CQ2145" i="57"/>
  <c r="CP2145" i="57"/>
  <c r="CL2145" i="57"/>
  <c r="CK2145" i="57"/>
  <c r="CJ2145" i="57"/>
  <c r="CI2145" i="57"/>
  <c r="CH2145" i="57"/>
  <c r="CG2145" i="57"/>
  <c r="CF2145" i="57"/>
  <c r="CE2145" i="57"/>
  <c r="CD2145" i="57"/>
  <c r="CC2145" i="57"/>
  <c r="CB2145" i="57"/>
  <c r="CA2145" i="57"/>
  <c r="BX2145" i="57"/>
  <c r="BY2145" i="57" s="1"/>
  <c r="BQ2145" i="57"/>
  <c r="BW2145" i="57" s="1"/>
  <c r="BP2145" i="57"/>
  <c r="BV2145" i="57" s="1"/>
  <c r="BO2145" i="57"/>
  <c r="BU2145" i="57" s="1"/>
  <c r="BN2145" i="57"/>
  <c r="BT2145" i="57" s="1"/>
  <c r="BM2145" i="57"/>
  <c r="BS2145" i="57" s="1"/>
  <c r="BL2145" i="57"/>
  <c r="BK2145" i="57"/>
  <c r="BJ2145" i="57"/>
  <c r="BI2145" i="57"/>
  <c r="BH2145" i="57"/>
  <c r="BG2145" i="57"/>
  <c r="BF2145" i="57"/>
  <c r="BE2145" i="57"/>
  <c r="BD2145" i="57"/>
  <c r="BC2145" i="57"/>
  <c r="BB2145" i="57"/>
  <c r="BA2145" i="57"/>
  <c r="AZ2145" i="57"/>
  <c r="AY2145" i="57"/>
  <c r="AX2145" i="57"/>
  <c r="AW2145" i="57"/>
  <c r="AV2145" i="57"/>
  <c r="AU2145" i="57"/>
  <c r="AT2145" i="57"/>
  <c r="AS2145" i="57"/>
  <c r="AR2145" i="57"/>
  <c r="AQ2145" i="57"/>
  <c r="AP2145" i="57"/>
  <c r="AO2145" i="57"/>
  <c r="AN2145" i="57"/>
  <c r="AM2145" i="57"/>
  <c r="CO2217" i="57" l="1"/>
  <c r="CO2185" i="57"/>
  <c r="CO2161" i="57"/>
  <c r="CO2225" i="57"/>
  <c r="CO2193" i="57"/>
  <c r="CO2233" i="57"/>
  <c r="CO2201" i="57"/>
  <c r="CO2145" i="57"/>
  <c r="CO2177" i="57"/>
  <c r="CO2209" i="57"/>
  <c r="CO2169" i="57"/>
  <c r="CO2241" i="57"/>
  <c r="CO2153" i="57"/>
  <c r="BZ2161" i="57"/>
  <c r="BZ2225" i="57"/>
  <c r="BZ2193" i="57"/>
  <c r="BZ2169" i="57"/>
  <c r="BR2201" i="57"/>
  <c r="BZ2201" i="57" s="1"/>
  <c r="BR2233" i="57"/>
  <c r="BZ2233" i="57" s="1"/>
  <c r="BR2145" i="57"/>
  <c r="BZ2145" i="57" s="1"/>
  <c r="BR2177" i="57"/>
  <c r="BZ2177" i="57" s="1"/>
  <c r="BR2209" i="57"/>
  <c r="BZ2209" i="57" s="1"/>
  <c r="BR2241" i="57"/>
  <c r="BZ2241" i="57" s="1"/>
  <c r="BR2185" i="57"/>
  <c r="BZ2185" i="57" s="1"/>
  <c r="BR2217" i="57"/>
  <c r="BZ2217" i="57" s="1"/>
  <c r="BR2153" i="57"/>
  <c r="BZ2153" i="57" s="1"/>
  <c r="CR1985" i="57" l="1"/>
  <c r="CQ1985" i="57"/>
  <c r="CP1985" i="57"/>
  <c r="CL1985" i="57"/>
  <c r="CK1985" i="57"/>
  <c r="CJ1985" i="57"/>
  <c r="CI1985" i="57"/>
  <c r="CH1985" i="57"/>
  <c r="CG1985" i="57"/>
  <c r="CF1985" i="57"/>
  <c r="CE1985" i="57"/>
  <c r="CD1985" i="57"/>
  <c r="CC1985" i="57"/>
  <c r="CB1985" i="57"/>
  <c r="CA1985" i="57"/>
  <c r="BX1985" i="57"/>
  <c r="BY1985" i="57" s="1"/>
  <c r="BQ1985" i="57"/>
  <c r="BW1985" i="57" s="1"/>
  <c r="BP1985" i="57"/>
  <c r="BV1985" i="57" s="1"/>
  <c r="BO1985" i="57"/>
  <c r="BU1985" i="57" s="1"/>
  <c r="BN1985" i="57"/>
  <c r="BT1985" i="57" s="1"/>
  <c r="BM1985" i="57"/>
  <c r="BS1985" i="57" s="1"/>
  <c r="BL1985" i="57"/>
  <c r="BK1985" i="57"/>
  <c r="BJ1985" i="57"/>
  <c r="BI1985" i="57"/>
  <c r="BH1985" i="57"/>
  <c r="BG1985" i="57"/>
  <c r="BF1985" i="57"/>
  <c r="BE1985" i="57"/>
  <c r="BD1985" i="57"/>
  <c r="BC1985" i="57"/>
  <c r="BB1985" i="57"/>
  <c r="BA1985" i="57"/>
  <c r="AZ1985" i="57"/>
  <c r="AY1985" i="57"/>
  <c r="AX1985" i="57"/>
  <c r="AW1985" i="57"/>
  <c r="AV1985" i="57"/>
  <c r="AU1985" i="57"/>
  <c r="AT1985" i="57"/>
  <c r="AS1985" i="57"/>
  <c r="AR1985" i="57"/>
  <c r="AQ1985" i="57"/>
  <c r="AP1985" i="57"/>
  <c r="AO1985" i="57"/>
  <c r="AN1985" i="57"/>
  <c r="AM1985" i="57"/>
  <c r="CR1977" i="57"/>
  <c r="CQ1977" i="57"/>
  <c r="CP1977" i="57"/>
  <c r="CL1977" i="57"/>
  <c r="CK1977" i="57"/>
  <c r="CJ1977" i="57"/>
  <c r="CI1977" i="57"/>
  <c r="CH1977" i="57"/>
  <c r="CG1977" i="57"/>
  <c r="CF1977" i="57"/>
  <c r="CE1977" i="57"/>
  <c r="CD1977" i="57"/>
  <c r="CC1977" i="57"/>
  <c r="CB1977" i="57"/>
  <c r="CA1977" i="57"/>
  <c r="BX1977" i="57"/>
  <c r="BY1977" i="57" s="1"/>
  <c r="BQ1977" i="57"/>
  <c r="BW1977" i="57" s="1"/>
  <c r="BP1977" i="57"/>
  <c r="BV1977" i="57" s="1"/>
  <c r="BO1977" i="57"/>
  <c r="BU1977" i="57" s="1"/>
  <c r="BN1977" i="57"/>
  <c r="BT1977" i="57" s="1"/>
  <c r="BM1977" i="57"/>
  <c r="BS1977" i="57" s="1"/>
  <c r="BL1977" i="57"/>
  <c r="BK1977" i="57"/>
  <c r="BJ1977" i="57"/>
  <c r="BI1977" i="57"/>
  <c r="BH1977" i="57"/>
  <c r="BG1977" i="57"/>
  <c r="BF1977" i="57"/>
  <c r="BE1977" i="57"/>
  <c r="BD1977" i="57"/>
  <c r="BC1977" i="57"/>
  <c r="BB1977" i="57"/>
  <c r="BA1977" i="57"/>
  <c r="AZ1977" i="57"/>
  <c r="AY1977" i="57"/>
  <c r="AX1977" i="57"/>
  <c r="AW1977" i="57"/>
  <c r="AV1977" i="57"/>
  <c r="AU1977" i="57"/>
  <c r="AT1977" i="57"/>
  <c r="AS1977" i="57"/>
  <c r="AR1977" i="57"/>
  <c r="AQ1977" i="57"/>
  <c r="AP1977" i="57"/>
  <c r="AO1977" i="57"/>
  <c r="AN1977" i="57"/>
  <c r="AM1977" i="57"/>
  <c r="CR1969" i="57"/>
  <c r="CQ1969" i="57"/>
  <c r="CP1969" i="57"/>
  <c r="CL1969" i="57"/>
  <c r="CK1969" i="57"/>
  <c r="CJ1969" i="57"/>
  <c r="CI1969" i="57"/>
  <c r="CH1969" i="57"/>
  <c r="CG1969" i="57"/>
  <c r="CF1969" i="57"/>
  <c r="CE1969" i="57"/>
  <c r="CD1969" i="57"/>
  <c r="CC1969" i="57"/>
  <c r="CB1969" i="57"/>
  <c r="CA1969" i="57"/>
  <c r="BX1969" i="57"/>
  <c r="BY1969" i="57" s="1"/>
  <c r="BQ1969" i="57"/>
  <c r="BW1969" i="57" s="1"/>
  <c r="BP1969" i="57"/>
  <c r="BV1969" i="57" s="1"/>
  <c r="BO1969" i="57"/>
  <c r="BU1969" i="57" s="1"/>
  <c r="BN1969" i="57"/>
  <c r="BT1969" i="57" s="1"/>
  <c r="BM1969" i="57"/>
  <c r="BS1969" i="57" s="1"/>
  <c r="BL1969" i="57"/>
  <c r="BK1969" i="57"/>
  <c r="BJ1969" i="57"/>
  <c r="BI1969" i="57"/>
  <c r="BH1969" i="57"/>
  <c r="BG1969" i="57"/>
  <c r="BF1969" i="57"/>
  <c r="BE1969" i="57"/>
  <c r="BD1969" i="57"/>
  <c r="BC1969" i="57"/>
  <c r="BB1969" i="57"/>
  <c r="BA1969" i="57"/>
  <c r="AZ1969" i="57"/>
  <c r="AY1969" i="57"/>
  <c r="AX1969" i="57"/>
  <c r="AW1969" i="57"/>
  <c r="AV1969" i="57"/>
  <c r="AU1969" i="57"/>
  <c r="AT1969" i="57"/>
  <c r="AS1969" i="57"/>
  <c r="AR1969" i="57"/>
  <c r="AQ1969" i="57"/>
  <c r="AP1969" i="57"/>
  <c r="AO1969" i="57"/>
  <c r="AN1969" i="57"/>
  <c r="AM1969" i="57"/>
  <c r="CR1961" i="57"/>
  <c r="CQ1961" i="57"/>
  <c r="CP1961" i="57"/>
  <c r="CL1961" i="57"/>
  <c r="CK1961" i="57"/>
  <c r="CJ1961" i="57"/>
  <c r="CI1961" i="57"/>
  <c r="CH1961" i="57"/>
  <c r="CG1961" i="57"/>
  <c r="CF1961" i="57"/>
  <c r="CE1961" i="57"/>
  <c r="CD1961" i="57"/>
  <c r="CC1961" i="57"/>
  <c r="CB1961" i="57"/>
  <c r="CA1961" i="57"/>
  <c r="BX1961" i="57"/>
  <c r="BY1961" i="57" s="1"/>
  <c r="BQ1961" i="57"/>
  <c r="BW1961" i="57" s="1"/>
  <c r="BP1961" i="57"/>
  <c r="BV1961" i="57" s="1"/>
  <c r="BO1961" i="57"/>
  <c r="BU1961" i="57" s="1"/>
  <c r="BN1961" i="57"/>
  <c r="BT1961" i="57" s="1"/>
  <c r="BM1961" i="57"/>
  <c r="BS1961" i="57" s="1"/>
  <c r="BL1961" i="57"/>
  <c r="BK1961" i="57"/>
  <c r="BJ1961" i="57"/>
  <c r="BI1961" i="57"/>
  <c r="BH1961" i="57"/>
  <c r="BG1961" i="57"/>
  <c r="BF1961" i="57"/>
  <c r="BE1961" i="57"/>
  <c r="BD1961" i="57"/>
  <c r="BC1961" i="57"/>
  <c r="BB1961" i="57"/>
  <c r="BA1961" i="57"/>
  <c r="AZ1961" i="57"/>
  <c r="AY1961" i="57"/>
  <c r="AX1961" i="57"/>
  <c r="AW1961" i="57"/>
  <c r="AV1961" i="57"/>
  <c r="AU1961" i="57"/>
  <c r="AT1961" i="57"/>
  <c r="AS1961" i="57"/>
  <c r="AR1961" i="57"/>
  <c r="AQ1961" i="57"/>
  <c r="AP1961" i="57"/>
  <c r="AO1961" i="57"/>
  <c r="AN1961" i="57"/>
  <c r="AM1961" i="57"/>
  <c r="CR1953" i="57"/>
  <c r="CQ1953" i="57"/>
  <c r="CP1953" i="57"/>
  <c r="CL1953" i="57"/>
  <c r="CK1953" i="57"/>
  <c r="CJ1953" i="57"/>
  <c r="CI1953" i="57"/>
  <c r="CH1953" i="57"/>
  <c r="CG1953" i="57"/>
  <c r="CF1953" i="57"/>
  <c r="CE1953" i="57"/>
  <c r="CD1953" i="57"/>
  <c r="CC1953" i="57"/>
  <c r="CB1953" i="57"/>
  <c r="CA1953" i="57"/>
  <c r="BX1953" i="57"/>
  <c r="BY1953" i="57" s="1"/>
  <c r="BQ1953" i="57"/>
  <c r="BW1953" i="57" s="1"/>
  <c r="BP1953" i="57"/>
  <c r="BV1953" i="57" s="1"/>
  <c r="BO1953" i="57"/>
  <c r="BU1953" i="57" s="1"/>
  <c r="BN1953" i="57"/>
  <c r="BT1953" i="57" s="1"/>
  <c r="BM1953" i="57"/>
  <c r="BS1953" i="57" s="1"/>
  <c r="BL1953" i="57"/>
  <c r="BK1953" i="57"/>
  <c r="BJ1953" i="57"/>
  <c r="BI1953" i="57"/>
  <c r="BH1953" i="57"/>
  <c r="BG1953" i="57"/>
  <c r="BF1953" i="57"/>
  <c r="BE1953" i="57"/>
  <c r="BD1953" i="57"/>
  <c r="BC1953" i="57"/>
  <c r="BB1953" i="57"/>
  <c r="BA1953" i="57"/>
  <c r="AZ1953" i="57"/>
  <c r="AY1953" i="57"/>
  <c r="AX1953" i="57"/>
  <c r="AW1953" i="57"/>
  <c r="AV1953" i="57"/>
  <c r="AU1953" i="57"/>
  <c r="AT1953" i="57"/>
  <c r="AS1953" i="57"/>
  <c r="AR1953" i="57"/>
  <c r="AQ1953" i="57"/>
  <c r="AP1953" i="57"/>
  <c r="AO1953" i="57"/>
  <c r="AN1953" i="57"/>
  <c r="AM1953" i="57"/>
  <c r="CR1945" i="57"/>
  <c r="CQ1945" i="57"/>
  <c r="CP1945" i="57"/>
  <c r="CL1945" i="57"/>
  <c r="CK1945" i="57"/>
  <c r="CJ1945" i="57"/>
  <c r="CI1945" i="57"/>
  <c r="CH1945" i="57"/>
  <c r="CG1945" i="57"/>
  <c r="CF1945" i="57"/>
  <c r="CE1945" i="57"/>
  <c r="CD1945" i="57"/>
  <c r="CC1945" i="57"/>
  <c r="CB1945" i="57"/>
  <c r="CA1945" i="57"/>
  <c r="BX1945" i="57"/>
  <c r="BY1945" i="57" s="1"/>
  <c r="BQ1945" i="57"/>
  <c r="BW1945" i="57" s="1"/>
  <c r="BP1945" i="57"/>
  <c r="BV1945" i="57" s="1"/>
  <c r="BO1945" i="57"/>
  <c r="BU1945" i="57" s="1"/>
  <c r="BN1945" i="57"/>
  <c r="BT1945" i="57" s="1"/>
  <c r="BM1945" i="57"/>
  <c r="BS1945" i="57" s="1"/>
  <c r="BL1945" i="57"/>
  <c r="BR1945" i="57" s="1"/>
  <c r="BK1945" i="57"/>
  <c r="BJ1945" i="57"/>
  <c r="BI1945" i="57"/>
  <c r="BH1945" i="57"/>
  <c r="BG1945" i="57"/>
  <c r="BF1945" i="57"/>
  <c r="BE1945" i="57"/>
  <c r="BD1945" i="57"/>
  <c r="BC1945" i="57"/>
  <c r="BB1945" i="57"/>
  <c r="BA1945" i="57"/>
  <c r="AZ1945" i="57"/>
  <c r="AY1945" i="57"/>
  <c r="AX1945" i="57"/>
  <c r="AW1945" i="57"/>
  <c r="AV1945" i="57"/>
  <c r="AU1945" i="57"/>
  <c r="AT1945" i="57"/>
  <c r="AS1945" i="57"/>
  <c r="AR1945" i="57"/>
  <c r="AQ1945" i="57"/>
  <c r="AP1945" i="57"/>
  <c r="AO1945" i="57"/>
  <c r="AN1945" i="57"/>
  <c r="AM1945" i="57"/>
  <c r="CR1937" i="57"/>
  <c r="CQ1937" i="57"/>
  <c r="CP1937" i="57"/>
  <c r="CL1937" i="57"/>
  <c r="CK1937" i="57"/>
  <c r="CJ1937" i="57"/>
  <c r="CI1937" i="57"/>
  <c r="CH1937" i="57"/>
  <c r="CG1937" i="57"/>
  <c r="CF1937" i="57"/>
  <c r="CE1937" i="57"/>
  <c r="CD1937" i="57"/>
  <c r="CC1937" i="57"/>
  <c r="CB1937" i="57"/>
  <c r="CA1937" i="57"/>
  <c r="BX1937" i="57"/>
  <c r="BY1937" i="57" s="1"/>
  <c r="BQ1937" i="57"/>
  <c r="BW1937" i="57" s="1"/>
  <c r="BP1937" i="57"/>
  <c r="BV1937" i="57" s="1"/>
  <c r="BO1937" i="57"/>
  <c r="BU1937" i="57" s="1"/>
  <c r="BN1937" i="57"/>
  <c r="BT1937" i="57" s="1"/>
  <c r="BM1937" i="57"/>
  <c r="BS1937" i="57" s="1"/>
  <c r="BL1937" i="57"/>
  <c r="BR1937" i="57" s="1"/>
  <c r="BK1937" i="57"/>
  <c r="BJ1937" i="57"/>
  <c r="BI1937" i="57"/>
  <c r="BH1937" i="57"/>
  <c r="BG1937" i="57"/>
  <c r="BF1937" i="57"/>
  <c r="BE1937" i="57"/>
  <c r="BD1937" i="57"/>
  <c r="BC1937" i="57"/>
  <c r="BB1937" i="57"/>
  <c r="BA1937" i="57"/>
  <c r="AZ1937" i="57"/>
  <c r="AY1937" i="57"/>
  <c r="AX1937" i="57"/>
  <c r="AW1937" i="57"/>
  <c r="AV1937" i="57"/>
  <c r="AU1937" i="57"/>
  <c r="AT1937" i="57"/>
  <c r="AS1937" i="57"/>
  <c r="AR1937" i="57"/>
  <c r="AQ1937" i="57"/>
  <c r="AP1937" i="57"/>
  <c r="AO1937" i="57"/>
  <c r="AN1937" i="57"/>
  <c r="AM1937" i="57"/>
  <c r="CR1929" i="57"/>
  <c r="CQ1929" i="57"/>
  <c r="CP1929" i="57"/>
  <c r="CL1929" i="57"/>
  <c r="CK1929" i="57"/>
  <c r="CJ1929" i="57"/>
  <c r="CI1929" i="57"/>
  <c r="CH1929" i="57"/>
  <c r="CG1929" i="57"/>
  <c r="CF1929" i="57"/>
  <c r="CE1929" i="57"/>
  <c r="CD1929" i="57"/>
  <c r="CC1929" i="57"/>
  <c r="CB1929" i="57"/>
  <c r="CA1929" i="57"/>
  <c r="BX1929" i="57"/>
  <c r="BY1929" i="57" s="1"/>
  <c r="BQ1929" i="57"/>
  <c r="BW1929" i="57" s="1"/>
  <c r="BP1929" i="57"/>
  <c r="BV1929" i="57" s="1"/>
  <c r="BO1929" i="57"/>
  <c r="BU1929" i="57" s="1"/>
  <c r="BN1929" i="57"/>
  <c r="BT1929" i="57" s="1"/>
  <c r="BM1929" i="57"/>
  <c r="BS1929" i="57" s="1"/>
  <c r="BL1929" i="57"/>
  <c r="BK1929" i="57"/>
  <c r="BJ1929" i="57"/>
  <c r="BI1929" i="57"/>
  <c r="BH1929" i="57"/>
  <c r="BG1929" i="57"/>
  <c r="BF1929" i="57"/>
  <c r="BE1929" i="57"/>
  <c r="BD1929" i="57"/>
  <c r="BC1929" i="57"/>
  <c r="BB1929" i="57"/>
  <c r="BA1929" i="57"/>
  <c r="AZ1929" i="57"/>
  <c r="AY1929" i="57"/>
  <c r="AX1929" i="57"/>
  <c r="AW1929" i="57"/>
  <c r="AV1929" i="57"/>
  <c r="AU1929" i="57"/>
  <c r="AT1929" i="57"/>
  <c r="AS1929" i="57"/>
  <c r="AR1929" i="57"/>
  <c r="AQ1929" i="57"/>
  <c r="AP1929" i="57"/>
  <c r="AO1929" i="57"/>
  <c r="AN1929" i="57"/>
  <c r="AM1929" i="57"/>
  <c r="CR1921" i="57"/>
  <c r="CQ1921" i="57"/>
  <c r="CP1921" i="57"/>
  <c r="CL1921" i="57"/>
  <c r="CK1921" i="57"/>
  <c r="CJ1921" i="57"/>
  <c r="CI1921" i="57"/>
  <c r="CH1921" i="57"/>
  <c r="CG1921" i="57"/>
  <c r="CF1921" i="57"/>
  <c r="CE1921" i="57"/>
  <c r="CD1921" i="57"/>
  <c r="CC1921" i="57"/>
  <c r="CB1921" i="57"/>
  <c r="CA1921" i="57"/>
  <c r="BX1921" i="57"/>
  <c r="BY1921" i="57" s="1"/>
  <c r="BQ1921" i="57"/>
  <c r="BW1921" i="57" s="1"/>
  <c r="BP1921" i="57"/>
  <c r="BV1921" i="57" s="1"/>
  <c r="BO1921" i="57"/>
  <c r="BU1921" i="57" s="1"/>
  <c r="BN1921" i="57"/>
  <c r="BT1921" i="57" s="1"/>
  <c r="BM1921" i="57"/>
  <c r="BS1921" i="57" s="1"/>
  <c r="BL1921" i="57"/>
  <c r="BK1921" i="57"/>
  <c r="BJ1921" i="57"/>
  <c r="BI1921" i="57"/>
  <c r="BH1921" i="57"/>
  <c r="BG1921" i="57"/>
  <c r="BF1921" i="57"/>
  <c r="BE1921" i="57"/>
  <c r="BD1921" i="57"/>
  <c r="BC1921" i="57"/>
  <c r="BB1921" i="57"/>
  <c r="BA1921" i="57"/>
  <c r="AZ1921" i="57"/>
  <c r="AY1921" i="57"/>
  <c r="AX1921" i="57"/>
  <c r="AW1921" i="57"/>
  <c r="AV1921" i="57"/>
  <c r="AU1921" i="57"/>
  <c r="AT1921" i="57"/>
  <c r="AS1921" i="57"/>
  <c r="AR1921" i="57"/>
  <c r="AQ1921" i="57"/>
  <c r="AP1921" i="57"/>
  <c r="AO1921" i="57"/>
  <c r="AN1921" i="57"/>
  <c r="AM1921" i="57"/>
  <c r="CO1953" i="57" l="1"/>
  <c r="CO1937" i="57"/>
  <c r="CO1969" i="57"/>
  <c r="CO1929" i="57"/>
  <c r="CO1977" i="57"/>
  <c r="CO1921" i="57"/>
  <c r="CO1961" i="57"/>
  <c r="CO1985" i="57"/>
  <c r="CO1945" i="57"/>
  <c r="BZ1937" i="57"/>
  <c r="BR1953" i="57"/>
  <c r="BZ1953" i="57" s="1"/>
  <c r="BZ1945" i="57"/>
  <c r="BR1961" i="57"/>
  <c r="BZ1961" i="57" s="1"/>
  <c r="BR1969" i="57"/>
  <c r="BZ1969" i="57" s="1"/>
  <c r="BR1921" i="57"/>
  <c r="BZ1921" i="57" s="1"/>
  <c r="BR1977" i="57"/>
  <c r="BZ1977" i="57" s="1"/>
  <c r="BR1929" i="57"/>
  <c r="BZ1929" i="57" s="1"/>
  <c r="BR1985" i="57"/>
  <c r="BZ1985" i="57" s="1"/>
  <c r="CR1081" i="57" l="1"/>
  <c r="CQ1081" i="57"/>
  <c r="CP1081" i="57"/>
  <c r="CL1081" i="57"/>
  <c r="CK1081" i="57"/>
  <c r="CJ1081" i="57"/>
  <c r="CI1081" i="57"/>
  <c r="CH1081" i="57"/>
  <c r="CG1081" i="57"/>
  <c r="CF1081" i="57"/>
  <c r="CE1081" i="57"/>
  <c r="CD1081" i="57"/>
  <c r="CC1081" i="57"/>
  <c r="CB1081" i="57"/>
  <c r="CA1081" i="57"/>
  <c r="BX1081" i="57"/>
  <c r="BY1081" i="57" s="1"/>
  <c r="BQ1081" i="57"/>
  <c r="BW1081" i="57" s="1"/>
  <c r="BP1081" i="57"/>
  <c r="BV1081" i="57" s="1"/>
  <c r="BO1081" i="57"/>
  <c r="BU1081" i="57" s="1"/>
  <c r="BN1081" i="57"/>
  <c r="BT1081" i="57" s="1"/>
  <c r="BM1081" i="57"/>
  <c r="BS1081" i="57" s="1"/>
  <c r="BL1081" i="57"/>
  <c r="BK1081" i="57"/>
  <c r="BJ1081" i="57"/>
  <c r="BI1081" i="57"/>
  <c r="BH1081" i="57"/>
  <c r="BG1081" i="57"/>
  <c r="BF1081" i="57"/>
  <c r="BE1081" i="57"/>
  <c r="BD1081" i="57"/>
  <c r="BC1081" i="57"/>
  <c r="BB1081" i="57"/>
  <c r="BA1081" i="57"/>
  <c r="AZ1081" i="57"/>
  <c r="AY1081" i="57"/>
  <c r="AX1081" i="57"/>
  <c r="AW1081" i="57"/>
  <c r="AV1081" i="57"/>
  <c r="AU1081" i="57"/>
  <c r="AT1081" i="57"/>
  <c r="AS1081" i="57"/>
  <c r="AR1081" i="57"/>
  <c r="AQ1081" i="57"/>
  <c r="AP1081" i="57"/>
  <c r="AO1081" i="57"/>
  <c r="AN1081" i="57"/>
  <c r="AM1081" i="57"/>
  <c r="CO1081" i="57" l="1"/>
  <c r="BR1081" i="57"/>
  <c r="BZ1081" i="57" s="1"/>
  <c r="CR457" i="57" l="1"/>
  <c r="CQ457" i="57"/>
  <c r="CP457" i="57"/>
  <c r="CL457" i="57"/>
  <c r="CK457" i="57"/>
  <c r="CJ457" i="57"/>
  <c r="CI457" i="57"/>
  <c r="CH457" i="57"/>
  <c r="CF457" i="57"/>
  <c r="CE457" i="57"/>
  <c r="CD457" i="57"/>
  <c r="CC457" i="57"/>
  <c r="CB457" i="57"/>
  <c r="BX457" i="57"/>
  <c r="BY457" i="57" s="1"/>
  <c r="BQ457" i="57"/>
  <c r="BW457" i="57" s="1"/>
  <c r="BP457" i="57"/>
  <c r="BV457" i="57" s="1"/>
  <c r="BO457" i="57"/>
  <c r="BU457" i="57" s="1"/>
  <c r="BN457" i="57"/>
  <c r="BT457" i="57" s="1"/>
  <c r="BM457" i="57"/>
  <c r="BS457" i="57" s="1"/>
  <c r="BL457" i="57"/>
  <c r="BK457" i="57"/>
  <c r="BJ457" i="57"/>
  <c r="BI457" i="57"/>
  <c r="BH457" i="57"/>
  <c r="BG457" i="57"/>
  <c r="BF457" i="57"/>
  <c r="BE457" i="57"/>
  <c r="BD457" i="57"/>
  <c r="BC457" i="57"/>
  <c r="BB457" i="57"/>
  <c r="BA457" i="57"/>
  <c r="AZ457" i="57"/>
  <c r="AY457" i="57"/>
  <c r="AX457" i="57"/>
  <c r="AW457" i="57"/>
  <c r="AV457" i="57"/>
  <c r="AU457" i="57"/>
  <c r="AT457" i="57"/>
  <c r="AS457" i="57"/>
  <c r="AR457" i="57"/>
  <c r="AQ457" i="57"/>
  <c r="AP457" i="57"/>
  <c r="AO457" i="57"/>
  <c r="AN457" i="57"/>
  <c r="AM457" i="57"/>
  <c r="CO457" i="57" l="1"/>
  <c r="BR457" i="57"/>
  <c r="BZ457" i="57" s="1"/>
  <c r="CR4977" i="57" l="1"/>
  <c r="CQ4977" i="57"/>
  <c r="CP4977" i="57"/>
  <c r="CR4905" i="57"/>
  <c r="CQ4905" i="57"/>
  <c r="CP4905" i="57"/>
  <c r="CR4897" i="57"/>
  <c r="CQ4897" i="57"/>
  <c r="CP4897" i="57"/>
  <c r="CR4889" i="57"/>
  <c r="CQ4889" i="57"/>
  <c r="CP4889" i="57"/>
  <c r="CR4881" i="57"/>
  <c r="CQ4881" i="57"/>
  <c r="CP4881" i="57"/>
  <c r="CR4873" i="57"/>
  <c r="CQ4873" i="57"/>
  <c r="CP4873" i="57"/>
  <c r="CR4865" i="57"/>
  <c r="CQ4865" i="57"/>
  <c r="CP4865" i="57"/>
  <c r="CR4857" i="57"/>
  <c r="CQ4857" i="57"/>
  <c r="CP4857" i="57"/>
  <c r="CR4849" i="57"/>
  <c r="CQ4849" i="57"/>
  <c r="CP4849" i="57"/>
  <c r="CR4841" i="57"/>
  <c r="CQ4841" i="57"/>
  <c r="CP4841" i="57"/>
  <c r="CR4833" i="57"/>
  <c r="CQ4833" i="57"/>
  <c r="CP4833" i="57"/>
  <c r="CR4825" i="57"/>
  <c r="CQ4825" i="57"/>
  <c r="CP4825" i="57"/>
  <c r="CR4697" i="57"/>
  <c r="CQ4697" i="57"/>
  <c r="CP4697" i="57"/>
  <c r="CR4689" i="57"/>
  <c r="CQ4689" i="57"/>
  <c r="CP4689" i="57"/>
  <c r="CR4681" i="57"/>
  <c r="CQ4681" i="57"/>
  <c r="CP4681" i="57"/>
  <c r="CR4673" i="57"/>
  <c r="CQ4673" i="57"/>
  <c r="CP4673" i="57"/>
  <c r="CR4665" i="57"/>
  <c r="CQ4665" i="57"/>
  <c r="CP4665" i="57"/>
  <c r="CR4657" i="57"/>
  <c r="CQ4657" i="57"/>
  <c r="CP4657" i="57"/>
  <c r="CR4649" i="57"/>
  <c r="CQ4649" i="57"/>
  <c r="CP4649" i="57"/>
  <c r="CR4641" i="57"/>
  <c r="CQ4641" i="57"/>
  <c r="CP4641" i="57"/>
  <c r="CR4633" i="57"/>
  <c r="CQ4633" i="57"/>
  <c r="CP4633" i="57"/>
  <c r="CR4625" i="57"/>
  <c r="CQ4625" i="57"/>
  <c r="CP4625" i="57"/>
  <c r="CR4617" i="57"/>
  <c r="CQ4617" i="57"/>
  <c r="CP4617" i="57"/>
  <c r="CR4609" i="57"/>
  <c r="CQ4609" i="57"/>
  <c r="CP4609" i="57"/>
  <c r="CR4601" i="57"/>
  <c r="CQ4601" i="57"/>
  <c r="CP4601" i="57"/>
  <c r="CR4593" i="57"/>
  <c r="CQ4593" i="57"/>
  <c r="CP4593" i="57"/>
  <c r="CR4585" i="57"/>
  <c r="CQ4585" i="57"/>
  <c r="CP4585" i="57"/>
  <c r="CR4577" i="57"/>
  <c r="CQ4577" i="57"/>
  <c r="CP4577" i="57"/>
  <c r="CR4569" i="57"/>
  <c r="CQ4569" i="57"/>
  <c r="CP4569" i="57"/>
  <c r="CR4561" i="57"/>
  <c r="CQ4561" i="57"/>
  <c r="CP4561" i="57"/>
  <c r="CR4553" i="57"/>
  <c r="CQ4553" i="57"/>
  <c r="CP4553" i="57"/>
  <c r="CR4545" i="57"/>
  <c r="CQ4545" i="57"/>
  <c r="CP4545" i="57"/>
  <c r="CR4537" i="57"/>
  <c r="CQ4537" i="57"/>
  <c r="CP4537" i="57"/>
  <c r="CR4529" i="57"/>
  <c r="CQ4529" i="57"/>
  <c r="CP4529" i="57"/>
  <c r="CR4521" i="57"/>
  <c r="CQ4521" i="57"/>
  <c r="CP4521" i="57"/>
  <c r="CR4513" i="57"/>
  <c r="CQ4513" i="57"/>
  <c r="CP4513" i="57"/>
  <c r="CR4505" i="57"/>
  <c r="CQ4505" i="57"/>
  <c r="CP4505" i="57"/>
  <c r="CR4497" i="57"/>
  <c r="CQ4497" i="57"/>
  <c r="CP4497" i="57"/>
  <c r="CR4489" i="57"/>
  <c r="CQ4489" i="57"/>
  <c r="CP4489" i="57"/>
  <c r="CR4481" i="57"/>
  <c r="CQ4481" i="57"/>
  <c r="CP4481" i="57"/>
  <c r="CR4473" i="57"/>
  <c r="CQ4473" i="57"/>
  <c r="CP4473" i="57"/>
  <c r="CR4441" i="57"/>
  <c r="CQ4441" i="57"/>
  <c r="CP4441" i="57"/>
  <c r="CR4433" i="57"/>
  <c r="CQ4433" i="57"/>
  <c r="CP4433" i="57"/>
  <c r="CR4377" i="57"/>
  <c r="CQ4377" i="57"/>
  <c r="CP4377" i="57"/>
  <c r="CR4369" i="57"/>
  <c r="CQ4369" i="57"/>
  <c r="CP4369" i="57"/>
  <c r="CR4361" i="57"/>
  <c r="CQ4361" i="57"/>
  <c r="CP4361" i="57"/>
  <c r="CR4353" i="57"/>
  <c r="CQ4353" i="57"/>
  <c r="CP4353" i="57"/>
  <c r="CR4345" i="57"/>
  <c r="CQ4345" i="57"/>
  <c r="CP4345" i="57"/>
  <c r="CR4337" i="57"/>
  <c r="CQ4337" i="57"/>
  <c r="CP4337" i="57"/>
  <c r="CR4329" i="57"/>
  <c r="CQ4329" i="57"/>
  <c r="CP4329" i="57"/>
  <c r="CR4321" i="57"/>
  <c r="CQ4321" i="57"/>
  <c r="CP4321" i="57"/>
  <c r="CR4313" i="57"/>
  <c r="CQ4313" i="57"/>
  <c r="CP4313" i="57"/>
  <c r="CR4305" i="57"/>
  <c r="CQ4305" i="57"/>
  <c r="CP4305" i="57"/>
  <c r="CR4137" i="57"/>
  <c r="CQ4137" i="57"/>
  <c r="CP4137" i="57"/>
  <c r="CR4129" i="57"/>
  <c r="CQ4129" i="57"/>
  <c r="CP4129" i="57"/>
  <c r="CR4121" i="57"/>
  <c r="CQ4121" i="57"/>
  <c r="CP4121" i="57"/>
  <c r="CR4113" i="57"/>
  <c r="CQ4113" i="57"/>
  <c r="CP4113" i="57"/>
  <c r="CR4097" i="57"/>
  <c r="CQ4097" i="57"/>
  <c r="CP4097" i="57"/>
  <c r="CR4089" i="57"/>
  <c r="CQ4089" i="57"/>
  <c r="CP4089" i="57"/>
  <c r="CR4081" i="57"/>
  <c r="CQ4081" i="57"/>
  <c r="CP4081" i="57"/>
  <c r="CR4073" i="57"/>
  <c r="CQ4073" i="57"/>
  <c r="CP4073" i="57"/>
  <c r="CR4065" i="57"/>
  <c r="CQ4065" i="57"/>
  <c r="CP4065" i="57"/>
  <c r="CR4057" i="57"/>
  <c r="CQ4057" i="57"/>
  <c r="CP4057" i="57"/>
  <c r="CR4049" i="57"/>
  <c r="CQ4049" i="57"/>
  <c r="CP4049" i="57"/>
  <c r="CR4041" i="57"/>
  <c r="CQ4041" i="57"/>
  <c r="CP4041" i="57"/>
  <c r="CR4033" i="57"/>
  <c r="CQ4033" i="57"/>
  <c r="CP4033" i="57"/>
  <c r="CR4025" i="57"/>
  <c r="CQ4025" i="57"/>
  <c r="CP4025" i="57"/>
  <c r="CR4009" i="57"/>
  <c r="CQ4009" i="57"/>
  <c r="CP4009" i="57"/>
  <c r="CR4001" i="57"/>
  <c r="CQ4001" i="57"/>
  <c r="CP4001" i="57"/>
  <c r="CR3993" i="57"/>
  <c r="CQ3993" i="57"/>
  <c r="CP3993" i="57"/>
  <c r="CR3985" i="57"/>
  <c r="CQ3985" i="57"/>
  <c r="CP3985" i="57"/>
  <c r="CR3977" i="57"/>
  <c r="CQ3977" i="57"/>
  <c r="CP3977" i="57"/>
  <c r="CR3969" i="57"/>
  <c r="CQ3969" i="57"/>
  <c r="CP3969" i="57"/>
  <c r="CR3961" i="57"/>
  <c r="CQ3961" i="57"/>
  <c r="CP3961" i="57"/>
  <c r="CR3953" i="57"/>
  <c r="CQ3953" i="57"/>
  <c r="CP3953" i="57"/>
  <c r="CR3945" i="57"/>
  <c r="CQ3945" i="57"/>
  <c r="CP3945" i="57"/>
  <c r="CR3937" i="57"/>
  <c r="CQ3937" i="57"/>
  <c r="CP3937" i="57"/>
  <c r="CR3929" i="57"/>
  <c r="CQ3929" i="57"/>
  <c r="CP3929" i="57"/>
  <c r="CR3137" i="57"/>
  <c r="CQ3137" i="57"/>
  <c r="CP3137" i="57"/>
  <c r="CR3129" i="57"/>
  <c r="CQ3129" i="57"/>
  <c r="CP3129" i="57"/>
  <c r="CR3105" i="57"/>
  <c r="CQ3105" i="57"/>
  <c r="CP3105" i="57"/>
  <c r="CR3097" i="57"/>
  <c r="CQ3097" i="57"/>
  <c r="CP3097" i="57"/>
  <c r="CR3089" i="57"/>
  <c r="CQ3089" i="57"/>
  <c r="CP3089" i="57"/>
  <c r="CR3081" i="57"/>
  <c r="CQ3081" i="57"/>
  <c r="CP3081" i="57"/>
  <c r="CR3073" i="57"/>
  <c r="CQ3073" i="57"/>
  <c r="CP3073" i="57"/>
  <c r="CR3065" i="57"/>
  <c r="CQ3065" i="57"/>
  <c r="CP3065" i="57"/>
  <c r="CR3057" i="57"/>
  <c r="CQ3057" i="57"/>
  <c r="CP3057" i="57"/>
  <c r="CR3049" i="57"/>
  <c r="CQ3049" i="57"/>
  <c r="CP3049" i="57"/>
  <c r="CR3041" i="57"/>
  <c r="CQ3041" i="57"/>
  <c r="CP3041" i="57"/>
  <c r="CR3033" i="57"/>
  <c r="CQ3033" i="57"/>
  <c r="CP3033" i="57"/>
  <c r="CR3025" i="57"/>
  <c r="CQ3025" i="57"/>
  <c r="CP3025" i="57"/>
  <c r="CR3017" i="57"/>
  <c r="CQ3017" i="57"/>
  <c r="CP3017" i="57"/>
  <c r="CR3009" i="57"/>
  <c r="CQ3009" i="57"/>
  <c r="CP3009" i="57"/>
  <c r="CR2673" i="57"/>
  <c r="CQ2673" i="57"/>
  <c r="CP2673" i="57"/>
  <c r="CR2641" i="57"/>
  <c r="CQ2641" i="57"/>
  <c r="CP2641" i="57"/>
  <c r="CR2633" i="57"/>
  <c r="CQ2633" i="57"/>
  <c r="CP2633" i="57"/>
  <c r="CR2625" i="57"/>
  <c r="CQ2625" i="57"/>
  <c r="CP2625" i="57"/>
  <c r="CR2617" i="57"/>
  <c r="CQ2617" i="57"/>
  <c r="CP2617" i="57"/>
  <c r="CR2609" i="57"/>
  <c r="CQ2609" i="57"/>
  <c r="CP2609" i="57"/>
  <c r="CR2601" i="57"/>
  <c r="CQ2601" i="57"/>
  <c r="CP2601" i="57"/>
  <c r="CR2593" i="57"/>
  <c r="CQ2593" i="57"/>
  <c r="CP2593" i="57"/>
  <c r="CR2585" i="57"/>
  <c r="CQ2585" i="57"/>
  <c r="CP2585" i="57"/>
  <c r="CR2577" i="57"/>
  <c r="CQ2577" i="57"/>
  <c r="CP2577" i="57"/>
  <c r="CR2569" i="57"/>
  <c r="CQ2569" i="57"/>
  <c r="CP2569" i="57"/>
  <c r="CR2561" i="57"/>
  <c r="CQ2561" i="57"/>
  <c r="CP2561" i="57"/>
  <c r="CR2553" i="57"/>
  <c r="CQ2553" i="57"/>
  <c r="CP2553" i="57"/>
  <c r="CR2545" i="57"/>
  <c r="CQ2545" i="57"/>
  <c r="CP2545" i="57"/>
  <c r="CR2537" i="57"/>
  <c r="CQ2537" i="57"/>
  <c r="CP2537" i="57"/>
  <c r="CR2529" i="57"/>
  <c r="CQ2529" i="57"/>
  <c r="CP2529" i="57"/>
  <c r="CR2521" i="57"/>
  <c r="CQ2521" i="57"/>
  <c r="CP2521" i="57"/>
  <c r="CR2513" i="57"/>
  <c r="CQ2513" i="57"/>
  <c r="CP2513" i="57"/>
  <c r="CR2505" i="57"/>
  <c r="CQ2505" i="57"/>
  <c r="CP2505" i="57"/>
  <c r="CR2497" i="57"/>
  <c r="CQ2497" i="57"/>
  <c r="CP2497" i="57"/>
  <c r="CR2489" i="57"/>
  <c r="CQ2489" i="57"/>
  <c r="CP2489" i="57"/>
  <c r="CR2481" i="57"/>
  <c r="CQ2481" i="57"/>
  <c r="CP2481" i="57"/>
  <c r="CR2473" i="57"/>
  <c r="CQ2473" i="57"/>
  <c r="CP2473" i="57"/>
  <c r="CR2465" i="57"/>
  <c r="CQ2465" i="57"/>
  <c r="CP2465" i="57"/>
  <c r="CR2457" i="57"/>
  <c r="CQ2457" i="57"/>
  <c r="CP2457" i="57"/>
  <c r="CR2449" i="57"/>
  <c r="CQ2449" i="57"/>
  <c r="CP2449" i="57"/>
  <c r="CR2441" i="57"/>
  <c r="CQ2441" i="57"/>
  <c r="CP2441" i="57"/>
  <c r="CR2417" i="57"/>
  <c r="CQ2417" i="57"/>
  <c r="CP2417" i="57"/>
  <c r="CR2393" i="57"/>
  <c r="CQ2393" i="57"/>
  <c r="CP2393" i="57"/>
  <c r="CR2369" i="57"/>
  <c r="CQ2369" i="57"/>
  <c r="CP2369" i="57"/>
  <c r="CR2361" i="57"/>
  <c r="CQ2361" i="57"/>
  <c r="CP2361" i="57"/>
  <c r="CR2353" i="57"/>
  <c r="CQ2353" i="57"/>
  <c r="CP2353" i="57"/>
  <c r="CR2345" i="57"/>
  <c r="CQ2345" i="57"/>
  <c r="CP2345" i="57"/>
  <c r="CR2337" i="57"/>
  <c r="CQ2337" i="57"/>
  <c r="CP2337" i="57"/>
  <c r="CR2329" i="57"/>
  <c r="CQ2329" i="57"/>
  <c r="CP2329" i="57"/>
  <c r="CR2321" i="57"/>
  <c r="CQ2321" i="57"/>
  <c r="CP2321" i="57"/>
  <c r="CR2313" i="57"/>
  <c r="CQ2313" i="57"/>
  <c r="CP2313" i="57"/>
  <c r="CR2305" i="57"/>
  <c r="CQ2305" i="57"/>
  <c r="CP2305" i="57"/>
  <c r="CR2297" i="57"/>
  <c r="CQ2297" i="57"/>
  <c r="CP2297" i="57"/>
  <c r="CR2289" i="57"/>
  <c r="CQ2289" i="57"/>
  <c r="CP2289" i="57"/>
  <c r="CR2281" i="57"/>
  <c r="CQ2281" i="57"/>
  <c r="CP2281" i="57"/>
  <c r="CR2273" i="57"/>
  <c r="CQ2273" i="57"/>
  <c r="CP2273" i="57"/>
  <c r="CR2265" i="57"/>
  <c r="CQ2265" i="57"/>
  <c r="CP2265" i="57"/>
  <c r="CR2257" i="57"/>
  <c r="CQ2257" i="57"/>
  <c r="CP2257" i="57"/>
  <c r="CR2249" i="57"/>
  <c r="CQ2249" i="57"/>
  <c r="CP2249" i="57"/>
  <c r="CR2137" i="57"/>
  <c r="CQ2137" i="57"/>
  <c r="CP2137" i="57"/>
  <c r="CR2129" i="57"/>
  <c r="CQ2129" i="57"/>
  <c r="CP2129" i="57"/>
  <c r="CR2121" i="57"/>
  <c r="CQ2121" i="57"/>
  <c r="CP2121" i="57"/>
  <c r="CR2113" i="57"/>
  <c r="CQ2113" i="57"/>
  <c r="CP2113" i="57"/>
  <c r="CR2105" i="57"/>
  <c r="CQ2105" i="57"/>
  <c r="CP2105" i="57"/>
  <c r="CR2097" i="57"/>
  <c r="CQ2097" i="57"/>
  <c r="CP2097" i="57"/>
  <c r="CR2089" i="57"/>
  <c r="CQ2089" i="57"/>
  <c r="CP2089" i="57"/>
  <c r="CR2081" i="57"/>
  <c r="CQ2081" i="57"/>
  <c r="CP2081" i="57"/>
  <c r="CR2041" i="57"/>
  <c r="CQ2041" i="57"/>
  <c r="CP2041" i="57"/>
  <c r="CR2025" i="57"/>
  <c r="CQ2025" i="57"/>
  <c r="CP2025" i="57"/>
  <c r="CR2017" i="57"/>
  <c r="CQ2017" i="57"/>
  <c r="CP2017" i="57"/>
  <c r="CR2009" i="57"/>
  <c r="CQ2009" i="57"/>
  <c r="CP2009" i="57"/>
  <c r="CR2001" i="57"/>
  <c r="CQ2001" i="57"/>
  <c r="CP2001" i="57"/>
  <c r="CR1993" i="57"/>
  <c r="CQ1993" i="57"/>
  <c r="CP1993" i="57"/>
  <c r="CR1913" i="57"/>
  <c r="CQ1913" i="57"/>
  <c r="CP1913" i="57"/>
  <c r="CR1841" i="57"/>
  <c r="CQ1841" i="57"/>
  <c r="CP1841" i="57"/>
  <c r="CR1809" i="57"/>
  <c r="CQ1809" i="57"/>
  <c r="CP1809" i="57"/>
  <c r="CR1801" i="57"/>
  <c r="CQ1801" i="57"/>
  <c r="CP1801" i="57"/>
  <c r="CR1793" i="57"/>
  <c r="CQ1793" i="57"/>
  <c r="CP1793" i="57"/>
  <c r="CR1785" i="57"/>
  <c r="CQ1785" i="57"/>
  <c r="CP1785" i="57"/>
  <c r="CR1777" i="57"/>
  <c r="CQ1777" i="57"/>
  <c r="CP1777" i="57"/>
  <c r="CR1769" i="57"/>
  <c r="CQ1769" i="57"/>
  <c r="CP1769" i="57"/>
  <c r="CR1761" i="57"/>
  <c r="CQ1761" i="57"/>
  <c r="CP1761" i="57"/>
  <c r="CR1753" i="57"/>
  <c r="CQ1753" i="57"/>
  <c r="CP1753" i="57"/>
  <c r="CR1745" i="57"/>
  <c r="CQ1745" i="57"/>
  <c r="CP1745" i="57"/>
  <c r="CR1737" i="57"/>
  <c r="CQ1737" i="57"/>
  <c r="CP1737" i="57"/>
  <c r="CR1729" i="57"/>
  <c r="CQ1729" i="57"/>
  <c r="CP1729" i="57"/>
  <c r="CR1721" i="57"/>
  <c r="CQ1721" i="57"/>
  <c r="CP1721" i="57"/>
  <c r="CR1713" i="57"/>
  <c r="CQ1713" i="57"/>
  <c r="CP1713" i="57"/>
  <c r="CR1705" i="57"/>
  <c r="CQ1705" i="57"/>
  <c r="CP1705" i="57"/>
  <c r="CR1697" i="57"/>
  <c r="CQ1697" i="57"/>
  <c r="CP1697" i="57"/>
  <c r="CR1689" i="57"/>
  <c r="CQ1689" i="57"/>
  <c r="CP1689" i="57"/>
  <c r="CR1681" i="57"/>
  <c r="CQ1681" i="57"/>
  <c r="CP1681" i="57"/>
  <c r="CR1673" i="57"/>
  <c r="CQ1673" i="57"/>
  <c r="CP1673" i="57"/>
  <c r="CR1665" i="57"/>
  <c r="CQ1665" i="57"/>
  <c r="CP1665" i="57"/>
  <c r="CR1657" i="57"/>
  <c r="CQ1657" i="57"/>
  <c r="CP1657" i="57"/>
  <c r="CR1649" i="57"/>
  <c r="CQ1649" i="57"/>
  <c r="CP1649" i="57"/>
  <c r="CR1641" i="57"/>
  <c r="CQ1641" i="57"/>
  <c r="CP1641" i="57"/>
  <c r="CR1633" i="57"/>
  <c r="CQ1633" i="57"/>
  <c r="CP1633" i="57"/>
  <c r="CR1625" i="57"/>
  <c r="CQ1625" i="57"/>
  <c r="CP1625" i="57"/>
  <c r="CR1617" i="57"/>
  <c r="CQ1617" i="57"/>
  <c r="CP1617" i="57"/>
  <c r="CR1609" i="57"/>
  <c r="CQ1609" i="57"/>
  <c r="CP1609" i="57"/>
  <c r="CR1585" i="57"/>
  <c r="CQ1585" i="57"/>
  <c r="CP1585" i="57"/>
  <c r="CR1577" i="57"/>
  <c r="CQ1577" i="57"/>
  <c r="CP1577" i="57"/>
  <c r="CR1569" i="57"/>
  <c r="CQ1569" i="57"/>
  <c r="CP1569" i="57"/>
  <c r="CR1561" i="57"/>
  <c r="CQ1561" i="57"/>
  <c r="CP1561" i="57"/>
  <c r="CR1553" i="57"/>
  <c r="CQ1553" i="57"/>
  <c r="CP1553" i="57"/>
  <c r="CR1545" i="57"/>
  <c r="CQ1545" i="57"/>
  <c r="CP1545" i="57"/>
  <c r="CR1537" i="57"/>
  <c r="CQ1537" i="57"/>
  <c r="CP1537" i="57"/>
  <c r="CR1529" i="57"/>
  <c r="CQ1529" i="57"/>
  <c r="CP1529" i="57"/>
  <c r="CR1521" i="57"/>
  <c r="CQ1521" i="57"/>
  <c r="CP1521" i="57"/>
  <c r="CR1513" i="57"/>
  <c r="CQ1513" i="57"/>
  <c r="CP1513" i="57"/>
  <c r="CR1505" i="57"/>
  <c r="CQ1505" i="57"/>
  <c r="CP1505" i="57"/>
  <c r="CR1497" i="57"/>
  <c r="CQ1497" i="57"/>
  <c r="CP1497" i="57"/>
  <c r="CR1489" i="57"/>
  <c r="CQ1489" i="57"/>
  <c r="CP1489" i="57"/>
  <c r="CR1481" i="57"/>
  <c r="CQ1481" i="57"/>
  <c r="CP1481" i="57"/>
  <c r="CR1473" i="57"/>
  <c r="CQ1473" i="57"/>
  <c r="CP1473" i="57"/>
  <c r="CR1457" i="57"/>
  <c r="CQ1457" i="57"/>
  <c r="CP1457" i="57"/>
  <c r="CR1449" i="57"/>
  <c r="CQ1449" i="57"/>
  <c r="CP1449" i="57"/>
  <c r="CR1441" i="57"/>
  <c r="CQ1441" i="57"/>
  <c r="CP1441" i="57"/>
  <c r="CR1433" i="57"/>
  <c r="CQ1433" i="57"/>
  <c r="CP1433" i="57"/>
  <c r="CR1425" i="57"/>
  <c r="CQ1425" i="57"/>
  <c r="CP1425" i="57"/>
  <c r="CR1417" i="57"/>
  <c r="CQ1417" i="57"/>
  <c r="CP1417" i="57"/>
  <c r="CR1409" i="57"/>
  <c r="CQ1409" i="57"/>
  <c r="CP1409" i="57"/>
  <c r="CR1401" i="57"/>
  <c r="CQ1401" i="57"/>
  <c r="CP1401" i="57"/>
  <c r="CR1393" i="57"/>
  <c r="CQ1393" i="57"/>
  <c r="CP1393" i="57"/>
  <c r="CR1385" i="57"/>
  <c r="CQ1385" i="57"/>
  <c r="CP1385" i="57"/>
  <c r="CR1377" i="57"/>
  <c r="CQ1377" i="57"/>
  <c r="CP1377" i="57"/>
  <c r="CR1369" i="57"/>
  <c r="CQ1369" i="57"/>
  <c r="CP1369" i="57"/>
  <c r="CR1361" i="57"/>
  <c r="CQ1361" i="57"/>
  <c r="CP1361" i="57"/>
  <c r="CR1353" i="57"/>
  <c r="CQ1353" i="57"/>
  <c r="CP1353" i="57"/>
  <c r="CR1345" i="57"/>
  <c r="CQ1345" i="57"/>
  <c r="CP1345" i="57"/>
  <c r="CR1337" i="57"/>
  <c r="CQ1337" i="57"/>
  <c r="CP1337" i="57"/>
  <c r="CR1329" i="57"/>
  <c r="CQ1329" i="57"/>
  <c r="CP1329" i="57"/>
  <c r="CR1321" i="57"/>
  <c r="CQ1321" i="57"/>
  <c r="CP1321" i="57"/>
  <c r="CR1313" i="57"/>
  <c r="CQ1313" i="57"/>
  <c r="CP1313" i="57"/>
  <c r="CR1305" i="57"/>
  <c r="CQ1305" i="57"/>
  <c r="CP1305" i="57"/>
  <c r="CR1297" i="57"/>
  <c r="CQ1297" i="57"/>
  <c r="CP1297" i="57"/>
  <c r="CR1289" i="57"/>
  <c r="CQ1289" i="57"/>
  <c r="CP1289" i="57"/>
  <c r="CR1273" i="57"/>
  <c r="CQ1273" i="57"/>
  <c r="CP1273" i="57"/>
  <c r="CR1257" i="57"/>
  <c r="CQ1257" i="57"/>
  <c r="CP1257" i="57"/>
  <c r="CR1249" i="57"/>
  <c r="CQ1249" i="57"/>
  <c r="CP1249" i="57"/>
  <c r="CR1241" i="57"/>
  <c r="CQ1241" i="57"/>
  <c r="CP1241" i="57"/>
  <c r="CR1233" i="57"/>
  <c r="CQ1233" i="57"/>
  <c r="CP1233" i="57"/>
  <c r="CR1225" i="57"/>
  <c r="CQ1225" i="57"/>
  <c r="CP1225" i="57"/>
  <c r="CR1217" i="57"/>
  <c r="CQ1217" i="57"/>
  <c r="CP1217" i="57"/>
  <c r="CR1209" i="57"/>
  <c r="CQ1209" i="57"/>
  <c r="CP1209" i="57"/>
  <c r="CR1201" i="57"/>
  <c r="CQ1201" i="57"/>
  <c r="CP1201" i="57"/>
  <c r="CR1193" i="57"/>
  <c r="CQ1193" i="57"/>
  <c r="CP1193" i="57"/>
  <c r="CR1169" i="57"/>
  <c r="CQ1169" i="57"/>
  <c r="CP1169" i="57"/>
  <c r="CR1161" i="57"/>
  <c r="CQ1161" i="57"/>
  <c r="CP1161" i="57"/>
  <c r="CR1153" i="57"/>
  <c r="CQ1153" i="57"/>
  <c r="CP1153" i="57"/>
  <c r="CR1145" i="57"/>
  <c r="CQ1145" i="57"/>
  <c r="CP1145" i="57"/>
  <c r="CR1137" i="57"/>
  <c r="CQ1137" i="57"/>
  <c r="CP1137" i="57"/>
  <c r="CR1129" i="57"/>
  <c r="CQ1129" i="57"/>
  <c r="CP1129" i="57"/>
  <c r="CR1121" i="57"/>
  <c r="CQ1121" i="57"/>
  <c r="CP1121" i="57"/>
  <c r="CR1113" i="57"/>
  <c r="CQ1113" i="57"/>
  <c r="CP1113" i="57"/>
  <c r="CR1105" i="57"/>
  <c r="CQ1105" i="57"/>
  <c r="CP1105" i="57"/>
  <c r="CR1097" i="57"/>
  <c r="CQ1097" i="57"/>
  <c r="CP1097" i="57"/>
  <c r="CR1089" i="57"/>
  <c r="CQ1089" i="57"/>
  <c r="CP1089" i="57"/>
  <c r="CR1073" i="57"/>
  <c r="CQ1073" i="57"/>
  <c r="CP1073" i="57"/>
  <c r="CR1065" i="57"/>
  <c r="CQ1065" i="57"/>
  <c r="CP1065" i="57"/>
  <c r="CR1057" i="57"/>
  <c r="CQ1057" i="57"/>
  <c r="CP1057" i="57"/>
  <c r="CR1049" i="57"/>
  <c r="CQ1049" i="57"/>
  <c r="CP1049" i="57"/>
  <c r="CR1041" i="57"/>
  <c r="CQ1041" i="57"/>
  <c r="CP1041" i="57"/>
  <c r="CR1033" i="57"/>
  <c r="CQ1033" i="57"/>
  <c r="CP1033" i="57"/>
  <c r="CR1025" i="57"/>
  <c r="CQ1025" i="57"/>
  <c r="CP1025" i="57"/>
  <c r="CR1017" i="57"/>
  <c r="CQ1017" i="57"/>
  <c r="CP1017" i="57"/>
  <c r="CR1009" i="57"/>
  <c r="CQ1009" i="57"/>
  <c r="CP1009" i="57"/>
  <c r="CR1001" i="57"/>
  <c r="CQ1001" i="57"/>
  <c r="CP1001" i="57"/>
  <c r="CR993" i="57"/>
  <c r="CQ993" i="57"/>
  <c r="CP993" i="57"/>
  <c r="CR985" i="57"/>
  <c r="CQ985" i="57"/>
  <c r="CP985" i="57"/>
  <c r="CR977" i="57"/>
  <c r="CQ977" i="57"/>
  <c r="CP977" i="57"/>
  <c r="CR969" i="57"/>
  <c r="CQ969" i="57"/>
  <c r="CP969" i="57"/>
  <c r="CR513" i="57"/>
  <c r="CQ513" i="57"/>
  <c r="CP513" i="57"/>
  <c r="CR505" i="57"/>
  <c r="CQ505" i="57"/>
  <c r="CP505" i="57"/>
  <c r="CR465" i="57"/>
  <c r="CQ465" i="57"/>
  <c r="CP465" i="57"/>
  <c r="CR449" i="57"/>
  <c r="CQ449" i="57"/>
  <c r="CP449" i="57"/>
  <c r="CR441" i="57"/>
  <c r="CQ441" i="57"/>
  <c r="CP441" i="57"/>
  <c r="CR433" i="57"/>
  <c r="CQ433" i="57"/>
  <c r="CP433" i="57"/>
  <c r="CR425" i="57"/>
  <c r="CQ425" i="57"/>
  <c r="CP425" i="57"/>
  <c r="CR417" i="57"/>
  <c r="CQ417" i="57"/>
  <c r="CP417" i="57"/>
  <c r="CR409" i="57"/>
  <c r="CQ409" i="57"/>
  <c r="CP409" i="57"/>
  <c r="CR393" i="57"/>
  <c r="CQ393" i="57"/>
  <c r="CP393" i="57"/>
  <c r="CR385" i="57"/>
  <c r="CQ385" i="57"/>
  <c r="CP385" i="57"/>
  <c r="CR377" i="57"/>
  <c r="CQ377" i="57"/>
  <c r="CP377" i="57"/>
  <c r="CR369" i="57"/>
  <c r="CQ369" i="57"/>
  <c r="CP369" i="57"/>
  <c r="CR361" i="57"/>
  <c r="CQ361" i="57"/>
  <c r="CP361" i="57"/>
  <c r="CR353" i="57"/>
  <c r="CQ353" i="57"/>
  <c r="CP353" i="57"/>
  <c r="CR345" i="57"/>
  <c r="CQ345" i="57"/>
  <c r="CP345" i="57"/>
  <c r="CR337" i="57"/>
  <c r="CQ337" i="57"/>
  <c r="CP337" i="57"/>
  <c r="CR329" i="57"/>
  <c r="CQ329" i="57"/>
  <c r="CP329" i="57"/>
  <c r="CR321" i="57"/>
  <c r="CQ321" i="57"/>
  <c r="CP321" i="57"/>
  <c r="CR313" i="57"/>
  <c r="CQ313" i="57"/>
  <c r="CP313" i="57"/>
  <c r="CR305" i="57"/>
  <c r="CQ305" i="57"/>
  <c r="CP305" i="57"/>
  <c r="CR297" i="57"/>
  <c r="CQ297" i="57"/>
  <c r="CP297" i="57"/>
  <c r="CR289" i="57"/>
  <c r="CQ289" i="57"/>
  <c r="CP289" i="57"/>
  <c r="CR281" i="57"/>
  <c r="CQ281" i="57"/>
  <c r="CP281" i="57"/>
  <c r="CR265" i="57"/>
  <c r="CQ265" i="57"/>
  <c r="CP265" i="57"/>
  <c r="CR257" i="57"/>
  <c r="CQ257" i="57"/>
  <c r="CP257" i="57"/>
  <c r="CR249" i="57"/>
  <c r="CQ249" i="57"/>
  <c r="CP249" i="57"/>
  <c r="CR241" i="57"/>
  <c r="CQ241" i="57"/>
  <c r="CP241" i="57"/>
  <c r="CR233" i="57"/>
  <c r="CQ233" i="57"/>
  <c r="CP233" i="57"/>
  <c r="CR225" i="57"/>
  <c r="CQ225" i="57"/>
  <c r="CP225" i="57"/>
  <c r="CR217" i="57"/>
  <c r="CQ217" i="57"/>
  <c r="CP217" i="57"/>
  <c r="CR209" i="57"/>
  <c r="CQ209" i="57"/>
  <c r="CP209" i="57"/>
  <c r="CR201" i="57"/>
  <c r="CQ201" i="57"/>
  <c r="CP201" i="57"/>
  <c r="CR193" i="57"/>
  <c r="CQ193" i="57"/>
  <c r="CP193" i="57"/>
  <c r="CR185" i="57"/>
  <c r="CQ185" i="57"/>
  <c r="CP185" i="57"/>
  <c r="CR177" i="57"/>
  <c r="CQ177" i="57"/>
  <c r="CP177" i="57"/>
  <c r="CR169" i="57"/>
  <c r="CQ169" i="57"/>
  <c r="CP169" i="57"/>
  <c r="CR161" i="57"/>
  <c r="CQ161" i="57"/>
  <c r="CP161" i="57"/>
  <c r="CR153" i="57"/>
  <c r="CQ153" i="57"/>
  <c r="CP153" i="57"/>
  <c r="CR145" i="57"/>
  <c r="CQ145" i="57"/>
  <c r="CP145" i="57"/>
  <c r="CR137" i="57"/>
  <c r="CQ137" i="57"/>
  <c r="CP137" i="57"/>
  <c r="CR129" i="57"/>
  <c r="CQ129" i="57"/>
  <c r="CP129" i="57"/>
  <c r="CR121" i="57"/>
  <c r="CQ121" i="57"/>
  <c r="CP121" i="57"/>
  <c r="CR113" i="57"/>
  <c r="CQ113" i="57"/>
  <c r="CP113" i="57"/>
  <c r="CR105" i="57"/>
  <c r="CQ105" i="57"/>
  <c r="CP105" i="57"/>
  <c r="CR97" i="57"/>
  <c r="CQ97" i="57"/>
  <c r="CP97" i="57"/>
  <c r="CR89" i="57"/>
  <c r="CQ89" i="57"/>
  <c r="CP89" i="57"/>
  <c r="CR81" i="57"/>
  <c r="CQ81" i="57"/>
  <c r="CP81" i="57"/>
  <c r="CR73" i="57"/>
  <c r="CQ73" i="57"/>
  <c r="CP73" i="57"/>
  <c r="CR65" i="57"/>
  <c r="CQ65" i="57"/>
  <c r="CP65" i="57"/>
  <c r="CR57" i="57"/>
  <c r="CQ57" i="57"/>
  <c r="CP57" i="57"/>
  <c r="CR49" i="57"/>
  <c r="CQ49" i="57"/>
  <c r="CP49" i="57"/>
  <c r="CR41" i="57"/>
  <c r="CQ41" i="57"/>
  <c r="CP41" i="57"/>
  <c r="CR33" i="57"/>
  <c r="CQ33" i="57"/>
  <c r="CP33" i="57"/>
  <c r="CR25" i="57"/>
  <c r="CQ25" i="57"/>
  <c r="CP25" i="57"/>
  <c r="CR17" i="57"/>
  <c r="CQ17" i="57"/>
  <c r="CP17" i="57"/>
  <c r="CL4593" i="57" l="1"/>
  <c r="CK4593" i="57"/>
  <c r="CJ4593" i="57"/>
  <c r="CI4593" i="57"/>
  <c r="CH4593" i="57"/>
  <c r="CG4593" i="57"/>
  <c r="CF4593" i="57"/>
  <c r="CE4593" i="57"/>
  <c r="CD4593" i="57"/>
  <c r="CC4593" i="57"/>
  <c r="CB4593" i="57"/>
  <c r="CA4593" i="57"/>
  <c r="BX4593" i="57"/>
  <c r="BY4593" i="57" s="1"/>
  <c r="BQ4593" i="57"/>
  <c r="BW4593" i="57" s="1"/>
  <c r="BP4593" i="57"/>
  <c r="BV4593" i="57" s="1"/>
  <c r="BO4593" i="57"/>
  <c r="BU4593" i="57" s="1"/>
  <c r="BN4593" i="57"/>
  <c r="BT4593" i="57" s="1"/>
  <c r="BM4593" i="57"/>
  <c r="BS4593" i="57" s="1"/>
  <c r="BL4593" i="57"/>
  <c r="BK4593" i="57"/>
  <c r="BJ4593" i="57"/>
  <c r="BI4593" i="57"/>
  <c r="BH4593" i="57"/>
  <c r="BG4593" i="57"/>
  <c r="BF4593" i="57"/>
  <c r="BE4593" i="57"/>
  <c r="BD4593" i="57"/>
  <c r="BC4593" i="57"/>
  <c r="BB4593" i="57"/>
  <c r="BA4593" i="57"/>
  <c r="AZ4593" i="57"/>
  <c r="AY4593" i="57"/>
  <c r="AX4593" i="57"/>
  <c r="AW4593" i="57"/>
  <c r="AV4593" i="57"/>
  <c r="AU4593" i="57"/>
  <c r="AT4593" i="57"/>
  <c r="AS4593" i="57"/>
  <c r="AR4593" i="57"/>
  <c r="AQ4593" i="57"/>
  <c r="AP4593" i="57"/>
  <c r="AO4593" i="57"/>
  <c r="AN4593" i="57"/>
  <c r="AM4593" i="57"/>
  <c r="CL4585" i="57"/>
  <c r="CK4585" i="57"/>
  <c r="CJ4585" i="57"/>
  <c r="CI4585" i="57"/>
  <c r="CH4585" i="57"/>
  <c r="CG4585" i="57"/>
  <c r="CF4585" i="57"/>
  <c r="CE4585" i="57"/>
  <c r="CD4585" i="57"/>
  <c r="CC4585" i="57"/>
  <c r="CB4585" i="57"/>
  <c r="CA4585" i="57"/>
  <c r="BX4585" i="57"/>
  <c r="BY4585" i="57" s="1"/>
  <c r="BQ4585" i="57"/>
  <c r="BW4585" i="57" s="1"/>
  <c r="BP4585" i="57"/>
  <c r="BV4585" i="57" s="1"/>
  <c r="BO4585" i="57"/>
  <c r="BU4585" i="57" s="1"/>
  <c r="BN4585" i="57"/>
  <c r="BT4585" i="57" s="1"/>
  <c r="BM4585" i="57"/>
  <c r="BS4585" i="57" s="1"/>
  <c r="BL4585" i="57"/>
  <c r="BK4585" i="57"/>
  <c r="BJ4585" i="57"/>
  <c r="BI4585" i="57"/>
  <c r="BH4585" i="57"/>
  <c r="BG4585" i="57"/>
  <c r="BF4585" i="57"/>
  <c r="BE4585" i="57"/>
  <c r="BD4585" i="57"/>
  <c r="BC4585" i="57"/>
  <c r="BB4585" i="57"/>
  <c r="BA4585" i="57"/>
  <c r="AZ4585" i="57"/>
  <c r="AY4585" i="57"/>
  <c r="AX4585" i="57"/>
  <c r="AW4585" i="57"/>
  <c r="AV4585" i="57"/>
  <c r="AU4585" i="57"/>
  <c r="AT4585" i="57"/>
  <c r="AS4585" i="57"/>
  <c r="AR4585" i="57"/>
  <c r="AQ4585" i="57"/>
  <c r="AP4585" i="57"/>
  <c r="AO4585" i="57"/>
  <c r="AN4585" i="57"/>
  <c r="AM4585" i="57"/>
  <c r="CL4577" i="57"/>
  <c r="CK4577" i="57"/>
  <c r="CJ4577" i="57"/>
  <c r="CI4577" i="57"/>
  <c r="CH4577" i="57"/>
  <c r="CG4577" i="57"/>
  <c r="CF4577" i="57"/>
  <c r="CE4577" i="57"/>
  <c r="CD4577" i="57"/>
  <c r="CC4577" i="57"/>
  <c r="CB4577" i="57"/>
  <c r="CA4577" i="57"/>
  <c r="BX4577" i="57"/>
  <c r="BY4577" i="57" s="1"/>
  <c r="BQ4577" i="57"/>
  <c r="BW4577" i="57" s="1"/>
  <c r="BP4577" i="57"/>
  <c r="BV4577" i="57" s="1"/>
  <c r="BO4577" i="57"/>
  <c r="BU4577" i="57" s="1"/>
  <c r="BN4577" i="57"/>
  <c r="BM4577" i="57"/>
  <c r="BS4577" i="57" s="1"/>
  <c r="BL4577" i="57"/>
  <c r="BR4577" i="57" s="1"/>
  <c r="BK4577" i="57"/>
  <c r="BJ4577" i="57"/>
  <c r="BI4577" i="57"/>
  <c r="BH4577" i="57"/>
  <c r="BG4577" i="57"/>
  <c r="BF4577" i="57"/>
  <c r="BE4577" i="57"/>
  <c r="BD4577" i="57"/>
  <c r="BC4577" i="57"/>
  <c r="BB4577" i="57"/>
  <c r="BA4577" i="57"/>
  <c r="AZ4577" i="57"/>
  <c r="AY4577" i="57"/>
  <c r="AX4577" i="57"/>
  <c r="AW4577" i="57"/>
  <c r="AV4577" i="57"/>
  <c r="AU4577" i="57"/>
  <c r="AT4577" i="57"/>
  <c r="AS4577" i="57"/>
  <c r="AR4577" i="57"/>
  <c r="AQ4577" i="57"/>
  <c r="AP4577" i="57"/>
  <c r="AO4577" i="57"/>
  <c r="AN4577" i="57"/>
  <c r="AM4577" i="57"/>
  <c r="CL4569" i="57"/>
  <c r="CK4569" i="57"/>
  <c r="CJ4569" i="57"/>
  <c r="CI4569" i="57"/>
  <c r="CH4569" i="57"/>
  <c r="CG4569" i="57"/>
  <c r="CF4569" i="57"/>
  <c r="CE4569" i="57"/>
  <c r="CD4569" i="57"/>
  <c r="CC4569" i="57"/>
  <c r="CB4569" i="57"/>
  <c r="CA4569" i="57"/>
  <c r="BX4569" i="57"/>
  <c r="BY4569" i="57" s="1"/>
  <c r="BQ4569" i="57"/>
  <c r="BW4569" i="57" s="1"/>
  <c r="BP4569" i="57"/>
  <c r="BV4569" i="57" s="1"/>
  <c r="BO4569" i="57"/>
  <c r="BU4569" i="57" s="1"/>
  <c r="BN4569" i="57"/>
  <c r="BT4569" i="57" s="1"/>
  <c r="BM4569" i="57"/>
  <c r="BS4569" i="57" s="1"/>
  <c r="BL4569" i="57"/>
  <c r="BR4569" i="57" s="1"/>
  <c r="BK4569" i="57"/>
  <c r="BJ4569" i="57"/>
  <c r="BI4569" i="57"/>
  <c r="BH4569" i="57"/>
  <c r="BG4569" i="57"/>
  <c r="BF4569" i="57"/>
  <c r="BE4569" i="57"/>
  <c r="BD4569" i="57"/>
  <c r="BC4569" i="57"/>
  <c r="BB4569" i="57"/>
  <c r="BA4569" i="57"/>
  <c r="AZ4569" i="57"/>
  <c r="AY4569" i="57"/>
  <c r="AX4569" i="57"/>
  <c r="AW4569" i="57"/>
  <c r="AV4569" i="57"/>
  <c r="AU4569" i="57"/>
  <c r="AT4569" i="57"/>
  <c r="AS4569" i="57"/>
  <c r="AR4569" i="57"/>
  <c r="AQ4569" i="57"/>
  <c r="AP4569" i="57"/>
  <c r="AO4569" i="57"/>
  <c r="AN4569" i="57"/>
  <c r="AM4569" i="57"/>
  <c r="CL4561" i="57"/>
  <c r="CK4561" i="57"/>
  <c r="CJ4561" i="57"/>
  <c r="CI4561" i="57"/>
  <c r="CH4561" i="57"/>
  <c r="CG4561" i="57"/>
  <c r="CF4561" i="57"/>
  <c r="CE4561" i="57"/>
  <c r="CD4561" i="57"/>
  <c r="CC4561" i="57"/>
  <c r="CB4561" i="57"/>
  <c r="CA4561" i="57"/>
  <c r="BX4561" i="57"/>
  <c r="BY4561" i="57" s="1"/>
  <c r="BQ4561" i="57"/>
  <c r="BW4561" i="57" s="1"/>
  <c r="BP4561" i="57"/>
  <c r="BV4561" i="57" s="1"/>
  <c r="BO4561" i="57"/>
  <c r="BU4561" i="57" s="1"/>
  <c r="BN4561" i="57"/>
  <c r="BT4561" i="57" s="1"/>
  <c r="BM4561" i="57"/>
  <c r="BS4561" i="57" s="1"/>
  <c r="BL4561" i="57"/>
  <c r="BK4561" i="57"/>
  <c r="BJ4561" i="57"/>
  <c r="BI4561" i="57"/>
  <c r="BH4561" i="57"/>
  <c r="BG4561" i="57"/>
  <c r="BF4561" i="57"/>
  <c r="BE4561" i="57"/>
  <c r="BD4561" i="57"/>
  <c r="BC4561" i="57"/>
  <c r="BB4561" i="57"/>
  <c r="BA4561" i="57"/>
  <c r="AZ4561" i="57"/>
  <c r="AY4561" i="57"/>
  <c r="AX4561" i="57"/>
  <c r="AW4561" i="57"/>
  <c r="AV4561" i="57"/>
  <c r="AU4561" i="57"/>
  <c r="AT4561" i="57"/>
  <c r="AS4561" i="57"/>
  <c r="AR4561" i="57"/>
  <c r="AQ4561" i="57"/>
  <c r="AP4561" i="57"/>
  <c r="AO4561" i="57"/>
  <c r="AN4561" i="57"/>
  <c r="AM4561" i="57"/>
  <c r="CL4553" i="57"/>
  <c r="CK4553" i="57"/>
  <c r="CJ4553" i="57"/>
  <c r="CI4553" i="57"/>
  <c r="CH4553" i="57"/>
  <c r="CG4553" i="57"/>
  <c r="CF4553" i="57"/>
  <c r="CE4553" i="57"/>
  <c r="CD4553" i="57"/>
  <c r="CC4553" i="57"/>
  <c r="CB4553" i="57"/>
  <c r="CA4553" i="57"/>
  <c r="BX4553" i="57"/>
  <c r="BY4553" i="57" s="1"/>
  <c r="BQ4553" i="57"/>
  <c r="BW4553" i="57" s="1"/>
  <c r="BP4553" i="57"/>
  <c r="BV4553" i="57" s="1"/>
  <c r="BO4553" i="57"/>
  <c r="BU4553" i="57" s="1"/>
  <c r="BN4553" i="57"/>
  <c r="BT4553" i="57" s="1"/>
  <c r="BM4553" i="57"/>
  <c r="BS4553" i="57" s="1"/>
  <c r="BL4553" i="57"/>
  <c r="BK4553" i="57"/>
  <c r="BJ4553" i="57"/>
  <c r="BI4553" i="57"/>
  <c r="BH4553" i="57"/>
  <c r="BG4553" i="57"/>
  <c r="BF4553" i="57"/>
  <c r="BE4553" i="57"/>
  <c r="BD4553" i="57"/>
  <c r="BC4553" i="57"/>
  <c r="BB4553" i="57"/>
  <c r="BA4553" i="57"/>
  <c r="AZ4553" i="57"/>
  <c r="AY4553" i="57"/>
  <c r="AX4553" i="57"/>
  <c r="AW4553" i="57"/>
  <c r="AV4553" i="57"/>
  <c r="AU4553" i="57"/>
  <c r="AT4553" i="57"/>
  <c r="AS4553" i="57"/>
  <c r="AR4553" i="57"/>
  <c r="AQ4553" i="57"/>
  <c r="AP4553" i="57"/>
  <c r="AO4553" i="57"/>
  <c r="AN4553" i="57"/>
  <c r="AM4553" i="57"/>
  <c r="CL4545" i="57"/>
  <c r="CK4545" i="57"/>
  <c r="CJ4545" i="57"/>
  <c r="CI4545" i="57"/>
  <c r="CH4545" i="57"/>
  <c r="CG4545" i="57"/>
  <c r="CF4545" i="57"/>
  <c r="CE4545" i="57"/>
  <c r="CD4545" i="57"/>
  <c r="CC4545" i="57"/>
  <c r="CB4545" i="57"/>
  <c r="CA4545" i="57"/>
  <c r="BX4545" i="57"/>
  <c r="BY4545" i="57" s="1"/>
  <c r="BQ4545" i="57"/>
  <c r="BW4545" i="57" s="1"/>
  <c r="BP4545" i="57"/>
  <c r="BV4545" i="57" s="1"/>
  <c r="BO4545" i="57"/>
  <c r="BU4545" i="57" s="1"/>
  <c r="BN4545" i="57"/>
  <c r="BM4545" i="57"/>
  <c r="BS4545" i="57" s="1"/>
  <c r="BL4545" i="57"/>
  <c r="BR4545" i="57" s="1"/>
  <c r="BK4545" i="57"/>
  <c r="BJ4545" i="57"/>
  <c r="BI4545" i="57"/>
  <c r="BH4545" i="57"/>
  <c r="BG4545" i="57"/>
  <c r="BF4545" i="57"/>
  <c r="BE4545" i="57"/>
  <c r="BD4545" i="57"/>
  <c r="BC4545" i="57"/>
  <c r="BB4545" i="57"/>
  <c r="BA4545" i="57"/>
  <c r="AZ4545" i="57"/>
  <c r="AY4545" i="57"/>
  <c r="AX4545" i="57"/>
  <c r="AW4545" i="57"/>
  <c r="AV4545" i="57"/>
  <c r="AU4545" i="57"/>
  <c r="AT4545" i="57"/>
  <c r="AS4545" i="57"/>
  <c r="AR4545" i="57"/>
  <c r="AQ4545" i="57"/>
  <c r="AP4545" i="57"/>
  <c r="AO4545" i="57"/>
  <c r="AN4545" i="57"/>
  <c r="AM4545" i="57"/>
  <c r="CL4537" i="57"/>
  <c r="CK4537" i="57"/>
  <c r="CJ4537" i="57"/>
  <c r="CI4537" i="57"/>
  <c r="CH4537" i="57"/>
  <c r="CG4537" i="57"/>
  <c r="CF4537" i="57"/>
  <c r="CE4537" i="57"/>
  <c r="CD4537" i="57"/>
  <c r="CC4537" i="57"/>
  <c r="CB4537" i="57"/>
  <c r="CA4537" i="57"/>
  <c r="BX4537" i="57"/>
  <c r="BY4537" i="57" s="1"/>
  <c r="BQ4537" i="57"/>
  <c r="BW4537" i="57" s="1"/>
  <c r="BP4537" i="57"/>
  <c r="BV4537" i="57" s="1"/>
  <c r="BO4537" i="57"/>
  <c r="BU4537" i="57" s="1"/>
  <c r="BN4537" i="57"/>
  <c r="BT4537" i="57" s="1"/>
  <c r="BM4537" i="57"/>
  <c r="BL4537" i="57"/>
  <c r="BR4537" i="57" s="1"/>
  <c r="BK4537" i="57"/>
  <c r="BJ4537" i="57"/>
  <c r="BI4537" i="57"/>
  <c r="BH4537" i="57"/>
  <c r="BG4537" i="57"/>
  <c r="BF4537" i="57"/>
  <c r="BE4537" i="57"/>
  <c r="BD4537" i="57"/>
  <c r="BC4537" i="57"/>
  <c r="BB4537" i="57"/>
  <c r="BA4537" i="57"/>
  <c r="AZ4537" i="57"/>
  <c r="AY4537" i="57"/>
  <c r="AX4537" i="57"/>
  <c r="AW4537" i="57"/>
  <c r="AV4537" i="57"/>
  <c r="AU4537" i="57"/>
  <c r="AT4537" i="57"/>
  <c r="AS4537" i="57"/>
  <c r="AR4537" i="57"/>
  <c r="AQ4537" i="57"/>
  <c r="AP4537" i="57"/>
  <c r="AO4537" i="57"/>
  <c r="AN4537" i="57"/>
  <c r="AM4537" i="57"/>
  <c r="CL4529" i="57"/>
  <c r="CK4529" i="57"/>
  <c r="CJ4529" i="57"/>
  <c r="CI4529" i="57"/>
  <c r="CH4529" i="57"/>
  <c r="CG4529" i="57"/>
  <c r="CF4529" i="57"/>
  <c r="CE4529" i="57"/>
  <c r="CD4529" i="57"/>
  <c r="CC4529" i="57"/>
  <c r="CB4529" i="57"/>
  <c r="CA4529" i="57"/>
  <c r="BX4529" i="57"/>
  <c r="BY4529" i="57" s="1"/>
  <c r="BQ4529" i="57"/>
  <c r="BW4529" i="57" s="1"/>
  <c r="BP4529" i="57"/>
  <c r="BV4529" i="57" s="1"/>
  <c r="BO4529" i="57"/>
  <c r="BU4529" i="57" s="1"/>
  <c r="BN4529" i="57"/>
  <c r="BT4529" i="57" s="1"/>
  <c r="BM4529" i="57"/>
  <c r="BS4529" i="57" s="1"/>
  <c r="BL4529" i="57"/>
  <c r="BK4529" i="57"/>
  <c r="BJ4529" i="57"/>
  <c r="BI4529" i="57"/>
  <c r="BH4529" i="57"/>
  <c r="BG4529" i="57"/>
  <c r="BF4529" i="57"/>
  <c r="BE4529" i="57"/>
  <c r="BD4529" i="57"/>
  <c r="BC4529" i="57"/>
  <c r="BB4529" i="57"/>
  <c r="BA4529" i="57"/>
  <c r="AZ4529" i="57"/>
  <c r="AY4529" i="57"/>
  <c r="AX4529" i="57"/>
  <c r="AW4529" i="57"/>
  <c r="AV4529" i="57"/>
  <c r="AU4529" i="57"/>
  <c r="AT4529" i="57"/>
  <c r="AS4529" i="57"/>
  <c r="AR4529" i="57"/>
  <c r="AQ4529" i="57"/>
  <c r="AP4529" i="57"/>
  <c r="AO4529" i="57"/>
  <c r="AN4529" i="57"/>
  <c r="AM4529" i="57"/>
  <c r="CL4521" i="57"/>
  <c r="CK4521" i="57"/>
  <c r="CJ4521" i="57"/>
  <c r="CI4521" i="57"/>
  <c r="CH4521" i="57"/>
  <c r="CG4521" i="57"/>
  <c r="CF4521" i="57"/>
  <c r="CE4521" i="57"/>
  <c r="CD4521" i="57"/>
  <c r="CC4521" i="57"/>
  <c r="CB4521" i="57"/>
  <c r="CA4521" i="57"/>
  <c r="BX4521" i="57"/>
  <c r="BY4521" i="57" s="1"/>
  <c r="BQ4521" i="57"/>
  <c r="BW4521" i="57" s="1"/>
  <c r="BP4521" i="57"/>
  <c r="BV4521" i="57" s="1"/>
  <c r="BO4521" i="57"/>
  <c r="BU4521" i="57" s="1"/>
  <c r="BN4521" i="57"/>
  <c r="BT4521" i="57" s="1"/>
  <c r="BM4521" i="57"/>
  <c r="BS4521" i="57" s="1"/>
  <c r="BL4521" i="57"/>
  <c r="BK4521" i="57"/>
  <c r="BJ4521" i="57"/>
  <c r="BI4521" i="57"/>
  <c r="BH4521" i="57"/>
  <c r="BG4521" i="57"/>
  <c r="BF4521" i="57"/>
  <c r="BE4521" i="57"/>
  <c r="BD4521" i="57"/>
  <c r="BC4521" i="57"/>
  <c r="BB4521" i="57"/>
  <c r="BA4521" i="57"/>
  <c r="AZ4521" i="57"/>
  <c r="AY4521" i="57"/>
  <c r="AX4521" i="57"/>
  <c r="AW4521" i="57"/>
  <c r="AV4521" i="57"/>
  <c r="AU4521" i="57"/>
  <c r="AT4521" i="57"/>
  <c r="AS4521" i="57"/>
  <c r="AR4521" i="57"/>
  <c r="AQ4521" i="57"/>
  <c r="AP4521" i="57"/>
  <c r="AO4521" i="57"/>
  <c r="AN4521" i="57"/>
  <c r="AM4521" i="57"/>
  <c r="CL4513" i="57"/>
  <c r="CK4513" i="57"/>
  <c r="CJ4513" i="57"/>
  <c r="CI4513" i="57"/>
  <c r="CH4513" i="57"/>
  <c r="CG4513" i="57"/>
  <c r="CF4513" i="57"/>
  <c r="CE4513" i="57"/>
  <c r="CD4513" i="57"/>
  <c r="CC4513" i="57"/>
  <c r="CB4513" i="57"/>
  <c r="CA4513" i="57"/>
  <c r="BX4513" i="57"/>
  <c r="BY4513" i="57" s="1"/>
  <c r="BQ4513" i="57"/>
  <c r="BW4513" i="57" s="1"/>
  <c r="BP4513" i="57"/>
  <c r="BV4513" i="57" s="1"/>
  <c r="BO4513" i="57"/>
  <c r="BU4513" i="57" s="1"/>
  <c r="BN4513" i="57"/>
  <c r="BM4513" i="57"/>
  <c r="BS4513" i="57" s="1"/>
  <c r="BL4513" i="57"/>
  <c r="BR4513" i="57" s="1"/>
  <c r="BK4513" i="57"/>
  <c r="BJ4513" i="57"/>
  <c r="BI4513" i="57"/>
  <c r="BH4513" i="57"/>
  <c r="BG4513" i="57"/>
  <c r="BF4513" i="57"/>
  <c r="BE4513" i="57"/>
  <c r="BD4513" i="57"/>
  <c r="BC4513" i="57"/>
  <c r="BB4513" i="57"/>
  <c r="BA4513" i="57"/>
  <c r="AZ4513" i="57"/>
  <c r="AY4513" i="57"/>
  <c r="AX4513" i="57"/>
  <c r="AW4513" i="57"/>
  <c r="AV4513" i="57"/>
  <c r="AU4513" i="57"/>
  <c r="AT4513" i="57"/>
  <c r="AS4513" i="57"/>
  <c r="AR4513" i="57"/>
  <c r="AQ4513" i="57"/>
  <c r="AP4513" i="57"/>
  <c r="AO4513" i="57"/>
  <c r="AN4513" i="57"/>
  <c r="AM4513" i="57"/>
  <c r="CL4505" i="57"/>
  <c r="CK4505" i="57"/>
  <c r="CJ4505" i="57"/>
  <c r="CI4505" i="57"/>
  <c r="CH4505" i="57"/>
  <c r="CG4505" i="57"/>
  <c r="CF4505" i="57"/>
  <c r="CE4505" i="57"/>
  <c r="CD4505" i="57"/>
  <c r="CC4505" i="57"/>
  <c r="CB4505" i="57"/>
  <c r="CA4505" i="57"/>
  <c r="BX4505" i="57"/>
  <c r="BY4505" i="57" s="1"/>
  <c r="BQ4505" i="57"/>
  <c r="BW4505" i="57" s="1"/>
  <c r="BP4505" i="57"/>
  <c r="BV4505" i="57" s="1"/>
  <c r="BO4505" i="57"/>
  <c r="BU4505" i="57" s="1"/>
  <c r="BN4505" i="57"/>
  <c r="BT4505" i="57" s="1"/>
  <c r="BM4505" i="57"/>
  <c r="BL4505" i="57"/>
  <c r="BR4505" i="57" s="1"/>
  <c r="BK4505" i="57"/>
  <c r="BJ4505" i="57"/>
  <c r="BI4505" i="57"/>
  <c r="BH4505" i="57"/>
  <c r="BG4505" i="57"/>
  <c r="BF4505" i="57"/>
  <c r="BE4505" i="57"/>
  <c r="BD4505" i="57"/>
  <c r="BC4505" i="57"/>
  <c r="BB4505" i="57"/>
  <c r="BA4505" i="57"/>
  <c r="AZ4505" i="57"/>
  <c r="AY4505" i="57"/>
  <c r="AX4505" i="57"/>
  <c r="AW4505" i="57"/>
  <c r="AV4505" i="57"/>
  <c r="AU4505" i="57"/>
  <c r="AT4505" i="57"/>
  <c r="AS4505" i="57"/>
  <c r="AR4505" i="57"/>
  <c r="AQ4505" i="57"/>
  <c r="AP4505" i="57"/>
  <c r="AO4505" i="57"/>
  <c r="AN4505" i="57"/>
  <c r="AM4505" i="57"/>
  <c r="CL4497" i="57"/>
  <c r="CK4497" i="57"/>
  <c r="CJ4497" i="57"/>
  <c r="CI4497" i="57"/>
  <c r="CH4497" i="57"/>
  <c r="CG4497" i="57"/>
  <c r="CF4497" i="57"/>
  <c r="CE4497" i="57"/>
  <c r="CD4497" i="57"/>
  <c r="CC4497" i="57"/>
  <c r="CB4497" i="57"/>
  <c r="CA4497" i="57"/>
  <c r="BX4497" i="57"/>
  <c r="BY4497" i="57" s="1"/>
  <c r="BQ4497" i="57"/>
  <c r="BW4497" i="57" s="1"/>
  <c r="BP4497" i="57"/>
  <c r="BV4497" i="57" s="1"/>
  <c r="BO4497" i="57"/>
  <c r="BU4497" i="57" s="1"/>
  <c r="BN4497" i="57"/>
  <c r="BT4497" i="57" s="1"/>
  <c r="BM4497" i="57"/>
  <c r="BS4497" i="57" s="1"/>
  <c r="BL4497" i="57"/>
  <c r="BK4497" i="57"/>
  <c r="BJ4497" i="57"/>
  <c r="BI4497" i="57"/>
  <c r="BH4497" i="57"/>
  <c r="BG4497" i="57"/>
  <c r="BF4497" i="57"/>
  <c r="BE4497" i="57"/>
  <c r="BD4497" i="57"/>
  <c r="BC4497" i="57"/>
  <c r="BB4497" i="57"/>
  <c r="BA4497" i="57"/>
  <c r="AZ4497" i="57"/>
  <c r="AY4497" i="57"/>
  <c r="AX4497" i="57"/>
  <c r="AW4497" i="57"/>
  <c r="AV4497" i="57"/>
  <c r="AU4497" i="57"/>
  <c r="AT4497" i="57"/>
  <c r="AS4497" i="57"/>
  <c r="AR4497" i="57"/>
  <c r="AQ4497" i="57"/>
  <c r="AP4497" i="57"/>
  <c r="AO4497" i="57"/>
  <c r="AN4497" i="57"/>
  <c r="AM4497" i="57"/>
  <c r="CL4489" i="57"/>
  <c r="CK4489" i="57"/>
  <c r="CJ4489" i="57"/>
  <c r="CI4489" i="57"/>
  <c r="CH4489" i="57"/>
  <c r="CG4489" i="57"/>
  <c r="CF4489" i="57"/>
  <c r="CE4489" i="57"/>
  <c r="CD4489" i="57"/>
  <c r="CC4489" i="57"/>
  <c r="CB4489" i="57"/>
  <c r="CA4489" i="57"/>
  <c r="BX4489" i="57"/>
  <c r="BY4489" i="57" s="1"/>
  <c r="BQ4489" i="57"/>
  <c r="BW4489" i="57" s="1"/>
  <c r="BP4489" i="57"/>
  <c r="BV4489" i="57" s="1"/>
  <c r="BO4489" i="57"/>
  <c r="BU4489" i="57" s="1"/>
  <c r="BN4489" i="57"/>
  <c r="BT4489" i="57" s="1"/>
  <c r="BM4489" i="57"/>
  <c r="BS4489" i="57" s="1"/>
  <c r="BL4489" i="57"/>
  <c r="BK4489" i="57"/>
  <c r="BJ4489" i="57"/>
  <c r="BI4489" i="57"/>
  <c r="BH4489" i="57"/>
  <c r="BG4489" i="57"/>
  <c r="BF4489" i="57"/>
  <c r="BE4489" i="57"/>
  <c r="BD4489" i="57"/>
  <c r="BC4489" i="57"/>
  <c r="BB4489" i="57"/>
  <c r="BA4489" i="57"/>
  <c r="AZ4489" i="57"/>
  <c r="AY4489" i="57"/>
  <c r="AX4489" i="57"/>
  <c r="AW4489" i="57"/>
  <c r="AV4489" i="57"/>
  <c r="AU4489" i="57"/>
  <c r="AT4489" i="57"/>
  <c r="AS4489" i="57"/>
  <c r="AR4489" i="57"/>
  <c r="AQ4489" i="57"/>
  <c r="AP4489" i="57"/>
  <c r="AO4489" i="57"/>
  <c r="AN4489" i="57"/>
  <c r="AM4489" i="57"/>
  <c r="CL4481" i="57"/>
  <c r="CK4481" i="57"/>
  <c r="CJ4481" i="57"/>
  <c r="CI4481" i="57"/>
  <c r="CH4481" i="57"/>
  <c r="CG4481" i="57"/>
  <c r="CF4481" i="57"/>
  <c r="CE4481" i="57"/>
  <c r="CD4481" i="57"/>
  <c r="CC4481" i="57"/>
  <c r="CB4481" i="57"/>
  <c r="CA4481" i="57"/>
  <c r="BX4481" i="57"/>
  <c r="BY4481" i="57" s="1"/>
  <c r="BQ4481" i="57"/>
  <c r="BW4481" i="57" s="1"/>
  <c r="BP4481" i="57"/>
  <c r="BV4481" i="57" s="1"/>
  <c r="BO4481" i="57"/>
  <c r="BU4481" i="57" s="1"/>
  <c r="BN4481" i="57"/>
  <c r="BT4481" i="57" s="1"/>
  <c r="BM4481" i="57"/>
  <c r="BS4481" i="57" s="1"/>
  <c r="BL4481" i="57"/>
  <c r="BR4481" i="57" s="1"/>
  <c r="BK4481" i="57"/>
  <c r="BJ4481" i="57"/>
  <c r="BI4481" i="57"/>
  <c r="BH4481" i="57"/>
  <c r="BG4481" i="57"/>
  <c r="BF4481" i="57"/>
  <c r="BE4481" i="57"/>
  <c r="BD4481" i="57"/>
  <c r="BC4481" i="57"/>
  <c r="BB4481" i="57"/>
  <c r="BA4481" i="57"/>
  <c r="AZ4481" i="57"/>
  <c r="AY4481" i="57"/>
  <c r="AX4481" i="57"/>
  <c r="AW4481" i="57"/>
  <c r="AV4481" i="57"/>
  <c r="AU4481" i="57"/>
  <c r="AT4481" i="57"/>
  <c r="AS4481" i="57"/>
  <c r="AR4481" i="57"/>
  <c r="AQ4481" i="57"/>
  <c r="AP4481" i="57"/>
  <c r="AO4481" i="57"/>
  <c r="AN4481" i="57"/>
  <c r="AM4481" i="57"/>
  <c r="CL4473" i="57"/>
  <c r="CK4473" i="57"/>
  <c r="CJ4473" i="57"/>
  <c r="CI4473" i="57"/>
  <c r="CH4473" i="57"/>
  <c r="CG4473" i="57"/>
  <c r="CF4473" i="57"/>
  <c r="CE4473" i="57"/>
  <c r="CD4473" i="57"/>
  <c r="CC4473" i="57"/>
  <c r="CB4473" i="57"/>
  <c r="CA4473" i="57"/>
  <c r="BX4473" i="57"/>
  <c r="BY4473" i="57" s="1"/>
  <c r="BQ4473" i="57"/>
  <c r="BW4473" i="57" s="1"/>
  <c r="BP4473" i="57"/>
  <c r="BV4473" i="57" s="1"/>
  <c r="BO4473" i="57"/>
  <c r="BU4473" i="57" s="1"/>
  <c r="BN4473" i="57"/>
  <c r="BT4473" i="57" s="1"/>
  <c r="BM4473" i="57"/>
  <c r="BS4473" i="57" s="1"/>
  <c r="BL4473" i="57"/>
  <c r="BR4473" i="57" s="1"/>
  <c r="BK4473" i="57"/>
  <c r="BJ4473" i="57"/>
  <c r="BI4473" i="57"/>
  <c r="BH4473" i="57"/>
  <c r="BG4473" i="57"/>
  <c r="BF4473" i="57"/>
  <c r="BE4473" i="57"/>
  <c r="BD4473" i="57"/>
  <c r="BC4473" i="57"/>
  <c r="BB4473" i="57"/>
  <c r="BA4473" i="57"/>
  <c r="AZ4473" i="57"/>
  <c r="AY4473" i="57"/>
  <c r="AX4473" i="57"/>
  <c r="AW4473" i="57"/>
  <c r="AV4473" i="57"/>
  <c r="AU4473" i="57"/>
  <c r="AT4473" i="57"/>
  <c r="AS4473" i="57"/>
  <c r="AR4473" i="57"/>
  <c r="AQ4473" i="57"/>
  <c r="AP4473" i="57"/>
  <c r="AO4473" i="57"/>
  <c r="AN4473" i="57"/>
  <c r="AM4473" i="57"/>
  <c r="CO4513" i="57" l="1"/>
  <c r="CO4489" i="57"/>
  <c r="CO4537" i="57"/>
  <c r="CO4553" i="57"/>
  <c r="CO4569" i="57"/>
  <c r="CO4481" i="57"/>
  <c r="CO4505" i="57"/>
  <c r="CO4561" i="57"/>
  <c r="CO4577" i="57"/>
  <c r="CO4585" i="57"/>
  <c r="CO4593" i="57"/>
  <c r="CO4497" i="57"/>
  <c r="CO4473" i="57"/>
  <c r="CO4521" i="57"/>
  <c r="CO4529" i="57"/>
  <c r="CO4545" i="57"/>
  <c r="BZ4569" i="57"/>
  <c r="BZ4481" i="57"/>
  <c r="BZ4473" i="57"/>
  <c r="BR4497" i="57"/>
  <c r="BZ4497" i="57" s="1"/>
  <c r="BS4505" i="57"/>
  <c r="BZ4505" i="57" s="1"/>
  <c r="BT4513" i="57"/>
  <c r="BZ4513" i="57" s="1"/>
  <c r="BR4529" i="57"/>
  <c r="BZ4529" i="57" s="1"/>
  <c r="BS4537" i="57"/>
  <c r="BZ4537" i="57" s="1"/>
  <c r="BT4545" i="57"/>
  <c r="BZ4545" i="57" s="1"/>
  <c r="BR4561" i="57"/>
  <c r="BZ4561" i="57" s="1"/>
  <c r="BT4577" i="57"/>
  <c r="BZ4577" i="57" s="1"/>
  <c r="BR4593" i="57"/>
  <c r="BZ4593" i="57" s="1"/>
  <c r="BR4489" i="57"/>
  <c r="BZ4489" i="57" s="1"/>
  <c r="BR4521" i="57"/>
  <c r="BZ4521" i="57" s="1"/>
  <c r="BR4553" i="57"/>
  <c r="BZ4553" i="57" s="1"/>
  <c r="BR4585" i="57"/>
  <c r="BZ4585" i="57" s="1"/>
  <c r="CL3041" i="57" l="1"/>
  <c r="CK3041" i="57"/>
  <c r="CJ3041" i="57"/>
  <c r="CI3041" i="57"/>
  <c r="CH3041" i="57"/>
  <c r="CG3041" i="57"/>
  <c r="CF3041" i="57"/>
  <c r="CE3041" i="57"/>
  <c r="CD3041" i="57"/>
  <c r="CC3041" i="57"/>
  <c r="CB3041" i="57"/>
  <c r="CA3041" i="57"/>
  <c r="BX3041" i="57"/>
  <c r="BY3041" i="57" s="1"/>
  <c r="BQ3041" i="57"/>
  <c r="BW3041" i="57" s="1"/>
  <c r="BP3041" i="57"/>
  <c r="BV3041" i="57" s="1"/>
  <c r="BO3041" i="57"/>
  <c r="BU3041" i="57" s="1"/>
  <c r="BN3041" i="57"/>
  <c r="BT3041" i="57" s="1"/>
  <c r="BM3041" i="57"/>
  <c r="BS3041" i="57" s="1"/>
  <c r="BL3041" i="57"/>
  <c r="BK3041" i="57"/>
  <c r="BJ3041" i="57"/>
  <c r="BI3041" i="57"/>
  <c r="BH3041" i="57"/>
  <c r="BG3041" i="57"/>
  <c r="BF3041" i="57"/>
  <c r="BE3041" i="57"/>
  <c r="BD3041" i="57"/>
  <c r="BC3041" i="57"/>
  <c r="BB3041" i="57"/>
  <c r="BA3041" i="57"/>
  <c r="AZ3041" i="57"/>
  <c r="AY3041" i="57"/>
  <c r="AX3041" i="57"/>
  <c r="AW3041" i="57"/>
  <c r="AV3041" i="57"/>
  <c r="AU3041" i="57"/>
  <c r="AT3041" i="57"/>
  <c r="AS3041" i="57"/>
  <c r="AR3041" i="57"/>
  <c r="AQ3041" i="57"/>
  <c r="AP3041" i="57"/>
  <c r="AO3041" i="57"/>
  <c r="AN3041" i="57"/>
  <c r="AM3041" i="57"/>
  <c r="CL3033" i="57"/>
  <c r="CK3033" i="57"/>
  <c r="CJ3033" i="57"/>
  <c r="CI3033" i="57"/>
  <c r="CH3033" i="57"/>
  <c r="CG3033" i="57"/>
  <c r="CF3033" i="57"/>
  <c r="CE3033" i="57"/>
  <c r="CD3033" i="57"/>
  <c r="CC3033" i="57"/>
  <c r="CB3033" i="57"/>
  <c r="CA3033" i="57"/>
  <c r="BX3033" i="57"/>
  <c r="BY3033" i="57" s="1"/>
  <c r="BQ3033" i="57"/>
  <c r="BW3033" i="57" s="1"/>
  <c r="BP3033" i="57"/>
  <c r="BV3033" i="57" s="1"/>
  <c r="BO3033" i="57"/>
  <c r="BU3033" i="57" s="1"/>
  <c r="BN3033" i="57"/>
  <c r="BT3033" i="57" s="1"/>
  <c r="BM3033" i="57"/>
  <c r="BS3033" i="57" s="1"/>
  <c r="BL3033" i="57"/>
  <c r="BK3033" i="57"/>
  <c r="BJ3033" i="57"/>
  <c r="BI3033" i="57"/>
  <c r="BH3033" i="57"/>
  <c r="BG3033" i="57"/>
  <c r="BF3033" i="57"/>
  <c r="BE3033" i="57"/>
  <c r="BD3033" i="57"/>
  <c r="BC3033" i="57"/>
  <c r="BB3033" i="57"/>
  <c r="BA3033" i="57"/>
  <c r="AZ3033" i="57"/>
  <c r="AY3033" i="57"/>
  <c r="AX3033" i="57"/>
  <c r="AW3033" i="57"/>
  <c r="AV3033" i="57"/>
  <c r="AU3033" i="57"/>
  <c r="AT3033" i="57"/>
  <c r="AS3033" i="57"/>
  <c r="AR3033" i="57"/>
  <c r="AQ3033" i="57"/>
  <c r="AP3033" i="57"/>
  <c r="AO3033" i="57"/>
  <c r="AN3033" i="57"/>
  <c r="AM3033" i="57"/>
  <c r="CL3025" i="57"/>
  <c r="CK3025" i="57"/>
  <c r="CJ3025" i="57"/>
  <c r="CI3025" i="57"/>
  <c r="CH3025" i="57"/>
  <c r="CG3025" i="57"/>
  <c r="CF3025" i="57"/>
  <c r="CE3025" i="57"/>
  <c r="CD3025" i="57"/>
  <c r="CC3025" i="57"/>
  <c r="CB3025" i="57"/>
  <c r="CA3025" i="57"/>
  <c r="BX3025" i="57"/>
  <c r="BY3025" i="57" s="1"/>
  <c r="BQ3025" i="57"/>
  <c r="BW3025" i="57" s="1"/>
  <c r="BP3025" i="57"/>
  <c r="BV3025" i="57" s="1"/>
  <c r="BO3025" i="57"/>
  <c r="BU3025" i="57" s="1"/>
  <c r="BN3025" i="57"/>
  <c r="BT3025" i="57" s="1"/>
  <c r="BM3025" i="57"/>
  <c r="BS3025" i="57" s="1"/>
  <c r="BL3025" i="57"/>
  <c r="BR3025" i="57" s="1"/>
  <c r="BK3025" i="57"/>
  <c r="BJ3025" i="57"/>
  <c r="BI3025" i="57"/>
  <c r="BH3025" i="57"/>
  <c r="BG3025" i="57"/>
  <c r="BF3025" i="57"/>
  <c r="BE3025" i="57"/>
  <c r="BD3025" i="57"/>
  <c r="BC3025" i="57"/>
  <c r="BB3025" i="57"/>
  <c r="BA3025" i="57"/>
  <c r="AZ3025" i="57"/>
  <c r="AY3025" i="57"/>
  <c r="AX3025" i="57"/>
  <c r="AW3025" i="57"/>
  <c r="AV3025" i="57"/>
  <c r="AU3025" i="57"/>
  <c r="AT3025" i="57"/>
  <c r="AS3025" i="57"/>
  <c r="AR3025" i="57"/>
  <c r="AQ3025" i="57"/>
  <c r="AP3025" i="57"/>
  <c r="AO3025" i="57"/>
  <c r="AN3025" i="57"/>
  <c r="AM3025" i="57"/>
  <c r="CL3017" i="57"/>
  <c r="CK3017" i="57"/>
  <c r="CJ3017" i="57"/>
  <c r="CI3017" i="57"/>
  <c r="CH3017" i="57"/>
  <c r="CG3017" i="57"/>
  <c r="CF3017" i="57"/>
  <c r="CE3017" i="57"/>
  <c r="CD3017" i="57"/>
  <c r="CC3017" i="57"/>
  <c r="CB3017" i="57"/>
  <c r="CA3017" i="57"/>
  <c r="BX3017" i="57"/>
  <c r="BY3017" i="57" s="1"/>
  <c r="BQ3017" i="57"/>
  <c r="BW3017" i="57" s="1"/>
  <c r="BP3017" i="57"/>
  <c r="BV3017" i="57" s="1"/>
  <c r="BO3017" i="57"/>
  <c r="BU3017" i="57" s="1"/>
  <c r="BN3017" i="57"/>
  <c r="BT3017" i="57" s="1"/>
  <c r="BM3017" i="57"/>
  <c r="BL3017" i="57"/>
  <c r="BR3017" i="57" s="1"/>
  <c r="BK3017" i="57"/>
  <c r="BJ3017" i="57"/>
  <c r="BI3017" i="57"/>
  <c r="BH3017" i="57"/>
  <c r="BG3017" i="57"/>
  <c r="BF3017" i="57"/>
  <c r="BE3017" i="57"/>
  <c r="BD3017" i="57"/>
  <c r="BC3017" i="57"/>
  <c r="BB3017" i="57"/>
  <c r="BA3017" i="57"/>
  <c r="AZ3017" i="57"/>
  <c r="AY3017" i="57"/>
  <c r="AX3017" i="57"/>
  <c r="AW3017" i="57"/>
  <c r="AV3017" i="57"/>
  <c r="AU3017" i="57"/>
  <c r="AT3017" i="57"/>
  <c r="AS3017" i="57"/>
  <c r="AR3017" i="57"/>
  <c r="AQ3017" i="57"/>
  <c r="AP3017" i="57"/>
  <c r="AO3017" i="57"/>
  <c r="AN3017" i="57"/>
  <c r="AM3017" i="57"/>
  <c r="CL3009" i="57"/>
  <c r="CK3009" i="57"/>
  <c r="CJ3009" i="57"/>
  <c r="CI3009" i="57"/>
  <c r="CH3009" i="57"/>
  <c r="CG3009" i="57"/>
  <c r="CF3009" i="57"/>
  <c r="CE3009" i="57"/>
  <c r="CD3009" i="57"/>
  <c r="CC3009" i="57"/>
  <c r="CB3009" i="57"/>
  <c r="CA3009" i="57"/>
  <c r="BX3009" i="57"/>
  <c r="BY3009" i="57" s="1"/>
  <c r="BQ3009" i="57"/>
  <c r="BW3009" i="57" s="1"/>
  <c r="BP3009" i="57"/>
  <c r="BV3009" i="57" s="1"/>
  <c r="BO3009" i="57"/>
  <c r="BU3009" i="57" s="1"/>
  <c r="BN3009" i="57"/>
  <c r="BT3009" i="57" s="1"/>
  <c r="BM3009" i="57"/>
  <c r="BS3009" i="57" s="1"/>
  <c r="BL3009" i="57"/>
  <c r="BR3009" i="57" s="1"/>
  <c r="BK3009" i="57"/>
  <c r="BJ3009" i="57"/>
  <c r="BI3009" i="57"/>
  <c r="BH3009" i="57"/>
  <c r="BG3009" i="57"/>
  <c r="BF3009" i="57"/>
  <c r="BE3009" i="57"/>
  <c r="BD3009" i="57"/>
  <c r="BC3009" i="57"/>
  <c r="BB3009" i="57"/>
  <c r="BA3009" i="57"/>
  <c r="AZ3009" i="57"/>
  <c r="AY3009" i="57"/>
  <c r="AX3009" i="57"/>
  <c r="AW3009" i="57"/>
  <c r="AV3009" i="57"/>
  <c r="AU3009" i="57"/>
  <c r="AT3009" i="57"/>
  <c r="AS3009" i="57"/>
  <c r="AR3009" i="57"/>
  <c r="AQ3009" i="57"/>
  <c r="AP3009" i="57"/>
  <c r="AO3009" i="57"/>
  <c r="AN3009" i="57"/>
  <c r="AM3009" i="57"/>
  <c r="CO3041" i="57" l="1"/>
  <c r="CO3025" i="57"/>
  <c r="CO3009" i="57"/>
  <c r="CO3017" i="57"/>
  <c r="CO3033" i="57"/>
  <c r="BZ3025" i="57"/>
  <c r="BZ3009" i="57"/>
  <c r="BS3017" i="57"/>
  <c r="BZ3017" i="57" s="1"/>
  <c r="BR3041" i="57"/>
  <c r="BZ3041" i="57" s="1"/>
  <c r="BR3033" i="57"/>
  <c r="BZ3033" i="57" s="1"/>
  <c r="CL1617" i="57" l="1"/>
  <c r="CK1617" i="57"/>
  <c r="CJ1617" i="57"/>
  <c r="CI1617" i="57"/>
  <c r="CH1617" i="57"/>
  <c r="CG1617" i="57"/>
  <c r="CF1617" i="57"/>
  <c r="CE1617" i="57"/>
  <c r="CD1617" i="57"/>
  <c r="CC1617" i="57"/>
  <c r="CB1617" i="57"/>
  <c r="CA1617" i="57"/>
  <c r="BX1617" i="57"/>
  <c r="BY1617" i="57" s="1"/>
  <c r="BQ1617" i="57"/>
  <c r="BW1617" i="57" s="1"/>
  <c r="BP1617" i="57"/>
  <c r="BV1617" i="57" s="1"/>
  <c r="BO1617" i="57"/>
  <c r="BU1617" i="57" s="1"/>
  <c r="BN1617" i="57"/>
  <c r="BT1617" i="57" s="1"/>
  <c r="BM1617" i="57"/>
  <c r="BS1617" i="57" s="1"/>
  <c r="BL1617" i="57"/>
  <c r="BR1617" i="57" s="1"/>
  <c r="BK1617" i="57"/>
  <c r="BJ1617" i="57"/>
  <c r="BI1617" i="57"/>
  <c r="BH1617" i="57"/>
  <c r="BG1617" i="57"/>
  <c r="BF1617" i="57"/>
  <c r="BE1617" i="57"/>
  <c r="BD1617" i="57"/>
  <c r="BC1617" i="57"/>
  <c r="BB1617" i="57"/>
  <c r="BA1617" i="57"/>
  <c r="AZ1617" i="57"/>
  <c r="AY1617" i="57"/>
  <c r="AX1617" i="57"/>
  <c r="AW1617" i="57"/>
  <c r="AV1617" i="57"/>
  <c r="AU1617" i="57"/>
  <c r="AT1617" i="57"/>
  <c r="AS1617" i="57"/>
  <c r="AR1617" i="57"/>
  <c r="AQ1617" i="57"/>
  <c r="AP1617" i="57"/>
  <c r="AO1617" i="57"/>
  <c r="AN1617" i="57"/>
  <c r="AM1617" i="57"/>
  <c r="CL1609" i="57"/>
  <c r="CK1609" i="57"/>
  <c r="CJ1609" i="57"/>
  <c r="CI1609" i="57"/>
  <c r="CH1609" i="57"/>
  <c r="CG1609" i="57"/>
  <c r="CF1609" i="57"/>
  <c r="CE1609" i="57"/>
  <c r="CD1609" i="57"/>
  <c r="CC1609" i="57"/>
  <c r="CB1609" i="57"/>
  <c r="CA1609" i="57"/>
  <c r="BX1609" i="57"/>
  <c r="BY1609" i="57" s="1"/>
  <c r="BQ1609" i="57"/>
  <c r="BW1609" i="57" s="1"/>
  <c r="BP1609" i="57"/>
  <c r="BV1609" i="57" s="1"/>
  <c r="BO1609" i="57"/>
  <c r="BU1609" i="57" s="1"/>
  <c r="BN1609" i="57"/>
  <c r="BT1609" i="57" s="1"/>
  <c r="BM1609" i="57"/>
  <c r="BL1609" i="57"/>
  <c r="BR1609" i="57" s="1"/>
  <c r="BK1609" i="57"/>
  <c r="BJ1609" i="57"/>
  <c r="BI1609" i="57"/>
  <c r="BH1609" i="57"/>
  <c r="BG1609" i="57"/>
  <c r="BF1609" i="57"/>
  <c r="BE1609" i="57"/>
  <c r="BD1609" i="57"/>
  <c r="BC1609" i="57"/>
  <c r="BB1609" i="57"/>
  <c r="BA1609" i="57"/>
  <c r="AZ1609" i="57"/>
  <c r="AY1609" i="57"/>
  <c r="AX1609" i="57"/>
  <c r="AW1609" i="57"/>
  <c r="AV1609" i="57"/>
  <c r="AU1609" i="57"/>
  <c r="AT1609" i="57"/>
  <c r="AS1609" i="57"/>
  <c r="AR1609" i="57"/>
  <c r="AQ1609" i="57"/>
  <c r="AP1609" i="57"/>
  <c r="AO1609" i="57"/>
  <c r="AN1609" i="57"/>
  <c r="AM1609" i="57"/>
  <c r="CL1585" i="57"/>
  <c r="CK1585" i="57"/>
  <c r="CJ1585" i="57"/>
  <c r="CI1585" i="57"/>
  <c r="CH1585" i="57"/>
  <c r="CG1585" i="57"/>
  <c r="CF1585" i="57"/>
  <c r="CE1585" i="57"/>
  <c r="CD1585" i="57"/>
  <c r="CC1585" i="57"/>
  <c r="CB1585" i="57"/>
  <c r="CA1585" i="57"/>
  <c r="BX1585" i="57"/>
  <c r="BY1585" i="57" s="1"/>
  <c r="BQ1585" i="57"/>
  <c r="BW1585" i="57" s="1"/>
  <c r="BP1585" i="57"/>
  <c r="BV1585" i="57" s="1"/>
  <c r="BO1585" i="57"/>
  <c r="BU1585" i="57" s="1"/>
  <c r="BN1585" i="57"/>
  <c r="BT1585" i="57" s="1"/>
  <c r="BM1585" i="57"/>
  <c r="BS1585" i="57" s="1"/>
  <c r="BL1585" i="57"/>
  <c r="BK1585" i="57"/>
  <c r="BJ1585" i="57"/>
  <c r="BI1585" i="57"/>
  <c r="BH1585" i="57"/>
  <c r="BG1585" i="57"/>
  <c r="BF1585" i="57"/>
  <c r="BE1585" i="57"/>
  <c r="BD1585" i="57"/>
  <c r="BC1585" i="57"/>
  <c r="BB1585" i="57"/>
  <c r="BA1585" i="57"/>
  <c r="AZ1585" i="57"/>
  <c r="AY1585" i="57"/>
  <c r="AX1585" i="57"/>
  <c r="AW1585" i="57"/>
  <c r="AV1585" i="57"/>
  <c r="AU1585" i="57"/>
  <c r="AT1585" i="57"/>
  <c r="AS1585" i="57"/>
  <c r="AR1585" i="57"/>
  <c r="AQ1585" i="57"/>
  <c r="AP1585" i="57"/>
  <c r="AO1585" i="57"/>
  <c r="AN1585" i="57"/>
  <c r="AM1585" i="57"/>
  <c r="CL1577" i="57"/>
  <c r="CK1577" i="57"/>
  <c r="CJ1577" i="57"/>
  <c r="CI1577" i="57"/>
  <c r="CH1577" i="57"/>
  <c r="CG1577" i="57"/>
  <c r="CF1577" i="57"/>
  <c r="CE1577" i="57"/>
  <c r="CD1577" i="57"/>
  <c r="CC1577" i="57"/>
  <c r="CB1577" i="57"/>
  <c r="CA1577" i="57"/>
  <c r="BX1577" i="57"/>
  <c r="BY1577" i="57" s="1"/>
  <c r="BQ1577" i="57"/>
  <c r="BW1577" i="57" s="1"/>
  <c r="BP1577" i="57"/>
  <c r="BV1577" i="57" s="1"/>
  <c r="BO1577" i="57"/>
  <c r="BU1577" i="57" s="1"/>
  <c r="BN1577" i="57"/>
  <c r="BT1577" i="57" s="1"/>
  <c r="BM1577" i="57"/>
  <c r="BS1577" i="57" s="1"/>
  <c r="BL1577" i="57"/>
  <c r="BR1577" i="57" s="1"/>
  <c r="BK1577" i="57"/>
  <c r="BJ1577" i="57"/>
  <c r="BI1577" i="57"/>
  <c r="BH1577" i="57"/>
  <c r="BG1577" i="57"/>
  <c r="BF1577" i="57"/>
  <c r="BE1577" i="57"/>
  <c r="BD1577" i="57"/>
  <c r="BC1577" i="57"/>
  <c r="BB1577" i="57"/>
  <c r="BA1577" i="57"/>
  <c r="AZ1577" i="57"/>
  <c r="AY1577" i="57"/>
  <c r="AX1577" i="57"/>
  <c r="AW1577" i="57"/>
  <c r="AV1577" i="57"/>
  <c r="AU1577" i="57"/>
  <c r="AT1577" i="57"/>
  <c r="AS1577" i="57"/>
  <c r="AR1577" i="57"/>
  <c r="AQ1577" i="57"/>
  <c r="AP1577" i="57"/>
  <c r="AO1577" i="57"/>
  <c r="AN1577" i="57"/>
  <c r="AM1577" i="57"/>
  <c r="CL1569" i="57"/>
  <c r="CK1569" i="57"/>
  <c r="CJ1569" i="57"/>
  <c r="CI1569" i="57"/>
  <c r="CH1569" i="57"/>
  <c r="CG1569" i="57"/>
  <c r="CF1569" i="57"/>
  <c r="CE1569" i="57"/>
  <c r="CD1569" i="57"/>
  <c r="CC1569" i="57"/>
  <c r="CB1569" i="57"/>
  <c r="CA1569" i="57"/>
  <c r="BX1569" i="57"/>
  <c r="BY1569" i="57" s="1"/>
  <c r="BQ1569" i="57"/>
  <c r="BW1569" i="57" s="1"/>
  <c r="BP1569" i="57"/>
  <c r="BV1569" i="57" s="1"/>
  <c r="BO1569" i="57"/>
  <c r="BU1569" i="57" s="1"/>
  <c r="BN1569" i="57"/>
  <c r="BT1569" i="57" s="1"/>
  <c r="BM1569" i="57"/>
  <c r="BS1569" i="57" s="1"/>
  <c r="BL1569" i="57"/>
  <c r="BR1569" i="57" s="1"/>
  <c r="BK1569" i="57"/>
  <c r="BJ1569" i="57"/>
  <c r="BI1569" i="57"/>
  <c r="BH1569" i="57"/>
  <c r="BG1569" i="57"/>
  <c r="BF1569" i="57"/>
  <c r="BE1569" i="57"/>
  <c r="BD1569" i="57"/>
  <c r="BC1569" i="57"/>
  <c r="BB1569" i="57"/>
  <c r="BA1569" i="57"/>
  <c r="AZ1569" i="57"/>
  <c r="AY1569" i="57"/>
  <c r="AX1569" i="57"/>
  <c r="AW1569" i="57"/>
  <c r="AV1569" i="57"/>
  <c r="AU1569" i="57"/>
  <c r="AT1569" i="57"/>
  <c r="AS1569" i="57"/>
  <c r="AR1569" i="57"/>
  <c r="AQ1569" i="57"/>
  <c r="AP1569" i="57"/>
  <c r="AO1569" i="57"/>
  <c r="AN1569" i="57"/>
  <c r="AM1569" i="57"/>
  <c r="CL1561" i="57"/>
  <c r="CK1561" i="57"/>
  <c r="CJ1561" i="57"/>
  <c r="CI1561" i="57"/>
  <c r="CH1561" i="57"/>
  <c r="CG1561" i="57"/>
  <c r="CF1561" i="57"/>
  <c r="CE1561" i="57"/>
  <c r="CD1561" i="57"/>
  <c r="CC1561" i="57"/>
  <c r="CB1561" i="57"/>
  <c r="CA1561" i="57"/>
  <c r="BX1561" i="57"/>
  <c r="BY1561" i="57" s="1"/>
  <c r="BQ1561" i="57"/>
  <c r="BW1561" i="57" s="1"/>
  <c r="BP1561" i="57"/>
  <c r="BV1561" i="57" s="1"/>
  <c r="BO1561" i="57"/>
  <c r="BU1561" i="57" s="1"/>
  <c r="BN1561" i="57"/>
  <c r="BT1561" i="57" s="1"/>
  <c r="BM1561" i="57"/>
  <c r="BS1561" i="57" s="1"/>
  <c r="BL1561" i="57"/>
  <c r="BK1561" i="57"/>
  <c r="BJ1561" i="57"/>
  <c r="BI1561" i="57"/>
  <c r="BH1561" i="57"/>
  <c r="BG1561" i="57"/>
  <c r="BF1561" i="57"/>
  <c r="BE1561" i="57"/>
  <c r="BD1561" i="57"/>
  <c r="BC1561" i="57"/>
  <c r="BB1561" i="57"/>
  <c r="BA1561" i="57"/>
  <c r="AZ1561" i="57"/>
  <c r="AY1561" i="57"/>
  <c r="AX1561" i="57"/>
  <c r="AW1561" i="57"/>
  <c r="AV1561" i="57"/>
  <c r="AU1561" i="57"/>
  <c r="AT1561" i="57"/>
  <c r="AS1561" i="57"/>
  <c r="AR1561" i="57"/>
  <c r="AQ1561" i="57"/>
  <c r="AP1561" i="57"/>
  <c r="AO1561" i="57"/>
  <c r="AN1561" i="57"/>
  <c r="AM1561" i="57"/>
  <c r="CL1553" i="57"/>
  <c r="CK1553" i="57"/>
  <c r="CJ1553" i="57"/>
  <c r="CI1553" i="57"/>
  <c r="CH1553" i="57"/>
  <c r="CG1553" i="57"/>
  <c r="CF1553" i="57"/>
  <c r="CE1553" i="57"/>
  <c r="CD1553" i="57"/>
  <c r="CC1553" i="57"/>
  <c r="CB1553" i="57"/>
  <c r="CA1553" i="57"/>
  <c r="BX1553" i="57"/>
  <c r="BY1553" i="57" s="1"/>
  <c r="BQ1553" i="57"/>
  <c r="BW1553" i="57" s="1"/>
  <c r="BP1553" i="57"/>
  <c r="BV1553" i="57" s="1"/>
  <c r="BO1553" i="57"/>
  <c r="BU1553" i="57" s="1"/>
  <c r="BN1553" i="57"/>
  <c r="BT1553" i="57" s="1"/>
  <c r="BM1553" i="57"/>
  <c r="BS1553" i="57" s="1"/>
  <c r="BL1553" i="57"/>
  <c r="BR1553" i="57" s="1"/>
  <c r="BK1553" i="57"/>
  <c r="BJ1553" i="57"/>
  <c r="BI1553" i="57"/>
  <c r="BH1553" i="57"/>
  <c r="BG1553" i="57"/>
  <c r="BF1553" i="57"/>
  <c r="BE1553" i="57"/>
  <c r="BD1553" i="57"/>
  <c r="BC1553" i="57"/>
  <c r="BB1553" i="57"/>
  <c r="BA1553" i="57"/>
  <c r="AZ1553" i="57"/>
  <c r="AY1553" i="57"/>
  <c r="AX1553" i="57"/>
  <c r="AW1553" i="57"/>
  <c r="AV1553" i="57"/>
  <c r="AU1553" i="57"/>
  <c r="AT1553" i="57"/>
  <c r="AS1553" i="57"/>
  <c r="AR1553" i="57"/>
  <c r="AQ1553" i="57"/>
  <c r="AP1553" i="57"/>
  <c r="AO1553" i="57"/>
  <c r="AN1553" i="57"/>
  <c r="AM1553" i="57"/>
  <c r="CL1545" i="57"/>
  <c r="CK1545" i="57"/>
  <c r="CJ1545" i="57"/>
  <c r="CI1545" i="57"/>
  <c r="CH1545" i="57"/>
  <c r="CG1545" i="57"/>
  <c r="CF1545" i="57"/>
  <c r="CE1545" i="57"/>
  <c r="CD1545" i="57"/>
  <c r="CC1545" i="57"/>
  <c r="CB1545" i="57"/>
  <c r="CA1545" i="57"/>
  <c r="BX1545" i="57"/>
  <c r="BY1545" i="57" s="1"/>
  <c r="BQ1545" i="57"/>
  <c r="BW1545" i="57" s="1"/>
  <c r="BP1545" i="57"/>
  <c r="BV1545" i="57" s="1"/>
  <c r="BO1545" i="57"/>
  <c r="BU1545" i="57" s="1"/>
  <c r="BN1545" i="57"/>
  <c r="BT1545" i="57" s="1"/>
  <c r="BM1545" i="57"/>
  <c r="BS1545" i="57" s="1"/>
  <c r="BL1545" i="57"/>
  <c r="BR1545" i="57" s="1"/>
  <c r="BK1545" i="57"/>
  <c r="BJ1545" i="57"/>
  <c r="BI1545" i="57"/>
  <c r="BH1545" i="57"/>
  <c r="BG1545" i="57"/>
  <c r="BF1545" i="57"/>
  <c r="BE1545" i="57"/>
  <c r="BD1545" i="57"/>
  <c r="BC1545" i="57"/>
  <c r="BB1545" i="57"/>
  <c r="BA1545" i="57"/>
  <c r="AZ1545" i="57"/>
  <c r="AY1545" i="57"/>
  <c r="AX1545" i="57"/>
  <c r="AW1545" i="57"/>
  <c r="AV1545" i="57"/>
  <c r="AU1545" i="57"/>
  <c r="AT1545" i="57"/>
  <c r="AS1545" i="57"/>
  <c r="AR1545" i="57"/>
  <c r="AQ1545" i="57"/>
  <c r="AP1545" i="57"/>
  <c r="AO1545" i="57"/>
  <c r="AN1545" i="57"/>
  <c r="AM1545" i="57"/>
  <c r="CL1537" i="57"/>
  <c r="CK1537" i="57"/>
  <c r="CJ1537" i="57"/>
  <c r="CI1537" i="57"/>
  <c r="CH1537" i="57"/>
  <c r="CG1537" i="57"/>
  <c r="CF1537" i="57"/>
  <c r="CE1537" i="57"/>
  <c r="CD1537" i="57"/>
  <c r="CC1537" i="57"/>
  <c r="CB1537" i="57"/>
  <c r="CA1537" i="57"/>
  <c r="BX1537" i="57"/>
  <c r="BY1537" i="57" s="1"/>
  <c r="BQ1537" i="57"/>
  <c r="BW1537" i="57" s="1"/>
  <c r="BP1537" i="57"/>
  <c r="BV1537" i="57" s="1"/>
  <c r="BO1537" i="57"/>
  <c r="BU1537" i="57" s="1"/>
  <c r="BN1537" i="57"/>
  <c r="BT1537" i="57" s="1"/>
  <c r="BM1537" i="57"/>
  <c r="BS1537" i="57" s="1"/>
  <c r="BL1537" i="57"/>
  <c r="BK1537" i="57"/>
  <c r="BJ1537" i="57"/>
  <c r="BI1537" i="57"/>
  <c r="BH1537" i="57"/>
  <c r="BG1537" i="57"/>
  <c r="BF1537" i="57"/>
  <c r="BE1537" i="57"/>
  <c r="BD1537" i="57"/>
  <c r="BC1537" i="57"/>
  <c r="BB1537" i="57"/>
  <c r="BA1537" i="57"/>
  <c r="AZ1537" i="57"/>
  <c r="AY1537" i="57"/>
  <c r="AX1537" i="57"/>
  <c r="AW1537" i="57"/>
  <c r="AV1537" i="57"/>
  <c r="AU1537" i="57"/>
  <c r="AT1537" i="57"/>
  <c r="AS1537" i="57"/>
  <c r="AR1537" i="57"/>
  <c r="AQ1537" i="57"/>
  <c r="AP1537" i="57"/>
  <c r="AO1537" i="57"/>
  <c r="AN1537" i="57"/>
  <c r="AM1537" i="57"/>
  <c r="CL1529" i="57"/>
  <c r="CK1529" i="57"/>
  <c r="CJ1529" i="57"/>
  <c r="CI1529" i="57"/>
  <c r="CH1529" i="57"/>
  <c r="CG1529" i="57"/>
  <c r="CF1529" i="57"/>
  <c r="CE1529" i="57"/>
  <c r="CD1529" i="57"/>
  <c r="CC1529" i="57"/>
  <c r="CB1529" i="57"/>
  <c r="CA1529" i="57"/>
  <c r="BX1529" i="57"/>
  <c r="BY1529" i="57" s="1"/>
  <c r="BQ1529" i="57"/>
  <c r="BW1529" i="57" s="1"/>
  <c r="BP1529" i="57"/>
  <c r="BV1529" i="57" s="1"/>
  <c r="BO1529" i="57"/>
  <c r="BU1529" i="57" s="1"/>
  <c r="BN1529" i="57"/>
  <c r="BT1529" i="57" s="1"/>
  <c r="BM1529" i="57"/>
  <c r="BS1529" i="57" s="1"/>
  <c r="BL1529" i="57"/>
  <c r="BK1529" i="57"/>
  <c r="BJ1529" i="57"/>
  <c r="BI1529" i="57"/>
  <c r="BH1529" i="57"/>
  <c r="BG1529" i="57"/>
  <c r="BF1529" i="57"/>
  <c r="BE1529" i="57"/>
  <c r="BD1529" i="57"/>
  <c r="BC1529" i="57"/>
  <c r="BB1529" i="57"/>
  <c r="BA1529" i="57"/>
  <c r="AZ1529" i="57"/>
  <c r="AY1529" i="57"/>
  <c r="AX1529" i="57"/>
  <c r="AW1529" i="57"/>
  <c r="AV1529" i="57"/>
  <c r="AU1529" i="57"/>
  <c r="AT1529" i="57"/>
  <c r="AS1529" i="57"/>
  <c r="AR1529" i="57"/>
  <c r="AQ1529" i="57"/>
  <c r="AP1529" i="57"/>
  <c r="AO1529" i="57"/>
  <c r="AN1529" i="57"/>
  <c r="AM1529" i="57"/>
  <c r="CL1521" i="57"/>
  <c r="CK1521" i="57"/>
  <c r="CJ1521" i="57"/>
  <c r="CI1521" i="57"/>
  <c r="CH1521" i="57"/>
  <c r="CG1521" i="57"/>
  <c r="CF1521" i="57"/>
  <c r="CE1521" i="57"/>
  <c r="CD1521" i="57"/>
  <c r="CC1521" i="57"/>
  <c r="CB1521" i="57"/>
  <c r="CA1521" i="57"/>
  <c r="BX1521" i="57"/>
  <c r="BY1521" i="57" s="1"/>
  <c r="BQ1521" i="57"/>
  <c r="BW1521" i="57" s="1"/>
  <c r="BP1521" i="57"/>
  <c r="BV1521" i="57" s="1"/>
  <c r="BO1521" i="57"/>
  <c r="BU1521" i="57" s="1"/>
  <c r="BN1521" i="57"/>
  <c r="BT1521" i="57" s="1"/>
  <c r="BM1521" i="57"/>
  <c r="BS1521" i="57" s="1"/>
  <c r="BL1521" i="57"/>
  <c r="BR1521" i="57" s="1"/>
  <c r="BK1521" i="57"/>
  <c r="BJ1521" i="57"/>
  <c r="BI1521" i="57"/>
  <c r="BH1521" i="57"/>
  <c r="BG1521" i="57"/>
  <c r="BF1521" i="57"/>
  <c r="BE1521" i="57"/>
  <c r="BD1521" i="57"/>
  <c r="BC1521" i="57"/>
  <c r="BB1521" i="57"/>
  <c r="BA1521" i="57"/>
  <c r="AZ1521" i="57"/>
  <c r="AY1521" i="57"/>
  <c r="AX1521" i="57"/>
  <c r="AW1521" i="57"/>
  <c r="AV1521" i="57"/>
  <c r="AU1521" i="57"/>
  <c r="AT1521" i="57"/>
  <c r="AS1521" i="57"/>
  <c r="AR1521" i="57"/>
  <c r="AQ1521" i="57"/>
  <c r="AP1521" i="57"/>
  <c r="AO1521" i="57"/>
  <c r="AN1521" i="57"/>
  <c r="AM1521" i="57"/>
  <c r="CL1513" i="57"/>
  <c r="CK1513" i="57"/>
  <c r="CJ1513" i="57"/>
  <c r="CI1513" i="57"/>
  <c r="CH1513" i="57"/>
  <c r="CG1513" i="57"/>
  <c r="CF1513" i="57"/>
  <c r="CE1513" i="57"/>
  <c r="CD1513" i="57"/>
  <c r="CC1513" i="57"/>
  <c r="CB1513" i="57"/>
  <c r="CA1513" i="57"/>
  <c r="BX1513" i="57"/>
  <c r="BY1513" i="57" s="1"/>
  <c r="BQ1513" i="57"/>
  <c r="BW1513" i="57" s="1"/>
  <c r="BP1513" i="57"/>
  <c r="BV1513" i="57" s="1"/>
  <c r="BO1513" i="57"/>
  <c r="BU1513" i="57" s="1"/>
  <c r="BN1513" i="57"/>
  <c r="BT1513" i="57" s="1"/>
  <c r="BM1513" i="57"/>
  <c r="BL1513" i="57"/>
  <c r="BR1513" i="57" s="1"/>
  <c r="BK1513" i="57"/>
  <c r="BJ1513" i="57"/>
  <c r="BI1513" i="57"/>
  <c r="BH1513" i="57"/>
  <c r="BG1513" i="57"/>
  <c r="BF1513" i="57"/>
  <c r="BE1513" i="57"/>
  <c r="BD1513" i="57"/>
  <c r="BC1513" i="57"/>
  <c r="BB1513" i="57"/>
  <c r="BA1513" i="57"/>
  <c r="AZ1513" i="57"/>
  <c r="AY1513" i="57"/>
  <c r="AX1513" i="57"/>
  <c r="AW1513" i="57"/>
  <c r="AV1513" i="57"/>
  <c r="AU1513" i="57"/>
  <c r="AT1513" i="57"/>
  <c r="AS1513" i="57"/>
  <c r="AR1513" i="57"/>
  <c r="AQ1513" i="57"/>
  <c r="AP1513" i="57"/>
  <c r="AO1513" i="57"/>
  <c r="AN1513" i="57"/>
  <c r="AM1513" i="57"/>
  <c r="CL1505" i="57"/>
  <c r="CK1505" i="57"/>
  <c r="CJ1505" i="57"/>
  <c r="CI1505" i="57"/>
  <c r="CH1505" i="57"/>
  <c r="CG1505" i="57"/>
  <c r="CF1505" i="57"/>
  <c r="CE1505" i="57"/>
  <c r="CD1505" i="57"/>
  <c r="CC1505" i="57"/>
  <c r="CB1505" i="57"/>
  <c r="CA1505" i="57"/>
  <c r="BX1505" i="57"/>
  <c r="BY1505" i="57" s="1"/>
  <c r="BQ1505" i="57"/>
  <c r="BW1505" i="57" s="1"/>
  <c r="BP1505" i="57"/>
  <c r="BV1505" i="57" s="1"/>
  <c r="BO1505" i="57"/>
  <c r="BU1505" i="57" s="1"/>
  <c r="BN1505" i="57"/>
  <c r="BT1505" i="57" s="1"/>
  <c r="BM1505" i="57"/>
  <c r="BS1505" i="57" s="1"/>
  <c r="BL1505" i="57"/>
  <c r="BK1505" i="57"/>
  <c r="BJ1505" i="57"/>
  <c r="BI1505" i="57"/>
  <c r="BH1505" i="57"/>
  <c r="BG1505" i="57"/>
  <c r="BF1505" i="57"/>
  <c r="BE1505" i="57"/>
  <c r="BD1505" i="57"/>
  <c r="BC1505" i="57"/>
  <c r="BB1505" i="57"/>
  <c r="BA1505" i="57"/>
  <c r="AZ1505" i="57"/>
  <c r="AY1505" i="57"/>
  <c r="AX1505" i="57"/>
  <c r="AW1505" i="57"/>
  <c r="AV1505" i="57"/>
  <c r="AU1505" i="57"/>
  <c r="AT1505" i="57"/>
  <c r="AS1505" i="57"/>
  <c r="AR1505" i="57"/>
  <c r="AQ1505" i="57"/>
  <c r="AP1505" i="57"/>
  <c r="AO1505" i="57"/>
  <c r="AN1505" i="57"/>
  <c r="AM1505" i="57"/>
  <c r="CL1497" i="57"/>
  <c r="CK1497" i="57"/>
  <c r="CJ1497" i="57"/>
  <c r="CI1497" i="57"/>
  <c r="CH1497" i="57"/>
  <c r="CG1497" i="57"/>
  <c r="CF1497" i="57"/>
  <c r="CE1497" i="57"/>
  <c r="CD1497" i="57"/>
  <c r="CC1497" i="57"/>
  <c r="CB1497" i="57"/>
  <c r="CA1497" i="57"/>
  <c r="BX1497" i="57"/>
  <c r="BY1497" i="57" s="1"/>
  <c r="BQ1497" i="57"/>
  <c r="BW1497" i="57" s="1"/>
  <c r="BP1497" i="57"/>
  <c r="BV1497" i="57" s="1"/>
  <c r="BO1497" i="57"/>
  <c r="BU1497" i="57" s="1"/>
  <c r="BN1497" i="57"/>
  <c r="BT1497" i="57" s="1"/>
  <c r="BM1497" i="57"/>
  <c r="BS1497" i="57" s="1"/>
  <c r="BL1497" i="57"/>
  <c r="BR1497" i="57" s="1"/>
  <c r="BK1497" i="57"/>
  <c r="BJ1497" i="57"/>
  <c r="BI1497" i="57"/>
  <c r="BH1497" i="57"/>
  <c r="BG1497" i="57"/>
  <c r="BF1497" i="57"/>
  <c r="BE1497" i="57"/>
  <c r="BD1497" i="57"/>
  <c r="BC1497" i="57"/>
  <c r="BB1497" i="57"/>
  <c r="BA1497" i="57"/>
  <c r="AZ1497" i="57"/>
  <c r="AY1497" i="57"/>
  <c r="AX1497" i="57"/>
  <c r="AW1497" i="57"/>
  <c r="AV1497" i="57"/>
  <c r="AU1497" i="57"/>
  <c r="AT1497" i="57"/>
  <c r="AS1497" i="57"/>
  <c r="AR1497" i="57"/>
  <c r="AQ1497" i="57"/>
  <c r="AP1497" i="57"/>
  <c r="AO1497" i="57"/>
  <c r="AN1497" i="57"/>
  <c r="AM1497" i="57"/>
  <c r="CL1489" i="57"/>
  <c r="CK1489" i="57"/>
  <c r="CJ1489" i="57"/>
  <c r="CI1489" i="57"/>
  <c r="CH1489" i="57"/>
  <c r="CG1489" i="57"/>
  <c r="CF1489" i="57"/>
  <c r="CE1489" i="57"/>
  <c r="CD1489" i="57"/>
  <c r="CC1489" i="57"/>
  <c r="CB1489" i="57"/>
  <c r="CA1489" i="57"/>
  <c r="BX1489" i="57"/>
  <c r="BY1489" i="57" s="1"/>
  <c r="BQ1489" i="57"/>
  <c r="BW1489" i="57" s="1"/>
  <c r="BP1489" i="57"/>
  <c r="BV1489" i="57" s="1"/>
  <c r="BO1489" i="57"/>
  <c r="BU1489" i="57" s="1"/>
  <c r="BN1489" i="57"/>
  <c r="BT1489" i="57" s="1"/>
  <c r="BM1489" i="57"/>
  <c r="BS1489" i="57" s="1"/>
  <c r="BL1489" i="57"/>
  <c r="BR1489" i="57" s="1"/>
  <c r="BK1489" i="57"/>
  <c r="BJ1489" i="57"/>
  <c r="BI1489" i="57"/>
  <c r="BH1489" i="57"/>
  <c r="BG1489" i="57"/>
  <c r="BF1489" i="57"/>
  <c r="BE1489" i="57"/>
  <c r="BD1489" i="57"/>
  <c r="BC1489" i="57"/>
  <c r="BB1489" i="57"/>
  <c r="BA1489" i="57"/>
  <c r="AZ1489" i="57"/>
  <c r="AY1489" i="57"/>
  <c r="AX1489" i="57"/>
  <c r="AW1489" i="57"/>
  <c r="AV1489" i="57"/>
  <c r="AU1489" i="57"/>
  <c r="AT1489" i="57"/>
  <c r="AS1489" i="57"/>
  <c r="AR1489" i="57"/>
  <c r="AQ1489" i="57"/>
  <c r="AP1489" i="57"/>
  <c r="AO1489" i="57"/>
  <c r="AN1489" i="57"/>
  <c r="AM1489" i="57"/>
  <c r="CL1481" i="57"/>
  <c r="CK1481" i="57"/>
  <c r="CJ1481" i="57"/>
  <c r="CI1481" i="57"/>
  <c r="CH1481" i="57"/>
  <c r="CG1481" i="57"/>
  <c r="CF1481" i="57"/>
  <c r="CE1481" i="57"/>
  <c r="CD1481" i="57"/>
  <c r="CC1481" i="57"/>
  <c r="CB1481" i="57"/>
  <c r="CA1481" i="57"/>
  <c r="BX1481" i="57"/>
  <c r="BY1481" i="57" s="1"/>
  <c r="BQ1481" i="57"/>
  <c r="BW1481" i="57" s="1"/>
  <c r="BP1481" i="57"/>
  <c r="BV1481" i="57" s="1"/>
  <c r="BO1481" i="57"/>
  <c r="BU1481" i="57" s="1"/>
  <c r="BN1481" i="57"/>
  <c r="BT1481" i="57" s="1"/>
  <c r="BM1481" i="57"/>
  <c r="BS1481" i="57" s="1"/>
  <c r="BL1481" i="57"/>
  <c r="BR1481" i="57" s="1"/>
  <c r="BK1481" i="57"/>
  <c r="BJ1481" i="57"/>
  <c r="BI1481" i="57"/>
  <c r="BH1481" i="57"/>
  <c r="BG1481" i="57"/>
  <c r="BF1481" i="57"/>
  <c r="BE1481" i="57"/>
  <c r="BD1481" i="57"/>
  <c r="BC1481" i="57"/>
  <c r="BB1481" i="57"/>
  <c r="BA1481" i="57"/>
  <c r="AZ1481" i="57"/>
  <c r="AY1481" i="57"/>
  <c r="AX1481" i="57"/>
  <c r="AW1481" i="57"/>
  <c r="AV1481" i="57"/>
  <c r="AU1481" i="57"/>
  <c r="AT1481" i="57"/>
  <c r="AS1481" i="57"/>
  <c r="AR1481" i="57"/>
  <c r="AQ1481" i="57"/>
  <c r="AP1481" i="57"/>
  <c r="AO1481" i="57"/>
  <c r="AN1481" i="57"/>
  <c r="AM1481" i="57"/>
  <c r="CL1473" i="57"/>
  <c r="CK1473" i="57"/>
  <c r="CJ1473" i="57"/>
  <c r="CI1473" i="57"/>
  <c r="CH1473" i="57"/>
  <c r="CG1473" i="57"/>
  <c r="CF1473" i="57"/>
  <c r="CE1473" i="57"/>
  <c r="CD1473" i="57"/>
  <c r="CC1473" i="57"/>
  <c r="CB1473" i="57"/>
  <c r="CA1473" i="57"/>
  <c r="BX1473" i="57"/>
  <c r="BY1473" i="57" s="1"/>
  <c r="BQ1473" i="57"/>
  <c r="BW1473" i="57" s="1"/>
  <c r="BP1473" i="57"/>
  <c r="BV1473" i="57" s="1"/>
  <c r="BO1473" i="57"/>
  <c r="BU1473" i="57" s="1"/>
  <c r="BN1473" i="57"/>
  <c r="BT1473" i="57" s="1"/>
  <c r="BM1473" i="57"/>
  <c r="BS1473" i="57" s="1"/>
  <c r="BL1473" i="57"/>
  <c r="BK1473" i="57"/>
  <c r="BJ1473" i="57"/>
  <c r="BI1473" i="57"/>
  <c r="BH1473" i="57"/>
  <c r="BG1473" i="57"/>
  <c r="BF1473" i="57"/>
  <c r="BE1473" i="57"/>
  <c r="BD1473" i="57"/>
  <c r="BC1473" i="57"/>
  <c r="BB1473" i="57"/>
  <c r="BA1473" i="57"/>
  <c r="AZ1473" i="57"/>
  <c r="AY1473" i="57"/>
  <c r="AX1473" i="57"/>
  <c r="AW1473" i="57"/>
  <c r="AV1473" i="57"/>
  <c r="AU1473" i="57"/>
  <c r="AT1473" i="57"/>
  <c r="AS1473" i="57"/>
  <c r="AR1473" i="57"/>
  <c r="AQ1473" i="57"/>
  <c r="AP1473" i="57"/>
  <c r="AO1473" i="57"/>
  <c r="AN1473" i="57"/>
  <c r="AM1473" i="57"/>
  <c r="CL1457" i="57"/>
  <c r="CK1457" i="57"/>
  <c r="CJ1457" i="57"/>
  <c r="CI1457" i="57"/>
  <c r="CH1457" i="57"/>
  <c r="CG1457" i="57"/>
  <c r="CF1457" i="57"/>
  <c r="CE1457" i="57"/>
  <c r="CD1457" i="57"/>
  <c r="CC1457" i="57"/>
  <c r="CB1457" i="57"/>
  <c r="CA1457" i="57"/>
  <c r="BX1457" i="57"/>
  <c r="BY1457" i="57" s="1"/>
  <c r="BQ1457" i="57"/>
  <c r="BW1457" i="57" s="1"/>
  <c r="BP1457" i="57"/>
  <c r="BV1457" i="57" s="1"/>
  <c r="BO1457" i="57"/>
  <c r="BU1457" i="57" s="1"/>
  <c r="BN1457" i="57"/>
  <c r="BT1457" i="57" s="1"/>
  <c r="BM1457" i="57"/>
  <c r="BS1457" i="57" s="1"/>
  <c r="BL1457" i="57"/>
  <c r="BR1457" i="57" s="1"/>
  <c r="BK1457" i="57"/>
  <c r="BJ1457" i="57"/>
  <c r="BI1457" i="57"/>
  <c r="BH1457" i="57"/>
  <c r="BG1457" i="57"/>
  <c r="BF1457" i="57"/>
  <c r="BE1457" i="57"/>
  <c r="BD1457" i="57"/>
  <c r="BC1457" i="57"/>
  <c r="BB1457" i="57"/>
  <c r="BA1457" i="57"/>
  <c r="AZ1457" i="57"/>
  <c r="AY1457" i="57"/>
  <c r="AX1457" i="57"/>
  <c r="AW1457" i="57"/>
  <c r="AV1457" i="57"/>
  <c r="AU1457" i="57"/>
  <c r="AT1457" i="57"/>
  <c r="AS1457" i="57"/>
  <c r="AR1457" i="57"/>
  <c r="AQ1457" i="57"/>
  <c r="AP1457" i="57"/>
  <c r="AO1457" i="57"/>
  <c r="AN1457" i="57"/>
  <c r="AM1457" i="57"/>
  <c r="CL1449" i="57"/>
  <c r="CK1449" i="57"/>
  <c r="CJ1449" i="57"/>
  <c r="CI1449" i="57"/>
  <c r="CH1449" i="57"/>
  <c r="CG1449" i="57"/>
  <c r="CF1449" i="57"/>
  <c r="CE1449" i="57"/>
  <c r="CD1449" i="57"/>
  <c r="CC1449" i="57"/>
  <c r="CB1449" i="57"/>
  <c r="CA1449" i="57"/>
  <c r="BX1449" i="57"/>
  <c r="BY1449" i="57" s="1"/>
  <c r="BQ1449" i="57"/>
  <c r="BW1449" i="57" s="1"/>
  <c r="BP1449" i="57"/>
  <c r="BV1449" i="57" s="1"/>
  <c r="BO1449" i="57"/>
  <c r="BU1449" i="57" s="1"/>
  <c r="BN1449" i="57"/>
  <c r="BT1449" i="57" s="1"/>
  <c r="BM1449" i="57"/>
  <c r="BS1449" i="57" s="1"/>
  <c r="BL1449" i="57"/>
  <c r="BR1449" i="57" s="1"/>
  <c r="BK1449" i="57"/>
  <c r="BJ1449" i="57"/>
  <c r="BI1449" i="57"/>
  <c r="BH1449" i="57"/>
  <c r="BG1449" i="57"/>
  <c r="BF1449" i="57"/>
  <c r="BE1449" i="57"/>
  <c r="BD1449" i="57"/>
  <c r="BC1449" i="57"/>
  <c r="BB1449" i="57"/>
  <c r="BA1449" i="57"/>
  <c r="AZ1449" i="57"/>
  <c r="AY1449" i="57"/>
  <c r="AX1449" i="57"/>
  <c r="AW1449" i="57"/>
  <c r="AV1449" i="57"/>
  <c r="AU1449" i="57"/>
  <c r="AT1449" i="57"/>
  <c r="AS1449" i="57"/>
  <c r="AR1449" i="57"/>
  <c r="AQ1449" i="57"/>
  <c r="AP1449" i="57"/>
  <c r="AO1449" i="57"/>
  <c r="AN1449" i="57"/>
  <c r="AM1449" i="57"/>
  <c r="CL1441" i="57"/>
  <c r="CK1441" i="57"/>
  <c r="CJ1441" i="57"/>
  <c r="CI1441" i="57"/>
  <c r="CH1441" i="57"/>
  <c r="CG1441" i="57"/>
  <c r="CF1441" i="57"/>
  <c r="CE1441" i="57"/>
  <c r="CD1441" i="57"/>
  <c r="CC1441" i="57"/>
  <c r="CB1441" i="57"/>
  <c r="CA1441" i="57"/>
  <c r="BX1441" i="57"/>
  <c r="BY1441" i="57" s="1"/>
  <c r="BQ1441" i="57"/>
  <c r="BW1441" i="57" s="1"/>
  <c r="BP1441" i="57"/>
  <c r="BV1441" i="57" s="1"/>
  <c r="BO1441" i="57"/>
  <c r="BU1441" i="57" s="1"/>
  <c r="BN1441" i="57"/>
  <c r="BT1441" i="57" s="1"/>
  <c r="BM1441" i="57"/>
  <c r="BS1441" i="57" s="1"/>
  <c r="BL1441" i="57"/>
  <c r="BR1441" i="57" s="1"/>
  <c r="BK1441" i="57"/>
  <c r="BJ1441" i="57"/>
  <c r="BI1441" i="57"/>
  <c r="BH1441" i="57"/>
  <c r="BG1441" i="57"/>
  <c r="BF1441" i="57"/>
  <c r="BE1441" i="57"/>
  <c r="BD1441" i="57"/>
  <c r="BC1441" i="57"/>
  <c r="BB1441" i="57"/>
  <c r="BA1441" i="57"/>
  <c r="AZ1441" i="57"/>
  <c r="AY1441" i="57"/>
  <c r="AX1441" i="57"/>
  <c r="AW1441" i="57"/>
  <c r="AV1441" i="57"/>
  <c r="AU1441" i="57"/>
  <c r="AT1441" i="57"/>
  <c r="AS1441" i="57"/>
  <c r="AR1441" i="57"/>
  <c r="AQ1441" i="57"/>
  <c r="AP1441" i="57"/>
  <c r="AO1441" i="57"/>
  <c r="AN1441" i="57"/>
  <c r="AM1441" i="57"/>
  <c r="CL1433" i="57"/>
  <c r="CK1433" i="57"/>
  <c r="CJ1433" i="57"/>
  <c r="CI1433" i="57"/>
  <c r="CH1433" i="57"/>
  <c r="CG1433" i="57"/>
  <c r="CF1433" i="57"/>
  <c r="CE1433" i="57"/>
  <c r="CD1433" i="57"/>
  <c r="CC1433" i="57"/>
  <c r="CB1433" i="57"/>
  <c r="CA1433" i="57"/>
  <c r="BX1433" i="57"/>
  <c r="BY1433" i="57" s="1"/>
  <c r="BQ1433" i="57"/>
  <c r="BW1433" i="57" s="1"/>
  <c r="BP1433" i="57"/>
  <c r="BV1433" i="57" s="1"/>
  <c r="BO1433" i="57"/>
  <c r="BU1433" i="57" s="1"/>
  <c r="BN1433" i="57"/>
  <c r="BT1433" i="57" s="1"/>
  <c r="BM1433" i="57"/>
  <c r="BS1433" i="57" s="1"/>
  <c r="BL1433" i="57"/>
  <c r="BK1433" i="57"/>
  <c r="BJ1433" i="57"/>
  <c r="BI1433" i="57"/>
  <c r="BH1433" i="57"/>
  <c r="BG1433" i="57"/>
  <c r="BF1433" i="57"/>
  <c r="BE1433" i="57"/>
  <c r="BD1433" i="57"/>
  <c r="BC1433" i="57"/>
  <c r="BB1433" i="57"/>
  <c r="BA1433" i="57"/>
  <c r="AZ1433" i="57"/>
  <c r="AY1433" i="57"/>
  <c r="AX1433" i="57"/>
  <c r="AW1433" i="57"/>
  <c r="AV1433" i="57"/>
  <c r="AU1433" i="57"/>
  <c r="AT1433" i="57"/>
  <c r="AS1433" i="57"/>
  <c r="AR1433" i="57"/>
  <c r="AQ1433" i="57"/>
  <c r="AP1433" i="57"/>
  <c r="AO1433" i="57"/>
  <c r="AN1433" i="57"/>
  <c r="AM1433" i="57"/>
  <c r="CL1425" i="57"/>
  <c r="CK1425" i="57"/>
  <c r="CJ1425" i="57"/>
  <c r="CI1425" i="57"/>
  <c r="CH1425" i="57"/>
  <c r="CG1425" i="57"/>
  <c r="CF1425" i="57"/>
  <c r="CE1425" i="57"/>
  <c r="CD1425" i="57"/>
  <c r="CC1425" i="57"/>
  <c r="CB1425" i="57"/>
  <c r="CA1425" i="57"/>
  <c r="BX1425" i="57"/>
  <c r="BY1425" i="57" s="1"/>
  <c r="BQ1425" i="57"/>
  <c r="BW1425" i="57" s="1"/>
  <c r="BP1425" i="57"/>
  <c r="BV1425" i="57" s="1"/>
  <c r="BO1425" i="57"/>
  <c r="BU1425" i="57" s="1"/>
  <c r="BN1425" i="57"/>
  <c r="BT1425" i="57" s="1"/>
  <c r="BM1425" i="57"/>
  <c r="BS1425" i="57" s="1"/>
  <c r="BL1425" i="57"/>
  <c r="BR1425" i="57" s="1"/>
  <c r="BK1425" i="57"/>
  <c r="BJ1425" i="57"/>
  <c r="BI1425" i="57"/>
  <c r="BH1425" i="57"/>
  <c r="BG1425" i="57"/>
  <c r="BF1425" i="57"/>
  <c r="BE1425" i="57"/>
  <c r="BD1425" i="57"/>
  <c r="BC1425" i="57"/>
  <c r="BB1425" i="57"/>
  <c r="BA1425" i="57"/>
  <c r="AZ1425" i="57"/>
  <c r="AY1425" i="57"/>
  <c r="AX1425" i="57"/>
  <c r="AW1425" i="57"/>
  <c r="AV1425" i="57"/>
  <c r="AU1425" i="57"/>
  <c r="AT1425" i="57"/>
  <c r="AS1425" i="57"/>
  <c r="AR1425" i="57"/>
  <c r="AQ1425" i="57"/>
  <c r="AP1425" i="57"/>
  <c r="AO1425" i="57"/>
  <c r="AN1425" i="57"/>
  <c r="AM1425" i="57"/>
  <c r="CL1417" i="57"/>
  <c r="CK1417" i="57"/>
  <c r="CJ1417" i="57"/>
  <c r="CI1417" i="57"/>
  <c r="CH1417" i="57"/>
  <c r="CG1417" i="57"/>
  <c r="CF1417" i="57"/>
  <c r="CE1417" i="57"/>
  <c r="CD1417" i="57"/>
  <c r="CC1417" i="57"/>
  <c r="CB1417" i="57"/>
  <c r="CA1417" i="57"/>
  <c r="BX1417" i="57"/>
  <c r="BY1417" i="57" s="1"/>
  <c r="BQ1417" i="57"/>
  <c r="BW1417" i="57" s="1"/>
  <c r="BP1417" i="57"/>
  <c r="BV1417" i="57" s="1"/>
  <c r="BO1417" i="57"/>
  <c r="BU1417" i="57" s="1"/>
  <c r="BN1417" i="57"/>
  <c r="BT1417" i="57" s="1"/>
  <c r="BM1417" i="57"/>
  <c r="BS1417" i="57" s="1"/>
  <c r="BL1417" i="57"/>
  <c r="BR1417" i="57" s="1"/>
  <c r="BK1417" i="57"/>
  <c r="BJ1417" i="57"/>
  <c r="BI1417" i="57"/>
  <c r="BH1417" i="57"/>
  <c r="BG1417" i="57"/>
  <c r="BF1417" i="57"/>
  <c r="BE1417" i="57"/>
  <c r="BD1417" i="57"/>
  <c r="BC1417" i="57"/>
  <c r="BB1417" i="57"/>
  <c r="BA1417" i="57"/>
  <c r="AZ1417" i="57"/>
  <c r="AY1417" i="57"/>
  <c r="AX1417" i="57"/>
  <c r="AW1417" i="57"/>
  <c r="AV1417" i="57"/>
  <c r="AU1417" i="57"/>
  <c r="AT1417" i="57"/>
  <c r="AS1417" i="57"/>
  <c r="AR1417" i="57"/>
  <c r="AQ1417" i="57"/>
  <c r="AP1417" i="57"/>
  <c r="AO1417" i="57"/>
  <c r="AN1417" i="57"/>
  <c r="AM1417" i="57"/>
  <c r="CL1409" i="57"/>
  <c r="CK1409" i="57"/>
  <c r="CJ1409" i="57"/>
  <c r="CI1409" i="57"/>
  <c r="CH1409" i="57"/>
  <c r="CG1409" i="57"/>
  <c r="CF1409" i="57"/>
  <c r="CE1409" i="57"/>
  <c r="CD1409" i="57"/>
  <c r="CC1409" i="57"/>
  <c r="CB1409" i="57"/>
  <c r="CA1409" i="57"/>
  <c r="BX1409" i="57"/>
  <c r="BY1409" i="57" s="1"/>
  <c r="BQ1409" i="57"/>
  <c r="BW1409" i="57" s="1"/>
  <c r="BP1409" i="57"/>
  <c r="BV1409" i="57" s="1"/>
  <c r="BO1409" i="57"/>
  <c r="BU1409" i="57" s="1"/>
  <c r="BN1409" i="57"/>
  <c r="BT1409" i="57" s="1"/>
  <c r="BM1409" i="57"/>
  <c r="BS1409" i="57" s="1"/>
  <c r="BL1409" i="57"/>
  <c r="BR1409" i="57" s="1"/>
  <c r="BK1409" i="57"/>
  <c r="BJ1409" i="57"/>
  <c r="BI1409" i="57"/>
  <c r="BH1409" i="57"/>
  <c r="BG1409" i="57"/>
  <c r="BF1409" i="57"/>
  <c r="BE1409" i="57"/>
  <c r="BD1409" i="57"/>
  <c r="BC1409" i="57"/>
  <c r="BB1409" i="57"/>
  <c r="BA1409" i="57"/>
  <c r="AZ1409" i="57"/>
  <c r="AY1409" i="57"/>
  <c r="AX1409" i="57"/>
  <c r="AW1409" i="57"/>
  <c r="AV1409" i="57"/>
  <c r="AU1409" i="57"/>
  <c r="AT1409" i="57"/>
  <c r="AS1409" i="57"/>
  <c r="AR1409" i="57"/>
  <c r="AQ1409" i="57"/>
  <c r="AP1409" i="57"/>
  <c r="AO1409" i="57"/>
  <c r="AN1409" i="57"/>
  <c r="AM1409" i="57"/>
  <c r="CO1577" i="57" l="1"/>
  <c r="CO1553" i="57"/>
  <c r="CO1521" i="57"/>
  <c r="CO1489" i="57"/>
  <c r="CO1545" i="57"/>
  <c r="BZ1545" i="57"/>
  <c r="CO1569" i="57"/>
  <c r="CO1585" i="57"/>
  <c r="BZ1569" i="57"/>
  <c r="CO1497" i="57"/>
  <c r="CO1433" i="57"/>
  <c r="BR1505" i="57"/>
  <c r="BZ1505" i="57" s="1"/>
  <c r="CO1513" i="57"/>
  <c r="BS1513" i="57"/>
  <c r="BZ1513" i="57" s="1"/>
  <c r="CO1425" i="57"/>
  <c r="CO1417" i="57"/>
  <c r="BZ1425" i="57"/>
  <c r="CO1449" i="57"/>
  <c r="CO1457" i="57"/>
  <c r="CO1473" i="57"/>
  <c r="CO1529" i="57"/>
  <c r="BZ1497" i="57"/>
  <c r="BZ1441" i="57"/>
  <c r="BZ1449" i="57"/>
  <c r="BZ1521" i="57"/>
  <c r="BR1529" i="57"/>
  <c r="BZ1529" i="57" s="1"/>
  <c r="BR1537" i="57"/>
  <c r="BZ1537" i="57" s="1"/>
  <c r="BR1561" i="57"/>
  <c r="BZ1561" i="57" s="1"/>
  <c r="CO1617" i="57"/>
  <c r="BZ1409" i="57"/>
  <c r="BR1473" i="57"/>
  <c r="BZ1473" i="57" s="1"/>
  <c r="CO1441" i="57"/>
  <c r="BZ1617" i="57"/>
  <c r="BZ1457" i="57"/>
  <c r="BZ1481" i="57"/>
  <c r="BZ1417" i="57"/>
  <c r="BZ1489" i="57"/>
  <c r="CO1505" i="57"/>
  <c r="BS1609" i="57"/>
  <c r="BZ1609" i="57" s="1"/>
  <c r="BR1433" i="57"/>
  <c r="BZ1433" i="57" s="1"/>
  <c r="CO1409" i="57"/>
  <c r="CO1481" i="57"/>
  <c r="CO1537" i="57"/>
  <c r="BZ1553" i="57"/>
  <c r="CO1561" i="57"/>
  <c r="BZ1577" i="57"/>
  <c r="BR1585" i="57"/>
  <c r="BZ1585" i="57" s="1"/>
  <c r="CO1609" i="57"/>
  <c r="CL4441" i="57" l="1"/>
  <c r="CK4441" i="57"/>
  <c r="CJ4441" i="57"/>
  <c r="CI4441" i="57"/>
  <c r="CH4441" i="57"/>
  <c r="CG4441" i="57"/>
  <c r="CF4441" i="57"/>
  <c r="CE4441" i="57"/>
  <c r="CD4441" i="57"/>
  <c r="CC4441" i="57"/>
  <c r="CB4441" i="57"/>
  <c r="CA4441" i="57"/>
  <c r="BX4441" i="57"/>
  <c r="BY4441" i="57" s="1"/>
  <c r="BQ4441" i="57"/>
  <c r="BW4441" i="57" s="1"/>
  <c r="BP4441" i="57"/>
  <c r="BV4441" i="57" s="1"/>
  <c r="BO4441" i="57"/>
  <c r="BU4441" i="57" s="1"/>
  <c r="BN4441" i="57"/>
  <c r="BT4441" i="57" s="1"/>
  <c r="BM4441" i="57"/>
  <c r="BS4441" i="57" s="1"/>
  <c r="BL4441" i="57"/>
  <c r="BK4441" i="57"/>
  <c r="BJ4441" i="57"/>
  <c r="BI4441" i="57"/>
  <c r="BH4441" i="57"/>
  <c r="BG4441" i="57"/>
  <c r="BF4441" i="57"/>
  <c r="BE4441" i="57"/>
  <c r="BD4441" i="57"/>
  <c r="BC4441" i="57"/>
  <c r="BB4441" i="57"/>
  <c r="BA4441" i="57"/>
  <c r="AZ4441" i="57"/>
  <c r="AY4441" i="57"/>
  <c r="AX4441" i="57"/>
  <c r="AW4441" i="57"/>
  <c r="AV4441" i="57"/>
  <c r="AU4441" i="57"/>
  <c r="AT4441" i="57"/>
  <c r="AS4441" i="57"/>
  <c r="AR4441" i="57"/>
  <c r="AQ4441" i="57"/>
  <c r="AP4441" i="57"/>
  <c r="AO4441" i="57"/>
  <c r="AN4441" i="57"/>
  <c r="AM4441" i="57"/>
  <c r="CL4433" i="57"/>
  <c r="CK4433" i="57"/>
  <c r="CJ4433" i="57"/>
  <c r="CI4433" i="57"/>
  <c r="CH4433" i="57"/>
  <c r="CG4433" i="57"/>
  <c r="CF4433" i="57"/>
  <c r="CE4433" i="57"/>
  <c r="CD4433" i="57"/>
  <c r="CC4433" i="57"/>
  <c r="CB4433" i="57"/>
  <c r="CA4433" i="57"/>
  <c r="BX4433" i="57"/>
  <c r="BY4433" i="57" s="1"/>
  <c r="BQ4433" i="57"/>
  <c r="BW4433" i="57" s="1"/>
  <c r="BP4433" i="57"/>
  <c r="BV4433" i="57" s="1"/>
  <c r="BO4433" i="57"/>
  <c r="BU4433" i="57" s="1"/>
  <c r="BN4433" i="57"/>
  <c r="BT4433" i="57" s="1"/>
  <c r="BM4433" i="57"/>
  <c r="BS4433" i="57" s="1"/>
  <c r="BL4433" i="57"/>
  <c r="BK4433" i="57"/>
  <c r="BJ4433" i="57"/>
  <c r="BI4433" i="57"/>
  <c r="BH4433" i="57"/>
  <c r="BG4433" i="57"/>
  <c r="BF4433" i="57"/>
  <c r="BE4433" i="57"/>
  <c r="BD4433" i="57"/>
  <c r="BC4433" i="57"/>
  <c r="BB4433" i="57"/>
  <c r="BA4433" i="57"/>
  <c r="AZ4433" i="57"/>
  <c r="AY4433" i="57"/>
  <c r="AX4433" i="57"/>
  <c r="AW4433" i="57"/>
  <c r="AV4433" i="57"/>
  <c r="AU4433" i="57"/>
  <c r="AT4433" i="57"/>
  <c r="AS4433" i="57"/>
  <c r="AR4433" i="57"/>
  <c r="AQ4433" i="57"/>
  <c r="AP4433" i="57"/>
  <c r="AO4433" i="57"/>
  <c r="AN4433" i="57"/>
  <c r="AM4433" i="57"/>
  <c r="CL4377" i="57"/>
  <c r="CK4377" i="57"/>
  <c r="CJ4377" i="57"/>
  <c r="CI4377" i="57"/>
  <c r="CH4377" i="57"/>
  <c r="CG4377" i="57"/>
  <c r="CF4377" i="57"/>
  <c r="CE4377" i="57"/>
  <c r="CD4377" i="57"/>
  <c r="CC4377" i="57"/>
  <c r="CB4377" i="57"/>
  <c r="CA4377" i="57"/>
  <c r="BX4377" i="57"/>
  <c r="BY4377" i="57" s="1"/>
  <c r="BQ4377" i="57"/>
  <c r="BW4377" i="57" s="1"/>
  <c r="BP4377" i="57"/>
  <c r="BV4377" i="57" s="1"/>
  <c r="BO4377" i="57"/>
  <c r="BU4377" i="57" s="1"/>
  <c r="BN4377" i="57"/>
  <c r="BT4377" i="57" s="1"/>
  <c r="BM4377" i="57"/>
  <c r="BS4377" i="57" s="1"/>
  <c r="BL4377" i="57"/>
  <c r="BK4377" i="57"/>
  <c r="BJ4377" i="57"/>
  <c r="BI4377" i="57"/>
  <c r="BH4377" i="57"/>
  <c r="BG4377" i="57"/>
  <c r="BF4377" i="57"/>
  <c r="BE4377" i="57"/>
  <c r="BD4377" i="57"/>
  <c r="BC4377" i="57"/>
  <c r="BB4377" i="57"/>
  <c r="BA4377" i="57"/>
  <c r="AZ4377" i="57"/>
  <c r="AY4377" i="57"/>
  <c r="AX4377" i="57"/>
  <c r="AW4377" i="57"/>
  <c r="AV4377" i="57"/>
  <c r="AU4377" i="57"/>
  <c r="AT4377" i="57"/>
  <c r="AS4377" i="57"/>
  <c r="AR4377" i="57"/>
  <c r="AQ4377" i="57"/>
  <c r="AP4377" i="57"/>
  <c r="AO4377" i="57"/>
  <c r="AN4377" i="57"/>
  <c r="AM4377" i="57"/>
  <c r="CL4369" i="57"/>
  <c r="CK4369" i="57"/>
  <c r="CJ4369" i="57"/>
  <c r="CI4369" i="57"/>
  <c r="CH4369" i="57"/>
  <c r="CG4369" i="57"/>
  <c r="CF4369" i="57"/>
  <c r="CE4369" i="57"/>
  <c r="CD4369" i="57"/>
  <c r="CC4369" i="57"/>
  <c r="CB4369" i="57"/>
  <c r="CA4369" i="57"/>
  <c r="BX4369" i="57"/>
  <c r="BY4369" i="57" s="1"/>
  <c r="BQ4369" i="57"/>
  <c r="BW4369" i="57" s="1"/>
  <c r="BP4369" i="57"/>
  <c r="BV4369" i="57" s="1"/>
  <c r="BO4369" i="57"/>
  <c r="BU4369" i="57" s="1"/>
  <c r="BN4369" i="57"/>
  <c r="BT4369" i="57" s="1"/>
  <c r="BM4369" i="57"/>
  <c r="BS4369" i="57" s="1"/>
  <c r="BL4369" i="57"/>
  <c r="BK4369" i="57"/>
  <c r="BJ4369" i="57"/>
  <c r="BI4369" i="57"/>
  <c r="BH4369" i="57"/>
  <c r="BG4369" i="57"/>
  <c r="BF4369" i="57"/>
  <c r="BE4369" i="57"/>
  <c r="BD4369" i="57"/>
  <c r="BC4369" i="57"/>
  <c r="BB4369" i="57"/>
  <c r="BA4369" i="57"/>
  <c r="AZ4369" i="57"/>
  <c r="AY4369" i="57"/>
  <c r="AX4369" i="57"/>
  <c r="AW4369" i="57"/>
  <c r="AV4369" i="57"/>
  <c r="AU4369" i="57"/>
  <c r="AT4369" i="57"/>
  <c r="AS4369" i="57"/>
  <c r="AR4369" i="57"/>
  <c r="AQ4369" i="57"/>
  <c r="AP4369" i="57"/>
  <c r="AO4369" i="57"/>
  <c r="AN4369" i="57"/>
  <c r="AM4369" i="57"/>
  <c r="CL4361" i="57"/>
  <c r="CK4361" i="57"/>
  <c r="CJ4361" i="57"/>
  <c r="CI4361" i="57"/>
  <c r="CH4361" i="57"/>
  <c r="CG4361" i="57"/>
  <c r="CF4361" i="57"/>
  <c r="CE4361" i="57"/>
  <c r="CD4361" i="57"/>
  <c r="CC4361" i="57"/>
  <c r="CB4361" i="57"/>
  <c r="CA4361" i="57"/>
  <c r="BX4361" i="57"/>
  <c r="BY4361" i="57" s="1"/>
  <c r="BQ4361" i="57"/>
  <c r="BW4361" i="57" s="1"/>
  <c r="BP4361" i="57"/>
  <c r="BV4361" i="57" s="1"/>
  <c r="BO4361" i="57"/>
  <c r="BU4361" i="57" s="1"/>
  <c r="BN4361" i="57"/>
  <c r="BT4361" i="57" s="1"/>
  <c r="BM4361" i="57"/>
  <c r="BS4361" i="57" s="1"/>
  <c r="BL4361" i="57"/>
  <c r="BR4361" i="57" s="1"/>
  <c r="BK4361" i="57"/>
  <c r="BJ4361" i="57"/>
  <c r="BI4361" i="57"/>
  <c r="BH4361" i="57"/>
  <c r="BG4361" i="57"/>
  <c r="BF4361" i="57"/>
  <c r="BE4361" i="57"/>
  <c r="BD4361" i="57"/>
  <c r="BC4361" i="57"/>
  <c r="BB4361" i="57"/>
  <c r="BA4361" i="57"/>
  <c r="AZ4361" i="57"/>
  <c r="AY4361" i="57"/>
  <c r="AX4361" i="57"/>
  <c r="AW4361" i="57"/>
  <c r="AV4361" i="57"/>
  <c r="AU4361" i="57"/>
  <c r="AT4361" i="57"/>
  <c r="AS4361" i="57"/>
  <c r="AR4361" i="57"/>
  <c r="AQ4361" i="57"/>
  <c r="AP4361" i="57"/>
  <c r="AO4361" i="57"/>
  <c r="AN4361" i="57"/>
  <c r="AM4361" i="57"/>
  <c r="CL4353" i="57"/>
  <c r="CK4353" i="57"/>
  <c r="CJ4353" i="57"/>
  <c r="CI4353" i="57"/>
  <c r="CH4353" i="57"/>
  <c r="CG4353" i="57"/>
  <c r="CF4353" i="57"/>
  <c r="CE4353" i="57"/>
  <c r="CD4353" i="57"/>
  <c r="CC4353" i="57"/>
  <c r="CB4353" i="57"/>
  <c r="CA4353" i="57"/>
  <c r="BX4353" i="57"/>
  <c r="BY4353" i="57" s="1"/>
  <c r="BQ4353" i="57"/>
  <c r="BW4353" i="57" s="1"/>
  <c r="BP4353" i="57"/>
  <c r="BV4353" i="57" s="1"/>
  <c r="BO4353" i="57"/>
  <c r="BU4353" i="57" s="1"/>
  <c r="BN4353" i="57"/>
  <c r="BM4353" i="57"/>
  <c r="BS4353" i="57" s="1"/>
  <c r="BL4353" i="57"/>
  <c r="BR4353" i="57" s="1"/>
  <c r="BK4353" i="57"/>
  <c r="BJ4353" i="57"/>
  <c r="BI4353" i="57"/>
  <c r="BH4353" i="57"/>
  <c r="BG4353" i="57"/>
  <c r="BF4353" i="57"/>
  <c r="BE4353" i="57"/>
  <c r="BD4353" i="57"/>
  <c r="BC4353" i="57"/>
  <c r="BB4353" i="57"/>
  <c r="BA4353" i="57"/>
  <c r="AZ4353" i="57"/>
  <c r="AY4353" i="57"/>
  <c r="AX4353" i="57"/>
  <c r="AW4353" i="57"/>
  <c r="AV4353" i="57"/>
  <c r="AU4353" i="57"/>
  <c r="AT4353" i="57"/>
  <c r="AS4353" i="57"/>
  <c r="AR4353" i="57"/>
  <c r="AQ4353" i="57"/>
  <c r="AP4353" i="57"/>
  <c r="AO4353" i="57"/>
  <c r="AN4353" i="57"/>
  <c r="AM4353" i="57"/>
  <c r="CL4345" i="57"/>
  <c r="CK4345" i="57"/>
  <c r="CJ4345" i="57"/>
  <c r="CI4345" i="57"/>
  <c r="CH4345" i="57"/>
  <c r="CG4345" i="57"/>
  <c r="CF4345" i="57"/>
  <c r="CE4345" i="57"/>
  <c r="CD4345" i="57"/>
  <c r="CC4345" i="57"/>
  <c r="CB4345" i="57"/>
  <c r="CA4345" i="57"/>
  <c r="BX4345" i="57"/>
  <c r="BY4345" i="57" s="1"/>
  <c r="BQ4345" i="57"/>
  <c r="BW4345" i="57" s="1"/>
  <c r="BP4345" i="57"/>
  <c r="BV4345" i="57" s="1"/>
  <c r="BO4345" i="57"/>
  <c r="BU4345" i="57" s="1"/>
  <c r="BN4345" i="57"/>
  <c r="BT4345" i="57" s="1"/>
  <c r="BM4345" i="57"/>
  <c r="BS4345" i="57" s="1"/>
  <c r="BL4345" i="57"/>
  <c r="BK4345" i="57"/>
  <c r="BJ4345" i="57"/>
  <c r="BI4345" i="57"/>
  <c r="BH4345" i="57"/>
  <c r="BG4345" i="57"/>
  <c r="BF4345" i="57"/>
  <c r="BE4345" i="57"/>
  <c r="BD4345" i="57"/>
  <c r="BC4345" i="57"/>
  <c r="BB4345" i="57"/>
  <c r="BA4345" i="57"/>
  <c r="AZ4345" i="57"/>
  <c r="AY4345" i="57"/>
  <c r="AX4345" i="57"/>
  <c r="AW4345" i="57"/>
  <c r="AV4345" i="57"/>
  <c r="AU4345" i="57"/>
  <c r="AT4345" i="57"/>
  <c r="AS4345" i="57"/>
  <c r="AR4345" i="57"/>
  <c r="AQ4345" i="57"/>
  <c r="AP4345" i="57"/>
  <c r="AO4345" i="57"/>
  <c r="AN4345" i="57"/>
  <c r="AM4345" i="57"/>
  <c r="CL4337" i="57"/>
  <c r="CK4337" i="57"/>
  <c r="CJ4337" i="57"/>
  <c r="CI4337" i="57"/>
  <c r="CH4337" i="57"/>
  <c r="CG4337" i="57"/>
  <c r="CF4337" i="57"/>
  <c r="CE4337" i="57"/>
  <c r="CD4337" i="57"/>
  <c r="CC4337" i="57"/>
  <c r="CB4337" i="57"/>
  <c r="CA4337" i="57"/>
  <c r="BX4337" i="57"/>
  <c r="BY4337" i="57" s="1"/>
  <c r="BQ4337" i="57"/>
  <c r="BW4337" i="57" s="1"/>
  <c r="BP4337" i="57"/>
  <c r="BV4337" i="57" s="1"/>
  <c r="BO4337" i="57"/>
  <c r="BU4337" i="57" s="1"/>
  <c r="BN4337" i="57"/>
  <c r="BT4337" i="57" s="1"/>
  <c r="BM4337" i="57"/>
  <c r="BL4337" i="57"/>
  <c r="BR4337" i="57" s="1"/>
  <c r="BK4337" i="57"/>
  <c r="BJ4337" i="57"/>
  <c r="BI4337" i="57"/>
  <c r="BH4337" i="57"/>
  <c r="BG4337" i="57"/>
  <c r="BF4337" i="57"/>
  <c r="BE4337" i="57"/>
  <c r="BD4337" i="57"/>
  <c r="BC4337" i="57"/>
  <c r="BB4337" i="57"/>
  <c r="BA4337" i="57"/>
  <c r="AZ4337" i="57"/>
  <c r="AY4337" i="57"/>
  <c r="AX4337" i="57"/>
  <c r="AW4337" i="57"/>
  <c r="AV4337" i="57"/>
  <c r="AU4337" i="57"/>
  <c r="AT4337" i="57"/>
  <c r="AS4337" i="57"/>
  <c r="AR4337" i="57"/>
  <c r="AQ4337" i="57"/>
  <c r="AP4337" i="57"/>
  <c r="AO4337" i="57"/>
  <c r="AN4337" i="57"/>
  <c r="AM4337" i="57"/>
  <c r="CL4329" i="57"/>
  <c r="CK4329" i="57"/>
  <c r="CJ4329" i="57"/>
  <c r="CI4329" i="57"/>
  <c r="CH4329" i="57"/>
  <c r="CG4329" i="57"/>
  <c r="CF4329" i="57"/>
  <c r="CE4329" i="57"/>
  <c r="CD4329" i="57"/>
  <c r="CC4329" i="57"/>
  <c r="CB4329" i="57"/>
  <c r="CA4329" i="57"/>
  <c r="BX4329" i="57"/>
  <c r="BY4329" i="57" s="1"/>
  <c r="BQ4329" i="57"/>
  <c r="BW4329" i="57" s="1"/>
  <c r="BP4329" i="57"/>
  <c r="BV4329" i="57" s="1"/>
  <c r="BO4329" i="57"/>
  <c r="BU4329" i="57" s="1"/>
  <c r="BN4329" i="57"/>
  <c r="BT4329" i="57" s="1"/>
  <c r="BM4329" i="57"/>
  <c r="BS4329" i="57" s="1"/>
  <c r="BL4329" i="57"/>
  <c r="BK4329" i="57"/>
  <c r="BJ4329" i="57"/>
  <c r="BI4329" i="57"/>
  <c r="BH4329" i="57"/>
  <c r="BG4329" i="57"/>
  <c r="BF4329" i="57"/>
  <c r="BE4329" i="57"/>
  <c r="BD4329" i="57"/>
  <c r="BC4329" i="57"/>
  <c r="BB4329" i="57"/>
  <c r="BA4329" i="57"/>
  <c r="AZ4329" i="57"/>
  <c r="AY4329" i="57"/>
  <c r="AX4329" i="57"/>
  <c r="AW4329" i="57"/>
  <c r="AV4329" i="57"/>
  <c r="AU4329" i="57"/>
  <c r="AT4329" i="57"/>
  <c r="AS4329" i="57"/>
  <c r="AR4329" i="57"/>
  <c r="AQ4329" i="57"/>
  <c r="AP4329" i="57"/>
  <c r="AO4329" i="57"/>
  <c r="AN4329" i="57"/>
  <c r="AM4329" i="57"/>
  <c r="CL4321" i="57"/>
  <c r="CK4321" i="57"/>
  <c r="CJ4321" i="57"/>
  <c r="CI4321" i="57"/>
  <c r="CH4321" i="57"/>
  <c r="CG4321" i="57"/>
  <c r="CF4321" i="57"/>
  <c r="CE4321" i="57"/>
  <c r="CD4321" i="57"/>
  <c r="CC4321" i="57"/>
  <c r="CB4321" i="57"/>
  <c r="CA4321" i="57"/>
  <c r="BX4321" i="57"/>
  <c r="BY4321" i="57" s="1"/>
  <c r="BQ4321" i="57"/>
  <c r="BW4321" i="57" s="1"/>
  <c r="BP4321" i="57"/>
  <c r="BV4321" i="57" s="1"/>
  <c r="BO4321" i="57"/>
  <c r="BU4321" i="57" s="1"/>
  <c r="BN4321" i="57"/>
  <c r="BT4321" i="57" s="1"/>
  <c r="BM4321" i="57"/>
  <c r="BS4321" i="57" s="1"/>
  <c r="BL4321" i="57"/>
  <c r="BK4321" i="57"/>
  <c r="BJ4321" i="57"/>
  <c r="BI4321" i="57"/>
  <c r="BH4321" i="57"/>
  <c r="BG4321" i="57"/>
  <c r="BF4321" i="57"/>
  <c r="BE4321" i="57"/>
  <c r="BD4321" i="57"/>
  <c r="BC4321" i="57"/>
  <c r="BB4321" i="57"/>
  <c r="BA4321" i="57"/>
  <c r="AZ4321" i="57"/>
  <c r="AY4321" i="57"/>
  <c r="AX4321" i="57"/>
  <c r="AW4321" i="57"/>
  <c r="AV4321" i="57"/>
  <c r="AU4321" i="57"/>
  <c r="AT4321" i="57"/>
  <c r="AS4321" i="57"/>
  <c r="AR4321" i="57"/>
  <c r="AQ4321" i="57"/>
  <c r="AP4321" i="57"/>
  <c r="AO4321" i="57"/>
  <c r="AN4321" i="57"/>
  <c r="AM4321" i="57"/>
  <c r="CL4313" i="57"/>
  <c r="CK4313" i="57"/>
  <c r="CJ4313" i="57"/>
  <c r="CI4313" i="57"/>
  <c r="CH4313" i="57"/>
  <c r="CG4313" i="57"/>
  <c r="CF4313" i="57"/>
  <c r="CE4313" i="57"/>
  <c r="CD4313" i="57"/>
  <c r="CC4313" i="57"/>
  <c r="CB4313" i="57"/>
  <c r="CA4313" i="57"/>
  <c r="BX4313" i="57"/>
  <c r="BY4313" i="57" s="1"/>
  <c r="BQ4313" i="57"/>
  <c r="BW4313" i="57" s="1"/>
  <c r="BP4313" i="57"/>
  <c r="BV4313" i="57" s="1"/>
  <c r="BO4313" i="57"/>
  <c r="BU4313" i="57" s="1"/>
  <c r="BN4313" i="57"/>
  <c r="BT4313" i="57" s="1"/>
  <c r="BM4313" i="57"/>
  <c r="BS4313" i="57" s="1"/>
  <c r="BL4313" i="57"/>
  <c r="BK4313" i="57"/>
  <c r="BJ4313" i="57"/>
  <c r="BI4313" i="57"/>
  <c r="BH4313" i="57"/>
  <c r="BG4313" i="57"/>
  <c r="BF4313" i="57"/>
  <c r="BE4313" i="57"/>
  <c r="BD4313" i="57"/>
  <c r="BC4313" i="57"/>
  <c r="BB4313" i="57"/>
  <c r="BA4313" i="57"/>
  <c r="AZ4313" i="57"/>
  <c r="AY4313" i="57"/>
  <c r="AX4313" i="57"/>
  <c r="AW4313" i="57"/>
  <c r="AV4313" i="57"/>
  <c r="AU4313" i="57"/>
  <c r="AT4313" i="57"/>
  <c r="AS4313" i="57"/>
  <c r="AR4313" i="57"/>
  <c r="AQ4313" i="57"/>
  <c r="AP4313" i="57"/>
  <c r="AO4313" i="57"/>
  <c r="AN4313" i="57"/>
  <c r="AM4313" i="57"/>
  <c r="CL4305" i="57"/>
  <c r="CK4305" i="57"/>
  <c r="CJ4305" i="57"/>
  <c r="CI4305" i="57"/>
  <c r="CH4305" i="57"/>
  <c r="CG4305" i="57"/>
  <c r="CF4305" i="57"/>
  <c r="CE4305" i="57"/>
  <c r="CD4305" i="57"/>
  <c r="CC4305" i="57"/>
  <c r="CB4305" i="57"/>
  <c r="CA4305" i="57"/>
  <c r="BX4305" i="57"/>
  <c r="BY4305" i="57" s="1"/>
  <c r="BQ4305" i="57"/>
  <c r="BW4305" i="57" s="1"/>
  <c r="BP4305" i="57"/>
  <c r="BV4305" i="57" s="1"/>
  <c r="BO4305" i="57"/>
  <c r="BU4305" i="57" s="1"/>
  <c r="BN4305" i="57"/>
  <c r="BT4305" i="57" s="1"/>
  <c r="BM4305" i="57"/>
  <c r="BS4305" i="57" s="1"/>
  <c r="BL4305" i="57"/>
  <c r="BR4305" i="57" s="1"/>
  <c r="BK4305" i="57"/>
  <c r="BJ4305" i="57"/>
  <c r="BI4305" i="57"/>
  <c r="BH4305" i="57"/>
  <c r="BG4305" i="57"/>
  <c r="BF4305" i="57"/>
  <c r="BE4305" i="57"/>
  <c r="BD4305" i="57"/>
  <c r="BC4305" i="57"/>
  <c r="BB4305" i="57"/>
  <c r="BA4305" i="57"/>
  <c r="AZ4305" i="57"/>
  <c r="AY4305" i="57"/>
  <c r="AX4305" i="57"/>
  <c r="AW4305" i="57"/>
  <c r="AV4305" i="57"/>
  <c r="AU4305" i="57"/>
  <c r="AT4305" i="57"/>
  <c r="AS4305" i="57"/>
  <c r="AR4305" i="57"/>
  <c r="AQ4305" i="57"/>
  <c r="AP4305" i="57"/>
  <c r="AO4305" i="57"/>
  <c r="AN4305" i="57"/>
  <c r="AM4305" i="57"/>
  <c r="CO4345" i="57" l="1"/>
  <c r="CO4329" i="57"/>
  <c r="CO4441" i="57"/>
  <c r="CO4305" i="57"/>
  <c r="CO4337" i="57"/>
  <c r="BS4337" i="57"/>
  <c r="BZ4337" i="57" s="1"/>
  <c r="CO4369" i="57"/>
  <c r="CO4377" i="57"/>
  <c r="CO4353" i="57"/>
  <c r="CO4361" i="57"/>
  <c r="CO4313" i="57"/>
  <c r="CO4321" i="57"/>
  <c r="CO4433" i="57"/>
  <c r="BZ4361" i="57"/>
  <c r="BR4313" i="57"/>
  <c r="BZ4313" i="57" s="1"/>
  <c r="BR4345" i="57"/>
  <c r="BZ4345" i="57" s="1"/>
  <c r="BT4353" i="57"/>
  <c r="BZ4353" i="57" s="1"/>
  <c r="BR4369" i="57"/>
  <c r="BZ4369" i="57" s="1"/>
  <c r="BR4441" i="57"/>
  <c r="BZ4441" i="57" s="1"/>
  <c r="BZ4305" i="57"/>
  <c r="BR4433" i="57"/>
  <c r="BZ4433" i="57" s="1"/>
  <c r="BR4329" i="57"/>
  <c r="BZ4329" i="57" s="1"/>
  <c r="BR4321" i="57"/>
  <c r="BZ4321" i="57" s="1"/>
  <c r="BR4377" i="57"/>
  <c r="BZ4377" i="57" s="1"/>
  <c r="DF2097" i="57" l="1"/>
  <c r="CL2097" i="57"/>
  <c r="CK2097" i="57"/>
  <c r="CJ2097" i="57"/>
  <c r="CI2097" i="57"/>
  <c r="CH2097" i="57"/>
  <c r="CG2097" i="57"/>
  <c r="CF2097" i="57"/>
  <c r="CE2097" i="57"/>
  <c r="CD2097" i="57"/>
  <c r="CC2097" i="57"/>
  <c r="CB2097" i="57"/>
  <c r="CA2097" i="57"/>
  <c r="BX2097" i="57"/>
  <c r="BY2097" i="57" s="1"/>
  <c r="BQ2097" i="57"/>
  <c r="BW2097" i="57" s="1"/>
  <c r="BP2097" i="57"/>
  <c r="BV2097" i="57" s="1"/>
  <c r="BO2097" i="57"/>
  <c r="BU2097" i="57" s="1"/>
  <c r="BN2097" i="57"/>
  <c r="BT2097" i="57" s="1"/>
  <c r="BM2097" i="57"/>
  <c r="BS2097" i="57" s="1"/>
  <c r="BL2097" i="57"/>
  <c r="BR2097" i="57" s="1"/>
  <c r="BK2097" i="57"/>
  <c r="BJ2097" i="57"/>
  <c r="BI2097" i="57"/>
  <c r="BH2097" i="57"/>
  <c r="BG2097" i="57"/>
  <c r="BF2097" i="57"/>
  <c r="BE2097" i="57"/>
  <c r="BD2097" i="57"/>
  <c r="BC2097" i="57"/>
  <c r="BB2097" i="57"/>
  <c r="BA2097" i="57"/>
  <c r="AZ2097" i="57"/>
  <c r="AY2097" i="57"/>
  <c r="AX2097" i="57"/>
  <c r="AW2097" i="57"/>
  <c r="AV2097" i="57"/>
  <c r="AU2097" i="57"/>
  <c r="AT2097" i="57"/>
  <c r="AS2097" i="57"/>
  <c r="AR2097" i="57"/>
  <c r="AQ2097" i="57"/>
  <c r="AP2097" i="57"/>
  <c r="AO2097" i="57"/>
  <c r="AN2097" i="57"/>
  <c r="AM2097" i="57"/>
  <c r="DF2673" i="57"/>
  <c r="CL2673" i="57"/>
  <c r="CK2673" i="57"/>
  <c r="CJ2673" i="57"/>
  <c r="CI2673" i="57"/>
  <c r="CH2673" i="57"/>
  <c r="CG2673" i="57"/>
  <c r="CF2673" i="57"/>
  <c r="CE2673" i="57"/>
  <c r="CD2673" i="57"/>
  <c r="CC2673" i="57"/>
  <c r="CB2673" i="57"/>
  <c r="CA2673" i="57"/>
  <c r="BX2673" i="57"/>
  <c r="BY2673" i="57" s="1"/>
  <c r="BQ2673" i="57"/>
  <c r="BW2673" i="57" s="1"/>
  <c r="BP2673" i="57"/>
  <c r="BV2673" i="57" s="1"/>
  <c r="BO2673" i="57"/>
  <c r="BU2673" i="57" s="1"/>
  <c r="BN2673" i="57"/>
  <c r="BT2673" i="57" s="1"/>
  <c r="BM2673" i="57"/>
  <c r="BS2673" i="57" s="1"/>
  <c r="BL2673" i="57"/>
  <c r="BK2673" i="57"/>
  <c r="BJ2673" i="57"/>
  <c r="BI2673" i="57"/>
  <c r="BH2673" i="57"/>
  <c r="BG2673" i="57"/>
  <c r="BF2673" i="57"/>
  <c r="BE2673" i="57"/>
  <c r="BD2673" i="57"/>
  <c r="BC2673" i="57"/>
  <c r="BB2673" i="57"/>
  <c r="BA2673" i="57"/>
  <c r="AZ2673" i="57"/>
  <c r="AY2673" i="57"/>
  <c r="AX2673" i="57"/>
  <c r="AW2673" i="57"/>
  <c r="AV2673" i="57"/>
  <c r="AU2673" i="57"/>
  <c r="AT2673" i="57"/>
  <c r="AS2673" i="57"/>
  <c r="AR2673" i="57"/>
  <c r="AQ2673" i="57"/>
  <c r="AP2673" i="57"/>
  <c r="AO2673" i="57"/>
  <c r="AN2673" i="57"/>
  <c r="AM2673" i="57"/>
  <c r="CO2097" i="57" l="1"/>
  <c r="BZ2097" i="57"/>
  <c r="CO2673" i="57"/>
  <c r="BR2673" i="57"/>
  <c r="BZ2673" i="57" s="1"/>
  <c r="CL465" i="57" l="1"/>
  <c r="CK465" i="57"/>
  <c r="CJ465" i="57"/>
  <c r="CI465" i="57"/>
  <c r="CH465" i="57"/>
  <c r="CF465" i="57"/>
  <c r="CE465" i="57"/>
  <c r="CD465" i="57"/>
  <c r="CC465" i="57"/>
  <c r="CB465" i="57"/>
  <c r="BX465" i="57"/>
  <c r="BY465" i="57" s="1"/>
  <c r="BQ465" i="57"/>
  <c r="BW465" i="57" s="1"/>
  <c r="BP465" i="57"/>
  <c r="BV465" i="57" s="1"/>
  <c r="BO465" i="57"/>
  <c r="BU465" i="57" s="1"/>
  <c r="BN465" i="57"/>
  <c r="BT465" i="57" s="1"/>
  <c r="BM465" i="57"/>
  <c r="BS465" i="57" s="1"/>
  <c r="BL465" i="57"/>
  <c r="BK465" i="57"/>
  <c r="BJ465" i="57"/>
  <c r="BI465" i="57"/>
  <c r="BH465" i="57"/>
  <c r="BG465" i="57"/>
  <c r="BF465" i="57"/>
  <c r="BE465" i="57"/>
  <c r="BD465" i="57"/>
  <c r="BC465" i="57"/>
  <c r="BB465" i="57"/>
  <c r="BA465" i="57"/>
  <c r="AZ465" i="57"/>
  <c r="AY465" i="57"/>
  <c r="AX465" i="57"/>
  <c r="AW465" i="57"/>
  <c r="AV465" i="57"/>
  <c r="AU465" i="57"/>
  <c r="AT465" i="57"/>
  <c r="AS465" i="57"/>
  <c r="AR465" i="57"/>
  <c r="AQ465" i="57"/>
  <c r="AP465" i="57"/>
  <c r="AO465" i="57"/>
  <c r="AN465" i="57"/>
  <c r="AM465" i="57"/>
  <c r="CO465" i="57" l="1"/>
  <c r="BR465" i="57"/>
  <c r="BZ465" i="57" s="1"/>
  <c r="CL393" i="57" l="1"/>
  <c r="CK393" i="57"/>
  <c r="CJ393" i="57"/>
  <c r="CI393" i="57"/>
  <c r="CH393" i="57"/>
  <c r="CG393" i="57"/>
  <c r="CF393" i="57"/>
  <c r="CE393" i="57"/>
  <c r="CD393" i="57"/>
  <c r="CC393" i="57"/>
  <c r="CB393" i="57"/>
  <c r="CA393" i="57"/>
  <c r="BX393" i="57"/>
  <c r="BY393" i="57" s="1"/>
  <c r="BQ393" i="57"/>
  <c r="BW393" i="57" s="1"/>
  <c r="BP393" i="57"/>
  <c r="BV393" i="57" s="1"/>
  <c r="BO393" i="57"/>
  <c r="BU393" i="57" s="1"/>
  <c r="BN393" i="57"/>
  <c r="BT393" i="57" s="1"/>
  <c r="BM393" i="57"/>
  <c r="BS393" i="57" s="1"/>
  <c r="BL393" i="57"/>
  <c r="BK393" i="57"/>
  <c r="BJ393" i="57"/>
  <c r="BI393" i="57"/>
  <c r="BH393" i="57"/>
  <c r="BG393" i="57"/>
  <c r="BF393" i="57"/>
  <c r="BE393" i="57"/>
  <c r="BD393" i="57"/>
  <c r="BC393" i="57"/>
  <c r="BB393" i="57"/>
  <c r="BA393" i="57"/>
  <c r="AZ393" i="57"/>
  <c r="AY393" i="57"/>
  <c r="AX393" i="57"/>
  <c r="AW393" i="57"/>
  <c r="AV393" i="57"/>
  <c r="AU393" i="57"/>
  <c r="AT393" i="57"/>
  <c r="AS393" i="57"/>
  <c r="AR393" i="57"/>
  <c r="AQ393" i="57"/>
  <c r="AP393" i="57"/>
  <c r="AO393" i="57"/>
  <c r="AN393" i="57"/>
  <c r="AM393" i="57"/>
  <c r="CO393" i="57" l="1"/>
  <c r="BR393" i="57"/>
  <c r="BZ393" i="57" s="1"/>
  <c r="CL1665" i="57" l="1"/>
  <c r="CK1665" i="57"/>
  <c r="CJ1665" i="57"/>
  <c r="CI1665" i="57"/>
  <c r="CH1665" i="57"/>
  <c r="CG1665" i="57"/>
  <c r="CF1665" i="57"/>
  <c r="CE1665" i="57"/>
  <c r="CD1665" i="57"/>
  <c r="CC1665" i="57"/>
  <c r="CB1665" i="57"/>
  <c r="CA1665" i="57"/>
  <c r="BX1665" i="57"/>
  <c r="BY1665" i="57" s="1"/>
  <c r="BQ1665" i="57"/>
  <c r="BW1665" i="57" s="1"/>
  <c r="BP1665" i="57"/>
  <c r="BV1665" i="57" s="1"/>
  <c r="BO1665" i="57"/>
  <c r="BU1665" i="57" s="1"/>
  <c r="BN1665" i="57"/>
  <c r="BT1665" i="57" s="1"/>
  <c r="BM1665" i="57"/>
  <c r="BS1665" i="57" s="1"/>
  <c r="BL1665" i="57"/>
  <c r="BR1665" i="57" s="1"/>
  <c r="BK1665" i="57"/>
  <c r="BJ1665" i="57"/>
  <c r="BI1665" i="57"/>
  <c r="BH1665" i="57"/>
  <c r="BG1665" i="57"/>
  <c r="BF1665" i="57"/>
  <c r="BE1665" i="57"/>
  <c r="BD1665" i="57"/>
  <c r="BC1665" i="57"/>
  <c r="BB1665" i="57"/>
  <c r="BA1665" i="57"/>
  <c r="AZ1665" i="57"/>
  <c r="AY1665" i="57"/>
  <c r="AX1665" i="57"/>
  <c r="AW1665" i="57"/>
  <c r="AV1665" i="57"/>
  <c r="AU1665" i="57"/>
  <c r="AT1665" i="57"/>
  <c r="AS1665" i="57"/>
  <c r="AR1665" i="57"/>
  <c r="AQ1665" i="57"/>
  <c r="AP1665" i="57"/>
  <c r="AO1665" i="57"/>
  <c r="AN1665" i="57"/>
  <c r="AM1665" i="57"/>
  <c r="CO1665" i="57" l="1"/>
  <c r="BZ1665" i="57"/>
  <c r="CL1633" i="57" l="1"/>
  <c r="CK1633" i="57"/>
  <c r="CJ1633" i="57"/>
  <c r="CI1633" i="57"/>
  <c r="CH1633" i="57"/>
  <c r="CG1633" i="57"/>
  <c r="CF1633" i="57"/>
  <c r="CE1633" i="57"/>
  <c r="CD1633" i="57"/>
  <c r="CC1633" i="57"/>
  <c r="CB1633" i="57"/>
  <c r="CA1633" i="57"/>
  <c r="BX1633" i="57"/>
  <c r="BY1633" i="57" s="1"/>
  <c r="BQ1633" i="57"/>
  <c r="BW1633" i="57" s="1"/>
  <c r="BP1633" i="57"/>
  <c r="BV1633" i="57" s="1"/>
  <c r="BO1633" i="57"/>
  <c r="BU1633" i="57" s="1"/>
  <c r="BN1633" i="57"/>
  <c r="BT1633" i="57" s="1"/>
  <c r="BM1633" i="57"/>
  <c r="BS1633" i="57" s="1"/>
  <c r="BL1633" i="57"/>
  <c r="BK1633" i="57"/>
  <c r="BJ1633" i="57"/>
  <c r="BI1633" i="57"/>
  <c r="BH1633" i="57"/>
  <c r="BG1633" i="57"/>
  <c r="BF1633" i="57"/>
  <c r="BE1633" i="57"/>
  <c r="BD1633" i="57"/>
  <c r="BC1633" i="57"/>
  <c r="BB1633" i="57"/>
  <c r="BA1633" i="57"/>
  <c r="AZ1633" i="57"/>
  <c r="AY1633" i="57"/>
  <c r="AX1633" i="57"/>
  <c r="AW1633" i="57"/>
  <c r="AV1633" i="57"/>
  <c r="AU1633" i="57"/>
  <c r="AT1633" i="57"/>
  <c r="AS1633" i="57"/>
  <c r="AR1633" i="57"/>
  <c r="AQ1633" i="57"/>
  <c r="AP1633" i="57"/>
  <c r="AO1633" i="57"/>
  <c r="AN1633" i="57"/>
  <c r="AM1633" i="57"/>
  <c r="CL1625" i="57"/>
  <c r="CK1625" i="57"/>
  <c r="CJ1625" i="57"/>
  <c r="CI1625" i="57"/>
  <c r="CH1625" i="57"/>
  <c r="CG1625" i="57"/>
  <c r="CF1625" i="57"/>
  <c r="CE1625" i="57"/>
  <c r="CD1625" i="57"/>
  <c r="CC1625" i="57"/>
  <c r="CB1625" i="57"/>
  <c r="CA1625" i="57"/>
  <c r="BX1625" i="57"/>
  <c r="BY1625" i="57" s="1"/>
  <c r="BQ1625" i="57"/>
  <c r="BW1625" i="57" s="1"/>
  <c r="BP1625" i="57"/>
  <c r="BV1625" i="57" s="1"/>
  <c r="BO1625" i="57"/>
  <c r="BU1625" i="57" s="1"/>
  <c r="BN1625" i="57"/>
  <c r="BT1625" i="57" s="1"/>
  <c r="BM1625" i="57"/>
  <c r="BS1625" i="57" s="1"/>
  <c r="BL1625" i="57"/>
  <c r="BK1625" i="57"/>
  <c r="BJ1625" i="57"/>
  <c r="BI1625" i="57"/>
  <c r="BH1625" i="57"/>
  <c r="BG1625" i="57"/>
  <c r="BF1625" i="57"/>
  <c r="BE1625" i="57"/>
  <c r="BD1625" i="57"/>
  <c r="BC1625" i="57"/>
  <c r="BB1625" i="57"/>
  <c r="BA1625" i="57"/>
  <c r="AZ1625" i="57"/>
  <c r="AY1625" i="57"/>
  <c r="AX1625" i="57"/>
  <c r="AW1625" i="57"/>
  <c r="AV1625" i="57"/>
  <c r="AU1625" i="57"/>
  <c r="AT1625" i="57"/>
  <c r="AS1625" i="57"/>
  <c r="AR1625" i="57"/>
  <c r="AQ1625" i="57"/>
  <c r="AP1625" i="57"/>
  <c r="AO1625" i="57"/>
  <c r="AN1625" i="57"/>
  <c r="AM1625" i="57"/>
  <c r="CO1625" i="57" l="1"/>
  <c r="CO1633" i="57"/>
  <c r="BR1625" i="57"/>
  <c r="BZ1625" i="57" s="1"/>
  <c r="BR1633" i="57"/>
  <c r="BZ1633" i="57" s="1"/>
  <c r="CL449" i="57" l="1"/>
  <c r="CL4977" i="57" l="1"/>
  <c r="CL4905" i="57"/>
  <c r="CL4897" i="57"/>
  <c r="CL4889" i="57"/>
  <c r="CL4881" i="57"/>
  <c r="CL4873" i="57"/>
  <c r="CL4865" i="57"/>
  <c r="CL4857" i="57"/>
  <c r="CL4849" i="57"/>
  <c r="CL4841" i="57"/>
  <c r="CL4833" i="57"/>
  <c r="CL4825" i="57"/>
  <c r="CL4697" i="57"/>
  <c r="CL4689" i="57"/>
  <c r="CL4681" i="57"/>
  <c r="CL4673" i="57"/>
  <c r="CL4665" i="57"/>
  <c r="CL4657" i="57"/>
  <c r="CL4649" i="57"/>
  <c r="CL4641" i="57"/>
  <c r="CL4633" i="57"/>
  <c r="CL4625" i="57"/>
  <c r="CL4617" i="57"/>
  <c r="CL4609" i="57"/>
  <c r="CL4601" i="57"/>
  <c r="CL4137" i="57"/>
  <c r="CL4129" i="57"/>
  <c r="CL4121" i="57"/>
  <c r="CL4113" i="57"/>
  <c r="CL4097" i="57"/>
  <c r="CL4089" i="57"/>
  <c r="CL4081" i="57"/>
  <c r="CL4073" i="57"/>
  <c r="CL4065" i="57"/>
  <c r="CL4057" i="57"/>
  <c r="CL4049" i="57"/>
  <c r="CL4041" i="57"/>
  <c r="CL4033" i="57"/>
  <c r="CL4025" i="57"/>
  <c r="CL4009" i="57"/>
  <c r="CL4001" i="57"/>
  <c r="CL3993" i="57"/>
  <c r="CL3985" i="57"/>
  <c r="CL3977" i="57"/>
  <c r="CL3969" i="57"/>
  <c r="CL3961" i="57"/>
  <c r="CL3953" i="57"/>
  <c r="CL3945" i="57"/>
  <c r="CL3937" i="57"/>
  <c r="CL3929" i="57"/>
  <c r="CL3137" i="57"/>
  <c r="CL3129" i="57"/>
  <c r="CL3105" i="57"/>
  <c r="CL3097" i="57"/>
  <c r="CL3089" i="57"/>
  <c r="CL3081" i="57"/>
  <c r="CL3073" i="57"/>
  <c r="CL3065" i="57"/>
  <c r="CL3057" i="57"/>
  <c r="CL3049" i="57"/>
  <c r="CL2641" i="57"/>
  <c r="CL2633" i="57"/>
  <c r="CL2625" i="57"/>
  <c r="CL2617" i="57"/>
  <c r="CL2609" i="57"/>
  <c r="CL2601" i="57"/>
  <c r="CL2593" i="57"/>
  <c r="CL2585" i="57"/>
  <c r="CL2577" i="57"/>
  <c r="CL2569" i="57"/>
  <c r="CL2561" i="57"/>
  <c r="CL2553" i="57"/>
  <c r="CL2545" i="57"/>
  <c r="CL2537" i="57"/>
  <c r="CL2529" i="57"/>
  <c r="CL2521" i="57"/>
  <c r="CL2513" i="57"/>
  <c r="CL2505" i="57"/>
  <c r="CL2497" i="57"/>
  <c r="CL2489" i="57"/>
  <c r="CL2481" i="57"/>
  <c r="CL2473" i="57"/>
  <c r="CL2465" i="57"/>
  <c r="CL2457" i="57"/>
  <c r="CL2449" i="57"/>
  <c r="CL2441" i="57"/>
  <c r="CL2417" i="57"/>
  <c r="CL2393" i="57"/>
  <c r="CL2369" i="57"/>
  <c r="CL2361" i="57"/>
  <c r="CL2353" i="57"/>
  <c r="CL2345" i="57"/>
  <c r="CL2337" i="57"/>
  <c r="CL2329" i="57"/>
  <c r="CL2321" i="57"/>
  <c r="CL2313" i="57"/>
  <c r="CL2305" i="57"/>
  <c r="CL2297" i="57"/>
  <c r="CL2289" i="57"/>
  <c r="CL2281" i="57"/>
  <c r="CL2273" i="57"/>
  <c r="CL2265" i="57"/>
  <c r="CL2257" i="57"/>
  <c r="CL2249" i="57"/>
  <c r="CL2137" i="57"/>
  <c r="CL2129" i="57"/>
  <c r="CL2121" i="57"/>
  <c r="CL2113" i="57"/>
  <c r="CL2105" i="57"/>
  <c r="CL2089" i="57"/>
  <c r="CL2081" i="57"/>
  <c r="CL2041" i="57"/>
  <c r="CL2025" i="57"/>
  <c r="CL2017" i="57"/>
  <c r="CL2009" i="57"/>
  <c r="CL2001" i="57"/>
  <c r="CL1993" i="57"/>
  <c r="CL1913" i="57"/>
  <c r="CL1841" i="57"/>
  <c r="CL1809" i="57"/>
  <c r="CL1801" i="57"/>
  <c r="CL1793" i="57"/>
  <c r="CL1785" i="57"/>
  <c r="CL1777" i="57"/>
  <c r="CL1769" i="57"/>
  <c r="CL1761" i="57"/>
  <c r="CL1753" i="57"/>
  <c r="CL1745" i="57"/>
  <c r="CL1737" i="57"/>
  <c r="CL1729" i="57"/>
  <c r="CL1721" i="57"/>
  <c r="CL1713" i="57"/>
  <c r="CL1705" i="57"/>
  <c r="CL1697" i="57"/>
  <c r="CL1689" i="57"/>
  <c r="CL1681" i="57"/>
  <c r="CL1673" i="57"/>
  <c r="CL1657" i="57"/>
  <c r="CL1649" i="57"/>
  <c r="CL1641" i="57"/>
  <c r="CL1401" i="57"/>
  <c r="CL1393" i="57"/>
  <c r="CL1385" i="57"/>
  <c r="CL1377" i="57"/>
  <c r="CL1369" i="57"/>
  <c r="CL1361" i="57"/>
  <c r="CL1353" i="57"/>
  <c r="CL1345" i="57"/>
  <c r="CL1337" i="57"/>
  <c r="CL1329" i="57"/>
  <c r="CL1321" i="57"/>
  <c r="CL1313" i="57"/>
  <c r="CL1305" i="57"/>
  <c r="CL1297" i="57"/>
  <c r="CL1289" i="57"/>
  <c r="CL1273" i="57"/>
  <c r="CL1257" i="57"/>
  <c r="CL1249" i="57"/>
  <c r="CL1241" i="57"/>
  <c r="CL1233" i="57"/>
  <c r="CL1225" i="57"/>
  <c r="CL1217" i="57"/>
  <c r="CL1209" i="57"/>
  <c r="CL1201" i="57"/>
  <c r="CL1193" i="57"/>
  <c r="CL1169" i="57"/>
  <c r="CL1161" i="57"/>
  <c r="CL1153" i="57"/>
  <c r="CL1145" i="57"/>
  <c r="CL1137" i="57"/>
  <c r="CL1129" i="57"/>
  <c r="CL1121" i="57"/>
  <c r="CL1113" i="57"/>
  <c r="CL1105" i="57"/>
  <c r="CL1097" i="57"/>
  <c r="CL1089" i="57"/>
  <c r="CL1073" i="57"/>
  <c r="CL1065" i="57"/>
  <c r="CL1057" i="57"/>
  <c r="CL1049" i="57"/>
  <c r="CL1041" i="57"/>
  <c r="CL1033" i="57"/>
  <c r="CL1025" i="57"/>
  <c r="CL1017" i="57"/>
  <c r="CL1009" i="57"/>
  <c r="CL1001" i="57"/>
  <c r="CL993" i="57"/>
  <c r="CL985" i="57"/>
  <c r="CL977" i="57"/>
  <c r="CL969" i="57"/>
  <c r="CL513" i="57"/>
  <c r="CL505" i="57"/>
  <c r="CL441" i="57"/>
  <c r="CL433" i="57"/>
  <c r="CL425" i="57"/>
  <c r="CL417" i="57"/>
  <c r="CL409" i="57"/>
  <c r="CL385" i="57"/>
  <c r="CL377" i="57"/>
  <c r="CL369" i="57"/>
  <c r="CL361" i="57"/>
  <c r="CL353" i="57"/>
  <c r="CL345" i="57"/>
  <c r="CL337" i="57"/>
  <c r="CL329" i="57"/>
  <c r="CL321" i="57"/>
  <c r="CL313" i="57"/>
  <c r="CL305" i="57"/>
  <c r="CL297" i="57"/>
  <c r="CL289" i="57"/>
  <c r="CL281" i="57"/>
  <c r="CL265" i="57"/>
  <c r="CL257" i="57"/>
  <c r="CL249" i="57"/>
  <c r="CL241" i="57"/>
  <c r="CL233" i="57"/>
  <c r="CL225" i="57"/>
  <c r="CL217" i="57"/>
  <c r="CL209" i="57"/>
  <c r="CL201" i="57"/>
  <c r="CL193" i="57"/>
  <c r="CL185" i="57"/>
  <c r="CL177" i="57"/>
  <c r="CL169" i="57"/>
  <c r="CL161" i="57"/>
  <c r="CL153" i="57"/>
  <c r="CL145" i="57"/>
  <c r="CL137" i="57"/>
  <c r="CL129" i="57"/>
  <c r="CL121" i="57"/>
  <c r="CL113" i="57"/>
  <c r="CL105" i="57"/>
  <c r="CL97" i="57"/>
  <c r="CL89" i="57"/>
  <c r="CL81" i="57"/>
  <c r="CL73" i="57"/>
  <c r="CL65" i="57"/>
  <c r="CL57" i="57"/>
  <c r="CL49" i="57"/>
  <c r="CL41" i="57"/>
  <c r="CL33" i="57"/>
  <c r="CL25" i="57"/>
  <c r="CL17" i="57"/>
  <c r="DF2641" i="57" l="1"/>
  <c r="DF2633" i="57"/>
  <c r="DF2625" i="57"/>
  <c r="DF2617" i="57"/>
  <c r="DF2609" i="57"/>
  <c r="DF2601" i="57"/>
  <c r="DF2593" i="57"/>
  <c r="DF2585" i="57"/>
  <c r="DF2577" i="57"/>
  <c r="DF2569" i="57"/>
  <c r="DF2561" i="57"/>
  <c r="DF2553" i="57"/>
  <c r="DF2545" i="57"/>
  <c r="DF2537" i="57"/>
  <c r="DF2529" i="57"/>
  <c r="DF2521" i="57"/>
  <c r="DF2513" i="57"/>
  <c r="DF2505" i="57"/>
  <c r="DF2497" i="57"/>
  <c r="DF2489" i="57"/>
  <c r="DF2481" i="57"/>
  <c r="DF2473" i="57"/>
  <c r="DF2465" i="57"/>
  <c r="DF2457" i="57"/>
  <c r="DF2449" i="57"/>
  <c r="DF2441" i="57"/>
  <c r="DF2417" i="57"/>
  <c r="DF2393" i="57"/>
  <c r="DF2369" i="57"/>
  <c r="DF2361" i="57"/>
  <c r="DF2353" i="57"/>
  <c r="DF2345" i="57"/>
  <c r="DF2337" i="57"/>
  <c r="DF2329" i="57"/>
  <c r="DF2321" i="57"/>
  <c r="DF2313" i="57"/>
  <c r="DF2305" i="57"/>
  <c r="DF2297" i="57"/>
  <c r="DF2289" i="57"/>
  <c r="DF2281" i="57"/>
  <c r="DF2273" i="57"/>
  <c r="DF2265" i="57"/>
  <c r="DF2257" i="57"/>
  <c r="DF2249" i="57"/>
  <c r="DF2137" i="57"/>
  <c r="DF2129" i="57"/>
  <c r="DF2121" i="57"/>
  <c r="DF2113" i="57"/>
  <c r="DF2105" i="57"/>
  <c r="DF2089" i="57"/>
  <c r="DF2081" i="57"/>
  <c r="CK1361" i="57" l="1"/>
  <c r="CJ1361" i="57"/>
  <c r="CI1361" i="57"/>
  <c r="CH1361" i="57"/>
  <c r="CG1361" i="57"/>
  <c r="CF1361" i="57"/>
  <c r="CE1361" i="57"/>
  <c r="CD1361" i="57"/>
  <c r="CC1361" i="57"/>
  <c r="CB1361" i="57"/>
  <c r="CA1361" i="57"/>
  <c r="BX1361" i="57"/>
  <c r="BY1361" i="57" s="1"/>
  <c r="BQ1361" i="57"/>
  <c r="BW1361" i="57" s="1"/>
  <c r="BP1361" i="57"/>
  <c r="BO1361" i="57"/>
  <c r="BU1361" i="57" s="1"/>
  <c r="BN1361" i="57"/>
  <c r="BT1361" i="57" s="1"/>
  <c r="BM1361" i="57"/>
  <c r="BS1361" i="57" s="1"/>
  <c r="BL1361" i="57"/>
  <c r="BR1361" i="57" s="1"/>
  <c r="BK1361" i="57"/>
  <c r="BJ1361" i="57"/>
  <c r="BI1361" i="57"/>
  <c r="BH1361" i="57"/>
  <c r="BG1361" i="57"/>
  <c r="BF1361" i="57"/>
  <c r="BE1361" i="57"/>
  <c r="BD1361" i="57"/>
  <c r="BC1361" i="57"/>
  <c r="BB1361" i="57"/>
  <c r="BA1361" i="57"/>
  <c r="AZ1361" i="57"/>
  <c r="AY1361" i="57"/>
  <c r="AX1361" i="57"/>
  <c r="AW1361" i="57"/>
  <c r="AV1361" i="57"/>
  <c r="AU1361" i="57"/>
  <c r="AT1361" i="57"/>
  <c r="AS1361" i="57"/>
  <c r="AR1361" i="57"/>
  <c r="AQ1361" i="57"/>
  <c r="AP1361" i="57"/>
  <c r="AO1361" i="57"/>
  <c r="AN1361" i="57"/>
  <c r="AM1361" i="57"/>
  <c r="CO1361" i="57" l="1"/>
  <c r="BV1361" i="57"/>
  <c r="BZ1361" i="57" s="1"/>
  <c r="CK2137" i="57" l="1"/>
  <c r="CJ2137" i="57"/>
  <c r="CI2137" i="57"/>
  <c r="CH2137" i="57"/>
  <c r="CG2137" i="57"/>
  <c r="CF2137" i="57"/>
  <c r="CE2137" i="57"/>
  <c r="CD2137" i="57"/>
  <c r="CC2137" i="57"/>
  <c r="CB2137" i="57"/>
  <c r="CA2137" i="57"/>
  <c r="BX2137" i="57"/>
  <c r="BY2137" i="57" s="1"/>
  <c r="BQ2137" i="57"/>
  <c r="BW2137" i="57" s="1"/>
  <c r="BP2137" i="57"/>
  <c r="BV2137" i="57" s="1"/>
  <c r="BO2137" i="57"/>
  <c r="BU2137" i="57" s="1"/>
  <c r="BN2137" i="57"/>
  <c r="BT2137" i="57" s="1"/>
  <c r="BM2137" i="57"/>
  <c r="BS2137" i="57" s="1"/>
  <c r="BL2137" i="57"/>
  <c r="BK2137" i="57"/>
  <c r="BJ2137" i="57"/>
  <c r="BI2137" i="57"/>
  <c r="BH2137" i="57"/>
  <c r="BG2137" i="57"/>
  <c r="BF2137" i="57"/>
  <c r="BE2137" i="57"/>
  <c r="BD2137" i="57"/>
  <c r="BC2137" i="57"/>
  <c r="BB2137" i="57"/>
  <c r="BA2137" i="57"/>
  <c r="AZ2137" i="57"/>
  <c r="AY2137" i="57"/>
  <c r="AX2137" i="57"/>
  <c r="AW2137" i="57"/>
  <c r="AV2137" i="57"/>
  <c r="AU2137" i="57"/>
  <c r="AT2137" i="57"/>
  <c r="AS2137" i="57"/>
  <c r="AR2137" i="57"/>
  <c r="AQ2137" i="57"/>
  <c r="AP2137" i="57"/>
  <c r="AO2137" i="57"/>
  <c r="AN2137" i="57"/>
  <c r="AM2137" i="57"/>
  <c r="CO2137" i="57" l="1"/>
  <c r="BR2137" i="57"/>
  <c r="BZ2137" i="57" s="1"/>
  <c r="CK265" i="57" l="1"/>
  <c r="CJ265" i="57"/>
  <c r="CI265" i="57"/>
  <c r="CH265" i="57"/>
  <c r="CG265" i="57"/>
  <c r="CF265" i="57"/>
  <c r="CE265" i="57"/>
  <c r="CD265" i="57"/>
  <c r="CC265" i="57"/>
  <c r="CB265" i="57"/>
  <c r="CA265" i="57"/>
  <c r="BX265" i="57"/>
  <c r="BY265" i="57" s="1"/>
  <c r="BQ265" i="57"/>
  <c r="BW265" i="57" s="1"/>
  <c r="BP265" i="57"/>
  <c r="BV265" i="57" s="1"/>
  <c r="BO265" i="57"/>
  <c r="BU265" i="57" s="1"/>
  <c r="BN265" i="57"/>
  <c r="BT265" i="57" s="1"/>
  <c r="BM265" i="57"/>
  <c r="BS265" i="57" s="1"/>
  <c r="BL265" i="57"/>
  <c r="BR265" i="57" s="1"/>
  <c r="BK265" i="57"/>
  <c r="BJ265" i="57"/>
  <c r="BI265" i="57"/>
  <c r="BH265" i="57"/>
  <c r="BG265" i="57"/>
  <c r="BF265" i="57"/>
  <c r="BE265" i="57"/>
  <c r="BD265" i="57"/>
  <c r="BC265" i="57"/>
  <c r="BB265" i="57"/>
  <c r="BA265" i="57"/>
  <c r="AZ265" i="57"/>
  <c r="AY265" i="57"/>
  <c r="AX265" i="57"/>
  <c r="AW265" i="57"/>
  <c r="AV265" i="57"/>
  <c r="AU265" i="57"/>
  <c r="AT265" i="57"/>
  <c r="AS265" i="57"/>
  <c r="AR265" i="57"/>
  <c r="AQ265" i="57"/>
  <c r="AP265" i="57"/>
  <c r="AO265" i="57"/>
  <c r="AN265" i="57"/>
  <c r="AM265" i="57"/>
  <c r="CO265" i="57" l="1"/>
  <c r="BZ265" i="57"/>
  <c r="CK4065" i="57" l="1"/>
  <c r="CJ4065" i="57"/>
  <c r="CI4065" i="57"/>
  <c r="CH4065" i="57"/>
  <c r="CG4065" i="57"/>
  <c r="CF4065" i="57"/>
  <c r="CE4065" i="57"/>
  <c r="CD4065" i="57"/>
  <c r="CC4065" i="57"/>
  <c r="CB4065" i="57"/>
  <c r="CA4065" i="57"/>
  <c r="BX4065" i="57"/>
  <c r="BY4065" i="57" s="1"/>
  <c r="BQ4065" i="57"/>
  <c r="BW4065" i="57" s="1"/>
  <c r="BP4065" i="57"/>
  <c r="BV4065" i="57" s="1"/>
  <c r="BO4065" i="57"/>
  <c r="BU4065" i="57" s="1"/>
  <c r="BN4065" i="57"/>
  <c r="BT4065" i="57" s="1"/>
  <c r="BM4065" i="57"/>
  <c r="BS4065" i="57" s="1"/>
  <c r="BL4065" i="57"/>
  <c r="BR4065" i="57" s="1"/>
  <c r="BK4065" i="57"/>
  <c r="BJ4065" i="57"/>
  <c r="BI4065" i="57"/>
  <c r="BH4065" i="57"/>
  <c r="BG4065" i="57"/>
  <c r="BF4065" i="57"/>
  <c r="BE4065" i="57"/>
  <c r="BD4065" i="57"/>
  <c r="BC4065" i="57"/>
  <c r="BB4065" i="57"/>
  <c r="BA4065" i="57"/>
  <c r="AZ4065" i="57"/>
  <c r="AY4065" i="57"/>
  <c r="AX4065" i="57"/>
  <c r="AW4065" i="57"/>
  <c r="AV4065" i="57"/>
  <c r="AU4065" i="57"/>
  <c r="AT4065" i="57"/>
  <c r="AS4065" i="57"/>
  <c r="AR4065" i="57"/>
  <c r="AQ4065" i="57"/>
  <c r="AP4065" i="57"/>
  <c r="AO4065" i="57"/>
  <c r="AN4065" i="57"/>
  <c r="AM4065" i="57"/>
  <c r="CO4065" i="57" l="1"/>
  <c r="BZ4065" i="57"/>
  <c r="CK3129" i="57" l="1"/>
  <c r="CJ3129" i="57"/>
  <c r="CI3129" i="57"/>
  <c r="CH3129" i="57"/>
  <c r="CG3129" i="57"/>
  <c r="CF3129" i="57"/>
  <c r="CE3129" i="57"/>
  <c r="CD3129" i="57"/>
  <c r="CC3129" i="57"/>
  <c r="CB3129" i="57"/>
  <c r="CA3129" i="57"/>
  <c r="BX3129" i="57"/>
  <c r="BY3129" i="57" s="1"/>
  <c r="BQ3129" i="57"/>
  <c r="BW3129" i="57" s="1"/>
  <c r="BP3129" i="57"/>
  <c r="BV3129" i="57" s="1"/>
  <c r="BO3129" i="57"/>
  <c r="BU3129" i="57" s="1"/>
  <c r="BN3129" i="57"/>
  <c r="BT3129" i="57" s="1"/>
  <c r="BM3129" i="57"/>
  <c r="BS3129" i="57" s="1"/>
  <c r="BL3129" i="57"/>
  <c r="BK3129" i="57"/>
  <c r="BJ3129" i="57"/>
  <c r="BI3129" i="57"/>
  <c r="BH3129" i="57"/>
  <c r="BG3129" i="57"/>
  <c r="BF3129" i="57"/>
  <c r="BE3129" i="57"/>
  <c r="BD3129" i="57"/>
  <c r="BC3129" i="57"/>
  <c r="BB3129" i="57"/>
  <c r="BA3129" i="57"/>
  <c r="AZ3129" i="57"/>
  <c r="AY3129" i="57"/>
  <c r="AX3129" i="57"/>
  <c r="AW3129" i="57"/>
  <c r="AV3129" i="57"/>
  <c r="AU3129" i="57"/>
  <c r="AT3129" i="57"/>
  <c r="AS3129" i="57"/>
  <c r="AR3129" i="57"/>
  <c r="AQ3129" i="57"/>
  <c r="AP3129" i="57"/>
  <c r="AO3129" i="57"/>
  <c r="AN3129" i="57"/>
  <c r="AM3129" i="57"/>
  <c r="CO3129" i="57" l="1"/>
  <c r="BR3129" i="57"/>
  <c r="BZ3129" i="57" s="1"/>
  <c r="CK4681" i="57" l="1"/>
  <c r="CJ4681" i="57"/>
  <c r="CI4681" i="57"/>
  <c r="CH4681" i="57"/>
  <c r="CG4681" i="57"/>
  <c r="CF4681" i="57"/>
  <c r="CE4681" i="57"/>
  <c r="CD4681" i="57"/>
  <c r="CC4681" i="57"/>
  <c r="CB4681" i="57"/>
  <c r="CA4681" i="57"/>
  <c r="BX4681" i="57"/>
  <c r="BY4681" i="57" s="1"/>
  <c r="BQ4681" i="57"/>
  <c r="BW4681" i="57" s="1"/>
  <c r="BP4681" i="57"/>
  <c r="BV4681" i="57" s="1"/>
  <c r="BO4681" i="57"/>
  <c r="BU4681" i="57" s="1"/>
  <c r="BN4681" i="57"/>
  <c r="BT4681" i="57" s="1"/>
  <c r="BM4681" i="57"/>
  <c r="BS4681" i="57" s="1"/>
  <c r="BL4681" i="57"/>
  <c r="BK4681" i="57"/>
  <c r="BJ4681" i="57"/>
  <c r="BI4681" i="57"/>
  <c r="BH4681" i="57"/>
  <c r="BG4681" i="57"/>
  <c r="BF4681" i="57"/>
  <c r="BE4681" i="57"/>
  <c r="BD4681" i="57"/>
  <c r="BC4681" i="57"/>
  <c r="BB4681" i="57"/>
  <c r="BA4681" i="57"/>
  <c r="AZ4681" i="57"/>
  <c r="AY4681" i="57"/>
  <c r="AX4681" i="57"/>
  <c r="AW4681" i="57"/>
  <c r="AV4681" i="57"/>
  <c r="AU4681" i="57"/>
  <c r="AT4681" i="57"/>
  <c r="AS4681" i="57"/>
  <c r="AR4681" i="57"/>
  <c r="AQ4681" i="57"/>
  <c r="AP4681" i="57"/>
  <c r="AO4681" i="57"/>
  <c r="AN4681" i="57"/>
  <c r="AM4681" i="57"/>
  <c r="CO4681" i="57" l="1"/>
  <c r="BR4681" i="57"/>
  <c r="BZ4681" i="57" s="1"/>
  <c r="CK4137" i="57" l="1"/>
  <c r="CJ4137" i="57"/>
  <c r="CI4137" i="57"/>
  <c r="CH4137" i="57"/>
  <c r="CG4137" i="57"/>
  <c r="CF4137" i="57"/>
  <c r="CE4137" i="57"/>
  <c r="CD4137" i="57"/>
  <c r="CC4137" i="57"/>
  <c r="CB4137" i="57"/>
  <c r="CA4137" i="57"/>
  <c r="BX4137" i="57"/>
  <c r="BY4137" i="57" s="1"/>
  <c r="BQ4137" i="57"/>
  <c r="BW4137" i="57" s="1"/>
  <c r="BP4137" i="57"/>
  <c r="BV4137" i="57" s="1"/>
  <c r="BO4137" i="57"/>
  <c r="BU4137" i="57" s="1"/>
  <c r="BN4137" i="57"/>
  <c r="BT4137" i="57" s="1"/>
  <c r="BM4137" i="57"/>
  <c r="BS4137" i="57" s="1"/>
  <c r="BL4137" i="57"/>
  <c r="BK4137" i="57"/>
  <c r="BJ4137" i="57"/>
  <c r="BI4137" i="57"/>
  <c r="BH4137" i="57"/>
  <c r="BG4137" i="57"/>
  <c r="BF4137" i="57"/>
  <c r="BE4137" i="57"/>
  <c r="BD4137" i="57"/>
  <c r="BC4137" i="57"/>
  <c r="BB4137" i="57"/>
  <c r="BA4137" i="57"/>
  <c r="AZ4137" i="57"/>
  <c r="AY4137" i="57"/>
  <c r="AX4137" i="57"/>
  <c r="AW4137" i="57"/>
  <c r="AV4137" i="57"/>
  <c r="AU4137" i="57"/>
  <c r="AT4137" i="57"/>
  <c r="AS4137" i="57"/>
  <c r="AR4137" i="57"/>
  <c r="AQ4137" i="57"/>
  <c r="AP4137" i="57"/>
  <c r="AO4137" i="57"/>
  <c r="AN4137" i="57"/>
  <c r="AM4137" i="57"/>
  <c r="CK4057" i="57"/>
  <c r="CJ4057" i="57"/>
  <c r="CI4057" i="57"/>
  <c r="CH4057" i="57"/>
  <c r="CG4057" i="57"/>
  <c r="CF4057" i="57"/>
  <c r="CE4057" i="57"/>
  <c r="CD4057" i="57"/>
  <c r="CC4057" i="57"/>
  <c r="CB4057" i="57"/>
  <c r="CA4057" i="57"/>
  <c r="BX4057" i="57"/>
  <c r="BY4057" i="57" s="1"/>
  <c r="BQ4057" i="57"/>
  <c r="BW4057" i="57" s="1"/>
  <c r="BP4057" i="57"/>
  <c r="BV4057" i="57" s="1"/>
  <c r="BO4057" i="57"/>
  <c r="BU4057" i="57" s="1"/>
  <c r="BN4057" i="57"/>
  <c r="BT4057" i="57" s="1"/>
  <c r="BM4057" i="57"/>
  <c r="BS4057" i="57" s="1"/>
  <c r="BL4057" i="57"/>
  <c r="BR4057" i="57" s="1"/>
  <c r="BK4057" i="57"/>
  <c r="BJ4057" i="57"/>
  <c r="BI4057" i="57"/>
  <c r="BH4057" i="57"/>
  <c r="BG4057" i="57"/>
  <c r="BF4057" i="57"/>
  <c r="BE4057" i="57"/>
  <c r="BD4057" i="57"/>
  <c r="BC4057" i="57"/>
  <c r="BB4057" i="57"/>
  <c r="BA4057" i="57"/>
  <c r="AZ4057" i="57"/>
  <c r="AY4057" i="57"/>
  <c r="AX4057" i="57"/>
  <c r="AW4057" i="57"/>
  <c r="AV4057" i="57"/>
  <c r="AU4057" i="57"/>
  <c r="AT4057" i="57"/>
  <c r="AS4057" i="57"/>
  <c r="AR4057" i="57"/>
  <c r="AQ4057" i="57"/>
  <c r="AP4057" i="57"/>
  <c r="AO4057" i="57"/>
  <c r="AN4057" i="57"/>
  <c r="AM4057" i="57"/>
  <c r="CK4049" i="57"/>
  <c r="CJ4049" i="57"/>
  <c r="CI4049" i="57"/>
  <c r="CH4049" i="57"/>
  <c r="CG4049" i="57"/>
  <c r="CF4049" i="57"/>
  <c r="CE4049" i="57"/>
  <c r="CD4049" i="57"/>
  <c r="CC4049" i="57"/>
  <c r="CB4049" i="57"/>
  <c r="CA4049" i="57"/>
  <c r="BX4049" i="57"/>
  <c r="BY4049" i="57" s="1"/>
  <c r="BQ4049" i="57"/>
  <c r="BW4049" i="57" s="1"/>
  <c r="BP4049" i="57"/>
  <c r="BV4049" i="57" s="1"/>
  <c r="BO4049" i="57"/>
  <c r="BU4049" i="57" s="1"/>
  <c r="BN4049" i="57"/>
  <c r="BM4049" i="57"/>
  <c r="BS4049" i="57" s="1"/>
  <c r="BL4049" i="57"/>
  <c r="BR4049" i="57" s="1"/>
  <c r="BK4049" i="57"/>
  <c r="BJ4049" i="57"/>
  <c r="BI4049" i="57"/>
  <c r="BH4049" i="57"/>
  <c r="BG4049" i="57"/>
  <c r="BF4049" i="57"/>
  <c r="BE4049" i="57"/>
  <c r="BD4049" i="57"/>
  <c r="BC4049" i="57"/>
  <c r="BB4049" i="57"/>
  <c r="BA4049" i="57"/>
  <c r="AZ4049" i="57"/>
  <c r="AY4049" i="57"/>
  <c r="AX4049" i="57"/>
  <c r="AW4049" i="57"/>
  <c r="AV4049" i="57"/>
  <c r="AU4049" i="57"/>
  <c r="AT4049" i="57"/>
  <c r="AS4049" i="57"/>
  <c r="AR4049" i="57"/>
  <c r="AQ4049" i="57"/>
  <c r="AP4049" i="57"/>
  <c r="AO4049" i="57"/>
  <c r="AN4049" i="57"/>
  <c r="AM4049" i="57"/>
  <c r="CK3977" i="57"/>
  <c r="CJ3977" i="57"/>
  <c r="CI3977" i="57"/>
  <c r="CH3977" i="57"/>
  <c r="CG3977" i="57"/>
  <c r="CF3977" i="57"/>
  <c r="CE3977" i="57"/>
  <c r="CD3977" i="57"/>
  <c r="CC3977" i="57"/>
  <c r="CB3977" i="57"/>
  <c r="CA3977" i="57"/>
  <c r="BX3977" i="57"/>
  <c r="BY3977" i="57" s="1"/>
  <c r="BQ3977" i="57"/>
  <c r="BW3977" i="57" s="1"/>
  <c r="BP3977" i="57"/>
  <c r="BV3977" i="57" s="1"/>
  <c r="BO3977" i="57"/>
  <c r="BU3977" i="57" s="1"/>
  <c r="BN3977" i="57"/>
  <c r="BT3977" i="57" s="1"/>
  <c r="BM3977" i="57"/>
  <c r="BS3977" i="57" s="1"/>
  <c r="BL3977" i="57"/>
  <c r="BK3977" i="57"/>
  <c r="BJ3977" i="57"/>
  <c r="BI3977" i="57"/>
  <c r="BH3977" i="57"/>
  <c r="BG3977" i="57"/>
  <c r="BF3977" i="57"/>
  <c r="BE3977" i="57"/>
  <c r="BD3977" i="57"/>
  <c r="BC3977" i="57"/>
  <c r="BB3977" i="57"/>
  <c r="BA3977" i="57"/>
  <c r="AZ3977" i="57"/>
  <c r="AY3977" i="57"/>
  <c r="AX3977" i="57"/>
  <c r="AW3977" i="57"/>
  <c r="AV3977" i="57"/>
  <c r="AU3977" i="57"/>
  <c r="AT3977" i="57"/>
  <c r="AS3977" i="57"/>
  <c r="AR3977" i="57"/>
  <c r="AQ3977" i="57"/>
  <c r="AP3977" i="57"/>
  <c r="AO3977" i="57"/>
  <c r="AN3977" i="57"/>
  <c r="AM3977" i="57"/>
  <c r="CO4049" i="57" l="1"/>
  <c r="CO4057" i="57"/>
  <c r="CO4137" i="57"/>
  <c r="CO3977" i="57"/>
  <c r="BR4137" i="57"/>
  <c r="BZ4137" i="57" s="1"/>
  <c r="BZ4057" i="57"/>
  <c r="BT4049" i="57"/>
  <c r="BZ4049" i="57" s="1"/>
  <c r="BR3977" i="57"/>
  <c r="BZ3977" i="57" s="1"/>
  <c r="CK3105" i="57" l="1"/>
  <c r="CJ3105" i="57"/>
  <c r="CI3105" i="57"/>
  <c r="CH3105" i="57"/>
  <c r="CG3105" i="57"/>
  <c r="CF3105" i="57"/>
  <c r="CE3105" i="57"/>
  <c r="CD3105" i="57"/>
  <c r="CC3105" i="57"/>
  <c r="CB3105" i="57"/>
  <c r="CA3105" i="57"/>
  <c r="BX3105" i="57"/>
  <c r="BY3105" i="57" s="1"/>
  <c r="BQ3105" i="57"/>
  <c r="BW3105" i="57" s="1"/>
  <c r="BP3105" i="57"/>
  <c r="BV3105" i="57" s="1"/>
  <c r="BO3105" i="57"/>
  <c r="BU3105" i="57" s="1"/>
  <c r="BN3105" i="57"/>
  <c r="BT3105" i="57" s="1"/>
  <c r="BM3105" i="57"/>
  <c r="BS3105" i="57" s="1"/>
  <c r="BL3105" i="57"/>
  <c r="BK3105" i="57"/>
  <c r="BJ3105" i="57"/>
  <c r="BI3105" i="57"/>
  <c r="BH3105" i="57"/>
  <c r="BG3105" i="57"/>
  <c r="BF3105" i="57"/>
  <c r="BE3105" i="57"/>
  <c r="BD3105" i="57"/>
  <c r="BC3105" i="57"/>
  <c r="BB3105" i="57"/>
  <c r="BA3105" i="57"/>
  <c r="AZ3105" i="57"/>
  <c r="AY3105" i="57"/>
  <c r="AX3105" i="57"/>
  <c r="AW3105" i="57"/>
  <c r="AV3105" i="57"/>
  <c r="AU3105" i="57"/>
  <c r="AT3105" i="57"/>
  <c r="AS3105" i="57"/>
  <c r="AR3105" i="57"/>
  <c r="AQ3105" i="57"/>
  <c r="AP3105" i="57"/>
  <c r="AO3105" i="57"/>
  <c r="AN3105" i="57"/>
  <c r="AM3105" i="57"/>
  <c r="CO3105" i="57" l="1"/>
  <c r="BR3105" i="57"/>
  <c r="BZ3105" i="57" s="1"/>
  <c r="CK2105" i="57" l="1"/>
  <c r="CJ2105" i="57"/>
  <c r="CI2105" i="57"/>
  <c r="CH2105" i="57"/>
  <c r="CG2105" i="57"/>
  <c r="CF2105" i="57"/>
  <c r="CE2105" i="57"/>
  <c r="CD2105" i="57"/>
  <c r="CC2105" i="57"/>
  <c r="CB2105" i="57"/>
  <c r="CA2105" i="57"/>
  <c r="BX2105" i="57"/>
  <c r="BY2105" i="57" s="1"/>
  <c r="BQ2105" i="57"/>
  <c r="BW2105" i="57" s="1"/>
  <c r="BP2105" i="57"/>
  <c r="BV2105" i="57" s="1"/>
  <c r="BO2105" i="57"/>
  <c r="BU2105" i="57" s="1"/>
  <c r="BN2105" i="57"/>
  <c r="BT2105" i="57" s="1"/>
  <c r="BM2105" i="57"/>
  <c r="BS2105" i="57" s="1"/>
  <c r="BL2105" i="57"/>
  <c r="BR2105" i="57" s="1"/>
  <c r="BK2105" i="57"/>
  <c r="BJ2105" i="57"/>
  <c r="BI2105" i="57"/>
  <c r="BH2105" i="57"/>
  <c r="BG2105" i="57"/>
  <c r="BF2105" i="57"/>
  <c r="BE2105" i="57"/>
  <c r="BD2105" i="57"/>
  <c r="BC2105" i="57"/>
  <c r="BB2105" i="57"/>
  <c r="BA2105" i="57"/>
  <c r="AZ2105" i="57"/>
  <c r="AY2105" i="57"/>
  <c r="AX2105" i="57"/>
  <c r="AW2105" i="57"/>
  <c r="AV2105" i="57"/>
  <c r="AU2105" i="57"/>
  <c r="AT2105" i="57"/>
  <c r="AS2105" i="57"/>
  <c r="AR2105" i="57"/>
  <c r="AQ2105" i="57"/>
  <c r="AP2105" i="57"/>
  <c r="AO2105" i="57"/>
  <c r="AN2105" i="57"/>
  <c r="AM2105" i="57"/>
  <c r="CK2089" i="57"/>
  <c r="CJ2089" i="57"/>
  <c r="CI2089" i="57"/>
  <c r="CH2089" i="57"/>
  <c r="CG2089" i="57"/>
  <c r="CF2089" i="57"/>
  <c r="CE2089" i="57"/>
  <c r="CD2089" i="57"/>
  <c r="CC2089" i="57"/>
  <c r="CB2089" i="57"/>
  <c r="CA2089" i="57"/>
  <c r="BX2089" i="57"/>
  <c r="BY2089" i="57" s="1"/>
  <c r="BQ2089" i="57"/>
  <c r="BW2089" i="57" s="1"/>
  <c r="BP2089" i="57"/>
  <c r="BV2089" i="57" s="1"/>
  <c r="BO2089" i="57"/>
  <c r="BU2089" i="57" s="1"/>
  <c r="BN2089" i="57"/>
  <c r="BT2089" i="57" s="1"/>
  <c r="BM2089" i="57"/>
  <c r="BS2089" i="57" s="1"/>
  <c r="BL2089" i="57"/>
  <c r="BK2089" i="57"/>
  <c r="BJ2089" i="57"/>
  <c r="BI2089" i="57"/>
  <c r="BH2089" i="57"/>
  <c r="BG2089" i="57"/>
  <c r="BF2089" i="57"/>
  <c r="BE2089" i="57"/>
  <c r="BD2089" i="57"/>
  <c r="BC2089" i="57"/>
  <c r="BB2089" i="57"/>
  <c r="BA2089" i="57"/>
  <c r="AZ2089" i="57"/>
  <c r="AY2089" i="57"/>
  <c r="AX2089" i="57"/>
  <c r="AW2089" i="57"/>
  <c r="AV2089" i="57"/>
  <c r="AU2089" i="57"/>
  <c r="AT2089" i="57"/>
  <c r="AS2089" i="57"/>
  <c r="AR2089" i="57"/>
  <c r="AQ2089" i="57"/>
  <c r="AP2089" i="57"/>
  <c r="AO2089" i="57"/>
  <c r="AN2089" i="57"/>
  <c r="AM2089" i="57"/>
  <c r="CK2081" i="57"/>
  <c r="CJ2081" i="57"/>
  <c r="CI2081" i="57"/>
  <c r="CH2081" i="57"/>
  <c r="CG2081" i="57"/>
  <c r="CF2081" i="57"/>
  <c r="CE2081" i="57"/>
  <c r="CD2081" i="57"/>
  <c r="CC2081" i="57"/>
  <c r="CB2081" i="57"/>
  <c r="CA2081" i="57"/>
  <c r="BX2081" i="57"/>
  <c r="BY2081" i="57" s="1"/>
  <c r="BQ2081" i="57"/>
  <c r="BW2081" i="57" s="1"/>
  <c r="BP2081" i="57"/>
  <c r="BV2081" i="57" s="1"/>
  <c r="BO2081" i="57"/>
  <c r="BU2081" i="57" s="1"/>
  <c r="BN2081" i="57"/>
  <c r="BT2081" i="57" s="1"/>
  <c r="BM2081" i="57"/>
  <c r="BS2081" i="57" s="1"/>
  <c r="BL2081" i="57"/>
  <c r="BK2081" i="57"/>
  <c r="BJ2081" i="57"/>
  <c r="BI2081" i="57"/>
  <c r="BH2081" i="57"/>
  <c r="BG2081" i="57"/>
  <c r="BF2081" i="57"/>
  <c r="BE2081" i="57"/>
  <c r="BD2081" i="57"/>
  <c r="BC2081" i="57"/>
  <c r="BB2081" i="57"/>
  <c r="BA2081" i="57"/>
  <c r="AZ2081" i="57"/>
  <c r="AY2081" i="57"/>
  <c r="AX2081" i="57"/>
  <c r="AW2081" i="57"/>
  <c r="AV2081" i="57"/>
  <c r="AU2081" i="57"/>
  <c r="AT2081" i="57"/>
  <c r="AS2081" i="57"/>
  <c r="AR2081" i="57"/>
  <c r="AQ2081" i="57"/>
  <c r="AP2081" i="57"/>
  <c r="AO2081" i="57"/>
  <c r="AN2081" i="57"/>
  <c r="AM2081" i="57"/>
  <c r="CO2081" i="57" l="1"/>
  <c r="CO2089" i="57"/>
  <c r="CO2105" i="57"/>
  <c r="BZ2105" i="57"/>
  <c r="BR2089" i="57"/>
  <c r="BZ2089" i="57" s="1"/>
  <c r="BR2081" i="57"/>
  <c r="BZ2081" i="57" s="1"/>
  <c r="CK1657" i="57" l="1"/>
  <c r="CJ1657" i="57"/>
  <c r="CI1657" i="57"/>
  <c r="CH1657" i="57"/>
  <c r="CG1657" i="57"/>
  <c r="CF1657" i="57"/>
  <c r="CE1657" i="57"/>
  <c r="CD1657" i="57"/>
  <c r="CC1657" i="57"/>
  <c r="CB1657" i="57"/>
  <c r="CA1657" i="57"/>
  <c r="BX1657" i="57"/>
  <c r="BY1657" i="57" s="1"/>
  <c r="BQ1657" i="57"/>
  <c r="BW1657" i="57" s="1"/>
  <c r="BP1657" i="57"/>
  <c r="BV1657" i="57" s="1"/>
  <c r="BO1657" i="57"/>
  <c r="BU1657" i="57" s="1"/>
  <c r="BN1657" i="57"/>
  <c r="BT1657" i="57" s="1"/>
  <c r="BM1657" i="57"/>
  <c r="BS1657" i="57" s="1"/>
  <c r="BL1657" i="57"/>
  <c r="BR1657" i="57" s="1"/>
  <c r="BK1657" i="57"/>
  <c r="BJ1657" i="57"/>
  <c r="BI1657" i="57"/>
  <c r="BH1657" i="57"/>
  <c r="BG1657" i="57"/>
  <c r="BF1657" i="57"/>
  <c r="BE1657" i="57"/>
  <c r="BD1657" i="57"/>
  <c r="BC1657" i="57"/>
  <c r="BB1657" i="57"/>
  <c r="BA1657" i="57"/>
  <c r="AZ1657" i="57"/>
  <c r="AY1657" i="57"/>
  <c r="AX1657" i="57"/>
  <c r="AW1657" i="57"/>
  <c r="AV1657" i="57"/>
  <c r="AU1657" i="57"/>
  <c r="AT1657" i="57"/>
  <c r="AS1657" i="57"/>
  <c r="AR1657" i="57"/>
  <c r="AQ1657" i="57"/>
  <c r="AP1657" i="57"/>
  <c r="AO1657" i="57"/>
  <c r="AN1657" i="57"/>
  <c r="AM1657" i="57"/>
  <c r="CK1649" i="57"/>
  <c r="CJ1649" i="57"/>
  <c r="CI1649" i="57"/>
  <c r="CH1649" i="57"/>
  <c r="CG1649" i="57"/>
  <c r="CF1649" i="57"/>
  <c r="CE1649" i="57"/>
  <c r="CD1649" i="57"/>
  <c r="CC1649" i="57"/>
  <c r="CB1649" i="57"/>
  <c r="CA1649" i="57"/>
  <c r="BX1649" i="57"/>
  <c r="BY1649" i="57" s="1"/>
  <c r="BQ1649" i="57"/>
  <c r="BW1649" i="57" s="1"/>
  <c r="BP1649" i="57"/>
  <c r="BV1649" i="57" s="1"/>
  <c r="BO1649" i="57"/>
  <c r="BU1649" i="57" s="1"/>
  <c r="BN1649" i="57"/>
  <c r="BT1649" i="57" s="1"/>
  <c r="BM1649" i="57"/>
  <c r="BS1649" i="57" s="1"/>
  <c r="BL1649" i="57"/>
  <c r="BK1649" i="57"/>
  <c r="BJ1649" i="57"/>
  <c r="BI1649" i="57"/>
  <c r="BH1649" i="57"/>
  <c r="BG1649" i="57"/>
  <c r="BF1649" i="57"/>
  <c r="BE1649" i="57"/>
  <c r="BD1649" i="57"/>
  <c r="BC1649" i="57"/>
  <c r="BB1649" i="57"/>
  <c r="BA1649" i="57"/>
  <c r="AZ1649" i="57"/>
  <c r="AY1649" i="57"/>
  <c r="AX1649" i="57"/>
  <c r="AW1649" i="57"/>
  <c r="AV1649" i="57"/>
  <c r="AU1649" i="57"/>
  <c r="AT1649" i="57"/>
  <c r="AS1649" i="57"/>
  <c r="AR1649" i="57"/>
  <c r="AQ1649" i="57"/>
  <c r="AP1649" i="57"/>
  <c r="AO1649" i="57"/>
  <c r="AN1649" i="57"/>
  <c r="AM1649" i="57"/>
  <c r="CK1641" i="57"/>
  <c r="CJ1641" i="57"/>
  <c r="CI1641" i="57"/>
  <c r="CH1641" i="57"/>
  <c r="CG1641" i="57"/>
  <c r="CF1641" i="57"/>
  <c r="CE1641" i="57"/>
  <c r="CD1641" i="57"/>
  <c r="CC1641" i="57"/>
  <c r="CB1641" i="57"/>
  <c r="CA1641" i="57"/>
  <c r="BX1641" i="57"/>
  <c r="BY1641" i="57" s="1"/>
  <c r="BQ1641" i="57"/>
  <c r="BW1641" i="57" s="1"/>
  <c r="BP1641" i="57"/>
  <c r="BV1641" i="57" s="1"/>
  <c r="BO1641" i="57"/>
  <c r="BU1641" i="57" s="1"/>
  <c r="BN1641" i="57"/>
  <c r="BT1641" i="57" s="1"/>
  <c r="BM1641" i="57"/>
  <c r="BS1641" i="57" s="1"/>
  <c r="BL1641" i="57"/>
  <c r="BK1641" i="57"/>
  <c r="BJ1641" i="57"/>
  <c r="BI1641" i="57"/>
  <c r="BH1641" i="57"/>
  <c r="BG1641" i="57"/>
  <c r="BF1641" i="57"/>
  <c r="BE1641" i="57"/>
  <c r="BD1641" i="57"/>
  <c r="BC1641" i="57"/>
  <c r="BB1641" i="57"/>
  <c r="BA1641" i="57"/>
  <c r="AZ1641" i="57"/>
  <c r="AY1641" i="57"/>
  <c r="AX1641" i="57"/>
  <c r="AW1641" i="57"/>
  <c r="AV1641" i="57"/>
  <c r="AU1641" i="57"/>
  <c r="AT1641" i="57"/>
  <c r="AS1641" i="57"/>
  <c r="AR1641" i="57"/>
  <c r="AQ1641" i="57"/>
  <c r="AP1641" i="57"/>
  <c r="AO1641" i="57"/>
  <c r="AN1641" i="57"/>
  <c r="AM1641" i="57"/>
  <c r="CK1209" i="57"/>
  <c r="CJ1209" i="57"/>
  <c r="CI1209" i="57"/>
  <c r="CH1209" i="57"/>
  <c r="CG1209" i="57"/>
  <c r="CF1209" i="57"/>
  <c r="CE1209" i="57"/>
  <c r="CD1209" i="57"/>
  <c r="CC1209" i="57"/>
  <c r="CB1209" i="57"/>
  <c r="CA1209" i="57"/>
  <c r="BX1209" i="57"/>
  <c r="BY1209" i="57" s="1"/>
  <c r="BQ1209" i="57"/>
  <c r="BW1209" i="57" s="1"/>
  <c r="BP1209" i="57"/>
  <c r="BV1209" i="57" s="1"/>
  <c r="BO1209" i="57"/>
  <c r="BU1209" i="57" s="1"/>
  <c r="BN1209" i="57"/>
  <c r="BT1209" i="57" s="1"/>
  <c r="BM1209" i="57"/>
  <c r="BS1209" i="57" s="1"/>
  <c r="BL1209" i="57"/>
  <c r="BK1209" i="57"/>
  <c r="BJ1209" i="57"/>
  <c r="BI1209" i="57"/>
  <c r="BH1209" i="57"/>
  <c r="BG1209" i="57"/>
  <c r="BF1209" i="57"/>
  <c r="BE1209" i="57"/>
  <c r="BD1209" i="57"/>
  <c r="BC1209" i="57"/>
  <c r="BB1209" i="57"/>
  <c r="BA1209" i="57"/>
  <c r="AZ1209" i="57"/>
  <c r="AY1209" i="57"/>
  <c r="AX1209" i="57"/>
  <c r="AW1209" i="57"/>
  <c r="AV1209" i="57"/>
  <c r="AU1209" i="57"/>
  <c r="AT1209" i="57"/>
  <c r="AS1209" i="57"/>
  <c r="AR1209" i="57"/>
  <c r="AQ1209" i="57"/>
  <c r="AP1209" i="57"/>
  <c r="AO1209" i="57"/>
  <c r="AN1209" i="57"/>
  <c r="AM1209" i="57"/>
  <c r="CO1209" i="57" l="1"/>
  <c r="CO1649" i="57"/>
  <c r="CO1657" i="57"/>
  <c r="CO1641" i="57"/>
  <c r="BZ1657" i="57"/>
  <c r="BR1649" i="57"/>
  <c r="BZ1649" i="57" s="1"/>
  <c r="BR1641" i="57"/>
  <c r="BZ1641" i="57" s="1"/>
  <c r="BR1209" i="57"/>
  <c r="BZ1209" i="57" s="1"/>
  <c r="CK297" i="57" l="1"/>
  <c r="CJ297" i="57"/>
  <c r="CI297" i="57"/>
  <c r="CH297" i="57"/>
  <c r="CG297" i="57"/>
  <c r="CF297" i="57"/>
  <c r="CE297" i="57"/>
  <c r="CD297" i="57"/>
  <c r="CC297" i="57"/>
  <c r="CB297" i="57"/>
  <c r="CA297" i="57"/>
  <c r="BX297" i="57"/>
  <c r="BY297" i="57" s="1"/>
  <c r="BQ297" i="57"/>
  <c r="BW297" i="57" s="1"/>
  <c r="BP297" i="57"/>
  <c r="BV297" i="57" s="1"/>
  <c r="BO297" i="57"/>
  <c r="BU297" i="57" s="1"/>
  <c r="BN297" i="57"/>
  <c r="BT297" i="57" s="1"/>
  <c r="BM297" i="57"/>
  <c r="BS297" i="57" s="1"/>
  <c r="BL297" i="57"/>
  <c r="BR297" i="57" s="1"/>
  <c r="BK297" i="57"/>
  <c r="BJ297" i="57"/>
  <c r="BI297" i="57"/>
  <c r="BH297" i="57"/>
  <c r="BG297" i="57"/>
  <c r="BF297" i="57"/>
  <c r="BE297" i="57"/>
  <c r="BD297" i="57"/>
  <c r="BC297" i="57"/>
  <c r="BB297" i="57"/>
  <c r="BA297" i="57"/>
  <c r="AZ297" i="57"/>
  <c r="AY297" i="57"/>
  <c r="AX297" i="57"/>
  <c r="AW297" i="57"/>
  <c r="AV297" i="57"/>
  <c r="AU297" i="57"/>
  <c r="AT297" i="57"/>
  <c r="AS297" i="57"/>
  <c r="AR297" i="57"/>
  <c r="AQ297" i="57"/>
  <c r="AP297" i="57"/>
  <c r="AO297" i="57"/>
  <c r="AN297" i="57"/>
  <c r="AM297" i="57"/>
  <c r="CO297" i="57" l="1"/>
  <c r="BZ297" i="57"/>
  <c r="CK409" i="57" l="1"/>
  <c r="CJ409" i="57"/>
  <c r="CI409" i="57"/>
  <c r="CH409" i="57"/>
  <c r="CG409" i="57"/>
  <c r="CF409" i="57"/>
  <c r="CE409" i="57"/>
  <c r="CD409" i="57"/>
  <c r="CC409" i="57"/>
  <c r="CB409" i="57"/>
  <c r="CA409" i="57"/>
  <c r="BX409" i="57"/>
  <c r="BY409" i="57" s="1"/>
  <c r="BQ409" i="57"/>
  <c r="BW409" i="57" s="1"/>
  <c r="BP409" i="57"/>
  <c r="BV409" i="57" s="1"/>
  <c r="BO409" i="57"/>
  <c r="BU409" i="57" s="1"/>
  <c r="BN409" i="57"/>
  <c r="BT409" i="57" s="1"/>
  <c r="BM409" i="57"/>
  <c r="BS409" i="57" s="1"/>
  <c r="BL409" i="57"/>
  <c r="BR409" i="57" s="1"/>
  <c r="BK409" i="57"/>
  <c r="BJ409" i="57"/>
  <c r="BI409" i="57"/>
  <c r="BH409" i="57"/>
  <c r="BG409" i="57"/>
  <c r="BF409" i="57"/>
  <c r="BE409" i="57"/>
  <c r="BD409" i="57"/>
  <c r="BC409" i="57"/>
  <c r="BB409" i="57"/>
  <c r="BA409" i="57"/>
  <c r="AZ409" i="57"/>
  <c r="AY409" i="57"/>
  <c r="AX409" i="57"/>
  <c r="AW409" i="57"/>
  <c r="AV409" i="57"/>
  <c r="AU409" i="57"/>
  <c r="AT409" i="57"/>
  <c r="AS409" i="57"/>
  <c r="AR409" i="57"/>
  <c r="AQ409" i="57"/>
  <c r="AP409" i="57"/>
  <c r="AO409" i="57"/>
  <c r="AN409" i="57"/>
  <c r="AM409" i="57"/>
  <c r="CK281" i="57"/>
  <c r="CJ281" i="57"/>
  <c r="CI281" i="57"/>
  <c r="CH281" i="57"/>
  <c r="CG281" i="57"/>
  <c r="CF281" i="57"/>
  <c r="CE281" i="57"/>
  <c r="CD281" i="57"/>
  <c r="CC281" i="57"/>
  <c r="CB281" i="57"/>
  <c r="CA281" i="57"/>
  <c r="BX281" i="57"/>
  <c r="BY281" i="57" s="1"/>
  <c r="BQ281" i="57"/>
  <c r="BW281" i="57" s="1"/>
  <c r="BP281" i="57"/>
  <c r="BV281" i="57" s="1"/>
  <c r="BO281" i="57"/>
  <c r="BU281" i="57" s="1"/>
  <c r="BN281" i="57"/>
  <c r="BT281" i="57" s="1"/>
  <c r="BM281" i="57"/>
  <c r="BS281" i="57" s="1"/>
  <c r="BL281" i="57"/>
  <c r="BK281" i="57"/>
  <c r="BJ281" i="57"/>
  <c r="BI281" i="57"/>
  <c r="BH281" i="57"/>
  <c r="BG281" i="57"/>
  <c r="BF281" i="57"/>
  <c r="BE281" i="57"/>
  <c r="BD281" i="57"/>
  <c r="BC281" i="57"/>
  <c r="BB281" i="57"/>
  <c r="BA281" i="57"/>
  <c r="AZ281" i="57"/>
  <c r="AY281" i="57"/>
  <c r="AX281" i="57"/>
  <c r="AW281" i="57"/>
  <c r="AV281" i="57"/>
  <c r="AU281" i="57"/>
  <c r="AT281" i="57"/>
  <c r="AS281" i="57"/>
  <c r="AR281" i="57"/>
  <c r="AQ281" i="57"/>
  <c r="AP281" i="57"/>
  <c r="AO281" i="57"/>
  <c r="AN281" i="57"/>
  <c r="AM281" i="57"/>
  <c r="CK257" i="57"/>
  <c r="CJ257" i="57"/>
  <c r="CI257" i="57"/>
  <c r="CH257" i="57"/>
  <c r="CG257" i="57"/>
  <c r="CF257" i="57"/>
  <c r="CE257" i="57"/>
  <c r="CD257" i="57"/>
  <c r="CC257" i="57"/>
  <c r="CB257" i="57"/>
  <c r="CA257" i="57"/>
  <c r="BX257" i="57"/>
  <c r="BY257" i="57" s="1"/>
  <c r="BQ257" i="57"/>
  <c r="BW257" i="57" s="1"/>
  <c r="BP257" i="57"/>
  <c r="BV257" i="57" s="1"/>
  <c r="BO257" i="57"/>
  <c r="BU257" i="57" s="1"/>
  <c r="BN257" i="57"/>
  <c r="BT257" i="57" s="1"/>
  <c r="BM257" i="57"/>
  <c r="BS257" i="57" s="1"/>
  <c r="BL257" i="57"/>
  <c r="BR257" i="57" s="1"/>
  <c r="BK257" i="57"/>
  <c r="BJ257" i="57"/>
  <c r="BI257" i="57"/>
  <c r="BH257" i="57"/>
  <c r="BG257" i="57"/>
  <c r="BF257" i="57"/>
  <c r="BE257" i="57"/>
  <c r="BD257" i="57"/>
  <c r="BC257" i="57"/>
  <c r="BB257" i="57"/>
  <c r="BA257" i="57"/>
  <c r="AZ257" i="57"/>
  <c r="AY257" i="57"/>
  <c r="AX257" i="57"/>
  <c r="AW257" i="57"/>
  <c r="AV257" i="57"/>
  <c r="AU257" i="57"/>
  <c r="AT257" i="57"/>
  <c r="AS257" i="57"/>
  <c r="AR257" i="57"/>
  <c r="AQ257" i="57"/>
  <c r="AP257" i="57"/>
  <c r="AO257" i="57"/>
  <c r="AN257" i="57"/>
  <c r="AM257" i="57"/>
  <c r="CO281" i="57" l="1"/>
  <c r="CO409" i="57"/>
  <c r="CO257" i="57"/>
  <c r="BZ409" i="57"/>
  <c r="BR281" i="57"/>
  <c r="BZ281" i="57" s="1"/>
  <c r="BZ257" i="57"/>
  <c r="CK2545" i="57" l="1"/>
  <c r="CJ2545" i="57"/>
  <c r="CI2545" i="57"/>
  <c r="CH2545" i="57"/>
  <c r="CG2545" i="57"/>
  <c r="CF2545" i="57"/>
  <c r="CE2545" i="57"/>
  <c r="CD2545" i="57"/>
  <c r="CC2545" i="57"/>
  <c r="CB2545" i="57"/>
  <c r="CA2545" i="57"/>
  <c r="BX2545" i="57"/>
  <c r="BY2545" i="57" s="1"/>
  <c r="BQ2545" i="57"/>
  <c r="BW2545" i="57" s="1"/>
  <c r="BP2545" i="57"/>
  <c r="BV2545" i="57" s="1"/>
  <c r="BO2545" i="57"/>
  <c r="BU2545" i="57" s="1"/>
  <c r="BN2545" i="57"/>
  <c r="BT2545" i="57" s="1"/>
  <c r="BM2545" i="57"/>
  <c r="BS2545" i="57" s="1"/>
  <c r="BL2545" i="57"/>
  <c r="BK2545" i="57"/>
  <c r="BJ2545" i="57"/>
  <c r="BI2545" i="57"/>
  <c r="BH2545" i="57"/>
  <c r="BG2545" i="57"/>
  <c r="BF2545" i="57"/>
  <c r="BE2545" i="57"/>
  <c r="BD2545" i="57"/>
  <c r="BC2545" i="57"/>
  <c r="BB2545" i="57"/>
  <c r="BA2545" i="57"/>
  <c r="AZ2545" i="57"/>
  <c r="AY2545" i="57"/>
  <c r="AX2545" i="57"/>
  <c r="AW2545" i="57"/>
  <c r="AV2545" i="57"/>
  <c r="AU2545" i="57"/>
  <c r="AT2545" i="57"/>
  <c r="AS2545" i="57"/>
  <c r="AR2545" i="57"/>
  <c r="AQ2545" i="57"/>
  <c r="AP2545" i="57"/>
  <c r="AO2545" i="57"/>
  <c r="AN2545" i="57"/>
  <c r="AM2545" i="57"/>
  <c r="CO2545" i="57" l="1"/>
  <c r="BR2545" i="57"/>
  <c r="BZ2545" i="57" s="1"/>
  <c r="CK241" i="57" l="1"/>
  <c r="CJ241" i="57"/>
  <c r="CI241" i="57"/>
  <c r="CH241" i="57"/>
  <c r="CF241" i="57"/>
  <c r="CE241" i="57"/>
  <c r="CD241" i="57"/>
  <c r="CC241" i="57"/>
  <c r="CB241" i="57"/>
  <c r="BX241" i="57"/>
  <c r="BY241" i="57" s="1"/>
  <c r="BQ241" i="57"/>
  <c r="BW241" i="57" s="1"/>
  <c r="BP241" i="57"/>
  <c r="BV241" i="57" s="1"/>
  <c r="BO241" i="57"/>
  <c r="BU241" i="57" s="1"/>
  <c r="BN241" i="57"/>
  <c r="BT241" i="57" s="1"/>
  <c r="BM241" i="57"/>
  <c r="BS241" i="57" s="1"/>
  <c r="BL241" i="57"/>
  <c r="BK241" i="57"/>
  <c r="BJ241" i="57"/>
  <c r="BI241" i="57"/>
  <c r="BH241" i="57"/>
  <c r="BG241" i="57"/>
  <c r="BF241" i="57"/>
  <c r="BE241" i="57"/>
  <c r="BD241" i="57"/>
  <c r="BC241" i="57"/>
  <c r="BB241" i="57"/>
  <c r="BA241" i="57"/>
  <c r="AZ241" i="57"/>
  <c r="AY241" i="57"/>
  <c r="AX241" i="57"/>
  <c r="AW241" i="57"/>
  <c r="AV241" i="57"/>
  <c r="AU241" i="57"/>
  <c r="AT241" i="57"/>
  <c r="AS241" i="57"/>
  <c r="AR241" i="57"/>
  <c r="AQ241" i="57"/>
  <c r="AP241" i="57"/>
  <c r="AO241" i="57"/>
  <c r="AN241" i="57"/>
  <c r="AM241" i="57"/>
  <c r="CO241" i="57" l="1"/>
  <c r="BR241" i="57"/>
  <c r="BZ241" i="57" s="1"/>
  <c r="CK2537" i="57" l="1"/>
  <c r="CJ2537" i="57"/>
  <c r="CI2537" i="57"/>
  <c r="CH2537" i="57"/>
  <c r="CG2537" i="57"/>
  <c r="CF2537" i="57"/>
  <c r="CE2537" i="57"/>
  <c r="CD2537" i="57"/>
  <c r="CC2537" i="57"/>
  <c r="CB2537" i="57"/>
  <c r="CA2537" i="57"/>
  <c r="BX2537" i="57"/>
  <c r="BY2537" i="57" s="1"/>
  <c r="BQ2537" i="57"/>
  <c r="BW2537" i="57" s="1"/>
  <c r="BP2537" i="57"/>
  <c r="BV2537" i="57" s="1"/>
  <c r="BO2537" i="57"/>
  <c r="BU2537" i="57" s="1"/>
  <c r="BN2537" i="57"/>
  <c r="BT2537" i="57" s="1"/>
  <c r="BM2537" i="57"/>
  <c r="BS2537" i="57" s="1"/>
  <c r="BL2537" i="57"/>
  <c r="BR2537" i="57" s="1"/>
  <c r="BK2537" i="57"/>
  <c r="BJ2537" i="57"/>
  <c r="BI2537" i="57"/>
  <c r="BH2537" i="57"/>
  <c r="BG2537" i="57"/>
  <c r="BF2537" i="57"/>
  <c r="BE2537" i="57"/>
  <c r="BD2537" i="57"/>
  <c r="BC2537" i="57"/>
  <c r="BB2537" i="57"/>
  <c r="BA2537" i="57"/>
  <c r="AZ2537" i="57"/>
  <c r="AY2537" i="57"/>
  <c r="AX2537" i="57"/>
  <c r="AW2537" i="57"/>
  <c r="AV2537" i="57"/>
  <c r="AU2537" i="57"/>
  <c r="AT2537" i="57"/>
  <c r="AS2537" i="57"/>
  <c r="AR2537" i="57"/>
  <c r="AQ2537" i="57"/>
  <c r="AP2537" i="57"/>
  <c r="AO2537" i="57"/>
  <c r="AN2537" i="57"/>
  <c r="AM2537" i="57"/>
  <c r="CK2529" i="57"/>
  <c r="CJ2529" i="57"/>
  <c r="CI2529" i="57"/>
  <c r="CH2529" i="57"/>
  <c r="CG2529" i="57"/>
  <c r="CF2529" i="57"/>
  <c r="CE2529" i="57"/>
  <c r="CD2529" i="57"/>
  <c r="CC2529" i="57"/>
  <c r="CB2529" i="57"/>
  <c r="CA2529" i="57"/>
  <c r="BX2529" i="57"/>
  <c r="BY2529" i="57" s="1"/>
  <c r="BQ2529" i="57"/>
  <c r="BW2529" i="57" s="1"/>
  <c r="BP2529" i="57"/>
  <c r="BV2529" i="57" s="1"/>
  <c r="BO2529" i="57"/>
  <c r="BU2529" i="57" s="1"/>
  <c r="BN2529" i="57"/>
  <c r="BT2529" i="57" s="1"/>
  <c r="BM2529" i="57"/>
  <c r="BS2529" i="57" s="1"/>
  <c r="BL2529" i="57"/>
  <c r="BK2529" i="57"/>
  <c r="BJ2529" i="57"/>
  <c r="BI2529" i="57"/>
  <c r="BH2529" i="57"/>
  <c r="BG2529" i="57"/>
  <c r="BF2529" i="57"/>
  <c r="BE2529" i="57"/>
  <c r="BD2529" i="57"/>
  <c r="BC2529" i="57"/>
  <c r="BB2529" i="57"/>
  <c r="BA2529" i="57"/>
  <c r="AZ2529" i="57"/>
  <c r="AY2529" i="57"/>
  <c r="AX2529" i="57"/>
  <c r="AW2529" i="57"/>
  <c r="AV2529" i="57"/>
  <c r="AU2529" i="57"/>
  <c r="AT2529" i="57"/>
  <c r="AS2529" i="57"/>
  <c r="AR2529" i="57"/>
  <c r="AQ2529" i="57"/>
  <c r="AP2529" i="57"/>
  <c r="AO2529" i="57"/>
  <c r="AN2529" i="57"/>
  <c r="AM2529" i="57"/>
  <c r="CK2521" i="57"/>
  <c r="CJ2521" i="57"/>
  <c r="CI2521" i="57"/>
  <c r="CH2521" i="57"/>
  <c r="CG2521" i="57"/>
  <c r="CF2521" i="57"/>
  <c r="CE2521" i="57"/>
  <c r="CD2521" i="57"/>
  <c r="CC2521" i="57"/>
  <c r="CB2521" i="57"/>
  <c r="CA2521" i="57"/>
  <c r="BX2521" i="57"/>
  <c r="BY2521" i="57" s="1"/>
  <c r="BQ2521" i="57"/>
  <c r="BW2521" i="57" s="1"/>
  <c r="BP2521" i="57"/>
  <c r="BV2521" i="57" s="1"/>
  <c r="BO2521" i="57"/>
  <c r="BU2521" i="57" s="1"/>
  <c r="BN2521" i="57"/>
  <c r="BT2521" i="57" s="1"/>
  <c r="BM2521" i="57"/>
  <c r="BS2521" i="57" s="1"/>
  <c r="BL2521" i="57"/>
  <c r="BK2521" i="57"/>
  <c r="BJ2521" i="57"/>
  <c r="BI2521" i="57"/>
  <c r="BH2521" i="57"/>
  <c r="BG2521" i="57"/>
  <c r="BF2521" i="57"/>
  <c r="BE2521" i="57"/>
  <c r="BD2521" i="57"/>
  <c r="BC2521" i="57"/>
  <c r="BB2521" i="57"/>
  <c r="BA2521" i="57"/>
  <c r="AZ2521" i="57"/>
  <c r="AY2521" i="57"/>
  <c r="AX2521" i="57"/>
  <c r="AW2521" i="57"/>
  <c r="AV2521" i="57"/>
  <c r="AU2521" i="57"/>
  <c r="AT2521" i="57"/>
  <c r="AS2521" i="57"/>
  <c r="AR2521" i="57"/>
  <c r="AQ2521" i="57"/>
  <c r="AP2521" i="57"/>
  <c r="AO2521" i="57"/>
  <c r="AN2521" i="57"/>
  <c r="AM2521" i="57"/>
  <c r="CK2489" i="57"/>
  <c r="CJ2489" i="57"/>
  <c r="CI2489" i="57"/>
  <c r="CH2489" i="57"/>
  <c r="CG2489" i="57"/>
  <c r="CF2489" i="57"/>
  <c r="CE2489" i="57"/>
  <c r="CD2489" i="57"/>
  <c r="CC2489" i="57"/>
  <c r="CB2489" i="57"/>
  <c r="CA2489" i="57"/>
  <c r="BX2489" i="57"/>
  <c r="BY2489" i="57" s="1"/>
  <c r="BQ2489" i="57"/>
  <c r="BW2489" i="57" s="1"/>
  <c r="BP2489" i="57"/>
  <c r="BV2489" i="57" s="1"/>
  <c r="BO2489" i="57"/>
  <c r="BU2489" i="57" s="1"/>
  <c r="BN2489" i="57"/>
  <c r="BT2489" i="57" s="1"/>
  <c r="BM2489" i="57"/>
  <c r="BS2489" i="57" s="1"/>
  <c r="BL2489" i="57"/>
  <c r="BK2489" i="57"/>
  <c r="BJ2489" i="57"/>
  <c r="BI2489" i="57"/>
  <c r="BH2489" i="57"/>
  <c r="BG2489" i="57"/>
  <c r="BF2489" i="57"/>
  <c r="BE2489" i="57"/>
  <c r="BD2489" i="57"/>
  <c r="BC2489" i="57"/>
  <c r="BB2489" i="57"/>
  <c r="BA2489" i="57"/>
  <c r="AZ2489" i="57"/>
  <c r="AY2489" i="57"/>
  <c r="AX2489" i="57"/>
  <c r="AW2489" i="57"/>
  <c r="AV2489" i="57"/>
  <c r="AU2489" i="57"/>
  <c r="AT2489" i="57"/>
  <c r="AS2489" i="57"/>
  <c r="AR2489" i="57"/>
  <c r="AQ2489" i="57"/>
  <c r="AP2489" i="57"/>
  <c r="AO2489" i="57"/>
  <c r="AN2489" i="57"/>
  <c r="AM2489" i="57"/>
  <c r="CO2521" i="57" l="1"/>
  <c r="CO2529" i="57"/>
  <c r="CO2537" i="57"/>
  <c r="CO2489" i="57"/>
  <c r="BZ2537" i="57"/>
  <c r="BR2529" i="57"/>
  <c r="BZ2529" i="57" s="1"/>
  <c r="BR2521" i="57"/>
  <c r="BZ2521" i="57" s="1"/>
  <c r="BR2489" i="57"/>
  <c r="BZ2489" i="57" s="1"/>
  <c r="CK1033" i="57" l="1"/>
  <c r="CJ1033" i="57"/>
  <c r="CI1033" i="57"/>
  <c r="CH1033" i="57"/>
  <c r="CG1033" i="57"/>
  <c r="CF1033" i="57"/>
  <c r="CE1033" i="57"/>
  <c r="CD1033" i="57"/>
  <c r="CC1033" i="57"/>
  <c r="CB1033" i="57"/>
  <c r="CA1033" i="57"/>
  <c r="BX1033" i="57"/>
  <c r="BY1033" i="57" s="1"/>
  <c r="BQ1033" i="57"/>
  <c r="BW1033" i="57" s="1"/>
  <c r="BP1033" i="57"/>
  <c r="BV1033" i="57" s="1"/>
  <c r="BO1033" i="57"/>
  <c r="BU1033" i="57" s="1"/>
  <c r="BN1033" i="57"/>
  <c r="BT1033" i="57" s="1"/>
  <c r="BM1033" i="57"/>
  <c r="BS1033" i="57" s="1"/>
  <c r="BL1033" i="57"/>
  <c r="BR1033" i="57" s="1"/>
  <c r="BK1033" i="57"/>
  <c r="BJ1033" i="57"/>
  <c r="BI1033" i="57"/>
  <c r="BH1033" i="57"/>
  <c r="BG1033" i="57"/>
  <c r="BF1033" i="57"/>
  <c r="BE1033" i="57"/>
  <c r="BD1033" i="57"/>
  <c r="BC1033" i="57"/>
  <c r="BB1033" i="57"/>
  <c r="BA1033" i="57"/>
  <c r="AZ1033" i="57"/>
  <c r="AY1033" i="57"/>
  <c r="AX1033" i="57"/>
  <c r="AW1033" i="57"/>
  <c r="AV1033" i="57"/>
  <c r="AU1033" i="57"/>
  <c r="AT1033" i="57"/>
  <c r="AS1033" i="57"/>
  <c r="AR1033" i="57"/>
  <c r="AQ1033" i="57"/>
  <c r="AP1033" i="57"/>
  <c r="AO1033" i="57"/>
  <c r="AN1033" i="57"/>
  <c r="AM1033" i="57"/>
  <c r="CO1033" i="57" l="1"/>
  <c r="BZ1033" i="57"/>
  <c r="CK385" i="57" l="1"/>
  <c r="CJ385" i="57"/>
  <c r="CI385" i="57"/>
  <c r="CH385" i="57"/>
  <c r="CG385" i="57"/>
  <c r="CF385" i="57"/>
  <c r="CE385" i="57"/>
  <c r="CD385" i="57"/>
  <c r="CC385" i="57"/>
  <c r="CB385" i="57"/>
  <c r="CA385" i="57"/>
  <c r="BX385" i="57"/>
  <c r="BY385" i="57" s="1"/>
  <c r="BQ385" i="57"/>
  <c r="BW385" i="57" s="1"/>
  <c r="BP385" i="57"/>
  <c r="BV385" i="57" s="1"/>
  <c r="BO385" i="57"/>
  <c r="BU385" i="57" s="1"/>
  <c r="BN385" i="57"/>
  <c r="BT385" i="57" s="1"/>
  <c r="BM385" i="57"/>
  <c r="BS385" i="57" s="1"/>
  <c r="BL385" i="57"/>
  <c r="BK385" i="57"/>
  <c r="BJ385" i="57"/>
  <c r="BI385" i="57"/>
  <c r="BH385" i="57"/>
  <c r="BG385" i="57"/>
  <c r="BF385" i="57"/>
  <c r="BE385" i="57"/>
  <c r="BD385" i="57"/>
  <c r="BC385" i="57"/>
  <c r="BB385" i="57"/>
  <c r="BA385" i="57"/>
  <c r="AZ385" i="57"/>
  <c r="AY385" i="57"/>
  <c r="AX385" i="57"/>
  <c r="AW385" i="57"/>
  <c r="AV385" i="57"/>
  <c r="AU385" i="57"/>
  <c r="AT385" i="57"/>
  <c r="AS385" i="57"/>
  <c r="AR385" i="57"/>
  <c r="AQ385" i="57"/>
  <c r="AP385" i="57"/>
  <c r="AO385" i="57"/>
  <c r="AN385" i="57"/>
  <c r="AM385" i="57"/>
  <c r="CO385" i="57" l="1"/>
  <c r="BR385" i="57"/>
  <c r="BZ385" i="57" s="1"/>
  <c r="CK2513" i="57" l="1"/>
  <c r="CJ2513" i="57"/>
  <c r="CI2513" i="57"/>
  <c r="CH2513" i="57"/>
  <c r="CG2513" i="57"/>
  <c r="CF2513" i="57"/>
  <c r="CE2513" i="57"/>
  <c r="CD2513" i="57"/>
  <c r="CC2513" i="57"/>
  <c r="CB2513" i="57"/>
  <c r="CA2513" i="57"/>
  <c r="BX2513" i="57"/>
  <c r="BY2513" i="57" s="1"/>
  <c r="BQ2513" i="57"/>
  <c r="BW2513" i="57" s="1"/>
  <c r="BP2513" i="57"/>
  <c r="BV2513" i="57" s="1"/>
  <c r="BO2513" i="57"/>
  <c r="BU2513" i="57" s="1"/>
  <c r="BN2513" i="57"/>
  <c r="BT2513" i="57" s="1"/>
  <c r="BM2513" i="57"/>
  <c r="BS2513" i="57" s="1"/>
  <c r="BL2513" i="57"/>
  <c r="BK2513" i="57"/>
  <c r="BJ2513" i="57"/>
  <c r="BI2513" i="57"/>
  <c r="BH2513" i="57"/>
  <c r="BG2513" i="57"/>
  <c r="BF2513" i="57"/>
  <c r="BE2513" i="57"/>
  <c r="BD2513" i="57"/>
  <c r="BC2513" i="57"/>
  <c r="BB2513" i="57"/>
  <c r="BA2513" i="57"/>
  <c r="AZ2513" i="57"/>
  <c r="AY2513" i="57"/>
  <c r="AX2513" i="57"/>
  <c r="AW2513" i="57"/>
  <c r="AV2513" i="57"/>
  <c r="AU2513" i="57"/>
  <c r="AT2513" i="57"/>
  <c r="AS2513" i="57"/>
  <c r="AR2513" i="57"/>
  <c r="AQ2513" i="57"/>
  <c r="AP2513" i="57"/>
  <c r="AO2513" i="57"/>
  <c r="AN2513" i="57"/>
  <c r="AM2513" i="57"/>
  <c r="CK2505" i="57"/>
  <c r="CJ2505" i="57"/>
  <c r="CI2505" i="57"/>
  <c r="CH2505" i="57"/>
  <c r="CG2505" i="57"/>
  <c r="CF2505" i="57"/>
  <c r="CE2505" i="57"/>
  <c r="CD2505" i="57"/>
  <c r="CC2505" i="57"/>
  <c r="CB2505" i="57"/>
  <c r="CA2505" i="57"/>
  <c r="BX2505" i="57"/>
  <c r="BY2505" i="57" s="1"/>
  <c r="BQ2505" i="57"/>
  <c r="BW2505" i="57" s="1"/>
  <c r="BP2505" i="57"/>
  <c r="BV2505" i="57" s="1"/>
  <c r="BO2505" i="57"/>
  <c r="BU2505" i="57" s="1"/>
  <c r="BN2505" i="57"/>
  <c r="BT2505" i="57" s="1"/>
  <c r="BM2505" i="57"/>
  <c r="BS2505" i="57" s="1"/>
  <c r="BL2505" i="57"/>
  <c r="BK2505" i="57"/>
  <c r="BJ2505" i="57"/>
  <c r="BI2505" i="57"/>
  <c r="BH2505" i="57"/>
  <c r="BG2505" i="57"/>
  <c r="BF2505" i="57"/>
  <c r="BE2505" i="57"/>
  <c r="BD2505" i="57"/>
  <c r="BC2505" i="57"/>
  <c r="BB2505" i="57"/>
  <c r="BA2505" i="57"/>
  <c r="AZ2505" i="57"/>
  <c r="AY2505" i="57"/>
  <c r="AX2505" i="57"/>
  <c r="AW2505" i="57"/>
  <c r="AV2505" i="57"/>
  <c r="AU2505" i="57"/>
  <c r="AT2505" i="57"/>
  <c r="AS2505" i="57"/>
  <c r="AR2505" i="57"/>
  <c r="AQ2505" i="57"/>
  <c r="AP2505" i="57"/>
  <c r="AO2505" i="57"/>
  <c r="AN2505" i="57"/>
  <c r="AM2505" i="57"/>
  <c r="CO2505" i="57" l="1"/>
  <c r="CO2513" i="57"/>
  <c r="BR2513" i="57"/>
  <c r="BZ2513" i="57" s="1"/>
  <c r="BR2505" i="57"/>
  <c r="BZ2505" i="57" s="1"/>
  <c r="CK1809" i="57" l="1"/>
  <c r="CJ1809" i="57"/>
  <c r="CI1809" i="57"/>
  <c r="CH1809" i="57"/>
  <c r="CG1809" i="57"/>
  <c r="CF1809" i="57"/>
  <c r="CE1809" i="57"/>
  <c r="CD1809" i="57"/>
  <c r="CC1809" i="57"/>
  <c r="CB1809" i="57"/>
  <c r="CA1809" i="57"/>
  <c r="BX1809" i="57"/>
  <c r="BY1809" i="57" s="1"/>
  <c r="BQ1809" i="57"/>
  <c r="BW1809" i="57" s="1"/>
  <c r="BP1809" i="57"/>
  <c r="BV1809" i="57" s="1"/>
  <c r="BO1809" i="57"/>
  <c r="BU1809" i="57" s="1"/>
  <c r="BN1809" i="57"/>
  <c r="BT1809" i="57" s="1"/>
  <c r="BM1809" i="57"/>
  <c r="BL1809" i="57"/>
  <c r="BR1809" i="57" s="1"/>
  <c r="BK1809" i="57"/>
  <c r="BJ1809" i="57"/>
  <c r="BI1809" i="57"/>
  <c r="BH1809" i="57"/>
  <c r="BG1809" i="57"/>
  <c r="BF1809" i="57"/>
  <c r="BE1809" i="57"/>
  <c r="BD1809" i="57"/>
  <c r="BC1809" i="57"/>
  <c r="BB1809" i="57"/>
  <c r="BA1809" i="57"/>
  <c r="AZ1809" i="57"/>
  <c r="AY1809" i="57"/>
  <c r="AX1809" i="57"/>
  <c r="AW1809" i="57"/>
  <c r="AV1809" i="57"/>
  <c r="AU1809" i="57"/>
  <c r="AT1809" i="57"/>
  <c r="AS1809" i="57"/>
  <c r="AR1809" i="57"/>
  <c r="AQ1809" i="57"/>
  <c r="AP1809" i="57"/>
  <c r="AO1809" i="57"/>
  <c r="AN1809" i="57"/>
  <c r="AM1809" i="57"/>
  <c r="CO1809" i="57" l="1"/>
  <c r="BS1809" i="57"/>
  <c r="BZ1809" i="57" s="1"/>
  <c r="CK1217" i="57" l="1"/>
  <c r="CJ1217" i="57"/>
  <c r="CI1217" i="57"/>
  <c r="CH1217" i="57"/>
  <c r="CG1217" i="57"/>
  <c r="CF1217" i="57"/>
  <c r="CE1217" i="57"/>
  <c r="CD1217" i="57"/>
  <c r="CC1217" i="57"/>
  <c r="CB1217" i="57"/>
  <c r="CA1217" i="57"/>
  <c r="BX1217" i="57"/>
  <c r="BY1217" i="57" s="1"/>
  <c r="BQ1217" i="57"/>
  <c r="BW1217" i="57" s="1"/>
  <c r="BP1217" i="57"/>
  <c r="BV1217" i="57" s="1"/>
  <c r="BO1217" i="57"/>
  <c r="BU1217" i="57" s="1"/>
  <c r="BN1217" i="57"/>
  <c r="BT1217" i="57" s="1"/>
  <c r="BM1217" i="57"/>
  <c r="BS1217" i="57" s="1"/>
  <c r="BL1217" i="57"/>
  <c r="BR1217" i="57" s="1"/>
  <c r="BK1217" i="57"/>
  <c r="BJ1217" i="57"/>
  <c r="BI1217" i="57"/>
  <c r="BH1217" i="57"/>
  <c r="BG1217" i="57"/>
  <c r="BF1217" i="57"/>
  <c r="BE1217" i="57"/>
  <c r="BD1217" i="57"/>
  <c r="BC1217" i="57"/>
  <c r="BB1217" i="57"/>
  <c r="BA1217" i="57"/>
  <c r="AZ1217" i="57"/>
  <c r="AY1217" i="57"/>
  <c r="AX1217" i="57"/>
  <c r="AW1217" i="57"/>
  <c r="AV1217" i="57"/>
  <c r="AU1217" i="57"/>
  <c r="AT1217" i="57"/>
  <c r="AS1217" i="57"/>
  <c r="AR1217" i="57"/>
  <c r="AQ1217" i="57"/>
  <c r="AP1217" i="57"/>
  <c r="AO1217" i="57"/>
  <c r="AN1217" i="57"/>
  <c r="AM1217" i="57"/>
  <c r="CO1217" i="57" l="1"/>
  <c r="BZ1217" i="57"/>
  <c r="CB25" i="57" l="1"/>
  <c r="CC25" i="57"/>
  <c r="CD25" i="57"/>
  <c r="CE25" i="57"/>
  <c r="CF25" i="57"/>
  <c r="CH25" i="57"/>
  <c r="CI25" i="57"/>
  <c r="CJ25" i="57"/>
  <c r="CK25" i="57"/>
  <c r="CB33" i="57"/>
  <c r="CC33" i="57"/>
  <c r="CD33" i="57"/>
  <c r="CE33" i="57"/>
  <c r="CF33" i="57"/>
  <c r="CH33" i="57"/>
  <c r="CI33" i="57"/>
  <c r="CJ33" i="57"/>
  <c r="CK33" i="57"/>
  <c r="CB41" i="57"/>
  <c r="CC41" i="57"/>
  <c r="CD41" i="57"/>
  <c r="CE41" i="57"/>
  <c r="CF41" i="57"/>
  <c r="CH41" i="57"/>
  <c r="CI41" i="57"/>
  <c r="CJ41" i="57"/>
  <c r="CK41" i="57"/>
  <c r="CB49" i="57"/>
  <c r="CC49" i="57"/>
  <c r="CD49" i="57"/>
  <c r="CE49" i="57"/>
  <c r="CF49" i="57"/>
  <c r="CH49" i="57"/>
  <c r="CI49" i="57"/>
  <c r="CJ49" i="57"/>
  <c r="CK49" i="57"/>
  <c r="CB57" i="57"/>
  <c r="CC57" i="57"/>
  <c r="CD57" i="57"/>
  <c r="CE57" i="57"/>
  <c r="CF57" i="57"/>
  <c r="CH57" i="57"/>
  <c r="CI57" i="57"/>
  <c r="CJ57" i="57"/>
  <c r="CK57" i="57"/>
  <c r="CB65" i="57"/>
  <c r="CC65" i="57"/>
  <c r="CD65" i="57"/>
  <c r="CE65" i="57"/>
  <c r="CF65" i="57"/>
  <c r="CH65" i="57"/>
  <c r="CI65" i="57"/>
  <c r="CJ65" i="57"/>
  <c r="CK65" i="57"/>
  <c r="CB73" i="57"/>
  <c r="CC73" i="57"/>
  <c r="CD73" i="57"/>
  <c r="CE73" i="57"/>
  <c r="CF73" i="57"/>
  <c r="CH73" i="57"/>
  <c r="CI73" i="57"/>
  <c r="CJ73" i="57"/>
  <c r="CK73" i="57"/>
  <c r="CB81" i="57"/>
  <c r="CC81" i="57"/>
  <c r="CD81" i="57"/>
  <c r="CE81" i="57"/>
  <c r="CF81" i="57"/>
  <c r="CH81" i="57"/>
  <c r="CI81" i="57"/>
  <c r="CJ81" i="57"/>
  <c r="CK81" i="57"/>
  <c r="CB89" i="57"/>
  <c r="CC89" i="57"/>
  <c r="CD89" i="57"/>
  <c r="CE89" i="57"/>
  <c r="CF89" i="57"/>
  <c r="CH89" i="57"/>
  <c r="CI89" i="57"/>
  <c r="CJ89" i="57"/>
  <c r="CK89" i="57"/>
  <c r="CB97" i="57"/>
  <c r="CC97" i="57"/>
  <c r="CD97" i="57"/>
  <c r="CE97" i="57"/>
  <c r="CF97" i="57"/>
  <c r="CH97" i="57"/>
  <c r="CI97" i="57"/>
  <c r="CJ97" i="57"/>
  <c r="CK97" i="57"/>
  <c r="CB105" i="57"/>
  <c r="CC105" i="57"/>
  <c r="CD105" i="57"/>
  <c r="CE105" i="57"/>
  <c r="CF105" i="57"/>
  <c r="CH105" i="57"/>
  <c r="CI105" i="57"/>
  <c r="CJ105" i="57"/>
  <c r="CK105" i="57"/>
  <c r="CB113" i="57"/>
  <c r="CC113" i="57"/>
  <c r="CD113" i="57"/>
  <c r="CE113" i="57"/>
  <c r="CF113" i="57"/>
  <c r="CH113" i="57"/>
  <c r="CI113" i="57"/>
  <c r="CJ113" i="57"/>
  <c r="CK113" i="57"/>
  <c r="CB121" i="57"/>
  <c r="CC121" i="57"/>
  <c r="CD121" i="57"/>
  <c r="CE121" i="57"/>
  <c r="CF121" i="57"/>
  <c r="CH121" i="57"/>
  <c r="CI121" i="57"/>
  <c r="CJ121" i="57"/>
  <c r="CK121" i="57"/>
  <c r="CB129" i="57"/>
  <c r="CC129" i="57"/>
  <c r="CD129" i="57"/>
  <c r="CE129" i="57"/>
  <c r="CF129" i="57"/>
  <c r="CH129" i="57"/>
  <c r="CI129" i="57"/>
  <c r="CJ129" i="57"/>
  <c r="CK129" i="57"/>
  <c r="CB137" i="57"/>
  <c r="CC137" i="57"/>
  <c r="CD137" i="57"/>
  <c r="CE137" i="57"/>
  <c r="CF137" i="57"/>
  <c r="CH137" i="57"/>
  <c r="CI137" i="57"/>
  <c r="CJ137" i="57"/>
  <c r="CK137" i="57"/>
  <c r="CB145" i="57"/>
  <c r="CC145" i="57"/>
  <c r="CD145" i="57"/>
  <c r="CE145" i="57"/>
  <c r="CF145" i="57"/>
  <c r="CH145" i="57"/>
  <c r="CI145" i="57"/>
  <c r="CJ145" i="57"/>
  <c r="CK145" i="57"/>
  <c r="CB153" i="57"/>
  <c r="CC153" i="57"/>
  <c r="CD153" i="57"/>
  <c r="CE153" i="57"/>
  <c r="CF153" i="57"/>
  <c r="CH153" i="57"/>
  <c r="CI153" i="57"/>
  <c r="CJ153" i="57"/>
  <c r="CK153" i="57"/>
  <c r="CB161" i="57"/>
  <c r="CC161" i="57"/>
  <c r="CD161" i="57"/>
  <c r="CE161" i="57"/>
  <c r="CF161" i="57"/>
  <c r="CH161" i="57"/>
  <c r="CI161" i="57"/>
  <c r="CJ161" i="57"/>
  <c r="CK161" i="57"/>
  <c r="CB169" i="57"/>
  <c r="CC169" i="57"/>
  <c r="CD169" i="57"/>
  <c r="CE169" i="57"/>
  <c r="CF169" i="57"/>
  <c r="CH169" i="57"/>
  <c r="CI169" i="57"/>
  <c r="CJ169" i="57"/>
  <c r="CK169" i="57"/>
  <c r="CB177" i="57"/>
  <c r="CC177" i="57"/>
  <c r="CD177" i="57"/>
  <c r="CE177" i="57"/>
  <c r="CF177" i="57"/>
  <c r="CH177" i="57"/>
  <c r="CI177" i="57"/>
  <c r="CJ177" i="57"/>
  <c r="CK177" i="57"/>
  <c r="CB185" i="57"/>
  <c r="CC185" i="57"/>
  <c r="CD185" i="57"/>
  <c r="CE185" i="57"/>
  <c r="CF185" i="57"/>
  <c r="CH185" i="57"/>
  <c r="CI185" i="57"/>
  <c r="CJ185" i="57"/>
  <c r="CK185" i="57"/>
  <c r="CB193" i="57"/>
  <c r="CC193" i="57"/>
  <c r="CD193" i="57"/>
  <c r="CE193" i="57"/>
  <c r="CF193" i="57"/>
  <c r="CH193" i="57"/>
  <c r="CI193" i="57"/>
  <c r="CJ193" i="57"/>
  <c r="CK193" i="57"/>
  <c r="CB201" i="57"/>
  <c r="CC201" i="57"/>
  <c r="CD201" i="57"/>
  <c r="CE201" i="57"/>
  <c r="CF201" i="57"/>
  <c r="CH201" i="57"/>
  <c r="CI201" i="57"/>
  <c r="CJ201" i="57"/>
  <c r="CK201" i="57"/>
  <c r="CB209" i="57"/>
  <c r="CC209" i="57"/>
  <c r="CD209" i="57"/>
  <c r="CE209" i="57"/>
  <c r="CF209" i="57"/>
  <c r="CH209" i="57"/>
  <c r="CI209" i="57"/>
  <c r="CJ209" i="57"/>
  <c r="CK209" i="57"/>
  <c r="CB217" i="57"/>
  <c r="CC217" i="57"/>
  <c r="CD217" i="57"/>
  <c r="CE217" i="57"/>
  <c r="CF217" i="57"/>
  <c r="CH217" i="57"/>
  <c r="CI217" i="57"/>
  <c r="CJ217" i="57"/>
  <c r="CK217" i="57"/>
  <c r="CB225" i="57"/>
  <c r="CC225" i="57"/>
  <c r="CD225" i="57"/>
  <c r="CE225" i="57"/>
  <c r="CF225" i="57"/>
  <c r="CH225" i="57"/>
  <c r="CI225" i="57"/>
  <c r="CJ225" i="57"/>
  <c r="CK225" i="57"/>
  <c r="CB233" i="57"/>
  <c r="CC233" i="57"/>
  <c r="CD233" i="57"/>
  <c r="CE233" i="57"/>
  <c r="CF233" i="57"/>
  <c r="CH233" i="57"/>
  <c r="CI233" i="57"/>
  <c r="CJ233" i="57"/>
  <c r="CK233" i="57"/>
  <c r="CB249" i="57"/>
  <c r="CC249" i="57"/>
  <c r="CD249" i="57"/>
  <c r="CE249" i="57"/>
  <c r="CF249" i="57"/>
  <c r="CH249" i="57"/>
  <c r="CI249" i="57"/>
  <c r="CJ249" i="57"/>
  <c r="CK249" i="57"/>
  <c r="CA289" i="57"/>
  <c r="CB289" i="57"/>
  <c r="CC289" i="57"/>
  <c r="CD289" i="57"/>
  <c r="CE289" i="57"/>
  <c r="CF289" i="57"/>
  <c r="CG289" i="57"/>
  <c r="CH289" i="57"/>
  <c r="CI289" i="57"/>
  <c r="CJ289" i="57"/>
  <c r="CK289" i="57"/>
  <c r="CA305" i="57"/>
  <c r="CB305" i="57"/>
  <c r="CC305" i="57"/>
  <c r="CD305" i="57"/>
  <c r="CE305" i="57"/>
  <c r="CF305" i="57"/>
  <c r="CG305" i="57"/>
  <c r="CH305" i="57"/>
  <c r="CI305" i="57"/>
  <c r="CJ305" i="57"/>
  <c r="CK305" i="57"/>
  <c r="CA313" i="57"/>
  <c r="CB313" i="57"/>
  <c r="CC313" i="57"/>
  <c r="CD313" i="57"/>
  <c r="CE313" i="57"/>
  <c r="CF313" i="57"/>
  <c r="CG313" i="57"/>
  <c r="CH313" i="57"/>
  <c r="CI313" i="57"/>
  <c r="CJ313" i="57"/>
  <c r="CK313" i="57"/>
  <c r="CA321" i="57"/>
  <c r="CB321" i="57"/>
  <c r="CC321" i="57"/>
  <c r="CD321" i="57"/>
  <c r="CE321" i="57"/>
  <c r="CF321" i="57"/>
  <c r="CG321" i="57"/>
  <c r="CH321" i="57"/>
  <c r="CI321" i="57"/>
  <c r="CJ321" i="57"/>
  <c r="CK321" i="57"/>
  <c r="CA329" i="57"/>
  <c r="CB329" i="57"/>
  <c r="CC329" i="57"/>
  <c r="CD329" i="57"/>
  <c r="CE329" i="57"/>
  <c r="CF329" i="57"/>
  <c r="CG329" i="57"/>
  <c r="CH329" i="57"/>
  <c r="CI329" i="57"/>
  <c r="CJ329" i="57"/>
  <c r="CK329" i="57"/>
  <c r="CA337" i="57"/>
  <c r="CB337" i="57"/>
  <c r="CC337" i="57"/>
  <c r="CD337" i="57"/>
  <c r="CE337" i="57"/>
  <c r="CF337" i="57"/>
  <c r="CG337" i="57"/>
  <c r="CH337" i="57"/>
  <c r="CI337" i="57"/>
  <c r="CJ337" i="57"/>
  <c r="CK337" i="57"/>
  <c r="CA345" i="57"/>
  <c r="CB345" i="57"/>
  <c r="CC345" i="57"/>
  <c r="CD345" i="57"/>
  <c r="CE345" i="57"/>
  <c r="CF345" i="57"/>
  <c r="CG345" i="57"/>
  <c r="CH345" i="57"/>
  <c r="CI345" i="57"/>
  <c r="CJ345" i="57"/>
  <c r="CK345" i="57"/>
  <c r="CA353" i="57"/>
  <c r="CB353" i="57"/>
  <c r="CC353" i="57"/>
  <c r="CD353" i="57"/>
  <c r="CE353" i="57"/>
  <c r="CF353" i="57"/>
  <c r="CG353" i="57"/>
  <c r="CH353" i="57"/>
  <c r="CI353" i="57"/>
  <c r="CJ353" i="57"/>
  <c r="CK353" i="57"/>
  <c r="CA361" i="57"/>
  <c r="CB361" i="57"/>
  <c r="CC361" i="57"/>
  <c r="CD361" i="57"/>
  <c r="CE361" i="57"/>
  <c r="CF361" i="57"/>
  <c r="CG361" i="57"/>
  <c r="CH361" i="57"/>
  <c r="CI361" i="57"/>
  <c r="CJ361" i="57"/>
  <c r="CK361" i="57"/>
  <c r="CA369" i="57"/>
  <c r="CB369" i="57"/>
  <c r="CC369" i="57"/>
  <c r="CD369" i="57"/>
  <c r="CE369" i="57"/>
  <c r="CF369" i="57"/>
  <c r="CG369" i="57"/>
  <c r="CH369" i="57"/>
  <c r="CI369" i="57"/>
  <c r="CJ369" i="57"/>
  <c r="CK369" i="57"/>
  <c r="CA377" i="57"/>
  <c r="CB377" i="57"/>
  <c r="CC377" i="57"/>
  <c r="CD377" i="57"/>
  <c r="CE377" i="57"/>
  <c r="CF377" i="57"/>
  <c r="CG377" i="57"/>
  <c r="CH377" i="57"/>
  <c r="CI377" i="57"/>
  <c r="CJ377" i="57"/>
  <c r="CK377" i="57"/>
  <c r="CA417" i="57"/>
  <c r="CB417" i="57"/>
  <c r="CC417" i="57"/>
  <c r="CD417" i="57"/>
  <c r="CE417" i="57"/>
  <c r="CF417" i="57"/>
  <c r="CG417" i="57"/>
  <c r="CH417" i="57"/>
  <c r="CI417" i="57"/>
  <c r="CJ417" i="57"/>
  <c r="CK417" i="57"/>
  <c r="CA425" i="57"/>
  <c r="CB425" i="57"/>
  <c r="CC425" i="57"/>
  <c r="CD425" i="57"/>
  <c r="CE425" i="57"/>
  <c r="CF425" i="57"/>
  <c r="CG425" i="57"/>
  <c r="CH425" i="57"/>
  <c r="CI425" i="57"/>
  <c r="CJ425" i="57"/>
  <c r="CK425" i="57"/>
  <c r="CA433" i="57"/>
  <c r="CB433" i="57"/>
  <c r="CC433" i="57"/>
  <c r="CD433" i="57"/>
  <c r="CE433" i="57"/>
  <c r="CF433" i="57"/>
  <c r="CG433" i="57"/>
  <c r="CH433" i="57"/>
  <c r="CI433" i="57"/>
  <c r="CJ433" i="57"/>
  <c r="CK433" i="57"/>
  <c r="CA441" i="57"/>
  <c r="CB441" i="57"/>
  <c r="CC441" i="57"/>
  <c r="CD441" i="57"/>
  <c r="CE441" i="57"/>
  <c r="CF441" i="57"/>
  <c r="CG441" i="57"/>
  <c r="CH441" i="57"/>
  <c r="CI441" i="57"/>
  <c r="CJ441" i="57"/>
  <c r="CK441" i="57"/>
  <c r="CB449" i="57"/>
  <c r="CC449" i="57"/>
  <c r="CD449" i="57"/>
  <c r="CE449" i="57"/>
  <c r="CF449" i="57"/>
  <c r="CH449" i="57"/>
  <c r="CI449" i="57"/>
  <c r="CJ449" i="57"/>
  <c r="CK449" i="57"/>
  <c r="CB505" i="57"/>
  <c r="CC505" i="57"/>
  <c r="CD505" i="57"/>
  <c r="CE505" i="57"/>
  <c r="CF505" i="57"/>
  <c r="CH505" i="57"/>
  <c r="CI505" i="57"/>
  <c r="CJ505" i="57"/>
  <c r="CK505" i="57"/>
  <c r="CB513" i="57"/>
  <c r="CC513" i="57"/>
  <c r="CD513" i="57"/>
  <c r="CE513" i="57"/>
  <c r="CF513" i="57"/>
  <c r="CH513" i="57"/>
  <c r="CI513" i="57"/>
  <c r="CJ513" i="57"/>
  <c r="CK513" i="57"/>
  <c r="CB969" i="57"/>
  <c r="CC969" i="57"/>
  <c r="CD969" i="57"/>
  <c r="CE969" i="57"/>
  <c r="CF969" i="57"/>
  <c r="CH969" i="57"/>
  <c r="CI969" i="57"/>
  <c r="CJ969" i="57"/>
  <c r="CK969" i="57"/>
  <c r="CA977" i="57"/>
  <c r="CB977" i="57"/>
  <c r="CC977" i="57"/>
  <c r="CD977" i="57"/>
  <c r="CE977" i="57"/>
  <c r="CF977" i="57"/>
  <c r="CG977" i="57"/>
  <c r="CH977" i="57"/>
  <c r="CI977" i="57"/>
  <c r="CJ977" i="57"/>
  <c r="CK977" i="57"/>
  <c r="CA985" i="57"/>
  <c r="CB985" i="57"/>
  <c r="CC985" i="57"/>
  <c r="CD985" i="57"/>
  <c r="CE985" i="57"/>
  <c r="CF985" i="57"/>
  <c r="CG985" i="57"/>
  <c r="CH985" i="57"/>
  <c r="CI985" i="57"/>
  <c r="CJ985" i="57"/>
  <c r="CK985" i="57"/>
  <c r="CA993" i="57"/>
  <c r="CB993" i="57"/>
  <c r="CC993" i="57"/>
  <c r="CD993" i="57"/>
  <c r="CE993" i="57"/>
  <c r="CF993" i="57"/>
  <c r="CG993" i="57"/>
  <c r="CH993" i="57"/>
  <c r="CI993" i="57"/>
  <c r="CJ993" i="57"/>
  <c r="CK993" i="57"/>
  <c r="CA1001" i="57"/>
  <c r="CB1001" i="57"/>
  <c r="CC1001" i="57"/>
  <c r="CD1001" i="57"/>
  <c r="CE1001" i="57"/>
  <c r="CF1001" i="57"/>
  <c r="CG1001" i="57"/>
  <c r="CH1001" i="57"/>
  <c r="CI1001" i="57"/>
  <c r="CJ1001" i="57"/>
  <c r="CK1001" i="57"/>
  <c r="CA1009" i="57"/>
  <c r="CB1009" i="57"/>
  <c r="CC1009" i="57"/>
  <c r="CD1009" i="57"/>
  <c r="CE1009" i="57"/>
  <c r="CF1009" i="57"/>
  <c r="CG1009" i="57"/>
  <c r="CH1009" i="57"/>
  <c r="CI1009" i="57"/>
  <c r="CJ1009" i="57"/>
  <c r="CK1009" i="57"/>
  <c r="CA1017" i="57"/>
  <c r="CB1017" i="57"/>
  <c r="CC1017" i="57"/>
  <c r="CD1017" i="57"/>
  <c r="CE1017" i="57"/>
  <c r="CF1017" i="57"/>
  <c r="CG1017" i="57"/>
  <c r="CH1017" i="57"/>
  <c r="CI1017" i="57"/>
  <c r="CJ1017" i="57"/>
  <c r="CK1017" i="57"/>
  <c r="CA1025" i="57"/>
  <c r="CB1025" i="57"/>
  <c r="CC1025" i="57"/>
  <c r="CD1025" i="57"/>
  <c r="CE1025" i="57"/>
  <c r="CF1025" i="57"/>
  <c r="CG1025" i="57"/>
  <c r="CH1025" i="57"/>
  <c r="CI1025" i="57"/>
  <c r="CJ1025" i="57"/>
  <c r="CK1025" i="57"/>
  <c r="CA1041" i="57"/>
  <c r="CB1041" i="57"/>
  <c r="CC1041" i="57"/>
  <c r="CD1041" i="57"/>
  <c r="CE1041" i="57"/>
  <c r="CF1041" i="57"/>
  <c r="CG1041" i="57"/>
  <c r="CH1041" i="57"/>
  <c r="CI1041" i="57"/>
  <c r="CJ1041" i="57"/>
  <c r="CK1041" i="57"/>
  <c r="CA1049" i="57"/>
  <c r="CB1049" i="57"/>
  <c r="CC1049" i="57"/>
  <c r="CD1049" i="57"/>
  <c r="CE1049" i="57"/>
  <c r="CF1049" i="57"/>
  <c r="CG1049" i="57"/>
  <c r="CH1049" i="57"/>
  <c r="CI1049" i="57"/>
  <c r="CJ1049" i="57"/>
  <c r="CK1049" i="57"/>
  <c r="CA1057" i="57"/>
  <c r="CB1057" i="57"/>
  <c r="CC1057" i="57"/>
  <c r="CD1057" i="57"/>
  <c r="CE1057" i="57"/>
  <c r="CF1057" i="57"/>
  <c r="CG1057" i="57"/>
  <c r="CH1057" i="57"/>
  <c r="CI1057" i="57"/>
  <c r="CJ1057" i="57"/>
  <c r="CK1057" i="57"/>
  <c r="CA1065" i="57"/>
  <c r="CB1065" i="57"/>
  <c r="CC1065" i="57"/>
  <c r="CD1065" i="57"/>
  <c r="CE1065" i="57"/>
  <c r="CF1065" i="57"/>
  <c r="CG1065" i="57"/>
  <c r="CH1065" i="57"/>
  <c r="CI1065" i="57"/>
  <c r="CJ1065" i="57"/>
  <c r="CK1065" i="57"/>
  <c r="CA1073" i="57"/>
  <c r="CB1073" i="57"/>
  <c r="CC1073" i="57"/>
  <c r="CD1073" i="57"/>
  <c r="CE1073" i="57"/>
  <c r="CF1073" i="57"/>
  <c r="CG1073" i="57"/>
  <c r="CH1073" i="57"/>
  <c r="CI1073" i="57"/>
  <c r="CJ1073" i="57"/>
  <c r="CK1073" i="57"/>
  <c r="CA1089" i="57"/>
  <c r="CB1089" i="57"/>
  <c r="CC1089" i="57"/>
  <c r="CD1089" i="57"/>
  <c r="CE1089" i="57"/>
  <c r="CF1089" i="57"/>
  <c r="CG1089" i="57"/>
  <c r="CH1089" i="57"/>
  <c r="CI1089" i="57"/>
  <c r="CJ1089" i="57"/>
  <c r="CK1089" i="57"/>
  <c r="CA1097" i="57"/>
  <c r="CB1097" i="57"/>
  <c r="CC1097" i="57"/>
  <c r="CD1097" i="57"/>
  <c r="CE1097" i="57"/>
  <c r="CF1097" i="57"/>
  <c r="CG1097" i="57"/>
  <c r="CH1097" i="57"/>
  <c r="CI1097" i="57"/>
  <c r="CJ1097" i="57"/>
  <c r="CK1097" i="57"/>
  <c r="CA1105" i="57"/>
  <c r="CB1105" i="57"/>
  <c r="CC1105" i="57"/>
  <c r="CD1105" i="57"/>
  <c r="CE1105" i="57"/>
  <c r="CF1105" i="57"/>
  <c r="CG1105" i="57"/>
  <c r="CH1105" i="57"/>
  <c r="CI1105" i="57"/>
  <c r="CJ1105" i="57"/>
  <c r="CK1105" i="57"/>
  <c r="CA1113" i="57"/>
  <c r="CB1113" i="57"/>
  <c r="CC1113" i="57"/>
  <c r="CD1113" i="57"/>
  <c r="CE1113" i="57"/>
  <c r="CF1113" i="57"/>
  <c r="CG1113" i="57"/>
  <c r="CH1113" i="57"/>
  <c r="CI1113" i="57"/>
  <c r="CJ1113" i="57"/>
  <c r="CK1113" i="57"/>
  <c r="CA1121" i="57"/>
  <c r="CB1121" i="57"/>
  <c r="CC1121" i="57"/>
  <c r="CD1121" i="57"/>
  <c r="CE1121" i="57"/>
  <c r="CF1121" i="57"/>
  <c r="CG1121" i="57"/>
  <c r="CH1121" i="57"/>
  <c r="CI1121" i="57"/>
  <c r="CJ1121" i="57"/>
  <c r="CK1121" i="57"/>
  <c r="CA1129" i="57"/>
  <c r="CB1129" i="57"/>
  <c r="CC1129" i="57"/>
  <c r="CD1129" i="57"/>
  <c r="CE1129" i="57"/>
  <c r="CF1129" i="57"/>
  <c r="CG1129" i="57"/>
  <c r="CH1129" i="57"/>
  <c r="CI1129" i="57"/>
  <c r="CJ1129" i="57"/>
  <c r="CK1129" i="57"/>
  <c r="CA1137" i="57"/>
  <c r="CB1137" i="57"/>
  <c r="CC1137" i="57"/>
  <c r="CD1137" i="57"/>
  <c r="CE1137" i="57"/>
  <c r="CF1137" i="57"/>
  <c r="CG1137" i="57"/>
  <c r="CH1137" i="57"/>
  <c r="CI1137" i="57"/>
  <c r="CJ1137" i="57"/>
  <c r="CK1137" i="57"/>
  <c r="CA1145" i="57"/>
  <c r="CB1145" i="57"/>
  <c r="CC1145" i="57"/>
  <c r="CD1145" i="57"/>
  <c r="CE1145" i="57"/>
  <c r="CF1145" i="57"/>
  <c r="CG1145" i="57"/>
  <c r="CH1145" i="57"/>
  <c r="CI1145" i="57"/>
  <c r="CJ1145" i="57"/>
  <c r="CK1145" i="57"/>
  <c r="CA1153" i="57"/>
  <c r="CB1153" i="57"/>
  <c r="CC1153" i="57"/>
  <c r="CD1153" i="57"/>
  <c r="CE1153" i="57"/>
  <c r="CF1153" i="57"/>
  <c r="CG1153" i="57"/>
  <c r="CH1153" i="57"/>
  <c r="CI1153" i="57"/>
  <c r="CJ1153" i="57"/>
  <c r="CK1153" i="57"/>
  <c r="CA1161" i="57"/>
  <c r="CB1161" i="57"/>
  <c r="CC1161" i="57"/>
  <c r="CD1161" i="57"/>
  <c r="CE1161" i="57"/>
  <c r="CF1161" i="57"/>
  <c r="CG1161" i="57"/>
  <c r="CH1161" i="57"/>
  <c r="CI1161" i="57"/>
  <c r="CJ1161" i="57"/>
  <c r="CK1161" i="57"/>
  <c r="CA1169" i="57"/>
  <c r="CB1169" i="57"/>
  <c r="CC1169" i="57"/>
  <c r="CD1169" i="57"/>
  <c r="CE1169" i="57"/>
  <c r="CF1169" i="57"/>
  <c r="CG1169" i="57"/>
  <c r="CH1169" i="57"/>
  <c r="CI1169" i="57"/>
  <c r="CJ1169" i="57"/>
  <c r="CK1169" i="57"/>
  <c r="CA1193" i="57"/>
  <c r="CB1193" i="57"/>
  <c r="CC1193" i="57"/>
  <c r="CD1193" i="57"/>
  <c r="CE1193" i="57"/>
  <c r="CF1193" i="57"/>
  <c r="CG1193" i="57"/>
  <c r="CH1193" i="57"/>
  <c r="CI1193" i="57"/>
  <c r="CJ1193" i="57"/>
  <c r="CK1193" i="57"/>
  <c r="CA1201" i="57"/>
  <c r="CB1201" i="57"/>
  <c r="CC1201" i="57"/>
  <c r="CD1201" i="57"/>
  <c r="CE1201" i="57"/>
  <c r="CF1201" i="57"/>
  <c r="CG1201" i="57"/>
  <c r="CH1201" i="57"/>
  <c r="CI1201" i="57"/>
  <c r="CJ1201" i="57"/>
  <c r="CK1201" i="57"/>
  <c r="CA1225" i="57"/>
  <c r="CB1225" i="57"/>
  <c r="CC1225" i="57"/>
  <c r="CD1225" i="57"/>
  <c r="CE1225" i="57"/>
  <c r="CF1225" i="57"/>
  <c r="CG1225" i="57"/>
  <c r="CH1225" i="57"/>
  <c r="CI1225" i="57"/>
  <c r="CJ1225" i="57"/>
  <c r="CK1225" i="57"/>
  <c r="CA1233" i="57"/>
  <c r="CB1233" i="57"/>
  <c r="CC1233" i="57"/>
  <c r="CD1233" i="57"/>
  <c r="CE1233" i="57"/>
  <c r="CF1233" i="57"/>
  <c r="CG1233" i="57"/>
  <c r="CH1233" i="57"/>
  <c r="CI1233" i="57"/>
  <c r="CJ1233" i="57"/>
  <c r="CK1233" i="57"/>
  <c r="CA1241" i="57"/>
  <c r="CB1241" i="57"/>
  <c r="CC1241" i="57"/>
  <c r="CD1241" i="57"/>
  <c r="CE1241" i="57"/>
  <c r="CF1241" i="57"/>
  <c r="CG1241" i="57"/>
  <c r="CH1241" i="57"/>
  <c r="CI1241" i="57"/>
  <c r="CJ1241" i="57"/>
  <c r="CK1241" i="57"/>
  <c r="CA1249" i="57"/>
  <c r="CB1249" i="57"/>
  <c r="CC1249" i="57"/>
  <c r="CD1249" i="57"/>
  <c r="CE1249" i="57"/>
  <c r="CF1249" i="57"/>
  <c r="CG1249" i="57"/>
  <c r="CH1249" i="57"/>
  <c r="CI1249" i="57"/>
  <c r="CJ1249" i="57"/>
  <c r="CK1249" i="57"/>
  <c r="CA1257" i="57"/>
  <c r="CB1257" i="57"/>
  <c r="CC1257" i="57"/>
  <c r="CD1257" i="57"/>
  <c r="CE1257" i="57"/>
  <c r="CF1257" i="57"/>
  <c r="CG1257" i="57"/>
  <c r="CH1257" i="57"/>
  <c r="CI1257" i="57"/>
  <c r="CJ1257" i="57"/>
  <c r="CK1257" i="57"/>
  <c r="CA1273" i="57"/>
  <c r="CB1273" i="57"/>
  <c r="CC1273" i="57"/>
  <c r="CD1273" i="57"/>
  <c r="CE1273" i="57"/>
  <c r="CF1273" i="57"/>
  <c r="CG1273" i="57"/>
  <c r="CH1273" i="57"/>
  <c r="CI1273" i="57"/>
  <c r="CJ1273" i="57"/>
  <c r="CK1273" i="57"/>
  <c r="CA1289" i="57"/>
  <c r="CB1289" i="57"/>
  <c r="CC1289" i="57"/>
  <c r="CD1289" i="57"/>
  <c r="CE1289" i="57"/>
  <c r="CF1289" i="57"/>
  <c r="CG1289" i="57"/>
  <c r="CH1289" i="57"/>
  <c r="CI1289" i="57"/>
  <c r="CJ1289" i="57"/>
  <c r="CK1289" i="57"/>
  <c r="CA1297" i="57"/>
  <c r="CB1297" i="57"/>
  <c r="CC1297" i="57"/>
  <c r="CD1297" i="57"/>
  <c r="CE1297" i="57"/>
  <c r="CF1297" i="57"/>
  <c r="CG1297" i="57"/>
  <c r="CH1297" i="57"/>
  <c r="CI1297" i="57"/>
  <c r="CJ1297" i="57"/>
  <c r="CK1297" i="57"/>
  <c r="CA1305" i="57"/>
  <c r="CB1305" i="57"/>
  <c r="CC1305" i="57"/>
  <c r="CD1305" i="57"/>
  <c r="CE1305" i="57"/>
  <c r="CF1305" i="57"/>
  <c r="CG1305" i="57"/>
  <c r="CH1305" i="57"/>
  <c r="CI1305" i="57"/>
  <c r="CJ1305" i="57"/>
  <c r="CK1305" i="57"/>
  <c r="CA1313" i="57"/>
  <c r="CB1313" i="57"/>
  <c r="CC1313" i="57"/>
  <c r="CD1313" i="57"/>
  <c r="CE1313" i="57"/>
  <c r="CF1313" i="57"/>
  <c r="CG1313" i="57"/>
  <c r="CH1313" i="57"/>
  <c r="CI1313" i="57"/>
  <c r="CJ1313" i="57"/>
  <c r="CK1313" i="57"/>
  <c r="CA1321" i="57"/>
  <c r="CB1321" i="57"/>
  <c r="CC1321" i="57"/>
  <c r="CD1321" i="57"/>
  <c r="CE1321" i="57"/>
  <c r="CF1321" i="57"/>
  <c r="CG1321" i="57"/>
  <c r="CH1321" i="57"/>
  <c r="CI1321" i="57"/>
  <c r="CJ1321" i="57"/>
  <c r="CK1321" i="57"/>
  <c r="CA1329" i="57"/>
  <c r="CB1329" i="57"/>
  <c r="CC1329" i="57"/>
  <c r="CD1329" i="57"/>
  <c r="CE1329" i="57"/>
  <c r="CF1329" i="57"/>
  <c r="CG1329" i="57"/>
  <c r="CH1329" i="57"/>
  <c r="CI1329" i="57"/>
  <c r="CJ1329" i="57"/>
  <c r="CK1329" i="57"/>
  <c r="CA1337" i="57"/>
  <c r="CB1337" i="57"/>
  <c r="CC1337" i="57"/>
  <c r="CD1337" i="57"/>
  <c r="CE1337" i="57"/>
  <c r="CF1337" i="57"/>
  <c r="CG1337" i="57"/>
  <c r="CH1337" i="57"/>
  <c r="CI1337" i="57"/>
  <c r="CJ1337" i="57"/>
  <c r="CK1337" i="57"/>
  <c r="CA1345" i="57"/>
  <c r="CB1345" i="57"/>
  <c r="CC1345" i="57"/>
  <c r="CD1345" i="57"/>
  <c r="CE1345" i="57"/>
  <c r="CF1345" i="57"/>
  <c r="CG1345" i="57"/>
  <c r="CH1345" i="57"/>
  <c r="CI1345" i="57"/>
  <c r="CJ1345" i="57"/>
  <c r="CK1345" i="57"/>
  <c r="CA1353" i="57"/>
  <c r="CB1353" i="57"/>
  <c r="CC1353" i="57"/>
  <c r="CD1353" i="57"/>
  <c r="CE1353" i="57"/>
  <c r="CF1353" i="57"/>
  <c r="CG1353" i="57"/>
  <c r="CH1353" i="57"/>
  <c r="CI1353" i="57"/>
  <c r="CJ1353" i="57"/>
  <c r="CK1353" i="57"/>
  <c r="CA1369" i="57"/>
  <c r="CB1369" i="57"/>
  <c r="CC1369" i="57"/>
  <c r="CD1369" i="57"/>
  <c r="CE1369" i="57"/>
  <c r="CF1369" i="57"/>
  <c r="CG1369" i="57"/>
  <c r="CH1369" i="57"/>
  <c r="CI1369" i="57"/>
  <c r="CJ1369" i="57"/>
  <c r="CK1369" i="57"/>
  <c r="CA1377" i="57"/>
  <c r="CB1377" i="57"/>
  <c r="CC1377" i="57"/>
  <c r="CD1377" i="57"/>
  <c r="CE1377" i="57"/>
  <c r="CF1377" i="57"/>
  <c r="CG1377" i="57"/>
  <c r="CH1377" i="57"/>
  <c r="CI1377" i="57"/>
  <c r="CJ1377" i="57"/>
  <c r="CK1377" i="57"/>
  <c r="CA1385" i="57"/>
  <c r="CB1385" i="57"/>
  <c r="CC1385" i="57"/>
  <c r="CD1385" i="57"/>
  <c r="CE1385" i="57"/>
  <c r="CF1385" i="57"/>
  <c r="CG1385" i="57"/>
  <c r="CH1385" i="57"/>
  <c r="CI1385" i="57"/>
  <c r="CJ1385" i="57"/>
  <c r="CK1385" i="57"/>
  <c r="CA1393" i="57"/>
  <c r="CB1393" i="57"/>
  <c r="CC1393" i="57"/>
  <c r="CD1393" i="57"/>
  <c r="CE1393" i="57"/>
  <c r="CF1393" i="57"/>
  <c r="CG1393" i="57"/>
  <c r="CH1393" i="57"/>
  <c r="CI1393" i="57"/>
  <c r="CJ1393" i="57"/>
  <c r="CK1393" i="57"/>
  <c r="CA1401" i="57"/>
  <c r="CB1401" i="57"/>
  <c r="CC1401" i="57"/>
  <c r="CD1401" i="57"/>
  <c r="CE1401" i="57"/>
  <c r="CF1401" i="57"/>
  <c r="CG1401" i="57"/>
  <c r="CH1401" i="57"/>
  <c r="CI1401" i="57"/>
  <c r="CJ1401" i="57"/>
  <c r="CK1401" i="57"/>
  <c r="CA1673" i="57"/>
  <c r="CB1673" i="57"/>
  <c r="CC1673" i="57"/>
  <c r="CD1673" i="57"/>
  <c r="CE1673" i="57"/>
  <c r="CF1673" i="57"/>
  <c r="CG1673" i="57"/>
  <c r="CH1673" i="57"/>
  <c r="CI1673" i="57"/>
  <c r="CJ1673" i="57"/>
  <c r="CK1673" i="57"/>
  <c r="CA1681" i="57"/>
  <c r="CB1681" i="57"/>
  <c r="CC1681" i="57"/>
  <c r="CD1681" i="57"/>
  <c r="CE1681" i="57"/>
  <c r="CF1681" i="57"/>
  <c r="CG1681" i="57"/>
  <c r="CH1681" i="57"/>
  <c r="CI1681" i="57"/>
  <c r="CJ1681" i="57"/>
  <c r="CK1681" i="57"/>
  <c r="CA1689" i="57"/>
  <c r="CB1689" i="57"/>
  <c r="CC1689" i="57"/>
  <c r="CD1689" i="57"/>
  <c r="CE1689" i="57"/>
  <c r="CF1689" i="57"/>
  <c r="CG1689" i="57"/>
  <c r="CH1689" i="57"/>
  <c r="CI1689" i="57"/>
  <c r="CJ1689" i="57"/>
  <c r="CK1689" i="57"/>
  <c r="CA1697" i="57"/>
  <c r="CB1697" i="57"/>
  <c r="CC1697" i="57"/>
  <c r="CD1697" i="57"/>
  <c r="CE1697" i="57"/>
  <c r="CF1697" i="57"/>
  <c r="CG1697" i="57"/>
  <c r="CH1697" i="57"/>
  <c r="CI1697" i="57"/>
  <c r="CJ1697" i="57"/>
  <c r="CK1697" i="57"/>
  <c r="CA1705" i="57"/>
  <c r="CB1705" i="57"/>
  <c r="CC1705" i="57"/>
  <c r="CD1705" i="57"/>
  <c r="CE1705" i="57"/>
  <c r="CF1705" i="57"/>
  <c r="CG1705" i="57"/>
  <c r="CH1705" i="57"/>
  <c r="CI1705" i="57"/>
  <c r="CJ1705" i="57"/>
  <c r="CK1705" i="57"/>
  <c r="CA1713" i="57"/>
  <c r="CB1713" i="57"/>
  <c r="CC1713" i="57"/>
  <c r="CD1713" i="57"/>
  <c r="CE1713" i="57"/>
  <c r="CF1713" i="57"/>
  <c r="CG1713" i="57"/>
  <c r="CH1713" i="57"/>
  <c r="CI1713" i="57"/>
  <c r="CJ1713" i="57"/>
  <c r="CK1713" i="57"/>
  <c r="CA1721" i="57"/>
  <c r="CB1721" i="57"/>
  <c r="CC1721" i="57"/>
  <c r="CD1721" i="57"/>
  <c r="CE1721" i="57"/>
  <c r="CF1721" i="57"/>
  <c r="CG1721" i="57"/>
  <c r="CH1721" i="57"/>
  <c r="CI1721" i="57"/>
  <c r="CJ1721" i="57"/>
  <c r="CK1721" i="57"/>
  <c r="CA1729" i="57"/>
  <c r="CB1729" i="57"/>
  <c r="CC1729" i="57"/>
  <c r="CD1729" i="57"/>
  <c r="CE1729" i="57"/>
  <c r="CF1729" i="57"/>
  <c r="CG1729" i="57"/>
  <c r="CH1729" i="57"/>
  <c r="CI1729" i="57"/>
  <c r="CJ1729" i="57"/>
  <c r="CK1729" i="57"/>
  <c r="CA1737" i="57"/>
  <c r="CB1737" i="57"/>
  <c r="CC1737" i="57"/>
  <c r="CD1737" i="57"/>
  <c r="CE1737" i="57"/>
  <c r="CF1737" i="57"/>
  <c r="CG1737" i="57"/>
  <c r="CH1737" i="57"/>
  <c r="CI1737" i="57"/>
  <c r="CJ1737" i="57"/>
  <c r="CK1737" i="57"/>
  <c r="CA1745" i="57"/>
  <c r="CB1745" i="57"/>
  <c r="CC1745" i="57"/>
  <c r="CD1745" i="57"/>
  <c r="CE1745" i="57"/>
  <c r="CF1745" i="57"/>
  <c r="CG1745" i="57"/>
  <c r="CH1745" i="57"/>
  <c r="CI1745" i="57"/>
  <c r="CJ1745" i="57"/>
  <c r="CK1745" i="57"/>
  <c r="CA1753" i="57"/>
  <c r="CB1753" i="57"/>
  <c r="CC1753" i="57"/>
  <c r="CD1753" i="57"/>
  <c r="CE1753" i="57"/>
  <c r="CF1753" i="57"/>
  <c r="CG1753" i="57"/>
  <c r="CH1753" i="57"/>
  <c r="CI1753" i="57"/>
  <c r="CJ1753" i="57"/>
  <c r="CK1753" i="57"/>
  <c r="CA1761" i="57"/>
  <c r="CB1761" i="57"/>
  <c r="CC1761" i="57"/>
  <c r="CD1761" i="57"/>
  <c r="CE1761" i="57"/>
  <c r="CF1761" i="57"/>
  <c r="CG1761" i="57"/>
  <c r="CH1761" i="57"/>
  <c r="CI1761" i="57"/>
  <c r="CJ1761" i="57"/>
  <c r="CK1761" i="57"/>
  <c r="CA1769" i="57"/>
  <c r="CB1769" i="57"/>
  <c r="CC1769" i="57"/>
  <c r="CD1769" i="57"/>
  <c r="CE1769" i="57"/>
  <c r="CF1769" i="57"/>
  <c r="CG1769" i="57"/>
  <c r="CH1769" i="57"/>
  <c r="CI1769" i="57"/>
  <c r="CJ1769" i="57"/>
  <c r="CK1769" i="57"/>
  <c r="CA1777" i="57"/>
  <c r="CB1777" i="57"/>
  <c r="CC1777" i="57"/>
  <c r="CD1777" i="57"/>
  <c r="CE1777" i="57"/>
  <c r="CF1777" i="57"/>
  <c r="CG1777" i="57"/>
  <c r="CH1777" i="57"/>
  <c r="CI1777" i="57"/>
  <c r="CJ1777" i="57"/>
  <c r="CK1777" i="57"/>
  <c r="CA1785" i="57"/>
  <c r="CB1785" i="57"/>
  <c r="CC1785" i="57"/>
  <c r="CD1785" i="57"/>
  <c r="CE1785" i="57"/>
  <c r="CF1785" i="57"/>
  <c r="CG1785" i="57"/>
  <c r="CH1785" i="57"/>
  <c r="CI1785" i="57"/>
  <c r="CJ1785" i="57"/>
  <c r="CK1785" i="57"/>
  <c r="CA1793" i="57"/>
  <c r="CB1793" i="57"/>
  <c r="CC1793" i="57"/>
  <c r="CD1793" i="57"/>
  <c r="CE1793" i="57"/>
  <c r="CF1793" i="57"/>
  <c r="CG1793" i="57"/>
  <c r="CH1793" i="57"/>
  <c r="CI1793" i="57"/>
  <c r="CJ1793" i="57"/>
  <c r="CK1793" i="57"/>
  <c r="CA1801" i="57"/>
  <c r="CB1801" i="57"/>
  <c r="CC1801" i="57"/>
  <c r="CD1801" i="57"/>
  <c r="CE1801" i="57"/>
  <c r="CF1801" i="57"/>
  <c r="CG1801" i="57"/>
  <c r="CH1801" i="57"/>
  <c r="CI1801" i="57"/>
  <c r="CJ1801" i="57"/>
  <c r="CK1801" i="57"/>
  <c r="CA1841" i="57"/>
  <c r="CB1841" i="57"/>
  <c r="CC1841" i="57"/>
  <c r="CD1841" i="57"/>
  <c r="CE1841" i="57"/>
  <c r="CF1841" i="57"/>
  <c r="CG1841" i="57"/>
  <c r="CH1841" i="57"/>
  <c r="CI1841" i="57"/>
  <c r="CJ1841" i="57"/>
  <c r="CK1841" i="57"/>
  <c r="CA1913" i="57"/>
  <c r="CB1913" i="57"/>
  <c r="CC1913" i="57"/>
  <c r="CD1913" i="57"/>
  <c r="CE1913" i="57"/>
  <c r="CF1913" i="57"/>
  <c r="CG1913" i="57"/>
  <c r="CH1913" i="57"/>
  <c r="CI1913" i="57"/>
  <c r="CJ1913" i="57"/>
  <c r="CK1913" i="57"/>
  <c r="CA1993" i="57"/>
  <c r="CB1993" i="57"/>
  <c r="CC1993" i="57"/>
  <c r="CD1993" i="57"/>
  <c r="CE1993" i="57"/>
  <c r="CF1993" i="57"/>
  <c r="CG1993" i="57"/>
  <c r="CH1993" i="57"/>
  <c r="CI1993" i="57"/>
  <c r="CJ1993" i="57"/>
  <c r="CK1993" i="57"/>
  <c r="CA2001" i="57"/>
  <c r="CB2001" i="57"/>
  <c r="CC2001" i="57"/>
  <c r="CD2001" i="57"/>
  <c r="CE2001" i="57"/>
  <c r="CF2001" i="57"/>
  <c r="CG2001" i="57"/>
  <c r="CH2001" i="57"/>
  <c r="CI2001" i="57"/>
  <c r="CJ2001" i="57"/>
  <c r="CK2001" i="57"/>
  <c r="CA2009" i="57"/>
  <c r="CB2009" i="57"/>
  <c r="CC2009" i="57"/>
  <c r="CD2009" i="57"/>
  <c r="CE2009" i="57"/>
  <c r="CF2009" i="57"/>
  <c r="CG2009" i="57"/>
  <c r="CH2009" i="57"/>
  <c r="CI2009" i="57"/>
  <c r="CJ2009" i="57"/>
  <c r="CK2009" i="57"/>
  <c r="CA2017" i="57"/>
  <c r="CB2017" i="57"/>
  <c r="CC2017" i="57"/>
  <c r="CD2017" i="57"/>
  <c r="CE2017" i="57"/>
  <c r="CF2017" i="57"/>
  <c r="CG2017" i="57"/>
  <c r="CH2017" i="57"/>
  <c r="CI2017" i="57"/>
  <c r="CJ2017" i="57"/>
  <c r="CK2017" i="57"/>
  <c r="CA2025" i="57"/>
  <c r="CB2025" i="57"/>
  <c r="CC2025" i="57"/>
  <c r="CD2025" i="57"/>
  <c r="CE2025" i="57"/>
  <c r="CF2025" i="57"/>
  <c r="CG2025" i="57"/>
  <c r="CH2025" i="57"/>
  <c r="CI2025" i="57"/>
  <c r="CJ2025" i="57"/>
  <c r="CK2025" i="57"/>
  <c r="CA2041" i="57"/>
  <c r="CB2041" i="57"/>
  <c r="CC2041" i="57"/>
  <c r="CD2041" i="57"/>
  <c r="CE2041" i="57"/>
  <c r="CF2041" i="57"/>
  <c r="CG2041" i="57"/>
  <c r="CH2041" i="57"/>
  <c r="CI2041" i="57"/>
  <c r="CJ2041" i="57"/>
  <c r="CK2041" i="57"/>
  <c r="CA2113" i="57"/>
  <c r="CB2113" i="57"/>
  <c r="CC2113" i="57"/>
  <c r="CD2113" i="57"/>
  <c r="CE2113" i="57"/>
  <c r="CF2113" i="57"/>
  <c r="CG2113" i="57"/>
  <c r="CH2113" i="57"/>
  <c r="CI2113" i="57"/>
  <c r="CJ2113" i="57"/>
  <c r="CK2113" i="57"/>
  <c r="CA2121" i="57"/>
  <c r="CB2121" i="57"/>
  <c r="CC2121" i="57"/>
  <c r="CD2121" i="57"/>
  <c r="CE2121" i="57"/>
  <c r="CF2121" i="57"/>
  <c r="CG2121" i="57"/>
  <c r="CH2121" i="57"/>
  <c r="CI2121" i="57"/>
  <c r="CJ2121" i="57"/>
  <c r="CK2121" i="57"/>
  <c r="CA2129" i="57"/>
  <c r="CB2129" i="57"/>
  <c r="CC2129" i="57"/>
  <c r="CD2129" i="57"/>
  <c r="CE2129" i="57"/>
  <c r="CF2129" i="57"/>
  <c r="CG2129" i="57"/>
  <c r="CH2129" i="57"/>
  <c r="CI2129" i="57"/>
  <c r="CJ2129" i="57"/>
  <c r="CK2129" i="57"/>
  <c r="CA2249" i="57"/>
  <c r="CB2249" i="57"/>
  <c r="CC2249" i="57"/>
  <c r="CD2249" i="57"/>
  <c r="CE2249" i="57"/>
  <c r="CF2249" i="57"/>
  <c r="CG2249" i="57"/>
  <c r="CH2249" i="57"/>
  <c r="CI2249" i="57"/>
  <c r="CJ2249" i="57"/>
  <c r="CK2249" i="57"/>
  <c r="CA2257" i="57"/>
  <c r="CB2257" i="57"/>
  <c r="CC2257" i="57"/>
  <c r="CD2257" i="57"/>
  <c r="CE2257" i="57"/>
  <c r="CF2257" i="57"/>
  <c r="CG2257" i="57"/>
  <c r="CH2257" i="57"/>
  <c r="CI2257" i="57"/>
  <c r="CJ2257" i="57"/>
  <c r="CK2257" i="57"/>
  <c r="CA2265" i="57"/>
  <c r="CB2265" i="57"/>
  <c r="CC2265" i="57"/>
  <c r="CD2265" i="57"/>
  <c r="CE2265" i="57"/>
  <c r="CF2265" i="57"/>
  <c r="CG2265" i="57"/>
  <c r="CH2265" i="57"/>
  <c r="CI2265" i="57"/>
  <c r="CJ2265" i="57"/>
  <c r="CK2265" i="57"/>
  <c r="CA2273" i="57"/>
  <c r="CB2273" i="57"/>
  <c r="CC2273" i="57"/>
  <c r="CD2273" i="57"/>
  <c r="CE2273" i="57"/>
  <c r="CF2273" i="57"/>
  <c r="CG2273" i="57"/>
  <c r="CH2273" i="57"/>
  <c r="CI2273" i="57"/>
  <c r="CJ2273" i="57"/>
  <c r="CK2273" i="57"/>
  <c r="CA2281" i="57"/>
  <c r="CB2281" i="57"/>
  <c r="CC2281" i="57"/>
  <c r="CD2281" i="57"/>
  <c r="CE2281" i="57"/>
  <c r="CF2281" i="57"/>
  <c r="CG2281" i="57"/>
  <c r="CH2281" i="57"/>
  <c r="CI2281" i="57"/>
  <c r="CJ2281" i="57"/>
  <c r="CK2281" i="57"/>
  <c r="CA2289" i="57"/>
  <c r="CB2289" i="57"/>
  <c r="CC2289" i="57"/>
  <c r="CD2289" i="57"/>
  <c r="CE2289" i="57"/>
  <c r="CF2289" i="57"/>
  <c r="CG2289" i="57"/>
  <c r="CH2289" i="57"/>
  <c r="CI2289" i="57"/>
  <c r="CJ2289" i="57"/>
  <c r="CK2289" i="57"/>
  <c r="CA2297" i="57"/>
  <c r="CB2297" i="57"/>
  <c r="CC2297" i="57"/>
  <c r="CD2297" i="57"/>
  <c r="CE2297" i="57"/>
  <c r="CF2297" i="57"/>
  <c r="CG2297" i="57"/>
  <c r="CH2297" i="57"/>
  <c r="CI2297" i="57"/>
  <c r="CJ2297" i="57"/>
  <c r="CK2297" i="57"/>
  <c r="CA2305" i="57"/>
  <c r="CB2305" i="57"/>
  <c r="CC2305" i="57"/>
  <c r="CD2305" i="57"/>
  <c r="CE2305" i="57"/>
  <c r="CF2305" i="57"/>
  <c r="CG2305" i="57"/>
  <c r="CH2305" i="57"/>
  <c r="CI2305" i="57"/>
  <c r="CJ2305" i="57"/>
  <c r="CK2305" i="57"/>
  <c r="CA2313" i="57"/>
  <c r="CB2313" i="57"/>
  <c r="CC2313" i="57"/>
  <c r="CD2313" i="57"/>
  <c r="CE2313" i="57"/>
  <c r="CF2313" i="57"/>
  <c r="CG2313" i="57"/>
  <c r="CH2313" i="57"/>
  <c r="CI2313" i="57"/>
  <c r="CJ2313" i="57"/>
  <c r="CK2313" i="57"/>
  <c r="CA2321" i="57"/>
  <c r="CB2321" i="57"/>
  <c r="CC2321" i="57"/>
  <c r="CD2321" i="57"/>
  <c r="CE2321" i="57"/>
  <c r="CF2321" i="57"/>
  <c r="CG2321" i="57"/>
  <c r="CH2321" i="57"/>
  <c r="CI2321" i="57"/>
  <c r="CJ2321" i="57"/>
  <c r="CK2321" i="57"/>
  <c r="CA2329" i="57"/>
  <c r="CB2329" i="57"/>
  <c r="CC2329" i="57"/>
  <c r="CD2329" i="57"/>
  <c r="CE2329" i="57"/>
  <c r="CF2329" i="57"/>
  <c r="CG2329" i="57"/>
  <c r="CH2329" i="57"/>
  <c r="CI2329" i="57"/>
  <c r="CJ2329" i="57"/>
  <c r="CK2329" i="57"/>
  <c r="CA2337" i="57"/>
  <c r="CB2337" i="57"/>
  <c r="CC2337" i="57"/>
  <c r="CD2337" i="57"/>
  <c r="CE2337" i="57"/>
  <c r="CF2337" i="57"/>
  <c r="CG2337" i="57"/>
  <c r="CH2337" i="57"/>
  <c r="CI2337" i="57"/>
  <c r="CJ2337" i="57"/>
  <c r="CK2337" i="57"/>
  <c r="CA2345" i="57"/>
  <c r="CB2345" i="57"/>
  <c r="CC2345" i="57"/>
  <c r="CD2345" i="57"/>
  <c r="CE2345" i="57"/>
  <c r="CF2345" i="57"/>
  <c r="CG2345" i="57"/>
  <c r="CH2345" i="57"/>
  <c r="CI2345" i="57"/>
  <c r="CJ2345" i="57"/>
  <c r="CK2345" i="57"/>
  <c r="CA2353" i="57"/>
  <c r="CB2353" i="57"/>
  <c r="CC2353" i="57"/>
  <c r="CD2353" i="57"/>
  <c r="CE2353" i="57"/>
  <c r="CF2353" i="57"/>
  <c r="CG2353" i="57"/>
  <c r="CH2353" i="57"/>
  <c r="CI2353" i="57"/>
  <c r="CJ2353" i="57"/>
  <c r="CK2353" i="57"/>
  <c r="CA2361" i="57"/>
  <c r="CB2361" i="57"/>
  <c r="CC2361" i="57"/>
  <c r="CD2361" i="57"/>
  <c r="CE2361" i="57"/>
  <c r="CF2361" i="57"/>
  <c r="CG2361" i="57"/>
  <c r="CH2361" i="57"/>
  <c r="CI2361" i="57"/>
  <c r="CJ2361" i="57"/>
  <c r="CK2361" i="57"/>
  <c r="CA2369" i="57"/>
  <c r="CB2369" i="57"/>
  <c r="CC2369" i="57"/>
  <c r="CD2369" i="57"/>
  <c r="CE2369" i="57"/>
  <c r="CF2369" i="57"/>
  <c r="CG2369" i="57"/>
  <c r="CH2369" i="57"/>
  <c r="CI2369" i="57"/>
  <c r="CJ2369" i="57"/>
  <c r="CK2369" i="57"/>
  <c r="CA2393" i="57"/>
  <c r="CB2393" i="57"/>
  <c r="CC2393" i="57"/>
  <c r="CD2393" i="57"/>
  <c r="CE2393" i="57"/>
  <c r="CF2393" i="57"/>
  <c r="CG2393" i="57"/>
  <c r="CH2393" i="57"/>
  <c r="CI2393" i="57"/>
  <c r="CJ2393" i="57"/>
  <c r="CK2393" i="57"/>
  <c r="CA2417" i="57"/>
  <c r="CB2417" i="57"/>
  <c r="CC2417" i="57"/>
  <c r="CD2417" i="57"/>
  <c r="CE2417" i="57"/>
  <c r="CF2417" i="57"/>
  <c r="CG2417" i="57"/>
  <c r="CH2417" i="57"/>
  <c r="CI2417" i="57"/>
  <c r="CJ2417" i="57"/>
  <c r="CK2417" i="57"/>
  <c r="CA2441" i="57"/>
  <c r="CB2441" i="57"/>
  <c r="CC2441" i="57"/>
  <c r="CD2441" i="57"/>
  <c r="CE2441" i="57"/>
  <c r="CF2441" i="57"/>
  <c r="CG2441" i="57"/>
  <c r="CH2441" i="57"/>
  <c r="CI2441" i="57"/>
  <c r="CJ2441" i="57"/>
  <c r="CK2441" i="57"/>
  <c r="CA2449" i="57"/>
  <c r="CB2449" i="57"/>
  <c r="CC2449" i="57"/>
  <c r="CD2449" i="57"/>
  <c r="CE2449" i="57"/>
  <c r="CF2449" i="57"/>
  <c r="CG2449" i="57"/>
  <c r="CH2449" i="57"/>
  <c r="CI2449" i="57"/>
  <c r="CJ2449" i="57"/>
  <c r="CK2449" i="57"/>
  <c r="CA2457" i="57"/>
  <c r="CB2457" i="57"/>
  <c r="CC2457" i="57"/>
  <c r="CD2457" i="57"/>
  <c r="CE2457" i="57"/>
  <c r="CF2457" i="57"/>
  <c r="CG2457" i="57"/>
  <c r="CH2457" i="57"/>
  <c r="CI2457" i="57"/>
  <c r="CJ2457" i="57"/>
  <c r="CK2457" i="57"/>
  <c r="CA2465" i="57"/>
  <c r="CB2465" i="57"/>
  <c r="CC2465" i="57"/>
  <c r="CD2465" i="57"/>
  <c r="CE2465" i="57"/>
  <c r="CF2465" i="57"/>
  <c r="CG2465" i="57"/>
  <c r="CH2465" i="57"/>
  <c r="CI2465" i="57"/>
  <c r="CJ2465" i="57"/>
  <c r="CK2465" i="57"/>
  <c r="CA2473" i="57"/>
  <c r="CB2473" i="57"/>
  <c r="CC2473" i="57"/>
  <c r="CD2473" i="57"/>
  <c r="CE2473" i="57"/>
  <c r="CF2473" i="57"/>
  <c r="CG2473" i="57"/>
  <c r="CH2473" i="57"/>
  <c r="CI2473" i="57"/>
  <c r="CJ2473" i="57"/>
  <c r="CK2473" i="57"/>
  <c r="CA2481" i="57"/>
  <c r="CB2481" i="57"/>
  <c r="CC2481" i="57"/>
  <c r="CD2481" i="57"/>
  <c r="CE2481" i="57"/>
  <c r="CF2481" i="57"/>
  <c r="CG2481" i="57"/>
  <c r="CH2481" i="57"/>
  <c r="CI2481" i="57"/>
  <c r="CJ2481" i="57"/>
  <c r="CK2481" i="57"/>
  <c r="CA2497" i="57"/>
  <c r="CB2497" i="57"/>
  <c r="CC2497" i="57"/>
  <c r="CD2497" i="57"/>
  <c r="CE2497" i="57"/>
  <c r="CF2497" i="57"/>
  <c r="CG2497" i="57"/>
  <c r="CH2497" i="57"/>
  <c r="CI2497" i="57"/>
  <c r="CJ2497" i="57"/>
  <c r="CK2497" i="57"/>
  <c r="CA2553" i="57"/>
  <c r="CB2553" i="57"/>
  <c r="CC2553" i="57"/>
  <c r="CD2553" i="57"/>
  <c r="CE2553" i="57"/>
  <c r="CF2553" i="57"/>
  <c r="CG2553" i="57"/>
  <c r="CH2553" i="57"/>
  <c r="CI2553" i="57"/>
  <c r="CJ2553" i="57"/>
  <c r="CK2553" i="57"/>
  <c r="CA2561" i="57"/>
  <c r="CB2561" i="57"/>
  <c r="CC2561" i="57"/>
  <c r="CD2561" i="57"/>
  <c r="CE2561" i="57"/>
  <c r="CF2561" i="57"/>
  <c r="CG2561" i="57"/>
  <c r="CH2561" i="57"/>
  <c r="CI2561" i="57"/>
  <c r="CJ2561" i="57"/>
  <c r="CK2561" i="57"/>
  <c r="CA2569" i="57"/>
  <c r="CB2569" i="57"/>
  <c r="CC2569" i="57"/>
  <c r="CD2569" i="57"/>
  <c r="CE2569" i="57"/>
  <c r="CF2569" i="57"/>
  <c r="CG2569" i="57"/>
  <c r="CH2569" i="57"/>
  <c r="CI2569" i="57"/>
  <c r="CJ2569" i="57"/>
  <c r="CK2569" i="57"/>
  <c r="CA2577" i="57"/>
  <c r="CB2577" i="57"/>
  <c r="CC2577" i="57"/>
  <c r="CD2577" i="57"/>
  <c r="CE2577" i="57"/>
  <c r="CF2577" i="57"/>
  <c r="CG2577" i="57"/>
  <c r="CH2577" i="57"/>
  <c r="CI2577" i="57"/>
  <c r="CJ2577" i="57"/>
  <c r="CK2577" i="57"/>
  <c r="CA2585" i="57"/>
  <c r="CB2585" i="57"/>
  <c r="CC2585" i="57"/>
  <c r="CD2585" i="57"/>
  <c r="CE2585" i="57"/>
  <c r="CF2585" i="57"/>
  <c r="CG2585" i="57"/>
  <c r="CH2585" i="57"/>
  <c r="CI2585" i="57"/>
  <c r="CJ2585" i="57"/>
  <c r="CK2585" i="57"/>
  <c r="CA2593" i="57"/>
  <c r="CB2593" i="57"/>
  <c r="CC2593" i="57"/>
  <c r="CD2593" i="57"/>
  <c r="CE2593" i="57"/>
  <c r="CF2593" i="57"/>
  <c r="CG2593" i="57"/>
  <c r="CH2593" i="57"/>
  <c r="CI2593" i="57"/>
  <c r="CJ2593" i="57"/>
  <c r="CK2593" i="57"/>
  <c r="CA2601" i="57"/>
  <c r="CB2601" i="57"/>
  <c r="CC2601" i="57"/>
  <c r="CD2601" i="57"/>
  <c r="CE2601" i="57"/>
  <c r="CF2601" i="57"/>
  <c r="CG2601" i="57"/>
  <c r="CH2601" i="57"/>
  <c r="CI2601" i="57"/>
  <c r="CJ2601" i="57"/>
  <c r="CK2601" i="57"/>
  <c r="CA2609" i="57"/>
  <c r="CB2609" i="57"/>
  <c r="CC2609" i="57"/>
  <c r="CD2609" i="57"/>
  <c r="CE2609" i="57"/>
  <c r="CF2609" i="57"/>
  <c r="CG2609" i="57"/>
  <c r="CH2609" i="57"/>
  <c r="CI2609" i="57"/>
  <c r="CJ2609" i="57"/>
  <c r="CK2609" i="57"/>
  <c r="CA2617" i="57"/>
  <c r="CB2617" i="57"/>
  <c r="CC2617" i="57"/>
  <c r="CD2617" i="57"/>
  <c r="CE2617" i="57"/>
  <c r="CF2617" i="57"/>
  <c r="CG2617" i="57"/>
  <c r="CH2617" i="57"/>
  <c r="CI2617" i="57"/>
  <c r="CJ2617" i="57"/>
  <c r="CK2617" i="57"/>
  <c r="CA2625" i="57"/>
  <c r="CB2625" i="57"/>
  <c r="CC2625" i="57"/>
  <c r="CD2625" i="57"/>
  <c r="CE2625" i="57"/>
  <c r="CF2625" i="57"/>
  <c r="CG2625" i="57"/>
  <c r="CH2625" i="57"/>
  <c r="CI2625" i="57"/>
  <c r="CJ2625" i="57"/>
  <c r="CK2625" i="57"/>
  <c r="CA2633" i="57"/>
  <c r="CB2633" i="57"/>
  <c r="CC2633" i="57"/>
  <c r="CD2633" i="57"/>
  <c r="CE2633" i="57"/>
  <c r="CF2633" i="57"/>
  <c r="CG2633" i="57"/>
  <c r="CH2633" i="57"/>
  <c r="CI2633" i="57"/>
  <c r="CJ2633" i="57"/>
  <c r="CK2633" i="57"/>
  <c r="CA2641" i="57"/>
  <c r="CB2641" i="57"/>
  <c r="CC2641" i="57"/>
  <c r="CD2641" i="57"/>
  <c r="CE2641" i="57"/>
  <c r="CF2641" i="57"/>
  <c r="CG2641" i="57"/>
  <c r="CH2641" i="57"/>
  <c r="CI2641" i="57"/>
  <c r="CJ2641" i="57"/>
  <c r="CK2641" i="57"/>
  <c r="CA3049" i="57"/>
  <c r="CB3049" i="57"/>
  <c r="CC3049" i="57"/>
  <c r="CD3049" i="57"/>
  <c r="CE3049" i="57"/>
  <c r="CF3049" i="57"/>
  <c r="CG3049" i="57"/>
  <c r="CH3049" i="57"/>
  <c r="CI3049" i="57"/>
  <c r="CJ3049" i="57"/>
  <c r="CK3049" i="57"/>
  <c r="CA3057" i="57"/>
  <c r="CB3057" i="57"/>
  <c r="CC3057" i="57"/>
  <c r="CD3057" i="57"/>
  <c r="CE3057" i="57"/>
  <c r="CF3057" i="57"/>
  <c r="CG3057" i="57"/>
  <c r="CH3057" i="57"/>
  <c r="CI3057" i="57"/>
  <c r="CJ3057" i="57"/>
  <c r="CK3057" i="57"/>
  <c r="CA3065" i="57"/>
  <c r="CB3065" i="57"/>
  <c r="CC3065" i="57"/>
  <c r="CD3065" i="57"/>
  <c r="CE3065" i="57"/>
  <c r="CF3065" i="57"/>
  <c r="CG3065" i="57"/>
  <c r="CH3065" i="57"/>
  <c r="CI3065" i="57"/>
  <c r="CJ3065" i="57"/>
  <c r="CK3065" i="57"/>
  <c r="CA3073" i="57"/>
  <c r="CB3073" i="57"/>
  <c r="CC3073" i="57"/>
  <c r="CD3073" i="57"/>
  <c r="CE3073" i="57"/>
  <c r="CF3073" i="57"/>
  <c r="CG3073" i="57"/>
  <c r="CH3073" i="57"/>
  <c r="CI3073" i="57"/>
  <c r="CJ3073" i="57"/>
  <c r="CK3073" i="57"/>
  <c r="CA3081" i="57"/>
  <c r="CB3081" i="57"/>
  <c r="CC3081" i="57"/>
  <c r="CD3081" i="57"/>
  <c r="CE3081" i="57"/>
  <c r="CF3081" i="57"/>
  <c r="CG3081" i="57"/>
  <c r="CH3081" i="57"/>
  <c r="CI3081" i="57"/>
  <c r="CJ3081" i="57"/>
  <c r="CK3081" i="57"/>
  <c r="CA3089" i="57"/>
  <c r="CB3089" i="57"/>
  <c r="CC3089" i="57"/>
  <c r="CD3089" i="57"/>
  <c r="CE3089" i="57"/>
  <c r="CF3089" i="57"/>
  <c r="CG3089" i="57"/>
  <c r="CH3089" i="57"/>
  <c r="CI3089" i="57"/>
  <c r="CJ3089" i="57"/>
  <c r="CK3089" i="57"/>
  <c r="CA3097" i="57"/>
  <c r="CB3097" i="57"/>
  <c r="CC3097" i="57"/>
  <c r="CD3097" i="57"/>
  <c r="CE3097" i="57"/>
  <c r="CF3097" i="57"/>
  <c r="CG3097" i="57"/>
  <c r="CH3097" i="57"/>
  <c r="CI3097" i="57"/>
  <c r="CJ3097" i="57"/>
  <c r="CK3097" i="57"/>
  <c r="CA3137" i="57"/>
  <c r="CB3137" i="57"/>
  <c r="CC3137" i="57"/>
  <c r="CD3137" i="57"/>
  <c r="CE3137" i="57"/>
  <c r="CF3137" i="57"/>
  <c r="CG3137" i="57"/>
  <c r="CH3137" i="57"/>
  <c r="CI3137" i="57"/>
  <c r="CJ3137" i="57"/>
  <c r="CK3137" i="57"/>
  <c r="CA3929" i="57"/>
  <c r="CB3929" i="57"/>
  <c r="CC3929" i="57"/>
  <c r="CD3929" i="57"/>
  <c r="CE3929" i="57"/>
  <c r="CF3929" i="57"/>
  <c r="CG3929" i="57"/>
  <c r="CH3929" i="57"/>
  <c r="CI3929" i="57"/>
  <c r="CJ3929" i="57"/>
  <c r="CK3929" i="57"/>
  <c r="CA3937" i="57"/>
  <c r="CB3937" i="57"/>
  <c r="CC3937" i="57"/>
  <c r="CD3937" i="57"/>
  <c r="CE3937" i="57"/>
  <c r="CF3937" i="57"/>
  <c r="CG3937" i="57"/>
  <c r="CH3937" i="57"/>
  <c r="CI3937" i="57"/>
  <c r="CJ3937" i="57"/>
  <c r="CK3937" i="57"/>
  <c r="CA3945" i="57"/>
  <c r="CB3945" i="57"/>
  <c r="CC3945" i="57"/>
  <c r="CD3945" i="57"/>
  <c r="CE3945" i="57"/>
  <c r="CF3945" i="57"/>
  <c r="CG3945" i="57"/>
  <c r="CH3945" i="57"/>
  <c r="CI3945" i="57"/>
  <c r="CJ3945" i="57"/>
  <c r="CK3945" i="57"/>
  <c r="CA3953" i="57"/>
  <c r="CB3953" i="57"/>
  <c r="CC3953" i="57"/>
  <c r="CD3953" i="57"/>
  <c r="CE3953" i="57"/>
  <c r="CF3953" i="57"/>
  <c r="CG3953" i="57"/>
  <c r="CH3953" i="57"/>
  <c r="CI3953" i="57"/>
  <c r="CJ3953" i="57"/>
  <c r="CK3953" i="57"/>
  <c r="CA3961" i="57"/>
  <c r="CB3961" i="57"/>
  <c r="CC3961" i="57"/>
  <c r="CD3961" i="57"/>
  <c r="CE3961" i="57"/>
  <c r="CF3961" i="57"/>
  <c r="CG3961" i="57"/>
  <c r="CH3961" i="57"/>
  <c r="CI3961" i="57"/>
  <c r="CJ3961" i="57"/>
  <c r="CK3961" i="57"/>
  <c r="CA3969" i="57"/>
  <c r="CB3969" i="57"/>
  <c r="CC3969" i="57"/>
  <c r="CD3969" i="57"/>
  <c r="CE3969" i="57"/>
  <c r="CF3969" i="57"/>
  <c r="CG3969" i="57"/>
  <c r="CH3969" i="57"/>
  <c r="CI3969" i="57"/>
  <c r="CJ3969" i="57"/>
  <c r="CK3969" i="57"/>
  <c r="CA3985" i="57"/>
  <c r="CB3985" i="57"/>
  <c r="CC3985" i="57"/>
  <c r="CD3985" i="57"/>
  <c r="CE3985" i="57"/>
  <c r="CF3985" i="57"/>
  <c r="CG3985" i="57"/>
  <c r="CH3985" i="57"/>
  <c r="CI3985" i="57"/>
  <c r="CJ3985" i="57"/>
  <c r="CK3985" i="57"/>
  <c r="CA3993" i="57"/>
  <c r="CB3993" i="57"/>
  <c r="CC3993" i="57"/>
  <c r="CD3993" i="57"/>
  <c r="CE3993" i="57"/>
  <c r="CF3993" i="57"/>
  <c r="CG3993" i="57"/>
  <c r="CH3993" i="57"/>
  <c r="CI3993" i="57"/>
  <c r="CJ3993" i="57"/>
  <c r="CK3993" i="57"/>
  <c r="CA4001" i="57"/>
  <c r="CB4001" i="57"/>
  <c r="CC4001" i="57"/>
  <c r="CD4001" i="57"/>
  <c r="CE4001" i="57"/>
  <c r="CF4001" i="57"/>
  <c r="CG4001" i="57"/>
  <c r="CH4001" i="57"/>
  <c r="CI4001" i="57"/>
  <c r="CJ4001" i="57"/>
  <c r="CK4001" i="57"/>
  <c r="CA4009" i="57"/>
  <c r="CB4009" i="57"/>
  <c r="CC4009" i="57"/>
  <c r="CD4009" i="57"/>
  <c r="CE4009" i="57"/>
  <c r="CF4009" i="57"/>
  <c r="CG4009" i="57"/>
  <c r="CH4009" i="57"/>
  <c r="CI4009" i="57"/>
  <c r="CJ4009" i="57"/>
  <c r="CK4009" i="57"/>
  <c r="CA4025" i="57"/>
  <c r="CB4025" i="57"/>
  <c r="CC4025" i="57"/>
  <c r="CD4025" i="57"/>
  <c r="CE4025" i="57"/>
  <c r="CF4025" i="57"/>
  <c r="CG4025" i="57"/>
  <c r="CH4025" i="57"/>
  <c r="CI4025" i="57"/>
  <c r="CJ4025" i="57"/>
  <c r="CK4025" i="57"/>
  <c r="CA4033" i="57"/>
  <c r="CB4033" i="57"/>
  <c r="CC4033" i="57"/>
  <c r="CD4033" i="57"/>
  <c r="CE4033" i="57"/>
  <c r="CF4033" i="57"/>
  <c r="CG4033" i="57"/>
  <c r="CH4033" i="57"/>
  <c r="CI4033" i="57"/>
  <c r="CJ4033" i="57"/>
  <c r="CK4033" i="57"/>
  <c r="CA4041" i="57"/>
  <c r="CB4041" i="57"/>
  <c r="CC4041" i="57"/>
  <c r="CD4041" i="57"/>
  <c r="CE4041" i="57"/>
  <c r="CF4041" i="57"/>
  <c r="CG4041" i="57"/>
  <c r="CH4041" i="57"/>
  <c r="CI4041" i="57"/>
  <c r="CJ4041" i="57"/>
  <c r="CK4041" i="57"/>
  <c r="CA4073" i="57"/>
  <c r="CB4073" i="57"/>
  <c r="CC4073" i="57"/>
  <c r="CD4073" i="57"/>
  <c r="CE4073" i="57"/>
  <c r="CF4073" i="57"/>
  <c r="CG4073" i="57"/>
  <c r="CH4073" i="57"/>
  <c r="CI4073" i="57"/>
  <c r="CJ4073" i="57"/>
  <c r="CK4073" i="57"/>
  <c r="CA4081" i="57"/>
  <c r="CB4081" i="57"/>
  <c r="CC4081" i="57"/>
  <c r="CD4081" i="57"/>
  <c r="CE4081" i="57"/>
  <c r="CF4081" i="57"/>
  <c r="CG4081" i="57"/>
  <c r="CH4081" i="57"/>
  <c r="CI4081" i="57"/>
  <c r="CJ4081" i="57"/>
  <c r="CK4081" i="57"/>
  <c r="CA4089" i="57"/>
  <c r="CB4089" i="57"/>
  <c r="CC4089" i="57"/>
  <c r="CD4089" i="57"/>
  <c r="CE4089" i="57"/>
  <c r="CF4089" i="57"/>
  <c r="CG4089" i="57"/>
  <c r="CH4089" i="57"/>
  <c r="CI4089" i="57"/>
  <c r="CJ4089" i="57"/>
  <c r="CK4089" i="57"/>
  <c r="CA4097" i="57"/>
  <c r="CB4097" i="57"/>
  <c r="CC4097" i="57"/>
  <c r="CD4097" i="57"/>
  <c r="CE4097" i="57"/>
  <c r="CF4097" i="57"/>
  <c r="CG4097" i="57"/>
  <c r="CH4097" i="57"/>
  <c r="CI4097" i="57"/>
  <c r="CJ4097" i="57"/>
  <c r="CK4097" i="57"/>
  <c r="CA4113" i="57"/>
  <c r="CB4113" i="57"/>
  <c r="CC4113" i="57"/>
  <c r="CD4113" i="57"/>
  <c r="CE4113" i="57"/>
  <c r="CF4113" i="57"/>
  <c r="CG4113" i="57"/>
  <c r="CH4113" i="57"/>
  <c r="CI4113" i="57"/>
  <c r="CJ4113" i="57"/>
  <c r="CK4113" i="57"/>
  <c r="CA4121" i="57"/>
  <c r="CB4121" i="57"/>
  <c r="CC4121" i="57"/>
  <c r="CD4121" i="57"/>
  <c r="CE4121" i="57"/>
  <c r="CF4121" i="57"/>
  <c r="CG4121" i="57"/>
  <c r="CH4121" i="57"/>
  <c r="CI4121" i="57"/>
  <c r="CJ4121" i="57"/>
  <c r="CK4121" i="57"/>
  <c r="CA4129" i="57"/>
  <c r="CB4129" i="57"/>
  <c r="CC4129" i="57"/>
  <c r="CD4129" i="57"/>
  <c r="CE4129" i="57"/>
  <c r="CF4129" i="57"/>
  <c r="CG4129" i="57"/>
  <c r="CH4129" i="57"/>
  <c r="CI4129" i="57"/>
  <c r="CJ4129" i="57"/>
  <c r="CK4129" i="57"/>
  <c r="CA4601" i="57"/>
  <c r="CB4601" i="57"/>
  <c r="CC4601" i="57"/>
  <c r="CD4601" i="57"/>
  <c r="CE4601" i="57"/>
  <c r="CF4601" i="57"/>
  <c r="CG4601" i="57"/>
  <c r="CH4601" i="57"/>
  <c r="CI4601" i="57"/>
  <c r="CJ4601" i="57"/>
  <c r="CK4601" i="57"/>
  <c r="CA4609" i="57"/>
  <c r="CB4609" i="57"/>
  <c r="CC4609" i="57"/>
  <c r="CD4609" i="57"/>
  <c r="CE4609" i="57"/>
  <c r="CF4609" i="57"/>
  <c r="CG4609" i="57"/>
  <c r="CH4609" i="57"/>
  <c r="CI4609" i="57"/>
  <c r="CJ4609" i="57"/>
  <c r="CK4609" i="57"/>
  <c r="CA4617" i="57"/>
  <c r="CB4617" i="57"/>
  <c r="CC4617" i="57"/>
  <c r="CD4617" i="57"/>
  <c r="CE4617" i="57"/>
  <c r="CF4617" i="57"/>
  <c r="CG4617" i="57"/>
  <c r="CH4617" i="57"/>
  <c r="CI4617" i="57"/>
  <c r="CJ4617" i="57"/>
  <c r="CK4617" i="57"/>
  <c r="CA4625" i="57"/>
  <c r="CB4625" i="57"/>
  <c r="CC4625" i="57"/>
  <c r="CD4625" i="57"/>
  <c r="CE4625" i="57"/>
  <c r="CF4625" i="57"/>
  <c r="CG4625" i="57"/>
  <c r="CH4625" i="57"/>
  <c r="CI4625" i="57"/>
  <c r="CJ4625" i="57"/>
  <c r="CK4625" i="57"/>
  <c r="CA4633" i="57"/>
  <c r="CB4633" i="57"/>
  <c r="CC4633" i="57"/>
  <c r="CD4633" i="57"/>
  <c r="CE4633" i="57"/>
  <c r="CF4633" i="57"/>
  <c r="CG4633" i="57"/>
  <c r="CH4633" i="57"/>
  <c r="CI4633" i="57"/>
  <c r="CJ4633" i="57"/>
  <c r="CK4633" i="57"/>
  <c r="CA4641" i="57"/>
  <c r="CB4641" i="57"/>
  <c r="CC4641" i="57"/>
  <c r="CD4641" i="57"/>
  <c r="CE4641" i="57"/>
  <c r="CF4641" i="57"/>
  <c r="CG4641" i="57"/>
  <c r="CH4641" i="57"/>
  <c r="CI4641" i="57"/>
  <c r="CJ4641" i="57"/>
  <c r="CK4641" i="57"/>
  <c r="CA4649" i="57"/>
  <c r="CB4649" i="57"/>
  <c r="CC4649" i="57"/>
  <c r="CD4649" i="57"/>
  <c r="CE4649" i="57"/>
  <c r="CF4649" i="57"/>
  <c r="CG4649" i="57"/>
  <c r="CH4649" i="57"/>
  <c r="CI4649" i="57"/>
  <c r="CJ4649" i="57"/>
  <c r="CK4649" i="57"/>
  <c r="CA4657" i="57"/>
  <c r="CB4657" i="57"/>
  <c r="CC4657" i="57"/>
  <c r="CD4657" i="57"/>
  <c r="CE4657" i="57"/>
  <c r="CF4657" i="57"/>
  <c r="CG4657" i="57"/>
  <c r="CH4657" i="57"/>
  <c r="CI4657" i="57"/>
  <c r="CJ4657" i="57"/>
  <c r="CK4657" i="57"/>
  <c r="CA4665" i="57"/>
  <c r="CB4665" i="57"/>
  <c r="CC4665" i="57"/>
  <c r="CD4665" i="57"/>
  <c r="CE4665" i="57"/>
  <c r="CF4665" i="57"/>
  <c r="CG4665" i="57"/>
  <c r="CH4665" i="57"/>
  <c r="CI4665" i="57"/>
  <c r="CJ4665" i="57"/>
  <c r="CK4665" i="57"/>
  <c r="CA4673" i="57"/>
  <c r="CB4673" i="57"/>
  <c r="CC4673" i="57"/>
  <c r="CD4673" i="57"/>
  <c r="CE4673" i="57"/>
  <c r="CF4673" i="57"/>
  <c r="CG4673" i="57"/>
  <c r="CH4673" i="57"/>
  <c r="CI4673" i="57"/>
  <c r="CJ4673" i="57"/>
  <c r="CK4673" i="57"/>
  <c r="CA4689" i="57"/>
  <c r="CB4689" i="57"/>
  <c r="CC4689" i="57"/>
  <c r="CD4689" i="57"/>
  <c r="CE4689" i="57"/>
  <c r="CF4689" i="57"/>
  <c r="CG4689" i="57"/>
  <c r="CH4689" i="57"/>
  <c r="CI4689" i="57"/>
  <c r="CJ4689" i="57"/>
  <c r="CK4689" i="57"/>
  <c r="CA4697" i="57"/>
  <c r="CB4697" i="57"/>
  <c r="CC4697" i="57"/>
  <c r="CD4697" i="57"/>
  <c r="CE4697" i="57"/>
  <c r="CF4697" i="57"/>
  <c r="CG4697" i="57"/>
  <c r="CH4697" i="57"/>
  <c r="CI4697" i="57"/>
  <c r="CJ4697" i="57"/>
  <c r="CK4697" i="57"/>
  <c r="CA4825" i="57"/>
  <c r="CB4825" i="57"/>
  <c r="CC4825" i="57"/>
  <c r="CD4825" i="57"/>
  <c r="CE4825" i="57"/>
  <c r="CF4825" i="57"/>
  <c r="CG4825" i="57"/>
  <c r="CH4825" i="57"/>
  <c r="CI4825" i="57"/>
  <c r="CJ4825" i="57"/>
  <c r="CK4825" i="57"/>
  <c r="CA4833" i="57"/>
  <c r="CB4833" i="57"/>
  <c r="CC4833" i="57"/>
  <c r="CD4833" i="57"/>
  <c r="CE4833" i="57"/>
  <c r="CF4833" i="57"/>
  <c r="CG4833" i="57"/>
  <c r="CH4833" i="57"/>
  <c r="CI4833" i="57"/>
  <c r="CJ4833" i="57"/>
  <c r="CK4833" i="57"/>
  <c r="CA4841" i="57"/>
  <c r="CB4841" i="57"/>
  <c r="CC4841" i="57"/>
  <c r="CD4841" i="57"/>
  <c r="CE4841" i="57"/>
  <c r="CF4841" i="57"/>
  <c r="CG4841" i="57"/>
  <c r="CH4841" i="57"/>
  <c r="CI4841" i="57"/>
  <c r="CJ4841" i="57"/>
  <c r="CK4841" i="57"/>
  <c r="CA4849" i="57"/>
  <c r="CB4849" i="57"/>
  <c r="CC4849" i="57"/>
  <c r="CD4849" i="57"/>
  <c r="CE4849" i="57"/>
  <c r="CF4849" i="57"/>
  <c r="CG4849" i="57"/>
  <c r="CH4849" i="57"/>
  <c r="CI4849" i="57"/>
  <c r="CJ4849" i="57"/>
  <c r="CK4849" i="57"/>
  <c r="CA4857" i="57"/>
  <c r="CB4857" i="57"/>
  <c r="CC4857" i="57"/>
  <c r="CD4857" i="57"/>
  <c r="CE4857" i="57"/>
  <c r="CF4857" i="57"/>
  <c r="CG4857" i="57"/>
  <c r="CH4857" i="57"/>
  <c r="CI4857" i="57"/>
  <c r="CJ4857" i="57"/>
  <c r="CK4857" i="57"/>
  <c r="CA4865" i="57"/>
  <c r="CB4865" i="57"/>
  <c r="CC4865" i="57"/>
  <c r="CD4865" i="57"/>
  <c r="CE4865" i="57"/>
  <c r="CF4865" i="57"/>
  <c r="CG4865" i="57"/>
  <c r="CH4865" i="57"/>
  <c r="CI4865" i="57"/>
  <c r="CJ4865" i="57"/>
  <c r="CK4865" i="57"/>
  <c r="CA4873" i="57"/>
  <c r="CB4873" i="57"/>
  <c r="CC4873" i="57"/>
  <c r="CD4873" i="57"/>
  <c r="CE4873" i="57"/>
  <c r="CF4873" i="57"/>
  <c r="CG4873" i="57"/>
  <c r="CH4873" i="57"/>
  <c r="CI4873" i="57"/>
  <c r="CJ4873" i="57"/>
  <c r="CK4873" i="57"/>
  <c r="CA4881" i="57"/>
  <c r="CB4881" i="57"/>
  <c r="CC4881" i="57"/>
  <c r="CD4881" i="57"/>
  <c r="CE4881" i="57"/>
  <c r="CF4881" i="57"/>
  <c r="CG4881" i="57"/>
  <c r="CH4881" i="57"/>
  <c r="CI4881" i="57"/>
  <c r="CJ4881" i="57"/>
  <c r="CK4881" i="57"/>
  <c r="CA4889" i="57"/>
  <c r="CB4889" i="57"/>
  <c r="CC4889" i="57"/>
  <c r="CD4889" i="57"/>
  <c r="CE4889" i="57"/>
  <c r="CF4889" i="57"/>
  <c r="CG4889" i="57"/>
  <c r="CH4889" i="57"/>
  <c r="CI4889" i="57"/>
  <c r="CJ4889" i="57"/>
  <c r="CK4889" i="57"/>
  <c r="CA4897" i="57"/>
  <c r="CB4897" i="57"/>
  <c r="CC4897" i="57"/>
  <c r="CD4897" i="57"/>
  <c r="CE4897" i="57"/>
  <c r="CF4897" i="57"/>
  <c r="CG4897" i="57"/>
  <c r="CH4897" i="57"/>
  <c r="CI4897" i="57"/>
  <c r="CJ4897" i="57"/>
  <c r="CK4897" i="57"/>
  <c r="CA4905" i="57"/>
  <c r="CB4905" i="57"/>
  <c r="CC4905" i="57"/>
  <c r="CD4905" i="57"/>
  <c r="CE4905" i="57"/>
  <c r="CF4905" i="57"/>
  <c r="CG4905" i="57"/>
  <c r="CH4905" i="57"/>
  <c r="CI4905" i="57"/>
  <c r="CJ4905" i="57"/>
  <c r="CK4905" i="57"/>
  <c r="CA4977" i="57"/>
  <c r="CB4977" i="57"/>
  <c r="CC4977" i="57"/>
  <c r="CD4977" i="57"/>
  <c r="CE4977" i="57"/>
  <c r="CF4977" i="57"/>
  <c r="CG4977" i="57"/>
  <c r="CH4977" i="57"/>
  <c r="CI4977" i="57"/>
  <c r="CJ4977" i="57"/>
  <c r="CK4977" i="57"/>
  <c r="CH17" i="57"/>
  <c r="CI17" i="57"/>
  <c r="CC17" i="57" l="1"/>
  <c r="CF17" i="57"/>
  <c r="AW17" i="57" l="1"/>
  <c r="AT25" i="57"/>
  <c r="AT33" i="57"/>
  <c r="AT41" i="57"/>
  <c r="AT49" i="57"/>
  <c r="AT57" i="57"/>
  <c r="AT65" i="57"/>
  <c r="AT73" i="57"/>
  <c r="AT81" i="57"/>
  <c r="AT89" i="57"/>
  <c r="AT97" i="57"/>
  <c r="AT105" i="57"/>
  <c r="AT113" i="57"/>
  <c r="AT121" i="57"/>
  <c r="AT129" i="57"/>
  <c r="AT137" i="57"/>
  <c r="AT145" i="57"/>
  <c r="AT153" i="57"/>
  <c r="AT161" i="57"/>
  <c r="AT169" i="57"/>
  <c r="AT177" i="57"/>
  <c r="AT185" i="57"/>
  <c r="AT193" i="57"/>
  <c r="AT201" i="57"/>
  <c r="AT209" i="57"/>
  <c r="AT217" i="57"/>
  <c r="AT225" i="57"/>
  <c r="AT233" i="57"/>
  <c r="AT249" i="57"/>
  <c r="AT289" i="57"/>
  <c r="AT305" i="57"/>
  <c r="AT313" i="57"/>
  <c r="AT321" i="57"/>
  <c r="AT329" i="57"/>
  <c r="AT337" i="57"/>
  <c r="AT345" i="57"/>
  <c r="AT353" i="57"/>
  <c r="AT361" i="57"/>
  <c r="AT369" i="57"/>
  <c r="AT377" i="57"/>
  <c r="AT417" i="57"/>
  <c r="AT425" i="57"/>
  <c r="AT433" i="57"/>
  <c r="AT441" i="57"/>
  <c r="AT449" i="57"/>
  <c r="AT505" i="57"/>
  <c r="AT513" i="57"/>
  <c r="AT969" i="57"/>
  <c r="AT977" i="57"/>
  <c r="AT985" i="57"/>
  <c r="AT993" i="57"/>
  <c r="AT1001" i="57"/>
  <c r="AT1009" i="57"/>
  <c r="AT1017" i="57"/>
  <c r="AT1025" i="57"/>
  <c r="AT1041" i="57"/>
  <c r="AT1049" i="57"/>
  <c r="AT1057" i="57"/>
  <c r="AT1065" i="57"/>
  <c r="AT1073" i="57"/>
  <c r="AT1089" i="57"/>
  <c r="AT1097" i="57"/>
  <c r="AT1105" i="57"/>
  <c r="AT1113" i="57"/>
  <c r="AT1121" i="57"/>
  <c r="AT1129" i="57"/>
  <c r="AT1137" i="57"/>
  <c r="AT1145" i="57"/>
  <c r="AT1153" i="57"/>
  <c r="AT1161" i="57"/>
  <c r="AT1169" i="57"/>
  <c r="AT1193" i="57"/>
  <c r="AT1201" i="57"/>
  <c r="AT1225" i="57"/>
  <c r="AT1233" i="57"/>
  <c r="AT1241" i="57"/>
  <c r="AT1249" i="57"/>
  <c r="AT1257" i="57"/>
  <c r="AT1273" i="57"/>
  <c r="AT1289" i="57"/>
  <c r="AT1297" i="57"/>
  <c r="AT1305" i="57"/>
  <c r="AT1313" i="57"/>
  <c r="AT1321" i="57"/>
  <c r="AT1329" i="57"/>
  <c r="AT1337" i="57"/>
  <c r="AT1345" i="57"/>
  <c r="AT1353" i="57"/>
  <c r="AT1369" i="57"/>
  <c r="AT1377" i="57"/>
  <c r="AT1385" i="57"/>
  <c r="AT1393" i="57"/>
  <c r="AT1401" i="57"/>
  <c r="AT1673" i="57"/>
  <c r="AT1681" i="57"/>
  <c r="AT1689" i="57"/>
  <c r="AT1697" i="57"/>
  <c r="AT1705" i="57"/>
  <c r="AT1713" i="57"/>
  <c r="AT1721" i="57"/>
  <c r="AT1729" i="57"/>
  <c r="AT1737" i="57"/>
  <c r="AT1745" i="57"/>
  <c r="AT1753" i="57"/>
  <c r="AT1761" i="57"/>
  <c r="AT1769" i="57"/>
  <c r="AT1777" i="57"/>
  <c r="AT1785" i="57"/>
  <c r="AT1793" i="57"/>
  <c r="AT1801" i="57"/>
  <c r="AT1841" i="57"/>
  <c r="AT1913" i="57"/>
  <c r="AT1993" i="57"/>
  <c r="AT2001" i="57"/>
  <c r="AT2009" i="57"/>
  <c r="AT2017" i="57"/>
  <c r="AT2025" i="57"/>
  <c r="AT2041" i="57"/>
  <c r="AT2113" i="57"/>
  <c r="AT2121" i="57"/>
  <c r="AT2129" i="57"/>
  <c r="AT2249" i="57"/>
  <c r="AT2257" i="57"/>
  <c r="AT2265" i="57"/>
  <c r="AT2273" i="57"/>
  <c r="AT2281" i="57"/>
  <c r="AT2289" i="57"/>
  <c r="AT2297" i="57"/>
  <c r="AT2305" i="57"/>
  <c r="AT2313" i="57"/>
  <c r="AT2321" i="57"/>
  <c r="AT2329" i="57"/>
  <c r="AT2337" i="57"/>
  <c r="AT2345" i="57"/>
  <c r="AT2353" i="57"/>
  <c r="AT2361" i="57"/>
  <c r="AT2369" i="57"/>
  <c r="AT2393" i="57"/>
  <c r="AT2417" i="57"/>
  <c r="AT2441" i="57"/>
  <c r="AT2449" i="57"/>
  <c r="AT2457" i="57"/>
  <c r="AT2465" i="57"/>
  <c r="AT2473" i="57"/>
  <c r="AT2481" i="57"/>
  <c r="AT2497" i="57"/>
  <c r="AT2553" i="57"/>
  <c r="AT2561" i="57"/>
  <c r="AT2569" i="57"/>
  <c r="AT2577" i="57"/>
  <c r="AT2585" i="57"/>
  <c r="AT2593" i="57"/>
  <c r="AT2601" i="57"/>
  <c r="AT2609" i="57"/>
  <c r="AT2617" i="57"/>
  <c r="AT2625" i="57"/>
  <c r="AT2633" i="57"/>
  <c r="AT2641" i="57"/>
  <c r="AT3049" i="57"/>
  <c r="AT3057" i="57"/>
  <c r="AT3065" i="57"/>
  <c r="AT3073" i="57"/>
  <c r="AT3081" i="57"/>
  <c r="AT3089" i="57"/>
  <c r="AT3097" i="57"/>
  <c r="AT3137" i="57"/>
  <c r="AT3929" i="57"/>
  <c r="AT3937" i="57"/>
  <c r="AT3945" i="57"/>
  <c r="AT3953" i="57"/>
  <c r="AT3961" i="57"/>
  <c r="AT3969" i="57"/>
  <c r="AT3985" i="57"/>
  <c r="AT3993" i="57"/>
  <c r="AT4001" i="57"/>
  <c r="AT4009" i="57"/>
  <c r="AT4025" i="57"/>
  <c r="AT4033" i="57"/>
  <c r="AT4041" i="57"/>
  <c r="AT4073" i="57"/>
  <c r="AT4081" i="57"/>
  <c r="AT4089" i="57"/>
  <c r="AT4097" i="57"/>
  <c r="AT4113" i="57"/>
  <c r="AT4121" i="57"/>
  <c r="AT4129" i="57"/>
  <c r="AT4601" i="57"/>
  <c r="AT4609" i="57"/>
  <c r="AT4617" i="57"/>
  <c r="AT4625" i="57"/>
  <c r="AT4633" i="57"/>
  <c r="AT4641" i="57"/>
  <c r="AT4649" i="57"/>
  <c r="AT4657" i="57"/>
  <c r="AT4665" i="57"/>
  <c r="AT4673" i="57"/>
  <c r="AT4689" i="57"/>
  <c r="AT4697" i="57"/>
  <c r="AT4825" i="57"/>
  <c r="AT4833" i="57"/>
  <c r="AT4841" i="57"/>
  <c r="AT4849" i="57"/>
  <c r="AT4857" i="57"/>
  <c r="AT4865" i="57"/>
  <c r="AT4873" i="57"/>
  <c r="AT4881" i="57"/>
  <c r="AT4889" i="57"/>
  <c r="AT4897" i="57"/>
  <c r="AT4905" i="57"/>
  <c r="AT4977" i="57"/>
  <c r="AT17" i="57"/>
  <c r="BH25" i="57" l="1"/>
  <c r="BI25" i="57"/>
  <c r="BJ25" i="57"/>
  <c r="BK25" i="57"/>
  <c r="BH33" i="57"/>
  <c r="BI33" i="57"/>
  <c r="BJ33" i="57"/>
  <c r="BK33" i="57"/>
  <c r="BH41" i="57"/>
  <c r="BI41" i="57"/>
  <c r="BJ41" i="57"/>
  <c r="BK41" i="57"/>
  <c r="BH49" i="57"/>
  <c r="BI49" i="57"/>
  <c r="BJ49" i="57"/>
  <c r="BK49" i="57"/>
  <c r="BH57" i="57"/>
  <c r="BI57" i="57"/>
  <c r="BJ57" i="57"/>
  <c r="BK57" i="57"/>
  <c r="BH65" i="57"/>
  <c r="BI65" i="57"/>
  <c r="BJ65" i="57"/>
  <c r="BK65" i="57"/>
  <c r="BH73" i="57"/>
  <c r="BI73" i="57"/>
  <c r="BJ73" i="57"/>
  <c r="BK73" i="57"/>
  <c r="BH81" i="57"/>
  <c r="BI81" i="57"/>
  <c r="BJ81" i="57"/>
  <c r="BK81" i="57"/>
  <c r="BH89" i="57"/>
  <c r="BI89" i="57"/>
  <c r="BJ89" i="57"/>
  <c r="BK89" i="57"/>
  <c r="BH97" i="57"/>
  <c r="BI97" i="57"/>
  <c r="BJ97" i="57"/>
  <c r="BK97" i="57"/>
  <c r="BH105" i="57"/>
  <c r="BI105" i="57"/>
  <c r="BJ105" i="57"/>
  <c r="BK105" i="57"/>
  <c r="BH113" i="57"/>
  <c r="BI113" i="57"/>
  <c r="BJ113" i="57"/>
  <c r="BK113" i="57"/>
  <c r="BH121" i="57"/>
  <c r="BI121" i="57"/>
  <c r="BJ121" i="57"/>
  <c r="BK121" i="57"/>
  <c r="BH129" i="57"/>
  <c r="BI129" i="57"/>
  <c r="BJ129" i="57"/>
  <c r="BK129" i="57"/>
  <c r="BH137" i="57"/>
  <c r="BI137" i="57"/>
  <c r="BJ137" i="57"/>
  <c r="BK137" i="57"/>
  <c r="BH145" i="57"/>
  <c r="BI145" i="57"/>
  <c r="BJ145" i="57"/>
  <c r="BK145" i="57"/>
  <c r="BH153" i="57"/>
  <c r="BI153" i="57"/>
  <c r="BJ153" i="57"/>
  <c r="BK153" i="57"/>
  <c r="BH161" i="57"/>
  <c r="BI161" i="57"/>
  <c r="BJ161" i="57"/>
  <c r="BK161" i="57"/>
  <c r="BH169" i="57"/>
  <c r="BI169" i="57"/>
  <c r="BJ169" i="57"/>
  <c r="BK169" i="57"/>
  <c r="BH177" i="57"/>
  <c r="BI177" i="57"/>
  <c r="BJ177" i="57"/>
  <c r="BK177" i="57"/>
  <c r="BH185" i="57"/>
  <c r="BI185" i="57"/>
  <c r="BJ185" i="57"/>
  <c r="BK185" i="57"/>
  <c r="BH193" i="57"/>
  <c r="BI193" i="57"/>
  <c r="BJ193" i="57"/>
  <c r="BK193" i="57"/>
  <c r="BH201" i="57"/>
  <c r="BI201" i="57"/>
  <c r="BJ201" i="57"/>
  <c r="BK201" i="57"/>
  <c r="BH209" i="57"/>
  <c r="BI209" i="57"/>
  <c r="BJ209" i="57"/>
  <c r="BK209" i="57"/>
  <c r="BH217" i="57"/>
  <c r="BI217" i="57"/>
  <c r="BJ217" i="57"/>
  <c r="BK217" i="57"/>
  <c r="BH225" i="57"/>
  <c r="BI225" i="57"/>
  <c r="BJ225" i="57"/>
  <c r="BK225" i="57"/>
  <c r="BH233" i="57"/>
  <c r="BI233" i="57"/>
  <c r="BJ233" i="57"/>
  <c r="BK233" i="57"/>
  <c r="BH249" i="57"/>
  <c r="BI249" i="57"/>
  <c r="BJ249" i="57"/>
  <c r="BK249" i="57"/>
  <c r="BH289" i="57"/>
  <c r="BI289" i="57"/>
  <c r="BJ289" i="57"/>
  <c r="BK289" i="57"/>
  <c r="BH305" i="57"/>
  <c r="BI305" i="57"/>
  <c r="BJ305" i="57"/>
  <c r="BK305" i="57"/>
  <c r="BH313" i="57"/>
  <c r="BI313" i="57"/>
  <c r="BJ313" i="57"/>
  <c r="BK313" i="57"/>
  <c r="BH321" i="57"/>
  <c r="BI321" i="57"/>
  <c r="BJ321" i="57"/>
  <c r="BK321" i="57"/>
  <c r="BH329" i="57"/>
  <c r="BI329" i="57"/>
  <c r="BJ329" i="57"/>
  <c r="BK329" i="57"/>
  <c r="BH337" i="57"/>
  <c r="BI337" i="57"/>
  <c r="BJ337" i="57"/>
  <c r="BK337" i="57"/>
  <c r="BH345" i="57"/>
  <c r="BI345" i="57"/>
  <c r="BJ345" i="57"/>
  <c r="BK345" i="57"/>
  <c r="BH353" i="57"/>
  <c r="BI353" i="57"/>
  <c r="BJ353" i="57"/>
  <c r="BK353" i="57"/>
  <c r="BH361" i="57"/>
  <c r="BI361" i="57"/>
  <c r="BJ361" i="57"/>
  <c r="BK361" i="57"/>
  <c r="BH369" i="57"/>
  <c r="BI369" i="57"/>
  <c r="BJ369" i="57"/>
  <c r="BK369" i="57"/>
  <c r="BH377" i="57"/>
  <c r="BI377" i="57"/>
  <c r="BJ377" i="57"/>
  <c r="BK377" i="57"/>
  <c r="BH417" i="57"/>
  <c r="BI417" i="57"/>
  <c r="BJ417" i="57"/>
  <c r="BK417" i="57"/>
  <c r="BH425" i="57"/>
  <c r="BI425" i="57"/>
  <c r="BJ425" i="57"/>
  <c r="BK425" i="57"/>
  <c r="BH433" i="57"/>
  <c r="BI433" i="57"/>
  <c r="BJ433" i="57"/>
  <c r="BK433" i="57"/>
  <c r="BH441" i="57"/>
  <c r="BI441" i="57"/>
  <c r="BJ441" i="57"/>
  <c r="BK441" i="57"/>
  <c r="BH449" i="57"/>
  <c r="BI449" i="57"/>
  <c r="BJ449" i="57"/>
  <c r="BK449" i="57"/>
  <c r="BH505" i="57"/>
  <c r="BI505" i="57"/>
  <c r="BJ505" i="57"/>
  <c r="BK505" i="57"/>
  <c r="BH513" i="57"/>
  <c r="BI513" i="57"/>
  <c r="BJ513" i="57"/>
  <c r="BK513" i="57"/>
  <c r="BH969" i="57"/>
  <c r="BI969" i="57"/>
  <c r="BJ969" i="57"/>
  <c r="BK969" i="57"/>
  <c r="BH977" i="57"/>
  <c r="BI977" i="57"/>
  <c r="BJ977" i="57"/>
  <c r="BK977" i="57"/>
  <c r="BH985" i="57"/>
  <c r="BI985" i="57"/>
  <c r="BJ985" i="57"/>
  <c r="BK985" i="57"/>
  <c r="BH993" i="57"/>
  <c r="BI993" i="57"/>
  <c r="BJ993" i="57"/>
  <c r="BK993" i="57"/>
  <c r="BH1001" i="57"/>
  <c r="BI1001" i="57"/>
  <c r="BJ1001" i="57"/>
  <c r="BK1001" i="57"/>
  <c r="BH1009" i="57"/>
  <c r="BI1009" i="57"/>
  <c r="BJ1009" i="57"/>
  <c r="BK1009" i="57"/>
  <c r="BH1017" i="57"/>
  <c r="BI1017" i="57"/>
  <c r="BJ1017" i="57"/>
  <c r="BK1017" i="57"/>
  <c r="BH1025" i="57"/>
  <c r="BI1025" i="57"/>
  <c r="BJ1025" i="57"/>
  <c r="BK1025" i="57"/>
  <c r="BH1041" i="57"/>
  <c r="BI1041" i="57"/>
  <c r="BJ1041" i="57"/>
  <c r="BK1041" i="57"/>
  <c r="BH1049" i="57"/>
  <c r="BI1049" i="57"/>
  <c r="BJ1049" i="57"/>
  <c r="BK1049" i="57"/>
  <c r="BH1057" i="57"/>
  <c r="BI1057" i="57"/>
  <c r="BJ1057" i="57"/>
  <c r="BK1057" i="57"/>
  <c r="BH1065" i="57"/>
  <c r="BI1065" i="57"/>
  <c r="BJ1065" i="57"/>
  <c r="BK1065" i="57"/>
  <c r="BH1073" i="57"/>
  <c r="BI1073" i="57"/>
  <c r="BJ1073" i="57"/>
  <c r="BK1073" i="57"/>
  <c r="BH1089" i="57"/>
  <c r="BI1089" i="57"/>
  <c r="BJ1089" i="57"/>
  <c r="BK1089" i="57"/>
  <c r="BH1097" i="57"/>
  <c r="BI1097" i="57"/>
  <c r="BJ1097" i="57"/>
  <c r="BK1097" i="57"/>
  <c r="BH1105" i="57"/>
  <c r="BI1105" i="57"/>
  <c r="BJ1105" i="57"/>
  <c r="BK1105" i="57"/>
  <c r="BH1113" i="57"/>
  <c r="BI1113" i="57"/>
  <c r="BJ1113" i="57"/>
  <c r="BK1113" i="57"/>
  <c r="BH1121" i="57"/>
  <c r="BI1121" i="57"/>
  <c r="BJ1121" i="57"/>
  <c r="BK1121" i="57"/>
  <c r="BH1129" i="57"/>
  <c r="BI1129" i="57"/>
  <c r="BJ1129" i="57"/>
  <c r="BK1129" i="57"/>
  <c r="BH1137" i="57"/>
  <c r="BI1137" i="57"/>
  <c r="BJ1137" i="57"/>
  <c r="BK1137" i="57"/>
  <c r="BH1145" i="57"/>
  <c r="BI1145" i="57"/>
  <c r="BJ1145" i="57"/>
  <c r="BK1145" i="57"/>
  <c r="BH1153" i="57"/>
  <c r="BI1153" i="57"/>
  <c r="BJ1153" i="57"/>
  <c r="BK1153" i="57"/>
  <c r="BH1161" i="57"/>
  <c r="BI1161" i="57"/>
  <c r="BJ1161" i="57"/>
  <c r="BK1161" i="57"/>
  <c r="BH1169" i="57"/>
  <c r="BI1169" i="57"/>
  <c r="BJ1169" i="57"/>
  <c r="BK1169" i="57"/>
  <c r="BH1193" i="57"/>
  <c r="BI1193" i="57"/>
  <c r="BJ1193" i="57"/>
  <c r="BK1193" i="57"/>
  <c r="BH1201" i="57"/>
  <c r="BI1201" i="57"/>
  <c r="BJ1201" i="57"/>
  <c r="BK1201" i="57"/>
  <c r="BH1225" i="57"/>
  <c r="BI1225" i="57"/>
  <c r="BJ1225" i="57"/>
  <c r="BK1225" i="57"/>
  <c r="BH1233" i="57"/>
  <c r="BI1233" i="57"/>
  <c r="BJ1233" i="57"/>
  <c r="BK1233" i="57"/>
  <c r="BH1241" i="57"/>
  <c r="BI1241" i="57"/>
  <c r="BJ1241" i="57"/>
  <c r="BK1241" i="57"/>
  <c r="BH1249" i="57"/>
  <c r="BI1249" i="57"/>
  <c r="BJ1249" i="57"/>
  <c r="BK1249" i="57"/>
  <c r="BH1257" i="57"/>
  <c r="BI1257" i="57"/>
  <c r="BJ1257" i="57"/>
  <c r="BK1257" i="57"/>
  <c r="BH1273" i="57"/>
  <c r="BI1273" i="57"/>
  <c r="BJ1273" i="57"/>
  <c r="BK1273" i="57"/>
  <c r="BH1289" i="57"/>
  <c r="BI1289" i="57"/>
  <c r="BJ1289" i="57"/>
  <c r="BK1289" i="57"/>
  <c r="BH1297" i="57"/>
  <c r="BI1297" i="57"/>
  <c r="BJ1297" i="57"/>
  <c r="BK1297" i="57"/>
  <c r="BH1305" i="57"/>
  <c r="BI1305" i="57"/>
  <c r="BJ1305" i="57"/>
  <c r="BK1305" i="57"/>
  <c r="BH1313" i="57"/>
  <c r="BI1313" i="57"/>
  <c r="BJ1313" i="57"/>
  <c r="BK1313" i="57"/>
  <c r="BH1321" i="57"/>
  <c r="BI1321" i="57"/>
  <c r="BJ1321" i="57"/>
  <c r="BK1321" i="57"/>
  <c r="BH1329" i="57"/>
  <c r="BI1329" i="57"/>
  <c r="BJ1329" i="57"/>
  <c r="BK1329" i="57"/>
  <c r="BH1337" i="57"/>
  <c r="BI1337" i="57"/>
  <c r="BJ1337" i="57"/>
  <c r="BK1337" i="57"/>
  <c r="BH1345" i="57"/>
  <c r="BI1345" i="57"/>
  <c r="BJ1345" i="57"/>
  <c r="BK1345" i="57"/>
  <c r="BH1353" i="57"/>
  <c r="BI1353" i="57"/>
  <c r="BJ1353" i="57"/>
  <c r="BK1353" i="57"/>
  <c r="BH1369" i="57"/>
  <c r="BI1369" i="57"/>
  <c r="BJ1369" i="57"/>
  <c r="BK1369" i="57"/>
  <c r="BH1377" i="57"/>
  <c r="BI1377" i="57"/>
  <c r="BJ1377" i="57"/>
  <c r="BK1377" i="57"/>
  <c r="BH1385" i="57"/>
  <c r="BI1385" i="57"/>
  <c r="BJ1385" i="57"/>
  <c r="BK1385" i="57"/>
  <c r="BH1393" i="57"/>
  <c r="BI1393" i="57"/>
  <c r="BJ1393" i="57"/>
  <c r="BK1393" i="57"/>
  <c r="BH1401" i="57"/>
  <c r="BI1401" i="57"/>
  <c r="BJ1401" i="57"/>
  <c r="BK1401" i="57"/>
  <c r="BH1673" i="57"/>
  <c r="BI1673" i="57"/>
  <c r="BJ1673" i="57"/>
  <c r="BK1673" i="57"/>
  <c r="BH1681" i="57"/>
  <c r="BI1681" i="57"/>
  <c r="BJ1681" i="57"/>
  <c r="BK1681" i="57"/>
  <c r="BH1689" i="57"/>
  <c r="BI1689" i="57"/>
  <c r="BJ1689" i="57"/>
  <c r="BK1689" i="57"/>
  <c r="BH1697" i="57"/>
  <c r="BI1697" i="57"/>
  <c r="BJ1697" i="57"/>
  <c r="BK1697" i="57"/>
  <c r="BH1705" i="57"/>
  <c r="BI1705" i="57"/>
  <c r="BJ1705" i="57"/>
  <c r="BK1705" i="57"/>
  <c r="BH1713" i="57"/>
  <c r="BI1713" i="57"/>
  <c r="BJ1713" i="57"/>
  <c r="BK1713" i="57"/>
  <c r="BH1721" i="57"/>
  <c r="BI1721" i="57"/>
  <c r="BJ1721" i="57"/>
  <c r="BK1721" i="57"/>
  <c r="BH1729" i="57"/>
  <c r="BI1729" i="57"/>
  <c r="BJ1729" i="57"/>
  <c r="BK1729" i="57"/>
  <c r="BH1737" i="57"/>
  <c r="BI1737" i="57"/>
  <c r="BJ1737" i="57"/>
  <c r="BK1737" i="57"/>
  <c r="BH1745" i="57"/>
  <c r="BI1745" i="57"/>
  <c r="BJ1745" i="57"/>
  <c r="BK1745" i="57"/>
  <c r="BH1753" i="57"/>
  <c r="BI1753" i="57"/>
  <c r="BJ1753" i="57"/>
  <c r="BK1753" i="57"/>
  <c r="BH1761" i="57"/>
  <c r="BI1761" i="57"/>
  <c r="BJ1761" i="57"/>
  <c r="BK1761" i="57"/>
  <c r="BH1769" i="57"/>
  <c r="BI1769" i="57"/>
  <c r="BJ1769" i="57"/>
  <c r="BK1769" i="57"/>
  <c r="BH1777" i="57"/>
  <c r="BI1777" i="57"/>
  <c r="BJ1777" i="57"/>
  <c r="BK1777" i="57"/>
  <c r="BH1785" i="57"/>
  <c r="BI1785" i="57"/>
  <c r="BJ1785" i="57"/>
  <c r="BK1785" i="57"/>
  <c r="BH1793" i="57"/>
  <c r="BI1793" i="57"/>
  <c r="BJ1793" i="57"/>
  <c r="BK1793" i="57"/>
  <c r="BH1801" i="57"/>
  <c r="BI1801" i="57"/>
  <c r="BJ1801" i="57"/>
  <c r="BK1801" i="57"/>
  <c r="BH1841" i="57"/>
  <c r="BI1841" i="57"/>
  <c r="BJ1841" i="57"/>
  <c r="BK1841" i="57"/>
  <c r="BH1913" i="57"/>
  <c r="BI1913" i="57"/>
  <c r="BJ1913" i="57"/>
  <c r="BK1913" i="57"/>
  <c r="BH1993" i="57"/>
  <c r="BI1993" i="57"/>
  <c r="BJ1993" i="57"/>
  <c r="BK1993" i="57"/>
  <c r="BH2001" i="57"/>
  <c r="BI2001" i="57"/>
  <c r="BJ2001" i="57"/>
  <c r="BK2001" i="57"/>
  <c r="BH2009" i="57"/>
  <c r="BI2009" i="57"/>
  <c r="BJ2009" i="57"/>
  <c r="BK2009" i="57"/>
  <c r="BH2017" i="57"/>
  <c r="BI2017" i="57"/>
  <c r="BJ2017" i="57"/>
  <c r="BK2017" i="57"/>
  <c r="BH2025" i="57"/>
  <c r="BI2025" i="57"/>
  <c r="BJ2025" i="57"/>
  <c r="BK2025" i="57"/>
  <c r="BH2041" i="57"/>
  <c r="BI2041" i="57"/>
  <c r="BJ2041" i="57"/>
  <c r="BK2041" i="57"/>
  <c r="BH2113" i="57"/>
  <c r="BI2113" i="57"/>
  <c r="BJ2113" i="57"/>
  <c r="BK2113" i="57"/>
  <c r="BH2121" i="57"/>
  <c r="BI2121" i="57"/>
  <c r="BJ2121" i="57"/>
  <c r="BK2121" i="57"/>
  <c r="BH2129" i="57"/>
  <c r="BI2129" i="57"/>
  <c r="BJ2129" i="57"/>
  <c r="BK2129" i="57"/>
  <c r="BH2249" i="57"/>
  <c r="BI2249" i="57"/>
  <c r="BJ2249" i="57"/>
  <c r="BK2249" i="57"/>
  <c r="BH2257" i="57"/>
  <c r="BI2257" i="57"/>
  <c r="BJ2257" i="57"/>
  <c r="BK2257" i="57"/>
  <c r="BH2265" i="57"/>
  <c r="BI2265" i="57"/>
  <c r="BJ2265" i="57"/>
  <c r="BK2265" i="57"/>
  <c r="BH2273" i="57"/>
  <c r="BI2273" i="57"/>
  <c r="BJ2273" i="57"/>
  <c r="BK2273" i="57"/>
  <c r="BH2281" i="57"/>
  <c r="BI2281" i="57"/>
  <c r="BJ2281" i="57"/>
  <c r="BK2281" i="57"/>
  <c r="BH2289" i="57"/>
  <c r="BI2289" i="57"/>
  <c r="BJ2289" i="57"/>
  <c r="BK2289" i="57"/>
  <c r="BH2297" i="57"/>
  <c r="BI2297" i="57"/>
  <c r="BJ2297" i="57"/>
  <c r="BK2297" i="57"/>
  <c r="BH2305" i="57"/>
  <c r="BI2305" i="57"/>
  <c r="BJ2305" i="57"/>
  <c r="BK2305" i="57"/>
  <c r="BH2313" i="57"/>
  <c r="BI2313" i="57"/>
  <c r="BJ2313" i="57"/>
  <c r="BK2313" i="57"/>
  <c r="BH2321" i="57"/>
  <c r="BI2321" i="57"/>
  <c r="BJ2321" i="57"/>
  <c r="BK2321" i="57"/>
  <c r="BH2329" i="57"/>
  <c r="BI2329" i="57"/>
  <c r="BJ2329" i="57"/>
  <c r="BK2329" i="57"/>
  <c r="BH2337" i="57"/>
  <c r="BI2337" i="57"/>
  <c r="BJ2337" i="57"/>
  <c r="BK2337" i="57"/>
  <c r="BH2345" i="57"/>
  <c r="BI2345" i="57"/>
  <c r="BJ2345" i="57"/>
  <c r="BK2345" i="57"/>
  <c r="BH2353" i="57"/>
  <c r="BI2353" i="57"/>
  <c r="BJ2353" i="57"/>
  <c r="BK2353" i="57"/>
  <c r="BH2361" i="57"/>
  <c r="BI2361" i="57"/>
  <c r="BJ2361" i="57"/>
  <c r="BK2361" i="57"/>
  <c r="BH2369" i="57"/>
  <c r="BI2369" i="57"/>
  <c r="BJ2369" i="57"/>
  <c r="BK2369" i="57"/>
  <c r="BH2393" i="57"/>
  <c r="BI2393" i="57"/>
  <c r="BJ2393" i="57"/>
  <c r="BK2393" i="57"/>
  <c r="BH2417" i="57"/>
  <c r="BI2417" i="57"/>
  <c r="BJ2417" i="57"/>
  <c r="BK2417" i="57"/>
  <c r="BH2441" i="57"/>
  <c r="BI2441" i="57"/>
  <c r="BJ2441" i="57"/>
  <c r="BK2441" i="57"/>
  <c r="BH2449" i="57"/>
  <c r="BI2449" i="57"/>
  <c r="BJ2449" i="57"/>
  <c r="BK2449" i="57"/>
  <c r="BH2457" i="57"/>
  <c r="BI2457" i="57"/>
  <c r="BJ2457" i="57"/>
  <c r="BK2457" i="57"/>
  <c r="BH2465" i="57"/>
  <c r="BI2465" i="57"/>
  <c r="BJ2465" i="57"/>
  <c r="BK2465" i="57"/>
  <c r="BH2473" i="57"/>
  <c r="BI2473" i="57"/>
  <c r="BJ2473" i="57"/>
  <c r="BK2473" i="57"/>
  <c r="BH2481" i="57"/>
  <c r="BI2481" i="57"/>
  <c r="BJ2481" i="57"/>
  <c r="BK2481" i="57"/>
  <c r="BH2497" i="57"/>
  <c r="BI2497" i="57"/>
  <c r="BJ2497" i="57"/>
  <c r="BK2497" i="57"/>
  <c r="BH2553" i="57"/>
  <c r="BI2553" i="57"/>
  <c r="BJ2553" i="57"/>
  <c r="BK2553" i="57"/>
  <c r="BH2561" i="57"/>
  <c r="BI2561" i="57"/>
  <c r="BJ2561" i="57"/>
  <c r="BK2561" i="57"/>
  <c r="BH2569" i="57"/>
  <c r="BI2569" i="57"/>
  <c r="BJ2569" i="57"/>
  <c r="BK2569" i="57"/>
  <c r="BH2577" i="57"/>
  <c r="BI2577" i="57"/>
  <c r="BJ2577" i="57"/>
  <c r="BK2577" i="57"/>
  <c r="BH2585" i="57"/>
  <c r="BI2585" i="57"/>
  <c r="BJ2585" i="57"/>
  <c r="BK2585" i="57"/>
  <c r="BH2593" i="57"/>
  <c r="BI2593" i="57"/>
  <c r="BJ2593" i="57"/>
  <c r="BK2593" i="57"/>
  <c r="BH2601" i="57"/>
  <c r="BI2601" i="57"/>
  <c r="BJ2601" i="57"/>
  <c r="BK2601" i="57"/>
  <c r="BH2609" i="57"/>
  <c r="BI2609" i="57"/>
  <c r="BJ2609" i="57"/>
  <c r="BK2609" i="57"/>
  <c r="BH2617" i="57"/>
  <c r="BI2617" i="57"/>
  <c r="BJ2617" i="57"/>
  <c r="BK2617" i="57"/>
  <c r="BH2625" i="57"/>
  <c r="BI2625" i="57"/>
  <c r="BJ2625" i="57"/>
  <c r="BK2625" i="57"/>
  <c r="BH2633" i="57"/>
  <c r="BI2633" i="57"/>
  <c r="BJ2633" i="57"/>
  <c r="BK2633" i="57"/>
  <c r="BH2641" i="57"/>
  <c r="BI2641" i="57"/>
  <c r="BJ2641" i="57"/>
  <c r="BK2641" i="57"/>
  <c r="BH3049" i="57"/>
  <c r="BI3049" i="57"/>
  <c r="BJ3049" i="57"/>
  <c r="BK3049" i="57"/>
  <c r="BH3057" i="57"/>
  <c r="BI3057" i="57"/>
  <c r="BJ3057" i="57"/>
  <c r="BK3057" i="57"/>
  <c r="BH3065" i="57"/>
  <c r="BI3065" i="57"/>
  <c r="BJ3065" i="57"/>
  <c r="BK3065" i="57"/>
  <c r="BH3073" i="57"/>
  <c r="BI3073" i="57"/>
  <c r="BJ3073" i="57"/>
  <c r="BK3073" i="57"/>
  <c r="BH3081" i="57"/>
  <c r="BI3081" i="57"/>
  <c r="BJ3081" i="57"/>
  <c r="BK3081" i="57"/>
  <c r="BH3089" i="57"/>
  <c r="BI3089" i="57"/>
  <c r="BJ3089" i="57"/>
  <c r="BK3089" i="57"/>
  <c r="BH3097" i="57"/>
  <c r="BI3097" i="57"/>
  <c r="BJ3097" i="57"/>
  <c r="BK3097" i="57"/>
  <c r="BH3137" i="57"/>
  <c r="BI3137" i="57"/>
  <c r="BJ3137" i="57"/>
  <c r="BK3137" i="57"/>
  <c r="BH3929" i="57"/>
  <c r="BI3929" i="57"/>
  <c r="BJ3929" i="57"/>
  <c r="BK3929" i="57"/>
  <c r="BH3937" i="57"/>
  <c r="BI3937" i="57"/>
  <c r="BJ3937" i="57"/>
  <c r="BK3937" i="57"/>
  <c r="BH3945" i="57"/>
  <c r="BI3945" i="57"/>
  <c r="BJ3945" i="57"/>
  <c r="BK3945" i="57"/>
  <c r="BH3953" i="57"/>
  <c r="BI3953" i="57"/>
  <c r="BJ3953" i="57"/>
  <c r="BK3953" i="57"/>
  <c r="BH3961" i="57"/>
  <c r="BI3961" i="57"/>
  <c r="BJ3961" i="57"/>
  <c r="BK3961" i="57"/>
  <c r="BH3969" i="57"/>
  <c r="BI3969" i="57"/>
  <c r="BJ3969" i="57"/>
  <c r="BK3969" i="57"/>
  <c r="BH3985" i="57"/>
  <c r="BI3985" i="57"/>
  <c r="BJ3985" i="57"/>
  <c r="BK3985" i="57"/>
  <c r="BH3993" i="57"/>
  <c r="BI3993" i="57"/>
  <c r="BJ3993" i="57"/>
  <c r="BK3993" i="57"/>
  <c r="BH4001" i="57"/>
  <c r="BI4001" i="57"/>
  <c r="BJ4001" i="57"/>
  <c r="BK4001" i="57"/>
  <c r="BH4009" i="57"/>
  <c r="BI4009" i="57"/>
  <c r="BJ4009" i="57"/>
  <c r="BK4009" i="57"/>
  <c r="BH4025" i="57"/>
  <c r="BI4025" i="57"/>
  <c r="BJ4025" i="57"/>
  <c r="BK4025" i="57"/>
  <c r="BH4033" i="57"/>
  <c r="BI4033" i="57"/>
  <c r="BJ4033" i="57"/>
  <c r="BK4033" i="57"/>
  <c r="BH4041" i="57"/>
  <c r="BI4041" i="57"/>
  <c r="BJ4041" i="57"/>
  <c r="BK4041" i="57"/>
  <c r="BH4073" i="57"/>
  <c r="BI4073" i="57"/>
  <c r="BJ4073" i="57"/>
  <c r="BK4073" i="57"/>
  <c r="BH4081" i="57"/>
  <c r="BI4081" i="57"/>
  <c r="BJ4081" i="57"/>
  <c r="BK4081" i="57"/>
  <c r="BH4089" i="57"/>
  <c r="BI4089" i="57"/>
  <c r="BJ4089" i="57"/>
  <c r="BK4089" i="57"/>
  <c r="BH4097" i="57"/>
  <c r="BI4097" i="57"/>
  <c r="BJ4097" i="57"/>
  <c r="BK4097" i="57"/>
  <c r="BH4113" i="57"/>
  <c r="BI4113" i="57"/>
  <c r="BJ4113" i="57"/>
  <c r="BK4113" i="57"/>
  <c r="BH4121" i="57"/>
  <c r="BI4121" i="57"/>
  <c r="BJ4121" i="57"/>
  <c r="BK4121" i="57"/>
  <c r="BH4129" i="57"/>
  <c r="BI4129" i="57"/>
  <c r="BJ4129" i="57"/>
  <c r="BK4129" i="57"/>
  <c r="BH4601" i="57"/>
  <c r="BI4601" i="57"/>
  <c r="BJ4601" i="57"/>
  <c r="BK4601" i="57"/>
  <c r="BH4609" i="57"/>
  <c r="BI4609" i="57"/>
  <c r="BJ4609" i="57"/>
  <c r="BK4609" i="57"/>
  <c r="BH4617" i="57"/>
  <c r="BI4617" i="57"/>
  <c r="BJ4617" i="57"/>
  <c r="BK4617" i="57"/>
  <c r="BH4625" i="57"/>
  <c r="BI4625" i="57"/>
  <c r="BJ4625" i="57"/>
  <c r="BK4625" i="57"/>
  <c r="BH4633" i="57"/>
  <c r="BI4633" i="57"/>
  <c r="BJ4633" i="57"/>
  <c r="BK4633" i="57"/>
  <c r="BH4641" i="57"/>
  <c r="BI4641" i="57"/>
  <c r="BJ4641" i="57"/>
  <c r="BK4641" i="57"/>
  <c r="BH4649" i="57"/>
  <c r="BI4649" i="57"/>
  <c r="BJ4649" i="57"/>
  <c r="BK4649" i="57"/>
  <c r="BH4657" i="57"/>
  <c r="BI4657" i="57"/>
  <c r="BJ4657" i="57"/>
  <c r="BK4657" i="57"/>
  <c r="BH4665" i="57"/>
  <c r="BI4665" i="57"/>
  <c r="BJ4665" i="57"/>
  <c r="BK4665" i="57"/>
  <c r="BH4673" i="57"/>
  <c r="BI4673" i="57"/>
  <c r="BJ4673" i="57"/>
  <c r="BK4673" i="57"/>
  <c r="BH4689" i="57"/>
  <c r="BI4689" i="57"/>
  <c r="BJ4689" i="57"/>
  <c r="BK4689" i="57"/>
  <c r="BH4697" i="57"/>
  <c r="BI4697" i="57"/>
  <c r="BJ4697" i="57"/>
  <c r="BK4697" i="57"/>
  <c r="BH4825" i="57"/>
  <c r="BI4825" i="57"/>
  <c r="BJ4825" i="57"/>
  <c r="BK4825" i="57"/>
  <c r="BH4833" i="57"/>
  <c r="BI4833" i="57"/>
  <c r="BJ4833" i="57"/>
  <c r="BK4833" i="57"/>
  <c r="BH4841" i="57"/>
  <c r="BI4841" i="57"/>
  <c r="BJ4841" i="57"/>
  <c r="BK4841" i="57"/>
  <c r="BH4849" i="57"/>
  <c r="BI4849" i="57"/>
  <c r="BJ4849" i="57"/>
  <c r="BK4849" i="57"/>
  <c r="BH4857" i="57"/>
  <c r="BI4857" i="57"/>
  <c r="BJ4857" i="57"/>
  <c r="BK4857" i="57"/>
  <c r="BH4865" i="57"/>
  <c r="BI4865" i="57"/>
  <c r="BJ4865" i="57"/>
  <c r="BK4865" i="57"/>
  <c r="BH4873" i="57"/>
  <c r="BI4873" i="57"/>
  <c r="BJ4873" i="57"/>
  <c r="BK4873" i="57"/>
  <c r="BH4881" i="57"/>
  <c r="BI4881" i="57"/>
  <c r="BJ4881" i="57"/>
  <c r="BK4881" i="57"/>
  <c r="BH4889" i="57"/>
  <c r="BI4889" i="57"/>
  <c r="BJ4889" i="57"/>
  <c r="BK4889" i="57"/>
  <c r="BH4897" i="57"/>
  <c r="BI4897" i="57"/>
  <c r="BJ4897" i="57"/>
  <c r="BK4897" i="57"/>
  <c r="BH4905" i="57"/>
  <c r="BI4905" i="57"/>
  <c r="BJ4905" i="57"/>
  <c r="BK4905" i="57"/>
  <c r="BH4977" i="57"/>
  <c r="BI4977" i="57"/>
  <c r="BJ4977" i="57"/>
  <c r="BK4977" i="57"/>
  <c r="BK17" i="57"/>
  <c r="BJ17" i="57"/>
  <c r="BI17" i="57"/>
  <c r="BH17" i="57"/>
  <c r="BX4089" i="57" l="1"/>
  <c r="BY4089" i="57" s="1"/>
  <c r="BQ4089" i="57"/>
  <c r="BW4089" i="57" s="1"/>
  <c r="BP4089" i="57"/>
  <c r="BV4089" i="57" s="1"/>
  <c r="BO4089" i="57"/>
  <c r="BU4089" i="57" s="1"/>
  <c r="BN4089" i="57"/>
  <c r="BT4089" i="57" s="1"/>
  <c r="BM4089" i="57"/>
  <c r="BS4089" i="57" s="1"/>
  <c r="BL4089" i="57"/>
  <c r="BG4089" i="57"/>
  <c r="BF4089" i="57"/>
  <c r="BE4089" i="57"/>
  <c r="BD4089" i="57"/>
  <c r="BC4089" i="57"/>
  <c r="BB4089" i="57"/>
  <c r="BA4089" i="57"/>
  <c r="AZ4089" i="57"/>
  <c r="AY4089" i="57"/>
  <c r="AX4089" i="57"/>
  <c r="AW4089" i="57"/>
  <c r="AV4089" i="57"/>
  <c r="AU4089" i="57"/>
  <c r="AS4089" i="57"/>
  <c r="AR4089" i="57"/>
  <c r="AQ4089" i="57"/>
  <c r="AP4089" i="57"/>
  <c r="AO4089" i="57"/>
  <c r="AN4089" i="57"/>
  <c r="AM4089" i="57"/>
  <c r="CO4089" i="57" l="1"/>
  <c r="BR4089" i="57"/>
  <c r="BZ4089" i="57" s="1"/>
  <c r="AM4097" i="57" l="1"/>
  <c r="AN4097" i="57"/>
  <c r="AO4097" i="57"/>
  <c r="AP4097" i="57"/>
  <c r="AQ4097" i="57"/>
  <c r="AR4097" i="57"/>
  <c r="AS4097" i="57"/>
  <c r="AU4097" i="57"/>
  <c r="AV4097" i="57"/>
  <c r="AW4097" i="57"/>
  <c r="AX4097" i="57"/>
  <c r="AY4097" i="57"/>
  <c r="AZ4097" i="57"/>
  <c r="BA4097" i="57"/>
  <c r="BB4097" i="57"/>
  <c r="BC4097" i="57"/>
  <c r="BD4097" i="57"/>
  <c r="BE4097" i="57"/>
  <c r="BF4097" i="57"/>
  <c r="BG4097" i="57"/>
  <c r="BL4097" i="57"/>
  <c r="BR4097" i="57" s="1"/>
  <c r="BM4097" i="57"/>
  <c r="BS4097" i="57" s="1"/>
  <c r="BN4097" i="57"/>
  <c r="BT4097" i="57" s="1"/>
  <c r="BO4097" i="57"/>
  <c r="BU4097" i="57" s="1"/>
  <c r="BP4097" i="57"/>
  <c r="BV4097" i="57" s="1"/>
  <c r="BQ4097" i="57"/>
  <c r="BW4097" i="57" s="1"/>
  <c r="BX4097" i="57"/>
  <c r="BY4097" i="57" s="1"/>
  <c r="CO4097" i="57" l="1"/>
  <c r="BZ4097" i="57"/>
  <c r="BX2617" i="57" l="1"/>
  <c r="BY2617" i="57" s="1"/>
  <c r="BQ2617" i="57"/>
  <c r="BW2617" i="57" s="1"/>
  <c r="BP2617" i="57"/>
  <c r="BV2617" i="57" s="1"/>
  <c r="BO2617" i="57"/>
  <c r="BU2617" i="57" s="1"/>
  <c r="BN2617" i="57"/>
  <c r="BT2617" i="57" s="1"/>
  <c r="BM2617" i="57"/>
  <c r="BS2617" i="57" s="1"/>
  <c r="BL2617" i="57"/>
  <c r="BG2617" i="57"/>
  <c r="BF2617" i="57"/>
  <c r="BE2617" i="57"/>
  <c r="BD2617" i="57"/>
  <c r="BC2617" i="57"/>
  <c r="BB2617" i="57"/>
  <c r="BA2617" i="57"/>
  <c r="AZ2617" i="57"/>
  <c r="AY2617" i="57"/>
  <c r="AX2617" i="57"/>
  <c r="AW2617" i="57"/>
  <c r="AV2617" i="57"/>
  <c r="AU2617" i="57"/>
  <c r="AS2617" i="57"/>
  <c r="AR2617" i="57"/>
  <c r="AQ2617" i="57"/>
  <c r="AP2617" i="57"/>
  <c r="AO2617" i="57"/>
  <c r="AN2617" i="57"/>
  <c r="AM2617" i="57"/>
  <c r="BX2497" i="57"/>
  <c r="BY2497" i="57" s="1"/>
  <c r="BQ2497" i="57"/>
  <c r="BW2497" i="57" s="1"/>
  <c r="BP2497" i="57"/>
  <c r="BV2497" i="57" s="1"/>
  <c r="BO2497" i="57"/>
  <c r="BU2497" i="57" s="1"/>
  <c r="BN2497" i="57"/>
  <c r="BT2497" i="57" s="1"/>
  <c r="BM2497" i="57"/>
  <c r="BS2497" i="57" s="1"/>
  <c r="BL2497" i="57"/>
  <c r="BG2497" i="57"/>
  <c r="BF2497" i="57"/>
  <c r="BE2497" i="57"/>
  <c r="BD2497" i="57"/>
  <c r="BC2497" i="57"/>
  <c r="BB2497" i="57"/>
  <c r="BA2497" i="57"/>
  <c r="AZ2497" i="57"/>
  <c r="AY2497" i="57"/>
  <c r="AX2497" i="57"/>
  <c r="AW2497" i="57"/>
  <c r="AV2497" i="57"/>
  <c r="AU2497" i="57"/>
  <c r="AS2497" i="57"/>
  <c r="AR2497" i="57"/>
  <c r="AQ2497" i="57"/>
  <c r="AP2497" i="57"/>
  <c r="AO2497" i="57"/>
  <c r="AN2497" i="57"/>
  <c r="AM2497" i="57"/>
  <c r="BX2113" i="57"/>
  <c r="BY2113" i="57" s="1"/>
  <c r="BQ2113" i="57"/>
  <c r="BW2113" i="57" s="1"/>
  <c r="BP2113" i="57"/>
  <c r="BV2113" i="57" s="1"/>
  <c r="BO2113" i="57"/>
  <c r="BU2113" i="57" s="1"/>
  <c r="BN2113" i="57"/>
  <c r="BT2113" i="57" s="1"/>
  <c r="BM2113" i="57"/>
  <c r="BS2113" i="57" s="1"/>
  <c r="BL2113" i="57"/>
  <c r="BG2113" i="57"/>
  <c r="BF2113" i="57"/>
  <c r="BE2113" i="57"/>
  <c r="BD2113" i="57"/>
  <c r="BC2113" i="57"/>
  <c r="BB2113" i="57"/>
  <c r="BA2113" i="57"/>
  <c r="AZ2113" i="57"/>
  <c r="AY2113" i="57"/>
  <c r="AX2113" i="57"/>
  <c r="AW2113" i="57"/>
  <c r="AV2113" i="57"/>
  <c r="AU2113" i="57"/>
  <c r="AS2113" i="57"/>
  <c r="AR2113" i="57"/>
  <c r="AQ2113" i="57"/>
  <c r="AP2113" i="57"/>
  <c r="AO2113" i="57"/>
  <c r="AN2113" i="57"/>
  <c r="AM2113" i="57"/>
  <c r="CO2497" i="57" l="1"/>
  <c r="CO2617" i="57"/>
  <c r="CO2113" i="57"/>
  <c r="BR2617" i="57"/>
  <c r="BZ2617" i="57" s="1"/>
  <c r="BR2497" i="57"/>
  <c r="BZ2497" i="57" s="1"/>
  <c r="BR2113" i="57"/>
  <c r="BZ2113" i="57" s="1"/>
  <c r="BX1297" i="57" l="1"/>
  <c r="BY1297" i="57" s="1"/>
  <c r="BQ1297" i="57"/>
  <c r="BW1297" i="57" s="1"/>
  <c r="BP1297" i="57"/>
  <c r="BV1297" i="57" s="1"/>
  <c r="BO1297" i="57"/>
  <c r="BU1297" i="57" s="1"/>
  <c r="BN1297" i="57"/>
  <c r="BT1297" i="57" s="1"/>
  <c r="BM1297" i="57"/>
  <c r="BS1297" i="57" s="1"/>
  <c r="BL1297" i="57"/>
  <c r="BR1297" i="57" s="1"/>
  <c r="BG1297" i="57"/>
  <c r="BF1297" i="57"/>
  <c r="BE1297" i="57"/>
  <c r="BD1297" i="57"/>
  <c r="BC1297" i="57"/>
  <c r="BB1297" i="57"/>
  <c r="BA1297" i="57"/>
  <c r="AZ1297" i="57"/>
  <c r="AY1297" i="57"/>
  <c r="AX1297" i="57"/>
  <c r="AW1297" i="57"/>
  <c r="AV1297" i="57"/>
  <c r="AU1297" i="57"/>
  <c r="AS1297" i="57"/>
  <c r="AR1297" i="57"/>
  <c r="AQ1297" i="57"/>
  <c r="AP1297" i="57"/>
  <c r="AO1297" i="57"/>
  <c r="AN1297" i="57"/>
  <c r="AM1297" i="57"/>
  <c r="BX1257" i="57"/>
  <c r="BY1257" i="57" s="1"/>
  <c r="BQ1257" i="57"/>
  <c r="BW1257" i="57" s="1"/>
  <c r="BP1257" i="57"/>
  <c r="BV1257" i="57" s="1"/>
  <c r="BO1257" i="57"/>
  <c r="BU1257" i="57" s="1"/>
  <c r="BN1257" i="57"/>
  <c r="BT1257" i="57" s="1"/>
  <c r="BM1257" i="57"/>
  <c r="BS1257" i="57" s="1"/>
  <c r="BL1257" i="57"/>
  <c r="BG1257" i="57"/>
  <c r="BF1257" i="57"/>
  <c r="BE1257" i="57"/>
  <c r="BD1257" i="57"/>
  <c r="BC1257" i="57"/>
  <c r="BB1257" i="57"/>
  <c r="BA1257" i="57"/>
  <c r="AZ1257" i="57"/>
  <c r="AY1257" i="57"/>
  <c r="AX1257" i="57"/>
  <c r="AW1257" i="57"/>
  <c r="AV1257" i="57"/>
  <c r="AU1257" i="57"/>
  <c r="AS1257" i="57"/>
  <c r="AR1257" i="57"/>
  <c r="AQ1257" i="57"/>
  <c r="AP1257" i="57"/>
  <c r="AO1257" i="57"/>
  <c r="AN1257" i="57"/>
  <c r="AM1257" i="57"/>
  <c r="BX1241" i="57"/>
  <c r="BY1241" i="57" s="1"/>
  <c r="BQ1241" i="57"/>
  <c r="BW1241" i="57" s="1"/>
  <c r="BP1241" i="57"/>
  <c r="BV1241" i="57" s="1"/>
  <c r="BO1241" i="57"/>
  <c r="BU1241" i="57" s="1"/>
  <c r="BN1241" i="57"/>
  <c r="BT1241" i="57" s="1"/>
  <c r="BM1241" i="57"/>
  <c r="BS1241" i="57" s="1"/>
  <c r="BL1241" i="57"/>
  <c r="BG1241" i="57"/>
  <c r="BF1241" i="57"/>
  <c r="BE1241" i="57"/>
  <c r="BD1241" i="57"/>
  <c r="BC1241" i="57"/>
  <c r="BB1241" i="57"/>
  <c r="BA1241" i="57"/>
  <c r="AZ1241" i="57"/>
  <c r="AY1241" i="57"/>
  <c r="AX1241" i="57"/>
  <c r="AW1241" i="57"/>
  <c r="AV1241" i="57"/>
  <c r="AU1241" i="57"/>
  <c r="AS1241" i="57"/>
  <c r="AR1241" i="57"/>
  <c r="AQ1241" i="57"/>
  <c r="AP1241" i="57"/>
  <c r="AO1241" i="57"/>
  <c r="AN1241" i="57"/>
  <c r="AM1241" i="57"/>
  <c r="BX1225" i="57"/>
  <c r="BY1225" i="57" s="1"/>
  <c r="BQ1225" i="57"/>
  <c r="BW1225" i="57" s="1"/>
  <c r="BP1225" i="57"/>
  <c r="BV1225" i="57" s="1"/>
  <c r="BO1225" i="57"/>
  <c r="BU1225" i="57" s="1"/>
  <c r="BN1225" i="57"/>
  <c r="BT1225" i="57" s="1"/>
  <c r="BM1225" i="57"/>
  <c r="BS1225" i="57" s="1"/>
  <c r="BL1225" i="57"/>
  <c r="BR1225" i="57" s="1"/>
  <c r="BG1225" i="57"/>
  <c r="BF1225" i="57"/>
  <c r="BE1225" i="57"/>
  <c r="BD1225" i="57"/>
  <c r="BC1225" i="57"/>
  <c r="BB1225" i="57"/>
  <c r="BA1225" i="57"/>
  <c r="AZ1225" i="57"/>
  <c r="AY1225" i="57"/>
  <c r="AX1225" i="57"/>
  <c r="AW1225" i="57"/>
  <c r="AV1225" i="57"/>
  <c r="AU1225" i="57"/>
  <c r="AS1225" i="57"/>
  <c r="AR1225" i="57"/>
  <c r="AQ1225" i="57"/>
  <c r="AP1225" i="57"/>
  <c r="AO1225" i="57"/>
  <c r="AN1225" i="57"/>
  <c r="AM1225" i="57"/>
  <c r="BX1169" i="57"/>
  <c r="BY1169" i="57" s="1"/>
  <c r="BQ1169" i="57"/>
  <c r="BW1169" i="57" s="1"/>
  <c r="BP1169" i="57"/>
  <c r="BV1169" i="57" s="1"/>
  <c r="BO1169" i="57"/>
  <c r="BU1169" i="57" s="1"/>
  <c r="BN1169" i="57"/>
  <c r="BT1169" i="57" s="1"/>
  <c r="BM1169" i="57"/>
  <c r="BS1169" i="57" s="1"/>
  <c r="BL1169" i="57"/>
  <c r="BR1169" i="57" s="1"/>
  <c r="BG1169" i="57"/>
  <c r="BF1169" i="57"/>
  <c r="BE1169" i="57"/>
  <c r="BD1169" i="57"/>
  <c r="BC1169" i="57"/>
  <c r="BB1169" i="57"/>
  <c r="BA1169" i="57"/>
  <c r="AZ1169" i="57"/>
  <c r="AY1169" i="57"/>
  <c r="AX1169" i="57"/>
  <c r="AW1169" i="57"/>
  <c r="AV1169" i="57"/>
  <c r="AU1169" i="57"/>
  <c r="AS1169" i="57"/>
  <c r="AR1169" i="57"/>
  <c r="AQ1169" i="57"/>
  <c r="AP1169" i="57"/>
  <c r="AO1169" i="57"/>
  <c r="AN1169" i="57"/>
  <c r="AM1169" i="57"/>
  <c r="CO1169" i="57" l="1"/>
  <c r="CO1225" i="57"/>
  <c r="CO1241" i="57"/>
  <c r="CO1257" i="57"/>
  <c r="CO1297" i="57"/>
  <c r="BZ1297" i="57"/>
  <c r="BR1257" i="57"/>
  <c r="BZ1257" i="57" s="1"/>
  <c r="BR1241" i="57"/>
  <c r="BZ1241" i="57" s="1"/>
  <c r="BZ1225" i="57"/>
  <c r="BZ1169" i="57"/>
  <c r="BX201" i="57" l="1"/>
  <c r="BY201" i="57" s="1"/>
  <c r="BQ201" i="57"/>
  <c r="BW201" i="57" s="1"/>
  <c r="BP201" i="57"/>
  <c r="BV201" i="57" s="1"/>
  <c r="BO201" i="57"/>
  <c r="BU201" i="57" s="1"/>
  <c r="BN201" i="57"/>
  <c r="BT201" i="57" s="1"/>
  <c r="BM201" i="57"/>
  <c r="BS201" i="57" s="1"/>
  <c r="BL201" i="57"/>
  <c r="BR201" i="57" s="1"/>
  <c r="BG201" i="57"/>
  <c r="BF201" i="57"/>
  <c r="BE201" i="57"/>
  <c r="BD201" i="57"/>
  <c r="BC201" i="57"/>
  <c r="BB201" i="57"/>
  <c r="BA201" i="57"/>
  <c r="AZ201" i="57"/>
  <c r="AY201" i="57"/>
  <c r="AX201" i="57"/>
  <c r="AW201" i="57"/>
  <c r="AV201" i="57"/>
  <c r="AU201" i="57"/>
  <c r="AS201" i="57"/>
  <c r="AR201" i="57"/>
  <c r="AQ201" i="57"/>
  <c r="AP201" i="57"/>
  <c r="AO201" i="57"/>
  <c r="AN201" i="57"/>
  <c r="AM201" i="57"/>
  <c r="BX4081" i="57"/>
  <c r="BY4081" i="57" s="1"/>
  <c r="BQ4081" i="57"/>
  <c r="BW4081" i="57" s="1"/>
  <c r="BP4081" i="57"/>
  <c r="BV4081" i="57" s="1"/>
  <c r="BO4081" i="57"/>
  <c r="BU4081" i="57" s="1"/>
  <c r="BN4081" i="57"/>
  <c r="BT4081" i="57" s="1"/>
  <c r="BM4081" i="57"/>
  <c r="BS4081" i="57" s="1"/>
  <c r="BL4081" i="57"/>
  <c r="BR4081" i="57" s="1"/>
  <c r="BG4081" i="57"/>
  <c r="BF4081" i="57"/>
  <c r="BE4081" i="57"/>
  <c r="BD4081" i="57"/>
  <c r="BC4081" i="57"/>
  <c r="BB4081" i="57"/>
  <c r="BA4081" i="57"/>
  <c r="AZ4081" i="57"/>
  <c r="AY4081" i="57"/>
  <c r="AX4081" i="57"/>
  <c r="AW4081" i="57"/>
  <c r="AV4081" i="57"/>
  <c r="AU4081" i="57"/>
  <c r="AS4081" i="57"/>
  <c r="AR4081" i="57"/>
  <c r="AQ4081" i="57"/>
  <c r="AP4081" i="57"/>
  <c r="AO4081" i="57"/>
  <c r="AN4081" i="57"/>
  <c r="AM4081" i="57"/>
  <c r="BX4073" i="57"/>
  <c r="BY4073" i="57" s="1"/>
  <c r="BQ4073" i="57"/>
  <c r="BW4073" i="57" s="1"/>
  <c r="BP4073" i="57"/>
  <c r="BV4073" i="57" s="1"/>
  <c r="BO4073" i="57"/>
  <c r="BU4073" i="57" s="1"/>
  <c r="BN4073" i="57"/>
  <c r="BT4073" i="57" s="1"/>
  <c r="BM4073" i="57"/>
  <c r="BS4073" i="57" s="1"/>
  <c r="BL4073" i="57"/>
  <c r="BG4073" i="57"/>
  <c r="BF4073" i="57"/>
  <c r="BE4073" i="57"/>
  <c r="BD4073" i="57"/>
  <c r="BC4073" i="57"/>
  <c r="BB4073" i="57"/>
  <c r="BA4073" i="57"/>
  <c r="AZ4073" i="57"/>
  <c r="AY4073" i="57"/>
  <c r="AX4073" i="57"/>
  <c r="AW4073" i="57"/>
  <c r="AV4073" i="57"/>
  <c r="AU4073" i="57"/>
  <c r="AS4073" i="57"/>
  <c r="AR4073" i="57"/>
  <c r="AQ4073" i="57"/>
  <c r="AP4073" i="57"/>
  <c r="AO4073" i="57"/>
  <c r="AN4073" i="57"/>
  <c r="AM4073" i="57"/>
  <c r="CO4073" i="57" l="1"/>
  <c r="CO4081" i="57"/>
  <c r="CO201" i="57"/>
  <c r="BZ201" i="57"/>
  <c r="BZ4081" i="57"/>
  <c r="BR4073" i="57"/>
  <c r="BZ4073" i="57" s="1"/>
  <c r="BX233" i="57" l="1"/>
  <c r="BY233" i="57" s="1"/>
  <c r="BQ233" i="57"/>
  <c r="BW233" i="57" s="1"/>
  <c r="BP233" i="57"/>
  <c r="BV233" i="57" s="1"/>
  <c r="BO233" i="57"/>
  <c r="BU233" i="57" s="1"/>
  <c r="BN233" i="57"/>
  <c r="BT233" i="57" s="1"/>
  <c r="BM233" i="57"/>
  <c r="BS233" i="57" s="1"/>
  <c r="BL233" i="57"/>
  <c r="BR233" i="57" s="1"/>
  <c r="BG233" i="57"/>
  <c r="BF233" i="57"/>
  <c r="BE233" i="57"/>
  <c r="BD233" i="57"/>
  <c r="BC233" i="57"/>
  <c r="BB233" i="57"/>
  <c r="BA233" i="57"/>
  <c r="AZ233" i="57"/>
  <c r="AY233" i="57"/>
  <c r="AX233" i="57"/>
  <c r="AW233" i="57"/>
  <c r="AV233" i="57"/>
  <c r="AU233" i="57"/>
  <c r="AS233" i="57"/>
  <c r="AR233" i="57"/>
  <c r="AQ233" i="57"/>
  <c r="AP233" i="57"/>
  <c r="AO233" i="57"/>
  <c r="AN233" i="57"/>
  <c r="AM233" i="57"/>
  <c r="CO233" i="57" l="1"/>
  <c r="BZ233" i="57"/>
  <c r="AM25" i="57" l="1"/>
  <c r="AN25" i="57"/>
  <c r="AO25" i="57"/>
  <c r="AP25" i="57"/>
  <c r="AQ25" i="57"/>
  <c r="AR25" i="57"/>
  <c r="AS25" i="57"/>
  <c r="AU25" i="57"/>
  <c r="AV25" i="57"/>
  <c r="AW25" i="57"/>
  <c r="AX25" i="57"/>
  <c r="AY25" i="57"/>
  <c r="AZ25" i="57"/>
  <c r="BA25" i="57"/>
  <c r="BB25" i="57"/>
  <c r="BC25" i="57"/>
  <c r="BD25" i="57"/>
  <c r="BE25" i="57"/>
  <c r="BF25" i="57"/>
  <c r="BG25" i="57"/>
  <c r="BL25" i="57"/>
  <c r="BR25" i="57" s="1"/>
  <c r="BM25" i="57"/>
  <c r="BS25" i="57" s="1"/>
  <c r="BN25" i="57"/>
  <c r="BT25" i="57" s="1"/>
  <c r="BO25" i="57"/>
  <c r="BU25" i="57" s="1"/>
  <c r="BP25" i="57"/>
  <c r="BV25" i="57" s="1"/>
  <c r="BQ25" i="57"/>
  <c r="BW25" i="57" s="1"/>
  <c r="AM33" i="57"/>
  <c r="AN33" i="57"/>
  <c r="AO33" i="57"/>
  <c r="AP33" i="57"/>
  <c r="AQ33" i="57"/>
  <c r="AR33" i="57"/>
  <c r="AS33" i="57"/>
  <c r="AU33" i="57"/>
  <c r="AV33" i="57"/>
  <c r="AW33" i="57"/>
  <c r="AX33" i="57"/>
  <c r="AY33" i="57"/>
  <c r="AZ33" i="57"/>
  <c r="BA33" i="57"/>
  <c r="BB33" i="57"/>
  <c r="BC33" i="57"/>
  <c r="BD33" i="57"/>
  <c r="BE33" i="57"/>
  <c r="BF33" i="57"/>
  <c r="BG33" i="57"/>
  <c r="BL33" i="57"/>
  <c r="BR33" i="57" s="1"/>
  <c r="BM33" i="57"/>
  <c r="BS33" i="57" s="1"/>
  <c r="BN33" i="57"/>
  <c r="BT33" i="57" s="1"/>
  <c r="BO33" i="57"/>
  <c r="BU33" i="57" s="1"/>
  <c r="BP33" i="57"/>
  <c r="BV33" i="57" s="1"/>
  <c r="BQ33" i="57"/>
  <c r="BW33" i="57" s="1"/>
  <c r="AM41" i="57"/>
  <c r="AN41" i="57"/>
  <c r="AO41" i="57"/>
  <c r="AP41" i="57"/>
  <c r="AQ41" i="57"/>
  <c r="AR41" i="57"/>
  <c r="AS41" i="57"/>
  <c r="AU41" i="57"/>
  <c r="AV41" i="57"/>
  <c r="AW41" i="57"/>
  <c r="AX41" i="57"/>
  <c r="AY41" i="57"/>
  <c r="AZ41" i="57"/>
  <c r="BA41" i="57"/>
  <c r="BB41" i="57"/>
  <c r="BC41" i="57"/>
  <c r="BD41" i="57"/>
  <c r="BE41" i="57"/>
  <c r="BF41" i="57"/>
  <c r="BG41" i="57"/>
  <c r="BL41" i="57"/>
  <c r="BR41" i="57" s="1"/>
  <c r="BM41" i="57"/>
  <c r="BS41" i="57" s="1"/>
  <c r="BN41" i="57"/>
  <c r="BT41" i="57" s="1"/>
  <c r="BO41" i="57"/>
  <c r="BP41" i="57"/>
  <c r="BV41" i="57" s="1"/>
  <c r="BQ41" i="57"/>
  <c r="BW41" i="57" s="1"/>
  <c r="AM49" i="57"/>
  <c r="AN49" i="57"/>
  <c r="AO49" i="57"/>
  <c r="AP49" i="57"/>
  <c r="AQ49" i="57"/>
  <c r="AR49" i="57"/>
  <c r="AS49" i="57"/>
  <c r="AU49" i="57"/>
  <c r="AV49" i="57"/>
  <c r="AW49" i="57"/>
  <c r="AX49" i="57"/>
  <c r="AY49" i="57"/>
  <c r="AZ49" i="57"/>
  <c r="BA49" i="57"/>
  <c r="BB49" i="57"/>
  <c r="BC49" i="57"/>
  <c r="BD49" i="57"/>
  <c r="BE49" i="57"/>
  <c r="BF49" i="57"/>
  <c r="BG49" i="57"/>
  <c r="BL49" i="57"/>
  <c r="BR49" i="57" s="1"/>
  <c r="BM49" i="57"/>
  <c r="BS49" i="57" s="1"/>
  <c r="BN49" i="57"/>
  <c r="BT49" i="57" s="1"/>
  <c r="BO49" i="57"/>
  <c r="BU49" i="57" s="1"/>
  <c r="BP49" i="57"/>
  <c r="BV49" i="57" s="1"/>
  <c r="BQ49" i="57"/>
  <c r="BW49" i="57" s="1"/>
  <c r="AM57" i="57"/>
  <c r="AN57" i="57"/>
  <c r="AO57" i="57"/>
  <c r="AP57" i="57"/>
  <c r="AQ57" i="57"/>
  <c r="AR57" i="57"/>
  <c r="AS57" i="57"/>
  <c r="AU57" i="57"/>
  <c r="AV57" i="57"/>
  <c r="AW57" i="57"/>
  <c r="AX57" i="57"/>
  <c r="AY57" i="57"/>
  <c r="AZ57" i="57"/>
  <c r="BA57" i="57"/>
  <c r="BB57" i="57"/>
  <c r="BC57" i="57"/>
  <c r="BD57" i="57"/>
  <c r="BE57" i="57"/>
  <c r="BF57" i="57"/>
  <c r="BG57" i="57"/>
  <c r="BL57" i="57"/>
  <c r="BR57" i="57" s="1"/>
  <c r="BM57" i="57"/>
  <c r="BS57" i="57" s="1"/>
  <c r="BN57" i="57"/>
  <c r="BT57" i="57" s="1"/>
  <c r="BO57" i="57"/>
  <c r="BU57" i="57" s="1"/>
  <c r="BP57" i="57"/>
  <c r="BV57" i="57" s="1"/>
  <c r="BQ57" i="57"/>
  <c r="BW57" i="57" s="1"/>
  <c r="AM65" i="57"/>
  <c r="AN65" i="57"/>
  <c r="AO65" i="57"/>
  <c r="AP65" i="57"/>
  <c r="AQ65" i="57"/>
  <c r="AR65" i="57"/>
  <c r="AS65" i="57"/>
  <c r="AU65" i="57"/>
  <c r="AV65" i="57"/>
  <c r="AW65" i="57"/>
  <c r="AX65" i="57"/>
  <c r="AY65" i="57"/>
  <c r="AZ65" i="57"/>
  <c r="BA65" i="57"/>
  <c r="BB65" i="57"/>
  <c r="BC65" i="57"/>
  <c r="BD65" i="57"/>
  <c r="BE65" i="57"/>
  <c r="BF65" i="57"/>
  <c r="BG65" i="57"/>
  <c r="BL65" i="57"/>
  <c r="BR65" i="57" s="1"/>
  <c r="BM65" i="57"/>
  <c r="BS65" i="57" s="1"/>
  <c r="BN65" i="57"/>
  <c r="BT65" i="57" s="1"/>
  <c r="BO65" i="57"/>
  <c r="BU65" i="57" s="1"/>
  <c r="BP65" i="57"/>
  <c r="BV65" i="57" s="1"/>
  <c r="BQ65" i="57"/>
  <c r="BW65" i="57" s="1"/>
  <c r="AM73" i="57"/>
  <c r="AN73" i="57"/>
  <c r="AO73" i="57"/>
  <c r="AP73" i="57"/>
  <c r="AQ73" i="57"/>
  <c r="AR73" i="57"/>
  <c r="AS73" i="57"/>
  <c r="AU73" i="57"/>
  <c r="AV73" i="57"/>
  <c r="AW73" i="57"/>
  <c r="AX73" i="57"/>
  <c r="AY73" i="57"/>
  <c r="AZ73" i="57"/>
  <c r="BA73" i="57"/>
  <c r="BB73" i="57"/>
  <c r="BC73" i="57"/>
  <c r="BD73" i="57"/>
  <c r="BE73" i="57"/>
  <c r="BF73" i="57"/>
  <c r="BG73" i="57"/>
  <c r="BL73" i="57"/>
  <c r="BR73" i="57" s="1"/>
  <c r="BM73" i="57"/>
  <c r="BS73" i="57" s="1"/>
  <c r="BN73" i="57"/>
  <c r="BT73" i="57" s="1"/>
  <c r="BO73" i="57"/>
  <c r="BU73" i="57" s="1"/>
  <c r="BP73" i="57"/>
  <c r="BV73" i="57" s="1"/>
  <c r="BQ73" i="57"/>
  <c r="BW73" i="57" s="1"/>
  <c r="AM81" i="57"/>
  <c r="AN81" i="57"/>
  <c r="AO81" i="57"/>
  <c r="AP81" i="57"/>
  <c r="AQ81" i="57"/>
  <c r="AR81" i="57"/>
  <c r="AS81" i="57"/>
  <c r="AU81" i="57"/>
  <c r="AV81" i="57"/>
  <c r="AW81" i="57"/>
  <c r="AX81" i="57"/>
  <c r="AY81" i="57"/>
  <c r="AZ81" i="57"/>
  <c r="BA81" i="57"/>
  <c r="BB81" i="57"/>
  <c r="BC81" i="57"/>
  <c r="BD81" i="57"/>
  <c r="BE81" i="57"/>
  <c r="BF81" i="57"/>
  <c r="BG81" i="57"/>
  <c r="BL81" i="57"/>
  <c r="BR81" i="57" s="1"/>
  <c r="BM81" i="57"/>
  <c r="BS81" i="57" s="1"/>
  <c r="BN81" i="57"/>
  <c r="BT81" i="57" s="1"/>
  <c r="BO81" i="57"/>
  <c r="BU81" i="57" s="1"/>
  <c r="BP81" i="57"/>
  <c r="BV81" i="57" s="1"/>
  <c r="BQ81" i="57"/>
  <c r="BW81" i="57" s="1"/>
  <c r="AM89" i="57"/>
  <c r="AN89" i="57"/>
  <c r="AO89" i="57"/>
  <c r="AP89" i="57"/>
  <c r="AQ89" i="57"/>
  <c r="AR89" i="57"/>
  <c r="AS89" i="57"/>
  <c r="AU89" i="57"/>
  <c r="AV89" i="57"/>
  <c r="AW89" i="57"/>
  <c r="AX89" i="57"/>
  <c r="AY89" i="57"/>
  <c r="AZ89" i="57"/>
  <c r="BA89" i="57"/>
  <c r="BB89" i="57"/>
  <c r="BC89" i="57"/>
  <c r="BD89" i="57"/>
  <c r="BE89" i="57"/>
  <c r="BF89" i="57"/>
  <c r="BG89" i="57"/>
  <c r="BL89" i="57"/>
  <c r="BR89" i="57" s="1"/>
  <c r="BM89" i="57"/>
  <c r="BS89" i="57" s="1"/>
  <c r="BN89" i="57"/>
  <c r="BT89" i="57" s="1"/>
  <c r="BO89" i="57"/>
  <c r="BU89" i="57" s="1"/>
  <c r="BP89" i="57"/>
  <c r="BV89" i="57" s="1"/>
  <c r="BQ89" i="57"/>
  <c r="BW89" i="57" s="1"/>
  <c r="AM97" i="57"/>
  <c r="AN97" i="57"/>
  <c r="AO97" i="57"/>
  <c r="AP97" i="57"/>
  <c r="AQ97" i="57"/>
  <c r="AR97" i="57"/>
  <c r="AS97" i="57"/>
  <c r="AU97" i="57"/>
  <c r="AV97" i="57"/>
  <c r="AW97" i="57"/>
  <c r="AX97" i="57"/>
  <c r="AY97" i="57"/>
  <c r="AZ97" i="57"/>
  <c r="BA97" i="57"/>
  <c r="BB97" i="57"/>
  <c r="BC97" i="57"/>
  <c r="BD97" i="57"/>
  <c r="BE97" i="57"/>
  <c r="BF97" i="57"/>
  <c r="BG97" i="57"/>
  <c r="BL97" i="57"/>
  <c r="BR97" i="57" s="1"/>
  <c r="BM97" i="57"/>
  <c r="BS97" i="57" s="1"/>
  <c r="BN97" i="57"/>
  <c r="BT97" i="57" s="1"/>
  <c r="BO97" i="57"/>
  <c r="BU97" i="57" s="1"/>
  <c r="BP97" i="57"/>
  <c r="BV97" i="57" s="1"/>
  <c r="BQ97" i="57"/>
  <c r="BW97" i="57" s="1"/>
  <c r="AM105" i="57"/>
  <c r="AN105" i="57"/>
  <c r="AO105" i="57"/>
  <c r="AP105" i="57"/>
  <c r="AQ105" i="57"/>
  <c r="AR105" i="57"/>
  <c r="AS105" i="57"/>
  <c r="AU105" i="57"/>
  <c r="AV105" i="57"/>
  <c r="AW105" i="57"/>
  <c r="AX105" i="57"/>
  <c r="AY105" i="57"/>
  <c r="AZ105" i="57"/>
  <c r="BA105" i="57"/>
  <c r="BB105" i="57"/>
  <c r="BC105" i="57"/>
  <c r="BD105" i="57"/>
  <c r="BE105" i="57"/>
  <c r="BF105" i="57"/>
  <c r="BG105" i="57"/>
  <c r="BL105" i="57"/>
  <c r="BR105" i="57" s="1"/>
  <c r="BM105" i="57"/>
  <c r="BS105" i="57" s="1"/>
  <c r="BN105" i="57"/>
  <c r="BT105" i="57" s="1"/>
  <c r="BO105" i="57"/>
  <c r="BU105" i="57" s="1"/>
  <c r="BP105" i="57"/>
  <c r="BV105" i="57" s="1"/>
  <c r="BQ105" i="57"/>
  <c r="BW105" i="57" s="1"/>
  <c r="AM113" i="57"/>
  <c r="AN113" i="57"/>
  <c r="AO113" i="57"/>
  <c r="AP113" i="57"/>
  <c r="AQ113" i="57"/>
  <c r="AR113" i="57"/>
  <c r="AS113" i="57"/>
  <c r="AU113" i="57"/>
  <c r="AV113" i="57"/>
  <c r="AW113" i="57"/>
  <c r="AX113" i="57"/>
  <c r="AY113" i="57"/>
  <c r="AZ113" i="57"/>
  <c r="BA113" i="57"/>
  <c r="BB113" i="57"/>
  <c r="BC113" i="57"/>
  <c r="BD113" i="57"/>
  <c r="BE113" i="57"/>
  <c r="BF113" i="57"/>
  <c r="BG113" i="57"/>
  <c r="BL113" i="57"/>
  <c r="BR113" i="57" s="1"/>
  <c r="BM113" i="57"/>
  <c r="BS113" i="57" s="1"/>
  <c r="BN113" i="57"/>
  <c r="BT113" i="57" s="1"/>
  <c r="BO113" i="57"/>
  <c r="BU113" i="57" s="1"/>
  <c r="BP113" i="57"/>
  <c r="BV113" i="57" s="1"/>
  <c r="BQ113" i="57"/>
  <c r="BW113" i="57" s="1"/>
  <c r="AM121" i="57"/>
  <c r="AN121" i="57"/>
  <c r="AO121" i="57"/>
  <c r="AP121" i="57"/>
  <c r="AQ121" i="57"/>
  <c r="AR121" i="57"/>
  <c r="AS121" i="57"/>
  <c r="AU121" i="57"/>
  <c r="AV121" i="57"/>
  <c r="AW121" i="57"/>
  <c r="AX121" i="57"/>
  <c r="AY121" i="57"/>
  <c r="AZ121" i="57"/>
  <c r="BA121" i="57"/>
  <c r="BB121" i="57"/>
  <c r="BC121" i="57"/>
  <c r="BD121" i="57"/>
  <c r="BE121" i="57"/>
  <c r="BF121" i="57"/>
  <c r="BG121" i="57"/>
  <c r="BL121" i="57"/>
  <c r="BR121" i="57" s="1"/>
  <c r="BM121" i="57"/>
  <c r="BS121" i="57" s="1"/>
  <c r="BN121" i="57"/>
  <c r="BT121" i="57" s="1"/>
  <c r="BO121" i="57"/>
  <c r="BU121" i="57" s="1"/>
  <c r="BP121" i="57"/>
  <c r="BV121" i="57" s="1"/>
  <c r="BQ121" i="57"/>
  <c r="BW121" i="57" s="1"/>
  <c r="AM129" i="57"/>
  <c r="AN129" i="57"/>
  <c r="AO129" i="57"/>
  <c r="AP129" i="57"/>
  <c r="AQ129" i="57"/>
  <c r="AR129" i="57"/>
  <c r="AS129" i="57"/>
  <c r="AU129" i="57"/>
  <c r="AV129" i="57"/>
  <c r="AW129" i="57"/>
  <c r="AX129" i="57"/>
  <c r="AY129" i="57"/>
  <c r="AZ129" i="57"/>
  <c r="BA129" i="57"/>
  <c r="BB129" i="57"/>
  <c r="BC129" i="57"/>
  <c r="BD129" i="57"/>
  <c r="BE129" i="57"/>
  <c r="BF129" i="57"/>
  <c r="BG129" i="57"/>
  <c r="BL129" i="57"/>
  <c r="BR129" i="57" s="1"/>
  <c r="BM129" i="57"/>
  <c r="BS129" i="57" s="1"/>
  <c r="BN129" i="57"/>
  <c r="BT129" i="57" s="1"/>
  <c r="BO129" i="57"/>
  <c r="BU129" i="57" s="1"/>
  <c r="BP129" i="57"/>
  <c r="BV129" i="57" s="1"/>
  <c r="BQ129" i="57"/>
  <c r="BW129" i="57" s="1"/>
  <c r="AM137" i="57"/>
  <c r="AN137" i="57"/>
  <c r="AO137" i="57"/>
  <c r="AP137" i="57"/>
  <c r="AQ137" i="57"/>
  <c r="AR137" i="57"/>
  <c r="AS137" i="57"/>
  <c r="AU137" i="57"/>
  <c r="AV137" i="57"/>
  <c r="AW137" i="57"/>
  <c r="AX137" i="57"/>
  <c r="AY137" i="57"/>
  <c r="AZ137" i="57"/>
  <c r="BA137" i="57"/>
  <c r="BB137" i="57"/>
  <c r="BC137" i="57"/>
  <c r="BD137" i="57"/>
  <c r="BE137" i="57"/>
  <c r="BF137" i="57"/>
  <c r="BG137" i="57"/>
  <c r="BL137" i="57"/>
  <c r="BR137" i="57" s="1"/>
  <c r="BM137" i="57"/>
  <c r="BS137" i="57" s="1"/>
  <c r="BN137" i="57"/>
  <c r="BT137" i="57" s="1"/>
  <c r="BO137" i="57"/>
  <c r="BU137" i="57" s="1"/>
  <c r="BP137" i="57"/>
  <c r="BV137" i="57" s="1"/>
  <c r="BQ137" i="57"/>
  <c r="BW137" i="57" s="1"/>
  <c r="AM145" i="57"/>
  <c r="AN145" i="57"/>
  <c r="AO145" i="57"/>
  <c r="AP145" i="57"/>
  <c r="AQ145" i="57"/>
  <c r="AR145" i="57"/>
  <c r="AS145" i="57"/>
  <c r="AU145" i="57"/>
  <c r="AV145" i="57"/>
  <c r="AW145" i="57"/>
  <c r="AX145" i="57"/>
  <c r="AY145" i="57"/>
  <c r="AZ145" i="57"/>
  <c r="BA145" i="57"/>
  <c r="BB145" i="57"/>
  <c r="BC145" i="57"/>
  <c r="BD145" i="57"/>
  <c r="BE145" i="57"/>
  <c r="BF145" i="57"/>
  <c r="BG145" i="57"/>
  <c r="BL145" i="57"/>
  <c r="BR145" i="57" s="1"/>
  <c r="BM145" i="57"/>
  <c r="BS145" i="57" s="1"/>
  <c r="BN145" i="57"/>
  <c r="BT145" i="57" s="1"/>
  <c r="BO145" i="57"/>
  <c r="BU145" i="57" s="1"/>
  <c r="BP145" i="57"/>
  <c r="BV145" i="57" s="1"/>
  <c r="BQ145" i="57"/>
  <c r="BW145" i="57" s="1"/>
  <c r="AM153" i="57"/>
  <c r="AN153" i="57"/>
  <c r="AO153" i="57"/>
  <c r="AP153" i="57"/>
  <c r="AQ153" i="57"/>
  <c r="AR153" i="57"/>
  <c r="AS153" i="57"/>
  <c r="AU153" i="57"/>
  <c r="AV153" i="57"/>
  <c r="AW153" i="57"/>
  <c r="AX153" i="57"/>
  <c r="AY153" i="57"/>
  <c r="AZ153" i="57"/>
  <c r="BA153" i="57"/>
  <c r="BB153" i="57"/>
  <c r="BC153" i="57"/>
  <c r="BD153" i="57"/>
  <c r="BE153" i="57"/>
  <c r="BF153" i="57"/>
  <c r="BG153" i="57"/>
  <c r="BL153" i="57"/>
  <c r="BR153" i="57" s="1"/>
  <c r="BM153" i="57"/>
  <c r="BS153" i="57" s="1"/>
  <c r="BN153" i="57"/>
  <c r="BT153" i="57" s="1"/>
  <c r="BO153" i="57"/>
  <c r="BU153" i="57" s="1"/>
  <c r="BP153" i="57"/>
  <c r="BV153" i="57" s="1"/>
  <c r="BQ153" i="57"/>
  <c r="BW153" i="57" s="1"/>
  <c r="AM161" i="57"/>
  <c r="AN161" i="57"/>
  <c r="AO161" i="57"/>
  <c r="AP161" i="57"/>
  <c r="AQ161" i="57"/>
  <c r="AR161" i="57"/>
  <c r="AS161" i="57"/>
  <c r="AU161" i="57"/>
  <c r="AV161" i="57"/>
  <c r="AW161" i="57"/>
  <c r="AX161" i="57"/>
  <c r="AY161" i="57"/>
  <c r="AZ161" i="57"/>
  <c r="BA161" i="57"/>
  <c r="BB161" i="57"/>
  <c r="BC161" i="57"/>
  <c r="BD161" i="57"/>
  <c r="BE161" i="57"/>
  <c r="BF161" i="57"/>
  <c r="BG161" i="57"/>
  <c r="BL161" i="57"/>
  <c r="BR161" i="57" s="1"/>
  <c r="BM161" i="57"/>
  <c r="BS161" i="57" s="1"/>
  <c r="BN161" i="57"/>
  <c r="BT161" i="57" s="1"/>
  <c r="BO161" i="57"/>
  <c r="BU161" i="57" s="1"/>
  <c r="BP161" i="57"/>
  <c r="BV161" i="57" s="1"/>
  <c r="BQ161" i="57"/>
  <c r="BW161" i="57" s="1"/>
  <c r="AM169" i="57"/>
  <c r="AN169" i="57"/>
  <c r="AO169" i="57"/>
  <c r="AP169" i="57"/>
  <c r="AQ169" i="57"/>
  <c r="AR169" i="57"/>
  <c r="AS169" i="57"/>
  <c r="AU169" i="57"/>
  <c r="AV169" i="57"/>
  <c r="AW169" i="57"/>
  <c r="AX169" i="57"/>
  <c r="AY169" i="57"/>
  <c r="AZ169" i="57"/>
  <c r="BA169" i="57"/>
  <c r="BB169" i="57"/>
  <c r="BC169" i="57"/>
  <c r="BD169" i="57"/>
  <c r="BE169" i="57"/>
  <c r="BF169" i="57"/>
  <c r="BG169" i="57"/>
  <c r="BL169" i="57"/>
  <c r="BR169" i="57" s="1"/>
  <c r="BM169" i="57"/>
  <c r="BS169" i="57" s="1"/>
  <c r="BN169" i="57"/>
  <c r="BT169" i="57" s="1"/>
  <c r="BO169" i="57"/>
  <c r="BU169" i="57" s="1"/>
  <c r="BP169" i="57"/>
  <c r="BV169" i="57" s="1"/>
  <c r="BQ169" i="57"/>
  <c r="BW169" i="57" s="1"/>
  <c r="AM177" i="57"/>
  <c r="AN177" i="57"/>
  <c r="AO177" i="57"/>
  <c r="AP177" i="57"/>
  <c r="AQ177" i="57"/>
  <c r="AR177" i="57"/>
  <c r="AS177" i="57"/>
  <c r="AU177" i="57"/>
  <c r="AV177" i="57"/>
  <c r="AW177" i="57"/>
  <c r="AX177" i="57"/>
  <c r="AY177" i="57"/>
  <c r="AZ177" i="57"/>
  <c r="BA177" i="57"/>
  <c r="BB177" i="57"/>
  <c r="BC177" i="57"/>
  <c r="BD177" i="57"/>
  <c r="BE177" i="57"/>
  <c r="BF177" i="57"/>
  <c r="BG177" i="57"/>
  <c r="BL177" i="57"/>
  <c r="BR177" i="57" s="1"/>
  <c r="BM177" i="57"/>
  <c r="BS177" i="57" s="1"/>
  <c r="BN177" i="57"/>
  <c r="BT177" i="57" s="1"/>
  <c r="BO177" i="57"/>
  <c r="BU177" i="57" s="1"/>
  <c r="BP177" i="57"/>
  <c r="BV177" i="57" s="1"/>
  <c r="BQ177" i="57"/>
  <c r="BW177" i="57" s="1"/>
  <c r="AM185" i="57"/>
  <c r="AN185" i="57"/>
  <c r="AO185" i="57"/>
  <c r="AP185" i="57"/>
  <c r="AQ185" i="57"/>
  <c r="AR185" i="57"/>
  <c r="AS185" i="57"/>
  <c r="AU185" i="57"/>
  <c r="AV185" i="57"/>
  <c r="AW185" i="57"/>
  <c r="AX185" i="57"/>
  <c r="AY185" i="57"/>
  <c r="AZ185" i="57"/>
  <c r="BA185" i="57"/>
  <c r="BB185" i="57"/>
  <c r="BC185" i="57"/>
  <c r="BD185" i="57"/>
  <c r="BE185" i="57"/>
  <c r="BF185" i="57"/>
  <c r="BG185" i="57"/>
  <c r="BL185" i="57"/>
  <c r="BR185" i="57" s="1"/>
  <c r="BM185" i="57"/>
  <c r="BS185" i="57" s="1"/>
  <c r="BN185" i="57"/>
  <c r="BT185" i="57" s="1"/>
  <c r="BO185" i="57"/>
  <c r="BU185" i="57" s="1"/>
  <c r="BP185" i="57"/>
  <c r="BV185" i="57" s="1"/>
  <c r="BQ185" i="57"/>
  <c r="BW185" i="57" s="1"/>
  <c r="AM193" i="57"/>
  <c r="AN193" i="57"/>
  <c r="AO193" i="57"/>
  <c r="AP193" i="57"/>
  <c r="AQ193" i="57"/>
  <c r="AR193" i="57"/>
  <c r="AS193" i="57"/>
  <c r="AU193" i="57"/>
  <c r="AV193" i="57"/>
  <c r="AW193" i="57"/>
  <c r="AX193" i="57"/>
  <c r="AY193" i="57"/>
  <c r="AZ193" i="57"/>
  <c r="BA193" i="57"/>
  <c r="BB193" i="57"/>
  <c r="BC193" i="57"/>
  <c r="BD193" i="57"/>
  <c r="BE193" i="57"/>
  <c r="BF193" i="57"/>
  <c r="BG193" i="57"/>
  <c r="BL193" i="57"/>
  <c r="BR193" i="57" s="1"/>
  <c r="BM193" i="57"/>
  <c r="BS193" i="57" s="1"/>
  <c r="BN193" i="57"/>
  <c r="BT193" i="57" s="1"/>
  <c r="BO193" i="57"/>
  <c r="BU193" i="57" s="1"/>
  <c r="BP193" i="57"/>
  <c r="BV193" i="57" s="1"/>
  <c r="BQ193" i="57"/>
  <c r="BW193" i="57" s="1"/>
  <c r="AM209" i="57"/>
  <c r="AN209" i="57"/>
  <c r="AO209" i="57"/>
  <c r="AP209" i="57"/>
  <c r="AQ209" i="57"/>
  <c r="AR209" i="57"/>
  <c r="AS209" i="57"/>
  <c r="AU209" i="57"/>
  <c r="AV209" i="57"/>
  <c r="AW209" i="57"/>
  <c r="AX209" i="57"/>
  <c r="AY209" i="57"/>
  <c r="AZ209" i="57"/>
  <c r="BA209" i="57"/>
  <c r="BB209" i="57"/>
  <c r="BC209" i="57"/>
  <c r="BD209" i="57"/>
  <c r="BE209" i="57"/>
  <c r="BF209" i="57"/>
  <c r="BG209" i="57"/>
  <c r="BL209" i="57"/>
  <c r="BR209" i="57" s="1"/>
  <c r="BM209" i="57"/>
  <c r="BS209" i="57" s="1"/>
  <c r="BN209" i="57"/>
  <c r="BT209" i="57" s="1"/>
  <c r="BO209" i="57"/>
  <c r="BU209" i="57" s="1"/>
  <c r="BP209" i="57"/>
  <c r="BV209" i="57" s="1"/>
  <c r="BQ209" i="57"/>
  <c r="BW209" i="57" s="1"/>
  <c r="AM217" i="57"/>
  <c r="AN217" i="57"/>
  <c r="AO217" i="57"/>
  <c r="AP217" i="57"/>
  <c r="AQ217" i="57"/>
  <c r="AR217" i="57"/>
  <c r="AS217" i="57"/>
  <c r="AU217" i="57"/>
  <c r="AV217" i="57"/>
  <c r="AW217" i="57"/>
  <c r="AX217" i="57"/>
  <c r="AY217" i="57"/>
  <c r="AZ217" i="57"/>
  <c r="BA217" i="57"/>
  <c r="BB217" i="57"/>
  <c r="BC217" i="57"/>
  <c r="BD217" i="57"/>
  <c r="BE217" i="57"/>
  <c r="BF217" i="57"/>
  <c r="BG217" i="57"/>
  <c r="BL217" i="57"/>
  <c r="BR217" i="57" s="1"/>
  <c r="BM217" i="57"/>
  <c r="BS217" i="57" s="1"/>
  <c r="BN217" i="57"/>
  <c r="BT217" i="57" s="1"/>
  <c r="BO217" i="57"/>
  <c r="BU217" i="57" s="1"/>
  <c r="BP217" i="57"/>
  <c r="BV217" i="57" s="1"/>
  <c r="BQ217" i="57"/>
  <c r="BW217" i="57" s="1"/>
  <c r="AM225" i="57"/>
  <c r="AN225" i="57"/>
  <c r="AO225" i="57"/>
  <c r="AP225" i="57"/>
  <c r="AQ225" i="57"/>
  <c r="AR225" i="57"/>
  <c r="AS225" i="57"/>
  <c r="AU225" i="57"/>
  <c r="AV225" i="57"/>
  <c r="AW225" i="57"/>
  <c r="AX225" i="57"/>
  <c r="AY225" i="57"/>
  <c r="AZ225" i="57"/>
  <c r="BA225" i="57"/>
  <c r="BB225" i="57"/>
  <c r="BC225" i="57"/>
  <c r="BD225" i="57"/>
  <c r="BE225" i="57"/>
  <c r="BF225" i="57"/>
  <c r="BG225" i="57"/>
  <c r="BL225" i="57"/>
  <c r="BR225" i="57" s="1"/>
  <c r="BM225" i="57"/>
  <c r="BS225" i="57" s="1"/>
  <c r="BN225" i="57"/>
  <c r="BT225" i="57" s="1"/>
  <c r="BO225" i="57"/>
  <c r="BU225" i="57" s="1"/>
  <c r="BP225" i="57"/>
  <c r="BV225" i="57" s="1"/>
  <c r="BQ225" i="57"/>
  <c r="BW225" i="57" s="1"/>
  <c r="AM249" i="57"/>
  <c r="AN249" i="57"/>
  <c r="AO249" i="57"/>
  <c r="AP249" i="57"/>
  <c r="AQ249" i="57"/>
  <c r="AR249" i="57"/>
  <c r="AS249" i="57"/>
  <c r="AU249" i="57"/>
  <c r="AV249" i="57"/>
  <c r="AW249" i="57"/>
  <c r="AX249" i="57"/>
  <c r="AY249" i="57"/>
  <c r="AZ249" i="57"/>
  <c r="BA249" i="57"/>
  <c r="BB249" i="57"/>
  <c r="BC249" i="57"/>
  <c r="BD249" i="57"/>
  <c r="BE249" i="57"/>
  <c r="BF249" i="57"/>
  <c r="BG249" i="57"/>
  <c r="BL249" i="57"/>
  <c r="BR249" i="57" s="1"/>
  <c r="BM249" i="57"/>
  <c r="BS249" i="57" s="1"/>
  <c r="BN249" i="57"/>
  <c r="BT249" i="57" s="1"/>
  <c r="BO249" i="57"/>
  <c r="BU249" i="57" s="1"/>
  <c r="BP249" i="57"/>
  <c r="BV249" i="57" s="1"/>
  <c r="BQ249" i="57"/>
  <c r="BW249" i="57" s="1"/>
  <c r="AM289" i="57"/>
  <c r="AN289" i="57"/>
  <c r="AO289" i="57"/>
  <c r="AP289" i="57"/>
  <c r="AQ289" i="57"/>
  <c r="AR289" i="57"/>
  <c r="AS289" i="57"/>
  <c r="AU289" i="57"/>
  <c r="AV289" i="57"/>
  <c r="AW289" i="57"/>
  <c r="AX289" i="57"/>
  <c r="AY289" i="57"/>
  <c r="AZ289" i="57"/>
  <c r="BA289" i="57"/>
  <c r="BB289" i="57"/>
  <c r="BC289" i="57"/>
  <c r="BD289" i="57"/>
  <c r="BE289" i="57"/>
  <c r="BF289" i="57"/>
  <c r="BG289" i="57"/>
  <c r="BL289" i="57"/>
  <c r="BR289" i="57" s="1"/>
  <c r="BM289" i="57"/>
  <c r="BS289" i="57" s="1"/>
  <c r="BN289" i="57"/>
  <c r="BT289" i="57" s="1"/>
  <c r="BO289" i="57"/>
  <c r="BU289" i="57" s="1"/>
  <c r="BP289" i="57"/>
  <c r="BV289" i="57" s="1"/>
  <c r="BQ289" i="57"/>
  <c r="BW289" i="57" s="1"/>
  <c r="AM305" i="57"/>
  <c r="AN305" i="57"/>
  <c r="AO305" i="57"/>
  <c r="AP305" i="57"/>
  <c r="AQ305" i="57"/>
  <c r="AR305" i="57"/>
  <c r="AS305" i="57"/>
  <c r="AU305" i="57"/>
  <c r="AV305" i="57"/>
  <c r="AW305" i="57"/>
  <c r="AX305" i="57"/>
  <c r="AY305" i="57"/>
  <c r="AZ305" i="57"/>
  <c r="BA305" i="57"/>
  <c r="BB305" i="57"/>
  <c r="BC305" i="57"/>
  <c r="BD305" i="57"/>
  <c r="BE305" i="57"/>
  <c r="BF305" i="57"/>
  <c r="BG305" i="57"/>
  <c r="BL305" i="57"/>
  <c r="BR305" i="57" s="1"/>
  <c r="BM305" i="57"/>
  <c r="BS305" i="57" s="1"/>
  <c r="BN305" i="57"/>
  <c r="BT305" i="57" s="1"/>
  <c r="BO305" i="57"/>
  <c r="BU305" i="57" s="1"/>
  <c r="BP305" i="57"/>
  <c r="BV305" i="57" s="1"/>
  <c r="BQ305" i="57"/>
  <c r="BW305" i="57" s="1"/>
  <c r="AM313" i="57"/>
  <c r="AN313" i="57"/>
  <c r="AO313" i="57"/>
  <c r="AP313" i="57"/>
  <c r="AQ313" i="57"/>
  <c r="AR313" i="57"/>
  <c r="AS313" i="57"/>
  <c r="AU313" i="57"/>
  <c r="AV313" i="57"/>
  <c r="AW313" i="57"/>
  <c r="AX313" i="57"/>
  <c r="AY313" i="57"/>
  <c r="AZ313" i="57"/>
  <c r="BA313" i="57"/>
  <c r="BB313" i="57"/>
  <c r="BC313" i="57"/>
  <c r="BD313" i="57"/>
  <c r="BE313" i="57"/>
  <c r="BF313" i="57"/>
  <c r="BG313" i="57"/>
  <c r="BL313" i="57"/>
  <c r="BR313" i="57" s="1"/>
  <c r="BM313" i="57"/>
  <c r="BS313" i="57" s="1"/>
  <c r="BN313" i="57"/>
  <c r="BT313" i="57" s="1"/>
  <c r="BO313" i="57"/>
  <c r="BU313" i="57" s="1"/>
  <c r="BP313" i="57"/>
  <c r="BV313" i="57" s="1"/>
  <c r="BQ313" i="57"/>
  <c r="BW313" i="57" s="1"/>
  <c r="AM321" i="57"/>
  <c r="AN321" i="57"/>
  <c r="AO321" i="57"/>
  <c r="AP321" i="57"/>
  <c r="AQ321" i="57"/>
  <c r="AR321" i="57"/>
  <c r="AS321" i="57"/>
  <c r="AU321" i="57"/>
  <c r="AV321" i="57"/>
  <c r="AW321" i="57"/>
  <c r="AX321" i="57"/>
  <c r="AY321" i="57"/>
  <c r="AZ321" i="57"/>
  <c r="BA321" i="57"/>
  <c r="BB321" i="57"/>
  <c r="BC321" i="57"/>
  <c r="BD321" i="57"/>
  <c r="BE321" i="57"/>
  <c r="BF321" i="57"/>
  <c r="BG321" i="57"/>
  <c r="BL321" i="57"/>
  <c r="BR321" i="57" s="1"/>
  <c r="BM321" i="57"/>
  <c r="BS321" i="57" s="1"/>
  <c r="BN321" i="57"/>
  <c r="BT321" i="57" s="1"/>
  <c r="BO321" i="57"/>
  <c r="BU321" i="57" s="1"/>
  <c r="BP321" i="57"/>
  <c r="BV321" i="57" s="1"/>
  <c r="BQ321" i="57"/>
  <c r="BW321" i="57" s="1"/>
  <c r="AM329" i="57"/>
  <c r="AN329" i="57"/>
  <c r="AO329" i="57"/>
  <c r="AP329" i="57"/>
  <c r="AQ329" i="57"/>
  <c r="AR329" i="57"/>
  <c r="AS329" i="57"/>
  <c r="AU329" i="57"/>
  <c r="AV329" i="57"/>
  <c r="AW329" i="57"/>
  <c r="AX329" i="57"/>
  <c r="AY329" i="57"/>
  <c r="AZ329" i="57"/>
  <c r="BA329" i="57"/>
  <c r="BB329" i="57"/>
  <c r="BC329" i="57"/>
  <c r="BD329" i="57"/>
  <c r="BE329" i="57"/>
  <c r="BF329" i="57"/>
  <c r="BG329" i="57"/>
  <c r="BL329" i="57"/>
  <c r="BR329" i="57" s="1"/>
  <c r="BM329" i="57"/>
  <c r="BS329" i="57" s="1"/>
  <c r="BN329" i="57"/>
  <c r="BT329" i="57" s="1"/>
  <c r="BO329" i="57"/>
  <c r="BU329" i="57" s="1"/>
  <c r="BP329" i="57"/>
  <c r="BV329" i="57" s="1"/>
  <c r="BQ329" i="57"/>
  <c r="BW329" i="57" s="1"/>
  <c r="AM337" i="57"/>
  <c r="AN337" i="57"/>
  <c r="AO337" i="57"/>
  <c r="AP337" i="57"/>
  <c r="AQ337" i="57"/>
  <c r="AR337" i="57"/>
  <c r="AS337" i="57"/>
  <c r="AU337" i="57"/>
  <c r="AV337" i="57"/>
  <c r="AW337" i="57"/>
  <c r="AX337" i="57"/>
  <c r="AY337" i="57"/>
  <c r="AZ337" i="57"/>
  <c r="BA337" i="57"/>
  <c r="BB337" i="57"/>
  <c r="BC337" i="57"/>
  <c r="BD337" i="57"/>
  <c r="BE337" i="57"/>
  <c r="BF337" i="57"/>
  <c r="BG337" i="57"/>
  <c r="BL337" i="57"/>
  <c r="BR337" i="57" s="1"/>
  <c r="BM337" i="57"/>
  <c r="BS337" i="57" s="1"/>
  <c r="BN337" i="57"/>
  <c r="BT337" i="57" s="1"/>
  <c r="BO337" i="57"/>
  <c r="BU337" i="57" s="1"/>
  <c r="BP337" i="57"/>
  <c r="BV337" i="57" s="1"/>
  <c r="BQ337" i="57"/>
  <c r="BW337" i="57" s="1"/>
  <c r="AM345" i="57"/>
  <c r="AN345" i="57"/>
  <c r="AO345" i="57"/>
  <c r="AP345" i="57"/>
  <c r="AQ345" i="57"/>
  <c r="AR345" i="57"/>
  <c r="AS345" i="57"/>
  <c r="AU345" i="57"/>
  <c r="AV345" i="57"/>
  <c r="AW345" i="57"/>
  <c r="AX345" i="57"/>
  <c r="AY345" i="57"/>
  <c r="AZ345" i="57"/>
  <c r="BA345" i="57"/>
  <c r="BB345" i="57"/>
  <c r="BC345" i="57"/>
  <c r="BD345" i="57"/>
  <c r="BE345" i="57"/>
  <c r="BF345" i="57"/>
  <c r="BG345" i="57"/>
  <c r="BL345" i="57"/>
  <c r="BR345" i="57" s="1"/>
  <c r="BM345" i="57"/>
  <c r="BS345" i="57" s="1"/>
  <c r="BN345" i="57"/>
  <c r="BT345" i="57" s="1"/>
  <c r="BO345" i="57"/>
  <c r="BU345" i="57" s="1"/>
  <c r="BP345" i="57"/>
  <c r="BV345" i="57" s="1"/>
  <c r="BQ345" i="57"/>
  <c r="BW345" i="57" s="1"/>
  <c r="AM353" i="57"/>
  <c r="AN353" i="57"/>
  <c r="AO353" i="57"/>
  <c r="AP353" i="57"/>
  <c r="AQ353" i="57"/>
  <c r="AR353" i="57"/>
  <c r="AS353" i="57"/>
  <c r="AU353" i="57"/>
  <c r="AV353" i="57"/>
  <c r="AW353" i="57"/>
  <c r="AX353" i="57"/>
  <c r="AY353" i="57"/>
  <c r="AZ353" i="57"/>
  <c r="BA353" i="57"/>
  <c r="BB353" i="57"/>
  <c r="BC353" i="57"/>
  <c r="BD353" i="57"/>
  <c r="BE353" i="57"/>
  <c r="BF353" i="57"/>
  <c r="BG353" i="57"/>
  <c r="BL353" i="57"/>
  <c r="BR353" i="57" s="1"/>
  <c r="BM353" i="57"/>
  <c r="BS353" i="57" s="1"/>
  <c r="BN353" i="57"/>
  <c r="BT353" i="57" s="1"/>
  <c r="BO353" i="57"/>
  <c r="BU353" i="57" s="1"/>
  <c r="BP353" i="57"/>
  <c r="BV353" i="57" s="1"/>
  <c r="BQ353" i="57"/>
  <c r="BW353" i="57" s="1"/>
  <c r="AM361" i="57"/>
  <c r="AN361" i="57"/>
  <c r="AO361" i="57"/>
  <c r="AP361" i="57"/>
  <c r="AQ361" i="57"/>
  <c r="AR361" i="57"/>
  <c r="AS361" i="57"/>
  <c r="AU361" i="57"/>
  <c r="AV361" i="57"/>
  <c r="AW361" i="57"/>
  <c r="AX361" i="57"/>
  <c r="AY361" i="57"/>
  <c r="AZ361" i="57"/>
  <c r="BA361" i="57"/>
  <c r="BB361" i="57"/>
  <c r="BC361" i="57"/>
  <c r="BD361" i="57"/>
  <c r="BE361" i="57"/>
  <c r="BF361" i="57"/>
  <c r="BG361" i="57"/>
  <c r="BL361" i="57"/>
  <c r="BR361" i="57" s="1"/>
  <c r="BM361" i="57"/>
  <c r="BS361" i="57" s="1"/>
  <c r="BN361" i="57"/>
  <c r="BT361" i="57" s="1"/>
  <c r="BO361" i="57"/>
  <c r="BU361" i="57" s="1"/>
  <c r="BP361" i="57"/>
  <c r="BV361" i="57" s="1"/>
  <c r="BQ361" i="57"/>
  <c r="BW361" i="57" s="1"/>
  <c r="AM369" i="57"/>
  <c r="AN369" i="57"/>
  <c r="AO369" i="57"/>
  <c r="AP369" i="57"/>
  <c r="AQ369" i="57"/>
  <c r="AR369" i="57"/>
  <c r="AS369" i="57"/>
  <c r="AU369" i="57"/>
  <c r="AV369" i="57"/>
  <c r="AW369" i="57"/>
  <c r="AX369" i="57"/>
  <c r="AY369" i="57"/>
  <c r="AZ369" i="57"/>
  <c r="BA369" i="57"/>
  <c r="BB369" i="57"/>
  <c r="BC369" i="57"/>
  <c r="BD369" i="57"/>
  <c r="BE369" i="57"/>
  <c r="BF369" i="57"/>
  <c r="BG369" i="57"/>
  <c r="BL369" i="57"/>
  <c r="BR369" i="57" s="1"/>
  <c r="BM369" i="57"/>
  <c r="BS369" i="57" s="1"/>
  <c r="BN369" i="57"/>
  <c r="BT369" i="57" s="1"/>
  <c r="BO369" i="57"/>
  <c r="BU369" i="57" s="1"/>
  <c r="BP369" i="57"/>
  <c r="BV369" i="57" s="1"/>
  <c r="BQ369" i="57"/>
  <c r="BW369" i="57" s="1"/>
  <c r="AM377" i="57"/>
  <c r="AN377" i="57"/>
  <c r="AO377" i="57"/>
  <c r="AP377" i="57"/>
  <c r="AQ377" i="57"/>
  <c r="AR377" i="57"/>
  <c r="AS377" i="57"/>
  <c r="AU377" i="57"/>
  <c r="AV377" i="57"/>
  <c r="AW377" i="57"/>
  <c r="AX377" i="57"/>
  <c r="AY377" i="57"/>
  <c r="AZ377" i="57"/>
  <c r="BA377" i="57"/>
  <c r="BB377" i="57"/>
  <c r="BC377" i="57"/>
  <c r="BD377" i="57"/>
  <c r="BE377" i="57"/>
  <c r="BF377" i="57"/>
  <c r="BG377" i="57"/>
  <c r="BL377" i="57"/>
  <c r="BR377" i="57" s="1"/>
  <c r="BM377" i="57"/>
  <c r="BS377" i="57" s="1"/>
  <c r="BN377" i="57"/>
  <c r="BT377" i="57" s="1"/>
  <c r="BO377" i="57"/>
  <c r="BU377" i="57" s="1"/>
  <c r="BP377" i="57"/>
  <c r="BV377" i="57" s="1"/>
  <c r="BQ377" i="57"/>
  <c r="BW377" i="57" s="1"/>
  <c r="AM417" i="57"/>
  <c r="AN417" i="57"/>
  <c r="AO417" i="57"/>
  <c r="AP417" i="57"/>
  <c r="AQ417" i="57"/>
  <c r="AR417" i="57"/>
  <c r="AS417" i="57"/>
  <c r="AU417" i="57"/>
  <c r="AV417" i="57"/>
  <c r="AW417" i="57"/>
  <c r="AX417" i="57"/>
  <c r="AY417" i="57"/>
  <c r="AZ417" i="57"/>
  <c r="BA417" i="57"/>
  <c r="BB417" i="57"/>
  <c r="BC417" i="57"/>
  <c r="BD417" i="57"/>
  <c r="BE417" i="57"/>
  <c r="BF417" i="57"/>
  <c r="BG417" i="57"/>
  <c r="BL417" i="57"/>
  <c r="BR417" i="57" s="1"/>
  <c r="BM417" i="57"/>
  <c r="BS417" i="57" s="1"/>
  <c r="BN417" i="57"/>
  <c r="BT417" i="57" s="1"/>
  <c r="BO417" i="57"/>
  <c r="BU417" i="57" s="1"/>
  <c r="BP417" i="57"/>
  <c r="BV417" i="57" s="1"/>
  <c r="BQ417" i="57"/>
  <c r="BW417" i="57" s="1"/>
  <c r="AM425" i="57"/>
  <c r="AN425" i="57"/>
  <c r="AO425" i="57"/>
  <c r="AP425" i="57"/>
  <c r="AQ425" i="57"/>
  <c r="AR425" i="57"/>
  <c r="AS425" i="57"/>
  <c r="AU425" i="57"/>
  <c r="AV425" i="57"/>
  <c r="AW425" i="57"/>
  <c r="AX425" i="57"/>
  <c r="AY425" i="57"/>
  <c r="AZ425" i="57"/>
  <c r="BA425" i="57"/>
  <c r="BB425" i="57"/>
  <c r="BC425" i="57"/>
  <c r="BD425" i="57"/>
  <c r="BE425" i="57"/>
  <c r="BF425" i="57"/>
  <c r="BG425" i="57"/>
  <c r="BL425" i="57"/>
  <c r="BR425" i="57" s="1"/>
  <c r="BM425" i="57"/>
  <c r="BS425" i="57" s="1"/>
  <c r="BN425" i="57"/>
  <c r="BT425" i="57" s="1"/>
  <c r="BO425" i="57"/>
  <c r="BU425" i="57" s="1"/>
  <c r="BP425" i="57"/>
  <c r="BV425" i="57" s="1"/>
  <c r="BQ425" i="57"/>
  <c r="BW425" i="57" s="1"/>
  <c r="AM433" i="57"/>
  <c r="AN433" i="57"/>
  <c r="AO433" i="57"/>
  <c r="AP433" i="57"/>
  <c r="AQ433" i="57"/>
  <c r="AR433" i="57"/>
  <c r="AS433" i="57"/>
  <c r="AU433" i="57"/>
  <c r="AV433" i="57"/>
  <c r="AW433" i="57"/>
  <c r="AX433" i="57"/>
  <c r="AY433" i="57"/>
  <c r="AZ433" i="57"/>
  <c r="BA433" i="57"/>
  <c r="BB433" i="57"/>
  <c r="BC433" i="57"/>
  <c r="BD433" i="57"/>
  <c r="BE433" i="57"/>
  <c r="BF433" i="57"/>
  <c r="BG433" i="57"/>
  <c r="BL433" i="57"/>
  <c r="BR433" i="57" s="1"/>
  <c r="BM433" i="57"/>
  <c r="BS433" i="57" s="1"/>
  <c r="BN433" i="57"/>
  <c r="BT433" i="57" s="1"/>
  <c r="BO433" i="57"/>
  <c r="BU433" i="57" s="1"/>
  <c r="BP433" i="57"/>
  <c r="BV433" i="57" s="1"/>
  <c r="BQ433" i="57"/>
  <c r="BW433" i="57" s="1"/>
  <c r="AM441" i="57"/>
  <c r="AN441" i="57"/>
  <c r="AO441" i="57"/>
  <c r="AP441" i="57"/>
  <c r="AQ441" i="57"/>
  <c r="AR441" i="57"/>
  <c r="AS441" i="57"/>
  <c r="AU441" i="57"/>
  <c r="AV441" i="57"/>
  <c r="AW441" i="57"/>
  <c r="AX441" i="57"/>
  <c r="AY441" i="57"/>
  <c r="AZ441" i="57"/>
  <c r="BA441" i="57"/>
  <c r="BB441" i="57"/>
  <c r="BC441" i="57"/>
  <c r="BD441" i="57"/>
  <c r="BE441" i="57"/>
  <c r="BF441" i="57"/>
  <c r="BG441" i="57"/>
  <c r="BL441" i="57"/>
  <c r="BR441" i="57" s="1"/>
  <c r="BM441" i="57"/>
  <c r="BS441" i="57" s="1"/>
  <c r="BN441" i="57"/>
  <c r="BT441" i="57" s="1"/>
  <c r="BO441" i="57"/>
  <c r="BU441" i="57" s="1"/>
  <c r="BP441" i="57"/>
  <c r="BV441" i="57" s="1"/>
  <c r="BQ441" i="57"/>
  <c r="BW441" i="57" s="1"/>
  <c r="AM449" i="57"/>
  <c r="AN449" i="57"/>
  <c r="AO449" i="57"/>
  <c r="AP449" i="57"/>
  <c r="AQ449" i="57"/>
  <c r="AR449" i="57"/>
  <c r="AS449" i="57"/>
  <c r="AU449" i="57"/>
  <c r="AV449" i="57"/>
  <c r="AW449" i="57"/>
  <c r="AX449" i="57"/>
  <c r="AY449" i="57"/>
  <c r="AZ449" i="57"/>
  <c r="BA449" i="57"/>
  <c r="BB449" i="57"/>
  <c r="BC449" i="57"/>
  <c r="BD449" i="57"/>
  <c r="BE449" i="57"/>
  <c r="BF449" i="57"/>
  <c r="BG449" i="57"/>
  <c r="BL449" i="57"/>
  <c r="BR449" i="57" s="1"/>
  <c r="BM449" i="57"/>
  <c r="BS449" i="57" s="1"/>
  <c r="BN449" i="57"/>
  <c r="BT449" i="57" s="1"/>
  <c r="BO449" i="57"/>
  <c r="BU449" i="57" s="1"/>
  <c r="BP449" i="57"/>
  <c r="BV449" i="57" s="1"/>
  <c r="BQ449" i="57"/>
  <c r="BW449" i="57" s="1"/>
  <c r="AM505" i="57"/>
  <c r="AN505" i="57"/>
  <c r="AO505" i="57"/>
  <c r="AP505" i="57"/>
  <c r="AQ505" i="57"/>
  <c r="AR505" i="57"/>
  <c r="AS505" i="57"/>
  <c r="AU505" i="57"/>
  <c r="AV505" i="57"/>
  <c r="AW505" i="57"/>
  <c r="AX505" i="57"/>
  <c r="AY505" i="57"/>
  <c r="AZ505" i="57"/>
  <c r="BA505" i="57"/>
  <c r="BB505" i="57"/>
  <c r="BC505" i="57"/>
  <c r="BD505" i="57"/>
  <c r="BE505" i="57"/>
  <c r="BF505" i="57"/>
  <c r="BG505" i="57"/>
  <c r="BL505" i="57"/>
  <c r="BR505" i="57" s="1"/>
  <c r="BM505" i="57"/>
  <c r="BS505" i="57" s="1"/>
  <c r="BN505" i="57"/>
  <c r="BT505" i="57" s="1"/>
  <c r="BO505" i="57"/>
  <c r="BU505" i="57" s="1"/>
  <c r="BP505" i="57"/>
  <c r="BV505" i="57" s="1"/>
  <c r="BQ505" i="57"/>
  <c r="BW505" i="57" s="1"/>
  <c r="AM513" i="57"/>
  <c r="AN513" i="57"/>
  <c r="AO513" i="57"/>
  <c r="AP513" i="57"/>
  <c r="AQ513" i="57"/>
  <c r="AR513" i="57"/>
  <c r="AS513" i="57"/>
  <c r="AU513" i="57"/>
  <c r="AV513" i="57"/>
  <c r="AW513" i="57"/>
  <c r="AX513" i="57"/>
  <c r="AY513" i="57"/>
  <c r="AZ513" i="57"/>
  <c r="BA513" i="57"/>
  <c r="BB513" i="57"/>
  <c r="BC513" i="57"/>
  <c r="BD513" i="57"/>
  <c r="BE513" i="57"/>
  <c r="BF513" i="57"/>
  <c r="BG513" i="57"/>
  <c r="BL513" i="57"/>
  <c r="BR513" i="57" s="1"/>
  <c r="BM513" i="57"/>
  <c r="BS513" i="57" s="1"/>
  <c r="BN513" i="57"/>
  <c r="BT513" i="57" s="1"/>
  <c r="BO513" i="57"/>
  <c r="BU513" i="57" s="1"/>
  <c r="BP513" i="57"/>
  <c r="BV513" i="57" s="1"/>
  <c r="BQ513" i="57"/>
  <c r="BW513" i="57" s="1"/>
  <c r="AM969" i="57"/>
  <c r="AN969" i="57"/>
  <c r="AO969" i="57"/>
  <c r="AP969" i="57"/>
  <c r="AQ969" i="57"/>
  <c r="AR969" i="57"/>
  <c r="AS969" i="57"/>
  <c r="AU969" i="57"/>
  <c r="AV969" i="57"/>
  <c r="AW969" i="57"/>
  <c r="AX969" i="57"/>
  <c r="AY969" i="57"/>
  <c r="AZ969" i="57"/>
  <c r="BA969" i="57"/>
  <c r="BB969" i="57"/>
  <c r="BC969" i="57"/>
  <c r="BD969" i="57"/>
  <c r="BE969" i="57"/>
  <c r="BF969" i="57"/>
  <c r="BG969" i="57"/>
  <c r="BL969" i="57"/>
  <c r="BR969" i="57" s="1"/>
  <c r="BM969" i="57"/>
  <c r="BS969" i="57" s="1"/>
  <c r="BN969" i="57"/>
  <c r="BT969" i="57" s="1"/>
  <c r="BO969" i="57"/>
  <c r="BU969" i="57" s="1"/>
  <c r="BP969" i="57"/>
  <c r="BV969" i="57" s="1"/>
  <c r="BQ969" i="57"/>
  <c r="BW969" i="57" s="1"/>
  <c r="AM977" i="57"/>
  <c r="AN977" i="57"/>
  <c r="AO977" i="57"/>
  <c r="AP977" i="57"/>
  <c r="AQ977" i="57"/>
  <c r="AR977" i="57"/>
  <c r="AS977" i="57"/>
  <c r="AU977" i="57"/>
  <c r="AV977" i="57"/>
  <c r="AW977" i="57"/>
  <c r="AX977" i="57"/>
  <c r="AY977" i="57"/>
  <c r="AZ977" i="57"/>
  <c r="BA977" i="57"/>
  <c r="BB977" i="57"/>
  <c r="BC977" i="57"/>
  <c r="BD977" i="57"/>
  <c r="BE977" i="57"/>
  <c r="BF977" i="57"/>
  <c r="BG977" i="57"/>
  <c r="BL977" i="57"/>
  <c r="BR977" i="57" s="1"/>
  <c r="BM977" i="57"/>
  <c r="BS977" i="57" s="1"/>
  <c r="BN977" i="57"/>
  <c r="BT977" i="57" s="1"/>
  <c r="BO977" i="57"/>
  <c r="BU977" i="57" s="1"/>
  <c r="BP977" i="57"/>
  <c r="BV977" i="57" s="1"/>
  <c r="BQ977" i="57"/>
  <c r="BW977" i="57" s="1"/>
  <c r="AM985" i="57"/>
  <c r="AN985" i="57"/>
  <c r="AO985" i="57"/>
  <c r="AP985" i="57"/>
  <c r="AQ985" i="57"/>
  <c r="AR985" i="57"/>
  <c r="AS985" i="57"/>
  <c r="AU985" i="57"/>
  <c r="AV985" i="57"/>
  <c r="AW985" i="57"/>
  <c r="AX985" i="57"/>
  <c r="AY985" i="57"/>
  <c r="AZ985" i="57"/>
  <c r="BA985" i="57"/>
  <c r="BB985" i="57"/>
  <c r="BC985" i="57"/>
  <c r="BD985" i="57"/>
  <c r="BE985" i="57"/>
  <c r="BF985" i="57"/>
  <c r="BG985" i="57"/>
  <c r="BL985" i="57"/>
  <c r="BR985" i="57" s="1"/>
  <c r="BM985" i="57"/>
  <c r="BS985" i="57" s="1"/>
  <c r="BN985" i="57"/>
  <c r="BT985" i="57" s="1"/>
  <c r="BO985" i="57"/>
  <c r="BU985" i="57" s="1"/>
  <c r="BP985" i="57"/>
  <c r="BV985" i="57" s="1"/>
  <c r="BQ985" i="57"/>
  <c r="BW985" i="57" s="1"/>
  <c r="AM993" i="57"/>
  <c r="AN993" i="57"/>
  <c r="AO993" i="57"/>
  <c r="AP993" i="57"/>
  <c r="AQ993" i="57"/>
  <c r="AR993" i="57"/>
  <c r="AS993" i="57"/>
  <c r="AU993" i="57"/>
  <c r="AV993" i="57"/>
  <c r="AW993" i="57"/>
  <c r="AX993" i="57"/>
  <c r="AY993" i="57"/>
  <c r="AZ993" i="57"/>
  <c r="BA993" i="57"/>
  <c r="BB993" i="57"/>
  <c r="BC993" i="57"/>
  <c r="BD993" i="57"/>
  <c r="BE993" i="57"/>
  <c r="BF993" i="57"/>
  <c r="BG993" i="57"/>
  <c r="BL993" i="57"/>
  <c r="BR993" i="57" s="1"/>
  <c r="BM993" i="57"/>
  <c r="BS993" i="57" s="1"/>
  <c r="BN993" i="57"/>
  <c r="BT993" i="57" s="1"/>
  <c r="BO993" i="57"/>
  <c r="BU993" i="57" s="1"/>
  <c r="BP993" i="57"/>
  <c r="BV993" i="57" s="1"/>
  <c r="BQ993" i="57"/>
  <c r="BW993" i="57" s="1"/>
  <c r="AM1001" i="57"/>
  <c r="AN1001" i="57"/>
  <c r="AO1001" i="57"/>
  <c r="AP1001" i="57"/>
  <c r="AQ1001" i="57"/>
  <c r="AR1001" i="57"/>
  <c r="AS1001" i="57"/>
  <c r="AU1001" i="57"/>
  <c r="AV1001" i="57"/>
  <c r="AW1001" i="57"/>
  <c r="AX1001" i="57"/>
  <c r="AY1001" i="57"/>
  <c r="AZ1001" i="57"/>
  <c r="BA1001" i="57"/>
  <c r="BB1001" i="57"/>
  <c r="BC1001" i="57"/>
  <c r="BD1001" i="57"/>
  <c r="BE1001" i="57"/>
  <c r="BF1001" i="57"/>
  <c r="BG1001" i="57"/>
  <c r="BL1001" i="57"/>
  <c r="BR1001" i="57" s="1"/>
  <c r="BM1001" i="57"/>
  <c r="BS1001" i="57" s="1"/>
  <c r="BN1001" i="57"/>
  <c r="BT1001" i="57" s="1"/>
  <c r="BO1001" i="57"/>
  <c r="BU1001" i="57" s="1"/>
  <c r="BP1001" i="57"/>
  <c r="BV1001" i="57" s="1"/>
  <c r="BQ1001" i="57"/>
  <c r="BW1001" i="57" s="1"/>
  <c r="AM1009" i="57"/>
  <c r="AN1009" i="57"/>
  <c r="AO1009" i="57"/>
  <c r="AP1009" i="57"/>
  <c r="AQ1009" i="57"/>
  <c r="AR1009" i="57"/>
  <c r="AS1009" i="57"/>
  <c r="AU1009" i="57"/>
  <c r="AV1009" i="57"/>
  <c r="AW1009" i="57"/>
  <c r="AX1009" i="57"/>
  <c r="AY1009" i="57"/>
  <c r="AZ1009" i="57"/>
  <c r="BA1009" i="57"/>
  <c r="BB1009" i="57"/>
  <c r="BC1009" i="57"/>
  <c r="BD1009" i="57"/>
  <c r="BE1009" i="57"/>
  <c r="BF1009" i="57"/>
  <c r="BG1009" i="57"/>
  <c r="BL1009" i="57"/>
  <c r="BR1009" i="57" s="1"/>
  <c r="BM1009" i="57"/>
  <c r="BS1009" i="57" s="1"/>
  <c r="BN1009" i="57"/>
  <c r="BT1009" i="57" s="1"/>
  <c r="BO1009" i="57"/>
  <c r="BU1009" i="57" s="1"/>
  <c r="BP1009" i="57"/>
  <c r="BV1009" i="57" s="1"/>
  <c r="BQ1009" i="57"/>
  <c r="BW1009" i="57" s="1"/>
  <c r="AM1017" i="57"/>
  <c r="AN1017" i="57"/>
  <c r="AO1017" i="57"/>
  <c r="AP1017" i="57"/>
  <c r="AQ1017" i="57"/>
  <c r="AR1017" i="57"/>
  <c r="AS1017" i="57"/>
  <c r="AU1017" i="57"/>
  <c r="AV1017" i="57"/>
  <c r="AW1017" i="57"/>
  <c r="AX1017" i="57"/>
  <c r="AY1017" i="57"/>
  <c r="AZ1017" i="57"/>
  <c r="BA1017" i="57"/>
  <c r="BB1017" i="57"/>
  <c r="BC1017" i="57"/>
  <c r="BD1017" i="57"/>
  <c r="BE1017" i="57"/>
  <c r="BF1017" i="57"/>
  <c r="BG1017" i="57"/>
  <c r="BL1017" i="57"/>
  <c r="BR1017" i="57" s="1"/>
  <c r="BM1017" i="57"/>
  <c r="BS1017" i="57" s="1"/>
  <c r="BN1017" i="57"/>
  <c r="BT1017" i="57" s="1"/>
  <c r="BO1017" i="57"/>
  <c r="BU1017" i="57" s="1"/>
  <c r="BP1017" i="57"/>
  <c r="BV1017" i="57" s="1"/>
  <c r="BQ1017" i="57"/>
  <c r="BW1017" i="57" s="1"/>
  <c r="AM1025" i="57"/>
  <c r="AN1025" i="57"/>
  <c r="AO1025" i="57"/>
  <c r="AP1025" i="57"/>
  <c r="AQ1025" i="57"/>
  <c r="AR1025" i="57"/>
  <c r="AS1025" i="57"/>
  <c r="AU1025" i="57"/>
  <c r="AV1025" i="57"/>
  <c r="AW1025" i="57"/>
  <c r="AX1025" i="57"/>
  <c r="AY1025" i="57"/>
  <c r="AZ1025" i="57"/>
  <c r="BA1025" i="57"/>
  <c r="BB1025" i="57"/>
  <c r="BC1025" i="57"/>
  <c r="BD1025" i="57"/>
  <c r="BE1025" i="57"/>
  <c r="BF1025" i="57"/>
  <c r="BG1025" i="57"/>
  <c r="BL1025" i="57"/>
  <c r="BR1025" i="57" s="1"/>
  <c r="BM1025" i="57"/>
  <c r="BS1025" i="57" s="1"/>
  <c r="BN1025" i="57"/>
  <c r="BT1025" i="57" s="1"/>
  <c r="BO1025" i="57"/>
  <c r="BU1025" i="57" s="1"/>
  <c r="BP1025" i="57"/>
  <c r="BV1025" i="57" s="1"/>
  <c r="BQ1025" i="57"/>
  <c r="BW1025" i="57" s="1"/>
  <c r="AM1041" i="57"/>
  <c r="AN1041" i="57"/>
  <c r="AO1041" i="57"/>
  <c r="AP1041" i="57"/>
  <c r="AQ1041" i="57"/>
  <c r="AR1041" i="57"/>
  <c r="AS1041" i="57"/>
  <c r="AU1041" i="57"/>
  <c r="AV1041" i="57"/>
  <c r="AW1041" i="57"/>
  <c r="AX1041" i="57"/>
  <c r="AY1041" i="57"/>
  <c r="AZ1041" i="57"/>
  <c r="BA1041" i="57"/>
  <c r="BB1041" i="57"/>
  <c r="BC1041" i="57"/>
  <c r="BD1041" i="57"/>
  <c r="BE1041" i="57"/>
  <c r="BF1041" i="57"/>
  <c r="BG1041" i="57"/>
  <c r="BL1041" i="57"/>
  <c r="BR1041" i="57" s="1"/>
  <c r="BM1041" i="57"/>
  <c r="BS1041" i="57" s="1"/>
  <c r="BN1041" i="57"/>
  <c r="BT1041" i="57" s="1"/>
  <c r="BO1041" i="57"/>
  <c r="BU1041" i="57" s="1"/>
  <c r="BP1041" i="57"/>
  <c r="BV1041" i="57" s="1"/>
  <c r="BQ1041" i="57"/>
  <c r="BW1041" i="57" s="1"/>
  <c r="AM1049" i="57"/>
  <c r="AN1049" i="57"/>
  <c r="AO1049" i="57"/>
  <c r="AP1049" i="57"/>
  <c r="AQ1049" i="57"/>
  <c r="AR1049" i="57"/>
  <c r="AS1049" i="57"/>
  <c r="AU1049" i="57"/>
  <c r="AV1049" i="57"/>
  <c r="AW1049" i="57"/>
  <c r="AX1049" i="57"/>
  <c r="AY1049" i="57"/>
  <c r="AZ1049" i="57"/>
  <c r="BA1049" i="57"/>
  <c r="BB1049" i="57"/>
  <c r="BC1049" i="57"/>
  <c r="BD1049" i="57"/>
  <c r="BE1049" i="57"/>
  <c r="BF1049" i="57"/>
  <c r="BG1049" i="57"/>
  <c r="BL1049" i="57"/>
  <c r="BR1049" i="57" s="1"/>
  <c r="BM1049" i="57"/>
  <c r="BS1049" i="57" s="1"/>
  <c r="BN1049" i="57"/>
  <c r="BT1049" i="57" s="1"/>
  <c r="BO1049" i="57"/>
  <c r="BU1049" i="57" s="1"/>
  <c r="BP1049" i="57"/>
  <c r="BV1049" i="57" s="1"/>
  <c r="BQ1049" i="57"/>
  <c r="BW1049" i="57" s="1"/>
  <c r="AM1057" i="57"/>
  <c r="AN1057" i="57"/>
  <c r="AO1057" i="57"/>
  <c r="AP1057" i="57"/>
  <c r="AQ1057" i="57"/>
  <c r="AR1057" i="57"/>
  <c r="AS1057" i="57"/>
  <c r="AU1057" i="57"/>
  <c r="AV1057" i="57"/>
  <c r="AW1057" i="57"/>
  <c r="AX1057" i="57"/>
  <c r="AY1057" i="57"/>
  <c r="AZ1057" i="57"/>
  <c r="BA1057" i="57"/>
  <c r="BB1057" i="57"/>
  <c r="BC1057" i="57"/>
  <c r="BD1057" i="57"/>
  <c r="BE1057" i="57"/>
  <c r="BF1057" i="57"/>
  <c r="BG1057" i="57"/>
  <c r="BL1057" i="57"/>
  <c r="BR1057" i="57" s="1"/>
  <c r="BM1057" i="57"/>
  <c r="BS1057" i="57" s="1"/>
  <c r="BN1057" i="57"/>
  <c r="BT1057" i="57" s="1"/>
  <c r="BO1057" i="57"/>
  <c r="BU1057" i="57" s="1"/>
  <c r="BP1057" i="57"/>
  <c r="BV1057" i="57" s="1"/>
  <c r="BQ1057" i="57"/>
  <c r="BW1057" i="57" s="1"/>
  <c r="AM1065" i="57"/>
  <c r="AN1065" i="57"/>
  <c r="AO1065" i="57"/>
  <c r="AP1065" i="57"/>
  <c r="AQ1065" i="57"/>
  <c r="AR1065" i="57"/>
  <c r="AS1065" i="57"/>
  <c r="AU1065" i="57"/>
  <c r="AV1065" i="57"/>
  <c r="AW1065" i="57"/>
  <c r="AX1065" i="57"/>
  <c r="AY1065" i="57"/>
  <c r="AZ1065" i="57"/>
  <c r="BA1065" i="57"/>
  <c r="BB1065" i="57"/>
  <c r="BC1065" i="57"/>
  <c r="BD1065" i="57"/>
  <c r="BE1065" i="57"/>
  <c r="BF1065" i="57"/>
  <c r="BG1065" i="57"/>
  <c r="BL1065" i="57"/>
  <c r="BR1065" i="57" s="1"/>
  <c r="BM1065" i="57"/>
  <c r="BS1065" i="57" s="1"/>
  <c r="BN1065" i="57"/>
  <c r="BT1065" i="57" s="1"/>
  <c r="BO1065" i="57"/>
  <c r="BU1065" i="57" s="1"/>
  <c r="BP1065" i="57"/>
  <c r="BV1065" i="57" s="1"/>
  <c r="BQ1065" i="57"/>
  <c r="BW1065" i="57" s="1"/>
  <c r="AM1073" i="57"/>
  <c r="AN1073" i="57"/>
  <c r="AO1073" i="57"/>
  <c r="AP1073" i="57"/>
  <c r="AQ1073" i="57"/>
  <c r="AR1073" i="57"/>
  <c r="AS1073" i="57"/>
  <c r="AU1073" i="57"/>
  <c r="AV1073" i="57"/>
  <c r="AW1073" i="57"/>
  <c r="AX1073" i="57"/>
  <c r="AY1073" i="57"/>
  <c r="AZ1073" i="57"/>
  <c r="BA1073" i="57"/>
  <c r="BB1073" i="57"/>
  <c r="BC1073" i="57"/>
  <c r="BD1073" i="57"/>
  <c r="BE1073" i="57"/>
  <c r="BF1073" i="57"/>
  <c r="BG1073" i="57"/>
  <c r="BL1073" i="57"/>
  <c r="BR1073" i="57" s="1"/>
  <c r="BM1073" i="57"/>
  <c r="BS1073" i="57" s="1"/>
  <c r="BN1073" i="57"/>
  <c r="BT1073" i="57" s="1"/>
  <c r="BO1073" i="57"/>
  <c r="BU1073" i="57" s="1"/>
  <c r="BP1073" i="57"/>
  <c r="BV1073" i="57" s="1"/>
  <c r="BQ1073" i="57"/>
  <c r="BW1073" i="57" s="1"/>
  <c r="AM1089" i="57"/>
  <c r="AN1089" i="57"/>
  <c r="AO1089" i="57"/>
  <c r="AP1089" i="57"/>
  <c r="AQ1089" i="57"/>
  <c r="AR1089" i="57"/>
  <c r="AS1089" i="57"/>
  <c r="AU1089" i="57"/>
  <c r="AV1089" i="57"/>
  <c r="AW1089" i="57"/>
  <c r="AX1089" i="57"/>
  <c r="AY1089" i="57"/>
  <c r="AZ1089" i="57"/>
  <c r="BA1089" i="57"/>
  <c r="BB1089" i="57"/>
  <c r="BC1089" i="57"/>
  <c r="BD1089" i="57"/>
  <c r="BE1089" i="57"/>
  <c r="BF1089" i="57"/>
  <c r="BG1089" i="57"/>
  <c r="BL1089" i="57"/>
  <c r="BR1089" i="57" s="1"/>
  <c r="BM1089" i="57"/>
  <c r="BS1089" i="57" s="1"/>
  <c r="BN1089" i="57"/>
  <c r="BT1089" i="57" s="1"/>
  <c r="BO1089" i="57"/>
  <c r="BU1089" i="57" s="1"/>
  <c r="BP1089" i="57"/>
  <c r="BV1089" i="57" s="1"/>
  <c r="BQ1089" i="57"/>
  <c r="BW1089" i="57" s="1"/>
  <c r="AM1097" i="57"/>
  <c r="AN1097" i="57"/>
  <c r="AO1097" i="57"/>
  <c r="AP1097" i="57"/>
  <c r="AQ1097" i="57"/>
  <c r="AR1097" i="57"/>
  <c r="AS1097" i="57"/>
  <c r="AU1097" i="57"/>
  <c r="AV1097" i="57"/>
  <c r="AW1097" i="57"/>
  <c r="AX1097" i="57"/>
  <c r="AY1097" i="57"/>
  <c r="AZ1097" i="57"/>
  <c r="BA1097" i="57"/>
  <c r="BB1097" i="57"/>
  <c r="BC1097" i="57"/>
  <c r="BD1097" i="57"/>
  <c r="BE1097" i="57"/>
  <c r="BF1097" i="57"/>
  <c r="BG1097" i="57"/>
  <c r="BL1097" i="57"/>
  <c r="BR1097" i="57" s="1"/>
  <c r="BM1097" i="57"/>
  <c r="BS1097" i="57" s="1"/>
  <c r="BN1097" i="57"/>
  <c r="BT1097" i="57" s="1"/>
  <c r="BO1097" i="57"/>
  <c r="BU1097" i="57" s="1"/>
  <c r="BP1097" i="57"/>
  <c r="BV1097" i="57" s="1"/>
  <c r="BQ1097" i="57"/>
  <c r="BW1097" i="57" s="1"/>
  <c r="AM1105" i="57"/>
  <c r="AN1105" i="57"/>
  <c r="AO1105" i="57"/>
  <c r="AP1105" i="57"/>
  <c r="AQ1105" i="57"/>
  <c r="AR1105" i="57"/>
  <c r="AS1105" i="57"/>
  <c r="AU1105" i="57"/>
  <c r="AV1105" i="57"/>
  <c r="AW1105" i="57"/>
  <c r="AX1105" i="57"/>
  <c r="AY1105" i="57"/>
  <c r="AZ1105" i="57"/>
  <c r="BA1105" i="57"/>
  <c r="BB1105" i="57"/>
  <c r="BC1105" i="57"/>
  <c r="BD1105" i="57"/>
  <c r="BE1105" i="57"/>
  <c r="BF1105" i="57"/>
  <c r="BG1105" i="57"/>
  <c r="BL1105" i="57"/>
  <c r="BR1105" i="57" s="1"/>
  <c r="BM1105" i="57"/>
  <c r="BS1105" i="57" s="1"/>
  <c r="BN1105" i="57"/>
  <c r="BT1105" i="57" s="1"/>
  <c r="BO1105" i="57"/>
  <c r="BU1105" i="57" s="1"/>
  <c r="BP1105" i="57"/>
  <c r="BV1105" i="57" s="1"/>
  <c r="BQ1105" i="57"/>
  <c r="BW1105" i="57" s="1"/>
  <c r="AM1113" i="57"/>
  <c r="AN1113" i="57"/>
  <c r="AO1113" i="57"/>
  <c r="AP1113" i="57"/>
  <c r="AQ1113" i="57"/>
  <c r="AR1113" i="57"/>
  <c r="AS1113" i="57"/>
  <c r="AU1113" i="57"/>
  <c r="AV1113" i="57"/>
  <c r="AW1113" i="57"/>
  <c r="AX1113" i="57"/>
  <c r="AY1113" i="57"/>
  <c r="AZ1113" i="57"/>
  <c r="BA1113" i="57"/>
  <c r="BB1113" i="57"/>
  <c r="BC1113" i="57"/>
  <c r="BD1113" i="57"/>
  <c r="BE1113" i="57"/>
  <c r="BF1113" i="57"/>
  <c r="BG1113" i="57"/>
  <c r="BL1113" i="57"/>
  <c r="BR1113" i="57" s="1"/>
  <c r="BM1113" i="57"/>
  <c r="BS1113" i="57" s="1"/>
  <c r="BN1113" i="57"/>
  <c r="BT1113" i="57" s="1"/>
  <c r="BO1113" i="57"/>
  <c r="BU1113" i="57" s="1"/>
  <c r="BP1113" i="57"/>
  <c r="BV1113" i="57" s="1"/>
  <c r="BQ1113" i="57"/>
  <c r="BW1113" i="57" s="1"/>
  <c r="AM1121" i="57"/>
  <c r="AN1121" i="57"/>
  <c r="AO1121" i="57"/>
  <c r="AP1121" i="57"/>
  <c r="AQ1121" i="57"/>
  <c r="AR1121" i="57"/>
  <c r="AS1121" i="57"/>
  <c r="AU1121" i="57"/>
  <c r="AV1121" i="57"/>
  <c r="AW1121" i="57"/>
  <c r="AX1121" i="57"/>
  <c r="AY1121" i="57"/>
  <c r="AZ1121" i="57"/>
  <c r="BA1121" i="57"/>
  <c r="BB1121" i="57"/>
  <c r="BC1121" i="57"/>
  <c r="BD1121" i="57"/>
  <c r="BE1121" i="57"/>
  <c r="BF1121" i="57"/>
  <c r="BG1121" i="57"/>
  <c r="BL1121" i="57"/>
  <c r="BR1121" i="57" s="1"/>
  <c r="BM1121" i="57"/>
  <c r="BS1121" i="57" s="1"/>
  <c r="BN1121" i="57"/>
  <c r="BT1121" i="57" s="1"/>
  <c r="BO1121" i="57"/>
  <c r="BU1121" i="57" s="1"/>
  <c r="BP1121" i="57"/>
  <c r="BV1121" i="57" s="1"/>
  <c r="BQ1121" i="57"/>
  <c r="BW1121" i="57" s="1"/>
  <c r="AM1129" i="57"/>
  <c r="AN1129" i="57"/>
  <c r="AO1129" i="57"/>
  <c r="AP1129" i="57"/>
  <c r="AQ1129" i="57"/>
  <c r="AR1129" i="57"/>
  <c r="AS1129" i="57"/>
  <c r="AU1129" i="57"/>
  <c r="AV1129" i="57"/>
  <c r="AW1129" i="57"/>
  <c r="AX1129" i="57"/>
  <c r="AY1129" i="57"/>
  <c r="AZ1129" i="57"/>
  <c r="BA1129" i="57"/>
  <c r="BB1129" i="57"/>
  <c r="BC1129" i="57"/>
  <c r="BD1129" i="57"/>
  <c r="BE1129" i="57"/>
  <c r="BF1129" i="57"/>
  <c r="BG1129" i="57"/>
  <c r="BL1129" i="57"/>
  <c r="BR1129" i="57" s="1"/>
  <c r="BM1129" i="57"/>
  <c r="BS1129" i="57" s="1"/>
  <c r="BN1129" i="57"/>
  <c r="BT1129" i="57" s="1"/>
  <c r="BO1129" i="57"/>
  <c r="BU1129" i="57" s="1"/>
  <c r="BP1129" i="57"/>
  <c r="BV1129" i="57" s="1"/>
  <c r="BQ1129" i="57"/>
  <c r="BW1129" i="57" s="1"/>
  <c r="AM1137" i="57"/>
  <c r="AN1137" i="57"/>
  <c r="AO1137" i="57"/>
  <c r="AP1137" i="57"/>
  <c r="AQ1137" i="57"/>
  <c r="AR1137" i="57"/>
  <c r="AS1137" i="57"/>
  <c r="AU1137" i="57"/>
  <c r="AV1137" i="57"/>
  <c r="AW1137" i="57"/>
  <c r="AX1137" i="57"/>
  <c r="AY1137" i="57"/>
  <c r="AZ1137" i="57"/>
  <c r="BA1137" i="57"/>
  <c r="BB1137" i="57"/>
  <c r="BC1137" i="57"/>
  <c r="BD1137" i="57"/>
  <c r="BE1137" i="57"/>
  <c r="BF1137" i="57"/>
  <c r="BG1137" i="57"/>
  <c r="BL1137" i="57"/>
  <c r="BR1137" i="57" s="1"/>
  <c r="BM1137" i="57"/>
  <c r="BS1137" i="57" s="1"/>
  <c r="BN1137" i="57"/>
  <c r="BT1137" i="57" s="1"/>
  <c r="BO1137" i="57"/>
  <c r="BU1137" i="57" s="1"/>
  <c r="BP1137" i="57"/>
  <c r="BV1137" i="57" s="1"/>
  <c r="BQ1137" i="57"/>
  <c r="BW1137" i="57" s="1"/>
  <c r="AM1145" i="57"/>
  <c r="AN1145" i="57"/>
  <c r="AO1145" i="57"/>
  <c r="AP1145" i="57"/>
  <c r="AQ1145" i="57"/>
  <c r="AR1145" i="57"/>
  <c r="AS1145" i="57"/>
  <c r="AU1145" i="57"/>
  <c r="AV1145" i="57"/>
  <c r="AW1145" i="57"/>
  <c r="AX1145" i="57"/>
  <c r="AY1145" i="57"/>
  <c r="AZ1145" i="57"/>
  <c r="BA1145" i="57"/>
  <c r="BB1145" i="57"/>
  <c r="BC1145" i="57"/>
  <c r="BD1145" i="57"/>
  <c r="BE1145" i="57"/>
  <c r="BF1145" i="57"/>
  <c r="BG1145" i="57"/>
  <c r="BL1145" i="57"/>
  <c r="BR1145" i="57" s="1"/>
  <c r="BM1145" i="57"/>
  <c r="BS1145" i="57" s="1"/>
  <c r="BN1145" i="57"/>
  <c r="BT1145" i="57" s="1"/>
  <c r="BO1145" i="57"/>
  <c r="BU1145" i="57" s="1"/>
  <c r="BP1145" i="57"/>
  <c r="BV1145" i="57" s="1"/>
  <c r="BQ1145" i="57"/>
  <c r="BW1145" i="57" s="1"/>
  <c r="AM1153" i="57"/>
  <c r="AN1153" i="57"/>
  <c r="AO1153" i="57"/>
  <c r="AP1153" i="57"/>
  <c r="AQ1153" i="57"/>
  <c r="AR1153" i="57"/>
  <c r="AS1153" i="57"/>
  <c r="AU1153" i="57"/>
  <c r="AV1153" i="57"/>
  <c r="AW1153" i="57"/>
  <c r="AX1153" i="57"/>
  <c r="AY1153" i="57"/>
  <c r="AZ1153" i="57"/>
  <c r="BA1153" i="57"/>
  <c r="BB1153" i="57"/>
  <c r="BC1153" i="57"/>
  <c r="BD1153" i="57"/>
  <c r="BE1153" i="57"/>
  <c r="BF1153" i="57"/>
  <c r="BG1153" i="57"/>
  <c r="BL1153" i="57"/>
  <c r="BR1153" i="57" s="1"/>
  <c r="BM1153" i="57"/>
  <c r="BS1153" i="57" s="1"/>
  <c r="BN1153" i="57"/>
  <c r="BT1153" i="57" s="1"/>
  <c r="BO1153" i="57"/>
  <c r="BU1153" i="57" s="1"/>
  <c r="BP1153" i="57"/>
  <c r="BV1153" i="57" s="1"/>
  <c r="BQ1153" i="57"/>
  <c r="BW1153" i="57" s="1"/>
  <c r="AM1161" i="57"/>
  <c r="AN1161" i="57"/>
  <c r="AO1161" i="57"/>
  <c r="AP1161" i="57"/>
  <c r="AQ1161" i="57"/>
  <c r="AR1161" i="57"/>
  <c r="AS1161" i="57"/>
  <c r="AU1161" i="57"/>
  <c r="AV1161" i="57"/>
  <c r="AW1161" i="57"/>
  <c r="AX1161" i="57"/>
  <c r="AY1161" i="57"/>
  <c r="AZ1161" i="57"/>
  <c r="BA1161" i="57"/>
  <c r="BB1161" i="57"/>
  <c r="BC1161" i="57"/>
  <c r="BD1161" i="57"/>
  <c r="BE1161" i="57"/>
  <c r="BF1161" i="57"/>
  <c r="BG1161" i="57"/>
  <c r="BL1161" i="57"/>
  <c r="BR1161" i="57" s="1"/>
  <c r="BM1161" i="57"/>
  <c r="BS1161" i="57" s="1"/>
  <c r="BN1161" i="57"/>
  <c r="BT1161" i="57" s="1"/>
  <c r="BO1161" i="57"/>
  <c r="BU1161" i="57" s="1"/>
  <c r="BP1161" i="57"/>
  <c r="BV1161" i="57" s="1"/>
  <c r="BQ1161" i="57"/>
  <c r="BW1161" i="57" s="1"/>
  <c r="AM1193" i="57"/>
  <c r="AN1193" i="57"/>
  <c r="AO1193" i="57"/>
  <c r="AP1193" i="57"/>
  <c r="AQ1193" i="57"/>
  <c r="AR1193" i="57"/>
  <c r="AS1193" i="57"/>
  <c r="AU1193" i="57"/>
  <c r="AV1193" i="57"/>
  <c r="AW1193" i="57"/>
  <c r="AX1193" i="57"/>
  <c r="AY1193" i="57"/>
  <c r="AZ1193" i="57"/>
  <c r="BA1193" i="57"/>
  <c r="BB1193" i="57"/>
  <c r="BC1193" i="57"/>
  <c r="BD1193" i="57"/>
  <c r="BE1193" i="57"/>
  <c r="BF1193" i="57"/>
  <c r="BG1193" i="57"/>
  <c r="BL1193" i="57"/>
  <c r="BR1193" i="57" s="1"/>
  <c r="BM1193" i="57"/>
  <c r="BS1193" i="57" s="1"/>
  <c r="BN1193" i="57"/>
  <c r="BT1193" i="57" s="1"/>
  <c r="BO1193" i="57"/>
  <c r="BU1193" i="57" s="1"/>
  <c r="BP1193" i="57"/>
  <c r="BV1193" i="57" s="1"/>
  <c r="BQ1193" i="57"/>
  <c r="BW1193" i="57" s="1"/>
  <c r="AM1201" i="57"/>
  <c r="AN1201" i="57"/>
  <c r="AO1201" i="57"/>
  <c r="AP1201" i="57"/>
  <c r="AQ1201" i="57"/>
  <c r="AR1201" i="57"/>
  <c r="AS1201" i="57"/>
  <c r="AU1201" i="57"/>
  <c r="AV1201" i="57"/>
  <c r="AW1201" i="57"/>
  <c r="AX1201" i="57"/>
  <c r="AY1201" i="57"/>
  <c r="AZ1201" i="57"/>
  <c r="BA1201" i="57"/>
  <c r="BB1201" i="57"/>
  <c r="BC1201" i="57"/>
  <c r="BD1201" i="57"/>
  <c r="BE1201" i="57"/>
  <c r="BF1201" i="57"/>
  <c r="BG1201" i="57"/>
  <c r="BL1201" i="57"/>
  <c r="BR1201" i="57" s="1"/>
  <c r="BM1201" i="57"/>
  <c r="BS1201" i="57" s="1"/>
  <c r="BN1201" i="57"/>
  <c r="BT1201" i="57" s="1"/>
  <c r="BO1201" i="57"/>
  <c r="BU1201" i="57" s="1"/>
  <c r="BP1201" i="57"/>
  <c r="BV1201" i="57" s="1"/>
  <c r="BQ1201" i="57"/>
  <c r="BW1201" i="57" s="1"/>
  <c r="AM1233" i="57"/>
  <c r="AN1233" i="57"/>
  <c r="AO1233" i="57"/>
  <c r="AP1233" i="57"/>
  <c r="AQ1233" i="57"/>
  <c r="AR1233" i="57"/>
  <c r="AS1233" i="57"/>
  <c r="AU1233" i="57"/>
  <c r="AV1233" i="57"/>
  <c r="AW1233" i="57"/>
  <c r="AX1233" i="57"/>
  <c r="AY1233" i="57"/>
  <c r="AZ1233" i="57"/>
  <c r="BA1233" i="57"/>
  <c r="BB1233" i="57"/>
  <c r="BC1233" i="57"/>
  <c r="BD1233" i="57"/>
  <c r="BE1233" i="57"/>
  <c r="BF1233" i="57"/>
  <c r="BG1233" i="57"/>
  <c r="BL1233" i="57"/>
  <c r="BR1233" i="57" s="1"/>
  <c r="BM1233" i="57"/>
  <c r="BS1233" i="57" s="1"/>
  <c r="BN1233" i="57"/>
  <c r="BT1233" i="57" s="1"/>
  <c r="BO1233" i="57"/>
  <c r="BU1233" i="57" s="1"/>
  <c r="BP1233" i="57"/>
  <c r="BV1233" i="57" s="1"/>
  <c r="BQ1233" i="57"/>
  <c r="BW1233" i="57" s="1"/>
  <c r="AM1249" i="57"/>
  <c r="AN1249" i="57"/>
  <c r="AO1249" i="57"/>
  <c r="AP1249" i="57"/>
  <c r="AQ1249" i="57"/>
  <c r="AR1249" i="57"/>
  <c r="AS1249" i="57"/>
  <c r="AU1249" i="57"/>
  <c r="AV1249" i="57"/>
  <c r="AW1249" i="57"/>
  <c r="AX1249" i="57"/>
  <c r="AY1249" i="57"/>
  <c r="AZ1249" i="57"/>
  <c r="BA1249" i="57"/>
  <c r="BB1249" i="57"/>
  <c r="BC1249" i="57"/>
  <c r="BD1249" i="57"/>
  <c r="BE1249" i="57"/>
  <c r="BF1249" i="57"/>
  <c r="BG1249" i="57"/>
  <c r="BL1249" i="57"/>
  <c r="BR1249" i="57" s="1"/>
  <c r="BM1249" i="57"/>
  <c r="BS1249" i="57" s="1"/>
  <c r="BN1249" i="57"/>
  <c r="BT1249" i="57" s="1"/>
  <c r="BO1249" i="57"/>
  <c r="BU1249" i="57" s="1"/>
  <c r="BP1249" i="57"/>
  <c r="BV1249" i="57" s="1"/>
  <c r="BQ1249" i="57"/>
  <c r="BW1249" i="57" s="1"/>
  <c r="AM1273" i="57"/>
  <c r="AN1273" i="57"/>
  <c r="AO1273" i="57"/>
  <c r="AP1273" i="57"/>
  <c r="AQ1273" i="57"/>
  <c r="AR1273" i="57"/>
  <c r="AS1273" i="57"/>
  <c r="AU1273" i="57"/>
  <c r="AV1273" i="57"/>
  <c r="AW1273" i="57"/>
  <c r="AX1273" i="57"/>
  <c r="AY1273" i="57"/>
  <c r="AZ1273" i="57"/>
  <c r="BA1273" i="57"/>
  <c r="BB1273" i="57"/>
  <c r="BC1273" i="57"/>
  <c r="BD1273" i="57"/>
  <c r="BE1273" i="57"/>
  <c r="BF1273" i="57"/>
  <c r="BG1273" i="57"/>
  <c r="BL1273" i="57"/>
  <c r="BR1273" i="57" s="1"/>
  <c r="BM1273" i="57"/>
  <c r="BS1273" i="57" s="1"/>
  <c r="BN1273" i="57"/>
  <c r="BT1273" i="57" s="1"/>
  <c r="BO1273" i="57"/>
  <c r="BU1273" i="57" s="1"/>
  <c r="BP1273" i="57"/>
  <c r="BV1273" i="57" s="1"/>
  <c r="BQ1273" i="57"/>
  <c r="BW1273" i="57" s="1"/>
  <c r="AM1289" i="57"/>
  <c r="AN1289" i="57"/>
  <c r="AO1289" i="57"/>
  <c r="AP1289" i="57"/>
  <c r="AQ1289" i="57"/>
  <c r="AR1289" i="57"/>
  <c r="AS1289" i="57"/>
  <c r="AU1289" i="57"/>
  <c r="AV1289" i="57"/>
  <c r="AW1289" i="57"/>
  <c r="AX1289" i="57"/>
  <c r="AY1289" i="57"/>
  <c r="AZ1289" i="57"/>
  <c r="BA1289" i="57"/>
  <c r="BB1289" i="57"/>
  <c r="BC1289" i="57"/>
  <c r="BD1289" i="57"/>
  <c r="BE1289" i="57"/>
  <c r="BF1289" i="57"/>
  <c r="BG1289" i="57"/>
  <c r="BL1289" i="57"/>
  <c r="BR1289" i="57" s="1"/>
  <c r="BM1289" i="57"/>
  <c r="BS1289" i="57" s="1"/>
  <c r="BN1289" i="57"/>
  <c r="BT1289" i="57" s="1"/>
  <c r="BO1289" i="57"/>
  <c r="BU1289" i="57" s="1"/>
  <c r="BP1289" i="57"/>
  <c r="BV1289" i="57" s="1"/>
  <c r="BQ1289" i="57"/>
  <c r="BW1289" i="57" s="1"/>
  <c r="AM1305" i="57"/>
  <c r="AN1305" i="57"/>
  <c r="AO1305" i="57"/>
  <c r="AP1305" i="57"/>
  <c r="AQ1305" i="57"/>
  <c r="AR1305" i="57"/>
  <c r="AS1305" i="57"/>
  <c r="AU1305" i="57"/>
  <c r="AV1305" i="57"/>
  <c r="AW1305" i="57"/>
  <c r="AX1305" i="57"/>
  <c r="AY1305" i="57"/>
  <c r="AZ1305" i="57"/>
  <c r="BA1305" i="57"/>
  <c r="BB1305" i="57"/>
  <c r="BC1305" i="57"/>
  <c r="BD1305" i="57"/>
  <c r="BE1305" i="57"/>
  <c r="BF1305" i="57"/>
  <c r="BG1305" i="57"/>
  <c r="BL1305" i="57"/>
  <c r="BR1305" i="57" s="1"/>
  <c r="BM1305" i="57"/>
  <c r="BS1305" i="57" s="1"/>
  <c r="BN1305" i="57"/>
  <c r="BT1305" i="57" s="1"/>
  <c r="BO1305" i="57"/>
  <c r="BU1305" i="57" s="1"/>
  <c r="BP1305" i="57"/>
  <c r="BV1305" i="57" s="1"/>
  <c r="BQ1305" i="57"/>
  <c r="BW1305" i="57" s="1"/>
  <c r="AM1313" i="57"/>
  <c r="AN1313" i="57"/>
  <c r="AO1313" i="57"/>
  <c r="AP1313" i="57"/>
  <c r="AQ1313" i="57"/>
  <c r="AR1313" i="57"/>
  <c r="AS1313" i="57"/>
  <c r="AU1313" i="57"/>
  <c r="AV1313" i="57"/>
  <c r="AW1313" i="57"/>
  <c r="AX1313" i="57"/>
  <c r="AY1313" i="57"/>
  <c r="AZ1313" i="57"/>
  <c r="BA1313" i="57"/>
  <c r="BB1313" i="57"/>
  <c r="BC1313" i="57"/>
  <c r="BD1313" i="57"/>
  <c r="BE1313" i="57"/>
  <c r="BF1313" i="57"/>
  <c r="BG1313" i="57"/>
  <c r="BL1313" i="57"/>
  <c r="BR1313" i="57" s="1"/>
  <c r="BM1313" i="57"/>
  <c r="BS1313" i="57" s="1"/>
  <c r="BN1313" i="57"/>
  <c r="BT1313" i="57" s="1"/>
  <c r="BO1313" i="57"/>
  <c r="BU1313" i="57" s="1"/>
  <c r="BP1313" i="57"/>
  <c r="BV1313" i="57" s="1"/>
  <c r="BQ1313" i="57"/>
  <c r="BW1313" i="57" s="1"/>
  <c r="AM1321" i="57"/>
  <c r="AN1321" i="57"/>
  <c r="AO1321" i="57"/>
  <c r="AP1321" i="57"/>
  <c r="AQ1321" i="57"/>
  <c r="AR1321" i="57"/>
  <c r="AS1321" i="57"/>
  <c r="AU1321" i="57"/>
  <c r="AV1321" i="57"/>
  <c r="AW1321" i="57"/>
  <c r="AX1321" i="57"/>
  <c r="AY1321" i="57"/>
  <c r="AZ1321" i="57"/>
  <c r="BA1321" i="57"/>
  <c r="BB1321" i="57"/>
  <c r="BC1321" i="57"/>
  <c r="BD1321" i="57"/>
  <c r="BE1321" i="57"/>
  <c r="BF1321" i="57"/>
  <c r="BG1321" i="57"/>
  <c r="BL1321" i="57"/>
  <c r="BR1321" i="57" s="1"/>
  <c r="BM1321" i="57"/>
  <c r="BS1321" i="57" s="1"/>
  <c r="BN1321" i="57"/>
  <c r="BT1321" i="57" s="1"/>
  <c r="BO1321" i="57"/>
  <c r="BU1321" i="57" s="1"/>
  <c r="BP1321" i="57"/>
  <c r="BV1321" i="57" s="1"/>
  <c r="BQ1321" i="57"/>
  <c r="BW1321" i="57" s="1"/>
  <c r="AM1329" i="57"/>
  <c r="AN1329" i="57"/>
  <c r="AO1329" i="57"/>
  <c r="AP1329" i="57"/>
  <c r="AQ1329" i="57"/>
  <c r="AR1329" i="57"/>
  <c r="AS1329" i="57"/>
  <c r="AU1329" i="57"/>
  <c r="AV1329" i="57"/>
  <c r="AW1329" i="57"/>
  <c r="AX1329" i="57"/>
  <c r="AY1329" i="57"/>
  <c r="AZ1329" i="57"/>
  <c r="BA1329" i="57"/>
  <c r="BB1329" i="57"/>
  <c r="BC1329" i="57"/>
  <c r="BD1329" i="57"/>
  <c r="BE1329" i="57"/>
  <c r="BF1329" i="57"/>
  <c r="BG1329" i="57"/>
  <c r="BL1329" i="57"/>
  <c r="BR1329" i="57" s="1"/>
  <c r="BM1329" i="57"/>
  <c r="BS1329" i="57" s="1"/>
  <c r="BN1329" i="57"/>
  <c r="BT1329" i="57" s="1"/>
  <c r="BO1329" i="57"/>
  <c r="BU1329" i="57" s="1"/>
  <c r="BP1329" i="57"/>
  <c r="BV1329" i="57" s="1"/>
  <c r="BQ1329" i="57"/>
  <c r="BW1329" i="57" s="1"/>
  <c r="AM1337" i="57"/>
  <c r="AN1337" i="57"/>
  <c r="AO1337" i="57"/>
  <c r="AP1337" i="57"/>
  <c r="AQ1337" i="57"/>
  <c r="AR1337" i="57"/>
  <c r="AS1337" i="57"/>
  <c r="AU1337" i="57"/>
  <c r="AV1337" i="57"/>
  <c r="AW1337" i="57"/>
  <c r="AX1337" i="57"/>
  <c r="AY1337" i="57"/>
  <c r="AZ1337" i="57"/>
  <c r="BA1337" i="57"/>
  <c r="BB1337" i="57"/>
  <c r="BC1337" i="57"/>
  <c r="BD1337" i="57"/>
  <c r="BE1337" i="57"/>
  <c r="BF1337" i="57"/>
  <c r="BG1337" i="57"/>
  <c r="BL1337" i="57"/>
  <c r="BR1337" i="57" s="1"/>
  <c r="BM1337" i="57"/>
  <c r="BS1337" i="57" s="1"/>
  <c r="BN1337" i="57"/>
  <c r="BT1337" i="57" s="1"/>
  <c r="BO1337" i="57"/>
  <c r="BU1337" i="57" s="1"/>
  <c r="BP1337" i="57"/>
  <c r="BV1337" i="57" s="1"/>
  <c r="BQ1337" i="57"/>
  <c r="BW1337" i="57" s="1"/>
  <c r="AM1345" i="57"/>
  <c r="AN1345" i="57"/>
  <c r="AO1345" i="57"/>
  <c r="AP1345" i="57"/>
  <c r="AQ1345" i="57"/>
  <c r="AR1345" i="57"/>
  <c r="AS1345" i="57"/>
  <c r="AU1345" i="57"/>
  <c r="AV1345" i="57"/>
  <c r="AW1345" i="57"/>
  <c r="AX1345" i="57"/>
  <c r="AY1345" i="57"/>
  <c r="AZ1345" i="57"/>
  <c r="BA1345" i="57"/>
  <c r="BB1345" i="57"/>
  <c r="BC1345" i="57"/>
  <c r="BD1345" i="57"/>
  <c r="BE1345" i="57"/>
  <c r="BF1345" i="57"/>
  <c r="BG1345" i="57"/>
  <c r="BL1345" i="57"/>
  <c r="BR1345" i="57" s="1"/>
  <c r="BM1345" i="57"/>
  <c r="BS1345" i="57" s="1"/>
  <c r="BN1345" i="57"/>
  <c r="BT1345" i="57" s="1"/>
  <c r="BO1345" i="57"/>
  <c r="BU1345" i="57" s="1"/>
  <c r="BP1345" i="57"/>
  <c r="BV1345" i="57" s="1"/>
  <c r="BQ1345" i="57"/>
  <c r="BW1345" i="57" s="1"/>
  <c r="AM1353" i="57"/>
  <c r="AN1353" i="57"/>
  <c r="AO1353" i="57"/>
  <c r="AP1353" i="57"/>
  <c r="AQ1353" i="57"/>
  <c r="AR1353" i="57"/>
  <c r="AS1353" i="57"/>
  <c r="AU1353" i="57"/>
  <c r="AV1353" i="57"/>
  <c r="AW1353" i="57"/>
  <c r="AX1353" i="57"/>
  <c r="AY1353" i="57"/>
  <c r="AZ1353" i="57"/>
  <c r="BA1353" i="57"/>
  <c r="BB1353" i="57"/>
  <c r="BC1353" i="57"/>
  <c r="BD1353" i="57"/>
  <c r="BE1353" i="57"/>
  <c r="BF1353" i="57"/>
  <c r="BG1353" i="57"/>
  <c r="BL1353" i="57"/>
  <c r="BR1353" i="57" s="1"/>
  <c r="BM1353" i="57"/>
  <c r="BS1353" i="57" s="1"/>
  <c r="BN1353" i="57"/>
  <c r="BT1353" i="57" s="1"/>
  <c r="BO1353" i="57"/>
  <c r="BU1353" i="57" s="1"/>
  <c r="BP1353" i="57"/>
  <c r="BV1353" i="57" s="1"/>
  <c r="BQ1353" i="57"/>
  <c r="BW1353" i="57" s="1"/>
  <c r="AM1369" i="57"/>
  <c r="AN1369" i="57"/>
  <c r="AO1369" i="57"/>
  <c r="AP1369" i="57"/>
  <c r="AQ1369" i="57"/>
  <c r="AR1369" i="57"/>
  <c r="AS1369" i="57"/>
  <c r="AU1369" i="57"/>
  <c r="AV1369" i="57"/>
  <c r="AW1369" i="57"/>
  <c r="AX1369" i="57"/>
  <c r="AY1369" i="57"/>
  <c r="AZ1369" i="57"/>
  <c r="BA1369" i="57"/>
  <c r="BB1369" i="57"/>
  <c r="BC1369" i="57"/>
  <c r="BD1369" i="57"/>
  <c r="BE1369" i="57"/>
  <c r="BF1369" i="57"/>
  <c r="BG1369" i="57"/>
  <c r="BL1369" i="57"/>
  <c r="BR1369" i="57" s="1"/>
  <c r="BM1369" i="57"/>
  <c r="BS1369" i="57" s="1"/>
  <c r="BN1369" i="57"/>
  <c r="BT1369" i="57" s="1"/>
  <c r="BO1369" i="57"/>
  <c r="BU1369" i="57" s="1"/>
  <c r="BP1369" i="57"/>
  <c r="BV1369" i="57" s="1"/>
  <c r="BQ1369" i="57"/>
  <c r="BW1369" i="57" s="1"/>
  <c r="AM1377" i="57"/>
  <c r="AN1377" i="57"/>
  <c r="AO1377" i="57"/>
  <c r="AP1377" i="57"/>
  <c r="AQ1377" i="57"/>
  <c r="AR1377" i="57"/>
  <c r="AS1377" i="57"/>
  <c r="AU1377" i="57"/>
  <c r="AV1377" i="57"/>
  <c r="AW1377" i="57"/>
  <c r="AX1377" i="57"/>
  <c r="AY1377" i="57"/>
  <c r="AZ1377" i="57"/>
  <c r="BA1377" i="57"/>
  <c r="BB1377" i="57"/>
  <c r="BC1377" i="57"/>
  <c r="BD1377" i="57"/>
  <c r="BE1377" i="57"/>
  <c r="BF1377" i="57"/>
  <c r="BG1377" i="57"/>
  <c r="BL1377" i="57"/>
  <c r="BR1377" i="57" s="1"/>
  <c r="BM1377" i="57"/>
  <c r="BS1377" i="57" s="1"/>
  <c r="BN1377" i="57"/>
  <c r="BT1377" i="57" s="1"/>
  <c r="BO1377" i="57"/>
  <c r="BU1377" i="57" s="1"/>
  <c r="BP1377" i="57"/>
  <c r="BV1377" i="57" s="1"/>
  <c r="BQ1377" i="57"/>
  <c r="BW1377" i="57" s="1"/>
  <c r="AM1385" i="57"/>
  <c r="AN1385" i="57"/>
  <c r="AO1385" i="57"/>
  <c r="AP1385" i="57"/>
  <c r="AQ1385" i="57"/>
  <c r="AR1385" i="57"/>
  <c r="AS1385" i="57"/>
  <c r="AU1385" i="57"/>
  <c r="AV1385" i="57"/>
  <c r="AW1385" i="57"/>
  <c r="AX1385" i="57"/>
  <c r="AY1385" i="57"/>
  <c r="AZ1385" i="57"/>
  <c r="BA1385" i="57"/>
  <c r="BB1385" i="57"/>
  <c r="BC1385" i="57"/>
  <c r="BD1385" i="57"/>
  <c r="BE1385" i="57"/>
  <c r="BF1385" i="57"/>
  <c r="BG1385" i="57"/>
  <c r="BL1385" i="57"/>
  <c r="BR1385" i="57" s="1"/>
  <c r="BM1385" i="57"/>
  <c r="BS1385" i="57" s="1"/>
  <c r="BN1385" i="57"/>
  <c r="BT1385" i="57" s="1"/>
  <c r="BO1385" i="57"/>
  <c r="BU1385" i="57" s="1"/>
  <c r="BP1385" i="57"/>
  <c r="BV1385" i="57" s="1"/>
  <c r="BQ1385" i="57"/>
  <c r="BW1385" i="57" s="1"/>
  <c r="AM1393" i="57"/>
  <c r="AN1393" i="57"/>
  <c r="AO1393" i="57"/>
  <c r="AP1393" i="57"/>
  <c r="AQ1393" i="57"/>
  <c r="AR1393" i="57"/>
  <c r="AS1393" i="57"/>
  <c r="AU1393" i="57"/>
  <c r="AV1393" i="57"/>
  <c r="AW1393" i="57"/>
  <c r="AX1393" i="57"/>
  <c r="AY1393" i="57"/>
  <c r="AZ1393" i="57"/>
  <c r="BA1393" i="57"/>
  <c r="BB1393" i="57"/>
  <c r="BC1393" i="57"/>
  <c r="BD1393" i="57"/>
  <c r="BE1393" i="57"/>
  <c r="BF1393" i="57"/>
  <c r="BG1393" i="57"/>
  <c r="BL1393" i="57"/>
  <c r="BR1393" i="57" s="1"/>
  <c r="BM1393" i="57"/>
  <c r="BS1393" i="57" s="1"/>
  <c r="BN1393" i="57"/>
  <c r="BT1393" i="57" s="1"/>
  <c r="BO1393" i="57"/>
  <c r="BU1393" i="57" s="1"/>
  <c r="BP1393" i="57"/>
  <c r="BV1393" i="57" s="1"/>
  <c r="BQ1393" i="57"/>
  <c r="BW1393" i="57" s="1"/>
  <c r="AM1401" i="57"/>
  <c r="AN1401" i="57"/>
  <c r="AO1401" i="57"/>
  <c r="AP1401" i="57"/>
  <c r="AQ1401" i="57"/>
  <c r="AR1401" i="57"/>
  <c r="AS1401" i="57"/>
  <c r="AU1401" i="57"/>
  <c r="AV1401" i="57"/>
  <c r="AW1401" i="57"/>
  <c r="AX1401" i="57"/>
  <c r="AY1401" i="57"/>
  <c r="AZ1401" i="57"/>
  <c r="BA1401" i="57"/>
  <c r="BB1401" i="57"/>
  <c r="BC1401" i="57"/>
  <c r="BD1401" i="57"/>
  <c r="BE1401" i="57"/>
  <c r="BF1401" i="57"/>
  <c r="BG1401" i="57"/>
  <c r="BL1401" i="57"/>
  <c r="BR1401" i="57" s="1"/>
  <c r="BM1401" i="57"/>
  <c r="BS1401" i="57" s="1"/>
  <c r="BN1401" i="57"/>
  <c r="BT1401" i="57" s="1"/>
  <c r="BO1401" i="57"/>
  <c r="BU1401" i="57" s="1"/>
  <c r="BP1401" i="57"/>
  <c r="BV1401" i="57" s="1"/>
  <c r="BQ1401" i="57"/>
  <c r="BW1401" i="57" s="1"/>
  <c r="AM1673" i="57"/>
  <c r="AN1673" i="57"/>
  <c r="AO1673" i="57"/>
  <c r="AP1673" i="57"/>
  <c r="AQ1673" i="57"/>
  <c r="AR1673" i="57"/>
  <c r="AS1673" i="57"/>
  <c r="AU1673" i="57"/>
  <c r="AV1673" i="57"/>
  <c r="AW1673" i="57"/>
  <c r="AX1673" i="57"/>
  <c r="AY1673" i="57"/>
  <c r="AZ1673" i="57"/>
  <c r="BA1673" i="57"/>
  <c r="BB1673" i="57"/>
  <c r="BC1673" i="57"/>
  <c r="BD1673" i="57"/>
  <c r="BE1673" i="57"/>
  <c r="BF1673" i="57"/>
  <c r="BG1673" i="57"/>
  <c r="BL1673" i="57"/>
  <c r="BR1673" i="57" s="1"/>
  <c r="BM1673" i="57"/>
  <c r="BS1673" i="57" s="1"/>
  <c r="BN1673" i="57"/>
  <c r="BT1673" i="57" s="1"/>
  <c r="BO1673" i="57"/>
  <c r="BU1673" i="57" s="1"/>
  <c r="BP1673" i="57"/>
  <c r="BV1673" i="57" s="1"/>
  <c r="BQ1673" i="57"/>
  <c r="BW1673" i="57" s="1"/>
  <c r="AM1681" i="57"/>
  <c r="AN1681" i="57"/>
  <c r="AO1681" i="57"/>
  <c r="AP1681" i="57"/>
  <c r="AQ1681" i="57"/>
  <c r="AR1681" i="57"/>
  <c r="AS1681" i="57"/>
  <c r="AU1681" i="57"/>
  <c r="AV1681" i="57"/>
  <c r="AW1681" i="57"/>
  <c r="AX1681" i="57"/>
  <c r="AY1681" i="57"/>
  <c r="AZ1681" i="57"/>
  <c r="BA1681" i="57"/>
  <c r="BB1681" i="57"/>
  <c r="BC1681" i="57"/>
  <c r="BD1681" i="57"/>
  <c r="BE1681" i="57"/>
  <c r="BF1681" i="57"/>
  <c r="BG1681" i="57"/>
  <c r="BL1681" i="57"/>
  <c r="BR1681" i="57" s="1"/>
  <c r="BM1681" i="57"/>
  <c r="BS1681" i="57" s="1"/>
  <c r="BN1681" i="57"/>
  <c r="BT1681" i="57" s="1"/>
  <c r="BO1681" i="57"/>
  <c r="BU1681" i="57" s="1"/>
  <c r="BP1681" i="57"/>
  <c r="BV1681" i="57" s="1"/>
  <c r="BQ1681" i="57"/>
  <c r="BW1681" i="57" s="1"/>
  <c r="AM1689" i="57"/>
  <c r="AN1689" i="57"/>
  <c r="AO1689" i="57"/>
  <c r="AP1689" i="57"/>
  <c r="AQ1689" i="57"/>
  <c r="AR1689" i="57"/>
  <c r="AS1689" i="57"/>
  <c r="AU1689" i="57"/>
  <c r="AV1689" i="57"/>
  <c r="AW1689" i="57"/>
  <c r="AX1689" i="57"/>
  <c r="AY1689" i="57"/>
  <c r="AZ1689" i="57"/>
  <c r="BA1689" i="57"/>
  <c r="BB1689" i="57"/>
  <c r="BC1689" i="57"/>
  <c r="BD1689" i="57"/>
  <c r="BE1689" i="57"/>
  <c r="BF1689" i="57"/>
  <c r="BG1689" i="57"/>
  <c r="BL1689" i="57"/>
  <c r="BR1689" i="57" s="1"/>
  <c r="BM1689" i="57"/>
  <c r="BS1689" i="57" s="1"/>
  <c r="BN1689" i="57"/>
  <c r="BT1689" i="57" s="1"/>
  <c r="BO1689" i="57"/>
  <c r="BU1689" i="57" s="1"/>
  <c r="BP1689" i="57"/>
  <c r="BV1689" i="57" s="1"/>
  <c r="BQ1689" i="57"/>
  <c r="BW1689" i="57" s="1"/>
  <c r="AM1697" i="57"/>
  <c r="AN1697" i="57"/>
  <c r="AO1697" i="57"/>
  <c r="AP1697" i="57"/>
  <c r="AQ1697" i="57"/>
  <c r="AR1697" i="57"/>
  <c r="AS1697" i="57"/>
  <c r="AU1697" i="57"/>
  <c r="AV1697" i="57"/>
  <c r="AW1697" i="57"/>
  <c r="AX1697" i="57"/>
  <c r="AY1697" i="57"/>
  <c r="AZ1697" i="57"/>
  <c r="BA1697" i="57"/>
  <c r="BB1697" i="57"/>
  <c r="BC1697" i="57"/>
  <c r="BD1697" i="57"/>
  <c r="BE1697" i="57"/>
  <c r="BF1697" i="57"/>
  <c r="BG1697" i="57"/>
  <c r="BL1697" i="57"/>
  <c r="BR1697" i="57" s="1"/>
  <c r="BM1697" i="57"/>
  <c r="BS1697" i="57" s="1"/>
  <c r="BN1697" i="57"/>
  <c r="BT1697" i="57" s="1"/>
  <c r="BO1697" i="57"/>
  <c r="BU1697" i="57" s="1"/>
  <c r="BP1697" i="57"/>
  <c r="BV1697" i="57" s="1"/>
  <c r="BQ1697" i="57"/>
  <c r="BW1697" i="57" s="1"/>
  <c r="AM1705" i="57"/>
  <c r="AN1705" i="57"/>
  <c r="AO1705" i="57"/>
  <c r="AP1705" i="57"/>
  <c r="AQ1705" i="57"/>
  <c r="AR1705" i="57"/>
  <c r="AS1705" i="57"/>
  <c r="AU1705" i="57"/>
  <c r="AV1705" i="57"/>
  <c r="AW1705" i="57"/>
  <c r="AX1705" i="57"/>
  <c r="AY1705" i="57"/>
  <c r="AZ1705" i="57"/>
  <c r="BA1705" i="57"/>
  <c r="BB1705" i="57"/>
  <c r="BC1705" i="57"/>
  <c r="BD1705" i="57"/>
  <c r="BE1705" i="57"/>
  <c r="BF1705" i="57"/>
  <c r="BG1705" i="57"/>
  <c r="BL1705" i="57"/>
  <c r="BR1705" i="57" s="1"/>
  <c r="BM1705" i="57"/>
  <c r="BS1705" i="57" s="1"/>
  <c r="BN1705" i="57"/>
  <c r="BT1705" i="57" s="1"/>
  <c r="BO1705" i="57"/>
  <c r="BU1705" i="57" s="1"/>
  <c r="BP1705" i="57"/>
  <c r="BV1705" i="57" s="1"/>
  <c r="BQ1705" i="57"/>
  <c r="BW1705" i="57" s="1"/>
  <c r="AM1713" i="57"/>
  <c r="AN1713" i="57"/>
  <c r="AO1713" i="57"/>
  <c r="AP1713" i="57"/>
  <c r="AQ1713" i="57"/>
  <c r="AR1713" i="57"/>
  <c r="AS1713" i="57"/>
  <c r="AU1713" i="57"/>
  <c r="AV1713" i="57"/>
  <c r="AW1713" i="57"/>
  <c r="AX1713" i="57"/>
  <c r="AY1713" i="57"/>
  <c r="AZ1713" i="57"/>
  <c r="BA1713" i="57"/>
  <c r="BB1713" i="57"/>
  <c r="BC1713" i="57"/>
  <c r="BD1713" i="57"/>
  <c r="BE1713" i="57"/>
  <c r="BF1713" i="57"/>
  <c r="BG1713" i="57"/>
  <c r="BL1713" i="57"/>
  <c r="BR1713" i="57" s="1"/>
  <c r="BM1713" i="57"/>
  <c r="BS1713" i="57" s="1"/>
  <c r="BN1713" i="57"/>
  <c r="BT1713" i="57" s="1"/>
  <c r="BO1713" i="57"/>
  <c r="BU1713" i="57" s="1"/>
  <c r="BP1713" i="57"/>
  <c r="BV1713" i="57" s="1"/>
  <c r="BQ1713" i="57"/>
  <c r="BW1713" i="57" s="1"/>
  <c r="AM1721" i="57"/>
  <c r="AN1721" i="57"/>
  <c r="AO1721" i="57"/>
  <c r="AP1721" i="57"/>
  <c r="AQ1721" i="57"/>
  <c r="AR1721" i="57"/>
  <c r="AS1721" i="57"/>
  <c r="AU1721" i="57"/>
  <c r="AV1721" i="57"/>
  <c r="AW1721" i="57"/>
  <c r="AX1721" i="57"/>
  <c r="AY1721" i="57"/>
  <c r="AZ1721" i="57"/>
  <c r="BA1721" i="57"/>
  <c r="BB1721" i="57"/>
  <c r="BC1721" i="57"/>
  <c r="BD1721" i="57"/>
  <c r="BE1721" i="57"/>
  <c r="BF1721" i="57"/>
  <c r="BG1721" i="57"/>
  <c r="BL1721" i="57"/>
  <c r="BR1721" i="57" s="1"/>
  <c r="BM1721" i="57"/>
  <c r="BS1721" i="57" s="1"/>
  <c r="BN1721" i="57"/>
  <c r="BT1721" i="57" s="1"/>
  <c r="BO1721" i="57"/>
  <c r="BU1721" i="57" s="1"/>
  <c r="BP1721" i="57"/>
  <c r="BV1721" i="57" s="1"/>
  <c r="BQ1721" i="57"/>
  <c r="BW1721" i="57" s="1"/>
  <c r="AM1729" i="57"/>
  <c r="AN1729" i="57"/>
  <c r="AO1729" i="57"/>
  <c r="AP1729" i="57"/>
  <c r="AQ1729" i="57"/>
  <c r="AR1729" i="57"/>
  <c r="AS1729" i="57"/>
  <c r="AU1729" i="57"/>
  <c r="AV1729" i="57"/>
  <c r="AW1729" i="57"/>
  <c r="AX1729" i="57"/>
  <c r="AY1729" i="57"/>
  <c r="AZ1729" i="57"/>
  <c r="BA1729" i="57"/>
  <c r="BB1729" i="57"/>
  <c r="BC1729" i="57"/>
  <c r="BD1729" i="57"/>
  <c r="BE1729" i="57"/>
  <c r="BF1729" i="57"/>
  <c r="BG1729" i="57"/>
  <c r="BL1729" i="57"/>
  <c r="BR1729" i="57" s="1"/>
  <c r="BM1729" i="57"/>
  <c r="BS1729" i="57" s="1"/>
  <c r="BN1729" i="57"/>
  <c r="BT1729" i="57" s="1"/>
  <c r="BO1729" i="57"/>
  <c r="BU1729" i="57" s="1"/>
  <c r="BP1729" i="57"/>
  <c r="BV1729" i="57" s="1"/>
  <c r="BQ1729" i="57"/>
  <c r="BW1729" i="57" s="1"/>
  <c r="AM1737" i="57"/>
  <c r="AN1737" i="57"/>
  <c r="AO1737" i="57"/>
  <c r="AP1737" i="57"/>
  <c r="AQ1737" i="57"/>
  <c r="AR1737" i="57"/>
  <c r="AS1737" i="57"/>
  <c r="AU1737" i="57"/>
  <c r="AV1737" i="57"/>
  <c r="AW1737" i="57"/>
  <c r="AX1737" i="57"/>
  <c r="AY1737" i="57"/>
  <c r="AZ1737" i="57"/>
  <c r="BA1737" i="57"/>
  <c r="BB1737" i="57"/>
  <c r="BC1737" i="57"/>
  <c r="BD1737" i="57"/>
  <c r="BE1737" i="57"/>
  <c r="BF1737" i="57"/>
  <c r="BG1737" i="57"/>
  <c r="BL1737" i="57"/>
  <c r="BR1737" i="57" s="1"/>
  <c r="BM1737" i="57"/>
  <c r="BS1737" i="57" s="1"/>
  <c r="BN1737" i="57"/>
  <c r="BT1737" i="57" s="1"/>
  <c r="BO1737" i="57"/>
  <c r="BU1737" i="57" s="1"/>
  <c r="BP1737" i="57"/>
  <c r="BV1737" i="57" s="1"/>
  <c r="BQ1737" i="57"/>
  <c r="BW1737" i="57" s="1"/>
  <c r="AM1745" i="57"/>
  <c r="AN1745" i="57"/>
  <c r="AO1745" i="57"/>
  <c r="AP1745" i="57"/>
  <c r="AQ1745" i="57"/>
  <c r="AR1745" i="57"/>
  <c r="AS1745" i="57"/>
  <c r="AU1745" i="57"/>
  <c r="AV1745" i="57"/>
  <c r="AW1745" i="57"/>
  <c r="AX1745" i="57"/>
  <c r="AY1745" i="57"/>
  <c r="AZ1745" i="57"/>
  <c r="BA1745" i="57"/>
  <c r="BB1745" i="57"/>
  <c r="BC1745" i="57"/>
  <c r="BD1745" i="57"/>
  <c r="BE1745" i="57"/>
  <c r="BF1745" i="57"/>
  <c r="BG1745" i="57"/>
  <c r="BL1745" i="57"/>
  <c r="BR1745" i="57" s="1"/>
  <c r="BM1745" i="57"/>
  <c r="BS1745" i="57" s="1"/>
  <c r="BN1745" i="57"/>
  <c r="BT1745" i="57" s="1"/>
  <c r="BO1745" i="57"/>
  <c r="BU1745" i="57" s="1"/>
  <c r="BP1745" i="57"/>
  <c r="BV1745" i="57" s="1"/>
  <c r="BQ1745" i="57"/>
  <c r="BW1745" i="57" s="1"/>
  <c r="AM1753" i="57"/>
  <c r="AN1753" i="57"/>
  <c r="AO1753" i="57"/>
  <c r="AP1753" i="57"/>
  <c r="AQ1753" i="57"/>
  <c r="AR1753" i="57"/>
  <c r="AS1753" i="57"/>
  <c r="AU1753" i="57"/>
  <c r="AV1753" i="57"/>
  <c r="AW1753" i="57"/>
  <c r="AX1753" i="57"/>
  <c r="AY1753" i="57"/>
  <c r="AZ1753" i="57"/>
  <c r="BA1753" i="57"/>
  <c r="BB1753" i="57"/>
  <c r="BC1753" i="57"/>
  <c r="BD1753" i="57"/>
  <c r="BE1753" i="57"/>
  <c r="BF1753" i="57"/>
  <c r="BG1753" i="57"/>
  <c r="BL1753" i="57"/>
  <c r="BR1753" i="57" s="1"/>
  <c r="BM1753" i="57"/>
  <c r="BS1753" i="57" s="1"/>
  <c r="BN1753" i="57"/>
  <c r="BT1753" i="57" s="1"/>
  <c r="BO1753" i="57"/>
  <c r="BU1753" i="57" s="1"/>
  <c r="BP1753" i="57"/>
  <c r="BV1753" i="57" s="1"/>
  <c r="BQ1753" i="57"/>
  <c r="BW1753" i="57" s="1"/>
  <c r="AM1761" i="57"/>
  <c r="AN1761" i="57"/>
  <c r="AO1761" i="57"/>
  <c r="AP1761" i="57"/>
  <c r="AQ1761" i="57"/>
  <c r="AR1761" i="57"/>
  <c r="AS1761" i="57"/>
  <c r="AU1761" i="57"/>
  <c r="AV1761" i="57"/>
  <c r="AW1761" i="57"/>
  <c r="AX1761" i="57"/>
  <c r="AY1761" i="57"/>
  <c r="AZ1761" i="57"/>
  <c r="BA1761" i="57"/>
  <c r="BB1761" i="57"/>
  <c r="BC1761" i="57"/>
  <c r="BD1761" i="57"/>
  <c r="BE1761" i="57"/>
  <c r="BF1761" i="57"/>
  <c r="BG1761" i="57"/>
  <c r="BL1761" i="57"/>
  <c r="BR1761" i="57" s="1"/>
  <c r="BM1761" i="57"/>
  <c r="BS1761" i="57" s="1"/>
  <c r="BN1761" i="57"/>
  <c r="BT1761" i="57" s="1"/>
  <c r="BO1761" i="57"/>
  <c r="BU1761" i="57" s="1"/>
  <c r="BP1761" i="57"/>
  <c r="BV1761" i="57" s="1"/>
  <c r="BQ1761" i="57"/>
  <c r="BW1761" i="57" s="1"/>
  <c r="AM1769" i="57"/>
  <c r="AN1769" i="57"/>
  <c r="AO1769" i="57"/>
  <c r="AP1769" i="57"/>
  <c r="AQ1769" i="57"/>
  <c r="AR1769" i="57"/>
  <c r="AS1769" i="57"/>
  <c r="AU1769" i="57"/>
  <c r="AV1769" i="57"/>
  <c r="AW1769" i="57"/>
  <c r="AX1769" i="57"/>
  <c r="AY1769" i="57"/>
  <c r="AZ1769" i="57"/>
  <c r="BA1769" i="57"/>
  <c r="BB1769" i="57"/>
  <c r="BC1769" i="57"/>
  <c r="BD1769" i="57"/>
  <c r="BE1769" i="57"/>
  <c r="BF1769" i="57"/>
  <c r="BG1769" i="57"/>
  <c r="BL1769" i="57"/>
  <c r="BR1769" i="57" s="1"/>
  <c r="BM1769" i="57"/>
  <c r="BS1769" i="57" s="1"/>
  <c r="BN1769" i="57"/>
  <c r="BT1769" i="57" s="1"/>
  <c r="BO1769" i="57"/>
  <c r="BU1769" i="57" s="1"/>
  <c r="BP1769" i="57"/>
  <c r="BV1769" i="57" s="1"/>
  <c r="BQ1769" i="57"/>
  <c r="BW1769" i="57" s="1"/>
  <c r="AM1777" i="57"/>
  <c r="AN1777" i="57"/>
  <c r="AO1777" i="57"/>
  <c r="AP1777" i="57"/>
  <c r="AQ1777" i="57"/>
  <c r="AR1777" i="57"/>
  <c r="AS1777" i="57"/>
  <c r="AU1777" i="57"/>
  <c r="AV1777" i="57"/>
  <c r="AW1777" i="57"/>
  <c r="AX1777" i="57"/>
  <c r="AY1777" i="57"/>
  <c r="AZ1777" i="57"/>
  <c r="BA1777" i="57"/>
  <c r="BB1777" i="57"/>
  <c r="BC1777" i="57"/>
  <c r="BD1777" i="57"/>
  <c r="BE1777" i="57"/>
  <c r="BF1777" i="57"/>
  <c r="BG1777" i="57"/>
  <c r="BL1777" i="57"/>
  <c r="BR1777" i="57" s="1"/>
  <c r="BM1777" i="57"/>
  <c r="BS1777" i="57" s="1"/>
  <c r="BN1777" i="57"/>
  <c r="BT1777" i="57" s="1"/>
  <c r="BO1777" i="57"/>
  <c r="BU1777" i="57" s="1"/>
  <c r="BP1777" i="57"/>
  <c r="BV1777" i="57" s="1"/>
  <c r="BQ1777" i="57"/>
  <c r="BW1777" i="57" s="1"/>
  <c r="AM1785" i="57"/>
  <c r="AN1785" i="57"/>
  <c r="AO1785" i="57"/>
  <c r="AP1785" i="57"/>
  <c r="AQ1785" i="57"/>
  <c r="AR1785" i="57"/>
  <c r="AS1785" i="57"/>
  <c r="AU1785" i="57"/>
  <c r="AV1785" i="57"/>
  <c r="AW1785" i="57"/>
  <c r="AX1785" i="57"/>
  <c r="AY1785" i="57"/>
  <c r="AZ1785" i="57"/>
  <c r="BA1785" i="57"/>
  <c r="BB1785" i="57"/>
  <c r="BC1785" i="57"/>
  <c r="BD1785" i="57"/>
  <c r="BE1785" i="57"/>
  <c r="BF1785" i="57"/>
  <c r="BG1785" i="57"/>
  <c r="BL1785" i="57"/>
  <c r="BR1785" i="57" s="1"/>
  <c r="BM1785" i="57"/>
  <c r="BS1785" i="57" s="1"/>
  <c r="BN1785" i="57"/>
  <c r="BT1785" i="57" s="1"/>
  <c r="BO1785" i="57"/>
  <c r="BU1785" i="57" s="1"/>
  <c r="BP1785" i="57"/>
  <c r="BV1785" i="57" s="1"/>
  <c r="BQ1785" i="57"/>
  <c r="BW1785" i="57" s="1"/>
  <c r="AM1793" i="57"/>
  <c r="AN1793" i="57"/>
  <c r="AO1793" i="57"/>
  <c r="AP1793" i="57"/>
  <c r="AQ1793" i="57"/>
  <c r="AR1793" i="57"/>
  <c r="AS1793" i="57"/>
  <c r="AU1793" i="57"/>
  <c r="AV1793" i="57"/>
  <c r="AW1793" i="57"/>
  <c r="AX1793" i="57"/>
  <c r="AY1793" i="57"/>
  <c r="AZ1793" i="57"/>
  <c r="BA1793" i="57"/>
  <c r="BB1793" i="57"/>
  <c r="BC1793" i="57"/>
  <c r="BD1793" i="57"/>
  <c r="BE1793" i="57"/>
  <c r="BF1793" i="57"/>
  <c r="BG1793" i="57"/>
  <c r="BL1793" i="57"/>
  <c r="BR1793" i="57" s="1"/>
  <c r="BM1793" i="57"/>
  <c r="BS1793" i="57" s="1"/>
  <c r="BN1793" i="57"/>
  <c r="BT1793" i="57" s="1"/>
  <c r="BO1793" i="57"/>
  <c r="BU1793" i="57" s="1"/>
  <c r="BP1793" i="57"/>
  <c r="BV1793" i="57" s="1"/>
  <c r="BQ1793" i="57"/>
  <c r="BW1793" i="57" s="1"/>
  <c r="AM1801" i="57"/>
  <c r="AN1801" i="57"/>
  <c r="AO1801" i="57"/>
  <c r="AP1801" i="57"/>
  <c r="AQ1801" i="57"/>
  <c r="AR1801" i="57"/>
  <c r="AS1801" i="57"/>
  <c r="AU1801" i="57"/>
  <c r="AV1801" i="57"/>
  <c r="AW1801" i="57"/>
  <c r="AX1801" i="57"/>
  <c r="AY1801" i="57"/>
  <c r="AZ1801" i="57"/>
  <c r="BA1801" i="57"/>
  <c r="BB1801" i="57"/>
  <c r="BC1801" i="57"/>
  <c r="BD1801" i="57"/>
  <c r="BE1801" i="57"/>
  <c r="BF1801" i="57"/>
  <c r="BG1801" i="57"/>
  <c r="BL1801" i="57"/>
  <c r="BR1801" i="57" s="1"/>
  <c r="BM1801" i="57"/>
  <c r="BS1801" i="57" s="1"/>
  <c r="BN1801" i="57"/>
  <c r="BT1801" i="57" s="1"/>
  <c r="BO1801" i="57"/>
  <c r="BU1801" i="57" s="1"/>
  <c r="BP1801" i="57"/>
  <c r="BV1801" i="57" s="1"/>
  <c r="BQ1801" i="57"/>
  <c r="BW1801" i="57" s="1"/>
  <c r="AM1841" i="57"/>
  <c r="AN1841" i="57"/>
  <c r="AO1841" i="57"/>
  <c r="AP1841" i="57"/>
  <c r="AQ1841" i="57"/>
  <c r="AR1841" i="57"/>
  <c r="AS1841" i="57"/>
  <c r="AU1841" i="57"/>
  <c r="AV1841" i="57"/>
  <c r="AW1841" i="57"/>
  <c r="AX1841" i="57"/>
  <c r="AY1841" i="57"/>
  <c r="AZ1841" i="57"/>
  <c r="BA1841" i="57"/>
  <c r="BB1841" i="57"/>
  <c r="BC1841" i="57"/>
  <c r="BD1841" i="57"/>
  <c r="BE1841" i="57"/>
  <c r="BF1841" i="57"/>
  <c r="BG1841" i="57"/>
  <c r="BL1841" i="57"/>
  <c r="BR1841" i="57" s="1"/>
  <c r="BM1841" i="57"/>
  <c r="BS1841" i="57" s="1"/>
  <c r="BN1841" i="57"/>
  <c r="BT1841" i="57" s="1"/>
  <c r="BO1841" i="57"/>
  <c r="BU1841" i="57" s="1"/>
  <c r="BP1841" i="57"/>
  <c r="BV1841" i="57" s="1"/>
  <c r="BQ1841" i="57"/>
  <c r="BW1841" i="57" s="1"/>
  <c r="AM1913" i="57"/>
  <c r="AN1913" i="57"/>
  <c r="AO1913" i="57"/>
  <c r="AP1913" i="57"/>
  <c r="AQ1913" i="57"/>
  <c r="AR1913" i="57"/>
  <c r="AS1913" i="57"/>
  <c r="AU1913" i="57"/>
  <c r="AV1913" i="57"/>
  <c r="AW1913" i="57"/>
  <c r="AX1913" i="57"/>
  <c r="AY1913" i="57"/>
  <c r="AZ1913" i="57"/>
  <c r="BA1913" i="57"/>
  <c r="BB1913" i="57"/>
  <c r="BC1913" i="57"/>
  <c r="BD1913" i="57"/>
  <c r="BE1913" i="57"/>
  <c r="BF1913" i="57"/>
  <c r="BG1913" i="57"/>
  <c r="BL1913" i="57"/>
  <c r="BR1913" i="57" s="1"/>
  <c r="BM1913" i="57"/>
  <c r="BS1913" i="57" s="1"/>
  <c r="BN1913" i="57"/>
  <c r="BT1913" i="57" s="1"/>
  <c r="BO1913" i="57"/>
  <c r="BU1913" i="57" s="1"/>
  <c r="BP1913" i="57"/>
  <c r="BV1913" i="57" s="1"/>
  <c r="BQ1913" i="57"/>
  <c r="BW1913" i="57" s="1"/>
  <c r="AM1993" i="57"/>
  <c r="AN1993" i="57"/>
  <c r="AO1993" i="57"/>
  <c r="AP1993" i="57"/>
  <c r="AQ1993" i="57"/>
  <c r="AR1993" i="57"/>
  <c r="AS1993" i="57"/>
  <c r="AU1993" i="57"/>
  <c r="AV1993" i="57"/>
  <c r="AW1993" i="57"/>
  <c r="AX1993" i="57"/>
  <c r="AY1993" i="57"/>
  <c r="AZ1993" i="57"/>
  <c r="BA1993" i="57"/>
  <c r="BB1993" i="57"/>
  <c r="BC1993" i="57"/>
  <c r="BD1993" i="57"/>
  <c r="BE1993" i="57"/>
  <c r="BF1993" i="57"/>
  <c r="BG1993" i="57"/>
  <c r="BL1993" i="57"/>
  <c r="BR1993" i="57" s="1"/>
  <c r="BM1993" i="57"/>
  <c r="BS1993" i="57" s="1"/>
  <c r="BN1993" i="57"/>
  <c r="BT1993" i="57" s="1"/>
  <c r="BO1993" i="57"/>
  <c r="BU1993" i="57" s="1"/>
  <c r="BP1993" i="57"/>
  <c r="BV1993" i="57" s="1"/>
  <c r="BQ1993" i="57"/>
  <c r="BW1993" i="57" s="1"/>
  <c r="AM2001" i="57"/>
  <c r="AN2001" i="57"/>
  <c r="AO2001" i="57"/>
  <c r="AP2001" i="57"/>
  <c r="AQ2001" i="57"/>
  <c r="AR2001" i="57"/>
  <c r="AS2001" i="57"/>
  <c r="AU2001" i="57"/>
  <c r="AV2001" i="57"/>
  <c r="AW2001" i="57"/>
  <c r="AX2001" i="57"/>
  <c r="AY2001" i="57"/>
  <c r="AZ2001" i="57"/>
  <c r="BA2001" i="57"/>
  <c r="BB2001" i="57"/>
  <c r="BC2001" i="57"/>
  <c r="BD2001" i="57"/>
  <c r="BE2001" i="57"/>
  <c r="BF2001" i="57"/>
  <c r="BG2001" i="57"/>
  <c r="BL2001" i="57"/>
  <c r="BR2001" i="57" s="1"/>
  <c r="BM2001" i="57"/>
  <c r="BS2001" i="57" s="1"/>
  <c r="BN2001" i="57"/>
  <c r="BT2001" i="57" s="1"/>
  <c r="BO2001" i="57"/>
  <c r="BU2001" i="57" s="1"/>
  <c r="BP2001" i="57"/>
  <c r="BV2001" i="57" s="1"/>
  <c r="BQ2001" i="57"/>
  <c r="BW2001" i="57" s="1"/>
  <c r="AM2009" i="57"/>
  <c r="AN2009" i="57"/>
  <c r="AO2009" i="57"/>
  <c r="AP2009" i="57"/>
  <c r="AQ2009" i="57"/>
  <c r="AR2009" i="57"/>
  <c r="AS2009" i="57"/>
  <c r="AU2009" i="57"/>
  <c r="AV2009" i="57"/>
  <c r="AW2009" i="57"/>
  <c r="AX2009" i="57"/>
  <c r="AY2009" i="57"/>
  <c r="AZ2009" i="57"/>
  <c r="BA2009" i="57"/>
  <c r="BB2009" i="57"/>
  <c r="BC2009" i="57"/>
  <c r="BD2009" i="57"/>
  <c r="BE2009" i="57"/>
  <c r="BF2009" i="57"/>
  <c r="BG2009" i="57"/>
  <c r="BL2009" i="57"/>
  <c r="BR2009" i="57" s="1"/>
  <c r="BM2009" i="57"/>
  <c r="BS2009" i="57" s="1"/>
  <c r="BN2009" i="57"/>
  <c r="BT2009" i="57" s="1"/>
  <c r="BO2009" i="57"/>
  <c r="BU2009" i="57" s="1"/>
  <c r="BP2009" i="57"/>
  <c r="BV2009" i="57" s="1"/>
  <c r="BQ2009" i="57"/>
  <c r="BW2009" i="57" s="1"/>
  <c r="AM2017" i="57"/>
  <c r="AN2017" i="57"/>
  <c r="AO2017" i="57"/>
  <c r="AP2017" i="57"/>
  <c r="AQ2017" i="57"/>
  <c r="AR2017" i="57"/>
  <c r="AS2017" i="57"/>
  <c r="AU2017" i="57"/>
  <c r="AV2017" i="57"/>
  <c r="AW2017" i="57"/>
  <c r="AX2017" i="57"/>
  <c r="AY2017" i="57"/>
  <c r="AZ2017" i="57"/>
  <c r="BA2017" i="57"/>
  <c r="BB2017" i="57"/>
  <c r="BC2017" i="57"/>
  <c r="BD2017" i="57"/>
  <c r="BE2017" i="57"/>
  <c r="BF2017" i="57"/>
  <c r="BG2017" i="57"/>
  <c r="BL2017" i="57"/>
  <c r="BR2017" i="57" s="1"/>
  <c r="BM2017" i="57"/>
  <c r="BS2017" i="57" s="1"/>
  <c r="BN2017" i="57"/>
  <c r="BT2017" i="57" s="1"/>
  <c r="BO2017" i="57"/>
  <c r="BU2017" i="57" s="1"/>
  <c r="BP2017" i="57"/>
  <c r="BV2017" i="57" s="1"/>
  <c r="BQ2017" i="57"/>
  <c r="BW2017" i="57" s="1"/>
  <c r="AM2025" i="57"/>
  <c r="AN2025" i="57"/>
  <c r="AO2025" i="57"/>
  <c r="AP2025" i="57"/>
  <c r="AQ2025" i="57"/>
  <c r="AR2025" i="57"/>
  <c r="AS2025" i="57"/>
  <c r="AU2025" i="57"/>
  <c r="AV2025" i="57"/>
  <c r="AW2025" i="57"/>
  <c r="AX2025" i="57"/>
  <c r="AY2025" i="57"/>
  <c r="AZ2025" i="57"/>
  <c r="BA2025" i="57"/>
  <c r="BB2025" i="57"/>
  <c r="BC2025" i="57"/>
  <c r="BD2025" i="57"/>
  <c r="BE2025" i="57"/>
  <c r="BF2025" i="57"/>
  <c r="BG2025" i="57"/>
  <c r="BL2025" i="57"/>
  <c r="BR2025" i="57" s="1"/>
  <c r="BM2025" i="57"/>
  <c r="BS2025" i="57" s="1"/>
  <c r="BN2025" i="57"/>
  <c r="BT2025" i="57" s="1"/>
  <c r="BO2025" i="57"/>
  <c r="BU2025" i="57" s="1"/>
  <c r="BP2025" i="57"/>
  <c r="BV2025" i="57" s="1"/>
  <c r="BQ2025" i="57"/>
  <c r="BW2025" i="57" s="1"/>
  <c r="AM2041" i="57"/>
  <c r="AN2041" i="57"/>
  <c r="AO2041" i="57"/>
  <c r="AP2041" i="57"/>
  <c r="AQ2041" i="57"/>
  <c r="AR2041" i="57"/>
  <c r="AS2041" i="57"/>
  <c r="AU2041" i="57"/>
  <c r="AV2041" i="57"/>
  <c r="AW2041" i="57"/>
  <c r="AX2041" i="57"/>
  <c r="AY2041" i="57"/>
  <c r="AZ2041" i="57"/>
  <c r="BA2041" i="57"/>
  <c r="BB2041" i="57"/>
  <c r="BC2041" i="57"/>
  <c r="BD2041" i="57"/>
  <c r="BE2041" i="57"/>
  <c r="BF2041" i="57"/>
  <c r="BG2041" i="57"/>
  <c r="BL2041" i="57"/>
  <c r="BR2041" i="57" s="1"/>
  <c r="BM2041" i="57"/>
  <c r="BS2041" i="57" s="1"/>
  <c r="BN2041" i="57"/>
  <c r="BT2041" i="57" s="1"/>
  <c r="BO2041" i="57"/>
  <c r="BU2041" i="57" s="1"/>
  <c r="BP2041" i="57"/>
  <c r="BV2041" i="57" s="1"/>
  <c r="BQ2041" i="57"/>
  <c r="BW2041" i="57" s="1"/>
  <c r="AM2121" i="57"/>
  <c r="AN2121" i="57"/>
  <c r="AO2121" i="57"/>
  <c r="AP2121" i="57"/>
  <c r="AQ2121" i="57"/>
  <c r="AR2121" i="57"/>
  <c r="AS2121" i="57"/>
  <c r="AU2121" i="57"/>
  <c r="AV2121" i="57"/>
  <c r="AW2121" i="57"/>
  <c r="AX2121" i="57"/>
  <c r="AY2121" i="57"/>
  <c r="AZ2121" i="57"/>
  <c r="BA2121" i="57"/>
  <c r="BB2121" i="57"/>
  <c r="BC2121" i="57"/>
  <c r="BD2121" i="57"/>
  <c r="BE2121" i="57"/>
  <c r="BF2121" i="57"/>
  <c r="BG2121" i="57"/>
  <c r="BL2121" i="57"/>
  <c r="BR2121" i="57" s="1"/>
  <c r="BM2121" i="57"/>
  <c r="BS2121" i="57" s="1"/>
  <c r="BN2121" i="57"/>
  <c r="BT2121" i="57" s="1"/>
  <c r="BO2121" i="57"/>
  <c r="BU2121" i="57" s="1"/>
  <c r="BP2121" i="57"/>
  <c r="BV2121" i="57" s="1"/>
  <c r="BQ2121" i="57"/>
  <c r="BW2121" i="57" s="1"/>
  <c r="AM2129" i="57"/>
  <c r="AN2129" i="57"/>
  <c r="AO2129" i="57"/>
  <c r="AP2129" i="57"/>
  <c r="AQ2129" i="57"/>
  <c r="AR2129" i="57"/>
  <c r="AS2129" i="57"/>
  <c r="AU2129" i="57"/>
  <c r="AV2129" i="57"/>
  <c r="AW2129" i="57"/>
  <c r="AX2129" i="57"/>
  <c r="AY2129" i="57"/>
  <c r="AZ2129" i="57"/>
  <c r="BA2129" i="57"/>
  <c r="BB2129" i="57"/>
  <c r="BC2129" i="57"/>
  <c r="BD2129" i="57"/>
  <c r="BE2129" i="57"/>
  <c r="BF2129" i="57"/>
  <c r="BG2129" i="57"/>
  <c r="BL2129" i="57"/>
  <c r="BR2129" i="57" s="1"/>
  <c r="BM2129" i="57"/>
  <c r="BS2129" i="57" s="1"/>
  <c r="BN2129" i="57"/>
  <c r="BT2129" i="57" s="1"/>
  <c r="BO2129" i="57"/>
  <c r="BU2129" i="57" s="1"/>
  <c r="BP2129" i="57"/>
  <c r="BV2129" i="57" s="1"/>
  <c r="BQ2129" i="57"/>
  <c r="BW2129" i="57" s="1"/>
  <c r="AM2249" i="57"/>
  <c r="AN2249" i="57"/>
  <c r="AO2249" i="57"/>
  <c r="AP2249" i="57"/>
  <c r="AQ2249" i="57"/>
  <c r="AR2249" i="57"/>
  <c r="AS2249" i="57"/>
  <c r="AU2249" i="57"/>
  <c r="AV2249" i="57"/>
  <c r="AW2249" i="57"/>
  <c r="AX2249" i="57"/>
  <c r="AY2249" i="57"/>
  <c r="AZ2249" i="57"/>
  <c r="BA2249" i="57"/>
  <c r="BB2249" i="57"/>
  <c r="BC2249" i="57"/>
  <c r="BD2249" i="57"/>
  <c r="BE2249" i="57"/>
  <c r="BF2249" i="57"/>
  <c r="BG2249" i="57"/>
  <c r="BL2249" i="57"/>
  <c r="BR2249" i="57" s="1"/>
  <c r="BM2249" i="57"/>
  <c r="BS2249" i="57" s="1"/>
  <c r="BN2249" i="57"/>
  <c r="BT2249" i="57" s="1"/>
  <c r="BO2249" i="57"/>
  <c r="BU2249" i="57" s="1"/>
  <c r="BP2249" i="57"/>
  <c r="BV2249" i="57" s="1"/>
  <c r="BQ2249" i="57"/>
  <c r="BW2249" i="57" s="1"/>
  <c r="AM2257" i="57"/>
  <c r="AN2257" i="57"/>
  <c r="AO2257" i="57"/>
  <c r="AP2257" i="57"/>
  <c r="AQ2257" i="57"/>
  <c r="AR2257" i="57"/>
  <c r="AS2257" i="57"/>
  <c r="AU2257" i="57"/>
  <c r="AV2257" i="57"/>
  <c r="AW2257" i="57"/>
  <c r="AX2257" i="57"/>
  <c r="AY2257" i="57"/>
  <c r="AZ2257" i="57"/>
  <c r="BA2257" i="57"/>
  <c r="BB2257" i="57"/>
  <c r="BC2257" i="57"/>
  <c r="BD2257" i="57"/>
  <c r="BE2257" i="57"/>
  <c r="BF2257" i="57"/>
  <c r="BG2257" i="57"/>
  <c r="BL2257" i="57"/>
  <c r="BR2257" i="57" s="1"/>
  <c r="BM2257" i="57"/>
  <c r="BS2257" i="57" s="1"/>
  <c r="BN2257" i="57"/>
  <c r="BT2257" i="57" s="1"/>
  <c r="BO2257" i="57"/>
  <c r="BU2257" i="57" s="1"/>
  <c r="BP2257" i="57"/>
  <c r="BV2257" i="57" s="1"/>
  <c r="BQ2257" i="57"/>
  <c r="BW2257" i="57" s="1"/>
  <c r="AM2265" i="57"/>
  <c r="AN2265" i="57"/>
  <c r="AO2265" i="57"/>
  <c r="AP2265" i="57"/>
  <c r="AQ2265" i="57"/>
  <c r="AR2265" i="57"/>
  <c r="AS2265" i="57"/>
  <c r="AU2265" i="57"/>
  <c r="AV2265" i="57"/>
  <c r="AW2265" i="57"/>
  <c r="AX2265" i="57"/>
  <c r="AY2265" i="57"/>
  <c r="AZ2265" i="57"/>
  <c r="BA2265" i="57"/>
  <c r="BB2265" i="57"/>
  <c r="BC2265" i="57"/>
  <c r="BD2265" i="57"/>
  <c r="BE2265" i="57"/>
  <c r="BF2265" i="57"/>
  <c r="BG2265" i="57"/>
  <c r="BL2265" i="57"/>
  <c r="BR2265" i="57" s="1"/>
  <c r="BM2265" i="57"/>
  <c r="BS2265" i="57" s="1"/>
  <c r="BN2265" i="57"/>
  <c r="BT2265" i="57" s="1"/>
  <c r="BO2265" i="57"/>
  <c r="BU2265" i="57" s="1"/>
  <c r="BP2265" i="57"/>
  <c r="BV2265" i="57" s="1"/>
  <c r="BQ2265" i="57"/>
  <c r="BW2265" i="57" s="1"/>
  <c r="AM2273" i="57"/>
  <c r="AN2273" i="57"/>
  <c r="AO2273" i="57"/>
  <c r="AP2273" i="57"/>
  <c r="AQ2273" i="57"/>
  <c r="AR2273" i="57"/>
  <c r="AS2273" i="57"/>
  <c r="AU2273" i="57"/>
  <c r="AV2273" i="57"/>
  <c r="AW2273" i="57"/>
  <c r="AX2273" i="57"/>
  <c r="AY2273" i="57"/>
  <c r="AZ2273" i="57"/>
  <c r="BA2273" i="57"/>
  <c r="BB2273" i="57"/>
  <c r="BC2273" i="57"/>
  <c r="BD2273" i="57"/>
  <c r="BE2273" i="57"/>
  <c r="BF2273" i="57"/>
  <c r="BG2273" i="57"/>
  <c r="BL2273" i="57"/>
  <c r="BR2273" i="57" s="1"/>
  <c r="BM2273" i="57"/>
  <c r="BS2273" i="57" s="1"/>
  <c r="BN2273" i="57"/>
  <c r="BT2273" i="57" s="1"/>
  <c r="BO2273" i="57"/>
  <c r="BU2273" i="57" s="1"/>
  <c r="BP2273" i="57"/>
  <c r="BV2273" i="57" s="1"/>
  <c r="BQ2273" i="57"/>
  <c r="BW2273" i="57" s="1"/>
  <c r="AM2281" i="57"/>
  <c r="AN2281" i="57"/>
  <c r="AO2281" i="57"/>
  <c r="AP2281" i="57"/>
  <c r="AQ2281" i="57"/>
  <c r="AR2281" i="57"/>
  <c r="AS2281" i="57"/>
  <c r="AU2281" i="57"/>
  <c r="AV2281" i="57"/>
  <c r="AW2281" i="57"/>
  <c r="AX2281" i="57"/>
  <c r="AY2281" i="57"/>
  <c r="AZ2281" i="57"/>
  <c r="BA2281" i="57"/>
  <c r="BB2281" i="57"/>
  <c r="BC2281" i="57"/>
  <c r="BD2281" i="57"/>
  <c r="BE2281" i="57"/>
  <c r="BF2281" i="57"/>
  <c r="BG2281" i="57"/>
  <c r="BL2281" i="57"/>
  <c r="BR2281" i="57" s="1"/>
  <c r="BM2281" i="57"/>
  <c r="BS2281" i="57" s="1"/>
  <c r="BN2281" i="57"/>
  <c r="BT2281" i="57" s="1"/>
  <c r="BO2281" i="57"/>
  <c r="BU2281" i="57" s="1"/>
  <c r="BP2281" i="57"/>
  <c r="BV2281" i="57" s="1"/>
  <c r="BQ2281" i="57"/>
  <c r="BW2281" i="57" s="1"/>
  <c r="AM2289" i="57"/>
  <c r="AN2289" i="57"/>
  <c r="AO2289" i="57"/>
  <c r="AP2289" i="57"/>
  <c r="AQ2289" i="57"/>
  <c r="AR2289" i="57"/>
  <c r="AS2289" i="57"/>
  <c r="AU2289" i="57"/>
  <c r="AV2289" i="57"/>
  <c r="AW2289" i="57"/>
  <c r="AX2289" i="57"/>
  <c r="AY2289" i="57"/>
  <c r="AZ2289" i="57"/>
  <c r="BA2289" i="57"/>
  <c r="BB2289" i="57"/>
  <c r="BC2289" i="57"/>
  <c r="BD2289" i="57"/>
  <c r="BE2289" i="57"/>
  <c r="BF2289" i="57"/>
  <c r="BG2289" i="57"/>
  <c r="BL2289" i="57"/>
  <c r="BR2289" i="57" s="1"/>
  <c r="BM2289" i="57"/>
  <c r="BS2289" i="57" s="1"/>
  <c r="BN2289" i="57"/>
  <c r="BT2289" i="57" s="1"/>
  <c r="BO2289" i="57"/>
  <c r="BU2289" i="57" s="1"/>
  <c r="BP2289" i="57"/>
  <c r="BV2289" i="57" s="1"/>
  <c r="BQ2289" i="57"/>
  <c r="BW2289" i="57" s="1"/>
  <c r="AM2297" i="57"/>
  <c r="AN2297" i="57"/>
  <c r="AO2297" i="57"/>
  <c r="AP2297" i="57"/>
  <c r="AQ2297" i="57"/>
  <c r="AR2297" i="57"/>
  <c r="AS2297" i="57"/>
  <c r="AU2297" i="57"/>
  <c r="AV2297" i="57"/>
  <c r="AW2297" i="57"/>
  <c r="AX2297" i="57"/>
  <c r="AY2297" i="57"/>
  <c r="AZ2297" i="57"/>
  <c r="BA2297" i="57"/>
  <c r="BB2297" i="57"/>
  <c r="BC2297" i="57"/>
  <c r="BD2297" i="57"/>
  <c r="BE2297" i="57"/>
  <c r="BF2297" i="57"/>
  <c r="BG2297" i="57"/>
  <c r="BL2297" i="57"/>
  <c r="BR2297" i="57" s="1"/>
  <c r="BM2297" i="57"/>
  <c r="BS2297" i="57" s="1"/>
  <c r="BN2297" i="57"/>
  <c r="BT2297" i="57" s="1"/>
  <c r="BO2297" i="57"/>
  <c r="BU2297" i="57" s="1"/>
  <c r="BP2297" i="57"/>
  <c r="BV2297" i="57" s="1"/>
  <c r="BQ2297" i="57"/>
  <c r="BW2297" i="57" s="1"/>
  <c r="AM2305" i="57"/>
  <c r="AN2305" i="57"/>
  <c r="AO2305" i="57"/>
  <c r="AP2305" i="57"/>
  <c r="AQ2305" i="57"/>
  <c r="AR2305" i="57"/>
  <c r="AS2305" i="57"/>
  <c r="AU2305" i="57"/>
  <c r="AV2305" i="57"/>
  <c r="AW2305" i="57"/>
  <c r="AX2305" i="57"/>
  <c r="AY2305" i="57"/>
  <c r="AZ2305" i="57"/>
  <c r="BA2305" i="57"/>
  <c r="BB2305" i="57"/>
  <c r="BC2305" i="57"/>
  <c r="BD2305" i="57"/>
  <c r="BE2305" i="57"/>
  <c r="BF2305" i="57"/>
  <c r="BG2305" i="57"/>
  <c r="BL2305" i="57"/>
  <c r="BR2305" i="57" s="1"/>
  <c r="BM2305" i="57"/>
  <c r="BS2305" i="57" s="1"/>
  <c r="BN2305" i="57"/>
  <c r="BT2305" i="57" s="1"/>
  <c r="BO2305" i="57"/>
  <c r="BU2305" i="57" s="1"/>
  <c r="BP2305" i="57"/>
  <c r="BV2305" i="57" s="1"/>
  <c r="BQ2305" i="57"/>
  <c r="BW2305" i="57" s="1"/>
  <c r="AM2313" i="57"/>
  <c r="AN2313" i="57"/>
  <c r="AO2313" i="57"/>
  <c r="AP2313" i="57"/>
  <c r="AQ2313" i="57"/>
  <c r="AR2313" i="57"/>
  <c r="AS2313" i="57"/>
  <c r="AU2313" i="57"/>
  <c r="AV2313" i="57"/>
  <c r="AW2313" i="57"/>
  <c r="AX2313" i="57"/>
  <c r="AY2313" i="57"/>
  <c r="AZ2313" i="57"/>
  <c r="BA2313" i="57"/>
  <c r="BB2313" i="57"/>
  <c r="BC2313" i="57"/>
  <c r="BD2313" i="57"/>
  <c r="BE2313" i="57"/>
  <c r="BF2313" i="57"/>
  <c r="BG2313" i="57"/>
  <c r="BL2313" i="57"/>
  <c r="BR2313" i="57" s="1"/>
  <c r="BM2313" i="57"/>
  <c r="BS2313" i="57" s="1"/>
  <c r="BN2313" i="57"/>
  <c r="BT2313" i="57" s="1"/>
  <c r="BO2313" i="57"/>
  <c r="BU2313" i="57" s="1"/>
  <c r="BP2313" i="57"/>
  <c r="BV2313" i="57" s="1"/>
  <c r="BQ2313" i="57"/>
  <c r="BW2313" i="57" s="1"/>
  <c r="AM2321" i="57"/>
  <c r="AN2321" i="57"/>
  <c r="AO2321" i="57"/>
  <c r="AP2321" i="57"/>
  <c r="AQ2321" i="57"/>
  <c r="AR2321" i="57"/>
  <c r="AS2321" i="57"/>
  <c r="AU2321" i="57"/>
  <c r="AV2321" i="57"/>
  <c r="AW2321" i="57"/>
  <c r="AX2321" i="57"/>
  <c r="AY2321" i="57"/>
  <c r="AZ2321" i="57"/>
  <c r="BA2321" i="57"/>
  <c r="BB2321" i="57"/>
  <c r="BC2321" i="57"/>
  <c r="BD2321" i="57"/>
  <c r="BE2321" i="57"/>
  <c r="BF2321" i="57"/>
  <c r="BG2321" i="57"/>
  <c r="BL2321" i="57"/>
  <c r="BR2321" i="57" s="1"/>
  <c r="BM2321" i="57"/>
  <c r="BS2321" i="57" s="1"/>
  <c r="BN2321" i="57"/>
  <c r="BT2321" i="57" s="1"/>
  <c r="BO2321" i="57"/>
  <c r="BU2321" i="57" s="1"/>
  <c r="BP2321" i="57"/>
  <c r="BV2321" i="57" s="1"/>
  <c r="BQ2321" i="57"/>
  <c r="BW2321" i="57" s="1"/>
  <c r="AM2329" i="57"/>
  <c r="AN2329" i="57"/>
  <c r="AO2329" i="57"/>
  <c r="AP2329" i="57"/>
  <c r="AQ2329" i="57"/>
  <c r="AR2329" i="57"/>
  <c r="AS2329" i="57"/>
  <c r="AU2329" i="57"/>
  <c r="AV2329" i="57"/>
  <c r="AW2329" i="57"/>
  <c r="AX2329" i="57"/>
  <c r="AY2329" i="57"/>
  <c r="AZ2329" i="57"/>
  <c r="BA2329" i="57"/>
  <c r="BB2329" i="57"/>
  <c r="BC2329" i="57"/>
  <c r="BD2329" i="57"/>
  <c r="BE2329" i="57"/>
  <c r="BF2329" i="57"/>
  <c r="BG2329" i="57"/>
  <c r="BL2329" i="57"/>
  <c r="BR2329" i="57" s="1"/>
  <c r="BM2329" i="57"/>
  <c r="BS2329" i="57" s="1"/>
  <c r="BN2329" i="57"/>
  <c r="BT2329" i="57" s="1"/>
  <c r="BO2329" i="57"/>
  <c r="BU2329" i="57" s="1"/>
  <c r="BP2329" i="57"/>
  <c r="BV2329" i="57" s="1"/>
  <c r="BQ2329" i="57"/>
  <c r="BW2329" i="57" s="1"/>
  <c r="AM2337" i="57"/>
  <c r="AN2337" i="57"/>
  <c r="AO2337" i="57"/>
  <c r="AP2337" i="57"/>
  <c r="AQ2337" i="57"/>
  <c r="AR2337" i="57"/>
  <c r="AS2337" i="57"/>
  <c r="AU2337" i="57"/>
  <c r="AV2337" i="57"/>
  <c r="AW2337" i="57"/>
  <c r="AX2337" i="57"/>
  <c r="AY2337" i="57"/>
  <c r="AZ2337" i="57"/>
  <c r="BA2337" i="57"/>
  <c r="BB2337" i="57"/>
  <c r="BC2337" i="57"/>
  <c r="BD2337" i="57"/>
  <c r="BE2337" i="57"/>
  <c r="BF2337" i="57"/>
  <c r="BG2337" i="57"/>
  <c r="BL2337" i="57"/>
  <c r="BR2337" i="57" s="1"/>
  <c r="BM2337" i="57"/>
  <c r="BS2337" i="57" s="1"/>
  <c r="BN2337" i="57"/>
  <c r="BT2337" i="57" s="1"/>
  <c r="BO2337" i="57"/>
  <c r="BU2337" i="57" s="1"/>
  <c r="BP2337" i="57"/>
  <c r="BV2337" i="57" s="1"/>
  <c r="BQ2337" i="57"/>
  <c r="BW2337" i="57" s="1"/>
  <c r="AM2345" i="57"/>
  <c r="AN2345" i="57"/>
  <c r="AO2345" i="57"/>
  <c r="AP2345" i="57"/>
  <c r="AQ2345" i="57"/>
  <c r="AR2345" i="57"/>
  <c r="AS2345" i="57"/>
  <c r="AU2345" i="57"/>
  <c r="AV2345" i="57"/>
  <c r="AW2345" i="57"/>
  <c r="AX2345" i="57"/>
  <c r="AY2345" i="57"/>
  <c r="AZ2345" i="57"/>
  <c r="BA2345" i="57"/>
  <c r="BB2345" i="57"/>
  <c r="BC2345" i="57"/>
  <c r="BD2345" i="57"/>
  <c r="BE2345" i="57"/>
  <c r="BF2345" i="57"/>
  <c r="BG2345" i="57"/>
  <c r="BL2345" i="57"/>
  <c r="BR2345" i="57" s="1"/>
  <c r="BM2345" i="57"/>
  <c r="BS2345" i="57" s="1"/>
  <c r="BN2345" i="57"/>
  <c r="BT2345" i="57" s="1"/>
  <c r="BO2345" i="57"/>
  <c r="BU2345" i="57" s="1"/>
  <c r="BP2345" i="57"/>
  <c r="BV2345" i="57" s="1"/>
  <c r="BQ2345" i="57"/>
  <c r="BW2345" i="57" s="1"/>
  <c r="AM2353" i="57"/>
  <c r="AN2353" i="57"/>
  <c r="AO2353" i="57"/>
  <c r="AP2353" i="57"/>
  <c r="AQ2353" i="57"/>
  <c r="AR2353" i="57"/>
  <c r="AS2353" i="57"/>
  <c r="AU2353" i="57"/>
  <c r="AV2353" i="57"/>
  <c r="AW2353" i="57"/>
  <c r="AX2353" i="57"/>
  <c r="AY2353" i="57"/>
  <c r="AZ2353" i="57"/>
  <c r="BA2353" i="57"/>
  <c r="BB2353" i="57"/>
  <c r="BC2353" i="57"/>
  <c r="BD2353" i="57"/>
  <c r="BE2353" i="57"/>
  <c r="BF2353" i="57"/>
  <c r="BG2353" i="57"/>
  <c r="BL2353" i="57"/>
  <c r="BR2353" i="57" s="1"/>
  <c r="BM2353" i="57"/>
  <c r="BS2353" i="57" s="1"/>
  <c r="BN2353" i="57"/>
  <c r="BT2353" i="57" s="1"/>
  <c r="BO2353" i="57"/>
  <c r="BU2353" i="57" s="1"/>
  <c r="BP2353" i="57"/>
  <c r="BV2353" i="57" s="1"/>
  <c r="BQ2353" i="57"/>
  <c r="BW2353" i="57" s="1"/>
  <c r="AM2361" i="57"/>
  <c r="AN2361" i="57"/>
  <c r="AO2361" i="57"/>
  <c r="AP2361" i="57"/>
  <c r="AQ2361" i="57"/>
  <c r="AR2361" i="57"/>
  <c r="AS2361" i="57"/>
  <c r="AU2361" i="57"/>
  <c r="AV2361" i="57"/>
  <c r="AW2361" i="57"/>
  <c r="AX2361" i="57"/>
  <c r="AY2361" i="57"/>
  <c r="AZ2361" i="57"/>
  <c r="BA2361" i="57"/>
  <c r="BB2361" i="57"/>
  <c r="BC2361" i="57"/>
  <c r="BD2361" i="57"/>
  <c r="BE2361" i="57"/>
  <c r="BF2361" i="57"/>
  <c r="BG2361" i="57"/>
  <c r="BL2361" i="57"/>
  <c r="BR2361" i="57" s="1"/>
  <c r="BM2361" i="57"/>
  <c r="BS2361" i="57" s="1"/>
  <c r="BN2361" i="57"/>
  <c r="BT2361" i="57" s="1"/>
  <c r="BO2361" i="57"/>
  <c r="BU2361" i="57" s="1"/>
  <c r="BP2361" i="57"/>
  <c r="BV2361" i="57" s="1"/>
  <c r="BQ2361" i="57"/>
  <c r="BW2361" i="57" s="1"/>
  <c r="AM2369" i="57"/>
  <c r="AN2369" i="57"/>
  <c r="AO2369" i="57"/>
  <c r="AP2369" i="57"/>
  <c r="AQ2369" i="57"/>
  <c r="AR2369" i="57"/>
  <c r="AS2369" i="57"/>
  <c r="AU2369" i="57"/>
  <c r="AV2369" i="57"/>
  <c r="AW2369" i="57"/>
  <c r="AX2369" i="57"/>
  <c r="AY2369" i="57"/>
  <c r="AZ2369" i="57"/>
  <c r="BA2369" i="57"/>
  <c r="BB2369" i="57"/>
  <c r="BC2369" i="57"/>
  <c r="BD2369" i="57"/>
  <c r="BE2369" i="57"/>
  <c r="BF2369" i="57"/>
  <c r="BG2369" i="57"/>
  <c r="BL2369" i="57"/>
  <c r="BR2369" i="57" s="1"/>
  <c r="BM2369" i="57"/>
  <c r="BS2369" i="57" s="1"/>
  <c r="BN2369" i="57"/>
  <c r="BT2369" i="57" s="1"/>
  <c r="BO2369" i="57"/>
  <c r="BU2369" i="57" s="1"/>
  <c r="BP2369" i="57"/>
  <c r="BV2369" i="57" s="1"/>
  <c r="BQ2369" i="57"/>
  <c r="BW2369" i="57" s="1"/>
  <c r="AM2393" i="57"/>
  <c r="AN2393" i="57"/>
  <c r="AO2393" i="57"/>
  <c r="AP2393" i="57"/>
  <c r="AQ2393" i="57"/>
  <c r="AR2393" i="57"/>
  <c r="AS2393" i="57"/>
  <c r="AU2393" i="57"/>
  <c r="AV2393" i="57"/>
  <c r="AW2393" i="57"/>
  <c r="AX2393" i="57"/>
  <c r="AY2393" i="57"/>
  <c r="AZ2393" i="57"/>
  <c r="BA2393" i="57"/>
  <c r="BB2393" i="57"/>
  <c r="BC2393" i="57"/>
  <c r="BD2393" i="57"/>
  <c r="BE2393" i="57"/>
  <c r="BF2393" i="57"/>
  <c r="BG2393" i="57"/>
  <c r="BL2393" i="57"/>
  <c r="BR2393" i="57" s="1"/>
  <c r="BM2393" i="57"/>
  <c r="BS2393" i="57" s="1"/>
  <c r="BN2393" i="57"/>
  <c r="BT2393" i="57" s="1"/>
  <c r="BO2393" i="57"/>
  <c r="BU2393" i="57" s="1"/>
  <c r="BP2393" i="57"/>
  <c r="BV2393" i="57" s="1"/>
  <c r="BQ2393" i="57"/>
  <c r="BW2393" i="57" s="1"/>
  <c r="AM2417" i="57"/>
  <c r="AN2417" i="57"/>
  <c r="AO2417" i="57"/>
  <c r="AP2417" i="57"/>
  <c r="AQ2417" i="57"/>
  <c r="AR2417" i="57"/>
  <c r="AS2417" i="57"/>
  <c r="AU2417" i="57"/>
  <c r="AV2417" i="57"/>
  <c r="AW2417" i="57"/>
  <c r="AX2417" i="57"/>
  <c r="AY2417" i="57"/>
  <c r="AZ2417" i="57"/>
  <c r="BA2417" i="57"/>
  <c r="BB2417" i="57"/>
  <c r="BC2417" i="57"/>
  <c r="BD2417" i="57"/>
  <c r="BE2417" i="57"/>
  <c r="BF2417" i="57"/>
  <c r="BG2417" i="57"/>
  <c r="BL2417" i="57"/>
  <c r="BR2417" i="57" s="1"/>
  <c r="BM2417" i="57"/>
  <c r="BS2417" i="57" s="1"/>
  <c r="BN2417" i="57"/>
  <c r="BT2417" i="57" s="1"/>
  <c r="BO2417" i="57"/>
  <c r="BU2417" i="57" s="1"/>
  <c r="BP2417" i="57"/>
  <c r="BV2417" i="57" s="1"/>
  <c r="BQ2417" i="57"/>
  <c r="BW2417" i="57" s="1"/>
  <c r="AM2441" i="57"/>
  <c r="AN2441" i="57"/>
  <c r="AO2441" i="57"/>
  <c r="AP2441" i="57"/>
  <c r="AQ2441" i="57"/>
  <c r="AR2441" i="57"/>
  <c r="AS2441" i="57"/>
  <c r="AU2441" i="57"/>
  <c r="AV2441" i="57"/>
  <c r="AW2441" i="57"/>
  <c r="AX2441" i="57"/>
  <c r="AY2441" i="57"/>
  <c r="AZ2441" i="57"/>
  <c r="BA2441" i="57"/>
  <c r="BB2441" i="57"/>
  <c r="BC2441" i="57"/>
  <c r="BD2441" i="57"/>
  <c r="BE2441" i="57"/>
  <c r="BF2441" i="57"/>
  <c r="BG2441" i="57"/>
  <c r="BL2441" i="57"/>
  <c r="BR2441" i="57" s="1"/>
  <c r="BM2441" i="57"/>
  <c r="BS2441" i="57" s="1"/>
  <c r="BN2441" i="57"/>
  <c r="BT2441" i="57" s="1"/>
  <c r="BO2441" i="57"/>
  <c r="BU2441" i="57" s="1"/>
  <c r="BP2441" i="57"/>
  <c r="BV2441" i="57" s="1"/>
  <c r="BQ2441" i="57"/>
  <c r="BW2441" i="57" s="1"/>
  <c r="AM2449" i="57"/>
  <c r="AN2449" i="57"/>
  <c r="AO2449" i="57"/>
  <c r="AP2449" i="57"/>
  <c r="AQ2449" i="57"/>
  <c r="AR2449" i="57"/>
  <c r="AS2449" i="57"/>
  <c r="AU2449" i="57"/>
  <c r="AV2449" i="57"/>
  <c r="AW2449" i="57"/>
  <c r="AX2449" i="57"/>
  <c r="AY2449" i="57"/>
  <c r="AZ2449" i="57"/>
  <c r="BA2449" i="57"/>
  <c r="BB2449" i="57"/>
  <c r="BC2449" i="57"/>
  <c r="BD2449" i="57"/>
  <c r="BE2449" i="57"/>
  <c r="BF2449" i="57"/>
  <c r="BG2449" i="57"/>
  <c r="BL2449" i="57"/>
  <c r="BR2449" i="57" s="1"/>
  <c r="BM2449" i="57"/>
  <c r="BS2449" i="57" s="1"/>
  <c r="BN2449" i="57"/>
  <c r="BT2449" i="57" s="1"/>
  <c r="BO2449" i="57"/>
  <c r="BU2449" i="57" s="1"/>
  <c r="BP2449" i="57"/>
  <c r="BV2449" i="57" s="1"/>
  <c r="BQ2449" i="57"/>
  <c r="BW2449" i="57" s="1"/>
  <c r="AM2457" i="57"/>
  <c r="AN2457" i="57"/>
  <c r="AO2457" i="57"/>
  <c r="AP2457" i="57"/>
  <c r="AQ2457" i="57"/>
  <c r="AR2457" i="57"/>
  <c r="AS2457" i="57"/>
  <c r="AU2457" i="57"/>
  <c r="AV2457" i="57"/>
  <c r="AW2457" i="57"/>
  <c r="AX2457" i="57"/>
  <c r="AY2457" i="57"/>
  <c r="AZ2457" i="57"/>
  <c r="BA2457" i="57"/>
  <c r="BB2457" i="57"/>
  <c r="BC2457" i="57"/>
  <c r="BD2457" i="57"/>
  <c r="BE2457" i="57"/>
  <c r="BF2457" i="57"/>
  <c r="BG2457" i="57"/>
  <c r="BL2457" i="57"/>
  <c r="BR2457" i="57" s="1"/>
  <c r="BM2457" i="57"/>
  <c r="BS2457" i="57" s="1"/>
  <c r="BN2457" i="57"/>
  <c r="BT2457" i="57" s="1"/>
  <c r="BO2457" i="57"/>
  <c r="BU2457" i="57" s="1"/>
  <c r="BP2457" i="57"/>
  <c r="BV2457" i="57" s="1"/>
  <c r="BQ2457" i="57"/>
  <c r="BW2457" i="57" s="1"/>
  <c r="AM2465" i="57"/>
  <c r="AN2465" i="57"/>
  <c r="AO2465" i="57"/>
  <c r="AP2465" i="57"/>
  <c r="AQ2465" i="57"/>
  <c r="AR2465" i="57"/>
  <c r="AS2465" i="57"/>
  <c r="AU2465" i="57"/>
  <c r="AV2465" i="57"/>
  <c r="AW2465" i="57"/>
  <c r="AX2465" i="57"/>
  <c r="AY2465" i="57"/>
  <c r="AZ2465" i="57"/>
  <c r="BA2465" i="57"/>
  <c r="BB2465" i="57"/>
  <c r="BC2465" i="57"/>
  <c r="BD2465" i="57"/>
  <c r="BE2465" i="57"/>
  <c r="BF2465" i="57"/>
  <c r="BG2465" i="57"/>
  <c r="BL2465" i="57"/>
  <c r="BR2465" i="57" s="1"/>
  <c r="BM2465" i="57"/>
  <c r="BS2465" i="57" s="1"/>
  <c r="BN2465" i="57"/>
  <c r="BT2465" i="57" s="1"/>
  <c r="BO2465" i="57"/>
  <c r="BU2465" i="57" s="1"/>
  <c r="BP2465" i="57"/>
  <c r="BV2465" i="57" s="1"/>
  <c r="BQ2465" i="57"/>
  <c r="BW2465" i="57" s="1"/>
  <c r="AM2473" i="57"/>
  <c r="AN2473" i="57"/>
  <c r="AO2473" i="57"/>
  <c r="AP2473" i="57"/>
  <c r="AQ2473" i="57"/>
  <c r="AR2473" i="57"/>
  <c r="AS2473" i="57"/>
  <c r="AU2473" i="57"/>
  <c r="AV2473" i="57"/>
  <c r="AW2473" i="57"/>
  <c r="AX2473" i="57"/>
  <c r="AY2473" i="57"/>
  <c r="AZ2473" i="57"/>
  <c r="BA2473" i="57"/>
  <c r="BB2473" i="57"/>
  <c r="BC2473" i="57"/>
  <c r="BD2473" i="57"/>
  <c r="BE2473" i="57"/>
  <c r="BF2473" i="57"/>
  <c r="BG2473" i="57"/>
  <c r="BL2473" i="57"/>
  <c r="BR2473" i="57" s="1"/>
  <c r="BM2473" i="57"/>
  <c r="BS2473" i="57" s="1"/>
  <c r="BN2473" i="57"/>
  <c r="BT2473" i="57" s="1"/>
  <c r="BO2473" i="57"/>
  <c r="BU2473" i="57" s="1"/>
  <c r="BP2473" i="57"/>
  <c r="BV2473" i="57" s="1"/>
  <c r="BQ2473" i="57"/>
  <c r="BW2473" i="57" s="1"/>
  <c r="AM2481" i="57"/>
  <c r="AN2481" i="57"/>
  <c r="AO2481" i="57"/>
  <c r="AP2481" i="57"/>
  <c r="AQ2481" i="57"/>
  <c r="AR2481" i="57"/>
  <c r="AS2481" i="57"/>
  <c r="AU2481" i="57"/>
  <c r="AV2481" i="57"/>
  <c r="AW2481" i="57"/>
  <c r="AX2481" i="57"/>
  <c r="AY2481" i="57"/>
  <c r="AZ2481" i="57"/>
  <c r="BA2481" i="57"/>
  <c r="BB2481" i="57"/>
  <c r="BC2481" i="57"/>
  <c r="BD2481" i="57"/>
  <c r="BE2481" i="57"/>
  <c r="BF2481" i="57"/>
  <c r="BG2481" i="57"/>
  <c r="BL2481" i="57"/>
  <c r="BR2481" i="57" s="1"/>
  <c r="BM2481" i="57"/>
  <c r="BS2481" i="57" s="1"/>
  <c r="BN2481" i="57"/>
  <c r="BT2481" i="57" s="1"/>
  <c r="BO2481" i="57"/>
  <c r="BU2481" i="57" s="1"/>
  <c r="BP2481" i="57"/>
  <c r="BV2481" i="57" s="1"/>
  <c r="BQ2481" i="57"/>
  <c r="BW2481" i="57" s="1"/>
  <c r="AM2553" i="57"/>
  <c r="AN2553" i="57"/>
  <c r="AO2553" i="57"/>
  <c r="AP2553" i="57"/>
  <c r="AQ2553" i="57"/>
  <c r="AR2553" i="57"/>
  <c r="AS2553" i="57"/>
  <c r="AU2553" i="57"/>
  <c r="AV2553" i="57"/>
  <c r="AW2553" i="57"/>
  <c r="AX2553" i="57"/>
  <c r="AY2553" i="57"/>
  <c r="AZ2553" i="57"/>
  <c r="BA2553" i="57"/>
  <c r="BB2553" i="57"/>
  <c r="BC2553" i="57"/>
  <c r="BD2553" i="57"/>
  <c r="BE2553" i="57"/>
  <c r="BF2553" i="57"/>
  <c r="BG2553" i="57"/>
  <c r="BL2553" i="57"/>
  <c r="BR2553" i="57" s="1"/>
  <c r="BM2553" i="57"/>
  <c r="BS2553" i="57" s="1"/>
  <c r="BN2553" i="57"/>
  <c r="BT2553" i="57" s="1"/>
  <c r="BO2553" i="57"/>
  <c r="BU2553" i="57" s="1"/>
  <c r="BP2553" i="57"/>
  <c r="BV2553" i="57" s="1"/>
  <c r="BQ2553" i="57"/>
  <c r="BW2553" i="57" s="1"/>
  <c r="AM2561" i="57"/>
  <c r="AN2561" i="57"/>
  <c r="AO2561" i="57"/>
  <c r="AP2561" i="57"/>
  <c r="AQ2561" i="57"/>
  <c r="AR2561" i="57"/>
  <c r="AS2561" i="57"/>
  <c r="AU2561" i="57"/>
  <c r="AV2561" i="57"/>
  <c r="AW2561" i="57"/>
  <c r="AX2561" i="57"/>
  <c r="AY2561" i="57"/>
  <c r="AZ2561" i="57"/>
  <c r="BA2561" i="57"/>
  <c r="BB2561" i="57"/>
  <c r="BC2561" i="57"/>
  <c r="BD2561" i="57"/>
  <c r="BE2561" i="57"/>
  <c r="BF2561" i="57"/>
  <c r="BG2561" i="57"/>
  <c r="BL2561" i="57"/>
  <c r="BR2561" i="57" s="1"/>
  <c r="BM2561" i="57"/>
  <c r="BS2561" i="57" s="1"/>
  <c r="BN2561" i="57"/>
  <c r="BT2561" i="57" s="1"/>
  <c r="BO2561" i="57"/>
  <c r="BU2561" i="57" s="1"/>
  <c r="BP2561" i="57"/>
  <c r="BV2561" i="57" s="1"/>
  <c r="BQ2561" i="57"/>
  <c r="BW2561" i="57" s="1"/>
  <c r="AM2569" i="57"/>
  <c r="AN2569" i="57"/>
  <c r="AO2569" i="57"/>
  <c r="AP2569" i="57"/>
  <c r="AQ2569" i="57"/>
  <c r="AR2569" i="57"/>
  <c r="AS2569" i="57"/>
  <c r="AU2569" i="57"/>
  <c r="AV2569" i="57"/>
  <c r="AW2569" i="57"/>
  <c r="AX2569" i="57"/>
  <c r="AY2569" i="57"/>
  <c r="AZ2569" i="57"/>
  <c r="BA2569" i="57"/>
  <c r="BB2569" i="57"/>
  <c r="BC2569" i="57"/>
  <c r="BD2569" i="57"/>
  <c r="BE2569" i="57"/>
  <c r="BF2569" i="57"/>
  <c r="BG2569" i="57"/>
  <c r="BL2569" i="57"/>
  <c r="BR2569" i="57" s="1"/>
  <c r="BM2569" i="57"/>
  <c r="BS2569" i="57" s="1"/>
  <c r="BN2569" i="57"/>
  <c r="BT2569" i="57" s="1"/>
  <c r="BO2569" i="57"/>
  <c r="BU2569" i="57" s="1"/>
  <c r="BP2569" i="57"/>
  <c r="BV2569" i="57" s="1"/>
  <c r="BQ2569" i="57"/>
  <c r="BW2569" i="57" s="1"/>
  <c r="AM2577" i="57"/>
  <c r="AN2577" i="57"/>
  <c r="AO2577" i="57"/>
  <c r="AP2577" i="57"/>
  <c r="AQ2577" i="57"/>
  <c r="AR2577" i="57"/>
  <c r="AS2577" i="57"/>
  <c r="AU2577" i="57"/>
  <c r="AV2577" i="57"/>
  <c r="AW2577" i="57"/>
  <c r="AX2577" i="57"/>
  <c r="AY2577" i="57"/>
  <c r="AZ2577" i="57"/>
  <c r="BA2577" i="57"/>
  <c r="BB2577" i="57"/>
  <c r="BC2577" i="57"/>
  <c r="BD2577" i="57"/>
  <c r="BE2577" i="57"/>
  <c r="BF2577" i="57"/>
  <c r="BG2577" i="57"/>
  <c r="BL2577" i="57"/>
  <c r="BR2577" i="57" s="1"/>
  <c r="BM2577" i="57"/>
  <c r="BS2577" i="57" s="1"/>
  <c r="BN2577" i="57"/>
  <c r="BT2577" i="57" s="1"/>
  <c r="BO2577" i="57"/>
  <c r="BU2577" i="57" s="1"/>
  <c r="BP2577" i="57"/>
  <c r="BV2577" i="57" s="1"/>
  <c r="BQ2577" i="57"/>
  <c r="BW2577" i="57" s="1"/>
  <c r="AM2585" i="57"/>
  <c r="AN2585" i="57"/>
  <c r="AO2585" i="57"/>
  <c r="AP2585" i="57"/>
  <c r="AQ2585" i="57"/>
  <c r="AR2585" i="57"/>
  <c r="AS2585" i="57"/>
  <c r="AU2585" i="57"/>
  <c r="AV2585" i="57"/>
  <c r="AW2585" i="57"/>
  <c r="AX2585" i="57"/>
  <c r="AY2585" i="57"/>
  <c r="AZ2585" i="57"/>
  <c r="BA2585" i="57"/>
  <c r="BB2585" i="57"/>
  <c r="BC2585" i="57"/>
  <c r="BD2585" i="57"/>
  <c r="BE2585" i="57"/>
  <c r="BF2585" i="57"/>
  <c r="BG2585" i="57"/>
  <c r="BL2585" i="57"/>
  <c r="BR2585" i="57" s="1"/>
  <c r="BM2585" i="57"/>
  <c r="BS2585" i="57" s="1"/>
  <c r="BN2585" i="57"/>
  <c r="BT2585" i="57" s="1"/>
  <c r="BO2585" i="57"/>
  <c r="BU2585" i="57" s="1"/>
  <c r="BP2585" i="57"/>
  <c r="BV2585" i="57" s="1"/>
  <c r="BQ2585" i="57"/>
  <c r="BW2585" i="57" s="1"/>
  <c r="AM2593" i="57"/>
  <c r="AN2593" i="57"/>
  <c r="AO2593" i="57"/>
  <c r="AP2593" i="57"/>
  <c r="AQ2593" i="57"/>
  <c r="AR2593" i="57"/>
  <c r="AS2593" i="57"/>
  <c r="AU2593" i="57"/>
  <c r="AV2593" i="57"/>
  <c r="AW2593" i="57"/>
  <c r="AX2593" i="57"/>
  <c r="AY2593" i="57"/>
  <c r="AZ2593" i="57"/>
  <c r="BA2593" i="57"/>
  <c r="BB2593" i="57"/>
  <c r="BC2593" i="57"/>
  <c r="BD2593" i="57"/>
  <c r="BE2593" i="57"/>
  <c r="BF2593" i="57"/>
  <c r="BG2593" i="57"/>
  <c r="BL2593" i="57"/>
  <c r="BR2593" i="57" s="1"/>
  <c r="BM2593" i="57"/>
  <c r="BS2593" i="57" s="1"/>
  <c r="BN2593" i="57"/>
  <c r="BT2593" i="57" s="1"/>
  <c r="BO2593" i="57"/>
  <c r="BU2593" i="57" s="1"/>
  <c r="BP2593" i="57"/>
  <c r="BV2593" i="57" s="1"/>
  <c r="BQ2593" i="57"/>
  <c r="BW2593" i="57" s="1"/>
  <c r="AM2601" i="57"/>
  <c r="AN2601" i="57"/>
  <c r="AO2601" i="57"/>
  <c r="AP2601" i="57"/>
  <c r="AQ2601" i="57"/>
  <c r="AR2601" i="57"/>
  <c r="AS2601" i="57"/>
  <c r="AU2601" i="57"/>
  <c r="AV2601" i="57"/>
  <c r="AW2601" i="57"/>
  <c r="AX2601" i="57"/>
  <c r="AY2601" i="57"/>
  <c r="AZ2601" i="57"/>
  <c r="BA2601" i="57"/>
  <c r="BB2601" i="57"/>
  <c r="BC2601" i="57"/>
  <c r="BD2601" i="57"/>
  <c r="BE2601" i="57"/>
  <c r="BF2601" i="57"/>
  <c r="BG2601" i="57"/>
  <c r="BL2601" i="57"/>
  <c r="BR2601" i="57" s="1"/>
  <c r="BM2601" i="57"/>
  <c r="BS2601" i="57" s="1"/>
  <c r="BN2601" i="57"/>
  <c r="BT2601" i="57" s="1"/>
  <c r="BO2601" i="57"/>
  <c r="BU2601" i="57" s="1"/>
  <c r="BP2601" i="57"/>
  <c r="BV2601" i="57" s="1"/>
  <c r="BQ2601" i="57"/>
  <c r="BW2601" i="57" s="1"/>
  <c r="AM2609" i="57"/>
  <c r="AN2609" i="57"/>
  <c r="AO2609" i="57"/>
  <c r="AP2609" i="57"/>
  <c r="AQ2609" i="57"/>
  <c r="AR2609" i="57"/>
  <c r="AS2609" i="57"/>
  <c r="AU2609" i="57"/>
  <c r="AV2609" i="57"/>
  <c r="AW2609" i="57"/>
  <c r="AX2609" i="57"/>
  <c r="AY2609" i="57"/>
  <c r="AZ2609" i="57"/>
  <c r="BA2609" i="57"/>
  <c r="BB2609" i="57"/>
  <c r="BC2609" i="57"/>
  <c r="BD2609" i="57"/>
  <c r="BE2609" i="57"/>
  <c r="BF2609" i="57"/>
  <c r="BG2609" i="57"/>
  <c r="BL2609" i="57"/>
  <c r="BR2609" i="57" s="1"/>
  <c r="BM2609" i="57"/>
  <c r="BS2609" i="57" s="1"/>
  <c r="BN2609" i="57"/>
  <c r="BT2609" i="57" s="1"/>
  <c r="BO2609" i="57"/>
  <c r="BU2609" i="57" s="1"/>
  <c r="BP2609" i="57"/>
  <c r="BV2609" i="57" s="1"/>
  <c r="BQ2609" i="57"/>
  <c r="BW2609" i="57" s="1"/>
  <c r="AM2625" i="57"/>
  <c r="AN2625" i="57"/>
  <c r="AO2625" i="57"/>
  <c r="AP2625" i="57"/>
  <c r="AQ2625" i="57"/>
  <c r="AR2625" i="57"/>
  <c r="AS2625" i="57"/>
  <c r="AU2625" i="57"/>
  <c r="AV2625" i="57"/>
  <c r="AW2625" i="57"/>
  <c r="AX2625" i="57"/>
  <c r="AY2625" i="57"/>
  <c r="AZ2625" i="57"/>
  <c r="BA2625" i="57"/>
  <c r="BB2625" i="57"/>
  <c r="BC2625" i="57"/>
  <c r="BD2625" i="57"/>
  <c r="BE2625" i="57"/>
  <c r="BF2625" i="57"/>
  <c r="BG2625" i="57"/>
  <c r="BL2625" i="57"/>
  <c r="BR2625" i="57" s="1"/>
  <c r="BM2625" i="57"/>
  <c r="BS2625" i="57" s="1"/>
  <c r="BN2625" i="57"/>
  <c r="BT2625" i="57" s="1"/>
  <c r="BO2625" i="57"/>
  <c r="BU2625" i="57" s="1"/>
  <c r="BP2625" i="57"/>
  <c r="BV2625" i="57" s="1"/>
  <c r="BQ2625" i="57"/>
  <c r="BW2625" i="57" s="1"/>
  <c r="AM2633" i="57"/>
  <c r="AN2633" i="57"/>
  <c r="AO2633" i="57"/>
  <c r="AP2633" i="57"/>
  <c r="AQ2633" i="57"/>
  <c r="AR2633" i="57"/>
  <c r="AS2633" i="57"/>
  <c r="AU2633" i="57"/>
  <c r="AV2633" i="57"/>
  <c r="AW2633" i="57"/>
  <c r="AX2633" i="57"/>
  <c r="AY2633" i="57"/>
  <c r="AZ2633" i="57"/>
  <c r="BA2633" i="57"/>
  <c r="BB2633" i="57"/>
  <c r="BC2633" i="57"/>
  <c r="BD2633" i="57"/>
  <c r="BE2633" i="57"/>
  <c r="BF2633" i="57"/>
  <c r="BG2633" i="57"/>
  <c r="BL2633" i="57"/>
  <c r="BR2633" i="57" s="1"/>
  <c r="BM2633" i="57"/>
  <c r="BS2633" i="57" s="1"/>
  <c r="BN2633" i="57"/>
  <c r="BT2633" i="57" s="1"/>
  <c r="BO2633" i="57"/>
  <c r="BU2633" i="57" s="1"/>
  <c r="BP2633" i="57"/>
  <c r="BV2633" i="57" s="1"/>
  <c r="BQ2633" i="57"/>
  <c r="BW2633" i="57" s="1"/>
  <c r="AM2641" i="57"/>
  <c r="AN2641" i="57"/>
  <c r="AO2641" i="57"/>
  <c r="AP2641" i="57"/>
  <c r="AQ2641" i="57"/>
  <c r="AR2641" i="57"/>
  <c r="AS2641" i="57"/>
  <c r="AU2641" i="57"/>
  <c r="AV2641" i="57"/>
  <c r="AW2641" i="57"/>
  <c r="AX2641" i="57"/>
  <c r="AY2641" i="57"/>
  <c r="AZ2641" i="57"/>
  <c r="BA2641" i="57"/>
  <c r="BB2641" i="57"/>
  <c r="BC2641" i="57"/>
  <c r="BD2641" i="57"/>
  <c r="BE2641" i="57"/>
  <c r="BF2641" i="57"/>
  <c r="BG2641" i="57"/>
  <c r="BL2641" i="57"/>
  <c r="BR2641" i="57" s="1"/>
  <c r="BM2641" i="57"/>
  <c r="BS2641" i="57" s="1"/>
  <c r="BN2641" i="57"/>
  <c r="BT2641" i="57" s="1"/>
  <c r="BO2641" i="57"/>
  <c r="BU2641" i="57" s="1"/>
  <c r="BP2641" i="57"/>
  <c r="BV2641" i="57" s="1"/>
  <c r="BQ2641" i="57"/>
  <c r="BW2641" i="57" s="1"/>
  <c r="AM3049" i="57"/>
  <c r="AN3049" i="57"/>
  <c r="AO3049" i="57"/>
  <c r="AP3049" i="57"/>
  <c r="AQ3049" i="57"/>
  <c r="AR3049" i="57"/>
  <c r="AS3049" i="57"/>
  <c r="AU3049" i="57"/>
  <c r="AV3049" i="57"/>
  <c r="AW3049" i="57"/>
  <c r="AX3049" i="57"/>
  <c r="AY3049" i="57"/>
  <c r="AZ3049" i="57"/>
  <c r="BA3049" i="57"/>
  <c r="BB3049" i="57"/>
  <c r="BC3049" i="57"/>
  <c r="BD3049" i="57"/>
  <c r="BE3049" i="57"/>
  <c r="BF3049" i="57"/>
  <c r="BG3049" i="57"/>
  <c r="BL3049" i="57"/>
  <c r="BR3049" i="57" s="1"/>
  <c r="BM3049" i="57"/>
  <c r="BS3049" i="57" s="1"/>
  <c r="BN3049" i="57"/>
  <c r="BT3049" i="57" s="1"/>
  <c r="BO3049" i="57"/>
  <c r="BU3049" i="57" s="1"/>
  <c r="BP3049" i="57"/>
  <c r="BV3049" i="57" s="1"/>
  <c r="BQ3049" i="57"/>
  <c r="BW3049" i="57" s="1"/>
  <c r="AM3057" i="57"/>
  <c r="AN3057" i="57"/>
  <c r="AO3057" i="57"/>
  <c r="AP3057" i="57"/>
  <c r="AQ3057" i="57"/>
  <c r="AR3057" i="57"/>
  <c r="AS3057" i="57"/>
  <c r="AU3057" i="57"/>
  <c r="AV3057" i="57"/>
  <c r="AW3057" i="57"/>
  <c r="AX3057" i="57"/>
  <c r="AY3057" i="57"/>
  <c r="AZ3057" i="57"/>
  <c r="BA3057" i="57"/>
  <c r="BB3057" i="57"/>
  <c r="BC3057" i="57"/>
  <c r="BD3057" i="57"/>
  <c r="BE3057" i="57"/>
  <c r="BF3057" i="57"/>
  <c r="BG3057" i="57"/>
  <c r="BL3057" i="57"/>
  <c r="BR3057" i="57" s="1"/>
  <c r="BM3057" i="57"/>
  <c r="BS3057" i="57" s="1"/>
  <c r="BN3057" i="57"/>
  <c r="BT3057" i="57" s="1"/>
  <c r="BO3057" i="57"/>
  <c r="BU3057" i="57" s="1"/>
  <c r="BP3057" i="57"/>
  <c r="BV3057" i="57" s="1"/>
  <c r="BQ3057" i="57"/>
  <c r="BW3057" i="57" s="1"/>
  <c r="AM3065" i="57"/>
  <c r="AN3065" i="57"/>
  <c r="AO3065" i="57"/>
  <c r="AP3065" i="57"/>
  <c r="AQ3065" i="57"/>
  <c r="AR3065" i="57"/>
  <c r="AS3065" i="57"/>
  <c r="AU3065" i="57"/>
  <c r="AV3065" i="57"/>
  <c r="AW3065" i="57"/>
  <c r="AX3065" i="57"/>
  <c r="AY3065" i="57"/>
  <c r="AZ3065" i="57"/>
  <c r="BA3065" i="57"/>
  <c r="BB3065" i="57"/>
  <c r="BC3065" i="57"/>
  <c r="BD3065" i="57"/>
  <c r="BE3065" i="57"/>
  <c r="BF3065" i="57"/>
  <c r="BG3065" i="57"/>
  <c r="BL3065" i="57"/>
  <c r="BR3065" i="57" s="1"/>
  <c r="BM3065" i="57"/>
  <c r="BS3065" i="57" s="1"/>
  <c r="BN3065" i="57"/>
  <c r="BT3065" i="57" s="1"/>
  <c r="BO3065" i="57"/>
  <c r="BU3065" i="57" s="1"/>
  <c r="BP3065" i="57"/>
  <c r="BV3065" i="57" s="1"/>
  <c r="BQ3065" i="57"/>
  <c r="BW3065" i="57" s="1"/>
  <c r="AM3073" i="57"/>
  <c r="AN3073" i="57"/>
  <c r="AO3073" i="57"/>
  <c r="AP3073" i="57"/>
  <c r="AQ3073" i="57"/>
  <c r="AR3073" i="57"/>
  <c r="AS3073" i="57"/>
  <c r="AU3073" i="57"/>
  <c r="AV3073" i="57"/>
  <c r="AW3073" i="57"/>
  <c r="AX3073" i="57"/>
  <c r="AY3073" i="57"/>
  <c r="AZ3073" i="57"/>
  <c r="BA3073" i="57"/>
  <c r="BB3073" i="57"/>
  <c r="BC3073" i="57"/>
  <c r="BD3073" i="57"/>
  <c r="BE3073" i="57"/>
  <c r="BF3073" i="57"/>
  <c r="BG3073" i="57"/>
  <c r="BL3073" i="57"/>
  <c r="BR3073" i="57" s="1"/>
  <c r="BM3073" i="57"/>
  <c r="BS3073" i="57" s="1"/>
  <c r="BN3073" i="57"/>
  <c r="BT3073" i="57" s="1"/>
  <c r="BO3073" i="57"/>
  <c r="BU3073" i="57" s="1"/>
  <c r="BP3073" i="57"/>
  <c r="BV3073" i="57" s="1"/>
  <c r="BQ3073" i="57"/>
  <c r="BW3073" i="57" s="1"/>
  <c r="AM3081" i="57"/>
  <c r="AN3081" i="57"/>
  <c r="AO3081" i="57"/>
  <c r="AP3081" i="57"/>
  <c r="AQ3081" i="57"/>
  <c r="AR3081" i="57"/>
  <c r="AS3081" i="57"/>
  <c r="AU3081" i="57"/>
  <c r="AV3081" i="57"/>
  <c r="AW3081" i="57"/>
  <c r="AX3081" i="57"/>
  <c r="AY3081" i="57"/>
  <c r="AZ3081" i="57"/>
  <c r="BA3081" i="57"/>
  <c r="BB3081" i="57"/>
  <c r="BC3081" i="57"/>
  <c r="BD3081" i="57"/>
  <c r="BE3081" i="57"/>
  <c r="BF3081" i="57"/>
  <c r="BG3081" i="57"/>
  <c r="BL3081" i="57"/>
  <c r="BR3081" i="57" s="1"/>
  <c r="BM3081" i="57"/>
  <c r="BS3081" i="57" s="1"/>
  <c r="BN3081" i="57"/>
  <c r="BT3081" i="57" s="1"/>
  <c r="BO3081" i="57"/>
  <c r="BU3081" i="57" s="1"/>
  <c r="BP3081" i="57"/>
  <c r="BV3081" i="57" s="1"/>
  <c r="BQ3081" i="57"/>
  <c r="BW3081" i="57" s="1"/>
  <c r="AM3089" i="57"/>
  <c r="AN3089" i="57"/>
  <c r="AO3089" i="57"/>
  <c r="AP3089" i="57"/>
  <c r="AQ3089" i="57"/>
  <c r="AR3089" i="57"/>
  <c r="AS3089" i="57"/>
  <c r="AU3089" i="57"/>
  <c r="AV3089" i="57"/>
  <c r="AW3089" i="57"/>
  <c r="AX3089" i="57"/>
  <c r="AY3089" i="57"/>
  <c r="AZ3089" i="57"/>
  <c r="BA3089" i="57"/>
  <c r="BB3089" i="57"/>
  <c r="BC3089" i="57"/>
  <c r="BD3089" i="57"/>
  <c r="BE3089" i="57"/>
  <c r="BF3089" i="57"/>
  <c r="BG3089" i="57"/>
  <c r="BL3089" i="57"/>
  <c r="BR3089" i="57" s="1"/>
  <c r="BM3089" i="57"/>
  <c r="BS3089" i="57" s="1"/>
  <c r="BN3089" i="57"/>
  <c r="BT3089" i="57" s="1"/>
  <c r="BO3089" i="57"/>
  <c r="BU3089" i="57" s="1"/>
  <c r="BP3089" i="57"/>
  <c r="BV3089" i="57" s="1"/>
  <c r="BQ3089" i="57"/>
  <c r="BW3089" i="57" s="1"/>
  <c r="AM3097" i="57"/>
  <c r="AN3097" i="57"/>
  <c r="AO3097" i="57"/>
  <c r="AP3097" i="57"/>
  <c r="AQ3097" i="57"/>
  <c r="AR3097" i="57"/>
  <c r="AS3097" i="57"/>
  <c r="AU3097" i="57"/>
  <c r="AV3097" i="57"/>
  <c r="AW3097" i="57"/>
  <c r="AX3097" i="57"/>
  <c r="AY3097" i="57"/>
  <c r="AZ3097" i="57"/>
  <c r="BA3097" i="57"/>
  <c r="BB3097" i="57"/>
  <c r="BC3097" i="57"/>
  <c r="BD3097" i="57"/>
  <c r="BE3097" i="57"/>
  <c r="BF3097" i="57"/>
  <c r="BG3097" i="57"/>
  <c r="BL3097" i="57"/>
  <c r="BR3097" i="57" s="1"/>
  <c r="BM3097" i="57"/>
  <c r="BS3097" i="57" s="1"/>
  <c r="BN3097" i="57"/>
  <c r="BT3097" i="57" s="1"/>
  <c r="BO3097" i="57"/>
  <c r="BU3097" i="57" s="1"/>
  <c r="BP3097" i="57"/>
  <c r="BV3097" i="57" s="1"/>
  <c r="BQ3097" i="57"/>
  <c r="BW3097" i="57" s="1"/>
  <c r="AM3137" i="57"/>
  <c r="AN3137" i="57"/>
  <c r="AO3137" i="57"/>
  <c r="AP3137" i="57"/>
  <c r="AQ3137" i="57"/>
  <c r="AR3137" i="57"/>
  <c r="AS3137" i="57"/>
  <c r="AU3137" i="57"/>
  <c r="AV3137" i="57"/>
  <c r="AW3137" i="57"/>
  <c r="AX3137" i="57"/>
  <c r="AY3137" i="57"/>
  <c r="AZ3137" i="57"/>
  <c r="BA3137" i="57"/>
  <c r="BB3137" i="57"/>
  <c r="BC3137" i="57"/>
  <c r="BD3137" i="57"/>
  <c r="BE3137" i="57"/>
  <c r="BF3137" i="57"/>
  <c r="BG3137" i="57"/>
  <c r="BL3137" i="57"/>
  <c r="BR3137" i="57" s="1"/>
  <c r="BM3137" i="57"/>
  <c r="BS3137" i="57" s="1"/>
  <c r="BN3137" i="57"/>
  <c r="BT3137" i="57" s="1"/>
  <c r="BO3137" i="57"/>
  <c r="BU3137" i="57" s="1"/>
  <c r="BP3137" i="57"/>
  <c r="BV3137" i="57" s="1"/>
  <c r="BQ3137" i="57"/>
  <c r="BW3137" i="57" s="1"/>
  <c r="AM3929" i="57"/>
  <c r="AN3929" i="57"/>
  <c r="AO3929" i="57"/>
  <c r="AP3929" i="57"/>
  <c r="AQ3929" i="57"/>
  <c r="AR3929" i="57"/>
  <c r="AS3929" i="57"/>
  <c r="AU3929" i="57"/>
  <c r="AV3929" i="57"/>
  <c r="AW3929" i="57"/>
  <c r="AX3929" i="57"/>
  <c r="AY3929" i="57"/>
  <c r="AZ3929" i="57"/>
  <c r="BA3929" i="57"/>
  <c r="BB3929" i="57"/>
  <c r="BC3929" i="57"/>
  <c r="BD3929" i="57"/>
  <c r="BE3929" i="57"/>
  <c r="BF3929" i="57"/>
  <c r="BG3929" i="57"/>
  <c r="BL3929" i="57"/>
  <c r="BR3929" i="57" s="1"/>
  <c r="BM3929" i="57"/>
  <c r="BS3929" i="57" s="1"/>
  <c r="BN3929" i="57"/>
  <c r="BT3929" i="57" s="1"/>
  <c r="BO3929" i="57"/>
  <c r="BU3929" i="57" s="1"/>
  <c r="BP3929" i="57"/>
  <c r="BV3929" i="57" s="1"/>
  <c r="BQ3929" i="57"/>
  <c r="BW3929" i="57" s="1"/>
  <c r="AM3937" i="57"/>
  <c r="AN3937" i="57"/>
  <c r="AO3937" i="57"/>
  <c r="AP3937" i="57"/>
  <c r="AQ3937" i="57"/>
  <c r="AR3937" i="57"/>
  <c r="AS3937" i="57"/>
  <c r="AU3937" i="57"/>
  <c r="AV3937" i="57"/>
  <c r="AW3937" i="57"/>
  <c r="AX3937" i="57"/>
  <c r="AY3937" i="57"/>
  <c r="AZ3937" i="57"/>
  <c r="BA3937" i="57"/>
  <c r="BB3937" i="57"/>
  <c r="BC3937" i="57"/>
  <c r="BD3937" i="57"/>
  <c r="BE3937" i="57"/>
  <c r="BF3937" i="57"/>
  <c r="BG3937" i="57"/>
  <c r="BL3937" i="57"/>
  <c r="BR3937" i="57" s="1"/>
  <c r="BM3937" i="57"/>
  <c r="BS3937" i="57" s="1"/>
  <c r="BN3937" i="57"/>
  <c r="BT3937" i="57" s="1"/>
  <c r="BO3937" i="57"/>
  <c r="BU3937" i="57" s="1"/>
  <c r="BP3937" i="57"/>
  <c r="BV3937" i="57" s="1"/>
  <c r="BQ3937" i="57"/>
  <c r="BW3937" i="57" s="1"/>
  <c r="AM3945" i="57"/>
  <c r="AN3945" i="57"/>
  <c r="AO3945" i="57"/>
  <c r="AP3945" i="57"/>
  <c r="AQ3945" i="57"/>
  <c r="AR3945" i="57"/>
  <c r="AS3945" i="57"/>
  <c r="AU3945" i="57"/>
  <c r="AV3945" i="57"/>
  <c r="AW3945" i="57"/>
  <c r="AX3945" i="57"/>
  <c r="AY3945" i="57"/>
  <c r="AZ3945" i="57"/>
  <c r="BA3945" i="57"/>
  <c r="BB3945" i="57"/>
  <c r="BC3945" i="57"/>
  <c r="BD3945" i="57"/>
  <c r="BE3945" i="57"/>
  <c r="BF3945" i="57"/>
  <c r="BG3945" i="57"/>
  <c r="BL3945" i="57"/>
  <c r="BR3945" i="57" s="1"/>
  <c r="BM3945" i="57"/>
  <c r="BS3945" i="57" s="1"/>
  <c r="BN3945" i="57"/>
  <c r="BT3945" i="57" s="1"/>
  <c r="BO3945" i="57"/>
  <c r="BU3945" i="57" s="1"/>
  <c r="BP3945" i="57"/>
  <c r="BV3945" i="57" s="1"/>
  <c r="BQ3945" i="57"/>
  <c r="BW3945" i="57" s="1"/>
  <c r="AM3953" i="57"/>
  <c r="AN3953" i="57"/>
  <c r="AO3953" i="57"/>
  <c r="AP3953" i="57"/>
  <c r="AQ3953" i="57"/>
  <c r="AR3953" i="57"/>
  <c r="AS3953" i="57"/>
  <c r="AU3953" i="57"/>
  <c r="AV3953" i="57"/>
  <c r="AW3953" i="57"/>
  <c r="AX3953" i="57"/>
  <c r="AY3953" i="57"/>
  <c r="AZ3953" i="57"/>
  <c r="BA3953" i="57"/>
  <c r="BB3953" i="57"/>
  <c r="BC3953" i="57"/>
  <c r="BD3953" i="57"/>
  <c r="BE3953" i="57"/>
  <c r="BF3953" i="57"/>
  <c r="BG3953" i="57"/>
  <c r="BL3953" i="57"/>
  <c r="BR3953" i="57" s="1"/>
  <c r="BM3953" i="57"/>
  <c r="BS3953" i="57" s="1"/>
  <c r="BN3953" i="57"/>
  <c r="BT3953" i="57" s="1"/>
  <c r="BO3953" i="57"/>
  <c r="BU3953" i="57" s="1"/>
  <c r="BP3953" i="57"/>
  <c r="BV3953" i="57" s="1"/>
  <c r="BQ3953" i="57"/>
  <c r="BW3953" i="57" s="1"/>
  <c r="AM3961" i="57"/>
  <c r="AN3961" i="57"/>
  <c r="AO3961" i="57"/>
  <c r="AP3961" i="57"/>
  <c r="AQ3961" i="57"/>
  <c r="AR3961" i="57"/>
  <c r="AS3961" i="57"/>
  <c r="AU3961" i="57"/>
  <c r="AV3961" i="57"/>
  <c r="AW3961" i="57"/>
  <c r="AX3961" i="57"/>
  <c r="AY3961" i="57"/>
  <c r="AZ3961" i="57"/>
  <c r="BA3961" i="57"/>
  <c r="BB3961" i="57"/>
  <c r="BC3961" i="57"/>
  <c r="BD3961" i="57"/>
  <c r="BE3961" i="57"/>
  <c r="BF3961" i="57"/>
  <c r="BG3961" i="57"/>
  <c r="BL3961" i="57"/>
  <c r="BR3961" i="57" s="1"/>
  <c r="BM3961" i="57"/>
  <c r="BS3961" i="57" s="1"/>
  <c r="BN3961" i="57"/>
  <c r="BT3961" i="57" s="1"/>
  <c r="BO3961" i="57"/>
  <c r="BU3961" i="57" s="1"/>
  <c r="BP3961" i="57"/>
  <c r="BV3961" i="57" s="1"/>
  <c r="BQ3961" i="57"/>
  <c r="BW3961" i="57" s="1"/>
  <c r="AM3969" i="57"/>
  <c r="AN3969" i="57"/>
  <c r="AO3969" i="57"/>
  <c r="AP3969" i="57"/>
  <c r="AQ3969" i="57"/>
  <c r="AR3969" i="57"/>
  <c r="AS3969" i="57"/>
  <c r="AU3969" i="57"/>
  <c r="AV3969" i="57"/>
  <c r="AW3969" i="57"/>
  <c r="AX3969" i="57"/>
  <c r="AY3969" i="57"/>
  <c r="AZ3969" i="57"/>
  <c r="BA3969" i="57"/>
  <c r="BB3969" i="57"/>
  <c r="BC3969" i="57"/>
  <c r="BD3969" i="57"/>
  <c r="BE3969" i="57"/>
  <c r="BF3969" i="57"/>
  <c r="BG3969" i="57"/>
  <c r="BL3969" i="57"/>
  <c r="BR3969" i="57" s="1"/>
  <c r="BM3969" i="57"/>
  <c r="BS3969" i="57" s="1"/>
  <c r="BN3969" i="57"/>
  <c r="BT3969" i="57" s="1"/>
  <c r="BO3969" i="57"/>
  <c r="BU3969" i="57" s="1"/>
  <c r="BP3969" i="57"/>
  <c r="BV3969" i="57" s="1"/>
  <c r="BQ3969" i="57"/>
  <c r="BW3969" i="57" s="1"/>
  <c r="AM3985" i="57"/>
  <c r="AN3985" i="57"/>
  <c r="AO3985" i="57"/>
  <c r="AP3985" i="57"/>
  <c r="AQ3985" i="57"/>
  <c r="AR3985" i="57"/>
  <c r="AS3985" i="57"/>
  <c r="AU3985" i="57"/>
  <c r="AV3985" i="57"/>
  <c r="AW3985" i="57"/>
  <c r="AX3985" i="57"/>
  <c r="AY3985" i="57"/>
  <c r="AZ3985" i="57"/>
  <c r="BA3985" i="57"/>
  <c r="BB3985" i="57"/>
  <c r="BC3985" i="57"/>
  <c r="BD3985" i="57"/>
  <c r="BE3985" i="57"/>
  <c r="BF3985" i="57"/>
  <c r="BG3985" i="57"/>
  <c r="BL3985" i="57"/>
  <c r="BR3985" i="57" s="1"/>
  <c r="BM3985" i="57"/>
  <c r="BS3985" i="57" s="1"/>
  <c r="BN3985" i="57"/>
  <c r="BT3985" i="57" s="1"/>
  <c r="BO3985" i="57"/>
  <c r="BU3985" i="57" s="1"/>
  <c r="BP3985" i="57"/>
  <c r="BV3985" i="57" s="1"/>
  <c r="BQ3985" i="57"/>
  <c r="BW3985" i="57" s="1"/>
  <c r="AM3993" i="57"/>
  <c r="AN3993" i="57"/>
  <c r="AO3993" i="57"/>
  <c r="AP3993" i="57"/>
  <c r="AQ3993" i="57"/>
  <c r="AR3993" i="57"/>
  <c r="AS3993" i="57"/>
  <c r="AU3993" i="57"/>
  <c r="AV3993" i="57"/>
  <c r="AW3993" i="57"/>
  <c r="AX3993" i="57"/>
  <c r="AY3993" i="57"/>
  <c r="AZ3993" i="57"/>
  <c r="BA3993" i="57"/>
  <c r="BB3993" i="57"/>
  <c r="BC3993" i="57"/>
  <c r="BD3993" i="57"/>
  <c r="BE3993" i="57"/>
  <c r="BF3993" i="57"/>
  <c r="BG3993" i="57"/>
  <c r="BL3993" i="57"/>
  <c r="BR3993" i="57" s="1"/>
  <c r="BM3993" i="57"/>
  <c r="BS3993" i="57" s="1"/>
  <c r="BN3993" i="57"/>
  <c r="BT3993" i="57" s="1"/>
  <c r="BO3993" i="57"/>
  <c r="BU3993" i="57" s="1"/>
  <c r="BP3993" i="57"/>
  <c r="BV3993" i="57" s="1"/>
  <c r="BQ3993" i="57"/>
  <c r="BW3993" i="57" s="1"/>
  <c r="AM4001" i="57"/>
  <c r="AN4001" i="57"/>
  <c r="AO4001" i="57"/>
  <c r="AP4001" i="57"/>
  <c r="AQ4001" i="57"/>
  <c r="AR4001" i="57"/>
  <c r="AS4001" i="57"/>
  <c r="AU4001" i="57"/>
  <c r="AV4001" i="57"/>
  <c r="AW4001" i="57"/>
  <c r="AX4001" i="57"/>
  <c r="AY4001" i="57"/>
  <c r="AZ4001" i="57"/>
  <c r="BA4001" i="57"/>
  <c r="BB4001" i="57"/>
  <c r="BC4001" i="57"/>
  <c r="BD4001" i="57"/>
  <c r="BE4001" i="57"/>
  <c r="BF4001" i="57"/>
  <c r="BG4001" i="57"/>
  <c r="BL4001" i="57"/>
  <c r="BR4001" i="57" s="1"/>
  <c r="BM4001" i="57"/>
  <c r="BS4001" i="57" s="1"/>
  <c r="BN4001" i="57"/>
  <c r="BT4001" i="57" s="1"/>
  <c r="BO4001" i="57"/>
  <c r="BU4001" i="57" s="1"/>
  <c r="BP4001" i="57"/>
  <c r="BV4001" i="57" s="1"/>
  <c r="BQ4001" i="57"/>
  <c r="BW4001" i="57" s="1"/>
  <c r="AM4009" i="57"/>
  <c r="AN4009" i="57"/>
  <c r="AO4009" i="57"/>
  <c r="AP4009" i="57"/>
  <c r="AQ4009" i="57"/>
  <c r="AR4009" i="57"/>
  <c r="AS4009" i="57"/>
  <c r="AU4009" i="57"/>
  <c r="AV4009" i="57"/>
  <c r="AW4009" i="57"/>
  <c r="AX4009" i="57"/>
  <c r="AY4009" i="57"/>
  <c r="AZ4009" i="57"/>
  <c r="BA4009" i="57"/>
  <c r="BB4009" i="57"/>
  <c r="BC4009" i="57"/>
  <c r="BD4009" i="57"/>
  <c r="BE4009" i="57"/>
  <c r="BF4009" i="57"/>
  <c r="BG4009" i="57"/>
  <c r="BL4009" i="57"/>
  <c r="BR4009" i="57" s="1"/>
  <c r="BM4009" i="57"/>
  <c r="BS4009" i="57" s="1"/>
  <c r="BN4009" i="57"/>
  <c r="BT4009" i="57" s="1"/>
  <c r="BO4009" i="57"/>
  <c r="BU4009" i="57" s="1"/>
  <c r="BP4009" i="57"/>
  <c r="BV4009" i="57" s="1"/>
  <c r="BQ4009" i="57"/>
  <c r="BW4009" i="57" s="1"/>
  <c r="AM4025" i="57"/>
  <c r="AN4025" i="57"/>
  <c r="AO4025" i="57"/>
  <c r="AP4025" i="57"/>
  <c r="AQ4025" i="57"/>
  <c r="AR4025" i="57"/>
  <c r="AS4025" i="57"/>
  <c r="AU4025" i="57"/>
  <c r="AV4025" i="57"/>
  <c r="AW4025" i="57"/>
  <c r="AX4025" i="57"/>
  <c r="AY4025" i="57"/>
  <c r="AZ4025" i="57"/>
  <c r="BA4025" i="57"/>
  <c r="BB4025" i="57"/>
  <c r="BC4025" i="57"/>
  <c r="BD4025" i="57"/>
  <c r="BE4025" i="57"/>
  <c r="BF4025" i="57"/>
  <c r="BG4025" i="57"/>
  <c r="BL4025" i="57"/>
  <c r="BR4025" i="57" s="1"/>
  <c r="BM4025" i="57"/>
  <c r="BS4025" i="57" s="1"/>
  <c r="BN4025" i="57"/>
  <c r="BT4025" i="57" s="1"/>
  <c r="BO4025" i="57"/>
  <c r="BU4025" i="57" s="1"/>
  <c r="BP4025" i="57"/>
  <c r="BV4025" i="57" s="1"/>
  <c r="BQ4025" i="57"/>
  <c r="BW4025" i="57" s="1"/>
  <c r="AM4033" i="57"/>
  <c r="AN4033" i="57"/>
  <c r="AO4033" i="57"/>
  <c r="AP4033" i="57"/>
  <c r="AQ4033" i="57"/>
  <c r="AR4033" i="57"/>
  <c r="AS4033" i="57"/>
  <c r="AU4033" i="57"/>
  <c r="AV4033" i="57"/>
  <c r="AW4033" i="57"/>
  <c r="AX4033" i="57"/>
  <c r="AY4033" i="57"/>
  <c r="AZ4033" i="57"/>
  <c r="BA4033" i="57"/>
  <c r="BB4033" i="57"/>
  <c r="BC4033" i="57"/>
  <c r="BD4033" i="57"/>
  <c r="BE4033" i="57"/>
  <c r="BF4033" i="57"/>
  <c r="BG4033" i="57"/>
  <c r="BL4033" i="57"/>
  <c r="BR4033" i="57" s="1"/>
  <c r="BM4033" i="57"/>
  <c r="BS4033" i="57" s="1"/>
  <c r="BN4033" i="57"/>
  <c r="BT4033" i="57" s="1"/>
  <c r="BO4033" i="57"/>
  <c r="BU4033" i="57" s="1"/>
  <c r="BP4033" i="57"/>
  <c r="BV4033" i="57" s="1"/>
  <c r="BQ4033" i="57"/>
  <c r="BW4033" i="57" s="1"/>
  <c r="AM4041" i="57"/>
  <c r="AN4041" i="57"/>
  <c r="AO4041" i="57"/>
  <c r="AP4041" i="57"/>
  <c r="AQ4041" i="57"/>
  <c r="AR4041" i="57"/>
  <c r="AS4041" i="57"/>
  <c r="AU4041" i="57"/>
  <c r="AV4041" i="57"/>
  <c r="AW4041" i="57"/>
  <c r="AX4041" i="57"/>
  <c r="AY4041" i="57"/>
  <c r="AZ4041" i="57"/>
  <c r="BA4041" i="57"/>
  <c r="BB4041" i="57"/>
  <c r="BC4041" i="57"/>
  <c r="BD4041" i="57"/>
  <c r="BE4041" i="57"/>
  <c r="BF4041" i="57"/>
  <c r="BG4041" i="57"/>
  <c r="BL4041" i="57"/>
  <c r="BR4041" i="57" s="1"/>
  <c r="BM4041" i="57"/>
  <c r="BS4041" i="57" s="1"/>
  <c r="BN4041" i="57"/>
  <c r="BT4041" i="57" s="1"/>
  <c r="BO4041" i="57"/>
  <c r="BU4041" i="57" s="1"/>
  <c r="BP4041" i="57"/>
  <c r="BV4041" i="57" s="1"/>
  <c r="BQ4041" i="57"/>
  <c r="BW4041" i="57" s="1"/>
  <c r="AM4113" i="57"/>
  <c r="AN4113" i="57"/>
  <c r="AO4113" i="57"/>
  <c r="AP4113" i="57"/>
  <c r="AQ4113" i="57"/>
  <c r="AR4113" i="57"/>
  <c r="AS4113" i="57"/>
  <c r="AU4113" i="57"/>
  <c r="AV4113" i="57"/>
  <c r="AW4113" i="57"/>
  <c r="AX4113" i="57"/>
  <c r="AY4113" i="57"/>
  <c r="AZ4113" i="57"/>
  <c r="BA4113" i="57"/>
  <c r="BB4113" i="57"/>
  <c r="BC4113" i="57"/>
  <c r="BD4113" i="57"/>
  <c r="BE4113" i="57"/>
  <c r="BF4113" i="57"/>
  <c r="BG4113" i="57"/>
  <c r="BL4113" i="57"/>
  <c r="BR4113" i="57" s="1"/>
  <c r="BM4113" i="57"/>
  <c r="BS4113" i="57" s="1"/>
  <c r="BN4113" i="57"/>
  <c r="BT4113" i="57" s="1"/>
  <c r="BO4113" i="57"/>
  <c r="BU4113" i="57" s="1"/>
  <c r="BP4113" i="57"/>
  <c r="BV4113" i="57" s="1"/>
  <c r="BQ4113" i="57"/>
  <c r="BW4113" i="57" s="1"/>
  <c r="AM4121" i="57"/>
  <c r="AN4121" i="57"/>
  <c r="AO4121" i="57"/>
  <c r="AP4121" i="57"/>
  <c r="AQ4121" i="57"/>
  <c r="AR4121" i="57"/>
  <c r="AS4121" i="57"/>
  <c r="AU4121" i="57"/>
  <c r="AV4121" i="57"/>
  <c r="AW4121" i="57"/>
  <c r="AX4121" i="57"/>
  <c r="AY4121" i="57"/>
  <c r="AZ4121" i="57"/>
  <c r="BA4121" i="57"/>
  <c r="BB4121" i="57"/>
  <c r="BC4121" i="57"/>
  <c r="BD4121" i="57"/>
  <c r="BE4121" i="57"/>
  <c r="BF4121" i="57"/>
  <c r="BG4121" i="57"/>
  <c r="BL4121" i="57"/>
  <c r="BR4121" i="57" s="1"/>
  <c r="BM4121" i="57"/>
  <c r="BS4121" i="57" s="1"/>
  <c r="BN4121" i="57"/>
  <c r="BT4121" i="57" s="1"/>
  <c r="BO4121" i="57"/>
  <c r="BU4121" i="57" s="1"/>
  <c r="BP4121" i="57"/>
  <c r="BV4121" i="57" s="1"/>
  <c r="BQ4121" i="57"/>
  <c r="BW4121" i="57" s="1"/>
  <c r="AM4129" i="57"/>
  <c r="AN4129" i="57"/>
  <c r="AO4129" i="57"/>
  <c r="AP4129" i="57"/>
  <c r="AQ4129" i="57"/>
  <c r="AR4129" i="57"/>
  <c r="AS4129" i="57"/>
  <c r="AU4129" i="57"/>
  <c r="AV4129" i="57"/>
  <c r="AW4129" i="57"/>
  <c r="AX4129" i="57"/>
  <c r="AY4129" i="57"/>
  <c r="AZ4129" i="57"/>
  <c r="BA4129" i="57"/>
  <c r="BB4129" i="57"/>
  <c r="BC4129" i="57"/>
  <c r="BD4129" i="57"/>
  <c r="BE4129" i="57"/>
  <c r="BF4129" i="57"/>
  <c r="BG4129" i="57"/>
  <c r="BL4129" i="57"/>
  <c r="BR4129" i="57" s="1"/>
  <c r="BM4129" i="57"/>
  <c r="BS4129" i="57" s="1"/>
  <c r="BN4129" i="57"/>
  <c r="BT4129" i="57" s="1"/>
  <c r="BO4129" i="57"/>
  <c r="BU4129" i="57" s="1"/>
  <c r="BP4129" i="57"/>
  <c r="BV4129" i="57" s="1"/>
  <c r="BQ4129" i="57"/>
  <c r="BW4129" i="57" s="1"/>
  <c r="AM4601" i="57"/>
  <c r="AN4601" i="57"/>
  <c r="AO4601" i="57"/>
  <c r="AP4601" i="57"/>
  <c r="AQ4601" i="57"/>
  <c r="AR4601" i="57"/>
  <c r="AS4601" i="57"/>
  <c r="AU4601" i="57"/>
  <c r="AV4601" i="57"/>
  <c r="AW4601" i="57"/>
  <c r="AX4601" i="57"/>
  <c r="AY4601" i="57"/>
  <c r="AZ4601" i="57"/>
  <c r="BA4601" i="57"/>
  <c r="BB4601" i="57"/>
  <c r="BC4601" i="57"/>
  <c r="BD4601" i="57"/>
  <c r="BE4601" i="57"/>
  <c r="BF4601" i="57"/>
  <c r="BG4601" i="57"/>
  <c r="BL4601" i="57"/>
  <c r="BR4601" i="57" s="1"/>
  <c r="BM4601" i="57"/>
  <c r="BS4601" i="57" s="1"/>
  <c r="BN4601" i="57"/>
  <c r="BT4601" i="57" s="1"/>
  <c r="BO4601" i="57"/>
  <c r="BU4601" i="57" s="1"/>
  <c r="BP4601" i="57"/>
  <c r="BV4601" i="57" s="1"/>
  <c r="BQ4601" i="57"/>
  <c r="BW4601" i="57" s="1"/>
  <c r="AM4609" i="57"/>
  <c r="AN4609" i="57"/>
  <c r="AO4609" i="57"/>
  <c r="AP4609" i="57"/>
  <c r="AQ4609" i="57"/>
  <c r="AR4609" i="57"/>
  <c r="AS4609" i="57"/>
  <c r="AU4609" i="57"/>
  <c r="AV4609" i="57"/>
  <c r="AW4609" i="57"/>
  <c r="AX4609" i="57"/>
  <c r="AY4609" i="57"/>
  <c r="AZ4609" i="57"/>
  <c r="BA4609" i="57"/>
  <c r="BB4609" i="57"/>
  <c r="BC4609" i="57"/>
  <c r="BD4609" i="57"/>
  <c r="BE4609" i="57"/>
  <c r="BF4609" i="57"/>
  <c r="BG4609" i="57"/>
  <c r="BL4609" i="57"/>
  <c r="BR4609" i="57" s="1"/>
  <c r="BM4609" i="57"/>
  <c r="BS4609" i="57" s="1"/>
  <c r="BN4609" i="57"/>
  <c r="BT4609" i="57" s="1"/>
  <c r="BO4609" i="57"/>
  <c r="BU4609" i="57" s="1"/>
  <c r="BP4609" i="57"/>
  <c r="BV4609" i="57" s="1"/>
  <c r="BQ4609" i="57"/>
  <c r="BW4609" i="57" s="1"/>
  <c r="AM4617" i="57"/>
  <c r="AN4617" i="57"/>
  <c r="AO4617" i="57"/>
  <c r="AP4617" i="57"/>
  <c r="AQ4617" i="57"/>
  <c r="AR4617" i="57"/>
  <c r="AS4617" i="57"/>
  <c r="AU4617" i="57"/>
  <c r="AV4617" i="57"/>
  <c r="AW4617" i="57"/>
  <c r="AX4617" i="57"/>
  <c r="AY4617" i="57"/>
  <c r="AZ4617" i="57"/>
  <c r="BA4617" i="57"/>
  <c r="BB4617" i="57"/>
  <c r="BC4617" i="57"/>
  <c r="BD4617" i="57"/>
  <c r="BE4617" i="57"/>
  <c r="BF4617" i="57"/>
  <c r="BG4617" i="57"/>
  <c r="BL4617" i="57"/>
  <c r="BR4617" i="57" s="1"/>
  <c r="BM4617" i="57"/>
  <c r="BS4617" i="57" s="1"/>
  <c r="BN4617" i="57"/>
  <c r="BT4617" i="57" s="1"/>
  <c r="BO4617" i="57"/>
  <c r="BU4617" i="57" s="1"/>
  <c r="BP4617" i="57"/>
  <c r="BV4617" i="57" s="1"/>
  <c r="BQ4617" i="57"/>
  <c r="BW4617" i="57" s="1"/>
  <c r="AM4625" i="57"/>
  <c r="AN4625" i="57"/>
  <c r="AO4625" i="57"/>
  <c r="AP4625" i="57"/>
  <c r="AQ4625" i="57"/>
  <c r="AR4625" i="57"/>
  <c r="AS4625" i="57"/>
  <c r="AU4625" i="57"/>
  <c r="AV4625" i="57"/>
  <c r="AW4625" i="57"/>
  <c r="AX4625" i="57"/>
  <c r="AY4625" i="57"/>
  <c r="AZ4625" i="57"/>
  <c r="BA4625" i="57"/>
  <c r="BB4625" i="57"/>
  <c r="BC4625" i="57"/>
  <c r="BD4625" i="57"/>
  <c r="BE4625" i="57"/>
  <c r="BF4625" i="57"/>
  <c r="BG4625" i="57"/>
  <c r="BL4625" i="57"/>
  <c r="BR4625" i="57" s="1"/>
  <c r="BM4625" i="57"/>
  <c r="BS4625" i="57" s="1"/>
  <c r="BN4625" i="57"/>
  <c r="BT4625" i="57" s="1"/>
  <c r="BO4625" i="57"/>
  <c r="BU4625" i="57" s="1"/>
  <c r="BP4625" i="57"/>
  <c r="BV4625" i="57" s="1"/>
  <c r="BQ4625" i="57"/>
  <c r="BW4625" i="57" s="1"/>
  <c r="AM4633" i="57"/>
  <c r="AN4633" i="57"/>
  <c r="AO4633" i="57"/>
  <c r="AP4633" i="57"/>
  <c r="AQ4633" i="57"/>
  <c r="AR4633" i="57"/>
  <c r="AS4633" i="57"/>
  <c r="AU4633" i="57"/>
  <c r="AV4633" i="57"/>
  <c r="AW4633" i="57"/>
  <c r="AX4633" i="57"/>
  <c r="AY4633" i="57"/>
  <c r="AZ4633" i="57"/>
  <c r="BA4633" i="57"/>
  <c r="BB4633" i="57"/>
  <c r="BC4633" i="57"/>
  <c r="BD4633" i="57"/>
  <c r="BE4633" i="57"/>
  <c r="BF4633" i="57"/>
  <c r="BG4633" i="57"/>
  <c r="BL4633" i="57"/>
  <c r="BR4633" i="57" s="1"/>
  <c r="BM4633" i="57"/>
  <c r="BS4633" i="57" s="1"/>
  <c r="BN4633" i="57"/>
  <c r="BT4633" i="57" s="1"/>
  <c r="BO4633" i="57"/>
  <c r="BU4633" i="57" s="1"/>
  <c r="BP4633" i="57"/>
  <c r="BV4633" i="57" s="1"/>
  <c r="BQ4633" i="57"/>
  <c r="BW4633" i="57" s="1"/>
  <c r="AM4641" i="57"/>
  <c r="AN4641" i="57"/>
  <c r="AO4641" i="57"/>
  <c r="AP4641" i="57"/>
  <c r="AQ4641" i="57"/>
  <c r="AR4641" i="57"/>
  <c r="AS4641" i="57"/>
  <c r="AU4641" i="57"/>
  <c r="AV4641" i="57"/>
  <c r="AW4641" i="57"/>
  <c r="AX4641" i="57"/>
  <c r="AY4641" i="57"/>
  <c r="AZ4641" i="57"/>
  <c r="BA4641" i="57"/>
  <c r="BB4641" i="57"/>
  <c r="BC4641" i="57"/>
  <c r="BD4641" i="57"/>
  <c r="BE4641" i="57"/>
  <c r="BF4641" i="57"/>
  <c r="BG4641" i="57"/>
  <c r="BL4641" i="57"/>
  <c r="BR4641" i="57" s="1"/>
  <c r="BM4641" i="57"/>
  <c r="BS4641" i="57" s="1"/>
  <c r="BN4641" i="57"/>
  <c r="BT4641" i="57" s="1"/>
  <c r="BO4641" i="57"/>
  <c r="BU4641" i="57" s="1"/>
  <c r="BP4641" i="57"/>
  <c r="BV4641" i="57" s="1"/>
  <c r="BQ4641" i="57"/>
  <c r="BW4641" i="57" s="1"/>
  <c r="AM4649" i="57"/>
  <c r="AN4649" i="57"/>
  <c r="AO4649" i="57"/>
  <c r="AP4649" i="57"/>
  <c r="AQ4649" i="57"/>
  <c r="AR4649" i="57"/>
  <c r="AS4649" i="57"/>
  <c r="AU4649" i="57"/>
  <c r="AV4649" i="57"/>
  <c r="AW4649" i="57"/>
  <c r="AX4649" i="57"/>
  <c r="AY4649" i="57"/>
  <c r="AZ4649" i="57"/>
  <c r="BA4649" i="57"/>
  <c r="BB4649" i="57"/>
  <c r="BC4649" i="57"/>
  <c r="BD4649" i="57"/>
  <c r="BE4649" i="57"/>
  <c r="BF4649" i="57"/>
  <c r="BG4649" i="57"/>
  <c r="BL4649" i="57"/>
  <c r="BR4649" i="57" s="1"/>
  <c r="BM4649" i="57"/>
  <c r="BS4649" i="57" s="1"/>
  <c r="BN4649" i="57"/>
  <c r="BT4649" i="57" s="1"/>
  <c r="BO4649" i="57"/>
  <c r="BU4649" i="57" s="1"/>
  <c r="BP4649" i="57"/>
  <c r="BV4649" i="57" s="1"/>
  <c r="BQ4649" i="57"/>
  <c r="BW4649" i="57" s="1"/>
  <c r="AM4657" i="57"/>
  <c r="AN4657" i="57"/>
  <c r="AO4657" i="57"/>
  <c r="AP4657" i="57"/>
  <c r="AQ4657" i="57"/>
  <c r="AR4657" i="57"/>
  <c r="AS4657" i="57"/>
  <c r="AU4657" i="57"/>
  <c r="AV4657" i="57"/>
  <c r="AW4657" i="57"/>
  <c r="AX4657" i="57"/>
  <c r="AY4657" i="57"/>
  <c r="AZ4657" i="57"/>
  <c r="BA4657" i="57"/>
  <c r="BB4657" i="57"/>
  <c r="BC4657" i="57"/>
  <c r="BD4657" i="57"/>
  <c r="BE4657" i="57"/>
  <c r="BF4657" i="57"/>
  <c r="BG4657" i="57"/>
  <c r="BL4657" i="57"/>
  <c r="BR4657" i="57" s="1"/>
  <c r="BM4657" i="57"/>
  <c r="BS4657" i="57" s="1"/>
  <c r="BN4657" i="57"/>
  <c r="BT4657" i="57" s="1"/>
  <c r="BO4657" i="57"/>
  <c r="BU4657" i="57" s="1"/>
  <c r="BP4657" i="57"/>
  <c r="BV4657" i="57" s="1"/>
  <c r="BQ4657" i="57"/>
  <c r="BW4657" i="57" s="1"/>
  <c r="AM4665" i="57"/>
  <c r="AN4665" i="57"/>
  <c r="AO4665" i="57"/>
  <c r="AP4665" i="57"/>
  <c r="AQ4665" i="57"/>
  <c r="AR4665" i="57"/>
  <c r="AS4665" i="57"/>
  <c r="AU4665" i="57"/>
  <c r="AV4665" i="57"/>
  <c r="AW4665" i="57"/>
  <c r="AX4665" i="57"/>
  <c r="AY4665" i="57"/>
  <c r="AZ4665" i="57"/>
  <c r="BA4665" i="57"/>
  <c r="BB4665" i="57"/>
  <c r="BC4665" i="57"/>
  <c r="BD4665" i="57"/>
  <c r="BE4665" i="57"/>
  <c r="BF4665" i="57"/>
  <c r="BG4665" i="57"/>
  <c r="BL4665" i="57"/>
  <c r="BR4665" i="57" s="1"/>
  <c r="BM4665" i="57"/>
  <c r="BS4665" i="57" s="1"/>
  <c r="BN4665" i="57"/>
  <c r="BT4665" i="57" s="1"/>
  <c r="BO4665" i="57"/>
  <c r="BU4665" i="57" s="1"/>
  <c r="BP4665" i="57"/>
  <c r="BV4665" i="57" s="1"/>
  <c r="BQ4665" i="57"/>
  <c r="BW4665" i="57" s="1"/>
  <c r="AM4673" i="57"/>
  <c r="AN4673" i="57"/>
  <c r="AO4673" i="57"/>
  <c r="AP4673" i="57"/>
  <c r="AQ4673" i="57"/>
  <c r="AR4673" i="57"/>
  <c r="AS4673" i="57"/>
  <c r="AU4673" i="57"/>
  <c r="AV4673" i="57"/>
  <c r="AW4673" i="57"/>
  <c r="AX4673" i="57"/>
  <c r="AY4673" i="57"/>
  <c r="AZ4673" i="57"/>
  <c r="BA4673" i="57"/>
  <c r="BB4673" i="57"/>
  <c r="BC4673" i="57"/>
  <c r="BD4673" i="57"/>
  <c r="BE4673" i="57"/>
  <c r="BF4673" i="57"/>
  <c r="BG4673" i="57"/>
  <c r="BL4673" i="57"/>
  <c r="BR4673" i="57" s="1"/>
  <c r="BM4673" i="57"/>
  <c r="BS4673" i="57" s="1"/>
  <c r="BN4673" i="57"/>
  <c r="BT4673" i="57" s="1"/>
  <c r="BO4673" i="57"/>
  <c r="BU4673" i="57" s="1"/>
  <c r="BP4673" i="57"/>
  <c r="BV4673" i="57" s="1"/>
  <c r="BQ4673" i="57"/>
  <c r="BW4673" i="57" s="1"/>
  <c r="AM4689" i="57"/>
  <c r="AN4689" i="57"/>
  <c r="AO4689" i="57"/>
  <c r="AP4689" i="57"/>
  <c r="AQ4689" i="57"/>
  <c r="AR4689" i="57"/>
  <c r="AS4689" i="57"/>
  <c r="AU4689" i="57"/>
  <c r="AV4689" i="57"/>
  <c r="AW4689" i="57"/>
  <c r="AX4689" i="57"/>
  <c r="AY4689" i="57"/>
  <c r="AZ4689" i="57"/>
  <c r="BA4689" i="57"/>
  <c r="BB4689" i="57"/>
  <c r="BC4689" i="57"/>
  <c r="BD4689" i="57"/>
  <c r="BE4689" i="57"/>
  <c r="BF4689" i="57"/>
  <c r="BG4689" i="57"/>
  <c r="BL4689" i="57"/>
  <c r="BR4689" i="57" s="1"/>
  <c r="BM4689" i="57"/>
  <c r="BS4689" i="57" s="1"/>
  <c r="BN4689" i="57"/>
  <c r="BT4689" i="57" s="1"/>
  <c r="BO4689" i="57"/>
  <c r="BU4689" i="57" s="1"/>
  <c r="BP4689" i="57"/>
  <c r="BV4689" i="57" s="1"/>
  <c r="BQ4689" i="57"/>
  <c r="BW4689" i="57" s="1"/>
  <c r="AM4697" i="57"/>
  <c r="AN4697" i="57"/>
  <c r="AO4697" i="57"/>
  <c r="AP4697" i="57"/>
  <c r="AQ4697" i="57"/>
  <c r="AR4697" i="57"/>
  <c r="AS4697" i="57"/>
  <c r="AU4697" i="57"/>
  <c r="AV4697" i="57"/>
  <c r="AW4697" i="57"/>
  <c r="AX4697" i="57"/>
  <c r="AY4697" i="57"/>
  <c r="AZ4697" i="57"/>
  <c r="BA4697" i="57"/>
  <c r="BB4697" i="57"/>
  <c r="BC4697" i="57"/>
  <c r="BD4697" i="57"/>
  <c r="BE4697" i="57"/>
  <c r="BF4697" i="57"/>
  <c r="BG4697" i="57"/>
  <c r="BL4697" i="57"/>
  <c r="BR4697" i="57" s="1"/>
  <c r="BM4697" i="57"/>
  <c r="BS4697" i="57" s="1"/>
  <c r="BN4697" i="57"/>
  <c r="BT4697" i="57" s="1"/>
  <c r="BO4697" i="57"/>
  <c r="BU4697" i="57" s="1"/>
  <c r="BP4697" i="57"/>
  <c r="BV4697" i="57" s="1"/>
  <c r="BQ4697" i="57"/>
  <c r="BW4697" i="57" s="1"/>
  <c r="AM4825" i="57"/>
  <c r="AN4825" i="57"/>
  <c r="AO4825" i="57"/>
  <c r="AP4825" i="57"/>
  <c r="AQ4825" i="57"/>
  <c r="AR4825" i="57"/>
  <c r="AS4825" i="57"/>
  <c r="AU4825" i="57"/>
  <c r="AV4825" i="57"/>
  <c r="AW4825" i="57"/>
  <c r="AX4825" i="57"/>
  <c r="AY4825" i="57"/>
  <c r="AZ4825" i="57"/>
  <c r="BA4825" i="57"/>
  <c r="BB4825" i="57"/>
  <c r="BC4825" i="57"/>
  <c r="BD4825" i="57"/>
  <c r="BE4825" i="57"/>
  <c r="BF4825" i="57"/>
  <c r="BG4825" i="57"/>
  <c r="BL4825" i="57"/>
  <c r="BR4825" i="57" s="1"/>
  <c r="BM4825" i="57"/>
  <c r="BS4825" i="57" s="1"/>
  <c r="BN4825" i="57"/>
  <c r="BT4825" i="57" s="1"/>
  <c r="BO4825" i="57"/>
  <c r="BU4825" i="57" s="1"/>
  <c r="BP4825" i="57"/>
  <c r="BV4825" i="57" s="1"/>
  <c r="BQ4825" i="57"/>
  <c r="BW4825" i="57" s="1"/>
  <c r="AM4833" i="57"/>
  <c r="AN4833" i="57"/>
  <c r="AO4833" i="57"/>
  <c r="AP4833" i="57"/>
  <c r="AQ4833" i="57"/>
  <c r="AR4833" i="57"/>
  <c r="AS4833" i="57"/>
  <c r="AU4833" i="57"/>
  <c r="AV4833" i="57"/>
  <c r="AW4833" i="57"/>
  <c r="AX4833" i="57"/>
  <c r="AY4833" i="57"/>
  <c r="AZ4833" i="57"/>
  <c r="BA4833" i="57"/>
  <c r="BB4833" i="57"/>
  <c r="BC4833" i="57"/>
  <c r="BD4833" i="57"/>
  <c r="BE4833" i="57"/>
  <c r="BF4833" i="57"/>
  <c r="BG4833" i="57"/>
  <c r="BL4833" i="57"/>
  <c r="BR4833" i="57" s="1"/>
  <c r="BM4833" i="57"/>
  <c r="BS4833" i="57" s="1"/>
  <c r="BN4833" i="57"/>
  <c r="BT4833" i="57" s="1"/>
  <c r="BO4833" i="57"/>
  <c r="BU4833" i="57" s="1"/>
  <c r="BP4833" i="57"/>
  <c r="BV4833" i="57" s="1"/>
  <c r="BQ4833" i="57"/>
  <c r="BW4833" i="57" s="1"/>
  <c r="AM4841" i="57"/>
  <c r="AN4841" i="57"/>
  <c r="AO4841" i="57"/>
  <c r="AP4841" i="57"/>
  <c r="AQ4841" i="57"/>
  <c r="AR4841" i="57"/>
  <c r="AS4841" i="57"/>
  <c r="AU4841" i="57"/>
  <c r="AV4841" i="57"/>
  <c r="AW4841" i="57"/>
  <c r="AX4841" i="57"/>
  <c r="AY4841" i="57"/>
  <c r="AZ4841" i="57"/>
  <c r="BA4841" i="57"/>
  <c r="BB4841" i="57"/>
  <c r="BC4841" i="57"/>
  <c r="BD4841" i="57"/>
  <c r="BE4841" i="57"/>
  <c r="BF4841" i="57"/>
  <c r="BG4841" i="57"/>
  <c r="BL4841" i="57"/>
  <c r="BR4841" i="57" s="1"/>
  <c r="BM4841" i="57"/>
  <c r="BS4841" i="57" s="1"/>
  <c r="BN4841" i="57"/>
  <c r="BT4841" i="57" s="1"/>
  <c r="BO4841" i="57"/>
  <c r="BU4841" i="57" s="1"/>
  <c r="BP4841" i="57"/>
  <c r="BV4841" i="57" s="1"/>
  <c r="BQ4841" i="57"/>
  <c r="BW4841" i="57" s="1"/>
  <c r="AM4849" i="57"/>
  <c r="AN4849" i="57"/>
  <c r="AO4849" i="57"/>
  <c r="AP4849" i="57"/>
  <c r="AQ4849" i="57"/>
  <c r="AR4849" i="57"/>
  <c r="AS4849" i="57"/>
  <c r="AU4849" i="57"/>
  <c r="AV4849" i="57"/>
  <c r="AW4849" i="57"/>
  <c r="AX4849" i="57"/>
  <c r="AY4849" i="57"/>
  <c r="AZ4849" i="57"/>
  <c r="BA4849" i="57"/>
  <c r="BB4849" i="57"/>
  <c r="BC4849" i="57"/>
  <c r="BD4849" i="57"/>
  <c r="BE4849" i="57"/>
  <c r="BF4849" i="57"/>
  <c r="BG4849" i="57"/>
  <c r="BL4849" i="57"/>
  <c r="BR4849" i="57" s="1"/>
  <c r="BM4849" i="57"/>
  <c r="BS4849" i="57" s="1"/>
  <c r="BN4849" i="57"/>
  <c r="BT4849" i="57" s="1"/>
  <c r="BO4849" i="57"/>
  <c r="BU4849" i="57" s="1"/>
  <c r="BP4849" i="57"/>
  <c r="BV4849" i="57" s="1"/>
  <c r="BQ4849" i="57"/>
  <c r="BW4849" i="57" s="1"/>
  <c r="AM4857" i="57"/>
  <c r="AN4857" i="57"/>
  <c r="AO4857" i="57"/>
  <c r="AP4857" i="57"/>
  <c r="AQ4857" i="57"/>
  <c r="AR4857" i="57"/>
  <c r="AS4857" i="57"/>
  <c r="AU4857" i="57"/>
  <c r="AV4857" i="57"/>
  <c r="AW4857" i="57"/>
  <c r="AX4857" i="57"/>
  <c r="AY4857" i="57"/>
  <c r="AZ4857" i="57"/>
  <c r="BA4857" i="57"/>
  <c r="BB4857" i="57"/>
  <c r="BC4857" i="57"/>
  <c r="BD4857" i="57"/>
  <c r="BE4857" i="57"/>
  <c r="BF4857" i="57"/>
  <c r="BG4857" i="57"/>
  <c r="BL4857" i="57"/>
  <c r="BR4857" i="57" s="1"/>
  <c r="BM4857" i="57"/>
  <c r="BS4857" i="57" s="1"/>
  <c r="BN4857" i="57"/>
  <c r="BT4857" i="57" s="1"/>
  <c r="BO4857" i="57"/>
  <c r="BU4857" i="57" s="1"/>
  <c r="BP4857" i="57"/>
  <c r="BV4857" i="57" s="1"/>
  <c r="BQ4857" i="57"/>
  <c r="BW4857" i="57" s="1"/>
  <c r="AM4865" i="57"/>
  <c r="AN4865" i="57"/>
  <c r="AO4865" i="57"/>
  <c r="AP4865" i="57"/>
  <c r="AQ4865" i="57"/>
  <c r="AR4865" i="57"/>
  <c r="AS4865" i="57"/>
  <c r="AU4865" i="57"/>
  <c r="AV4865" i="57"/>
  <c r="AW4865" i="57"/>
  <c r="AX4865" i="57"/>
  <c r="AY4865" i="57"/>
  <c r="AZ4865" i="57"/>
  <c r="BA4865" i="57"/>
  <c r="BB4865" i="57"/>
  <c r="BC4865" i="57"/>
  <c r="BD4865" i="57"/>
  <c r="BE4865" i="57"/>
  <c r="BF4865" i="57"/>
  <c r="BG4865" i="57"/>
  <c r="BL4865" i="57"/>
  <c r="BR4865" i="57" s="1"/>
  <c r="BM4865" i="57"/>
  <c r="BS4865" i="57" s="1"/>
  <c r="BN4865" i="57"/>
  <c r="BT4865" i="57" s="1"/>
  <c r="BO4865" i="57"/>
  <c r="BU4865" i="57" s="1"/>
  <c r="BP4865" i="57"/>
  <c r="BV4865" i="57" s="1"/>
  <c r="BQ4865" i="57"/>
  <c r="BW4865" i="57" s="1"/>
  <c r="AM4873" i="57"/>
  <c r="AN4873" i="57"/>
  <c r="AO4873" i="57"/>
  <c r="AP4873" i="57"/>
  <c r="AQ4873" i="57"/>
  <c r="AR4873" i="57"/>
  <c r="AS4873" i="57"/>
  <c r="AU4873" i="57"/>
  <c r="AV4873" i="57"/>
  <c r="AW4873" i="57"/>
  <c r="AX4873" i="57"/>
  <c r="AY4873" i="57"/>
  <c r="AZ4873" i="57"/>
  <c r="BA4873" i="57"/>
  <c r="BB4873" i="57"/>
  <c r="BC4873" i="57"/>
  <c r="BD4873" i="57"/>
  <c r="BE4873" i="57"/>
  <c r="BF4873" i="57"/>
  <c r="BG4873" i="57"/>
  <c r="BL4873" i="57"/>
  <c r="BR4873" i="57" s="1"/>
  <c r="BM4873" i="57"/>
  <c r="BS4873" i="57" s="1"/>
  <c r="BN4873" i="57"/>
  <c r="BT4873" i="57" s="1"/>
  <c r="BO4873" i="57"/>
  <c r="BU4873" i="57" s="1"/>
  <c r="BP4873" i="57"/>
  <c r="BV4873" i="57" s="1"/>
  <c r="BQ4873" i="57"/>
  <c r="BW4873" i="57" s="1"/>
  <c r="AM4881" i="57"/>
  <c r="AN4881" i="57"/>
  <c r="AO4881" i="57"/>
  <c r="AP4881" i="57"/>
  <c r="AQ4881" i="57"/>
  <c r="AR4881" i="57"/>
  <c r="AS4881" i="57"/>
  <c r="AU4881" i="57"/>
  <c r="AV4881" i="57"/>
  <c r="AW4881" i="57"/>
  <c r="AX4881" i="57"/>
  <c r="AY4881" i="57"/>
  <c r="AZ4881" i="57"/>
  <c r="BA4881" i="57"/>
  <c r="BB4881" i="57"/>
  <c r="BC4881" i="57"/>
  <c r="BD4881" i="57"/>
  <c r="BE4881" i="57"/>
  <c r="BF4881" i="57"/>
  <c r="BG4881" i="57"/>
  <c r="BL4881" i="57"/>
  <c r="BR4881" i="57" s="1"/>
  <c r="BM4881" i="57"/>
  <c r="BS4881" i="57" s="1"/>
  <c r="BN4881" i="57"/>
  <c r="BT4881" i="57" s="1"/>
  <c r="BO4881" i="57"/>
  <c r="BU4881" i="57" s="1"/>
  <c r="BP4881" i="57"/>
  <c r="BV4881" i="57" s="1"/>
  <c r="BQ4881" i="57"/>
  <c r="BW4881" i="57" s="1"/>
  <c r="AM4889" i="57"/>
  <c r="AN4889" i="57"/>
  <c r="AO4889" i="57"/>
  <c r="AP4889" i="57"/>
  <c r="AQ4889" i="57"/>
  <c r="AR4889" i="57"/>
  <c r="AS4889" i="57"/>
  <c r="AU4889" i="57"/>
  <c r="AV4889" i="57"/>
  <c r="AW4889" i="57"/>
  <c r="AX4889" i="57"/>
  <c r="AY4889" i="57"/>
  <c r="AZ4889" i="57"/>
  <c r="BA4889" i="57"/>
  <c r="BB4889" i="57"/>
  <c r="BC4889" i="57"/>
  <c r="BD4889" i="57"/>
  <c r="BE4889" i="57"/>
  <c r="BF4889" i="57"/>
  <c r="BG4889" i="57"/>
  <c r="BL4889" i="57"/>
  <c r="BR4889" i="57" s="1"/>
  <c r="BM4889" i="57"/>
  <c r="BS4889" i="57" s="1"/>
  <c r="BN4889" i="57"/>
  <c r="BT4889" i="57" s="1"/>
  <c r="BO4889" i="57"/>
  <c r="BU4889" i="57" s="1"/>
  <c r="BP4889" i="57"/>
  <c r="BV4889" i="57" s="1"/>
  <c r="BQ4889" i="57"/>
  <c r="BW4889" i="57" s="1"/>
  <c r="AM4897" i="57"/>
  <c r="AN4897" i="57"/>
  <c r="AO4897" i="57"/>
  <c r="AP4897" i="57"/>
  <c r="AQ4897" i="57"/>
  <c r="AR4897" i="57"/>
  <c r="AS4897" i="57"/>
  <c r="AU4897" i="57"/>
  <c r="AV4897" i="57"/>
  <c r="AW4897" i="57"/>
  <c r="AX4897" i="57"/>
  <c r="AY4897" i="57"/>
  <c r="AZ4897" i="57"/>
  <c r="BA4897" i="57"/>
  <c r="BB4897" i="57"/>
  <c r="BC4897" i="57"/>
  <c r="BD4897" i="57"/>
  <c r="BE4897" i="57"/>
  <c r="BF4897" i="57"/>
  <c r="BG4897" i="57"/>
  <c r="BL4897" i="57"/>
  <c r="BR4897" i="57" s="1"/>
  <c r="BM4897" i="57"/>
  <c r="BS4897" i="57" s="1"/>
  <c r="BN4897" i="57"/>
  <c r="BT4897" i="57" s="1"/>
  <c r="BO4897" i="57"/>
  <c r="BU4897" i="57" s="1"/>
  <c r="BP4897" i="57"/>
  <c r="BV4897" i="57" s="1"/>
  <c r="BQ4897" i="57"/>
  <c r="BW4897" i="57" s="1"/>
  <c r="AM4905" i="57"/>
  <c r="AN4905" i="57"/>
  <c r="AO4905" i="57"/>
  <c r="AP4905" i="57"/>
  <c r="AQ4905" i="57"/>
  <c r="AR4905" i="57"/>
  <c r="AS4905" i="57"/>
  <c r="AU4905" i="57"/>
  <c r="AV4905" i="57"/>
  <c r="AW4905" i="57"/>
  <c r="AX4905" i="57"/>
  <c r="AY4905" i="57"/>
  <c r="AZ4905" i="57"/>
  <c r="BA4905" i="57"/>
  <c r="BB4905" i="57"/>
  <c r="BC4905" i="57"/>
  <c r="BD4905" i="57"/>
  <c r="BE4905" i="57"/>
  <c r="BF4905" i="57"/>
  <c r="BG4905" i="57"/>
  <c r="BL4905" i="57"/>
  <c r="BR4905" i="57" s="1"/>
  <c r="BM4905" i="57"/>
  <c r="BS4905" i="57" s="1"/>
  <c r="BN4905" i="57"/>
  <c r="BT4905" i="57" s="1"/>
  <c r="BO4905" i="57"/>
  <c r="BU4905" i="57" s="1"/>
  <c r="BP4905" i="57"/>
  <c r="BV4905" i="57" s="1"/>
  <c r="BQ4905" i="57"/>
  <c r="BW4905" i="57" s="1"/>
  <c r="AM4977" i="57"/>
  <c r="AN4977" i="57"/>
  <c r="AO4977" i="57"/>
  <c r="AP4977" i="57"/>
  <c r="AQ4977" i="57"/>
  <c r="AR4977" i="57"/>
  <c r="AS4977" i="57"/>
  <c r="AU4977" i="57"/>
  <c r="AV4977" i="57"/>
  <c r="AW4977" i="57"/>
  <c r="AX4977" i="57"/>
  <c r="AY4977" i="57"/>
  <c r="AZ4977" i="57"/>
  <c r="BA4977" i="57"/>
  <c r="BB4977" i="57"/>
  <c r="BC4977" i="57"/>
  <c r="BD4977" i="57"/>
  <c r="BE4977" i="57"/>
  <c r="BF4977" i="57"/>
  <c r="BG4977" i="57"/>
  <c r="BL4977" i="57"/>
  <c r="BR4977" i="57" s="1"/>
  <c r="BM4977" i="57"/>
  <c r="BS4977" i="57" s="1"/>
  <c r="BN4977" i="57"/>
  <c r="BT4977" i="57" s="1"/>
  <c r="BO4977" i="57"/>
  <c r="BU4977" i="57" s="1"/>
  <c r="BP4977" i="57"/>
  <c r="BV4977" i="57" s="1"/>
  <c r="BQ4977" i="57"/>
  <c r="BW4977" i="57" s="1"/>
  <c r="BQ17" i="57"/>
  <c r="BP17" i="57"/>
  <c r="BO17" i="57"/>
  <c r="BN17" i="57"/>
  <c r="BM17" i="57"/>
  <c r="BL17" i="57"/>
  <c r="BG17" i="57"/>
  <c r="BF17" i="57"/>
  <c r="BE17" i="57"/>
  <c r="BD17" i="57"/>
  <c r="BC17" i="57"/>
  <c r="BB17" i="57"/>
  <c r="BA17" i="57"/>
  <c r="AZ17" i="57"/>
  <c r="AY17" i="57"/>
  <c r="AX17" i="57"/>
  <c r="AV17" i="57"/>
  <c r="AU17" i="57"/>
  <c r="AS17" i="57"/>
  <c r="AR17" i="57"/>
  <c r="AQ17" i="57"/>
  <c r="AP17" i="57"/>
  <c r="AO17" i="57"/>
  <c r="AN17" i="57"/>
  <c r="AM17" i="57"/>
  <c r="CO4977" i="57" l="1"/>
  <c r="CO4825" i="57"/>
  <c r="CO4889" i="57"/>
  <c r="CO4633" i="57"/>
  <c r="CO4617" i="57"/>
  <c r="CO4601" i="57"/>
  <c r="CO4121" i="57"/>
  <c r="CO4113" i="57"/>
  <c r="CO4041" i="57"/>
  <c r="CO4009" i="57"/>
  <c r="CO3985" i="57"/>
  <c r="CO3961" i="57"/>
  <c r="CO3945" i="57"/>
  <c r="CO3929" i="57"/>
  <c r="CO3137" i="57"/>
  <c r="CO3081" i="57"/>
  <c r="CO3065" i="57"/>
  <c r="CO3049" i="57"/>
  <c r="CO2633" i="57"/>
  <c r="CO2609" i="57"/>
  <c r="CO2585" i="57"/>
  <c r="CO2569" i="57"/>
  <c r="CO2553" i="57"/>
  <c r="CO2481" i="57"/>
  <c r="CO2465" i="57"/>
  <c r="CO2457" i="57"/>
  <c r="CO2449" i="57"/>
  <c r="CO2417" i="57"/>
  <c r="CO2361" i="57"/>
  <c r="CO2345" i="57"/>
  <c r="CO2329" i="57"/>
  <c r="CO2313" i="57"/>
  <c r="CO2297" i="57"/>
  <c r="CO2281" i="57"/>
  <c r="CO2265" i="57"/>
  <c r="CO2249" i="57"/>
  <c r="CO2121" i="57"/>
  <c r="CO4873" i="57"/>
  <c r="CO4689" i="57"/>
  <c r="CO4665" i="57"/>
  <c r="CO4905" i="57"/>
  <c r="CO4857" i="57"/>
  <c r="CO4841" i="57"/>
  <c r="CO4897" i="57"/>
  <c r="CO4881" i="57"/>
  <c r="CO4865" i="57"/>
  <c r="CO4849" i="57"/>
  <c r="CO4833" i="57"/>
  <c r="CO4697" i="57"/>
  <c r="CO4673" i="57"/>
  <c r="CO4657" i="57"/>
  <c r="CO4649" i="57"/>
  <c r="CO4641" i="57"/>
  <c r="CO4625" i="57"/>
  <c r="CO4609" i="57"/>
  <c r="CO4129" i="57"/>
  <c r="CO4033" i="57"/>
  <c r="CO4025" i="57"/>
  <c r="CO4001" i="57"/>
  <c r="CO3993" i="57"/>
  <c r="CO3969" i="57"/>
  <c r="CO3953" i="57"/>
  <c r="CO3937" i="57"/>
  <c r="CO3097" i="57"/>
  <c r="CO3089" i="57"/>
  <c r="CO3073" i="57"/>
  <c r="CO3057" i="57"/>
  <c r="CO2641" i="57"/>
  <c r="CO2625" i="57"/>
  <c r="CO2601" i="57"/>
  <c r="CO2593" i="57"/>
  <c r="CO2577" i="57"/>
  <c r="CO2561" i="57"/>
  <c r="CO2473" i="57"/>
  <c r="CO2441" i="57"/>
  <c r="CO2393" i="57"/>
  <c r="CO2369" i="57"/>
  <c r="CO2353" i="57"/>
  <c r="CO2337" i="57"/>
  <c r="CO2321" i="57"/>
  <c r="CO2305" i="57"/>
  <c r="CO2289" i="57"/>
  <c r="CO2273" i="57"/>
  <c r="CO2257" i="57"/>
  <c r="CO2129" i="57"/>
  <c r="CO2041" i="57"/>
  <c r="CO2017" i="57"/>
  <c r="CO2001" i="57"/>
  <c r="CO1993" i="57"/>
  <c r="CO1841" i="57"/>
  <c r="CO1801" i="57"/>
  <c r="CO1785" i="57"/>
  <c r="CO1769" i="57"/>
  <c r="CO1753" i="57"/>
  <c r="CO1729" i="57"/>
  <c r="CO1713" i="57"/>
  <c r="CO1697" i="57"/>
  <c r="CO1681" i="57"/>
  <c r="CO1393" i="57"/>
  <c r="CO1377" i="57"/>
  <c r="CO1353" i="57"/>
  <c r="CO1337" i="57"/>
  <c r="CO1313" i="57"/>
  <c r="CO1289" i="57"/>
  <c r="CO1233" i="57"/>
  <c r="CO1201" i="57"/>
  <c r="CO1161" i="57"/>
  <c r="CO1145" i="57"/>
  <c r="CO1121" i="57"/>
  <c r="CO1105" i="57"/>
  <c r="CO1089" i="57"/>
  <c r="CO1073" i="57"/>
  <c r="CO1065" i="57"/>
  <c r="CO1041" i="57"/>
  <c r="CO1017" i="57"/>
  <c r="CO1001" i="57"/>
  <c r="CO985" i="57"/>
  <c r="CO969" i="57"/>
  <c r="CO513" i="57"/>
  <c r="CO433" i="57"/>
  <c r="CO377" i="57"/>
  <c r="CO361" i="57"/>
  <c r="CO345" i="57"/>
  <c r="CO329" i="57"/>
  <c r="CO313" i="57"/>
  <c r="CO289" i="57"/>
  <c r="CO225" i="57"/>
  <c r="CO209" i="57"/>
  <c r="CO185" i="57"/>
  <c r="CO177" i="57"/>
  <c r="CO161" i="57"/>
  <c r="CO145" i="57"/>
  <c r="CO129" i="57"/>
  <c r="CO113" i="57"/>
  <c r="CO97" i="57"/>
  <c r="CO81" i="57"/>
  <c r="CO65" i="57"/>
  <c r="CO49" i="57"/>
  <c r="CO33" i="57"/>
  <c r="CO2025" i="57"/>
  <c r="CO2009" i="57"/>
  <c r="CO1913" i="57"/>
  <c r="CO1793" i="57"/>
  <c r="CO1777" i="57"/>
  <c r="CO1761" i="57"/>
  <c r="CO1745" i="57"/>
  <c r="CO1737" i="57"/>
  <c r="CO1721" i="57"/>
  <c r="CO1705" i="57"/>
  <c r="CO1689" i="57"/>
  <c r="CO1673" i="57"/>
  <c r="CO1401" i="57"/>
  <c r="CO1385" i="57"/>
  <c r="CO1369" i="57"/>
  <c r="CO1345" i="57"/>
  <c r="CO1329" i="57"/>
  <c r="CO1321" i="57"/>
  <c r="CO1305" i="57"/>
  <c r="CO1273" i="57"/>
  <c r="CO1249" i="57"/>
  <c r="CO1193" i="57"/>
  <c r="CO1153" i="57"/>
  <c r="CO1137" i="57"/>
  <c r="CO1129" i="57"/>
  <c r="CO1113" i="57"/>
  <c r="CO1097" i="57"/>
  <c r="CO1057" i="57"/>
  <c r="CO1049" i="57"/>
  <c r="CO1025" i="57"/>
  <c r="CO1009" i="57"/>
  <c r="CO993" i="57"/>
  <c r="CO977" i="57"/>
  <c r="CO505" i="57"/>
  <c r="CO449" i="57"/>
  <c r="CO441" i="57"/>
  <c r="CO425" i="57"/>
  <c r="CO417" i="57"/>
  <c r="CO369" i="57"/>
  <c r="CO353" i="57"/>
  <c r="CO337" i="57"/>
  <c r="CO321" i="57"/>
  <c r="CO305" i="57"/>
  <c r="CO249" i="57"/>
  <c r="CO217" i="57"/>
  <c r="CO193" i="57"/>
  <c r="CO169" i="57"/>
  <c r="CO153" i="57"/>
  <c r="CO137" i="57"/>
  <c r="CO121" i="57"/>
  <c r="CO105" i="57"/>
  <c r="CO89" i="57"/>
  <c r="CO73" i="57"/>
  <c r="CO57" i="57"/>
  <c r="CO41" i="57"/>
  <c r="CO25" i="57"/>
  <c r="CO17" i="57"/>
  <c r="AZ4985" i="57"/>
  <c r="BX225" i="57" l="1"/>
  <c r="BY225" i="57" s="1"/>
  <c r="BZ225" i="57" l="1"/>
  <c r="BX2609" i="57" l="1"/>
  <c r="BY2609" i="57" s="1"/>
  <c r="BZ2609" i="57" l="1"/>
  <c r="BX25" i="57" l="1"/>
  <c r="BY25" i="57" s="1"/>
  <c r="BX33" i="57"/>
  <c r="BY33" i="57" s="1"/>
  <c r="BX41" i="57"/>
  <c r="BY41" i="57" s="1"/>
  <c r="BX49" i="57"/>
  <c r="BY49" i="57" s="1"/>
  <c r="BX57" i="57"/>
  <c r="BY57" i="57" s="1"/>
  <c r="BX65" i="57"/>
  <c r="BY65" i="57" s="1"/>
  <c r="BX73" i="57"/>
  <c r="BY73" i="57" s="1"/>
  <c r="BX81" i="57"/>
  <c r="BY81" i="57" s="1"/>
  <c r="BX89" i="57"/>
  <c r="BY89" i="57" s="1"/>
  <c r="BX97" i="57"/>
  <c r="BY97" i="57" s="1"/>
  <c r="BX105" i="57"/>
  <c r="BY105" i="57" s="1"/>
  <c r="BX113" i="57"/>
  <c r="BY113" i="57" s="1"/>
  <c r="BX121" i="57"/>
  <c r="BY121" i="57" s="1"/>
  <c r="BX129" i="57"/>
  <c r="BY129" i="57" s="1"/>
  <c r="BX137" i="57"/>
  <c r="BY137" i="57" s="1"/>
  <c r="BX145" i="57"/>
  <c r="BY145" i="57" s="1"/>
  <c r="BX153" i="57"/>
  <c r="BY153" i="57" s="1"/>
  <c r="BX161" i="57"/>
  <c r="BY161" i="57" s="1"/>
  <c r="BX169" i="57"/>
  <c r="BY169" i="57" s="1"/>
  <c r="BX177" i="57"/>
  <c r="BY177" i="57" s="1"/>
  <c r="BX185" i="57"/>
  <c r="BY185" i="57" s="1"/>
  <c r="BX193" i="57"/>
  <c r="BY193" i="57" s="1"/>
  <c r="BX209" i="57"/>
  <c r="BY209" i="57" s="1"/>
  <c r="BX217" i="57"/>
  <c r="BY217" i="57" s="1"/>
  <c r="BX249" i="57"/>
  <c r="BY249" i="57" s="1"/>
  <c r="BX289" i="57"/>
  <c r="BY289" i="57" s="1"/>
  <c r="BX305" i="57"/>
  <c r="BY305" i="57" s="1"/>
  <c r="BX313" i="57"/>
  <c r="BY313" i="57" s="1"/>
  <c r="BX321" i="57"/>
  <c r="BY321" i="57" s="1"/>
  <c r="BX329" i="57"/>
  <c r="BY329" i="57" s="1"/>
  <c r="BX337" i="57"/>
  <c r="BY337" i="57" s="1"/>
  <c r="BX345" i="57"/>
  <c r="BY345" i="57" s="1"/>
  <c r="BX353" i="57"/>
  <c r="BY353" i="57" s="1"/>
  <c r="BX361" i="57"/>
  <c r="BY361" i="57" s="1"/>
  <c r="BX369" i="57"/>
  <c r="BY369" i="57" s="1"/>
  <c r="BX377" i="57"/>
  <c r="BY377" i="57" s="1"/>
  <c r="BX417" i="57"/>
  <c r="BY417" i="57" s="1"/>
  <c r="BX425" i="57"/>
  <c r="BY425" i="57" s="1"/>
  <c r="BX433" i="57"/>
  <c r="BY433" i="57" s="1"/>
  <c r="BX441" i="57"/>
  <c r="BY441" i="57" s="1"/>
  <c r="BX449" i="57"/>
  <c r="BY449" i="57" s="1"/>
  <c r="BX505" i="57"/>
  <c r="BY505" i="57" s="1"/>
  <c r="BX513" i="57"/>
  <c r="BY513" i="57" s="1"/>
  <c r="BX969" i="57"/>
  <c r="BY969" i="57" s="1"/>
  <c r="BX977" i="57"/>
  <c r="BY977" i="57" s="1"/>
  <c r="BX985" i="57"/>
  <c r="BY985" i="57" s="1"/>
  <c r="BX993" i="57"/>
  <c r="BY993" i="57" s="1"/>
  <c r="BX1001" i="57"/>
  <c r="BY1001" i="57" s="1"/>
  <c r="BX1009" i="57"/>
  <c r="BY1009" i="57" s="1"/>
  <c r="BX1017" i="57"/>
  <c r="BY1017" i="57" s="1"/>
  <c r="BX1025" i="57"/>
  <c r="BY1025" i="57" s="1"/>
  <c r="BX1041" i="57"/>
  <c r="BY1041" i="57" s="1"/>
  <c r="BX1049" i="57"/>
  <c r="BY1049" i="57" s="1"/>
  <c r="BX1057" i="57"/>
  <c r="BY1057" i="57" s="1"/>
  <c r="BX1065" i="57"/>
  <c r="BY1065" i="57" s="1"/>
  <c r="BX1073" i="57"/>
  <c r="BY1073" i="57" s="1"/>
  <c r="BX1089" i="57"/>
  <c r="BY1089" i="57" s="1"/>
  <c r="BX1097" i="57"/>
  <c r="BY1097" i="57" s="1"/>
  <c r="BX1105" i="57"/>
  <c r="BY1105" i="57" s="1"/>
  <c r="BX1113" i="57"/>
  <c r="BY1113" i="57" s="1"/>
  <c r="BX1121" i="57"/>
  <c r="BY1121" i="57" s="1"/>
  <c r="BX1129" i="57"/>
  <c r="BY1129" i="57" s="1"/>
  <c r="BX1137" i="57"/>
  <c r="BY1137" i="57" s="1"/>
  <c r="BX1145" i="57"/>
  <c r="BY1145" i="57" s="1"/>
  <c r="BX1153" i="57"/>
  <c r="BY1153" i="57" s="1"/>
  <c r="BX1161" i="57"/>
  <c r="BY1161" i="57" s="1"/>
  <c r="BX1193" i="57"/>
  <c r="BY1193" i="57" s="1"/>
  <c r="BX1201" i="57"/>
  <c r="BY1201" i="57" s="1"/>
  <c r="BX1233" i="57"/>
  <c r="BY1233" i="57" s="1"/>
  <c r="BX1249" i="57"/>
  <c r="BY1249" i="57" s="1"/>
  <c r="BX1273" i="57"/>
  <c r="BY1273" i="57" s="1"/>
  <c r="BX1289" i="57"/>
  <c r="BY1289" i="57" s="1"/>
  <c r="BX1305" i="57"/>
  <c r="BY1305" i="57" s="1"/>
  <c r="BX1313" i="57"/>
  <c r="BY1313" i="57" s="1"/>
  <c r="BX1321" i="57"/>
  <c r="BY1321" i="57" s="1"/>
  <c r="BX1329" i="57"/>
  <c r="BY1329" i="57" s="1"/>
  <c r="BX1337" i="57"/>
  <c r="BY1337" i="57" s="1"/>
  <c r="BX1345" i="57"/>
  <c r="BY1345" i="57" s="1"/>
  <c r="BX1353" i="57"/>
  <c r="BY1353" i="57" s="1"/>
  <c r="BX1369" i="57"/>
  <c r="BY1369" i="57" s="1"/>
  <c r="BX1377" i="57"/>
  <c r="BY1377" i="57" s="1"/>
  <c r="BX1385" i="57"/>
  <c r="BY1385" i="57" s="1"/>
  <c r="BX1393" i="57"/>
  <c r="BY1393" i="57" s="1"/>
  <c r="BX1401" i="57"/>
  <c r="BY1401" i="57" s="1"/>
  <c r="BX1673" i="57"/>
  <c r="BY1673" i="57" s="1"/>
  <c r="BX1681" i="57"/>
  <c r="BY1681" i="57" s="1"/>
  <c r="BX1689" i="57"/>
  <c r="BY1689" i="57" s="1"/>
  <c r="BX1697" i="57"/>
  <c r="BY1697" i="57" s="1"/>
  <c r="BX1705" i="57"/>
  <c r="BY1705" i="57" s="1"/>
  <c r="BX1713" i="57"/>
  <c r="BY1713" i="57" s="1"/>
  <c r="BX1721" i="57"/>
  <c r="BY1721" i="57" s="1"/>
  <c r="BX1729" i="57"/>
  <c r="BY1729" i="57" s="1"/>
  <c r="BX1737" i="57"/>
  <c r="BY1737" i="57" s="1"/>
  <c r="BX1745" i="57"/>
  <c r="BY1745" i="57" s="1"/>
  <c r="BX1753" i="57"/>
  <c r="BY1753" i="57" s="1"/>
  <c r="BX1761" i="57"/>
  <c r="BY1761" i="57" s="1"/>
  <c r="BX1769" i="57"/>
  <c r="BY1769" i="57" s="1"/>
  <c r="BX1777" i="57"/>
  <c r="BY1777" i="57" s="1"/>
  <c r="BX1785" i="57"/>
  <c r="BY1785" i="57" s="1"/>
  <c r="BX1793" i="57"/>
  <c r="BY1793" i="57" s="1"/>
  <c r="BX1801" i="57"/>
  <c r="BY1801" i="57" s="1"/>
  <c r="BX1841" i="57"/>
  <c r="BY1841" i="57" s="1"/>
  <c r="BX1913" i="57"/>
  <c r="BY1913" i="57" s="1"/>
  <c r="BX1993" i="57"/>
  <c r="BY1993" i="57" s="1"/>
  <c r="BX2001" i="57"/>
  <c r="BY2001" i="57" s="1"/>
  <c r="BX2009" i="57"/>
  <c r="BY2009" i="57" s="1"/>
  <c r="BX2017" i="57"/>
  <c r="BY2017" i="57" s="1"/>
  <c r="BX2025" i="57"/>
  <c r="BY2025" i="57" s="1"/>
  <c r="BX2041" i="57"/>
  <c r="BY2041" i="57" s="1"/>
  <c r="BX2121" i="57"/>
  <c r="BY2121" i="57" s="1"/>
  <c r="BX2129" i="57"/>
  <c r="BY2129" i="57" s="1"/>
  <c r="BX2249" i="57"/>
  <c r="BY2249" i="57" s="1"/>
  <c r="BX2257" i="57"/>
  <c r="BY2257" i="57" s="1"/>
  <c r="BX2265" i="57"/>
  <c r="BY2265" i="57" s="1"/>
  <c r="BX2273" i="57"/>
  <c r="BY2273" i="57" s="1"/>
  <c r="BX2281" i="57"/>
  <c r="BY2281" i="57" s="1"/>
  <c r="BX2289" i="57"/>
  <c r="BY2289" i="57" s="1"/>
  <c r="BX2297" i="57"/>
  <c r="BY2297" i="57" s="1"/>
  <c r="BX2305" i="57"/>
  <c r="BY2305" i="57" s="1"/>
  <c r="BX2313" i="57"/>
  <c r="BY2313" i="57" s="1"/>
  <c r="BX2321" i="57"/>
  <c r="BY2321" i="57" s="1"/>
  <c r="BX2329" i="57"/>
  <c r="BY2329" i="57" s="1"/>
  <c r="BX2337" i="57"/>
  <c r="BY2337" i="57" s="1"/>
  <c r="BX2345" i="57"/>
  <c r="BY2345" i="57" s="1"/>
  <c r="BX2353" i="57"/>
  <c r="BY2353" i="57" s="1"/>
  <c r="BX2361" i="57"/>
  <c r="BY2361" i="57" s="1"/>
  <c r="BX2369" i="57"/>
  <c r="BY2369" i="57" s="1"/>
  <c r="BX2393" i="57"/>
  <c r="BY2393" i="57" s="1"/>
  <c r="BX2417" i="57"/>
  <c r="BY2417" i="57" s="1"/>
  <c r="BX2441" i="57"/>
  <c r="BY2441" i="57" s="1"/>
  <c r="BX2449" i="57"/>
  <c r="BY2449" i="57" s="1"/>
  <c r="BX2457" i="57"/>
  <c r="BY2457" i="57" s="1"/>
  <c r="BX2465" i="57"/>
  <c r="BY2465" i="57" s="1"/>
  <c r="BX2473" i="57"/>
  <c r="BY2473" i="57" s="1"/>
  <c r="BX2481" i="57"/>
  <c r="BY2481" i="57" s="1"/>
  <c r="BX2553" i="57"/>
  <c r="BY2553" i="57" s="1"/>
  <c r="BX2561" i="57"/>
  <c r="BY2561" i="57" s="1"/>
  <c r="BX2569" i="57"/>
  <c r="BY2569" i="57" s="1"/>
  <c r="BX2577" i="57"/>
  <c r="BY2577" i="57" s="1"/>
  <c r="BX2585" i="57"/>
  <c r="BY2585" i="57" s="1"/>
  <c r="BX2593" i="57"/>
  <c r="BY2593" i="57" s="1"/>
  <c r="BX2601" i="57"/>
  <c r="BY2601" i="57" s="1"/>
  <c r="BX2625" i="57"/>
  <c r="BY2625" i="57" s="1"/>
  <c r="BX2633" i="57"/>
  <c r="BY2633" i="57" s="1"/>
  <c r="BX2641" i="57"/>
  <c r="BY2641" i="57" s="1"/>
  <c r="BX3049" i="57"/>
  <c r="BY3049" i="57" s="1"/>
  <c r="BX3057" i="57"/>
  <c r="BY3057" i="57" s="1"/>
  <c r="BX3065" i="57"/>
  <c r="BY3065" i="57" s="1"/>
  <c r="BX3073" i="57"/>
  <c r="BY3073" i="57" s="1"/>
  <c r="BX3081" i="57"/>
  <c r="BY3081" i="57" s="1"/>
  <c r="BX3089" i="57"/>
  <c r="BY3089" i="57" s="1"/>
  <c r="BX3097" i="57"/>
  <c r="BY3097" i="57" s="1"/>
  <c r="BX3137" i="57"/>
  <c r="BY3137" i="57" s="1"/>
  <c r="BX3929" i="57"/>
  <c r="BY3929" i="57" s="1"/>
  <c r="BX3937" i="57"/>
  <c r="BY3937" i="57" s="1"/>
  <c r="BX3945" i="57"/>
  <c r="BY3945" i="57" s="1"/>
  <c r="BX3953" i="57"/>
  <c r="BY3953" i="57" s="1"/>
  <c r="BX3961" i="57"/>
  <c r="BY3961" i="57" s="1"/>
  <c r="BX3969" i="57"/>
  <c r="BY3969" i="57" s="1"/>
  <c r="BX3985" i="57"/>
  <c r="BY3985" i="57" s="1"/>
  <c r="BX3993" i="57"/>
  <c r="BY3993" i="57" s="1"/>
  <c r="BX4001" i="57"/>
  <c r="BY4001" i="57" s="1"/>
  <c r="BX4009" i="57"/>
  <c r="BY4009" i="57" s="1"/>
  <c r="BX4025" i="57"/>
  <c r="BY4025" i="57" s="1"/>
  <c r="BX4033" i="57"/>
  <c r="BY4033" i="57" s="1"/>
  <c r="BX4041" i="57"/>
  <c r="BY4041" i="57" s="1"/>
  <c r="BX4113" i="57"/>
  <c r="BY4113" i="57" s="1"/>
  <c r="BX4121" i="57"/>
  <c r="BY4121" i="57" s="1"/>
  <c r="BX4129" i="57"/>
  <c r="BY4129" i="57" s="1"/>
  <c r="BX4601" i="57"/>
  <c r="BY4601" i="57" s="1"/>
  <c r="BX4609" i="57"/>
  <c r="BY4609" i="57" s="1"/>
  <c r="BX4617" i="57"/>
  <c r="BY4617" i="57" s="1"/>
  <c r="BX4625" i="57"/>
  <c r="BY4625" i="57" s="1"/>
  <c r="BX4633" i="57"/>
  <c r="BY4633" i="57" s="1"/>
  <c r="BX4641" i="57"/>
  <c r="BY4641" i="57" s="1"/>
  <c r="BX4649" i="57"/>
  <c r="BY4649" i="57" s="1"/>
  <c r="BX4657" i="57"/>
  <c r="BY4657" i="57" s="1"/>
  <c r="BX4665" i="57"/>
  <c r="BY4665" i="57" s="1"/>
  <c r="BX4673" i="57"/>
  <c r="BY4673" i="57" s="1"/>
  <c r="BX4689" i="57"/>
  <c r="BY4689" i="57" s="1"/>
  <c r="BX4697" i="57"/>
  <c r="BY4697" i="57" s="1"/>
  <c r="BX4825" i="57"/>
  <c r="BY4825" i="57" s="1"/>
  <c r="BX4833" i="57"/>
  <c r="BY4833" i="57" s="1"/>
  <c r="BX4841" i="57"/>
  <c r="BY4841" i="57" s="1"/>
  <c r="BX4849" i="57"/>
  <c r="BY4849" i="57" s="1"/>
  <c r="BX4857" i="57"/>
  <c r="BY4857" i="57" s="1"/>
  <c r="BX4865" i="57"/>
  <c r="BY4865" i="57" s="1"/>
  <c r="BX4873" i="57"/>
  <c r="BY4873" i="57" s="1"/>
  <c r="BX4881" i="57"/>
  <c r="BY4881" i="57" s="1"/>
  <c r="BX4889" i="57"/>
  <c r="BY4889" i="57" s="1"/>
  <c r="BX4897" i="57"/>
  <c r="BY4897" i="57" s="1"/>
  <c r="BX4905" i="57"/>
  <c r="BY4905" i="57" s="1"/>
  <c r="BX4977" i="57"/>
  <c r="BY4977" i="57" s="1"/>
  <c r="CK17" i="57"/>
  <c r="BZ1041" i="57" l="1"/>
  <c r="BZ1057" i="57"/>
  <c r="BZ57" i="57"/>
  <c r="BZ985" i="57"/>
  <c r="BZ345" i="57"/>
  <c r="BZ1401" i="57"/>
  <c r="BZ4025" i="57"/>
  <c r="BZ3961" i="57"/>
  <c r="BZ3057" i="57"/>
  <c r="BZ193" i="57"/>
  <c r="BZ1353" i="57"/>
  <c r="BZ3073" i="57"/>
  <c r="BZ321" i="57"/>
  <c r="BZ105" i="57"/>
  <c r="BZ25" i="57"/>
  <c r="BZ161" i="57"/>
  <c r="BZ217" i="57"/>
  <c r="BZ1009" i="57"/>
  <c r="BZ121" i="57"/>
  <c r="BZ1273" i="57"/>
  <c r="BZ449" i="57"/>
  <c r="BZ89" i="57"/>
  <c r="BZ305" i="57"/>
  <c r="BZ137" i="57"/>
  <c r="BZ425" i="57"/>
  <c r="BZ2625" i="57"/>
  <c r="BZ2281" i="57"/>
  <c r="BZ4697" i="57"/>
  <c r="BZ4641" i="57"/>
  <c r="BZ4897" i="57"/>
  <c r="BZ4889" i="57"/>
  <c r="BZ4865" i="57"/>
  <c r="BZ4857" i="57"/>
  <c r="BZ4849" i="57"/>
  <c r="BZ4689" i="57"/>
  <c r="BZ4649" i="57"/>
  <c r="BZ4633" i="57"/>
  <c r="BZ4617" i="57"/>
  <c r="BZ4609" i="57"/>
  <c r="BZ4121" i="57"/>
  <c r="BZ4041" i="57"/>
  <c r="BZ4033" i="57"/>
  <c r="BZ4009" i="57"/>
  <c r="BZ3985" i="57"/>
  <c r="BZ3937" i="57"/>
  <c r="BZ3929" i="57"/>
  <c r="BZ4833" i="57"/>
  <c r="BZ4657" i="57"/>
  <c r="BZ4625" i="57"/>
  <c r="BZ4129" i="57"/>
  <c r="BZ3993" i="57"/>
  <c r="BZ3945" i="57"/>
  <c r="BZ4905" i="57"/>
  <c r="BZ4825" i="57"/>
  <c r="BZ4601" i="57"/>
  <c r="BZ4113" i="57"/>
  <c r="BZ3969" i="57"/>
  <c r="BZ4881" i="57"/>
  <c r="BZ4673" i="57"/>
  <c r="BZ4001" i="57"/>
  <c r="BZ4977" i="57"/>
  <c r="BZ4873" i="57"/>
  <c r="BZ4841" i="57"/>
  <c r="BZ4665" i="57"/>
  <c r="BZ3953" i="57"/>
  <c r="BZ3097" i="57"/>
  <c r="BZ3049" i="57"/>
  <c r="BZ2249" i="57"/>
  <c r="BZ2393" i="57"/>
  <c r="BZ3137" i="57"/>
  <c r="BZ3081" i="57"/>
  <c r="BZ2577" i="57"/>
  <c r="BZ2337" i="57"/>
  <c r="BZ2593" i="57"/>
  <c r="BZ2569" i="57"/>
  <c r="BZ2473" i="57"/>
  <c r="BZ2465" i="57"/>
  <c r="BZ2441" i="57"/>
  <c r="BZ2353" i="57"/>
  <c r="BZ2329" i="57"/>
  <c r="BZ2297" i="57"/>
  <c r="BZ2273" i="57"/>
  <c r="BZ2129" i="57"/>
  <c r="BZ2601" i="57"/>
  <c r="BZ2369" i="57"/>
  <c r="BZ2001" i="57"/>
  <c r="BZ1801" i="57"/>
  <c r="BZ3065" i="57"/>
  <c r="BZ2641" i="57"/>
  <c r="BZ2633" i="57"/>
  <c r="BZ2585" i="57"/>
  <c r="BZ2561" i="57"/>
  <c r="BZ2481" i="57"/>
  <c r="BZ2449" i="57"/>
  <c r="BZ2417" i="57"/>
  <c r="BZ2361" i="57"/>
  <c r="BZ2345" i="57"/>
  <c r="BZ2321" i="57"/>
  <c r="BZ2305" i="57"/>
  <c r="BZ2289" i="57"/>
  <c r="BZ2265" i="57"/>
  <c r="BZ1689" i="57"/>
  <c r="BZ3089" i="57"/>
  <c r="BZ2553" i="57"/>
  <c r="BZ2457" i="57"/>
  <c r="BZ2313" i="57"/>
  <c r="BZ2257" i="57"/>
  <c r="BZ2025" i="57"/>
  <c r="BZ2017" i="57"/>
  <c r="BZ1785" i="57"/>
  <c r="BZ1761" i="57"/>
  <c r="BZ1753" i="57"/>
  <c r="BZ1729" i="57"/>
  <c r="BZ1705" i="57"/>
  <c r="BZ1673" i="57"/>
  <c r="BZ1313" i="57"/>
  <c r="BZ1233" i="57"/>
  <c r="BZ1129" i="57"/>
  <c r="BZ1097" i="57"/>
  <c r="BZ1065" i="57"/>
  <c r="BZ1049" i="57"/>
  <c r="BZ353" i="57"/>
  <c r="BZ1793" i="57"/>
  <c r="BZ1737" i="57"/>
  <c r="BZ1681" i="57"/>
  <c r="BZ1377" i="57"/>
  <c r="BZ1329" i="57"/>
  <c r="BZ1001" i="57"/>
  <c r="BZ417" i="57"/>
  <c r="BZ2121" i="57"/>
  <c r="BZ2041" i="57"/>
  <c r="BZ1841" i="57"/>
  <c r="BZ1769" i="57"/>
  <c r="BZ1713" i="57"/>
  <c r="BZ1393" i="57"/>
  <c r="BZ1321" i="57"/>
  <c r="BZ977" i="57"/>
  <c r="BZ505" i="57"/>
  <c r="BZ361" i="57"/>
  <c r="BZ2009" i="57"/>
  <c r="BZ1993" i="57"/>
  <c r="BZ1745" i="57"/>
  <c r="BZ1697" i="57"/>
  <c r="BZ1305" i="57"/>
  <c r="BZ1193" i="57"/>
  <c r="BZ1249" i="57"/>
  <c r="BZ1121" i="57"/>
  <c r="BZ369" i="57"/>
  <c r="BZ1073" i="57"/>
  <c r="BZ1025" i="57"/>
  <c r="BZ1017" i="57"/>
  <c r="BZ993" i="57"/>
  <c r="BZ1385" i="57"/>
  <c r="BZ1153" i="57"/>
  <c r="BZ513" i="57"/>
  <c r="BZ377" i="57"/>
  <c r="BZ1913" i="57"/>
  <c r="BZ1777" i="57"/>
  <c r="BZ1721" i="57"/>
  <c r="BZ1345" i="57"/>
  <c r="BZ1201" i="57"/>
  <c r="BZ1145" i="57"/>
  <c r="BZ1105" i="57"/>
  <c r="BZ969" i="57"/>
  <c r="BZ441" i="57"/>
  <c r="BZ433" i="57"/>
  <c r="BZ337" i="57"/>
  <c r="BZ329" i="57"/>
  <c r="BZ313" i="57"/>
  <c r="BZ289" i="57"/>
  <c r="BZ249" i="57"/>
  <c r="BZ209" i="57"/>
  <c r="BZ185" i="57"/>
  <c r="BZ177" i="57"/>
  <c r="BZ169" i="57"/>
  <c r="BZ153" i="57"/>
  <c r="BZ145" i="57"/>
  <c r="BZ129" i="57"/>
  <c r="BZ113" i="57"/>
  <c r="BZ97" i="57"/>
  <c r="BZ81" i="57"/>
  <c r="BZ73" i="57"/>
  <c r="BZ65" i="57"/>
  <c r="BZ49" i="57"/>
  <c r="BZ33" i="57"/>
  <c r="BZ1369" i="57"/>
  <c r="BZ1161" i="57"/>
  <c r="BZ1137" i="57"/>
  <c r="BZ1113" i="57"/>
  <c r="BZ1089" i="57"/>
  <c r="BZ1337" i="57"/>
  <c r="BZ1289" i="57"/>
  <c r="CB17" i="57" l="1"/>
  <c r="CM4985" i="57" l="1"/>
  <c r="A25" i="57"/>
  <c r="A33" i="57" s="1"/>
  <c r="A41" i="57" s="1"/>
  <c r="A49" i="57" s="1"/>
  <c r="A57" i="57" s="1"/>
  <c r="A65" i="57" s="1"/>
  <c r="A73" i="57" s="1"/>
  <c r="A81" i="57" s="1"/>
  <c r="A89" i="57" s="1"/>
  <c r="A97" i="57" s="1"/>
  <c r="A105" i="57" s="1"/>
  <c r="A113" i="57" s="1"/>
  <c r="A121" i="57" s="1"/>
  <c r="A129" i="57" s="1"/>
  <c r="A137" i="57" s="1"/>
  <c r="A145" i="57" s="1"/>
  <c r="A153" i="57" s="1"/>
  <c r="A161" i="57" s="1"/>
  <c r="A169" i="57" s="1"/>
  <c r="A177" i="57" s="1"/>
  <c r="A185" i="57" s="1"/>
  <c r="A193" i="57" s="1"/>
  <c r="A201" i="57" s="1"/>
  <c r="A209" i="57" s="1"/>
  <c r="A217" i="57" s="1"/>
  <c r="A225" i="57" s="1"/>
  <c r="A233" i="57" s="1"/>
  <c r="A241" i="57" s="1"/>
  <c r="A249" i="57" s="1"/>
  <c r="A257" i="57" s="1"/>
  <c r="A265" i="57" s="1"/>
  <c r="A273" i="57" s="1"/>
  <c r="A281" i="57" s="1"/>
  <c r="A289" i="57" s="1"/>
  <c r="A297" i="57" s="1"/>
  <c r="A305" i="57" s="1"/>
  <c r="A313" i="57" s="1"/>
  <c r="A321" i="57" s="1"/>
  <c r="A329" i="57" s="1"/>
  <c r="A337" i="57" s="1"/>
  <c r="A345" i="57" s="1"/>
  <c r="A353" i="57" s="1"/>
  <c r="A361" i="57" s="1"/>
  <c r="A369" i="57" s="1"/>
  <c r="A377" i="57" s="1"/>
  <c r="A385" i="57" s="1"/>
  <c r="A393" i="57" s="1"/>
  <c r="A401" i="57" s="1"/>
  <c r="A409" i="57" s="1"/>
  <c r="A417" i="57" s="1"/>
  <c r="A425" i="57" s="1"/>
  <c r="A433" i="57" s="1"/>
  <c r="A441" i="57" s="1"/>
  <c r="A449" i="57" s="1"/>
  <c r="A457" i="57" s="1"/>
  <c r="A465" i="57" s="1"/>
  <c r="A473" i="57" s="1"/>
  <c r="A481" i="57" s="1"/>
  <c r="A489" i="57" s="1"/>
  <c r="A497" i="57" s="1"/>
  <c r="A505" i="57" s="1"/>
  <c r="A513" i="57" s="1"/>
  <c r="A521" i="57" s="1"/>
  <c r="A529" i="57" s="1"/>
  <c r="A537" i="57" s="1"/>
  <c r="A545" i="57" s="1"/>
  <c r="A553" i="57" s="1"/>
  <c r="A561" i="57" s="1"/>
  <c r="A569" i="57" s="1"/>
  <c r="A577" i="57" s="1"/>
  <c r="A585" i="57" s="1"/>
  <c r="A593" i="57" s="1"/>
  <c r="A601" i="57" s="1"/>
  <c r="A609" i="57" s="1"/>
  <c r="A617" i="57" s="1"/>
  <c r="A625" i="57" s="1"/>
  <c r="A633" i="57" s="1"/>
  <c r="A641" i="57" s="1"/>
  <c r="A649" i="57" s="1"/>
  <c r="A657" i="57" s="1"/>
  <c r="A665" i="57" s="1"/>
  <c r="A673" i="57" s="1"/>
  <c r="A681" i="57" s="1"/>
  <c r="A689" i="57" s="1"/>
  <c r="A697" i="57" s="1"/>
  <c r="A705" i="57" s="1"/>
  <c r="A713" i="57" s="1"/>
  <c r="A721" i="57" s="1"/>
  <c r="A729" i="57" s="1"/>
  <c r="A737" i="57" s="1"/>
  <c r="A745" i="57" s="1"/>
  <c r="A753" i="57" s="1"/>
  <c r="A761" i="57" s="1"/>
  <c r="A769" i="57" s="1"/>
  <c r="A777" i="57" s="1"/>
  <c r="A785" i="57" s="1"/>
  <c r="A793" i="57" s="1"/>
  <c r="A801" i="57" s="1"/>
  <c r="A809" i="57" s="1"/>
  <c r="A817" i="57" s="1"/>
  <c r="A825" i="57" s="1"/>
  <c r="A833" i="57" s="1"/>
  <c r="A841" i="57" s="1"/>
  <c r="A849" i="57" s="1"/>
  <c r="A857" i="57" s="1"/>
  <c r="A865" i="57" s="1"/>
  <c r="A873" i="57" s="1"/>
  <c r="A881" i="57" s="1"/>
  <c r="A889" i="57" s="1"/>
  <c r="A897" i="57" s="1"/>
  <c r="A905" i="57" s="1"/>
  <c r="A913" i="57" s="1"/>
  <c r="A921" i="57" s="1"/>
  <c r="A929" i="57" s="1"/>
  <c r="A937" i="57" s="1"/>
  <c r="A945" i="57" s="1"/>
  <c r="A953" i="57" s="1"/>
  <c r="A961" i="57" s="1"/>
  <c r="A969" i="57" s="1"/>
  <c r="A977" i="57" s="1"/>
  <c r="A985" i="57" s="1"/>
  <c r="A993" i="57" s="1"/>
  <c r="A1001" i="57" s="1"/>
  <c r="A1009" i="57" s="1"/>
  <c r="A1017" i="57" s="1"/>
  <c r="A1025" i="57" s="1"/>
  <c r="A1033" i="57" s="1"/>
  <c r="A1041" i="57" s="1"/>
  <c r="A1049" i="57" s="1"/>
  <c r="A1057" i="57" s="1"/>
  <c r="A1065" i="57" s="1"/>
  <c r="A1073" i="57" s="1"/>
  <c r="A1081" i="57" s="1"/>
  <c r="A1089" i="57" s="1"/>
  <c r="A1097" i="57" s="1"/>
  <c r="A1105" i="57" s="1"/>
  <c r="A1113" i="57" s="1"/>
  <c r="A1121" i="57" s="1"/>
  <c r="A1129" i="57" s="1"/>
  <c r="A1137" i="57" s="1"/>
  <c r="A1145" i="57" s="1"/>
  <c r="A1153" i="57" s="1"/>
  <c r="A1161" i="57" s="1"/>
  <c r="A1169" i="57" s="1"/>
  <c r="CJ17" i="57"/>
  <c r="CE17" i="57"/>
  <c r="CD17" i="57"/>
  <c r="BX17" i="57"/>
  <c r="BY17" i="57" s="1"/>
  <c r="BV17" i="57"/>
  <c r="BU17" i="57"/>
  <c r="BT17" i="57"/>
  <c r="H16" i="57"/>
  <c r="A1177" i="57" l="1"/>
  <c r="A1193" i="57" s="1"/>
  <c r="A1201" i="57" s="1"/>
  <c r="A1209" i="57" s="1"/>
  <c r="A1217" i="57" s="1"/>
  <c r="A1225" i="57" s="1"/>
  <c r="A1233" i="57" s="1"/>
  <c r="A1241" i="57" s="1"/>
  <c r="A1249" i="57" s="1"/>
  <c r="A1257" i="57" s="1"/>
  <c r="A1265" i="57" s="1"/>
  <c r="A1273" i="57" s="1"/>
  <c r="A1281" i="57" s="1"/>
  <c r="A1289" i="57" s="1"/>
  <c r="A1297" i="57" s="1"/>
  <c r="A1305" i="57" s="1"/>
  <c r="A1313" i="57" s="1"/>
  <c r="A1321" i="57" s="1"/>
  <c r="A1329" i="57" s="1"/>
  <c r="A1337" i="57" s="1"/>
  <c r="A1345" i="57" s="1"/>
  <c r="A1353" i="57" s="1"/>
  <c r="A1361" i="57" s="1"/>
  <c r="A1369" i="57" s="1"/>
  <c r="A1377" i="57" s="1"/>
  <c r="A1385" i="57" s="1"/>
  <c r="A1393" i="57" s="1"/>
  <c r="A1401" i="57" s="1"/>
  <c r="A1409" i="57" s="1"/>
  <c r="A1417" i="57" s="1"/>
  <c r="A1425" i="57" s="1"/>
  <c r="A1433" i="57" s="1"/>
  <c r="A1441" i="57" s="1"/>
  <c r="A1449" i="57" s="1"/>
  <c r="A1457" i="57" s="1"/>
  <c r="A1465" i="57" s="1"/>
  <c r="A1473" i="57" s="1"/>
  <c r="A1481" i="57" s="1"/>
  <c r="A1489" i="57" s="1"/>
  <c r="A1497" i="57" s="1"/>
  <c r="A1505" i="57" s="1"/>
  <c r="A1513" i="57" s="1"/>
  <c r="A1521" i="57" s="1"/>
  <c r="A1529" i="57" s="1"/>
  <c r="A1537" i="57" s="1"/>
  <c r="A1545" i="57" s="1"/>
  <c r="A1553" i="57" s="1"/>
  <c r="A1561" i="57" s="1"/>
  <c r="A1569" i="57" s="1"/>
  <c r="A1577" i="57" s="1"/>
  <c r="A1585" i="57" s="1"/>
  <c r="A1593" i="57" s="1"/>
  <c r="A1601" i="57" s="1"/>
  <c r="A1609" i="57" s="1"/>
  <c r="A1617" i="57" s="1"/>
  <c r="A1625" i="57" s="1"/>
  <c r="A1185" i="57"/>
  <c r="CK4985" i="57"/>
  <c r="CC4985" i="57"/>
  <c r="BV4985" i="57"/>
  <c r="AO4985" i="57"/>
  <c r="AS4985" i="57"/>
  <c r="AW4985" i="57"/>
  <c r="BA4985" i="57"/>
  <c r="BE4985" i="57"/>
  <c r="BM4985" i="57"/>
  <c r="BQ4985" i="57"/>
  <c r="BY4985" i="57"/>
  <c r="I15" i="57"/>
  <c r="AP4985" i="57"/>
  <c r="AT4985" i="57"/>
  <c r="AX4985" i="57"/>
  <c r="BB4985" i="57"/>
  <c r="BF4985" i="57"/>
  <c r="BN4985" i="57"/>
  <c r="BR17" i="57"/>
  <c r="CD4985" i="57"/>
  <c r="CH4985" i="57"/>
  <c r="CL4985" i="57"/>
  <c r="AU4985" i="57"/>
  <c r="AY4985" i="57"/>
  <c r="BC4985" i="57"/>
  <c r="BG4985" i="57"/>
  <c r="CI4985" i="57"/>
  <c r="AM4985" i="57"/>
  <c r="AQ4985" i="57"/>
  <c r="BO4985" i="57"/>
  <c r="BS17" i="57"/>
  <c r="BW17" i="57"/>
  <c r="BW4985" i="57" s="1"/>
  <c r="CE4985" i="57"/>
  <c r="AN4985" i="57"/>
  <c r="AR4985" i="57"/>
  <c r="AV4985" i="57"/>
  <c r="BD4985" i="57"/>
  <c r="BL4985" i="57"/>
  <c r="BP4985" i="57"/>
  <c r="BX4985" i="57"/>
  <c r="CB4985" i="57"/>
  <c r="CF4985" i="57"/>
  <c r="CJ4985" i="57"/>
  <c r="A1633" i="57" l="1"/>
  <c r="A1641" i="57" s="1"/>
  <c r="A1649" i="57" s="1"/>
  <c r="A1657" i="57" s="1"/>
  <c r="A1665" i="57" s="1"/>
  <c r="A1673" i="57" s="1"/>
  <c r="A1681" i="57" s="1"/>
  <c r="A1689" i="57" s="1"/>
  <c r="A1697" i="57" s="1"/>
  <c r="A1705" i="57" s="1"/>
  <c r="A1713" i="57" s="1"/>
  <c r="A1721" i="57" s="1"/>
  <c r="A1729" i="57" s="1"/>
  <c r="A1737" i="57" s="1"/>
  <c r="A1745" i="57" s="1"/>
  <c r="A1753" i="57" s="1"/>
  <c r="A1761" i="57" s="1"/>
  <c r="A1769" i="57" s="1"/>
  <c r="A1777" i="57" s="1"/>
  <c r="A1785" i="57" s="1"/>
  <c r="A1793" i="57" s="1"/>
  <c r="A1801" i="57" s="1"/>
  <c r="A1809" i="57" s="1"/>
  <c r="A1817" i="57" s="1"/>
  <c r="A1825" i="57" s="1"/>
  <c r="A1833" i="57" s="1"/>
  <c r="A1841" i="57" s="1"/>
  <c r="A1849" i="57" s="1"/>
  <c r="A1857" i="57" s="1"/>
  <c r="A1865" i="57" s="1"/>
  <c r="A1873" i="57" s="1"/>
  <c r="A1881" i="57" s="1"/>
  <c r="A1889" i="57" s="1"/>
  <c r="A1897" i="57" s="1"/>
  <c r="A1905" i="57" s="1"/>
  <c r="A1913" i="57" s="1"/>
  <c r="A1921" i="57" s="1"/>
  <c r="A1929" i="57" s="1"/>
  <c r="A1937" i="57" s="1"/>
  <c r="A1945" i="57" s="1"/>
  <c r="A1953" i="57" s="1"/>
  <c r="A1961" i="57" s="1"/>
  <c r="A1969" i="57" s="1"/>
  <c r="A1977" i="57" s="1"/>
  <c r="A1985" i="57" s="1"/>
  <c r="A1993" i="57" s="1"/>
  <c r="A2001" i="57" s="1"/>
  <c r="A2009" i="57" s="1"/>
  <c r="A2017" i="57" s="1"/>
  <c r="A2025" i="57" s="1"/>
  <c r="A2033" i="57" s="1"/>
  <c r="A2041" i="57" s="1"/>
  <c r="A2049" i="57" s="1"/>
  <c r="A2057" i="57" s="1"/>
  <c r="A2065" i="57" s="1"/>
  <c r="A2073" i="57" s="1"/>
  <c r="A2081" i="57" s="1"/>
  <c r="A2089" i="57" s="1"/>
  <c r="A2097" i="57" s="1"/>
  <c r="A2105" i="57" s="1"/>
  <c r="A2113" i="57" s="1"/>
  <c r="A2121" i="57" s="1"/>
  <c r="A2129" i="57" s="1"/>
  <c r="A2137" i="57" s="1"/>
  <c r="A2145" i="57" s="1"/>
  <c r="A2153" i="57" s="1"/>
  <c r="A2161" i="57" s="1"/>
  <c r="A2169" i="57" s="1"/>
  <c r="A2177" i="57" s="1"/>
  <c r="A2185" i="57" s="1"/>
  <c r="A2193" i="57" s="1"/>
  <c r="A2201" i="57" s="1"/>
  <c r="A2209" i="57" s="1"/>
  <c r="A2217" i="57" s="1"/>
  <c r="A2225" i="57" s="1"/>
  <c r="A2233" i="57" s="1"/>
  <c r="A2241" i="57" s="1"/>
  <c r="A2249" i="57" s="1"/>
  <c r="A2257" i="57" s="1"/>
  <c r="A2265" i="57" s="1"/>
  <c r="A2273" i="57" s="1"/>
  <c r="A2281" i="57" s="1"/>
  <c r="A2289" i="57" s="1"/>
  <c r="A2297" i="57" s="1"/>
  <c r="A2305" i="57" s="1"/>
  <c r="A2313" i="57" s="1"/>
  <c r="A2321" i="57" s="1"/>
  <c r="A2329" i="57" s="1"/>
  <c r="A2337" i="57" s="1"/>
  <c r="A2345" i="57" s="1"/>
  <c r="A2353" i="57" s="1"/>
  <c r="A2361" i="57" s="1"/>
  <c r="A2369" i="57" s="1"/>
  <c r="A2377" i="57" s="1"/>
  <c r="A2385" i="57" s="1"/>
  <c r="A2393" i="57" s="1"/>
  <c r="A2401" i="57" s="1"/>
  <c r="A2409" i="57" s="1"/>
  <c r="BT4985" i="57"/>
  <c r="J15" i="57"/>
  <c r="I16" i="57"/>
  <c r="BR4985" i="57"/>
  <c r="BS4985" i="57"/>
  <c r="BZ17" i="57"/>
  <c r="A2417" i="57" l="1"/>
  <c r="A2433" i="57" s="1"/>
  <c r="A2441" i="57" s="1"/>
  <c r="A2449" i="57" s="1"/>
  <c r="A2457" i="57" s="1"/>
  <c r="A2465" i="57" s="1"/>
  <c r="A2473" i="57" s="1"/>
  <c r="A2481" i="57" s="1"/>
  <c r="A2489" i="57" s="1"/>
  <c r="A2497" i="57" s="1"/>
  <c r="A2505" i="57" s="1"/>
  <c r="A2513" i="57" s="1"/>
  <c r="A2521" i="57" s="1"/>
  <c r="A2529" i="57" s="1"/>
  <c r="A2537" i="57" s="1"/>
  <c r="A2545" i="57" s="1"/>
  <c r="A2553" i="57" s="1"/>
  <c r="A2561" i="57" s="1"/>
  <c r="A2569" i="57" s="1"/>
  <c r="A2577" i="57" s="1"/>
  <c r="A2585" i="57" s="1"/>
  <c r="A2593" i="57" s="1"/>
  <c r="A2601" i="57" s="1"/>
  <c r="A2609" i="57" s="1"/>
  <c r="A2617" i="57" s="1"/>
  <c r="A2625" i="57" s="1"/>
  <c r="A2633" i="57" s="1"/>
  <c r="A2641" i="57" s="1"/>
  <c r="A2649" i="57" s="1"/>
  <c r="A2657" i="57" s="1"/>
  <c r="A2665" i="57" s="1"/>
  <c r="A2673" i="57" s="1"/>
  <c r="A2681" i="57" s="1"/>
  <c r="A2689" i="57" s="1"/>
  <c r="A2697" i="57" s="1"/>
  <c r="A2425" i="57"/>
  <c r="K15" i="57"/>
  <c r="J16" i="57"/>
  <c r="A2705" i="57" l="1"/>
  <c r="A2713" i="57" s="1"/>
  <c r="A2721" i="57" s="1"/>
  <c r="A2729" i="57" s="1"/>
  <c r="A2737" i="57" s="1"/>
  <c r="A2745" i="57" s="1"/>
  <c r="A2753" i="57" s="1"/>
  <c r="A2761" i="57" s="1"/>
  <c r="A2769" i="57" s="1"/>
  <c r="A2777" i="57" s="1"/>
  <c r="A2785" i="57" s="1"/>
  <c r="A2793" i="57" s="1"/>
  <c r="A2801" i="57" s="1"/>
  <c r="A2809" i="57" s="1"/>
  <c r="A2817" i="57" s="1"/>
  <c r="A2825" i="57" s="1"/>
  <c r="A2833" i="57" s="1"/>
  <c r="A2841" i="57" s="1"/>
  <c r="A2849" i="57" s="1"/>
  <c r="A2857" i="57" s="1"/>
  <c r="A2865" i="57" s="1"/>
  <c r="A2873" i="57" s="1"/>
  <c r="A2881" i="57" s="1"/>
  <c r="A2889" i="57" s="1"/>
  <c r="A2897" i="57" s="1"/>
  <c r="A2905" i="57" s="1"/>
  <c r="A2913" i="57" s="1"/>
  <c r="A2921" i="57" s="1"/>
  <c r="A2929" i="57" s="1"/>
  <c r="A2937" i="57" s="1"/>
  <c r="A2945" i="57" s="1"/>
  <c r="A2953" i="57" s="1"/>
  <c r="A2961" i="57" s="1"/>
  <c r="A2969" i="57" s="1"/>
  <c r="A2977" i="57" s="1"/>
  <c r="A2985" i="57" s="1"/>
  <c r="A2993" i="57" s="1"/>
  <c r="A3001" i="57" s="1"/>
  <c r="A3009" i="57" s="1"/>
  <c r="A3017" i="57" s="1"/>
  <c r="A3025" i="57" s="1"/>
  <c r="A3033" i="57" s="1"/>
  <c r="A3041" i="57" s="1"/>
  <c r="A3049" i="57" s="1"/>
  <c r="A3057" i="57" s="1"/>
  <c r="A3065" i="57" s="1"/>
  <c r="A3073" i="57" s="1"/>
  <c r="A3081" i="57" s="1"/>
  <c r="A3089" i="57" s="1"/>
  <c r="A3097" i="57" s="1"/>
  <c r="A3105" i="57" s="1"/>
  <c r="A3121" i="57" s="1"/>
  <c r="A3129" i="57" s="1"/>
  <c r="A3137" i="57" s="1"/>
  <c r="A3145" i="57" s="1"/>
  <c r="A3153" i="57" s="1"/>
  <c r="A3161" i="57" s="1"/>
  <c r="A3169" i="57" s="1"/>
  <c r="A3177" i="57" s="1"/>
  <c r="A3185" i="57" s="1"/>
  <c r="A3193" i="57" s="1"/>
  <c r="A3201" i="57" s="1"/>
  <c r="A3209" i="57" s="1"/>
  <c r="A3217" i="57" s="1"/>
  <c r="A3225" i="57" s="1"/>
  <c r="A3233" i="57" s="1"/>
  <c r="A3241" i="57" s="1"/>
  <c r="A3249" i="57" s="1"/>
  <c r="A3257" i="57" s="1"/>
  <c r="A3265" i="57" s="1"/>
  <c r="A3273" i="57" s="1"/>
  <c r="A3281" i="57" s="1"/>
  <c r="A3289" i="57" s="1"/>
  <c r="A3297" i="57" s="1"/>
  <c r="A3305" i="57" s="1"/>
  <c r="A3313" i="57" s="1"/>
  <c r="A3321" i="57" s="1"/>
  <c r="A3329" i="57" s="1"/>
  <c r="A3337" i="57" s="1"/>
  <c r="A3345" i="57" s="1"/>
  <c r="A3353" i="57" s="1"/>
  <c r="A3361" i="57" s="1"/>
  <c r="A3369" i="57" s="1"/>
  <c r="A3377" i="57" s="1"/>
  <c r="A3385" i="57" s="1"/>
  <c r="A3393" i="57" s="1"/>
  <c r="A3401" i="57" s="1"/>
  <c r="A3409" i="57" s="1"/>
  <c r="A3417" i="57" s="1"/>
  <c r="A3425" i="57" s="1"/>
  <c r="A3433" i="57" s="1"/>
  <c r="A3441" i="57" s="1"/>
  <c r="A3449" i="57" s="1"/>
  <c r="A3457" i="57" s="1"/>
  <c r="A3465" i="57" s="1"/>
  <c r="A3473" i="57" s="1"/>
  <c r="A3481" i="57" s="1"/>
  <c r="A3489" i="57" s="1"/>
  <c r="A3497" i="57" s="1"/>
  <c r="A3505" i="57" s="1"/>
  <c r="A3513" i="57" s="1"/>
  <c r="A3521" i="57" s="1"/>
  <c r="A3529" i="57" s="1"/>
  <c r="A3537" i="57" s="1"/>
  <c r="A3545" i="57" s="1"/>
  <c r="A3553" i="57" s="1"/>
  <c r="A3561" i="57" s="1"/>
  <c r="A3569" i="57" s="1"/>
  <c r="A3577" i="57" s="1"/>
  <c r="A3585" i="57" s="1"/>
  <c r="A3593" i="57" s="1"/>
  <c r="A3601" i="57" s="1"/>
  <c r="A3609" i="57" s="1"/>
  <c r="A3617" i="57" s="1"/>
  <c r="A3625" i="57" s="1"/>
  <c r="A3633" i="57" s="1"/>
  <c r="A3641" i="57" s="1"/>
  <c r="A3649" i="57" s="1"/>
  <c r="A3657" i="57" s="1"/>
  <c r="A3665" i="57" s="1"/>
  <c r="A3673" i="57" s="1"/>
  <c r="A3681" i="57" s="1"/>
  <c r="A3689" i="57" s="1"/>
  <c r="A3697" i="57" s="1"/>
  <c r="A3705" i="57" s="1"/>
  <c r="A3713" i="57" s="1"/>
  <c r="A3721" i="57" s="1"/>
  <c r="A3729" i="57" s="1"/>
  <c r="A3737" i="57" s="1"/>
  <c r="A3745" i="57" s="1"/>
  <c r="A3753" i="57" s="1"/>
  <c r="A3761" i="57" s="1"/>
  <c r="A3769" i="57" s="1"/>
  <c r="A3777" i="57" s="1"/>
  <c r="A3785" i="57" s="1"/>
  <c r="A3793" i="57" s="1"/>
  <c r="A3801" i="57" s="1"/>
  <c r="A3809" i="57" s="1"/>
  <c r="A3817" i="57" s="1"/>
  <c r="A3825" i="57" s="1"/>
  <c r="A3833" i="57" s="1"/>
  <c r="A3841" i="57" s="1"/>
  <c r="A3849" i="57" s="1"/>
  <c r="A3857" i="57" s="1"/>
  <c r="A3865" i="57" s="1"/>
  <c r="A3873" i="57" s="1"/>
  <c r="A3881" i="57" s="1"/>
  <c r="A3889" i="57" s="1"/>
  <c r="A3897" i="57" s="1"/>
  <c r="A3905" i="57" s="1"/>
  <c r="A3913" i="57" s="1"/>
  <c r="A3921" i="57" s="1"/>
  <c r="A3929" i="57" s="1"/>
  <c r="A3937" i="57" s="1"/>
  <c r="A3945" i="57" s="1"/>
  <c r="A3953" i="57" s="1"/>
  <c r="A3961" i="57" s="1"/>
  <c r="A3969" i="57" s="1"/>
  <c r="A3977" i="57" s="1"/>
  <c r="A3985" i="57" s="1"/>
  <c r="A3993" i="57" s="1"/>
  <c r="A4001" i="57" s="1"/>
  <c r="A4009" i="57" s="1"/>
  <c r="A4017" i="57" s="1"/>
  <c r="A4025" i="57" s="1"/>
  <c r="A4033" i="57" s="1"/>
  <c r="A4041" i="57" s="1"/>
  <c r="A4049" i="57" s="1"/>
  <c r="A4057" i="57" s="1"/>
  <c r="A4065" i="57" s="1"/>
  <c r="A4073" i="57" s="1"/>
  <c r="A4081" i="57" s="1"/>
  <c r="A4089" i="57" s="1"/>
  <c r="A4097" i="57" s="1"/>
  <c r="A4105" i="57" s="1"/>
  <c r="A4113" i="57" s="1"/>
  <c r="A4121" i="57" s="1"/>
  <c r="A4129" i="57" s="1"/>
  <c r="A4137" i="57" s="1"/>
  <c r="A4145" i="57" s="1"/>
  <c r="A4153" i="57" s="1"/>
  <c r="A4161" i="57" s="1"/>
  <c r="A4169" i="57" s="1"/>
  <c r="A4177" i="57" s="1"/>
  <c r="A4185" i="57" s="1"/>
  <c r="A4193" i="57" s="1"/>
  <c r="A4201" i="57" s="1"/>
  <c r="A4209" i="57" s="1"/>
  <c r="A4217" i="57" s="1"/>
  <c r="A4225" i="57" s="1"/>
  <c r="A4233" i="57" s="1"/>
  <c r="A4241" i="57" s="1"/>
  <c r="A4249" i="57" s="1"/>
  <c r="A4257" i="57" s="1"/>
  <c r="A4265" i="57" s="1"/>
  <c r="A4273" i="57" s="1"/>
  <c r="A4281" i="57" s="1"/>
  <c r="A4289" i="57" s="1"/>
  <c r="A4297" i="57" s="1"/>
  <c r="A4305" i="57" s="1"/>
  <c r="A4313" i="57" s="1"/>
  <c r="A4321" i="57" s="1"/>
  <c r="A4329" i="57" s="1"/>
  <c r="A4337" i="57" s="1"/>
  <c r="A4345" i="57" s="1"/>
  <c r="A4353" i="57" s="1"/>
  <c r="A4361" i="57" s="1"/>
  <c r="A4369" i="57" s="1"/>
  <c r="A4377" i="57" s="1"/>
  <c r="A4385" i="57" s="1"/>
  <c r="A4393" i="57" s="1"/>
  <c r="A4401" i="57" s="1"/>
  <c r="A4409" i="57" s="1"/>
  <c r="A4417" i="57" s="1"/>
  <c r="A4425" i="57" s="1"/>
  <c r="A4433" i="57" s="1"/>
  <c r="A4441" i="57" s="1"/>
  <c r="K16" i="57"/>
  <c r="L15" i="57"/>
  <c r="A3113" i="57" l="1"/>
  <c r="A4449" i="57"/>
  <c r="A4465" i="57" s="1"/>
  <c r="A4473" i="57" s="1"/>
  <c r="A4481" i="57" s="1"/>
  <c r="A4489" i="57" s="1"/>
  <c r="A4497" i="57" s="1"/>
  <c r="A4505" i="57" s="1"/>
  <c r="A4513" i="57" s="1"/>
  <c r="A4521" i="57" s="1"/>
  <c r="A4529" i="57" s="1"/>
  <c r="A4537" i="57" s="1"/>
  <c r="A4545" i="57" s="1"/>
  <c r="A4553" i="57" s="1"/>
  <c r="A4561" i="57" s="1"/>
  <c r="A4569" i="57" s="1"/>
  <c r="A4457" i="57"/>
  <c r="L16" i="57"/>
  <c r="M15" i="57"/>
  <c r="M16" i="57" s="1"/>
  <c r="N15" i="57" l="1"/>
  <c r="O15" i="57" l="1"/>
  <c r="N16" i="57"/>
  <c r="O16" i="57" l="1"/>
  <c r="P15" i="57"/>
  <c r="P16" i="57" l="1"/>
  <c r="Q15" i="57"/>
  <c r="R15" i="57" l="1"/>
  <c r="Q16" i="57"/>
  <c r="S15" i="57" l="1"/>
  <c r="R16" i="57"/>
  <c r="S16" i="57" l="1"/>
  <c r="T15" i="57"/>
  <c r="A4577" i="57" l="1"/>
  <c r="A4585" i="57" s="1"/>
  <c r="A4593" i="57" s="1"/>
  <c r="A4601" i="57" s="1"/>
  <c r="A4609" i="57" s="1"/>
  <c r="A4617" i="57" s="1"/>
  <c r="A4625" i="57" s="1"/>
  <c r="A4633" i="57" s="1"/>
  <c r="A4641" i="57" s="1"/>
  <c r="A4649" i="57" s="1"/>
  <c r="A4657" i="57" s="1"/>
  <c r="A4665" i="57" s="1"/>
  <c r="A4673" i="57" s="1"/>
  <c r="A4681" i="57" s="1"/>
  <c r="A4689" i="57" s="1"/>
  <c r="A4697" i="57" s="1"/>
  <c r="A4705" i="57" s="1"/>
  <c r="A4713" i="57" s="1"/>
  <c r="A4721" i="57" s="1"/>
  <c r="A4729" i="57" s="1"/>
  <c r="A4737" i="57" s="1"/>
  <c r="A4745" i="57" s="1"/>
  <c r="A4753" i="57" s="1"/>
  <c r="A4761" i="57" s="1"/>
  <c r="A4769" i="57" s="1"/>
  <c r="A4777" i="57" s="1"/>
  <c r="A4785" i="57" s="1"/>
  <c r="A4793" i="57" s="1"/>
  <c r="A4801" i="57" s="1"/>
  <c r="A4809" i="57" s="1"/>
  <c r="A4817" i="57" s="1"/>
  <c r="A4825" i="57" s="1"/>
  <c r="A4833" i="57" s="1"/>
  <c r="A4841" i="57" s="1"/>
  <c r="A4849" i="57" s="1"/>
  <c r="A4857" i="57" s="1"/>
  <c r="A4865" i="57" s="1"/>
  <c r="A4873" i="57" s="1"/>
  <c r="A4881" i="57" s="1"/>
  <c r="A4889" i="57" s="1"/>
  <c r="A4897" i="57" s="1"/>
  <c r="A4905" i="57" s="1"/>
  <c r="A4913" i="57" s="1"/>
  <c r="A4921" i="57" s="1"/>
  <c r="A4929" i="57" s="1"/>
  <c r="A4937" i="57" s="1"/>
  <c r="A4945" i="57" s="1"/>
  <c r="A4953" i="57" s="1"/>
  <c r="A4961" i="57" s="1"/>
  <c r="A4969" i="57" s="1"/>
  <c r="A4977" i="57" s="1"/>
  <c r="T16" i="57"/>
  <c r="U15" i="57"/>
  <c r="V15" i="57" l="1"/>
  <c r="U16" i="57"/>
  <c r="W15" i="57" l="1"/>
  <c r="V16" i="57"/>
  <c r="W16" i="57" l="1"/>
  <c r="X15" i="57"/>
  <c r="X16" i="57" l="1"/>
  <c r="Y15" i="57"/>
  <c r="Z15" i="57" l="1"/>
  <c r="Y16" i="57"/>
  <c r="AA15" i="57" l="1"/>
  <c r="Z16" i="57"/>
  <c r="AA16" i="57" l="1"/>
  <c r="AB15" i="57"/>
  <c r="AB16" i="57" l="1"/>
  <c r="AC15" i="57"/>
  <c r="AD15" i="57" l="1"/>
  <c r="AC16" i="57"/>
  <c r="AE15" i="57" l="1"/>
  <c r="AD16" i="57"/>
  <c r="AE16" i="57" l="1"/>
  <c r="AF15" i="57"/>
  <c r="AF16" i="57" s="1"/>
  <c r="AG15" i="57" l="1"/>
  <c r="AG16" i="57" s="1"/>
  <c r="AH15" i="57" l="1"/>
  <c r="AH16" i="57" s="1"/>
  <c r="AI15" i="57" l="1"/>
  <c r="AI16" i="57" l="1"/>
  <c r="AJ15" i="57"/>
  <c r="AK15" i="57" s="1"/>
  <c r="AL15" i="57" s="1"/>
  <c r="AJ16" i="57" l="1"/>
  <c r="AL16" i="57" l="1"/>
  <c r="CG529" i="57" l="1"/>
  <c r="CA529" i="57"/>
  <c r="CA537" i="57"/>
  <c r="CG537" i="57"/>
  <c r="CG521" i="57"/>
  <c r="CA521" i="57"/>
  <c r="CG497" i="57"/>
  <c r="CA497" i="57"/>
  <c r="CG473" i="57"/>
  <c r="CA473" i="57"/>
  <c r="CG481" i="57"/>
  <c r="CA481" i="57"/>
  <c r="CA489" i="57"/>
  <c r="CG489" i="57"/>
  <c r="CA169" i="57"/>
  <c r="CG49" i="57"/>
  <c r="CG113" i="57"/>
  <c r="CG121" i="57"/>
  <c r="CG201" i="57"/>
  <c r="CA193" i="57"/>
  <c r="CG41" i="57"/>
  <c r="CG25" i="57"/>
  <c r="CG217" i="57"/>
  <c r="CA25" i="57"/>
  <c r="CA449" i="57"/>
  <c r="CA225" i="57"/>
  <c r="CG177" i="57"/>
  <c r="CG137" i="57"/>
  <c r="CA233" i="57"/>
  <c r="CG169" i="57"/>
  <c r="CG97" i="57"/>
  <c r="CA249" i="57"/>
  <c r="CG969" i="57"/>
  <c r="CA185" i="57"/>
  <c r="CA65" i="57"/>
  <c r="CG17" i="57"/>
  <c r="CG81" i="57"/>
  <c r="CG209" i="57"/>
  <c r="CA49" i="57"/>
  <c r="CG233" i="57"/>
  <c r="CA465" i="57"/>
  <c r="CA113" i="57"/>
  <c r="CA89" i="57"/>
  <c r="CA177" i="57"/>
  <c r="CA241" i="57"/>
  <c r="CA209" i="57"/>
  <c r="CA81" i="57"/>
  <c r="CG225" i="57"/>
  <c r="CG129" i="57"/>
  <c r="CA17" i="57"/>
  <c r="CA105" i="57"/>
  <c r="CG57" i="57"/>
  <c r="CA505" i="57"/>
  <c r="CA57" i="57"/>
  <c r="CG73" i="57"/>
  <c r="CA217" i="57"/>
  <c r="CG193" i="57"/>
  <c r="CG457" i="57"/>
  <c r="CA457" i="57"/>
  <c r="CG145" i="57"/>
  <c r="CG33" i="57"/>
  <c r="CG153" i="57"/>
  <c r="CG105" i="57"/>
  <c r="CA97" i="57"/>
  <c r="CA41" i="57"/>
  <c r="CG89" i="57"/>
  <c r="CG449" i="57"/>
  <c r="CA121" i="57"/>
  <c r="CA969" i="57"/>
  <c r="CA33" i="57"/>
  <c r="CG161" i="57"/>
  <c r="CG505" i="57"/>
  <c r="CG241" i="57"/>
  <c r="CA513" i="57"/>
  <c r="CA161" i="57"/>
  <c r="CG465" i="57"/>
  <c r="CG249" i="57"/>
  <c r="CA73" i="57"/>
  <c r="CA201" i="57"/>
  <c r="CA145" i="57"/>
  <c r="CG65" i="57"/>
  <c r="CG185" i="57"/>
  <c r="CA129" i="57"/>
  <c r="CA137" i="57"/>
  <c r="CA153" i="57"/>
  <c r="CG513" i="57"/>
  <c r="CA4985" i="57" l="1"/>
  <c r="CG4985" i="57"/>
  <c r="BU41" i="57"/>
  <c r="BZ41" i="57" s="1"/>
  <c r="BZ4985" i="57" s="1"/>
  <c r="BU4985" i="5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Wisol</author>
    <author>Admin</author>
    <author>Trần Tuân</author>
  </authors>
  <commentList>
    <comment ref="AS1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NGHỈ CÓ HƯỞNG LƯƠNG</t>
        </r>
      </text>
    </comment>
    <comment ref="AS16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NGHỈ CÓ HƯỞNG LƯƠNG</t>
        </r>
      </text>
    </comment>
    <comment ref="AX16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phep</t>
        </r>
      </text>
    </comment>
    <comment ref="AY16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co huong luong</t>
        </r>
      </text>
    </comment>
    <comment ref="AZ16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le tet</t>
        </r>
      </text>
    </comment>
    <comment ref="BA1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le tet</t>
        </r>
      </text>
    </comment>
    <comment ref="BB16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khong luong nhu nghi viec rieng
</t>
        </r>
      </text>
    </comment>
    <comment ref="BC1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khong luong nhu nghi viec rieng
</t>
        </r>
      </text>
    </comment>
    <comment ref="BD1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vo ky luat (khong thong bao)</t>
        </r>
      </text>
    </comment>
    <comment ref="BE16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huong che do BHXH</t>
        </r>
      </text>
    </comment>
    <comment ref="BF16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huong che do BHXH</t>
        </r>
      </text>
    </comment>
    <comment ref="BG1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nghi huong che do BHXH</t>
        </r>
      </text>
    </comment>
    <comment ref="C212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chế độ con nhỏ từ
ngày 27/09/2021</t>
        </r>
      </text>
    </comment>
    <comment ref="C2137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ngày nghỉ thai sản 20/9
</t>
        </r>
      </text>
    </comment>
    <comment ref="C214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21/11/2016</t>
        </r>
      </text>
    </comment>
    <comment ref="C2153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25/07/2017</t>
        </r>
      </text>
    </comment>
    <comment ref="C2161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14/08/2017.
Ngày 13.10 chính thức</t>
        </r>
      </text>
    </comment>
    <comment ref="C2169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08/03/2018
06/05/2018 chính thức</t>
        </r>
      </text>
    </comment>
    <comment ref="C2177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21/03/2018
ngày 21/05/2018 chính thức</t>
        </r>
      </text>
    </comment>
    <comment ref="C2193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08/07/2019. Ngày 06/09/2019 chính thức</t>
        </r>
      </text>
    </comment>
    <comment ref="C2201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013/09/2017. Ngày 13.11 chính thức</t>
        </r>
      </text>
    </comment>
    <comment ref="C2217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'23/02/2016</t>
        </r>
      </text>
    </comment>
    <comment ref="C2225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01/03/2016</t>
        </r>
      </text>
    </comment>
    <comment ref="C2233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31/03/2017</t>
        </r>
      </text>
    </comment>
    <comment ref="C2249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21/03/2016</t>
        </r>
      </text>
    </comment>
    <comment ref="C2257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21/11/2016</t>
        </r>
      </text>
    </comment>
    <comment ref="C2265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25/07/2017</t>
        </r>
      </text>
    </comment>
    <comment ref="C2273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14/08/2017.
Ngày 13.10 chính thức</t>
        </r>
      </text>
    </comment>
    <comment ref="C2281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08/03/2018
06/05/2018 chính thức</t>
        </r>
      </text>
    </comment>
    <comment ref="C2289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21/03/2018
ngày 21/05/2018 chính thức</t>
        </r>
      </text>
    </comment>
    <comment ref="C2305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08/07/2019. Ngày 06/09/2019 chính thức</t>
        </r>
      </text>
    </comment>
    <comment ref="C2313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013/09/2017. Ngày 13.11 chính thức</t>
        </r>
      </text>
    </comment>
    <comment ref="C2329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'23/02/2016</t>
        </r>
      </text>
    </comment>
    <comment ref="C2337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01/03/2016</t>
        </r>
      </text>
    </comment>
    <comment ref="C2345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31/03/2017</t>
        </r>
      </text>
    </comment>
    <comment ref="C2361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Ngày vào 02/03/2018</t>
        </r>
      </text>
    </comment>
    <comment ref="C2377" authorId="0" shapeId="0" xr:uid="{7CF8C838-3014-4911-9673-B987C8B54852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14/04</t>
        </r>
      </text>
    </comment>
    <comment ref="C2393" authorId="0" shapeId="0" xr:uid="{EECE1953-1889-4DDB-9265-111CD6AB0092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14/04</t>
        </r>
      </text>
    </comment>
    <comment ref="C2561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25/07/2017</t>
        </r>
      </text>
    </comment>
    <comment ref="C2569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23.04.2018
22.06.2018 chính thức</t>
        </r>
      </text>
    </comment>
    <comment ref="C2577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23.04.2018
22.06.2018 chính thức</t>
        </r>
      </text>
    </comment>
    <comment ref="C2585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23.04.2018
22.06.2018 chính thức</t>
        </r>
      </text>
    </comment>
    <comment ref="C2625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25/07/2017</t>
        </r>
      </text>
    </comment>
    <comment ref="C2633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19/02/2019</t>
        </r>
      </text>
    </comment>
    <comment ref="C2641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03.04.2019</t>
        </r>
      </text>
    </comment>
    <comment ref="C2649" authorId="0" shapeId="0" xr:uid="{B6DDC472-0DED-4505-A9D8-D4987A3C96A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08.05.2019</t>
        </r>
      </text>
    </comment>
    <comment ref="C2673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08.05.2019</t>
        </r>
      </text>
    </comment>
    <comment ref="C3929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công ty 08/10/2018
</t>
        </r>
      </text>
    </comment>
    <comment ref="C3937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công ty 08/10/2018
</t>
        </r>
      </text>
    </comment>
    <comment ref="C3985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ngày 9/9/2019~chinh thức 8/11/2019</t>
        </r>
      </text>
    </comment>
    <comment ref="C4009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NGÀY VÀO 1/7/2019</t>
        </r>
      </text>
    </comment>
    <comment ref="C4041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Vào công ty : 08/10/2018
</t>
        </r>
      </text>
    </comment>
    <comment ref="C4049" authorId="1" shapeId="0" xr:uid="{00000000-0006-0000-0000-00003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10/5/2021`9/7/2021</t>
        </r>
      </text>
    </comment>
    <comment ref="C4057" authorId="1" shapeId="0" xr:uid="{00000000-0006-0000-0000-00003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20/5/2021`19/7/2021</t>
        </r>
      </text>
    </comment>
    <comment ref="C4089" authorId="1" shapeId="0" xr:uid="{00000000-0006-0000-0000-00003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1/7/2021-30/8/2021</t>
        </r>
      </text>
    </comment>
    <comment ref="C4105" authorId="2" shapeId="0" xr:uid="{6D326242-4DF5-4535-87BF-BF65C4B04750}">
      <text>
        <r>
          <rPr>
            <sz val="9"/>
            <color indexed="81"/>
            <rFont val="Tahoma"/>
            <family val="2"/>
          </rPr>
          <t>Ngày vào làm: 16/4-15/6/2021</t>
        </r>
      </text>
    </comment>
    <comment ref="C4113" authorId="1" shapeId="0" xr:uid="{728CAD72-F5FC-4962-BDF4-B6A2477BC621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20/5/2021`19/7/2021</t>
        </r>
      </text>
    </comment>
    <comment ref="C4121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169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2020/07/06 vào công ty</t>
        </r>
      </text>
    </comment>
    <comment ref="C4177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2020/07/06 vào công ty</t>
        </r>
      </text>
    </comment>
    <comment ref="C4265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2020/07/06 vào công ty</t>
        </r>
      </text>
    </comment>
    <comment ref="C4337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2020/07/06 vào công ty</t>
        </r>
      </text>
    </comment>
    <comment ref="C4345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Wisol:</t>
        </r>
        <r>
          <rPr>
            <sz val="9"/>
            <color indexed="81"/>
            <rFont val="Tahoma"/>
            <family val="2"/>
          </rPr>
          <t xml:space="preserve">
2020/07/06 vào công ty</t>
        </r>
      </text>
    </comment>
  </commentList>
</comments>
</file>

<file path=xl/sharedStrings.xml><?xml version="1.0" encoding="utf-8"?>
<sst xmlns="http://schemas.openxmlformats.org/spreadsheetml/2006/main" count="20911" uniqueCount="1491">
  <si>
    <t>PD: Probation Day shift/Thử việc ca ngày</t>
  </si>
  <si>
    <t xml:space="preserve">DS: Day Shift/ Ca ngày </t>
  </si>
  <si>
    <t>BH: làm ca đêm trước ngày lễ( chính thức)</t>
  </si>
  <si>
    <t>KT: Khám Thai</t>
  </si>
  <si>
    <t>PN: Probation Night shift/Thử việc ca đêm</t>
  </si>
  <si>
    <t>NS: Night Shift/ Ca đêm</t>
  </si>
  <si>
    <t>AL/BF: first nightshift and take 1/2 annuALleave/ làm đầu ca đêm trước ngày lễ và nghỉ phép 1/2 ngày</t>
  </si>
  <si>
    <t>IL: Insurance Leave/ Nghỉ bảo hiểm</t>
  </si>
  <si>
    <t>P/DS: dayshift and take 1/2 probation/ làm ca ngày và nghỉ 1/2 ngày thử việc</t>
  </si>
  <si>
    <t>AL: AnnuALLeave/ Nghỉ phép</t>
  </si>
  <si>
    <t>AL/BL: last nightshift and take 1/2 annuALleave/ làm cuối ca đêm trước ngày lễ và nghỉ phép 1/2 ngày</t>
  </si>
  <si>
    <t>NL: No report Leave/ Nghỉ không thông báo</t>
  </si>
  <si>
    <t>P/NS: nightshift and take 1/2 probation/ làm ca đêm và nghỉ 1/2 ca đêm thử việc</t>
  </si>
  <si>
    <t>AL/DS: dayshift and take 1/2 annuALleave/ làm ca ngày và nghỉ phép 1/2 ngày</t>
  </si>
  <si>
    <t>UL/BF: first night shift and take 1/2 unpaid leave/ làm đầu ca đêm trước ngày lễ và nghỉ không lương 1/2 ngày</t>
  </si>
  <si>
    <t>EL/LC: Early Leave or Late Come/ 
Đi muộn/ về sớm</t>
  </si>
  <si>
    <t>TV: Thử việc làm thêm ngày chủ nhật/ Probation</t>
  </si>
  <si>
    <t>AL/NS: nightshift and take 1/2 annuALleave/ làm ca đêm và nghỉ phép 1/2 ngày</t>
  </si>
  <si>
    <t>UL/BL: last night shift and take 1/2 unpaid leave/ làm cuối ca đêm trước ngày lễ và nghỉ không lương 1/2 ngày</t>
  </si>
  <si>
    <t>T: Nghỉ việc</t>
  </si>
  <si>
    <t>TVD: Thử việc làm thêm ca đêm chủ nhật</t>
  </si>
  <si>
    <t>UL: Unpaid Leave/ Nghỉ không lương (bao gồm cả thử việc)</t>
  </si>
  <si>
    <t>NH: NationALHoliday/ Nghỉ lễ</t>
  </si>
  <si>
    <t>PDD: Thử việc làm đêm ngày lễ</t>
  </si>
  <si>
    <t>UL/DS: day shift and take 1/2 unpaid leave/ làm ca ngày và nghỉ không lương 1/2 ngày</t>
  </si>
  <si>
    <t>SL: SpeciALLeave/ Nghỉ đặc biệt (nghi huong luong)</t>
  </si>
  <si>
    <t>PH: làm ca đêm trước ngày lễ( thử việc)</t>
  </si>
  <si>
    <t>UL/NS: night shift and take 1/2 unpaid leave/ làm ca đêm và nghỉ không lương 1/2 ngày</t>
  </si>
  <si>
    <t>HL: nghỉ ốm hưởng lương theo quy định cty</t>
  </si>
  <si>
    <t>PH/F: Nghỉ 1/2 ca đêm trước ngày lễ và làm đầu ca đêm trước ngày lễ (thử việc)</t>
  </si>
  <si>
    <t>D: Làm ca đêm chủ nhật</t>
  </si>
  <si>
    <t>PH/L:Nghỉ 1/2 ca đêm trước ngày lễ và làm cuối ca đêm trước ngày lễ (thử việc)</t>
  </si>
  <si>
    <t>NHD: làm ca đêm ngày lễ</t>
  </si>
  <si>
    <t>CT: Đi Công tác</t>
  </si>
  <si>
    <t xml:space="preserve">
</t>
  </si>
  <si>
    <t xml:space="preserve">
</t>
  </si>
  <si>
    <t>Pobation paid (Day shift)</t>
  </si>
  <si>
    <t>Probation paid
(Night shift)</t>
  </si>
  <si>
    <t>OfficiALpaid
(Day shift)</t>
  </si>
  <si>
    <t>OfficiALpaid (Night shift)</t>
  </si>
  <si>
    <t>Official
AnnuALleave
(AL,SL,NH)</t>
  </si>
  <si>
    <t>Cong TT</t>
  </si>
  <si>
    <t>TT KL</t>
  </si>
  <si>
    <t>No</t>
  </si>
  <si>
    <t>Code</t>
  </si>
  <si>
    <t>Name</t>
  </si>
  <si>
    <t>Ngày vào</t>
  </si>
  <si>
    <t>Section</t>
  </si>
  <si>
    <t>Status</t>
  </si>
  <si>
    <t>More detail for calculating salary</t>
  </si>
  <si>
    <t>Working day detail (day)</t>
  </si>
  <si>
    <t>OT in Probation (hour) TV</t>
  </si>
  <si>
    <t>OT in OfficAL(hour) CT</t>
  </si>
  <si>
    <t>EL/LC
(hour)</t>
  </si>
  <si>
    <t>OT (Hour)</t>
  </si>
  <si>
    <t>Signature</t>
  </si>
  <si>
    <t>PH</t>
  </si>
  <si>
    <t>PD</t>
  </si>
  <si>
    <t>PN</t>
  </si>
  <si>
    <t>BH</t>
  </si>
  <si>
    <t>DS</t>
  </si>
  <si>
    <t>NS</t>
  </si>
  <si>
    <t>Nghỉ có lương
(AL,SL,NH, B, HL)</t>
  </si>
  <si>
    <t>TotALPaid</t>
  </si>
  <si>
    <t>TotaLUnpaid (UL,NL,PU,KT)</t>
  </si>
  <si>
    <t>Làm ca đêm thử việc</t>
  </si>
  <si>
    <t>Làm ca đem chính thức</t>
  </si>
  <si>
    <t>AL</t>
  </si>
  <si>
    <t>SL</t>
  </si>
  <si>
    <t>NH</t>
  </si>
  <si>
    <t>HL</t>
  </si>
  <si>
    <t>UL</t>
  </si>
  <si>
    <t>NL</t>
  </si>
  <si>
    <t>IL</t>
  </si>
  <si>
    <t>KT</t>
  </si>
  <si>
    <t>Probation
TV</t>
  </si>
  <si>
    <t>Official
CT</t>
  </si>
  <si>
    <t>H1503001</t>
  </si>
  <si>
    <t>Vũ Thị Ngọc</t>
  </si>
  <si>
    <t>Accounting/ Kế toán</t>
  </si>
  <si>
    <t>Working Status</t>
  </si>
  <si>
    <t>AL/DS</t>
  </si>
  <si>
    <t>OT
(hour)</t>
  </si>
  <si>
    <t>EL/LC (hour)</t>
  </si>
  <si>
    <t>H1503004</t>
  </si>
  <si>
    <t>Nguyễn Thị Vân Dung</t>
  </si>
  <si>
    <t>H1512025</t>
  </si>
  <si>
    <t>Nguyễn Đắc Hưởng</t>
  </si>
  <si>
    <t>PI</t>
  </si>
  <si>
    <t>H1512019</t>
  </si>
  <si>
    <t>Phạm Thị Kim Khánh</t>
  </si>
  <si>
    <t>Human Resource/ HCNS</t>
  </si>
  <si>
    <t>H1604008</t>
  </si>
  <si>
    <t>Trần Thị Đào</t>
  </si>
  <si>
    <t>H1607009</t>
  </si>
  <si>
    <t>Ngô Thị Ánh</t>
  </si>
  <si>
    <t>H1702004</t>
  </si>
  <si>
    <t>Nguyễn Thị Ngọc</t>
  </si>
  <si>
    <t>Logistic/ XNK</t>
  </si>
  <si>
    <t>H1703019</t>
  </si>
  <si>
    <t>Trần Thị Kim Oanh</t>
  </si>
  <si>
    <t>H1705001</t>
  </si>
  <si>
    <t>Triệu Thị Bích Hiếu</t>
  </si>
  <si>
    <t>Nguyễn Thị Huyền</t>
  </si>
  <si>
    <t>H1708035</t>
  </si>
  <si>
    <t>Nguyễn Thị Hiệp</t>
  </si>
  <si>
    <t>Purchasing/ Mua hàng</t>
  </si>
  <si>
    <t>H1804009</t>
  </si>
  <si>
    <t>Chu Thị Phúc</t>
  </si>
  <si>
    <t>H1804018</t>
  </si>
  <si>
    <t>Hoàng Thị Hiên</t>
  </si>
  <si>
    <t>H1907001</t>
  </si>
  <si>
    <t>Nguyễn Thị Lan</t>
  </si>
  <si>
    <t>GOC</t>
  </si>
  <si>
    <t>Nguyễn Thị Hương</t>
  </si>
  <si>
    <t>H1606013</t>
  </si>
  <si>
    <t>Nguyễn Văn Hòa</t>
  </si>
  <si>
    <t>H1706015</t>
  </si>
  <si>
    <t>Nguyễn Văn Hảo</t>
  </si>
  <si>
    <t>H1710005</t>
  </si>
  <si>
    <t>Nguyễn Trọng Giang</t>
  </si>
  <si>
    <t>H1805015</t>
  </si>
  <si>
    <t>Phạm Văn Quỳnh</t>
  </si>
  <si>
    <t>H1902050</t>
  </si>
  <si>
    <t>Nguyễn Nhật Quân</t>
  </si>
  <si>
    <t>H1908029</t>
  </si>
  <si>
    <t>Trần Đình Bắc</t>
  </si>
  <si>
    <t>H1910023</t>
  </si>
  <si>
    <t>Nguyễn Minh Tài</t>
  </si>
  <si>
    <t>H2003035</t>
  </si>
  <si>
    <t>Quách Văn Sỹ</t>
  </si>
  <si>
    <t>H1504004</t>
  </si>
  <si>
    <t>Nguyễn Mạnh Hùng</t>
  </si>
  <si>
    <t>Warehouse</t>
  </si>
  <si>
    <t>H1902122</t>
  </si>
  <si>
    <t>Dương Văn Long</t>
  </si>
  <si>
    <t>H1809018</t>
  </si>
  <si>
    <t>Nguyễn Thị Ngọc Huyền</t>
  </si>
  <si>
    <t>Nguyễn Thị Thủy</t>
  </si>
  <si>
    <t>H1908017</t>
  </si>
  <si>
    <t>Nguyễn Thị Hải Dương</t>
  </si>
  <si>
    <t>H1511001</t>
  </si>
  <si>
    <t>Nguyễn Thị Mai</t>
  </si>
  <si>
    <t>H1804031</t>
  </si>
  <si>
    <t>Đào Đức Chí</t>
  </si>
  <si>
    <t>H1806025</t>
  </si>
  <si>
    <t>Nguyễn Việt Hoàng</t>
  </si>
  <si>
    <t>H1804014</t>
  </si>
  <si>
    <t>Đào Đức Phúc</t>
  </si>
  <si>
    <t>H1905003</t>
  </si>
  <si>
    <t>Đỗ Văn Khai</t>
  </si>
  <si>
    <t>H1909008</t>
  </si>
  <si>
    <t>Nguyễn Xuân Tiến</t>
  </si>
  <si>
    <t>H1911023</t>
  </si>
  <si>
    <t>Đào Đức Đông</t>
  </si>
  <si>
    <t>H1802073</t>
  </si>
  <si>
    <t>Vũ Ngọc Định</t>
  </si>
  <si>
    <t>H1605004</t>
  </si>
  <si>
    <t>Nghiêm Ngọc Ngà</t>
  </si>
  <si>
    <t>H2003045</t>
  </si>
  <si>
    <t>H1603011</t>
  </si>
  <si>
    <t>Nguyễn Thị Lựu</t>
  </si>
  <si>
    <t>H1703009</t>
  </si>
  <si>
    <t>Lê Thị Yến</t>
  </si>
  <si>
    <t>H1704008</t>
  </si>
  <si>
    <t>Lê Thị Hiền</t>
  </si>
  <si>
    <t>H1909007</t>
  </si>
  <si>
    <t>Lê Thị Dương</t>
  </si>
  <si>
    <t>H2003040</t>
  </si>
  <si>
    <t>Đặng Thị Ngọc</t>
  </si>
  <si>
    <t>H1804019</t>
  </si>
  <si>
    <t>Đinh Thị Hằng</t>
  </si>
  <si>
    <t>H1603058</t>
  </si>
  <si>
    <t>Nguyễn Thị Cầm</t>
  </si>
  <si>
    <t>H1904024</t>
  </si>
  <si>
    <t>Nguyễn Thị Nhung</t>
  </si>
  <si>
    <t>H2002056</t>
  </si>
  <si>
    <t>Ma Thị Lan</t>
  </si>
  <si>
    <t>H1709008</t>
  </si>
  <si>
    <t>Lê Thị Hằng</t>
  </si>
  <si>
    <t>H1810005</t>
  </si>
  <si>
    <t>Tạ Thị Vi</t>
  </si>
  <si>
    <t>H1606010</t>
  </si>
  <si>
    <t>Nguyễn Thị Hân</t>
  </si>
  <si>
    <t>H1703036</t>
  </si>
  <si>
    <t>Triệu Thị Hồng Thắm</t>
  </si>
  <si>
    <t>H1803062</t>
  </si>
  <si>
    <t>Nguyễn Thị Thanh</t>
  </si>
  <si>
    <t>H1807012</t>
  </si>
  <si>
    <t>Hoàng Thị Nhung</t>
  </si>
  <si>
    <t>H2002067</t>
  </si>
  <si>
    <t>Triệu Thị Đào</t>
  </si>
  <si>
    <t>H2003019</t>
  </si>
  <si>
    <t>Vi Thị Vân Chúc</t>
  </si>
  <si>
    <t>H1607020</t>
  </si>
  <si>
    <t>Bùi Thị Phượng</t>
  </si>
  <si>
    <t>H1603057</t>
  </si>
  <si>
    <t>Nguyễn Thị Trang</t>
  </si>
  <si>
    <t>H1910001</t>
  </si>
  <si>
    <t>Lê Thị Từng</t>
  </si>
  <si>
    <t>H1602007</t>
  </si>
  <si>
    <t>Nông Thị Thủy Ngân</t>
  </si>
  <si>
    <t>H2001001</t>
  </si>
  <si>
    <t>H1504012</t>
  </si>
  <si>
    <t>Nguyễn Thùy Linh</t>
  </si>
  <si>
    <t>H1506001</t>
  </si>
  <si>
    <t>Mai Văn Tới</t>
  </si>
  <si>
    <t>H1506005</t>
  </si>
  <si>
    <t>H1512016</t>
  </si>
  <si>
    <t>H1608020</t>
  </si>
  <si>
    <t>Trần Đức Thuận</t>
  </si>
  <si>
    <t>H1702008</t>
  </si>
  <si>
    <t>Nguyễn Thị Mỹ Hậu</t>
  </si>
  <si>
    <t>H1704004</t>
  </si>
  <si>
    <t>Ngô Phương Thùy</t>
  </si>
  <si>
    <t>H1708040</t>
  </si>
  <si>
    <t>Hoàng Thị Hiệp</t>
  </si>
  <si>
    <t>H1803052</t>
  </si>
  <si>
    <t>Nguyễn Đức Tân</t>
  </si>
  <si>
    <t>H1902055</t>
  </si>
  <si>
    <t>Hà Thị Lưu</t>
  </si>
  <si>
    <t>H1908032</t>
  </si>
  <si>
    <t>Hoàng Văn Huynh</t>
  </si>
  <si>
    <t>H2003005</t>
  </si>
  <si>
    <t>H2003034</t>
  </si>
  <si>
    <t>H1601008</t>
  </si>
  <si>
    <t>Lê Thị Anh</t>
  </si>
  <si>
    <t>H1603020</t>
  </si>
  <si>
    <t>Hà Thị Tuyên</t>
  </si>
  <si>
    <t>H1609009</t>
  </si>
  <si>
    <t>Quách Thị Hạnh</t>
  </si>
  <si>
    <t>H1704001</t>
  </si>
  <si>
    <t>Nguyễn Thị Phận</t>
  </si>
  <si>
    <t>H1707010</t>
  </si>
  <si>
    <t>Hà Thị Hạnh</t>
  </si>
  <si>
    <t>H1711015</t>
  </si>
  <si>
    <t>Hoàng Văn Xiên</t>
  </si>
  <si>
    <t>H1802029</t>
  </si>
  <si>
    <t>Hà Thị Gia</t>
  </si>
  <si>
    <t>H1902041</t>
  </si>
  <si>
    <t>Nông Văn Hồng</t>
  </si>
  <si>
    <t>H1902054</t>
  </si>
  <si>
    <t>Nguyễn Thị Ngoan</t>
  </si>
  <si>
    <t>H1902115</t>
  </si>
  <si>
    <t>Bùi Thị Thủy</t>
  </si>
  <si>
    <t>H1905051</t>
  </si>
  <si>
    <t>Bùi Thị Nhờ</t>
  </si>
  <si>
    <t>H1703001</t>
  </si>
  <si>
    <t>Vũ Thị Huyền Trang</t>
  </si>
  <si>
    <t>H1707014</t>
  </si>
  <si>
    <t>Nguyễn Thị Nga</t>
  </si>
  <si>
    <t>H1707033</t>
  </si>
  <si>
    <t>Hoàng Thị Hằng</t>
  </si>
  <si>
    <t>H1710009</t>
  </si>
  <si>
    <t>H1802050</t>
  </si>
  <si>
    <t>Mã Thị Thu</t>
  </si>
  <si>
    <t>H1805003</t>
  </si>
  <si>
    <t>Dương Thị Kiều</t>
  </si>
  <si>
    <t>H1806026</t>
  </si>
  <si>
    <t>Hà Thị Thắm</t>
  </si>
  <si>
    <t>H1902011</t>
  </si>
  <si>
    <t>Lộc Thị Bắc</t>
  </si>
  <si>
    <t>H1902017</t>
  </si>
  <si>
    <t>Hoàng Thị Dừa</t>
  </si>
  <si>
    <t>H1902020</t>
  </si>
  <si>
    <t>Nông Văn Mới</t>
  </si>
  <si>
    <t>H1902064</t>
  </si>
  <si>
    <t>Chẩu Thị Hường</t>
  </si>
  <si>
    <t>H1903045</t>
  </si>
  <si>
    <t>Đoàn Thị Huyền</t>
  </si>
  <si>
    <t>H1905001</t>
  </si>
  <si>
    <t>Cao Văn Tùng</t>
  </si>
  <si>
    <t>H1909028</t>
  </si>
  <si>
    <t>Bùi Thị Lan</t>
  </si>
  <si>
    <t>H2002076</t>
  </si>
  <si>
    <t>H1504008</t>
  </si>
  <si>
    <t>Nguyễn Thị Luân</t>
  </si>
  <si>
    <t>LFEM Manufacturing/ Sản xuất LFEM</t>
  </si>
  <si>
    <t>H1508022</t>
  </si>
  <si>
    <t>Vũ Văn Sang</t>
  </si>
  <si>
    <t>H1611002</t>
  </si>
  <si>
    <t>Nguyễn Thị Kim Lanh</t>
  </si>
  <si>
    <t>H1703016</t>
  </si>
  <si>
    <t>Ma Thị Chinh</t>
  </si>
  <si>
    <t>H1803061</t>
  </si>
  <si>
    <t>Nguyễn Thị Thắm</t>
  </si>
  <si>
    <t>H1806013</t>
  </si>
  <si>
    <t>Nguyễn Thị Duyên</t>
  </si>
  <si>
    <t>H1707047</t>
  </si>
  <si>
    <t>Cao Thị Phượng</t>
  </si>
  <si>
    <t>H1603051</t>
  </si>
  <si>
    <t>Nguyễn Trọng Kiểm</t>
  </si>
  <si>
    <t>H1606015</t>
  </si>
  <si>
    <t>Lê Thị Thủy</t>
  </si>
  <si>
    <t>H1611009</t>
  </si>
  <si>
    <t>Ngô Minh Tiến</t>
  </si>
  <si>
    <t>H1707044</t>
  </si>
  <si>
    <t>Nhữ Thị Hạnh</t>
  </si>
  <si>
    <t>H1708024</t>
  </si>
  <si>
    <t>Đào Văn Sơn</t>
  </si>
  <si>
    <t>H1803044</t>
  </si>
  <si>
    <t>Nguyễn Văn Mạnh</t>
  </si>
  <si>
    <t>H1803068</t>
  </si>
  <si>
    <t>Nguyễn Thiên Thắng</t>
  </si>
  <si>
    <t>H1709012</t>
  </si>
  <si>
    <t>Nguyễn Thị Khuyên</t>
  </si>
  <si>
    <t>H1602018</t>
  </si>
  <si>
    <t>Đặng Thị Mai</t>
  </si>
  <si>
    <t>H1603001</t>
  </si>
  <si>
    <t>Nông Thị Hảo</t>
  </si>
  <si>
    <t>H1703037</t>
  </si>
  <si>
    <t>Triệu Thị Thanh</t>
  </si>
  <si>
    <t>H1803025</t>
  </si>
  <si>
    <t>Cầm Thị Thủy</t>
  </si>
  <si>
    <t>H1804017</t>
  </si>
  <si>
    <t>Phạm Thị Thảo</t>
  </si>
  <si>
    <t>H1908007</t>
  </si>
  <si>
    <t>Bế Ích Hiến</t>
  </si>
  <si>
    <t>H1512003</t>
  </si>
  <si>
    <t>Đào Duy Vinh</t>
  </si>
  <si>
    <t>H1603052</t>
  </si>
  <si>
    <t>Nguyễn Đắc Bình</t>
  </si>
  <si>
    <t>H1708023</t>
  </si>
  <si>
    <t>Đặng Công Hoàn</t>
  </si>
  <si>
    <t>H1804010</t>
  </si>
  <si>
    <t>Cao Thị Mai Hoa</t>
  </si>
  <si>
    <t>H1806001</t>
  </si>
  <si>
    <t>Nông Thị Hằng</t>
  </si>
  <si>
    <t>H1803069</t>
  </si>
  <si>
    <t>Tạ Thị Vân Anh</t>
  </si>
  <si>
    <t>H1603037</t>
  </si>
  <si>
    <t>Nguyễn Văn Dự</t>
  </si>
  <si>
    <t>H1706016</t>
  </si>
  <si>
    <t>Lương Thị Lệ</t>
  </si>
  <si>
    <t>H1708010</t>
  </si>
  <si>
    <t>Đào Trung Thủy</t>
  </si>
  <si>
    <t>H1709019</t>
  </si>
  <si>
    <t>Vi Thị Dung</t>
  </si>
  <si>
    <t>H1902068</t>
  </si>
  <si>
    <t>Nguyễn Thị Thùy</t>
  </si>
  <si>
    <t>H1903058</t>
  </si>
  <si>
    <t>Hà Thị Lệ</t>
  </si>
  <si>
    <t>H1904012</t>
  </si>
  <si>
    <t>Nguyễn Trọng Xuân</t>
  </si>
  <si>
    <t>H2002075</t>
  </si>
  <si>
    <t>Lang Thị Liêm</t>
  </si>
  <si>
    <t>H1504005</t>
  </si>
  <si>
    <t>Phan Văn Duệ</t>
  </si>
  <si>
    <t>H1504007</t>
  </si>
  <si>
    <t>H1506010</t>
  </si>
  <si>
    <t>Hà Văn Thành</t>
  </si>
  <si>
    <t>H1803012</t>
  </si>
  <si>
    <t>Nguyễn Thị Thúy Hà</t>
  </si>
  <si>
    <t>CSP Manufacturing/ Sản xuất CSP</t>
  </si>
  <si>
    <t>H1602001</t>
  </si>
  <si>
    <t>Nguyễn Ngọc Nam</t>
  </si>
  <si>
    <t>H1605001</t>
  </si>
  <si>
    <t>Trần Đức Trường</t>
  </si>
  <si>
    <t>H1706014</t>
  </si>
  <si>
    <t>Đinh Bá Thắng</t>
  </si>
  <si>
    <t>H1803028</t>
  </si>
  <si>
    <t>H1905021</t>
  </si>
  <si>
    <t>H1909002</t>
  </si>
  <si>
    <t>Vi Văn Khánh</t>
  </si>
  <si>
    <t>H1909014</t>
  </si>
  <si>
    <t>Nguyễn Hoàng Huy</t>
  </si>
  <si>
    <t>H1909015</t>
  </si>
  <si>
    <t>Lê Thị Thu Hà</t>
  </si>
  <si>
    <t>H1909021</t>
  </si>
  <si>
    <t>H1909030</t>
  </si>
  <si>
    <t>Lê Minh Thuật</t>
  </si>
  <si>
    <t>H1910002</t>
  </si>
  <si>
    <t>Đào Xuân Tùng</t>
  </si>
  <si>
    <t>H1910003</t>
  </si>
  <si>
    <t>Phạm Thanh Liêm</t>
  </si>
  <si>
    <t>H1910004</t>
  </si>
  <si>
    <t>Lưu Văn Luân</t>
  </si>
  <si>
    <t>H1910005</t>
  </si>
  <si>
    <t>Lê Đình Vậy</t>
  </si>
  <si>
    <t>H1910007</t>
  </si>
  <si>
    <t>Nguyễn Xuân Thành</t>
  </si>
  <si>
    <t>H1910022</t>
  </si>
  <si>
    <t>Đỗ Văn Chỉnh</t>
  </si>
  <si>
    <t>H1910025</t>
  </si>
  <si>
    <t>Hoàng Văn Thời</t>
  </si>
  <si>
    <t>H1910029</t>
  </si>
  <si>
    <t>Nguyễn Thành Trung</t>
  </si>
  <si>
    <t>H1910030</t>
  </si>
  <si>
    <t>Trịnh Hoàng Sơn</t>
  </si>
  <si>
    <t>H1910042</t>
  </si>
  <si>
    <t>Lê Khắc Quý</t>
  </si>
  <si>
    <t>H1910044</t>
  </si>
  <si>
    <t>Đinh Thị Hồng Phúc</t>
  </si>
  <si>
    <t>H1911001</t>
  </si>
  <si>
    <t>Chu Văn Trường</t>
  </si>
  <si>
    <t>H1911003</t>
  </si>
  <si>
    <t>Hoàng Văn Lỵ</t>
  </si>
  <si>
    <t>H1911011</t>
  </si>
  <si>
    <t>Dương Ngọc Kiên</t>
  </si>
  <si>
    <t>H1911012</t>
  </si>
  <si>
    <t>Đỗ Văn Luynh</t>
  </si>
  <si>
    <t>H1911025</t>
  </si>
  <si>
    <t>Phạm Văn Đá</t>
  </si>
  <si>
    <t>H1912002</t>
  </si>
  <si>
    <t>Trần Văn Tuyến</t>
  </si>
  <si>
    <t>H1912004</t>
  </si>
  <si>
    <t>Trần Thị Giang</t>
  </si>
  <si>
    <t>H1912005</t>
  </si>
  <si>
    <t>Hoàng Xuân Sáng</t>
  </si>
  <si>
    <t>H2002048</t>
  </si>
  <si>
    <t>H2002097</t>
  </si>
  <si>
    <t>H2003042</t>
  </si>
  <si>
    <t>H2003043</t>
  </si>
  <si>
    <t>H2003052</t>
  </si>
  <si>
    <t>H1507056</t>
  </si>
  <si>
    <t>Đỗ Thị Anh</t>
  </si>
  <si>
    <t>H1509008</t>
  </si>
  <si>
    <t>Nguyễn Thị Hà</t>
  </si>
  <si>
    <t>H1703024</t>
  </si>
  <si>
    <t>Nguyễn Thế Lượng</t>
  </si>
  <si>
    <t>H1703026</t>
  </si>
  <si>
    <t>Hoàng Thị Nga</t>
  </si>
  <si>
    <t>H1802054</t>
  </si>
  <si>
    <t>Hà Thị Xuân</t>
  </si>
  <si>
    <t>H1911008</t>
  </si>
  <si>
    <t>H2002041</t>
  </si>
  <si>
    <t>Phạm Thị Kim Niên</t>
  </si>
  <si>
    <t>H2002098</t>
  </si>
  <si>
    <t>H2003024</t>
  </si>
  <si>
    <t>H1507053</t>
  </si>
  <si>
    <t>Nguyễn Thị Nhẫn</t>
  </si>
  <si>
    <t>H1508016</t>
  </si>
  <si>
    <t>Tạ Thị Tuyết Nhung</t>
  </si>
  <si>
    <t>H1602004</t>
  </si>
  <si>
    <t>Trịnh Thị Thanh</t>
  </si>
  <si>
    <t>H1608030</t>
  </si>
  <si>
    <t>Hoàng Thị Bền</t>
  </si>
  <si>
    <t>H1809034</t>
  </si>
  <si>
    <t>Quách Bùi Đức</t>
  </si>
  <si>
    <t>H1809036</t>
  </si>
  <si>
    <t>Chẩu Thị Tiền</t>
  </si>
  <si>
    <t>H1902075</t>
  </si>
  <si>
    <t>Quách Ngọc Tuấn</t>
  </si>
  <si>
    <t>H2002033</t>
  </si>
  <si>
    <t>Đinh Văn Huy</t>
  </si>
  <si>
    <t>H2002037</t>
  </si>
  <si>
    <t>Quan Thị Tuyền</t>
  </si>
  <si>
    <t>H2002039</t>
  </si>
  <si>
    <t>H2002052</t>
  </si>
  <si>
    <t>Lê Đức Hiệp</t>
  </si>
  <si>
    <t>H1512002</t>
  </si>
  <si>
    <t>Nguyễn Hoài Sơn</t>
  </si>
  <si>
    <t>H1601003</t>
  </si>
  <si>
    <t>Nguyễn Khắc Đông</t>
  </si>
  <si>
    <t>H1811004</t>
  </si>
  <si>
    <t>Nguyễn Thị Quỳnh</t>
  </si>
  <si>
    <t>H1903050</t>
  </si>
  <si>
    <t>H1907002</t>
  </si>
  <si>
    <t>Nguyễn Thị Huyền Trang</t>
  </si>
  <si>
    <t>H2003002</t>
  </si>
  <si>
    <t>H1805001</t>
  </si>
  <si>
    <t>Nguyễn Nhân Thuyết</t>
  </si>
  <si>
    <t>H1810011</t>
  </si>
  <si>
    <t>Trần Văn Tuân</t>
  </si>
  <si>
    <t>H1810031</t>
  </si>
  <si>
    <t>Vi Thị Thái</t>
  </si>
  <si>
    <t>H1812008</t>
  </si>
  <si>
    <t>Triệu Văn Út</t>
  </si>
  <si>
    <t>H1909013</t>
  </si>
  <si>
    <t>Đào Đức Hà</t>
  </si>
  <si>
    <t>H1910045</t>
  </si>
  <si>
    <t>Hoàng Thị Yến</t>
  </si>
  <si>
    <t>H2002044</t>
  </si>
  <si>
    <t>Hà Sỹ Hoàng</t>
  </si>
  <si>
    <t>H2002074</t>
  </si>
  <si>
    <t>Vi Thị Kiều</t>
  </si>
  <si>
    <t>H2003003</t>
  </si>
  <si>
    <t>Bùi Văn Hiệu</t>
  </si>
  <si>
    <t>H1711024</t>
  </si>
  <si>
    <t>H1804005</t>
  </si>
  <si>
    <t>Nguyễn Đình Quynh</t>
  </si>
  <si>
    <t>H1804032</t>
  </si>
  <si>
    <t>Ngô Đức Cường</t>
  </si>
  <si>
    <t>H1809026</t>
  </si>
  <si>
    <t>Bùi Thị Xuân</t>
  </si>
  <si>
    <t>H1811007</t>
  </si>
  <si>
    <t>Đào Đức Trường</t>
  </si>
  <si>
    <t>H1902102</t>
  </si>
  <si>
    <t>Lường Thị Hương</t>
  </si>
  <si>
    <t>H1903046</t>
  </si>
  <si>
    <t>Nguyễn Đức Vàng</t>
  </si>
  <si>
    <t>H1903047</t>
  </si>
  <si>
    <t>Nguyễn Phụ Đoàn</t>
  </si>
  <si>
    <t>H1905047</t>
  </si>
  <si>
    <t>Bùi Thị Hạnh</t>
  </si>
  <si>
    <t>H1905048</t>
  </si>
  <si>
    <t>Bùi Thị Nụ</t>
  </si>
  <si>
    <t>H1908024</t>
  </si>
  <si>
    <t>Nguyễn Đình Dũng</t>
  </si>
  <si>
    <t>H2003049</t>
  </si>
  <si>
    <t>Dương Thị Duyên</t>
  </si>
  <si>
    <t>H1504001</t>
  </si>
  <si>
    <t>Nguyễn Thế Huy</t>
  </si>
  <si>
    <t>WLP 1 Technology/ Kỹ thuật WLP 1</t>
  </si>
  <si>
    <t>H1504002</t>
  </si>
  <si>
    <t>Nguyễn Đức Trai</t>
  </si>
  <si>
    <t>WLP 1 Manufacturing/ Sản xuất WLP 1</t>
  </si>
  <si>
    <t>H1510001</t>
  </si>
  <si>
    <t>Đồng Đức Trọng</t>
  </si>
  <si>
    <t>H1602003</t>
  </si>
  <si>
    <t>Bùi Văn Dương</t>
  </si>
  <si>
    <t>H1611001</t>
  </si>
  <si>
    <t>Đỗ Văn Công</t>
  </si>
  <si>
    <t>H1709038</t>
  </si>
  <si>
    <t>Nguyễn Văn Công</t>
  </si>
  <si>
    <t>H1709040</t>
  </si>
  <si>
    <t>Lê Ngọc Tân</t>
  </si>
  <si>
    <t>H1806002</t>
  </si>
  <si>
    <t xml:space="preserve">Đỗ Thị Lan Anh
</t>
  </si>
  <si>
    <t>H1908019</t>
  </si>
  <si>
    <t>Nguyễn Văn Hưng</t>
  </si>
  <si>
    <t>H1909003</t>
  </si>
  <si>
    <t>Hoàng Văn Tin</t>
  </si>
  <si>
    <t>H1909004</t>
  </si>
  <si>
    <t>Bùi Văn Thoại</t>
  </si>
  <si>
    <t>H1909012</t>
  </si>
  <si>
    <t>Ngô Tạo Hiếu</t>
  </si>
  <si>
    <t>H2002079</t>
  </si>
  <si>
    <t xml:space="preserve">Bùi Công Huynh </t>
  </si>
  <si>
    <t>H2002080</t>
  </si>
  <si>
    <t xml:space="preserve">Lăng Văn Đạt  </t>
  </si>
  <si>
    <t>H2002096</t>
  </si>
  <si>
    <t xml:space="preserve">Nguyễn Danh Đoàn </t>
  </si>
  <si>
    <t>H1709037</t>
  </si>
  <si>
    <t xml:space="preserve">Dương Thị Hồng Năm </t>
  </si>
  <si>
    <t>H2003015</t>
  </si>
  <si>
    <t>Ngô Thị Hạnh</t>
  </si>
  <si>
    <t>H2003030</t>
  </si>
  <si>
    <t>H2005002</t>
  </si>
  <si>
    <t>H1803029</t>
  </si>
  <si>
    <t>Chảo Mùi Ta</t>
  </si>
  <si>
    <t>H1608013</t>
  </si>
  <si>
    <t>H1902023</t>
  </si>
  <si>
    <t>Hồ Thanh Thúy</t>
  </si>
  <si>
    <t>H2002099</t>
  </si>
  <si>
    <t xml:space="preserve">Ngô Thị Quỳnh </t>
  </si>
  <si>
    <t>Nguyễn Thị Hòa</t>
  </si>
  <si>
    <t>H2003033</t>
  </si>
  <si>
    <t>Cao Thị Hiền</t>
  </si>
  <si>
    <t>H2003047</t>
  </si>
  <si>
    <t>Ngân Thị Hằng</t>
  </si>
  <si>
    <t>TOTAL</t>
  </si>
  <si>
    <t>Bùi Văn Hoàng</t>
  </si>
  <si>
    <t xml:space="preserve">Nguyễn Duy Linh </t>
  </si>
  <si>
    <t>H2006002</t>
  </si>
  <si>
    <t>Bùi Lệ Quyên</t>
  </si>
  <si>
    <t>H2006021</t>
  </si>
  <si>
    <t>Nguyễn Đắc Bảo</t>
  </si>
  <si>
    <t>H2006023</t>
  </si>
  <si>
    <t>H2006025</t>
  </si>
  <si>
    <t>H2006027</t>
  </si>
  <si>
    <t>Đỗ Thị Tính</t>
  </si>
  <si>
    <t>Phạm Thị Thái</t>
  </si>
  <si>
    <t>H2006032</t>
  </si>
  <si>
    <t>H2006030</t>
  </si>
  <si>
    <t>Phạm Thị Tình</t>
  </si>
  <si>
    <t>H2006031</t>
  </si>
  <si>
    <t>Ngô Thị Hồng</t>
  </si>
  <si>
    <t>H2007010</t>
  </si>
  <si>
    <t>Hồ Thị Lệ Thủy</t>
  </si>
  <si>
    <t>H2007007</t>
  </si>
  <si>
    <t>Lương Ngọc Huyền</t>
  </si>
  <si>
    <t>H2007011</t>
  </si>
  <si>
    <t>LFEM Technology/ Kỹ thuật LFEM</t>
  </si>
  <si>
    <t>H2007012</t>
  </si>
  <si>
    <t>H2007019</t>
  </si>
  <si>
    <t>H2007022</t>
  </si>
  <si>
    <t>H2007015</t>
  </si>
  <si>
    <t>H2007024</t>
  </si>
  <si>
    <t>Vũ Sỹ Lộc</t>
  </si>
  <si>
    <t>Nguyễn Thị Quyên</t>
  </si>
  <si>
    <t>Vi Thị Hải Yến</t>
  </si>
  <si>
    <t>H2007014</t>
  </si>
  <si>
    <t>H2007021</t>
  </si>
  <si>
    <t>Phạm Thị Cúc</t>
  </si>
  <si>
    <t>Human Resource/ HCNS (Utility)</t>
  </si>
  <si>
    <t>27/02/2018</t>
  </si>
  <si>
    <t>H2007025</t>
  </si>
  <si>
    <t>H2007027</t>
  </si>
  <si>
    <t>Mai Thị Thùy</t>
  </si>
  <si>
    <t>Võ Tiến Toàn</t>
  </si>
  <si>
    <t>H2007029</t>
  </si>
  <si>
    <t>Đỗ Đăng Thông</t>
  </si>
  <si>
    <t>H2008007</t>
  </si>
  <si>
    <t>H2008008</t>
  </si>
  <si>
    <t>H2008006</t>
  </si>
  <si>
    <t>Phạm Thị Linh</t>
  </si>
  <si>
    <t xml:space="preserve">Nguyễn Nghĩa Tảo  </t>
  </si>
  <si>
    <t>H2008011</t>
  </si>
  <si>
    <t>H2008024</t>
  </si>
  <si>
    <t>Nguyễn Thị Hiền</t>
  </si>
  <si>
    <t>H2008015</t>
  </si>
  <si>
    <t>H2008031</t>
  </si>
  <si>
    <t>Lê Thị Lan</t>
  </si>
  <si>
    <t>Nguyễn Thị Mai Anh</t>
  </si>
  <si>
    <t>H2008055</t>
  </si>
  <si>
    <t>Nông Thị Tuyên</t>
  </si>
  <si>
    <t>H2008050</t>
  </si>
  <si>
    <t>Xa Thị Tính</t>
  </si>
  <si>
    <t>H2008022</t>
  </si>
  <si>
    <t>Phạm Phi Hùng</t>
  </si>
  <si>
    <t>H2008023</t>
  </si>
  <si>
    <t>Phạm Văn Nhật</t>
  </si>
  <si>
    <t>H2009004</t>
  </si>
  <si>
    <t>H2009007</t>
  </si>
  <si>
    <t>H2009016</t>
  </si>
  <si>
    <t>Hoàng Thị Thương</t>
  </si>
  <si>
    <t>Thái Thị Huệ</t>
  </si>
  <si>
    <t>Ma Khánh Chiến</t>
  </si>
  <si>
    <t>H2009010</t>
  </si>
  <si>
    <t>H2009031</t>
  </si>
  <si>
    <t>Trương Thị Hoa</t>
  </si>
  <si>
    <t>H2009024</t>
  </si>
  <si>
    <t>H2009022</t>
  </si>
  <si>
    <t>H2009035</t>
  </si>
  <si>
    <t>Trần Văn Tùng</t>
  </si>
  <si>
    <t>H2009011</t>
  </si>
  <si>
    <t>H2009013</t>
  </si>
  <si>
    <t>H2009045</t>
  </si>
  <si>
    <t>H2009043</t>
  </si>
  <si>
    <t>H2009048</t>
  </si>
  <si>
    <t>NB</t>
  </si>
  <si>
    <t>H2009047</t>
  </si>
  <si>
    <t>H2009049</t>
  </si>
  <si>
    <t>H2009055</t>
  </si>
  <si>
    <t>Nguyễn Đăng Thắng</t>
  </si>
  <si>
    <t>H2009051</t>
  </si>
  <si>
    <t>H2009057</t>
  </si>
  <si>
    <t>Quách Hiệp Công</t>
  </si>
  <si>
    <t>Hỗ trợ thời gian làm việc</t>
  </si>
  <si>
    <t>150% ngày thường
TV</t>
  </si>
  <si>
    <t>200% đêm ngày thường
TV</t>
  </si>
  <si>
    <t>200% ngày chủ nhật
TV</t>
  </si>
  <si>
    <t>270% đêm chủ nhật
TV</t>
  </si>
  <si>
    <t>300% ngày lễ
TV</t>
  </si>
  <si>
    <t>390% đêm ngày lễ
TV</t>
  </si>
  <si>
    <t>150% ngày thường
CT</t>
  </si>
  <si>
    <t>200% đêm ngày thường
CT</t>
  </si>
  <si>
    <t>200% ngày chủ nhật
CT</t>
  </si>
  <si>
    <t>270% đêm chủ nhật
CT</t>
  </si>
  <si>
    <t>300% ngày lễ
CT</t>
  </si>
  <si>
    <t>390% đêm ngày lễ
CT</t>
  </si>
  <si>
    <t>H2010008</t>
  </si>
  <si>
    <t>H2010009</t>
  </si>
  <si>
    <t>Triệu Thị Phụng</t>
  </si>
  <si>
    <t>Triệu Thị Huế</t>
  </si>
  <si>
    <t>H2010004</t>
  </si>
  <si>
    <t>H2010002</t>
  </si>
  <si>
    <t>H2010005</t>
  </si>
  <si>
    <t>Bùi Văn Chung</t>
  </si>
  <si>
    <t>Hoàng Thị Duyên</t>
  </si>
  <si>
    <t>H2010022</t>
  </si>
  <si>
    <t>Bùi Thị Niềm</t>
  </si>
  <si>
    <t>H2010025</t>
  </si>
  <si>
    <t>H2010031</t>
  </si>
  <si>
    <t>H2010028</t>
  </si>
  <si>
    <t>VP</t>
  </si>
  <si>
    <t>H2011001</t>
  </si>
  <si>
    <t>H2011002</t>
  </si>
  <si>
    <t>H2011005</t>
  </si>
  <si>
    <t>H2011010</t>
  </si>
  <si>
    <t>H2011013</t>
  </si>
  <si>
    <t>H2011009</t>
  </si>
  <si>
    <t>H2011014</t>
  </si>
  <si>
    <t>H2011017</t>
  </si>
  <si>
    <t>Đặng Thị Ẳn</t>
  </si>
  <si>
    <t>Đặng Thị Nẻo</t>
  </si>
  <si>
    <t>Phạm Thị Thùy</t>
  </si>
  <si>
    <t>Phạm Thị Hoài Thương</t>
  </si>
  <si>
    <t>Hoàng Văn Đông</t>
  </si>
  <si>
    <t>Lăng Thị Sắm</t>
  </si>
  <si>
    <t>Quan Việt Minh</t>
  </si>
  <si>
    <t>Hoàng Lâm Viên</t>
  </si>
  <si>
    <t>H2011029</t>
  </si>
  <si>
    <t>Đinh Thị Linh</t>
  </si>
  <si>
    <t>H2011028</t>
  </si>
  <si>
    <t>Quan Thị Thơm</t>
  </si>
  <si>
    <t>H2011021</t>
  </si>
  <si>
    <t>H2011023</t>
  </si>
  <si>
    <t>H2011024</t>
  </si>
  <si>
    <t>H2011025</t>
  </si>
  <si>
    <t>H2011030</t>
  </si>
  <si>
    <t>H2011026</t>
  </si>
  <si>
    <t>H2011038</t>
  </si>
  <si>
    <t>Đinh Thị Nhung</t>
  </si>
  <si>
    <t>H2011035</t>
  </si>
  <si>
    <t>H2011036</t>
  </si>
  <si>
    <t>H2011037</t>
  </si>
  <si>
    <t xml:space="preserve">Đinh Thị Hồng Hạnh </t>
  </si>
  <si>
    <t xml:space="preserve">Nguyễn Thị Hà </t>
  </si>
  <si>
    <t>H2012008</t>
  </si>
  <si>
    <t>H2012003</t>
  </si>
  <si>
    <t>H2012005</t>
  </si>
  <si>
    <t>H2012007</t>
  </si>
  <si>
    <t>Hoàng Văn Hiếu</t>
  </si>
  <si>
    <t>Nguyễn Thị Quỳnh Mai</t>
  </si>
  <si>
    <t>Hà Đặng Ngọc Giang</t>
  </si>
  <si>
    <t>Quan Thanh Bình</t>
  </si>
  <si>
    <t>H2012013</t>
  </si>
  <si>
    <t>Tống Tất Đồng</t>
  </si>
  <si>
    <t>H2012014</t>
  </si>
  <si>
    <t>Lừu Thị Sú</t>
  </si>
  <si>
    <t>H2012010</t>
  </si>
  <si>
    <t>H2101004</t>
  </si>
  <si>
    <t>H2101003</t>
  </si>
  <si>
    <t>H2101007</t>
  </si>
  <si>
    <t>Phạm Đình Sỹ</t>
  </si>
  <si>
    <t>H2101001</t>
  </si>
  <si>
    <t>H2101010</t>
  </si>
  <si>
    <t>H2101015</t>
  </si>
  <si>
    <t>H2101017</t>
  </si>
  <si>
    <t>H2101021</t>
  </si>
  <si>
    <t>Lê Thị Sim</t>
  </si>
  <si>
    <t>SX</t>
  </si>
  <si>
    <t>H2102007</t>
  </si>
  <si>
    <t xml:space="preserve">Nguyễn Thị Thu Hà </t>
  </si>
  <si>
    <t>Nguyễn Thị Mai Linh</t>
  </si>
  <si>
    <t>Nguyễn Thị Thơm</t>
  </si>
  <si>
    <t>Nguyễn Quang Thắng</t>
  </si>
  <si>
    <t>Nguyễn Văn Sơn</t>
  </si>
  <si>
    <t>Nguyễn Văn Việt</t>
  </si>
  <si>
    <t>Hoàng Văn Tư</t>
  </si>
  <si>
    <t>Nguyễn Văn Hùng</t>
  </si>
  <si>
    <t>Dương Nhân Nghĩa</t>
  </si>
  <si>
    <t>Đỗ Trung Kiên</t>
  </si>
  <si>
    <t>Bùi Công Hiệp</t>
  </si>
  <si>
    <t>Nguyễn Văn Trinh</t>
  </si>
  <si>
    <t>Bùi Đăng Đô</t>
  </si>
  <si>
    <t>Đinh Thị Kim Thúy</t>
  </si>
  <si>
    <t>Vũ Văn Tiến</t>
  </si>
  <si>
    <t>Nguyễn Thành Lương</t>
  </si>
  <si>
    <t>Nguyễn Công Minh</t>
  </si>
  <si>
    <t>Phạm Thị Thu Trang</t>
  </si>
  <si>
    <t>Nguyễn Văn Tấn</t>
  </si>
  <si>
    <t>Nguyễn Đăng Quyền</t>
  </si>
  <si>
    <t>Nguyễn Khoa Tâm</t>
  </si>
  <si>
    <t>Nguyễn Hồng Sơn</t>
  </si>
  <si>
    <t>H2102003</t>
  </si>
  <si>
    <t>Nguyễn Anh Tú</t>
  </si>
  <si>
    <t>H2102014</t>
  </si>
  <si>
    <t>H2102026</t>
  </si>
  <si>
    <t>H2102028</t>
  </si>
  <si>
    <t>Trương Mỹ Khánh</t>
  </si>
  <si>
    <t>Lương Thị Ánh</t>
  </si>
  <si>
    <t>H2102008</t>
  </si>
  <si>
    <t>Tô Văn Cường</t>
  </si>
  <si>
    <t>H2102011</t>
  </si>
  <si>
    <t>H2102016</t>
  </si>
  <si>
    <t>H2102018</t>
  </si>
  <si>
    <t>Hoàng Khánh Tùng</t>
  </si>
  <si>
    <t>Nguyễn Thị Ngợi</t>
  </si>
  <si>
    <t>Đỗ Văn Bộ</t>
  </si>
  <si>
    <t>H2102047</t>
  </si>
  <si>
    <t>H2102048</t>
  </si>
  <si>
    <t>Hoàng Thị Minh Huệ</t>
  </si>
  <si>
    <t>Lê Thị Hải Yến</t>
  </si>
  <si>
    <t>H2102049</t>
  </si>
  <si>
    <t>H2102025</t>
  </si>
  <si>
    <t>H2102030</t>
  </si>
  <si>
    <t>Bùi Văn Anh</t>
  </si>
  <si>
    <t>Hà Thị Lệ Mơ</t>
  </si>
  <si>
    <t>H2102033</t>
  </si>
  <si>
    <t>H2102034</t>
  </si>
  <si>
    <t>H2102037</t>
  </si>
  <si>
    <t>H2102039</t>
  </si>
  <si>
    <t>Katơr Thị Cảnh</t>
  </si>
  <si>
    <t>Hoàng Thị Thanh Hoa</t>
  </si>
  <si>
    <t xml:space="preserve">Trần Thị Quỳnh Nga  </t>
  </si>
  <si>
    <t xml:space="preserve">Nguyễn Tiến Trường </t>
  </si>
  <si>
    <t>H2103003</t>
  </si>
  <si>
    <t>Nguyễn Minh Đức</t>
  </si>
  <si>
    <t>H2103015</t>
  </si>
  <si>
    <t>Hoàng Trường Giang</t>
  </si>
  <si>
    <t>H2103002</t>
  </si>
  <si>
    <t>H2103013</t>
  </si>
  <si>
    <t>Hỏa Thị Vinh</t>
  </si>
  <si>
    <t>H2103011</t>
  </si>
  <si>
    <t>H2103037</t>
  </si>
  <si>
    <t>Hoàng Thị Tiếp</t>
  </si>
  <si>
    <t>H2103029</t>
  </si>
  <si>
    <t>H2103021</t>
  </si>
  <si>
    <t>H2103022</t>
  </si>
  <si>
    <t>H2103023</t>
  </si>
  <si>
    <t>Nguyễn Thị Đức</t>
  </si>
  <si>
    <t>Lê Thị Phượng</t>
  </si>
  <si>
    <t>H2103020</t>
  </si>
  <si>
    <t>H2103019</t>
  </si>
  <si>
    <t>H2103036</t>
  </si>
  <si>
    <t>H2103041</t>
  </si>
  <si>
    <t>Nguyễn Thị Diệp</t>
  </si>
  <si>
    <t>H2103038</t>
  </si>
  <si>
    <t>Nguyễn Tiến Hiệp</t>
  </si>
  <si>
    <t>H2103009</t>
  </si>
  <si>
    <t>H2103028</t>
  </si>
  <si>
    <t>H2103044</t>
  </si>
  <si>
    <t>H2103052</t>
  </si>
  <si>
    <t>H2103053</t>
  </si>
  <si>
    <t>H2103055</t>
  </si>
  <si>
    <t xml:space="preserve">Đặng Thị Hiên </t>
  </si>
  <si>
    <t xml:space="preserve">Hồ Mạnh Tùng </t>
  </si>
  <si>
    <t>H2104004</t>
  </si>
  <si>
    <t>Quách Mỹ Linh</t>
  </si>
  <si>
    <t>H2104012</t>
  </si>
  <si>
    <t>H2104008</t>
  </si>
  <si>
    <t>H2104009</t>
  </si>
  <si>
    <t>H2104011</t>
  </si>
  <si>
    <t>Nguyễn Kim Oanh</t>
  </si>
  <si>
    <t xml:space="preserve">Lương Thị Hồng </t>
  </si>
  <si>
    <t>Lê Thị Nhung</t>
  </si>
  <si>
    <t>H2104016</t>
  </si>
  <si>
    <t>Trần Thị Trang</t>
  </si>
  <si>
    <t>H2104015</t>
  </si>
  <si>
    <t>H2104024</t>
  </si>
  <si>
    <t>H2104001</t>
  </si>
  <si>
    <t>H2104018</t>
  </si>
  <si>
    <t>Bùi Thị Sư</t>
  </si>
  <si>
    <t>H2104028</t>
  </si>
  <si>
    <t>Nguyễn Thị Oanh</t>
  </si>
  <si>
    <t>H2104032</t>
  </si>
  <si>
    <t>Ngô Đức Thọ
===&gt; 16/04/2021</t>
  </si>
  <si>
    <t>H2105018</t>
  </si>
  <si>
    <t>H2105009</t>
  </si>
  <si>
    <t>H2105010</t>
  </si>
  <si>
    <t>Lang Thị Trang</t>
  </si>
  <si>
    <t>H2105003</t>
  </si>
  <si>
    <t>Bùi Thị Linh</t>
  </si>
  <si>
    <t>H2105013</t>
  </si>
  <si>
    <t>H2105001</t>
  </si>
  <si>
    <t>Lê Văn Đặng
===&gt;18/07/2021</t>
  </si>
  <si>
    <t>H2105035</t>
  </si>
  <si>
    <t>H2105036</t>
  </si>
  <si>
    <t>H2105025</t>
  </si>
  <si>
    <t>H2105026</t>
  </si>
  <si>
    <t>Triệu Thị Thảo</t>
  </si>
  <si>
    <t>17/05/2021</t>
  </si>
  <si>
    <t>Dương Thị Hằng</t>
  </si>
  <si>
    <t>H2105034</t>
  </si>
  <si>
    <t>B: nghỉ bù trực</t>
  </si>
  <si>
    <t>NB: Nghỉ bù luân phiên</t>
  </si>
  <si>
    <t>H2105032</t>
  </si>
  <si>
    <t>H2105024</t>
  </si>
  <si>
    <t>H2105030</t>
  </si>
  <si>
    <t>H2105031</t>
  </si>
  <si>
    <t>H2105028</t>
  </si>
  <si>
    <t>H2105029</t>
  </si>
  <si>
    <t>Trần Thị Quỳnh</t>
  </si>
  <si>
    <t>Quách Thị Mai Lan</t>
  </si>
  <si>
    <t>Phạm Thị Danh</t>
  </si>
  <si>
    <t>Vi Thị Mỹ Thìn</t>
  </si>
  <si>
    <t>Lương Thị Anh</t>
  </si>
  <si>
    <t>H2105019</t>
  </si>
  <si>
    <t>L70</t>
  </si>
  <si>
    <t>L70: Nghỉ hưởng 70% lương vùng</t>
  </si>
  <si>
    <t>Đỗ Trọng Toán</t>
  </si>
  <si>
    <t>Nguyễn Văn Vinh</t>
  </si>
  <si>
    <t>Uông Sỹ Quý</t>
  </si>
  <si>
    <t>Nguyễn Hữu Thái</t>
  </si>
  <si>
    <t>H2106001</t>
  </si>
  <si>
    <t>H2106002</t>
  </si>
  <si>
    <t xml:space="preserve">Vũ Thị Vân 
</t>
  </si>
  <si>
    <t>Nguyễn Thị Thanh Thúy</t>
  </si>
  <si>
    <t>H2107006</t>
  </si>
  <si>
    <t>Nguyễn Ngọc Sinh</t>
  </si>
  <si>
    <t>H2107004</t>
  </si>
  <si>
    <t>Nguyễn Đình Thanh</t>
  </si>
  <si>
    <t>H2107012</t>
  </si>
  <si>
    <t>H2107019</t>
  </si>
  <si>
    <t>H2107020</t>
  </si>
  <si>
    <t>Lang Thị Ái Nữ</t>
  </si>
  <si>
    <t>H2107002</t>
  </si>
  <si>
    <t>H2107043</t>
  </si>
  <si>
    <t>Hoa Thị Tiềm</t>
  </si>
  <si>
    <t>H2107023</t>
  </si>
  <si>
    <t>Lô Thị Thúy Kiều</t>
  </si>
  <si>
    <t>H2107003</t>
  </si>
  <si>
    <t>H2107015</t>
  </si>
  <si>
    <t>06/07/2021</t>
  </si>
  <si>
    <t>Nguyễn Thị Ninh</t>
  </si>
  <si>
    <t>01/07/2021</t>
  </si>
  <si>
    <t>05/07/2021</t>
  </si>
  <si>
    <t>H2107035</t>
  </si>
  <si>
    <t>Phạm Thị Quỳnh</t>
  </si>
  <si>
    <t>H2107021</t>
  </si>
  <si>
    <t>H2107016</t>
  </si>
  <si>
    <t>H2107025</t>
  </si>
  <si>
    <t>H2107029</t>
  </si>
  <si>
    <t>Hoàng Thị Hương
==&gt;10/07/2021</t>
  </si>
  <si>
    <t>Hà Thị Diệp Linh
==&gt;13/07/2021</t>
  </si>
  <si>
    <t>Nông Thị Ánh 
==&gt;13/07/2021</t>
  </si>
  <si>
    <t xml:space="preserve"> </t>
  </si>
  <si>
    <t>H2107050</t>
  </si>
  <si>
    <t>Chu Quang Đức</t>
  </si>
  <si>
    <t>H2107052</t>
  </si>
  <si>
    <t>H2107053</t>
  </si>
  <si>
    <t xml:space="preserve">Ngân Thị Linh
==&gt;24/07/2021 </t>
  </si>
  <si>
    <t xml:space="preserve">Đặng Thị Phương
==&gt;24/07/2021 </t>
  </si>
  <si>
    <t>H2107060</t>
  </si>
  <si>
    <t>Lê Đức Thắng
===&gt;23/09/2021</t>
  </si>
  <si>
    <t>H2107058</t>
  </si>
  <si>
    <t>Mã Đình Công Lực</t>
  </si>
  <si>
    <t>H2107059</t>
  </si>
  <si>
    <t>H2107051</t>
  </si>
  <si>
    <t>Dương Thị Liêm</t>
  </si>
  <si>
    <t>H2108005</t>
  </si>
  <si>
    <t>Lê Thị Hạnh</t>
  </si>
  <si>
    <t>H2108002</t>
  </si>
  <si>
    <t>Lý Thị Sao</t>
  </si>
  <si>
    <t>H2108009</t>
  </si>
  <si>
    <t>H2108018</t>
  </si>
  <si>
    <t>H2108012</t>
  </si>
  <si>
    <t>H2108015</t>
  </si>
  <si>
    <t>H2108016</t>
  </si>
  <si>
    <t>Nguyễn Thị Tiêu</t>
  </si>
  <si>
    <t>Mạc Thị Uyên</t>
  </si>
  <si>
    <t>Lê Mạnh Dũng</t>
  </si>
  <si>
    <t>H2108023</t>
  </si>
  <si>
    <t>H2108024</t>
  </si>
  <si>
    <t>Nguyễn Thị Thu
===&gt;10/10/2021</t>
  </si>
  <si>
    <t>Nguyễn Thị Phương Thảo
===&gt;10/10/2021</t>
  </si>
  <si>
    <t>H2108039</t>
  </si>
  <si>
    <t>Vi Thúy Hà</t>
  </si>
  <si>
    <t>H2108035</t>
  </si>
  <si>
    <t>H2108037</t>
  </si>
  <si>
    <t>Lương Văn Vũ</t>
  </si>
  <si>
    <t>Quan Hải Lân</t>
  </si>
  <si>
    <t>Quách Tất Tuấn</t>
  </si>
  <si>
    <t>H2108040</t>
  </si>
  <si>
    <t>H2109001</t>
  </si>
  <si>
    <t>Nguyễn Đăng Mạnh
===&gt;23/10/2021</t>
  </si>
  <si>
    <t>MD</t>
  </si>
  <si>
    <t>PMD</t>
  </si>
  <si>
    <t>PM</t>
  </si>
  <si>
    <t>BM</t>
  </si>
  <si>
    <t>làm ca ngày chính thức</t>
  </si>
  <si>
    <t>Làm ca ngày thử việc</t>
  </si>
  <si>
    <t>Làm ca đêm ngày kỷ niệm trước lễ thử việc</t>
  </si>
  <si>
    <t>Làm ca đêm ngày kỷ niệm trước lễ chính thức</t>
  </si>
  <si>
    <t>H2109002</t>
  </si>
  <si>
    <t>Vũ Thị Hồng Diện
===&gt;18/11/2021</t>
  </si>
  <si>
    <t>Nguyễn Văn Tùng
===&gt; 20/04/2021</t>
  </si>
  <si>
    <t>Tạ Quốc Tú
===&gt; 23-06-2021</t>
  </si>
  <si>
    <t>H2108029</t>
  </si>
  <si>
    <t>H2109008</t>
  </si>
  <si>
    <t>H2110006</t>
  </si>
  <si>
    <t>H2110007</t>
  </si>
  <si>
    <t>Bùi Thị Tưởng</t>
  </si>
  <si>
    <t>Ngọc Thị Mai</t>
  </si>
  <si>
    <t>H2110009</t>
  </si>
  <si>
    <t>H2110018</t>
  </si>
  <si>
    <t>Phạm Quốc Cường</t>
  </si>
  <si>
    <t>H2110019</t>
  </si>
  <si>
    <t>Nguyễn Đức Hưng</t>
  </si>
  <si>
    <t>H2110016</t>
  </si>
  <si>
    <t>Nguyễn Thị Toan
===&gt;23/12/2021</t>
  </si>
  <si>
    <t>H2110023</t>
  </si>
  <si>
    <t>Ngô Sóng Ngần 
==&gt;02/11/2021</t>
  </si>
  <si>
    <t>H2110021</t>
  </si>
  <si>
    <t>Trương Thị Hải</t>
  </si>
  <si>
    <t>H2111008</t>
  </si>
  <si>
    <t>Chu Thị Mai Trang
==&gt;13/01/2022</t>
  </si>
  <si>
    <t>H2111013</t>
  </si>
  <si>
    <t>Phạm Thị Thu Hương
==&gt;22/01/2022</t>
  </si>
  <si>
    <t>H2111007</t>
  </si>
  <si>
    <t>D</t>
  </si>
  <si>
    <t>H2111009</t>
  </si>
  <si>
    <t>H2111012</t>
  </si>
  <si>
    <t>Nguyễn Thị Mơ</t>
  </si>
  <si>
    <t>Bùi Thị Thảo</t>
  </si>
  <si>
    <t xml:space="preserve">Nguyễn Văn Điệp </t>
  </si>
  <si>
    <t>H2111001</t>
  </si>
  <si>
    <t>Ngô Văn Trường
( 03/03/2020-&gt;01/05/2020)</t>
  </si>
  <si>
    <t>Ma Tiến Dũng
(12/03/2020-&gt;10/05/2020)</t>
  </si>
  <si>
    <t>Hà Lan Anh</t>
  </si>
  <si>
    <t>Mai Xuân Hồng Phi</t>
  </si>
  <si>
    <t>Nguyễn Trấn Hiệp</t>
  </si>
  <si>
    <t>Nguyễn Ích Phương</t>
  </si>
  <si>
    <t>Nguyễn Ngọc Cương</t>
  </si>
  <si>
    <t>Tạ Thị Thu Trang</t>
  </si>
  <si>
    <t>Cao Thị Nhịu
(21/02/2020)</t>
  </si>
  <si>
    <t>Bùi Ngọc Hà</t>
  </si>
  <si>
    <t>H2111011</t>
  </si>
  <si>
    <t>Tạ Văn Mạnh</t>
  </si>
  <si>
    <t>Trần Thế Hiệp</t>
  </si>
  <si>
    <t>Vũ Đức Hiếu</t>
  </si>
  <si>
    <t>Dương Thanh Thiệp</t>
  </si>
  <si>
    <t>Nguyễn Như Quyết</t>
  </si>
  <si>
    <t>Trịnh Thị Hà</t>
  </si>
  <si>
    <t>Nguyễn Phương Bắc</t>
  </si>
  <si>
    <t>Lê Văn Giang</t>
  </si>
  <si>
    <t>H2111004</t>
  </si>
  <si>
    <t>Đào Minh Công 
==&gt;01/01/2022</t>
  </si>
  <si>
    <t>H2112003</t>
  </si>
  <si>
    <t>H2201002</t>
  </si>
  <si>
    <t>Nguyễn Thị Thìn</t>
  </si>
  <si>
    <t>Lê Văn Toàn</t>
  </si>
  <si>
    <t>Nguyễn Thiện Quýnh</t>
  </si>
  <si>
    <t>Nguyễn Thị Hoài</t>
  </si>
  <si>
    <t>Nguyễn Văn Huy</t>
  </si>
  <si>
    <t>Dương Việt Phương</t>
  </si>
  <si>
    <t>Hoàng Văn Tiến Anh</t>
  </si>
  <si>
    <t>Triệu Văn Mạnh</t>
  </si>
  <si>
    <t>Nguyễn Như Cường</t>
  </si>
  <si>
    <t>H2201001</t>
  </si>
  <si>
    <t>Nguyễn Thu Hương</t>
  </si>
  <si>
    <t>Nguyễn Văn Ngọc</t>
  </si>
  <si>
    <t>Nguyễn Văn Thắng</t>
  </si>
  <si>
    <t>Nguyễn Đình Lượng</t>
  </si>
  <si>
    <t>Nguyễn Đình Chấn</t>
  </si>
  <si>
    <t>Hoàng Thị  Duyên</t>
  </si>
  <si>
    <t>Nguyễn Thị Vi</t>
  </si>
  <si>
    <t>H2201004</t>
  </si>
  <si>
    <t>Đặng Đình Mạnh
==&gt; 17/03/2022</t>
  </si>
  <si>
    <t>Mẫn Văn Hải</t>
  </si>
  <si>
    <t>Nguyễn Thị Thanh Ngoan</t>
  </si>
  <si>
    <t>Nguyễn Tiến Dũng</t>
  </si>
  <si>
    <t>Bùi Thị Nga</t>
  </si>
  <si>
    <t>Trần Thị Hoa</t>
  </si>
  <si>
    <t>Lê Thảo Vân</t>
  </si>
  <si>
    <t>Bùi Thị Ngọc Lan</t>
  </si>
  <si>
    <t>Bùi Thị Phương</t>
  </si>
  <si>
    <t>Đặng Thị Hằng</t>
  </si>
  <si>
    <t>Lê Thị Thùy Dung</t>
  </si>
  <si>
    <t>Đinh Thị Thư</t>
  </si>
  <si>
    <t>Chẩu Thị Xuân Liền</t>
  </si>
  <si>
    <t>Ngô Tường Vi</t>
  </si>
  <si>
    <t>Vũ Văn Anh ===&gt; 02/11/2020</t>
  </si>
  <si>
    <t>Chu Văn Quý  ===&gt; 05/11/2020</t>
  </si>
  <si>
    <t>Lưu Thị Hương 
==&gt;23/08/2021</t>
  </si>
  <si>
    <t>Lương Đình Sơn 
==&gt;03/09/2021</t>
  </si>
  <si>
    <t xml:space="preserve">Phạm Thị Tuyến </t>
  </si>
  <si>
    <t xml:space="preserve">Lưu Thị Huyền </t>
  </si>
  <si>
    <t xml:space="preserve">Bùi Thị Linh Kiều </t>
  </si>
  <si>
    <t xml:space="preserve">Lò Thị Hồng </t>
  </si>
  <si>
    <t xml:space="preserve">Phạm Ngọc Huy
==&gt;07/07/2021 </t>
  </si>
  <si>
    <t xml:space="preserve">Vương Thị Thúy 
==&gt;18/10/2021 </t>
  </si>
  <si>
    <t>H2202003</t>
  </si>
  <si>
    <t>Vi Thị Bích</t>
  </si>
  <si>
    <t>H2202001</t>
  </si>
  <si>
    <t>Nguyễn Văn Ánh</t>
  </si>
  <si>
    <t>H2202036</t>
  </si>
  <si>
    <t>Nguyễn Duy Xuân</t>
  </si>
  <si>
    <t>H2202002</t>
  </si>
  <si>
    <t>Vi Văn Dũng</t>
  </si>
  <si>
    <t>H2202019</t>
  </si>
  <si>
    <t>Lê Nhân Chí</t>
  </si>
  <si>
    <t>H2202038</t>
  </si>
  <si>
    <t>Hà Văn Thuấn</t>
  </si>
  <si>
    <t>H2202018</t>
  </si>
  <si>
    <t>Đào Xuân Khương</t>
  </si>
  <si>
    <t>H2202005</t>
  </si>
  <si>
    <t>Hoàng Thị Huyền Trang</t>
  </si>
  <si>
    <t>H2202017</t>
  </si>
  <si>
    <t>Nguyễn Thị Nhâm</t>
  </si>
  <si>
    <t>H2202037</t>
  </si>
  <si>
    <t>Lương Thị Nga</t>
  </si>
  <si>
    <t>H2202010</t>
  </si>
  <si>
    <t>Quách Thị Diệp</t>
  </si>
  <si>
    <t>H2202032</t>
  </si>
  <si>
    <t>Hà Thị Hoàn</t>
  </si>
  <si>
    <t>H2202035</t>
  </si>
  <si>
    <t>Bùi Văn Châu</t>
  </si>
  <si>
    <t>H2202034</t>
  </si>
  <si>
    <t>Lê Thị Hương</t>
  </si>
  <si>
    <t>H2202039</t>
  </si>
  <si>
    <t>Bùi Kiều Nga</t>
  </si>
  <si>
    <t>H2202040</t>
  </si>
  <si>
    <t>Phạm Quỳnh Nhi</t>
  </si>
  <si>
    <t>H2202051</t>
  </si>
  <si>
    <t>Trương Thị Đình</t>
  </si>
  <si>
    <t>H2202020</t>
  </si>
  <si>
    <t>Nguyễn Hải Ngân</t>
  </si>
  <si>
    <t>H2202021</t>
  </si>
  <si>
    <t>Ma Thị Thu Hà</t>
  </si>
  <si>
    <t>H2202045</t>
  </si>
  <si>
    <t>Vi Thị Thanh</t>
  </si>
  <si>
    <t>H2202048</t>
  </si>
  <si>
    <t>Vi Trọng Toán</t>
  </si>
  <si>
    <t>H2202050</t>
  </si>
  <si>
    <t>Nguyễn Hải Dương</t>
  </si>
  <si>
    <t>Lê Thị Diệp</t>
  </si>
  <si>
    <t>Lê Văn Đức</t>
  </si>
  <si>
    <t>H2202006</t>
  </si>
  <si>
    <t>Mùi Văn Thiệp</t>
  </si>
  <si>
    <t>H2202022</t>
  </si>
  <si>
    <t>Nguyễn Thị Huệ</t>
  </si>
  <si>
    <t>H2202024</t>
  </si>
  <si>
    <t>Lã Văn Phương</t>
  </si>
  <si>
    <t>H2202046</t>
  </si>
  <si>
    <t>Lang Thị Huệ</t>
  </si>
  <si>
    <t>H2202047</t>
  </si>
  <si>
    <t>Hà Phương Thảo</t>
  </si>
  <si>
    <t>H2202052</t>
  </si>
  <si>
    <t>Nguyễn Đăng Đạo</t>
  </si>
  <si>
    <t>H2202014</t>
  </si>
  <si>
    <t>Trần Thị Hiền</t>
  </si>
  <si>
    <t>H2202015</t>
  </si>
  <si>
    <t>Đoạn Tiến Khánh</t>
  </si>
  <si>
    <t>H2202027</t>
  </si>
  <si>
    <t>H2202007</t>
  </si>
  <si>
    <t>H2202008</t>
  </si>
  <si>
    <t>H2202026</t>
  </si>
  <si>
    <t>H2202029</t>
  </si>
  <si>
    <t>H2202030</t>
  </si>
  <si>
    <t>H2202031</t>
  </si>
  <si>
    <t>H2202057</t>
  </si>
  <si>
    <t>H2202058</t>
  </si>
  <si>
    <t>H2202060</t>
  </si>
  <si>
    <t>H2202055</t>
  </si>
  <si>
    <t>H2202061</t>
  </si>
  <si>
    <t>H2202070</t>
  </si>
  <si>
    <t>Vi Thị Hiền</t>
  </si>
  <si>
    <t>Phạm Thị Thoa</t>
  </si>
  <si>
    <t>21/02/2022</t>
  </si>
  <si>
    <t>H2202074</t>
  </si>
  <si>
    <t>Bùi Thị Duyên</t>
  </si>
  <si>
    <t>H2202075</t>
  </si>
  <si>
    <t>Hà Thị Ngọc</t>
  </si>
  <si>
    <t>H2202081</t>
  </si>
  <si>
    <t>Vi Thị Vân</t>
  </si>
  <si>
    <t>H2202084</t>
  </si>
  <si>
    <t>H2202071</t>
  </si>
  <si>
    <t>H2202080</t>
  </si>
  <si>
    <t>Chẩu Thị Mai</t>
  </si>
  <si>
    <t>Chẩu Thị Mận</t>
  </si>
  <si>
    <t>Vũ Thị Oanh</t>
  </si>
  <si>
    <t>Lang Thị Hiền</t>
  </si>
  <si>
    <t>H2202079</t>
  </si>
  <si>
    <t>Hà Thị Thu Hoài</t>
  </si>
  <si>
    <t>H2202078</t>
  </si>
  <si>
    <t>H2202082</t>
  </si>
  <si>
    <t>Lê Đình Lực</t>
  </si>
  <si>
    <t>H2202083</t>
  </si>
  <si>
    <t>Lang Văn Thơ</t>
  </si>
  <si>
    <t>H2202067</t>
  </si>
  <si>
    <t>Phạm Thị Ý</t>
  </si>
  <si>
    <t>H2202066</t>
  </si>
  <si>
    <t>Bùi Thị Yến</t>
  </si>
  <si>
    <t>H2202069</t>
  </si>
  <si>
    <t>H2202053</t>
  </si>
  <si>
    <t>H2202054</t>
  </si>
  <si>
    <t>H2202062</t>
  </si>
  <si>
    <t>H2202063</t>
  </si>
  <si>
    <t>Nguyễn Thị Ty</t>
  </si>
  <si>
    <t>H2203017</t>
  </si>
  <si>
    <t>Nguyễn Trọng Trinh</t>
  </si>
  <si>
    <t>H2203025</t>
  </si>
  <si>
    <t>Bế Ngọc Hân</t>
  </si>
  <si>
    <t>H2203007</t>
  </si>
  <si>
    <t>Hoàng Văn Tiến</t>
  </si>
  <si>
    <t>H2203001</t>
  </si>
  <si>
    <t>Đào Đức Khải</t>
  </si>
  <si>
    <t>H2203020</t>
  </si>
  <si>
    <t>Quách Thị Diên</t>
  </si>
  <si>
    <t>H2203008</t>
  </si>
  <si>
    <t>Chu Thị Nhàn</t>
  </si>
  <si>
    <t>H2203009</t>
  </si>
  <si>
    <t>Giàng Thị Lan</t>
  </si>
  <si>
    <t>H2203036</t>
  </si>
  <si>
    <t>Nguyễn Thị Linh</t>
  </si>
  <si>
    <t>H2203027</t>
  </si>
  <si>
    <t>Hoàng Thị Thùy Linh</t>
  </si>
  <si>
    <t>H2203016</t>
  </si>
  <si>
    <t>Đồng Quang Tuấn</t>
  </si>
  <si>
    <t>H2203028</t>
  </si>
  <si>
    <t>Lò Thị Hoài</t>
  </si>
  <si>
    <t>H2203011</t>
  </si>
  <si>
    <t>Bùi Thị Toan</t>
  </si>
  <si>
    <t>H2203012</t>
  </si>
  <si>
    <t>Hà Thị Nguyệt</t>
  </si>
  <si>
    <t>H2203014</t>
  </si>
  <si>
    <t>Nguyễn Thị Phong Lan</t>
  </si>
  <si>
    <t>H2203015</t>
  </si>
  <si>
    <t>Dương Thị Anh Thư</t>
  </si>
  <si>
    <t>H2203018</t>
  </si>
  <si>
    <t>Vũ Thị Phương</t>
  </si>
  <si>
    <t>Bùi Phương Linh
==&gt;15/2/2022</t>
  </si>
  <si>
    <t>Phạm Hà Liên
==&gt;15/2/2022</t>
  </si>
  <si>
    <t>Lô Thị Bích Hiền
==&gt;15/2/2022</t>
  </si>
  <si>
    <t>Vi Thị Duyên
==&gt;16/2/2022</t>
  </si>
  <si>
    <t>Vi Thị Nga
==&gt;16/2/2022</t>
  </si>
  <si>
    <t>Lèo Thị Song Huê
==&gt;16/2/2022</t>
  </si>
  <si>
    <t>Lê Thùy Dương
==&gt;19/2/2022</t>
  </si>
  <si>
    <t>Nguyễn Thị Thơ
==&gt;19/2/2022</t>
  </si>
  <si>
    <t>H2203003</t>
  </si>
  <si>
    <t>SMT Manufacturing/ Sản xuất SMT</t>
  </si>
  <si>
    <t>CSP Technology/ Kỹ thuật CSP</t>
  </si>
  <si>
    <t>WLP 2 Technology/ Kỹ thuật WLP 2</t>
  </si>
  <si>
    <t>WLP 2 Manufacturing/ Sản xuất WLP 2</t>
  </si>
  <si>
    <t>Quality Control/ QL Chất lượng (PQC)</t>
  </si>
  <si>
    <t>Quality Control/ QL Chất lượng (IQC)</t>
  </si>
  <si>
    <t>Quality Control/ QL Chất lượng (CS)</t>
  </si>
  <si>
    <t>Quality Control/ QL Chất lượng (OQC)</t>
  </si>
  <si>
    <t>H2203040</t>
  </si>
  <si>
    <t>Nguyễn Quyết Thắng
===&gt; 12/05/2022</t>
  </si>
  <si>
    <t>H2203048</t>
  </si>
  <si>
    <t>Bùi Thị Ngọc</t>
  </si>
  <si>
    <t>H2203039</t>
  </si>
  <si>
    <t>H2203045</t>
  </si>
  <si>
    <t>Lý Thị Hồng</t>
  </si>
  <si>
    <t>TV</t>
  </si>
  <si>
    <t>H2203035</t>
  </si>
  <si>
    <t>Lương Thị Thùy</t>
  </si>
  <si>
    <t>H2203042</t>
  </si>
  <si>
    <t>Lê Thị Huyền Anh</t>
  </si>
  <si>
    <t>Vũ Đình Sang
==&gt; 15/04/2022</t>
  </si>
  <si>
    <t>Nguyễn Đình Hòa
==&gt; 04/03/2022</t>
  </si>
  <si>
    <t>Nguyễn Đức Tuấn
==&gt; 29/04/2022</t>
  </si>
  <si>
    <t>H2203059</t>
  </si>
  <si>
    <t>H2203029</t>
  </si>
  <si>
    <t>Bùi Thị Dảm</t>
  </si>
  <si>
    <t>H2203049</t>
  </si>
  <si>
    <t>Đinh Thị Thắm</t>
  </si>
  <si>
    <t>H2203051</t>
  </si>
  <si>
    <t>Hà Công Huân</t>
  </si>
  <si>
    <t>H2203044</t>
  </si>
  <si>
    <t>Phạm Thị Hiếu</t>
  </si>
  <si>
    <t>H2203050</t>
  </si>
  <si>
    <t>Nguyễn Văn Toàn
==&gt; 22/04/2022</t>
  </si>
  <si>
    <t>Bùi Như Huấn
==&gt; 21/04/2022</t>
  </si>
  <si>
    <t>Ngô Thị Hà
===&gt; 19/05/2022</t>
  </si>
  <si>
    <t>26/07/2021</t>
  </si>
  <si>
    <t>12/08/2021</t>
  </si>
  <si>
    <t>25/08/2021</t>
  </si>
  <si>
    <t>20/09/2021</t>
  </si>
  <si>
    <t>25/10/2021</t>
  </si>
  <si>
    <t>15/11/2021</t>
  </si>
  <si>
    <t>24/11/2021</t>
  </si>
  <si>
    <t>17/01/2022</t>
  </si>
  <si>
    <t>19/07/2021</t>
  </si>
  <si>
    <t>07/03/2022</t>
  </si>
  <si>
    <t>02/08/2021</t>
  </si>
  <si>
    <t>21/03/2022</t>
  </si>
  <si>
    <t>Quality Control/ QL Chất lượng CS</t>
  </si>
  <si>
    <t>01/03/2022</t>
  </si>
  <si>
    <t>21/05/2021</t>
  </si>
  <si>
    <t>12/07/2021</t>
  </si>
  <si>
    <t>18/03/2022</t>
  </si>
  <si>
    <t>Quality Control/ QL Chất lượng OQC</t>
  </si>
  <si>
    <t>Quality Control/ QL Chất lượng (FQC)</t>
  </si>
  <si>
    <t>Quality Control/ QL Chất lượng FQC</t>
  </si>
  <si>
    <t>16/03/2022</t>
  </si>
  <si>
    <t>Quality Control/ QL Chất lượng (Reability)</t>
  </si>
  <si>
    <t>SMT Technology/ Kỹ thuật SMT</t>
  </si>
  <si>
    <t>SMT Inovation/ Chất lượng SMT</t>
  </si>
  <si>
    <t>27/09/2021</t>
  </si>
  <si>
    <t>01/10/2021</t>
  </si>
  <si>
    <t>14/03/2022</t>
  </si>
  <si>
    <t>07/07/2021</t>
  </si>
  <si>
    <t>01/03/2016</t>
  </si>
  <si>
    <t>19/08/2021</t>
  </si>
  <si>
    <t>25/06/2021</t>
  </si>
  <si>
    <t>16/11/2021</t>
  </si>
  <si>
    <t>06/12/2021</t>
  </si>
  <si>
    <t>08/07/2021</t>
  </si>
  <si>
    <t>15/02/2022</t>
  </si>
  <si>
    <t>15/03/2022</t>
  </si>
  <si>
    <t>01/11/2021</t>
  </si>
  <si>
    <t>H2203054</t>
  </si>
  <si>
    <t>H2203055</t>
  </si>
  <si>
    <t>H2203057</t>
  </si>
  <si>
    <t>H2203058</t>
  </si>
  <si>
    <t>H2203060</t>
  </si>
  <si>
    <t>H2203061</t>
  </si>
  <si>
    <t>H2203064</t>
  </si>
  <si>
    <t>H2203065</t>
  </si>
  <si>
    <t>H2203066</t>
  </si>
  <si>
    <t>H2203068</t>
  </si>
  <si>
    <t>H2203071</t>
  </si>
  <si>
    <t>H2203072</t>
  </si>
  <si>
    <t>H2203073</t>
  </si>
  <si>
    <t>H2203074</t>
  </si>
  <si>
    <t>21-03-2022</t>
  </si>
  <si>
    <t>Phạm Thị Ngân
===&gt; 23/05/2022</t>
  </si>
  <si>
    <t>SMT Production</t>
  </si>
  <si>
    <t>Wi-Center</t>
  </si>
  <si>
    <t>Vi Văn Lượng</t>
  </si>
  <si>
    <t>Đường Thị Lan Phương</t>
  </si>
  <si>
    <t>Bùi Thị Dung</t>
  </si>
  <si>
    <t>26/09/2016</t>
  </si>
  <si>
    <t>04/04/2017</t>
  </si>
  <si>
    <t>SMT Innovation</t>
  </si>
  <si>
    <t>04/07/2017</t>
  </si>
  <si>
    <t>30/08/2017</t>
  </si>
  <si>
    <t>15/11/2017</t>
  </si>
  <si>
    <t>22/02/2018</t>
  </si>
  <si>
    <t>18/02/2019</t>
  </si>
  <si>
    <t>19/02/2019</t>
  </si>
  <si>
    <t>26/02/2019</t>
  </si>
  <si>
    <t>28/05/2019 - 18/2/2022 (nghỉ việc)</t>
  </si>
  <si>
    <t>24/6/2020</t>
  </si>
  <si>
    <t>22/02/2021-&gt;27/02/2021</t>
  </si>
  <si>
    <t>23/02/2021-&gt;28/02/2021</t>
  </si>
  <si>
    <t>6/5/2021-&gt;12/5/2021</t>
  </si>
  <si>
    <t>7/7/2021-&gt;12/7/2021</t>
  </si>
  <si>
    <t>19/7/2021-&gt;24/7/2021</t>
  </si>
  <si>
    <t>2/8/2021-&gt;7/8/2021</t>
  </si>
  <si>
    <t>01/03/2017</t>
  </si>
  <si>
    <t>05/07/2017</t>
  </si>
  <si>
    <t>21/07/2017</t>
  </si>
  <si>
    <t>05/10/2017</t>
  </si>
  <si>
    <t>29/06/2018</t>
  </si>
  <si>
    <t>14/02/2019</t>
  </si>
  <si>
    <t>15/02/2019</t>
  </si>
  <si>
    <t>18/03/2019</t>
  </si>
  <si>
    <t>03/05/2019</t>
  </si>
  <si>
    <t>17/09/2019</t>
  </si>
  <si>
    <t>21/02/2020</t>
  </si>
  <si>
    <t>21/9/2020</t>
  </si>
  <si>
    <t>17/12/2020</t>
  </si>
  <si>
    <t>SMT Technology</t>
  </si>
  <si>
    <t>19/02/2021-&gt; 24/02/2021</t>
  </si>
  <si>
    <t>04/03/2021-&gt;09/03/2021</t>
  </si>
  <si>
    <t>12/03/2021-&gt;17/02/2021</t>
  </si>
  <si>
    <t>1/11/2021-&gt;6/11/2021</t>
  </si>
  <si>
    <t>LFEM Technology</t>
  </si>
  <si>
    <t>Dương Thị Thu Hoa</t>
  </si>
  <si>
    <t>Trịnh Thị Thanh Tâm</t>
  </si>
  <si>
    <t>21/3/2022</t>
  </si>
  <si>
    <t>WLP Manufacturing</t>
  </si>
  <si>
    <t>21/3/2022`20/5/2022</t>
  </si>
  <si>
    <t>WLP Technology</t>
  </si>
  <si>
    <t>Gì Thị Phương</t>
  </si>
  <si>
    <t>Ma Thị Hoài Thương</t>
  </si>
  <si>
    <t>23/02/2022</t>
  </si>
  <si>
    <t>Ma Thị Ánh</t>
  </si>
  <si>
    <t>23/03/2022</t>
  </si>
  <si>
    <t>Nguyễn Thị Minh Thu
==&gt; 26/05/2022</t>
  </si>
  <si>
    <t>Triệu Thị Dương</t>
  </si>
  <si>
    <t>WLP2 Manufacturing</t>
  </si>
  <si>
    <t>Chu Quang Long
==&gt; 26/05/2022</t>
  </si>
  <si>
    <t>28/03/2022</t>
  </si>
  <si>
    <t>H2204022</t>
  </si>
  <si>
    <t>Vũ Quang Chiến</t>
  </si>
  <si>
    <t>Vũ Thị Thủy</t>
  </si>
  <si>
    <t>H2204033</t>
  </si>
  <si>
    <t>Lường Cao Nguyên</t>
  </si>
  <si>
    <t>H2204039</t>
  </si>
  <si>
    <t>H2204041</t>
  </si>
  <si>
    <t>Nguyễn Thị Ngọc Mai</t>
  </si>
  <si>
    <t>Bùi Thị Danh</t>
  </si>
  <si>
    <t>15-04-2022</t>
  </si>
  <si>
    <t>22-02-2022</t>
  </si>
  <si>
    <t>H2204001</t>
  </si>
  <si>
    <t xml:space="preserve">Lê Thị Kim Lý </t>
  </si>
  <si>
    <t>B</t>
  </si>
  <si>
    <t>H2204015</t>
  </si>
  <si>
    <t>H2204037</t>
  </si>
  <si>
    <t>H2204029</t>
  </si>
  <si>
    <t>H2204038</t>
  </si>
  <si>
    <t>H2204042</t>
  </si>
  <si>
    <t>LFEM Manufacturing</t>
  </si>
  <si>
    <t>Hoàng Thị Hương</t>
  </si>
  <si>
    <t>Triệu Mùi Mủi</t>
  </si>
  <si>
    <t>Tạ Đình Phương</t>
  </si>
  <si>
    <t>TVD</t>
  </si>
  <si>
    <t>H2204012</t>
  </si>
  <si>
    <t>H2204014</t>
  </si>
  <si>
    <t>H2204017</t>
  </si>
  <si>
    <t>H2204021</t>
  </si>
  <si>
    <t>H2204028</t>
  </si>
  <si>
    <t>H2204040</t>
  </si>
  <si>
    <t>H2204007</t>
  </si>
  <si>
    <t>H2204020</t>
  </si>
  <si>
    <t>H2204019</t>
  </si>
  <si>
    <t>01/04/2022</t>
  </si>
  <si>
    <t>CSP Manufacturing/ Sản xuất  CSP</t>
  </si>
  <si>
    <t>Ngô Tiến Dũng
=&gt;30/05/2022</t>
  </si>
  <si>
    <t>04/04/2022</t>
  </si>
  <si>
    <t>Staff/ Nhân viên</t>
  </si>
  <si>
    <t>Chu Văn Đức
==&gt;02/06/2022</t>
  </si>
  <si>
    <t>Nguyễn Thị Hằng</t>
  </si>
  <si>
    <t>04/05/2022</t>
  </si>
  <si>
    <t>Nguyễn Đình Thư</t>
  </si>
  <si>
    <t>04/06/2022</t>
  </si>
  <si>
    <t>CSP Technology</t>
  </si>
  <si>
    <t xml:space="preserve">Nguyễn Đăng Được
==&gt;12/05/2022 </t>
  </si>
  <si>
    <t>12/04/2022</t>
  </si>
  <si>
    <t>14/04/2022</t>
  </si>
  <si>
    <t>Đặng Công Tuấn
==&gt;26/05/2022</t>
  </si>
  <si>
    <t>Hoàng Văn Thái
==&gt;10/06/2022</t>
  </si>
  <si>
    <t>Nguyễn Duy Lâm
==&gt;12/06/2022</t>
  </si>
  <si>
    <t>Bùi Thị Thanh</t>
  </si>
  <si>
    <t>04/1/2022</t>
  </si>
  <si>
    <t>Hà Thị Nghiệp</t>
  </si>
  <si>
    <t>04/6/2022</t>
  </si>
  <si>
    <t>Nguyễn Thị Hồng Dương</t>
  </si>
  <si>
    <t>H2204005</t>
  </si>
  <si>
    <t>H2204006</t>
  </si>
  <si>
    <t>H2204025</t>
  </si>
  <si>
    <t>H2204026</t>
  </si>
  <si>
    <t>H2204027</t>
  </si>
  <si>
    <t>Bùi Thị Hồng Loan</t>
  </si>
  <si>
    <t>Đinh Thị Lan</t>
  </si>
  <si>
    <t>Ngô Văn Hải
==&gt;05/06/2022</t>
  </si>
  <si>
    <t>WLP 2 Technology</t>
  </si>
  <si>
    <t>Phạm Xuân Phong
==&gt;19/05/2022</t>
  </si>
  <si>
    <t>H2204004</t>
  </si>
  <si>
    <t>H2204024</t>
  </si>
  <si>
    <t>Đào Xuân Thắng</t>
  </si>
  <si>
    <t>Bùi Thị Thu</t>
  </si>
  <si>
    <t>H2204046</t>
  </si>
  <si>
    <t>18-04-2022</t>
  </si>
  <si>
    <t>Hà Văn Đức
=&gt;17/06/2022</t>
  </si>
  <si>
    <t>H2204052</t>
  </si>
  <si>
    <t>Lữ Thị Nghĩa</t>
  </si>
  <si>
    <t>H2204045</t>
  </si>
  <si>
    <t>4/18-6/18/2022</t>
  </si>
  <si>
    <t>H2204031</t>
  </si>
  <si>
    <t>H2204048</t>
  </si>
  <si>
    <t>Đậu Xuân Phong
==&gt;21/05/2022</t>
  </si>
  <si>
    <t>Nông Minh Hòa
==&gt;10/06/2022</t>
  </si>
  <si>
    <t>Lò Thị Thơ</t>
  </si>
  <si>
    <t>Nguyễn Văn Sông
==&gt;02/06/2022</t>
  </si>
  <si>
    <t>Nguyễn Văn Quang
==&gt; 16/06/2022</t>
  </si>
  <si>
    <t>H2204055</t>
  </si>
  <si>
    <t>Hoàng Anh Tuấn</t>
  </si>
  <si>
    <t>04/25/2022</t>
  </si>
  <si>
    <t>H2204030</t>
  </si>
  <si>
    <t>WLP2 Technology</t>
  </si>
  <si>
    <t>Lê Văn Ngọc
==&gt;10/06/2022</t>
  </si>
  <si>
    <t>H2204053</t>
  </si>
  <si>
    <t>21/04/2022</t>
  </si>
  <si>
    <t>Phạm Thanh Diện
==&gt; 19/06/2022</t>
  </si>
  <si>
    <t>21/03/2016</t>
  </si>
  <si>
    <t>H2204018</t>
  </si>
  <si>
    <t>MONTHLY ATTENDANCE RECORD OF MAY, 2022</t>
  </si>
  <si>
    <t>BẢNG CHẤM CÔNG THÁNG 05 NĂM 2022</t>
  </si>
  <si>
    <t>13/07/2020</t>
  </si>
  <si>
    <t>21/09/2020</t>
  </si>
  <si>
    <t>07/12/2015</t>
  </si>
  <si>
    <t>NHD</t>
  </si>
  <si>
    <t>H2205001</t>
  </si>
  <si>
    <t>Nguyễn Thị Vân
===&gt; 01/07/2022</t>
  </si>
  <si>
    <t>P/DS</t>
  </si>
  <si>
    <t>H2205012</t>
  </si>
  <si>
    <t>H2205002</t>
  </si>
  <si>
    <t>Trương Thị Hợi</t>
  </si>
  <si>
    <t>Nguyễn Văn Hoàng==&gt;01/07/2022</t>
  </si>
  <si>
    <t>Nguyễn Văn Sơn==&gt;10/06/2022</t>
  </si>
  <si>
    <t>H2205008</t>
  </si>
  <si>
    <t>H2205010</t>
  </si>
  <si>
    <t>H2205011</t>
  </si>
  <si>
    <t>H2205004</t>
  </si>
  <si>
    <t>H2205006</t>
  </si>
  <si>
    <t>H2205007</t>
  </si>
  <si>
    <t>H2205009</t>
  </si>
  <si>
    <t>Bùi Văn Dũng</t>
  </si>
  <si>
    <t>Lô Thị Dần</t>
  </si>
  <si>
    <t>05/06/2022</t>
  </si>
  <si>
    <t>Cầm Thị Thiêm</t>
  </si>
  <si>
    <t>Bồn Thị Qùa</t>
  </si>
  <si>
    <t>05/03/2022</t>
  </si>
  <si>
    <t>Triệu Lan Hương</t>
  </si>
  <si>
    <t>05/04/2022</t>
  </si>
  <si>
    <t>Vi Văn Hải</t>
  </si>
  <si>
    <t>Quan Hoàng Linh</t>
  </si>
  <si>
    <t>05/05/2022</t>
  </si>
  <si>
    <t>7/4/2022`6/6/2022</t>
  </si>
  <si>
    <t>8/4/2022`7/6/2022</t>
  </si>
  <si>
    <t>Tạ Đức Toàn==&gt;05/06/2022</t>
  </si>
  <si>
    <t>Trịnh Trọng Thắng==&gt;06/06/2022</t>
  </si>
  <si>
    <t>UL/DS</t>
  </si>
  <si>
    <t>H2205017</t>
  </si>
  <si>
    <t>H2205016</t>
  </si>
  <si>
    <t>10/05/2022</t>
  </si>
  <si>
    <t>Nguyễn Đức Hùng
==&gt;08/07/2022</t>
  </si>
  <si>
    <t>AL/NS</t>
  </si>
  <si>
    <t>H2205013</t>
  </si>
  <si>
    <t>H2205014</t>
  </si>
  <si>
    <t>Lữ Thị Doan</t>
  </si>
  <si>
    <t>h2205021</t>
  </si>
  <si>
    <t>Hoàng Thị Huệ</t>
  </si>
  <si>
    <t>H2205020</t>
  </si>
  <si>
    <t>Bùi Ánh Diệu</t>
  </si>
  <si>
    <t>T</t>
  </si>
  <si>
    <t>H2205022</t>
  </si>
  <si>
    <t>Trần Hồng Quân=&gt;15/07/2022</t>
  </si>
  <si>
    <t>H2205018</t>
  </si>
  <si>
    <t>Ngô Văn Thắng==&gt;08/07/2022</t>
  </si>
  <si>
    <t>Al/DS</t>
  </si>
  <si>
    <t>Dương Văn Tú
==&gt; 08/07/2022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</si>
</sst>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&quot;Tháng &quot;mm&quot; năm &quot;yyyy"/>
    <numFmt numFmtId="165" formatCode="_(* #,##0.0_);_(* \(#,##0.0\);_(* &quot;-&quot;??_);_(@_)"/>
    <numFmt numFmtId="166" formatCode="_(* #,##0_);_(* \(#,##0\);_(* &quot;-&quot;??_);_(@_)"/>
    <numFmt numFmtId="167" formatCode="dd"/>
    <numFmt numFmtId="168" formatCode="_(* #,##0.0_);_(* \(#,##0.0\);_(* &quot;-&quot;?_);_(@_)"/>
    <numFmt numFmtId="169" formatCode="_-* #,##0.00\ _₫_-;\-* #,##0.00\ _₫_-;_-* &quot;-&quot;??\ _₫_-;_-@_-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alibri"/>
      <family val="2"/>
      <charset val="163"/>
    </font>
    <font>
      <b/>
      <sz val="14"/>
      <color theme="1"/>
      <name val="Calibri"/>
      <family val="2"/>
      <charset val="163"/>
    </font>
    <font>
      <i/>
      <sz val="10"/>
      <color theme="1"/>
      <name val="Times New Roman"/>
      <family val="1"/>
    </font>
    <font>
      <b/>
      <i/>
      <sz val="14"/>
      <color theme="1"/>
      <name val="Calibri"/>
      <family val="2"/>
      <charset val="163"/>
    </font>
    <font>
      <b/>
      <i/>
      <sz val="6"/>
      <color theme="0"/>
      <name val="Times New Roman"/>
      <family val="1"/>
    </font>
    <font>
      <i/>
      <sz val="8.5"/>
      <color rgb="FFFF0000"/>
      <name val="Calibri"/>
      <family val="2"/>
    </font>
    <font>
      <sz val="8.5"/>
      <color rgb="FFFF0000"/>
      <name val="Calibri"/>
      <family val="2"/>
      <charset val="163"/>
    </font>
    <font>
      <sz val="9.5"/>
      <color rgb="FFFF0000"/>
      <name val="Calibri"/>
      <family val="2"/>
      <charset val="163"/>
    </font>
    <font>
      <sz val="9.5"/>
      <color theme="1"/>
      <name val="Calibri"/>
      <family val="2"/>
      <charset val="163"/>
    </font>
    <font>
      <sz val="11"/>
      <color indexed="8"/>
      <name val="Calibri"/>
      <family val="2"/>
    </font>
    <font>
      <b/>
      <sz val="7"/>
      <color theme="1"/>
      <name val="Calibri"/>
      <family val="2"/>
      <charset val="163"/>
    </font>
    <font>
      <b/>
      <sz val="9.5"/>
      <color theme="1"/>
      <name val="Calibri"/>
      <family val="2"/>
      <charset val="163"/>
    </font>
    <font>
      <sz val="9"/>
      <color theme="1"/>
      <name val="Calibri"/>
      <family val="2"/>
      <scheme val="minor"/>
    </font>
    <font>
      <sz val="8.5"/>
      <color theme="1"/>
      <name val="Calibri"/>
      <family val="2"/>
      <charset val="163"/>
    </font>
    <font>
      <sz val="8"/>
      <color theme="1"/>
      <name val="Calibri"/>
      <family val="2"/>
      <charset val="163"/>
    </font>
    <font>
      <sz val="9.5"/>
      <color theme="1"/>
      <name val="Calibri"/>
      <family val="2"/>
    </font>
    <font>
      <sz val="9.5"/>
      <name val="Calibri"/>
      <family val="2"/>
      <charset val="163"/>
    </font>
    <font>
      <sz val="9.5"/>
      <color theme="1"/>
      <name val="Calibri"/>
      <family val="2"/>
      <scheme val="minor"/>
    </font>
    <font>
      <sz val="9.5"/>
      <color indexed="8"/>
      <name val="Calibri"/>
      <family val="2"/>
      <charset val="163"/>
    </font>
    <font>
      <sz val="10"/>
      <color indexed="8"/>
      <name val="Calibri"/>
      <family val="2"/>
      <charset val="163"/>
    </font>
    <font>
      <sz val="10"/>
      <name val="Calibri"/>
      <family val="2"/>
      <charset val="163"/>
    </font>
    <font>
      <sz val="10.5"/>
      <color rgb="FFFF0000"/>
      <name val="Calibri"/>
      <family val="2"/>
      <charset val="163"/>
    </font>
    <font>
      <sz val="10.5"/>
      <name val="Calibri"/>
      <family val="2"/>
      <charset val="163"/>
    </font>
    <font>
      <sz val="10"/>
      <color theme="1"/>
      <name val="Calibri"/>
      <family val="2"/>
      <charset val="163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Times New Roman"/>
      <family val="1"/>
    </font>
    <font>
      <sz val="11"/>
      <color indexed="8"/>
      <name val="Times New Roman"/>
      <family val="1"/>
    </font>
    <font>
      <sz val="11"/>
      <name val="Times New Roman"/>
      <family val="1"/>
    </font>
    <font>
      <sz val="9"/>
      <name val="Calibri"/>
      <family val="2"/>
      <charset val="163"/>
    </font>
    <font>
      <sz val="11"/>
      <name val="Calibri"/>
      <family val="2"/>
      <charset val="163"/>
    </font>
    <font>
      <sz val="11"/>
      <color indexed="8"/>
      <name val="Calibri"/>
      <family val="2"/>
      <charset val="163"/>
    </font>
    <font>
      <sz val="11"/>
      <color theme="1"/>
      <name val="Calibri"/>
      <family val="2"/>
      <charset val="163"/>
      <scheme val="minor"/>
    </font>
    <font>
      <sz val="8.5"/>
      <color theme="1"/>
      <name val="Times New Roman"/>
      <family val="1"/>
    </font>
    <font>
      <sz val="9.5"/>
      <color theme="1"/>
      <name val="Times New Roman"/>
      <family val="1"/>
    </font>
    <font>
      <sz val="9.5"/>
      <color indexed="8"/>
      <name val="Times New Roman"/>
      <family val="1"/>
    </font>
    <font>
      <sz val="9.5"/>
      <name val="Times New Roman"/>
      <family val="1"/>
    </font>
    <font>
      <sz val="9"/>
      <color theme="1"/>
      <name val="Calibri"/>
      <family val="2"/>
      <charset val="16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Times New Roman"/>
      <family val="1"/>
    </font>
    <font>
      <sz val="10"/>
      <name val="Arial"/>
      <family val="2"/>
    </font>
    <font>
      <sz val="9.5"/>
      <name val="Calibri"/>
      <family val="2"/>
    </font>
    <font>
      <sz val="9"/>
      <name val="Times New Roman"/>
      <family val="1"/>
    </font>
    <font>
      <sz val="11"/>
      <color theme="1"/>
      <name val="Calibri"/>
      <family val="2"/>
      <charset val="163"/>
    </font>
    <font>
      <sz val="8"/>
      <name val="Calibri"/>
      <family val="2"/>
      <charset val="163"/>
    </font>
    <font>
      <sz val="11"/>
      <color theme="1"/>
      <name val="Calibri"/>
      <family val="2"/>
      <charset val="129"/>
      <scheme val="minor"/>
    </font>
    <font>
      <i/>
      <sz val="8.5"/>
      <color theme="1"/>
      <name val="Calibri"/>
      <family val="2"/>
    </font>
    <font>
      <sz val="10"/>
      <color indexed="8"/>
      <name val="Times New Roman"/>
      <family val="1"/>
    </font>
    <font>
      <b/>
      <sz val="14"/>
      <color indexed="8"/>
      <name val="Calibri"/>
      <family val="2"/>
    </font>
    <font>
      <sz val="10"/>
      <color theme="1"/>
      <name val="Calibri"/>
      <family val="2"/>
    </font>
    <font>
      <b/>
      <sz val="8.5"/>
      <color theme="1"/>
      <name val="Calibri"/>
      <family val="2"/>
    </font>
    <font>
      <sz val="8.5"/>
      <color theme="1"/>
      <name val="Calibri"/>
      <family val="2"/>
    </font>
    <font>
      <sz val="9"/>
      <color rgb="FFFF0000"/>
      <name val="Calibri"/>
      <family val="2"/>
      <scheme val="minor"/>
    </font>
    <font>
      <sz val="10.5"/>
      <color rgb="FFFF0000"/>
      <name val="Calibri"/>
      <family val="2"/>
    </font>
    <font>
      <sz val="9"/>
      <color rgb="FFFF0000"/>
      <name val="Calibri"/>
      <family val="2"/>
    </font>
    <font>
      <sz val="9.5"/>
      <color indexed="8"/>
      <name val="Calibri"/>
      <family val="2"/>
      <scheme val="minor"/>
    </font>
    <font>
      <sz val="9.5"/>
      <color indexed="8"/>
      <name val="Calibri"/>
      <family val="2"/>
    </font>
    <font>
      <sz val="12"/>
      <color theme="1"/>
      <name val="Times New Roman"/>
      <family val="1"/>
    </font>
    <font>
      <sz val="10"/>
      <color theme="1"/>
      <name val="Calibri"/>
      <family val="2"/>
      <charset val="163"/>
      <scheme val="minor"/>
    </font>
    <font>
      <b/>
      <sz val="10"/>
      <color theme="1"/>
      <name val="Calibri"/>
      <family val="2"/>
      <charset val="163"/>
    </font>
    <font>
      <b/>
      <sz val="9.5"/>
      <color rgb="FFFF0000"/>
      <name val="Calibri"/>
      <family val="2"/>
      <charset val="163"/>
    </font>
    <font>
      <sz val="10"/>
      <name val="Times New Roman"/>
      <family val="1"/>
      <charset val="163"/>
    </font>
    <font>
      <sz val="10"/>
      <color theme="1"/>
      <name val="Times New Roman"/>
      <family val="1"/>
      <charset val="163"/>
    </font>
    <font>
      <b/>
      <sz val="9.5"/>
      <name val="Calibri"/>
      <family val="2"/>
    </font>
    <font>
      <b/>
      <sz val="9.5"/>
      <name val="Calibri"/>
      <family val="2"/>
      <charset val="163"/>
    </font>
    <font>
      <sz val="11.5"/>
      <color rgb="FFFF0000"/>
      <name val="Times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39997558519241921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auto="1"/>
      </bottom>
      <diagonal/>
    </border>
    <border>
      <left/>
      <right/>
      <top style="hair">
        <color auto="1"/>
      </top>
      <bottom/>
      <diagonal/>
    </border>
  </borders>
  <cellStyleXfs count="12">
    <xf numFmtId="0" fontId="0" fillId="0" borderId="0"/>
    <xf numFmtId="0" fontId="1" fillId="0" borderId="0"/>
    <xf numFmtId="43" fontId="11" fillId="0" borderId="0" applyFont="0" applyFill="0" applyBorder="0" applyAlignment="0" applyProtection="0"/>
    <xf numFmtId="0" fontId="1" fillId="0" borderId="0"/>
    <xf numFmtId="0" fontId="34" fillId="0" borderId="0"/>
    <xf numFmtId="0" fontId="43" fillId="0" borderId="0"/>
    <xf numFmtId="0" fontId="34" fillId="0" borderId="0"/>
    <xf numFmtId="0" fontId="48" fillId="0" borderId="0"/>
    <xf numFmtId="43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43" fontId="43" fillId="0" borderId="0" applyFont="0" applyFill="0" applyBorder="0" applyAlignment="0" applyProtection="0"/>
  </cellStyleXfs>
  <cellXfs count="737">
    <xf numFmtId="0" fontId="0" fillId="0" borderId="0" xfId="0"/>
    <xf numFmtId="0" fontId="3" fillId="0" borderId="0" xfId="1" applyFont="1" applyFill="1" applyAlignment="1">
      <alignment horizontal="center" vertical="center"/>
    </xf>
    <xf numFmtId="0" fontId="3" fillId="0" borderId="0" xfId="1" applyFont="1" applyFill="1" applyAlignment="1">
      <alignment vertical="center"/>
    </xf>
    <xf numFmtId="0" fontId="3" fillId="0" borderId="0" xfId="1" applyNumberFormat="1" applyFont="1" applyFill="1" applyAlignment="1">
      <alignment vertical="center"/>
    </xf>
    <xf numFmtId="0" fontId="3" fillId="2" borderId="0" xfId="1" applyNumberFormat="1" applyFont="1" applyFill="1" applyAlignment="1">
      <alignment vertical="center"/>
    </xf>
    <xf numFmtId="0" fontId="2" fillId="0" borderId="0" xfId="1" applyNumberFormat="1" applyFont="1" applyFill="1" applyAlignment="1">
      <alignment vertical="center"/>
    </xf>
    <xf numFmtId="0" fontId="2" fillId="0" borderId="0" xfId="1" applyFont="1" applyFill="1" applyAlignment="1">
      <alignment horizontal="center" vertical="center"/>
    </xf>
    <xf numFmtId="0" fontId="4" fillId="0" borderId="0" xfId="1" applyFont="1" applyFill="1" applyAlignment="1">
      <alignment horizontal="left" vertical="center"/>
    </xf>
    <xf numFmtId="0" fontId="5" fillId="0" borderId="0" xfId="1" applyFont="1" applyFill="1" applyAlignment="1">
      <alignment vertical="center"/>
    </xf>
    <xf numFmtId="164" fontId="6" fillId="0" borderId="0" xfId="1" applyNumberFormat="1" applyFont="1" applyFill="1" applyAlignment="1">
      <alignment vertical="center"/>
    </xf>
    <xf numFmtId="0" fontId="5" fillId="0" borderId="0" xfId="1" applyNumberFormat="1" applyFont="1" applyFill="1" applyAlignment="1">
      <alignment vertical="center"/>
    </xf>
    <xf numFmtId="0" fontId="5" fillId="2" borderId="0" xfId="1" applyNumberFormat="1" applyFont="1" applyFill="1" applyAlignment="1">
      <alignment vertical="center"/>
    </xf>
    <xf numFmtId="16" fontId="5" fillId="0" borderId="0" xfId="1" applyNumberFormat="1" applyFont="1" applyFill="1" applyAlignment="1">
      <alignment vertical="center"/>
    </xf>
    <xf numFmtId="0" fontId="7" fillId="0" borderId="0" xfId="1" applyFont="1" applyFill="1" applyAlignment="1">
      <alignment horizontal="left" vertical="center"/>
    </xf>
    <xf numFmtId="0" fontId="7" fillId="0" borderId="0" xfId="1" applyFont="1" applyFill="1" applyAlignment="1">
      <alignment vertical="center"/>
    </xf>
    <xf numFmtId="164" fontId="7" fillId="0" borderId="0" xfId="1" applyNumberFormat="1" applyFont="1" applyFill="1" applyAlignment="1">
      <alignment vertical="center"/>
    </xf>
    <xf numFmtId="0" fontId="7" fillId="0" borderId="0" xfId="1" applyNumberFormat="1" applyFont="1" applyFill="1" applyAlignment="1">
      <alignment vertical="center"/>
    </xf>
    <xf numFmtId="0" fontId="7" fillId="2" borderId="0" xfId="1" applyNumberFormat="1" applyFont="1" applyFill="1" applyAlignment="1">
      <alignment vertical="center"/>
    </xf>
    <xf numFmtId="0" fontId="7" fillId="3" borderId="0" xfId="1" applyNumberFormat="1" applyFont="1" applyFill="1" applyAlignment="1">
      <alignment vertical="center"/>
    </xf>
    <xf numFmtId="0" fontId="7" fillId="0" borderId="0" xfId="1" applyNumberFormat="1" applyFont="1" applyFill="1" applyAlignment="1">
      <alignment horizontal="left" vertical="center"/>
    </xf>
    <xf numFmtId="0" fontId="7" fillId="3" borderId="0" xfId="1" applyFont="1" applyFill="1" applyAlignment="1">
      <alignment horizontal="left" vertical="center"/>
    </xf>
    <xf numFmtId="0" fontId="7" fillId="3" borderId="0" xfId="1" applyFont="1" applyFill="1" applyAlignment="1">
      <alignment vertical="center"/>
    </xf>
    <xf numFmtId="0" fontId="9" fillId="0" borderId="0" xfId="1" applyFont="1" applyFill="1" applyAlignment="1">
      <alignment horizontal="left" vertical="center"/>
    </xf>
    <xf numFmtId="165" fontId="12" fillId="0" borderId="2" xfId="2" applyNumberFormat="1" applyFont="1" applyFill="1" applyBorder="1" applyAlignment="1">
      <alignment horizontal="center" vertical="center" wrapText="1"/>
    </xf>
    <xf numFmtId="166" fontId="10" fillId="0" borderId="0" xfId="2" applyNumberFormat="1" applyFont="1" applyFill="1" applyAlignment="1">
      <alignment horizontal="center" vertical="center"/>
    </xf>
    <xf numFmtId="0" fontId="13" fillId="0" borderId="3" xfId="1" applyFont="1" applyFill="1" applyBorder="1" applyAlignment="1">
      <alignment horizontal="center" vertical="center"/>
    </xf>
    <xf numFmtId="165" fontId="13" fillId="0" borderId="6" xfId="2" applyNumberFormat="1" applyFont="1" applyFill="1" applyBorder="1" applyAlignment="1">
      <alignment vertical="center"/>
    </xf>
    <xf numFmtId="165" fontId="13" fillId="0" borderId="5" xfId="2" applyNumberFormat="1" applyFont="1" applyFill="1" applyBorder="1" applyAlignment="1">
      <alignment vertical="center"/>
    </xf>
    <xf numFmtId="165" fontId="13" fillId="0" borderId="6" xfId="2" applyNumberFormat="1" applyFont="1" applyFill="1" applyBorder="1" applyAlignment="1">
      <alignment horizontal="center" vertical="center" wrapText="1"/>
    </xf>
    <xf numFmtId="165" fontId="13" fillId="0" borderId="5" xfId="2" applyNumberFormat="1" applyFont="1" applyFill="1" applyBorder="1" applyAlignment="1">
      <alignment horizontal="center" vertical="center" wrapText="1"/>
    </xf>
    <xf numFmtId="0" fontId="13" fillId="0" borderId="0" xfId="1" applyFont="1" applyFill="1" applyAlignment="1">
      <alignment horizontal="center" vertical="center"/>
    </xf>
    <xf numFmtId="0" fontId="13" fillId="0" borderId="0" xfId="1" applyFont="1" applyFill="1" applyAlignment="1">
      <alignment vertical="center"/>
    </xf>
    <xf numFmtId="0" fontId="13" fillId="0" borderId="2" xfId="1" applyFont="1" applyFill="1" applyBorder="1" applyAlignment="1">
      <alignment horizontal="center" vertical="center"/>
    </xf>
    <xf numFmtId="0" fontId="13" fillId="0" borderId="7" xfId="1" applyFont="1" applyFill="1" applyBorder="1" applyAlignment="1">
      <alignment vertical="center"/>
    </xf>
    <xf numFmtId="0" fontId="13" fillId="0" borderId="8" xfId="1" applyFont="1" applyFill="1" applyBorder="1" applyAlignment="1">
      <alignment vertical="center"/>
    </xf>
    <xf numFmtId="0" fontId="14" fillId="0" borderId="3" xfId="1" applyNumberFormat="1" applyFont="1" applyFill="1" applyBorder="1" applyAlignment="1">
      <alignment horizontal="center" vertical="center" shrinkToFit="1"/>
    </xf>
    <xf numFmtId="165" fontId="12" fillId="4" borderId="2" xfId="2" applyNumberFormat="1" applyFont="1" applyFill="1" applyBorder="1" applyAlignment="1">
      <alignment horizontal="center" vertical="center" wrapText="1"/>
    </xf>
    <xf numFmtId="0" fontId="12" fillId="0" borderId="2" xfId="1" applyFont="1" applyFill="1" applyBorder="1" applyAlignment="1">
      <alignment horizontal="center" vertical="center"/>
    </xf>
    <xf numFmtId="0" fontId="12" fillId="4" borderId="2" xfId="1" applyFont="1" applyFill="1" applyBorder="1" applyAlignment="1">
      <alignment horizontal="center" vertical="center"/>
    </xf>
    <xf numFmtId="165" fontId="12" fillId="0" borderId="2" xfId="2" applyNumberFormat="1" applyFont="1" applyFill="1" applyBorder="1" applyAlignment="1">
      <alignment horizontal="center" vertical="center"/>
    </xf>
    <xf numFmtId="165" fontId="12" fillId="5" borderId="3" xfId="2" applyNumberFormat="1" applyFont="1" applyFill="1" applyBorder="1" applyAlignment="1">
      <alignment horizontal="center" vertical="center"/>
    </xf>
    <xf numFmtId="165" fontId="12" fillId="6" borderId="2" xfId="2" applyNumberFormat="1" applyFont="1" applyFill="1" applyBorder="1" applyAlignment="1">
      <alignment vertical="center"/>
    </xf>
    <xf numFmtId="165" fontId="12" fillId="5" borderId="3" xfId="2" applyNumberFormat="1" applyFont="1" applyFill="1" applyBorder="1" applyAlignment="1">
      <alignment horizontal="center" vertical="center" wrapText="1"/>
    </xf>
    <xf numFmtId="165" fontId="12" fillId="7" borderId="3" xfId="2" applyNumberFormat="1" applyFont="1" applyFill="1" applyBorder="1" applyAlignment="1">
      <alignment horizontal="center" vertical="center" wrapText="1"/>
    </xf>
    <xf numFmtId="9" fontId="10" fillId="0" borderId="21" xfId="1" applyNumberFormat="1" applyFont="1" applyFill="1" applyBorder="1" applyAlignment="1">
      <alignment horizontal="center" vertical="center"/>
    </xf>
    <xf numFmtId="9" fontId="10" fillId="0" borderId="22" xfId="1" applyNumberFormat="1" applyFont="1" applyFill="1" applyBorder="1" applyAlignment="1">
      <alignment horizontal="center" vertical="center"/>
    </xf>
    <xf numFmtId="165" fontId="2" fillId="0" borderId="0" xfId="2" applyNumberFormat="1" applyFont="1" applyFill="1" applyAlignment="1">
      <alignment horizontal="center" vertical="center"/>
    </xf>
    <xf numFmtId="0" fontId="2" fillId="0" borderId="0" xfId="1" applyFont="1" applyFill="1" applyAlignment="1">
      <alignment horizontal="left" vertical="center"/>
    </xf>
    <xf numFmtId="9" fontId="2" fillId="0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165" fontId="2" fillId="0" borderId="0" xfId="2" applyNumberFormat="1" applyFont="1" applyFill="1" applyAlignment="1">
      <alignment vertical="center"/>
    </xf>
    <xf numFmtId="9" fontId="10" fillId="0" borderId="28" xfId="1" applyNumberFormat="1" applyFont="1" applyFill="1" applyBorder="1" applyAlignment="1">
      <alignment horizontal="center" vertical="center"/>
    </xf>
    <xf numFmtId="9" fontId="10" fillId="0" borderId="29" xfId="1" applyNumberFormat="1" applyFont="1" applyFill="1" applyBorder="1" applyAlignment="1">
      <alignment horizontal="center" vertical="center"/>
    </xf>
    <xf numFmtId="0" fontId="49" fillId="0" borderId="0" xfId="1" applyNumberFormat="1" applyFont="1" applyFill="1" applyAlignment="1">
      <alignment vertical="center"/>
    </xf>
    <xf numFmtId="16" fontId="49" fillId="0" borderId="0" xfId="1" applyNumberFormat="1" applyFont="1" applyFill="1" applyAlignment="1">
      <alignment vertical="center"/>
    </xf>
    <xf numFmtId="165" fontId="12" fillId="4" borderId="2" xfId="2" applyNumberFormat="1" applyFont="1" applyFill="1" applyBorder="1" applyAlignment="1">
      <alignment horizontal="center" vertical="center"/>
    </xf>
    <xf numFmtId="168" fontId="2" fillId="0" borderId="0" xfId="1" applyNumberFormat="1" applyFont="1" applyFill="1" applyAlignment="1">
      <alignment vertical="center"/>
    </xf>
    <xf numFmtId="43" fontId="2" fillId="0" borderId="0" xfId="1" applyNumberFormat="1" applyFont="1" applyFill="1" applyAlignment="1">
      <alignment vertical="center"/>
    </xf>
    <xf numFmtId="0" fontId="3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7" fillId="0" borderId="0" xfId="1" applyNumberFormat="1" applyFont="1" applyFill="1" applyAlignment="1">
      <alignment horizontal="center" vertical="center"/>
    </xf>
    <xf numFmtId="165" fontId="13" fillId="0" borderId="4" xfId="2" applyNumberFormat="1" applyFont="1" applyFill="1" applyBorder="1" applyAlignment="1">
      <alignment horizontal="center" vertical="center" wrapText="1"/>
    </xf>
    <xf numFmtId="165" fontId="13" fillId="0" borderId="7" xfId="2" applyNumberFormat="1" applyFont="1" applyFill="1" applyBorder="1" applyAlignment="1">
      <alignment horizontal="center" vertical="center" wrapText="1"/>
    </xf>
    <xf numFmtId="165" fontId="12" fillId="0" borderId="1" xfId="2" applyNumberFormat="1" applyFont="1" applyFill="1" applyBorder="1" applyAlignment="1">
      <alignment horizontal="center" vertical="center" wrapText="1"/>
    </xf>
    <xf numFmtId="166" fontId="10" fillId="0" borderId="1" xfId="2" applyNumberFormat="1" applyFont="1" applyFill="1" applyBorder="1" applyAlignment="1">
      <alignment horizontal="center" vertical="center"/>
    </xf>
    <xf numFmtId="0" fontId="18" fillId="2" borderId="36" xfId="1" applyNumberFormat="1" applyFont="1" applyFill="1" applyBorder="1" applyAlignment="1">
      <alignment horizontal="center" vertical="center" shrinkToFit="1"/>
    </xf>
    <xf numFmtId="165" fontId="23" fillId="0" borderId="36" xfId="2" applyNumberFormat="1" applyFont="1" applyFill="1" applyBorder="1" applyAlignment="1">
      <alignment horizontal="center" vertical="center"/>
    </xf>
    <xf numFmtId="0" fontId="2" fillId="0" borderId="0" xfId="1" applyFont="1" applyFill="1" applyAlignment="1">
      <alignment vertical="center"/>
    </xf>
    <xf numFmtId="0" fontId="10" fillId="0" borderId="0" xfId="1" applyFont="1" applyFill="1" applyAlignment="1">
      <alignment horizontal="center" vertical="center"/>
    </xf>
    <xf numFmtId="0" fontId="14" fillId="2" borderId="3" xfId="1" applyNumberFormat="1" applyFont="1" applyFill="1" applyBorder="1" applyAlignment="1">
      <alignment horizontal="center" vertical="center" shrinkToFit="1"/>
    </xf>
    <xf numFmtId="0" fontId="10" fillId="0" borderId="0" xfId="1" applyFont="1" applyFill="1" applyAlignment="1">
      <alignment vertical="center"/>
    </xf>
    <xf numFmtId="9" fontId="10" fillId="0" borderId="12" xfId="1" applyNumberFormat="1" applyFont="1" applyFill="1" applyBorder="1" applyAlignment="1">
      <alignment horizontal="center" vertical="center"/>
    </xf>
    <xf numFmtId="9" fontId="10" fillId="0" borderId="14" xfId="1" applyNumberFormat="1" applyFont="1" applyFill="1" applyBorder="1" applyAlignment="1">
      <alignment horizontal="center" vertical="center"/>
    </xf>
    <xf numFmtId="9" fontId="10" fillId="0" borderId="16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Alignment="1">
      <alignment vertical="center"/>
    </xf>
    <xf numFmtId="167" fontId="13" fillId="2" borderId="3" xfId="1" applyNumberFormat="1" applyFont="1" applyFill="1" applyBorder="1" applyAlignment="1">
      <alignment horizontal="center" vertical="center"/>
    </xf>
    <xf numFmtId="0" fontId="7" fillId="3" borderId="0" xfId="1" applyNumberFormat="1" applyFont="1" applyFill="1" applyAlignment="1">
      <alignment horizontal="left" vertical="center"/>
    </xf>
    <xf numFmtId="9" fontId="7" fillId="3" borderId="0" xfId="1" applyNumberFormat="1" applyFont="1" applyFill="1" applyAlignment="1">
      <alignment horizontal="left" vertical="center"/>
    </xf>
    <xf numFmtId="0" fontId="8" fillId="0" borderId="0" xfId="1" applyFont="1" applyFill="1" applyAlignment="1">
      <alignment horizontal="left" vertical="center"/>
    </xf>
    <xf numFmtId="0" fontId="14" fillId="0" borderId="17" xfId="1" applyNumberFormat="1" applyFont="1" applyFill="1" applyBorder="1" applyAlignment="1">
      <alignment horizontal="center" vertical="center" shrinkToFit="1"/>
    </xf>
    <xf numFmtId="0" fontId="14" fillId="0" borderId="18" xfId="1" applyNumberFormat="1" applyFont="1" applyFill="1" applyBorder="1" applyAlignment="1">
      <alignment horizontal="center" vertical="center" shrinkToFit="1"/>
    </xf>
    <xf numFmtId="0" fontId="14" fillId="0" borderId="19" xfId="1" applyNumberFormat="1" applyFont="1" applyFill="1" applyBorder="1" applyAlignment="1">
      <alignment horizontal="center" vertical="center" shrinkToFit="1"/>
    </xf>
    <xf numFmtId="0" fontId="14" fillId="0" borderId="3" xfId="1" applyNumberFormat="1" applyFont="1" applyFill="1" applyBorder="1" applyAlignment="1">
      <alignment horizontal="center" vertical="center" wrapText="1" shrinkToFit="1"/>
    </xf>
    <xf numFmtId="0" fontId="14" fillId="0" borderId="17" xfId="1" applyNumberFormat="1" applyFont="1" applyFill="1" applyBorder="1" applyAlignment="1">
      <alignment horizontal="center" vertical="center" wrapText="1" shrinkToFit="1"/>
    </xf>
    <xf numFmtId="0" fontId="14" fillId="0" borderId="18" xfId="1" applyNumberFormat="1" applyFont="1" applyFill="1" applyBorder="1" applyAlignment="1">
      <alignment horizontal="center" vertical="center" wrapText="1" shrinkToFit="1"/>
    </xf>
    <xf numFmtId="0" fontId="14" fillId="0" borderId="19" xfId="1" applyNumberFormat="1" applyFont="1" applyFill="1" applyBorder="1" applyAlignment="1">
      <alignment horizontal="center" vertical="center" wrapText="1" shrinkToFit="1"/>
    </xf>
    <xf numFmtId="0" fontId="10" fillId="0" borderId="3" xfId="1" applyFont="1" applyFill="1" applyBorder="1" applyAlignment="1">
      <alignment horizontal="center" vertical="center"/>
    </xf>
    <xf numFmtId="0" fontId="13" fillId="0" borderId="3" xfId="1" applyFont="1" applyFill="1" applyBorder="1" applyAlignment="1">
      <alignment horizontal="center" vertical="center" wrapText="1"/>
    </xf>
    <xf numFmtId="165" fontId="13" fillId="0" borderId="4" xfId="2" applyNumberFormat="1" applyFont="1" applyFill="1" applyBorder="1" applyAlignment="1">
      <alignment horizontal="center" vertical="center"/>
    </xf>
    <xf numFmtId="165" fontId="13" fillId="0" borderId="6" xfId="2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4" fillId="0" borderId="3" xfId="8" applyNumberFormat="1" applyFont="1" applyFill="1" applyBorder="1" applyAlignment="1">
      <alignment horizontal="center" vertical="center" wrapText="1" shrinkToFit="1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55" fillId="0" borderId="0" xfId="1" applyNumberFormat="1" applyFont="1" applyFill="1" applyBorder="1" applyAlignment="1">
      <alignment horizontal="left" vertical="center" wrapText="1" shrinkToFit="1"/>
    </xf>
    <xf numFmtId="0" fontId="57" fillId="0" borderId="0" xfId="1" applyFont="1" applyFill="1" applyAlignment="1">
      <alignment vertical="center"/>
    </xf>
    <xf numFmtId="0" fontId="57" fillId="0" borderId="0" xfId="1" applyFont="1" applyFill="1" applyAlignment="1">
      <alignment vertical="center" wrapText="1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56" fillId="0" borderId="0" xfId="1" applyNumberFormat="1" applyFont="1" applyFill="1" applyBorder="1" applyAlignment="1">
      <alignment horizontal="left" vertical="center" wrapText="1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Alignment="1">
      <alignment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3" fillId="0" borderId="3" xfId="1" applyFont="1" applyFill="1" applyBorder="1" applyAlignment="1">
      <alignment horizontal="center" vertical="center" wrapText="1"/>
    </xf>
    <xf numFmtId="0" fontId="10" fillId="0" borderId="0" xfId="1" applyNumberFormat="1" applyFont="1" applyFill="1" applyBorder="1" applyAlignment="1">
      <alignment horizontal="center" vertical="center"/>
    </xf>
    <xf numFmtId="0" fontId="2" fillId="0" borderId="0" xfId="1" applyFont="1" applyFill="1" applyAlignment="1">
      <alignment vertical="center"/>
    </xf>
    <xf numFmtId="0" fontId="10" fillId="0" borderId="0" xfId="1" applyFont="1" applyFill="1" applyAlignment="1">
      <alignment vertical="center"/>
    </xf>
    <xf numFmtId="9" fontId="10" fillId="0" borderId="12" xfId="1" applyNumberFormat="1" applyFont="1" applyFill="1" applyBorder="1" applyAlignment="1">
      <alignment horizontal="center" vertical="center"/>
    </xf>
    <xf numFmtId="9" fontId="10" fillId="0" borderId="14" xfId="1" applyNumberFormat="1" applyFont="1" applyFill="1" applyBorder="1" applyAlignment="1">
      <alignment horizontal="center" vertical="center"/>
    </xf>
    <xf numFmtId="9" fontId="10" fillId="0" borderId="16" xfId="1" applyNumberFormat="1" applyFont="1" applyFill="1" applyBorder="1" applyAlignment="1">
      <alignment horizontal="center" vertical="center"/>
    </xf>
    <xf numFmtId="49" fontId="25" fillId="0" borderId="3" xfId="10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63" fillId="0" borderId="0" xfId="1" applyFont="1" applyFill="1" applyAlignment="1">
      <alignment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24" fillId="0" borderId="0" xfId="1" applyFont="1" applyFill="1" applyAlignment="1">
      <alignment vertical="center"/>
    </xf>
    <xf numFmtId="0" fontId="18" fillId="0" borderId="0" xfId="1" applyNumberFormat="1" applyFont="1" applyFill="1" applyBorder="1" applyAlignment="1">
      <alignment horizontal="center" vertical="center"/>
    </xf>
    <xf numFmtId="0" fontId="18" fillId="0" borderId="0" xfId="1" applyFont="1" applyFill="1" applyAlignment="1">
      <alignment vertical="center"/>
    </xf>
    <xf numFmtId="0" fontId="67" fillId="0" borderId="36" xfId="1" applyFont="1" applyFill="1" applyBorder="1" applyAlignment="1">
      <alignment vertical="center"/>
    </xf>
    <xf numFmtId="0" fontId="18" fillId="2" borderId="36" xfId="1" applyNumberFormat="1" applyFont="1" applyFill="1" applyBorder="1" applyAlignment="1">
      <alignment horizontal="center" vertical="center"/>
    </xf>
    <xf numFmtId="0" fontId="67" fillId="2" borderId="36" xfId="1" applyNumberFormat="1" applyFont="1" applyFill="1" applyBorder="1" applyAlignment="1">
      <alignment horizontal="center" vertical="center"/>
    </xf>
    <xf numFmtId="0" fontId="31" fillId="2" borderId="36" xfId="1" applyFont="1" applyFill="1" applyBorder="1" applyAlignment="1">
      <alignment horizontal="center" vertical="center" shrinkToFit="1"/>
    </xf>
    <xf numFmtId="0" fontId="18" fillId="2" borderId="36" xfId="1" applyFont="1" applyFill="1" applyBorder="1" applyAlignment="1">
      <alignment vertical="center" shrinkToFit="1"/>
    </xf>
    <xf numFmtId="165" fontId="24" fillId="0" borderId="36" xfId="2" applyNumberFormat="1" applyFont="1" applyFill="1" applyBorder="1" applyAlignment="1">
      <alignment horizontal="center" vertical="center"/>
    </xf>
    <xf numFmtId="0" fontId="10" fillId="0" borderId="3" xfId="1" applyFont="1" applyFill="1" applyBorder="1" applyAlignment="1">
      <alignment horizontal="center" vertical="center"/>
    </xf>
    <xf numFmtId="0" fontId="18" fillId="0" borderId="36" xfId="1" applyFont="1" applyFill="1" applyBorder="1" applyAlignment="1">
      <alignment horizontal="center" vertical="center"/>
    </xf>
    <xf numFmtId="0" fontId="18" fillId="2" borderId="36" xfId="1" applyFont="1" applyFill="1" applyBorder="1" applyAlignment="1">
      <alignment horizontal="center" vertical="center"/>
    </xf>
    <xf numFmtId="0" fontId="18" fillId="2" borderId="36" xfId="1" applyFont="1" applyFill="1" applyBorder="1" applyAlignment="1"/>
    <xf numFmtId="165" fontId="24" fillId="0" borderId="3" xfId="2" applyNumberFormat="1" applyFont="1" applyFill="1" applyBorder="1" applyAlignment="1">
      <alignment horizontal="center" vertical="center"/>
    </xf>
    <xf numFmtId="16" fontId="68" fillId="9" borderId="18" xfId="0" applyNumberFormat="1" applyFont="1" applyFill="1" applyBorder="1" applyAlignment="1">
      <alignment horizontal="center" vertical="center" wrapText="1"/>
    </xf>
    <xf numFmtId="0" fontId="10" fillId="0" borderId="3" xfId="1" applyFont="1" applyFill="1" applyBorder="1" applyAlignment="1">
      <alignment horizontal="center" vertical="center"/>
    </xf>
    <xf numFmtId="0" fontId="9" fillId="0" borderId="0" xfId="1" applyNumberFormat="1" applyFont="1" applyFill="1" applyBorder="1" applyAlignment="1">
      <alignment horizontal="center" vertical="center"/>
    </xf>
    <xf numFmtId="0" fontId="25" fillId="0" borderId="37" xfId="10" applyNumberFormat="1" applyFont="1" applyFill="1" applyBorder="1" applyAlignment="1">
      <alignment horizontal="center" vertical="center"/>
    </xf>
    <xf numFmtId="0" fontId="25" fillId="0" borderId="17" xfId="10" applyNumberFormat="1" applyFont="1" applyFill="1" applyBorder="1" applyAlignment="1">
      <alignment horizontal="center" vertical="center" shrinkToFit="1"/>
    </xf>
    <xf numFmtId="0" fontId="61" fillId="0" borderId="17" xfId="10" applyNumberFormat="1" applyFont="1" applyFill="1" applyBorder="1" applyAlignment="1">
      <alignment horizontal="center" vertical="center" shrinkToFit="1"/>
    </xf>
    <xf numFmtId="0" fontId="25" fillId="0" borderId="0" xfId="10" applyNumberFormat="1" applyFont="1" applyFill="1" applyAlignment="1">
      <alignment horizontal="center" vertical="center"/>
    </xf>
    <xf numFmtId="0" fontId="25" fillId="0" borderId="18" xfId="10" applyNumberFormat="1" applyFont="1" applyFill="1" applyBorder="1" applyAlignment="1">
      <alignment horizontal="center" vertical="center" shrinkToFit="1"/>
    </xf>
    <xf numFmtId="0" fontId="61" fillId="0" borderId="18" xfId="10" applyNumberFormat="1" applyFont="1" applyFill="1" applyBorder="1" applyAlignment="1">
      <alignment horizontal="center" vertical="center" shrinkToFit="1"/>
    </xf>
    <xf numFmtId="0" fontId="25" fillId="0" borderId="18" xfId="10" applyNumberFormat="1" applyFont="1" applyFill="1" applyBorder="1" applyAlignment="1">
      <alignment horizontal="center" vertical="center"/>
    </xf>
    <xf numFmtId="0" fontId="62" fillId="0" borderId="18" xfId="10" applyNumberFormat="1" applyFont="1" applyFill="1" applyBorder="1" applyAlignment="1">
      <alignment horizontal="center" vertical="center" shrinkToFit="1"/>
    </xf>
    <xf numFmtId="0" fontId="25" fillId="0" borderId="19" xfId="10" applyNumberFormat="1" applyFont="1" applyFill="1" applyBorder="1" applyAlignment="1">
      <alignment horizontal="center" vertical="center"/>
    </xf>
    <xf numFmtId="0" fontId="62" fillId="0" borderId="19" xfId="10" applyNumberFormat="1" applyFont="1" applyFill="1" applyBorder="1" applyAlignment="1">
      <alignment horizontal="center" vertical="center" shrinkToFit="1"/>
    </xf>
    <xf numFmtId="0" fontId="61" fillId="0" borderId="19" xfId="10" applyNumberFormat="1" applyFont="1" applyFill="1" applyBorder="1" applyAlignment="1">
      <alignment horizontal="center" vertical="center" shrinkToFit="1"/>
    </xf>
    <xf numFmtId="0" fontId="25" fillId="0" borderId="3" xfId="10" applyNumberFormat="1" applyFont="1" applyFill="1" applyBorder="1" applyAlignment="1">
      <alignment horizontal="center" vertical="center"/>
    </xf>
    <xf numFmtId="0" fontId="25" fillId="0" borderId="3" xfId="10" applyNumberFormat="1" applyFont="1" applyFill="1" applyBorder="1" applyAlignment="1">
      <alignment horizontal="center" vertical="center" shrinkToFit="1"/>
    </xf>
    <xf numFmtId="0" fontId="61" fillId="0" borderId="3" xfId="10" applyNumberFormat="1" applyFont="1" applyFill="1" applyBorder="1" applyAlignment="1">
      <alignment horizontal="center" vertical="center" shrinkToFit="1"/>
    </xf>
    <xf numFmtId="0" fontId="25" fillId="0" borderId="17" xfId="10" applyNumberFormat="1" applyFont="1" applyFill="1" applyBorder="1" applyAlignment="1">
      <alignment horizontal="center" vertical="center"/>
    </xf>
    <xf numFmtId="0" fontId="62" fillId="0" borderId="3" xfId="10" applyNumberFormat="1" applyFont="1" applyFill="1" applyBorder="1" applyAlignment="1">
      <alignment horizontal="center" vertical="center"/>
    </xf>
    <xf numFmtId="0" fontId="25" fillId="0" borderId="0" xfId="10" applyNumberFormat="1" applyFont="1" applyFill="1" applyAlignment="1">
      <alignment vertical="center"/>
    </xf>
    <xf numFmtId="0" fontId="25" fillId="0" borderId="38" xfId="10" applyNumberFormat="1" applyFont="1" applyFill="1" applyBorder="1" applyAlignment="1">
      <alignment horizontal="center" vertical="center"/>
    </xf>
    <xf numFmtId="0" fontId="52" fillId="0" borderId="18" xfId="10" applyNumberFormat="1" applyFont="1" applyFill="1" applyBorder="1" applyAlignment="1">
      <alignment horizontal="center" vertical="center" shrinkToFit="1"/>
    </xf>
    <xf numFmtId="0" fontId="25" fillId="0" borderId="38" xfId="10" applyNumberFormat="1" applyFont="1" applyFill="1" applyBorder="1" applyAlignment="1">
      <alignment horizontal="center" vertical="center" shrinkToFit="1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4" fillId="10" borderId="3" xfId="1" applyNumberFormat="1" applyFont="1" applyFill="1" applyBorder="1" applyAlignment="1">
      <alignment horizontal="center" vertical="center" wrapText="1" shrinkToFit="1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4" fillId="7" borderId="3" xfId="1" applyNumberFormat="1" applyFont="1" applyFill="1" applyBorder="1" applyAlignment="1">
      <alignment horizontal="center" vertical="center" wrapText="1" shrinkToFit="1"/>
    </xf>
    <xf numFmtId="0" fontId="14" fillId="10" borderId="3" xfId="1" applyNumberFormat="1" applyFont="1" applyFill="1" applyBorder="1" applyAlignment="1">
      <alignment horizontal="center" vertical="center" shrinkToFit="1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20" fontId="14" fillId="0" borderId="18" xfId="1" applyNumberFormat="1" applyFont="1" applyFill="1" applyBorder="1" applyAlignment="1">
      <alignment horizontal="center" vertical="center" wrapText="1" shrinkToFit="1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3" xfId="1" applyFont="1" applyFill="1" applyBorder="1" applyAlignment="1">
      <alignment horizontal="center" vertical="center"/>
    </xf>
    <xf numFmtId="0" fontId="14" fillId="0" borderId="10" xfId="1" applyNumberFormat="1" applyFont="1" applyFill="1" applyBorder="1" applyAlignment="1">
      <alignment horizontal="center" vertical="center" wrapText="1" shrinkToFit="1"/>
    </xf>
    <xf numFmtId="0" fontId="55" fillId="0" borderId="3" xfId="1" applyNumberFormat="1" applyFont="1" applyFill="1" applyBorder="1" applyAlignment="1">
      <alignment horizontal="center" vertical="center" wrapText="1" shrinkToFit="1"/>
    </xf>
    <xf numFmtId="0" fontId="14" fillId="7" borderId="3" xfId="1" applyNumberFormat="1" applyFont="1" applyFill="1" applyBorder="1" applyAlignment="1">
      <alignment horizontal="center" vertical="center" shrinkToFit="1"/>
    </xf>
    <xf numFmtId="0" fontId="10" fillId="0" borderId="39" xfId="1" applyNumberFormat="1" applyFont="1" applyFill="1" applyBorder="1" applyAlignment="1">
      <alignment horizontal="center" vertical="center"/>
    </xf>
    <xf numFmtId="0" fontId="10" fillId="0" borderId="0" xfId="1" applyNumberFormat="1" applyFont="1" applyFill="1" applyBorder="1" applyAlignment="1">
      <alignment horizontal="center" vertical="center"/>
    </xf>
    <xf numFmtId="0" fontId="10" fillId="0" borderId="9" xfId="1" applyFont="1" applyFill="1" applyBorder="1" applyAlignment="1">
      <alignment horizontal="center" vertical="center"/>
    </xf>
    <xf numFmtId="0" fontId="10" fillId="0" borderId="10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0" fontId="15" fillId="2" borderId="9" xfId="1" applyFont="1" applyFill="1" applyBorder="1" applyAlignment="1">
      <alignment horizontal="center" vertical="center" wrapText="1" shrinkToFit="1"/>
    </xf>
    <xf numFmtId="0" fontId="15" fillId="2" borderId="10" xfId="1" applyFont="1" applyFill="1" applyBorder="1" applyAlignment="1">
      <alignment horizontal="center" vertical="center" wrapText="1" shrinkToFit="1"/>
    </xf>
    <xf numFmtId="0" fontId="15" fillId="2" borderId="2" xfId="1" applyFont="1" applyFill="1" applyBorder="1" applyAlignment="1">
      <alignment horizontal="center" vertical="center" wrapText="1" shrinkToFit="1"/>
    </xf>
    <xf numFmtId="0" fontId="10" fillId="2" borderId="9" xfId="1" applyFont="1" applyFill="1" applyBorder="1" applyAlignment="1">
      <alignment horizontal="center" vertical="center" wrapText="1"/>
    </xf>
    <xf numFmtId="0" fontId="10" fillId="2" borderId="10" xfId="1" applyFont="1" applyFill="1" applyBorder="1" applyAlignment="1">
      <alignment horizontal="center" vertical="center" wrapText="1"/>
    </xf>
    <xf numFmtId="0" fontId="10" fillId="2" borderId="2" xfId="1" applyFont="1" applyFill="1" applyBorder="1" applyAlignment="1">
      <alignment horizontal="center" vertical="center" wrapText="1"/>
    </xf>
    <xf numFmtId="14" fontId="10" fillId="0" borderId="9" xfId="1" applyNumberFormat="1" applyFont="1" applyFill="1" applyBorder="1" applyAlignment="1">
      <alignment horizontal="center" vertical="center" wrapText="1"/>
    </xf>
    <xf numFmtId="14" fontId="10" fillId="0" borderId="10" xfId="1" applyNumberFormat="1" applyFont="1" applyFill="1" applyBorder="1" applyAlignment="1">
      <alignment horizontal="center" vertical="center" wrapText="1"/>
    </xf>
    <xf numFmtId="14" fontId="10" fillId="0" borderId="2" xfId="1" applyNumberFormat="1" applyFont="1" applyFill="1" applyBorder="1" applyAlignment="1">
      <alignment horizontal="center" vertical="center" wrapText="1"/>
    </xf>
    <xf numFmtId="165" fontId="10" fillId="0" borderId="9" xfId="2" applyNumberFormat="1" applyFont="1" applyFill="1" applyBorder="1" applyAlignment="1">
      <alignment horizontal="left" vertical="center"/>
    </xf>
    <xf numFmtId="165" fontId="10" fillId="0" borderId="10" xfId="2" applyNumberFormat="1" applyFont="1" applyFill="1" applyBorder="1" applyAlignment="1">
      <alignment horizontal="left" vertical="center"/>
    </xf>
    <xf numFmtId="165" fontId="10" fillId="0" borderId="2" xfId="2" applyNumberFormat="1" applyFont="1" applyFill="1" applyBorder="1" applyAlignment="1">
      <alignment horizontal="left" vertical="center"/>
    </xf>
    <xf numFmtId="0" fontId="10" fillId="0" borderId="11" xfId="1" applyFont="1" applyFill="1" applyBorder="1" applyAlignment="1">
      <alignment horizontal="center" vertical="center" wrapText="1"/>
    </xf>
    <xf numFmtId="0" fontId="10" fillId="0" borderId="13" xfId="1" applyFont="1" applyFill="1" applyBorder="1" applyAlignment="1">
      <alignment horizontal="center" vertical="center" wrapText="1"/>
    </xf>
    <xf numFmtId="0" fontId="10" fillId="0" borderId="15" xfId="1" applyFont="1" applyFill="1" applyBorder="1" applyAlignment="1">
      <alignment horizontal="center" vertical="center" wrapText="1"/>
    </xf>
    <xf numFmtId="0" fontId="10" fillId="0" borderId="4" xfId="1" applyFont="1" applyFill="1" applyBorder="1" applyAlignment="1">
      <alignment horizontal="center" vertical="center"/>
    </xf>
    <xf numFmtId="0" fontId="10" fillId="0" borderId="6" xfId="1" applyFont="1" applyFill="1" applyBorder="1" applyAlignment="1">
      <alignment horizontal="center" vertical="center"/>
    </xf>
    <xf numFmtId="0" fontId="32" fillId="0" borderId="25" xfId="3" applyFont="1" applyFill="1" applyBorder="1" applyAlignment="1">
      <alignment horizontal="center" vertical="center" shrinkToFit="1"/>
    </xf>
    <xf numFmtId="0" fontId="32" fillId="0" borderId="10" xfId="3" applyFont="1" applyFill="1" applyBorder="1" applyAlignment="1">
      <alignment horizontal="center" vertical="center" shrinkToFit="1"/>
    </xf>
    <xf numFmtId="0" fontId="32" fillId="0" borderId="2" xfId="3" applyFont="1" applyFill="1" applyBorder="1" applyAlignment="1">
      <alignment horizontal="center" vertical="center" shrinkToFit="1"/>
    </xf>
    <xf numFmtId="0" fontId="33" fillId="0" borderId="25" xfId="3" applyFont="1" applyFill="1" applyBorder="1" applyAlignment="1">
      <alignment horizontal="center" vertical="center" wrapText="1"/>
    </xf>
    <xf numFmtId="0" fontId="33" fillId="0" borderId="10" xfId="3" applyFont="1" applyFill="1" applyBorder="1" applyAlignment="1">
      <alignment horizontal="center" vertical="center" wrapText="1"/>
    </xf>
    <xf numFmtId="0" fontId="33" fillId="0" borderId="2" xfId="3" applyFont="1" applyFill="1" applyBorder="1" applyAlignment="1">
      <alignment horizontal="center" vertical="center" wrapText="1"/>
    </xf>
    <xf numFmtId="0" fontId="16" fillId="0" borderId="4" xfId="1" applyFont="1" applyFill="1" applyBorder="1" applyAlignment="1">
      <alignment horizontal="center" vertical="center" wrapText="1"/>
    </xf>
    <xf numFmtId="0" fontId="16" fillId="0" borderId="6" xfId="1" applyFont="1" applyFill="1" applyBorder="1" applyAlignment="1">
      <alignment horizontal="center" vertical="center" wrapText="1"/>
    </xf>
    <xf numFmtId="165" fontId="10" fillId="0" borderId="9" xfId="2" applyNumberFormat="1" applyFont="1" applyFill="1" applyBorder="1" applyAlignment="1">
      <alignment horizontal="center" vertical="center"/>
    </xf>
    <xf numFmtId="165" fontId="10" fillId="0" borderId="10" xfId="2" applyNumberFormat="1" applyFont="1" applyFill="1" applyBorder="1" applyAlignment="1">
      <alignment horizontal="center" vertical="center"/>
    </xf>
    <xf numFmtId="165" fontId="10" fillId="0" borderId="2" xfId="2" applyNumberFormat="1" applyFont="1" applyFill="1" applyBorder="1" applyAlignment="1">
      <alignment horizontal="center" vertical="center"/>
    </xf>
    <xf numFmtId="165" fontId="10" fillId="7" borderId="9" xfId="2" applyNumberFormat="1" applyFont="1" applyFill="1" applyBorder="1" applyAlignment="1">
      <alignment horizontal="center" vertical="center"/>
    </xf>
    <xf numFmtId="165" fontId="10" fillId="7" borderId="10" xfId="2" applyNumberFormat="1" applyFont="1" applyFill="1" applyBorder="1" applyAlignment="1">
      <alignment horizontal="center" vertical="center"/>
    </xf>
    <xf numFmtId="165" fontId="10" fillId="7" borderId="2" xfId="2" applyNumberFormat="1" applyFont="1" applyFill="1" applyBorder="1" applyAlignment="1">
      <alignment horizontal="center" vertical="center"/>
    </xf>
    <xf numFmtId="165" fontId="10" fillId="5" borderId="9" xfId="2" applyNumberFormat="1" applyFont="1" applyFill="1" applyBorder="1" applyAlignment="1">
      <alignment horizontal="center" vertical="center"/>
    </xf>
    <xf numFmtId="165" fontId="10" fillId="5" borderId="10" xfId="2" applyNumberFormat="1" applyFont="1" applyFill="1" applyBorder="1" applyAlignment="1">
      <alignment horizontal="center" vertical="center"/>
    </xf>
    <xf numFmtId="165" fontId="10" fillId="5" borderId="2" xfId="2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165" fontId="10" fillId="0" borderId="3" xfId="1" applyNumberFormat="1" applyFont="1" applyBorder="1" applyAlignment="1">
      <alignment horizontal="center" vertical="center"/>
    </xf>
    <xf numFmtId="165" fontId="10" fillId="0" borderId="9" xfId="1" applyNumberFormat="1" applyFont="1" applyFill="1" applyBorder="1" applyAlignment="1">
      <alignment horizontal="center" vertical="center"/>
    </xf>
    <xf numFmtId="165" fontId="10" fillId="0" borderId="10" xfId="1" applyNumberFormat="1" applyFont="1" applyFill="1" applyBorder="1" applyAlignment="1">
      <alignment horizontal="center" vertical="center"/>
    </xf>
    <xf numFmtId="165" fontId="10" fillId="0" borderId="2" xfId="1" applyNumberFormat="1" applyFont="1" applyFill="1" applyBorder="1" applyAlignment="1">
      <alignment horizontal="center" vertical="center"/>
    </xf>
    <xf numFmtId="165" fontId="10" fillId="6" borderId="9" xfId="2" applyNumberFormat="1" applyFont="1" applyFill="1" applyBorder="1" applyAlignment="1">
      <alignment horizontal="center" vertical="center"/>
    </xf>
    <xf numFmtId="165" fontId="10" fillId="6" borderId="10" xfId="2" applyNumberFormat="1" applyFont="1" applyFill="1" applyBorder="1" applyAlignment="1">
      <alignment horizontal="center" vertical="center"/>
    </xf>
    <xf numFmtId="165" fontId="10" fillId="6" borderId="2" xfId="2" applyNumberFormat="1" applyFont="1" applyFill="1" applyBorder="1" applyAlignment="1">
      <alignment horizontal="center" vertical="center"/>
    </xf>
    <xf numFmtId="165" fontId="10" fillId="0" borderId="3" xfId="1" applyNumberFormat="1" applyFont="1" applyFill="1" applyBorder="1" applyAlignment="1">
      <alignment horizontal="center" vertical="center"/>
    </xf>
    <xf numFmtId="165" fontId="10" fillId="0" borderId="9" xfId="1" applyNumberFormat="1" applyFont="1" applyFill="1" applyBorder="1" applyAlignment="1">
      <alignment horizontal="center" vertical="center" wrapText="1"/>
    </xf>
    <xf numFmtId="165" fontId="10" fillId="0" borderId="10" xfId="1" applyNumberFormat="1" applyFont="1" applyFill="1" applyBorder="1" applyAlignment="1">
      <alignment horizontal="center" vertical="center" wrapText="1"/>
    </xf>
    <xf numFmtId="165" fontId="10" fillId="0" borderId="2" xfId="1" applyNumberFormat="1" applyFont="1" applyFill="1" applyBorder="1" applyAlignment="1">
      <alignment horizontal="center" vertical="center" wrapText="1"/>
    </xf>
    <xf numFmtId="0" fontId="18" fillId="2" borderId="25" xfId="0" applyFont="1" applyFill="1" applyBorder="1" applyAlignment="1">
      <alignment horizontal="center" vertical="center" shrinkToFit="1"/>
    </xf>
    <xf numFmtId="0" fontId="18" fillId="2" borderId="10" xfId="0" applyFont="1" applyFill="1" applyBorder="1" applyAlignment="1">
      <alignment horizontal="center" vertical="center" shrinkToFit="1"/>
    </xf>
    <xf numFmtId="0" fontId="18" fillId="2" borderId="31" xfId="0" applyFont="1" applyFill="1" applyBorder="1" applyAlignment="1">
      <alignment horizontal="center" vertical="center" shrinkToFit="1"/>
    </xf>
    <xf numFmtId="0" fontId="51" fillId="2" borderId="25" xfId="0" applyFont="1" applyFill="1" applyBorder="1" applyAlignment="1">
      <alignment horizontal="center" vertical="center" wrapText="1"/>
    </xf>
    <xf numFmtId="0" fontId="51" fillId="2" borderId="10" xfId="0" applyFont="1" applyFill="1" applyBorder="1" applyAlignment="1">
      <alignment horizontal="center" vertical="center" wrapText="1"/>
    </xf>
    <xf numFmtId="0" fontId="51" fillId="2" borderId="31" xfId="0" applyFont="1" applyFill="1" applyBorder="1" applyAlignment="1">
      <alignment horizontal="center" vertical="center" wrapText="1"/>
    </xf>
    <xf numFmtId="0" fontId="10" fillId="0" borderId="30" xfId="1" applyFont="1" applyFill="1" applyBorder="1" applyAlignment="1">
      <alignment horizontal="center" vertical="center"/>
    </xf>
    <xf numFmtId="0" fontId="10" fillId="0" borderId="32" xfId="1" applyFont="1" applyFill="1" applyBorder="1" applyAlignment="1">
      <alignment horizontal="center" vertical="center"/>
    </xf>
    <xf numFmtId="0" fontId="32" fillId="7" borderId="9" xfId="1" applyFont="1" applyFill="1" applyBorder="1" applyAlignment="1">
      <alignment horizontal="center" vertical="center" shrinkToFit="1"/>
    </xf>
    <xf numFmtId="0" fontId="32" fillId="7" borderId="10" xfId="1" applyFont="1" applyFill="1" applyBorder="1" applyAlignment="1">
      <alignment horizontal="center" vertical="center" shrinkToFit="1"/>
    </xf>
    <xf numFmtId="0" fontId="32" fillId="7" borderId="2" xfId="1" applyFont="1" applyFill="1" applyBorder="1" applyAlignment="1">
      <alignment horizontal="center" vertical="center" shrinkToFit="1"/>
    </xf>
    <xf numFmtId="0" fontId="46" fillId="7" borderId="9" xfId="1" applyFont="1" applyFill="1" applyBorder="1" applyAlignment="1">
      <alignment horizontal="center" vertical="center" wrapText="1"/>
    </xf>
    <xf numFmtId="0" fontId="46" fillId="7" borderId="10" xfId="1" applyFont="1" applyFill="1" applyBorder="1" applyAlignment="1">
      <alignment horizontal="center" vertical="center" wrapText="1"/>
    </xf>
    <xf numFmtId="0" fontId="46" fillId="7" borderId="2" xfId="1" applyFont="1" applyFill="1" applyBorder="1" applyAlignment="1">
      <alignment horizontal="center" vertical="center" wrapText="1"/>
    </xf>
    <xf numFmtId="14" fontId="46" fillId="0" borderId="9" xfId="1" applyNumberFormat="1" applyFont="1" applyFill="1" applyBorder="1" applyAlignment="1">
      <alignment horizontal="center" vertical="center" wrapText="1"/>
    </xf>
    <xf numFmtId="14" fontId="46" fillId="0" borderId="10" xfId="1" applyNumberFormat="1" applyFont="1" applyFill="1" applyBorder="1" applyAlignment="1">
      <alignment horizontal="center" vertical="center" wrapText="1"/>
    </xf>
    <xf numFmtId="14" fontId="46" fillId="0" borderId="2" xfId="1" applyNumberFormat="1" applyFont="1" applyFill="1" applyBorder="1" applyAlignment="1">
      <alignment horizontal="center" vertical="center" wrapText="1"/>
    </xf>
    <xf numFmtId="14" fontId="46" fillId="0" borderId="9" xfId="1" quotePrefix="1" applyNumberFormat="1" applyFont="1" applyFill="1" applyBorder="1" applyAlignment="1">
      <alignment horizontal="center" vertical="center" wrapText="1"/>
    </xf>
    <xf numFmtId="0" fontId="45" fillId="2" borderId="9" xfId="0" applyFont="1" applyFill="1" applyBorder="1" applyAlignment="1">
      <alignment horizontal="center" vertical="center" shrinkToFit="1"/>
    </xf>
    <xf numFmtId="0" fontId="45" fillId="2" borderId="10" xfId="0" applyFont="1" applyFill="1" applyBorder="1" applyAlignment="1">
      <alignment horizontal="center" vertical="center" shrinkToFit="1"/>
    </xf>
    <xf numFmtId="0" fontId="45" fillId="2" borderId="2" xfId="0" applyFont="1" applyFill="1" applyBorder="1" applyAlignment="1">
      <alignment horizontal="center" vertical="center" shrinkToFit="1"/>
    </xf>
    <xf numFmtId="0" fontId="29" fillId="0" borderId="9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18" fillId="7" borderId="25" xfId="0" applyFont="1" applyFill="1" applyBorder="1" applyAlignment="1">
      <alignment horizontal="center" vertical="center" shrinkToFit="1"/>
    </xf>
    <xf numFmtId="0" fontId="18" fillId="7" borderId="10" xfId="0" applyFont="1" applyFill="1" applyBorder="1" applyAlignment="1">
      <alignment horizontal="center" vertical="center" shrinkToFit="1"/>
    </xf>
    <xf numFmtId="0" fontId="18" fillId="7" borderId="31" xfId="0" applyFont="1" applyFill="1" applyBorder="1" applyAlignment="1">
      <alignment horizontal="center" vertical="center" shrinkToFit="1"/>
    </xf>
    <xf numFmtId="0" fontId="51" fillId="7" borderId="25" xfId="0" applyFont="1" applyFill="1" applyBorder="1" applyAlignment="1">
      <alignment horizontal="center" vertical="center" wrapText="1"/>
    </xf>
    <xf numFmtId="0" fontId="51" fillId="7" borderId="10" xfId="0" applyFont="1" applyFill="1" applyBorder="1" applyAlignment="1">
      <alignment horizontal="center" vertical="center" wrapText="1"/>
    </xf>
    <xf numFmtId="0" fontId="51" fillId="7" borderId="31" xfId="0" applyFont="1" applyFill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22" fillId="0" borderId="9" xfId="0" applyFont="1" applyFill="1" applyBorder="1" applyAlignment="1">
      <alignment horizontal="center" vertical="center" shrinkToFit="1"/>
    </xf>
    <xf numFmtId="0" fontId="22" fillId="0" borderId="10" xfId="0" applyFont="1" applyFill="1" applyBorder="1" applyAlignment="1">
      <alignment horizontal="center" vertical="center" shrinkToFit="1"/>
    </xf>
    <xf numFmtId="0" fontId="22" fillId="0" borderId="2" xfId="0" applyFont="1" applyFill="1" applyBorder="1" applyAlignment="1">
      <alignment horizontal="center" vertical="center" shrinkToFit="1"/>
    </xf>
    <xf numFmtId="0" fontId="46" fillId="0" borderId="9" xfId="1" applyFont="1" applyFill="1" applyBorder="1" applyAlignment="1">
      <alignment horizontal="center" vertical="center" wrapText="1" shrinkToFit="1"/>
    </xf>
    <xf numFmtId="0" fontId="46" fillId="0" borderId="10" xfId="1" applyFont="1" applyFill="1" applyBorder="1" applyAlignment="1">
      <alignment horizontal="center" vertical="center" wrapText="1" shrinkToFit="1"/>
    </xf>
    <xf numFmtId="0" fontId="46" fillId="0" borderId="2" xfId="1" applyFont="1" applyFill="1" applyBorder="1" applyAlignment="1">
      <alignment horizontal="center" vertical="center" wrapText="1" shrinkToFit="1"/>
    </xf>
    <xf numFmtId="0" fontId="46" fillId="0" borderId="9" xfId="1" applyFont="1" applyFill="1" applyBorder="1" applyAlignment="1">
      <alignment horizontal="center" vertical="center" wrapText="1"/>
    </xf>
    <xf numFmtId="0" fontId="46" fillId="0" borderId="10" xfId="1" applyFont="1" applyFill="1" applyBorder="1" applyAlignment="1">
      <alignment horizontal="center" vertical="center" wrapText="1"/>
    </xf>
    <xf numFmtId="0" fontId="46" fillId="0" borderId="2" xfId="1" applyFont="1" applyFill="1" applyBorder="1" applyAlignment="1">
      <alignment horizontal="center" vertical="center" wrapText="1"/>
    </xf>
    <xf numFmtId="0" fontId="28" fillId="0" borderId="9" xfId="1" quotePrefix="1" applyFont="1" applyFill="1" applyBorder="1" applyAlignment="1">
      <alignment horizontal="center" vertical="center" wrapText="1" shrinkToFit="1"/>
    </xf>
    <xf numFmtId="0" fontId="28" fillId="0" borderId="10" xfId="1" applyFont="1" applyFill="1" applyBorder="1" applyAlignment="1">
      <alignment horizontal="center" vertical="center" wrapText="1" shrinkToFit="1"/>
    </xf>
    <xf numFmtId="0" fontId="28" fillId="0" borderId="2" xfId="1" applyFont="1" applyFill="1" applyBorder="1" applyAlignment="1">
      <alignment horizontal="center" vertical="center" wrapText="1" shrinkToFit="1"/>
    </xf>
    <xf numFmtId="0" fontId="28" fillId="0" borderId="9" xfId="1" quotePrefix="1" applyFont="1" applyFill="1" applyBorder="1" applyAlignment="1">
      <alignment horizontal="center" vertical="center" wrapText="1"/>
    </xf>
    <xf numFmtId="0" fontId="28" fillId="0" borderId="10" xfId="1" applyFont="1" applyFill="1" applyBorder="1" applyAlignment="1">
      <alignment horizontal="center" vertical="center" wrapText="1"/>
    </xf>
    <xf numFmtId="0" fontId="28" fillId="0" borderId="2" xfId="1" applyFont="1" applyFill="1" applyBorder="1" applyAlignment="1">
      <alignment horizontal="center" vertical="center" wrapText="1"/>
    </xf>
    <xf numFmtId="0" fontId="70" fillId="7" borderId="9" xfId="0" applyFont="1" applyFill="1" applyBorder="1" applyAlignment="1">
      <alignment horizontal="center" vertical="center" wrapText="1" shrinkToFit="1"/>
    </xf>
    <xf numFmtId="0" fontId="70" fillId="7" borderId="10" xfId="0" applyFont="1" applyFill="1" applyBorder="1" applyAlignment="1">
      <alignment horizontal="center" vertical="center" wrapText="1" shrinkToFit="1"/>
    </xf>
    <xf numFmtId="0" fontId="70" fillId="7" borderId="2" xfId="0" applyFont="1" applyFill="1" applyBorder="1" applyAlignment="1">
      <alignment horizontal="center" vertical="center" wrapText="1" shrinkToFit="1"/>
    </xf>
    <xf numFmtId="0" fontId="27" fillId="7" borderId="9" xfId="0" applyFont="1" applyFill="1" applyBorder="1" applyAlignment="1">
      <alignment horizontal="center" vertical="center" wrapText="1" shrinkToFit="1"/>
    </xf>
    <xf numFmtId="0" fontId="27" fillId="7" borderId="10" xfId="0" applyFont="1" applyFill="1" applyBorder="1" applyAlignment="1">
      <alignment horizontal="center" vertical="center" wrapText="1" shrinkToFit="1"/>
    </xf>
    <xf numFmtId="0" fontId="27" fillId="7" borderId="2" xfId="0" applyFont="1" applyFill="1" applyBorder="1" applyAlignment="1">
      <alignment horizontal="center" vertical="center" wrapText="1" shrinkToFit="1"/>
    </xf>
    <xf numFmtId="14" fontId="10" fillId="0" borderId="9" xfId="0" applyNumberFormat="1" applyFont="1" applyFill="1" applyBorder="1" applyAlignment="1">
      <alignment horizontal="center" vertical="center" wrapText="1"/>
    </xf>
    <xf numFmtId="14" fontId="10" fillId="0" borderId="10" xfId="0" applyNumberFormat="1" applyFont="1" applyFill="1" applyBorder="1" applyAlignment="1">
      <alignment horizontal="center" vertical="center" wrapText="1"/>
    </xf>
    <xf numFmtId="14" fontId="10" fillId="0" borderId="2" xfId="0" applyNumberFormat="1" applyFont="1" applyFill="1" applyBorder="1" applyAlignment="1">
      <alignment horizontal="center" vertical="center" wrapText="1"/>
    </xf>
    <xf numFmtId="0" fontId="21" fillId="0" borderId="9" xfId="9" applyFont="1" applyBorder="1" applyAlignment="1">
      <alignment horizontal="center" vertical="center" wrapText="1"/>
    </xf>
    <xf numFmtId="0" fontId="21" fillId="0" borderId="10" xfId="9" applyFont="1" applyBorder="1" applyAlignment="1">
      <alignment horizontal="center" vertical="center" wrapText="1"/>
    </xf>
    <xf numFmtId="0" fontId="21" fillId="0" borderId="2" xfId="9" applyFont="1" applyBorder="1" applyAlignment="1">
      <alignment horizontal="center" vertical="center" wrapText="1"/>
    </xf>
    <xf numFmtId="0" fontId="15" fillId="0" borderId="9" xfId="1" applyFont="1" applyFill="1" applyBorder="1" applyAlignment="1">
      <alignment horizontal="center" vertical="center" wrapText="1" shrinkToFit="1"/>
    </xf>
    <xf numFmtId="0" fontId="15" fillId="0" borderId="10" xfId="1" applyFont="1" applyFill="1" applyBorder="1" applyAlignment="1">
      <alignment horizontal="center" vertical="center" wrapText="1" shrinkToFit="1"/>
    </xf>
    <xf numFmtId="0" fontId="15" fillId="0" borderId="2" xfId="1" applyFont="1" applyFill="1" applyBorder="1" applyAlignment="1">
      <alignment horizontal="center" vertical="center" wrapText="1" shrinkToFit="1"/>
    </xf>
    <xf numFmtId="0" fontId="10" fillId="0" borderId="9" xfId="1" applyFont="1" applyFill="1" applyBorder="1" applyAlignment="1">
      <alignment horizontal="center" vertical="center" wrapText="1"/>
    </xf>
    <xf numFmtId="0" fontId="10" fillId="0" borderId="10" xfId="1" applyFont="1" applyFill="1" applyBorder="1" applyAlignment="1">
      <alignment horizontal="center" vertical="center" wrapText="1"/>
    </xf>
    <xf numFmtId="0" fontId="10" fillId="0" borderId="2" xfId="1" applyFont="1" applyFill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 shrinkToFit="1"/>
    </xf>
    <xf numFmtId="0" fontId="15" fillId="0" borderId="10" xfId="0" applyFont="1" applyFill="1" applyBorder="1" applyAlignment="1">
      <alignment horizontal="center" vertical="center" wrapText="1" shrinkToFit="1"/>
    </xf>
    <xf numFmtId="0" fontId="15" fillId="0" borderId="2" xfId="0" applyFont="1" applyFill="1" applyBorder="1" applyAlignment="1">
      <alignment horizontal="center" vertical="center" wrapText="1" shrinkToFit="1"/>
    </xf>
    <xf numFmtId="0" fontId="53" fillId="0" borderId="9" xfId="0" applyFont="1" applyFill="1" applyBorder="1" applyAlignment="1">
      <alignment horizontal="center" vertical="center" wrapText="1" shrinkToFit="1"/>
    </xf>
    <xf numFmtId="0" fontId="46" fillId="0" borderId="9" xfId="0" applyFont="1" applyFill="1" applyBorder="1" applyAlignment="1">
      <alignment horizontal="center" vertical="center" wrapText="1" shrinkToFit="1"/>
    </xf>
    <xf numFmtId="0" fontId="46" fillId="0" borderId="10" xfId="0" applyFont="1" applyFill="1" applyBorder="1" applyAlignment="1">
      <alignment horizontal="center" vertical="center" wrapText="1" shrinkToFit="1"/>
    </xf>
    <xf numFmtId="0" fontId="46" fillId="0" borderId="2" xfId="0" applyFont="1" applyFill="1" applyBorder="1" applyAlignment="1">
      <alignment horizontal="center" vertical="center" wrapText="1" shrinkToFit="1"/>
    </xf>
    <xf numFmtId="0" fontId="46" fillId="0" borderId="9" xfId="0" applyFont="1" applyFill="1" applyBorder="1" applyAlignment="1">
      <alignment horizontal="center" vertical="center" wrapText="1"/>
    </xf>
    <xf numFmtId="0" fontId="46" fillId="0" borderId="10" xfId="0" applyFont="1" applyFill="1" applyBorder="1" applyAlignment="1">
      <alignment horizontal="center" vertical="center" wrapText="1"/>
    </xf>
    <xf numFmtId="0" fontId="46" fillId="0" borderId="2" xfId="0" applyFont="1" applyFill="1" applyBorder="1" applyAlignment="1">
      <alignment horizontal="center" vertical="center" wrapText="1"/>
    </xf>
    <xf numFmtId="0" fontId="16" fillId="0" borderId="5" xfId="1" applyFont="1" applyFill="1" applyBorder="1" applyAlignment="1">
      <alignment horizontal="center" vertical="center" wrapText="1"/>
    </xf>
    <xf numFmtId="0" fontId="10" fillId="0" borderId="5" xfId="1" applyFont="1" applyFill="1" applyBorder="1" applyAlignment="1">
      <alignment horizontal="center" vertical="center"/>
    </xf>
    <xf numFmtId="0" fontId="29" fillId="7" borderId="9" xfId="1" applyFont="1" applyFill="1" applyBorder="1" applyAlignment="1">
      <alignment horizontal="center" vertical="center" wrapText="1"/>
    </xf>
    <xf numFmtId="0" fontId="29" fillId="7" borderId="10" xfId="1" applyFont="1" applyFill="1" applyBorder="1" applyAlignment="1">
      <alignment horizontal="center" vertical="center" wrapText="1"/>
    </xf>
    <xf numFmtId="0" fontId="29" fillId="7" borderId="2" xfId="1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9" xfId="1" applyFont="1" applyFill="1" applyBorder="1" applyAlignment="1">
      <alignment horizontal="center" vertical="center"/>
    </xf>
    <xf numFmtId="0" fontId="28" fillId="2" borderId="10" xfId="1" applyFont="1" applyFill="1" applyBorder="1" applyAlignment="1">
      <alignment horizontal="center" vertical="center"/>
    </xf>
    <xf numFmtId="0" fontId="28" fillId="2" borderId="2" xfId="1" applyFont="1" applyFill="1" applyBorder="1" applyAlignment="1">
      <alignment horizontal="center" vertical="center"/>
    </xf>
    <xf numFmtId="0" fontId="30" fillId="2" borderId="9" xfId="1" applyFont="1" applyFill="1" applyBorder="1" applyAlignment="1">
      <alignment horizontal="center" vertical="center" wrapText="1"/>
    </xf>
    <xf numFmtId="0" fontId="30" fillId="2" borderId="10" xfId="1" applyFont="1" applyFill="1" applyBorder="1" applyAlignment="1">
      <alignment horizontal="center" vertical="center" wrapText="1"/>
    </xf>
    <xf numFmtId="0" fontId="30" fillId="2" borderId="2" xfId="1" applyFont="1" applyFill="1" applyBorder="1" applyAlignment="1">
      <alignment horizontal="center" vertical="center" wrapText="1"/>
    </xf>
    <xf numFmtId="0" fontId="30" fillId="2" borderId="9" xfId="0" quotePrefix="1" applyFont="1" applyFill="1" applyBorder="1" applyAlignment="1">
      <alignment horizontal="center" vertical="center" shrinkToFit="1"/>
    </xf>
    <xf numFmtId="0" fontId="30" fillId="2" borderId="10" xfId="0" quotePrefix="1" applyFont="1" applyFill="1" applyBorder="1" applyAlignment="1">
      <alignment horizontal="center" vertical="center" shrinkToFit="1"/>
    </xf>
    <xf numFmtId="0" fontId="30" fillId="2" borderId="2" xfId="0" quotePrefix="1" applyFont="1" applyFill="1" applyBorder="1" applyAlignment="1">
      <alignment horizontal="center" vertical="center" shrinkToFit="1"/>
    </xf>
    <xf numFmtId="0" fontId="28" fillId="0" borderId="9" xfId="1" applyFont="1" applyBorder="1" applyAlignment="1">
      <alignment horizontal="center" vertical="center"/>
    </xf>
    <xf numFmtId="0" fontId="28" fillId="0" borderId="10" xfId="1" applyFont="1" applyBorder="1" applyAlignment="1">
      <alignment horizontal="center" vertical="center"/>
    </xf>
    <xf numFmtId="0" fontId="28" fillId="0" borderId="2" xfId="1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 shrinkToFit="1"/>
    </xf>
    <xf numFmtId="0" fontId="24" fillId="0" borderId="10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1" fillId="0" borderId="9" xfId="0" applyFont="1" applyBorder="1" applyAlignment="1">
      <alignment horizontal="center" vertical="center" wrapText="1"/>
    </xf>
    <xf numFmtId="0" fontId="10" fillId="0" borderId="9" xfId="1" applyFont="1" applyBorder="1" applyAlignment="1">
      <alignment horizontal="center" vertical="center" wrapText="1"/>
    </xf>
    <xf numFmtId="0" fontId="10" fillId="0" borderId="10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14" fontId="10" fillId="0" borderId="9" xfId="1" applyNumberFormat="1" applyFont="1" applyBorder="1" applyAlignment="1">
      <alignment horizontal="center" vertical="center" wrapText="1"/>
    </xf>
    <xf numFmtId="14" fontId="10" fillId="0" borderId="10" xfId="1" applyNumberFormat="1" applyFont="1" applyBorder="1" applyAlignment="1">
      <alignment horizontal="center" vertical="center" wrapText="1"/>
    </xf>
    <xf numFmtId="14" fontId="10" fillId="0" borderId="2" xfId="1" applyNumberFormat="1" applyFont="1" applyBorder="1" applyAlignment="1">
      <alignment horizontal="center" vertical="center" wrapText="1"/>
    </xf>
    <xf numFmtId="0" fontId="15" fillId="0" borderId="9" xfId="1" applyFont="1" applyBorder="1" applyAlignment="1">
      <alignment horizontal="center" vertical="center" wrapText="1" shrinkToFit="1"/>
    </xf>
    <xf numFmtId="0" fontId="15" fillId="0" borderId="10" xfId="1" applyFont="1" applyBorder="1" applyAlignment="1">
      <alignment horizontal="center" vertical="center" wrapText="1" shrinkToFit="1"/>
    </xf>
    <xf numFmtId="0" fontId="15" fillId="0" borderId="2" xfId="1" applyFont="1" applyBorder="1" applyAlignment="1">
      <alignment horizontal="center" vertical="center" wrapText="1" shrinkToFit="1"/>
    </xf>
    <xf numFmtId="0" fontId="25" fillId="0" borderId="9" xfId="1" applyFont="1" applyFill="1" applyBorder="1" applyAlignment="1">
      <alignment horizontal="center" vertical="center" wrapText="1" shrinkToFit="1"/>
    </xf>
    <xf numFmtId="0" fontId="25" fillId="0" borderId="10" xfId="1" applyFont="1" applyFill="1" applyBorder="1" applyAlignment="1">
      <alignment horizontal="center" vertical="center" wrapText="1" shrinkToFit="1"/>
    </xf>
    <xf numFmtId="0" fontId="25" fillId="0" borderId="2" xfId="1" applyFont="1" applyFill="1" applyBorder="1" applyAlignment="1">
      <alignment horizontal="center" vertical="center" wrapText="1" shrinkToFit="1"/>
    </xf>
    <xf numFmtId="0" fontId="25" fillId="0" borderId="9" xfId="1" applyFont="1" applyFill="1" applyBorder="1" applyAlignment="1">
      <alignment horizontal="center" vertical="center" wrapText="1"/>
    </xf>
    <xf numFmtId="0" fontId="25" fillId="0" borderId="10" xfId="1" applyFont="1" applyFill="1" applyBorder="1" applyAlignment="1">
      <alignment horizontal="center" vertical="center" wrapText="1"/>
    </xf>
    <xf numFmtId="0" fontId="25" fillId="0" borderId="2" xfId="1" applyFont="1" applyFill="1" applyBorder="1" applyAlignment="1">
      <alignment horizontal="center" vertical="center" wrapText="1"/>
    </xf>
    <xf numFmtId="0" fontId="10" fillId="0" borderId="23" xfId="1" applyFont="1" applyFill="1" applyBorder="1" applyAlignment="1">
      <alignment horizontal="center" vertical="center"/>
    </xf>
    <xf numFmtId="0" fontId="10" fillId="0" borderId="24" xfId="1" applyFont="1" applyFill="1" applyBorder="1" applyAlignment="1">
      <alignment horizontal="center" vertical="center"/>
    </xf>
    <xf numFmtId="0" fontId="10" fillId="0" borderId="17" xfId="1" applyFont="1" applyFill="1" applyBorder="1" applyAlignment="1">
      <alignment horizontal="center" vertical="center" wrapText="1"/>
    </xf>
    <xf numFmtId="0" fontId="42" fillId="0" borderId="9" xfId="1" applyFont="1" applyFill="1" applyBorder="1" applyAlignment="1">
      <alignment horizontal="center" vertical="center" wrapText="1" shrinkToFit="1"/>
    </xf>
    <xf numFmtId="0" fontId="42" fillId="0" borderId="10" xfId="1" applyFont="1" applyFill="1" applyBorder="1" applyAlignment="1">
      <alignment horizontal="center" vertical="center" wrapText="1" shrinkToFit="1"/>
    </xf>
    <xf numFmtId="0" fontId="42" fillId="0" borderId="2" xfId="1" applyFont="1" applyFill="1" applyBorder="1" applyAlignment="1">
      <alignment horizontal="center" vertical="center" wrapText="1" shrinkToFit="1"/>
    </xf>
    <xf numFmtId="0" fontId="42" fillId="0" borderId="9" xfId="1" applyFont="1" applyFill="1" applyBorder="1" applyAlignment="1">
      <alignment horizontal="center" vertical="center" wrapText="1"/>
    </xf>
    <xf numFmtId="0" fontId="42" fillId="0" borderId="10" xfId="1" applyFont="1" applyFill="1" applyBorder="1" applyAlignment="1">
      <alignment horizontal="center" vertical="center" wrapText="1"/>
    </xf>
    <xf numFmtId="0" fontId="42" fillId="0" borderId="2" xfId="1" applyFont="1" applyFill="1" applyBorder="1" applyAlignment="1">
      <alignment horizontal="center" vertical="center" wrapText="1"/>
    </xf>
    <xf numFmtId="0" fontId="15" fillId="7" borderId="9" xfId="1" applyFont="1" applyFill="1" applyBorder="1" applyAlignment="1">
      <alignment horizontal="center" vertical="center" wrapText="1" shrinkToFit="1"/>
    </xf>
    <xf numFmtId="0" fontId="15" fillId="7" borderId="10" xfId="1" applyFont="1" applyFill="1" applyBorder="1" applyAlignment="1">
      <alignment horizontal="center" vertical="center" wrapText="1" shrinkToFit="1"/>
    </xf>
    <xf numFmtId="0" fontId="15" fillId="7" borderId="2" xfId="1" applyFont="1" applyFill="1" applyBorder="1" applyAlignment="1">
      <alignment horizontal="center" vertical="center" wrapText="1" shrinkToFit="1"/>
    </xf>
    <xf numFmtId="0" fontId="10" fillId="7" borderId="9" xfId="1" applyFont="1" applyFill="1" applyBorder="1" applyAlignment="1">
      <alignment horizontal="center" vertical="center" wrapText="1"/>
    </xf>
    <xf numFmtId="0" fontId="10" fillId="7" borderId="10" xfId="1" applyFont="1" applyFill="1" applyBorder="1" applyAlignment="1">
      <alignment horizontal="center" vertical="center" wrapText="1"/>
    </xf>
    <xf numFmtId="0" fontId="10" fillId="7" borderId="2" xfId="1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 shrinkToFit="1"/>
    </xf>
    <xf numFmtId="0" fontId="22" fillId="0" borderId="10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30" fillId="0" borderId="9" xfId="0" applyFont="1" applyFill="1" applyBorder="1" applyAlignment="1">
      <alignment horizontal="center" vertical="center" shrinkToFit="1"/>
    </xf>
    <xf numFmtId="0" fontId="30" fillId="0" borderId="10" xfId="0" applyFont="1" applyFill="1" applyBorder="1" applyAlignment="1">
      <alignment horizontal="center" vertical="center" shrinkToFit="1"/>
    </xf>
    <xf numFmtId="0" fontId="30" fillId="0" borderId="2" xfId="0" applyFont="1" applyFill="1" applyBorder="1" applyAlignment="1">
      <alignment horizontal="center" vertical="center" shrinkToFit="1"/>
    </xf>
    <xf numFmtId="0" fontId="66" fillId="0" borderId="25" xfId="0" applyFont="1" applyFill="1" applyBorder="1" applyAlignment="1">
      <alignment horizontal="center" vertical="center" shrinkToFit="1"/>
    </xf>
    <xf numFmtId="0" fontId="66" fillId="0" borderId="10" xfId="0" applyFont="1" applyFill="1" applyBorder="1" applyAlignment="1">
      <alignment horizontal="center" vertical="center" shrinkToFit="1"/>
    </xf>
    <xf numFmtId="0" fontId="66" fillId="0" borderId="31" xfId="0" applyFont="1" applyFill="1" applyBorder="1" applyAlignment="1">
      <alignment horizontal="center" vertical="center" shrinkToFit="1"/>
    </xf>
    <xf numFmtId="0" fontId="51" fillId="0" borderId="25" xfId="0" applyFont="1" applyFill="1" applyBorder="1" applyAlignment="1">
      <alignment horizontal="center" vertical="center" wrapText="1"/>
    </xf>
    <xf numFmtId="0" fontId="51" fillId="0" borderId="10" xfId="0" applyFont="1" applyFill="1" applyBorder="1" applyAlignment="1">
      <alignment horizontal="center" vertical="center" wrapText="1"/>
    </xf>
    <xf numFmtId="0" fontId="51" fillId="0" borderId="31" xfId="0" applyFont="1" applyFill="1" applyBorder="1" applyAlignment="1">
      <alignment horizontal="center" vertical="center" wrapText="1"/>
    </xf>
    <xf numFmtId="0" fontId="17" fillId="0" borderId="9" xfId="0" applyFont="1" applyFill="1" applyBorder="1" applyAlignment="1">
      <alignment horizontal="center" vertical="center" shrinkToFit="1"/>
    </xf>
    <xf numFmtId="0" fontId="17" fillId="0" borderId="10" xfId="0" applyFont="1" applyFill="1" applyBorder="1" applyAlignment="1">
      <alignment horizontal="center" vertical="center" shrinkToFit="1"/>
    </xf>
    <xf numFmtId="0" fontId="17" fillId="0" borderId="2" xfId="0" applyFont="1" applyFill="1" applyBorder="1" applyAlignment="1">
      <alignment horizontal="center" vertical="center" shrinkToFi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44" fillId="0" borderId="9" xfId="0" applyFont="1" applyFill="1" applyBorder="1" applyAlignment="1">
      <alignment horizontal="center" vertical="center" shrinkToFit="1"/>
    </xf>
    <xf numFmtId="0" fontId="44" fillId="0" borderId="10" xfId="0" applyFont="1" applyFill="1" applyBorder="1" applyAlignment="1">
      <alignment horizontal="center" vertical="center" shrinkToFit="1"/>
    </xf>
    <xf numFmtId="0" fontId="44" fillId="0" borderId="2" xfId="0" applyFont="1" applyFill="1" applyBorder="1" applyAlignment="1">
      <alignment horizontal="center" vertical="center" shrinkToFit="1"/>
    </xf>
    <xf numFmtId="0" fontId="59" fillId="0" borderId="9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59" fillId="0" borderId="2" xfId="0" applyFont="1" applyBorder="1" applyAlignment="1">
      <alignment horizontal="center" vertical="center" wrapText="1"/>
    </xf>
    <xf numFmtId="0" fontId="30" fillId="2" borderId="9" xfId="0" applyFont="1" applyFill="1" applyBorder="1" applyAlignment="1">
      <alignment horizontal="center" vertical="center" wrapText="1"/>
    </xf>
    <xf numFmtId="0" fontId="30" fillId="2" borderId="10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3" fillId="0" borderId="25" xfId="3" applyFont="1" applyBorder="1" applyAlignment="1">
      <alignment horizontal="center" vertical="center" wrapText="1"/>
    </xf>
    <xf numFmtId="0" fontId="33" fillId="0" borderId="10" xfId="3" applyFont="1" applyBorder="1" applyAlignment="1">
      <alignment horizontal="center" vertical="center" wrapText="1"/>
    </xf>
    <xf numFmtId="0" fontId="33" fillId="0" borderId="2" xfId="3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47" fillId="0" borderId="4" xfId="1" applyFont="1" applyFill="1" applyBorder="1" applyAlignment="1">
      <alignment horizontal="center" vertical="center" wrapText="1"/>
    </xf>
    <xf numFmtId="0" fontId="47" fillId="0" borderId="6" xfId="1" applyFont="1" applyFill="1" applyBorder="1" applyAlignment="1">
      <alignment horizontal="center" vertical="center" wrapText="1"/>
    </xf>
    <xf numFmtId="0" fontId="29" fillId="0" borderId="9" xfId="1" applyFont="1" applyBorder="1" applyAlignment="1">
      <alignment horizontal="center" vertical="center" wrapText="1"/>
    </xf>
    <xf numFmtId="0" fontId="29" fillId="0" borderId="10" xfId="1" applyFont="1" applyBorder="1" applyAlignment="1">
      <alignment horizontal="center" vertical="center" wrapText="1"/>
    </xf>
    <xf numFmtId="0" fontId="29" fillId="0" borderId="2" xfId="1" applyFont="1" applyBorder="1" applyAlignment="1">
      <alignment horizontal="center" vertical="center" wrapText="1"/>
    </xf>
    <xf numFmtId="0" fontId="28" fillId="0" borderId="3" xfId="1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11" fillId="0" borderId="9" xfId="1" applyFont="1" applyBorder="1" applyAlignment="1">
      <alignment horizontal="center" vertical="center" wrapText="1"/>
    </xf>
    <xf numFmtId="0" fontId="11" fillId="0" borderId="10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30" fillId="0" borderId="9" xfId="1" applyFont="1" applyFill="1" applyBorder="1" applyAlignment="1">
      <alignment horizontal="center" vertical="center" wrapText="1"/>
    </xf>
    <xf numFmtId="0" fontId="30" fillId="0" borderId="10" xfId="1" applyFont="1" applyFill="1" applyBorder="1" applyAlignment="1">
      <alignment horizontal="center" vertical="center" wrapText="1"/>
    </xf>
    <xf numFmtId="0" fontId="30" fillId="0" borderId="2" xfId="1" applyFont="1" applyFill="1" applyBorder="1" applyAlignment="1">
      <alignment horizontal="center" vertical="center" wrapText="1"/>
    </xf>
    <xf numFmtId="0" fontId="27" fillId="0" borderId="9" xfId="1" applyFont="1" applyBorder="1" applyAlignment="1">
      <alignment horizontal="center" vertical="center" wrapText="1"/>
    </xf>
    <xf numFmtId="0" fontId="27" fillId="0" borderId="10" xfId="1" applyFont="1" applyBorder="1" applyAlignment="1">
      <alignment horizontal="center" vertical="center" wrapText="1"/>
    </xf>
    <xf numFmtId="0" fontId="27" fillId="0" borderId="2" xfId="1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30" fillId="2" borderId="9" xfId="1" applyFont="1" applyFill="1" applyBorder="1" applyAlignment="1">
      <alignment horizontal="center" vertical="center" shrinkToFit="1"/>
    </xf>
    <xf numFmtId="0" fontId="30" fillId="2" borderId="10" xfId="1" applyFont="1" applyFill="1" applyBorder="1" applyAlignment="1">
      <alignment horizontal="center" vertical="center" shrinkToFit="1"/>
    </xf>
    <xf numFmtId="0" fontId="28" fillId="0" borderId="9" xfId="1" applyFont="1" applyBorder="1" applyAlignment="1">
      <alignment horizontal="center" vertical="center" wrapText="1"/>
    </xf>
    <xf numFmtId="0" fontId="28" fillId="0" borderId="10" xfId="1" applyFont="1" applyBorder="1" applyAlignment="1">
      <alignment horizontal="center" vertical="center" wrapText="1"/>
    </xf>
    <xf numFmtId="0" fontId="28" fillId="0" borderId="2" xfId="1" applyFont="1" applyBorder="1" applyAlignment="1">
      <alignment horizontal="center" vertical="center" wrapText="1"/>
    </xf>
    <xf numFmtId="0" fontId="26" fillId="2" borderId="9" xfId="1" applyFont="1" applyFill="1" applyBorder="1" applyAlignment="1">
      <alignment horizontal="center" vertical="center" shrinkToFit="1"/>
    </xf>
    <xf numFmtId="0" fontId="26" fillId="2" borderId="10" xfId="1" applyFont="1" applyFill="1" applyBorder="1" applyAlignment="1">
      <alignment horizontal="center" vertical="center" shrinkToFit="1"/>
    </xf>
    <xf numFmtId="0" fontId="26" fillId="2" borderId="2" xfId="1" applyFont="1" applyFill="1" applyBorder="1" applyAlignment="1">
      <alignment horizontal="center" vertical="center" shrinkToFit="1"/>
    </xf>
    <xf numFmtId="0" fontId="29" fillId="0" borderId="9" xfId="0" applyFont="1" applyFill="1" applyBorder="1" applyAlignment="1">
      <alignment horizontal="center" vertical="center" wrapText="1"/>
    </xf>
    <xf numFmtId="0" fontId="29" fillId="0" borderId="10" xfId="0" applyFont="1" applyFill="1" applyBorder="1" applyAlignment="1">
      <alignment horizontal="center" vertical="center" wrapText="1"/>
    </xf>
    <xf numFmtId="0" fontId="29" fillId="0" borderId="2" xfId="0" applyFont="1" applyFill="1" applyBorder="1" applyAlignment="1">
      <alignment horizontal="center" vertical="center" wrapText="1"/>
    </xf>
    <xf numFmtId="0" fontId="30" fillId="7" borderId="9" xfId="1" applyFont="1" applyFill="1" applyBorder="1" applyAlignment="1">
      <alignment horizontal="center" vertical="center" shrinkToFit="1"/>
    </xf>
    <xf numFmtId="0" fontId="30" fillId="7" borderId="10" xfId="1" applyFont="1" applyFill="1" applyBorder="1" applyAlignment="1">
      <alignment horizontal="center" vertical="center" shrinkToFit="1"/>
    </xf>
    <xf numFmtId="0" fontId="30" fillId="7" borderId="2" xfId="1" applyFont="1" applyFill="1" applyBorder="1" applyAlignment="1">
      <alignment horizontal="center" vertical="center" shrinkToFit="1"/>
    </xf>
    <xf numFmtId="0" fontId="32" fillId="7" borderId="25" xfId="3" applyFont="1" applyFill="1" applyBorder="1" applyAlignment="1">
      <alignment horizontal="center" vertical="center" shrinkToFit="1"/>
    </xf>
    <xf numFmtId="0" fontId="32" fillId="7" borderId="10" xfId="3" applyFont="1" applyFill="1" applyBorder="1" applyAlignment="1">
      <alignment horizontal="center" vertical="center" shrinkToFit="1"/>
    </xf>
    <xf numFmtId="0" fontId="32" fillId="7" borderId="2" xfId="3" applyFont="1" applyFill="1" applyBorder="1" applyAlignment="1">
      <alignment horizontal="center" vertical="center" shrinkToFit="1"/>
    </xf>
    <xf numFmtId="0" fontId="33" fillId="7" borderId="25" xfId="3" applyFont="1" applyFill="1" applyBorder="1" applyAlignment="1">
      <alignment horizontal="center" vertical="center" wrapText="1"/>
    </xf>
    <xf numFmtId="0" fontId="33" fillId="7" borderId="10" xfId="3" applyFont="1" applyFill="1" applyBorder="1" applyAlignment="1">
      <alignment horizontal="center" vertical="center" wrapText="1"/>
    </xf>
    <xf numFmtId="0" fontId="33" fillId="7" borderId="2" xfId="3" applyFont="1" applyFill="1" applyBorder="1" applyAlignment="1">
      <alignment horizontal="center" vertical="center" wrapText="1"/>
    </xf>
    <xf numFmtId="0" fontId="16" fillId="0" borderId="3" xfId="1" applyFont="1" applyFill="1" applyBorder="1" applyAlignment="1">
      <alignment horizontal="center" vertical="center" wrapText="1"/>
    </xf>
    <xf numFmtId="165" fontId="13" fillId="0" borderId="4" xfId="2" applyNumberFormat="1" applyFont="1" applyFill="1" applyBorder="1" applyAlignment="1">
      <alignment horizontal="center" vertical="center"/>
    </xf>
    <xf numFmtId="165" fontId="13" fillId="0" borderId="6" xfId="2" applyNumberFormat="1" applyFont="1" applyFill="1" applyBorder="1" applyAlignment="1">
      <alignment horizontal="center" vertical="center"/>
    </xf>
    <xf numFmtId="165" fontId="13" fillId="0" borderId="5" xfId="2" applyNumberFormat="1" applyFont="1" applyFill="1" applyBorder="1" applyAlignment="1">
      <alignment horizontal="center" vertical="center"/>
    </xf>
    <xf numFmtId="0" fontId="13" fillId="0" borderId="3" xfId="1" applyFont="1" applyFill="1" applyBorder="1" applyAlignment="1">
      <alignment horizontal="center" vertical="center" wrapText="1"/>
    </xf>
    <xf numFmtId="0" fontId="9" fillId="0" borderId="0" xfId="1" applyFont="1" applyFill="1" applyAlignment="1">
      <alignment horizontal="left" vertical="center" wrapText="1"/>
    </xf>
    <xf numFmtId="0" fontId="9" fillId="0" borderId="1" xfId="1" applyNumberFormat="1" applyFont="1" applyFill="1" applyBorder="1" applyAlignment="1">
      <alignment horizontal="center" vertical="center"/>
    </xf>
    <xf numFmtId="0" fontId="9" fillId="0" borderId="1" xfId="1" applyNumberFormat="1" applyFont="1" applyFill="1" applyBorder="1" applyAlignment="1">
      <alignment horizontal="center" vertical="center" wrapText="1"/>
    </xf>
    <xf numFmtId="0" fontId="13" fillId="0" borderId="4" xfId="1" applyFont="1" applyFill="1" applyBorder="1" applyAlignment="1">
      <alignment horizontal="center" vertical="center"/>
    </xf>
    <xf numFmtId="0" fontId="13" fillId="0" borderId="5" xfId="1" applyFont="1" applyFill="1" applyBorder="1" applyAlignment="1">
      <alignment horizontal="center" vertical="center"/>
    </xf>
    <xf numFmtId="0" fontId="10" fillId="0" borderId="3" xfId="1" applyFont="1" applyFill="1" applyBorder="1" applyAlignment="1">
      <alignment horizontal="center" vertical="center"/>
    </xf>
    <xf numFmtId="0" fontId="15" fillId="8" borderId="9" xfId="1" applyFont="1" applyFill="1" applyBorder="1" applyAlignment="1">
      <alignment horizontal="center" vertical="center" wrapText="1" shrinkToFit="1"/>
    </xf>
    <xf numFmtId="0" fontId="15" fillId="8" borderId="10" xfId="1" applyFont="1" applyFill="1" applyBorder="1" applyAlignment="1">
      <alignment horizontal="center" vertical="center" wrapText="1" shrinkToFit="1"/>
    </xf>
    <xf numFmtId="0" fontId="15" fillId="8" borderId="2" xfId="1" applyFont="1" applyFill="1" applyBorder="1" applyAlignment="1">
      <alignment horizontal="center" vertical="center" wrapText="1" shrinkToFit="1"/>
    </xf>
    <xf numFmtId="0" fontId="10" fillId="8" borderId="9" xfId="1" applyFont="1" applyFill="1" applyBorder="1" applyAlignment="1">
      <alignment horizontal="center" vertical="center" wrapText="1"/>
    </xf>
    <xf numFmtId="0" fontId="10" fillId="8" borderId="10" xfId="1" applyFont="1" applyFill="1" applyBorder="1" applyAlignment="1">
      <alignment horizontal="center" vertical="center" wrapText="1"/>
    </xf>
    <xf numFmtId="0" fontId="10" fillId="8" borderId="2" xfId="1" applyFont="1" applyFill="1" applyBorder="1" applyAlignment="1">
      <alignment horizontal="center" vertical="center" wrapText="1"/>
    </xf>
    <xf numFmtId="14" fontId="10" fillId="2" borderId="9" xfId="1" applyNumberFormat="1" applyFont="1" applyFill="1" applyBorder="1" applyAlignment="1">
      <alignment horizontal="center" vertical="center" wrapText="1"/>
    </xf>
    <xf numFmtId="14" fontId="10" fillId="2" borderId="10" xfId="1" applyNumberFormat="1" applyFont="1" applyFill="1" applyBorder="1" applyAlignment="1">
      <alignment horizontal="center" vertical="center" wrapText="1"/>
    </xf>
    <xf numFmtId="14" fontId="10" fillId="2" borderId="2" xfId="1" applyNumberFormat="1" applyFont="1" applyFill="1" applyBorder="1" applyAlignment="1">
      <alignment horizontal="center" vertical="center" wrapText="1"/>
    </xf>
    <xf numFmtId="0" fontId="18" fillId="2" borderId="9" xfId="0" applyFont="1" applyFill="1" applyBorder="1" applyAlignment="1">
      <alignment horizontal="center" vertical="center" wrapText="1" shrinkToFit="1"/>
    </xf>
    <xf numFmtId="0" fontId="18" fillId="2" borderId="10" xfId="0" applyFont="1" applyFill="1" applyBorder="1" applyAlignment="1">
      <alignment horizontal="center" vertical="center" wrapText="1" shrinkToFit="1"/>
    </xf>
    <xf numFmtId="0" fontId="18" fillId="2" borderId="2" xfId="0" applyFont="1" applyFill="1" applyBorder="1" applyAlignment="1">
      <alignment horizontal="center" vertical="center" wrapText="1" shrinkToFit="1"/>
    </xf>
    <xf numFmtId="0" fontId="50" fillId="0" borderId="9" xfId="0" applyFont="1" applyBorder="1" applyAlignment="1">
      <alignment horizontal="center" vertical="center" wrapText="1"/>
    </xf>
    <xf numFmtId="0" fontId="50" fillId="0" borderId="10" xfId="0" applyFont="1" applyBorder="1" applyAlignment="1">
      <alignment horizontal="center" vertical="center" wrapText="1"/>
    </xf>
    <xf numFmtId="0" fontId="50" fillId="0" borderId="2" xfId="0" applyFont="1" applyBorder="1" applyAlignment="1">
      <alignment horizontal="center" vertical="center" wrapText="1"/>
    </xf>
    <xf numFmtId="0" fontId="18" fillId="2" borderId="9" xfId="1" applyFont="1" applyFill="1" applyBorder="1" applyAlignment="1">
      <alignment horizontal="center" vertical="center" wrapText="1" shrinkToFit="1"/>
    </xf>
    <xf numFmtId="0" fontId="18" fillId="2" borderId="10" xfId="1" applyFont="1" applyFill="1" applyBorder="1" applyAlignment="1">
      <alignment horizontal="center" vertical="center" wrapText="1" shrinkToFit="1"/>
    </xf>
    <xf numFmtId="0" fontId="18" fillId="2" borderId="2" xfId="1" applyFont="1" applyFill="1" applyBorder="1" applyAlignment="1">
      <alignment horizontal="center" vertical="center" wrapText="1" shrinkToFit="1"/>
    </xf>
    <xf numFmtId="0" fontId="42" fillId="0" borderId="9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2" fillId="0" borderId="2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25" fillId="0" borderId="9" xfId="0" applyFont="1" applyFill="1" applyBorder="1" applyAlignment="1">
      <alignment horizontal="center" vertical="center" wrapText="1" shrinkToFit="1"/>
    </xf>
    <xf numFmtId="0" fontId="25" fillId="0" borderId="10" xfId="0" applyFont="1" applyFill="1" applyBorder="1" applyAlignment="1">
      <alignment horizontal="center" vertical="center" wrapText="1" shrinkToFit="1"/>
    </xf>
    <xf numFmtId="0" fontId="25" fillId="0" borderId="2" xfId="0" applyFont="1" applyFill="1" applyBorder="1" applyAlignment="1">
      <alignment horizontal="center" vertical="center" wrapText="1" shrinkToFit="1"/>
    </xf>
    <xf numFmtId="0" fontId="60" fillId="7" borderId="9" xfId="1" applyFont="1" applyFill="1" applyBorder="1" applyAlignment="1">
      <alignment horizontal="center" vertical="center" wrapText="1" shrinkToFit="1"/>
    </xf>
    <xf numFmtId="0" fontId="60" fillId="7" borderId="10" xfId="1" applyFont="1" applyFill="1" applyBorder="1" applyAlignment="1">
      <alignment horizontal="center" vertical="center" wrapText="1" shrinkToFit="1"/>
    </xf>
    <xf numFmtId="0" fontId="60" fillId="7" borderId="2" xfId="1" applyFont="1" applyFill="1" applyBorder="1" applyAlignment="1">
      <alignment horizontal="center" vertical="center" wrapText="1" shrinkToFit="1"/>
    </xf>
    <xf numFmtId="0" fontId="60" fillId="7" borderId="9" xfId="1" quotePrefix="1" applyFont="1" applyFill="1" applyBorder="1" applyAlignment="1">
      <alignment horizontal="center" vertical="center" wrapText="1"/>
    </xf>
    <xf numFmtId="0" fontId="60" fillId="7" borderId="10" xfId="1" applyFont="1" applyFill="1" applyBorder="1" applyAlignment="1">
      <alignment horizontal="center" vertical="center" wrapText="1"/>
    </xf>
    <xf numFmtId="0" fontId="60" fillId="7" borderId="2" xfId="1" applyFont="1" applyFill="1" applyBorder="1" applyAlignment="1">
      <alignment horizontal="center" vertical="center" wrapText="1"/>
    </xf>
    <xf numFmtId="0" fontId="38" fillId="2" borderId="9" xfId="1" applyFont="1" applyFill="1" applyBorder="1" applyAlignment="1">
      <alignment horizontal="center" vertical="center" shrinkToFit="1"/>
    </xf>
    <xf numFmtId="0" fontId="38" fillId="2" borderId="10" xfId="1" applyFont="1" applyFill="1" applyBorder="1" applyAlignment="1">
      <alignment horizontal="center" vertical="center" shrinkToFit="1"/>
    </xf>
    <xf numFmtId="0" fontId="38" fillId="2" borderId="2" xfId="1" applyFont="1" applyFill="1" applyBorder="1" applyAlignment="1">
      <alignment horizontal="center" vertical="center" shrinkToFit="1"/>
    </xf>
    <xf numFmtId="0" fontId="37" fillId="2" borderId="9" xfId="1" applyFont="1" applyFill="1" applyBorder="1" applyAlignment="1">
      <alignment horizontal="center" vertical="center" wrapText="1"/>
    </xf>
    <xf numFmtId="0" fontId="37" fillId="2" borderId="10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6" fillId="2" borderId="9" xfId="1" applyFont="1" applyFill="1" applyBorder="1" applyAlignment="1">
      <alignment horizontal="center" vertical="center" wrapText="1"/>
    </xf>
    <xf numFmtId="0" fontId="36" fillId="2" borderId="10" xfId="1" applyFont="1" applyFill="1" applyBorder="1" applyAlignment="1">
      <alignment horizontal="center" vertical="center" wrapText="1"/>
    </xf>
    <xf numFmtId="0" fontId="36" fillId="2" borderId="2" xfId="1" applyFont="1" applyFill="1" applyBorder="1" applyAlignment="1">
      <alignment horizontal="center" vertical="center" wrapText="1"/>
    </xf>
    <xf numFmtId="0" fontId="35" fillId="2" borderId="9" xfId="1" applyFont="1" applyFill="1" applyBorder="1" applyAlignment="1">
      <alignment horizontal="center" vertical="center" wrapText="1" shrinkToFit="1"/>
    </xf>
    <xf numFmtId="0" fontId="35" fillId="2" borderId="10" xfId="1" applyFont="1" applyFill="1" applyBorder="1" applyAlignment="1">
      <alignment horizontal="center" vertical="center" wrapText="1" shrinkToFit="1"/>
    </xf>
    <xf numFmtId="0" fontId="35" fillId="2" borderId="2" xfId="1" applyFont="1" applyFill="1" applyBorder="1" applyAlignment="1">
      <alignment horizontal="center" vertical="center" wrapText="1" shrinkToFit="1"/>
    </xf>
    <xf numFmtId="0" fontId="67" fillId="0" borderId="33" xfId="1" applyFont="1" applyFill="1" applyBorder="1" applyAlignment="1">
      <alignment horizontal="center" vertical="center"/>
    </xf>
    <xf numFmtId="0" fontId="67" fillId="0" borderId="34" xfId="1" applyFont="1" applyFill="1" applyBorder="1" applyAlignment="1">
      <alignment horizontal="center" vertical="center"/>
    </xf>
    <xf numFmtId="0" fontId="67" fillId="0" borderId="35" xfId="1" applyFont="1" applyFill="1" applyBorder="1" applyAlignment="1">
      <alignment horizontal="center" vertical="center"/>
    </xf>
    <xf numFmtId="0" fontId="32" fillId="0" borderId="9" xfId="1" applyFont="1" applyFill="1" applyBorder="1" applyAlignment="1">
      <alignment horizontal="center" vertical="center" shrinkToFit="1"/>
    </xf>
    <xf numFmtId="0" fontId="32" fillId="0" borderId="10" xfId="1" applyFont="1" applyFill="1" applyBorder="1" applyAlignment="1">
      <alignment horizontal="center" vertical="center" shrinkToFit="1"/>
    </xf>
    <xf numFmtId="0" fontId="32" fillId="0" borderId="2" xfId="1" applyFont="1" applyFill="1" applyBorder="1" applyAlignment="1">
      <alignment horizontal="center" vertical="center" shrinkToFit="1"/>
    </xf>
    <xf numFmtId="0" fontId="32" fillId="0" borderId="9" xfId="0" applyFont="1" applyFill="1" applyBorder="1" applyAlignment="1">
      <alignment horizontal="center" vertical="center" wrapText="1"/>
    </xf>
    <xf numFmtId="0" fontId="32" fillId="0" borderId="10" xfId="0" applyFont="1" applyFill="1" applyBorder="1" applyAlignment="1">
      <alignment horizontal="center" vertical="center" wrapText="1"/>
    </xf>
    <xf numFmtId="0" fontId="32" fillId="0" borderId="2" xfId="0" applyFont="1" applyFill="1" applyBorder="1" applyAlignment="1">
      <alignment horizontal="center" vertical="center" wrapText="1"/>
    </xf>
    <xf numFmtId="0" fontId="31" fillId="2" borderId="9" xfId="0" applyFont="1" applyFill="1" applyBorder="1" applyAlignment="1">
      <alignment horizontal="center" vertical="center" shrinkToFit="1"/>
    </xf>
    <xf numFmtId="0" fontId="31" fillId="2" borderId="10" xfId="0" applyFont="1" applyFill="1" applyBorder="1" applyAlignment="1">
      <alignment horizontal="center" vertical="center" shrinkToFit="1"/>
    </xf>
    <xf numFmtId="0" fontId="31" fillId="2" borderId="2" xfId="0" applyFont="1" applyFill="1" applyBorder="1" applyAlignment="1">
      <alignment horizontal="center" vertical="center" shrinkToFit="1"/>
    </xf>
    <xf numFmtId="0" fontId="20" fillId="2" borderId="9" xfId="0" applyFont="1" applyFill="1" applyBorder="1" applyAlignment="1">
      <alignment horizontal="center" vertical="center" wrapText="1"/>
    </xf>
    <xf numFmtId="0" fontId="20" fillId="2" borderId="10" xfId="0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center" vertical="center" wrapText="1"/>
    </xf>
    <xf numFmtId="0" fontId="53" fillId="4" borderId="9" xfId="0" applyFont="1" applyFill="1" applyBorder="1" applyAlignment="1">
      <alignment horizontal="center" vertical="center" wrapText="1" shrinkToFit="1"/>
    </xf>
    <xf numFmtId="0" fontId="15" fillId="4" borderId="10" xfId="0" applyFont="1" applyFill="1" applyBorder="1" applyAlignment="1">
      <alignment horizontal="center" vertical="center" wrapText="1" shrinkToFit="1"/>
    </xf>
    <xf numFmtId="0" fontId="15" fillId="4" borderId="2" xfId="0" applyFont="1" applyFill="1" applyBorder="1" applyAlignment="1">
      <alignment horizontal="center" vertical="center" wrapText="1" shrinkToFit="1"/>
    </xf>
    <xf numFmtId="0" fontId="10" fillId="2" borderId="9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 shrinkToFit="1"/>
    </xf>
    <xf numFmtId="0" fontId="15" fillId="0" borderId="10" xfId="0" applyFont="1" applyBorder="1" applyAlignment="1">
      <alignment horizontal="center" vertical="center" wrapText="1" shrinkToFit="1"/>
    </xf>
    <xf numFmtId="0" fontId="15" fillId="0" borderId="2" xfId="0" applyFont="1" applyBorder="1" applyAlignment="1">
      <alignment horizontal="center" vertical="center" wrapText="1" shrinkToFit="1"/>
    </xf>
    <xf numFmtId="0" fontId="20" fillId="0" borderId="9" xfId="0" applyFont="1" applyFill="1" applyBorder="1" applyAlignment="1">
      <alignment horizontal="center" vertical="center" wrapText="1"/>
    </xf>
    <xf numFmtId="0" fontId="20" fillId="0" borderId="10" xfId="0" applyFont="1" applyFill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center" vertical="center" wrapText="1"/>
    </xf>
    <xf numFmtId="0" fontId="39" fillId="2" borderId="9" xfId="0" applyFont="1" applyFill="1" applyBorder="1" applyAlignment="1">
      <alignment horizontal="center" vertical="center" shrinkToFit="1"/>
    </xf>
    <xf numFmtId="0" fontId="39" fillId="2" borderId="10" xfId="0" applyFont="1" applyFill="1" applyBorder="1" applyAlignment="1">
      <alignment horizontal="center" vertical="center" shrinkToFit="1"/>
    </xf>
    <xf numFmtId="0" fontId="39" fillId="2" borderId="2" xfId="0" applyFont="1" applyFill="1" applyBorder="1" applyAlignment="1">
      <alignment horizontal="center" vertical="center" shrinkToFit="1"/>
    </xf>
    <xf numFmtId="0" fontId="31" fillId="0" borderId="9" xfId="0" applyFont="1" applyFill="1" applyBorder="1" applyAlignment="1">
      <alignment horizontal="center" vertical="center" shrinkToFit="1"/>
    </xf>
    <xf numFmtId="0" fontId="31" fillId="0" borderId="10" xfId="0" applyFont="1" applyFill="1" applyBorder="1" applyAlignment="1">
      <alignment horizontal="center" vertical="center" shrinkToFit="1"/>
    </xf>
    <xf numFmtId="0" fontId="31" fillId="0" borderId="2" xfId="0" applyFont="1" applyFill="1" applyBorder="1" applyAlignment="1">
      <alignment horizontal="center" vertical="center" shrinkToFit="1"/>
    </xf>
    <xf numFmtId="0" fontId="54" fillId="4" borderId="9" xfId="0" applyFont="1" applyFill="1" applyBorder="1" applyAlignment="1">
      <alignment horizontal="center" vertical="center" wrapText="1" shrinkToFit="1"/>
    </xf>
    <xf numFmtId="0" fontId="54" fillId="4" borderId="10" xfId="0" applyFont="1" applyFill="1" applyBorder="1" applyAlignment="1">
      <alignment horizontal="center" vertical="center" wrapText="1" shrinkToFit="1"/>
    </xf>
    <xf numFmtId="0" fontId="54" fillId="4" borderId="2" xfId="0" applyFont="1" applyFill="1" applyBorder="1" applyAlignment="1">
      <alignment horizontal="center" vertical="center" wrapText="1" shrinkToFi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 wrapText="1" shrinkToFit="1"/>
    </xf>
    <xf numFmtId="0" fontId="31" fillId="7" borderId="9" xfId="0" applyFont="1" applyFill="1" applyBorder="1" applyAlignment="1">
      <alignment horizontal="center" vertical="center" shrinkToFit="1"/>
    </xf>
    <xf numFmtId="0" fontId="31" fillId="7" borderId="10" xfId="0" applyFont="1" applyFill="1" applyBorder="1" applyAlignment="1">
      <alignment horizontal="center" vertical="center" shrinkToFit="1"/>
    </xf>
    <xf numFmtId="0" fontId="31" fillId="7" borderId="2" xfId="0" applyFont="1" applyFill="1" applyBorder="1" applyAlignment="1">
      <alignment horizontal="center" vertical="center" shrinkToFit="1"/>
    </xf>
    <xf numFmtId="0" fontId="20" fillId="7" borderId="9" xfId="0" applyFont="1" applyFill="1" applyBorder="1" applyAlignment="1">
      <alignment horizontal="center" vertical="center" wrapText="1"/>
    </xf>
    <xf numFmtId="0" fontId="20" fillId="7" borderId="10" xfId="0" applyFont="1" applyFill="1" applyBorder="1" applyAlignment="1">
      <alignment horizontal="center" vertical="center" wrapText="1"/>
    </xf>
    <xf numFmtId="0" fontId="20" fillId="7" borderId="2" xfId="0" applyFont="1" applyFill="1" applyBorder="1" applyAlignment="1">
      <alignment horizontal="center" vertical="center" wrapText="1"/>
    </xf>
    <xf numFmtId="0" fontId="46" fillId="0" borderId="9" xfId="0" quotePrefix="1" applyFont="1" applyFill="1" applyBorder="1" applyAlignment="1">
      <alignment horizontal="center" vertical="center" wrapText="1"/>
    </xf>
    <xf numFmtId="0" fontId="46" fillId="0" borderId="10" xfId="0" quotePrefix="1" applyFont="1" applyFill="1" applyBorder="1" applyAlignment="1">
      <alignment horizontal="center" vertical="center" wrapText="1"/>
    </xf>
    <xf numFmtId="0" fontId="46" fillId="0" borderId="2" xfId="0" quotePrefix="1" applyFont="1" applyFill="1" applyBorder="1" applyAlignment="1">
      <alignment horizontal="center" vertical="center" wrapText="1"/>
    </xf>
    <xf numFmtId="0" fontId="46" fillId="0" borderId="9" xfId="0" quotePrefix="1" applyFont="1" applyBorder="1" applyAlignment="1">
      <alignment horizontal="center" vertical="center" wrapText="1"/>
    </xf>
    <xf numFmtId="0" fontId="46" fillId="0" borderId="10" xfId="0" applyFont="1" applyBorder="1" applyAlignment="1">
      <alignment horizontal="center" vertical="center" wrapText="1"/>
    </xf>
    <xf numFmtId="0" fontId="46" fillId="0" borderId="2" xfId="0" applyFont="1" applyBorder="1" applyAlignment="1">
      <alignment horizontal="center" vertical="center" wrapText="1"/>
    </xf>
    <xf numFmtId="14" fontId="46" fillId="0" borderId="9" xfId="0" quotePrefix="1" applyNumberFormat="1" applyFont="1" applyBorder="1" applyAlignment="1">
      <alignment horizontal="center" vertical="center" wrapText="1"/>
    </xf>
    <xf numFmtId="14" fontId="46" fillId="0" borderId="10" xfId="0" applyNumberFormat="1" applyFont="1" applyBorder="1" applyAlignment="1">
      <alignment horizontal="center" vertical="center" wrapText="1"/>
    </xf>
    <xf numFmtId="14" fontId="46" fillId="0" borderId="2" xfId="0" applyNumberFormat="1" applyFont="1" applyBorder="1" applyAlignment="1">
      <alignment horizontal="center" vertical="center" wrapText="1"/>
    </xf>
    <xf numFmtId="0" fontId="46" fillId="0" borderId="9" xfId="0" applyFont="1" applyBorder="1" applyAlignment="1">
      <alignment horizontal="center" vertical="center" wrapText="1"/>
    </xf>
    <xf numFmtId="0" fontId="46" fillId="0" borderId="9" xfId="0" applyFont="1" applyBorder="1" applyAlignment="1">
      <alignment horizontal="center" vertical="center" wrapText="1" shrinkToFit="1"/>
    </xf>
    <xf numFmtId="0" fontId="46" fillId="0" borderId="10" xfId="0" applyFont="1" applyBorder="1" applyAlignment="1">
      <alignment horizontal="center" vertical="center" wrapText="1" shrinkToFit="1"/>
    </xf>
    <xf numFmtId="0" fontId="46" fillId="0" borderId="2" xfId="0" applyFont="1" applyBorder="1" applyAlignment="1">
      <alignment horizontal="center" vertical="center" wrapText="1" shrinkToFit="1"/>
    </xf>
    <xf numFmtId="0" fontId="46" fillId="7" borderId="9" xfId="0" applyFont="1" applyFill="1" applyBorder="1" applyAlignment="1">
      <alignment horizontal="center" vertical="center" wrapText="1" shrinkToFit="1"/>
    </xf>
    <xf numFmtId="0" fontId="46" fillId="7" borderId="10" xfId="0" applyFont="1" applyFill="1" applyBorder="1" applyAlignment="1">
      <alignment horizontal="center" vertical="center" wrapText="1" shrinkToFit="1"/>
    </xf>
    <xf numFmtId="0" fontId="46" fillId="7" borderId="2" xfId="0" applyFont="1" applyFill="1" applyBorder="1" applyAlignment="1">
      <alignment horizontal="center" vertical="center" wrapText="1" shrinkToFit="1"/>
    </xf>
    <xf numFmtId="0" fontId="46" fillId="7" borderId="9" xfId="0" quotePrefix="1" applyFont="1" applyFill="1" applyBorder="1" applyAlignment="1">
      <alignment horizontal="center" vertical="center" wrapText="1"/>
    </xf>
    <xf numFmtId="0" fontId="46" fillId="7" borderId="10" xfId="0" quotePrefix="1" applyFont="1" applyFill="1" applyBorder="1" applyAlignment="1">
      <alignment horizontal="center" vertical="center" wrapText="1"/>
    </xf>
    <xf numFmtId="0" fontId="46" fillId="7" borderId="2" xfId="0" quotePrefix="1" applyFont="1" applyFill="1" applyBorder="1" applyAlignment="1">
      <alignment horizontal="center" vertical="center" wrapText="1"/>
    </xf>
    <xf numFmtId="14" fontId="46" fillId="0" borderId="9" xfId="0" quotePrefix="1" applyNumberFormat="1" applyFont="1" applyFill="1" applyBorder="1" applyAlignment="1">
      <alignment horizontal="center" vertical="center" wrapText="1"/>
    </xf>
    <xf numFmtId="14" fontId="46" fillId="0" borderId="10" xfId="0" applyNumberFormat="1" applyFont="1" applyFill="1" applyBorder="1" applyAlignment="1">
      <alignment horizontal="center" vertical="center" wrapText="1"/>
    </xf>
    <xf numFmtId="14" fontId="46" fillId="0" borderId="2" xfId="0" applyNumberFormat="1" applyFont="1" applyFill="1" applyBorder="1" applyAlignment="1">
      <alignment horizontal="center" vertical="center" wrapText="1"/>
    </xf>
    <xf numFmtId="0" fontId="24" fillId="0" borderId="9" xfId="0" applyFont="1" applyFill="1" applyBorder="1" applyAlignment="1">
      <alignment horizontal="center" vertical="center" shrinkToFit="1"/>
    </xf>
    <xf numFmtId="0" fontId="24" fillId="0" borderId="10" xfId="0" applyFont="1" applyFill="1" applyBorder="1" applyAlignment="1">
      <alignment horizontal="center" vertical="center" shrinkToFit="1"/>
    </xf>
    <xf numFmtId="0" fontId="24" fillId="0" borderId="2" xfId="0" applyFont="1" applyFill="1" applyBorder="1" applyAlignment="1">
      <alignment horizontal="center" vertical="center" shrinkToFit="1"/>
    </xf>
    <xf numFmtId="0" fontId="32" fillId="7" borderId="9" xfId="0" applyFont="1" applyFill="1" applyBorder="1" applyAlignment="1">
      <alignment horizontal="center" vertical="center" wrapText="1"/>
    </xf>
    <xf numFmtId="0" fontId="32" fillId="7" borderId="10" xfId="0" applyFont="1" applyFill="1" applyBorder="1" applyAlignment="1">
      <alignment horizontal="center" vertical="center" wrapText="1"/>
    </xf>
    <xf numFmtId="0" fontId="32" fillId="7" borderId="2" xfId="0" applyFont="1" applyFill="1" applyBorder="1" applyAlignment="1">
      <alignment horizontal="center" vertical="center" wrapText="1"/>
    </xf>
    <xf numFmtId="0" fontId="32" fillId="0" borderId="9" xfId="0" quotePrefix="1" applyFont="1" applyFill="1" applyBorder="1" applyAlignment="1">
      <alignment horizontal="center" vertical="center" wrapText="1"/>
    </xf>
    <xf numFmtId="0" fontId="32" fillId="0" borderId="9" xfId="0" applyFont="1" applyFill="1" applyBorder="1" applyAlignment="1">
      <alignment horizontal="center" vertical="center" wrapText="1" shrinkToFit="1"/>
    </xf>
    <xf numFmtId="0" fontId="32" fillId="0" borderId="10" xfId="0" applyFont="1" applyFill="1" applyBorder="1" applyAlignment="1">
      <alignment horizontal="center" vertical="center" wrapText="1" shrinkToFit="1"/>
    </xf>
    <xf numFmtId="0" fontId="32" fillId="0" borderId="2" xfId="0" applyFont="1" applyFill="1" applyBorder="1" applyAlignment="1">
      <alignment horizontal="center" vertical="center" wrapText="1" shrinkToFit="1"/>
    </xf>
    <xf numFmtId="0" fontId="32" fillId="7" borderId="9" xfId="0" applyFont="1" applyFill="1" applyBorder="1" applyAlignment="1">
      <alignment horizontal="center" vertical="center" wrapText="1" shrinkToFit="1"/>
    </xf>
    <xf numFmtId="0" fontId="32" fillId="7" borderId="10" xfId="0" applyFont="1" applyFill="1" applyBorder="1" applyAlignment="1">
      <alignment horizontal="center" vertical="center" wrapText="1" shrinkToFit="1"/>
    </xf>
    <xf numFmtId="0" fontId="32" fillId="7" borderId="2" xfId="0" applyFont="1" applyFill="1" applyBorder="1" applyAlignment="1">
      <alignment horizontal="center" vertical="center" wrapText="1" shrinkToFit="1"/>
    </xf>
    <xf numFmtId="0" fontId="46" fillId="7" borderId="9" xfId="0" applyFont="1" applyFill="1" applyBorder="1" applyAlignment="1">
      <alignment horizontal="center" vertical="center" wrapText="1"/>
    </xf>
    <xf numFmtId="0" fontId="46" fillId="7" borderId="10" xfId="0" applyFont="1" applyFill="1" applyBorder="1" applyAlignment="1">
      <alignment horizontal="center" vertical="center" wrapText="1"/>
    </xf>
    <xf numFmtId="0" fontId="46" fillId="7" borderId="2" xfId="0" applyFont="1" applyFill="1" applyBorder="1" applyAlignment="1">
      <alignment horizontal="center" vertical="center" wrapText="1"/>
    </xf>
    <xf numFmtId="0" fontId="32" fillId="7" borderId="9" xfId="0" quotePrefix="1" applyFont="1" applyFill="1" applyBorder="1" applyAlignment="1">
      <alignment horizontal="center" vertical="center" wrapText="1"/>
    </xf>
    <xf numFmtId="0" fontId="32" fillId="2" borderId="9" xfId="1" applyFont="1" applyFill="1" applyBorder="1" applyAlignment="1">
      <alignment horizontal="center" vertical="center" shrinkToFit="1"/>
    </xf>
    <xf numFmtId="0" fontId="32" fillId="2" borderId="10" xfId="1" applyFont="1" applyFill="1" applyBorder="1" applyAlignment="1">
      <alignment horizontal="center" vertical="center" shrinkToFit="1"/>
    </xf>
    <xf numFmtId="0" fontId="32" fillId="2" borderId="2" xfId="1" applyFont="1" applyFill="1" applyBorder="1" applyAlignment="1">
      <alignment horizontal="center" vertical="center" shrinkToFit="1"/>
    </xf>
    <xf numFmtId="0" fontId="28" fillId="2" borderId="9" xfId="1" applyFont="1" applyFill="1" applyBorder="1" applyAlignment="1">
      <alignment horizontal="center" vertical="center" wrapText="1"/>
    </xf>
    <xf numFmtId="0" fontId="28" fillId="2" borderId="10" xfId="1" applyFont="1" applyFill="1" applyBorder="1" applyAlignment="1">
      <alignment horizontal="center" vertical="center" wrapText="1"/>
    </xf>
    <xf numFmtId="0" fontId="28" fillId="2" borderId="2" xfId="1" applyFont="1" applyFill="1" applyBorder="1" applyAlignment="1">
      <alignment horizontal="center" vertical="center" wrapText="1"/>
    </xf>
    <xf numFmtId="0" fontId="45" fillId="7" borderId="9" xfId="0" applyFont="1" applyFill="1" applyBorder="1" applyAlignment="1">
      <alignment horizontal="center" vertical="center" shrinkToFit="1"/>
    </xf>
    <xf numFmtId="0" fontId="45" fillId="7" borderId="10" xfId="0" applyFont="1" applyFill="1" applyBorder="1" applyAlignment="1">
      <alignment horizontal="center" vertical="center" shrinkToFit="1"/>
    </xf>
    <xf numFmtId="0" fontId="45" fillId="7" borderId="2" xfId="0" applyFont="1" applyFill="1" applyBorder="1" applyAlignment="1">
      <alignment horizontal="center" vertical="center" shrinkToFit="1"/>
    </xf>
    <xf numFmtId="0" fontId="32" fillId="0" borderId="9" xfId="0" applyFont="1" applyBorder="1" applyAlignment="1">
      <alignment horizontal="center" vertical="center" wrapText="1" shrinkToFit="1"/>
    </xf>
    <xf numFmtId="0" fontId="32" fillId="0" borderId="10" xfId="0" applyFont="1" applyBorder="1" applyAlignment="1">
      <alignment horizontal="center" vertical="center" wrapText="1" shrinkToFit="1"/>
    </xf>
    <xf numFmtId="0" fontId="32" fillId="0" borderId="2" xfId="0" applyFont="1" applyBorder="1" applyAlignment="1">
      <alignment horizontal="center" vertical="center" wrapText="1" shrinkToFit="1"/>
    </xf>
    <xf numFmtId="0" fontId="32" fillId="0" borderId="9" xfId="0" quotePrefix="1" applyFont="1" applyBorder="1" applyAlignment="1">
      <alignment horizontal="center" vertical="center" wrapText="1"/>
    </xf>
    <xf numFmtId="0" fontId="32" fillId="0" borderId="10" xfId="0" quotePrefix="1" applyFont="1" applyBorder="1" applyAlignment="1">
      <alignment horizontal="center" vertical="center" wrapText="1"/>
    </xf>
    <xf numFmtId="0" fontId="32" fillId="0" borderId="2" xfId="0" quotePrefix="1" applyFont="1" applyBorder="1" applyAlignment="1">
      <alignment horizontal="center" vertical="center" wrapText="1"/>
    </xf>
    <xf numFmtId="14" fontId="32" fillId="0" borderId="9" xfId="0" quotePrefix="1" applyNumberFormat="1" applyFont="1" applyBorder="1" applyAlignment="1">
      <alignment horizontal="center" vertical="center" wrapText="1"/>
    </xf>
    <xf numFmtId="14" fontId="32" fillId="0" borderId="10" xfId="0" applyNumberFormat="1" applyFont="1" applyBorder="1" applyAlignment="1">
      <alignment horizontal="center" vertical="center" wrapText="1"/>
    </xf>
    <xf numFmtId="14" fontId="32" fillId="0" borderId="2" xfId="0" applyNumberFormat="1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0" fontId="32" fillId="0" borderId="10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center" vertical="center" wrapText="1"/>
    </xf>
    <xf numFmtId="0" fontId="29" fillId="2" borderId="9" xfId="1" applyFont="1" applyFill="1" applyBorder="1" applyAlignment="1">
      <alignment horizontal="center" vertical="center" wrapText="1"/>
    </xf>
    <xf numFmtId="0" fontId="29" fillId="2" borderId="10" xfId="1" applyFont="1" applyFill="1" applyBorder="1" applyAlignment="1">
      <alignment horizontal="center" vertical="center" wrapText="1"/>
    </xf>
    <xf numFmtId="0" fontId="29" fillId="2" borderId="2" xfId="1" applyFont="1" applyFill="1" applyBorder="1" applyAlignment="1">
      <alignment horizontal="center" vertical="center" wrapText="1"/>
    </xf>
    <xf numFmtId="0" fontId="29" fillId="7" borderId="9" xfId="0" applyFont="1" applyFill="1" applyBorder="1" applyAlignment="1">
      <alignment horizontal="center" vertical="center" wrapText="1"/>
    </xf>
    <xf numFmtId="0" fontId="29" fillId="7" borderId="10" xfId="0" applyFont="1" applyFill="1" applyBorder="1" applyAlignment="1">
      <alignment horizontal="center" vertical="center" wrapText="1"/>
    </xf>
    <xf numFmtId="0" fontId="29" fillId="7" borderId="2" xfId="0" applyFont="1" applyFill="1" applyBorder="1" applyAlignment="1">
      <alignment horizontal="center" vertical="center" wrapText="1"/>
    </xf>
    <xf numFmtId="0" fontId="33" fillId="0" borderId="9" xfId="3" applyFont="1" applyFill="1" applyBorder="1" applyAlignment="1">
      <alignment horizontal="center" vertical="center" wrapText="1"/>
    </xf>
    <xf numFmtId="0" fontId="31" fillId="7" borderId="9" xfId="1" applyFont="1" applyFill="1" applyBorder="1" applyAlignment="1">
      <alignment horizontal="center" vertical="center" shrinkToFit="1"/>
    </xf>
    <xf numFmtId="0" fontId="31" fillId="7" borderId="10" xfId="1" applyFont="1" applyFill="1" applyBorder="1" applyAlignment="1">
      <alignment horizontal="center" vertical="center" shrinkToFit="1"/>
    </xf>
    <xf numFmtId="0" fontId="31" fillId="7" borderId="2" xfId="1" applyFont="1" applyFill="1" applyBorder="1" applyAlignment="1">
      <alignment horizontal="center" vertical="center" shrinkToFit="1"/>
    </xf>
    <xf numFmtId="0" fontId="33" fillId="0" borderId="9" xfId="3" applyFont="1" applyBorder="1" applyAlignment="1">
      <alignment horizontal="center" vertical="center"/>
    </xf>
    <xf numFmtId="0" fontId="33" fillId="0" borderId="10" xfId="3" applyFont="1" applyBorder="1" applyAlignment="1">
      <alignment horizontal="center" vertical="center"/>
    </xf>
    <xf numFmtId="0" fontId="33" fillId="0" borderId="2" xfId="3" applyFont="1" applyBorder="1" applyAlignment="1">
      <alignment horizontal="center" vertical="center"/>
    </xf>
    <xf numFmtId="0" fontId="33" fillId="0" borderId="9" xfId="3" applyFont="1" applyFill="1" applyBorder="1" applyAlignment="1">
      <alignment horizontal="center" vertical="center"/>
    </xf>
    <xf numFmtId="0" fontId="33" fillId="0" borderId="10" xfId="3" applyFont="1" applyFill="1" applyBorder="1" applyAlignment="1">
      <alignment horizontal="center" vertical="center"/>
    </xf>
    <xf numFmtId="0" fontId="33" fillId="0" borderId="2" xfId="3" applyFont="1" applyFill="1" applyBorder="1" applyAlignment="1">
      <alignment horizontal="center" vertical="center"/>
    </xf>
    <xf numFmtId="0" fontId="30" fillId="2" borderId="9" xfId="0" applyFont="1" applyFill="1" applyBorder="1" applyAlignment="1">
      <alignment horizontal="center" vertical="center" shrinkToFit="1"/>
    </xf>
    <xf numFmtId="0" fontId="30" fillId="2" borderId="10" xfId="0" applyFont="1" applyFill="1" applyBorder="1" applyAlignment="1">
      <alignment horizontal="center" vertical="center" shrinkToFit="1"/>
    </xf>
    <xf numFmtId="0" fontId="33" fillId="0" borderId="9" xfId="3" applyFont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shrinkToFit="1"/>
    </xf>
    <xf numFmtId="0" fontId="31" fillId="2" borderId="9" xfId="1" applyFont="1" applyFill="1" applyBorder="1" applyAlignment="1">
      <alignment horizontal="center" vertical="center" shrinkToFit="1"/>
    </xf>
    <xf numFmtId="0" fontId="31" fillId="2" borderId="10" xfId="1" applyFont="1" applyFill="1" applyBorder="1" applyAlignment="1">
      <alignment horizontal="center" vertical="center" shrinkToFit="1"/>
    </xf>
    <xf numFmtId="0" fontId="31" fillId="2" borderId="2" xfId="1" applyFont="1" applyFill="1" applyBorder="1" applyAlignment="1">
      <alignment horizontal="center" vertical="center" shrinkToFit="1"/>
    </xf>
    <xf numFmtId="0" fontId="30" fillId="2" borderId="9" xfId="1" quotePrefix="1" applyFont="1" applyFill="1" applyBorder="1" applyAlignment="1">
      <alignment horizontal="center" vertical="center" shrinkToFit="1"/>
    </xf>
    <xf numFmtId="0" fontId="30" fillId="2" borderId="2" xfId="1" applyFont="1" applyFill="1" applyBorder="1" applyAlignment="1">
      <alignment horizontal="center" vertical="center" shrinkToFit="1"/>
    </xf>
    <xf numFmtId="0" fontId="28" fillId="0" borderId="19" xfId="0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30" fillId="0" borderId="9" xfId="0" applyFont="1" applyFill="1" applyBorder="1" applyAlignment="1">
      <alignment horizontal="center" vertical="center" wrapText="1"/>
    </xf>
    <xf numFmtId="0" fontId="30" fillId="0" borderId="10" xfId="0" applyFont="1" applyFill="1" applyBorder="1" applyAlignment="1">
      <alignment horizontal="center" vertical="center" wrapText="1"/>
    </xf>
    <xf numFmtId="0" fontId="30" fillId="0" borderId="2" xfId="0" applyFont="1" applyFill="1" applyBorder="1" applyAlignment="1">
      <alignment horizontal="center" vertical="center" wrapText="1"/>
    </xf>
    <xf numFmtId="0" fontId="33" fillId="0" borderId="31" xfId="3" applyFont="1" applyFill="1" applyBorder="1" applyAlignment="1">
      <alignment horizontal="center" vertical="center" wrapText="1"/>
    </xf>
    <xf numFmtId="0" fontId="28" fillId="0" borderId="19" xfId="1" applyFont="1" applyBorder="1" applyAlignment="1">
      <alignment horizontal="center" vertical="center"/>
    </xf>
    <xf numFmtId="0" fontId="28" fillId="0" borderId="17" xfId="1" applyFont="1" applyBorder="1" applyAlignment="1">
      <alignment horizontal="center" vertical="center"/>
    </xf>
    <xf numFmtId="0" fontId="58" fillId="0" borderId="17" xfId="0" applyFont="1" applyFill="1" applyBorder="1" applyAlignment="1">
      <alignment horizontal="center" vertical="center"/>
    </xf>
    <xf numFmtId="0" fontId="58" fillId="0" borderId="18" xfId="0" applyFont="1" applyFill="1" applyBorder="1" applyAlignment="1">
      <alignment horizontal="center" vertical="center"/>
    </xf>
    <xf numFmtId="0" fontId="58" fillId="0" borderId="20" xfId="0" applyFont="1" applyFill="1" applyBorder="1" applyAlignment="1">
      <alignment horizontal="center" vertical="center"/>
    </xf>
    <xf numFmtId="0" fontId="58" fillId="0" borderId="9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8" fillId="0" borderId="2" xfId="0" applyFont="1" applyBorder="1" applyAlignment="1">
      <alignment horizontal="center" vertical="center" wrapText="1"/>
    </xf>
    <xf numFmtId="0" fontId="19" fillId="0" borderId="9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19" fillId="0" borderId="9" xfId="0" applyFont="1" applyFill="1" applyBorder="1" applyAlignment="1">
      <alignment horizontal="center" vertical="center" wrapText="1" shrinkToFit="1"/>
    </xf>
    <xf numFmtId="0" fontId="19" fillId="0" borderId="10" xfId="0" applyFont="1" applyFill="1" applyBorder="1" applyAlignment="1">
      <alignment horizontal="center" vertical="center" wrapText="1" shrinkToFit="1"/>
    </xf>
    <xf numFmtId="0" fontId="19" fillId="0" borderId="2" xfId="0" applyFont="1" applyFill="1" applyBorder="1" applyAlignment="1">
      <alignment horizontal="center" vertical="center" wrapText="1" shrinkToFit="1"/>
    </xf>
    <xf numFmtId="0" fontId="26" fillId="0" borderId="9" xfId="1" applyFont="1" applyFill="1" applyBorder="1" applyAlignment="1">
      <alignment horizontal="center" vertical="center" wrapText="1" shrinkToFit="1"/>
    </xf>
    <xf numFmtId="0" fontId="26" fillId="0" borderId="10" xfId="1" applyFont="1" applyFill="1" applyBorder="1" applyAlignment="1">
      <alignment horizontal="center" vertical="center" wrapText="1" shrinkToFit="1"/>
    </xf>
    <xf numFmtId="0" fontId="26" fillId="0" borderId="2" xfId="1" applyFont="1" applyFill="1" applyBorder="1" applyAlignment="1">
      <alignment horizontal="center" vertical="center" wrapText="1" shrinkToFit="1"/>
    </xf>
    <xf numFmtId="0" fontId="27" fillId="0" borderId="9" xfId="1" applyFont="1" applyFill="1" applyBorder="1" applyAlignment="1">
      <alignment horizontal="center" vertical="center"/>
    </xf>
    <xf numFmtId="0" fontId="27" fillId="0" borderId="10" xfId="1" applyFont="1" applyFill="1" applyBorder="1" applyAlignment="1">
      <alignment horizontal="center" vertical="center"/>
    </xf>
    <xf numFmtId="0" fontId="27" fillId="0" borderId="2" xfId="1" applyFont="1" applyFill="1" applyBorder="1" applyAlignment="1">
      <alignment horizontal="center" vertical="center"/>
    </xf>
    <xf numFmtId="0" fontId="26" fillId="0" borderId="9" xfId="1" applyFont="1" applyFill="1" applyBorder="1" applyAlignment="1">
      <alignment horizontal="center" vertical="center" wrapText="1"/>
    </xf>
    <xf numFmtId="0" fontId="26" fillId="0" borderId="10" xfId="1" applyFont="1" applyFill="1" applyBorder="1" applyAlignment="1">
      <alignment horizontal="center" vertical="center" wrapText="1"/>
    </xf>
    <xf numFmtId="0" fontId="26" fillId="0" borderId="2" xfId="1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shrinkToFit="1"/>
    </xf>
    <xf numFmtId="0" fontId="2" fillId="0" borderId="10" xfId="0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 vertical="center" shrinkToFit="1"/>
    </xf>
    <xf numFmtId="0" fontId="29" fillId="7" borderId="9" xfId="1" applyFont="1" applyFill="1" applyBorder="1" applyAlignment="1">
      <alignment horizontal="center" vertical="center"/>
    </xf>
    <xf numFmtId="0" fontId="29" fillId="7" borderId="10" xfId="1" applyFont="1" applyFill="1" applyBorder="1" applyAlignment="1">
      <alignment horizontal="center" vertical="center"/>
    </xf>
    <xf numFmtId="0" fontId="29" fillId="7" borderId="2" xfId="1" applyFont="1" applyFill="1" applyBorder="1" applyAlignment="1">
      <alignment horizontal="center" vertical="center"/>
    </xf>
    <xf numFmtId="0" fontId="64" fillId="0" borderId="9" xfId="0" applyFont="1" applyBorder="1" applyAlignment="1">
      <alignment horizontal="center" vertical="center" shrinkToFit="1"/>
    </xf>
    <xf numFmtId="0" fontId="64" fillId="0" borderId="10" xfId="0" applyFont="1" applyBorder="1" applyAlignment="1">
      <alignment horizontal="center" vertical="center" shrinkToFit="1"/>
    </xf>
    <xf numFmtId="0" fontId="64" fillId="0" borderId="2" xfId="0" applyFont="1" applyBorder="1" applyAlignment="1">
      <alignment horizontal="center" vertical="center" shrinkToFit="1"/>
    </xf>
    <xf numFmtId="0" fontId="28" fillId="0" borderId="9" xfId="1" applyFont="1" applyFill="1" applyBorder="1" applyAlignment="1">
      <alignment horizontal="center" vertical="center" wrapText="1"/>
    </xf>
    <xf numFmtId="0" fontId="27" fillId="2" borderId="9" xfId="1" applyFont="1" applyFill="1" applyBorder="1" applyAlignment="1">
      <alignment horizontal="center" vertical="center" shrinkToFit="1"/>
    </xf>
    <xf numFmtId="0" fontId="27" fillId="2" borderId="10" xfId="1" applyFont="1" applyFill="1" applyBorder="1" applyAlignment="1">
      <alignment horizontal="center" vertical="center" shrinkToFit="1"/>
    </xf>
    <xf numFmtId="0" fontId="27" fillId="2" borderId="2" xfId="1" applyFont="1" applyFill="1" applyBorder="1" applyAlignment="1">
      <alignment horizontal="center" vertical="center" shrinkToFit="1"/>
    </xf>
    <xf numFmtId="0" fontId="51" fillId="2" borderId="9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 wrapText="1"/>
    </xf>
    <xf numFmtId="14" fontId="29" fillId="2" borderId="9" xfId="0" applyNumberFormat="1" applyFont="1" applyFill="1" applyBorder="1" applyAlignment="1">
      <alignment horizontal="center" vertical="center" wrapText="1"/>
    </xf>
    <xf numFmtId="0" fontId="29" fillId="2" borderId="10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 wrapText="1"/>
    </xf>
    <xf numFmtId="0" fontId="18" fillId="10" borderId="25" xfId="0" applyFont="1" applyFill="1" applyBorder="1" applyAlignment="1">
      <alignment horizontal="center" vertical="center" shrinkToFit="1"/>
    </xf>
    <xf numFmtId="0" fontId="18" fillId="10" borderId="10" xfId="0" applyFont="1" applyFill="1" applyBorder="1" applyAlignment="1">
      <alignment horizontal="center" vertical="center" shrinkToFit="1"/>
    </xf>
    <xf numFmtId="0" fontId="18" fillId="10" borderId="31" xfId="0" applyFont="1" applyFill="1" applyBorder="1" applyAlignment="1">
      <alignment horizontal="center" vertical="center" shrinkToFit="1"/>
    </xf>
    <xf numFmtId="0" fontId="51" fillId="10" borderId="25" xfId="0" applyFont="1" applyFill="1" applyBorder="1" applyAlignment="1">
      <alignment horizontal="center" vertical="center" wrapText="1"/>
    </xf>
    <xf numFmtId="0" fontId="51" fillId="10" borderId="10" xfId="0" applyFont="1" applyFill="1" applyBorder="1" applyAlignment="1">
      <alignment horizontal="center" vertical="center" wrapText="1"/>
    </xf>
    <xf numFmtId="0" fontId="51" fillId="10" borderId="31" xfId="0" applyFont="1" applyFill="1" applyBorder="1" applyAlignment="1">
      <alignment horizontal="center" vertical="center" wrapText="1"/>
    </xf>
    <xf numFmtId="0" fontId="18" fillId="2" borderId="9" xfId="0" applyFont="1" applyFill="1" applyBorder="1" applyAlignment="1">
      <alignment horizontal="center" vertical="center" shrinkToFit="1"/>
    </xf>
    <xf numFmtId="0" fontId="18" fillId="2" borderId="2" xfId="0" applyFont="1" applyFill="1" applyBorder="1" applyAlignment="1">
      <alignment horizontal="center" vertical="center" shrinkToFit="1"/>
    </xf>
    <xf numFmtId="0" fontId="18" fillId="0" borderId="25" xfId="0" applyFont="1" applyFill="1" applyBorder="1" applyAlignment="1">
      <alignment horizontal="center" vertical="center" shrinkToFit="1"/>
    </xf>
    <xf numFmtId="0" fontId="18" fillId="0" borderId="10" xfId="0" applyFont="1" applyFill="1" applyBorder="1" applyAlignment="1">
      <alignment horizontal="center" vertical="center" shrinkToFit="1"/>
    </xf>
    <xf numFmtId="0" fontId="18" fillId="0" borderId="31" xfId="0" applyFont="1" applyFill="1" applyBorder="1" applyAlignment="1">
      <alignment horizontal="center" vertical="center" shrinkToFit="1"/>
    </xf>
    <xf numFmtId="0" fontId="65" fillId="0" borderId="9" xfId="0" applyFont="1" applyBorder="1" applyAlignment="1">
      <alignment horizontal="center" vertical="center" wrapText="1"/>
    </xf>
    <xf numFmtId="0" fontId="65" fillId="0" borderId="10" xfId="0" applyFont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 wrapText="1"/>
    </xf>
    <xf numFmtId="0" fontId="46" fillId="0" borderId="10" xfId="0" quotePrefix="1" applyFont="1" applyBorder="1" applyAlignment="1">
      <alignment horizontal="center" vertical="center" wrapText="1"/>
    </xf>
    <xf numFmtId="0" fontId="46" fillId="0" borderId="2" xfId="0" quotePrefix="1" applyFont="1" applyBorder="1" applyAlignment="1">
      <alignment horizontal="center" vertical="center" wrapText="1"/>
    </xf>
    <xf numFmtId="0" fontId="16" fillId="0" borderId="26" xfId="1" applyFont="1" applyFill="1" applyBorder="1" applyAlignment="1">
      <alignment horizontal="center" vertical="center" wrapText="1"/>
    </xf>
    <xf numFmtId="0" fontId="16" fillId="0" borderId="27" xfId="1" applyFont="1" applyFill="1" applyBorder="1" applyAlignment="1">
      <alignment horizontal="center" vertical="center" wrapText="1"/>
    </xf>
  </cellXfs>
  <cellStyles count="12">
    <cellStyle name="Comma" xfId="8" builtinId="3"/>
    <cellStyle name="Comma 10 2" xfId="2" xr:uid="{00000000-0005-0000-0000-000001000000}"/>
    <cellStyle name="Comma 2" xfId="10" xr:uid="{00000000-0005-0000-0000-000002000000}"/>
    <cellStyle name="Comma 3" xfId="11" xr:uid="{32CA53C9-B66A-411C-AA0B-64BBEB41AA5B}"/>
    <cellStyle name="Normal" xfId="0" builtinId="0"/>
    <cellStyle name="Normal 2" xfId="7" xr:uid="{00000000-0005-0000-0000-000004000000}"/>
    <cellStyle name="Normal 2 2" xfId="9" xr:uid="{00000000-0005-0000-0000-000005000000}"/>
    <cellStyle name="Normal 2 2 13" xfId="3" xr:uid="{00000000-0005-0000-0000-000006000000}"/>
    <cellStyle name="Normal 3 2" xfId="6" xr:uid="{00000000-0005-0000-0000-000007000000}"/>
    <cellStyle name="Normal 3 3" xfId="5" xr:uid="{00000000-0005-0000-0000-000008000000}"/>
    <cellStyle name="Normal 3 4" xfId="4" xr:uid="{00000000-0005-0000-0000-000009000000}"/>
    <cellStyle name="Normal 70" xfId="1" xr:uid="{00000000-0005-0000-0000-00000A000000}"/>
  </cellStyles>
  <dxfs count="1390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&#226;n/DANH%20S&#193;CH%20CNV/G101-0G101-003(01)%20DANH%20SACH%20CONG%20NHAN%20VIEN%202022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19"/>
      <sheetName val="01 20"/>
      <sheetName val="02 20"/>
      <sheetName val="03 20"/>
      <sheetName val="04 20"/>
      <sheetName val="05 20"/>
      <sheetName val="06 20"/>
      <sheetName val="07 20"/>
      <sheetName val="08 20"/>
      <sheetName val="09 20"/>
      <sheetName val="10 20"/>
      <sheetName val="11 20"/>
      <sheetName val="Sheet3"/>
      <sheetName val="01.22"/>
      <sheetName val="02.22"/>
      <sheetName val="Sheet1"/>
      <sheetName val="03.2022"/>
      <sheetName val="TS"/>
      <sheetName val="sắp nghỉ"/>
      <sheetName val="Nghỉ việc"/>
      <sheetName val="DS mail"/>
      <sheetName val="QLHQ"/>
      <sheetName val="QLHQ (TK)"/>
      <sheetName val="Nghỉ KL"/>
      <sheetName val="Chưa TT tiền "/>
      <sheetName val="Tên HD+PLHD"/>
      <sheetName val="Lx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4">
          <cell r="B4" t="str">
            <v>H1503001</v>
          </cell>
          <cell r="C4" t="str">
            <v>Group Leader/ Trưởng bộ phận</v>
          </cell>
          <cell r="D4" t="str">
            <v>1/01/2018</v>
          </cell>
          <cell r="E4" t="str">
            <v>Accounting/ Kế toán</v>
          </cell>
          <cell r="F4">
            <v>0</v>
          </cell>
          <cell r="G4" t="str">
            <v>Vũ Thị Ngọc</v>
          </cell>
          <cell r="H4" t="str">
            <v>Female</v>
          </cell>
          <cell r="I4">
            <v>31565</v>
          </cell>
          <cell r="J4" t="str">
            <v>Hải Dương</v>
          </cell>
          <cell r="K4" t="str">
            <v>Married</v>
          </cell>
          <cell r="L4" t="str">
            <v>Kinh</v>
          </cell>
          <cell r="M4" t="str">
            <v>P503 – CT 6A KĐT Đặng Xá, Cổ Bi, Gia Lâm, Hà Nội.</v>
          </cell>
          <cell r="N4" t="str">
            <v>0987439160</v>
          </cell>
          <cell r="O4">
            <v>0</v>
          </cell>
          <cell r="P4">
            <v>0</v>
          </cell>
          <cell r="Q4" t="str">
            <v>030186001629</v>
          </cell>
          <cell r="R4" t="str">
            <v>27/05/2016</v>
          </cell>
          <cell r="S4" t="str">
            <v>Cục trưởng cục cảnh sát</v>
          </cell>
          <cell r="T4" t="str">
            <v>700004753738</v>
          </cell>
          <cell r="U4" t="str">
            <v>VN National Uni of Agriculture</v>
          </cell>
          <cell r="V4" t="str">
            <v>M4-4</v>
          </cell>
          <cell r="W4" t="str">
            <v>M5-2</v>
          </cell>
          <cell r="X4" t="str">
            <v>M5-3</v>
          </cell>
          <cell r="Y4" t="str">
            <v>M5-4</v>
          </cell>
          <cell r="Z4" t="str">
            <v>M6-1</v>
          </cell>
          <cell r="AA4" t="str">
            <v>M6-2</v>
          </cell>
          <cell r="AB4" t="str">
            <v>M6-3</v>
          </cell>
          <cell r="AC4" t="str">
            <v>M6-4</v>
          </cell>
          <cell r="AD4">
            <v>42065</v>
          </cell>
        </row>
        <row r="5">
          <cell r="B5" t="str">
            <v>H1503004</v>
          </cell>
          <cell r="C5" t="str">
            <v>Group Leader/ Trưởng bộ phận</v>
          </cell>
          <cell r="D5" t="str">
            <v>Accounting/ Kế toán</v>
          </cell>
          <cell r="E5" t="str">
            <v>GOC</v>
          </cell>
          <cell r="F5">
            <v>0</v>
          </cell>
          <cell r="G5" t="str">
            <v>Nguyễn Thị Vân Dung</v>
          </cell>
          <cell r="H5" t="str">
            <v>Female</v>
          </cell>
          <cell r="I5">
            <v>30834</v>
          </cell>
          <cell r="J5" t="str">
            <v>Bắc Ninh</v>
          </cell>
          <cell r="K5" t="str">
            <v>Married</v>
          </cell>
          <cell r="L5" t="str">
            <v>Kinh</v>
          </cell>
          <cell r="M5" t="str">
            <v>Cầu Đào, Nhân Thắng, Gia Bình, Bắc Ninh</v>
          </cell>
          <cell r="N5" t="str">
            <v>0988206405</v>
          </cell>
          <cell r="O5">
            <v>0</v>
          </cell>
          <cell r="P5">
            <v>0</v>
          </cell>
          <cell r="Q5" t="str">
            <v>125077198</v>
          </cell>
          <cell r="R5">
            <v>36448</v>
          </cell>
          <cell r="S5" t="str">
            <v xml:space="preserve"> Bắc Ninh</v>
          </cell>
          <cell r="T5" t="str">
            <v>700004753461</v>
          </cell>
          <cell r="U5" t="str">
            <v>Vietnam National University</v>
          </cell>
          <cell r="V5" t="str">
            <v>T5-1</v>
          </cell>
          <cell r="W5" t="str">
            <v>T5-3</v>
          </cell>
          <cell r="X5" t="str">
            <v>T5-4</v>
          </cell>
          <cell r="Y5" t="str">
            <v>T6-1</v>
          </cell>
          <cell r="Z5" t="str">
            <v>T6-2</v>
          </cell>
          <cell r="AA5" t="str">
            <v>T6-3</v>
          </cell>
          <cell r="AB5" t="str">
            <v>T6-4</v>
          </cell>
          <cell r="AC5" t="str">
            <v>T6-5</v>
          </cell>
          <cell r="AD5">
            <v>42073</v>
          </cell>
        </row>
        <row r="6">
          <cell r="B6" t="str">
            <v>H1504001</v>
          </cell>
          <cell r="C6" t="str">
            <v>Part Leader/ Trưởng nhóm</v>
          </cell>
          <cell r="D6" t="str">
            <v>19/09/2019</v>
          </cell>
          <cell r="E6" t="str">
            <v>WLP 1 Technology/ Kỹ thuật WLP 1</v>
          </cell>
          <cell r="F6">
            <v>0</v>
          </cell>
          <cell r="G6" t="str">
            <v>Nguyễn Thế Huy</v>
          </cell>
          <cell r="H6" t="str">
            <v>Male</v>
          </cell>
          <cell r="I6">
            <v>31744</v>
          </cell>
          <cell r="J6" t="str">
            <v>Bắc Giang</v>
          </cell>
          <cell r="K6" t="str">
            <v>Married</v>
          </cell>
          <cell r="L6" t="str">
            <v>Kinh</v>
          </cell>
          <cell r="M6" t="str">
            <v>Đội 3+4, Lục Liễu, Hợp Đức, Tân Yên, Bắc Giang</v>
          </cell>
          <cell r="N6" t="str">
            <v>0976120751</v>
          </cell>
          <cell r="O6">
            <v>0</v>
          </cell>
          <cell r="P6">
            <v>0</v>
          </cell>
          <cell r="Q6" t="str">
            <v>024086018184</v>
          </cell>
          <cell r="R6">
            <v>44547</v>
          </cell>
          <cell r="S6" t="str">
            <v>Cục trưởng cục cảnh sát quản lý hành chính về trật tự xã hội</v>
          </cell>
          <cell r="T6" t="str">
            <v>700004753503</v>
          </cell>
          <cell r="U6" t="str">
            <v>University of Economic and Ind</v>
          </cell>
          <cell r="V6" t="str">
            <v>M4-3</v>
          </cell>
          <cell r="W6" t="str">
            <v>M5-1</v>
          </cell>
          <cell r="X6" t="str">
            <v>M5-2</v>
          </cell>
          <cell r="Y6" t="str">
            <v>M5-3</v>
          </cell>
          <cell r="Z6" t="str">
            <v>M5-4</v>
          </cell>
          <cell r="AA6" t="str">
            <v>M6-1</v>
          </cell>
          <cell r="AB6" t="str">
            <v>M6-2</v>
          </cell>
          <cell r="AC6" t="str">
            <v>M6-3</v>
          </cell>
          <cell r="AD6">
            <v>42098</v>
          </cell>
        </row>
        <row r="7">
          <cell r="B7" t="str">
            <v>H1504002</v>
          </cell>
          <cell r="C7" t="str">
            <v>Group Leader/ Trưởng bộ phận</v>
          </cell>
          <cell r="D7" t="str">
            <v>01/01/2017
19/09/2019</v>
          </cell>
          <cell r="E7" t="str">
            <v>Human Resource/ HCNS</v>
          </cell>
          <cell r="F7" t="str">
            <v>EHS</v>
          </cell>
          <cell r="G7" t="str">
            <v>Nguyễn Đức Trai</v>
          </cell>
          <cell r="H7" t="str">
            <v>Male</v>
          </cell>
          <cell r="I7">
            <v>31243</v>
          </cell>
          <cell r="J7" t="str">
            <v>Bắc Giang</v>
          </cell>
          <cell r="K7" t="str">
            <v>Married</v>
          </cell>
          <cell r="L7" t="str">
            <v>Kinh</v>
          </cell>
          <cell r="M7" t="str">
            <v>Tổ 6, Lĩnh Nam, Hoàng Mai, Hà Nội</v>
          </cell>
          <cell r="N7" t="str">
            <v>0385108588</v>
          </cell>
          <cell r="O7">
            <v>0</v>
          </cell>
          <cell r="P7">
            <v>0</v>
          </cell>
          <cell r="Q7" t="str">
            <v>024085000720</v>
          </cell>
          <cell r="R7" t="str">
            <v>05/05/2020</v>
          </cell>
          <cell r="S7" t="str">
            <v>Cục trưởng cục cảnh sát</v>
          </cell>
          <cell r="T7" t="str">
            <v>700004753511</v>
          </cell>
          <cell r="U7" t="str">
            <v>Hanoi University of Technology</v>
          </cell>
          <cell r="V7" t="str">
            <v>M5-2</v>
          </cell>
          <cell r="W7" t="str">
            <v>M5-3</v>
          </cell>
          <cell r="X7" t="str">
            <v>M6-1</v>
          </cell>
          <cell r="Y7" t="str">
            <v>M6-2</v>
          </cell>
          <cell r="Z7" t="str">
            <v>M6-3</v>
          </cell>
          <cell r="AA7" t="str">
            <v>M6-4</v>
          </cell>
          <cell r="AB7" t="str">
            <v>M6-5</v>
          </cell>
          <cell r="AC7" t="str">
            <v>M6-6</v>
          </cell>
          <cell r="AD7">
            <v>42098</v>
          </cell>
        </row>
        <row r="8">
          <cell r="B8" t="str">
            <v>H1504004</v>
          </cell>
          <cell r="C8" t="str">
            <v>Part Leader/ Trưởng nhóm</v>
          </cell>
          <cell r="D8" t="str">
            <v>01/05/2016
'01/08/2019</v>
          </cell>
          <cell r="E8" t="str">
            <v>Warehouse</v>
          </cell>
          <cell r="F8">
            <v>0</v>
          </cell>
          <cell r="G8" t="str">
            <v>Nguyễn Mạnh Hùng</v>
          </cell>
          <cell r="H8" t="str">
            <v>Male</v>
          </cell>
          <cell r="I8">
            <v>31145</v>
          </cell>
          <cell r="J8" t="str">
            <v>Hà Nội</v>
          </cell>
          <cell r="K8" t="str">
            <v>Married</v>
          </cell>
          <cell r="L8" t="str">
            <v>Kinh</v>
          </cell>
          <cell r="M8" t="str">
            <v>Số 28 ngõ 8, Ngô Gia Tự, Đức Giang, Long Biên , Hà Nội</v>
          </cell>
          <cell r="N8" t="str">
            <v>0975809813</v>
          </cell>
          <cell r="O8">
            <v>0</v>
          </cell>
          <cell r="P8">
            <v>0</v>
          </cell>
          <cell r="Q8">
            <v>12537409</v>
          </cell>
          <cell r="R8">
            <v>40437</v>
          </cell>
          <cell r="S8" t="str">
            <v xml:space="preserve"> Hà Nội</v>
          </cell>
          <cell r="T8" t="str">
            <v>700004753721</v>
          </cell>
          <cell r="U8" t="str">
            <v>Hanoi University of Industry</v>
          </cell>
          <cell r="V8" t="str">
            <v>M4-4</v>
          </cell>
          <cell r="W8" t="str">
            <v>M5-1</v>
          </cell>
          <cell r="X8" t="str">
            <v>M5-2</v>
          </cell>
          <cell r="Y8" t="str">
            <v>M5-3</v>
          </cell>
          <cell r="Z8" t="str">
            <v>M5-4</v>
          </cell>
          <cell r="AA8" t="str">
            <v>M6-1</v>
          </cell>
          <cell r="AB8" t="str">
            <v>M6-2</v>
          </cell>
          <cell r="AC8" t="str">
            <v>M6-3</v>
          </cell>
          <cell r="AD8">
            <v>42098</v>
          </cell>
        </row>
        <row r="9">
          <cell r="B9" t="str">
            <v>H1504005</v>
          </cell>
          <cell r="C9" t="str">
            <v>Part Leader/ Trưởng nhóm</v>
          </cell>
          <cell r="D9" t="str">
            <v>01/05/2018</v>
          </cell>
          <cell r="E9" t="str">
            <v>CSP Technology/ Kỹ thuật CSP</v>
          </cell>
          <cell r="F9" t="str">
            <v>CSP 2</v>
          </cell>
          <cell r="G9" t="str">
            <v>Phan Văn Duệ</v>
          </cell>
          <cell r="H9" t="str">
            <v>Male</v>
          </cell>
          <cell r="I9">
            <v>31781</v>
          </cell>
          <cell r="J9" t="str">
            <v>Bắc Ninh</v>
          </cell>
          <cell r="K9" t="str">
            <v>Married</v>
          </cell>
          <cell r="L9" t="str">
            <v>Kinh</v>
          </cell>
          <cell r="M9" t="str">
            <v>Xóm Nam, Tư Thế, Trí Quả, Thuận Thành, Bắc Ninh</v>
          </cell>
          <cell r="N9" t="str">
            <v>0915346466</v>
          </cell>
          <cell r="O9">
            <v>0</v>
          </cell>
          <cell r="P9">
            <v>0</v>
          </cell>
          <cell r="Q9" t="str">
            <v>125185137</v>
          </cell>
          <cell r="R9">
            <v>41796</v>
          </cell>
          <cell r="S9" t="str">
            <v xml:space="preserve"> Bắc Ninh</v>
          </cell>
          <cell r="T9" t="str">
            <v>700001990380</v>
          </cell>
          <cell r="U9" t="str">
            <v>Hanoi University of Technology</v>
          </cell>
          <cell r="V9" t="str">
            <v>M4-2</v>
          </cell>
          <cell r="W9" t="str">
            <v>M4-3</v>
          </cell>
          <cell r="X9" t="str">
            <v>M4-4</v>
          </cell>
          <cell r="Y9" t="str">
            <v>M5-1</v>
          </cell>
          <cell r="Z9" t="str">
            <v>M5-2</v>
          </cell>
          <cell r="AA9" t="str">
            <v>M5-3</v>
          </cell>
          <cell r="AB9" t="str">
            <v>M5-4</v>
          </cell>
          <cell r="AC9" t="str">
            <v>M6-1</v>
          </cell>
          <cell r="AD9">
            <v>42098</v>
          </cell>
        </row>
        <row r="10">
          <cell r="B10" t="str">
            <v>H1504007</v>
          </cell>
          <cell r="C10" t="str">
            <v>Engineer shift leader/ Tổ trưởng kỹ thuật</v>
          </cell>
          <cell r="D10" t="str">
            <v>11/03/2020</v>
          </cell>
          <cell r="E10" t="str">
            <v>CSP Technology/ Kỹ thuật CSP</v>
          </cell>
          <cell r="F10" t="str">
            <v>CSP 2</v>
          </cell>
          <cell r="G10" t="str">
            <v>Nguyễn Quang Thắng</v>
          </cell>
          <cell r="H10" t="str">
            <v>Male</v>
          </cell>
          <cell r="I10">
            <v>32577</v>
          </cell>
          <cell r="J10" t="str">
            <v>Bắc Ninh</v>
          </cell>
          <cell r="K10" t="str">
            <v>Married</v>
          </cell>
          <cell r="L10" t="str">
            <v>Kinh</v>
          </cell>
          <cell r="M10" t="str">
            <v>Thôn Xuân Hội, Lạc Vệ, Tiên Du, Bắc Ninh</v>
          </cell>
          <cell r="N10" t="str">
            <v>0989632185</v>
          </cell>
          <cell r="O10">
            <v>0</v>
          </cell>
          <cell r="P10">
            <v>0</v>
          </cell>
          <cell r="Q10" t="str">
            <v>125380266</v>
          </cell>
          <cell r="R10">
            <v>41408</v>
          </cell>
          <cell r="S10" t="str">
            <v xml:space="preserve"> Bắc Ninh</v>
          </cell>
          <cell r="T10" t="str">
            <v>700004753396</v>
          </cell>
          <cell r="U10" t="str">
            <v>Sao Do University</v>
          </cell>
          <cell r="V10" t="str">
            <v>M3-2</v>
          </cell>
          <cell r="W10" t="str">
            <v>M3-3</v>
          </cell>
          <cell r="X10" t="str">
            <v>M4-1</v>
          </cell>
          <cell r="Y10" t="str">
            <v>M4-2</v>
          </cell>
          <cell r="Z10" t="str">
            <v>M4-3</v>
          </cell>
          <cell r="AA10" t="str">
            <v>M4-4</v>
          </cell>
          <cell r="AB10" t="str">
            <v>M4-5</v>
          </cell>
          <cell r="AC10" t="str">
            <v>M5-2</v>
          </cell>
          <cell r="AD10">
            <v>42098</v>
          </cell>
        </row>
        <row r="11">
          <cell r="B11" t="str">
            <v>H1504008</v>
          </cell>
          <cell r="C11" t="str">
            <v>Part Leader/ Trưởng nhóm</v>
          </cell>
          <cell r="D11" t="str">
            <v>01/04/2018</v>
          </cell>
          <cell r="E11" t="str">
            <v>LFEM Manufacturing/ Sản xuất LFEM</v>
          </cell>
          <cell r="F11">
            <v>0</v>
          </cell>
          <cell r="G11" t="str">
            <v>Nguyễn Thị Luân</v>
          </cell>
          <cell r="H11" t="str">
            <v>Female</v>
          </cell>
          <cell r="I11">
            <v>32223</v>
          </cell>
          <cell r="J11" t="str">
            <v>Bắc Ninh</v>
          </cell>
          <cell r="K11" t="str">
            <v>Married</v>
          </cell>
          <cell r="L11" t="str">
            <v>Kinh</v>
          </cell>
          <cell r="M11" t="str">
            <v>Tiên Trà, Trung Nghĩa, Yên Phong, Bắc Ninh</v>
          </cell>
          <cell r="N11" t="str">
            <v>0904412519</v>
          </cell>
          <cell r="O11">
            <v>0</v>
          </cell>
          <cell r="P11">
            <v>0</v>
          </cell>
          <cell r="Q11" t="str">
            <v>125219735</v>
          </cell>
          <cell r="R11">
            <v>41011</v>
          </cell>
          <cell r="S11" t="str">
            <v xml:space="preserve"> Bắc Ninh</v>
          </cell>
          <cell r="T11" t="str">
            <v>700004753574</v>
          </cell>
          <cell r="U11" t="str">
            <v>Vietnam University of Commerce</v>
          </cell>
          <cell r="V11" t="str">
            <v>M4-1</v>
          </cell>
          <cell r="W11" t="str">
            <v>M4-2</v>
          </cell>
          <cell r="X11" t="str">
            <v>M4-3</v>
          </cell>
          <cell r="Y11" t="str">
            <v>M4-4</v>
          </cell>
          <cell r="Z11" t="str">
            <v>M5-1</v>
          </cell>
          <cell r="AA11" t="str">
            <v>M5-2</v>
          </cell>
          <cell r="AB11" t="str">
            <v>M5-3</v>
          </cell>
          <cell r="AC11" t="str">
            <v>M5-4</v>
          </cell>
          <cell r="AD11">
            <v>42114</v>
          </cell>
        </row>
        <row r="12">
          <cell r="B12" t="str">
            <v>H1504012</v>
          </cell>
          <cell r="C12" t="str">
            <v>Part Leader/ Trưởng nhóm</v>
          </cell>
          <cell r="D12" t="str">
            <v>01/09/2019</v>
          </cell>
          <cell r="E12" t="str">
            <v>SMT Manufacturing/ Sản xuất SMT</v>
          </cell>
          <cell r="F12" t="str">
            <v>LFEM</v>
          </cell>
          <cell r="G12" t="str">
            <v>Nguyễn Thùy Linh</v>
          </cell>
          <cell r="H12" t="str">
            <v>Female</v>
          </cell>
          <cell r="I12">
            <v>33638</v>
          </cell>
          <cell r="J12" t="str">
            <v>Hà Nội</v>
          </cell>
          <cell r="K12" t="str">
            <v>Single</v>
          </cell>
          <cell r="L12" t="str">
            <v>Kinh</v>
          </cell>
          <cell r="M12" t="str">
            <v>Tổ 15, Long Biên, Quận Long Biên, Hà Nội</v>
          </cell>
          <cell r="N12" t="str">
            <v>0367622890</v>
          </cell>
          <cell r="O12">
            <v>0</v>
          </cell>
          <cell r="P12">
            <v>0</v>
          </cell>
          <cell r="Q12" t="str">
            <v>013099329</v>
          </cell>
          <cell r="R12">
            <v>39639</v>
          </cell>
          <cell r="S12" t="str">
            <v xml:space="preserve"> Hà Nội</v>
          </cell>
          <cell r="T12" t="str">
            <v>700004754135</v>
          </cell>
          <cell r="U12" t="str">
            <v>Vietnam National University</v>
          </cell>
          <cell r="V12" t="str">
            <v>T3-1</v>
          </cell>
          <cell r="W12" t="str">
            <v>T3-2</v>
          </cell>
          <cell r="X12" t="str">
            <v>T3-3</v>
          </cell>
          <cell r="Y12" t="str">
            <v>T4-1</v>
          </cell>
          <cell r="Z12" t="str">
            <v>T4-2</v>
          </cell>
          <cell r="AA12" t="str">
            <v>T4-3</v>
          </cell>
          <cell r="AB12" t="str">
            <v>T4-4</v>
          </cell>
          <cell r="AC12" t="str">
            <v>T5-1</v>
          </cell>
          <cell r="AD12">
            <v>42114</v>
          </cell>
        </row>
        <row r="13">
          <cell r="B13" t="str">
            <v>H1506001</v>
          </cell>
          <cell r="C13" t="str">
            <v>Group Leader/ Trưởng bộ phận</v>
          </cell>
          <cell r="D13" t="str">
            <v>01/09/2019</v>
          </cell>
          <cell r="E13" t="str">
            <v>SMT Technology/ Kỹ thuật SMT</v>
          </cell>
          <cell r="F13" t="str">
            <v>LFEM</v>
          </cell>
          <cell r="G13" t="str">
            <v>Mai Văn Tới</v>
          </cell>
          <cell r="H13" t="str">
            <v>Male</v>
          </cell>
          <cell r="I13">
            <v>32436</v>
          </cell>
          <cell r="J13" t="str">
            <v>Bắc Giang</v>
          </cell>
          <cell r="K13" t="str">
            <v>Married</v>
          </cell>
          <cell r="L13" t="str">
            <v>Kinh</v>
          </cell>
          <cell r="M13" t="str">
            <v>Lam Sơn, Lam Cốt, Tân Yên, Bắc Giang</v>
          </cell>
          <cell r="N13" t="str">
            <v>0946048548</v>
          </cell>
          <cell r="O13">
            <v>0</v>
          </cell>
          <cell r="P13">
            <v>0</v>
          </cell>
          <cell r="Q13" t="str">
            <v>121651535</v>
          </cell>
          <cell r="R13">
            <v>40784</v>
          </cell>
          <cell r="S13" t="str">
            <v xml:space="preserve"> Bắc Giang</v>
          </cell>
          <cell r="T13" t="str">
            <v>700004753600</v>
          </cell>
          <cell r="U13" t="str">
            <v>Hung Yen University of Technology &amp; Educati</v>
          </cell>
          <cell r="V13" t="str">
            <v>M4-2</v>
          </cell>
          <cell r="W13" t="str">
            <v>M4-3</v>
          </cell>
          <cell r="X13" t="str">
            <v>M4-4</v>
          </cell>
          <cell r="Y13" t="str">
            <v>M5-1</v>
          </cell>
          <cell r="Z13" t="str">
            <v>M5-2</v>
          </cell>
          <cell r="AA13" t="str">
            <v>M5-3</v>
          </cell>
          <cell r="AB13" t="str">
            <v>M5-4</v>
          </cell>
          <cell r="AC13" t="str">
            <v>M6-1</v>
          </cell>
          <cell r="AD13">
            <v>42156</v>
          </cell>
        </row>
        <row r="14">
          <cell r="B14" t="str">
            <v>H1506005</v>
          </cell>
          <cell r="C14" t="str">
            <v>Part Leader/ Trưởng nhóm</v>
          </cell>
          <cell r="D14">
            <v>43252</v>
          </cell>
          <cell r="E14" t="str">
            <v>SMT Inovation/ Chất lượng SMT</v>
          </cell>
          <cell r="F14" t="str">
            <v>QC</v>
          </cell>
          <cell r="G14" t="str">
            <v>Nguyễn Văn Điệp</v>
          </cell>
          <cell r="H14" t="str">
            <v>Male</v>
          </cell>
          <cell r="I14">
            <v>31176</v>
          </cell>
          <cell r="J14" t="str">
            <v>Bắc Ninh</v>
          </cell>
          <cell r="K14" t="str">
            <v>Married</v>
          </cell>
          <cell r="L14" t="str">
            <v>Kinh</v>
          </cell>
          <cell r="M14" t="str">
            <v>Thôn Đại Lâm, Tam Đa, Yên Phong, Bắc Ninh</v>
          </cell>
          <cell r="N14" t="str">
            <v>0974898266</v>
          </cell>
          <cell r="O14">
            <v>0</v>
          </cell>
          <cell r="P14">
            <v>0</v>
          </cell>
          <cell r="Q14" t="str">
            <v>072085008503</v>
          </cell>
          <cell r="R14">
            <v>44417</v>
          </cell>
          <cell r="S14" t="str">
            <v>Cục trưởng cục cảnh sát quản lý hành chính về trật tự xã hội</v>
          </cell>
          <cell r="T14" t="str">
            <v>700004753649</v>
          </cell>
          <cell r="U14" t="str">
            <v>Hanoi University of Industry</v>
          </cell>
          <cell r="V14" t="str">
            <v>M4-4</v>
          </cell>
          <cell r="W14" t="str">
            <v>M5-1</v>
          </cell>
          <cell r="X14" t="str">
            <v>M5-2</v>
          </cell>
          <cell r="Y14" t="str">
            <v>M5-3</v>
          </cell>
          <cell r="Z14" t="str">
            <v>M5-4</v>
          </cell>
          <cell r="AA14" t="str">
            <v>M6-1</v>
          </cell>
          <cell r="AB14" t="str">
            <v>M6-2</v>
          </cell>
          <cell r="AC14" t="str">
            <v>M6-3</v>
          </cell>
          <cell r="AD14">
            <v>42156</v>
          </cell>
        </row>
        <row r="15">
          <cell r="B15" t="str">
            <v>H1506010</v>
          </cell>
          <cell r="C15" t="str">
            <v>Part Leader/ Trưởng nhóm</v>
          </cell>
          <cell r="D15" t="str">
            <v>23/09/2019</v>
          </cell>
          <cell r="E15" t="str">
            <v>CSP Technology/ Kỹ thuật CSP</v>
          </cell>
          <cell r="F15" t="str">
            <v>CSP 2</v>
          </cell>
          <cell r="G15" t="str">
            <v>Hà Văn Thành</v>
          </cell>
          <cell r="H15" t="str">
            <v>Male</v>
          </cell>
          <cell r="I15">
            <v>30518</v>
          </cell>
          <cell r="J15" t="str">
            <v>Hòa Bình</v>
          </cell>
          <cell r="K15" t="str">
            <v>Married</v>
          </cell>
          <cell r="L15" t="str">
            <v>Thái</v>
          </cell>
          <cell r="M15" t="str">
            <v>Tổ 18,Phường Hữu Nghị,Thành Phố Hòa Bình,Hòa Bình</v>
          </cell>
          <cell r="N15" t="str">
            <v>0888.605.006</v>
          </cell>
          <cell r="O15">
            <v>0</v>
          </cell>
          <cell r="P15">
            <v>0</v>
          </cell>
          <cell r="Q15" t="str">
            <v>113165173</v>
          </cell>
          <cell r="R15">
            <v>39176</v>
          </cell>
          <cell r="S15" t="str">
            <v xml:space="preserve"> Hòa Bình</v>
          </cell>
          <cell r="T15" t="str">
            <v>700004599197</v>
          </cell>
          <cell r="U15" t="str">
            <v>National Economic University</v>
          </cell>
          <cell r="V15" t="str">
            <v>M5-1</v>
          </cell>
          <cell r="W15" t="str">
            <v>M5-2</v>
          </cell>
          <cell r="X15" t="str">
            <v>M5-3</v>
          </cell>
          <cell r="Y15" t="str">
            <v>M5-4</v>
          </cell>
          <cell r="Z15" t="str">
            <v>M6-1</v>
          </cell>
          <cell r="AA15" t="str">
            <v>M6-2</v>
          </cell>
          <cell r="AB15" t="str">
            <v>M6-3</v>
          </cell>
          <cell r="AC15" t="str">
            <v>M6-4</v>
          </cell>
          <cell r="AD15">
            <v>42180</v>
          </cell>
        </row>
        <row r="16">
          <cell r="B16" t="str">
            <v>H1507053</v>
          </cell>
          <cell r="C16" t="str">
            <v>Operator/ Công nhân</v>
          </cell>
          <cell r="D16" t="str">
            <v>19/09/2019</v>
          </cell>
          <cell r="E16" t="str">
            <v>CSP Manufacturing/ Sản xuất CSP</v>
          </cell>
          <cell r="F16" t="str">
            <v>CSP 2</v>
          </cell>
          <cell r="G16" t="str">
            <v>Nguyễn Thị Nhẫn</v>
          </cell>
          <cell r="H16" t="str">
            <v>Female</v>
          </cell>
          <cell r="I16">
            <v>35598</v>
          </cell>
          <cell r="J16" t="str">
            <v>Bắc Ninh</v>
          </cell>
          <cell r="K16" t="str">
            <v>Single</v>
          </cell>
          <cell r="L16" t="str">
            <v>Kinh</v>
          </cell>
          <cell r="M16" t="str">
            <v>Tri Phương, Tiên Du, Bắc Ninh</v>
          </cell>
          <cell r="N16" t="str">
            <v>0968009483</v>
          </cell>
          <cell r="O16">
            <v>0</v>
          </cell>
          <cell r="P16">
            <v>0</v>
          </cell>
          <cell r="Q16" t="str">
            <v>027197002272</v>
          </cell>
          <cell r="R16" t="str">
            <v>14/03/2012</v>
          </cell>
          <cell r="S16" t="str">
            <v xml:space="preserve"> Bắc Ninh</v>
          </cell>
          <cell r="T16" t="str">
            <v>700004944056</v>
          </cell>
          <cell r="U16" t="str">
            <v>High School</v>
          </cell>
          <cell r="V16" t="str">
            <v>M1-1</v>
          </cell>
          <cell r="W16" t="str">
            <v>M1-1</v>
          </cell>
          <cell r="X16" t="str">
            <v>M1-1</v>
          </cell>
          <cell r="Y16" t="str">
            <v>M1-1</v>
          </cell>
          <cell r="Z16" t="str">
            <v>M1-1</v>
          </cell>
          <cell r="AA16" t="str">
            <v>M1-1</v>
          </cell>
          <cell r="AB16" t="str">
            <v>M1-1</v>
          </cell>
          <cell r="AC16" t="str">
            <v>M1-1</v>
          </cell>
          <cell r="AD16">
            <v>42212</v>
          </cell>
        </row>
        <row r="17">
          <cell r="B17" t="str">
            <v>H1507056</v>
          </cell>
          <cell r="C17" t="str">
            <v>Operator/ Công nhân</v>
          </cell>
          <cell r="D17" t="str">
            <v>19/09/2019</v>
          </cell>
          <cell r="E17" t="str">
            <v>CSP Manufacturing/ Sản xuất CSP</v>
          </cell>
          <cell r="F17" t="str">
            <v>CSP 1</v>
          </cell>
          <cell r="G17" t="str">
            <v>Đỗ Thị Anh</v>
          </cell>
          <cell r="H17" t="str">
            <v>Female</v>
          </cell>
          <cell r="I17">
            <v>34673</v>
          </cell>
          <cell r="J17" t="str">
            <v>Bắc Giang</v>
          </cell>
          <cell r="K17" t="str">
            <v>Married</v>
          </cell>
          <cell r="L17" t="str">
            <v>Kinh</v>
          </cell>
          <cell r="M17" t="str">
            <v>Thôn 3, Trung Mầu, Gia Lâm, Hà Nội</v>
          </cell>
          <cell r="N17" t="str">
            <v>0983325094</v>
          </cell>
          <cell r="O17">
            <v>0</v>
          </cell>
          <cell r="P17">
            <v>0</v>
          </cell>
          <cell r="Q17" t="str">
            <v>001194024811</v>
          </cell>
          <cell r="R17">
            <v>44315</v>
          </cell>
          <cell r="S17" t="str">
            <v>Cục trưởng cục cảnh sát quản lý hành chính về trật tự xã hội</v>
          </cell>
          <cell r="T17" t="str">
            <v>700004944088</v>
          </cell>
          <cell r="U17" t="str">
            <v>High School</v>
          </cell>
          <cell r="V17" t="str">
            <v>M1-1</v>
          </cell>
          <cell r="W17" t="str">
            <v>M1-1</v>
          </cell>
          <cell r="X17" t="str">
            <v>M1-1</v>
          </cell>
          <cell r="Y17" t="str">
            <v>M1-1</v>
          </cell>
          <cell r="Z17" t="str">
            <v>M1-1</v>
          </cell>
          <cell r="AA17" t="str">
            <v>M1-1</v>
          </cell>
          <cell r="AB17" t="str">
            <v>M1-1</v>
          </cell>
          <cell r="AC17" t="str">
            <v>M1-1</v>
          </cell>
          <cell r="AD17">
            <v>42212</v>
          </cell>
        </row>
        <row r="18">
          <cell r="B18" t="str">
            <v>H1507058</v>
          </cell>
          <cell r="C18" t="str">
            <v>Operator/ Công nhân</v>
          </cell>
          <cell r="D18" t="str">
            <v>18/06/2019</v>
          </cell>
          <cell r="E18" t="str">
            <v>Warehouse</v>
          </cell>
          <cell r="F18">
            <v>0</v>
          </cell>
          <cell r="G18" t="str">
            <v>Nguyễn Thị Thủy</v>
          </cell>
          <cell r="H18" t="str">
            <v>Female</v>
          </cell>
          <cell r="I18">
            <v>33769</v>
          </cell>
          <cell r="J18" t="str">
            <v>Bắc Ninh</v>
          </cell>
          <cell r="K18" t="str">
            <v>Married</v>
          </cell>
          <cell r="L18" t="str">
            <v>Kinh</v>
          </cell>
          <cell r="M18" t="str">
            <v>Hương La,Tân Lãng, Lương Tài, Bắc Ninh</v>
          </cell>
          <cell r="N18" t="str">
            <v>0374794387</v>
          </cell>
          <cell r="O18">
            <v>0</v>
          </cell>
          <cell r="P18">
            <v>0</v>
          </cell>
          <cell r="Q18" t="str">
            <v>027192011806</v>
          </cell>
          <cell r="R18">
            <v>44372</v>
          </cell>
          <cell r="S18" t="str">
            <v>Cục trưởng cục cảnh sát quản lý hành chính về trật tự xã hội</v>
          </cell>
          <cell r="T18">
            <v>700004944227</v>
          </cell>
          <cell r="U18" t="str">
            <v>High School</v>
          </cell>
          <cell r="V18" t="str">
            <v>M1-1</v>
          </cell>
          <cell r="W18" t="str">
            <v>M1-1</v>
          </cell>
          <cell r="X18" t="str">
            <v>M1-1</v>
          </cell>
          <cell r="Y18" t="str">
            <v>M1-1</v>
          </cell>
          <cell r="Z18" t="str">
            <v>M1-1</v>
          </cell>
          <cell r="AA18" t="str">
            <v>M1-1</v>
          </cell>
          <cell r="AB18" t="str">
            <v>M1-1</v>
          </cell>
          <cell r="AC18" t="str">
            <v>M1-1</v>
          </cell>
          <cell r="AD18">
            <v>42212</v>
          </cell>
        </row>
        <row r="19">
          <cell r="B19" t="str">
            <v>H1508016</v>
          </cell>
          <cell r="C19" t="str">
            <v>Operator/ Công nhân</v>
          </cell>
          <cell r="D19" t="str">
            <v>19/09/2019</v>
          </cell>
          <cell r="E19" t="str">
            <v>CSP Manufacturing/ Sản xuất CSP</v>
          </cell>
          <cell r="F19" t="str">
            <v>CSP 1</v>
          </cell>
          <cell r="G19" t="str">
            <v>Tạ Thị Tuyết Nhung</v>
          </cell>
          <cell r="H19" t="str">
            <v>Female</v>
          </cell>
          <cell r="I19">
            <v>35657</v>
          </cell>
          <cell r="J19" t="str">
            <v>Hà Nội</v>
          </cell>
          <cell r="K19" t="str">
            <v>Single</v>
          </cell>
          <cell r="L19" t="str">
            <v>Kinh</v>
          </cell>
          <cell r="M19" t="str">
            <v>Trung Mầu, Gia Lâm, Hà Nội</v>
          </cell>
          <cell r="N19" t="str">
            <v>0326524230</v>
          </cell>
          <cell r="O19">
            <v>0</v>
          </cell>
          <cell r="P19">
            <v>0</v>
          </cell>
          <cell r="Q19" t="str">
            <v>001197025520</v>
          </cell>
          <cell r="R19">
            <v>44315</v>
          </cell>
          <cell r="S19" t="str">
            <v>Cục trưởng cục cảnh sát quản lý hành chính về trật tự xã hội</v>
          </cell>
          <cell r="T19" t="str">
            <v>700005078724</v>
          </cell>
          <cell r="U19" t="str">
            <v>High School</v>
          </cell>
          <cell r="V19" t="str">
            <v>M1-1</v>
          </cell>
          <cell r="W19" t="str">
            <v>M1-1</v>
          </cell>
          <cell r="X19" t="str">
            <v>M1-1</v>
          </cell>
          <cell r="Y19" t="str">
            <v>M1-1</v>
          </cell>
          <cell r="Z19" t="str">
            <v>M1-1</v>
          </cell>
          <cell r="AA19" t="str">
            <v>M1-1</v>
          </cell>
          <cell r="AB19" t="str">
            <v>M1-1</v>
          </cell>
          <cell r="AC19" t="str">
            <v>M1-1</v>
          </cell>
          <cell r="AD19">
            <v>42233</v>
          </cell>
        </row>
        <row r="20">
          <cell r="B20" t="str">
            <v>H1508022</v>
          </cell>
          <cell r="C20" t="str">
            <v>Group Leader/ Trưởng bộ phận</v>
          </cell>
          <cell r="D20" t="str">
            <v>01/05/2021</v>
          </cell>
          <cell r="E20" t="str">
            <v>LFEM Technology/ Kỹ thuật LFEM</v>
          </cell>
          <cell r="F20">
            <v>0</v>
          </cell>
          <cell r="G20" t="str">
            <v>Vũ Văn Sang</v>
          </cell>
          <cell r="H20" t="str">
            <v>Male</v>
          </cell>
          <cell r="I20">
            <v>32490</v>
          </cell>
          <cell r="J20" t="str">
            <v>Bắc Ninh</v>
          </cell>
          <cell r="K20" t="str">
            <v>Married</v>
          </cell>
          <cell r="L20" t="str">
            <v>Kinh</v>
          </cell>
          <cell r="M20" t="str">
            <v>Phương Vỹ, Vũ Ninh, Tp. Bắc Ninh, Tỉnh Bắc Ninh</v>
          </cell>
          <cell r="N20" t="str">
            <v>0972381322</v>
          </cell>
          <cell r="O20">
            <v>0</v>
          </cell>
          <cell r="P20">
            <v>0</v>
          </cell>
          <cell r="Q20" t="str">
            <v>125331574</v>
          </cell>
          <cell r="R20">
            <v>38603</v>
          </cell>
          <cell r="S20" t="str">
            <v>Bắc Ninh</v>
          </cell>
          <cell r="T20">
            <v>700002611697</v>
          </cell>
          <cell r="U20" t="str">
            <v>Post and Telecommunications Institute of Technology</v>
          </cell>
          <cell r="V20" t="str">
            <v>M4-1</v>
          </cell>
          <cell r="W20" t="str">
            <v>M4-2</v>
          </cell>
          <cell r="X20" t="str">
            <v>M4-4</v>
          </cell>
          <cell r="Y20" t="str">
            <v>M5-1</v>
          </cell>
          <cell r="Z20" t="str">
            <v>M5-2</v>
          </cell>
          <cell r="AA20" t="str">
            <v>M5-3</v>
          </cell>
          <cell r="AB20" t="str">
            <v>M5-5</v>
          </cell>
          <cell r="AC20" t="str">
            <v>M6-2</v>
          </cell>
          <cell r="AD20">
            <v>42237</v>
          </cell>
        </row>
        <row r="21">
          <cell r="B21" t="str">
            <v>H1509008</v>
          </cell>
          <cell r="C21" t="str">
            <v>Operator/ Công nhân</v>
          </cell>
          <cell r="D21" t="str">
            <v>19/09/2019</v>
          </cell>
          <cell r="E21" t="str">
            <v>CSP Manufacturing/ Sản xuất CSP</v>
          </cell>
          <cell r="F21" t="str">
            <v>CSP 2</v>
          </cell>
          <cell r="G21" t="str">
            <v>Nguyễn Thị Hà</v>
          </cell>
          <cell r="H21" t="str">
            <v>Female</v>
          </cell>
          <cell r="I21">
            <v>35059</v>
          </cell>
          <cell r="J21" t="str">
            <v>Bắc Ninh</v>
          </cell>
          <cell r="K21" t="str">
            <v>Single</v>
          </cell>
          <cell r="L21" t="str">
            <v>Kinh</v>
          </cell>
          <cell r="M21" t="str">
            <v>Xóm Viên, Dương Húc, Đại Đồng, Tiên Du, Bắc Ninh</v>
          </cell>
          <cell r="N21" t="str">
            <v>0373795656</v>
          </cell>
          <cell r="O21">
            <v>0</v>
          </cell>
          <cell r="P21">
            <v>0</v>
          </cell>
          <cell r="Q21">
            <v>125601302</v>
          </cell>
          <cell r="R21">
            <v>40472</v>
          </cell>
          <cell r="S21" t="str">
            <v>Bắc Ninh</v>
          </cell>
          <cell r="T21" t="str">
            <v>700005207247</v>
          </cell>
          <cell r="U21" t="str">
            <v>High School</v>
          </cell>
          <cell r="V21" t="str">
            <v>M1-1</v>
          </cell>
          <cell r="W21" t="str">
            <v>M1-1</v>
          </cell>
          <cell r="X21" t="str">
            <v>M1-1</v>
          </cell>
          <cell r="Y21" t="str">
            <v>M1-1</v>
          </cell>
          <cell r="Z21" t="str">
            <v>M1-1</v>
          </cell>
          <cell r="AA21" t="str">
            <v>M1-1</v>
          </cell>
          <cell r="AB21" t="str">
            <v>M1-1</v>
          </cell>
          <cell r="AC21" t="str">
            <v>M1-1</v>
          </cell>
          <cell r="AD21">
            <v>42258</v>
          </cell>
        </row>
        <row r="22">
          <cell r="B22" t="str">
            <v>H1510001</v>
          </cell>
          <cell r="C22" t="str">
            <v>Engineer Supervisor/ Giám sát kỹ thuật</v>
          </cell>
          <cell r="D22" t="str">
            <v>01/05/2018
19/09/2019
01/05/2021</v>
          </cell>
          <cell r="E22" t="str">
            <v>WLP 1 Technology/ Kỹ thuật WLP 1</v>
          </cell>
          <cell r="F22">
            <v>0</v>
          </cell>
          <cell r="G22" t="str">
            <v>Đồng Đức Trọng</v>
          </cell>
          <cell r="H22" t="str">
            <v>Male</v>
          </cell>
          <cell r="I22">
            <v>32464</v>
          </cell>
          <cell r="J22" t="str">
            <v>Bắc Giang</v>
          </cell>
          <cell r="K22" t="str">
            <v>Married</v>
          </cell>
          <cell r="L22" t="str">
            <v>Kinh</v>
          </cell>
          <cell r="M22" t="str">
            <v>Nghĩa Hưng, Lạng Giang, Bắc Giang</v>
          </cell>
          <cell r="N22" t="str">
            <v>0988203426</v>
          </cell>
          <cell r="O22">
            <v>0</v>
          </cell>
          <cell r="P22">
            <v>0</v>
          </cell>
          <cell r="Q22" t="str">
            <v>121895002</v>
          </cell>
          <cell r="R22">
            <v>38676</v>
          </cell>
          <cell r="S22" t="str">
            <v>Bắc Giang</v>
          </cell>
          <cell r="T22" t="str">
            <v>700005380473</v>
          </cell>
          <cell r="U22" t="str">
            <v>Hung Yen University of Technology and Education</v>
          </cell>
          <cell r="V22" t="str">
            <v>M4-1</v>
          </cell>
          <cell r="W22" t="str">
            <v>M4-2</v>
          </cell>
          <cell r="X22" t="str">
            <v>M4-3</v>
          </cell>
          <cell r="Y22" t="str">
            <v>M4-4</v>
          </cell>
          <cell r="Z22" t="str">
            <v>M5-1</v>
          </cell>
          <cell r="AA22" t="str">
            <v>M5-2</v>
          </cell>
          <cell r="AB22" t="str">
            <v>M5-3</v>
          </cell>
          <cell r="AC22" t="str">
            <v>M5-4</v>
          </cell>
          <cell r="AD22">
            <v>42282</v>
          </cell>
        </row>
        <row r="23">
          <cell r="B23" t="str">
            <v>H1511001</v>
          </cell>
          <cell r="C23" t="str">
            <v>Part Leader/ Trưởng nhóm</v>
          </cell>
          <cell r="D23" t="str">
            <v>01/06/2020</v>
          </cell>
          <cell r="E23" t="str">
            <v>Quality Control/ QL Chất lượng (CS)</v>
          </cell>
          <cell r="F23">
            <v>0</v>
          </cell>
          <cell r="G23" t="str">
            <v>Nguyễn Thị Mai</v>
          </cell>
          <cell r="H23" t="str">
            <v>Female</v>
          </cell>
          <cell r="I23">
            <v>33652</v>
          </cell>
          <cell r="J23" t="str">
            <v>Bắc Ninh</v>
          </cell>
          <cell r="K23" t="str">
            <v>Married</v>
          </cell>
          <cell r="L23" t="str">
            <v>Kinh</v>
          </cell>
          <cell r="M23" t="str">
            <v>Chùa Dận, Đình Bảng, Từ Sơn, Bắc Ninh</v>
          </cell>
          <cell r="N23" t="str">
            <v>0344007679</v>
          </cell>
          <cell r="O23">
            <v>0</v>
          </cell>
          <cell r="P23">
            <v>0</v>
          </cell>
          <cell r="Q23" t="str">
            <v>125418588</v>
          </cell>
          <cell r="R23">
            <v>39364</v>
          </cell>
          <cell r="S23" t="str">
            <v>Bắc Ninh</v>
          </cell>
          <cell r="T23" t="str">
            <v>700001375977</v>
          </cell>
          <cell r="U23" t="str">
            <v>Ha Noi University</v>
          </cell>
          <cell r="V23" t="str">
            <v>T3-2</v>
          </cell>
          <cell r="W23" t="str">
            <v>T3-2</v>
          </cell>
          <cell r="X23" t="str">
            <v>T3-3</v>
          </cell>
          <cell r="Y23" t="str">
            <v>T4-1</v>
          </cell>
          <cell r="Z23" t="str">
            <v>T4-2</v>
          </cell>
          <cell r="AA23" t="str">
            <v>T4-3</v>
          </cell>
          <cell r="AB23" t="str">
            <v>T4-4</v>
          </cell>
          <cell r="AC23" t="str">
            <v>T5-1</v>
          </cell>
          <cell r="AD23">
            <v>42324</v>
          </cell>
        </row>
        <row r="24">
          <cell r="B24" t="str">
            <v>H1512002</v>
          </cell>
          <cell r="C24" t="str">
            <v>Engineer Assistant leader/ Phó nhóm kỹ thuật</v>
          </cell>
          <cell r="D24" t="str">
            <v>01/07/2018
01/08/2019
01/05/2021</v>
          </cell>
          <cell r="E24" t="str">
            <v>WLP 2 Technology/ Kỹ thuật WLP 2</v>
          </cell>
          <cell r="F24">
            <v>0</v>
          </cell>
          <cell r="G24" t="str">
            <v>Nguyễn Hoài Sơn</v>
          </cell>
          <cell r="H24" t="str">
            <v>Male</v>
          </cell>
          <cell r="I24">
            <v>34070</v>
          </cell>
          <cell r="J24" t="str">
            <v>Bắc Ninh</v>
          </cell>
          <cell r="K24" t="str">
            <v>Single</v>
          </cell>
          <cell r="L24" t="str">
            <v>Kinh</v>
          </cell>
          <cell r="M24" t="str">
            <v>Đại Sơn, Hoàn Sơn, Tiên Du, Bắc Ninh</v>
          </cell>
          <cell r="N24" t="str">
            <v>0976002612</v>
          </cell>
          <cell r="O24">
            <v>0</v>
          </cell>
          <cell r="P24">
            <v>0</v>
          </cell>
          <cell r="Q24" t="str">
            <v>125458684</v>
          </cell>
          <cell r="R24">
            <v>42016</v>
          </cell>
          <cell r="S24" t="str">
            <v>Bắc Ninh</v>
          </cell>
          <cell r="T24" t="str">
            <v>700005615398</v>
          </cell>
          <cell r="U24" t="str">
            <v>Ha Noi University of Industry</v>
          </cell>
          <cell r="V24" t="str">
            <v>M3-1</v>
          </cell>
          <cell r="W24" t="str">
            <v>M3-1</v>
          </cell>
          <cell r="X24" t="str">
            <v>M3-2</v>
          </cell>
          <cell r="Y24" t="str">
            <v>M3-3</v>
          </cell>
          <cell r="Z24" t="str">
            <v>M4-1</v>
          </cell>
          <cell r="AA24" t="str">
            <v>M4-2</v>
          </cell>
          <cell r="AB24" t="str">
            <v>M4-3</v>
          </cell>
          <cell r="AC24" t="str">
            <v>M4-4</v>
          </cell>
          <cell r="AD24">
            <v>42345</v>
          </cell>
        </row>
        <row r="25">
          <cell r="B25" t="str">
            <v>H1512003</v>
          </cell>
          <cell r="C25" t="str">
            <v>Engineer supervisor/ Giám sát kỹ thuật</v>
          </cell>
          <cell r="D25" t="str">
            <v>01/09/2018</v>
          </cell>
          <cell r="E25" t="str">
            <v>LFEM Technology/ Kỹ thuật LFEM</v>
          </cell>
          <cell r="F25">
            <v>0</v>
          </cell>
          <cell r="G25" t="str">
            <v>Đào Duy Vinh</v>
          </cell>
          <cell r="H25" t="str">
            <v>Male</v>
          </cell>
          <cell r="I25">
            <v>33920</v>
          </cell>
          <cell r="J25" t="str">
            <v>Bắc Giang</v>
          </cell>
          <cell r="K25" t="str">
            <v>Single</v>
          </cell>
          <cell r="L25" t="str">
            <v>Kinh</v>
          </cell>
          <cell r="M25" t="str">
            <v>Đại Phú II, Phi Mô, Lạng Giang, Bắc Giang</v>
          </cell>
          <cell r="N25" t="str">
            <v>0369245572</v>
          </cell>
          <cell r="O25">
            <v>0</v>
          </cell>
          <cell r="P25">
            <v>0</v>
          </cell>
          <cell r="Q25">
            <v>121917289</v>
          </cell>
          <cell r="R25">
            <v>41181</v>
          </cell>
          <cell r="S25" t="str">
            <v>Bắc Giang</v>
          </cell>
          <cell r="T25" t="str">
            <v>700005615409</v>
          </cell>
          <cell r="U25" t="str">
            <v>Thai Nguyen University of Technology</v>
          </cell>
          <cell r="V25" t="str">
            <v>M3-2</v>
          </cell>
          <cell r="W25" t="str">
            <v>M3-2</v>
          </cell>
          <cell r="X25" t="str">
            <v>M3-3</v>
          </cell>
          <cell r="Y25" t="str">
            <v>M4-1</v>
          </cell>
          <cell r="Z25" t="str">
            <v>M4-2</v>
          </cell>
          <cell r="AA25" t="str">
            <v>M4-3</v>
          </cell>
          <cell r="AB25" t="str">
            <v>M4-4</v>
          </cell>
          <cell r="AC25" t="str">
            <v>M5-1</v>
          </cell>
          <cell r="AD25">
            <v>42345</v>
          </cell>
        </row>
        <row r="26">
          <cell r="B26" t="str">
            <v>H1512016</v>
          </cell>
          <cell r="C26" t="str">
            <v>Shift leader/ Tổ trưởng sản xuất</v>
          </cell>
          <cell r="D26">
            <v>43252</v>
          </cell>
          <cell r="E26" t="str">
            <v>SMT Manufacturing/ Sản xuất SMT</v>
          </cell>
          <cell r="F26" t="str">
            <v>IOT</v>
          </cell>
          <cell r="G26" t="str">
            <v>Nguyễn Thị Thủy</v>
          </cell>
          <cell r="H26" t="str">
            <v>Female</v>
          </cell>
          <cell r="I26">
            <v>35578</v>
          </cell>
          <cell r="J26" t="str">
            <v>Bắc Ninh</v>
          </cell>
          <cell r="K26" t="str">
            <v>Single</v>
          </cell>
          <cell r="L26" t="str">
            <v>Kinh</v>
          </cell>
          <cell r="M26" t="str">
            <v>Đại Sơn, Hoàn Sơn, Tiên Du, Bắc Ninh</v>
          </cell>
          <cell r="N26" t="str">
            <v>0973862406</v>
          </cell>
          <cell r="O26">
            <v>0</v>
          </cell>
          <cell r="P26">
            <v>0</v>
          </cell>
          <cell r="Q26" t="str">
            <v>125678559</v>
          </cell>
          <cell r="R26">
            <v>40989</v>
          </cell>
          <cell r="S26" t="str">
            <v>Bắc Ninh</v>
          </cell>
          <cell r="T26">
            <v>700005615754</v>
          </cell>
          <cell r="U26" t="str">
            <v>High School</v>
          </cell>
          <cell r="V26" t="str">
            <v>M1-1</v>
          </cell>
          <cell r="W26" t="str">
            <v>M1-1</v>
          </cell>
          <cell r="X26" t="str">
            <v>M1-1</v>
          </cell>
          <cell r="Y26" t="str">
            <v>M1-1</v>
          </cell>
          <cell r="Z26" t="str">
            <v>M1-1</v>
          </cell>
          <cell r="AA26" t="str">
            <v>M1-1</v>
          </cell>
          <cell r="AB26" t="str">
            <v>P2-1</v>
          </cell>
          <cell r="AC26" t="str">
            <v>P2-1</v>
          </cell>
          <cell r="AD26">
            <v>42348</v>
          </cell>
        </row>
        <row r="27">
          <cell r="B27" t="str">
            <v>H1512019</v>
          </cell>
          <cell r="C27" t="str">
            <v>Part Leader/ Trưởng nhóm</v>
          </cell>
          <cell r="D27" t="str">
            <v>01/01/2018</v>
          </cell>
          <cell r="E27" t="str">
            <v>Accounting/ Kế toán</v>
          </cell>
          <cell r="F27">
            <v>0</v>
          </cell>
          <cell r="G27" t="str">
            <v>Phạm Thị Kim Khánh</v>
          </cell>
          <cell r="H27" t="str">
            <v>Female</v>
          </cell>
          <cell r="I27">
            <v>32261</v>
          </cell>
          <cell r="J27" t="str">
            <v>Hà Nội</v>
          </cell>
          <cell r="K27" t="str">
            <v>Married</v>
          </cell>
          <cell r="L27" t="str">
            <v>Kinh</v>
          </cell>
          <cell r="M27" t="str">
            <v>Tổ dân phố số 5,Phú Đô,  Nam Từ Liêm, Hà Nội</v>
          </cell>
          <cell r="N27" t="str">
            <v>0936568691</v>
          </cell>
          <cell r="O27">
            <v>0</v>
          </cell>
          <cell r="P27">
            <v>0</v>
          </cell>
          <cell r="Q27" t="str">
            <v>001188022285</v>
          </cell>
          <cell r="R27" t="str">
            <v>30/05/2019</v>
          </cell>
          <cell r="S27" t="str">
            <v>Cục trưởng cục cảnh sát</v>
          </cell>
          <cell r="T27" t="str">
            <v>700005615470</v>
          </cell>
          <cell r="U27" t="str">
            <v>National Economics University</v>
          </cell>
          <cell r="V27" t="str">
            <v>M4-4</v>
          </cell>
          <cell r="W27" t="str">
            <v>M4-4</v>
          </cell>
          <cell r="X27" t="str">
            <v>M5-1</v>
          </cell>
          <cell r="Y27" t="str">
            <v>M5-2</v>
          </cell>
          <cell r="Z27" t="str">
            <v>M5-3</v>
          </cell>
          <cell r="AA27" t="str">
            <v>M5-4</v>
          </cell>
          <cell r="AB27" t="str">
            <v>M5-5</v>
          </cell>
          <cell r="AC27" t="str">
            <v>M6-2</v>
          </cell>
          <cell r="AD27">
            <v>42352</v>
          </cell>
        </row>
        <row r="28">
          <cell r="B28" t="str">
            <v>H1512025</v>
          </cell>
          <cell r="C28" t="str">
            <v>Staff/ Nhân viên</v>
          </cell>
          <cell r="D28">
            <v>0</v>
          </cell>
          <cell r="E28" t="str">
            <v>PI</v>
          </cell>
          <cell r="F28">
            <v>0</v>
          </cell>
          <cell r="G28" t="str">
            <v>Nguyễn Đắc Hưởng</v>
          </cell>
          <cell r="H28" t="str">
            <v>Male</v>
          </cell>
          <cell r="I28">
            <v>30737</v>
          </cell>
          <cell r="J28" t="str">
            <v>Bắc Ninh</v>
          </cell>
          <cell r="K28" t="str">
            <v>Single</v>
          </cell>
          <cell r="L28" t="str">
            <v>Kinh</v>
          </cell>
          <cell r="M28" t="str">
            <v>Tư Chi, Tân Chi, Tiên Du, Bắc Ninh</v>
          </cell>
          <cell r="N28" t="str">
            <v>0976875443</v>
          </cell>
          <cell r="O28">
            <v>0</v>
          </cell>
          <cell r="P28">
            <v>0</v>
          </cell>
          <cell r="Q28" t="str">
            <v>125119566</v>
          </cell>
          <cell r="R28">
            <v>36851</v>
          </cell>
          <cell r="S28" t="str">
            <v>Bắc Ninh</v>
          </cell>
          <cell r="T28" t="str">
            <v>700007781073</v>
          </cell>
          <cell r="U28" t="str">
            <v>Post and Telecommunications Institute of Technology</v>
          </cell>
          <cell r="V28" t="str">
            <v>M5-2</v>
          </cell>
          <cell r="W28" t="str">
            <v>M5-2</v>
          </cell>
          <cell r="X28" t="str">
            <v>M5-3</v>
          </cell>
          <cell r="Y28" t="str">
            <v>M5-4</v>
          </cell>
          <cell r="Z28" t="str">
            <v>M6-1</v>
          </cell>
          <cell r="AA28" t="str">
            <v>M6-2</v>
          </cell>
          <cell r="AB28" t="str">
            <v>M6-3</v>
          </cell>
          <cell r="AC28" t="str">
            <v>M6-4</v>
          </cell>
          <cell r="AD28">
            <v>42355</v>
          </cell>
        </row>
        <row r="29">
          <cell r="B29" t="str">
            <v>H1601003</v>
          </cell>
          <cell r="C29" t="str">
            <v>Group Leader/ Trưởng bộ phận</v>
          </cell>
          <cell r="D29" t="str">
            <v>01/01/2017
01/07/2018 01/01/2019
01/05/2021</v>
          </cell>
          <cell r="E29" t="str">
            <v>WLP 2 Manufacturing/ Sản xuất WLP 2</v>
          </cell>
          <cell r="F29">
            <v>0</v>
          </cell>
          <cell r="G29" t="str">
            <v>Nguyễn Khắc Đông</v>
          </cell>
          <cell r="H29" t="str">
            <v>Male</v>
          </cell>
          <cell r="I29">
            <v>32518</v>
          </cell>
          <cell r="J29" t="str">
            <v>Bắc Giang</v>
          </cell>
          <cell r="K29" t="str">
            <v>Single</v>
          </cell>
          <cell r="L29" t="str">
            <v>Kinh</v>
          </cell>
          <cell r="M29" t="str">
            <v>Phúc Hòa, Danh Thắng, Hiệp Hòa, Bắc Giang</v>
          </cell>
          <cell r="N29" t="str">
            <v>0977505091</v>
          </cell>
          <cell r="O29">
            <v>0</v>
          </cell>
          <cell r="P29">
            <v>0</v>
          </cell>
          <cell r="Q29" t="str">
            <v>121701348</v>
          </cell>
          <cell r="R29">
            <v>41545</v>
          </cell>
          <cell r="S29" t="str">
            <v>Bắc Giang</v>
          </cell>
          <cell r="T29" t="str">
            <v>700005680047</v>
          </cell>
          <cell r="U29" t="str">
            <v>Thai Nguyen University of Information and Communication Technology</v>
          </cell>
          <cell r="V29">
            <v>0</v>
          </cell>
          <cell r="W29" t="str">
            <v>M4-1</v>
          </cell>
          <cell r="X29" t="str">
            <v>M4-2</v>
          </cell>
          <cell r="Y29" t="str">
            <v>M4-3</v>
          </cell>
          <cell r="Z29" t="str">
            <v>M4-4</v>
          </cell>
          <cell r="AA29" t="str">
            <v>M5-1</v>
          </cell>
          <cell r="AB29" t="str">
            <v>M5-2</v>
          </cell>
          <cell r="AC29" t="str">
            <v>M5-3</v>
          </cell>
          <cell r="AD29">
            <v>42373</v>
          </cell>
        </row>
        <row r="30">
          <cell r="B30" t="str">
            <v>H1601008</v>
          </cell>
          <cell r="C30" t="str">
            <v>Operator/ Công nhân</v>
          </cell>
          <cell r="D30" t="str">
            <v>04/07/2018
26/06/2019</v>
          </cell>
          <cell r="E30" t="str">
            <v>SMT Manufacturing/ Sản xuất SMT</v>
          </cell>
          <cell r="F30">
            <v>0</v>
          </cell>
          <cell r="G30" t="str">
            <v>Lê Thị Anh</v>
          </cell>
          <cell r="H30" t="str">
            <v>Female</v>
          </cell>
          <cell r="I30">
            <v>33880</v>
          </cell>
          <cell r="J30" t="str">
            <v>Bắc Ninh</v>
          </cell>
          <cell r="K30" t="str">
            <v>Married</v>
          </cell>
          <cell r="L30" t="str">
            <v>Kinh</v>
          </cell>
          <cell r="M30" t="str">
            <v>Phù Lộc, Phù Chẩn, Từ Sơn, Bắc Ninh</v>
          </cell>
          <cell r="N30" t="str">
            <v>0967941192</v>
          </cell>
          <cell r="O30">
            <v>0</v>
          </cell>
          <cell r="P30">
            <v>0</v>
          </cell>
          <cell r="Q30" t="str">
            <v>125418777</v>
          </cell>
          <cell r="R30">
            <v>39365</v>
          </cell>
          <cell r="S30" t="str">
            <v>Bắc Ninh</v>
          </cell>
          <cell r="T30">
            <v>700005680136</v>
          </cell>
          <cell r="U30" t="str">
            <v>High School</v>
          </cell>
          <cell r="V30">
            <v>0</v>
          </cell>
          <cell r="W30" t="str">
            <v>M1-1</v>
          </cell>
          <cell r="X30" t="str">
            <v>M1-1</v>
          </cell>
          <cell r="Y30" t="str">
            <v>M1-1</v>
          </cell>
          <cell r="Z30" t="str">
            <v>M1-1</v>
          </cell>
          <cell r="AA30" t="str">
            <v>M1-1</v>
          </cell>
          <cell r="AB30" t="str">
            <v>M1-1</v>
          </cell>
          <cell r="AC30" t="str">
            <v>M1-1</v>
          </cell>
          <cell r="AD30">
            <v>42374</v>
          </cell>
        </row>
        <row r="31">
          <cell r="B31" t="str">
            <v>H1602001</v>
          </cell>
          <cell r="C31" t="str">
            <v>Engineer shift leader/ Tổ trưởng kỹ thuật</v>
          </cell>
          <cell r="D31" t="str">
            <v>19/09/2019</v>
          </cell>
          <cell r="E31" t="str">
            <v>CSP Technology/ Kỹ thuật CSP</v>
          </cell>
          <cell r="F31" t="str">
            <v>CSP 2</v>
          </cell>
          <cell r="G31" t="str">
            <v>Nguyễn Ngọc Nam</v>
          </cell>
          <cell r="H31" t="str">
            <v>Male</v>
          </cell>
          <cell r="I31">
            <v>33724</v>
          </cell>
          <cell r="J31" t="str">
            <v>Bắc Ninh</v>
          </cell>
          <cell r="K31" t="str">
            <v>Single</v>
          </cell>
          <cell r="L31" t="str">
            <v>Kinh</v>
          </cell>
          <cell r="M31" t="str">
            <v>Tiêu Sơn, Tương Giang, Từ Sơn, Bắc Ninh</v>
          </cell>
          <cell r="N31" t="str">
            <v>0987634492</v>
          </cell>
          <cell r="O31">
            <v>0</v>
          </cell>
          <cell r="P31">
            <v>0</v>
          </cell>
          <cell r="Q31">
            <v>125470542</v>
          </cell>
          <cell r="R31">
            <v>39798</v>
          </cell>
          <cell r="S31" t="str">
            <v>Bắc Ninh</v>
          </cell>
          <cell r="T31">
            <v>700002454192</v>
          </cell>
          <cell r="U31" t="str">
            <v>University of economic &amp; technical Industries</v>
          </cell>
          <cell r="V31">
            <v>0</v>
          </cell>
          <cell r="W31" t="str">
            <v>M3-2</v>
          </cell>
          <cell r="X31" t="str">
            <v>M3-3</v>
          </cell>
          <cell r="Y31" t="str">
            <v>M4-1</v>
          </cell>
          <cell r="Z31" t="str">
            <v>M4-2</v>
          </cell>
          <cell r="AA31" t="str">
            <v>M4-3</v>
          </cell>
          <cell r="AB31" t="str">
            <v>M4-4</v>
          </cell>
          <cell r="AC31" t="str">
            <v>M5-1</v>
          </cell>
          <cell r="AD31">
            <v>42401</v>
          </cell>
        </row>
        <row r="32">
          <cell r="B32" t="str">
            <v>H1602003</v>
          </cell>
          <cell r="C32" t="str">
            <v>Engineer shift leader/ Tổ trưởng kỹ thuật</v>
          </cell>
          <cell r="D32" t="str">
            <v>01/01/2017
19/09/2019</v>
          </cell>
          <cell r="E32" t="str">
            <v>WLP 1 Technology/ Kỹ thuật WLP 1</v>
          </cell>
          <cell r="F32">
            <v>0</v>
          </cell>
          <cell r="G32" t="str">
            <v>Bùi Văn Dương</v>
          </cell>
          <cell r="H32" t="str">
            <v>Male</v>
          </cell>
          <cell r="I32">
            <v>32800</v>
          </cell>
          <cell r="J32" t="str">
            <v>Bắc Giang</v>
          </cell>
          <cell r="K32" t="str">
            <v>Married</v>
          </cell>
          <cell r="L32" t="str">
            <v>Kinh</v>
          </cell>
          <cell r="M32" t="str">
            <v>Thôn 6, Nghĩa Hưng, Lạng Giang, Bắc Giang</v>
          </cell>
          <cell r="N32" t="str">
            <v>0973587721</v>
          </cell>
          <cell r="O32">
            <v>0</v>
          </cell>
          <cell r="P32">
            <v>0</v>
          </cell>
          <cell r="Q32">
            <v>121859248</v>
          </cell>
          <cell r="R32">
            <v>38714</v>
          </cell>
          <cell r="S32" t="str">
            <v>Bắc Giang</v>
          </cell>
          <cell r="T32">
            <v>700005744343</v>
          </cell>
          <cell r="U32" t="str">
            <v>College of Technology &amp; Economics Industry Thai Nguyen</v>
          </cell>
          <cell r="V32">
            <v>0</v>
          </cell>
          <cell r="W32" t="str">
            <v>M4-1</v>
          </cell>
          <cell r="X32" t="str">
            <v>M4-2</v>
          </cell>
          <cell r="Y32" t="str">
            <v>M4-3</v>
          </cell>
          <cell r="Z32" t="str">
            <v>M4-4</v>
          </cell>
          <cell r="AA32" t="str">
            <v>M5-1</v>
          </cell>
          <cell r="AB32" t="str">
            <v>M5-2</v>
          </cell>
          <cell r="AC32" t="str">
            <v>M5-3</v>
          </cell>
          <cell r="AD32">
            <v>42403</v>
          </cell>
        </row>
        <row r="33">
          <cell r="B33" t="str">
            <v>H1602004</v>
          </cell>
          <cell r="C33" t="str">
            <v>Operator/ Công nhân</v>
          </cell>
          <cell r="D33" t="str">
            <v>19/09/2019</v>
          </cell>
          <cell r="E33" t="str">
            <v>CSP Manufacturing/ Sản xuất CSP</v>
          </cell>
          <cell r="F33" t="str">
            <v>CSP 1</v>
          </cell>
          <cell r="G33" t="str">
            <v>Trịnh Thị Thanh</v>
          </cell>
          <cell r="H33" t="str">
            <v>Female</v>
          </cell>
          <cell r="I33">
            <v>33832</v>
          </cell>
          <cell r="J33" t="str">
            <v>Hà Nội</v>
          </cell>
          <cell r="K33" t="str">
            <v>Single</v>
          </cell>
          <cell r="L33" t="str">
            <v>Kinh</v>
          </cell>
          <cell r="M33" t="str">
            <v>Xóm Ban, Phù Đổng, Gia Lâm, Hà Nội</v>
          </cell>
          <cell r="N33" t="str">
            <v>0365468036</v>
          </cell>
          <cell r="O33">
            <v>0</v>
          </cell>
          <cell r="P33">
            <v>0</v>
          </cell>
          <cell r="Q33" t="str">
            <v>012914193</v>
          </cell>
          <cell r="R33">
            <v>38955</v>
          </cell>
          <cell r="S33" t="str">
            <v>Hà Nội</v>
          </cell>
          <cell r="T33">
            <v>700005744329</v>
          </cell>
          <cell r="U33" t="str">
            <v>High School</v>
          </cell>
          <cell r="V33">
            <v>0</v>
          </cell>
          <cell r="W33" t="str">
            <v>M1-1</v>
          </cell>
          <cell r="X33" t="str">
            <v>M1-1</v>
          </cell>
          <cell r="Y33" t="str">
            <v>M1-1</v>
          </cell>
          <cell r="Z33" t="str">
            <v>M1-1</v>
          </cell>
          <cell r="AA33" t="str">
            <v>M1-1</v>
          </cell>
          <cell r="AB33" t="str">
            <v>M1-1</v>
          </cell>
          <cell r="AC33" t="str">
            <v>M1-1</v>
          </cell>
          <cell r="AD33">
            <v>42401</v>
          </cell>
        </row>
        <row r="34">
          <cell r="B34" t="str">
            <v>H1602007</v>
          </cell>
          <cell r="C34" t="str">
            <v>Staff/ Nhân viên</v>
          </cell>
          <cell r="D34" t="str">
            <v>01/12/2018
26/12/2019</v>
          </cell>
          <cell r="E34" t="str">
            <v>Quality Control/ QL Chất lượng (Reability)</v>
          </cell>
          <cell r="F34">
            <v>0</v>
          </cell>
          <cell r="G34" t="str">
            <v>Nông Thị Thuỷ Ngân</v>
          </cell>
          <cell r="H34" t="str">
            <v>Female</v>
          </cell>
          <cell r="I34">
            <v>33793</v>
          </cell>
          <cell r="J34" t="str">
            <v>Thái Nguyên</v>
          </cell>
          <cell r="K34" t="str">
            <v>Single</v>
          </cell>
          <cell r="L34" t="str">
            <v>Nùng</v>
          </cell>
          <cell r="M34" t="str">
            <v>Đồng Tâm, Đồng Kỳ, Yên Thế, Bắc Giang</v>
          </cell>
          <cell r="N34" t="str">
            <v>0978878492</v>
          </cell>
          <cell r="O34">
            <v>0</v>
          </cell>
          <cell r="P34">
            <v>0</v>
          </cell>
          <cell r="Q34" t="str">
            <v>091701859</v>
          </cell>
          <cell r="R34">
            <v>40472</v>
          </cell>
          <cell r="S34" t="str">
            <v>Thái Nguyên</v>
          </cell>
          <cell r="T34">
            <v>700005744351</v>
          </cell>
          <cell r="U34" t="str">
            <v>Thai Nguyen University of Technology</v>
          </cell>
          <cell r="V34">
            <v>0</v>
          </cell>
          <cell r="W34" t="str">
            <v>M3-2</v>
          </cell>
          <cell r="X34" t="str">
            <v>M3-3</v>
          </cell>
          <cell r="Y34" t="str">
            <v>M4-1</v>
          </cell>
          <cell r="Z34" t="str">
            <v>M4-2</v>
          </cell>
          <cell r="AA34" t="str">
            <v>M4-3</v>
          </cell>
          <cell r="AB34" t="str">
            <v>M4-4</v>
          </cell>
          <cell r="AC34" t="str">
            <v>M5-1</v>
          </cell>
          <cell r="AD34">
            <v>42415</v>
          </cell>
        </row>
        <row r="35">
          <cell r="B35" t="str">
            <v>H1602018</v>
          </cell>
          <cell r="C35" t="str">
            <v>Operator/ Công nhân</v>
          </cell>
          <cell r="D35" t="str">
            <v>31/07/2019</v>
          </cell>
          <cell r="E35" t="str">
            <v>LFEM Manufacturing/ Sản xuất LFEM</v>
          </cell>
          <cell r="F35">
            <v>0</v>
          </cell>
          <cell r="G35" t="str">
            <v>Đặng Thị Mai</v>
          </cell>
          <cell r="H35" t="str">
            <v>Female</v>
          </cell>
          <cell r="I35">
            <v>35725</v>
          </cell>
          <cell r="J35" t="str">
            <v>Bắc Ninh</v>
          </cell>
          <cell r="K35" t="str">
            <v>Single</v>
          </cell>
          <cell r="L35" t="str">
            <v>Kinh</v>
          </cell>
          <cell r="M35" t="str">
            <v>Cao Đình, Tri Phương, Tiên Du, Bắc Ninh</v>
          </cell>
          <cell r="N35" t="str">
            <v>0352098059</v>
          </cell>
          <cell r="O35">
            <v>0</v>
          </cell>
          <cell r="P35">
            <v>0</v>
          </cell>
          <cell r="Q35">
            <v>125678372</v>
          </cell>
          <cell r="R35">
            <v>40982</v>
          </cell>
          <cell r="S35" t="str">
            <v>Bắc Ninh</v>
          </cell>
          <cell r="T35" t="str">
            <v>700005828503</v>
          </cell>
          <cell r="U35" t="str">
            <v>High School</v>
          </cell>
          <cell r="V35">
            <v>0</v>
          </cell>
          <cell r="W35" t="str">
            <v>M1-1</v>
          </cell>
          <cell r="X35" t="str">
            <v>M1-1</v>
          </cell>
          <cell r="Y35" t="str">
            <v>M1-1</v>
          </cell>
          <cell r="Z35" t="str">
            <v>M1-1</v>
          </cell>
          <cell r="AA35" t="str">
            <v>M1-1</v>
          </cell>
          <cell r="AB35" t="str">
            <v>M1-1</v>
          </cell>
          <cell r="AC35" t="str">
            <v>M1-1</v>
          </cell>
          <cell r="AD35">
            <v>42423</v>
          </cell>
        </row>
        <row r="36">
          <cell r="B36" t="str">
            <v>H1603001</v>
          </cell>
          <cell r="C36" t="str">
            <v>Operator/ Công nhân</v>
          </cell>
          <cell r="D36" t="str">
            <v>31/07/2019</v>
          </cell>
          <cell r="E36" t="str">
            <v>LFEM Manufacturing/ Sản xuất LFEM</v>
          </cell>
          <cell r="F36">
            <v>0</v>
          </cell>
          <cell r="G36" t="str">
            <v>Nông Thị Hảo</v>
          </cell>
          <cell r="H36" t="str">
            <v>Female</v>
          </cell>
          <cell r="I36">
            <v>35580</v>
          </cell>
          <cell r="J36" t="str">
            <v>Tuyên Quang</v>
          </cell>
          <cell r="K36" t="str">
            <v>Single</v>
          </cell>
          <cell r="L36" t="str">
            <v>Tày</v>
          </cell>
          <cell r="M36" t="str">
            <v>Nà Lầu, Thượng Lâm, Lâm Bình, Tuyên Quang</v>
          </cell>
          <cell r="N36" t="str">
            <v>0377450455</v>
          </cell>
          <cell r="O36">
            <v>0</v>
          </cell>
          <cell r="P36">
            <v>0</v>
          </cell>
          <cell r="Q36" t="str">
            <v>071023121</v>
          </cell>
          <cell r="R36" t="str">
            <v>22/03/2013</v>
          </cell>
          <cell r="S36" t="str">
            <v>Tuyên Quang</v>
          </cell>
          <cell r="T36" t="str">
            <v>700005875645</v>
          </cell>
          <cell r="U36" t="str">
            <v>High School</v>
          </cell>
          <cell r="V36">
            <v>0</v>
          </cell>
          <cell r="W36" t="str">
            <v>M1-1</v>
          </cell>
          <cell r="X36" t="str">
            <v>M1-1</v>
          </cell>
          <cell r="Y36" t="str">
            <v>M1-1</v>
          </cell>
          <cell r="Z36" t="str">
            <v>M1-1</v>
          </cell>
          <cell r="AA36" t="str">
            <v>M1-1</v>
          </cell>
          <cell r="AB36" t="str">
            <v>M1-1</v>
          </cell>
          <cell r="AC36" t="str">
            <v>M1-1</v>
          </cell>
          <cell r="AD36" t="str">
            <v>01/03/2016</v>
          </cell>
        </row>
        <row r="37">
          <cell r="B37" t="str">
            <v>H1603011</v>
          </cell>
          <cell r="C37" t="str">
            <v>Shift leader/ Tổ trưởng sản xuất</v>
          </cell>
          <cell r="D37" t="str">
            <v>01/04/2017</v>
          </cell>
          <cell r="E37" t="str">
            <v>Quality Control/ QL Chất lượng (IQC)</v>
          </cell>
          <cell r="F37">
            <v>0</v>
          </cell>
          <cell r="G37" t="str">
            <v>Nguyễn Thị Lựu</v>
          </cell>
          <cell r="H37" t="str">
            <v>Female</v>
          </cell>
          <cell r="I37">
            <v>32333</v>
          </cell>
          <cell r="J37" t="str">
            <v>Bắc Ninh</v>
          </cell>
          <cell r="K37" t="str">
            <v>Married</v>
          </cell>
          <cell r="L37" t="str">
            <v>Kinh</v>
          </cell>
          <cell r="M37" t="str">
            <v>Phù Lộc,Phù Chẩn, Từ Sơn, Bắc Ninh</v>
          </cell>
          <cell r="N37" t="str">
            <v>0346089990</v>
          </cell>
          <cell r="O37">
            <v>0</v>
          </cell>
          <cell r="P37">
            <v>0</v>
          </cell>
          <cell r="Q37" t="str">
            <v>027188012925</v>
          </cell>
          <cell r="R37">
            <v>44325</v>
          </cell>
          <cell r="S37" t="str">
            <v>Cục trưởng cục cảnh sát quản lý hành chính về trật tự xã hội</v>
          </cell>
          <cell r="T37" t="str">
            <v>700005875684</v>
          </cell>
          <cell r="U37" t="str">
            <v>High School</v>
          </cell>
          <cell r="V37">
            <v>0</v>
          </cell>
          <cell r="W37" t="str">
            <v>M1-1</v>
          </cell>
          <cell r="X37" t="str">
            <v>M1-1</v>
          </cell>
          <cell r="Y37" t="str">
            <v>M1-1</v>
          </cell>
          <cell r="Z37" t="str">
            <v>M1-1</v>
          </cell>
          <cell r="AA37" t="str">
            <v>M1-1</v>
          </cell>
          <cell r="AB37" t="str">
            <v>M1-1</v>
          </cell>
          <cell r="AC37" t="str">
            <v>M1-1</v>
          </cell>
          <cell r="AD37">
            <v>42438</v>
          </cell>
        </row>
        <row r="38">
          <cell r="B38" t="str">
            <v>H1603020</v>
          </cell>
          <cell r="C38" t="str">
            <v>Operator/ Công nhân</v>
          </cell>
          <cell r="D38">
            <v>0</v>
          </cell>
          <cell r="E38" t="str">
            <v>SMT Manufacturing/ Sản xuất SMT</v>
          </cell>
          <cell r="F38" t="str">
            <v>IOT</v>
          </cell>
          <cell r="G38" t="str">
            <v>Hà Thị Tuyên</v>
          </cell>
          <cell r="H38" t="str">
            <v>Female</v>
          </cell>
          <cell r="I38">
            <v>35575</v>
          </cell>
          <cell r="J38" t="str">
            <v>Thanh Hóa</v>
          </cell>
          <cell r="K38" t="str">
            <v>Single</v>
          </cell>
          <cell r="L38" t="str">
            <v>Mường</v>
          </cell>
          <cell r="M38" t="str">
            <v>Thôn Cộc Ngán, Điền Trung, Bá Thước, Thanh Hoá</v>
          </cell>
          <cell r="N38" t="str">
            <v>0346112073</v>
          </cell>
          <cell r="O38">
            <v>0</v>
          </cell>
          <cell r="P38">
            <v>0</v>
          </cell>
          <cell r="Q38" t="str">
            <v>038197016351</v>
          </cell>
          <cell r="R38">
            <v>44389</v>
          </cell>
          <cell r="S38" t="str">
            <v>Cục trưởng cục cảnh sát quản lý hành chính về trật tự xã hội</v>
          </cell>
          <cell r="T38" t="str">
            <v>700005875766</v>
          </cell>
          <cell r="U38" t="str">
            <v>High School</v>
          </cell>
          <cell r="V38">
            <v>0</v>
          </cell>
          <cell r="W38" t="str">
            <v>M1-1</v>
          </cell>
          <cell r="X38" t="str">
            <v>M1-1</v>
          </cell>
          <cell r="Y38" t="str">
            <v>M1-1</v>
          </cell>
          <cell r="Z38" t="str">
            <v>M1-1</v>
          </cell>
          <cell r="AA38" t="str">
            <v>M1-1</v>
          </cell>
          <cell r="AB38" t="str">
            <v>M1-1</v>
          </cell>
          <cell r="AC38" t="str">
            <v>M1-1</v>
          </cell>
          <cell r="AD38">
            <v>42440</v>
          </cell>
        </row>
        <row r="39">
          <cell r="B39" t="str">
            <v>H1603037</v>
          </cell>
          <cell r="C39" t="str">
            <v>Operator/ Công nhân</v>
          </cell>
          <cell r="D39">
            <v>0</v>
          </cell>
          <cell r="E39" t="str">
            <v>LFEM Manufacturing/ Sản xuất LFEM</v>
          </cell>
          <cell r="F39">
            <v>0</v>
          </cell>
          <cell r="G39" t="str">
            <v>Nguyễn Văn Dự</v>
          </cell>
          <cell r="H39" t="str">
            <v>Male</v>
          </cell>
          <cell r="I39">
            <v>34801</v>
          </cell>
          <cell r="J39" t="str">
            <v>Bắc Ninh</v>
          </cell>
          <cell r="K39" t="str">
            <v>Single</v>
          </cell>
          <cell r="L39" t="str">
            <v>Kinh</v>
          </cell>
          <cell r="M39" t="str">
            <v>Doi Sóc, Phù Chẩn, Từ Sơn, Bắc Ninh</v>
          </cell>
          <cell r="N39" t="str">
            <v>0346158757</v>
          </cell>
          <cell r="O39">
            <v>0</v>
          </cell>
          <cell r="P39">
            <v>0</v>
          </cell>
          <cell r="Q39" t="str">
            <v>125587369</v>
          </cell>
          <cell r="R39" t="str">
            <v>24/08/2010</v>
          </cell>
          <cell r="S39" t="str">
            <v>Bắc Ninh</v>
          </cell>
          <cell r="T39" t="str">
            <v>700005893458</v>
          </cell>
          <cell r="U39" t="str">
            <v>High School</v>
          </cell>
          <cell r="V39">
            <v>0</v>
          </cell>
          <cell r="W39" t="str">
            <v>M1-1</v>
          </cell>
          <cell r="X39" t="str">
            <v>M1-1</v>
          </cell>
          <cell r="Y39" t="str">
            <v>M1-1</v>
          </cell>
          <cell r="Z39" t="str">
            <v>M1-1</v>
          </cell>
          <cell r="AA39" t="str">
            <v>M1-1</v>
          </cell>
          <cell r="AB39" t="str">
            <v>M1-1</v>
          </cell>
          <cell r="AC39" t="str">
            <v>M1-1</v>
          </cell>
          <cell r="AD39">
            <v>42447</v>
          </cell>
        </row>
        <row r="40">
          <cell r="B40" t="str">
            <v>H1603051</v>
          </cell>
          <cell r="C40" t="str">
            <v>Part Leader/ Trưởng nhóm</v>
          </cell>
          <cell r="D40" t="str">
            <v>01/01/2017</v>
          </cell>
          <cell r="E40" t="str">
            <v>LFEM Technology/ Kỹ thuật LFEM</v>
          </cell>
          <cell r="F40">
            <v>0</v>
          </cell>
          <cell r="G40" t="str">
            <v>Nguyễn Trọng Kiểm</v>
          </cell>
          <cell r="H40" t="str">
            <v>Male</v>
          </cell>
          <cell r="I40">
            <v>33699</v>
          </cell>
          <cell r="J40" t="str">
            <v>Bắc Ninh</v>
          </cell>
          <cell r="K40" t="str">
            <v>Single</v>
          </cell>
          <cell r="L40" t="str">
            <v>Kinh</v>
          </cell>
          <cell r="M40" t="str">
            <v>Đinh, Tri Phương, Tiên Du, Bắc Ninh</v>
          </cell>
          <cell r="N40" t="str">
            <v>0389606706</v>
          </cell>
          <cell r="O40">
            <v>0</v>
          </cell>
          <cell r="P40">
            <v>0</v>
          </cell>
          <cell r="Q40" t="str">
            <v>125417461</v>
          </cell>
          <cell r="R40" t="str">
            <v>28/05/2015</v>
          </cell>
          <cell r="S40" t="str">
            <v>Bắc Ninh</v>
          </cell>
          <cell r="T40" t="str">
            <v>700005974312</v>
          </cell>
          <cell r="U40" t="str">
            <v>Đại học kỹ thuật công nghiệp Thái Nguyên</v>
          </cell>
          <cell r="V40">
            <v>0</v>
          </cell>
          <cell r="W40" t="str">
            <v>M3-2</v>
          </cell>
          <cell r="X40" t="str">
            <v>M3-3</v>
          </cell>
          <cell r="Y40" t="str">
            <v>M4-1</v>
          </cell>
          <cell r="Z40" t="str">
            <v>M4-2</v>
          </cell>
          <cell r="AA40" t="str">
            <v>M4-3</v>
          </cell>
          <cell r="AB40" t="str">
            <v>M4-4</v>
          </cell>
          <cell r="AC40" t="str">
            <v>M5-1</v>
          </cell>
          <cell r="AD40">
            <v>42450</v>
          </cell>
        </row>
        <row r="41">
          <cell r="B41" t="str">
            <v>H1603052</v>
          </cell>
          <cell r="C41" t="str">
            <v>Engineer supervisor/ Giám sát kỹ thuật</v>
          </cell>
          <cell r="D41" t="str">
            <v>01/09/2018</v>
          </cell>
          <cell r="E41" t="str">
            <v>LFEM Technology/ Kỹ thuật LFEM</v>
          </cell>
          <cell r="F41">
            <v>0</v>
          </cell>
          <cell r="G41" t="str">
            <v>Nguyễn Đắc Bình</v>
          </cell>
          <cell r="H41" t="str">
            <v>Male</v>
          </cell>
          <cell r="I41">
            <v>33646</v>
          </cell>
          <cell r="J41" t="str">
            <v>Bắc Ninh</v>
          </cell>
          <cell r="K41" t="str">
            <v>Married</v>
          </cell>
          <cell r="L41" t="str">
            <v>Kinh</v>
          </cell>
          <cell r="M41" t="str">
            <v>Ngăm Mạc, Lãng Ngâm, Gia Bình, Bắc Ninh</v>
          </cell>
          <cell r="N41" t="str">
            <v>0975737248</v>
          </cell>
          <cell r="O41">
            <v>0</v>
          </cell>
          <cell r="P41">
            <v>0</v>
          </cell>
          <cell r="Q41" t="str">
            <v>125457459</v>
          </cell>
          <cell r="R41" t="str">
            <v>21/07/2008</v>
          </cell>
          <cell r="S41" t="str">
            <v>Bắc Ninh</v>
          </cell>
          <cell r="T41" t="str">
            <v>700005974320</v>
          </cell>
          <cell r="U41" t="str">
            <v>Viện Đại Học Mở Hà Nội</v>
          </cell>
          <cell r="V41">
            <v>0</v>
          </cell>
          <cell r="W41" t="str">
            <v>M3-2</v>
          </cell>
          <cell r="X41" t="str">
            <v>M3-3</v>
          </cell>
          <cell r="Y41" t="str">
            <v>M4-1</v>
          </cell>
          <cell r="Z41" t="str">
            <v>M4-2</v>
          </cell>
          <cell r="AA41" t="str">
            <v>M4-3</v>
          </cell>
          <cell r="AB41" t="str">
            <v>M4-4</v>
          </cell>
          <cell r="AC41" t="str">
            <v>M5-1</v>
          </cell>
          <cell r="AD41">
            <v>42450</v>
          </cell>
        </row>
        <row r="42">
          <cell r="B42" t="str">
            <v>H1603057</v>
          </cell>
          <cell r="C42" t="str">
            <v>Shift leader/ Tổ trưởng sản xuất</v>
          </cell>
          <cell r="D42" t="str">
            <v>01/04/2017</v>
          </cell>
          <cell r="E42" t="str">
            <v>Quality Control/ QL Chất lượng (OQC)</v>
          </cell>
          <cell r="F42" t="str">
            <v>IOT</v>
          </cell>
          <cell r="G42" t="str">
            <v>Nguyễn Thị Trang</v>
          </cell>
          <cell r="H42" t="str">
            <v>Female</v>
          </cell>
          <cell r="I42">
            <v>35561</v>
          </cell>
          <cell r="J42" t="str">
            <v>Bắc Ninh</v>
          </cell>
          <cell r="K42" t="str">
            <v>Married</v>
          </cell>
          <cell r="L42" t="str">
            <v>Kinh</v>
          </cell>
          <cell r="M42" t="str">
            <v>Thôn Đông Sơn, Việt Đoàn, Tiên Du, Bắc Ninh</v>
          </cell>
          <cell r="N42" t="str">
            <v>0349025558</v>
          </cell>
          <cell r="O42">
            <v>0</v>
          </cell>
          <cell r="P42">
            <v>0</v>
          </cell>
          <cell r="Q42" t="str">
            <v>027197001730</v>
          </cell>
          <cell r="R42">
            <v>44311</v>
          </cell>
          <cell r="S42" t="str">
            <v>Cục trưởng cục cảnh sát quản lý hành chính về trật tự xã hội</v>
          </cell>
          <cell r="T42" t="str">
            <v>700005982565</v>
          </cell>
          <cell r="U42" t="str">
            <v>High School</v>
          </cell>
          <cell r="V42">
            <v>0</v>
          </cell>
          <cell r="W42" t="str">
            <v>M1-1</v>
          </cell>
          <cell r="X42" t="str">
            <v>M1-1</v>
          </cell>
          <cell r="Y42" t="str">
            <v>M1-1</v>
          </cell>
          <cell r="Z42" t="str">
            <v>M1-1</v>
          </cell>
          <cell r="AA42" t="str">
            <v>M1-1</v>
          </cell>
          <cell r="AB42" t="str">
            <v>M1-1</v>
          </cell>
          <cell r="AC42" t="str">
            <v>M1-1</v>
          </cell>
          <cell r="AD42">
            <v>42454</v>
          </cell>
        </row>
        <row r="43">
          <cell r="B43" t="str">
            <v>H1603058</v>
          </cell>
          <cell r="C43" t="str">
            <v>Operator/ Công nhân</v>
          </cell>
          <cell r="D43" t="str">
            <v>01/05/2018
01/01/2019</v>
          </cell>
          <cell r="E43" t="str">
            <v>Quality Control/ QL Chất lượng (OQC)</v>
          </cell>
          <cell r="F43" t="str">
            <v>LFEM</v>
          </cell>
          <cell r="G43" t="str">
            <v>Nguyễn Thị Cầm</v>
          </cell>
          <cell r="H43" t="str">
            <v>Female</v>
          </cell>
          <cell r="I43">
            <v>34874</v>
          </cell>
          <cell r="J43" t="str">
            <v>Bắc Ninh</v>
          </cell>
          <cell r="K43" t="str">
            <v>Single</v>
          </cell>
          <cell r="L43" t="str">
            <v>Kinh</v>
          </cell>
          <cell r="M43" t="str">
            <v>Nghĩa Chỉ, Minh Đạo, Tiên Du, Bắc Ninh</v>
          </cell>
          <cell r="N43" t="str">
            <v>0967267859</v>
          </cell>
          <cell r="O43">
            <v>0</v>
          </cell>
          <cell r="P43">
            <v>0</v>
          </cell>
          <cell r="Q43" t="str">
            <v>125632891</v>
          </cell>
          <cell r="R43" t="str">
            <v>16/08/2011</v>
          </cell>
          <cell r="S43" t="str">
            <v>Bắc Ninh</v>
          </cell>
          <cell r="T43" t="str">
            <v>700005974350</v>
          </cell>
          <cell r="U43" t="str">
            <v>High School</v>
          </cell>
          <cell r="V43">
            <v>0</v>
          </cell>
          <cell r="W43" t="str">
            <v>M1-1</v>
          </cell>
          <cell r="X43" t="str">
            <v>M1-1</v>
          </cell>
          <cell r="Y43" t="str">
            <v>M1-1</v>
          </cell>
          <cell r="Z43" t="str">
            <v>M1-1</v>
          </cell>
          <cell r="AA43" t="str">
            <v>M1-1</v>
          </cell>
          <cell r="AB43" t="str">
            <v>M1-1</v>
          </cell>
          <cell r="AC43" t="str">
            <v>M1-1</v>
          </cell>
          <cell r="AD43">
            <v>42454</v>
          </cell>
        </row>
        <row r="44">
          <cell r="B44" t="str">
            <v>H1604008</v>
          </cell>
          <cell r="C44" t="str">
            <v>Staff/ Nhân viên</v>
          </cell>
          <cell r="D44">
            <v>0</v>
          </cell>
          <cell r="E44" t="str">
            <v>Human Resource/ HCNS</v>
          </cell>
          <cell r="F44">
            <v>0</v>
          </cell>
          <cell r="G44" t="str">
            <v>Trần Thị Đào</v>
          </cell>
          <cell r="H44" t="str">
            <v>Female</v>
          </cell>
          <cell r="I44">
            <v>33271</v>
          </cell>
          <cell r="J44" t="str">
            <v>Bắc Ninh</v>
          </cell>
          <cell r="K44" t="str">
            <v>Married</v>
          </cell>
          <cell r="L44" t="str">
            <v>Kinh</v>
          </cell>
          <cell r="M44" t="str">
            <v>Đại Thượng, Đại Đồng, Tiên Du, Bắc Ninh</v>
          </cell>
          <cell r="N44" t="str">
            <v>0397793335</v>
          </cell>
          <cell r="O44">
            <v>0</v>
          </cell>
          <cell r="P44">
            <v>0</v>
          </cell>
          <cell r="Q44" t="str">
            <v>125398357</v>
          </cell>
          <cell r="R44" t="str">
            <v>25/04/2007</v>
          </cell>
          <cell r="S44" t="str">
            <v>Bắc Ninh</v>
          </cell>
          <cell r="T44">
            <v>700006064420</v>
          </cell>
          <cell r="U44" t="str">
            <v>Đại học Thủy Lợi</v>
          </cell>
          <cell r="V44">
            <v>0</v>
          </cell>
          <cell r="W44" t="str">
            <v>M3-3</v>
          </cell>
          <cell r="X44" t="str">
            <v>M4-1</v>
          </cell>
          <cell r="Y44" t="str">
            <v>M4-2</v>
          </cell>
          <cell r="Z44" t="str">
            <v>M4-3</v>
          </cell>
          <cell r="AA44" t="str">
            <v>M4-4</v>
          </cell>
          <cell r="AB44" t="str">
            <v>M4-5</v>
          </cell>
          <cell r="AC44" t="str">
            <v>M5-2</v>
          </cell>
          <cell r="AD44">
            <v>42464</v>
          </cell>
        </row>
        <row r="45">
          <cell r="B45" t="str">
            <v>H1605001</v>
          </cell>
          <cell r="C45" t="str">
            <v>Part Leader/ Trưởng nhóm</v>
          </cell>
          <cell r="D45" t="str">
            <v>20/09/2019</v>
          </cell>
          <cell r="E45" t="str">
            <v>CSP Technology/ Kỹ thuật CSP</v>
          </cell>
          <cell r="F45" t="str">
            <v>CSP 2</v>
          </cell>
          <cell r="G45" t="str">
            <v>Trần Đức Trường</v>
          </cell>
          <cell r="H45" t="str">
            <v>Male</v>
          </cell>
          <cell r="I45">
            <v>31974</v>
          </cell>
          <cell r="J45" t="str">
            <v>Bắc Giang</v>
          </cell>
          <cell r="K45" t="str">
            <v>Married</v>
          </cell>
          <cell r="L45" t="str">
            <v>Kinh</v>
          </cell>
          <cell r="M45" t="str">
            <v>Yên Tân, Yên Viên, Gia Lâm, Hà Nội</v>
          </cell>
          <cell r="N45" t="str">
            <v>0989236912/0963493626</v>
          </cell>
          <cell r="O45">
            <v>0</v>
          </cell>
          <cell r="P45">
            <v>0</v>
          </cell>
          <cell r="Q45" t="str">
            <v>121647884</v>
          </cell>
          <cell r="R45" t="str">
            <v>22/04/2016</v>
          </cell>
          <cell r="S45" t="str">
            <v>Bắc Giang</v>
          </cell>
          <cell r="T45" t="str">
            <v>700006283664</v>
          </cell>
          <cell r="U45" t="str">
            <v>ĐH công nghiệp Hà Nội</v>
          </cell>
          <cell r="V45">
            <v>0</v>
          </cell>
          <cell r="W45" t="str">
            <v>M4-4</v>
          </cell>
          <cell r="X45" t="str">
            <v>M5-1</v>
          </cell>
          <cell r="Y45" t="str">
            <v>M5-2</v>
          </cell>
          <cell r="Z45" t="str">
            <v>M5-3</v>
          </cell>
          <cell r="AA45" t="str">
            <v>M5-4</v>
          </cell>
          <cell r="AB45" t="str">
            <v>M5-5</v>
          </cell>
          <cell r="AC45" t="str">
            <v>M6-2</v>
          </cell>
          <cell r="AD45">
            <v>42493</v>
          </cell>
        </row>
        <row r="46">
          <cell r="B46" t="str">
            <v>H1605004</v>
          </cell>
          <cell r="C46" t="str">
            <v>Part Leader/ Trưởng nhóm</v>
          </cell>
          <cell r="D46" t="str">
            <v>01/06/2020</v>
          </cell>
          <cell r="E46" t="str">
            <v>Quality Control/ QL Chất lượng (IQC)</v>
          </cell>
          <cell r="F46">
            <v>0</v>
          </cell>
          <cell r="G46" t="str">
            <v>Nghiêm Ngọc Ngà</v>
          </cell>
          <cell r="H46" t="str">
            <v>Female</v>
          </cell>
          <cell r="I46">
            <v>32601</v>
          </cell>
          <cell r="J46" t="str">
            <v>Quảng Ninh</v>
          </cell>
          <cell r="K46" t="str">
            <v>Single</v>
          </cell>
          <cell r="L46" t="str">
            <v>Kinh</v>
          </cell>
          <cell r="M46" t="str">
            <v>Nội Hợp, Lê Ninh, Kinh Môn, Hải Dương</v>
          </cell>
          <cell r="N46" t="str">
            <v>0395609819</v>
          </cell>
          <cell r="O46">
            <v>0</v>
          </cell>
          <cell r="P46">
            <v>0</v>
          </cell>
          <cell r="Q46" t="str">
            <v>022189014180</v>
          </cell>
          <cell r="R46">
            <v>44552</v>
          </cell>
          <cell r="S46" t="str">
            <v>Cục trưởng cục cảnh sát quản lý hành chính về trật tự xã hội</v>
          </cell>
          <cell r="T46" t="str">
            <v>700005843600</v>
          </cell>
          <cell r="U46" t="str">
            <v>Cao Đẳng Cộng Đồng Hà Nội</v>
          </cell>
          <cell r="V46">
            <v>0</v>
          </cell>
          <cell r="W46" t="str">
            <v>M4-1</v>
          </cell>
          <cell r="X46" t="str">
            <v>M4-2</v>
          </cell>
          <cell r="Y46" t="str">
            <v>M4-3</v>
          </cell>
          <cell r="Z46" t="str">
            <v>M4-4</v>
          </cell>
          <cell r="AA46" t="str">
            <v>M5-1</v>
          </cell>
          <cell r="AB46" t="str">
            <v>M5-2</v>
          </cell>
          <cell r="AC46" t="str">
            <v>M5-3</v>
          </cell>
          <cell r="AD46">
            <v>42493</v>
          </cell>
        </row>
        <row r="47">
          <cell r="B47" t="str">
            <v>H1606010</v>
          </cell>
          <cell r="C47" t="str">
            <v>Shift leader/ Tổ trưởng sản xuất</v>
          </cell>
          <cell r="D47" t="str">
            <v>01/09/2017</v>
          </cell>
          <cell r="E47" t="str">
            <v>Quality Control/ QL Chất lượng (OQC)</v>
          </cell>
          <cell r="F47" t="str">
            <v>LFEM</v>
          </cell>
          <cell r="G47" t="str">
            <v>Nguyễn Thị Hân</v>
          </cell>
          <cell r="H47" t="str">
            <v>Female</v>
          </cell>
          <cell r="I47">
            <v>33621</v>
          </cell>
          <cell r="J47" t="str">
            <v>Hà Nội</v>
          </cell>
          <cell r="K47" t="str">
            <v>Married</v>
          </cell>
          <cell r="L47" t="str">
            <v>Kinh</v>
          </cell>
          <cell r="M47" t="str">
            <v>Phù Đổng 1, Phù Đổng, Gia Lâm, Hà Nội</v>
          </cell>
          <cell r="N47" t="str">
            <v>0372809218</v>
          </cell>
          <cell r="O47">
            <v>0</v>
          </cell>
          <cell r="P47">
            <v>0</v>
          </cell>
          <cell r="Q47" t="str">
            <v>001192026745</v>
          </cell>
          <cell r="R47">
            <v>44311</v>
          </cell>
          <cell r="S47" t="str">
            <v>Cục trưởng cục cảnh sát quản lý hành chính về trật tự xã hội</v>
          </cell>
          <cell r="T47" t="str">
            <v>700006358469</v>
          </cell>
          <cell r="U47" t="str">
            <v>High School</v>
          </cell>
          <cell r="V47">
            <v>0</v>
          </cell>
          <cell r="W47" t="str">
            <v>M1-1</v>
          </cell>
          <cell r="X47" t="str">
            <v>M1-1</v>
          </cell>
          <cell r="Y47" t="str">
            <v>M1-1</v>
          </cell>
          <cell r="Z47" t="str">
            <v>M1-1</v>
          </cell>
          <cell r="AA47" t="str">
            <v>M1-1</v>
          </cell>
          <cell r="AB47" t="str">
            <v>M1-1</v>
          </cell>
          <cell r="AC47" t="str">
            <v>M1-1</v>
          </cell>
          <cell r="AD47">
            <v>42524</v>
          </cell>
        </row>
        <row r="48">
          <cell r="B48" t="str">
            <v>H1606013</v>
          </cell>
          <cell r="C48" t="str">
            <v>Group Leader/ Trưởng bộ phận</v>
          </cell>
          <cell r="D48" t="str">
            <v>01/01/2017
01/07/2017</v>
          </cell>
          <cell r="E48" t="str">
            <v>Human Resource/ HCNS (Utility)</v>
          </cell>
          <cell r="F48">
            <v>0</v>
          </cell>
          <cell r="G48" t="str">
            <v>Nguyễn Văn Hòa</v>
          </cell>
          <cell r="H48" t="str">
            <v>Male</v>
          </cell>
          <cell r="I48">
            <v>28628</v>
          </cell>
          <cell r="J48" t="str">
            <v>Hà Nội</v>
          </cell>
          <cell r="K48" t="str">
            <v xml:space="preserve">Married </v>
          </cell>
          <cell r="L48" t="str">
            <v>Kinh</v>
          </cell>
          <cell r="M48" t="str">
            <v>Xuân Dục, Yên Thường, Gia Lâm, Hà Nội</v>
          </cell>
          <cell r="N48" t="str">
            <v>0917475915</v>
          </cell>
          <cell r="O48">
            <v>0</v>
          </cell>
          <cell r="P48">
            <v>0</v>
          </cell>
          <cell r="Q48" t="str">
            <v>011968801</v>
          </cell>
          <cell r="R48" t="str">
            <v>06/11/2008</v>
          </cell>
          <cell r="S48" t="str">
            <v>Hà Nội</v>
          </cell>
          <cell r="T48" t="str">
            <v>700005843487</v>
          </cell>
          <cell r="U48" t="str">
            <v>TC điện tử điện lạnh Hà Nội</v>
          </cell>
          <cell r="V48">
            <v>0</v>
          </cell>
          <cell r="W48" t="str">
            <v>M5-4</v>
          </cell>
          <cell r="X48" t="str">
            <v>M6-1</v>
          </cell>
          <cell r="Y48" t="str">
            <v>M6-2</v>
          </cell>
          <cell r="Z48" t="str">
            <v>M6-3</v>
          </cell>
          <cell r="AA48" t="str">
            <v>M6-4</v>
          </cell>
          <cell r="AB48" t="str">
            <v>M6-5</v>
          </cell>
          <cell r="AC48" t="str">
            <v>M6-6</v>
          </cell>
          <cell r="AD48">
            <v>42527</v>
          </cell>
        </row>
        <row r="49">
          <cell r="B49" t="str">
            <v>H1606015</v>
          </cell>
          <cell r="C49" t="str">
            <v>Engineer shift leader/ Tổ trưởng kỹ thuật</v>
          </cell>
          <cell r="D49" t="str">
            <v>01/01/2017</v>
          </cell>
          <cell r="E49" t="str">
            <v>SMT Technology/ Kỹ thuật SMT</v>
          </cell>
          <cell r="F49">
            <v>0</v>
          </cell>
          <cell r="G49" t="str">
            <v>Lê Thị Thủy</v>
          </cell>
          <cell r="H49" t="str">
            <v>Female</v>
          </cell>
          <cell r="I49">
            <v>33531</v>
          </cell>
          <cell r="J49" t="str">
            <v>Phú Thọ</v>
          </cell>
          <cell r="K49" t="str">
            <v>Single</v>
          </cell>
          <cell r="L49" t="str">
            <v>Kinh</v>
          </cell>
          <cell r="M49" t="str">
            <v>Lân 1, thị trấn Đu, Phú Lương, Thái Nguyên</v>
          </cell>
          <cell r="N49" t="str">
            <v>0971922145</v>
          </cell>
          <cell r="O49">
            <v>0</v>
          </cell>
          <cell r="P49">
            <v>0</v>
          </cell>
          <cell r="Q49" t="str">
            <v>025191012247</v>
          </cell>
          <cell r="R49">
            <v>44547</v>
          </cell>
          <cell r="S49" t="str">
            <v>Cục trưởng cục cảnh sát quản lý hành chính về trật tự xã hội</v>
          </cell>
          <cell r="T49" t="str">
            <v>700006358316</v>
          </cell>
          <cell r="U49" t="str">
            <v>ĐH Kỹ thuật công nghiệp Thái Nguyên</v>
          </cell>
          <cell r="V49">
            <v>0</v>
          </cell>
          <cell r="W49" t="str">
            <v>M3-3</v>
          </cell>
          <cell r="X49" t="str">
            <v>M4-1</v>
          </cell>
          <cell r="Y49" t="str">
            <v>M4-2</v>
          </cell>
          <cell r="Z49" t="str">
            <v>M4-3</v>
          </cell>
          <cell r="AA49" t="str">
            <v>M4-4</v>
          </cell>
          <cell r="AB49" t="str">
            <v>M4-5</v>
          </cell>
          <cell r="AC49" t="str">
            <v>M5-2</v>
          </cell>
          <cell r="AD49">
            <v>42527</v>
          </cell>
        </row>
        <row r="50">
          <cell r="B50" t="str">
            <v>H1607009</v>
          </cell>
          <cell r="C50" t="str">
            <v>Staff/ Nhân viên</v>
          </cell>
          <cell r="D50">
            <v>0</v>
          </cell>
          <cell r="E50" t="str">
            <v>Human Resource/ HCNS</v>
          </cell>
          <cell r="F50" t="str">
            <v>EHS</v>
          </cell>
          <cell r="G50" t="str">
            <v>Ngô Thị Ánh</v>
          </cell>
          <cell r="H50" t="str">
            <v>Female</v>
          </cell>
          <cell r="I50">
            <v>34261</v>
          </cell>
          <cell r="J50" t="str">
            <v>Bắc Ninh</v>
          </cell>
          <cell r="K50" t="str">
            <v>Single</v>
          </cell>
          <cell r="L50" t="str">
            <v>Kinh</v>
          </cell>
          <cell r="M50" t="str">
            <v>Tam Tảo, Phú Lâm, Tiên Du, Bắc Ninh</v>
          </cell>
          <cell r="N50" t="str">
            <v>0987760396</v>
          </cell>
          <cell r="O50">
            <v>0</v>
          </cell>
          <cell r="P50">
            <v>0</v>
          </cell>
          <cell r="Q50" t="str">
            <v>125437599</v>
          </cell>
          <cell r="R50" t="str">
            <v>29/03/2008</v>
          </cell>
          <cell r="S50" t="str">
            <v>Bắc Ninh</v>
          </cell>
          <cell r="T50">
            <v>700006544070</v>
          </cell>
          <cell r="U50" t="str">
            <v>Học viện nông nghiệp VN</v>
          </cell>
          <cell r="V50">
            <v>0</v>
          </cell>
          <cell r="W50" t="str">
            <v>M3-2</v>
          </cell>
          <cell r="X50" t="str">
            <v>M3-3</v>
          </cell>
          <cell r="Y50" t="str">
            <v>M4-1</v>
          </cell>
          <cell r="Z50" t="str">
            <v>M4-2</v>
          </cell>
          <cell r="AA50" t="str">
            <v>M4-3</v>
          </cell>
          <cell r="AB50" t="str">
            <v>M4-4</v>
          </cell>
          <cell r="AC50" t="str">
            <v>M5-1</v>
          </cell>
          <cell r="AD50">
            <v>42562</v>
          </cell>
        </row>
        <row r="51">
          <cell r="B51" t="str">
            <v>H1607020</v>
          </cell>
          <cell r="C51" t="str">
            <v>Staff/ Nhân viên</v>
          </cell>
          <cell r="D51">
            <v>0</v>
          </cell>
          <cell r="E51" t="str">
            <v>Quality Control/ QL Chất lượng (OQC)</v>
          </cell>
          <cell r="F51" t="str">
            <v>IOT</v>
          </cell>
          <cell r="G51" t="str">
            <v>Bùi Thị Phượng</v>
          </cell>
          <cell r="H51" t="str">
            <v>Female</v>
          </cell>
          <cell r="I51">
            <v>33473</v>
          </cell>
          <cell r="J51" t="str">
            <v>Nam Định</v>
          </cell>
          <cell r="K51" t="str">
            <v>Married</v>
          </cell>
          <cell r="L51" t="str">
            <v>Kinh</v>
          </cell>
          <cell r="M51" t="str">
            <v>Tiến Minh, Thu Cúc, Tân Sơn, Phú Thọ</v>
          </cell>
          <cell r="N51" t="str">
            <v>0349696233</v>
          </cell>
          <cell r="O51">
            <v>0</v>
          </cell>
          <cell r="P51">
            <v>0</v>
          </cell>
          <cell r="Q51">
            <v>132428070</v>
          </cell>
          <cell r="R51" t="str">
            <v>14/09/2019</v>
          </cell>
          <cell r="S51" t="str">
            <v>Phú Thọ</v>
          </cell>
          <cell r="T51" t="str">
            <v>700006584482</v>
          </cell>
          <cell r="U51" t="str">
            <v>Đại Học Kinh Tế và Quản Trị Kinh Doanh ĐH Thái Nguyên</v>
          </cell>
          <cell r="V51">
            <v>0</v>
          </cell>
          <cell r="W51" t="str">
            <v>M3-3</v>
          </cell>
          <cell r="X51" t="str">
            <v>M4-1</v>
          </cell>
          <cell r="Y51" t="str">
            <v>M4-2</v>
          </cell>
          <cell r="Z51" t="str">
            <v>M4-3</v>
          </cell>
          <cell r="AA51" t="str">
            <v>M4-4</v>
          </cell>
          <cell r="AB51" t="str">
            <v>M4-5</v>
          </cell>
          <cell r="AC51" t="str">
            <v>M5-2</v>
          </cell>
          <cell r="AD51">
            <v>42569</v>
          </cell>
        </row>
        <row r="52">
          <cell r="B52" t="str">
            <v>H1608013</v>
          </cell>
          <cell r="C52" t="str">
            <v>Operator/ Công nhân -An toàn bức xạ</v>
          </cell>
          <cell r="D52" t="str">
            <v>10/09/2019
03/12/2019</v>
          </cell>
          <cell r="E52" t="str">
            <v>WLP 1 Manufacturing/ Sản xuất WLP 1</v>
          </cell>
          <cell r="F52">
            <v>0</v>
          </cell>
          <cell r="G52" t="str">
            <v>Nguyễn Thị Huyền</v>
          </cell>
          <cell r="H52" t="str">
            <v>Female</v>
          </cell>
          <cell r="I52">
            <v>35943</v>
          </cell>
          <cell r="J52" t="str">
            <v>Bắc Ninh</v>
          </cell>
          <cell r="K52" t="str">
            <v>Single</v>
          </cell>
          <cell r="L52" t="str">
            <v>Kinh</v>
          </cell>
          <cell r="M52" t="str">
            <v>Nghĩa Chỉ, Minh Đạo, Tiên Du, Bắc Ninh</v>
          </cell>
          <cell r="N52" t="str">
            <v>0352274601</v>
          </cell>
          <cell r="O52">
            <v>0</v>
          </cell>
          <cell r="P52">
            <v>0</v>
          </cell>
          <cell r="Q52" t="str">
            <v>125772495</v>
          </cell>
          <cell r="R52" t="str">
            <v>07/04/2013</v>
          </cell>
          <cell r="S52" t="str">
            <v>Bắc Ninh</v>
          </cell>
          <cell r="T52" t="str">
            <v>700006767381</v>
          </cell>
          <cell r="U52" t="str">
            <v>High School</v>
          </cell>
          <cell r="V52">
            <v>0</v>
          </cell>
          <cell r="W52" t="str">
            <v>M1-1</v>
          </cell>
          <cell r="X52" t="str">
            <v>M1-1</v>
          </cell>
          <cell r="Y52" t="str">
            <v>M1-1</v>
          </cell>
          <cell r="Z52" t="str">
            <v>M1-1</v>
          </cell>
          <cell r="AA52" t="str">
            <v>M1-1</v>
          </cell>
          <cell r="AB52" t="str">
            <v>M1-1</v>
          </cell>
          <cell r="AC52" t="str">
            <v>M1-1</v>
          </cell>
          <cell r="AD52">
            <v>42583</v>
          </cell>
        </row>
        <row r="53">
          <cell r="B53" t="str">
            <v>H1608020</v>
          </cell>
          <cell r="C53" t="str">
            <v>Supervisor/ Giám sát line</v>
          </cell>
          <cell r="D53" t="str">
            <v>01/09/2019</v>
          </cell>
          <cell r="E53" t="str">
            <v>SMT Manufacturing/ Sản xuất SMT</v>
          </cell>
          <cell r="F53" t="str">
            <v>LFEM</v>
          </cell>
          <cell r="G53" t="str">
            <v>Trần Đức Thuận</v>
          </cell>
          <cell r="H53" t="str">
            <v>Male</v>
          </cell>
          <cell r="I53">
            <v>34296</v>
          </cell>
          <cell r="J53" t="str">
            <v>Hà Nội</v>
          </cell>
          <cell r="K53" t="str">
            <v>Single</v>
          </cell>
          <cell r="L53" t="str">
            <v>Kinh</v>
          </cell>
          <cell r="M53" t="str">
            <v>Phù Đổng 3, Phù Đổng, Gia Lâm, Hà Nội</v>
          </cell>
          <cell r="N53" t="str">
            <v>0963320616</v>
          </cell>
          <cell r="O53">
            <v>0</v>
          </cell>
          <cell r="P53">
            <v>0</v>
          </cell>
          <cell r="Q53" t="str">
            <v>001093032354</v>
          </cell>
          <cell r="R53">
            <v>44311</v>
          </cell>
          <cell r="S53" t="str">
            <v>Cục trưởng cục cảnh sát quản lý hành chính về trật tự xã hội</v>
          </cell>
          <cell r="T53" t="str">
            <v>700006732739</v>
          </cell>
          <cell r="U53" t="str">
            <v>Cao Đẳng nghề công nghiệp Hà Nội</v>
          </cell>
          <cell r="V53">
            <v>0</v>
          </cell>
          <cell r="W53" t="str">
            <v>M3-2</v>
          </cell>
          <cell r="X53" t="str">
            <v>M3-2</v>
          </cell>
          <cell r="Y53" t="str">
            <v>M3-3</v>
          </cell>
          <cell r="Z53" t="str">
            <v>M4-1</v>
          </cell>
          <cell r="AA53" t="str">
            <v>M4-2</v>
          </cell>
          <cell r="AB53" t="str">
            <v>M4-3</v>
          </cell>
          <cell r="AC53" t="str">
            <v>M4-4</v>
          </cell>
          <cell r="AD53">
            <v>42586</v>
          </cell>
        </row>
        <row r="54">
          <cell r="B54" t="str">
            <v>H1608030</v>
          </cell>
          <cell r="C54" t="str">
            <v>Operator/ Công nhân</v>
          </cell>
          <cell r="D54" t="str">
            <v>19/09/2019</v>
          </cell>
          <cell r="E54" t="str">
            <v>CSP Manufacturing/ Sản xuất CSP</v>
          </cell>
          <cell r="F54" t="str">
            <v>CSP 1</v>
          </cell>
          <cell r="G54" t="str">
            <v>Hoàng Thị Bền</v>
          </cell>
          <cell r="H54" t="str">
            <v>Female</v>
          </cell>
          <cell r="I54">
            <v>33887</v>
          </cell>
          <cell r="J54" t="str">
            <v>Thái Nguyên</v>
          </cell>
          <cell r="K54" t="str">
            <v>Single</v>
          </cell>
          <cell r="L54" t="str">
            <v>Tày</v>
          </cell>
          <cell r="M54" t="str">
            <v>Mỏ Gà, Phú Thượng, Võ Nhai, Thái Nguyên</v>
          </cell>
          <cell r="N54" t="str">
            <v>0978673792</v>
          </cell>
          <cell r="O54">
            <v>0</v>
          </cell>
          <cell r="P54">
            <v>0</v>
          </cell>
          <cell r="Q54" t="str">
            <v>091830436</v>
          </cell>
          <cell r="R54" t="str">
            <v>15/04/2010</v>
          </cell>
          <cell r="S54" t="str">
            <v>Thái Nguyên</v>
          </cell>
          <cell r="T54" t="str">
            <v>700003589129</v>
          </cell>
          <cell r="U54" t="str">
            <v>High School</v>
          </cell>
          <cell r="V54">
            <v>0</v>
          </cell>
          <cell r="W54" t="str">
            <v>M1-1</v>
          </cell>
          <cell r="X54" t="str">
            <v>M1-1</v>
          </cell>
          <cell r="Y54" t="str">
            <v>M1-1</v>
          </cell>
          <cell r="Z54" t="str">
            <v>M1-1</v>
          </cell>
          <cell r="AA54" t="str">
            <v>M1-1</v>
          </cell>
          <cell r="AB54" t="str">
            <v>M1-1</v>
          </cell>
          <cell r="AC54" t="str">
            <v>M1-1</v>
          </cell>
          <cell r="AD54">
            <v>42594</v>
          </cell>
        </row>
        <row r="55">
          <cell r="B55" t="str">
            <v>H1609009</v>
          </cell>
          <cell r="C55" t="str">
            <v>Operator/ Công nhân</v>
          </cell>
          <cell r="D55">
            <v>0</v>
          </cell>
          <cell r="E55" t="str">
            <v>SMT Manufacturing/ Sản xuất SMT</v>
          </cell>
          <cell r="F55" t="str">
            <v>IOT</v>
          </cell>
          <cell r="G55" t="str">
            <v>Quách Thị Hạnh</v>
          </cell>
          <cell r="H55" t="str">
            <v>Female</v>
          </cell>
          <cell r="I55">
            <v>35497</v>
          </cell>
          <cell r="J55" t="str">
            <v>Thanh Hóa</v>
          </cell>
          <cell r="K55" t="str">
            <v>Single</v>
          </cell>
          <cell r="L55" t="str">
            <v>Mường</v>
          </cell>
          <cell r="M55" t="str">
            <v>Trại Quan, Xuân Phúc, Như Thanh, Thanh Hóa</v>
          </cell>
          <cell r="N55" t="str">
            <v>0355293994</v>
          </cell>
          <cell r="O55">
            <v>0</v>
          </cell>
          <cell r="P55">
            <v>0</v>
          </cell>
          <cell r="Q55" t="str">
            <v>174771100</v>
          </cell>
          <cell r="R55" t="str">
            <v>12/03/2015</v>
          </cell>
          <cell r="S55" t="str">
            <v>Thanh Hóa</v>
          </cell>
          <cell r="T55" t="str">
            <v>700006901769</v>
          </cell>
          <cell r="U55" t="str">
            <v>High School</v>
          </cell>
          <cell r="V55">
            <v>0</v>
          </cell>
          <cell r="W55" t="str">
            <v>M1-1</v>
          </cell>
          <cell r="X55" t="str">
            <v>M1-1</v>
          </cell>
          <cell r="Y55" t="str">
            <v>M1-1</v>
          </cell>
          <cell r="Z55" t="str">
            <v>M1-1</v>
          </cell>
          <cell r="AA55" t="str">
            <v>M1-1</v>
          </cell>
          <cell r="AB55" t="str">
            <v>M1-1</v>
          </cell>
          <cell r="AC55" t="str">
            <v>M1-1</v>
          </cell>
          <cell r="AD55">
            <v>42639</v>
          </cell>
        </row>
        <row r="56">
          <cell r="B56" t="str">
            <v>H1611001</v>
          </cell>
          <cell r="C56" t="str">
            <v>Shift leader/ Tổ trưởng sản xuất</v>
          </cell>
          <cell r="D56" t="str">
            <v>01/07/2017
19/09/2019</v>
          </cell>
          <cell r="E56" t="str">
            <v>WLP 1 Manufacturing/ Sản xuất WLP 1</v>
          </cell>
          <cell r="F56">
            <v>0</v>
          </cell>
          <cell r="G56" t="str">
            <v>Đỗ Văn Công</v>
          </cell>
          <cell r="H56" t="str">
            <v>Male</v>
          </cell>
          <cell r="I56">
            <v>33114</v>
          </cell>
          <cell r="J56" t="str">
            <v>Hải Dương</v>
          </cell>
          <cell r="K56" t="str">
            <v>Single</v>
          </cell>
          <cell r="L56" t="str">
            <v>Kinh</v>
          </cell>
          <cell r="M56" t="str">
            <v>Nội Hợp, Lê Ninh, Kinh Môn, Hải Dương</v>
          </cell>
          <cell r="N56" t="str">
            <v>0344032090</v>
          </cell>
          <cell r="O56">
            <v>0</v>
          </cell>
          <cell r="P56">
            <v>0</v>
          </cell>
          <cell r="Q56" t="str">
            <v>142386524</v>
          </cell>
          <cell r="R56" t="str">
            <v>04/08/2012</v>
          </cell>
          <cell r="S56" t="str">
            <v>Hải Dương</v>
          </cell>
          <cell r="T56">
            <v>700007225009</v>
          </cell>
          <cell r="U56" t="str">
            <v>CĐ Bách Khoa Hưng Yên</v>
          </cell>
          <cell r="V56">
            <v>0</v>
          </cell>
          <cell r="W56" t="str">
            <v>M3-3</v>
          </cell>
          <cell r="X56" t="str">
            <v>M3-3</v>
          </cell>
          <cell r="Y56" t="str">
            <v>M4-1</v>
          </cell>
          <cell r="Z56" t="str">
            <v>M4-2</v>
          </cell>
          <cell r="AA56" t="str">
            <v>M4-3</v>
          </cell>
          <cell r="AB56" t="str">
            <v>M4-4</v>
          </cell>
          <cell r="AC56" t="str">
            <v>M5-1</v>
          </cell>
          <cell r="AD56">
            <v>42677</v>
          </cell>
        </row>
        <row r="57">
          <cell r="B57" t="str">
            <v>H1611002</v>
          </cell>
          <cell r="C57" t="str">
            <v>Staff/ Nhân viên</v>
          </cell>
          <cell r="D57">
            <v>0</v>
          </cell>
          <cell r="E57" t="str">
            <v>LFEM Technology/ Kỹ thuật LFEM</v>
          </cell>
          <cell r="F57">
            <v>0</v>
          </cell>
          <cell r="G57" t="str">
            <v>Nguyễn Thị Kim Lanh</v>
          </cell>
          <cell r="H57" t="str">
            <v>Female</v>
          </cell>
          <cell r="I57">
            <v>33820</v>
          </cell>
          <cell r="J57" t="str">
            <v>Bắc Giang</v>
          </cell>
          <cell r="K57" t="str">
            <v>Single</v>
          </cell>
          <cell r="L57" t="str">
            <v>Kinh</v>
          </cell>
          <cell r="M57" t="str">
            <v>Phú Khê, Quế Nham, Tân Yên, Bắc Giang</v>
          </cell>
          <cell r="N57" t="str">
            <v>0359562524</v>
          </cell>
          <cell r="O57">
            <v>0</v>
          </cell>
          <cell r="P57">
            <v>0</v>
          </cell>
          <cell r="Q57" t="str">
            <v>121955824</v>
          </cell>
          <cell r="R57" t="str">
            <v>22/11/2014</v>
          </cell>
          <cell r="S57" t="str">
            <v>Bắc Giang</v>
          </cell>
          <cell r="T57">
            <v>700007225016</v>
          </cell>
          <cell r="U57" t="str">
            <v>ĐH kỹ thuật công nghiệp</v>
          </cell>
          <cell r="V57">
            <v>0</v>
          </cell>
          <cell r="W57" t="str">
            <v>M3-2</v>
          </cell>
          <cell r="X57" t="str">
            <v>M3-2</v>
          </cell>
          <cell r="Y57" t="str">
            <v>M3-3</v>
          </cell>
          <cell r="Z57" t="str">
            <v>M4-1</v>
          </cell>
          <cell r="AA57" t="str">
            <v>M4-2</v>
          </cell>
          <cell r="AB57" t="str">
            <v>M4-3</v>
          </cell>
          <cell r="AC57" t="str">
            <v>M4-4</v>
          </cell>
          <cell r="AD57">
            <v>42678</v>
          </cell>
        </row>
        <row r="58">
          <cell r="B58" t="str">
            <v>H1611009</v>
          </cell>
          <cell r="C58" t="str">
            <v>Staff/ Nhân viên</v>
          </cell>
          <cell r="D58">
            <v>0</v>
          </cell>
          <cell r="E58" t="str">
            <v>LFEM Technology/ Kỹ thuật LFEM</v>
          </cell>
          <cell r="F58" t="str">
            <v>Euipment</v>
          </cell>
          <cell r="G58" t="str">
            <v>Ngô Minh Tiến</v>
          </cell>
          <cell r="H58" t="str">
            <v>Male</v>
          </cell>
          <cell r="I58">
            <v>34207</v>
          </cell>
          <cell r="J58" t="str">
            <v>Phú Thọ</v>
          </cell>
          <cell r="K58" t="str">
            <v>Single</v>
          </cell>
          <cell r="L58" t="str">
            <v>Kinh</v>
          </cell>
          <cell r="M58" t="str">
            <v>Thôn 7, Hữu Đô, Đoan Hùng, Phú Thọ</v>
          </cell>
          <cell r="N58" t="str">
            <v>0963205416</v>
          </cell>
          <cell r="O58">
            <v>0</v>
          </cell>
          <cell r="P58">
            <v>0</v>
          </cell>
          <cell r="Q58" t="str">
            <v>132161161</v>
          </cell>
          <cell r="R58" t="str">
            <v>29/05/2016</v>
          </cell>
          <cell r="S58" t="str">
            <v>Phú Thọ</v>
          </cell>
          <cell r="T58">
            <v>700007225062</v>
          </cell>
          <cell r="U58" t="str">
            <v>ĐH kỹ Thuật - Công nghiệp Thái Nguyên</v>
          </cell>
          <cell r="V58">
            <v>0</v>
          </cell>
          <cell r="W58" t="str">
            <v>M3-1</v>
          </cell>
          <cell r="X58" t="str">
            <v>M3-1</v>
          </cell>
          <cell r="Y58" t="str">
            <v>M3-2</v>
          </cell>
          <cell r="Z58" t="str">
            <v>M3-3</v>
          </cell>
          <cell r="AA58" t="str">
            <v>M4-1</v>
          </cell>
          <cell r="AB58" t="str">
            <v>M4-2</v>
          </cell>
          <cell r="AC58" t="str">
            <v>M4-3</v>
          </cell>
          <cell r="AD58">
            <v>42695</v>
          </cell>
        </row>
        <row r="59">
          <cell r="B59" t="str">
            <v>H1702004</v>
          </cell>
          <cell r="C59" t="str">
            <v>Staff/ Nhân viên</v>
          </cell>
          <cell r="D59">
            <v>0</v>
          </cell>
          <cell r="E59" t="str">
            <v>Logistic/ XNK</v>
          </cell>
          <cell r="F59">
            <v>0</v>
          </cell>
          <cell r="G59" t="str">
            <v>Nguyễn Thị Ngọc</v>
          </cell>
          <cell r="H59" t="str">
            <v>Female</v>
          </cell>
          <cell r="I59">
            <v>34300</v>
          </cell>
          <cell r="J59" t="str">
            <v>Bắc Ninh</v>
          </cell>
          <cell r="K59" t="str">
            <v>Married</v>
          </cell>
          <cell r="L59" t="str">
            <v>Kinh</v>
          </cell>
          <cell r="M59" t="str">
            <v>Cách Bi, Cách Bi, Quế Võ, Bắc Ninh</v>
          </cell>
          <cell r="N59" t="str">
            <v>0985027683</v>
          </cell>
          <cell r="O59">
            <v>0</v>
          </cell>
          <cell r="P59">
            <v>0</v>
          </cell>
          <cell r="Q59" t="str">
            <v>125448160</v>
          </cell>
          <cell r="R59" t="str">
            <v>23/4/2008</v>
          </cell>
          <cell r="S59" t="str">
            <v>Bắc Ninh</v>
          </cell>
          <cell r="T59" t="str">
            <v>700007234022</v>
          </cell>
          <cell r="U59" t="str">
            <v>Học viện Nông Nghiệp</v>
          </cell>
          <cell r="V59">
            <v>0</v>
          </cell>
          <cell r="W59">
            <v>0</v>
          </cell>
          <cell r="X59" t="str">
            <v>M3-2</v>
          </cell>
          <cell r="Y59" t="str">
            <v>M3-3</v>
          </cell>
          <cell r="Z59" t="str">
            <v>M4-1</v>
          </cell>
          <cell r="AA59" t="str">
            <v>M4-2</v>
          </cell>
          <cell r="AB59" t="str">
            <v>M4-3</v>
          </cell>
          <cell r="AC59" t="str">
            <v>M4-4</v>
          </cell>
          <cell r="AD59">
            <v>42781</v>
          </cell>
        </row>
        <row r="60">
          <cell r="B60" t="str">
            <v>H1702008</v>
          </cell>
          <cell r="C60" t="str">
            <v>Operator/ Công nhân</v>
          </cell>
          <cell r="D60">
            <v>0</v>
          </cell>
          <cell r="E60" t="str">
            <v>SMT Manufacturing/ Sản xuất SMT</v>
          </cell>
          <cell r="F60" t="str">
            <v>LFEM</v>
          </cell>
          <cell r="G60" t="str">
            <v>Nguyễn Thị Mỹ Hậu</v>
          </cell>
          <cell r="H60" t="str">
            <v>Female</v>
          </cell>
          <cell r="I60">
            <v>36119</v>
          </cell>
          <cell r="J60" t="str">
            <v>Bắc Ninh</v>
          </cell>
          <cell r="K60" t="str">
            <v>Single</v>
          </cell>
          <cell r="L60" t="str">
            <v>Kinh</v>
          </cell>
          <cell r="M60" t="str">
            <v>Đại Lâm, Tam Đa, Yên Phong, Bắc Ninh</v>
          </cell>
          <cell r="N60" t="str">
            <v>0965361432</v>
          </cell>
          <cell r="O60">
            <v>0</v>
          </cell>
          <cell r="P60">
            <v>0</v>
          </cell>
          <cell r="Q60" t="str">
            <v>125773958</v>
          </cell>
          <cell r="R60" t="str">
            <v>09/04/2013</v>
          </cell>
          <cell r="S60" t="str">
            <v>Bắc Ninh</v>
          </cell>
          <cell r="T60" t="str">
            <v>700007728188</v>
          </cell>
          <cell r="U60" t="str">
            <v>High School</v>
          </cell>
          <cell r="V60">
            <v>0</v>
          </cell>
          <cell r="W60">
            <v>0</v>
          </cell>
          <cell r="X60" t="str">
            <v>M1-1</v>
          </cell>
          <cell r="Y60" t="str">
            <v>M1-1</v>
          </cell>
          <cell r="Z60" t="str">
            <v>M1-1</v>
          </cell>
          <cell r="AA60" t="str">
            <v>M1-1</v>
          </cell>
          <cell r="AB60" t="str">
            <v>M1-1</v>
          </cell>
          <cell r="AC60" t="str">
            <v>M1-1</v>
          </cell>
          <cell r="AD60">
            <v>42782</v>
          </cell>
        </row>
        <row r="61">
          <cell r="B61" t="str">
            <v>H1703001</v>
          </cell>
          <cell r="C61" t="str">
            <v>Operator/ Công nhân</v>
          </cell>
          <cell r="D61">
            <v>0</v>
          </cell>
          <cell r="E61" t="str">
            <v>SMT Manufacturing/ Sản xuất SMT</v>
          </cell>
          <cell r="F61" t="str">
            <v>LFEM</v>
          </cell>
          <cell r="G61" t="str">
            <v>Vũ Thị Huyền Trang</v>
          </cell>
          <cell r="H61" t="str">
            <v>Female</v>
          </cell>
          <cell r="I61">
            <v>35791</v>
          </cell>
          <cell r="J61" t="str">
            <v>Bắc Ninh</v>
          </cell>
          <cell r="K61" t="str">
            <v>Single</v>
          </cell>
          <cell r="L61" t="str">
            <v>Kinh</v>
          </cell>
          <cell r="M61" t="str">
            <v>Đại Vi, Đại Đồng, Tiên Du, Bắc Ninh</v>
          </cell>
          <cell r="N61" t="str">
            <v>0378793904</v>
          </cell>
          <cell r="O61">
            <v>0</v>
          </cell>
          <cell r="P61">
            <v>0</v>
          </cell>
          <cell r="Q61" t="str">
            <v>125753002</v>
          </cell>
          <cell r="R61" t="str">
            <v>27/10/2012</v>
          </cell>
          <cell r="S61" t="str">
            <v>Bắc Ninh</v>
          </cell>
          <cell r="T61" t="str">
            <v>700007960717</v>
          </cell>
          <cell r="U61" t="str">
            <v>High School</v>
          </cell>
          <cell r="V61">
            <v>0</v>
          </cell>
          <cell r="W61">
            <v>0</v>
          </cell>
          <cell r="X61" t="str">
            <v>M1-1</v>
          </cell>
          <cell r="Y61" t="str">
            <v>M1-1</v>
          </cell>
          <cell r="Z61" t="str">
            <v>M1-1</v>
          </cell>
          <cell r="AA61" t="str">
            <v>M1-1</v>
          </cell>
          <cell r="AB61" t="str">
            <v>M1-1</v>
          </cell>
          <cell r="AC61" t="str">
            <v>M1-1</v>
          </cell>
          <cell r="AD61">
            <v>42795</v>
          </cell>
        </row>
        <row r="62">
          <cell r="B62" t="str">
            <v>H1703009</v>
          </cell>
          <cell r="C62" t="str">
            <v>Operator/ Công nhân</v>
          </cell>
          <cell r="D62">
            <v>0</v>
          </cell>
          <cell r="E62" t="str">
            <v>Quality Control/ QL Chất lượng (IQC)</v>
          </cell>
          <cell r="F62">
            <v>0</v>
          </cell>
          <cell r="G62" t="str">
            <v>Lê Thị Yến</v>
          </cell>
          <cell r="H62" t="str">
            <v>Female</v>
          </cell>
          <cell r="I62">
            <v>34731</v>
          </cell>
          <cell r="J62" t="str">
            <v>Bắc Ninh</v>
          </cell>
          <cell r="K62" t="str">
            <v>Married</v>
          </cell>
          <cell r="L62" t="str">
            <v>Kinh</v>
          </cell>
          <cell r="M62" t="str">
            <v>Cao Đình, Tri Phương, Tiên Du, Bắc Ninh</v>
          </cell>
          <cell r="N62" t="str">
            <v>0979813195</v>
          </cell>
          <cell r="O62">
            <v>0</v>
          </cell>
          <cell r="P62">
            <v>0</v>
          </cell>
          <cell r="Q62" t="str">
            <v>027195002541</v>
          </cell>
          <cell r="R62">
            <v>44308</v>
          </cell>
          <cell r="S62" t="str">
            <v>Cục trưởng cục cảnh sát quản lý hành chính về trật tự xã hội</v>
          </cell>
          <cell r="T62" t="str">
            <v>700007960795</v>
          </cell>
          <cell r="U62" t="str">
            <v>High School</v>
          </cell>
          <cell r="V62">
            <v>0</v>
          </cell>
          <cell r="W62">
            <v>0</v>
          </cell>
          <cell r="X62" t="str">
            <v>M1-1</v>
          </cell>
          <cell r="Y62" t="str">
            <v>M1-1</v>
          </cell>
          <cell r="Z62" t="str">
            <v>M1-1</v>
          </cell>
          <cell r="AA62" t="str">
            <v>M1-1</v>
          </cell>
          <cell r="AB62" t="str">
            <v>M1-1</v>
          </cell>
          <cell r="AC62" t="str">
            <v>M1-1</v>
          </cell>
          <cell r="AD62">
            <v>42796</v>
          </cell>
        </row>
        <row r="63">
          <cell r="B63" t="str">
            <v>H1703016</v>
          </cell>
          <cell r="C63" t="str">
            <v>Operator/ Công nhân</v>
          </cell>
          <cell r="D63">
            <v>0</v>
          </cell>
          <cell r="E63" t="str">
            <v>LFEM Manufacturing/ Sản xuất LFEM</v>
          </cell>
          <cell r="F63">
            <v>0</v>
          </cell>
          <cell r="G63" t="str">
            <v>Ma Thị Chinh</v>
          </cell>
          <cell r="H63" t="str">
            <v>Female</v>
          </cell>
          <cell r="I63">
            <v>35917</v>
          </cell>
          <cell r="J63" t="str">
            <v>Tuyên Quang</v>
          </cell>
          <cell r="K63" t="str">
            <v>Single</v>
          </cell>
          <cell r="L63" t="str">
            <v>Tày</v>
          </cell>
          <cell r="M63" t="str">
            <v>Tống Pu, Bình An, Lâm Bình, Tuyên Quang</v>
          </cell>
          <cell r="N63" t="str">
            <v>0986630347</v>
          </cell>
          <cell r="O63">
            <v>0</v>
          </cell>
          <cell r="P63">
            <v>0</v>
          </cell>
          <cell r="Q63" t="str">
            <v>071048879</v>
          </cell>
          <cell r="R63" t="str">
            <v>15/11/2014</v>
          </cell>
          <cell r="S63" t="str">
            <v>Tuyên Quang</v>
          </cell>
          <cell r="T63" t="str">
            <v>700007960852</v>
          </cell>
          <cell r="U63" t="str">
            <v>High School</v>
          </cell>
          <cell r="V63">
            <v>0</v>
          </cell>
          <cell r="W63">
            <v>0</v>
          </cell>
          <cell r="X63" t="str">
            <v>M1-1</v>
          </cell>
          <cell r="Y63" t="str">
            <v>M1-1</v>
          </cell>
          <cell r="Z63" t="str">
            <v>M1-1</v>
          </cell>
          <cell r="AA63" t="str">
            <v>M1-1</v>
          </cell>
          <cell r="AB63" t="str">
            <v>M1-1</v>
          </cell>
          <cell r="AC63" t="str">
            <v>M1-1</v>
          </cell>
          <cell r="AD63">
            <v>42808</v>
          </cell>
        </row>
        <row r="64">
          <cell r="B64" t="str">
            <v>H1703017</v>
          </cell>
          <cell r="C64" t="str">
            <v>Operator/ Công nhân</v>
          </cell>
          <cell r="D64">
            <v>0</v>
          </cell>
          <cell r="E64" t="str">
            <v>Warehouse</v>
          </cell>
          <cell r="F64">
            <v>0</v>
          </cell>
          <cell r="G64" t="str">
            <v>Nguyễn Thị Mây</v>
          </cell>
          <cell r="H64" t="str">
            <v>Female</v>
          </cell>
          <cell r="I64">
            <v>33808</v>
          </cell>
          <cell r="J64" t="str">
            <v>Bắc Ninh</v>
          </cell>
          <cell r="K64" t="str">
            <v>Single</v>
          </cell>
          <cell r="L64" t="str">
            <v>Kinh</v>
          </cell>
          <cell r="M64" t="str">
            <v>Đại Trung, Đại Đồng, Tiên Du, Bắc Ninh</v>
          </cell>
          <cell r="N64" t="str">
            <v>0982659833</v>
          </cell>
          <cell r="O64">
            <v>0</v>
          </cell>
          <cell r="P64">
            <v>0</v>
          </cell>
          <cell r="Q64" t="str">
            <v>125411619</v>
          </cell>
          <cell r="R64" t="str">
            <v>09/08/2007</v>
          </cell>
          <cell r="S64" t="str">
            <v>Bắc Ninh</v>
          </cell>
          <cell r="T64" t="str">
            <v>700007960860</v>
          </cell>
          <cell r="U64" t="str">
            <v>High School</v>
          </cell>
          <cell r="V64">
            <v>0</v>
          </cell>
          <cell r="W64">
            <v>0</v>
          </cell>
          <cell r="X64" t="str">
            <v>M1-1</v>
          </cell>
          <cell r="Y64" t="str">
            <v>M1-1</v>
          </cell>
          <cell r="Z64" t="str">
            <v>M1-1</v>
          </cell>
          <cell r="AA64" t="str">
            <v>M1-1</v>
          </cell>
          <cell r="AB64" t="str">
            <v>M1-1</v>
          </cell>
          <cell r="AC64" t="str">
            <v>M1-1</v>
          </cell>
          <cell r="AD64">
            <v>42808</v>
          </cell>
        </row>
        <row r="65">
          <cell r="B65" t="str">
            <v>H1703019</v>
          </cell>
          <cell r="C65" t="str">
            <v>Supervisor/ Giám sát line</v>
          </cell>
          <cell r="D65">
            <v>43647</v>
          </cell>
          <cell r="E65" t="str">
            <v>GOC</v>
          </cell>
          <cell r="F65">
            <v>0</v>
          </cell>
          <cell r="G65" t="str">
            <v>Trần Thị Kim Oanh</v>
          </cell>
          <cell r="H65" t="str">
            <v>Female</v>
          </cell>
          <cell r="I65">
            <v>33408</v>
          </cell>
          <cell r="J65" t="str">
            <v>Hà Nội</v>
          </cell>
          <cell r="K65" t="str">
            <v>Single</v>
          </cell>
          <cell r="L65" t="str">
            <v>Kinh</v>
          </cell>
          <cell r="M65" t="str">
            <v>4, Lã Côi, Yên Viên, Gia Lâm, Hà Nội</v>
          </cell>
          <cell r="N65" t="str">
            <v>0987350937</v>
          </cell>
          <cell r="O65">
            <v>0</v>
          </cell>
          <cell r="P65">
            <v>0</v>
          </cell>
          <cell r="Q65" t="str">
            <v>012885195</v>
          </cell>
          <cell r="R65" t="str">
            <v>27/06/2013</v>
          </cell>
          <cell r="S65" t="str">
            <v>Hà Nội</v>
          </cell>
          <cell r="T65" t="str">
            <v>700007960884</v>
          </cell>
          <cell r="U65" t="str">
            <v>ĐH Thương Mại</v>
          </cell>
          <cell r="V65">
            <v>0</v>
          </cell>
          <cell r="W65">
            <v>0</v>
          </cell>
          <cell r="X65" t="str">
            <v>M4-1</v>
          </cell>
          <cell r="Y65" t="str">
            <v>M4-2</v>
          </cell>
          <cell r="Z65" t="str">
            <v>M4-3</v>
          </cell>
          <cell r="AA65" t="str">
            <v>M4-4</v>
          </cell>
          <cell r="AB65" t="str">
            <v>M4-5</v>
          </cell>
          <cell r="AC65" t="str">
            <v>M5-2</v>
          </cell>
          <cell r="AD65">
            <v>42811</v>
          </cell>
        </row>
        <row r="66">
          <cell r="B66" t="str">
            <v>H1703024</v>
          </cell>
          <cell r="C66" t="str">
            <v>Operator/ Công nhân</v>
          </cell>
          <cell r="D66" t="str">
            <v>19/09/2019</v>
          </cell>
          <cell r="E66" t="str">
            <v>CSP Manufacturing/ Sản xuất CSP</v>
          </cell>
          <cell r="F66" t="str">
            <v>CSP 1</v>
          </cell>
          <cell r="G66" t="str">
            <v>Nguyễn Thế Lượng</v>
          </cell>
          <cell r="H66" t="str">
            <v>Male</v>
          </cell>
          <cell r="I66">
            <v>35289</v>
          </cell>
          <cell r="J66" t="str">
            <v>Tuyên Quang</v>
          </cell>
          <cell r="K66" t="str">
            <v>Single</v>
          </cell>
          <cell r="L66" t="str">
            <v>Tày</v>
          </cell>
          <cell r="M66" t="str">
            <v>Bản Kè B, Lăng Căn, Lâm Bình, Tuyên Quang</v>
          </cell>
          <cell r="N66" t="str">
            <v>0375074183</v>
          </cell>
          <cell r="O66">
            <v>0</v>
          </cell>
          <cell r="P66">
            <v>0</v>
          </cell>
          <cell r="Q66" t="str">
            <v>070977074</v>
          </cell>
          <cell r="R66" t="str">
            <v>28/08/2011</v>
          </cell>
          <cell r="S66" t="str">
            <v>Tuyên Quang</v>
          </cell>
          <cell r="T66">
            <v>700008036770</v>
          </cell>
          <cell r="U66" t="str">
            <v>High School</v>
          </cell>
          <cell r="V66">
            <v>0</v>
          </cell>
          <cell r="W66">
            <v>0</v>
          </cell>
          <cell r="X66" t="str">
            <v>M1-1</v>
          </cell>
          <cell r="Y66" t="str">
            <v>M1-1</v>
          </cell>
          <cell r="Z66" t="str">
            <v>M1-1</v>
          </cell>
          <cell r="AA66" t="str">
            <v>M1-1</v>
          </cell>
          <cell r="AB66" t="str">
            <v>M1-1</v>
          </cell>
          <cell r="AC66" t="str">
            <v>M1-1</v>
          </cell>
          <cell r="AD66">
            <v>42816</v>
          </cell>
        </row>
        <row r="67">
          <cell r="B67" t="str">
            <v>H1703026</v>
          </cell>
          <cell r="C67" t="str">
            <v>Operator/ Công nhân</v>
          </cell>
          <cell r="D67" t="str">
            <v>19/09/2019</v>
          </cell>
          <cell r="E67" t="str">
            <v>Quality Control/ QL Chất lượng (FQC)</v>
          </cell>
          <cell r="F67">
            <v>0</v>
          </cell>
          <cell r="G67" t="str">
            <v>Bùi Thị Nga</v>
          </cell>
          <cell r="H67" t="str">
            <v>Female</v>
          </cell>
          <cell r="I67">
            <v>34173</v>
          </cell>
          <cell r="J67" t="str">
            <v>Thanh Hóa</v>
          </cell>
          <cell r="K67" t="str">
            <v>Single</v>
          </cell>
          <cell r="L67" t="str">
            <v>Mường</v>
          </cell>
          <cell r="M67" t="str">
            <v>Đồng Mực, Vĩnh Hùng, Vĩnh Lộc, Thanh Hóa</v>
          </cell>
          <cell r="N67" t="str">
            <v>0967762346</v>
          </cell>
          <cell r="O67">
            <v>0</v>
          </cell>
          <cell r="P67">
            <v>0</v>
          </cell>
          <cell r="Q67" t="str">
            <v>173217573</v>
          </cell>
          <cell r="R67" t="str">
            <v>14/01/2010</v>
          </cell>
          <cell r="S67" t="str">
            <v>Thanh Hóa</v>
          </cell>
          <cell r="T67" t="str">
            <v>700008036794</v>
          </cell>
          <cell r="U67" t="str">
            <v>High School</v>
          </cell>
          <cell r="V67">
            <v>0</v>
          </cell>
          <cell r="W67">
            <v>0</v>
          </cell>
          <cell r="X67" t="str">
            <v>M1-1</v>
          </cell>
          <cell r="Y67" t="str">
            <v>M1-1</v>
          </cell>
          <cell r="Z67" t="str">
            <v>M1-1</v>
          </cell>
          <cell r="AA67" t="str">
            <v>M1-1</v>
          </cell>
          <cell r="AB67" t="str">
            <v>M1-1</v>
          </cell>
          <cell r="AC67" t="str">
            <v>P2-1</v>
          </cell>
          <cell r="AD67">
            <v>42816</v>
          </cell>
        </row>
        <row r="68">
          <cell r="B68" t="str">
            <v>H1703036</v>
          </cell>
          <cell r="C68" t="str">
            <v>Operator/ Công nhân</v>
          </cell>
          <cell r="D68">
            <v>0</v>
          </cell>
          <cell r="E68" t="str">
            <v>Quality Control/ QL Chất lượng (OQC)</v>
          </cell>
          <cell r="F68" t="str">
            <v>LFEM</v>
          </cell>
          <cell r="G68" t="str">
            <v>Triệu Thị Hồng Thắm</v>
          </cell>
          <cell r="H68" t="str">
            <v>Female</v>
          </cell>
          <cell r="I68">
            <v>34086</v>
          </cell>
          <cell r="J68" t="str">
            <v>Lạng Sơn</v>
          </cell>
          <cell r="K68" t="str">
            <v>Married</v>
          </cell>
          <cell r="L68" t="str">
            <v>Nùng</v>
          </cell>
          <cell r="M68" t="str">
            <v>Bằng Giang, Hoa Thám, Bình Gia, Lạng Sơn</v>
          </cell>
          <cell r="N68" t="str">
            <v>0372627534</v>
          </cell>
          <cell r="O68">
            <v>0</v>
          </cell>
          <cell r="P68">
            <v>0</v>
          </cell>
          <cell r="Q68" t="str">
            <v>082194132</v>
          </cell>
          <cell r="R68" t="str">
            <v>08/12/2008</v>
          </cell>
          <cell r="S68" t="str">
            <v>Lạng Sơn</v>
          </cell>
          <cell r="T68">
            <v>700008036876</v>
          </cell>
          <cell r="U68" t="str">
            <v>High School</v>
          </cell>
          <cell r="V68">
            <v>0</v>
          </cell>
          <cell r="W68">
            <v>0</v>
          </cell>
          <cell r="X68" t="str">
            <v>M1-1</v>
          </cell>
          <cell r="Y68" t="str">
            <v>M1-1</v>
          </cell>
          <cell r="Z68" t="str">
            <v>M1-1</v>
          </cell>
          <cell r="AA68" t="str">
            <v>M1-1</v>
          </cell>
          <cell r="AB68" t="str">
            <v>M1-1</v>
          </cell>
          <cell r="AC68" t="str">
            <v>M1-1</v>
          </cell>
          <cell r="AD68">
            <v>42825</v>
          </cell>
        </row>
        <row r="69">
          <cell r="B69" t="str">
            <v>H1703037</v>
          </cell>
          <cell r="C69" t="str">
            <v>Operator/ Công nhân</v>
          </cell>
          <cell r="D69">
            <v>0</v>
          </cell>
          <cell r="E69" t="str">
            <v>LFEM Manufacturing/ Sản xuất LFEM</v>
          </cell>
          <cell r="F69">
            <v>0</v>
          </cell>
          <cell r="G69" t="str">
            <v>Triệu Thị Thanh</v>
          </cell>
          <cell r="H69" t="str">
            <v>Female</v>
          </cell>
          <cell r="I69">
            <v>34839</v>
          </cell>
          <cell r="J69" t="str">
            <v>Lạng Sơn</v>
          </cell>
          <cell r="K69" t="str">
            <v>Single</v>
          </cell>
          <cell r="L69" t="str">
            <v>Nùng</v>
          </cell>
          <cell r="M69" t="str">
            <v>Nà Chùa, Hùng Sơn, Tràng Định, Lạng Sơn</v>
          </cell>
          <cell r="N69" t="str">
            <v>0966810896</v>
          </cell>
          <cell r="O69">
            <v>0</v>
          </cell>
          <cell r="P69">
            <v>0</v>
          </cell>
          <cell r="Q69" t="str">
            <v>082277965</v>
          </cell>
          <cell r="R69" t="str">
            <v>29/12/2011</v>
          </cell>
          <cell r="S69" t="str">
            <v>Lạng Sơn</v>
          </cell>
          <cell r="T69">
            <v>700008036883</v>
          </cell>
          <cell r="U69" t="str">
            <v>High School</v>
          </cell>
          <cell r="V69">
            <v>0</v>
          </cell>
          <cell r="W69">
            <v>0</v>
          </cell>
          <cell r="X69" t="str">
            <v>M1-1</v>
          </cell>
          <cell r="Y69" t="str">
            <v>M1-1</v>
          </cell>
          <cell r="Z69" t="str">
            <v>M1-1</v>
          </cell>
          <cell r="AA69" t="str">
            <v>M1-1</v>
          </cell>
          <cell r="AB69" t="str">
            <v>M1-1</v>
          </cell>
          <cell r="AC69" t="str">
            <v>M1-1</v>
          </cell>
          <cell r="AD69">
            <v>42825</v>
          </cell>
        </row>
        <row r="70">
          <cell r="B70" t="str">
            <v>H1704001</v>
          </cell>
          <cell r="C70" t="str">
            <v>Operator/ Công nhân</v>
          </cell>
          <cell r="D70">
            <v>0</v>
          </cell>
          <cell r="E70" t="str">
            <v>SMT Inovation/ Chất lượng SMT</v>
          </cell>
          <cell r="F70" t="str">
            <v>LFEM</v>
          </cell>
          <cell r="G70" t="str">
            <v>Nguyễn Thị Phận</v>
          </cell>
          <cell r="H70" t="str">
            <v>Female</v>
          </cell>
          <cell r="I70">
            <v>33567</v>
          </cell>
          <cell r="J70" t="str">
            <v>Hà Nam</v>
          </cell>
          <cell r="K70" t="str">
            <v>Single</v>
          </cell>
          <cell r="L70" t="str">
            <v>Kinh</v>
          </cell>
          <cell r="M70" t="str">
            <v>Viễn Lai, Bối Cầu, Bình Lục, Hà Nam</v>
          </cell>
          <cell r="N70" t="str">
            <v>0974804988</v>
          </cell>
          <cell r="O70">
            <v>0</v>
          </cell>
          <cell r="P70">
            <v>0</v>
          </cell>
          <cell r="Q70" t="str">
            <v>168291212</v>
          </cell>
          <cell r="R70" t="str">
            <v>21/03/2011</v>
          </cell>
          <cell r="S70" t="str">
            <v>Hà Nam</v>
          </cell>
          <cell r="T70" t="str">
            <v>700008158168</v>
          </cell>
          <cell r="U70" t="str">
            <v>High School</v>
          </cell>
          <cell r="V70">
            <v>0</v>
          </cell>
          <cell r="W70">
            <v>0</v>
          </cell>
          <cell r="X70" t="str">
            <v>M1-1</v>
          </cell>
          <cell r="Y70" t="str">
            <v>M1-1</v>
          </cell>
          <cell r="Z70" t="str">
            <v>M1-1</v>
          </cell>
          <cell r="AA70" t="str">
            <v>M1-1</v>
          </cell>
          <cell r="AB70" t="str">
            <v>M1-1</v>
          </cell>
          <cell r="AC70" t="str">
            <v>M1-1</v>
          </cell>
          <cell r="AD70">
            <v>42829</v>
          </cell>
        </row>
        <row r="71">
          <cell r="B71" t="str">
            <v>H1704004</v>
          </cell>
          <cell r="C71" t="str">
            <v>Staff/ Nhân viên</v>
          </cell>
          <cell r="D71">
            <v>0</v>
          </cell>
          <cell r="E71" t="str">
            <v>SMT Manufacturing/ Sản xuất SMT</v>
          </cell>
          <cell r="F71" t="str">
            <v>IOT</v>
          </cell>
          <cell r="G71" t="str">
            <v>Ngô Phương Thùy</v>
          </cell>
          <cell r="H71" t="str">
            <v>Female</v>
          </cell>
          <cell r="I71">
            <v>34186</v>
          </cell>
          <cell r="J71" t="str">
            <v>Bắc Ninh</v>
          </cell>
          <cell r="K71" t="str">
            <v>Married</v>
          </cell>
          <cell r="L71" t="str">
            <v>Kinh</v>
          </cell>
          <cell r="M71" t="str">
            <v>Vĩnh Kiều 1, Đồng Nguyên, Từ Sơn, Bắc Ninh</v>
          </cell>
          <cell r="N71" t="str">
            <v>0363188673</v>
          </cell>
          <cell r="O71">
            <v>0</v>
          </cell>
          <cell r="P71">
            <v>0</v>
          </cell>
          <cell r="Q71" t="str">
            <v>027193007816</v>
          </cell>
          <cell r="R71">
            <v>44325</v>
          </cell>
          <cell r="S71" t="str">
            <v>Cục trưởng cục cảnh sát quản lý hành chính về trật tự xã hội</v>
          </cell>
          <cell r="T71">
            <v>700004943837</v>
          </cell>
          <cell r="U71" t="str">
            <v>ĐH kinh tế kỹ thuật công nghiệp Hà Nội</v>
          </cell>
          <cell r="V71">
            <v>0</v>
          </cell>
          <cell r="W71">
            <v>0</v>
          </cell>
          <cell r="X71" t="str">
            <v>M3-2</v>
          </cell>
          <cell r="Y71" t="str">
            <v>M3-3</v>
          </cell>
          <cell r="Z71" t="str">
            <v>M4-1</v>
          </cell>
          <cell r="AA71" t="str">
            <v>M4-2</v>
          </cell>
          <cell r="AB71" t="str">
            <v>M4-3</v>
          </cell>
          <cell r="AC71" t="str">
            <v>M4-4</v>
          </cell>
          <cell r="AD71">
            <v>42842</v>
          </cell>
        </row>
        <row r="72">
          <cell r="B72" t="str">
            <v>H1704008</v>
          </cell>
          <cell r="C72" t="str">
            <v>Shift leader/ Tổ trưởng sản xuất</v>
          </cell>
          <cell r="D72">
            <v>0</v>
          </cell>
          <cell r="E72" t="str">
            <v>Quality Control/ QL Chất lượng (IQC)</v>
          </cell>
          <cell r="F72">
            <v>0</v>
          </cell>
          <cell r="G72" t="str">
            <v>Lê Thị Hiền</v>
          </cell>
          <cell r="H72" t="str">
            <v>Female</v>
          </cell>
          <cell r="I72">
            <v>33795</v>
          </cell>
          <cell r="J72" t="str">
            <v>Bắc Ninh</v>
          </cell>
          <cell r="K72" t="str">
            <v>Married</v>
          </cell>
          <cell r="L72" t="str">
            <v>Kinh</v>
          </cell>
          <cell r="M72" t="str">
            <v>Lương, Tri Phương, Tiên Du, Bắc Ninh</v>
          </cell>
          <cell r="N72" t="str">
            <v>0973138276</v>
          </cell>
          <cell r="O72">
            <v>0</v>
          </cell>
          <cell r="P72">
            <v>0</v>
          </cell>
          <cell r="Q72" t="str">
            <v>027192003427</v>
          </cell>
          <cell r="R72">
            <v>44308</v>
          </cell>
          <cell r="S72" t="str">
            <v>Cục trưởng cục cảnh sát quản lý hành chính về trật tự xã hội</v>
          </cell>
          <cell r="T72" t="str">
            <v>700008159619</v>
          </cell>
          <cell r="U72" t="str">
            <v>High School</v>
          </cell>
          <cell r="V72">
            <v>0</v>
          </cell>
          <cell r="W72">
            <v>0</v>
          </cell>
          <cell r="X72" t="str">
            <v>M1-1</v>
          </cell>
          <cell r="Y72" t="str">
            <v>M1-1</v>
          </cell>
          <cell r="Z72" t="str">
            <v>M1-1</v>
          </cell>
          <cell r="AA72" t="str">
            <v>M1-1</v>
          </cell>
          <cell r="AB72" t="str">
            <v>M1-1</v>
          </cell>
          <cell r="AC72" t="str">
            <v>M1-1</v>
          </cell>
          <cell r="AD72">
            <v>42851</v>
          </cell>
        </row>
        <row r="73">
          <cell r="B73" t="str">
            <v>H1705001</v>
          </cell>
          <cell r="C73" t="str">
            <v>Staff/ Nhân viên</v>
          </cell>
          <cell r="D73">
            <v>0</v>
          </cell>
          <cell r="E73" t="str">
            <v>Human Resource/ HCNS (Utility)</v>
          </cell>
          <cell r="F73">
            <v>0</v>
          </cell>
          <cell r="G73" t="str">
            <v>Triệu Thị Bích Hiếu</v>
          </cell>
          <cell r="H73" t="str">
            <v>Female</v>
          </cell>
          <cell r="I73">
            <v>30752</v>
          </cell>
          <cell r="J73" t="str">
            <v>Hà Nội</v>
          </cell>
          <cell r="K73" t="str">
            <v>Married</v>
          </cell>
          <cell r="L73" t="str">
            <v>Kinh</v>
          </cell>
          <cell r="M73" t="str">
            <v>Kiên Quyết, Dương Nội, Hà Đông, Hà Nội</v>
          </cell>
          <cell r="N73" t="str">
            <v>0383318588</v>
          </cell>
          <cell r="O73">
            <v>0</v>
          </cell>
          <cell r="P73">
            <v>0</v>
          </cell>
          <cell r="Q73" t="str">
            <v>001184039772</v>
          </cell>
          <cell r="R73" t="str">
            <v>28/08/2013</v>
          </cell>
          <cell r="S73" t="str">
            <v>Hà Nội</v>
          </cell>
          <cell r="T73" t="str">
            <v>700008384459</v>
          </cell>
          <cell r="U73" t="str">
            <v>Đại học ngoại ngữ - ĐHQG Hà Nội</v>
          </cell>
          <cell r="V73">
            <v>0</v>
          </cell>
          <cell r="W73">
            <v>0</v>
          </cell>
          <cell r="X73" t="str">
            <v>T5-3</v>
          </cell>
          <cell r="Y73" t="str">
            <v>T5-4</v>
          </cell>
          <cell r="Z73" t="str">
            <v>T6-1</v>
          </cell>
          <cell r="AA73" t="str">
            <v>T6-2</v>
          </cell>
          <cell r="AB73" t="str">
            <v>T6-3</v>
          </cell>
          <cell r="AC73" t="str">
            <v>T6-4</v>
          </cell>
          <cell r="AD73">
            <v>42858</v>
          </cell>
        </row>
        <row r="74">
          <cell r="B74" t="str">
            <v>H1706014</v>
          </cell>
          <cell r="C74" t="str">
            <v>Assistant leader/ Phó nhóm</v>
          </cell>
          <cell r="D74" t="str">
            <v>01/01/2018
19/09/2019
01/05/2021</v>
          </cell>
          <cell r="E74" t="str">
            <v>CSP Manufacturing/ Sản xuất CSP</v>
          </cell>
          <cell r="F74" t="str">
            <v>CSP 2</v>
          </cell>
          <cell r="G74" t="str">
            <v>Đinh Bá Thắng</v>
          </cell>
          <cell r="H74" t="str">
            <v>Male</v>
          </cell>
          <cell r="I74">
            <v>32476</v>
          </cell>
          <cell r="J74" t="str">
            <v>Bắc Ninh</v>
          </cell>
          <cell r="K74" t="str">
            <v>Married</v>
          </cell>
          <cell r="L74" t="str">
            <v>Kinh</v>
          </cell>
          <cell r="M74" t="str">
            <v>Doãn Thượng, Xuân Lâm, Thuận Thành, Bắc Ninh</v>
          </cell>
          <cell r="N74" t="str">
            <v>0974349794</v>
          </cell>
          <cell r="O74">
            <v>0</v>
          </cell>
          <cell r="P74">
            <v>0</v>
          </cell>
          <cell r="Q74" t="str">
            <v>125222419</v>
          </cell>
          <cell r="R74" t="str">
            <v>18/04/2011</v>
          </cell>
          <cell r="S74" t="str">
            <v xml:space="preserve"> Bắc Ninh</v>
          </cell>
          <cell r="T74" t="str">
            <v>700003928597</v>
          </cell>
          <cell r="U74" t="str">
            <v>Hanoi Open University</v>
          </cell>
          <cell r="V74">
            <v>0</v>
          </cell>
          <cell r="W74">
            <v>0</v>
          </cell>
          <cell r="X74" t="str">
            <v>M4-3</v>
          </cell>
          <cell r="Y74" t="str">
            <v>M4-4</v>
          </cell>
          <cell r="Z74" t="str">
            <v>M5-1</v>
          </cell>
          <cell r="AA74" t="str">
            <v>M5-2</v>
          </cell>
          <cell r="AB74" t="str">
            <v>M5-3</v>
          </cell>
          <cell r="AC74" t="str">
            <v>M5-4</v>
          </cell>
          <cell r="AD74">
            <v>42898</v>
          </cell>
        </row>
        <row r="75">
          <cell r="B75" t="str">
            <v>H1706015</v>
          </cell>
          <cell r="C75" t="str">
            <v>Engineer supervisor/ Giám sát kỹ thuật</v>
          </cell>
          <cell r="D75">
            <v>0</v>
          </cell>
          <cell r="E75" t="str">
            <v>Human Resource/ HCNS (Utility)</v>
          </cell>
          <cell r="F75">
            <v>0</v>
          </cell>
          <cell r="G75" t="str">
            <v>Nguyễn Văn Hảo</v>
          </cell>
          <cell r="H75" t="str">
            <v>Male</v>
          </cell>
          <cell r="I75">
            <v>29932</v>
          </cell>
          <cell r="J75" t="str">
            <v>Hà Nội</v>
          </cell>
          <cell r="K75" t="str">
            <v>Married</v>
          </cell>
          <cell r="L75" t="str">
            <v>Kinh</v>
          </cell>
          <cell r="M75" t="str">
            <v>Xuân Dục, Yên Thường, Gia Lâm, Hà Nội</v>
          </cell>
          <cell r="N75" t="str">
            <v>0976184224</v>
          </cell>
          <cell r="O75">
            <v>0</v>
          </cell>
          <cell r="P75">
            <v>0</v>
          </cell>
          <cell r="Q75" t="str">
            <v>001081005926</v>
          </cell>
          <cell r="R75" t="str">
            <v>09/03/2015</v>
          </cell>
          <cell r="S75" t="str">
            <v>Cục trưởng cục cảnh sát</v>
          </cell>
          <cell r="T75" t="str">
            <v>700008600920</v>
          </cell>
          <cell r="U75" t="str">
            <v>Đại Học Bách Khoa Hà Nội</v>
          </cell>
          <cell r="V75">
            <v>0</v>
          </cell>
          <cell r="W75">
            <v>0</v>
          </cell>
          <cell r="X75" t="str">
            <v>M4-2</v>
          </cell>
          <cell r="Y75" t="str">
            <v>M4-3</v>
          </cell>
          <cell r="Z75" t="str">
            <v>M4-4</v>
          </cell>
          <cell r="AA75" t="str">
            <v>M5-1</v>
          </cell>
          <cell r="AB75" t="str">
            <v>M5-2</v>
          </cell>
          <cell r="AC75" t="str">
            <v>M5-3</v>
          </cell>
          <cell r="AD75">
            <v>42898</v>
          </cell>
        </row>
        <row r="76">
          <cell r="B76" t="str">
            <v>H1706016</v>
          </cell>
          <cell r="C76" t="str">
            <v>Operator/ Công nhân</v>
          </cell>
          <cell r="D76">
            <v>0</v>
          </cell>
          <cell r="E76" t="str">
            <v>LFEM Manufacturing/ Sản xuất LFEM</v>
          </cell>
          <cell r="F76">
            <v>0</v>
          </cell>
          <cell r="G76" t="str">
            <v>Lương Thị Lệ</v>
          </cell>
          <cell r="H76" t="str">
            <v>Female</v>
          </cell>
          <cell r="I76">
            <v>34869</v>
          </cell>
          <cell r="J76" t="str">
            <v>Thanh Hóa</v>
          </cell>
          <cell r="K76" t="str">
            <v>Single</v>
          </cell>
          <cell r="L76" t="str">
            <v>Thái</v>
          </cell>
          <cell r="M76" t="str">
            <v>Thành Nàng, Tân Thành, Thường Xuân, Thanh Hóa</v>
          </cell>
          <cell r="N76" t="str">
            <v>0977617536</v>
          </cell>
          <cell r="O76">
            <v>0</v>
          </cell>
          <cell r="P76">
            <v>0</v>
          </cell>
          <cell r="Q76" t="str">
            <v>174893867</v>
          </cell>
          <cell r="R76" t="str">
            <v>18/02/2013</v>
          </cell>
          <cell r="S76" t="str">
            <v>Thanh Hóa</v>
          </cell>
          <cell r="T76" t="str">
            <v>700006732664</v>
          </cell>
          <cell r="U76" t="str">
            <v>High School</v>
          </cell>
          <cell r="V76">
            <v>0</v>
          </cell>
          <cell r="W76">
            <v>0</v>
          </cell>
          <cell r="X76" t="str">
            <v>M1-1</v>
          </cell>
          <cell r="Y76" t="str">
            <v>M1-1</v>
          </cell>
          <cell r="Z76" t="str">
            <v>M1-1</v>
          </cell>
          <cell r="AA76" t="str">
            <v>M1-1</v>
          </cell>
          <cell r="AB76" t="str">
            <v>M1-1</v>
          </cell>
          <cell r="AC76" t="str">
            <v>M1-1</v>
          </cell>
          <cell r="AD76">
            <v>42899</v>
          </cell>
        </row>
        <row r="77">
          <cell r="B77" t="str">
            <v>H1707010</v>
          </cell>
          <cell r="C77" t="str">
            <v>Operator/ Công nhân</v>
          </cell>
          <cell r="D77">
            <v>0</v>
          </cell>
          <cell r="E77" t="str">
            <v>SMT Manufacturing/ Sản xuất SMT</v>
          </cell>
          <cell r="F77" t="str">
            <v>IOT</v>
          </cell>
          <cell r="G77" t="str">
            <v>Hà Thị Hạnh</v>
          </cell>
          <cell r="H77" t="str">
            <v>Female</v>
          </cell>
          <cell r="I77">
            <v>35753</v>
          </cell>
          <cell r="J77" t="str">
            <v>Thanh Hóa</v>
          </cell>
          <cell r="K77" t="str">
            <v>Single</v>
          </cell>
          <cell r="L77" t="str">
            <v>Thái</v>
          </cell>
          <cell r="M77" t="str">
            <v>Thành Nàng, Tân Thành, Thường Xuân, Thanh Hóa</v>
          </cell>
          <cell r="N77" t="str">
            <v>0373503810</v>
          </cell>
          <cell r="O77">
            <v>0</v>
          </cell>
          <cell r="P77">
            <v>0</v>
          </cell>
          <cell r="Q77" t="str">
            <v>038197025476</v>
          </cell>
          <cell r="R77">
            <v>44389</v>
          </cell>
          <cell r="S77" t="str">
            <v>Cục trưởng cục cảnh sát quản lý hành chính về trật tự xã hội</v>
          </cell>
          <cell r="T77" t="str">
            <v>700006733201</v>
          </cell>
          <cell r="U77" t="str">
            <v>High School</v>
          </cell>
          <cell r="V77">
            <v>0</v>
          </cell>
          <cell r="W77">
            <v>0</v>
          </cell>
          <cell r="X77" t="str">
            <v>M1-1</v>
          </cell>
          <cell r="Y77" t="str">
            <v>M1-1</v>
          </cell>
          <cell r="Z77" t="str">
            <v>M1-1</v>
          </cell>
          <cell r="AA77" t="str">
            <v>M1-1</v>
          </cell>
          <cell r="AB77" t="str">
            <v>M1-1</v>
          </cell>
          <cell r="AC77" t="str">
            <v>M1-1</v>
          </cell>
          <cell r="AD77">
            <v>42920</v>
          </cell>
        </row>
        <row r="78">
          <cell r="B78" t="str">
            <v>H1707014</v>
          </cell>
          <cell r="C78" t="str">
            <v>Operator/ Công nhân</v>
          </cell>
          <cell r="D78">
            <v>0</v>
          </cell>
          <cell r="E78" t="str">
            <v>SMT Inovation/ Chất lượng SMT</v>
          </cell>
          <cell r="F78" t="str">
            <v>LFEM</v>
          </cell>
          <cell r="G78" t="str">
            <v>Nguyễn Thị Nga</v>
          </cell>
          <cell r="H78" t="str">
            <v>Female</v>
          </cell>
          <cell r="I78">
            <v>35741</v>
          </cell>
          <cell r="J78" t="str">
            <v>Bắc Ninh</v>
          </cell>
          <cell r="K78" t="str">
            <v>Married</v>
          </cell>
          <cell r="L78" t="str">
            <v>Kinh</v>
          </cell>
          <cell r="M78" t="str">
            <v>Đinh, Tri Phương, Tiên Du, Bắc Ninh</v>
          </cell>
          <cell r="N78" t="str">
            <v>0383941593</v>
          </cell>
          <cell r="O78">
            <v>0</v>
          </cell>
          <cell r="P78">
            <v>0</v>
          </cell>
          <cell r="Q78" t="str">
            <v>125678177</v>
          </cell>
          <cell r="R78" t="str">
            <v>13/01/2012</v>
          </cell>
          <cell r="S78" t="str">
            <v>Bắc Ninh</v>
          </cell>
          <cell r="T78">
            <v>700008749750</v>
          </cell>
          <cell r="U78" t="str">
            <v>High School</v>
          </cell>
          <cell r="V78">
            <v>0</v>
          </cell>
          <cell r="W78">
            <v>0</v>
          </cell>
          <cell r="X78" t="str">
            <v>M1-1</v>
          </cell>
          <cell r="Y78" t="str">
            <v>M1-1</v>
          </cell>
          <cell r="Z78" t="str">
            <v>M1-1</v>
          </cell>
          <cell r="AA78" t="str">
            <v>M1-1</v>
          </cell>
          <cell r="AB78" t="str">
            <v>M1-1</v>
          </cell>
          <cell r="AC78" t="str">
            <v>M1-1</v>
          </cell>
          <cell r="AD78">
            <v>42921</v>
          </cell>
        </row>
        <row r="79">
          <cell r="B79" t="str">
            <v>H1707033</v>
          </cell>
          <cell r="C79" t="str">
            <v>Operator/ Công nhân</v>
          </cell>
          <cell r="D79">
            <v>0</v>
          </cell>
          <cell r="E79" t="str">
            <v>SMT Manufacturing/ Sản xuất SMT</v>
          </cell>
          <cell r="F79" t="str">
            <v>IOT</v>
          </cell>
          <cell r="G79" t="str">
            <v>Hoàng Thị Hằng</v>
          </cell>
          <cell r="H79" t="str">
            <v>Female</v>
          </cell>
          <cell r="I79">
            <v>35437</v>
          </cell>
          <cell r="J79" t="str">
            <v>Lạng Sơn</v>
          </cell>
          <cell r="K79" t="str">
            <v>Single</v>
          </cell>
          <cell r="L79" t="str">
            <v>Tày</v>
          </cell>
          <cell r="M79" t="str">
            <v>Đông Khao, Vạn Linh, Chi Lăng, Lạng Sơn</v>
          </cell>
          <cell r="N79" t="str">
            <v>0398289504</v>
          </cell>
          <cell r="O79">
            <v>0</v>
          </cell>
          <cell r="P79">
            <v>0</v>
          </cell>
          <cell r="Q79" t="str">
            <v>082287830</v>
          </cell>
          <cell r="R79" t="str">
            <v>30/09/2012</v>
          </cell>
          <cell r="S79" t="str">
            <v>Lạng Sơn</v>
          </cell>
          <cell r="T79">
            <v>700004944106</v>
          </cell>
          <cell r="U79" t="str">
            <v>High School</v>
          </cell>
          <cell r="V79">
            <v>0</v>
          </cell>
          <cell r="W79">
            <v>0</v>
          </cell>
          <cell r="X79" t="str">
            <v>M1-1</v>
          </cell>
          <cell r="Y79" t="str">
            <v>M1-1</v>
          </cell>
          <cell r="Z79" t="str">
            <v>M1-1</v>
          </cell>
          <cell r="AA79" t="str">
            <v>M1-1</v>
          </cell>
          <cell r="AB79" t="str">
            <v>M1-1</v>
          </cell>
          <cell r="AC79" t="str">
            <v>M1-1</v>
          </cell>
          <cell r="AD79">
            <v>42937</v>
          </cell>
        </row>
        <row r="80">
          <cell r="B80" t="str">
            <v>H1707044</v>
          </cell>
          <cell r="C80" t="str">
            <v>Engineer shift leader/ Tổ trưởng kỹ thuật</v>
          </cell>
          <cell r="D80">
            <v>0</v>
          </cell>
          <cell r="E80" t="str">
            <v>Quality Control/ QL Chất lượng (FQC)</v>
          </cell>
          <cell r="F80">
            <v>0</v>
          </cell>
          <cell r="G80" t="str">
            <v>Nhữ Thị Hạnh</v>
          </cell>
          <cell r="H80" t="str">
            <v>Female</v>
          </cell>
          <cell r="I80">
            <v>34114</v>
          </cell>
          <cell r="J80" t="str">
            <v>Thái Nguyên</v>
          </cell>
          <cell r="K80" t="str">
            <v>Single</v>
          </cell>
          <cell r="L80" t="str">
            <v>Kinh</v>
          </cell>
          <cell r="M80" t="str">
            <v>Thanh Lương, Tân Hòa, Phú Bình, Thái Nguyên</v>
          </cell>
          <cell r="N80" t="str">
            <v>0393541145</v>
          </cell>
          <cell r="O80">
            <v>0</v>
          </cell>
          <cell r="P80">
            <v>0</v>
          </cell>
          <cell r="Q80" t="str">
            <v>091810917</v>
          </cell>
          <cell r="R80" t="str">
            <v>06/08/2015</v>
          </cell>
          <cell r="S80" t="str">
            <v>Thái Nguyên</v>
          </cell>
          <cell r="T80" t="str">
            <v>700008928028</v>
          </cell>
          <cell r="U80" t="str">
            <v>Đại học kỹ thuật công nghiệp Thái Nguyên</v>
          </cell>
          <cell r="V80">
            <v>0</v>
          </cell>
          <cell r="W80">
            <v>0</v>
          </cell>
          <cell r="X80" t="str">
            <v>M3-1</v>
          </cell>
          <cell r="Y80" t="str">
            <v>M3-1</v>
          </cell>
          <cell r="Z80" t="str">
            <v>M3-2</v>
          </cell>
          <cell r="AA80" t="str">
            <v>M3-3</v>
          </cell>
          <cell r="AB80" t="str">
            <v>M3-4</v>
          </cell>
          <cell r="AC80" t="str">
            <v>M4-2</v>
          </cell>
          <cell r="AD80">
            <v>42941</v>
          </cell>
        </row>
        <row r="81">
          <cell r="B81" t="str">
            <v>H1707047</v>
          </cell>
          <cell r="C81" t="str">
            <v>Operator/ Công nhân</v>
          </cell>
          <cell r="D81">
            <v>0</v>
          </cell>
          <cell r="E81" t="str">
            <v>LFEM Manufacturing/ Sản xuất LFEM</v>
          </cell>
          <cell r="F81">
            <v>0</v>
          </cell>
          <cell r="G81" t="str">
            <v>Cao Thị Phượng</v>
          </cell>
          <cell r="H81" t="str">
            <v>Female</v>
          </cell>
          <cell r="I81">
            <v>35798</v>
          </cell>
          <cell r="J81" t="str">
            <v>Hòa Bình</v>
          </cell>
          <cell r="K81" t="str">
            <v>Single</v>
          </cell>
          <cell r="L81" t="str">
            <v>Kinh</v>
          </cell>
          <cell r="M81" t="str">
            <v>Hoàng Tiến, Thung Khe, Mai Châu, Hòa Bình</v>
          </cell>
          <cell r="N81" t="str">
            <v>0981408400</v>
          </cell>
          <cell r="O81">
            <v>0</v>
          </cell>
          <cell r="P81">
            <v>0</v>
          </cell>
          <cell r="Q81" t="str">
            <v>113723599</v>
          </cell>
          <cell r="R81" t="str">
            <v>06/11/2015</v>
          </cell>
          <cell r="S81" t="str">
            <v>Hòa Bình</v>
          </cell>
          <cell r="T81" t="str">
            <v>700008920030</v>
          </cell>
          <cell r="U81" t="str">
            <v>High School</v>
          </cell>
          <cell r="V81">
            <v>0</v>
          </cell>
          <cell r="W81">
            <v>0</v>
          </cell>
          <cell r="X81" t="str">
            <v>M1-1</v>
          </cell>
          <cell r="Y81" t="str">
            <v>M1-1</v>
          </cell>
          <cell r="Z81" t="str">
            <v>M1-1</v>
          </cell>
          <cell r="AA81" t="str">
            <v>M1-1</v>
          </cell>
          <cell r="AB81" t="str">
            <v>M1-1</v>
          </cell>
          <cell r="AC81" t="str">
            <v>M1-1</v>
          </cell>
          <cell r="AD81">
            <v>42944</v>
          </cell>
        </row>
        <row r="82">
          <cell r="B82" t="str">
            <v>H1708010</v>
          </cell>
          <cell r="C82" t="str">
            <v>Operator/ Công nhân</v>
          </cell>
          <cell r="D82">
            <v>0</v>
          </cell>
          <cell r="E82" t="str">
            <v>LFEM Manufacturing/ Sản xuất LFEM</v>
          </cell>
          <cell r="F82">
            <v>0</v>
          </cell>
          <cell r="G82" t="str">
            <v>Đào Trung Thủy</v>
          </cell>
          <cell r="H82" t="str">
            <v>Male</v>
          </cell>
          <cell r="I82">
            <v>35234</v>
          </cell>
          <cell r="J82" t="str">
            <v>Tuyên Quang</v>
          </cell>
          <cell r="K82" t="str">
            <v>Single</v>
          </cell>
          <cell r="L82" t="str">
            <v>Kinh</v>
          </cell>
          <cell r="M82" t="str">
            <v>Khun Vai, Phú Bình, Chiêm Hóa, Tuyên Quang</v>
          </cell>
          <cell r="N82" t="str">
            <v>0963006930</v>
          </cell>
          <cell r="O82">
            <v>0</v>
          </cell>
          <cell r="P82">
            <v>0</v>
          </cell>
          <cell r="Q82" t="str">
            <v>071013679</v>
          </cell>
          <cell r="R82" t="str">
            <v>20/10/2012</v>
          </cell>
          <cell r="S82" t="str">
            <v>Tuyên Quang</v>
          </cell>
          <cell r="T82" t="str">
            <v>700009029410</v>
          </cell>
          <cell r="U82" t="str">
            <v>High School</v>
          </cell>
          <cell r="V82">
            <v>0</v>
          </cell>
          <cell r="W82">
            <v>0</v>
          </cell>
          <cell r="X82" t="str">
            <v>M1-1</v>
          </cell>
          <cell r="Y82" t="str">
            <v>M1-1</v>
          </cell>
          <cell r="Z82" t="str">
            <v>M1-1</v>
          </cell>
          <cell r="AA82" t="str">
            <v>M1-1</v>
          </cell>
          <cell r="AB82" t="str">
            <v>M1-1</v>
          </cell>
          <cell r="AC82" t="str">
            <v>M1-1</v>
          </cell>
          <cell r="AD82">
            <v>42951</v>
          </cell>
        </row>
        <row r="83">
          <cell r="B83" t="str">
            <v>H1708023</v>
          </cell>
          <cell r="C83" t="str">
            <v>Staff/ Nhân viên</v>
          </cell>
          <cell r="D83">
            <v>0</v>
          </cell>
          <cell r="E83" t="str">
            <v>LFEM Technology/ Kỹ thuật LFEM</v>
          </cell>
          <cell r="F83">
            <v>0</v>
          </cell>
          <cell r="G83" t="str">
            <v>Đặng Công Hoàn</v>
          </cell>
          <cell r="H83" t="str">
            <v>Male</v>
          </cell>
          <cell r="I83">
            <v>35027</v>
          </cell>
          <cell r="J83" t="str">
            <v>Bắc Ninh</v>
          </cell>
          <cell r="K83" t="str">
            <v>Single</v>
          </cell>
          <cell r="L83" t="str">
            <v>Kinh</v>
          </cell>
          <cell r="M83" t="str">
            <v>Cao Đình, Tri Phương, Tiên Du, Bắc Ninh</v>
          </cell>
          <cell r="N83" t="str">
            <v>0353041257</v>
          </cell>
          <cell r="O83">
            <v>0</v>
          </cell>
          <cell r="P83">
            <v>0</v>
          </cell>
          <cell r="Q83" t="str">
            <v>125678126</v>
          </cell>
          <cell r="R83" t="str">
            <v>13/01/2012</v>
          </cell>
          <cell r="S83" t="str">
            <v>Bắc Ninh</v>
          </cell>
          <cell r="T83">
            <v>700009088783</v>
          </cell>
          <cell r="U83" t="str">
            <v>Đại học công nghiệp Hà Nội</v>
          </cell>
          <cell r="V83">
            <v>0</v>
          </cell>
          <cell r="W83">
            <v>0</v>
          </cell>
          <cell r="X83" t="str">
            <v>M3-1</v>
          </cell>
          <cell r="Y83" t="str">
            <v>M3-1</v>
          </cell>
          <cell r="Z83" t="str">
            <v>M3-2</v>
          </cell>
          <cell r="AA83" t="str">
            <v>M3-3</v>
          </cell>
          <cell r="AB83" t="str">
            <v>M3-4</v>
          </cell>
          <cell r="AC83" t="str">
            <v>M4-2</v>
          </cell>
          <cell r="AD83">
            <v>42961</v>
          </cell>
        </row>
        <row r="84">
          <cell r="B84" t="str">
            <v>H1708024</v>
          </cell>
          <cell r="C84" t="str">
            <v>Staff/ Nhân viên</v>
          </cell>
          <cell r="D84">
            <v>0</v>
          </cell>
          <cell r="E84" t="str">
            <v>LFEM Technology/ Kỹ thuật LFEM</v>
          </cell>
          <cell r="F84">
            <v>0</v>
          </cell>
          <cell r="G84" t="str">
            <v>Đào Văn Sơn</v>
          </cell>
          <cell r="H84" t="str">
            <v>Male</v>
          </cell>
          <cell r="I84">
            <v>34876</v>
          </cell>
          <cell r="J84" t="str">
            <v>Bắc Ninh</v>
          </cell>
          <cell r="K84" t="str">
            <v>Single</v>
          </cell>
          <cell r="L84" t="str">
            <v>Kinh</v>
          </cell>
          <cell r="M84" t="str">
            <v>Đại Thượng, Đại Đồng, Tiên Du, Bắc Ninh</v>
          </cell>
          <cell r="N84" t="str">
            <v>0367954523</v>
          </cell>
          <cell r="O84">
            <v>0</v>
          </cell>
          <cell r="P84">
            <v>0</v>
          </cell>
          <cell r="Q84" t="str">
            <v>125601404</v>
          </cell>
          <cell r="R84" t="str">
            <v>27/10/2010</v>
          </cell>
          <cell r="S84" t="str">
            <v>Bắc Ninh</v>
          </cell>
          <cell r="T84">
            <v>700009088791</v>
          </cell>
          <cell r="U84" t="str">
            <v>Đại học kinh tế kỹ thuật công nghiệp</v>
          </cell>
          <cell r="V84">
            <v>0</v>
          </cell>
          <cell r="W84">
            <v>0</v>
          </cell>
          <cell r="X84" t="str">
            <v>M3-1</v>
          </cell>
          <cell r="Y84" t="str">
            <v>M3-1</v>
          </cell>
          <cell r="Z84" t="str">
            <v>M3-2</v>
          </cell>
          <cell r="AA84" t="str">
            <v>M3-3</v>
          </cell>
          <cell r="AB84" t="str">
            <v>M3-4</v>
          </cell>
          <cell r="AC84" t="str">
            <v>M4-2</v>
          </cell>
          <cell r="AD84">
            <v>42961</v>
          </cell>
        </row>
        <row r="85">
          <cell r="B85" t="str">
            <v>H1708035</v>
          </cell>
          <cell r="C85" t="str">
            <v>Staff/ Nhân viên</v>
          </cell>
          <cell r="D85">
            <v>0</v>
          </cell>
          <cell r="E85" t="str">
            <v>Accounting/ Kế toán</v>
          </cell>
          <cell r="F85">
            <v>0</v>
          </cell>
          <cell r="G85" t="str">
            <v>Nguyễn Thị Hiệp</v>
          </cell>
          <cell r="H85" t="str">
            <v>Female</v>
          </cell>
          <cell r="I85">
            <v>33971</v>
          </cell>
          <cell r="J85" t="str">
            <v>Bắc Ninh</v>
          </cell>
          <cell r="K85" t="str">
            <v>Single</v>
          </cell>
          <cell r="L85" t="str">
            <v>Kinh</v>
          </cell>
          <cell r="M85" t="str">
            <v>Hoài Trung, Liên Bão, Tiên Du, Bắc Ninh</v>
          </cell>
          <cell r="N85" t="str">
            <v>0984700853</v>
          </cell>
          <cell r="O85">
            <v>0</v>
          </cell>
          <cell r="P85">
            <v>0</v>
          </cell>
          <cell r="Q85" t="str">
            <v>125574349</v>
          </cell>
          <cell r="R85" t="str">
            <v>18/02/2013</v>
          </cell>
          <cell r="S85" t="str">
            <v>Bắc Ninh</v>
          </cell>
          <cell r="T85" t="str">
            <v>700009152346</v>
          </cell>
          <cell r="U85" t="str">
            <v>Đại học kinh tế kỹ thuật Công Nghiệp</v>
          </cell>
          <cell r="V85">
            <v>0</v>
          </cell>
          <cell r="W85">
            <v>0</v>
          </cell>
          <cell r="X85" t="str">
            <v>M3-2</v>
          </cell>
          <cell r="Y85" t="str">
            <v>M3-2</v>
          </cell>
          <cell r="Z85" t="str">
            <v>M3-3</v>
          </cell>
          <cell r="AA85" t="str">
            <v>M4-1</v>
          </cell>
          <cell r="AB85" t="str">
            <v>M4-2</v>
          </cell>
          <cell r="AC85" t="str">
            <v>M4-3</v>
          </cell>
          <cell r="AD85">
            <v>42970</v>
          </cell>
        </row>
        <row r="86">
          <cell r="B86" t="str">
            <v>H1708040</v>
          </cell>
          <cell r="C86" t="str">
            <v>Operator/ Công nhân</v>
          </cell>
          <cell r="D86">
            <v>0</v>
          </cell>
          <cell r="E86" t="str">
            <v>SMT Manufacturing/ Sản xuất SMT</v>
          </cell>
          <cell r="F86" t="str">
            <v>IOT</v>
          </cell>
          <cell r="G86" t="str">
            <v>Hoàng Thị Hiệp</v>
          </cell>
          <cell r="H86" t="str">
            <v>Female</v>
          </cell>
          <cell r="I86">
            <v>34378</v>
          </cell>
          <cell r="J86" t="str">
            <v>Lạng Sơn</v>
          </cell>
          <cell r="K86" t="str">
            <v>Single</v>
          </cell>
          <cell r="L86" t="str">
            <v>Tày</v>
          </cell>
          <cell r="M86" t="str">
            <v>Làng Hang, Phương Giao, Võ Nhai, Thái Nguyên</v>
          </cell>
          <cell r="N86" t="str">
            <v>0962102154</v>
          </cell>
          <cell r="O86">
            <v>0</v>
          </cell>
          <cell r="P86">
            <v>0</v>
          </cell>
          <cell r="Q86" t="str">
            <v>082267084</v>
          </cell>
          <cell r="R86" t="str">
            <v>08/08/2017</v>
          </cell>
          <cell r="S86" t="str">
            <v>Lạng Sơn</v>
          </cell>
          <cell r="T86" t="str">
            <v>700009152500</v>
          </cell>
          <cell r="U86" t="str">
            <v>High School</v>
          </cell>
          <cell r="V86">
            <v>0</v>
          </cell>
          <cell r="W86">
            <v>0</v>
          </cell>
          <cell r="X86" t="str">
            <v>M1-1</v>
          </cell>
          <cell r="Y86" t="str">
            <v>M1-1</v>
          </cell>
          <cell r="Z86" t="str">
            <v>M1-1</v>
          </cell>
          <cell r="AA86" t="str">
            <v>M1-1</v>
          </cell>
          <cell r="AB86" t="str">
            <v>M1-1</v>
          </cell>
          <cell r="AC86" t="str">
            <v>M1-1</v>
          </cell>
          <cell r="AD86">
            <v>42977</v>
          </cell>
        </row>
        <row r="87">
          <cell r="B87" t="str">
            <v>H1709008</v>
          </cell>
          <cell r="C87" t="str">
            <v>Staff/ Nhân viên</v>
          </cell>
          <cell r="D87">
            <v>0</v>
          </cell>
          <cell r="E87" t="str">
            <v>Quality Control/ QL Chất lượng (OQC)</v>
          </cell>
          <cell r="F87" t="str">
            <v>LFEM</v>
          </cell>
          <cell r="G87" t="str">
            <v>Lê Thị Hằng</v>
          </cell>
          <cell r="H87" t="str">
            <v>Female</v>
          </cell>
          <cell r="I87">
            <v>34156</v>
          </cell>
          <cell r="J87" t="str">
            <v>Bắc Ninh</v>
          </cell>
          <cell r="K87" t="str">
            <v>Single</v>
          </cell>
          <cell r="L87" t="str">
            <v>Kinh</v>
          </cell>
          <cell r="M87" t="str">
            <v>Cao Đình, Tri Phương, Tiên Du, Bắc Ninh</v>
          </cell>
          <cell r="N87" t="str">
            <v>0348304979</v>
          </cell>
          <cell r="O87">
            <v>0</v>
          </cell>
          <cell r="P87">
            <v>0</v>
          </cell>
          <cell r="Q87" t="str">
            <v>125525512</v>
          </cell>
          <cell r="R87" t="str">
            <v>08/10/2009</v>
          </cell>
          <cell r="S87" t="str">
            <v>Bắc Ninh</v>
          </cell>
          <cell r="T87" t="str">
            <v>700012996852</v>
          </cell>
          <cell r="U87" t="str">
            <v>CĐ công nghiệp Hưng Yên</v>
          </cell>
          <cell r="V87">
            <v>0</v>
          </cell>
          <cell r="W87">
            <v>0</v>
          </cell>
          <cell r="X87" t="str">
            <v>M3-1</v>
          </cell>
          <cell r="Y87" t="str">
            <v>M3-1</v>
          </cell>
          <cell r="Z87" t="str">
            <v>M3-2</v>
          </cell>
          <cell r="AA87" t="str">
            <v>M3-3</v>
          </cell>
          <cell r="AB87" t="str">
            <v>M3-4</v>
          </cell>
          <cell r="AC87" t="str">
            <v>M4-2</v>
          </cell>
          <cell r="AD87">
            <v>42989</v>
          </cell>
        </row>
        <row r="88">
          <cell r="B88" t="str">
            <v>H1709012</v>
          </cell>
          <cell r="C88" t="str">
            <v>Supervisor/ Giám sát line</v>
          </cell>
          <cell r="D88" t="str">
            <v>01/01/2018</v>
          </cell>
          <cell r="E88" t="str">
            <v>LFEM Manufacturing/ Sản xuất LFEM</v>
          </cell>
          <cell r="F88">
            <v>0</v>
          </cell>
          <cell r="G88" t="str">
            <v>Nguyễn Thị Khuyên</v>
          </cell>
          <cell r="H88" t="str">
            <v>Female</v>
          </cell>
          <cell r="I88">
            <v>34364</v>
          </cell>
          <cell r="J88" t="str">
            <v>Hà Nội</v>
          </cell>
          <cell r="K88" t="str">
            <v>Single</v>
          </cell>
          <cell r="L88" t="str">
            <v>Kinh</v>
          </cell>
          <cell r="M88" t="str">
            <v>Cổ Thượng, Phương Đình, Đan Phượng, Hà Nội</v>
          </cell>
          <cell r="N88" t="str">
            <v>0978224873</v>
          </cell>
          <cell r="O88">
            <v>0</v>
          </cell>
          <cell r="P88">
            <v>0</v>
          </cell>
          <cell r="Q88" t="str">
            <v>001194007307</v>
          </cell>
          <cell r="R88" t="str">
            <v>01/11/2016</v>
          </cell>
          <cell r="S88" t="str">
            <v>Cục trưởng cục cảnh sát</v>
          </cell>
          <cell r="T88" t="str">
            <v>700009382774</v>
          </cell>
          <cell r="U88" t="str">
            <v>ĐH công nghiệp Hà Nội</v>
          </cell>
          <cell r="V88">
            <v>0</v>
          </cell>
          <cell r="W88">
            <v>0</v>
          </cell>
          <cell r="X88" t="str">
            <v>M3-1</v>
          </cell>
          <cell r="Y88" t="str">
            <v>M3-1</v>
          </cell>
          <cell r="Z88" t="str">
            <v>M3-2</v>
          </cell>
          <cell r="AA88" t="str">
            <v>M3-3</v>
          </cell>
          <cell r="AB88" t="str">
            <v>M3-4</v>
          </cell>
          <cell r="AC88" t="str">
            <v>M4-2</v>
          </cell>
          <cell r="AD88">
            <v>42991</v>
          </cell>
        </row>
        <row r="89">
          <cell r="B89" t="str">
            <v>H1709019</v>
          </cell>
          <cell r="C89" t="str">
            <v>Operator/ Công nhân</v>
          </cell>
          <cell r="D89">
            <v>0</v>
          </cell>
          <cell r="E89" t="str">
            <v>LFEM Manufacturing/ Sản xuất LFEM</v>
          </cell>
          <cell r="F89">
            <v>0</v>
          </cell>
          <cell r="G89" t="str">
            <v>Vi Thị Dung</v>
          </cell>
          <cell r="H89" t="str">
            <v>Female</v>
          </cell>
          <cell r="I89">
            <v>33496</v>
          </cell>
          <cell r="J89" t="str">
            <v>Nghệ An</v>
          </cell>
          <cell r="K89" t="str">
            <v>Single</v>
          </cell>
          <cell r="L89" t="str">
            <v>Thái</v>
          </cell>
          <cell r="M89" t="str">
            <v>Bản Bàng, Châu Lý, Quỳ Hợp, Nghệ An</v>
          </cell>
          <cell r="N89" t="str">
            <v>0364470847</v>
          </cell>
          <cell r="O89">
            <v>0</v>
          </cell>
          <cell r="P89">
            <v>0</v>
          </cell>
          <cell r="Q89" t="str">
            <v>187064558</v>
          </cell>
          <cell r="R89" t="str">
            <v>25/08/2017</v>
          </cell>
          <cell r="S89" t="str">
            <v>Nghệ An</v>
          </cell>
          <cell r="T89" t="str">
            <v>700009382895</v>
          </cell>
          <cell r="U89" t="str">
            <v>High School</v>
          </cell>
          <cell r="V89">
            <v>0</v>
          </cell>
          <cell r="W89">
            <v>0</v>
          </cell>
          <cell r="X89" t="str">
            <v>M1-1</v>
          </cell>
          <cell r="Y89" t="str">
            <v>M1-1</v>
          </cell>
          <cell r="Z89" t="str">
            <v>M1-1</v>
          </cell>
          <cell r="AA89" t="str">
            <v>M1-1</v>
          </cell>
          <cell r="AB89" t="str">
            <v>M1-1</v>
          </cell>
          <cell r="AC89" t="str">
            <v>M1-1</v>
          </cell>
          <cell r="AD89">
            <v>42996</v>
          </cell>
        </row>
        <row r="90">
          <cell r="B90" t="str">
            <v>H1709037</v>
          </cell>
          <cell r="C90" t="str">
            <v>Assistant leader/ Phó nhóm</v>
          </cell>
          <cell r="D90" t="str">
            <v>01/01/2018
19/09/2019
29/02/2020
01/05/2021</v>
          </cell>
          <cell r="E90" t="str">
            <v>WLP 1 Manufacturing/ Sản xuất WLP 1</v>
          </cell>
          <cell r="F90">
            <v>0</v>
          </cell>
          <cell r="G90" t="str">
            <v>Dương Thị Hồng Năm</v>
          </cell>
          <cell r="H90" t="str">
            <v>Female</v>
          </cell>
          <cell r="I90">
            <v>32991</v>
          </cell>
          <cell r="J90" t="str">
            <v>Phú Thọ</v>
          </cell>
          <cell r="K90" t="str">
            <v>Married</v>
          </cell>
          <cell r="L90" t="str">
            <v>Kinh</v>
          </cell>
          <cell r="M90" t="str">
            <v>Thọ Khê, Đông Thọ, Yên Phong, Bắc Ninh</v>
          </cell>
          <cell r="N90" t="str">
            <v>0974367923</v>
          </cell>
          <cell r="O90">
            <v>0</v>
          </cell>
          <cell r="P90">
            <v>0</v>
          </cell>
          <cell r="Q90" t="str">
            <v>132123205</v>
          </cell>
          <cell r="R90" t="str">
            <v>31/01/2012</v>
          </cell>
          <cell r="S90" t="str">
            <v>Phú Thọ</v>
          </cell>
          <cell r="T90" t="str">
            <v>700002959090</v>
          </cell>
          <cell r="U90" t="str">
            <v>ĐH KTCN Thái Nguyên</v>
          </cell>
          <cell r="V90">
            <v>0</v>
          </cell>
          <cell r="W90">
            <v>0</v>
          </cell>
          <cell r="X90" t="str">
            <v>M4-1</v>
          </cell>
          <cell r="Y90" t="str">
            <v>M4-1</v>
          </cell>
          <cell r="Z90" t="str">
            <v>M4-2</v>
          </cell>
          <cell r="AA90" t="str">
            <v>M4-3</v>
          </cell>
          <cell r="AB90" t="str">
            <v>M4-4</v>
          </cell>
          <cell r="AC90" t="str">
            <v>M5-1</v>
          </cell>
          <cell r="AD90">
            <v>43003</v>
          </cell>
        </row>
        <row r="91">
          <cell r="B91" t="str">
            <v>H1709038</v>
          </cell>
          <cell r="C91" t="str">
            <v>Engineer shift leader/ Tổ trưởng kỹ thuật</v>
          </cell>
          <cell r="D91" t="str">
            <v>19/09/2019</v>
          </cell>
          <cell r="E91" t="str">
            <v>WLP 1 Technology/ Kỹ thuật WLP 1</v>
          </cell>
          <cell r="F91">
            <v>0</v>
          </cell>
          <cell r="G91" t="str">
            <v>Nguyễn Văn Công</v>
          </cell>
          <cell r="H91" t="str">
            <v>Male</v>
          </cell>
          <cell r="I91">
            <v>33100</v>
          </cell>
          <cell r="J91" t="str">
            <v>Bắc Ninh</v>
          </cell>
          <cell r="K91" t="str">
            <v>Married</v>
          </cell>
          <cell r="L91" t="str">
            <v>Kinh</v>
          </cell>
          <cell r="M91" t="str">
            <v>Giáo, Tri Phương, Tiên Du, Bắc Ninh</v>
          </cell>
          <cell r="N91" t="str">
            <v>0965564293</v>
          </cell>
          <cell r="O91">
            <v>0</v>
          </cell>
          <cell r="P91">
            <v>0</v>
          </cell>
          <cell r="Q91" t="str">
            <v>125458720</v>
          </cell>
          <cell r="R91" t="str">
            <v>19/09/2008</v>
          </cell>
          <cell r="S91" t="str">
            <v>Bắc Ninh</v>
          </cell>
          <cell r="T91" t="str">
            <v>700009382960</v>
          </cell>
          <cell r="U91" t="str">
            <v>ĐH công nghiệp Hà Nội</v>
          </cell>
          <cell r="V91">
            <v>0</v>
          </cell>
          <cell r="W91">
            <v>0</v>
          </cell>
          <cell r="X91" t="str">
            <v>M4-1</v>
          </cell>
          <cell r="Y91" t="str">
            <v>M4-1</v>
          </cell>
          <cell r="Z91" t="str">
            <v>M4-2</v>
          </cell>
          <cell r="AA91" t="str">
            <v>M4-3</v>
          </cell>
          <cell r="AB91" t="str">
            <v>M4-4</v>
          </cell>
          <cell r="AC91" t="str">
            <v>M5-1</v>
          </cell>
          <cell r="AD91">
            <v>43003</v>
          </cell>
        </row>
        <row r="92">
          <cell r="B92" t="str">
            <v>H1709040</v>
          </cell>
          <cell r="C92" t="str">
            <v>Staff/ Nhân viên - Mạ</v>
          </cell>
          <cell r="D92" t="str">
            <v>19/09/2019</v>
          </cell>
          <cell r="E92" t="str">
            <v>WLP 1 Technology/ Kỹ thuật WLP 1</v>
          </cell>
          <cell r="F92">
            <v>0</v>
          </cell>
          <cell r="G92" t="str">
            <v>Lê Ngọc Tân</v>
          </cell>
          <cell r="H92" t="str">
            <v>Male</v>
          </cell>
          <cell r="I92">
            <v>34793</v>
          </cell>
          <cell r="J92" t="str">
            <v>Bắc Ninh</v>
          </cell>
          <cell r="K92" t="str">
            <v>Single</v>
          </cell>
          <cell r="L92" t="str">
            <v>Kinh</v>
          </cell>
          <cell r="M92" t="str">
            <v>Mẫn Xá, Văn Môn, Yên Phong, Bắc Ninh</v>
          </cell>
          <cell r="N92" t="str">
            <v>0393026905</v>
          </cell>
          <cell r="O92">
            <v>0</v>
          </cell>
          <cell r="P92">
            <v>0</v>
          </cell>
          <cell r="Q92" t="str">
            <v>125569383</v>
          </cell>
          <cell r="R92" t="str">
            <v>13/04/2010</v>
          </cell>
          <cell r="S92" t="str">
            <v>Bắc Ninh</v>
          </cell>
          <cell r="T92" t="str">
            <v>700009382984</v>
          </cell>
          <cell r="U92" t="str">
            <v>ĐH công nghiệp Hà Nội</v>
          </cell>
          <cell r="V92">
            <v>0</v>
          </cell>
          <cell r="W92">
            <v>0</v>
          </cell>
          <cell r="X92" t="str">
            <v>M3-1</v>
          </cell>
          <cell r="Y92" t="str">
            <v>M3-1</v>
          </cell>
          <cell r="Z92" t="str">
            <v>M3-2</v>
          </cell>
          <cell r="AA92" t="str">
            <v>M3-3</v>
          </cell>
          <cell r="AB92" t="str">
            <v>M3-4</v>
          </cell>
          <cell r="AC92" t="str">
            <v>M4-2</v>
          </cell>
          <cell r="AD92">
            <v>43003</v>
          </cell>
        </row>
        <row r="93">
          <cell r="B93" t="str">
            <v>H1710005</v>
          </cell>
          <cell r="C93" t="str">
            <v>Engineer supervisor/ Giám sát kỹ thuật</v>
          </cell>
          <cell r="D93">
            <v>0</v>
          </cell>
          <cell r="E93" t="str">
            <v>Human Resource/ HCNS (Utility)</v>
          </cell>
          <cell r="F93">
            <v>0</v>
          </cell>
          <cell r="G93" t="str">
            <v>Nguyễn Trọng Giang</v>
          </cell>
          <cell r="H93" t="str">
            <v>Male</v>
          </cell>
          <cell r="I93">
            <v>31726</v>
          </cell>
          <cell r="J93" t="str">
            <v>Hà Nam</v>
          </cell>
          <cell r="K93" t="str">
            <v>Married</v>
          </cell>
          <cell r="L93" t="str">
            <v>Kinh</v>
          </cell>
          <cell r="M93" t="str">
            <v>Do Đạo, Nhân Thịnh, Lý Nhân, Hà Nam</v>
          </cell>
          <cell r="N93" t="str">
            <v>0976844858</v>
          </cell>
          <cell r="O93">
            <v>0</v>
          </cell>
          <cell r="P93">
            <v>0</v>
          </cell>
          <cell r="Q93" t="str">
            <v>168203246</v>
          </cell>
          <cell r="R93" t="str">
            <v>26/07/2007</v>
          </cell>
          <cell r="S93" t="str">
            <v>Hà Nam</v>
          </cell>
          <cell r="T93" t="str">
            <v>700009493269</v>
          </cell>
          <cell r="U93" t="str">
            <v>ĐH Sư Phạm KT Nam Định</v>
          </cell>
          <cell r="V93">
            <v>0</v>
          </cell>
          <cell r="W93">
            <v>0</v>
          </cell>
          <cell r="X93" t="str">
            <v>M4-3</v>
          </cell>
          <cell r="Y93" t="str">
            <v>M4-3</v>
          </cell>
          <cell r="Z93" t="str">
            <v>M4-4</v>
          </cell>
          <cell r="AA93" t="str">
            <v>M5-1</v>
          </cell>
          <cell r="AB93" t="str">
            <v>M5-2</v>
          </cell>
          <cell r="AC93" t="str">
            <v>M5-3</v>
          </cell>
          <cell r="AD93">
            <v>43010</v>
          </cell>
        </row>
        <row r="94">
          <cell r="B94" t="str">
            <v>H1710009</v>
          </cell>
          <cell r="C94" t="str">
            <v>Operator/ Công nhân</v>
          </cell>
          <cell r="D94">
            <v>0</v>
          </cell>
          <cell r="E94" t="str">
            <v>SMT Manufacturing/ Sản xuất SMT</v>
          </cell>
          <cell r="F94" t="str">
            <v>LFEM</v>
          </cell>
          <cell r="G94" t="str">
            <v>Nguyễn Thị Thủy</v>
          </cell>
          <cell r="H94" t="str">
            <v>Female</v>
          </cell>
          <cell r="I94">
            <v>34265</v>
          </cell>
          <cell r="J94" t="str">
            <v>Bắc Ninh</v>
          </cell>
          <cell r="K94" t="str">
            <v>Married</v>
          </cell>
          <cell r="L94" t="str">
            <v>Kinh</v>
          </cell>
          <cell r="M94" t="str">
            <v>Lương, Tri Phương, Tiên Du, Bắc Ninh</v>
          </cell>
          <cell r="N94" t="str">
            <v>0369712089</v>
          </cell>
          <cell r="O94">
            <v>0</v>
          </cell>
          <cell r="P94">
            <v>0</v>
          </cell>
          <cell r="Q94" t="str">
            <v>125525559</v>
          </cell>
          <cell r="R94" t="str">
            <v>08/10/2009</v>
          </cell>
          <cell r="S94" t="str">
            <v>Bắc Ninh</v>
          </cell>
          <cell r="T94" t="str">
            <v>700003675293</v>
          </cell>
          <cell r="U94" t="str">
            <v>High School</v>
          </cell>
          <cell r="V94">
            <v>0</v>
          </cell>
          <cell r="W94">
            <v>0</v>
          </cell>
          <cell r="X94" t="str">
            <v>M1-1</v>
          </cell>
          <cell r="Y94" t="str">
            <v>M1-1</v>
          </cell>
          <cell r="Z94" t="str">
            <v>M1-1</v>
          </cell>
          <cell r="AA94" t="str">
            <v>M1-1</v>
          </cell>
          <cell r="AB94" t="str">
            <v>M1-1</v>
          </cell>
          <cell r="AC94" t="str">
            <v>M1-1</v>
          </cell>
          <cell r="AD94">
            <v>43013</v>
          </cell>
        </row>
        <row r="95">
          <cell r="B95" t="str">
            <v>H1710027</v>
          </cell>
          <cell r="C95" t="str">
            <v>Operator/ Công nhân</v>
          </cell>
          <cell r="D95">
            <v>0</v>
          </cell>
          <cell r="E95" t="str">
            <v>SMT Manufacturing/ Sản xuất SMT</v>
          </cell>
          <cell r="F95" t="str">
            <v>IOT</v>
          </cell>
          <cell r="G95" t="str">
            <v>Nguyễn Thị Hồng</v>
          </cell>
          <cell r="H95" t="str">
            <v>Female</v>
          </cell>
          <cell r="I95">
            <v>35327</v>
          </cell>
          <cell r="J95" t="str">
            <v>Hòa Bình</v>
          </cell>
          <cell r="K95" t="str">
            <v>Single</v>
          </cell>
          <cell r="L95" t="str">
            <v>Kinh</v>
          </cell>
          <cell r="M95" t="str">
            <v>Quyền Chương, Cao Thắng, Lương Sơn, Hòa Bình</v>
          </cell>
          <cell r="N95" t="str">
            <v>0981314496</v>
          </cell>
          <cell r="O95">
            <v>0</v>
          </cell>
          <cell r="P95">
            <v>0</v>
          </cell>
          <cell r="Q95" t="str">
            <v>113725847</v>
          </cell>
          <cell r="R95" t="str">
            <v>09/11/2015</v>
          </cell>
          <cell r="S95" t="str">
            <v>Hòa Bình</v>
          </cell>
          <cell r="T95" t="str">
            <v>700009597361</v>
          </cell>
          <cell r="U95" t="str">
            <v>High School</v>
          </cell>
          <cell r="V95">
            <v>0</v>
          </cell>
          <cell r="W95">
            <v>0</v>
          </cell>
          <cell r="X95" t="str">
            <v>M1-1</v>
          </cell>
          <cell r="Y95" t="str">
            <v>M1-1</v>
          </cell>
          <cell r="Z95" t="str">
            <v>M1-1</v>
          </cell>
          <cell r="AA95" t="str">
            <v>M1-1</v>
          </cell>
          <cell r="AB95" t="str">
            <v>M1-1</v>
          </cell>
          <cell r="AC95" t="str">
            <v>M1-1</v>
          </cell>
          <cell r="AD95">
            <v>43035</v>
          </cell>
        </row>
        <row r="96">
          <cell r="B96" t="str">
            <v>H1711015</v>
          </cell>
          <cell r="C96" t="str">
            <v>Operator/ Công nhân tiếp xúc hóa chất độc hại</v>
          </cell>
          <cell r="D96">
            <v>0</v>
          </cell>
          <cell r="E96" t="str">
            <v>SMT Manufacturing/ Sản xuất SMT</v>
          </cell>
          <cell r="F96" t="str">
            <v>QC</v>
          </cell>
          <cell r="G96" t="str">
            <v>Hoàng Văn Xiên</v>
          </cell>
          <cell r="H96" t="str">
            <v>Male</v>
          </cell>
          <cell r="I96">
            <v>35093</v>
          </cell>
          <cell r="J96" t="str">
            <v>Bắc Kạn</v>
          </cell>
          <cell r="K96" t="str">
            <v>Single</v>
          </cell>
          <cell r="L96" t="str">
            <v>Dao</v>
          </cell>
          <cell r="M96" t="str">
            <v>Bản Luộc, Phúc Lộc, Ba Bể, Bắc Kạn</v>
          </cell>
          <cell r="N96" t="str">
            <v>0975792253</v>
          </cell>
          <cell r="O96">
            <v>0</v>
          </cell>
          <cell r="P96">
            <v>0</v>
          </cell>
          <cell r="Q96" t="str">
            <v>004096002629</v>
          </cell>
          <cell r="R96" t="str">
            <v>24/06/2021</v>
          </cell>
          <cell r="S96" t="str">
            <v>Cục trường cục cảnh sát quản lý hành chính về trật tự xã hội</v>
          </cell>
          <cell r="T96">
            <v>700009733006</v>
          </cell>
          <cell r="U96" t="str">
            <v>High School</v>
          </cell>
          <cell r="V96">
            <v>0</v>
          </cell>
          <cell r="W96">
            <v>0</v>
          </cell>
          <cell r="X96" t="str">
            <v>M1-1</v>
          </cell>
          <cell r="Y96" t="str">
            <v>M1-1</v>
          </cell>
          <cell r="Z96" t="str">
            <v>M1-1</v>
          </cell>
          <cell r="AA96" t="str">
            <v>M1-1</v>
          </cell>
          <cell r="AB96" t="str">
            <v>M1-1</v>
          </cell>
          <cell r="AC96" t="str">
            <v>M1-1</v>
          </cell>
          <cell r="AD96">
            <v>43054</v>
          </cell>
        </row>
        <row r="97">
          <cell r="B97" t="str">
            <v>H1711024</v>
          </cell>
          <cell r="C97" t="str">
            <v>Operator/ Công nhân</v>
          </cell>
          <cell r="D97" t="str">
            <v>05/07/2019</v>
          </cell>
          <cell r="E97" t="str">
            <v>CSP Manufacturing/ Sản xuất CSP</v>
          </cell>
          <cell r="F97" t="str">
            <v>CSP 1</v>
          </cell>
          <cell r="G97" t="str">
            <v>Hoàng Thị Nga</v>
          </cell>
          <cell r="H97" t="str">
            <v>Female</v>
          </cell>
          <cell r="I97">
            <v>31152</v>
          </cell>
          <cell r="J97" t="str">
            <v>Thanh Hóa</v>
          </cell>
          <cell r="K97" t="str">
            <v>Married</v>
          </cell>
          <cell r="L97" t="str">
            <v>Tày</v>
          </cell>
          <cell r="M97" t="str">
            <v>Yên Thắng, Yên Lễ, Như Xuân, Thanh Hóa</v>
          </cell>
          <cell r="N97" t="str">
            <v>0386662009</v>
          </cell>
          <cell r="O97">
            <v>0</v>
          </cell>
          <cell r="P97">
            <v>0</v>
          </cell>
          <cell r="Q97" t="str">
            <v>038185009803</v>
          </cell>
          <cell r="R97">
            <v>43063</v>
          </cell>
          <cell r="S97" t="str">
            <v>Cục trưởng cục cảnh sát ĐKQL cư trú và DLQG về dân cư</v>
          </cell>
          <cell r="T97" t="str">
            <v>700009842984</v>
          </cell>
          <cell r="U97" t="str">
            <v>High School</v>
          </cell>
          <cell r="V97">
            <v>0</v>
          </cell>
          <cell r="W97">
            <v>0</v>
          </cell>
          <cell r="X97" t="str">
            <v>M1-1</v>
          </cell>
          <cell r="Y97" t="str">
            <v>M1-1</v>
          </cell>
          <cell r="Z97" t="str">
            <v>M1-1</v>
          </cell>
          <cell r="AA97" t="str">
            <v>M1-1</v>
          </cell>
          <cell r="AB97" t="str">
            <v>M1-1</v>
          </cell>
          <cell r="AC97" t="str">
            <v>P2-1</v>
          </cell>
          <cell r="AD97">
            <v>43068</v>
          </cell>
        </row>
        <row r="98">
          <cell r="B98" t="str">
            <v>H1802029</v>
          </cell>
          <cell r="C98" t="str">
            <v>Operator/ Công nhân</v>
          </cell>
          <cell r="D98" t="str">
            <v>16/07/2018</v>
          </cell>
          <cell r="E98" t="str">
            <v>SMT Manufacturing/ Sản xuất SMT</v>
          </cell>
          <cell r="F98" t="str">
            <v>LFEM</v>
          </cell>
          <cell r="G98" t="str">
            <v>Hà Thị Gia</v>
          </cell>
          <cell r="H98" t="str">
            <v>Female</v>
          </cell>
          <cell r="I98">
            <v>34403</v>
          </cell>
          <cell r="J98" t="str">
            <v>Hà Giang</v>
          </cell>
          <cell r="K98" t="str">
            <v>Married</v>
          </cell>
          <cell r="L98" t="str">
            <v>Tày</v>
          </cell>
          <cell r="M98" t="str">
            <v>Minh Thành, Việt Vinh, Bắc Quang, Hà Giang</v>
          </cell>
          <cell r="N98" t="str">
            <v>0352620295</v>
          </cell>
          <cell r="O98">
            <v>0</v>
          </cell>
          <cell r="P98">
            <v>0</v>
          </cell>
          <cell r="Q98" t="str">
            <v>073311036</v>
          </cell>
          <cell r="R98" t="str">
            <v>24/01/2013</v>
          </cell>
          <cell r="S98" t="str">
            <v>Hà Giang</v>
          </cell>
          <cell r="T98" t="str">
            <v>700010589548</v>
          </cell>
          <cell r="U98" t="str">
            <v>High School</v>
          </cell>
          <cell r="V98">
            <v>0</v>
          </cell>
          <cell r="W98">
            <v>0</v>
          </cell>
          <cell r="X98">
            <v>0</v>
          </cell>
          <cell r="Y98" t="str">
            <v>M1-1</v>
          </cell>
          <cell r="Z98" t="str">
            <v>M1-1</v>
          </cell>
          <cell r="AA98" t="str">
            <v>M1-1</v>
          </cell>
          <cell r="AB98" t="str">
            <v>M1-1</v>
          </cell>
          <cell r="AC98" t="str">
            <v>M1-1</v>
          </cell>
          <cell r="AD98">
            <v>43153</v>
          </cell>
        </row>
        <row r="99">
          <cell r="B99" t="str">
            <v>H1802050</v>
          </cell>
          <cell r="C99" t="str">
            <v>Operator/ Công nhân</v>
          </cell>
          <cell r="D99" t="str">
            <v>05/07/2019</v>
          </cell>
          <cell r="E99" t="str">
            <v>SMT Manufacturing/ Sản xuất SMT</v>
          </cell>
          <cell r="F99">
            <v>0</v>
          </cell>
          <cell r="G99" t="str">
            <v>Mã Thị Thu</v>
          </cell>
          <cell r="H99" t="str">
            <v>Female</v>
          </cell>
          <cell r="I99">
            <v>34314</v>
          </cell>
          <cell r="J99" t="str">
            <v>Hà Giang</v>
          </cell>
          <cell r="K99" t="str">
            <v>Married</v>
          </cell>
          <cell r="L99" t="str">
            <v>Giấy</v>
          </cell>
          <cell r="M99" t="str">
            <v>Tân Tiến, Quyết Tiến, Quản Bạ, Hà Giang</v>
          </cell>
          <cell r="N99" t="str">
            <v>0399987911</v>
          </cell>
          <cell r="O99">
            <v>0</v>
          </cell>
          <cell r="P99">
            <v>0</v>
          </cell>
          <cell r="Q99" t="str">
            <v>002193008928</v>
          </cell>
          <cell r="R99">
            <v>44372</v>
          </cell>
          <cell r="S99" t="str">
            <v>Cục trường cục cảnh sát quản lý hành chính về trật tự xã hội</v>
          </cell>
          <cell r="T99" t="str">
            <v>700010613846</v>
          </cell>
          <cell r="U99" t="str">
            <v>High School</v>
          </cell>
          <cell r="V99">
            <v>0</v>
          </cell>
          <cell r="W99">
            <v>0</v>
          </cell>
          <cell r="X99">
            <v>0</v>
          </cell>
          <cell r="Y99" t="str">
            <v>M1-1</v>
          </cell>
          <cell r="Z99" t="str">
            <v>M1-1</v>
          </cell>
          <cell r="AA99" t="str">
            <v>M1-1</v>
          </cell>
          <cell r="AB99" t="str">
            <v>M1-1</v>
          </cell>
          <cell r="AC99" t="str">
            <v>M1-1</v>
          </cell>
          <cell r="AD99">
            <v>43158</v>
          </cell>
        </row>
        <row r="100">
          <cell r="B100" t="str">
            <v>H1802054</v>
          </cell>
          <cell r="C100" t="str">
            <v>Operator/ Công nhân</v>
          </cell>
          <cell r="D100" t="str">
            <v>19/09/2019</v>
          </cell>
          <cell r="E100" t="str">
            <v>CSP Manufacturing/ Sản xuất CSP</v>
          </cell>
          <cell r="F100" t="str">
            <v>CSP 1</v>
          </cell>
          <cell r="G100" t="str">
            <v>Hà Thị Xuân</v>
          </cell>
          <cell r="H100" t="str">
            <v>Female</v>
          </cell>
          <cell r="I100">
            <v>34031</v>
          </cell>
          <cell r="J100" t="str">
            <v>Tuyên Quang</v>
          </cell>
          <cell r="K100" t="str">
            <v>Married</v>
          </cell>
          <cell r="L100" t="str">
            <v>Tày</v>
          </cell>
          <cell r="M100" t="str">
            <v>Khun Cúc, Kiên Đài, Chiêm Hóa, Tuyên Quang</v>
          </cell>
          <cell r="N100" t="str">
            <v>0328135293</v>
          </cell>
          <cell r="O100">
            <v>0</v>
          </cell>
          <cell r="P100">
            <v>0</v>
          </cell>
          <cell r="Q100" t="str">
            <v>070938789</v>
          </cell>
          <cell r="R100">
            <v>43980</v>
          </cell>
          <cell r="S100" t="str">
            <v>Tuyên Quang</v>
          </cell>
          <cell r="T100">
            <v>700010613497</v>
          </cell>
          <cell r="U100" t="str">
            <v>High School</v>
          </cell>
          <cell r="V100">
            <v>0</v>
          </cell>
          <cell r="W100">
            <v>0</v>
          </cell>
          <cell r="X100">
            <v>0</v>
          </cell>
          <cell r="Y100" t="str">
            <v>M1-1</v>
          </cell>
          <cell r="Z100" t="str">
            <v>M1-1</v>
          </cell>
          <cell r="AA100" t="str">
            <v>M1-1</v>
          </cell>
          <cell r="AB100" t="str">
            <v>M1-1</v>
          </cell>
          <cell r="AC100" t="str">
            <v>M1-1</v>
          </cell>
          <cell r="AD100">
            <v>43158</v>
          </cell>
        </row>
        <row r="101">
          <cell r="B101" t="str">
            <v>H1802073</v>
          </cell>
          <cell r="C101" t="str">
            <v>Operator/ Công nhân</v>
          </cell>
          <cell r="D101" t="str">
            <v>04/05/2020</v>
          </cell>
          <cell r="E101" t="str">
            <v>Quality Control/ QL Chất lượng (PQC)</v>
          </cell>
          <cell r="F101">
            <v>0</v>
          </cell>
          <cell r="G101" t="str">
            <v>Vũ Ngọc Định</v>
          </cell>
          <cell r="H101" t="str">
            <v>Male</v>
          </cell>
          <cell r="I101">
            <v>36248</v>
          </cell>
          <cell r="J101" t="str">
            <v>Thanh Hóa</v>
          </cell>
          <cell r="K101" t="str">
            <v>Single</v>
          </cell>
          <cell r="L101" t="str">
            <v>Kinh</v>
          </cell>
          <cell r="M101" t="str">
            <v>Quế Phú, Thị trấn Yên Cát, Như Xuân, Thanh Hóa</v>
          </cell>
          <cell r="N101" t="str">
            <v>0346446532</v>
          </cell>
          <cell r="O101">
            <v>0</v>
          </cell>
          <cell r="P101">
            <v>0</v>
          </cell>
          <cell r="Q101" t="str">
            <v>038099007593</v>
          </cell>
          <cell r="R101" t="str">
            <v>05/01/2017</v>
          </cell>
          <cell r="S101" t="str">
            <v>Cục trưởng cục cảnh sát</v>
          </cell>
          <cell r="T101">
            <v>700010613651</v>
          </cell>
          <cell r="U101" t="str">
            <v>High School</v>
          </cell>
          <cell r="V101">
            <v>0</v>
          </cell>
          <cell r="W101">
            <v>0</v>
          </cell>
          <cell r="X101">
            <v>0</v>
          </cell>
          <cell r="Y101" t="str">
            <v>M1-1</v>
          </cell>
          <cell r="Z101" t="str">
            <v>M1-1</v>
          </cell>
          <cell r="AA101" t="str">
            <v>M1-1</v>
          </cell>
          <cell r="AB101" t="str">
            <v>M1-1</v>
          </cell>
          <cell r="AC101" t="str">
            <v>M1-1</v>
          </cell>
          <cell r="AD101">
            <v>43159</v>
          </cell>
        </row>
        <row r="102">
          <cell r="B102" t="str">
            <v>H1803012</v>
          </cell>
          <cell r="C102" t="str">
            <v>Staff/ Nhân viên</v>
          </cell>
          <cell r="D102" t="str">
            <v>19/09/2019</v>
          </cell>
          <cell r="E102" t="str">
            <v>CSP Manufacturing/ Sản xuất CSP</v>
          </cell>
          <cell r="F102" t="str">
            <v>CSP 2</v>
          </cell>
          <cell r="G102" t="str">
            <v>Nguyễn Thị Thúy Hà</v>
          </cell>
          <cell r="H102" t="str">
            <v>Female</v>
          </cell>
          <cell r="I102">
            <v>32717</v>
          </cell>
          <cell r="J102" t="str">
            <v>Hưng Yên</v>
          </cell>
          <cell r="K102" t="str">
            <v>Married</v>
          </cell>
          <cell r="L102" t="str">
            <v>Kinh</v>
          </cell>
          <cell r="M102" t="str">
            <v>Đại Đồng, Tiên Du, Bắc Ninh</v>
          </cell>
          <cell r="N102" t="str">
            <v>0979 586 089</v>
          </cell>
          <cell r="O102">
            <v>0</v>
          </cell>
          <cell r="P102">
            <v>0</v>
          </cell>
          <cell r="Q102" t="str">
            <v>145415299</v>
          </cell>
          <cell r="R102" t="str">
            <v>23/08/2006</v>
          </cell>
          <cell r="S102" t="str">
            <v>Hưng Yên</v>
          </cell>
          <cell r="T102" t="str">
            <v>700005078934</v>
          </cell>
          <cell r="U102" t="str">
            <v>Đại học sư phạm Kỹ thuật Hưng Yên</v>
          </cell>
          <cell r="V102">
            <v>0</v>
          </cell>
          <cell r="W102">
            <v>0</v>
          </cell>
          <cell r="X102">
            <v>0</v>
          </cell>
          <cell r="Y102" t="str">
            <v>M3-1</v>
          </cell>
          <cell r="Z102" t="str">
            <v>M3-1</v>
          </cell>
          <cell r="AA102" t="str">
            <v>M3-2</v>
          </cell>
          <cell r="AB102" t="str">
            <v>M3-3</v>
          </cell>
          <cell r="AC102" t="str">
            <v>M4-1</v>
          </cell>
          <cell r="AD102">
            <v>43160</v>
          </cell>
        </row>
        <row r="103">
          <cell r="B103" t="str">
            <v>H1803025</v>
          </cell>
          <cell r="C103" t="str">
            <v>Operator/ Công nhân</v>
          </cell>
          <cell r="D103">
            <v>0</v>
          </cell>
          <cell r="E103" t="str">
            <v>LFEM Manufacturing/ Sản xuất LFEM</v>
          </cell>
          <cell r="F103">
            <v>0</v>
          </cell>
          <cell r="G103" t="str">
            <v>Cầm Thị Thủy</v>
          </cell>
          <cell r="H103" t="str">
            <v>Female</v>
          </cell>
          <cell r="I103">
            <v>36523</v>
          </cell>
          <cell r="J103" t="str">
            <v>Thanh Hóa</v>
          </cell>
          <cell r="K103" t="str">
            <v>Single</v>
          </cell>
          <cell r="L103" t="str">
            <v>Thái</v>
          </cell>
          <cell r="M103" t="str">
            <v>Thôn Chinh, Xuân Chinh, Thường Xuân, Thanh Hóa</v>
          </cell>
          <cell r="N103" t="str">
            <v>0375527918</v>
          </cell>
          <cell r="O103">
            <v>0</v>
          </cell>
          <cell r="P103">
            <v>0</v>
          </cell>
          <cell r="Q103" t="str">
            <v>038199010103</v>
          </cell>
          <cell r="R103" t="str">
            <v>18/01/2018</v>
          </cell>
          <cell r="S103" t="str">
            <v>Cục trưởng cục cảnh sát</v>
          </cell>
          <cell r="T103" t="str">
            <v>700010699520</v>
          </cell>
          <cell r="U103" t="str">
            <v>High School</v>
          </cell>
          <cell r="V103">
            <v>0</v>
          </cell>
          <cell r="W103">
            <v>0</v>
          </cell>
          <cell r="X103">
            <v>0</v>
          </cell>
          <cell r="Y103" t="str">
            <v>M1-1</v>
          </cell>
          <cell r="Z103" t="str">
            <v>M1-1</v>
          </cell>
          <cell r="AA103" t="str">
            <v>M1-1</v>
          </cell>
          <cell r="AB103" t="str">
            <v>M1-1</v>
          </cell>
          <cell r="AC103" t="str">
            <v>M1-1</v>
          </cell>
          <cell r="AD103">
            <v>43161</v>
          </cell>
        </row>
        <row r="104">
          <cell r="B104" t="str">
            <v>H1803028</v>
          </cell>
          <cell r="C104" t="str">
            <v>Staff/ Nhân viên</v>
          </cell>
          <cell r="D104" t="str">
            <v>19/09/2019</v>
          </cell>
          <cell r="E104" t="str">
            <v>CSP Manufacturing/ Sản xuất CSP</v>
          </cell>
          <cell r="F104" t="str">
            <v>CSP 2</v>
          </cell>
          <cell r="G104" t="str">
            <v>Nguyễn Thị Thủy</v>
          </cell>
          <cell r="H104" t="str">
            <v>Female</v>
          </cell>
          <cell r="I104">
            <v>33505</v>
          </cell>
          <cell r="J104" t="str">
            <v>Bắc Giang</v>
          </cell>
          <cell r="K104" t="str">
            <v>Married</v>
          </cell>
          <cell r="L104" t="str">
            <v>Kinh</v>
          </cell>
          <cell r="M104" t="str">
            <v>Yên Thịnh, Yên Quang, Nho Quan, Ninh Bình</v>
          </cell>
          <cell r="N104" t="str">
            <v>0985271345</v>
          </cell>
          <cell r="O104">
            <v>0</v>
          </cell>
          <cell r="P104">
            <v>0</v>
          </cell>
          <cell r="Q104" t="str">
            <v>024191000445</v>
          </cell>
          <cell r="R104" t="str">
            <v>18/10/2017</v>
          </cell>
          <cell r="S104" t="str">
            <v>Cục trưởng cục cảnh sát</v>
          </cell>
          <cell r="T104" t="str">
            <v>700010699717</v>
          </cell>
          <cell r="U104" t="str">
            <v>ĐH Thủy Lợi</v>
          </cell>
          <cell r="V104">
            <v>0</v>
          </cell>
          <cell r="W104">
            <v>0</v>
          </cell>
          <cell r="X104">
            <v>0</v>
          </cell>
          <cell r="Y104" t="str">
            <v>M3-3</v>
          </cell>
          <cell r="Z104" t="str">
            <v>M3-3</v>
          </cell>
          <cell r="AA104" t="str">
            <v>M4-1</v>
          </cell>
          <cell r="AB104" t="str">
            <v>M4-2</v>
          </cell>
          <cell r="AC104" t="str">
            <v>M4-3</v>
          </cell>
          <cell r="AD104">
            <v>43162</v>
          </cell>
        </row>
        <row r="105">
          <cell r="B105" t="str">
            <v>H1803029</v>
          </cell>
          <cell r="C105" t="str">
            <v>Operator/ Công nhân</v>
          </cell>
          <cell r="D105" t="str">
            <v>01/04/2018
'02/12/2019</v>
          </cell>
          <cell r="E105" t="str">
            <v>WLP 1 Manufacturing/ Sản xuất WLP 1</v>
          </cell>
          <cell r="F105" t="str">
            <v>IOT</v>
          </cell>
          <cell r="G105" t="str">
            <v>Chảo Mùi Ta</v>
          </cell>
          <cell r="H105" t="str">
            <v>Female</v>
          </cell>
          <cell r="I105">
            <v>32965</v>
          </cell>
          <cell r="J105" t="str">
            <v>Cao Bằng</v>
          </cell>
          <cell r="K105" t="str">
            <v>Single</v>
          </cell>
          <cell r="L105" t="str">
            <v>Dao Đỏ</v>
          </cell>
          <cell r="M105" t="str">
            <v>Nặm Uốn, Vĩnh Quang, Bảo Lâm, Cao Bằng</v>
          </cell>
          <cell r="N105" t="str">
            <v>0848495098</v>
          </cell>
          <cell r="O105">
            <v>0</v>
          </cell>
          <cell r="P105">
            <v>0</v>
          </cell>
          <cell r="Q105" t="str">
            <v>080559636</v>
          </cell>
          <cell r="R105" t="str">
            <v>23/03/2012</v>
          </cell>
          <cell r="S105" t="str">
            <v>Cao Bằng</v>
          </cell>
          <cell r="T105" t="str">
            <v>700010699546</v>
          </cell>
          <cell r="U105" t="str">
            <v>High School</v>
          </cell>
          <cell r="V105">
            <v>0</v>
          </cell>
          <cell r="W105">
            <v>0</v>
          </cell>
          <cell r="X105">
            <v>0</v>
          </cell>
          <cell r="Y105" t="str">
            <v>M1-1</v>
          </cell>
          <cell r="Z105" t="str">
            <v>M1-1</v>
          </cell>
          <cell r="AA105" t="str">
            <v>M1-1</v>
          </cell>
          <cell r="AB105" t="str">
            <v>M1-1</v>
          </cell>
          <cell r="AC105" t="str">
            <v>M1-1</v>
          </cell>
          <cell r="AD105">
            <v>43162</v>
          </cell>
        </row>
        <row r="106">
          <cell r="B106" t="str">
            <v>H1803044</v>
          </cell>
          <cell r="C106" t="str">
            <v>Staff/ Nhân viên - Bức xạ máy Xray</v>
          </cell>
          <cell r="D106">
            <v>0</v>
          </cell>
          <cell r="E106" t="str">
            <v>LFEM Technology/ Kỹ thuật LFEM</v>
          </cell>
          <cell r="F106" t="str">
            <v>Euipment</v>
          </cell>
          <cell r="G106" t="str">
            <v>Nguyễn Văn Mạnh</v>
          </cell>
          <cell r="H106" t="str">
            <v>Male</v>
          </cell>
          <cell r="I106">
            <v>33361</v>
          </cell>
          <cell r="J106" t="str">
            <v>Ninh Bình</v>
          </cell>
          <cell r="K106" t="str">
            <v>Married</v>
          </cell>
          <cell r="L106" t="str">
            <v>Kinh</v>
          </cell>
          <cell r="M106" t="str">
            <v>Ngọc Lâm, Yên Lâm, Yên Mô, Ninh Bình</v>
          </cell>
          <cell r="N106" t="str">
            <v>0398959070</v>
          </cell>
          <cell r="O106">
            <v>0</v>
          </cell>
          <cell r="P106">
            <v>0</v>
          </cell>
          <cell r="Q106" t="str">
            <v>037091000781</v>
          </cell>
          <cell r="R106" t="str">
            <v>16/05/2016</v>
          </cell>
          <cell r="S106" t="str">
            <v>Cục trưởng cục cảnh sát</v>
          </cell>
          <cell r="T106" t="str">
            <v>700010699650</v>
          </cell>
          <cell r="U106" t="str">
            <v>Cao đẳng cơ khí luyện kim Thái Nguyên</v>
          </cell>
          <cell r="V106">
            <v>0</v>
          </cell>
          <cell r="W106">
            <v>0</v>
          </cell>
          <cell r="X106">
            <v>0</v>
          </cell>
          <cell r="Y106" t="str">
            <v>M3-2</v>
          </cell>
          <cell r="Z106" t="str">
            <v>M3-2</v>
          </cell>
          <cell r="AA106" t="str">
            <v>M3-3</v>
          </cell>
          <cell r="AB106" t="str">
            <v>M3-4</v>
          </cell>
          <cell r="AC106" t="str">
            <v>M4-2</v>
          </cell>
          <cell r="AD106">
            <v>43167</v>
          </cell>
        </row>
        <row r="107">
          <cell r="B107" t="str">
            <v>H1803052</v>
          </cell>
          <cell r="C107" t="str">
            <v>Part Leader/ Trưởng nhóm</v>
          </cell>
          <cell r="D107" t="str">
            <v>01/08/2019</v>
          </cell>
          <cell r="E107" t="str">
            <v>SMT Technology/ Kỹ thuật SMT</v>
          </cell>
          <cell r="F107" t="str">
            <v>LFEM</v>
          </cell>
          <cell r="G107" t="str">
            <v>Nguyễn Đức Tân</v>
          </cell>
          <cell r="H107" t="str">
            <v>Male</v>
          </cell>
          <cell r="I107">
            <v>33551</v>
          </cell>
          <cell r="J107" t="str">
            <v>Bắc Giang</v>
          </cell>
          <cell r="K107" t="str">
            <v>Married</v>
          </cell>
          <cell r="L107" t="str">
            <v>Kinh</v>
          </cell>
          <cell r="M107" t="str">
            <v>Dinh Hương, Đức Thắng, Hiệp Hòa, Bắc Giang</v>
          </cell>
          <cell r="N107" t="str">
            <v>0965134588</v>
          </cell>
          <cell r="O107">
            <v>0</v>
          </cell>
          <cell r="P107">
            <v>0</v>
          </cell>
          <cell r="Q107" t="str">
            <v>122043700</v>
          </cell>
          <cell r="R107" t="str">
            <v>15/07/2016</v>
          </cell>
          <cell r="S107" t="str">
            <v>Bắc Giang</v>
          </cell>
          <cell r="T107" t="str">
            <v>700010754487</v>
          </cell>
          <cell r="U107" t="str">
            <v>ĐH công nghiệp Hà Nội</v>
          </cell>
          <cell r="V107">
            <v>0</v>
          </cell>
          <cell r="W107">
            <v>0</v>
          </cell>
          <cell r="X107">
            <v>0</v>
          </cell>
          <cell r="Y107" t="str">
            <v>M4-2</v>
          </cell>
          <cell r="Z107" t="str">
            <v>M4-2</v>
          </cell>
          <cell r="AA107" t="str">
            <v>M4-3</v>
          </cell>
          <cell r="AB107" t="str">
            <v>M4-5</v>
          </cell>
          <cell r="AC107" t="str">
            <v>M5-2</v>
          </cell>
          <cell r="AD107">
            <v>43169</v>
          </cell>
        </row>
        <row r="108">
          <cell r="B108" t="str">
            <v>H1803061</v>
          </cell>
          <cell r="C108" t="str">
            <v>Operator/ Công nhân</v>
          </cell>
          <cell r="D108">
            <v>0</v>
          </cell>
          <cell r="E108" t="str">
            <v>Quality Control/ QL Chất lượng (FQC)</v>
          </cell>
          <cell r="F108">
            <v>0</v>
          </cell>
          <cell r="G108" t="str">
            <v>Nguyễn Thị Thắm</v>
          </cell>
          <cell r="H108" t="str">
            <v>Female</v>
          </cell>
          <cell r="I108">
            <v>35578</v>
          </cell>
          <cell r="J108" t="str">
            <v>Hà Nội</v>
          </cell>
          <cell r="K108" t="str">
            <v>Single</v>
          </cell>
          <cell r="L108" t="str">
            <v>Kinh</v>
          </cell>
          <cell r="M108" t="str">
            <v>Công Đình, Đình Xuyên, Gia Lâm, Hà Nội</v>
          </cell>
          <cell r="N108" t="str">
            <v>0336824883</v>
          </cell>
          <cell r="O108">
            <v>0</v>
          </cell>
          <cell r="P108">
            <v>0</v>
          </cell>
          <cell r="Q108" t="str">
            <v>013414505</v>
          </cell>
          <cell r="R108" t="str">
            <v>10/05/2011</v>
          </cell>
          <cell r="S108" t="str">
            <v>Hà Nội</v>
          </cell>
          <cell r="T108" t="str">
            <v>700010754569</v>
          </cell>
          <cell r="U108" t="str">
            <v>High School</v>
          </cell>
          <cell r="V108">
            <v>0</v>
          </cell>
          <cell r="W108">
            <v>0</v>
          </cell>
          <cell r="X108">
            <v>0</v>
          </cell>
          <cell r="Y108" t="str">
            <v>M1-1</v>
          </cell>
          <cell r="Z108" t="str">
            <v>M1-1</v>
          </cell>
          <cell r="AA108" t="str">
            <v>M1-1</v>
          </cell>
          <cell r="AB108" t="str">
            <v>M1-1</v>
          </cell>
          <cell r="AC108" t="str">
            <v>M1-1</v>
          </cell>
          <cell r="AD108">
            <v>43179</v>
          </cell>
        </row>
        <row r="109">
          <cell r="B109" t="str">
            <v>H1803062</v>
          </cell>
          <cell r="C109" t="str">
            <v>Operator/ Công nhân</v>
          </cell>
          <cell r="D109">
            <v>0</v>
          </cell>
          <cell r="E109" t="str">
            <v>Quality Control/ QL Chất lượng (OQC)</v>
          </cell>
          <cell r="F109" t="str">
            <v>LFEM</v>
          </cell>
          <cell r="G109" t="str">
            <v>Nguyễn Thị Thanh</v>
          </cell>
          <cell r="H109" t="str">
            <v>Female</v>
          </cell>
          <cell r="I109">
            <v>35769</v>
          </cell>
          <cell r="J109" t="str">
            <v>Hà Nội</v>
          </cell>
          <cell r="K109" t="str">
            <v>Single</v>
          </cell>
          <cell r="L109" t="str">
            <v>Kinh</v>
          </cell>
          <cell r="M109" t="str">
            <v>Công Đình, Đình Xuyên, Gia Lâm, Hà Nội</v>
          </cell>
          <cell r="N109" t="str">
            <v>0389637973</v>
          </cell>
          <cell r="O109">
            <v>0</v>
          </cell>
          <cell r="P109">
            <v>0</v>
          </cell>
          <cell r="Q109" t="str">
            <v>013414502</v>
          </cell>
          <cell r="R109" t="str">
            <v>10/05/2011</v>
          </cell>
          <cell r="S109" t="str">
            <v>Hà Nội</v>
          </cell>
          <cell r="T109" t="str">
            <v>700010754576</v>
          </cell>
          <cell r="U109" t="str">
            <v>High School</v>
          </cell>
          <cell r="V109">
            <v>0</v>
          </cell>
          <cell r="W109">
            <v>0</v>
          </cell>
          <cell r="X109">
            <v>0</v>
          </cell>
          <cell r="Y109" t="str">
            <v>M1-1</v>
          </cell>
          <cell r="Z109" t="str">
            <v>M1-1</v>
          </cell>
          <cell r="AA109" t="str">
            <v>M1-1</v>
          </cell>
          <cell r="AB109" t="str">
            <v>M1-1</v>
          </cell>
          <cell r="AC109" t="str">
            <v>M1-1</v>
          </cell>
          <cell r="AD109">
            <v>43179</v>
          </cell>
        </row>
        <row r="110">
          <cell r="B110" t="str">
            <v>H1803068</v>
          </cell>
          <cell r="C110" t="str">
            <v>Engineer shift leader/ Tổ trưởng kỹ thuật</v>
          </cell>
          <cell r="D110" t="str">
            <v>01/12/2020</v>
          </cell>
          <cell r="E110" t="str">
            <v>LFEM Technology/ Kỹ thuật LFEM</v>
          </cell>
          <cell r="F110">
            <v>0</v>
          </cell>
          <cell r="G110" t="str">
            <v>Nguyễn Thiên Thắng</v>
          </cell>
          <cell r="H110" t="str">
            <v>Male</v>
          </cell>
          <cell r="I110">
            <v>34208</v>
          </cell>
          <cell r="J110" t="str">
            <v>Thái Nguyên</v>
          </cell>
          <cell r="K110" t="str">
            <v>Single</v>
          </cell>
          <cell r="L110" t="str">
            <v>Kinh</v>
          </cell>
          <cell r="M110" t="str">
            <v>Cổ Rồng, Hoàng Nông, Đại Từ, Thái Nguyên</v>
          </cell>
          <cell r="N110" t="str">
            <v>0987996014</v>
          </cell>
          <cell r="O110">
            <v>0</v>
          </cell>
          <cell r="P110">
            <v>0</v>
          </cell>
          <cell r="Q110" t="str">
            <v>091673970</v>
          </cell>
          <cell r="R110" t="str">
            <v>29/08/2016</v>
          </cell>
          <cell r="S110" t="str">
            <v>Thái Nguyên</v>
          </cell>
          <cell r="T110" t="str">
            <v>700010910662</v>
          </cell>
          <cell r="U110" t="str">
            <v>ĐH Kỹ thuật công nghiệp Thái Nguyên</v>
          </cell>
          <cell r="V110">
            <v>0</v>
          </cell>
          <cell r="W110">
            <v>0</v>
          </cell>
          <cell r="X110">
            <v>0</v>
          </cell>
          <cell r="Y110" t="str">
            <v>M3-1</v>
          </cell>
          <cell r="Z110" t="str">
            <v>M3-1</v>
          </cell>
          <cell r="AA110" t="str">
            <v>M3-2</v>
          </cell>
          <cell r="AB110" t="str">
            <v>M3-3</v>
          </cell>
          <cell r="AC110" t="str">
            <v>M4-1</v>
          </cell>
          <cell r="AD110">
            <v>43180</v>
          </cell>
        </row>
        <row r="111">
          <cell r="B111" t="str">
            <v>H1803069</v>
          </cell>
          <cell r="C111" t="str">
            <v>Supervisor/ Giám sát line</v>
          </cell>
          <cell r="D111" t="str">
            <v>01/10/2018</v>
          </cell>
          <cell r="E111" t="str">
            <v>LFEM Manufacturing/ Sản xuất LFEM</v>
          </cell>
          <cell r="F111">
            <v>0</v>
          </cell>
          <cell r="G111" t="str">
            <v>Tạ Thị Vân Anh</v>
          </cell>
          <cell r="H111" t="str">
            <v>Female</v>
          </cell>
          <cell r="I111">
            <v>34582</v>
          </cell>
          <cell r="J111" t="str">
            <v>Nam Định</v>
          </cell>
          <cell r="K111" t="str">
            <v>Single</v>
          </cell>
          <cell r="L111" t="str">
            <v>Kinh</v>
          </cell>
          <cell r="M111" t="str">
            <v>Hà Dương, Nghĩa Châu, Nghĩa Hưng, Nam Định</v>
          </cell>
          <cell r="N111" t="str">
            <v>0328236551</v>
          </cell>
          <cell r="O111">
            <v>0</v>
          </cell>
          <cell r="P111">
            <v>0</v>
          </cell>
          <cell r="Q111" t="str">
            <v>163303527</v>
          </cell>
          <cell r="R111" t="str">
            <v>13/12/2011</v>
          </cell>
          <cell r="S111" t="str">
            <v>Nam Định</v>
          </cell>
          <cell r="T111" t="str">
            <v>700010910670</v>
          </cell>
          <cell r="U111" t="str">
            <v>ĐH kinh doanh công nghệ HN</v>
          </cell>
          <cell r="V111">
            <v>0</v>
          </cell>
          <cell r="W111">
            <v>0</v>
          </cell>
          <cell r="X111">
            <v>0</v>
          </cell>
          <cell r="Y111" t="str">
            <v>M3-2</v>
          </cell>
          <cell r="Z111" t="str">
            <v>M3-2</v>
          </cell>
          <cell r="AA111" t="str">
            <v>M3-3</v>
          </cell>
          <cell r="AB111" t="str">
            <v>M3-4</v>
          </cell>
          <cell r="AC111" t="str">
            <v>M4-2</v>
          </cell>
          <cell r="AD111">
            <v>43181</v>
          </cell>
        </row>
        <row r="112">
          <cell r="B112" t="str">
            <v>H1804005</v>
          </cell>
          <cell r="C112" t="str">
            <v>Engineer shift leader/ Tổ trưởng kỹ thuật</v>
          </cell>
          <cell r="D112">
            <v>0</v>
          </cell>
          <cell r="E112" t="str">
            <v>WLP 2 Technology/ Kỹ thuật WLP 2</v>
          </cell>
          <cell r="F112">
            <v>0</v>
          </cell>
          <cell r="G112" t="str">
            <v>Nguyễn Đình Quynh</v>
          </cell>
          <cell r="H112" t="str">
            <v>Male</v>
          </cell>
          <cell r="I112">
            <v>34402</v>
          </cell>
          <cell r="J112" t="str">
            <v>Bắc Ninh</v>
          </cell>
          <cell r="K112" t="str">
            <v>Single</v>
          </cell>
          <cell r="L112" t="str">
            <v>Kinh</v>
          </cell>
          <cell r="M112" t="str">
            <v>Cao Đình, Tri Phương, Tiên Du, Bắc Ninh</v>
          </cell>
          <cell r="N112" t="str">
            <v>0394552443</v>
          </cell>
          <cell r="O112">
            <v>0</v>
          </cell>
          <cell r="P112">
            <v>0</v>
          </cell>
          <cell r="Q112" t="str">
            <v>027094007726</v>
          </cell>
          <cell r="R112">
            <v>44325</v>
          </cell>
          <cell r="S112" t="str">
            <v>Cục trường cục cảnh sát quản lý hành chính về trật tự xã hội</v>
          </cell>
          <cell r="T112" t="str">
            <v>700011058269</v>
          </cell>
          <cell r="U112" t="str">
            <v>ĐH Nông nghiệp Hà Nội</v>
          </cell>
          <cell r="V112">
            <v>0</v>
          </cell>
          <cell r="W112">
            <v>0</v>
          </cell>
          <cell r="X112">
            <v>0</v>
          </cell>
          <cell r="Y112" t="str">
            <v>M3-1</v>
          </cell>
          <cell r="Z112" t="str">
            <v>M3-1</v>
          </cell>
          <cell r="AA112" t="str">
            <v>M3-2</v>
          </cell>
          <cell r="AB112" t="str">
            <v>M3-3</v>
          </cell>
          <cell r="AC112" t="str">
            <v>M4-1</v>
          </cell>
          <cell r="AD112">
            <v>43195</v>
          </cell>
        </row>
        <row r="113">
          <cell r="B113" t="str">
            <v>H1804009</v>
          </cell>
          <cell r="C113" t="str">
            <v>Assistant leader/ Phó nhóm</v>
          </cell>
          <cell r="D113">
            <v>0</v>
          </cell>
          <cell r="E113" t="str">
            <v>Purchasing/ Mua hàng</v>
          </cell>
          <cell r="F113" t="str">
            <v>Material</v>
          </cell>
          <cell r="G113" t="str">
            <v>Chu Thị Phúc</v>
          </cell>
          <cell r="H113" t="str">
            <v>Female</v>
          </cell>
          <cell r="I113">
            <v>33597</v>
          </cell>
          <cell r="J113" t="str">
            <v>Bắc Ninh</v>
          </cell>
          <cell r="K113" t="str">
            <v>Single</v>
          </cell>
          <cell r="L113" t="str">
            <v>Kinh</v>
          </cell>
          <cell r="M113" t="str">
            <v>Yên Lã 2, Tân Hồng, Từ Sơn, Bắc Ninh</v>
          </cell>
          <cell r="N113" t="str">
            <v>0395868940</v>
          </cell>
          <cell r="O113">
            <v>0</v>
          </cell>
          <cell r="P113">
            <v>0</v>
          </cell>
          <cell r="Q113" t="str">
            <v>125444170</v>
          </cell>
          <cell r="R113" t="str">
            <v>15/04/2008</v>
          </cell>
          <cell r="S113" t="str">
            <v>Bắc Ninh</v>
          </cell>
          <cell r="T113" t="str">
            <v>700011058300</v>
          </cell>
          <cell r="U113" t="str">
            <v>ĐH Công Đoàn</v>
          </cell>
          <cell r="V113">
            <v>0</v>
          </cell>
          <cell r="W113">
            <v>0</v>
          </cell>
          <cell r="X113">
            <v>0</v>
          </cell>
          <cell r="Y113" t="str">
            <v>M4-2</v>
          </cell>
          <cell r="Z113" t="str">
            <v>M4-2</v>
          </cell>
          <cell r="AA113" t="str">
            <v>M4-3</v>
          </cell>
          <cell r="AB113" t="str">
            <v>M4-4</v>
          </cell>
          <cell r="AC113" t="str">
            <v>M5-1</v>
          </cell>
          <cell r="AD113">
            <v>43199</v>
          </cell>
        </row>
        <row r="114">
          <cell r="B114" t="str">
            <v>H1804010</v>
          </cell>
          <cell r="C114" t="str">
            <v>Staff/ Nhân viên</v>
          </cell>
          <cell r="D114">
            <v>0</v>
          </cell>
          <cell r="E114" t="str">
            <v>LFEM Technology/ Kỹ thuật LFEM</v>
          </cell>
          <cell r="F114">
            <v>0</v>
          </cell>
          <cell r="G114" t="str">
            <v>Cao Thị Mai Hoa</v>
          </cell>
          <cell r="H114" t="str">
            <v>Female</v>
          </cell>
          <cell r="I114">
            <v>34842</v>
          </cell>
          <cell r="J114" t="str">
            <v>Thái Nguyên</v>
          </cell>
          <cell r="K114" t="str">
            <v>Single</v>
          </cell>
          <cell r="L114" t="str">
            <v>Kinh</v>
          </cell>
          <cell r="M114" t="str">
            <v>Chùa, Đắc Sơn, Phổ Yên, Thái Nguyên</v>
          </cell>
          <cell r="N114" t="str">
            <v>0362726273</v>
          </cell>
          <cell r="O114">
            <v>0</v>
          </cell>
          <cell r="P114">
            <v>0</v>
          </cell>
          <cell r="Q114" t="str">
            <v>091768264</v>
          </cell>
          <cell r="R114" t="str">
            <v>10/08/2014</v>
          </cell>
          <cell r="S114" t="str">
            <v>Thái Nguyên</v>
          </cell>
          <cell r="T114" t="str">
            <v>700011058319</v>
          </cell>
          <cell r="U114" t="str">
            <v>ĐH Kỹ thuật công nghiệp Thái Nguyên</v>
          </cell>
          <cell r="V114">
            <v>0</v>
          </cell>
          <cell r="W114">
            <v>0</v>
          </cell>
          <cell r="X114">
            <v>0</v>
          </cell>
          <cell r="Y114" t="str">
            <v>M3-1</v>
          </cell>
          <cell r="Z114" t="str">
            <v>M3-1</v>
          </cell>
          <cell r="AA114" t="str">
            <v>M3-2</v>
          </cell>
          <cell r="AB114" t="str">
            <v>M3-3</v>
          </cell>
          <cell r="AC114" t="str">
            <v>M4-1</v>
          </cell>
          <cell r="AD114">
            <v>43199</v>
          </cell>
        </row>
        <row r="115">
          <cell r="B115" t="str">
            <v>H1804014</v>
          </cell>
          <cell r="C115" t="str">
            <v>Shift leader/ Tổ trưởng sản xuất</v>
          </cell>
          <cell r="D115" t="str">
            <v>01/07/2018</v>
          </cell>
          <cell r="E115" t="str">
            <v>Quality Control/ QL Chất lượng (PQC)</v>
          </cell>
          <cell r="F115">
            <v>0</v>
          </cell>
          <cell r="G115" t="str">
            <v>Đào Đức Phúc</v>
          </cell>
          <cell r="H115" t="str">
            <v>Male</v>
          </cell>
          <cell r="I115">
            <v>34612</v>
          </cell>
          <cell r="J115" t="str">
            <v>Bắc Ninh</v>
          </cell>
          <cell r="K115" t="str">
            <v>Married</v>
          </cell>
          <cell r="L115" t="str">
            <v>Kinh</v>
          </cell>
          <cell r="M115" t="str">
            <v>Đại Vi, Đại Đồng, Tiên Du, Bắc Ninh</v>
          </cell>
          <cell r="N115" t="str">
            <v>0966411421</v>
          </cell>
          <cell r="O115">
            <v>0</v>
          </cell>
          <cell r="P115">
            <v>0</v>
          </cell>
          <cell r="Q115" t="str">
            <v>125601173</v>
          </cell>
          <cell r="R115" t="str">
            <v>21/10/2010</v>
          </cell>
          <cell r="S115" t="str">
            <v>Bắc Ninh</v>
          </cell>
          <cell r="T115" t="str">
            <v>700011058341</v>
          </cell>
          <cell r="U115" t="str">
            <v>High School</v>
          </cell>
          <cell r="V115">
            <v>0</v>
          </cell>
          <cell r="W115">
            <v>0</v>
          </cell>
          <cell r="X115">
            <v>0</v>
          </cell>
          <cell r="Y115" t="str">
            <v>M1-1</v>
          </cell>
          <cell r="Z115" t="str">
            <v>M1-1</v>
          </cell>
          <cell r="AA115" t="str">
            <v>M1-1</v>
          </cell>
          <cell r="AB115" t="str">
            <v>M1-1</v>
          </cell>
          <cell r="AC115" t="str">
            <v>M1-1</v>
          </cell>
          <cell r="AD115">
            <v>43203</v>
          </cell>
        </row>
        <row r="116">
          <cell r="B116" t="str">
            <v>H1804017</v>
          </cell>
          <cell r="C116" t="str">
            <v>Operator/ Công nhân</v>
          </cell>
          <cell r="D116">
            <v>0</v>
          </cell>
          <cell r="E116" t="str">
            <v>Quality Control/ QL Chất lượng (FQC)</v>
          </cell>
          <cell r="F116">
            <v>0</v>
          </cell>
          <cell r="G116" t="str">
            <v>Phạm Thị Thảo</v>
          </cell>
          <cell r="H116" t="str">
            <v>Female</v>
          </cell>
          <cell r="I116">
            <v>36200</v>
          </cell>
          <cell r="J116" t="str">
            <v>Thanh Hóa</v>
          </cell>
          <cell r="K116" t="str">
            <v>Single</v>
          </cell>
          <cell r="L116" t="str">
            <v>Mường</v>
          </cell>
          <cell r="M116" t="str">
            <v>Đèn, Điền Hạ, Bá Thước, Thanh Hóa</v>
          </cell>
          <cell r="N116" t="str">
            <v>0983538100</v>
          </cell>
          <cell r="O116">
            <v>0</v>
          </cell>
          <cell r="P116">
            <v>0</v>
          </cell>
          <cell r="Q116" t="str">
            <v>175071641</v>
          </cell>
          <cell r="R116" t="str">
            <v>22/01/2016</v>
          </cell>
          <cell r="S116" t="str">
            <v>Thanh Hóa</v>
          </cell>
          <cell r="T116" t="str">
            <v>700011058358</v>
          </cell>
          <cell r="U116" t="str">
            <v>High School</v>
          </cell>
          <cell r="V116">
            <v>0</v>
          </cell>
          <cell r="W116">
            <v>0</v>
          </cell>
          <cell r="X116">
            <v>0</v>
          </cell>
          <cell r="Y116" t="str">
            <v>M1-1</v>
          </cell>
          <cell r="Z116" t="str">
            <v>M1-1</v>
          </cell>
          <cell r="AA116" t="str">
            <v>M1-1</v>
          </cell>
          <cell r="AB116" t="str">
            <v>M1-1</v>
          </cell>
          <cell r="AC116" t="str">
            <v>M1-1</v>
          </cell>
          <cell r="AD116">
            <v>43204</v>
          </cell>
        </row>
        <row r="117">
          <cell r="B117" t="str">
            <v>H1804018</v>
          </cell>
          <cell r="C117" t="str">
            <v>Staff/ Nhân viên</v>
          </cell>
          <cell r="D117">
            <v>0</v>
          </cell>
          <cell r="E117" t="str">
            <v>Accounting/ Kế toán</v>
          </cell>
          <cell r="F117">
            <v>0</v>
          </cell>
          <cell r="G117" t="str">
            <v>Hoàng Thị Hiên</v>
          </cell>
          <cell r="H117" t="str">
            <v>Female</v>
          </cell>
          <cell r="I117">
            <v>33898</v>
          </cell>
          <cell r="J117" t="str">
            <v>Hà Nội</v>
          </cell>
          <cell r="K117" t="str">
            <v>Married</v>
          </cell>
          <cell r="L117" t="str">
            <v>Kinh</v>
          </cell>
          <cell r="M117" t="str">
            <v>Hà Lỗ, Liên Hà, Đông Anh, Hà Nội</v>
          </cell>
          <cell r="N117" t="str">
            <v>0339590939</v>
          </cell>
          <cell r="O117">
            <v>0</v>
          </cell>
          <cell r="P117">
            <v>0</v>
          </cell>
          <cell r="Q117" t="str">
            <v>012970725</v>
          </cell>
          <cell r="R117" t="str">
            <v>23/08/2013</v>
          </cell>
          <cell r="S117" t="str">
            <v>Hà Nội</v>
          </cell>
          <cell r="T117" t="str">
            <v>700004361280</v>
          </cell>
          <cell r="U117" t="str">
            <v>Đại Học Thương Mại</v>
          </cell>
          <cell r="V117">
            <v>0</v>
          </cell>
          <cell r="W117">
            <v>0</v>
          </cell>
          <cell r="X117">
            <v>0</v>
          </cell>
          <cell r="Y117" t="str">
            <v>M4-1</v>
          </cell>
          <cell r="Z117" t="str">
            <v>M4-1</v>
          </cell>
          <cell r="AA117" t="str">
            <v>M4-2</v>
          </cell>
          <cell r="AB117" t="str">
            <v>M4-3</v>
          </cell>
          <cell r="AC117" t="str">
            <v>M4-4</v>
          </cell>
          <cell r="AD117">
            <v>43206</v>
          </cell>
        </row>
        <row r="118">
          <cell r="B118" t="str">
            <v>H1804019</v>
          </cell>
          <cell r="C118" t="str">
            <v>Operator/ Công nhân</v>
          </cell>
          <cell r="D118">
            <v>0</v>
          </cell>
          <cell r="E118" t="str">
            <v>Quality Control/ QL Chất lượng (OQC)</v>
          </cell>
          <cell r="F118" t="str">
            <v>LFEM</v>
          </cell>
          <cell r="G118" t="str">
            <v>Đinh Thị Hằng</v>
          </cell>
          <cell r="H118" t="str">
            <v>Female</v>
          </cell>
          <cell r="I118">
            <v>35131</v>
          </cell>
          <cell r="J118" t="str">
            <v>Hòa Bình</v>
          </cell>
          <cell r="K118" t="str">
            <v>Married</v>
          </cell>
          <cell r="L118" t="str">
            <v>Mường</v>
          </cell>
          <cell r="M118" t="str">
            <v>Đồi, Lương Nha, Thanh Sơn, Phú Thọ</v>
          </cell>
          <cell r="N118" t="str">
            <v>0347541479</v>
          </cell>
          <cell r="O118">
            <v>0</v>
          </cell>
          <cell r="P118">
            <v>0</v>
          </cell>
          <cell r="Q118" t="str">
            <v>113659112</v>
          </cell>
          <cell r="R118" t="str">
            <v>13/08/2014</v>
          </cell>
          <cell r="S118" t="str">
            <v>Hòa Bình</v>
          </cell>
          <cell r="T118" t="str">
            <v>700011151937</v>
          </cell>
          <cell r="U118" t="str">
            <v>High School</v>
          </cell>
          <cell r="V118">
            <v>0</v>
          </cell>
          <cell r="W118">
            <v>0</v>
          </cell>
          <cell r="X118">
            <v>0</v>
          </cell>
          <cell r="Y118" t="str">
            <v>M1-1</v>
          </cell>
          <cell r="Z118" t="str">
            <v>M1-1</v>
          </cell>
          <cell r="AA118" t="str">
            <v>M1-1</v>
          </cell>
          <cell r="AB118" t="str">
            <v>M1-1</v>
          </cell>
          <cell r="AC118" t="str">
            <v>M1-1</v>
          </cell>
          <cell r="AD118">
            <v>43210</v>
          </cell>
        </row>
        <row r="119">
          <cell r="B119" t="str">
            <v>H1804031</v>
          </cell>
          <cell r="C119" t="str">
            <v>Operator/ Công nhân</v>
          </cell>
          <cell r="D119">
            <v>0</v>
          </cell>
          <cell r="E119" t="str">
            <v>Quality Control/ QL Chất lượng (PQC)</v>
          </cell>
          <cell r="F119">
            <v>0</v>
          </cell>
          <cell r="G119" t="str">
            <v>Đào Đức Chí</v>
          </cell>
          <cell r="H119" t="str">
            <v>Male</v>
          </cell>
          <cell r="I119">
            <v>36509</v>
          </cell>
          <cell r="J119" t="str">
            <v>Bắc Ninh</v>
          </cell>
          <cell r="K119" t="str">
            <v>Single</v>
          </cell>
          <cell r="L119" t="str">
            <v>Kinh</v>
          </cell>
          <cell r="M119" t="str">
            <v>Đại Vi, Đại Đồng, Tiên Du, Bắc Ninh</v>
          </cell>
          <cell r="N119" t="str">
            <v>0375694497</v>
          </cell>
          <cell r="O119">
            <v>0</v>
          </cell>
          <cell r="P119">
            <v>0</v>
          </cell>
          <cell r="Q119" t="str">
            <v>125822547</v>
          </cell>
          <cell r="R119" t="str">
            <v>14/06/2014</v>
          </cell>
          <cell r="S119" t="str">
            <v>Bắc Ninh</v>
          </cell>
          <cell r="T119" t="str">
            <v>700011151969</v>
          </cell>
          <cell r="U119" t="str">
            <v>High School</v>
          </cell>
          <cell r="V119">
            <v>0</v>
          </cell>
          <cell r="W119">
            <v>0</v>
          </cell>
          <cell r="X119">
            <v>0</v>
          </cell>
          <cell r="Y119" t="str">
            <v>M1-1</v>
          </cell>
          <cell r="Z119" t="str">
            <v>M1-1</v>
          </cell>
          <cell r="AA119" t="str">
            <v>M1-1</v>
          </cell>
          <cell r="AB119" t="str">
            <v>M1-1</v>
          </cell>
          <cell r="AC119" t="str">
            <v>M1-1</v>
          </cell>
          <cell r="AD119">
            <v>43214</v>
          </cell>
        </row>
        <row r="120">
          <cell r="B120" t="str">
            <v>H1804032</v>
          </cell>
          <cell r="C120" t="str">
            <v>Engineer shift leader/ Tổ trưởng kỹ thuật</v>
          </cell>
          <cell r="D120">
            <v>0</v>
          </cell>
          <cell r="E120" t="str">
            <v>WLP 2 Technology/ Kỹ thuật WLP 2</v>
          </cell>
          <cell r="F120">
            <v>0</v>
          </cell>
          <cell r="G120" t="str">
            <v>Ngô Đức Cường</v>
          </cell>
          <cell r="H120" t="str">
            <v>Male</v>
          </cell>
          <cell r="I120">
            <v>34345</v>
          </cell>
          <cell r="J120" t="str">
            <v>Bắc Ninh</v>
          </cell>
          <cell r="K120" t="str">
            <v>Married</v>
          </cell>
          <cell r="L120" t="str">
            <v>Kinh</v>
          </cell>
          <cell r="M120" t="str">
            <v>Xuân Thụ, Đông Ngàn, Từ Sơn, Bắc Ninh</v>
          </cell>
          <cell r="N120" t="str">
            <v>0344910794</v>
          </cell>
          <cell r="O120">
            <v>0</v>
          </cell>
          <cell r="P120">
            <v>0</v>
          </cell>
          <cell r="Q120" t="str">
            <v>027094013357</v>
          </cell>
          <cell r="R120">
            <v>44421</v>
          </cell>
          <cell r="S120" t="str">
            <v>Cục trường cục cảnh sát quản lý hành chính về trật tự xã hội</v>
          </cell>
          <cell r="T120" t="str">
            <v>700011151976</v>
          </cell>
          <cell r="U120" t="str">
            <v>ĐH Thủy Lợi</v>
          </cell>
          <cell r="V120">
            <v>0</v>
          </cell>
          <cell r="W120">
            <v>0</v>
          </cell>
          <cell r="X120">
            <v>0</v>
          </cell>
          <cell r="Y120" t="str">
            <v>M3-1</v>
          </cell>
          <cell r="Z120" t="str">
            <v>M3-1</v>
          </cell>
          <cell r="AA120" t="str">
            <v>M3-2</v>
          </cell>
          <cell r="AB120" t="str">
            <v>M3-3</v>
          </cell>
          <cell r="AC120" t="str">
            <v>M4-1</v>
          </cell>
          <cell r="AD120">
            <v>43216</v>
          </cell>
        </row>
        <row r="121">
          <cell r="B121" t="str">
            <v>H1805001</v>
          </cell>
          <cell r="C121" t="str">
            <v>Staff/ Nhân viên</v>
          </cell>
          <cell r="D121">
            <v>0</v>
          </cell>
          <cell r="E121" t="str">
            <v>WLP 2 Technology/ Kỹ thuật WLP 2</v>
          </cell>
          <cell r="F121">
            <v>0</v>
          </cell>
          <cell r="G121" t="str">
            <v>Nguyễn Nhân Thuyết</v>
          </cell>
          <cell r="H121" t="str">
            <v>Male</v>
          </cell>
          <cell r="I121">
            <v>33758</v>
          </cell>
          <cell r="J121" t="str">
            <v>Bắc Ninh</v>
          </cell>
          <cell r="K121" t="str">
            <v>Single</v>
          </cell>
          <cell r="L121" t="str">
            <v>Kinh</v>
          </cell>
          <cell r="M121" t="str">
            <v>5, Mão Điền, Thuận Thành, Bắc Ninh</v>
          </cell>
          <cell r="N121" t="str">
            <v>0988390992</v>
          </cell>
          <cell r="O121">
            <v>0</v>
          </cell>
          <cell r="P121">
            <v>0</v>
          </cell>
          <cell r="Q121" t="str">
            <v>125420999</v>
          </cell>
          <cell r="R121" t="str">
            <v>09/01/2008</v>
          </cell>
          <cell r="S121" t="str">
            <v>Bắc Ninh</v>
          </cell>
          <cell r="T121" t="str">
            <v>700011183109</v>
          </cell>
          <cell r="U121" t="str">
            <v>ĐH công nghiệp Hà Nội</v>
          </cell>
          <cell r="V121">
            <v>0</v>
          </cell>
          <cell r="W121">
            <v>0</v>
          </cell>
          <cell r="X121">
            <v>0</v>
          </cell>
          <cell r="Y121" t="str">
            <v>M3-3</v>
          </cell>
          <cell r="Z121" t="str">
            <v>M3-3</v>
          </cell>
          <cell r="AA121" t="str">
            <v>M4-1</v>
          </cell>
          <cell r="AB121" t="str">
            <v>M4-2</v>
          </cell>
          <cell r="AC121" t="str">
            <v>M4-3</v>
          </cell>
          <cell r="AD121">
            <v>43222</v>
          </cell>
        </row>
        <row r="122">
          <cell r="B122" t="str">
            <v>H1805003</v>
          </cell>
          <cell r="C122" t="str">
            <v>Operator/ Công nhân</v>
          </cell>
          <cell r="D122">
            <v>0</v>
          </cell>
          <cell r="E122" t="str">
            <v>SMT Manufacturing/ Sản xuất SMT</v>
          </cell>
          <cell r="F122" t="str">
            <v>LFEM</v>
          </cell>
          <cell r="G122" t="str">
            <v>Dương Thị Kiều</v>
          </cell>
          <cell r="H122" t="str">
            <v>Female</v>
          </cell>
          <cell r="I122">
            <v>36158</v>
          </cell>
          <cell r="J122" t="str">
            <v>Lạng Sơn</v>
          </cell>
          <cell r="K122" t="str">
            <v>Single</v>
          </cell>
          <cell r="L122" t="str">
            <v>Tày</v>
          </cell>
          <cell r="M122" t="str">
            <v>Xa Đán, Tân Lập, Bắc Sơn, Lạng Sơn</v>
          </cell>
          <cell r="N122" t="str">
            <v>0356909774</v>
          </cell>
          <cell r="O122">
            <v>0</v>
          </cell>
          <cell r="P122">
            <v>0</v>
          </cell>
          <cell r="Q122" t="str">
            <v>082327600</v>
          </cell>
          <cell r="R122" t="str">
            <v>03/03/2015</v>
          </cell>
          <cell r="S122" t="str">
            <v>Lạng Sơn</v>
          </cell>
          <cell r="T122" t="str">
            <v>700011183116</v>
          </cell>
          <cell r="U122" t="str">
            <v>High School</v>
          </cell>
          <cell r="V122">
            <v>0</v>
          </cell>
          <cell r="W122">
            <v>0</v>
          </cell>
          <cell r="X122">
            <v>0</v>
          </cell>
          <cell r="Y122" t="str">
            <v>M1-1</v>
          </cell>
          <cell r="Z122" t="str">
            <v>M1-1</v>
          </cell>
          <cell r="AA122" t="str">
            <v>M1-1</v>
          </cell>
          <cell r="AB122" t="str">
            <v>M1-1</v>
          </cell>
          <cell r="AC122" t="str">
            <v>M1-1</v>
          </cell>
          <cell r="AD122">
            <v>43222</v>
          </cell>
        </row>
        <row r="123">
          <cell r="B123" t="str">
            <v>H1805015</v>
          </cell>
          <cell r="C123" t="str">
            <v>Operator/ Công nhân</v>
          </cell>
          <cell r="D123">
            <v>0</v>
          </cell>
          <cell r="E123" t="str">
            <v>Human Resource/ HCNS (Utility)</v>
          </cell>
          <cell r="F123">
            <v>0</v>
          </cell>
          <cell r="G123" t="str">
            <v>Phạm Văn Quỳnh</v>
          </cell>
          <cell r="H123" t="str">
            <v>Male</v>
          </cell>
          <cell r="I123">
            <v>34906</v>
          </cell>
          <cell r="J123" t="str">
            <v>Bắc Ninh</v>
          </cell>
          <cell r="K123" t="str">
            <v>Single</v>
          </cell>
          <cell r="L123" t="str">
            <v>Kinh</v>
          </cell>
          <cell r="M123" t="str">
            <v>Đa Hội, Châu Khê, Từ Sơn, Bắc Ninh</v>
          </cell>
          <cell r="N123" t="str">
            <v>0393018405</v>
          </cell>
          <cell r="O123">
            <v>0</v>
          </cell>
          <cell r="P123">
            <v>0</v>
          </cell>
          <cell r="Q123" t="str">
            <v>125587763</v>
          </cell>
          <cell r="R123" t="str">
            <v>15/09/2010</v>
          </cell>
          <cell r="S123" t="str">
            <v>Bắc Ninh</v>
          </cell>
          <cell r="T123" t="str">
            <v>700011355174</v>
          </cell>
          <cell r="U123" t="str">
            <v>High School</v>
          </cell>
          <cell r="V123">
            <v>0</v>
          </cell>
          <cell r="W123">
            <v>0</v>
          </cell>
          <cell r="X123">
            <v>0</v>
          </cell>
          <cell r="Y123" t="str">
            <v>M1-1</v>
          </cell>
          <cell r="Z123" t="str">
            <v>M1-1</v>
          </cell>
          <cell r="AA123" t="str">
            <v>M1-1</v>
          </cell>
          <cell r="AB123" t="str">
            <v>M1-1</v>
          </cell>
          <cell r="AC123" t="str">
            <v>M1-1</v>
          </cell>
          <cell r="AD123">
            <v>43228</v>
          </cell>
        </row>
        <row r="124">
          <cell r="B124" t="str">
            <v>H1806001</v>
          </cell>
          <cell r="C124" t="str">
            <v>Staff/ Nhân viên</v>
          </cell>
          <cell r="D124">
            <v>0</v>
          </cell>
          <cell r="E124" t="str">
            <v>SMT Technology/ Kỹ thuật SMT</v>
          </cell>
          <cell r="F124">
            <v>0</v>
          </cell>
          <cell r="G124" t="str">
            <v>Nông Thị Hằng</v>
          </cell>
          <cell r="H124" t="str">
            <v>Female</v>
          </cell>
          <cell r="I124">
            <v>35253</v>
          </cell>
          <cell r="J124" t="str">
            <v>Thái Nguyên</v>
          </cell>
          <cell r="K124" t="str">
            <v>Single</v>
          </cell>
          <cell r="L124" t="str">
            <v>Tày</v>
          </cell>
          <cell r="M124" t="str">
            <v>Vàng Ngoài, Tân Hòa, Phú Bình, Thái Nguyên</v>
          </cell>
          <cell r="N124" t="str">
            <v>0984114895</v>
          </cell>
          <cell r="O124">
            <v>0</v>
          </cell>
          <cell r="P124">
            <v>0</v>
          </cell>
          <cell r="Q124" t="str">
            <v>091735409</v>
          </cell>
          <cell r="R124" t="str">
            <v>09/07/2013</v>
          </cell>
          <cell r="S124" t="str">
            <v>Thái Nguyên</v>
          </cell>
          <cell r="T124" t="str">
            <v>700011530314</v>
          </cell>
          <cell r="U124" t="str">
            <v>ĐH công nghiệp Hà Nội</v>
          </cell>
          <cell r="V124">
            <v>0</v>
          </cell>
          <cell r="W124">
            <v>0</v>
          </cell>
          <cell r="X124">
            <v>0</v>
          </cell>
          <cell r="Y124" t="str">
            <v>M3-1</v>
          </cell>
          <cell r="Z124" t="str">
            <v>M3-1</v>
          </cell>
          <cell r="AA124" t="str">
            <v>M3-2</v>
          </cell>
          <cell r="AB124" t="str">
            <v>M3-3</v>
          </cell>
          <cell r="AC124" t="str">
            <v>M4-1</v>
          </cell>
          <cell r="AD124">
            <v>43252</v>
          </cell>
        </row>
        <row r="125">
          <cell r="B125" t="str">
            <v>H1806002</v>
          </cell>
          <cell r="C125" t="str">
            <v>Staff/ Nhân viên</v>
          </cell>
          <cell r="D125" t="str">
            <v>19/09/2019</v>
          </cell>
          <cell r="E125" t="str">
            <v>WLP 1 Technology/ Kỹ thuật WLP 1</v>
          </cell>
          <cell r="F125">
            <v>0</v>
          </cell>
          <cell r="G125" t="str">
            <v>Đỗ Thị Lan Anh</v>
          </cell>
          <cell r="H125" t="str">
            <v>Female</v>
          </cell>
          <cell r="I125">
            <v>34986</v>
          </cell>
          <cell r="J125" t="str">
            <v>Bắc Giang</v>
          </cell>
          <cell r="K125" t="str">
            <v>Single</v>
          </cell>
          <cell r="L125" t="str">
            <v>Dao</v>
          </cell>
          <cell r="M125" t="str">
            <v>Đồng Mơ, Tam Hiệp, Yên Thế, Bắc Giang</v>
          </cell>
          <cell r="N125" t="str">
            <v>0327098639</v>
          </cell>
          <cell r="O125">
            <v>0</v>
          </cell>
          <cell r="P125">
            <v>0</v>
          </cell>
          <cell r="Q125" t="str">
            <v>122185284</v>
          </cell>
          <cell r="R125" t="str">
            <v>02/11/2012</v>
          </cell>
          <cell r="S125" t="str">
            <v>Bắc Giang</v>
          </cell>
          <cell r="T125" t="str">
            <v>700008531293</v>
          </cell>
          <cell r="U125" t="str">
            <v>ĐH ngoại ngữ- ĐH quốc gia Hà Nội</v>
          </cell>
          <cell r="V125">
            <v>0</v>
          </cell>
          <cell r="W125">
            <v>0</v>
          </cell>
          <cell r="X125">
            <v>0</v>
          </cell>
          <cell r="Y125" t="str">
            <v>T3-1</v>
          </cell>
          <cell r="Z125" t="str">
            <v>T3-1</v>
          </cell>
          <cell r="AA125" t="str">
            <v>T3-2</v>
          </cell>
          <cell r="AB125" t="str">
            <v>T3-3</v>
          </cell>
          <cell r="AC125" t="str">
            <v>T4-1</v>
          </cell>
          <cell r="AD125">
            <v>43255</v>
          </cell>
        </row>
        <row r="126">
          <cell r="B126" t="str">
            <v>H1806010</v>
          </cell>
          <cell r="C126" t="str">
            <v>Operator/ Công nhân</v>
          </cell>
          <cell r="D126">
            <v>0</v>
          </cell>
          <cell r="E126" t="str">
            <v>SMT Manufacturing/ Sản xuất SMT</v>
          </cell>
          <cell r="F126" t="str">
            <v>LFEM</v>
          </cell>
          <cell r="G126" t="str">
            <v>Bùi Thị Minh</v>
          </cell>
          <cell r="H126" t="str">
            <v>Female</v>
          </cell>
          <cell r="I126">
            <v>34735</v>
          </cell>
          <cell r="J126" t="str">
            <v>Hòa Bình</v>
          </cell>
          <cell r="K126" t="str">
            <v>Single</v>
          </cell>
          <cell r="L126" t="str">
            <v>Mường</v>
          </cell>
          <cell r="M126" t="str">
            <v>Đa, Văn Nghĩa, Lạc Sơn, Hòa Bình</v>
          </cell>
          <cell r="N126" t="str">
            <v>0977318545</v>
          </cell>
          <cell r="O126">
            <v>0</v>
          </cell>
          <cell r="P126">
            <v>0</v>
          </cell>
          <cell r="Q126" t="str">
            <v>113644465</v>
          </cell>
          <cell r="R126" t="str">
            <v>30/08/2016</v>
          </cell>
          <cell r="S126" t="str">
            <v>Hòa Bình</v>
          </cell>
          <cell r="T126">
            <v>700006569765</v>
          </cell>
          <cell r="U126" t="str">
            <v>High School</v>
          </cell>
          <cell r="V126">
            <v>0</v>
          </cell>
          <cell r="W126">
            <v>0</v>
          </cell>
          <cell r="X126">
            <v>0</v>
          </cell>
          <cell r="Y126" t="str">
            <v>M1-1</v>
          </cell>
          <cell r="Z126" t="str">
            <v>M1-1</v>
          </cell>
          <cell r="AA126" t="str">
            <v>M1-1</v>
          </cell>
          <cell r="AB126" t="str">
            <v>M1-1</v>
          </cell>
          <cell r="AC126" t="str">
            <v>M1-1</v>
          </cell>
          <cell r="AD126">
            <v>43270</v>
          </cell>
        </row>
        <row r="127">
          <cell r="B127" t="str">
            <v>H1806013</v>
          </cell>
          <cell r="C127" t="str">
            <v>Operator/ Công nhân</v>
          </cell>
          <cell r="D127" t="str">
            <v>01/12/2018
05/07/2019</v>
          </cell>
          <cell r="E127" t="str">
            <v>LFEM Manufacturing/ Sản xuất LFEM</v>
          </cell>
          <cell r="F127">
            <v>0</v>
          </cell>
          <cell r="G127" t="str">
            <v>Nguyễn Thị Duyên</v>
          </cell>
          <cell r="H127" t="str">
            <v>Female</v>
          </cell>
          <cell r="I127">
            <v>35813</v>
          </cell>
          <cell r="J127" t="str">
            <v>Bắc Ninh</v>
          </cell>
          <cell r="K127" t="str">
            <v>Single</v>
          </cell>
          <cell r="L127" t="str">
            <v>Kinh</v>
          </cell>
          <cell r="M127" t="str">
            <v>Nghĩa Chỉ, Minh Đạo, Tiên Du, Bắc Ninh</v>
          </cell>
          <cell r="N127" t="str">
            <v>0375841925</v>
          </cell>
          <cell r="O127">
            <v>0</v>
          </cell>
          <cell r="P127">
            <v>0</v>
          </cell>
          <cell r="Q127" t="str">
            <v>125772496</v>
          </cell>
          <cell r="R127" t="str">
            <v>07/04/2013</v>
          </cell>
          <cell r="S127" t="str">
            <v>Bắc Ninh</v>
          </cell>
          <cell r="T127" t="str">
            <v>700006767398</v>
          </cell>
          <cell r="U127" t="str">
            <v>High School</v>
          </cell>
          <cell r="V127">
            <v>0</v>
          </cell>
          <cell r="W127">
            <v>0</v>
          </cell>
          <cell r="X127">
            <v>0</v>
          </cell>
          <cell r="Y127" t="str">
            <v>M1-1</v>
          </cell>
          <cell r="Z127" t="str">
            <v>M1-1</v>
          </cell>
          <cell r="AA127" t="str">
            <v>M1-1</v>
          </cell>
          <cell r="AB127" t="str">
            <v>M1-1</v>
          </cell>
          <cell r="AC127" t="str">
            <v>M1-1</v>
          </cell>
          <cell r="AD127">
            <v>43271</v>
          </cell>
        </row>
        <row r="128">
          <cell r="B128" t="str">
            <v>H1806025</v>
          </cell>
          <cell r="C128" t="str">
            <v>Shift leader/ Tổ trưởng sản xuất</v>
          </cell>
          <cell r="D128" t="str">
            <v>01/08/2020</v>
          </cell>
          <cell r="E128" t="str">
            <v>Quality Control/ QL Chất lượng (PQC)</v>
          </cell>
          <cell r="F128">
            <v>0</v>
          </cell>
          <cell r="G128" t="str">
            <v>Nguyễn Việt Hoàng</v>
          </cell>
          <cell r="H128" t="str">
            <v>Male</v>
          </cell>
          <cell r="I128">
            <v>34919</v>
          </cell>
          <cell r="J128" t="str">
            <v>Phú Thọ</v>
          </cell>
          <cell r="K128" t="str">
            <v>Married</v>
          </cell>
          <cell r="L128" t="str">
            <v>Mường</v>
          </cell>
          <cell r="M128" t="str">
            <v>Đồi, Lương Nha, Thanh Sơn, Phú Thọ</v>
          </cell>
          <cell r="N128" t="str">
            <v>0963277685</v>
          </cell>
          <cell r="O128">
            <v>0</v>
          </cell>
          <cell r="P128">
            <v>0</v>
          </cell>
          <cell r="Q128" t="str">
            <v>132283836</v>
          </cell>
          <cell r="R128" t="str">
            <v>16/03/2015</v>
          </cell>
          <cell r="S128" t="str">
            <v>Phú Thọ</v>
          </cell>
          <cell r="T128" t="str">
            <v>700011727750</v>
          </cell>
          <cell r="U128" t="str">
            <v>High School</v>
          </cell>
          <cell r="V128">
            <v>0</v>
          </cell>
          <cell r="W128">
            <v>0</v>
          </cell>
          <cell r="X128">
            <v>0</v>
          </cell>
          <cell r="Y128" t="str">
            <v>M1-1</v>
          </cell>
          <cell r="Z128" t="str">
            <v>M1-1</v>
          </cell>
          <cell r="AA128" t="str">
            <v>M1-1</v>
          </cell>
          <cell r="AB128" t="str">
            <v>M1-1</v>
          </cell>
          <cell r="AC128" t="str">
            <v>M1-1</v>
          </cell>
          <cell r="AD128">
            <v>43280</v>
          </cell>
        </row>
        <row r="129">
          <cell r="B129" t="str">
            <v>H1806026</v>
          </cell>
          <cell r="C129" t="str">
            <v>Operator/ Công nhân</v>
          </cell>
          <cell r="D129">
            <v>0</v>
          </cell>
          <cell r="E129" t="str">
            <v>SMT Manufacturing/ Sản xuất SMT</v>
          </cell>
          <cell r="F129" t="str">
            <v>LFEM</v>
          </cell>
          <cell r="G129" t="str">
            <v>Hà Thị Thắm</v>
          </cell>
          <cell r="H129" t="str">
            <v>Female</v>
          </cell>
          <cell r="I129">
            <v>35968</v>
          </cell>
          <cell r="J129" t="str">
            <v>Lạng Sơn</v>
          </cell>
          <cell r="K129" t="str">
            <v>Single</v>
          </cell>
          <cell r="L129" t="str">
            <v>Nùng</v>
          </cell>
          <cell r="M129" t="str">
            <v>Lũng Xá, Quốc Khánh, Tràng Định, Lạng Sơn</v>
          </cell>
          <cell r="N129" t="str">
            <v>0982028943</v>
          </cell>
          <cell r="O129">
            <v>0</v>
          </cell>
          <cell r="P129">
            <v>0</v>
          </cell>
          <cell r="Q129" t="str">
            <v>082299128</v>
          </cell>
          <cell r="R129" t="str">
            <v>10/05/2016</v>
          </cell>
          <cell r="S129" t="str">
            <v>Lạng Sơn</v>
          </cell>
          <cell r="T129" t="str">
            <v>700006763695</v>
          </cell>
          <cell r="U129" t="str">
            <v>High School</v>
          </cell>
          <cell r="V129">
            <v>0</v>
          </cell>
          <cell r="W129">
            <v>0</v>
          </cell>
          <cell r="X129">
            <v>0</v>
          </cell>
          <cell r="Y129" t="str">
            <v>M1-1</v>
          </cell>
          <cell r="Z129" t="str">
            <v>M1-1</v>
          </cell>
          <cell r="AA129" t="str">
            <v>M1-1</v>
          </cell>
          <cell r="AB129" t="str">
            <v>M1-1</v>
          </cell>
          <cell r="AC129" t="str">
            <v>M1-1</v>
          </cell>
          <cell r="AD129">
            <v>43280</v>
          </cell>
        </row>
        <row r="130">
          <cell r="B130" t="str">
            <v>H1807012</v>
          </cell>
          <cell r="C130" t="str">
            <v>Operator/ Công nhân (bức xạ XRF)</v>
          </cell>
          <cell r="D130" t="str">
            <v>01/04/2019</v>
          </cell>
          <cell r="E130" t="str">
            <v>Quality Control/ QL Chất lượng (OQC)</v>
          </cell>
          <cell r="F130" t="str">
            <v>LFEM</v>
          </cell>
          <cell r="G130" t="str">
            <v>Hoàng Thị Nhung</v>
          </cell>
          <cell r="H130" t="str">
            <v>Female</v>
          </cell>
          <cell r="I130">
            <v>35449</v>
          </cell>
          <cell r="J130" t="str">
            <v>Lạng Sơn</v>
          </cell>
          <cell r="K130" t="str">
            <v>Single</v>
          </cell>
          <cell r="L130" t="str">
            <v>Nùng</v>
          </cell>
          <cell r="M130" t="str">
            <v>Hợp Nhất, Thượng Cường, Chi Lăng, Lạng Sơn</v>
          </cell>
          <cell r="N130" t="str">
            <v>0396684516</v>
          </cell>
          <cell r="O130">
            <v>0</v>
          </cell>
          <cell r="P130">
            <v>0</v>
          </cell>
          <cell r="Q130" t="str">
            <v>020197007572</v>
          </cell>
          <cell r="R130">
            <v>44371</v>
          </cell>
          <cell r="S130" t="str">
            <v>Cục trưởng cục cảnh sát quản lý hành chính về trật tự xã hội</v>
          </cell>
          <cell r="T130" t="str">
            <v>700011945762</v>
          </cell>
          <cell r="U130" t="str">
            <v>High School</v>
          </cell>
          <cell r="V130">
            <v>0</v>
          </cell>
          <cell r="W130">
            <v>0</v>
          </cell>
          <cell r="X130">
            <v>0</v>
          </cell>
          <cell r="Y130" t="str">
            <v>M1-1</v>
          </cell>
          <cell r="Z130" t="str">
            <v>M1-1</v>
          </cell>
          <cell r="AA130" t="str">
            <v>M1-1</v>
          </cell>
          <cell r="AB130" t="str">
            <v>M1-1</v>
          </cell>
          <cell r="AC130" t="str">
            <v>M1-1</v>
          </cell>
          <cell r="AD130">
            <v>43308</v>
          </cell>
        </row>
        <row r="131">
          <cell r="B131" t="str">
            <v>H1809018</v>
          </cell>
          <cell r="C131" t="str">
            <v>Operator/ Công nhân</v>
          </cell>
          <cell r="D131" t="str">
            <v>18/06/2019</v>
          </cell>
          <cell r="E131" t="str">
            <v>Warehouse</v>
          </cell>
          <cell r="F131">
            <v>0</v>
          </cell>
          <cell r="G131" t="str">
            <v>Nguyễn Thị Ngọc Huyền</v>
          </cell>
          <cell r="H131" t="str">
            <v>Female</v>
          </cell>
          <cell r="I131">
            <v>35757</v>
          </cell>
          <cell r="J131" t="str">
            <v>Hà Nội</v>
          </cell>
          <cell r="K131" t="str">
            <v>Single</v>
          </cell>
          <cell r="L131" t="str">
            <v>Kinh</v>
          </cell>
          <cell r="M131" t="str">
            <v>4, Trung Mầu, Gia Lâm, Hà Nội</v>
          </cell>
          <cell r="N131" t="str">
            <v>0967654910</v>
          </cell>
          <cell r="O131">
            <v>0</v>
          </cell>
          <cell r="P131">
            <v>0</v>
          </cell>
          <cell r="Q131" t="str">
            <v>013556416</v>
          </cell>
          <cell r="R131" t="str">
            <v>29/05/2012</v>
          </cell>
          <cell r="S131" t="str">
            <v>Hà Nội</v>
          </cell>
          <cell r="T131" t="str">
            <v>700012473713</v>
          </cell>
          <cell r="U131" t="str">
            <v>High School</v>
          </cell>
          <cell r="V131">
            <v>0</v>
          </cell>
          <cell r="W131">
            <v>0</v>
          </cell>
          <cell r="X131">
            <v>0</v>
          </cell>
          <cell r="Y131" t="str">
            <v>M1-1</v>
          </cell>
          <cell r="Z131" t="str">
            <v>M1-1</v>
          </cell>
          <cell r="AA131" t="str">
            <v>M1-1</v>
          </cell>
          <cell r="AB131" t="str">
            <v>M1-1</v>
          </cell>
          <cell r="AC131" t="str">
            <v>M1-1</v>
          </cell>
          <cell r="AD131">
            <v>43362</v>
          </cell>
        </row>
        <row r="132">
          <cell r="B132" t="str">
            <v>H1809026</v>
          </cell>
          <cell r="C132" t="str">
            <v>Operator/ Công nhân</v>
          </cell>
          <cell r="D132" t="str">
            <v>15/11/2018</v>
          </cell>
          <cell r="E132" t="str">
            <v>WLP 2 Manufacturing/ Sản xuất WLP 2</v>
          </cell>
          <cell r="F132" t="str">
            <v>LFEM</v>
          </cell>
          <cell r="G132" t="str">
            <v>Bùi Thị Xuân</v>
          </cell>
          <cell r="H132" t="str">
            <v>Female</v>
          </cell>
          <cell r="I132">
            <v>35839</v>
          </cell>
          <cell r="J132" t="str">
            <v>Hòa Bình</v>
          </cell>
          <cell r="K132" t="str">
            <v>Single</v>
          </cell>
          <cell r="L132" t="str">
            <v>Mường</v>
          </cell>
          <cell r="M132" t="str">
            <v>Beo,Vụ Bản, Lạc Sơn, Hòa Bình</v>
          </cell>
          <cell r="N132" t="str">
            <v>0359772021</v>
          </cell>
          <cell r="O132">
            <v>0</v>
          </cell>
          <cell r="P132">
            <v>0</v>
          </cell>
          <cell r="Q132" t="str">
            <v>113722692</v>
          </cell>
          <cell r="R132" t="str">
            <v>06/01/2017</v>
          </cell>
          <cell r="S132" t="str">
            <v>Hòa Bình</v>
          </cell>
          <cell r="T132" t="str">
            <v>700012471395</v>
          </cell>
          <cell r="U132" t="str">
            <v>High School</v>
          </cell>
          <cell r="V132">
            <v>0</v>
          </cell>
          <cell r="W132">
            <v>0</v>
          </cell>
          <cell r="X132">
            <v>0</v>
          </cell>
          <cell r="Y132" t="str">
            <v>M1-1</v>
          </cell>
          <cell r="Z132" t="str">
            <v>M1-1</v>
          </cell>
          <cell r="AA132" t="str">
            <v>M1-1</v>
          </cell>
          <cell r="AB132" t="str">
            <v>M1-1</v>
          </cell>
          <cell r="AC132" t="str">
            <v>M1-1</v>
          </cell>
          <cell r="AD132">
            <v>43364</v>
          </cell>
        </row>
        <row r="133">
          <cell r="B133" t="str">
            <v>H1809034</v>
          </cell>
          <cell r="C133" t="str">
            <v>Operator/ Công nhân</v>
          </cell>
          <cell r="D133" t="str">
            <v>19/09/2019</v>
          </cell>
          <cell r="E133" t="str">
            <v>CSP Manufacturing/ Sản xuất CSP</v>
          </cell>
          <cell r="F133" t="str">
            <v>CSP 2</v>
          </cell>
          <cell r="G133" t="str">
            <v>Quách Bùi Đức</v>
          </cell>
          <cell r="H133" t="str">
            <v>Male</v>
          </cell>
          <cell r="I133">
            <v>35773</v>
          </cell>
          <cell r="J133" t="str">
            <v>Thanh Hóa</v>
          </cell>
          <cell r="K133" t="str">
            <v>Single</v>
          </cell>
          <cell r="L133" t="str">
            <v>Mường</v>
          </cell>
          <cell r="M133" t="str">
            <v>Yên Thắng, Yên Lễ, Như Xuân, Thanh Hóa</v>
          </cell>
          <cell r="N133" t="str">
            <v>0356282796</v>
          </cell>
          <cell r="O133">
            <v>0</v>
          </cell>
          <cell r="P133">
            <v>0</v>
          </cell>
          <cell r="Q133" t="str">
            <v>174758236</v>
          </cell>
          <cell r="R133" t="str">
            <v>06/10/2014</v>
          </cell>
          <cell r="S133" t="str">
            <v>Thanh Hóa</v>
          </cell>
          <cell r="T133" t="str">
            <v>700012502264</v>
          </cell>
          <cell r="U133" t="str">
            <v>High School</v>
          </cell>
          <cell r="V133">
            <v>0</v>
          </cell>
          <cell r="W133">
            <v>0</v>
          </cell>
          <cell r="X133">
            <v>0</v>
          </cell>
          <cell r="Y133" t="str">
            <v>M1-1</v>
          </cell>
          <cell r="Z133" t="str">
            <v>M1-1</v>
          </cell>
          <cell r="AA133" t="str">
            <v>M1-1</v>
          </cell>
          <cell r="AB133" t="str">
            <v>M1-1</v>
          </cell>
          <cell r="AC133" t="str">
            <v>M1-1</v>
          </cell>
          <cell r="AD133">
            <v>43370</v>
          </cell>
        </row>
        <row r="134">
          <cell r="B134" t="str">
            <v>H1809036</v>
          </cell>
          <cell r="C134" t="str">
            <v>Operator/ Công nhân</v>
          </cell>
          <cell r="D134" t="str">
            <v>19/09/2019</v>
          </cell>
          <cell r="E134" t="str">
            <v>CSP Manufacturing/ Sản xuất CSP</v>
          </cell>
          <cell r="F134" t="str">
            <v>CSP 1</v>
          </cell>
          <cell r="G134" t="str">
            <v>Chẩu Thị Tiền</v>
          </cell>
          <cell r="H134" t="str">
            <v>Female</v>
          </cell>
          <cell r="I134">
            <v>36147</v>
          </cell>
          <cell r="J134" t="str">
            <v>Tuyên Quang</v>
          </cell>
          <cell r="K134" t="str">
            <v>Single</v>
          </cell>
          <cell r="L134" t="str">
            <v>Tày</v>
          </cell>
          <cell r="M134" t="str">
            <v>Bản Tấng, Phúc Yên, Lâm Bình, Tuyên Quang</v>
          </cell>
          <cell r="N134" t="str">
            <v>0344882910</v>
          </cell>
          <cell r="O134">
            <v>0</v>
          </cell>
          <cell r="P134">
            <v>0</v>
          </cell>
          <cell r="Q134" t="str">
            <v>008198001173</v>
          </cell>
          <cell r="R134" t="str">
            <v>19/10/2015</v>
          </cell>
          <cell r="S134" t="str">
            <v>Tuyên Quang</v>
          </cell>
          <cell r="T134" t="str">
            <v>700007960788</v>
          </cell>
          <cell r="U134" t="str">
            <v>High School</v>
          </cell>
          <cell r="V134">
            <v>0</v>
          </cell>
          <cell r="W134">
            <v>0</v>
          </cell>
          <cell r="X134">
            <v>0</v>
          </cell>
          <cell r="Y134" t="str">
            <v>M1-1</v>
          </cell>
          <cell r="Z134" t="str">
            <v>M1-1</v>
          </cell>
          <cell r="AA134" t="str">
            <v>M1-1</v>
          </cell>
          <cell r="AB134" t="str">
            <v>M1-1</v>
          </cell>
          <cell r="AC134" t="str">
            <v>M1-1</v>
          </cell>
          <cell r="AD134">
            <v>43371</v>
          </cell>
        </row>
        <row r="135">
          <cell r="B135" t="str">
            <v>H1810005</v>
          </cell>
          <cell r="C135" t="str">
            <v>Staff/ Nhân viên</v>
          </cell>
          <cell r="D135">
            <v>0</v>
          </cell>
          <cell r="E135" t="str">
            <v>Quality Control/ QL Chất lượng (OQC)</v>
          </cell>
          <cell r="F135" t="str">
            <v>LFEM</v>
          </cell>
          <cell r="G135" t="str">
            <v>Tạ Thị Vi</v>
          </cell>
          <cell r="H135" t="str">
            <v>Female</v>
          </cell>
          <cell r="I135">
            <v>34028</v>
          </cell>
          <cell r="J135" t="str">
            <v>Bắc Ninh</v>
          </cell>
          <cell r="K135" t="str">
            <v>Single</v>
          </cell>
          <cell r="L135" t="str">
            <v>Kinh</v>
          </cell>
          <cell r="M135" t="str">
            <v>Long Văn, Việt Đoàn, Tiên Du, Bắc Ninh</v>
          </cell>
          <cell r="N135" t="str">
            <v>0982239941</v>
          </cell>
          <cell r="O135">
            <v>0</v>
          </cell>
          <cell r="P135">
            <v>0</v>
          </cell>
          <cell r="Q135" t="str">
            <v>125592857</v>
          </cell>
          <cell r="R135" t="str">
            <v>17/09/2010</v>
          </cell>
          <cell r="S135" t="str">
            <v>Bắc Ninh</v>
          </cell>
          <cell r="T135" t="str">
            <v>700003545727</v>
          </cell>
          <cell r="U135" t="str">
            <v>ĐH Văn Hóa Hà Nội</v>
          </cell>
          <cell r="V135">
            <v>0</v>
          </cell>
          <cell r="W135">
            <v>0</v>
          </cell>
          <cell r="X135">
            <v>0</v>
          </cell>
          <cell r="Y135" t="str">
            <v>M4-1</v>
          </cell>
          <cell r="Z135" t="str">
            <v>M4-1</v>
          </cell>
          <cell r="AA135" t="str">
            <v>M4-2</v>
          </cell>
          <cell r="AB135" t="str">
            <v>M4-3</v>
          </cell>
          <cell r="AC135" t="str">
            <v>M4-4</v>
          </cell>
          <cell r="AD135">
            <v>43374</v>
          </cell>
        </row>
        <row r="136">
          <cell r="B136" t="str">
            <v>H1810010</v>
          </cell>
          <cell r="C136" t="str">
            <v>Staff/ Nhân viên</v>
          </cell>
          <cell r="D136" t="str">
            <v>19/09/2019
03/03/2020</v>
          </cell>
          <cell r="E136" t="str">
            <v>WLP 2 Technology/ Kỹ thuật WLP 2</v>
          </cell>
          <cell r="F136">
            <v>0</v>
          </cell>
          <cell r="G136" t="str">
            <v>Nguyễn Văn Bách</v>
          </cell>
          <cell r="H136" t="str">
            <v>Male</v>
          </cell>
          <cell r="I136">
            <v>35009</v>
          </cell>
          <cell r="J136" t="str">
            <v>Bắc Giang</v>
          </cell>
          <cell r="K136" t="str">
            <v>Single</v>
          </cell>
          <cell r="L136" t="str">
            <v>Kinh</v>
          </cell>
          <cell r="M136" t="str">
            <v>Đồi Mạ, Ngọc Thiện, Tân Yên, Bắc Giang</v>
          </cell>
          <cell r="N136" t="str">
            <v>0359324801</v>
          </cell>
          <cell r="O136">
            <v>0</v>
          </cell>
          <cell r="P136">
            <v>0</v>
          </cell>
          <cell r="Q136" t="str">
            <v>122211322</v>
          </cell>
          <cell r="R136" t="str">
            <v>27/09/2017</v>
          </cell>
          <cell r="S136" t="str">
            <v>Bắc Giang</v>
          </cell>
          <cell r="T136" t="str">
            <v>700012562254</v>
          </cell>
          <cell r="U136" t="str">
            <v>ĐH KTCN Thái Nguyên</v>
          </cell>
          <cell r="V136">
            <v>0</v>
          </cell>
          <cell r="W136">
            <v>0</v>
          </cell>
          <cell r="X136">
            <v>0</v>
          </cell>
          <cell r="Y136" t="str">
            <v>M3-1</v>
          </cell>
          <cell r="Z136" t="str">
            <v>M3-1</v>
          </cell>
          <cell r="AA136" t="str">
            <v>M3-2</v>
          </cell>
          <cell r="AB136" t="str">
            <v>M3-3</v>
          </cell>
          <cell r="AC136" t="str">
            <v>M3-3</v>
          </cell>
          <cell r="AD136">
            <v>43381</v>
          </cell>
        </row>
        <row r="137">
          <cell r="B137" t="str">
            <v>H1810011</v>
          </cell>
          <cell r="C137" t="str">
            <v>Supervisor/ Giám sát line</v>
          </cell>
          <cell r="D137" t="str">
            <v>01/01/2019
01/05/2021</v>
          </cell>
          <cell r="E137" t="str">
            <v>WLP 2 Manufacturing/ Sản xuất WLP 2</v>
          </cell>
          <cell r="F137">
            <v>0</v>
          </cell>
          <cell r="G137" t="str">
            <v>Trần Văn Tuân</v>
          </cell>
          <cell r="H137" t="str">
            <v>Male</v>
          </cell>
          <cell r="I137">
            <v>33758</v>
          </cell>
          <cell r="J137" t="str">
            <v>Bắc Giang</v>
          </cell>
          <cell r="K137" t="str">
            <v>Single</v>
          </cell>
          <cell r="L137" t="str">
            <v>Kinh</v>
          </cell>
          <cell r="M137" t="str">
            <v>Đông Bến, Quế Nham, Tân Yên, Bắc Giang</v>
          </cell>
          <cell r="N137" t="str">
            <v>0917595369</v>
          </cell>
          <cell r="O137">
            <v>0</v>
          </cell>
          <cell r="P137">
            <v>0</v>
          </cell>
          <cell r="Q137" t="str">
            <v>121955814</v>
          </cell>
          <cell r="R137" t="str">
            <v>25/07/2015</v>
          </cell>
          <cell r="S137" t="str">
            <v>Bắc Giang</v>
          </cell>
          <cell r="T137" t="str">
            <v>700012562260</v>
          </cell>
          <cell r="U137" t="str">
            <v>Học Viện Nông Nghiệp Việt Nam</v>
          </cell>
          <cell r="V137">
            <v>0</v>
          </cell>
          <cell r="W137">
            <v>0</v>
          </cell>
          <cell r="X137">
            <v>0</v>
          </cell>
          <cell r="Y137" t="str">
            <v>M4-2</v>
          </cell>
          <cell r="Z137" t="str">
            <v>M4-2</v>
          </cell>
          <cell r="AA137" t="str">
            <v>M4-3</v>
          </cell>
          <cell r="AB137" t="str">
            <v>M4-4</v>
          </cell>
          <cell r="AC137" t="str">
            <v>M5-1</v>
          </cell>
          <cell r="AD137">
            <v>43381</v>
          </cell>
        </row>
        <row r="138">
          <cell r="B138" t="str">
            <v>H1810031</v>
          </cell>
          <cell r="C138" t="str">
            <v>Operator/ Công nhân</v>
          </cell>
          <cell r="D138">
            <v>0</v>
          </cell>
          <cell r="E138" t="str">
            <v>WLP 2 Manufacturing/ Sản xuất WLP 2</v>
          </cell>
          <cell r="F138">
            <v>0</v>
          </cell>
          <cell r="G138" t="str">
            <v>Vi Thị Thái</v>
          </cell>
          <cell r="H138" t="str">
            <v>Female</v>
          </cell>
          <cell r="I138">
            <v>35891</v>
          </cell>
          <cell r="J138" t="str">
            <v>Lạng Sơn</v>
          </cell>
          <cell r="K138" t="str">
            <v>Single</v>
          </cell>
          <cell r="L138" t="str">
            <v>Nùng</v>
          </cell>
          <cell r="M138" t="str">
            <v>Yên Sơn, Yên Trạch, Cao Lộc, Lạng Sơn</v>
          </cell>
          <cell r="N138" t="str">
            <v>0326189938</v>
          </cell>
          <cell r="O138">
            <v>0</v>
          </cell>
          <cell r="P138">
            <v>0</v>
          </cell>
          <cell r="Q138" t="str">
            <v>082281780</v>
          </cell>
          <cell r="R138" t="str">
            <v>17/07/2012</v>
          </cell>
          <cell r="S138" t="str">
            <v>Lạng Sơn</v>
          </cell>
          <cell r="T138" t="str">
            <v>700012702934</v>
          </cell>
          <cell r="U138" t="str">
            <v>High School</v>
          </cell>
          <cell r="V138">
            <v>0</v>
          </cell>
          <cell r="W138">
            <v>0</v>
          </cell>
          <cell r="X138">
            <v>0</v>
          </cell>
          <cell r="Y138" t="str">
            <v>M1-1</v>
          </cell>
          <cell r="Z138" t="str">
            <v>M1-1</v>
          </cell>
          <cell r="AA138" t="str">
            <v>M1-1</v>
          </cell>
          <cell r="AB138" t="str">
            <v>M1-1</v>
          </cell>
          <cell r="AC138" t="str">
            <v>M1-1</v>
          </cell>
          <cell r="AD138">
            <v>43400</v>
          </cell>
        </row>
        <row r="139">
          <cell r="B139" t="str">
            <v>H1811004</v>
          </cell>
          <cell r="C139" t="str">
            <v>Staff/ Nhân viên</v>
          </cell>
          <cell r="D139">
            <v>0</v>
          </cell>
          <cell r="E139" t="str">
            <v>WLP 2 Manufacturing/ Sản xuất WLP 2</v>
          </cell>
          <cell r="F139">
            <v>0</v>
          </cell>
          <cell r="G139" t="str">
            <v>Nguyễn Thị Quỳnh</v>
          </cell>
          <cell r="H139" t="str">
            <v>Female</v>
          </cell>
          <cell r="I139">
            <v>34318</v>
          </cell>
          <cell r="J139" t="str">
            <v>Bắc Ninh</v>
          </cell>
          <cell r="K139" t="str">
            <v>Married</v>
          </cell>
          <cell r="L139" t="str">
            <v>Kinh</v>
          </cell>
          <cell r="M139" t="str">
            <v>Dương Húc, Đại Đồng, Tiên Du, Bắc Ninh</v>
          </cell>
          <cell r="N139" t="str">
            <v>0344801512</v>
          </cell>
          <cell r="O139">
            <v>0</v>
          </cell>
          <cell r="P139">
            <v>0</v>
          </cell>
          <cell r="Q139" t="str">
            <v>125574560</v>
          </cell>
          <cell r="R139" t="str">
            <v>23/07/2010</v>
          </cell>
          <cell r="S139" t="str">
            <v>Bắc Ninh</v>
          </cell>
          <cell r="T139" t="str">
            <v>700012873166</v>
          </cell>
          <cell r="U139" t="str">
            <v>HV Nông nghiệp Việt Nam</v>
          </cell>
          <cell r="V139">
            <v>0</v>
          </cell>
          <cell r="W139">
            <v>0</v>
          </cell>
          <cell r="X139">
            <v>0</v>
          </cell>
          <cell r="Y139" t="str">
            <v>M4-1</v>
          </cell>
          <cell r="Z139" t="str">
            <v>M4-1</v>
          </cell>
          <cell r="AA139" t="str">
            <v>M4-2</v>
          </cell>
          <cell r="AB139" t="str">
            <v>M4-3</v>
          </cell>
          <cell r="AC139" t="str">
            <v>M4-4</v>
          </cell>
          <cell r="AD139">
            <v>43416</v>
          </cell>
        </row>
        <row r="140">
          <cell r="B140" t="str">
            <v>H1811007</v>
          </cell>
          <cell r="C140" t="str">
            <v>Staff/ Nhân viên</v>
          </cell>
          <cell r="D140">
            <v>0</v>
          </cell>
          <cell r="E140" t="str">
            <v>WLP 2 Technology/ Kỹ thuật WLP 2</v>
          </cell>
          <cell r="F140">
            <v>0</v>
          </cell>
          <cell r="G140" t="str">
            <v>Đào Đức Trường</v>
          </cell>
          <cell r="H140" t="str">
            <v>Male</v>
          </cell>
          <cell r="I140">
            <v>34646</v>
          </cell>
          <cell r="J140" t="str">
            <v>Bắc Ninh</v>
          </cell>
          <cell r="K140" t="str">
            <v>Single</v>
          </cell>
          <cell r="L140" t="str">
            <v>Kinh</v>
          </cell>
          <cell r="M140" t="str">
            <v>Đại Vi, Đại Đồng, Tiên Du, Bắc Ninh</v>
          </cell>
          <cell r="N140" t="str">
            <v>0372081194</v>
          </cell>
          <cell r="O140">
            <v>0</v>
          </cell>
          <cell r="P140">
            <v>0</v>
          </cell>
          <cell r="Q140" t="str">
            <v>125601131</v>
          </cell>
          <cell r="R140" t="str">
            <v>26/05/2016</v>
          </cell>
          <cell r="S140" t="str">
            <v>Bắc Ninh</v>
          </cell>
          <cell r="T140" t="str">
            <v>700012965320</v>
          </cell>
          <cell r="U140" t="str">
            <v>CĐ nghề cơ điện và xây dựng Bắc Ninh</v>
          </cell>
          <cell r="V140">
            <v>0</v>
          </cell>
          <cell r="W140">
            <v>0</v>
          </cell>
          <cell r="X140">
            <v>0</v>
          </cell>
          <cell r="Y140" t="str">
            <v>M3-2</v>
          </cell>
          <cell r="Z140" t="str">
            <v>M3-2</v>
          </cell>
          <cell r="AA140" t="str">
            <v>M3-3</v>
          </cell>
          <cell r="AB140" t="str">
            <v>M3-4</v>
          </cell>
          <cell r="AC140" t="str">
            <v>M4-2</v>
          </cell>
          <cell r="AD140">
            <v>43430</v>
          </cell>
        </row>
        <row r="141">
          <cell r="B141" t="str">
            <v>H1812008</v>
          </cell>
          <cell r="C141" t="str">
            <v>Staff/ Nhân viên</v>
          </cell>
          <cell r="D141">
            <v>0</v>
          </cell>
          <cell r="E141" t="str">
            <v>WLP 2 Technology/ Kỹ thuật WLP 2</v>
          </cell>
          <cell r="F141">
            <v>0</v>
          </cell>
          <cell r="G141" t="str">
            <v>Triệu Văn Út</v>
          </cell>
          <cell r="H141" t="str">
            <v>Male</v>
          </cell>
          <cell r="I141">
            <v>33447</v>
          </cell>
          <cell r="J141" t="str">
            <v>Cao Bằng</v>
          </cell>
          <cell r="K141" t="str">
            <v>Married</v>
          </cell>
          <cell r="L141" t="str">
            <v>Nùng</v>
          </cell>
          <cell r="M141" t="str">
            <v>Lũng Rỵ, Hồng Quang, Quảng Yên, Cao Bằng</v>
          </cell>
          <cell r="N141" t="str">
            <v>0973525440</v>
          </cell>
          <cell r="O141">
            <v>0</v>
          </cell>
          <cell r="P141">
            <v>0</v>
          </cell>
          <cell r="Q141" t="str">
            <v>080409363</v>
          </cell>
          <cell r="R141" t="str">
            <v>02/11/2007</v>
          </cell>
          <cell r="S141" t="str">
            <v>Cao Bằng</v>
          </cell>
          <cell r="T141" t="str">
            <v>700013148142</v>
          </cell>
          <cell r="U141" t="str">
            <v>ĐH công nghiệp Hà Nội</v>
          </cell>
          <cell r="V141">
            <v>0</v>
          </cell>
          <cell r="W141">
            <v>0</v>
          </cell>
          <cell r="X141">
            <v>0</v>
          </cell>
          <cell r="Y141" t="str">
            <v>M3-3</v>
          </cell>
          <cell r="Z141" t="str">
            <v>M3-3</v>
          </cell>
          <cell r="AA141" t="str">
            <v>M4-1</v>
          </cell>
          <cell r="AB141" t="str">
            <v>M4-2</v>
          </cell>
          <cell r="AC141" t="str">
            <v>M4-3</v>
          </cell>
          <cell r="AD141">
            <v>43451</v>
          </cell>
        </row>
        <row r="142">
          <cell r="B142" t="str">
            <v>H1902011</v>
          </cell>
          <cell r="C142" t="str">
            <v>Operator/ Công nhân</v>
          </cell>
          <cell r="D142">
            <v>0</v>
          </cell>
          <cell r="E142" t="str">
            <v>SMT Manufacturing/ Sản xuất SMT</v>
          </cell>
          <cell r="F142" t="str">
            <v>LFEM</v>
          </cell>
          <cell r="G142" t="str">
            <v>Lộc Thị Bắc</v>
          </cell>
          <cell r="H142" t="str">
            <v>Female</v>
          </cell>
          <cell r="I142">
            <v>34194</v>
          </cell>
          <cell r="J142" t="str">
            <v>Lạng Sơn</v>
          </cell>
          <cell r="K142" t="str">
            <v>Single</v>
          </cell>
          <cell r="L142" t="str">
            <v>Nùng</v>
          </cell>
          <cell r="M142" t="str">
            <v>Nà Van, Tú Mịch, Lộc Bình, Lạng Sơn</v>
          </cell>
          <cell r="N142" t="str">
            <v>0984280149</v>
          </cell>
          <cell r="O142">
            <v>0</v>
          </cell>
          <cell r="P142">
            <v>0</v>
          </cell>
          <cell r="Q142" t="str">
            <v>082197096</v>
          </cell>
          <cell r="R142" t="str">
            <v>30/11/2011</v>
          </cell>
          <cell r="S142" t="str">
            <v>Lạng Sơn</v>
          </cell>
          <cell r="T142" t="str">
            <v>700013394425</v>
          </cell>
          <cell r="U142" t="str">
            <v>High School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 t="str">
            <v>M1-1</v>
          </cell>
          <cell r="AA142" t="str">
            <v>M1-1</v>
          </cell>
          <cell r="AB142" t="str">
            <v>M1-1</v>
          </cell>
          <cell r="AC142" t="str">
            <v>M1-1</v>
          </cell>
          <cell r="AD142">
            <v>43510</v>
          </cell>
        </row>
        <row r="143">
          <cell r="B143" t="str">
            <v>H1902017</v>
          </cell>
          <cell r="C143" t="str">
            <v>Operator/ Công nhân</v>
          </cell>
          <cell r="D143">
            <v>0</v>
          </cell>
          <cell r="E143" t="str">
            <v>SMT Manufacturing/ Sản xuất SMT</v>
          </cell>
          <cell r="F143" t="str">
            <v>LFEM</v>
          </cell>
          <cell r="G143" t="str">
            <v>Hoàng Thị Dừa</v>
          </cell>
          <cell r="H143" t="str">
            <v>Female</v>
          </cell>
          <cell r="I143">
            <v>35067</v>
          </cell>
          <cell r="J143" t="str">
            <v>Yên Bái</v>
          </cell>
          <cell r="K143" t="str">
            <v>Married</v>
          </cell>
          <cell r="L143" t="str">
            <v>Tày</v>
          </cell>
          <cell r="M143" t="str">
            <v>Thôn 3, Tân Lĩnh, Lục Yên, Yên Bái</v>
          </cell>
          <cell r="N143" t="str">
            <v>0373562096</v>
          </cell>
          <cell r="O143">
            <v>0</v>
          </cell>
          <cell r="P143">
            <v>0</v>
          </cell>
          <cell r="Q143" t="str">
            <v>002196000570</v>
          </cell>
          <cell r="R143">
            <v>44302</v>
          </cell>
          <cell r="S143" t="str">
            <v>Cục trưởng cục cảnh sát quản lý hành chính về trật tự xã hội</v>
          </cell>
          <cell r="T143" t="str">
            <v>700013394464</v>
          </cell>
          <cell r="U143" t="str">
            <v>High School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 t="str">
            <v>M1-1</v>
          </cell>
          <cell r="AA143" t="str">
            <v>M1-1</v>
          </cell>
          <cell r="AB143" t="str">
            <v>M1-1</v>
          </cell>
          <cell r="AC143" t="str">
            <v>M1-1</v>
          </cell>
          <cell r="AD143">
            <v>43511</v>
          </cell>
        </row>
        <row r="144">
          <cell r="B144" t="str">
            <v>H1902020</v>
          </cell>
          <cell r="C144" t="str">
            <v>Operator/ Công nhân</v>
          </cell>
          <cell r="D144">
            <v>0</v>
          </cell>
          <cell r="E144" t="str">
            <v>SMT Manufacturing/ Sản xuất SMT</v>
          </cell>
          <cell r="F144" t="str">
            <v>LFEM</v>
          </cell>
          <cell r="G144" t="str">
            <v>Nông Văn Mới</v>
          </cell>
          <cell r="H144" t="str">
            <v>Male</v>
          </cell>
          <cell r="I144">
            <v>34230</v>
          </cell>
          <cell r="J144" t="str">
            <v>Yên Bái</v>
          </cell>
          <cell r="K144" t="str">
            <v>Married</v>
          </cell>
          <cell r="L144" t="str">
            <v>Nùng</v>
          </cell>
          <cell r="M144" t="str">
            <v>Thôn 3, Tân Lĩnh, Lục Yên, Yên Bái</v>
          </cell>
          <cell r="N144" t="str">
            <v>0382739015</v>
          </cell>
          <cell r="O144">
            <v>0</v>
          </cell>
          <cell r="P144">
            <v>0</v>
          </cell>
          <cell r="Q144" t="str">
            <v>015093000680</v>
          </cell>
          <cell r="R144">
            <v>44302</v>
          </cell>
          <cell r="S144" t="str">
            <v>Cục trưởng cục cảnh sát quản lý hành chính về trật tự xã hội</v>
          </cell>
          <cell r="T144" t="str">
            <v>700013394470</v>
          </cell>
          <cell r="U144" t="str">
            <v>High School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 t="str">
            <v>M1-1</v>
          </cell>
          <cell r="AA144" t="str">
            <v>M1-1</v>
          </cell>
          <cell r="AB144" t="str">
            <v>M1-1</v>
          </cell>
          <cell r="AC144" t="str">
            <v>M1-1</v>
          </cell>
          <cell r="AD144">
            <v>43511</v>
          </cell>
        </row>
        <row r="145">
          <cell r="B145" t="str">
            <v>H1902023</v>
          </cell>
          <cell r="C145" t="str">
            <v>Operator/ Công nhân</v>
          </cell>
          <cell r="D145" t="str">
            <v>26/06/2019
03/12/2019</v>
          </cell>
          <cell r="E145" t="str">
            <v>WLP 1 Manufacturing/ Sản xuất WLP 1</v>
          </cell>
          <cell r="F145">
            <v>0</v>
          </cell>
          <cell r="G145" t="str">
            <v>Hồ Thanh Thúy</v>
          </cell>
          <cell r="H145" t="str">
            <v>Female</v>
          </cell>
          <cell r="I145">
            <v>35638</v>
          </cell>
          <cell r="J145" t="str">
            <v>Hà Nội</v>
          </cell>
          <cell r="K145" t="str">
            <v>Single</v>
          </cell>
          <cell r="L145" t="str">
            <v>Kinh</v>
          </cell>
          <cell r="M145" t="str">
            <v>Đội 4, Trung Mầu, Gia Lâm, Hà Nội</v>
          </cell>
          <cell r="N145" t="str">
            <v>0356443591</v>
          </cell>
          <cell r="O145">
            <v>0</v>
          </cell>
          <cell r="P145">
            <v>0</v>
          </cell>
          <cell r="Q145" t="str">
            <v>001197025515</v>
          </cell>
          <cell r="R145">
            <v>44315</v>
          </cell>
          <cell r="S145" t="str">
            <v>Cục trưởng cục cảnh sát quản lý hành chính về trật tự xã hội</v>
          </cell>
          <cell r="T145" t="str">
            <v>700013394496</v>
          </cell>
          <cell r="U145" t="str">
            <v>High School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 t="str">
            <v>M1-1</v>
          </cell>
          <cell r="AA145" t="str">
            <v>M1-1</v>
          </cell>
          <cell r="AB145" t="str">
            <v>M1-1</v>
          </cell>
          <cell r="AC145" t="str">
            <v>M1-1</v>
          </cell>
          <cell r="AD145">
            <v>43511</v>
          </cell>
        </row>
        <row r="146">
          <cell r="B146" t="str">
            <v>H1902041</v>
          </cell>
          <cell r="C146" t="str">
            <v>Operator/ Công nhân</v>
          </cell>
          <cell r="D146">
            <v>0</v>
          </cell>
          <cell r="E146" t="str">
            <v>SMT Inovation/ Chất lượng SMT</v>
          </cell>
          <cell r="F146" t="str">
            <v>LFEM</v>
          </cell>
          <cell r="G146" t="str">
            <v>Nông Văn Hồng</v>
          </cell>
          <cell r="H146" t="str">
            <v>Male</v>
          </cell>
          <cell r="I146">
            <v>36220</v>
          </cell>
          <cell r="J146" t="str">
            <v>Cao Bằng</v>
          </cell>
          <cell r="K146" t="str">
            <v>Single</v>
          </cell>
          <cell r="L146" t="str">
            <v>Tày</v>
          </cell>
          <cell r="M146" t="str">
            <v>Bản Đuốc, Yên Thổ, Bảo Lâm, Cao Bằng</v>
          </cell>
          <cell r="N146" t="str">
            <v>0966918721</v>
          </cell>
          <cell r="O146">
            <v>0</v>
          </cell>
          <cell r="P146">
            <v>0</v>
          </cell>
          <cell r="Q146" t="str">
            <v>004099006341</v>
          </cell>
          <cell r="R146">
            <v>44371</v>
          </cell>
          <cell r="S146" t="str">
            <v>Cục trưởng cục cảnh sát quản lý hành chính về trật tự xã hội</v>
          </cell>
          <cell r="T146" t="str">
            <v>700013394561</v>
          </cell>
          <cell r="U146" t="str">
            <v>High School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 t="str">
            <v>M1-1</v>
          </cell>
          <cell r="AA146" t="str">
            <v>M1-1</v>
          </cell>
          <cell r="AB146" t="str">
            <v>M1-1</v>
          </cell>
          <cell r="AC146" t="str">
            <v>M1-1</v>
          </cell>
          <cell r="AD146">
            <v>43514</v>
          </cell>
        </row>
        <row r="147">
          <cell r="B147" t="str">
            <v>H1902050</v>
          </cell>
          <cell r="C147" t="str">
            <v>Operator/ Công nhân</v>
          </cell>
          <cell r="D147">
            <v>0</v>
          </cell>
          <cell r="E147" t="str">
            <v>Human Resource/ HCNS (Utility)</v>
          </cell>
          <cell r="F147">
            <v>0</v>
          </cell>
          <cell r="G147" t="str">
            <v>Nguyễn Nhật Quân</v>
          </cell>
          <cell r="H147" t="str">
            <v>Male</v>
          </cell>
          <cell r="I147">
            <v>36508</v>
          </cell>
          <cell r="J147" t="str">
            <v>Bắc Ninh</v>
          </cell>
          <cell r="K147" t="str">
            <v>Single</v>
          </cell>
          <cell r="L147" t="str">
            <v>Kinh</v>
          </cell>
          <cell r="M147" t="str">
            <v>Rích Gạo, Phù Chẩn, Từ Sơn, Bắc Ninh</v>
          </cell>
          <cell r="N147" t="str">
            <v>0338218450</v>
          </cell>
          <cell r="O147">
            <v>0</v>
          </cell>
          <cell r="P147">
            <v>0</v>
          </cell>
          <cell r="Q147" t="str">
            <v>125840237</v>
          </cell>
          <cell r="R147" t="str">
            <v>31/12/2014</v>
          </cell>
          <cell r="S147" t="str">
            <v>Bắc Ninh</v>
          </cell>
          <cell r="T147" t="str">
            <v>700013394650</v>
          </cell>
          <cell r="U147" t="str">
            <v>High School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 t="str">
            <v>M1-1</v>
          </cell>
          <cell r="AA147" t="str">
            <v>M1-1</v>
          </cell>
          <cell r="AB147" t="str">
            <v>M1-1</v>
          </cell>
          <cell r="AC147" t="str">
            <v>M1-1</v>
          </cell>
          <cell r="AD147">
            <v>43514</v>
          </cell>
        </row>
        <row r="148">
          <cell r="B148" t="str">
            <v>H1902054</v>
          </cell>
          <cell r="C148" t="str">
            <v>Operator/ Công nhân</v>
          </cell>
          <cell r="D148">
            <v>0</v>
          </cell>
          <cell r="E148" t="str">
            <v>SMT Manufacturing/ Sản xuất SMT</v>
          </cell>
          <cell r="F148" t="str">
            <v>LFEM</v>
          </cell>
          <cell r="G148" t="str">
            <v>Nguyễn Thị Ngoan</v>
          </cell>
          <cell r="H148" t="str">
            <v>Female</v>
          </cell>
          <cell r="I148">
            <v>35751</v>
          </cell>
          <cell r="J148" t="str">
            <v>Hà Nội</v>
          </cell>
          <cell r="K148" t="str">
            <v>Single</v>
          </cell>
          <cell r="L148" t="str">
            <v>Mường</v>
          </cell>
          <cell r="M148" t="str">
            <v>Ái Nàng, An Phú, Mỹ Đức, Hà Nội</v>
          </cell>
          <cell r="N148" t="str">
            <v>0366455053</v>
          </cell>
          <cell r="O148">
            <v>0</v>
          </cell>
          <cell r="P148">
            <v>0</v>
          </cell>
          <cell r="Q148" t="str">
            <v>001197008871</v>
          </cell>
          <cell r="R148" t="str">
            <v>22/04/2015</v>
          </cell>
          <cell r="S148" t="str">
            <v>Cục trưởng cục cảnh sát</v>
          </cell>
          <cell r="T148" t="str">
            <v>700013394699</v>
          </cell>
          <cell r="U148" t="str">
            <v>High School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 t="str">
            <v>M1-1</v>
          </cell>
          <cell r="AA148" t="str">
            <v>M1-1</v>
          </cell>
          <cell r="AB148" t="str">
            <v>M1-1</v>
          </cell>
          <cell r="AC148" t="str">
            <v>M1-1</v>
          </cell>
          <cell r="AD148">
            <v>43515</v>
          </cell>
        </row>
        <row r="149">
          <cell r="B149" t="str">
            <v>H1902055</v>
          </cell>
          <cell r="C149" t="str">
            <v>Operator/ Công nhân</v>
          </cell>
          <cell r="D149">
            <v>0</v>
          </cell>
          <cell r="E149" t="str">
            <v>SMT Manufacturing/ Sản xuất SMT</v>
          </cell>
          <cell r="F149" t="str">
            <v>LFEM</v>
          </cell>
          <cell r="G149" t="str">
            <v>Hà Thị Lưu</v>
          </cell>
          <cell r="H149" t="str">
            <v>Female</v>
          </cell>
          <cell r="I149">
            <v>35315</v>
          </cell>
          <cell r="J149" t="str">
            <v>Thanh Hóa</v>
          </cell>
          <cell r="K149" t="str">
            <v>Married</v>
          </cell>
          <cell r="L149" t="str">
            <v>Thái</v>
          </cell>
          <cell r="M149" t="str">
            <v>Yên Thắng, Yên Lễ, Như Xuân, Thanh Hóa</v>
          </cell>
          <cell r="N149" t="str">
            <v>0387497444</v>
          </cell>
          <cell r="O149">
            <v>0</v>
          </cell>
          <cell r="P149">
            <v>0</v>
          </cell>
          <cell r="Q149" t="str">
            <v>174753278</v>
          </cell>
          <cell r="R149" t="str">
            <v>21/08/2012</v>
          </cell>
          <cell r="S149" t="str">
            <v>Thanh Hóa</v>
          </cell>
          <cell r="T149" t="str">
            <v>700013394700</v>
          </cell>
          <cell r="U149" t="str">
            <v>High School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 t="str">
            <v>M1-1</v>
          </cell>
          <cell r="AA149" t="str">
            <v>M1-1</v>
          </cell>
          <cell r="AB149" t="str">
            <v>M1-1</v>
          </cell>
          <cell r="AC149" t="str">
            <v>M1-1</v>
          </cell>
          <cell r="AD149">
            <v>43515</v>
          </cell>
        </row>
        <row r="150">
          <cell r="B150" t="str">
            <v>H1902064</v>
          </cell>
          <cell r="C150" t="str">
            <v>Operator/ Công nhân</v>
          </cell>
          <cell r="D150">
            <v>43642</v>
          </cell>
          <cell r="E150" t="str">
            <v>SMT Manufacturing/ Sản xuất SMT</v>
          </cell>
          <cell r="F150">
            <v>0</v>
          </cell>
          <cell r="G150" t="str">
            <v>Chẩu Thị Hường</v>
          </cell>
          <cell r="H150" t="str">
            <v>Female</v>
          </cell>
          <cell r="I150">
            <v>36440</v>
          </cell>
          <cell r="J150" t="str">
            <v>Tuyên Quang</v>
          </cell>
          <cell r="K150" t="str">
            <v>Married</v>
          </cell>
          <cell r="L150" t="str">
            <v>Tày</v>
          </cell>
          <cell r="M150" t="str">
            <v>Nà Vàng, Khuôn Hà, Lâm Bình, Tuyên Quang</v>
          </cell>
          <cell r="N150" t="str">
            <v>0394607361</v>
          </cell>
          <cell r="O150">
            <v>0</v>
          </cell>
          <cell r="P150">
            <v>0</v>
          </cell>
          <cell r="Q150" t="str">
            <v>071062926</v>
          </cell>
          <cell r="R150" t="str">
            <v>13/11/2015</v>
          </cell>
          <cell r="S150" t="str">
            <v>Tuyên Quang</v>
          </cell>
          <cell r="T150" t="str">
            <v>700011752020</v>
          </cell>
          <cell r="U150" t="str">
            <v>High School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 t="str">
            <v>M1-1</v>
          </cell>
          <cell r="AA150" t="str">
            <v>M1-1</v>
          </cell>
          <cell r="AB150" t="str">
            <v>M1-1</v>
          </cell>
          <cell r="AC150" t="str">
            <v>M1-1</v>
          </cell>
          <cell r="AD150">
            <v>43515</v>
          </cell>
        </row>
        <row r="151">
          <cell r="B151" t="str">
            <v>H1902068</v>
          </cell>
          <cell r="C151" t="str">
            <v>Operator/ Công nhân</v>
          </cell>
          <cell r="D151">
            <v>0</v>
          </cell>
          <cell r="E151" t="str">
            <v>Quality Control/ QL Chất lượng (FQC)</v>
          </cell>
          <cell r="F151">
            <v>0</v>
          </cell>
          <cell r="G151" t="str">
            <v>Nguyễn Thị Thùy</v>
          </cell>
          <cell r="H151" t="str">
            <v>Female</v>
          </cell>
          <cell r="I151">
            <v>36636</v>
          </cell>
          <cell r="J151" t="str">
            <v>Hà Nội</v>
          </cell>
          <cell r="K151" t="str">
            <v>Single</v>
          </cell>
          <cell r="L151" t="str">
            <v>Kinh</v>
          </cell>
          <cell r="M151" t="str">
            <v>Công Đình, Đình Xuyên, Gia Lâm, Hà Nội</v>
          </cell>
          <cell r="N151" t="str">
            <v>0368472805</v>
          </cell>
          <cell r="O151">
            <v>0</v>
          </cell>
          <cell r="P151">
            <v>0</v>
          </cell>
          <cell r="Q151" t="str">
            <v>013685962</v>
          </cell>
          <cell r="R151" t="str">
            <v>19/03/2014</v>
          </cell>
          <cell r="S151" t="str">
            <v>Hà Nội</v>
          </cell>
          <cell r="T151" t="str">
            <v>700013394884</v>
          </cell>
          <cell r="U151" t="str">
            <v>High School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 t="str">
            <v>M1-1</v>
          </cell>
          <cell r="AA151" t="str">
            <v>M1-1</v>
          </cell>
          <cell r="AB151" t="str">
            <v>M1-1</v>
          </cell>
          <cell r="AC151" t="str">
            <v>M1-1</v>
          </cell>
          <cell r="AD151">
            <v>43515</v>
          </cell>
        </row>
        <row r="152">
          <cell r="B152" t="str">
            <v>H1902075</v>
          </cell>
          <cell r="C152" t="str">
            <v>Operator/ Công nhân</v>
          </cell>
          <cell r="D152" t="str">
            <v>19/09/2019</v>
          </cell>
          <cell r="E152" t="str">
            <v>CSP Manufacturing/ Sản xuất CSP</v>
          </cell>
          <cell r="F152" t="str">
            <v>CSP 1</v>
          </cell>
          <cell r="G152" t="str">
            <v>Quách Ngọc Tuấn</v>
          </cell>
          <cell r="H152" t="str">
            <v>Male</v>
          </cell>
          <cell r="I152">
            <v>34947</v>
          </cell>
          <cell r="J152" t="str">
            <v>Thanh Hóa</v>
          </cell>
          <cell r="K152" t="str">
            <v>Single</v>
          </cell>
          <cell r="L152" t="str">
            <v>Mường</v>
          </cell>
          <cell r="M152" t="str">
            <v>Yên Thắng, Yên Lễ, Như Xuân, Thanh Hóa</v>
          </cell>
          <cell r="N152" t="str">
            <v>0968748064</v>
          </cell>
          <cell r="O152">
            <v>0</v>
          </cell>
          <cell r="P152">
            <v>0</v>
          </cell>
          <cell r="Q152" t="str">
            <v>038095007326</v>
          </cell>
          <cell r="R152" t="str">
            <v>29/03/2018</v>
          </cell>
          <cell r="S152" t="str">
            <v>Cục trưởng cục cảnh sát</v>
          </cell>
          <cell r="T152" t="str">
            <v>700011015346</v>
          </cell>
          <cell r="U152" t="str">
            <v>High School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 t="str">
            <v>M1-1</v>
          </cell>
          <cell r="AA152" t="str">
            <v>M1-1</v>
          </cell>
          <cell r="AB152" t="str">
            <v>M1-1</v>
          </cell>
          <cell r="AC152" t="str">
            <v>M1-1</v>
          </cell>
          <cell r="AD152">
            <v>43516</v>
          </cell>
        </row>
        <row r="153">
          <cell r="B153" t="str">
            <v>H1902102</v>
          </cell>
          <cell r="C153" t="str">
            <v>Operator/ Công nhân</v>
          </cell>
          <cell r="D153">
            <v>43642</v>
          </cell>
          <cell r="E153" t="str">
            <v>WLP 2 Manufacturing/ Sản xuất WLP 2</v>
          </cell>
          <cell r="F153">
            <v>0</v>
          </cell>
          <cell r="G153" t="str">
            <v>Lường Thị Hương</v>
          </cell>
          <cell r="H153" t="str">
            <v>Female</v>
          </cell>
          <cell r="I153">
            <v>36134</v>
          </cell>
          <cell r="J153" t="str">
            <v>Điện Biên</v>
          </cell>
          <cell r="K153" t="str">
            <v>Single</v>
          </cell>
          <cell r="L153" t="str">
            <v>Thái</v>
          </cell>
          <cell r="M153" t="str">
            <v>Chiềng Chung, Thanh An, Điện Biên, Điện Biên</v>
          </cell>
          <cell r="N153" t="str">
            <v>0333599191</v>
          </cell>
          <cell r="O153">
            <v>0</v>
          </cell>
          <cell r="P153">
            <v>0</v>
          </cell>
          <cell r="Q153" t="str">
            <v>040487947</v>
          </cell>
          <cell r="R153" t="str">
            <v>27/03/2015</v>
          </cell>
          <cell r="S153" t="str">
            <v>Điện Biên</v>
          </cell>
          <cell r="T153" t="str">
            <v>700013453012</v>
          </cell>
          <cell r="U153" t="str">
            <v>High School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 t="str">
            <v>M1-1</v>
          </cell>
          <cell r="AA153" t="str">
            <v>M1-1</v>
          </cell>
          <cell r="AB153" t="str">
            <v>M1-1</v>
          </cell>
          <cell r="AC153" t="str">
            <v>M1-1</v>
          </cell>
          <cell r="AD153">
            <v>43518</v>
          </cell>
        </row>
        <row r="154">
          <cell r="B154" t="str">
            <v>H1902115</v>
          </cell>
          <cell r="C154" t="str">
            <v>Operator/ Công nhân</v>
          </cell>
          <cell r="D154">
            <v>0</v>
          </cell>
          <cell r="E154" t="str">
            <v>SMT Manufacturing/ Sản xuất SMT</v>
          </cell>
          <cell r="F154" t="str">
            <v>IOT</v>
          </cell>
          <cell r="G154" t="str">
            <v>Bùi Thị Thủy</v>
          </cell>
          <cell r="H154" t="str">
            <v>Female</v>
          </cell>
          <cell r="I154">
            <v>34578</v>
          </cell>
          <cell r="J154" t="str">
            <v>Nghệ An</v>
          </cell>
          <cell r="K154" t="str">
            <v>Married</v>
          </cell>
          <cell r="L154" t="str">
            <v>Thổ</v>
          </cell>
          <cell r="M154" t="str">
            <v>Thôn 5, Xuân Bình, Như Xuân, Thanh Hóa</v>
          </cell>
          <cell r="N154" t="str">
            <v>0387383066</v>
          </cell>
          <cell r="O154">
            <v>0</v>
          </cell>
          <cell r="P154">
            <v>0</v>
          </cell>
          <cell r="Q154" t="str">
            <v>040194000505</v>
          </cell>
          <cell r="R154">
            <v>44375</v>
          </cell>
          <cell r="S154" t="str">
            <v>Cục trưởng cục cảnh sát quản lý hành chính về trật tự xã hội</v>
          </cell>
          <cell r="T154" t="str">
            <v>700013469551</v>
          </cell>
          <cell r="U154" t="str">
            <v>High School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 t="str">
            <v>M1-1</v>
          </cell>
          <cell r="AA154" t="str">
            <v>M1-1</v>
          </cell>
          <cell r="AB154" t="str">
            <v>M1-1</v>
          </cell>
          <cell r="AC154" t="str">
            <v>M1-1</v>
          </cell>
          <cell r="AD154">
            <v>43522</v>
          </cell>
        </row>
        <row r="155">
          <cell r="B155" t="str">
            <v>H1902122</v>
          </cell>
          <cell r="C155" t="str">
            <v>Shift leader/ Tổ trưởng sản xuất</v>
          </cell>
          <cell r="D155">
            <v>0</v>
          </cell>
          <cell r="E155" t="str">
            <v>Warehouse</v>
          </cell>
          <cell r="F155">
            <v>0</v>
          </cell>
          <cell r="G155" t="str">
            <v>Dương Văn Long</v>
          </cell>
          <cell r="H155" t="str">
            <v>Male</v>
          </cell>
          <cell r="I155">
            <v>36866</v>
          </cell>
          <cell r="J155" t="str">
            <v>Nghệ An</v>
          </cell>
          <cell r="K155" t="str">
            <v>Single</v>
          </cell>
          <cell r="L155" t="str">
            <v>Kinh</v>
          </cell>
          <cell r="M155" t="str">
            <v>Khối 6, Quán Hành, Nghi Lộc, Nghệ An</v>
          </cell>
          <cell r="N155" t="str">
            <v>0386734697</v>
          </cell>
          <cell r="O155">
            <v>0</v>
          </cell>
          <cell r="P155">
            <v>0</v>
          </cell>
          <cell r="Q155" t="str">
            <v>187849285</v>
          </cell>
          <cell r="R155" t="str">
            <v>13/09/2017</v>
          </cell>
          <cell r="S155" t="str">
            <v>Nghệ An</v>
          </cell>
          <cell r="T155" t="str">
            <v>700013469601</v>
          </cell>
          <cell r="U155" t="str">
            <v>High School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 t="str">
            <v>M1-1</v>
          </cell>
          <cell r="AA155" t="str">
            <v>M1-1</v>
          </cell>
          <cell r="AB155" t="str">
            <v>M1-1</v>
          </cell>
          <cell r="AC155" t="str">
            <v>M1-1</v>
          </cell>
          <cell r="AD155">
            <v>43522</v>
          </cell>
        </row>
        <row r="156">
          <cell r="B156" t="str">
            <v>H1903045</v>
          </cell>
          <cell r="C156" t="str">
            <v>Operator/ Công nhân</v>
          </cell>
          <cell r="D156" t="str">
            <v>05/07/2018</v>
          </cell>
          <cell r="E156" t="str">
            <v>SMT Manufacturing/ Sản xuất SMT</v>
          </cell>
          <cell r="F156">
            <v>0</v>
          </cell>
          <cell r="G156" t="str">
            <v>Đoàn Thị Huyền</v>
          </cell>
          <cell r="H156" t="str">
            <v>Female</v>
          </cell>
          <cell r="I156">
            <v>36821</v>
          </cell>
          <cell r="J156" t="str">
            <v>Phú Thọ</v>
          </cell>
          <cell r="K156" t="str">
            <v>Single</v>
          </cell>
          <cell r="L156" t="str">
            <v>Kinh</v>
          </cell>
          <cell r="M156" t="str">
            <v>Thôn 7, Quế Lâm, Đoan Hùng, Phú Thọ</v>
          </cell>
          <cell r="N156" t="str">
            <v>0333011607</v>
          </cell>
          <cell r="O156">
            <v>0</v>
          </cell>
          <cell r="P156">
            <v>0</v>
          </cell>
          <cell r="Q156" t="str">
            <v>132386057</v>
          </cell>
          <cell r="R156" t="str">
            <v>18/03/2015</v>
          </cell>
          <cell r="S156" t="str">
            <v>Phú Thọ</v>
          </cell>
          <cell r="T156" t="str">
            <v>700013726570</v>
          </cell>
          <cell r="U156" t="str">
            <v>High School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 t="str">
            <v>M1-1</v>
          </cell>
          <cell r="AA156" t="str">
            <v>M1-1</v>
          </cell>
          <cell r="AB156" t="str">
            <v>M1-1</v>
          </cell>
          <cell r="AC156" t="str">
            <v>M1-1</v>
          </cell>
          <cell r="AD156">
            <v>43542</v>
          </cell>
        </row>
        <row r="157">
          <cell r="B157" t="str">
            <v>H1903046</v>
          </cell>
          <cell r="C157" t="str">
            <v>Staff/ Nhân viên</v>
          </cell>
          <cell r="D157">
            <v>0</v>
          </cell>
          <cell r="E157" t="str">
            <v>WLP 2 Technology/ Kỹ thuật WLP 2</v>
          </cell>
          <cell r="F157">
            <v>0</v>
          </cell>
          <cell r="G157" t="str">
            <v>Nguyễn Đức Vàng</v>
          </cell>
          <cell r="H157" t="str">
            <v>Male</v>
          </cell>
          <cell r="I157">
            <v>34026</v>
          </cell>
          <cell r="J157" t="str">
            <v>Bắc Ninh</v>
          </cell>
          <cell r="K157" t="str">
            <v>Single</v>
          </cell>
          <cell r="L157" t="str">
            <v>Kinh</v>
          </cell>
          <cell r="M157" t="str">
            <v>Thôn Nghĩa Chỉ, Minh Đạo, Tiên Du, Bắc Ninh</v>
          </cell>
          <cell r="N157" t="str">
            <v>0968548340</v>
          </cell>
          <cell r="O157">
            <v>0</v>
          </cell>
          <cell r="P157">
            <v>0</v>
          </cell>
          <cell r="Q157" t="str">
            <v>027093009887</v>
          </cell>
          <cell r="R157">
            <v>44325</v>
          </cell>
          <cell r="S157" t="str">
            <v>Cục trưởng cục cảnh sát quản lý hành chính về trật tự xã hội</v>
          </cell>
          <cell r="T157" t="str">
            <v>700013726589</v>
          </cell>
          <cell r="U157" t="str">
            <v>ĐH công nghiệp Hà Nội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 t="str">
            <v>M3-1</v>
          </cell>
          <cell r="AA157" t="str">
            <v>M3-1</v>
          </cell>
          <cell r="AB157" t="str">
            <v>M3-2</v>
          </cell>
          <cell r="AC157" t="str">
            <v>M3-3</v>
          </cell>
          <cell r="AD157">
            <v>43542</v>
          </cell>
        </row>
        <row r="158">
          <cell r="B158" t="str">
            <v>H1903047</v>
          </cell>
          <cell r="C158" t="str">
            <v>Staff/ Nhân viên</v>
          </cell>
          <cell r="D158">
            <v>0</v>
          </cell>
          <cell r="E158" t="str">
            <v>WLP 2 Technology/ Kỹ thuật WLP 2</v>
          </cell>
          <cell r="F158">
            <v>0</v>
          </cell>
          <cell r="G158" t="str">
            <v>Nguyễn Phụ Đoàn</v>
          </cell>
          <cell r="H158" t="str">
            <v>Male</v>
          </cell>
          <cell r="I158">
            <v>35293</v>
          </cell>
          <cell r="J158" t="str">
            <v>Bắc Ninh</v>
          </cell>
          <cell r="K158" t="str">
            <v>Single</v>
          </cell>
          <cell r="L158" t="str">
            <v>Kinh</v>
          </cell>
          <cell r="M158" t="str">
            <v>Khu Phố Thượng, Đình Bảng, Thị xã Từ Sơn, Bắc Ninh</v>
          </cell>
          <cell r="N158" t="str">
            <v>0973403196</v>
          </cell>
          <cell r="O158">
            <v>0</v>
          </cell>
          <cell r="P158">
            <v>0</v>
          </cell>
          <cell r="Q158" t="str">
            <v>027096011674</v>
          </cell>
          <cell r="R158">
            <v>44456</v>
          </cell>
          <cell r="S158" t="str">
            <v>Cục trưởng cục cảnh sát quản lý hành chính về trật tự xã hội</v>
          </cell>
          <cell r="T158" t="str">
            <v>700013726596</v>
          </cell>
          <cell r="U158" t="str">
            <v>ĐH kinh tế kỹ thuật công nghiệp Hà Nội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 t="str">
            <v>M3-1</v>
          </cell>
          <cell r="AA158" t="str">
            <v>M3-1</v>
          </cell>
          <cell r="AB158" t="str">
            <v>M3-2</v>
          </cell>
          <cell r="AC158" t="str">
            <v>M3-3</v>
          </cell>
          <cell r="AD158">
            <v>43543</v>
          </cell>
        </row>
        <row r="159">
          <cell r="B159" t="str">
            <v>H1903050</v>
          </cell>
          <cell r="C159" t="str">
            <v>Staff/ Nhân viên</v>
          </cell>
          <cell r="D159">
            <v>0</v>
          </cell>
          <cell r="E159" t="str">
            <v>WLP 2 Manufacturing/ Sản xuất WLP 2</v>
          </cell>
          <cell r="F159">
            <v>0</v>
          </cell>
          <cell r="G159" t="str">
            <v>Nguyễn Thị Thắm</v>
          </cell>
          <cell r="H159" t="str">
            <v>Female</v>
          </cell>
          <cell r="I159">
            <v>35415</v>
          </cell>
          <cell r="J159" t="str">
            <v>Bắc Ninh</v>
          </cell>
          <cell r="K159" t="str">
            <v>Single</v>
          </cell>
          <cell r="L159" t="str">
            <v>Kinh</v>
          </cell>
          <cell r="M159" t="str">
            <v>Khu Phố Thượng, Đình Bảng, Thị xã Từ Sơn, Bắc Ninh</v>
          </cell>
          <cell r="N159" t="str">
            <v>0392106965</v>
          </cell>
          <cell r="O159">
            <v>0</v>
          </cell>
          <cell r="P159">
            <v>0</v>
          </cell>
          <cell r="Q159" t="str">
            <v>027196011207</v>
          </cell>
          <cell r="R159">
            <v>44456</v>
          </cell>
          <cell r="S159" t="str">
            <v>Cục trưởng cục cảnh sát quản lý hành chính về trật tự xã hội</v>
          </cell>
          <cell r="T159" t="str">
            <v>700013726607</v>
          </cell>
          <cell r="U159" t="str">
            <v>Cao đẳng sư phạm Hà Nội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 t="str">
            <v>M3-1</v>
          </cell>
          <cell r="AA159" t="str">
            <v>M3-1</v>
          </cell>
          <cell r="AB159" t="str">
            <v>M3-2</v>
          </cell>
          <cell r="AC159" t="str">
            <v>M3-3</v>
          </cell>
          <cell r="AD159">
            <v>43546</v>
          </cell>
        </row>
        <row r="160">
          <cell r="B160" t="str">
            <v>H1903058</v>
          </cell>
          <cell r="C160" t="str">
            <v>Operator/ Công nhân</v>
          </cell>
          <cell r="D160">
            <v>0</v>
          </cell>
          <cell r="E160" t="str">
            <v>LFEM Manufacturing/ Sản xuất LFEM</v>
          </cell>
          <cell r="F160">
            <v>0</v>
          </cell>
          <cell r="G160" t="str">
            <v>Hà Thị Lệ</v>
          </cell>
          <cell r="H160" t="str">
            <v>Female</v>
          </cell>
          <cell r="I160">
            <v>35725</v>
          </cell>
          <cell r="J160" t="str">
            <v>Tuyên Quang</v>
          </cell>
          <cell r="K160" t="str">
            <v>Married</v>
          </cell>
          <cell r="L160" t="str">
            <v>Tày</v>
          </cell>
          <cell r="M160" t="str">
            <v>An Thịnh, Tân Thịnh, Chiêm Hóa, Tuyên Quang</v>
          </cell>
          <cell r="N160" t="str">
            <v>0971295093</v>
          </cell>
          <cell r="O160">
            <v>0</v>
          </cell>
          <cell r="P160">
            <v>0</v>
          </cell>
          <cell r="Q160" t="str">
            <v>071025426</v>
          </cell>
          <cell r="R160" t="str">
            <v>10/04/2015</v>
          </cell>
          <cell r="S160" t="str">
            <v>Tuyên Quang</v>
          </cell>
          <cell r="T160" t="str">
            <v>700013801344</v>
          </cell>
          <cell r="U160" t="str">
            <v>High School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 t="str">
            <v>M1-1</v>
          </cell>
          <cell r="AA160" t="str">
            <v>M1-1</v>
          </cell>
          <cell r="AB160" t="str">
            <v>M1-1</v>
          </cell>
          <cell r="AC160" t="str">
            <v>M1-1</v>
          </cell>
          <cell r="AD160">
            <v>43550</v>
          </cell>
        </row>
        <row r="161">
          <cell r="B161" t="str">
            <v>H1904012</v>
          </cell>
          <cell r="C161" t="str">
            <v>Operator/ Công nhân</v>
          </cell>
          <cell r="D161">
            <v>0</v>
          </cell>
          <cell r="E161" t="str">
            <v>LFEM Manufacturing/ Sản xuất LFEM</v>
          </cell>
          <cell r="F161">
            <v>0</v>
          </cell>
          <cell r="G161" t="str">
            <v>Nguyễn Trọng Xuân</v>
          </cell>
          <cell r="H161" t="str">
            <v>Male</v>
          </cell>
          <cell r="I161">
            <v>36335</v>
          </cell>
          <cell r="J161" t="str">
            <v>Bắc Ninh</v>
          </cell>
          <cell r="K161" t="str">
            <v>Single</v>
          </cell>
          <cell r="L161" t="str">
            <v>Kinh</v>
          </cell>
          <cell r="M161" t="str">
            <v>Đinh, Tri Phương, Tiên Du, Bắc Ninh</v>
          </cell>
          <cell r="N161" t="str">
            <v>0364681689</v>
          </cell>
          <cell r="O161">
            <v>0</v>
          </cell>
          <cell r="P161">
            <v>0</v>
          </cell>
          <cell r="Q161" t="str">
            <v>125853524</v>
          </cell>
          <cell r="R161" t="str">
            <v>29/07/2015</v>
          </cell>
          <cell r="S161" t="str">
            <v>Bắc Ninh</v>
          </cell>
          <cell r="T161" t="str">
            <v>700013848194</v>
          </cell>
          <cell r="U161" t="str">
            <v>High School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 t="str">
            <v>M1-1</v>
          </cell>
          <cell r="AA161" t="str">
            <v>M1-1</v>
          </cell>
          <cell r="AB161" t="str">
            <v>M1-1</v>
          </cell>
          <cell r="AC161" t="str">
            <v>M1-1</v>
          </cell>
          <cell r="AD161">
            <v>43558</v>
          </cell>
        </row>
        <row r="162">
          <cell r="B162" t="str">
            <v>H1904024</v>
          </cell>
          <cell r="C162" t="str">
            <v>Operator/ Công nhân</v>
          </cell>
          <cell r="D162">
            <v>0</v>
          </cell>
          <cell r="E162" t="str">
            <v>Quality Control/ QL Chất lượng (OQC)</v>
          </cell>
          <cell r="F162" t="str">
            <v>WLP</v>
          </cell>
          <cell r="G162" t="str">
            <v>Nguyễn Thị Nhung</v>
          </cell>
          <cell r="H162" t="str">
            <v>Female</v>
          </cell>
          <cell r="I162">
            <v>34560</v>
          </cell>
          <cell r="J162" t="str">
            <v>Hà Tĩnh</v>
          </cell>
          <cell r="K162" t="str">
            <v>Single</v>
          </cell>
          <cell r="L162" t="str">
            <v>Kinh</v>
          </cell>
          <cell r="M162" t="str">
            <v>Hòa Bình, Kỳ Phong, Kỳ Anh, Hà Tĩnh</v>
          </cell>
          <cell r="N162" t="str">
            <v>0962927952</v>
          </cell>
          <cell r="O162">
            <v>0</v>
          </cell>
          <cell r="P162">
            <v>0</v>
          </cell>
          <cell r="Q162" t="str">
            <v>184158934</v>
          </cell>
          <cell r="R162" t="str">
            <v>21/10/2011</v>
          </cell>
          <cell r="S162" t="str">
            <v>Hà Tĩnh</v>
          </cell>
          <cell r="T162" t="str">
            <v>700013927019</v>
          </cell>
          <cell r="U162" t="str">
            <v>High School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 t="str">
            <v>M1-1</v>
          </cell>
          <cell r="AA162" t="str">
            <v>M1-1</v>
          </cell>
          <cell r="AB162" t="str">
            <v>M1-1</v>
          </cell>
          <cell r="AC162" t="str">
            <v>M1-1</v>
          </cell>
          <cell r="AD162">
            <v>43564</v>
          </cell>
        </row>
        <row r="163">
          <cell r="B163" t="str">
            <v>H1904032</v>
          </cell>
          <cell r="C163" t="str">
            <v>Supervisor/ Giám sát line</v>
          </cell>
          <cell r="D163" t="str">
            <v>01/05/2021</v>
          </cell>
          <cell r="E163" t="str">
            <v>WLP 2 Manufacturing/ Sản xuất WLP 2</v>
          </cell>
          <cell r="F163">
            <v>0</v>
          </cell>
          <cell r="G163" t="str">
            <v>Nguyễn Anh Kiệt</v>
          </cell>
          <cell r="H163" t="str">
            <v>Male</v>
          </cell>
          <cell r="I163">
            <v>35391</v>
          </cell>
          <cell r="J163" t="str">
            <v>Hà Nội</v>
          </cell>
          <cell r="K163" t="str">
            <v>Single</v>
          </cell>
          <cell r="L163" t="str">
            <v>Kinh</v>
          </cell>
          <cell r="M163" t="str">
            <v>Phù Đổng 1, Phù Đổng, Gia Lâm, Hà Nội</v>
          </cell>
          <cell r="N163" t="str">
            <v>0363600804</v>
          </cell>
          <cell r="O163">
            <v>0</v>
          </cell>
          <cell r="P163">
            <v>0</v>
          </cell>
          <cell r="Q163" t="str">
            <v>001096017909</v>
          </cell>
          <cell r="R163" t="str">
            <v>01/11/2018</v>
          </cell>
          <cell r="S163" t="str">
            <v>Hà Nội</v>
          </cell>
          <cell r="T163" t="str">
            <v>700013927080</v>
          </cell>
          <cell r="U163" t="str">
            <v>ĐH kinh tế kỹ thuật công nghiệp Hà Nội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 t="str">
            <v>M3-1</v>
          </cell>
          <cell r="AA163" t="str">
            <v>M3-1</v>
          </cell>
          <cell r="AB163" t="str">
            <v>M3-2</v>
          </cell>
          <cell r="AC163" t="str">
            <v>M3-3</v>
          </cell>
          <cell r="AD163">
            <v>43572</v>
          </cell>
        </row>
        <row r="164">
          <cell r="B164" t="str">
            <v>H1905001</v>
          </cell>
          <cell r="C164" t="str">
            <v>Operator/ Công nhân</v>
          </cell>
          <cell r="D164">
            <v>0</v>
          </cell>
          <cell r="E164" t="str">
            <v>SMT Manufacturing/ Sản xuất SMT</v>
          </cell>
          <cell r="F164">
            <v>0</v>
          </cell>
          <cell r="G164" t="str">
            <v>Cao Văn Tùng</v>
          </cell>
          <cell r="H164" t="str">
            <v>Male</v>
          </cell>
          <cell r="I164">
            <v>35004</v>
          </cell>
          <cell r="J164" t="str">
            <v>Thanh Hóa</v>
          </cell>
          <cell r="K164" t="str">
            <v>Married</v>
          </cell>
          <cell r="L164" t="str">
            <v>Mường</v>
          </cell>
          <cell r="M164" t="str">
            <v>Bái 1, Cẩm Qúy, Cẩm Thủy, Thanh Hóa</v>
          </cell>
          <cell r="N164" t="str">
            <v>0377511123</v>
          </cell>
          <cell r="O164">
            <v>0</v>
          </cell>
          <cell r="P164">
            <v>0</v>
          </cell>
          <cell r="Q164" t="str">
            <v>174966742</v>
          </cell>
          <cell r="R164" t="str">
            <v>24/04/2012</v>
          </cell>
          <cell r="S164" t="str">
            <v>Thanh Hóa</v>
          </cell>
          <cell r="T164" t="str">
            <v>700014086431</v>
          </cell>
          <cell r="U164" t="str">
            <v>High School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 t="str">
            <v>M1-1</v>
          </cell>
          <cell r="AA164" t="str">
            <v>M1-1</v>
          </cell>
          <cell r="AB164" t="str">
            <v>M1-1</v>
          </cell>
          <cell r="AC164" t="str">
            <v>M1-1</v>
          </cell>
          <cell r="AD164">
            <v>43588</v>
          </cell>
        </row>
        <row r="165">
          <cell r="B165" t="str">
            <v>H1905003</v>
          </cell>
          <cell r="C165" t="str">
            <v>Operator/ Công nhân</v>
          </cell>
          <cell r="D165">
            <v>0</v>
          </cell>
          <cell r="E165" t="str">
            <v>Quality Control/ QL Chất lượng (PQC)</v>
          </cell>
          <cell r="F165">
            <v>0</v>
          </cell>
          <cell r="G165" t="str">
            <v>Đỗ Văn Khai</v>
          </cell>
          <cell r="H165" t="str">
            <v>Male</v>
          </cell>
          <cell r="I165">
            <v>35646</v>
          </cell>
          <cell r="J165" t="str">
            <v>Thái Nguyên</v>
          </cell>
          <cell r="K165" t="str">
            <v>Single</v>
          </cell>
          <cell r="L165" t="str">
            <v>Cao Lan</v>
          </cell>
          <cell r="M165" t="str">
            <v>Đồng Quán, Dân Tiến, Võ Nhai, Thái Nguyên</v>
          </cell>
          <cell r="N165" t="str">
            <v>0346193569</v>
          </cell>
          <cell r="O165">
            <v>0</v>
          </cell>
          <cell r="P165">
            <v>0</v>
          </cell>
          <cell r="Q165" t="str">
            <v>091751043</v>
          </cell>
          <cell r="R165" t="str">
            <v>14/03/2015</v>
          </cell>
          <cell r="S165" t="str">
            <v>Thái Nguyên</v>
          </cell>
          <cell r="T165" t="str">
            <v>700014086448</v>
          </cell>
          <cell r="U165" t="str">
            <v>High School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 t="str">
            <v>M1-1</v>
          </cell>
          <cell r="AA165" t="str">
            <v>M1-1</v>
          </cell>
          <cell r="AB165" t="str">
            <v>M1-1</v>
          </cell>
          <cell r="AC165" t="str">
            <v>M1-1</v>
          </cell>
          <cell r="AD165">
            <v>43588</v>
          </cell>
        </row>
        <row r="166">
          <cell r="B166" t="str">
            <v>H1905009</v>
          </cell>
          <cell r="C166" t="str">
            <v>Staff/ Nhân viên</v>
          </cell>
          <cell r="D166">
            <v>0</v>
          </cell>
          <cell r="E166" t="str">
            <v>Quality Control/ QL Chất lượng (CS)</v>
          </cell>
          <cell r="F166">
            <v>0</v>
          </cell>
          <cell r="G166" t="str">
            <v>Nguyễn Thị Thu Hà</v>
          </cell>
          <cell r="H166" t="str">
            <v>Female</v>
          </cell>
          <cell r="I166">
            <v>35423</v>
          </cell>
          <cell r="J166" t="str">
            <v>Bắc Ninh</v>
          </cell>
          <cell r="K166" t="str">
            <v>Single</v>
          </cell>
          <cell r="L166" t="str">
            <v>Kinh</v>
          </cell>
          <cell r="M166" t="str">
            <v>Xuân Viên, Hòa Long, TP Bắc Ninh, Bắc Ninh</v>
          </cell>
          <cell r="N166" t="str">
            <v>0392788470</v>
          </cell>
          <cell r="O166">
            <v>0</v>
          </cell>
          <cell r="P166">
            <v>0</v>
          </cell>
          <cell r="Q166" t="str">
            <v>125806641</v>
          </cell>
          <cell r="R166" t="str">
            <v>25/03/2014</v>
          </cell>
          <cell r="S166" t="str">
            <v>Bắc Ninh</v>
          </cell>
          <cell r="T166" t="str">
            <v>700014086544</v>
          </cell>
          <cell r="U166" t="str">
            <v>ĐH Công Đoàn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 t="str">
            <v>M3-1</v>
          </cell>
          <cell r="AA166" t="str">
            <v>M3-1</v>
          </cell>
          <cell r="AB166" t="str">
            <v>M3-2</v>
          </cell>
          <cell r="AC166" t="str">
            <v>M3-3</v>
          </cell>
          <cell r="AD166">
            <v>43591</v>
          </cell>
        </row>
        <row r="167">
          <cell r="B167" t="str">
            <v>H1905021</v>
          </cell>
          <cell r="C167" t="str">
            <v>Engineer shift leader/ Tổ trưởng kỹ thuật</v>
          </cell>
          <cell r="D167" t="str">
            <v>19/09/2019</v>
          </cell>
          <cell r="E167" t="str">
            <v>Quality Control/ QL Chất lượng (FQC)</v>
          </cell>
          <cell r="F167">
            <v>0</v>
          </cell>
          <cell r="G167" t="str">
            <v>Mẫn Văn Hải</v>
          </cell>
          <cell r="H167" t="str">
            <v>Male</v>
          </cell>
          <cell r="I167">
            <v>35047</v>
          </cell>
          <cell r="J167" t="str">
            <v>Bắc Ninh</v>
          </cell>
          <cell r="K167" t="str">
            <v>Single</v>
          </cell>
          <cell r="L167" t="str">
            <v>Kinh</v>
          </cell>
          <cell r="M167" t="str">
            <v>Trung Bạn, Đông Thọ, Yên Phong, Bắc Ninh</v>
          </cell>
          <cell r="N167" t="str">
            <v>0915581694</v>
          </cell>
          <cell r="O167">
            <v>0</v>
          </cell>
          <cell r="P167">
            <v>0</v>
          </cell>
          <cell r="Q167" t="str">
            <v>125550636</v>
          </cell>
          <cell r="R167" t="str">
            <v>01/03/2010</v>
          </cell>
          <cell r="S167" t="str">
            <v>Bắc Ninh</v>
          </cell>
          <cell r="T167" t="str">
            <v>700014199143</v>
          </cell>
          <cell r="U167" t="str">
            <v>ĐH công nghiệp Hà Nội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 t="str">
            <v>M3-2</v>
          </cell>
          <cell r="AA167" t="str">
            <v>M3-2</v>
          </cell>
          <cell r="AB167" t="str">
            <v>M3-3</v>
          </cell>
          <cell r="AC167" t="str">
            <v>M4-1</v>
          </cell>
          <cell r="AD167">
            <v>43599</v>
          </cell>
        </row>
        <row r="168">
          <cell r="B168" t="str">
            <v>H1905047</v>
          </cell>
          <cell r="C168" t="str">
            <v>Operator/ Công nhân</v>
          </cell>
          <cell r="D168">
            <v>0</v>
          </cell>
          <cell r="E168" t="str">
            <v>WLP 2 Manufacturing/ Sản xuất WLP 2</v>
          </cell>
          <cell r="F168">
            <v>0</v>
          </cell>
          <cell r="G168" t="str">
            <v>Bùi Thị Hạnh</v>
          </cell>
          <cell r="H168" t="str">
            <v>Female</v>
          </cell>
          <cell r="I168">
            <v>36262</v>
          </cell>
          <cell r="J168" t="str">
            <v>Hòa Bình</v>
          </cell>
          <cell r="K168" t="str">
            <v>Single</v>
          </cell>
          <cell r="L168" t="str">
            <v>Mường</v>
          </cell>
          <cell r="M168" t="str">
            <v>Chiềng Vang 1, Tân Lập, Lạc Sơn, Hòa Bình</v>
          </cell>
          <cell r="N168" t="str">
            <v>0356415087</v>
          </cell>
          <cell r="O168">
            <v>0</v>
          </cell>
          <cell r="P168">
            <v>0</v>
          </cell>
          <cell r="Q168" t="str">
            <v>113714919</v>
          </cell>
          <cell r="R168" t="str">
            <v>27/12/2018</v>
          </cell>
          <cell r="S168" t="str">
            <v>Hòa Bình</v>
          </cell>
          <cell r="T168" t="str">
            <v>700014199307</v>
          </cell>
          <cell r="U168" t="str">
            <v>High School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 t="str">
            <v>M1-1</v>
          </cell>
          <cell r="AA168" t="str">
            <v>M1-1</v>
          </cell>
          <cell r="AB168" t="str">
            <v>M1-1</v>
          </cell>
          <cell r="AC168" t="str">
            <v>M1-1</v>
          </cell>
          <cell r="AD168">
            <v>43606</v>
          </cell>
        </row>
        <row r="169">
          <cell r="B169" t="str">
            <v>H1905048</v>
          </cell>
          <cell r="C169" t="str">
            <v>Operator/ Công nhân</v>
          </cell>
          <cell r="D169">
            <v>0</v>
          </cell>
          <cell r="E169" t="str">
            <v>WLP 2 Manufacturing/ Sản xuất WLP 2</v>
          </cell>
          <cell r="F169">
            <v>0</v>
          </cell>
          <cell r="G169" t="str">
            <v>Bùi Thị Nụ</v>
          </cell>
          <cell r="H169" t="str">
            <v>Female</v>
          </cell>
          <cell r="I169">
            <v>35708</v>
          </cell>
          <cell r="J169" t="str">
            <v>Hòa Bình</v>
          </cell>
          <cell r="K169" t="str">
            <v>Married</v>
          </cell>
          <cell r="L169" t="str">
            <v>Mường</v>
          </cell>
          <cell r="M169" t="str">
            <v>Xóm Tre, Văn Nghĩa, Lạc Sơn, Hòa Bình</v>
          </cell>
          <cell r="N169" t="str">
            <v>0355106565</v>
          </cell>
          <cell r="O169">
            <v>0</v>
          </cell>
          <cell r="P169">
            <v>0</v>
          </cell>
          <cell r="Q169" t="str">
            <v>113673932</v>
          </cell>
          <cell r="R169" t="str">
            <v>15/05/2014</v>
          </cell>
          <cell r="S169" t="str">
            <v>Hòa Bình</v>
          </cell>
          <cell r="T169" t="str">
            <v>700006527339</v>
          </cell>
          <cell r="U169" t="str">
            <v>High School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 t="str">
            <v>M1-1</v>
          </cell>
          <cell r="AA169" t="str">
            <v>M1-1</v>
          </cell>
          <cell r="AB169" t="str">
            <v>M1-1</v>
          </cell>
          <cell r="AC169" t="str">
            <v>M1-1</v>
          </cell>
          <cell r="AD169">
            <v>43606</v>
          </cell>
        </row>
        <row r="170">
          <cell r="B170" t="str">
            <v>H1905051</v>
          </cell>
          <cell r="C170" t="str">
            <v>Operator/ Công nhân</v>
          </cell>
          <cell r="D170" t="str">
            <v>29/05/2019</v>
          </cell>
          <cell r="E170" t="str">
            <v>SMT Manufacturing/ Sản xuất SMT</v>
          </cell>
          <cell r="F170">
            <v>0</v>
          </cell>
          <cell r="G170" t="str">
            <v>Bùi Thị Nhờ</v>
          </cell>
          <cell r="H170" t="str">
            <v>Female</v>
          </cell>
          <cell r="I170">
            <v>35399</v>
          </cell>
          <cell r="J170" t="str">
            <v>Hòa Bình</v>
          </cell>
          <cell r="K170" t="str">
            <v>Married</v>
          </cell>
          <cell r="L170" t="str">
            <v>Mường</v>
          </cell>
          <cell r="M170" t="str">
            <v>Bãi Cả, Bảo Hiệu, Yên Thủy, Hòa Bình</v>
          </cell>
          <cell r="N170" t="str">
            <v>0948497895</v>
          </cell>
          <cell r="O170">
            <v>0</v>
          </cell>
          <cell r="P170">
            <v>0</v>
          </cell>
          <cell r="Q170" t="str">
            <v>113668524</v>
          </cell>
          <cell r="R170" t="str">
            <v>15/03/2013</v>
          </cell>
          <cell r="S170" t="str">
            <v>Hòa Bình</v>
          </cell>
          <cell r="T170" t="str">
            <v>700009382767</v>
          </cell>
          <cell r="U170" t="str">
            <v>High School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 t="str">
            <v>M1-1</v>
          </cell>
          <cell r="AA170" t="str">
            <v>M1-1</v>
          </cell>
          <cell r="AB170" t="str">
            <v>M1-1</v>
          </cell>
          <cell r="AC170" t="str">
            <v>M1-1</v>
          </cell>
          <cell r="AD170">
            <v>43613</v>
          </cell>
        </row>
        <row r="171">
          <cell r="B171" t="str">
            <v>H1906016</v>
          </cell>
          <cell r="C171" t="str">
            <v>Staff/ Nhân viên</v>
          </cell>
          <cell r="D171">
            <v>0</v>
          </cell>
          <cell r="E171" t="str">
            <v>WLP 2 Technology/ Kỹ thuật WLP 2</v>
          </cell>
          <cell r="F171">
            <v>0</v>
          </cell>
          <cell r="G171" t="str">
            <v>Nguyễn Văn Toán</v>
          </cell>
          <cell r="H171" t="str">
            <v>Male</v>
          </cell>
          <cell r="I171">
            <v>35355</v>
          </cell>
          <cell r="J171" t="str">
            <v>Bắc Ninh</v>
          </cell>
          <cell r="K171" t="str">
            <v>Single</v>
          </cell>
          <cell r="L171" t="str">
            <v>Kinh</v>
          </cell>
          <cell r="M171" t="str">
            <v>Đình Cả, Nội Duệ, Tiên Du, Bắc Ninh</v>
          </cell>
          <cell r="N171" t="str">
            <v>0975956360</v>
          </cell>
          <cell r="O171">
            <v>0</v>
          </cell>
          <cell r="P171">
            <v>0</v>
          </cell>
          <cell r="Q171" t="str">
            <v>027096006037</v>
          </cell>
          <cell r="R171">
            <v>44325</v>
          </cell>
          <cell r="S171" t="str">
            <v>Cục trưởng cục cảnh sát quản lý hành chính về trật tự xã hội</v>
          </cell>
          <cell r="T171" t="str">
            <v>700014436496</v>
          </cell>
          <cell r="U171" t="str">
            <v>ĐH kinh tế kỹ thuật công nghiệp Hà Nội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 t="str">
            <v>M3-1</v>
          </cell>
          <cell r="AA171" t="str">
            <v>M3-1</v>
          </cell>
          <cell r="AB171" t="str">
            <v>M3-2</v>
          </cell>
          <cell r="AC171" t="str">
            <v>M3-3</v>
          </cell>
          <cell r="AD171">
            <v>43634</v>
          </cell>
        </row>
        <row r="172">
          <cell r="B172" t="str">
            <v>H1907001</v>
          </cell>
          <cell r="C172" t="str">
            <v>Staff/ Nhân viên</v>
          </cell>
          <cell r="D172">
            <v>0</v>
          </cell>
          <cell r="E172" t="str">
            <v>Human Resource/ HCNS</v>
          </cell>
          <cell r="F172" t="str">
            <v xml:space="preserve"> </v>
          </cell>
          <cell r="G172" t="str">
            <v>Nguyễn Thị Lan</v>
          </cell>
          <cell r="H172" t="str">
            <v>Female</v>
          </cell>
          <cell r="I172">
            <v>33615</v>
          </cell>
          <cell r="J172" t="str">
            <v>Hà Nội</v>
          </cell>
          <cell r="K172" t="str">
            <v>Single</v>
          </cell>
          <cell r="L172" t="str">
            <v>Kinh</v>
          </cell>
          <cell r="M172" t="str">
            <v>Phù Đổng 2, Phù Đổng, Gia Lâm, Hà Nội</v>
          </cell>
          <cell r="N172" t="str">
            <v>0345898684</v>
          </cell>
          <cell r="O172">
            <v>0</v>
          </cell>
          <cell r="P172">
            <v>0</v>
          </cell>
          <cell r="Q172" t="str">
            <v>001192026712</v>
          </cell>
          <cell r="R172" t="str">
            <v>25/04/2021</v>
          </cell>
          <cell r="S172" t="str">
            <v>Cục trưởng cục cảnh sát quản lý hành chính về trật tự xã hội</v>
          </cell>
          <cell r="T172">
            <v>700001377145</v>
          </cell>
          <cell r="U172" t="str">
            <v>ĐH Hà Nội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 t="str">
            <v>T4-2</v>
          </cell>
          <cell r="AA172" t="str">
            <v>T4-2</v>
          </cell>
          <cell r="AB172" t="str">
            <v>T4-3</v>
          </cell>
          <cell r="AC172" t="str">
            <v>T4-4</v>
          </cell>
          <cell r="AD172">
            <v>43647</v>
          </cell>
        </row>
        <row r="173">
          <cell r="B173" t="str">
            <v>H1907002</v>
          </cell>
          <cell r="C173" t="str">
            <v>Staff/ Nhân viên</v>
          </cell>
          <cell r="D173">
            <v>0</v>
          </cell>
          <cell r="E173" t="str">
            <v>WLP 2 Manufacturing/ Sản xuất WLP 2</v>
          </cell>
          <cell r="F173">
            <v>0</v>
          </cell>
          <cell r="G173" t="str">
            <v>Nguyễn Thị Huyền Trang</v>
          </cell>
          <cell r="H173" t="str">
            <v>Female</v>
          </cell>
          <cell r="I173">
            <v>34443</v>
          </cell>
          <cell r="J173" t="str">
            <v>Phú Thọ</v>
          </cell>
          <cell r="K173" t="str">
            <v>Married</v>
          </cell>
          <cell r="L173" t="str">
            <v>Kinh</v>
          </cell>
          <cell r="M173" t="str">
            <v>2, Ca Đình, Đoan Hùng, Phú Thọ</v>
          </cell>
          <cell r="N173" t="str">
            <v>0979712690</v>
          </cell>
          <cell r="O173">
            <v>0</v>
          </cell>
          <cell r="P173">
            <v>0</v>
          </cell>
          <cell r="Q173" t="str">
            <v>132254446</v>
          </cell>
          <cell r="R173" t="str">
            <v>08/09/2011</v>
          </cell>
          <cell r="S173" t="str">
            <v>Phú Thọ</v>
          </cell>
          <cell r="T173" t="str">
            <v>700014722939</v>
          </cell>
          <cell r="U173" t="str">
            <v>ĐH công nghiệp Việt Trì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 t="str">
            <v>M3-1</v>
          </cell>
          <cell r="AA173" t="str">
            <v>M3-1</v>
          </cell>
          <cell r="AB173" t="str">
            <v>M3-2</v>
          </cell>
          <cell r="AC173" t="str">
            <v>M3-3</v>
          </cell>
          <cell r="AD173">
            <v>43647</v>
          </cell>
        </row>
        <row r="174">
          <cell r="B174" t="str">
            <v>H1907004</v>
          </cell>
          <cell r="C174" t="str">
            <v>Staff/ Nhân viên</v>
          </cell>
          <cell r="D174">
            <v>0</v>
          </cell>
          <cell r="E174" t="str">
            <v>Quality Control/ QL Chất lượng (CS)</v>
          </cell>
          <cell r="F174">
            <v>0</v>
          </cell>
          <cell r="G174" t="str">
            <v>Nguyễn Thị Thu Hằng</v>
          </cell>
          <cell r="H174" t="str">
            <v>Female</v>
          </cell>
          <cell r="I174">
            <v>35750</v>
          </cell>
          <cell r="J174" t="str">
            <v>Bắc Ninh</v>
          </cell>
          <cell r="K174" t="str">
            <v>Single</v>
          </cell>
          <cell r="L174" t="str">
            <v>Kinh</v>
          </cell>
          <cell r="M174" t="str">
            <v>Xuân Đài, Đình Bảng, Từ Sơn, Bắc Ninh</v>
          </cell>
          <cell r="N174" t="str">
            <v>0963920847</v>
          </cell>
          <cell r="O174">
            <v>0</v>
          </cell>
          <cell r="P174">
            <v>0</v>
          </cell>
          <cell r="Q174" t="str">
            <v>125784603</v>
          </cell>
          <cell r="R174" t="str">
            <v>26/06/2013</v>
          </cell>
          <cell r="S174" t="str">
            <v>Bắc Ninh</v>
          </cell>
          <cell r="T174" t="str">
            <v>700014722953</v>
          </cell>
          <cell r="U174" t="str">
            <v>ĐH Công đoàn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 t="str">
            <v>M3-1</v>
          </cell>
          <cell r="AA174" t="str">
            <v>M3-1</v>
          </cell>
          <cell r="AB174" t="str">
            <v>M3-2</v>
          </cell>
          <cell r="AC174" t="str">
            <v>M3-3</v>
          </cell>
          <cell r="AD174">
            <v>43654</v>
          </cell>
        </row>
        <row r="175">
          <cell r="B175" t="str">
            <v>H1908003</v>
          </cell>
          <cell r="C175" t="str">
            <v>Staff/ Nhân viên</v>
          </cell>
          <cell r="D175" t="str">
            <v>29/01/2020</v>
          </cell>
          <cell r="E175" t="str">
            <v>GOC</v>
          </cell>
          <cell r="F175" t="str">
            <v>Production Control</v>
          </cell>
          <cell r="G175" t="str">
            <v>Nguyễn Thị Hường</v>
          </cell>
          <cell r="H175" t="str">
            <v>Female</v>
          </cell>
          <cell r="I175">
            <v>35750</v>
          </cell>
          <cell r="J175" t="str">
            <v>Bắc Ninh</v>
          </cell>
          <cell r="K175" t="str">
            <v>Single</v>
          </cell>
          <cell r="L175" t="str">
            <v>Kinh</v>
          </cell>
          <cell r="M175" t="str">
            <v>Thịnh Lang, Đình Bảng, Từ Sơn, Bắc Ninh</v>
          </cell>
          <cell r="N175" t="str">
            <v>0963947328</v>
          </cell>
          <cell r="O175">
            <v>0</v>
          </cell>
          <cell r="P175">
            <v>0</v>
          </cell>
          <cell r="Q175" t="str">
            <v>125784546</v>
          </cell>
          <cell r="R175" t="str">
            <v>25/06/2013</v>
          </cell>
          <cell r="S175" t="str">
            <v>Bắc Ninh</v>
          </cell>
          <cell r="T175" t="str">
            <v>700014872209</v>
          </cell>
          <cell r="U175" t="str">
            <v>ĐH Công Đoàn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 t="str">
            <v>M3-2</v>
          </cell>
          <cell r="AA175" t="str">
            <v>M3-2</v>
          </cell>
          <cell r="AB175" t="str">
            <v>M3-3</v>
          </cell>
          <cell r="AC175" t="str">
            <v>M4-1</v>
          </cell>
          <cell r="AD175">
            <v>43678</v>
          </cell>
        </row>
        <row r="176">
          <cell r="B176" t="str">
            <v>H1908007</v>
          </cell>
          <cell r="C176" t="str">
            <v>Operator/ Công nhân</v>
          </cell>
          <cell r="D176">
            <v>0</v>
          </cell>
          <cell r="E176" t="str">
            <v>LFEM Manufacturing/ Sản xuất LFEM</v>
          </cell>
          <cell r="F176">
            <v>0</v>
          </cell>
          <cell r="G176" t="str">
            <v>Bế Ích Hiến</v>
          </cell>
          <cell r="H176" t="str">
            <v>Male</v>
          </cell>
          <cell r="I176">
            <v>35221</v>
          </cell>
          <cell r="J176" t="str">
            <v>Bắc Kạn</v>
          </cell>
          <cell r="K176" t="str">
            <v>Single</v>
          </cell>
          <cell r="L176" t="str">
            <v>Tày</v>
          </cell>
          <cell r="M176" t="str">
            <v>Nà Giảo, Thượng Quan, Ngân Sơn, Bắc Kạn</v>
          </cell>
          <cell r="N176" t="str">
            <v>0965314003</v>
          </cell>
          <cell r="O176">
            <v>0</v>
          </cell>
          <cell r="P176">
            <v>0</v>
          </cell>
          <cell r="Q176" t="str">
            <v>095215728</v>
          </cell>
          <cell r="R176" t="str">
            <v>22/06/2015</v>
          </cell>
          <cell r="S176" t="str">
            <v>Bắc Kạn</v>
          </cell>
          <cell r="T176" t="str">
            <v>700014944765</v>
          </cell>
          <cell r="U176" t="str">
            <v>High School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 t="str">
            <v>M1-1</v>
          </cell>
          <cell r="AA176" t="str">
            <v>M1-1</v>
          </cell>
          <cell r="AB176" t="str">
            <v>M1-1</v>
          </cell>
          <cell r="AC176" t="str">
            <v>M1-1</v>
          </cell>
          <cell r="AD176">
            <v>43689</v>
          </cell>
        </row>
        <row r="177">
          <cell r="B177" t="str">
            <v>H1908017</v>
          </cell>
          <cell r="C177" t="str">
            <v>Staff/ Nhân viên</v>
          </cell>
          <cell r="D177">
            <v>0</v>
          </cell>
          <cell r="E177" t="str">
            <v>Warehouse</v>
          </cell>
          <cell r="F177">
            <v>0</v>
          </cell>
          <cell r="G177" t="str">
            <v>Nguyễn Thị Hải Dương</v>
          </cell>
          <cell r="H177" t="str">
            <v>Female</v>
          </cell>
          <cell r="I177">
            <v>34321</v>
          </cell>
          <cell r="J177" t="str">
            <v>Bắc Giang</v>
          </cell>
          <cell r="K177" t="str">
            <v>Single</v>
          </cell>
          <cell r="L177" t="str">
            <v>Kinh</v>
          </cell>
          <cell r="M177" t="str">
            <v>Bùi, Song Vân, Tân Yên, Bắc Giang</v>
          </cell>
          <cell r="N177" t="str">
            <v>0399690357</v>
          </cell>
          <cell r="O177">
            <v>0</v>
          </cell>
          <cell r="P177">
            <v>0</v>
          </cell>
          <cell r="Q177" t="str">
            <v>122030516</v>
          </cell>
          <cell r="R177" t="str">
            <v>01/07/2013</v>
          </cell>
          <cell r="S177" t="str">
            <v>Bắc Giang</v>
          </cell>
          <cell r="T177" t="str">
            <v>700014944822</v>
          </cell>
          <cell r="U177" t="str">
            <v>ĐH kinh tế kỹ thuật công nghiệp Hà Nội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 t="str">
            <v>M3-3</v>
          </cell>
          <cell r="AA177" t="str">
            <v>M3-3</v>
          </cell>
          <cell r="AB177" t="str">
            <v>M3-4</v>
          </cell>
          <cell r="AC177" t="str">
            <v>M4-2</v>
          </cell>
          <cell r="AD177">
            <v>43689</v>
          </cell>
        </row>
        <row r="178">
          <cell r="B178" t="str">
            <v>H1908019</v>
          </cell>
          <cell r="C178" t="str">
            <v>Staff/ Nhân viên - Mạ</v>
          </cell>
          <cell r="D178" t="str">
            <v>19/09/2019</v>
          </cell>
          <cell r="E178" t="str">
            <v>WLP 1 Technology/ Kỹ thuật WLP 1</v>
          </cell>
          <cell r="F178">
            <v>0</v>
          </cell>
          <cell r="G178" t="str">
            <v>Nguyễn Văn Hưng</v>
          </cell>
          <cell r="H178" t="str">
            <v>Male</v>
          </cell>
          <cell r="I178">
            <v>33880</v>
          </cell>
          <cell r="J178" t="str">
            <v>Hà Nội</v>
          </cell>
          <cell r="K178" t="str">
            <v>Single</v>
          </cell>
          <cell r="L178" t="str">
            <v>Kinh</v>
          </cell>
          <cell r="M178" t="str">
            <v>Thịnh Liên, Trung Mầu, Gia Lâm, Hà Nội</v>
          </cell>
          <cell r="N178" t="str">
            <v>0976531092</v>
          </cell>
          <cell r="O178">
            <v>0</v>
          </cell>
          <cell r="P178">
            <v>0</v>
          </cell>
          <cell r="Q178" t="str">
            <v>001092002038</v>
          </cell>
          <cell r="R178" t="str">
            <v>04/08/2014</v>
          </cell>
          <cell r="S178" t="str">
            <v>Cục trưởng cục cảnh sát</v>
          </cell>
          <cell r="T178" t="str">
            <v>700014945963</v>
          </cell>
          <cell r="U178" t="str">
            <v>ĐH công nghiệp Hà Nội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 t="str">
            <v>M4-2</v>
          </cell>
          <cell r="AA178" t="str">
            <v>M4-2</v>
          </cell>
          <cell r="AB178" t="str">
            <v>M4-3</v>
          </cell>
          <cell r="AC178" t="str">
            <v>M4-4</v>
          </cell>
          <cell r="AD178">
            <v>43691</v>
          </cell>
        </row>
        <row r="179">
          <cell r="B179" t="str">
            <v>H1908024</v>
          </cell>
          <cell r="C179" t="str">
            <v>Staff/ Nhân viên</v>
          </cell>
          <cell r="D179" t="str">
            <v>19/09/2019
'03/03/2020</v>
          </cell>
          <cell r="E179" t="str">
            <v>WLP 2 Technology/ Kỹ thuật WLP 2</v>
          </cell>
          <cell r="F179">
            <v>0</v>
          </cell>
          <cell r="G179" t="str">
            <v>Nguyễn Đình Dũng</v>
          </cell>
          <cell r="H179" t="str">
            <v>Male</v>
          </cell>
          <cell r="I179">
            <v>33503</v>
          </cell>
          <cell r="J179" t="str">
            <v>Bắc Ninh</v>
          </cell>
          <cell r="K179" t="str">
            <v>Single</v>
          </cell>
          <cell r="L179" t="str">
            <v>Kinh</v>
          </cell>
          <cell r="M179" t="str">
            <v>Thôn Đại Vi, Đại Đồng, Tiên Du, Bắc Ninh</v>
          </cell>
          <cell r="N179" t="str">
            <v>0387503810</v>
          </cell>
          <cell r="O179">
            <v>0</v>
          </cell>
          <cell r="P179">
            <v>0</v>
          </cell>
          <cell r="Q179" t="str">
            <v>027091001537</v>
          </cell>
          <cell r="R179">
            <v>44294</v>
          </cell>
          <cell r="S179" t="str">
            <v>Cục trưởng cục cảnh sát quản lý hành chính về trật tự xã hội</v>
          </cell>
          <cell r="T179" t="str">
            <v>700014978486</v>
          </cell>
          <cell r="U179" t="str">
            <v>ĐH mỏ địa chất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 t="str">
            <v>M4-2</v>
          </cell>
          <cell r="AA179" t="str">
            <v>M4-2</v>
          </cell>
          <cell r="AB179" t="str">
            <v>M4-3</v>
          </cell>
          <cell r="AC179" t="str">
            <v>M4-4</v>
          </cell>
          <cell r="AD179">
            <v>43696</v>
          </cell>
        </row>
        <row r="180">
          <cell r="B180" t="str">
            <v>H1908029</v>
          </cell>
          <cell r="C180" t="str">
            <v>Operator/ Công nhân</v>
          </cell>
          <cell r="D180">
            <v>0</v>
          </cell>
          <cell r="E180" t="str">
            <v>Human Resource/ HCNS (Utility)</v>
          </cell>
          <cell r="F180">
            <v>0</v>
          </cell>
          <cell r="G180" t="str">
            <v>Trần Đình Bắc</v>
          </cell>
          <cell r="H180" t="str">
            <v>Male</v>
          </cell>
          <cell r="I180">
            <v>36846</v>
          </cell>
          <cell r="J180" t="str">
            <v>Bắc Ninh</v>
          </cell>
          <cell r="K180" t="str">
            <v>Single</v>
          </cell>
          <cell r="L180" t="str">
            <v>Kinh</v>
          </cell>
          <cell r="M180" t="str">
            <v>Rích Gạo, Phù Chẩn, Từ Sơn, Bắc Ninh</v>
          </cell>
          <cell r="N180" t="str">
            <v>0388553303</v>
          </cell>
          <cell r="O180">
            <v>0</v>
          </cell>
          <cell r="P180">
            <v>0</v>
          </cell>
          <cell r="Q180" t="str">
            <v>125902689</v>
          </cell>
          <cell r="R180" t="str">
            <v>28/11/2016</v>
          </cell>
          <cell r="S180" t="str">
            <v>Bắc Ninh</v>
          </cell>
          <cell r="T180" t="str">
            <v>700015099200</v>
          </cell>
          <cell r="U180" t="str">
            <v>High School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 t="str">
            <v>M1-1</v>
          </cell>
          <cell r="AA180" t="str">
            <v>M1-1</v>
          </cell>
          <cell r="AB180" t="str">
            <v>M1-1</v>
          </cell>
          <cell r="AC180" t="str">
            <v>M1-1</v>
          </cell>
          <cell r="AD180">
            <v>43699</v>
          </cell>
        </row>
        <row r="181">
          <cell r="B181" t="str">
            <v>H1908032</v>
          </cell>
          <cell r="C181" t="str">
            <v>Shift leader/ Tổ trưởng sản xuất</v>
          </cell>
          <cell r="D181">
            <v>0</v>
          </cell>
          <cell r="E181" t="str">
            <v>SMT Inovation/ Chất lượng SMT</v>
          </cell>
          <cell r="F181">
            <v>0</v>
          </cell>
          <cell r="G181" t="str">
            <v>Hoàng Văn Huynh</v>
          </cell>
          <cell r="H181" t="str">
            <v>Male</v>
          </cell>
          <cell r="I181">
            <v>35516</v>
          </cell>
          <cell r="J181" t="str">
            <v>Bắc Ninh</v>
          </cell>
          <cell r="K181" t="str">
            <v>Single</v>
          </cell>
          <cell r="L181" t="str">
            <v>Kinh</v>
          </cell>
          <cell r="M181" t="str">
            <v>Đại Thượng, Đại Đồng, Tiên Du, Bắc Ninh</v>
          </cell>
          <cell r="N181" t="str">
            <v>0972652615</v>
          </cell>
          <cell r="O181">
            <v>0</v>
          </cell>
          <cell r="P181">
            <v>0</v>
          </cell>
          <cell r="Q181" t="str">
            <v>027097000988</v>
          </cell>
          <cell r="R181">
            <v>44295</v>
          </cell>
          <cell r="S181" t="str">
            <v>Cục trưởng cục cảnh sát quản lý hành chính về trật tự xã hội</v>
          </cell>
          <cell r="T181" t="str">
            <v>700015099230</v>
          </cell>
          <cell r="U181" t="str">
            <v>ĐH kinh tế kỹ thuật công nghiệp Hà Nội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 t="str">
            <v>M3-1</v>
          </cell>
          <cell r="AA181" t="str">
            <v>M3-1</v>
          </cell>
          <cell r="AB181" t="str">
            <v>M3-2</v>
          </cell>
          <cell r="AC181" t="str">
            <v>M3-3</v>
          </cell>
          <cell r="AD181">
            <v>43703</v>
          </cell>
        </row>
        <row r="182">
          <cell r="B182" t="str">
            <v>H1909002</v>
          </cell>
          <cell r="C182" t="str">
            <v>Staff/ Nhân viên</v>
          </cell>
          <cell r="D182" t="str">
            <v>19/09/2019</v>
          </cell>
          <cell r="E182" t="str">
            <v>CSP Technology/ Kỹ thuật CSP</v>
          </cell>
          <cell r="F182" t="str">
            <v>CSP 2</v>
          </cell>
          <cell r="G182" t="str">
            <v>Vi Văn Khánh</v>
          </cell>
          <cell r="H182" t="str">
            <v>Male</v>
          </cell>
          <cell r="I182">
            <v>34625</v>
          </cell>
          <cell r="J182" t="str">
            <v>Lạng Sơn</v>
          </cell>
          <cell r="K182" t="str">
            <v>Single</v>
          </cell>
          <cell r="L182" t="str">
            <v>Nùng</v>
          </cell>
          <cell r="M182" t="str">
            <v>Thôn Vận, Vân Nham, Hữu Lũng, Lạng Sơn</v>
          </cell>
          <cell r="N182" t="str">
            <v>0355798684</v>
          </cell>
          <cell r="O182">
            <v>0</v>
          </cell>
          <cell r="P182">
            <v>0</v>
          </cell>
          <cell r="Q182" t="str">
            <v>020094005243</v>
          </cell>
          <cell r="R182">
            <v>44439</v>
          </cell>
          <cell r="S182" t="str">
            <v>Cục trưởng cục cảnh sát quản lý hành chính về trật tự xã hội</v>
          </cell>
          <cell r="T182" t="str">
            <v>700013045103</v>
          </cell>
          <cell r="U182" t="str">
            <v>ĐH kinh doanh công nghệ HN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 t="str">
            <v>M3-3</v>
          </cell>
          <cell r="AA182" t="str">
            <v>M3-3</v>
          </cell>
          <cell r="AB182" t="str">
            <v>M3-4</v>
          </cell>
          <cell r="AC182" t="str">
            <v>M4-2</v>
          </cell>
          <cell r="AD182">
            <v>43711</v>
          </cell>
        </row>
        <row r="183">
          <cell r="B183" t="str">
            <v>H1909003</v>
          </cell>
          <cell r="C183" t="str">
            <v>Staff/ Nhân viên - Lộ quang</v>
          </cell>
          <cell r="D183" t="str">
            <v>19/09/2019</v>
          </cell>
          <cell r="E183" t="str">
            <v>WLP 1 Technology/ Kỹ thuật WLP 1</v>
          </cell>
          <cell r="F183">
            <v>0</v>
          </cell>
          <cell r="G183" t="str">
            <v>Hoàng Văn Tin</v>
          </cell>
          <cell r="H183" t="str">
            <v>Male</v>
          </cell>
          <cell r="I183">
            <v>32726</v>
          </cell>
          <cell r="J183" t="str">
            <v>Bắc Giang</v>
          </cell>
          <cell r="K183" t="str">
            <v>Single</v>
          </cell>
          <cell r="L183" t="str">
            <v>Nùng</v>
          </cell>
          <cell r="M183" t="str">
            <v>Hà, Kiên Lao, Lục Ngạn, Bắc Giang</v>
          </cell>
          <cell r="N183" t="str">
            <v>0973636479</v>
          </cell>
          <cell r="O183">
            <v>0</v>
          </cell>
          <cell r="P183">
            <v>0</v>
          </cell>
          <cell r="Q183" t="str">
            <v>121978545</v>
          </cell>
          <cell r="R183" t="str">
            <v>19/01/2008</v>
          </cell>
          <cell r="S183" t="str">
            <v>Bắc Giang</v>
          </cell>
          <cell r="T183">
            <v>700008036837</v>
          </cell>
          <cell r="U183" t="str">
            <v>ĐH Sao Đỏ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 t="str">
            <v>M3-3</v>
          </cell>
          <cell r="AA183" t="str">
            <v>M3-3</v>
          </cell>
          <cell r="AB183" t="str">
            <v>M3-4</v>
          </cell>
          <cell r="AC183" t="str">
            <v>M4-2</v>
          </cell>
          <cell r="AD183">
            <v>43711</v>
          </cell>
        </row>
        <row r="184">
          <cell r="B184" t="str">
            <v>H1909004</v>
          </cell>
          <cell r="C184" t="str">
            <v>Staff/ Nhân viên</v>
          </cell>
          <cell r="D184" t="str">
            <v>19/09/2019</v>
          </cell>
          <cell r="E184" t="str">
            <v>WLP 1 Technology/ Kỹ thuật WLP 1</v>
          </cell>
          <cell r="F184">
            <v>0</v>
          </cell>
          <cell r="G184" t="str">
            <v>Bùi Văn Thoại</v>
          </cell>
          <cell r="H184" t="str">
            <v>Male</v>
          </cell>
          <cell r="I184">
            <v>33647</v>
          </cell>
          <cell r="J184" t="str">
            <v>Hòa Bình</v>
          </cell>
          <cell r="K184" t="str">
            <v>Single</v>
          </cell>
          <cell r="L184" t="str">
            <v>Mường</v>
          </cell>
          <cell r="M184" t="str">
            <v>Tuổng Đồi, Mường Chiềng, Đà Bắc, Hòa Bình</v>
          </cell>
          <cell r="N184" t="str">
            <v>0344219904</v>
          </cell>
          <cell r="O184">
            <v>0</v>
          </cell>
          <cell r="P184">
            <v>0</v>
          </cell>
          <cell r="Q184" t="str">
            <v>113411706</v>
          </cell>
          <cell r="R184" t="str">
            <v>25/05/2020</v>
          </cell>
          <cell r="S184" t="str">
            <v>Hòa Bình</v>
          </cell>
          <cell r="T184" t="str">
            <v>700012409073</v>
          </cell>
          <cell r="U184" t="str">
            <v>ĐH Kỹ thuật công nghiệp Thái Nguyên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 t="str">
            <v>M4-1</v>
          </cell>
          <cell r="AA184" t="str">
            <v>M4-1</v>
          </cell>
          <cell r="AB184" t="str">
            <v>M4-2</v>
          </cell>
          <cell r="AC184" t="str">
            <v>M4-3</v>
          </cell>
          <cell r="AD184">
            <v>43711</v>
          </cell>
        </row>
        <row r="185">
          <cell r="B185" t="str">
            <v>H1909007</v>
          </cell>
          <cell r="C185" t="str">
            <v>Operator/ Công nhân</v>
          </cell>
          <cell r="D185">
            <v>0</v>
          </cell>
          <cell r="E185" t="str">
            <v>Quality Control/ QL Chất lượng (IQC)</v>
          </cell>
          <cell r="F185">
            <v>0</v>
          </cell>
          <cell r="G185" t="str">
            <v>Lê Thị Dương</v>
          </cell>
          <cell r="H185" t="str">
            <v>Female</v>
          </cell>
          <cell r="I185">
            <v>31515</v>
          </cell>
          <cell r="J185" t="str">
            <v>Bắc Ninh</v>
          </cell>
          <cell r="K185" t="str">
            <v>Married</v>
          </cell>
          <cell r="L185" t="str">
            <v>Kinh</v>
          </cell>
          <cell r="M185" t="str">
            <v>Phù Lộc, Phù Chẩn, Từ Sơn, Bắc Ninh</v>
          </cell>
          <cell r="N185" t="str">
            <v>037336610</v>
          </cell>
          <cell r="O185">
            <v>0</v>
          </cell>
          <cell r="P185">
            <v>0</v>
          </cell>
          <cell r="Q185" t="str">
            <v>027186001877</v>
          </cell>
          <cell r="R185" t="str">
            <v>23/11/2016</v>
          </cell>
          <cell r="S185" t="str">
            <v>Bắc Ninh</v>
          </cell>
          <cell r="T185" t="str">
            <v>700015139641</v>
          </cell>
          <cell r="U185" t="str">
            <v>High School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 t="str">
            <v>M1-1</v>
          </cell>
          <cell r="AA185" t="str">
            <v>M1-1</v>
          </cell>
          <cell r="AB185" t="str">
            <v>M1-1</v>
          </cell>
          <cell r="AC185" t="str">
            <v>M1-1</v>
          </cell>
          <cell r="AD185">
            <v>43711</v>
          </cell>
        </row>
        <row r="186">
          <cell r="B186" t="str">
            <v>H1909008</v>
          </cell>
          <cell r="C186" t="str">
            <v>Operator/ Công nhân</v>
          </cell>
          <cell r="D186">
            <v>0</v>
          </cell>
          <cell r="E186" t="str">
            <v>Quality Control/ QL Chất lượng (PQC)</v>
          </cell>
          <cell r="F186">
            <v>0</v>
          </cell>
          <cell r="G186" t="str">
            <v>Nguyễn Xuân Tiến</v>
          </cell>
          <cell r="H186" t="str">
            <v>Male</v>
          </cell>
          <cell r="I186">
            <v>34416</v>
          </cell>
          <cell r="J186" t="str">
            <v>Thanh Hóa</v>
          </cell>
          <cell r="K186" t="str">
            <v>Single</v>
          </cell>
          <cell r="L186" t="str">
            <v>Kinh</v>
          </cell>
          <cell r="M186" t="str">
            <v>Quế Phú, Thị trấn Yên Cát, Như Xuân, Thanh Hóa</v>
          </cell>
          <cell r="N186" t="str">
            <v>0985910801</v>
          </cell>
          <cell r="O186">
            <v>0</v>
          </cell>
          <cell r="P186">
            <v>0</v>
          </cell>
          <cell r="Q186" t="str">
            <v>038094011801</v>
          </cell>
          <cell r="R186" t="str">
            <v>18/03/2019</v>
          </cell>
          <cell r="S186" t="str">
            <v>Cục trưởng cục cảnh sát</v>
          </cell>
          <cell r="T186" t="str">
            <v>700009248113</v>
          </cell>
          <cell r="U186" t="str">
            <v>High School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 t="str">
            <v>M1-1</v>
          </cell>
          <cell r="AA186" t="str">
            <v>M1-1</v>
          </cell>
          <cell r="AB186" t="str">
            <v>M1-1</v>
          </cell>
          <cell r="AC186" t="str">
            <v>M1-1</v>
          </cell>
          <cell r="AD186">
            <v>43712</v>
          </cell>
        </row>
        <row r="187">
          <cell r="B187" t="str">
            <v>H1909012</v>
          </cell>
          <cell r="C187" t="str">
            <v>Part Leader/ Trưởng nhóm</v>
          </cell>
          <cell r="D187" t="str">
            <v>19/09/2019
01/05/2021</v>
          </cell>
          <cell r="E187" t="str">
            <v>WLP 1 Technology/ Kỹ thuật WLP 1</v>
          </cell>
          <cell r="F187">
            <v>0</v>
          </cell>
          <cell r="G187" t="str">
            <v>Ngô Tạo Hiếu</v>
          </cell>
          <cell r="H187" t="str">
            <v>Male</v>
          </cell>
          <cell r="I187">
            <v>31211</v>
          </cell>
          <cell r="J187" t="str">
            <v>Bắc Ninh</v>
          </cell>
          <cell r="K187" t="str">
            <v>Married</v>
          </cell>
          <cell r="L187" t="str">
            <v>Kinh</v>
          </cell>
          <cell r="M187" t="str">
            <v>Chùa Dận, Đình Bảng, Từ Sơn, Bắc Ninh</v>
          </cell>
          <cell r="N187" t="str">
            <v>0943115456</v>
          </cell>
          <cell r="O187">
            <v>0</v>
          </cell>
          <cell r="P187">
            <v>0</v>
          </cell>
          <cell r="Q187" t="str">
            <v>027085001301</v>
          </cell>
          <cell r="R187">
            <v>44299</v>
          </cell>
          <cell r="S187" t="str">
            <v>Cục trưởng cục cảnh sát quản lý hành chính về trật tự xã hội</v>
          </cell>
          <cell r="T187" t="str">
            <v>700015203089</v>
          </cell>
          <cell r="U187" t="str">
            <v>CĐ xây dựng công trình đô thị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 t="str">
            <v>M6-1</v>
          </cell>
          <cell r="AA187" t="str">
            <v>M6-1</v>
          </cell>
          <cell r="AB187" t="str">
            <v>M6-2</v>
          </cell>
          <cell r="AC187" t="str">
            <v>M6-3</v>
          </cell>
          <cell r="AD187">
            <v>43717</v>
          </cell>
        </row>
        <row r="188">
          <cell r="B188" t="str">
            <v>H1909013</v>
          </cell>
          <cell r="C188" t="str">
            <v>Staff/ Nhân viên</v>
          </cell>
          <cell r="D188">
            <v>0</v>
          </cell>
          <cell r="E188" t="str">
            <v>WLP 2 Technology/ Kỹ thuật WLP 2</v>
          </cell>
          <cell r="F188">
            <v>0</v>
          </cell>
          <cell r="G188" t="str">
            <v>Đào Đức Hà</v>
          </cell>
          <cell r="H188" t="str">
            <v>Male</v>
          </cell>
          <cell r="I188">
            <v>34337</v>
          </cell>
          <cell r="J188" t="str">
            <v>Bắc Ninh</v>
          </cell>
          <cell r="K188" t="str">
            <v>Married</v>
          </cell>
          <cell r="L188" t="str">
            <v>Kinh</v>
          </cell>
          <cell r="M188" t="str">
            <v>Đại Vi, Đại Đồng, Tiên Du, Bắc Ninh</v>
          </cell>
          <cell r="N188" t="str">
            <v>0865729508</v>
          </cell>
          <cell r="O188">
            <v>0</v>
          </cell>
          <cell r="P188">
            <v>0</v>
          </cell>
          <cell r="Q188" t="str">
            <v>125592912</v>
          </cell>
          <cell r="R188" t="str">
            <v>15/06/2016</v>
          </cell>
          <cell r="S188" t="str">
            <v>Bắc Ninh</v>
          </cell>
          <cell r="T188" t="str">
            <v>700012292442</v>
          </cell>
          <cell r="U188" t="str">
            <v>ĐH mỏ địa chất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 t="str">
            <v>M3-1</v>
          </cell>
          <cell r="AA188" t="str">
            <v>M3-1</v>
          </cell>
          <cell r="AB188" t="str">
            <v>M3-2</v>
          </cell>
          <cell r="AC188" t="str">
            <v>M3-3</v>
          </cell>
          <cell r="AD188">
            <v>43717</v>
          </cell>
        </row>
        <row r="189">
          <cell r="B189" t="str">
            <v>H1909014</v>
          </cell>
          <cell r="C189" t="str">
            <v>Staff/ Nhân viên</v>
          </cell>
          <cell r="D189" t="str">
            <v>19/09/2019</v>
          </cell>
          <cell r="E189" t="str">
            <v>CSP Technology/ Kỹ thuật CSP</v>
          </cell>
          <cell r="F189" t="str">
            <v>CSP 1</v>
          </cell>
          <cell r="G189" t="str">
            <v>Nguyễn Hoàng Huy</v>
          </cell>
          <cell r="H189" t="str">
            <v>Male</v>
          </cell>
          <cell r="I189">
            <v>34436</v>
          </cell>
          <cell r="J189" t="str">
            <v>Hà Nội</v>
          </cell>
          <cell r="K189" t="str">
            <v>Single</v>
          </cell>
          <cell r="L189" t="str">
            <v>Kinh</v>
          </cell>
          <cell r="M189" t="str">
            <v>Yêm, Đông Xuân, Sóc Sơn, Hà Nôị</v>
          </cell>
          <cell r="N189" t="str">
            <v>0336330935</v>
          </cell>
          <cell r="O189">
            <v>0</v>
          </cell>
          <cell r="P189">
            <v>0</v>
          </cell>
          <cell r="Q189" t="str">
            <v>013397630</v>
          </cell>
          <cell r="R189" t="str">
            <v>18/03/2011</v>
          </cell>
          <cell r="S189" t="str">
            <v>Hà Nội</v>
          </cell>
          <cell r="T189" t="str">
            <v>700015203096</v>
          </cell>
          <cell r="U189" t="str">
            <v>CĐ công nghiệp Hà Nội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 t="str">
            <v>M4-1</v>
          </cell>
          <cell r="AA189" t="str">
            <v>M4-1</v>
          </cell>
          <cell r="AB189" t="str">
            <v>M4-2</v>
          </cell>
          <cell r="AC189" t="str">
            <v>M4-3</v>
          </cell>
          <cell r="AD189">
            <v>43717</v>
          </cell>
        </row>
        <row r="190">
          <cell r="B190" t="str">
            <v>H1909015</v>
          </cell>
          <cell r="C190" t="str">
            <v>Staff/ Nhân viên</v>
          </cell>
          <cell r="D190" t="str">
            <v>19/09/2019</v>
          </cell>
          <cell r="E190" t="str">
            <v>CSP Technology/ Kỹ thuật CSP</v>
          </cell>
          <cell r="F190" t="str">
            <v>CSP 2</v>
          </cell>
          <cell r="G190" t="str">
            <v>Lê Thị Thu Hà</v>
          </cell>
          <cell r="H190" t="str">
            <v>Female</v>
          </cell>
          <cell r="I190">
            <v>32793</v>
          </cell>
          <cell r="J190" t="str">
            <v>Hà Nội</v>
          </cell>
          <cell r="K190" t="str">
            <v>married</v>
          </cell>
          <cell r="L190" t="str">
            <v>Kinh</v>
          </cell>
          <cell r="M190" t="str">
            <v>Tổ 18, Lĩnh Nam, Hoàng Mai, Hà Nội</v>
          </cell>
          <cell r="N190" t="str">
            <v>0971854369</v>
          </cell>
          <cell r="O190">
            <v>0</v>
          </cell>
          <cell r="P190">
            <v>0</v>
          </cell>
          <cell r="Q190" t="str">
            <v>024189000291</v>
          </cell>
          <cell r="R190" t="str">
            <v>31/03/2016</v>
          </cell>
          <cell r="S190" t="str">
            <v>Cục trưởng cục cảnh sát</v>
          </cell>
          <cell r="T190" t="str">
            <v>700015203107</v>
          </cell>
          <cell r="U190" t="str">
            <v>ĐH Hà Nội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 t="str">
            <v>T5-1</v>
          </cell>
          <cell r="AA190" t="str">
            <v>T5-1</v>
          </cell>
          <cell r="AB190" t="str">
            <v>T5-2</v>
          </cell>
          <cell r="AC190" t="str">
            <v>T5-3</v>
          </cell>
          <cell r="AD190">
            <v>43717</v>
          </cell>
        </row>
        <row r="191">
          <cell r="B191" t="str">
            <v>H1909021</v>
          </cell>
          <cell r="C191" t="str">
            <v>Engineer shift leader/ Tổ trưởng kỹ thuật</v>
          </cell>
          <cell r="D191" t="str">
            <v>19/09/2019
01/05/2021</v>
          </cell>
          <cell r="E191" t="str">
            <v>CSP Technology/ Kỹ thuật CSP</v>
          </cell>
          <cell r="F191" t="str">
            <v>CSP 2</v>
          </cell>
          <cell r="G191" t="str">
            <v>Tạ Văn Mạnh</v>
          </cell>
          <cell r="H191" t="str">
            <v>Male</v>
          </cell>
          <cell r="I191">
            <v>33531</v>
          </cell>
          <cell r="J191" t="str">
            <v>Thái Nguyên</v>
          </cell>
          <cell r="K191" t="str">
            <v>Single</v>
          </cell>
          <cell r="L191" t="str">
            <v>Kinh</v>
          </cell>
          <cell r="M191" t="str">
            <v>Phú Xuyên, Đại Từ, Thái Nguyên</v>
          </cell>
          <cell r="N191" t="str">
            <v>0816330391</v>
          </cell>
          <cell r="O191">
            <v>0</v>
          </cell>
          <cell r="P191">
            <v>0</v>
          </cell>
          <cell r="Q191" t="str">
            <v>091699481</v>
          </cell>
          <cell r="R191" t="str">
            <v>03/03/2009</v>
          </cell>
          <cell r="S191" t="str">
            <v>Thái Nguyên</v>
          </cell>
          <cell r="T191" t="str">
            <v>700015293122</v>
          </cell>
          <cell r="U191" t="str">
            <v>CĐ công nghiệp Thái Nguyên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 t="str">
            <v>M4-2</v>
          </cell>
          <cell r="AA191" t="str">
            <v>M4-2</v>
          </cell>
          <cell r="AB191" t="str">
            <v>M4-3</v>
          </cell>
          <cell r="AC191" t="str">
            <v>M4-4</v>
          </cell>
          <cell r="AD191">
            <v>43724</v>
          </cell>
        </row>
        <row r="192">
          <cell r="B192" t="str">
            <v>H1909028</v>
          </cell>
          <cell r="C192" t="str">
            <v>Operator/ Công nhân</v>
          </cell>
          <cell r="D192">
            <v>0</v>
          </cell>
          <cell r="E192" t="str">
            <v>SMT Manufacturing/ Sản xuất SMT</v>
          </cell>
          <cell r="F192">
            <v>0</v>
          </cell>
          <cell r="G192" t="str">
            <v>Bùi Thị Lan</v>
          </cell>
          <cell r="H192" t="str">
            <v>Female</v>
          </cell>
          <cell r="I192">
            <v>36033</v>
          </cell>
          <cell r="J192" t="str">
            <v>Bắc Ninh</v>
          </cell>
          <cell r="K192" t="str">
            <v>Married</v>
          </cell>
          <cell r="L192" t="str">
            <v>Mường</v>
          </cell>
          <cell r="M192" t="str">
            <v>Thôn Quý Trung, Cẩm Quý, Cẩm Thủy, Thanh Hóa</v>
          </cell>
          <cell r="N192" t="str">
            <v>0396324688</v>
          </cell>
          <cell r="O192">
            <v>0</v>
          </cell>
          <cell r="P192">
            <v>0</v>
          </cell>
          <cell r="Q192" t="str">
            <v>038198023475</v>
          </cell>
          <cell r="R192">
            <v>44455</v>
          </cell>
          <cell r="S192" t="str">
            <v>Cục trưởng cục cảnh sát quản lý hành chính về trật tự xã hội</v>
          </cell>
          <cell r="T192" t="str">
            <v>700015203178</v>
          </cell>
          <cell r="U192" t="str">
            <v>High School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 t="str">
            <v>M1-1</v>
          </cell>
          <cell r="AA192" t="str">
            <v>M1-1</v>
          </cell>
          <cell r="AB192" t="str">
            <v>M1-1</v>
          </cell>
          <cell r="AC192" t="str">
            <v>M1-1</v>
          </cell>
          <cell r="AD192">
            <v>43725</v>
          </cell>
        </row>
        <row r="193">
          <cell r="B193" t="str">
            <v>H1909030</v>
          </cell>
          <cell r="C193" t="str">
            <v>Engineer shift leader/ Tổ trưởng kỹ thuật</v>
          </cell>
          <cell r="D193" t="str">
            <v>01/05/2021</v>
          </cell>
          <cell r="E193" t="str">
            <v>CSP Technology/ Kỹ thuật CSP</v>
          </cell>
          <cell r="F193" t="str">
            <v>CSP 2</v>
          </cell>
          <cell r="G193" t="str">
            <v>Lê Minh Thuật</v>
          </cell>
          <cell r="H193" t="str">
            <v>Male</v>
          </cell>
          <cell r="I193">
            <v>34161</v>
          </cell>
          <cell r="J193" t="str">
            <v>Hà Nội</v>
          </cell>
          <cell r="K193" t="str">
            <v>Single</v>
          </cell>
          <cell r="L193" t="str">
            <v>Kinh</v>
          </cell>
          <cell r="M193" t="str">
            <v>Hoàng Xá, Phú Túc, Phú Xuyên, Hà Nội</v>
          </cell>
          <cell r="N193" t="str">
            <v>0358961905</v>
          </cell>
          <cell r="O193">
            <v>0</v>
          </cell>
          <cell r="P193">
            <v>0</v>
          </cell>
          <cell r="Q193" t="str">
            <v>017243248</v>
          </cell>
          <cell r="R193" t="str">
            <v>25/11/2010</v>
          </cell>
          <cell r="S193" t="str">
            <v>Hà Nội</v>
          </cell>
          <cell r="T193" t="str">
            <v>700015293080</v>
          </cell>
          <cell r="U193" t="str">
            <v>ĐH kinh doanh công nghệ HN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 t="str">
            <v>M4-2</v>
          </cell>
          <cell r="AA193" t="str">
            <v>M4-2</v>
          </cell>
          <cell r="AB193" t="str">
            <v>M4-3</v>
          </cell>
          <cell r="AC193" t="str">
            <v>M4-4</v>
          </cell>
          <cell r="AD193">
            <v>43731</v>
          </cell>
        </row>
        <row r="194">
          <cell r="B194" t="str">
            <v>H1910001</v>
          </cell>
          <cell r="C194" t="str">
            <v>Operator/ Công nhân</v>
          </cell>
          <cell r="D194">
            <v>0</v>
          </cell>
          <cell r="E194" t="str">
            <v>Quality Control/ QL Chất lượng (OQC)</v>
          </cell>
          <cell r="F194" t="str">
            <v>OQC-CSP</v>
          </cell>
          <cell r="G194" t="str">
            <v>Lê Thị Từng</v>
          </cell>
          <cell r="H194" t="str">
            <v>Female</v>
          </cell>
          <cell r="I194">
            <v>36366</v>
          </cell>
          <cell r="J194" t="str">
            <v>Tuyên Quang</v>
          </cell>
          <cell r="K194" t="str">
            <v>Single</v>
          </cell>
          <cell r="L194" t="str">
            <v>Tày</v>
          </cell>
          <cell r="M194" t="str">
            <v>Hoàng Lâu, Trung Yên, Sơn Dương, Tuyên Quang</v>
          </cell>
          <cell r="N194" t="str">
            <v>0394980793</v>
          </cell>
          <cell r="O194">
            <v>0</v>
          </cell>
          <cell r="P194">
            <v>0</v>
          </cell>
          <cell r="Q194" t="str">
            <v>071037115</v>
          </cell>
          <cell r="R194" t="str">
            <v>31/03/2017</v>
          </cell>
          <cell r="S194" t="str">
            <v>Tuyên Quang</v>
          </cell>
          <cell r="T194" t="str">
            <v>700015380125</v>
          </cell>
          <cell r="U194" t="str">
            <v>High School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 t="str">
            <v>M1-1</v>
          </cell>
          <cell r="AA194" t="str">
            <v>M1-1</v>
          </cell>
          <cell r="AB194" t="str">
            <v>M1-1</v>
          </cell>
          <cell r="AC194" t="str">
            <v>M1-1</v>
          </cell>
          <cell r="AD194">
            <v>43739</v>
          </cell>
        </row>
        <row r="195">
          <cell r="B195" t="str">
            <v>H1910002</v>
          </cell>
          <cell r="C195" t="str">
            <v>Staff/ Nhân viên</v>
          </cell>
          <cell r="D195">
            <v>0</v>
          </cell>
          <cell r="E195" t="str">
            <v>CSP Technology/ Kỹ thuật CSP</v>
          </cell>
          <cell r="F195" t="str">
            <v>CSP 1</v>
          </cell>
          <cell r="G195" t="str">
            <v>Đào Xuân Tùng</v>
          </cell>
          <cell r="H195" t="str">
            <v>Male</v>
          </cell>
          <cell r="I195">
            <v>34491</v>
          </cell>
          <cell r="J195" t="str">
            <v>Bắc Ninh</v>
          </cell>
          <cell r="K195" t="str">
            <v>Married</v>
          </cell>
          <cell r="L195" t="str">
            <v>Kinh</v>
          </cell>
          <cell r="M195" t="str">
            <v>Đại Vi, Đại Đồng, Tiên Du, Bắc Ninh</v>
          </cell>
          <cell r="N195" t="str">
            <v>0971661994</v>
          </cell>
          <cell r="O195">
            <v>0</v>
          </cell>
          <cell r="P195">
            <v>0</v>
          </cell>
          <cell r="Q195" t="str">
            <v>027094001458</v>
          </cell>
          <cell r="R195" t="str">
            <v>06/08/2010</v>
          </cell>
          <cell r="S195" t="str">
            <v>Bắc Ninh</v>
          </cell>
          <cell r="T195" t="str">
            <v>700015380132</v>
          </cell>
          <cell r="U195" t="str">
            <v>CĐ nghề cơ điện và xây dựng Bắc Ninh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 t="str">
            <v>M3-1</v>
          </cell>
          <cell r="AA195" t="str">
            <v>M3-1</v>
          </cell>
          <cell r="AB195" t="str">
            <v>M3-2</v>
          </cell>
          <cell r="AC195" t="str">
            <v>M3-3</v>
          </cell>
          <cell r="AD195">
            <v>43739</v>
          </cell>
        </row>
        <row r="196">
          <cell r="B196" t="str">
            <v>H1910003</v>
          </cell>
          <cell r="C196" t="str">
            <v>Engineer shift leader/ Tổ trưởng kỹ thuật</v>
          </cell>
          <cell r="D196" t="str">
            <v>01/05/2021</v>
          </cell>
          <cell r="E196" t="str">
            <v>CSP Technology/ Kỹ thuật CSP</v>
          </cell>
          <cell r="F196" t="str">
            <v>CSP 1</v>
          </cell>
          <cell r="G196" t="str">
            <v>Phạm Thanh Liêm</v>
          </cell>
          <cell r="H196" t="str">
            <v>Male</v>
          </cell>
          <cell r="I196">
            <v>30851</v>
          </cell>
          <cell r="J196" t="str">
            <v>Hà Nội</v>
          </cell>
          <cell r="K196" t="str">
            <v>Married</v>
          </cell>
          <cell r="L196" t="str">
            <v>Kinh</v>
          </cell>
          <cell r="M196" t="str">
            <v>Ngọc Giang, Vĩnh Ngọc, Đông Anh, Hà Nội</v>
          </cell>
          <cell r="N196" t="str">
            <v>0902118684</v>
          </cell>
          <cell r="O196">
            <v>0</v>
          </cell>
          <cell r="P196">
            <v>0</v>
          </cell>
          <cell r="Q196" t="str">
            <v>001084026869</v>
          </cell>
          <cell r="R196" t="str">
            <v>28/11/2017</v>
          </cell>
          <cell r="S196" t="str">
            <v>Cục trưởng cục cảnh sát</v>
          </cell>
          <cell r="T196" t="str">
            <v>700015380140</v>
          </cell>
          <cell r="U196" t="str">
            <v>ĐH công nghiệp Hà Nội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 t="str">
            <v>M4-4</v>
          </cell>
          <cell r="AA196" t="str">
            <v>M4-4</v>
          </cell>
          <cell r="AB196" t="str">
            <v>M4-5</v>
          </cell>
          <cell r="AC196" t="str">
            <v>M5-2</v>
          </cell>
          <cell r="AD196">
            <v>43739</v>
          </cell>
        </row>
        <row r="197">
          <cell r="B197" t="str">
            <v>H1910004</v>
          </cell>
          <cell r="C197" t="str">
            <v>Staff/ Nhân viên</v>
          </cell>
          <cell r="D197">
            <v>0</v>
          </cell>
          <cell r="E197" t="str">
            <v>CSP Technology/ Kỹ thuật CSP</v>
          </cell>
          <cell r="F197" t="str">
            <v>CSP 1</v>
          </cell>
          <cell r="G197" t="str">
            <v>Lưu Văn Luân</v>
          </cell>
          <cell r="H197" t="str">
            <v>Male</v>
          </cell>
          <cell r="I197">
            <v>34781</v>
          </cell>
          <cell r="J197" t="str">
            <v>Hà Nam</v>
          </cell>
          <cell r="K197" t="str">
            <v>Single</v>
          </cell>
          <cell r="L197" t="str">
            <v>Kinh</v>
          </cell>
          <cell r="M197" t="str">
            <v>Vực, Liêm Cần, Thanh Liêm, Hà Nam</v>
          </cell>
          <cell r="N197" t="str">
            <v>0965503481</v>
          </cell>
          <cell r="O197">
            <v>0</v>
          </cell>
          <cell r="P197">
            <v>0</v>
          </cell>
          <cell r="Q197" t="str">
            <v>168564975</v>
          </cell>
          <cell r="R197" t="str">
            <v>30/01/2013</v>
          </cell>
          <cell r="S197" t="str">
            <v>Hà Nam</v>
          </cell>
          <cell r="T197" t="str">
            <v>700015380157</v>
          </cell>
          <cell r="U197" t="str">
            <v>ĐH công nghiệp Hà Nội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 t="str">
            <v>M3-3</v>
          </cell>
          <cell r="AA197" t="str">
            <v>M3-3</v>
          </cell>
          <cell r="AB197" t="str">
            <v>M3-4</v>
          </cell>
          <cell r="AC197" t="str">
            <v>M4-2</v>
          </cell>
          <cell r="AD197">
            <v>43739</v>
          </cell>
        </row>
        <row r="198">
          <cell r="B198" t="str">
            <v>H1910005</v>
          </cell>
          <cell r="C198" t="str">
            <v>Staff/ Nhân viên</v>
          </cell>
          <cell r="D198">
            <v>0</v>
          </cell>
          <cell r="E198" t="str">
            <v>CSP Technology/ Kỹ thuật CSP</v>
          </cell>
          <cell r="F198" t="str">
            <v>CSP 1</v>
          </cell>
          <cell r="G198" t="str">
            <v>Lê Đình Vậy</v>
          </cell>
          <cell r="H198" t="str">
            <v>Male</v>
          </cell>
          <cell r="I198">
            <v>33714</v>
          </cell>
          <cell r="J198" t="str">
            <v>Thanh Hóa</v>
          </cell>
          <cell r="K198" t="str">
            <v>Married</v>
          </cell>
          <cell r="L198" t="str">
            <v>Kinh</v>
          </cell>
          <cell r="M198" t="str">
            <v>Cường Thịnh, Yên Hùng, Yên Định, Thanh Hóa</v>
          </cell>
          <cell r="N198" t="str">
            <v>0835694138</v>
          </cell>
          <cell r="O198">
            <v>0</v>
          </cell>
          <cell r="P198">
            <v>0</v>
          </cell>
          <cell r="Q198" t="str">
            <v>174073140</v>
          </cell>
          <cell r="R198" t="str">
            <v>12/08/2013</v>
          </cell>
          <cell r="S198" t="str">
            <v>Thanh Hóa</v>
          </cell>
          <cell r="T198" t="str">
            <v>700015380164</v>
          </cell>
          <cell r="U198" t="str">
            <v>ĐH Công nghiệp TP Hồ Chí Minh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 t="str">
            <v>M4-1</v>
          </cell>
          <cell r="AA198" t="str">
            <v>M4-1</v>
          </cell>
          <cell r="AB198" t="str">
            <v>M4-2</v>
          </cell>
          <cell r="AC198" t="str">
            <v>M4-3</v>
          </cell>
          <cell r="AD198">
            <v>43739</v>
          </cell>
        </row>
        <row r="199">
          <cell r="B199" t="str">
            <v>H1910007</v>
          </cell>
          <cell r="C199" t="str">
            <v>Staff/ Nhân viên</v>
          </cell>
          <cell r="D199">
            <v>0</v>
          </cell>
          <cell r="E199" t="str">
            <v>CSP Technology/ Kỹ thuật CSP</v>
          </cell>
          <cell r="F199" t="str">
            <v>CSP 1</v>
          </cell>
          <cell r="G199" t="str">
            <v>Nguyễn Xuân Thành</v>
          </cell>
          <cell r="H199" t="str">
            <v>Male</v>
          </cell>
          <cell r="I199">
            <v>33042</v>
          </cell>
          <cell r="J199" t="str">
            <v>Thái Bình</v>
          </cell>
          <cell r="K199" t="str">
            <v>Married</v>
          </cell>
          <cell r="L199" t="str">
            <v>Kinh</v>
          </cell>
          <cell r="M199" t="str">
            <v>Quân Bác Nam, Vân Trường, Tiền Hải, Thái Bình</v>
          </cell>
          <cell r="N199" t="str">
            <v>0989384495</v>
          </cell>
          <cell r="O199">
            <v>0</v>
          </cell>
          <cell r="P199">
            <v>0</v>
          </cell>
          <cell r="Q199" t="str">
            <v>034090007786</v>
          </cell>
          <cell r="R199" t="str">
            <v>13/02/2018</v>
          </cell>
          <cell r="S199" t="str">
            <v>Cục trưởng cục cảnh sát</v>
          </cell>
          <cell r="T199" t="str">
            <v>700015380292</v>
          </cell>
          <cell r="U199" t="str">
            <v>ĐH kinh tế kỹ thuật công nghiệp Hà Nội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 t="str">
            <v>M4-3</v>
          </cell>
          <cell r="AA199" t="str">
            <v>M4-3</v>
          </cell>
          <cell r="AB199" t="str">
            <v>M4-4</v>
          </cell>
          <cell r="AC199" t="str">
            <v>M4-4</v>
          </cell>
          <cell r="AD199">
            <v>43739</v>
          </cell>
        </row>
        <row r="200">
          <cell r="B200" t="str">
            <v>H1910022</v>
          </cell>
          <cell r="C200" t="str">
            <v>Staff/ Nhân viên</v>
          </cell>
          <cell r="D200">
            <v>0</v>
          </cell>
          <cell r="E200" t="str">
            <v>CSP Technology/ Kỹ thuật CSP</v>
          </cell>
          <cell r="F200" t="str">
            <v>CSP 2</v>
          </cell>
          <cell r="G200" t="str">
            <v>Đỗ Văn Chỉnh</v>
          </cell>
          <cell r="H200" t="str">
            <v>Male</v>
          </cell>
          <cell r="I200">
            <v>33088</v>
          </cell>
          <cell r="J200" t="str">
            <v>Bắc Ninh</v>
          </cell>
          <cell r="K200" t="str">
            <v>Single</v>
          </cell>
          <cell r="L200" t="str">
            <v>Kinh</v>
          </cell>
          <cell r="M200" t="str">
            <v>Giới Tế, Phú Lâm, Tiên Du, Bắc Ninh</v>
          </cell>
          <cell r="N200" t="str">
            <v>0981759818</v>
          </cell>
          <cell r="O200">
            <v>0</v>
          </cell>
          <cell r="P200">
            <v>0</v>
          </cell>
          <cell r="Q200" t="str">
            <v>125426836</v>
          </cell>
          <cell r="R200" t="str">
            <v>15/02/2008</v>
          </cell>
          <cell r="S200" t="str">
            <v>Bắc Ninh</v>
          </cell>
          <cell r="T200" t="str">
            <v>700015380278</v>
          </cell>
          <cell r="U200" t="str">
            <v>CĐ nghề kinh tế kỹ thuật Bắc Ninh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 t="str">
            <v>M4-1</v>
          </cell>
          <cell r="AA200" t="str">
            <v>M4-1</v>
          </cell>
          <cell r="AB200" t="str">
            <v>M4-2</v>
          </cell>
          <cell r="AC200" t="str">
            <v>M4-3</v>
          </cell>
          <cell r="AD200">
            <v>43745</v>
          </cell>
        </row>
        <row r="201">
          <cell r="B201" t="str">
            <v>H1910023</v>
          </cell>
          <cell r="C201" t="str">
            <v>Staff/ Nhân viên</v>
          </cell>
          <cell r="D201">
            <v>0</v>
          </cell>
          <cell r="E201" t="str">
            <v>Human Resource/ HCNS (Utility)</v>
          </cell>
          <cell r="F201">
            <v>0</v>
          </cell>
          <cell r="G201" t="str">
            <v>Nguyễn Minh Tài</v>
          </cell>
          <cell r="H201" t="str">
            <v>Male</v>
          </cell>
          <cell r="I201">
            <v>34349</v>
          </cell>
          <cell r="J201" t="str">
            <v>Nghệ An</v>
          </cell>
          <cell r="K201" t="str">
            <v>Single</v>
          </cell>
          <cell r="L201" t="str">
            <v>Kinh</v>
          </cell>
          <cell r="M201" t="str">
            <v>12, Đức Sơn, Anh Sơn, Nghệ An</v>
          </cell>
          <cell r="N201" t="str">
            <v>0365079722</v>
          </cell>
          <cell r="O201">
            <v>0</v>
          </cell>
          <cell r="P201">
            <v>0</v>
          </cell>
          <cell r="Q201" t="str">
            <v>187251525</v>
          </cell>
          <cell r="R201" t="str">
            <v>26/05/2010</v>
          </cell>
          <cell r="S201" t="str">
            <v>Nghệ An</v>
          </cell>
          <cell r="T201" t="str">
            <v>700015380285</v>
          </cell>
          <cell r="U201" t="str">
            <v>ĐH Sư phạm kỹ thuật Vinh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 t="str">
            <v>M4-1</v>
          </cell>
          <cell r="AA201" t="str">
            <v>M4-1</v>
          </cell>
          <cell r="AB201" t="str">
            <v>M4-2</v>
          </cell>
          <cell r="AC201" t="str">
            <v>M4-3</v>
          </cell>
          <cell r="AD201">
            <v>43745</v>
          </cell>
        </row>
        <row r="202">
          <cell r="B202" t="str">
            <v>H1910025</v>
          </cell>
          <cell r="C202" t="str">
            <v>Engineer shift leader/ Tổ trưởng kỹ thuật</v>
          </cell>
          <cell r="D202" t="str">
            <v>01/05/2021</v>
          </cell>
          <cell r="E202" t="str">
            <v>CSP Technology/ Kỹ thuật CSP</v>
          </cell>
          <cell r="F202" t="str">
            <v>CSP 1</v>
          </cell>
          <cell r="G202" t="str">
            <v>Hoàng Văn Thời</v>
          </cell>
          <cell r="H202" t="str">
            <v>Male</v>
          </cell>
          <cell r="I202">
            <v>32903</v>
          </cell>
          <cell r="J202" t="str">
            <v>Tuyên Quang</v>
          </cell>
          <cell r="K202" t="str">
            <v>Married</v>
          </cell>
          <cell r="L202" t="str">
            <v>Nùng</v>
          </cell>
          <cell r="M202" t="str">
            <v>Tân Tiến, Lương Thiện, Sơn Dương, Tuyên Quang</v>
          </cell>
          <cell r="N202" t="str">
            <v>0974076501</v>
          </cell>
          <cell r="O202">
            <v>0</v>
          </cell>
          <cell r="P202">
            <v>0</v>
          </cell>
          <cell r="Q202" t="str">
            <v>070833613</v>
          </cell>
          <cell r="R202" t="str">
            <v>10/09/2011</v>
          </cell>
          <cell r="S202" t="str">
            <v>Tuyên Quang</v>
          </cell>
          <cell r="T202" t="str">
            <v>700015534490</v>
          </cell>
          <cell r="U202" t="str">
            <v>ĐH Điện lực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 t="str">
            <v>M4-3</v>
          </cell>
          <cell r="AA202" t="str">
            <v>M4-3</v>
          </cell>
          <cell r="AB202" t="str">
            <v>M4-4</v>
          </cell>
          <cell r="AC202" t="str">
            <v>M5-1</v>
          </cell>
          <cell r="AD202">
            <v>43748</v>
          </cell>
        </row>
        <row r="203">
          <cell r="B203" t="str">
            <v>H1910026</v>
          </cell>
          <cell r="C203" t="str">
            <v>Staff/ Nhân viên</v>
          </cell>
          <cell r="D203">
            <v>0</v>
          </cell>
          <cell r="E203" t="str">
            <v>CSP Technology/ Kỹ thuật CSP</v>
          </cell>
          <cell r="F203" t="str">
            <v>CSP 2</v>
          </cell>
          <cell r="G203" t="str">
            <v>Trần Văn Minh</v>
          </cell>
          <cell r="H203" t="str">
            <v>Male</v>
          </cell>
          <cell r="I203">
            <v>34238</v>
          </cell>
          <cell r="J203" t="str">
            <v>Nghệ An</v>
          </cell>
          <cell r="K203" t="str">
            <v>Single</v>
          </cell>
          <cell r="L203" t="str">
            <v>Kinh</v>
          </cell>
          <cell r="M203" t="str">
            <v>Diên Hồng, Lưu Sơn, Đô Lương, Nghệ An</v>
          </cell>
          <cell r="N203" t="str">
            <v>0337917937</v>
          </cell>
          <cell r="O203">
            <v>0</v>
          </cell>
          <cell r="P203">
            <v>0</v>
          </cell>
          <cell r="Q203" t="str">
            <v>187345154</v>
          </cell>
          <cell r="R203" t="str">
            <v>07/01/2011</v>
          </cell>
          <cell r="S203" t="str">
            <v>Nghệ An</v>
          </cell>
          <cell r="T203" t="str">
            <v>700015534502</v>
          </cell>
          <cell r="U203" t="str">
            <v>CĐ nghề kỹ thuật công nghiệp Việt Nam - Hàn Quốc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 t="str">
            <v>M4-1</v>
          </cell>
          <cell r="AA203" t="str">
            <v>M4-1</v>
          </cell>
          <cell r="AB203" t="str">
            <v>M4-2</v>
          </cell>
          <cell r="AC203" t="str">
            <v>M4-3</v>
          </cell>
          <cell r="AD203">
            <v>43748</v>
          </cell>
        </row>
        <row r="204">
          <cell r="B204" t="str">
            <v>H1910029</v>
          </cell>
          <cell r="C204" t="str">
            <v>Staff/ Nhân viên</v>
          </cell>
          <cell r="D204">
            <v>0</v>
          </cell>
          <cell r="E204" t="str">
            <v>CSP Technology/ Kỹ thuật CSP</v>
          </cell>
          <cell r="F204" t="str">
            <v>CSP 1</v>
          </cell>
          <cell r="G204" t="str">
            <v>Nguyễn Thành Trung</v>
          </cell>
          <cell r="H204" t="str">
            <v>Male</v>
          </cell>
          <cell r="I204">
            <v>33971</v>
          </cell>
          <cell r="J204" t="str">
            <v>Thái Bình</v>
          </cell>
          <cell r="K204" t="str">
            <v>Single</v>
          </cell>
          <cell r="L204" t="str">
            <v>Kinh</v>
          </cell>
          <cell r="M204" t="str">
            <v>Tổ 41A, Kỳ Bá, TP Thái Bình, Thái Bình</v>
          </cell>
          <cell r="N204" t="str">
            <v>0944493169</v>
          </cell>
          <cell r="O204">
            <v>0</v>
          </cell>
          <cell r="P204">
            <v>0</v>
          </cell>
          <cell r="Q204" t="str">
            <v>034093003933</v>
          </cell>
          <cell r="R204" t="str">
            <v>31/05/2016</v>
          </cell>
          <cell r="S204" t="str">
            <v>Thái Bình</v>
          </cell>
          <cell r="T204" t="str">
            <v>700015534534</v>
          </cell>
          <cell r="U204" t="str">
            <v>ĐH sư phạm kỹ thuật Nam Định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 t="str">
            <v>M4-1</v>
          </cell>
          <cell r="AA204" t="str">
            <v>M4-1</v>
          </cell>
          <cell r="AB204" t="str">
            <v>M4-2</v>
          </cell>
          <cell r="AC204" t="str">
            <v>M4-3</v>
          </cell>
          <cell r="AD204">
            <v>43748</v>
          </cell>
        </row>
        <row r="205">
          <cell r="B205" t="str">
            <v>H1910030</v>
          </cell>
          <cell r="C205" t="str">
            <v>Staff/ Nhân viên</v>
          </cell>
          <cell r="D205">
            <v>0</v>
          </cell>
          <cell r="E205" t="str">
            <v>CSP Technology/ Kỹ thuật CSP</v>
          </cell>
          <cell r="F205" t="str">
            <v>CSP 2</v>
          </cell>
          <cell r="G205" t="str">
            <v>Trịnh Hoàng Sơn</v>
          </cell>
          <cell r="H205" t="str">
            <v>Male</v>
          </cell>
          <cell r="I205">
            <v>34327</v>
          </cell>
          <cell r="J205" t="str">
            <v>Bắc Giang</v>
          </cell>
          <cell r="K205" t="str">
            <v>Single</v>
          </cell>
          <cell r="L205" t="str">
            <v>Kinh</v>
          </cell>
          <cell r="M205" t="str">
            <v>Hưng Thịnh, Đức Thắng, Hiệp Hòa, Bắc Giang</v>
          </cell>
          <cell r="N205" t="str">
            <v>0364803639</v>
          </cell>
          <cell r="O205">
            <v>0</v>
          </cell>
          <cell r="P205">
            <v>0</v>
          </cell>
          <cell r="Q205" t="str">
            <v>122122699</v>
          </cell>
          <cell r="R205" t="str">
            <v>30/11/2010</v>
          </cell>
          <cell r="S205" t="str">
            <v>Bắc Giang</v>
          </cell>
          <cell r="T205" t="str">
            <v>700015534540</v>
          </cell>
          <cell r="U205" t="str">
            <v>ĐH kinh tế kỹ thuật công nghiệp Hà Nội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 t="str">
            <v>M4-1</v>
          </cell>
          <cell r="AA205" t="str">
            <v>M4-1</v>
          </cell>
          <cell r="AB205" t="str">
            <v>M4-2</v>
          </cell>
          <cell r="AC205" t="str">
            <v>M4-3</v>
          </cell>
          <cell r="AD205">
            <v>43752</v>
          </cell>
        </row>
        <row r="206">
          <cell r="B206" t="str">
            <v>H1910042</v>
          </cell>
          <cell r="C206" t="str">
            <v>Engineer shift leader/ Tổ trưởng kỹ thuật</v>
          </cell>
          <cell r="D206">
            <v>0</v>
          </cell>
          <cell r="E206" t="str">
            <v>CSP Technology/ Kỹ thuật CSP</v>
          </cell>
          <cell r="F206" t="str">
            <v>CSP 1</v>
          </cell>
          <cell r="G206" t="str">
            <v>Lê Khắc Quý</v>
          </cell>
          <cell r="H206" t="str">
            <v>Male</v>
          </cell>
          <cell r="I206">
            <v>34689</v>
          </cell>
          <cell r="J206" t="str">
            <v>Thái Bình</v>
          </cell>
          <cell r="K206" t="str">
            <v>Single</v>
          </cell>
          <cell r="L206" t="str">
            <v>Kinh</v>
          </cell>
          <cell r="M206" t="str">
            <v>Kim Châu 2, An Châu, Đông Hưng, Thái Bình</v>
          </cell>
          <cell r="N206" t="str">
            <v>0978470052</v>
          </cell>
          <cell r="O206">
            <v>0</v>
          </cell>
          <cell r="P206">
            <v>0</v>
          </cell>
          <cell r="Q206" t="str">
            <v>152037796</v>
          </cell>
          <cell r="R206" t="str">
            <v>05/05/2013</v>
          </cell>
          <cell r="S206" t="str">
            <v>Thái Bình</v>
          </cell>
          <cell r="T206" t="str">
            <v>700007369900</v>
          </cell>
          <cell r="U206" t="str">
            <v>CĐ Bách Khoa Hưng Yên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 t="str">
            <v>M3-3</v>
          </cell>
          <cell r="AA206" t="str">
            <v>M3-3</v>
          </cell>
          <cell r="AB206" t="str">
            <v>M3-4</v>
          </cell>
          <cell r="AC206" t="str">
            <v>M4-2</v>
          </cell>
          <cell r="AD206">
            <v>43763</v>
          </cell>
        </row>
        <row r="207">
          <cell r="B207" t="str">
            <v>H1910044</v>
          </cell>
          <cell r="C207" t="str">
            <v>staff/ Nhân viên</v>
          </cell>
          <cell r="D207" t="str">
            <v>HĐ thời vụ 1 tháng, sau đó ký tiếp từ 01/12/2019</v>
          </cell>
          <cell r="E207" t="str">
            <v>CSP Technology/ Kỹ thuật CSP</v>
          </cell>
          <cell r="F207" t="str">
            <v>CSP 1</v>
          </cell>
          <cell r="G207" t="str">
            <v>Đinh Thị Hồng Phúc</v>
          </cell>
          <cell r="H207" t="str">
            <v>Female</v>
          </cell>
          <cell r="I207">
            <v>34349</v>
          </cell>
          <cell r="J207" t="str">
            <v>Hà Nội</v>
          </cell>
          <cell r="K207" t="str">
            <v>Single</v>
          </cell>
          <cell r="L207" t="str">
            <v>Kinh</v>
          </cell>
          <cell r="M207" t="str">
            <v>Tổ dân phố số 3, Phú Diễn, Bắc Từ Liêm, Hà Nội</v>
          </cell>
          <cell r="N207" t="str">
            <v>0354932278</v>
          </cell>
          <cell r="O207">
            <v>0</v>
          </cell>
          <cell r="P207">
            <v>0</v>
          </cell>
          <cell r="Q207" t="str">
            <v>001194008340</v>
          </cell>
          <cell r="R207" t="str">
            <v>21/12/2018</v>
          </cell>
          <cell r="S207" t="str">
            <v>Cục trưởng cục cảnh sát</v>
          </cell>
          <cell r="T207" t="str">
            <v>700007774140</v>
          </cell>
          <cell r="U207" t="str">
            <v>Đại học ngoại ngữ - ĐHQG Hà Nội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 t="str">
            <v>T3-3</v>
          </cell>
          <cell r="AA207" t="str">
            <v>T3-3</v>
          </cell>
          <cell r="AB207" t="str">
            <v>T3-4</v>
          </cell>
          <cell r="AC207" t="str">
            <v>T4-2</v>
          </cell>
          <cell r="AD207">
            <v>43766</v>
          </cell>
        </row>
        <row r="208">
          <cell r="B208" t="str">
            <v>H1910045</v>
          </cell>
          <cell r="C208" t="str">
            <v>Operator/ Công nhân</v>
          </cell>
          <cell r="D208" t="str">
            <v>03/03/2020</v>
          </cell>
          <cell r="E208" t="str">
            <v>WLP 2 Manufacturing/ Sản xuất WLP 2</v>
          </cell>
          <cell r="F208">
            <v>0</v>
          </cell>
          <cell r="G208" t="str">
            <v>Hoàng Thị Yến</v>
          </cell>
          <cell r="H208" t="str">
            <v>Female</v>
          </cell>
          <cell r="I208">
            <v>37180</v>
          </cell>
          <cell r="J208" t="str">
            <v>Nghệ An</v>
          </cell>
          <cell r="K208" t="str">
            <v>Single</v>
          </cell>
          <cell r="L208" t="str">
            <v>Thái</v>
          </cell>
          <cell r="M208" t="str">
            <v>Định Tiến, Châu Hạnh, Quỳ Châu, Nghệ An</v>
          </cell>
          <cell r="N208" t="str">
            <v>0931377790</v>
          </cell>
          <cell r="O208">
            <v>0</v>
          </cell>
          <cell r="P208">
            <v>0</v>
          </cell>
          <cell r="Q208" t="str">
            <v>187833576</v>
          </cell>
          <cell r="R208" t="str">
            <v>16/04/2018</v>
          </cell>
          <cell r="S208" t="str">
            <v>Nghệ An</v>
          </cell>
          <cell r="T208" t="str">
            <v>700015530475</v>
          </cell>
          <cell r="U208" t="str">
            <v>High School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 t="str">
            <v>M1-1</v>
          </cell>
          <cell r="AA208" t="str">
            <v>M1-1</v>
          </cell>
          <cell r="AB208" t="str">
            <v>M1-1</v>
          </cell>
          <cell r="AC208" t="str">
            <v>M1-1</v>
          </cell>
          <cell r="AD208">
            <v>43767</v>
          </cell>
        </row>
        <row r="209">
          <cell r="B209" t="str">
            <v>H1911001</v>
          </cell>
          <cell r="C209" t="str">
            <v>Staff/ Nhân viên</v>
          </cell>
          <cell r="D209">
            <v>0</v>
          </cell>
          <cell r="E209" t="str">
            <v>CSP Technology/ Kỹ thuật CSP</v>
          </cell>
          <cell r="F209" t="str">
            <v>CSP 2</v>
          </cell>
          <cell r="G209" t="str">
            <v>Chu Văn Trường</v>
          </cell>
          <cell r="H209" t="str">
            <v>Male</v>
          </cell>
          <cell r="I209">
            <v>33622</v>
          </cell>
          <cell r="J209" t="str">
            <v>Thái Nguyên</v>
          </cell>
          <cell r="K209" t="str">
            <v>Single</v>
          </cell>
          <cell r="L209" t="str">
            <v>Tày</v>
          </cell>
          <cell r="M209" t="str">
            <v>Xóm 4, Phúc Tân, Phổ Yên, Thái Nguyên</v>
          </cell>
          <cell r="N209" t="str">
            <v>0357110888</v>
          </cell>
          <cell r="O209">
            <v>0</v>
          </cell>
          <cell r="P209">
            <v>0</v>
          </cell>
          <cell r="Q209" t="str">
            <v>091660397</v>
          </cell>
          <cell r="R209" t="str">
            <v>10/01/2019</v>
          </cell>
          <cell r="S209" t="str">
            <v>Thái Nguyên</v>
          </cell>
          <cell r="T209" t="str">
            <v>700015666219</v>
          </cell>
          <cell r="U209" t="str">
            <v>ĐH kỹ thuật công nghiệp Thái Nguyên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 t="str">
            <v>M4-2</v>
          </cell>
          <cell r="AA209" t="str">
            <v>M4-2</v>
          </cell>
          <cell r="AB209" t="str">
            <v>M4-3</v>
          </cell>
          <cell r="AC209" t="str">
            <v>M4-4</v>
          </cell>
          <cell r="AD209">
            <v>43770</v>
          </cell>
        </row>
        <row r="210">
          <cell r="B210" t="str">
            <v>H1911003</v>
          </cell>
          <cell r="C210" t="str">
            <v>Staff/ Nhân viên</v>
          </cell>
          <cell r="D210">
            <v>0</v>
          </cell>
          <cell r="E210" t="str">
            <v>CSP Technology/ Kỹ thuật CSP</v>
          </cell>
          <cell r="F210" t="str">
            <v>CSP 2</v>
          </cell>
          <cell r="G210" t="str">
            <v>Hoàng Văn Lỵ</v>
          </cell>
          <cell r="H210" t="str">
            <v>Male</v>
          </cell>
          <cell r="I210">
            <v>33488</v>
          </cell>
          <cell r="J210" t="str">
            <v>Tuyên Quang</v>
          </cell>
          <cell r="K210" t="str">
            <v>Married</v>
          </cell>
          <cell r="L210" t="str">
            <v>Nùng</v>
          </cell>
          <cell r="M210" t="str">
            <v>Tân Tiến, Lương Thiện, Sơn Dương, Tuyên Quang</v>
          </cell>
          <cell r="N210" t="str">
            <v>0866085889</v>
          </cell>
          <cell r="O210">
            <v>0</v>
          </cell>
          <cell r="P210">
            <v>0</v>
          </cell>
          <cell r="Q210" t="str">
            <v>070940563</v>
          </cell>
          <cell r="R210" t="str">
            <v>26/11/2016</v>
          </cell>
          <cell r="S210" t="str">
            <v>Tuyên Quang</v>
          </cell>
          <cell r="T210" t="str">
            <v>700015666226</v>
          </cell>
          <cell r="U210" t="str">
            <v>ĐH mỏ địa chất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 t="str">
            <v>M4-2</v>
          </cell>
          <cell r="AA210" t="str">
            <v>M4-2</v>
          </cell>
          <cell r="AB210" t="str">
            <v>M4-3</v>
          </cell>
          <cell r="AC210" t="str">
            <v>M4-4</v>
          </cell>
          <cell r="AD210">
            <v>43770</v>
          </cell>
        </row>
        <row r="211">
          <cell r="B211" t="str">
            <v>H1911008</v>
          </cell>
          <cell r="C211" t="str">
            <v>Operator/ Công nhân</v>
          </cell>
          <cell r="D211">
            <v>0</v>
          </cell>
          <cell r="E211" t="str">
            <v>CSP Manufacturing/ Sản xuất CSP</v>
          </cell>
          <cell r="F211" t="str">
            <v>CSP 1</v>
          </cell>
          <cell r="G211" t="str">
            <v>Bùi Thị Phượng</v>
          </cell>
          <cell r="H211" t="str">
            <v>Female</v>
          </cell>
          <cell r="I211">
            <v>35073</v>
          </cell>
          <cell r="J211" t="str">
            <v>Hòa Bình</v>
          </cell>
          <cell r="K211" t="str">
            <v>Married</v>
          </cell>
          <cell r="L211" t="str">
            <v>Mường</v>
          </cell>
          <cell r="M211" t="str">
            <v>Riệc, Mỹ Thành, Lạc Sơn, Hòa Bình</v>
          </cell>
          <cell r="N211" t="str">
            <v>0329583515</v>
          </cell>
          <cell r="O211">
            <v>0</v>
          </cell>
          <cell r="P211">
            <v>0</v>
          </cell>
          <cell r="Q211" t="str">
            <v>113644632</v>
          </cell>
          <cell r="R211" t="str">
            <v>22/03/2012</v>
          </cell>
          <cell r="S211" t="str">
            <v>Hòa Bình</v>
          </cell>
          <cell r="T211" t="str">
            <v>700015666258</v>
          </cell>
          <cell r="U211" t="str">
            <v>High School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 t="str">
            <v>M1-1</v>
          </cell>
          <cell r="AA211" t="str">
            <v>M1-1</v>
          </cell>
          <cell r="AB211" t="str">
            <v>M1-1</v>
          </cell>
          <cell r="AC211" t="str">
            <v>M1-1</v>
          </cell>
          <cell r="AD211">
            <v>43775</v>
          </cell>
        </row>
        <row r="212">
          <cell r="B212" t="str">
            <v>H1911011</v>
          </cell>
          <cell r="C212" t="str">
            <v>Staff/ Nhân viên</v>
          </cell>
          <cell r="D212">
            <v>0</v>
          </cell>
          <cell r="E212" t="str">
            <v>CSP Technology/ Kỹ thuật CSP</v>
          </cell>
          <cell r="F212" t="str">
            <v>CSP 1</v>
          </cell>
          <cell r="G212" t="str">
            <v>Dương Ngọc Kiên</v>
          </cell>
          <cell r="H212" t="str">
            <v>Male</v>
          </cell>
          <cell r="I212">
            <v>32966</v>
          </cell>
          <cell r="J212" t="str">
            <v>Thanh Hóa</v>
          </cell>
          <cell r="K212" t="str">
            <v>Married</v>
          </cell>
          <cell r="L212" t="str">
            <v>Kinh</v>
          </cell>
          <cell r="M212" t="str">
            <v>Trung Dương, Lương Trung, Bá Thước, Thanh Hóa</v>
          </cell>
          <cell r="N212" t="str">
            <v>0973879858</v>
          </cell>
          <cell r="O212">
            <v>0</v>
          </cell>
          <cell r="P212">
            <v>0</v>
          </cell>
          <cell r="Q212" t="str">
            <v>173492014</v>
          </cell>
          <cell r="R212" t="str">
            <v>08/05/2014</v>
          </cell>
          <cell r="S212" t="str">
            <v>Thanh Hóa</v>
          </cell>
          <cell r="T212" t="str">
            <v>700015666265</v>
          </cell>
          <cell r="U212" t="str">
            <v>ĐH kinh tế công nghiệp Thái Nguyên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 t="str">
            <v>M4-1</v>
          </cell>
          <cell r="AA212" t="str">
            <v>M4-1</v>
          </cell>
          <cell r="AB212" t="str">
            <v>M4-2</v>
          </cell>
          <cell r="AC212" t="str">
            <v>M4-3</v>
          </cell>
          <cell r="AD212">
            <v>43775</v>
          </cell>
        </row>
        <row r="213">
          <cell r="B213" t="str">
            <v>H1911012</v>
          </cell>
          <cell r="C213" t="str">
            <v>Staff/ Nhân viên</v>
          </cell>
          <cell r="D213">
            <v>0</v>
          </cell>
          <cell r="E213" t="str">
            <v>CSP Technology/ Kỹ thuật CSP</v>
          </cell>
          <cell r="F213" t="str">
            <v>CSP 1</v>
          </cell>
          <cell r="G213" t="str">
            <v>Đỗ Văn Luynh</v>
          </cell>
          <cell r="H213" t="str">
            <v>Male</v>
          </cell>
          <cell r="I213">
            <v>34673</v>
          </cell>
          <cell r="J213" t="str">
            <v>Bắc Ninh</v>
          </cell>
          <cell r="K213" t="str">
            <v>Married</v>
          </cell>
          <cell r="L213" t="str">
            <v>Kinh</v>
          </cell>
          <cell r="M213" t="str">
            <v>Đình, Giới Tế, Phú Lâm, Bắc Ninh</v>
          </cell>
          <cell r="N213" t="str">
            <v>0972590353</v>
          </cell>
          <cell r="O213">
            <v>0</v>
          </cell>
          <cell r="P213">
            <v>0</v>
          </cell>
          <cell r="Q213" t="str">
            <v>125525820</v>
          </cell>
          <cell r="R213" t="str">
            <v>30/10/2009</v>
          </cell>
          <cell r="S213" t="str">
            <v>Bắc Ninh</v>
          </cell>
          <cell r="T213" t="str">
            <v>700015666272</v>
          </cell>
          <cell r="U213" t="str">
            <v>CĐ nghề cơ điện và xây dựng Bắc Ninh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 t="str">
            <v>M4-1</v>
          </cell>
          <cell r="AA213" t="str">
            <v>M4-1</v>
          </cell>
          <cell r="AB213" t="str">
            <v>M4-2</v>
          </cell>
          <cell r="AC213" t="str">
            <v>M4-3</v>
          </cell>
          <cell r="AD213">
            <v>43776</v>
          </cell>
        </row>
        <row r="214">
          <cell r="B214" t="str">
            <v>H1911023</v>
          </cell>
          <cell r="C214" t="str">
            <v>Operator/ Công nhân</v>
          </cell>
          <cell r="D214">
            <v>0</v>
          </cell>
          <cell r="E214" t="str">
            <v>Quality Control/ QL Chất lượng (PQC)</v>
          </cell>
          <cell r="F214">
            <v>0</v>
          </cell>
          <cell r="G214" t="str">
            <v>Đào Đức Đông</v>
          </cell>
          <cell r="H214" t="str">
            <v>Male</v>
          </cell>
          <cell r="I214">
            <v>37171</v>
          </cell>
          <cell r="J214" t="str">
            <v>Bắc Ninh</v>
          </cell>
          <cell r="K214" t="str">
            <v>Single</v>
          </cell>
          <cell r="L214" t="str">
            <v>Kinh</v>
          </cell>
          <cell r="M214" t="str">
            <v>Đại Vi, Đại Đồng, Tiên Du, Bắc Ninh</v>
          </cell>
          <cell r="N214" t="str">
            <v>0392554690</v>
          </cell>
          <cell r="O214">
            <v>0</v>
          </cell>
          <cell r="P214">
            <v>0</v>
          </cell>
          <cell r="Q214" t="str">
            <v>125962329</v>
          </cell>
          <cell r="R214" t="str">
            <v>11/01/2019</v>
          </cell>
          <cell r="S214" t="str">
            <v>Bắc Ninh</v>
          </cell>
          <cell r="T214" t="str">
            <v>700015713810</v>
          </cell>
          <cell r="U214" t="str">
            <v>High School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 t="str">
            <v>M1-1</v>
          </cell>
          <cell r="AA214" t="str">
            <v>M1-1</v>
          </cell>
          <cell r="AB214" t="str">
            <v>M1-1</v>
          </cell>
          <cell r="AC214" t="str">
            <v>M1-1</v>
          </cell>
          <cell r="AD214">
            <v>43787</v>
          </cell>
        </row>
        <row r="215">
          <cell r="B215" t="str">
            <v>H1911025</v>
          </cell>
          <cell r="C215" t="str">
            <v>Supervisor/ Giám sát line</v>
          </cell>
          <cell r="D215" t="str">
            <v>01/05/2021</v>
          </cell>
          <cell r="E215" t="str">
            <v>CSP Manufacturing/ Sản xuất CSP</v>
          </cell>
          <cell r="F215" t="str">
            <v>CSP 1</v>
          </cell>
          <cell r="G215" t="str">
            <v>Phạm Văn Đá</v>
          </cell>
          <cell r="H215" t="str">
            <v>Male</v>
          </cell>
          <cell r="I215">
            <v>32724</v>
          </cell>
          <cell r="J215" t="str">
            <v>Thái Bình</v>
          </cell>
          <cell r="K215" t="str">
            <v>Single</v>
          </cell>
          <cell r="L215" t="str">
            <v>Kinh</v>
          </cell>
          <cell r="M215" t="str">
            <v>Bùi Minh, Duyên Hải, Hưng Hà, Thái Bình</v>
          </cell>
          <cell r="N215" t="str">
            <v>0379190459</v>
          </cell>
          <cell r="O215">
            <v>0</v>
          </cell>
          <cell r="P215">
            <v>0</v>
          </cell>
          <cell r="Q215" t="str">
            <v>034089009229</v>
          </cell>
          <cell r="R215" t="str">
            <v>25/01/2019</v>
          </cell>
          <cell r="S215" t="str">
            <v>Cục trưởng cục cảnh sát</v>
          </cell>
          <cell r="T215" t="str">
            <v>700015691425</v>
          </cell>
          <cell r="U215" t="str">
            <v>ĐH công nghiệp Hà Nội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 t="str">
            <v>M4-4</v>
          </cell>
          <cell r="AA215" t="str">
            <v>M4-4</v>
          </cell>
          <cell r="AB215" t="str">
            <v>M4-5</v>
          </cell>
          <cell r="AC215" t="str">
            <v>M5-2</v>
          </cell>
          <cell r="AD215">
            <v>43788</v>
          </cell>
        </row>
        <row r="216">
          <cell r="B216" t="str">
            <v>H1912002</v>
          </cell>
          <cell r="C216" t="str">
            <v>Staff/ Nhân viên</v>
          </cell>
          <cell r="D216">
            <v>0</v>
          </cell>
          <cell r="E216" t="str">
            <v>CSP Technology/ Kỹ thuật CSP</v>
          </cell>
          <cell r="F216" t="str">
            <v>CSP 2</v>
          </cell>
          <cell r="G216" t="str">
            <v>Trần Văn Tuyến</v>
          </cell>
          <cell r="H216" t="str">
            <v>Male</v>
          </cell>
          <cell r="I216">
            <v>33732</v>
          </cell>
          <cell r="J216" t="str">
            <v>Bắc Ninh</v>
          </cell>
          <cell r="K216" t="str">
            <v>Married</v>
          </cell>
          <cell r="L216" t="str">
            <v>Kinh</v>
          </cell>
          <cell r="M216" t="str">
            <v>Đại Tảo, Việt Đoàn, Tiên Du, Bắc Ninh</v>
          </cell>
          <cell r="N216" t="str">
            <v>0359789886</v>
          </cell>
          <cell r="O216">
            <v>0</v>
          </cell>
          <cell r="P216">
            <v>0</v>
          </cell>
          <cell r="Q216" t="str">
            <v>125458567</v>
          </cell>
          <cell r="R216" t="str">
            <v>11/10/2012</v>
          </cell>
          <cell r="S216" t="str">
            <v>Bắc Ninh</v>
          </cell>
          <cell r="T216" t="str">
            <v>700015839258</v>
          </cell>
          <cell r="U216" t="str">
            <v>CĐ nghề cơ điện và xây dựng Bắc Ninh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 t="str">
            <v>M4-3</v>
          </cell>
          <cell r="AA216" t="str">
            <v>M4-3</v>
          </cell>
          <cell r="AB216" t="str">
            <v>M4-4</v>
          </cell>
          <cell r="AC216" t="str">
            <v>M4-4</v>
          </cell>
          <cell r="AD216">
            <v>43801</v>
          </cell>
        </row>
        <row r="217">
          <cell r="B217" t="str">
            <v>H1912004</v>
          </cell>
          <cell r="C217" t="str">
            <v>Supervisor/ Giám sát line</v>
          </cell>
          <cell r="D217">
            <v>44317</v>
          </cell>
          <cell r="E217" t="str">
            <v>CSP Manufacturing/ Sản xuất CSP</v>
          </cell>
          <cell r="F217" t="str">
            <v>CSP 1</v>
          </cell>
          <cell r="G217" t="str">
            <v>Trần Thị Giang</v>
          </cell>
          <cell r="H217" t="str">
            <v>Female</v>
          </cell>
          <cell r="I217">
            <v>33399</v>
          </cell>
          <cell r="J217" t="str">
            <v>Nghệ An</v>
          </cell>
          <cell r="K217" t="str">
            <v>Married</v>
          </cell>
          <cell r="L217" t="str">
            <v>Kinh</v>
          </cell>
          <cell r="M217" t="str">
            <v>Phố Rạp Hát, Đông Ngàn, Từ Sơn, Bắc Ninh</v>
          </cell>
          <cell r="N217" t="str">
            <v>0989482337</v>
          </cell>
          <cell r="O217">
            <v>0</v>
          </cell>
          <cell r="P217">
            <v>0</v>
          </cell>
          <cell r="Q217" t="str">
            <v>186937824</v>
          </cell>
          <cell r="R217" t="str">
            <v>02/03/2013</v>
          </cell>
          <cell r="S217" t="str">
            <v>Nghệ An</v>
          </cell>
          <cell r="T217" t="str">
            <v>700015839272</v>
          </cell>
          <cell r="U217" t="str">
            <v>ĐH Sư phạm kỹ thuật Vinh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 t="str">
            <v>M4-3</v>
          </cell>
          <cell r="AA217" t="str">
            <v>M4-3</v>
          </cell>
          <cell r="AB217" t="str">
            <v>M4-4</v>
          </cell>
          <cell r="AC217" t="str">
            <v>M5-1</v>
          </cell>
          <cell r="AD217">
            <v>43808</v>
          </cell>
        </row>
        <row r="218">
          <cell r="B218" t="str">
            <v>H1912005</v>
          </cell>
          <cell r="C218" t="str">
            <v>Supervisor/ Giám sát line</v>
          </cell>
          <cell r="D218" t="str">
            <v>01/05/2021</v>
          </cell>
          <cell r="E218" t="str">
            <v>CSP Manufacturing/ Sản xuất CSP</v>
          </cell>
          <cell r="F218" t="str">
            <v>CSP 2</v>
          </cell>
          <cell r="G218" t="str">
            <v>Hoàng Xuân Sáng</v>
          </cell>
          <cell r="H218" t="str">
            <v>Male</v>
          </cell>
          <cell r="I218">
            <v>32154</v>
          </cell>
          <cell r="J218" t="str">
            <v>Thanh Hóa</v>
          </cell>
          <cell r="K218" t="str">
            <v>Married</v>
          </cell>
          <cell r="L218" t="str">
            <v>Kinh</v>
          </cell>
          <cell r="M218" t="str">
            <v>Liên Sơn, Hùng Sơn, Tĩnh Gia, Thanh Hóa</v>
          </cell>
          <cell r="N218" t="str">
            <v>0983634227</v>
          </cell>
          <cell r="O218">
            <v>0</v>
          </cell>
          <cell r="P218">
            <v>0</v>
          </cell>
          <cell r="Q218" t="str">
            <v>038088015066</v>
          </cell>
          <cell r="R218" t="str">
            <v>04/06/2019</v>
          </cell>
          <cell r="S218" t="str">
            <v>Cục trưởng cục cảnh sát</v>
          </cell>
          <cell r="T218" t="str">
            <v>700008593100</v>
          </cell>
          <cell r="U218" t="str">
            <v>CĐ nghề công nghiệp Thanh Hóa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 t="str">
            <v>M4-3</v>
          </cell>
          <cell r="AA218" t="str">
            <v>M4-3</v>
          </cell>
          <cell r="AB218" t="str">
            <v>M4-4</v>
          </cell>
          <cell r="AC218" t="str">
            <v>M4-4</v>
          </cell>
          <cell r="AD218">
            <v>43808</v>
          </cell>
        </row>
        <row r="219">
          <cell r="B219" t="str">
            <v>H2001001</v>
          </cell>
          <cell r="C219" t="str">
            <v>Staff/ Nhân viên (bức xạ XRF)</v>
          </cell>
          <cell r="D219">
            <v>0</v>
          </cell>
          <cell r="E219" t="str">
            <v>Quality Control/ QL Chất lượng (Reability)</v>
          </cell>
          <cell r="F219">
            <v>0</v>
          </cell>
          <cell r="G219" t="str">
            <v>Nguyễn Thị Thơm</v>
          </cell>
          <cell r="H219" t="str">
            <v>Female</v>
          </cell>
          <cell r="I219">
            <v>34158</v>
          </cell>
          <cell r="J219" t="str">
            <v>Bắc Giang</v>
          </cell>
          <cell r="K219" t="str">
            <v>Married</v>
          </cell>
          <cell r="L219" t="str">
            <v>Kinh</v>
          </cell>
          <cell r="M219" t="str">
            <v>Cao Kiên, Tân Trung, Tân Yên, Bắc Giang</v>
          </cell>
          <cell r="N219" t="str">
            <v>0987013244</v>
          </cell>
          <cell r="O219">
            <v>0</v>
          </cell>
          <cell r="P219">
            <v>0</v>
          </cell>
          <cell r="Q219" t="str">
            <v>121940227</v>
          </cell>
          <cell r="R219" t="str">
            <v>11/07/2015</v>
          </cell>
          <cell r="S219" t="str">
            <v>Bắc Giang</v>
          </cell>
          <cell r="T219" t="str">
            <v>700007730610</v>
          </cell>
          <cell r="U219" t="str">
            <v>ĐH kỹ thuật công nghiệp Thái Nguyên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 t="str">
            <v>M4-1</v>
          </cell>
          <cell r="AA219" t="str">
            <v>M4-1</v>
          </cell>
          <cell r="AB219" t="str">
            <v>M4-1</v>
          </cell>
          <cell r="AC219" t="str">
            <v>M4-2</v>
          </cell>
          <cell r="AD219">
            <v>43832</v>
          </cell>
        </row>
        <row r="220">
          <cell r="B220" t="str">
            <v>H2002033</v>
          </cell>
          <cell r="C220" t="str">
            <v>Operator/ Công nhân</v>
          </cell>
          <cell r="D220">
            <v>0</v>
          </cell>
          <cell r="E220" t="str">
            <v>CSP Manufacturing/ Sản xuất CSP</v>
          </cell>
          <cell r="F220" t="str">
            <v>CSP 1</v>
          </cell>
          <cell r="G220" t="str">
            <v>Đinh Văn Huy</v>
          </cell>
          <cell r="H220" t="str">
            <v>male</v>
          </cell>
          <cell r="I220">
            <v>36551</v>
          </cell>
          <cell r="J220" t="str">
            <v>Tuyên Quang</v>
          </cell>
          <cell r="K220" t="str">
            <v>Single</v>
          </cell>
          <cell r="L220" t="str">
            <v>Tày</v>
          </cell>
          <cell r="M220" t="str">
            <v>Làng Đẩu, Hòa Phú, Chiêm Hóa, Tuyên Quang</v>
          </cell>
          <cell r="N220" t="str">
            <v>0358747727</v>
          </cell>
          <cell r="O220">
            <v>0</v>
          </cell>
          <cell r="P220">
            <v>0</v>
          </cell>
          <cell r="Q220" t="str">
            <v>071081009</v>
          </cell>
          <cell r="R220" t="str">
            <v>24/11/2017</v>
          </cell>
          <cell r="S220" t="str">
            <v>Tuyên Quang</v>
          </cell>
          <cell r="T220" t="str">
            <v>700016247932</v>
          </cell>
          <cell r="U220" t="str">
            <v>High School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 t="str">
            <v>M1-1</v>
          </cell>
          <cell r="AB220" t="str">
            <v>M1-1</v>
          </cell>
          <cell r="AC220" t="str">
            <v>M1-1</v>
          </cell>
          <cell r="AD220">
            <v>43878</v>
          </cell>
        </row>
        <row r="221">
          <cell r="B221" t="str">
            <v>H2002037</v>
          </cell>
          <cell r="C221" t="str">
            <v>Operator/ Công nhân</v>
          </cell>
          <cell r="D221">
            <v>0</v>
          </cell>
          <cell r="E221" t="str">
            <v>CSP Manufacturing/ Sản xuất CSP</v>
          </cell>
          <cell r="F221" t="str">
            <v>CSP 2</v>
          </cell>
          <cell r="G221" t="str">
            <v>Quan Thị Tuyền</v>
          </cell>
          <cell r="H221" t="str">
            <v>Female</v>
          </cell>
          <cell r="I221">
            <v>36839</v>
          </cell>
          <cell r="J221" t="str">
            <v>Tuyên Quang</v>
          </cell>
          <cell r="K221" t="str">
            <v>Single</v>
          </cell>
          <cell r="L221" t="str">
            <v>Tày</v>
          </cell>
          <cell r="M221" t="str">
            <v>Nà Kẹm, Khuôn Hà, Lâm Bình, Tuyên Quang</v>
          </cell>
          <cell r="N221" t="str">
            <v>0327822686</v>
          </cell>
          <cell r="O221">
            <v>0</v>
          </cell>
          <cell r="P221">
            <v>0</v>
          </cell>
          <cell r="Q221" t="str">
            <v>071062743</v>
          </cell>
          <cell r="R221" t="str">
            <v>13/11/2015</v>
          </cell>
          <cell r="S221" t="str">
            <v>Tuyên Quang</v>
          </cell>
          <cell r="T221" t="str">
            <v>700013394763</v>
          </cell>
          <cell r="U221" t="str">
            <v>High School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 t="str">
            <v>M1-1</v>
          </cell>
          <cell r="AB221" t="str">
            <v>M1-1</v>
          </cell>
          <cell r="AC221" t="str">
            <v>M1-1</v>
          </cell>
          <cell r="AD221">
            <v>43878</v>
          </cell>
        </row>
        <row r="222">
          <cell r="B222" t="str">
            <v>H2002039</v>
          </cell>
          <cell r="C222" t="str">
            <v>Operator/ Công nhân</v>
          </cell>
          <cell r="D222">
            <v>0</v>
          </cell>
          <cell r="E222" t="str">
            <v>Quality Control/ QL Chất lượng (FQC)</v>
          </cell>
          <cell r="F222">
            <v>0</v>
          </cell>
          <cell r="G222" t="str">
            <v>Chẩu Thị Xuân Liền</v>
          </cell>
          <cell r="H222" t="str">
            <v>Female</v>
          </cell>
          <cell r="I222">
            <v>36569</v>
          </cell>
          <cell r="J222" t="str">
            <v>Tuyên Quang</v>
          </cell>
          <cell r="K222" t="str">
            <v>Single</v>
          </cell>
          <cell r="L222" t="str">
            <v>Tày</v>
          </cell>
          <cell r="M222" t="str">
            <v>Nà Kẹm, Khuôn Hà, Lâm Bình, Tuyên Quang</v>
          </cell>
          <cell r="N222" t="str">
            <v>0384776012</v>
          </cell>
          <cell r="O222">
            <v>0</v>
          </cell>
          <cell r="P222">
            <v>0</v>
          </cell>
          <cell r="Q222" t="str">
            <v>071062734</v>
          </cell>
          <cell r="R222" t="str">
            <v>13/11/2015</v>
          </cell>
          <cell r="S222" t="str">
            <v>Tuyên Quang</v>
          </cell>
          <cell r="T222" t="str">
            <v>700013394771</v>
          </cell>
          <cell r="U222" t="str">
            <v>High School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 t="str">
            <v>M1-1</v>
          </cell>
          <cell r="AB222" t="str">
            <v>M1-1</v>
          </cell>
          <cell r="AC222" t="str">
            <v>M1-1</v>
          </cell>
          <cell r="AD222">
            <v>43878</v>
          </cell>
        </row>
        <row r="223">
          <cell r="B223" t="str">
            <v>H2002041</v>
          </cell>
          <cell r="C223" t="str">
            <v>Operator/ Công nhân</v>
          </cell>
          <cell r="D223">
            <v>0</v>
          </cell>
          <cell r="E223" t="str">
            <v>LFEM Manufacturing/ Sản xuất LFEM</v>
          </cell>
          <cell r="F223" t="str">
            <v>23/10/2021 chuyển CSP</v>
          </cell>
          <cell r="G223" t="str">
            <v>Phạm Thị Kim Niên</v>
          </cell>
          <cell r="H223" t="str">
            <v>Female</v>
          </cell>
          <cell r="I223">
            <v>36893</v>
          </cell>
          <cell r="J223" t="str">
            <v>Thanh Hóa</v>
          </cell>
          <cell r="K223" t="str">
            <v>Single</v>
          </cell>
          <cell r="L223" t="str">
            <v>Mường</v>
          </cell>
          <cell r="M223" t="str">
            <v>Cẩm Liên, Cẩm Thủy, Thanh Hóa</v>
          </cell>
          <cell r="N223" t="str">
            <v>0337474155</v>
          </cell>
          <cell r="O223" t="str">
            <v>0352915357</v>
          </cell>
          <cell r="P223" t="str">
            <v>mẹ</v>
          </cell>
          <cell r="Q223" t="str">
            <v>038301010178</v>
          </cell>
          <cell r="R223" t="str">
            <v>01/06/2018</v>
          </cell>
          <cell r="S223" t="str">
            <v>Cục trưởng cục cảnh sát</v>
          </cell>
          <cell r="T223" t="str">
            <v>700016247964</v>
          </cell>
          <cell r="U223" t="str">
            <v>High School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 t="str">
            <v>M1-1</v>
          </cell>
          <cell r="AB223" t="str">
            <v>M1-1</v>
          </cell>
          <cell r="AC223" t="str">
            <v>M1-1</v>
          </cell>
          <cell r="AD223">
            <v>43878</v>
          </cell>
        </row>
        <row r="224">
          <cell r="B224" t="str">
            <v>H2002044</v>
          </cell>
          <cell r="C224" t="str">
            <v>Operator/ Công nhân</v>
          </cell>
          <cell r="D224">
            <v>0</v>
          </cell>
          <cell r="E224" t="str">
            <v>WLP 2 Manufacturing/ Sản xuất WLP 2</v>
          </cell>
          <cell r="F224">
            <v>0</v>
          </cell>
          <cell r="G224" t="str">
            <v>Hà Sỹ Hoàng</v>
          </cell>
          <cell r="H224" t="str">
            <v>male</v>
          </cell>
          <cell r="I224">
            <v>36999</v>
          </cell>
          <cell r="J224" t="str">
            <v>Thanh Hóa</v>
          </cell>
          <cell r="K224" t="str">
            <v>Single</v>
          </cell>
          <cell r="L224" t="str">
            <v>Mường</v>
          </cell>
          <cell r="M224" t="str">
            <v>Điền Trung, Bá Thước, Thanh Hóa</v>
          </cell>
          <cell r="N224" t="str">
            <v>0386757851</v>
          </cell>
          <cell r="O224">
            <v>0</v>
          </cell>
          <cell r="P224">
            <v>0</v>
          </cell>
          <cell r="Q224" t="str">
            <v>038201014833</v>
          </cell>
          <cell r="R224" t="str">
            <v>19/09/2018</v>
          </cell>
          <cell r="S224" t="str">
            <v>Thanh Hóa</v>
          </cell>
          <cell r="T224" t="str">
            <v>700016247996</v>
          </cell>
          <cell r="U224" t="str">
            <v>High School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 t="str">
            <v>M1-1</v>
          </cell>
          <cell r="AB224" t="str">
            <v>M1-1</v>
          </cell>
          <cell r="AC224" t="str">
            <v>M1-1</v>
          </cell>
          <cell r="AD224">
            <v>43878</v>
          </cell>
        </row>
        <row r="225">
          <cell r="B225" t="str">
            <v>H2002048</v>
          </cell>
          <cell r="C225" t="str">
            <v>Staff/ Nhân viên</v>
          </cell>
          <cell r="D225">
            <v>0</v>
          </cell>
          <cell r="E225" t="str">
            <v>Quality Control/ QL Chất lượng (FQC)</v>
          </cell>
          <cell r="F225">
            <v>0</v>
          </cell>
          <cell r="G225" t="str">
            <v>Nguyễn Tiến Dũng</v>
          </cell>
          <cell r="H225" t="str">
            <v>Male</v>
          </cell>
          <cell r="I225">
            <v>34376</v>
          </cell>
          <cell r="J225" t="str">
            <v>Bắc Ninh</v>
          </cell>
          <cell r="K225" t="str">
            <v>Single</v>
          </cell>
          <cell r="L225" t="str">
            <v>Kinh</v>
          </cell>
          <cell r="M225" t="str">
            <v>Liên Ấp, Việt Đoàn, Tiên Du, Bắc Ninh</v>
          </cell>
          <cell r="N225" t="str">
            <v>0886382683</v>
          </cell>
          <cell r="O225">
            <v>0</v>
          </cell>
          <cell r="P225">
            <v>0</v>
          </cell>
          <cell r="Q225" t="str">
            <v>125645878</v>
          </cell>
          <cell r="R225" t="str">
            <v>09/03/2012</v>
          </cell>
          <cell r="S225" t="str">
            <v>Bắc Ninh</v>
          </cell>
          <cell r="T225" t="str">
            <v>700016248016</v>
          </cell>
          <cell r="U225" t="str">
            <v>CĐ kinh tế kỹ thuật Bắc Ninh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 t="str">
            <v>M4-2</v>
          </cell>
          <cell r="AB225" t="str">
            <v>M4-2</v>
          </cell>
          <cell r="AC225" t="str">
            <v>M4-3</v>
          </cell>
          <cell r="AD225">
            <v>43878</v>
          </cell>
        </row>
        <row r="226">
          <cell r="B226" t="str">
            <v>H2002052</v>
          </cell>
          <cell r="C226" t="str">
            <v>Operator/ Công nhân</v>
          </cell>
          <cell r="D226">
            <v>0</v>
          </cell>
          <cell r="E226" t="str">
            <v>CSP Manufacturing/ Sản xuất CSP</v>
          </cell>
          <cell r="F226" t="str">
            <v>CSP 2</v>
          </cell>
          <cell r="G226" t="str">
            <v>Lê Đức Hiệp</v>
          </cell>
          <cell r="H226" t="str">
            <v>Male</v>
          </cell>
          <cell r="I226">
            <v>33520</v>
          </cell>
          <cell r="J226" t="str">
            <v>Thanh Hóa</v>
          </cell>
          <cell r="K226" t="str">
            <v>Single</v>
          </cell>
          <cell r="L226" t="str">
            <v>Thổ</v>
          </cell>
          <cell r="M226" t="str">
            <v>Yên Thắng, Yên Cát, Như Xuân, Thanh Hóa</v>
          </cell>
          <cell r="N226" t="str">
            <v>0379559150</v>
          </cell>
          <cell r="O226" t="str">
            <v>0395140231</v>
          </cell>
          <cell r="P226" t="str">
            <v>Bố</v>
          </cell>
          <cell r="Q226" t="str">
            <v>038091010705</v>
          </cell>
          <cell r="R226" t="str">
            <v>11/04/2018</v>
          </cell>
          <cell r="S226" t="str">
            <v>Cục trưởng cục cảnh sát</v>
          </cell>
          <cell r="T226" t="str">
            <v>700016248055</v>
          </cell>
          <cell r="U226" t="str">
            <v>High School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 t="str">
            <v>M1-1</v>
          </cell>
          <cell r="AB226" t="str">
            <v>M1-1</v>
          </cell>
          <cell r="AC226" t="str">
            <v>M1-1</v>
          </cell>
          <cell r="AD226">
            <v>43879</v>
          </cell>
        </row>
        <row r="227">
          <cell r="B227" t="str">
            <v>H2002056</v>
          </cell>
          <cell r="C227" t="str">
            <v>Operator/ Công nhân</v>
          </cell>
          <cell r="D227">
            <v>0</v>
          </cell>
          <cell r="E227" t="str">
            <v>Quality Control/ QL Chất lượng (OQC)</v>
          </cell>
          <cell r="F227" t="str">
            <v>WLP 2</v>
          </cell>
          <cell r="G227" t="str">
            <v>Ma Thị Lan</v>
          </cell>
          <cell r="H227" t="str">
            <v>Female</v>
          </cell>
          <cell r="I227">
            <v>35394</v>
          </cell>
          <cell r="J227" t="str">
            <v>Tuyên Quang</v>
          </cell>
          <cell r="K227" t="str">
            <v>Single</v>
          </cell>
          <cell r="L227" t="str">
            <v>Tày</v>
          </cell>
          <cell r="M227" t="str">
            <v>Nà Bó, Kiên Đài, Chiêm Hóa, Tuyên Quang</v>
          </cell>
          <cell r="N227" t="str">
            <v>0966801421</v>
          </cell>
          <cell r="O227" t="str">
            <v>0382588525</v>
          </cell>
          <cell r="P227" t="str">
            <v>Bố</v>
          </cell>
          <cell r="Q227" t="str">
            <v>070991069</v>
          </cell>
          <cell r="R227" t="str">
            <v>02/07/2011</v>
          </cell>
          <cell r="S227" t="str">
            <v>Tuyên Quang</v>
          </cell>
          <cell r="T227" t="str">
            <v>700016248094</v>
          </cell>
          <cell r="U227" t="str">
            <v>High School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 t="str">
            <v>M1-1</v>
          </cell>
          <cell r="AB227" t="str">
            <v>M1-1</v>
          </cell>
          <cell r="AC227" t="str">
            <v>M1-1</v>
          </cell>
          <cell r="AD227">
            <v>43879</v>
          </cell>
        </row>
        <row r="228">
          <cell r="B228" t="str">
            <v>H2002067</v>
          </cell>
          <cell r="C228" t="str">
            <v>Operator/ Công nhân</v>
          </cell>
          <cell r="D228">
            <v>0</v>
          </cell>
          <cell r="E228" t="str">
            <v>Quality Control/ QL Chất lượng (OQC)</v>
          </cell>
          <cell r="F228" t="str">
            <v>LFEM</v>
          </cell>
          <cell r="G228" t="str">
            <v>Triệu Thị Đào</v>
          </cell>
          <cell r="H228" t="str">
            <v>Female</v>
          </cell>
          <cell r="I228">
            <v>35088</v>
          </cell>
          <cell r="J228" t="str">
            <v>Cao Bằng</v>
          </cell>
          <cell r="K228" t="str">
            <v>Single</v>
          </cell>
          <cell r="L228" t="str">
            <v>Nùng</v>
          </cell>
          <cell r="M228" t="str">
            <v>Biên Hòa, Đại Sơn, Phục Hòa, Cao Bằng</v>
          </cell>
          <cell r="N228" t="str">
            <v>0346220461</v>
          </cell>
          <cell r="O228" t="str">
            <v>0388653293</v>
          </cell>
          <cell r="P228" t="str">
            <v>bố</v>
          </cell>
          <cell r="Q228" t="str">
            <v>085089567</v>
          </cell>
          <cell r="R228" t="str">
            <v>07/04/2014</v>
          </cell>
          <cell r="S228" t="str">
            <v>Cao Bằng</v>
          </cell>
          <cell r="T228" t="str">
            <v>700016248169</v>
          </cell>
          <cell r="U228" t="str">
            <v>High School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 t="str">
            <v>M1-1</v>
          </cell>
          <cell r="AB228" t="str">
            <v>M1-1</v>
          </cell>
          <cell r="AC228" t="str">
            <v>M1-1</v>
          </cell>
          <cell r="AD228">
            <v>43880</v>
          </cell>
        </row>
        <row r="229">
          <cell r="B229" t="str">
            <v>H2002074</v>
          </cell>
          <cell r="C229" t="str">
            <v>Operator/ Công nhân</v>
          </cell>
          <cell r="D229">
            <v>0</v>
          </cell>
          <cell r="E229" t="str">
            <v>WLP 2 Manufacturing/ Sản xuất WLP 2</v>
          </cell>
          <cell r="F229">
            <v>0</v>
          </cell>
          <cell r="G229" t="str">
            <v>Vi Thị Kiều</v>
          </cell>
          <cell r="H229" t="str">
            <v>Female</v>
          </cell>
          <cell r="I229">
            <v>35972</v>
          </cell>
          <cell r="J229" t="str">
            <v>Lạng Sơn</v>
          </cell>
          <cell r="K229" t="str">
            <v>Single</v>
          </cell>
          <cell r="L229" t="str">
            <v>Nùng</v>
          </cell>
          <cell r="M229" t="str">
            <v>Pò Lẹng, Tân Liên, Cao Lộc, Lạng Sơn</v>
          </cell>
          <cell r="N229" t="str">
            <v>0326193962</v>
          </cell>
          <cell r="O229" t="str">
            <v>0355643961</v>
          </cell>
          <cell r="P229" t="str">
            <v>mẹ</v>
          </cell>
          <cell r="Q229" t="str">
            <v>082293576</v>
          </cell>
          <cell r="R229" t="str">
            <v>29/12/2012</v>
          </cell>
          <cell r="S229" t="str">
            <v>Lạng Sơn</v>
          </cell>
          <cell r="T229" t="str">
            <v>700016248219</v>
          </cell>
          <cell r="U229" t="str">
            <v>High School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 t="str">
            <v>M1-1</v>
          </cell>
          <cell r="AB229" t="str">
            <v>M1-1</v>
          </cell>
          <cell r="AC229" t="str">
            <v>M1-1</v>
          </cell>
          <cell r="AD229">
            <v>43882</v>
          </cell>
        </row>
        <row r="230">
          <cell r="B230" t="str">
            <v>H2002075</v>
          </cell>
          <cell r="C230" t="str">
            <v>Operator/ Công nhân</v>
          </cell>
          <cell r="D230" t="str">
            <v>04/05/2020</v>
          </cell>
          <cell r="E230" t="str">
            <v>LFEM Manufacturing/ Sản xuất LFEM</v>
          </cell>
          <cell r="F230">
            <v>0</v>
          </cell>
          <cell r="G230" t="str">
            <v>Lang Thị Liêm</v>
          </cell>
          <cell r="H230" t="str">
            <v>Female</v>
          </cell>
          <cell r="I230">
            <v>37159</v>
          </cell>
          <cell r="J230" t="str">
            <v>Thanh Hóa</v>
          </cell>
          <cell r="K230" t="str">
            <v>Single</v>
          </cell>
          <cell r="L230" t="str">
            <v>Thái</v>
          </cell>
          <cell r="M230" t="str">
            <v>Quăn I, Thanh Sơn, Như Xuân, Thanh Hóa</v>
          </cell>
          <cell r="N230" t="str">
            <v>0856294324</v>
          </cell>
          <cell r="O230" t="str">
            <v>0838670734</v>
          </cell>
          <cell r="P230" t="str">
            <v>bố</v>
          </cell>
          <cell r="Q230" t="str">
            <v>038301005931</v>
          </cell>
          <cell r="R230" t="str">
            <v>01/09/2017</v>
          </cell>
          <cell r="S230" t="str">
            <v>Cục trưởng cục cảnh sát</v>
          </cell>
          <cell r="T230" t="str">
            <v>700016248226</v>
          </cell>
          <cell r="U230" t="str">
            <v>High School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 t="str">
            <v>M1-1</v>
          </cell>
          <cell r="AB230" t="str">
            <v>M1-1</v>
          </cell>
          <cell r="AC230" t="str">
            <v>M1-1</v>
          </cell>
          <cell r="AD230">
            <v>43882</v>
          </cell>
        </row>
        <row r="231">
          <cell r="B231" t="str">
            <v>H2002076</v>
          </cell>
          <cell r="C231" t="str">
            <v>Operator/ Công nhân</v>
          </cell>
          <cell r="D231">
            <v>0</v>
          </cell>
          <cell r="E231" t="str">
            <v>SMT Manufacturing/ Sản xuất SMT</v>
          </cell>
          <cell r="F231">
            <v>0</v>
          </cell>
          <cell r="G231" t="str">
            <v>Cao Thị Nhịu</v>
          </cell>
          <cell r="H231" t="str">
            <v>Female</v>
          </cell>
          <cell r="I231">
            <v>36634</v>
          </cell>
          <cell r="J231" t="str">
            <v>Thanh Hóa</v>
          </cell>
          <cell r="K231" t="str">
            <v>Married</v>
          </cell>
          <cell r="L231" t="str">
            <v>Mường</v>
          </cell>
          <cell r="M231" t="str">
            <v>Chợ, Cẩm Bình, Cẩm Thủy, Thanh Hóa</v>
          </cell>
          <cell r="N231" t="str">
            <v>0338489029</v>
          </cell>
          <cell r="O231" t="str">
            <v>0979961781</v>
          </cell>
          <cell r="P231" t="str">
            <v>bố</v>
          </cell>
          <cell r="Q231" t="str">
            <v>038300006173</v>
          </cell>
          <cell r="R231" t="str">
            <v>06/06/2017</v>
          </cell>
          <cell r="S231" t="str">
            <v>Cục trưởng cục cảnh sát</v>
          </cell>
          <cell r="T231" t="str">
            <v>700016248233</v>
          </cell>
          <cell r="U231" t="str">
            <v>High School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 t="str">
            <v>M1-1</v>
          </cell>
          <cell r="AB231" t="str">
            <v>M1-1</v>
          </cell>
          <cell r="AC231" t="str">
            <v>M1-1</v>
          </cell>
          <cell r="AD231">
            <v>43882</v>
          </cell>
        </row>
        <row r="232">
          <cell r="B232" t="str">
            <v>H2002079</v>
          </cell>
          <cell r="C232" t="str">
            <v>Staff/ Nhân viên</v>
          </cell>
          <cell r="D232">
            <v>0</v>
          </cell>
          <cell r="E232" t="str">
            <v>WLP 1 Technology/ Kỹ thuật WLP 1</v>
          </cell>
          <cell r="F232">
            <v>0</v>
          </cell>
          <cell r="G232" t="str">
            <v>Bùi Công Huynh</v>
          </cell>
          <cell r="H232" t="str">
            <v>Male</v>
          </cell>
          <cell r="I232">
            <v>34033</v>
          </cell>
          <cell r="J232" t="str">
            <v>Bắc Giang</v>
          </cell>
          <cell r="K232" t="str">
            <v>Single</v>
          </cell>
          <cell r="L232" t="str">
            <v>Kinh</v>
          </cell>
          <cell r="M232" t="str">
            <v>Núi Cá, Tân Quang, Lục Ngạn, Bắc Giang</v>
          </cell>
          <cell r="N232" t="str">
            <v>0388090769</v>
          </cell>
          <cell r="O232">
            <v>0</v>
          </cell>
          <cell r="P232">
            <v>0</v>
          </cell>
          <cell r="Q232" t="str">
            <v>121943727</v>
          </cell>
          <cell r="R232" t="str">
            <v>15/05/2007</v>
          </cell>
          <cell r="S232" t="str">
            <v>Bắc Giang</v>
          </cell>
          <cell r="T232" t="str">
            <v>700016355566</v>
          </cell>
          <cell r="U232" t="str">
            <v>ĐH kinh tế công nghiệp Thái Nguyên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 t="str">
            <v>M4-2</v>
          </cell>
          <cell r="AB232" t="str">
            <v>M4-2</v>
          </cell>
          <cell r="AC232" t="str">
            <v>M4-3</v>
          </cell>
          <cell r="AD232">
            <v>43885</v>
          </cell>
        </row>
        <row r="233">
          <cell r="B233" t="str">
            <v>H2002080</v>
          </cell>
          <cell r="C233" t="str">
            <v>Engineer shift leader/ Tổ trưởng kỹ thuật</v>
          </cell>
          <cell r="D233" t="str">
            <v>01/05/2021</v>
          </cell>
          <cell r="E233" t="str">
            <v>WLP 1 Technology/ Kỹ thuật WLP 1</v>
          </cell>
          <cell r="F233">
            <v>0</v>
          </cell>
          <cell r="G233" t="str">
            <v>Lăng Văn Đạt</v>
          </cell>
          <cell r="H233" t="str">
            <v>Male</v>
          </cell>
          <cell r="I233">
            <v>33858</v>
          </cell>
          <cell r="J233" t="str">
            <v>Bắc Giang</v>
          </cell>
          <cell r="K233" t="str">
            <v>Married</v>
          </cell>
          <cell r="L233" t="str">
            <v>Nùng</v>
          </cell>
          <cell r="M233" t="str">
            <v xml:space="preserve">Đức Thắng,Biên Sơn,Lục Ngạn,Bắc Giang </v>
          </cell>
          <cell r="N233" t="str">
            <v>0985462170</v>
          </cell>
          <cell r="O233">
            <v>0</v>
          </cell>
          <cell r="P233">
            <v>0</v>
          </cell>
          <cell r="Q233" t="str">
            <v>121914181</v>
          </cell>
          <cell r="R233" t="str">
            <v>25/09/2006</v>
          </cell>
          <cell r="S233" t="str">
            <v>Bắc Giang</v>
          </cell>
          <cell r="T233" t="str">
            <v>700016355573</v>
          </cell>
          <cell r="U233" t="str">
            <v>ĐH Công nghiệp Quảng Ninh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 t="str">
            <v>M4-3</v>
          </cell>
          <cell r="AB233" t="str">
            <v>M4-3</v>
          </cell>
          <cell r="AC233" t="str">
            <v>M4-4</v>
          </cell>
          <cell r="AD233">
            <v>43885</v>
          </cell>
        </row>
        <row r="234">
          <cell r="B234" t="str">
            <v>H2002096</v>
          </cell>
          <cell r="C234" t="str">
            <v>staff/ Nhân viên</v>
          </cell>
          <cell r="D234">
            <v>0</v>
          </cell>
          <cell r="E234" t="str">
            <v>WLP 1 Technology/ Kỹ thuật WLP 1</v>
          </cell>
          <cell r="F234">
            <v>0</v>
          </cell>
          <cell r="G234" t="str">
            <v>Nguyễn Danh Đoàn</v>
          </cell>
          <cell r="H234" t="str">
            <v>Male</v>
          </cell>
          <cell r="I234">
            <v>35042</v>
          </cell>
          <cell r="J234" t="str">
            <v>Bắc Ninh</v>
          </cell>
          <cell r="K234" t="str">
            <v>Single</v>
          </cell>
          <cell r="L234" t="str">
            <v>Kinh</v>
          </cell>
          <cell r="M234" t="str">
            <v>Trầm, Đình Bảng, Từ Sơn, Bắc Ninh</v>
          </cell>
          <cell r="N234" t="str">
            <v>0983328783</v>
          </cell>
          <cell r="O234">
            <v>0</v>
          </cell>
          <cell r="P234">
            <v>0</v>
          </cell>
          <cell r="Q234" t="str">
            <v>125551961</v>
          </cell>
          <cell r="R234" t="str">
            <v>25/03/2010</v>
          </cell>
          <cell r="S234" t="str">
            <v>Bắc Ninh</v>
          </cell>
          <cell r="T234" t="str">
            <v>700016355655</v>
          </cell>
          <cell r="U234" t="str">
            <v>CĐ nghề công nghiệp Hà Nội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 t="str">
            <v>M3-1</v>
          </cell>
          <cell r="AB234" t="str">
            <v>M3-1</v>
          </cell>
          <cell r="AC234" t="str">
            <v>M3-2</v>
          </cell>
          <cell r="AD234">
            <v>43887</v>
          </cell>
        </row>
        <row r="235">
          <cell r="B235" t="str">
            <v>H2002097</v>
          </cell>
          <cell r="C235" t="str">
            <v>staff/ Nhân viên</v>
          </cell>
          <cell r="D235">
            <v>0</v>
          </cell>
          <cell r="E235" t="str">
            <v>CSP Technology/ Kỹ thuật CSP</v>
          </cell>
          <cell r="F235" t="str">
            <v>CSP 2</v>
          </cell>
          <cell r="G235" t="str">
            <v>Nguyễn Thành Lương</v>
          </cell>
          <cell r="H235" t="str">
            <v>Male</v>
          </cell>
          <cell r="I235">
            <v>32987</v>
          </cell>
          <cell r="J235" t="str">
            <v>Bắc Ninh</v>
          </cell>
          <cell r="K235" t="str">
            <v>Married</v>
          </cell>
          <cell r="L235" t="str">
            <v>Tày</v>
          </cell>
          <cell r="M235" t="str">
            <v>Phú Mẫn, Chờ, Yên Phong, Bắc Ninh</v>
          </cell>
          <cell r="N235" t="str">
            <v>0969989881</v>
          </cell>
          <cell r="O235">
            <v>0</v>
          </cell>
          <cell r="P235">
            <v>0</v>
          </cell>
          <cell r="Q235" t="str">
            <v>125836768</v>
          </cell>
          <cell r="R235" t="str">
            <v>21/05/2015</v>
          </cell>
          <cell r="S235" t="str">
            <v>Bắc Ninh</v>
          </cell>
          <cell r="T235" t="str">
            <v>700016355662</v>
          </cell>
          <cell r="U235" t="str">
            <v>ĐH Thái Nguyên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 t="str">
            <v>M4-3</v>
          </cell>
          <cell r="AB235" t="str">
            <v>M4-3</v>
          </cell>
          <cell r="AC235" t="str">
            <v>M4-4</v>
          </cell>
          <cell r="AD235">
            <v>43887</v>
          </cell>
        </row>
        <row r="236">
          <cell r="B236" t="str">
            <v>H2002098</v>
          </cell>
          <cell r="C236" t="str">
            <v>Operator/ Công nhân</v>
          </cell>
          <cell r="D236">
            <v>0</v>
          </cell>
          <cell r="E236" t="str">
            <v>Quality Control/ QL Chất lượng (FQC)</v>
          </cell>
          <cell r="F236">
            <v>0</v>
          </cell>
          <cell r="G236" t="str">
            <v>Lê Thảo Vân</v>
          </cell>
          <cell r="H236" t="str">
            <v>Female</v>
          </cell>
          <cell r="I236">
            <v>34468</v>
          </cell>
          <cell r="J236" t="str">
            <v>Thanh Hóa</v>
          </cell>
          <cell r="K236" t="str">
            <v>Married</v>
          </cell>
          <cell r="L236" t="str">
            <v>Kinh</v>
          </cell>
          <cell r="M236" t="str">
            <v>15, Xuân Sơn, Thọ Xuân, Thanh Hóa</v>
          </cell>
          <cell r="N236" t="str">
            <v>0969368332</v>
          </cell>
          <cell r="O236">
            <v>0</v>
          </cell>
          <cell r="P236">
            <v>0</v>
          </cell>
          <cell r="Q236" t="str">
            <v>'038194004670</v>
          </cell>
          <cell r="R236" t="str">
            <v>19/12/2017</v>
          </cell>
          <cell r="S236" t="str">
            <v>Cục trưởng cục cảnh sát</v>
          </cell>
          <cell r="T236" t="str">
            <v>700016356350</v>
          </cell>
          <cell r="U236" t="str">
            <v>High School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 t="str">
            <v>M1-1</v>
          </cell>
          <cell r="AB236" t="str">
            <v>M1-1</v>
          </cell>
          <cell r="AC236" t="str">
            <v>M1-1</v>
          </cell>
          <cell r="AD236">
            <v>43887</v>
          </cell>
        </row>
        <row r="237">
          <cell r="B237" t="str">
            <v>H2002099</v>
          </cell>
          <cell r="C237" t="str">
            <v>Operator/ Công nhân</v>
          </cell>
          <cell r="D237">
            <v>0</v>
          </cell>
          <cell r="E237" t="str">
            <v>WLP 1 Manufacturing/ Sản xuất WLP 1</v>
          </cell>
          <cell r="F237">
            <v>0</v>
          </cell>
          <cell r="G237" t="str">
            <v>Ngô Thị Quỳnh</v>
          </cell>
          <cell r="H237" t="str">
            <v>Female</v>
          </cell>
          <cell r="I237">
            <v>35470</v>
          </cell>
          <cell r="J237" t="str">
            <v>Bắc Ninh</v>
          </cell>
          <cell r="K237" t="str">
            <v>Married</v>
          </cell>
          <cell r="L237" t="str">
            <v>Kinh</v>
          </cell>
          <cell r="M237" t="str">
            <v>Thịnh Lang, Đình Bảng, Từ Sơn, Bắc Ninh</v>
          </cell>
          <cell r="N237" t="str">
            <v>0965838576</v>
          </cell>
          <cell r="O237" t="str">
            <v>0359363248</v>
          </cell>
          <cell r="P237" t="str">
            <v>mẹ</v>
          </cell>
          <cell r="Q237" t="str">
            <v>027197001089</v>
          </cell>
          <cell r="R237">
            <v>44295</v>
          </cell>
          <cell r="S237" t="str">
            <v>Cục trưởng cục cảnh sát quản lý hành chính về trật tự xã hội</v>
          </cell>
          <cell r="T237" t="str">
            <v>700016355670</v>
          </cell>
          <cell r="U237" t="str">
            <v>High School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 t="str">
            <v>M1-1</v>
          </cell>
          <cell r="AB237" t="str">
            <v>M1-1</v>
          </cell>
          <cell r="AC237" t="str">
            <v>M1-1</v>
          </cell>
          <cell r="AD237">
            <v>43887</v>
          </cell>
        </row>
        <row r="238">
          <cell r="B238" t="str">
            <v>H2003002</v>
          </cell>
          <cell r="C238" t="str">
            <v>Staff/ Nhân viên</v>
          </cell>
          <cell r="D238">
            <v>0</v>
          </cell>
          <cell r="E238" t="str">
            <v>WLP 2 Technology/ Kỹ thuật WLP 2</v>
          </cell>
          <cell r="F238" t="str">
            <v>Simple</v>
          </cell>
          <cell r="G238" t="str">
            <v>Bùi Văn Hoàng</v>
          </cell>
          <cell r="H238" t="str">
            <v>Male</v>
          </cell>
          <cell r="I238">
            <v>32669</v>
          </cell>
          <cell r="J238" t="str">
            <v>Thanh Hóa</v>
          </cell>
          <cell r="K238" t="str">
            <v>Married</v>
          </cell>
          <cell r="L238" t="str">
            <v>Kinh</v>
          </cell>
          <cell r="M238" t="str">
            <v>Duyên Hy I, Định Hưng, Yên Định, Thanh Hóa</v>
          </cell>
          <cell r="N238" t="str">
            <v>0378366448</v>
          </cell>
          <cell r="O238" t="str">
            <v>0372032884</v>
          </cell>
          <cell r="P238" t="str">
            <v>Vợ</v>
          </cell>
          <cell r="Q238" t="str">
            <v>173380903</v>
          </cell>
          <cell r="R238" t="str">
            <v>23/11/2012</v>
          </cell>
          <cell r="S238" t="str">
            <v>Thanh Hóa</v>
          </cell>
          <cell r="T238" t="str">
            <v>700016457981</v>
          </cell>
          <cell r="U238" t="str">
            <v>ĐH Công nghiệp TP Hồ Chí Minh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 t="str">
            <v>M4-4</v>
          </cell>
          <cell r="AB238" t="str">
            <v>M4-4</v>
          </cell>
          <cell r="AC238" t="str">
            <v>M5-1</v>
          </cell>
          <cell r="AD238">
            <v>43892</v>
          </cell>
        </row>
        <row r="239">
          <cell r="B239" t="str">
            <v>H2003003</v>
          </cell>
          <cell r="C239" t="str">
            <v>Operator/ Công nhân</v>
          </cell>
          <cell r="D239">
            <v>0</v>
          </cell>
          <cell r="E239" t="str">
            <v>WLP 2 Manufacturing/ Sản xuất WLP 2</v>
          </cell>
          <cell r="F239">
            <v>0</v>
          </cell>
          <cell r="G239" t="str">
            <v>Bùi Văn Hiệu</v>
          </cell>
          <cell r="H239" t="str">
            <v>Male</v>
          </cell>
          <cell r="I239">
            <v>37026</v>
          </cell>
          <cell r="J239" t="str">
            <v>Hòa Bình</v>
          </cell>
          <cell r="K239" t="str">
            <v>Single</v>
          </cell>
          <cell r="L239" t="str">
            <v>Mường</v>
          </cell>
          <cell r="M239" t="str">
            <v>Xóm Vát, Yên Phú, Lạc Sơn, Hòa Bình</v>
          </cell>
          <cell r="N239" t="str">
            <v>0365091756</v>
          </cell>
          <cell r="O239" t="str">
            <v>0347937956</v>
          </cell>
          <cell r="P239" t="str">
            <v>mẹ</v>
          </cell>
          <cell r="Q239" t="str">
            <v>113783647</v>
          </cell>
          <cell r="R239" t="str">
            <v>03/04/2018</v>
          </cell>
          <cell r="S239" t="str">
            <v>Hòa Bình</v>
          </cell>
          <cell r="T239" t="str">
            <v>700016457998</v>
          </cell>
          <cell r="U239" t="str">
            <v>High School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 t="str">
            <v>M1-1</v>
          </cell>
          <cell r="AB239" t="str">
            <v>M1-1</v>
          </cell>
          <cell r="AC239" t="str">
            <v>M1-1</v>
          </cell>
          <cell r="AD239">
            <v>43892</v>
          </cell>
        </row>
        <row r="240">
          <cell r="B240" t="str">
            <v>H2003005</v>
          </cell>
          <cell r="C240" t="str">
            <v>Staff/ Nhân viên</v>
          </cell>
          <cell r="D240">
            <v>0</v>
          </cell>
          <cell r="E240" t="str">
            <v>SMT Technology/ Kỹ thuật SMT</v>
          </cell>
          <cell r="F240">
            <v>0</v>
          </cell>
          <cell r="G240" t="str">
            <v>Ngô Văn Trường</v>
          </cell>
          <cell r="H240" t="str">
            <v>Male</v>
          </cell>
          <cell r="I240">
            <v>33657</v>
          </cell>
          <cell r="J240" t="str">
            <v>Bắc Ninh</v>
          </cell>
          <cell r="K240" t="str">
            <v>Single</v>
          </cell>
          <cell r="L240" t="str">
            <v>Kinh</v>
          </cell>
          <cell r="M240" t="str">
            <v>Nguyên Giáo, Đồng Nguyên, Từ Sơn, Bắc Ninh</v>
          </cell>
          <cell r="N240" t="str">
            <v>0363277025</v>
          </cell>
          <cell r="O240">
            <v>0</v>
          </cell>
          <cell r="P240">
            <v>0</v>
          </cell>
          <cell r="Q240" t="str">
            <v>027092012115</v>
          </cell>
          <cell r="R240">
            <v>44440</v>
          </cell>
          <cell r="S240" t="str">
            <v>Cục trưởng cục cảnh sát quản lý hành chính về trật tự xã hội</v>
          </cell>
          <cell r="T240" t="str">
            <v>700016458018</v>
          </cell>
          <cell r="U240" t="str">
            <v>ĐH công nghiệp Hà Nội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 t="str">
            <v>M4-3</v>
          </cell>
          <cell r="AB240" t="str">
            <v>M4-3</v>
          </cell>
          <cell r="AC240" t="str">
            <v>M4-4</v>
          </cell>
          <cell r="AD240">
            <v>43893</v>
          </cell>
        </row>
        <row r="241">
          <cell r="B241" t="str">
            <v>H2003015</v>
          </cell>
          <cell r="C241" t="str">
            <v>Staff/ Nhân viên</v>
          </cell>
          <cell r="D241" t="str">
            <v>Thời vụ</v>
          </cell>
          <cell r="E241" t="str">
            <v>WLP 1 Technology/ Kỹ thuật WLP 1</v>
          </cell>
          <cell r="F241">
            <v>0</v>
          </cell>
          <cell r="G241" t="str">
            <v>Ngô Thị Hạnh</v>
          </cell>
          <cell r="H241" t="str">
            <v>Female</v>
          </cell>
          <cell r="I241">
            <v>32930</v>
          </cell>
          <cell r="J241" t="str">
            <v>Thanh Hóa</v>
          </cell>
          <cell r="K241" t="str">
            <v>Single</v>
          </cell>
          <cell r="L241" t="str">
            <v>Kinh</v>
          </cell>
          <cell r="M241" t="str">
            <v>Nguyễn Tiến, Thiệu Nguyên, Thiệu Hóa, Thanh Hóa</v>
          </cell>
          <cell r="N241" t="str">
            <v>0979513183</v>
          </cell>
          <cell r="O241">
            <v>0</v>
          </cell>
          <cell r="P241">
            <v>0</v>
          </cell>
          <cell r="Q241" t="str">
            <v>038190006997</v>
          </cell>
          <cell r="R241" t="str">
            <v>31/10/2017</v>
          </cell>
          <cell r="S241" t="str">
            <v>Thanh Hóa</v>
          </cell>
          <cell r="T241" t="str">
            <v>700016458057</v>
          </cell>
          <cell r="U241" t="str">
            <v>ĐH Đà Lạt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 t="str">
            <v>T5-1</v>
          </cell>
          <cell r="AB241" t="str">
            <v>T5-1</v>
          </cell>
          <cell r="AC241" t="str">
            <v>T5-2</v>
          </cell>
          <cell r="AD241">
            <v>43896</v>
          </cell>
        </row>
        <row r="242">
          <cell r="B242" t="str">
            <v>H2003019</v>
          </cell>
          <cell r="C242" t="str">
            <v>Operator/ Công nhân</v>
          </cell>
          <cell r="D242">
            <v>0</v>
          </cell>
          <cell r="E242" t="str">
            <v>Quality Control/ QL Chất lượng (OQC)</v>
          </cell>
          <cell r="F242" t="str">
            <v>LFEM</v>
          </cell>
          <cell r="G242" t="str">
            <v>Vi Thị Vân Chúc</v>
          </cell>
          <cell r="H242" t="str">
            <v>Female</v>
          </cell>
          <cell r="I242">
            <v>34304</v>
          </cell>
          <cell r="J242" t="str">
            <v>Bắc Giang</v>
          </cell>
          <cell r="K242" t="str">
            <v>Married</v>
          </cell>
          <cell r="L242" t="str">
            <v>San  Chí</v>
          </cell>
          <cell r="M242" t="str">
            <v>Đức Thắng, Biên Sơn, Lục Ngạn, Bắc Giang</v>
          </cell>
          <cell r="N242" t="str">
            <v>0988411273</v>
          </cell>
          <cell r="O242" t="str">
            <v>0985462170</v>
          </cell>
          <cell r="P242" t="str">
            <v>chồng</v>
          </cell>
          <cell r="Q242" t="str">
            <v>122133167</v>
          </cell>
          <cell r="R242" t="str">
            <v>19/01/2011</v>
          </cell>
          <cell r="S242" t="str">
            <v>Bắc Giang</v>
          </cell>
          <cell r="T242" t="str">
            <v>700016458070</v>
          </cell>
          <cell r="U242" t="str">
            <v>High School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 t="str">
            <v>M1-1</v>
          </cell>
          <cell r="AB242" t="str">
            <v>M1-1</v>
          </cell>
          <cell r="AC242" t="str">
            <v>M1-1</v>
          </cell>
          <cell r="AD242">
            <v>43896</v>
          </cell>
        </row>
        <row r="243">
          <cell r="B243" t="str">
            <v>H2003024</v>
          </cell>
          <cell r="C243" t="str">
            <v>Operator/ Công nhân</v>
          </cell>
          <cell r="D243">
            <v>0</v>
          </cell>
          <cell r="E243" t="str">
            <v>Quality Control/ QL Chất lượng (FQC)</v>
          </cell>
          <cell r="F243">
            <v>0</v>
          </cell>
          <cell r="G243" t="str">
            <v>Trần Thị Hoa</v>
          </cell>
          <cell r="H243" t="str">
            <v>Female</v>
          </cell>
          <cell r="I243">
            <v>36505</v>
          </cell>
          <cell r="J243" t="str">
            <v>Nghệ An</v>
          </cell>
          <cell r="K243" t="str">
            <v>Single</v>
          </cell>
          <cell r="L243" t="str">
            <v>Kinh</v>
          </cell>
          <cell r="M243" t="str">
            <v>Xóm 8, Xuân Thành, Yên Thành, Nghệ An</v>
          </cell>
          <cell r="N243" t="str">
            <v>0397403460</v>
          </cell>
          <cell r="O243">
            <v>0</v>
          </cell>
          <cell r="P243">
            <v>0</v>
          </cell>
          <cell r="Q243" t="str">
            <v>187745394</v>
          </cell>
          <cell r="R243" t="str">
            <v>16/01/2019</v>
          </cell>
          <cell r="S243" t="str">
            <v>Nghệ An</v>
          </cell>
          <cell r="T243" t="str">
            <v>700016541080</v>
          </cell>
          <cell r="U243" t="str">
            <v>High School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 t="str">
            <v>M1-1</v>
          </cell>
          <cell r="AB243" t="str">
            <v>M1-1</v>
          </cell>
          <cell r="AC243" t="str">
            <v>M1-1</v>
          </cell>
          <cell r="AD243">
            <v>43897</v>
          </cell>
        </row>
        <row r="244">
          <cell r="B244" t="str">
            <v>H2003030</v>
          </cell>
          <cell r="C244" t="str">
            <v>Staff/ Nhân viên</v>
          </cell>
          <cell r="D244">
            <v>0</v>
          </cell>
          <cell r="E244" t="str">
            <v>WLP 1 Technology/ Kỹ thuật WLP 1</v>
          </cell>
          <cell r="F244">
            <v>0</v>
          </cell>
          <cell r="G244" t="str">
            <v>Nguyễn Duy Linh</v>
          </cell>
          <cell r="H244" t="str">
            <v>Male</v>
          </cell>
          <cell r="I244">
            <v>35568</v>
          </cell>
          <cell r="J244" t="str">
            <v>Tuyên Quang</v>
          </cell>
          <cell r="K244" t="str">
            <v>Single</v>
          </cell>
          <cell r="L244" t="str">
            <v>Kinh</v>
          </cell>
          <cell r="M244" t="str">
            <v>Bợ 1, Bình Xa, Hàm Yên, Tuyên Quang</v>
          </cell>
          <cell r="N244" t="str">
            <v>0978234029</v>
          </cell>
          <cell r="O244">
            <v>0</v>
          </cell>
          <cell r="P244">
            <v>0</v>
          </cell>
          <cell r="Q244" t="str">
            <v>071006799</v>
          </cell>
          <cell r="R244" t="str">
            <v>01/06/2012</v>
          </cell>
          <cell r="S244" t="str">
            <v>Tuyên Quang</v>
          </cell>
          <cell r="T244" t="str">
            <v>700016458096</v>
          </cell>
          <cell r="U244" t="str">
            <v>ĐH kinh tế kỹ thuật công nghiệp Thái Nguyên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 t="str">
            <v>M3-1</v>
          </cell>
          <cell r="AB244" t="str">
            <v>M3-1</v>
          </cell>
          <cell r="AC244" t="str">
            <v>M3-2</v>
          </cell>
          <cell r="AD244">
            <v>43901</v>
          </cell>
        </row>
        <row r="245">
          <cell r="B245" t="str">
            <v>H2003033</v>
          </cell>
          <cell r="C245" t="str">
            <v>Operator/ Công nhân</v>
          </cell>
          <cell r="D245">
            <v>0</v>
          </cell>
          <cell r="E245" t="str">
            <v>WLP 1 Manufacturing/ Sản xuất WLP 1</v>
          </cell>
          <cell r="F245">
            <v>0</v>
          </cell>
          <cell r="G245" t="str">
            <v>Cao Thị Hiền</v>
          </cell>
          <cell r="H245" t="str">
            <v>Female</v>
          </cell>
          <cell r="I245">
            <v>37007</v>
          </cell>
          <cell r="J245" t="str">
            <v>Thanh Hóa</v>
          </cell>
          <cell r="K245" t="str">
            <v>Single</v>
          </cell>
          <cell r="L245" t="str">
            <v>Mường</v>
          </cell>
          <cell r="M245" t="str">
            <v>Ngán Sen, Điền Trung, Bá Thước, Thanh Hóa</v>
          </cell>
          <cell r="N245" t="str">
            <v>0378007265</v>
          </cell>
          <cell r="O245" t="str">
            <v>0363292882</v>
          </cell>
          <cell r="P245" t="str">
            <v>bố</v>
          </cell>
          <cell r="Q245" t="str">
            <v>038301013473</v>
          </cell>
          <cell r="R245" t="str">
            <v>30/08/2018</v>
          </cell>
          <cell r="S245" t="str">
            <v>Cục trưởng cục cảnh sát</v>
          </cell>
          <cell r="T245" t="str">
            <v>700016458120</v>
          </cell>
          <cell r="U245" t="str">
            <v>High School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 t="str">
            <v>M1-1</v>
          </cell>
          <cell r="AB245" t="str">
            <v>M1-1</v>
          </cell>
          <cell r="AC245" t="str">
            <v>M1-1</v>
          </cell>
          <cell r="AD245">
            <v>43901</v>
          </cell>
        </row>
        <row r="246">
          <cell r="B246" t="str">
            <v>H2003034</v>
          </cell>
          <cell r="C246" t="str">
            <v>Shift leader/ Tổ trưởng sản xuất</v>
          </cell>
          <cell r="D246">
            <v>0</v>
          </cell>
          <cell r="E246" t="str">
            <v>SMT Manufacturing/ Sản xuất SMT</v>
          </cell>
          <cell r="F246">
            <v>0</v>
          </cell>
          <cell r="G246" t="str">
            <v>Ma Tiến Dũng</v>
          </cell>
          <cell r="H246" t="str">
            <v>Male</v>
          </cell>
          <cell r="I246">
            <v>33756</v>
          </cell>
          <cell r="J246" t="str">
            <v>Lạng Sơn</v>
          </cell>
          <cell r="K246" t="str">
            <v>married</v>
          </cell>
          <cell r="L246" t="str">
            <v>Nùng</v>
          </cell>
          <cell r="M246" t="str">
            <v>Pò Sè, Thiện Thuật, Bình Gia, Lạng Sơn</v>
          </cell>
          <cell r="N246" t="str">
            <v>0332124998</v>
          </cell>
          <cell r="O246" t="str">
            <v>0815804495</v>
          </cell>
          <cell r="P246" t="str">
            <v>Vợ</v>
          </cell>
          <cell r="Q246" t="str">
            <v>082146475</v>
          </cell>
          <cell r="R246" t="str">
            <v>07/01/2008</v>
          </cell>
          <cell r="S246" t="str">
            <v>Lạng Sơn</v>
          </cell>
          <cell r="T246" t="str">
            <v>700016540885</v>
          </cell>
          <cell r="U246" t="str">
            <v>ĐH khoa học Thái Nguyên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 t="str">
            <v>M4-1</v>
          </cell>
          <cell r="AB246" t="str">
            <v>M4-1</v>
          </cell>
          <cell r="AC246" t="str">
            <v>M4-2</v>
          </cell>
          <cell r="AD246">
            <v>43902</v>
          </cell>
        </row>
        <row r="247">
          <cell r="B247" t="str">
            <v>H2003035</v>
          </cell>
          <cell r="C247" t="str">
            <v>Operator/ Công nhân</v>
          </cell>
          <cell r="D247">
            <v>0</v>
          </cell>
          <cell r="E247" t="str">
            <v>Human Resource/ HCNS (Utility)</v>
          </cell>
          <cell r="F247">
            <v>0</v>
          </cell>
          <cell r="G247" t="str">
            <v>Quách Văn Sỹ</v>
          </cell>
          <cell r="H247" t="str">
            <v>Male</v>
          </cell>
          <cell r="I247">
            <v>32286</v>
          </cell>
          <cell r="J247" t="str">
            <v>Thanh Hóa</v>
          </cell>
          <cell r="K247" t="str">
            <v>Single</v>
          </cell>
          <cell r="L247" t="str">
            <v>Mường</v>
          </cell>
          <cell r="M247" t="str">
            <v>Ngọc Sơn, Ngọc Lặc, Thanh Hóa</v>
          </cell>
          <cell r="N247" t="str">
            <v>0989102802</v>
          </cell>
          <cell r="O247">
            <v>0</v>
          </cell>
          <cell r="P247">
            <v>0</v>
          </cell>
          <cell r="Q247" t="str">
            <v>038088015833</v>
          </cell>
          <cell r="R247" t="str">
            <v>02/08/2019</v>
          </cell>
          <cell r="S247" t="str">
            <v>Cục trưởng cục cảnh sát</v>
          </cell>
          <cell r="T247" t="str">
            <v>700016540903</v>
          </cell>
          <cell r="U247" t="str">
            <v>Cao đằng nghề công nghiệp Thanh Hóa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 t="str">
            <v>M1-1</v>
          </cell>
          <cell r="AB247" t="str">
            <v>M1-1</v>
          </cell>
          <cell r="AC247" t="str">
            <v>M1-1</v>
          </cell>
          <cell r="AD247">
            <v>43902</v>
          </cell>
        </row>
        <row r="248">
          <cell r="B248" t="str">
            <v>H2003040</v>
          </cell>
          <cell r="C248" t="str">
            <v>Operator/ Công nhân</v>
          </cell>
          <cell r="D248">
            <v>0</v>
          </cell>
          <cell r="E248" t="str">
            <v>Quality Control/ QL Chất lượng (IQC)</v>
          </cell>
          <cell r="F248">
            <v>0</v>
          </cell>
          <cell r="G248" t="str">
            <v>Đặng Thị Ngọc</v>
          </cell>
          <cell r="H248" t="str">
            <v>Female</v>
          </cell>
          <cell r="I248">
            <v>34711</v>
          </cell>
          <cell r="J248" t="str">
            <v>Bắc Ninh</v>
          </cell>
          <cell r="K248" t="str">
            <v>Married</v>
          </cell>
          <cell r="L248" t="str">
            <v>Kinh</v>
          </cell>
          <cell r="M248" t="str">
            <v>Cao Đình, Tri Phương, Tiên Du, Bắc Ninh</v>
          </cell>
          <cell r="N248" t="str">
            <v>0397605042</v>
          </cell>
          <cell r="O248">
            <v>0</v>
          </cell>
          <cell r="P248">
            <v>0</v>
          </cell>
          <cell r="Q248" t="str">
            <v>027195002164</v>
          </cell>
          <cell r="R248">
            <v>44311</v>
          </cell>
          <cell r="S248" t="str">
            <v>Cục trưởng cục cảnh sát quản lý hành chính về trật tự xã hội</v>
          </cell>
          <cell r="T248" t="str">
            <v>700016541210</v>
          </cell>
          <cell r="U248" t="str">
            <v>High School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 t="str">
            <v>M1-1</v>
          </cell>
          <cell r="AB248" t="str">
            <v>M1-1</v>
          </cell>
          <cell r="AC248" t="str">
            <v>M1-1</v>
          </cell>
          <cell r="AD248">
            <v>43902</v>
          </cell>
        </row>
        <row r="249">
          <cell r="B249" t="str">
            <v>H2003042</v>
          </cell>
          <cell r="C249" t="str">
            <v>Staff/ Nhân viên</v>
          </cell>
          <cell r="D249">
            <v>0</v>
          </cell>
          <cell r="E249" t="str">
            <v>CSP Technology/ Kỹ thuật CSP</v>
          </cell>
          <cell r="F249" t="str">
            <v>CSP 1</v>
          </cell>
          <cell r="G249" t="str">
            <v>Nguyễn Công Minh</v>
          </cell>
          <cell r="H249" t="str">
            <v>Male</v>
          </cell>
          <cell r="I249">
            <v>35197</v>
          </cell>
          <cell r="J249" t="str">
            <v>Hà Nội</v>
          </cell>
          <cell r="K249" t="str">
            <v>Single</v>
          </cell>
          <cell r="L249" t="str">
            <v>Kinh</v>
          </cell>
          <cell r="M249" t="str">
            <v>Xóm Đình, Yên Thường, Gia Lâm, Hà Nội</v>
          </cell>
          <cell r="N249" t="str">
            <v>0968434215</v>
          </cell>
          <cell r="O249">
            <v>0</v>
          </cell>
          <cell r="P249">
            <v>0</v>
          </cell>
          <cell r="Q249" t="str">
            <v>013400421</v>
          </cell>
          <cell r="R249" t="str">
            <v>22/03/2011</v>
          </cell>
          <cell r="S249" t="str">
            <v>Hà Nội</v>
          </cell>
          <cell r="T249" t="str">
            <v>700016540967</v>
          </cell>
          <cell r="U249" t="str">
            <v>ĐH Kinh tế - kỹ thuật công nghiệp Hà Nội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 t="str">
            <v>M3-3</v>
          </cell>
          <cell r="AB249" t="str">
            <v>M3-3</v>
          </cell>
          <cell r="AC249" t="str">
            <v>M3-3</v>
          </cell>
          <cell r="AD249">
            <v>43906</v>
          </cell>
        </row>
        <row r="250">
          <cell r="B250" t="str">
            <v>H2003043</v>
          </cell>
          <cell r="C250" t="str">
            <v>Staff/ Nhân viên</v>
          </cell>
          <cell r="D250">
            <v>0</v>
          </cell>
          <cell r="E250" t="str">
            <v>CSP Technology/ Kỹ thuật CSP</v>
          </cell>
          <cell r="F250" t="str">
            <v>CSP 1</v>
          </cell>
          <cell r="G250" t="str">
            <v>Nguyễn Văn Sơn</v>
          </cell>
          <cell r="H250" t="str">
            <v>Male</v>
          </cell>
          <cell r="I250">
            <v>34274</v>
          </cell>
          <cell r="J250" t="str">
            <v>Bắc Ninh</v>
          </cell>
          <cell r="K250" t="str">
            <v>Married</v>
          </cell>
          <cell r="L250" t="str">
            <v>Kinh</v>
          </cell>
          <cell r="M250" t="str">
            <v>Liên Ấp, Việt Đoàn, Tiên Du, Bắc Ninh</v>
          </cell>
          <cell r="N250" t="str">
            <v>0968692576</v>
          </cell>
          <cell r="O250">
            <v>0</v>
          </cell>
          <cell r="P250">
            <v>0</v>
          </cell>
          <cell r="Q250" t="str">
            <v>125612623</v>
          </cell>
          <cell r="R250" t="str">
            <v>20/08/2018</v>
          </cell>
          <cell r="S250" t="str">
            <v>Bắc Ninh</v>
          </cell>
          <cell r="T250" t="str">
            <v>700016540974</v>
          </cell>
          <cell r="U250" t="str">
            <v>CĐ kinh tế kỹ thuật Bắc Ninh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 t="str">
            <v>M4-1</v>
          </cell>
          <cell r="AB250" t="str">
            <v>M4-1</v>
          </cell>
          <cell r="AC250" t="str">
            <v>M4-2</v>
          </cell>
          <cell r="AD250">
            <v>43906</v>
          </cell>
        </row>
        <row r="251">
          <cell r="B251" t="str">
            <v>H2003045</v>
          </cell>
          <cell r="C251" t="str">
            <v>Staff/ Nhân viên</v>
          </cell>
          <cell r="D251">
            <v>0</v>
          </cell>
          <cell r="E251" t="str">
            <v>Quality Control/ QL Chất lượng (IQC)</v>
          </cell>
          <cell r="F251">
            <v>0</v>
          </cell>
          <cell r="G251" t="str">
            <v>Nguyễn Thị Mai Linh</v>
          </cell>
          <cell r="H251" t="str">
            <v>Female</v>
          </cell>
          <cell r="I251">
            <v>33865</v>
          </cell>
          <cell r="J251" t="str">
            <v>Bắc Ninh</v>
          </cell>
          <cell r="K251" t="str">
            <v>Married</v>
          </cell>
          <cell r="L251" t="str">
            <v>Kinh</v>
          </cell>
          <cell r="M251" t="str">
            <v>Phú Mẫn, Chờ, Yên Phong, Bắc Ninh</v>
          </cell>
          <cell r="N251" t="str">
            <v>0985609052</v>
          </cell>
          <cell r="O251">
            <v>0</v>
          </cell>
          <cell r="P251">
            <v>0</v>
          </cell>
          <cell r="Q251" t="str">
            <v>125857952</v>
          </cell>
          <cell r="R251" t="str">
            <v>24/05/2015</v>
          </cell>
          <cell r="S251" t="str">
            <v>Bắc Ninh</v>
          </cell>
          <cell r="T251" t="str">
            <v>700016540999</v>
          </cell>
          <cell r="U251" t="str">
            <v>ĐH Thái Nguyên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 t="str">
            <v>M4-3</v>
          </cell>
          <cell r="AB251" t="str">
            <v>M4-3</v>
          </cell>
          <cell r="AC251" t="str">
            <v>M4-4</v>
          </cell>
          <cell r="AD251">
            <v>43906</v>
          </cell>
        </row>
        <row r="252">
          <cell r="B252" t="str">
            <v>H2003047</v>
          </cell>
          <cell r="C252" t="str">
            <v>Operator/ Công nhân</v>
          </cell>
          <cell r="D252">
            <v>0</v>
          </cell>
          <cell r="E252" t="str">
            <v>WLP 1 Manufacturing/ Sản xuất WLP 1</v>
          </cell>
          <cell r="F252">
            <v>0</v>
          </cell>
          <cell r="G252" t="str">
            <v>Ngân Thị Hằng</v>
          </cell>
          <cell r="H252" t="str">
            <v>Female</v>
          </cell>
          <cell r="I252">
            <v>34601</v>
          </cell>
          <cell r="J252" t="str">
            <v>Thanh Hóa</v>
          </cell>
          <cell r="K252" t="str">
            <v>Single</v>
          </cell>
          <cell r="L252" t="str">
            <v>Mường</v>
          </cell>
          <cell r="M252" t="str">
            <v>Xay Luồi, Điền Thượng, Bá Thước, Thanh Hóa</v>
          </cell>
          <cell r="N252" t="str">
            <v>0966454719</v>
          </cell>
          <cell r="O252" t="str">
            <v>0333215136</v>
          </cell>
          <cell r="P252" t="str">
            <v>bố</v>
          </cell>
          <cell r="Q252" t="str">
            <v>174921989</v>
          </cell>
          <cell r="R252" t="str">
            <v>09/02/2012</v>
          </cell>
          <cell r="S252" t="str">
            <v>Thanh Hóa</v>
          </cell>
          <cell r="T252" t="str">
            <v>700016541019</v>
          </cell>
          <cell r="U252" t="str">
            <v>High School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 t="str">
            <v>M1-1</v>
          </cell>
          <cell r="AB252" t="str">
            <v>M1-1</v>
          </cell>
          <cell r="AC252" t="str">
            <v>M1-1</v>
          </cell>
          <cell r="AD252">
            <v>43906</v>
          </cell>
        </row>
        <row r="253">
          <cell r="B253" t="str">
            <v>H2003049</v>
          </cell>
          <cell r="C253" t="str">
            <v>Operator/ Công nhân</v>
          </cell>
          <cell r="D253">
            <v>0</v>
          </cell>
          <cell r="E253" t="str">
            <v>WLP 1 Manufacturing/ Sản xuất WLP 1</v>
          </cell>
          <cell r="F253">
            <v>0</v>
          </cell>
          <cell r="G253" t="str">
            <v>Dương Thị Duyên</v>
          </cell>
          <cell r="H253" t="str">
            <v>Female</v>
          </cell>
          <cell r="I253">
            <v>36127</v>
          </cell>
          <cell r="J253" t="str">
            <v>Thanh Hóa</v>
          </cell>
          <cell r="K253" t="str">
            <v>Single</v>
          </cell>
          <cell r="L253" t="str">
            <v>Kinh</v>
          </cell>
          <cell r="M253" t="str">
            <v>Trung Dương, Lương Trung, Bá Thước, Thanh Hóa</v>
          </cell>
          <cell r="N253" t="str">
            <v>0984167563</v>
          </cell>
          <cell r="O253" t="str">
            <v>0983554602</v>
          </cell>
          <cell r="P253" t="str">
            <v>bố</v>
          </cell>
          <cell r="Q253" t="str">
            <v>038198006856</v>
          </cell>
          <cell r="R253" t="str">
            <v>25/06/2019</v>
          </cell>
          <cell r="S253" t="str">
            <v>Cục trưởng cục cảnh sát</v>
          </cell>
          <cell r="T253" t="str">
            <v>700016541026</v>
          </cell>
          <cell r="U253" t="str">
            <v>High School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 t="str">
            <v>M1-1</v>
          </cell>
          <cell r="AB253" t="str">
            <v>M1-1</v>
          </cell>
          <cell r="AC253" t="str">
            <v>M1-1</v>
          </cell>
          <cell r="AD253">
            <v>43908</v>
          </cell>
        </row>
        <row r="254">
          <cell r="B254" t="str">
            <v>H2003052</v>
          </cell>
          <cell r="C254" t="str">
            <v>Staff/ Nhân viên</v>
          </cell>
          <cell r="D254">
            <v>0</v>
          </cell>
          <cell r="E254" t="str">
            <v>CSP Technology/ Kỹ thuật CSP</v>
          </cell>
          <cell r="F254" t="str">
            <v>CSP 2</v>
          </cell>
          <cell r="G254" t="str">
            <v>Nguyễn Văn Việt</v>
          </cell>
          <cell r="H254" t="str">
            <v>Male</v>
          </cell>
          <cell r="I254">
            <v>34826</v>
          </cell>
          <cell r="J254" t="str">
            <v>Bắc Ninh</v>
          </cell>
          <cell r="K254" t="str">
            <v>Married</v>
          </cell>
          <cell r="L254" t="str">
            <v>Kinh</v>
          </cell>
          <cell r="M254" t="str">
            <v>Đại Thượng, Đại Đồng, Tiên Du, Bắc Ninh</v>
          </cell>
          <cell r="N254" t="str">
            <v>0397644995</v>
          </cell>
          <cell r="O254">
            <v>0</v>
          </cell>
          <cell r="P254">
            <v>0</v>
          </cell>
          <cell r="Q254" t="str">
            <v>125601310</v>
          </cell>
          <cell r="R254" t="str">
            <v>21/10/2010</v>
          </cell>
          <cell r="S254" t="str">
            <v>Bắc Ninh</v>
          </cell>
          <cell r="T254" t="str">
            <v>700016541122</v>
          </cell>
          <cell r="U254" t="str">
            <v>ĐH Điện lực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 t="str">
            <v>M4-1</v>
          </cell>
          <cell r="AB254" t="str">
            <v>M4-1</v>
          </cell>
          <cell r="AC254" t="str">
            <v>M4-2</v>
          </cell>
          <cell r="AD254">
            <v>43913</v>
          </cell>
        </row>
        <row r="255">
          <cell r="B255" t="str">
            <v>H2005002</v>
          </cell>
          <cell r="C255" t="str">
            <v>Engineer shift leader/ Tổ trưởng kỹ thuật</v>
          </cell>
          <cell r="D255">
            <v>0</v>
          </cell>
          <cell r="E255" t="str">
            <v>WLP 1 Technology/ Kỹ thuật WLP 1</v>
          </cell>
          <cell r="F255">
            <v>0</v>
          </cell>
          <cell r="G255" t="str">
            <v>Nguyễn Nghĩa Tảo</v>
          </cell>
          <cell r="H255" t="str">
            <v>Male</v>
          </cell>
          <cell r="I255">
            <v>32041</v>
          </cell>
          <cell r="J255" t="str">
            <v>Bắc Ninh</v>
          </cell>
          <cell r="K255" t="str">
            <v>Married</v>
          </cell>
          <cell r="L255" t="str">
            <v>Kinh</v>
          </cell>
          <cell r="M255" t="str">
            <v>Dương Húc, Đại Đồng, Tiên Du, Bắc Ninh</v>
          </cell>
          <cell r="N255" t="str">
            <v>0918850918</v>
          </cell>
          <cell r="O255">
            <v>0</v>
          </cell>
          <cell r="P255">
            <v>0</v>
          </cell>
          <cell r="Q255" t="str">
            <v>027087001915</v>
          </cell>
          <cell r="R255">
            <v>44295</v>
          </cell>
          <cell r="S255" t="str">
            <v>Cục trưởng cục cảnh sát quản lý hành chính về trật tự xã hội</v>
          </cell>
          <cell r="T255" t="str">
            <v>700016808454</v>
          </cell>
          <cell r="U255" t="str">
            <v>CĐ Việt Trì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 t="str">
            <v>M4-2</v>
          </cell>
          <cell r="AB255" t="str">
            <v>M4-2</v>
          </cell>
          <cell r="AC255" t="str">
            <v>M4-3</v>
          </cell>
          <cell r="AD255">
            <v>43955</v>
          </cell>
        </row>
        <row r="256">
          <cell r="B256" t="str">
            <v>H2006002</v>
          </cell>
          <cell r="C256" t="str">
            <v>Operator/ Công nhân</v>
          </cell>
          <cell r="D256">
            <v>0</v>
          </cell>
          <cell r="E256" t="str">
            <v>LFEM Manufacturing/ Sản xuất LFEM</v>
          </cell>
          <cell r="F256">
            <v>0</v>
          </cell>
          <cell r="G256" t="str">
            <v>Bùi Lệ Quyên</v>
          </cell>
          <cell r="H256" t="str">
            <v>Female</v>
          </cell>
          <cell r="I256">
            <v>32176</v>
          </cell>
          <cell r="J256" t="str">
            <v>Thanh Hóa</v>
          </cell>
          <cell r="K256" t="str">
            <v>married</v>
          </cell>
          <cell r="L256" t="str">
            <v>Mường</v>
          </cell>
          <cell r="M256" t="str">
            <v>Thôn Nan, Điền Hạ, Bá Thước, Thanh Hóa</v>
          </cell>
          <cell r="N256" t="str">
            <v>0962634975</v>
          </cell>
          <cell r="O256" t="str">
            <v>0911502789</v>
          </cell>
          <cell r="P256" t="str">
            <v>chồng</v>
          </cell>
          <cell r="Q256" t="str">
            <v>174123160</v>
          </cell>
          <cell r="R256" t="str">
            <v>28/10/2009</v>
          </cell>
          <cell r="S256" t="str">
            <v>Thanh Hóa</v>
          </cell>
          <cell r="T256" t="str">
            <v>700004413971</v>
          </cell>
          <cell r="U256" t="str">
            <v>High School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 t="str">
            <v>M1-1</v>
          </cell>
          <cell r="AB256" t="str">
            <v>M1-1</v>
          </cell>
          <cell r="AC256" t="str">
            <v>M1-1</v>
          </cell>
          <cell r="AD256">
            <v>43993</v>
          </cell>
        </row>
        <row r="257">
          <cell r="B257" t="str">
            <v>H2006021</v>
          </cell>
          <cell r="C257" t="str">
            <v>Operator/ Công nhân</v>
          </cell>
          <cell r="D257">
            <v>0</v>
          </cell>
          <cell r="E257" t="str">
            <v>LFEM Manufacturing/ Sản xuất LFEM</v>
          </cell>
          <cell r="F257">
            <v>0</v>
          </cell>
          <cell r="G257" t="str">
            <v>Nguyễn Đắc Bảo</v>
          </cell>
          <cell r="H257" t="str">
            <v>Male</v>
          </cell>
          <cell r="I257">
            <v>35504</v>
          </cell>
          <cell r="J257" t="str">
            <v>Nghệ An</v>
          </cell>
          <cell r="K257" t="str">
            <v>Single</v>
          </cell>
          <cell r="L257" t="str">
            <v>Kinh</v>
          </cell>
          <cell r="M257" t="str">
            <v>Xón 2,Đặng Sơn, Đô Lương, Nghệ An</v>
          </cell>
          <cell r="N257" t="str">
            <v>0848615077</v>
          </cell>
          <cell r="O257" t="str">
            <v>0362034553</v>
          </cell>
          <cell r="P257" t="str">
            <v>bố</v>
          </cell>
          <cell r="Q257" t="str">
            <v>187702061</v>
          </cell>
          <cell r="R257" t="str">
            <v>15/11/2014</v>
          </cell>
          <cell r="S257" t="str">
            <v>Nghệ An</v>
          </cell>
          <cell r="T257" t="str">
            <v>700017132915</v>
          </cell>
          <cell r="U257" t="str">
            <v>High School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 t="str">
            <v>M1-1</v>
          </cell>
          <cell r="AB257" t="str">
            <v>M1-1</v>
          </cell>
          <cell r="AC257" t="str">
            <v>M1-1</v>
          </cell>
          <cell r="AD257">
            <v>44001</v>
          </cell>
        </row>
        <row r="258">
          <cell r="B258" t="str">
            <v>H2006023</v>
          </cell>
          <cell r="C258" t="str">
            <v>Operator/ Công nhân</v>
          </cell>
          <cell r="D258">
            <v>0</v>
          </cell>
          <cell r="E258" t="str">
            <v>WLP 1 Manufacturing/ Sản xuất WLP 1</v>
          </cell>
          <cell r="F258">
            <v>0</v>
          </cell>
          <cell r="G258" t="str">
            <v>Đỗ Thị Tính</v>
          </cell>
          <cell r="H258" t="str">
            <v>Female</v>
          </cell>
          <cell r="I258">
            <v>37191</v>
          </cell>
          <cell r="J258" t="str">
            <v>Thanh Hóa</v>
          </cell>
          <cell r="K258" t="str">
            <v>Single</v>
          </cell>
          <cell r="L258" t="str">
            <v>Kinh</v>
          </cell>
          <cell r="M258" t="str">
            <v>Thôn 1, Yên Phú, Yên Định, Thanh Hóa</v>
          </cell>
          <cell r="N258" t="str">
            <v>0344264008</v>
          </cell>
          <cell r="O258" t="str">
            <v>0376732838</v>
          </cell>
          <cell r="P258" t="str">
            <v>mẹ</v>
          </cell>
          <cell r="Q258" t="str">
            <v>038301014163</v>
          </cell>
          <cell r="R258" t="str">
            <v>13/09/2018</v>
          </cell>
          <cell r="S258" t="str">
            <v>Cục trưởng cục cảnh sát</v>
          </cell>
          <cell r="T258" t="str">
            <v>700017132922</v>
          </cell>
          <cell r="U258" t="str">
            <v>High School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 t="str">
            <v>M1-1</v>
          </cell>
          <cell r="AB258" t="str">
            <v>M1-1</v>
          </cell>
          <cell r="AC258" t="str">
            <v>M1-1</v>
          </cell>
          <cell r="AD258">
            <v>44004</v>
          </cell>
        </row>
        <row r="259">
          <cell r="B259" t="str">
            <v>H2006025</v>
          </cell>
          <cell r="C259" t="str">
            <v>Operator/ Công nhân</v>
          </cell>
          <cell r="D259">
            <v>0</v>
          </cell>
          <cell r="E259" t="str">
            <v>WLP 1 Manufacturing/ Sản xuất WLP 1</v>
          </cell>
          <cell r="F259">
            <v>0</v>
          </cell>
          <cell r="G259" t="str">
            <v>Phạm Thị Thái</v>
          </cell>
          <cell r="H259" t="str">
            <v>Female</v>
          </cell>
          <cell r="I259">
            <v>34688</v>
          </cell>
          <cell r="J259" t="str">
            <v>Thanh Hóa</v>
          </cell>
          <cell r="K259" t="str">
            <v>Married</v>
          </cell>
          <cell r="L259" t="str">
            <v>Mường</v>
          </cell>
          <cell r="M259" t="str">
            <v xml:space="preserve">Tân Phong,Tân Phúc ,Lang Chánh,Thanh Hóa </v>
          </cell>
          <cell r="N259" t="str">
            <v>0394896020</v>
          </cell>
          <cell r="O259" t="str">
            <v>0971411640</v>
          </cell>
          <cell r="P259" t="str">
            <v>chồng</v>
          </cell>
          <cell r="Q259" t="str">
            <v>174865751</v>
          </cell>
          <cell r="R259" t="str">
            <v>04/09/2013</v>
          </cell>
          <cell r="S259" t="str">
            <v>Thanh Hóa</v>
          </cell>
          <cell r="T259" t="str">
            <v>700010330450</v>
          </cell>
          <cell r="U259" t="str">
            <v>High School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 t="str">
            <v>M1-1</v>
          </cell>
          <cell r="AB259" t="str">
            <v>M1-1</v>
          </cell>
          <cell r="AC259" t="str">
            <v>M1-1</v>
          </cell>
          <cell r="AD259">
            <v>44005</v>
          </cell>
        </row>
        <row r="260">
          <cell r="B260" t="str">
            <v>H2006027</v>
          </cell>
          <cell r="C260" t="str">
            <v>Operator/ Công nhân</v>
          </cell>
          <cell r="D260">
            <v>0</v>
          </cell>
          <cell r="E260" t="str">
            <v>WLP 1 Manufacturing/ Sản xuất WLP 1</v>
          </cell>
          <cell r="F260">
            <v>0</v>
          </cell>
          <cell r="G260" t="str">
            <v>Nguyễn Thị Hòa</v>
          </cell>
          <cell r="H260" t="str">
            <v>Female</v>
          </cell>
          <cell r="I260">
            <v>36390</v>
          </cell>
          <cell r="J260" t="str">
            <v>Nghệ An</v>
          </cell>
          <cell r="K260" t="str">
            <v>Single</v>
          </cell>
          <cell r="L260" t="str">
            <v>Kinh</v>
          </cell>
          <cell r="M260" t="str">
            <v>Nhân Sơn, Quang Thành, Yên Thành, Nghệ An</v>
          </cell>
          <cell r="N260" t="str">
            <v>0327095298</v>
          </cell>
          <cell r="O260" t="str">
            <v>0849128586</v>
          </cell>
          <cell r="P260" t="str">
            <v>bố</v>
          </cell>
          <cell r="Q260" t="str">
            <v>187861158</v>
          </cell>
          <cell r="R260" t="str">
            <v>05/07/2017</v>
          </cell>
          <cell r="S260" t="str">
            <v>Nghệ An</v>
          </cell>
          <cell r="T260" t="str">
            <v>700017132954</v>
          </cell>
          <cell r="U260" t="str">
            <v>High School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 t="str">
            <v>M1-1</v>
          </cell>
          <cell r="AB260" t="str">
            <v>M1-1</v>
          </cell>
          <cell r="AC260" t="str">
            <v>M1-1</v>
          </cell>
          <cell r="AD260">
            <v>44005</v>
          </cell>
        </row>
        <row r="261">
          <cell r="B261" t="str">
            <v>H2006028</v>
          </cell>
          <cell r="C261" t="str">
            <v>Operator/ Công nhân</v>
          </cell>
          <cell r="D261">
            <v>0</v>
          </cell>
          <cell r="E261" t="str">
            <v>Quality Control/ QL Chất lượng (OQC)</v>
          </cell>
          <cell r="F261" t="str">
            <v>CSP</v>
          </cell>
          <cell r="G261" t="str">
            <v>Vi Thị Ly</v>
          </cell>
          <cell r="H261" t="str">
            <v>Female</v>
          </cell>
          <cell r="I261">
            <v>35220</v>
          </cell>
          <cell r="J261" t="str">
            <v>Thanh Hóa</v>
          </cell>
          <cell r="K261" t="str">
            <v>Married</v>
          </cell>
          <cell r="L261" t="str">
            <v>Thái</v>
          </cell>
          <cell r="M261" t="str">
            <v>Xóm Chẹ,  Ân Nghĩa, Lạc Sơn, Hòa Bình</v>
          </cell>
          <cell r="N261" t="str">
            <v>0366236783</v>
          </cell>
          <cell r="O261" t="str">
            <v>0974818015</v>
          </cell>
          <cell r="P261" t="str">
            <v>chồng</v>
          </cell>
          <cell r="Q261" t="str">
            <v>174936464</v>
          </cell>
          <cell r="R261" t="str">
            <v>22/11/2012</v>
          </cell>
          <cell r="S261" t="str">
            <v>Thanh Hóa</v>
          </cell>
          <cell r="T261" t="str">
            <v>700017132960</v>
          </cell>
          <cell r="U261" t="str">
            <v>High School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 t="str">
            <v>M1-1</v>
          </cell>
          <cell r="AB261" t="str">
            <v>M1-1</v>
          </cell>
          <cell r="AC261" t="str">
            <v>M1-1</v>
          </cell>
          <cell r="AD261">
            <v>44005</v>
          </cell>
        </row>
        <row r="262">
          <cell r="B262" t="str">
            <v>H2006030</v>
          </cell>
          <cell r="C262" t="str">
            <v>Operator/ Công nhân</v>
          </cell>
          <cell r="D262">
            <v>0</v>
          </cell>
          <cell r="E262" t="str">
            <v>SMT Manufacturing/ Sản xuất SMT</v>
          </cell>
          <cell r="F262">
            <v>0</v>
          </cell>
          <cell r="G262" t="str">
            <v>Phạm Thị Tình</v>
          </cell>
          <cell r="H262" t="str">
            <v>Female</v>
          </cell>
          <cell r="I262">
            <v>34763</v>
          </cell>
          <cell r="J262" t="str">
            <v>Thanh Hóa</v>
          </cell>
          <cell r="K262" t="str">
            <v>Married</v>
          </cell>
          <cell r="L262" t="str">
            <v>Mường</v>
          </cell>
          <cell r="M262" t="str">
            <v>Tân Mỹ, Ngọc Trung, Ngọc Lặc, Thanh Hóa</v>
          </cell>
          <cell r="N262" t="str">
            <v>0385208496</v>
          </cell>
          <cell r="O262">
            <v>0</v>
          </cell>
          <cell r="P262">
            <v>0</v>
          </cell>
          <cell r="Q262" t="str">
            <v>173713323</v>
          </cell>
          <cell r="R262" t="str">
            <v>13/10/2012</v>
          </cell>
          <cell r="S262" t="str">
            <v>Thanh Hóa</v>
          </cell>
          <cell r="T262" t="str">
            <v>700017132986</v>
          </cell>
          <cell r="U262" t="str">
            <v>High School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 t="str">
            <v>M1-1</v>
          </cell>
          <cell r="AB262" t="str">
            <v>M1-1</v>
          </cell>
          <cell r="AC262" t="str">
            <v>M1-1</v>
          </cell>
          <cell r="AD262">
            <v>44006</v>
          </cell>
        </row>
        <row r="263">
          <cell r="B263" t="str">
            <v>H2006031</v>
          </cell>
          <cell r="C263" t="str">
            <v>Operator/ Công nhân</v>
          </cell>
          <cell r="D263">
            <v>0</v>
          </cell>
          <cell r="E263" t="str">
            <v>Quality Control/ QL Chất lượng (FQC)</v>
          </cell>
          <cell r="F263">
            <v>0</v>
          </cell>
          <cell r="G263" t="str">
            <v>Ngô Thị Hồng</v>
          </cell>
          <cell r="H263" t="str">
            <v>Female</v>
          </cell>
          <cell r="I263">
            <v>37237</v>
          </cell>
          <cell r="J263" t="str">
            <v>Thanh Hóa</v>
          </cell>
          <cell r="K263" t="str">
            <v>Single</v>
          </cell>
          <cell r="L263" t="str">
            <v>Kinh</v>
          </cell>
          <cell r="M263" t="str">
            <v>Thành Đông, Thiệu Thành, Thiệu Hóa, Thanh Hóa</v>
          </cell>
          <cell r="N263" t="str">
            <v>0379114157</v>
          </cell>
          <cell r="O263" t="str">
            <v>0979193728</v>
          </cell>
          <cell r="P263" t="str">
            <v>bố</v>
          </cell>
          <cell r="Q263" t="str">
            <v>038301012434</v>
          </cell>
          <cell r="R263" t="str">
            <v>01/08/2018</v>
          </cell>
          <cell r="S263" t="str">
            <v>Thanh Hóa</v>
          </cell>
          <cell r="T263" t="str">
            <v>700017132993</v>
          </cell>
          <cell r="U263" t="str">
            <v>High School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 t="str">
            <v>M1-1</v>
          </cell>
          <cell r="AB263" t="str">
            <v>M1-1</v>
          </cell>
          <cell r="AC263" t="str">
            <v>M1-1</v>
          </cell>
          <cell r="AD263">
            <v>44007</v>
          </cell>
        </row>
        <row r="264">
          <cell r="B264" t="str">
            <v>H2006032</v>
          </cell>
          <cell r="C264" t="str">
            <v>Shift leader/ Tổ trưởng sản xuất</v>
          </cell>
          <cell r="D264">
            <v>0</v>
          </cell>
          <cell r="E264" t="str">
            <v>SMT Manufacturing/ Sản xuất SMT</v>
          </cell>
          <cell r="F264">
            <v>0</v>
          </cell>
          <cell r="G264" t="str">
            <v>Hà Lan Anh</v>
          </cell>
          <cell r="H264" t="str">
            <v>Female</v>
          </cell>
          <cell r="I264">
            <v>35625</v>
          </cell>
          <cell r="J264" t="str">
            <v>Thanh Hóa</v>
          </cell>
          <cell r="K264" t="str">
            <v>Single</v>
          </cell>
          <cell r="L264" t="str">
            <v>Thái</v>
          </cell>
          <cell r="M264" t="str">
            <v>Nủa, Lũng Cao, Bá Thước, Thanh Hóa</v>
          </cell>
          <cell r="N264" t="str">
            <v>0379382682</v>
          </cell>
          <cell r="O264" t="str">
            <v>0377256289</v>
          </cell>
          <cell r="P264" t="str">
            <v>bố</v>
          </cell>
          <cell r="Q264" t="str">
            <v>174929882</v>
          </cell>
          <cell r="R264" t="str">
            <v>13/03/2014</v>
          </cell>
          <cell r="S264" t="str">
            <v>Thanh Hóa</v>
          </cell>
          <cell r="T264" t="str">
            <v>700017133006</v>
          </cell>
          <cell r="U264" t="str">
            <v>ĐH Kinh tế quốc dân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 t="str">
            <v>M3-1</v>
          </cell>
          <cell r="AB264" t="str">
            <v>M3-1</v>
          </cell>
          <cell r="AC264" t="str">
            <v>M3-2</v>
          </cell>
          <cell r="AD264">
            <v>44008</v>
          </cell>
        </row>
        <row r="265">
          <cell r="B265" t="str">
            <v>H2007007</v>
          </cell>
          <cell r="C265" t="str">
            <v>Operator/ Công nhân</v>
          </cell>
          <cell r="D265">
            <v>0</v>
          </cell>
          <cell r="E265" t="str">
            <v>WLP 2 Manufacturing/ Sản xuất WLP 2</v>
          </cell>
          <cell r="F265">
            <v>0</v>
          </cell>
          <cell r="G265" t="str">
            <v>Lương Ngọc Huyền</v>
          </cell>
          <cell r="H265" t="str">
            <v>Female</v>
          </cell>
          <cell r="I265">
            <v>36637</v>
          </cell>
          <cell r="J265" t="str">
            <v>Tuyên Quang</v>
          </cell>
          <cell r="K265" t="str">
            <v>Single</v>
          </cell>
          <cell r="L265" t="str">
            <v>Tày</v>
          </cell>
          <cell r="M265" t="str">
            <v>Thôn 4, Tân Thành, Hàm Yên, Tuyên Quang</v>
          </cell>
          <cell r="N265" t="str">
            <v>0392779249</v>
          </cell>
          <cell r="O265" t="str">
            <v>0978005617</v>
          </cell>
          <cell r="P265" t="str">
            <v>bố</v>
          </cell>
          <cell r="Q265" t="str">
            <v>071083242</v>
          </cell>
          <cell r="R265" t="str">
            <v>06/02/2018</v>
          </cell>
          <cell r="S265" t="str">
            <v>Tuyên Quang</v>
          </cell>
          <cell r="T265" t="str">
            <v>700017283430</v>
          </cell>
          <cell r="U265" t="str">
            <v>High School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 t="str">
            <v>M1-1</v>
          </cell>
          <cell r="AB265" t="str">
            <v>M1-1</v>
          </cell>
          <cell r="AC265" t="str">
            <v>M1-1</v>
          </cell>
          <cell r="AD265">
            <v>44018</v>
          </cell>
        </row>
        <row r="266">
          <cell r="B266" t="str">
            <v>H2007010</v>
          </cell>
          <cell r="C266" t="str">
            <v>Operator/ Công nhân</v>
          </cell>
          <cell r="D266">
            <v>0</v>
          </cell>
          <cell r="E266" t="str">
            <v>Quality Control/ QL Chất lượng (OQC)</v>
          </cell>
          <cell r="F266" t="str">
            <v>CSP</v>
          </cell>
          <cell r="G266" t="str">
            <v>Hồ Thị Lệ Thủy</v>
          </cell>
          <cell r="H266" t="str">
            <v>Female</v>
          </cell>
          <cell r="I266">
            <v>34554</v>
          </cell>
          <cell r="J266" t="str">
            <v>Hà Tĩnh</v>
          </cell>
          <cell r="K266" t="str">
            <v>Single</v>
          </cell>
          <cell r="L266" t="str">
            <v>Kinh</v>
          </cell>
          <cell r="M266" t="str">
            <v>Thuần Chân, Thuần Thiện, Can Lộc, Hà Tĩnh</v>
          </cell>
          <cell r="N266" t="str">
            <v>0349295730</v>
          </cell>
          <cell r="O266">
            <v>343375818</v>
          </cell>
          <cell r="P266" t="str">
            <v>mẹ</v>
          </cell>
          <cell r="Q266" t="str">
            <v>184126024</v>
          </cell>
          <cell r="R266" t="str">
            <v>28/04/2011</v>
          </cell>
          <cell r="S266" t="str">
            <v>Hà Tĩnh</v>
          </cell>
          <cell r="T266" t="str">
            <v>700017283454</v>
          </cell>
          <cell r="U266" t="str">
            <v>High School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 t="str">
            <v>M1-1</v>
          </cell>
          <cell r="AB266" t="str">
            <v>M1-1</v>
          </cell>
          <cell r="AC266" t="str">
            <v>M1-1</v>
          </cell>
          <cell r="AD266">
            <v>44018</v>
          </cell>
        </row>
        <row r="267">
          <cell r="B267" t="str">
            <v>H2007011</v>
          </cell>
          <cell r="C267" t="str">
            <v>Staff/ Nhân viên</v>
          </cell>
          <cell r="D267">
            <v>0</v>
          </cell>
          <cell r="E267" t="str">
            <v>LFEM Technology/ Kỹ thuật LFEM</v>
          </cell>
          <cell r="F267">
            <v>0</v>
          </cell>
          <cell r="G267" t="str">
            <v>Nguyễn Thiện Quýnh</v>
          </cell>
          <cell r="H267" t="str">
            <v>male</v>
          </cell>
          <cell r="I267">
            <v>34821</v>
          </cell>
          <cell r="J267" t="str">
            <v>Bắc Ninh</v>
          </cell>
          <cell r="K267" t="str">
            <v>Single</v>
          </cell>
          <cell r="L267" t="str">
            <v>Kinh</v>
          </cell>
          <cell r="M267" t="str">
            <v>Rích Gạo, Phù Chẩn, Từ Sơn, Bắc Ninh</v>
          </cell>
          <cell r="N267" t="str">
            <v>0966077331</v>
          </cell>
          <cell r="O267" t="str">
            <v>0914354332</v>
          </cell>
          <cell r="P267" t="str">
            <v>Bố</v>
          </cell>
          <cell r="Q267" t="str">
            <v>125679209</v>
          </cell>
          <cell r="R267" t="str">
            <v>25/05/2012</v>
          </cell>
          <cell r="S267" t="str">
            <v>Bắc Ninh</v>
          </cell>
          <cell r="T267" t="str">
            <v>700011538461</v>
          </cell>
          <cell r="U267" t="str">
            <v>ĐH kinh doanh công nghệ HN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 t="str">
            <v>M3-3</v>
          </cell>
          <cell r="AB267" t="str">
            <v>M3-3</v>
          </cell>
          <cell r="AC267" t="str">
            <v>M3-3</v>
          </cell>
          <cell r="AD267">
            <v>44020</v>
          </cell>
        </row>
        <row r="268">
          <cell r="B268" t="str">
            <v>H2007012</v>
          </cell>
          <cell r="C268" t="str">
            <v>Staff/ Nhân viên</v>
          </cell>
          <cell r="D268">
            <v>0</v>
          </cell>
          <cell r="E268" t="str">
            <v>CSP Manufacturing/ Sản xuất CSP</v>
          </cell>
          <cell r="F268" t="str">
            <v>CSP 1</v>
          </cell>
          <cell r="G268" t="str">
            <v>Vũ Sỹ Lộc</v>
          </cell>
          <cell r="H268" t="str">
            <v>male</v>
          </cell>
          <cell r="I268">
            <v>33586</v>
          </cell>
          <cell r="J268" t="str">
            <v>Bắc Ninh</v>
          </cell>
          <cell r="K268" t="str">
            <v>Married</v>
          </cell>
          <cell r="L268" t="str">
            <v>Kinh</v>
          </cell>
          <cell r="M268" t="str">
            <v>Hoài Trung, Liên Bão, Tiên Du, Bắc Ninh</v>
          </cell>
          <cell r="N268" t="str">
            <v>0986514995</v>
          </cell>
          <cell r="O268">
            <v>0</v>
          </cell>
          <cell r="P268">
            <v>0</v>
          </cell>
          <cell r="Q268" t="str">
            <v>027091002310</v>
          </cell>
          <cell r="R268">
            <v>44302</v>
          </cell>
          <cell r="S268" t="str">
            <v>Cục trưởng cục cảnh sát quản lý hành chính về trật tự xã hội</v>
          </cell>
          <cell r="T268" t="str">
            <v>700017283460</v>
          </cell>
          <cell r="U268" t="str">
            <v>CĐ ngoại nhữ Việt Nhật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 t="str">
            <v>M4-3</v>
          </cell>
          <cell r="AB268" t="str">
            <v>M4-3</v>
          </cell>
          <cell r="AC268" t="str">
            <v>M4-4</v>
          </cell>
          <cell r="AD268">
            <v>44025</v>
          </cell>
        </row>
        <row r="269">
          <cell r="B269" t="str">
            <v>H2007014</v>
          </cell>
          <cell r="C269" t="str">
            <v>Staff/ Nhân viên</v>
          </cell>
          <cell r="D269">
            <v>0</v>
          </cell>
          <cell r="E269" t="str">
            <v>WLP 2 Technology/ Kỹ thuật WLP 2</v>
          </cell>
          <cell r="F269">
            <v>0</v>
          </cell>
          <cell r="G269" t="str">
            <v>Nguyễn Văn Thắng</v>
          </cell>
          <cell r="H269" t="str">
            <v>male</v>
          </cell>
          <cell r="I269">
            <v>35792</v>
          </cell>
          <cell r="J269" t="str">
            <v>Bắc Ninh</v>
          </cell>
          <cell r="K269" t="str">
            <v>Single</v>
          </cell>
          <cell r="L269" t="str">
            <v>Kinh</v>
          </cell>
          <cell r="M269" t="str">
            <v>Đại Thượng, Đại Đồng, Tiên Du, Bắc Ninh</v>
          </cell>
          <cell r="N269" t="str">
            <v>0865248256</v>
          </cell>
          <cell r="O269">
            <v>0</v>
          </cell>
          <cell r="P269">
            <v>0</v>
          </cell>
          <cell r="Q269" t="str">
            <v>125753167</v>
          </cell>
          <cell r="R269" t="str">
            <v>27/10/2012</v>
          </cell>
          <cell r="S269" t="str">
            <v>Bắc Ninh</v>
          </cell>
          <cell r="T269" t="str">
            <v>700017283486</v>
          </cell>
          <cell r="U269" t="str">
            <v>ĐH Giao thông vận tải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 t="str">
            <v>M3-1</v>
          </cell>
          <cell r="AB269" t="str">
            <v>M3-1</v>
          </cell>
          <cell r="AC269" t="str">
            <v>M3-2</v>
          </cell>
          <cell r="AD269">
            <v>44026</v>
          </cell>
        </row>
        <row r="270">
          <cell r="B270" t="str">
            <v>H2007015</v>
          </cell>
          <cell r="C270" t="str">
            <v>Operator/ Công nhân</v>
          </cell>
          <cell r="D270">
            <v>0</v>
          </cell>
          <cell r="E270" t="str">
            <v>CSP Manufacturing/ Sản xuất CSP</v>
          </cell>
          <cell r="F270" t="str">
            <v>CSP 2</v>
          </cell>
          <cell r="G270" t="str">
            <v>Vi Thị Hải Yến</v>
          </cell>
          <cell r="H270" t="str">
            <v>Female</v>
          </cell>
          <cell r="I270">
            <v>37032</v>
          </cell>
          <cell r="J270" t="str">
            <v>Lạng Sơn</v>
          </cell>
          <cell r="K270" t="str">
            <v>Single</v>
          </cell>
          <cell r="L270" t="str">
            <v>Tày</v>
          </cell>
          <cell r="M270" t="str">
            <v>Làng Càng II, Hòa Bình, Chi Lăng, Lạng Sơn</v>
          </cell>
          <cell r="N270" t="str">
            <v>0378234310</v>
          </cell>
          <cell r="O270" t="str">
            <v>0379170242</v>
          </cell>
          <cell r="P270" t="str">
            <v>bố</v>
          </cell>
          <cell r="Q270" t="str">
            <v>082371078</v>
          </cell>
          <cell r="R270" t="str">
            <v>07/06/2017</v>
          </cell>
          <cell r="S270" t="str">
            <v>Lạng Sơn</v>
          </cell>
          <cell r="T270" t="str">
            <v>700017283493</v>
          </cell>
          <cell r="U270" t="str">
            <v>High School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 t="str">
            <v>M1-1</v>
          </cell>
          <cell r="AB270" t="str">
            <v>M1-1</v>
          </cell>
          <cell r="AC270" t="str">
            <v>M1-1</v>
          </cell>
          <cell r="AD270">
            <v>44026</v>
          </cell>
        </row>
        <row r="271">
          <cell r="B271" t="str">
            <v>H2007019</v>
          </cell>
          <cell r="C271" t="str">
            <v>Operator/ Công nhân</v>
          </cell>
          <cell r="D271">
            <v>0</v>
          </cell>
          <cell r="E271" t="str">
            <v>CSP Manufacturing/ Sản xuất CSP</v>
          </cell>
          <cell r="F271" t="str">
            <v>CSP 2</v>
          </cell>
          <cell r="G271" t="str">
            <v>Nguyễn Thị Quyên</v>
          </cell>
          <cell r="H271" t="str">
            <v>Female</v>
          </cell>
          <cell r="I271">
            <v>36177</v>
          </cell>
          <cell r="J271" t="str">
            <v>Nghệ An</v>
          </cell>
          <cell r="K271" t="str">
            <v>Single</v>
          </cell>
          <cell r="L271" t="str">
            <v>Kinh</v>
          </cell>
          <cell r="M271" t="str">
            <v>Phú Quang, Thanh Ngọc, Thanh Chương, Nghệ An</v>
          </cell>
          <cell r="N271" t="str">
            <v>0386334171</v>
          </cell>
          <cell r="O271" t="str">
            <v>0358174256</v>
          </cell>
          <cell r="P271" t="str">
            <v>chị gái</v>
          </cell>
          <cell r="Q271" t="str">
            <v>187797672</v>
          </cell>
          <cell r="R271" t="str">
            <v>18/02/2017</v>
          </cell>
          <cell r="S271" t="str">
            <v>Nghệ An</v>
          </cell>
          <cell r="T271" t="str">
            <v>700017283529</v>
          </cell>
          <cell r="U271" t="str">
            <v>High School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 t="str">
            <v>M1-1</v>
          </cell>
          <cell r="AB271" t="str">
            <v>M1-1</v>
          </cell>
          <cell r="AC271" t="str">
            <v>M1-1</v>
          </cell>
          <cell r="AD271">
            <v>44026</v>
          </cell>
        </row>
        <row r="272">
          <cell r="B272" t="str">
            <v>H2007021</v>
          </cell>
          <cell r="C272" t="str">
            <v>Operator/ Công nhân</v>
          </cell>
          <cell r="D272">
            <v>0</v>
          </cell>
          <cell r="E272" t="str">
            <v>WLP 1 Manufacturing/ Sản xuất WLP 1</v>
          </cell>
          <cell r="F272">
            <v>0</v>
          </cell>
          <cell r="G272" t="str">
            <v>Phạm Thị Cúc</v>
          </cell>
          <cell r="H272" t="str">
            <v>Female</v>
          </cell>
          <cell r="I272">
            <v>37139</v>
          </cell>
          <cell r="J272" t="str">
            <v>Thanh Hóa</v>
          </cell>
          <cell r="K272" t="str">
            <v>Single</v>
          </cell>
          <cell r="L272" t="str">
            <v>Mường</v>
          </cell>
          <cell r="M272" t="str">
            <v>Ngọc Liên, Cẩm Liên, Cẩm Thủy, Thanh Hóa</v>
          </cell>
          <cell r="N272" t="str">
            <v>0968918241</v>
          </cell>
          <cell r="O272" t="str">
            <v>0355193245</v>
          </cell>
          <cell r="P272" t="str">
            <v>bố</v>
          </cell>
          <cell r="Q272" t="str">
            <v>038301008986</v>
          </cell>
          <cell r="R272" t="str">
            <v>07/05/2018</v>
          </cell>
          <cell r="S272" t="str">
            <v>Cục trưởng cục cảnh sát</v>
          </cell>
          <cell r="T272" t="str">
            <v>700017283543</v>
          </cell>
          <cell r="U272" t="str">
            <v>High School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 t="str">
            <v>M1-1</v>
          </cell>
          <cell r="AB272" t="str">
            <v>M1-1</v>
          </cell>
          <cell r="AC272" t="str">
            <v>M1-1</v>
          </cell>
          <cell r="AD272">
            <v>44026</v>
          </cell>
        </row>
        <row r="273">
          <cell r="B273" t="str">
            <v>H2007022</v>
          </cell>
          <cell r="C273" t="str">
            <v>Operator/ Công nhân</v>
          </cell>
          <cell r="D273">
            <v>0</v>
          </cell>
          <cell r="E273" t="str">
            <v>Quality Control/ QL Chất lượng (FQC)</v>
          </cell>
          <cell r="F273">
            <v>0</v>
          </cell>
          <cell r="G273" t="str">
            <v>Bùi Thị Ngọc Lan</v>
          </cell>
          <cell r="H273" t="str">
            <v>Female</v>
          </cell>
          <cell r="I273">
            <v>32906</v>
          </cell>
          <cell r="J273" t="str">
            <v>Hòa Bình</v>
          </cell>
          <cell r="K273" t="str">
            <v>Single</v>
          </cell>
          <cell r="L273" t="str">
            <v>Mường</v>
          </cell>
          <cell r="M273" t="str">
            <v>Xóm Cọi, Yên Phú, Lạc Sơn, Hòa Bình</v>
          </cell>
          <cell r="N273" t="str">
            <v>0979174190</v>
          </cell>
          <cell r="O273" t="str">
            <v>0943469415</v>
          </cell>
          <cell r="P273" t="str">
            <v>mẹ</v>
          </cell>
          <cell r="Q273" t="str">
            <v>113545649</v>
          </cell>
          <cell r="R273" t="str">
            <v>21/12/2011</v>
          </cell>
          <cell r="S273" t="str">
            <v>Hòa Bình</v>
          </cell>
          <cell r="T273" t="str">
            <v>700017283551</v>
          </cell>
          <cell r="U273" t="str">
            <v>High School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 t="str">
            <v>M1-1</v>
          </cell>
          <cell r="AB273" t="str">
            <v>M1-1</v>
          </cell>
          <cell r="AC273" t="str">
            <v>M1-1</v>
          </cell>
          <cell r="AD273">
            <v>44029</v>
          </cell>
        </row>
        <row r="274">
          <cell r="B274" t="str">
            <v>H2007024</v>
          </cell>
          <cell r="C274" t="str">
            <v>Operator/ Công nhân</v>
          </cell>
          <cell r="D274">
            <v>0</v>
          </cell>
          <cell r="E274" t="str">
            <v>Quality Control/ QL Chất lượng (FQC)</v>
          </cell>
          <cell r="F274">
            <v>0</v>
          </cell>
          <cell r="G274" t="str">
            <v>Bùi Thị Phương</v>
          </cell>
          <cell r="H274" t="str">
            <v>Female</v>
          </cell>
          <cell r="I274">
            <v>35425</v>
          </cell>
          <cell r="J274" t="str">
            <v>Thanh Hóa</v>
          </cell>
          <cell r="K274" t="str">
            <v>Single</v>
          </cell>
          <cell r="L274" t="str">
            <v>Mường</v>
          </cell>
          <cell r="M274" t="str">
            <v>Đồng Mực, Vĩnh Hùng, Vĩnh Lộc, Thanh Hóa</v>
          </cell>
          <cell r="N274" t="str">
            <v>0359370815</v>
          </cell>
          <cell r="O274" t="str">
            <v>0374782670</v>
          </cell>
          <cell r="P274" t="str">
            <v>chị gái</v>
          </cell>
          <cell r="Q274" t="str">
            <v>174602908</v>
          </cell>
          <cell r="R274" t="str">
            <v>30/11/2012</v>
          </cell>
          <cell r="S274" t="str">
            <v>Thanh Hóa</v>
          </cell>
          <cell r="T274" t="str">
            <v>700017283575</v>
          </cell>
          <cell r="U274" t="str">
            <v>High School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 t="str">
            <v>M1-1</v>
          </cell>
          <cell r="AB274" t="str">
            <v>M1-1</v>
          </cell>
          <cell r="AC274" t="str">
            <v>M1-1</v>
          </cell>
          <cell r="AD274">
            <v>44032</v>
          </cell>
        </row>
        <row r="275">
          <cell r="B275" t="str">
            <v>H2007025</v>
          </cell>
          <cell r="C275" t="str">
            <v>Operator/ Công nhân</v>
          </cell>
          <cell r="D275">
            <v>0</v>
          </cell>
          <cell r="E275" t="str">
            <v>WLP 2 Manufacturing/ Sản xuất WLP 2</v>
          </cell>
          <cell r="F275">
            <v>0</v>
          </cell>
          <cell r="G275" t="str">
            <v>Mai Thị Thùy</v>
          </cell>
          <cell r="H275" t="str">
            <v>Female</v>
          </cell>
          <cell r="I275">
            <v>34702</v>
          </cell>
          <cell r="J275" t="str">
            <v>Hà Giang</v>
          </cell>
          <cell r="K275" t="str">
            <v>Single</v>
          </cell>
          <cell r="L275" t="str">
            <v>Tày</v>
          </cell>
          <cell r="M275" t="str">
            <v>Thống Nhất, Hữu Sản, Bắc Quang, Hà Giang</v>
          </cell>
          <cell r="N275" t="str">
            <v>0969885243</v>
          </cell>
          <cell r="O275" t="str">
            <v>0362305294</v>
          </cell>
          <cell r="P275" t="str">
            <v>em</v>
          </cell>
          <cell r="Q275" t="str">
            <v>073414331</v>
          </cell>
          <cell r="R275" t="str">
            <v>13/08/2012</v>
          </cell>
          <cell r="S275" t="str">
            <v>Hà Giang</v>
          </cell>
          <cell r="T275" t="str">
            <v>700006915893</v>
          </cell>
          <cell r="U275" t="str">
            <v>High School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 t="str">
            <v>M1-1</v>
          </cell>
          <cell r="AB275" t="str">
            <v>M1-1</v>
          </cell>
          <cell r="AC275" t="str">
            <v>M1-1</v>
          </cell>
          <cell r="AD275">
            <v>44032</v>
          </cell>
        </row>
        <row r="276">
          <cell r="B276" t="str">
            <v>H2007027</v>
          </cell>
          <cell r="C276" t="str">
            <v>Operator/ Công nhân</v>
          </cell>
          <cell r="D276">
            <v>0</v>
          </cell>
          <cell r="E276" t="str">
            <v>WLP 2 Manufacturing/ Sản xuất WLP 2</v>
          </cell>
          <cell r="F276">
            <v>0</v>
          </cell>
          <cell r="G276" t="str">
            <v>Võ Tiến Toàn</v>
          </cell>
          <cell r="H276" t="str">
            <v>Male</v>
          </cell>
          <cell r="I276">
            <v>32365</v>
          </cell>
          <cell r="J276" t="str">
            <v>Hà Tĩnh</v>
          </cell>
          <cell r="K276" t="str">
            <v>married</v>
          </cell>
          <cell r="L276" t="str">
            <v>Kinh</v>
          </cell>
          <cell r="M276" t="str">
            <v>Đông Sơn, Kỳ Phong, Kỳ Anh, Hà Tĩnh</v>
          </cell>
          <cell r="N276" t="str">
            <v>0359776475</v>
          </cell>
          <cell r="O276">
            <v>0</v>
          </cell>
          <cell r="P276">
            <v>0</v>
          </cell>
          <cell r="Q276" t="str">
            <v>183666966</v>
          </cell>
          <cell r="R276" t="str">
            <v>27/03/2018</v>
          </cell>
          <cell r="S276" t="str">
            <v>Hà Tĩnh</v>
          </cell>
          <cell r="T276" t="str">
            <v>700017283582</v>
          </cell>
          <cell r="U276" t="str">
            <v>High School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 t="str">
            <v>M1-1</v>
          </cell>
          <cell r="AB276" t="str">
            <v>M1-1</v>
          </cell>
          <cell r="AC276" t="str">
            <v>M1-1</v>
          </cell>
          <cell r="AD276">
            <v>44032</v>
          </cell>
        </row>
        <row r="277">
          <cell r="B277" t="str">
            <v>H2007029</v>
          </cell>
          <cell r="C277" t="str">
            <v>Staff/ Nhân viên</v>
          </cell>
          <cell r="D277">
            <v>0</v>
          </cell>
          <cell r="E277" t="str">
            <v>WLP 2 Technology/ Kỹ thuật WLP 2</v>
          </cell>
          <cell r="F277">
            <v>0</v>
          </cell>
          <cell r="G277" t="str">
            <v>Đỗ Đăng Thông</v>
          </cell>
          <cell r="H277" t="str">
            <v>Male</v>
          </cell>
          <cell r="I277">
            <v>34408</v>
          </cell>
          <cell r="J277" t="str">
            <v>Bắc Ninh</v>
          </cell>
          <cell r="K277" t="str">
            <v>Single</v>
          </cell>
          <cell r="L277" t="str">
            <v>Kinh</v>
          </cell>
          <cell r="M277" t="str">
            <v>Đại Vi, Đại Đồng, Tiên Du, Bắc Ninh</v>
          </cell>
          <cell r="N277" t="str">
            <v>0397558394</v>
          </cell>
          <cell r="O277">
            <v>0</v>
          </cell>
          <cell r="P277">
            <v>0</v>
          </cell>
          <cell r="Q277" t="str">
            <v>027094001448</v>
          </cell>
          <cell r="R277">
            <v>44311</v>
          </cell>
          <cell r="S277" t="str">
            <v>Cục trưởng cục cảnh sát quản lý hành chính về trật tự xã hội</v>
          </cell>
          <cell r="T277" t="str">
            <v>700017330224</v>
          </cell>
          <cell r="U277" t="str">
            <v>CĐ Cộng Đồng Hà Nội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 t="str">
            <v>M3-3</v>
          </cell>
          <cell r="AB277" t="str">
            <v>M3-3</v>
          </cell>
          <cell r="AC277" t="str">
            <v>M3-3</v>
          </cell>
          <cell r="AD277">
            <v>44036</v>
          </cell>
        </row>
        <row r="278">
          <cell r="B278" t="str">
            <v>H2008006</v>
          </cell>
          <cell r="C278" t="str">
            <v>Operator/ Công nhân</v>
          </cell>
          <cell r="D278">
            <v>0</v>
          </cell>
          <cell r="E278" t="str">
            <v>Quality Control/ QL Chất lượng (FQC)</v>
          </cell>
          <cell r="F278">
            <v>0</v>
          </cell>
          <cell r="G278" t="str">
            <v>Đặng Thị Hằng</v>
          </cell>
          <cell r="H278" t="str">
            <v>Female</v>
          </cell>
          <cell r="I278">
            <v>34808</v>
          </cell>
          <cell r="J278" t="str">
            <v>Nghệ An</v>
          </cell>
          <cell r="K278" t="str">
            <v>Married</v>
          </cell>
          <cell r="L278" t="str">
            <v>Kinh</v>
          </cell>
          <cell r="M278" t="str">
            <v>Xóm 5, Thanh Hương, Thanh Chương, Nghệ An</v>
          </cell>
          <cell r="N278" t="str">
            <v>0936418759</v>
          </cell>
          <cell r="O278" t="str">
            <v>0987862378</v>
          </cell>
          <cell r="P278" t="str">
            <v>chồng</v>
          </cell>
          <cell r="Q278" t="str">
            <v>187446330</v>
          </cell>
          <cell r="R278" t="str">
            <v>19/09/2011</v>
          </cell>
          <cell r="S278" t="str">
            <v>Nghệ An</v>
          </cell>
          <cell r="T278" t="str">
            <v>700007901238</v>
          </cell>
          <cell r="U278" t="str">
            <v>High School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 t="str">
            <v>M1-1</v>
          </cell>
          <cell r="AB278" t="str">
            <v>M1-1</v>
          </cell>
          <cell r="AC278" t="str">
            <v>M1-1</v>
          </cell>
          <cell r="AD278">
            <v>44050</v>
          </cell>
        </row>
        <row r="279">
          <cell r="B279" t="str">
            <v>H2008007</v>
          </cell>
          <cell r="C279" t="str">
            <v>Operator/ Công nhân</v>
          </cell>
          <cell r="D279">
            <v>0</v>
          </cell>
          <cell r="E279" t="str">
            <v>CSP Manufacturing/ Sản xuất CSP</v>
          </cell>
          <cell r="F279" t="str">
            <v>CSP 2</v>
          </cell>
          <cell r="G279" t="str">
            <v>Phạm Thị Linh</v>
          </cell>
          <cell r="H279" t="str">
            <v>Female</v>
          </cell>
          <cell r="I279">
            <v>37160</v>
          </cell>
          <cell r="J279" t="str">
            <v>Thanh Hóa</v>
          </cell>
          <cell r="K279" t="str">
            <v>Single</v>
          </cell>
          <cell r="L279" t="str">
            <v>Mường</v>
          </cell>
          <cell r="M279" t="str">
            <v>Thôn Mòng, Cẩm Liên, Cẩm Thủy, Thanh Hóa</v>
          </cell>
          <cell r="N279" t="str">
            <v>0358123903</v>
          </cell>
          <cell r="O279" t="str">
            <v>0365670249</v>
          </cell>
          <cell r="P279" t="str">
            <v>bố</v>
          </cell>
          <cell r="Q279" t="str">
            <v>0383.01010176</v>
          </cell>
          <cell r="R279" t="str">
            <v>01/06/2018</v>
          </cell>
          <cell r="S279" t="str">
            <v>Cục trưởng cục cảnh sát</v>
          </cell>
          <cell r="T279" t="str">
            <v>700016248265</v>
          </cell>
          <cell r="U279" t="str">
            <v>High School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 t="str">
            <v>M1-1</v>
          </cell>
          <cell r="AB279" t="str">
            <v>M1-1</v>
          </cell>
          <cell r="AC279" t="str">
            <v>M1-1</v>
          </cell>
          <cell r="AD279">
            <v>44050</v>
          </cell>
        </row>
        <row r="280">
          <cell r="B280" t="str">
            <v>H2008008</v>
          </cell>
          <cell r="C280" t="str">
            <v>Operator/ Công nhân</v>
          </cell>
          <cell r="D280">
            <v>0</v>
          </cell>
          <cell r="E280" t="str">
            <v>Quality Control/ QL Chất lượng (FQC)</v>
          </cell>
          <cell r="F280">
            <v>0</v>
          </cell>
          <cell r="G280" t="str">
            <v>Nguyễn Thị Thanh Ngoan</v>
          </cell>
          <cell r="H280" t="str">
            <v>Female</v>
          </cell>
          <cell r="I280">
            <v>35838</v>
          </cell>
          <cell r="J280" t="str">
            <v>Lạng Sơn</v>
          </cell>
          <cell r="K280" t="str">
            <v>Single</v>
          </cell>
          <cell r="L280" t="str">
            <v>Kinh</v>
          </cell>
          <cell r="M280" t="str">
            <v>Hồng Kết, Cai Kinh, Hữu Lũng, Lạng Sơn</v>
          </cell>
          <cell r="N280" t="str">
            <v>0386308381</v>
          </cell>
          <cell r="O280" t="str">
            <v>0987782976</v>
          </cell>
          <cell r="P280" t="str">
            <v>bố</v>
          </cell>
          <cell r="Q280" t="str">
            <v>082321861</v>
          </cell>
          <cell r="R280" t="str">
            <v>23/05/2014</v>
          </cell>
          <cell r="S280" t="str">
            <v>Lạng Sơn</v>
          </cell>
          <cell r="T280" t="str">
            <v>700006583754</v>
          </cell>
          <cell r="U280" t="str">
            <v>High School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 t="str">
            <v>M1-1</v>
          </cell>
          <cell r="AB280" t="str">
            <v>M1-1</v>
          </cell>
          <cell r="AC280" t="str">
            <v>M1-1</v>
          </cell>
          <cell r="AD280">
            <v>44051</v>
          </cell>
        </row>
        <row r="281">
          <cell r="B281" t="str">
            <v>H2008011</v>
          </cell>
          <cell r="C281" t="str">
            <v>Staff/ Nhân viên</v>
          </cell>
          <cell r="D281">
            <v>0</v>
          </cell>
          <cell r="E281" t="str">
            <v>SMT Inovation/ Chất lượng SMT</v>
          </cell>
          <cell r="F281">
            <v>0</v>
          </cell>
          <cell r="G281" t="str">
            <v>Mai Xuân Hồng Phi</v>
          </cell>
          <cell r="H281" t="str">
            <v>Male</v>
          </cell>
          <cell r="I281">
            <v>35685</v>
          </cell>
          <cell r="J281" t="str">
            <v>Bắc Ninh</v>
          </cell>
          <cell r="K281" t="str">
            <v>Single</v>
          </cell>
          <cell r="L281" t="str">
            <v>Kinh</v>
          </cell>
          <cell r="M281" t="str">
            <v>Trung Hòa, Tân Hồng, Từ Sơn, Bắc Ninh</v>
          </cell>
          <cell r="N281" t="str">
            <v>0356129727</v>
          </cell>
          <cell r="O281">
            <v>0</v>
          </cell>
          <cell r="P281">
            <v>0</v>
          </cell>
          <cell r="Q281" t="str">
            <v>125840197</v>
          </cell>
          <cell r="R281" t="str">
            <v>02/01/2020</v>
          </cell>
          <cell r="S281" t="str">
            <v>Bắc Ninh</v>
          </cell>
          <cell r="T281" t="str">
            <v>700017515510</v>
          </cell>
          <cell r="U281" t="str">
            <v>HV Công nghệ bưu chính viễn thông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 t="str">
            <v>M3-1</v>
          </cell>
          <cell r="AB281" t="str">
            <v>M3-1</v>
          </cell>
          <cell r="AC281" t="str">
            <v>M3-2</v>
          </cell>
          <cell r="AD281">
            <v>44056</v>
          </cell>
        </row>
        <row r="282">
          <cell r="B282" t="str">
            <v>H2008014</v>
          </cell>
          <cell r="C282" t="str">
            <v>Staff/ Nhân viên</v>
          </cell>
          <cell r="D282">
            <v>0</v>
          </cell>
          <cell r="E282" t="str">
            <v>LFEM Technology/ Kỹ thuật LFEM</v>
          </cell>
          <cell r="F282">
            <v>0</v>
          </cell>
          <cell r="G282" t="str">
            <v>Nguyễn Ngọc Luyện</v>
          </cell>
          <cell r="H282" t="str">
            <v>Male</v>
          </cell>
          <cell r="I282">
            <v>35909</v>
          </cell>
          <cell r="J282" t="str">
            <v>Bắc Ninh</v>
          </cell>
          <cell r="K282" t="str">
            <v>Single</v>
          </cell>
          <cell r="L282" t="str">
            <v>Kinh</v>
          </cell>
          <cell r="M282" t="str">
            <v>Dương Húc, Đại Đồng, Tiên Du, Bắc Ninh</v>
          </cell>
          <cell r="N282" t="str">
            <v>0354467124</v>
          </cell>
          <cell r="O282">
            <v>0</v>
          </cell>
          <cell r="P282">
            <v>0</v>
          </cell>
          <cell r="Q282" t="str">
            <v>125785929</v>
          </cell>
          <cell r="R282" t="str">
            <v>24/07/2013</v>
          </cell>
          <cell r="S282" t="str">
            <v>Bắc Ninh</v>
          </cell>
          <cell r="T282" t="str">
            <v>700017515543</v>
          </cell>
          <cell r="U282" t="str">
            <v>ĐH sư phạm kỹ thuật Hưng Yên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 t="str">
            <v>M3-1</v>
          </cell>
          <cell r="AB282" t="str">
            <v>M3-1</v>
          </cell>
          <cell r="AC282" t="str">
            <v>M3-2</v>
          </cell>
          <cell r="AD282">
            <v>44057</v>
          </cell>
        </row>
        <row r="283">
          <cell r="B283" t="str">
            <v>H2008015</v>
          </cell>
          <cell r="C283" t="str">
            <v>Staff/ Nhân viên</v>
          </cell>
          <cell r="D283">
            <v>0</v>
          </cell>
          <cell r="E283" t="str">
            <v>Quality Control/ QL Chất lượng (FQC)</v>
          </cell>
          <cell r="F283" t="str">
            <v>LFEM</v>
          </cell>
          <cell r="G283" t="str">
            <v>Nguyễn Thị Hoài</v>
          </cell>
          <cell r="H283" t="str">
            <v>Female</v>
          </cell>
          <cell r="I283">
            <v>36081</v>
          </cell>
          <cell r="J283" t="str">
            <v>Bắc Ninh</v>
          </cell>
          <cell r="K283" t="str">
            <v>Single</v>
          </cell>
          <cell r="L283" t="str">
            <v>Kinh</v>
          </cell>
          <cell r="M283" t="str">
            <v>Xuân Ổ A, Võ Cường, TP Bắc Ninh, Bắc Ninh</v>
          </cell>
          <cell r="N283" t="str">
            <v>0968382861</v>
          </cell>
          <cell r="O283">
            <v>0</v>
          </cell>
          <cell r="P283">
            <v>0</v>
          </cell>
          <cell r="Q283" t="str">
            <v>125719328</v>
          </cell>
          <cell r="R283" t="str">
            <v>18/10/2013</v>
          </cell>
          <cell r="S283" t="str">
            <v>Bắc Ninh</v>
          </cell>
          <cell r="T283" t="str">
            <v>700017515551</v>
          </cell>
          <cell r="U283" t="str">
            <v>ĐH sư phạm kỹ thuật Hưng Yên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 t="str">
            <v>M3-1</v>
          </cell>
          <cell r="AB283" t="str">
            <v>M3-1</v>
          </cell>
          <cell r="AC283" t="str">
            <v>M3-2</v>
          </cell>
          <cell r="AD283">
            <v>44057</v>
          </cell>
        </row>
        <row r="284">
          <cell r="B284" t="str">
            <v>H2008022</v>
          </cell>
          <cell r="C284" t="str">
            <v>Operator/ Công nhân</v>
          </cell>
          <cell r="D284">
            <v>0</v>
          </cell>
          <cell r="E284" t="str">
            <v>Human Resource/ HCNS (Utility)</v>
          </cell>
          <cell r="F284">
            <v>0</v>
          </cell>
          <cell r="G284" t="str">
            <v>Phạm Phi Hùng</v>
          </cell>
          <cell r="H284" t="str">
            <v>Male</v>
          </cell>
          <cell r="I284">
            <v>35202</v>
          </cell>
          <cell r="J284" t="str">
            <v>Thanh Hóa</v>
          </cell>
          <cell r="K284" t="str">
            <v>Single</v>
          </cell>
          <cell r="L284" t="str">
            <v>Kinh</v>
          </cell>
          <cell r="M284" t="str">
            <v>Liên cơ I, Nguyệt Ấn, Ngọc Lặc, Thanh Hóa</v>
          </cell>
          <cell r="N284" t="str">
            <v>0961604265</v>
          </cell>
          <cell r="O284" t="str">
            <v>0354596684</v>
          </cell>
          <cell r="P284" t="str">
            <v>mẹ</v>
          </cell>
          <cell r="Q284" t="str">
            <v>038096009509</v>
          </cell>
          <cell r="R284" t="str">
            <v>06/06/2019</v>
          </cell>
          <cell r="S284" t="str">
            <v>Cục trưởng cục cảnh sát</v>
          </cell>
          <cell r="T284" t="str">
            <v>700017606313</v>
          </cell>
          <cell r="U284" t="str">
            <v>High School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 t="str">
            <v>M1-1</v>
          </cell>
          <cell r="AB284" t="str">
            <v>M1-1</v>
          </cell>
          <cell r="AC284" t="str">
            <v>M1-1</v>
          </cell>
          <cell r="AD284">
            <v>44063</v>
          </cell>
        </row>
        <row r="285">
          <cell r="B285" t="str">
            <v>H2008023</v>
          </cell>
          <cell r="C285" t="str">
            <v>Operator/ Công nhân</v>
          </cell>
          <cell r="D285">
            <v>0</v>
          </cell>
          <cell r="E285" t="str">
            <v>Human Resource/ HCNS (Utility)</v>
          </cell>
          <cell r="F285">
            <v>0</v>
          </cell>
          <cell r="G285" t="str">
            <v>Phạm Văn Nhật</v>
          </cell>
          <cell r="H285" t="str">
            <v>Male</v>
          </cell>
          <cell r="I285">
            <v>33168</v>
          </cell>
          <cell r="J285" t="str">
            <v>Hà Tĩnh</v>
          </cell>
          <cell r="K285" t="str">
            <v>Single</v>
          </cell>
          <cell r="L285" t="str">
            <v>Kinh</v>
          </cell>
          <cell r="M285" t="str">
            <v>Côn Sơn, Trung Lộc, Can Lộc, Hà Tĩnh</v>
          </cell>
          <cell r="N285" t="str">
            <v>0949789386</v>
          </cell>
          <cell r="O285" t="str">
            <v>0376799215</v>
          </cell>
          <cell r="P285" t="str">
            <v>mẹ</v>
          </cell>
          <cell r="Q285" t="str">
            <v>183642215</v>
          </cell>
          <cell r="R285" t="str">
            <v>14/03/2018</v>
          </cell>
          <cell r="S285" t="str">
            <v>Hà Tĩnh</v>
          </cell>
          <cell r="T285" t="str">
            <v>700001528491</v>
          </cell>
          <cell r="U285" t="str">
            <v>High School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 t="str">
            <v>M1-1</v>
          </cell>
          <cell r="AB285" t="str">
            <v>M1-1</v>
          </cell>
          <cell r="AC285" t="str">
            <v>M1-1</v>
          </cell>
          <cell r="AD285">
            <v>44063</v>
          </cell>
        </row>
        <row r="286">
          <cell r="B286" t="str">
            <v>H2008024</v>
          </cell>
          <cell r="C286" t="str">
            <v>Operator/ Công nhân</v>
          </cell>
          <cell r="D286">
            <v>0</v>
          </cell>
          <cell r="E286" t="str">
            <v>Quality Control/ QL Chất lượng (OQC)</v>
          </cell>
          <cell r="F286" t="str">
            <v>CSP</v>
          </cell>
          <cell r="G286" t="str">
            <v>Nguyễn Thị Hiền</v>
          </cell>
          <cell r="H286" t="str">
            <v>Female</v>
          </cell>
          <cell r="I286">
            <v>36483</v>
          </cell>
          <cell r="J286" t="str">
            <v>Bắc Ninh</v>
          </cell>
          <cell r="K286" t="str">
            <v>Married</v>
          </cell>
          <cell r="L286" t="str">
            <v>Kinh</v>
          </cell>
          <cell r="M286" t="str">
            <v>Xóm Giữa, Đại Vy, Đại Đồng, Tiên Du, Bắc Ninh</v>
          </cell>
          <cell r="N286" t="str">
            <v>0982926521</v>
          </cell>
          <cell r="O286" t="str">
            <v>0969144723</v>
          </cell>
          <cell r="P286" t="str">
            <v>chồng</v>
          </cell>
          <cell r="Q286" t="str">
            <v>125822576</v>
          </cell>
          <cell r="R286" t="str">
            <v>14/06/2014</v>
          </cell>
          <cell r="S286" t="str">
            <v>Bắc Ninh</v>
          </cell>
          <cell r="T286" t="str">
            <v>700017606555</v>
          </cell>
          <cell r="U286" t="str">
            <v>High School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 t="str">
            <v>M1-1</v>
          </cell>
          <cell r="AB286" t="str">
            <v>M1-1</v>
          </cell>
          <cell r="AC286" t="str">
            <v>M1-1</v>
          </cell>
          <cell r="AD286">
            <v>44063</v>
          </cell>
        </row>
        <row r="287">
          <cell r="B287" t="str">
            <v>H2008031</v>
          </cell>
          <cell r="C287" t="str">
            <v>Operator/ Công nhân</v>
          </cell>
          <cell r="D287">
            <v>0</v>
          </cell>
          <cell r="E287" t="str">
            <v>CSP Manufacturing/ Sản xuất CSP</v>
          </cell>
          <cell r="F287" t="str">
            <v>CSP 2</v>
          </cell>
          <cell r="G287" t="str">
            <v>Nguyễn Thị Mai Anh</v>
          </cell>
          <cell r="H287" t="str">
            <v>Female</v>
          </cell>
          <cell r="I287">
            <v>37484</v>
          </cell>
          <cell r="J287" t="str">
            <v>Thanh Hóa</v>
          </cell>
          <cell r="K287" t="str">
            <v>Single</v>
          </cell>
          <cell r="L287" t="str">
            <v>Kinh</v>
          </cell>
          <cell r="M287" t="str">
            <v>Bãi Cháy, Thành Vinh, Thạch Thành, Thanh Hóa</v>
          </cell>
          <cell r="N287" t="str">
            <v>0359166156</v>
          </cell>
          <cell r="O287" t="str">
            <v>0326807330</v>
          </cell>
          <cell r="P287" t="str">
            <v>mẹ</v>
          </cell>
          <cell r="Q287" t="str">
            <v>038302005372</v>
          </cell>
          <cell r="R287" t="str">
            <v>20/01/2020</v>
          </cell>
          <cell r="S287" t="str">
            <v>Cục trưởng cục cảnh sát</v>
          </cell>
          <cell r="T287" t="str">
            <v>700017606377</v>
          </cell>
          <cell r="U287" t="str">
            <v>High School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 t="str">
            <v>M1-1</v>
          </cell>
          <cell r="AB287" t="str">
            <v>M1-1</v>
          </cell>
          <cell r="AC287" t="str">
            <v>M1-1</v>
          </cell>
          <cell r="AD287">
            <v>44063</v>
          </cell>
        </row>
        <row r="288">
          <cell r="B288" t="str">
            <v>H2008050</v>
          </cell>
          <cell r="C288" t="str">
            <v>Operator/ Công nhân</v>
          </cell>
          <cell r="D288">
            <v>0</v>
          </cell>
          <cell r="E288" t="str">
            <v>LFEM Manufacturing/ Sản xuất LFEM</v>
          </cell>
          <cell r="F288">
            <v>0</v>
          </cell>
          <cell r="G288" t="str">
            <v>Xa Thị Tính</v>
          </cell>
          <cell r="H288" t="str">
            <v>Female</v>
          </cell>
          <cell r="I288">
            <v>35083</v>
          </cell>
          <cell r="J288" t="str">
            <v>Hòa Bình</v>
          </cell>
          <cell r="K288" t="str">
            <v>Married</v>
          </cell>
          <cell r="L288" t="str">
            <v>Tày</v>
          </cell>
          <cell r="M288" t="str">
            <v>Xóm Sèo, Cao Sơn, Đà Bắc, Hòa Bình</v>
          </cell>
          <cell r="N288" t="str">
            <v>0986654899</v>
          </cell>
          <cell r="O288" t="str">
            <v>0966595984</v>
          </cell>
          <cell r="P288" t="str">
            <v>chồng</v>
          </cell>
          <cell r="Q288" t="str">
            <v>113620516</v>
          </cell>
          <cell r="R288" t="str">
            <v>28/07/2011</v>
          </cell>
          <cell r="S288" t="str">
            <v>Hòa Bình</v>
          </cell>
          <cell r="T288" t="str">
            <v>700017606509</v>
          </cell>
          <cell r="U288" t="str">
            <v>High School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 t="str">
            <v>M1-1</v>
          </cell>
          <cell r="AB288" t="str">
            <v>M1-1</v>
          </cell>
          <cell r="AC288" t="str">
            <v>M1-1</v>
          </cell>
          <cell r="AD288">
            <v>44069</v>
          </cell>
        </row>
        <row r="289">
          <cell r="B289" t="str">
            <v>H2008055</v>
          </cell>
          <cell r="C289" t="str">
            <v>Operator/ Công nhân</v>
          </cell>
          <cell r="D289">
            <v>0</v>
          </cell>
          <cell r="E289" t="str">
            <v>Quality Control/ QL Chất lượng (OQC)</v>
          </cell>
          <cell r="F289" t="str">
            <v>WLP</v>
          </cell>
          <cell r="G289" t="str">
            <v>Nông Thị Tuyên</v>
          </cell>
          <cell r="H289" t="str">
            <v>Female</v>
          </cell>
          <cell r="I289">
            <v>34066</v>
          </cell>
          <cell r="J289" t="str">
            <v>Lạng Sơn</v>
          </cell>
          <cell r="K289" t="str">
            <v>married</v>
          </cell>
          <cell r="L289" t="str">
            <v>Tày</v>
          </cell>
          <cell r="M289" t="str">
            <v>Bó Luông, Quốc Khánh, Tràng Định, Lạng Sơn</v>
          </cell>
          <cell r="N289" t="str">
            <v>0986297530</v>
          </cell>
          <cell r="O289" t="str">
            <v>0357048021</v>
          </cell>
          <cell r="P289" t="str">
            <v>chồng</v>
          </cell>
          <cell r="Q289" t="str">
            <v>082152084</v>
          </cell>
          <cell r="R289" t="str">
            <v>19/11/2007</v>
          </cell>
          <cell r="S289" t="str">
            <v>Lạng Sơn</v>
          </cell>
          <cell r="T289" t="str">
            <v>700017606523</v>
          </cell>
          <cell r="U289" t="str">
            <v>High School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 t="str">
            <v>M1-1</v>
          </cell>
          <cell r="AB289" t="str">
            <v>M1-1</v>
          </cell>
          <cell r="AC289" t="str">
            <v>M1-1</v>
          </cell>
          <cell r="AD289">
            <v>44072</v>
          </cell>
        </row>
        <row r="290">
          <cell r="B290" t="str">
            <v>H2009004</v>
          </cell>
          <cell r="C290" t="str">
            <v>Operator/ Công nhân</v>
          </cell>
          <cell r="D290">
            <v>0</v>
          </cell>
          <cell r="E290" t="str">
            <v>LFEM Manufacturing/ Sản xuất LFEM</v>
          </cell>
          <cell r="F290">
            <v>0</v>
          </cell>
          <cell r="G290" t="str">
            <v>Hoàng Thị Thương</v>
          </cell>
          <cell r="H290" t="str">
            <v>Female</v>
          </cell>
          <cell r="I290">
            <v>37356</v>
          </cell>
          <cell r="J290" t="str">
            <v>Thanh Hóa</v>
          </cell>
          <cell r="K290" t="str">
            <v>Single</v>
          </cell>
          <cell r="L290" t="str">
            <v>Kinh</v>
          </cell>
          <cell r="M290" t="str">
            <v>Đại Vàng, Thọ Dân, Triệu Sơn, Thanh Hóa</v>
          </cell>
          <cell r="N290" t="str">
            <v>0329599049</v>
          </cell>
          <cell r="O290" t="str">
            <v>0396406609</v>
          </cell>
          <cell r="P290" t="str">
            <v>MẸ</v>
          </cell>
          <cell r="Q290" t="str">
            <v>038302018812</v>
          </cell>
          <cell r="R290" t="str">
            <v>25/12/2019</v>
          </cell>
          <cell r="S290" t="str">
            <v>Cục trưởng cục cảnh sát</v>
          </cell>
          <cell r="T290" t="str">
            <v>700017663201</v>
          </cell>
          <cell r="U290" t="str">
            <v>High School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 t="str">
            <v>M1-1</v>
          </cell>
          <cell r="AB290" t="str">
            <v>M1-1</v>
          </cell>
          <cell r="AC290" t="str">
            <v>M1-1</v>
          </cell>
          <cell r="AD290">
            <v>44077</v>
          </cell>
        </row>
        <row r="291">
          <cell r="B291" t="str">
            <v>H2009005</v>
          </cell>
          <cell r="C291" t="str">
            <v>Operator/ Công nhân</v>
          </cell>
          <cell r="D291">
            <v>0</v>
          </cell>
          <cell r="E291" t="str">
            <v>LFEM Manufacturing/ Sản xuất LFEM</v>
          </cell>
          <cell r="F291">
            <v>0</v>
          </cell>
          <cell r="G291" t="str">
            <v>Nguyễn Thị Hòa</v>
          </cell>
          <cell r="H291" t="str">
            <v>Female</v>
          </cell>
          <cell r="I291">
            <v>32048</v>
          </cell>
          <cell r="J291" t="str">
            <v>Bắc Ninh</v>
          </cell>
          <cell r="K291" t="str">
            <v>Married</v>
          </cell>
          <cell r="L291" t="str">
            <v>Kinh</v>
          </cell>
          <cell r="M291" t="str">
            <v>Bính Hạ, Trang Hạ, Từ Sơn, Bắc Ninh</v>
          </cell>
          <cell r="N291" t="str">
            <v>0362090279</v>
          </cell>
          <cell r="O291" t="str">
            <v>0904692587</v>
          </cell>
          <cell r="P291" t="str">
            <v>chồng</v>
          </cell>
          <cell r="Q291" t="str">
            <v>027187003566</v>
          </cell>
          <cell r="R291">
            <v>44302</v>
          </cell>
          <cell r="S291" t="str">
            <v>Cục trưởng cục cảnh sát quản lý hành chính về trật tự xã hội</v>
          </cell>
          <cell r="T291" t="str">
            <v>700015530468</v>
          </cell>
          <cell r="U291" t="str">
            <v>High School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 t="str">
            <v>M1-1</v>
          </cell>
          <cell r="AB291" t="str">
            <v>M1-1</v>
          </cell>
          <cell r="AC291" t="str">
            <v>M1-1</v>
          </cell>
          <cell r="AD291">
            <v>44077</v>
          </cell>
        </row>
        <row r="292">
          <cell r="B292" t="str">
            <v>H2009007</v>
          </cell>
          <cell r="C292" t="str">
            <v>Operator/ Công nhân</v>
          </cell>
          <cell r="D292">
            <v>0</v>
          </cell>
          <cell r="E292" t="str">
            <v>LFEM Manufacturing/ Sản xuất LFEM</v>
          </cell>
          <cell r="F292">
            <v>0</v>
          </cell>
          <cell r="G292" t="str">
            <v>Thái Thị Huệ</v>
          </cell>
          <cell r="H292" t="str">
            <v>Female</v>
          </cell>
          <cell r="I292">
            <v>37413</v>
          </cell>
          <cell r="J292" t="str">
            <v>Nghệ An</v>
          </cell>
          <cell r="K292" t="str">
            <v>Single</v>
          </cell>
          <cell r="L292" t="str">
            <v>Kinh</v>
          </cell>
          <cell r="M292" t="str">
            <v>Trung Nam, Quang Thành, Yên Thành, Nghệ An</v>
          </cell>
          <cell r="N292" t="str">
            <v>0399236644</v>
          </cell>
          <cell r="O292" t="str">
            <v>0334750886</v>
          </cell>
          <cell r="P292" t="str">
            <v>mẹ</v>
          </cell>
          <cell r="Q292" t="str">
            <v>187945317</v>
          </cell>
          <cell r="R292" t="str">
            <v>28/10/2018</v>
          </cell>
          <cell r="S292" t="str">
            <v>Nghệ An</v>
          </cell>
          <cell r="T292" t="str">
            <v>700017663225</v>
          </cell>
          <cell r="U292" t="str">
            <v>High School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 t="str">
            <v>M1-1</v>
          </cell>
          <cell r="AB292" t="str">
            <v>M1-1</v>
          </cell>
          <cell r="AC292" t="str">
            <v>M1-1</v>
          </cell>
          <cell r="AD292">
            <v>44077</v>
          </cell>
        </row>
        <row r="293">
          <cell r="B293" t="str">
            <v>H2009010</v>
          </cell>
          <cell r="C293" t="str">
            <v>staff/ Nhân viên</v>
          </cell>
          <cell r="D293">
            <v>0</v>
          </cell>
          <cell r="E293" t="str">
            <v>WLP 1 Manufacturing/ Sản xuất WLP 1</v>
          </cell>
          <cell r="F293">
            <v>0</v>
          </cell>
          <cell r="G293" t="str">
            <v>Vũ Văn Anh</v>
          </cell>
          <cell r="H293" t="str">
            <v>Male</v>
          </cell>
          <cell r="I293">
            <v>32742</v>
          </cell>
          <cell r="J293" t="str">
            <v>Thanh Hóa</v>
          </cell>
          <cell r="K293" t="str">
            <v>Married</v>
          </cell>
          <cell r="L293" t="str">
            <v>Kinh</v>
          </cell>
          <cell r="M293" t="str">
            <v>Thôn 13, Ngọc Lĩnh, Tĩnh Gia, Thanh Hóa</v>
          </cell>
          <cell r="N293" t="str">
            <v>0345899789</v>
          </cell>
          <cell r="O293" t="str">
            <v>09831712</v>
          </cell>
          <cell r="P293" t="str">
            <v>Vợ</v>
          </cell>
          <cell r="Q293" t="str">
            <v>173024980</v>
          </cell>
          <cell r="R293" t="str">
            <v>18/11/2005</v>
          </cell>
          <cell r="S293" t="str">
            <v>Thanh Hóa</v>
          </cell>
          <cell r="T293" t="str">
            <v>700017663257</v>
          </cell>
          <cell r="U293" t="str">
            <v>ĐH công nghiệp Hà Nội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 t="str">
            <v>M4-4</v>
          </cell>
          <cell r="AB293" t="str">
            <v>M4-4</v>
          </cell>
          <cell r="AC293" t="str">
            <v>M4-4</v>
          </cell>
          <cell r="AD293">
            <v>44078</v>
          </cell>
        </row>
        <row r="294">
          <cell r="B294" t="str">
            <v>H2009011</v>
          </cell>
          <cell r="C294" t="str">
            <v>staff/ Nhân viên</v>
          </cell>
          <cell r="D294">
            <v>0</v>
          </cell>
          <cell r="E294" t="str">
            <v>WLP 1 Technology/ Kỹ thuật WLP 1</v>
          </cell>
          <cell r="F294">
            <v>0</v>
          </cell>
          <cell r="G294" t="str">
            <v>Chu Văn Quý</v>
          </cell>
          <cell r="H294" t="str">
            <v>Male</v>
          </cell>
          <cell r="I294">
            <v>34235</v>
          </cell>
          <cell r="J294" t="str">
            <v>Hà Nội</v>
          </cell>
          <cell r="K294" t="str">
            <v>Single</v>
          </cell>
          <cell r="L294" t="str">
            <v>Kinh</v>
          </cell>
          <cell r="M294" t="str">
            <v>Dục Tú 3, Dục Tú, Đông Anh, Hà Nội</v>
          </cell>
          <cell r="N294" t="str">
            <v>0389469993</v>
          </cell>
          <cell r="O294" t="str">
            <v>0968032493</v>
          </cell>
          <cell r="P294" t="str">
            <v>Bố đẻ</v>
          </cell>
          <cell r="Q294" t="str">
            <v>001093023281</v>
          </cell>
          <cell r="R294" t="str">
            <v>08/07/2019</v>
          </cell>
          <cell r="S294" t="str">
            <v>Hà Nội</v>
          </cell>
          <cell r="T294" t="str">
            <v>700017663264</v>
          </cell>
          <cell r="U294" t="str">
            <v>Viện ĐH Mở Hà Nội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 t="str">
            <v>M4-1</v>
          </cell>
          <cell r="AB294" t="str">
            <v>M4-1</v>
          </cell>
          <cell r="AC294" t="str">
            <v>M4-2</v>
          </cell>
          <cell r="AD294">
            <v>44081</v>
          </cell>
        </row>
        <row r="295">
          <cell r="B295" t="str">
            <v>H2009013</v>
          </cell>
          <cell r="C295" t="str">
            <v>staff/ Nhân viên</v>
          </cell>
          <cell r="D295">
            <v>0</v>
          </cell>
          <cell r="E295" t="str">
            <v>GOC</v>
          </cell>
          <cell r="F295" t="str">
            <v>Production Control</v>
          </cell>
          <cell r="G295" t="str">
            <v>Nguyễn Thị Hà</v>
          </cell>
          <cell r="H295" t="str">
            <v>Female</v>
          </cell>
          <cell r="I295">
            <v>31748</v>
          </cell>
          <cell r="J295" t="str">
            <v>Hưng Yên</v>
          </cell>
          <cell r="K295" t="str">
            <v>Married</v>
          </cell>
          <cell r="L295" t="str">
            <v>Kinh</v>
          </cell>
          <cell r="M295" t="str">
            <v>Ngô Xuyên, Như Quỳnh, Văn Lâm, Hưng Yên</v>
          </cell>
          <cell r="N295" t="str">
            <v>0987882575</v>
          </cell>
          <cell r="O295">
            <v>0</v>
          </cell>
          <cell r="P295">
            <v>0</v>
          </cell>
          <cell r="Q295" t="str">
            <v>033186003700</v>
          </cell>
          <cell r="R295" t="str">
            <v>24/04/2019</v>
          </cell>
          <cell r="S295" t="str">
            <v>Hưng Yên</v>
          </cell>
          <cell r="T295">
            <v>700017663289</v>
          </cell>
          <cell r="U295" t="str">
            <v>ĐH Kinh tế quốc dân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 t="str">
            <v>M5-4</v>
          </cell>
          <cell r="AB295" t="str">
            <v>M5-4</v>
          </cell>
          <cell r="AC295" t="str">
            <v>M5-4</v>
          </cell>
          <cell r="AD295">
            <v>44081</v>
          </cell>
        </row>
        <row r="296">
          <cell r="B296" t="str">
            <v>H2009016</v>
          </cell>
          <cell r="C296" t="str">
            <v>Operator/ Công nhân</v>
          </cell>
          <cell r="D296">
            <v>0</v>
          </cell>
          <cell r="E296" t="str">
            <v>LFEM Manufacturing/ Sản xuất LFEM</v>
          </cell>
          <cell r="F296">
            <v>0</v>
          </cell>
          <cell r="G296" t="str">
            <v>Ma Khánh Chiến</v>
          </cell>
          <cell r="H296" t="str">
            <v>Male</v>
          </cell>
          <cell r="I296">
            <v>32809</v>
          </cell>
          <cell r="J296" t="str">
            <v>Thái Nguyên</v>
          </cell>
          <cell r="K296" t="str">
            <v>Married</v>
          </cell>
          <cell r="L296" t="str">
            <v>Tày</v>
          </cell>
          <cell r="M296" t="str">
            <v>Nập, Bình Thành, Định Hóa, Thái Nguyên</v>
          </cell>
          <cell r="N296" t="str">
            <v>0976736172</v>
          </cell>
          <cell r="O296">
            <v>0</v>
          </cell>
          <cell r="P296">
            <v>0</v>
          </cell>
          <cell r="Q296" t="str">
            <v>091600254</v>
          </cell>
          <cell r="R296" t="str">
            <v>13/04/2006</v>
          </cell>
          <cell r="S296" t="str">
            <v>Thái Nguyên</v>
          </cell>
          <cell r="T296" t="str">
            <v>700017663645</v>
          </cell>
          <cell r="U296" t="str">
            <v>High School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 t="str">
            <v>M1-1</v>
          </cell>
          <cell r="AB296" t="str">
            <v>M1-1</v>
          </cell>
          <cell r="AC296" t="str">
            <v>M1-1</v>
          </cell>
          <cell r="AD296">
            <v>44081</v>
          </cell>
        </row>
        <row r="297">
          <cell r="B297" t="str">
            <v>H2009020</v>
          </cell>
          <cell r="C297" t="str">
            <v>Operator/ Công nhân</v>
          </cell>
          <cell r="D297">
            <v>0</v>
          </cell>
          <cell r="E297" t="str">
            <v>LFEM Manufacturing/ Sản xuất LFEM</v>
          </cell>
          <cell r="F297">
            <v>0</v>
          </cell>
          <cell r="G297" t="str">
            <v>Bùi Thị Nhàn</v>
          </cell>
          <cell r="H297" t="str">
            <v>Female</v>
          </cell>
          <cell r="I297">
            <v>33364</v>
          </cell>
          <cell r="J297" t="str">
            <v>Thanh Hóa</v>
          </cell>
          <cell r="K297" t="str">
            <v>Married</v>
          </cell>
          <cell r="L297" t="str">
            <v>Mường</v>
          </cell>
          <cell r="M297" t="str">
            <v>Nập, Bình Thành, Định Hóa, Thái Nguyên</v>
          </cell>
          <cell r="N297" t="str">
            <v>0978014670</v>
          </cell>
          <cell r="O297" t="str">
            <v>0976736172</v>
          </cell>
          <cell r="P297" t="str">
            <v>chồng</v>
          </cell>
          <cell r="Q297" t="str">
            <v>173493012</v>
          </cell>
          <cell r="R297" t="str">
            <v>04/04/2008</v>
          </cell>
          <cell r="S297" t="str">
            <v>Thanh Hóa</v>
          </cell>
          <cell r="T297" t="str">
            <v>700008098155</v>
          </cell>
          <cell r="U297" t="str">
            <v>High School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 t="str">
            <v>M1-1</v>
          </cell>
          <cell r="AB297" t="str">
            <v>M1-1</v>
          </cell>
          <cell r="AC297" t="str">
            <v>M1-1</v>
          </cell>
          <cell r="AD297">
            <v>44081</v>
          </cell>
        </row>
        <row r="298">
          <cell r="B298" t="str">
            <v>H2009022</v>
          </cell>
          <cell r="C298" t="str">
            <v>Operator/ Công nhân</v>
          </cell>
          <cell r="D298">
            <v>0</v>
          </cell>
          <cell r="E298" t="str">
            <v>Quality Control/ QL Chất lượng (FQC)</v>
          </cell>
          <cell r="F298">
            <v>0</v>
          </cell>
          <cell r="G298" t="str">
            <v>Lê Thị Thùy Dung</v>
          </cell>
          <cell r="H298" t="str">
            <v>Female</v>
          </cell>
          <cell r="I298">
            <v>36799</v>
          </cell>
          <cell r="J298" t="str">
            <v>Phú Thọ</v>
          </cell>
          <cell r="K298" t="str">
            <v>Married</v>
          </cell>
          <cell r="L298" t="str">
            <v>Kinh</v>
          </cell>
          <cell r="M298" t="str">
            <v>Âu cơ, Khu 7, Hạ Hòa, Hạ Hòa, Phú Thọ</v>
          </cell>
          <cell r="N298" t="str">
            <v>0339088350</v>
          </cell>
          <cell r="O298" t="str">
            <v>0977722165</v>
          </cell>
          <cell r="P298" t="str">
            <v>bố</v>
          </cell>
          <cell r="Q298" t="str">
            <v>132416768</v>
          </cell>
          <cell r="R298" t="str">
            <v>05/03/2018</v>
          </cell>
          <cell r="S298" t="str">
            <v>Phú Thọ</v>
          </cell>
          <cell r="T298" t="str">
            <v>700012562222</v>
          </cell>
          <cell r="U298" t="str">
            <v>High School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 t="str">
            <v>M1-1</v>
          </cell>
          <cell r="AB298" t="str">
            <v>M1-1</v>
          </cell>
          <cell r="AC298" t="str">
            <v>M1-1</v>
          </cell>
          <cell r="AD298">
            <v>44082</v>
          </cell>
        </row>
        <row r="299">
          <cell r="B299" t="str">
            <v>H2009024</v>
          </cell>
          <cell r="C299" t="str">
            <v>Operator/ Công nhân</v>
          </cell>
          <cell r="D299">
            <v>0</v>
          </cell>
          <cell r="E299" t="str">
            <v>CSP Manufacturing/ Sản xuất CSP</v>
          </cell>
          <cell r="F299" t="str">
            <v>CSP 2</v>
          </cell>
          <cell r="G299" t="str">
            <v>Trần Văn Tùng</v>
          </cell>
          <cell r="H299" t="str">
            <v>Male</v>
          </cell>
          <cell r="I299">
            <v>34917</v>
          </cell>
          <cell r="J299" t="str">
            <v>Ninh Bình</v>
          </cell>
          <cell r="K299" t="str">
            <v>Single</v>
          </cell>
          <cell r="L299" t="str">
            <v>Kinh</v>
          </cell>
          <cell r="M299" t="str">
            <v>Yên Thịnh, Yên Quang, Nho Quan, Ninh Bình</v>
          </cell>
          <cell r="N299" t="str">
            <v>0329311020</v>
          </cell>
          <cell r="O299" t="str">
            <v>0358148523</v>
          </cell>
          <cell r="P299" t="str">
            <v>mẹ</v>
          </cell>
          <cell r="Q299" t="str">
            <v>164559267</v>
          </cell>
          <cell r="R299" t="str">
            <v>15/03/2010</v>
          </cell>
          <cell r="S299" t="str">
            <v>Ninh Bình</v>
          </cell>
          <cell r="T299" t="str">
            <v>700017663353</v>
          </cell>
          <cell r="U299" t="str">
            <v>High School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 t="str">
            <v>M1-1</v>
          </cell>
          <cell r="AB299" t="str">
            <v>M1-1</v>
          </cell>
          <cell r="AC299" t="str">
            <v>M1-1</v>
          </cell>
          <cell r="AD299">
            <v>44082</v>
          </cell>
        </row>
        <row r="300">
          <cell r="B300" t="str">
            <v>H2009031</v>
          </cell>
          <cell r="C300" t="str">
            <v>Operator/ Công nhân</v>
          </cell>
          <cell r="D300">
            <v>0</v>
          </cell>
          <cell r="E300" t="str">
            <v>Quality Control/ QL Chất lượng (OQC)</v>
          </cell>
          <cell r="F300" t="str">
            <v>LFEM</v>
          </cell>
          <cell r="G300" t="str">
            <v>Trương Thị Hoa</v>
          </cell>
          <cell r="H300" t="str">
            <v>Female</v>
          </cell>
          <cell r="I300">
            <v>37037</v>
          </cell>
          <cell r="J300" t="str">
            <v>Thanh Hóa</v>
          </cell>
          <cell r="K300" t="str">
            <v>Single</v>
          </cell>
          <cell r="L300" t="str">
            <v>Mường</v>
          </cell>
          <cell r="M300" t="str">
            <v>Võ, Điền Lư, Bá Thước, Thanh Hoá</v>
          </cell>
          <cell r="N300" t="str">
            <v>0337026578</v>
          </cell>
          <cell r="O300" t="str">
            <v>0392429070</v>
          </cell>
          <cell r="P300" t="str">
            <v>bố</v>
          </cell>
          <cell r="Q300" t="str">
            <v>038301017209</v>
          </cell>
          <cell r="R300" t="str">
            <v>19/11/2018</v>
          </cell>
          <cell r="S300" t="str">
            <v>Cục trưởng cục cảnh sát</v>
          </cell>
          <cell r="T300" t="str">
            <v>700017811154</v>
          </cell>
          <cell r="U300" t="str">
            <v>High School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 t="str">
            <v>M1-1</v>
          </cell>
          <cell r="AB300" t="str">
            <v>M1-1</v>
          </cell>
          <cell r="AC300" t="str">
            <v>M1-1</v>
          </cell>
          <cell r="AD300">
            <v>44085</v>
          </cell>
        </row>
        <row r="301">
          <cell r="B301" t="str">
            <v>H2009033</v>
          </cell>
          <cell r="C301" t="str">
            <v>Staff/ Nhân viên</v>
          </cell>
          <cell r="D301">
            <v>0</v>
          </cell>
          <cell r="E301" t="str">
            <v>WLP 2 Technology/ Kỹ thuật WLP 2</v>
          </cell>
          <cell r="F301">
            <v>0</v>
          </cell>
          <cell r="G301" t="str">
            <v>Bùi Quang Dũng</v>
          </cell>
          <cell r="H301" t="str">
            <v>Male</v>
          </cell>
          <cell r="I301">
            <v>36073</v>
          </cell>
          <cell r="J301" t="str">
            <v>Bắc Giang</v>
          </cell>
          <cell r="K301" t="str">
            <v>Single</v>
          </cell>
          <cell r="L301" t="str">
            <v>Kinh</v>
          </cell>
          <cell r="M301" t="str">
            <v>Ba Mô, Ngọc Lý, Tân Yên, Bắc Giang</v>
          </cell>
          <cell r="N301" t="str">
            <v>0369691103</v>
          </cell>
          <cell r="O301">
            <v>0</v>
          </cell>
          <cell r="P301">
            <v>0</v>
          </cell>
          <cell r="Q301" t="str">
            <v>122261894</v>
          </cell>
          <cell r="R301" t="str">
            <v>12/06/2014</v>
          </cell>
          <cell r="S301" t="str">
            <v>Bắc Giang</v>
          </cell>
          <cell r="T301" t="str">
            <v>700017811179</v>
          </cell>
          <cell r="U301" t="str">
            <v>ĐH Kinh tế kỹ thuật công nghiệp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 t="str">
            <v>M3-1</v>
          </cell>
          <cell r="AB301" t="str">
            <v>M3-1</v>
          </cell>
          <cell r="AC301" t="str">
            <v>M3-2</v>
          </cell>
          <cell r="AD301">
            <v>44088</v>
          </cell>
        </row>
        <row r="302">
          <cell r="B302" t="str">
            <v>H2009035</v>
          </cell>
          <cell r="C302" t="str">
            <v>Operator/ Công nhân</v>
          </cell>
          <cell r="D302">
            <v>0</v>
          </cell>
          <cell r="E302" t="str">
            <v>CSP Manufacturing/ Sản xuất CSP</v>
          </cell>
          <cell r="F302" t="str">
            <v>CSP 1</v>
          </cell>
          <cell r="G302" t="str">
            <v>TrươngThị Hải</v>
          </cell>
          <cell r="H302" t="str">
            <v>Female</v>
          </cell>
          <cell r="I302">
            <v>37078</v>
          </cell>
          <cell r="J302" t="str">
            <v>Thanh Hóa</v>
          </cell>
          <cell r="K302" t="str">
            <v>Single</v>
          </cell>
          <cell r="L302" t="str">
            <v>Mường</v>
          </cell>
          <cell r="M302" t="str">
            <v>Thôn Võ, Điền Lư, Bá Thước, Thanh Hóa</v>
          </cell>
          <cell r="N302" t="str">
            <v>0334252917</v>
          </cell>
          <cell r="O302" t="str">
            <v>0354604597</v>
          </cell>
          <cell r="P302" t="str">
            <v>mẹ</v>
          </cell>
          <cell r="Q302" t="str">
            <v>038301017208</v>
          </cell>
          <cell r="R302" t="str">
            <v>19/11/2018</v>
          </cell>
          <cell r="S302" t="str">
            <v>Cục trưởng cục cảnh sát QLHC về trật tự xã hội</v>
          </cell>
          <cell r="T302" t="str">
            <v>700017811186</v>
          </cell>
          <cell r="U302" t="str">
            <v>High School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 t="str">
            <v>M1-1</v>
          </cell>
          <cell r="AB302" t="str">
            <v>M1-1</v>
          </cell>
          <cell r="AC302" t="str">
            <v>M1-1</v>
          </cell>
          <cell r="AD302">
            <v>44088</v>
          </cell>
        </row>
        <row r="303">
          <cell r="B303" t="str">
            <v>H2009043</v>
          </cell>
          <cell r="C303" t="str">
            <v>Operator/ Công nhân</v>
          </cell>
          <cell r="D303">
            <v>0</v>
          </cell>
          <cell r="E303" t="str">
            <v>SMT Manufacturing/ Sản xuất SMT</v>
          </cell>
          <cell r="F303">
            <v>0</v>
          </cell>
          <cell r="G303" t="str">
            <v>Hoàng Thị Yến</v>
          </cell>
          <cell r="H303" t="str">
            <v>Female</v>
          </cell>
          <cell r="I303">
            <v>35151</v>
          </cell>
          <cell r="J303" t="str">
            <v>Yên Bái</v>
          </cell>
          <cell r="K303" t="str">
            <v>Married</v>
          </cell>
          <cell r="L303" t="str">
            <v>Tày</v>
          </cell>
          <cell r="M303" t="str">
            <v>Át Thượng, Minh Xuân, Lục Yên, Yên Bái</v>
          </cell>
          <cell r="N303" t="str">
            <v>0972864844</v>
          </cell>
          <cell r="O303">
            <v>0</v>
          </cell>
          <cell r="P303">
            <v>0</v>
          </cell>
          <cell r="Q303" t="str">
            <v>061033032</v>
          </cell>
          <cell r="R303" t="str">
            <v>20/06/2012</v>
          </cell>
          <cell r="S303" t="str">
            <v>Yên Bái</v>
          </cell>
          <cell r="T303" t="str">
            <v>700017106945</v>
          </cell>
          <cell r="U303" t="str">
            <v>High School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 t="str">
            <v>M1-1</v>
          </cell>
          <cell r="AB303" t="str">
            <v>M1-1</v>
          </cell>
          <cell r="AC303" t="str">
            <v>M1-1</v>
          </cell>
          <cell r="AD303">
            <v>44095</v>
          </cell>
        </row>
        <row r="304">
          <cell r="B304" t="str">
            <v>H2009045</v>
          </cell>
          <cell r="C304" t="str">
            <v>Part Leader/ Trưởng nhóm</v>
          </cell>
          <cell r="D304" t="str">
            <v>01/05/2021</v>
          </cell>
          <cell r="E304" t="str">
            <v>Logistic/ XNK</v>
          </cell>
          <cell r="F304">
            <v>0</v>
          </cell>
          <cell r="G304" t="str">
            <v>Đinh Thị Hồng Hạnh</v>
          </cell>
          <cell r="H304" t="str">
            <v>Female</v>
          </cell>
          <cell r="I304">
            <v>29632</v>
          </cell>
          <cell r="J304" t="str">
            <v>Bắc Ninh</v>
          </cell>
          <cell r="K304" t="str">
            <v>Married</v>
          </cell>
          <cell r="L304" t="str">
            <v>Kinh</v>
          </cell>
          <cell r="M304" t="str">
            <v>Yên Mẫn, Kinh Bắc, TP Bắc Ninh, Bắc Ninh</v>
          </cell>
          <cell r="N304" t="str">
            <v>0987910257</v>
          </cell>
          <cell r="O304" t="str">
            <v>0363815169</v>
          </cell>
          <cell r="P304" t="str">
            <v>Chồng</v>
          </cell>
          <cell r="Q304" t="str">
            <v>125051851</v>
          </cell>
          <cell r="R304" t="str">
            <v>17/01/2007</v>
          </cell>
          <cell r="S304" t="str">
            <v>Bắc Ninh</v>
          </cell>
          <cell r="T304" t="str">
            <v>700004947928</v>
          </cell>
          <cell r="U304" t="str">
            <v>ĐH Ngoại thương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 t="str">
            <v>M6-1</v>
          </cell>
          <cell r="AB304" t="str">
            <v>M6-1</v>
          </cell>
          <cell r="AC304" t="str">
            <v>M6-2</v>
          </cell>
          <cell r="AD304">
            <v>44095</v>
          </cell>
        </row>
        <row r="305">
          <cell r="B305" t="str">
            <v>H2009047</v>
          </cell>
          <cell r="C305" t="str">
            <v>Supervisor/ Giám sát line</v>
          </cell>
          <cell r="D305" t="str">
            <v>01/05/2021</v>
          </cell>
          <cell r="E305" t="str">
            <v>CSP Manufacturing/ Sản xuất CSP</v>
          </cell>
          <cell r="F305" t="str">
            <v>CSP 2</v>
          </cell>
          <cell r="G305" t="str">
            <v>Phạm Thị Thu Trang</v>
          </cell>
          <cell r="H305" t="str">
            <v>Female</v>
          </cell>
          <cell r="I305">
            <v>31522</v>
          </cell>
          <cell r="J305" t="str">
            <v>Bắc Ninh</v>
          </cell>
          <cell r="K305" t="str">
            <v>Married</v>
          </cell>
          <cell r="L305" t="str">
            <v>Kinh</v>
          </cell>
          <cell r="M305" t="str">
            <v>Dương Húc, Đại Đồng, Tiên Du, Bắc Ninh</v>
          </cell>
          <cell r="N305" t="str">
            <v>0984408328</v>
          </cell>
          <cell r="O305" t="str">
            <v>0352105693</v>
          </cell>
          <cell r="P305" t="str">
            <v>Mẹ</v>
          </cell>
          <cell r="Q305" t="str">
            <v>024186002338</v>
          </cell>
          <cell r="R305" t="str">
            <v>12/06/2018</v>
          </cell>
          <cell r="S305" t="str">
            <v>Bắc Ninh</v>
          </cell>
          <cell r="T305" t="str">
            <v>700017811251</v>
          </cell>
          <cell r="U305" t="str">
            <v>ĐH Thành Đông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 t="str">
            <v>M4-4</v>
          </cell>
          <cell r="AB305" t="str">
            <v>M4-4</v>
          </cell>
          <cell r="AC305" t="str">
            <v>M4-4</v>
          </cell>
          <cell r="AD305">
            <v>44095</v>
          </cell>
        </row>
        <row r="306">
          <cell r="B306" t="str">
            <v>H2009048</v>
          </cell>
          <cell r="C306" t="str">
            <v>Staff/ Nhân viên</v>
          </cell>
          <cell r="D306">
            <v>0</v>
          </cell>
          <cell r="E306" t="str">
            <v>LFEM Technology/ Kỹ thuật LFEM</v>
          </cell>
          <cell r="F306">
            <v>0</v>
          </cell>
          <cell r="G306" t="str">
            <v>Nguyễn Văn Huy</v>
          </cell>
          <cell r="H306" t="str">
            <v>male</v>
          </cell>
          <cell r="I306">
            <v>36476</v>
          </cell>
          <cell r="J306" t="str">
            <v>Bắc Ninh</v>
          </cell>
          <cell r="K306" t="str">
            <v>Single</v>
          </cell>
          <cell r="L306" t="str">
            <v>Kinh</v>
          </cell>
          <cell r="M306" t="str">
            <v>Minh Khai, Đông Ngàn, Từ Sơn, Bắc Ninh</v>
          </cell>
          <cell r="N306" t="str">
            <v>0332610898</v>
          </cell>
          <cell r="O306" t="str">
            <v>0336231866</v>
          </cell>
          <cell r="P306" t="str">
            <v>Mẹ</v>
          </cell>
          <cell r="Q306" t="str">
            <v>125892889</v>
          </cell>
          <cell r="R306" t="str">
            <v>08/08/2016</v>
          </cell>
          <cell r="S306" t="str">
            <v>Bắc Ninh</v>
          </cell>
          <cell r="T306" t="str">
            <v>700017811268</v>
          </cell>
          <cell r="U306" t="str">
            <v>ĐH bách khoa Hà Nội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 t="str">
            <v>M3-1</v>
          </cell>
          <cell r="AB306" t="str">
            <v>M3-1</v>
          </cell>
          <cell r="AC306" t="str">
            <v>M3-2</v>
          </cell>
          <cell r="AD306">
            <v>44095</v>
          </cell>
        </row>
        <row r="307">
          <cell r="B307" t="str">
            <v>H2009049</v>
          </cell>
          <cell r="C307" t="str">
            <v>Supervisor/ Giám sát line</v>
          </cell>
          <cell r="D307" t="str">
            <v>01/05/2021</v>
          </cell>
          <cell r="E307" t="str">
            <v>CSP Manufacturing/ Sản xuất CSP</v>
          </cell>
          <cell r="F307" t="str">
            <v>CSP 2</v>
          </cell>
          <cell r="G307" t="str">
            <v>Hoàng Văn Tư</v>
          </cell>
          <cell r="H307" t="str">
            <v>male</v>
          </cell>
          <cell r="I307">
            <v>32698</v>
          </cell>
          <cell r="J307" t="str">
            <v>Lào Cai</v>
          </cell>
          <cell r="K307" t="str">
            <v>Married</v>
          </cell>
          <cell r="L307" t="str">
            <v>Mông</v>
          </cell>
          <cell r="M307" t="str">
            <v>Mom Đào, Thái Niên, Bảo Thắng, Lào Cai</v>
          </cell>
          <cell r="N307" t="str">
            <v>0964338791</v>
          </cell>
          <cell r="O307">
            <v>0</v>
          </cell>
          <cell r="P307">
            <v>0</v>
          </cell>
          <cell r="Q307" t="str">
            <v>063320607</v>
          </cell>
          <cell r="R307" t="str">
            <v>19/04/2017</v>
          </cell>
          <cell r="S307" t="str">
            <v>Lào Cai</v>
          </cell>
          <cell r="T307" t="str">
            <v>700008373822</v>
          </cell>
          <cell r="U307" t="str">
            <v>ĐH Thủy Lợi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 t="str">
            <v>M4-1</v>
          </cell>
          <cell r="AB307" t="str">
            <v>M4-1</v>
          </cell>
          <cell r="AC307" t="str">
            <v>M4-2</v>
          </cell>
          <cell r="AD307">
            <v>44095</v>
          </cell>
        </row>
        <row r="308">
          <cell r="B308" t="str">
            <v>H2009051</v>
          </cell>
          <cell r="C308" t="str">
            <v>Staff/ Nhân viên</v>
          </cell>
          <cell r="D308">
            <v>0</v>
          </cell>
          <cell r="E308" t="str">
            <v>WLP 2 Technology/ Kỹ thuật WLP 2</v>
          </cell>
          <cell r="F308" t="str">
            <v>Sample</v>
          </cell>
          <cell r="G308" t="str">
            <v>Nguyễn Thu Hương</v>
          </cell>
          <cell r="H308" t="str">
            <v>Female</v>
          </cell>
          <cell r="I308">
            <v>34604</v>
          </cell>
          <cell r="J308" t="str">
            <v>Nam Định</v>
          </cell>
          <cell r="K308" t="str">
            <v>Single</v>
          </cell>
          <cell r="L308" t="str">
            <v>Kinh</v>
          </cell>
          <cell r="M308" t="str">
            <v>Xóm 5, Hồng Thuận, Giao Thủy, Nam Định</v>
          </cell>
          <cell r="N308" t="str">
            <v>0385808759</v>
          </cell>
          <cell r="O308" t="str">
            <v>0397955595</v>
          </cell>
          <cell r="P308" t="str">
            <v>E gái</v>
          </cell>
          <cell r="Q308" t="str">
            <v>163314727</v>
          </cell>
          <cell r="R308" t="str">
            <v>28/01/2012</v>
          </cell>
          <cell r="S308" t="str">
            <v>Nam Định</v>
          </cell>
          <cell r="T308" t="str">
            <v>700017811282</v>
          </cell>
          <cell r="U308" t="str">
            <v>ĐH kinh tế kỹ thuật công nghiệp Hà Nội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 t="str">
            <v>T4-2</v>
          </cell>
          <cell r="AB308" t="str">
            <v>T4-2</v>
          </cell>
          <cell r="AC308" t="str">
            <v>T4-3</v>
          </cell>
          <cell r="AD308">
            <v>44098</v>
          </cell>
        </row>
        <row r="309">
          <cell r="B309" t="str">
            <v>H2009055</v>
          </cell>
          <cell r="C309" t="str">
            <v>Staff/ Nhân viên</v>
          </cell>
          <cell r="D309">
            <v>0</v>
          </cell>
          <cell r="E309" t="str">
            <v>CSP Technology/ Kỹ thuật CSP</v>
          </cell>
          <cell r="F309" t="str">
            <v>CSP 1</v>
          </cell>
          <cell r="G309" t="str">
            <v>Nguyễn Đăng Thắng</v>
          </cell>
          <cell r="H309" t="str">
            <v>Male</v>
          </cell>
          <cell r="I309">
            <v>34565</v>
          </cell>
          <cell r="J309" t="str">
            <v>Nghệ An</v>
          </cell>
          <cell r="K309" t="str">
            <v>Married</v>
          </cell>
          <cell r="L309" t="str">
            <v>Kinh</v>
          </cell>
          <cell r="M309" t="str">
            <v>15, Long Sơn, Anh Sơn, Nghệ An</v>
          </cell>
          <cell r="N309" t="str">
            <v>0376245624</v>
          </cell>
          <cell r="O309">
            <v>0</v>
          </cell>
          <cell r="P309">
            <v>0</v>
          </cell>
          <cell r="Q309" t="str">
            <v>187392644</v>
          </cell>
          <cell r="R309" t="str">
            <v>05/03/2013</v>
          </cell>
          <cell r="S309" t="str">
            <v>Nghệ An</v>
          </cell>
          <cell r="T309" t="str">
            <v>700017811318</v>
          </cell>
          <cell r="U309" t="str">
            <v>ĐH Sư phạm kỹ thuật Vinh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 t="str">
            <v>M4-2</v>
          </cell>
          <cell r="AB309" t="str">
            <v>M4-2</v>
          </cell>
          <cell r="AC309" t="str">
            <v>M4-3</v>
          </cell>
          <cell r="AD309">
            <v>44099</v>
          </cell>
        </row>
        <row r="310">
          <cell r="B310" t="str">
            <v>H2009057</v>
          </cell>
          <cell r="C310" t="str">
            <v>Operator/ Công nhân</v>
          </cell>
          <cell r="D310">
            <v>0</v>
          </cell>
          <cell r="E310" t="str">
            <v>Quality Control/ QL Chất lượng (PQC)</v>
          </cell>
          <cell r="F310">
            <v>0</v>
          </cell>
          <cell r="G310" t="str">
            <v>Quách Hiệp Công</v>
          </cell>
          <cell r="H310" t="str">
            <v>Male</v>
          </cell>
          <cell r="I310">
            <v>36825</v>
          </cell>
          <cell r="J310" t="str">
            <v>Bắc Ninh</v>
          </cell>
          <cell r="K310" t="str">
            <v>Single</v>
          </cell>
          <cell r="L310" t="str">
            <v>Kinh</v>
          </cell>
          <cell r="M310" t="str">
            <v>Đại Vi, Đại Đồng, Tiên Du, Bắc Ninh</v>
          </cell>
          <cell r="N310" t="str">
            <v>0977562951</v>
          </cell>
          <cell r="O310">
            <v>0</v>
          </cell>
          <cell r="P310">
            <v>0</v>
          </cell>
          <cell r="Q310" t="str">
            <v>125832951</v>
          </cell>
          <cell r="R310" t="str">
            <v>17/01/2015</v>
          </cell>
          <cell r="S310" t="str">
            <v>Bắc Ninh</v>
          </cell>
          <cell r="T310" t="str">
            <v>700017811332</v>
          </cell>
          <cell r="U310" t="str">
            <v>High School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 t="str">
            <v>M1-1</v>
          </cell>
          <cell r="AB310" t="str">
            <v>M1-1</v>
          </cell>
          <cell r="AC310" t="str">
            <v>M1-1</v>
          </cell>
          <cell r="AD310">
            <v>44102</v>
          </cell>
        </row>
        <row r="311">
          <cell r="B311" t="str">
            <v>H2010002</v>
          </cell>
          <cell r="C311" t="str">
            <v>Staff/ Nhân viên</v>
          </cell>
          <cell r="D311">
            <v>0</v>
          </cell>
          <cell r="E311" t="str">
            <v>CSP Technology/ Kỹ thuật CSP</v>
          </cell>
          <cell r="F311" t="str">
            <v>CSP 1</v>
          </cell>
          <cell r="G311" t="str">
            <v>Bùi Văn Chung</v>
          </cell>
          <cell r="H311" t="str">
            <v>Male</v>
          </cell>
          <cell r="I311">
            <v>33573</v>
          </cell>
          <cell r="J311" t="str">
            <v>Bắc Giang</v>
          </cell>
          <cell r="K311" t="str">
            <v>married</v>
          </cell>
          <cell r="L311" t="str">
            <v>Kinh</v>
          </cell>
          <cell r="M311" t="str">
            <v>Trại Tón, Việt Ngọc, Tân Yên, Bắc Giang</v>
          </cell>
          <cell r="N311" t="str">
            <v>0942523602</v>
          </cell>
          <cell r="O311">
            <v>0</v>
          </cell>
          <cell r="P311">
            <v>0</v>
          </cell>
          <cell r="Q311" t="str">
            <v>121861004</v>
          </cell>
          <cell r="R311" t="str">
            <v>10/01/2006</v>
          </cell>
          <cell r="S311" t="str">
            <v>Bắc Giang</v>
          </cell>
          <cell r="T311" t="str">
            <v>700017968903</v>
          </cell>
          <cell r="U311" t="str">
            <v>ĐH kỹ thuật công nghiệp Thái Nguyên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 t="str">
            <v>M4-2</v>
          </cell>
          <cell r="AB311" t="str">
            <v>M4-2</v>
          </cell>
          <cell r="AC311" t="str">
            <v>M4-3</v>
          </cell>
          <cell r="AD311">
            <v>44105</v>
          </cell>
        </row>
        <row r="312">
          <cell r="B312" t="str">
            <v>H2010004</v>
          </cell>
          <cell r="C312" t="str">
            <v>Staff/ Nhân viên</v>
          </cell>
          <cell r="D312">
            <v>0</v>
          </cell>
          <cell r="E312" t="str">
            <v>SMT Technology/ Kỹ thuật SMT</v>
          </cell>
          <cell r="F312">
            <v>0</v>
          </cell>
          <cell r="G312" t="str">
            <v>Dương Việt Phương</v>
          </cell>
          <cell r="H312" t="str">
            <v>Male</v>
          </cell>
          <cell r="I312">
            <v>35854</v>
          </cell>
          <cell r="J312" t="str">
            <v>Bắc Ninh</v>
          </cell>
          <cell r="K312" t="str">
            <v>Single</v>
          </cell>
          <cell r="L312" t="str">
            <v>Kinh</v>
          </cell>
          <cell r="M312" t="str">
            <v>Vân Khám, Hiên Vân, Tiên Du, Bắc Ninh</v>
          </cell>
          <cell r="N312" t="str">
            <v>0398779672</v>
          </cell>
          <cell r="O312">
            <v>0</v>
          </cell>
          <cell r="P312">
            <v>0</v>
          </cell>
          <cell r="Q312" t="str">
            <v>125800483</v>
          </cell>
          <cell r="R312" t="str">
            <v>16/10/2019</v>
          </cell>
          <cell r="S312" t="str">
            <v>Bắc Ninh</v>
          </cell>
          <cell r="T312" t="str">
            <v>700017968911</v>
          </cell>
          <cell r="U312" t="str">
            <v>ĐH kinh tế kỹ thuật công nghiệp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 t="str">
            <v>M3-1</v>
          </cell>
          <cell r="AB312" t="str">
            <v>M3-1</v>
          </cell>
          <cell r="AC312" t="str">
            <v>M3-2</v>
          </cell>
          <cell r="AD312">
            <v>44105</v>
          </cell>
        </row>
        <row r="313">
          <cell r="B313" t="str">
            <v>H2010005</v>
          </cell>
          <cell r="C313" t="str">
            <v>Operator/ Công nhân</v>
          </cell>
          <cell r="D313">
            <v>0</v>
          </cell>
          <cell r="E313" t="str">
            <v>CSP Manufacturing/ Sản xuất CSP</v>
          </cell>
          <cell r="F313" t="str">
            <v>CSP 2</v>
          </cell>
          <cell r="G313" t="str">
            <v>Hoàng Thị Duyên</v>
          </cell>
          <cell r="H313" t="str">
            <v>Female</v>
          </cell>
          <cell r="I313">
            <v>36143</v>
          </cell>
          <cell r="J313" t="str">
            <v>Tuyên Quang</v>
          </cell>
          <cell r="K313" t="str">
            <v>married</v>
          </cell>
          <cell r="L313" t="str">
            <v>Tày</v>
          </cell>
          <cell r="M313" t="str">
            <v>Nà Hu, Khuôn Hà, Lâm Bình, Tuyên Quang</v>
          </cell>
          <cell r="N313" t="str">
            <v>0349688095</v>
          </cell>
          <cell r="O313">
            <v>0</v>
          </cell>
          <cell r="P313">
            <v>0</v>
          </cell>
          <cell r="Q313" t="str">
            <v>071007934</v>
          </cell>
          <cell r="R313" t="str">
            <v>10/11/2015</v>
          </cell>
          <cell r="S313" t="str">
            <v>Tuyên Quang</v>
          </cell>
          <cell r="T313" t="str">
            <v>700008745169</v>
          </cell>
          <cell r="U313" t="str">
            <v>High School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 t="str">
            <v>M1-1</v>
          </cell>
          <cell r="AB313" t="str">
            <v>M1-1</v>
          </cell>
          <cell r="AC313" t="str">
            <v>M1-1</v>
          </cell>
          <cell r="AD313">
            <v>44105</v>
          </cell>
        </row>
        <row r="314">
          <cell r="B314" t="str">
            <v>H2010008</v>
          </cell>
          <cell r="C314" t="str">
            <v>Operator/ Công nhân</v>
          </cell>
          <cell r="D314">
            <v>0</v>
          </cell>
          <cell r="E314" t="str">
            <v>SMT Manufacturing/ Sản xuất SMT</v>
          </cell>
          <cell r="F314">
            <v>0</v>
          </cell>
          <cell r="G314" t="str">
            <v>Triệu Thị Phụng</v>
          </cell>
          <cell r="H314" t="str">
            <v>Female</v>
          </cell>
          <cell r="I314">
            <v>37280</v>
          </cell>
          <cell r="J314" t="str">
            <v>Lạng Sơn</v>
          </cell>
          <cell r="K314" t="str">
            <v>Single</v>
          </cell>
          <cell r="L314" t="str">
            <v>Nùng</v>
          </cell>
          <cell r="M314" t="str">
            <v>Thôn Ích Hữu, An Sơn, Văn Quan, Lạng Sơn</v>
          </cell>
          <cell r="N314" t="str">
            <v>0333045295</v>
          </cell>
          <cell r="O314">
            <v>976438600</v>
          </cell>
          <cell r="P314" t="str">
            <v>mẹ</v>
          </cell>
          <cell r="Q314" t="str">
            <v>020302007742</v>
          </cell>
          <cell r="R314">
            <v>44329</v>
          </cell>
          <cell r="S314" t="str">
            <v>Cục trưởng cục cảnh sát quản lý hành chính về trật tự xã hội</v>
          </cell>
          <cell r="T314" t="str">
            <v>700017968928</v>
          </cell>
          <cell r="U314" t="str">
            <v>High School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 t="str">
            <v>M1-1</v>
          </cell>
          <cell r="AB314" t="str">
            <v>M1-1</v>
          </cell>
          <cell r="AC314" t="str">
            <v>M1-1</v>
          </cell>
          <cell r="AD314">
            <v>44109</v>
          </cell>
        </row>
        <row r="315">
          <cell r="B315" t="str">
            <v>H2010009</v>
          </cell>
          <cell r="C315" t="str">
            <v>Operator/ Công nhân</v>
          </cell>
          <cell r="D315">
            <v>0</v>
          </cell>
          <cell r="E315" t="str">
            <v>SMT Manufacturing/ Sản xuất SMT</v>
          </cell>
          <cell r="F315">
            <v>0</v>
          </cell>
          <cell r="G315" t="str">
            <v>Triệu Thị Huế</v>
          </cell>
          <cell r="H315" t="str">
            <v>Female</v>
          </cell>
          <cell r="I315">
            <v>37443</v>
          </cell>
          <cell r="J315" t="str">
            <v>Lạng Sơn</v>
          </cell>
          <cell r="K315" t="str">
            <v>Single</v>
          </cell>
          <cell r="L315" t="str">
            <v>Nùng</v>
          </cell>
          <cell r="M315" t="str">
            <v>Quang Bí, An Sơn, Văn Quan, Lạng Sơn</v>
          </cell>
          <cell r="N315" t="str">
            <v>0912360223</v>
          </cell>
          <cell r="O315" t="str">
            <v>0342565273</v>
          </cell>
          <cell r="P315" t="str">
            <v>bố</v>
          </cell>
          <cell r="Q315" t="str">
            <v>082373881</v>
          </cell>
          <cell r="R315" t="str">
            <v>29/05/2018</v>
          </cell>
          <cell r="S315" t="str">
            <v>Lạng Sơn</v>
          </cell>
          <cell r="T315" t="str">
            <v>700017968935</v>
          </cell>
          <cell r="U315" t="str">
            <v>High School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 t="str">
            <v>M1-1</v>
          </cell>
          <cell r="AB315" t="str">
            <v>M1-1</v>
          </cell>
          <cell r="AC315" t="str">
            <v>M1-1</v>
          </cell>
          <cell r="AD315">
            <v>44109</v>
          </cell>
        </row>
        <row r="316">
          <cell r="B316" t="str">
            <v>H2010022</v>
          </cell>
          <cell r="C316" t="str">
            <v>Operator/ Công nhân</v>
          </cell>
          <cell r="D316">
            <v>0</v>
          </cell>
          <cell r="E316" t="str">
            <v>CSP Manufacturing/ Sản xuất CSP</v>
          </cell>
          <cell r="F316" t="str">
            <v>CSP 2</v>
          </cell>
          <cell r="G316" t="str">
            <v>Bùi Thị Niềm</v>
          </cell>
          <cell r="H316" t="str">
            <v>Female</v>
          </cell>
          <cell r="I316">
            <v>35249</v>
          </cell>
          <cell r="J316" t="str">
            <v>Hòa Bình</v>
          </cell>
          <cell r="K316" t="str">
            <v>Single</v>
          </cell>
          <cell r="L316" t="str">
            <v>Mường</v>
          </cell>
          <cell r="M316" t="str">
            <v>Búm 1, Ân Nghĩa, Lạc Sơn, Hòa Bình</v>
          </cell>
          <cell r="N316" t="str">
            <v>0963633199</v>
          </cell>
          <cell r="O316">
            <v>0</v>
          </cell>
          <cell r="P316">
            <v>0</v>
          </cell>
          <cell r="Q316" t="str">
            <v>113629418</v>
          </cell>
          <cell r="R316" t="str">
            <v>01/12/2011</v>
          </cell>
          <cell r="S316" t="str">
            <v>Hòa Bình</v>
          </cell>
          <cell r="T316" t="str">
            <v>700017969026</v>
          </cell>
          <cell r="U316" t="str">
            <v>High School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 t="str">
            <v>M1-1</v>
          </cell>
          <cell r="AB316" t="str">
            <v>M1-1</v>
          </cell>
          <cell r="AC316" t="str">
            <v>M1-1</v>
          </cell>
          <cell r="AD316">
            <v>44116</v>
          </cell>
        </row>
        <row r="317">
          <cell r="B317" t="str">
            <v>H2010025</v>
          </cell>
          <cell r="C317" t="str">
            <v>Staff/ Nhân viên</v>
          </cell>
          <cell r="D317">
            <v>0</v>
          </cell>
          <cell r="E317" t="str">
            <v>SMT Technology/ Kỹ thuật SMT</v>
          </cell>
          <cell r="F317">
            <v>0</v>
          </cell>
          <cell r="G317" t="str">
            <v>Nguyễn Anh Tú</v>
          </cell>
          <cell r="H317" t="str">
            <v>Male</v>
          </cell>
          <cell r="I317">
            <v>33585</v>
          </cell>
          <cell r="J317" t="str">
            <v>Bắc Ninh</v>
          </cell>
          <cell r="K317" t="str">
            <v>Married</v>
          </cell>
          <cell r="L317" t="str">
            <v>Kinh</v>
          </cell>
          <cell r="M317" t="str">
            <v>Hoài Thượng, Liên Bão, Tiên Du, Bắc Ninh</v>
          </cell>
          <cell r="N317" t="str">
            <v>0358097808</v>
          </cell>
          <cell r="O317" t="str">
            <v>0374132005</v>
          </cell>
          <cell r="P317" t="str">
            <v>Bố</v>
          </cell>
          <cell r="Q317" t="str">
            <v>125482321</v>
          </cell>
          <cell r="R317" t="str">
            <v>13/03/2009</v>
          </cell>
          <cell r="S317" t="str">
            <v>Bắc Ninh</v>
          </cell>
          <cell r="T317" t="str">
            <v>700017969041</v>
          </cell>
          <cell r="U317" t="str">
            <v>CĐ công nghiệp Hưng Yên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 t="str">
            <v>M4-3</v>
          </cell>
          <cell r="AB317" t="str">
            <v>M4-3</v>
          </cell>
          <cell r="AC317" t="str">
            <v>M4-4</v>
          </cell>
          <cell r="AD317">
            <v>44119</v>
          </cell>
        </row>
        <row r="318">
          <cell r="B318" t="str">
            <v>H2010028</v>
          </cell>
          <cell r="C318" t="str">
            <v>Operator/ Công nhân</v>
          </cell>
          <cell r="D318">
            <v>0</v>
          </cell>
          <cell r="E318" t="str">
            <v>Quality Control/ QL Chất lượng (OQC)</v>
          </cell>
          <cell r="F318" t="str">
            <v>CSP</v>
          </cell>
          <cell r="G318" t="str">
            <v>Nguyễn Thị Lan</v>
          </cell>
          <cell r="H318" t="str">
            <v>Female</v>
          </cell>
          <cell r="I318">
            <v>37001</v>
          </cell>
          <cell r="J318" t="str">
            <v>Nghệ An</v>
          </cell>
          <cell r="K318" t="str">
            <v>Single</v>
          </cell>
          <cell r="L318" t="str">
            <v>Kinh</v>
          </cell>
          <cell r="M318" t="str">
            <v>Gia Mỹ, Đô Thành, Yên Thành, Nghệ An</v>
          </cell>
          <cell r="N318" t="str">
            <v>0975292046</v>
          </cell>
          <cell r="O318" t="str">
            <v>0343456882</v>
          </cell>
          <cell r="P318" t="str">
            <v>bố</v>
          </cell>
          <cell r="Q318" t="str">
            <v>187943988</v>
          </cell>
          <cell r="R318" t="str">
            <v>08/10/2020</v>
          </cell>
          <cell r="S318" t="str">
            <v>Nghệ An</v>
          </cell>
          <cell r="T318" t="str">
            <v>700018038250</v>
          </cell>
          <cell r="U318" t="str">
            <v>High School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 t="str">
            <v>M1-1</v>
          </cell>
          <cell r="AB318" t="str">
            <v>M1-1</v>
          </cell>
          <cell r="AC318" t="str">
            <v>M1-1</v>
          </cell>
          <cell r="AD318">
            <v>44130</v>
          </cell>
        </row>
        <row r="319">
          <cell r="B319" t="str">
            <v>H2010031</v>
          </cell>
          <cell r="C319" t="str">
            <v>Staff/ Nhân viên</v>
          </cell>
          <cell r="D319">
            <v>0</v>
          </cell>
          <cell r="E319" t="str">
            <v>PI</v>
          </cell>
          <cell r="F319" t="str">
            <v xml:space="preserve">Network </v>
          </cell>
          <cell r="G319" t="str">
            <v>Phạm Đình Sỹ</v>
          </cell>
          <cell r="H319" t="str">
            <v>Male</v>
          </cell>
          <cell r="I319">
            <v>33838</v>
          </cell>
          <cell r="J319" t="str">
            <v>Bắc Ninh</v>
          </cell>
          <cell r="K319" t="str">
            <v>Married</v>
          </cell>
          <cell r="L319" t="str">
            <v>Kinh</v>
          </cell>
          <cell r="M319" t="str">
            <v>Mỹ Xuyên, Mỹ Hương, Lương Tài, Bắc Ninh</v>
          </cell>
          <cell r="N319" t="str">
            <v>0947617903</v>
          </cell>
          <cell r="O319">
            <v>0</v>
          </cell>
          <cell r="P319">
            <v>0</v>
          </cell>
          <cell r="Q319" t="str">
            <v>125463404</v>
          </cell>
          <cell r="R319" t="str">
            <v>13/04/2013</v>
          </cell>
          <cell r="S319" t="str">
            <v>Bắc Ninh</v>
          </cell>
          <cell r="T319" t="str">
            <v>700018038276</v>
          </cell>
          <cell r="U319" t="str">
            <v>ĐH kinh tế kỹ thuật công nghiệp Hà Nội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 t="str">
            <v>M4-3</v>
          </cell>
          <cell r="AB319" t="str">
            <v>M4-3</v>
          </cell>
          <cell r="AC319" t="str">
            <v>M4-4</v>
          </cell>
          <cell r="AD319">
            <v>44132</v>
          </cell>
        </row>
        <row r="320">
          <cell r="B320" t="str">
            <v>H2011001</v>
          </cell>
          <cell r="C320" t="str">
            <v>Operator/ Công nhân</v>
          </cell>
          <cell r="D320">
            <v>0</v>
          </cell>
          <cell r="E320" t="str">
            <v>CSP Manufacturing/ Sản xuất CSP</v>
          </cell>
          <cell r="F320" t="str">
            <v>CSP 2</v>
          </cell>
          <cell r="G320" t="str">
            <v>Đặng Thị Ẳn</v>
          </cell>
          <cell r="H320" t="str">
            <v>Female</v>
          </cell>
          <cell r="I320">
            <v>37465</v>
          </cell>
          <cell r="J320" t="str">
            <v>Hà Giang</v>
          </cell>
          <cell r="K320" t="str">
            <v>Single</v>
          </cell>
          <cell r="L320" t="str">
            <v>Dao</v>
          </cell>
          <cell r="M320" t="str">
            <v>Nà Khâu, Đường Hồng, Bắc Mê, Hà Giang</v>
          </cell>
          <cell r="N320" t="str">
            <v>0918419480</v>
          </cell>
          <cell r="O320" t="str">
            <v/>
          </cell>
          <cell r="P320">
            <v>0</v>
          </cell>
          <cell r="Q320" t="str">
            <v>073590491</v>
          </cell>
          <cell r="R320" t="str">
            <v>16/01/2020</v>
          </cell>
          <cell r="S320" t="str">
            <v>Hà Giang</v>
          </cell>
          <cell r="T320" t="str">
            <v>700018150115</v>
          </cell>
          <cell r="U320" t="str">
            <v>High School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 t="str">
            <v>M1-1</v>
          </cell>
          <cell r="AB320" t="str">
            <v>M1-1</v>
          </cell>
          <cell r="AC320" t="str">
            <v>M1-1</v>
          </cell>
          <cell r="AD320">
            <v>44137</v>
          </cell>
        </row>
        <row r="321">
          <cell r="B321" t="str">
            <v>H2011002</v>
          </cell>
          <cell r="C321" t="str">
            <v>Operator/ Công nhân</v>
          </cell>
          <cell r="D321">
            <v>0</v>
          </cell>
          <cell r="E321" t="str">
            <v>CSP Manufacturing/ Sản xuất CSP</v>
          </cell>
          <cell r="F321" t="str">
            <v>CSP 2</v>
          </cell>
          <cell r="G321" t="str">
            <v>Đặng Thị Nẻo</v>
          </cell>
          <cell r="H321" t="str">
            <v>Female</v>
          </cell>
          <cell r="I321">
            <v>36743</v>
          </cell>
          <cell r="J321" t="str">
            <v>Hà Giang</v>
          </cell>
          <cell r="K321" t="str">
            <v>Single</v>
          </cell>
          <cell r="L321" t="str">
            <v>Dao</v>
          </cell>
          <cell r="M321" t="str">
            <v>Nà Khâu, Đường Hồng, Bắc Mê, Hà Giang</v>
          </cell>
          <cell r="N321" t="str">
            <v>0914408963</v>
          </cell>
          <cell r="O321" t="str">
            <v>0823117764</v>
          </cell>
          <cell r="P321" t="str">
            <v>bố</v>
          </cell>
          <cell r="Q321" t="str">
            <v>073544659</v>
          </cell>
          <cell r="R321" t="str">
            <v>07/03/2018</v>
          </cell>
          <cell r="S321" t="str">
            <v>Hà Giang</v>
          </cell>
          <cell r="T321" t="str">
            <v>700018150122</v>
          </cell>
          <cell r="U321" t="str">
            <v>High School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 t="str">
            <v>M1-1</v>
          </cell>
          <cell r="AB321" t="str">
            <v>M1-1</v>
          </cell>
          <cell r="AC321" t="str">
            <v>M1-1</v>
          </cell>
          <cell r="AD321">
            <v>44137</v>
          </cell>
        </row>
        <row r="322">
          <cell r="B322" t="str">
            <v>H2011005</v>
          </cell>
          <cell r="C322" t="str">
            <v>Operator/ Công nhân</v>
          </cell>
          <cell r="D322">
            <v>0</v>
          </cell>
          <cell r="E322" t="str">
            <v>CSP Manufacturing/ Sản xuất CSP</v>
          </cell>
          <cell r="F322" t="str">
            <v>CSP 1</v>
          </cell>
          <cell r="G322" t="str">
            <v>Phạm Thị Thùy</v>
          </cell>
          <cell r="H322" t="str">
            <v>Female</v>
          </cell>
          <cell r="I322">
            <v>35376</v>
          </cell>
          <cell r="J322" t="str">
            <v>Nghệ An</v>
          </cell>
          <cell r="K322" t="str">
            <v>Single</v>
          </cell>
          <cell r="L322" t="str">
            <v>Kinh</v>
          </cell>
          <cell r="M322" t="str">
            <v>Xuân Hương, Hương Sơn, Tân Kỳ, Nghệ An</v>
          </cell>
          <cell r="N322" t="str">
            <v>0385131785</v>
          </cell>
          <cell r="O322" t="str">
            <v>0382573310</v>
          </cell>
          <cell r="P322" t="str">
            <v>bố</v>
          </cell>
          <cell r="Q322" t="str">
            <v>187466668</v>
          </cell>
          <cell r="R322" t="str">
            <v>02/03/2020</v>
          </cell>
          <cell r="S322" t="str">
            <v>Nghệ An</v>
          </cell>
          <cell r="T322" t="str">
            <v>700018150453</v>
          </cell>
          <cell r="U322" t="str">
            <v>High School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 t="str">
            <v>M1-1</v>
          </cell>
          <cell r="AB322" t="str">
            <v>M1-1</v>
          </cell>
          <cell r="AC322" t="str">
            <v>M1-1</v>
          </cell>
          <cell r="AD322">
            <v>44137</v>
          </cell>
        </row>
        <row r="323">
          <cell r="B323" t="str">
            <v>H2011009</v>
          </cell>
          <cell r="C323" t="str">
            <v>Operator/ Công nhân</v>
          </cell>
          <cell r="D323">
            <v>0</v>
          </cell>
          <cell r="E323" t="str">
            <v>CSP Manufacturing/ Sản xuất CSP</v>
          </cell>
          <cell r="F323" t="str">
            <v>CSP 1</v>
          </cell>
          <cell r="G323" t="str">
            <v>Lăng Thị Sắm</v>
          </cell>
          <cell r="H323" t="str">
            <v>Female</v>
          </cell>
          <cell r="I323">
            <v>36645</v>
          </cell>
          <cell r="J323" t="str">
            <v>Lạng Sơn</v>
          </cell>
          <cell r="K323" t="str">
            <v>Single</v>
          </cell>
          <cell r="L323" t="str">
            <v>Nùng</v>
          </cell>
          <cell r="M323" t="str">
            <v>Nà Ngùa, Hồng Thái, Bình Gia, Lạng Sơn</v>
          </cell>
          <cell r="N323" t="str">
            <v>0975835344</v>
          </cell>
          <cell r="O323" t="str">
            <v>0369465582</v>
          </cell>
          <cell r="P323" t="str">
            <v>bố</v>
          </cell>
          <cell r="Q323" t="str">
            <v>082357400</v>
          </cell>
          <cell r="R323" t="str">
            <v>04/01/2017</v>
          </cell>
          <cell r="S323" t="str">
            <v>Lạng Sơn</v>
          </cell>
          <cell r="T323" t="str">
            <v>700018150179</v>
          </cell>
          <cell r="U323" t="str">
            <v>High School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 t="str">
            <v>M1-1</v>
          </cell>
          <cell r="AB323" t="str">
            <v>M1-1</v>
          </cell>
          <cell r="AC323" t="str">
            <v>M1-1</v>
          </cell>
          <cell r="AD323">
            <v>44137</v>
          </cell>
        </row>
        <row r="324">
          <cell r="B324" t="str">
            <v>H2011010</v>
          </cell>
          <cell r="C324" t="str">
            <v>Operator/ Công nhân</v>
          </cell>
          <cell r="D324">
            <v>0</v>
          </cell>
          <cell r="E324" t="str">
            <v>CSP Manufacturing/ Sản xuất CSP</v>
          </cell>
          <cell r="F324" t="str">
            <v>CSP 1</v>
          </cell>
          <cell r="G324" t="str">
            <v>Phạm Thị Hoài Thương</v>
          </cell>
          <cell r="H324" t="str">
            <v>Female</v>
          </cell>
          <cell r="I324">
            <v>37034</v>
          </cell>
          <cell r="J324" t="str">
            <v>Thanh Hóa</v>
          </cell>
          <cell r="K324" t="str">
            <v>Single</v>
          </cell>
          <cell r="L324" t="str">
            <v>Mường</v>
          </cell>
          <cell r="M324" t="str">
            <v>Thạch Minh, Cẩm Liên, Cẩm Thủy, Thanh Hóa</v>
          </cell>
          <cell r="N324" t="str">
            <v>0356107309</v>
          </cell>
          <cell r="O324" t="str">
            <v>0975954674</v>
          </cell>
          <cell r="P324" t="str">
            <v>mẹ</v>
          </cell>
          <cell r="Q324" t="str">
            <v>038301016532</v>
          </cell>
          <cell r="R324" t="str">
            <v>31/10/2018</v>
          </cell>
          <cell r="S324">
            <v>0</v>
          </cell>
          <cell r="T324" t="str">
            <v>700015784178</v>
          </cell>
          <cell r="U324" t="str">
            <v>High School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 t="str">
            <v>M1-1</v>
          </cell>
          <cell r="AB324" t="str">
            <v>M1-1</v>
          </cell>
          <cell r="AC324" t="str">
            <v>M1-1</v>
          </cell>
          <cell r="AD324">
            <v>44137</v>
          </cell>
        </row>
        <row r="325">
          <cell r="B325" t="str">
            <v>H2011013</v>
          </cell>
          <cell r="C325" t="str">
            <v>Operator/ Công nhân</v>
          </cell>
          <cell r="D325">
            <v>0</v>
          </cell>
          <cell r="E325" t="str">
            <v>WLP 1 Manufacturing/ Sản xuất WLP 1</v>
          </cell>
          <cell r="F325">
            <v>0</v>
          </cell>
          <cell r="G325" t="str">
            <v>Hoàng Văn Đông</v>
          </cell>
          <cell r="H325" t="str">
            <v>Male</v>
          </cell>
          <cell r="I325">
            <v>36168</v>
          </cell>
          <cell r="J325" t="str">
            <v>Tuyên Quang</v>
          </cell>
          <cell r="K325" t="str">
            <v>Single</v>
          </cell>
          <cell r="L325" t="str">
            <v>Nùng</v>
          </cell>
          <cell r="M325" t="str">
            <v>Tân Tiến, Lương Thiện, Sơn Dương, Tuyên Quang</v>
          </cell>
          <cell r="N325" t="str">
            <v>0334802992</v>
          </cell>
          <cell r="O325" t="str">
            <v/>
          </cell>
          <cell r="P325">
            <v>0</v>
          </cell>
          <cell r="Q325" t="str">
            <v>071079244</v>
          </cell>
          <cell r="R325" t="str">
            <v>26/11/2016</v>
          </cell>
          <cell r="S325" t="str">
            <v>Tuyên Quang</v>
          </cell>
          <cell r="T325" t="str">
            <v>700018150186</v>
          </cell>
          <cell r="U325" t="str">
            <v>High School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 t="str">
            <v>M1-1</v>
          </cell>
          <cell r="AB325" t="str">
            <v>M1-1</v>
          </cell>
          <cell r="AC325" t="str">
            <v>M1-1</v>
          </cell>
          <cell r="AD325">
            <v>44137</v>
          </cell>
        </row>
        <row r="326">
          <cell r="B326" t="str">
            <v>H2011014</v>
          </cell>
          <cell r="C326" t="str">
            <v>Operator/ Công nhân</v>
          </cell>
          <cell r="D326">
            <v>0</v>
          </cell>
          <cell r="E326" t="str">
            <v>CSP Manufacturing/ Sản xuất CSP</v>
          </cell>
          <cell r="F326" t="str">
            <v>CSP 2</v>
          </cell>
          <cell r="G326" t="str">
            <v>Quan Việt Minh</v>
          </cell>
          <cell r="H326" t="str">
            <v>Male</v>
          </cell>
          <cell r="I326">
            <v>37023</v>
          </cell>
          <cell r="J326" t="str">
            <v>Tuyên Quang</v>
          </cell>
          <cell r="K326" t="str">
            <v>Single</v>
          </cell>
          <cell r="L326" t="str">
            <v>Tày</v>
          </cell>
          <cell r="M326" t="str">
            <v>Nà Kẹm, Khuôn Hà, Lâm Bình, Tuyên Quang</v>
          </cell>
          <cell r="N326" t="str">
            <v>0336524842</v>
          </cell>
          <cell r="O326" t="str">
            <v>0964316814</v>
          </cell>
          <cell r="P326" t="str">
            <v>mẹ</v>
          </cell>
          <cell r="Q326" t="str">
            <v>071082405</v>
          </cell>
          <cell r="R326" t="str">
            <v>19/02/2017</v>
          </cell>
          <cell r="S326" t="str">
            <v>Tuyên Quang</v>
          </cell>
          <cell r="T326" t="str">
            <v>700018150193</v>
          </cell>
          <cell r="U326" t="str">
            <v>High School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 t="str">
            <v>M1-1</v>
          </cell>
          <cell r="AB326" t="str">
            <v>M1-1</v>
          </cell>
          <cell r="AC326" t="str">
            <v>M1-1</v>
          </cell>
          <cell r="AD326">
            <v>44137</v>
          </cell>
        </row>
        <row r="327">
          <cell r="B327" t="str">
            <v>H2011017</v>
          </cell>
          <cell r="C327" t="str">
            <v>Operator/ Công nhân</v>
          </cell>
          <cell r="D327">
            <v>0</v>
          </cell>
          <cell r="E327" t="str">
            <v>CSP Manufacturing/ Sản xuất CSP</v>
          </cell>
          <cell r="F327" t="str">
            <v>CSP 1</v>
          </cell>
          <cell r="G327" t="str">
            <v>Hoàng Lâm Viên</v>
          </cell>
          <cell r="H327" t="str">
            <v>Male</v>
          </cell>
          <cell r="I327">
            <v>35067</v>
          </cell>
          <cell r="J327" t="str">
            <v>Yên Bái</v>
          </cell>
          <cell r="K327" t="str">
            <v>married</v>
          </cell>
          <cell r="L327" t="str">
            <v>Tày</v>
          </cell>
          <cell r="M327" t="str">
            <v>Át Thượng, Minh Xuân, Lục Yên, Yên Bái</v>
          </cell>
          <cell r="N327" t="str">
            <v>0374280892</v>
          </cell>
          <cell r="O327" t="str">
            <v>0972864844</v>
          </cell>
          <cell r="P327" t="str">
            <v>vợ</v>
          </cell>
          <cell r="Q327" t="str">
            <v>061038896</v>
          </cell>
          <cell r="R327" t="str">
            <v>30/07/2019</v>
          </cell>
          <cell r="S327" t="str">
            <v>Yên Bái</v>
          </cell>
          <cell r="T327" t="str">
            <v>700018150229</v>
          </cell>
          <cell r="U327" t="str">
            <v>High School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 t="str">
            <v>M1-1</v>
          </cell>
          <cell r="AB327" t="str">
            <v>M1-1</v>
          </cell>
          <cell r="AC327" t="str">
            <v>M1-1</v>
          </cell>
          <cell r="AD327">
            <v>44137</v>
          </cell>
        </row>
        <row r="328">
          <cell r="B328" t="str">
            <v>H2011021</v>
          </cell>
          <cell r="C328" t="str">
            <v>Staff/ Nhân viên</v>
          </cell>
          <cell r="D328">
            <v>0</v>
          </cell>
          <cell r="E328" t="str">
            <v>CSP Technology/ Kỹ thuật CSP</v>
          </cell>
          <cell r="F328" t="str">
            <v>CSP 1</v>
          </cell>
          <cell r="G328" t="str">
            <v>Dương Nhân Nghĩa</v>
          </cell>
          <cell r="H328" t="str">
            <v>Male</v>
          </cell>
          <cell r="I328">
            <v>34978</v>
          </cell>
          <cell r="J328" t="str">
            <v>Bắc Ninh</v>
          </cell>
          <cell r="K328" t="str">
            <v>Single</v>
          </cell>
          <cell r="L328" t="str">
            <v>Kinh</v>
          </cell>
          <cell r="M328" t="str">
            <v>Tiền Ngoài, Khắc Niệm, TP Bắc Ninh, Bắc Ninh</v>
          </cell>
          <cell r="N328" t="str">
            <v>0972356195</v>
          </cell>
          <cell r="O328" t="str">
            <v>0987937862</v>
          </cell>
          <cell r="P328" t="str">
            <v>Bố</v>
          </cell>
          <cell r="Q328" t="str">
            <v>125560729</v>
          </cell>
          <cell r="R328" t="str">
            <v>03/01/2018</v>
          </cell>
          <cell r="S328" t="str">
            <v>Bắc Ninh</v>
          </cell>
          <cell r="T328" t="str">
            <v>700018150268</v>
          </cell>
          <cell r="U328" t="str">
            <v>CĐ cơ điện và xây dựng Bắc Ninh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 t="str">
            <v>M3-3</v>
          </cell>
          <cell r="AB328" t="str">
            <v>M3-3</v>
          </cell>
          <cell r="AC328" t="str">
            <v>M3-3</v>
          </cell>
          <cell r="AD328">
            <v>44144</v>
          </cell>
        </row>
        <row r="329">
          <cell r="B329" t="str">
            <v>H2011023</v>
          </cell>
          <cell r="C329" t="str">
            <v>Staff/ Nhân viên</v>
          </cell>
          <cell r="D329">
            <v>0</v>
          </cell>
          <cell r="E329" t="str">
            <v>CSP Technology/ Kỹ thuật CSP</v>
          </cell>
          <cell r="F329" t="str">
            <v>CSP 1</v>
          </cell>
          <cell r="G329" t="str">
            <v>Đỗ Trung Kiên</v>
          </cell>
          <cell r="H329" t="str">
            <v>Male</v>
          </cell>
          <cell r="I329">
            <v>35745</v>
          </cell>
          <cell r="J329" t="str">
            <v>Hà Nội</v>
          </cell>
          <cell r="K329" t="str">
            <v>Single</v>
          </cell>
          <cell r="L329" t="str">
            <v>Kinh</v>
          </cell>
          <cell r="M329" t="str">
            <v>Giao Tác, Liên Hà, Đông Anh, Hà Nội</v>
          </cell>
          <cell r="N329" t="str">
            <v>0353889158</v>
          </cell>
          <cell r="O329" t="str">
            <v>0986546215</v>
          </cell>
          <cell r="P329" t="str">
            <v>Mẹ</v>
          </cell>
          <cell r="Q329" t="str">
            <v>013543014</v>
          </cell>
          <cell r="R329" t="str">
            <v>15/05/2012</v>
          </cell>
          <cell r="S329" t="str">
            <v>Hà Nội</v>
          </cell>
          <cell r="T329" t="str">
            <v>700018150282</v>
          </cell>
          <cell r="U329" t="str">
            <v>HV Công nghệ bưu chính viễn thông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 t="str">
            <v>M3-1</v>
          </cell>
          <cell r="AB329" t="str">
            <v>M3-1</v>
          </cell>
          <cell r="AC329" t="str">
            <v>M3-2</v>
          </cell>
          <cell r="AD329">
            <v>44144</v>
          </cell>
        </row>
        <row r="330">
          <cell r="B330" t="str">
            <v>H2011024</v>
          </cell>
          <cell r="C330" t="str">
            <v>Staff/ Nhân viên</v>
          </cell>
          <cell r="D330">
            <v>0</v>
          </cell>
          <cell r="E330" t="str">
            <v>CSP Technology/ Kỹ thuật CSP</v>
          </cell>
          <cell r="F330" t="str">
            <v>CSP 1</v>
          </cell>
          <cell r="G330" t="str">
            <v>Bùi Công Hiệp</v>
          </cell>
          <cell r="H330" t="str">
            <v>Male</v>
          </cell>
          <cell r="I330">
            <v>35509</v>
          </cell>
          <cell r="J330" t="str">
            <v>Bắc Ninh</v>
          </cell>
          <cell r="K330" t="str">
            <v>Single</v>
          </cell>
          <cell r="L330" t="str">
            <v>Kinh</v>
          </cell>
          <cell r="M330" t="str">
            <v>Lương, Tri Phương, Tiên Du, Bắc Ninh</v>
          </cell>
          <cell r="N330" t="str">
            <v>0382583590</v>
          </cell>
          <cell r="O330" t="str">
            <v>0366466230</v>
          </cell>
          <cell r="P330" t="str">
            <v>Bố</v>
          </cell>
          <cell r="Q330" t="str">
            <v>125678380</v>
          </cell>
          <cell r="R330" t="str">
            <v>14/03/2012</v>
          </cell>
          <cell r="S330" t="str">
            <v>Bắc Ninh</v>
          </cell>
          <cell r="T330" t="str">
            <v>700018150290</v>
          </cell>
          <cell r="U330" t="str">
            <v>ĐH sư phạm kỹ thuật Hưng Yên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 t="str">
            <v>M3-2</v>
          </cell>
          <cell r="AB330" t="str">
            <v>M3-2</v>
          </cell>
          <cell r="AC330" t="str">
            <v>M3-3</v>
          </cell>
          <cell r="AD330">
            <v>44144</v>
          </cell>
        </row>
        <row r="331">
          <cell r="B331" t="str">
            <v>H2011025</v>
          </cell>
          <cell r="C331" t="str">
            <v>Staff/ Nhân viên</v>
          </cell>
          <cell r="D331">
            <v>0</v>
          </cell>
          <cell r="E331" t="str">
            <v>CSP Technology/ Kỹ thuật CSP</v>
          </cell>
          <cell r="F331" t="str">
            <v>CSP 2</v>
          </cell>
          <cell r="G331" t="str">
            <v>Nguyễn Văn Tấn</v>
          </cell>
          <cell r="H331" t="str">
            <v>Male</v>
          </cell>
          <cell r="I331">
            <v>34661</v>
          </cell>
          <cell r="J331" t="str">
            <v>Bắc Ninh</v>
          </cell>
          <cell r="K331" t="str">
            <v>married</v>
          </cell>
          <cell r="L331" t="str">
            <v>Kinh</v>
          </cell>
          <cell r="M331" t="str">
            <v>Tiền Trong, Khắc Niệm, TP Bắc Ninh, Bắc Ninh</v>
          </cell>
          <cell r="N331" t="str">
            <v>0965994322</v>
          </cell>
          <cell r="O331" t="str">
            <v>0972022903</v>
          </cell>
          <cell r="P331" t="str">
            <v>Vợ</v>
          </cell>
          <cell r="Q331" t="str">
            <v>125526103</v>
          </cell>
          <cell r="R331" t="str">
            <v>05/08/2009</v>
          </cell>
          <cell r="S331" t="str">
            <v>Bắc Ninh</v>
          </cell>
          <cell r="T331" t="str">
            <v>700018150301</v>
          </cell>
          <cell r="U331" t="str">
            <v>ĐH Sư Phạm Hà Nội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 t="str">
            <v>M4-1</v>
          </cell>
          <cell r="AB331" t="str">
            <v>M4-1</v>
          </cell>
          <cell r="AC331" t="str">
            <v>M4-2</v>
          </cell>
          <cell r="AD331">
            <v>44144</v>
          </cell>
        </row>
        <row r="332">
          <cell r="B332" t="str">
            <v>H2011026</v>
          </cell>
          <cell r="C332" t="str">
            <v>Staff/ Nhân viên</v>
          </cell>
          <cell r="D332">
            <v>0</v>
          </cell>
          <cell r="E332" t="str">
            <v>GOC</v>
          </cell>
          <cell r="F332" t="str">
            <v>Sales</v>
          </cell>
          <cell r="G332" t="str">
            <v>Trần Thị Quỳnh Nga</v>
          </cell>
          <cell r="H332" t="str">
            <v>Female</v>
          </cell>
          <cell r="I332">
            <v>35861</v>
          </cell>
          <cell r="J332" t="str">
            <v>Bắc Ninh</v>
          </cell>
          <cell r="K332" t="str">
            <v>Single</v>
          </cell>
          <cell r="L332" t="str">
            <v>Kinh</v>
          </cell>
          <cell r="M332" t="str">
            <v>Phố Hạ, Đình Bảng, Từ Sơn, Bắc Ninh</v>
          </cell>
          <cell r="N332" t="str">
            <v>0359788666</v>
          </cell>
          <cell r="O332">
            <v>0</v>
          </cell>
          <cell r="P332">
            <v>0</v>
          </cell>
          <cell r="Q332" t="str">
            <v>125826899</v>
          </cell>
          <cell r="R332" t="str">
            <v>31/10/2014</v>
          </cell>
          <cell r="S332" t="str">
            <v>Bắc Ninh</v>
          </cell>
          <cell r="T332" t="str">
            <v>700018150318</v>
          </cell>
          <cell r="U332" t="str">
            <v>ĐH Công Đoàn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 t="str">
            <v>M3-1</v>
          </cell>
          <cell r="AB332" t="str">
            <v>M3-1</v>
          </cell>
          <cell r="AC332" t="str">
            <v>M3-2</v>
          </cell>
          <cell r="AD332">
            <v>44144</v>
          </cell>
        </row>
        <row r="333">
          <cell r="B333" t="str">
            <v>H2011028</v>
          </cell>
          <cell r="C333" t="str">
            <v>Operator/ Công nhân</v>
          </cell>
          <cell r="D333">
            <v>0</v>
          </cell>
          <cell r="E333" t="str">
            <v>Quality Control/ QL Chất lượng (FQC)</v>
          </cell>
          <cell r="F333">
            <v>0</v>
          </cell>
          <cell r="G333" t="str">
            <v>Quan Thị Thơm</v>
          </cell>
          <cell r="H333" t="str">
            <v>Female</v>
          </cell>
          <cell r="I333">
            <v>35938</v>
          </cell>
          <cell r="J333" t="str">
            <v>Tuyên Quang</v>
          </cell>
          <cell r="K333" t="str">
            <v>Single</v>
          </cell>
          <cell r="L333" t="str">
            <v>Tày</v>
          </cell>
          <cell r="M333" t="str">
            <v>Bản Thàng, Phúc Yên, Lâm Bình, Tuyên Quang</v>
          </cell>
          <cell r="N333" t="str">
            <v>0399353760</v>
          </cell>
          <cell r="O333" t="str">
            <v>0397562704</v>
          </cell>
          <cell r="P333" t="str">
            <v>bố</v>
          </cell>
          <cell r="Q333" t="str">
            <v>071061980</v>
          </cell>
          <cell r="R333" t="str">
            <v>25/09/2015</v>
          </cell>
          <cell r="S333" t="str">
            <v>Tuyên Quang</v>
          </cell>
          <cell r="T333" t="str">
            <v>700018260210</v>
          </cell>
          <cell r="U333" t="str">
            <v>High School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 t="str">
            <v>M1-1</v>
          </cell>
          <cell r="AB333" t="str">
            <v>M1-1</v>
          </cell>
          <cell r="AC333" t="str">
            <v>M1-1</v>
          </cell>
          <cell r="AD333">
            <v>44146</v>
          </cell>
        </row>
        <row r="334">
          <cell r="B334" t="str">
            <v>H2011029</v>
          </cell>
          <cell r="C334" t="str">
            <v>Operator/ Công nhân</v>
          </cell>
          <cell r="D334">
            <v>0</v>
          </cell>
          <cell r="E334" t="str">
            <v>Quality Control/ QL Chất lượng (OQC)</v>
          </cell>
          <cell r="F334" t="str">
            <v>CSP</v>
          </cell>
          <cell r="G334" t="str">
            <v>Đinh Thị Linh</v>
          </cell>
          <cell r="H334" t="str">
            <v>Female</v>
          </cell>
          <cell r="I334">
            <v>37276</v>
          </cell>
          <cell r="J334" t="str">
            <v>Sơn La</v>
          </cell>
          <cell r="K334" t="str">
            <v>Single</v>
          </cell>
          <cell r="L334" t="str">
            <v>Mường</v>
          </cell>
          <cell r="M334" t="str">
            <v>Bản Nà Lò 1 ,Huy Hạ, Phù Yên, Sơn La</v>
          </cell>
          <cell r="N334" t="str">
            <v>0979874652</v>
          </cell>
          <cell r="O334" t="str">
            <v>0989982073</v>
          </cell>
          <cell r="P334" t="str">
            <v>bố</v>
          </cell>
          <cell r="Q334" t="str">
            <v>051130967</v>
          </cell>
          <cell r="R334" t="str">
            <v>04/12/2017</v>
          </cell>
          <cell r="S334" t="str">
            <v>Sơn La</v>
          </cell>
          <cell r="T334" t="str">
            <v>700018333400</v>
          </cell>
          <cell r="U334" t="str">
            <v>High School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 t="str">
            <v>M1-1</v>
          </cell>
          <cell r="AB334" t="str">
            <v>M1-1</v>
          </cell>
          <cell r="AC334" t="str">
            <v>M1-1</v>
          </cell>
          <cell r="AD334">
            <v>44146</v>
          </cell>
        </row>
        <row r="335">
          <cell r="B335" t="str">
            <v>H2011030</v>
          </cell>
          <cell r="C335" t="str">
            <v>Staff/ Nhân viên</v>
          </cell>
          <cell r="D335">
            <v>0</v>
          </cell>
          <cell r="E335" t="str">
            <v>CSP Technology/ Kỹ thuật CSP</v>
          </cell>
          <cell r="F335" t="str">
            <v>CSP 2</v>
          </cell>
          <cell r="G335" t="str">
            <v>Nguyễn Văn Trinh</v>
          </cell>
          <cell r="H335" t="str">
            <v>Male</v>
          </cell>
          <cell r="I335">
            <v>34560</v>
          </cell>
          <cell r="J335" t="str">
            <v>Bắc Ninh</v>
          </cell>
          <cell r="K335" t="str">
            <v>Single</v>
          </cell>
          <cell r="L335" t="str">
            <v>Kinh</v>
          </cell>
          <cell r="M335" t="str">
            <v>Phù Lộc, Phù Chẩn, Từ Sơn, Bắc Ninh</v>
          </cell>
          <cell r="N335" t="str">
            <v>0866999522</v>
          </cell>
          <cell r="O335" t="str">
            <v>0866555092</v>
          </cell>
          <cell r="P335" t="str">
            <v>Anh</v>
          </cell>
          <cell r="Q335" t="str">
            <v>125587301</v>
          </cell>
          <cell r="R335" t="str">
            <v>24/08/2010</v>
          </cell>
          <cell r="S335" t="str">
            <v>Bắc Ninh</v>
          </cell>
          <cell r="T335" t="str">
            <v>700018233081</v>
          </cell>
          <cell r="U335" t="str">
            <v>ĐH Điện lực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 t="str">
            <v>M4-1</v>
          </cell>
          <cell r="AB335" t="str">
            <v>M4-1</v>
          </cell>
          <cell r="AC335" t="str">
            <v>M4-2</v>
          </cell>
          <cell r="AD335">
            <v>44146</v>
          </cell>
        </row>
        <row r="336">
          <cell r="B336" t="str">
            <v>H2011035</v>
          </cell>
          <cell r="C336" t="str">
            <v>Staff/ Nhân viên</v>
          </cell>
          <cell r="D336">
            <v>0</v>
          </cell>
          <cell r="E336" t="str">
            <v>CSP Technology/ Kỹ thuật CSP</v>
          </cell>
          <cell r="F336" t="str">
            <v>CSP 2</v>
          </cell>
          <cell r="G336" t="str">
            <v>Bùi Đăng Đô</v>
          </cell>
          <cell r="H336" t="str">
            <v>Male</v>
          </cell>
          <cell r="I336">
            <v>36391</v>
          </cell>
          <cell r="J336" t="str">
            <v>Bắc Ninh</v>
          </cell>
          <cell r="K336" t="str">
            <v>Single</v>
          </cell>
          <cell r="L336" t="str">
            <v>Kinh</v>
          </cell>
          <cell r="M336" t="str">
            <v>Xóm Miếu, Phù Lộc, Tử Sơn, Bắc Ninh</v>
          </cell>
          <cell r="N336" t="str">
            <v>0365903674</v>
          </cell>
          <cell r="O336">
            <v>0</v>
          </cell>
          <cell r="P336">
            <v>0</v>
          </cell>
          <cell r="Q336" t="str">
            <v>125826954</v>
          </cell>
          <cell r="R336" t="str">
            <v>12/11/2014</v>
          </cell>
          <cell r="S336" t="str">
            <v>Bắc Ninh</v>
          </cell>
          <cell r="T336" t="str">
            <v>700018233123</v>
          </cell>
          <cell r="U336" t="str">
            <v>CĐ Nghề Bách Khoa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 t="str">
            <v>M3-1</v>
          </cell>
          <cell r="AB336" t="str">
            <v>M3-1</v>
          </cell>
          <cell r="AC336" t="str">
            <v>M3-2</v>
          </cell>
          <cell r="AD336">
            <v>44158</v>
          </cell>
        </row>
        <row r="337">
          <cell r="B337" t="str">
            <v>H2011036</v>
          </cell>
          <cell r="C337" t="str">
            <v>Staff/ Nhân viên</v>
          </cell>
          <cell r="D337">
            <v>0</v>
          </cell>
          <cell r="E337" t="str">
            <v>CSP Technology/ Kỹ thuật CSP</v>
          </cell>
          <cell r="F337" t="str">
            <v>CSP 1</v>
          </cell>
          <cell r="G337" t="str">
            <v>Nguyễn Đăng Quyền</v>
          </cell>
          <cell r="H337" t="str">
            <v>Male</v>
          </cell>
          <cell r="I337">
            <v>35144</v>
          </cell>
          <cell r="J337" t="str">
            <v>Hà Nội</v>
          </cell>
          <cell r="K337" t="str">
            <v>Single</v>
          </cell>
          <cell r="L337" t="str">
            <v>Kinh</v>
          </cell>
          <cell r="M337" t="str">
            <v>Trùng Quán, Yên Thường, Gia Lâm, Hà Nội</v>
          </cell>
          <cell r="N337" t="str">
            <v>0967520396</v>
          </cell>
          <cell r="O337">
            <v>0</v>
          </cell>
          <cell r="P337">
            <v>0</v>
          </cell>
          <cell r="Q337" t="str">
            <v>013275034</v>
          </cell>
          <cell r="R337" t="str">
            <v>08/03/2010</v>
          </cell>
          <cell r="S337" t="str">
            <v>Hà Nội</v>
          </cell>
          <cell r="T337" t="str">
            <v>700018233131</v>
          </cell>
          <cell r="U337" t="str">
            <v>ĐH Kinh tế kỹ thuật Công nghiệp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 t="str">
            <v>M3-3</v>
          </cell>
          <cell r="AB337" t="str">
            <v>M3-3</v>
          </cell>
          <cell r="AC337" t="str">
            <v>M3-3</v>
          </cell>
          <cell r="AD337">
            <v>44158</v>
          </cell>
        </row>
        <row r="338">
          <cell r="B338" t="str">
            <v>H2011037</v>
          </cell>
          <cell r="C338" t="str">
            <v>Staff/ Nhân viên</v>
          </cell>
          <cell r="D338">
            <v>0</v>
          </cell>
          <cell r="E338" t="str">
            <v>CSP Technology/ Kỹ thuật CSP</v>
          </cell>
          <cell r="F338" t="str">
            <v>CSP 1</v>
          </cell>
          <cell r="G338" t="str">
            <v>Nguyễn Khoa Tâm</v>
          </cell>
          <cell r="H338" t="str">
            <v>Male</v>
          </cell>
          <cell r="I338">
            <v>35981</v>
          </cell>
          <cell r="J338" t="str">
            <v>Hà Nội</v>
          </cell>
          <cell r="K338" t="str">
            <v>Single</v>
          </cell>
          <cell r="L338" t="str">
            <v>Kinh</v>
          </cell>
          <cell r="M338" t="str">
            <v>Xuân Dục, Yên Thường, Gia Lâm, Hà Nội</v>
          </cell>
          <cell r="N338" t="str">
            <v>0966439165</v>
          </cell>
          <cell r="O338">
            <v>0</v>
          </cell>
          <cell r="P338">
            <v>0</v>
          </cell>
          <cell r="Q338" t="str">
            <v>013582653</v>
          </cell>
          <cell r="R338" t="str">
            <v>25/09/2012</v>
          </cell>
          <cell r="S338" t="str">
            <v>Hà Nội</v>
          </cell>
          <cell r="T338" t="str">
            <v>700018233148</v>
          </cell>
          <cell r="U338" t="str">
            <v>ĐH Kinh tế kỹ thuật Công nghiệp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 t="str">
            <v>M3-1</v>
          </cell>
          <cell r="AB338" t="str">
            <v>M3-1</v>
          </cell>
          <cell r="AC338" t="str">
            <v>M3-2</v>
          </cell>
          <cell r="AD338">
            <v>44158</v>
          </cell>
        </row>
        <row r="339">
          <cell r="B339" t="str">
            <v>H2011038</v>
          </cell>
          <cell r="C339" t="str">
            <v>Operator/ Công nhân</v>
          </cell>
          <cell r="D339">
            <v>0</v>
          </cell>
          <cell r="E339" t="str">
            <v>Quality Control/ QL Chất lượng (Reability)</v>
          </cell>
          <cell r="F339">
            <v>0</v>
          </cell>
          <cell r="G339" t="str">
            <v>Đinh Thị Nhung</v>
          </cell>
          <cell r="H339" t="str">
            <v>Female</v>
          </cell>
          <cell r="I339">
            <v>37288</v>
          </cell>
          <cell r="J339" t="str">
            <v>Bắc Ninh</v>
          </cell>
          <cell r="K339" t="str">
            <v>Single</v>
          </cell>
          <cell r="L339" t="str">
            <v>Kinh</v>
          </cell>
          <cell r="M339" t="str">
            <v>Đinh, Tri Phương, Tiên Du, Bắc Ninh</v>
          </cell>
          <cell r="N339" t="str">
            <v>0985744635</v>
          </cell>
          <cell r="O339">
            <v>0</v>
          </cell>
          <cell r="P339">
            <v>0</v>
          </cell>
          <cell r="Q339" t="str">
            <v>125908125</v>
          </cell>
          <cell r="R339" t="str">
            <v>08/01/2017</v>
          </cell>
          <cell r="S339" t="str">
            <v>Bắc Ninh</v>
          </cell>
          <cell r="T339" t="str">
            <v>700018342884</v>
          </cell>
          <cell r="U339" t="str">
            <v>High School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 t="str">
            <v>M1-1</v>
          </cell>
          <cell r="AB339" t="str">
            <v>M1-1</v>
          </cell>
          <cell r="AC339" t="str">
            <v>M1-1</v>
          </cell>
          <cell r="AD339">
            <v>44161</v>
          </cell>
        </row>
        <row r="340">
          <cell r="B340" t="str">
            <v>H2012003</v>
          </cell>
          <cell r="C340" t="str">
            <v>Operator/ Công nhân</v>
          </cell>
          <cell r="D340">
            <v>0</v>
          </cell>
          <cell r="E340" t="str">
            <v>LFEM Manufacturing/ Sản xuất LFEM</v>
          </cell>
          <cell r="F340" t="str">
            <v>23/10/2021 chuyển CSP</v>
          </cell>
          <cell r="G340" t="str">
            <v>Nguyễn Thị Quỳnh Mai</v>
          </cell>
          <cell r="H340" t="str">
            <v>Female</v>
          </cell>
          <cell r="I340">
            <v>35461</v>
          </cell>
          <cell r="J340" t="str">
            <v>Bắc Ninh</v>
          </cell>
          <cell r="K340" t="str">
            <v>Married</v>
          </cell>
          <cell r="L340" t="str">
            <v>Kinh</v>
          </cell>
          <cell r="M340" t="str">
            <v>Dương Húc, Đại Đồng, Tiên Du, Bắc Ninh</v>
          </cell>
          <cell r="N340" t="str">
            <v>0963071782</v>
          </cell>
          <cell r="O340">
            <v>0</v>
          </cell>
          <cell r="P340">
            <v>0</v>
          </cell>
          <cell r="Q340" t="str">
            <v>125753319</v>
          </cell>
          <cell r="R340" t="str">
            <v>28/10/2012</v>
          </cell>
          <cell r="S340" t="str">
            <v>Bắc Ninh</v>
          </cell>
          <cell r="T340" t="str">
            <v>700004943869</v>
          </cell>
          <cell r="U340" t="str">
            <v>High School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 t="str">
            <v>M1-1</v>
          </cell>
          <cell r="AB340" t="str">
            <v>M1-1</v>
          </cell>
          <cell r="AC340" t="str">
            <v>M1-1</v>
          </cell>
          <cell r="AD340">
            <v>44167</v>
          </cell>
        </row>
        <row r="341">
          <cell r="B341" t="str">
            <v>H2012005</v>
          </cell>
          <cell r="C341" t="str">
            <v>Operator/ Công nhân</v>
          </cell>
          <cell r="D341">
            <v>0</v>
          </cell>
          <cell r="E341" t="str">
            <v>CSP Manufacturing/ Sản xuất CSP</v>
          </cell>
          <cell r="F341" t="str">
            <v>CSP 1</v>
          </cell>
          <cell r="G341" t="str">
            <v>Hà Đặng Ngọc Giang</v>
          </cell>
          <cell r="H341" t="str">
            <v>Male</v>
          </cell>
          <cell r="I341">
            <v>37533</v>
          </cell>
          <cell r="J341" t="str">
            <v>Tuyên Quang</v>
          </cell>
          <cell r="K341" t="str">
            <v>Single</v>
          </cell>
          <cell r="L341" t="str">
            <v>Tày</v>
          </cell>
          <cell r="M341" t="str">
            <v>Khuôn Hang, Hòa Phú, Chiêm Hóa, Tuyên Quang</v>
          </cell>
          <cell r="N341" t="str">
            <v>0971157350</v>
          </cell>
          <cell r="O341">
            <v>0</v>
          </cell>
          <cell r="P341">
            <v>0</v>
          </cell>
          <cell r="Q341" t="str">
            <v>071117725</v>
          </cell>
          <cell r="R341" t="str">
            <v>13/05/2019</v>
          </cell>
          <cell r="S341" t="str">
            <v>Tuyên Quang</v>
          </cell>
          <cell r="T341" t="str">
            <v>700018442219</v>
          </cell>
          <cell r="U341" t="str">
            <v>High School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 t="str">
            <v>M1-1</v>
          </cell>
          <cell r="AB341" t="str">
            <v>M1-1</v>
          </cell>
          <cell r="AC341" t="str">
            <v>M1-1</v>
          </cell>
          <cell r="AD341">
            <v>44167</v>
          </cell>
        </row>
        <row r="342">
          <cell r="B342" t="str">
            <v>H2012007</v>
          </cell>
          <cell r="C342" t="str">
            <v>Operator/ Công nhân</v>
          </cell>
          <cell r="D342">
            <v>0</v>
          </cell>
          <cell r="E342" t="str">
            <v>CSP Manufacturing/ Sản xuất CSP</v>
          </cell>
          <cell r="F342" t="str">
            <v>CSP 1</v>
          </cell>
          <cell r="G342" t="str">
            <v>Quan Thanh Bình</v>
          </cell>
          <cell r="H342" t="str">
            <v>Male</v>
          </cell>
          <cell r="I342">
            <v>36267</v>
          </cell>
          <cell r="J342" t="str">
            <v>Tuyên Quang</v>
          </cell>
          <cell r="K342" t="str">
            <v>Single</v>
          </cell>
          <cell r="L342" t="str">
            <v>Tày</v>
          </cell>
          <cell r="M342" t="str">
            <v>Nà Kẹm, Khuôn Hà, Lâm Bình, Tuyên Quang</v>
          </cell>
          <cell r="N342" t="str">
            <v>0386008204</v>
          </cell>
          <cell r="O342">
            <v>0</v>
          </cell>
          <cell r="P342">
            <v>0</v>
          </cell>
          <cell r="Q342" t="str">
            <v>071062967</v>
          </cell>
          <cell r="R342" t="str">
            <v>13/11/2015</v>
          </cell>
          <cell r="S342" t="str">
            <v>Tuyên Quang</v>
          </cell>
          <cell r="T342" t="str">
            <v>700018442233</v>
          </cell>
          <cell r="U342" t="str">
            <v>High School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 t="str">
            <v>M1-1</v>
          </cell>
          <cell r="AB342" t="str">
            <v>M1-1</v>
          </cell>
          <cell r="AC342" t="str">
            <v>M1-1</v>
          </cell>
          <cell r="AD342">
            <v>44167</v>
          </cell>
        </row>
        <row r="343">
          <cell r="B343" t="str">
            <v>H2012008</v>
          </cell>
          <cell r="C343" t="str">
            <v>Operator/ Công nhân</v>
          </cell>
          <cell r="D343">
            <v>0</v>
          </cell>
          <cell r="E343" t="str">
            <v>CSP Manufacturing/ Sản xuất CSP</v>
          </cell>
          <cell r="F343" t="str">
            <v>CSP 1</v>
          </cell>
          <cell r="G343" t="str">
            <v>Hoàng Văn Hiếu</v>
          </cell>
          <cell r="H343" t="str">
            <v>Male</v>
          </cell>
          <cell r="I343">
            <v>35818</v>
          </cell>
          <cell r="J343" t="str">
            <v>Lạng Sơn</v>
          </cell>
          <cell r="K343" t="str">
            <v>Single</v>
          </cell>
          <cell r="L343" t="str">
            <v>Nùng</v>
          </cell>
          <cell r="M343" t="str">
            <v>Quán Hàng, Thượng Cường, Chi Lăng, Lạng Sơn</v>
          </cell>
          <cell r="N343" t="str">
            <v>0353102342</v>
          </cell>
          <cell r="O343">
            <v>0</v>
          </cell>
          <cell r="P343">
            <v>0</v>
          </cell>
          <cell r="Q343" t="str">
            <v>082320801</v>
          </cell>
          <cell r="R343" t="str">
            <v>08/07/2014</v>
          </cell>
          <cell r="S343" t="str">
            <v>Lạng Sơn</v>
          </cell>
          <cell r="T343" t="str">
            <v>700018442241</v>
          </cell>
          <cell r="U343" t="str">
            <v>High School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 t="str">
            <v>M1-1</v>
          </cell>
          <cell r="AB343" t="str">
            <v>M1-1</v>
          </cell>
          <cell r="AC343" t="str">
            <v>M1-1</v>
          </cell>
          <cell r="AD343">
            <v>44167</v>
          </cell>
        </row>
        <row r="344">
          <cell r="B344" t="str">
            <v>H2012010</v>
          </cell>
          <cell r="C344" t="str">
            <v>staff/ Nhân viên</v>
          </cell>
          <cell r="D344">
            <v>0</v>
          </cell>
          <cell r="E344" t="str">
            <v>Human Resource/ HCNS</v>
          </cell>
          <cell r="F344">
            <v>0</v>
          </cell>
          <cell r="G344" t="str">
            <v>Nguyễn Tiến Trường</v>
          </cell>
          <cell r="H344" t="str">
            <v>Male</v>
          </cell>
          <cell r="I344">
            <v>34220</v>
          </cell>
          <cell r="J344" t="str">
            <v>Bắc Ninh</v>
          </cell>
          <cell r="K344" t="str">
            <v>Single</v>
          </cell>
          <cell r="L344" t="str">
            <v>Kinh</v>
          </cell>
          <cell r="M344" t="str">
            <v>Đoài, Khắc Niệm, TP Bắc Ninh, Bắc Ninh</v>
          </cell>
          <cell r="N344" t="str">
            <v>0973658913</v>
          </cell>
          <cell r="O344">
            <v>0</v>
          </cell>
          <cell r="P344">
            <v>0</v>
          </cell>
          <cell r="Q344" t="str">
            <v>125526013</v>
          </cell>
          <cell r="R344" t="str">
            <v>08/04/2013</v>
          </cell>
          <cell r="S344" t="str">
            <v>Bắc Ninh</v>
          </cell>
          <cell r="T344" t="str">
            <v>700007177735</v>
          </cell>
          <cell r="U344" t="str">
            <v>ĐH Lao động xã hội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 t="str">
            <v>M4-3</v>
          </cell>
          <cell r="AB344" t="str">
            <v>M4-3</v>
          </cell>
          <cell r="AC344" t="str">
            <v>M4-4</v>
          </cell>
          <cell r="AD344">
            <v>44168</v>
          </cell>
        </row>
        <row r="345">
          <cell r="B345" t="str">
            <v>H2012013</v>
          </cell>
          <cell r="C345" t="str">
            <v>Operator/ Công nhân</v>
          </cell>
          <cell r="D345">
            <v>0</v>
          </cell>
          <cell r="E345" t="str">
            <v>SMT Technology/ Kỹ thuật SMT</v>
          </cell>
          <cell r="F345">
            <v>0</v>
          </cell>
          <cell r="G345" t="str">
            <v>Tống Tất Đồng</v>
          </cell>
          <cell r="H345" t="str">
            <v>Male</v>
          </cell>
          <cell r="I345">
            <v>37519</v>
          </cell>
          <cell r="J345" t="str">
            <v>Nghệ An</v>
          </cell>
          <cell r="K345" t="str">
            <v>Single</v>
          </cell>
          <cell r="L345" t="str">
            <v>Kinh</v>
          </cell>
          <cell r="M345" t="str">
            <v>Thanh Yên, Tân An, Tân Kỳ, Nghệ An</v>
          </cell>
          <cell r="N345" t="str">
            <v>0965461428</v>
          </cell>
          <cell r="O345" t="str">
            <v>0365473464</v>
          </cell>
          <cell r="P345" t="str">
            <v>Bố</v>
          </cell>
          <cell r="Q345">
            <v>187959992</v>
          </cell>
          <cell r="R345">
            <v>43587</v>
          </cell>
          <cell r="S345" t="str">
            <v>Nghệ An</v>
          </cell>
          <cell r="T345" t="str">
            <v>700018442272</v>
          </cell>
          <cell r="U345" t="str">
            <v>High School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 t="str">
            <v>M1-1</v>
          </cell>
          <cell r="AB345" t="str">
            <v>M1-1</v>
          </cell>
          <cell r="AC345" t="str">
            <v>M1-1</v>
          </cell>
          <cell r="AD345">
            <v>44182</v>
          </cell>
        </row>
        <row r="346">
          <cell r="B346" t="str">
            <v>H2012014</v>
          </cell>
          <cell r="C346" t="str">
            <v>Operator/ Công nhân</v>
          </cell>
          <cell r="D346">
            <v>0</v>
          </cell>
          <cell r="E346" t="str">
            <v>CSP Manufacturing/ Sản xuất CSP</v>
          </cell>
          <cell r="F346" t="str">
            <v>CSP 2</v>
          </cell>
          <cell r="G346" t="str">
            <v>Lừu Thị Sú</v>
          </cell>
          <cell r="H346" t="str">
            <v>Female</v>
          </cell>
          <cell r="I346">
            <v>34982</v>
          </cell>
          <cell r="J346" t="str">
            <v>Lào Cai</v>
          </cell>
          <cell r="K346" t="str">
            <v>Married</v>
          </cell>
          <cell r="L346" t="str">
            <v>Hmông</v>
          </cell>
          <cell r="M346" t="str">
            <v>Mom Đào, Thái Niên, Bảo Thắng, Lào Cai</v>
          </cell>
          <cell r="N346" t="str">
            <v>0329847896</v>
          </cell>
          <cell r="O346" t="str">
            <v>0356319184</v>
          </cell>
          <cell r="P346" t="str">
            <v>Bố</v>
          </cell>
          <cell r="Q346" t="str">
            <v>063556771</v>
          </cell>
          <cell r="R346">
            <v>43073</v>
          </cell>
          <cell r="S346" t="str">
            <v>Lào Cai</v>
          </cell>
          <cell r="T346" t="str">
            <v>700008373516</v>
          </cell>
          <cell r="U346" t="str">
            <v>High School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 t="str">
            <v>M1-1</v>
          </cell>
          <cell r="AB346" t="str">
            <v>M1-1</v>
          </cell>
          <cell r="AC346" t="str">
            <v>M1-1</v>
          </cell>
          <cell r="AD346">
            <v>44187</v>
          </cell>
        </row>
        <row r="347">
          <cell r="B347" t="str">
            <v>H2101001</v>
          </cell>
          <cell r="C347" t="str">
            <v>Staff/ Nhân viên</v>
          </cell>
          <cell r="D347">
            <v>0</v>
          </cell>
          <cell r="E347" t="str">
            <v>Accounting/ Kế toán</v>
          </cell>
          <cell r="F347">
            <v>0</v>
          </cell>
          <cell r="G347" t="str">
            <v>Đặng Thị Hiên</v>
          </cell>
          <cell r="H347" t="str">
            <v>Female</v>
          </cell>
          <cell r="I347">
            <v>35247</v>
          </cell>
          <cell r="J347" t="str">
            <v>Hà Nội</v>
          </cell>
          <cell r="K347" t="str">
            <v>Single</v>
          </cell>
          <cell r="L347" t="str">
            <v>Kinh</v>
          </cell>
          <cell r="M347" t="str">
            <v>Xóm Ba, Phù Đổng, Gia Lâm, Hà Nội</v>
          </cell>
          <cell r="N347" t="str">
            <v>0981591896</v>
          </cell>
          <cell r="O347" t="str">
            <v>0984339572</v>
          </cell>
          <cell r="P347" t="str">
            <v>Bố</v>
          </cell>
          <cell r="Q347" t="str">
            <v>013291235</v>
          </cell>
          <cell r="R347">
            <v>40292</v>
          </cell>
          <cell r="S347" t="str">
            <v>Hà Nội</v>
          </cell>
          <cell r="T347" t="str">
            <v>700005726893</v>
          </cell>
          <cell r="U347" t="str">
            <v>University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 t="str">
            <v>T3-3</v>
          </cell>
          <cell r="AB347" t="str">
            <v>T3-3</v>
          </cell>
          <cell r="AC347" t="str">
            <v>T3-3</v>
          </cell>
          <cell r="AD347">
            <v>44200</v>
          </cell>
        </row>
        <row r="348">
          <cell r="B348" t="str">
            <v>H2101003</v>
          </cell>
          <cell r="C348" t="str">
            <v>Operator/ Công nhân</v>
          </cell>
          <cell r="D348">
            <v>0</v>
          </cell>
          <cell r="E348" t="str">
            <v>CSP Manufacturing/ Sản xuất CSP</v>
          </cell>
          <cell r="F348" t="str">
            <v>CSP 2</v>
          </cell>
          <cell r="G348" t="str">
            <v>Lê Thị Sim</v>
          </cell>
          <cell r="H348" t="str">
            <v>Female</v>
          </cell>
          <cell r="I348">
            <v>33896</v>
          </cell>
          <cell r="J348" t="str">
            <v>Bắc Ninh</v>
          </cell>
          <cell r="K348" t="str">
            <v>Married</v>
          </cell>
          <cell r="L348" t="str">
            <v>Kinh</v>
          </cell>
          <cell r="M348" t="str">
            <v>Thôn Lương, Tri Phương, Tiên Du, Bắc Ninh</v>
          </cell>
          <cell r="N348" t="str">
            <v>0358964899</v>
          </cell>
          <cell r="O348" t="str">
            <v>0987043618</v>
          </cell>
          <cell r="P348" t="str">
            <v>Chồng</v>
          </cell>
          <cell r="Q348" t="str">
            <v>145442765</v>
          </cell>
          <cell r="R348" t="str">
            <v>10/09/2007</v>
          </cell>
          <cell r="S348" t="str">
            <v>Hưng Yên</v>
          </cell>
          <cell r="T348" t="str">
            <v>700018582484</v>
          </cell>
          <cell r="U348" t="str">
            <v>High School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 t="str">
            <v>M1-1</v>
          </cell>
          <cell r="AB348" t="str">
            <v>M1-1</v>
          </cell>
          <cell r="AC348" t="str">
            <v>M1-1</v>
          </cell>
          <cell r="AD348">
            <v>44200</v>
          </cell>
        </row>
        <row r="349">
          <cell r="B349" t="str">
            <v>H2101004</v>
          </cell>
          <cell r="C349" t="str">
            <v>staff/ Nhân viên</v>
          </cell>
          <cell r="D349">
            <v>0</v>
          </cell>
          <cell r="E349" t="str">
            <v>CSP Manufacturing/ Sản xuất CSP</v>
          </cell>
          <cell r="F349" t="str">
            <v>CSP 1</v>
          </cell>
          <cell r="G349" t="str">
            <v>Đinh Thị Kim Thúy</v>
          </cell>
          <cell r="H349" t="str">
            <v>Female</v>
          </cell>
          <cell r="I349">
            <v>35269</v>
          </cell>
          <cell r="J349" t="str">
            <v>Thái Nguyên</v>
          </cell>
          <cell r="K349" t="str">
            <v>Married</v>
          </cell>
          <cell r="L349" t="str">
            <v>Kinh</v>
          </cell>
          <cell r="M349" t="str">
            <v>Bài Lài, Tân Quang, Sông Công, Thái Nguyên</v>
          </cell>
          <cell r="N349" t="str">
            <v>0969055014</v>
          </cell>
          <cell r="O349" t="str">
            <v>0357110888</v>
          </cell>
          <cell r="P349" t="str">
            <v>Chồng</v>
          </cell>
          <cell r="Q349" t="str">
            <v>091900096</v>
          </cell>
          <cell r="R349" t="str">
            <v>10/07/2013</v>
          </cell>
          <cell r="S349" t="str">
            <v>Thái Nguyên</v>
          </cell>
          <cell r="T349" t="str">
            <v>700012869463</v>
          </cell>
          <cell r="U349" t="str">
            <v>ĐH kỹ thuật công nghiệp Thái Nguyên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 t="str">
            <v>M3-3</v>
          </cell>
          <cell r="AB349" t="str">
            <v>M3-3</v>
          </cell>
          <cell r="AC349" t="str">
            <v>M3-3</v>
          </cell>
          <cell r="AD349">
            <v>44201</v>
          </cell>
        </row>
        <row r="350">
          <cell r="B350" t="str">
            <v>H2101007</v>
          </cell>
          <cell r="C350" t="str">
            <v>Operator/ Công nhân</v>
          </cell>
          <cell r="D350">
            <v>0</v>
          </cell>
          <cell r="E350" t="str">
            <v>Quality Control/ QL Chất lượng (FQC)</v>
          </cell>
          <cell r="F350">
            <v>0</v>
          </cell>
          <cell r="G350" t="str">
            <v>Đinh Thị Thư</v>
          </cell>
          <cell r="H350" t="str">
            <v>Female</v>
          </cell>
          <cell r="I350">
            <v>37508</v>
          </cell>
          <cell r="J350" t="str">
            <v>Hòa Bình</v>
          </cell>
          <cell r="K350" t="str">
            <v>Single</v>
          </cell>
          <cell r="L350" t="str">
            <v>Mường</v>
          </cell>
          <cell r="M350" t="str">
            <v>Đôi Tân, Hữu Lợi, Yên Thủy, Hòa Bình</v>
          </cell>
          <cell r="N350" t="str">
            <v>0396751560</v>
          </cell>
          <cell r="O350" t="str">
            <v>0962663547</v>
          </cell>
          <cell r="P350" t="str">
            <v>Mẹ</v>
          </cell>
          <cell r="Q350" t="str">
            <v>113780551</v>
          </cell>
          <cell r="R350" t="str">
            <v>17/01/2018</v>
          </cell>
          <cell r="S350" t="str">
            <v>Hòa Bình</v>
          </cell>
          <cell r="T350" t="str">
            <v>700018582510</v>
          </cell>
          <cell r="U350" t="str">
            <v>High School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 t="str">
            <v>M1-1</v>
          </cell>
          <cell r="AB350" t="str">
            <v>M1-1</v>
          </cell>
          <cell r="AC350" t="str">
            <v>M1-1</v>
          </cell>
          <cell r="AD350">
            <v>44202</v>
          </cell>
        </row>
        <row r="351">
          <cell r="B351" t="str">
            <v>H2101010</v>
          </cell>
          <cell r="C351" t="str">
            <v>Staff/ Nhân viên</v>
          </cell>
          <cell r="D351">
            <v>0</v>
          </cell>
          <cell r="E351" t="str">
            <v>CSP Manufacturing/ Sản xuất CSP</v>
          </cell>
          <cell r="F351" t="str">
            <v>CSP 1</v>
          </cell>
          <cell r="G351" t="str">
            <v>Nguyễn Hồng Sơn</v>
          </cell>
          <cell r="H351" t="str">
            <v>Male</v>
          </cell>
          <cell r="I351">
            <v>34852</v>
          </cell>
          <cell r="J351" t="str">
            <v>Thanh Hóa</v>
          </cell>
          <cell r="K351" t="str">
            <v>Single</v>
          </cell>
          <cell r="L351" t="str">
            <v>Mường</v>
          </cell>
          <cell r="M351" t="str">
            <v>Xuân Long, Thạch Cẩm, Thạch Thành, Thanh Hóa</v>
          </cell>
          <cell r="N351" t="str">
            <v>0974805398</v>
          </cell>
          <cell r="O351" t="str">
            <v>0336084249</v>
          </cell>
          <cell r="P351" t="str">
            <v>Mẹ</v>
          </cell>
          <cell r="Q351" t="str">
            <v>038095008922</v>
          </cell>
          <cell r="R351" t="str">
            <v>09/08/2018</v>
          </cell>
          <cell r="S351" t="str">
            <v>Cục trưởng cục cảnh sát ĐKQL cư trú và DLQG về dân cư</v>
          </cell>
          <cell r="T351" t="str">
            <v>700012668567</v>
          </cell>
          <cell r="U351" t="str">
            <v>ĐH Công nghiệp Vinh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 t="str">
            <v>M3-3</v>
          </cell>
          <cell r="AB351" t="str">
            <v>M3-3</v>
          </cell>
          <cell r="AC351" t="str">
            <v>M3-3</v>
          </cell>
          <cell r="AD351">
            <v>44207</v>
          </cell>
        </row>
        <row r="352">
          <cell r="B352" t="str">
            <v>H2101015</v>
          </cell>
          <cell r="C352" t="str">
            <v>Staff/ Nhân viên</v>
          </cell>
          <cell r="D352">
            <v>0</v>
          </cell>
          <cell r="E352" t="str">
            <v>CSP Manufacturing/ Sản xuất CSP</v>
          </cell>
          <cell r="F352" t="str">
            <v>CSP 2</v>
          </cell>
          <cell r="G352" t="str">
            <v>Vũ Văn Tiến</v>
          </cell>
          <cell r="H352" t="str">
            <v>Male</v>
          </cell>
          <cell r="I352">
            <v>32958</v>
          </cell>
          <cell r="J352" t="str">
            <v>Bắc Giang</v>
          </cell>
          <cell r="K352" t="str">
            <v>Married</v>
          </cell>
          <cell r="L352" t="str">
            <v>Kinh</v>
          </cell>
          <cell r="M352" t="str">
            <v>Đại Thượng, Đại Đồng, Tiên Du, Bắc Ninh</v>
          </cell>
          <cell r="N352" t="str">
            <v>0964168399</v>
          </cell>
          <cell r="O352">
            <v>0</v>
          </cell>
          <cell r="P352">
            <v>0</v>
          </cell>
          <cell r="Q352" t="str">
            <v>121790289</v>
          </cell>
          <cell r="R352" t="str">
            <v>14/02/2015</v>
          </cell>
          <cell r="S352" t="str">
            <v>Bắc Giang</v>
          </cell>
          <cell r="T352">
            <v>700018637952</v>
          </cell>
          <cell r="U352" t="str">
            <v>CĐ nghề Lilama1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 t="str">
            <v>M4-4</v>
          </cell>
          <cell r="AB352" t="str">
            <v>M4-4</v>
          </cell>
          <cell r="AC352" t="str">
            <v>M5-1</v>
          </cell>
          <cell r="AD352">
            <v>44212</v>
          </cell>
        </row>
        <row r="353">
          <cell r="B353" t="str">
            <v>H2101017</v>
          </cell>
          <cell r="C353" t="str">
            <v>Staff/ Nhân viên</v>
          </cell>
          <cell r="D353">
            <v>0</v>
          </cell>
          <cell r="E353" t="str">
            <v>CSP Technology/ Kỹ thuật CSP</v>
          </cell>
          <cell r="F353" t="str">
            <v>CSP 2</v>
          </cell>
          <cell r="G353" t="str">
            <v>Nguyễn Như Quyết</v>
          </cell>
          <cell r="H353" t="str">
            <v>Male</v>
          </cell>
          <cell r="I353">
            <v>33529</v>
          </cell>
          <cell r="J353" t="str">
            <v>Bắc Ninh</v>
          </cell>
          <cell r="K353" t="str">
            <v>Married</v>
          </cell>
          <cell r="L353" t="str">
            <v>kinh</v>
          </cell>
          <cell r="M353" t="str">
            <v>Dương Húc, Đại Đồng, Tiên Du, Bắc Ninh</v>
          </cell>
          <cell r="N353" t="str">
            <v>0372385054</v>
          </cell>
          <cell r="O353" t="str">
            <v>0358909336</v>
          </cell>
          <cell r="P353" t="str">
            <v>mẹ</v>
          </cell>
          <cell r="Q353" t="str">
            <v>125398399</v>
          </cell>
          <cell r="R353">
            <v>41827</v>
          </cell>
          <cell r="S353" t="str">
            <v>Bắc Ninh</v>
          </cell>
          <cell r="T353">
            <v>700018637960</v>
          </cell>
          <cell r="U353" t="str">
            <v>Đại học công nghiệp Hà Nội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 t="str">
            <v>M3-3</v>
          </cell>
          <cell r="AB353" t="str">
            <v>M3-3</v>
          </cell>
          <cell r="AC353" t="str">
            <v>M3-3</v>
          </cell>
          <cell r="AD353">
            <v>44217</v>
          </cell>
        </row>
        <row r="354">
          <cell r="B354" t="str">
            <v>H2101021</v>
          </cell>
          <cell r="C354" t="str">
            <v>Operator/ Công nhân</v>
          </cell>
          <cell r="D354">
            <v>0</v>
          </cell>
          <cell r="E354" t="str">
            <v>Quality Control/ QL Chất lượng (IQC)</v>
          </cell>
          <cell r="F354">
            <v>0</v>
          </cell>
          <cell r="G354" t="str">
            <v>Nguyễn Thị Huyền</v>
          </cell>
          <cell r="H354" t="str">
            <v>Female</v>
          </cell>
          <cell r="I354">
            <v>31867</v>
          </cell>
          <cell r="J354" t="str">
            <v>Bắc Ninh</v>
          </cell>
          <cell r="K354" t="str">
            <v>Married</v>
          </cell>
          <cell r="L354" t="str">
            <v>Kinh</v>
          </cell>
          <cell r="M354" t="str">
            <v>Nguyễn Giáo, Đồng Nguyên, Từ Sơn, Bắc Ninh</v>
          </cell>
          <cell r="N354" t="str">
            <v>0946677553</v>
          </cell>
          <cell r="O354" t="str">
            <v>0961246440</v>
          </cell>
          <cell r="P354" t="str">
            <v>Chồng</v>
          </cell>
          <cell r="Q354" t="str">
            <v>027187007647</v>
          </cell>
          <cell r="R354">
            <v>44548</v>
          </cell>
          <cell r="S354" t="str">
            <v>Cục trưởng cục cảnh sát quản lý hành chính về trật tự xã hội</v>
          </cell>
          <cell r="T354" t="str">
            <v>700018736481</v>
          </cell>
          <cell r="U354" t="str">
            <v>Trung cấp kinh tế công nghiệp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 t="str">
            <v>M1-1</v>
          </cell>
          <cell r="AB354" t="str">
            <v>M1-1</v>
          </cell>
          <cell r="AC354" t="str">
            <v>M1-1</v>
          </cell>
          <cell r="AD354">
            <v>44222</v>
          </cell>
        </row>
        <row r="355">
          <cell r="B355" t="str">
            <v>H2102003</v>
          </cell>
          <cell r="C355" t="str">
            <v>Staff/ Nhân viên</v>
          </cell>
          <cell r="D355">
            <v>0</v>
          </cell>
          <cell r="E355" t="str">
            <v>Logistic/ XNK</v>
          </cell>
          <cell r="F355">
            <v>0</v>
          </cell>
          <cell r="G355" t="str">
            <v>Hồ Mạnh Tùng</v>
          </cell>
          <cell r="H355" t="str">
            <v>Male</v>
          </cell>
          <cell r="I355">
            <v>33129</v>
          </cell>
          <cell r="J355" t="str">
            <v>Bắc Ninh</v>
          </cell>
          <cell r="K355" t="str">
            <v>Single</v>
          </cell>
          <cell r="L355" t="str">
            <v>kinh</v>
          </cell>
          <cell r="M355" t="str">
            <v>Đình Cả, Nội Duệ, Tiên Du, Bắc Ninh</v>
          </cell>
          <cell r="N355" t="str">
            <v>0978348633</v>
          </cell>
          <cell r="O355">
            <v>0</v>
          </cell>
          <cell r="P355">
            <v>0</v>
          </cell>
          <cell r="Q355" t="str">
            <v>125426893</v>
          </cell>
          <cell r="R355" t="str">
            <v>25/06/2018</v>
          </cell>
          <cell r="S355" t="str">
            <v>Bắc Ninh</v>
          </cell>
          <cell r="T355" t="str">
            <v>700012072663</v>
          </cell>
          <cell r="U355" t="str">
            <v>Đại học Kiến trúc Hà Nội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 t="str">
            <v>M4-3</v>
          </cell>
          <cell r="AB355" t="str">
            <v>M4-3</v>
          </cell>
          <cell r="AC355" t="str">
            <v>M4-4</v>
          </cell>
          <cell r="AD355">
            <v>44230</v>
          </cell>
        </row>
        <row r="356">
          <cell r="B356" t="str">
            <v>H2102007</v>
          </cell>
          <cell r="C356" t="str">
            <v>Staff/ Nhân viên</v>
          </cell>
          <cell r="D356">
            <v>0</v>
          </cell>
          <cell r="E356" t="str">
            <v>Quality Control/ QL Chất lượng (PQC)</v>
          </cell>
          <cell r="F356">
            <v>0</v>
          </cell>
          <cell r="G356" t="str">
            <v>Ngô Đức Thọ</v>
          </cell>
          <cell r="H356" t="str">
            <v>Male</v>
          </cell>
          <cell r="I356">
            <v>33866</v>
          </cell>
          <cell r="J356" t="str">
            <v>Bắc Ninh</v>
          </cell>
          <cell r="K356" t="str">
            <v>Married</v>
          </cell>
          <cell r="L356" t="str">
            <v>Kinh</v>
          </cell>
          <cell r="M356" t="str">
            <v>Chi Trung, Tân Chi, Tiên Du, Bắc Ninh</v>
          </cell>
          <cell r="N356" t="str">
            <v>0982378592</v>
          </cell>
          <cell r="O356">
            <v>0</v>
          </cell>
          <cell r="P356">
            <v>0</v>
          </cell>
          <cell r="Q356" t="str">
            <v>027092000826</v>
          </cell>
          <cell r="R356">
            <v>44300</v>
          </cell>
          <cell r="S356" t="str">
            <v>Cục trưởng cục cảnh sát quản lý hành chính về trật tự xã hội</v>
          </cell>
          <cell r="T356" t="str">
            <v>700018736516</v>
          </cell>
          <cell r="U356" t="str">
            <v>ĐH công nghiệp Hà Nội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 t="str">
            <v>M4-2</v>
          </cell>
          <cell r="AC356" t="str">
            <v>M4-3</v>
          </cell>
          <cell r="AD356">
            <v>44243</v>
          </cell>
        </row>
        <row r="357">
          <cell r="B357" t="str">
            <v>H2102008</v>
          </cell>
          <cell r="C357" t="str">
            <v>Operator/ Công nhân</v>
          </cell>
          <cell r="D357">
            <v>0</v>
          </cell>
          <cell r="E357" t="str">
            <v>SMT Manufacturing/ Sản xuất SMT</v>
          </cell>
          <cell r="F357">
            <v>0</v>
          </cell>
          <cell r="G357" t="str">
            <v>Tô Văn Cường</v>
          </cell>
          <cell r="H357" t="str">
            <v>Male</v>
          </cell>
          <cell r="I357">
            <v>34635</v>
          </cell>
          <cell r="J357" t="str">
            <v>Tuyên Quang</v>
          </cell>
          <cell r="K357" t="str">
            <v>Single</v>
          </cell>
          <cell r="L357" t="str">
            <v>Kinh</v>
          </cell>
          <cell r="M357" t="str">
            <v>Thôn 2, Trung Trực, Yên Sơn, Tuyên Quang</v>
          </cell>
          <cell r="N357" t="str">
            <v>0967402799</v>
          </cell>
          <cell r="O357" t="str">
            <v>03392508/13</v>
          </cell>
          <cell r="P357" t="str">
            <v>Mẹ</v>
          </cell>
          <cell r="Q357" t="str">
            <v>070979555</v>
          </cell>
          <cell r="R357">
            <v>40614</v>
          </cell>
          <cell r="S357" t="str">
            <v>Tuyên Quang</v>
          </cell>
          <cell r="T357" t="str">
            <v>700018736523</v>
          </cell>
          <cell r="U357" t="str">
            <v>High School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 t="str">
            <v>M1-1</v>
          </cell>
          <cell r="AC357" t="str">
            <v>M1-1</v>
          </cell>
          <cell r="AD357">
            <v>44246</v>
          </cell>
        </row>
        <row r="358">
          <cell r="B358" t="str">
            <v>H2102011</v>
          </cell>
          <cell r="C358" t="str">
            <v>Operator/ Công nhân</v>
          </cell>
          <cell r="D358">
            <v>0</v>
          </cell>
          <cell r="E358" t="str">
            <v>CSP Manufacturing/ Sản xuất CSP</v>
          </cell>
          <cell r="F358" t="str">
            <v>CSP 1</v>
          </cell>
          <cell r="G358" t="str">
            <v>Hoàng Khánh Tùng</v>
          </cell>
          <cell r="H358" t="str">
            <v>Male</v>
          </cell>
          <cell r="I358">
            <v>35096</v>
          </cell>
          <cell r="J358" t="str">
            <v>Tuyên Quang</v>
          </cell>
          <cell r="K358" t="str">
            <v>Single</v>
          </cell>
          <cell r="L358" t="str">
            <v>Tày</v>
          </cell>
          <cell r="M358" t="str">
            <v>Nà Bản, Thượng Lâm, Lâm Bình, Tuyên Quang</v>
          </cell>
          <cell r="N358" t="str">
            <v>0978671307</v>
          </cell>
          <cell r="O358" t="str">
            <v>0369736232</v>
          </cell>
          <cell r="P358" t="str">
            <v>Mẹ</v>
          </cell>
          <cell r="Q358" t="str">
            <v>008096001242</v>
          </cell>
          <cell r="R358">
            <v>44310</v>
          </cell>
          <cell r="S358" t="str">
            <v>Cục trưởng cục cảnh sát quản lý hành chính về trật tự xã hội</v>
          </cell>
          <cell r="T358" t="str">
            <v>700018736555</v>
          </cell>
          <cell r="U358" t="str">
            <v>High School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 t="str">
            <v>M1-1</v>
          </cell>
          <cell r="AC358" t="str">
            <v>M1-1</v>
          </cell>
          <cell r="AD358">
            <v>44246</v>
          </cell>
        </row>
        <row r="359">
          <cell r="B359" t="str">
            <v>H2102014</v>
          </cell>
          <cell r="C359" t="str">
            <v>Staff/ Nhân viên</v>
          </cell>
          <cell r="D359">
            <v>0</v>
          </cell>
          <cell r="E359" t="str">
            <v>Quality Control/ QL Chất lượng (PQC)</v>
          </cell>
          <cell r="F359">
            <v>0</v>
          </cell>
          <cell r="G359" t="str">
            <v>Nguyễn Văn Tùng</v>
          </cell>
          <cell r="H359" t="str">
            <v>Male</v>
          </cell>
          <cell r="I359">
            <v>32677</v>
          </cell>
          <cell r="J359" t="str">
            <v>Tuyên Quang</v>
          </cell>
          <cell r="K359" t="str">
            <v>Married</v>
          </cell>
          <cell r="L359" t="str">
            <v>Dao</v>
          </cell>
          <cell r="M359" t="str">
            <v>Chợ Bơ 2, Bình Xa, Hàm Yên, Tuyên Quang</v>
          </cell>
          <cell r="N359" t="str">
            <v>0389821990</v>
          </cell>
          <cell r="O359">
            <v>0</v>
          </cell>
          <cell r="P359">
            <v>0</v>
          </cell>
          <cell r="Q359" t="str">
            <v>070835485</v>
          </cell>
          <cell r="R359" t="str">
            <v>14/01/2021</v>
          </cell>
          <cell r="S359" t="str">
            <v>Tuyên Quang</v>
          </cell>
          <cell r="T359" t="str">
            <v>700018736570</v>
          </cell>
          <cell r="U359" t="str">
            <v>CĐ công nghiệp Việt Đức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 t="str">
            <v>M4-4</v>
          </cell>
          <cell r="AC359" t="str">
            <v>M5-1</v>
          </cell>
          <cell r="AD359">
            <v>44247</v>
          </cell>
        </row>
        <row r="360">
          <cell r="B360" t="str">
            <v>H2102016</v>
          </cell>
          <cell r="C360" t="str">
            <v>Operator/ Công nhân</v>
          </cell>
          <cell r="D360">
            <v>0</v>
          </cell>
          <cell r="E360" t="str">
            <v>CSP Manufacturing/ Sản xuất CSP</v>
          </cell>
          <cell r="F360" t="str">
            <v>CSP 2</v>
          </cell>
          <cell r="G360" t="str">
            <v>Nguyễn Thị Ngợi</v>
          </cell>
          <cell r="H360" t="str">
            <v>Female</v>
          </cell>
          <cell r="I360">
            <v>36400</v>
          </cell>
          <cell r="J360" t="str">
            <v>Tuyên Quang</v>
          </cell>
          <cell r="K360" t="str">
            <v>Single</v>
          </cell>
          <cell r="L360" t="str">
            <v>Tày</v>
          </cell>
          <cell r="M360" t="str">
            <v>Phai Tre A, Lăng Can, Lâm Bình, Tuyên Quang</v>
          </cell>
          <cell r="N360" t="str">
            <v>0388388548</v>
          </cell>
          <cell r="O360" t="str">
            <v>0326732073</v>
          </cell>
          <cell r="P360" t="str">
            <v>Bố</v>
          </cell>
          <cell r="Q360" t="str">
            <v>071007992</v>
          </cell>
          <cell r="R360">
            <v>42318</v>
          </cell>
          <cell r="S360" t="str">
            <v>Tuyên Quang</v>
          </cell>
          <cell r="T360" t="str">
            <v>700010699667</v>
          </cell>
          <cell r="U360" t="str">
            <v>High School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 t="str">
            <v>M1-1</v>
          </cell>
          <cell r="AC360" t="str">
            <v>M1-1</v>
          </cell>
          <cell r="AD360">
            <v>44249</v>
          </cell>
        </row>
        <row r="361">
          <cell r="B361" t="str">
            <v>H2102018</v>
          </cell>
          <cell r="C361" t="str">
            <v>Operator/ Công nhân</v>
          </cell>
          <cell r="D361">
            <v>0</v>
          </cell>
          <cell r="E361" t="str">
            <v>CSP Manufacturing/ Sản xuất CSP</v>
          </cell>
          <cell r="F361" t="str">
            <v>CSP 1</v>
          </cell>
          <cell r="G361" t="str">
            <v>Đỗ Văn Bộ</v>
          </cell>
          <cell r="H361" t="str">
            <v>Male</v>
          </cell>
          <cell r="I361">
            <v>34513</v>
          </cell>
          <cell r="J361" t="str">
            <v>Bắc Ninh</v>
          </cell>
          <cell r="K361" t="str">
            <v>Married</v>
          </cell>
          <cell r="L361" t="str">
            <v>Kinh</v>
          </cell>
          <cell r="M361" t="str">
            <v>Phúc Nghiêm, Phật Tích, Tiên Du, Bắc Ninh</v>
          </cell>
          <cell r="N361" t="str">
            <v>0986866423</v>
          </cell>
          <cell r="O361" t="str">
            <v>0969850078</v>
          </cell>
          <cell r="P361" t="str">
            <v>Vợ</v>
          </cell>
          <cell r="Q361">
            <v>125561721</v>
          </cell>
          <cell r="R361">
            <v>40295</v>
          </cell>
          <cell r="S361" t="str">
            <v>Bắc Ninh</v>
          </cell>
          <cell r="T361" t="str">
            <v>700018736605</v>
          </cell>
          <cell r="U361" t="str">
            <v>High School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 t="str">
            <v>M1-1</v>
          </cell>
          <cell r="AC361" t="str">
            <v>M1-1</v>
          </cell>
          <cell r="AD361">
            <v>44249</v>
          </cell>
        </row>
        <row r="362">
          <cell r="B362" t="str">
            <v>H2102025</v>
          </cell>
          <cell r="C362" t="str">
            <v>Operator/ Công nhân</v>
          </cell>
          <cell r="D362">
            <v>0</v>
          </cell>
          <cell r="E362" t="str">
            <v>SMT Manufacturing/ Sản xuất SMT</v>
          </cell>
          <cell r="F362">
            <v>0</v>
          </cell>
          <cell r="G362" t="str">
            <v>Bùi Văn Anh</v>
          </cell>
          <cell r="H362" t="str">
            <v>Male</v>
          </cell>
          <cell r="I362">
            <v>37568</v>
          </cell>
          <cell r="J362" t="str">
            <v>Thanh Hóa</v>
          </cell>
          <cell r="K362" t="str">
            <v>Single</v>
          </cell>
          <cell r="L362" t="str">
            <v>Thái</v>
          </cell>
          <cell r="M362" t="str">
            <v>Bồn Dồn, Bình Sơn, Triệu Sơn, Thanh Hóa</v>
          </cell>
          <cell r="N362" t="str">
            <v>0378342876</v>
          </cell>
          <cell r="O362" t="str">
            <v>0363882554</v>
          </cell>
          <cell r="P362" t="str">
            <v>Mẹ</v>
          </cell>
          <cell r="Q362" t="str">
            <v>038202012495</v>
          </cell>
          <cell r="R362" t="str">
            <v>24/06/2019</v>
          </cell>
          <cell r="S362" t="str">
            <v>Cục trưởng cục cảnh sát ĐKQL cư trú và DLQG về dân cư</v>
          </cell>
          <cell r="T362" t="str">
            <v>700018736620</v>
          </cell>
          <cell r="U362" t="str">
            <v>High School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 t="str">
            <v>M1-1</v>
          </cell>
          <cell r="AC362" t="str">
            <v>M1-1</v>
          </cell>
          <cell r="AD362">
            <v>44249</v>
          </cell>
        </row>
        <row r="363">
          <cell r="B363" t="str">
            <v>H2102026</v>
          </cell>
          <cell r="C363" t="str">
            <v>Operator/ Công nhân</v>
          </cell>
          <cell r="D363">
            <v>0</v>
          </cell>
          <cell r="E363" t="str">
            <v>Quality Control/ QL Chất lượng (IQC)</v>
          </cell>
          <cell r="F363">
            <v>0</v>
          </cell>
          <cell r="G363" t="str">
            <v>Trương Mỹ Khánh</v>
          </cell>
          <cell r="H363" t="str">
            <v>Female</v>
          </cell>
          <cell r="I363">
            <v>34141</v>
          </cell>
          <cell r="J363" t="str">
            <v>Phú Thọ</v>
          </cell>
          <cell r="K363" t="str">
            <v>Married</v>
          </cell>
          <cell r="L363" t="str">
            <v>Kinh</v>
          </cell>
          <cell r="M363" t="str">
            <v>Thôn 6, Phú Nham, Phù Ninh, Phú Thọ</v>
          </cell>
          <cell r="N363" t="str">
            <v>0982641093</v>
          </cell>
          <cell r="O363" t="str">
            <v>0383790580</v>
          </cell>
          <cell r="P363" t="str">
            <v>Mẹ</v>
          </cell>
          <cell r="Q363">
            <v>132437285</v>
          </cell>
          <cell r="R363" t="str">
            <v>06/02/2017</v>
          </cell>
          <cell r="S363" t="str">
            <v>Phú Thọ</v>
          </cell>
          <cell r="T363" t="str">
            <v>700008471190</v>
          </cell>
          <cell r="U363" t="str">
            <v>High School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 t="str">
            <v>M1-1</v>
          </cell>
          <cell r="AC363" t="str">
            <v>M1-1</v>
          </cell>
          <cell r="AD363">
            <v>44249</v>
          </cell>
        </row>
        <row r="364">
          <cell r="B364" t="str">
            <v>H2102028</v>
          </cell>
          <cell r="C364" t="str">
            <v>Operator/ Công nhân</v>
          </cell>
          <cell r="D364">
            <v>0</v>
          </cell>
          <cell r="E364" t="str">
            <v>Quality Control/ QL Chất lượng (OQC)</v>
          </cell>
          <cell r="F364" t="str">
            <v>CSP</v>
          </cell>
          <cell r="G364" t="str">
            <v>Lương Thị Ánh</v>
          </cell>
          <cell r="H364" t="str">
            <v>Female</v>
          </cell>
          <cell r="I364">
            <v>35586</v>
          </cell>
          <cell r="J364" t="str">
            <v>Bắc Ninh</v>
          </cell>
          <cell r="K364" t="str">
            <v>Married</v>
          </cell>
          <cell r="L364" t="str">
            <v>Kinh</v>
          </cell>
          <cell r="M364" t="str">
            <v>Đại Vi, Đại Đồng, Tiên Du, Bắc Ninh</v>
          </cell>
          <cell r="N364" t="str">
            <v>0339175801</v>
          </cell>
          <cell r="O364" t="str">
            <v>0387835794</v>
          </cell>
          <cell r="P364" t="str">
            <v>Chồng</v>
          </cell>
          <cell r="Q364">
            <v>125962767</v>
          </cell>
          <cell r="R364" t="str">
            <v>14/03/2019</v>
          </cell>
          <cell r="S364" t="str">
            <v>Bắc Ninh</v>
          </cell>
          <cell r="T364" t="str">
            <v>700009366599</v>
          </cell>
          <cell r="U364" t="str">
            <v>High School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 t="str">
            <v>M1-1</v>
          </cell>
          <cell r="AC364" t="str">
            <v>M1-1</v>
          </cell>
          <cell r="AD364">
            <v>44249</v>
          </cell>
        </row>
        <row r="365">
          <cell r="B365" t="str">
            <v>H2102030</v>
          </cell>
          <cell r="C365" t="str">
            <v>Operator/ Công nhân</v>
          </cell>
          <cell r="D365">
            <v>0</v>
          </cell>
          <cell r="E365" t="str">
            <v>SMT Manufacturing/ Sản xuất SMT</v>
          </cell>
          <cell r="F365">
            <v>0</v>
          </cell>
          <cell r="G365" t="str">
            <v>Hà Thị Lệ Mơ</v>
          </cell>
          <cell r="H365" t="str">
            <v>Female</v>
          </cell>
          <cell r="I365">
            <v>34839</v>
          </cell>
          <cell r="J365" t="str">
            <v>Thanh Hóa</v>
          </cell>
          <cell r="K365" t="str">
            <v>Married</v>
          </cell>
          <cell r="L365" t="str">
            <v>Thái</v>
          </cell>
          <cell r="M365" t="str">
            <v>thôn Bản Nhùng, xã Hồng Thái, Văn Lãng, Lạng Sơn</v>
          </cell>
          <cell r="N365" t="str">
            <v>0386642268</v>
          </cell>
          <cell r="O365" t="str">
            <v>0868445556</v>
          </cell>
          <cell r="P365" t="str">
            <v>Chồng</v>
          </cell>
          <cell r="Q365">
            <v>174927122</v>
          </cell>
          <cell r="R365" t="str">
            <v>04/04/2013</v>
          </cell>
          <cell r="S365" t="str">
            <v>Thanh Hóa</v>
          </cell>
          <cell r="T365" t="str">
            <v>700009152385</v>
          </cell>
          <cell r="U365" t="str">
            <v>High School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 t="str">
            <v>M1-1</v>
          </cell>
          <cell r="AC365" t="str">
            <v>M1-1</v>
          </cell>
          <cell r="AD365">
            <v>44250</v>
          </cell>
        </row>
        <row r="366">
          <cell r="B366" t="str">
            <v>H2102033</v>
          </cell>
          <cell r="C366" t="str">
            <v>Operator/ Công nhân</v>
          </cell>
          <cell r="D366">
            <v>0</v>
          </cell>
          <cell r="E366" t="str">
            <v>CSP Manufacturing/ Sản xuất CSP</v>
          </cell>
          <cell r="F366" t="str">
            <v>CSP 2</v>
          </cell>
          <cell r="G366" t="str">
            <v>Nguyễn Thị Hương</v>
          </cell>
          <cell r="H366" t="str">
            <v>Female</v>
          </cell>
          <cell r="I366">
            <v>32676</v>
          </cell>
          <cell r="J366" t="str">
            <v>Nghệ An</v>
          </cell>
          <cell r="K366" t="str">
            <v>Married</v>
          </cell>
          <cell r="L366" t="str">
            <v>Kinh</v>
          </cell>
          <cell r="M366" t="str">
            <v>Xóm 7, Diễn Thọ, Diễn Châu, Nghệ An</v>
          </cell>
          <cell r="N366" t="str">
            <v>0989275835</v>
          </cell>
          <cell r="O366" t="str">
            <v>0989375838</v>
          </cell>
          <cell r="P366" t="str">
            <v>Bố</v>
          </cell>
          <cell r="Q366" t="str">
            <v>186371623</v>
          </cell>
          <cell r="R366" t="str">
            <v>28/04/2020</v>
          </cell>
          <cell r="S366" t="str">
            <v>Nghệ An</v>
          </cell>
          <cell r="T366" t="str">
            <v>700004205108</v>
          </cell>
          <cell r="U366" t="str">
            <v>High School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 t="str">
            <v>M1-1</v>
          </cell>
          <cell r="AC366" t="str">
            <v>M1-1</v>
          </cell>
          <cell r="AD366">
            <v>44251</v>
          </cell>
        </row>
        <row r="367">
          <cell r="B367" t="str">
            <v>H2102034</v>
          </cell>
          <cell r="C367" t="str">
            <v>Operator/ Công nhân</v>
          </cell>
          <cell r="D367">
            <v>0</v>
          </cell>
          <cell r="E367" t="str">
            <v>CSP Manufacturing/ Sản xuất CSP</v>
          </cell>
          <cell r="F367" t="str">
            <v>CSP 2</v>
          </cell>
          <cell r="G367" t="str">
            <v>Katơr Thị Cảnh</v>
          </cell>
          <cell r="H367" t="str">
            <v>Female</v>
          </cell>
          <cell r="I367">
            <v>33972</v>
          </cell>
          <cell r="J367" t="str">
            <v>Tuyên Quang</v>
          </cell>
          <cell r="K367" t="str">
            <v>Married</v>
          </cell>
          <cell r="L367" t="str">
            <v>R-Glai</v>
          </cell>
          <cell r="M367" t="str">
            <v>Phai Tre B, Lăng Can, Lâm Bình, Tuyên Quang</v>
          </cell>
          <cell r="N367" t="str">
            <v>0395351696</v>
          </cell>
          <cell r="O367" t="str">
            <v>0376759964</v>
          </cell>
          <cell r="P367" t="str">
            <v>Mẹ</v>
          </cell>
          <cell r="Q367" t="str">
            <v>071101520</v>
          </cell>
          <cell r="R367" t="str">
            <v>22/05/2018</v>
          </cell>
          <cell r="S367" t="str">
            <v>Tuyên Quang</v>
          </cell>
          <cell r="T367" t="str">
            <v>700018736650</v>
          </cell>
          <cell r="U367" t="str">
            <v>High School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 t="str">
            <v>M1-1</v>
          </cell>
          <cell r="AC367" t="str">
            <v>M1-1</v>
          </cell>
          <cell r="AD367">
            <v>44251</v>
          </cell>
        </row>
        <row r="368">
          <cell r="B368" t="str">
            <v>H2102037</v>
          </cell>
          <cell r="C368" t="str">
            <v>Operator/ Công nhân</v>
          </cell>
          <cell r="D368">
            <v>0</v>
          </cell>
          <cell r="E368" t="str">
            <v>CSP Manufacturing/ Sản xuất CSP</v>
          </cell>
          <cell r="F368" t="str">
            <v>CSP 2</v>
          </cell>
          <cell r="G368" t="str">
            <v>Hoàng Thị Thanh Hoa</v>
          </cell>
          <cell r="H368" t="str">
            <v>Female</v>
          </cell>
          <cell r="I368">
            <v>34115</v>
          </cell>
          <cell r="J368" t="str">
            <v>Đắc Lắc</v>
          </cell>
          <cell r="K368" t="str">
            <v>Married</v>
          </cell>
          <cell r="L368" t="str">
            <v>Kinh</v>
          </cell>
          <cell r="M368" t="str">
            <v>Đồng Tâm, Ngọc Sơn, Đô Lương, Nghệ An</v>
          </cell>
          <cell r="N368" t="str">
            <v>0974424440</v>
          </cell>
          <cell r="O368" t="str">
            <v>0395214623</v>
          </cell>
          <cell r="P368" t="str">
            <v>Mẹ</v>
          </cell>
          <cell r="Q368" t="str">
            <v>241948726</v>
          </cell>
          <cell r="R368" t="str">
            <v>03/10/2018</v>
          </cell>
          <cell r="S368" t="str">
            <v>Đắc Lắc</v>
          </cell>
          <cell r="T368" t="str">
            <v>700018736683</v>
          </cell>
          <cell r="U368" t="str">
            <v>High School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 t="str">
            <v>M1-1</v>
          </cell>
          <cell r="AC368" t="str">
            <v>M1-1</v>
          </cell>
          <cell r="AD368">
            <v>44251</v>
          </cell>
        </row>
        <row r="369">
          <cell r="B369" t="str">
            <v>H2102039</v>
          </cell>
          <cell r="C369" t="str">
            <v>Operator/ Công nhân</v>
          </cell>
          <cell r="D369">
            <v>0</v>
          </cell>
          <cell r="E369" t="str">
            <v>CSP Manufacturing/ Sản xuất CSP</v>
          </cell>
          <cell r="F369" t="str">
            <v>CSP 2</v>
          </cell>
          <cell r="G369" t="str">
            <v>Nguyễn Thị Duyên</v>
          </cell>
          <cell r="H369" t="str">
            <v>Female</v>
          </cell>
          <cell r="I369">
            <v>34877</v>
          </cell>
          <cell r="J369" t="str">
            <v>Thanh Hóa</v>
          </cell>
          <cell r="K369" t="str">
            <v>Married</v>
          </cell>
          <cell r="L369" t="str">
            <v>Mường</v>
          </cell>
          <cell r="M369" t="str">
            <v>Bông Bụt, Thành Công, Thạch Thành, Thanh Hóa</v>
          </cell>
          <cell r="N369" t="str">
            <v>0843216090</v>
          </cell>
          <cell r="O369" t="str">
            <v>0343217402</v>
          </cell>
          <cell r="P369" t="str">
            <v>Bố</v>
          </cell>
          <cell r="Q369" t="str">
            <v>173927703</v>
          </cell>
          <cell r="R369" t="str">
            <v>07/05/2011</v>
          </cell>
          <cell r="S369" t="str">
            <v>Thanh Hóa</v>
          </cell>
          <cell r="T369" t="str">
            <v>700018736700</v>
          </cell>
          <cell r="U369" t="str">
            <v>High School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 t="str">
            <v>M1-1</v>
          </cell>
          <cell r="AC369" t="str">
            <v>M1-1</v>
          </cell>
          <cell r="AD369">
            <v>44251</v>
          </cell>
        </row>
        <row r="370">
          <cell r="B370" t="str">
            <v>H2102043</v>
          </cell>
          <cell r="C370" t="str">
            <v>Operator/ Công nhân</v>
          </cell>
          <cell r="D370">
            <v>0</v>
          </cell>
          <cell r="E370" t="str">
            <v>SMT Manufacturing/ Sản xuất SMT</v>
          </cell>
          <cell r="F370">
            <v>0</v>
          </cell>
          <cell r="G370" t="str">
            <v>Nguyễn Văn Hùng</v>
          </cell>
          <cell r="H370" t="str">
            <v>Male</v>
          </cell>
          <cell r="I370">
            <v>37302</v>
          </cell>
          <cell r="J370" t="str">
            <v>Thanh Hóa</v>
          </cell>
          <cell r="K370" t="str">
            <v>Single</v>
          </cell>
          <cell r="L370" t="str">
            <v>Kinh</v>
          </cell>
          <cell r="M370" t="str">
            <v>Văn Giáo, Quảng Phúc, Quảng Xương, Thanh Hóa</v>
          </cell>
          <cell r="N370" t="str">
            <v>0396494202</v>
          </cell>
          <cell r="O370" t="str">
            <v>0346561971</v>
          </cell>
          <cell r="P370" t="str">
            <v>Bố</v>
          </cell>
          <cell r="Q370" t="str">
            <v>038202021794</v>
          </cell>
          <cell r="R370" t="str">
            <v>08/04/2020</v>
          </cell>
          <cell r="S370" t="str">
            <v>Cục trưởng cục cảnh sát quản lý hành chính về trật tự xã hội</v>
          </cell>
          <cell r="T370" t="str">
            <v>700018767593</v>
          </cell>
          <cell r="U370" t="str">
            <v>High School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 t="str">
            <v>M1-1</v>
          </cell>
          <cell r="AC370" t="str">
            <v>M1-1</v>
          </cell>
          <cell r="AD370">
            <v>44252</v>
          </cell>
        </row>
        <row r="371">
          <cell r="B371" t="str">
            <v>H2102047</v>
          </cell>
          <cell r="C371" t="str">
            <v>Operator/ Công nhân</v>
          </cell>
          <cell r="D371">
            <v>0</v>
          </cell>
          <cell r="E371" t="str">
            <v>Quality Control/ QL Chất lượng (OQC)</v>
          </cell>
          <cell r="F371" t="str">
            <v>CSP</v>
          </cell>
          <cell r="G371" t="str">
            <v>Hoàng Thị Minh Huệ</v>
          </cell>
          <cell r="H371" t="str">
            <v>Female</v>
          </cell>
          <cell r="I371">
            <v>34778</v>
          </cell>
          <cell r="J371" t="str">
            <v>Bắc Kạn</v>
          </cell>
          <cell r="K371" t="str">
            <v>Married</v>
          </cell>
          <cell r="L371" t="str">
            <v>Tày</v>
          </cell>
          <cell r="M371" t="str">
            <v>Nà Tà, Tân Tú, Bạch Thông, Bắc Kạn</v>
          </cell>
          <cell r="N371" t="str">
            <v>0973288193</v>
          </cell>
          <cell r="O371" t="str">
            <v>0353969801</v>
          </cell>
          <cell r="P371" t="str">
            <v>Mẹ</v>
          </cell>
          <cell r="Q371" t="str">
            <v>095219178</v>
          </cell>
          <cell r="R371" t="str">
            <v>17/02/2012</v>
          </cell>
          <cell r="S371" t="str">
            <v>Bắc Kạn</v>
          </cell>
          <cell r="T371" t="str">
            <v>700018767629</v>
          </cell>
          <cell r="U371" t="str">
            <v>High School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 t="str">
            <v>M1-1</v>
          </cell>
          <cell r="AC371" t="str">
            <v>M1-1</v>
          </cell>
          <cell r="AD371">
            <v>44253</v>
          </cell>
        </row>
        <row r="372">
          <cell r="B372" t="str">
            <v>H2102048</v>
          </cell>
          <cell r="C372" t="str">
            <v>Operator/ Công nhân</v>
          </cell>
          <cell r="D372">
            <v>0</v>
          </cell>
          <cell r="E372" t="str">
            <v>Quality Control/ QL Chất lượng (OQC)</v>
          </cell>
          <cell r="F372" t="str">
            <v>CSP</v>
          </cell>
          <cell r="G372" t="str">
            <v>Lê Thị Hải Yến</v>
          </cell>
          <cell r="H372" t="str">
            <v>Female</v>
          </cell>
          <cell r="I372">
            <v>36994</v>
          </cell>
          <cell r="J372" t="str">
            <v>Hòa Bình</v>
          </cell>
          <cell r="K372" t="str">
            <v>Single</v>
          </cell>
          <cell r="L372" t="str">
            <v>Kinh</v>
          </cell>
          <cell r="M372" t="str">
            <v>Đội 5, Ân Nghĩa, Lạc Sơn, Hòa Bình</v>
          </cell>
          <cell r="N372" t="str">
            <v>0971743118</v>
          </cell>
          <cell r="O372" t="str">
            <v>0988352889</v>
          </cell>
          <cell r="P372" t="str">
            <v>Bố</v>
          </cell>
          <cell r="Q372">
            <v>113770942</v>
          </cell>
          <cell r="R372" t="str">
            <v>14/10/2017</v>
          </cell>
          <cell r="S372" t="str">
            <v>Hòa Bình</v>
          </cell>
          <cell r="T372" t="str">
            <v>700018767636</v>
          </cell>
          <cell r="U372" t="str">
            <v>High School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 t="str">
            <v>M1-1</v>
          </cell>
          <cell r="AC372" t="str">
            <v>M1-1</v>
          </cell>
          <cell r="AD372">
            <v>44253</v>
          </cell>
        </row>
        <row r="373">
          <cell r="B373" t="str">
            <v>H2102049</v>
          </cell>
          <cell r="C373" t="str">
            <v>Staff/ Nhân viên</v>
          </cell>
          <cell r="D373">
            <v>0</v>
          </cell>
          <cell r="E373" t="str">
            <v>SMT Technology/ Kỹ thuật SMT</v>
          </cell>
          <cell r="F373">
            <v>0</v>
          </cell>
          <cell r="G373" t="str">
            <v>Nguyễn Trấn Hiệp</v>
          </cell>
          <cell r="H373" t="str">
            <v>Male</v>
          </cell>
          <cell r="I373">
            <v>35657</v>
          </cell>
          <cell r="J373" t="str">
            <v>Lạng Sơn</v>
          </cell>
          <cell r="K373" t="str">
            <v>Single</v>
          </cell>
          <cell r="L373" t="str">
            <v>Kinh</v>
          </cell>
          <cell r="M373" t="str">
            <v>Xương Giang, Thị trấn mẹt, Hữu Lũng, Lạng Sơn</v>
          </cell>
          <cell r="N373" t="str">
            <v>0335812201</v>
          </cell>
          <cell r="O373" t="str">
            <v>0366432512</v>
          </cell>
          <cell r="P373" t="str">
            <v>mẹ</v>
          </cell>
          <cell r="Q373" t="str">
            <v>082321479</v>
          </cell>
          <cell r="R373" t="str">
            <v>25/04/2014</v>
          </cell>
          <cell r="S373" t="str">
            <v>Lạng Sơn</v>
          </cell>
          <cell r="T373" t="str">
            <v>700018767643</v>
          </cell>
          <cell r="U373" t="str">
            <v>Học viện kỹ thuật quân sự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 t="str">
            <v>M3-1</v>
          </cell>
          <cell r="AC373" t="str">
            <v>M3-1</v>
          </cell>
          <cell r="AD373">
            <v>44253</v>
          </cell>
        </row>
        <row r="374">
          <cell r="B374" t="str">
            <v>H2103001</v>
          </cell>
          <cell r="C374" t="str">
            <v>Staff/ Nhân viên</v>
          </cell>
          <cell r="D374">
            <v>0</v>
          </cell>
          <cell r="E374" t="str">
            <v>Quality Control/ QL Chất lượng (CS)</v>
          </cell>
          <cell r="F374">
            <v>0</v>
          </cell>
          <cell r="G374" t="str">
            <v>Nguyễn Hồng Hạnh</v>
          </cell>
          <cell r="H374" t="str">
            <v>Female</v>
          </cell>
          <cell r="I374">
            <v>34972</v>
          </cell>
          <cell r="J374" t="str">
            <v>Bắc Ninh</v>
          </cell>
          <cell r="K374" t="str">
            <v>Single</v>
          </cell>
          <cell r="L374" t="str">
            <v>Kinh</v>
          </cell>
          <cell r="M374" t="str">
            <v>Đông Xuất, Đông Thọ, Yên Phong, Bắc Ninh</v>
          </cell>
          <cell r="N374" t="str">
            <v>0972426680</v>
          </cell>
          <cell r="O374">
            <v>0</v>
          </cell>
          <cell r="P374">
            <v>0</v>
          </cell>
          <cell r="Q374" t="str">
            <v>125550646</v>
          </cell>
          <cell r="R374" t="str">
            <v>01/03/2010</v>
          </cell>
          <cell r="S374" t="str">
            <v>Bắc Ninh</v>
          </cell>
          <cell r="T374" t="str">
            <v>700018851098</v>
          </cell>
          <cell r="U374" t="str">
            <v>ĐH Công Đoàn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 t="str">
            <v>M3-4</v>
          </cell>
          <cell r="AC374" t="str">
            <v>M4-1</v>
          </cell>
          <cell r="AD374">
            <v>44256</v>
          </cell>
        </row>
        <row r="375">
          <cell r="B375" t="str">
            <v>H2103002</v>
          </cell>
          <cell r="C375" t="str">
            <v>Staff/ Nhân viên</v>
          </cell>
          <cell r="D375">
            <v>0</v>
          </cell>
          <cell r="E375" t="str">
            <v>CSP Manufacturing/ Sản xuất CSP</v>
          </cell>
          <cell r="F375" t="str">
            <v>CSP 2</v>
          </cell>
          <cell r="G375" t="str">
            <v>Trịnh Thị Hà</v>
          </cell>
          <cell r="H375" t="str">
            <v>Female</v>
          </cell>
          <cell r="I375">
            <v>32250</v>
          </cell>
          <cell r="J375" t="str">
            <v>Bắc Ninh</v>
          </cell>
          <cell r="K375" t="str">
            <v>Married</v>
          </cell>
          <cell r="L375" t="str">
            <v>Kinh</v>
          </cell>
          <cell r="M375" t="str">
            <v>Bãi Lán, Thị Trấn Lim, Tiên Du, Bắc Ninh</v>
          </cell>
          <cell r="N375" t="str">
            <v>0968502684</v>
          </cell>
          <cell r="O375">
            <v>0</v>
          </cell>
          <cell r="P375">
            <v>0</v>
          </cell>
          <cell r="Q375" t="str">
            <v>125289692</v>
          </cell>
          <cell r="R375" t="str">
            <v>06/07/2020</v>
          </cell>
          <cell r="S375" t="str">
            <v>Bắc Ninh</v>
          </cell>
          <cell r="T375" t="str">
            <v>700018851109</v>
          </cell>
          <cell r="U375" t="str">
            <v>CĐ Du lịch Hà Nội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 t="str">
            <v>M4-3</v>
          </cell>
          <cell r="AC375" t="str">
            <v>M4-3</v>
          </cell>
          <cell r="AD375">
            <v>44256</v>
          </cell>
        </row>
        <row r="376">
          <cell r="B376" t="str">
            <v>H2103003</v>
          </cell>
          <cell r="C376" t="str">
            <v>Operator/ Công nhân</v>
          </cell>
          <cell r="D376">
            <v>0</v>
          </cell>
          <cell r="E376" t="str">
            <v>Quality Control/ QL Chất lượng (PQC)</v>
          </cell>
          <cell r="F376">
            <v>0</v>
          </cell>
          <cell r="G376" t="str">
            <v>Nguyễn Minh Đức</v>
          </cell>
          <cell r="H376" t="str">
            <v>Male</v>
          </cell>
          <cell r="I376">
            <v>35844</v>
          </cell>
          <cell r="J376" t="str">
            <v>Phú Thọ</v>
          </cell>
          <cell r="K376" t="str">
            <v>Single</v>
          </cell>
          <cell r="L376" t="str">
            <v>Mường</v>
          </cell>
          <cell r="M376" t="str">
            <v>Xóm Đồi, Lương Nha, Thanh Sơn, Phú Thọ</v>
          </cell>
          <cell r="N376" t="str">
            <v>0333530394</v>
          </cell>
          <cell r="O376" t="str">
            <v>0347349890</v>
          </cell>
          <cell r="P376" t="str">
            <v>Bố</v>
          </cell>
          <cell r="Q376">
            <v>132382543</v>
          </cell>
          <cell r="R376" t="str">
            <v>05/02/2015</v>
          </cell>
          <cell r="S376" t="str">
            <v>Phú Thọ</v>
          </cell>
          <cell r="T376" t="str">
            <v>700018851116</v>
          </cell>
          <cell r="U376" t="str">
            <v>High School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 t="str">
            <v xml:space="preserve">       </v>
          </cell>
          <cell r="AB376" t="str">
            <v>M1-1</v>
          </cell>
          <cell r="AC376" t="str">
            <v>M1-1</v>
          </cell>
          <cell r="AD376">
            <v>44256</v>
          </cell>
        </row>
        <row r="377">
          <cell r="B377" t="str">
            <v>H2103009</v>
          </cell>
          <cell r="C377" t="str">
            <v>Operator/ Công nhân</v>
          </cell>
          <cell r="D377">
            <v>0</v>
          </cell>
          <cell r="E377" t="str">
            <v>Human Resource/ HCNS (Utility)</v>
          </cell>
          <cell r="F377">
            <v>0</v>
          </cell>
          <cell r="G377" t="str">
            <v>Nguyễn Tiến Hiệp</v>
          </cell>
          <cell r="H377" t="str">
            <v>Male</v>
          </cell>
          <cell r="I377">
            <v>37375</v>
          </cell>
          <cell r="J377" t="str">
            <v>Bắc Ninh</v>
          </cell>
          <cell r="K377" t="str">
            <v>Single</v>
          </cell>
          <cell r="L377" t="str">
            <v>Kinh</v>
          </cell>
          <cell r="M377" t="str">
            <v>Rích Gạo, Phù Chẩn, Từ Sơn, Bắc Ninh</v>
          </cell>
          <cell r="N377" t="str">
            <v>0354407598</v>
          </cell>
          <cell r="O377" t="str">
            <v>0393854631</v>
          </cell>
          <cell r="P377" t="str">
            <v>Bố</v>
          </cell>
          <cell r="Q377">
            <v>125933474</v>
          </cell>
          <cell r="R377" t="str">
            <v>08/09/2017</v>
          </cell>
          <cell r="S377" t="str">
            <v>Bắc Ninh</v>
          </cell>
          <cell r="T377" t="str">
            <v>700018851131</v>
          </cell>
          <cell r="U377" t="str">
            <v>Cao đẳng công nghiệp Hưng Yên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 t="str">
            <v>M1-1</v>
          </cell>
          <cell r="AC377" t="str">
            <v>M1-1</v>
          </cell>
          <cell r="AD377">
            <v>44257</v>
          </cell>
        </row>
        <row r="378">
          <cell r="B378" t="str">
            <v>H2103011</v>
          </cell>
          <cell r="C378" t="str">
            <v>Operator/ Công nhân</v>
          </cell>
          <cell r="D378">
            <v>0</v>
          </cell>
          <cell r="E378" t="str">
            <v>WLP 1 Manufacturing/ Sản xuất WLP 1</v>
          </cell>
          <cell r="F378">
            <v>0</v>
          </cell>
          <cell r="G378" t="str">
            <v>Phạm Thị Tuyến</v>
          </cell>
          <cell r="H378" t="str">
            <v>Female</v>
          </cell>
          <cell r="I378">
            <v>36527</v>
          </cell>
          <cell r="J378" t="str">
            <v>Thanh Hóa</v>
          </cell>
          <cell r="K378" t="str">
            <v>Married</v>
          </cell>
          <cell r="L378" t="str">
            <v>Mường</v>
          </cell>
          <cell r="M378" t="str">
            <v>Tân Sơn, Tân Phúc, Lang Chánh, Thanh Hóa</v>
          </cell>
          <cell r="N378" t="str">
            <v>0868762645</v>
          </cell>
          <cell r="O378" t="str">
            <v/>
          </cell>
          <cell r="P378">
            <v>0</v>
          </cell>
          <cell r="Q378" t="str">
            <v>038300001752</v>
          </cell>
          <cell r="R378" t="str">
            <v>02/08/2016</v>
          </cell>
          <cell r="S378" t="str">
            <v>Cục trưởng cục cảnh sát ĐKQL cư trú và DLQG về dân cư</v>
          </cell>
          <cell r="T378" t="str">
            <v>700018851148</v>
          </cell>
          <cell r="U378" t="str">
            <v>High School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 t="str">
            <v>M1-1</v>
          </cell>
          <cell r="AC378" t="str">
            <v>M1-1</v>
          </cell>
          <cell r="AD378">
            <v>44257</v>
          </cell>
        </row>
        <row r="379">
          <cell r="B379" t="str">
            <v>H2103013</v>
          </cell>
          <cell r="C379" t="str">
            <v>Operator/ Công nhân</v>
          </cell>
          <cell r="D379">
            <v>0</v>
          </cell>
          <cell r="E379" t="str">
            <v>CSP Manufacturing/ Sản xuất CSP</v>
          </cell>
          <cell r="F379" t="str">
            <v>CSP 1</v>
          </cell>
          <cell r="G379" t="str">
            <v>Hỏa Thị Vinh</v>
          </cell>
          <cell r="H379" t="str">
            <v>Female</v>
          </cell>
          <cell r="I379">
            <v>36883</v>
          </cell>
          <cell r="J379" t="str">
            <v>Tuyên Quang</v>
          </cell>
          <cell r="K379" t="str">
            <v>Single</v>
          </cell>
          <cell r="L379" t="str">
            <v>Tày</v>
          </cell>
          <cell r="M379" t="str">
            <v>Nà Tông, Thượng Lâm, Lâm Bình, Tuyên Quang</v>
          </cell>
          <cell r="N379" t="str">
            <v>0385510264</v>
          </cell>
          <cell r="O379" t="str">
            <v>0365405667</v>
          </cell>
          <cell r="P379" t="str">
            <v>Bố</v>
          </cell>
          <cell r="Q379" t="str">
            <v>071065474</v>
          </cell>
          <cell r="R379" t="str">
            <v>03/12/2015</v>
          </cell>
          <cell r="S379" t="str">
            <v>Tuyên Quang</v>
          </cell>
          <cell r="T379" t="str">
            <v>700018851170</v>
          </cell>
          <cell r="U379" t="str">
            <v>High School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 t="str">
            <v>M1-1</v>
          </cell>
          <cell r="AC379" t="str">
            <v>M1-1</v>
          </cell>
          <cell r="AD379">
            <v>44259</v>
          </cell>
        </row>
        <row r="380">
          <cell r="B380" t="str">
            <v>H2103015</v>
          </cell>
          <cell r="C380" t="str">
            <v>Operator/ Công nhân</v>
          </cell>
          <cell r="D380">
            <v>0</v>
          </cell>
          <cell r="E380" t="str">
            <v>SMT Manufacturing/ Sản xuất SMT</v>
          </cell>
          <cell r="F380">
            <v>0</v>
          </cell>
          <cell r="G380" t="str">
            <v>Hoàng Trường Giang</v>
          </cell>
          <cell r="H380" t="str">
            <v>Male</v>
          </cell>
          <cell r="I380">
            <v>34820</v>
          </cell>
          <cell r="J380" t="str">
            <v>Lạng Sơn</v>
          </cell>
          <cell r="K380" t="str">
            <v>Single</v>
          </cell>
          <cell r="L380" t="str">
            <v>Tày</v>
          </cell>
          <cell r="M380" t="str">
            <v>Phú Nhuận, Điềm He, Văn Quan, Lạng Sơn</v>
          </cell>
          <cell r="N380" t="str">
            <v>0372409164</v>
          </cell>
          <cell r="O380" t="str">
            <v>0354358628</v>
          </cell>
          <cell r="P380" t="str">
            <v>Mẹ</v>
          </cell>
          <cell r="Q380" t="str">
            <v>082220994</v>
          </cell>
          <cell r="R380" t="str">
            <v>12/11/2009</v>
          </cell>
          <cell r="S380" t="str">
            <v>Lạng Sơn</v>
          </cell>
          <cell r="T380" t="str">
            <v>700018851194</v>
          </cell>
          <cell r="U380" t="str">
            <v>Đại học Hoa Tiên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 t="str">
            <v>M1-1</v>
          </cell>
          <cell r="AC380" t="str">
            <v>M1-1</v>
          </cell>
          <cell r="AD380">
            <v>44259</v>
          </cell>
        </row>
        <row r="381">
          <cell r="B381" t="str">
            <v>H2103019</v>
          </cell>
          <cell r="C381" t="str">
            <v>Operator/ Công nhân</v>
          </cell>
          <cell r="D381">
            <v>0</v>
          </cell>
          <cell r="E381" t="str">
            <v>WLP 1 Manufacturing/ Sản xuất WLP 1</v>
          </cell>
          <cell r="F381">
            <v>0</v>
          </cell>
          <cell r="G381" t="str">
            <v>Lưu Thị Huyền</v>
          </cell>
          <cell r="H381" t="str">
            <v>Female</v>
          </cell>
          <cell r="I381">
            <v>37618</v>
          </cell>
          <cell r="J381" t="str">
            <v>Thanh Hóa</v>
          </cell>
          <cell r="K381" t="str">
            <v>Single</v>
          </cell>
          <cell r="L381" t="str">
            <v>Mường</v>
          </cell>
          <cell r="M381" t="str">
            <v>Thống Nhất, Kiên Thọ, Ngọc Lặc, Thanh Hóa</v>
          </cell>
          <cell r="N381" t="str">
            <v>0356765200</v>
          </cell>
          <cell r="O381" t="str">
            <v>0354747829</v>
          </cell>
          <cell r="P381" t="str">
            <v>Bố</v>
          </cell>
          <cell r="Q381" t="str">
            <v>038302009411</v>
          </cell>
          <cell r="R381" t="str">
            <v>22/03/2019</v>
          </cell>
          <cell r="S381" t="str">
            <v>Cục trưởng cục cảnh sát quản lý hành chính về trật tự xã hội</v>
          </cell>
          <cell r="T381" t="str">
            <v>700018851205</v>
          </cell>
          <cell r="U381" t="str">
            <v>THPT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 t="str">
            <v>M1-1</v>
          </cell>
          <cell r="AC381" t="str">
            <v>M1-1</v>
          </cell>
          <cell r="AD381">
            <v>44263</v>
          </cell>
        </row>
        <row r="382">
          <cell r="B382" t="str">
            <v>H2103020</v>
          </cell>
          <cell r="C382" t="str">
            <v>Staff/ Nhân viên</v>
          </cell>
          <cell r="D382">
            <v>0</v>
          </cell>
          <cell r="E382" t="str">
            <v>WLP 2 Technology/ Kỹ thuật WLP 2</v>
          </cell>
          <cell r="F382" t="str">
            <v>Sample</v>
          </cell>
          <cell r="G382" t="str">
            <v>Nguyễn Văn Ngọc</v>
          </cell>
          <cell r="H382" t="str">
            <v>Male</v>
          </cell>
          <cell r="I382">
            <v>34161</v>
          </cell>
          <cell r="J382" t="str">
            <v>Quảng Ninh</v>
          </cell>
          <cell r="K382" t="str">
            <v>married</v>
          </cell>
          <cell r="L382" t="str">
            <v>Kinh</v>
          </cell>
          <cell r="M382" t="str">
            <v>Nguyên, Mỹ Thái, Lạng Giang, Bắc Giang</v>
          </cell>
          <cell r="N382" t="str">
            <v>0338383283</v>
          </cell>
          <cell r="O382">
            <v>0</v>
          </cell>
          <cell r="P382">
            <v>0</v>
          </cell>
          <cell r="Q382" t="str">
            <v>122438842</v>
          </cell>
          <cell r="R382" t="str">
            <v>29/11/2019</v>
          </cell>
          <cell r="S382" t="str">
            <v>Bắc Giang</v>
          </cell>
          <cell r="T382" t="str">
            <v>700012777463</v>
          </cell>
          <cell r="U382" t="str">
            <v>CĐ ngoại nhữ Việt Nhật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 t="str">
            <v>T3-2</v>
          </cell>
          <cell r="AC382" t="str">
            <v>T3-2</v>
          </cell>
          <cell r="AD382">
            <v>44263</v>
          </cell>
        </row>
        <row r="383">
          <cell r="B383" t="str">
            <v>H2103021</v>
          </cell>
          <cell r="C383" t="str">
            <v>Staff/ Nhân viên</v>
          </cell>
          <cell r="D383">
            <v>0</v>
          </cell>
          <cell r="E383" t="str">
            <v>CSP Manufacturing/ Sản xuất CSP</v>
          </cell>
          <cell r="F383" t="str">
            <v>CSP 2</v>
          </cell>
          <cell r="G383" t="str">
            <v>Nguyễn Thị Đức</v>
          </cell>
          <cell r="H383" t="str">
            <v>Female</v>
          </cell>
          <cell r="I383">
            <v>33853</v>
          </cell>
          <cell r="J383" t="str">
            <v>Bắc Giang</v>
          </cell>
          <cell r="K383" t="str">
            <v>married</v>
          </cell>
          <cell r="L383" t="str">
            <v>Kinh</v>
          </cell>
          <cell r="M383" t="str">
            <v>Ngọ Phúc, Châu Minh, Hiệp Hòa, Bắc Giang</v>
          </cell>
          <cell r="N383" t="str">
            <v>0868707634</v>
          </cell>
          <cell r="O383">
            <v>0</v>
          </cell>
          <cell r="P383">
            <v>0</v>
          </cell>
          <cell r="Q383" t="str">
            <v>122074587</v>
          </cell>
          <cell r="R383" t="str">
            <v>21/12/2013</v>
          </cell>
          <cell r="S383" t="str">
            <v>Bắc Giang</v>
          </cell>
          <cell r="T383" t="str">
            <v>700018851212</v>
          </cell>
          <cell r="U383" t="str">
            <v>ĐH công nghệ thông tin truyền thông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 t="str">
            <v>M4-3</v>
          </cell>
          <cell r="AC383" t="str">
            <v>M4-4</v>
          </cell>
          <cell r="AD383">
            <v>44263</v>
          </cell>
        </row>
        <row r="384">
          <cell r="B384" t="str">
            <v>H2103022</v>
          </cell>
          <cell r="C384" t="str">
            <v>Staff/ Nhân viên</v>
          </cell>
          <cell r="D384">
            <v>0</v>
          </cell>
          <cell r="E384" t="str">
            <v>CSP Technology/ Kỹ thuật CSP</v>
          </cell>
          <cell r="F384" t="str">
            <v>CSP 1</v>
          </cell>
          <cell r="G384" t="str">
            <v>Trần Thế Hiệp</v>
          </cell>
          <cell r="H384" t="str">
            <v>Male</v>
          </cell>
          <cell r="I384">
            <v>34436</v>
          </cell>
          <cell r="J384" t="str">
            <v>Nghệ An</v>
          </cell>
          <cell r="K384" t="str">
            <v>Single</v>
          </cell>
          <cell r="L384" t="str">
            <v>Kinh</v>
          </cell>
          <cell r="M384" t="str">
            <v>13, Phúc Thành, Yên Thành, Nghệ An</v>
          </cell>
          <cell r="N384" t="str">
            <v>0357944772</v>
          </cell>
          <cell r="O384">
            <v>0</v>
          </cell>
          <cell r="P384">
            <v>0</v>
          </cell>
          <cell r="Q384" t="str">
            <v>187375715</v>
          </cell>
          <cell r="R384" t="str">
            <v>09/06/2011</v>
          </cell>
          <cell r="S384" t="str">
            <v>Nghệ An</v>
          </cell>
          <cell r="T384" t="str">
            <v>700018851220</v>
          </cell>
          <cell r="U384" t="str">
            <v>ĐH Sao Đỏ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 t="str">
            <v>M3-3</v>
          </cell>
          <cell r="AC384" t="str">
            <v>M3-3</v>
          </cell>
          <cell r="AD384">
            <v>44263</v>
          </cell>
        </row>
        <row r="385">
          <cell r="B385" t="str">
            <v>H2103023</v>
          </cell>
          <cell r="C385" t="str">
            <v>Staff/ Nhân viên</v>
          </cell>
          <cell r="D385">
            <v>0</v>
          </cell>
          <cell r="E385" t="str">
            <v>CSP Technology/ Kỹ thuật CSP</v>
          </cell>
          <cell r="F385" t="str">
            <v>CSP 1</v>
          </cell>
          <cell r="G385" t="str">
            <v>Vũ Đức Hiếu</v>
          </cell>
          <cell r="H385" t="str">
            <v>Male</v>
          </cell>
          <cell r="I385">
            <v>35838</v>
          </cell>
          <cell r="J385" t="str">
            <v>Bắc Ninh</v>
          </cell>
          <cell r="K385" t="str">
            <v>Single</v>
          </cell>
          <cell r="L385" t="str">
            <v>Kinh</v>
          </cell>
          <cell r="M385" t="str">
            <v>Đinh, Tri Phương, Tiên Du, Bắc Ninh</v>
          </cell>
          <cell r="N385" t="str">
            <v>0389133388</v>
          </cell>
          <cell r="O385">
            <v>0</v>
          </cell>
          <cell r="P385">
            <v>0</v>
          </cell>
          <cell r="Q385" t="str">
            <v>125776333</v>
          </cell>
          <cell r="R385" t="str">
            <v>11/05/2013</v>
          </cell>
          <cell r="S385" t="str">
            <v>Bắc Ninh</v>
          </cell>
          <cell r="T385" t="str">
            <v>700018851237</v>
          </cell>
          <cell r="U385" t="str">
            <v>ĐH Giao thông vận tải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 t="str">
            <v>M3-1</v>
          </cell>
          <cell r="AC385" t="str">
            <v>M3-1</v>
          </cell>
          <cell r="AD385">
            <v>44263</v>
          </cell>
        </row>
        <row r="386">
          <cell r="B386" t="str">
            <v>H2103028</v>
          </cell>
          <cell r="C386" t="str">
            <v>Staff/ Nhân viên</v>
          </cell>
          <cell r="D386">
            <v>0</v>
          </cell>
          <cell r="E386" t="str">
            <v>Human Resource/ HCNS</v>
          </cell>
          <cell r="F386" t="str">
            <v>HR</v>
          </cell>
          <cell r="G386" t="str">
            <v>Vũ Thị Vân</v>
          </cell>
          <cell r="H386" t="str">
            <v>Female</v>
          </cell>
          <cell r="I386">
            <v>33654</v>
          </cell>
          <cell r="J386" t="str">
            <v>Bắc Ninh</v>
          </cell>
          <cell r="K386" t="str">
            <v>married</v>
          </cell>
          <cell r="L386" t="str">
            <v>Kinh</v>
          </cell>
          <cell r="M386" t="str">
            <v>Ngõ 5, Vệ An, thành phố Bắc Ninh, Bắc Ninh</v>
          </cell>
          <cell r="N386" t="str">
            <v>0343889180</v>
          </cell>
          <cell r="O386">
            <v>0</v>
          </cell>
          <cell r="P386">
            <v>0</v>
          </cell>
          <cell r="Q386">
            <v>125457971</v>
          </cell>
          <cell r="R386" t="str">
            <v>20/08/2008</v>
          </cell>
          <cell r="S386" t="str">
            <v>Bắc Ninh</v>
          </cell>
          <cell r="T386" t="str">
            <v>700018943551</v>
          </cell>
          <cell r="U386" t="str">
            <v>ĐH Kinh tế Kỹ thuật - công nghiệp HN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 t="str">
            <v>M4-5</v>
          </cell>
          <cell r="AC386" t="str">
            <v>M5-1</v>
          </cell>
          <cell r="AD386">
            <v>44265</v>
          </cell>
        </row>
        <row r="387">
          <cell r="B387" t="str">
            <v>H2103029</v>
          </cell>
          <cell r="C387" t="str">
            <v>Operator/ Công nhân</v>
          </cell>
          <cell r="D387">
            <v>0</v>
          </cell>
          <cell r="E387" t="str">
            <v>SMT Manufacturing/ Sản xuất SMT</v>
          </cell>
          <cell r="F387">
            <v>0</v>
          </cell>
          <cell r="G387" t="str">
            <v>Lê Thị Lan</v>
          </cell>
          <cell r="H387" t="str">
            <v>Female</v>
          </cell>
          <cell r="I387">
            <v>36025</v>
          </cell>
          <cell r="J387" t="str">
            <v>Thanh Hóa</v>
          </cell>
          <cell r="K387" t="str">
            <v>Married</v>
          </cell>
          <cell r="L387" t="str">
            <v>Mường</v>
          </cell>
          <cell r="M387" t="str">
            <v>Làng Đóng, Vân Am, Ngọc Lặc, Thanh Hóa</v>
          </cell>
          <cell r="N387" t="str">
            <v>0356957664</v>
          </cell>
          <cell r="O387" t="str">
            <v>0888527477</v>
          </cell>
          <cell r="P387" t="str">
            <v>Mẹ</v>
          </cell>
          <cell r="Q387">
            <v>174885439</v>
          </cell>
          <cell r="R387">
            <v>41713</v>
          </cell>
          <cell r="S387" t="str">
            <v>Thanh Hóa</v>
          </cell>
          <cell r="T387" t="str">
            <v>700018943568</v>
          </cell>
          <cell r="U387" t="str">
            <v>High School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 t="str">
            <v>M1-1</v>
          </cell>
          <cell r="AC387" t="str">
            <v>M1-1</v>
          </cell>
          <cell r="AD387">
            <v>44267</v>
          </cell>
        </row>
        <row r="388">
          <cell r="B388" t="str">
            <v>H2103030</v>
          </cell>
          <cell r="C388" t="str">
            <v>Operator/ Công nhân</v>
          </cell>
          <cell r="D388">
            <v>0</v>
          </cell>
          <cell r="E388" t="str">
            <v>WLP 1 Manufacturing/ Sản xuất WLP 1</v>
          </cell>
          <cell r="F388">
            <v>0</v>
          </cell>
          <cell r="G388" t="str">
            <v>Nguyễn Thị An</v>
          </cell>
          <cell r="H388" t="str">
            <v>Female</v>
          </cell>
          <cell r="I388">
            <v>36937</v>
          </cell>
          <cell r="J388" t="str">
            <v>Hà Tĩnh</v>
          </cell>
          <cell r="K388" t="str">
            <v>Single</v>
          </cell>
          <cell r="L388" t="str">
            <v>Kinh</v>
          </cell>
          <cell r="M388" t="str">
            <v>Bùi Xá, Việt Tiến, Thạch Hà, Hà Tĩnh</v>
          </cell>
          <cell r="N388" t="str">
            <v>0921020471</v>
          </cell>
          <cell r="O388" t="str">
            <v>0912375745</v>
          </cell>
          <cell r="P388" t="str">
            <v>Bố</v>
          </cell>
          <cell r="Q388">
            <v>184390562</v>
          </cell>
          <cell r="R388" t="str">
            <v>01/06/2017</v>
          </cell>
          <cell r="S388" t="str">
            <v>Hà Tĩnh</v>
          </cell>
          <cell r="T388" t="str">
            <v>700018943575</v>
          </cell>
          <cell r="U388" t="str">
            <v>High School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 t="str">
            <v>M1-1</v>
          </cell>
          <cell r="AC388" t="str">
            <v>M1-1</v>
          </cell>
          <cell r="AD388">
            <v>44267</v>
          </cell>
        </row>
        <row r="389">
          <cell r="B389" t="str">
            <v>H2103036</v>
          </cell>
          <cell r="C389" t="str">
            <v>Staff/ Nhân viên</v>
          </cell>
          <cell r="D389">
            <v>0</v>
          </cell>
          <cell r="E389" t="str">
            <v>CSP Technology/ Kỹ thuật CSP</v>
          </cell>
          <cell r="F389" t="str">
            <v>CSP 2</v>
          </cell>
          <cell r="G389" t="str">
            <v>Nguyễn Phương Bắc</v>
          </cell>
          <cell r="H389" t="str">
            <v>Male</v>
          </cell>
          <cell r="I389">
            <v>32925</v>
          </cell>
          <cell r="J389" t="str">
            <v>Hà Nội</v>
          </cell>
          <cell r="K389" t="str">
            <v>married</v>
          </cell>
          <cell r="L389" t="str">
            <v>Kinh</v>
          </cell>
          <cell r="M389" t="str">
            <v>Thôn Phù Đổng 3, xã Phù Đổng, huyện Gia Lâm, thành phố Hà Nội</v>
          </cell>
          <cell r="N389" t="str">
            <v>0962555486</v>
          </cell>
          <cell r="O389" t="str">
            <v>0967616497</v>
          </cell>
          <cell r="P389" t="str">
            <v>Vợ</v>
          </cell>
          <cell r="Q389" t="str">
            <v>066090000199</v>
          </cell>
          <cell r="R389">
            <v>43818</v>
          </cell>
          <cell r="S389" t="str">
            <v>Hà Nội</v>
          </cell>
          <cell r="T389" t="str">
            <v>700018943632</v>
          </cell>
          <cell r="U389" t="str">
            <v>Đại học Quy Nhơn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 t="str">
            <v>M4-3</v>
          </cell>
          <cell r="AC389" t="str">
            <v>M4-4</v>
          </cell>
          <cell r="AD389">
            <v>44270</v>
          </cell>
        </row>
        <row r="390">
          <cell r="B390" t="str">
            <v>H2103037</v>
          </cell>
          <cell r="C390" t="str">
            <v>Operator/ Công nhân</v>
          </cell>
          <cell r="D390">
            <v>0</v>
          </cell>
          <cell r="E390" t="str">
            <v>Quality Control/ QL Chất lượng (OQC)</v>
          </cell>
          <cell r="F390" t="str">
            <v>CSP</v>
          </cell>
          <cell r="G390" t="str">
            <v>Hoàng Thị Tiếp</v>
          </cell>
          <cell r="H390" t="str">
            <v>Female</v>
          </cell>
          <cell r="I390">
            <v>36899</v>
          </cell>
          <cell r="J390" t="str">
            <v>Lào Cai</v>
          </cell>
          <cell r="K390" t="str">
            <v>Single</v>
          </cell>
          <cell r="L390" t="str">
            <v>Giáy</v>
          </cell>
          <cell r="M390" t="str">
            <v>Lập Thành, Làng Giàng, Văn Bàn, Lào Cai</v>
          </cell>
          <cell r="N390" t="str">
            <v>0333670054</v>
          </cell>
          <cell r="O390" t="str">
            <v>0865825540</v>
          </cell>
          <cell r="P390" t="str">
            <v>Mẹ</v>
          </cell>
          <cell r="Q390" t="str">
            <v>063541417</v>
          </cell>
          <cell r="R390" t="str">
            <v>09/12/2016</v>
          </cell>
          <cell r="S390" t="str">
            <v>Lào Cai</v>
          </cell>
          <cell r="T390" t="str">
            <v>700018943640</v>
          </cell>
          <cell r="U390" t="str">
            <v>High School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 t="str">
            <v>M1-1</v>
          </cell>
          <cell r="AC390" t="str">
            <v>M1-1</v>
          </cell>
          <cell r="AD390">
            <v>44270</v>
          </cell>
        </row>
        <row r="391">
          <cell r="B391" t="str">
            <v>H2103038</v>
          </cell>
          <cell r="C391" t="str">
            <v>Operator/ Công nhân</v>
          </cell>
          <cell r="D391">
            <v>0</v>
          </cell>
          <cell r="E391" t="str">
            <v>WLP 1 Manufacturing/ Sản xuất WLP 1</v>
          </cell>
          <cell r="F391">
            <v>0</v>
          </cell>
          <cell r="G391" t="str">
            <v>Bùi Thị Linh Kiều</v>
          </cell>
          <cell r="H391" t="str">
            <v>Female</v>
          </cell>
          <cell r="I391">
            <v>37553</v>
          </cell>
          <cell r="J391" t="str">
            <v>Thanh Hóa</v>
          </cell>
          <cell r="K391" t="str">
            <v>Single</v>
          </cell>
          <cell r="L391" t="str">
            <v>Mường</v>
          </cell>
          <cell r="M391" t="str">
            <v>Cánh Én, Cẩm Thành, Cẩm Thủy, Thanh Hóa</v>
          </cell>
          <cell r="N391" t="str">
            <v>0369733508</v>
          </cell>
          <cell r="O391" t="str">
            <v>0989311918</v>
          </cell>
          <cell r="P391" t="str">
            <v>Bố</v>
          </cell>
          <cell r="Q391" t="str">
            <v>038302001876</v>
          </cell>
          <cell r="R391" t="str">
            <v>28/08/2017</v>
          </cell>
          <cell r="S391" t="str">
            <v>Cục trưởng cục cảnh sát ĐKQL cư trú và DLQG về dân cư</v>
          </cell>
          <cell r="T391" t="str">
            <v>700018943657</v>
          </cell>
          <cell r="U391" t="str">
            <v>High School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 t="str">
            <v>M1-1</v>
          </cell>
          <cell r="AC391" t="str">
            <v>M1-1</v>
          </cell>
          <cell r="AD391">
            <v>44271</v>
          </cell>
        </row>
        <row r="392">
          <cell r="B392" t="str">
            <v>H2103041</v>
          </cell>
          <cell r="C392" t="str">
            <v>Operator/ Công nhân</v>
          </cell>
          <cell r="D392">
            <v>0</v>
          </cell>
          <cell r="E392" t="str">
            <v>LFEM Manufacturing/ Sản xuất LFEM</v>
          </cell>
          <cell r="F392" t="str">
            <v>23/10/2021 chuyển CSP</v>
          </cell>
          <cell r="G392" t="str">
            <v>Nguyễn Thị Diệp</v>
          </cell>
          <cell r="H392" t="str">
            <v>Female</v>
          </cell>
          <cell r="I392">
            <v>37293</v>
          </cell>
          <cell r="J392" t="str">
            <v>Hà Giang</v>
          </cell>
          <cell r="K392" t="str">
            <v>Single</v>
          </cell>
          <cell r="L392" t="str">
            <v>Tày</v>
          </cell>
          <cell r="M392" t="str">
            <v>Thôn Muộng, Liên Hiệp, Bắc Quang, Hà Giang</v>
          </cell>
          <cell r="N392" t="str">
            <v>0348648874</v>
          </cell>
          <cell r="O392" t="str">
            <v>0363004876</v>
          </cell>
          <cell r="P392" t="str">
            <v>Bố</v>
          </cell>
          <cell r="Q392" t="str">
            <v>073620079</v>
          </cell>
          <cell r="R392" t="str">
            <v>12/06/2019</v>
          </cell>
          <cell r="S392" t="str">
            <v>Hà Giang</v>
          </cell>
          <cell r="T392" t="str">
            <v>700017606390</v>
          </cell>
          <cell r="U392" t="str">
            <v>High School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 t="str">
            <v>M1-1</v>
          </cell>
          <cell r="AC392" t="str">
            <v>M1-1</v>
          </cell>
          <cell r="AD392">
            <v>44272</v>
          </cell>
        </row>
        <row r="393">
          <cell r="B393" t="str">
            <v>H2103044</v>
          </cell>
          <cell r="C393" t="str">
            <v>Staff/ Nhân viên</v>
          </cell>
          <cell r="D393">
            <v>0</v>
          </cell>
          <cell r="E393" t="str">
            <v>Accounting/ Kế toán</v>
          </cell>
          <cell r="F393">
            <v>0</v>
          </cell>
          <cell r="G393" t="str">
            <v>Nguyễn Thị Thanh Thúy</v>
          </cell>
          <cell r="H393" t="str">
            <v>Female</v>
          </cell>
          <cell r="I393">
            <v>35623</v>
          </cell>
          <cell r="J393" t="str">
            <v>Bắc Ninh</v>
          </cell>
          <cell r="K393" t="str">
            <v>Single</v>
          </cell>
          <cell r="L393" t="str">
            <v>Kinh</v>
          </cell>
          <cell r="M393" t="str">
            <v>Số 23 thôn Yên Lã, phường Tân Hồng, thị xã Từ Sơn, tỉnh Bắc Ninh</v>
          </cell>
          <cell r="N393" t="str">
            <v>0964692148</v>
          </cell>
          <cell r="O393">
            <v>0</v>
          </cell>
          <cell r="P393">
            <v>0</v>
          </cell>
          <cell r="Q393" t="str">
            <v>125756339</v>
          </cell>
          <cell r="R393" t="str">
            <v>17/01/2013</v>
          </cell>
          <cell r="S393" t="str">
            <v>Bắc Ninh</v>
          </cell>
          <cell r="T393" t="str">
            <v>700017240093</v>
          </cell>
          <cell r="U393" t="str">
            <v>Học viện ngân hàng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 t="str">
            <v>M3-3</v>
          </cell>
          <cell r="AC393" t="str">
            <v>M3-3</v>
          </cell>
          <cell r="AD393">
            <v>44273</v>
          </cell>
        </row>
        <row r="394">
          <cell r="B394" t="str">
            <v>H2103052</v>
          </cell>
          <cell r="C394" t="str">
            <v>Staff/ Nhân viên</v>
          </cell>
          <cell r="D394">
            <v>0</v>
          </cell>
          <cell r="E394" t="str">
            <v>WLP 2 Technology/ Kỹ thuật WLP 2</v>
          </cell>
          <cell r="F394">
            <v>0</v>
          </cell>
          <cell r="G394" t="str">
            <v>Nguyễn Hữu Thái</v>
          </cell>
          <cell r="H394" t="str">
            <v>Male</v>
          </cell>
          <cell r="I394">
            <v>34685</v>
          </cell>
          <cell r="J394" t="str">
            <v>Bắc Ninh</v>
          </cell>
          <cell r="K394" t="str">
            <v>Single</v>
          </cell>
          <cell r="L394" t="str">
            <v>Kinh</v>
          </cell>
          <cell r="M394" t="str">
            <v>Đông Lân, Hoàn Sơn, Tiên Du, Bắc Ninh</v>
          </cell>
          <cell r="N394" t="str">
            <v>0989383361</v>
          </cell>
          <cell r="O394">
            <v>0</v>
          </cell>
          <cell r="P394">
            <v>0</v>
          </cell>
          <cell r="Q394" t="str">
            <v>125592326</v>
          </cell>
          <cell r="R394" t="str">
            <v>11/08/2010</v>
          </cell>
          <cell r="S394" t="str">
            <v>Bắc Ninh</v>
          </cell>
          <cell r="T394" t="str">
            <v>700019022264</v>
          </cell>
          <cell r="U394" t="str">
            <v>Đại học Kinh doanh và công nghệ Hà Nội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 t="str">
            <v>M4-1</v>
          </cell>
          <cell r="AC394" t="str">
            <v>M4-2</v>
          </cell>
          <cell r="AD394">
            <v>44277</v>
          </cell>
        </row>
        <row r="395">
          <cell r="B395" t="str">
            <v>H2103053</v>
          </cell>
          <cell r="C395" t="str">
            <v>Operator/ Công nhân</v>
          </cell>
          <cell r="D395">
            <v>0</v>
          </cell>
          <cell r="E395" t="str">
            <v>WLP 1 Manufacturing/ Sản xuất WLP 1</v>
          </cell>
          <cell r="F395">
            <v>0</v>
          </cell>
          <cell r="G395" t="str">
            <v>Lò Thị Hồng</v>
          </cell>
          <cell r="H395" t="str">
            <v>Female</v>
          </cell>
          <cell r="I395">
            <v>35690</v>
          </cell>
          <cell r="J395" t="str">
            <v>Thanh Hóa</v>
          </cell>
          <cell r="K395" t="str">
            <v>Married</v>
          </cell>
          <cell r="L395" t="str">
            <v>Thái</v>
          </cell>
          <cell r="M395" t="str">
            <v>Tiên Lăng, Cẩm Vân, Cẩm Thủy, Thanh Hóa</v>
          </cell>
          <cell r="N395" t="str">
            <v>0354628880</v>
          </cell>
          <cell r="O395" t="str">
            <v>0372957962</v>
          </cell>
          <cell r="P395" t="str">
            <v>Mẹ</v>
          </cell>
          <cell r="Q395" t="str">
            <v>038197002375</v>
          </cell>
          <cell r="R395" t="str">
            <v>13/07/2017</v>
          </cell>
          <cell r="S395" t="str">
            <v>Cục trưởng cục cảnh sát ĐKQL cư trú và DLQG về dân cư</v>
          </cell>
          <cell r="T395" t="str">
            <v>700019022296</v>
          </cell>
          <cell r="U395" t="str">
            <v>High School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 t="str">
            <v>M1-1</v>
          </cell>
          <cell r="AC395" t="str">
            <v>M1-1</v>
          </cell>
          <cell r="AD395">
            <v>44278</v>
          </cell>
        </row>
        <row r="396">
          <cell r="B396" t="str">
            <v>H2103055</v>
          </cell>
          <cell r="C396" t="str">
            <v>Staff/ Nhân viên</v>
          </cell>
          <cell r="D396">
            <v>0</v>
          </cell>
          <cell r="E396" t="str">
            <v>CSP Technology/ Kỹ thuật CSP</v>
          </cell>
          <cell r="F396" t="str">
            <v>CSP 2</v>
          </cell>
          <cell r="G396" t="str">
            <v>Lê Văn Giang</v>
          </cell>
          <cell r="H396" t="str">
            <v>Male</v>
          </cell>
          <cell r="I396">
            <v>36509</v>
          </cell>
          <cell r="J396" t="str">
            <v>Hà Nội</v>
          </cell>
          <cell r="K396" t="str">
            <v>Single</v>
          </cell>
          <cell r="L396" t="str">
            <v>Kinh</v>
          </cell>
          <cell r="M396" t="str">
            <v>Hoàng Xá, Phú Túc, Phú Xuyên, Hà Nội</v>
          </cell>
          <cell r="N396" t="str">
            <v>0354253423</v>
          </cell>
          <cell r="O396">
            <v>0</v>
          </cell>
          <cell r="P396">
            <v>0</v>
          </cell>
          <cell r="Q396" t="str">
            <v>001099018656</v>
          </cell>
          <cell r="R396" t="str">
            <v>05/01/2017</v>
          </cell>
          <cell r="S396" t="str">
            <v>Hà Nội</v>
          </cell>
          <cell r="T396" t="str">
            <v>700019004565</v>
          </cell>
          <cell r="U396" t="str">
            <v>Đại học KTKT Công nghiệp Hà Nội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 t="str">
            <v>M3-1</v>
          </cell>
          <cell r="AC396" t="str">
            <v>M3-1</v>
          </cell>
          <cell r="AD396">
            <v>44284</v>
          </cell>
        </row>
        <row r="397">
          <cell r="B397" t="str">
            <v>H2104001</v>
          </cell>
          <cell r="C397" t="str">
            <v>Staff/ Nhân viên</v>
          </cell>
          <cell r="D397">
            <v>0</v>
          </cell>
          <cell r="E397" t="str">
            <v>Purchasing/ Mua hàng</v>
          </cell>
          <cell r="F397">
            <v>0</v>
          </cell>
          <cell r="G397" t="str">
            <v>Nguyễn Thị Thu Hà</v>
          </cell>
          <cell r="H397" t="str">
            <v>Female</v>
          </cell>
          <cell r="I397">
            <v>33919</v>
          </cell>
          <cell r="J397" t="str">
            <v>Bắc Ninh</v>
          </cell>
          <cell r="K397" t="str">
            <v>Married</v>
          </cell>
          <cell r="L397" t="str">
            <v>Kinh</v>
          </cell>
          <cell r="M397" t="str">
            <v>Đại Thượng, Đại Đồng, Tiên Du, Bắc Ninh</v>
          </cell>
          <cell r="N397" t="str">
            <v>0986814859</v>
          </cell>
          <cell r="O397">
            <v>0</v>
          </cell>
          <cell r="P397">
            <v>0</v>
          </cell>
          <cell r="Q397" t="str">
            <v>125398532</v>
          </cell>
          <cell r="R397" t="str">
            <v>10/10/2016</v>
          </cell>
          <cell r="S397" t="str">
            <v>Bắc ninh</v>
          </cell>
          <cell r="T397" t="str">
            <v>700019160990</v>
          </cell>
          <cell r="U397" t="str">
            <v>Cao đẳng du lịch Hà Nội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 t="str">
            <v>M4-4</v>
          </cell>
          <cell r="AC397" t="str">
            <v>M4-4</v>
          </cell>
          <cell r="AD397">
            <v>44287</v>
          </cell>
        </row>
        <row r="398">
          <cell r="B398" t="str">
            <v>H2104002</v>
          </cell>
          <cell r="C398" t="str">
            <v>Staff/ Nhân viên</v>
          </cell>
          <cell r="D398">
            <v>0</v>
          </cell>
          <cell r="E398" t="str">
            <v>SMT Technology/ Kỹ thuật SMT</v>
          </cell>
          <cell r="F398">
            <v>0</v>
          </cell>
          <cell r="G398" t="str">
            <v>Nguyễn Ngọc Liệu</v>
          </cell>
          <cell r="H398" t="str">
            <v>Male</v>
          </cell>
          <cell r="I398">
            <v>35692</v>
          </cell>
          <cell r="J398" t="str">
            <v>Bắc Ninh</v>
          </cell>
          <cell r="K398" t="str">
            <v>Single</v>
          </cell>
          <cell r="L398" t="str">
            <v>Kinh</v>
          </cell>
          <cell r="M398" t="str">
            <v>Thanh Bình, Xuân Lâm, Thuận Thành, Bắc Ninh</v>
          </cell>
          <cell r="N398" t="str">
            <v>0868048519</v>
          </cell>
          <cell r="O398">
            <v>0</v>
          </cell>
          <cell r="P398">
            <v>0</v>
          </cell>
          <cell r="Q398" t="str">
            <v>125672517</v>
          </cell>
          <cell r="R398" t="str">
            <v>22/02/2012</v>
          </cell>
          <cell r="S398" t="str">
            <v>Bắc Ninh</v>
          </cell>
          <cell r="T398" t="str">
            <v>700019160984</v>
          </cell>
          <cell r="U398" t="str">
            <v>Đại học công nghiệp Hà Nội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 t="str">
            <v>M3-2</v>
          </cell>
          <cell r="AC398" t="str">
            <v>M3-2</v>
          </cell>
          <cell r="AD398">
            <v>44287</v>
          </cell>
        </row>
        <row r="399">
          <cell r="B399" t="str">
            <v>H2104004</v>
          </cell>
          <cell r="C399" t="str">
            <v>Operator/ Công nhân</v>
          </cell>
          <cell r="D399">
            <v>0</v>
          </cell>
          <cell r="E399" t="str">
            <v>LFEM Manufacturing/ Sản xuất LFEM</v>
          </cell>
          <cell r="F399" t="str">
            <v>23/10/2021 chuyển CSP</v>
          </cell>
          <cell r="G399" t="str">
            <v>Quách Mỹ Linh</v>
          </cell>
          <cell r="H399" t="str">
            <v>Female</v>
          </cell>
          <cell r="I399">
            <v>34898</v>
          </cell>
          <cell r="J399" t="str">
            <v>Thanh Hóa</v>
          </cell>
          <cell r="K399" t="str">
            <v>Married</v>
          </cell>
          <cell r="L399" t="str">
            <v>Mường</v>
          </cell>
          <cell r="M399" t="str">
            <v>Khu phố 1, TT.Vân Du, Thạch Thành, Thanh Hóa</v>
          </cell>
          <cell r="N399" t="str">
            <v>0961706583</v>
          </cell>
          <cell r="O399" t="str">
            <v>0975491876</v>
          </cell>
          <cell r="P399" t="str">
            <v>Mẹ</v>
          </cell>
          <cell r="Q399" t="str">
            <v>174832216</v>
          </cell>
          <cell r="R399" t="str">
            <v>07/02/2012</v>
          </cell>
          <cell r="S399" t="str">
            <v>Thanh Hóa</v>
          </cell>
          <cell r="T399" t="str">
            <v>700019413520</v>
          </cell>
          <cell r="U399" t="str">
            <v>THCS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 t="str">
            <v>M1-1</v>
          </cell>
          <cell r="AC399" t="str">
            <v>M1-1</v>
          </cell>
          <cell r="AD399">
            <v>44287</v>
          </cell>
        </row>
        <row r="400">
          <cell r="B400" t="str">
            <v>H2104008</v>
          </cell>
          <cell r="C400" t="str">
            <v>Operator/ Công nhân</v>
          </cell>
          <cell r="D400">
            <v>0</v>
          </cell>
          <cell r="E400" t="str">
            <v>WLP 2 Manufacturing/ Sản xuất WLP 2</v>
          </cell>
          <cell r="F400">
            <v>0</v>
          </cell>
          <cell r="G400" t="str">
            <v>Hoàng Thị Duyên</v>
          </cell>
          <cell r="H400" t="str">
            <v>Female</v>
          </cell>
          <cell r="I400">
            <v>37563</v>
          </cell>
          <cell r="J400" t="str">
            <v>Thái Nguyên</v>
          </cell>
          <cell r="K400" t="str">
            <v>Single</v>
          </cell>
          <cell r="L400" t="str">
            <v>H'Mông</v>
          </cell>
          <cell r="M400" t="str">
            <v>Chòi Hồng Đội 1, Tràng Xá, Võ Nhai, Thái Nguyên</v>
          </cell>
          <cell r="N400" t="str">
            <v>0363535891</v>
          </cell>
          <cell r="O400" t="str">
            <v>0337656745</v>
          </cell>
          <cell r="P400" t="str">
            <v>Bố</v>
          </cell>
          <cell r="Q400" t="str">
            <v>091991054</v>
          </cell>
          <cell r="R400" t="str">
            <v>20/03/2020</v>
          </cell>
          <cell r="S400" t="str">
            <v>Thái Nguyên</v>
          </cell>
          <cell r="T400" t="str">
            <v>700019161068</v>
          </cell>
          <cell r="U400" t="str">
            <v>THPT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 t="str">
            <v>M1-1</v>
          </cell>
          <cell r="AC400" t="str">
            <v>M1-1</v>
          </cell>
          <cell r="AD400">
            <v>44287</v>
          </cell>
        </row>
        <row r="401">
          <cell r="B401" t="str">
            <v>H2104009</v>
          </cell>
          <cell r="C401" t="str">
            <v>Operator/ Công nhân</v>
          </cell>
          <cell r="D401">
            <v>0</v>
          </cell>
          <cell r="E401" t="str">
            <v>WLP 2 Manufacturing/ Sản xuất WLP 2</v>
          </cell>
          <cell r="F401">
            <v>0</v>
          </cell>
          <cell r="G401" t="str">
            <v xml:space="preserve">Lương Thị Hồng </v>
          </cell>
          <cell r="H401" t="str">
            <v>Female</v>
          </cell>
          <cell r="I401">
            <v>35708</v>
          </cell>
          <cell r="J401" t="str">
            <v>Nghệ An</v>
          </cell>
          <cell r="K401" t="str">
            <v>Single</v>
          </cell>
          <cell r="L401" t="str">
            <v>Thái</v>
          </cell>
          <cell r="M401" t="str">
            <v>Bản Ban 2, Châu Phong, Qùy Châu, Nghệ An</v>
          </cell>
          <cell r="N401" t="str">
            <v>0385440372</v>
          </cell>
          <cell r="O401" t="str">
            <v>0339647378</v>
          </cell>
          <cell r="P401" t="str">
            <v>Bố</v>
          </cell>
          <cell r="Q401">
            <v>187480491</v>
          </cell>
          <cell r="R401" t="str">
            <v>09/06/2012</v>
          </cell>
          <cell r="S401" t="str">
            <v>Nghệ An</v>
          </cell>
          <cell r="T401" t="str">
            <v>700019160977</v>
          </cell>
          <cell r="U401" t="str">
            <v>THPT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 t="str">
            <v>M1-1</v>
          </cell>
          <cell r="AC401" t="str">
            <v>M1-1</v>
          </cell>
          <cell r="AD401">
            <v>44287</v>
          </cell>
        </row>
        <row r="402">
          <cell r="B402" t="str">
            <v>H2104011</v>
          </cell>
          <cell r="C402" t="str">
            <v>Operator/ Công nhân</v>
          </cell>
          <cell r="D402">
            <v>0</v>
          </cell>
          <cell r="E402" t="str">
            <v>WLP 2 Manufacturing/ Sản xuất WLP 2</v>
          </cell>
          <cell r="F402">
            <v>0</v>
          </cell>
          <cell r="G402" t="str">
            <v>Lê Thị Nhung</v>
          </cell>
          <cell r="H402" t="str">
            <v>Female</v>
          </cell>
          <cell r="I402">
            <v>36278</v>
          </cell>
          <cell r="J402" t="str">
            <v>Thanh Hóa</v>
          </cell>
          <cell r="K402" t="str">
            <v>Single</v>
          </cell>
          <cell r="L402" t="str">
            <v>Kinh</v>
          </cell>
          <cell r="M402" t="str">
            <v>Cao Phong, Nam Giang, Thọ Xuân, Thanh Hóa</v>
          </cell>
          <cell r="N402" t="str">
            <v>0329537245</v>
          </cell>
          <cell r="O402" t="str">
            <v>0346765779</v>
          </cell>
          <cell r="P402" t="str">
            <v>Mẹ</v>
          </cell>
          <cell r="Q402" t="str">
            <v>038199010741</v>
          </cell>
          <cell r="R402">
            <v>0</v>
          </cell>
          <cell r="S402" t="str">
            <v>Cục trưởng cục cảnh sát quản lý hành chính về trật tự xã hội</v>
          </cell>
          <cell r="T402" t="str">
            <v>700019161051</v>
          </cell>
          <cell r="U402" t="str">
            <v>THPT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 t="str">
            <v>M1-1</v>
          </cell>
          <cell r="AC402" t="str">
            <v>M1-1</v>
          </cell>
          <cell r="AD402">
            <v>44287</v>
          </cell>
        </row>
        <row r="403">
          <cell r="B403" t="str">
            <v>H2104012</v>
          </cell>
          <cell r="C403" t="str">
            <v>Operator/ Công nhân</v>
          </cell>
          <cell r="D403">
            <v>0</v>
          </cell>
          <cell r="E403" t="str">
            <v>WLP 2 Manufacturing/ Sản xuất WLP 2</v>
          </cell>
          <cell r="F403">
            <v>0</v>
          </cell>
          <cell r="G403" t="str">
            <v>Nguyễn Kim Oanh</v>
          </cell>
          <cell r="H403" t="str">
            <v>Female</v>
          </cell>
          <cell r="I403">
            <v>36646</v>
          </cell>
          <cell r="J403" t="str">
            <v>Thanh Hóa</v>
          </cell>
          <cell r="K403" t="str">
            <v>Single</v>
          </cell>
          <cell r="L403" t="str">
            <v>Kinh</v>
          </cell>
          <cell r="M403" t="str">
            <v>Thái Bình, Cẩm Tú, Cẩm Thủy, Thanh Hóa</v>
          </cell>
          <cell r="N403" t="str">
            <v>0375879110</v>
          </cell>
          <cell r="O403" t="str">
            <v>0396823774</v>
          </cell>
          <cell r="P403" t="str">
            <v>Mẹ</v>
          </cell>
          <cell r="Q403" t="str">
            <v>038300015938</v>
          </cell>
          <cell r="R403" t="str">
            <v>01/02/2018</v>
          </cell>
          <cell r="S403" t="str">
            <v>Cục trưởng cục cảnh sát ĐKQL cư trú và DLQG về dân cư</v>
          </cell>
          <cell r="T403" t="str">
            <v>700019161010</v>
          </cell>
          <cell r="U403" t="str">
            <v>THPT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 t="str">
            <v>M1-1</v>
          </cell>
          <cell r="AC403" t="str">
            <v>M1-1</v>
          </cell>
          <cell r="AD403">
            <v>44287</v>
          </cell>
        </row>
        <row r="404">
          <cell r="B404" t="str">
            <v>H2104015</v>
          </cell>
          <cell r="C404" t="str">
            <v>Staff/ Nhân viên</v>
          </cell>
          <cell r="D404">
            <v>0</v>
          </cell>
          <cell r="E404" t="str">
            <v>WLP 2 Technology/ Kỹ thuật WLP 2</v>
          </cell>
          <cell r="F404">
            <v>0</v>
          </cell>
          <cell r="G404" t="str">
            <v>Nguyễn Thị Vi</v>
          </cell>
          <cell r="H404" t="str">
            <v>Female</v>
          </cell>
          <cell r="I404">
            <v>34740</v>
          </cell>
          <cell r="J404" t="str">
            <v>Bắc Ninh</v>
          </cell>
          <cell r="K404" t="str">
            <v>Married</v>
          </cell>
          <cell r="L404" t="str">
            <v>Kinh</v>
          </cell>
          <cell r="M404" t="str">
            <v>Phúc Thắng, Danh Thắng, Hiệp Hòa, Bắc Giang</v>
          </cell>
          <cell r="N404" t="str">
            <v>0393037831</v>
          </cell>
          <cell r="O404">
            <v>0</v>
          </cell>
          <cell r="P404">
            <v>0</v>
          </cell>
          <cell r="Q404">
            <v>125571769</v>
          </cell>
          <cell r="R404" t="str">
            <v>20/05/2010</v>
          </cell>
          <cell r="S404" t="str">
            <v>Bắc Ninh</v>
          </cell>
          <cell r="T404" t="str">
            <v>700019334495</v>
          </cell>
          <cell r="U404" t="str">
            <v>Đại học Tài Nguyên và Môi trường Hà Nội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 t="str">
            <v>M3-2</v>
          </cell>
          <cell r="AC404" t="str">
            <v>M3-2</v>
          </cell>
          <cell r="AD404">
            <v>44298</v>
          </cell>
        </row>
        <row r="405">
          <cell r="B405" t="str">
            <v>H2104016</v>
          </cell>
          <cell r="C405" t="str">
            <v>Operator/ Công nhân</v>
          </cell>
          <cell r="D405">
            <v>0</v>
          </cell>
          <cell r="E405" t="str">
            <v>Quality Control/ QL Chất lượng (OQC)</v>
          </cell>
          <cell r="F405" t="str">
            <v>WLP</v>
          </cell>
          <cell r="G405" t="str">
            <v>Trần Thị Trang</v>
          </cell>
          <cell r="H405" t="str">
            <v>Female</v>
          </cell>
          <cell r="I405">
            <v>35576</v>
          </cell>
          <cell r="J405" t="str">
            <v>Nghệ An</v>
          </cell>
          <cell r="K405" t="str">
            <v>Single</v>
          </cell>
          <cell r="L405" t="str">
            <v>Kinh</v>
          </cell>
          <cell r="M405" t="str">
            <v>Ngọc Mỹ, Diễn Hùng, Diễn Châu, Nghệ An</v>
          </cell>
          <cell r="N405" t="str">
            <v>0865858397</v>
          </cell>
          <cell r="O405" t="str">
            <v>0363059721</v>
          </cell>
          <cell r="P405" t="str">
            <v>Mẹ</v>
          </cell>
          <cell r="Q405">
            <v>187501345</v>
          </cell>
          <cell r="R405" t="str">
            <v>21/03/2013</v>
          </cell>
          <cell r="S405" t="str">
            <v>Nghệ An</v>
          </cell>
          <cell r="T405" t="str">
            <v>700004721128</v>
          </cell>
          <cell r="U405" t="str">
            <v>THCS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 t="str">
            <v>M1-1</v>
          </cell>
          <cell r="AC405" t="str">
            <v>M1-1</v>
          </cell>
          <cell r="AD405">
            <v>44298</v>
          </cell>
        </row>
        <row r="406">
          <cell r="B406" t="str">
            <v>H2104018</v>
          </cell>
          <cell r="C406" t="str">
            <v>Operator/ Công nhân</v>
          </cell>
          <cell r="D406">
            <v>0</v>
          </cell>
          <cell r="E406" t="str">
            <v>CSP Manufacturing/ Sản xuất CSP</v>
          </cell>
          <cell r="F406" t="str">
            <v>CSP 2</v>
          </cell>
          <cell r="G406" t="str">
            <v>Bùi Thị Sư</v>
          </cell>
          <cell r="H406" t="str">
            <v>Female</v>
          </cell>
          <cell r="I406">
            <v>33731</v>
          </cell>
          <cell r="J406" t="str">
            <v>Hòa Bình</v>
          </cell>
          <cell r="K406" t="str">
            <v>Married</v>
          </cell>
          <cell r="L406" t="str">
            <v>Mường</v>
          </cell>
          <cell r="M406" t="str">
            <v>Đồi Cả, Mỹ Thành, Lạc Sơn, Hòa Bình</v>
          </cell>
          <cell r="N406" t="str">
            <v>0982864875</v>
          </cell>
          <cell r="O406" t="str">
            <v>0385646834</v>
          </cell>
          <cell r="P406" t="str">
            <v>Bố</v>
          </cell>
          <cell r="Q406">
            <v>113545799</v>
          </cell>
          <cell r="R406" t="str">
            <v>23/10/2009</v>
          </cell>
          <cell r="S406" t="str">
            <v>Hòa Bình</v>
          </cell>
          <cell r="T406" t="str">
            <v>700019334488</v>
          </cell>
          <cell r="U406" t="str">
            <v>THPT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 t="str">
            <v>M1-1</v>
          </cell>
          <cell r="AC406" t="str">
            <v>M1-1</v>
          </cell>
          <cell r="AD406">
            <v>44298</v>
          </cell>
        </row>
        <row r="407">
          <cell r="B407" t="str">
            <v>H2104024</v>
          </cell>
          <cell r="C407" t="str">
            <v>Staff/ Nhân viên</v>
          </cell>
          <cell r="D407">
            <v>0</v>
          </cell>
          <cell r="E407" t="str">
            <v>WLP 2 Technology/ Kỹ thuật WLP 2</v>
          </cell>
          <cell r="F407">
            <v>0</v>
          </cell>
          <cell r="G407" t="str">
            <v>Uông Sỹ Quý</v>
          </cell>
          <cell r="H407" t="str">
            <v>Male</v>
          </cell>
          <cell r="I407">
            <v>34102</v>
          </cell>
          <cell r="J407" t="str">
            <v>Bắc Ninh</v>
          </cell>
          <cell r="K407" t="str">
            <v>Single</v>
          </cell>
          <cell r="L407" t="str">
            <v>Kinh</v>
          </cell>
          <cell r="M407" t="str">
            <v>Đường Nguyễn Đăng, Thôn 2, Suối Hoa, Bắc Ninh</v>
          </cell>
          <cell r="N407" t="str">
            <v>0973412993</v>
          </cell>
          <cell r="O407">
            <v>0</v>
          </cell>
          <cell r="P407">
            <v>0</v>
          </cell>
          <cell r="Q407" t="str">
            <v>125576570</v>
          </cell>
          <cell r="R407" t="str">
            <v>27/05/2010</v>
          </cell>
          <cell r="S407" t="str">
            <v>Bắc Ninh</v>
          </cell>
          <cell r="T407" t="str">
            <v>700019334449</v>
          </cell>
          <cell r="U407" t="str">
            <v>Đại học công nghiệp Hà Nội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 t="str">
            <v>M4-1</v>
          </cell>
          <cell r="AC407" t="str">
            <v>M4-2</v>
          </cell>
          <cell r="AD407">
            <v>44302</v>
          </cell>
        </row>
        <row r="408">
          <cell r="B408" t="str">
            <v>H2104026</v>
          </cell>
          <cell r="C408" t="str">
            <v>Operator/ Công nhân</v>
          </cell>
          <cell r="D408">
            <v>0</v>
          </cell>
          <cell r="E408" t="str">
            <v>Warehouse</v>
          </cell>
          <cell r="F408">
            <v>0</v>
          </cell>
          <cell r="G408" t="str">
            <v>Nguyễn Đình Dũng</v>
          </cell>
          <cell r="H408" t="str">
            <v>Male</v>
          </cell>
          <cell r="I408">
            <v>34584</v>
          </cell>
          <cell r="J408" t="str">
            <v>Nghệ An</v>
          </cell>
          <cell r="K408" t="str">
            <v>Single</v>
          </cell>
          <cell r="L408" t="str">
            <v>Kinh</v>
          </cell>
          <cell r="M408" t="str">
            <v>Bình Lang, Nghĩa Hưng, Nghĩa Đàn, Nghệ An</v>
          </cell>
          <cell r="N408" t="str">
            <v>0388601249</v>
          </cell>
          <cell r="O408" t="str">
            <v>0974608148</v>
          </cell>
          <cell r="P408" t="str">
            <v>Mẹ</v>
          </cell>
          <cell r="Q408">
            <v>187374013</v>
          </cell>
          <cell r="R408" t="str">
            <v>03/11/2016</v>
          </cell>
          <cell r="S408" t="str">
            <v>Nghệ An</v>
          </cell>
          <cell r="T408" t="str">
            <v>700019334463</v>
          </cell>
          <cell r="U408" t="str">
            <v>THPT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 t="str">
            <v>M1-1</v>
          </cell>
          <cell r="AC408" t="str">
            <v>M1-1</v>
          </cell>
          <cell r="AD408">
            <v>44305</v>
          </cell>
        </row>
        <row r="409">
          <cell r="B409" t="str">
            <v>H2104028</v>
          </cell>
          <cell r="C409" t="str">
            <v>Operator/ Công nhân</v>
          </cell>
          <cell r="D409">
            <v>0</v>
          </cell>
          <cell r="E409" t="str">
            <v>CSP Manufacturing/ Sản xuất CSP</v>
          </cell>
          <cell r="F409" t="str">
            <v>CSP 2</v>
          </cell>
          <cell r="G409" t="str">
            <v>Nguyễn Thị Oanh</v>
          </cell>
          <cell r="H409" t="str">
            <v>Female</v>
          </cell>
          <cell r="I409">
            <v>34209</v>
          </cell>
          <cell r="J409" t="str">
            <v>Tuyên Quang</v>
          </cell>
          <cell r="K409" t="str">
            <v>Married</v>
          </cell>
          <cell r="L409" t="str">
            <v>Tày</v>
          </cell>
          <cell r="M409" t="str">
            <v>Bản Kè, Lăng Can, Lâm Bình, Tuyên Quang</v>
          </cell>
          <cell r="N409" t="str">
            <v>0359130774</v>
          </cell>
          <cell r="O409" t="str">
            <v>0972329994</v>
          </cell>
          <cell r="P409" t="str">
            <v>Chồng</v>
          </cell>
          <cell r="Q409" t="str">
            <v>070922149</v>
          </cell>
          <cell r="R409" t="str">
            <v>24/06/2013</v>
          </cell>
          <cell r="S409" t="str">
            <v>Tuyên Quang</v>
          </cell>
          <cell r="T409" t="str">
            <v>700003805032</v>
          </cell>
          <cell r="U409" t="str">
            <v>THPT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 t="str">
            <v>M1-1</v>
          </cell>
          <cell r="AC409" t="str">
            <v>M1-1</v>
          </cell>
          <cell r="AD409">
            <v>44306</v>
          </cell>
        </row>
        <row r="410">
          <cell r="B410" t="str">
            <v>H2104032</v>
          </cell>
          <cell r="C410" t="str">
            <v>Part Leader/ Trưởng nhóm</v>
          </cell>
          <cell r="D410">
            <v>0</v>
          </cell>
          <cell r="E410" t="str">
            <v>Quality Control/ QL Chất lượng (OQC)</v>
          </cell>
          <cell r="F410">
            <v>0</v>
          </cell>
          <cell r="G410" t="str">
            <v>Tạ Quốc Tú</v>
          </cell>
          <cell r="H410" t="str">
            <v>Male</v>
          </cell>
          <cell r="I410">
            <v>31636</v>
          </cell>
          <cell r="J410" t="str">
            <v>Hà Nội</v>
          </cell>
          <cell r="K410" t="str">
            <v>married</v>
          </cell>
          <cell r="L410" t="str">
            <v>Kinh</v>
          </cell>
          <cell r="M410" t="str">
            <v>Đông Ngàn, Việt Long, Sóc Sơn, Hà Nội</v>
          </cell>
          <cell r="N410" t="str">
            <v>0914883372</v>
          </cell>
          <cell r="O410">
            <v>0</v>
          </cell>
          <cell r="P410">
            <v>0</v>
          </cell>
          <cell r="Q410" t="str">
            <v>001086017608</v>
          </cell>
          <cell r="R410" t="str">
            <v>23/03/2017</v>
          </cell>
          <cell r="S410" t="str">
            <v>Cục trưởng cục cảnh sát ĐKQL cư trú và DLQG về dân cư</v>
          </cell>
          <cell r="T410" t="str">
            <v>700019413583</v>
          </cell>
          <cell r="U410" t="str">
            <v>Đại học công nghiệp Hà Nội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 t="str">
            <v>M5-5</v>
          </cell>
          <cell r="AC410" t="str">
            <v>M6-1</v>
          </cell>
          <cell r="AD410">
            <v>44311</v>
          </cell>
        </row>
        <row r="411">
          <cell r="B411" t="str">
            <v>H2105003</v>
          </cell>
          <cell r="C411" t="str">
            <v>Operator/ Công nhân</v>
          </cell>
          <cell r="D411">
            <v>0</v>
          </cell>
          <cell r="E411" t="str">
            <v>WLP 1 Manufacturing/ Sản xuất WLP 1</v>
          </cell>
          <cell r="F411">
            <v>0</v>
          </cell>
          <cell r="G411" t="str">
            <v>Bùi Thị Linh</v>
          </cell>
          <cell r="H411" t="str">
            <v>Female</v>
          </cell>
          <cell r="I411" t="str">
            <v>28/06/1999</v>
          </cell>
          <cell r="J411" t="str">
            <v>Thanh Hóa</v>
          </cell>
          <cell r="K411" t="str">
            <v>Married</v>
          </cell>
          <cell r="L411" t="str">
            <v>Mường</v>
          </cell>
          <cell r="M411" t="str">
            <v>Thung Khế, Phú Nhuận, Như Thanh, Thanh Hóa</v>
          </cell>
          <cell r="N411" t="str">
            <v>0334639245</v>
          </cell>
          <cell r="O411" t="str">
            <v>0966401054</v>
          </cell>
          <cell r="P411" t="str">
            <v>Bố</v>
          </cell>
          <cell r="Q411">
            <v>174758280</v>
          </cell>
          <cell r="R411" t="str">
            <v>03/11/2014</v>
          </cell>
          <cell r="S411" t="str">
            <v>Thanh Hóa</v>
          </cell>
          <cell r="T411" t="str">
            <v>700015380239</v>
          </cell>
          <cell r="U411" t="str">
            <v>THCS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 t="str">
            <v>M1-1</v>
          </cell>
          <cell r="AC411" t="str">
            <v>M1-1</v>
          </cell>
          <cell r="AD411">
            <v>44319</v>
          </cell>
        </row>
        <row r="412">
          <cell r="B412" t="str">
            <v>H2105009</v>
          </cell>
          <cell r="C412" t="str">
            <v>Operator/ Công nhân</v>
          </cell>
          <cell r="D412">
            <v>0</v>
          </cell>
          <cell r="E412" t="str">
            <v>SMT Manufacturing/ Sản xuất SMT</v>
          </cell>
          <cell r="F412">
            <v>0</v>
          </cell>
          <cell r="G412" t="str">
            <v>Nguyễn Thị Quỳnh</v>
          </cell>
          <cell r="H412" t="str">
            <v>Female</v>
          </cell>
          <cell r="I412" t="str">
            <v>17/03/2002</v>
          </cell>
          <cell r="J412" t="str">
            <v>Nghệ An</v>
          </cell>
          <cell r="K412" t="str">
            <v>Single</v>
          </cell>
          <cell r="L412" t="str">
            <v>Thổ</v>
          </cell>
          <cell r="M412" t="str">
            <v>Nam Sơn, Nghĩa Phúc, Tân Kỳ, Nghệ An</v>
          </cell>
          <cell r="N412" t="str">
            <v>0384216785</v>
          </cell>
          <cell r="O412" t="str">
            <v>0353218597</v>
          </cell>
          <cell r="P412" t="str">
            <v>Bố</v>
          </cell>
          <cell r="Q412">
            <v>187880137</v>
          </cell>
          <cell r="R412" t="str">
            <v>13/04/2018</v>
          </cell>
          <cell r="S412" t="str">
            <v>Nghệ An</v>
          </cell>
          <cell r="T412" t="str">
            <v>700019459328</v>
          </cell>
          <cell r="U412" t="str">
            <v>THPT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 t="str">
            <v>M1-1</v>
          </cell>
          <cell r="AC412" t="str">
            <v>M1-1</v>
          </cell>
          <cell r="AD412" t="str">
            <v>06/05/2021</v>
          </cell>
        </row>
        <row r="413">
          <cell r="B413" t="str">
            <v>H2105010</v>
          </cell>
          <cell r="C413" t="str">
            <v>Operator/ Công nhân</v>
          </cell>
          <cell r="D413">
            <v>0</v>
          </cell>
          <cell r="E413" t="str">
            <v>SMT Manufacturing/ Sản xuất SMT</v>
          </cell>
          <cell r="F413">
            <v>0</v>
          </cell>
          <cell r="G413" t="str">
            <v>Lang Thị Trang</v>
          </cell>
          <cell r="H413" t="str">
            <v>Female</v>
          </cell>
          <cell r="I413" t="str">
            <v>08/05/2002</v>
          </cell>
          <cell r="J413" t="str">
            <v>Nghệ An</v>
          </cell>
          <cell r="K413" t="str">
            <v>Single</v>
          </cell>
          <cell r="L413" t="str">
            <v>Thổ</v>
          </cell>
          <cell r="M413" t="str">
            <v>Nam Bắc Sơn, Nghĩa Phúc, Tân Kỳ, Nghệ An</v>
          </cell>
          <cell r="N413" t="str">
            <v>0353598450</v>
          </cell>
          <cell r="O413" t="str">
            <v>0378289049</v>
          </cell>
          <cell r="P413" t="str">
            <v>Bố</v>
          </cell>
          <cell r="Q413">
            <v>187880136</v>
          </cell>
          <cell r="R413" t="str">
            <v>13/04/2018</v>
          </cell>
          <cell r="S413" t="str">
            <v>Nghệ An</v>
          </cell>
          <cell r="T413" t="str">
            <v>700019459311</v>
          </cell>
          <cell r="U413" t="str">
            <v>THPT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 t="str">
            <v>M1-1</v>
          </cell>
          <cell r="AC413" t="str">
            <v>M1-1</v>
          </cell>
          <cell r="AD413" t="str">
            <v>06/05/2021</v>
          </cell>
        </row>
        <row r="414">
          <cell r="B414" t="str">
            <v>H2105013</v>
          </cell>
          <cell r="C414" t="str">
            <v>Operator/ Công nhân</v>
          </cell>
          <cell r="D414" t="str">
            <v>Chuyển bp 17.03.2022</v>
          </cell>
          <cell r="E414" t="str">
            <v>CSP Manufacturing/ Sản xuất CSP</v>
          </cell>
          <cell r="F414" t="str">
            <v>CSP 1</v>
          </cell>
          <cell r="G414" t="str">
            <v>Triệu Thị Dương</v>
          </cell>
          <cell r="H414" t="str">
            <v>Female</v>
          </cell>
          <cell r="I414" t="str">
            <v>18/08/2002</v>
          </cell>
          <cell r="J414" t="str">
            <v>Tuyên Quang</v>
          </cell>
          <cell r="K414" t="str">
            <v>Married</v>
          </cell>
          <cell r="L414" t="str">
            <v>Dao</v>
          </cell>
          <cell r="M414" t="str">
            <v>Nặm Chá, Lăng Can, Lâm Bình, Tuyên Quang</v>
          </cell>
          <cell r="N414" t="str">
            <v>0961601857</v>
          </cell>
          <cell r="O414" t="str">
            <v>0336074939</v>
          </cell>
          <cell r="P414" t="str">
            <v>Bố</v>
          </cell>
          <cell r="Q414" t="str">
            <v>071092671</v>
          </cell>
          <cell r="R414" t="str">
            <v>11/02/2020</v>
          </cell>
          <cell r="S414" t="str">
            <v>Tuyên Quang</v>
          </cell>
          <cell r="T414" t="str">
            <v>700019659898</v>
          </cell>
          <cell r="U414" t="str">
            <v>THCS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 t="str">
            <v>M1-1</v>
          </cell>
          <cell r="AC414" t="str">
            <v>M1-1</v>
          </cell>
          <cell r="AD414" t="str">
            <v>07/05/2021</v>
          </cell>
        </row>
        <row r="415">
          <cell r="B415" t="str">
            <v>H2105018</v>
          </cell>
          <cell r="C415" t="str">
            <v>Staff/ Nhân viên</v>
          </cell>
          <cell r="D415">
            <v>0</v>
          </cell>
          <cell r="E415" t="str">
            <v>Quality Control/ QL Chất lượng (OQC)</v>
          </cell>
          <cell r="F415">
            <v>0</v>
          </cell>
          <cell r="G415" t="str">
            <v>Đỗ Trọng Toán</v>
          </cell>
          <cell r="H415" t="str">
            <v>Male</v>
          </cell>
          <cell r="I415" t="str">
            <v>20/07/1994</v>
          </cell>
          <cell r="J415" t="str">
            <v>Bắc Ninh</v>
          </cell>
          <cell r="K415" t="str">
            <v>Single</v>
          </cell>
          <cell r="L415" t="str">
            <v>Kinh</v>
          </cell>
          <cell r="M415" t="str">
            <v>Rích Gạo, Phù Chẩn, Từ Sơn, Bắc Ninh</v>
          </cell>
          <cell r="N415" t="str">
            <v>0972387994</v>
          </cell>
          <cell r="O415">
            <v>0</v>
          </cell>
          <cell r="P415">
            <v>0</v>
          </cell>
          <cell r="Q415" t="str">
            <v>125587307</v>
          </cell>
          <cell r="R415" t="str">
            <v>24/08/2010</v>
          </cell>
          <cell r="S415" t="str">
            <v>Bắc Ninh</v>
          </cell>
          <cell r="T415" t="str">
            <v>700019459335</v>
          </cell>
          <cell r="U415" t="str">
            <v>Cao đẳng Công nghiệp Hưng Yên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 t="str">
            <v>M4-1</v>
          </cell>
          <cell r="AC415" t="str">
            <v>M4-1</v>
          </cell>
          <cell r="AD415">
            <v>44326</v>
          </cell>
        </row>
        <row r="416">
          <cell r="B416" t="str">
            <v>H2105024</v>
          </cell>
          <cell r="C416" t="str">
            <v>Staff/ Nhân viên</v>
          </cell>
          <cell r="D416">
            <v>0</v>
          </cell>
          <cell r="E416" t="str">
            <v>CSP Manufacturing/ Sản xuất CSP</v>
          </cell>
          <cell r="F416" t="str">
            <v>CSP 2</v>
          </cell>
          <cell r="G416" t="str">
            <v>Dương Thanh Thiệp</v>
          </cell>
          <cell r="H416" t="str">
            <v>Female</v>
          </cell>
          <cell r="I416" t="str">
            <v>11/11/1992</v>
          </cell>
          <cell r="J416" t="str">
            <v>Ninh Bình</v>
          </cell>
          <cell r="K416" t="str">
            <v>married</v>
          </cell>
          <cell r="L416" t="str">
            <v>Kinh</v>
          </cell>
          <cell r="M416" t="str">
            <v>An Vĩ, Khoái Châu, Hưng Yên</v>
          </cell>
          <cell r="N416" t="str">
            <v>0961233095</v>
          </cell>
          <cell r="O416">
            <v>0</v>
          </cell>
          <cell r="P416">
            <v>0</v>
          </cell>
          <cell r="Q416" t="str">
            <v>037192005054</v>
          </cell>
          <cell r="R416">
            <v>44311</v>
          </cell>
          <cell r="S416" t="str">
            <v>Cục trưởng cục cảnh sát quản lý hành chính về trật tự xã hội</v>
          </cell>
          <cell r="T416" t="str">
            <v>700019799067</v>
          </cell>
          <cell r="U416" t="str">
            <v>Cao đẳng Công nghệ thương mại Hà Nội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 t="str">
            <v>M3-4</v>
          </cell>
          <cell r="AC416" t="str">
            <v>M4-1</v>
          </cell>
          <cell r="AD416">
            <v>44330</v>
          </cell>
        </row>
        <row r="417">
          <cell r="B417" t="str">
            <v>H2105025</v>
          </cell>
          <cell r="C417" t="str">
            <v>Operator/ Công nhân</v>
          </cell>
          <cell r="D417">
            <v>0</v>
          </cell>
          <cell r="E417" t="str">
            <v>Quality Control/ QL Chất lượng (OQC)</v>
          </cell>
          <cell r="F417" t="str">
            <v>QC</v>
          </cell>
          <cell r="G417" t="str">
            <v>Triệu Thị Thảo</v>
          </cell>
          <cell r="H417" t="str">
            <v>Female</v>
          </cell>
          <cell r="I417" t="str">
            <v>26/02/2000</v>
          </cell>
          <cell r="J417" t="str">
            <v>Lạng Sơn</v>
          </cell>
          <cell r="K417" t="str">
            <v>Single</v>
          </cell>
          <cell r="L417" t="str">
            <v>Tày</v>
          </cell>
          <cell r="M417" t="str">
            <v>Nà Hoàng, Thượng Cường, Chi Lăng, Lạng Sơn</v>
          </cell>
          <cell r="N417" t="str">
            <v>0379702646</v>
          </cell>
          <cell r="O417" t="str">
            <v>0394132360</v>
          </cell>
          <cell r="P417" t="str">
            <v>Mẹ</v>
          </cell>
          <cell r="Q417" t="str">
            <v>082348494</v>
          </cell>
          <cell r="R417" t="str">
            <v>28/03/2016</v>
          </cell>
          <cell r="S417" t="str">
            <v>Lạng Sơn</v>
          </cell>
          <cell r="T417" t="str">
            <v>700019659962</v>
          </cell>
          <cell r="U417" t="str">
            <v>THPT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 t="str">
            <v>M1-1</v>
          </cell>
          <cell r="AC417" t="str">
            <v>M1-1</v>
          </cell>
          <cell r="AD417" t="str">
            <v>17/05/2021</v>
          </cell>
        </row>
        <row r="418">
          <cell r="B418" t="str">
            <v>H2105026</v>
          </cell>
          <cell r="C418" t="str">
            <v>Operator/ Công nhân</v>
          </cell>
          <cell r="D418">
            <v>0</v>
          </cell>
          <cell r="E418" t="str">
            <v>Quality Control/ QL Chất lượng (OQC)</v>
          </cell>
          <cell r="F418" t="str">
            <v>QC</v>
          </cell>
          <cell r="G418" t="str">
            <v>Dương Thị Hằng</v>
          </cell>
          <cell r="H418" t="str">
            <v>Female</v>
          </cell>
          <cell r="I418" t="str">
            <v>17/11/1992</v>
          </cell>
          <cell r="J418" t="str">
            <v>Bắc Giang</v>
          </cell>
          <cell r="K418" t="str">
            <v>Married</v>
          </cell>
          <cell r="L418" t="str">
            <v>Kinh</v>
          </cell>
          <cell r="M418" t="str">
            <v>Bến Cát, Minh Tiến, Hữu Lũng, Lạng Sơn</v>
          </cell>
          <cell r="N418" t="str">
            <v>0865056992</v>
          </cell>
          <cell r="O418" t="str">
            <v>0382936638</v>
          </cell>
          <cell r="P418" t="str">
            <v>Chồng</v>
          </cell>
          <cell r="Q418">
            <v>121963351</v>
          </cell>
          <cell r="R418" t="str">
            <v>10/10/2007</v>
          </cell>
          <cell r="S418" t="str">
            <v>Bắc Giang</v>
          </cell>
          <cell r="T418" t="str">
            <v>700011183123</v>
          </cell>
          <cell r="U418" t="str">
            <v>THPT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 t="str">
            <v>M1-1</v>
          </cell>
          <cell r="AC418" t="str">
            <v>M1-1</v>
          </cell>
          <cell r="AD418" t="str">
            <v>17/05/2021</v>
          </cell>
        </row>
        <row r="419">
          <cell r="B419" t="str">
            <v>H2105028</v>
          </cell>
          <cell r="C419" t="str">
            <v>Operator/ Công nhân</v>
          </cell>
          <cell r="D419">
            <v>0</v>
          </cell>
          <cell r="E419" t="str">
            <v>CSP Manufacturing/ Sản xuất CSP</v>
          </cell>
          <cell r="F419" t="str">
            <v>CSP 1</v>
          </cell>
          <cell r="G419" t="str">
            <v>Vi Thị Mỹ Thìn</v>
          </cell>
          <cell r="H419" t="str">
            <v>Female</v>
          </cell>
          <cell r="I419" t="str">
            <v>09/03/2000</v>
          </cell>
          <cell r="J419" t="str">
            <v>Nghệ An</v>
          </cell>
          <cell r="K419" t="str">
            <v>Married</v>
          </cell>
          <cell r="L419" t="str">
            <v>Thái</v>
          </cell>
          <cell r="M419" t="str">
            <v>Quang Phúc, Tam Đình, Tương Dương, Nghệ An</v>
          </cell>
          <cell r="N419" t="str">
            <v>0356312907</v>
          </cell>
          <cell r="O419" t="str">
            <v>0378451434</v>
          </cell>
          <cell r="P419" t="str">
            <v>Mẹ</v>
          </cell>
          <cell r="Q419">
            <v>187671976</v>
          </cell>
          <cell r="R419" t="str">
            <v>25/09/2014</v>
          </cell>
          <cell r="S419" t="str">
            <v>Nghệ An</v>
          </cell>
          <cell r="T419" t="str">
            <v>700019659955</v>
          </cell>
          <cell r="U419" t="str">
            <v>THPT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 t="str">
            <v>M1-1</v>
          </cell>
          <cell r="AC419" t="str">
            <v>M1-1</v>
          </cell>
          <cell r="AD419" t="str">
            <v>17/05/2021</v>
          </cell>
        </row>
        <row r="420">
          <cell r="B420" t="str">
            <v>H2105029</v>
          </cell>
          <cell r="C420" t="str">
            <v>Operator/ Công nhân</v>
          </cell>
          <cell r="D420">
            <v>0</v>
          </cell>
          <cell r="E420" t="str">
            <v>CSP Manufacturing/ Sản xuất CSP</v>
          </cell>
          <cell r="F420" t="str">
            <v>CSP 2</v>
          </cell>
          <cell r="G420" t="str">
            <v>Lương Thị Anh</v>
          </cell>
          <cell r="H420" t="str">
            <v>Female</v>
          </cell>
          <cell r="I420" t="str">
            <v>23/10/1995</v>
          </cell>
          <cell r="J420" t="str">
            <v>Nghệ An</v>
          </cell>
          <cell r="K420" t="str">
            <v>Married</v>
          </cell>
          <cell r="L420" t="str">
            <v>Thái</v>
          </cell>
          <cell r="M420" t="str">
            <v>Đình Yên, Yên Hòa, Tương Dương, Nghệ An</v>
          </cell>
          <cell r="N420" t="str">
            <v>0389955956</v>
          </cell>
          <cell r="O420" t="str">
            <v>0889791890</v>
          </cell>
          <cell r="P420" t="str">
            <v>Mẹ</v>
          </cell>
          <cell r="Q420">
            <v>187473539</v>
          </cell>
          <cell r="R420" t="str">
            <v>07/03/2012</v>
          </cell>
          <cell r="S420" t="str">
            <v>Nghệ An</v>
          </cell>
          <cell r="T420" t="str">
            <v>700019659873</v>
          </cell>
          <cell r="U420" t="str">
            <v>THCS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 t="str">
            <v>M1-1</v>
          </cell>
          <cell r="AC420" t="str">
            <v>M1-1</v>
          </cell>
          <cell r="AD420" t="str">
            <v>17/05/2021</v>
          </cell>
        </row>
        <row r="421">
          <cell r="B421" t="str">
            <v>H2105030</v>
          </cell>
          <cell r="C421" t="str">
            <v>Operator/ Công nhân</v>
          </cell>
          <cell r="D421">
            <v>0</v>
          </cell>
          <cell r="E421" t="str">
            <v>CSP Manufacturing/ Sản xuất CSP</v>
          </cell>
          <cell r="F421" t="str">
            <v>CSP 2</v>
          </cell>
          <cell r="G421" t="str">
            <v>Quách Thị Mai Lan</v>
          </cell>
          <cell r="H421" t="str">
            <v>Female</v>
          </cell>
          <cell r="I421" t="str">
            <v>26/06/1998</v>
          </cell>
          <cell r="J421" t="str">
            <v>Thanh Hóa</v>
          </cell>
          <cell r="K421" t="str">
            <v>Single</v>
          </cell>
          <cell r="L421" t="str">
            <v>Mường</v>
          </cell>
          <cell r="M421" t="str">
            <v>Đồng Xả, Xuân Phúc, Như Thanh, Thanh Hóa</v>
          </cell>
          <cell r="N421" t="str">
            <v>0372412824</v>
          </cell>
          <cell r="O421" t="str">
            <v>0984634164</v>
          </cell>
          <cell r="P421" t="str">
            <v>Bố</v>
          </cell>
          <cell r="Q421">
            <v>174769106</v>
          </cell>
          <cell r="R421" t="str">
            <v>16/07/2015</v>
          </cell>
          <cell r="S421" t="str">
            <v>Thanh Hóa</v>
          </cell>
          <cell r="T421" t="str">
            <v>700019659859</v>
          </cell>
          <cell r="U421" t="str">
            <v>THCS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 t="str">
            <v>M1-1</v>
          </cell>
          <cell r="AC421" t="str">
            <v>M1-1</v>
          </cell>
          <cell r="AD421" t="str">
            <v>17/05/2021</v>
          </cell>
        </row>
        <row r="422">
          <cell r="B422" t="str">
            <v>H2105031</v>
          </cell>
          <cell r="C422" t="str">
            <v>Operator/ Công nhân</v>
          </cell>
          <cell r="D422">
            <v>0</v>
          </cell>
          <cell r="E422" t="str">
            <v>CSP Manufacturing/ Sản xuất CSP</v>
          </cell>
          <cell r="F422" t="str">
            <v>CSP 1</v>
          </cell>
          <cell r="G422" t="str">
            <v>Phạm Thị Danh</v>
          </cell>
          <cell r="H422" t="str">
            <v>Female</v>
          </cell>
          <cell r="I422" t="str">
            <v>29/10/1998</v>
          </cell>
          <cell r="J422" t="str">
            <v>Thanh Hóa</v>
          </cell>
          <cell r="K422" t="str">
            <v>Single</v>
          </cell>
          <cell r="L422" t="str">
            <v>Mường</v>
          </cell>
          <cell r="M422" t="str">
            <v>Nâm Trẹn, Cẩm Thành, Cẩm Thủy, Thanh Hóa</v>
          </cell>
          <cell r="N422" t="str">
            <v>0967816475</v>
          </cell>
          <cell r="O422" t="str">
            <v>0395422538</v>
          </cell>
          <cell r="P422" t="str">
            <v>Mẹ</v>
          </cell>
          <cell r="Q422">
            <v>174976161</v>
          </cell>
          <cell r="R422" t="str">
            <v>18/09/2015</v>
          </cell>
          <cell r="S422" t="str">
            <v>Thanh Hóa</v>
          </cell>
          <cell r="T422" t="str">
            <v>700019659866</v>
          </cell>
          <cell r="U422" t="str">
            <v>THPT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 t="str">
            <v>M1-1</v>
          </cell>
          <cell r="AC422" t="str">
            <v>M1-1</v>
          </cell>
          <cell r="AD422" t="str">
            <v>17/05/2021</v>
          </cell>
        </row>
        <row r="423">
          <cell r="B423" t="str">
            <v>H2105032</v>
          </cell>
          <cell r="C423" t="str">
            <v>Operator/ Công nhân</v>
          </cell>
          <cell r="D423">
            <v>0</v>
          </cell>
          <cell r="E423" t="str">
            <v>CSP Manufacturing/ Sản xuất CSP</v>
          </cell>
          <cell r="F423" t="str">
            <v>CSP 2</v>
          </cell>
          <cell r="G423" t="str">
            <v>Trần Thị Quỳnh</v>
          </cell>
          <cell r="H423" t="str">
            <v>Female</v>
          </cell>
          <cell r="I423" t="str">
            <v>24/08/1997</v>
          </cell>
          <cell r="J423" t="str">
            <v>Bắc Ninh</v>
          </cell>
          <cell r="K423" t="str">
            <v>Married</v>
          </cell>
          <cell r="L423" t="str">
            <v>Kinh</v>
          </cell>
          <cell r="M423" t="str">
            <v>Nghĩa Lập, Phù Khê, Từ Sơn, Bắc Ninh</v>
          </cell>
          <cell r="N423" t="str">
            <v>0978999532</v>
          </cell>
          <cell r="O423" t="str">
            <v>0975145911</v>
          </cell>
          <cell r="P423" t="str">
            <v>Chồng</v>
          </cell>
          <cell r="Q423" t="str">
            <v>027197001065</v>
          </cell>
          <cell r="R423">
            <v>44295</v>
          </cell>
          <cell r="S423" t="str">
            <v>Cục trưởng cục cảnh sát quản lý hành chính về trật tự xã hội</v>
          </cell>
          <cell r="T423" t="str">
            <v>700005619821</v>
          </cell>
          <cell r="U423" t="str">
            <v>High School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 t="str">
            <v>M1-1</v>
          </cell>
          <cell r="AC423" t="str">
            <v>M1-1</v>
          </cell>
          <cell r="AD423" t="str">
            <v>17/05/2021</v>
          </cell>
        </row>
        <row r="424">
          <cell r="B424" t="str">
            <v>H2105034</v>
          </cell>
          <cell r="C424" t="str">
            <v>Staff/ Nhân viên</v>
          </cell>
          <cell r="D424">
            <v>0</v>
          </cell>
          <cell r="E424" t="str">
            <v>LFEM Manufacturing/ Sản xuất LFEM</v>
          </cell>
          <cell r="F424" t="str">
            <v>LFEM</v>
          </cell>
          <cell r="G424" t="str">
            <v>Nguyễn Thị Ty</v>
          </cell>
          <cell r="H424" t="str">
            <v>Female</v>
          </cell>
          <cell r="I424" t="str">
            <v>28/04/1994</v>
          </cell>
          <cell r="J424" t="str">
            <v>Bắc Ninh</v>
          </cell>
          <cell r="K424" t="str">
            <v>Single</v>
          </cell>
          <cell r="L424" t="str">
            <v>Kinh</v>
          </cell>
          <cell r="M424" t="str">
            <v>Viêm Xá,Hòa Long, Bắc Ninh</v>
          </cell>
          <cell r="N424" t="str">
            <v>0966560328</v>
          </cell>
          <cell r="O424">
            <v>0</v>
          </cell>
          <cell r="P424">
            <v>0</v>
          </cell>
          <cell r="Q424">
            <v>125529742</v>
          </cell>
          <cell r="R424" t="str">
            <v>31/08/2009</v>
          </cell>
          <cell r="S424" t="str">
            <v>Bắc Ninh</v>
          </cell>
          <cell r="T424" t="str">
            <v>700019857517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 t="str">
            <v>T3-4</v>
          </cell>
          <cell r="AC424" t="str">
            <v>T4-1</v>
          </cell>
          <cell r="AD424" t="str">
            <v>17/05/2021</v>
          </cell>
        </row>
        <row r="425">
          <cell r="B425" t="str">
            <v>H2105019</v>
          </cell>
          <cell r="C425" t="str">
            <v>Staff/ Nhân viên</v>
          </cell>
          <cell r="D425">
            <v>0</v>
          </cell>
          <cell r="E425" t="str">
            <v>WLP 2 Technology/ Kỹ thuật WLP 2</v>
          </cell>
          <cell r="F425" t="str">
            <v>WLP 2</v>
          </cell>
          <cell r="G425" t="str">
            <v>Chu Quang Đức</v>
          </cell>
          <cell r="H425" t="str">
            <v>Male</v>
          </cell>
          <cell r="I425" t="str">
            <v>11/12/1996</v>
          </cell>
          <cell r="J425" t="str">
            <v>Bắc Ninh</v>
          </cell>
          <cell r="K425" t="str">
            <v>married</v>
          </cell>
          <cell r="L425" t="str">
            <v>Kinh</v>
          </cell>
          <cell r="M425" t="str">
            <v>Nội Trì, Tân Hồng, Từ Sơn, Bắc Ninh</v>
          </cell>
          <cell r="N425" t="str">
            <v>0365596656</v>
          </cell>
          <cell r="O425">
            <v>0</v>
          </cell>
          <cell r="P425">
            <v>0</v>
          </cell>
          <cell r="Q425" t="str">
            <v>125646399</v>
          </cell>
          <cell r="R425" t="str">
            <v>06/12/2011</v>
          </cell>
          <cell r="S425" t="str">
            <v>Bắc Ninh</v>
          </cell>
          <cell r="T425" t="str">
            <v>700019459342</v>
          </cell>
          <cell r="U425" t="str">
            <v>Đại học Kinh doanh và công nghệ Hà Nội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 t="str">
            <v>M3-3</v>
          </cell>
          <cell r="AC425" t="str">
            <v>M3-3</v>
          </cell>
          <cell r="AD425" t="str">
            <v>10/05/2021</v>
          </cell>
        </row>
        <row r="426">
          <cell r="B426" t="str">
            <v>H2105035</v>
          </cell>
          <cell r="C426" t="str">
            <v>Staff/ Nhân viên</v>
          </cell>
          <cell r="D426">
            <v>0</v>
          </cell>
          <cell r="E426" t="str">
            <v>WLP 2 Technology/ Kỹ thuật WLP 2</v>
          </cell>
          <cell r="F426" t="str">
            <v>WLP 2</v>
          </cell>
          <cell r="G426" t="str">
            <v>Đào Đức Hà</v>
          </cell>
          <cell r="H426" t="str">
            <v>Male</v>
          </cell>
          <cell r="I426" t="str">
            <v>05/02/1991</v>
          </cell>
          <cell r="J426" t="str">
            <v>Bắc Ninh</v>
          </cell>
          <cell r="K426" t="str">
            <v>Married</v>
          </cell>
          <cell r="L426" t="str">
            <v>Kinh</v>
          </cell>
          <cell r="M426" t="str">
            <v>Xóm Ngọ, Đại Vi, Đại Đồng, Tiên Du, Bắc Ninh</v>
          </cell>
          <cell r="N426" t="str">
            <v>0787316110</v>
          </cell>
          <cell r="O426">
            <v>0</v>
          </cell>
          <cell r="P426">
            <v>0</v>
          </cell>
          <cell r="Q426" t="str">
            <v>027091001868</v>
          </cell>
          <cell r="R426">
            <v>44292</v>
          </cell>
          <cell r="S426" t="str">
            <v>Cục trưởng cục cảnh sát quản lý hành chính về trật tự xã hội</v>
          </cell>
          <cell r="T426" t="str">
            <v>700019857524</v>
          </cell>
          <cell r="U426" t="str">
            <v>Cao đẳng nghề cơ điện và xây dựng Bắc Ninh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 t="str">
            <v>M4-3</v>
          </cell>
          <cell r="AC426" t="str">
            <v>M4-4</v>
          </cell>
          <cell r="AD426" t="str">
            <v>20/05/2021</v>
          </cell>
        </row>
        <row r="427">
          <cell r="B427" t="str">
            <v>H2105001</v>
          </cell>
          <cell r="C427" t="str">
            <v>Staff/ Nhân viên</v>
          </cell>
          <cell r="D427">
            <v>0</v>
          </cell>
          <cell r="E427" t="str">
            <v>PI</v>
          </cell>
          <cell r="F427" t="str">
            <v>Lập trình</v>
          </cell>
          <cell r="G427" t="str">
            <v>Lê Văn Đặng</v>
          </cell>
          <cell r="H427" t="str">
            <v>Male</v>
          </cell>
          <cell r="I427" t="str">
            <v>05/04/1992</v>
          </cell>
          <cell r="J427" t="str">
            <v>Bắc Giang</v>
          </cell>
          <cell r="K427" t="str">
            <v>Married</v>
          </cell>
          <cell r="L427" t="str">
            <v>Kinh</v>
          </cell>
          <cell r="M427" t="str">
            <v>Đất Mới, Tăng Tiến, Việt Yên, Bắc Giang</v>
          </cell>
          <cell r="N427" t="str">
            <v>0974628108</v>
          </cell>
          <cell r="O427">
            <v>0</v>
          </cell>
          <cell r="P427">
            <v>0</v>
          </cell>
          <cell r="Q427" t="str">
            <v>122029039</v>
          </cell>
          <cell r="R427" t="str">
            <v>15/12/2008</v>
          </cell>
          <cell r="S427" t="str">
            <v>Bắc Giang</v>
          </cell>
          <cell r="T427" t="str">
            <v>700019659994</v>
          </cell>
          <cell r="U427" t="str">
            <v>Học viện kỹ thuật quân sự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 t="str">
            <v>M4-4</v>
          </cell>
          <cell r="AC427" t="str">
            <v>M4-4</v>
          </cell>
          <cell r="AD427">
            <v>44336</v>
          </cell>
        </row>
        <row r="428">
          <cell r="B428" t="str">
            <v>H2105036</v>
          </cell>
          <cell r="C428" t="str">
            <v>Staff/ Nhân viên</v>
          </cell>
          <cell r="D428">
            <v>0</v>
          </cell>
          <cell r="E428" t="str">
            <v>Quality Control/ QL Chất lượng (OQC)</v>
          </cell>
          <cell r="F428" t="str">
            <v>OQC</v>
          </cell>
          <cell r="G428" t="str">
            <v>Nguyễn Văn Vinh</v>
          </cell>
          <cell r="H428" t="str">
            <v>Male</v>
          </cell>
          <cell r="I428" t="str">
            <v>21/11/1992</v>
          </cell>
          <cell r="J428" t="str">
            <v>Bắc Ninh</v>
          </cell>
          <cell r="K428" t="str">
            <v>Married</v>
          </cell>
          <cell r="L428" t="str">
            <v>Kinh</v>
          </cell>
          <cell r="M428" t="str">
            <v>Thống Hạ, Việt Thống, Quế Võ, Bắc Ninh</v>
          </cell>
          <cell r="N428" t="str">
            <v>0961078892</v>
          </cell>
          <cell r="O428">
            <v>0</v>
          </cell>
          <cell r="P428">
            <v>0</v>
          </cell>
          <cell r="Q428" t="str">
            <v>125521518</v>
          </cell>
          <cell r="R428" t="str">
            <v>20/08/2009</v>
          </cell>
          <cell r="S428" t="str">
            <v>Bắc Ninh</v>
          </cell>
          <cell r="T428" t="str">
            <v>700019857530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 t="str">
            <v>M4-2</v>
          </cell>
          <cell r="AC428" t="str">
            <v>M4-3</v>
          </cell>
          <cell r="AD428" t="str">
            <v>21/05/2021</v>
          </cell>
        </row>
        <row r="429">
          <cell r="B429" t="str">
            <v>H2106001</v>
          </cell>
          <cell r="C429" t="str">
            <v>Staff/ Nhân viên</v>
          </cell>
          <cell r="D429">
            <v>0</v>
          </cell>
          <cell r="E429" t="str">
            <v>WLP 1 Manufacturing/ Sản xuất WLP 1</v>
          </cell>
          <cell r="F429">
            <v>0</v>
          </cell>
          <cell r="G429" t="str">
            <v>Lưu Thị Hương</v>
          </cell>
          <cell r="H429" t="str">
            <v>Female</v>
          </cell>
          <cell r="I429" t="str">
            <v>30/04/1990</v>
          </cell>
          <cell r="J429" t="str">
            <v>Thanh Hoá</v>
          </cell>
          <cell r="K429" t="str">
            <v>Married</v>
          </cell>
          <cell r="L429" t="str">
            <v>Kinh</v>
          </cell>
          <cell r="M429" t="str">
            <v>Phù Lộc, Phù Chẩn, Từ Sơn, Bắc Ninh</v>
          </cell>
          <cell r="N429" t="str">
            <v>0387976283</v>
          </cell>
          <cell r="O429">
            <v>0</v>
          </cell>
          <cell r="P429">
            <v>0</v>
          </cell>
          <cell r="Q429" t="str">
            <v>173149831</v>
          </cell>
          <cell r="R429" t="str">
            <v>22/09/2009</v>
          </cell>
          <cell r="S429" t="str">
            <v>Thanh Hóa</v>
          </cell>
          <cell r="T429" t="str">
            <v>700006569605</v>
          </cell>
          <cell r="U429" t="str">
            <v>Trung cấp ĐH Lâm Nghiệp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 t="str">
            <v>M4-2</v>
          </cell>
          <cell r="AC429" t="str">
            <v>M4-2</v>
          </cell>
          <cell r="AD429" t="str">
            <v>25/06/2021</v>
          </cell>
        </row>
        <row r="430">
          <cell r="B430" t="str">
            <v>H2106002</v>
          </cell>
          <cell r="C430" t="str">
            <v>Staff/ Nhân viên</v>
          </cell>
          <cell r="D430">
            <v>0</v>
          </cell>
          <cell r="E430" t="str">
            <v>LFEM Technology/ Kỹ thuật LFEM</v>
          </cell>
          <cell r="F430">
            <v>0</v>
          </cell>
          <cell r="G430" t="str">
            <v>Hoàng Văn Tiến Anh</v>
          </cell>
          <cell r="H430" t="str">
            <v>Male</v>
          </cell>
          <cell r="I430" t="str">
            <v>12/07/1999</v>
          </cell>
          <cell r="J430" t="str">
            <v>Nghệ An</v>
          </cell>
          <cell r="K430" t="str">
            <v>Single</v>
          </cell>
          <cell r="L430" t="str">
            <v>Kinh</v>
          </cell>
          <cell r="M430" t="str">
            <v>Tân Diên, Đồng Văn, Tân Kỳ, Nghệ An</v>
          </cell>
          <cell r="N430" t="str">
            <v>0376517737</v>
          </cell>
          <cell r="O430">
            <v>0</v>
          </cell>
          <cell r="P430">
            <v>0</v>
          </cell>
          <cell r="Q430" t="str">
            <v>187768278</v>
          </cell>
          <cell r="R430">
            <v>42646</v>
          </cell>
          <cell r="S430" t="str">
            <v>Nghệ An</v>
          </cell>
          <cell r="T430" t="str">
            <v>700019857549</v>
          </cell>
          <cell r="U430" t="str">
            <v>ĐH Công nghiệp Hà Nội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 t="str">
            <v>M2-3</v>
          </cell>
          <cell r="AC430" t="str">
            <v>M2-3</v>
          </cell>
          <cell r="AD430" t="str">
            <v>25/06/2021</v>
          </cell>
        </row>
        <row r="431">
          <cell r="B431" t="str">
            <v>H2107002</v>
          </cell>
          <cell r="C431" t="str">
            <v>Staff/ Nhân viên</v>
          </cell>
          <cell r="D431">
            <v>0</v>
          </cell>
          <cell r="E431" t="str">
            <v>WLP 2 Technology/ Kỹ thuật WLP 2</v>
          </cell>
          <cell r="F431">
            <v>0</v>
          </cell>
          <cell r="G431" t="str">
            <v>Nguyễn Đình Lượng</v>
          </cell>
          <cell r="H431" t="str">
            <v>Male</v>
          </cell>
          <cell r="I431" t="str">
            <v>15/11/1992</v>
          </cell>
          <cell r="J431" t="str">
            <v>Bắc Ninh</v>
          </cell>
          <cell r="K431" t="str">
            <v>Married</v>
          </cell>
          <cell r="L431" t="str">
            <v>Kinh</v>
          </cell>
          <cell r="M431" t="str">
            <v>Cao Đình, Tri Phương, Tiên Du, Bắc Ninh</v>
          </cell>
          <cell r="N431" t="str">
            <v>0345926290</v>
          </cell>
          <cell r="O431">
            <v>0</v>
          </cell>
          <cell r="P431">
            <v>0</v>
          </cell>
          <cell r="Q431" t="str">
            <v>125417057</v>
          </cell>
          <cell r="R431" t="str">
            <v>29/08/2008</v>
          </cell>
          <cell r="S431" t="str">
            <v>Bắc Ninh</v>
          </cell>
          <cell r="T431">
            <v>700019927403</v>
          </cell>
          <cell r="U431" t="str">
            <v>ĐH Sao Đỏ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 t="str">
            <v>M4-2</v>
          </cell>
          <cell r="AC431" t="str">
            <v>M4-3</v>
          </cell>
          <cell r="AD431" t="str">
            <v>01/07/2021</v>
          </cell>
        </row>
        <row r="432">
          <cell r="B432" t="str">
            <v>H2107003</v>
          </cell>
          <cell r="C432" t="str">
            <v>Operator/ Công nhân</v>
          </cell>
          <cell r="D432">
            <v>0</v>
          </cell>
          <cell r="E432" t="str">
            <v>CSP Manufacturing/ Sản xuất CSP</v>
          </cell>
          <cell r="F432" t="str">
            <v>CSP 2</v>
          </cell>
          <cell r="G432" t="str">
            <v>Nguyễn Thị Ninh</v>
          </cell>
          <cell r="H432" t="str">
            <v>Female</v>
          </cell>
          <cell r="I432" t="str">
            <v>11/09/2001</v>
          </cell>
          <cell r="J432" t="str">
            <v>Bắc Ninh</v>
          </cell>
          <cell r="K432" t="str">
            <v>Single</v>
          </cell>
          <cell r="L432" t="str">
            <v>Kinh</v>
          </cell>
          <cell r="M432" t="str">
            <v>Nghĩa Chỉ, Minh Đạo, Tiên Du, Bắc Ninh</v>
          </cell>
          <cell r="N432" t="str">
            <v>0352274601</v>
          </cell>
          <cell r="O432" t="str">
            <v>0364567033</v>
          </cell>
          <cell r="P432" t="str">
            <v>Mẹ</v>
          </cell>
          <cell r="Q432" t="str">
            <v>027301000369</v>
          </cell>
          <cell r="R432" t="str">
            <v>28/03/2021</v>
          </cell>
          <cell r="S432" t="str">
            <v>Bắc Ninh</v>
          </cell>
          <cell r="T432" t="str">
            <v>700018038244</v>
          </cell>
          <cell r="U432" t="str">
            <v>THCS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 t="str">
            <v>M1-1</v>
          </cell>
          <cell r="AC432" t="str">
            <v>M1-1</v>
          </cell>
          <cell r="AD432" t="str">
            <v>01/07/2021</v>
          </cell>
        </row>
        <row r="433">
          <cell r="B433" t="str">
            <v>H2107004</v>
          </cell>
          <cell r="C433" t="str">
            <v>Operator/ Công nhân</v>
          </cell>
          <cell r="D433">
            <v>0</v>
          </cell>
          <cell r="E433" t="str">
            <v>Quality Control/ QL Chất lượng (PQC)</v>
          </cell>
          <cell r="F433">
            <v>0</v>
          </cell>
          <cell r="G433" t="str">
            <v>Nguyễn Đình Thanh</v>
          </cell>
          <cell r="H433" t="str">
            <v>Male</v>
          </cell>
          <cell r="I433" t="str">
            <v>25/10/2000</v>
          </cell>
          <cell r="J433" t="str">
            <v>Bắc Ninh</v>
          </cell>
          <cell r="K433" t="str">
            <v>Single</v>
          </cell>
          <cell r="L433" t="str">
            <v>Kinh</v>
          </cell>
          <cell r="M433" t="str">
            <v>Đại Vi, Đại Đồng, Tiên Du, Bắc Ninh</v>
          </cell>
          <cell r="N433" t="str">
            <v>0963748716</v>
          </cell>
          <cell r="O433" t="str">
            <v>0989316771</v>
          </cell>
          <cell r="P433" t="str">
            <v>Bố</v>
          </cell>
          <cell r="Q433">
            <v>125832955</v>
          </cell>
          <cell r="R433" t="str">
            <v>17/01/2015</v>
          </cell>
          <cell r="S433" t="str">
            <v>Bắc Ninh</v>
          </cell>
          <cell r="T433">
            <v>700019927411</v>
          </cell>
          <cell r="U433" t="str">
            <v>THCS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 t="str">
            <v>M1-1</v>
          </cell>
          <cell r="AC433" t="str">
            <v>M1-1</v>
          </cell>
          <cell r="AD433" t="str">
            <v>01/07/2021</v>
          </cell>
        </row>
        <row r="434">
          <cell r="B434" t="str">
            <v>H2107006</v>
          </cell>
          <cell r="C434" t="str">
            <v>Operator/ Công nhân</v>
          </cell>
          <cell r="D434">
            <v>0</v>
          </cell>
          <cell r="E434" t="str">
            <v>Warehouse</v>
          </cell>
          <cell r="F434">
            <v>0</v>
          </cell>
          <cell r="G434" t="str">
            <v>Nguyễn Ngọc Sinh</v>
          </cell>
          <cell r="H434" t="str">
            <v>Male</v>
          </cell>
          <cell r="I434" t="str">
            <v>30/03/1998</v>
          </cell>
          <cell r="J434" t="str">
            <v>Bắc Ninh</v>
          </cell>
          <cell r="K434" t="str">
            <v>Single</v>
          </cell>
          <cell r="L434" t="str">
            <v>Kinh</v>
          </cell>
          <cell r="M434" t="str">
            <v>Đinh, Tri Phương, Tiên Du, Bắc Ninh</v>
          </cell>
          <cell r="N434" t="str">
            <v>0365953171</v>
          </cell>
          <cell r="O434" t="str">
            <v>0369249589</v>
          </cell>
          <cell r="P434" t="str">
            <v>Mẹ</v>
          </cell>
          <cell r="Q434">
            <v>125776378</v>
          </cell>
          <cell r="R434" t="str">
            <v>12/05/2013</v>
          </cell>
          <cell r="S434" t="str">
            <v>Bắc Ninh</v>
          </cell>
          <cell r="T434">
            <v>700019927428</v>
          </cell>
          <cell r="U434" t="str">
            <v>THCS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 t="str">
            <v>M1-1</v>
          </cell>
          <cell r="AC434" t="str">
            <v>M1-1</v>
          </cell>
          <cell r="AD434" t="str">
            <v>01/07/2021</v>
          </cell>
        </row>
        <row r="435">
          <cell r="B435" t="str">
            <v>H2107012</v>
          </cell>
          <cell r="C435" t="str">
            <v>Operator/ Công nhân</v>
          </cell>
          <cell r="D435">
            <v>0</v>
          </cell>
          <cell r="E435" t="str">
            <v>Quality Control/ QL Chất lượng (FQC)</v>
          </cell>
          <cell r="F435">
            <v>0</v>
          </cell>
          <cell r="G435" t="str">
            <v>Lang Thị Ái Nữ</v>
          </cell>
          <cell r="H435" t="str">
            <v>Female</v>
          </cell>
          <cell r="I435" t="str">
            <v>29/08/1999</v>
          </cell>
          <cell r="J435" t="str">
            <v>Nghệ An</v>
          </cell>
          <cell r="K435" t="str">
            <v>Single</v>
          </cell>
          <cell r="L435" t="str">
            <v>Thái</v>
          </cell>
          <cell r="M435" t="str">
            <v>Bản Phục, Đôn Phục, Con Cuông, Nghệ An</v>
          </cell>
          <cell r="N435" t="str">
            <v>0389407549</v>
          </cell>
          <cell r="O435" t="str">
            <v>0336554449</v>
          </cell>
          <cell r="P435" t="str">
            <v>Bố</v>
          </cell>
          <cell r="Q435">
            <v>187569246</v>
          </cell>
          <cell r="R435" t="str">
            <v>12/08/2014</v>
          </cell>
          <cell r="S435" t="str">
            <v>Nghệ An</v>
          </cell>
          <cell r="T435">
            <v>700019927442</v>
          </cell>
          <cell r="U435" t="str">
            <v>THPT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 t="str">
            <v>M1-1</v>
          </cell>
          <cell r="AC435" t="str">
            <v>M1-1</v>
          </cell>
          <cell r="AD435" t="str">
            <v>05/07/2021</v>
          </cell>
        </row>
        <row r="436">
          <cell r="B436" t="str">
            <v>H2107015</v>
          </cell>
          <cell r="C436" t="str">
            <v>Operator/ Công nhân</v>
          </cell>
          <cell r="D436">
            <v>0</v>
          </cell>
          <cell r="E436" t="str">
            <v>CSP Manufacturing/ Sản xuất CSP</v>
          </cell>
          <cell r="F436" t="str">
            <v>CSP 2</v>
          </cell>
          <cell r="G436" t="str">
            <v>Hoàng Thị Nga</v>
          </cell>
          <cell r="H436" t="str">
            <v>Female</v>
          </cell>
          <cell r="I436" t="str">
            <v>06/01/1998</v>
          </cell>
          <cell r="J436" t="str">
            <v>Tuyên Quang</v>
          </cell>
          <cell r="K436" t="str">
            <v>Married</v>
          </cell>
          <cell r="L436" t="str">
            <v>Tày</v>
          </cell>
          <cell r="M436" t="str">
            <v>Nà Kẹm, Khuôn Hà, Lâm Bình, Tuyên Quang</v>
          </cell>
          <cell r="N436" t="str">
            <v>0396665249</v>
          </cell>
          <cell r="O436" t="str">
            <v>0388353478</v>
          </cell>
          <cell r="P436" t="str">
            <v>Chồng</v>
          </cell>
          <cell r="Q436" t="str">
            <v>071052981</v>
          </cell>
          <cell r="R436" t="str">
            <v>13/11/2015</v>
          </cell>
          <cell r="S436" t="str">
            <v>Tuyên Quang</v>
          </cell>
          <cell r="T436" t="str">
            <v>700008384481</v>
          </cell>
          <cell r="U436" t="str">
            <v>THPT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 t="str">
            <v>M1-1</v>
          </cell>
          <cell r="AC436" t="str">
            <v>M1-1</v>
          </cell>
          <cell r="AD436" t="str">
            <v>05/07/2021</v>
          </cell>
        </row>
        <row r="437">
          <cell r="B437" t="str">
            <v>H2107016</v>
          </cell>
          <cell r="C437" t="str">
            <v>Operator/ Công nhân</v>
          </cell>
          <cell r="D437">
            <v>0</v>
          </cell>
          <cell r="E437" t="str">
            <v>WLP 1 Manufacturing/ Sản xuất WLP 1</v>
          </cell>
          <cell r="F437">
            <v>0</v>
          </cell>
          <cell r="G437" t="str">
            <v>Hoàng Thị Hương</v>
          </cell>
          <cell r="H437" t="str">
            <v>Female</v>
          </cell>
          <cell r="I437" t="str">
            <v>28/01/2002</v>
          </cell>
          <cell r="J437" t="str">
            <v>Yên Bái</v>
          </cell>
          <cell r="K437" t="str">
            <v>Single</v>
          </cell>
          <cell r="L437" t="str">
            <v>Tày</v>
          </cell>
          <cell r="M437" t="str">
            <v>Phú Cường, Xuân Long, Yên Bình, Yên Bái</v>
          </cell>
          <cell r="N437" t="str">
            <v>0816810906</v>
          </cell>
          <cell r="O437" t="str">
            <v>0364020647</v>
          </cell>
          <cell r="P437" t="str">
            <v>Mẹ</v>
          </cell>
          <cell r="Q437" t="str">
            <v>061132309</v>
          </cell>
          <cell r="R437" t="str">
            <v>29/06/2017</v>
          </cell>
          <cell r="S437" t="str">
            <v>Yên Bái</v>
          </cell>
          <cell r="T437">
            <v>700019927450</v>
          </cell>
          <cell r="U437" t="str">
            <v>THPT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 t="str">
            <v>M1-1</v>
          </cell>
          <cell r="AC437" t="str">
            <v>M1-1</v>
          </cell>
          <cell r="AD437" t="str">
            <v>05/07/2021</v>
          </cell>
        </row>
        <row r="438">
          <cell r="B438" t="str">
            <v>H2107018</v>
          </cell>
          <cell r="C438" t="str">
            <v>Staff/ Nhân viên</v>
          </cell>
          <cell r="D438">
            <v>0</v>
          </cell>
          <cell r="E438" t="str">
            <v>CSP Manufacturing/ Sản xuất CSP</v>
          </cell>
          <cell r="F438" t="str">
            <v>CSP 1</v>
          </cell>
          <cell r="G438" t="str">
            <v>Lê Khắc Tráng</v>
          </cell>
          <cell r="H438" t="str">
            <v>Male</v>
          </cell>
          <cell r="I438" t="str">
            <v>08/04/1992</v>
          </cell>
          <cell r="J438" t="str">
            <v>Thanh Hóa</v>
          </cell>
          <cell r="K438" t="str">
            <v>Married</v>
          </cell>
          <cell r="L438" t="str">
            <v>Kinh</v>
          </cell>
          <cell r="M438" t="str">
            <v>Xóm 2, Xuân Phong, Thọ Xuân, Thanh Hóa</v>
          </cell>
          <cell r="N438" t="str">
            <v>0866581231</v>
          </cell>
          <cell r="O438">
            <v>0</v>
          </cell>
          <cell r="P438">
            <v>0</v>
          </cell>
          <cell r="Q438" t="str">
            <v>038092011740</v>
          </cell>
          <cell r="R438" t="str">
            <v>15/08/2018</v>
          </cell>
          <cell r="S438" t="str">
            <v>Cục trưởng cục cảnh sát ĐKQL cư trú và DLQG về dân cư</v>
          </cell>
          <cell r="T438" t="str">
            <v>700009649541</v>
          </cell>
          <cell r="U438" t="str">
            <v>CĐ điện tử điện lạnh HN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 t="str">
            <v>M3-2</v>
          </cell>
          <cell r="AC438" t="str">
            <v>M3-2</v>
          </cell>
          <cell r="AD438" t="str">
            <v>06/07/2021</v>
          </cell>
        </row>
        <row r="439">
          <cell r="B439" t="str">
            <v>H2107019</v>
          </cell>
          <cell r="C439" t="str">
            <v>Staff/ Nhân viên</v>
          </cell>
          <cell r="D439">
            <v>0</v>
          </cell>
          <cell r="E439" t="str">
            <v>LFEM Manufacturing/ Sản xuất LFEM</v>
          </cell>
          <cell r="F439">
            <v>0</v>
          </cell>
          <cell r="G439" t="str">
            <v>Triệu Văn Mạnh</v>
          </cell>
          <cell r="H439" t="str">
            <v>Male</v>
          </cell>
          <cell r="I439" t="str">
            <v>14/05/1992</v>
          </cell>
          <cell r="J439" t="str">
            <v>Thanh Hóa</v>
          </cell>
          <cell r="K439" t="str">
            <v>Married</v>
          </cell>
          <cell r="L439" t="str">
            <v>Dao</v>
          </cell>
          <cell r="M439" t="str">
            <v>Bình Sơn, Cẩm Bình, Cẩm Thủy, Thanh Hóa</v>
          </cell>
          <cell r="N439" t="str">
            <v>0384228222</v>
          </cell>
          <cell r="O439">
            <v>0</v>
          </cell>
          <cell r="P439">
            <v>0</v>
          </cell>
          <cell r="Q439" t="str">
            <v>038092015919</v>
          </cell>
          <cell r="R439" t="str">
            <v>09/08/2019</v>
          </cell>
          <cell r="S439" t="str">
            <v>Cục trưởng cục cảnh sát ĐKQL cư trú và DLQG về dân cư</v>
          </cell>
          <cell r="T439">
            <v>700019927467</v>
          </cell>
          <cell r="U439" t="str">
            <v>ĐH Sân khấu điện ảnh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 t="str">
            <v>M4-1</v>
          </cell>
          <cell r="AC439" t="str">
            <v>M4-2</v>
          </cell>
          <cell r="AD439" t="str">
            <v>06/07/2021</v>
          </cell>
        </row>
        <row r="440">
          <cell r="B440" t="str">
            <v>H2107020</v>
          </cell>
          <cell r="C440" t="str">
            <v>Staff/ Nhân viên</v>
          </cell>
          <cell r="D440">
            <v>0</v>
          </cell>
          <cell r="E440" t="str">
            <v>LFEM Manufacturing/ Sản xuất LFEM</v>
          </cell>
          <cell r="F440">
            <v>0</v>
          </cell>
          <cell r="G440" t="str">
            <v>Lê Văn Toàn</v>
          </cell>
          <cell r="H440" t="str">
            <v>Male</v>
          </cell>
          <cell r="I440" t="str">
            <v>10/11/1991</v>
          </cell>
          <cell r="J440" t="str">
            <v>Bắc Ninh</v>
          </cell>
          <cell r="K440" t="str">
            <v>Married</v>
          </cell>
          <cell r="L440" t="str">
            <v>Kinh</v>
          </cell>
          <cell r="M440" t="str">
            <v>Phú Mỹ, Đình Tổ, Thuận Thành, Bắc Ninh</v>
          </cell>
          <cell r="N440" t="str">
            <v>0903566991</v>
          </cell>
          <cell r="O440">
            <v>0</v>
          </cell>
          <cell r="P440">
            <v>0</v>
          </cell>
          <cell r="Q440" t="str">
            <v>125362874</v>
          </cell>
          <cell r="R440" t="str">
            <v>24/03/2020</v>
          </cell>
          <cell r="S440" t="str">
            <v>Bắc Ninh</v>
          </cell>
          <cell r="T440">
            <v>700019927474</v>
          </cell>
          <cell r="U440" t="str">
            <v>ĐH Công nghiệp Hà Nội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 t="str">
            <v>M3-4</v>
          </cell>
          <cell r="AC440" t="str">
            <v>M4-1</v>
          </cell>
          <cell r="AD440" t="str">
            <v>06/07/2021</v>
          </cell>
        </row>
        <row r="441">
          <cell r="B441" t="str">
            <v>H2107021</v>
          </cell>
          <cell r="C441" t="str">
            <v>Staff/ Nhân viên</v>
          </cell>
          <cell r="D441">
            <v>0</v>
          </cell>
          <cell r="E441" t="str">
            <v>WLP 1 Technology/ Kỹ thuật WLP 1</v>
          </cell>
          <cell r="F441">
            <v>0</v>
          </cell>
          <cell r="G441" t="str">
            <v>Lương Đình Sơn</v>
          </cell>
          <cell r="H441" t="str">
            <v>Male</v>
          </cell>
          <cell r="I441" t="str">
            <v>08/02/1994</v>
          </cell>
          <cell r="J441" t="str">
            <v>Thanh Hóa</v>
          </cell>
          <cell r="K441" t="str">
            <v>Single</v>
          </cell>
          <cell r="L441" t="str">
            <v>Kinh</v>
          </cell>
          <cell r="M441" t="str">
            <v>Thôn 14, Ngọc Lĩnh, Nghi Sơn, Thanh Hóa</v>
          </cell>
          <cell r="N441" t="str">
            <v>0967646876</v>
          </cell>
          <cell r="O441">
            <v>0</v>
          </cell>
          <cell r="P441">
            <v>0</v>
          </cell>
          <cell r="Q441" t="str">
            <v>038094005111</v>
          </cell>
          <cell r="R441" t="str">
            <v>13/06/2017</v>
          </cell>
          <cell r="S441" t="str">
            <v>Thanh Hóa</v>
          </cell>
          <cell r="T441" t="str">
            <v>700005135189</v>
          </cell>
          <cell r="U441" t="str">
            <v>CĐ nghề Nghi Sơn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 t="str">
            <v>M3-4</v>
          </cell>
          <cell r="AC441" t="str">
            <v>M4-1</v>
          </cell>
          <cell r="AD441" t="str">
            <v>06/07/2021</v>
          </cell>
        </row>
        <row r="442">
          <cell r="B442" t="str">
            <v>H2107023</v>
          </cell>
          <cell r="C442" t="str">
            <v>Operator/ Công nhân</v>
          </cell>
          <cell r="D442">
            <v>0</v>
          </cell>
          <cell r="E442" t="str">
            <v>SMT Manufacturing/ Sản xuất SMT</v>
          </cell>
          <cell r="F442">
            <v>0</v>
          </cell>
          <cell r="G442" t="str">
            <v>Lô Thị Thúy Kiều</v>
          </cell>
          <cell r="H442" t="str">
            <v>Female</v>
          </cell>
          <cell r="I442" t="str">
            <v>27/03/1993</v>
          </cell>
          <cell r="J442" t="str">
            <v>Nghệ An</v>
          </cell>
          <cell r="K442" t="str">
            <v>Married</v>
          </cell>
          <cell r="L442" t="str">
            <v>Thái</v>
          </cell>
          <cell r="M442" t="str">
            <v>Xốp Khấu, Yên Thắng, Tương Dương, Nghệ An</v>
          </cell>
          <cell r="N442" t="str">
            <v>0339001537</v>
          </cell>
          <cell r="O442" t="str">
            <v>0339001537</v>
          </cell>
          <cell r="P442" t="str">
            <v>Bố</v>
          </cell>
          <cell r="Q442" t="str">
            <v>040193004960</v>
          </cell>
          <cell r="R442">
            <v>44299</v>
          </cell>
          <cell r="S442" t="str">
            <v>Cục trưởng cục cảnh sát ĐKQL cư trú và DLQG về dân cư</v>
          </cell>
          <cell r="T442" t="str">
            <v>700008355589</v>
          </cell>
          <cell r="U442" t="str">
            <v>THCS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 t="str">
            <v>M1-1</v>
          </cell>
          <cell r="AC442" t="str">
            <v>M1-1</v>
          </cell>
          <cell r="AD442" t="str">
            <v>07/07/2021</v>
          </cell>
        </row>
        <row r="443">
          <cell r="B443" t="str">
            <v>H2107025</v>
          </cell>
          <cell r="C443" t="str">
            <v>Operator/ Công nhân</v>
          </cell>
          <cell r="D443">
            <v>0</v>
          </cell>
          <cell r="E443" t="str">
            <v>WLP 1 Manufacturing/ Sản xuất WLP 1</v>
          </cell>
          <cell r="F443">
            <v>0</v>
          </cell>
          <cell r="G443" t="str">
            <v>Hà Thị Diệp Linh</v>
          </cell>
          <cell r="H443" t="str">
            <v>Female</v>
          </cell>
          <cell r="I443" t="str">
            <v>04/01/1998</v>
          </cell>
          <cell r="J443" t="str">
            <v>Nghệ An</v>
          </cell>
          <cell r="K443" t="str">
            <v>Married</v>
          </cell>
          <cell r="L443" t="str">
            <v>Thái</v>
          </cell>
          <cell r="M443" t="str">
            <v>Tân Minh, Tân Hương, Tân Kỳ, Nghệ An</v>
          </cell>
          <cell r="N443" t="str">
            <v>0365889520</v>
          </cell>
          <cell r="O443" t="str">
            <v>0967757255</v>
          </cell>
          <cell r="P443" t="str">
            <v>Chồng</v>
          </cell>
          <cell r="Q443">
            <v>187642612</v>
          </cell>
          <cell r="R443" t="str">
            <v>20/07/2015</v>
          </cell>
          <cell r="S443" t="str">
            <v>Nghệ An</v>
          </cell>
          <cell r="T443">
            <v>700019927499</v>
          </cell>
          <cell r="U443" t="str">
            <v>THPT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 t="str">
            <v>M1-1</v>
          </cell>
          <cell r="AC443" t="str">
            <v>M1-1</v>
          </cell>
          <cell r="AD443" t="str">
            <v>07/07/2021</v>
          </cell>
        </row>
        <row r="444">
          <cell r="B444" t="str">
            <v>H2107026</v>
          </cell>
          <cell r="C444" t="str">
            <v>Operator/ Công nhân</v>
          </cell>
          <cell r="D444">
            <v>0</v>
          </cell>
          <cell r="E444" t="str">
            <v>WLP 1 Manufacturing/ Sản xuất WLP 1</v>
          </cell>
          <cell r="F444">
            <v>0</v>
          </cell>
          <cell r="G444" t="str">
            <v>Vì Hiền Linh</v>
          </cell>
          <cell r="H444" t="str">
            <v>Female</v>
          </cell>
          <cell r="I444" t="str">
            <v>18/12/2001</v>
          </cell>
          <cell r="J444" t="str">
            <v>Thanh Hóa</v>
          </cell>
          <cell r="K444" t="str">
            <v>Single</v>
          </cell>
          <cell r="L444" t="str">
            <v>Mường</v>
          </cell>
          <cell r="M444" t="str">
            <v>Thôn Hắc, Trí Nang, Lang Chánh, Thanh Hóa</v>
          </cell>
          <cell r="N444" t="str">
            <v>0334086575</v>
          </cell>
          <cell r="O444" t="str">
            <v>0386316192</v>
          </cell>
          <cell r="P444" t="str">
            <v>Mẹ</v>
          </cell>
          <cell r="Q444" t="str">
            <v>038301008237</v>
          </cell>
          <cell r="R444" t="str">
            <v>05/04/2018</v>
          </cell>
          <cell r="S444" t="str">
            <v>Cục trưởng cục cảnh sát quản lý hành chính về trật tự xã hội</v>
          </cell>
          <cell r="T444">
            <v>700019927500</v>
          </cell>
          <cell r="U444" t="str">
            <v>THPT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 t="str">
            <v>M1-1</v>
          </cell>
          <cell r="AC444" t="str">
            <v>M1-1</v>
          </cell>
          <cell r="AD444" t="str">
            <v>07/07/2021</v>
          </cell>
        </row>
        <row r="445">
          <cell r="B445" t="str">
            <v>H2107029</v>
          </cell>
          <cell r="C445" t="str">
            <v>Operator/ Công nhân</v>
          </cell>
          <cell r="D445">
            <v>0</v>
          </cell>
          <cell r="E445" t="str">
            <v>WLP 1 Manufacturing/ Sản xuất WLP 1</v>
          </cell>
          <cell r="F445">
            <v>0</v>
          </cell>
          <cell r="G445" t="str">
            <v>Nông Thị Ánh</v>
          </cell>
          <cell r="H445" t="str">
            <v>Female</v>
          </cell>
          <cell r="I445" t="str">
            <v>08/07/1998</v>
          </cell>
          <cell r="J445" t="str">
            <v>Lạng Sơn</v>
          </cell>
          <cell r="K445" t="str">
            <v>Single</v>
          </cell>
          <cell r="L445" t="str">
            <v>Nùng</v>
          </cell>
          <cell r="M445" t="str">
            <v>Nặm Rạt, Tân Đoàn, Văn Quan, Lạng Sơn</v>
          </cell>
          <cell r="N445" t="str">
            <v>0379089424</v>
          </cell>
          <cell r="O445" t="str">
            <v>0336606607</v>
          </cell>
          <cell r="P445" t="str">
            <v>Bố</v>
          </cell>
          <cell r="Q445" t="str">
            <v>082347407</v>
          </cell>
          <cell r="R445" t="str">
            <v>22/03/2016</v>
          </cell>
          <cell r="S445" t="str">
            <v>Lạng Sơn</v>
          </cell>
          <cell r="T445">
            <v>700019927524</v>
          </cell>
          <cell r="U445" t="str">
            <v>THPT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 t="str">
            <v>M1-1</v>
          </cell>
          <cell r="AC445" t="str">
            <v>M1-1</v>
          </cell>
          <cell r="AD445" t="str">
            <v>07/07/2021</v>
          </cell>
        </row>
        <row r="446">
          <cell r="B446" t="str">
            <v>H2107035</v>
          </cell>
          <cell r="C446" t="str">
            <v>Operator/ Công nhân</v>
          </cell>
          <cell r="D446">
            <v>0</v>
          </cell>
          <cell r="E446" t="str">
            <v>WLP 2 Manufacturing/ Sản xuất WLP 2</v>
          </cell>
          <cell r="F446">
            <v>0</v>
          </cell>
          <cell r="G446" t="str">
            <v>Phạm Thị Quỳnh</v>
          </cell>
          <cell r="H446" t="str">
            <v>Female</v>
          </cell>
          <cell r="I446" t="str">
            <v>21/09/2000</v>
          </cell>
          <cell r="J446" t="str">
            <v>Thanh Hóa</v>
          </cell>
          <cell r="K446" t="str">
            <v>Single</v>
          </cell>
          <cell r="L446" t="str">
            <v>Thái</v>
          </cell>
          <cell r="M446" t="str">
            <v>Làng Quên, Phúc Thịnh, Ngọc Lặc, Thanh Hóa</v>
          </cell>
          <cell r="N446" t="str">
            <v>0967353744</v>
          </cell>
          <cell r="O446" t="str">
            <v>0344026261</v>
          </cell>
          <cell r="P446" t="str">
            <v>Bố</v>
          </cell>
          <cell r="Q446">
            <v>174888160</v>
          </cell>
          <cell r="R446" t="str">
            <v>18/04/2015</v>
          </cell>
          <cell r="S446" t="str">
            <v>Thanh Hóa</v>
          </cell>
          <cell r="T446">
            <v>700019927588</v>
          </cell>
          <cell r="U446" t="str">
            <v>THPT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 t="str">
            <v>M1-1</v>
          </cell>
          <cell r="AC446" t="str">
            <v>M1-1</v>
          </cell>
          <cell r="AD446" t="str">
            <v>08/07/2021</v>
          </cell>
        </row>
        <row r="447">
          <cell r="B447" t="str">
            <v>H2107043</v>
          </cell>
          <cell r="C447" t="str">
            <v>Operator/ Công nhân</v>
          </cell>
          <cell r="D447">
            <v>0</v>
          </cell>
          <cell r="E447" t="str">
            <v>Quality Control/ QL Chất lượng (OQC)</v>
          </cell>
          <cell r="F447">
            <v>0</v>
          </cell>
          <cell r="G447" t="str">
            <v>Hoa Thị Tiềm</v>
          </cell>
          <cell r="H447" t="str">
            <v>Female</v>
          </cell>
          <cell r="I447" t="str">
            <v>26/11/2000</v>
          </cell>
          <cell r="J447" t="str">
            <v>Cao Bằng</v>
          </cell>
          <cell r="K447" t="str">
            <v>Single</v>
          </cell>
          <cell r="L447" t="str">
            <v>Tày</v>
          </cell>
          <cell r="M447" t="str">
            <v>Bản Diềm, Khánh Xuân, Bảo Lạc, Cao Bằng</v>
          </cell>
          <cell r="N447" t="str">
            <v>0377959347</v>
          </cell>
          <cell r="O447" t="str">
            <v>0364535902</v>
          </cell>
          <cell r="P447" t="str">
            <v>Bố</v>
          </cell>
          <cell r="Q447" t="str">
            <v>085918063</v>
          </cell>
          <cell r="R447" t="str">
            <v>15/02/2017</v>
          </cell>
          <cell r="S447" t="str">
            <v>Cao Bằng</v>
          </cell>
          <cell r="T447">
            <v>700019927645</v>
          </cell>
          <cell r="U447" t="str">
            <v>THPT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 t="str">
            <v>M1-1</v>
          </cell>
          <cell r="AC447" t="str">
            <v>M1-1</v>
          </cell>
          <cell r="AD447" t="str">
            <v>12/07/2021</v>
          </cell>
        </row>
        <row r="448">
          <cell r="B448" t="str">
            <v>H2107046</v>
          </cell>
          <cell r="C448" t="str">
            <v>Operator/ Công nhân</v>
          </cell>
          <cell r="D448">
            <v>0</v>
          </cell>
          <cell r="E448" t="str">
            <v>LFEM Manufacturing/ Sản xuất LFEM</v>
          </cell>
          <cell r="F448">
            <v>0</v>
          </cell>
          <cell r="G448" t="str">
            <v>Nguyễn Văn Sông</v>
          </cell>
          <cell r="H448" t="str">
            <v>Male</v>
          </cell>
          <cell r="I448" t="str">
            <v>08/01/1997</v>
          </cell>
          <cell r="J448" t="str">
            <v>Hà Nội</v>
          </cell>
          <cell r="K448" t="str">
            <v>Single</v>
          </cell>
          <cell r="L448" t="str">
            <v>Kinh</v>
          </cell>
          <cell r="M448" t="str">
            <v>Thôn 2, Trung Mầu, Gia Lâm, Hà Nội</v>
          </cell>
          <cell r="N448" t="str">
            <v>0364292121</v>
          </cell>
          <cell r="O448" t="str">
            <v>0984522231</v>
          </cell>
          <cell r="P448" t="str">
            <v>Anh trai</v>
          </cell>
          <cell r="Q448" t="str">
            <v>001097021764</v>
          </cell>
          <cell r="R448" t="str">
            <v>08/05/2019</v>
          </cell>
          <cell r="S448" t="str">
            <v>Cục trưởng cục cảnh sát quản lý hành chính về trật tự xã hội</v>
          </cell>
          <cell r="T448" t="str">
            <v>700014086487</v>
          </cell>
          <cell r="U448" t="str">
            <v>Cao đẳng nghề công nghiệp Hà Nội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 t="str">
            <v>M1-1</v>
          </cell>
          <cell r="AC448" t="str">
            <v>M1-1</v>
          </cell>
          <cell r="AD448" t="str">
            <v>12/07/2021</v>
          </cell>
        </row>
        <row r="449">
          <cell r="B449" t="str">
            <v>H2107050</v>
          </cell>
          <cell r="C449" t="str">
            <v>Operator/ Công nhân</v>
          </cell>
          <cell r="D449">
            <v>0</v>
          </cell>
          <cell r="E449" t="str">
            <v>LFEM Manufacturing/ Sản xuất LFEM</v>
          </cell>
          <cell r="F449">
            <v>0</v>
          </cell>
          <cell r="G449" t="str">
            <v>Nguyễn Văn Việt</v>
          </cell>
          <cell r="H449" t="str">
            <v>Male</v>
          </cell>
          <cell r="I449" t="str">
            <v>24/04/2000</v>
          </cell>
          <cell r="J449" t="str">
            <v>Phú Thọ</v>
          </cell>
          <cell r="K449" t="str">
            <v>Single</v>
          </cell>
          <cell r="L449" t="str">
            <v>Kinh</v>
          </cell>
          <cell r="M449" t="str">
            <v>Thôn Bợ 2, Bình Xa, Hàm Yên, Tuyên Quang</v>
          </cell>
          <cell r="N449" t="str">
            <v>0375575175</v>
          </cell>
          <cell r="O449" t="str">
            <v>0398247717</v>
          </cell>
          <cell r="P449" t="str">
            <v>Bố</v>
          </cell>
          <cell r="Q449" t="str">
            <v>071082944</v>
          </cell>
          <cell r="R449" t="str">
            <v>10/05/2019</v>
          </cell>
          <cell r="S449" t="str">
            <v>Tuyên Quang</v>
          </cell>
          <cell r="T449" t="str">
            <v>700020022089</v>
          </cell>
          <cell r="U449" t="str">
            <v>THCS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 t="str">
            <v>M1-1</v>
          </cell>
          <cell r="AC449" t="str">
            <v>M1-1</v>
          </cell>
          <cell r="AD449" t="str">
            <v>19/07/2021</v>
          </cell>
        </row>
        <row r="450">
          <cell r="B450" t="str">
            <v>H2107051</v>
          </cell>
          <cell r="C450" t="str">
            <v>Operator/ Công nhân</v>
          </cell>
          <cell r="D450">
            <v>0</v>
          </cell>
          <cell r="E450" t="str">
            <v>SMT Manufacturing/ Sản xuất SMT</v>
          </cell>
          <cell r="F450">
            <v>0</v>
          </cell>
          <cell r="G450" t="str">
            <v>Dương Thị Liêm</v>
          </cell>
          <cell r="H450" t="str">
            <v>Female</v>
          </cell>
          <cell r="I450" t="str">
            <v>13/03/2000</v>
          </cell>
          <cell r="J450" t="str">
            <v>Thanh Hóa</v>
          </cell>
          <cell r="K450" t="str">
            <v>Married</v>
          </cell>
          <cell r="L450" t="str">
            <v>Tày</v>
          </cell>
          <cell r="M450" t="str">
            <v>khu phố Quế Phú, thị trấn Yên Cát, Như Xuân, Thanh Hóa</v>
          </cell>
          <cell r="N450" t="str">
            <v>0368277458</v>
          </cell>
          <cell r="O450" t="str">
            <v>0352020725</v>
          </cell>
          <cell r="P450" t="str">
            <v>Bố</v>
          </cell>
          <cell r="Q450" t="str">
            <v>020300000065</v>
          </cell>
          <cell r="R450" t="str">
            <v>18/06/2020</v>
          </cell>
          <cell r="S450" t="str">
            <v>Cục trưởng cục cảnh sát quản lý hành chính về trật tự xã hội</v>
          </cell>
          <cell r="T450" t="str">
            <v>700013452946</v>
          </cell>
          <cell r="U450" t="str">
            <v>THPT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 t="str">
            <v>M1-1</v>
          </cell>
          <cell r="AC450" t="str">
            <v>M1-1</v>
          </cell>
          <cell r="AD450" t="str">
            <v>19/07/2021</v>
          </cell>
        </row>
        <row r="451">
          <cell r="B451" t="str">
            <v>H2107052</v>
          </cell>
          <cell r="C451" t="str">
            <v>Operator/ Công nhân</v>
          </cell>
          <cell r="D451">
            <v>0</v>
          </cell>
          <cell r="E451" t="str">
            <v>WLP 1 Manufacturing/ Sản xuất WLP 1</v>
          </cell>
          <cell r="F451">
            <v>0</v>
          </cell>
          <cell r="G451" t="str">
            <v>Ngân Thị Linh</v>
          </cell>
          <cell r="H451" t="str">
            <v>Female</v>
          </cell>
          <cell r="I451" t="str">
            <v>17/09/1997</v>
          </cell>
          <cell r="J451" t="str">
            <v>Thanh Hóa</v>
          </cell>
          <cell r="K451" t="str">
            <v>Single</v>
          </cell>
          <cell r="L451" t="str">
            <v>Thái</v>
          </cell>
          <cell r="M451" t="str">
            <v>Khe Cát, Thanh Tân, Như Thanh, Thanh Hóa</v>
          </cell>
          <cell r="N451" t="str">
            <v>0396862331</v>
          </cell>
          <cell r="O451" t="str">
            <v>0339477246</v>
          </cell>
          <cell r="P451" t="str">
            <v>Bố</v>
          </cell>
          <cell r="Q451" t="str">
            <v>038197005356</v>
          </cell>
          <cell r="R451" t="str">
            <v>26/04/2019</v>
          </cell>
          <cell r="S451" t="str">
            <v>Cục trưởng cục cảnh sát quản lý hành chính về trật tự xã hội</v>
          </cell>
          <cell r="T451" t="str">
            <v>700020022025</v>
          </cell>
          <cell r="U451" t="str">
            <v>THPT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 t="str">
            <v>M1-1</v>
          </cell>
          <cell r="AC451" t="str">
            <v>M1-1</v>
          </cell>
          <cell r="AD451" t="str">
            <v>19/07/2021</v>
          </cell>
        </row>
        <row r="452">
          <cell r="B452" t="str">
            <v>H2107053</v>
          </cell>
          <cell r="C452" t="str">
            <v>Operator/ Công nhân</v>
          </cell>
          <cell r="D452">
            <v>0</v>
          </cell>
          <cell r="E452" t="str">
            <v>WLP 1 Manufacturing/ Sản xuất WLP 1</v>
          </cell>
          <cell r="F452">
            <v>0</v>
          </cell>
          <cell r="G452" t="str">
            <v>Đặng Thị Phương</v>
          </cell>
          <cell r="H452" t="str">
            <v>Female</v>
          </cell>
          <cell r="I452" t="str">
            <v>10/04/2003</v>
          </cell>
          <cell r="J452" t="str">
            <v>Nghệ An</v>
          </cell>
          <cell r="K452" t="str">
            <v>Single</v>
          </cell>
          <cell r="L452" t="str">
            <v>Kinh</v>
          </cell>
          <cell r="M452" t="str">
            <v>Tiền Phong, Kỳ Sơn, Tân Kỳ, Nghệ An</v>
          </cell>
          <cell r="N452" t="str">
            <v>0866782377</v>
          </cell>
          <cell r="O452" t="str">
            <v>0348954751</v>
          </cell>
          <cell r="P452" t="str">
            <v>Bố</v>
          </cell>
          <cell r="Q452" t="str">
            <v>040303003414</v>
          </cell>
          <cell r="R452" t="str">
            <v>02/04/2021</v>
          </cell>
          <cell r="S452" t="str">
            <v>Cục trưởng cục cảnh sát quản lý hành chính về trật tự xã hội</v>
          </cell>
          <cell r="T452" t="str">
            <v>700020022032</v>
          </cell>
          <cell r="U452" t="str">
            <v>THPT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 t="str">
            <v>M1-1</v>
          </cell>
          <cell r="AC452" t="str">
            <v>M1-1</v>
          </cell>
          <cell r="AD452" t="str">
            <v>19/07/2021</v>
          </cell>
        </row>
        <row r="453">
          <cell r="B453" t="str">
            <v>H2107058</v>
          </cell>
          <cell r="C453" t="str">
            <v>Operator/ Công nhân</v>
          </cell>
          <cell r="D453">
            <v>0</v>
          </cell>
          <cell r="E453" t="str">
            <v>Human Resource/ HCNS (Utility)</v>
          </cell>
          <cell r="F453">
            <v>0</v>
          </cell>
          <cell r="G453" t="str">
            <v>Mã Đình Công Lực</v>
          </cell>
          <cell r="H453" t="str">
            <v>Male</v>
          </cell>
          <cell r="I453" t="str">
            <v>03/08/2002</v>
          </cell>
          <cell r="J453" t="str">
            <v>Tuyên Quang</v>
          </cell>
          <cell r="K453" t="str">
            <v>Single</v>
          </cell>
          <cell r="L453" t="str">
            <v>Tày</v>
          </cell>
          <cell r="M453" t="str">
            <v>Thác Lường, Bình Xa, Hàm Yên, Tuyên Quang</v>
          </cell>
          <cell r="N453" t="str">
            <v>0366861713</v>
          </cell>
          <cell r="O453" t="str">
            <v>0353794388</v>
          </cell>
          <cell r="P453" t="str">
            <v>Mẹ</v>
          </cell>
          <cell r="Q453" t="str">
            <v>071125180</v>
          </cell>
          <cell r="R453" t="str">
            <v>11/11/2019</v>
          </cell>
          <cell r="S453" t="str">
            <v>Tuyên Quang</v>
          </cell>
          <cell r="T453" t="str">
            <v>700020022057</v>
          </cell>
          <cell r="U453" t="str">
            <v>Trung cấp KTKT Tuyên Quang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 t="str">
            <v>M1-1</v>
          </cell>
          <cell r="AC453" t="str">
            <v>M1-1</v>
          </cell>
          <cell r="AD453" t="str">
            <v>19/07/2021</v>
          </cell>
        </row>
        <row r="454">
          <cell r="B454" t="str">
            <v>H2107059</v>
          </cell>
          <cell r="C454" t="str">
            <v>Staff/ Nhân viên</v>
          </cell>
          <cell r="D454">
            <v>0</v>
          </cell>
          <cell r="E454" t="str">
            <v>SMT Technology/ Kỹ thuật SMT</v>
          </cell>
          <cell r="F454">
            <v>0</v>
          </cell>
          <cell r="G454" t="str">
            <v>Nguyễn Ích Phương</v>
          </cell>
          <cell r="H454" t="str">
            <v>Male</v>
          </cell>
          <cell r="I454" t="str">
            <v>24/01/1989</v>
          </cell>
          <cell r="J454" t="str">
            <v>Bắc Ninh</v>
          </cell>
          <cell r="K454" t="str">
            <v>Married</v>
          </cell>
          <cell r="L454" t="str">
            <v>Kinh</v>
          </cell>
          <cell r="M454" t="str">
            <v>Phố Chờ, Thị Trấn Chờ, Yên Phong, Bắc Ninh</v>
          </cell>
          <cell r="N454" t="str">
            <v>0398924340</v>
          </cell>
          <cell r="O454">
            <v>0</v>
          </cell>
          <cell r="P454">
            <v>0</v>
          </cell>
          <cell r="Q454" t="str">
            <v>125272072</v>
          </cell>
          <cell r="R454" t="str">
            <v>19/05/2008</v>
          </cell>
          <cell r="S454" t="str">
            <v>Bắc Ninh</v>
          </cell>
          <cell r="T454" t="str">
            <v>700020022064</v>
          </cell>
          <cell r="U454" t="str">
            <v>THPT Yên Phong - Xuất khẩu LĐ tại Hàn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 t="str">
            <v>M5-3</v>
          </cell>
          <cell r="AC454" t="str">
            <v>M5-3</v>
          </cell>
          <cell r="AD454" t="str">
            <v>19/07/2021</v>
          </cell>
        </row>
        <row r="455">
          <cell r="B455" t="str">
            <v>H2107060</v>
          </cell>
          <cell r="C455" t="str">
            <v>Staff/ Nhân viên</v>
          </cell>
          <cell r="D455">
            <v>0</v>
          </cell>
          <cell r="E455" t="str">
            <v>Human Resource/ HCNS</v>
          </cell>
          <cell r="F455" t="str">
            <v>EHS</v>
          </cell>
          <cell r="G455" t="str">
            <v>Lê Đức Thắng</v>
          </cell>
          <cell r="H455" t="str">
            <v>Male</v>
          </cell>
          <cell r="I455" t="str">
            <v>14/08/1991</v>
          </cell>
          <cell r="J455" t="str">
            <v>Bắc Ninh</v>
          </cell>
          <cell r="K455" t="str">
            <v>Married</v>
          </cell>
          <cell r="L455" t="str">
            <v>Kinh</v>
          </cell>
          <cell r="M455" t="str">
            <v>Vệ Xá, Đức Long, Quế Võ, Bắc Ninh</v>
          </cell>
          <cell r="N455" t="str">
            <v>0904583361</v>
          </cell>
          <cell r="O455">
            <v>0</v>
          </cell>
          <cell r="P455">
            <v>0</v>
          </cell>
          <cell r="Q455" t="str">
            <v>125440072</v>
          </cell>
          <cell r="R455" t="str">
            <v>03/08/2008</v>
          </cell>
          <cell r="S455" t="str">
            <v>Bắc Ninh</v>
          </cell>
          <cell r="T455" t="str">
            <v>700016594161</v>
          </cell>
          <cell r="U455" t="str">
            <v>ĐH khoa học tự nhiên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 t="str">
            <v>M4-3</v>
          </cell>
          <cell r="AC455" t="str">
            <v>M4-3</v>
          </cell>
          <cell r="AD455" t="str">
            <v>26/07/2021</v>
          </cell>
        </row>
        <row r="456">
          <cell r="B456" t="str">
            <v>H2108002</v>
          </cell>
          <cell r="C456" t="str">
            <v>Operator/ Công nhân</v>
          </cell>
          <cell r="D456">
            <v>0</v>
          </cell>
          <cell r="E456" t="str">
            <v>SMT Manufacturing/ Sản xuất SMT</v>
          </cell>
          <cell r="F456">
            <v>0</v>
          </cell>
          <cell r="G456" t="str">
            <v>Lý Thị Sao</v>
          </cell>
          <cell r="H456" t="str">
            <v>Female</v>
          </cell>
          <cell r="I456" t="str">
            <v>09/07/2002</v>
          </cell>
          <cell r="J456" t="str">
            <v>Bắc Kạn</v>
          </cell>
          <cell r="K456" t="str">
            <v>Single</v>
          </cell>
          <cell r="L456" t="str">
            <v>Dao</v>
          </cell>
          <cell r="M456" t="str">
            <v>Tân Tiến, Tràng Định, Lạng Sơn</v>
          </cell>
          <cell r="N456" t="str">
            <v>0335385337</v>
          </cell>
          <cell r="O456" t="str">
            <v>0333684163</v>
          </cell>
          <cell r="P456" t="str">
            <v>Mẹ</v>
          </cell>
          <cell r="Q456" t="str">
            <v>095293031</v>
          </cell>
          <cell r="R456" t="str">
            <v>10/07/2019</v>
          </cell>
          <cell r="S456" t="str">
            <v>Bắc Kạn</v>
          </cell>
          <cell r="T456">
            <v>700020059510</v>
          </cell>
          <cell r="U456" t="str">
            <v>THCS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 t="str">
            <v>M1-1</v>
          </cell>
          <cell r="AC456" t="str">
            <v>M1-1</v>
          </cell>
          <cell r="AD456">
            <v>44410</v>
          </cell>
        </row>
        <row r="457">
          <cell r="B457" t="str">
            <v>H2108005</v>
          </cell>
          <cell r="C457" t="str">
            <v>Operator/ Công nhân</v>
          </cell>
          <cell r="D457">
            <v>0</v>
          </cell>
          <cell r="E457" t="str">
            <v>Quality Control/ QL Chất lượng (Reability)</v>
          </cell>
          <cell r="F457" t="str">
            <v>Độ tin cậy</v>
          </cell>
          <cell r="G457" t="str">
            <v>Lê Thị Hạnh</v>
          </cell>
          <cell r="H457" t="str">
            <v>Female</v>
          </cell>
          <cell r="I457" t="str">
            <v>03/06/2001</v>
          </cell>
          <cell r="J457" t="str">
            <v>Bắc Ninh</v>
          </cell>
          <cell r="K457" t="str">
            <v>Single</v>
          </cell>
          <cell r="L457" t="str">
            <v>Kinh</v>
          </cell>
          <cell r="M457" t="str">
            <v>Làng Móng, Hoàn Sơn, Tiên Du, Bắc Ninh</v>
          </cell>
          <cell r="N457" t="str">
            <v>0353156764</v>
          </cell>
          <cell r="O457" t="str">
            <v>0915867975</v>
          </cell>
          <cell r="P457" t="str">
            <v>Mẹ</v>
          </cell>
          <cell r="Q457" t="str">
            <v>027301001152</v>
          </cell>
          <cell r="R457" t="str">
            <v>25/04/2021</v>
          </cell>
          <cell r="S457" t="str">
            <v>Bắc Ninh</v>
          </cell>
          <cell r="T457" t="str">
            <v>700020059536</v>
          </cell>
          <cell r="U457" t="str">
            <v>THCS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 t="str">
            <v>M1-1</v>
          </cell>
          <cell r="AC457" t="str">
            <v>M1-1</v>
          </cell>
          <cell r="AD457">
            <v>44410</v>
          </cell>
        </row>
        <row r="458">
          <cell r="B458" t="str">
            <v>H2108009</v>
          </cell>
          <cell r="C458" t="str">
            <v>Operator/ Công nhân</v>
          </cell>
          <cell r="D458">
            <v>0</v>
          </cell>
          <cell r="E458" t="str">
            <v>WLP 1 Manufacturing/ Sản xuất WLP 1</v>
          </cell>
          <cell r="F458">
            <v>0</v>
          </cell>
          <cell r="G458" t="str">
            <v>Phạm Ngọc Huy</v>
          </cell>
          <cell r="H458" t="str">
            <v>Male</v>
          </cell>
          <cell r="I458" t="str">
            <v>05/03/1998</v>
          </cell>
          <cell r="J458" t="str">
            <v>Thanh Hóa</v>
          </cell>
          <cell r="K458" t="str">
            <v>Single</v>
          </cell>
          <cell r="L458" t="str">
            <v>Kinh</v>
          </cell>
          <cell r="M458" t="str">
            <v>Xuân Thịnh, Xuân Dương, Thường Xuân, Thanh Hóa</v>
          </cell>
          <cell r="N458" t="str">
            <v>0778598109</v>
          </cell>
          <cell r="O458">
            <v>0</v>
          </cell>
          <cell r="P458">
            <v>0</v>
          </cell>
          <cell r="Q458">
            <v>175008182</v>
          </cell>
          <cell r="R458" t="str">
            <v>01/03/2016</v>
          </cell>
          <cell r="S458" t="str">
            <v>Thanh Hóa</v>
          </cell>
          <cell r="T458">
            <v>700020059408</v>
          </cell>
          <cell r="U458" t="str">
            <v>THPT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 t="str">
            <v>M1-1</v>
          </cell>
          <cell r="AC458" t="str">
            <v>M1-1</v>
          </cell>
          <cell r="AD458">
            <v>44410</v>
          </cell>
        </row>
        <row r="459">
          <cell r="B459" t="str">
            <v>H2108010</v>
          </cell>
          <cell r="C459" t="str">
            <v>Operator/ Công nhân</v>
          </cell>
          <cell r="D459">
            <v>0</v>
          </cell>
          <cell r="E459" t="str">
            <v>WLP 1 Manufacturing/ Sản xuất WLP 1</v>
          </cell>
          <cell r="F459">
            <v>0</v>
          </cell>
          <cell r="G459" t="str">
            <v>Bùi Đức Hoan</v>
          </cell>
          <cell r="H459" t="str">
            <v>Male</v>
          </cell>
          <cell r="I459" t="str">
            <v>20/01/2000</v>
          </cell>
          <cell r="J459" t="str">
            <v>Hòa Bình</v>
          </cell>
          <cell r="K459" t="str">
            <v>Single</v>
          </cell>
          <cell r="L459" t="str">
            <v>Mường</v>
          </cell>
          <cell r="M459" t="str">
            <v>Liên Phú, Thống Nhất, Lạc Thủy, Hòa Bình</v>
          </cell>
          <cell r="N459" t="str">
            <v>0968325503</v>
          </cell>
          <cell r="O459" t="str">
            <v>0966443820</v>
          </cell>
          <cell r="P459" t="str">
            <v>Bố</v>
          </cell>
          <cell r="Q459">
            <v>113753302</v>
          </cell>
          <cell r="R459" t="str">
            <v>09/08/2016</v>
          </cell>
          <cell r="S459" t="str">
            <v>Hòa Bình</v>
          </cell>
          <cell r="T459">
            <v>700020059415</v>
          </cell>
          <cell r="U459" t="str">
            <v>THPT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 t="str">
            <v>M1-1</v>
          </cell>
          <cell r="AC459" t="str">
            <v>M1-1</v>
          </cell>
          <cell r="AD459">
            <v>44410</v>
          </cell>
        </row>
        <row r="460">
          <cell r="B460" t="str">
            <v>H2108012</v>
          </cell>
          <cell r="C460" t="str">
            <v>Operator/ Công nhân</v>
          </cell>
          <cell r="D460">
            <v>0</v>
          </cell>
          <cell r="E460" t="str">
            <v>WLP 2 Manufacturing/ Sản xuất WLP 2</v>
          </cell>
          <cell r="F460">
            <v>0</v>
          </cell>
          <cell r="G460" t="str">
            <v>Nguyễn Thị Tiêu</v>
          </cell>
          <cell r="H460" t="str">
            <v>Female</v>
          </cell>
          <cell r="I460" t="str">
            <v>27/02/2001</v>
          </cell>
          <cell r="J460" t="str">
            <v>Tuyên Quang</v>
          </cell>
          <cell r="K460" t="str">
            <v>Married</v>
          </cell>
          <cell r="L460" t="str">
            <v>Tày</v>
          </cell>
          <cell r="M460" t="str">
            <v>Nặm Tặc, Minh Quang, Lâm Bình, Tuyên Quang</v>
          </cell>
          <cell r="N460" t="str">
            <v>0981277193</v>
          </cell>
          <cell r="O460" t="str">
            <v>0985754304</v>
          </cell>
          <cell r="P460" t="str">
            <v>Bố</v>
          </cell>
          <cell r="Q460" t="str">
            <v>071089005</v>
          </cell>
          <cell r="R460" t="str">
            <v>04/07/2017</v>
          </cell>
          <cell r="S460" t="str">
            <v>Tuyên Quang</v>
          </cell>
          <cell r="T460">
            <v>700020059543</v>
          </cell>
          <cell r="U460" t="str">
            <v>THPT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 t="str">
            <v>M1-1</v>
          </cell>
          <cell r="AC460" t="str">
            <v>M1-1</v>
          </cell>
          <cell r="AD460">
            <v>44410</v>
          </cell>
        </row>
        <row r="461">
          <cell r="B461" t="str">
            <v>H2108015</v>
          </cell>
          <cell r="C461" t="str">
            <v>Operator/ Công nhân</v>
          </cell>
          <cell r="D461">
            <v>0</v>
          </cell>
          <cell r="E461" t="str">
            <v>WLP 2 Manufacturing/ Sản xuất WLP 2</v>
          </cell>
          <cell r="F461">
            <v>0</v>
          </cell>
          <cell r="G461" t="str">
            <v>Mạc Thị Uyên</v>
          </cell>
          <cell r="H461" t="str">
            <v>Female</v>
          </cell>
          <cell r="I461" t="str">
            <v>19/03/1999</v>
          </cell>
          <cell r="J461" t="str">
            <v>Tuyên Quang</v>
          </cell>
          <cell r="K461" t="str">
            <v>Single</v>
          </cell>
          <cell r="L461" t="str">
            <v>Tày</v>
          </cell>
          <cell r="M461" t="str">
            <v>Bản Khản, Bình Phú, Chiêm Hóa, Tuyên Quang</v>
          </cell>
          <cell r="N461" t="str">
            <v>0369996303</v>
          </cell>
          <cell r="O461" t="str">
            <v>0387932136</v>
          </cell>
          <cell r="P461" t="str">
            <v>Bố</v>
          </cell>
          <cell r="Q461" t="str">
            <v>071026270</v>
          </cell>
          <cell r="R461" t="str">
            <v>16/11/2013</v>
          </cell>
          <cell r="S461" t="str">
            <v>Tuyên Quang</v>
          </cell>
          <cell r="T461" t="str">
            <v xml:space="preserve">700017818227 </v>
          </cell>
          <cell r="U461" t="str">
            <v>THPT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 t="str">
            <v>M1-1</v>
          </cell>
          <cell r="AC461" t="str">
            <v>M1-1</v>
          </cell>
          <cell r="AD461">
            <v>44410</v>
          </cell>
        </row>
        <row r="462">
          <cell r="B462" t="str">
            <v>H2108016</v>
          </cell>
          <cell r="C462" t="str">
            <v>Operator/ Công nhân</v>
          </cell>
          <cell r="D462">
            <v>0</v>
          </cell>
          <cell r="E462" t="str">
            <v>WLP 2 Manufacturing/ Sản xuất WLP 2</v>
          </cell>
          <cell r="F462">
            <v>0</v>
          </cell>
          <cell r="G462" t="str">
            <v>Lê Mạnh Dũng</v>
          </cell>
          <cell r="H462" t="str">
            <v>Male</v>
          </cell>
          <cell r="I462" t="str">
            <v>29/10/1987</v>
          </cell>
          <cell r="J462" t="str">
            <v>Tuyên Quang</v>
          </cell>
          <cell r="K462" t="str">
            <v>Married</v>
          </cell>
          <cell r="L462" t="str">
            <v>Kinh</v>
          </cell>
          <cell r="M462" t="str">
            <v>Tổ 8, Hưng Thành, TP.Tuyên Quang, Tuyên Quang</v>
          </cell>
          <cell r="N462" t="str">
            <v>0972800535</v>
          </cell>
          <cell r="O462" t="str">
            <v>0342998836</v>
          </cell>
          <cell r="P462" t="str">
            <v>Mẹ</v>
          </cell>
          <cell r="Q462" t="str">
            <v>008087002758</v>
          </cell>
          <cell r="R462">
            <v>44315</v>
          </cell>
          <cell r="S462" t="str">
            <v>Cục trưởng cục cảnh sát quản lý hành chính về trật tự xã hội</v>
          </cell>
          <cell r="T462">
            <v>700020059575</v>
          </cell>
          <cell r="U462" t="str">
            <v>THPT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 t="str">
            <v>M1-1</v>
          </cell>
          <cell r="AC462" t="str">
            <v>M1-1</v>
          </cell>
          <cell r="AD462">
            <v>44410</v>
          </cell>
        </row>
        <row r="463">
          <cell r="B463" t="str">
            <v>H2108017</v>
          </cell>
          <cell r="C463" t="str">
            <v>Staff/ Nhân viên</v>
          </cell>
          <cell r="D463">
            <v>0</v>
          </cell>
          <cell r="E463" t="str">
            <v>Quality Control/ QL Chất lượng (CS)</v>
          </cell>
          <cell r="F463">
            <v>0</v>
          </cell>
          <cell r="G463" t="str">
            <v>Nguyễn Thị Thương</v>
          </cell>
          <cell r="H463" t="str">
            <v>Female</v>
          </cell>
          <cell r="I463" t="str">
            <v>05/06/1999</v>
          </cell>
          <cell r="J463" t="str">
            <v>Bắc Ninh</v>
          </cell>
          <cell r="K463" t="str">
            <v>Single</v>
          </cell>
          <cell r="L463" t="str">
            <v>Kinh</v>
          </cell>
          <cell r="M463" t="str">
            <v>Đạo Tú, Song Hồ, Thuận Thành, Bắc Ninh</v>
          </cell>
          <cell r="N463" t="str">
            <v>0356956301</v>
          </cell>
          <cell r="O463">
            <v>0</v>
          </cell>
          <cell r="P463">
            <v>0</v>
          </cell>
          <cell r="Q463" t="str">
            <v>125801373</v>
          </cell>
          <cell r="R463" t="str">
            <v>12/07/2016</v>
          </cell>
          <cell r="S463" t="str">
            <v>Bắc Ninh</v>
          </cell>
          <cell r="T463">
            <v>700020059422</v>
          </cell>
          <cell r="U463" t="str">
            <v>ĐH Công nghiệp Hà Nội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 t="str">
            <v>M3-1</v>
          </cell>
          <cell r="AC463" t="str">
            <v>M3-1</v>
          </cell>
          <cell r="AD463" t="str">
            <v>02/08/2021</v>
          </cell>
        </row>
        <row r="464">
          <cell r="B464" t="str">
            <v>H2108018</v>
          </cell>
          <cell r="C464" t="str">
            <v>Staff/ Nhân viên</v>
          </cell>
          <cell r="D464">
            <v>0</v>
          </cell>
          <cell r="E464" t="str">
            <v>WLP 2 Technology/ Kỹ thuật WLP 2</v>
          </cell>
          <cell r="F464">
            <v>0</v>
          </cell>
          <cell r="G464" t="str">
            <v>Nguyễn Đình Chấn</v>
          </cell>
          <cell r="H464" t="str">
            <v>Male</v>
          </cell>
          <cell r="I464" t="str">
            <v>27/09/1998</v>
          </cell>
          <cell r="J464" t="str">
            <v>Bắc Ninh</v>
          </cell>
          <cell r="K464" t="str">
            <v>Single</v>
          </cell>
          <cell r="L464" t="str">
            <v>Kinh</v>
          </cell>
          <cell r="M464" t="str">
            <v>Cao Đình, Tri Phương, Tiên Du, Bắc Ninh</v>
          </cell>
          <cell r="N464" t="str">
            <v>0986622120</v>
          </cell>
          <cell r="O464">
            <v>0</v>
          </cell>
          <cell r="P464">
            <v>0</v>
          </cell>
          <cell r="Q464" t="str">
            <v>125776282</v>
          </cell>
          <cell r="R464" t="str">
            <v>11/05/2013</v>
          </cell>
          <cell r="S464" t="str">
            <v>Bắc Ninh</v>
          </cell>
          <cell r="T464">
            <v>700020059430</v>
          </cell>
          <cell r="U464" t="str">
            <v>ĐH Xây dựng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 t="str">
            <v>M3-2</v>
          </cell>
          <cell r="AC464" t="str">
            <v>M3-2</v>
          </cell>
          <cell r="AD464" t="str">
            <v>02/08/2021</v>
          </cell>
        </row>
        <row r="465">
          <cell r="B465" t="str">
            <v>H2108023</v>
          </cell>
          <cell r="C465" t="str">
            <v>Staff/ Nhân viên</v>
          </cell>
          <cell r="D465">
            <v>0</v>
          </cell>
          <cell r="E465" t="str">
            <v>GOC</v>
          </cell>
          <cell r="F465" t="str">
            <v>Sales</v>
          </cell>
          <cell r="G465" t="str">
            <v>Nguyễn Thị Thu</v>
          </cell>
          <cell r="H465" t="str">
            <v>Female</v>
          </cell>
          <cell r="I465" t="str">
            <v>04/08/1992</v>
          </cell>
          <cell r="J465" t="str">
            <v>Hà Nội</v>
          </cell>
          <cell r="K465" t="str">
            <v>Married</v>
          </cell>
          <cell r="L465" t="str">
            <v>Kinh</v>
          </cell>
          <cell r="M465" t="str">
            <v>Xuân Ổ A, Võ Cường, TP Bắc Ninh, Bắc Ninh</v>
          </cell>
          <cell r="N465" t="str">
            <v>0982568062</v>
          </cell>
          <cell r="O465">
            <v>0</v>
          </cell>
          <cell r="P465">
            <v>0</v>
          </cell>
          <cell r="Q465" t="str">
            <v>027192000142</v>
          </cell>
          <cell r="R465" t="str">
            <v>13/03/2018</v>
          </cell>
          <cell r="S465" t="str">
            <v>Cục trưởng cục cảnh sát QLHC về trật tự xã hội</v>
          </cell>
          <cell r="T465">
            <v>700020122584</v>
          </cell>
          <cell r="U465" t="str">
            <v>ĐH kinh doanh công nghệ HN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 t="str">
            <v>M4-4</v>
          </cell>
          <cell r="AC465" t="str">
            <v>M4-4</v>
          </cell>
          <cell r="AD465" t="str">
            <v>12/08/2021</v>
          </cell>
        </row>
        <row r="466">
          <cell r="B466" t="str">
            <v>H2108024</v>
          </cell>
          <cell r="C466" t="str">
            <v>Staff/ Nhân viên</v>
          </cell>
          <cell r="D466">
            <v>0</v>
          </cell>
          <cell r="E466" t="str">
            <v>Purchasing/ Mua hàng</v>
          </cell>
          <cell r="F466">
            <v>0</v>
          </cell>
          <cell r="G466" t="str">
            <v>Nguyễn Thị Phương Thảo</v>
          </cell>
          <cell r="H466" t="str">
            <v>Female</v>
          </cell>
          <cell r="I466" t="str">
            <v>25/08/1992</v>
          </cell>
          <cell r="J466" t="str">
            <v>Phú Thọ</v>
          </cell>
          <cell r="K466" t="str">
            <v>Married</v>
          </cell>
          <cell r="L466" t="str">
            <v>Kinh</v>
          </cell>
          <cell r="M466" t="str">
            <v>Nhị Trai, Trừng Xá, Lương Tài, Bắc Ninh</v>
          </cell>
          <cell r="N466" t="str">
            <v>0981935258</v>
          </cell>
          <cell r="O466">
            <v>0</v>
          </cell>
          <cell r="P466">
            <v>0</v>
          </cell>
          <cell r="Q466" t="str">
            <v>132187887</v>
          </cell>
          <cell r="R466" t="str">
            <v>06/02/2010</v>
          </cell>
          <cell r="S466" t="str">
            <v>Phú Thọ</v>
          </cell>
          <cell r="T466" t="str">
            <v>700007980029</v>
          </cell>
          <cell r="U466" t="str">
            <v>ĐH Hùng Vương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 t="str">
            <v>M4-3</v>
          </cell>
          <cell r="AC466" t="str">
            <v>M4-3</v>
          </cell>
          <cell r="AD466" t="str">
            <v>12/08/2021</v>
          </cell>
        </row>
        <row r="467">
          <cell r="B467" t="str">
            <v>H2108029</v>
          </cell>
          <cell r="C467" t="str">
            <v>Operator/ Công nhân</v>
          </cell>
          <cell r="D467">
            <v>0</v>
          </cell>
          <cell r="E467" t="str">
            <v>WLP 2 Manufacturing/ Sản xuất WLP 2</v>
          </cell>
          <cell r="F467">
            <v>0</v>
          </cell>
          <cell r="G467" t="str">
            <v>Quách Tất Tuấn</v>
          </cell>
          <cell r="H467" t="str">
            <v>Male</v>
          </cell>
          <cell r="I467" t="str">
            <v>11/04/1995</v>
          </cell>
          <cell r="J467" t="str">
            <v>Hòa Bình</v>
          </cell>
          <cell r="K467" t="str">
            <v>Single</v>
          </cell>
          <cell r="L467" t="str">
            <v>Mường</v>
          </cell>
          <cell r="M467" t="str">
            <v>Yên Tân, Lạc Lương, Yên Thủy, Hòa Bình</v>
          </cell>
          <cell r="N467" t="str">
            <v>0984299330</v>
          </cell>
          <cell r="O467" t="str">
            <v>0394046374</v>
          </cell>
          <cell r="P467" t="str">
            <v>Bố</v>
          </cell>
          <cell r="Q467">
            <v>113611563</v>
          </cell>
          <cell r="R467" t="str">
            <v>10/04/2012</v>
          </cell>
          <cell r="S467" t="str">
            <v>Hòa Bình</v>
          </cell>
          <cell r="T467">
            <v>700020122640</v>
          </cell>
          <cell r="U467" t="str">
            <v>THPT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 t="str">
            <v>M1-1</v>
          </cell>
          <cell r="AC467" t="str">
            <v>M1-1</v>
          </cell>
          <cell r="AD467">
            <v>44422</v>
          </cell>
        </row>
        <row r="468">
          <cell r="B468" t="str">
            <v>H2108035</v>
          </cell>
          <cell r="C468" t="str">
            <v>Operator/ Công nhân</v>
          </cell>
          <cell r="D468">
            <v>0</v>
          </cell>
          <cell r="E468" t="str">
            <v>LFEM Manufacturing/ Sản xuất LFEM</v>
          </cell>
          <cell r="F468">
            <v>0</v>
          </cell>
          <cell r="G468" t="str">
            <v>Lương Văn Vũ</v>
          </cell>
          <cell r="H468" t="str">
            <v>Male</v>
          </cell>
          <cell r="I468" t="str">
            <v>27/03/2003</v>
          </cell>
          <cell r="J468" t="str">
            <v>Lạng Sơn</v>
          </cell>
          <cell r="K468" t="str">
            <v>Single</v>
          </cell>
          <cell r="L468" t="str">
            <v>Nùng</v>
          </cell>
          <cell r="M468" t="str">
            <v>Tân Hoa, Hoa Thám, Bình Gia, Lạng Sơn</v>
          </cell>
          <cell r="N468" t="str">
            <v>0337016812</v>
          </cell>
          <cell r="O468" t="str">
            <v>0379685361</v>
          </cell>
          <cell r="P468" t="str">
            <v>Mẹ</v>
          </cell>
          <cell r="Q468" t="str">
            <v>082367525</v>
          </cell>
          <cell r="R468" t="str">
            <v>15/12/2017</v>
          </cell>
          <cell r="S468" t="str">
            <v>Lạng Sơn</v>
          </cell>
          <cell r="T468" t="str">
            <v>700020122673</v>
          </cell>
          <cell r="U468" t="str">
            <v>THPT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 t="str">
            <v>M1-1</v>
          </cell>
          <cell r="AC468" t="str">
            <v>M1-1</v>
          </cell>
          <cell r="AD468" t="str">
            <v>19/08/2021</v>
          </cell>
        </row>
        <row r="469">
          <cell r="B469" t="str">
            <v>H2108037</v>
          </cell>
          <cell r="C469" t="str">
            <v>Operator/ Công nhân</v>
          </cell>
          <cell r="D469">
            <v>0</v>
          </cell>
          <cell r="E469" t="str">
            <v>LFEM Manufacturing/ Sản xuất LFEM</v>
          </cell>
          <cell r="F469">
            <v>0</v>
          </cell>
          <cell r="G469" t="str">
            <v>Quan Hải Lân</v>
          </cell>
          <cell r="H469" t="str">
            <v>Male</v>
          </cell>
          <cell r="I469" t="str">
            <v>24/08/1997</v>
          </cell>
          <cell r="J469" t="str">
            <v>Tuyên Quang</v>
          </cell>
          <cell r="K469" t="str">
            <v>Married</v>
          </cell>
          <cell r="L469" t="str">
            <v>Tày</v>
          </cell>
          <cell r="M469" t="str">
            <v>Bản Bò, Thượng Lâm, Lâm Bình, Tuyên Quang</v>
          </cell>
          <cell r="N469" t="str">
            <v>0981264802</v>
          </cell>
          <cell r="O469" t="str">
            <v>0385449478</v>
          </cell>
          <cell r="P469" t="str">
            <v>Bố</v>
          </cell>
          <cell r="Q469" t="str">
            <v>071023072</v>
          </cell>
          <cell r="R469" t="str">
            <v>22/03/2013</v>
          </cell>
          <cell r="S469" t="str">
            <v>Tuyên Quang</v>
          </cell>
          <cell r="T469">
            <v>700020122698</v>
          </cell>
          <cell r="U469" t="str">
            <v>THPT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 t="str">
            <v>M1-1</v>
          </cell>
          <cell r="AC469" t="str">
            <v>M1-1</v>
          </cell>
          <cell r="AD469">
            <v>44429</v>
          </cell>
        </row>
        <row r="470">
          <cell r="B470" t="str">
            <v>H2108040</v>
          </cell>
          <cell r="C470" t="str">
            <v>Staff/ Nhân viên</v>
          </cell>
          <cell r="D470">
            <v>0</v>
          </cell>
          <cell r="E470" t="str">
            <v>LFEM Technology/ Kỹ thuật LFEM</v>
          </cell>
          <cell r="F470">
            <v>0</v>
          </cell>
          <cell r="G470" t="str">
            <v>Nguyễn Như Cường</v>
          </cell>
          <cell r="H470" t="str">
            <v>Male</v>
          </cell>
          <cell r="I470" t="str">
            <v>26/09/1995</v>
          </cell>
          <cell r="J470" t="str">
            <v>Bắc Ninh</v>
          </cell>
          <cell r="K470" t="str">
            <v>Married</v>
          </cell>
          <cell r="L470" t="str">
            <v>Kinh</v>
          </cell>
          <cell r="M470" t="str">
            <v>Yên Lã 1, Tân Hồng, Từ Sơn, Bắc Ninh</v>
          </cell>
          <cell r="N470" t="str">
            <v>0372238988</v>
          </cell>
          <cell r="O470" t="str">
            <v>0397605042</v>
          </cell>
          <cell r="P470" t="str">
            <v>Vợ</v>
          </cell>
          <cell r="Q470" t="str">
            <v>027095002078</v>
          </cell>
          <cell r="R470" t="str">
            <v>25/04/2021</v>
          </cell>
          <cell r="S470" t="str">
            <v>Bắc Ninh</v>
          </cell>
          <cell r="T470">
            <v>700020122709</v>
          </cell>
          <cell r="U470" t="str">
            <v>CĐ Hưng Yên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 t="str">
            <v>M4-1</v>
          </cell>
          <cell r="AC470" t="str">
            <v>M4-1</v>
          </cell>
          <cell r="AD470" t="str">
            <v>25/08/2021</v>
          </cell>
        </row>
        <row r="471">
          <cell r="B471" t="str">
            <v>H2109001</v>
          </cell>
          <cell r="C471" t="str">
            <v>Part Leader/ Trưởng nhóm</v>
          </cell>
          <cell r="D471">
            <v>0</v>
          </cell>
          <cell r="E471" t="str">
            <v>PI</v>
          </cell>
          <cell r="F471" t="str">
            <v>Lập trình</v>
          </cell>
          <cell r="G471" t="str">
            <v>Nguyễn Đăng Mạnh</v>
          </cell>
          <cell r="H471" t="str">
            <v>Male</v>
          </cell>
          <cell r="I471">
            <v>30072</v>
          </cell>
          <cell r="J471" t="str">
            <v>Bắc Ninh</v>
          </cell>
          <cell r="K471" t="str">
            <v>Married</v>
          </cell>
          <cell r="L471" t="str">
            <v>Kinh</v>
          </cell>
          <cell r="M471" t="str">
            <v>Thị Chung, Kinh Bắc, TP Bắc Ninh, Bắc Ninh</v>
          </cell>
          <cell r="N471" t="str">
            <v>0948920678</v>
          </cell>
          <cell r="O471">
            <v>0</v>
          </cell>
          <cell r="P471">
            <v>0</v>
          </cell>
          <cell r="Q471">
            <v>125018929</v>
          </cell>
          <cell r="R471" t="str">
            <v>09/09/2019</v>
          </cell>
          <cell r="S471" t="str">
            <v>Bắc Ninh</v>
          </cell>
          <cell r="T471" t="str">
            <v>700012147653</v>
          </cell>
          <cell r="U471" t="str">
            <v>Viện Đại Học Mở Hà Nội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 t="str">
            <v>M6-5</v>
          </cell>
          <cell r="AC471" t="str">
            <v>M6-5</v>
          </cell>
          <cell r="AD471" t="str">
            <v>25/08/2021</v>
          </cell>
        </row>
        <row r="472">
          <cell r="B472" t="str">
            <v>H2108039</v>
          </cell>
          <cell r="C472" t="str">
            <v>Operator/ Công nhân</v>
          </cell>
          <cell r="D472">
            <v>0</v>
          </cell>
          <cell r="E472" t="str">
            <v>Quality Control/ QL Chất lượng (OQC)</v>
          </cell>
          <cell r="F472" t="str">
            <v>OQC - LFEM</v>
          </cell>
          <cell r="G472" t="str">
            <v>Vi Thúy Hà</v>
          </cell>
          <cell r="H472" t="str">
            <v>Female</v>
          </cell>
          <cell r="I472" t="str">
            <v>19/05/2002</v>
          </cell>
          <cell r="J472" t="str">
            <v>Nghệ An</v>
          </cell>
          <cell r="K472" t="str">
            <v>Single</v>
          </cell>
          <cell r="L472" t="str">
            <v>Thái</v>
          </cell>
          <cell r="M472" t="str">
            <v>Sơn Hà, Tam Quang, Tương Dương, Nghệ An</v>
          </cell>
          <cell r="N472" t="str">
            <v>0817333624</v>
          </cell>
          <cell r="O472" t="str">
            <v>0839013551</v>
          </cell>
          <cell r="P472" t="str">
            <v>Bố</v>
          </cell>
          <cell r="Q472">
            <v>187712455</v>
          </cell>
          <cell r="R472" t="str">
            <v>20/07/2016</v>
          </cell>
          <cell r="S472" t="str">
            <v>Nghệ An</v>
          </cell>
          <cell r="T472" t="str">
            <v>700019459207</v>
          </cell>
          <cell r="U472" t="str">
            <v>THPT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 t="str">
            <v>M1-1</v>
          </cell>
          <cell r="AC472" t="str">
            <v>M1-1</v>
          </cell>
          <cell r="AD472">
            <v>44429</v>
          </cell>
        </row>
        <row r="473">
          <cell r="B473" t="str">
            <v>H2109002</v>
          </cell>
          <cell r="C473" t="str">
            <v>Staff/ Nhân viên</v>
          </cell>
          <cell r="D473">
            <v>0</v>
          </cell>
          <cell r="E473" t="str">
            <v>Human Resource/ HCNS</v>
          </cell>
          <cell r="F473">
            <v>0</v>
          </cell>
          <cell r="G473" t="str">
            <v>Vũ Thị Hồng Diện</v>
          </cell>
          <cell r="H473" t="str">
            <v>Female</v>
          </cell>
          <cell r="I473">
            <v>33623</v>
          </cell>
          <cell r="J473" t="str">
            <v>Bắc Ninh</v>
          </cell>
          <cell r="K473" t="str">
            <v>Married</v>
          </cell>
          <cell r="L473" t="str">
            <v>Kinh</v>
          </cell>
          <cell r="M473" t="str">
            <v>Khu 2, Đại Phúc, Thành phố Bắc Ninh, Bắc Ninh</v>
          </cell>
          <cell r="N473" t="str">
            <v>0963737688</v>
          </cell>
          <cell r="O473">
            <v>0</v>
          </cell>
          <cell r="P473">
            <v>0</v>
          </cell>
          <cell r="Q473">
            <v>125457658</v>
          </cell>
          <cell r="R473">
            <v>39664</v>
          </cell>
          <cell r="S473" t="str">
            <v>Bắc Ninh</v>
          </cell>
          <cell r="T473" t="str">
            <v>700020192892</v>
          </cell>
          <cell r="U473" t="str">
            <v>Đại học tư pháp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 t="str">
            <v>M5-1</v>
          </cell>
          <cell r="AC473" t="str">
            <v>M5-1</v>
          </cell>
          <cell r="AD473" t="str">
            <v>20/09/2021</v>
          </cell>
        </row>
        <row r="474">
          <cell r="B474" t="str">
            <v>H2109007</v>
          </cell>
          <cell r="C474" t="str">
            <v>Operator/ Công nhân</v>
          </cell>
          <cell r="D474">
            <v>0</v>
          </cell>
          <cell r="E474" t="str">
            <v>Quality Control/ QL Chất lượng (OQC)</v>
          </cell>
          <cell r="F474" t="str">
            <v>OQC-CSP</v>
          </cell>
          <cell r="G474" t="str">
            <v>Bùi Thị Hoa Phượng</v>
          </cell>
          <cell r="H474" t="str">
            <v>Female</v>
          </cell>
          <cell r="I474">
            <v>37320</v>
          </cell>
          <cell r="J474" t="str">
            <v>Hòa Bình</v>
          </cell>
          <cell r="K474" t="str">
            <v>Single</v>
          </cell>
          <cell r="L474" t="str">
            <v>Mường</v>
          </cell>
          <cell r="M474" t="str">
            <v>Bưng Cọi, Hương Nhượng, Lạc Sơn, Hòa Bình</v>
          </cell>
          <cell r="N474" t="str">
            <v>0366964367</v>
          </cell>
          <cell r="O474">
            <v>0</v>
          </cell>
          <cell r="P474">
            <v>0</v>
          </cell>
          <cell r="Q474">
            <v>113791321</v>
          </cell>
          <cell r="R474">
            <v>43245</v>
          </cell>
          <cell r="S474" t="str">
            <v>Hòa Bình</v>
          </cell>
          <cell r="T474" t="str">
            <v xml:space="preserve">700020202596  </v>
          </cell>
          <cell r="U474" t="str">
            <v>THPT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 t="str">
            <v>M1-1</v>
          </cell>
          <cell r="AC474" t="str">
            <v>M1-1</v>
          </cell>
          <cell r="AD474" t="str">
            <v>25/09/2021</v>
          </cell>
        </row>
        <row r="475">
          <cell r="B475" t="str">
            <v>H2109008</v>
          </cell>
          <cell r="C475" t="str">
            <v>Staff/ Nhân viên</v>
          </cell>
          <cell r="D475">
            <v>0</v>
          </cell>
          <cell r="E475" t="str">
            <v>SMT Technology/ Kỹ thuật SMT</v>
          </cell>
          <cell r="F475">
            <v>0</v>
          </cell>
          <cell r="G475" t="str">
            <v>Nguyễn Ngọc Cương</v>
          </cell>
          <cell r="H475" t="str">
            <v>Male</v>
          </cell>
          <cell r="I475" t="str">
            <v>12/01/1995</v>
          </cell>
          <cell r="J475" t="str">
            <v>Nam Định</v>
          </cell>
          <cell r="K475" t="str">
            <v>Single</v>
          </cell>
          <cell r="L475" t="str">
            <v>Kinh</v>
          </cell>
          <cell r="M475" t="str">
            <v>Cựu Hào, Vĩnh Hào, Vụ Bản, Nam Định</v>
          </cell>
          <cell r="N475" t="str">
            <v>0987408399</v>
          </cell>
          <cell r="O475">
            <v>0</v>
          </cell>
          <cell r="P475">
            <v>0</v>
          </cell>
          <cell r="Q475" t="str">
            <v>036095006697</v>
          </cell>
          <cell r="R475" t="str">
            <v>18/06/2019</v>
          </cell>
          <cell r="S475" t="str">
            <v>Cục trưởng cục cảnh sát quản lý hành chính về trật tự xã hội</v>
          </cell>
          <cell r="T475" t="str">
            <v xml:space="preserve">700018791020  </v>
          </cell>
          <cell r="U475" t="str">
            <v>ĐH Giao thông vận tải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 t="str">
            <v>M3-3</v>
          </cell>
          <cell r="AC475" t="str">
            <v>M3-3</v>
          </cell>
          <cell r="AD475" t="str">
            <v>27/09/2021</v>
          </cell>
        </row>
        <row r="476">
          <cell r="B476" t="str">
            <v>H2110006</v>
          </cell>
          <cell r="C476" t="str">
            <v>Operator/ Công nhân</v>
          </cell>
          <cell r="D476">
            <v>0</v>
          </cell>
          <cell r="E476" t="str">
            <v>Quality Control/ QL Chất lượng (OQC)</v>
          </cell>
          <cell r="F476" t="str">
            <v>OQC - WLP</v>
          </cell>
          <cell r="G476" t="str">
            <v>Bùi Thị Tưởng</v>
          </cell>
          <cell r="H476" t="str">
            <v>Female</v>
          </cell>
          <cell r="I476">
            <v>35205</v>
          </cell>
          <cell r="J476" t="str">
            <v>Thanh Hóa</v>
          </cell>
          <cell r="K476" t="str">
            <v>Single</v>
          </cell>
          <cell r="L476" t="str">
            <v>Mường</v>
          </cell>
          <cell r="M476" t="str">
            <v>Sồi Cốc, Thành Minh, Thạch Thành, Thanh Hóa</v>
          </cell>
          <cell r="N476" t="str">
            <v>0977974733</v>
          </cell>
          <cell r="O476" t="str">
            <v>0377930925</v>
          </cell>
          <cell r="P476" t="str">
            <v>Bố</v>
          </cell>
          <cell r="Q476">
            <v>173927705</v>
          </cell>
          <cell r="R476">
            <v>40670</v>
          </cell>
          <cell r="S476" t="str">
            <v>Thanh Hóa</v>
          </cell>
          <cell r="T476">
            <v>700020264078</v>
          </cell>
          <cell r="U476" t="str">
            <v>THPT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 t="str">
            <v>M1-1</v>
          </cell>
          <cell r="AC476" t="str">
            <v>M1-1</v>
          </cell>
          <cell r="AD476">
            <v>44470</v>
          </cell>
        </row>
        <row r="477">
          <cell r="B477" t="str">
            <v>H2110007</v>
          </cell>
          <cell r="C477" t="str">
            <v>Operator/ Công nhân</v>
          </cell>
          <cell r="D477">
            <v>0</v>
          </cell>
          <cell r="E477" t="str">
            <v>Quality Control/ QL Chất lượng (OQC)</v>
          </cell>
          <cell r="F477" t="str">
            <v>OQC - CSP</v>
          </cell>
          <cell r="G477" t="str">
            <v>Ngọc Thị Mai</v>
          </cell>
          <cell r="H477" t="str">
            <v>Female</v>
          </cell>
          <cell r="I477">
            <v>34335</v>
          </cell>
          <cell r="J477" t="str">
            <v>Bắc Ninh</v>
          </cell>
          <cell r="K477" t="str">
            <v>Married</v>
          </cell>
          <cell r="L477" t="str">
            <v>Kinh</v>
          </cell>
          <cell r="M477" t="str">
            <v>Nguyễn Giáo, Đồng Nguyên, Từ Sơn, Bắc Ninh</v>
          </cell>
          <cell r="N477" t="str">
            <v>0378186762</v>
          </cell>
          <cell r="O477" t="str">
            <v>0397333895</v>
          </cell>
          <cell r="P477" t="str">
            <v>Chồng</v>
          </cell>
          <cell r="Q477" t="str">
            <v>019194011557</v>
          </cell>
          <cell r="R477">
            <v>44325</v>
          </cell>
          <cell r="S477" t="str">
            <v>Cục trưởng cục cảnh sát quản lý hành chính về trật tự xã hội</v>
          </cell>
          <cell r="T477">
            <v>700020264085</v>
          </cell>
          <cell r="U477" t="str">
            <v>THPT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 t="str">
            <v>M1-1</v>
          </cell>
          <cell r="AC477" t="str">
            <v>M1-1</v>
          </cell>
          <cell r="AD477">
            <v>44470</v>
          </cell>
        </row>
        <row r="478">
          <cell r="B478" t="str">
            <v>H2110009</v>
          </cell>
          <cell r="C478" t="str">
            <v>Staff/ Nhân viên</v>
          </cell>
          <cell r="D478">
            <v>0</v>
          </cell>
          <cell r="E478" t="str">
            <v>SMT Technology/ Kỹ thuật SMT</v>
          </cell>
          <cell r="F478">
            <v>0</v>
          </cell>
          <cell r="G478" t="str">
            <v>Tạ Thị Thu Trang</v>
          </cell>
          <cell r="H478" t="str">
            <v>Female</v>
          </cell>
          <cell r="I478" t="str">
            <v>05/09/1997</v>
          </cell>
          <cell r="J478" t="str">
            <v>Hà Nội</v>
          </cell>
          <cell r="K478" t="str">
            <v>Single</v>
          </cell>
          <cell r="L478" t="str">
            <v>Kinh</v>
          </cell>
          <cell r="M478" t="str">
            <v>Thôn 3, Trung Mầu, Gia Lâm, Hà Nội</v>
          </cell>
          <cell r="N478" t="str">
            <v>0967591997</v>
          </cell>
          <cell r="O478" t="str">
            <v>0387249470</v>
          </cell>
          <cell r="P478" t="str">
            <v>Bố</v>
          </cell>
          <cell r="Q478" t="str">
            <v>001197018989</v>
          </cell>
          <cell r="R478" t="str">
            <v>25/04/2021</v>
          </cell>
          <cell r="S478" t="str">
            <v>Cục trưởng cục cảnh sát quản lý hành chính về trật tự xã hội</v>
          </cell>
          <cell r="T478">
            <v>700020264092</v>
          </cell>
          <cell r="U478" t="str">
            <v>ĐH Sư Phạm Hà Nội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 t="str">
            <v>M3-3</v>
          </cell>
          <cell r="AC478" t="str">
            <v>M3-3</v>
          </cell>
          <cell r="AD478" t="str">
            <v>01/10/2021</v>
          </cell>
        </row>
        <row r="479">
          <cell r="B479" t="str">
            <v>H2110016</v>
          </cell>
          <cell r="C479" t="str">
            <v>Operator/ Công nhân</v>
          </cell>
          <cell r="D479">
            <v>0</v>
          </cell>
          <cell r="E479" t="str">
            <v>WLP 1 Manufacturing/ Sản xuất WLP 1</v>
          </cell>
          <cell r="F479">
            <v>0</v>
          </cell>
          <cell r="G479" t="str">
            <v>Vương Thị Thúy</v>
          </cell>
          <cell r="H479" t="str">
            <v>Female</v>
          </cell>
          <cell r="I479">
            <v>35544</v>
          </cell>
          <cell r="J479" t="str">
            <v>Hà Giang</v>
          </cell>
          <cell r="K479" t="str">
            <v>Married</v>
          </cell>
          <cell r="L479" t="str">
            <v>Nùng</v>
          </cell>
          <cell r="M479" t="str">
            <v xml:space="preserve">Tân Thành,Bằng Hành,Bắc Quang,Hà Giang </v>
          </cell>
          <cell r="N479" t="str">
            <v>0362305294</v>
          </cell>
          <cell r="O479" t="str">
            <v>0379354493</v>
          </cell>
          <cell r="P479" t="str">
            <v>Bố</v>
          </cell>
          <cell r="Q479" t="str">
            <v>073399232</v>
          </cell>
          <cell r="R479">
            <v>44380</v>
          </cell>
          <cell r="S479" t="str">
            <v>Hà Giang</v>
          </cell>
          <cell r="T479" t="str">
            <v>700016247851</v>
          </cell>
          <cell r="U479" t="str">
            <v>THPT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 t="str">
            <v>M1-1</v>
          </cell>
          <cell r="AC479" t="str">
            <v>M1-1</v>
          </cell>
          <cell r="AD479">
            <v>44481</v>
          </cell>
        </row>
        <row r="480">
          <cell r="B480" t="str">
            <v>H2110018</v>
          </cell>
          <cell r="C480" t="str">
            <v>Operator/ Công nhân</v>
          </cell>
          <cell r="D480">
            <v>0</v>
          </cell>
          <cell r="E480" t="str">
            <v>Quality Control/ QL Chất lượng (PQC)</v>
          </cell>
          <cell r="F480">
            <v>0</v>
          </cell>
          <cell r="G480" t="str">
            <v>Phạm Quốc Cường</v>
          </cell>
          <cell r="H480" t="str">
            <v>Male</v>
          </cell>
          <cell r="I480">
            <v>36632</v>
          </cell>
          <cell r="J480" t="str">
            <v>Tuyên Quang</v>
          </cell>
          <cell r="K480" t="str">
            <v>Single</v>
          </cell>
          <cell r="L480" t="str">
            <v>Kinh</v>
          </cell>
          <cell r="M480" t="str">
            <v>Tân Bình 1, Bình Xa, Hàm Yên, Tuyên Quang</v>
          </cell>
          <cell r="N480" t="str">
            <v>0356770216</v>
          </cell>
          <cell r="O480" t="str">
            <v>0359391175</v>
          </cell>
          <cell r="P480" t="str">
            <v>Bố</v>
          </cell>
          <cell r="Q480" t="str">
            <v>071052812</v>
          </cell>
          <cell r="R480">
            <v>43406</v>
          </cell>
          <cell r="S480" t="str">
            <v>Tuyên Quang</v>
          </cell>
          <cell r="T480" t="str">
            <v>700020299710</v>
          </cell>
          <cell r="U480" t="str">
            <v>THCS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 t="str">
            <v>M1-1</v>
          </cell>
          <cell r="AC480" t="str">
            <v>M1-1</v>
          </cell>
          <cell r="AD480">
            <v>44482</v>
          </cell>
        </row>
        <row r="481">
          <cell r="B481" t="str">
            <v>H2110019</v>
          </cell>
          <cell r="C481" t="str">
            <v>Operator/ Công nhân</v>
          </cell>
          <cell r="D481">
            <v>0</v>
          </cell>
          <cell r="E481" t="str">
            <v>LFEM Manufacturing/ Sản xuất LFEM</v>
          </cell>
          <cell r="F481">
            <v>0</v>
          </cell>
          <cell r="G481" t="str">
            <v>Nguyễn Đức Hưng</v>
          </cell>
          <cell r="H481" t="str">
            <v>Male</v>
          </cell>
          <cell r="I481">
            <v>36246</v>
          </cell>
          <cell r="J481" t="str">
            <v>Bắc Ninh</v>
          </cell>
          <cell r="K481" t="str">
            <v>Single</v>
          </cell>
          <cell r="L481" t="str">
            <v>Kinh</v>
          </cell>
          <cell r="M481" t="str">
            <v>Tam Lư, Đồng Nguyên, Từ Sơn, Bắc Ninh</v>
          </cell>
          <cell r="N481" t="str">
            <v>0336679123</v>
          </cell>
          <cell r="O481" t="str">
            <v>0374196543</v>
          </cell>
          <cell r="P481" t="str">
            <v>Mẹ</v>
          </cell>
          <cell r="Q481" t="str">
            <v>027099002659</v>
          </cell>
          <cell r="R481">
            <v>44315</v>
          </cell>
          <cell r="S481" t="str">
            <v>Cục trưởng cục cảnh sát quản lý hành chính về trật tự xã hội</v>
          </cell>
          <cell r="T481" t="str">
            <v>700020273231</v>
          </cell>
          <cell r="U481" t="str">
            <v>THPT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 t="str">
            <v>M1-1</v>
          </cell>
          <cell r="AC481" t="str">
            <v>M1-1</v>
          </cell>
          <cell r="AD481">
            <v>44482</v>
          </cell>
        </row>
        <row r="482">
          <cell r="B482" t="str">
            <v>H2110021</v>
          </cell>
          <cell r="C482" t="str">
            <v>Staff/ Nhân viên</v>
          </cell>
          <cell r="D482">
            <v>0</v>
          </cell>
          <cell r="E482" t="str">
            <v>GOC</v>
          </cell>
          <cell r="F482">
            <v>0</v>
          </cell>
          <cell r="G482" t="str">
            <v>Nguyễn Thị Toan</v>
          </cell>
          <cell r="H482" t="str">
            <v>Female</v>
          </cell>
          <cell r="I482" t="str">
            <v>19/02/1991</v>
          </cell>
          <cell r="J482" t="str">
            <v>Bắc Ninh</v>
          </cell>
          <cell r="K482" t="str">
            <v>Married</v>
          </cell>
          <cell r="L482" t="str">
            <v>Kinh</v>
          </cell>
          <cell r="M482" t="str">
            <v>Phố Chờ, Thị Trấn Chờ, Yên Phong, Bắc Ninh</v>
          </cell>
          <cell r="N482" t="str">
            <v>0366032950</v>
          </cell>
          <cell r="O482">
            <v>0</v>
          </cell>
          <cell r="P482">
            <v>0</v>
          </cell>
          <cell r="Q482" t="str">
            <v>125356597</v>
          </cell>
          <cell r="R482" t="str">
            <v>22/04/2013</v>
          </cell>
          <cell r="S482" t="str">
            <v>Bắc Ninh</v>
          </cell>
          <cell r="T482" t="str">
            <v>700020382938</v>
          </cell>
          <cell r="U482" t="str">
            <v>ĐH Kinh tế quốc dân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 t="str">
            <v>M5-2</v>
          </cell>
          <cell r="AC482" t="str">
            <v>M5-2</v>
          </cell>
          <cell r="AD482" t="str">
            <v>25/10/2021</v>
          </cell>
        </row>
        <row r="483">
          <cell r="B483" t="str">
            <v>H2110023</v>
          </cell>
          <cell r="C483" t="str">
            <v>Operator/ Công nhân</v>
          </cell>
          <cell r="D483">
            <v>0</v>
          </cell>
          <cell r="E483" t="str">
            <v>WLP 1 Manufacturing/ Sản xuất WLP 1</v>
          </cell>
          <cell r="F483">
            <v>0</v>
          </cell>
          <cell r="G483" t="str">
            <v>Ngô Sóng Ngần</v>
          </cell>
          <cell r="H483" t="str">
            <v>Female</v>
          </cell>
          <cell r="I483">
            <v>37440</v>
          </cell>
          <cell r="J483" t="str">
            <v>Tuyên Quang</v>
          </cell>
          <cell r="K483" t="str">
            <v>Single</v>
          </cell>
          <cell r="L483" t="str">
            <v>Kinh</v>
          </cell>
          <cell r="M483" t="str">
            <v>Tổ 7, Tân Quang, TP.Tuyên Quang, Tuyên Quang</v>
          </cell>
          <cell r="N483" t="str">
            <v>0356770216</v>
          </cell>
          <cell r="O483" t="str">
            <v>0352651654</v>
          </cell>
          <cell r="P483" t="str">
            <v>Mẹ</v>
          </cell>
          <cell r="Q483" t="str">
            <v>008302000807</v>
          </cell>
          <cell r="R483">
            <v>44309</v>
          </cell>
          <cell r="S483" t="str">
            <v>Cục trưởng cục cảnh sát quản lý hành chính về trật tự xã hội</v>
          </cell>
          <cell r="T483" t="str">
            <v>700020382830</v>
          </cell>
          <cell r="U483" t="str">
            <v>THPT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 t="str">
            <v>M1-1</v>
          </cell>
          <cell r="AC483" t="str">
            <v>M1-1</v>
          </cell>
          <cell r="AD483">
            <v>44495</v>
          </cell>
        </row>
        <row r="484">
          <cell r="B484" t="str">
            <v>H2111001</v>
          </cell>
          <cell r="C484" t="str">
            <v>Operator/ Công nhân</v>
          </cell>
          <cell r="D484">
            <v>0</v>
          </cell>
          <cell r="E484" t="str">
            <v>SMT Technology/ Kỹ thuật SMT</v>
          </cell>
          <cell r="F484">
            <v>0</v>
          </cell>
          <cell r="G484" t="str">
            <v>Bùi Ngọc Hà</v>
          </cell>
          <cell r="H484" t="str">
            <v>Male</v>
          </cell>
          <cell r="I484">
            <v>36677</v>
          </cell>
          <cell r="J484" t="str">
            <v>Hòa Bình</v>
          </cell>
          <cell r="K484" t="str">
            <v>Single</v>
          </cell>
          <cell r="L484" t="str">
            <v>Mường</v>
          </cell>
          <cell r="M484" t="str">
            <v>Tre Thị, Xuân Thủy, Kim Bôi, Hòa Bình</v>
          </cell>
          <cell r="N484" t="str">
            <v>0338718009</v>
          </cell>
          <cell r="O484" t="str">
            <v>0399000665</v>
          </cell>
          <cell r="P484" t="str">
            <v>Bố</v>
          </cell>
          <cell r="Q484">
            <v>113785309</v>
          </cell>
          <cell r="R484">
            <v>43199</v>
          </cell>
          <cell r="S484" t="str">
            <v>Hòa Bình</v>
          </cell>
          <cell r="T484" t="str">
            <v>700020426174</v>
          </cell>
          <cell r="U484" t="str">
            <v>THPT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 t="str">
            <v>M1-1</v>
          </cell>
          <cell r="AC484" t="str">
            <v>M1-1</v>
          </cell>
          <cell r="AD484">
            <v>44501</v>
          </cell>
        </row>
        <row r="485">
          <cell r="B485" t="str">
            <v>H2111004</v>
          </cell>
          <cell r="C485" t="str">
            <v>Staff/ Nhân viên</v>
          </cell>
          <cell r="D485">
            <v>0</v>
          </cell>
          <cell r="E485" t="str">
            <v>WLP 1 Technology/ Kỹ thuật WLP 1</v>
          </cell>
          <cell r="F485">
            <v>0</v>
          </cell>
          <cell r="G485" t="str">
            <v>Đào Minh Công</v>
          </cell>
          <cell r="H485" t="str">
            <v>Male</v>
          </cell>
          <cell r="I485" t="str">
            <v>12/01/1997</v>
          </cell>
          <cell r="J485" t="str">
            <v>Bắc Ninh</v>
          </cell>
          <cell r="K485" t="str">
            <v>Single</v>
          </cell>
          <cell r="L485" t="str">
            <v>Kinh</v>
          </cell>
          <cell r="M485" t="str">
            <v>Thọ Môn, Đình Bảng, Từ Sơn, Bắc Ninh</v>
          </cell>
          <cell r="N485" t="str">
            <v>0335784113</v>
          </cell>
          <cell r="O485">
            <v>0</v>
          </cell>
          <cell r="P485">
            <v>0</v>
          </cell>
          <cell r="Q485" t="str">
            <v>027097000974</v>
          </cell>
          <cell r="R485" t="str">
            <v>14/04/2021</v>
          </cell>
          <cell r="S485" t="str">
            <v>Cục trưởng cục cảnh sát quản lý hành chính về trật tự xã hội</v>
          </cell>
          <cell r="T485" t="str">
            <v>700020426200</v>
          </cell>
          <cell r="U485" t="str">
            <v>Học Viện Nông Nghiệp Việt Nam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 t="str">
            <v>M3-3</v>
          </cell>
          <cell r="AC485" t="str">
            <v>M3-3</v>
          </cell>
          <cell r="AD485" t="str">
            <v>01/11/2021</v>
          </cell>
        </row>
        <row r="486">
          <cell r="B486" t="str">
            <v>H2111007</v>
          </cell>
          <cell r="C486" t="str">
            <v>Operator/ Công nhân</v>
          </cell>
          <cell r="D486">
            <v>0</v>
          </cell>
          <cell r="E486" t="str">
            <v>Human Resource/ HCNS (Utility)</v>
          </cell>
          <cell r="F486">
            <v>0</v>
          </cell>
          <cell r="G486" t="str">
            <v>Nguyễn Văn Hùng</v>
          </cell>
          <cell r="H486" t="str">
            <v>Male</v>
          </cell>
          <cell r="I486">
            <v>35792</v>
          </cell>
          <cell r="J486" t="str">
            <v>Hà Nội</v>
          </cell>
          <cell r="K486" t="str">
            <v>Single</v>
          </cell>
          <cell r="L486" t="str">
            <v>Kinh</v>
          </cell>
          <cell r="M486" t="str">
            <v>Thôn 3, Trung Mầu, Gia Lâm, Hà Nội</v>
          </cell>
          <cell r="N486" t="str">
            <v>0972015697</v>
          </cell>
          <cell r="O486" t="str">
            <v>0857962182</v>
          </cell>
          <cell r="P486" t="str">
            <v>Bố</v>
          </cell>
          <cell r="Q486" t="str">
            <v>013414045</v>
          </cell>
          <cell r="R486">
            <v>40646</v>
          </cell>
          <cell r="S486" t="str">
            <v>Hà Nội</v>
          </cell>
          <cell r="T486" t="str">
            <v>700020549419</v>
          </cell>
          <cell r="U486" t="str">
            <v>Đại học công nghiệp Hà Nội - Hệ CĐ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 t="str">
            <v>M1-1</v>
          </cell>
          <cell r="AC486" t="str">
            <v>M1-1</v>
          </cell>
          <cell r="AD486">
            <v>44510</v>
          </cell>
        </row>
        <row r="487">
          <cell r="B487" t="str">
            <v>H2111008</v>
          </cell>
          <cell r="C487" t="str">
            <v>Part Leader/ Trưởng nhóm</v>
          </cell>
          <cell r="D487">
            <v>0</v>
          </cell>
          <cell r="E487" t="str">
            <v>Purchasing/ Mua hàng</v>
          </cell>
          <cell r="F487">
            <v>0</v>
          </cell>
          <cell r="G487" t="str">
            <v>Chu Thị Mai Trang</v>
          </cell>
          <cell r="H487" t="str">
            <v>Female</v>
          </cell>
          <cell r="I487" t="str">
            <v>23/08/1982</v>
          </cell>
          <cell r="J487" t="str">
            <v>Hà Nội</v>
          </cell>
          <cell r="K487" t="str">
            <v>Married</v>
          </cell>
          <cell r="L487" t="str">
            <v>Kinh</v>
          </cell>
          <cell r="M487" t="str">
            <v>Tổ 3, Đức Thắng, Bắc Từ Liêm, Hà Nội</v>
          </cell>
          <cell r="N487" t="str">
            <v>0904412819</v>
          </cell>
          <cell r="O487">
            <v>0</v>
          </cell>
          <cell r="P487">
            <v>0</v>
          </cell>
          <cell r="Q487" t="str">
            <v>014182000193</v>
          </cell>
          <cell r="R487" t="str">
            <v>25/04/2021</v>
          </cell>
          <cell r="S487" t="str">
            <v>Cục trưởng cục cảnh sát quản lý hành chính về trật tự xã hội</v>
          </cell>
          <cell r="T487" t="str">
            <v>700020549140</v>
          </cell>
          <cell r="U487" t="str">
            <v>ĐH Ngoại thương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 t="str">
            <v>M6-6</v>
          </cell>
          <cell r="AC487" t="str">
            <v>M6-6</v>
          </cell>
          <cell r="AD487" t="str">
            <v>15/11/2021</v>
          </cell>
        </row>
        <row r="488">
          <cell r="B488" t="str">
            <v>H2111009</v>
          </cell>
          <cell r="C488" t="str">
            <v>Operator/ Công nhân</v>
          </cell>
          <cell r="D488">
            <v>0</v>
          </cell>
          <cell r="E488" t="str">
            <v>Quality Control/ QL Chất lượng (OQC)</v>
          </cell>
          <cell r="F488" t="str">
            <v>LFEM</v>
          </cell>
          <cell r="G488" t="str">
            <v>Nguyễn Thị Mơ</v>
          </cell>
          <cell r="H488" t="str">
            <v>Female</v>
          </cell>
          <cell r="I488" t="str">
            <v>25/08/2003</v>
          </cell>
          <cell r="J488" t="str">
            <v>Tuyên Quang</v>
          </cell>
          <cell r="K488" t="str">
            <v>Single</v>
          </cell>
          <cell r="L488" t="str">
            <v>Tày</v>
          </cell>
          <cell r="M488" t="str">
            <v>Thái Ninh, Thái Sơn, Hàm Yên, Tuyên Quang</v>
          </cell>
          <cell r="N488" t="str">
            <v>0335760663</v>
          </cell>
          <cell r="O488" t="str">
            <v>0378503278</v>
          </cell>
          <cell r="P488" t="str">
            <v>Bố</v>
          </cell>
          <cell r="Q488" t="str">
            <v>071117343</v>
          </cell>
          <cell r="R488" t="str">
            <v>23/05/2019</v>
          </cell>
          <cell r="S488" t="str">
            <v>Tuyên Quang</v>
          </cell>
          <cell r="T488" t="str">
            <v>700020549159</v>
          </cell>
          <cell r="U488" t="str">
            <v>High School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 t="str">
            <v>M1-1</v>
          </cell>
          <cell r="AC488" t="str">
            <v>M1-1</v>
          </cell>
          <cell r="AD488" t="str">
            <v>15/11/2021</v>
          </cell>
        </row>
        <row r="489">
          <cell r="B489" t="str">
            <v>H2111011</v>
          </cell>
          <cell r="C489" t="str">
            <v>Part Leader/ Trưởng nhóm</v>
          </cell>
          <cell r="D489">
            <v>0</v>
          </cell>
          <cell r="E489" t="str">
            <v>CSP Technology/ Kỹ thuật CSP</v>
          </cell>
          <cell r="F489" t="str">
            <v>CSP 1</v>
          </cell>
          <cell r="G489" t="str">
            <v>Ngô Tường Vi</v>
          </cell>
          <cell r="H489" t="str">
            <v>Male</v>
          </cell>
          <cell r="I489" t="str">
            <v>18/10/1982</v>
          </cell>
          <cell r="J489" t="str">
            <v>Hà Nội</v>
          </cell>
          <cell r="K489" t="str">
            <v>Married</v>
          </cell>
          <cell r="L489" t="str">
            <v>Kinh</v>
          </cell>
          <cell r="M489" t="str">
            <v>Yên Mỹ, Dương Quang, Gia Lâm, Hà Nội</v>
          </cell>
          <cell r="N489" t="str">
            <v>0987476546</v>
          </cell>
          <cell r="O489">
            <v>0</v>
          </cell>
          <cell r="P489">
            <v>0</v>
          </cell>
          <cell r="Q489" t="str">
            <v>001082031063</v>
          </cell>
          <cell r="R489" t="str">
            <v>10/07/2021</v>
          </cell>
          <cell r="S489" t="str">
            <v>Cục trưởng cục cảnh sát quản lý hành chính về trật tự xã hội</v>
          </cell>
          <cell r="T489">
            <v>700020549166</v>
          </cell>
          <cell r="U489" t="str">
            <v>ĐH bách khoa Hà Nội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 t="str">
            <v>M6-5</v>
          </cell>
          <cell r="AC489" t="str">
            <v>M6-5</v>
          </cell>
          <cell r="AD489" t="str">
            <v>16/11/2021</v>
          </cell>
        </row>
        <row r="490">
          <cell r="B490" t="str">
            <v>H2111012</v>
          </cell>
          <cell r="C490" t="str">
            <v>Operator/ Công nhân</v>
          </cell>
          <cell r="D490">
            <v>0</v>
          </cell>
          <cell r="E490" t="str">
            <v>Quality Control/ QL Chất lượng (OQC)</v>
          </cell>
          <cell r="F490" t="str">
            <v>LFEM</v>
          </cell>
          <cell r="G490" t="str">
            <v>Bùi Thị Thảo</v>
          </cell>
          <cell r="H490" t="str">
            <v>Female</v>
          </cell>
          <cell r="I490">
            <v>35289</v>
          </cell>
          <cell r="J490" t="str">
            <v>Thanh Hóa</v>
          </cell>
          <cell r="K490" t="str">
            <v>Single</v>
          </cell>
          <cell r="L490" t="str">
            <v>Mường</v>
          </cell>
          <cell r="M490" t="str">
            <v>Mặc Hèo, Thành Minh, Thạch Thành, Thanh Hóa</v>
          </cell>
          <cell r="N490" t="str">
            <v>0328070296</v>
          </cell>
          <cell r="O490" t="str">
            <v>0376932266</v>
          </cell>
          <cell r="P490" t="str">
            <v>Mẹ</v>
          </cell>
          <cell r="Q490" t="str">
            <v>038196002603</v>
          </cell>
          <cell r="R490" t="str">
            <v>28/06/2021</v>
          </cell>
          <cell r="S490" t="str">
            <v>Cục trưởng cục cảnh sát quản lý hành chính về trật tự xã hội</v>
          </cell>
          <cell r="T490" t="str">
            <v>700020549173</v>
          </cell>
          <cell r="U490" t="str">
            <v>THPT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 t="str">
            <v>M1-1</v>
          </cell>
          <cell r="AC490" t="str">
            <v>M1-1</v>
          </cell>
          <cell r="AD490">
            <v>44522</v>
          </cell>
        </row>
        <row r="491">
          <cell r="B491" t="str">
            <v>H2111013</v>
          </cell>
          <cell r="C491" t="str">
            <v>Staff/ Nhân viên</v>
          </cell>
          <cell r="D491">
            <v>0</v>
          </cell>
          <cell r="E491" t="str">
            <v>Purchasing/ Mua hàng</v>
          </cell>
          <cell r="F491">
            <v>0</v>
          </cell>
          <cell r="G491" t="str">
            <v>Phạm Thị Thu Hương</v>
          </cell>
          <cell r="H491" t="str">
            <v>Female</v>
          </cell>
          <cell r="I491" t="str">
            <v>12/09/1982</v>
          </cell>
          <cell r="J491" t="str">
            <v>Nam Định</v>
          </cell>
          <cell r="K491" t="str">
            <v>Married</v>
          </cell>
          <cell r="L491" t="str">
            <v>Kinh</v>
          </cell>
          <cell r="M491" t="str">
            <v>Sơn Tây, Kim Mã, Ba Đình, Hà Nội</v>
          </cell>
          <cell r="N491" t="str">
            <v>0936612982</v>
          </cell>
          <cell r="O491">
            <v>0</v>
          </cell>
          <cell r="P491">
            <v>0</v>
          </cell>
          <cell r="Q491" t="str">
            <v>036182010177</v>
          </cell>
          <cell r="R491" t="str">
            <v>09/05/2019</v>
          </cell>
          <cell r="S491" t="str">
            <v>Cục trưởng cục cảnh sát quản lý hành chính về trật tự xã hội</v>
          </cell>
          <cell r="T491" t="str">
            <v>700003982965</v>
          </cell>
          <cell r="U491" t="str">
            <v>ĐH Ngoại thương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 t="str">
            <v>M6-5</v>
          </cell>
          <cell r="AC491" t="str">
            <v>M6-5</v>
          </cell>
          <cell r="AD491" t="str">
            <v>24/11/2021</v>
          </cell>
        </row>
        <row r="492">
          <cell r="B492" t="str">
            <v>H2112003</v>
          </cell>
          <cell r="C492" t="str">
            <v>Staff/ Nhân viên</v>
          </cell>
          <cell r="D492">
            <v>0</v>
          </cell>
          <cell r="E492" t="str">
            <v>CSP Technology/ Kỹ thuật CSP</v>
          </cell>
          <cell r="F492" t="str">
            <v>CSP 2</v>
          </cell>
          <cell r="G492" t="str">
            <v>Hà Phương Thảo</v>
          </cell>
          <cell r="H492" t="str">
            <v>Female</v>
          </cell>
          <cell r="I492" t="str">
            <v>19/02/1994</v>
          </cell>
          <cell r="J492" t="str">
            <v>Thái Bình</v>
          </cell>
          <cell r="K492" t="str">
            <v>Single</v>
          </cell>
          <cell r="L492" t="str">
            <v>Kinh</v>
          </cell>
          <cell r="M492" t="str">
            <v>Nguyễn Trãi, Văn Quán, Hà Đông, Hà Nội</v>
          </cell>
          <cell r="N492" t="str">
            <v>0389288699</v>
          </cell>
          <cell r="O492">
            <v>0</v>
          </cell>
          <cell r="P492">
            <v>0</v>
          </cell>
          <cell r="Q492" t="str">
            <v>034194006390</v>
          </cell>
          <cell r="R492" t="str">
            <v>17/12/2019</v>
          </cell>
          <cell r="S492" t="str">
            <v>Cục trưởng cục cảnh sát quản lý hành chính về trật tự xã hội</v>
          </cell>
          <cell r="T492" t="str">
            <v>có tk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 t="str">
            <v>T4-1</v>
          </cell>
          <cell r="AC492" t="str">
            <v>T4-1</v>
          </cell>
          <cell r="AD492" t="str">
            <v>06/12/2021</v>
          </cell>
        </row>
        <row r="493">
          <cell r="B493" t="str">
            <v>H2112004</v>
          </cell>
          <cell r="C493" t="str">
            <v>Staff/ Nhân viên</v>
          </cell>
          <cell r="D493">
            <v>0</v>
          </cell>
          <cell r="E493" t="str">
            <v>Purchasing/ Mua hàng</v>
          </cell>
          <cell r="F493">
            <v>0</v>
          </cell>
          <cell r="G493" t="str">
            <v>Đàm Thị Nụ</v>
          </cell>
          <cell r="H493" t="str">
            <v>Female</v>
          </cell>
          <cell r="I493" t="str">
            <v>01/10/1992</v>
          </cell>
          <cell r="J493" t="str">
            <v>Hưng Yên</v>
          </cell>
          <cell r="K493" t="str">
            <v>Single</v>
          </cell>
          <cell r="L493" t="str">
            <v>Kinh</v>
          </cell>
          <cell r="M493" t="str">
            <v>Thôn 7, Xuân Quan, Văn Giang, Hưng Yên</v>
          </cell>
          <cell r="N493" t="str">
            <v>0976006892</v>
          </cell>
          <cell r="O493">
            <v>0</v>
          </cell>
          <cell r="P493">
            <v>0</v>
          </cell>
          <cell r="Q493" t="str">
            <v>033192001006</v>
          </cell>
          <cell r="R493" t="str">
            <v>28/06/2021</v>
          </cell>
          <cell r="S493" t="str">
            <v>Cục trưởng cục cảnh sát quản lý hành chính về trật tự xã hội</v>
          </cell>
          <cell r="T493" t="str">
            <v>700020732858</v>
          </cell>
          <cell r="U493" t="str">
            <v>ĐH Quốc Gia Hà Nội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 t="str">
            <v>M4-4</v>
          </cell>
          <cell r="AC493" t="str">
            <v>M4-4</v>
          </cell>
          <cell r="AD493" t="str">
            <v>23/12/2021</v>
          </cell>
        </row>
        <row r="494">
          <cell r="B494" t="str">
            <v>H2201001</v>
          </cell>
          <cell r="C494" t="str">
            <v>Staff/ Nhân viên</v>
          </cell>
          <cell r="D494">
            <v>0</v>
          </cell>
          <cell r="E494" t="str">
            <v>CSP Technology/ Kỹ thuật CSP</v>
          </cell>
          <cell r="F494" t="str">
            <v>CSP 2</v>
          </cell>
          <cell r="G494" t="str">
            <v>Nguyễn Đình Hòa</v>
          </cell>
          <cell r="H494" t="str">
            <v>Male</v>
          </cell>
          <cell r="I494">
            <v>34612</v>
          </cell>
          <cell r="J494" t="str">
            <v>Bắc Ninh</v>
          </cell>
          <cell r="K494" t="str">
            <v>Single</v>
          </cell>
          <cell r="L494" t="str">
            <v>Kinh</v>
          </cell>
          <cell r="M494" t="str">
            <v>Xóm Chiền,Đại Vi,Đại Đồng,Tiên Du,Bắc Ninh</v>
          </cell>
          <cell r="N494" t="str">
            <v>096762821</v>
          </cell>
          <cell r="O494">
            <v>0</v>
          </cell>
          <cell r="P494">
            <v>0</v>
          </cell>
          <cell r="Q494" t="str">
            <v>125808290</v>
          </cell>
          <cell r="R494">
            <v>41744</v>
          </cell>
          <cell r="S494" t="str">
            <v>Bắc Ninh</v>
          </cell>
          <cell r="T494">
            <v>0</v>
          </cell>
          <cell r="U494" t="str">
            <v>Đại học bách khoa Hà Nội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 t="str">
            <v>M3-2</v>
          </cell>
          <cell r="AC494" t="str">
            <v>M3-2</v>
          </cell>
          <cell r="AD494">
            <v>44565</v>
          </cell>
        </row>
        <row r="495">
          <cell r="B495" t="str">
            <v>H2201002</v>
          </cell>
          <cell r="C495" t="str">
            <v>Operator/ Công nhân</v>
          </cell>
          <cell r="D495">
            <v>0</v>
          </cell>
          <cell r="E495" t="str">
            <v>Quality Control/ QL Chất lượng (OQC)</v>
          </cell>
          <cell r="F495" t="str">
            <v>LFEM</v>
          </cell>
          <cell r="G495" t="str">
            <v>Nguyễn Thị Thìn</v>
          </cell>
          <cell r="H495" t="str">
            <v>Female</v>
          </cell>
          <cell r="I495">
            <v>37632</v>
          </cell>
          <cell r="J495" t="str">
            <v>Hà Nội</v>
          </cell>
          <cell r="K495" t="str">
            <v>Single</v>
          </cell>
          <cell r="L495" t="str">
            <v>Kinh</v>
          </cell>
          <cell r="M495" t="str">
            <v>Thôn 1, Đình Xuyên, Gia Lâm, Hà Nội</v>
          </cell>
          <cell r="N495" t="str">
            <v>0374971696</v>
          </cell>
          <cell r="O495" t="str">
            <v>0343181132</v>
          </cell>
          <cell r="P495" t="str">
            <v>Bố</v>
          </cell>
          <cell r="Q495" t="str">
            <v>001303049222</v>
          </cell>
          <cell r="R495">
            <v>44302</v>
          </cell>
          <cell r="S495" t="str">
            <v>Cục trưởng cục cảnh sát quản lý hành chính về trật tự xã hội</v>
          </cell>
          <cell r="T495">
            <v>0</v>
          </cell>
          <cell r="U495" t="str">
            <v>THPT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 t="str">
            <v>M1-1</v>
          </cell>
          <cell r="AC495" t="str">
            <v>M1-1</v>
          </cell>
          <cell r="AD495">
            <v>44565</v>
          </cell>
        </row>
        <row r="496">
          <cell r="B496" t="str">
            <v>H2201004</v>
          </cell>
          <cell r="C496" t="str">
            <v>Staff/ Nhân viên</v>
          </cell>
          <cell r="D496">
            <v>0</v>
          </cell>
          <cell r="E496" t="str">
            <v>PI</v>
          </cell>
          <cell r="F496" t="str">
            <v>Lập trình</v>
          </cell>
          <cell r="G496" t="str">
            <v>Đặng Đình Mạnh</v>
          </cell>
          <cell r="H496" t="str">
            <v>Male</v>
          </cell>
          <cell r="I496" t="str">
            <v>15/09/1993</v>
          </cell>
          <cell r="J496" t="str">
            <v>Bắc Giang</v>
          </cell>
          <cell r="K496" t="str">
            <v>Married</v>
          </cell>
          <cell r="L496" t="str">
            <v>Kinh</v>
          </cell>
          <cell r="M496" t="str">
            <v>Kẹm, Minh Đức, Việt Yên, Bắc Giang</v>
          </cell>
          <cell r="N496" t="str">
            <v>0369048084</v>
          </cell>
          <cell r="O496">
            <v>0</v>
          </cell>
          <cell r="P496">
            <v>0</v>
          </cell>
          <cell r="Q496" t="str">
            <v>122029235</v>
          </cell>
          <cell r="R496" t="str">
            <v>18/07/2015</v>
          </cell>
          <cell r="S496" t="str">
            <v>Bắc Giang</v>
          </cell>
          <cell r="T496">
            <v>0</v>
          </cell>
          <cell r="U496" t="str">
            <v>ĐH bách khoa Hà Nội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 t="str">
            <v>M5-1</v>
          </cell>
          <cell r="AC496" t="str">
            <v>M5-1</v>
          </cell>
          <cell r="AD496" t="str">
            <v>17/01/2022</v>
          </cell>
        </row>
        <row r="497">
          <cell r="B497" t="str">
            <v>H2202001</v>
          </cell>
          <cell r="C497" t="str">
            <v>Operator/ Công nhân</v>
          </cell>
          <cell r="D497">
            <v>0</v>
          </cell>
          <cell r="E497" t="str">
            <v>SMT Technology/ Kỹ thuật SMT</v>
          </cell>
          <cell r="F497">
            <v>0</v>
          </cell>
          <cell r="G497" t="str">
            <v>Nguyễn Văn Ánh</v>
          </cell>
          <cell r="H497" t="str">
            <v>Male</v>
          </cell>
          <cell r="I497">
            <v>33385</v>
          </cell>
          <cell r="J497" t="str">
            <v>Thái Nguyên</v>
          </cell>
          <cell r="K497" t="str">
            <v>Married</v>
          </cell>
          <cell r="L497" t="str">
            <v>Kinh</v>
          </cell>
          <cell r="M497" t="str">
            <v>Làng Hang, Phương Giao, Võ Nhai, Thái Nguyên</v>
          </cell>
          <cell r="N497" t="str">
            <v>0973401701</v>
          </cell>
          <cell r="O497" t="str">
            <v>0344251273</v>
          </cell>
          <cell r="P497" t="str">
            <v>Mẹ</v>
          </cell>
          <cell r="Q497" t="str">
            <v>019091007031</v>
          </cell>
          <cell r="R497">
            <v>44375</v>
          </cell>
          <cell r="S497" t="str">
            <v>Cục trưởng cục cảnh sát quản lý hành chính về trật tự xã hội</v>
          </cell>
          <cell r="T497">
            <v>0</v>
          </cell>
          <cell r="U497" t="str">
            <v>THPT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 t="str">
            <v>M1-1</v>
          </cell>
          <cell r="AD497" t="str">
            <v>09/02/2022</v>
          </cell>
        </row>
        <row r="498">
          <cell r="B498" t="str">
            <v>H2202002</v>
          </cell>
          <cell r="C498" t="str">
            <v>Operator/ Công nhân</v>
          </cell>
          <cell r="D498">
            <v>0</v>
          </cell>
          <cell r="E498" t="str">
            <v>Warehouse</v>
          </cell>
          <cell r="F498">
            <v>0</v>
          </cell>
          <cell r="G498" t="str">
            <v>Vi Văn Dũng</v>
          </cell>
          <cell r="H498" t="str">
            <v>Male</v>
          </cell>
          <cell r="I498">
            <v>37677</v>
          </cell>
          <cell r="J498" t="str">
            <v>Nghệ An</v>
          </cell>
          <cell r="K498" t="str">
            <v>Single</v>
          </cell>
          <cell r="L498" t="str">
            <v>Thái</v>
          </cell>
          <cell r="M498" t="str">
            <v>Xóm mới, Yên Hợp, Qùy Hợp, Nghệ An</v>
          </cell>
          <cell r="N498" t="str">
            <v>0857999843</v>
          </cell>
          <cell r="O498" t="str">
            <v>0332052927</v>
          </cell>
          <cell r="P498" t="str">
            <v>Bố</v>
          </cell>
          <cell r="Q498">
            <v>187902009</v>
          </cell>
          <cell r="R498">
            <v>43327</v>
          </cell>
          <cell r="S498" t="str">
            <v>Nghệ An</v>
          </cell>
          <cell r="T498">
            <v>0</v>
          </cell>
          <cell r="U498" t="str">
            <v>THPT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 t="str">
            <v>M1-1</v>
          </cell>
          <cell r="AD498">
            <v>44603</v>
          </cell>
        </row>
        <row r="499">
          <cell r="B499" t="str">
            <v>H2202003</v>
          </cell>
          <cell r="C499" t="str">
            <v>Operator/ Công nhân</v>
          </cell>
          <cell r="D499">
            <v>0</v>
          </cell>
          <cell r="E499" t="str">
            <v>Quality Control/ QL Chất lượng (FQC)</v>
          </cell>
          <cell r="F499">
            <v>0</v>
          </cell>
          <cell r="G499" t="str">
            <v>Vi Thị Bích</v>
          </cell>
          <cell r="H499" t="str">
            <v>Female</v>
          </cell>
          <cell r="I499">
            <v>35968</v>
          </cell>
          <cell r="J499" t="str">
            <v>Thanh Hóa</v>
          </cell>
          <cell r="K499" t="str">
            <v>Married</v>
          </cell>
          <cell r="L499" t="str">
            <v>Thái</v>
          </cell>
          <cell r="M499" t="str">
            <v>Xương, Xuân Thắng, Thường Xuân, Thanh Hóa</v>
          </cell>
          <cell r="N499" t="str">
            <v>0392443522</v>
          </cell>
          <cell r="O499" t="str">
            <v>0964682412</v>
          </cell>
          <cell r="P499" t="str">
            <v>Mẹ</v>
          </cell>
          <cell r="Q499" t="str">
            <v>038198021197</v>
          </cell>
          <cell r="R499">
            <v>44461</v>
          </cell>
          <cell r="S499" t="str">
            <v>Cục trưởng cục cảnh sát quản lý hành chính về trật tự xã hội</v>
          </cell>
          <cell r="T499" t="str">
            <v>700016247918</v>
          </cell>
          <cell r="U499" t="str">
            <v>THPT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 t="str">
            <v>M1-1</v>
          </cell>
          <cell r="AD499">
            <v>44603</v>
          </cell>
        </row>
        <row r="500">
          <cell r="B500" t="str">
            <v>H2202005</v>
          </cell>
          <cell r="C500" t="str">
            <v>Operator/ Công nhân</v>
          </cell>
          <cell r="D500">
            <v>0</v>
          </cell>
          <cell r="E500" t="str">
            <v>Quality Control/ QL Chất lượng (OQC)</v>
          </cell>
          <cell r="F500" t="str">
            <v>LFEM</v>
          </cell>
          <cell r="G500" t="str">
            <v>Hoàng Thị Huyền Trang</v>
          </cell>
          <cell r="H500" t="str">
            <v>Female</v>
          </cell>
          <cell r="I500">
            <v>37917</v>
          </cell>
          <cell r="J500" t="str">
            <v>Lạng Sơn</v>
          </cell>
          <cell r="K500" t="str">
            <v>Single</v>
          </cell>
          <cell r="L500" t="str">
            <v>Nùng</v>
          </cell>
          <cell r="M500" t="str">
            <v>Hợp Nhất, Thượng Cường, Chi Lăng, Lạng Sơn</v>
          </cell>
          <cell r="N500" t="str">
            <v>0396694648</v>
          </cell>
          <cell r="O500" t="str">
            <v>0366582067</v>
          </cell>
          <cell r="P500" t="str">
            <v>Mẹ</v>
          </cell>
          <cell r="Q500" t="str">
            <v>020303001156</v>
          </cell>
          <cell r="R500">
            <v>44287</v>
          </cell>
          <cell r="S500" t="str">
            <v>Cục trưởng cục cảnh sát quản lý hành chính về trật tự xã hội</v>
          </cell>
          <cell r="T500">
            <v>0</v>
          </cell>
          <cell r="U500" t="str">
            <v>THPT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 t="str">
            <v>M1-1</v>
          </cell>
          <cell r="AD500">
            <v>44606</v>
          </cell>
        </row>
        <row r="501">
          <cell r="B501" t="str">
            <v>H2202006</v>
          </cell>
          <cell r="C501" t="str">
            <v>Operator/ Công nhân</v>
          </cell>
          <cell r="D501">
            <v>0</v>
          </cell>
          <cell r="E501" t="str">
            <v>LFEM Manufacturing/ Sản xuất LFEM</v>
          </cell>
          <cell r="F501">
            <v>0</v>
          </cell>
          <cell r="G501" t="str">
            <v>Mùi Văn Thiệp</v>
          </cell>
          <cell r="H501" t="str">
            <v>Male</v>
          </cell>
          <cell r="I501">
            <v>37979</v>
          </cell>
          <cell r="J501" t="str">
            <v>Sơn La</v>
          </cell>
          <cell r="K501" t="str">
            <v>Single</v>
          </cell>
          <cell r="L501" t="str">
            <v>Mường</v>
          </cell>
          <cell r="M501" t="str">
            <v>Bãi Con, Bắc Phong, Phù Yên, Sơn La</v>
          </cell>
          <cell r="N501" t="str">
            <v>0862896825</v>
          </cell>
          <cell r="O501" t="str">
            <v>0868936841</v>
          </cell>
          <cell r="P501" t="str">
            <v>Mẹ</v>
          </cell>
          <cell r="Q501" t="str">
            <v>051226375</v>
          </cell>
          <cell r="R501">
            <v>43761</v>
          </cell>
          <cell r="S501" t="str">
            <v>Sơn La</v>
          </cell>
          <cell r="T501">
            <v>0</v>
          </cell>
          <cell r="U501" t="str">
            <v>THPT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 t="str">
            <v>M1-1</v>
          </cell>
          <cell r="AD501">
            <v>44606</v>
          </cell>
        </row>
        <row r="502">
          <cell r="B502" t="str">
            <v>H2202007</v>
          </cell>
          <cell r="C502" t="str">
            <v>Operator/ Công nhân</v>
          </cell>
          <cell r="D502">
            <v>0</v>
          </cell>
          <cell r="E502" t="str">
            <v>WLP 1 Manufacturing/ Sản xuất WLP 1</v>
          </cell>
          <cell r="F502">
            <v>0</v>
          </cell>
          <cell r="G502" t="str">
            <v>Bùi Phương Linh</v>
          </cell>
          <cell r="H502" t="str">
            <v>Female</v>
          </cell>
          <cell r="I502">
            <v>37959</v>
          </cell>
          <cell r="J502" t="str">
            <v>Thanh Hóa</v>
          </cell>
          <cell r="K502" t="str">
            <v>Single</v>
          </cell>
          <cell r="L502" t="str">
            <v>Mường</v>
          </cell>
          <cell r="M502" t="str">
            <v>Ngọc Liên, Cẩm Liên, Cẩm Thủy, Thanh Hóa</v>
          </cell>
          <cell r="N502" t="str">
            <v>0976468464</v>
          </cell>
          <cell r="O502" t="str">
            <v>0941504025</v>
          </cell>
          <cell r="P502" t="str">
            <v>Mẹ</v>
          </cell>
          <cell r="Q502" t="str">
            <v>038303005553</v>
          </cell>
          <cell r="R502">
            <v>44428</v>
          </cell>
          <cell r="S502" t="str">
            <v>Cục trưởng cục cảnh sát quản lý hành chính về trật tự xã hội</v>
          </cell>
          <cell r="T502">
            <v>0</v>
          </cell>
          <cell r="U502" t="str">
            <v>THPT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 t="str">
            <v>M1-1</v>
          </cell>
          <cell r="AD502">
            <v>44606</v>
          </cell>
        </row>
        <row r="503">
          <cell r="B503" t="str">
            <v>H2202008</v>
          </cell>
          <cell r="C503" t="str">
            <v>Operator/ Công nhân</v>
          </cell>
          <cell r="D503">
            <v>0</v>
          </cell>
          <cell r="E503" t="str">
            <v>WLP 1 Manufacturing/ Sản xuất WLP 1</v>
          </cell>
          <cell r="F503">
            <v>0</v>
          </cell>
          <cell r="G503" t="str">
            <v>Phạm Hà Liên</v>
          </cell>
          <cell r="H503" t="str">
            <v>Female</v>
          </cell>
          <cell r="I503">
            <v>37093</v>
          </cell>
          <cell r="J503" t="str">
            <v>Thanh Hóa</v>
          </cell>
          <cell r="K503" t="str">
            <v>Single</v>
          </cell>
          <cell r="L503" t="str">
            <v>Mường</v>
          </cell>
          <cell r="M503" t="str">
            <v>Thôn Thung, Đồng Lương, Lang Chánh, Thanh Hóa</v>
          </cell>
          <cell r="N503" t="str">
            <v>0963146750</v>
          </cell>
          <cell r="O503" t="str">
            <v>0963654075</v>
          </cell>
          <cell r="P503" t="str">
            <v>Bố</v>
          </cell>
          <cell r="Q503" t="str">
            <v>038301012272</v>
          </cell>
          <cell r="R503">
            <v>44461</v>
          </cell>
          <cell r="S503" t="str">
            <v>Cục trưởng cục cảnh sát quản lý hành chính về trật tự xã hội</v>
          </cell>
          <cell r="T503">
            <v>0</v>
          </cell>
          <cell r="U503" t="str">
            <v>THPT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 t="str">
            <v>M1-1</v>
          </cell>
          <cell r="AD503">
            <v>44606</v>
          </cell>
        </row>
        <row r="504">
          <cell r="B504" t="str">
            <v>H2202010</v>
          </cell>
          <cell r="C504" t="str">
            <v>Operator/ Công nhân</v>
          </cell>
          <cell r="D504">
            <v>0</v>
          </cell>
          <cell r="E504" t="str">
            <v>SMT Manufacturing/ Sản xuất SMT</v>
          </cell>
          <cell r="F504">
            <v>0</v>
          </cell>
          <cell r="G504" t="str">
            <v>Quách Thị Diệp</v>
          </cell>
          <cell r="H504" t="str">
            <v>Female</v>
          </cell>
          <cell r="I504">
            <v>35248</v>
          </cell>
          <cell r="J504" t="str">
            <v>Hòa Bình</v>
          </cell>
          <cell r="K504" t="str">
            <v>Married</v>
          </cell>
          <cell r="L504" t="str">
            <v>Mường</v>
          </cell>
          <cell r="M504" t="str">
            <v>Hợp Thành, Thống Nhất, Lạc Thủy, Hòa Bình</v>
          </cell>
          <cell r="N504" t="str">
            <v>0394538048</v>
          </cell>
          <cell r="O504" t="str">
            <v>0398980374</v>
          </cell>
          <cell r="P504" t="str">
            <v>Mẹ</v>
          </cell>
          <cell r="Q504" t="str">
            <v>017196000747</v>
          </cell>
          <cell r="R504">
            <v>44299</v>
          </cell>
          <cell r="S504" t="str">
            <v>Cục trưởng cục cảnh sát quản lý hành chính về trật tự xã hội</v>
          </cell>
          <cell r="T504">
            <v>0</v>
          </cell>
          <cell r="U504" t="str">
            <v>THPT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 t="str">
            <v>M1-1</v>
          </cell>
          <cell r="AD504">
            <v>44606</v>
          </cell>
        </row>
        <row r="505">
          <cell r="B505" t="str">
            <v>H2202014</v>
          </cell>
          <cell r="C505" t="str">
            <v>Operator/ Công nhân</v>
          </cell>
          <cell r="D505">
            <v>0</v>
          </cell>
          <cell r="E505" t="str">
            <v>WLP 2 Manufacturing/ Sản xuất WLP 2</v>
          </cell>
          <cell r="F505">
            <v>0</v>
          </cell>
          <cell r="G505" t="str">
            <v>Trần Thị Hiền</v>
          </cell>
          <cell r="H505" t="str">
            <v>Female</v>
          </cell>
          <cell r="I505">
            <v>36359</v>
          </cell>
          <cell r="J505" t="str">
            <v>Nghệ An</v>
          </cell>
          <cell r="K505" t="str">
            <v>Single</v>
          </cell>
          <cell r="L505" t="str">
            <v>Kinh</v>
          </cell>
          <cell r="M505" t="str">
            <v>Thôn 1, Ngọc Sơn, Đô Lương, Nghệ An</v>
          </cell>
          <cell r="N505" t="str">
            <v>0333971553</v>
          </cell>
          <cell r="O505" t="str">
            <v>0389743677</v>
          </cell>
          <cell r="P505" t="str">
            <v>Bố</v>
          </cell>
          <cell r="Q505" t="str">
            <v>040199019291</v>
          </cell>
          <cell r="R505">
            <v>44418</v>
          </cell>
          <cell r="S505" t="str">
            <v>Cục trưởng cục cảnh sát quản lý hành chính về trật tự xã hội</v>
          </cell>
          <cell r="T505">
            <v>0</v>
          </cell>
          <cell r="U505" t="str">
            <v>THPT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 t="str">
            <v>M1-1</v>
          </cell>
          <cell r="AD505">
            <v>44606</v>
          </cell>
        </row>
        <row r="506">
          <cell r="B506" t="str">
            <v>H2202015</v>
          </cell>
          <cell r="C506" t="str">
            <v>Operator/ Công nhân</v>
          </cell>
          <cell r="D506">
            <v>0</v>
          </cell>
          <cell r="E506" t="str">
            <v>WLP 2 Manufacturing/ Sản xuất WLP 2</v>
          </cell>
          <cell r="F506">
            <v>0</v>
          </cell>
          <cell r="G506" t="str">
            <v>Đoạn Tiến Khánh</v>
          </cell>
          <cell r="H506" t="str">
            <v>Female</v>
          </cell>
          <cell r="I506">
            <v>36340</v>
          </cell>
          <cell r="J506" t="str">
            <v>Tuyên Quang</v>
          </cell>
          <cell r="K506" t="str">
            <v>Single</v>
          </cell>
          <cell r="L506" t="str">
            <v>Tày</v>
          </cell>
          <cell r="M506" t="str">
            <v>Bản Lếch, Bình Phú, Chiêm Hóa, Tuyên Quang</v>
          </cell>
          <cell r="N506" t="str">
            <v>0367510553</v>
          </cell>
          <cell r="O506" t="str">
            <v>0355062506</v>
          </cell>
          <cell r="P506" t="str">
            <v>Bố</v>
          </cell>
          <cell r="Q506" t="str">
            <v>071026242</v>
          </cell>
          <cell r="R506">
            <v>41594</v>
          </cell>
          <cell r="S506" t="str">
            <v>Tuyên Quang</v>
          </cell>
          <cell r="T506">
            <v>0</v>
          </cell>
          <cell r="U506" t="str">
            <v>THPT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 t="str">
            <v>M1-1</v>
          </cell>
          <cell r="AD506">
            <v>44606</v>
          </cell>
        </row>
        <row r="507">
          <cell r="B507" t="str">
            <v>H2202017</v>
          </cell>
          <cell r="C507" t="str">
            <v>Operator/ Công nhân</v>
          </cell>
          <cell r="D507">
            <v>0</v>
          </cell>
          <cell r="E507" t="str">
            <v>Quality Control/ QL Chất lượng (FQC)</v>
          </cell>
          <cell r="F507">
            <v>0</v>
          </cell>
          <cell r="G507" t="str">
            <v>Nguyễn Thị Nhâm</v>
          </cell>
          <cell r="H507" t="str">
            <v>Female</v>
          </cell>
          <cell r="I507">
            <v>34803</v>
          </cell>
          <cell r="J507" t="str">
            <v>Tuyên Quang</v>
          </cell>
          <cell r="K507" t="str">
            <v>Married</v>
          </cell>
          <cell r="L507" t="str">
            <v>Tày</v>
          </cell>
          <cell r="M507" t="str">
            <v>Nặm Chá, Lăng Can, Lâm Bình, Tuyên Quang</v>
          </cell>
          <cell r="N507" t="str">
            <v>0364937107</v>
          </cell>
          <cell r="O507" t="str">
            <v>0968316899</v>
          </cell>
          <cell r="P507" t="str">
            <v>Chồng</v>
          </cell>
          <cell r="Q507" t="str">
            <v>008195001653</v>
          </cell>
          <cell r="R507">
            <v>44310</v>
          </cell>
          <cell r="S507" t="str">
            <v>Cục trưởng cục cảnh sát quản lý hành chính về trật tự xã hội</v>
          </cell>
          <cell r="T507">
            <v>0</v>
          </cell>
          <cell r="U507" t="str">
            <v>THPT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 t="str">
            <v>M1-1</v>
          </cell>
          <cell r="AD507">
            <v>44607</v>
          </cell>
        </row>
        <row r="508">
          <cell r="B508" t="str">
            <v>H2202018</v>
          </cell>
          <cell r="C508" t="str">
            <v>Operator/ Công nhân</v>
          </cell>
          <cell r="D508">
            <v>0</v>
          </cell>
          <cell r="E508" t="str">
            <v>Quality Control/ QL Chất lượng (PQC)</v>
          </cell>
          <cell r="F508">
            <v>0</v>
          </cell>
          <cell r="G508" t="str">
            <v>Đào Xuân Khương</v>
          </cell>
          <cell r="H508" t="str">
            <v>Male</v>
          </cell>
          <cell r="I508">
            <v>37063</v>
          </cell>
          <cell r="J508" t="str">
            <v>Bắc Ninh</v>
          </cell>
          <cell r="K508" t="str">
            <v>Single</v>
          </cell>
          <cell r="L508" t="str">
            <v>Kinh</v>
          </cell>
          <cell r="M508" t="str">
            <v>Đại Vi, Đại Đồng, Tiên Du, Bắc Ninh</v>
          </cell>
          <cell r="N508" t="str">
            <v>0789142421</v>
          </cell>
          <cell r="O508" t="str">
            <v>0832116509</v>
          </cell>
          <cell r="P508" t="str">
            <v>Bố</v>
          </cell>
          <cell r="Q508">
            <v>125908658</v>
          </cell>
          <cell r="R508">
            <v>42809</v>
          </cell>
          <cell r="S508" t="str">
            <v>Bắc Ninh</v>
          </cell>
          <cell r="T508">
            <v>0</v>
          </cell>
          <cell r="U508" t="str">
            <v>THPT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 t="str">
            <v>M1-1</v>
          </cell>
          <cell r="AD508">
            <v>44607</v>
          </cell>
        </row>
        <row r="509">
          <cell r="B509" t="str">
            <v>H2202019</v>
          </cell>
          <cell r="C509" t="str">
            <v>Operator/ Công nhân</v>
          </cell>
          <cell r="D509">
            <v>0</v>
          </cell>
          <cell r="E509" t="str">
            <v>Quality Control/ QL Chất lượng (PQC)</v>
          </cell>
          <cell r="F509">
            <v>0</v>
          </cell>
          <cell r="G509" t="str">
            <v>Lê Nhân Chí</v>
          </cell>
          <cell r="H509" t="str">
            <v>Male</v>
          </cell>
          <cell r="I509">
            <v>35670</v>
          </cell>
          <cell r="J509" t="str">
            <v>Thanh Hóa</v>
          </cell>
          <cell r="K509" t="str">
            <v>Single</v>
          </cell>
          <cell r="L509" t="str">
            <v>Thổ</v>
          </cell>
          <cell r="M509" t="str">
            <v>Phú Quế, Yên Cát, Như Xuân, Thanh Hóa</v>
          </cell>
          <cell r="N509" t="str">
            <v>0944507596</v>
          </cell>
          <cell r="O509" t="str">
            <v>0825617517</v>
          </cell>
          <cell r="P509" t="str">
            <v>Bố</v>
          </cell>
          <cell r="Q509" t="str">
            <v>038097011393</v>
          </cell>
          <cell r="R509">
            <v>44375</v>
          </cell>
          <cell r="S509" t="str">
            <v>Cục trưởng cục cảnh sát quản lý hành chính về trật tự xã hội</v>
          </cell>
          <cell r="T509">
            <v>0</v>
          </cell>
          <cell r="U509" t="str">
            <v>THPT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 t="str">
            <v>M1-1</v>
          </cell>
          <cell r="AD509">
            <v>44607</v>
          </cell>
        </row>
        <row r="510">
          <cell r="B510" t="str">
            <v>H2202020</v>
          </cell>
          <cell r="C510" t="str">
            <v>Operator/ Công nhân</v>
          </cell>
          <cell r="D510">
            <v>0</v>
          </cell>
          <cell r="E510" t="str">
            <v>LFEM Manufacturing/ Sản xuất LFEM</v>
          </cell>
          <cell r="F510">
            <v>0</v>
          </cell>
          <cell r="G510" t="str">
            <v>Nguyễn Hải Ngân</v>
          </cell>
          <cell r="H510" t="str">
            <v>Female</v>
          </cell>
          <cell r="I510">
            <v>37587</v>
          </cell>
          <cell r="J510" t="str">
            <v>Lào Cai</v>
          </cell>
          <cell r="K510" t="str">
            <v>Single</v>
          </cell>
          <cell r="L510" t="str">
            <v>Kinh</v>
          </cell>
          <cell r="M510" t="str">
            <v>Liên Hà 5, Bảo Hà, Bảo Yên, Lào Cai</v>
          </cell>
          <cell r="N510" t="str">
            <v>0359167239</v>
          </cell>
          <cell r="O510" t="str">
            <v>0386489128</v>
          </cell>
          <cell r="P510" t="str">
            <v>Mẹ</v>
          </cell>
          <cell r="Q510" t="str">
            <v>010302007068</v>
          </cell>
          <cell r="R510">
            <v>44325</v>
          </cell>
          <cell r="S510" t="str">
            <v>Cục trưởng cục cảnh sát quản lý hành chính về trật tự xã hội</v>
          </cell>
          <cell r="T510">
            <v>0</v>
          </cell>
          <cell r="U510" t="str">
            <v>THPT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 t="str">
            <v>M1-1</v>
          </cell>
          <cell r="AD510">
            <v>44607</v>
          </cell>
        </row>
        <row r="511">
          <cell r="B511" t="str">
            <v>H2202021</v>
          </cell>
          <cell r="C511" t="str">
            <v>Operator/ Công nhân</v>
          </cell>
          <cell r="D511">
            <v>0</v>
          </cell>
          <cell r="E511" t="str">
            <v>LFEM Manufacturing/ Sản xuất LFEM</v>
          </cell>
          <cell r="F511">
            <v>0</v>
          </cell>
          <cell r="G511" t="str">
            <v>Ma Thị Thu Hà</v>
          </cell>
          <cell r="H511" t="str">
            <v>Female</v>
          </cell>
          <cell r="I511">
            <v>34673</v>
          </cell>
          <cell r="J511" t="str">
            <v>Tuyên Quang</v>
          </cell>
          <cell r="K511" t="str">
            <v>Single</v>
          </cell>
          <cell r="L511" t="str">
            <v>Tày</v>
          </cell>
          <cell r="M511" t="str">
            <v>Bản Píat, Thổ Bình, Lâm Bình, Tuyên Quang</v>
          </cell>
          <cell r="N511" t="str">
            <v>0358587889</v>
          </cell>
          <cell r="O511" t="str">
            <v>0987811437</v>
          </cell>
          <cell r="P511" t="str">
            <v>Mẹ</v>
          </cell>
          <cell r="Q511" t="str">
            <v>008194001195</v>
          </cell>
          <cell r="R511">
            <v>44293</v>
          </cell>
          <cell r="S511" t="str">
            <v>Cục trưởng cục cảnh sát quản lý hành chính về trật tự xã hội</v>
          </cell>
          <cell r="T511">
            <v>0</v>
          </cell>
          <cell r="U511" t="str">
            <v>THPT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 t="str">
            <v>M1-1</v>
          </cell>
          <cell r="AD511">
            <v>44607</v>
          </cell>
        </row>
        <row r="512">
          <cell r="B512" t="str">
            <v>H2202022</v>
          </cell>
          <cell r="C512" t="str">
            <v>Operator/ Công nhân</v>
          </cell>
          <cell r="D512">
            <v>0</v>
          </cell>
          <cell r="E512" t="str">
            <v>LFEM Manufacturing/ Sản xuất LFEM</v>
          </cell>
          <cell r="F512">
            <v>0</v>
          </cell>
          <cell r="G512" t="str">
            <v>Nguyễn Thị Huệ</v>
          </cell>
          <cell r="H512" t="str">
            <v>Female</v>
          </cell>
          <cell r="I512">
            <v>34287</v>
          </cell>
          <cell r="J512" t="str">
            <v>Thanh Hóa</v>
          </cell>
          <cell r="K512" t="str">
            <v>Married</v>
          </cell>
          <cell r="L512" t="str">
            <v>Mường</v>
          </cell>
          <cell r="M512" t="str">
            <v>Thành Trung, Thành Yên, Thạch Thành, Thanh Hóa</v>
          </cell>
          <cell r="N512" t="str">
            <v>0398378428</v>
          </cell>
          <cell r="O512" t="str">
            <v>0368149823</v>
          </cell>
          <cell r="P512" t="str">
            <v>Mẹ</v>
          </cell>
          <cell r="Q512">
            <v>173416934</v>
          </cell>
          <cell r="R512">
            <v>41002</v>
          </cell>
          <cell r="S512" t="str">
            <v>Thanh Hóa</v>
          </cell>
          <cell r="T512">
            <v>0</v>
          </cell>
          <cell r="U512" t="str">
            <v>THPT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 t="str">
            <v>M1-1</v>
          </cell>
          <cell r="AD512">
            <v>44607</v>
          </cell>
        </row>
        <row r="513">
          <cell r="B513" t="str">
            <v>H2202024</v>
          </cell>
          <cell r="C513" t="str">
            <v>Operator/ Công nhân</v>
          </cell>
          <cell r="D513">
            <v>0</v>
          </cell>
          <cell r="E513" t="str">
            <v>LFEM Manufacturing/ Sản xuất LFEM</v>
          </cell>
          <cell r="F513">
            <v>0</v>
          </cell>
          <cell r="G513" t="str">
            <v>Lã Văn Phương</v>
          </cell>
          <cell r="H513" t="str">
            <v>Male</v>
          </cell>
          <cell r="I513">
            <v>37833</v>
          </cell>
          <cell r="J513" t="str">
            <v>Tuyên Quang</v>
          </cell>
          <cell r="K513" t="str">
            <v>Single</v>
          </cell>
          <cell r="L513" t="str">
            <v>Kinh</v>
          </cell>
          <cell r="M513" t="str">
            <v>Chợ Bơ 2, Bình Xa, Hàm Yên, Tuyên Quang</v>
          </cell>
          <cell r="N513" t="str">
            <v>0866583442</v>
          </cell>
          <cell r="O513" t="str">
            <v>0357865693</v>
          </cell>
          <cell r="P513" t="str">
            <v>Mẹ</v>
          </cell>
          <cell r="Q513" t="str">
            <v>008203002970</v>
          </cell>
          <cell r="R513">
            <v>44282</v>
          </cell>
          <cell r="S513" t="str">
            <v>Cục trưởng cục cảnh sát quản lý hành chính về trật tự xã hội</v>
          </cell>
          <cell r="T513">
            <v>0</v>
          </cell>
          <cell r="U513" t="str">
            <v>THPT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 t="str">
            <v>M1-1</v>
          </cell>
          <cell r="AD513">
            <v>44607</v>
          </cell>
        </row>
        <row r="514">
          <cell r="B514" t="str">
            <v>H2202026</v>
          </cell>
          <cell r="C514" t="str">
            <v>Operator/ Công nhân</v>
          </cell>
          <cell r="D514">
            <v>0</v>
          </cell>
          <cell r="E514" t="str">
            <v>WLP 1 Manufacturing/ Sản xuất WLP 1</v>
          </cell>
          <cell r="F514">
            <v>0</v>
          </cell>
          <cell r="G514" t="str">
            <v>Lô Thị Bích Hiền</v>
          </cell>
          <cell r="H514" t="str">
            <v>Female</v>
          </cell>
          <cell r="I514">
            <v>36539</v>
          </cell>
          <cell r="J514" t="str">
            <v>Nghệ An</v>
          </cell>
          <cell r="K514" t="str">
            <v>Single</v>
          </cell>
          <cell r="L514" t="str">
            <v>Thái</v>
          </cell>
          <cell r="M514" t="str">
            <v>Bản Ngọn, Yên Hòa, Tương Dương, Nghệ An</v>
          </cell>
          <cell r="N514" t="str">
            <v>0974498160</v>
          </cell>
          <cell r="O514" t="str">
            <v>0946367015</v>
          </cell>
          <cell r="P514" t="str">
            <v>Bố</v>
          </cell>
          <cell r="Q514" t="str">
            <v>040300024861</v>
          </cell>
          <cell r="R514">
            <v>44547</v>
          </cell>
          <cell r="S514" t="str">
            <v>Cục trưởng cục cảnh sát quản lý hành chính về trật tự xã hội</v>
          </cell>
          <cell r="T514">
            <v>0</v>
          </cell>
          <cell r="U514" t="str">
            <v>THPT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 t="str">
            <v>M1-1</v>
          </cell>
          <cell r="AD514">
            <v>44607</v>
          </cell>
        </row>
        <row r="515">
          <cell r="B515" t="str">
            <v>H2202027</v>
          </cell>
          <cell r="C515" t="str">
            <v>Staff/ Nhân viên</v>
          </cell>
          <cell r="D515">
            <v>0</v>
          </cell>
          <cell r="E515" t="str">
            <v>WLP 2 Technology/ Kỹ thuật WLP 2</v>
          </cell>
          <cell r="F515">
            <v>0</v>
          </cell>
          <cell r="G515" t="str">
            <v>Vũ Đình Sang</v>
          </cell>
          <cell r="H515" t="str">
            <v>Male</v>
          </cell>
          <cell r="I515" t="str">
            <v>25/06/1995</v>
          </cell>
          <cell r="J515" t="str">
            <v>Hải Dương</v>
          </cell>
          <cell r="K515" t="str">
            <v>married</v>
          </cell>
          <cell r="L515" t="str">
            <v>Kinh</v>
          </cell>
          <cell r="M515" t="str">
            <v>Đồng Cống, Hoàng Tiến, Chi Linh, Hải Dương</v>
          </cell>
          <cell r="N515" t="str">
            <v>0382794245</v>
          </cell>
          <cell r="O515">
            <v>0</v>
          </cell>
          <cell r="P515">
            <v>0</v>
          </cell>
          <cell r="Q515" t="str">
            <v>142769585</v>
          </cell>
          <cell r="R515" t="str">
            <v>28/12/2012</v>
          </cell>
          <cell r="S515" t="str">
            <v>Hải Dương</v>
          </cell>
          <cell r="T515">
            <v>0</v>
          </cell>
          <cell r="U515" t="str">
            <v>ĐH Công nghiệp Hà Nội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 t="str">
            <v>M4-2</v>
          </cell>
          <cell r="AD515" t="str">
            <v>15/02/2022</v>
          </cell>
        </row>
        <row r="516">
          <cell r="B516" t="str">
            <v>H2202029</v>
          </cell>
          <cell r="C516" t="str">
            <v>Operator/ Công nhân</v>
          </cell>
          <cell r="D516">
            <v>0</v>
          </cell>
          <cell r="E516" t="str">
            <v>WLP 1 Manufacturing/ Sản xuất WLP 1</v>
          </cell>
          <cell r="F516">
            <v>0</v>
          </cell>
          <cell r="G516" t="str">
            <v>Vi Thị Duyên</v>
          </cell>
          <cell r="H516" t="str">
            <v>Female</v>
          </cell>
          <cell r="I516">
            <v>37842</v>
          </cell>
          <cell r="J516" t="str">
            <v>Thanh Hóa</v>
          </cell>
          <cell r="K516" t="str">
            <v>Single</v>
          </cell>
          <cell r="L516" t="str">
            <v>Thái</v>
          </cell>
          <cell r="M516" t="str">
            <v>Tú Ạc, Xuân Chinh, Thường Xuân, Thanh Hóa</v>
          </cell>
          <cell r="N516" t="str">
            <v>0366348371</v>
          </cell>
          <cell r="O516" t="str">
            <v>0369121453</v>
          </cell>
          <cell r="P516" t="str">
            <v>Bố</v>
          </cell>
          <cell r="Q516" t="str">
            <v>038303001819</v>
          </cell>
          <cell r="R516">
            <v>44379</v>
          </cell>
          <cell r="S516" t="str">
            <v>Cục trưởng cục cảnh sát quản lý hành chính về trật tự xã hội</v>
          </cell>
          <cell r="T516">
            <v>0</v>
          </cell>
          <cell r="U516" t="str">
            <v>THPT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 t="str">
            <v>M1-1</v>
          </cell>
          <cell r="AD516">
            <v>44608</v>
          </cell>
        </row>
        <row r="517">
          <cell r="B517" t="str">
            <v>H2202030</v>
          </cell>
          <cell r="C517" t="str">
            <v>Operator/ Công nhân</v>
          </cell>
          <cell r="D517">
            <v>0</v>
          </cell>
          <cell r="E517" t="str">
            <v>WLP 1 Manufacturing/ Sản xuất WLP 1</v>
          </cell>
          <cell r="F517">
            <v>0</v>
          </cell>
          <cell r="G517" t="str">
            <v>Vi Thị Nga</v>
          </cell>
          <cell r="H517" t="str">
            <v>Female</v>
          </cell>
          <cell r="I517">
            <v>36251</v>
          </cell>
          <cell r="J517" t="str">
            <v>Thanh Hóa</v>
          </cell>
          <cell r="K517" t="str">
            <v>Single</v>
          </cell>
          <cell r="L517" t="str">
            <v>Thái</v>
          </cell>
          <cell r="M517" t="str">
            <v>Tú Ạc, Xuân Chinh, Thường Xuân, Thanh Hóa</v>
          </cell>
          <cell r="N517" t="str">
            <v>0372076978</v>
          </cell>
          <cell r="O517" t="str">
            <v>0389759866</v>
          </cell>
          <cell r="P517" t="str">
            <v>Mẹ</v>
          </cell>
          <cell r="Q517" t="str">
            <v>038199020559</v>
          </cell>
          <cell r="R517">
            <v>44453</v>
          </cell>
          <cell r="S517" t="str">
            <v>Cục trưởng cục cảnh sát quản lý hành chính về trật tự xã hội</v>
          </cell>
          <cell r="T517">
            <v>0</v>
          </cell>
          <cell r="U517" t="str">
            <v>THPT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 t="str">
            <v>M1-1</v>
          </cell>
          <cell r="AD517">
            <v>44608</v>
          </cell>
        </row>
        <row r="518">
          <cell r="B518" t="str">
            <v>H2202031</v>
          </cell>
          <cell r="C518" t="str">
            <v>Operator/ Công nhân</v>
          </cell>
          <cell r="D518">
            <v>0</v>
          </cell>
          <cell r="E518" t="str">
            <v>WLP 1 Manufacturing/ Sản xuất WLP 1</v>
          </cell>
          <cell r="F518">
            <v>0</v>
          </cell>
          <cell r="G518" t="str">
            <v>Lèo Thị Song Huê</v>
          </cell>
          <cell r="H518" t="str">
            <v>Female</v>
          </cell>
          <cell r="I518">
            <v>37593</v>
          </cell>
          <cell r="J518" t="str">
            <v>Yên Bái</v>
          </cell>
          <cell r="K518" t="str">
            <v>Single</v>
          </cell>
          <cell r="L518" t="str">
            <v>Tày</v>
          </cell>
          <cell r="M518" t="str">
            <v>Thôn 2, Mường Lai, Lục Yên, Yên Bái</v>
          </cell>
          <cell r="N518" t="str">
            <v>0352190449</v>
          </cell>
          <cell r="O518" t="str">
            <v>038 5015552</v>
          </cell>
          <cell r="P518" t="str">
            <v>Mẹ</v>
          </cell>
          <cell r="Q518" t="str">
            <v>061139948</v>
          </cell>
          <cell r="R518">
            <v>43834</v>
          </cell>
          <cell r="S518" t="str">
            <v>Yên Bái</v>
          </cell>
          <cell r="T518">
            <v>0</v>
          </cell>
          <cell r="U518" t="str">
            <v>THPT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 t="str">
            <v>M1-1</v>
          </cell>
          <cell r="AD518">
            <v>44608</v>
          </cell>
        </row>
        <row r="519">
          <cell r="B519" t="str">
            <v>H2202032</v>
          </cell>
          <cell r="C519" t="str">
            <v>Operator/ Công nhân</v>
          </cell>
          <cell r="D519">
            <v>0</v>
          </cell>
          <cell r="E519" t="str">
            <v>SMT Manufacturing/ Sản xuất SMT</v>
          </cell>
          <cell r="F519">
            <v>0</v>
          </cell>
          <cell r="G519" t="str">
            <v>Hà Thị Hoàn</v>
          </cell>
          <cell r="H519" t="str">
            <v>Female</v>
          </cell>
          <cell r="I519">
            <v>37510</v>
          </cell>
          <cell r="J519" t="str">
            <v>Thanh Hóa</v>
          </cell>
          <cell r="K519" t="str">
            <v>Single</v>
          </cell>
          <cell r="L519" t="str">
            <v>Thái</v>
          </cell>
          <cell r="M519" t="str">
            <v>Thành Nàng, Tân Thành, Thường Xuân, Thanh Hóa</v>
          </cell>
          <cell r="N519" t="str">
            <v>0376546136</v>
          </cell>
          <cell r="O519" t="str">
            <v>0944301766</v>
          </cell>
          <cell r="P519" t="str">
            <v>Bố</v>
          </cell>
          <cell r="Q519" t="str">
            <v>038302012456</v>
          </cell>
          <cell r="R519">
            <v>44333</v>
          </cell>
          <cell r="S519" t="str">
            <v>Cục trưởng cục cảnh sát quản lý hành chính về trật tự xã hội</v>
          </cell>
          <cell r="T519">
            <v>0</v>
          </cell>
          <cell r="U519" t="str">
            <v>THPT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 t="str">
            <v>M1-1</v>
          </cell>
          <cell r="AD519">
            <v>44608</v>
          </cell>
        </row>
        <row r="520">
          <cell r="B520" t="str">
            <v>H2202034</v>
          </cell>
          <cell r="C520" t="str">
            <v>Operator/ Công nhân</v>
          </cell>
          <cell r="D520">
            <v>0</v>
          </cell>
          <cell r="E520" t="str">
            <v>SMT Manufacturing/ Sản xuất SMT</v>
          </cell>
          <cell r="F520">
            <v>0</v>
          </cell>
          <cell r="G520" t="str">
            <v>Lê Thị Hương</v>
          </cell>
          <cell r="H520" t="str">
            <v>Female</v>
          </cell>
          <cell r="I520">
            <v>37493</v>
          </cell>
          <cell r="J520" t="str">
            <v>Thanh Hóa</v>
          </cell>
          <cell r="K520" t="str">
            <v>Single</v>
          </cell>
          <cell r="L520" t="str">
            <v>Kinh</v>
          </cell>
          <cell r="M520" t="str">
            <v>Thôn 9, Thọ Ngọc, Triệu Sơn, Thanh Hóa</v>
          </cell>
          <cell r="N520" t="str">
            <v>0972106133</v>
          </cell>
          <cell r="O520" t="str">
            <v>0373171583</v>
          </cell>
          <cell r="P520" t="str">
            <v>Mẹ</v>
          </cell>
          <cell r="Q520" t="str">
            <v>038302010781</v>
          </cell>
          <cell r="R520">
            <v>43598</v>
          </cell>
          <cell r="S520" t="str">
            <v>Cục trưởng cục cảnh sát quản lý hành chính về trật tự xã hội</v>
          </cell>
          <cell r="T520">
            <v>0</v>
          </cell>
          <cell r="U520" t="str">
            <v>THPT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 t="str">
            <v>M1-1</v>
          </cell>
          <cell r="AD520">
            <v>44608</v>
          </cell>
        </row>
        <row r="521">
          <cell r="B521" t="str">
            <v>H2202035</v>
          </cell>
          <cell r="C521" t="str">
            <v>Operator/ Công nhân</v>
          </cell>
          <cell r="D521">
            <v>0</v>
          </cell>
          <cell r="E521" t="str">
            <v>SMT Technology/ Kỹ thuật SMT</v>
          </cell>
          <cell r="F521">
            <v>0</v>
          </cell>
          <cell r="G521" t="str">
            <v>Bùi Văn Châu</v>
          </cell>
          <cell r="H521" t="str">
            <v>Male</v>
          </cell>
          <cell r="I521">
            <v>35622</v>
          </cell>
          <cell r="J521" t="str">
            <v>Hòa Bình</v>
          </cell>
          <cell r="K521" t="str">
            <v>Single</v>
          </cell>
          <cell r="L521" t="str">
            <v>Mường</v>
          </cell>
          <cell r="M521" t="str">
            <v>Tre Thị, Xuân Thủy, Kim Bôi, Hòa Bình</v>
          </cell>
          <cell r="N521" t="str">
            <v>0967700238</v>
          </cell>
          <cell r="O521" t="str">
            <v>0376588362</v>
          </cell>
          <cell r="P521" t="str">
            <v>Bố</v>
          </cell>
          <cell r="Q521" t="str">
            <v>017097005092</v>
          </cell>
          <cell r="R521">
            <v>44547</v>
          </cell>
          <cell r="S521" t="str">
            <v>Cục trưởng cục cảnh sát quản lý hành chính về trật tự xã hội</v>
          </cell>
          <cell r="T521">
            <v>0</v>
          </cell>
          <cell r="U521" t="str">
            <v>THPT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 t="str">
            <v>M1-1</v>
          </cell>
          <cell r="AD521">
            <v>44608</v>
          </cell>
        </row>
        <row r="522">
          <cell r="B522" t="str">
            <v>H2202036</v>
          </cell>
          <cell r="C522" t="str">
            <v>Operator/ Công nhân</v>
          </cell>
          <cell r="D522">
            <v>0</v>
          </cell>
          <cell r="E522" t="str">
            <v>Human Resource/ HCNS (Utility)</v>
          </cell>
          <cell r="F522">
            <v>0</v>
          </cell>
          <cell r="G522" t="str">
            <v>Nguyễn Duy Xuân</v>
          </cell>
          <cell r="H522" t="str">
            <v>Male</v>
          </cell>
          <cell r="I522">
            <v>31548</v>
          </cell>
          <cell r="J522" t="str">
            <v>Hà Nội</v>
          </cell>
          <cell r="K522" t="str">
            <v>Married</v>
          </cell>
          <cell r="L522" t="str">
            <v>Kinh</v>
          </cell>
          <cell r="M522" t="str">
            <v>Tăng Long, Việt Long, Sóc Sơn, Hà Nội</v>
          </cell>
          <cell r="N522" t="str">
            <v>0392952383</v>
          </cell>
          <cell r="O522" t="str">
            <v>0364131993</v>
          </cell>
          <cell r="P522" t="str">
            <v>Vợ</v>
          </cell>
          <cell r="Q522" t="str">
            <v>001086020594</v>
          </cell>
          <cell r="R522">
            <v>44402</v>
          </cell>
          <cell r="S522" t="str">
            <v>Cục trưởng cục cảnh sát quản lý hành chính về trật tự xã hội</v>
          </cell>
          <cell r="T522">
            <v>0</v>
          </cell>
          <cell r="U522" t="str">
            <v>THPT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 t="str">
            <v>M1-1</v>
          </cell>
          <cell r="AD522">
            <v>44609</v>
          </cell>
        </row>
        <row r="523">
          <cell r="B523" t="str">
            <v>H2202037</v>
          </cell>
          <cell r="C523" t="str">
            <v>Operator/ Công nhân</v>
          </cell>
          <cell r="D523">
            <v>0</v>
          </cell>
          <cell r="E523" t="str">
            <v>Quality Control/ QL Chất lượng (FQC)</v>
          </cell>
          <cell r="F523">
            <v>0</v>
          </cell>
          <cell r="G523" t="str">
            <v>Lương Thị Nga</v>
          </cell>
          <cell r="H523" t="str">
            <v>Female</v>
          </cell>
          <cell r="I523">
            <v>36932</v>
          </cell>
          <cell r="J523" t="str">
            <v>Nghệ An</v>
          </cell>
          <cell r="K523" t="str">
            <v>Single</v>
          </cell>
          <cell r="L523" t="str">
            <v>Thái</v>
          </cell>
          <cell r="M523" t="str">
            <v>Minh Châu, Tri Lễ, Quế Phong, Nghệ An</v>
          </cell>
          <cell r="N523" t="str">
            <v>0819013146</v>
          </cell>
          <cell r="O523" t="str">
            <v>0397092272</v>
          </cell>
          <cell r="P523" t="str">
            <v>Bố</v>
          </cell>
          <cell r="Q523" t="str">
            <v>040301011018</v>
          </cell>
          <cell r="R523">
            <v>44460</v>
          </cell>
          <cell r="S523" t="str">
            <v>Cục trưởng cục cảnh sát quản lý hành chính về trật tự xã hội</v>
          </cell>
          <cell r="T523">
            <v>0</v>
          </cell>
          <cell r="U523" t="str">
            <v>THPT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 t="str">
            <v>M1-1</v>
          </cell>
          <cell r="AD523">
            <v>44609</v>
          </cell>
        </row>
        <row r="524">
          <cell r="B524" t="str">
            <v>H2202038</v>
          </cell>
          <cell r="C524" t="str">
            <v>Operator/ Công nhân</v>
          </cell>
          <cell r="D524">
            <v>0</v>
          </cell>
          <cell r="E524" t="str">
            <v>Quality Control/ QL Chất lượng (PQC)</v>
          </cell>
          <cell r="F524">
            <v>0</v>
          </cell>
          <cell r="G524" t="str">
            <v>Hà Văn Thuấn</v>
          </cell>
          <cell r="H524" t="str">
            <v>Male</v>
          </cell>
          <cell r="I524">
            <v>36127</v>
          </cell>
          <cell r="J524" t="str">
            <v>Thanh Hóa</v>
          </cell>
          <cell r="K524" t="str">
            <v>Single</v>
          </cell>
          <cell r="L524" t="str">
            <v>Thái</v>
          </cell>
          <cell r="M524" t="str">
            <v>Bọ Hạ, Kỳ Tân, Bá Thước, Thanh Hóa</v>
          </cell>
          <cell r="N524" t="str">
            <v>0388866444</v>
          </cell>
          <cell r="O524" t="str">
            <v>0961538180</v>
          </cell>
          <cell r="P524" t="str">
            <v>Mẹ</v>
          </cell>
          <cell r="Q524">
            <v>175071225</v>
          </cell>
          <cell r="R524">
            <v>42416</v>
          </cell>
          <cell r="S524" t="str">
            <v>Thanh Hóa</v>
          </cell>
          <cell r="T524">
            <v>0</v>
          </cell>
          <cell r="U524" t="str">
            <v>THPT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 t="str">
            <v>M1-1</v>
          </cell>
          <cell r="AD524">
            <v>44609</v>
          </cell>
        </row>
        <row r="525">
          <cell r="B525" t="str">
            <v>H2202039</v>
          </cell>
          <cell r="C525" t="str">
            <v>Operator/ Công nhân</v>
          </cell>
          <cell r="D525">
            <v>0</v>
          </cell>
          <cell r="E525" t="str">
            <v>SMT Manufacturing/ Sản xuất SMT</v>
          </cell>
          <cell r="F525">
            <v>0</v>
          </cell>
          <cell r="G525" t="str">
            <v>Bùi Kiều Nga</v>
          </cell>
          <cell r="H525" t="str">
            <v>Female</v>
          </cell>
          <cell r="I525">
            <v>37725</v>
          </cell>
          <cell r="J525" t="str">
            <v>Hòa Bình</v>
          </cell>
          <cell r="K525" t="str">
            <v>Single</v>
          </cell>
          <cell r="L525" t="str">
            <v>Mường</v>
          </cell>
          <cell r="M525" t="str">
            <v>Tre Thị, Xuân Thủy, Kim Bôi, Hòa Bình</v>
          </cell>
          <cell r="N525" t="str">
            <v>0374626834</v>
          </cell>
          <cell r="O525" t="str">
            <v>0352130594</v>
          </cell>
          <cell r="P525" t="str">
            <v>Bố</v>
          </cell>
          <cell r="Q525" t="str">
            <v>017303007148</v>
          </cell>
          <cell r="R525">
            <v>44347</v>
          </cell>
          <cell r="S525" t="str">
            <v>Cục trưởng cục cảnh sát quản lý hành chính về trật tự xã hội</v>
          </cell>
          <cell r="T525">
            <v>0</v>
          </cell>
          <cell r="U525" t="str">
            <v>THPT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 t="str">
            <v>M1-1</v>
          </cell>
          <cell r="AD525">
            <v>44609</v>
          </cell>
        </row>
        <row r="526">
          <cell r="B526" t="str">
            <v>H2202040</v>
          </cell>
          <cell r="C526" t="str">
            <v>Operator/ Công nhân</v>
          </cell>
          <cell r="D526">
            <v>0</v>
          </cell>
          <cell r="E526" t="str">
            <v>SMT Manufacturing/ Sản xuất SMT</v>
          </cell>
          <cell r="F526">
            <v>0</v>
          </cell>
          <cell r="G526" t="str">
            <v>Phạm Quỳnh Nhi</v>
          </cell>
          <cell r="H526" t="str">
            <v>Female</v>
          </cell>
          <cell r="I526">
            <v>37814</v>
          </cell>
          <cell r="J526" t="str">
            <v>Thanh Hóa</v>
          </cell>
          <cell r="K526" t="str">
            <v>Single</v>
          </cell>
          <cell r="L526" t="str">
            <v>Thái</v>
          </cell>
          <cell r="M526" t="str">
            <v>Làng Quên, Phúc Thịnh, Ngọc Lặc, Thanh Hóa</v>
          </cell>
          <cell r="N526" t="str">
            <v>0968143285</v>
          </cell>
          <cell r="O526" t="str">
            <v>0915448427</v>
          </cell>
          <cell r="P526" t="str">
            <v>Bố</v>
          </cell>
          <cell r="Q526" t="str">
            <v>038303004318</v>
          </cell>
          <cell r="R526">
            <v>44461</v>
          </cell>
          <cell r="S526" t="str">
            <v>Cục trưởng cục cảnh sát quản lý hành chính về trật tự xã hội</v>
          </cell>
          <cell r="T526">
            <v>0</v>
          </cell>
          <cell r="U526" t="str">
            <v>THPT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 t="str">
            <v>M1-1</v>
          </cell>
          <cell r="AD526">
            <v>44609</v>
          </cell>
        </row>
        <row r="527">
          <cell r="B527" t="str">
            <v>H2202042</v>
          </cell>
          <cell r="C527" t="str">
            <v>Operator/ Công nhân</v>
          </cell>
          <cell r="D527">
            <v>0</v>
          </cell>
          <cell r="E527" t="str">
            <v>LFEM Manufacturing/ Sản xuất LFEM</v>
          </cell>
          <cell r="F527">
            <v>0</v>
          </cell>
          <cell r="G527" t="str">
            <v>Hà Thị Nhiên</v>
          </cell>
          <cell r="H527" t="str">
            <v>Female</v>
          </cell>
          <cell r="I527">
            <v>36581</v>
          </cell>
          <cell r="J527" t="str">
            <v>Thanh Hóa</v>
          </cell>
          <cell r="K527" t="str">
            <v>Single</v>
          </cell>
          <cell r="L527" t="str">
            <v>Mường</v>
          </cell>
          <cell r="M527" t="str">
            <v>Muỗng Do, Điền Trung, Bá Thước, Thanh Hóa</v>
          </cell>
          <cell r="N527" t="str">
            <v>0327890913</v>
          </cell>
          <cell r="O527" t="str">
            <v>0984491670</v>
          </cell>
          <cell r="P527" t="str">
            <v>Mẹ</v>
          </cell>
          <cell r="Q527" t="str">
            <v>038300017004</v>
          </cell>
          <cell r="R527">
            <v>43158</v>
          </cell>
          <cell r="S527" t="str">
            <v>Cục trưởng Cục Cảnh sát ĐKQL cư trú và DLQG về dân cư</v>
          </cell>
          <cell r="T527">
            <v>0</v>
          </cell>
          <cell r="U527" t="str">
            <v>THPT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 t="str">
            <v>M1-1</v>
          </cell>
          <cell r="AD527">
            <v>44609</v>
          </cell>
        </row>
        <row r="528">
          <cell r="B528" t="str">
            <v>H2202044</v>
          </cell>
          <cell r="C528" t="str">
            <v>Operator/ Công nhân</v>
          </cell>
          <cell r="D528">
            <v>0</v>
          </cell>
          <cell r="E528" t="str">
            <v>LFEM Manufacturing/ Sản xuất LFEM</v>
          </cell>
          <cell r="F528">
            <v>0</v>
          </cell>
          <cell r="G528" t="str">
            <v>Quan Thị Thêm</v>
          </cell>
          <cell r="H528" t="str">
            <v>Female</v>
          </cell>
          <cell r="I528">
            <v>37868</v>
          </cell>
          <cell r="J528" t="str">
            <v>Tuyên Quang</v>
          </cell>
          <cell r="K528" t="str">
            <v>Single</v>
          </cell>
          <cell r="L528" t="str">
            <v>Tày</v>
          </cell>
          <cell r="M528" t="str">
            <v>Bản Thàng, Phúc Yên, Lâm Bình, Tuyên Quang</v>
          </cell>
          <cell r="N528" t="str">
            <v>0344448173</v>
          </cell>
          <cell r="O528" t="str">
            <v>0397562704</v>
          </cell>
          <cell r="P528" t="str">
            <v>Bố</v>
          </cell>
          <cell r="Q528" t="str">
            <v>008303003178</v>
          </cell>
          <cell r="R528">
            <v>44298</v>
          </cell>
          <cell r="S528" t="str">
            <v>Cục trưởng cục cảnh sát quản lý hành chính về trật tự xã hội</v>
          </cell>
          <cell r="T528">
            <v>0</v>
          </cell>
          <cell r="U528" t="str">
            <v>THPT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 t="str">
            <v>M1-1</v>
          </cell>
          <cell r="AD528">
            <v>44609</v>
          </cell>
        </row>
        <row r="529">
          <cell r="B529" t="str">
            <v>H2202045</v>
          </cell>
          <cell r="C529" t="str">
            <v>Operator/ Công nhân</v>
          </cell>
          <cell r="D529">
            <v>0</v>
          </cell>
          <cell r="E529" t="str">
            <v>LFEM Manufacturing/ Sản xuất LFEM</v>
          </cell>
          <cell r="F529">
            <v>0</v>
          </cell>
          <cell r="G529" t="str">
            <v>Vi Thị Thanh</v>
          </cell>
          <cell r="H529" t="str">
            <v>Female</v>
          </cell>
          <cell r="I529">
            <v>37289</v>
          </cell>
          <cell r="J529" t="str">
            <v>Thanh Hóa</v>
          </cell>
          <cell r="K529" t="str">
            <v>Single</v>
          </cell>
          <cell r="L529" t="str">
            <v>Thái</v>
          </cell>
          <cell r="M529" t="str">
            <v>Hai Huân, Thanh Phong, Như Xuân, Thanh Hóa</v>
          </cell>
          <cell r="N529" t="str">
            <v>0339903761</v>
          </cell>
          <cell r="O529" t="str">
            <v>0379919539</v>
          </cell>
          <cell r="P529" t="str">
            <v>Bố</v>
          </cell>
          <cell r="Q529" t="str">
            <v>038302014895</v>
          </cell>
          <cell r="R529">
            <v>44331</v>
          </cell>
          <cell r="S529" t="str">
            <v>Cục trưởng cục cảnh sát quản lý hành chính về trật tự xã hội</v>
          </cell>
          <cell r="T529">
            <v>0</v>
          </cell>
          <cell r="U529" t="str">
            <v>THPT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 t="str">
            <v>M1-1</v>
          </cell>
          <cell r="AD529">
            <v>44609</v>
          </cell>
        </row>
        <row r="530">
          <cell r="B530" t="str">
            <v>H2202046</v>
          </cell>
          <cell r="C530" t="str">
            <v>Operator/ Công nhân</v>
          </cell>
          <cell r="D530">
            <v>0</v>
          </cell>
          <cell r="E530" t="str">
            <v>LFEM Manufacturing/ Sản xuất LFEM</v>
          </cell>
          <cell r="F530">
            <v>0</v>
          </cell>
          <cell r="G530" t="str">
            <v>Lang Thị Huệ</v>
          </cell>
          <cell r="H530" t="str">
            <v>Female</v>
          </cell>
          <cell r="I530">
            <v>36875</v>
          </cell>
          <cell r="J530" t="str">
            <v>Thanh Hóa</v>
          </cell>
          <cell r="K530" t="str">
            <v>Married</v>
          </cell>
          <cell r="L530" t="str">
            <v>Thái</v>
          </cell>
          <cell r="M530" t="str">
            <v>Hai Huân, Thanh Phong, Như Xuân, Thanh Hóa</v>
          </cell>
          <cell r="N530" t="str">
            <v>0856449360</v>
          </cell>
          <cell r="O530" t="str">
            <v>0825136695</v>
          </cell>
          <cell r="P530" t="str">
            <v>Bố</v>
          </cell>
          <cell r="Q530" t="str">
            <v>038300017710</v>
          </cell>
          <cell r="R530">
            <v>44324</v>
          </cell>
          <cell r="S530" t="str">
            <v>Cục trưởng cục cảnh sát quản lý hành chính về trật tự xã hội</v>
          </cell>
          <cell r="T530">
            <v>0</v>
          </cell>
          <cell r="U530" t="str">
            <v>THPT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 t="str">
            <v>M1-1</v>
          </cell>
          <cell r="AD530">
            <v>44609</v>
          </cell>
        </row>
        <row r="531">
          <cell r="B531" t="str">
            <v>H2202047</v>
          </cell>
          <cell r="C531" t="str">
            <v>Operator/ Công nhân</v>
          </cell>
          <cell r="D531">
            <v>0</v>
          </cell>
          <cell r="E531" t="str">
            <v>LFEM Manufacturing/ Sản xuất LFEM</v>
          </cell>
          <cell r="F531">
            <v>0</v>
          </cell>
          <cell r="G531" t="str">
            <v>Lê Thị Phượng</v>
          </cell>
          <cell r="H531" t="str">
            <v>Female</v>
          </cell>
          <cell r="I531">
            <v>37721</v>
          </cell>
          <cell r="J531" t="str">
            <v>Thanh Hóa</v>
          </cell>
          <cell r="K531" t="str">
            <v>Single</v>
          </cell>
          <cell r="L531" t="str">
            <v>Thái</v>
          </cell>
          <cell r="M531" t="str">
            <v>Hai Huân, Thanh Phong, Như Xuân, Thanh Hóa</v>
          </cell>
          <cell r="N531" t="str">
            <v>0376513403</v>
          </cell>
          <cell r="O531" t="str">
            <v>0338828955</v>
          </cell>
          <cell r="P531" t="str">
            <v>Bố</v>
          </cell>
          <cell r="Q531" t="str">
            <v>038303009620</v>
          </cell>
          <cell r="R531">
            <v>44326</v>
          </cell>
          <cell r="S531" t="str">
            <v>Cục trưởng cục cảnh sát quản lý hành chính về trật tự xã hội</v>
          </cell>
          <cell r="T531">
            <v>0</v>
          </cell>
          <cell r="U531" t="str">
            <v>THPT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 t="str">
            <v>M1-1</v>
          </cell>
          <cell r="AD531">
            <v>44609</v>
          </cell>
        </row>
        <row r="532">
          <cell r="B532" t="str">
            <v>H2202048</v>
          </cell>
          <cell r="C532" t="str">
            <v>Operator/ Công nhân</v>
          </cell>
          <cell r="D532">
            <v>0</v>
          </cell>
          <cell r="E532" t="str">
            <v>LFEM Manufacturing/ Sản xuất LFEM</v>
          </cell>
          <cell r="F532">
            <v>0</v>
          </cell>
          <cell r="G532" t="str">
            <v>Vi Trọng Toán</v>
          </cell>
          <cell r="H532" t="str">
            <v>Male</v>
          </cell>
          <cell r="I532">
            <v>37852</v>
          </cell>
          <cell r="J532" t="str">
            <v>Thanh Hóa</v>
          </cell>
          <cell r="K532" t="str">
            <v>Single</v>
          </cell>
          <cell r="L532" t="str">
            <v>Thái</v>
          </cell>
          <cell r="M532" t="str">
            <v>Hai Huân, Thanh Phong, Như Xuân, Thanh Hóa</v>
          </cell>
          <cell r="N532" t="str">
            <v>0346025803</v>
          </cell>
          <cell r="O532" t="str">
            <v>0379919539</v>
          </cell>
          <cell r="P532" t="str">
            <v>Bố</v>
          </cell>
          <cell r="Q532" t="str">
            <v>038203009671</v>
          </cell>
          <cell r="R532">
            <v>44326</v>
          </cell>
          <cell r="S532" t="str">
            <v>Cục trưởng cục cảnh sát quản lý hành chính về trật tự xã hội</v>
          </cell>
          <cell r="T532">
            <v>0</v>
          </cell>
          <cell r="U532" t="str">
            <v>THPT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 t="str">
            <v>M1-1</v>
          </cell>
          <cell r="AD532">
            <v>44609</v>
          </cell>
        </row>
        <row r="533">
          <cell r="B533" t="str">
            <v>H2202050</v>
          </cell>
          <cell r="C533" t="str">
            <v>Operator/ Công nhân</v>
          </cell>
          <cell r="D533">
            <v>0</v>
          </cell>
          <cell r="E533" t="str">
            <v>LFEM Manufacturing/ Sản xuất LFEM</v>
          </cell>
          <cell r="F533">
            <v>0</v>
          </cell>
          <cell r="G533" t="str">
            <v>Nguyễn Hải Dương</v>
          </cell>
          <cell r="H533" t="str">
            <v>Female</v>
          </cell>
          <cell r="I533">
            <v>37697</v>
          </cell>
          <cell r="J533" t="str">
            <v>Tuyên Quang</v>
          </cell>
          <cell r="K533" t="str">
            <v>Single</v>
          </cell>
          <cell r="L533" t="str">
            <v>Tày</v>
          </cell>
          <cell r="M533" t="str">
            <v>Nặm Đíp, Lăng Can, Lâm Bình, Tuyên Quang</v>
          </cell>
          <cell r="N533" t="str">
            <v>0868926275</v>
          </cell>
          <cell r="O533" t="str">
            <v>0358103614</v>
          </cell>
          <cell r="P533" t="str">
            <v>Mẹ</v>
          </cell>
          <cell r="Q533" t="str">
            <v>071103134</v>
          </cell>
          <cell r="R533">
            <v>43269</v>
          </cell>
          <cell r="S533" t="str">
            <v>Tuyên Quang</v>
          </cell>
          <cell r="T533">
            <v>0</v>
          </cell>
          <cell r="U533" t="str">
            <v>THPT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 t="str">
            <v>M1-1</v>
          </cell>
          <cell r="AD533">
            <v>44610</v>
          </cell>
        </row>
        <row r="534">
          <cell r="B534" t="str">
            <v>H2202051</v>
          </cell>
          <cell r="C534" t="str">
            <v>Operator/ Công nhân</v>
          </cell>
          <cell r="D534">
            <v>0</v>
          </cell>
          <cell r="E534" t="str">
            <v>SMT Manufacturing/ Sản xuất SMT</v>
          </cell>
          <cell r="F534">
            <v>0</v>
          </cell>
          <cell r="G534" t="str">
            <v>Trương Thị Đình</v>
          </cell>
          <cell r="H534" t="str">
            <v>Female</v>
          </cell>
          <cell r="I534">
            <v>35925</v>
          </cell>
          <cell r="J534" t="str">
            <v>Thanh Hóa</v>
          </cell>
          <cell r="K534" t="str">
            <v>Single</v>
          </cell>
          <cell r="L534" t="str">
            <v>Mường</v>
          </cell>
          <cell r="M534" t="str">
            <v>Làng Âm, Vân Am, Ngọc Lặc, Thanh Hóa</v>
          </cell>
          <cell r="N534" t="str">
            <v>0961766531</v>
          </cell>
          <cell r="O534" t="str">
            <v>0332298721</v>
          </cell>
          <cell r="P534" t="str">
            <v>Mẹ</v>
          </cell>
          <cell r="Q534">
            <v>175050698</v>
          </cell>
          <cell r="R534">
            <v>42226</v>
          </cell>
          <cell r="S534" t="str">
            <v>Thanh Hóa</v>
          </cell>
          <cell r="T534">
            <v>0</v>
          </cell>
          <cell r="U534" t="str">
            <v>THPT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 t="str">
            <v>M1-1</v>
          </cell>
          <cell r="AD534">
            <v>44610</v>
          </cell>
        </row>
        <row r="535">
          <cell r="B535" t="str">
            <v>H2202052</v>
          </cell>
          <cell r="C535" t="str">
            <v>Operator/ Công nhân</v>
          </cell>
          <cell r="D535">
            <v>0</v>
          </cell>
          <cell r="E535" t="str">
            <v>CSP Manufacturing/ Sản xuất CSP</v>
          </cell>
          <cell r="F535" t="str">
            <v>CSP 1</v>
          </cell>
          <cell r="G535" t="str">
            <v>Nguyễn Đăng Đạo</v>
          </cell>
          <cell r="H535" t="str">
            <v>Male</v>
          </cell>
          <cell r="I535">
            <v>37447</v>
          </cell>
          <cell r="J535" t="str">
            <v>Thanh Hóa</v>
          </cell>
          <cell r="K535" t="str">
            <v>Single</v>
          </cell>
          <cell r="L535" t="str">
            <v>Mường</v>
          </cell>
          <cell r="M535" t="str">
            <v>Xuân Long, Thạch Cẩm, Thạch Thành, Thanh Hóa</v>
          </cell>
          <cell r="N535" t="str">
            <v>0386917833</v>
          </cell>
          <cell r="O535" t="str">
            <v>0344086602</v>
          </cell>
          <cell r="P535" t="str">
            <v>Bố</v>
          </cell>
          <cell r="Q535" t="str">
            <v>038202012060</v>
          </cell>
          <cell r="R535">
            <v>43623</v>
          </cell>
          <cell r="S535" t="str">
            <v>Cục trưởng cục cảnh sát quản lý hành chính về trật tự xã hội</v>
          </cell>
          <cell r="T535">
            <v>0</v>
          </cell>
          <cell r="U535" t="str">
            <v>THPT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 t="str">
            <v>M1-1</v>
          </cell>
          <cell r="AD535">
            <v>44610</v>
          </cell>
        </row>
        <row r="536">
          <cell r="B536" t="str">
            <v>H2202053</v>
          </cell>
          <cell r="C536" t="str">
            <v>Operator/ Công nhân</v>
          </cell>
          <cell r="D536">
            <v>0</v>
          </cell>
          <cell r="E536" t="str">
            <v>LFEM Manufacturing/ Sản xuất LFEM</v>
          </cell>
          <cell r="F536">
            <v>0</v>
          </cell>
          <cell r="G536" t="str">
            <v>Lê Thị Diệp</v>
          </cell>
          <cell r="H536" t="str">
            <v>Female</v>
          </cell>
          <cell r="I536">
            <v>37108</v>
          </cell>
          <cell r="J536" t="str">
            <v>Thanh Hóa</v>
          </cell>
          <cell r="K536" t="str">
            <v>Single</v>
          </cell>
          <cell r="L536" t="str">
            <v>Thổ</v>
          </cell>
          <cell r="M536" t="str">
            <v>Cát Lợi, Cát Tân, Như Xuân, Thanh Hóa</v>
          </cell>
          <cell r="N536" t="str">
            <v>0979552630</v>
          </cell>
          <cell r="O536" t="str">
            <v>0365056010</v>
          </cell>
          <cell r="P536" t="str">
            <v>Mẹ</v>
          </cell>
          <cell r="Q536" t="str">
            <v>038301009819</v>
          </cell>
          <cell r="R536">
            <v>44375</v>
          </cell>
          <cell r="S536" t="str">
            <v>Cục trưởng cục cảnh sát quản lý hành chính về trật tự xã hội</v>
          </cell>
          <cell r="T536">
            <v>0</v>
          </cell>
          <cell r="U536" t="str">
            <v>THPT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 t="str">
            <v>M1-1</v>
          </cell>
          <cell r="AD536">
            <v>44611</v>
          </cell>
        </row>
        <row r="537">
          <cell r="B537" t="str">
            <v>H2202054</v>
          </cell>
          <cell r="C537" t="str">
            <v>Operator/ Công nhân</v>
          </cell>
          <cell r="D537">
            <v>0</v>
          </cell>
          <cell r="E537" t="str">
            <v>LFEM Manufacturing/ Sản xuất LFEM</v>
          </cell>
          <cell r="F537">
            <v>0</v>
          </cell>
          <cell r="G537" t="str">
            <v>Lê Văn Đức</v>
          </cell>
          <cell r="H537" t="str">
            <v>Male</v>
          </cell>
          <cell r="I537">
            <v>34964</v>
          </cell>
          <cell r="J537" t="str">
            <v>Thanh Hóa</v>
          </cell>
          <cell r="K537" t="str">
            <v>Single</v>
          </cell>
          <cell r="L537" t="str">
            <v>Thổ</v>
          </cell>
          <cell r="M537" t="str">
            <v>Cát Lợi, Cát Tân, Như Xuân, Thanh Hóa</v>
          </cell>
          <cell r="N537" t="str">
            <v>0971308414</v>
          </cell>
          <cell r="O537" t="str">
            <v>0365056010</v>
          </cell>
          <cell r="P537" t="str">
            <v>Mẹ</v>
          </cell>
          <cell r="Q537" t="str">
            <v>038095026464</v>
          </cell>
          <cell r="R537">
            <v>44427</v>
          </cell>
          <cell r="S537" t="str">
            <v>Cục trưởng cục cảnh sát quản lý hành chính về trật tự xã hội</v>
          </cell>
          <cell r="T537">
            <v>0</v>
          </cell>
          <cell r="U537" t="str">
            <v>THPT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 t="str">
            <v>M1-1</v>
          </cell>
          <cell r="AD537">
            <v>44611</v>
          </cell>
        </row>
        <row r="538">
          <cell r="B538" t="str">
            <v>H2202055</v>
          </cell>
          <cell r="C538" t="str">
            <v>Operator/ Công nhân</v>
          </cell>
          <cell r="D538">
            <v>0</v>
          </cell>
          <cell r="E538" t="str">
            <v>Quality Control/ QL Chất lượng (OQC)</v>
          </cell>
          <cell r="F538" t="str">
            <v>LFEM</v>
          </cell>
          <cell r="G538" t="str">
            <v>Vi Thị Hiền</v>
          </cell>
          <cell r="H538" t="str">
            <v>Female</v>
          </cell>
          <cell r="I538">
            <v>34439</v>
          </cell>
          <cell r="J538" t="str">
            <v>Thanh Hóa</v>
          </cell>
          <cell r="K538" t="str">
            <v>Married</v>
          </cell>
          <cell r="L538" t="str">
            <v>Thái</v>
          </cell>
          <cell r="M538" t="str">
            <v>Na Nghịu, Yên Nhân, Thường Xuân, Thanh Hóa</v>
          </cell>
          <cell r="N538" t="str">
            <v>0975659935</v>
          </cell>
          <cell r="O538" t="str">
            <v>0355104706</v>
          </cell>
          <cell r="P538" t="str">
            <v>Bố</v>
          </cell>
          <cell r="Q538" t="str">
            <v>038194020217</v>
          </cell>
          <cell r="R538">
            <v>44464</v>
          </cell>
          <cell r="S538" t="str">
            <v>Cục trưởng cục cảnh sát quản lý hành chính về trật tự xã hội</v>
          </cell>
          <cell r="T538">
            <v>0</v>
          </cell>
          <cell r="U538" t="str">
            <v>THPT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 t="str">
            <v>M1-1</v>
          </cell>
          <cell r="AD538">
            <v>44611</v>
          </cell>
        </row>
        <row r="539">
          <cell r="B539" t="str">
            <v>H2202057</v>
          </cell>
          <cell r="C539" t="str">
            <v>Operator/ Công nhân</v>
          </cell>
          <cell r="D539">
            <v>0</v>
          </cell>
          <cell r="E539" t="str">
            <v>WLP 1 Manufacturing/ Sản xuất WLP 1</v>
          </cell>
          <cell r="F539">
            <v>0</v>
          </cell>
          <cell r="G539" t="str">
            <v>Lê Thùy Dương</v>
          </cell>
          <cell r="H539" t="str">
            <v>Female</v>
          </cell>
          <cell r="I539">
            <v>36587</v>
          </cell>
          <cell r="J539" t="str">
            <v>Thanh Hóa</v>
          </cell>
          <cell r="K539" t="str">
            <v>Single</v>
          </cell>
          <cell r="L539" t="str">
            <v>Mường</v>
          </cell>
          <cell r="M539" t="str">
            <v>Tân Phong, Tân Phúc, Lang Chánh, Thanh Hóa</v>
          </cell>
          <cell r="N539" t="str">
            <v>0328264159</v>
          </cell>
          <cell r="O539" t="str">
            <v>0377817865</v>
          </cell>
          <cell r="P539" t="str">
            <v>Mẹ</v>
          </cell>
          <cell r="Q539" t="str">
            <v>038300004633</v>
          </cell>
          <cell r="R539">
            <v>42822</v>
          </cell>
          <cell r="S539" t="str">
            <v>Cục trưởng Cục Cảnh sát ĐKQL cư trú và DLQG về dân cư</v>
          </cell>
          <cell r="T539">
            <v>0</v>
          </cell>
          <cell r="U539" t="str">
            <v>THPT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 t="str">
            <v>M1-1</v>
          </cell>
          <cell r="AD539">
            <v>44611</v>
          </cell>
        </row>
        <row r="540">
          <cell r="B540" t="str">
            <v>H2202058</v>
          </cell>
          <cell r="C540" t="str">
            <v>Operator/ Công nhân</v>
          </cell>
          <cell r="D540">
            <v>0</v>
          </cell>
          <cell r="E540" t="str">
            <v>WLP 1 Manufacturing/ Sản xuất WLP 1</v>
          </cell>
          <cell r="F540">
            <v>0</v>
          </cell>
          <cell r="G540" t="str">
            <v>Nguyễn Thị Thơ</v>
          </cell>
          <cell r="H540" t="str">
            <v>Female</v>
          </cell>
          <cell r="I540">
            <v>36795</v>
          </cell>
          <cell r="J540" t="str">
            <v>Nghệ An</v>
          </cell>
          <cell r="K540" t="str">
            <v>Single</v>
          </cell>
          <cell r="L540" t="str">
            <v>Thổ</v>
          </cell>
          <cell r="M540" t="str">
            <v>Nam Sơn, Nghĩa Phúc, Tân Kỳ, Nghệ An</v>
          </cell>
          <cell r="N540" t="str">
            <v>0387251798</v>
          </cell>
          <cell r="O540" t="str">
            <v>0976610631</v>
          </cell>
          <cell r="P540" t="str">
            <v>Bố</v>
          </cell>
          <cell r="Q540">
            <v>187768462</v>
          </cell>
          <cell r="R540">
            <v>43152</v>
          </cell>
          <cell r="S540" t="str">
            <v>Nghệ An</v>
          </cell>
          <cell r="T540">
            <v>0</v>
          </cell>
          <cell r="U540" t="str">
            <v>THPT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 t="str">
            <v>M1-1</v>
          </cell>
          <cell r="AD540">
            <v>44611</v>
          </cell>
        </row>
        <row r="541">
          <cell r="B541" t="str">
            <v>H2202060</v>
          </cell>
          <cell r="C541" t="str">
            <v>Staff/ Nhân viên</v>
          </cell>
          <cell r="D541">
            <v>0</v>
          </cell>
          <cell r="E541" t="str">
            <v>Quality Control/ QL Chất lượng (CS)</v>
          </cell>
          <cell r="F541">
            <v>0</v>
          </cell>
          <cell r="G541" t="str">
            <v>Bùi Như Huấn</v>
          </cell>
          <cell r="H541" t="str">
            <v>Male</v>
          </cell>
          <cell r="I541" t="str">
            <v>13/06/1983</v>
          </cell>
          <cell r="J541" t="str">
            <v>Bắc Ninh</v>
          </cell>
          <cell r="K541" t="str">
            <v>Married</v>
          </cell>
          <cell r="L541" t="str">
            <v>Kinh</v>
          </cell>
          <cell r="M541" t="str">
            <v>Thị Chung, Kinh Bắc, TP Bắc Ninh, Bắc Ninh</v>
          </cell>
          <cell r="N541" t="str">
            <v>0912583868</v>
          </cell>
          <cell r="O541">
            <v>0</v>
          </cell>
          <cell r="P541">
            <v>0</v>
          </cell>
          <cell r="Q541" t="str">
            <v>125860659</v>
          </cell>
          <cell r="R541" t="str">
            <v>29/09/2015</v>
          </cell>
          <cell r="S541" t="str">
            <v>Bắc Ninh</v>
          </cell>
          <cell r="T541">
            <v>0</v>
          </cell>
          <cell r="U541" t="str">
            <v>ĐH Công nghiệp Hà Nội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 t="str">
            <v>M6-6</v>
          </cell>
          <cell r="AD541" t="str">
            <v>21/02/2022</v>
          </cell>
        </row>
        <row r="542">
          <cell r="B542" t="str">
            <v>H2202061</v>
          </cell>
          <cell r="C542" t="str">
            <v>Staff/ Nhân viên</v>
          </cell>
          <cell r="D542">
            <v>0</v>
          </cell>
          <cell r="E542" t="str">
            <v>Quality Control/ QL Chất lượng (FQC)</v>
          </cell>
          <cell r="F542">
            <v>0</v>
          </cell>
          <cell r="G542" t="str">
            <v>Nguyễn Văn Toàn</v>
          </cell>
          <cell r="H542" t="str">
            <v>Male</v>
          </cell>
          <cell r="I542" t="str">
            <v>26/09/1991</v>
          </cell>
          <cell r="J542" t="str">
            <v>Hà Nội</v>
          </cell>
          <cell r="K542" t="str">
            <v>Married</v>
          </cell>
          <cell r="L542" t="str">
            <v>Kinh</v>
          </cell>
          <cell r="M542" t="str">
            <v>Đổng Viên, Phù Đổng, Gia Lâm, Hà Nội</v>
          </cell>
          <cell r="N542" t="str">
            <v>0339931551</v>
          </cell>
          <cell r="O542">
            <v>0</v>
          </cell>
          <cell r="P542">
            <v>0</v>
          </cell>
          <cell r="Q542" t="str">
            <v>001091005263</v>
          </cell>
          <cell r="R542" t="str">
            <v>11/03/2015</v>
          </cell>
          <cell r="S542" t="str">
            <v>Cục trưởng cục cảnh sát quản lý hành chính về trật tự xã hội</v>
          </cell>
          <cell r="T542">
            <v>0</v>
          </cell>
          <cell r="U542" t="str">
            <v>CĐ nghề công nghiệp Hà Nội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 t="str">
            <v>M4-3</v>
          </cell>
          <cell r="AD542" t="str">
            <v>22/02/2022</v>
          </cell>
        </row>
        <row r="543">
          <cell r="B543" t="str">
            <v>H2202062</v>
          </cell>
          <cell r="C543" t="str">
            <v>Operator/ Công nhân</v>
          </cell>
          <cell r="D543">
            <v>0</v>
          </cell>
          <cell r="E543" t="str">
            <v>LFEM Manufacturing/ Sản xuất LFEM</v>
          </cell>
          <cell r="F543">
            <v>0</v>
          </cell>
          <cell r="G543" t="str">
            <v>Chẩu Thị Mai</v>
          </cell>
          <cell r="H543" t="str">
            <v>Female</v>
          </cell>
          <cell r="I543">
            <v>37980</v>
          </cell>
          <cell r="J543" t="str">
            <v>Tuyên Quang</v>
          </cell>
          <cell r="K543" t="str">
            <v>Single</v>
          </cell>
          <cell r="L543" t="str">
            <v>Tày</v>
          </cell>
          <cell r="M543" t="str">
            <v>Bản Tấng, Phúc Yên, Lâm Bình, Tuyên Quang</v>
          </cell>
          <cell r="N543" t="str">
            <v>0836280006</v>
          </cell>
          <cell r="O543" t="str">
            <v>0978443781</v>
          </cell>
          <cell r="P543" t="str">
            <v>Bố</v>
          </cell>
          <cell r="Q543" t="str">
            <v>008303003165</v>
          </cell>
          <cell r="R543">
            <v>44298</v>
          </cell>
          <cell r="S543" t="str">
            <v>Cục trưởng cục cảnh sát quản lý hành chính về trật tự xã hội</v>
          </cell>
          <cell r="T543">
            <v>0</v>
          </cell>
          <cell r="U543" t="str">
            <v>THPT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 t="str">
            <v>M1-1</v>
          </cell>
          <cell r="AD543">
            <v>44615</v>
          </cell>
        </row>
        <row r="544">
          <cell r="B544" t="str">
            <v>H2202063</v>
          </cell>
          <cell r="C544" t="str">
            <v>Operator/ Công nhân</v>
          </cell>
          <cell r="D544">
            <v>0</v>
          </cell>
          <cell r="E544" t="str">
            <v>LFEM Manufacturing/ Sản xuất LFEM</v>
          </cell>
          <cell r="F544">
            <v>0</v>
          </cell>
          <cell r="G544" t="str">
            <v>Chẩu Thị Mận</v>
          </cell>
          <cell r="H544" t="str">
            <v>Female</v>
          </cell>
          <cell r="I544">
            <v>37980</v>
          </cell>
          <cell r="J544" t="str">
            <v>Tuyên Quang</v>
          </cell>
          <cell r="K544" t="str">
            <v>Single</v>
          </cell>
          <cell r="L544" t="str">
            <v>Tày</v>
          </cell>
          <cell r="M544" t="str">
            <v>Bản Tấng, Phúc Yên, Lâm Bình, Tuyên Quang</v>
          </cell>
          <cell r="N544" t="str">
            <v>0359199383</v>
          </cell>
          <cell r="O544" t="str">
            <v>0978443781</v>
          </cell>
          <cell r="P544" t="str">
            <v>Bố</v>
          </cell>
          <cell r="Q544" t="str">
            <v>008303003139</v>
          </cell>
          <cell r="R544">
            <v>44298</v>
          </cell>
          <cell r="S544" t="str">
            <v>Cục trưởng cục cảnh sát quản lý hành chính về trật tự xã hội</v>
          </cell>
          <cell r="T544">
            <v>0</v>
          </cell>
          <cell r="U544" t="str">
            <v>THPT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 t="str">
            <v>M1-1</v>
          </cell>
          <cell r="AD544">
            <v>44615</v>
          </cell>
        </row>
        <row r="545">
          <cell r="B545" t="str">
            <v>H2202066</v>
          </cell>
          <cell r="C545" t="str">
            <v>Operator/ Công nhân</v>
          </cell>
          <cell r="D545">
            <v>0</v>
          </cell>
          <cell r="E545" t="str">
            <v>WLP 2 Manufacturing/ Sản xuất WLP 2</v>
          </cell>
          <cell r="F545">
            <v>0</v>
          </cell>
          <cell r="G545" t="str">
            <v>Bùi Thị Yến</v>
          </cell>
          <cell r="H545" t="str">
            <v>Female</v>
          </cell>
          <cell r="I545">
            <v>36159</v>
          </cell>
          <cell r="J545" t="str">
            <v>Hòa Bình</v>
          </cell>
          <cell r="K545" t="str">
            <v>Married</v>
          </cell>
          <cell r="L545" t="str">
            <v>Mường</v>
          </cell>
          <cell r="M545" t="str">
            <v>Mường Vôi, Vụ Bản, Lạc Sơn, Hòa Bình</v>
          </cell>
          <cell r="N545" t="str">
            <v>0336870324</v>
          </cell>
          <cell r="O545" t="str">
            <v>0394806493</v>
          </cell>
          <cell r="P545" t="str">
            <v>Chồng</v>
          </cell>
          <cell r="Q545" t="str">
            <v>017198003804</v>
          </cell>
          <cell r="R545">
            <v>44419</v>
          </cell>
          <cell r="S545" t="str">
            <v>Cục trưởng cục cảnh sát quản lý hành chính về trật tự xã hội</v>
          </cell>
          <cell r="T545">
            <v>0</v>
          </cell>
          <cell r="U545" t="str">
            <v>THPT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 t="str">
            <v>M1-1</v>
          </cell>
          <cell r="AD545">
            <v>44615</v>
          </cell>
        </row>
        <row r="546">
          <cell r="B546" t="str">
            <v>H2202067</v>
          </cell>
          <cell r="C546" t="str">
            <v>Operator/ Công nhân</v>
          </cell>
          <cell r="D546">
            <v>0</v>
          </cell>
          <cell r="E546" t="str">
            <v>CSP Manufacturing/ Sản xuất CSP</v>
          </cell>
          <cell r="F546" t="str">
            <v>CSP 2</v>
          </cell>
          <cell r="G546" t="str">
            <v>Phạm Thị Ý</v>
          </cell>
          <cell r="H546" t="str">
            <v>Female</v>
          </cell>
          <cell r="I546">
            <v>37531</v>
          </cell>
          <cell r="J546" t="str">
            <v>Thanh Hóa</v>
          </cell>
          <cell r="K546" t="str">
            <v>Single</v>
          </cell>
          <cell r="L546" t="str">
            <v>Mường</v>
          </cell>
          <cell r="M546" t="str">
            <v>Hồ Quang, Điền Quang, Bá Thước, Thanh Hóa</v>
          </cell>
          <cell r="N546" t="str">
            <v>0969858270</v>
          </cell>
          <cell r="O546" t="str">
            <v>0329419709</v>
          </cell>
          <cell r="P546" t="str">
            <v>Mẹ</v>
          </cell>
          <cell r="Q546" t="str">
            <v>038302020504</v>
          </cell>
          <cell r="R546">
            <v>43873</v>
          </cell>
          <cell r="S546" t="str">
            <v>Cục trưởng cục cảnh sát quản lý hành chính về trật tự xã hội</v>
          </cell>
          <cell r="T546">
            <v>0</v>
          </cell>
          <cell r="U546" t="str">
            <v>THPT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 t="str">
            <v>M1-1</v>
          </cell>
          <cell r="AD546">
            <v>44616</v>
          </cell>
        </row>
        <row r="547">
          <cell r="B547" t="str">
            <v>H2202068</v>
          </cell>
          <cell r="C547" t="str">
            <v>Operator/ Công nhân</v>
          </cell>
          <cell r="D547">
            <v>0</v>
          </cell>
          <cell r="E547" t="str">
            <v>CSP Manufacturing/ Sản xuất CSP</v>
          </cell>
          <cell r="F547" t="str">
            <v>CSP 2</v>
          </cell>
          <cell r="G547" t="str">
            <v>Trần Thị Trang</v>
          </cell>
          <cell r="H547" t="str">
            <v>Female</v>
          </cell>
          <cell r="I547">
            <v>36374</v>
          </cell>
          <cell r="J547" t="str">
            <v>Hà Tĩnh</v>
          </cell>
          <cell r="K547" t="str">
            <v>Single</v>
          </cell>
          <cell r="L547" t="str">
            <v>Kinh</v>
          </cell>
          <cell r="M547" t="str">
            <v>Đồng Thanh, Thượng Lộc, Can Lộc, Hà Tĩnh</v>
          </cell>
          <cell r="N547" t="str">
            <v>0357046093</v>
          </cell>
          <cell r="O547" t="str">
            <v>0964579529</v>
          </cell>
          <cell r="P547" t="str">
            <v>Mẹ</v>
          </cell>
          <cell r="Q547" t="str">
            <v>042199009356</v>
          </cell>
          <cell r="R547">
            <v>44326</v>
          </cell>
          <cell r="S547" t="str">
            <v>Cục trưởng cục cảnh sát quản lý hành chính về trật tự xã hội</v>
          </cell>
          <cell r="T547">
            <v>0</v>
          </cell>
          <cell r="U547" t="str">
            <v>THPT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 t="str">
            <v>M1-1</v>
          </cell>
          <cell r="AD547">
            <v>44616</v>
          </cell>
        </row>
        <row r="548">
          <cell r="B548" t="str">
            <v>H2202069</v>
          </cell>
          <cell r="C548" t="str">
            <v>Operator/ Công nhân</v>
          </cell>
          <cell r="D548">
            <v>0</v>
          </cell>
          <cell r="E548" t="str">
            <v>WLP 2 Manufacturing/ Sản xuất WLP 2</v>
          </cell>
          <cell r="F548">
            <v>0</v>
          </cell>
          <cell r="G548" t="str">
            <v>Nguyễn Thị Hoài</v>
          </cell>
          <cell r="H548" t="str">
            <v>Female</v>
          </cell>
          <cell r="I548">
            <v>35695</v>
          </cell>
          <cell r="J548" t="str">
            <v>Nghệ An</v>
          </cell>
          <cell r="K548" t="str">
            <v>Single</v>
          </cell>
          <cell r="L548" t="str">
            <v>Kinh</v>
          </cell>
          <cell r="M548" t="str">
            <v>Đồng Hòa, Thanh Hòa, Thanh Chương, Nghệ An</v>
          </cell>
          <cell r="N548" t="str">
            <v>0977756492</v>
          </cell>
          <cell r="O548" t="str">
            <v>0984287447</v>
          </cell>
          <cell r="P548" t="str">
            <v>Mẹ</v>
          </cell>
          <cell r="Q548">
            <v>187638837</v>
          </cell>
          <cell r="R548">
            <v>41967</v>
          </cell>
          <cell r="S548" t="str">
            <v>Nghệ An</v>
          </cell>
          <cell r="T548">
            <v>0</v>
          </cell>
          <cell r="U548" t="str">
            <v>THPT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 t="str">
            <v>M1-1</v>
          </cell>
          <cell r="AD548">
            <v>44616</v>
          </cell>
        </row>
        <row r="549">
          <cell r="B549" t="str">
            <v>H2202070</v>
          </cell>
          <cell r="C549" t="str">
            <v>Operator/ Công nhân</v>
          </cell>
          <cell r="D549">
            <v>0</v>
          </cell>
          <cell r="E549" t="str">
            <v>Quality Control/ QL Chất lượng (FQC)</v>
          </cell>
          <cell r="F549" t="str">
            <v>CSP</v>
          </cell>
          <cell r="G549" t="str">
            <v>Phạm Thị Thoa</v>
          </cell>
          <cell r="H549" t="str">
            <v>Female</v>
          </cell>
          <cell r="I549">
            <v>34926</v>
          </cell>
          <cell r="J549" t="str">
            <v>Thanh Hóa</v>
          </cell>
          <cell r="K549" t="str">
            <v>Single</v>
          </cell>
          <cell r="L549" t="str">
            <v>Mường</v>
          </cell>
          <cell r="M549" t="str">
            <v>Minh Lải, Phùng Minh, Ngọc Lặc, Thanh Hóa</v>
          </cell>
          <cell r="N549" t="str">
            <v>0327515300</v>
          </cell>
          <cell r="O549" t="str">
            <v>0378736824</v>
          </cell>
          <cell r="P549" t="str">
            <v>Mẹ</v>
          </cell>
          <cell r="Q549" t="str">
            <v>038195022425</v>
          </cell>
          <cell r="R549">
            <v>44428</v>
          </cell>
          <cell r="S549" t="str">
            <v>Cục trưởng cục cảnh sát quản lý hành chính về trật tự xã hội</v>
          </cell>
          <cell r="T549">
            <v>0</v>
          </cell>
          <cell r="U549" t="str">
            <v>THPT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 t="str">
            <v>M1-1</v>
          </cell>
          <cell r="AD549">
            <v>44616</v>
          </cell>
        </row>
        <row r="550">
          <cell r="B550" t="str">
            <v>H2202071</v>
          </cell>
          <cell r="C550" t="str">
            <v>Operator/ Công nhân</v>
          </cell>
          <cell r="D550">
            <v>0</v>
          </cell>
          <cell r="E550" t="str">
            <v>LFEM Manufacturing/ Sản xuất LFEM</v>
          </cell>
          <cell r="F550">
            <v>0</v>
          </cell>
          <cell r="G550" t="str">
            <v>Vũ Thị Oanh</v>
          </cell>
          <cell r="H550" t="str">
            <v>Female</v>
          </cell>
          <cell r="I550">
            <v>37859</v>
          </cell>
          <cell r="J550" t="str">
            <v>Thanh Hóa</v>
          </cell>
          <cell r="K550" t="str">
            <v>Single</v>
          </cell>
          <cell r="L550" t="str">
            <v>Kinh</v>
          </cell>
          <cell r="M550" t="str">
            <v>Quế Phú, Yên Cát, Như Xuân, Thanh Hóa</v>
          </cell>
          <cell r="N550" t="str">
            <v>0904709893</v>
          </cell>
          <cell r="O550" t="str">
            <v>0346446532</v>
          </cell>
          <cell r="P550" t="str">
            <v>Anh</v>
          </cell>
          <cell r="Q550" t="str">
            <v>038303005927</v>
          </cell>
          <cell r="R550">
            <v>44321</v>
          </cell>
          <cell r="S550" t="str">
            <v>Cục trưởng cục cảnh sát quản lý hành chính về trật tự xã hội</v>
          </cell>
          <cell r="T550">
            <v>0</v>
          </cell>
          <cell r="U550" t="str">
            <v>THPT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 t="str">
            <v>M1-1</v>
          </cell>
          <cell r="AD550">
            <v>44616</v>
          </cell>
        </row>
        <row r="551">
          <cell r="B551" t="str">
            <v>H2202074</v>
          </cell>
          <cell r="C551" t="str">
            <v>Operator/ Công nhân</v>
          </cell>
          <cell r="D551">
            <v>0</v>
          </cell>
          <cell r="E551" t="str">
            <v>SMT Technology/ Kỹ thuật SMT</v>
          </cell>
          <cell r="F551">
            <v>0</v>
          </cell>
          <cell r="G551" t="str">
            <v>Bùi Thị Duyên</v>
          </cell>
          <cell r="H551" t="str">
            <v>Female</v>
          </cell>
          <cell r="I551">
            <v>35502</v>
          </cell>
          <cell r="J551" t="str">
            <v>Hòa Bình</v>
          </cell>
          <cell r="K551" t="str">
            <v>Single</v>
          </cell>
          <cell r="L551" t="str">
            <v>Mường</v>
          </cell>
          <cell r="M551" t="str">
            <v>Xóm Sung, Địch Giáo, Tân Lạc, Hòa Bình</v>
          </cell>
          <cell r="N551" t="str">
            <v>0388512947</v>
          </cell>
          <cell r="O551" t="str">
            <v>0398157415</v>
          </cell>
          <cell r="P551" t="str">
            <v>Mẹ</v>
          </cell>
          <cell r="Q551">
            <v>113712993</v>
          </cell>
          <cell r="R551">
            <v>42115</v>
          </cell>
          <cell r="S551" t="str">
            <v>Hòa Bình</v>
          </cell>
          <cell r="T551">
            <v>0</v>
          </cell>
          <cell r="U551" t="str">
            <v>THPT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 t="str">
            <v>M1-1</v>
          </cell>
          <cell r="AD551">
            <v>44617</v>
          </cell>
        </row>
        <row r="552">
          <cell r="B552" t="str">
            <v>H2202075</v>
          </cell>
          <cell r="C552" t="str">
            <v>Operator/ Công nhân</v>
          </cell>
          <cell r="D552">
            <v>0</v>
          </cell>
          <cell r="E552" t="str">
            <v>SMT Technology/ Kỹ thuật SMT</v>
          </cell>
          <cell r="F552">
            <v>0</v>
          </cell>
          <cell r="G552" t="str">
            <v>Hà Thị Ngọc</v>
          </cell>
          <cell r="H552" t="str">
            <v>Female</v>
          </cell>
          <cell r="I552">
            <v>35463</v>
          </cell>
          <cell r="J552" t="str">
            <v>Yên Bái</v>
          </cell>
          <cell r="K552" t="str">
            <v>Married</v>
          </cell>
          <cell r="L552" t="str">
            <v>Mường</v>
          </cell>
          <cell r="M552" t="str">
            <v>Bản Vãn, Sơn A, Nghĩa Lộ, Yên Bái</v>
          </cell>
          <cell r="N552" t="str">
            <v>0356444595</v>
          </cell>
          <cell r="O552" t="str">
            <v>0368655016</v>
          </cell>
          <cell r="P552" t="str">
            <v>Mẹ</v>
          </cell>
          <cell r="Q552" t="str">
            <v>061072392</v>
          </cell>
          <cell r="R552">
            <v>43164</v>
          </cell>
          <cell r="S552" t="str">
            <v>Yên Bái</v>
          </cell>
          <cell r="T552">
            <v>0</v>
          </cell>
          <cell r="U552" t="str">
            <v>THPT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 t="str">
            <v>M1-1</v>
          </cell>
          <cell r="AD552">
            <v>44617</v>
          </cell>
        </row>
        <row r="553">
          <cell r="B553" t="str">
            <v>H2202076</v>
          </cell>
          <cell r="C553" t="str">
            <v>Operator/ Công nhân</v>
          </cell>
          <cell r="D553">
            <v>0</v>
          </cell>
          <cell r="E553" t="str">
            <v>Quality Control/ QL Chất lượng (FQC)</v>
          </cell>
          <cell r="F553" t="str">
            <v>CSP</v>
          </cell>
          <cell r="G553" t="str">
            <v>Đặng Thị Hằng</v>
          </cell>
          <cell r="H553" t="str">
            <v>Female</v>
          </cell>
          <cell r="I553">
            <v>37938</v>
          </cell>
          <cell r="J553" t="str">
            <v>Tuyên Quang</v>
          </cell>
          <cell r="K553" t="str">
            <v>Single</v>
          </cell>
          <cell r="L553" t="str">
            <v>Kinh</v>
          </cell>
          <cell r="M553" t="str">
            <v>Chợ Tổng, Đức Ninh, Hàm Yên, Tuyên Quang</v>
          </cell>
          <cell r="N553" t="str">
            <v>0363551287</v>
          </cell>
          <cell r="O553" t="str">
            <v>0978254112</v>
          </cell>
          <cell r="P553" t="str">
            <v>Bố</v>
          </cell>
          <cell r="Q553" t="str">
            <v>008303004089</v>
          </cell>
          <cell r="R553">
            <v>44309</v>
          </cell>
          <cell r="S553" t="str">
            <v>Cục trưởng cục cảnh sát quản lý hành chính về trật tự xã hội</v>
          </cell>
          <cell r="T553">
            <v>0</v>
          </cell>
          <cell r="U553" t="str">
            <v>THPT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 t="str">
            <v>M1-1</v>
          </cell>
          <cell r="AD553">
            <v>44617</v>
          </cell>
        </row>
        <row r="554">
          <cell r="B554" t="str">
            <v>H2202078</v>
          </cell>
          <cell r="C554" t="str">
            <v>Operator/ Công nhân</v>
          </cell>
          <cell r="D554">
            <v>0</v>
          </cell>
          <cell r="E554" t="str">
            <v>CSP Manufacturing/ Sản xuất CSP</v>
          </cell>
          <cell r="F554" t="str">
            <v>CSP 2</v>
          </cell>
          <cell r="G554" t="str">
            <v>Nguyễn Thị Hương</v>
          </cell>
          <cell r="H554" t="str">
            <v>Female</v>
          </cell>
          <cell r="I554">
            <v>37011</v>
          </cell>
          <cell r="J554" t="str">
            <v>Thanh Hóa</v>
          </cell>
          <cell r="K554" t="str">
            <v>Single</v>
          </cell>
          <cell r="L554" t="str">
            <v>Mường</v>
          </cell>
          <cell r="M554" t="str">
            <v>Xuân Long, Thạch Cẩm, Thạch Thành, Thanh Hóa</v>
          </cell>
          <cell r="N554" t="str">
            <v>0366190669</v>
          </cell>
          <cell r="O554" t="str">
            <v>0397916682</v>
          </cell>
          <cell r="P554" t="str">
            <v>Mẹ</v>
          </cell>
          <cell r="Q554" t="str">
            <v>038301008947</v>
          </cell>
          <cell r="R554">
            <v>43224</v>
          </cell>
          <cell r="S554" t="str">
            <v>Cục trưởng Cục Cảnh sát ĐKQL cư trú và DLQG về dân cư</v>
          </cell>
          <cell r="T554">
            <v>0</v>
          </cell>
          <cell r="U554" t="str">
            <v>THPT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 t="str">
            <v>M1-1</v>
          </cell>
          <cell r="AD554">
            <v>44617</v>
          </cell>
        </row>
        <row r="555">
          <cell r="B555" t="str">
            <v>H2202079</v>
          </cell>
          <cell r="C555" t="str">
            <v>Operator/ Công nhân</v>
          </cell>
          <cell r="D555">
            <v>0</v>
          </cell>
          <cell r="E555" t="str">
            <v>CSP Manufacturing/ Sản xuất CSP</v>
          </cell>
          <cell r="F555" t="str">
            <v>CSP 1</v>
          </cell>
          <cell r="G555" t="str">
            <v>Hà Thị Thu Hoài</v>
          </cell>
          <cell r="H555" t="str">
            <v>Female</v>
          </cell>
          <cell r="I555">
            <v>37917</v>
          </cell>
          <cell r="J555" t="str">
            <v>Nghệ An</v>
          </cell>
          <cell r="K555" t="str">
            <v>Single</v>
          </cell>
          <cell r="L555" t="str">
            <v>Kinh</v>
          </cell>
          <cell r="M555" t="str">
            <v>Tân Đông, Đồng Văn, Tân Kỳ, Nghệ An</v>
          </cell>
          <cell r="N555" t="str">
            <v>0342971125</v>
          </cell>
          <cell r="O555" t="str">
            <v>0325458217</v>
          </cell>
          <cell r="P555" t="str">
            <v>Mẹ</v>
          </cell>
          <cell r="Q555" t="str">
            <v>040303009495</v>
          </cell>
          <cell r="R555">
            <v>44326</v>
          </cell>
          <cell r="S555" t="str">
            <v>Cục trưởng cục cảnh sát quản lý hành chính về trật tự xã hội</v>
          </cell>
          <cell r="T555">
            <v>0</v>
          </cell>
          <cell r="U555" t="str">
            <v>THPT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 t="str">
            <v>M1-1</v>
          </cell>
          <cell r="AD555">
            <v>44617</v>
          </cell>
        </row>
        <row r="556">
          <cell r="B556" t="str">
            <v>H2202080</v>
          </cell>
          <cell r="C556" t="str">
            <v>Operator/ Công nhân</v>
          </cell>
          <cell r="D556">
            <v>0</v>
          </cell>
          <cell r="E556" t="str">
            <v>LFEM Manufacturing/ Sản xuất LFEM</v>
          </cell>
          <cell r="F556">
            <v>0</v>
          </cell>
          <cell r="G556" t="str">
            <v>Lang Thị Hiền</v>
          </cell>
          <cell r="H556" t="str">
            <v>Female</v>
          </cell>
          <cell r="I556">
            <v>36955</v>
          </cell>
          <cell r="J556" t="str">
            <v>Nghệ An</v>
          </cell>
          <cell r="K556" t="str">
            <v>Married</v>
          </cell>
          <cell r="L556" t="str">
            <v>Thái</v>
          </cell>
          <cell r="M556" t="str">
            <v>Tân Trung, Hương Sơn, Tân Kỳ, Nghệ An</v>
          </cell>
          <cell r="N556" t="str">
            <v>0982905221</v>
          </cell>
          <cell r="O556" t="str">
            <v>0967391910</v>
          </cell>
          <cell r="P556" t="str">
            <v>Chồng</v>
          </cell>
          <cell r="Q556">
            <v>187841462</v>
          </cell>
          <cell r="R556">
            <v>42992</v>
          </cell>
          <cell r="S556" t="str">
            <v>Nghệ An</v>
          </cell>
          <cell r="T556">
            <v>0</v>
          </cell>
          <cell r="U556" t="str">
            <v>THPT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 t="str">
            <v>M1-1</v>
          </cell>
          <cell r="AD556">
            <v>44618</v>
          </cell>
        </row>
        <row r="557">
          <cell r="B557" t="str">
            <v>H2202081</v>
          </cell>
          <cell r="C557" t="str">
            <v>Operator/ Công nhân</v>
          </cell>
          <cell r="D557">
            <v>0</v>
          </cell>
          <cell r="E557" t="str">
            <v>SMT Manufacturing/ Sản xuất SMT</v>
          </cell>
          <cell r="F557">
            <v>0</v>
          </cell>
          <cell r="G557" t="str">
            <v>Vi Thị Vân</v>
          </cell>
          <cell r="H557" t="str">
            <v>Female</v>
          </cell>
          <cell r="I557">
            <v>35083</v>
          </cell>
          <cell r="J557" t="str">
            <v>Thanh Hóa</v>
          </cell>
          <cell r="K557" t="str">
            <v>Married</v>
          </cell>
          <cell r="L557" t="str">
            <v>Thái</v>
          </cell>
          <cell r="M557" t="str">
            <v>Thành Lợi, Tân Thành, Thường Xuân, Thanh Hóa</v>
          </cell>
          <cell r="N557" t="str">
            <v>0347548856</v>
          </cell>
          <cell r="O557" t="str">
            <v>0962947209</v>
          </cell>
          <cell r="P557" t="str">
            <v>Chồng</v>
          </cell>
          <cell r="Q557" t="str">
            <v>038196035074</v>
          </cell>
          <cell r="R557">
            <v>44536</v>
          </cell>
          <cell r="S557" t="str">
            <v>Cục trưởng cục cảnh sát quản lý hành chính về trật tự xã hội</v>
          </cell>
          <cell r="T557">
            <v>0</v>
          </cell>
          <cell r="U557" t="str">
            <v>THPT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 t="str">
            <v>M1-1</v>
          </cell>
          <cell r="AD557">
            <v>44618</v>
          </cell>
        </row>
        <row r="558">
          <cell r="B558" t="str">
            <v>H2202082</v>
          </cell>
          <cell r="C558" t="str">
            <v>Operator/ Công nhân</v>
          </cell>
          <cell r="D558">
            <v>0</v>
          </cell>
          <cell r="E558" t="str">
            <v>CSP Manufacturing/ Sản xuất CSP</v>
          </cell>
          <cell r="F558" t="str">
            <v>CSP 1</v>
          </cell>
          <cell r="G558" t="str">
            <v>Lê Đình Lực</v>
          </cell>
          <cell r="H558" t="str">
            <v>Male</v>
          </cell>
          <cell r="I558">
            <v>36062</v>
          </cell>
          <cell r="J558" t="str">
            <v>Thanh Hóa</v>
          </cell>
          <cell r="K558" t="str">
            <v>Single</v>
          </cell>
          <cell r="L558" t="str">
            <v>Mường</v>
          </cell>
          <cell r="M558" t="str">
            <v>Làng Gió, Bình Lương, Như Xuân, Thanh Hóa</v>
          </cell>
          <cell r="N558" t="str">
            <v>0982876394</v>
          </cell>
          <cell r="O558" t="str">
            <v>0869215634</v>
          </cell>
          <cell r="P558" t="str">
            <v>Mẹ</v>
          </cell>
          <cell r="Q558" t="str">
            <v>038098023017</v>
          </cell>
          <cell r="R558">
            <v>44423</v>
          </cell>
          <cell r="S558" t="str">
            <v>Cục trưởng cục cảnh sát quản lý hành chính về trật tự xã hội</v>
          </cell>
          <cell r="T558">
            <v>0</v>
          </cell>
          <cell r="U558" t="str">
            <v>THPT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 t="str">
            <v>M1-1</v>
          </cell>
          <cell r="AD558">
            <v>44618</v>
          </cell>
        </row>
        <row r="559">
          <cell r="B559" t="str">
            <v>H2202083</v>
          </cell>
          <cell r="C559" t="str">
            <v>Operator/ Công nhân</v>
          </cell>
          <cell r="D559">
            <v>0</v>
          </cell>
          <cell r="E559" t="str">
            <v>CSP Manufacturing/ Sản xuất CSP</v>
          </cell>
          <cell r="F559" t="str">
            <v>CSP 1</v>
          </cell>
          <cell r="G559" t="str">
            <v>Lang Văn Thơ</v>
          </cell>
          <cell r="H559" t="str">
            <v>Male</v>
          </cell>
          <cell r="I559">
            <v>35139</v>
          </cell>
          <cell r="J559" t="str">
            <v>Thanh Hóa</v>
          </cell>
          <cell r="K559" t="str">
            <v>Married</v>
          </cell>
          <cell r="L559" t="str">
            <v>Thái</v>
          </cell>
          <cell r="M559" t="str">
            <v>Hai Huân, Thanh Phong, Như Xuân, Thanh Hóa</v>
          </cell>
          <cell r="N559" t="str">
            <v>0975325918</v>
          </cell>
          <cell r="O559" t="str">
            <v>0974994003</v>
          </cell>
          <cell r="P559" t="str">
            <v>Vợ</v>
          </cell>
          <cell r="Q559" t="str">
            <v>038096004215</v>
          </cell>
          <cell r="R559">
            <v>44566</v>
          </cell>
          <cell r="S559" t="str">
            <v>Cục trưởng cục cảnh sát quản lý hành chính về trật tự xã hội</v>
          </cell>
          <cell r="T559">
            <v>0</v>
          </cell>
          <cell r="U559" t="str">
            <v>THPT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 t="str">
            <v>M1-1</v>
          </cell>
          <cell r="AD559">
            <v>44618</v>
          </cell>
        </row>
        <row r="560">
          <cell r="B560" t="str">
            <v>H2202084</v>
          </cell>
          <cell r="C560" t="str">
            <v>Operator/ Công nhân</v>
          </cell>
          <cell r="D560">
            <v>0</v>
          </cell>
          <cell r="E560" t="str">
            <v>SMT Manufacturing/ Sản xuất SMT</v>
          </cell>
          <cell r="F560">
            <v>0</v>
          </cell>
          <cell r="G560" t="str">
            <v>Nguyễn Thị Ngọc</v>
          </cell>
          <cell r="H560" t="str">
            <v>Female</v>
          </cell>
          <cell r="I560">
            <v>35358</v>
          </cell>
          <cell r="J560" t="str">
            <v>Thanh Hóa</v>
          </cell>
          <cell r="K560" t="str">
            <v>Married</v>
          </cell>
          <cell r="L560" t="str">
            <v>Kinh</v>
          </cell>
          <cell r="M560" t="str">
            <v>Hai Huân, Thanh Phong, Như Xuân, Thanh Hóa</v>
          </cell>
          <cell r="N560" t="str">
            <v>0974994003</v>
          </cell>
          <cell r="O560" t="str">
            <v>0967231967</v>
          </cell>
          <cell r="P560" t="str">
            <v>Mẹ</v>
          </cell>
          <cell r="Q560" t="str">
            <v>038196004506</v>
          </cell>
          <cell r="R560">
            <v>44440</v>
          </cell>
          <cell r="S560" t="str">
            <v>Cục trưởng cục cảnh sát quản lý hành chính về trật tự xã hội</v>
          </cell>
          <cell r="T560">
            <v>0</v>
          </cell>
          <cell r="U560" t="str">
            <v>THPT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 t="str">
            <v>M1-1</v>
          </cell>
          <cell r="AD560">
            <v>44618</v>
          </cell>
        </row>
        <row r="561">
          <cell r="B561" t="str">
            <v>H2203001</v>
          </cell>
          <cell r="C561" t="str">
            <v>Operator/ Công nhân</v>
          </cell>
          <cell r="D561">
            <v>0</v>
          </cell>
          <cell r="E561" t="str">
            <v>Quality Control/ QL Chất lượng (PQC)</v>
          </cell>
          <cell r="F561">
            <v>0</v>
          </cell>
          <cell r="G561" t="str">
            <v>Đào Đức Khải</v>
          </cell>
          <cell r="H561" t="str">
            <v>Male</v>
          </cell>
          <cell r="I561">
            <v>36757</v>
          </cell>
          <cell r="J561" t="str">
            <v>Bắc Ninh</v>
          </cell>
          <cell r="K561" t="str">
            <v>Single</v>
          </cell>
          <cell r="L561" t="str">
            <v>Kinh</v>
          </cell>
          <cell r="M561" t="str">
            <v>Đại Vi, Đại Đồng, Tiên Du, Bắc Ninh</v>
          </cell>
          <cell r="N561" t="str">
            <v>0385760160</v>
          </cell>
          <cell r="O561" t="str">
            <v>0378557365</v>
          </cell>
          <cell r="P561" t="str">
            <v>Bố</v>
          </cell>
          <cell r="Q561" t="str">
            <v>027200001079</v>
          </cell>
          <cell r="R561">
            <v>44295</v>
          </cell>
          <cell r="S561" t="str">
            <v>Cục trưởng cục cảnh sát quản lý hành chính về trật tự xã hội</v>
          </cell>
          <cell r="U561" t="str">
            <v>THPT</v>
          </cell>
          <cell r="AC561" t="str">
            <v>M1-1</v>
          </cell>
          <cell r="AD561" t="str">
            <v>01/03/2022</v>
          </cell>
        </row>
        <row r="562">
          <cell r="B562" t="str">
            <v>H2203002</v>
          </cell>
          <cell r="C562" t="str">
            <v>Staff/ Nhân viên</v>
          </cell>
          <cell r="D562">
            <v>0</v>
          </cell>
          <cell r="E562" t="str">
            <v>WLP 1 Technology/ Kỹ thuật WLP 1</v>
          </cell>
          <cell r="F562">
            <v>0</v>
          </cell>
          <cell r="G562" t="str">
            <v>Nguyễn Văn Tuấn</v>
          </cell>
          <cell r="H562" t="str">
            <v>Male</v>
          </cell>
          <cell r="I562" t="str">
            <v>05/08/1994</v>
          </cell>
          <cell r="J562" t="str">
            <v>Nghệ An</v>
          </cell>
          <cell r="K562" t="str">
            <v>Married</v>
          </cell>
          <cell r="L562" t="str">
            <v>Kinh</v>
          </cell>
          <cell r="M562" t="str">
            <v>Đức Thịnh, Thanh Thịnh, Thanh Chương, Nghệ An</v>
          </cell>
          <cell r="N562" t="str">
            <v>0384415754</v>
          </cell>
          <cell r="O562" t="str">
            <v>0383420223</v>
          </cell>
          <cell r="P562" t="str">
            <v>Vợ</v>
          </cell>
          <cell r="Q562" t="str">
            <v>187309655</v>
          </cell>
          <cell r="R562" t="str">
            <v>25/02/2016</v>
          </cell>
          <cell r="S562" t="str">
            <v>Nghệ An</v>
          </cell>
          <cell r="U562" t="str">
            <v>ĐH Công nghiệp TP Hồ Chí Minh</v>
          </cell>
          <cell r="AC562" t="str">
            <v>M3-3</v>
          </cell>
          <cell r="AD562" t="str">
            <v>01/03/2022</v>
          </cell>
        </row>
        <row r="563">
          <cell r="B563" t="str">
            <v>H2203003</v>
          </cell>
          <cell r="C563" t="str">
            <v>Staff/ Nhân viên</v>
          </cell>
          <cell r="D563">
            <v>0</v>
          </cell>
          <cell r="E563" t="str">
            <v>WLP 1 Manufacturing/ Sản xuất WLP 1</v>
          </cell>
          <cell r="F563">
            <v>0</v>
          </cell>
          <cell r="G563" t="str">
            <v>Nguyễn Đức Tuấn</v>
          </cell>
          <cell r="H563" t="str">
            <v>Male</v>
          </cell>
          <cell r="I563" t="str">
            <v>06/08/1988</v>
          </cell>
          <cell r="J563" t="str">
            <v>Bắc Giang</v>
          </cell>
          <cell r="K563" t="str">
            <v>Married</v>
          </cell>
          <cell r="L563" t="str">
            <v>Kinh</v>
          </cell>
          <cell r="M563" t="str">
            <v>Thổ Hà, Vân Hà, Việt Yên, Bắc Giang</v>
          </cell>
          <cell r="N563" t="str">
            <v>0966450388</v>
          </cell>
          <cell r="O563" t="str">
            <v>0962947209</v>
          </cell>
          <cell r="P563" t="str">
            <v>Chồng</v>
          </cell>
          <cell r="Q563" t="str">
            <v>024088004873</v>
          </cell>
          <cell r="R563" t="str">
            <v>25/06/2021</v>
          </cell>
          <cell r="S563" t="str">
            <v>Cục trưởng cục cảnh sát quản lý hành chính về trật tự xã hội</v>
          </cell>
          <cell r="U563" t="str">
            <v>Trung cấp công nghiệp sao đỏ</v>
          </cell>
          <cell r="AC563" t="str">
            <v>M5-2</v>
          </cell>
          <cell r="AD563" t="str">
            <v>01/03/2022</v>
          </cell>
        </row>
        <row r="564">
          <cell r="B564" t="str">
            <v>H2203007</v>
          </cell>
          <cell r="C564" t="str">
            <v>Operator/ Công nhân</v>
          </cell>
          <cell r="D564">
            <v>0</v>
          </cell>
          <cell r="E564" t="str">
            <v>Quality Control/ QL Chất lượng (PQC)</v>
          </cell>
          <cell r="F564">
            <v>0</v>
          </cell>
          <cell r="G564" t="str">
            <v>Hoàng Văn Tiến</v>
          </cell>
          <cell r="H564" t="str">
            <v>Male</v>
          </cell>
          <cell r="I564">
            <v>35645</v>
          </cell>
          <cell r="J564" t="str">
            <v>Tuyên Quang</v>
          </cell>
          <cell r="K564" t="str">
            <v>Single</v>
          </cell>
          <cell r="L564" t="str">
            <v>Hoa</v>
          </cell>
          <cell r="M564" t="str">
            <v>Đồng Cỏm, Bình Xa, Hàm Yên, Tuyên Quang</v>
          </cell>
          <cell r="N564" t="str">
            <v>0962764658</v>
          </cell>
          <cell r="O564" t="str">
            <v>0343133009</v>
          </cell>
          <cell r="P564" t="str">
            <v>Mẹ</v>
          </cell>
          <cell r="Q564" t="str">
            <v>008097006088</v>
          </cell>
          <cell r="R564">
            <v>44419</v>
          </cell>
          <cell r="S564" t="str">
            <v>Cục trưởng cục cảnh sát quản lý hành chính về trật tự xã hội</v>
          </cell>
          <cell r="T564">
            <v>0</v>
          </cell>
          <cell r="U564" t="str">
            <v>THPT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 t="str">
            <v>M1-1</v>
          </cell>
          <cell r="AD564">
            <v>44622</v>
          </cell>
        </row>
        <row r="565">
          <cell r="B565" t="str">
            <v>H2203008</v>
          </cell>
          <cell r="C565" t="str">
            <v>Operator/ Công nhân</v>
          </cell>
          <cell r="D565">
            <v>0</v>
          </cell>
          <cell r="E565" t="str">
            <v>Quality Control/ QL Chất lượng (FQC)</v>
          </cell>
          <cell r="F565" t="str">
            <v>CSP</v>
          </cell>
          <cell r="G565" t="str">
            <v>Chu Thị Nhàn</v>
          </cell>
          <cell r="H565" t="str">
            <v>Female</v>
          </cell>
          <cell r="I565">
            <v>33804</v>
          </cell>
          <cell r="J565" t="str">
            <v>Tuyên Quang</v>
          </cell>
          <cell r="K565" t="str">
            <v>Married</v>
          </cell>
          <cell r="L565" t="str">
            <v>Tày</v>
          </cell>
          <cell r="M565" t="str">
            <v>Tân Tiến, Lương Thiện,  Sơn Dương, Tuyên Quang</v>
          </cell>
          <cell r="N565" t="str">
            <v>0964763501</v>
          </cell>
          <cell r="O565" t="str">
            <v>0974076501</v>
          </cell>
          <cell r="P565" t="str">
            <v>Chồng</v>
          </cell>
          <cell r="Q565" t="str">
            <v>008192009836</v>
          </cell>
          <cell r="R565">
            <v>44371</v>
          </cell>
          <cell r="S565" t="str">
            <v>Cục trưởng cục cảnh sát quản lý hành chính về trật tự xã hội</v>
          </cell>
          <cell r="T565">
            <v>0</v>
          </cell>
          <cell r="U565" t="str">
            <v>Trung cấp sư phạm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 t="str">
            <v>M1-1</v>
          </cell>
          <cell r="AD565">
            <v>44622</v>
          </cell>
        </row>
        <row r="566">
          <cell r="B566" t="str">
            <v>H2203009</v>
          </cell>
          <cell r="C566" t="str">
            <v>Operator/ Công nhân</v>
          </cell>
          <cell r="D566">
            <v>0</v>
          </cell>
          <cell r="E566" t="str">
            <v>Quality Control/ QL Chất lượng (FQC)</v>
          </cell>
          <cell r="F566" t="str">
            <v>CSP</v>
          </cell>
          <cell r="G566" t="str">
            <v>Giàng Thị Lan</v>
          </cell>
          <cell r="H566" t="str">
            <v>Female</v>
          </cell>
          <cell r="I566">
            <v>36516</v>
          </cell>
          <cell r="J566" t="str">
            <v>Hà Giang</v>
          </cell>
          <cell r="K566" t="str">
            <v>Single</v>
          </cell>
          <cell r="L566" t="str">
            <v>Nùng</v>
          </cell>
          <cell r="M566" t="str">
            <v>Nà Hu, Tụ Nhân, Hoàng Su Phì, Hà Giang</v>
          </cell>
          <cell r="N566" t="str">
            <v>0387864259</v>
          </cell>
          <cell r="O566" t="str">
            <v>0365807364</v>
          </cell>
          <cell r="P566" t="str">
            <v>Mẹ</v>
          </cell>
          <cell r="Q566" t="str">
            <v>073565762</v>
          </cell>
          <cell r="R566">
            <v>42732</v>
          </cell>
          <cell r="S566" t="str">
            <v>Hà Giang</v>
          </cell>
          <cell r="T566">
            <v>0</v>
          </cell>
          <cell r="U566" t="str">
            <v>THPT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 t="str">
            <v>M1-1</v>
          </cell>
          <cell r="AD566">
            <v>44623</v>
          </cell>
        </row>
        <row r="567">
          <cell r="B567" t="str">
            <v>H2203011</v>
          </cell>
          <cell r="C567" t="str">
            <v>Operator/ Công nhân</v>
          </cell>
          <cell r="D567">
            <v>0</v>
          </cell>
          <cell r="E567" t="str">
            <v>WLP 2 Manufacturing/ Sản xuất WLP 2</v>
          </cell>
          <cell r="F567">
            <v>0</v>
          </cell>
          <cell r="G567" t="str">
            <v>Bùi Thị Toan</v>
          </cell>
          <cell r="H567" t="str">
            <v>Female</v>
          </cell>
          <cell r="I567">
            <v>35573</v>
          </cell>
          <cell r="J567" t="str">
            <v>Thanh Hóa</v>
          </cell>
          <cell r="K567" t="str">
            <v>Single</v>
          </cell>
          <cell r="L567" t="str">
            <v>Mường</v>
          </cell>
          <cell r="M567" t="str">
            <v>Trung Thành, Lương Trung,Bá Thước, Thanh Hóa</v>
          </cell>
          <cell r="N567" t="str">
            <v>0982876897</v>
          </cell>
          <cell r="O567" t="str">
            <v>0364768821</v>
          </cell>
          <cell r="P567" t="str">
            <v>Mẹ</v>
          </cell>
          <cell r="Q567">
            <v>174930766</v>
          </cell>
          <cell r="R567">
            <v>41785</v>
          </cell>
          <cell r="S567" t="str">
            <v>Thanh Hóa</v>
          </cell>
          <cell r="T567">
            <v>0</v>
          </cell>
          <cell r="U567" t="str">
            <v>THPT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 t="str">
            <v>M1-1</v>
          </cell>
          <cell r="AD567">
            <v>44623</v>
          </cell>
        </row>
        <row r="568">
          <cell r="B568" t="str">
            <v>H2203012</v>
          </cell>
          <cell r="C568" t="str">
            <v>Operator/ Công nhân</v>
          </cell>
          <cell r="D568">
            <v>0</v>
          </cell>
          <cell r="E568" t="str">
            <v>WLP 2 Manufacturing/ Sản xuất WLP 2</v>
          </cell>
          <cell r="F568">
            <v>0</v>
          </cell>
          <cell r="G568" t="str">
            <v>Hà Thị Nguyệt</v>
          </cell>
          <cell r="H568" t="str">
            <v>Female</v>
          </cell>
          <cell r="I568">
            <v>35000</v>
          </cell>
          <cell r="J568" t="str">
            <v>Hòa Bình</v>
          </cell>
          <cell r="K568" t="str">
            <v>Married</v>
          </cell>
          <cell r="L568" t="str">
            <v>Tày</v>
          </cell>
          <cell r="M568" t="str">
            <v>Trung Thượng, Trung Thành, Đà Bắc, Hòa Bình</v>
          </cell>
          <cell r="N568" t="str">
            <v>0967284837</v>
          </cell>
          <cell r="O568" t="str">
            <v>0868766118</v>
          </cell>
          <cell r="P568" t="str">
            <v>Chồng</v>
          </cell>
          <cell r="Q568" t="str">
            <v>017195006759</v>
          </cell>
          <cell r="R568">
            <v>44325</v>
          </cell>
          <cell r="S568" t="str">
            <v>Hòa Bình</v>
          </cell>
          <cell r="T568">
            <v>0</v>
          </cell>
          <cell r="U568" t="str">
            <v>THPT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 t="str">
            <v>M1-1</v>
          </cell>
          <cell r="AD568">
            <v>44623</v>
          </cell>
        </row>
        <row r="569">
          <cell r="B569" t="str">
            <v>H2203014</v>
          </cell>
          <cell r="C569" t="str">
            <v>Operator/ Công nhân</v>
          </cell>
          <cell r="D569">
            <v>0</v>
          </cell>
          <cell r="E569" t="str">
            <v>WLP 2 Manufacturing/ Sản xuất WLP 2</v>
          </cell>
          <cell r="F569">
            <v>0</v>
          </cell>
          <cell r="G569" t="str">
            <v>Nguyễn Thị Phong Lan</v>
          </cell>
          <cell r="H569" t="str">
            <v>Female</v>
          </cell>
          <cell r="I569">
            <v>37641</v>
          </cell>
          <cell r="J569" t="str">
            <v>Lạng Sơn</v>
          </cell>
          <cell r="K569" t="str">
            <v>Single</v>
          </cell>
          <cell r="L569" t="str">
            <v>Tày</v>
          </cell>
          <cell r="M569" t="str">
            <v>Liên Sơn, Vũ Lăng, Bắc Sơn, Lạng Sơn</v>
          </cell>
          <cell r="N569" t="str">
            <v>0963990675</v>
          </cell>
          <cell r="O569" t="str">
            <v>0363726811</v>
          </cell>
          <cell r="P569" t="str">
            <v>Bố</v>
          </cell>
          <cell r="Q569" t="str">
            <v>020303001736</v>
          </cell>
          <cell r="R569">
            <v>44288</v>
          </cell>
          <cell r="S569" t="str">
            <v>Cục trưởng cục cảnh sát quản lý hành chính về trật tự xã hội</v>
          </cell>
          <cell r="T569">
            <v>0</v>
          </cell>
          <cell r="U569" t="str">
            <v>THPT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 t="str">
            <v>M1-1</v>
          </cell>
          <cell r="AD569">
            <v>44624</v>
          </cell>
        </row>
        <row r="570">
          <cell r="B570" t="str">
            <v>H2203015</v>
          </cell>
          <cell r="C570" t="str">
            <v>Operator/ Công nhân</v>
          </cell>
          <cell r="D570">
            <v>0</v>
          </cell>
          <cell r="E570" t="str">
            <v>WLP 2 Manufacturing/ Sản xuất WLP 2</v>
          </cell>
          <cell r="F570">
            <v>0</v>
          </cell>
          <cell r="G570" t="str">
            <v>Dương Thị Anh Thư</v>
          </cell>
          <cell r="H570" t="str">
            <v>Female</v>
          </cell>
          <cell r="I570">
            <v>37173</v>
          </cell>
          <cell r="J570" t="str">
            <v>Lạng Sơn</v>
          </cell>
          <cell r="K570" t="str">
            <v>Single</v>
          </cell>
          <cell r="L570" t="str">
            <v>Tày</v>
          </cell>
          <cell r="M570" t="str">
            <v>Thanh Yên 2, Vũ Lăng, Bắc Sơn, Lạng Sơn</v>
          </cell>
          <cell r="N570" t="str">
            <v>0343591883</v>
          </cell>
          <cell r="O570" t="str">
            <v>0385635347</v>
          </cell>
          <cell r="P570" t="str">
            <v>Mẹ</v>
          </cell>
          <cell r="Q570" t="str">
            <v>020301000999</v>
          </cell>
          <cell r="R570">
            <v>44313</v>
          </cell>
          <cell r="S570" t="str">
            <v>Cục trưởng cục cảnh sát quản lý hành chính về trật tự xã hội</v>
          </cell>
          <cell r="T570">
            <v>0</v>
          </cell>
          <cell r="U570" t="str">
            <v>THPT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 t="str">
            <v>M1-1</v>
          </cell>
          <cell r="AD570">
            <v>44624</v>
          </cell>
        </row>
        <row r="571">
          <cell r="B571" t="str">
            <v>H2203016</v>
          </cell>
          <cell r="C571" t="str">
            <v>Operator/ Công nhân</v>
          </cell>
          <cell r="D571">
            <v>0</v>
          </cell>
          <cell r="E571" t="str">
            <v>CSP Manufacturing/ Sản xuất CSP</v>
          </cell>
          <cell r="F571" t="str">
            <v>CSP 2</v>
          </cell>
          <cell r="G571" t="str">
            <v>Đồng Quang Tuấn</v>
          </cell>
          <cell r="H571" t="str">
            <v>Male</v>
          </cell>
          <cell r="I571">
            <v>34648</v>
          </cell>
          <cell r="J571" t="str">
            <v>Yên Bái</v>
          </cell>
          <cell r="K571" t="str">
            <v>Married</v>
          </cell>
          <cell r="L571" t="str">
            <v>Thái</v>
          </cell>
          <cell r="M571" t="str">
            <v>Tóng Co 3, Tân An, Nghĩa Lộ, Yên Bái</v>
          </cell>
          <cell r="N571" t="str">
            <v>0332000578</v>
          </cell>
          <cell r="O571" t="str">
            <v>0352919667</v>
          </cell>
          <cell r="P571" t="str">
            <v>Bố</v>
          </cell>
          <cell r="Q571" t="str">
            <v>015094007558</v>
          </cell>
          <cell r="R571">
            <v>44419</v>
          </cell>
          <cell r="S571" t="str">
            <v>Cục trưởng cục cảnh sát quản lý hành chính về trật tự xã hội</v>
          </cell>
          <cell r="T571">
            <v>0</v>
          </cell>
          <cell r="U571" t="str">
            <v>THPT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 t="str">
            <v>M1-1</v>
          </cell>
          <cell r="AD571">
            <v>44624</v>
          </cell>
        </row>
        <row r="572">
          <cell r="B572" t="str">
            <v>H2203017</v>
          </cell>
          <cell r="C572" t="str">
            <v>Operator/ Công nhân</v>
          </cell>
          <cell r="D572">
            <v>0</v>
          </cell>
          <cell r="E572" t="str">
            <v>Warehouse</v>
          </cell>
          <cell r="F572">
            <v>0</v>
          </cell>
          <cell r="G572" t="str">
            <v>Nguyễn Trọng Trinh</v>
          </cell>
          <cell r="H572" t="str">
            <v>Male</v>
          </cell>
          <cell r="I572">
            <v>35919</v>
          </cell>
          <cell r="J572" t="str">
            <v>Nghệ An</v>
          </cell>
          <cell r="K572" t="str">
            <v>Married</v>
          </cell>
          <cell r="L572" t="str">
            <v>Kinh</v>
          </cell>
          <cell r="M572" t="str">
            <v>Tân Trung, Hương Sơn, Tân Kỳ, Nghệ An</v>
          </cell>
          <cell r="N572" t="str">
            <v>0967391910</v>
          </cell>
          <cell r="O572" t="str">
            <v>0346483631</v>
          </cell>
          <cell r="P572" t="str">
            <v>Bố</v>
          </cell>
          <cell r="Q572" t="str">
            <v>040098020474</v>
          </cell>
          <cell r="R572">
            <v>44379</v>
          </cell>
          <cell r="S572" t="str">
            <v>Cục trưởng cục cảnh sát quản lý hành chính về trật tự xã hội</v>
          </cell>
          <cell r="T572">
            <v>0</v>
          </cell>
          <cell r="U572" t="str">
            <v>THPT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 t="str">
            <v>M1-1</v>
          </cell>
          <cell r="AD572">
            <v>44624</v>
          </cell>
        </row>
        <row r="573">
          <cell r="B573" t="str">
            <v>H2203018</v>
          </cell>
          <cell r="C573" t="str">
            <v>Operator/ Công nhân</v>
          </cell>
          <cell r="D573">
            <v>0</v>
          </cell>
          <cell r="E573" t="str">
            <v>WLP 2 Manufacturing/ Sản xuất WLP 2</v>
          </cell>
          <cell r="F573">
            <v>0</v>
          </cell>
          <cell r="G573" t="str">
            <v>Vũ Thị Phương</v>
          </cell>
          <cell r="H573" t="str">
            <v>Female</v>
          </cell>
          <cell r="I573">
            <v>35873</v>
          </cell>
          <cell r="J573" t="str">
            <v>Lào Cai</v>
          </cell>
          <cell r="K573" t="str">
            <v>Single</v>
          </cell>
          <cell r="L573" t="str">
            <v>Tày</v>
          </cell>
          <cell r="M573" t="str">
            <v>Ỏ, Liêm Phú, Văn Bàn, Lào Cai</v>
          </cell>
          <cell r="N573" t="str">
            <v>0335488915</v>
          </cell>
          <cell r="O573" t="str">
            <v>0395138023</v>
          </cell>
          <cell r="P573" t="str">
            <v>Chị gái</v>
          </cell>
          <cell r="Q573" t="str">
            <v>063506122</v>
          </cell>
          <cell r="R573">
            <v>42012</v>
          </cell>
          <cell r="S573" t="str">
            <v>Lào Cai</v>
          </cell>
          <cell r="T573">
            <v>0</v>
          </cell>
          <cell r="U573" t="str">
            <v>THPT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 t="str">
            <v>M1-1</v>
          </cell>
          <cell r="AD573">
            <v>44625</v>
          </cell>
        </row>
        <row r="574">
          <cell r="B574" t="str">
            <v>H2203020</v>
          </cell>
          <cell r="C574" t="str">
            <v>Operator/ Công nhân</v>
          </cell>
          <cell r="D574">
            <v>0</v>
          </cell>
          <cell r="E574" t="str">
            <v>Quality Control/ QL Chất lượng (OQC)</v>
          </cell>
          <cell r="F574" t="str">
            <v>LFEM</v>
          </cell>
          <cell r="G574" t="str">
            <v>Quách Thị Diên</v>
          </cell>
          <cell r="H574" t="str">
            <v>Female</v>
          </cell>
          <cell r="I574">
            <v>36988</v>
          </cell>
          <cell r="J574" t="str">
            <v>Hòa Bình</v>
          </cell>
          <cell r="K574" t="str">
            <v>Single</v>
          </cell>
          <cell r="L574" t="str">
            <v>Mường</v>
          </cell>
          <cell r="M574" t="str">
            <v>Xóm Nàng, Quyết Thắng, Lạc Sơn, Hòa Bình</v>
          </cell>
          <cell r="N574" t="str">
            <v>0967991302</v>
          </cell>
          <cell r="O574" t="str">
            <v>0982906267</v>
          </cell>
          <cell r="P574" t="str">
            <v>Bố</v>
          </cell>
          <cell r="Q574">
            <v>113783486</v>
          </cell>
          <cell r="R574">
            <v>43175</v>
          </cell>
          <cell r="S574" t="str">
            <v>Hòa Bình</v>
          </cell>
          <cell r="T574">
            <v>0</v>
          </cell>
          <cell r="U574" t="str">
            <v>THPT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 t="str">
            <v>M1-1</v>
          </cell>
          <cell r="AD574">
            <v>44625</v>
          </cell>
        </row>
        <row r="575">
          <cell r="B575" t="str">
            <v>H2203021</v>
          </cell>
          <cell r="C575" t="str">
            <v>Operator/ Công nhân</v>
          </cell>
          <cell r="D575">
            <v>0</v>
          </cell>
          <cell r="E575" t="str">
            <v>Quality Control/ QL Chất lượng (OQC)</v>
          </cell>
          <cell r="F575" t="str">
            <v>WLP 2</v>
          </cell>
          <cell r="G575" t="str">
            <v>Quách Thị Nhung</v>
          </cell>
          <cell r="H575" t="str">
            <v>Female</v>
          </cell>
          <cell r="I575">
            <v>37873</v>
          </cell>
          <cell r="J575" t="str">
            <v>Hòa Bình</v>
          </cell>
          <cell r="K575" t="str">
            <v>Single</v>
          </cell>
          <cell r="L575" t="str">
            <v>Mường</v>
          </cell>
          <cell r="M575" t="str">
            <v>Xóm Nàng, Quyết Thắng, Lạc Sơn, Hòa Bình</v>
          </cell>
          <cell r="N575" t="str">
            <v>0925889304</v>
          </cell>
          <cell r="O575" t="str">
            <v>0359966458</v>
          </cell>
          <cell r="P575" t="str">
            <v>Bố</v>
          </cell>
          <cell r="Q575" t="str">
            <v>017303000280</v>
          </cell>
          <cell r="R575">
            <v>44280</v>
          </cell>
          <cell r="S575" t="str">
            <v>Cục trưởng cục cảnh sát quản lý hành chính về trật tự xã hội</v>
          </cell>
          <cell r="T575">
            <v>0</v>
          </cell>
          <cell r="U575" t="str">
            <v>THPT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 t="str">
            <v>M1-1</v>
          </cell>
          <cell r="AD575">
            <v>44625</v>
          </cell>
        </row>
        <row r="576">
          <cell r="B576" t="str">
            <v>H2203023</v>
          </cell>
          <cell r="C576" t="str">
            <v>Operator/ Công nhân</v>
          </cell>
          <cell r="D576">
            <v>0</v>
          </cell>
          <cell r="E576" t="str">
            <v>SMT Manufacturing/ Sản xuất SMT</v>
          </cell>
          <cell r="F576">
            <v>0</v>
          </cell>
          <cell r="G576" t="str">
            <v xml:space="preserve">Lê Thị Hạnh </v>
          </cell>
          <cell r="H576" t="str">
            <v>Female</v>
          </cell>
          <cell r="I576">
            <v>33041</v>
          </cell>
          <cell r="J576" t="str">
            <v>Thanh Hóa</v>
          </cell>
          <cell r="K576" t="str">
            <v>Single</v>
          </cell>
          <cell r="L576" t="str">
            <v>Thổ</v>
          </cell>
          <cell r="M576" t="str">
            <v>Cát Tiến, Yên Cát, Như Xuân, Thanh Hóa</v>
          </cell>
          <cell r="N576" t="str">
            <v>0969208897</v>
          </cell>
          <cell r="O576" t="str">
            <v>0367984882</v>
          </cell>
          <cell r="P576" t="str">
            <v>Mẹ</v>
          </cell>
          <cell r="Q576" t="str">
            <v>038190030597</v>
          </cell>
          <cell r="R576">
            <v>44364</v>
          </cell>
          <cell r="S576" t="str">
            <v>Cục trưởng cục cảnh sát quản lý hành chính về trật tự xã hội</v>
          </cell>
          <cell r="T576">
            <v>0</v>
          </cell>
          <cell r="U576" t="str">
            <v>THPT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 t="str">
            <v>M1-1</v>
          </cell>
          <cell r="AD576" t="str">
            <v>07/03/2022</v>
          </cell>
        </row>
        <row r="577">
          <cell r="B577" t="str">
            <v>H2203025</v>
          </cell>
          <cell r="C577" t="str">
            <v>Operator/ Công nhân</v>
          </cell>
          <cell r="D577">
            <v>0</v>
          </cell>
          <cell r="E577" t="str">
            <v>Warehouse</v>
          </cell>
          <cell r="F577">
            <v>0</v>
          </cell>
          <cell r="G577" t="str">
            <v>Bế Ngọc Hân</v>
          </cell>
          <cell r="H577" t="str">
            <v>Female</v>
          </cell>
          <cell r="I577">
            <v>35124</v>
          </cell>
          <cell r="J577" t="str">
            <v>Cao Bằng</v>
          </cell>
          <cell r="K577" t="str">
            <v>Single</v>
          </cell>
          <cell r="L577" t="str">
            <v>Tày</v>
          </cell>
          <cell r="M577" t="str">
            <v xml:space="preserve">Đầu Cầu 1, Quảng Hưng, Quảng Hòa, Cao Bằng </v>
          </cell>
          <cell r="N577" t="str">
            <v>0374281356</v>
          </cell>
          <cell r="O577" t="str">
            <v>0973751540</v>
          </cell>
          <cell r="P577" t="str">
            <v>Mẹ</v>
          </cell>
          <cell r="Q577" t="str">
            <v>004196004303</v>
          </cell>
          <cell r="R577">
            <v>44371</v>
          </cell>
          <cell r="S577" t="str">
            <v>Cục trưởng cục cảnh sát quản lý hành chính về trật tự xã hội</v>
          </cell>
          <cell r="T577">
            <v>0</v>
          </cell>
          <cell r="U577" t="str">
            <v>THPT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 t="str">
            <v>M1-1</v>
          </cell>
          <cell r="AD577" t="str">
            <v>07/03/2022</v>
          </cell>
        </row>
        <row r="578">
          <cell r="B578" t="str">
            <v>H2203027</v>
          </cell>
          <cell r="C578" t="str">
            <v>Operator/ Công nhân</v>
          </cell>
          <cell r="D578">
            <v>0</v>
          </cell>
          <cell r="E578" t="str">
            <v>CSP Manufacturing/ Sản xuất CSP</v>
          </cell>
          <cell r="F578" t="str">
            <v>CSP 1</v>
          </cell>
          <cell r="G578" t="str">
            <v>Hoàng Thị Thùy Linh</v>
          </cell>
          <cell r="H578" t="str">
            <v>Female</v>
          </cell>
          <cell r="I578">
            <v>37425</v>
          </cell>
          <cell r="J578" t="str">
            <v>Thanh Hóa</v>
          </cell>
          <cell r="K578" t="str">
            <v>Single</v>
          </cell>
          <cell r="L578" t="str">
            <v>Thái</v>
          </cell>
          <cell r="M578" t="str">
            <v>Thành Lãm, Tân Thành, Thường Xuân, Thanh Hóa</v>
          </cell>
          <cell r="N578" t="str">
            <v>0879152944</v>
          </cell>
          <cell r="O578" t="str">
            <v>0398726349</v>
          </cell>
          <cell r="P578" t="str">
            <v>Bố</v>
          </cell>
          <cell r="Q578" t="str">
            <v>038302019202</v>
          </cell>
          <cell r="R578">
            <v>43832</v>
          </cell>
          <cell r="S578" t="str">
            <v>Cục trưởng cục cảnh sát quản lý hành chính về trật tự xã hội</v>
          </cell>
          <cell r="T578">
            <v>0</v>
          </cell>
          <cell r="U578" t="str">
            <v>THPT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 t="str">
            <v>M1-1</v>
          </cell>
          <cell r="AD578">
            <v>44629</v>
          </cell>
        </row>
        <row r="579">
          <cell r="B579" t="str">
            <v>H2203028</v>
          </cell>
          <cell r="C579" t="str">
            <v>Operator/ Công nhân</v>
          </cell>
          <cell r="D579">
            <v>0</v>
          </cell>
          <cell r="E579" t="str">
            <v>CSP Manufacturing/ Sản xuất CSP</v>
          </cell>
          <cell r="F579" t="str">
            <v>CSP 1</v>
          </cell>
          <cell r="G579" t="str">
            <v>Lò Thị Hoài</v>
          </cell>
          <cell r="H579" t="str">
            <v>Female</v>
          </cell>
          <cell r="I579">
            <v>37452</v>
          </cell>
          <cell r="J579" t="str">
            <v>Thanh Hóa</v>
          </cell>
          <cell r="K579" t="str">
            <v>Single</v>
          </cell>
          <cell r="L579" t="str">
            <v>Thái</v>
          </cell>
          <cell r="M579" t="str">
            <v>Xem Đót, Xuân Thắng, Thường Xuân, Thanh Hóa</v>
          </cell>
          <cell r="N579" t="str">
            <v>0961765053</v>
          </cell>
          <cell r="O579" t="str">
            <v>0352086355</v>
          </cell>
          <cell r="P579" t="str">
            <v>Bố</v>
          </cell>
          <cell r="Q579" t="str">
            <v>038302012193</v>
          </cell>
          <cell r="R579">
            <v>44568</v>
          </cell>
          <cell r="S579" t="str">
            <v>Cục trưởng cục cảnh sát quản lý hành chính về trật tự xã hội</v>
          </cell>
          <cell r="T579">
            <v>0</v>
          </cell>
          <cell r="U579" t="str">
            <v>THPT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 t="str">
            <v>M1-1</v>
          </cell>
          <cell r="AD579">
            <v>44629</v>
          </cell>
        </row>
        <row r="580">
          <cell r="B580" t="str">
            <v>H2203029</v>
          </cell>
          <cell r="C580" t="str">
            <v>Operator/ Công nhân</v>
          </cell>
          <cell r="D580">
            <v>0</v>
          </cell>
          <cell r="E580" t="str">
            <v>Quality Control/ QL Chất lượng (OQC)</v>
          </cell>
          <cell r="F580" t="str">
            <v>WLP 2</v>
          </cell>
          <cell r="G580" t="str">
            <v>Bùi Thị Dảm</v>
          </cell>
          <cell r="H580" t="str">
            <v>Female</v>
          </cell>
          <cell r="I580">
            <v>35029</v>
          </cell>
          <cell r="J580" t="str">
            <v>Hòa Bình</v>
          </cell>
          <cell r="K580" t="str">
            <v>Single</v>
          </cell>
          <cell r="L580" t="str">
            <v>Mường</v>
          </cell>
          <cell r="M580" t="str">
            <v>Xóm Lạc, Yên Nghiệp, Lạc Sơn, Hòa Bình</v>
          </cell>
          <cell r="N580" t="str">
            <v>0374721608</v>
          </cell>
          <cell r="O580" t="str">
            <v>0396885028</v>
          </cell>
          <cell r="P580" t="str">
            <v>Bố</v>
          </cell>
          <cell r="Q580">
            <v>113607589</v>
          </cell>
          <cell r="R580">
            <v>40556</v>
          </cell>
          <cell r="S580" t="str">
            <v>Hòa Bình</v>
          </cell>
          <cell r="T580">
            <v>0</v>
          </cell>
          <cell r="U580" t="str">
            <v>THPT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 t="str">
            <v>M1-1</v>
          </cell>
          <cell r="AD580">
            <v>44629</v>
          </cell>
        </row>
        <row r="581">
          <cell r="B581" t="str">
            <v>H2203034</v>
          </cell>
          <cell r="C581" t="str">
            <v>Operator/ Công nhân</v>
          </cell>
          <cell r="D581">
            <v>0</v>
          </cell>
          <cell r="E581" t="str">
            <v>WLP 1 Manufacturing/ Sản xuất WLP 1</v>
          </cell>
          <cell r="F581">
            <v>0</v>
          </cell>
          <cell r="G581" t="str">
            <v>Hoàng Thị Ngọc</v>
          </cell>
          <cell r="H581" t="str">
            <v>Female</v>
          </cell>
          <cell r="I581">
            <v>34537</v>
          </cell>
          <cell r="J581" t="str">
            <v>Lạng Sơn</v>
          </cell>
          <cell r="K581" t="str">
            <v>Married</v>
          </cell>
          <cell r="L581" t="str">
            <v>Nùng</v>
          </cell>
          <cell r="M581" t="str">
            <v>Trang Liệt, Trang Hạ, Từ Sơn, Bắc Ninh</v>
          </cell>
          <cell r="N581" t="str">
            <v>0386416398</v>
          </cell>
          <cell r="O581" t="str">
            <v>0967453210</v>
          </cell>
          <cell r="P581" t="str">
            <v>Chồng</v>
          </cell>
          <cell r="Q581" t="str">
            <v>082256963</v>
          </cell>
          <cell r="R581">
            <v>44287</v>
          </cell>
          <cell r="S581" t="str">
            <v>Lạng Sơn</v>
          </cell>
          <cell r="T581">
            <v>0</v>
          </cell>
          <cell r="U581" t="str">
            <v>THPT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 t="str">
            <v>M1-1</v>
          </cell>
          <cell r="AD581">
            <v>44632</v>
          </cell>
        </row>
        <row r="582">
          <cell r="B582" t="str">
            <v>H2203035</v>
          </cell>
          <cell r="C582" t="str">
            <v>Operator/ Công nhân</v>
          </cell>
          <cell r="D582">
            <v>0</v>
          </cell>
          <cell r="E582" t="str">
            <v>CSP Manufacturing/ Sản xuất CSP</v>
          </cell>
          <cell r="F582" t="str">
            <v>CSP 2</v>
          </cell>
          <cell r="G582" t="str">
            <v>Lương Thị Thùy</v>
          </cell>
          <cell r="H582" t="str">
            <v>Female</v>
          </cell>
          <cell r="I582">
            <v>36586</v>
          </cell>
          <cell r="J582" t="str">
            <v>Nghệ An</v>
          </cell>
          <cell r="K582" t="str">
            <v>Single</v>
          </cell>
          <cell r="L582" t="str">
            <v>Thái</v>
          </cell>
          <cell r="M582" t="str">
            <v>Bản Mét, Lục Dạ, Con Cuông, Nghệ An</v>
          </cell>
          <cell r="N582" t="str">
            <v>0338655692</v>
          </cell>
          <cell r="O582" t="str">
            <v>0977487725</v>
          </cell>
          <cell r="P582" t="str">
            <v>Mẹ</v>
          </cell>
          <cell r="Q582">
            <v>187771631</v>
          </cell>
          <cell r="R582">
            <v>42781</v>
          </cell>
          <cell r="S582" t="str">
            <v>Nghệ An</v>
          </cell>
          <cell r="T582">
            <v>0</v>
          </cell>
          <cell r="U582" t="str">
            <v>THPT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 t="str">
            <v>M1-1</v>
          </cell>
          <cell r="AD582">
            <v>44632</v>
          </cell>
        </row>
        <row r="583">
          <cell r="B583" t="str">
            <v>H2203036</v>
          </cell>
          <cell r="C583" t="str">
            <v>Operator/ Công nhân</v>
          </cell>
          <cell r="D583">
            <v>0</v>
          </cell>
          <cell r="E583" t="str">
            <v>LFEM Manufacturing/ Sản xuất LFEM</v>
          </cell>
          <cell r="F583">
            <v>0</v>
          </cell>
          <cell r="G583" t="str">
            <v>Nguyễn Thị Linh</v>
          </cell>
          <cell r="H583" t="str">
            <v>Female</v>
          </cell>
          <cell r="I583">
            <v>37935</v>
          </cell>
          <cell r="J583" t="str">
            <v>Nghệ An</v>
          </cell>
          <cell r="K583" t="str">
            <v>Single</v>
          </cell>
          <cell r="L583" t="str">
            <v>Kinh</v>
          </cell>
          <cell r="M583" t="str">
            <v>Quang Trung, Quỳnh Dị, Hoàng Mai, Nghệ An</v>
          </cell>
          <cell r="N583" t="str">
            <v>0327311051</v>
          </cell>
          <cell r="O583" t="str">
            <v>0358565423</v>
          </cell>
          <cell r="P583" t="str">
            <v>Mẹ</v>
          </cell>
          <cell r="Q583">
            <v>187986123</v>
          </cell>
          <cell r="R583">
            <v>43610</v>
          </cell>
          <cell r="S583" t="str">
            <v>Nghệ An</v>
          </cell>
          <cell r="T583">
            <v>0</v>
          </cell>
          <cell r="U583" t="str">
            <v>THPT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 t="str">
            <v>M1-1</v>
          </cell>
          <cell r="AD583" t="str">
            <v>14/03/2022</v>
          </cell>
        </row>
        <row r="584">
          <cell r="B584" t="str">
            <v>H2203039</v>
          </cell>
          <cell r="C584" t="str">
            <v>Staff/ Nhân viên</v>
          </cell>
          <cell r="D584">
            <v>0</v>
          </cell>
          <cell r="E584" t="str">
            <v>CSP Technology/ Kỹ thuật CSP</v>
          </cell>
          <cell r="F584" t="str">
            <v>CSP 2</v>
          </cell>
          <cell r="G584" t="str">
            <v>Nguyễn Đăng Được</v>
          </cell>
          <cell r="H584" t="str">
            <v>Male</v>
          </cell>
          <cell r="I584" t="str">
            <v>10/08/1989</v>
          </cell>
          <cell r="J584" t="str">
            <v>Bắc Ninh</v>
          </cell>
          <cell r="K584" t="str">
            <v>Married</v>
          </cell>
          <cell r="L584" t="str">
            <v>Kinh</v>
          </cell>
          <cell r="M584" t="str">
            <v>Ngô Nội, Trung Nghĩa, Yên Phong, Bắc Ninh</v>
          </cell>
          <cell r="N584" t="str">
            <v>0981989881</v>
          </cell>
          <cell r="O584">
            <v>0</v>
          </cell>
          <cell r="P584">
            <v>0</v>
          </cell>
          <cell r="Q584" t="str">
            <v>027089010824</v>
          </cell>
          <cell r="R584" t="str">
            <v>10/05/2021</v>
          </cell>
          <cell r="S584" t="str">
            <v>Bắc Ninh</v>
          </cell>
          <cell r="T584">
            <v>0</v>
          </cell>
          <cell r="U584" t="str">
            <v>CĐ công nghiệp Việt Đức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 t="str">
            <v>M4-1</v>
          </cell>
          <cell r="AD584" t="str">
            <v>14/03/2022</v>
          </cell>
        </row>
        <row r="585">
          <cell r="B585" t="str">
            <v>H2203040</v>
          </cell>
          <cell r="C585" t="str">
            <v>Staff/ Nhân viên</v>
          </cell>
          <cell r="D585">
            <v>0</v>
          </cell>
          <cell r="E585" t="str">
            <v>SMT Manufacturing/ Sản xuất SMT</v>
          </cell>
          <cell r="F585">
            <v>0</v>
          </cell>
          <cell r="G585" t="str">
            <v>Nguyễn Quyết Thắng</v>
          </cell>
          <cell r="H585" t="str">
            <v>Male</v>
          </cell>
          <cell r="I585" t="str">
            <v>09/04/1994</v>
          </cell>
          <cell r="J585" t="str">
            <v>Hải Dương</v>
          </cell>
          <cell r="K585" t="str">
            <v>Single</v>
          </cell>
          <cell r="L585" t="str">
            <v>Kinh</v>
          </cell>
          <cell r="M585" t="str">
            <v>Sao đỏ, Chí Linh, TP Hải Dương, Hải Dương</v>
          </cell>
          <cell r="N585" t="str">
            <v>0368277271</v>
          </cell>
          <cell r="O585" t="str">
            <v>0934361760</v>
          </cell>
          <cell r="P585" t="str">
            <v>Bố</v>
          </cell>
          <cell r="Q585" t="str">
            <v>030094003540</v>
          </cell>
          <cell r="R585" t="str">
            <v>22/09/2021</v>
          </cell>
          <cell r="S585" t="str">
            <v>Hải Dương</v>
          </cell>
          <cell r="T585">
            <v>0</v>
          </cell>
          <cell r="U585" t="str">
            <v>ĐH bách khoa Hà Nội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 t="str">
            <v>M4-3</v>
          </cell>
          <cell r="AD585" t="str">
            <v>14/03/2022</v>
          </cell>
        </row>
        <row r="586">
          <cell r="B586" t="str">
            <v>H2203042</v>
          </cell>
          <cell r="C586" t="str">
            <v>Operator/ Công nhân</v>
          </cell>
          <cell r="D586">
            <v>0</v>
          </cell>
          <cell r="E586" t="str">
            <v>WLP 2 Manufacturing/ Sản xuất WLP 2</v>
          </cell>
          <cell r="F586">
            <v>0</v>
          </cell>
          <cell r="G586" t="str">
            <v>Lê Thị Huyền Anh</v>
          </cell>
          <cell r="H586" t="str">
            <v>Female</v>
          </cell>
          <cell r="I586">
            <v>36089</v>
          </cell>
          <cell r="J586" t="str">
            <v>Bắc Giang</v>
          </cell>
          <cell r="K586" t="str">
            <v>Married</v>
          </cell>
          <cell r="L586" t="str">
            <v>Kinh</v>
          </cell>
          <cell r="M586" t="str">
            <v>Nguộn Trong, Hồng Giang, Lục Ngạn, Bắc Giang</v>
          </cell>
          <cell r="N586" t="str">
            <v>0961103563</v>
          </cell>
          <cell r="O586" t="str">
            <v>096 4546528</v>
          </cell>
          <cell r="P586" t="str">
            <v>Bố</v>
          </cell>
          <cell r="Q586" t="str">
            <v>001198018212</v>
          </cell>
          <cell r="R586">
            <v>43013</v>
          </cell>
          <cell r="S586" t="str">
            <v>Cục trưởng cục cảnh sát quản lý hành chính về trật tự xã hội</v>
          </cell>
          <cell r="T586">
            <v>0</v>
          </cell>
          <cell r="U586" t="str">
            <v>THPT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 t="str">
            <v>M1-1</v>
          </cell>
          <cell r="AD586" t="str">
            <v>15/03/2022</v>
          </cell>
        </row>
        <row r="587">
          <cell r="B587" t="str">
            <v>H2203044</v>
          </cell>
          <cell r="C587" t="str">
            <v>Operator/ Công nhân</v>
          </cell>
          <cell r="D587">
            <v>0</v>
          </cell>
          <cell r="E587" t="str">
            <v>Quality Control/ QL Chất lượng (FQC)</v>
          </cell>
          <cell r="F587" t="str">
            <v>LFEM</v>
          </cell>
          <cell r="G587" t="str">
            <v>Phạm Thị Hiếu</v>
          </cell>
          <cell r="H587" t="str">
            <v>Female</v>
          </cell>
          <cell r="I587">
            <v>35046</v>
          </cell>
          <cell r="J587" t="str">
            <v>Thanh Hóa</v>
          </cell>
          <cell r="K587" t="str">
            <v>Single</v>
          </cell>
          <cell r="L587" t="str">
            <v>Mường</v>
          </cell>
          <cell r="M587" t="str">
            <v>Thôn Đèn, Điền Hạ, Bá Thước, Thanh Hóa</v>
          </cell>
          <cell r="N587" t="str">
            <v>0356909672</v>
          </cell>
          <cell r="O587" t="str">
            <v>0329205939</v>
          </cell>
          <cell r="P587" t="str">
            <v>Mẹ</v>
          </cell>
          <cell r="Q587" t="str">
            <v>038195002415</v>
          </cell>
          <cell r="R587">
            <v>44269</v>
          </cell>
          <cell r="S587" t="str">
            <v>Cục trưởng cục cảnh sát quản lý hành chính về trật tự xã hội</v>
          </cell>
          <cell r="T587">
            <v>0</v>
          </cell>
          <cell r="U587" t="str">
            <v>THPT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 t="str">
            <v>M1-1</v>
          </cell>
          <cell r="AD587" t="str">
            <v>16/03/2022</v>
          </cell>
        </row>
        <row r="588">
          <cell r="B588" t="str">
            <v>H2203045</v>
          </cell>
          <cell r="C588" t="str">
            <v>Operator/ Công nhân</v>
          </cell>
          <cell r="D588">
            <v>0</v>
          </cell>
          <cell r="E588" t="str">
            <v>CSP Manufacturing/ Sản xuất CSP</v>
          </cell>
          <cell r="F588" t="str">
            <v>CSP 2</v>
          </cell>
          <cell r="G588" t="str">
            <v>Lý Thị Hồng</v>
          </cell>
          <cell r="H588" t="str">
            <v>Female</v>
          </cell>
          <cell r="I588">
            <v>37562</v>
          </cell>
          <cell r="J588" t="str">
            <v>Hà Giang</v>
          </cell>
          <cell r="K588" t="str">
            <v>Single</v>
          </cell>
          <cell r="L588" t="str">
            <v>Dao</v>
          </cell>
          <cell r="M588" t="str">
            <v>Nà Ôm,Liên Hiệp ,Bắc Quang,Hà Giang</v>
          </cell>
          <cell r="N588" t="str">
            <v>0366348590</v>
          </cell>
          <cell r="O588" t="str">
            <v>0396675053</v>
          </cell>
          <cell r="P588" t="str">
            <v>Bố</v>
          </cell>
          <cell r="Q588" t="str">
            <v>073534688</v>
          </cell>
          <cell r="R588">
            <v>43567</v>
          </cell>
          <cell r="S588" t="str">
            <v>Hà Giang</v>
          </cell>
          <cell r="T588">
            <v>0</v>
          </cell>
          <cell r="U588" t="str">
            <v>THPT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 t="str">
            <v>M1-1</v>
          </cell>
          <cell r="AD588" t="str">
            <v>16/03/2022</v>
          </cell>
        </row>
        <row r="589">
          <cell r="B589" t="str">
            <v>H2203048</v>
          </cell>
          <cell r="C589" t="str">
            <v>Operator/ Công nhân</v>
          </cell>
          <cell r="D589">
            <v>0</v>
          </cell>
          <cell r="E589" t="str">
            <v>SMT Manufacturing/ Sản xuất SMT</v>
          </cell>
          <cell r="F589">
            <v>0</v>
          </cell>
          <cell r="G589" t="str">
            <v>Bùi Thị Ngọc</v>
          </cell>
          <cell r="H589" t="str">
            <v>Female</v>
          </cell>
          <cell r="I589">
            <v>36135</v>
          </cell>
          <cell r="J589" t="str">
            <v>Hòa Bình</v>
          </cell>
          <cell r="K589" t="str">
            <v>Married</v>
          </cell>
          <cell r="L589" t="str">
            <v>Mường</v>
          </cell>
          <cell r="M589" t="str">
            <v>Răng, Văn Sơn, Lạc Sơn, Hòa Bình</v>
          </cell>
          <cell r="N589" t="str">
            <v>0337673999</v>
          </cell>
          <cell r="O589" t="str">
            <v>0859105033'</v>
          </cell>
          <cell r="P589" t="str">
            <v>Mẹ</v>
          </cell>
          <cell r="Q589">
            <v>113677619</v>
          </cell>
          <cell r="R589">
            <v>42426</v>
          </cell>
          <cell r="S589" t="str">
            <v>Hòa Bình</v>
          </cell>
          <cell r="T589">
            <v>0</v>
          </cell>
          <cell r="U589" t="str">
            <v>THPT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 t="str">
            <v>M1-1</v>
          </cell>
          <cell r="AD589" t="str">
            <v>18/03/2022</v>
          </cell>
        </row>
        <row r="590">
          <cell r="B590" t="str">
            <v>H2203049</v>
          </cell>
          <cell r="C590" t="str">
            <v>Operator/ Công nhân</v>
          </cell>
          <cell r="D590">
            <v>0</v>
          </cell>
          <cell r="E590" t="str">
            <v>Quality Control/ QL Chất lượng OQC</v>
          </cell>
          <cell r="F590" t="str">
            <v>CSP</v>
          </cell>
          <cell r="G590" t="str">
            <v>Đinh Thị Thắm</v>
          </cell>
          <cell r="H590" t="str">
            <v>Female</v>
          </cell>
          <cell r="I590">
            <v>37147</v>
          </cell>
          <cell r="J590" t="str">
            <v>Tuyên Quang</v>
          </cell>
          <cell r="K590" t="str">
            <v>Single</v>
          </cell>
          <cell r="L590" t="str">
            <v>Kinh</v>
          </cell>
          <cell r="M590" t="str">
            <v>Hợp Long 2, Yên Nguyên, Chiêm Hóa, Tuyên Quang</v>
          </cell>
          <cell r="N590" t="str">
            <v>0353258996</v>
          </cell>
          <cell r="O590" t="str">
            <v>0982531933</v>
          </cell>
          <cell r="P590" t="str">
            <v>Bố</v>
          </cell>
          <cell r="Q590" t="str">
            <v>008301000887</v>
          </cell>
          <cell r="R590">
            <v>44303</v>
          </cell>
          <cell r="S590" t="str">
            <v>Cục trưởng cục cảnh sát quản lý hành chính về trật tự xã hội</v>
          </cell>
          <cell r="T590" t="str">
            <v>700017341410</v>
          </cell>
          <cell r="U590" t="str">
            <v>THPT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 t="str">
            <v>M1-1</v>
          </cell>
          <cell r="AD590" t="str">
            <v>18/03/2022</v>
          </cell>
        </row>
        <row r="591">
          <cell r="B591" t="str">
            <v>H2203050</v>
          </cell>
          <cell r="C591" t="str">
            <v>Operator/ Công nhân</v>
          </cell>
          <cell r="D591">
            <v>0</v>
          </cell>
          <cell r="E591" t="str">
            <v>Quality Control/ QL Chất lượng FQC</v>
          </cell>
          <cell r="F591" t="str">
            <v>LFEM</v>
          </cell>
          <cell r="G591" t="str">
            <v>Nguyễn Văn Hùng</v>
          </cell>
          <cell r="H591" t="str">
            <v>Male</v>
          </cell>
          <cell r="I591">
            <v>34029</v>
          </cell>
          <cell r="J591" t="str">
            <v>Thanh Hóa</v>
          </cell>
          <cell r="K591" t="str">
            <v>Married</v>
          </cell>
          <cell r="L591" t="str">
            <v>Mường</v>
          </cell>
          <cell r="M591" t="str">
            <v>Thôn Đèn, Điền Hạ, Bá Thước, Thanh Hóa</v>
          </cell>
          <cell r="N591" t="str">
            <v>0398499093</v>
          </cell>
          <cell r="O591" t="str">
            <v>0971946954</v>
          </cell>
          <cell r="P591" t="str">
            <v>Mẹ</v>
          </cell>
          <cell r="Q591">
            <v>174126561</v>
          </cell>
          <cell r="R591">
            <v>40198</v>
          </cell>
          <cell r="S591" t="str">
            <v>Thanh Hóa</v>
          </cell>
          <cell r="T591">
            <v>0</v>
          </cell>
          <cell r="U591" t="str">
            <v>THPT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 t="str">
            <v>M1-1</v>
          </cell>
          <cell r="AD591" t="str">
            <v>18/03/2022</v>
          </cell>
        </row>
        <row r="592">
          <cell r="B592" t="str">
            <v>H2203051</v>
          </cell>
          <cell r="C592" t="str">
            <v>Operator/ Công nhân</v>
          </cell>
          <cell r="D592">
            <v>0</v>
          </cell>
          <cell r="E592" t="str">
            <v>Quality Control/ QL Chất lượng FQC</v>
          </cell>
          <cell r="F592" t="str">
            <v>LFEM</v>
          </cell>
          <cell r="G592" t="str">
            <v>Hà Công Huân</v>
          </cell>
          <cell r="H592" t="str">
            <v>Male</v>
          </cell>
          <cell r="I592">
            <v>37491</v>
          </cell>
          <cell r="J592" t="str">
            <v>Hòa Bình</v>
          </cell>
          <cell r="K592" t="str">
            <v>Single</v>
          </cell>
          <cell r="L592" t="str">
            <v>Mường</v>
          </cell>
          <cell r="M592" t="str">
            <v>Ba Giang, Mị Hòa, Kim Bôi, Hòa Bình</v>
          </cell>
          <cell r="N592" t="str">
            <v>0399174403</v>
          </cell>
          <cell r="O592" t="str">
            <v>0352275623</v>
          </cell>
          <cell r="P592" t="str">
            <v>Bố</v>
          </cell>
          <cell r="Q592">
            <v>113805847</v>
          </cell>
          <cell r="R592">
            <v>43458</v>
          </cell>
          <cell r="S592" t="str">
            <v>Hòa Bình</v>
          </cell>
          <cell r="T592">
            <v>0</v>
          </cell>
          <cell r="U592" t="str">
            <v>THPT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 t="str">
            <v>M1-1</v>
          </cell>
          <cell r="AD592" t="str">
            <v>18/03/2022</v>
          </cell>
        </row>
        <row r="593">
          <cell r="B593" t="str">
            <v>H2203054</v>
          </cell>
          <cell r="C593" t="str">
            <v>Operator/ Công nhân</v>
          </cell>
          <cell r="D593">
            <v>0</v>
          </cell>
          <cell r="E593" t="str">
            <v>WLP2 Manufacturing/ Sản xuất WLP2</v>
          </cell>
          <cell r="F593">
            <v>0</v>
          </cell>
          <cell r="G593" t="str">
            <v>Trịnh Thị Thanh Tâm</v>
          </cell>
          <cell r="H593" t="str">
            <v>Female</v>
          </cell>
          <cell r="I593">
            <v>37764</v>
          </cell>
          <cell r="J593" t="str">
            <v>Thanh Hóa</v>
          </cell>
          <cell r="K593" t="str">
            <v>Single</v>
          </cell>
          <cell r="L593" t="str">
            <v>Kinh</v>
          </cell>
          <cell r="M593" t="str">
            <v>Thôn 7, Vĩnh Hưng, Vĩnh Lộc, Thanh Hóa</v>
          </cell>
          <cell r="N593" t="str">
            <v>0357255032</v>
          </cell>
          <cell r="O593" t="str">
            <v>0369185042</v>
          </cell>
          <cell r="P593" t="str">
            <v>Bố</v>
          </cell>
          <cell r="Q593" t="str">
            <v>038303009731</v>
          </cell>
          <cell r="R593">
            <v>44347</v>
          </cell>
          <cell r="S593" t="str">
            <v>Cục trưởng cục cảnh sát quản lý hành chính về trật tự xã hội</v>
          </cell>
          <cell r="T593">
            <v>0</v>
          </cell>
          <cell r="U593" t="str">
            <v>THPT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 t="str">
            <v>M1-1</v>
          </cell>
          <cell r="AD593" t="str">
            <v>21/03/2022</v>
          </cell>
        </row>
        <row r="594">
          <cell r="B594" t="str">
            <v>H2203055</v>
          </cell>
          <cell r="C594" t="str">
            <v>Operator/ Công nhân</v>
          </cell>
          <cell r="D594">
            <v>0</v>
          </cell>
          <cell r="E594" t="str">
            <v>WLP2 Manufacturing/ Sản xuất WLP2</v>
          </cell>
          <cell r="F594">
            <v>0</v>
          </cell>
          <cell r="G594" t="str">
            <v>Gì Thị Phương</v>
          </cell>
          <cell r="H594" t="str">
            <v>Female</v>
          </cell>
          <cell r="I594">
            <v>36387</v>
          </cell>
          <cell r="J594" t="str">
            <v>Hà Giang</v>
          </cell>
          <cell r="K594" t="str">
            <v>Single</v>
          </cell>
          <cell r="L594" t="str">
            <v>Nùng</v>
          </cell>
          <cell r="M594" t="str">
            <v>Lao Pờ, Xín Mần, Xín Mần, Hà Giang</v>
          </cell>
          <cell r="N594" t="str">
            <v>0335827765</v>
          </cell>
          <cell r="O594" t="str">
            <v>0987044262</v>
          </cell>
          <cell r="P594" t="str">
            <v>Bố</v>
          </cell>
          <cell r="Q594" t="str">
            <v>073516997</v>
          </cell>
          <cell r="R594">
            <v>42643</v>
          </cell>
          <cell r="S594" t="str">
            <v>Hà Giang</v>
          </cell>
          <cell r="T594">
            <v>0</v>
          </cell>
          <cell r="U594" t="str">
            <v>THPT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 t="str">
            <v>M1-1</v>
          </cell>
          <cell r="AD594" t="str">
            <v>21/03/2022</v>
          </cell>
        </row>
        <row r="595">
          <cell r="B595" t="str">
            <v>H2203057</v>
          </cell>
          <cell r="C595" t="str">
            <v>Operator/ Công nhân</v>
          </cell>
          <cell r="D595">
            <v>0</v>
          </cell>
          <cell r="E595" t="str">
            <v>SMT Manufacturing/ Sản xuất SMT</v>
          </cell>
          <cell r="F595">
            <v>0</v>
          </cell>
          <cell r="G595" t="str">
            <v>Đường Thị Lan Phương</v>
          </cell>
          <cell r="H595" t="str">
            <v>Female</v>
          </cell>
          <cell r="I595">
            <v>37597</v>
          </cell>
          <cell r="J595" t="str">
            <v>Bắc Ninh</v>
          </cell>
          <cell r="K595" t="str">
            <v>Single</v>
          </cell>
          <cell r="L595" t="str">
            <v>Kinh</v>
          </cell>
          <cell r="M595" t="str">
            <v>Trang Liệt, Trang Hạ, Từ Sơn, Bắc Ninh</v>
          </cell>
          <cell r="N595" t="str">
            <v>0382669755</v>
          </cell>
          <cell r="O595" t="str">
            <v>0362130861</v>
          </cell>
          <cell r="P595" t="str">
            <v>Mẹ</v>
          </cell>
          <cell r="Q595" t="str">
            <v>027302001514</v>
          </cell>
          <cell r="R595">
            <v>44311</v>
          </cell>
          <cell r="S595" t="str">
            <v>Cục trưởng cục cảnh sát quản lý hành chính về trật tự xã hội</v>
          </cell>
          <cell r="T595">
            <v>0</v>
          </cell>
          <cell r="U595" t="str">
            <v>THPT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 t="str">
            <v>M1-1</v>
          </cell>
          <cell r="AD595" t="str">
            <v>21/03/2022</v>
          </cell>
        </row>
        <row r="596">
          <cell r="B596" t="str">
            <v>H2203058</v>
          </cell>
          <cell r="C596" t="str">
            <v>Staff/ Nhân viên</v>
          </cell>
          <cell r="D596">
            <v>0</v>
          </cell>
          <cell r="E596" t="str">
            <v>WLP 2 Technology/ Kỹ thuật WLP 2</v>
          </cell>
          <cell r="F596">
            <v>0</v>
          </cell>
          <cell r="G596" t="str">
            <v>Phạm Xuân Phong</v>
          </cell>
          <cell r="H596" t="str">
            <v>Male</v>
          </cell>
          <cell r="I596" t="str">
            <v>12/09/1996</v>
          </cell>
          <cell r="J596" t="str">
            <v>Hà Nội</v>
          </cell>
          <cell r="K596" t="str">
            <v>Single</v>
          </cell>
          <cell r="L596" t="str">
            <v>Kinh</v>
          </cell>
          <cell r="M596" t="str">
            <v>Chi Luông, Na Lay, Mường Lay, Điện Biên</v>
          </cell>
          <cell r="N596" t="str">
            <v>0975925231</v>
          </cell>
          <cell r="O596" t="str">
            <v>0984850723</v>
          </cell>
          <cell r="P596" t="str">
            <v>Bố</v>
          </cell>
          <cell r="Q596" t="str">
            <v>001096003825</v>
          </cell>
          <cell r="R596" t="str">
            <v>17/08/2021</v>
          </cell>
          <cell r="S596" t="str">
            <v>Cục trưởng cục cảnh sát quản lý hành chính về trật tự xã hội</v>
          </cell>
          <cell r="T596">
            <v>0</v>
          </cell>
          <cell r="U596" t="str">
            <v>ĐH kỹ thuật công nghiệp Thái Nguyên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 t="str">
            <v>M3-3</v>
          </cell>
          <cell r="AD596" t="str">
            <v>21/03/2022</v>
          </cell>
        </row>
        <row r="597">
          <cell r="B597" t="str">
            <v>H2203059</v>
          </cell>
          <cell r="C597" t="str">
            <v>Staff/ Nhân viên</v>
          </cell>
          <cell r="D597">
            <v>0</v>
          </cell>
          <cell r="E597" t="str">
            <v>Quality Control/ QL Chất lượng CS</v>
          </cell>
          <cell r="F597">
            <v>0</v>
          </cell>
          <cell r="G597" t="str">
            <v>Ngô Thị Hà</v>
          </cell>
          <cell r="H597" t="str">
            <v>Female</v>
          </cell>
          <cell r="I597" t="str">
            <v>26/11/1990</v>
          </cell>
          <cell r="J597" t="str">
            <v>Bắc Ninh</v>
          </cell>
          <cell r="K597" t="str">
            <v>Married</v>
          </cell>
          <cell r="L597" t="str">
            <v>Kinh</v>
          </cell>
          <cell r="M597" t="str">
            <v>Trung Bạn, thị trấn Chờ, Yên Phong, Bắc Ninh</v>
          </cell>
          <cell r="N597" t="str">
            <v>0986749471</v>
          </cell>
          <cell r="O597">
            <v>0</v>
          </cell>
          <cell r="P597">
            <v>0</v>
          </cell>
          <cell r="Q597" t="str">
            <v>125302820</v>
          </cell>
          <cell r="R597" t="str">
            <v>13/08/2007</v>
          </cell>
          <cell r="S597" t="str">
            <v>Bắc Ninh</v>
          </cell>
          <cell r="T597">
            <v>0</v>
          </cell>
          <cell r="U597" t="str">
            <v>ĐH Công nghiệp Hà Nội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 t="str">
            <v>M4-4</v>
          </cell>
          <cell r="AD597" t="str">
            <v>21/03/2022</v>
          </cell>
        </row>
        <row r="598">
          <cell r="B598" t="str">
            <v>H2203060</v>
          </cell>
          <cell r="C598" t="str">
            <v>Operator/ Công nhân</v>
          </cell>
          <cell r="D598">
            <v>0</v>
          </cell>
          <cell r="E598" t="str">
            <v>WLP 1 Manufacturing/ Sản xuất WLP 1</v>
          </cell>
          <cell r="F598">
            <v>0</v>
          </cell>
          <cell r="G598" t="str">
            <v>Ma Thị Hoài Thương</v>
          </cell>
          <cell r="H598" t="str">
            <v>Female</v>
          </cell>
          <cell r="I598" t="str">
            <v>21/01/2002</v>
          </cell>
          <cell r="J598" t="str">
            <v>Tuyên Quang</v>
          </cell>
          <cell r="K598" t="str">
            <v>Single</v>
          </cell>
          <cell r="L598" t="str">
            <v>Tày</v>
          </cell>
          <cell r="M598" t="str">
            <v>Nà Cóoc, Bình An, Lâm Bình, Tuyên Quang</v>
          </cell>
          <cell r="N598" t="str">
            <v>0981867329</v>
          </cell>
          <cell r="O598">
            <v>0</v>
          </cell>
          <cell r="P598">
            <v>0</v>
          </cell>
          <cell r="Q598" t="str">
            <v>008302000127</v>
          </cell>
          <cell r="R598" t="str">
            <v>12/03/2021</v>
          </cell>
          <cell r="S598" t="str">
            <v>Cục trưởng cục cảnh sát quản lý hành chính về trật tự xã hội</v>
          </cell>
          <cell r="T598">
            <v>0</v>
          </cell>
          <cell r="U598" t="str">
            <v>High School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 t="str">
            <v>M1-1</v>
          </cell>
          <cell r="AD598" t="str">
            <v>23/03/2022</v>
          </cell>
        </row>
        <row r="599">
          <cell r="B599" t="str">
            <v>H2203061</v>
          </cell>
          <cell r="C599" t="str">
            <v>Operator/ Công nhân</v>
          </cell>
          <cell r="D599">
            <v>0</v>
          </cell>
          <cell r="E599" t="str">
            <v>WLP 1 Manufacturing/ Sản xuất WLP 1</v>
          </cell>
          <cell r="F599">
            <v>0</v>
          </cell>
          <cell r="G599" t="str">
            <v>Ma Thị Ánh</v>
          </cell>
          <cell r="H599" t="str">
            <v>Female</v>
          </cell>
          <cell r="I599" t="str">
            <v>29/11/2002</v>
          </cell>
          <cell r="J599" t="str">
            <v>Tuyên Quang</v>
          </cell>
          <cell r="K599" t="str">
            <v>Single</v>
          </cell>
          <cell r="L599" t="str">
            <v>Tày</v>
          </cell>
          <cell r="M599" t="str">
            <v>Chẩu Quân, Bình An, Lâm Bình, Tuyên Quang</v>
          </cell>
          <cell r="N599" t="str">
            <v>0971161320</v>
          </cell>
          <cell r="O599">
            <v>0</v>
          </cell>
          <cell r="P599">
            <v>0</v>
          </cell>
          <cell r="Q599" t="str">
            <v>008302000137</v>
          </cell>
          <cell r="R599" t="str">
            <v>12/03/2021</v>
          </cell>
          <cell r="S599" t="str">
            <v>Cục trưởng cục cảnh sát quản lý hành chính về trật tự xã hội</v>
          </cell>
          <cell r="T599">
            <v>0</v>
          </cell>
          <cell r="U599" t="str">
            <v>High School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 t="str">
            <v>M1-1</v>
          </cell>
          <cell r="AD599" t="str">
            <v>23/03/2022</v>
          </cell>
        </row>
        <row r="600">
          <cell r="B600" t="str">
            <v>H2203062</v>
          </cell>
          <cell r="C600" t="str">
            <v>Operator/ Công nhân</v>
          </cell>
          <cell r="D600">
            <v>0</v>
          </cell>
          <cell r="E600" t="str">
            <v>WLP 2 Manufacturing/ Sản xuất WLP 2</v>
          </cell>
          <cell r="F600">
            <v>0</v>
          </cell>
          <cell r="G600" t="str">
            <v>Hoàng Thị Lợi</v>
          </cell>
          <cell r="H600" t="str">
            <v>Female</v>
          </cell>
          <cell r="I600" t="str">
            <v>18/08/1995</v>
          </cell>
          <cell r="J600" t="str">
            <v>Yên Bái</v>
          </cell>
          <cell r="K600" t="str">
            <v>Married</v>
          </cell>
          <cell r="L600" t="str">
            <v>Thái</v>
          </cell>
          <cell r="M600" t="str">
            <v>Tông Co 3, Tân An, Nghĩa Lộ, Yên Bái</v>
          </cell>
          <cell r="N600" t="str">
            <v>0334616716</v>
          </cell>
          <cell r="O600">
            <v>0</v>
          </cell>
          <cell r="P600">
            <v>0</v>
          </cell>
          <cell r="Q600" t="str">
            <v>015195001228</v>
          </cell>
          <cell r="R600" t="str">
            <v>25/04/2021</v>
          </cell>
          <cell r="S600" t="str">
            <v>Cục trưởng cục cảnh sát quản lý hành chính về trật tự xã hội</v>
          </cell>
          <cell r="T600">
            <v>0</v>
          </cell>
          <cell r="U600" t="str">
            <v>High School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 t="str">
            <v>M1-1</v>
          </cell>
          <cell r="AD600" t="str">
            <v>23/03/2022</v>
          </cell>
        </row>
        <row r="601">
          <cell r="B601" t="str">
            <v>H2203064</v>
          </cell>
          <cell r="C601" t="str">
            <v>Staff/ Nhân viên</v>
          </cell>
          <cell r="D601">
            <v>0</v>
          </cell>
          <cell r="E601" t="str">
            <v>LFEM Technology/ Kỹ thuật LFEM</v>
          </cell>
          <cell r="F601">
            <v>0</v>
          </cell>
          <cell r="G601" t="str">
            <v>Đậu Xuân Phong</v>
          </cell>
          <cell r="H601" t="str">
            <v>Male</v>
          </cell>
          <cell r="I601" t="str">
            <v>27/10/1997</v>
          </cell>
          <cell r="J601" t="str">
            <v>Nghệ An</v>
          </cell>
          <cell r="K601" t="str">
            <v>Single</v>
          </cell>
          <cell r="L601" t="str">
            <v>Kinh</v>
          </cell>
          <cell r="M601" t="str">
            <v>Đông Hội, Nghĩa Hội, Nghĩa Đàn, Nghệ An</v>
          </cell>
          <cell r="N601" t="str">
            <v>0375372333</v>
          </cell>
          <cell r="O601">
            <v>0</v>
          </cell>
          <cell r="P601">
            <v>0</v>
          </cell>
          <cell r="Q601" t="str">
            <v>187521850</v>
          </cell>
          <cell r="R601" t="str">
            <v>27/03/2013</v>
          </cell>
          <cell r="S601" t="str">
            <v>Nghệ An</v>
          </cell>
          <cell r="T601">
            <v>0</v>
          </cell>
          <cell r="U601" t="str">
            <v>ĐH Sư phạm kỹ thuật Vinh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 t="str">
            <v>M4-1</v>
          </cell>
          <cell r="AD601" t="str">
            <v>23/03/2022</v>
          </cell>
        </row>
        <row r="602">
          <cell r="B602" t="str">
            <v>H2203065</v>
          </cell>
          <cell r="C602" t="str">
            <v>Operator/ Công nhân</v>
          </cell>
          <cell r="D602">
            <v>0</v>
          </cell>
          <cell r="E602" t="str">
            <v>SMT Manufacturing/ Sản xuất SMT</v>
          </cell>
          <cell r="F602">
            <v>0</v>
          </cell>
          <cell r="G602" t="str">
            <v>Bùi Thị Dung</v>
          </cell>
          <cell r="H602" t="str">
            <v>Female</v>
          </cell>
          <cell r="I602">
            <v>36779</v>
          </cell>
          <cell r="J602" t="str">
            <v>Thanh Hóa</v>
          </cell>
          <cell r="K602" t="str">
            <v>Married</v>
          </cell>
          <cell r="L602" t="str">
            <v>Mường</v>
          </cell>
          <cell r="M602" t="str">
            <v>Ngọc Sinh, Lương Ngoại, Bá Thước, Thanh Hóa</v>
          </cell>
          <cell r="N602" t="str">
            <v>0376444879</v>
          </cell>
          <cell r="O602" t="str">
            <v>0856399456</v>
          </cell>
          <cell r="P602" t="str">
            <v>Chồng</v>
          </cell>
          <cell r="Q602" t="str">
            <v>038300014885</v>
          </cell>
          <cell r="R602">
            <v>43112</v>
          </cell>
          <cell r="S602" t="str">
            <v>Cục trưởng cục cảnh sát quản lý hành chính về trật tự xã hội</v>
          </cell>
          <cell r="T602">
            <v>0</v>
          </cell>
          <cell r="U602" t="str">
            <v>THPT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 t="str">
            <v>M1-1</v>
          </cell>
          <cell r="AD602" t="str">
            <v>24/03/2022</v>
          </cell>
        </row>
        <row r="603">
          <cell r="B603" t="str">
            <v>H2203066</v>
          </cell>
          <cell r="C603" t="str">
            <v>Operator/ Công nhân</v>
          </cell>
          <cell r="D603">
            <v>0</v>
          </cell>
          <cell r="E603" t="str">
            <v>SMT Manufacturing/ Sản xuất SMT</v>
          </cell>
          <cell r="F603">
            <v>0</v>
          </cell>
          <cell r="G603" t="str">
            <v>Vi Văn Lượng</v>
          </cell>
          <cell r="H603" t="str">
            <v>Male</v>
          </cell>
          <cell r="I603">
            <v>37215</v>
          </cell>
          <cell r="J603" t="str">
            <v>Thanh Hóa</v>
          </cell>
          <cell r="K603" t="str">
            <v>Single</v>
          </cell>
          <cell r="L603" t="str">
            <v>Thái</v>
          </cell>
          <cell r="M603" t="str">
            <v>Làng Lự, Thanh Lâm, Như Xuân, Thanh Hóa</v>
          </cell>
          <cell r="N603" t="str">
            <v>0336077141</v>
          </cell>
          <cell r="O603" t="str">
            <v>0971050449</v>
          </cell>
          <cell r="P603" t="str">
            <v>Bố</v>
          </cell>
          <cell r="Q603" t="str">
            <v>038201011854</v>
          </cell>
          <cell r="R603">
            <v>43278</v>
          </cell>
          <cell r="S603" t="str">
            <v>Cục trưởng cục cảnh sát quản lý hành chính về trật tự xã hội</v>
          </cell>
          <cell r="T603">
            <v>0</v>
          </cell>
          <cell r="U603" t="str">
            <v>THPT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 t="str">
            <v>M1-1</v>
          </cell>
          <cell r="AD603" t="str">
            <v>24/03/2022</v>
          </cell>
        </row>
        <row r="604">
          <cell r="B604" t="str">
            <v>H2203067</v>
          </cell>
          <cell r="C604" t="str">
            <v>Operator/ Công nhân</v>
          </cell>
          <cell r="D604">
            <v>0</v>
          </cell>
          <cell r="E604" t="str">
            <v>LFEM Manufacturing/ Sản xuất LFEM</v>
          </cell>
          <cell r="F604">
            <v>0</v>
          </cell>
          <cell r="G604" t="str">
            <v>Vi Thị In</v>
          </cell>
          <cell r="H604" t="str">
            <v>Female</v>
          </cell>
          <cell r="I604">
            <v>36856</v>
          </cell>
          <cell r="J604" t="str">
            <v>Nghệ An</v>
          </cell>
          <cell r="K604" t="str">
            <v>Single</v>
          </cell>
          <cell r="L604" t="str">
            <v>Thái</v>
          </cell>
          <cell r="M604" t="str">
            <v>Nóng Mò, Xiêng My, Tương Dương, Nghệ An</v>
          </cell>
          <cell r="N604" t="str">
            <v>0395444936</v>
          </cell>
          <cell r="O604">
            <v>0</v>
          </cell>
          <cell r="P604">
            <v>0</v>
          </cell>
          <cell r="Q604">
            <v>187836498</v>
          </cell>
          <cell r="R604">
            <v>42851</v>
          </cell>
          <cell r="S604" t="str">
            <v>Nghệ An</v>
          </cell>
          <cell r="T604">
            <v>0</v>
          </cell>
          <cell r="U604" t="str">
            <v>THPT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 t="str">
            <v>M1-1</v>
          </cell>
          <cell r="AD604" t="str">
            <v>25/03/2022</v>
          </cell>
        </row>
        <row r="605">
          <cell r="B605" t="str">
            <v>H2203068</v>
          </cell>
          <cell r="C605" t="str">
            <v>Operator/ Công nhân</v>
          </cell>
          <cell r="D605">
            <v>0</v>
          </cell>
          <cell r="E605" t="str">
            <v>LFEM Manufacturing/ Sản xuất LFEM</v>
          </cell>
          <cell r="F605">
            <v>0</v>
          </cell>
          <cell r="G605" t="str">
            <v>Dương Thị Thu Hoa</v>
          </cell>
          <cell r="H605" t="str">
            <v>Female</v>
          </cell>
          <cell r="I605">
            <v>37670</v>
          </cell>
          <cell r="J605" t="str">
            <v>Nghệ An</v>
          </cell>
          <cell r="K605" t="str">
            <v>Single</v>
          </cell>
          <cell r="L605" t="str">
            <v>Kinh</v>
          </cell>
          <cell r="M605" t="str">
            <v>Lưu Diên, Lưu Sơn, Đô Lương, Nghệ An</v>
          </cell>
          <cell r="N605" t="str">
            <v>0358740705</v>
          </cell>
          <cell r="O605">
            <v>0</v>
          </cell>
          <cell r="P605">
            <v>0</v>
          </cell>
          <cell r="Q605" t="str">
            <v>040303003540</v>
          </cell>
          <cell r="R605">
            <v>44283</v>
          </cell>
          <cell r="S605" t="str">
            <v>Cục trưởng cục cảnh sát quản lý hành chính về trật tự xã hội</v>
          </cell>
          <cell r="T605">
            <v>0</v>
          </cell>
          <cell r="U605" t="str">
            <v>THPT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 t="str">
            <v>M1-1</v>
          </cell>
          <cell r="AD605" t="str">
            <v>25/03/2022</v>
          </cell>
        </row>
        <row r="606">
          <cell r="B606" t="str">
            <v>H2203071</v>
          </cell>
          <cell r="C606" t="str">
            <v>Staff/ Nhân viên</v>
          </cell>
          <cell r="D606">
            <v>0</v>
          </cell>
          <cell r="E606" t="str">
            <v>Quality Control/ QL Chất lượng (CS)</v>
          </cell>
          <cell r="F606">
            <v>0</v>
          </cell>
          <cell r="G606" t="str">
            <v>Phạm Thị Ngân</v>
          </cell>
          <cell r="H606" t="str">
            <v>Female</v>
          </cell>
          <cell r="I606" t="str">
            <v>22/12/1993</v>
          </cell>
          <cell r="J606" t="str">
            <v>Bắc Ninh</v>
          </cell>
          <cell r="K606" t="str">
            <v>Married</v>
          </cell>
          <cell r="L606" t="str">
            <v>Kinh</v>
          </cell>
          <cell r="M606" t="str">
            <v>Phù Lộc, Phù Chẩn, Từ Sơn, Bắc Ninh</v>
          </cell>
          <cell r="N606" t="str">
            <v>0347133380</v>
          </cell>
          <cell r="O606">
            <v>0</v>
          </cell>
          <cell r="P606">
            <v>0</v>
          </cell>
          <cell r="Q606" t="str">
            <v>033193012276</v>
          </cell>
          <cell r="R606" t="str">
            <v>09/05/2021</v>
          </cell>
          <cell r="S606" t="str">
            <v>Cục trưởng cục cảnh sát quản lý hành chính về trật tự xã hội</v>
          </cell>
          <cell r="T606">
            <v>0</v>
          </cell>
          <cell r="U606" t="str">
            <v>ĐH Công nghiệp Hà Nội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 t="str">
            <v>M4-4</v>
          </cell>
          <cell r="AD606" t="str">
            <v>25/03/2022</v>
          </cell>
        </row>
        <row r="607">
          <cell r="B607" t="str">
            <v>H2203072</v>
          </cell>
          <cell r="C607" t="str">
            <v>Staff/ Nhân viên</v>
          </cell>
          <cell r="D607">
            <v>0</v>
          </cell>
          <cell r="E607" t="str">
            <v>Purchasing/ Mua hàng</v>
          </cell>
          <cell r="F607">
            <v>0</v>
          </cell>
          <cell r="G607" t="str">
            <v>Nguyễn Thị Minh Thu</v>
          </cell>
          <cell r="H607" t="str">
            <v>Female</v>
          </cell>
          <cell r="I607" t="str">
            <v>04/09/1991</v>
          </cell>
          <cell r="J607" t="str">
            <v>Bắc Ninh</v>
          </cell>
          <cell r="K607" t="str">
            <v>Married</v>
          </cell>
          <cell r="L607" t="str">
            <v>Kinh</v>
          </cell>
          <cell r="M607" t="str">
            <v>Phố Mới, thị trấn Chờ, Yên Phong, Bắc Ninh</v>
          </cell>
          <cell r="N607" t="str">
            <v>0974809202</v>
          </cell>
          <cell r="O607">
            <v>0</v>
          </cell>
          <cell r="P607">
            <v>0</v>
          </cell>
          <cell r="Q607" t="str">
            <v>027191001740</v>
          </cell>
          <cell r="R607" t="str">
            <v>03/04/2021</v>
          </cell>
          <cell r="S607" t="str">
            <v>Cục trưởng cục cảnh sát quản lý hành chính về trật tự xã hội</v>
          </cell>
          <cell r="T607">
            <v>0</v>
          </cell>
          <cell r="U607" t="str">
            <v>ĐH Kinh tế quốc dân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 t="str">
            <v>M5-2</v>
          </cell>
          <cell r="AD607" t="str">
            <v>28/03/2022</v>
          </cell>
        </row>
        <row r="608">
          <cell r="B608" t="str">
            <v>H2203073</v>
          </cell>
          <cell r="C608" t="str">
            <v>Staff/ Nhân viên</v>
          </cell>
          <cell r="D608">
            <v>0</v>
          </cell>
          <cell r="E608" t="str">
            <v>CSP Technology/ Kỹ thuật CSP</v>
          </cell>
          <cell r="F608" t="str">
            <v>CSP 2</v>
          </cell>
          <cell r="G608" t="str">
            <v>Chu Quang Long</v>
          </cell>
          <cell r="H608" t="str">
            <v>Male</v>
          </cell>
          <cell r="I608" t="str">
            <v>04/03/1996</v>
          </cell>
          <cell r="J608" t="str">
            <v>Bắc Ninh</v>
          </cell>
          <cell r="K608" t="str">
            <v>Single</v>
          </cell>
          <cell r="L608" t="str">
            <v>Kinh</v>
          </cell>
          <cell r="M608" t="str">
            <v>Yên Lã, Tân Hồng, Từ Sơn, Bắc Ninh</v>
          </cell>
          <cell r="N608" t="str">
            <v>0366004299</v>
          </cell>
          <cell r="O608">
            <v>0</v>
          </cell>
          <cell r="P608">
            <v>0</v>
          </cell>
          <cell r="Q608" t="str">
            <v>027096001766</v>
          </cell>
          <cell r="R608" t="str">
            <v>16/04/2021</v>
          </cell>
          <cell r="S608" t="str">
            <v>Cục trưởng cục cảnh sát quản lý hành chính về trật tự xã hội</v>
          </cell>
          <cell r="T608">
            <v>0</v>
          </cell>
          <cell r="U608" t="str">
            <v>ĐH Công nghiệp Hà Nội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 t="str">
            <v>M4-1</v>
          </cell>
          <cell r="AD608" t="str">
            <v>28/03/2022</v>
          </cell>
        </row>
        <row r="609">
          <cell r="B609" t="str">
            <v>H2203074</v>
          </cell>
          <cell r="C609" t="str">
            <v>Staff/ Nhân viên</v>
          </cell>
          <cell r="D609">
            <v>0</v>
          </cell>
          <cell r="E609" t="str">
            <v>CSP Technology/ Kỹ thuật CSP</v>
          </cell>
          <cell r="F609" t="str">
            <v>CSP 2</v>
          </cell>
          <cell r="G609" t="str">
            <v>Đặng Công Tuấn</v>
          </cell>
          <cell r="H609" t="str">
            <v>Male</v>
          </cell>
          <cell r="I609" t="str">
            <v>13/08/1993</v>
          </cell>
          <cell r="J609" t="str">
            <v>Bắc Ninh</v>
          </cell>
          <cell r="K609" t="str">
            <v>Single</v>
          </cell>
          <cell r="L609" t="str">
            <v>Kinh</v>
          </cell>
          <cell r="M609" t="str">
            <v>Cao Đình, Tri Phương, Tiên Du, Bắc Ninh</v>
          </cell>
          <cell r="N609" t="str">
            <v>0963057832</v>
          </cell>
          <cell r="O609">
            <v>0</v>
          </cell>
          <cell r="P609">
            <v>0</v>
          </cell>
          <cell r="Q609" t="str">
            <v>027093003067</v>
          </cell>
          <cell r="R609" t="str">
            <v>22/04/2021</v>
          </cell>
          <cell r="S609" t="str">
            <v>Cục trưởng cục cảnh sát quản lý hành chính về trật tự xã hội</v>
          </cell>
          <cell r="T609">
            <v>0</v>
          </cell>
          <cell r="U609" t="str">
            <v>ĐH Công nghiệp Hà Nội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 t="str">
            <v>M4-4</v>
          </cell>
          <cell r="AD609" t="str">
            <v>28/03/2022</v>
          </cell>
        </row>
        <row r="610">
          <cell r="B610" t="str">
            <v>H2203066</v>
          </cell>
          <cell r="C610" t="str">
            <v>Operator/ Công nhân</v>
          </cell>
          <cell r="E610" t="str">
            <v>SMT Manufacturing/ Sản xuất SMT</v>
          </cell>
          <cell r="G610" t="str">
            <v>Vi Văn Lượng</v>
          </cell>
          <cell r="H610" t="str">
            <v>Male</v>
          </cell>
          <cell r="I610">
            <v>37215</v>
          </cell>
          <cell r="J610" t="str">
            <v>Thanh Hóa</v>
          </cell>
          <cell r="K610" t="str">
            <v>Single</v>
          </cell>
          <cell r="L610" t="str">
            <v>Thái</v>
          </cell>
          <cell r="M610" t="str">
            <v>Làng Lự, Thanh Lâm, Như Xuân, Thanh Hóa</v>
          </cell>
          <cell r="N610" t="str">
            <v>0336077141</v>
          </cell>
          <cell r="O610" t="str">
            <v>0971050449</v>
          </cell>
          <cell r="P610" t="str">
            <v>Bố</v>
          </cell>
          <cell r="Q610" t="str">
            <v>038201011854</v>
          </cell>
          <cell r="R610">
            <v>43278</v>
          </cell>
          <cell r="S610" t="str">
            <v>Cục trưởng cục cảnh sát quản lý hành chính về trật tự xã hội</v>
          </cell>
          <cell r="U610" t="str">
            <v>THPT</v>
          </cell>
          <cell r="AC610" t="str">
            <v>M1-1</v>
          </cell>
          <cell r="AD610" t="str">
            <v>24/03/2022</v>
          </cell>
        </row>
        <row r="611">
          <cell r="B611" t="str">
            <v>H2203067</v>
          </cell>
          <cell r="C611" t="str">
            <v>Operator/ Công nhân</v>
          </cell>
          <cell r="E611" t="str">
            <v>LFEM Manufacturing/ Sản xuất LFEM</v>
          </cell>
          <cell r="G611" t="str">
            <v>Vi Thị In</v>
          </cell>
          <cell r="H611" t="str">
            <v>Female</v>
          </cell>
          <cell r="I611">
            <v>36856</v>
          </cell>
          <cell r="J611" t="str">
            <v>Nghệ An</v>
          </cell>
          <cell r="K611" t="str">
            <v>Single</v>
          </cell>
          <cell r="L611" t="str">
            <v>Thái</v>
          </cell>
          <cell r="M611" t="str">
            <v>Nóng Mò, Xiêng My, Tương Dương, Nghệ An</v>
          </cell>
          <cell r="N611" t="str">
            <v>0395444936</v>
          </cell>
          <cell r="Q611">
            <v>187836498</v>
          </cell>
          <cell r="R611">
            <v>42851</v>
          </cell>
          <cell r="S611" t="str">
            <v>Nghệ An</v>
          </cell>
          <cell r="U611" t="str">
            <v>THPT</v>
          </cell>
          <cell r="AC611" t="str">
            <v>M1-1</v>
          </cell>
          <cell r="AD611" t="str">
            <v>25/03/2022</v>
          </cell>
        </row>
        <row r="612">
          <cell r="B612" t="str">
            <v>H2203068</v>
          </cell>
          <cell r="C612" t="str">
            <v>Operator/ Công nhân</v>
          </cell>
          <cell r="E612" t="str">
            <v>LFEM Manufacturing/ Sản xuất LFEM</v>
          </cell>
          <cell r="G612" t="str">
            <v>Dương Thị Thu Hoa</v>
          </cell>
          <cell r="H612" t="str">
            <v>Female</v>
          </cell>
          <cell r="I612">
            <v>37670</v>
          </cell>
          <cell r="J612" t="str">
            <v>Nghệ An</v>
          </cell>
          <cell r="K612" t="str">
            <v>Single</v>
          </cell>
          <cell r="L612" t="str">
            <v>Kinh</v>
          </cell>
          <cell r="M612" t="str">
            <v>Lưu Diên, Lưu Sơn, Đô Lương, Nghệ An</v>
          </cell>
          <cell r="N612" t="str">
            <v>0358740705</v>
          </cell>
          <cell r="Q612" t="str">
            <v>040303003540</v>
          </cell>
          <cell r="R612">
            <v>44283</v>
          </cell>
          <cell r="S612" t="str">
            <v>Cục trưởng cục cảnh sát quản lý hành chính về trật tự xã hội</v>
          </cell>
          <cell r="U612" t="str">
            <v>THPT</v>
          </cell>
          <cell r="AC612" t="str">
            <v>M1-1</v>
          </cell>
          <cell r="AD612" t="str">
            <v>25/03/2022</v>
          </cell>
        </row>
        <row r="613">
          <cell r="B613" t="str">
            <v>H2203071</v>
          </cell>
          <cell r="C613" t="str">
            <v>Staff/ Nhân viên</v>
          </cell>
          <cell r="E613" t="str">
            <v>Quality Control/ QL Chất lượng (CS)</v>
          </cell>
          <cell r="G613" t="str">
            <v>Phạm Thị Ngân</v>
          </cell>
          <cell r="H613" t="str">
            <v>Female</v>
          </cell>
          <cell r="I613" t="str">
            <v>22/12/1993</v>
          </cell>
          <cell r="J613" t="str">
            <v>Bắc Ninh</v>
          </cell>
          <cell r="K613" t="str">
            <v>Married</v>
          </cell>
          <cell r="L613" t="str">
            <v>Kinh</v>
          </cell>
          <cell r="M613" t="str">
            <v>Phù Lộc, Phù Chẩn, Từ Sơn, Bắc Ninh</v>
          </cell>
          <cell r="N613" t="str">
            <v>0347133380</v>
          </cell>
          <cell r="Q613" t="str">
            <v>033193012276</v>
          </cell>
          <cell r="R613" t="str">
            <v>09/05/2021</v>
          </cell>
          <cell r="S613" t="str">
            <v>Cục trưởng cục cảnh sát quản lý hành chính về trật tự xã hội</v>
          </cell>
          <cell r="U613" t="str">
            <v>ĐH Công nghiệp Hà Nội</v>
          </cell>
          <cell r="AC613" t="str">
            <v>M4-4</v>
          </cell>
          <cell r="AD613" t="str">
            <v>25/03/2022</v>
          </cell>
        </row>
        <row r="614">
          <cell r="B614" t="str">
            <v>H2203072</v>
          </cell>
          <cell r="C614" t="str">
            <v>Staff/ Nhân viên</v>
          </cell>
          <cell r="E614" t="str">
            <v>Purchasing/ Mua hàng</v>
          </cell>
          <cell r="G614" t="str">
            <v>Nguyễn Thị Minh Thu</v>
          </cell>
          <cell r="H614" t="str">
            <v>Female</v>
          </cell>
          <cell r="I614" t="str">
            <v>04/09/1991</v>
          </cell>
          <cell r="J614" t="str">
            <v>Bắc Ninh</v>
          </cell>
          <cell r="K614" t="str">
            <v>Married</v>
          </cell>
          <cell r="L614" t="str">
            <v>Kinh</v>
          </cell>
          <cell r="M614" t="str">
            <v>Phố Mới, thị trấn Chờ, Yên Phong, Bắc Ninh</v>
          </cell>
          <cell r="N614" t="str">
            <v>0974809202</v>
          </cell>
          <cell r="Q614" t="str">
            <v>027191001740</v>
          </cell>
          <cell r="R614" t="str">
            <v>03/04/2021</v>
          </cell>
          <cell r="S614" t="str">
            <v>Cục trưởng cục cảnh sát quản lý hành chính về trật tự xã hội</v>
          </cell>
          <cell r="U614" t="str">
            <v>ĐH Kinh tế quốc dân</v>
          </cell>
          <cell r="AC614" t="str">
            <v>M5-2</v>
          </cell>
          <cell r="AD614" t="str">
            <v>28/03/2022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N5540"/>
  <sheetViews>
    <sheetView showGridLines="0" tabSelected="1" zoomScaleNormal="100" zoomScaleSheetLayoutView="85" workbookViewId="0">
      <pane xSplit="7" ySplit="16" topLeftCell="AR4974" activePane="bottomRight" state="frozen"/>
      <selection pane="topRight" activeCell="H1" sqref="H1"/>
      <selection pane="bottomLeft" activeCell="A17" sqref="A17"/>
      <selection pane="bottomRight" activeCell="BA4977" sqref="BA4977:BA4984"/>
    </sheetView>
  </sheetViews>
  <sheetFormatPr defaultColWidth="9.140625" defaultRowHeight="14.25"/>
  <cols>
    <col min="1" max="1" width="5.7109375" style="67" customWidth="1"/>
    <col min="2" max="2" width="10.140625" style="6" customWidth="1"/>
    <col min="3" max="3" width="18.7109375" style="47" customWidth="1"/>
    <col min="4" max="4" width="13" style="47" customWidth="1"/>
    <col min="5" max="5" width="11.140625" style="67" customWidth="1"/>
    <col min="6" max="6" width="6.140625" style="67" customWidth="1"/>
    <col min="7" max="7" width="5.28515625" style="48" customWidth="1"/>
    <col min="8" max="8" width="5.85546875" style="49" customWidth="1"/>
    <col min="9" max="9" width="7" style="49" customWidth="1"/>
    <col min="10" max="10" width="6.7109375" style="49" customWidth="1"/>
    <col min="11" max="11" width="6.5703125" style="49" customWidth="1"/>
    <col min="12" max="12" width="6" style="49" customWidth="1"/>
    <col min="13" max="13" width="6.7109375" style="49" customWidth="1"/>
    <col min="14" max="15" width="6.28515625" style="49" customWidth="1"/>
    <col min="16" max="16" width="6.7109375" style="49" customWidth="1"/>
    <col min="17" max="22" width="5.85546875" style="49" customWidth="1"/>
    <col min="23" max="23" width="7" style="49" customWidth="1"/>
    <col min="24" max="24" width="5.85546875" style="49" customWidth="1"/>
    <col min="25" max="25" width="6" style="49" customWidth="1"/>
    <col min="26" max="26" width="5.85546875" style="49" customWidth="1"/>
    <col min="27" max="27" width="6.7109375" style="49" customWidth="1"/>
    <col min="28" max="28" width="5.85546875" style="49" customWidth="1"/>
    <col min="29" max="29" width="6.28515625" style="49" customWidth="1"/>
    <col min="30" max="30" width="6.5703125" style="49" customWidth="1"/>
    <col min="31" max="31" width="5.5703125" style="49" customWidth="1"/>
    <col min="32" max="32" width="6.42578125" style="49" customWidth="1"/>
    <col min="33" max="38" width="7" style="49" customWidth="1"/>
    <col min="39" max="39" width="6.85546875" style="46" customWidth="1"/>
    <col min="40" max="40" width="7.42578125" style="46" customWidth="1"/>
    <col min="41" max="41" width="6.85546875" style="46" customWidth="1"/>
    <col min="42" max="42" width="8" style="46" customWidth="1"/>
    <col min="43" max="43" width="8.5703125" style="46" customWidth="1"/>
    <col min="44" max="44" width="8.28515625" style="46" customWidth="1"/>
    <col min="45" max="45" width="8.5703125" style="46" customWidth="1"/>
    <col min="46" max="46" width="10.42578125" style="46" customWidth="1"/>
    <col min="47" max="47" width="8.28515625" style="46" customWidth="1"/>
    <col min="48" max="48" width="8" style="46" customWidth="1"/>
    <col min="49" max="49" width="8.85546875" style="46" customWidth="1"/>
    <col min="50" max="50" width="8.28515625" style="46" customWidth="1"/>
    <col min="51" max="51" width="7.140625" style="46" customWidth="1"/>
    <col min="52" max="52" width="8.7109375" style="46" customWidth="1"/>
    <col min="53" max="53" width="8" style="46" customWidth="1"/>
    <col min="54" max="55" width="8.28515625" style="46" customWidth="1"/>
    <col min="56" max="56" width="5.7109375" style="46" customWidth="1"/>
    <col min="57" max="63" width="6.85546875" style="50" customWidth="1"/>
    <col min="64" max="64" width="9.7109375" style="50" customWidth="1"/>
    <col min="65" max="65" width="7.5703125" style="50" customWidth="1"/>
    <col min="66" max="66" width="5.7109375" style="50" customWidth="1"/>
    <col min="67" max="67" width="6.140625" style="50" customWidth="1"/>
    <col min="68" max="69" width="5.7109375" style="50" customWidth="1"/>
    <col min="70" max="70" width="9.5703125" style="111" customWidth="1"/>
    <col min="71" max="71" width="8.28515625" style="67" customWidth="1"/>
    <col min="72" max="72" width="5.7109375" style="67" customWidth="1"/>
    <col min="73" max="73" width="9.28515625" style="67" customWidth="1"/>
    <col min="74" max="74" width="8.85546875" style="67" customWidth="1"/>
    <col min="75" max="75" width="8.7109375" style="67" customWidth="1"/>
    <col min="76" max="76" width="6.85546875" style="67" customWidth="1"/>
    <col min="77" max="77" width="9.5703125" style="67" customWidth="1"/>
    <col min="78" max="78" width="10.5703125" style="67" customWidth="1"/>
    <col min="79" max="84" width="11.42578125" style="67" customWidth="1"/>
    <col min="85" max="85" width="16.140625" style="67" customWidth="1"/>
    <col min="86" max="90" width="12.7109375" style="67" customWidth="1"/>
    <col min="91" max="91" width="11.42578125" style="67" customWidth="1"/>
    <col min="92" max="92" width="9.7109375" style="67" customWidth="1"/>
    <col min="93" max="93" width="29.140625" style="67" customWidth="1"/>
    <col min="94" max="94" width="9.140625" style="67" customWidth="1"/>
    <col min="95" max="16384" width="9.140625" style="67"/>
  </cols>
  <sheetData>
    <row r="1" spans="1:110" ht="18.75">
      <c r="A1" s="67" t="s">
        <v>899</v>
      </c>
      <c r="B1" s="1" t="s">
        <v>899</v>
      </c>
      <c r="C1" s="2"/>
      <c r="D1" s="2"/>
      <c r="E1" s="2"/>
      <c r="F1" s="2"/>
      <c r="G1" s="2"/>
      <c r="H1" s="58"/>
      <c r="I1" s="58"/>
      <c r="J1" s="58"/>
      <c r="K1" s="58"/>
      <c r="L1" s="58"/>
      <c r="M1" s="58"/>
      <c r="N1" s="3"/>
      <c r="O1" s="3"/>
      <c r="P1" s="3"/>
      <c r="Q1" s="3"/>
      <c r="R1" s="4" t="s">
        <v>1435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</row>
    <row r="2" spans="1:110" ht="14.25" customHeight="1">
      <c r="B2" s="7"/>
      <c r="C2" s="8"/>
      <c r="D2" s="9"/>
      <c r="E2" s="8"/>
      <c r="F2" s="8"/>
      <c r="G2" s="8"/>
      <c r="H2" s="59"/>
      <c r="I2" s="59"/>
      <c r="J2" s="59"/>
      <c r="K2" s="59"/>
      <c r="L2" s="59"/>
      <c r="M2" s="59"/>
      <c r="N2" s="10"/>
      <c r="O2" s="10"/>
      <c r="P2" s="10"/>
      <c r="Q2" s="10"/>
      <c r="R2" s="11" t="s">
        <v>1436</v>
      </c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2"/>
      <c r="AF2" s="10"/>
      <c r="AG2" s="10"/>
      <c r="AH2" s="10"/>
      <c r="AI2" s="10"/>
      <c r="AJ2" s="10"/>
      <c r="AK2" s="10"/>
      <c r="AL2" s="10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</row>
    <row r="3" spans="1:110" ht="14.25" customHeight="1">
      <c r="A3" s="13" t="s">
        <v>0</v>
      </c>
      <c r="B3" s="13"/>
      <c r="C3" s="14"/>
      <c r="D3" s="15"/>
      <c r="E3" s="14"/>
      <c r="F3" s="14"/>
      <c r="G3" s="14"/>
      <c r="H3" s="19" t="s">
        <v>1</v>
      </c>
      <c r="I3" s="60"/>
      <c r="J3" s="60"/>
      <c r="K3" s="60"/>
      <c r="L3" s="60"/>
      <c r="M3" s="60"/>
      <c r="N3" s="16"/>
      <c r="O3" s="16"/>
      <c r="P3" s="16"/>
      <c r="Q3" s="16"/>
      <c r="R3" s="17"/>
      <c r="S3" s="16"/>
      <c r="T3" s="10"/>
      <c r="U3" s="18" t="s">
        <v>2</v>
      </c>
      <c r="V3" s="16"/>
      <c r="W3" s="16"/>
      <c r="X3" s="16"/>
      <c r="Y3" s="16"/>
      <c r="Z3" s="16"/>
      <c r="AA3" s="53"/>
      <c r="AB3" s="53"/>
      <c r="AC3" s="53"/>
      <c r="AD3" s="53"/>
      <c r="AE3" s="54"/>
      <c r="AF3" s="53"/>
      <c r="AG3" s="53"/>
      <c r="AH3" s="16"/>
      <c r="AI3" s="16"/>
      <c r="AJ3" s="16"/>
      <c r="AK3" s="16"/>
      <c r="AL3" s="16"/>
      <c r="AM3" s="101" t="s">
        <v>3</v>
      </c>
      <c r="AN3" s="14"/>
      <c r="AO3" s="14"/>
      <c r="AP3" s="14"/>
      <c r="AQ3" s="14"/>
      <c r="AR3" s="14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</row>
    <row r="4" spans="1:110" ht="12.75" customHeight="1">
      <c r="A4" s="13" t="s">
        <v>4</v>
      </c>
      <c r="B4" s="13"/>
      <c r="C4" s="14"/>
      <c r="D4" s="15"/>
      <c r="E4" s="14"/>
      <c r="F4" s="14"/>
      <c r="G4" s="14"/>
      <c r="H4" s="19" t="s">
        <v>5</v>
      </c>
      <c r="I4" s="60"/>
      <c r="J4" s="60"/>
      <c r="K4" s="60"/>
      <c r="L4" s="60"/>
      <c r="M4" s="60"/>
      <c r="N4" s="16"/>
      <c r="O4" s="16"/>
      <c r="P4" s="16"/>
      <c r="Q4" s="16"/>
      <c r="R4" s="17"/>
      <c r="S4" s="16"/>
      <c r="T4" s="16"/>
      <c r="U4" s="18" t="s">
        <v>6</v>
      </c>
      <c r="V4" s="16"/>
      <c r="W4" s="16"/>
      <c r="X4" s="16"/>
      <c r="Y4" s="16"/>
      <c r="Z4" s="16"/>
      <c r="AA4" s="53"/>
      <c r="AB4" s="53"/>
      <c r="AC4" s="53"/>
      <c r="AD4" s="53"/>
      <c r="AE4" s="54"/>
      <c r="AF4" s="53"/>
      <c r="AG4" s="53"/>
      <c r="AH4" s="16"/>
      <c r="AI4" s="16"/>
      <c r="AJ4" s="16"/>
      <c r="AK4" s="16"/>
      <c r="AL4" s="16"/>
      <c r="AM4" s="101" t="s">
        <v>7</v>
      </c>
      <c r="AN4" s="14"/>
      <c r="AO4" s="14"/>
      <c r="AP4" s="14"/>
      <c r="AQ4" s="14"/>
      <c r="AR4" s="14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</row>
    <row r="5" spans="1:110" ht="12.75" customHeight="1">
      <c r="A5" s="20" t="s">
        <v>8</v>
      </c>
      <c r="B5" s="13"/>
      <c r="C5" s="14"/>
      <c r="D5" s="15"/>
      <c r="E5" s="14"/>
      <c r="F5" s="14"/>
      <c r="G5" s="14"/>
      <c r="H5" s="19" t="s">
        <v>9</v>
      </c>
      <c r="I5" s="60"/>
      <c r="J5" s="60"/>
      <c r="K5" s="60"/>
      <c r="L5" s="60"/>
      <c r="M5" s="60"/>
      <c r="N5" s="16"/>
      <c r="O5" s="16"/>
      <c r="P5" s="16"/>
      <c r="Q5" s="16"/>
      <c r="R5" s="17"/>
      <c r="S5" s="16"/>
      <c r="T5" s="16"/>
      <c r="U5" s="18" t="s">
        <v>10</v>
      </c>
      <c r="V5" s="16"/>
      <c r="W5" s="16"/>
      <c r="X5" s="16"/>
      <c r="Y5" s="16"/>
      <c r="Z5" s="16"/>
      <c r="AA5" s="53"/>
      <c r="AB5" s="53"/>
      <c r="AC5" s="53"/>
      <c r="AD5" s="53"/>
      <c r="AE5" s="54"/>
      <c r="AF5" s="53"/>
      <c r="AG5" s="53"/>
      <c r="AH5" s="16"/>
      <c r="AI5" s="16"/>
      <c r="AJ5" s="16"/>
      <c r="AK5" s="16"/>
      <c r="AL5" s="16"/>
      <c r="AM5" s="101" t="s">
        <v>11</v>
      </c>
      <c r="AN5" s="14"/>
      <c r="AO5" s="14"/>
      <c r="AP5" s="14"/>
      <c r="AQ5" s="14"/>
      <c r="AR5" s="14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</row>
    <row r="6" spans="1:110" ht="12.75" customHeight="1">
      <c r="A6" s="20" t="s">
        <v>12</v>
      </c>
      <c r="B6" s="13"/>
      <c r="C6" s="14"/>
      <c r="D6" s="15"/>
      <c r="E6" s="14"/>
      <c r="F6" s="14"/>
      <c r="G6" s="14"/>
      <c r="H6" s="19" t="s">
        <v>13</v>
      </c>
      <c r="I6" s="60"/>
      <c r="J6" s="60"/>
      <c r="K6" s="60"/>
      <c r="L6" s="60"/>
      <c r="M6" s="60"/>
      <c r="N6" s="16"/>
      <c r="O6" s="16"/>
      <c r="P6" s="16"/>
      <c r="Q6" s="16"/>
      <c r="R6" s="17"/>
      <c r="S6" s="16"/>
      <c r="T6" s="16"/>
      <c r="U6" s="18" t="s">
        <v>14</v>
      </c>
      <c r="V6" s="16"/>
      <c r="W6" s="16"/>
      <c r="X6" s="16"/>
      <c r="Y6" s="16"/>
      <c r="Z6" s="16"/>
      <c r="AA6" s="53"/>
      <c r="AB6" s="53"/>
      <c r="AC6" s="53"/>
      <c r="AD6" s="53"/>
      <c r="AE6" s="54"/>
      <c r="AF6" s="53"/>
      <c r="AG6" s="53"/>
      <c r="AH6" s="16"/>
      <c r="AI6" s="16"/>
      <c r="AJ6" s="16"/>
      <c r="AK6" s="16"/>
      <c r="AL6" s="16"/>
      <c r="AM6" s="102" t="s">
        <v>15</v>
      </c>
      <c r="AN6" s="14"/>
      <c r="AO6" s="14"/>
      <c r="AP6" s="14"/>
      <c r="AQ6" s="14"/>
      <c r="AR6" s="14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</row>
    <row r="7" spans="1:110" ht="12.75" customHeight="1">
      <c r="A7" s="19" t="s">
        <v>16</v>
      </c>
      <c r="B7" s="13"/>
      <c r="C7" s="14"/>
      <c r="D7" s="15"/>
      <c r="E7" s="14"/>
      <c r="F7" s="14"/>
      <c r="G7" s="14"/>
      <c r="H7" s="76" t="s">
        <v>17</v>
      </c>
      <c r="I7" s="60"/>
      <c r="J7" s="60"/>
      <c r="K7" s="60"/>
      <c r="L7" s="60"/>
      <c r="M7" s="60"/>
      <c r="N7" s="16"/>
      <c r="O7" s="16"/>
      <c r="P7" s="16"/>
      <c r="Q7" s="16"/>
      <c r="R7" s="17"/>
      <c r="S7" s="16"/>
      <c r="T7" s="16"/>
      <c r="U7" s="18" t="s">
        <v>18</v>
      </c>
      <c r="V7" s="16"/>
      <c r="W7" s="16"/>
      <c r="X7" s="16"/>
      <c r="Y7" s="16"/>
      <c r="Z7" s="16"/>
      <c r="AA7" s="53"/>
      <c r="AB7" s="53"/>
      <c r="AC7" s="53"/>
      <c r="AD7" s="53"/>
      <c r="AE7" s="54"/>
      <c r="AF7" s="53"/>
      <c r="AG7" s="53"/>
      <c r="AH7" s="16"/>
      <c r="AI7" s="16"/>
      <c r="AJ7" s="16"/>
      <c r="AK7" s="16"/>
      <c r="AL7" s="16"/>
      <c r="AM7" s="101" t="s">
        <v>19</v>
      </c>
      <c r="AN7" s="14"/>
      <c r="AO7" s="14"/>
      <c r="AP7" s="14"/>
      <c r="AQ7" s="14"/>
      <c r="AR7" s="14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110" ht="12.75" customHeight="1">
      <c r="A8" s="19" t="s">
        <v>20</v>
      </c>
      <c r="B8" s="13"/>
      <c r="C8" s="14"/>
      <c r="D8" s="15"/>
      <c r="E8" s="14"/>
      <c r="F8" s="14"/>
      <c r="G8" s="14"/>
      <c r="H8" s="77" t="s">
        <v>21</v>
      </c>
      <c r="I8" s="60"/>
      <c r="J8" s="60"/>
      <c r="K8" s="60"/>
      <c r="L8" s="60"/>
      <c r="M8" s="60"/>
      <c r="N8" s="16"/>
      <c r="O8" s="16"/>
      <c r="P8" s="16"/>
      <c r="Q8" s="16"/>
      <c r="R8" s="17"/>
      <c r="S8" s="16"/>
      <c r="T8" s="16"/>
      <c r="U8" s="16" t="s">
        <v>22</v>
      </c>
      <c r="V8" s="16"/>
      <c r="W8" s="16"/>
      <c r="X8" s="16"/>
      <c r="Y8" s="16"/>
      <c r="Z8" s="16"/>
      <c r="AA8" s="53"/>
      <c r="AB8" s="53"/>
      <c r="AC8" s="53"/>
      <c r="AD8" s="53"/>
      <c r="AE8" s="54"/>
      <c r="AF8" s="53"/>
      <c r="AG8" s="53"/>
      <c r="AH8" s="16"/>
      <c r="AI8" s="16"/>
      <c r="AJ8" s="16"/>
      <c r="AK8" s="16"/>
      <c r="AL8" s="16"/>
      <c r="AM8" s="100" t="s">
        <v>939</v>
      </c>
      <c r="AN8" s="107" t="s">
        <v>943</v>
      </c>
      <c r="AO8" s="107"/>
      <c r="AP8" s="107"/>
      <c r="AQ8" s="107"/>
      <c r="AR8" s="107"/>
      <c r="AS8" s="107"/>
      <c r="AT8" s="107"/>
      <c r="AU8" s="107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110" ht="12.75" customHeight="1">
      <c r="A9" s="21" t="s">
        <v>23</v>
      </c>
      <c r="B9" s="13"/>
      <c r="C9" s="14"/>
      <c r="D9" s="15"/>
      <c r="E9" s="14"/>
      <c r="F9" s="14"/>
      <c r="G9" s="14"/>
      <c r="H9" s="13" t="s">
        <v>24</v>
      </c>
      <c r="I9" s="60"/>
      <c r="J9" s="60"/>
      <c r="K9" s="60"/>
      <c r="L9" s="60"/>
      <c r="M9" s="60"/>
      <c r="N9" s="16"/>
      <c r="O9" s="16"/>
      <c r="P9" s="16"/>
      <c r="Q9" s="16"/>
      <c r="R9" s="17"/>
      <c r="S9" s="16"/>
      <c r="T9" s="16"/>
      <c r="U9" s="16" t="s">
        <v>25</v>
      </c>
      <c r="V9" s="16"/>
      <c r="W9" s="16"/>
      <c r="X9" s="16"/>
      <c r="Y9" s="16"/>
      <c r="Z9" s="16"/>
      <c r="AA9" s="53"/>
      <c r="AB9" s="53"/>
      <c r="AC9" s="53"/>
      <c r="AD9" s="53"/>
      <c r="AE9" s="54"/>
      <c r="AF9" s="53"/>
      <c r="AG9" s="53"/>
      <c r="AH9" s="16"/>
      <c r="AI9" s="16"/>
      <c r="AJ9" s="16"/>
      <c r="AK9" s="16"/>
      <c r="AL9" s="16"/>
      <c r="AM9" s="100" t="s">
        <v>940</v>
      </c>
      <c r="AN9" s="107" t="s">
        <v>944</v>
      </c>
      <c r="AO9" s="107"/>
      <c r="AP9" s="107"/>
      <c r="AQ9" s="107"/>
      <c r="AR9" s="107"/>
      <c r="AS9" s="107"/>
      <c r="AT9" s="107"/>
      <c r="AU9" s="107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110" ht="12.75" customHeight="1">
      <c r="A10" s="21" t="s">
        <v>26</v>
      </c>
      <c r="B10" s="13"/>
      <c r="C10" s="14"/>
      <c r="D10" s="15"/>
      <c r="E10" s="14"/>
      <c r="F10" s="14"/>
      <c r="G10" s="14"/>
      <c r="H10" s="20" t="s">
        <v>27</v>
      </c>
      <c r="I10" s="60"/>
      <c r="J10" s="60"/>
      <c r="K10" s="60"/>
      <c r="L10" s="60"/>
      <c r="M10" s="60"/>
      <c r="N10" s="16"/>
      <c r="O10" s="16"/>
      <c r="P10" s="16"/>
      <c r="Q10" s="16"/>
      <c r="R10" s="17"/>
      <c r="S10" s="16"/>
      <c r="T10" s="16"/>
      <c r="U10" s="16" t="s">
        <v>28</v>
      </c>
      <c r="V10" s="16"/>
      <c r="W10" s="16"/>
      <c r="X10" s="16"/>
      <c r="Y10" s="16"/>
      <c r="Z10" s="16"/>
      <c r="AA10" s="53"/>
      <c r="AB10" s="53"/>
      <c r="AC10" s="53"/>
      <c r="AD10" s="53"/>
      <c r="AE10" s="54"/>
      <c r="AF10" s="53"/>
      <c r="AG10" s="53"/>
      <c r="AH10" s="16"/>
      <c r="AI10" s="16"/>
      <c r="AJ10" s="16"/>
      <c r="AK10" s="16"/>
      <c r="AL10" s="16"/>
      <c r="AM10" s="100" t="s">
        <v>941</v>
      </c>
      <c r="AN10" s="107" t="s">
        <v>945</v>
      </c>
      <c r="AO10" s="107"/>
      <c r="AP10" s="107"/>
      <c r="AQ10" s="107"/>
      <c r="AR10" s="107"/>
      <c r="AS10" s="107"/>
      <c r="AT10" s="107"/>
      <c r="AU10" s="107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110" ht="13.9" customHeight="1">
      <c r="A11" s="21" t="s">
        <v>29</v>
      </c>
      <c r="B11" s="13"/>
      <c r="C11" s="14"/>
      <c r="D11" s="15"/>
      <c r="E11" s="14"/>
      <c r="F11" s="14"/>
      <c r="G11" s="14"/>
      <c r="H11" s="78" t="s">
        <v>30</v>
      </c>
      <c r="I11" s="60"/>
      <c r="J11" s="60"/>
      <c r="K11" s="60"/>
      <c r="L11" s="60"/>
      <c r="M11" s="60"/>
      <c r="N11" s="16"/>
      <c r="O11" s="16"/>
      <c r="P11" s="16"/>
      <c r="Q11" s="16"/>
      <c r="R11" s="17"/>
      <c r="S11" s="16"/>
      <c r="T11" s="16"/>
      <c r="U11" s="16" t="s">
        <v>847</v>
      </c>
      <c r="V11" s="16"/>
      <c r="W11" s="16"/>
      <c r="X11" s="16" t="s">
        <v>848</v>
      </c>
      <c r="Y11" s="16"/>
      <c r="Z11" s="16"/>
      <c r="AA11" s="53"/>
      <c r="AB11" s="53"/>
      <c r="AC11" s="53"/>
      <c r="AD11" s="53"/>
      <c r="AE11" s="54"/>
      <c r="AF11" s="53"/>
      <c r="AG11" s="53"/>
      <c r="AH11" s="16"/>
      <c r="AI11" s="16"/>
      <c r="AJ11" s="16"/>
      <c r="AK11" s="16"/>
      <c r="AL11" s="16"/>
      <c r="AM11" s="100" t="s">
        <v>942</v>
      </c>
      <c r="AN11" s="107" t="s">
        <v>946</v>
      </c>
      <c r="AO11" s="107"/>
      <c r="AP11" s="107"/>
      <c r="AQ11" s="107"/>
      <c r="AR11" s="107"/>
      <c r="AS11" s="107"/>
      <c r="AT11" s="107"/>
      <c r="AU11" s="107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</row>
    <row r="12" spans="1:110" ht="13.9" customHeight="1">
      <c r="A12" s="21" t="s">
        <v>31</v>
      </c>
      <c r="B12" s="13"/>
      <c r="C12" s="14"/>
      <c r="D12" s="15"/>
      <c r="E12" s="14"/>
      <c r="F12" s="14"/>
      <c r="G12" s="14"/>
      <c r="H12" s="19" t="s">
        <v>32</v>
      </c>
      <c r="I12" s="60"/>
      <c r="J12" s="60"/>
      <c r="K12" s="60"/>
      <c r="L12" s="60"/>
      <c r="M12" s="60"/>
      <c r="N12" s="16"/>
      <c r="O12" s="16"/>
      <c r="P12" s="16"/>
      <c r="Q12" s="16"/>
      <c r="R12" s="17"/>
      <c r="S12" s="16"/>
      <c r="T12" s="16"/>
      <c r="U12" s="16" t="s">
        <v>33</v>
      </c>
      <c r="V12" s="16"/>
      <c r="W12" s="16"/>
      <c r="X12" s="16" t="s">
        <v>862</v>
      </c>
      <c r="Y12" s="16"/>
      <c r="Z12" s="16"/>
      <c r="AA12" s="53"/>
      <c r="AB12" s="53"/>
      <c r="AC12" s="53"/>
      <c r="AD12" s="53"/>
      <c r="AE12" s="54"/>
      <c r="AF12" s="53"/>
      <c r="AG12" s="53"/>
      <c r="AH12" s="16"/>
      <c r="AI12" s="16"/>
      <c r="AJ12" s="16"/>
      <c r="AK12" s="16"/>
      <c r="AL12" s="16"/>
      <c r="AM12" s="14"/>
      <c r="AN12" s="14"/>
      <c r="AO12" s="14"/>
      <c r="AP12" s="14"/>
      <c r="AQ12" s="14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</row>
    <row r="13" spans="1:110" s="68" customFormat="1" ht="13.9" customHeight="1">
      <c r="A13" s="487" t="s">
        <v>34</v>
      </c>
      <c r="B13" s="487"/>
      <c r="C13" s="487"/>
      <c r="D13" s="22"/>
      <c r="H13" s="488"/>
      <c r="I13" s="488"/>
      <c r="J13" s="488"/>
      <c r="K13" s="488"/>
      <c r="L13" s="489" t="s">
        <v>35</v>
      </c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489"/>
      <c r="X13" s="489"/>
      <c r="Y13" s="488"/>
      <c r="Z13" s="488"/>
      <c r="AA13" s="488"/>
      <c r="AB13" s="488"/>
      <c r="AC13" s="488"/>
      <c r="AD13" s="488"/>
      <c r="AE13" s="488"/>
      <c r="AF13" s="488"/>
      <c r="AG13" s="488"/>
      <c r="AH13" s="488"/>
      <c r="AI13" s="156"/>
      <c r="AJ13" s="156"/>
      <c r="AK13" s="156"/>
      <c r="AL13" s="156"/>
      <c r="AM13" s="63"/>
      <c r="AN13" s="63" t="s">
        <v>36</v>
      </c>
      <c r="AO13" s="63" t="s">
        <v>37</v>
      </c>
      <c r="AP13" s="63"/>
      <c r="AQ13" s="63" t="s">
        <v>38</v>
      </c>
      <c r="AR13" s="63" t="s">
        <v>39</v>
      </c>
      <c r="AS13" s="63" t="s">
        <v>40</v>
      </c>
      <c r="AT13" s="64" t="s">
        <v>41</v>
      </c>
      <c r="AU13" s="64" t="s">
        <v>42</v>
      </c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</row>
    <row r="14" spans="1:110" s="68" customFormat="1" ht="12" customHeight="1">
      <c r="B14" s="86">
        <v>1</v>
      </c>
      <c r="C14" s="86">
        <v>2</v>
      </c>
      <c r="D14" s="149">
        <v>3</v>
      </c>
      <c r="E14" s="149">
        <v>4</v>
      </c>
      <c r="F14" s="149">
        <v>5</v>
      </c>
      <c r="G14" s="149">
        <v>6</v>
      </c>
      <c r="H14" s="149">
        <v>7</v>
      </c>
      <c r="I14" s="149">
        <v>8</v>
      </c>
      <c r="J14" s="149">
        <v>9</v>
      </c>
      <c r="K14" s="149">
        <v>10</v>
      </c>
      <c r="L14" s="149">
        <v>11</v>
      </c>
      <c r="M14" s="149">
        <v>12</v>
      </c>
      <c r="N14" s="149">
        <v>13</v>
      </c>
      <c r="O14" s="149">
        <v>14</v>
      </c>
      <c r="P14" s="149">
        <v>15</v>
      </c>
      <c r="Q14" s="149">
        <v>16</v>
      </c>
      <c r="R14" s="149">
        <v>17</v>
      </c>
      <c r="S14" s="149">
        <v>18</v>
      </c>
      <c r="T14" s="149">
        <v>19</v>
      </c>
      <c r="U14" s="149">
        <v>20</v>
      </c>
      <c r="V14" s="149">
        <v>21</v>
      </c>
      <c r="W14" s="149">
        <v>22</v>
      </c>
      <c r="X14" s="149">
        <v>23</v>
      </c>
      <c r="Y14" s="149">
        <v>24</v>
      </c>
      <c r="Z14" s="149">
        <v>25</v>
      </c>
      <c r="AA14" s="149">
        <v>26</v>
      </c>
      <c r="AB14" s="149">
        <v>27</v>
      </c>
      <c r="AC14" s="149">
        <v>28</v>
      </c>
      <c r="AD14" s="149">
        <v>29</v>
      </c>
      <c r="AE14" s="149">
        <v>30</v>
      </c>
      <c r="AF14" s="149">
        <v>31</v>
      </c>
      <c r="AG14" s="149">
        <v>32</v>
      </c>
      <c r="AH14" s="149">
        <v>33</v>
      </c>
      <c r="AI14" s="155">
        <v>34</v>
      </c>
      <c r="AJ14" s="155">
        <v>35</v>
      </c>
      <c r="AK14" s="221">
        <v>36</v>
      </c>
      <c r="AL14" s="221">
        <v>37</v>
      </c>
      <c r="AM14" s="155">
        <v>38</v>
      </c>
      <c r="AN14" s="155">
        <v>39</v>
      </c>
      <c r="AO14" s="155">
        <v>40</v>
      </c>
      <c r="AP14" s="155">
        <v>41</v>
      </c>
      <c r="AQ14" s="155">
        <v>42</v>
      </c>
      <c r="AR14" s="155">
        <v>43</v>
      </c>
      <c r="AS14" s="155">
        <v>44</v>
      </c>
      <c r="AT14" s="155">
        <v>45</v>
      </c>
      <c r="AU14" s="155">
        <v>46</v>
      </c>
      <c r="AV14" s="155">
        <v>47</v>
      </c>
      <c r="AW14" s="155">
        <v>48</v>
      </c>
      <c r="AX14" s="155">
        <v>49</v>
      </c>
      <c r="AY14" s="155">
        <v>50</v>
      </c>
      <c r="AZ14" s="155">
        <v>51</v>
      </c>
      <c r="BA14" s="155">
        <v>52</v>
      </c>
      <c r="BB14" s="155">
        <v>53</v>
      </c>
      <c r="BC14" s="155">
        <v>54</v>
      </c>
      <c r="BD14" s="155">
        <v>55</v>
      </c>
      <c r="BE14" s="155">
        <v>56</v>
      </c>
      <c r="BF14" s="155">
        <v>57</v>
      </c>
      <c r="BG14" s="155">
        <v>58</v>
      </c>
      <c r="BH14" s="155">
        <v>59</v>
      </c>
      <c r="BI14" s="155">
        <v>60</v>
      </c>
      <c r="BJ14" s="155">
        <v>61</v>
      </c>
      <c r="BK14" s="155">
        <v>62</v>
      </c>
      <c r="BL14" s="155">
        <v>63</v>
      </c>
      <c r="BM14" s="155">
        <v>64</v>
      </c>
      <c r="BN14" s="155">
        <v>65</v>
      </c>
      <c r="BO14" s="155">
        <v>66</v>
      </c>
      <c r="BP14" s="155">
        <v>67</v>
      </c>
      <c r="BQ14" s="155">
        <v>68</v>
      </c>
      <c r="BR14" s="155">
        <v>69</v>
      </c>
      <c r="BS14" s="155">
        <v>70</v>
      </c>
      <c r="BT14" s="155">
        <v>71</v>
      </c>
      <c r="BU14" s="155">
        <v>72</v>
      </c>
      <c r="BV14" s="155">
        <v>73</v>
      </c>
      <c r="BW14" s="155">
        <v>74</v>
      </c>
      <c r="BX14" s="155">
        <v>75</v>
      </c>
      <c r="BY14" s="155">
        <v>76</v>
      </c>
      <c r="BZ14" s="155">
        <v>77</v>
      </c>
      <c r="CA14" s="155">
        <v>78</v>
      </c>
      <c r="CB14" s="155">
        <v>79</v>
      </c>
      <c r="CC14" s="155">
        <v>80</v>
      </c>
      <c r="CD14" s="155">
        <v>81</v>
      </c>
      <c r="CE14" s="155">
        <v>82</v>
      </c>
      <c r="CF14" s="155">
        <v>83</v>
      </c>
      <c r="CG14" s="155">
        <v>84</v>
      </c>
      <c r="CH14" s="155">
        <v>85</v>
      </c>
      <c r="CI14" s="155">
        <v>86</v>
      </c>
      <c r="CJ14" s="155">
        <v>87</v>
      </c>
      <c r="CK14" s="155">
        <v>88</v>
      </c>
      <c r="CL14" s="155">
        <v>89</v>
      </c>
      <c r="CM14" s="155">
        <v>90</v>
      </c>
      <c r="CN14" s="155">
        <v>91</v>
      </c>
    </row>
    <row r="15" spans="1:110" s="31" customFormat="1" ht="23.25" customHeight="1">
      <c r="A15" s="25" t="s">
        <v>43</v>
      </c>
      <c r="B15" s="25" t="s">
        <v>44</v>
      </c>
      <c r="C15" s="25" t="s">
        <v>45</v>
      </c>
      <c r="D15" s="25" t="s">
        <v>46</v>
      </c>
      <c r="E15" s="25" t="s">
        <v>47</v>
      </c>
      <c r="F15" s="490" t="s">
        <v>48</v>
      </c>
      <c r="G15" s="491"/>
      <c r="H15" s="75">
        <f>DATE(2022,5,1)</f>
        <v>44682</v>
      </c>
      <c r="I15" s="75">
        <f t="shared" ref="I15:AH15" si="0">+H15+1</f>
        <v>44683</v>
      </c>
      <c r="J15" s="75">
        <f t="shared" si="0"/>
        <v>44684</v>
      </c>
      <c r="K15" s="75">
        <f t="shared" si="0"/>
        <v>44685</v>
      </c>
      <c r="L15" s="75">
        <f t="shared" si="0"/>
        <v>44686</v>
      </c>
      <c r="M15" s="75">
        <f t="shared" si="0"/>
        <v>44687</v>
      </c>
      <c r="N15" s="75">
        <f t="shared" si="0"/>
        <v>44688</v>
      </c>
      <c r="O15" s="75">
        <f t="shared" si="0"/>
        <v>44689</v>
      </c>
      <c r="P15" s="75">
        <f t="shared" si="0"/>
        <v>44690</v>
      </c>
      <c r="Q15" s="75">
        <f t="shared" si="0"/>
        <v>44691</v>
      </c>
      <c r="R15" s="75">
        <f t="shared" si="0"/>
        <v>44692</v>
      </c>
      <c r="S15" s="75">
        <f t="shared" si="0"/>
        <v>44693</v>
      </c>
      <c r="T15" s="75">
        <f t="shared" si="0"/>
        <v>44694</v>
      </c>
      <c r="U15" s="75">
        <f t="shared" si="0"/>
        <v>44695</v>
      </c>
      <c r="V15" s="75">
        <f t="shared" si="0"/>
        <v>44696</v>
      </c>
      <c r="W15" s="75">
        <f t="shared" si="0"/>
        <v>44697</v>
      </c>
      <c r="X15" s="75">
        <f t="shared" si="0"/>
        <v>44698</v>
      </c>
      <c r="Y15" s="75">
        <f t="shared" si="0"/>
        <v>44699</v>
      </c>
      <c r="Z15" s="75">
        <f t="shared" si="0"/>
        <v>44700</v>
      </c>
      <c r="AA15" s="75">
        <f t="shared" si="0"/>
        <v>44701</v>
      </c>
      <c r="AB15" s="75">
        <f t="shared" si="0"/>
        <v>44702</v>
      </c>
      <c r="AC15" s="75">
        <f t="shared" si="0"/>
        <v>44703</v>
      </c>
      <c r="AD15" s="75">
        <f t="shared" si="0"/>
        <v>44704</v>
      </c>
      <c r="AE15" s="75">
        <f t="shared" si="0"/>
        <v>44705</v>
      </c>
      <c r="AF15" s="75">
        <f t="shared" si="0"/>
        <v>44706</v>
      </c>
      <c r="AG15" s="75">
        <f t="shared" si="0"/>
        <v>44707</v>
      </c>
      <c r="AH15" s="75">
        <f t="shared" si="0"/>
        <v>44708</v>
      </c>
      <c r="AI15" s="75">
        <f t="shared" ref="AI15" si="1">+AH15+1</f>
        <v>44709</v>
      </c>
      <c r="AJ15" s="75">
        <f t="shared" ref="AJ15" si="2">+AI15+1</f>
        <v>44710</v>
      </c>
      <c r="AK15" s="75">
        <f t="shared" ref="AK15" si="3">+AJ15+1</f>
        <v>44711</v>
      </c>
      <c r="AL15" s="75">
        <f t="shared" ref="AL15" si="4">+AK15+1</f>
        <v>44712</v>
      </c>
      <c r="AM15" s="88"/>
      <c r="AN15" s="88" t="s">
        <v>49</v>
      </c>
      <c r="AO15" s="89"/>
      <c r="AP15" s="89"/>
      <c r="AQ15" s="89"/>
      <c r="AR15" s="89"/>
      <c r="AS15" s="89"/>
      <c r="AT15" s="26"/>
      <c r="AU15" s="26"/>
      <c r="AV15" s="26"/>
      <c r="AW15" s="26"/>
      <c r="AX15" s="26"/>
      <c r="AY15" s="89" t="s">
        <v>50</v>
      </c>
      <c r="AZ15" s="26"/>
      <c r="BA15" s="26"/>
      <c r="BB15" s="26"/>
      <c r="BC15" s="26"/>
      <c r="BD15" s="26"/>
      <c r="BE15" s="27"/>
      <c r="BF15" s="27"/>
      <c r="BG15" s="27"/>
      <c r="BH15" s="26"/>
      <c r="BI15" s="26"/>
      <c r="BJ15" s="26"/>
      <c r="BK15" s="26"/>
      <c r="BL15" s="483" t="s">
        <v>51</v>
      </c>
      <c r="BM15" s="484"/>
      <c r="BN15" s="484"/>
      <c r="BO15" s="484"/>
      <c r="BP15" s="484"/>
      <c r="BQ15" s="485"/>
      <c r="BR15" s="483" t="s">
        <v>52</v>
      </c>
      <c r="BS15" s="484"/>
      <c r="BT15" s="484"/>
      <c r="BU15" s="484"/>
      <c r="BV15" s="484"/>
      <c r="BW15" s="485"/>
      <c r="BX15" s="28" t="s">
        <v>53</v>
      </c>
      <c r="BY15" s="29"/>
      <c r="BZ15" s="61" t="s">
        <v>54</v>
      </c>
      <c r="CA15" s="486" t="s">
        <v>639</v>
      </c>
      <c r="CB15" s="486"/>
      <c r="CC15" s="486"/>
      <c r="CD15" s="486"/>
      <c r="CE15" s="486"/>
      <c r="CF15" s="486"/>
      <c r="CG15" s="486"/>
      <c r="CH15" s="486"/>
      <c r="CI15" s="486"/>
      <c r="CJ15" s="486"/>
      <c r="CK15" s="486"/>
      <c r="CL15" s="486"/>
      <c r="CM15" s="117" t="s">
        <v>55</v>
      </c>
    </row>
    <row r="16" spans="1:110" s="31" customFormat="1" ht="37.5" customHeight="1">
      <c r="A16" s="25"/>
      <c r="B16" s="25"/>
      <c r="C16" s="32"/>
      <c r="D16" s="32"/>
      <c r="E16" s="32"/>
      <c r="F16" s="33"/>
      <c r="G16" s="34"/>
      <c r="H16" s="69" t="str">
        <f t="shared" ref="H16:AL16" si="5">CHOOSE(WEEKDAY(H$15),"Sun","Mon","Tue","Wed","Thu","Fri","Sat")</f>
        <v>Sun</v>
      </c>
      <c r="I16" s="69" t="str">
        <f t="shared" si="5"/>
        <v>Mon</v>
      </c>
      <c r="J16" s="69" t="str">
        <f t="shared" si="5"/>
        <v>Tue</v>
      </c>
      <c r="K16" s="69" t="str">
        <f t="shared" si="5"/>
        <v>Wed</v>
      </c>
      <c r="L16" s="69" t="str">
        <f t="shared" si="5"/>
        <v>Thu</v>
      </c>
      <c r="M16" s="69" t="str">
        <f t="shared" si="5"/>
        <v>Fri</v>
      </c>
      <c r="N16" s="69" t="str">
        <f t="shared" si="5"/>
        <v>Sat</v>
      </c>
      <c r="O16" s="69" t="str">
        <f t="shared" si="5"/>
        <v>Sun</v>
      </c>
      <c r="P16" s="69" t="str">
        <f t="shared" si="5"/>
        <v>Mon</v>
      </c>
      <c r="Q16" s="69" t="str">
        <f t="shared" si="5"/>
        <v>Tue</v>
      </c>
      <c r="R16" s="69" t="str">
        <f t="shared" si="5"/>
        <v>Wed</v>
      </c>
      <c r="S16" s="69" t="str">
        <f t="shared" si="5"/>
        <v>Thu</v>
      </c>
      <c r="T16" s="69" t="str">
        <f t="shared" si="5"/>
        <v>Fri</v>
      </c>
      <c r="U16" s="69" t="str">
        <f t="shared" si="5"/>
        <v>Sat</v>
      </c>
      <c r="V16" s="69" t="str">
        <f t="shared" si="5"/>
        <v>Sun</v>
      </c>
      <c r="W16" s="69" t="str">
        <f t="shared" si="5"/>
        <v>Mon</v>
      </c>
      <c r="X16" s="69" t="str">
        <f t="shared" si="5"/>
        <v>Tue</v>
      </c>
      <c r="Y16" s="69" t="str">
        <f t="shared" si="5"/>
        <v>Wed</v>
      </c>
      <c r="Z16" s="69" t="str">
        <f t="shared" si="5"/>
        <v>Thu</v>
      </c>
      <c r="AA16" s="69" t="str">
        <f t="shared" si="5"/>
        <v>Fri</v>
      </c>
      <c r="AB16" s="69" t="str">
        <f t="shared" si="5"/>
        <v>Sat</v>
      </c>
      <c r="AC16" s="69" t="str">
        <f t="shared" si="5"/>
        <v>Sun</v>
      </c>
      <c r="AD16" s="69" t="str">
        <f t="shared" si="5"/>
        <v>Mon</v>
      </c>
      <c r="AE16" s="69" t="str">
        <f t="shared" si="5"/>
        <v>Tue</v>
      </c>
      <c r="AF16" s="69" t="str">
        <f t="shared" si="5"/>
        <v>Wed</v>
      </c>
      <c r="AG16" s="69" t="str">
        <f t="shared" si="5"/>
        <v>Thu</v>
      </c>
      <c r="AH16" s="69" t="str">
        <f t="shared" si="5"/>
        <v>Fri</v>
      </c>
      <c r="AI16" s="69" t="str">
        <f t="shared" si="5"/>
        <v>Sat</v>
      </c>
      <c r="AJ16" s="69" t="str">
        <f t="shared" si="5"/>
        <v>Sun</v>
      </c>
      <c r="AK16" s="69"/>
      <c r="AL16" s="69" t="str">
        <f t="shared" si="5"/>
        <v>Tue</v>
      </c>
      <c r="AM16" s="36" t="s">
        <v>56</v>
      </c>
      <c r="AN16" s="36" t="s">
        <v>57</v>
      </c>
      <c r="AO16" s="36" t="s">
        <v>58</v>
      </c>
      <c r="AP16" s="36" t="s">
        <v>59</v>
      </c>
      <c r="AQ16" s="23" t="s">
        <v>60</v>
      </c>
      <c r="AR16" s="36" t="s">
        <v>61</v>
      </c>
      <c r="AS16" s="36" t="s">
        <v>62</v>
      </c>
      <c r="AT16" s="36" t="s">
        <v>63</v>
      </c>
      <c r="AU16" s="36" t="s">
        <v>64</v>
      </c>
      <c r="AV16" s="36" t="s">
        <v>65</v>
      </c>
      <c r="AW16" s="36" t="s">
        <v>66</v>
      </c>
      <c r="AX16" s="23" t="s">
        <v>67</v>
      </c>
      <c r="AY16" s="37" t="s">
        <v>68</v>
      </c>
      <c r="AZ16" s="37" t="s">
        <v>69</v>
      </c>
      <c r="BA16" s="38" t="s">
        <v>70</v>
      </c>
      <c r="BB16" s="39" t="s">
        <v>71</v>
      </c>
      <c r="BC16" s="55" t="s">
        <v>631</v>
      </c>
      <c r="BD16" s="39" t="s">
        <v>72</v>
      </c>
      <c r="BE16" s="39" t="s">
        <v>73</v>
      </c>
      <c r="BF16" s="39" t="s">
        <v>74</v>
      </c>
      <c r="BG16" s="39" t="s">
        <v>861</v>
      </c>
      <c r="BH16" s="39" t="s">
        <v>939</v>
      </c>
      <c r="BI16" s="39" t="s">
        <v>940</v>
      </c>
      <c r="BJ16" s="39" t="s">
        <v>941</v>
      </c>
      <c r="BK16" s="39" t="s">
        <v>942</v>
      </c>
      <c r="BL16" s="40">
        <v>1.5</v>
      </c>
      <c r="BM16" s="40">
        <v>2</v>
      </c>
      <c r="BN16" s="40">
        <v>2.1</v>
      </c>
      <c r="BO16" s="40">
        <v>2.7</v>
      </c>
      <c r="BP16" s="40">
        <v>3</v>
      </c>
      <c r="BQ16" s="40">
        <v>3.9</v>
      </c>
      <c r="BR16" s="41">
        <v>1.5</v>
      </c>
      <c r="BS16" s="41">
        <v>2</v>
      </c>
      <c r="BT16" s="41">
        <v>2.1</v>
      </c>
      <c r="BU16" s="41">
        <v>2.7</v>
      </c>
      <c r="BV16" s="41">
        <v>3</v>
      </c>
      <c r="BW16" s="41">
        <v>3.9</v>
      </c>
      <c r="BX16" s="42" t="s">
        <v>75</v>
      </c>
      <c r="BY16" s="43" t="s">
        <v>76</v>
      </c>
      <c r="BZ16" s="62"/>
      <c r="CA16" s="87" t="s">
        <v>640</v>
      </c>
      <c r="CB16" s="87" t="s">
        <v>641</v>
      </c>
      <c r="CC16" s="87" t="s">
        <v>642</v>
      </c>
      <c r="CD16" s="87" t="s">
        <v>643</v>
      </c>
      <c r="CE16" s="87" t="s">
        <v>644</v>
      </c>
      <c r="CF16" s="87" t="s">
        <v>645</v>
      </c>
      <c r="CG16" s="87" t="s">
        <v>646</v>
      </c>
      <c r="CH16" s="87" t="s">
        <v>647</v>
      </c>
      <c r="CI16" s="87" t="s">
        <v>648</v>
      </c>
      <c r="CJ16" s="87" t="s">
        <v>649</v>
      </c>
      <c r="CK16" s="87" t="s">
        <v>650</v>
      </c>
      <c r="CL16" s="87" t="s">
        <v>651</v>
      </c>
      <c r="CM16" s="117"/>
      <c r="CN16" s="30"/>
      <c r="CP16" s="154">
        <v>44594</v>
      </c>
      <c r="CQ16" s="154">
        <v>44595</v>
      </c>
      <c r="CR16" s="154">
        <v>44596</v>
      </c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>
        <v>31</v>
      </c>
    </row>
    <row r="17" spans="1:105" s="70" customFormat="1" ht="15" customHeight="1">
      <c r="A17" s="227">
        <v>1</v>
      </c>
      <c r="B17" s="335" t="s">
        <v>77</v>
      </c>
      <c r="C17" s="338" t="s">
        <v>78</v>
      </c>
      <c r="D17" s="236">
        <f>VLOOKUP($B17,'[1]03.2022'!$B$4:$AD$614,29,0)</f>
        <v>42065</v>
      </c>
      <c r="E17" s="236" t="str">
        <f>VLOOKUP($B17,'[1]03.2022'!$B$4:$AD$614,4,0)</f>
        <v>Accounting/ Kế toán</v>
      </c>
      <c r="F17" s="253" t="s">
        <v>80</v>
      </c>
      <c r="G17" s="254"/>
      <c r="H17" s="82" t="s">
        <v>69</v>
      </c>
      <c r="I17" s="82"/>
      <c r="J17" s="82" t="s">
        <v>60</v>
      </c>
      <c r="K17" s="82" t="s">
        <v>60</v>
      </c>
      <c r="L17" s="82" t="s">
        <v>60</v>
      </c>
      <c r="M17" s="82" t="s">
        <v>60</v>
      </c>
      <c r="N17" s="82" t="s">
        <v>60</v>
      </c>
      <c r="O17" s="82"/>
      <c r="P17" s="82" t="s">
        <v>60</v>
      </c>
      <c r="Q17" s="82" t="s">
        <v>60</v>
      </c>
      <c r="R17" s="82" t="s">
        <v>60</v>
      </c>
      <c r="S17" s="82" t="s">
        <v>60</v>
      </c>
      <c r="T17" s="82" t="s">
        <v>60</v>
      </c>
      <c r="U17" s="82" t="s">
        <v>60</v>
      </c>
      <c r="V17" s="82"/>
      <c r="W17" s="82" t="s">
        <v>60</v>
      </c>
      <c r="X17" s="82" t="s">
        <v>60</v>
      </c>
      <c r="Y17" s="82" t="s">
        <v>60</v>
      </c>
      <c r="Z17" s="82" t="s">
        <v>60</v>
      </c>
      <c r="AA17" s="82" t="s">
        <v>60</v>
      </c>
      <c r="AB17" s="82" t="s">
        <v>60</v>
      </c>
      <c r="AC17" s="82"/>
      <c r="AD17" s="82" t="s">
        <v>60</v>
      </c>
      <c r="AE17" s="82" t="s">
        <v>60</v>
      </c>
      <c r="AF17" s="82" t="s">
        <v>60</v>
      </c>
      <c r="AG17" s="82" t="s">
        <v>60</v>
      </c>
      <c r="AH17" s="82" t="s">
        <v>60</v>
      </c>
      <c r="AI17" s="82" t="s">
        <v>1471</v>
      </c>
      <c r="AJ17" s="82"/>
      <c r="AK17" s="82" t="s">
        <v>60</v>
      </c>
      <c r="AL17" s="82" t="s">
        <v>60</v>
      </c>
      <c r="AM17" s="239">
        <f>COUNTIF(H17:AL17,"PH")+COUNTIF(H17:AL17,"PH/L")+COUNTIF(H17:AL17,"PM")</f>
        <v>0</v>
      </c>
      <c r="AN17" s="239">
        <f>COUNTIF(H17:AL17,"PD")+COUNTIF(H17:AL17,"PDD")+COUNTIF(H17:AL17,"P/DS")/2+COUNTIF(H17:AL17,"PMD")</f>
        <v>0</v>
      </c>
      <c r="AO17" s="239">
        <f>COUNTIF(H17:AL17,"PN")+COUNTIF(H17:AL17,"P/NS")/2+COUNTIF(H17:AL17,"PH")+COUNTIF(H17:AL17,"PH/F")/2+COUNTIF(H17:AL17,"PH/L")/2+COUNTIF(H17:AL17,"PM")</f>
        <v>0</v>
      </c>
      <c r="AP17" s="239">
        <f>COUNTIF(H17:AL17,"BH")+COUNTIF(H17:AL17,"AL/BL")+COUNTIF(H17:AL17,"UL/BL")+COUNTIF(H17:AL17,"BM")</f>
        <v>0</v>
      </c>
      <c r="AQ17" s="239">
        <f>COUNTIF(H17:AL17,"DS")+COUNTIF(H17:AL17,"AL/DS")/2+COUNTIF(H17:AL17,"UL/DS")/2+COUNTIF(H17:AL17,"CT")+COUNTIF(H17:AL17,"MD")</f>
        <v>24.5</v>
      </c>
      <c r="AR17" s="239">
        <f>COUNTIF(H17:AL17,"NS")+COUNTIF(H17:AL17,"AL/NS")/2+COUNTIF(H17:AL17,"UL/NS")/2+COUNTIF(H17:AL17,"BH")+COUNTIF(H17:AL17,"AL/BF")/2+COUNTIF(H17:AL17,"AL/BL")/2+COUNTIF(H17:AL17,"UL/BL")/2+COUNTIF(H17:AL17,"UL/BF")/2+COUNTIF(H17:AL17,"BM")</f>
        <v>0</v>
      </c>
      <c r="AS17" s="239">
        <f>COUNTIF(H17:AL17,"AL")+COUNTIF(H17:AL17,"AL/DS")/2+COUNTIF(H17:AL17,"AL/NS")/2+COUNTIF(H17:AL17,"NH")+COUNTIF(H17:AL17,"SL")+COUNTIF(H17:AL17,"NHD")+COUNTIF(H17:AL17,"B")+COUNTIF(H17:AL17,"HL")+COUNTIF(H17:AL17,"AL/BF")/2+COUNTIF(H17:AL17,"AL/BL")/2</f>
        <v>1</v>
      </c>
      <c r="AT17" s="255">
        <f>COUNTIF(H17:AL17,"PD")+COUNTIF(H17:AL17,"PN")+COUNTIF(H17:AL17,"P/DS")/2+COUNTIF(H17:AL17,"P/NS")/2+COUNTIF(H17:AL17,"DS")+COUNTIF(H17:AL17,"NS")+COUNTIF(H17:AL17,"AL")+COUNTIF(H17:AL17,"AL/DS")+COUNTIF(H17:AL17,"AL/NS")+COUNTIF(H17:AL17,"NH")+COUNTIF(H17:AL17,"SL")+COUNTIF(H17:AL17,"UL/DS")/2+COUNTIF(H17:AL17,"UL/NS")/2+COUNTIF(H17:AL17,"CT")+COUNTIF(H17:AL17,"NHD")+COUNTIF(H17:AL17,"PDD")+COUNTIF(H17:AL17,"B")+COUNTIF(H17:AL17,"HL")+COUNTIF(H17:AL17,"PH")+COUNTIF(H17:AL17,"BH")+COUNTIF(H17:AL17,"AL/BF")+COUNTIF(H17:AL17,"AL/BL")+COUNTIF(H17:AL17,"UL/BF")/2+COUNTIF(H17:AL17,"UL/BL")/2+COUNTIF(H17:AL17,"PH/F")/2+COUNTIF(H17:AL17,"PH/L")/2+COUNTIF(H17:AL17,"MD")+COUNTIF(H17:AL17,"PMD")+COUNTIF(H17:AL17,"PM")+COUNTIF(H17:AL17,"BM")</f>
        <v>25.5</v>
      </c>
      <c r="AU17" s="255">
        <f>COUNTIF(H17:AL17,"P/DS")/2+COUNTIF(H17:AL17,"P/NS")/2+COUNTIF(H17:AL17,"IL")+COUNTIF(H17:AL17,"NL")+COUNTIF(H17:AL17,"UL")+COUNTIF(H17:AL17,"UL/DS")/2+COUNTIF(H17:AL17,"UL/NS")/2+COUNTIF(H17:AL17,"KT")+COUNTIF(H17:AL17,"UL/BF")/2+COUNTIF(H17:AL17,"UL/BL")/2+COUNTIF(H17:AL17,"PH/F")/2+COUNTIF(H17:AL17,"PH/L")/2+COUNTIF(H17:AL17,"NB")</f>
        <v>0.5</v>
      </c>
      <c r="AV17" s="258">
        <f>COUNTIF(H17:AL17,"PN")+COUNTIF(H17:AL17,"TVD")+COUNTIF(H17:AL17,"PH")+COUNTIF(H17:AL17,"PM")+COUNTIF(H17:AL17,"PDD")-COUNTIFS(H17:AL17,"PN",H24:AL24,"&gt;=3")-COUNTIFS(H17:AL17,"PM",H24:AL24,"&gt;=3")</f>
        <v>0</v>
      </c>
      <c r="AW17" s="258">
        <f>COUNTIF(H17:AL17,"NS")+COUNTIF(H17:AL17,"D")+COUNTIF(H17:AL17,"BH")+COUNTIF(H17:AL17,"NHD")+COUNTIF(H17:AL17,"BM")-COUNTIFS(H17:AL17,"NS",H24:AL24,"&gt;=3")-COUNTIFS(H17:AL17,"BH",H24:AL24,"&gt;=3")-COUNTIFS(H17:AL17,"BM",H24:AL24,"&gt;=3")</f>
        <v>0</v>
      </c>
      <c r="AX17" s="255">
        <f>COUNTIF(H17:AL17,"AL")+COUNTIF(H17:AL17,"AL/DS")/2+COUNTIF(H17:AL17,"AL/NS")/2+COUNTIF(H17:AL17,"AL/BF")+COUNTIF(H17:AL17,"AL/BL")/2</f>
        <v>0</v>
      </c>
      <c r="AY17" s="255">
        <f>COUNTIF(H17:AL17,"SL")</f>
        <v>0</v>
      </c>
      <c r="AZ17" s="255">
        <f>COUNTIF(H17:AL17,"NH")</f>
        <v>1</v>
      </c>
      <c r="BA17" s="255">
        <f>COUNTIF(H17:AL17,"HL")</f>
        <v>0</v>
      </c>
      <c r="BB17" s="255">
        <f>COUNTIF(G17:AL17,"P/DS")/2+COUNTIF(G17:AL17,"P/NS")/2+COUNTIF(G17:AL17,"UL")+COUNTIF(G17:AL17,"UL/DS")/2+COUNTIF(G17:AL17,"UL/NS")/2+COUNTIF(G17:AL17,"UL/BL")/2+COUNTIF(G17:AL17,"UL/BF")/2+COUNTIF(G17:AL17,"PH/F")/2+COUNTIF(G17:AL17,"PH/L")/2</f>
        <v>0.5</v>
      </c>
      <c r="BC17" s="255">
        <f>COUNTIF(H17:AL17,"NB")</f>
        <v>0</v>
      </c>
      <c r="BD17" s="255">
        <f>COUNTIF(H17:AL17,"NL")</f>
        <v>0</v>
      </c>
      <c r="BE17" s="255">
        <f>COUNTIF(H17:AL17,"IL")</f>
        <v>0</v>
      </c>
      <c r="BF17" s="255">
        <f>COUNTIF(H17:AL17,"KT")</f>
        <v>0</v>
      </c>
      <c r="BG17" s="255">
        <f>COUNTIF(H17:AL17,"L70")</f>
        <v>0</v>
      </c>
      <c r="BH17" s="255">
        <f>COUNTIF(H17:AL17,"MD")</f>
        <v>0</v>
      </c>
      <c r="BI17" s="255">
        <f>COUNTIF(H17:AL17,"PMD")</f>
        <v>0</v>
      </c>
      <c r="BJ17" s="255">
        <f>COUNTIF(H17:AL17,"PM")</f>
        <v>0</v>
      </c>
      <c r="BK17" s="255">
        <f>COUNTIF(H17:AL17,"BM")</f>
        <v>0</v>
      </c>
      <c r="BL17" s="261">
        <f>SUMIF(H17:AL17,"PD",H18:AL18)+SUMIF(H17:AL17,"PN",H18:AL18)+SUMIF(H17:AL17,"P/DS",H18:AL18)+SUMIF(H17:AL17,"PN/F",H18:AL18)+SUMIF(H17:AL17,"PN/L",H18:AL18)+SUMIF(H17:AL17,"TV",H18:AL18)+SUMIF(H17:AL17,"TVD",H18:AL18)+SUMIF(H17:AL17,"PDD",H18:AL18)</f>
        <v>0</v>
      </c>
      <c r="BM17" s="261">
        <f>SUMIF(H17:AL17,"PD",H19:AL19)+SUMIF(H17:AL17,"PN",H19:AL19)+SUMIF(H17:AL17,"P/DS",H19:AL19)+SUMIF(H17:AL17,"PN/F",H19:AL19)+SUMIF(H17:AL17,"PN/L",H19:AL19)+SUMIF(H17:AL17,"TV",H19:AL19)+SUMIF(H17:AL17,"TVD",H19:AL19)+SUMIF(H17:AL17,"PDD",H19:AL19)+SUMIF(H17:AL17,"PMD",H19:AL19)</f>
        <v>0</v>
      </c>
      <c r="BN17" s="261">
        <f>SUMIF(H17:AL17,"PD",H20:AL20)+SUMIF(H17:AL17,"PN",H20:AL20)+SUMIF(H17:AL17,"P/DS",H20:AL20)+SUMIF(H17:AL17,"PN/F",H20:AL20)+SUMIF(H17:AL17,"PN/L",H20:AL20)+SUMIF(H17:AL17,"TV",H20:AL20)+SUMIF(H17:AL17,"TVD",H20:AL20)</f>
        <v>0</v>
      </c>
      <c r="BO17" s="261">
        <f>SUMIF(H17:AL17,"PD",H21:AL21)+SUMIF(H17:AL17,"PN",H21:AL21)+SUMIF(H17:AL17,"P/DS",H21:AL21)+SUMIF(H17:AL17,"PN/F",H21:AL21)+SUMIF(H17:AL17,"PN/L",H21:AL21)+SUMIF(H17:AL17,"TV",H21:AL21)+SUMIF(H17:AL17,"TVD",H21:AL21)</f>
        <v>0</v>
      </c>
      <c r="BP17" s="261">
        <f>SUMIF(H17:AL17,"PD",H22:AL22)+SUMIF(H17:AL17,"PN",H22:AL22)+SUMIF(H17:AL17,"P/DS",H22:AL22)+SUMIF(H17:AL17,"PN/F",H22:AL22)+SUMIF(H17:AL17,"PN/L",H22:AL22)+SUMIF(H17:AL17,"TV",H22:AL22)+SUMIF(H17:AL17,"TVD",H22:AL22)+SUMIF(H17:AL17,"PDD",H22:AL22)+SUMIF(H17:AL17,"PH",H22:AL22)+SUMIF(H17:AL17,"PM",H22:AL22)</f>
        <v>0</v>
      </c>
      <c r="BQ17" s="261">
        <f>SUMIF(H17:AL17,"PD",H23:AL23)+SUMIF(H17:AL17,"PN",H23:AL23)+SUMIF(H17:AL17,"P/DS",H23:AL23)+SUMIF(H17:AL17,"PN/F",H23:AL23)+SUMIF(H17:AL17,"PN/L",H23:AL23)+SUMIF(H17:AL17,"TV",H23:AL23)+SUMIF(H17:AL17,"TVD",H23:AL23)+SUMIF(H17:AL17,"PDD",H23:AL23)+SUMIF(H17:AL17,"PH",H23:AL23)+SUMIF(H17:AL17,"PM",H23:AL23)</f>
        <v>0</v>
      </c>
      <c r="BR17" s="269">
        <f>SUM(H18:AL18)-BL17</f>
        <v>16.599999999999998</v>
      </c>
      <c r="BS17" s="269">
        <f>SUM(H19:AL19)-BM17</f>
        <v>0</v>
      </c>
      <c r="BT17" s="269">
        <f>SUM(H20:AL20)-BN17</f>
        <v>0</v>
      </c>
      <c r="BU17" s="269">
        <f>SUM(H21:AL21)-BO17</f>
        <v>0</v>
      </c>
      <c r="BV17" s="269">
        <f>SUM(H22:AL22)-BP17</f>
        <v>0</v>
      </c>
      <c r="BW17" s="269">
        <f>SUM(H23:AL23)-BQ17</f>
        <v>0</v>
      </c>
      <c r="BX17" s="255">
        <f>SUMIF(H17:AL17,"PD",H24:AL24)+SUMIF(H17:AL17,"PN",H24:AL24)+SUMIF(H17:AL17,"P/DS",H24:AL24)+SUMIF(H17:AL17,"PN/F",H24:AL24)+SUMIF(H17:AL17,"PN/L",H24:AL24)</f>
        <v>0</v>
      </c>
      <c r="BY17" s="255">
        <f>SUM(H24:AL24)-BX17</f>
        <v>0</v>
      </c>
      <c r="BZ17" s="255">
        <f>+SUM(BL17:BW24)</f>
        <v>16.599999999999998</v>
      </c>
      <c r="CA17" s="266">
        <f>(COUNTIFS(H17:AL17,"PD",H18:AL18,"&gt;=2"))*0.5-IF(CN17="VP",COUNTIFS($H$16:$AL$16,"SAT",H17:AL17,"PD",H18:AL18,"&gt;=2"))*0.5</f>
        <v>0</v>
      </c>
      <c r="CB17" s="266">
        <f>(COUNTIFS(H17:AL17,"PN",H19:AL19,"&gt;=0.5",H18:AL18,"&gt;=1.5"))*0.5+COUNTIFS(H17:AL17,"PDD",H19:AL19,"&gt;=0.5",H18:AL18,"&gt;=1.5")*0.5</f>
        <v>0</v>
      </c>
      <c r="CC17" s="273">
        <f>(COUNTIFS(H17:AL17,"TV",H19:AL19,"&gt;=10"))*0.5+(COUNTIFS(H17:AL17,"PMD",H19:AL19,"&gt;=2"))*0.5</f>
        <v>0</v>
      </c>
      <c r="CD17" s="266">
        <f>(COUNTIFS(H17:AL17,"TVD",H21:AL21,"&gt;=6.5",H19:AL19,"&gt;=3.5"))*0.5</f>
        <v>0</v>
      </c>
      <c r="CE17" s="266">
        <f>(COUNTIFS(H17:AL17,"PD",H22:AL22,"&gt;=10"))*0.5</f>
        <v>0</v>
      </c>
      <c r="CF17" s="266">
        <f>(COUNTIFS(H17:AL17,"PDD",H22:AL22,"&gt;=3.5",H23:AL23,"&gt;=6.5")+COUNTIFS(H17:AL17,"PH",H23:AL23,"&gt;=0.5",H22:AL22,"&gt;=1.5")+COUNTIFS(H17:AL17,"PM",H23:AL23,"&gt;=0.5",H22:AL22,"&gt;=1.5"))*0.5</f>
        <v>0</v>
      </c>
      <c r="CG17" s="266">
        <f>(COUNTIFS(H17:AL17,"DS",H18:AL18,"&gt;=2")+COUNTIFS(H17:AL17,"AL/DS",H18:AL18,"&gt;=2"))*0.5-IF(CN17="VP",COUNTIFS($H$16:$AL$16,"SAT",H17:AL17,"DS",H18:AL18,"&gt;=2"))*0.5</f>
        <v>2.5</v>
      </c>
      <c r="CH17" s="266">
        <f>(COUNTIFS(H17:AL17,"NS",H19:AL19,"&gt;=0.5",H18:AL18,"&gt;=1.5")+COUNTIFS(H17:AL17,"AL/NS",H19:AL19,"&gt;=0.5",H18:AL18,"&gt;=1.5")+COUNTIFS(H17:AL17,"NHD",H19:AL19,"&gt;=4.5",H22:AL22,"&gt;=2",H18:AL18,"&gt;=1.5"))*0.5</f>
        <v>0</v>
      </c>
      <c r="CI17" s="266">
        <f>(COUNTIF(H19:AL19,"&gt;=10")+COUNTIFS(H17:AL17,"MD",H19:AL19,"&gt;=2")-COUNTIFS(H17:AL17,"TV",H19:AL19,"&gt;=10"))*0.5</f>
        <v>0</v>
      </c>
      <c r="CJ17" s="266">
        <f>(COUNTIFS(H17:AL17,"D",H21:AL21,"&gt;=6.5",H19:AL19,"&gt;=3.5"))*0.5</f>
        <v>0</v>
      </c>
      <c r="CK17" s="266">
        <f>(COUNTIF(H22:AL22,"&gt;=10")-COUNTIFS(H17:AL17,"PD",H22:AL22,"&gt;=10"))*0.5</f>
        <v>0</v>
      </c>
      <c r="CL17" s="265">
        <f>(COUNTIFS(H17:AL17,"NHD",H22:AL22,"&gt;=3.5",H23:AL23,"&gt;=6.5")+COUNTIFS(H17:AL17,"BH",H22:AL22,"&gt;=1.5",H23:AL23,"&gt;=0.5")+COUNTIFS(H17:AL17,"BM",H22:AL22,"&gt;=1.5",H23:AL23,"&gt;=0.5")+COUNTIFS(H17:AL17,"D",H22:AL22,"&gt;=1.5",H23:AL23,"&gt;=0.5"))*0.5</f>
        <v>0</v>
      </c>
      <c r="CM17" s="272"/>
      <c r="CN17" s="264" t="s">
        <v>666</v>
      </c>
      <c r="CO17" s="125">
        <f>+AM17+AN17+AO17+AP17+AQ17+AR17+AS17+AU17+BG17</f>
        <v>26</v>
      </c>
      <c r="CP17" s="225">
        <f>+SUM(I18:I23)-I24</f>
        <v>0</v>
      </c>
      <c r="CQ17" s="225">
        <f>+SUM(J18:J23)-J24</f>
        <v>0</v>
      </c>
      <c r="CR17" s="225">
        <f>+SUM(K18:K23)-K24</f>
        <v>0</v>
      </c>
      <c r="CS17" s="90"/>
      <c r="CT17" s="90"/>
      <c r="CU17" s="90"/>
      <c r="CV17" s="90"/>
      <c r="CW17" s="90"/>
      <c r="CX17" s="90"/>
      <c r="CY17" s="90"/>
      <c r="CZ17" s="90"/>
      <c r="DA17" s="90"/>
    </row>
    <row r="18" spans="1:105" s="70" customFormat="1" ht="15" customHeight="1">
      <c r="A18" s="228"/>
      <c r="B18" s="336"/>
      <c r="C18" s="339"/>
      <c r="D18" s="237"/>
      <c r="E18" s="237"/>
      <c r="F18" s="242" t="s">
        <v>82</v>
      </c>
      <c r="G18" s="71">
        <v>1.5</v>
      </c>
      <c r="H18" s="83"/>
      <c r="I18" s="83"/>
      <c r="J18" s="83"/>
      <c r="K18" s="83"/>
      <c r="L18" s="83"/>
      <c r="M18" s="83"/>
      <c r="N18" s="83"/>
      <c r="O18" s="83"/>
      <c r="P18" s="83"/>
      <c r="Q18" s="83">
        <v>2.2000000000000002</v>
      </c>
      <c r="R18" s="83">
        <v>2.2000000000000002</v>
      </c>
      <c r="S18" s="83">
        <v>3.8</v>
      </c>
      <c r="T18" s="83">
        <v>2.2000000000000002</v>
      </c>
      <c r="U18" s="83"/>
      <c r="V18" s="83"/>
      <c r="W18" s="83"/>
      <c r="X18" s="83"/>
      <c r="Y18" s="83"/>
      <c r="Z18" s="83"/>
      <c r="AA18" s="83"/>
      <c r="AB18" s="83">
        <v>4</v>
      </c>
      <c r="AC18" s="79"/>
      <c r="AD18" s="79"/>
      <c r="AE18" s="79"/>
      <c r="AF18" s="79"/>
      <c r="AG18" s="79"/>
      <c r="AH18" s="79"/>
      <c r="AI18" s="79"/>
      <c r="AJ18" s="79"/>
      <c r="AK18" s="79"/>
      <c r="AL18" s="79">
        <v>2.2000000000000002</v>
      </c>
      <c r="AM18" s="240"/>
      <c r="AN18" s="240"/>
      <c r="AO18" s="240"/>
      <c r="AP18" s="240"/>
      <c r="AQ18" s="240"/>
      <c r="AR18" s="240"/>
      <c r="AS18" s="240"/>
      <c r="AT18" s="256"/>
      <c r="AU18" s="256"/>
      <c r="AV18" s="259"/>
      <c r="AW18" s="259"/>
      <c r="AX18" s="256"/>
      <c r="AY18" s="256"/>
      <c r="AZ18" s="256"/>
      <c r="BA18" s="256"/>
      <c r="BB18" s="256"/>
      <c r="BC18" s="256"/>
      <c r="BD18" s="256"/>
      <c r="BE18" s="256"/>
      <c r="BF18" s="256"/>
      <c r="BG18" s="256"/>
      <c r="BH18" s="256"/>
      <c r="BI18" s="256"/>
      <c r="BJ18" s="256"/>
      <c r="BK18" s="256"/>
      <c r="BL18" s="262"/>
      <c r="BM18" s="262"/>
      <c r="BN18" s="262"/>
      <c r="BO18" s="262"/>
      <c r="BP18" s="262"/>
      <c r="BQ18" s="262"/>
      <c r="BR18" s="270"/>
      <c r="BS18" s="270"/>
      <c r="BT18" s="270"/>
      <c r="BU18" s="270"/>
      <c r="BV18" s="270"/>
      <c r="BW18" s="270"/>
      <c r="BX18" s="256"/>
      <c r="BY18" s="256"/>
      <c r="BZ18" s="256"/>
      <c r="CA18" s="267"/>
      <c r="CB18" s="267"/>
      <c r="CC18" s="274"/>
      <c r="CD18" s="267"/>
      <c r="CE18" s="267"/>
      <c r="CF18" s="267"/>
      <c r="CG18" s="267"/>
      <c r="CH18" s="267"/>
      <c r="CI18" s="267"/>
      <c r="CJ18" s="267"/>
      <c r="CK18" s="267"/>
      <c r="CL18" s="265"/>
      <c r="CM18" s="272"/>
      <c r="CN18" s="264"/>
      <c r="CO18" s="125"/>
      <c r="CP18" s="226"/>
      <c r="CQ18" s="226"/>
      <c r="CR18" s="226"/>
      <c r="CS18" s="90"/>
      <c r="CT18" s="90"/>
      <c r="CU18" s="90"/>
      <c r="CV18" s="90"/>
      <c r="CW18" s="90"/>
      <c r="CX18" s="90"/>
      <c r="CY18" s="90"/>
      <c r="CZ18" s="90"/>
      <c r="DA18" s="90"/>
    </row>
    <row r="19" spans="1:105" s="70" customFormat="1" ht="15" customHeight="1">
      <c r="A19" s="228"/>
      <c r="B19" s="336"/>
      <c r="C19" s="339"/>
      <c r="D19" s="237"/>
      <c r="E19" s="237"/>
      <c r="F19" s="243"/>
      <c r="G19" s="72">
        <v>2</v>
      </c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240"/>
      <c r="AN19" s="240"/>
      <c r="AO19" s="240"/>
      <c r="AP19" s="240"/>
      <c r="AQ19" s="240"/>
      <c r="AR19" s="240"/>
      <c r="AS19" s="240"/>
      <c r="AT19" s="256"/>
      <c r="AU19" s="256"/>
      <c r="AV19" s="259"/>
      <c r="AW19" s="259"/>
      <c r="AX19" s="256"/>
      <c r="AY19" s="256"/>
      <c r="AZ19" s="256"/>
      <c r="BA19" s="256"/>
      <c r="BB19" s="256"/>
      <c r="BC19" s="256"/>
      <c r="BD19" s="256"/>
      <c r="BE19" s="256"/>
      <c r="BF19" s="256"/>
      <c r="BG19" s="256"/>
      <c r="BH19" s="256"/>
      <c r="BI19" s="256"/>
      <c r="BJ19" s="256"/>
      <c r="BK19" s="256"/>
      <c r="BL19" s="262"/>
      <c r="BM19" s="262"/>
      <c r="BN19" s="262"/>
      <c r="BO19" s="262"/>
      <c r="BP19" s="262"/>
      <c r="BQ19" s="262"/>
      <c r="BR19" s="270"/>
      <c r="BS19" s="270"/>
      <c r="BT19" s="270"/>
      <c r="BU19" s="270"/>
      <c r="BV19" s="270"/>
      <c r="BW19" s="270"/>
      <c r="BX19" s="256"/>
      <c r="BY19" s="256"/>
      <c r="BZ19" s="256"/>
      <c r="CA19" s="267"/>
      <c r="CB19" s="267"/>
      <c r="CC19" s="274"/>
      <c r="CD19" s="267"/>
      <c r="CE19" s="267"/>
      <c r="CF19" s="267"/>
      <c r="CG19" s="267"/>
      <c r="CH19" s="267"/>
      <c r="CI19" s="267"/>
      <c r="CJ19" s="267"/>
      <c r="CK19" s="267"/>
      <c r="CL19" s="265"/>
      <c r="CM19" s="272"/>
      <c r="CN19" s="264"/>
      <c r="CO19" s="125"/>
      <c r="CP19" s="226"/>
      <c r="CQ19" s="226"/>
      <c r="CR19" s="226"/>
      <c r="CS19" s="90"/>
      <c r="CT19" s="90"/>
      <c r="CU19" s="90"/>
      <c r="CV19" s="90"/>
      <c r="CW19" s="90"/>
      <c r="CX19" s="90"/>
      <c r="CY19" s="90"/>
      <c r="CZ19" s="90"/>
      <c r="DA19" s="90"/>
    </row>
    <row r="20" spans="1:105" s="70" customFormat="1" ht="15" customHeight="1">
      <c r="A20" s="228"/>
      <c r="B20" s="336"/>
      <c r="C20" s="339"/>
      <c r="D20" s="237"/>
      <c r="E20" s="237"/>
      <c r="F20" s="243"/>
      <c r="G20" s="72">
        <v>2.1</v>
      </c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240"/>
      <c r="AN20" s="240"/>
      <c r="AO20" s="240"/>
      <c r="AP20" s="240"/>
      <c r="AQ20" s="240"/>
      <c r="AR20" s="240"/>
      <c r="AS20" s="240"/>
      <c r="AT20" s="256"/>
      <c r="AU20" s="256"/>
      <c r="AV20" s="259"/>
      <c r="AW20" s="259"/>
      <c r="AX20" s="256"/>
      <c r="AY20" s="256"/>
      <c r="AZ20" s="256"/>
      <c r="BA20" s="256"/>
      <c r="BB20" s="256"/>
      <c r="BC20" s="256"/>
      <c r="BD20" s="256"/>
      <c r="BE20" s="256"/>
      <c r="BF20" s="256"/>
      <c r="BG20" s="256"/>
      <c r="BH20" s="256"/>
      <c r="BI20" s="256"/>
      <c r="BJ20" s="256"/>
      <c r="BK20" s="256"/>
      <c r="BL20" s="262"/>
      <c r="BM20" s="262"/>
      <c r="BN20" s="262"/>
      <c r="BO20" s="262"/>
      <c r="BP20" s="262"/>
      <c r="BQ20" s="262"/>
      <c r="BR20" s="270"/>
      <c r="BS20" s="270"/>
      <c r="BT20" s="270"/>
      <c r="BU20" s="270"/>
      <c r="BV20" s="270"/>
      <c r="BW20" s="270"/>
      <c r="BX20" s="256"/>
      <c r="BY20" s="256"/>
      <c r="BZ20" s="256"/>
      <c r="CA20" s="267"/>
      <c r="CB20" s="267"/>
      <c r="CC20" s="274"/>
      <c r="CD20" s="267"/>
      <c r="CE20" s="267"/>
      <c r="CF20" s="267"/>
      <c r="CG20" s="267"/>
      <c r="CH20" s="267"/>
      <c r="CI20" s="267"/>
      <c r="CJ20" s="267"/>
      <c r="CK20" s="267"/>
      <c r="CL20" s="265"/>
      <c r="CM20" s="272"/>
      <c r="CN20" s="264"/>
      <c r="CO20" s="125"/>
      <c r="CP20" s="226"/>
      <c r="CQ20" s="226"/>
      <c r="CR20" s="226"/>
      <c r="CS20" s="90"/>
      <c r="CT20" s="90"/>
      <c r="CU20" s="90"/>
      <c r="CV20" s="90"/>
      <c r="CW20" s="90"/>
      <c r="CX20" s="90"/>
      <c r="CY20" s="90"/>
      <c r="CZ20" s="90"/>
      <c r="DA20" s="90"/>
    </row>
    <row r="21" spans="1:105" s="70" customFormat="1" ht="15" customHeight="1">
      <c r="A21" s="228"/>
      <c r="B21" s="336"/>
      <c r="C21" s="339"/>
      <c r="D21" s="237"/>
      <c r="E21" s="237"/>
      <c r="F21" s="243"/>
      <c r="G21" s="72">
        <v>2.7</v>
      </c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240"/>
      <c r="AN21" s="240"/>
      <c r="AO21" s="240"/>
      <c r="AP21" s="240"/>
      <c r="AQ21" s="240"/>
      <c r="AR21" s="240"/>
      <c r="AS21" s="240"/>
      <c r="AT21" s="256"/>
      <c r="AU21" s="256"/>
      <c r="AV21" s="259"/>
      <c r="AW21" s="259"/>
      <c r="AX21" s="256"/>
      <c r="AY21" s="256"/>
      <c r="AZ21" s="256"/>
      <c r="BA21" s="256"/>
      <c r="BB21" s="256"/>
      <c r="BC21" s="256"/>
      <c r="BD21" s="256"/>
      <c r="BE21" s="256"/>
      <c r="BF21" s="256"/>
      <c r="BG21" s="256"/>
      <c r="BH21" s="256"/>
      <c r="BI21" s="256"/>
      <c r="BJ21" s="256"/>
      <c r="BK21" s="256"/>
      <c r="BL21" s="262"/>
      <c r="BM21" s="262"/>
      <c r="BN21" s="262"/>
      <c r="BO21" s="262"/>
      <c r="BP21" s="262"/>
      <c r="BQ21" s="262"/>
      <c r="BR21" s="270"/>
      <c r="BS21" s="270"/>
      <c r="BT21" s="270"/>
      <c r="BU21" s="270"/>
      <c r="BV21" s="270"/>
      <c r="BW21" s="270"/>
      <c r="BX21" s="256"/>
      <c r="BY21" s="256"/>
      <c r="BZ21" s="256"/>
      <c r="CA21" s="267"/>
      <c r="CB21" s="267"/>
      <c r="CC21" s="274"/>
      <c r="CD21" s="267"/>
      <c r="CE21" s="267"/>
      <c r="CF21" s="267"/>
      <c r="CG21" s="267"/>
      <c r="CH21" s="267"/>
      <c r="CI21" s="267"/>
      <c r="CJ21" s="267"/>
      <c r="CK21" s="267"/>
      <c r="CL21" s="265"/>
      <c r="CM21" s="272"/>
      <c r="CN21" s="264"/>
      <c r="CO21" s="125"/>
      <c r="CP21" s="226"/>
      <c r="CQ21" s="226"/>
      <c r="CR21" s="226"/>
      <c r="CS21" s="90"/>
      <c r="CT21" s="90"/>
      <c r="CU21" s="90"/>
      <c r="CV21" s="90"/>
      <c r="CW21" s="90"/>
      <c r="CX21" s="90"/>
      <c r="CY21" s="90"/>
      <c r="CZ21" s="90"/>
      <c r="DA21" s="90"/>
    </row>
    <row r="22" spans="1:105" s="70" customFormat="1" ht="15" customHeight="1">
      <c r="A22" s="228"/>
      <c r="B22" s="336"/>
      <c r="C22" s="339"/>
      <c r="D22" s="237"/>
      <c r="E22" s="237"/>
      <c r="F22" s="243"/>
      <c r="G22" s="72">
        <v>3</v>
      </c>
      <c r="H22" s="84"/>
      <c r="I22" s="83"/>
      <c r="J22" s="83"/>
      <c r="K22" s="83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240"/>
      <c r="AN22" s="240"/>
      <c r="AO22" s="240"/>
      <c r="AP22" s="240"/>
      <c r="AQ22" s="240"/>
      <c r="AR22" s="240"/>
      <c r="AS22" s="240"/>
      <c r="AT22" s="256"/>
      <c r="AU22" s="256"/>
      <c r="AV22" s="259"/>
      <c r="AW22" s="259"/>
      <c r="AX22" s="256"/>
      <c r="AY22" s="256"/>
      <c r="AZ22" s="256"/>
      <c r="BA22" s="256"/>
      <c r="BB22" s="256"/>
      <c r="BC22" s="256"/>
      <c r="BD22" s="256"/>
      <c r="BE22" s="256"/>
      <c r="BF22" s="256"/>
      <c r="BG22" s="256"/>
      <c r="BH22" s="256"/>
      <c r="BI22" s="256"/>
      <c r="BJ22" s="256"/>
      <c r="BK22" s="256"/>
      <c r="BL22" s="262"/>
      <c r="BM22" s="262"/>
      <c r="BN22" s="262"/>
      <c r="BO22" s="262"/>
      <c r="BP22" s="262"/>
      <c r="BQ22" s="262"/>
      <c r="BR22" s="270"/>
      <c r="BS22" s="270"/>
      <c r="BT22" s="270"/>
      <c r="BU22" s="270"/>
      <c r="BV22" s="270"/>
      <c r="BW22" s="270"/>
      <c r="BX22" s="256"/>
      <c r="BY22" s="256"/>
      <c r="BZ22" s="256"/>
      <c r="CA22" s="267"/>
      <c r="CB22" s="267"/>
      <c r="CC22" s="274"/>
      <c r="CD22" s="267"/>
      <c r="CE22" s="267"/>
      <c r="CF22" s="267"/>
      <c r="CG22" s="267"/>
      <c r="CH22" s="267"/>
      <c r="CI22" s="267"/>
      <c r="CJ22" s="267"/>
      <c r="CK22" s="267"/>
      <c r="CL22" s="265"/>
      <c r="CM22" s="272"/>
      <c r="CN22" s="264"/>
      <c r="CO22" s="125"/>
      <c r="CP22" s="226"/>
      <c r="CQ22" s="226"/>
      <c r="CR22" s="226"/>
      <c r="CS22" s="90"/>
      <c r="CT22" s="90"/>
      <c r="CU22" s="90"/>
      <c r="CV22" s="90"/>
      <c r="CW22" s="90"/>
      <c r="CX22" s="90"/>
      <c r="CY22" s="90"/>
      <c r="CZ22" s="90"/>
      <c r="DA22" s="90"/>
    </row>
    <row r="23" spans="1:105" s="70" customFormat="1" ht="15" customHeight="1">
      <c r="A23" s="228"/>
      <c r="B23" s="336"/>
      <c r="C23" s="339"/>
      <c r="D23" s="237"/>
      <c r="E23" s="237"/>
      <c r="F23" s="243"/>
      <c r="G23" s="73">
        <v>3.9</v>
      </c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240"/>
      <c r="AN23" s="240"/>
      <c r="AO23" s="240"/>
      <c r="AP23" s="240"/>
      <c r="AQ23" s="240"/>
      <c r="AR23" s="240"/>
      <c r="AS23" s="240"/>
      <c r="AT23" s="256"/>
      <c r="AU23" s="256"/>
      <c r="AV23" s="259"/>
      <c r="AW23" s="259"/>
      <c r="AX23" s="256"/>
      <c r="AY23" s="256"/>
      <c r="AZ23" s="256"/>
      <c r="BA23" s="256"/>
      <c r="BB23" s="256"/>
      <c r="BC23" s="256"/>
      <c r="BD23" s="256"/>
      <c r="BE23" s="256"/>
      <c r="BF23" s="256"/>
      <c r="BG23" s="256"/>
      <c r="BH23" s="256"/>
      <c r="BI23" s="256"/>
      <c r="BJ23" s="256"/>
      <c r="BK23" s="256"/>
      <c r="BL23" s="262"/>
      <c r="BM23" s="262"/>
      <c r="BN23" s="262"/>
      <c r="BO23" s="262"/>
      <c r="BP23" s="262"/>
      <c r="BQ23" s="262"/>
      <c r="BR23" s="270"/>
      <c r="BS23" s="270"/>
      <c r="BT23" s="270"/>
      <c r="BU23" s="270"/>
      <c r="BV23" s="270"/>
      <c r="BW23" s="270"/>
      <c r="BX23" s="256"/>
      <c r="BY23" s="256"/>
      <c r="BZ23" s="256"/>
      <c r="CA23" s="267"/>
      <c r="CB23" s="267"/>
      <c r="CC23" s="274"/>
      <c r="CD23" s="267"/>
      <c r="CE23" s="267"/>
      <c r="CF23" s="267"/>
      <c r="CG23" s="267"/>
      <c r="CH23" s="267"/>
      <c r="CI23" s="267"/>
      <c r="CJ23" s="267"/>
      <c r="CK23" s="267"/>
      <c r="CL23" s="265"/>
      <c r="CM23" s="272"/>
      <c r="CN23" s="264"/>
      <c r="CO23" s="125"/>
      <c r="CP23" s="226"/>
      <c r="CQ23" s="226"/>
      <c r="CR23" s="226"/>
      <c r="CS23" s="90"/>
      <c r="CT23" s="90"/>
      <c r="CU23" s="90"/>
      <c r="CV23" s="90"/>
      <c r="CW23" s="90"/>
      <c r="CX23" s="90"/>
      <c r="CY23" s="90"/>
      <c r="CZ23" s="90"/>
      <c r="DA23" s="90"/>
    </row>
    <row r="24" spans="1:105" s="70" customFormat="1" ht="15" customHeight="1">
      <c r="A24" s="229"/>
      <c r="B24" s="337"/>
      <c r="C24" s="340"/>
      <c r="D24" s="238"/>
      <c r="E24" s="238"/>
      <c r="F24" s="492" t="s">
        <v>83</v>
      </c>
      <c r="G24" s="49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241"/>
      <c r="AN24" s="241"/>
      <c r="AO24" s="241"/>
      <c r="AP24" s="241"/>
      <c r="AQ24" s="241"/>
      <c r="AR24" s="241"/>
      <c r="AS24" s="241"/>
      <c r="AT24" s="257"/>
      <c r="AU24" s="257"/>
      <c r="AV24" s="260"/>
      <c r="AW24" s="260"/>
      <c r="AX24" s="257"/>
      <c r="AY24" s="257"/>
      <c r="AZ24" s="257"/>
      <c r="BA24" s="257"/>
      <c r="BB24" s="257"/>
      <c r="BC24" s="257"/>
      <c r="BD24" s="257"/>
      <c r="BE24" s="257"/>
      <c r="BF24" s="257"/>
      <c r="BG24" s="257"/>
      <c r="BH24" s="257"/>
      <c r="BI24" s="257"/>
      <c r="BJ24" s="257"/>
      <c r="BK24" s="257"/>
      <c r="BL24" s="263"/>
      <c r="BM24" s="263"/>
      <c r="BN24" s="263"/>
      <c r="BO24" s="263"/>
      <c r="BP24" s="263"/>
      <c r="BQ24" s="263"/>
      <c r="BR24" s="271"/>
      <c r="BS24" s="271"/>
      <c r="BT24" s="271"/>
      <c r="BU24" s="271"/>
      <c r="BV24" s="271"/>
      <c r="BW24" s="271"/>
      <c r="BX24" s="257"/>
      <c r="BY24" s="257"/>
      <c r="BZ24" s="257"/>
      <c r="CA24" s="268"/>
      <c r="CB24" s="268"/>
      <c r="CC24" s="275"/>
      <c r="CD24" s="268"/>
      <c r="CE24" s="268"/>
      <c r="CF24" s="268"/>
      <c r="CG24" s="268"/>
      <c r="CH24" s="268"/>
      <c r="CI24" s="268"/>
      <c r="CJ24" s="268"/>
      <c r="CK24" s="268"/>
      <c r="CL24" s="265"/>
      <c r="CM24" s="272"/>
      <c r="CN24" s="264"/>
      <c r="CO24" s="125"/>
      <c r="CP24" s="226"/>
      <c r="CQ24" s="226"/>
      <c r="CR24" s="226"/>
      <c r="CS24" s="90"/>
      <c r="CT24" s="90"/>
      <c r="CU24" s="90"/>
      <c r="CV24" s="90"/>
      <c r="CW24" s="90"/>
      <c r="CX24" s="90"/>
      <c r="CY24" s="90"/>
      <c r="CZ24" s="90"/>
      <c r="DA24" s="90"/>
    </row>
    <row r="25" spans="1:105" s="70" customFormat="1" ht="15" customHeight="1">
      <c r="A25" s="227">
        <f>A17+1</f>
        <v>2</v>
      </c>
      <c r="B25" s="335" t="s">
        <v>84</v>
      </c>
      <c r="C25" s="338" t="s">
        <v>85</v>
      </c>
      <c r="D25" s="236">
        <v>42073</v>
      </c>
      <c r="E25" s="236" t="s">
        <v>113</v>
      </c>
      <c r="F25" s="253" t="s">
        <v>80</v>
      </c>
      <c r="G25" s="254"/>
      <c r="H25" s="82" t="s">
        <v>69</v>
      </c>
      <c r="I25" s="82"/>
      <c r="J25" s="82" t="s">
        <v>60</v>
      </c>
      <c r="K25" s="82" t="s">
        <v>60</v>
      </c>
      <c r="L25" s="82" t="s">
        <v>60</v>
      </c>
      <c r="M25" s="82" t="s">
        <v>60</v>
      </c>
      <c r="N25" s="82" t="s">
        <v>60</v>
      </c>
      <c r="O25" s="82"/>
      <c r="P25" s="82" t="s">
        <v>60</v>
      </c>
      <c r="Q25" s="82" t="s">
        <v>60</v>
      </c>
      <c r="R25" s="82" t="s">
        <v>60</v>
      </c>
      <c r="S25" s="82" t="s">
        <v>60</v>
      </c>
      <c r="T25" s="82" t="s">
        <v>60</v>
      </c>
      <c r="U25" s="82" t="s">
        <v>60</v>
      </c>
      <c r="V25" s="82"/>
      <c r="W25" s="82" t="s">
        <v>60</v>
      </c>
      <c r="X25" s="82" t="s">
        <v>60</v>
      </c>
      <c r="Y25" s="82" t="s">
        <v>60</v>
      </c>
      <c r="Z25" s="82" t="s">
        <v>60</v>
      </c>
      <c r="AA25" s="82" t="s">
        <v>60</v>
      </c>
      <c r="AB25" s="82" t="s">
        <v>60</v>
      </c>
      <c r="AC25" s="82"/>
      <c r="AD25" s="82" t="s">
        <v>60</v>
      </c>
      <c r="AE25" s="82" t="s">
        <v>60</v>
      </c>
      <c r="AF25" s="82" t="s">
        <v>60</v>
      </c>
      <c r="AG25" s="82" t="s">
        <v>60</v>
      </c>
      <c r="AH25" s="82" t="s">
        <v>60</v>
      </c>
      <c r="AI25" s="82" t="s">
        <v>1471</v>
      </c>
      <c r="AJ25" s="82"/>
      <c r="AK25" s="82" t="s">
        <v>60</v>
      </c>
      <c r="AL25" s="82" t="s">
        <v>60</v>
      </c>
      <c r="AM25" s="239">
        <f>COUNTIF(H25:AL25,"PH")+COUNTIF(H25:AL25,"PH/L")+COUNTIF(H25:AL25,"PM")</f>
        <v>0</v>
      </c>
      <c r="AN25" s="239">
        <f>COUNTIF(H25:AL25,"PD")+COUNTIF(H25:AL25,"PDD")+COUNTIF(H25:AL25,"P/DS")/2+COUNTIF(H25:AL25,"PMD")</f>
        <v>0</v>
      </c>
      <c r="AO25" s="239">
        <f>COUNTIF(H25:AL25,"PN")+COUNTIF(H25:AL25,"P/NS")/2+COUNTIF(H25:AL25,"PH")+COUNTIF(H25:AL25,"PH/F")/2+COUNTIF(H25:AL25,"PH/L")/2+COUNTIF(H25:AL25,"PM")</f>
        <v>0</v>
      </c>
      <c r="AP25" s="239">
        <f>COUNTIF(H25:AL25,"BH")+COUNTIF(H25:AL25,"AL/BL")+COUNTIF(H25:AL25,"UL/BL")+COUNTIF(H25:AL25,"BM")</f>
        <v>0</v>
      </c>
      <c r="AQ25" s="239">
        <f>COUNTIF(H25:AL25,"DS")+COUNTIF(H25:AL25,"AL/DS")/2+COUNTIF(H25:AL25,"UL/DS")/2+COUNTIF(H25:AL25,"CT")+COUNTIF(H25:AL25,"MD")</f>
        <v>24.5</v>
      </c>
      <c r="AR25" s="239">
        <f>COUNTIF(H25:AL25,"NS")+COUNTIF(H25:AL25,"AL/NS")/2+COUNTIF(H25:AL25,"UL/NS")/2+COUNTIF(H25:AL25,"BH")+COUNTIF(H25:AL25,"AL/BF")/2+COUNTIF(H25:AL25,"AL/BL")/2+COUNTIF(H25:AL25,"UL/BL")/2+COUNTIF(H25:AL25,"UL/BF")/2+COUNTIF(H25:AL25,"BM")</f>
        <v>0</v>
      </c>
      <c r="AS25" s="239">
        <f>COUNTIF(H25:AL25,"AL")+COUNTIF(H25:AL25,"AL/DS")/2+COUNTIF(H25:AL25,"AL/NS")/2+COUNTIF(H25:AL25,"NH")+COUNTIF(H25:AL25,"SL")+COUNTIF(H25:AL25,"NHD")+COUNTIF(H25:AL25,"B")+COUNTIF(H25:AL25,"HL")+COUNTIF(H25:AL25,"AL/BF")/2+COUNTIF(H25:AL25,"AL/BL")/2</f>
        <v>1</v>
      </c>
      <c r="AT25" s="255">
        <f>COUNTIF(H25:AL25,"PD")+COUNTIF(H25:AL25,"PN")+COUNTIF(H25:AL25,"P/DS")/2+COUNTIF(H25:AL25,"P/NS")/2+COUNTIF(H25:AL25,"DS")+COUNTIF(H25:AL25,"NS")+COUNTIF(H25:AL25,"AL")+COUNTIF(H25:AL25,"AL/DS")+COUNTIF(H25:AL25,"AL/NS")+COUNTIF(H25:AL25,"NH")+COUNTIF(H25:AL25,"SL")+COUNTIF(H25:AL25,"UL/DS")/2+COUNTIF(H25:AL25,"UL/NS")/2+COUNTIF(H25:AL25,"CT")+COUNTIF(H25:AL25,"NHD")+COUNTIF(H25:AL25,"PDD")+COUNTIF(H25:AL25,"B")+COUNTIF(H25:AL25,"HL")+COUNTIF(H25:AL25,"PH")+COUNTIF(H25:AL25,"BH")+COUNTIF(H25:AL25,"AL/BF")+COUNTIF(H25:AL25,"AL/BL")+COUNTIF(H25:AL25,"UL/BF")/2+COUNTIF(H25:AL25,"UL/BL")/2+COUNTIF(H25:AL25,"PH/F")/2+COUNTIF(H25:AL25,"PH/L")/2+COUNTIF(H25:AL25,"MD")+COUNTIF(H25:AL25,"PMD")+COUNTIF(H25:AL25,"PM")+COUNTIF(H25:AL25,"BM")</f>
        <v>25.5</v>
      </c>
      <c r="AU25" s="255">
        <f>COUNTIF(H25:AL25,"P/DS")/2+COUNTIF(H25:AL25,"P/NS")/2+COUNTIF(H25:AL25,"IL")+COUNTIF(H25:AL25,"NL")+COUNTIF(H25:AL25,"UL")+COUNTIF(H25:AL25,"UL/DS")/2+COUNTIF(H25:AL25,"UL/NS")/2+COUNTIF(H25:AL25,"KT")+COUNTIF(H25:AL25,"UL/BF")/2+COUNTIF(H25:AL25,"UL/BL")/2+COUNTIF(H25:AL25,"PH/F")/2+COUNTIF(H25:AL25,"PH/L")/2+COUNTIF(H25:AL25,"NB")</f>
        <v>0.5</v>
      </c>
      <c r="AV25" s="258">
        <f>COUNTIF(H25:AL25,"PN")+COUNTIF(H25:AL25,"TVD")+COUNTIF(H25:AL25,"PH")+COUNTIF(H25:AL25,"PM")+COUNTIF(H25:AL25,"PDD")-COUNTIFS(H25:AL25,"PN",H32:AL32,"&gt;=3")-COUNTIFS(H25:AL25,"PM",H32:AL32,"&gt;=3")</f>
        <v>0</v>
      </c>
      <c r="AW25" s="258">
        <f>COUNTIF(H25:AL25,"NS")+COUNTIF(H25:AL25,"D")+COUNTIF(H25:AL25,"BH")+COUNTIF(H25:AL25,"NHD")+COUNTIF(H25:AL25,"BM")-COUNTIFS(H25:AL25,"NS",H32:AL32,"&gt;=3")-COUNTIFS(H25:AL25,"BH",H32:AL32,"&gt;=3")-COUNTIFS(H25:AL25,"BM",H32:AL32,"&gt;=3")</f>
        <v>0</v>
      </c>
      <c r="AX25" s="255">
        <f>COUNTIF(H25:AL25,"AL")+COUNTIF(H25:AL25,"AL/DS")/2+COUNTIF(H25:AL25,"AL/NS")/2+COUNTIF(H25:AL25,"AL/BF")+COUNTIF(H25:AL25,"AL/BL")/2</f>
        <v>0</v>
      </c>
      <c r="AY25" s="255">
        <f>COUNTIF(H25:AL25,"SL")</f>
        <v>0</v>
      </c>
      <c r="AZ25" s="255">
        <f>COUNTIF(H25:AL25,"NH")</f>
        <v>1</v>
      </c>
      <c r="BA25" s="255">
        <f>COUNTIF(H25:AL25,"HL")</f>
        <v>0</v>
      </c>
      <c r="BB25" s="255">
        <f>COUNTIF(G25:AL25,"P/DS")/2+COUNTIF(G25:AL25,"P/NS")/2+COUNTIF(G25:AL25,"UL")+COUNTIF(G25:AL25,"UL/DS")/2+COUNTIF(G25:AL25,"UL/NS")/2+COUNTIF(G25:AL25,"UL/BL")/2+COUNTIF(G25:AL25,"UL/BF")/2+COUNTIF(G25:AL25,"PH/F")/2+COUNTIF(G25:AL25,"PH/L")/2</f>
        <v>0.5</v>
      </c>
      <c r="BC25" s="255">
        <f>COUNTIF(H25:AL25,"NB")</f>
        <v>0</v>
      </c>
      <c r="BD25" s="255">
        <f>COUNTIF(H25:AL25,"NL")</f>
        <v>0</v>
      </c>
      <c r="BE25" s="255">
        <f>COUNTIF(H25:AL25,"IL")</f>
        <v>0</v>
      </c>
      <c r="BF25" s="255">
        <f>COUNTIF(H25:AL25,"KT")</f>
        <v>0</v>
      </c>
      <c r="BG25" s="255">
        <f>COUNTIF(H25:AL25,"L70")</f>
        <v>0</v>
      </c>
      <c r="BH25" s="255">
        <f>COUNTIF(H25:AL25,"MD")</f>
        <v>0</v>
      </c>
      <c r="BI25" s="255">
        <f>COUNTIF(H25:AL25,"PMD")</f>
        <v>0</v>
      </c>
      <c r="BJ25" s="255">
        <f>COUNTIF(H25:AL25,"PM")</f>
        <v>0</v>
      </c>
      <c r="BK25" s="255">
        <f>COUNTIF(H25:AL25,"BM")</f>
        <v>0</v>
      </c>
      <c r="BL25" s="261">
        <f>SUMIF(H25:AL25,"PD",H26:AL26)+SUMIF(H25:AL25,"PN",H26:AL26)+SUMIF(H25:AL25,"P/DS",H26:AL26)+SUMIF(H25:AL25,"PN/F",H26:AL26)+SUMIF(H25:AL25,"PN/L",H26:AL26)+SUMIF(H25:AL25,"TV",H26:AL26)+SUMIF(H25:AL25,"TVD",H26:AL26)+SUMIF(H25:AL25,"PDD",H26:AL26)</f>
        <v>0</v>
      </c>
      <c r="BM25" s="261">
        <f>SUMIF(H25:AL25,"PD",H27:AL27)+SUMIF(H25:AL25,"PN",H27:AL27)+SUMIF(H25:AL25,"P/DS",H27:AL27)+SUMIF(H25:AL25,"PN/F",H27:AL27)+SUMIF(H25:AL25,"PN/L",H27:AL27)+SUMIF(H25:AL25,"TV",H27:AL27)+SUMIF(H25:AL25,"TVD",H27:AL27)+SUMIF(H25:AL25,"PDD",H27:AL27)+SUMIF(H25:AL25,"PMD",H27:AL27)</f>
        <v>0</v>
      </c>
      <c r="BN25" s="261">
        <f>SUMIF(H25:AL25,"PD",H28:AL28)+SUMIF(H25:AL25,"PN",H28:AL28)+SUMIF(H25:AL25,"P/DS",H28:AL28)+SUMIF(H25:AL25,"PN/F",H28:AL28)+SUMIF(H25:AL25,"PN/L",H28:AL28)+SUMIF(H25:AL25,"TV",H28:AL28)+SUMIF(H25:AL25,"TVD",H28:AL28)</f>
        <v>0</v>
      </c>
      <c r="BO25" s="261">
        <f>SUMIF(H25:AL25,"PD",H29:AL29)+SUMIF(H25:AL25,"PN",H29:AL29)+SUMIF(H25:AL25,"P/DS",H29:AL29)+SUMIF(H25:AL25,"PN/F",H29:AL29)+SUMIF(H25:AL25,"PN/L",H29:AL29)+SUMIF(H25:AL25,"TV",H29:AL29)+SUMIF(H25:AL25,"TVD",H29:AL29)</f>
        <v>0</v>
      </c>
      <c r="BP25" s="261">
        <f>SUMIF(H25:AL25,"PD",H30:AL30)+SUMIF(H25:AL25,"PN",H30:AL30)+SUMIF(H25:AL25,"P/DS",H30:AL30)+SUMIF(H25:AL25,"PN/F",H30:AL30)+SUMIF(H25:AL25,"PN/L",H30:AL30)+SUMIF(H25:AL25,"TV",H30:AL30)+SUMIF(H25:AL25,"TVD",H30:AL30)+SUMIF(H25:AL25,"PDD",H30:AL30)+SUMIF(H25:AL25,"PH",H30:AL30)+SUMIF(H25:AL25,"PM",H30:AL30)</f>
        <v>0</v>
      </c>
      <c r="BQ25" s="261">
        <f>SUMIF(H25:AL25,"PD",H31:AL31)+SUMIF(H25:AL25,"PN",H31:AL31)+SUMIF(H25:AL25,"P/DS",H31:AL31)+SUMIF(H25:AL25,"PN/F",H31:AL31)+SUMIF(H25:AL25,"PN/L",H31:AL31)+SUMIF(H25:AL25,"TV",H31:AL31)+SUMIF(H25:AL25,"TVD",H31:AL31)+SUMIF(H25:AL25,"PDD",H31:AL31)+SUMIF(H25:AL25,"PH",H31:AL31)+SUMIF(H25:AL25,"PM",H31:AL31)</f>
        <v>0</v>
      </c>
      <c r="BR25" s="269">
        <f>SUM(H26:AL26)-BL25</f>
        <v>0</v>
      </c>
      <c r="BS25" s="269">
        <f>SUM(H27:AL27)-BM25</f>
        <v>0</v>
      </c>
      <c r="BT25" s="269">
        <f>SUM(H28:AL28)-BN25</f>
        <v>0</v>
      </c>
      <c r="BU25" s="269">
        <f>SUM(H29:AL29)-BO25</f>
        <v>0</v>
      </c>
      <c r="BV25" s="269">
        <f>SUM(H30:AL30)-BP25</f>
        <v>0</v>
      </c>
      <c r="BW25" s="269">
        <f>SUM(H31:AL31)-BQ25</f>
        <v>0</v>
      </c>
      <c r="BX25" s="255">
        <f>SUMIF(H25:AL25,"PD",H32:AL32)+SUMIF(H25:AL25,"PN",H32:AL32)+SUMIF(H25:AL25,"P/DS",H32:AL32)+SUMIF(H25:AL25,"PN/F",H32:AL32)+SUMIF(H25:AL25,"PN/L",H32:AL32)</f>
        <v>0</v>
      </c>
      <c r="BY25" s="255">
        <f>SUM(H32:AL32)-BX25</f>
        <v>0</v>
      </c>
      <c r="BZ25" s="255">
        <f t="shared" ref="BZ25" si="6">+SUM(BL25:BW32)</f>
        <v>0</v>
      </c>
      <c r="CA25" s="266">
        <f>(COUNTIFS(H25:AL25,"PD",H26:AL26,"&gt;=2"))*0.5-IF(CN25="VP",COUNTIFS($H$16:$AL$16,"SAT",H25:AL25,"PD",H26:AL26,"&gt;=2"))*0.5</f>
        <v>0</v>
      </c>
      <c r="CB25" s="266">
        <f>(COUNTIFS(H25:AL25,"PN",H27:AL27,"&gt;=0.5",H26:AL26,"&gt;=1.5"))*0.5+COUNTIFS(H25:AL25,"PDD",H27:AL27,"&gt;=0.5",H26:AL26,"&gt;=1.5")*0.5</f>
        <v>0</v>
      </c>
      <c r="CC25" s="273">
        <f>(COUNTIFS(H25:AL25,"TV",H27:AL27,"&gt;=10"))*0.5+(COUNTIFS(H25:AL25,"PMD",H27:AL27,"&gt;=2"))*0.5</f>
        <v>0</v>
      </c>
      <c r="CD25" s="266">
        <f>(COUNTIFS(H25:AL25,"TVD",H29:AL29,"&gt;=6.5",H27:AL27,"&gt;=3.5"))*0.5</f>
        <v>0</v>
      </c>
      <c r="CE25" s="266">
        <f>(COUNTIFS(H25:AL25,"PD",H30:AL30,"&gt;=10"))*0.5</f>
        <v>0</v>
      </c>
      <c r="CF25" s="266">
        <f>(COUNTIFS(H25:AL25,"PDD",H30:AL30,"&gt;=3.5",H31:AL31,"&gt;=6.5")+COUNTIFS(H25:AL25,"PH",H31:AL31,"&gt;=0.5",H30:AL30,"&gt;=1.5")+COUNTIFS(H25:AL25,"PM",H31:AL31,"&gt;=0.5",H30:AL30,"&gt;=1.5"))*0.5</f>
        <v>0</v>
      </c>
      <c r="CG25" s="266">
        <f>(COUNTIFS(H25:AL25,"DS",H26:AL26,"&gt;=2")+COUNTIFS(H25:AL25,"AL/DS",H26:AL26,"&gt;=2"))*0.5-IF(CN25="VP",COUNTIFS($H$16:$AL$16,"SAT",H25:AL25,"DS",H26:AL26,"&gt;=2"))*0.5</f>
        <v>0</v>
      </c>
      <c r="CH25" s="266">
        <f>(COUNTIFS(H25:AL25,"NS",H27:AL27,"&gt;=0.5",H26:AL26,"&gt;=1.5")+COUNTIFS(H25:AL25,"AL/NS",H27:AL27,"&gt;=0.5",H26:AL26,"&gt;=1.5")+COUNTIFS(H25:AL25,"NHD",H27:AL27,"&gt;=4.5",H30:AL30,"&gt;=2",H26:AL26,"&gt;=1.5"))*0.5</f>
        <v>0</v>
      </c>
      <c r="CI25" s="266">
        <f>(COUNTIF(H27:AL27,"&gt;=10")+COUNTIFS(H25:AL25,"MD",H27:AL27,"&gt;=2")-COUNTIFS(H25:AL25,"TV",H27:AL27,"&gt;=10"))*0.5</f>
        <v>0</v>
      </c>
      <c r="CJ25" s="266">
        <f>(COUNTIFS(H25:AL25,"D",H29:AL29,"&gt;=6.5",H27:AL27,"&gt;=3.5"))*0.5</f>
        <v>0</v>
      </c>
      <c r="CK25" s="266">
        <f>(COUNTIF(H30:AL30,"&gt;=10")-COUNTIFS(H25:AL25,"PD",H30:AL30,"&gt;=10"))*0.5</f>
        <v>0</v>
      </c>
      <c r="CL25" s="265">
        <f>(COUNTIFS(H25:AL25,"NHD",H30:AL30,"&gt;=3.5",H31:AL31,"&gt;=6.5")+COUNTIFS(H25:AL25,"BH",H30:AL30,"&gt;=1.5",H31:AL31,"&gt;=0.5")+COUNTIFS(H25:AL25,"BM",H30:AL30,"&gt;=1.5",H31:AL31,"&gt;=0.5")+COUNTIFS(H25:AL25,"D",H30:AL30,"&gt;=1.5",H31:AL31,"&gt;=0.5"))*0.5</f>
        <v>0</v>
      </c>
      <c r="CM25" s="272"/>
      <c r="CN25" s="264" t="s">
        <v>666</v>
      </c>
      <c r="CO25" s="125">
        <f t="shared" ref="CO25" si="7">+AM25+AN25+AO25+AP25+AQ25+AR25+AS25+AU25+BG25</f>
        <v>26</v>
      </c>
      <c r="CP25" s="225">
        <f>+SUM(I26:I31)-I32</f>
        <v>0</v>
      </c>
      <c r="CQ25" s="225">
        <f>+SUM(J26:J31)-J32</f>
        <v>0</v>
      </c>
      <c r="CR25" s="225">
        <f>+SUM(K26:K31)-K32</f>
        <v>0</v>
      </c>
      <c r="CS25" s="90"/>
      <c r="CT25" s="90"/>
      <c r="CU25" s="90"/>
      <c r="CV25" s="90"/>
      <c r="CW25" s="90"/>
      <c r="CX25" s="90"/>
      <c r="CY25" s="90"/>
      <c r="CZ25" s="90"/>
      <c r="DA25" s="90"/>
    </row>
    <row r="26" spans="1:105" s="70" customFormat="1" ht="15" customHeight="1">
      <c r="A26" s="228"/>
      <c r="B26" s="336"/>
      <c r="C26" s="339"/>
      <c r="D26" s="237"/>
      <c r="E26" s="237"/>
      <c r="F26" s="242" t="s">
        <v>82</v>
      </c>
      <c r="G26" s="71">
        <v>1.5</v>
      </c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240"/>
      <c r="AN26" s="240"/>
      <c r="AO26" s="240"/>
      <c r="AP26" s="240"/>
      <c r="AQ26" s="240"/>
      <c r="AR26" s="240"/>
      <c r="AS26" s="240"/>
      <c r="AT26" s="256"/>
      <c r="AU26" s="256"/>
      <c r="AV26" s="259"/>
      <c r="AW26" s="259"/>
      <c r="AX26" s="256"/>
      <c r="AY26" s="256"/>
      <c r="AZ26" s="256"/>
      <c r="BA26" s="256"/>
      <c r="BB26" s="256"/>
      <c r="BC26" s="256"/>
      <c r="BD26" s="256"/>
      <c r="BE26" s="256"/>
      <c r="BF26" s="256"/>
      <c r="BG26" s="256"/>
      <c r="BH26" s="256"/>
      <c r="BI26" s="256"/>
      <c r="BJ26" s="256"/>
      <c r="BK26" s="256"/>
      <c r="BL26" s="262"/>
      <c r="BM26" s="262"/>
      <c r="BN26" s="262"/>
      <c r="BO26" s="262"/>
      <c r="BP26" s="262"/>
      <c r="BQ26" s="262"/>
      <c r="BR26" s="270"/>
      <c r="BS26" s="270"/>
      <c r="BT26" s="270"/>
      <c r="BU26" s="270"/>
      <c r="BV26" s="270"/>
      <c r="BW26" s="270"/>
      <c r="BX26" s="256"/>
      <c r="BY26" s="256"/>
      <c r="BZ26" s="256"/>
      <c r="CA26" s="267"/>
      <c r="CB26" s="267"/>
      <c r="CC26" s="274"/>
      <c r="CD26" s="267"/>
      <c r="CE26" s="267"/>
      <c r="CF26" s="267"/>
      <c r="CG26" s="267"/>
      <c r="CH26" s="267"/>
      <c r="CI26" s="267"/>
      <c r="CJ26" s="267"/>
      <c r="CK26" s="267"/>
      <c r="CL26" s="265"/>
      <c r="CM26" s="272"/>
      <c r="CN26" s="264"/>
      <c r="CO26" s="125"/>
      <c r="CP26" s="226"/>
      <c r="CQ26" s="226"/>
      <c r="CR26" s="226"/>
      <c r="CS26" s="90"/>
      <c r="CT26" s="90"/>
      <c r="CU26" s="90"/>
      <c r="CV26" s="90"/>
      <c r="CW26" s="90"/>
      <c r="CX26" s="90"/>
      <c r="CY26" s="90"/>
      <c r="CZ26" s="90"/>
      <c r="DA26" s="90"/>
    </row>
    <row r="27" spans="1:105" s="70" customFormat="1" ht="15" customHeight="1">
      <c r="A27" s="228"/>
      <c r="B27" s="336"/>
      <c r="C27" s="339"/>
      <c r="D27" s="237"/>
      <c r="E27" s="237"/>
      <c r="F27" s="243"/>
      <c r="G27" s="72">
        <v>2</v>
      </c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240"/>
      <c r="AN27" s="240"/>
      <c r="AO27" s="240"/>
      <c r="AP27" s="240"/>
      <c r="AQ27" s="240"/>
      <c r="AR27" s="240"/>
      <c r="AS27" s="240"/>
      <c r="AT27" s="256"/>
      <c r="AU27" s="256"/>
      <c r="AV27" s="259"/>
      <c r="AW27" s="259"/>
      <c r="AX27" s="256"/>
      <c r="AY27" s="256"/>
      <c r="AZ27" s="256"/>
      <c r="BA27" s="256"/>
      <c r="BB27" s="256"/>
      <c r="BC27" s="256"/>
      <c r="BD27" s="256"/>
      <c r="BE27" s="256"/>
      <c r="BF27" s="256"/>
      <c r="BG27" s="256"/>
      <c r="BH27" s="256"/>
      <c r="BI27" s="256"/>
      <c r="BJ27" s="256"/>
      <c r="BK27" s="256"/>
      <c r="BL27" s="262"/>
      <c r="BM27" s="262"/>
      <c r="BN27" s="262"/>
      <c r="BO27" s="262"/>
      <c r="BP27" s="262"/>
      <c r="BQ27" s="262"/>
      <c r="BR27" s="270"/>
      <c r="BS27" s="270"/>
      <c r="BT27" s="270"/>
      <c r="BU27" s="270"/>
      <c r="BV27" s="270"/>
      <c r="BW27" s="270"/>
      <c r="BX27" s="256"/>
      <c r="BY27" s="256"/>
      <c r="BZ27" s="256"/>
      <c r="CA27" s="267"/>
      <c r="CB27" s="267"/>
      <c r="CC27" s="274"/>
      <c r="CD27" s="267"/>
      <c r="CE27" s="267"/>
      <c r="CF27" s="267"/>
      <c r="CG27" s="267"/>
      <c r="CH27" s="267"/>
      <c r="CI27" s="267"/>
      <c r="CJ27" s="267"/>
      <c r="CK27" s="267"/>
      <c r="CL27" s="265"/>
      <c r="CM27" s="272"/>
      <c r="CN27" s="264"/>
      <c r="CO27" s="125"/>
      <c r="CP27" s="226"/>
      <c r="CQ27" s="226"/>
      <c r="CR27" s="226"/>
      <c r="CS27" s="90"/>
      <c r="CT27" s="90"/>
      <c r="CU27" s="90"/>
      <c r="CV27" s="90"/>
      <c r="CW27" s="90"/>
      <c r="CX27" s="90"/>
      <c r="CY27" s="90"/>
      <c r="CZ27" s="90"/>
      <c r="DA27" s="90"/>
    </row>
    <row r="28" spans="1:105" s="70" customFormat="1" ht="15" customHeight="1">
      <c r="A28" s="228"/>
      <c r="B28" s="336"/>
      <c r="C28" s="339"/>
      <c r="D28" s="237"/>
      <c r="E28" s="237"/>
      <c r="F28" s="243"/>
      <c r="G28" s="72">
        <v>2.1</v>
      </c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240"/>
      <c r="AN28" s="240"/>
      <c r="AO28" s="240"/>
      <c r="AP28" s="240"/>
      <c r="AQ28" s="240"/>
      <c r="AR28" s="240"/>
      <c r="AS28" s="240"/>
      <c r="AT28" s="256"/>
      <c r="AU28" s="256"/>
      <c r="AV28" s="259"/>
      <c r="AW28" s="259"/>
      <c r="AX28" s="256"/>
      <c r="AY28" s="256"/>
      <c r="AZ28" s="256"/>
      <c r="BA28" s="256"/>
      <c r="BB28" s="256"/>
      <c r="BC28" s="256"/>
      <c r="BD28" s="256"/>
      <c r="BE28" s="256"/>
      <c r="BF28" s="256"/>
      <c r="BG28" s="256"/>
      <c r="BH28" s="256"/>
      <c r="BI28" s="256"/>
      <c r="BJ28" s="256"/>
      <c r="BK28" s="256"/>
      <c r="BL28" s="262"/>
      <c r="BM28" s="262"/>
      <c r="BN28" s="262"/>
      <c r="BO28" s="262"/>
      <c r="BP28" s="262"/>
      <c r="BQ28" s="262"/>
      <c r="BR28" s="270"/>
      <c r="BS28" s="270"/>
      <c r="BT28" s="270"/>
      <c r="BU28" s="270"/>
      <c r="BV28" s="270"/>
      <c r="BW28" s="270"/>
      <c r="BX28" s="256"/>
      <c r="BY28" s="256"/>
      <c r="BZ28" s="256"/>
      <c r="CA28" s="267"/>
      <c r="CB28" s="267"/>
      <c r="CC28" s="274"/>
      <c r="CD28" s="267"/>
      <c r="CE28" s="267"/>
      <c r="CF28" s="267"/>
      <c r="CG28" s="267"/>
      <c r="CH28" s="267"/>
      <c r="CI28" s="267"/>
      <c r="CJ28" s="267"/>
      <c r="CK28" s="267"/>
      <c r="CL28" s="265"/>
      <c r="CM28" s="272"/>
      <c r="CN28" s="264"/>
      <c r="CO28" s="125"/>
      <c r="CP28" s="226"/>
      <c r="CQ28" s="226"/>
      <c r="CR28" s="226"/>
      <c r="CS28" s="90"/>
      <c r="CT28" s="90"/>
      <c r="CU28" s="90"/>
      <c r="CV28" s="90"/>
      <c r="CW28" s="90"/>
      <c r="CX28" s="90"/>
      <c r="CY28" s="90"/>
      <c r="CZ28" s="90"/>
      <c r="DA28" s="90"/>
    </row>
    <row r="29" spans="1:105" s="70" customFormat="1" ht="15" customHeight="1">
      <c r="A29" s="228"/>
      <c r="B29" s="336"/>
      <c r="C29" s="339"/>
      <c r="D29" s="237"/>
      <c r="E29" s="237"/>
      <c r="F29" s="243"/>
      <c r="G29" s="72">
        <v>2.7</v>
      </c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240"/>
      <c r="AN29" s="240"/>
      <c r="AO29" s="240"/>
      <c r="AP29" s="240"/>
      <c r="AQ29" s="240"/>
      <c r="AR29" s="240"/>
      <c r="AS29" s="240"/>
      <c r="AT29" s="256"/>
      <c r="AU29" s="256"/>
      <c r="AV29" s="259"/>
      <c r="AW29" s="259"/>
      <c r="AX29" s="256"/>
      <c r="AY29" s="256"/>
      <c r="AZ29" s="256"/>
      <c r="BA29" s="256"/>
      <c r="BB29" s="256"/>
      <c r="BC29" s="256"/>
      <c r="BD29" s="256"/>
      <c r="BE29" s="256"/>
      <c r="BF29" s="256"/>
      <c r="BG29" s="256"/>
      <c r="BH29" s="256"/>
      <c r="BI29" s="256"/>
      <c r="BJ29" s="256"/>
      <c r="BK29" s="256"/>
      <c r="BL29" s="262"/>
      <c r="BM29" s="262"/>
      <c r="BN29" s="262"/>
      <c r="BO29" s="262"/>
      <c r="BP29" s="262"/>
      <c r="BQ29" s="262"/>
      <c r="BR29" s="270"/>
      <c r="BS29" s="270"/>
      <c r="BT29" s="270"/>
      <c r="BU29" s="270"/>
      <c r="BV29" s="270"/>
      <c r="BW29" s="270"/>
      <c r="BX29" s="256"/>
      <c r="BY29" s="256"/>
      <c r="BZ29" s="256"/>
      <c r="CA29" s="267"/>
      <c r="CB29" s="267"/>
      <c r="CC29" s="274"/>
      <c r="CD29" s="267"/>
      <c r="CE29" s="267"/>
      <c r="CF29" s="267"/>
      <c r="CG29" s="267"/>
      <c r="CH29" s="267"/>
      <c r="CI29" s="267"/>
      <c r="CJ29" s="267"/>
      <c r="CK29" s="267"/>
      <c r="CL29" s="265"/>
      <c r="CM29" s="272"/>
      <c r="CN29" s="264"/>
      <c r="CO29" s="125"/>
      <c r="CP29" s="226"/>
      <c r="CQ29" s="226"/>
      <c r="CR29" s="226"/>
      <c r="CS29" s="90"/>
      <c r="CT29" s="90"/>
      <c r="CU29" s="90"/>
      <c r="CV29" s="90"/>
      <c r="CW29" s="90"/>
      <c r="CX29" s="90"/>
      <c r="CY29" s="90"/>
      <c r="CZ29" s="90"/>
      <c r="DA29" s="90"/>
    </row>
    <row r="30" spans="1:105" s="70" customFormat="1" ht="15" customHeight="1">
      <c r="A30" s="228"/>
      <c r="B30" s="336"/>
      <c r="C30" s="339"/>
      <c r="D30" s="237"/>
      <c r="E30" s="237"/>
      <c r="F30" s="243"/>
      <c r="G30" s="72">
        <v>3</v>
      </c>
      <c r="H30" s="84"/>
      <c r="I30" s="83"/>
      <c r="J30" s="83"/>
      <c r="K30" s="83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240"/>
      <c r="AN30" s="240"/>
      <c r="AO30" s="240"/>
      <c r="AP30" s="240"/>
      <c r="AQ30" s="240"/>
      <c r="AR30" s="240"/>
      <c r="AS30" s="240"/>
      <c r="AT30" s="256"/>
      <c r="AU30" s="256"/>
      <c r="AV30" s="259"/>
      <c r="AW30" s="259"/>
      <c r="AX30" s="256"/>
      <c r="AY30" s="256"/>
      <c r="AZ30" s="256"/>
      <c r="BA30" s="256"/>
      <c r="BB30" s="256"/>
      <c r="BC30" s="256"/>
      <c r="BD30" s="256"/>
      <c r="BE30" s="256"/>
      <c r="BF30" s="256"/>
      <c r="BG30" s="256"/>
      <c r="BH30" s="256"/>
      <c r="BI30" s="256"/>
      <c r="BJ30" s="256"/>
      <c r="BK30" s="256"/>
      <c r="BL30" s="262"/>
      <c r="BM30" s="262"/>
      <c r="BN30" s="262"/>
      <c r="BO30" s="262"/>
      <c r="BP30" s="262"/>
      <c r="BQ30" s="262"/>
      <c r="BR30" s="270"/>
      <c r="BS30" s="270"/>
      <c r="BT30" s="270"/>
      <c r="BU30" s="270"/>
      <c r="BV30" s="270"/>
      <c r="BW30" s="270"/>
      <c r="BX30" s="256"/>
      <c r="BY30" s="256"/>
      <c r="BZ30" s="256"/>
      <c r="CA30" s="267"/>
      <c r="CB30" s="267"/>
      <c r="CC30" s="274"/>
      <c r="CD30" s="267"/>
      <c r="CE30" s="267"/>
      <c r="CF30" s="267"/>
      <c r="CG30" s="267"/>
      <c r="CH30" s="267"/>
      <c r="CI30" s="267"/>
      <c r="CJ30" s="267"/>
      <c r="CK30" s="267"/>
      <c r="CL30" s="265"/>
      <c r="CM30" s="272"/>
      <c r="CN30" s="264"/>
      <c r="CO30" s="125"/>
      <c r="CP30" s="226"/>
      <c r="CQ30" s="226"/>
      <c r="CR30" s="226"/>
      <c r="CS30" s="90"/>
      <c r="CT30" s="90"/>
      <c r="CU30" s="90"/>
      <c r="CV30" s="90"/>
      <c r="CW30" s="90"/>
      <c r="CX30" s="90"/>
      <c r="CY30" s="90"/>
      <c r="CZ30" s="90"/>
      <c r="DA30" s="90"/>
    </row>
    <row r="31" spans="1:105" s="70" customFormat="1" ht="15" customHeight="1">
      <c r="A31" s="228"/>
      <c r="B31" s="336"/>
      <c r="C31" s="339"/>
      <c r="D31" s="237"/>
      <c r="E31" s="237"/>
      <c r="F31" s="244"/>
      <c r="G31" s="73">
        <v>3.9</v>
      </c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240"/>
      <c r="AN31" s="240"/>
      <c r="AO31" s="240"/>
      <c r="AP31" s="240"/>
      <c r="AQ31" s="240"/>
      <c r="AR31" s="240"/>
      <c r="AS31" s="240"/>
      <c r="AT31" s="256"/>
      <c r="AU31" s="256"/>
      <c r="AV31" s="259"/>
      <c r="AW31" s="259"/>
      <c r="AX31" s="256"/>
      <c r="AY31" s="256"/>
      <c r="AZ31" s="256"/>
      <c r="BA31" s="256"/>
      <c r="BB31" s="256"/>
      <c r="BC31" s="256"/>
      <c r="BD31" s="256"/>
      <c r="BE31" s="256"/>
      <c r="BF31" s="256"/>
      <c r="BG31" s="256"/>
      <c r="BH31" s="256"/>
      <c r="BI31" s="256"/>
      <c r="BJ31" s="256"/>
      <c r="BK31" s="256"/>
      <c r="BL31" s="262"/>
      <c r="BM31" s="262"/>
      <c r="BN31" s="262"/>
      <c r="BO31" s="262"/>
      <c r="BP31" s="262"/>
      <c r="BQ31" s="262"/>
      <c r="BR31" s="270"/>
      <c r="BS31" s="270"/>
      <c r="BT31" s="270"/>
      <c r="BU31" s="270"/>
      <c r="BV31" s="270"/>
      <c r="BW31" s="270"/>
      <c r="BX31" s="256"/>
      <c r="BY31" s="256"/>
      <c r="BZ31" s="256"/>
      <c r="CA31" s="267"/>
      <c r="CB31" s="267"/>
      <c r="CC31" s="274"/>
      <c r="CD31" s="267"/>
      <c r="CE31" s="267"/>
      <c r="CF31" s="267"/>
      <c r="CG31" s="267"/>
      <c r="CH31" s="267"/>
      <c r="CI31" s="267"/>
      <c r="CJ31" s="267"/>
      <c r="CK31" s="267"/>
      <c r="CL31" s="265"/>
      <c r="CM31" s="272"/>
      <c r="CN31" s="264"/>
      <c r="CO31" s="125"/>
      <c r="CP31" s="226"/>
      <c r="CQ31" s="226"/>
      <c r="CR31" s="226"/>
      <c r="CS31" s="90"/>
      <c r="CT31" s="90"/>
      <c r="CU31" s="90"/>
      <c r="CV31" s="90"/>
      <c r="CW31" s="90"/>
      <c r="CX31" s="90"/>
      <c r="CY31" s="90"/>
      <c r="CZ31" s="90"/>
      <c r="DA31" s="90"/>
    </row>
    <row r="32" spans="1:105" s="70" customFormat="1" ht="15" customHeight="1">
      <c r="A32" s="229"/>
      <c r="B32" s="337"/>
      <c r="C32" s="340"/>
      <c r="D32" s="238"/>
      <c r="E32" s="238"/>
      <c r="F32" s="245" t="s">
        <v>83</v>
      </c>
      <c r="G32" s="246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241"/>
      <c r="AN32" s="241"/>
      <c r="AO32" s="241"/>
      <c r="AP32" s="241"/>
      <c r="AQ32" s="241"/>
      <c r="AR32" s="241"/>
      <c r="AS32" s="241"/>
      <c r="AT32" s="257"/>
      <c r="AU32" s="257"/>
      <c r="AV32" s="260"/>
      <c r="AW32" s="260"/>
      <c r="AX32" s="257"/>
      <c r="AY32" s="257"/>
      <c r="AZ32" s="257"/>
      <c r="BA32" s="257"/>
      <c r="BB32" s="257"/>
      <c r="BC32" s="257"/>
      <c r="BD32" s="257"/>
      <c r="BE32" s="257"/>
      <c r="BF32" s="257"/>
      <c r="BG32" s="257"/>
      <c r="BH32" s="257"/>
      <c r="BI32" s="257"/>
      <c r="BJ32" s="257"/>
      <c r="BK32" s="257"/>
      <c r="BL32" s="263"/>
      <c r="BM32" s="263"/>
      <c r="BN32" s="263"/>
      <c r="BO32" s="263"/>
      <c r="BP32" s="263"/>
      <c r="BQ32" s="263"/>
      <c r="BR32" s="271"/>
      <c r="BS32" s="271"/>
      <c r="BT32" s="271"/>
      <c r="BU32" s="271"/>
      <c r="BV32" s="271"/>
      <c r="BW32" s="271"/>
      <c r="BX32" s="257"/>
      <c r="BY32" s="257"/>
      <c r="BZ32" s="257"/>
      <c r="CA32" s="268"/>
      <c r="CB32" s="268"/>
      <c r="CC32" s="275"/>
      <c r="CD32" s="268"/>
      <c r="CE32" s="268"/>
      <c r="CF32" s="268"/>
      <c r="CG32" s="268"/>
      <c r="CH32" s="268"/>
      <c r="CI32" s="268"/>
      <c r="CJ32" s="268"/>
      <c r="CK32" s="268"/>
      <c r="CL32" s="265"/>
      <c r="CM32" s="272"/>
      <c r="CN32" s="264"/>
      <c r="CO32" s="125"/>
      <c r="CP32" s="226"/>
      <c r="CQ32" s="226"/>
      <c r="CR32" s="226"/>
      <c r="CS32" s="90"/>
      <c r="CT32" s="90"/>
      <c r="CU32" s="90"/>
      <c r="CV32" s="90"/>
      <c r="CW32" s="90"/>
      <c r="CX32" s="90"/>
      <c r="CY32" s="90"/>
      <c r="CZ32" s="90"/>
      <c r="DA32" s="90"/>
    </row>
    <row r="33" spans="1:105" s="70" customFormat="1" ht="15" customHeight="1">
      <c r="A33" s="227">
        <f t="shared" ref="A33" si="8">A25+1</f>
        <v>3</v>
      </c>
      <c r="B33" s="335" t="s">
        <v>86</v>
      </c>
      <c r="C33" s="338" t="s">
        <v>87</v>
      </c>
      <c r="D33" s="236">
        <v>42355</v>
      </c>
      <c r="E33" s="236" t="s">
        <v>88</v>
      </c>
      <c r="F33" s="482" t="s">
        <v>80</v>
      </c>
      <c r="G33" s="482"/>
      <c r="H33" s="82" t="s">
        <v>69</v>
      </c>
      <c r="I33" s="82"/>
      <c r="J33" s="82" t="s">
        <v>60</v>
      </c>
      <c r="K33" s="82" t="s">
        <v>60</v>
      </c>
      <c r="L33" s="82" t="s">
        <v>60</v>
      </c>
      <c r="M33" s="82" t="s">
        <v>60</v>
      </c>
      <c r="N33" s="82" t="s">
        <v>60</v>
      </c>
      <c r="O33" s="82"/>
      <c r="P33" s="82" t="s">
        <v>60</v>
      </c>
      <c r="Q33" s="82" t="s">
        <v>60</v>
      </c>
      <c r="R33" s="82" t="s">
        <v>60</v>
      </c>
      <c r="S33" s="82" t="s">
        <v>60</v>
      </c>
      <c r="T33" s="82" t="s">
        <v>60</v>
      </c>
      <c r="U33" s="82" t="s">
        <v>60</v>
      </c>
      <c r="V33" s="82"/>
      <c r="W33" s="82" t="s">
        <v>60</v>
      </c>
      <c r="X33" s="82" t="s">
        <v>60</v>
      </c>
      <c r="Y33" s="82" t="s">
        <v>60</v>
      </c>
      <c r="Z33" s="82" t="s">
        <v>60</v>
      </c>
      <c r="AA33" s="82" t="s">
        <v>60</v>
      </c>
      <c r="AB33" s="82" t="s">
        <v>60</v>
      </c>
      <c r="AC33" s="82"/>
      <c r="AD33" s="82" t="s">
        <v>60</v>
      </c>
      <c r="AE33" s="82" t="s">
        <v>60</v>
      </c>
      <c r="AF33" s="82" t="s">
        <v>60</v>
      </c>
      <c r="AG33" s="82" t="s">
        <v>60</v>
      </c>
      <c r="AH33" s="82" t="s">
        <v>60</v>
      </c>
      <c r="AI33" s="82" t="s">
        <v>1471</v>
      </c>
      <c r="AJ33" s="82"/>
      <c r="AK33" s="82" t="s">
        <v>60</v>
      </c>
      <c r="AL33" s="82" t="s">
        <v>60</v>
      </c>
      <c r="AM33" s="239">
        <f>COUNTIF(H33:AL33,"PH")+COUNTIF(H33:AL33,"PH/L")+COUNTIF(H33:AL33,"PM")</f>
        <v>0</v>
      </c>
      <c r="AN33" s="239">
        <f>COUNTIF(H33:AL33,"PD")+COUNTIF(H33:AL33,"PDD")+COUNTIF(H33:AL33,"P/DS")/2+COUNTIF(H33:AL33,"PMD")</f>
        <v>0</v>
      </c>
      <c r="AO33" s="239">
        <f>COUNTIF(H33:AL33,"PN")+COUNTIF(H33:AL33,"P/NS")/2+COUNTIF(H33:AL33,"PH")+COUNTIF(H33:AL33,"PH/F")/2+COUNTIF(H33:AL33,"PH/L")/2+COUNTIF(H33:AL33,"PM")</f>
        <v>0</v>
      </c>
      <c r="AP33" s="239">
        <f>COUNTIF(H33:AL33,"BH")+COUNTIF(H33:AL33,"AL/BL")+COUNTIF(H33:AL33,"UL/BL")+COUNTIF(H33:AL33,"BM")</f>
        <v>0</v>
      </c>
      <c r="AQ33" s="239">
        <f>COUNTIF(H33:AL33,"DS")+COUNTIF(H33:AL33,"AL/DS")/2+COUNTIF(H33:AL33,"UL/DS")/2+COUNTIF(H33:AL33,"CT")+COUNTIF(H33:AL33,"MD")</f>
        <v>24.5</v>
      </c>
      <c r="AR33" s="239">
        <f>COUNTIF(H33:AL33,"NS")+COUNTIF(H33:AL33,"AL/NS")/2+COUNTIF(H33:AL33,"UL/NS")/2+COUNTIF(H33:AL33,"BH")+COUNTIF(H33:AL33,"AL/BF")/2+COUNTIF(H33:AL33,"AL/BL")/2+COUNTIF(H33:AL33,"UL/BL")/2+COUNTIF(H33:AL33,"UL/BF")/2+COUNTIF(H33:AL33,"BM")</f>
        <v>0</v>
      </c>
      <c r="AS33" s="239">
        <f>COUNTIF(H33:AL33,"AL")+COUNTIF(H33:AL33,"AL/DS")/2+COUNTIF(H33:AL33,"AL/NS")/2+COUNTIF(H33:AL33,"NH")+COUNTIF(H33:AL33,"SL")+COUNTIF(H33:AL33,"NHD")+COUNTIF(H33:AL33,"B")+COUNTIF(H33:AL33,"HL")+COUNTIF(H33:AL33,"AL/BF")/2+COUNTIF(H33:AL33,"AL/BL")/2</f>
        <v>1</v>
      </c>
      <c r="AT33" s="255">
        <f>COUNTIF(H33:AL33,"PD")+COUNTIF(H33:AL33,"PN")+COUNTIF(H33:AL33,"P/DS")/2+COUNTIF(H33:AL33,"P/NS")/2+COUNTIF(H33:AL33,"DS")+COUNTIF(H33:AL33,"NS")+COUNTIF(H33:AL33,"AL")+COUNTIF(H33:AL33,"AL/DS")+COUNTIF(H33:AL33,"AL/NS")+COUNTIF(H33:AL33,"NH")+COUNTIF(H33:AL33,"SL")+COUNTIF(H33:AL33,"UL/DS")/2+COUNTIF(H33:AL33,"UL/NS")/2+COUNTIF(H33:AL33,"CT")+COUNTIF(H33:AL33,"NHD")+COUNTIF(H33:AL33,"PDD")+COUNTIF(H33:AL33,"B")+COUNTIF(H33:AL33,"HL")+COUNTIF(H33:AL33,"PH")+COUNTIF(H33:AL33,"BH")+COUNTIF(H33:AL33,"AL/BF")+COUNTIF(H33:AL33,"AL/BL")+COUNTIF(H33:AL33,"UL/BF")/2+COUNTIF(H33:AL33,"UL/BL")/2+COUNTIF(H33:AL33,"PH/F")/2+COUNTIF(H33:AL33,"PH/L")/2+COUNTIF(H33:AL33,"MD")+COUNTIF(H33:AL33,"PMD")+COUNTIF(H33:AL33,"PM")+COUNTIF(H33:AL33,"BM")</f>
        <v>25.5</v>
      </c>
      <c r="AU33" s="255">
        <f>COUNTIF(H33:AL33,"P/DS")/2+COUNTIF(H33:AL33,"P/NS")/2+COUNTIF(H33:AL33,"IL")+COUNTIF(H33:AL33,"NL")+COUNTIF(H33:AL33,"UL")+COUNTIF(H33:AL33,"UL/DS")/2+COUNTIF(H33:AL33,"UL/NS")/2+COUNTIF(H33:AL33,"KT")+COUNTIF(H33:AL33,"UL/BF")/2+COUNTIF(H33:AL33,"UL/BL")/2+COUNTIF(H33:AL33,"PH/F")/2+COUNTIF(H33:AL33,"PH/L")/2+COUNTIF(H33:AL33,"NB")</f>
        <v>0.5</v>
      </c>
      <c r="AV33" s="258">
        <f>COUNTIF(H33:AL33,"PN")+COUNTIF(H33:AL33,"TVD")+COUNTIF(H33:AL33,"PH")+COUNTIF(H33:AL33,"PM")+COUNTIF(H33:AL33,"PDD")-COUNTIFS(H33:AL33,"PN",H40:AL40,"&gt;=3")-COUNTIFS(H33:AL33,"PM",H40:AL40,"&gt;=3")</f>
        <v>0</v>
      </c>
      <c r="AW33" s="258">
        <f>COUNTIF(H33:AL33,"NS")+COUNTIF(H33:AL33,"D")+COUNTIF(H33:AL33,"BH")+COUNTIF(H33:AL33,"NHD")+COUNTIF(H33:AL33,"BM")-COUNTIFS(H33:AL33,"NS",H40:AL40,"&gt;=3")-COUNTIFS(H33:AL33,"BH",H40:AL40,"&gt;=3")-COUNTIFS(H33:AL33,"BM",H40:AL40,"&gt;=3")</f>
        <v>0</v>
      </c>
      <c r="AX33" s="255">
        <f>COUNTIF(H33:AL33,"AL")+COUNTIF(H33:AL33,"AL/DS")/2+COUNTIF(H33:AL33,"AL/NS")/2+COUNTIF(H33:AL33,"AL/BF")+COUNTIF(H33:AL33,"AL/BL")/2</f>
        <v>0</v>
      </c>
      <c r="AY33" s="255">
        <f>COUNTIF(H33:AL33,"SL")</f>
        <v>0</v>
      </c>
      <c r="AZ33" s="255">
        <f>COUNTIF(H33:AL33,"NH")</f>
        <v>1</v>
      </c>
      <c r="BA33" s="255">
        <f>COUNTIF(H33:AL33,"HL")</f>
        <v>0</v>
      </c>
      <c r="BB33" s="255">
        <f>COUNTIF(G33:AL33,"P/DS")/2+COUNTIF(G33:AL33,"P/NS")/2+COUNTIF(G33:AL33,"UL")+COUNTIF(G33:AL33,"UL/DS")/2+COUNTIF(G33:AL33,"UL/NS")/2+COUNTIF(G33:AL33,"UL/BL")/2+COUNTIF(G33:AL33,"UL/BF")/2+COUNTIF(G33:AL33,"PH/F")/2+COUNTIF(G33:AL33,"PH/L")/2</f>
        <v>0.5</v>
      </c>
      <c r="BC33" s="255">
        <f>COUNTIF(H33:AL33,"NB")</f>
        <v>0</v>
      </c>
      <c r="BD33" s="255">
        <f>COUNTIF(H33:AL33,"NL")</f>
        <v>0</v>
      </c>
      <c r="BE33" s="255">
        <f>COUNTIF(H33:AL33,"IL")</f>
        <v>0</v>
      </c>
      <c r="BF33" s="255">
        <f>COUNTIF(H33:AL33,"KT")</f>
        <v>0</v>
      </c>
      <c r="BG33" s="255">
        <f>COUNTIF(H33:AL33,"L70")</f>
        <v>0</v>
      </c>
      <c r="BH33" s="255">
        <f>COUNTIF(H33:AL33,"MD")</f>
        <v>0</v>
      </c>
      <c r="BI33" s="255">
        <f>COUNTIF(H33:AL33,"PMD")</f>
        <v>0</v>
      </c>
      <c r="BJ33" s="255">
        <f>COUNTIF(H33:AL33,"PM")</f>
        <v>0</v>
      </c>
      <c r="BK33" s="255">
        <f>COUNTIF(H33:AL33,"BM")</f>
        <v>0</v>
      </c>
      <c r="BL33" s="261">
        <f>SUMIF(H33:AL33,"PD",H34:AL34)+SUMIF(H33:AL33,"PN",H34:AL34)+SUMIF(H33:AL33,"P/DS",H34:AL34)+SUMIF(H33:AL33,"PN/F",H34:AL34)+SUMIF(H33:AL33,"PN/L",H34:AL34)+SUMIF(H33:AL33,"TV",H34:AL34)+SUMIF(H33:AL33,"TVD",H34:AL34)+SUMIF(H33:AL33,"PDD",H34:AL34)</f>
        <v>0</v>
      </c>
      <c r="BM33" s="261">
        <f>SUMIF(H33:AL33,"PD",H35:AL35)+SUMIF(H33:AL33,"PN",H35:AL35)+SUMIF(H33:AL33,"P/DS",H35:AL35)+SUMIF(H33:AL33,"PN/F",H35:AL35)+SUMIF(H33:AL33,"PN/L",H35:AL35)+SUMIF(H33:AL33,"TV",H35:AL35)+SUMIF(H33:AL33,"TVD",H35:AL35)+SUMIF(H33:AL33,"PDD",H35:AL35)+SUMIF(H33:AL33,"PMD",H35:AL35)</f>
        <v>0</v>
      </c>
      <c r="BN33" s="261">
        <f>SUMIF(H33:AL33,"PD",H36:AL36)+SUMIF(H33:AL33,"PN",H36:AL36)+SUMIF(H33:AL33,"P/DS",H36:AL36)+SUMIF(H33:AL33,"PN/F",H36:AL36)+SUMIF(H33:AL33,"PN/L",H36:AL36)+SUMIF(H33:AL33,"TV",H36:AL36)+SUMIF(H33:AL33,"TVD",H36:AL36)</f>
        <v>0</v>
      </c>
      <c r="BO33" s="261">
        <f>SUMIF(H33:AL33,"PD",H37:AL37)+SUMIF(H33:AL33,"PN",H37:AL37)+SUMIF(H33:AL33,"P/DS",H37:AL37)+SUMIF(H33:AL33,"PN/F",H37:AL37)+SUMIF(H33:AL33,"PN/L",H37:AL37)+SUMIF(H33:AL33,"TV",H37:AL37)+SUMIF(H33:AL33,"TVD",H37:AL37)</f>
        <v>0</v>
      </c>
      <c r="BP33" s="261">
        <f>SUMIF(H33:AL33,"PD",H38:AL38)+SUMIF(H33:AL33,"PN",H38:AL38)+SUMIF(H33:AL33,"P/DS",H38:AL38)+SUMIF(H33:AL33,"PN/F",H38:AL38)+SUMIF(H33:AL33,"PN/L",H38:AL38)+SUMIF(H33:AL33,"TV",H38:AL38)+SUMIF(H33:AL33,"TVD",H38:AL38)+SUMIF(H33:AL33,"PDD",H38:AL38)+SUMIF(H33:AL33,"PH",H38:AL38)+SUMIF(H33:AL33,"PM",H38:AL38)</f>
        <v>0</v>
      </c>
      <c r="BQ33" s="261">
        <f>SUMIF(H33:AL33,"PD",H39:AL39)+SUMIF(H33:AL33,"PN",H39:AL39)+SUMIF(H33:AL33,"P/DS",H39:AL39)+SUMIF(H33:AL33,"PN/F",H39:AL39)+SUMIF(H33:AL33,"PN/L",H39:AL39)+SUMIF(H33:AL33,"TV",H39:AL39)+SUMIF(H33:AL33,"TVD",H39:AL39)+SUMIF(H33:AL33,"PDD",H39:AL39)+SUMIF(H33:AL33,"PH",H39:AL39)+SUMIF(H33:AL33,"PM",H39:AL39)</f>
        <v>0</v>
      </c>
      <c r="BR33" s="269">
        <f>SUM(H34:AL34)-BL33</f>
        <v>10</v>
      </c>
      <c r="BS33" s="269">
        <f>SUM(H35:AL35)-BM33</f>
        <v>0</v>
      </c>
      <c r="BT33" s="269">
        <f>SUM(H36:AL36)-BN33</f>
        <v>0</v>
      </c>
      <c r="BU33" s="269">
        <f>SUM(H37:AL37)-BO33</f>
        <v>0</v>
      </c>
      <c r="BV33" s="269">
        <f>SUM(H38:AL38)-BP33</f>
        <v>0</v>
      </c>
      <c r="BW33" s="269">
        <f>SUM(H39:AL39)-BQ33</f>
        <v>0</v>
      </c>
      <c r="BX33" s="255">
        <f>SUMIF(H33:AL33,"PD",H40:AL40)+SUMIF(H33:AL33,"PN",H40:AL40)+SUMIF(H33:AL33,"P/DS",H40:AL40)+SUMIF(H33:AL33,"PN/F",H40:AL40)+SUMIF(H33:AL33,"PN/L",H40:AL40)</f>
        <v>0</v>
      </c>
      <c r="BY33" s="255">
        <f>SUM(H40:AL40)-BX33</f>
        <v>0</v>
      </c>
      <c r="BZ33" s="255">
        <f t="shared" ref="BZ33" si="9">+SUM(BL33:BW40)</f>
        <v>10</v>
      </c>
      <c r="CA33" s="266">
        <f>(COUNTIFS(H33:AL33,"PD",H34:AL34,"&gt;=2"))*0.5-IF(CN33="VP",COUNTIFS($H$16:$AL$16,"SAT",H33:AL33,"PD",H34:AL34,"&gt;=2"))*0.5</f>
        <v>0</v>
      </c>
      <c r="CB33" s="266">
        <f>(COUNTIFS(H33:AL33,"PN",H35:AL35,"&gt;=0.5",H34:AL34,"&gt;=1.5"))*0.5+COUNTIFS(H33:AL33,"PDD",H35:AL35,"&gt;=0.5",H34:AL34,"&gt;=1.5")*0.5</f>
        <v>0</v>
      </c>
      <c r="CC33" s="273">
        <f>(COUNTIFS(H33:AL33,"TV",H35:AL35,"&gt;=10"))*0.5+(COUNTIFS(H33:AL33,"PMD",H35:AL35,"&gt;=2"))*0.5</f>
        <v>0</v>
      </c>
      <c r="CD33" s="266">
        <f>(COUNTIFS(H33:AL33,"TVD",H37:AL37,"&gt;=6.5",H35:AL35,"&gt;=3.5"))*0.5</f>
        <v>0</v>
      </c>
      <c r="CE33" s="266">
        <f>(COUNTIFS(H33:AL33,"PD",H38:AL38,"&gt;=10"))*0.5</f>
        <v>0</v>
      </c>
      <c r="CF33" s="266">
        <f>(COUNTIFS(H33:AL33,"PDD",H38:AL38,"&gt;=3.5",H39:AL39,"&gt;=6.5")+COUNTIFS(H33:AL33,"PH",H39:AL39,"&gt;=0.5",H38:AL38,"&gt;=1.5")+COUNTIFS(H33:AL33,"PM",H39:AL39,"&gt;=0.5",H38:AL38,"&gt;=1.5"))*0.5</f>
        <v>0</v>
      </c>
      <c r="CG33" s="266">
        <f>(COUNTIFS(H33:AL33,"DS",H34:AL34,"&gt;=2")+COUNTIFS(H33:AL33,"AL/DS",H34:AL34,"&gt;=2"))*0.5-IF(CN33="VP",COUNTIFS($H$16:$AL$16,"SAT",H33:AL33,"DS",H34:AL34,"&gt;=2"))*0.5</f>
        <v>0</v>
      </c>
      <c r="CH33" s="266">
        <f>(COUNTIFS(H33:AL33,"NS",H35:AL35,"&gt;=0.5",H34:AL34,"&gt;=1.5")+COUNTIFS(H33:AL33,"AL/NS",H35:AL35,"&gt;=0.5",H34:AL34,"&gt;=1.5")+COUNTIFS(H33:AL33,"NHD",H35:AL35,"&gt;=4.5",H38:AL38,"&gt;=2",H34:AL34,"&gt;=1.5"))*0.5</f>
        <v>0</v>
      </c>
      <c r="CI33" s="266">
        <f>(COUNTIF(H35:AL35,"&gt;=10")+COUNTIFS(H33:AL33,"MD",H35:AL35,"&gt;=2")-COUNTIFS(H33:AL33,"TV",H35:AL35,"&gt;=10"))*0.5</f>
        <v>0</v>
      </c>
      <c r="CJ33" s="266">
        <f>(COUNTIFS(H33:AL33,"D",H37:AL37,"&gt;=6.5",H35:AL35,"&gt;=3.5"))*0.5</f>
        <v>0</v>
      </c>
      <c r="CK33" s="266">
        <f>(COUNTIF(H38:AL38,"&gt;=10")-COUNTIFS(H33:AL33,"PD",H38:AL38,"&gt;=10"))*0.5</f>
        <v>0</v>
      </c>
      <c r="CL33" s="265">
        <f>(COUNTIFS(H33:AL33,"NHD",H38:AL38,"&gt;=3.5",H39:AL39,"&gt;=6.5")+COUNTIFS(H33:AL33,"BH",H38:AL38,"&gt;=1.5",H39:AL39,"&gt;=0.5")+COUNTIFS(H33:AL33,"BM",H38:AL38,"&gt;=1.5",H39:AL39,"&gt;=0.5")+COUNTIFS(H33:AL33,"D",H38:AL38,"&gt;=1.5",H39:AL39,"&gt;=0.5"))*0.5</f>
        <v>0</v>
      </c>
      <c r="CM33" s="272"/>
      <c r="CN33" s="264" t="s">
        <v>666</v>
      </c>
      <c r="CO33" s="125">
        <f t="shared" ref="CO33" si="10">+AM33+AN33+AO33+AP33+AQ33+AR33+AS33+AU33+BG33</f>
        <v>26</v>
      </c>
      <c r="CP33" s="225">
        <f>+SUM(I34:I39)-I40</f>
        <v>0</v>
      </c>
      <c r="CQ33" s="225">
        <f>+SUM(J34:J39)-J40</f>
        <v>0.5</v>
      </c>
      <c r="CR33" s="225">
        <f>+SUM(K34:K39)-K40</f>
        <v>0</v>
      </c>
      <c r="CS33" s="90"/>
      <c r="CT33" s="90"/>
      <c r="CU33" s="90"/>
      <c r="CV33" s="90"/>
      <c r="CW33" s="90"/>
      <c r="CX33" s="90"/>
      <c r="CY33" s="90"/>
      <c r="CZ33" s="90"/>
      <c r="DA33" s="90"/>
    </row>
    <row r="34" spans="1:105" s="70" customFormat="1" ht="15" customHeight="1">
      <c r="A34" s="228"/>
      <c r="B34" s="336"/>
      <c r="C34" s="339"/>
      <c r="D34" s="237"/>
      <c r="E34" s="237"/>
      <c r="F34" s="243" t="s">
        <v>82</v>
      </c>
      <c r="G34" s="71">
        <v>1.5</v>
      </c>
      <c r="H34" s="83"/>
      <c r="I34" s="83"/>
      <c r="J34" s="83">
        <v>0.5</v>
      </c>
      <c r="K34" s="83"/>
      <c r="L34" s="83">
        <v>0.5</v>
      </c>
      <c r="M34" s="83">
        <v>0.5</v>
      </c>
      <c r="N34" s="83">
        <v>1</v>
      </c>
      <c r="O34" s="83"/>
      <c r="P34" s="83">
        <v>0.5</v>
      </c>
      <c r="Q34" s="83">
        <v>0.5</v>
      </c>
      <c r="R34" s="83">
        <v>0.5</v>
      </c>
      <c r="S34" s="83">
        <v>0.5</v>
      </c>
      <c r="T34" s="83">
        <v>0.5</v>
      </c>
      <c r="U34" s="83">
        <v>0.5</v>
      </c>
      <c r="V34" s="83"/>
      <c r="W34" s="83"/>
      <c r="X34" s="83">
        <v>0.5</v>
      </c>
      <c r="Y34" s="83">
        <v>0.5</v>
      </c>
      <c r="Z34" s="83">
        <v>0.5</v>
      </c>
      <c r="AA34" s="83">
        <v>0.5</v>
      </c>
      <c r="AB34" s="83">
        <v>0.5</v>
      </c>
      <c r="AC34" s="83"/>
      <c r="AD34" s="79"/>
      <c r="AE34" s="79"/>
      <c r="AF34" s="79">
        <v>0.5</v>
      </c>
      <c r="AG34" s="83"/>
      <c r="AH34" s="83">
        <v>0.5</v>
      </c>
      <c r="AI34" s="79"/>
      <c r="AJ34" s="79"/>
      <c r="AK34" s="79">
        <v>0.5</v>
      </c>
      <c r="AL34" s="79">
        <v>0.5</v>
      </c>
      <c r="AM34" s="240"/>
      <c r="AN34" s="240"/>
      <c r="AO34" s="240"/>
      <c r="AP34" s="240"/>
      <c r="AQ34" s="240"/>
      <c r="AR34" s="240"/>
      <c r="AS34" s="240"/>
      <c r="AT34" s="256"/>
      <c r="AU34" s="256"/>
      <c r="AV34" s="259"/>
      <c r="AW34" s="259"/>
      <c r="AX34" s="256"/>
      <c r="AY34" s="256"/>
      <c r="AZ34" s="256"/>
      <c r="BA34" s="256"/>
      <c r="BB34" s="256"/>
      <c r="BC34" s="256"/>
      <c r="BD34" s="256"/>
      <c r="BE34" s="256"/>
      <c r="BF34" s="256"/>
      <c r="BG34" s="256"/>
      <c r="BH34" s="256"/>
      <c r="BI34" s="256"/>
      <c r="BJ34" s="256"/>
      <c r="BK34" s="256"/>
      <c r="BL34" s="262"/>
      <c r="BM34" s="262"/>
      <c r="BN34" s="262"/>
      <c r="BO34" s="262"/>
      <c r="BP34" s="262"/>
      <c r="BQ34" s="262"/>
      <c r="BR34" s="270"/>
      <c r="BS34" s="270"/>
      <c r="BT34" s="270"/>
      <c r="BU34" s="270"/>
      <c r="BV34" s="270"/>
      <c r="BW34" s="270"/>
      <c r="BX34" s="256"/>
      <c r="BY34" s="256"/>
      <c r="BZ34" s="256"/>
      <c r="CA34" s="267"/>
      <c r="CB34" s="267"/>
      <c r="CC34" s="274"/>
      <c r="CD34" s="267"/>
      <c r="CE34" s="267"/>
      <c r="CF34" s="267"/>
      <c r="CG34" s="267"/>
      <c r="CH34" s="267"/>
      <c r="CI34" s="267"/>
      <c r="CJ34" s="267"/>
      <c r="CK34" s="267"/>
      <c r="CL34" s="265"/>
      <c r="CM34" s="272"/>
      <c r="CN34" s="264"/>
      <c r="CO34" s="125"/>
      <c r="CP34" s="226"/>
      <c r="CQ34" s="226"/>
      <c r="CR34" s="226"/>
      <c r="CS34" s="90"/>
      <c r="CT34" s="90"/>
      <c r="CU34" s="90"/>
      <c r="CV34" s="90"/>
      <c r="CW34" s="90"/>
      <c r="CX34" s="90"/>
      <c r="CY34" s="90"/>
      <c r="CZ34" s="90"/>
      <c r="DA34" s="90"/>
    </row>
    <row r="35" spans="1:105" s="70" customFormat="1" ht="15" customHeight="1">
      <c r="A35" s="228"/>
      <c r="B35" s="336"/>
      <c r="C35" s="339"/>
      <c r="D35" s="237"/>
      <c r="E35" s="237"/>
      <c r="F35" s="243"/>
      <c r="G35" s="72">
        <v>2</v>
      </c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240"/>
      <c r="AN35" s="240"/>
      <c r="AO35" s="240"/>
      <c r="AP35" s="240"/>
      <c r="AQ35" s="240"/>
      <c r="AR35" s="240"/>
      <c r="AS35" s="240"/>
      <c r="AT35" s="256"/>
      <c r="AU35" s="256"/>
      <c r="AV35" s="259"/>
      <c r="AW35" s="259"/>
      <c r="AX35" s="256"/>
      <c r="AY35" s="256"/>
      <c r="AZ35" s="256"/>
      <c r="BA35" s="256"/>
      <c r="BB35" s="256"/>
      <c r="BC35" s="256"/>
      <c r="BD35" s="256"/>
      <c r="BE35" s="256"/>
      <c r="BF35" s="256"/>
      <c r="BG35" s="256"/>
      <c r="BH35" s="256"/>
      <c r="BI35" s="256"/>
      <c r="BJ35" s="256"/>
      <c r="BK35" s="256"/>
      <c r="BL35" s="262"/>
      <c r="BM35" s="262"/>
      <c r="BN35" s="262"/>
      <c r="BO35" s="262"/>
      <c r="BP35" s="262"/>
      <c r="BQ35" s="262"/>
      <c r="BR35" s="270"/>
      <c r="BS35" s="270"/>
      <c r="BT35" s="270"/>
      <c r="BU35" s="270"/>
      <c r="BV35" s="270"/>
      <c r="BW35" s="270"/>
      <c r="BX35" s="256"/>
      <c r="BY35" s="256"/>
      <c r="BZ35" s="256"/>
      <c r="CA35" s="267"/>
      <c r="CB35" s="267"/>
      <c r="CC35" s="274"/>
      <c r="CD35" s="267"/>
      <c r="CE35" s="267"/>
      <c r="CF35" s="267"/>
      <c r="CG35" s="267"/>
      <c r="CH35" s="267"/>
      <c r="CI35" s="267"/>
      <c r="CJ35" s="267"/>
      <c r="CK35" s="267"/>
      <c r="CL35" s="265"/>
      <c r="CM35" s="272"/>
      <c r="CN35" s="264"/>
      <c r="CO35" s="125"/>
      <c r="CP35" s="226"/>
      <c r="CQ35" s="226"/>
      <c r="CR35" s="226"/>
      <c r="CS35" s="90"/>
      <c r="CT35" s="90"/>
      <c r="CU35" s="90"/>
      <c r="CV35" s="90"/>
      <c r="CW35" s="90"/>
      <c r="CX35" s="90"/>
      <c r="CY35" s="90"/>
      <c r="CZ35" s="90"/>
      <c r="DA35" s="90"/>
    </row>
    <row r="36" spans="1:105" s="70" customFormat="1" ht="15" customHeight="1">
      <c r="A36" s="228"/>
      <c r="B36" s="336"/>
      <c r="C36" s="339"/>
      <c r="D36" s="237"/>
      <c r="E36" s="237"/>
      <c r="F36" s="243"/>
      <c r="G36" s="72">
        <v>2.1</v>
      </c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240"/>
      <c r="AN36" s="240"/>
      <c r="AO36" s="240"/>
      <c r="AP36" s="240"/>
      <c r="AQ36" s="240"/>
      <c r="AR36" s="240"/>
      <c r="AS36" s="240"/>
      <c r="AT36" s="256"/>
      <c r="AU36" s="256"/>
      <c r="AV36" s="259"/>
      <c r="AW36" s="259"/>
      <c r="AX36" s="256"/>
      <c r="AY36" s="256"/>
      <c r="AZ36" s="256"/>
      <c r="BA36" s="256"/>
      <c r="BB36" s="256"/>
      <c r="BC36" s="256"/>
      <c r="BD36" s="256"/>
      <c r="BE36" s="256"/>
      <c r="BF36" s="256"/>
      <c r="BG36" s="256"/>
      <c r="BH36" s="256"/>
      <c r="BI36" s="256"/>
      <c r="BJ36" s="256"/>
      <c r="BK36" s="256"/>
      <c r="BL36" s="262"/>
      <c r="BM36" s="262"/>
      <c r="BN36" s="262"/>
      <c r="BO36" s="262"/>
      <c r="BP36" s="262"/>
      <c r="BQ36" s="262"/>
      <c r="BR36" s="270"/>
      <c r="BS36" s="270"/>
      <c r="BT36" s="270"/>
      <c r="BU36" s="270"/>
      <c r="BV36" s="270"/>
      <c r="BW36" s="270"/>
      <c r="BX36" s="256"/>
      <c r="BY36" s="256"/>
      <c r="BZ36" s="256"/>
      <c r="CA36" s="267"/>
      <c r="CB36" s="267"/>
      <c r="CC36" s="274"/>
      <c r="CD36" s="267"/>
      <c r="CE36" s="267"/>
      <c r="CF36" s="267"/>
      <c r="CG36" s="267"/>
      <c r="CH36" s="267"/>
      <c r="CI36" s="267"/>
      <c r="CJ36" s="267"/>
      <c r="CK36" s="267"/>
      <c r="CL36" s="265"/>
      <c r="CM36" s="272"/>
      <c r="CN36" s="264"/>
      <c r="CO36" s="125"/>
      <c r="CP36" s="226"/>
      <c r="CQ36" s="226"/>
      <c r="CR36" s="226"/>
      <c r="CS36" s="90"/>
      <c r="CT36" s="90"/>
      <c r="CU36" s="90"/>
      <c r="CV36" s="90"/>
      <c r="CW36" s="90"/>
      <c r="CX36" s="90"/>
      <c r="CY36" s="90"/>
      <c r="CZ36" s="90"/>
      <c r="DA36" s="90"/>
    </row>
    <row r="37" spans="1:105" s="70" customFormat="1" ht="15" customHeight="1">
      <c r="A37" s="228"/>
      <c r="B37" s="336"/>
      <c r="C37" s="339"/>
      <c r="D37" s="237"/>
      <c r="E37" s="237"/>
      <c r="F37" s="243"/>
      <c r="G37" s="72">
        <v>2.7</v>
      </c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240"/>
      <c r="AN37" s="240"/>
      <c r="AO37" s="240"/>
      <c r="AP37" s="240"/>
      <c r="AQ37" s="240"/>
      <c r="AR37" s="240"/>
      <c r="AS37" s="240"/>
      <c r="AT37" s="256"/>
      <c r="AU37" s="256"/>
      <c r="AV37" s="259"/>
      <c r="AW37" s="259"/>
      <c r="AX37" s="256"/>
      <c r="AY37" s="256"/>
      <c r="AZ37" s="256"/>
      <c r="BA37" s="256"/>
      <c r="BB37" s="256"/>
      <c r="BC37" s="256"/>
      <c r="BD37" s="256"/>
      <c r="BE37" s="256"/>
      <c r="BF37" s="256"/>
      <c r="BG37" s="256"/>
      <c r="BH37" s="256"/>
      <c r="BI37" s="256"/>
      <c r="BJ37" s="256"/>
      <c r="BK37" s="256"/>
      <c r="BL37" s="262"/>
      <c r="BM37" s="262"/>
      <c r="BN37" s="262"/>
      <c r="BO37" s="262"/>
      <c r="BP37" s="262"/>
      <c r="BQ37" s="262"/>
      <c r="BR37" s="270"/>
      <c r="BS37" s="270"/>
      <c r="BT37" s="270"/>
      <c r="BU37" s="270"/>
      <c r="BV37" s="270"/>
      <c r="BW37" s="270"/>
      <c r="BX37" s="256"/>
      <c r="BY37" s="256"/>
      <c r="BZ37" s="256"/>
      <c r="CA37" s="267"/>
      <c r="CB37" s="267"/>
      <c r="CC37" s="274"/>
      <c r="CD37" s="267"/>
      <c r="CE37" s="267"/>
      <c r="CF37" s="267"/>
      <c r="CG37" s="267"/>
      <c r="CH37" s="267"/>
      <c r="CI37" s="267"/>
      <c r="CJ37" s="267"/>
      <c r="CK37" s="267"/>
      <c r="CL37" s="265"/>
      <c r="CM37" s="272"/>
      <c r="CN37" s="264"/>
      <c r="CO37" s="125"/>
      <c r="CP37" s="226"/>
      <c r="CQ37" s="226"/>
      <c r="CR37" s="226"/>
      <c r="CS37" s="90"/>
      <c r="CT37" s="90"/>
      <c r="CU37" s="90"/>
      <c r="CV37" s="90"/>
      <c r="CW37" s="90"/>
      <c r="CX37" s="90"/>
      <c r="CY37" s="90"/>
      <c r="CZ37" s="90"/>
      <c r="DA37" s="90"/>
    </row>
    <row r="38" spans="1:105" s="70" customFormat="1" ht="15" customHeight="1">
      <c r="A38" s="228"/>
      <c r="B38" s="336"/>
      <c r="C38" s="339"/>
      <c r="D38" s="237"/>
      <c r="E38" s="237"/>
      <c r="F38" s="243"/>
      <c r="G38" s="72">
        <v>3</v>
      </c>
      <c r="H38" s="84"/>
      <c r="I38" s="83"/>
      <c r="J38" s="83"/>
      <c r="K38" s="83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240"/>
      <c r="AN38" s="240"/>
      <c r="AO38" s="240"/>
      <c r="AP38" s="240"/>
      <c r="AQ38" s="240"/>
      <c r="AR38" s="240"/>
      <c r="AS38" s="240"/>
      <c r="AT38" s="256"/>
      <c r="AU38" s="256"/>
      <c r="AV38" s="259"/>
      <c r="AW38" s="259"/>
      <c r="AX38" s="256"/>
      <c r="AY38" s="256"/>
      <c r="AZ38" s="256"/>
      <c r="BA38" s="256"/>
      <c r="BB38" s="256"/>
      <c r="BC38" s="256"/>
      <c r="BD38" s="256"/>
      <c r="BE38" s="256"/>
      <c r="BF38" s="256"/>
      <c r="BG38" s="256"/>
      <c r="BH38" s="256"/>
      <c r="BI38" s="256"/>
      <c r="BJ38" s="256"/>
      <c r="BK38" s="256"/>
      <c r="BL38" s="262"/>
      <c r="BM38" s="262"/>
      <c r="BN38" s="262"/>
      <c r="BO38" s="262"/>
      <c r="BP38" s="262"/>
      <c r="BQ38" s="262"/>
      <c r="BR38" s="270"/>
      <c r="BS38" s="270"/>
      <c r="BT38" s="270"/>
      <c r="BU38" s="270"/>
      <c r="BV38" s="270"/>
      <c r="BW38" s="270"/>
      <c r="BX38" s="256"/>
      <c r="BY38" s="256"/>
      <c r="BZ38" s="256"/>
      <c r="CA38" s="267"/>
      <c r="CB38" s="267"/>
      <c r="CC38" s="274"/>
      <c r="CD38" s="267"/>
      <c r="CE38" s="267"/>
      <c r="CF38" s="267"/>
      <c r="CG38" s="267"/>
      <c r="CH38" s="267"/>
      <c r="CI38" s="267"/>
      <c r="CJ38" s="267"/>
      <c r="CK38" s="267"/>
      <c r="CL38" s="265"/>
      <c r="CM38" s="272"/>
      <c r="CN38" s="264"/>
      <c r="CO38" s="125"/>
      <c r="CP38" s="226"/>
      <c r="CQ38" s="226"/>
      <c r="CR38" s="226"/>
      <c r="CS38" s="90"/>
      <c r="CT38" s="90"/>
      <c r="CU38" s="90"/>
      <c r="CV38" s="90"/>
      <c r="CW38" s="90"/>
      <c r="CX38" s="90"/>
      <c r="CY38" s="90"/>
      <c r="CZ38" s="90"/>
      <c r="DA38" s="90"/>
    </row>
    <row r="39" spans="1:105" s="70" customFormat="1" ht="15" customHeight="1">
      <c r="A39" s="228"/>
      <c r="B39" s="336"/>
      <c r="C39" s="339"/>
      <c r="D39" s="237"/>
      <c r="E39" s="237"/>
      <c r="F39" s="243"/>
      <c r="G39" s="73">
        <v>3.9</v>
      </c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240"/>
      <c r="AN39" s="240"/>
      <c r="AO39" s="240"/>
      <c r="AP39" s="240"/>
      <c r="AQ39" s="240"/>
      <c r="AR39" s="240"/>
      <c r="AS39" s="240"/>
      <c r="AT39" s="256"/>
      <c r="AU39" s="256"/>
      <c r="AV39" s="259"/>
      <c r="AW39" s="259"/>
      <c r="AX39" s="256"/>
      <c r="AY39" s="256"/>
      <c r="AZ39" s="256"/>
      <c r="BA39" s="256"/>
      <c r="BB39" s="256"/>
      <c r="BC39" s="256"/>
      <c r="BD39" s="256"/>
      <c r="BE39" s="256"/>
      <c r="BF39" s="256"/>
      <c r="BG39" s="256"/>
      <c r="BH39" s="256"/>
      <c r="BI39" s="256"/>
      <c r="BJ39" s="256"/>
      <c r="BK39" s="256"/>
      <c r="BL39" s="262"/>
      <c r="BM39" s="262"/>
      <c r="BN39" s="262"/>
      <c r="BO39" s="262"/>
      <c r="BP39" s="262"/>
      <c r="BQ39" s="262"/>
      <c r="BR39" s="270"/>
      <c r="BS39" s="270"/>
      <c r="BT39" s="270"/>
      <c r="BU39" s="270"/>
      <c r="BV39" s="270"/>
      <c r="BW39" s="270"/>
      <c r="BX39" s="256"/>
      <c r="BY39" s="256"/>
      <c r="BZ39" s="256"/>
      <c r="CA39" s="267"/>
      <c r="CB39" s="267"/>
      <c r="CC39" s="274"/>
      <c r="CD39" s="267"/>
      <c r="CE39" s="267"/>
      <c r="CF39" s="267"/>
      <c r="CG39" s="267"/>
      <c r="CH39" s="267"/>
      <c r="CI39" s="267"/>
      <c r="CJ39" s="267"/>
      <c r="CK39" s="267"/>
      <c r="CL39" s="265"/>
      <c r="CM39" s="272"/>
      <c r="CN39" s="264"/>
      <c r="CO39" s="125"/>
      <c r="CP39" s="226"/>
      <c r="CQ39" s="226"/>
      <c r="CR39" s="226"/>
      <c r="CS39" s="90"/>
      <c r="CT39" s="90"/>
      <c r="CU39" s="90"/>
      <c r="CV39" s="90"/>
      <c r="CW39" s="90"/>
      <c r="CX39" s="90"/>
      <c r="CY39" s="90"/>
      <c r="CZ39" s="90"/>
      <c r="DA39" s="90"/>
    </row>
    <row r="40" spans="1:105" s="70" customFormat="1" ht="15" customHeight="1">
      <c r="A40" s="229"/>
      <c r="B40" s="337"/>
      <c r="C40" s="340"/>
      <c r="D40" s="238"/>
      <c r="E40" s="238"/>
      <c r="F40" s="492" t="s">
        <v>83</v>
      </c>
      <c r="G40" s="49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241"/>
      <c r="AN40" s="241"/>
      <c r="AO40" s="241"/>
      <c r="AP40" s="241"/>
      <c r="AQ40" s="241"/>
      <c r="AR40" s="241"/>
      <c r="AS40" s="241"/>
      <c r="AT40" s="257"/>
      <c r="AU40" s="257"/>
      <c r="AV40" s="260"/>
      <c r="AW40" s="260"/>
      <c r="AX40" s="257"/>
      <c r="AY40" s="257"/>
      <c r="AZ40" s="257"/>
      <c r="BA40" s="257"/>
      <c r="BB40" s="257"/>
      <c r="BC40" s="257"/>
      <c r="BD40" s="257"/>
      <c r="BE40" s="257"/>
      <c r="BF40" s="257"/>
      <c r="BG40" s="257"/>
      <c r="BH40" s="257"/>
      <c r="BI40" s="257"/>
      <c r="BJ40" s="257"/>
      <c r="BK40" s="257"/>
      <c r="BL40" s="263"/>
      <c r="BM40" s="263"/>
      <c r="BN40" s="263"/>
      <c r="BO40" s="263"/>
      <c r="BP40" s="263"/>
      <c r="BQ40" s="263"/>
      <c r="BR40" s="271"/>
      <c r="BS40" s="271"/>
      <c r="BT40" s="271"/>
      <c r="BU40" s="271"/>
      <c r="BV40" s="271"/>
      <c r="BW40" s="271"/>
      <c r="BX40" s="257"/>
      <c r="BY40" s="257"/>
      <c r="BZ40" s="257"/>
      <c r="CA40" s="268"/>
      <c r="CB40" s="268"/>
      <c r="CC40" s="275"/>
      <c r="CD40" s="268"/>
      <c r="CE40" s="268"/>
      <c r="CF40" s="268"/>
      <c r="CG40" s="268"/>
      <c r="CH40" s="268"/>
      <c r="CI40" s="268"/>
      <c r="CJ40" s="268"/>
      <c r="CK40" s="268"/>
      <c r="CL40" s="265"/>
      <c r="CM40" s="272"/>
      <c r="CN40" s="264"/>
      <c r="CO40" s="125"/>
      <c r="CP40" s="226"/>
      <c r="CQ40" s="226"/>
      <c r="CR40" s="226"/>
      <c r="CS40" s="90"/>
      <c r="CT40" s="90"/>
      <c r="CU40" s="90"/>
      <c r="CV40" s="90"/>
      <c r="CW40" s="90"/>
      <c r="CX40" s="90"/>
      <c r="CY40" s="90"/>
      <c r="CZ40" s="90"/>
      <c r="DA40" s="90"/>
    </row>
    <row r="41" spans="1:105" s="70" customFormat="1" ht="15" customHeight="1">
      <c r="A41" s="227">
        <f t="shared" ref="A41" si="11">A33+1</f>
        <v>4</v>
      </c>
      <c r="B41" s="335" t="s">
        <v>89</v>
      </c>
      <c r="C41" s="338" t="s">
        <v>90</v>
      </c>
      <c r="D41" s="236">
        <v>42352</v>
      </c>
      <c r="E41" s="236" t="s">
        <v>79</v>
      </c>
      <c r="F41" s="482" t="s">
        <v>80</v>
      </c>
      <c r="G41" s="482"/>
      <c r="H41" s="82" t="s">
        <v>69</v>
      </c>
      <c r="I41" s="82"/>
      <c r="J41" s="82" t="s">
        <v>60</v>
      </c>
      <c r="K41" s="82" t="s">
        <v>60</v>
      </c>
      <c r="L41" s="82" t="s">
        <v>60</v>
      </c>
      <c r="M41" s="82" t="s">
        <v>60</v>
      </c>
      <c r="N41" s="82" t="s">
        <v>60</v>
      </c>
      <c r="O41" s="82"/>
      <c r="P41" s="82" t="s">
        <v>60</v>
      </c>
      <c r="Q41" s="82" t="s">
        <v>60</v>
      </c>
      <c r="R41" s="82" t="s">
        <v>60</v>
      </c>
      <c r="S41" s="82" t="s">
        <v>60</v>
      </c>
      <c r="T41" s="82" t="s">
        <v>60</v>
      </c>
      <c r="U41" s="82" t="s">
        <v>60</v>
      </c>
      <c r="V41" s="82"/>
      <c r="W41" s="82" t="s">
        <v>60</v>
      </c>
      <c r="X41" s="82" t="s">
        <v>60</v>
      </c>
      <c r="Y41" s="82" t="s">
        <v>60</v>
      </c>
      <c r="Z41" s="82" t="s">
        <v>60</v>
      </c>
      <c r="AA41" s="82" t="s">
        <v>60</v>
      </c>
      <c r="AB41" s="82" t="s">
        <v>60</v>
      </c>
      <c r="AC41" s="82"/>
      <c r="AD41" s="82" t="s">
        <v>60</v>
      </c>
      <c r="AE41" s="82" t="s">
        <v>60</v>
      </c>
      <c r="AF41" s="82" t="s">
        <v>60</v>
      </c>
      <c r="AG41" s="82" t="s">
        <v>60</v>
      </c>
      <c r="AH41" s="82" t="s">
        <v>60</v>
      </c>
      <c r="AI41" s="82" t="s">
        <v>1471</v>
      </c>
      <c r="AJ41" s="82"/>
      <c r="AK41" s="82" t="s">
        <v>60</v>
      </c>
      <c r="AL41" s="82" t="s">
        <v>60</v>
      </c>
      <c r="AM41" s="239">
        <f>COUNTIF(H41:AL41,"PH")+COUNTIF(H41:AL41,"PH/L")+COUNTIF(H41:AL41,"PM")</f>
        <v>0</v>
      </c>
      <c r="AN41" s="239">
        <f>COUNTIF(H41:AL41,"PD")+COUNTIF(H41:AL41,"PDD")+COUNTIF(H41:AL41,"P/DS")/2+COUNTIF(H41:AL41,"PMD")</f>
        <v>0</v>
      </c>
      <c r="AO41" s="239">
        <f>COUNTIF(H41:AL41,"PN")+COUNTIF(H41:AL41,"P/NS")/2+COUNTIF(H41:AL41,"PH")+COUNTIF(H41:AL41,"PH/F")/2+COUNTIF(H41:AL41,"PH/L")/2+COUNTIF(H41:AL41,"PM")</f>
        <v>0</v>
      </c>
      <c r="AP41" s="239">
        <f>COUNTIF(H41:AL41,"BH")+COUNTIF(H41:AL41,"AL/BL")+COUNTIF(H41:AL41,"UL/BL")+COUNTIF(H41:AL41,"BM")</f>
        <v>0</v>
      </c>
      <c r="AQ41" s="239">
        <f>COUNTIF(H41:AL41,"DS")+COUNTIF(H41:AL41,"AL/DS")/2+COUNTIF(H41:AL41,"UL/DS")/2+COUNTIF(H41:AL41,"CT")+COUNTIF(H41:AL41,"MD")</f>
        <v>24.5</v>
      </c>
      <c r="AR41" s="239">
        <f>COUNTIF(H41:AL41,"NS")+COUNTIF(H41:AL41,"AL/NS")/2+COUNTIF(H41:AL41,"UL/NS")/2+COUNTIF(H41:AL41,"BH")+COUNTIF(H41:AL41,"AL/BF")/2+COUNTIF(H41:AL41,"AL/BL")/2+COUNTIF(H41:AL41,"UL/BL")/2+COUNTIF(H41:AL41,"UL/BF")/2+COUNTIF(H41:AL41,"BM")</f>
        <v>0</v>
      </c>
      <c r="AS41" s="239">
        <f>COUNTIF(H41:AL41,"AL")+COUNTIF(H41:AL41,"AL/DS")/2+COUNTIF(H41:AL41,"AL/NS")/2+COUNTIF(H41:AL41,"NH")+COUNTIF(H41:AL41,"SL")+COUNTIF(H41:AL41,"NHD")+COUNTIF(H41:AL41,"B")+COUNTIF(H41:AL41,"HL")+COUNTIF(H41:AL41,"AL/BF")/2+COUNTIF(H41:AL41,"AL/BL")/2</f>
        <v>1</v>
      </c>
      <c r="AT41" s="255">
        <f>COUNTIF(H41:AL41,"PD")+COUNTIF(H41:AL41,"PN")+COUNTIF(H41:AL41,"P/DS")/2+COUNTIF(H41:AL41,"P/NS")/2+COUNTIF(H41:AL41,"DS")+COUNTIF(H41:AL41,"NS")+COUNTIF(H41:AL41,"AL")+COUNTIF(H41:AL41,"AL/DS")+COUNTIF(H41:AL41,"AL/NS")+COUNTIF(H41:AL41,"NH")+COUNTIF(H41:AL41,"SL")+COUNTIF(H41:AL41,"UL/DS")/2+COUNTIF(H41:AL41,"UL/NS")/2+COUNTIF(H41:AL41,"CT")+COUNTIF(H41:AL41,"NHD")+COUNTIF(H41:AL41,"PDD")+COUNTIF(H41:AL41,"B")+COUNTIF(H41:AL41,"HL")+COUNTIF(H41:AL41,"PH")+COUNTIF(H41:AL41,"BH")+COUNTIF(H41:AL41,"AL/BF")+COUNTIF(H41:AL41,"AL/BL")+COUNTIF(H41:AL41,"UL/BF")/2+COUNTIF(H41:AL41,"UL/BL")/2+COUNTIF(H41:AL41,"PH/F")/2+COUNTIF(H41:AL41,"PH/L")/2+COUNTIF(H41:AL41,"MD")+COUNTIF(H41:AL41,"PMD")+COUNTIF(H41:AL41,"PM")+COUNTIF(H41:AL41,"BM")</f>
        <v>25.5</v>
      </c>
      <c r="AU41" s="255">
        <f>COUNTIF(H41:AL41,"P/DS")/2+COUNTIF(H41:AL41,"P/NS")/2+COUNTIF(H41:AL41,"IL")+COUNTIF(H41:AL41,"NL")+COUNTIF(H41:AL41,"UL")+COUNTIF(H41:AL41,"UL/DS")/2+COUNTIF(H41:AL41,"UL/NS")/2+COUNTIF(H41:AL41,"KT")+COUNTIF(H41:AL41,"UL/BF")/2+COUNTIF(H41:AL41,"UL/BL")/2+COUNTIF(H41:AL41,"PH/F")/2+COUNTIF(H41:AL41,"PH/L")/2+COUNTIF(H41:AL41,"NB")</f>
        <v>0.5</v>
      </c>
      <c r="AV41" s="258">
        <f>COUNTIF(H41:AL41,"PN")+COUNTIF(H41:AL41,"TVD")+COUNTIF(H41:AL41,"PH")+COUNTIF(H41:AL41,"PM")+COUNTIF(H41:AL41,"PDD")-COUNTIFS(H41:AL41,"PN",H48:AL48,"&gt;=3")-COUNTIFS(H41:AL41,"PM",H48:AL48,"&gt;=3")</f>
        <v>0</v>
      </c>
      <c r="AW41" s="258">
        <f>COUNTIF(H41:AL41,"NS")+COUNTIF(H41:AL41,"D")+COUNTIF(H41:AL41,"BH")+COUNTIF(H41:AL41,"NHD")+COUNTIF(H41:AL41,"BM")-COUNTIFS(H41:AL41,"NS",H48:AL48,"&gt;=3")-COUNTIFS(H41:AL41,"BH",H48:AL48,"&gt;=3")-COUNTIFS(H41:AL41,"BM",H48:AL48,"&gt;=3")</f>
        <v>0</v>
      </c>
      <c r="AX41" s="255">
        <f>COUNTIF(H41:AL41,"AL")+COUNTIF(H41:AL41,"AL/DS")/2+COUNTIF(H41:AL41,"AL/NS")/2+COUNTIF(H41:AL41,"AL/BF")+COUNTIF(H41:AL41,"AL/BL")/2</f>
        <v>0</v>
      </c>
      <c r="AY41" s="255">
        <f>COUNTIF(H41:AL41,"SL")</f>
        <v>0</v>
      </c>
      <c r="AZ41" s="255">
        <f>COUNTIF(H41:AL41,"NH")</f>
        <v>1</v>
      </c>
      <c r="BA41" s="255">
        <f>COUNTIF(H41:AL41,"HL")</f>
        <v>0</v>
      </c>
      <c r="BB41" s="255">
        <f>COUNTIF(G41:AL41,"P/DS")/2+COUNTIF(G41:AL41,"P/NS")/2+COUNTIF(G41:AL41,"UL")+COUNTIF(G41:AL41,"UL/DS")/2+COUNTIF(G41:AL41,"UL/NS")/2+COUNTIF(G41:AL41,"UL/BL")/2+COUNTIF(G41:AL41,"UL/BF")/2+COUNTIF(G41:AL41,"PH/F")/2+COUNTIF(G41:AL41,"PH/L")/2</f>
        <v>0.5</v>
      </c>
      <c r="BC41" s="255">
        <f>COUNTIF(H41:AL41,"NB")</f>
        <v>0</v>
      </c>
      <c r="BD41" s="255">
        <f>COUNTIF(H41:AL41,"NL")</f>
        <v>0</v>
      </c>
      <c r="BE41" s="255">
        <f>COUNTIF(H41:AL41,"IL")</f>
        <v>0</v>
      </c>
      <c r="BF41" s="255">
        <f>COUNTIF(H41:AL41,"KT")</f>
        <v>0</v>
      </c>
      <c r="BG41" s="255">
        <f>COUNTIF(H41:AL41,"L70")</f>
        <v>0</v>
      </c>
      <c r="BH41" s="255">
        <f>COUNTIF(H41:AL41,"MD")</f>
        <v>0</v>
      </c>
      <c r="BI41" s="255">
        <f>COUNTIF(H41:AL41,"PMD")</f>
        <v>0</v>
      </c>
      <c r="BJ41" s="255">
        <f>COUNTIF(H41:AL41,"PM")</f>
        <v>0</v>
      </c>
      <c r="BK41" s="255">
        <f>COUNTIF(H41:AL41,"BM")</f>
        <v>0</v>
      </c>
      <c r="BL41" s="261">
        <f>SUMIF(H41:AL41,"PD",H42:AL42)+SUMIF(H41:AL41,"PN",H42:AL42)+SUMIF(H41:AL41,"P/DS",H42:AL42)+SUMIF(H41:AL41,"PN/F",H42:AL42)+SUMIF(H41:AL41,"PN/L",H42:AL42)+SUMIF(H41:AL41,"TV",H42:AL42)+SUMIF(H41:AL41,"TVD",H42:AL42)+SUMIF(H41:AL41,"PDD",H42:AL42)</f>
        <v>0</v>
      </c>
      <c r="BM41" s="261">
        <f>SUMIF(H41:AL41,"PD",H43:AL43)+SUMIF(H41:AL41,"PN",H43:AL43)+SUMIF(H41:AL41,"P/DS",H43:AL43)+SUMIF(H41:AL41,"PN/F",H43:AL43)+SUMIF(H41:AL41,"PN/L",H43:AL43)+SUMIF(H41:AL41,"TV",H43:AL43)+SUMIF(H41:AL41,"TVD",H43:AL43)+SUMIF(H41:AL41,"PDD",H43:AL43)+SUMIF(H41:AL41,"PMD",H43:AL43)</f>
        <v>0</v>
      </c>
      <c r="BN41" s="261">
        <f>SUMIF(H41:AL41,"PD",H44:AL44)+SUMIF(H41:AL41,"PN",H44:AL44)+SUMIF(H41:AL41,"P/DS",H44:AL44)+SUMIF(H41:AL41,"PN/F",H44:AL44)+SUMIF(H41:AL41,"PN/L",H44:AL44)+SUMIF(H41:AL41,"TV",H44:AL44)+SUMIF(H41:AL41,"TVD",H44:AL44)</f>
        <v>0</v>
      </c>
      <c r="BO41" s="261">
        <f>SUMIF(H41:AL41,"PD",H45:AL45)+SUMIF(H41:AL41,"PN",H45:AL45)+SUMIF(H41:AL41,"P/DS",H45:AL45)+SUMIF(H41:AL41,"PN/F",H45:AL45)+SUMIF(H41:AL41,"PN/L",H45:AL45)+SUMIF(H41:AL41,"TV",H45:AL45)+SUMIF(H41:AL41,"TVD",H45:AL45)</f>
        <v>0</v>
      </c>
      <c r="BP41" s="261">
        <f>SUMIF(H41:AL41,"PD",H46:AL46)+SUMIF(H41:AL41,"PN",H46:AL46)+SUMIF(H41:AL41,"P/DS",H46:AL46)+SUMIF(H41:AL41,"PN/F",H46:AL46)+SUMIF(H41:AL41,"PN/L",H46:AL46)+SUMIF(H41:AL41,"TV",H46:AL46)+SUMIF(H41:AL41,"TVD",H46:AL46)+SUMIF(H41:AL41,"PDD",H46:AL46)+SUMIF(H41:AL41,"PH",H46:AL46)+SUMIF(H41:AL41,"PM",H46:AL46)</f>
        <v>0</v>
      </c>
      <c r="BQ41" s="261">
        <f>SUMIF(H41:AL41,"PD",H47:AL47)+SUMIF(H41:AL41,"PN",H47:AL47)+SUMIF(H41:AL41,"P/DS",H47:AL47)+SUMIF(H41:AL41,"PN/F",H47:AL47)+SUMIF(H41:AL41,"PN/L",H47:AL47)+SUMIF(H41:AL41,"TV",H47:AL47)+SUMIF(H41:AL41,"TVD",H47:AL47)+SUMIF(H41:AL41,"PDD",H47:AL47)+SUMIF(H41:AL41,"PH",H47:AL47)+SUMIF(H41:AL41,"PM",H47:AL47)</f>
        <v>0</v>
      </c>
      <c r="BR41" s="269">
        <f>SUM(H42:AL42)-BL41</f>
        <v>0</v>
      </c>
      <c r="BS41" s="269">
        <f>SUM(H43:AL43)-BM41</f>
        <v>0</v>
      </c>
      <c r="BT41" s="269">
        <f>SUM(H44:AL44)-BN41</f>
        <v>0</v>
      </c>
      <c r="BU41" s="269">
        <f>SUM(H45:AL45)-BO41</f>
        <v>0</v>
      </c>
      <c r="BV41" s="269">
        <f>SUM(H46:AL46)-BP41</f>
        <v>0</v>
      </c>
      <c r="BW41" s="269">
        <f>SUM(H47:AL47)-BQ41</f>
        <v>0</v>
      </c>
      <c r="BX41" s="255">
        <f>SUMIF(H41:AL41,"PD",H48:AL48)+SUMIF(H41:AL41,"PN",H48:AL48)+SUMIF(H41:AL41,"P/DS",H48:AL48)+SUMIF(H41:AL41,"PN/F",H48:AL48)+SUMIF(H41:AL41,"PN/L",H48:AL48)</f>
        <v>0</v>
      </c>
      <c r="BY41" s="255">
        <f>SUM(H48:AL48)-BX41</f>
        <v>0</v>
      </c>
      <c r="BZ41" s="255">
        <f t="shared" ref="BZ41" si="12">+SUM(BL41:BW48)</f>
        <v>0</v>
      </c>
      <c r="CA41" s="266">
        <f>(COUNTIFS(H41:AL41,"PD",H42:AL42,"&gt;=2"))*0.5-IF(CN41="VP",COUNTIFS($H$16:$AL$16,"SAT",H41:AL41,"PD",H42:AL42,"&gt;=2"))*0.5</f>
        <v>0</v>
      </c>
      <c r="CB41" s="266">
        <f>(COUNTIFS(H41:AL41,"PN",H43:AL43,"&gt;=0.5",H42:AL42,"&gt;=1.5"))*0.5+COUNTIFS(H41:AL41,"PDD",H43:AL43,"&gt;=0.5",H42:AL42,"&gt;=1.5")*0.5</f>
        <v>0</v>
      </c>
      <c r="CC41" s="273">
        <f>(COUNTIFS(H41:AL41,"TV",H43:AL43,"&gt;=10"))*0.5+(COUNTIFS(H41:AL41,"PMD",H43:AL43,"&gt;=2"))*0.5</f>
        <v>0</v>
      </c>
      <c r="CD41" s="266">
        <f>(COUNTIFS(H41:AL41,"TVD",H45:AL45,"&gt;=6.5",H43:AL43,"&gt;=3.5"))*0.5</f>
        <v>0</v>
      </c>
      <c r="CE41" s="266">
        <f>(COUNTIFS(H41:AL41,"PD",H46:AL46,"&gt;=10"))*0.5</f>
        <v>0</v>
      </c>
      <c r="CF41" s="266">
        <f>(COUNTIFS(H41:AL41,"PDD",H46:AL46,"&gt;=3.5",H47:AL47,"&gt;=6.5")+COUNTIFS(H41:AL41,"PH",H47:AL47,"&gt;=0.5",H46:AL46,"&gt;=1.5")+COUNTIFS(H41:AL41,"PM",H47:AL47,"&gt;=0.5",H46:AL46,"&gt;=1.5"))*0.5</f>
        <v>0</v>
      </c>
      <c r="CG41" s="266">
        <f>(COUNTIFS(H41:AL41,"DS",H42:AL42,"&gt;=2")+COUNTIFS(H41:AL41,"AL/DS",H42:AL42,"&gt;=2"))*0.5-IF(CN41="VP",COUNTIFS($H$16:$AL$16,"SAT",H41:AL41,"DS",H42:AL42,"&gt;=2"))*0.5</f>
        <v>0</v>
      </c>
      <c r="CH41" s="266">
        <f>(COUNTIFS(H41:AL41,"NS",H43:AL43,"&gt;=0.5",H42:AL42,"&gt;=1.5")+COUNTIFS(H41:AL41,"AL/NS",H43:AL43,"&gt;=0.5",H42:AL42,"&gt;=1.5")+COUNTIFS(H41:AL41,"NHD",H43:AL43,"&gt;=4.5",H46:AL46,"&gt;=2",H42:AL42,"&gt;=1.5"))*0.5</f>
        <v>0</v>
      </c>
      <c r="CI41" s="266">
        <f>(COUNTIF(H43:AL43,"&gt;=10")+COUNTIFS(H41:AL41,"MD",H43:AL43,"&gt;=2")-COUNTIFS(H41:AL41,"TV",H43:AL43,"&gt;=10"))*0.5</f>
        <v>0</v>
      </c>
      <c r="CJ41" s="266">
        <f>(COUNTIFS(H41:AL41,"D",H45:AL45,"&gt;=6.5",H43:AL43,"&gt;=3.5"))*0.5</f>
        <v>0</v>
      </c>
      <c r="CK41" s="266">
        <f>(COUNTIF(H46:AL46,"&gt;=10")-COUNTIFS(H41:AL41,"PD",H46:AL46,"&gt;=10"))*0.5</f>
        <v>0</v>
      </c>
      <c r="CL41" s="265">
        <f>(COUNTIFS(H41:AL41,"NHD",H46:AL46,"&gt;=3.5",H47:AL47,"&gt;=6.5")+COUNTIFS(H41:AL41,"BH",H46:AL46,"&gt;=1.5",H47:AL47,"&gt;=0.5")+COUNTIFS(H41:AL41,"BM",H46:AL46,"&gt;=1.5",H47:AL47,"&gt;=0.5")+COUNTIFS(H41:AL41,"D",H46:AL46,"&gt;=1.5",H47:AL47,"&gt;=0.5"))*0.5</f>
        <v>0</v>
      </c>
      <c r="CM41" s="272"/>
      <c r="CN41" s="264" t="s">
        <v>666</v>
      </c>
      <c r="CO41" s="125">
        <f t="shared" ref="CO41" si="13">+AM41+AN41+AO41+AP41+AQ41+AR41+AS41+AU41+BG41</f>
        <v>26</v>
      </c>
      <c r="CP41" s="225">
        <f>+SUM(I42:I47)-I48</f>
        <v>0</v>
      </c>
      <c r="CQ41" s="225">
        <f>+SUM(J42:J47)-J48</f>
        <v>0</v>
      </c>
      <c r="CR41" s="225">
        <f>+SUM(K42:K47)-K48</f>
        <v>0</v>
      </c>
      <c r="CS41" s="90"/>
      <c r="CT41" s="90"/>
      <c r="CU41" s="90"/>
      <c r="CV41" s="90"/>
      <c r="CW41" s="90"/>
      <c r="CX41" s="90"/>
      <c r="CY41" s="90"/>
      <c r="CZ41" s="90"/>
      <c r="DA41" s="90"/>
    </row>
    <row r="42" spans="1:105" s="70" customFormat="1" ht="15" customHeight="1">
      <c r="A42" s="228"/>
      <c r="B42" s="336"/>
      <c r="C42" s="339"/>
      <c r="D42" s="237"/>
      <c r="E42" s="237"/>
      <c r="F42" s="243" t="s">
        <v>82</v>
      </c>
      <c r="G42" s="71">
        <v>1.5</v>
      </c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240"/>
      <c r="AN42" s="240"/>
      <c r="AO42" s="240"/>
      <c r="AP42" s="240"/>
      <c r="AQ42" s="240"/>
      <c r="AR42" s="240"/>
      <c r="AS42" s="240"/>
      <c r="AT42" s="256"/>
      <c r="AU42" s="256"/>
      <c r="AV42" s="259"/>
      <c r="AW42" s="259"/>
      <c r="AX42" s="256"/>
      <c r="AY42" s="256"/>
      <c r="AZ42" s="256"/>
      <c r="BA42" s="256"/>
      <c r="BB42" s="256"/>
      <c r="BC42" s="256"/>
      <c r="BD42" s="256"/>
      <c r="BE42" s="256"/>
      <c r="BF42" s="256"/>
      <c r="BG42" s="256"/>
      <c r="BH42" s="256"/>
      <c r="BI42" s="256"/>
      <c r="BJ42" s="256"/>
      <c r="BK42" s="256"/>
      <c r="BL42" s="262"/>
      <c r="BM42" s="262"/>
      <c r="BN42" s="262"/>
      <c r="BO42" s="262"/>
      <c r="BP42" s="262"/>
      <c r="BQ42" s="262"/>
      <c r="BR42" s="270"/>
      <c r="BS42" s="270"/>
      <c r="BT42" s="270"/>
      <c r="BU42" s="270"/>
      <c r="BV42" s="270"/>
      <c r="BW42" s="270"/>
      <c r="BX42" s="256"/>
      <c r="BY42" s="256"/>
      <c r="BZ42" s="256"/>
      <c r="CA42" s="267"/>
      <c r="CB42" s="267"/>
      <c r="CC42" s="274"/>
      <c r="CD42" s="267"/>
      <c r="CE42" s="267"/>
      <c r="CF42" s="267"/>
      <c r="CG42" s="267"/>
      <c r="CH42" s="267"/>
      <c r="CI42" s="267"/>
      <c r="CJ42" s="267"/>
      <c r="CK42" s="267"/>
      <c r="CL42" s="265"/>
      <c r="CM42" s="272"/>
      <c r="CN42" s="264"/>
      <c r="CO42" s="125"/>
      <c r="CP42" s="226"/>
      <c r="CQ42" s="226"/>
      <c r="CR42" s="226"/>
      <c r="CS42" s="90"/>
      <c r="CT42" s="90"/>
      <c r="CU42" s="90"/>
      <c r="CV42" s="90"/>
      <c r="CW42" s="90"/>
      <c r="CX42" s="90"/>
      <c r="CY42" s="90"/>
      <c r="CZ42" s="90"/>
      <c r="DA42" s="90"/>
    </row>
    <row r="43" spans="1:105" s="70" customFormat="1" ht="15" customHeight="1">
      <c r="A43" s="228"/>
      <c r="B43" s="336"/>
      <c r="C43" s="339"/>
      <c r="D43" s="237"/>
      <c r="E43" s="237"/>
      <c r="F43" s="243"/>
      <c r="G43" s="72">
        <v>2</v>
      </c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240"/>
      <c r="AN43" s="240"/>
      <c r="AO43" s="240"/>
      <c r="AP43" s="240"/>
      <c r="AQ43" s="240"/>
      <c r="AR43" s="240"/>
      <c r="AS43" s="240"/>
      <c r="AT43" s="256"/>
      <c r="AU43" s="256"/>
      <c r="AV43" s="259"/>
      <c r="AW43" s="259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62"/>
      <c r="BM43" s="262"/>
      <c r="BN43" s="262"/>
      <c r="BO43" s="262"/>
      <c r="BP43" s="262"/>
      <c r="BQ43" s="262"/>
      <c r="BR43" s="270"/>
      <c r="BS43" s="270"/>
      <c r="BT43" s="270"/>
      <c r="BU43" s="270"/>
      <c r="BV43" s="270"/>
      <c r="BW43" s="270"/>
      <c r="BX43" s="256"/>
      <c r="BY43" s="256"/>
      <c r="BZ43" s="256"/>
      <c r="CA43" s="267"/>
      <c r="CB43" s="267"/>
      <c r="CC43" s="274"/>
      <c r="CD43" s="267"/>
      <c r="CE43" s="267"/>
      <c r="CF43" s="267"/>
      <c r="CG43" s="267"/>
      <c r="CH43" s="267"/>
      <c r="CI43" s="267"/>
      <c r="CJ43" s="267"/>
      <c r="CK43" s="267"/>
      <c r="CL43" s="265"/>
      <c r="CM43" s="272"/>
      <c r="CN43" s="264"/>
      <c r="CO43" s="125"/>
      <c r="CP43" s="226"/>
      <c r="CQ43" s="226"/>
      <c r="CR43" s="226"/>
      <c r="CS43" s="90"/>
      <c r="CT43" s="90"/>
      <c r="CU43" s="90"/>
      <c r="CV43" s="90"/>
      <c r="CW43" s="90"/>
      <c r="CX43" s="90"/>
      <c r="CY43" s="90"/>
      <c r="CZ43" s="90"/>
      <c r="DA43" s="90"/>
    </row>
    <row r="44" spans="1:105" s="70" customFormat="1" ht="15" customHeight="1">
      <c r="A44" s="228"/>
      <c r="B44" s="336"/>
      <c r="C44" s="339"/>
      <c r="D44" s="237"/>
      <c r="E44" s="237"/>
      <c r="F44" s="243"/>
      <c r="G44" s="72">
        <v>2.1</v>
      </c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240"/>
      <c r="AN44" s="240"/>
      <c r="AO44" s="240"/>
      <c r="AP44" s="240"/>
      <c r="AQ44" s="240"/>
      <c r="AR44" s="240"/>
      <c r="AS44" s="240"/>
      <c r="AT44" s="256"/>
      <c r="AU44" s="256"/>
      <c r="AV44" s="259"/>
      <c r="AW44" s="259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62"/>
      <c r="BM44" s="262"/>
      <c r="BN44" s="262"/>
      <c r="BO44" s="262"/>
      <c r="BP44" s="262"/>
      <c r="BQ44" s="262"/>
      <c r="BR44" s="270"/>
      <c r="BS44" s="270"/>
      <c r="BT44" s="270"/>
      <c r="BU44" s="270"/>
      <c r="BV44" s="270"/>
      <c r="BW44" s="270"/>
      <c r="BX44" s="256"/>
      <c r="BY44" s="256"/>
      <c r="BZ44" s="256"/>
      <c r="CA44" s="267"/>
      <c r="CB44" s="267"/>
      <c r="CC44" s="274"/>
      <c r="CD44" s="267"/>
      <c r="CE44" s="267"/>
      <c r="CF44" s="267"/>
      <c r="CG44" s="267"/>
      <c r="CH44" s="267"/>
      <c r="CI44" s="267"/>
      <c r="CJ44" s="267"/>
      <c r="CK44" s="267"/>
      <c r="CL44" s="265"/>
      <c r="CM44" s="272"/>
      <c r="CN44" s="264"/>
      <c r="CO44" s="125"/>
      <c r="CP44" s="226"/>
      <c r="CQ44" s="226"/>
      <c r="CR44" s="226"/>
      <c r="CS44" s="90"/>
      <c r="CT44" s="90"/>
      <c r="CU44" s="90"/>
      <c r="CV44" s="90"/>
      <c r="CW44" s="90"/>
      <c r="CX44" s="90"/>
      <c r="CY44" s="90"/>
      <c r="CZ44" s="90"/>
      <c r="DA44" s="90"/>
    </row>
    <row r="45" spans="1:105" s="70" customFormat="1" ht="15" customHeight="1">
      <c r="A45" s="228"/>
      <c r="B45" s="336"/>
      <c r="C45" s="339"/>
      <c r="D45" s="237"/>
      <c r="E45" s="237"/>
      <c r="F45" s="243"/>
      <c r="G45" s="72">
        <v>2.7</v>
      </c>
      <c r="H45" s="84"/>
      <c r="I45" s="84"/>
      <c r="J45" s="84"/>
      <c r="K45" s="84"/>
      <c r="L45" s="84"/>
      <c r="M45" s="84"/>
      <c r="N45" s="206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240"/>
      <c r="AN45" s="240"/>
      <c r="AO45" s="240"/>
      <c r="AP45" s="240"/>
      <c r="AQ45" s="240"/>
      <c r="AR45" s="240"/>
      <c r="AS45" s="240"/>
      <c r="AT45" s="256"/>
      <c r="AU45" s="256"/>
      <c r="AV45" s="259"/>
      <c r="AW45" s="259"/>
      <c r="AX45" s="256"/>
      <c r="AY45" s="256"/>
      <c r="AZ45" s="256"/>
      <c r="BA45" s="256"/>
      <c r="BB45" s="256"/>
      <c r="BC45" s="256"/>
      <c r="BD45" s="256"/>
      <c r="BE45" s="256"/>
      <c r="BF45" s="256"/>
      <c r="BG45" s="256"/>
      <c r="BH45" s="256"/>
      <c r="BI45" s="256"/>
      <c r="BJ45" s="256"/>
      <c r="BK45" s="256"/>
      <c r="BL45" s="262"/>
      <c r="BM45" s="262"/>
      <c r="BN45" s="262"/>
      <c r="BO45" s="262"/>
      <c r="BP45" s="262"/>
      <c r="BQ45" s="262"/>
      <c r="BR45" s="270"/>
      <c r="BS45" s="270"/>
      <c r="BT45" s="270"/>
      <c r="BU45" s="270"/>
      <c r="BV45" s="270"/>
      <c r="BW45" s="270"/>
      <c r="BX45" s="256"/>
      <c r="BY45" s="256"/>
      <c r="BZ45" s="256"/>
      <c r="CA45" s="267"/>
      <c r="CB45" s="267"/>
      <c r="CC45" s="274"/>
      <c r="CD45" s="267"/>
      <c r="CE45" s="267"/>
      <c r="CF45" s="267"/>
      <c r="CG45" s="267"/>
      <c r="CH45" s="267"/>
      <c r="CI45" s="267"/>
      <c r="CJ45" s="267"/>
      <c r="CK45" s="267"/>
      <c r="CL45" s="265"/>
      <c r="CM45" s="272"/>
      <c r="CN45" s="264"/>
      <c r="CO45" s="125"/>
      <c r="CP45" s="226"/>
      <c r="CQ45" s="226"/>
      <c r="CR45" s="226"/>
      <c r="CS45" s="90"/>
      <c r="CT45" s="90"/>
      <c r="CU45" s="90"/>
      <c r="CV45" s="90"/>
      <c r="CW45" s="90"/>
      <c r="CX45" s="90"/>
      <c r="CY45" s="90"/>
      <c r="CZ45" s="90"/>
      <c r="DA45" s="90"/>
    </row>
    <row r="46" spans="1:105" s="70" customFormat="1" ht="15" customHeight="1">
      <c r="A46" s="228"/>
      <c r="B46" s="336"/>
      <c r="C46" s="339"/>
      <c r="D46" s="237"/>
      <c r="E46" s="237"/>
      <c r="F46" s="243"/>
      <c r="G46" s="72">
        <v>3</v>
      </c>
      <c r="H46" s="84"/>
      <c r="I46" s="83"/>
      <c r="J46" s="83"/>
      <c r="K46" s="83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240"/>
      <c r="AN46" s="240"/>
      <c r="AO46" s="240"/>
      <c r="AP46" s="240"/>
      <c r="AQ46" s="240"/>
      <c r="AR46" s="240"/>
      <c r="AS46" s="240"/>
      <c r="AT46" s="256"/>
      <c r="AU46" s="256"/>
      <c r="AV46" s="259"/>
      <c r="AW46" s="259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  <c r="BH46" s="256"/>
      <c r="BI46" s="256"/>
      <c r="BJ46" s="256"/>
      <c r="BK46" s="256"/>
      <c r="BL46" s="262"/>
      <c r="BM46" s="262"/>
      <c r="BN46" s="262"/>
      <c r="BO46" s="262"/>
      <c r="BP46" s="262"/>
      <c r="BQ46" s="262"/>
      <c r="BR46" s="270"/>
      <c r="BS46" s="270"/>
      <c r="BT46" s="270"/>
      <c r="BU46" s="270"/>
      <c r="BV46" s="270"/>
      <c r="BW46" s="270"/>
      <c r="BX46" s="256"/>
      <c r="BY46" s="256"/>
      <c r="BZ46" s="256"/>
      <c r="CA46" s="267"/>
      <c r="CB46" s="267"/>
      <c r="CC46" s="274"/>
      <c r="CD46" s="267"/>
      <c r="CE46" s="267"/>
      <c r="CF46" s="267"/>
      <c r="CG46" s="267"/>
      <c r="CH46" s="267"/>
      <c r="CI46" s="267"/>
      <c r="CJ46" s="267"/>
      <c r="CK46" s="267"/>
      <c r="CL46" s="265"/>
      <c r="CM46" s="272"/>
      <c r="CN46" s="264"/>
      <c r="CO46" s="125"/>
      <c r="CP46" s="226"/>
      <c r="CQ46" s="226"/>
      <c r="CR46" s="226"/>
      <c r="CS46" s="90"/>
      <c r="CT46" s="90"/>
      <c r="CU46" s="90"/>
      <c r="CV46" s="90"/>
      <c r="CW46" s="90"/>
      <c r="CX46" s="90"/>
      <c r="CY46" s="90"/>
      <c r="CZ46" s="90"/>
      <c r="DA46" s="90"/>
    </row>
    <row r="47" spans="1:105" s="70" customFormat="1" ht="15" customHeight="1">
      <c r="A47" s="228"/>
      <c r="B47" s="336"/>
      <c r="C47" s="339"/>
      <c r="D47" s="237"/>
      <c r="E47" s="237"/>
      <c r="F47" s="243"/>
      <c r="G47" s="73">
        <v>3.9</v>
      </c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240"/>
      <c r="AN47" s="240"/>
      <c r="AO47" s="240"/>
      <c r="AP47" s="240"/>
      <c r="AQ47" s="240"/>
      <c r="AR47" s="240"/>
      <c r="AS47" s="240"/>
      <c r="AT47" s="256"/>
      <c r="AU47" s="256"/>
      <c r="AV47" s="259"/>
      <c r="AW47" s="259"/>
      <c r="AX47" s="256"/>
      <c r="AY47" s="256"/>
      <c r="AZ47" s="256"/>
      <c r="BA47" s="256"/>
      <c r="BB47" s="256"/>
      <c r="BC47" s="256"/>
      <c r="BD47" s="256"/>
      <c r="BE47" s="256"/>
      <c r="BF47" s="256"/>
      <c r="BG47" s="256"/>
      <c r="BH47" s="256"/>
      <c r="BI47" s="256"/>
      <c r="BJ47" s="256"/>
      <c r="BK47" s="256"/>
      <c r="BL47" s="262"/>
      <c r="BM47" s="262"/>
      <c r="BN47" s="262"/>
      <c r="BO47" s="262"/>
      <c r="BP47" s="262"/>
      <c r="BQ47" s="262"/>
      <c r="BR47" s="270"/>
      <c r="BS47" s="270"/>
      <c r="BT47" s="270"/>
      <c r="BU47" s="270"/>
      <c r="BV47" s="270"/>
      <c r="BW47" s="270"/>
      <c r="BX47" s="256"/>
      <c r="BY47" s="256"/>
      <c r="BZ47" s="256"/>
      <c r="CA47" s="267"/>
      <c r="CB47" s="267"/>
      <c r="CC47" s="274"/>
      <c r="CD47" s="267"/>
      <c r="CE47" s="267"/>
      <c r="CF47" s="267"/>
      <c r="CG47" s="267"/>
      <c r="CH47" s="267"/>
      <c r="CI47" s="267"/>
      <c r="CJ47" s="267"/>
      <c r="CK47" s="267"/>
      <c r="CL47" s="265"/>
      <c r="CM47" s="272"/>
      <c r="CN47" s="264"/>
      <c r="CO47" s="125"/>
      <c r="CP47" s="226"/>
      <c r="CQ47" s="226"/>
      <c r="CR47" s="226"/>
      <c r="CS47" s="90"/>
      <c r="CT47" s="90"/>
      <c r="CU47" s="90"/>
      <c r="CV47" s="90"/>
      <c r="CW47" s="90"/>
      <c r="CX47" s="90"/>
      <c r="CY47" s="90"/>
      <c r="CZ47" s="90"/>
      <c r="DA47" s="90"/>
    </row>
    <row r="48" spans="1:105" s="70" customFormat="1" ht="15" customHeight="1">
      <c r="A48" s="229"/>
      <c r="B48" s="337"/>
      <c r="C48" s="340"/>
      <c r="D48" s="238"/>
      <c r="E48" s="238"/>
      <c r="F48" s="492" t="s">
        <v>83</v>
      </c>
      <c r="G48" s="49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241"/>
      <c r="AN48" s="241"/>
      <c r="AO48" s="241"/>
      <c r="AP48" s="241"/>
      <c r="AQ48" s="241"/>
      <c r="AR48" s="241"/>
      <c r="AS48" s="241"/>
      <c r="AT48" s="257"/>
      <c r="AU48" s="257"/>
      <c r="AV48" s="260"/>
      <c r="AW48" s="260"/>
      <c r="AX48" s="257"/>
      <c r="AY48" s="257"/>
      <c r="AZ48" s="257"/>
      <c r="BA48" s="257"/>
      <c r="BB48" s="257"/>
      <c r="BC48" s="257"/>
      <c r="BD48" s="257"/>
      <c r="BE48" s="257"/>
      <c r="BF48" s="257"/>
      <c r="BG48" s="257"/>
      <c r="BH48" s="257"/>
      <c r="BI48" s="257"/>
      <c r="BJ48" s="257"/>
      <c r="BK48" s="257"/>
      <c r="BL48" s="263"/>
      <c r="BM48" s="263"/>
      <c r="BN48" s="263"/>
      <c r="BO48" s="263"/>
      <c r="BP48" s="263"/>
      <c r="BQ48" s="263"/>
      <c r="BR48" s="271"/>
      <c r="BS48" s="271"/>
      <c r="BT48" s="271"/>
      <c r="BU48" s="271"/>
      <c r="BV48" s="271"/>
      <c r="BW48" s="271"/>
      <c r="BX48" s="257"/>
      <c r="BY48" s="257"/>
      <c r="BZ48" s="257"/>
      <c r="CA48" s="268"/>
      <c r="CB48" s="268"/>
      <c r="CC48" s="275"/>
      <c r="CD48" s="268"/>
      <c r="CE48" s="268"/>
      <c r="CF48" s="268"/>
      <c r="CG48" s="268"/>
      <c r="CH48" s="268"/>
      <c r="CI48" s="268"/>
      <c r="CJ48" s="268"/>
      <c r="CK48" s="268"/>
      <c r="CL48" s="265"/>
      <c r="CM48" s="272"/>
      <c r="CN48" s="264"/>
      <c r="CO48" s="125"/>
      <c r="CP48" s="226"/>
      <c r="CQ48" s="226"/>
      <c r="CR48" s="226"/>
      <c r="CS48" s="90"/>
      <c r="CT48" s="90"/>
      <c r="CU48" s="90"/>
      <c r="CV48" s="90"/>
      <c r="CW48" s="90"/>
      <c r="CX48" s="90"/>
      <c r="CY48" s="90"/>
      <c r="CZ48" s="90"/>
      <c r="DA48" s="90"/>
    </row>
    <row r="49" spans="1:105" s="70" customFormat="1" ht="15" customHeight="1">
      <c r="A49" s="227">
        <f t="shared" ref="A49" si="14">A41+1</f>
        <v>5</v>
      </c>
      <c r="B49" s="335" t="s">
        <v>92</v>
      </c>
      <c r="C49" s="338" t="s">
        <v>93</v>
      </c>
      <c r="D49" s="236">
        <v>42464</v>
      </c>
      <c r="E49" s="236" t="s">
        <v>91</v>
      </c>
      <c r="F49" s="482" t="s">
        <v>80</v>
      </c>
      <c r="G49" s="482"/>
      <c r="H49" s="82" t="s">
        <v>69</v>
      </c>
      <c r="I49" s="82"/>
      <c r="J49" s="82" t="s">
        <v>60</v>
      </c>
      <c r="K49" s="82" t="s">
        <v>60</v>
      </c>
      <c r="L49" s="82" t="s">
        <v>60</v>
      </c>
      <c r="M49" s="82" t="s">
        <v>60</v>
      </c>
      <c r="N49" s="82" t="s">
        <v>60</v>
      </c>
      <c r="O49" s="82"/>
      <c r="P49" s="82" t="s">
        <v>60</v>
      </c>
      <c r="Q49" s="82" t="s">
        <v>60</v>
      </c>
      <c r="R49" s="82" t="s">
        <v>60</v>
      </c>
      <c r="S49" s="196" t="s">
        <v>81</v>
      </c>
      <c r="T49" s="82" t="s">
        <v>60</v>
      </c>
      <c r="U49" s="82" t="s">
        <v>60</v>
      </c>
      <c r="V49" s="82"/>
      <c r="W49" s="82" t="s">
        <v>60</v>
      </c>
      <c r="X49" s="82" t="s">
        <v>60</v>
      </c>
      <c r="Y49" s="82" t="s">
        <v>60</v>
      </c>
      <c r="Z49" s="82" t="s">
        <v>60</v>
      </c>
      <c r="AA49" s="82" t="s">
        <v>60</v>
      </c>
      <c r="AB49" s="82" t="s">
        <v>73</v>
      </c>
      <c r="AC49" s="82"/>
      <c r="AD49" s="82" t="s">
        <v>60</v>
      </c>
      <c r="AE49" s="82" t="s">
        <v>60</v>
      </c>
      <c r="AF49" s="82" t="s">
        <v>60</v>
      </c>
      <c r="AG49" s="82" t="s">
        <v>60</v>
      </c>
      <c r="AH49" s="82" t="s">
        <v>60</v>
      </c>
      <c r="AI49" s="82" t="s">
        <v>1471</v>
      </c>
      <c r="AJ49" s="82"/>
      <c r="AK49" s="82" t="s">
        <v>60</v>
      </c>
      <c r="AL49" s="82" t="s">
        <v>60</v>
      </c>
      <c r="AM49" s="239">
        <f>COUNTIF(H49:AL49,"PH")+COUNTIF(H49:AL49,"PH/L")+COUNTIF(H49:AL49,"PM")</f>
        <v>0</v>
      </c>
      <c r="AN49" s="239">
        <f>COUNTIF(H49:AL49,"PD")+COUNTIF(H49:AL49,"PDD")+COUNTIF(H49:AL49,"P/DS")/2+COUNTIF(H49:AL49,"PMD")</f>
        <v>0</v>
      </c>
      <c r="AO49" s="239">
        <f>COUNTIF(H49:AL49,"PN")+COUNTIF(H49:AL49,"P/NS")/2+COUNTIF(H49:AL49,"PH")+COUNTIF(H49:AL49,"PH/F")/2+COUNTIF(H49:AL49,"PH/L")/2+COUNTIF(H49:AL49,"PM")</f>
        <v>0</v>
      </c>
      <c r="AP49" s="239">
        <f>COUNTIF(H49:AL49,"BH")+COUNTIF(H49:AL49,"AL/BL")+COUNTIF(H49:AL49,"UL/BL")+COUNTIF(H49:AL49,"BM")</f>
        <v>0</v>
      </c>
      <c r="AQ49" s="239">
        <f>COUNTIF(H49:AL49,"DS")+COUNTIF(H49:AL49,"AL/DS")/2+COUNTIF(H49:AL49,"UL/DS")/2+COUNTIF(H49:AL49,"CT")+COUNTIF(H49:AL49,"MD")</f>
        <v>23</v>
      </c>
      <c r="AR49" s="239">
        <f>COUNTIF(H49:AL49,"NS")+COUNTIF(H49:AL49,"AL/NS")/2+COUNTIF(H49:AL49,"UL/NS")/2+COUNTIF(H49:AL49,"BH")+COUNTIF(H49:AL49,"AL/BF")/2+COUNTIF(H49:AL49,"AL/BL")/2+COUNTIF(H49:AL49,"UL/BL")/2+COUNTIF(H49:AL49,"UL/BF")/2+COUNTIF(H49:AL49,"BM")</f>
        <v>0</v>
      </c>
      <c r="AS49" s="239">
        <f>COUNTIF(H49:AL49,"AL")+COUNTIF(H49:AL49,"AL/DS")/2+COUNTIF(H49:AL49,"AL/NS")/2+COUNTIF(H49:AL49,"NH")+COUNTIF(H49:AL49,"SL")+COUNTIF(H49:AL49,"NHD")+COUNTIF(H49:AL49,"B")+COUNTIF(H49:AL49,"HL")+COUNTIF(H49:AL49,"AL/BF")/2+COUNTIF(H49:AL49,"AL/BL")/2</f>
        <v>1.5</v>
      </c>
      <c r="AT49" s="255">
        <f>COUNTIF(H49:AL49,"PD")+COUNTIF(H49:AL49,"PN")+COUNTIF(H49:AL49,"P/DS")/2+COUNTIF(H49:AL49,"P/NS")/2+COUNTIF(H49:AL49,"DS")+COUNTIF(H49:AL49,"NS")+COUNTIF(H49:AL49,"AL")+COUNTIF(H49:AL49,"AL/DS")+COUNTIF(H49:AL49,"AL/NS")+COUNTIF(H49:AL49,"NH")+COUNTIF(H49:AL49,"SL")+COUNTIF(H49:AL49,"UL/DS")/2+COUNTIF(H49:AL49,"UL/NS")/2+COUNTIF(H49:AL49,"CT")+COUNTIF(H49:AL49,"NHD")+COUNTIF(H49:AL49,"PDD")+COUNTIF(H49:AL49,"B")+COUNTIF(H49:AL49,"HL")+COUNTIF(H49:AL49,"PH")+COUNTIF(H49:AL49,"BH")+COUNTIF(H49:AL49,"AL/BF")+COUNTIF(H49:AL49,"AL/BL")+COUNTIF(H49:AL49,"UL/BF")/2+COUNTIF(H49:AL49,"UL/BL")/2+COUNTIF(H49:AL49,"PH/F")/2+COUNTIF(H49:AL49,"PH/L")/2+COUNTIF(H49:AL49,"MD")+COUNTIF(H49:AL49,"PMD")+COUNTIF(H49:AL49,"PM")+COUNTIF(H49:AL49,"BM")</f>
        <v>24.5</v>
      </c>
      <c r="AU49" s="255">
        <f>COUNTIF(H49:AL49,"P/DS")/2+COUNTIF(H49:AL49,"P/NS")/2+COUNTIF(H49:AL49,"IL")+COUNTIF(H49:AL49,"NL")+COUNTIF(H49:AL49,"UL")+COUNTIF(H49:AL49,"UL/DS")/2+COUNTIF(H49:AL49,"UL/NS")/2+COUNTIF(H49:AL49,"KT")+COUNTIF(H49:AL49,"UL/BF")/2+COUNTIF(H49:AL49,"UL/BL")/2+COUNTIF(H49:AL49,"PH/F")/2+COUNTIF(H49:AL49,"PH/L")/2+COUNTIF(H49:AL49,"NB")</f>
        <v>1.5</v>
      </c>
      <c r="AV49" s="258">
        <f>COUNTIF(H49:AL49,"PN")+COUNTIF(H49:AL49,"TVD")+COUNTIF(H49:AL49,"PH")+COUNTIF(H49:AL49,"PM")+COUNTIF(H49:AL49,"PDD")-COUNTIFS(H49:AL49,"PN",H56:AL56,"&gt;=3")-COUNTIFS(H49:AL49,"PM",H56:AL56,"&gt;=3")</f>
        <v>0</v>
      </c>
      <c r="AW49" s="258">
        <f>COUNTIF(H49:AL49,"NS")+COUNTIF(H49:AL49,"D")+COUNTIF(H49:AL49,"BH")+COUNTIF(H49:AL49,"NHD")+COUNTIF(H49:AL49,"BM")-COUNTIFS(H49:AL49,"NS",H56:AL56,"&gt;=3")-COUNTIFS(H49:AL49,"BH",H56:AL56,"&gt;=3")-COUNTIFS(H49:AL49,"BM",H56:AL56,"&gt;=3")</f>
        <v>0</v>
      </c>
      <c r="AX49" s="255">
        <f>COUNTIF(H49:AL49,"AL")+COUNTIF(H49:AL49,"AL/DS")/2+COUNTIF(H49:AL49,"AL/NS")/2+COUNTIF(H49:AL49,"AL/BF")+COUNTIF(H49:AL49,"AL/BL")/2</f>
        <v>0.5</v>
      </c>
      <c r="AY49" s="255">
        <f>COUNTIF(H49:AL49,"SL")</f>
        <v>0</v>
      </c>
      <c r="AZ49" s="255">
        <f>COUNTIF(H49:AL49,"NH")</f>
        <v>1</v>
      </c>
      <c r="BA49" s="255">
        <f>COUNTIF(H49:AL49,"HL")</f>
        <v>0</v>
      </c>
      <c r="BB49" s="255">
        <f>COUNTIF(G49:AL49,"P/DS")/2+COUNTIF(G49:AL49,"P/NS")/2+COUNTIF(G49:AL49,"UL")+COUNTIF(G49:AL49,"UL/DS")/2+COUNTIF(G49:AL49,"UL/NS")/2+COUNTIF(G49:AL49,"UL/BL")/2+COUNTIF(G49:AL49,"UL/BF")/2+COUNTIF(G49:AL49,"PH/F")/2+COUNTIF(G49:AL49,"PH/L")/2</f>
        <v>0.5</v>
      </c>
      <c r="BC49" s="255">
        <f>COUNTIF(H49:AL49,"NB")</f>
        <v>0</v>
      </c>
      <c r="BD49" s="255">
        <f>COUNTIF(H49:AL49,"NL")</f>
        <v>0</v>
      </c>
      <c r="BE49" s="255">
        <f>COUNTIF(H49:AL49,"IL")</f>
        <v>1</v>
      </c>
      <c r="BF49" s="255">
        <f>COUNTIF(H49:AL49,"KT")</f>
        <v>0</v>
      </c>
      <c r="BG49" s="255">
        <f>COUNTIF(H49:AL49,"L70")</f>
        <v>0</v>
      </c>
      <c r="BH49" s="255">
        <f>COUNTIF(H49:AL49,"MD")</f>
        <v>0</v>
      </c>
      <c r="BI49" s="255">
        <f>COUNTIF(H49:AL49,"PMD")</f>
        <v>0</v>
      </c>
      <c r="BJ49" s="255">
        <f>COUNTIF(H49:AL49,"PM")</f>
        <v>0</v>
      </c>
      <c r="BK49" s="255">
        <f>COUNTIF(H49:AL49,"BM")</f>
        <v>0</v>
      </c>
      <c r="BL49" s="261">
        <f>SUMIF(H49:AL49,"PD",H50:AL50)+SUMIF(H49:AL49,"PN",H50:AL50)+SUMIF(H49:AL49,"P/DS",H50:AL50)+SUMIF(H49:AL49,"PN/F",H50:AL50)+SUMIF(H49:AL49,"PN/L",H50:AL50)+SUMIF(H49:AL49,"TV",H50:AL50)+SUMIF(H49:AL49,"TVD",H50:AL50)+SUMIF(H49:AL49,"PDD",H50:AL50)</f>
        <v>0</v>
      </c>
      <c r="BM49" s="261">
        <f>SUMIF(H49:AL49,"PD",H51:AL51)+SUMIF(H49:AL49,"PN",H51:AL51)+SUMIF(H49:AL49,"P/DS",H51:AL51)+SUMIF(H49:AL49,"PN/F",H51:AL51)+SUMIF(H49:AL49,"PN/L",H51:AL51)+SUMIF(H49:AL49,"TV",H51:AL51)+SUMIF(H49:AL49,"TVD",H51:AL51)+SUMIF(H49:AL49,"PDD",H51:AL51)+SUMIF(H49:AL49,"PMD",H51:AL51)</f>
        <v>0</v>
      </c>
      <c r="BN49" s="261">
        <f>SUMIF(H49:AL49,"PD",H52:AL52)+SUMIF(H49:AL49,"PN",H52:AL52)+SUMIF(H49:AL49,"P/DS",H52:AL52)+SUMIF(H49:AL49,"PN/F",H52:AL52)+SUMIF(H49:AL49,"PN/L",H52:AL52)+SUMIF(H49:AL49,"TV",H52:AL52)+SUMIF(H49:AL49,"TVD",H52:AL52)</f>
        <v>0</v>
      </c>
      <c r="BO49" s="261">
        <f>SUMIF(H49:AL49,"PD",H53:AL53)+SUMIF(H49:AL49,"PN",H53:AL53)+SUMIF(H49:AL49,"P/DS",H53:AL53)+SUMIF(H49:AL49,"PN/F",H53:AL53)+SUMIF(H49:AL49,"PN/L",H53:AL53)+SUMIF(H49:AL49,"TV",H53:AL53)+SUMIF(H49:AL49,"TVD",H53:AL53)</f>
        <v>0</v>
      </c>
      <c r="BP49" s="261">
        <f>SUMIF(H49:AL49,"PD",H54:AL54)+SUMIF(H49:AL49,"PN",H54:AL54)+SUMIF(H49:AL49,"P/DS",H54:AL54)+SUMIF(H49:AL49,"PN/F",H54:AL54)+SUMIF(H49:AL49,"PN/L",H54:AL54)+SUMIF(H49:AL49,"TV",H54:AL54)+SUMIF(H49:AL49,"TVD",H54:AL54)+SUMIF(H49:AL49,"PDD",H54:AL54)+SUMIF(H49:AL49,"PH",H54:AL54)+SUMIF(H49:AL49,"PM",H54:AL54)</f>
        <v>0</v>
      </c>
      <c r="BQ49" s="261">
        <f>SUMIF(H49:AL49,"PD",H55:AL55)+SUMIF(H49:AL49,"PN",H55:AL55)+SUMIF(H49:AL49,"P/DS",H55:AL55)+SUMIF(H49:AL49,"PN/F",H55:AL55)+SUMIF(H49:AL49,"PN/L",H55:AL55)+SUMIF(H49:AL49,"TV",H55:AL55)+SUMIF(H49:AL49,"TVD",H55:AL55)+SUMIF(H49:AL49,"PDD",H55:AL55)+SUMIF(H49:AL49,"PH",H55:AL55)+SUMIF(H49:AL49,"PM",H55:AL55)</f>
        <v>0</v>
      </c>
      <c r="BR49" s="269">
        <f>SUM(H50:AL50)-BL49</f>
        <v>10.199999999999999</v>
      </c>
      <c r="BS49" s="269">
        <f>SUM(H51:AL51)-BM49</f>
        <v>0</v>
      </c>
      <c r="BT49" s="269">
        <f>SUM(H52:AL52)-BN49</f>
        <v>0</v>
      </c>
      <c r="BU49" s="269">
        <f>SUM(H53:AL53)-BO49</f>
        <v>0</v>
      </c>
      <c r="BV49" s="269">
        <f>SUM(H54:AL54)-BP49</f>
        <v>0</v>
      </c>
      <c r="BW49" s="269">
        <f>SUM(H55:AL55)-BQ49</f>
        <v>0</v>
      </c>
      <c r="BX49" s="255">
        <f>SUMIF(H49:AL49,"PD",H56:AL56)+SUMIF(H49:AL49,"PN",H56:AL56)+SUMIF(H49:AL49,"P/DS",H56:AL56)+SUMIF(H49:AL49,"PN/F",H56:AL56)+SUMIF(H49:AL49,"PN/L",H56:AL56)</f>
        <v>0</v>
      </c>
      <c r="BY49" s="255">
        <f>SUM(H56:AL56)-BX49</f>
        <v>0</v>
      </c>
      <c r="BZ49" s="255">
        <f t="shared" ref="BZ49" si="15">+SUM(BL49:BW56)</f>
        <v>10.199999999999999</v>
      </c>
      <c r="CA49" s="266">
        <f>(COUNTIFS(H49:AL49,"PD",H50:AL50,"&gt;=2"))*0.5-IF(CN49="VP",COUNTIFS($H$16:$AL$16,"SAT",H49:AL49,"PD",H50:AL50,"&gt;=2"))*0.5</f>
        <v>0</v>
      </c>
      <c r="CB49" s="266">
        <f>(COUNTIFS(H49:AL49,"PN",H51:AL51,"&gt;=0.5",H50:AL50,"&gt;=1.5"))*0.5+COUNTIFS(H49:AL49,"PDD",H51:AL51,"&gt;=0.5",H50:AL50,"&gt;=1.5")*0.5</f>
        <v>0</v>
      </c>
      <c r="CC49" s="273">
        <f>(COUNTIFS(H49:AL49,"TV",H51:AL51,"&gt;=10"))*0.5+(COUNTIFS(H49:AL49,"PMD",H51:AL51,"&gt;=2"))*0.5</f>
        <v>0</v>
      </c>
      <c r="CD49" s="266">
        <f>(COUNTIFS(H49:AL49,"TVD",H53:AL53,"&gt;=6.5",H51:AL51,"&gt;=3.5"))*0.5</f>
        <v>0</v>
      </c>
      <c r="CE49" s="266">
        <f>(COUNTIFS(H49:AL49,"PD",H54:AL54,"&gt;=10"))*0.5</f>
        <v>0</v>
      </c>
      <c r="CF49" s="266">
        <f>(COUNTIFS(H49:AL49,"PDD",H54:AL54,"&gt;=3.5",H55:AL55,"&gt;=6.5")+COUNTIFS(H49:AL49,"PH",H55:AL55,"&gt;=0.5",H54:AL54,"&gt;=1.5")+COUNTIFS(H49:AL49,"PM",H55:AL55,"&gt;=0.5",H54:AL54,"&gt;=1.5"))*0.5</f>
        <v>0</v>
      </c>
      <c r="CG49" s="266">
        <f>(COUNTIFS(H49:AL49,"DS",H50:AL50,"&gt;=2")+COUNTIFS(H49:AL49,"AL/DS",H50:AL50,"&gt;=2"))*0.5-IF(CN49="VP",COUNTIFS($H$16:$AL$16,"SAT",H49:AL49,"DS",H50:AL50,"&gt;=2"))*0.5</f>
        <v>1</v>
      </c>
      <c r="CH49" s="266">
        <f>(COUNTIFS(H49:AL49,"NS",H51:AL51,"&gt;=0.5",H50:AL50,"&gt;=1.5")+COUNTIFS(H49:AL49,"AL/NS",H51:AL51,"&gt;=0.5",H50:AL50,"&gt;=1.5")+COUNTIFS(H49:AL49,"NHD",H51:AL51,"&gt;=4.5",H54:AL54,"&gt;=2",H50:AL50,"&gt;=1.5"))*0.5</f>
        <v>0</v>
      </c>
      <c r="CI49" s="266">
        <f>(COUNTIF(H51:AL51,"&gt;=10")+COUNTIFS(H49:AL49,"MD",H51:AL51,"&gt;=2")-COUNTIFS(H49:AL49,"TV",H51:AL51,"&gt;=10"))*0.5</f>
        <v>0</v>
      </c>
      <c r="CJ49" s="266">
        <f>(COUNTIFS(H49:AL49,"D",H53:AL53,"&gt;=6.5",H51:AL51,"&gt;=3.5"))*0.5</f>
        <v>0</v>
      </c>
      <c r="CK49" s="266">
        <f>(COUNTIF(H54:AL54,"&gt;=10")-COUNTIFS(H49:AL49,"PD",H54:AL54,"&gt;=10"))*0.5</f>
        <v>0</v>
      </c>
      <c r="CL49" s="265">
        <f>(COUNTIFS(H49:AL49,"NHD",H54:AL54,"&gt;=3.5",H55:AL55,"&gt;=6.5")+COUNTIFS(H49:AL49,"BH",H54:AL54,"&gt;=1.5",H55:AL55,"&gt;=0.5")+COUNTIFS(H49:AL49,"BM",H54:AL54,"&gt;=1.5",H55:AL55,"&gt;=0.5")+COUNTIFS(H49:AL49,"D",H54:AL54,"&gt;=1.5",H55:AL55,"&gt;=0.5"))*0.5</f>
        <v>0</v>
      </c>
      <c r="CM49" s="272"/>
      <c r="CN49" s="264" t="s">
        <v>666</v>
      </c>
      <c r="CO49" s="125">
        <f t="shared" ref="CO49" si="16">+AM49+AN49+AO49+AP49+AQ49+AR49+AS49+AU49+BG49</f>
        <v>26</v>
      </c>
      <c r="CP49" s="225">
        <f>+SUM(I50:I55)-I56</f>
        <v>0</v>
      </c>
      <c r="CQ49" s="225">
        <f>+SUM(J50:J55)-J56</f>
        <v>0.5</v>
      </c>
      <c r="CR49" s="225">
        <f>+SUM(K50:K55)-K56</f>
        <v>0</v>
      </c>
      <c r="CS49" s="90"/>
      <c r="CT49" s="90"/>
      <c r="CU49" s="90"/>
      <c r="CV49" s="90"/>
      <c r="CW49" s="90"/>
      <c r="CX49" s="90"/>
      <c r="CY49" s="90"/>
      <c r="CZ49" s="90"/>
      <c r="DA49" s="90"/>
    </row>
    <row r="50" spans="1:105" s="70" customFormat="1" ht="15" customHeight="1">
      <c r="A50" s="228"/>
      <c r="B50" s="336"/>
      <c r="C50" s="339"/>
      <c r="D50" s="237"/>
      <c r="E50" s="237"/>
      <c r="F50" s="243" t="s">
        <v>82</v>
      </c>
      <c r="G50" s="71">
        <v>1.5</v>
      </c>
      <c r="H50" s="83"/>
      <c r="I50" s="83"/>
      <c r="J50" s="83">
        <v>0.5</v>
      </c>
      <c r="K50" s="83"/>
      <c r="L50" s="83"/>
      <c r="M50" s="83"/>
      <c r="N50" s="83"/>
      <c r="O50" s="83"/>
      <c r="P50" s="83">
        <v>1.8</v>
      </c>
      <c r="Q50" s="83"/>
      <c r="R50" s="83"/>
      <c r="S50" s="83">
        <v>1</v>
      </c>
      <c r="T50" s="83">
        <v>2.2000000000000002</v>
      </c>
      <c r="U50" s="83"/>
      <c r="V50" s="83"/>
      <c r="W50" s="83"/>
      <c r="X50" s="83">
        <v>1</v>
      </c>
      <c r="Y50" s="83"/>
      <c r="Z50" s="83"/>
      <c r="AA50" s="83"/>
      <c r="AB50" s="83"/>
      <c r="AC50" s="79"/>
      <c r="AD50" s="79"/>
      <c r="AE50" s="79"/>
      <c r="AF50" s="79"/>
      <c r="AG50" s="79"/>
      <c r="AH50" s="79"/>
      <c r="AI50" s="79"/>
      <c r="AJ50" s="79"/>
      <c r="AK50" s="79">
        <v>2.2000000000000002</v>
      </c>
      <c r="AL50" s="79">
        <v>1.5</v>
      </c>
      <c r="AM50" s="240"/>
      <c r="AN50" s="240"/>
      <c r="AO50" s="240"/>
      <c r="AP50" s="240"/>
      <c r="AQ50" s="240"/>
      <c r="AR50" s="240"/>
      <c r="AS50" s="240"/>
      <c r="AT50" s="256"/>
      <c r="AU50" s="256"/>
      <c r="AV50" s="259"/>
      <c r="AW50" s="259"/>
      <c r="AX50" s="256"/>
      <c r="AY50" s="256"/>
      <c r="AZ50" s="256"/>
      <c r="BA50" s="256"/>
      <c r="BB50" s="256"/>
      <c r="BC50" s="256"/>
      <c r="BD50" s="256"/>
      <c r="BE50" s="256"/>
      <c r="BF50" s="256"/>
      <c r="BG50" s="256"/>
      <c r="BH50" s="256"/>
      <c r="BI50" s="256"/>
      <c r="BJ50" s="256"/>
      <c r="BK50" s="256"/>
      <c r="BL50" s="262"/>
      <c r="BM50" s="262"/>
      <c r="BN50" s="262"/>
      <c r="BO50" s="262"/>
      <c r="BP50" s="262"/>
      <c r="BQ50" s="262"/>
      <c r="BR50" s="270"/>
      <c r="BS50" s="270"/>
      <c r="BT50" s="270"/>
      <c r="BU50" s="270"/>
      <c r="BV50" s="270"/>
      <c r="BW50" s="270"/>
      <c r="BX50" s="256"/>
      <c r="BY50" s="256"/>
      <c r="BZ50" s="256"/>
      <c r="CA50" s="267"/>
      <c r="CB50" s="267"/>
      <c r="CC50" s="274"/>
      <c r="CD50" s="267"/>
      <c r="CE50" s="267"/>
      <c r="CF50" s="267"/>
      <c r="CG50" s="267"/>
      <c r="CH50" s="267"/>
      <c r="CI50" s="267"/>
      <c r="CJ50" s="267"/>
      <c r="CK50" s="267"/>
      <c r="CL50" s="265"/>
      <c r="CM50" s="272"/>
      <c r="CN50" s="264"/>
      <c r="CO50" s="125"/>
      <c r="CP50" s="226"/>
      <c r="CQ50" s="226"/>
      <c r="CR50" s="226"/>
      <c r="CS50" s="90"/>
      <c r="CT50" s="90"/>
      <c r="CU50" s="90"/>
      <c r="CV50" s="90"/>
      <c r="CW50" s="90"/>
      <c r="CX50" s="90"/>
      <c r="CY50" s="90"/>
      <c r="CZ50" s="90"/>
      <c r="DA50" s="90"/>
    </row>
    <row r="51" spans="1:105" s="70" customFormat="1" ht="15" customHeight="1">
      <c r="A51" s="228"/>
      <c r="B51" s="336"/>
      <c r="C51" s="339"/>
      <c r="D51" s="237"/>
      <c r="E51" s="237"/>
      <c r="F51" s="243"/>
      <c r="G51" s="72">
        <v>2</v>
      </c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240"/>
      <c r="AN51" s="240"/>
      <c r="AO51" s="240"/>
      <c r="AP51" s="240"/>
      <c r="AQ51" s="240"/>
      <c r="AR51" s="240"/>
      <c r="AS51" s="240"/>
      <c r="AT51" s="256"/>
      <c r="AU51" s="256"/>
      <c r="AV51" s="259"/>
      <c r="AW51" s="259"/>
      <c r="AX51" s="256"/>
      <c r="AY51" s="256"/>
      <c r="AZ51" s="256"/>
      <c r="BA51" s="256"/>
      <c r="BB51" s="256"/>
      <c r="BC51" s="256"/>
      <c r="BD51" s="256"/>
      <c r="BE51" s="256"/>
      <c r="BF51" s="256"/>
      <c r="BG51" s="256"/>
      <c r="BH51" s="256"/>
      <c r="BI51" s="256"/>
      <c r="BJ51" s="256"/>
      <c r="BK51" s="256"/>
      <c r="BL51" s="262"/>
      <c r="BM51" s="262"/>
      <c r="BN51" s="262"/>
      <c r="BO51" s="262"/>
      <c r="BP51" s="262"/>
      <c r="BQ51" s="262"/>
      <c r="BR51" s="270"/>
      <c r="BS51" s="270"/>
      <c r="BT51" s="270"/>
      <c r="BU51" s="270"/>
      <c r="BV51" s="270"/>
      <c r="BW51" s="270"/>
      <c r="BX51" s="256"/>
      <c r="BY51" s="256"/>
      <c r="BZ51" s="256"/>
      <c r="CA51" s="267"/>
      <c r="CB51" s="267"/>
      <c r="CC51" s="274"/>
      <c r="CD51" s="267"/>
      <c r="CE51" s="267"/>
      <c r="CF51" s="267"/>
      <c r="CG51" s="267"/>
      <c r="CH51" s="267"/>
      <c r="CI51" s="267"/>
      <c r="CJ51" s="267"/>
      <c r="CK51" s="267"/>
      <c r="CL51" s="265"/>
      <c r="CM51" s="272"/>
      <c r="CN51" s="264"/>
      <c r="CO51" s="125"/>
      <c r="CP51" s="226"/>
      <c r="CQ51" s="226"/>
      <c r="CR51" s="226"/>
      <c r="CS51" s="90"/>
      <c r="CT51" s="90"/>
      <c r="CU51" s="90"/>
      <c r="CV51" s="90"/>
      <c r="CW51" s="90"/>
      <c r="CX51" s="90"/>
      <c r="CY51" s="90"/>
      <c r="CZ51" s="90"/>
      <c r="DA51" s="90"/>
    </row>
    <row r="52" spans="1:105" s="70" customFormat="1" ht="15" customHeight="1">
      <c r="A52" s="228"/>
      <c r="B52" s="336"/>
      <c r="C52" s="339"/>
      <c r="D52" s="237"/>
      <c r="E52" s="237"/>
      <c r="F52" s="243"/>
      <c r="G52" s="72">
        <v>2.1</v>
      </c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240"/>
      <c r="AN52" s="240"/>
      <c r="AO52" s="240"/>
      <c r="AP52" s="240"/>
      <c r="AQ52" s="240"/>
      <c r="AR52" s="240"/>
      <c r="AS52" s="240"/>
      <c r="AT52" s="256"/>
      <c r="AU52" s="256"/>
      <c r="AV52" s="259"/>
      <c r="AW52" s="259"/>
      <c r="AX52" s="256"/>
      <c r="AY52" s="256"/>
      <c r="AZ52" s="256"/>
      <c r="BA52" s="256"/>
      <c r="BB52" s="256"/>
      <c r="BC52" s="256"/>
      <c r="BD52" s="256"/>
      <c r="BE52" s="256"/>
      <c r="BF52" s="256"/>
      <c r="BG52" s="256"/>
      <c r="BH52" s="256"/>
      <c r="BI52" s="256"/>
      <c r="BJ52" s="256"/>
      <c r="BK52" s="256"/>
      <c r="BL52" s="262"/>
      <c r="BM52" s="262"/>
      <c r="BN52" s="262"/>
      <c r="BO52" s="262"/>
      <c r="BP52" s="262"/>
      <c r="BQ52" s="262"/>
      <c r="BR52" s="270"/>
      <c r="BS52" s="270"/>
      <c r="BT52" s="270"/>
      <c r="BU52" s="270"/>
      <c r="BV52" s="270"/>
      <c r="BW52" s="270"/>
      <c r="BX52" s="256"/>
      <c r="BY52" s="256"/>
      <c r="BZ52" s="256"/>
      <c r="CA52" s="267"/>
      <c r="CB52" s="267"/>
      <c r="CC52" s="274"/>
      <c r="CD52" s="267"/>
      <c r="CE52" s="267"/>
      <c r="CF52" s="267"/>
      <c r="CG52" s="267"/>
      <c r="CH52" s="267"/>
      <c r="CI52" s="267"/>
      <c r="CJ52" s="267"/>
      <c r="CK52" s="267"/>
      <c r="CL52" s="265"/>
      <c r="CM52" s="272"/>
      <c r="CN52" s="264"/>
      <c r="CO52" s="125"/>
      <c r="CP52" s="226"/>
      <c r="CQ52" s="226"/>
      <c r="CR52" s="226"/>
      <c r="CS52" s="90"/>
      <c r="CT52" s="90"/>
      <c r="CU52" s="90"/>
      <c r="CV52" s="90"/>
      <c r="CW52" s="90"/>
      <c r="CX52" s="90"/>
      <c r="CY52" s="90"/>
      <c r="CZ52" s="90"/>
      <c r="DA52" s="90"/>
    </row>
    <row r="53" spans="1:105" s="70" customFormat="1" ht="15" customHeight="1">
      <c r="A53" s="228"/>
      <c r="B53" s="336"/>
      <c r="C53" s="339"/>
      <c r="D53" s="237"/>
      <c r="E53" s="237"/>
      <c r="F53" s="243"/>
      <c r="G53" s="72">
        <v>2.7</v>
      </c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240"/>
      <c r="AN53" s="240"/>
      <c r="AO53" s="240"/>
      <c r="AP53" s="240"/>
      <c r="AQ53" s="240"/>
      <c r="AR53" s="240"/>
      <c r="AS53" s="240"/>
      <c r="AT53" s="256"/>
      <c r="AU53" s="256"/>
      <c r="AV53" s="259"/>
      <c r="AW53" s="259"/>
      <c r="AX53" s="256"/>
      <c r="AY53" s="256"/>
      <c r="AZ53" s="256"/>
      <c r="BA53" s="256"/>
      <c r="BB53" s="256"/>
      <c r="BC53" s="256"/>
      <c r="BD53" s="256"/>
      <c r="BE53" s="256"/>
      <c r="BF53" s="256"/>
      <c r="BG53" s="256"/>
      <c r="BH53" s="256"/>
      <c r="BI53" s="256"/>
      <c r="BJ53" s="256"/>
      <c r="BK53" s="256"/>
      <c r="BL53" s="262"/>
      <c r="BM53" s="262"/>
      <c r="BN53" s="262"/>
      <c r="BO53" s="262"/>
      <c r="BP53" s="262"/>
      <c r="BQ53" s="262"/>
      <c r="BR53" s="270"/>
      <c r="BS53" s="270"/>
      <c r="BT53" s="270"/>
      <c r="BU53" s="270"/>
      <c r="BV53" s="270"/>
      <c r="BW53" s="270"/>
      <c r="BX53" s="256"/>
      <c r="BY53" s="256"/>
      <c r="BZ53" s="256"/>
      <c r="CA53" s="267"/>
      <c r="CB53" s="267"/>
      <c r="CC53" s="274"/>
      <c r="CD53" s="267"/>
      <c r="CE53" s="267"/>
      <c r="CF53" s="267"/>
      <c r="CG53" s="267"/>
      <c r="CH53" s="267"/>
      <c r="CI53" s="267"/>
      <c r="CJ53" s="267"/>
      <c r="CK53" s="267"/>
      <c r="CL53" s="265"/>
      <c r="CM53" s="272"/>
      <c r="CN53" s="264"/>
      <c r="CO53" s="125"/>
      <c r="CP53" s="226"/>
      <c r="CQ53" s="226"/>
      <c r="CR53" s="226"/>
      <c r="CS53" s="90"/>
      <c r="CT53" s="90"/>
      <c r="CU53" s="90"/>
      <c r="CV53" s="90"/>
      <c r="CW53" s="90"/>
      <c r="CX53" s="90"/>
      <c r="CY53" s="90"/>
      <c r="CZ53" s="90"/>
      <c r="DA53" s="90"/>
    </row>
    <row r="54" spans="1:105" s="70" customFormat="1" ht="15" customHeight="1">
      <c r="A54" s="228"/>
      <c r="B54" s="336"/>
      <c r="C54" s="339"/>
      <c r="D54" s="237"/>
      <c r="E54" s="237"/>
      <c r="F54" s="243"/>
      <c r="G54" s="72">
        <v>3</v>
      </c>
      <c r="H54" s="84"/>
      <c r="I54" s="83"/>
      <c r="J54" s="83"/>
      <c r="K54" s="83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240"/>
      <c r="AN54" s="240"/>
      <c r="AO54" s="240"/>
      <c r="AP54" s="240"/>
      <c r="AQ54" s="240"/>
      <c r="AR54" s="240"/>
      <c r="AS54" s="240"/>
      <c r="AT54" s="256"/>
      <c r="AU54" s="256"/>
      <c r="AV54" s="259"/>
      <c r="AW54" s="259"/>
      <c r="AX54" s="256"/>
      <c r="AY54" s="256"/>
      <c r="AZ54" s="256"/>
      <c r="BA54" s="256"/>
      <c r="BB54" s="256"/>
      <c r="BC54" s="256"/>
      <c r="BD54" s="256"/>
      <c r="BE54" s="256"/>
      <c r="BF54" s="256"/>
      <c r="BG54" s="256"/>
      <c r="BH54" s="256"/>
      <c r="BI54" s="256"/>
      <c r="BJ54" s="256"/>
      <c r="BK54" s="256"/>
      <c r="BL54" s="262"/>
      <c r="BM54" s="262"/>
      <c r="BN54" s="262"/>
      <c r="BO54" s="262"/>
      <c r="BP54" s="262"/>
      <c r="BQ54" s="262"/>
      <c r="BR54" s="270"/>
      <c r="BS54" s="270"/>
      <c r="BT54" s="270"/>
      <c r="BU54" s="270"/>
      <c r="BV54" s="270"/>
      <c r="BW54" s="270"/>
      <c r="BX54" s="256"/>
      <c r="BY54" s="256"/>
      <c r="BZ54" s="256"/>
      <c r="CA54" s="267"/>
      <c r="CB54" s="267"/>
      <c r="CC54" s="274"/>
      <c r="CD54" s="267"/>
      <c r="CE54" s="267"/>
      <c r="CF54" s="267"/>
      <c r="CG54" s="267"/>
      <c r="CH54" s="267"/>
      <c r="CI54" s="267"/>
      <c r="CJ54" s="267"/>
      <c r="CK54" s="267"/>
      <c r="CL54" s="265"/>
      <c r="CM54" s="272"/>
      <c r="CN54" s="264"/>
      <c r="CO54" s="125"/>
      <c r="CP54" s="226"/>
      <c r="CQ54" s="226"/>
      <c r="CR54" s="226"/>
      <c r="CS54" s="90"/>
      <c r="CT54" s="90"/>
      <c r="CU54" s="90"/>
      <c r="CV54" s="90"/>
      <c r="CW54" s="90"/>
      <c r="CX54" s="90"/>
      <c r="CY54" s="90"/>
      <c r="CZ54" s="90"/>
      <c r="DA54" s="90"/>
    </row>
    <row r="55" spans="1:105" s="70" customFormat="1" ht="15" customHeight="1">
      <c r="A55" s="228"/>
      <c r="B55" s="336"/>
      <c r="C55" s="339"/>
      <c r="D55" s="237"/>
      <c r="E55" s="237"/>
      <c r="F55" s="244"/>
      <c r="G55" s="73">
        <v>3.9</v>
      </c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1"/>
      <c r="AD55" s="81"/>
      <c r="AE55" s="81"/>
      <c r="AF55" s="81"/>
      <c r="AG55" s="81"/>
      <c r="AH55" s="81"/>
      <c r="AI55" s="81"/>
      <c r="AJ55" s="81"/>
      <c r="AK55" s="81"/>
      <c r="AL55" s="81"/>
      <c r="AM55" s="240"/>
      <c r="AN55" s="240"/>
      <c r="AO55" s="240"/>
      <c r="AP55" s="240"/>
      <c r="AQ55" s="240"/>
      <c r="AR55" s="240"/>
      <c r="AS55" s="240"/>
      <c r="AT55" s="256"/>
      <c r="AU55" s="256"/>
      <c r="AV55" s="259"/>
      <c r="AW55" s="259"/>
      <c r="AX55" s="256"/>
      <c r="AY55" s="256"/>
      <c r="AZ55" s="256"/>
      <c r="BA55" s="256"/>
      <c r="BB55" s="256"/>
      <c r="BC55" s="256"/>
      <c r="BD55" s="256"/>
      <c r="BE55" s="256"/>
      <c r="BF55" s="256"/>
      <c r="BG55" s="256"/>
      <c r="BH55" s="256"/>
      <c r="BI55" s="256"/>
      <c r="BJ55" s="256"/>
      <c r="BK55" s="256"/>
      <c r="BL55" s="262"/>
      <c r="BM55" s="262"/>
      <c r="BN55" s="262"/>
      <c r="BO55" s="262"/>
      <c r="BP55" s="262"/>
      <c r="BQ55" s="262"/>
      <c r="BR55" s="270"/>
      <c r="BS55" s="270"/>
      <c r="BT55" s="270"/>
      <c r="BU55" s="270"/>
      <c r="BV55" s="270"/>
      <c r="BW55" s="270"/>
      <c r="BX55" s="256"/>
      <c r="BY55" s="256"/>
      <c r="BZ55" s="256"/>
      <c r="CA55" s="267"/>
      <c r="CB55" s="267"/>
      <c r="CC55" s="274"/>
      <c r="CD55" s="267"/>
      <c r="CE55" s="267"/>
      <c r="CF55" s="267"/>
      <c r="CG55" s="267"/>
      <c r="CH55" s="267"/>
      <c r="CI55" s="267"/>
      <c r="CJ55" s="267"/>
      <c r="CK55" s="267"/>
      <c r="CL55" s="265"/>
      <c r="CM55" s="272"/>
      <c r="CN55" s="264"/>
      <c r="CO55" s="125"/>
      <c r="CP55" s="226"/>
      <c r="CQ55" s="226"/>
      <c r="CR55" s="226"/>
      <c r="CS55" s="90"/>
      <c r="CT55" s="90"/>
      <c r="CU55" s="90"/>
      <c r="CV55" s="90"/>
      <c r="CW55" s="90"/>
      <c r="CX55" s="90"/>
      <c r="CY55" s="90"/>
      <c r="CZ55" s="90"/>
      <c r="DA55" s="90"/>
    </row>
    <row r="56" spans="1:105" s="70" customFormat="1" ht="15" customHeight="1">
      <c r="A56" s="229"/>
      <c r="B56" s="337"/>
      <c r="C56" s="340"/>
      <c r="D56" s="238"/>
      <c r="E56" s="238"/>
      <c r="F56" s="245" t="s">
        <v>83</v>
      </c>
      <c r="G56" s="246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241"/>
      <c r="AN56" s="241"/>
      <c r="AO56" s="241"/>
      <c r="AP56" s="241"/>
      <c r="AQ56" s="241"/>
      <c r="AR56" s="241"/>
      <c r="AS56" s="241"/>
      <c r="AT56" s="257"/>
      <c r="AU56" s="257"/>
      <c r="AV56" s="260"/>
      <c r="AW56" s="260"/>
      <c r="AX56" s="257"/>
      <c r="AY56" s="257"/>
      <c r="AZ56" s="257"/>
      <c r="BA56" s="257"/>
      <c r="BB56" s="257"/>
      <c r="BC56" s="257"/>
      <c r="BD56" s="257"/>
      <c r="BE56" s="257"/>
      <c r="BF56" s="257"/>
      <c r="BG56" s="257"/>
      <c r="BH56" s="257"/>
      <c r="BI56" s="257"/>
      <c r="BJ56" s="257"/>
      <c r="BK56" s="257"/>
      <c r="BL56" s="263"/>
      <c r="BM56" s="263"/>
      <c r="BN56" s="263"/>
      <c r="BO56" s="263"/>
      <c r="BP56" s="263"/>
      <c r="BQ56" s="263"/>
      <c r="BR56" s="271"/>
      <c r="BS56" s="271"/>
      <c r="BT56" s="271"/>
      <c r="BU56" s="271"/>
      <c r="BV56" s="271"/>
      <c r="BW56" s="271"/>
      <c r="BX56" s="257"/>
      <c r="BY56" s="257"/>
      <c r="BZ56" s="257"/>
      <c r="CA56" s="268"/>
      <c r="CB56" s="268"/>
      <c r="CC56" s="275"/>
      <c r="CD56" s="268"/>
      <c r="CE56" s="268"/>
      <c r="CF56" s="268"/>
      <c r="CG56" s="268"/>
      <c r="CH56" s="268"/>
      <c r="CI56" s="268"/>
      <c r="CJ56" s="268"/>
      <c r="CK56" s="268"/>
      <c r="CL56" s="265"/>
      <c r="CM56" s="272"/>
      <c r="CN56" s="264"/>
      <c r="CO56" s="125"/>
      <c r="CP56" s="226"/>
      <c r="CQ56" s="226"/>
      <c r="CR56" s="226"/>
      <c r="CS56" s="90"/>
      <c r="CT56" s="90"/>
      <c r="CU56" s="90"/>
      <c r="CV56" s="90"/>
      <c r="CW56" s="90"/>
      <c r="CX56" s="90"/>
      <c r="CY56" s="90"/>
      <c r="CZ56" s="90"/>
      <c r="DA56" s="90"/>
    </row>
    <row r="57" spans="1:105" s="70" customFormat="1" ht="15" customHeight="1">
      <c r="A57" s="227">
        <f t="shared" ref="A57" si="17">A49+1</f>
        <v>6</v>
      </c>
      <c r="B57" s="335" t="s">
        <v>94</v>
      </c>
      <c r="C57" s="338" t="s">
        <v>95</v>
      </c>
      <c r="D57" s="236">
        <v>42562</v>
      </c>
      <c r="E57" s="236" t="s">
        <v>91</v>
      </c>
      <c r="F57" s="253" t="s">
        <v>80</v>
      </c>
      <c r="G57" s="254"/>
      <c r="H57" s="82" t="s">
        <v>69</v>
      </c>
      <c r="I57" s="82"/>
      <c r="J57" s="82" t="s">
        <v>60</v>
      </c>
      <c r="K57" s="82" t="s">
        <v>60</v>
      </c>
      <c r="L57" s="82" t="s">
        <v>60</v>
      </c>
      <c r="M57" s="82" t="s">
        <v>60</v>
      </c>
      <c r="N57" s="82" t="s">
        <v>60</v>
      </c>
      <c r="O57" s="82"/>
      <c r="P57" s="82" t="s">
        <v>60</v>
      </c>
      <c r="Q57" s="82" t="s">
        <v>60</v>
      </c>
      <c r="R57" s="82" t="s">
        <v>60</v>
      </c>
      <c r="S57" s="82" t="s">
        <v>60</v>
      </c>
      <c r="T57" s="82" t="s">
        <v>60</v>
      </c>
      <c r="U57" s="82" t="s">
        <v>60</v>
      </c>
      <c r="V57" s="82"/>
      <c r="W57" s="82" t="s">
        <v>60</v>
      </c>
      <c r="X57" s="82" t="s">
        <v>60</v>
      </c>
      <c r="Y57" s="82" t="s">
        <v>60</v>
      </c>
      <c r="Z57" s="82" t="s">
        <v>60</v>
      </c>
      <c r="AA57" s="82" t="s">
        <v>60</v>
      </c>
      <c r="AB57" s="82" t="s">
        <v>60</v>
      </c>
      <c r="AC57" s="82"/>
      <c r="AD57" s="82" t="s">
        <v>60</v>
      </c>
      <c r="AE57" s="82" t="s">
        <v>60</v>
      </c>
      <c r="AF57" s="82" t="s">
        <v>60</v>
      </c>
      <c r="AG57" s="82" t="s">
        <v>60</v>
      </c>
      <c r="AH57" s="82" t="s">
        <v>60</v>
      </c>
      <c r="AI57" s="82" t="s">
        <v>1471</v>
      </c>
      <c r="AJ57" s="82"/>
      <c r="AK57" s="82" t="s">
        <v>60</v>
      </c>
      <c r="AL57" s="82" t="s">
        <v>60</v>
      </c>
      <c r="AM57" s="239">
        <f>COUNTIF(H57:AL57,"PH")+COUNTIF(H57:AL57,"PH/L")+COUNTIF(H57:AL57,"PM")</f>
        <v>0</v>
      </c>
      <c r="AN57" s="239">
        <f>COUNTIF(H57:AL57,"PD")+COUNTIF(H57:AL57,"PDD")+COUNTIF(H57:AL57,"P/DS")/2+COUNTIF(H57:AL57,"PMD")</f>
        <v>0</v>
      </c>
      <c r="AO57" s="239">
        <f>COUNTIF(H57:AL57,"PN")+COUNTIF(H57:AL57,"P/NS")/2+COUNTIF(H57:AL57,"PH")+COUNTIF(H57:AL57,"PH/F")/2+COUNTIF(H57:AL57,"PH/L")/2+COUNTIF(H57:AL57,"PM")</f>
        <v>0</v>
      </c>
      <c r="AP57" s="239">
        <f>COUNTIF(H57:AL57,"BH")+COUNTIF(H57:AL57,"AL/BL")+COUNTIF(H57:AL57,"UL/BL")+COUNTIF(H57:AL57,"BM")</f>
        <v>0</v>
      </c>
      <c r="AQ57" s="239">
        <f>COUNTIF(H57:AL57,"DS")+COUNTIF(H57:AL57,"AL/DS")/2+COUNTIF(H57:AL57,"UL/DS")/2+COUNTIF(H57:AL57,"CT")+COUNTIF(H57:AL57,"MD")</f>
        <v>24.5</v>
      </c>
      <c r="AR57" s="239">
        <f>COUNTIF(H57:AL57,"NS")+COUNTIF(H57:AL57,"AL/NS")/2+COUNTIF(H57:AL57,"UL/NS")/2+COUNTIF(H57:AL57,"BH")+COUNTIF(H57:AL57,"AL/BF")/2+COUNTIF(H57:AL57,"AL/BL")/2+COUNTIF(H57:AL57,"UL/BL")/2+COUNTIF(H57:AL57,"UL/BF")/2+COUNTIF(H57:AL57,"BM")</f>
        <v>0</v>
      </c>
      <c r="AS57" s="239">
        <f>COUNTIF(H57:AL57,"AL")+COUNTIF(H57:AL57,"AL/DS")/2+COUNTIF(H57:AL57,"AL/NS")/2+COUNTIF(H57:AL57,"NH")+COUNTIF(H57:AL57,"SL")+COUNTIF(H57:AL57,"NHD")+COUNTIF(H57:AL57,"B")+COUNTIF(H57:AL57,"HL")+COUNTIF(H57:AL57,"AL/BF")/2+COUNTIF(H57:AL57,"AL/BL")/2</f>
        <v>1</v>
      </c>
      <c r="AT57" s="255">
        <f>COUNTIF(H57:AL57,"PD")+COUNTIF(H57:AL57,"PN")+COUNTIF(H57:AL57,"P/DS")/2+COUNTIF(H57:AL57,"P/NS")/2+COUNTIF(H57:AL57,"DS")+COUNTIF(H57:AL57,"NS")+COUNTIF(H57:AL57,"AL")+COUNTIF(H57:AL57,"AL/DS")+COUNTIF(H57:AL57,"AL/NS")+COUNTIF(H57:AL57,"NH")+COUNTIF(H57:AL57,"SL")+COUNTIF(H57:AL57,"UL/DS")/2+COUNTIF(H57:AL57,"UL/NS")/2+COUNTIF(H57:AL57,"CT")+COUNTIF(H57:AL57,"NHD")+COUNTIF(H57:AL57,"PDD")+COUNTIF(H57:AL57,"B")+COUNTIF(H57:AL57,"HL")+COUNTIF(H57:AL57,"PH")+COUNTIF(H57:AL57,"BH")+COUNTIF(H57:AL57,"AL/BF")+COUNTIF(H57:AL57,"AL/BL")+COUNTIF(H57:AL57,"UL/BF")/2+COUNTIF(H57:AL57,"UL/BL")/2+COUNTIF(H57:AL57,"PH/F")/2+COUNTIF(H57:AL57,"PH/L")/2+COUNTIF(H57:AL57,"MD")+COUNTIF(H57:AL57,"PMD")+COUNTIF(H57:AL57,"PM")+COUNTIF(H57:AL57,"BM")</f>
        <v>25.5</v>
      </c>
      <c r="AU57" s="255">
        <f>COUNTIF(H57:AL57,"P/DS")/2+COUNTIF(H57:AL57,"P/NS")/2+COUNTIF(H57:AL57,"IL")+COUNTIF(H57:AL57,"NL")+COUNTIF(H57:AL57,"UL")+COUNTIF(H57:AL57,"UL/DS")/2+COUNTIF(H57:AL57,"UL/NS")/2+COUNTIF(H57:AL57,"KT")+COUNTIF(H57:AL57,"UL/BF")/2+COUNTIF(H57:AL57,"UL/BL")/2+COUNTIF(H57:AL57,"PH/F")/2+COUNTIF(H57:AL57,"PH/L")/2+COUNTIF(H57:AL57,"NB")</f>
        <v>0.5</v>
      </c>
      <c r="AV57" s="258">
        <f>COUNTIF(H57:AL57,"PN")+COUNTIF(H57:AL57,"TVD")+COUNTIF(H57:AL57,"PH")+COUNTIF(H57:AL57,"PM")+COUNTIF(H57:AL57,"PDD")-COUNTIFS(H57:AL57,"PN",H64:AL64,"&gt;=3")-COUNTIFS(H57:AL57,"PM",H64:AL64,"&gt;=3")</f>
        <v>0</v>
      </c>
      <c r="AW57" s="258">
        <f>COUNTIF(H57:AL57,"NS")+COUNTIF(H57:AL57,"D")+COUNTIF(H57:AL57,"BH")+COUNTIF(H57:AL57,"NHD")+COUNTIF(H57:AL57,"BM")-COUNTIFS(H57:AL57,"NS",H64:AL64,"&gt;=3")-COUNTIFS(H57:AL57,"BH",H64:AL64,"&gt;=3")-COUNTIFS(H57:AL57,"BM",H64:AL64,"&gt;=3")</f>
        <v>0</v>
      </c>
      <c r="AX57" s="255">
        <f>COUNTIF(H57:AL57,"AL")+COUNTIF(H57:AL57,"AL/DS")/2+COUNTIF(H57:AL57,"AL/NS")/2+COUNTIF(H57:AL57,"AL/BF")+COUNTIF(H57:AL57,"AL/BL")/2</f>
        <v>0</v>
      </c>
      <c r="AY57" s="255">
        <f>COUNTIF(H57:AL57,"SL")</f>
        <v>0</v>
      </c>
      <c r="AZ57" s="255">
        <f>COUNTIF(H57:AL57,"NH")</f>
        <v>1</v>
      </c>
      <c r="BA57" s="255">
        <f>COUNTIF(H57:AL57,"HL")</f>
        <v>0</v>
      </c>
      <c r="BB57" s="255">
        <f>COUNTIF(G57:AL57,"P/DS")/2+COUNTIF(G57:AL57,"P/NS")/2+COUNTIF(G57:AL57,"UL")+COUNTIF(G57:AL57,"UL/DS")/2+COUNTIF(G57:AL57,"UL/NS")/2+COUNTIF(G57:AL57,"UL/BL")/2+COUNTIF(G57:AL57,"UL/BF")/2+COUNTIF(G57:AL57,"PH/F")/2+COUNTIF(G57:AL57,"PH/L")/2</f>
        <v>0.5</v>
      </c>
      <c r="BC57" s="255">
        <f>COUNTIF(H57:AL57,"NB")</f>
        <v>0</v>
      </c>
      <c r="BD57" s="255">
        <f>COUNTIF(H57:AL57,"NL")</f>
        <v>0</v>
      </c>
      <c r="BE57" s="255">
        <f>COUNTIF(H57:AL57,"IL")</f>
        <v>0</v>
      </c>
      <c r="BF57" s="255">
        <f>COUNTIF(H57:AL57,"KT")</f>
        <v>0</v>
      </c>
      <c r="BG57" s="255">
        <f>COUNTIF(H57:AL57,"L70")</f>
        <v>0</v>
      </c>
      <c r="BH57" s="255">
        <f>COUNTIF(H57:AL57,"MD")</f>
        <v>0</v>
      </c>
      <c r="BI57" s="255">
        <f>COUNTIF(H57:AL57,"PMD")</f>
        <v>0</v>
      </c>
      <c r="BJ57" s="255">
        <f>COUNTIF(H57:AL57,"PM")</f>
        <v>0</v>
      </c>
      <c r="BK57" s="255">
        <f>COUNTIF(H57:AL57,"BM")</f>
        <v>0</v>
      </c>
      <c r="BL57" s="261">
        <f>SUMIF(H57:AL57,"PD",H58:AL58)+SUMIF(H57:AL57,"PN",H58:AL58)+SUMIF(H57:AL57,"P/DS",H58:AL58)+SUMIF(H57:AL57,"PN/F",H58:AL58)+SUMIF(H57:AL57,"PN/L",H58:AL58)+SUMIF(H57:AL57,"TV",H58:AL58)+SUMIF(H57:AL57,"TVD",H58:AL58)+SUMIF(H57:AL57,"PDD",H58:AL58)</f>
        <v>0</v>
      </c>
      <c r="BM57" s="261">
        <f>SUMIF(H57:AL57,"PD",H59:AL59)+SUMIF(H57:AL57,"PN",H59:AL59)+SUMIF(H57:AL57,"P/DS",H59:AL59)+SUMIF(H57:AL57,"PN/F",H59:AL59)+SUMIF(H57:AL57,"PN/L",H59:AL59)+SUMIF(H57:AL57,"TV",H59:AL59)+SUMIF(H57:AL57,"TVD",H59:AL59)+SUMIF(H57:AL57,"PDD",H59:AL59)+SUMIF(H57:AL57,"PMD",H59:AL59)</f>
        <v>0</v>
      </c>
      <c r="BN57" s="261">
        <f>SUMIF(H57:AL57,"PD",H60:AL60)+SUMIF(H57:AL57,"PN",H60:AL60)+SUMIF(H57:AL57,"P/DS",H60:AL60)+SUMIF(H57:AL57,"PN/F",H60:AL60)+SUMIF(H57:AL57,"PN/L",H60:AL60)+SUMIF(H57:AL57,"TV",H60:AL60)+SUMIF(H57:AL57,"TVD",H60:AL60)</f>
        <v>0</v>
      </c>
      <c r="BO57" s="261">
        <f>SUMIF(H57:AL57,"PD",H61:AL61)+SUMIF(H57:AL57,"PN",H61:AL61)+SUMIF(H57:AL57,"P/DS",H61:AL61)+SUMIF(H57:AL57,"PN/F",H61:AL61)+SUMIF(H57:AL57,"PN/L",H61:AL61)+SUMIF(H57:AL57,"TV",H61:AL61)+SUMIF(H57:AL57,"TVD",H61:AL61)</f>
        <v>0</v>
      </c>
      <c r="BP57" s="261">
        <f>SUMIF(H57:AL57,"PD",H62:AL62)+SUMIF(H57:AL57,"PN",H62:AL62)+SUMIF(H57:AL57,"P/DS",H62:AL62)+SUMIF(H57:AL57,"PN/F",H62:AL62)+SUMIF(H57:AL57,"PN/L",H62:AL62)+SUMIF(H57:AL57,"TV",H62:AL62)+SUMIF(H57:AL57,"TVD",H62:AL62)+SUMIF(H57:AL57,"PDD",H62:AL62)+SUMIF(H57:AL57,"PH",H62:AL62)+SUMIF(H57:AL57,"PM",H62:AL62)</f>
        <v>0</v>
      </c>
      <c r="BQ57" s="261">
        <f>SUMIF(H57:AL57,"PD",H63:AL63)+SUMIF(H57:AL57,"PN",H63:AL63)+SUMIF(H57:AL57,"P/DS",H63:AL63)+SUMIF(H57:AL57,"PN/F",H63:AL63)+SUMIF(H57:AL57,"PN/L",H63:AL63)+SUMIF(H57:AL57,"TV",H63:AL63)+SUMIF(H57:AL57,"TVD",H63:AL63)+SUMIF(H57:AL57,"PDD",H63:AL63)+SUMIF(H57:AL57,"PH",H63:AL63)+SUMIF(H57:AL57,"PM",H63:AL63)</f>
        <v>0</v>
      </c>
      <c r="BR57" s="269">
        <f>SUM(H58:AL58)-BL57</f>
        <v>20</v>
      </c>
      <c r="BS57" s="269">
        <f>SUM(H59:AL59)-BM57</f>
        <v>0</v>
      </c>
      <c r="BT57" s="269">
        <f>SUM(H60:AL60)-BN57</f>
        <v>0</v>
      </c>
      <c r="BU57" s="269">
        <f>SUM(H61:AL61)-BO57</f>
        <v>0</v>
      </c>
      <c r="BV57" s="269">
        <f>SUM(H62:AL62)-BP57</f>
        <v>0</v>
      </c>
      <c r="BW57" s="269">
        <f>SUM(H63:AL63)-BQ57</f>
        <v>0</v>
      </c>
      <c r="BX57" s="255">
        <f>SUMIF(H57:AL57,"PD",H64:AL64)+SUMIF(H57:AL57,"PN",H64:AL64)+SUMIF(H57:AL57,"P/DS",H64:AL64)+SUMIF(H57:AL57,"PN/F",H64:AL64)+SUMIF(H57:AL57,"PN/L",H64:AL64)</f>
        <v>0</v>
      </c>
      <c r="BY57" s="255">
        <f>SUM(H64:AL64)-BX57</f>
        <v>0</v>
      </c>
      <c r="BZ57" s="255">
        <f t="shared" ref="BZ57" si="18">+SUM(BL57:BW64)</f>
        <v>20</v>
      </c>
      <c r="CA57" s="266">
        <f>(COUNTIFS(H57:AL57,"PD",H58:AL58,"&gt;=2"))*0.5-IF(CN57="VP",COUNTIFS($H$16:$AL$16,"SAT",H57:AL57,"PD",H58:AL58,"&gt;=2"))*0.5</f>
        <v>0</v>
      </c>
      <c r="CB57" s="266">
        <f>(COUNTIFS(H57:AL57,"PN",H59:AL59,"&gt;=0.5",H58:AL58,"&gt;=1.5"))*0.5+COUNTIFS(H57:AL57,"PDD",H59:AL59,"&gt;=0.5",H58:AL58,"&gt;=1.5")*0.5</f>
        <v>0</v>
      </c>
      <c r="CC57" s="273">
        <f>(COUNTIFS(H57:AL57,"TV",H59:AL59,"&gt;=10"))*0.5+(COUNTIFS(H57:AL57,"PMD",H59:AL59,"&gt;=2"))*0.5</f>
        <v>0</v>
      </c>
      <c r="CD57" s="266">
        <f>(COUNTIFS(H57:AL57,"TVD",H61:AL61,"&gt;=6.5",H59:AL59,"&gt;=3.5"))*0.5</f>
        <v>0</v>
      </c>
      <c r="CE57" s="266">
        <f>(COUNTIFS(H57:AL57,"PD",H62:AL62,"&gt;=10"))*0.5</f>
        <v>0</v>
      </c>
      <c r="CF57" s="266">
        <f>(COUNTIFS(H57:AL57,"PDD",H62:AL62,"&gt;=3.5",H63:AL63,"&gt;=6.5")+COUNTIFS(H57:AL57,"PH",H63:AL63,"&gt;=0.5",H62:AL62,"&gt;=1.5")+COUNTIFS(H57:AL57,"PM",H63:AL63,"&gt;=0.5",H62:AL62,"&gt;=1.5"))*0.5</f>
        <v>0</v>
      </c>
      <c r="CG57" s="266">
        <f>(COUNTIFS(H57:AL57,"DS",H58:AL58,"&gt;=2")+COUNTIFS(H57:AL57,"AL/DS",H58:AL58,"&gt;=2"))*0.5-IF(CN57="VP",COUNTIFS($H$16:$AL$16,"SAT",H57:AL57,"DS",H58:AL58,"&gt;=2"))*0.5</f>
        <v>1</v>
      </c>
      <c r="CH57" s="266">
        <f>(COUNTIFS(H57:AL57,"NS",H59:AL59,"&gt;=0.5",H58:AL58,"&gt;=1.5")+COUNTIFS(H57:AL57,"AL/NS",H59:AL59,"&gt;=0.5",H58:AL58,"&gt;=1.5")+COUNTIFS(H57:AL57,"NHD",H59:AL59,"&gt;=4.5",H62:AL62,"&gt;=2",H58:AL58,"&gt;=1.5"))*0.5</f>
        <v>0</v>
      </c>
      <c r="CI57" s="266">
        <f>(COUNTIF(H59:AL59,"&gt;=10")+COUNTIFS(H57:AL57,"MD",H59:AL59,"&gt;=2")-COUNTIFS(H57:AL57,"TV",H59:AL59,"&gt;=10"))*0.5</f>
        <v>0</v>
      </c>
      <c r="CJ57" s="266">
        <f>(COUNTIFS(H57:AL57,"D",H61:AL61,"&gt;=6.5",H59:AL59,"&gt;=3.5"))*0.5</f>
        <v>0</v>
      </c>
      <c r="CK57" s="266">
        <f>(COUNTIF(H62:AL62,"&gt;=10")-COUNTIFS(H57:AL57,"PD",H62:AL62,"&gt;=10"))*0.5</f>
        <v>0</v>
      </c>
      <c r="CL57" s="265">
        <f>(COUNTIFS(H57:AL57,"NHD",H62:AL62,"&gt;=3.5",H63:AL63,"&gt;=6.5")+COUNTIFS(H57:AL57,"BH",H62:AL62,"&gt;=1.5",H63:AL63,"&gt;=0.5")+COUNTIFS(H57:AL57,"BM",H62:AL62,"&gt;=1.5",H63:AL63,"&gt;=0.5")+COUNTIFS(H57:AL57,"D",H62:AL62,"&gt;=1.5",H63:AL63,"&gt;=0.5"))*0.5</f>
        <v>0</v>
      </c>
      <c r="CM57" s="272"/>
      <c r="CN57" s="264" t="s">
        <v>666</v>
      </c>
      <c r="CO57" s="125">
        <f t="shared" ref="CO57" si="19">+AM57+AN57+AO57+AP57+AQ57+AR57+AS57+AU57+BG57</f>
        <v>26</v>
      </c>
      <c r="CP57" s="225">
        <f>+SUM(I58:I63)-I64</f>
        <v>0</v>
      </c>
      <c r="CQ57" s="225">
        <f>+SUM(J58:J63)-J64</f>
        <v>0</v>
      </c>
      <c r="CR57" s="225">
        <f>+SUM(K58:K63)-K64</f>
        <v>0</v>
      </c>
      <c r="CS57" s="90"/>
      <c r="CT57" s="90"/>
      <c r="CU57" s="90"/>
      <c r="CV57" s="90"/>
      <c r="CW57" s="90"/>
      <c r="CX57" s="90"/>
      <c r="CY57" s="90"/>
      <c r="CZ57" s="90"/>
      <c r="DA57" s="90"/>
    </row>
    <row r="58" spans="1:105" s="70" customFormat="1" ht="15" customHeight="1">
      <c r="A58" s="228"/>
      <c r="B58" s="336"/>
      <c r="C58" s="339"/>
      <c r="D58" s="237"/>
      <c r="E58" s="237"/>
      <c r="F58" s="242" t="s">
        <v>82</v>
      </c>
      <c r="G58" s="71">
        <v>1.5</v>
      </c>
      <c r="H58" s="83"/>
      <c r="I58" s="83"/>
      <c r="J58" s="83"/>
      <c r="K58" s="83"/>
      <c r="L58" s="83"/>
      <c r="M58" s="83">
        <v>2</v>
      </c>
      <c r="N58" s="83"/>
      <c r="O58" s="83"/>
      <c r="P58" s="83">
        <v>1</v>
      </c>
      <c r="Q58" s="83"/>
      <c r="R58" s="83"/>
      <c r="S58" s="83">
        <v>1</v>
      </c>
      <c r="T58" s="83"/>
      <c r="U58" s="83">
        <v>3</v>
      </c>
      <c r="V58" s="83"/>
      <c r="W58" s="83">
        <v>1</v>
      </c>
      <c r="X58" s="83">
        <v>2</v>
      </c>
      <c r="Y58" s="83">
        <v>0.5</v>
      </c>
      <c r="Z58" s="83">
        <v>0.5</v>
      </c>
      <c r="AA58" s="83">
        <v>0.5</v>
      </c>
      <c r="AB58" s="83">
        <v>4.8</v>
      </c>
      <c r="AC58" s="79"/>
      <c r="AD58" s="79">
        <v>0.5</v>
      </c>
      <c r="AE58" s="79"/>
      <c r="AF58" s="79">
        <v>0.5</v>
      </c>
      <c r="AG58" s="79">
        <v>0.5</v>
      </c>
      <c r="AH58" s="79">
        <v>1.2</v>
      </c>
      <c r="AI58" s="79"/>
      <c r="AJ58" s="79"/>
      <c r="AK58" s="79">
        <v>1</v>
      </c>
      <c r="AL58" s="79"/>
      <c r="AM58" s="240"/>
      <c r="AN58" s="240"/>
      <c r="AO58" s="240"/>
      <c r="AP58" s="240"/>
      <c r="AQ58" s="240"/>
      <c r="AR58" s="240"/>
      <c r="AS58" s="240"/>
      <c r="AT58" s="256"/>
      <c r="AU58" s="256"/>
      <c r="AV58" s="259"/>
      <c r="AW58" s="259"/>
      <c r="AX58" s="256"/>
      <c r="AY58" s="256"/>
      <c r="AZ58" s="256"/>
      <c r="BA58" s="256"/>
      <c r="BB58" s="256"/>
      <c r="BC58" s="256"/>
      <c r="BD58" s="256"/>
      <c r="BE58" s="256"/>
      <c r="BF58" s="256"/>
      <c r="BG58" s="256"/>
      <c r="BH58" s="256"/>
      <c r="BI58" s="256"/>
      <c r="BJ58" s="256"/>
      <c r="BK58" s="256"/>
      <c r="BL58" s="262"/>
      <c r="BM58" s="262"/>
      <c r="BN58" s="262"/>
      <c r="BO58" s="262"/>
      <c r="BP58" s="262"/>
      <c r="BQ58" s="262"/>
      <c r="BR58" s="270"/>
      <c r="BS58" s="270"/>
      <c r="BT58" s="270"/>
      <c r="BU58" s="270"/>
      <c r="BV58" s="270"/>
      <c r="BW58" s="270"/>
      <c r="BX58" s="256"/>
      <c r="BY58" s="256"/>
      <c r="BZ58" s="256"/>
      <c r="CA58" s="267"/>
      <c r="CB58" s="267"/>
      <c r="CC58" s="274"/>
      <c r="CD58" s="267"/>
      <c r="CE58" s="267"/>
      <c r="CF58" s="267"/>
      <c r="CG58" s="267"/>
      <c r="CH58" s="267"/>
      <c r="CI58" s="267"/>
      <c r="CJ58" s="267"/>
      <c r="CK58" s="267"/>
      <c r="CL58" s="265"/>
      <c r="CM58" s="272"/>
      <c r="CN58" s="264"/>
      <c r="CO58" s="125"/>
      <c r="CP58" s="226"/>
      <c r="CQ58" s="226"/>
      <c r="CR58" s="226"/>
      <c r="CS58" s="90"/>
      <c r="CT58" s="90"/>
      <c r="CU58" s="90"/>
      <c r="CV58" s="90"/>
      <c r="CW58" s="90"/>
      <c r="CX58" s="90"/>
      <c r="CY58" s="90"/>
      <c r="CZ58" s="90"/>
      <c r="DA58" s="90"/>
    </row>
    <row r="59" spans="1:105" s="70" customFormat="1" ht="15" customHeight="1">
      <c r="A59" s="228"/>
      <c r="B59" s="336"/>
      <c r="C59" s="339"/>
      <c r="D59" s="237"/>
      <c r="E59" s="237"/>
      <c r="F59" s="243"/>
      <c r="G59" s="72">
        <v>2</v>
      </c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240"/>
      <c r="AN59" s="240"/>
      <c r="AO59" s="240"/>
      <c r="AP59" s="240"/>
      <c r="AQ59" s="240"/>
      <c r="AR59" s="240"/>
      <c r="AS59" s="240"/>
      <c r="AT59" s="256"/>
      <c r="AU59" s="256"/>
      <c r="AV59" s="259"/>
      <c r="AW59" s="259"/>
      <c r="AX59" s="256"/>
      <c r="AY59" s="256"/>
      <c r="AZ59" s="256"/>
      <c r="BA59" s="256"/>
      <c r="BB59" s="256"/>
      <c r="BC59" s="256"/>
      <c r="BD59" s="256"/>
      <c r="BE59" s="256"/>
      <c r="BF59" s="256"/>
      <c r="BG59" s="256"/>
      <c r="BH59" s="256"/>
      <c r="BI59" s="256"/>
      <c r="BJ59" s="256"/>
      <c r="BK59" s="256"/>
      <c r="BL59" s="262"/>
      <c r="BM59" s="262"/>
      <c r="BN59" s="262"/>
      <c r="BO59" s="262"/>
      <c r="BP59" s="262"/>
      <c r="BQ59" s="262"/>
      <c r="BR59" s="270"/>
      <c r="BS59" s="270"/>
      <c r="BT59" s="270"/>
      <c r="BU59" s="270"/>
      <c r="BV59" s="270"/>
      <c r="BW59" s="270"/>
      <c r="BX59" s="256"/>
      <c r="BY59" s="256"/>
      <c r="BZ59" s="256"/>
      <c r="CA59" s="267"/>
      <c r="CB59" s="267"/>
      <c r="CC59" s="274"/>
      <c r="CD59" s="267"/>
      <c r="CE59" s="267"/>
      <c r="CF59" s="267"/>
      <c r="CG59" s="267"/>
      <c r="CH59" s="267"/>
      <c r="CI59" s="267"/>
      <c r="CJ59" s="267"/>
      <c r="CK59" s="267"/>
      <c r="CL59" s="265"/>
      <c r="CM59" s="272"/>
      <c r="CN59" s="264"/>
      <c r="CO59" s="125"/>
      <c r="CP59" s="226"/>
      <c r="CQ59" s="226"/>
      <c r="CR59" s="226"/>
      <c r="CS59" s="90"/>
      <c r="CT59" s="90"/>
      <c r="CU59" s="90"/>
      <c r="CV59" s="90"/>
      <c r="CW59" s="90"/>
      <c r="CX59" s="90"/>
      <c r="CY59" s="90"/>
      <c r="CZ59" s="90"/>
      <c r="DA59" s="90"/>
    </row>
    <row r="60" spans="1:105" s="70" customFormat="1" ht="15" customHeight="1">
      <c r="A60" s="228"/>
      <c r="B60" s="336"/>
      <c r="C60" s="339"/>
      <c r="D60" s="237"/>
      <c r="E60" s="237"/>
      <c r="F60" s="243"/>
      <c r="G60" s="72">
        <v>2.1</v>
      </c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240"/>
      <c r="AN60" s="240"/>
      <c r="AO60" s="240"/>
      <c r="AP60" s="240"/>
      <c r="AQ60" s="240"/>
      <c r="AR60" s="240"/>
      <c r="AS60" s="240"/>
      <c r="AT60" s="256"/>
      <c r="AU60" s="256"/>
      <c r="AV60" s="259"/>
      <c r="AW60" s="259"/>
      <c r="AX60" s="256"/>
      <c r="AY60" s="256"/>
      <c r="AZ60" s="256"/>
      <c r="BA60" s="256"/>
      <c r="BB60" s="256"/>
      <c r="BC60" s="256"/>
      <c r="BD60" s="256"/>
      <c r="BE60" s="256"/>
      <c r="BF60" s="256"/>
      <c r="BG60" s="256"/>
      <c r="BH60" s="256"/>
      <c r="BI60" s="256"/>
      <c r="BJ60" s="256"/>
      <c r="BK60" s="256"/>
      <c r="BL60" s="262"/>
      <c r="BM60" s="262"/>
      <c r="BN60" s="262"/>
      <c r="BO60" s="262"/>
      <c r="BP60" s="262"/>
      <c r="BQ60" s="262"/>
      <c r="BR60" s="270"/>
      <c r="BS60" s="270"/>
      <c r="BT60" s="270"/>
      <c r="BU60" s="270"/>
      <c r="BV60" s="270"/>
      <c r="BW60" s="270"/>
      <c r="BX60" s="256"/>
      <c r="BY60" s="256"/>
      <c r="BZ60" s="256"/>
      <c r="CA60" s="267"/>
      <c r="CB60" s="267"/>
      <c r="CC60" s="274"/>
      <c r="CD60" s="267"/>
      <c r="CE60" s="267"/>
      <c r="CF60" s="267"/>
      <c r="CG60" s="267"/>
      <c r="CH60" s="267"/>
      <c r="CI60" s="267"/>
      <c r="CJ60" s="267"/>
      <c r="CK60" s="267"/>
      <c r="CL60" s="265"/>
      <c r="CM60" s="272"/>
      <c r="CN60" s="264"/>
      <c r="CO60" s="125"/>
      <c r="CP60" s="226"/>
      <c r="CQ60" s="226"/>
      <c r="CR60" s="226"/>
      <c r="CS60" s="90"/>
      <c r="CT60" s="90"/>
      <c r="CU60" s="90"/>
      <c r="CV60" s="90"/>
      <c r="CW60" s="90"/>
      <c r="CX60" s="90"/>
      <c r="CY60" s="90"/>
      <c r="CZ60" s="90"/>
      <c r="DA60" s="90"/>
    </row>
    <row r="61" spans="1:105" s="70" customFormat="1" ht="15" customHeight="1">
      <c r="A61" s="228"/>
      <c r="B61" s="336"/>
      <c r="C61" s="339"/>
      <c r="D61" s="237"/>
      <c r="E61" s="237"/>
      <c r="F61" s="243"/>
      <c r="G61" s="72">
        <v>2.7</v>
      </c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240"/>
      <c r="AN61" s="240"/>
      <c r="AO61" s="240"/>
      <c r="AP61" s="240"/>
      <c r="AQ61" s="240"/>
      <c r="AR61" s="240"/>
      <c r="AS61" s="240"/>
      <c r="AT61" s="256"/>
      <c r="AU61" s="256"/>
      <c r="AV61" s="259"/>
      <c r="AW61" s="259"/>
      <c r="AX61" s="256"/>
      <c r="AY61" s="256"/>
      <c r="AZ61" s="256"/>
      <c r="BA61" s="256"/>
      <c r="BB61" s="256"/>
      <c r="BC61" s="256"/>
      <c r="BD61" s="256"/>
      <c r="BE61" s="256"/>
      <c r="BF61" s="256"/>
      <c r="BG61" s="256"/>
      <c r="BH61" s="256"/>
      <c r="BI61" s="256"/>
      <c r="BJ61" s="256"/>
      <c r="BK61" s="256"/>
      <c r="BL61" s="262"/>
      <c r="BM61" s="262"/>
      <c r="BN61" s="262"/>
      <c r="BO61" s="262"/>
      <c r="BP61" s="262"/>
      <c r="BQ61" s="262"/>
      <c r="BR61" s="270"/>
      <c r="BS61" s="270"/>
      <c r="BT61" s="270"/>
      <c r="BU61" s="270"/>
      <c r="BV61" s="270"/>
      <c r="BW61" s="270"/>
      <c r="BX61" s="256"/>
      <c r="BY61" s="256"/>
      <c r="BZ61" s="256"/>
      <c r="CA61" s="267"/>
      <c r="CB61" s="267"/>
      <c r="CC61" s="274"/>
      <c r="CD61" s="267"/>
      <c r="CE61" s="267"/>
      <c r="CF61" s="267"/>
      <c r="CG61" s="267"/>
      <c r="CH61" s="267"/>
      <c r="CI61" s="267"/>
      <c r="CJ61" s="267"/>
      <c r="CK61" s="267"/>
      <c r="CL61" s="265"/>
      <c r="CM61" s="272"/>
      <c r="CN61" s="264"/>
      <c r="CO61" s="125"/>
      <c r="CP61" s="226"/>
      <c r="CQ61" s="226"/>
      <c r="CR61" s="226"/>
      <c r="CS61" s="90"/>
      <c r="CT61" s="90"/>
      <c r="CU61" s="90"/>
      <c r="CV61" s="90"/>
      <c r="CW61" s="90"/>
      <c r="CX61" s="90"/>
      <c r="CY61" s="90"/>
      <c r="CZ61" s="90"/>
      <c r="DA61" s="90"/>
    </row>
    <row r="62" spans="1:105" s="70" customFormat="1" ht="15" customHeight="1">
      <c r="A62" s="228"/>
      <c r="B62" s="336"/>
      <c r="C62" s="339"/>
      <c r="D62" s="237"/>
      <c r="E62" s="237"/>
      <c r="F62" s="243"/>
      <c r="G62" s="72">
        <v>3</v>
      </c>
      <c r="H62" s="84"/>
      <c r="I62" s="83"/>
      <c r="J62" s="83"/>
      <c r="K62" s="83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240"/>
      <c r="AN62" s="240"/>
      <c r="AO62" s="240"/>
      <c r="AP62" s="240"/>
      <c r="AQ62" s="240"/>
      <c r="AR62" s="240"/>
      <c r="AS62" s="240"/>
      <c r="AT62" s="256"/>
      <c r="AU62" s="256"/>
      <c r="AV62" s="259"/>
      <c r="AW62" s="259"/>
      <c r="AX62" s="256"/>
      <c r="AY62" s="256"/>
      <c r="AZ62" s="256"/>
      <c r="BA62" s="256"/>
      <c r="BB62" s="256"/>
      <c r="BC62" s="256"/>
      <c r="BD62" s="256"/>
      <c r="BE62" s="256"/>
      <c r="BF62" s="256"/>
      <c r="BG62" s="256"/>
      <c r="BH62" s="256"/>
      <c r="BI62" s="256"/>
      <c r="BJ62" s="256"/>
      <c r="BK62" s="256"/>
      <c r="BL62" s="262"/>
      <c r="BM62" s="262"/>
      <c r="BN62" s="262"/>
      <c r="BO62" s="262"/>
      <c r="BP62" s="262"/>
      <c r="BQ62" s="262"/>
      <c r="BR62" s="270"/>
      <c r="BS62" s="270"/>
      <c r="BT62" s="270"/>
      <c r="BU62" s="270"/>
      <c r="BV62" s="270"/>
      <c r="BW62" s="270"/>
      <c r="BX62" s="256"/>
      <c r="BY62" s="256"/>
      <c r="BZ62" s="256"/>
      <c r="CA62" s="267"/>
      <c r="CB62" s="267"/>
      <c r="CC62" s="274"/>
      <c r="CD62" s="267"/>
      <c r="CE62" s="267"/>
      <c r="CF62" s="267"/>
      <c r="CG62" s="267"/>
      <c r="CH62" s="267"/>
      <c r="CI62" s="267"/>
      <c r="CJ62" s="267"/>
      <c r="CK62" s="267"/>
      <c r="CL62" s="265"/>
      <c r="CM62" s="272"/>
      <c r="CN62" s="264"/>
      <c r="CO62" s="125"/>
      <c r="CP62" s="226"/>
      <c r="CQ62" s="226"/>
      <c r="CR62" s="226"/>
      <c r="CS62" s="90"/>
      <c r="CT62" s="90"/>
      <c r="CU62" s="90"/>
      <c r="CV62" s="90"/>
      <c r="CW62" s="90"/>
      <c r="CX62" s="90"/>
      <c r="CY62" s="90"/>
      <c r="CZ62" s="90"/>
      <c r="DA62" s="90"/>
    </row>
    <row r="63" spans="1:105" s="70" customFormat="1" ht="15" customHeight="1">
      <c r="A63" s="228"/>
      <c r="B63" s="336"/>
      <c r="C63" s="339"/>
      <c r="D63" s="237"/>
      <c r="E63" s="237"/>
      <c r="F63" s="244"/>
      <c r="G63" s="73">
        <v>3.9</v>
      </c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240"/>
      <c r="AN63" s="240"/>
      <c r="AO63" s="240"/>
      <c r="AP63" s="240"/>
      <c r="AQ63" s="240"/>
      <c r="AR63" s="240"/>
      <c r="AS63" s="240"/>
      <c r="AT63" s="256"/>
      <c r="AU63" s="256"/>
      <c r="AV63" s="259"/>
      <c r="AW63" s="259"/>
      <c r="AX63" s="256"/>
      <c r="AY63" s="256"/>
      <c r="AZ63" s="256"/>
      <c r="BA63" s="256"/>
      <c r="BB63" s="256"/>
      <c r="BC63" s="256"/>
      <c r="BD63" s="256"/>
      <c r="BE63" s="256"/>
      <c r="BF63" s="256"/>
      <c r="BG63" s="256"/>
      <c r="BH63" s="256"/>
      <c r="BI63" s="256"/>
      <c r="BJ63" s="256"/>
      <c r="BK63" s="256"/>
      <c r="BL63" s="262"/>
      <c r="BM63" s="262"/>
      <c r="BN63" s="262"/>
      <c r="BO63" s="262"/>
      <c r="BP63" s="262"/>
      <c r="BQ63" s="262"/>
      <c r="BR63" s="270"/>
      <c r="BS63" s="270"/>
      <c r="BT63" s="270"/>
      <c r="BU63" s="270"/>
      <c r="BV63" s="270"/>
      <c r="BW63" s="270"/>
      <c r="BX63" s="256"/>
      <c r="BY63" s="256"/>
      <c r="BZ63" s="256"/>
      <c r="CA63" s="267"/>
      <c r="CB63" s="267"/>
      <c r="CC63" s="274"/>
      <c r="CD63" s="267"/>
      <c r="CE63" s="267"/>
      <c r="CF63" s="267"/>
      <c r="CG63" s="267"/>
      <c r="CH63" s="267"/>
      <c r="CI63" s="267"/>
      <c r="CJ63" s="267"/>
      <c r="CK63" s="267"/>
      <c r="CL63" s="265"/>
      <c r="CM63" s="272"/>
      <c r="CN63" s="264"/>
      <c r="CO63" s="125"/>
      <c r="CP63" s="226"/>
      <c r="CQ63" s="226"/>
      <c r="CR63" s="226"/>
      <c r="CS63" s="90"/>
      <c r="CT63" s="90"/>
      <c r="CU63" s="90"/>
      <c r="CV63" s="90"/>
      <c r="CW63" s="90"/>
      <c r="CX63" s="90"/>
      <c r="CY63" s="90"/>
      <c r="CZ63" s="90"/>
      <c r="DA63" s="90"/>
    </row>
    <row r="64" spans="1:105" s="70" customFormat="1" ht="15" customHeight="1">
      <c r="A64" s="229"/>
      <c r="B64" s="337"/>
      <c r="C64" s="340"/>
      <c r="D64" s="238"/>
      <c r="E64" s="238"/>
      <c r="F64" s="245" t="s">
        <v>83</v>
      </c>
      <c r="G64" s="246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241"/>
      <c r="AN64" s="241"/>
      <c r="AO64" s="241"/>
      <c r="AP64" s="241"/>
      <c r="AQ64" s="241"/>
      <c r="AR64" s="241"/>
      <c r="AS64" s="241"/>
      <c r="AT64" s="257"/>
      <c r="AU64" s="257"/>
      <c r="AV64" s="260"/>
      <c r="AW64" s="260"/>
      <c r="AX64" s="257"/>
      <c r="AY64" s="257"/>
      <c r="AZ64" s="257"/>
      <c r="BA64" s="257"/>
      <c r="BB64" s="257"/>
      <c r="BC64" s="257"/>
      <c r="BD64" s="257"/>
      <c r="BE64" s="257"/>
      <c r="BF64" s="257"/>
      <c r="BG64" s="257"/>
      <c r="BH64" s="257"/>
      <c r="BI64" s="257"/>
      <c r="BJ64" s="257"/>
      <c r="BK64" s="257"/>
      <c r="BL64" s="263"/>
      <c r="BM64" s="263"/>
      <c r="BN64" s="263"/>
      <c r="BO64" s="263"/>
      <c r="BP64" s="263"/>
      <c r="BQ64" s="263"/>
      <c r="BR64" s="271"/>
      <c r="BS64" s="271"/>
      <c r="BT64" s="271"/>
      <c r="BU64" s="271"/>
      <c r="BV64" s="271"/>
      <c r="BW64" s="271"/>
      <c r="BX64" s="257"/>
      <c r="BY64" s="257"/>
      <c r="BZ64" s="257"/>
      <c r="CA64" s="268"/>
      <c r="CB64" s="268"/>
      <c r="CC64" s="275"/>
      <c r="CD64" s="268"/>
      <c r="CE64" s="268"/>
      <c r="CF64" s="268"/>
      <c r="CG64" s="268"/>
      <c r="CH64" s="268"/>
      <c r="CI64" s="268"/>
      <c r="CJ64" s="268"/>
      <c r="CK64" s="268"/>
      <c r="CL64" s="265"/>
      <c r="CM64" s="272"/>
      <c r="CN64" s="264"/>
      <c r="CO64" s="125"/>
      <c r="CP64" s="226"/>
      <c r="CQ64" s="226"/>
      <c r="CR64" s="226"/>
      <c r="CS64" s="90"/>
      <c r="CT64" s="90"/>
      <c r="CU64" s="90"/>
      <c r="CV64" s="90"/>
      <c r="CW64" s="90"/>
      <c r="CX64" s="90"/>
      <c r="CY64" s="90"/>
      <c r="CZ64" s="90"/>
      <c r="DA64" s="90"/>
    </row>
    <row r="65" spans="1:105" s="70" customFormat="1" ht="15" customHeight="1">
      <c r="A65" s="227">
        <f t="shared" ref="A65" si="20">A57+1</f>
        <v>7</v>
      </c>
      <c r="B65" s="335" t="s">
        <v>96</v>
      </c>
      <c r="C65" s="338" t="s">
        <v>97</v>
      </c>
      <c r="D65" s="236">
        <v>42781</v>
      </c>
      <c r="E65" s="236" t="s">
        <v>98</v>
      </c>
      <c r="F65" s="482" t="s">
        <v>80</v>
      </c>
      <c r="G65" s="482"/>
      <c r="H65" s="82" t="s">
        <v>69</v>
      </c>
      <c r="I65" s="82"/>
      <c r="J65" s="196" t="s">
        <v>67</v>
      </c>
      <c r="K65" s="82" t="s">
        <v>60</v>
      </c>
      <c r="L65" s="82" t="s">
        <v>60</v>
      </c>
      <c r="M65" s="82" t="s">
        <v>60</v>
      </c>
      <c r="N65" s="196" t="s">
        <v>81</v>
      </c>
      <c r="O65" s="82"/>
      <c r="P65" s="82" t="s">
        <v>60</v>
      </c>
      <c r="Q65" s="82" t="s">
        <v>60</v>
      </c>
      <c r="R65" s="82" t="s">
        <v>60</v>
      </c>
      <c r="S65" s="82" t="s">
        <v>60</v>
      </c>
      <c r="T65" s="82" t="s">
        <v>60</v>
      </c>
      <c r="U65" s="82" t="s">
        <v>60</v>
      </c>
      <c r="V65" s="82"/>
      <c r="W65" s="82" t="s">
        <v>60</v>
      </c>
      <c r="X65" s="82" t="s">
        <v>60</v>
      </c>
      <c r="Y65" s="82" t="s">
        <v>60</v>
      </c>
      <c r="Z65" s="82" t="s">
        <v>60</v>
      </c>
      <c r="AA65" s="82" t="s">
        <v>60</v>
      </c>
      <c r="AB65" s="196" t="s">
        <v>81</v>
      </c>
      <c r="AC65" s="82"/>
      <c r="AD65" s="82" t="s">
        <v>60</v>
      </c>
      <c r="AE65" s="82" t="s">
        <v>60</v>
      </c>
      <c r="AF65" s="82" t="s">
        <v>60</v>
      </c>
      <c r="AG65" s="82" t="s">
        <v>60</v>
      </c>
      <c r="AH65" s="82" t="s">
        <v>60</v>
      </c>
      <c r="AI65" s="82" t="s">
        <v>1471</v>
      </c>
      <c r="AJ65" s="82"/>
      <c r="AK65" s="82" t="s">
        <v>60</v>
      </c>
      <c r="AL65" s="82" t="s">
        <v>60</v>
      </c>
      <c r="AM65" s="239">
        <f>COUNTIF(H65:AL65,"PH")+COUNTIF(H65:AL65,"PH/L")+COUNTIF(H65:AL65,"PM")</f>
        <v>0</v>
      </c>
      <c r="AN65" s="239">
        <f>COUNTIF(H65:AL65,"PD")+COUNTIF(H65:AL65,"PDD")+COUNTIF(H65:AL65,"P/DS")/2+COUNTIF(H65:AL65,"PMD")</f>
        <v>0</v>
      </c>
      <c r="AO65" s="239">
        <f>COUNTIF(H65:AL65,"PN")+COUNTIF(H65:AL65,"P/NS")/2+COUNTIF(H65:AL65,"PH")+COUNTIF(H65:AL65,"PH/F")/2+COUNTIF(H65:AL65,"PH/L")/2+COUNTIF(H65:AL65,"PM")</f>
        <v>0</v>
      </c>
      <c r="AP65" s="239">
        <f>COUNTIF(H65:AL65,"BH")+COUNTIF(H65:AL65,"AL/BL")+COUNTIF(H65:AL65,"UL/BL")+COUNTIF(H65:AL65,"BM")</f>
        <v>0</v>
      </c>
      <c r="AQ65" s="239">
        <f>COUNTIF(H65:AL65,"DS")+COUNTIF(H65:AL65,"AL/DS")/2+COUNTIF(H65:AL65,"UL/DS")/2+COUNTIF(H65:AL65,"CT")+COUNTIF(H65:AL65,"MD")</f>
        <v>22.5</v>
      </c>
      <c r="AR65" s="239">
        <f>COUNTIF(H65:AL65,"NS")+COUNTIF(H65:AL65,"AL/NS")/2+COUNTIF(H65:AL65,"UL/NS")/2+COUNTIF(H65:AL65,"BH")+COUNTIF(H65:AL65,"AL/BF")/2+COUNTIF(H65:AL65,"AL/BL")/2+COUNTIF(H65:AL65,"UL/BL")/2+COUNTIF(H65:AL65,"UL/BF")/2+COUNTIF(H65:AL65,"BM")</f>
        <v>0</v>
      </c>
      <c r="AS65" s="239">
        <f>COUNTIF(H65:AL65,"AL")+COUNTIF(H65:AL65,"AL/DS")/2+COUNTIF(H65:AL65,"AL/NS")/2+COUNTIF(H65:AL65,"NH")+COUNTIF(H65:AL65,"SL")+COUNTIF(H65:AL65,"NHD")+COUNTIF(H65:AL65,"B")+COUNTIF(H65:AL65,"HL")+COUNTIF(H65:AL65,"AL/BF")/2+COUNTIF(H65:AL65,"AL/BL")/2</f>
        <v>3</v>
      </c>
      <c r="AT65" s="255">
        <f>COUNTIF(H65:AL65,"PD")+COUNTIF(H65:AL65,"PN")+COUNTIF(H65:AL65,"P/DS")/2+COUNTIF(H65:AL65,"P/NS")/2+COUNTIF(H65:AL65,"DS")+COUNTIF(H65:AL65,"NS")+COUNTIF(H65:AL65,"AL")+COUNTIF(H65:AL65,"AL/DS")+COUNTIF(H65:AL65,"AL/NS")+COUNTIF(H65:AL65,"NH")+COUNTIF(H65:AL65,"SL")+COUNTIF(H65:AL65,"UL/DS")/2+COUNTIF(H65:AL65,"UL/NS")/2+COUNTIF(H65:AL65,"CT")+COUNTIF(H65:AL65,"NHD")+COUNTIF(H65:AL65,"PDD")+COUNTIF(H65:AL65,"B")+COUNTIF(H65:AL65,"HL")+COUNTIF(H65:AL65,"PH")+COUNTIF(H65:AL65,"BH")+COUNTIF(H65:AL65,"AL/BF")+COUNTIF(H65:AL65,"AL/BL")+COUNTIF(H65:AL65,"UL/BF")/2+COUNTIF(H65:AL65,"UL/BL")/2+COUNTIF(H65:AL65,"PH/F")/2+COUNTIF(H65:AL65,"PH/L")/2+COUNTIF(H65:AL65,"MD")+COUNTIF(H65:AL65,"PMD")+COUNTIF(H65:AL65,"PM")+COUNTIF(H65:AL65,"BM")</f>
        <v>25.5</v>
      </c>
      <c r="AU65" s="255">
        <f>COUNTIF(H65:AL65,"P/DS")/2+COUNTIF(H65:AL65,"P/NS")/2+COUNTIF(H65:AL65,"IL")+COUNTIF(H65:AL65,"NL")+COUNTIF(H65:AL65,"UL")+COUNTIF(H65:AL65,"UL/DS")/2+COUNTIF(H65:AL65,"UL/NS")/2+COUNTIF(H65:AL65,"KT")+COUNTIF(H65:AL65,"UL/BF")/2+COUNTIF(H65:AL65,"UL/BL")/2+COUNTIF(H65:AL65,"PH/F")/2+COUNTIF(H65:AL65,"PH/L")/2+COUNTIF(H65:AL65,"NB")</f>
        <v>0.5</v>
      </c>
      <c r="AV65" s="258">
        <f>COUNTIF(H65:AL65,"PN")+COUNTIF(H65:AL65,"TVD")+COUNTIF(H65:AL65,"PH")+COUNTIF(H65:AL65,"PM")+COUNTIF(H65:AL65,"PDD")-COUNTIFS(H65:AL65,"PN",H72:AL72,"&gt;=3")-COUNTIFS(H65:AL65,"PM",H72:AL72,"&gt;=3")</f>
        <v>0</v>
      </c>
      <c r="AW65" s="258">
        <f>COUNTIF(H65:AL65,"NS")+COUNTIF(H65:AL65,"D")+COUNTIF(H65:AL65,"BH")+COUNTIF(H65:AL65,"NHD")+COUNTIF(H65:AL65,"BM")-COUNTIFS(H65:AL65,"NS",H72:AL72,"&gt;=3")-COUNTIFS(H65:AL65,"BH",H72:AL72,"&gt;=3")-COUNTIFS(H65:AL65,"BM",H72:AL72,"&gt;=3")</f>
        <v>0</v>
      </c>
      <c r="AX65" s="255">
        <f>COUNTIF(H65:AL65,"AL")+COUNTIF(H65:AL65,"AL/DS")/2+COUNTIF(H65:AL65,"AL/NS")/2+COUNTIF(H65:AL65,"AL/BF")+COUNTIF(H65:AL65,"AL/BL")/2</f>
        <v>2</v>
      </c>
      <c r="AY65" s="255">
        <f>COUNTIF(H65:AL65,"SL")</f>
        <v>0</v>
      </c>
      <c r="AZ65" s="255">
        <f>COUNTIF(H65:AL65,"NH")</f>
        <v>1</v>
      </c>
      <c r="BA65" s="255">
        <f>COUNTIF(H65:AL65,"HL")</f>
        <v>0</v>
      </c>
      <c r="BB65" s="255">
        <f>COUNTIF(G65:AL65,"P/DS")/2+COUNTIF(G65:AL65,"P/NS")/2+COUNTIF(G65:AL65,"UL")+COUNTIF(G65:AL65,"UL/DS")/2+COUNTIF(G65:AL65,"UL/NS")/2+COUNTIF(G65:AL65,"UL/BL")/2+COUNTIF(G65:AL65,"UL/BF")/2+COUNTIF(G65:AL65,"PH/F")/2+COUNTIF(G65:AL65,"PH/L")/2</f>
        <v>0.5</v>
      </c>
      <c r="BC65" s="255">
        <f>COUNTIF(H65:AL65,"NB")</f>
        <v>0</v>
      </c>
      <c r="BD65" s="255">
        <f>COUNTIF(H65:AL65,"NL")</f>
        <v>0</v>
      </c>
      <c r="BE65" s="255">
        <f>COUNTIF(H65:AL65,"IL")</f>
        <v>0</v>
      </c>
      <c r="BF65" s="255">
        <f>COUNTIF(H65:AL65,"KT")</f>
        <v>0</v>
      </c>
      <c r="BG65" s="255">
        <f>COUNTIF(H65:AL65,"L70")</f>
        <v>0</v>
      </c>
      <c r="BH65" s="255">
        <f>COUNTIF(H65:AL65,"MD")</f>
        <v>0</v>
      </c>
      <c r="BI65" s="255">
        <f>COUNTIF(H65:AL65,"PMD")</f>
        <v>0</v>
      </c>
      <c r="BJ65" s="255">
        <f>COUNTIF(H65:AL65,"PM")</f>
        <v>0</v>
      </c>
      <c r="BK65" s="255">
        <f>COUNTIF(H65:AL65,"BM")</f>
        <v>0</v>
      </c>
      <c r="BL65" s="261">
        <f>SUMIF(H65:AL65,"PD",H66:AL66)+SUMIF(H65:AL65,"PN",H66:AL66)+SUMIF(H65:AL65,"P/DS",H66:AL66)+SUMIF(H65:AL65,"PN/F",H66:AL66)+SUMIF(H65:AL65,"PN/L",H66:AL66)+SUMIF(H65:AL65,"TV",H66:AL66)+SUMIF(H65:AL65,"TVD",H66:AL66)+SUMIF(H65:AL65,"PDD",H66:AL66)</f>
        <v>0</v>
      </c>
      <c r="BM65" s="261">
        <f>SUMIF(H65:AL65,"PD",H67:AL67)+SUMIF(H65:AL65,"PN",H67:AL67)+SUMIF(H65:AL65,"P/DS",H67:AL67)+SUMIF(H65:AL65,"PN/F",H67:AL67)+SUMIF(H65:AL65,"PN/L",H67:AL67)+SUMIF(H65:AL65,"TV",H67:AL67)+SUMIF(H65:AL65,"TVD",H67:AL67)+SUMIF(H65:AL65,"PDD",H67:AL67)+SUMIF(H65:AL65,"PMD",H67:AL67)</f>
        <v>0</v>
      </c>
      <c r="BN65" s="261">
        <f>SUMIF(H65:AL65,"PD",H68:AL68)+SUMIF(H65:AL65,"PN",H68:AL68)+SUMIF(H65:AL65,"P/DS",H68:AL68)+SUMIF(H65:AL65,"PN/F",H68:AL68)+SUMIF(H65:AL65,"PN/L",H68:AL68)+SUMIF(H65:AL65,"TV",H68:AL68)+SUMIF(H65:AL65,"TVD",H68:AL68)</f>
        <v>0</v>
      </c>
      <c r="BO65" s="261">
        <f>SUMIF(H65:AL65,"PD",H69:AL69)+SUMIF(H65:AL65,"PN",H69:AL69)+SUMIF(H65:AL65,"P/DS",H69:AL69)+SUMIF(H65:AL65,"PN/F",H69:AL69)+SUMIF(H65:AL65,"PN/L",H69:AL69)+SUMIF(H65:AL65,"TV",H69:AL69)+SUMIF(H65:AL65,"TVD",H69:AL69)</f>
        <v>0</v>
      </c>
      <c r="BP65" s="261">
        <f>SUMIF(H65:AL65,"PD",H70:AL70)+SUMIF(H65:AL65,"PN",H70:AL70)+SUMIF(H65:AL65,"P/DS",H70:AL70)+SUMIF(H65:AL65,"PN/F",H70:AL70)+SUMIF(H65:AL65,"PN/L",H70:AL70)+SUMIF(H65:AL65,"TV",H70:AL70)+SUMIF(H65:AL65,"TVD",H70:AL70)+SUMIF(H65:AL65,"PDD",H70:AL70)+SUMIF(H65:AL65,"PH",H70:AL70)+SUMIF(H65:AL65,"PM",H70:AL70)</f>
        <v>0</v>
      </c>
      <c r="BQ65" s="261">
        <f>SUMIF(H65:AL65,"PD",H71:AL71)+SUMIF(H65:AL65,"PN",H71:AL71)+SUMIF(H65:AL65,"P/DS",H71:AL71)+SUMIF(H65:AL65,"PN/F",H71:AL71)+SUMIF(H65:AL65,"PN/L",H71:AL71)+SUMIF(H65:AL65,"TV",H71:AL71)+SUMIF(H65:AL65,"TVD",H71:AL71)+SUMIF(H65:AL65,"PDD",H71:AL71)+SUMIF(H65:AL65,"PH",H71:AL71)+SUMIF(H65:AL65,"PM",H71:AL71)</f>
        <v>0</v>
      </c>
      <c r="BR65" s="269">
        <f>SUM(H66:AL66)-BL65</f>
        <v>0</v>
      </c>
      <c r="BS65" s="269">
        <f>SUM(H67:AL67)-BM65</f>
        <v>0</v>
      </c>
      <c r="BT65" s="269">
        <f>SUM(H68:AL68)-BN65</f>
        <v>0</v>
      </c>
      <c r="BU65" s="269">
        <f>SUM(H69:AL69)-BO65</f>
        <v>0</v>
      </c>
      <c r="BV65" s="269">
        <f>SUM(H70:AL70)-BP65</f>
        <v>0</v>
      </c>
      <c r="BW65" s="269">
        <f>SUM(H71:AL71)-BQ65</f>
        <v>0</v>
      </c>
      <c r="BX65" s="255">
        <f>SUMIF(H65:AL65,"PD",H72:AL72)+SUMIF(H65:AL65,"PN",H72:AL72)+SUMIF(H65:AL65,"P/DS",H72:AL72)+SUMIF(H65:AL65,"PN/F",H72:AL72)+SUMIF(H65:AL65,"PN/L",H72:AL72)</f>
        <v>0</v>
      </c>
      <c r="BY65" s="255">
        <f>SUM(H72:AL72)-BX65</f>
        <v>0</v>
      </c>
      <c r="BZ65" s="255">
        <f t="shared" ref="BZ65" si="21">+SUM(BL65:BW72)</f>
        <v>0</v>
      </c>
      <c r="CA65" s="266">
        <f>(COUNTIFS(H65:AL65,"PD",H66:AL66,"&gt;=2"))*0.5-IF(CN65="VP",COUNTIFS($H$16:$AL$16,"SAT",H65:AL65,"PD",H66:AL66,"&gt;=2"))*0.5</f>
        <v>0</v>
      </c>
      <c r="CB65" s="266">
        <f>(COUNTIFS(H65:AL65,"PN",H67:AL67,"&gt;=0.5",H66:AL66,"&gt;=1.5"))*0.5+COUNTIFS(H65:AL65,"PDD",H67:AL67,"&gt;=0.5",H66:AL66,"&gt;=1.5")*0.5</f>
        <v>0</v>
      </c>
      <c r="CC65" s="273">
        <f>(COUNTIFS(H65:AL65,"TV",H67:AL67,"&gt;=10"))*0.5+(COUNTIFS(H65:AL65,"PMD",H67:AL67,"&gt;=2"))*0.5</f>
        <v>0</v>
      </c>
      <c r="CD65" s="266">
        <f>(COUNTIFS(H65:AL65,"TVD",H69:AL69,"&gt;=6.5",H67:AL67,"&gt;=3.5"))*0.5</f>
        <v>0</v>
      </c>
      <c r="CE65" s="266">
        <f>(COUNTIFS(H65:AL65,"PD",H70:AL70,"&gt;=10"))*0.5</f>
        <v>0</v>
      </c>
      <c r="CF65" s="266">
        <f>(COUNTIFS(H65:AL65,"PDD",H70:AL70,"&gt;=3.5",H71:AL71,"&gt;=6.5")+COUNTIFS(H65:AL65,"PH",H71:AL71,"&gt;=0.5",H70:AL70,"&gt;=1.5")+COUNTIFS(H65:AL65,"PM",H71:AL71,"&gt;=0.5",H70:AL70,"&gt;=1.5"))*0.5</f>
        <v>0</v>
      </c>
      <c r="CG65" s="266">
        <f>(COUNTIFS(H65:AL65,"DS",H66:AL66,"&gt;=2")+COUNTIFS(H65:AL65,"AL/DS",H66:AL66,"&gt;=2"))*0.5-IF(CN65="VP",COUNTIFS($H$16:$AL$16,"SAT",H65:AL65,"DS",H66:AL66,"&gt;=2"))*0.5</f>
        <v>0</v>
      </c>
      <c r="CH65" s="266">
        <f>(COUNTIFS(H65:AL65,"NS",H67:AL67,"&gt;=0.5",H66:AL66,"&gt;=1.5")+COUNTIFS(H65:AL65,"AL/NS",H67:AL67,"&gt;=0.5",H66:AL66,"&gt;=1.5")+COUNTIFS(H65:AL65,"NHD",H67:AL67,"&gt;=4.5",H70:AL70,"&gt;=2",H66:AL66,"&gt;=1.5"))*0.5</f>
        <v>0</v>
      </c>
      <c r="CI65" s="266">
        <f>(COUNTIF(H67:AL67,"&gt;=10")+COUNTIFS(H65:AL65,"MD",H67:AL67,"&gt;=2")-COUNTIFS(H65:AL65,"TV",H67:AL67,"&gt;=10"))*0.5</f>
        <v>0</v>
      </c>
      <c r="CJ65" s="266">
        <f>(COUNTIFS(H65:AL65,"D",H69:AL69,"&gt;=6.5",H67:AL67,"&gt;=3.5"))*0.5</f>
        <v>0</v>
      </c>
      <c r="CK65" s="266">
        <f>(COUNTIF(H70:AL70,"&gt;=10")-COUNTIFS(H65:AL65,"PD",H70:AL70,"&gt;=10"))*0.5</f>
        <v>0</v>
      </c>
      <c r="CL65" s="265">
        <f>(COUNTIFS(H65:AL65,"NHD",H70:AL70,"&gt;=3.5",H71:AL71,"&gt;=6.5")+COUNTIFS(H65:AL65,"BH",H70:AL70,"&gt;=1.5",H71:AL71,"&gt;=0.5")+COUNTIFS(H65:AL65,"BM",H70:AL70,"&gt;=1.5",H71:AL71,"&gt;=0.5")+COUNTIFS(H65:AL65,"D",H70:AL70,"&gt;=1.5",H71:AL71,"&gt;=0.5"))*0.5</f>
        <v>0</v>
      </c>
      <c r="CM65" s="272"/>
      <c r="CN65" s="264" t="s">
        <v>666</v>
      </c>
      <c r="CO65" s="125">
        <f t="shared" ref="CO65" si="22">+AM65+AN65+AO65+AP65+AQ65+AR65+AS65+AU65+BG65</f>
        <v>26</v>
      </c>
      <c r="CP65" s="225">
        <f>+SUM(I66:I71)-I72</f>
        <v>0</v>
      </c>
      <c r="CQ65" s="225">
        <f>+SUM(J66:J71)-J72</f>
        <v>0</v>
      </c>
      <c r="CR65" s="225">
        <f>+SUM(K66:K71)-K72</f>
        <v>0</v>
      </c>
      <c r="CS65" s="90"/>
      <c r="CT65" s="90"/>
      <c r="CU65" s="90"/>
      <c r="CV65" s="90"/>
      <c r="CW65" s="90"/>
      <c r="CX65" s="90"/>
      <c r="CY65" s="90"/>
      <c r="CZ65" s="90"/>
      <c r="DA65" s="90"/>
    </row>
    <row r="66" spans="1:105" s="70" customFormat="1" ht="15" customHeight="1">
      <c r="A66" s="228"/>
      <c r="B66" s="336"/>
      <c r="C66" s="339"/>
      <c r="D66" s="237"/>
      <c r="E66" s="237"/>
      <c r="F66" s="243" t="s">
        <v>82</v>
      </c>
      <c r="G66" s="71">
        <v>1.5</v>
      </c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240"/>
      <c r="AN66" s="240"/>
      <c r="AO66" s="240"/>
      <c r="AP66" s="240"/>
      <c r="AQ66" s="240"/>
      <c r="AR66" s="240"/>
      <c r="AS66" s="240"/>
      <c r="AT66" s="256"/>
      <c r="AU66" s="256"/>
      <c r="AV66" s="259"/>
      <c r="AW66" s="259"/>
      <c r="AX66" s="256"/>
      <c r="AY66" s="256"/>
      <c r="AZ66" s="256"/>
      <c r="BA66" s="256"/>
      <c r="BB66" s="256"/>
      <c r="BC66" s="256"/>
      <c r="BD66" s="256"/>
      <c r="BE66" s="256"/>
      <c r="BF66" s="256"/>
      <c r="BG66" s="256"/>
      <c r="BH66" s="256"/>
      <c r="BI66" s="256"/>
      <c r="BJ66" s="256"/>
      <c r="BK66" s="256"/>
      <c r="BL66" s="262"/>
      <c r="BM66" s="262"/>
      <c r="BN66" s="262"/>
      <c r="BO66" s="262"/>
      <c r="BP66" s="262"/>
      <c r="BQ66" s="262"/>
      <c r="BR66" s="270"/>
      <c r="BS66" s="270"/>
      <c r="BT66" s="270"/>
      <c r="BU66" s="270"/>
      <c r="BV66" s="270"/>
      <c r="BW66" s="270"/>
      <c r="BX66" s="256"/>
      <c r="BY66" s="256"/>
      <c r="BZ66" s="256"/>
      <c r="CA66" s="267"/>
      <c r="CB66" s="267"/>
      <c r="CC66" s="274"/>
      <c r="CD66" s="267"/>
      <c r="CE66" s="267"/>
      <c r="CF66" s="267"/>
      <c r="CG66" s="267"/>
      <c r="CH66" s="267"/>
      <c r="CI66" s="267"/>
      <c r="CJ66" s="267"/>
      <c r="CK66" s="267"/>
      <c r="CL66" s="265"/>
      <c r="CM66" s="272"/>
      <c r="CN66" s="264"/>
      <c r="CO66" s="125"/>
      <c r="CP66" s="226"/>
      <c r="CQ66" s="226"/>
      <c r="CR66" s="226"/>
      <c r="CS66" s="90"/>
      <c r="CT66" s="90"/>
      <c r="CU66" s="90"/>
      <c r="CV66" s="90"/>
      <c r="CW66" s="90"/>
      <c r="CX66" s="90"/>
      <c r="CY66" s="90"/>
      <c r="CZ66" s="90"/>
      <c r="DA66" s="90"/>
    </row>
    <row r="67" spans="1:105" s="70" customFormat="1" ht="15" customHeight="1">
      <c r="A67" s="228"/>
      <c r="B67" s="336"/>
      <c r="C67" s="339"/>
      <c r="D67" s="237"/>
      <c r="E67" s="237"/>
      <c r="F67" s="243"/>
      <c r="G67" s="72">
        <v>2</v>
      </c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240"/>
      <c r="AN67" s="240"/>
      <c r="AO67" s="240"/>
      <c r="AP67" s="240"/>
      <c r="AQ67" s="240"/>
      <c r="AR67" s="240"/>
      <c r="AS67" s="240"/>
      <c r="AT67" s="256"/>
      <c r="AU67" s="256"/>
      <c r="AV67" s="259"/>
      <c r="AW67" s="259"/>
      <c r="AX67" s="256"/>
      <c r="AY67" s="256"/>
      <c r="AZ67" s="256"/>
      <c r="BA67" s="256"/>
      <c r="BB67" s="256"/>
      <c r="BC67" s="256"/>
      <c r="BD67" s="256"/>
      <c r="BE67" s="256"/>
      <c r="BF67" s="256"/>
      <c r="BG67" s="256"/>
      <c r="BH67" s="256"/>
      <c r="BI67" s="256"/>
      <c r="BJ67" s="256"/>
      <c r="BK67" s="256"/>
      <c r="BL67" s="262"/>
      <c r="BM67" s="262"/>
      <c r="BN67" s="262"/>
      <c r="BO67" s="262"/>
      <c r="BP67" s="262"/>
      <c r="BQ67" s="262"/>
      <c r="BR67" s="270"/>
      <c r="BS67" s="270"/>
      <c r="BT67" s="270"/>
      <c r="BU67" s="270"/>
      <c r="BV67" s="270"/>
      <c r="BW67" s="270"/>
      <c r="BX67" s="256"/>
      <c r="BY67" s="256"/>
      <c r="BZ67" s="256"/>
      <c r="CA67" s="267"/>
      <c r="CB67" s="267"/>
      <c r="CC67" s="274"/>
      <c r="CD67" s="267"/>
      <c r="CE67" s="267"/>
      <c r="CF67" s="267"/>
      <c r="CG67" s="267"/>
      <c r="CH67" s="267"/>
      <c r="CI67" s="267"/>
      <c r="CJ67" s="267"/>
      <c r="CK67" s="267"/>
      <c r="CL67" s="265"/>
      <c r="CM67" s="272"/>
      <c r="CN67" s="264"/>
      <c r="CO67" s="125"/>
      <c r="CP67" s="226"/>
      <c r="CQ67" s="226"/>
      <c r="CR67" s="226"/>
      <c r="CS67" s="90"/>
      <c r="CT67" s="90"/>
      <c r="CU67" s="90"/>
      <c r="CV67" s="90"/>
      <c r="CW67" s="90"/>
      <c r="CX67" s="90"/>
      <c r="CY67" s="90"/>
      <c r="CZ67" s="90"/>
      <c r="DA67" s="90"/>
    </row>
    <row r="68" spans="1:105" s="70" customFormat="1" ht="15" customHeight="1">
      <c r="A68" s="228"/>
      <c r="B68" s="336"/>
      <c r="C68" s="339"/>
      <c r="D68" s="237"/>
      <c r="E68" s="237"/>
      <c r="F68" s="243"/>
      <c r="G68" s="72">
        <v>2.1</v>
      </c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240"/>
      <c r="AN68" s="240"/>
      <c r="AO68" s="240"/>
      <c r="AP68" s="240"/>
      <c r="AQ68" s="240"/>
      <c r="AR68" s="240"/>
      <c r="AS68" s="240"/>
      <c r="AT68" s="256"/>
      <c r="AU68" s="256"/>
      <c r="AV68" s="259"/>
      <c r="AW68" s="259"/>
      <c r="AX68" s="256"/>
      <c r="AY68" s="256"/>
      <c r="AZ68" s="256"/>
      <c r="BA68" s="256"/>
      <c r="BB68" s="256"/>
      <c r="BC68" s="256"/>
      <c r="BD68" s="256"/>
      <c r="BE68" s="256"/>
      <c r="BF68" s="256"/>
      <c r="BG68" s="256"/>
      <c r="BH68" s="256"/>
      <c r="BI68" s="256"/>
      <c r="BJ68" s="256"/>
      <c r="BK68" s="256"/>
      <c r="BL68" s="262"/>
      <c r="BM68" s="262"/>
      <c r="BN68" s="262"/>
      <c r="BO68" s="262"/>
      <c r="BP68" s="262"/>
      <c r="BQ68" s="262"/>
      <c r="BR68" s="270"/>
      <c r="BS68" s="270"/>
      <c r="BT68" s="270"/>
      <c r="BU68" s="270"/>
      <c r="BV68" s="270"/>
      <c r="BW68" s="270"/>
      <c r="BX68" s="256"/>
      <c r="BY68" s="256"/>
      <c r="BZ68" s="256"/>
      <c r="CA68" s="267"/>
      <c r="CB68" s="267"/>
      <c r="CC68" s="274"/>
      <c r="CD68" s="267"/>
      <c r="CE68" s="267"/>
      <c r="CF68" s="267"/>
      <c r="CG68" s="267"/>
      <c r="CH68" s="267"/>
      <c r="CI68" s="267"/>
      <c r="CJ68" s="267"/>
      <c r="CK68" s="267"/>
      <c r="CL68" s="265"/>
      <c r="CM68" s="272"/>
      <c r="CN68" s="264"/>
      <c r="CO68" s="125"/>
      <c r="CP68" s="226"/>
      <c r="CQ68" s="226"/>
      <c r="CR68" s="226"/>
      <c r="CS68" s="90"/>
      <c r="CT68" s="90"/>
      <c r="CU68" s="90"/>
      <c r="CV68" s="90"/>
      <c r="CW68" s="90"/>
      <c r="CX68" s="90"/>
      <c r="CY68" s="90"/>
      <c r="CZ68" s="90"/>
      <c r="DA68" s="90"/>
    </row>
    <row r="69" spans="1:105" s="70" customFormat="1" ht="15" customHeight="1">
      <c r="A69" s="228"/>
      <c r="B69" s="336"/>
      <c r="C69" s="339"/>
      <c r="D69" s="237"/>
      <c r="E69" s="237"/>
      <c r="F69" s="243"/>
      <c r="G69" s="72">
        <v>2.7</v>
      </c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240"/>
      <c r="AN69" s="240"/>
      <c r="AO69" s="240"/>
      <c r="AP69" s="240"/>
      <c r="AQ69" s="240"/>
      <c r="AR69" s="240"/>
      <c r="AS69" s="240"/>
      <c r="AT69" s="256"/>
      <c r="AU69" s="256"/>
      <c r="AV69" s="259"/>
      <c r="AW69" s="259"/>
      <c r="AX69" s="256"/>
      <c r="AY69" s="256"/>
      <c r="AZ69" s="256"/>
      <c r="BA69" s="256"/>
      <c r="BB69" s="256"/>
      <c r="BC69" s="256"/>
      <c r="BD69" s="256"/>
      <c r="BE69" s="256"/>
      <c r="BF69" s="256"/>
      <c r="BG69" s="256"/>
      <c r="BH69" s="256"/>
      <c r="BI69" s="256"/>
      <c r="BJ69" s="256"/>
      <c r="BK69" s="256"/>
      <c r="BL69" s="262"/>
      <c r="BM69" s="262"/>
      <c r="BN69" s="262"/>
      <c r="BO69" s="262"/>
      <c r="BP69" s="262"/>
      <c r="BQ69" s="262"/>
      <c r="BR69" s="270"/>
      <c r="BS69" s="270"/>
      <c r="BT69" s="270"/>
      <c r="BU69" s="270"/>
      <c r="BV69" s="270"/>
      <c r="BW69" s="270"/>
      <c r="BX69" s="256"/>
      <c r="BY69" s="256"/>
      <c r="BZ69" s="256"/>
      <c r="CA69" s="267"/>
      <c r="CB69" s="267"/>
      <c r="CC69" s="274"/>
      <c r="CD69" s="267"/>
      <c r="CE69" s="267"/>
      <c r="CF69" s="267"/>
      <c r="CG69" s="267"/>
      <c r="CH69" s="267"/>
      <c r="CI69" s="267"/>
      <c r="CJ69" s="267"/>
      <c r="CK69" s="267"/>
      <c r="CL69" s="265"/>
      <c r="CM69" s="272"/>
      <c r="CN69" s="264"/>
      <c r="CO69" s="125"/>
      <c r="CP69" s="226"/>
      <c r="CQ69" s="226"/>
      <c r="CR69" s="226"/>
      <c r="CS69" s="90"/>
      <c r="CT69" s="90"/>
      <c r="CU69" s="90"/>
      <c r="CV69" s="90"/>
      <c r="CW69" s="90"/>
      <c r="CX69" s="90"/>
      <c r="CY69" s="90"/>
      <c r="CZ69" s="90"/>
      <c r="DA69" s="90"/>
    </row>
    <row r="70" spans="1:105" s="70" customFormat="1" ht="15" customHeight="1">
      <c r="A70" s="228"/>
      <c r="B70" s="336"/>
      <c r="C70" s="339"/>
      <c r="D70" s="237"/>
      <c r="E70" s="237"/>
      <c r="F70" s="243"/>
      <c r="G70" s="72">
        <v>3</v>
      </c>
      <c r="H70" s="84"/>
      <c r="I70" s="83"/>
      <c r="J70" s="83"/>
      <c r="K70" s="83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240"/>
      <c r="AN70" s="240"/>
      <c r="AO70" s="240"/>
      <c r="AP70" s="240"/>
      <c r="AQ70" s="240"/>
      <c r="AR70" s="240"/>
      <c r="AS70" s="240"/>
      <c r="AT70" s="256"/>
      <c r="AU70" s="256"/>
      <c r="AV70" s="259"/>
      <c r="AW70" s="259"/>
      <c r="AX70" s="256"/>
      <c r="AY70" s="256"/>
      <c r="AZ70" s="256"/>
      <c r="BA70" s="256"/>
      <c r="BB70" s="256"/>
      <c r="BC70" s="256"/>
      <c r="BD70" s="256"/>
      <c r="BE70" s="256"/>
      <c r="BF70" s="256"/>
      <c r="BG70" s="256"/>
      <c r="BH70" s="256"/>
      <c r="BI70" s="256"/>
      <c r="BJ70" s="256"/>
      <c r="BK70" s="256"/>
      <c r="BL70" s="262"/>
      <c r="BM70" s="262"/>
      <c r="BN70" s="262"/>
      <c r="BO70" s="262"/>
      <c r="BP70" s="262"/>
      <c r="BQ70" s="262"/>
      <c r="BR70" s="270"/>
      <c r="BS70" s="270"/>
      <c r="BT70" s="270"/>
      <c r="BU70" s="270"/>
      <c r="BV70" s="270"/>
      <c r="BW70" s="270"/>
      <c r="BX70" s="256"/>
      <c r="BY70" s="256"/>
      <c r="BZ70" s="256"/>
      <c r="CA70" s="267"/>
      <c r="CB70" s="267"/>
      <c r="CC70" s="274"/>
      <c r="CD70" s="267"/>
      <c r="CE70" s="267"/>
      <c r="CF70" s="267"/>
      <c r="CG70" s="267"/>
      <c r="CH70" s="267"/>
      <c r="CI70" s="267"/>
      <c r="CJ70" s="267"/>
      <c r="CK70" s="267"/>
      <c r="CL70" s="265"/>
      <c r="CM70" s="272"/>
      <c r="CN70" s="264"/>
      <c r="CO70" s="125"/>
      <c r="CP70" s="226"/>
      <c r="CQ70" s="226"/>
      <c r="CR70" s="226"/>
      <c r="CS70" s="90"/>
      <c r="CT70" s="90"/>
      <c r="CU70" s="90"/>
      <c r="CV70" s="90"/>
      <c r="CW70" s="90"/>
      <c r="CX70" s="90"/>
      <c r="CY70" s="90"/>
      <c r="CZ70" s="90"/>
      <c r="DA70" s="90"/>
    </row>
    <row r="71" spans="1:105" s="70" customFormat="1" ht="15" customHeight="1">
      <c r="A71" s="228"/>
      <c r="B71" s="336"/>
      <c r="C71" s="339"/>
      <c r="D71" s="237"/>
      <c r="E71" s="237"/>
      <c r="F71" s="244"/>
      <c r="G71" s="73">
        <v>3.9</v>
      </c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1"/>
      <c r="AD71" s="81"/>
      <c r="AE71" s="81"/>
      <c r="AF71" s="81"/>
      <c r="AG71" s="81"/>
      <c r="AH71" s="81"/>
      <c r="AI71" s="81"/>
      <c r="AJ71" s="81"/>
      <c r="AK71" s="81"/>
      <c r="AL71" s="81"/>
      <c r="AM71" s="240"/>
      <c r="AN71" s="240"/>
      <c r="AO71" s="240"/>
      <c r="AP71" s="240"/>
      <c r="AQ71" s="240"/>
      <c r="AR71" s="240"/>
      <c r="AS71" s="240"/>
      <c r="AT71" s="256"/>
      <c r="AU71" s="256"/>
      <c r="AV71" s="259"/>
      <c r="AW71" s="259"/>
      <c r="AX71" s="256"/>
      <c r="AY71" s="256"/>
      <c r="AZ71" s="256"/>
      <c r="BA71" s="256"/>
      <c r="BB71" s="256"/>
      <c r="BC71" s="256"/>
      <c r="BD71" s="256"/>
      <c r="BE71" s="256"/>
      <c r="BF71" s="256"/>
      <c r="BG71" s="256"/>
      <c r="BH71" s="256"/>
      <c r="BI71" s="256"/>
      <c r="BJ71" s="256"/>
      <c r="BK71" s="256"/>
      <c r="BL71" s="262"/>
      <c r="BM71" s="262"/>
      <c r="BN71" s="262"/>
      <c r="BO71" s="262"/>
      <c r="BP71" s="262"/>
      <c r="BQ71" s="262"/>
      <c r="BR71" s="270"/>
      <c r="BS71" s="270"/>
      <c r="BT71" s="270"/>
      <c r="BU71" s="270"/>
      <c r="BV71" s="270"/>
      <c r="BW71" s="270"/>
      <c r="BX71" s="256"/>
      <c r="BY71" s="256"/>
      <c r="BZ71" s="256"/>
      <c r="CA71" s="267"/>
      <c r="CB71" s="267"/>
      <c r="CC71" s="274"/>
      <c r="CD71" s="267"/>
      <c r="CE71" s="267"/>
      <c r="CF71" s="267"/>
      <c r="CG71" s="267"/>
      <c r="CH71" s="267"/>
      <c r="CI71" s="267"/>
      <c r="CJ71" s="267"/>
      <c r="CK71" s="267"/>
      <c r="CL71" s="265"/>
      <c r="CM71" s="272"/>
      <c r="CN71" s="264"/>
      <c r="CO71" s="125"/>
      <c r="CP71" s="226"/>
      <c r="CQ71" s="226"/>
      <c r="CR71" s="226"/>
      <c r="CS71" s="90"/>
      <c r="CT71" s="90"/>
      <c r="CU71" s="90"/>
      <c r="CV71" s="90"/>
      <c r="CW71" s="90"/>
      <c r="CX71" s="90"/>
      <c r="CY71" s="90"/>
      <c r="CZ71" s="90"/>
      <c r="DA71" s="90"/>
    </row>
    <row r="72" spans="1:105" s="70" customFormat="1" ht="15" customHeight="1">
      <c r="A72" s="229"/>
      <c r="B72" s="337"/>
      <c r="C72" s="340"/>
      <c r="D72" s="238"/>
      <c r="E72" s="238"/>
      <c r="F72" s="245" t="s">
        <v>83</v>
      </c>
      <c r="G72" s="246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241"/>
      <c r="AN72" s="241"/>
      <c r="AO72" s="241"/>
      <c r="AP72" s="241"/>
      <c r="AQ72" s="241"/>
      <c r="AR72" s="241"/>
      <c r="AS72" s="241"/>
      <c r="AT72" s="257"/>
      <c r="AU72" s="257"/>
      <c r="AV72" s="260"/>
      <c r="AW72" s="260"/>
      <c r="AX72" s="257"/>
      <c r="AY72" s="257"/>
      <c r="AZ72" s="257"/>
      <c r="BA72" s="257"/>
      <c r="BB72" s="257"/>
      <c r="BC72" s="257"/>
      <c r="BD72" s="257"/>
      <c r="BE72" s="257"/>
      <c r="BF72" s="257"/>
      <c r="BG72" s="257"/>
      <c r="BH72" s="257"/>
      <c r="BI72" s="257"/>
      <c r="BJ72" s="257"/>
      <c r="BK72" s="257"/>
      <c r="BL72" s="263"/>
      <c r="BM72" s="263"/>
      <c r="BN72" s="263"/>
      <c r="BO72" s="263"/>
      <c r="BP72" s="263"/>
      <c r="BQ72" s="263"/>
      <c r="BR72" s="271"/>
      <c r="BS72" s="271"/>
      <c r="BT72" s="271"/>
      <c r="BU72" s="271"/>
      <c r="BV72" s="271"/>
      <c r="BW72" s="271"/>
      <c r="BX72" s="257"/>
      <c r="BY72" s="257"/>
      <c r="BZ72" s="257"/>
      <c r="CA72" s="268"/>
      <c r="CB72" s="268"/>
      <c r="CC72" s="275"/>
      <c r="CD72" s="268"/>
      <c r="CE72" s="268"/>
      <c r="CF72" s="268"/>
      <c r="CG72" s="268"/>
      <c r="CH72" s="268"/>
      <c r="CI72" s="268"/>
      <c r="CJ72" s="268"/>
      <c r="CK72" s="268"/>
      <c r="CL72" s="265"/>
      <c r="CM72" s="272"/>
      <c r="CN72" s="264"/>
      <c r="CO72" s="125"/>
      <c r="CP72" s="226"/>
      <c r="CQ72" s="226"/>
      <c r="CR72" s="226"/>
      <c r="CS72" s="90"/>
      <c r="CT72" s="90"/>
      <c r="CU72" s="90"/>
      <c r="CV72" s="90"/>
      <c r="CW72" s="90"/>
      <c r="CX72" s="90"/>
      <c r="CY72" s="90"/>
      <c r="CZ72" s="90"/>
      <c r="DA72" s="90"/>
    </row>
    <row r="73" spans="1:105" s="70" customFormat="1" ht="15" customHeight="1">
      <c r="A73" s="227">
        <f t="shared" ref="A73" si="23">A65+1</f>
        <v>8</v>
      </c>
      <c r="B73" s="335" t="s">
        <v>99</v>
      </c>
      <c r="C73" s="338" t="s">
        <v>100</v>
      </c>
      <c r="D73" s="236">
        <v>42811</v>
      </c>
      <c r="E73" s="236" t="s">
        <v>113</v>
      </c>
      <c r="F73" s="253" t="s">
        <v>80</v>
      </c>
      <c r="G73" s="254"/>
      <c r="H73" s="82" t="s">
        <v>69</v>
      </c>
      <c r="I73" s="82"/>
      <c r="J73" s="82" t="s">
        <v>60</v>
      </c>
      <c r="K73" s="82" t="s">
        <v>60</v>
      </c>
      <c r="L73" s="82" t="s">
        <v>60</v>
      </c>
      <c r="M73" s="82" t="s">
        <v>60</v>
      </c>
      <c r="N73" s="82" t="s">
        <v>60</v>
      </c>
      <c r="O73" s="82"/>
      <c r="P73" s="82" t="s">
        <v>60</v>
      </c>
      <c r="Q73" s="82" t="s">
        <v>60</v>
      </c>
      <c r="R73" s="82" t="s">
        <v>60</v>
      </c>
      <c r="S73" s="82" t="s">
        <v>60</v>
      </c>
      <c r="T73" s="82" t="s">
        <v>60</v>
      </c>
      <c r="U73" s="82" t="s">
        <v>60</v>
      </c>
      <c r="V73" s="82"/>
      <c r="W73" s="82" t="s">
        <v>60</v>
      </c>
      <c r="X73" s="82" t="s">
        <v>60</v>
      </c>
      <c r="Y73" s="82" t="s">
        <v>60</v>
      </c>
      <c r="Z73" s="82" t="s">
        <v>60</v>
      </c>
      <c r="AA73" s="82" t="s">
        <v>60</v>
      </c>
      <c r="AB73" s="82" t="s">
        <v>60</v>
      </c>
      <c r="AC73" s="82"/>
      <c r="AD73" s="82" t="s">
        <v>60</v>
      </c>
      <c r="AE73" s="82" t="s">
        <v>60</v>
      </c>
      <c r="AF73" s="196" t="s">
        <v>67</v>
      </c>
      <c r="AG73" s="82" t="s">
        <v>60</v>
      </c>
      <c r="AH73" s="82" t="s">
        <v>60</v>
      </c>
      <c r="AI73" s="82" t="s">
        <v>1471</v>
      </c>
      <c r="AJ73" s="82"/>
      <c r="AK73" s="82" t="s">
        <v>60</v>
      </c>
      <c r="AL73" s="82" t="s">
        <v>60</v>
      </c>
      <c r="AM73" s="239">
        <f>COUNTIF(H73:AL73,"PH")+COUNTIF(H73:AL73,"PH/L")+COUNTIF(H73:AL73,"PM")</f>
        <v>0</v>
      </c>
      <c r="AN73" s="239">
        <f>COUNTIF(H73:AL73,"PD")+COUNTIF(H73:AL73,"PDD")+COUNTIF(H73:AL73,"P/DS")/2+COUNTIF(H73:AL73,"PMD")</f>
        <v>0</v>
      </c>
      <c r="AO73" s="239">
        <f>COUNTIF(H73:AL73,"PN")+COUNTIF(H73:AL73,"P/NS")/2+COUNTIF(H73:AL73,"PH")+COUNTIF(H73:AL73,"PH/F")/2+COUNTIF(H73:AL73,"PH/L")/2+COUNTIF(H73:AL73,"PM")</f>
        <v>0</v>
      </c>
      <c r="AP73" s="239">
        <f>COUNTIF(H73:AL73,"BH")+COUNTIF(H73:AL73,"AL/BL")+COUNTIF(H73:AL73,"UL/BL")+COUNTIF(H73:AL73,"BM")</f>
        <v>0</v>
      </c>
      <c r="AQ73" s="239">
        <f>COUNTIF(H73:AL73,"DS")+COUNTIF(H73:AL73,"AL/DS")/2+COUNTIF(H73:AL73,"UL/DS")/2+COUNTIF(H73:AL73,"CT")+COUNTIF(H73:AL73,"MD")</f>
        <v>23.5</v>
      </c>
      <c r="AR73" s="239">
        <f>COUNTIF(H73:AL73,"NS")+COUNTIF(H73:AL73,"AL/NS")/2+COUNTIF(H73:AL73,"UL/NS")/2+COUNTIF(H73:AL73,"BH")+COUNTIF(H73:AL73,"AL/BF")/2+COUNTIF(H73:AL73,"AL/BL")/2+COUNTIF(H73:AL73,"UL/BL")/2+COUNTIF(H73:AL73,"UL/BF")/2+COUNTIF(H73:AL73,"BM")</f>
        <v>0</v>
      </c>
      <c r="AS73" s="239">
        <f>COUNTIF(H73:AL73,"AL")+COUNTIF(H73:AL73,"AL/DS")/2+COUNTIF(H73:AL73,"AL/NS")/2+COUNTIF(H73:AL73,"NH")+COUNTIF(H73:AL73,"SL")+COUNTIF(H73:AL73,"NHD")+COUNTIF(H73:AL73,"B")+COUNTIF(H73:AL73,"HL")+COUNTIF(H73:AL73,"AL/BF")/2+COUNTIF(H73:AL73,"AL/BL")/2</f>
        <v>2</v>
      </c>
      <c r="AT73" s="255">
        <f>COUNTIF(H73:AL73,"PD")+COUNTIF(H73:AL73,"PN")+COUNTIF(H73:AL73,"P/DS")/2+COUNTIF(H73:AL73,"P/NS")/2+COUNTIF(H73:AL73,"DS")+COUNTIF(H73:AL73,"NS")+COUNTIF(H73:AL73,"AL")+COUNTIF(H73:AL73,"AL/DS")+COUNTIF(H73:AL73,"AL/NS")+COUNTIF(H73:AL73,"NH")+COUNTIF(H73:AL73,"SL")+COUNTIF(H73:AL73,"UL/DS")/2+COUNTIF(H73:AL73,"UL/NS")/2+COUNTIF(H73:AL73,"CT")+COUNTIF(H73:AL73,"NHD")+COUNTIF(H73:AL73,"PDD")+COUNTIF(H73:AL73,"B")+COUNTIF(H73:AL73,"HL")+COUNTIF(H73:AL73,"PH")+COUNTIF(H73:AL73,"BH")+COUNTIF(H73:AL73,"AL/BF")+COUNTIF(H73:AL73,"AL/BL")+COUNTIF(H73:AL73,"UL/BF")/2+COUNTIF(H73:AL73,"UL/BL")/2+COUNTIF(H73:AL73,"PH/F")/2+COUNTIF(H73:AL73,"PH/L")/2+COUNTIF(H73:AL73,"MD")+COUNTIF(H73:AL73,"PMD")+COUNTIF(H73:AL73,"PM")+COUNTIF(H73:AL73,"BM")</f>
        <v>25.5</v>
      </c>
      <c r="AU73" s="255">
        <f>COUNTIF(H73:AL73,"P/DS")/2+COUNTIF(H73:AL73,"P/NS")/2+COUNTIF(H73:AL73,"IL")+COUNTIF(H73:AL73,"NL")+COUNTIF(H73:AL73,"UL")+COUNTIF(H73:AL73,"UL/DS")/2+COUNTIF(H73:AL73,"UL/NS")/2+COUNTIF(H73:AL73,"KT")+COUNTIF(H73:AL73,"UL/BF")/2+COUNTIF(H73:AL73,"UL/BL")/2+COUNTIF(H73:AL73,"PH/F")/2+COUNTIF(H73:AL73,"PH/L")/2+COUNTIF(H73:AL73,"NB")</f>
        <v>0.5</v>
      </c>
      <c r="AV73" s="258">
        <f>COUNTIF(H73:AL73,"PN")+COUNTIF(H73:AL73,"TVD")+COUNTIF(H73:AL73,"PH")+COUNTIF(H73:AL73,"PM")+COUNTIF(H73:AL73,"PDD")-COUNTIFS(H73:AL73,"PN",H80:AL80,"&gt;=3")-COUNTIFS(H73:AL73,"PM",H80:AL80,"&gt;=3")</f>
        <v>0</v>
      </c>
      <c r="AW73" s="258">
        <f>COUNTIF(H73:AL73,"NS")+COUNTIF(H73:AL73,"D")+COUNTIF(H73:AL73,"BH")+COUNTIF(H73:AL73,"NHD")+COUNTIF(H73:AL73,"BM")-COUNTIFS(H73:AL73,"NS",H80:AL80,"&gt;=3")-COUNTIFS(H73:AL73,"BH",H80:AL80,"&gt;=3")-COUNTIFS(H73:AL73,"BM",H80:AL80,"&gt;=3")</f>
        <v>0</v>
      </c>
      <c r="AX73" s="255">
        <f>COUNTIF(H73:AL73,"AL")+COUNTIF(H73:AL73,"AL/DS")/2+COUNTIF(H73:AL73,"AL/NS")/2+COUNTIF(H73:AL73,"AL/BF")+COUNTIF(H73:AL73,"AL/BL")/2</f>
        <v>1</v>
      </c>
      <c r="AY73" s="255">
        <f>COUNTIF(H73:AL73,"SL")</f>
        <v>0</v>
      </c>
      <c r="AZ73" s="255">
        <f>COUNTIF(H73:AL73,"NH")</f>
        <v>1</v>
      </c>
      <c r="BA73" s="255">
        <f>COUNTIF(H73:AL73,"HL")</f>
        <v>0</v>
      </c>
      <c r="BB73" s="255">
        <f>COUNTIF(G73:AL73,"P/DS")/2+COUNTIF(G73:AL73,"P/NS")/2+COUNTIF(G73:AL73,"UL")+COUNTIF(G73:AL73,"UL/DS")/2+COUNTIF(G73:AL73,"UL/NS")/2+COUNTIF(G73:AL73,"UL/BL")/2+COUNTIF(G73:AL73,"UL/BF")/2+COUNTIF(G73:AL73,"PH/F")/2+COUNTIF(G73:AL73,"PH/L")/2</f>
        <v>0.5</v>
      </c>
      <c r="BC73" s="255">
        <f>COUNTIF(H73:AL73,"NB")</f>
        <v>0</v>
      </c>
      <c r="BD73" s="255">
        <f>COUNTIF(H73:AL73,"NL")</f>
        <v>0</v>
      </c>
      <c r="BE73" s="255">
        <f>COUNTIF(H73:AL73,"IL")</f>
        <v>0</v>
      </c>
      <c r="BF73" s="255">
        <f>COUNTIF(H73:AL73,"KT")</f>
        <v>0</v>
      </c>
      <c r="BG73" s="255">
        <f>COUNTIF(H73:AL73,"L70")</f>
        <v>0</v>
      </c>
      <c r="BH73" s="255">
        <f>COUNTIF(H73:AL73,"MD")</f>
        <v>0</v>
      </c>
      <c r="BI73" s="255">
        <f>COUNTIF(H73:AL73,"PMD")</f>
        <v>0</v>
      </c>
      <c r="BJ73" s="255">
        <f>COUNTIF(H73:AL73,"PM")</f>
        <v>0</v>
      </c>
      <c r="BK73" s="255">
        <f>COUNTIF(H73:AL73,"BM")</f>
        <v>0</v>
      </c>
      <c r="BL73" s="261">
        <f>SUMIF(H73:AL73,"PD",H74:AL74)+SUMIF(H73:AL73,"PN",H74:AL74)+SUMIF(H73:AL73,"P/DS",H74:AL74)+SUMIF(H73:AL73,"PN/F",H74:AL74)+SUMIF(H73:AL73,"PN/L",H74:AL74)+SUMIF(H73:AL73,"TV",H74:AL74)+SUMIF(H73:AL73,"TVD",H74:AL74)+SUMIF(H73:AL73,"PDD",H74:AL74)</f>
        <v>0</v>
      </c>
      <c r="BM73" s="261">
        <f>SUMIF(H73:AL73,"PD",H75:AL75)+SUMIF(H73:AL73,"PN",H75:AL75)+SUMIF(H73:AL73,"P/DS",H75:AL75)+SUMIF(H73:AL73,"PN/F",H75:AL75)+SUMIF(H73:AL73,"PN/L",H75:AL75)+SUMIF(H73:AL73,"TV",H75:AL75)+SUMIF(H73:AL73,"TVD",H75:AL75)+SUMIF(H73:AL73,"PDD",H75:AL75)+SUMIF(H73:AL73,"PMD",H75:AL75)</f>
        <v>0</v>
      </c>
      <c r="BN73" s="261">
        <f>SUMIF(H73:AL73,"PD",H76:AL76)+SUMIF(H73:AL73,"PN",H76:AL76)+SUMIF(H73:AL73,"P/DS",H76:AL76)+SUMIF(H73:AL73,"PN/F",H76:AL76)+SUMIF(H73:AL73,"PN/L",H76:AL76)+SUMIF(H73:AL73,"TV",H76:AL76)+SUMIF(H73:AL73,"TVD",H76:AL76)</f>
        <v>0</v>
      </c>
      <c r="BO73" s="261">
        <f>SUMIF(H73:AL73,"PD",H77:AL77)+SUMIF(H73:AL73,"PN",H77:AL77)+SUMIF(H73:AL73,"P/DS",H77:AL77)+SUMIF(H73:AL73,"PN/F",H77:AL77)+SUMIF(H73:AL73,"PN/L",H77:AL77)+SUMIF(H73:AL73,"TV",H77:AL77)+SUMIF(H73:AL73,"TVD",H77:AL77)</f>
        <v>0</v>
      </c>
      <c r="BP73" s="261">
        <f>SUMIF(H73:AL73,"PD",H78:AL78)+SUMIF(H73:AL73,"PN",H78:AL78)+SUMIF(H73:AL73,"P/DS",H78:AL78)+SUMIF(H73:AL73,"PN/F",H78:AL78)+SUMIF(H73:AL73,"PN/L",H78:AL78)+SUMIF(H73:AL73,"TV",H78:AL78)+SUMIF(H73:AL73,"TVD",H78:AL78)+SUMIF(H73:AL73,"PDD",H78:AL78)+SUMIF(H73:AL73,"PH",H78:AL78)+SUMIF(H73:AL73,"PM",H78:AL78)</f>
        <v>0</v>
      </c>
      <c r="BQ73" s="261">
        <f>SUMIF(H73:AL73,"PD",H79:AL79)+SUMIF(H73:AL73,"PN",H79:AL79)+SUMIF(H73:AL73,"P/DS",H79:AL79)+SUMIF(H73:AL73,"PN/F",H79:AL79)+SUMIF(H73:AL73,"PN/L",H79:AL79)+SUMIF(H73:AL73,"TV",H79:AL79)+SUMIF(H73:AL73,"TVD",H79:AL79)+SUMIF(H73:AL73,"PDD",H79:AL79)+SUMIF(H73:AL73,"PH",H79:AL79)+SUMIF(H73:AL73,"PM",H79:AL79)</f>
        <v>0</v>
      </c>
      <c r="BR73" s="269">
        <f>SUM(H74:AL74)-BL73</f>
        <v>2</v>
      </c>
      <c r="BS73" s="269">
        <f>SUM(H75:AL75)-BM73</f>
        <v>0</v>
      </c>
      <c r="BT73" s="269">
        <f>SUM(H76:AL76)-BN73</f>
        <v>0</v>
      </c>
      <c r="BU73" s="269">
        <f>SUM(H77:AL77)-BO73</f>
        <v>0</v>
      </c>
      <c r="BV73" s="269">
        <f>SUM(H78:AL78)-BP73</f>
        <v>0</v>
      </c>
      <c r="BW73" s="269">
        <f>SUM(H79:AL79)-BQ73</f>
        <v>0</v>
      </c>
      <c r="BX73" s="255">
        <f>SUMIF(H73:AL73,"PD",H80:AL80)+SUMIF(H73:AL73,"PN",H80:AL80)+SUMIF(H73:AL73,"P/DS",H80:AL80)+SUMIF(H73:AL73,"PN/F",H80:AL80)+SUMIF(H73:AL73,"PN/L",H80:AL80)</f>
        <v>0</v>
      </c>
      <c r="BY73" s="255">
        <f>SUM(H80:AL80)-BX73</f>
        <v>0</v>
      </c>
      <c r="BZ73" s="255">
        <f t="shared" ref="BZ73" si="24">+SUM(BL73:BW80)</f>
        <v>2</v>
      </c>
      <c r="CA73" s="266">
        <f>(COUNTIFS(H73:AL73,"PD",H74:AL74,"&gt;=2"))*0.5-IF(CN73="VP",COUNTIFS($H$16:$AL$16,"SAT",H73:AL73,"PD",H74:AL74,"&gt;=2"))*0.5</f>
        <v>0</v>
      </c>
      <c r="CB73" s="266">
        <f>(COUNTIFS(H73:AL73,"PN",H75:AL75,"&gt;=0.5",H74:AL74,"&gt;=1.5"))*0.5+COUNTIFS(H73:AL73,"PDD",H75:AL75,"&gt;=0.5",H74:AL74,"&gt;=1.5")*0.5</f>
        <v>0</v>
      </c>
      <c r="CC73" s="273">
        <f>(COUNTIFS(H73:AL73,"TV",H75:AL75,"&gt;=10"))*0.5+(COUNTIFS(H73:AL73,"PMD",H75:AL75,"&gt;=2"))*0.5</f>
        <v>0</v>
      </c>
      <c r="CD73" s="266">
        <f>(COUNTIFS(H73:AL73,"TVD",H77:AL77,"&gt;=6.5",H75:AL75,"&gt;=3.5"))*0.5</f>
        <v>0</v>
      </c>
      <c r="CE73" s="266">
        <f>(COUNTIFS(H73:AL73,"PD",H78:AL78,"&gt;=10"))*0.5</f>
        <v>0</v>
      </c>
      <c r="CF73" s="266">
        <f>(COUNTIFS(H73:AL73,"PDD",H78:AL78,"&gt;=3.5",H79:AL79,"&gt;=6.5")+COUNTIFS(H73:AL73,"PH",H79:AL79,"&gt;=0.5",H78:AL78,"&gt;=1.5")+COUNTIFS(H73:AL73,"PM",H79:AL79,"&gt;=0.5",H78:AL78,"&gt;=1.5"))*0.5</f>
        <v>0</v>
      </c>
      <c r="CG73" s="266">
        <f>(COUNTIFS(H73:AL73,"DS",H74:AL74,"&gt;=2")+COUNTIFS(H73:AL73,"AL/DS",H74:AL74,"&gt;=2"))*0.5-IF(CN73="VP",COUNTIFS($H$16:$AL$16,"SAT",H73:AL73,"DS",H74:AL74,"&gt;=2"))*0.5</f>
        <v>0</v>
      </c>
      <c r="CH73" s="266">
        <f>(COUNTIFS(H73:AL73,"NS",H75:AL75,"&gt;=0.5",H74:AL74,"&gt;=1.5")+COUNTIFS(H73:AL73,"AL/NS",H75:AL75,"&gt;=0.5",H74:AL74,"&gt;=1.5")+COUNTIFS(H73:AL73,"NHD",H75:AL75,"&gt;=4.5",H78:AL78,"&gt;=2",H74:AL74,"&gt;=1.5"))*0.5</f>
        <v>0</v>
      </c>
      <c r="CI73" s="266">
        <f>(COUNTIF(H75:AL75,"&gt;=10")+COUNTIFS(H73:AL73,"MD",H75:AL75,"&gt;=2")-COUNTIFS(H73:AL73,"TV",H75:AL75,"&gt;=10"))*0.5</f>
        <v>0</v>
      </c>
      <c r="CJ73" s="266">
        <f>(COUNTIFS(H73:AL73,"D",H77:AL77,"&gt;=6.5",H75:AL75,"&gt;=3.5"))*0.5</f>
        <v>0</v>
      </c>
      <c r="CK73" s="266">
        <f>(COUNTIF(H78:AL78,"&gt;=10")-COUNTIFS(H73:AL73,"PD",H78:AL78,"&gt;=10"))*0.5</f>
        <v>0</v>
      </c>
      <c r="CL73" s="265">
        <f>(COUNTIFS(H73:AL73,"NHD",H78:AL78,"&gt;=3.5",H79:AL79,"&gt;=6.5")+COUNTIFS(H73:AL73,"BH",H78:AL78,"&gt;=1.5",H79:AL79,"&gt;=0.5")+COUNTIFS(H73:AL73,"BM",H78:AL78,"&gt;=1.5",H79:AL79,"&gt;=0.5")+COUNTIFS(H73:AL73,"D",H78:AL78,"&gt;=1.5",H79:AL79,"&gt;=0.5"))*0.5</f>
        <v>0</v>
      </c>
      <c r="CM73" s="272"/>
      <c r="CN73" s="264" t="s">
        <v>666</v>
      </c>
      <c r="CO73" s="125">
        <f t="shared" ref="CO73" si="25">+AM73+AN73+AO73+AP73+AQ73+AR73+AS73+AU73+BG73</f>
        <v>26</v>
      </c>
      <c r="CP73" s="225">
        <f>+SUM(I74:I79)-I80</f>
        <v>0</v>
      </c>
      <c r="CQ73" s="225">
        <f>+SUM(J74:J79)-J80</f>
        <v>0</v>
      </c>
      <c r="CR73" s="225">
        <f>+SUM(K74:K79)-K80</f>
        <v>0</v>
      </c>
      <c r="CS73" s="90"/>
      <c r="CT73" s="90"/>
      <c r="CU73" s="90"/>
      <c r="CV73" s="90"/>
      <c r="CW73" s="90"/>
      <c r="CX73" s="90"/>
      <c r="CY73" s="90"/>
      <c r="CZ73" s="90"/>
      <c r="DA73" s="90"/>
    </row>
    <row r="74" spans="1:105" s="70" customFormat="1" ht="15" customHeight="1">
      <c r="A74" s="228"/>
      <c r="B74" s="336"/>
      <c r="C74" s="339"/>
      <c r="D74" s="237"/>
      <c r="E74" s="237"/>
      <c r="F74" s="242" t="s">
        <v>82</v>
      </c>
      <c r="G74" s="71">
        <v>1.5</v>
      </c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>
        <v>2</v>
      </c>
      <c r="V74" s="83"/>
      <c r="W74" s="83"/>
      <c r="X74" s="83"/>
      <c r="Y74" s="83"/>
      <c r="Z74" s="83"/>
      <c r="AA74" s="83"/>
      <c r="AB74" s="83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240"/>
      <c r="AN74" s="240"/>
      <c r="AO74" s="240"/>
      <c r="AP74" s="240"/>
      <c r="AQ74" s="240"/>
      <c r="AR74" s="240"/>
      <c r="AS74" s="240"/>
      <c r="AT74" s="256"/>
      <c r="AU74" s="256"/>
      <c r="AV74" s="259"/>
      <c r="AW74" s="259"/>
      <c r="AX74" s="256"/>
      <c r="AY74" s="256"/>
      <c r="AZ74" s="256"/>
      <c r="BA74" s="256"/>
      <c r="BB74" s="256"/>
      <c r="BC74" s="256"/>
      <c r="BD74" s="256"/>
      <c r="BE74" s="256"/>
      <c r="BF74" s="256"/>
      <c r="BG74" s="256"/>
      <c r="BH74" s="256"/>
      <c r="BI74" s="256"/>
      <c r="BJ74" s="256"/>
      <c r="BK74" s="256"/>
      <c r="BL74" s="262"/>
      <c r="BM74" s="262"/>
      <c r="BN74" s="262"/>
      <c r="BO74" s="262"/>
      <c r="BP74" s="262"/>
      <c r="BQ74" s="262"/>
      <c r="BR74" s="270"/>
      <c r="BS74" s="270"/>
      <c r="BT74" s="270"/>
      <c r="BU74" s="270"/>
      <c r="BV74" s="270"/>
      <c r="BW74" s="270"/>
      <c r="BX74" s="256"/>
      <c r="BY74" s="256"/>
      <c r="BZ74" s="256"/>
      <c r="CA74" s="267"/>
      <c r="CB74" s="267"/>
      <c r="CC74" s="274"/>
      <c r="CD74" s="267"/>
      <c r="CE74" s="267"/>
      <c r="CF74" s="267"/>
      <c r="CG74" s="267"/>
      <c r="CH74" s="267"/>
      <c r="CI74" s="267"/>
      <c r="CJ74" s="267"/>
      <c r="CK74" s="267"/>
      <c r="CL74" s="265"/>
      <c r="CM74" s="272"/>
      <c r="CN74" s="264"/>
      <c r="CO74" s="125"/>
      <c r="CP74" s="226"/>
      <c r="CQ74" s="226"/>
      <c r="CR74" s="226"/>
      <c r="CS74" s="90"/>
      <c r="CT74" s="90"/>
      <c r="CU74" s="90"/>
      <c r="CV74" s="90"/>
      <c r="CW74" s="90"/>
      <c r="CX74" s="90"/>
      <c r="CY74" s="90"/>
      <c r="CZ74" s="90"/>
      <c r="DA74" s="90"/>
    </row>
    <row r="75" spans="1:105" s="70" customFormat="1" ht="15" customHeight="1">
      <c r="A75" s="228"/>
      <c r="B75" s="336"/>
      <c r="C75" s="339"/>
      <c r="D75" s="237"/>
      <c r="E75" s="237"/>
      <c r="F75" s="243"/>
      <c r="G75" s="72">
        <v>2</v>
      </c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240"/>
      <c r="AN75" s="240"/>
      <c r="AO75" s="240"/>
      <c r="AP75" s="240"/>
      <c r="AQ75" s="240"/>
      <c r="AR75" s="240"/>
      <c r="AS75" s="240"/>
      <c r="AT75" s="256"/>
      <c r="AU75" s="256"/>
      <c r="AV75" s="259"/>
      <c r="AW75" s="259"/>
      <c r="AX75" s="256"/>
      <c r="AY75" s="256"/>
      <c r="AZ75" s="256"/>
      <c r="BA75" s="256"/>
      <c r="BB75" s="256"/>
      <c r="BC75" s="256"/>
      <c r="BD75" s="256"/>
      <c r="BE75" s="256"/>
      <c r="BF75" s="256"/>
      <c r="BG75" s="256"/>
      <c r="BH75" s="256"/>
      <c r="BI75" s="256"/>
      <c r="BJ75" s="256"/>
      <c r="BK75" s="256"/>
      <c r="BL75" s="262"/>
      <c r="BM75" s="262"/>
      <c r="BN75" s="262"/>
      <c r="BO75" s="262"/>
      <c r="BP75" s="262"/>
      <c r="BQ75" s="262"/>
      <c r="BR75" s="270"/>
      <c r="BS75" s="270"/>
      <c r="BT75" s="270"/>
      <c r="BU75" s="270"/>
      <c r="BV75" s="270"/>
      <c r="BW75" s="270"/>
      <c r="BX75" s="256"/>
      <c r="BY75" s="256"/>
      <c r="BZ75" s="256"/>
      <c r="CA75" s="267"/>
      <c r="CB75" s="267"/>
      <c r="CC75" s="274"/>
      <c r="CD75" s="267"/>
      <c r="CE75" s="267"/>
      <c r="CF75" s="267"/>
      <c r="CG75" s="267"/>
      <c r="CH75" s="267"/>
      <c r="CI75" s="267"/>
      <c r="CJ75" s="267"/>
      <c r="CK75" s="267"/>
      <c r="CL75" s="265"/>
      <c r="CM75" s="272"/>
      <c r="CN75" s="264"/>
      <c r="CO75" s="125"/>
      <c r="CP75" s="226"/>
      <c r="CQ75" s="226"/>
      <c r="CR75" s="226"/>
      <c r="CS75" s="90"/>
      <c r="CT75" s="90"/>
      <c r="CU75" s="90"/>
      <c r="CV75" s="90"/>
      <c r="CW75" s="90"/>
      <c r="CX75" s="90"/>
      <c r="CY75" s="90"/>
      <c r="CZ75" s="90"/>
      <c r="DA75" s="90"/>
    </row>
    <row r="76" spans="1:105" s="70" customFormat="1" ht="15" customHeight="1">
      <c r="A76" s="228"/>
      <c r="B76" s="336"/>
      <c r="C76" s="339"/>
      <c r="D76" s="237"/>
      <c r="E76" s="237"/>
      <c r="F76" s="243"/>
      <c r="G76" s="72">
        <v>2.1</v>
      </c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240"/>
      <c r="AN76" s="240"/>
      <c r="AO76" s="240"/>
      <c r="AP76" s="240"/>
      <c r="AQ76" s="240"/>
      <c r="AR76" s="240"/>
      <c r="AS76" s="240"/>
      <c r="AT76" s="256"/>
      <c r="AU76" s="256"/>
      <c r="AV76" s="259"/>
      <c r="AW76" s="259"/>
      <c r="AX76" s="256"/>
      <c r="AY76" s="256"/>
      <c r="AZ76" s="256"/>
      <c r="BA76" s="256"/>
      <c r="BB76" s="256"/>
      <c r="BC76" s="256"/>
      <c r="BD76" s="256"/>
      <c r="BE76" s="256"/>
      <c r="BF76" s="256"/>
      <c r="BG76" s="256"/>
      <c r="BH76" s="256"/>
      <c r="BI76" s="256"/>
      <c r="BJ76" s="256"/>
      <c r="BK76" s="256"/>
      <c r="BL76" s="262"/>
      <c r="BM76" s="262"/>
      <c r="BN76" s="262"/>
      <c r="BO76" s="262"/>
      <c r="BP76" s="262"/>
      <c r="BQ76" s="262"/>
      <c r="BR76" s="270"/>
      <c r="BS76" s="270"/>
      <c r="BT76" s="270"/>
      <c r="BU76" s="270"/>
      <c r="BV76" s="270"/>
      <c r="BW76" s="270"/>
      <c r="BX76" s="256"/>
      <c r="BY76" s="256"/>
      <c r="BZ76" s="256"/>
      <c r="CA76" s="267"/>
      <c r="CB76" s="267"/>
      <c r="CC76" s="274"/>
      <c r="CD76" s="267"/>
      <c r="CE76" s="267"/>
      <c r="CF76" s="267"/>
      <c r="CG76" s="267"/>
      <c r="CH76" s="267"/>
      <c r="CI76" s="267"/>
      <c r="CJ76" s="267"/>
      <c r="CK76" s="267"/>
      <c r="CL76" s="265"/>
      <c r="CM76" s="272"/>
      <c r="CN76" s="264"/>
      <c r="CO76" s="125"/>
      <c r="CP76" s="226"/>
      <c r="CQ76" s="226"/>
      <c r="CR76" s="226"/>
      <c r="CS76" s="90"/>
      <c r="CT76" s="90"/>
      <c r="CU76" s="90"/>
      <c r="CV76" s="90"/>
      <c r="CW76" s="90"/>
      <c r="CX76" s="90"/>
      <c r="CY76" s="90"/>
      <c r="CZ76" s="90"/>
      <c r="DA76" s="90"/>
    </row>
    <row r="77" spans="1:105" s="70" customFormat="1" ht="15" customHeight="1">
      <c r="A77" s="228"/>
      <c r="B77" s="336"/>
      <c r="C77" s="339"/>
      <c r="D77" s="237"/>
      <c r="E77" s="237"/>
      <c r="F77" s="243"/>
      <c r="G77" s="72">
        <v>2.7</v>
      </c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240"/>
      <c r="AN77" s="240"/>
      <c r="AO77" s="240"/>
      <c r="AP77" s="240"/>
      <c r="AQ77" s="240"/>
      <c r="AR77" s="240"/>
      <c r="AS77" s="240"/>
      <c r="AT77" s="256"/>
      <c r="AU77" s="256"/>
      <c r="AV77" s="259"/>
      <c r="AW77" s="259"/>
      <c r="AX77" s="256"/>
      <c r="AY77" s="256"/>
      <c r="AZ77" s="256"/>
      <c r="BA77" s="256"/>
      <c r="BB77" s="256"/>
      <c r="BC77" s="256"/>
      <c r="BD77" s="256"/>
      <c r="BE77" s="256"/>
      <c r="BF77" s="256"/>
      <c r="BG77" s="256"/>
      <c r="BH77" s="256"/>
      <c r="BI77" s="256"/>
      <c r="BJ77" s="256"/>
      <c r="BK77" s="256"/>
      <c r="BL77" s="262"/>
      <c r="BM77" s="262"/>
      <c r="BN77" s="262"/>
      <c r="BO77" s="262"/>
      <c r="BP77" s="262"/>
      <c r="BQ77" s="262"/>
      <c r="BR77" s="270"/>
      <c r="BS77" s="270"/>
      <c r="BT77" s="270"/>
      <c r="BU77" s="270"/>
      <c r="BV77" s="270"/>
      <c r="BW77" s="270"/>
      <c r="BX77" s="256"/>
      <c r="BY77" s="256"/>
      <c r="BZ77" s="256"/>
      <c r="CA77" s="267"/>
      <c r="CB77" s="267"/>
      <c r="CC77" s="274"/>
      <c r="CD77" s="267"/>
      <c r="CE77" s="267"/>
      <c r="CF77" s="267"/>
      <c r="CG77" s="267"/>
      <c r="CH77" s="267"/>
      <c r="CI77" s="267"/>
      <c r="CJ77" s="267"/>
      <c r="CK77" s="267"/>
      <c r="CL77" s="265"/>
      <c r="CM77" s="272"/>
      <c r="CN77" s="264"/>
      <c r="CO77" s="125"/>
      <c r="CP77" s="226"/>
      <c r="CQ77" s="226"/>
      <c r="CR77" s="226"/>
      <c r="CS77" s="90"/>
      <c r="CT77" s="90"/>
      <c r="CU77" s="90"/>
      <c r="CV77" s="90"/>
      <c r="CW77" s="90"/>
      <c r="CX77" s="90"/>
      <c r="CY77" s="90"/>
      <c r="CZ77" s="90"/>
      <c r="DA77" s="90"/>
    </row>
    <row r="78" spans="1:105" s="70" customFormat="1" ht="15" customHeight="1">
      <c r="A78" s="228"/>
      <c r="B78" s="336"/>
      <c r="C78" s="339"/>
      <c r="D78" s="237"/>
      <c r="E78" s="237"/>
      <c r="F78" s="243"/>
      <c r="G78" s="72">
        <v>3</v>
      </c>
      <c r="H78" s="84"/>
      <c r="I78" s="83"/>
      <c r="J78" s="83"/>
      <c r="K78" s="83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240"/>
      <c r="AN78" s="240"/>
      <c r="AO78" s="240"/>
      <c r="AP78" s="240"/>
      <c r="AQ78" s="240"/>
      <c r="AR78" s="240"/>
      <c r="AS78" s="240"/>
      <c r="AT78" s="256"/>
      <c r="AU78" s="256"/>
      <c r="AV78" s="259"/>
      <c r="AW78" s="259"/>
      <c r="AX78" s="256"/>
      <c r="AY78" s="256"/>
      <c r="AZ78" s="256"/>
      <c r="BA78" s="256"/>
      <c r="BB78" s="256"/>
      <c r="BC78" s="256"/>
      <c r="BD78" s="256"/>
      <c r="BE78" s="256"/>
      <c r="BF78" s="256"/>
      <c r="BG78" s="256"/>
      <c r="BH78" s="256"/>
      <c r="BI78" s="256"/>
      <c r="BJ78" s="256"/>
      <c r="BK78" s="256"/>
      <c r="BL78" s="262"/>
      <c r="BM78" s="262"/>
      <c r="BN78" s="262"/>
      <c r="BO78" s="262"/>
      <c r="BP78" s="262"/>
      <c r="BQ78" s="262"/>
      <c r="BR78" s="270"/>
      <c r="BS78" s="270"/>
      <c r="BT78" s="270"/>
      <c r="BU78" s="270"/>
      <c r="BV78" s="270"/>
      <c r="BW78" s="270"/>
      <c r="BX78" s="256"/>
      <c r="BY78" s="256"/>
      <c r="BZ78" s="256"/>
      <c r="CA78" s="267"/>
      <c r="CB78" s="267"/>
      <c r="CC78" s="274"/>
      <c r="CD78" s="267"/>
      <c r="CE78" s="267"/>
      <c r="CF78" s="267"/>
      <c r="CG78" s="267"/>
      <c r="CH78" s="267"/>
      <c r="CI78" s="267"/>
      <c r="CJ78" s="267"/>
      <c r="CK78" s="267"/>
      <c r="CL78" s="265"/>
      <c r="CM78" s="272"/>
      <c r="CN78" s="264"/>
      <c r="CO78" s="125"/>
      <c r="CP78" s="226"/>
      <c r="CQ78" s="226"/>
      <c r="CR78" s="226"/>
      <c r="CS78" s="90"/>
      <c r="CT78" s="90"/>
      <c r="CU78" s="90"/>
      <c r="CV78" s="90"/>
      <c r="CW78" s="90"/>
      <c r="CX78" s="90"/>
      <c r="CY78" s="90"/>
      <c r="CZ78" s="90"/>
      <c r="DA78" s="90"/>
    </row>
    <row r="79" spans="1:105" s="70" customFormat="1" ht="15" customHeight="1">
      <c r="A79" s="228"/>
      <c r="B79" s="336"/>
      <c r="C79" s="339"/>
      <c r="D79" s="237"/>
      <c r="E79" s="237"/>
      <c r="F79" s="244"/>
      <c r="G79" s="73">
        <v>3.9</v>
      </c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1"/>
      <c r="AD79" s="81"/>
      <c r="AE79" s="81"/>
      <c r="AF79" s="81"/>
      <c r="AG79" s="81"/>
      <c r="AH79" s="81"/>
      <c r="AI79" s="81"/>
      <c r="AJ79" s="81"/>
      <c r="AK79" s="81"/>
      <c r="AL79" s="81"/>
      <c r="AM79" s="240"/>
      <c r="AN79" s="240"/>
      <c r="AO79" s="240"/>
      <c r="AP79" s="240"/>
      <c r="AQ79" s="240"/>
      <c r="AR79" s="240"/>
      <c r="AS79" s="240"/>
      <c r="AT79" s="256"/>
      <c r="AU79" s="256"/>
      <c r="AV79" s="259"/>
      <c r="AW79" s="259"/>
      <c r="AX79" s="256"/>
      <c r="AY79" s="256"/>
      <c r="AZ79" s="256"/>
      <c r="BA79" s="256"/>
      <c r="BB79" s="256"/>
      <c r="BC79" s="256"/>
      <c r="BD79" s="256"/>
      <c r="BE79" s="256"/>
      <c r="BF79" s="256"/>
      <c r="BG79" s="256"/>
      <c r="BH79" s="256"/>
      <c r="BI79" s="256"/>
      <c r="BJ79" s="256"/>
      <c r="BK79" s="256"/>
      <c r="BL79" s="262"/>
      <c r="BM79" s="262"/>
      <c r="BN79" s="262"/>
      <c r="BO79" s="262"/>
      <c r="BP79" s="262"/>
      <c r="BQ79" s="262"/>
      <c r="BR79" s="270"/>
      <c r="BS79" s="270"/>
      <c r="BT79" s="270"/>
      <c r="BU79" s="270"/>
      <c r="BV79" s="270"/>
      <c r="BW79" s="270"/>
      <c r="BX79" s="256"/>
      <c r="BY79" s="256"/>
      <c r="BZ79" s="256"/>
      <c r="CA79" s="267"/>
      <c r="CB79" s="267"/>
      <c r="CC79" s="274"/>
      <c r="CD79" s="267"/>
      <c r="CE79" s="267"/>
      <c r="CF79" s="267"/>
      <c r="CG79" s="267"/>
      <c r="CH79" s="267"/>
      <c r="CI79" s="267"/>
      <c r="CJ79" s="267"/>
      <c r="CK79" s="267"/>
      <c r="CL79" s="265"/>
      <c r="CM79" s="272"/>
      <c r="CN79" s="264"/>
      <c r="CO79" s="125"/>
      <c r="CP79" s="226"/>
      <c r="CQ79" s="226"/>
      <c r="CR79" s="226"/>
      <c r="CS79" s="90"/>
      <c r="CT79" s="90"/>
      <c r="CU79" s="90"/>
      <c r="CV79" s="90"/>
      <c r="CW79" s="90"/>
      <c r="CX79" s="90"/>
      <c r="CY79" s="90"/>
      <c r="CZ79" s="90"/>
      <c r="DA79" s="90"/>
    </row>
    <row r="80" spans="1:105" s="70" customFormat="1" ht="15" customHeight="1">
      <c r="A80" s="229"/>
      <c r="B80" s="337"/>
      <c r="C80" s="340"/>
      <c r="D80" s="238"/>
      <c r="E80" s="238"/>
      <c r="F80" s="245" t="s">
        <v>83</v>
      </c>
      <c r="G80" s="246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241"/>
      <c r="AN80" s="241"/>
      <c r="AO80" s="241"/>
      <c r="AP80" s="241"/>
      <c r="AQ80" s="241"/>
      <c r="AR80" s="241"/>
      <c r="AS80" s="241"/>
      <c r="AT80" s="257"/>
      <c r="AU80" s="257"/>
      <c r="AV80" s="260"/>
      <c r="AW80" s="260"/>
      <c r="AX80" s="257"/>
      <c r="AY80" s="257"/>
      <c r="AZ80" s="257"/>
      <c r="BA80" s="257"/>
      <c r="BB80" s="257"/>
      <c r="BC80" s="257"/>
      <c r="BD80" s="257"/>
      <c r="BE80" s="257"/>
      <c r="BF80" s="257"/>
      <c r="BG80" s="257"/>
      <c r="BH80" s="257"/>
      <c r="BI80" s="257"/>
      <c r="BJ80" s="257"/>
      <c r="BK80" s="257"/>
      <c r="BL80" s="263"/>
      <c r="BM80" s="263"/>
      <c r="BN80" s="263"/>
      <c r="BO80" s="263"/>
      <c r="BP80" s="263"/>
      <c r="BQ80" s="263"/>
      <c r="BR80" s="271"/>
      <c r="BS80" s="271"/>
      <c r="BT80" s="271"/>
      <c r="BU80" s="271"/>
      <c r="BV80" s="271"/>
      <c r="BW80" s="271"/>
      <c r="BX80" s="257"/>
      <c r="BY80" s="257"/>
      <c r="BZ80" s="257"/>
      <c r="CA80" s="268"/>
      <c r="CB80" s="268"/>
      <c r="CC80" s="275"/>
      <c r="CD80" s="268"/>
      <c r="CE80" s="268"/>
      <c r="CF80" s="268"/>
      <c r="CG80" s="268"/>
      <c r="CH80" s="268"/>
      <c r="CI80" s="268"/>
      <c r="CJ80" s="268"/>
      <c r="CK80" s="268"/>
      <c r="CL80" s="265"/>
      <c r="CM80" s="272"/>
      <c r="CN80" s="264"/>
      <c r="CO80" s="125"/>
      <c r="CP80" s="226"/>
      <c r="CQ80" s="226"/>
      <c r="CR80" s="226"/>
      <c r="CS80" s="90"/>
      <c r="CT80" s="90"/>
      <c r="CU80" s="90"/>
      <c r="CV80" s="90"/>
      <c r="CW80" s="90"/>
      <c r="CX80" s="90"/>
      <c r="CY80" s="90"/>
      <c r="CZ80" s="90"/>
      <c r="DA80" s="90"/>
    </row>
    <row r="81" spans="1:105" s="70" customFormat="1" ht="15" customHeight="1">
      <c r="A81" s="227">
        <f t="shared" ref="A81" si="26">A73+1</f>
        <v>9</v>
      </c>
      <c r="B81" s="335" t="s">
        <v>104</v>
      </c>
      <c r="C81" s="338" t="s">
        <v>105</v>
      </c>
      <c r="D81" s="236">
        <v>42970</v>
      </c>
      <c r="E81" s="236" t="s">
        <v>79</v>
      </c>
      <c r="F81" s="253" t="s">
        <v>80</v>
      </c>
      <c r="G81" s="254"/>
      <c r="H81" s="82" t="s">
        <v>69</v>
      </c>
      <c r="I81" s="82"/>
      <c r="J81" s="82" t="s">
        <v>60</v>
      </c>
      <c r="K81" s="82" t="s">
        <v>60</v>
      </c>
      <c r="L81" s="196" t="s">
        <v>81</v>
      </c>
      <c r="M81" s="82" t="s">
        <v>60</v>
      </c>
      <c r="N81" s="82" t="s">
        <v>60</v>
      </c>
      <c r="O81" s="82"/>
      <c r="P81" s="82" t="s">
        <v>60</v>
      </c>
      <c r="Q81" s="82" t="s">
        <v>60</v>
      </c>
      <c r="R81" s="82" t="s">
        <v>60</v>
      </c>
      <c r="S81" s="82" t="s">
        <v>60</v>
      </c>
      <c r="T81" s="82" t="s">
        <v>60</v>
      </c>
      <c r="U81" s="82" t="s">
        <v>60</v>
      </c>
      <c r="V81" s="82"/>
      <c r="W81" s="82" t="s">
        <v>60</v>
      </c>
      <c r="X81" s="82" t="s">
        <v>60</v>
      </c>
      <c r="Y81" s="82" t="s">
        <v>60</v>
      </c>
      <c r="Z81" s="82" t="s">
        <v>60</v>
      </c>
      <c r="AA81" s="82" t="s">
        <v>60</v>
      </c>
      <c r="AB81" s="82" t="s">
        <v>60</v>
      </c>
      <c r="AC81" s="82"/>
      <c r="AD81" s="82" t="s">
        <v>60</v>
      </c>
      <c r="AE81" s="82" t="s">
        <v>60</v>
      </c>
      <c r="AF81" s="82" t="s">
        <v>60</v>
      </c>
      <c r="AG81" s="82" t="s">
        <v>60</v>
      </c>
      <c r="AH81" s="82" t="s">
        <v>60</v>
      </c>
      <c r="AI81" s="82" t="s">
        <v>1471</v>
      </c>
      <c r="AJ81" s="82"/>
      <c r="AK81" s="82" t="s">
        <v>60</v>
      </c>
      <c r="AL81" s="82" t="s">
        <v>60</v>
      </c>
      <c r="AM81" s="239">
        <f>COUNTIF(H81:AL81,"PH")+COUNTIF(H81:AL81,"PH/L")+COUNTIF(H81:AL81,"PM")</f>
        <v>0</v>
      </c>
      <c r="AN81" s="239">
        <f>COUNTIF(H81:AL81,"PD")+COUNTIF(H81:AL81,"PDD")+COUNTIF(H81:AL81,"P/DS")/2+COUNTIF(H81:AL81,"PMD")</f>
        <v>0</v>
      </c>
      <c r="AO81" s="239">
        <f>COUNTIF(H81:AL81,"PN")+COUNTIF(H81:AL81,"P/NS")/2+COUNTIF(H81:AL81,"PH")+COUNTIF(H81:AL81,"PH/F")/2+COUNTIF(H81:AL81,"PH/L")/2+COUNTIF(H81:AL81,"PM")</f>
        <v>0</v>
      </c>
      <c r="AP81" s="239">
        <f>COUNTIF(H81:AL81,"BH")+COUNTIF(H81:AL81,"AL/BL")+COUNTIF(H81:AL81,"UL/BL")+COUNTIF(H81:AL81,"BM")</f>
        <v>0</v>
      </c>
      <c r="AQ81" s="239">
        <f>COUNTIF(H81:AL81,"DS")+COUNTIF(H81:AL81,"AL/DS")/2+COUNTIF(H81:AL81,"UL/DS")/2+COUNTIF(H81:AL81,"CT")+COUNTIF(H81:AL81,"MD")</f>
        <v>24</v>
      </c>
      <c r="AR81" s="239">
        <f>COUNTIF(H81:AL81,"NS")+COUNTIF(H81:AL81,"AL/NS")/2+COUNTIF(H81:AL81,"UL/NS")/2+COUNTIF(H81:AL81,"BH")+COUNTIF(H81:AL81,"AL/BF")/2+COUNTIF(H81:AL81,"AL/BL")/2+COUNTIF(H81:AL81,"UL/BL")/2+COUNTIF(H81:AL81,"UL/BF")/2+COUNTIF(H81:AL81,"BM")</f>
        <v>0</v>
      </c>
      <c r="AS81" s="239">
        <f>COUNTIF(H81:AL81,"AL")+COUNTIF(H81:AL81,"AL/DS")/2+COUNTIF(H81:AL81,"AL/NS")/2+COUNTIF(H81:AL81,"NH")+COUNTIF(H81:AL81,"SL")+COUNTIF(H81:AL81,"NHD")+COUNTIF(H81:AL81,"B")+COUNTIF(H81:AL81,"HL")+COUNTIF(H81:AL81,"AL/BF")/2+COUNTIF(H81:AL81,"AL/BL")/2</f>
        <v>1.5</v>
      </c>
      <c r="AT81" s="255">
        <f>COUNTIF(H81:AL81,"PD")+COUNTIF(H81:AL81,"PN")+COUNTIF(H81:AL81,"P/DS")/2+COUNTIF(H81:AL81,"P/NS")/2+COUNTIF(H81:AL81,"DS")+COUNTIF(H81:AL81,"NS")+COUNTIF(H81:AL81,"AL")+COUNTIF(H81:AL81,"AL/DS")+COUNTIF(H81:AL81,"AL/NS")+COUNTIF(H81:AL81,"NH")+COUNTIF(H81:AL81,"SL")+COUNTIF(H81:AL81,"UL/DS")/2+COUNTIF(H81:AL81,"UL/NS")/2+COUNTIF(H81:AL81,"CT")+COUNTIF(H81:AL81,"NHD")+COUNTIF(H81:AL81,"PDD")+COUNTIF(H81:AL81,"B")+COUNTIF(H81:AL81,"HL")+COUNTIF(H81:AL81,"PH")+COUNTIF(H81:AL81,"BH")+COUNTIF(H81:AL81,"AL/BF")+COUNTIF(H81:AL81,"AL/BL")+COUNTIF(H81:AL81,"UL/BF")/2+COUNTIF(H81:AL81,"UL/BL")/2+COUNTIF(H81:AL81,"PH/F")/2+COUNTIF(H81:AL81,"PH/L")/2+COUNTIF(H81:AL81,"MD")+COUNTIF(H81:AL81,"PMD")+COUNTIF(H81:AL81,"PM")+COUNTIF(H81:AL81,"BM")</f>
        <v>25.5</v>
      </c>
      <c r="AU81" s="255">
        <f>COUNTIF(H81:AL81,"P/DS")/2+COUNTIF(H81:AL81,"P/NS")/2+COUNTIF(H81:AL81,"IL")+COUNTIF(H81:AL81,"NL")+COUNTIF(H81:AL81,"UL")+COUNTIF(H81:AL81,"UL/DS")/2+COUNTIF(H81:AL81,"UL/NS")/2+COUNTIF(H81:AL81,"KT")+COUNTIF(H81:AL81,"UL/BF")/2+COUNTIF(H81:AL81,"UL/BL")/2+COUNTIF(H81:AL81,"PH/F")/2+COUNTIF(H81:AL81,"PH/L")/2+COUNTIF(H81:AL81,"NB")</f>
        <v>0.5</v>
      </c>
      <c r="AV81" s="258">
        <f>COUNTIF(H81:AL81,"PN")+COUNTIF(H81:AL81,"TVD")+COUNTIF(H81:AL81,"PH")+COUNTIF(H81:AL81,"PM")+COUNTIF(H81:AL81,"PDD")-COUNTIFS(H81:AL81,"PN",H88:AL88,"&gt;=3")-COUNTIFS(H81:AL81,"PM",H88:AL88,"&gt;=3")</f>
        <v>0</v>
      </c>
      <c r="AW81" s="258">
        <f>COUNTIF(H81:AL81,"NS")+COUNTIF(H81:AL81,"D")+COUNTIF(H81:AL81,"BH")+COUNTIF(H81:AL81,"NHD")+COUNTIF(H81:AL81,"BM")-COUNTIFS(H81:AL81,"NS",H88:AL88,"&gt;=3")-COUNTIFS(H81:AL81,"BH",H88:AL88,"&gt;=3")-COUNTIFS(H81:AL81,"BM",H88:AL88,"&gt;=3")</f>
        <v>0</v>
      </c>
      <c r="AX81" s="255">
        <f>COUNTIF(H81:AL81,"AL")+COUNTIF(H81:AL81,"AL/DS")/2+COUNTIF(H81:AL81,"AL/NS")/2+COUNTIF(H81:AL81,"AL/BF")+COUNTIF(H81:AL81,"AL/BL")/2</f>
        <v>0.5</v>
      </c>
      <c r="AY81" s="255">
        <f>COUNTIF(H81:AL81,"SL")</f>
        <v>0</v>
      </c>
      <c r="AZ81" s="255">
        <f>COUNTIF(H81:AL81,"NH")</f>
        <v>1</v>
      </c>
      <c r="BA81" s="255">
        <f>COUNTIF(H81:AL81,"HL")</f>
        <v>0</v>
      </c>
      <c r="BB81" s="255">
        <f>COUNTIF(G81:AL81,"P/DS")/2+COUNTIF(G81:AL81,"P/NS")/2+COUNTIF(G81:AL81,"UL")+COUNTIF(G81:AL81,"UL/DS")/2+COUNTIF(G81:AL81,"UL/NS")/2+COUNTIF(G81:AL81,"UL/BL")/2+COUNTIF(G81:AL81,"UL/BF")/2+COUNTIF(G81:AL81,"PH/F")/2+COUNTIF(G81:AL81,"PH/L")/2</f>
        <v>0.5</v>
      </c>
      <c r="BC81" s="255">
        <f>COUNTIF(H81:AL81,"NB")</f>
        <v>0</v>
      </c>
      <c r="BD81" s="255">
        <f>COUNTIF(H81:AL81,"NL")</f>
        <v>0</v>
      </c>
      <c r="BE81" s="255">
        <f>COUNTIF(H81:AL81,"IL")</f>
        <v>0</v>
      </c>
      <c r="BF81" s="255">
        <f>COUNTIF(H81:AL81,"KT")</f>
        <v>0</v>
      </c>
      <c r="BG81" s="255">
        <f>COUNTIF(H81:AL81,"L70")</f>
        <v>0</v>
      </c>
      <c r="BH81" s="255">
        <f>COUNTIF(H81:AL81,"MD")</f>
        <v>0</v>
      </c>
      <c r="BI81" s="255">
        <f>COUNTIF(H81:AL81,"PMD")</f>
        <v>0</v>
      </c>
      <c r="BJ81" s="255">
        <f>COUNTIF(H81:AL81,"PM")</f>
        <v>0</v>
      </c>
      <c r="BK81" s="255">
        <f>COUNTIF(H81:AL81,"BM")</f>
        <v>0</v>
      </c>
      <c r="BL81" s="261">
        <f>SUMIF(H81:AL81,"PD",H82:AL82)+SUMIF(H81:AL81,"PN",H82:AL82)+SUMIF(H81:AL81,"P/DS",H82:AL82)+SUMIF(H81:AL81,"PN/F",H82:AL82)+SUMIF(H81:AL81,"PN/L",H82:AL82)+SUMIF(H81:AL81,"TV",H82:AL82)+SUMIF(H81:AL81,"TVD",H82:AL82)+SUMIF(H81:AL81,"PDD",H82:AL82)</f>
        <v>0</v>
      </c>
      <c r="BM81" s="261">
        <f>SUMIF(H81:AL81,"PD",H83:AL83)+SUMIF(H81:AL81,"PN",H83:AL83)+SUMIF(H81:AL81,"P/DS",H83:AL83)+SUMIF(H81:AL81,"PN/F",H83:AL83)+SUMIF(H81:AL81,"PN/L",H83:AL83)+SUMIF(H81:AL81,"TV",H83:AL83)+SUMIF(H81:AL81,"TVD",H83:AL83)+SUMIF(H81:AL81,"PDD",H83:AL83)+SUMIF(H81:AL81,"PMD",H83:AL83)</f>
        <v>0</v>
      </c>
      <c r="BN81" s="261">
        <f>SUMIF(H81:AL81,"PD",H84:AL84)+SUMIF(H81:AL81,"PN",H84:AL84)+SUMIF(H81:AL81,"P/DS",H84:AL84)+SUMIF(H81:AL81,"PN/F",H84:AL84)+SUMIF(H81:AL81,"PN/L",H84:AL84)+SUMIF(H81:AL81,"TV",H84:AL84)+SUMIF(H81:AL81,"TVD",H84:AL84)</f>
        <v>0</v>
      </c>
      <c r="BO81" s="261">
        <f>SUMIF(H81:AL81,"PD",H85:AL85)+SUMIF(H81:AL81,"PN",H85:AL85)+SUMIF(H81:AL81,"P/DS",H85:AL85)+SUMIF(H81:AL81,"PN/F",H85:AL85)+SUMIF(H81:AL81,"PN/L",H85:AL85)+SUMIF(H81:AL81,"TV",H85:AL85)+SUMIF(H81:AL81,"TVD",H85:AL85)</f>
        <v>0</v>
      </c>
      <c r="BP81" s="261">
        <f>SUMIF(H81:AL81,"PD",H86:AL86)+SUMIF(H81:AL81,"PN",H86:AL86)+SUMIF(H81:AL81,"P/DS",H86:AL86)+SUMIF(H81:AL81,"PN/F",H86:AL86)+SUMIF(H81:AL81,"PN/L",H86:AL86)+SUMIF(H81:AL81,"TV",H86:AL86)+SUMIF(H81:AL81,"TVD",H86:AL86)+SUMIF(H81:AL81,"PDD",H86:AL86)+SUMIF(H81:AL81,"PH",H86:AL86)+SUMIF(H81:AL81,"PM",H86:AL86)</f>
        <v>0</v>
      </c>
      <c r="BQ81" s="261">
        <f>SUMIF(H81:AL81,"PD",H87:AL87)+SUMIF(H81:AL81,"PN",H87:AL87)+SUMIF(H81:AL81,"P/DS",H87:AL87)+SUMIF(H81:AL81,"PN/F",H87:AL87)+SUMIF(H81:AL81,"PN/L",H87:AL87)+SUMIF(H81:AL81,"TV",H87:AL87)+SUMIF(H81:AL81,"TVD",H87:AL87)+SUMIF(H81:AL81,"PDD",H87:AL87)+SUMIF(H81:AL81,"PH",H87:AL87)+SUMIF(H81:AL81,"PM",H87:AL87)</f>
        <v>0</v>
      </c>
      <c r="BR81" s="269">
        <f>SUM(H82:AL82)-BL81</f>
        <v>23.799999999999997</v>
      </c>
      <c r="BS81" s="269">
        <f>SUM(H83:AL83)-BM81</f>
        <v>0</v>
      </c>
      <c r="BT81" s="269">
        <f>SUM(H84:AL84)-BN81</f>
        <v>0</v>
      </c>
      <c r="BU81" s="269">
        <f>SUM(H85:AL85)-BO81</f>
        <v>0</v>
      </c>
      <c r="BV81" s="269">
        <f>SUM(H86:AL86)-BP81</f>
        <v>0</v>
      </c>
      <c r="BW81" s="269">
        <f>SUM(H87:AL87)-BQ81</f>
        <v>0</v>
      </c>
      <c r="BX81" s="255">
        <f>SUMIF(H81:AL81,"PD",H88:AL88)+SUMIF(H81:AL81,"PN",H88:AL88)+SUMIF(H81:AL81,"P/DS",H88:AL88)+SUMIF(H81:AL81,"PN/F",H88:AL88)+SUMIF(H81:AL81,"PN/L",H88:AL88)</f>
        <v>0</v>
      </c>
      <c r="BY81" s="255">
        <f>SUM(H88:AL88)-BX81</f>
        <v>0</v>
      </c>
      <c r="BZ81" s="255">
        <f t="shared" ref="BZ81" si="27">+SUM(BL81:BW88)</f>
        <v>23.799999999999997</v>
      </c>
      <c r="CA81" s="266">
        <f>(COUNTIFS(H81:AL81,"PD",H82:AL82,"&gt;=2"))*0.5-IF(CN81="VP",COUNTIFS($H$16:$AL$16,"SAT",H81:AL81,"PD",H82:AL82,"&gt;=2"))*0.5</f>
        <v>0</v>
      </c>
      <c r="CB81" s="266">
        <f>(COUNTIFS(H81:AL81,"PN",H83:AL83,"&gt;=0.5",H82:AL82,"&gt;=1.5"))*0.5+COUNTIFS(H81:AL81,"PDD",H83:AL83,"&gt;=0.5",H82:AL82,"&gt;=1.5")*0.5</f>
        <v>0</v>
      </c>
      <c r="CC81" s="273">
        <f>(COUNTIFS(H81:AL81,"TV",H83:AL83,"&gt;=10"))*0.5+(COUNTIFS(H81:AL81,"PMD",H83:AL83,"&gt;=2"))*0.5</f>
        <v>0</v>
      </c>
      <c r="CD81" s="266">
        <f>(COUNTIFS(H81:AL81,"TVD",H85:AL85,"&gt;=6.5",H83:AL83,"&gt;=3.5"))*0.5</f>
        <v>0</v>
      </c>
      <c r="CE81" s="266">
        <f>(COUNTIFS(H81:AL81,"PD",H86:AL86,"&gt;=10"))*0.5</f>
        <v>0</v>
      </c>
      <c r="CF81" s="266">
        <f>(COUNTIFS(H81:AL81,"PDD",H86:AL86,"&gt;=3.5",H87:AL87,"&gt;=6.5")+COUNTIFS(H81:AL81,"PH",H87:AL87,"&gt;=0.5",H86:AL86,"&gt;=1.5")+COUNTIFS(H81:AL81,"PM",H87:AL87,"&gt;=0.5",H86:AL86,"&gt;=1.5"))*0.5</f>
        <v>0</v>
      </c>
      <c r="CG81" s="266">
        <f>(COUNTIFS(H81:AL81,"DS",H82:AL82,"&gt;=2")+COUNTIFS(H81:AL81,"AL/DS",H82:AL82,"&gt;=2"))*0.5-IF(CN81="VP",COUNTIFS($H$16:$AL$16,"SAT",H81:AL81,"DS",H82:AL82,"&gt;=2"))*0.5</f>
        <v>4.5</v>
      </c>
      <c r="CH81" s="266">
        <f>(COUNTIFS(H81:AL81,"NS",H83:AL83,"&gt;=0.5",H82:AL82,"&gt;=1.5")+COUNTIFS(H81:AL81,"AL/NS",H83:AL83,"&gt;=0.5",H82:AL82,"&gt;=1.5")+COUNTIFS(H81:AL81,"NHD",H83:AL83,"&gt;=4.5",H86:AL86,"&gt;=2",H82:AL82,"&gt;=1.5"))*0.5</f>
        <v>0</v>
      </c>
      <c r="CI81" s="266">
        <f>(COUNTIF(H83:AL83,"&gt;=10")+COUNTIFS(H81:AL81,"MD",H83:AL83,"&gt;=2")-COUNTIFS(H81:AL81,"TV",H83:AL83,"&gt;=10"))*0.5</f>
        <v>0</v>
      </c>
      <c r="CJ81" s="266">
        <f>(COUNTIFS(H81:AL81,"D",H85:AL85,"&gt;=6.5",H83:AL83,"&gt;=3.5"))*0.5</f>
        <v>0</v>
      </c>
      <c r="CK81" s="266">
        <f>(COUNTIF(H86:AL86,"&gt;=10")-COUNTIFS(H81:AL81,"PD",H86:AL86,"&gt;=10"))*0.5</f>
        <v>0</v>
      </c>
      <c r="CL81" s="265">
        <f>(COUNTIFS(H81:AL81,"NHD",H86:AL86,"&gt;=3.5",H87:AL87,"&gt;=6.5")+COUNTIFS(H81:AL81,"BH",H86:AL86,"&gt;=1.5",H87:AL87,"&gt;=0.5")+COUNTIFS(H81:AL81,"BM",H86:AL86,"&gt;=1.5",H87:AL87,"&gt;=0.5")+COUNTIFS(H81:AL81,"D",H86:AL86,"&gt;=1.5",H87:AL87,"&gt;=0.5"))*0.5</f>
        <v>0</v>
      </c>
      <c r="CM81" s="272"/>
      <c r="CN81" s="264" t="s">
        <v>666</v>
      </c>
      <c r="CO81" s="125">
        <f t="shared" ref="CO81" si="28">+AM81+AN81+AO81+AP81+AQ81+AR81+AS81+AU81+BG81</f>
        <v>26</v>
      </c>
      <c r="CP81" s="225">
        <f>+SUM(I82:I87)-I88</f>
        <v>0</v>
      </c>
      <c r="CQ81" s="225">
        <f>+SUM(J82:J87)-J88</f>
        <v>2</v>
      </c>
      <c r="CR81" s="225">
        <f>+SUM(K82:K87)-K88</f>
        <v>0</v>
      </c>
      <c r="CS81" s="90"/>
      <c r="CT81" s="90"/>
      <c r="CU81" s="90"/>
      <c r="CV81" s="90"/>
      <c r="CW81" s="90"/>
      <c r="CX81" s="90"/>
      <c r="CY81" s="90"/>
      <c r="CZ81" s="90"/>
      <c r="DA81" s="90"/>
    </row>
    <row r="82" spans="1:105" s="70" customFormat="1" ht="15" customHeight="1">
      <c r="A82" s="228"/>
      <c r="B82" s="336"/>
      <c r="C82" s="339"/>
      <c r="D82" s="237"/>
      <c r="E82" s="237"/>
      <c r="F82" s="242" t="s">
        <v>82</v>
      </c>
      <c r="G82" s="71">
        <v>1.5</v>
      </c>
      <c r="H82" s="83"/>
      <c r="I82" s="83"/>
      <c r="J82" s="83">
        <v>2</v>
      </c>
      <c r="K82" s="83"/>
      <c r="L82" s="83"/>
      <c r="M82" s="83"/>
      <c r="N82" s="83"/>
      <c r="O82" s="83"/>
      <c r="P82" s="83"/>
      <c r="Q82" s="83">
        <v>2</v>
      </c>
      <c r="R82" s="83">
        <v>2.2000000000000002</v>
      </c>
      <c r="S82" s="83">
        <v>2</v>
      </c>
      <c r="T82" s="83">
        <v>2.2000000000000002</v>
      </c>
      <c r="U82" s="83">
        <v>3.2</v>
      </c>
      <c r="V82" s="83"/>
      <c r="W82" s="83"/>
      <c r="X82" s="83"/>
      <c r="Y82" s="83"/>
      <c r="Z82" s="83">
        <v>1</v>
      </c>
      <c r="AA82" s="83"/>
      <c r="AB82" s="83"/>
      <c r="AC82" s="79"/>
      <c r="AD82" s="79"/>
      <c r="AE82" s="79">
        <v>2</v>
      </c>
      <c r="AF82" s="79">
        <v>2.2000000000000002</v>
      </c>
      <c r="AG82" s="79"/>
      <c r="AH82" s="79">
        <v>2</v>
      </c>
      <c r="AI82" s="79"/>
      <c r="AJ82" s="79"/>
      <c r="AK82" s="79"/>
      <c r="AL82" s="79">
        <v>3</v>
      </c>
      <c r="AM82" s="240"/>
      <c r="AN82" s="240"/>
      <c r="AO82" s="240"/>
      <c r="AP82" s="240"/>
      <c r="AQ82" s="240"/>
      <c r="AR82" s="240"/>
      <c r="AS82" s="240"/>
      <c r="AT82" s="256"/>
      <c r="AU82" s="256"/>
      <c r="AV82" s="259"/>
      <c r="AW82" s="259"/>
      <c r="AX82" s="256"/>
      <c r="AY82" s="256"/>
      <c r="AZ82" s="256"/>
      <c r="BA82" s="256"/>
      <c r="BB82" s="256"/>
      <c r="BC82" s="256"/>
      <c r="BD82" s="256"/>
      <c r="BE82" s="256"/>
      <c r="BF82" s="256"/>
      <c r="BG82" s="256"/>
      <c r="BH82" s="256"/>
      <c r="BI82" s="256"/>
      <c r="BJ82" s="256"/>
      <c r="BK82" s="256"/>
      <c r="BL82" s="262"/>
      <c r="BM82" s="262"/>
      <c r="BN82" s="262"/>
      <c r="BO82" s="262"/>
      <c r="BP82" s="262"/>
      <c r="BQ82" s="262"/>
      <c r="BR82" s="270"/>
      <c r="BS82" s="270"/>
      <c r="BT82" s="270"/>
      <c r="BU82" s="270"/>
      <c r="BV82" s="270"/>
      <c r="BW82" s="270"/>
      <c r="BX82" s="256"/>
      <c r="BY82" s="256"/>
      <c r="BZ82" s="256"/>
      <c r="CA82" s="267"/>
      <c r="CB82" s="267"/>
      <c r="CC82" s="274"/>
      <c r="CD82" s="267"/>
      <c r="CE82" s="267"/>
      <c r="CF82" s="267"/>
      <c r="CG82" s="267"/>
      <c r="CH82" s="267"/>
      <c r="CI82" s="267"/>
      <c r="CJ82" s="267"/>
      <c r="CK82" s="267"/>
      <c r="CL82" s="265"/>
      <c r="CM82" s="272"/>
      <c r="CN82" s="264"/>
      <c r="CO82" s="125"/>
      <c r="CP82" s="226"/>
      <c r="CQ82" s="226"/>
      <c r="CR82" s="226"/>
      <c r="CS82" s="90"/>
      <c r="CT82" s="90"/>
      <c r="CU82" s="90"/>
      <c r="CV82" s="90"/>
      <c r="CW82" s="90"/>
      <c r="CX82" s="90"/>
      <c r="CY82" s="90"/>
      <c r="CZ82" s="90"/>
      <c r="DA82" s="90"/>
    </row>
    <row r="83" spans="1:105" s="70" customFormat="1" ht="15" customHeight="1">
      <c r="A83" s="228"/>
      <c r="B83" s="336"/>
      <c r="C83" s="339"/>
      <c r="D83" s="237"/>
      <c r="E83" s="237"/>
      <c r="F83" s="243"/>
      <c r="G83" s="72">
        <v>2</v>
      </c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240"/>
      <c r="AN83" s="240"/>
      <c r="AO83" s="240"/>
      <c r="AP83" s="240"/>
      <c r="AQ83" s="240"/>
      <c r="AR83" s="240"/>
      <c r="AS83" s="240"/>
      <c r="AT83" s="256"/>
      <c r="AU83" s="256"/>
      <c r="AV83" s="259"/>
      <c r="AW83" s="259"/>
      <c r="AX83" s="256"/>
      <c r="AY83" s="256"/>
      <c r="AZ83" s="256"/>
      <c r="BA83" s="256"/>
      <c r="BB83" s="256"/>
      <c r="BC83" s="256"/>
      <c r="BD83" s="256"/>
      <c r="BE83" s="256"/>
      <c r="BF83" s="256"/>
      <c r="BG83" s="256"/>
      <c r="BH83" s="256"/>
      <c r="BI83" s="256"/>
      <c r="BJ83" s="256"/>
      <c r="BK83" s="256"/>
      <c r="BL83" s="262"/>
      <c r="BM83" s="262"/>
      <c r="BN83" s="262"/>
      <c r="BO83" s="262"/>
      <c r="BP83" s="262"/>
      <c r="BQ83" s="262"/>
      <c r="BR83" s="270"/>
      <c r="BS83" s="270"/>
      <c r="BT83" s="270"/>
      <c r="BU83" s="270"/>
      <c r="BV83" s="270"/>
      <c r="BW83" s="270"/>
      <c r="BX83" s="256"/>
      <c r="BY83" s="256"/>
      <c r="BZ83" s="256"/>
      <c r="CA83" s="267"/>
      <c r="CB83" s="267"/>
      <c r="CC83" s="274"/>
      <c r="CD83" s="267"/>
      <c r="CE83" s="267"/>
      <c r="CF83" s="267"/>
      <c r="CG83" s="267"/>
      <c r="CH83" s="267"/>
      <c r="CI83" s="267"/>
      <c r="CJ83" s="267"/>
      <c r="CK83" s="267"/>
      <c r="CL83" s="265"/>
      <c r="CM83" s="272"/>
      <c r="CN83" s="264"/>
      <c r="CO83" s="125"/>
      <c r="CP83" s="226"/>
      <c r="CQ83" s="226"/>
      <c r="CR83" s="226"/>
      <c r="CS83" s="90"/>
      <c r="CT83" s="90"/>
      <c r="CU83" s="90"/>
      <c r="CV83" s="90"/>
      <c r="CW83" s="90"/>
      <c r="CX83" s="90"/>
      <c r="CY83" s="90"/>
      <c r="CZ83" s="90"/>
      <c r="DA83" s="90"/>
    </row>
    <row r="84" spans="1:105" s="70" customFormat="1" ht="15" customHeight="1">
      <c r="A84" s="228"/>
      <c r="B84" s="336"/>
      <c r="C84" s="339"/>
      <c r="D84" s="237"/>
      <c r="E84" s="237"/>
      <c r="F84" s="243"/>
      <c r="G84" s="72">
        <v>2.1</v>
      </c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240"/>
      <c r="AN84" s="240"/>
      <c r="AO84" s="240"/>
      <c r="AP84" s="240"/>
      <c r="AQ84" s="240"/>
      <c r="AR84" s="240"/>
      <c r="AS84" s="240"/>
      <c r="AT84" s="256"/>
      <c r="AU84" s="256"/>
      <c r="AV84" s="259"/>
      <c r="AW84" s="259"/>
      <c r="AX84" s="256"/>
      <c r="AY84" s="256"/>
      <c r="AZ84" s="256"/>
      <c r="BA84" s="256"/>
      <c r="BB84" s="256"/>
      <c r="BC84" s="256"/>
      <c r="BD84" s="256"/>
      <c r="BE84" s="256"/>
      <c r="BF84" s="256"/>
      <c r="BG84" s="256"/>
      <c r="BH84" s="256"/>
      <c r="BI84" s="256"/>
      <c r="BJ84" s="256"/>
      <c r="BK84" s="256"/>
      <c r="BL84" s="262"/>
      <c r="BM84" s="262"/>
      <c r="BN84" s="262"/>
      <c r="BO84" s="262"/>
      <c r="BP84" s="262"/>
      <c r="BQ84" s="262"/>
      <c r="BR84" s="270"/>
      <c r="BS84" s="270"/>
      <c r="BT84" s="270"/>
      <c r="BU84" s="270"/>
      <c r="BV84" s="270"/>
      <c r="BW84" s="270"/>
      <c r="BX84" s="256"/>
      <c r="BY84" s="256"/>
      <c r="BZ84" s="256"/>
      <c r="CA84" s="267"/>
      <c r="CB84" s="267"/>
      <c r="CC84" s="274"/>
      <c r="CD84" s="267"/>
      <c r="CE84" s="267"/>
      <c r="CF84" s="267"/>
      <c r="CG84" s="267"/>
      <c r="CH84" s="267"/>
      <c r="CI84" s="267"/>
      <c r="CJ84" s="267"/>
      <c r="CK84" s="267"/>
      <c r="CL84" s="265"/>
      <c r="CM84" s="272"/>
      <c r="CN84" s="264"/>
      <c r="CO84" s="125"/>
      <c r="CP84" s="226"/>
      <c r="CQ84" s="226"/>
      <c r="CR84" s="226"/>
      <c r="CS84" s="90"/>
      <c r="CT84" s="90"/>
      <c r="CU84" s="90"/>
      <c r="CV84" s="90"/>
      <c r="CW84" s="90"/>
      <c r="CX84" s="90"/>
      <c r="CY84" s="90"/>
      <c r="CZ84" s="90"/>
      <c r="DA84" s="90"/>
    </row>
    <row r="85" spans="1:105" s="70" customFormat="1" ht="15" customHeight="1">
      <c r="A85" s="228"/>
      <c r="B85" s="336"/>
      <c r="C85" s="339"/>
      <c r="D85" s="237"/>
      <c r="E85" s="237"/>
      <c r="F85" s="243"/>
      <c r="G85" s="72">
        <v>2.7</v>
      </c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240"/>
      <c r="AN85" s="240"/>
      <c r="AO85" s="240"/>
      <c r="AP85" s="240"/>
      <c r="AQ85" s="240"/>
      <c r="AR85" s="240"/>
      <c r="AS85" s="240"/>
      <c r="AT85" s="256"/>
      <c r="AU85" s="256"/>
      <c r="AV85" s="259"/>
      <c r="AW85" s="259"/>
      <c r="AX85" s="256"/>
      <c r="AY85" s="256"/>
      <c r="AZ85" s="256"/>
      <c r="BA85" s="256"/>
      <c r="BB85" s="256"/>
      <c r="BC85" s="256"/>
      <c r="BD85" s="256"/>
      <c r="BE85" s="256"/>
      <c r="BF85" s="256"/>
      <c r="BG85" s="256"/>
      <c r="BH85" s="256"/>
      <c r="BI85" s="256"/>
      <c r="BJ85" s="256"/>
      <c r="BK85" s="256"/>
      <c r="BL85" s="262"/>
      <c r="BM85" s="262"/>
      <c r="BN85" s="262"/>
      <c r="BO85" s="262"/>
      <c r="BP85" s="262"/>
      <c r="BQ85" s="262"/>
      <c r="BR85" s="270"/>
      <c r="BS85" s="270"/>
      <c r="BT85" s="270"/>
      <c r="BU85" s="270"/>
      <c r="BV85" s="270"/>
      <c r="BW85" s="270"/>
      <c r="BX85" s="256"/>
      <c r="BY85" s="256"/>
      <c r="BZ85" s="256"/>
      <c r="CA85" s="267"/>
      <c r="CB85" s="267"/>
      <c r="CC85" s="274"/>
      <c r="CD85" s="267"/>
      <c r="CE85" s="267"/>
      <c r="CF85" s="267"/>
      <c r="CG85" s="267"/>
      <c r="CH85" s="267"/>
      <c r="CI85" s="267"/>
      <c r="CJ85" s="267"/>
      <c r="CK85" s="267"/>
      <c r="CL85" s="265"/>
      <c r="CM85" s="272"/>
      <c r="CN85" s="264"/>
      <c r="CO85" s="125"/>
      <c r="CP85" s="226"/>
      <c r="CQ85" s="226"/>
      <c r="CR85" s="226"/>
      <c r="CS85" s="90"/>
      <c r="CT85" s="90"/>
      <c r="CU85" s="90"/>
      <c r="CV85" s="90"/>
      <c r="CW85" s="90"/>
      <c r="CX85" s="90"/>
      <c r="CY85" s="90"/>
      <c r="CZ85" s="90"/>
      <c r="DA85" s="90"/>
    </row>
    <row r="86" spans="1:105" s="70" customFormat="1" ht="15" customHeight="1">
      <c r="A86" s="228"/>
      <c r="B86" s="336"/>
      <c r="C86" s="339"/>
      <c r="D86" s="237"/>
      <c r="E86" s="237"/>
      <c r="F86" s="243"/>
      <c r="G86" s="72">
        <v>3</v>
      </c>
      <c r="H86" s="84"/>
      <c r="I86" s="83"/>
      <c r="J86" s="83"/>
      <c r="K86" s="83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240"/>
      <c r="AN86" s="240"/>
      <c r="AO86" s="240"/>
      <c r="AP86" s="240"/>
      <c r="AQ86" s="240"/>
      <c r="AR86" s="240"/>
      <c r="AS86" s="240"/>
      <c r="AT86" s="256"/>
      <c r="AU86" s="256"/>
      <c r="AV86" s="259"/>
      <c r="AW86" s="259"/>
      <c r="AX86" s="256"/>
      <c r="AY86" s="256"/>
      <c r="AZ86" s="256"/>
      <c r="BA86" s="256"/>
      <c r="BB86" s="256"/>
      <c r="BC86" s="256"/>
      <c r="BD86" s="256"/>
      <c r="BE86" s="256"/>
      <c r="BF86" s="256"/>
      <c r="BG86" s="256"/>
      <c r="BH86" s="256"/>
      <c r="BI86" s="256"/>
      <c r="BJ86" s="256"/>
      <c r="BK86" s="256"/>
      <c r="BL86" s="262"/>
      <c r="BM86" s="262"/>
      <c r="BN86" s="262"/>
      <c r="BO86" s="262"/>
      <c r="BP86" s="262"/>
      <c r="BQ86" s="262"/>
      <c r="BR86" s="270"/>
      <c r="BS86" s="270"/>
      <c r="BT86" s="270"/>
      <c r="BU86" s="270"/>
      <c r="BV86" s="270"/>
      <c r="BW86" s="270"/>
      <c r="BX86" s="256"/>
      <c r="BY86" s="256"/>
      <c r="BZ86" s="256"/>
      <c r="CA86" s="267"/>
      <c r="CB86" s="267"/>
      <c r="CC86" s="274"/>
      <c r="CD86" s="267"/>
      <c r="CE86" s="267"/>
      <c r="CF86" s="267"/>
      <c r="CG86" s="267"/>
      <c r="CH86" s="267"/>
      <c r="CI86" s="267"/>
      <c r="CJ86" s="267"/>
      <c r="CK86" s="267"/>
      <c r="CL86" s="265"/>
      <c r="CM86" s="272"/>
      <c r="CN86" s="264"/>
      <c r="CO86" s="125"/>
      <c r="CP86" s="226"/>
      <c r="CQ86" s="226"/>
      <c r="CR86" s="226"/>
      <c r="CS86" s="90"/>
      <c r="CT86" s="90"/>
      <c r="CU86" s="90"/>
      <c r="CV86" s="90"/>
      <c r="CW86" s="90"/>
      <c r="CX86" s="90"/>
      <c r="CY86" s="90"/>
      <c r="CZ86" s="90"/>
      <c r="DA86" s="90"/>
    </row>
    <row r="87" spans="1:105" s="70" customFormat="1" ht="15" customHeight="1">
      <c r="A87" s="228"/>
      <c r="B87" s="336"/>
      <c r="C87" s="339"/>
      <c r="D87" s="237"/>
      <c r="E87" s="237"/>
      <c r="F87" s="244"/>
      <c r="G87" s="73">
        <v>3.9</v>
      </c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1"/>
      <c r="AD87" s="81"/>
      <c r="AE87" s="81"/>
      <c r="AF87" s="81"/>
      <c r="AG87" s="81"/>
      <c r="AH87" s="81"/>
      <c r="AI87" s="81"/>
      <c r="AJ87" s="81"/>
      <c r="AK87" s="81"/>
      <c r="AL87" s="81"/>
      <c r="AM87" s="240"/>
      <c r="AN87" s="240"/>
      <c r="AO87" s="240"/>
      <c r="AP87" s="240"/>
      <c r="AQ87" s="240"/>
      <c r="AR87" s="240"/>
      <c r="AS87" s="240"/>
      <c r="AT87" s="256"/>
      <c r="AU87" s="256"/>
      <c r="AV87" s="259"/>
      <c r="AW87" s="259"/>
      <c r="AX87" s="256"/>
      <c r="AY87" s="256"/>
      <c r="AZ87" s="256"/>
      <c r="BA87" s="256"/>
      <c r="BB87" s="256"/>
      <c r="BC87" s="256"/>
      <c r="BD87" s="256"/>
      <c r="BE87" s="256"/>
      <c r="BF87" s="256"/>
      <c r="BG87" s="256"/>
      <c r="BH87" s="256"/>
      <c r="BI87" s="256"/>
      <c r="BJ87" s="256"/>
      <c r="BK87" s="256"/>
      <c r="BL87" s="262"/>
      <c r="BM87" s="262"/>
      <c r="BN87" s="262"/>
      <c r="BO87" s="262"/>
      <c r="BP87" s="262"/>
      <c r="BQ87" s="262"/>
      <c r="BR87" s="270"/>
      <c r="BS87" s="270"/>
      <c r="BT87" s="270"/>
      <c r="BU87" s="270"/>
      <c r="BV87" s="270"/>
      <c r="BW87" s="270"/>
      <c r="BX87" s="256"/>
      <c r="BY87" s="256"/>
      <c r="BZ87" s="256"/>
      <c r="CA87" s="267"/>
      <c r="CB87" s="267"/>
      <c r="CC87" s="274"/>
      <c r="CD87" s="267"/>
      <c r="CE87" s="267"/>
      <c r="CF87" s="267"/>
      <c r="CG87" s="267"/>
      <c r="CH87" s="267"/>
      <c r="CI87" s="267"/>
      <c r="CJ87" s="267"/>
      <c r="CK87" s="267"/>
      <c r="CL87" s="265"/>
      <c r="CM87" s="272"/>
      <c r="CN87" s="264"/>
      <c r="CO87" s="125"/>
      <c r="CP87" s="226"/>
      <c r="CQ87" s="226"/>
      <c r="CR87" s="226"/>
      <c r="CS87" s="90"/>
      <c r="CT87" s="90"/>
      <c r="CU87" s="90"/>
      <c r="CV87" s="90"/>
      <c r="CW87" s="90"/>
      <c r="CX87" s="90"/>
      <c r="CY87" s="90"/>
      <c r="CZ87" s="90"/>
      <c r="DA87" s="90"/>
    </row>
    <row r="88" spans="1:105" s="70" customFormat="1" ht="15" customHeight="1">
      <c r="A88" s="229"/>
      <c r="B88" s="337"/>
      <c r="C88" s="340"/>
      <c r="D88" s="238"/>
      <c r="E88" s="238"/>
      <c r="F88" s="245" t="s">
        <v>83</v>
      </c>
      <c r="G88" s="246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241"/>
      <c r="AN88" s="241"/>
      <c r="AO88" s="241"/>
      <c r="AP88" s="241"/>
      <c r="AQ88" s="241"/>
      <c r="AR88" s="241"/>
      <c r="AS88" s="241"/>
      <c r="AT88" s="257"/>
      <c r="AU88" s="257"/>
      <c r="AV88" s="260"/>
      <c r="AW88" s="260"/>
      <c r="AX88" s="257"/>
      <c r="AY88" s="257"/>
      <c r="AZ88" s="257"/>
      <c r="BA88" s="257"/>
      <c r="BB88" s="257"/>
      <c r="BC88" s="257"/>
      <c r="BD88" s="257"/>
      <c r="BE88" s="257"/>
      <c r="BF88" s="257"/>
      <c r="BG88" s="257"/>
      <c r="BH88" s="257"/>
      <c r="BI88" s="257"/>
      <c r="BJ88" s="257"/>
      <c r="BK88" s="257"/>
      <c r="BL88" s="263"/>
      <c r="BM88" s="263"/>
      <c r="BN88" s="263"/>
      <c r="BO88" s="263"/>
      <c r="BP88" s="263"/>
      <c r="BQ88" s="263"/>
      <c r="BR88" s="271"/>
      <c r="BS88" s="271"/>
      <c r="BT88" s="271"/>
      <c r="BU88" s="271"/>
      <c r="BV88" s="271"/>
      <c r="BW88" s="271"/>
      <c r="BX88" s="257"/>
      <c r="BY88" s="257"/>
      <c r="BZ88" s="257"/>
      <c r="CA88" s="268"/>
      <c r="CB88" s="268"/>
      <c r="CC88" s="275"/>
      <c r="CD88" s="268"/>
      <c r="CE88" s="268"/>
      <c r="CF88" s="268"/>
      <c r="CG88" s="268"/>
      <c r="CH88" s="268"/>
      <c r="CI88" s="268"/>
      <c r="CJ88" s="268"/>
      <c r="CK88" s="268"/>
      <c r="CL88" s="265"/>
      <c r="CM88" s="272"/>
      <c r="CN88" s="264"/>
      <c r="CO88" s="125"/>
      <c r="CP88" s="226"/>
      <c r="CQ88" s="226"/>
      <c r="CR88" s="226"/>
      <c r="CS88" s="90"/>
      <c r="CT88" s="90"/>
      <c r="CU88" s="90"/>
      <c r="CV88" s="90"/>
      <c r="CW88" s="90"/>
      <c r="CX88" s="90"/>
      <c r="CY88" s="90"/>
      <c r="CZ88" s="90"/>
      <c r="DA88" s="90"/>
    </row>
    <row r="89" spans="1:105" s="70" customFormat="1" ht="15" customHeight="1">
      <c r="A89" s="227">
        <f t="shared" ref="A89" si="29">A81+1</f>
        <v>10</v>
      </c>
      <c r="B89" s="335" t="s">
        <v>107</v>
      </c>
      <c r="C89" s="338" t="s">
        <v>108</v>
      </c>
      <c r="D89" s="236">
        <v>43199</v>
      </c>
      <c r="E89" s="236" t="s">
        <v>106</v>
      </c>
      <c r="F89" s="253" t="s">
        <v>80</v>
      </c>
      <c r="G89" s="254"/>
      <c r="H89" s="82" t="s">
        <v>69</v>
      </c>
      <c r="I89" s="82"/>
      <c r="J89" s="82" t="s">
        <v>60</v>
      </c>
      <c r="K89" s="82" t="s">
        <v>60</v>
      </c>
      <c r="L89" s="82" t="s">
        <v>60</v>
      </c>
      <c r="M89" s="82" t="s">
        <v>60</v>
      </c>
      <c r="N89" s="82" t="s">
        <v>60</v>
      </c>
      <c r="O89" s="82"/>
      <c r="P89" s="82" t="s">
        <v>60</v>
      </c>
      <c r="Q89" s="82" t="s">
        <v>60</v>
      </c>
      <c r="R89" s="82" t="s">
        <v>60</v>
      </c>
      <c r="S89" s="82" t="s">
        <v>60</v>
      </c>
      <c r="T89" s="82" t="s">
        <v>60</v>
      </c>
      <c r="U89" s="82" t="s">
        <v>60</v>
      </c>
      <c r="V89" s="82"/>
      <c r="W89" s="82" t="s">
        <v>60</v>
      </c>
      <c r="X89" s="82" t="s">
        <v>60</v>
      </c>
      <c r="Y89" s="82" t="s">
        <v>60</v>
      </c>
      <c r="Z89" s="82" t="s">
        <v>60</v>
      </c>
      <c r="AA89" s="82" t="s">
        <v>60</v>
      </c>
      <c r="AB89" s="82" t="s">
        <v>60</v>
      </c>
      <c r="AC89" s="82"/>
      <c r="AD89" s="82" t="s">
        <v>60</v>
      </c>
      <c r="AE89" s="82" t="s">
        <v>60</v>
      </c>
      <c r="AF89" s="82" t="s">
        <v>60</v>
      </c>
      <c r="AG89" s="82" t="s">
        <v>60</v>
      </c>
      <c r="AH89" s="82" t="s">
        <v>60</v>
      </c>
      <c r="AI89" s="82" t="s">
        <v>1471</v>
      </c>
      <c r="AJ89" s="82"/>
      <c r="AK89" s="82" t="s">
        <v>60</v>
      </c>
      <c r="AL89" s="82" t="s">
        <v>60</v>
      </c>
      <c r="AM89" s="239">
        <f>COUNTIF(H89:AL89,"PH")+COUNTIF(H89:AL89,"PH/L")+COUNTIF(H89:AL89,"PM")</f>
        <v>0</v>
      </c>
      <c r="AN89" s="239">
        <f>COUNTIF(H89:AL89,"PD")+COUNTIF(H89:AL89,"PDD")+COUNTIF(H89:AL89,"P/DS")/2+COUNTIF(H89:AL89,"PMD")</f>
        <v>0</v>
      </c>
      <c r="AO89" s="239">
        <f>COUNTIF(H89:AL89,"PN")+COUNTIF(H89:AL89,"P/NS")/2+COUNTIF(H89:AL89,"PH")+COUNTIF(H89:AL89,"PH/F")/2+COUNTIF(H89:AL89,"PH/L")/2+COUNTIF(H89:AL89,"PM")</f>
        <v>0</v>
      </c>
      <c r="AP89" s="239">
        <f>COUNTIF(H89:AL89,"BH")+COUNTIF(H89:AL89,"AL/BL")+COUNTIF(H89:AL89,"UL/BL")+COUNTIF(H89:AL89,"BM")</f>
        <v>0</v>
      </c>
      <c r="AQ89" s="239">
        <f>COUNTIF(H89:AL89,"DS")+COUNTIF(H89:AL89,"AL/DS")/2+COUNTIF(H89:AL89,"UL/DS")/2+COUNTIF(H89:AL89,"CT")+COUNTIF(H89:AL89,"MD")</f>
        <v>24.5</v>
      </c>
      <c r="AR89" s="239">
        <f>COUNTIF(H89:AL89,"NS")+COUNTIF(H89:AL89,"AL/NS")/2+COUNTIF(H89:AL89,"UL/NS")/2+COUNTIF(H89:AL89,"BH")+COUNTIF(H89:AL89,"AL/BF")/2+COUNTIF(H89:AL89,"AL/BL")/2+COUNTIF(H89:AL89,"UL/BL")/2+COUNTIF(H89:AL89,"UL/BF")/2+COUNTIF(H89:AL89,"BM")</f>
        <v>0</v>
      </c>
      <c r="AS89" s="239">
        <f>COUNTIF(H89:AL89,"AL")+COUNTIF(H89:AL89,"AL/DS")/2+COUNTIF(H89:AL89,"AL/NS")/2+COUNTIF(H89:AL89,"NH")+COUNTIF(H89:AL89,"SL")+COUNTIF(H89:AL89,"NHD")+COUNTIF(H89:AL89,"B")+COUNTIF(H89:AL89,"HL")+COUNTIF(H89:AL89,"AL/BF")/2+COUNTIF(H89:AL89,"AL/BL")/2</f>
        <v>1</v>
      </c>
      <c r="AT89" s="255">
        <f>COUNTIF(H89:AL89,"PD")+COUNTIF(H89:AL89,"PN")+COUNTIF(H89:AL89,"P/DS")/2+COUNTIF(H89:AL89,"P/NS")/2+COUNTIF(H89:AL89,"DS")+COUNTIF(H89:AL89,"NS")+COUNTIF(H89:AL89,"AL")+COUNTIF(H89:AL89,"AL/DS")+COUNTIF(H89:AL89,"AL/NS")+COUNTIF(H89:AL89,"NH")+COUNTIF(H89:AL89,"SL")+COUNTIF(H89:AL89,"UL/DS")/2+COUNTIF(H89:AL89,"UL/NS")/2+COUNTIF(H89:AL89,"CT")+COUNTIF(H89:AL89,"NHD")+COUNTIF(H89:AL89,"PDD")+COUNTIF(H89:AL89,"B")+COUNTIF(H89:AL89,"HL")+COUNTIF(H89:AL89,"PH")+COUNTIF(H89:AL89,"BH")+COUNTIF(H89:AL89,"AL/BF")+COUNTIF(H89:AL89,"AL/BL")+COUNTIF(H89:AL89,"UL/BF")/2+COUNTIF(H89:AL89,"UL/BL")/2+COUNTIF(H89:AL89,"PH/F")/2+COUNTIF(H89:AL89,"PH/L")/2+COUNTIF(H89:AL89,"MD")+COUNTIF(H89:AL89,"PMD")+COUNTIF(H89:AL89,"PM")+COUNTIF(H89:AL89,"BM")</f>
        <v>25.5</v>
      </c>
      <c r="AU89" s="255">
        <f>COUNTIF(H89:AL89,"P/DS")/2+COUNTIF(H89:AL89,"P/NS")/2+COUNTIF(H89:AL89,"IL")+COUNTIF(H89:AL89,"NL")+COUNTIF(H89:AL89,"UL")+COUNTIF(H89:AL89,"UL/DS")/2+COUNTIF(H89:AL89,"UL/NS")/2+COUNTIF(H89:AL89,"KT")+COUNTIF(H89:AL89,"UL/BF")/2+COUNTIF(H89:AL89,"UL/BL")/2+COUNTIF(H89:AL89,"PH/F")/2+COUNTIF(H89:AL89,"PH/L")/2+COUNTIF(H89:AL89,"NB")</f>
        <v>0.5</v>
      </c>
      <c r="AV89" s="258">
        <f>COUNTIF(H89:AL89,"PN")+COUNTIF(H89:AL89,"TVD")+COUNTIF(H89:AL89,"PH")+COUNTIF(H89:AL89,"PM")+COUNTIF(H89:AL89,"PDD")-COUNTIFS(H89:AL89,"PN",H96:AL96,"&gt;=3")-COUNTIFS(H89:AL89,"PM",H96:AL96,"&gt;=3")</f>
        <v>0</v>
      </c>
      <c r="AW89" s="258">
        <f>COUNTIF(H89:AL89,"NS")+COUNTIF(H89:AL89,"D")+COUNTIF(H89:AL89,"BH")+COUNTIF(H89:AL89,"NHD")+COUNTIF(H89:AL89,"BM")-COUNTIFS(H89:AL89,"NS",H96:AL96,"&gt;=3")-COUNTIFS(H89:AL89,"BH",H96:AL96,"&gt;=3")-COUNTIFS(H89:AL89,"BM",H96:AL96,"&gt;=3")</f>
        <v>0</v>
      </c>
      <c r="AX89" s="255">
        <f>COUNTIF(H89:AL89,"AL")+COUNTIF(H89:AL89,"AL/DS")/2+COUNTIF(H89:AL89,"AL/NS")/2+COUNTIF(H89:AL89,"AL/BF")+COUNTIF(H89:AL89,"AL/BL")/2</f>
        <v>0</v>
      </c>
      <c r="AY89" s="255">
        <f>COUNTIF(H89:AL89,"SL")</f>
        <v>0</v>
      </c>
      <c r="AZ89" s="255">
        <f>COUNTIF(H89:AL89,"NH")</f>
        <v>1</v>
      </c>
      <c r="BA89" s="255">
        <f>COUNTIF(H89:AL89,"HL")</f>
        <v>0</v>
      </c>
      <c r="BB89" s="255">
        <f>COUNTIF(G89:AL89,"P/DS")/2+COUNTIF(G89:AL89,"P/NS")/2+COUNTIF(G89:AL89,"UL")+COUNTIF(G89:AL89,"UL/DS")/2+COUNTIF(G89:AL89,"UL/NS")/2+COUNTIF(G89:AL89,"UL/BL")/2+COUNTIF(G89:AL89,"UL/BF")/2+COUNTIF(G89:AL89,"PH/F")/2+COUNTIF(G89:AL89,"PH/L")/2</f>
        <v>0.5</v>
      </c>
      <c r="BC89" s="255">
        <f>COUNTIF(H89:AL89,"NB")</f>
        <v>0</v>
      </c>
      <c r="BD89" s="255">
        <f>COUNTIF(H89:AL89,"NL")</f>
        <v>0</v>
      </c>
      <c r="BE89" s="255">
        <f>COUNTIF(H89:AL89,"IL")</f>
        <v>0</v>
      </c>
      <c r="BF89" s="255">
        <f>COUNTIF(H89:AL89,"KT")</f>
        <v>0</v>
      </c>
      <c r="BG89" s="255">
        <f>COUNTIF(H89:AL89,"L70")</f>
        <v>0</v>
      </c>
      <c r="BH89" s="255">
        <f>COUNTIF(H89:AL89,"MD")</f>
        <v>0</v>
      </c>
      <c r="BI89" s="255">
        <f>COUNTIF(H89:AL89,"PMD")</f>
        <v>0</v>
      </c>
      <c r="BJ89" s="255">
        <f>COUNTIF(H89:AL89,"PM")</f>
        <v>0</v>
      </c>
      <c r="BK89" s="255">
        <f>COUNTIF(H89:AL89,"BM")</f>
        <v>0</v>
      </c>
      <c r="BL89" s="261">
        <f>SUMIF(H89:AL89,"PD",H90:AL90)+SUMIF(H89:AL89,"PN",H90:AL90)+SUMIF(H89:AL89,"P/DS",H90:AL90)+SUMIF(H89:AL89,"PN/F",H90:AL90)+SUMIF(H89:AL89,"PN/L",H90:AL90)+SUMIF(H89:AL89,"TV",H90:AL90)+SUMIF(H89:AL89,"TVD",H90:AL90)+SUMIF(H89:AL89,"PDD",H90:AL90)</f>
        <v>0</v>
      </c>
      <c r="BM89" s="261">
        <f>SUMIF(H89:AL89,"PD",H91:AL91)+SUMIF(H89:AL89,"PN",H91:AL91)+SUMIF(H89:AL89,"P/DS",H91:AL91)+SUMIF(H89:AL89,"PN/F",H91:AL91)+SUMIF(H89:AL89,"PN/L",H91:AL91)+SUMIF(H89:AL89,"TV",H91:AL91)+SUMIF(H89:AL89,"TVD",H91:AL91)+SUMIF(H89:AL89,"PDD",H91:AL91)+SUMIF(H89:AL89,"PMD",H91:AL91)</f>
        <v>0</v>
      </c>
      <c r="BN89" s="261">
        <f>SUMIF(H89:AL89,"PD",H92:AL92)+SUMIF(H89:AL89,"PN",H92:AL92)+SUMIF(H89:AL89,"P/DS",H92:AL92)+SUMIF(H89:AL89,"PN/F",H92:AL92)+SUMIF(H89:AL89,"PN/L",H92:AL92)+SUMIF(H89:AL89,"TV",H92:AL92)+SUMIF(H89:AL89,"TVD",H92:AL92)</f>
        <v>0</v>
      </c>
      <c r="BO89" s="261">
        <f>SUMIF(H89:AL89,"PD",H93:AL93)+SUMIF(H89:AL89,"PN",H93:AL93)+SUMIF(H89:AL89,"P/DS",H93:AL93)+SUMIF(H89:AL89,"PN/F",H93:AL93)+SUMIF(H89:AL89,"PN/L",H93:AL93)+SUMIF(H89:AL89,"TV",H93:AL93)+SUMIF(H89:AL89,"TVD",H93:AL93)</f>
        <v>0</v>
      </c>
      <c r="BP89" s="261">
        <f>SUMIF(H89:AL89,"PD",H94:AL94)+SUMIF(H89:AL89,"PN",H94:AL94)+SUMIF(H89:AL89,"P/DS",H94:AL94)+SUMIF(H89:AL89,"PN/F",H94:AL94)+SUMIF(H89:AL89,"PN/L",H94:AL94)+SUMIF(H89:AL89,"TV",H94:AL94)+SUMIF(H89:AL89,"TVD",H94:AL94)+SUMIF(H89:AL89,"PDD",H94:AL94)+SUMIF(H89:AL89,"PH",H94:AL94)+SUMIF(H89:AL89,"PM",H94:AL94)</f>
        <v>0</v>
      </c>
      <c r="BQ89" s="261">
        <f>SUMIF(H89:AL89,"PD",H95:AL95)+SUMIF(H89:AL89,"PN",H95:AL95)+SUMIF(H89:AL89,"P/DS",H95:AL95)+SUMIF(H89:AL89,"PN/F",H95:AL95)+SUMIF(H89:AL89,"PN/L",H95:AL95)+SUMIF(H89:AL89,"TV",H95:AL95)+SUMIF(H89:AL89,"TVD",H95:AL95)+SUMIF(H89:AL89,"PDD",H95:AL95)+SUMIF(H89:AL89,"PH",H95:AL95)+SUMIF(H89:AL89,"PM",H95:AL95)</f>
        <v>0</v>
      </c>
      <c r="BR89" s="269">
        <f>SUM(H90:AL90)-BL89</f>
        <v>7.1</v>
      </c>
      <c r="BS89" s="269">
        <f>SUM(H91:AL91)-BM89</f>
        <v>0</v>
      </c>
      <c r="BT89" s="269">
        <f>SUM(H92:AL92)-BN89</f>
        <v>0</v>
      </c>
      <c r="BU89" s="269">
        <f>SUM(H93:AL93)-BO89</f>
        <v>0</v>
      </c>
      <c r="BV89" s="269">
        <f>SUM(H94:AL94)-BP89</f>
        <v>0</v>
      </c>
      <c r="BW89" s="269">
        <f>SUM(H95:AL95)-BQ89</f>
        <v>0</v>
      </c>
      <c r="BX89" s="255">
        <f>SUMIF(H89:AL89,"PD",H96:AL96)+SUMIF(H89:AL89,"PN",H96:AL96)+SUMIF(H89:AL89,"P/DS",H96:AL96)+SUMIF(H89:AL89,"PN/F",H96:AL96)+SUMIF(H89:AL89,"PN/L",H96:AL96)</f>
        <v>0</v>
      </c>
      <c r="BY89" s="255">
        <f>SUM(H96:AL96)-BX89</f>
        <v>0</v>
      </c>
      <c r="BZ89" s="255">
        <f t="shared" ref="BZ89" si="30">+SUM(BL89:BW96)</f>
        <v>7.1</v>
      </c>
      <c r="CA89" s="266">
        <f>(COUNTIFS(H89:AL89,"PD",H90:AL90,"&gt;=2"))*0.5-IF(CN89="VP",COUNTIFS($H$16:$AL$16,"SAT",H89:AL89,"PD",H90:AL90,"&gt;=2"))*0.5</f>
        <v>0</v>
      </c>
      <c r="CB89" s="266">
        <f>(COUNTIFS(H89:AL89,"PN",H91:AL91,"&gt;=0.5",H90:AL90,"&gt;=1.5"))*0.5+COUNTIFS(H89:AL89,"PDD",H91:AL91,"&gt;=0.5",H90:AL90,"&gt;=1.5")*0.5</f>
        <v>0</v>
      </c>
      <c r="CC89" s="273">
        <f>(COUNTIFS(H89:AL89,"TV",H91:AL91,"&gt;=10"))*0.5+(COUNTIFS(H89:AL89,"PMD",H91:AL91,"&gt;=2"))*0.5</f>
        <v>0</v>
      </c>
      <c r="CD89" s="266">
        <f>(COUNTIFS(H89:AL89,"TVD",H93:AL93,"&gt;=6.5",H91:AL91,"&gt;=3.5"))*0.5</f>
        <v>0</v>
      </c>
      <c r="CE89" s="266">
        <f>(COUNTIFS(H89:AL89,"PD",H94:AL94,"&gt;=10"))*0.5</f>
        <v>0</v>
      </c>
      <c r="CF89" s="266">
        <f>(COUNTIFS(H89:AL89,"PDD",H94:AL94,"&gt;=3.5",H95:AL95,"&gt;=6.5")+COUNTIFS(H89:AL89,"PH",H95:AL95,"&gt;=0.5",H94:AL94,"&gt;=1.5")+COUNTIFS(H89:AL89,"PM",H95:AL95,"&gt;=0.5",H94:AL94,"&gt;=1.5"))*0.5</f>
        <v>0</v>
      </c>
      <c r="CG89" s="266">
        <f>(COUNTIFS(H89:AL89,"DS",H90:AL90,"&gt;=2")+COUNTIFS(H89:AL89,"AL/DS",H90:AL90,"&gt;=2"))*0.5-IF(CN89="VP",COUNTIFS($H$16:$AL$16,"SAT",H89:AL89,"DS",H90:AL90,"&gt;=2"))*0.5</f>
        <v>0</v>
      </c>
      <c r="CH89" s="266">
        <f>(COUNTIFS(H89:AL89,"NS",H91:AL91,"&gt;=0.5",H90:AL90,"&gt;=1.5")+COUNTIFS(H89:AL89,"AL/NS",H91:AL91,"&gt;=0.5",H90:AL90,"&gt;=1.5")+COUNTIFS(H89:AL89,"NHD",H91:AL91,"&gt;=4.5",H94:AL94,"&gt;=2",H90:AL90,"&gt;=1.5"))*0.5</f>
        <v>0</v>
      </c>
      <c r="CI89" s="266">
        <f>(COUNTIF(H91:AL91,"&gt;=10")+COUNTIFS(H89:AL89,"MD",H91:AL91,"&gt;=2")-COUNTIFS(H89:AL89,"TV",H91:AL91,"&gt;=10"))*0.5</f>
        <v>0</v>
      </c>
      <c r="CJ89" s="266">
        <f>(COUNTIFS(H89:AL89,"D",H93:AL93,"&gt;=6.5",H91:AL91,"&gt;=3.5"))*0.5</f>
        <v>0</v>
      </c>
      <c r="CK89" s="266">
        <f>(COUNTIF(H94:AL94,"&gt;=10")-COUNTIFS(H89:AL89,"PD",H94:AL94,"&gt;=10"))*0.5</f>
        <v>0</v>
      </c>
      <c r="CL89" s="265">
        <f>(COUNTIFS(H89:AL89,"NHD",H94:AL94,"&gt;=3.5",H95:AL95,"&gt;=6.5")+COUNTIFS(H89:AL89,"BH",H94:AL94,"&gt;=1.5",H95:AL95,"&gt;=0.5")+COUNTIFS(H89:AL89,"BM",H94:AL94,"&gt;=1.5",H95:AL95,"&gt;=0.5")+COUNTIFS(H89:AL89,"D",H94:AL94,"&gt;=1.5",H95:AL95,"&gt;=0.5"))*0.5</f>
        <v>0</v>
      </c>
      <c r="CM89" s="272"/>
      <c r="CN89" s="264" t="s">
        <v>666</v>
      </c>
      <c r="CO89" s="125">
        <f t="shared" ref="CO89" si="31">+AM89+AN89+AO89+AP89+AQ89+AR89+AS89+AU89+BG89</f>
        <v>26</v>
      </c>
      <c r="CP89" s="225">
        <f>+SUM(I90:I95)-I96</f>
        <v>0</v>
      </c>
      <c r="CQ89" s="225">
        <f>+SUM(J90:J95)-J96</f>
        <v>0</v>
      </c>
      <c r="CR89" s="225">
        <f>+SUM(K90:K95)-K96</f>
        <v>0</v>
      </c>
      <c r="CS89" s="90"/>
      <c r="CT89" s="90"/>
      <c r="CU89" s="90"/>
      <c r="CV89" s="90"/>
      <c r="CW89" s="90"/>
      <c r="CX89" s="90"/>
      <c r="CY89" s="90"/>
      <c r="CZ89" s="90"/>
      <c r="DA89" s="90"/>
    </row>
    <row r="90" spans="1:105" s="70" customFormat="1" ht="15" customHeight="1">
      <c r="A90" s="228"/>
      <c r="B90" s="336"/>
      <c r="C90" s="339"/>
      <c r="D90" s="237"/>
      <c r="E90" s="237"/>
      <c r="F90" s="242" t="s">
        <v>82</v>
      </c>
      <c r="G90" s="71">
        <v>1.5</v>
      </c>
      <c r="H90" s="83"/>
      <c r="I90" s="83"/>
      <c r="J90" s="83"/>
      <c r="K90" s="83"/>
      <c r="L90" s="83"/>
      <c r="M90" s="83"/>
      <c r="N90" s="83">
        <v>1.8</v>
      </c>
      <c r="O90" s="83"/>
      <c r="P90" s="83"/>
      <c r="Q90" s="83"/>
      <c r="R90" s="83"/>
      <c r="S90" s="83"/>
      <c r="T90" s="83"/>
      <c r="U90" s="83">
        <v>3.5</v>
      </c>
      <c r="V90" s="83"/>
      <c r="W90" s="83"/>
      <c r="X90" s="83"/>
      <c r="Y90" s="83"/>
      <c r="Z90" s="83"/>
      <c r="AA90" s="83"/>
      <c r="AB90" s="83">
        <v>1.8</v>
      </c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240"/>
      <c r="AN90" s="240"/>
      <c r="AO90" s="240"/>
      <c r="AP90" s="240"/>
      <c r="AQ90" s="240"/>
      <c r="AR90" s="240"/>
      <c r="AS90" s="240"/>
      <c r="AT90" s="256"/>
      <c r="AU90" s="256"/>
      <c r="AV90" s="259"/>
      <c r="AW90" s="259"/>
      <c r="AX90" s="256"/>
      <c r="AY90" s="256"/>
      <c r="AZ90" s="256"/>
      <c r="BA90" s="256"/>
      <c r="BB90" s="256"/>
      <c r="BC90" s="256"/>
      <c r="BD90" s="256"/>
      <c r="BE90" s="256"/>
      <c r="BF90" s="256"/>
      <c r="BG90" s="256"/>
      <c r="BH90" s="256"/>
      <c r="BI90" s="256"/>
      <c r="BJ90" s="256"/>
      <c r="BK90" s="256"/>
      <c r="BL90" s="262"/>
      <c r="BM90" s="262"/>
      <c r="BN90" s="262"/>
      <c r="BO90" s="262"/>
      <c r="BP90" s="262"/>
      <c r="BQ90" s="262"/>
      <c r="BR90" s="270"/>
      <c r="BS90" s="270"/>
      <c r="BT90" s="270"/>
      <c r="BU90" s="270"/>
      <c r="BV90" s="270"/>
      <c r="BW90" s="270"/>
      <c r="BX90" s="256"/>
      <c r="BY90" s="256"/>
      <c r="BZ90" s="256"/>
      <c r="CA90" s="267"/>
      <c r="CB90" s="267"/>
      <c r="CC90" s="274"/>
      <c r="CD90" s="267"/>
      <c r="CE90" s="267"/>
      <c r="CF90" s="267"/>
      <c r="CG90" s="267"/>
      <c r="CH90" s="267"/>
      <c r="CI90" s="267"/>
      <c r="CJ90" s="267"/>
      <c r="CK90" s="267"/>
      <c r="CL90" s="265"/>
      <c r="CM90" s="272"/>
      <c r="CN90" s="264"/>
      <c r="CO90" s="125"/>
      <c r="CP90" s="226"/>
      <c r="CQ90" s="226"/>
      <c r="CR90" s="226"/>
      <c r="CS90" s="90"/>
      <c r="CT90" s="90"/>
      <c r="CU90" s="90"/>
      <c r="CV90" s="90"/>
      <c r="CW90" s="90"/>
      <c r="CX90" s="90"/>
      <c r="CY90" s="90"/>
      <c r="CZ90" s="90"/>
      <c r="DA90" s="90"/>
    </row>
    <row r="91" spans="1:105" s="70" customFormat="1" ht="15" customHeight="1">
      <c r="A91" s="228"/>
      <c r="B91" s="336"/>
      <c r="C91" s="339"/>
      <c r="D91" s="237"/>
      <c r="E91" s="237"/>
      <c r="F91" s="243"/>
      <c r="G91" s="72">
        <v>2</v>
      </c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240"/>
      <c r="AN91" s="240"/>
      <c r="AO91" s="240"/>
      <c r="AP91" s="240"/>
      <c r="AQ91" s="240"/>
      <c r="AR91" s="240"/>
      <c r="AS91" s="240"/>
      <c r="AT91" s="256"/>
      <c r="AU91" s="256"/>
      <c r="AV91" s="259"/>
      <c r="AW91" s="259"/>
      <c r="AX91" s="256"/>
      <c r="AY91" s="256"/>
      <c r="AZ91" s="256"/>
      <c r="BA91" s="256"/>
      <c r="BB91" s="256"/>
      <c r="BC91" s="256"/>
      <c r="BD91" s="256"/>
      <c r="BE91" s="256"/>
      <c r="BF91" s="256"/>
      <c r="BG91" s="256"/>
      <c r="BH91" s="256"/>
      <c r="BI91" s="256"/>
      <c r="BJ91" s="256"/>
      <c r="BK91" s="256"/>
      <c r="BL91" s="262"/>
      <c r="BM91" s="262"/>
      <c r="BN91" s="262"/>
      <c r="BO91" s="262"/>
      <c r="BP91" s="262"/>
      <c r="BQ91" s="262"/>
      <c r="BR91" s="270"/>
      <c r="BS91" s="270"/>
      <c r="BT91" s="270"/>
      <c r="BU91" s="270"/>
      <c r="BV91" s="270"/>
      <c r="BW91" s="270"/>
      <c r="BX91" s="256"/>
      <c r="BY91" s="256"/>
      <c r="BZ91" s="256"/>
      <c r="CA91" s="267"/>
      <c r="CB91" s="267"/>
      <c r="CC91" s="274"/>
      <c r="CD91" s="267"/>
      <c r="CE91" s="267"/>
      <c r="CF91" s="267"/>
      <c r="CG91" s="267"/>
      <c r="CH91" s="267"/>
      <c r="CI91" s="267"/>
      <c r="CJ91" s="267"/>
      <c r="CK91" s="267"/>
      <c r="CL91" s="265"/>
      <c r="CM91" s="272"/>
      <c r="CN91" s="264"/>
      <c r="CO91" s="125"/>
      <c r="CP91" s="226"/>
      <c r="CQ91" s="226"/>
      <c r="CR91" s="226"/>
      <c r="CS91" s="90"/>
      <c r="CT91" s="90"/>
      <c r="CU91" s="90"/>
      <c r="CV91" s="90"/>
      <c r="CW91" s="90"/>
      <c r="CX91" s="90"/>
      <c r="CY91" s="90"/>
      <c r="CZ91" s="90"/>
      <c r="DA91" s="90"/>
    </row>
    <row r="92" spans="1:105" s="70" customFormat="1" ht="15" customHeight="1">
      <c r="A92" s="228"/>
      <c r="B92" s="336"/>
      <c r="C92" s="339"/>
      <c r="D92" s="237"/>
      <c r="E92" s="237"/>
      <c r="F92" s="243"/>
      <c r="G92" s="72">
        <v>2.1</v>
      </c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240"/>
      <c r="AN92" s="240"/>
      <c r="AO92" s="240"/>
      <c r="AP92" s="240"/>
      <c r="AQ92" s="240"/>
      <c r="AR92" s="240"/>
      <c r="AS92" s="240"/>
      <c r="AT92" s="256"/>
      <c r="AU92" s="256"/>
      <c r="AV92" s="259"/>
      <c r="AW92" s="259"/>
      <c r="AX92" s="256"/>
      <c r="AY92" s="256"/>
      <c r="AZ92" s="256"/>
      <c r="BA92" s="256"/>
      <c r="BB92" s="256"/>
      <c r="BC92" s="256"/>
      <c r="BD92" s="256"/>
      <c r="BE92" s="256"/>
      <c r="BF92" s="256"/>
      <c r="BG92" s="256"/>
      <c r="BH92" s="256"/>
      <c r="BI92" s="256"/>
      <c r="BJ92" s="256"/>
      <c r="BK92" s="256"/>
      <c r="BL92" s="262"/>
      <c r="BM92" s="262"/>
      <c r="BN92" s="262"/>
      <c r="BO92" s="262"/>
      <c r="BP92" s="262"/>
      <c r="BQ92" s="262"/>
      <c r="BR92" s="270"/>
      <c r="BS92" s="270"/>
      <c r="BT92" s="270"/>
      <c r="BU92" s="270"/>
      <c r="BV92" s="270"/>
      <c r="BW92" s="270"/>
      <c r="BX92" s="256"/>
      <c r="BY92" s="256"/>
      <c r="BZ92" s="256"/>
      <c r="CA92" s="267"/>
      <c r="CB92" s="267"/>
      <c r="CC92" s="274"/>
      <c r="CD92" s="267"/>
      <c r="CE92" s="267"/>
      <c r="CF92" s="267"/>
      <c r="CG92" s="267"/>
      <c r="CH92" s="267"/>
      <c r="CI92" s="267"/>
      <c r="CJ92" s="267"/>
      <c r="CK92" s="267"/>
      <c r="CL92" s="265"/>
      <c r="CM92" s="272"/>
      <c r="CN92" s="264"/>
      <c r="CO92" s="125"/>
      <c r="CP92" s="226"/>
      <c r="CQ92" s="226"/>
      <c r="CR92" s="226"/>
      <c r="CS92" s="90"/>
      <c r="CT92" s="90"/>
      <c r="CU92" s="90"/>
      <c r="CV92" s="90"/>
      <c r="CW92" s="90"/>
      <c r="CX92" s="90"/>
      <c r="CY92" s="90"/>
      <c r="CZ92" s="90"/>
      <c r="DA92" s="90"/>
    </row>
    <row r="93" spans="1:105" s="70" customFormat="1" ht="15" customHeight="1">
      <c r="A93" s="228"/>
      <c r="B93" s="336"/>
      <c r="C93" s="339"/>
      <c r="D93" s="237"/>
      <c r="E93" s="237"/>
      <c r="F93" s="243"/>
      <c r="G93" s="72">
        <v>2.7</v>
      </c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240"/>
      <c r="AN93" s="240"/>
      <c r="AO93" s="240"/>
      <c r="AP93" s="240"/>
      <c r="AQ93" s="240"/>
      <c r="AR93" s="240"/>
      <c r="AS93" s="240"/>
      <c r="AT93" s="256"/>
      <c r="AU93" s="256"/>
      <c r="AV93" s="259"/>
      <c r="AW93" s="259"/>
      <c r="AX93" s="256"/>
      <c r="AY93" s="256"/>
      <c r="AZ93" s="256"/>
      <c r="BA93" s="256"/>
      <c r="BB93" s="256"/>
      <c r="BC93" s="256"/>
      <c r="BD93" s="256"/>
      <c r="BE93" s="256"/>
      <c r="BF93" s="256"/>
      <c r="BG93" s="256"/>
      <c r="BH93" s="256"/>
      <c r="BI93" s="256"/>
      <c r="BJ93" s="256"/>
      <c r="BK93" s="256"/>
      <c r="BL93" s="262"/>
      <c r="BM93" s="262"/>
      <c r="BN93" s="262"/>
      <c r="BO93" s="262"/>
      <c r="BP93" s="262"/>
      <c r="BQ93" s="262"/>
      <c r="BR93" s="270"/>
      <c r="BS93" s="270"/>
      <c r="BT93" s="270"/>
      <c r="BU93" s="270"/>
      <c r="BV93" s="270"/>
      <c r="BW93" s="270"/>
      <c r="BX93" s="256"/>
      <c r="BY93" s="256"/>
      <c r="BZ93" s="256"/>
      <c r="CA93" s="267"/>
      <c r="CB93" s="267"/>
      <c r="CC93" s="274"/>
      <c r="CD93" s="267"/>
      <c r="CE93" s="267"/>
      <c r="CF93" s="267"/>
      <c r="CG93" s="267"/>
      <c r="CH93" s="267"/>
      <c r="CI93" s="267"/>
      <c r="CJ93" s="267"/>
      <c r="CK93" s="267"/>
      <c r="CL93" s="265"/>
      <c r="CM93" s="272"/>
      <c r="CN93" s="264"/>
      <c r="CO93" s="125"/>
      <c r="CP93" s="226"/>
      <c r="CQ93" s="226"/>
      <c r="CR93" s="226"/>
      <c r="CS93" s="90"/>
      <c r="CT93" s="90"/>
      <c r="CU93" s="90"/>
      <c r="CV93" s="90"/>
      <c r="CW93" s="90"/>
      <c r="CX93" s="90"/>
      <c r="CY93" s="90"/>
      <c r="CZ93" s="90"/>
      <c r="DA93" s="90"/>
    </row>
    <row r="94" spans="1:105" s="70" customFormat="1" ht="15" customHeight="1">
      <c r="A94" s="228"/>
      <c r="B94" s="336"/>
      <c r="C94" s="339"/>
      <c r="D94" s="237"/>
      <c r="E94" s="237"/>
      <c r="F94" s="243"/>
      <c r="G94" s="72">
        <v>3</v>
      </c>
      <c r="H94" s="84"/>
      <c r="I94" s="83"/>
      <c r="J94" s="83"/>
      <c r="K94" s="83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240"/>
      <c r="AN94" s="240"/>
      <c r="AO94" s="240"/>
      <c r="AP94" s="240"/>
      <c r="AQ94" s="240"/>
      <c r="AR94" s="240"/>
      <c r="AS94" s="240"/>
      <c r="AT94" s="256"/>
      <c r="AU94" s="256"/>
      <c r="AV94" s="259"/>
      <c r="AW94" s="259"/>
      <c r="AX94" s="256"/>
      <c r="AY94" s="256"/>
      <c r="AZ94" s="256"/>
      <c r="BA94" s="256"/>
      <c r="BB94" s="256"/>
      <c r="BC94" s="256"/>
      <c r="BD94" s="256"/>
      <c r="BE94" s="256"/>
      <c r="BF94" s="256"/>
      <c r="BG94" s="256"/>
      <c r="BH94" s="256"/>
      <c r="BI94" s="256"/>
      <c r="BJ94" s="256"/>
      <c r="BK94" s="256"/>
      <c r="BL94" s="262"/>
      <c r="BM94" s="262"/>
      <c r="BN94" s="262"/>
      <c r="BO94" s="262"/>
      <c r="BP94" s="262"/>
      <c r="BQ94" s="262"/>
      <c r="BR94" s="270"/>
      <c r="BS94" s="270"/>
      <c r="BT94" s="270"/>
      <c r="BU94" s="270"/>
      <c r="BV94" s="270"/>
      <c r="BW94" s="270"/>
      <c r="BX94" s="256"/>
      <c r="BY94" s="256"/>
      <c r="BZ94" s="256"/>
      <c r="CA94" s="267"/>
      <c r="CB94" s="267"/>
      <c r="CC94" s="274"/>
      <c r="CD94" s="267"/>
      <c r="CE94" s="267"/>
      <c r="CF94" s="267"/>
      <c r="CG94" s="267"/>
      <c r="CH94" s="267"/>
      <c r="CI94" s="267"/>
      <c r="CJ94" s="267"/>
      <c r="CK94" s="267"/>
      <c r="CL94" s="265"/>
      <c r="CM94" s="272"/>
      <c r="CN94" s="264"/>
      <c r="CO94" s="125"/>
      <c r="CP94" s="226"/>
      <c r="CQ94" s="226"/>
      <c r="CR94" s="226"/>
      <c r="CS94" s="90"/>
      <c r="CT94" s="90"/>
      <c r="CU94" s="90"/>
      <c r="CV94" s="90"/>
      <c r="CW94" s="90"/>
      <c r="CX94" s="90"/>
      <c r="CY94" s="90"/>
      <c r="CZ94" s="90"/>
      <c r="DA94" s="90"/>
    </row>
    <row r="95" spans="1:105" s="70" customFormat="1" ht="15" customHeight="1">
      <c r="A95" s="228"/>
      <c r="B95" s="336"/>
      <c r="C95" s="339"/>
      <c r="D95" s="237"/>
      <c r="E95" s="237"/>
      <c r="F95" s="244"/>
      <c r="G95" s="73">
        <v>3.9</v>
      </c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1"/>
      <c r="AD95" s="81"/>
      <c r="AE95" s="81"/>
      <c r="AF95" s="81"/>
      <c r="AG95" s="81"/>
      <c r="AH95" s="81"/>
      <c r="AI95" s="81"/>
      <c r="AJ95" s="81"/>
      <c r="AK95" s="81"/>
      <c r="AL95" s="81"/>
      <c r="AM95" s="240"/>
      <c r="AN95" s="240"/>
      <c r="AO95" s="240"/>
      <c r="AP95" s="240"/>
      <c r="AQ95" s="240"/>
      <c r="AR95" s="240"/>
      <c r="AS95" s="240"/>
      <c r="AT95" s="256"/>
      <c r="AU95" s="256"/>
      <c r="AV95" s="259"/>
      <c r="AW95" s="259"/>
      <c r="AX95" s="256"/>
      <c r="AY95" s="256"/>
      <c r="AZ95" s="256"/>
      <c r="BA95" s="256"/>
      <c r="BB95" s="256"/>
      <c r="BC95" s="256"/>
      <c r="BD95" s="256"/>
      <c r="BE95" s="256"/>
      <c r="BF95" s="256"/>
      <c r="BG95" s="256"/>
      <c r="BH95" s="256"/>
      <c r="BI95" s="256"/>
      <c r="BJ95" s="256"/>
      <c r="BK95" s="256"/>
      <c r="BL95" s="262"/>
      <c r="BM95" s="262"/>
      <c r="BN95" s="262"/>
      <c r="BO95" s="262"/>
      <c r="BP95" s="262"/>
      <c r="BQ95" s="262"/>
      <c r="BR95" s="270"/>
      <c r="BS95" s="270"/>
      <c r="BT95" s="270"/>
      <c r="BU95" s="270"/>
      <c r="BV95" s="270"/>
      <c r="BW95" s="270"/>
      <c r="BX95" s="256"/>
      <c r="BY95" s="256"/>
      <c r="BZ95" s="256"/>
      <c r="CA95" s="267"/>
      <c r="CB95" s="267"/>
      <c r="CC95" s="274"/>
      <c r="CD95" s="267"/>
      <c r="CE95" s="267"/>
      <c r="CF95" s="267"/>
      <c r="CG95" s="267"/>
      <c r="CH95" s="267"/>
      <c r="CI95" s="267"/>
      <c r="CJ95" s="267"/>
      <c r="CK95" s="267"/>
      <c r="CL95" s="265"/>
      <c r="CM95" s="272"/>
      <c r="CN95" s="264"/>
      <c r="CO95" s="125"/>
      <c r="CP95" s="226"/>
      <c r="CQ95" s="226"/>
      <c r="CR95" s="226"/>
      <c r="CS95" s="90"/>
      <c r="CT95" s="90"/>
      <c r="CU95" s="90"/>
      <c r="CV95" s="90"/>
      <c r="CW95" s="90"/>
      <c r="CX95" s="90"/>
      <c r="CY95" s="90"/>
      <c r="CZ95" s="90"/>
      <c r="DA95" s="90"/>
    </row>
    <row r="96" spans="1:105" s="70" customFormat="1" ht="15" customHeight="1">
      <c r="A96" s="229"/>
      <c r="B96" s="337"/>
      <c r="C96" s="340"/>
      <c r="D96" s="238"/>
      <c r="E96" s="238"/>
      <c r="F96" s="245" t="s">
        <v>83</v>
      </c>
      <c r="G96" s="246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241"/>
      <c r="AN96" s="241"/>
      <c r="AO96" s="241"/>
      <c r="AP96" s="241"/>
      <c r="AQ96" s="241"/>
      <c r="AR96" s="241"/>
      <c r="AS96" s="241"/>
      <c r="AT96" s="257"/>
      <c r="AU96" s="257"/>
      <c r="AV96" s="260"/>
      <c r="AW96" s="260"/>
      <c r="AX96" s="257"/>
      <c r="AY96" s="257"/>
      <c r="AZ96" s="257"/>
      <c r="BA96" s="257"/>
      <c r="BB96" s="257"/>
      <c r="BC96" s="257"/>
      <c r="BD96" s="257"/>
      <c r="BE96" s="257"/>
      <c r="BF96" s="257"/>
      <c r="BG96" s="257"/>
      <c r="BH96" s="257"/>
      <c r="BI96" s="257"/>
      <c r="BJ96" s="257"/>
      <c r="BK96" s="257"/>
      <c r="BL96" s="263"/>
      <c r="BM96" s="263"/>
      <c r="BN96" s="263"/>
      <c r="BO96" s="263"/>
      <c r="BP96" s="263"/>
      <c r="BQ96" s="263"/>
      <c r="BR96" s="271"/>
      <c r="BS96" s="271"/>
      <c r="BT96" s="271"/>
      <c r="BU96" s="271"/>
      <c r="BV96" s="271"/>
      <c r="BW96" s="271"/>
      <c r="BX96" s="257"/>
      <c r="BY96" s="257"/>
      <c r="BZ96" s="257"/>
      <c r="CA96" s="268"/>
      <c r="CB96" s="268"/>
      <c r="CC96" s="275"/>
      <c r="CD96" s="268"/>
      <c r="CE96" s="268"/>
      <c r="CF96" s="268"/>
      <c r="CG96" s="268"/>
      <c r="CH96" s="268"/>
      <c r="CI96" s="268"/>
      <c r="CJ96" s="268"/>
      <c r="CK96" s="268"/>
      <c r="CL96" s="265"/>
      <c r="CM96" s="272"/>
      <c r="CN96" s="264"/>
      <c r="CO96" s="125"/>
      <c r="CP96" s="226"/>
      <c r="CQ96" s="226"/>
      <c r="CR96" s="226"/>
      <c r="CS96" s="90"/>
      <c r="CT96" s="90"/>
      <c r="CU96" s="90"/>
      <c r="CV96" s="90"/>
      <c r="CW96" s="90"/>
      <c r="CX96" s="90"/>
      <c r="CY96" s="90"/>
      <c r="CZ96" s="90"/>
      <c r="DA96" s="90"/>
    </row>
    <row r="97" spans="1:105" s="70" customFormat="1" ht="15" customHeight="1">
      <c r="A97" s="227">
        <f t="shared" ref="A97" si="32">A89+1</f>
        <v>11</v>
      </c>
      <c r="B97" s="335" t="s">
        <v>109</v>
      </c>
      <c r="C97" s="338" t="s">
        <v>110</v>
      </c>
      <c r="D97" s="236">
        <v>43206</v>
      </c>
      <c r="E97" s="236" t="s">
        <v>79</v>
      </c>
      <c r="F97" s="253" t="s">
        <v>80</v>
      </c>
      <c r="G97" s="254"/>
      <c r="H97" s="82" t="s">
        <v>69</v>
      </c>
      <c r="I97" s="82"/>
      <c r="J97" s="82" t="s">
        <v>60</v>
      </c>
      <c r="K97" s="82" t="s">
        <v>60</v>
      </c>
      <c r="L97" s="82" t="s">
        <v>60</v>
      </c>
      <c r="M97" s="196" t="s">
        <v>67</v>
      </c>
      <c r="N97" s="82" t="s">
        <v>60</v>
      </c>
      <c r="O97" s="82"/>
      <c r="P97" s="196" t="s">
        <v>67</v>
      </c>
      <c r="Q97" s="82" t="s">
        <v>60</v>
      </c>
      <c r="R97" s="196" t="s">
        <v>81</v>
      </c>
      <c r="S97" s="82" t="s">
        <v>60</v>
      </c>
      <c r="T97" s="82" t="s">
        <v>60</v>
      </c>
      <c r="U97" s="82" t="s">
        <v>60</v>
      </c>
      <c r="V97" s="82"/>
      <c r="W97" s="196" t="s">
        <v>67</v>
      </c>
      <c r="X97" s="196" t="s">
        <v>67</v>
      </c>
      <c r="Y97" s="82" t="s">
        <v>60</v>
      </c>
      <c r="Z97" s="82" t="s">
        <v>60</v>
      </c>
      <c r="AA97" s="82" t="s">
        <v>60</v>
      </c>
      <c r="AB97" s="196" t="s">
        <v>81</v>
      </c>
      <c r="AC97" s="82"/>
      <c r="AD97" s="82" t="s">
        <v>60</v>
      </c>
      <c r="AE97" s="82" t="s">
        <v>60</v>
      </c>
      <c r="AF97" s="82" t="s">
        <v>60</v>
      </c>
      <c r="AG97" s="196" t="s">
        <v>67</v>
      </c>
      <c r="AH97" s="82" t="s">
        <v>60</v>
      </c>
      <c r="AI97" s="82" t="s">
        <v>1471</v>
      </c>
      <c r="AJ97" s="82"/>
      <c r="AK97" s="82" t="s">
        <v>60</v>
      </c>
      <c r="AL97" s="82" t="s">
        <v>60</v>
      </c>
      <c r="AM97" s="239">
        <f>COUNTIF(H97:AL97,"PH")+COUNTIF(H97:AL97,"PH/L")+COUNTIF(H97:AL97,"PM")</f>
        <v>0</v>
      </c>
      <c r="AN97" s="239">
        <f>COUNTIF(H97:AL97,"PD")+COUNTIF(H97:AL97,"PDD")+COUNTIF(H97:AL97,"P/DS")/2+COUNTIF(H97:AL97,"PMD")</f>
        <v>0</v>
      </c>
      <c r="AO97" s="239">
        <f>COUNTIF(H97:AL97,"PN")+COUNTIF(H97:AL97,"P/NS")/2+COUNTIF(H97:AL97,"PH")+COUNTIF(H97:AL97,"PH/F")/2+COUNTIF(H97:AL97,"PH/L")/2+COUNTIF(H97:AL97,"PM")</f>
        <v>0</v>
      </c>
      <c r="AP97" s="239">
        <f>COUNTIF(H97:AL97,"BH")+COUNTIF(H97:AL97,"AL/BL")+COUNTIF(H97:AL97,"UL/BL")+COUNTIF(H97:AL97,"BM")</f>
        <v>0</v>
      </c>
      <c r="AQ97" s="239">
        <f>COUNTIF(H97:AL97,"DS")+COUNTIF(H97:AL97,"AL/DS")/2+COUNTIF(H97:AL97,"UL/DS")/2+COUNTIF(H97:AL97,"CT")+COUNTIF(H97:AL97,"MD")</f>
        <v>18.5</v>
      </c>
      <c r="AR97" s="239">
        <f>COUNTIF(H97:AL97,"NS")+COUNTIF(H97:AL97,"AL/NS")/2+COUNTIF(H97:AL97,"UL/NS")/2+COUNTIF(H97:AL97,"BH")+COUNTIF(H97:AL97,"AL/BF")/2+COUNTIF(H97:AL97,"AL/BL")/2+COUNTIF(H97:AL97,"UL/BL")/2+COUNTIF(H97:AL97,"UL/BF")/2+COUNTIF(H97:AL97,"BM")</f>
        <v>0</v>
      </c>
      <c r="AS97" s="239">
        <f>COUNTIF(H97:AL97,"AL")+COUNTIF(H97:AL97,"AL/DS")/2+COUNTIF(H97:AL97,"AL/NS")/2+COUNTIF(H97:AL97,"NH")+COUNTIF(H97:AL97,"SL")+COUNTIF(H97:AL97,"NHD")+COUNTIF(H97:AL97,"B")+COUNTIF(H97:AL97,"HL")+COUNTIF(H97:AL97,"AL/BF")/2+COUNTIF(H97:AL97,"AL/BL")/2</f>
        <v>7</v>
      </c>
      <c r="AT97" s="255">
        <f>COUNTIF(H97:AL97,"PD")+COUNTIF(H97:AL97,"PN")+COUNTIF(H97:AL97,"P/DS")/2+COUNTIF(H97:AL97,"P/NS")/2+COUNTIF(H97:AL97,"DS")+COUNTIF(H97:AL97,"NS")+COUNTIF(H97:AL97,"AL")+COUNTIF(H97:AL97,"AL/DS")+COUNTIF(H97:AL97,"AL/NS")+COUNTIF(H97:AL97,"NH")+COUNTIF(H97:AL97,"SL")+COUNTIF(H97:AL97,"UL/DS")/2+COUNTIF(H97:AL97,"UL/NS")/2+COUNTIF(H97:AL97,"CT")+COUNTIF(H97:AL97,"NHD")+COUNTIF(H97:AL97,"PDD")+COUNTIF(H97:AL97,"B")+COUNTIF(H97:AL97,"HL")+COUNTIF(H97:AL97,"PH")+COUNTIF(H97:AL97,"BH")+COUNTIF(H97:AL97,"AL/BF")+COUNTIF(H97:AL97,"AL/BL")+COUNTIF(H97:AL97,"UL/BF")/2+COUNTIF(H97:AL97,"UL/BL")/2+COUNTIF(H97:AL97,"PH/F")/2+COUNTIF(H97:AL97,"PH/L")/2+COUNTIF(H97:AL97,"MD")+COUNTIF(H97:AL97,"PMD")+COUNTIF(H97:AL97,"PM")+COUNTIF(H97:AL97,"BM")</f>
        <v>25.5</v>
      </c>
      <c r="AU97" s="255">
        <f>COUNTIF(H97:AL97,"P/DS")/2+COUNTIF(H97:AL97,"P/NS")/2+COUNTIF(H97:AL97,"IL")+COUNTIF(H97:AL97,"NL")+COUNTIF(H97:AL97,"UL")+COUNTIF(H97:AL97,"UL/DS")/2+COUNTIF(H97:AL97,"UL/NS")/2+COUNTIF(H97:AL97,"KT")+COUNTIF(H97:AL97,"UL/BF")/2+COUNTIF(H97:AL97,"UL/BL")/2+COUNTIF(H97:AL97,"PH/F")/2+COUNTIF(H97:AL97,"PH/L")/2+COUNTIF(H97:AL97,"NB")</f>
        <v>0.5</v>
      </c>
      <c r="AV97" s="258">
        <f>COUNTIF(H97:AL97,"PN")+COUNTIF(H97:AL97,"TVD")+COUNTIF(H97:AL97,"PH")+COUNTIF(H97:AL97,"PM")+COUNTIF(H97:AL97,"PDD")-COUNTIFS(H97:AL97,"PN",H104:AL104,"&gt;=3")-COUNTIFS(H97:AL97,"PM",H104:AL104,"&gt;=3")</f>
        <v>0</v>
      </c>
      <c r="AW97" s="258">
        <f>COUNTIF(H97:AL97,"NS")+COUNTIF(H97:AL97,"D")+COUNTIF(H97:AL97,"BH")+COUNTIF(H97:AL97,"NHD")+COUNTIF(H97:AL97,"BM")-COUNTIFS(H97:AL97,"NS",H104:AL104,"&gt;=3")-COUNTIFS(H97:AL97,"BH",H104:AL104,"&gt;=3")-COUNTIFS(H97:AL97,"BM",H104:AL104,"&gt;=3")</f>
        <v>0</v>
      </c>
      <c r="AX97" s="255">
        <f>COUNTIF(H97:AL97,"AL")+COUNTIF(H97:AL97,"AL/DS")/2+COUNTIF(H97:AL97,"AL/NS")/2+COUNTIF(H97:AL97,"AL/BF")+COUNTIF(H97:AL97,"AL/BL")/2</f>
        <v>6</v>
      </c>
      <c r="AY97" s="255">
        <f>COUNTIF(H97:AL97,"SL")</f>
        <v>0</v>
      </c>
      <c r="AZ97" s="255">
        <f>COUNTIF(H97:AL97,"NH")</f>
        <v>1</v>
      </c>
      <c r="BA97" s="255">
        <f>COUNTIF(H97:AL97,"HL")</f>
        <v>0</v>
      </c>
      <c r="BB97" s="255">
        <f>COUNTIF(G97:AL97,"P/DS")/2+COUNTIF(G97:AL97,"P/NS")/2+COUNTIF(G97:AL97,"UL")+COUNTIF(G97:AL97,"UL/DS")/2+COUNTIF(G97:AL97,"UL/NS")/2+COUNTIF(G97:AL97,"UL/BL")/2+COUNTIF(G97:AL97,"UL/BF")/2+COUNTIF(G97:AL97,"PH/F")/2+COUNTIF(G97:AL97,"PH/L")/2</f>
        <v>0.5</v>
      </c>
      <c r="BC97" s="255">
        <f>COUNTIF(H97:AL97,"NB")</f>
        <v>0</v>
      </c>
      <c r="BD97" s="255">
        <f>COUNTIF(H97:AL97,"NL")</f>
        <v>0</v>
      </c>
      <c r="BE97" s="255">
        <f>COUNTIF(H97:AL97,"IL")</f>
        <v>0</v>
      </c>
      <c r="BF97" s="255">
        <f>COUNTIF(H97:AL97,"KT")</f>
        <v>0</v>
      </c>
      <c r="BG97" s="255">
        <f>COUNTIF(H97:AL97,"L70")</f>
        <v>0</v>
      </c>
      <c r="BH97" s="255">
        <f>COUNTIF(H97:AL97,"MD")</f>
        <v>0</v>
      </c>
      <c r="BI97" s="255">
        <f>COUNTIF(H97:AL97,"PMD")</f>
        <v>0</v>
      </c>
      <c r="BJ97" s="255">
        <f>COUNTIF(H97:AL97,"PM")</f>
        <v>0</v>
      </c>
      <c r="BK97" s="255">
        <f>COUNTIF(H97:AL97,"BM")</f>
        <v>0</v>
      </c>
      <c r="BL97" s="261">
        <f>SUMIF(H97:AL97,"PD",H98:AL98)+SUMIF(H97:AL97,"PN",H98:AL98)+SUMIF(H97:AL97,"P/DS",H98:AL98)+SUMIF(H97:AL97,"PN/F",H98:AL98)+SUMIF(H97:AL97,"PN/L",H98:AL98)+SUMIF(H97:AL97,"TV",H98:AL98)+SUMIF(H97:AL97,"TVD",H98:AL98)+SUMIF(H97:AL97,"PDD",H98:AL98)</f>
        <v>0</v>
      </c>
      <c r="BM97" s="261">
        <f>SUMIF(H97:AL97,"PD",H99:AL99)+SUMIF(H97:AL97,"PN",H99:AL99)+SUMIF(H97:AL97,"P/DS",H99:AL99)+SUMIF(H97:AL97,"PN/F",H99:AL99)+SUMIF(H97:AL97,"PN/L",H99:AL99)+SUMIF(H97:AL97,"TV",H99:AL99)+SUMIF(H97:AL97,"TVD",H99:AL99)+SUMIF(H97:AL97,"PDD",H99:AL99)+SUMIF(H97:AL97,"PMD",H99:AL99)</f>
        <v>0</v>
      </c>
      <c r="BN97" s="261">
        <f>SUMIF(H97:AL97,"PD",H100:AL100)+SUMIF(H97:AL97,"PN",H100:AL100)+SUMIF(H97:AL97,"P/DS",H100:AL100)+SUMIF(H97:AL97,"PN/F",H100:AL100)+SUMIF(H97:AL97,"PN/L",H100:AL100)+SUMIF(H97:AL97,"TV",H100:AL100)+SUMIF(H97:AL97,"TVD",H100:AL100)</f>
        <v>0</v>
      </c>
      <c r="BO97" s="261">
        <f>SUMIF(H97:AL97,"PD",H101:AL101)+SUMIF(H97:AL97,"PN",H101:AL101)+SUMIF(H97:AL97,"P/DS",H101:AL101)+SUMIF(H97:AL97,"PN/F",H101:AL101)+SUMIF(H97:AL97,"PN/L",H101:AL101)+SUMIF(H97:AL97,"TV",H101:AL101)+SUMIF(H97:AL97,"TVD",H101:AL101)</f>
        <v>0</v>
      </c>
      <c r="BP97" s="261">
        <f>SUMIF(H97:AL97,"PD",H102:AL102)+SUMIF(H97:AL97,"PN",H102:AL102)+SUMIF(H97:AL97,"P/DS",H102:AL102)+SUMIF(H97:AL97,"PN/F",H102:AL102)+SUMIF(H97:AL97,"PN/L",H102:AL102)+SUMIF(H97:AL97,"TV",H102:AL102)+SUMIF(H97:AL97,"TVD",H102:AL102)+SUMIF(H97:AL97,"PDD",H102:AL102)+SUMIF(H97:AL97,"PH",H102:AL102)+SUMIF(H97:AL97,"PM",H102:AL102)</f>
        <v>0</v>
      </c>
      <c r="BQ97" s="261">
        <f>SUMIF(H97:AL97,"PD",H103:AL103)+SUMIF(H97:AL97,"PN",H103:AL103)+SUMIF(H97:AL97,"P/DS",H103:AL103)+SUMIF(H97:AL97,"PN/F",H103:AL103)+SUMIF(H97:AL97,"PN/L",H103:AL103)+SUMIF(H97:AL97,"TV",H103:AL103)+SUMIF(H97:AL97,"TVD",H103:AL103)+SUMIF(H97:AL97,"PDD",H103:AL103)+SUMIF(H97:AL97,"PH",H103:AL103)+SUMIF(H97:AL97,"PM",H103:AL103)</f>
        <v>0</v>
      </c>
      <c r="BR97" s="269">
        <f>SUM(H98:AL98)-BL97</f>
        <v>1</v>
      </c>
      <c r="BS97" s="269">
        <f>SUM(H99:AL99)-BM97</f>
        <v>0</v>
      </c>
      <c r="BT97" s="269">
        <f>SUM(H100:AL100)-BN97</f>
        <v>0</v>
      </c>
      <c r="BU97" s="269">
        <f>SUM(H101:AL101)-BO97</f>
        <v>0</v>
      </c>
      <c r="BV97" s="269">
        <f>SUM(H102:AL102)-BP97</f>
        <v>0</v>
      </c>
      <c r="BW97" s="269">
        <f>SUM(H103:AL103)-BQ97</f>
        <v>0</v>
      </c>
      <c r="BX97" s="255">
        <f>SUMIF(H97:AL97,"PD",H104:AL104)+SUMIF(H97:AL97,"PN",H104:AL104)+SUMIF(H97:AL97,"P/DS",H104:AL104)+SUMIF(H97:AL97,"PN/F",H104:AL104)+SUMIF(H97:AL97,"PN/L",H104:AL104)</f>
        <v>0</v>
      </c>
      <c r="BY97" s="255">
        <f>SUM(H104:AL104)-BX97</f>
        <v>0</v>
      </c>
      <c r="BZ97" s="255">
        <f t="shared" ref="BZ97" si="33">+SUM(BL97:BW104)</f>
        <v>1</v>
      </c>
      <c r="CA97" s="266">
        <f>(COUNTIFS(H97:AL97,"PD",H98:AL98,"&gt;=2"))*0.5-IF(CN97="VP",COUNTIFS($H$16:$AL$16,"SAT",H97:AL97,"PD",H98:AL98,"&gt;=2"))*0.5</f>
        <v>0</v>
      </c>
      <c r="CB97" s="266">
        <f>(COUNTIFS(H97:AL97,"PN",H99:AL99,"&gt;=0.5",H98:AL98,"&gt;=1.5"))*0.5+COUNTIFS(H97:AL97,"PDD",H99:AL99,"&gt;=0.5",H98:AL98,"&gt;=1.5")*0.5</f>
        <v>0</v>
      </c>
      <c r="CC97" s="273">
        <f>(COUNTIFS(H97:AL97,"TV",H99:AL99,"&gt;=10"))*0.5+(COUNTIFS(H97:AL97,"PMD",H99:AL99,"&gt;=2"))*0.5</f>
        <v>0</v>
      </c>
      <c r="CD97" s="266">
        <f>(COUNTIFS(H97:AL97,"TVD",H101:AL101,"&gt;=6.5",H99:AL99,"&gt;=3.5"))*0.5</f>
        <v>0</v>
      </c>
      <c r="CE97" s="266">
        <f>(COUNTIFS(H97:AL97,"PD",H102:AL102,"&gt;=10"))*0.5</f>
        <v>0</v>
      </c>
      <c r="CF97" s="266">
        <f>(COUNTIFS(H97:AL97,"PDD",H102:AL102,"&gt;=3.5",H103:AL103,"&gt;=6.5")+COUNTIFS(H97:AL97,"PH",H103:AL103,"&gt;=0.5",H102:AL102,"&gt;=1.5")+COUNTIFS(H97:AL97,"PM",H103:AL103,"&gt;=0.5",H102:AL102,"&gt;=1.5"))*0.5</f>
        <v>0</v>
      </c>
      <c r="CG97" s="266">
        <f>(COUNTIFS(H97:AL97,"DS",H98:AL98,"&gt;=2")+COUNTIFS(H97:AL97,"AL/DS",H98:AL98,"&gt;=2"))*0.5-IF(CN97="VP",COUNTIFS($H$16:$AL$16,"SAT",H97:AL97,"DS",H98:AL98,"&gt;=2"))*0.5</f>
        <v>0</v>
      </c>
      <c r="CH97" s="266">
        <f>(COUNTIFS(H97:AL97,"NS",H99:AL99,"&gt;=0.5",H98:AL98,"&gt;=1.5")+COUNTIFS(H97:AL97,"AL/NS",H99:AL99,"&gt;=0.5",H98:AL98,"&gt;=1.5")+COUNTIFS(H97:AL97,"NHD",H99:AL99,"&gt;=4.5",H102:AL102,"&gt;=2",H98:AL98,"&gt;=1.5"))*0.5</f>
        <v>0</v>
      </c>
      <c r="CI97" s="266">
        <f>(COUNTIF(H99:AL99,"&gt;=10")+COUNTIFS(H97:AL97,"MD",H99:AL99,"&gt;=2")-COUNTIFS(H97:AL97,"TV",H99:AL99,"&gt;=10"))*0.5</f>
        <v>0</v>
      </c>
      <c r="CJ97" s="266">
        <f>(COUNTIFS(H97:AL97,"D",H101:AL101,"&gt;=6.5",H99:AL99,"&gt;=3.5"))*0.5</f>
        <v>0</v>
      </c>
      <c r="CK97" s="266">
        <f>(COUNTIF(H102:AL102,"&gt;=10")-COUNTIFS(H97:AL97,"PD",H102:AL102,"&gt;=10"))*0.5</f>
        <v>0</v>
      </c>
      <c r="CL97" s="265">
        <f>(COUNTIFS(H97:AL97,"NHD",H102:AL102,"&gt;=3.5",H103:AL103,"&gt;=6.5")+COUNTIFS(H97:AL97,"BH",H102:AL102,"&gt;=1.5",H103:AL103,"&gt;=0.5")+COUNTIFS(H97:AL97,"BM",H102:AL102,"&gt;=1.5",H103:AL103,"&gt;=0.5")+COUNTIFS(H97:AL97,"D",H102:AL102,"&gt;=1.5",H103:AL103,"&gt;=0.5"))*0.5</f>
        <v>0</v>
      </c>
      <c r="CM97" s="272"/>
      <c r="CN97" s="264" t="s">
        <v>666</v>
      </c>
      <c r="CO97" s="125">
        <f t="shared" ref="CO97" si="34">+AM97+AN97+AO97+AP97+AQ97+AR97+AS97+AU97+BG97</f>
        <v>26</v>
      </c>
      <c r="CP97" s="225">
        <f>+SUM(I98:I103)-I104</f>
        <v>0</v>
      </c>
      <c r="CQ97" s="225">
        <f>+SUM(J98:J103)-J104</f>
        <v>0</v>
      </c>
      <c r="CR97" s="225">
        <f>+SUM(K98:K103)-K104</f>
        <v>0</v>
      </c>
      <c r="CS97" s="90"/>
      <c r="CT97" s="90"/>
      <c r="CU97" s="90"/>
      <c r="CV97" s="90"/>
      <c r="CW97" s="90"/>
      <c r="CX97" s="90"/>
      <c r="CY97" s="90"/>
      <c r="CZ97" s="90"/>
      <c r="DA97" s="90"/>
    </row>
    <row r="98" spans="1:105" s="70" customFormat="1" ht="15" customHeight="1">
      <c r="A98" s="228"/>
      <c r="B98" s="336"/>
      <c r="C98" s="339"/>
      <c r="D98" s="237"/>
      <c r="E98" s="237"/>
      <c r="F98" s="242" t="s">
        <v>82</v>
      </c>
      <c r="G98" s="71">
        <v>1.5</v>
      </c>
      <c r="H98" s="83"/>
      <c r="I98" s="83"/>
      <c r="J98" s="83"/>
      <c r="K98" s="83"/>
      <c r="L98" s="83"/>
      <c r="M98" s="83"/>
      <c r="N98" s="83">
        <v>1</v>
      </c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240"/>
      <c r="AN98" s="240"/>
      <c r="AO98" s="240"/>
      <c r="AP98" s="240"/>
      <c r="AQ98" s="240"/>
      <c r="AR98" s="240"/>
      <c r="AS98" s="240"/>
      <c r="AT98" s="256"/>
      <c r="AU98" s="256"/>
      <c r="AV98" s="259"/>
      <c r="AW98" s="259"/>
      <c r="AX98" s="256"/>
      <c r="AY98" s="256"/>
      <c r="AZ98" s="256"/>
      <c r="BA98" s="256"/>
      <c r="BB98" s="256"/>
      <c r="BC98" s="256"/>
      <c r="BD98" s="256"/>
      <c r="BE98" s="256"/>
      <c r="BF98" s="256"/>
      <c r="BG98" s="256"/>
      <c r="BH98" s="256"/>
      <c r="BI98" s="256"/>
      <c r="BJ98" s="256"/>
      <c r="BK98" s="256"/>
      <c r="BL98" s="262"/>
      <c r="BM98" s="262"/>
      <c r="BN98" s="262"/>
      <c r="BO98" s="262"/>
      <c r="BP98" s="262"/>
      <c r="BQ98" s="262"/>
      <c r="BR98" s="270"/>
      <c r="BS98" s="270"/>
      <c r="BT98" s="270"/>
      <c r="BU98" s="270"/>
      <c r="BV98" s="270"/>
      <c r="BW98" s="270"/>
      <c r="BX98" s="256"/>
      <c r="BY98" s="256"/>
      <c r="BZ98" s="256"/>
      <c r="CA98" s="267"/>
      <c r="CB98" s="267"/>
      <c r="CC98" s="274"/>
      <c r="CD98" s="267"/>
      <c r="CE98" s="267"/>
      <c r="CF98" s="267"/>
      <c r="CG98" s="267"/>
      <c r="CH98" s="267"/>
      <c r="CI98" s="267"/>
      <c r="CJ98" s="267"/>
      <c r="CK98" s="267"/>
      <c r="CL98" s="265"/>
      <c r="CM98" s="272"/>
      <c r="CN98" s="264"/>
      <c r="CO98" s="125"/>
      <c r="CP98" s="226"/>
      <c r="CQ98" s="226"/>
      <c r="CR98" s="226"/>
      <c r="CS98" s="90"/>
      <c r="CT98" s="90"/>
      <c r="CU98" s="90"/>
      <c r="CV98" s="90"/>
      <c r="CW98" s="90"/>
      <c r="CX98" s="90"/>
      <c r="CY98" s="90"/>
      <c r="CZ98" s="90"/>
      <c r="DA98" s="90"/>
    </row>
    <row r="99" spans="1:105" s="70" customFormat="1" ht="15" customHeight="1">
      <c r="A99" s="228"/>
      <c r="B99" s="336"/>
      <c r="C99" s="339"/>
      <c r="D99" s="237"/>
      <c r="E99" s="237"/>
      <c r="F99" s="243"/>
      <c r="G99" s="72">
        <v>2</v>
      </c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240"/>
      <c r="AN99" s="240"/>
      <c r="AO99" s="240"/>
      <c r="AP99" s="240"/>
      <c r="AQ99" s="240"/>
      <c r="AR99" s="240"/>
      <c r="AS99" s="240"/>
      <c r="AT99" s="256"/>
      <c r="AU99" s="256"/>
      <c r="AV99" s="259"/>
      <c r="AW99" s="259"/>
      <c r="AX99" s="256"/>
      <c r="AY99" s="256"/>
      <c r="AZ99" s="256"/>
      <c r="BA99" s="256"/>
      <c r="BB99" s="256"/>
      <c r="BC99" s="256"/>
      <c r="BD99" s="256"/>
      <c r="BE99" s="256"/>
      <c r="BF99" s="256"/>
      <c r="BG99" s="256"/>
      <c r="BH99" s="256"/>
      <c r="BI99" s="256"/>
      <c r="BJ99" s="256"/>
      <c r="BK99" s="256"/>
      <c r="BL99" s="262"/>
      <c r="BM99" s="262"/>
      <c r="BN99" s="262"/>
      <c r="BO99" s="262"/>
      <c r="BP99" s="262"/>
      <c r="BQ99" s="262"/>
      <c r="BR99" s="270"/>
      <c r="BS99" s="270"/>
      <c r="BT99" s="270"/>
      <c r="BU99" s="270"/>
      <c r="BV99" s="270"/>
      <c r="BW99" s="270"/>
      <c r="BX99" s="256"/>
      <c r="BY99" s="256"/>
      <c r="BZ99" s="256"/>
      <c r="CA99" s="267"/>
      <c r="CB99" s="267"/>
      <c r="CC99" s="274"/>
      <c r="CD99" s="267"/>
      <c r="CE99" s="267"/>
      <c r="CF99" s="267"/>
      <c r="CG99" s="267"/>
      <c r="CH99" s="267"/>
      <c r="CI99" s="267"/>
      <c r="CJ99" s="267"/>
      <c r="CK99" s="267"/>
      <c r="CL99" s="265"/>
      <c r="CM99" s="272"/>
      <c r="CN99" s="264"/>
      <c r="CO99" s="125"/>
      <c r="CP99" s="226"/>
      <c r="CQ99" s="226"/>
      <c r="CR99" s="226"/>
      <c r="CS99" s="90"/>
      <c r="CT99" s="90"/>
      <c r="CU99" s="90"/>
      <c r="CV99" s="90"/>
      <c r="CW99" s="90"/>
      <c r="CX99" s="90"/>
      <c r="CY99" s="90"/>
      <c r="CZ99" s="90"/>
      <c r="DA99" s="90"/>
    </row>
    <row r="100" spans="1:105" s="70" customFormat="1" ht="15" customHeight="1">
      <c r="A100" s="228"/>
      <c r="B100" s="336"/>
      <c r="C100" s="339"/>
      <c r="D100" s="237"/>
      <c r="E100" s="237"/>
      <c r="F100" s="243"/>
      <c r="G100" s="72">
        <v>2.1</v>
      </c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240"/>
      <c r="AN100" s="240"/>
      <c r="AO100" s="240"/>
      <c r="AP100" s="240"/>
      <c r="AQ100" s="240"/>
      <c r="AR100" s="240"/>
      <c r="AS100" s="240"/>
      <c r="AT100" s="256"/>
      <c r="AU100" s="256"/>
      <c r="AV100" s="259"/>
      <c r="AW100" s="259"/>
      <c r="AX100" s="256"/>
      <c r="AY100" s="256"/>
      <c r="AZ100" s="256"/>
      <c r="BA100" s="256"/>
      <c r="BB100" s="256"/>
      <c r="BC100" s="256"/>
      <c r="BD100" s="256"/>
      <c r="BE100" s="256"/>
      <c r="BF100" s="256"/>
      <c r="BG100" s="256"/>
      <c r="BH100" s="256"/>
      <c r="BI100" s="256"/>
      <c r="BJ100" s="256"/>
      <c r="BK100" s="256"/>
      <c r="BL100" s="262"/>
      <c r="BM100" s="262"/>
      <c r="BN100" s="262"/>
      <c r="BO100" s="262"/>
      <c r="BP100" s="262"/>
      <c r="BQ100" s="262"/>
      <c r="BR100" s="270"/>
      <c r="BS100" s="270"/>
      <c r="BT100" s="270"/>
      <c r="BU100" s="270"/>
      <c r="BV100" s="270"/>
      <c r="BW100" s="270"/>
      <c r="BX100" s="256"/>
      <c r="BY100" s="256"/>
      <c r="BZ100" s="256"/>
      <c r="CA100" s="267"/>
      <c r="CB100" s="267"/>
      <c r="CC100" s="274"/>
      <c r="CD100" s="267"/>
      <c r="CE100" s="267"/>
      <c r="CF100" s="267"/>
      <c r="CG100" s="267"/>
      <c r="CH100" s="267"/>
      <c r="CI100" s="267"/>
      <c r="CJ100" s="267"/>
      <c r="CK100" s="267"/>
      <c r="CL100" s="265"/>
      <c r="CM100" s="272"/>
      <c r="CN100" s="264"/>
      <c r="CO100" s="125"/>
      <c r="CP100" s="226"/>
      <c r="CQ100" s="226"/>
      <c r="CR100" s="226"/>
      <c r="CS100" s="90"/>
      <c r="CT100" s="90"/>
      <c r="CU100" s="90"/>
      <c r="CV100" s="90"/>
      <c r="CW100" s="90"/>
      <c r="CX100" s="90"/>
      <c r="CY100" s="90"/>
      <c r="CZ100" s="90"/>
      <c r="DA100" s="90"/>
    </row>
    <row r="101" spans="1:105" s="70" customFormat="1" ht="15" customHeight="1">
      <c r="A101" s="228"/>
      <c r="B101" s="336"/>
      <c r="C101" s="339"/>
      <c r="D101" s="237"/>
      <c r="E101" s="237"/>
      <c r="F101" s="243"/>
      <c r="G101" s="72">
        <v>2.7</v>
      </c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240"/>
      <c r="AN101" s="240"/>
      <c r="AO101" s="240"/>
      <c r="AP101" s="240"/>
      <c r="AQ101" s="240"/>
      <c r="AR101" s="240"/>
      <c r="AS101" s="240"/>
      <c r="AT101" s="256"/>
      <c r="AU101" s="256"/>
      <c r="AV101" s="259"/>
      <c r="AW101" s="259"/>
      <c r="AX101" s="256"/>
      <c r="AY101" s="256"/>
      <c r="AZ101" s="256"/>
      <c r="BA101" s="256"/>
      <c r="BB101" s="256"/>
      <c r="BC101" s="256"/>
      <c r="BD101" s="256"/>
      <c r="BE101" s="256"/>
      <c r="BF101" s="256"/>
      <c r="BG101" s="256"/>
      <c r="BH101" s="256"/>
      <c r="BI101" s="256"/>
      <c r="BJ101" s="256"/>
      <c r="BK101" s="256"/>
      <c r="BL101" s="262"/>
      <c r="BM101" s="262"/>
      <c r="BN101" s="262"/>
      <c r="BO101" s="262"/>
      <c r="BP101" s="262"/>
      <c r="BQ101" s="262"/>
      <c r="BR101" s="270"/>
      <c r="BS101" s="270"/>
      <c r="BT101" s="270"/>
      <c r="BU101" s="270"/>
      <c r="BV101" s="270"/>
      <c r="BW101" s="270"/>
      <c r="BX101" s="256"/>
      <c r="BY101" s="256"/>
      <c r="BZ101" s="256"/>
      <c r="CA101" s="267"/>
      <c r="CB101" s="267"/>
      <c r="CC101" s="274"/>
      <c r="CD101" s="267"/>
      <c r="CE101" s="267"/>
      <c r="CF101" s="267"/>
      <c r="CG101" s="267"/>
      <c r="CH101" s="267"/>
      <c r="CI101" s="267"/>
      <c r="CJ101" s="267"/>
      <c r="CK101" s="267"/>
      <c r="CL101" s="265"/>
      <c r="CM101" s="272"/>
      <c r="CN101" s="264"/>
      <c r="CO101" s="125"/>
      <c r="CP101" s="226"/>
      <c r="CQ101" s="226"/>
      <c r="CR101" s="226"/>
      <c r="CS101" s="90"/>
      <c r="CT101" s="90"/>
      <c r="CU101" s="90"/>
      <c r="CV101" s="90"/>
      <c r="CW101" s="90"/>
      <c r="CX101" s="90"/>
      <c r="CY101" s="90"/>
      <c r="CZ101" s="90"/>
      <c r="DA101" s="90"/>
    </row>
    <row r="102" spans="1:105" s="70" customFormat="1" ht="15" customHeight="1">
      <c r="A102" s="228"/>
      <c r="B102" s="336"/>
      <c r="C102" s="339"/>
      <c r="D102" s="237"/>
      <c r="E102" s="237"/>
      <c r="F102" s="243"/>
      <c r="G102" s="72">
        <v>3</v>
      </c>
      <c r="H102" s="84"/>
      <c r="I102" s="83"/>
      <c r="J102" s="83"/>
      <c r="K102" s="83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240"/>
      <c r="AN102" s="240"/>
      <c r="AO102" s="240"/>
      <c r="AP102" s="240"/>
      <c r="AQ102" s="240"/>
      <c r="AR102" s="240"/>
      <c r="AS102" s="240"/>
      <c r="AT102" s="256"/>
      <c r="AU102" s="256"/>
      <c r="AV102" s="259"/>
      <c r="AW102" s="259"/>
      <c r="AX102" s="256"/>
      <c r="AY102" s="256"/>
      <c r="AZ102" s="256"/>
      <c r="BA102" s="256"/>
      <c r="BB102" s="256"/>
      <c r="BC102" s="256"/>
      <c r="BD102" s="256"/>
      <c r="BE102" s="256"/>
      <c r="BF102" s="256"/>
      <c r="BG102" s="256"/>
      <c r="BH102" s="256"/>
      <c r="BI102" s="256"/>
      <c r="BJ102" s="256"/>
      <c r="BK102" s="256"/>
      <c r="BL102" s="262"/>
      <c r="BM102" s="262"/>
      <c r="BN102" s="262"/>
      <c r="BO102" s="262"/>
      <c r="BP102" s="262"/>
      <c r="BQ102" s="262"/>
      <c r="BR102" s="270"/>
      <c r="BS102" s="270"/>
      <c r="BT102" s="270"/>
      <c r="BU102" s="270"/>
      <c r="BV102" s="270"/>
      <c r="BW102" s="270"/>
      <c r="BX102" s="256"/>
      <c r="BY102" s="256"/>
      <c r="BZ102" s="256"/>
      <c r="CA102" s="267"/>
      <c r="CB102" s="267"/>
      <c r="CC102" s="274"/>
      <c r="CD102" s="267"/>
      <c r="CE102" s="267"/>
      <c r="CF102" s="267"/>
      <c r="CG102" s="267"/>
      <c r="CH102" s="267"/>
      <c r="CI102" s="267"/>
      <c r="CJ102" s="267"/>
      <c r="CK102" s="267"/>
      <c r="CL102" s="265"/>
      <c r="CM102" s="272"/>
      <c r="CN102" s="264"/>
      <c r="CO102" s="125"/>
      <c r="CP102" s="226"/>
      <c r="CQ102" s="226"/>
      <c r="CR102" s="226"/>
      <c r="CS102" s="90"/>
      <c r="CT102" s="90"/>
      <c r="CU102" s="90"/>
      <c r="CV102" s="90"/>
      <c r="CW102" s="90"/>
      <c r="CX102" s="90"/>
      <c r="CY102" s="90"/>
      <c r="CZ102" s="90"/>
      <c r="DA102" s="90"/>
    </row>
    <row r="103" spans="1:105" s="70" customFormat="1" ht="15" customHeight="1">
      <c r="A103" s="228"/>
      <c r="B103" s="336"/>
      <c r="C103" s="339"/>
      <c r="D103" s="237"/>
      <c r="E103" s="237"/>
      <c r="F103" s="244"/>
      <c r="G103" s="73">
        <v>3.9</v>
      </c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1"/>
      <c r="AD103" s="81"/>
      <c r="AE103" s="81"/>
      <c r="AF103" s="81"/>
      <c r="AG103" s="81"/>
      <c r="AH103" s="81"/>
      <c r="AI103" s="81"/>
      <c r="AJ103" s="81"/>
      <c r="AK103" s="81"/>
      <c r="AL103" s="81"/>
      <c r="AM103" s="240"/>
      <c r="AN103" s="240"/>
      <c r="AO103" s="240"/>
      <c r="AP103" s="240"/>
      <c r="AQ103" s="240"/>
      <c r="AR103" s="240"/>
      <c r="AS103" s="240"/>
      <c r="AT103" s="256"/>
      <c r="AU103" s="256"/>
      <c r="AV103" s="259"/>
      <c r="AW103" s="259"/>
      <c r="AX103" s="256"/>
      <c r="AY103" s="256"/>
      <c r="AZ103" s="256"/>
      <c r="BA103" s="256"/>
      <c r="BB103" s="256"/>
      <c r="BC103" s="256"/>
      <c r="BD103" s="256"/>
      <c r="BE103" s="256"/>
      <c r="BF103" s="256"/>
      <c r="BG103" s="256"/>
      <c r="BH103" s="256"/>
      <c r="BI103" s="256"/>
      <c r="BJ103" s="256"/>
      <c r="BK103" s="256"/>
      <c r="BL103" s="262"/>
      <c r="BM103" s="262"/>
      <c r="BN103" s="262"/>
      <c r="BO103" s="262"/>
      <c r="BP103" s="262"/>
      <c r="BQ103" s="262"/>
      <c r="BR103" s="270"/>
      <c r="BS103" s="270"/>
      <c r="BT103" s="270"/>
      <c r="BU103" s="270"/>
      <c r="BV103" s="270"/>
      <c r="BW103" s="270"/>
      <c r="BX103" s="256"/>
      <c r="BY103" s="256"/>
      <c r="BZ103" s="256"/>
      <c r="CA103" s="267"/>
      <c r="CB103" s="267"/>
      <c r="CC103" s="274"/>
      <c r="CD103" s="267"/>
      <c r="CE103" s="267"/>
      <c r="CF103" s="267"/>
      <c r="CG103" s="267"/>
      <c r="CH103" s="267"/>
      <c r="CI103" s="267"/>
      <c r="CJ103" s="267"/>
      <c r="CK103" s="267"/>
      <c r="CL103" s="265"/>
      <c r="CM103" s="272"/>
      <c r="CN103" s="264"/>
      <c r="CO103" s="125"/>
      <c r="CP103" s="226"/>
      <c r="CQ103" s="226"/>
      <c r="CR103" s="226"/>
      <c r="CS103" s="90"/>
      <c r="CT103" s="90"/>
      <c r="CU103" s="90"/>
      <c r="CV103" s="90"/>
      <c r="CW103" s="90"/>
      <c r="CX103" s="90"/>
      <c r="CY103" s="90"/>
      <c r="CZ103" s="90"/>
      <c r="DA103" s="90"/>
    </row>
    <row r="104" spans="1:105" s="70" customFormat="1" ht="15" customHeight="1">
      <c r="A104" s="229"/>
      <c r="B104" s="337"/>
      <c r="C104" s="340"/>
      <c r="D104" s="238"/>
      <c r="E104" s="238"/>
      <c r="F104" s="245" t="s">
        <v>83</v>
      </c>
      <c r="G104" s="246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241"/>
      <c r="AN104" s="241"/>
      <c r="AO104" s="241"/>
      <c r="AP104" s="241"/>
      <c r="AQ104" s="241"/>
      <c r="AR104" s="241"/>
      <c r="AS104" s="241"/>
      <c r="AT104" s="257"/>
      <c r="AU104" s="257"/>
      <c r="AV104" s="260"/>
      <c r="AW104" s="260"/>
      <c r="AX104" s="257"/>
      <c r="AY104" s="257"/>
      <c r="AZ104" s="257"/>
      <c r="BA104" s="257"/>
      <c r="BB104" s="257"/>
      <c r="BC104" s="257"/>
      <c r="BD104" s="257"/>
      <c r="BE104" s="257"/>
      <c r="BF104" s="257"/>
      <c r="BG104" s="257"/>
      <c r="BH104" s="257"/>
      <c r="BI104" s="257"/>
      <c r="BJ104" s="257"/>
      <c r="BK104" s="257"/>
      <c r="BL104" s="263"/>
      <c r="BM104" s="263"/>
      <c r="BN104" s="263"/>
      <c r="BO104" s="263"/>
      <c r="BP104" s="263"/>
      <c r="BQ104" s="263"/>
      <c r="BR104" s="271"/>
      <c r="BS104" s="271"/>
      <c r="BT104" s="271"/>
      <c r="BU104" s="271"/>
      <c r="BV104" s="271"/>
      <c r="BW104" s="271"/>
      <c r="BX104" s="257"/>
      <c r="BY104" s="257"/>
      <c r="BZ104" s="257"/>
      <c r="CA104" s="268"/>
      <c r="CB104" s="268"/>
      <c r="CC104" s="275"/>
      <c r="CD104" s="268"/>
      <c r="CE104" s="268"/>
      <c r="CF104" s="268"/>
      <c r="CG104" s="268"/>
      <c r="CH104" s="268"/>
      <c r="CI104" s="268"/>
      <c r="CJ104" s="268"/>
      <c r="CK104" s="268"/>
      <c r="CL104" s="265"/>
      <c r="CM104" s="272"/>
      <c r="CN104" s="264"/>
      <c r="CO104" s="125"/>
      <c r="CP104" s="226"/>
      <c r="CQ104" s="226"/>
      <c r="CR104" s="226"/>
      <c r="CS104" s="90"/>
      <c r="CT104" s="90"/>
      <c r="CU104" s="90"/>
      <c r="CV104" s="90"/>
      <c r="CW104" s="90"/>
      <c r="CX104" s="90"/>
      <c r="CY104" s="90"/>
      <c r="CZ104" s="90"/>
      <c r="DA104" s="90"/>
    </row>
    <row r="105" spans="1:105" s="70" customFormat="1" ht="15" customHeight="1">
      <c r="A105" s="227">
        <f t="shared" ref="A105" si="35">A97+1</f>
        <v>12</v>
      </c>
      <c r="B105" s="335" t="s">
        <v>111</v>
      </c>
      <c r="C105" s="338" t="s">
        <v>112</v>
      </c>
      <c r="D105" s="236">
        <v>43647</v>
      </c>
      <c r="E105" s="236" t="s">
        <v>91</v>
      </c>
      <c r="F105" s="253" t="s">
        <v>80</v>
      </c>
      <c r="G105" s="254"/>
      <c r="H105" s="82" t="s">
        <v>69</v>
      </c>
      <c r="I105" s="82"/>
      <c r="J105" s="82" t="s">
        <v>60</v>
      </c>
      <c r="K105" s="82" t="s">
        <v>60</v>
      </c>
      <c r="L105" s="82" t="s">
        <v>60</v>
      </c>
      <c r="M105" s="82" t="s">
        <v>60</v>
      </c>
      <c r="N105" s="196" t="s">
        <v>81</v>
      </c>
      <c r="O105" s="82"/>
      <c r="P105" s="82" t="s">
        <v>60</v>
      </c>
      <c r="Q105" s="82" t="s">
        <v>60</v>
      </c>
      <c r="R105" s="82" t="s">
        <v>60</v>
      </c>
      <c r="S105" s="82" t="s">
        <v>60</v>
      </c>
      <c r="T105" s="82" t="s">
        <v>60</v>
      </c>
      <c r="U105" s="82" t="s">
        <v>60</v>
      </c>
      <c r="V105" s="82"/>
      <c r="W105" s="82" t="s">
        <v>60</v>
      </c>
      <c r="X105" s="82" t="s">
        <v>60</v>
      </c>
      <c r="Y105" s="82" t="s">
        <v>60</v>
      </c>
      <c r="Z105" s="82" t="s">
        <v>60</v>
      </c>
      <c r="AA105" s="82" t="s">
        <v>60</v>
      </c>
      <c r="AB105" s="82" t="s">
        <v>60</v>
      </c>
      <c r="AC105" s="82"/>
      <c r="AD105" s="82" t="s">
        <v>60</v>
      </c>
      <c r="AE105" s="82" t="s">
        <v>60</v>
      </c>
      <c r="AF105" s="82" t="s">
        <v>60</v>
      </c>
      <c r="AG105" s="82" t="s">
        <v>60</v>
      </c>
      <c r="AH105" s="82" t="s">
        <v>60</v>
      </c>
      <c r="AI105" s="82" t="s">
        <v>1471</v>
      </c>
      <c r="AJ105" s="82"/>
      <c r="AK105" s="82" t="s">
        <v>60</v>
      </c>
      <c r="AL105" s="82" t="s">
        <v>60</v>
      </c>
      <c r="AM105" s="239">
        <f>COUNTIF(H105:AL105,"PH")+COUNTIF(H105:AL105,"PH/L")+COUNTIF(H105:AL105,"PM")</f>
        <v>0</v>
      </c>
      <c r="AN105" s="239">
        <f>COUNTIF(H105:AL105,"PD")+COUNTIF(H105:AL105,"PDD")+COUNTIF(H105:AL105,"P/DS")/2+COUNTIF(H105:AL105,"PMD")</f>
        <v>0</v>
      </c>
      <c r="AO105" s="239">
        <f>COUNTIF(H105:AL105,"PN")+COUNTIF(H105:AL105,"P/NS")/2+COUNTIF(H105:AL105,"PH")+COUNTIF(H105:AL105,"PH/F")/2+COUNTIF(H105:AL105,"PH/L")/2+COUNTIF(H105:AL105,"PM")</f>
        <v>0</v>
      </c>
      <c r="AP105" s="239">
        <f>COUNTIF(H105:AL105,"BH")+COUNTIF(H105:AL105,"AL/BL")+COUNTIF(H105:AL105,"UL/BL")+COUNTIF(H105:AL105,"BM")</f>
        <v>0</v>
      </c>
      <c r="AQ105" s="239">
        <f>COUNTIF(H105:AL105,"DS")+COUNTIF(H105:AL105,"AL/DS")/2+COUNTIF(H105:AL105,"UL/DS")/2+COUNTIF(H105:AL105,"CT")+COUNTIF(H105:AL105,"MD")</f>
        <v>24</v>
      </c>
      <c r="AR105" s="239">
        <f>COUNTIF(H105:AL105,"NS")+COUNTIF(H105:AL105,"AL/NS")/2+COUNTIF(H105:AL105,"UL/NS")/2+COUNTIF(H105:AL105,"BH")+COUNTIF(H105:AL105,"AL/BF")/2+COUNTIF(H105:AL105,"AL/BL")/2+COUNTIF(H105:AL105,"UL/BL")/2+COUNTIF(H105:AL105,"UL/BF")/2+COUNTIF(H105:AL105,"BM")</f>
        <v>0</v>
      </c>
      <c r="AS105" s="239">
        <f>COUNTIF(H105:AL105,"AL")+COUNTIF(H105:AL105,"AL/DS")/2+COUNTIF(H105:AL105,"AL/NS")/2+COUNTIF(H105:AL105,"NH")+COUNTIF(H105:AL105,"SL")+COUNTIF(H105:AL105,"NHD")+COUNTIF(H105:AL105,"B")+COUNTIF(H105:AL105,"HL")+COUNTIF(H105:AL105,"AL/BF")/2+COUNTIF(H105:AL105,"AL/BL")/2</f>
        <v>1.5</v>
      </c>
      <c r="AT105" s="255">
        <f>COUNTIF(H105:AL105,"PD")+COUNTIF(H105:AL105,"PN")+COUNTIF(H105:AL105,"P/DS")/2+COUNTIF(H105:AL105,"P/NS")/2+COUNTIF(H105:AL105,"DS")+COUNTIF(H105:AL105,"NS")+COUNTIF(H105:AL105,"AL")+COUNTIF(H105:AL105,"AL/DS")+COUNTIF(H105:AL105,"AL/NS")+COUNTIF(H105:AL105,"NH")+COUNTIF(H105:AL105,"SL")+COUNTIF(H105:AL105,"UL/DS")/2+COUNTIF(H105:AL105,"UL/NS")/2+COUNTIF(H105:AL105,"CT")+COUNTIF(H105:AL105,"NHD")+COUNTIF(H105:AL105,"PDD")+COUNTIF(H105:AL105,"B")+COUNTIF(H105:AL105,"HL")+COUNTIF(H105:AL105,"PH")+COUNTIF(H105:AL105,"BH")+COUNTIF(H105:AL105,"AL/BF")+COUNTIF(H105:AL105,"AL/BL")+COUNTIF(H105:AL105,"UL/BF")/2+COUNTIF(H105:AL105,"UL/BL")/2+COUNTIF(H105:AL105,"PH/F")/2+COUNTIF(H105:AL105,"PH/L")/2+COUNTIF(H105:AL105,"MD")+COUNTIF(H105:AL105,"PMD")+COUNTIF(H105:AL105,"PM")+COUNTIF(H105:AL105,"BM")</f>
        <v>25.5</v>
      </c>
      <c r="AU105" s="255">
        <f>COUNTIF(H105:AL105,"P/DS")/2+COUNTIF(H105:AL105,"P/NS")/2+COUNTIF(H105:AL105,"IL")+COUNTIF(H105:AL105,"NL")+COUNTIF(H105:AL105,"UL")+COUNTIF(H105:AL105,"UL/DS")/2+COUNTIF(H105:AL105,"UL/NS")/2+COUNTIF(H105:AL105,"KT")+COUNTIF(H105:AL105,"UL/BF")/2+COUNTIF(H105:AL105,"UL/BL")/2+COUNTIF(H105:AL105,"PH/F")/2+COUNTIF(H105:AL105,"PH/L")/2+COUNTIF(H105:AL105,"NB")</f>
        <v>0.5</v>
      </c>
      <c r="AV105" s="258">
        <f>COUNTIF(H105:AL105,"PN")+COUNTIF(H105:AL105,"TVD")+COUNTIF(H105:AL105,"PH")+COUNTIF(H105:AL105,"PM")+COUNTIF(H105:AL105,"PDD")-COUNTIFS(H105:AL105,"PN",H112:AL112,"&gt;=3")-COUNTIFS(H105:AL105,"PM",H112:AL112,"&gt;=3")</f>
        <v>0</v>
      </c>
      <c r="AW105" s="258">
        <f>COUNTIF(H105:AL105,"NS")+COUNTIF(H105:AL105,"D")+COUNTIF(H105:AL105,"BH")+COUNTIF(H105:AL105,"NHD")+COUNTIF(H105:AL105,"BM")-COUNTIFS(H105:AL105,"NS",H112:AL112,"&gt;=3")-COUNTIFS(H105:AL105,"BH",H112:AL112,"&gt;=3")-COUNTIFS(H105:AL105,"BM",H112:AL112,"&gt;=3")</f>
        <v>0</v>
      </c>
      <c r="AX105" s="255">
        <f>COUNTIF(H105:AL105,"AL")+COUNTIF(H105:AL105,"AL/DS")/2+COUNTIF(H105:AL105,"AL/NS")/2+COUNTIF(H105:AL105,"AL/BF")+COUNTIF(H105:AL105,"AL/BL")/2</f>
        <v>0.5</v>
      </c>
      <c r="AY105" s="255">
        <f>COUNTIF(H105:AL105,"SL")</f>
        <v>0</v>
      </c>
      <c r="AZ105" s="255">
        <f>COUNTIF(H105:AL105,"NH")</f>
        <v>1</v>
      </c>
      <c r="BA105" s="255">
        <f>COUNTIF(H105:AL105,"HL")</f>
        <v>0</v>
      </c>
      <c r="BB105" s="255">
        <f>COUNTIF(G105:AL105,"P/DS")/2+COUNTIF(G105:AL105,"P/NS")/2+COUNTIF(G105:AL105,"UL")+COUNTIF(G105:AL105,"UL/DS")/2+COUNTIF(G105:AL105,"UL/NS")/2+COUNTIF(G105:AL105,"UL/BL")/2+COUNTIF(G105:AL105,"UL/BF")/2+COUNTIF(G105:AL105,"PH/F")/2+COUNTIF(G105:AL105,"PH/L")/2</f>
        <v>0.5</v>
      </c>
      <c r="BC105" s="255">
        <f>COUNTIF(H105:AL105,"NB")</f>
        <v>0</v>
      </c>
      <c r="BD105" s="255">
        <f>COUNTIF(H105:AL105,"NL")</f>
        <v>0</v>
      </c>
      <c r="BE105" s="255">
        <f>COUNTIF(H105:AL105,"IL")</f>
        <v>0</v>
      </c>
      <c r="BF105" s="255">
        <f>COUNTIF(H105:AL105,"KT")</f>
        <v>0</v>
      </c>
      <c r="BG105" s="255">
        <f>COUNTIF(H105:AL105,"L70")</f>
        <v>0</v>
      </c>
      <c r="BH105" s="255">
        <f>COUNTIF(H105:AL105,"MD")</f>
        <v>0</v>
      </c>
      <c r="BI105" s="255">
        <f>COUNTIF(H105:AL105,"PMD")</f>
        <v>0</v>
      </c>
      <c r="BJ105" s="255">
        <f>COUNTIF(H105:AL105,"PM")</f>
        <v>0</v>
      </c>
      <c r="BK105" s="255">
        <f>COUNTIF(H105:AL105,"BM")</f>
        <v>0</v>
      </c>
      <c r="BL105" s="261">
        <f>SUMIF(H105:AL105,"PD",H106:AL106)+SUMIF(H105:AL105,"PN",H106:AL106)+SUMIF(H105:AL105,"P/DS",H106:AL106)+SUMIF(H105:AL105,"PN/F",H106:AL106)+SUMIF(H105:AL105,"PN/L",H106:AL106)+SUMIF(H105:AL105,"TV",H106:AL106)+SUMIF(H105:AL105,"TVD",H106:AL106)+SUMIF(H105:AL105,"PDD",H106:AL106)</f>
        <v>0</v>
      </c>
      <c r="BM105" s="261">
        <f>SUMIF(H105:AL105,"PD",H107:AL107)+SUMIF(H105:AL105,"PN",H107:AL107)+SUMIF(H105:AL105,"P/DS",H107:AL107)+SUMIF(H105:AL105,"PN/F",H107:AL107)+SUMIF(H105:AL105,"PN/L",H107:AL107)+SUMIF(H105:AL105,"TV",H107:AL107)+SUMIF(H105:AL105,"TVD",H107:AL107)+SUMIF(H105:AL105,"PDD",H107:AL107)+SUMIF(H105:AL105,"PMD",H107:AL107)</f>
        <v>0</v>
      </c>
      <c r="BN105" s="261">
        <f>SUMIF(H105:AL105,"PD",H108:AL108)+SUMIF(H105:AL105,"PN",H108:AL108)+SUMIF(H105:AL105,"P/DS",H108:AL108)+SUMIF(H105:AL105,"PN/F",H108:AL108)+SUMIF(H105:AL105,"PN/L",H108:AL108)+SUMIF(H105:AL105,"TV",H108:AL108)+SUMIF(H105:AL105,"TVD",H108:AL108)</f>
        <v>0</v>
      </c>
      <c r="BO105" s="261">
        <f>SUMIF(H105:AL105,"PD",H109:AL109)+SUMIF(H105:AL105,"PN",H109:AL109)+SUMIF(H105:AL105,"P/DS",H109:AL109)+SUMIF(H105:AL105,"PN/F",H109:AL109)+SUMIF(H105:AL105,"PN/L",H109:AL109)+SUMIF(H105:AL105,"TV",H109:AL109)+SUMIF(H105:AL105,"TVD",H109:AL109)</f>
        <v>0</v>
      </c>
      <c r="BP105" s="261">
        <f>SUMIF(H105:AL105,"PD",H110:AL110)+SUMIF(H105:AL105,"PN",H110:AL110)+SUMIF(H105:AL105,"P/DS",H110:AL110)+SUMIF(H105:AL105,"PN/F",H110:AL110)+SUMIF(H105:AL105,"PN/L",H110:AL110)+SUMIF(H105:AL105,"TV",H110:AL110)+SUMIF(H105:AL105,"TVD",H110:AL110)+SUMIF(H105:AL105,"PDD",H110:AL110)+SUMIF(H105:AL105,"PH",H110:AL110)+SUMIF(H105:AL105,"PM",H110:AL110)</f>
        <v>0</v>
      </c>
      <c r="BQ105" s="261">
        <f>SUMIF(H105:AL105,"PD",H111:AL111)+SUMIF(H105:AL105,"PN",H111:AL111)+SUMIF(H105:AL105,"P/DS",H111:AL111)+SUMIF(H105:AL105,"PN/F",H111:AL111)+SUMIF(H105:AL105,"PN/L",H111:AL111)+SUMIF(H105:AL105,"TV",H111:AL111)+SUMIF(H105:AL105,"TVD",H111:AL111)+SUMIF(H105:AL105,"PDD",H111:AL111)+SUMIF(H105:AL105,"PH",H111:AL111)+SUMIF(H105:AL105,"PM",H111:AL111)</f>
        <v>0</v>
      </c>
      <c r="BR105" s="269">
        <f>SUM(H106:AL106)-BL105</f>
        <v>39.700000000000003</v>
      </c>
      <c r="BS105" s="269">
        <f>SUM(H107:AL107)-BM105</f>
        <v>0</v>
      </c>
      <c r="BT105" s="269">
        <f>SUM(H108:AL108)-BN105</f>
        <v>0</v>
      </c>
      <c r="BU105" s="269">
        <f>SUM(H109:AL109)-BO105</f>
        <v>0</v>
      </c>
      <c r="BV105" s="269">
        <f>SUM(H110:AL110)-BP105</f>
        <v>0</v>
      </c>
      <c r="BW105" s="269">
        <f>SUM(H111:AL111)-BQ105</f>
        <v>0</v>
      </c>
      <c r="BX105" s="255">
        <f>SUMIF(H105:AL105,"PD",H112:AL112)+SUMIF(H105:AL105,"PN",H112:AL112)+SUMIF(H105:AL105,"P/DS",H112:AL112)+SUMIF(H105:AL105,"PN/F",H112:AL112)+SUMIF(H105:AL105,"PN/L",H112:AL112)</f>
        <v>0</v>
      </c>
      <c r="BY105" s="255">
        <f>SUM(H112:AL112)-BX105</f>
        <v>0</v>
      </c>
      <c r="BZ105" s="255">
        <f t="shared" ref="BZ105" si="36">+SUM(BL105:BW112)</f>
        <v>39.700000000000003</v>
      </c>
      <c r="CA105" s="266">
        <f>(COUNTIFS(H105:AL105,"PD",H106:AL106,"&gt;=2"))*0.5-IF(CN105="VP",COUNTIFS($H$16:$AL$16,"SAT",H105:AL105,"PD",H106:AL106,"&gt;=2"))*0.5</f>
        <v>0</v>
      </c>
      <c r="CB105" s="266">
        <f>(COUNTIFS(H105:AL105,"PN",H107:AL107,"&gt;=0.5",H106:AL106,"&gt;=1.5"))*0.5+COUNTIFS(H105:AL105,"PDD",H107:AL107,"&gt;=0.5",H106:AL106,"&gt;=1.5")*0.5</f>
        <v>0</v>
      </c>
      <c r="CC105" s="273">
        <f>(COUNTIFS(H105:AL105,"TV",H107:AL107,"&gt;=10"))*0.5+(COUNTIFS(H105:AL105,"PMD",H107:AL107,"&gt;=2"))*0.5</f>
        <v>0</v>
      </c>
      <c r="CD105" s="266">
        <f>(COUNTIFS(H105:AL105,"TVD",H109:AL109,"&gt;=6.5",H107:AL107,"&gt;=3.5"))*0.5</f>
        <v>0</v>
      </c>
      <c r="CE105" s="266">
        <f>(COUNTIFS(H105:AL105,"PD",H110:AL110,"&gt;=10"))*0.5</f>
        <v>0</v>
      </c>
      <c r="CF105" s="266">
        <f>(COUNTIFS(H105:AL105,"PDD",H110:AL110,"&gt;=3.5",H111:AL111,"&gt;=6.5")+COUNTIFS(H105:AL105,"PH",H111:AL111,"&gt;=0.5",H110:AL110,"&gt;=1.5")+COUNTIFS(H105:AL105,"PM",H111:AL111,"&gt;=0.5",H110:AL110,"&gt;=1.5"))*0.5</f>
        <v>0</v>
      </c>
      <c r="CG105" s="266">
        <f>(COUNTIFS(H105:AL105,"DS",H106:AL106,"&gt;=2")+COUNTIFS(H105:AL105,"AL/DS",H106:AL106,"&gt;=2"))*0.5-IF(CN105="VP",COUNTIFS($H$16:$AL$16,"SAT",H105:AL105,"DS",H106:AL106,"&gt;=2"))*0.5</f>
        <v>6.5</v>
      </c>
      <c r="CH105" s="266">
        <f>(COUNTIFS(H105:AL105,"NS",H107:AL107,"&gt;=0.5",H106:AL106,"&gt;=1.5")+COUNTIFS(H105:AL105,"AL/NS",H107:AL107,"&gt;=0.5",H106:AL106,"&gt;=1.5")+COUNTIFS(H105:AL105,"NHD",H107:AL107,"&gt;=4.5",H110:AL110,"&gt;=2",H106:AL106,"&gt;=1.5"))*0.5</f>
        <v>0</v>
      </c>
      <c r="CI105" s="266">
        <f>(COUNTIF(H107:AL107,"&gt;=10")+COUNTIFS(H105:AL105,"MD",H107:AL107,"&gt;=2")-COUNTIFS(H105:AL105,"TV",H107:AL107,"&gt;=10"))*0.5</f>
        <v>0</v>
      </c>
      <c r="CJ105" s="266">
        <f>(COUNTIFS(H105:AL105,"D",H109:AL109,"&gt;=6.5",H107:AL107,"&gt;=3.5"))*0.5</f>
        <v>0</v>
      </c>
      <c r="CK105" s="266">
        <f>(COUNTIF(H110:AL110,"&gt;=10")-COUNTIFS(H105:AL105,"PD",H110:AL110,"&gt;=10"))*0.5</f>
        <v>0</v>
      </c>
      <c r="CL105" s="265">
        <f>(COUNTIFS(H105:AL105,"NHD",H110:AL110,"&gt;=3.5",H111:AL111,"&gt;=6.5")+COUNTIFS(H105:AL105,"BH",H110:AL110,"&gt;=1.5",H111:AL111,"&gt;=0.5")+COUNTIFS(H105:AL105,"BM",H110:AL110,"&gt;=1.5",H111:AL111,"&gt;=0.5")+COUNTIFS(H105:AL105,"D",H110:AL110,"&gt;=1.5",H111:AL111,"&gt;=0.5"))*0.5</f>
        <v>0</v>
      </c>
      <c r="CM105" s="272"/>
      <c r="CN105" s="264" t="s">
        <v>666</v>
      </c>
      <c r="CO105" s="125">
        <f t="shared" ref="CO105" si="37">+AM105+AN105+AO105+AP105+AQ105+AR105+AS105+AU105+BG105</f>
        <v>26</v>
      </c>
      <c r="CP105" s="225">
        <f>+SUM(I106:I111)-I112</f>
        <v>0</v>
      </c>
      <c r="CQ105" s="225">
        <f>+SUM(J106:J111)-J112</f>
        <v>2.4</v>
      </c>
      <c r="CR105" s="225">
        <f>+SUM(K106:K111)-K112</f>
        <v>2.2000000000000002</v>
      </c>
      <c r="CS105" s="90"/>
      <c r="CT105" s="90"/>
      <c r="CU105" s="90"/>
      <c r="CV105" s="90"/>
      <c r="CW105" s="90"/>
      <c r="CX105" s="90"/>
      <c r="CY105" s="90"/>
      <c r="CZ105" s="90"/>
      <c r="DA105" s="90"/>
    </row>
    <row r="106" spans="1:105" s="70" customFormat="1" ht="15" customHeight="1">
      <c r="A106" s="228"/>
      <c r="B106" s="336"/>
      <c r="C106" s="339"/>
      <c r="D106" s="237"/>
      <c r="E106" s="237"/>
      <c r="F106" s="242" t="s">
        <v>82</v>
      </c>
      <c r="G106" s="71">
        <v>1.5</v>
      </c>
      <c r="H106" s="83"/>
      <c r="I106" s="83"/>
      <c r="J106" s="83">
        <v>2.4</v>
      </c>
      <c r="K106" s="83">
        <v>2.2000000000000002</v>
      </c>
      <c r="L106" s="83">
        <v>2.2000000000000002</v>
      </c>
      <c r="M106" s="83"/>
      <c r="N106" s="83"/>
      <c r="O106" s="83"/>
      <c r="P106" s="83">
        <v>1</v>
      </c>
      <c r="Q106" s="83"/>
      <c r="R106" s="83">
        <v>2.2000000000000002</v>
      </c>
      <c r="S106" s="83">
        <v>1</v>
      </c>
      <c r="T106" s="83">
        <v>2.2000000000000002</v>
      </c>
      <c r="U106" s="83">
        <v>3.8</v>
      </c>
      <c r="V106" s="83"/>
      <c r="W106" s="83">
        <v>2</v>
      </c>
      <c r="X106" s="83"/>
      <c r="Y106" s="83">
        <v>2.4</v>
      </c>
      <c r="Z106" s="83"/>
      <c r="AA106" s="83">
        <v>2.2000000000000002</v>
      </c>
      <c r="AB106" s="83">
        <v>4</v>
      </c>
      <c r="AC106" s="79"/>
      <c r="AD106" s="79">
        <v>0.5</v>
      </c>
      <c r="AE106" s="79">
        <v>2</v>
      </c>
      <c r="AF106" s="79">
        <v>2.2000000000000002</v>
      </c>
      <c r="AG106" s="79">
        <v>2.5</v>
      </c>
      <c r="AH106" s="79">
        <v>2.2000000000000002</v>
      </c>
      <c r="AI106" s="79"/>
      <c r="AJ106" s="79"/>
      <c r="AK106" s="79">
        <v>2.2000000000000002</v>
      </c>
      <c r="AL106" s="79">
        <v>0.5</v>
      </c>
      <c r="AM106" s="240"/>
      <c r="AN106" s="240"/>
      <c r="AO106" s="240"/>
      <c r="AP106" s="240"/>
      <c r="AQ106" s="240"/>
      <c r="AR106" s="240"/>
      <c r="AS106" s="240"/>
      <c r="AT106" s="256"/>
      <c r="AU106" s="256"/>
      <c r="AV106" s="259"/>
      <c r="AW106" s="259"/>
      <c r="AX106" s="256"/>
      <c r="AY106" s="256"/>
      <c r="AZ106" s="256"/>
      <c r="BA106" s="256"/>
      <c r="BB106" s="256"/>
      <c r="BC106" s="256"/>
      <c r="BD106" s="256"/>
      <c r="BE106" s="256"/>
      <c r="BF106" s="256"/>
      <c r="BG106" s="256"/>
      <c r="BH106" s="256"/>
      <c r="BI106" s="256"/>
      <c r="BJ106" s="256"/>
      <c r="BK106" s="256"/>
      <c r="BL106" s="262"/>
      <c r="BM106" s="262"/>
      <c r="BN106" s="262"/>
      <c r="BO106" s="262"/>
      <c r="BP106" s="262"/>
      <c r="BQ106" s="262"/>
      <c r="BR106" s="270"/>
      <c r="BS106" s="270"/>
      <c r="BT106" s="270"/>
      <c r="BU106" s="270"/>
      <c r="BV106" s="270"/>
      <c r="BW106" s="270"/>
      <c r="BX106" s="256"/>
      <c r="BY106" s="256"/>
      <c r="BZ106" s="256"/>
      <c r="CA106" s="267"/>
      <c r="CB106" s="267"/>
      <c r="CC106" s="274"/>
      <c r="CD106" s="267"/>
      <c r="CE106" s="267"/>
      <c r="CF106" s="267"/>
      <c r="CG106" s="267"/>
      <c r="CH106" s="267"/>
      <c r="CI106" s="267"/>
      <c r="CJ106" s="267"/>
      <c r="CK106" s="267"/>
      <c r="CL106" s="265"/>
      <c r="CM106" s="272"/>
      <c r="CN106" s="264"/>
      <c r="CO106" s="125"/>
      <c r="CP106" s="226"/>
      <c r="CQ106" s="226"/>
      <c r="CR106" s="226"/>
      <c r="CS106" s="90"/>
      <c r="CT106" s="90"/>
      <c r="CU106" s="90"/>
      <c r="CV106" s="90"/>
      <c r="CW106" s="90"/>
      <c r="CX106" s="90"/>
      <c r="CY106" s="90"/>
      <c r="CZ106" s="90"/>
      <c r="DA106" s="90"/>
    </row>
    <row r="107" spans="1:105" s="70" customFormat="1" ht="15" customHeight="1">
      <c r="A107" s="228"/>
      <c r="B107" s="336"/>
      <c r="C107" s="339"/>
      <c r="D107" s="237"/>
      <c r="E107" s="237"/>
      <c r="F107" s="243"/>
      <c r="G107" s="72">
        <v>2</v>
      </c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240"/>
      <c r="AN107" s="240"/>
      <c r="AO107" s="240"/>
      <c r="AP107" s="240"/>
      <c r="AQ107" s="240"/>
      <c r="AR107" s="240"/>
      <c r="AS107" s="240"/>
      <c r="AT107" s="256"/>
      <c r="AU107" s="256"/>
      <c r="AV107" s="259"/>
      <c r="AW107" s="259"/>
      <c r="AX107" s="256"/>
      <c r="AY107" s="256"/>
      <c r="AZ107" s="256"/>
      <c r="BA107" s="256"/>
      <c r="BB107" s="256"/>
      <c r="BC107" s="256"/>
      <c r="BD107" s="256"/>
      <c r="BE107" s="256"/>
      <c r="BF107" s="256"/>
      <c r="BG107" s="256"/>
      <c r="BH107" s="256"/>
      <c r="BI107" s="256"/>
      <c r="BJ107" s="256"/>
      <c r="BK107" s="256"/>
      <c r="BL107" s="262"/>
      <c r="BM107" s="262"/>
      <c r="BN107" s="262"/>
      <c r="BO107" s="262"/>
      <c r="BP107" s="262"/>
      <c r="BQ107" s="262"/>
      <c r="BR107" s="270"/>
      <c r="BS107" s="270"/>
      <c r="BT107" s="270"/>
      <c r="BU107" s="270"/>
      <c r="BV107" s="270"/>
      <c r="BW107" s="270"/>
      <c r="BX107" s="256"/>
      <c r="BY107" s="256"/>
      <c r="BZ107" s="256"/>
      <c r="CA107" s="267"/>
      <c r="CB107" s="267"/>
      <c r="CC107" s="274"/>
      <c r="CD107" s="267"/>
      <c r="CE107" s="267"/>
      <c r="CF107" s="267"/>
      <c r="CG107" s="267"/>
      <c r="CH107" s="267"/>
      <c r="CI107" s="267"/>
      <c r="CJ107" s="267"/>
      <c r="CK107" s="267"/>
      <c r="CL107" s="265"/>
      <c r="CM107" s="272"/>
      <c r="CN107" s="264"/>
      <c r="CO107" s="125"/>
      <c r="CP107" s="226"/>
      <c r="CQ107" s="226"/>
      <c r="CR107" s="226"/>
      <c r="CS107" s="90"/>
      <c r="CT107" s="90"/>
      <c r="CU107" s="90"/>
      <c r="CV107" s="90"/>
      <c r="CW107" s="90"/>
      <c r="CX107" s="90"/>
      <c r="CY107" s="90"/>
      <c r="CZ107" s="90"/>
      <c r="DA107" s="90"/>
    </row>
    <row r="108" spans="1:105" s="70" customFormat="1" ht="15" customHeight="1">
      <c r="A108" s="228"/>
      <c r="B108" s="336"/>
      <c r="C108" s="339"/>
      <c r="D108" s="237"/>
      <c r="E108" s="237"/>
      <c r="F108" s="243"/>
      <c r="G108" s="72">
        <v>2.1</v>
      </c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240"/>
      <c r="AN108" s="240"/>
      <c r="AO108" s="240"/>
      <c r="AP108" s="240"/>
      <c r="AQ108" s="240"/>
      <c r="AR108" s="240"/>
      <c r="AS108" s="240"/>
      <c r="AT108" s="256"/>
      <c r="AU108" s="256"/>
      <c r="AV108" s="259"/>
      <c r="AW108" s="259"/>
      <c r="AX108" s="256"/>
      <c r="AY108" s="256"/>
      <c r="AZ108" s="256"/>
      <c r="BA108" s="256"/>
      <c r="BB108" s="256"/>
      <c r="BC108" s="256"/>
      <c r="BD108" s="256"/>
      <c r="BE108" s="256"/>
      <c r="BF108" s="256"/>
      <c r="BG108" s="256"/>
      <c r="BH108" s="256"/>
      <c r="BI108" s="256"/>
      <c r="BJ108" s="256"/>
      <c r="BK108" s="256"/>
      <c r="BL108" s="262"/>
      <c r="BM108" s="262"/>
      <c r="BN108" s="262"/>
      <c r="BO108" s="262"/>
      <c r="BP108" s="262"/>
      <c r="BQ108" s="262"/>
      <c r="BR108" s="270"/>
      <c r="BS108" s="270"/>
      <c r="BT108" s="270"/>
      <c r="BU108" s="270"/>
      <c r="BV108" s="270"/>
      <c r="BW108" s="270"/>
      <c r="BX108" s="256"/>
      <c r="BY108" s="256"/>
      <c r="BZ108" s="256"/>
      <c r="CA108" s="267"/>
      <c r="CB108" s="267"/>
      <c r="CC108" s="274"/>
      <c r="CD108" s="267"/>
      <c r="CE108" s="267"/>
      <c r="CF108" s="267"/>
      <c r="CG108" s="267"/>
      <c r="CH108" s="267"/>
      <c r="CI108" s="267"/>
      <c r="CJ108" s="267"/>
      <c r="CK108" s="267"/>
      <c r="CL108" s="265"/>
      <c r="CM108" s="272"/>
      <c r="CN108" s="264"/>
      <c r="CO108" s="125"/>
      <c r="CP108" s="226"/>
      <c r="CQ108" s="226"/>
      <c r="CR108" s="226"/>
      <c r="CS108" s="90"/>
      <c r="CT108" s="90"/>
      <c r="CU108" s="90"/>
      <c r="CV108" s="90"/>
      <c r="CW108" s="90"/>
      <c r="CX108" s="90"/>
      <c r="CY108" s="90"/>
      <c r="CZ108" s="90"/>
      <c r="DA108" s="90"/>
    </row>
    <row r="109" spans="1:105" s="70" customFormat="1" ht="15" customHeight="1">
      <c r="A109" s="228"/>
      <c r="B109" s="336"/>
      <c r="C109" s="339"/>
      <c r="D109" s="237"/>
      <c r="E109" s="237"/>
      <c r="F109" s="243"/>
      <c r="G109" s="72">
        <v>2.7</v>
      </c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240"/>
      <c r="AN109" s="240"/>
      <c r="AO109" s="240"/>
      <c r="AP109" s="240"/>
      <c r="AQ109" s="240"/>
      <c r="AR109" s="240"/>
      <c r="AS109" s="240"/>
      <c r="AT109" s="256"/>
      <c r="AU109" s="256"/>
      <c r="AV109" s="259"/>
      <c r="AW109" s="259"/>
      <c r="AX109" s="256"/>
      <c r="AY109" s="256"/>
      <c r="AZ109" s="256"/>
      <c r="BA109" s="256"/>
      <c r="BB109" s="256"/>
      <c r="BC109" s="256"/>
      <c r="BD109" s="256"/>
      <c r="BE109" s="256"/>
      <c r="BF109" s="256"/>
      <c r="BG109" s="256"/>
      <c r="BH109" s="256"/>
      <c r="BI109" s="256"/>
      <c r="BJ109" s="256"/>
      <c r="BK109" s="256"/>
      <c r="BL109" s="262"/>
      <c r="BM109" s="262"/>
      <c r="BN109" s="262"/>
      <c r="BO109" s="262"/>
      <c r="BP109" s="262"/>
      <c r="BQ109" s="262"/>
      <c r="BR109" s="270"/>
      <c r="BS109" s="270"/>
      <c r="BT109" s="270"/>
      <c r="BU109" s="270"/>
      <c r="BV109" s="270"/>
      <c r="BW109" s="270"/>
      <c r="BX109" s="256"/>
      <c r="BY109" s="256"/>
      <c r="BZ109" s="256"/>
      <c r="CA109" s="267"/>
      <c r="CB109" s="267"/>
      <c r="CC109" s="274"/>
      <c r="CD109" s="267"/>
      <c r="CE109" s="267"/>
      <c r="CF109" s="267"/>
      <c r="CG109" s="267"/>
      <c r="CH109" s="267"/>
      <c r="CI109" s="267"/>
      <c r="CJ109" s="267"/>
      <c r="CK109" s="267"/>
      <c r="CL109" s="265"/>
      <c r="CM109" s="272"/>
      <c r="CN109" s="264"/>
      <c r="CO109" s="125"/>
      <c r="CP109" s="226"/>
      <c r="CQ109" s="226"/>
      <c r="CR109" s="226"/>
      <c r="CS109" s="90"/>
      <c r="CT109" s="90"/>
      <c r="CU109" s="90"/>
      <c r="CV109" s="90"/>
      <c r="CW109" s="90"/>
      <c r="CX109" s="90"/>
      <c r="CY109" s="90"/>
      <c r="CZ109" s="90"/>
      <c r="DA109" s="90"/>
    </row>
    <row r="110" spans="1:105" s="70" customFormat="1" ht="15" customHeight="1">
      <c r="A110" s="228"/>
      <c r="B110" s="336"/>
      <c r="C110" s="339"/>
      <c r="D110" s="237"/>
      <c r="E110" s="237"/>
      <c r="F110" s="243"/>
      <c r="G110" s="72">
        <v>3</v>
      </c>
      <c r="H110" s="84"/>
      <c r="I110" s="83"/>
      <c r="J110" s="83"/>
      <c r="K110" s="83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240"/>
      <c r="AN110" s="240"/>
      <c r="AO110" s="240"/>
      <c r="AP110" s="240"/>
      <c r="AQ110" s="240"/>
      <c r="AR110" s="240"/>
      <c r="AS110" s="240"/>
      <c r="AT110" s="256"/>
      <c r="AU110" s="256"/>
      <c r="AV110" s="259"/>
      <c r="AW110" s="259"/>
      <c r="AX110" s="256"/>
      <c r="AY110" s="256"/>
      <c r="AZ110" s="256"/>
      <c r="BA110" s="256"/>
      <c r="BB110" s="256"/>
      <c r="BC110" s="256"/>
      <c r="BD110" s="256"/>
      <c r="BE110" s="256"/>
      <c r="BF110" s="256"/>
      <c r="BG110" s="256"/>
      <c r="BH110" s="256"/>
      <c r="BI110" s="256"/>
      <c r="BJ110" s="256"/>
      <c r="BK110" s="256"/>
      <c r="BL110" s="262"/>
      <c r="BM110" s="262"/>
      <c r="BN110" s="262"/>
      <c r="BO110" s="262"/>
      <c r="BP110" s="262"/>
      <c r="BQ110" s="262"/>
      <c r="BR110" s="270"/>
      <c r="BS110" s="270"/>
      <c r="BT110" s="270"/>
      <c r="BU110" s="270"/>
      <c r="BV110" s="270"/>
      <c r="BW110" s="270"/>
      <c r="BX110" s="256"/>
      <c r="BY110" s="256"/>
      <c r="BZ110" s="256"/>
      <c r="CA110" s="267"/>
      <c r="CB110" s="267"/>
      <c r="CC110" s="274"/>
      <c r="CD110" s="267"/>
      <c r="CE110" s="267"/>
      <c r="CF110" s="267"/>
      <c r="CG110" s="267"/>
      <c r="CH110" s="267"/>
      <c r="CI110" s="267"/>
      <c r="CJ110" s="267"/>
      <c r="CK110" s="267"/>
      <c r="CL110" s="265"/>
      <c r="CM110" s="272"/>
      <c r="CN110" s="264"/>
      <c r="CO110" s="125"/>
      <c r="CP110" s="226"/>
      <c r="CQ110" s="226"/>
      <c r="CR110" s="226"/>
      <c r="CS110" s="90"/>
      <c r="CT110" s="90"/>
      <c r="CU110" s="90"/>
      <c r="CV110" s="90"/>
      <c r="CW110" s="90"/>
      <c r="CX110" s="90"/>
      <c r="CY110" s="90"/>
      <c r="CZ110" s="90"/>
      <c r="DA110" s="90"/>
    </row>
    <row r="111" spans="1:105" s="70" customFormat="1" ht="15" customHeight="1">
      <c r="A111" s="228"/>
      <c r="B111" s="336"/>
      <c r="C111" s="339"/>
      <c r="D111" s="237"/>
      <c r="E111" s="237"/>
      <c r="F111" s="244"/>
      <c r="G111" s="73">
        <v>3.9</v>
      </c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1"/>
      <c r="AD111" s="81"/>
      <c r="AE111" s="81"/>
      <c r="AF111" s="81"/>
      <c r="AG111" s="81"/>
      <c r="AH111" s="81"/>
      <c r="AI111" s="81"/>
      <c r="AJ111" s="81"/>
      <c r="AK111" s="81"/>
      <c r="AL111" s="81"/>
      <c r="AM111" s="240"/>
      <c r="AN111" s="240"/>
      <c r="AO111" s="240"/>
      <c r="AP111" s="240"/>
      <c r="AQ111" s="240"/>
      <c r="AR111" s="240"/>
      <c r="AS111" s="240"/>
      <c r="AT111" s="256"/>
      <c r="AU111" s="256"/>
      <c r="AV111" s="259"/>
      <c r="AW111" s="259"/>
      <c r="AX111" s="256"/>
      <c r="AY111" s="256"/>
      <c r="AZ111" s="256"/>
      <c r="BA111" s="256"/>
      <c r="BB111" s="256"/>
      <c r="BC111" s="256"/>
      <c r="BD111" s="256"/>
      <c r="BE111" s="256"/>
      <c r="BF111" s="256"/>
      <c r="BG111" s="256"/>
      <c r="BH111" s="256"/>
      <c r="BI111" s="256"/>
      <c r="BJ111" s="256"/>
      <c r="BK111" s="256"/>
      <c r="BL111" s="262"/>
      <c r="BM111" s="262"/>
      <c r="BN111" s="262"/>
      <c r="BO111" s="262"/>
      <c r="BP111" s="262"/>
      <c r="BQ111" s="262"/>
      <c r="BR111" s="270"/>
      <c r="BS111" s="270"/>
      <c r="BT111" s="270"/>
      <c r="BU111" s="270"/>
      <c r="BV111" s="270"/>
      <c r="BW111" s="270"/>
      <c r="BX111" s="256"/>
      <c r="BY111" s="256"/>
      <c r="BZ111" s="256"/>
      <c r="CA111" s="267"/>
      <c r="CB111" s="267"/>
      <c r="CC111" s="274"/>
      <c r="CD111" s="267"/>
      <c r="CE111" s="267"/>
      <c r="CF111" s="267"/>
      <c r="CG111" s="267"/>
      <c r="CH111" s="267"/>
      <c r="CI111" s="267"/>
      <c r="CJ111" s="267"/>
      <c r="CK111" s="267"/>
      <c r="CL111" s="265"/>
      <c r="CM111" s="272"/>
      <c r="CN111" s="264"/>
      <c r="CO111" s="125"/>
      <c r="CP111" s="226"/>
      <c r="CQ111" s="226"/>
      <c r="CR111" s="226"/>
      <c r="CS111" s="90"/>
      <c r="CT111" s="90"/>
      <c r="CU111" s="90"/>
      <c r="CV111" s="90"/>
      <c r="CW111" s="90"/>
      <c r="CX111" s="90"/>
      <c r="CY111" s="90"/>
      <c r="CZ111" s="90"/>
      <c r="DA111" s="90"/>
    </row>
    <row r="112" spans="1:105" s="70" customFormat="1" ht="15" customHeight="1">
      <c r="A112" s="229"/>
      <c r="B112" s="337"/>
      <c r="C112" s="340"/>
      <c r="D112" s="238"/>
      <c r="E112" s="238"/>
      <c r="F112" s="245" t="s">
        <v>83</v>
      </c>
      <c r="G112" s="246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241"/>
      <c r="AN112" s="241"/>
      <c r="AO112" s="241"/>
      <c r="AP112" s="241"/>
      <c r="AQ112" s="241"/>
      <c r="AR112" s="241"/>
      <c r="AS112" s="241"/>
      <c r="AT112" s="257"/>
      <c r="AU112" s="257"/>
      <c r="AV112" s="260"/>
      <c r="AW112" s="260"/>
      <c r="AX112" s="257"/>
      <c r="AY112" s="257"/>
      <c r="AZ112" s="257"/>
      <c r="BA112" s="257"/>
      <c r="BB112" s="257"/>
      <c r="BC112" s="257"/>
      <c r="BD112" s="257"/>
      <c r="BE112" s="257"/>
      <c r="BF112" s="257"/>
      <c r="BG112" s="257"/>
      <c r="BH112" s="257"/>
      <c r="BI112" s="257"/>
      <c r="BJ112" s="257"/>
      <c r="BK112" s="257"/>
      <c r="BL112" s="263"/>
      <c r="BM112" s="263"/>
      <c r="BN112" s="263"/>
      <c r="BO112" s="263"/>
      <c r="BP112" s="263"/>
      <c r="BQ112" s="263"/>
      <c r="BR112" s="271"/>
      <c r="BS112" s="271"/>
      <c r="BT112" s="271"/>
      <c r="BU112" s="271"/>
      <c r="BV112" s="271"/>
      <c r="BW112" s="271"/>
      <c r="BX112" s="257"/>
      <c r="BY112" s="257"/>
      <c r="BZ112" s="257"/>
      <c r="CA112" s="268"/>
      <c r="CB112" s="268"/>
      <c r="CC112" s="275"/>
      <c r="CD112" s="268"/>
      <c r="CE112" s="268"/>
      <c r="CF112" s="268"/>
      <c r="CG112" s="268"/>
      <c r="CH112" s="268"/>
      <c r="CI112" s="268"/>
      <c r="CJ112" s="268"/>
      <c r="CK112" s="268"/>
      <c r="CL112" s="265"/>
      <c r="CM112" s="272"/>
      <c r="CN112" s="264"/>
      <c r="CO112" s="125"/>
      <c r="CP112" s="226"/>
      <c r="CQ112" s="226"/>
      <c r="CR112" s="226"/>
      <c r="CS112" s="90"/>
      <c r="CT112" s="90"/>
      <c r="CU112" s="90"/>
      <c r="CV112" s="90"/>
      <c r="CW112" s="90"/>
      <c r="CX112" s="90"/>
      <c r="CY112" s="90"/>
      <c r="CZ112" s="90"/>
      <c r="DA112" s="90"/>
    </row>
    <row r="113" spans="1:105" s="70" customFormat="1" ht="15" customHeight="1">
      <c r="A113" s="227">
        <f t="shared" ref="A113" si="38">A105+1</f>
        <v>13</v>
      </c>
      <c r="B113" s="493" t="s">
        <v>627</v>
      </c>
      <c r="C113" s="496" t="s">
        <v>699</v>
      </c>
      <c r="D113" s="236">
        <v>44081</v>
      </c>
      <c r="E113" s="236" t="s">
        <v>113</v>
      </c>
      <c r="F113" s="253" t="s">
        <v>80</v>
      </c>
      <c r="G113" s="254"/>
      <c r="H113" s="196" t="s">
        <v>73</v>
      </c>
      <c r="I113" s="82"/>
      <c r="J113" s="196" t="s">
        <v>73</v>
      </c>
      <c r="K113" s="196" t="s">
        <v>73</v>
      </c>
      <c r="L113" s="196" t="s">
        <v>73</v>
      </c>
      <c r="M113" s="196" t="s">
        <v>73</v>
      </c>
      <c r="N113" s="196" t="s">
        <v>73</v>
      </c>
      <c r="O113" s="82"/>
      <c r="P113" s="196" t="s">
        <v>73</v>
      </c>
      <c r="Q113" s="196" t="s">
        <v>73</v>
      </c>
      <c r="R113" s="196" t="s">
        <v>73</v>
      </c>
      <c r="S113" s="196" t="s">
        <v>73</v>
      </c>
      <c r="T113" s="196" t="s">
        <v>73</v>
      </c>
      <c r="U113" s="196" t="s">
        <v>73</v>
      </c>
      <c r="V113" s="82"/>
      <c r="W113" s="196" t="s">
        <v>73</v>
      </c>
      <c r="X113" s="196" t="s">
        <v>73</v>
      </c>
      <c r="Y113" s="196" t="s">
        <v>73</v>
      </c>
      <c r="Z113" s="196" t="s">
        <v>73</v>
      </c>
      <c r="AA113" s="196" t="s">
        <v>73</v>
      </c>
      <c r="AB113" s="196" t="s">
        <v>73</v>
      </c>
      <c r="AC113" s="82"/>
      <c r="AD113" s="196" t="s">
        <v>73</v>
      </c>
      <c r="AE113" s="196" t="s">
        <v>73</v>
      </c>
      <c r="AF113" s="196" t="s">
        <v>73</v>
      </c>
      <c r="AG113" s="196" t="s">
        <v>73</v>
      </c>
      <c r="AH113" s="196" t="s">
        <v>73</v>
      </c>
      <c r="AI113" s="196" t="s">
        <v>73</v>
      </c>
      <c r="AJ113" s="82"/>
      <c r="AK113" s="196" t="s">
        <v>73</v>
      </c>
      <c r="AL113" s="196" t="s">
        <v>73</v>
      </c>
      <c r="AM113" s="239">
        <f>COUNTIF(H113:AL113,"PH")+COUNTIF(H113:AL113,"PH/L")+COUNTIF(H113:AL113,"PM")</f>
        <v>0</v>
      </c>
      <c r="AN113" s="239">
        <f>COUNTIF(H113:AL113,"PD")+COUNTIF(H113:AL113,"PDD")+COUNTIF(H113:AL113,"P/DS")/2+COUNTIF(H113:AL113,"PMD")</f>
        <v>0</v>
      </c>
      <c r="AO113" s="239">
        <f>COUNTIF(H113:AL113,"PN")+COUNTIF(H113:AL113,"P/NS")/2+COUNTIF(H113:AL113,"PH")+COUNTIF(H113:AL113,"PH/F")/2+COUNTIF(H113:AL113,"PH/L")/2+COUNTIF(H113:AL113,"PM")</f>
        <v>0</v>
      </c>
      <c r="AP113" s="239">
        <f>COUNTIF(H113:AL113,"BH")+COUNTIF(H113:AL113,"AL/BL")+COUNTIF(H113:AL113,"UL/BL")+COUNTIF(H113:AL113,"BM")</f>
        <v>0</v>
      </c>
      <c r="AQ113" s="239">
        <f>COUNTIF(H113:AL113,"DS")+COUNTIF(H113:AL113,"AL/DS")/2+COUNTIF(H113:AL113,"UL/DS")/2+COUNTIF(H113:AL113,"CT")+COUNTIF(H113:AL113,"MD")</f>
        <v>0</v>
      </c>
      <c r="AR113" s="239">
        <f>COUNTIF(H113:AL113,"NS")+COUNTIF(H113:AL113,"AL/NS")/2+COUNTIF(H113:AL113,"UL/NS")/2+COUNTIF(H113:AL113,"BH")+COUNTIF(H113:AL113,"AL/BF")/2+COUNTIF(H113:AL113,"AL/BL")/2+COUNTIF(H113:AL113,"UL/BL")/2+COUNTIF(H113:AL113,"UL/BF")/2+COUNTIF(H113:AL113,"BM")</f>
        <v>0</v>
      </c>
      <c r="AS113" s="239">
        <f>COUNTIF(H113:AL113,"AL")+COUNTIF(H113:AL113,"AL/DS")/2+COUNTIF(H113:AL113,"AL/NS")/2+COUNTIF(H113:AL113,"NH")+COUNTIF(H113:AL113,"SL")+COUNTIF(H113:AL113,"NHD")+COUNTIF(H113:AL113,"B")+COUNTIF(H113:AL113,"HL")+COUNTIF(H113:AL113,"AL/BF")/2+COUNTIF(H113:AL113,"AL/BL")/2</f>
        <v>0</v>
      </c>
      <c r="AT113" s="255">
        <f>COUNTIF(H113:AL113,"PD")+COUNTIF(H113:AL113,"PN")+COUNTIF(H113:AL113,"P/DS")/2+COUNTIF(H113:AL113,"P/NS")/2+COUNTIF(H113:AL113,"DS")+COUNTIF(H113:AL113,"NS")+COUNTIF(H113:AL113,"AL")+COUNTIF(H113:AL113,"AL/DS")+COUNTIF(H113:AL113,"AL/NS")+COUNTIF(H113:AL113,"NH")+COUNTIF(H113:AL113,"SL")+COUNTIF(H113:AL113,"UL/DS")/2+COUNTIF(H113:AL113,"UL/NS")/2+COUNTIF(H113:AL113,"CT")+COUNTIF(H113:AL113,"NHD")+COUNTIF(H113:AL113,"PDD")+COUNTIF(H113:AL113,"B")+COUNTIF(H113:AL113,"HL")+COUNTIF(H113:AL113,"PH")+COUNTIF(H113:AL113,"BH")+COUNTIF(H113:AL113,"AL/BF")+COUNTIF(H113:AL113,"AL/BL")+COUNTIF(H113:AL113,"UL/BF")/2+COUNTIF(H113:AL113,"UL/BL")/2+COUNTIF(H113:AL113,"PH/F")/2+COUNTIF(H113:AL113,"PH/L")/2+COUNTIF(H113:AL113,"MD")+COUNTIF(H113:AL113,"PMD")+COUNTIF(H113:AL113,"PM")+COUNTIF(H113:AL113,"BM")</f>
        <v>0</v>
      </c>
      <c r="AU113" s="255">
        <f>COUNTIF(H113:AL113,"P/DS")/2+COUNTIF(H113:AL113,"P/NS")/2+COUNTIF(H113:AL113,"IL")+COUNTIF(H113:AL113,"NL")+COUNTIF(H113:AL113,"UL")+COUNTIF(H113:AL113,"UL/DS")/2+COUNTIF(H113:AL113,"UL/NS")/2+COUNTIF(H113:AL113,"KT")+COUNTIF(H113:AL113,"UL/BF")/2+COUNTIF(H113:AL113,"UL/BL")/2+COUNTIF(H113:AL113,"PH/F")/2+COUNTIF(H113:AL113,"PH/L")/2+COUNTIF(H113:AL113,"NB")</f>
        <v>26</v>
      </c>
      <c r="AV113" s="258">
        <f>COUNTIF(H113:AL113,"PN")+COUNTIF(H113:AL113,"TVD")+COUNTIF(H113:AL113,"PH")+COUNTIF(H113:AL113,"PM")+COUNTIF(H113:AL113,"PDD")-COUNTIFS(H113:AL113,"PN",H120:AL120,"&gt;=3")-COUNTIFS(H113:AL113,"PM",H120:AL120,"&gt;=3")</f>
        <v>0</v>
      </c>
      <c r="AW113" s="258">
        <f>COUNTIF(H113:AL113,"NS")+COUNTIF(H113:AL113,"D")+COUNTIF(H113:AL113,"BH")+COUNTIF(H113:AL113,"NHD")+COUNTIF(H113:AL113,"BM")-COUNTIFS(H113:AL113,"NS",H120:AL120,"&gt;=3")-COUNTIFS(H113:AL113,"BH",H120:AL120,"&gt;=3")-COUNTIFS(H113:AL113,"BM",H120:AL120,"&gt;=3")</f>
        <v>0</v>
      </c>
      <c r="AX113" s="255">
        <f>COUNTIF(H113:AL113,"AL")+COUNTIF(H113:AL113,"AL/DS")/2+COUNTIF(H113:AL113,"AL/NS")/2+COUNTIF(H113:AL113,"AL/BF")+COUNTIF(H113:AL113,"AL/BL")/2</f>
        <v>0</v>
      </c>
      <c r="AY113" s="255">
        <f>COUNTIF(H113:AL113,"SL")</f>
        <v>0</v>
      </c>
      <c r="AZ113" s="255">
        <f>COUNTIF(H113:AL113,"NH")</f>
        <v>0</v>
      </c>
      <c r="BA113" s="255">
        <f>COUNTIF(H113:AL113,"HL")</f>
        <v>0</v>
      </c>
      <c r="BB113" s="255">
        <f>COUNTIF(G113:AL113,"P/DS")/2+COUNTIF(G113:AL113,"P/NS")/2+COUNTIF(G113:AL113,"UL")+COUNTIF(G113:AL113,"UL/DS")/2+COUNTIF(G113:AL113,"UL/NS")/2+COUNTIF(G113:AL113,"UL/BL")/2+COUNTIF(G113:AL113,"UL/BF")/2+COUNTIF(G113:AL113,"PH/F")/2+COUNTIF(G113:AL113,"PH/L")/2</f>
        <v>0</v>
      </c>
      <c r="BC113" s="255">
        <f>COUNTIF(H113:AL113,"NB")</f>
        <v>0</v>
      </c>
      <c r="BD113" s="255">
        <f>COUNTIF(H113:AL113,"NL")</f>
        <v>0</v>
      </c>
      <c r="BE113" s="255">
        <f>COUNTIF(H113:AL113,"IL")</f>
        <v>26</v>
      </c>
      <c r="BF113" s="255">
        <f>COUNTIF(H113:AL113,"KT")</f>
        <v>0</v>
      </c>
      <c r="BG113" s="255">
        <f>COUNTIF(H113:AL113,"L70")</f>
        <v>0</v>
      </c>
      <c r="BH113" s="255">
        <f>COUNTIF(H113:AL113,"MD")</f>
        <v>0</v>
      </c>
      <c r="BI113" s="255">
        <f>COUNTIF(H113:AL113,"PMD")</f>
        <v>0</v>
      </c>
      <c r="BJ113" s="255">
        <f>COUNTIF(H113:AL113,"PM")</f>
        <v>0</v>
      </c>
      <c r="BK113" s="255">
        <f>COUNTIF(H113:AL113,"BM")</f>
        <v>0</v>
      </c>
      <c r="BL113" s="261">
        <f>SUMIF(H113:AL113,"PD",H114:AL114)+SUMIF(H113:AL113,"PN",H114:AL114)+SUMIF(H113:AL113,"P/DS",H114:AL114)+SUMIF(H113:AL113,"PN/F",H114:AL114)+SUMIF(H113:AL113,"PN/L",H114:AL114)+SUMIF(H113:AL113,"TV",H114:AL114)+SUMIF(H113:AL113,"TVD",H114:AL114)+SUMIF(H113:AL113,"PDD",H114:AL114)</f>
        <v>0</v>
      </c>
      <c r="BM113" s="261">
        <f>SUMIF(H113:AL113,"PD",H115:AL115)+SUMIF(H113:AL113,"PN",H115:AL115)+SUMIF(H113:AL113,"P/DS",H115:AL115)+SUMIF(H113:AL113,"PN/F",H115:AL115)+SUMIF(H113:AL113,"PN/L",H115:AL115)+SUMIF(H113:AL113,"TV",H115:AL115)+SUMIF(H113:AL113,"TVD",H115:AL115)+SUMIF(H113:AL113,"PDD",H115:AL115)+SUMIF(H113:AL113,"PMD",H115:AL115)</f>
        <v>0</v>
      </c>
      <c r="BN113" s="261">
        <f>SUMIF(H113:AL113,"PD",H116:AL116)+SUMIF(H113:AL113,"PN",H116:AL116)+SUMIF(H113:AL113,"P/DS",H116:AL116)+SUMIF(H113:AL113,"PN/F",H116:AL116)+SUMIF(H113:AL113,"PN/L",H116:AL116)+SUMIF(H113:AL113,"TV",H116:AL116)+SUMIF(H113:AL113,"TVD",H116:AL116)</f>
        <v>0</v>
      </c>
      <c r="BO113" s="261">
        <f>SUMIF(H113:AL113,"PD",H117:AL117)+SUMIF(H113:AL113,"PN",H117:AL117)+SUMIF(H113:AL113,"P/DS",H117:AL117)+SUMIF(H113:AL113,"PN/F",H117:AL117)+SUMIF(H113:AL113,"PN/L",H117:AL117)+SUMIF(H113:AL113,"TV",H117:AL117)+SUMIF(H113:AL113,"TVD",H117:AL117)</f>
        <v>0</v>
      </c>
      <c r="BP113" s="261">
        <f>SUMIF(H113:AL113,"PD",H118:AL118)+SUMIF(H113:AL113,"PN",H118:AL118)+SUMIF(H113:AL113,"P/DS",H118:AL118)+SUMIF(H113:AL113,"PN/F",H118:AL118)+SUMIF(H113:AL113,"PN/L",H118:AL118)+SUMIF(H113:AL113,"TV",H118:AL118)+SUMIF(H113:AL113,"TVD",H118:AL118)+SUMIF(H113:AL113,"PDD",H118:AL118)+SUMIF(H113:AL113,"PH",H118:AL118)+SUMIF(H113:AL113,"PM",H118:AL118)</f>
        <v>0</v>
      </c>
      <c r="BQ113" s="261">
        <f>SUMIF(H113:AL113,"PD",H119:AL119)+SUMIF(H113:AL113,"PN",H119:AL119)+SUMIF(H113:AL113,"P/DS",H119:AL119)+SUMIF(H113:AL113,"PN/F",H119:AL119)+SUMIF(H113:AL113,"PN/L",H119:AL119)+SUMIF(H113:AL113,"TV",H119:AL119)+SUMIF(H113:AL113,"TVD",H119:AL119)+SUMIF(H113:AL113,"PDD",H119:AL119)+SUMIF(H113:AL113,"PH",H119:AL119)+SUMIF(H113:AL113,"PM",H119:AL119)</f>
        <v>0</v>
      </c>
      <c r="BR113" s="269">
        <f>SUM(H114:AL114)-BL113</f>
        <v>0</v>
      </c>
      <c r="BS113" s="269">
        <f>SUM(H115:AL115)-BM113</f>
        <v>0</v>
      </c>
      <c r="BT113" s="269">
        <f>SUM(H116:AL116)-BN113</f>
        <v>0</v>
      </c>
      <c r="BU113" s="269">
        <f>SUM(H117:AL117)-BO113</f>
        <v>0</v>
      </c>
      <c r="BV113" s="269">
        <f>SUM(H118:AL118)-BP113</f>
        <v>0</v>
      </c>
      <c r="BW113" s="269">
        <f>SUM(H119:AL119)-BQ113</f>
        <v>0</v>
      </c>
      <c r="BX113" s="255">
        <f>SUMIF(H113:AL113,"PD",H120:AL120)+SUMIF(H113:AL113,"PN",H120:AL120)+SUMIF(H113:AL113,"P/DS",H120:AL120)+SUMIF(H113:AL113,"PN/F",H120:AL120)+SUMIF(H113:AL113,"PN/L",H120:AL120)</f>
        <v>0</v>
      </c>
      <c r="BY113" s="255">
        <f>SUM(H120:AL120)-BX113</f>
        <v>0</v>
      </c>
      <c r="BZ113" s="255">
        <f t="shared" ref="BZ113" si="39">+SUM(BL113:BW120)</f>
        <v>0</v>
      </c>
      <c r="CA113" s="266">
        <f>(COUNTIFS(H113:AL113,"PD",H114:AL114,"&gt;=2"))*0.5-IF(CN113="VP",COUNTIFS($H$16:$AL$16,"SAT",H113:AL113,"PD",H114:AL114,"&gt;=2"))*0.5</f>
        <v>0</v>
      </c>
      <c r="CB113" s="266">
        <f>(COUNTIFS(H113:AL113,"PN",H115:AL115,"&gt;=0.5",H114:AL114,"&gt;=1.5"))*0.5+COUNTIFS(H113:AL113,"PDD",H115:AL115,"&gt;=0.5",H114:AL114,"&gt;=1.5")*0.5</f>
        <v>0</v>
      </c>
      <c r="CC113" s="273">
        <f>(COUNTIFS(H113:AL113,"TV",H115:AL115,"&gt;=10"))*0.5+(COUNTIFS(H113:AL113,"PMD",H115:AL115,"&gt;=2"))*0.5</f>
        <v>0</v>
      </c>
      <c r="CD113" s="266">
        <f>(COUNTIFS(H113:AL113,"TVD",H117:AL117,"&gt;=6.5",H115:AL115,"&gt;=3.5"))*0.5</f>
        <v>0</v>
      </c>
      <c r="CE113" s="266">
        <f>(COUNTIFS(H113:AL113,"PD",H118:AL118,"&gt;=10"))*0.5</f>
        <v>0</v>
      </c>
      <c r="CF113" s="266">
        <f>(COUNTIFS(H113:AL113,"PDD",H118:AL118,"&gt;=3.5",H119:AL119,"&gt;=6.5")+COUNTIFS(H113:AL113,"PH",H119:AL119,"&gt;=0.5",H118:AL118,"&gt;=1.5")+COUNTIFS(H113:AL113,"PM",H119:AL119,"&gt;=0.5",H118:AL118,"&gt;=1.5"))*0.5</f>
        <v>0</v>
      </c>
      <c r="CG113" s="266">
        <f>(COUNTIFS(H113:AL113,"DS",H114:AL114,"&gt;=2")+COUNTIFS(H113:AL113,"AL/DS",H114:AL114,"&gt;=2"))*0.5-IF(CN113="VP",COUNTIFS($H$16:$AL$16,"SAT",H113:AL113,"DS",H114:AL114,"&gt;=2"))*0.5</f>
        <v>0</v>
      </c>
      <c r="CH113" s="266">
        <f>(COUNTIFS(H113:AL113,"NS",H115:AL115,"&gt;=0.5",H114:AL114,"&gt;=1.5")+COUNTIFS(H113:AL113,"AL/NS",H115:AL115,"&gt;=0.5",H114:AL114,"&gt;=1.5")+COUNTIFS(H113:AL113,"NHD",H115:AL115,"&gt;=4.5",H118:AL118,"&gt;=2",H114:AL114,"&gt;=1.5"))*0.5</f>
        <v>0</v>
      </c>
      <c r="CI113" s="266">
        <f>(COUNTIF(H115:AL115,"&gt;=10")+COUNTIFS(H113:AL113,"MD",H115:AL115,"&gt;=2")-COUNTIFS(H113:AL113,"TV",H115:AL115,"&gt;=10"))*0.5</f>
        <v>0</v>
      </c>
      <c r="CJ113" s="266">
        <f>(COUNTIFS(H113:AL113,"D",H117:AL117,"&gt;=6.5",H115:AL115,"&gt;=3.5"))*0.5</f>
        <v>0</v>
      </c>
      <c r="CK113" s="266">
        <f>(COUNTIF(H118:AL118,"&gt;=10")-COUNTIFS(H113:AL113,"PD",H118:AL118,"&gt;=10"))*0.5</f>
        <v>0</v>
      </c>
      <c r="CL113" s="265">
        <f>(COUNTIFS(H113:AL113,"NHD",H118:AL118,"&gt;=3.5",H119:AL119,"&gt;=6.5")+COUNTIFS(H113:AL113,"BH",H118:AL118,"&gt;=1.5",H119:AL119,"&gt;=0.5")+COUNTIFS(H113:AL113,"BM",H118:AL118,"&gt;=1.5",H119:AL119,"&gt;=0.5")+COUNTIFS(H113:AL113,"D",H118:AL118,"&gt;=1.5",H119:AL119,"&gt;=0.5"))*0.5</f>
        <v>0</v>
      </c>
      <c r="CM113" s="272"/>
      <c r="CN113" s="264" t="s">
        <v>666</v>
      </c>
      <c r="CO113" s="125">
        <f t="shared" ref="CO113" si="40">+AM113+AN113+AO113+AP113+AQ113+AR113+AS113+AU113+BG113</f>
        <v>26</v>
      </c>
      <c r="CP113" s="225">
        <f>+SUM(I114:I119)-I120</f>
        <v>0</v>
      </c>
      <c r="CQ113" s="225">
        <f>+SUM(J114:J119)-J120</f>
        <v>0</v>
      </c>
      <c r="CR113" s="225">
        <f>+SUM(K114:K119)-K120</f>
        <v>0</v>
      </c>
      <c r="CS113" s="90"/>
      <c r="CT113" s="90"/>
      <c r="CU113" s="90"/>
      <c r="CV113" s="90"/>
      <c r="CW113" s="90"/>
      <c r="CX113" s="90"/>
      <c r="CY113" s="90"/>
      <c r="CZ113" s="90"/>
      <c r="DA113" s="90"/>
    </row>
    <row r="114" spans="1:105" s="70" customFormat="1" ht="15" customHeight="1">
      <c r="A114" s="228"/>
      <c r="B114" s="494"/>
      <c r="C114" s="497"/>
      <c r="D114" s="237"/>
      <c r="E114" s="237"/>
      <c r="F114" s="242" t="s">
        <v>82</v>
      </c>
      <c r="G114" s="71">
        <v>1.5</v>
      </c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240"/>
      <c r="AN114" s="240"/>
      <c r="AO114" s="240"/>
      <c r="AP114" s="240"/>
      <c r="AQ114" s="240"/>
      <c r="AR114" s="240"/>
      <c r="AS114" s="240"/>
      <c r="AT114" s="256"/>
      <c r="AU114" s="256"/>
      <c r="AV114" s="259"/>
      <c r="AW114" s="259"/>
      <c r="AX114" s="256"/>
      <c r="AY114" s="256"/>
      <c r="AZ114" s="256"/>
      <c r="BA114" s="256"/>
      <c r="BB114" s="256"/>
      <c r="BC114" s="256"/>
      <c r="BD114" s="256"/>
      <c r="BE114" s="256"/>
      <c r="BF114" s="256"/>
      <c r="BG114" s="256"/>
      <c r="BH114" s="256"/>
      <c r="BI114" s="256"/>
      <c r="BJ114" s="256"/>
      <c r="BK114" s="256"/>
      <c r="BL114" s="262"/>
      <c r="BM114" s="262"/>
      <c r="BN114" s="262"/>
      <c r="BO114" s="262"/>
      <c r="BP114" s="262"/>
      <c r="BQ114" s="262"/>
      <c r="BR114" s="270"/>
      <c r="BS114" s="270"/>
      <c r="BT114" s="270"/>
      <c r="BU114" s="270"/>
      <c r="BV114" s="270"/>
      <c r="BW114" s="270"/>
      <c r="BX114" s="256"/>
      <c r="BY114" s="256"/>
      <c r="BZ114" s="256"/>
      <c r="CA114" s="267"/>
      <c r="CB114" s="267"/>
      <c r="CC114" s="274"/>
      <c r="CD114" s="267"/>
      <c r="CE114" s="267"/>
      <c r="CF114" s="267"/>
      <c r="CG114" s="267"/>
      <c r="CH114" s="267"/>
      <c r="CI114" s="267"/>
      <c r="CJ114" s="267"/>
      <c r="CK114" s="267"/>
      <c r="CL114" s="265"/>
      <c r="CM114" s="272"/>
      <c r="CN114" s="264"/>
      <c r="CO114" s="125"/>
      <c r="CP114" s="226"/>
      <c r="CQ114" s="226"/>
      <c r="CR114" s="226"/>
      <c r="CS114" s="90"/>
      <c r="CT114" s="90"/>
      <c r="CU114" s="90"/>
      <c r="CV114" s="90"/>
      <c r="CW114" s="90"/>
      <c r="CX114" s="90"/>
      <c r="CY114" s="90"/>
      <c r="CZ114" s="90"/>
      <c r="DA114" s="90"/>
    </row>
    <row r="115" spans="1:105" s="70" customFormat="1" ht="15" customHeight="1">
      <c r="A115" s="228"/>
      <c r="B115" s="494"/>
      <c r="C115" s="497"/>
      <c r="D115" s="237"/>
      <c r="E115" s="237"/>
      <c r="F115" s="243"/>
      <c r="G115" s="72">
        <v>2</v>
      </c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240"/>
      <c r="AN115" s="240"/>
      <c r="AO115" s="240"/>
      <c r="AP115" s="240"/>
      <c r="AQ115" s="240"/>
      <c r="AR115" s="240"/>
      <c r="AS115" s="240"/>
      <c r="AT115" s="256"/>
      <c r="AU115" s="256"/>
      <c r="AV115" s="259"/>
      <c r="AW115" s="259"/>
      <c r="AX115" s="256"/>
      <c r="AY115" s="256"/>
      <c r="AZ115" s="256"/>
      <c r="BA115" s="256"/>
      <c r="BB115" s="256"/>
      <c r="BC115" s="256"/>
      <c r="BD115" s="256"/>
      <c r="BE115" s="256"/>
      <c r="BF115" s="256"/>
      <c r="BG115" s="256"/>
      <c r="BH115" s="256"/>
      <c r="BI115" s="256"/>
      <c r="BJ115" s="256"/>
      <c r="BK115" s="256"/>
      <c r="BL115" s="262"/>
      <c r="BM115" s="262"/>
      <c r="BN115" s="262"/>
      <c r="BO115" s="262"/>
      <c r="BP115" s="262"/>
      <c r="BQ115" s="262"/>
      <c r="BR115" s="270"/>
      <c r="BS115" s="270"/>
      <c r="BT115" s="270"/>
      <c r="BU115" s="270"/>
      <c r="BV115" s="270"/>
      <c r="BW115" s="270"/>
      <c r="BX115" s="256"/>
      <c r="BY115" s="256"/>
      <c r="BZ115" s="256"/>
      <c r="CA115" s="267"/>
      <c r="CB115" s="267"/>
      <c r="CC115" s="274"/>
      <c r="CD115" s="267"/>
      <c r="CE115" s="267"/>
      <c r="CF115" s="267"/>
      <c r="CG115" s="267"/>
      <c r="CH115" s="267"/>
      <c r="CI115" s="267"/>
      <c r="CJ115" s="267"/>
      <c r="CK115" s="267"/>
      <c r="CL115" s="265"/>
      <c r="CM115" s="272"/>
      <c r="CN115" s="264"/>
      <c r="CO115" s="125"/>
      <c r="CP115" s="226"/>
      <c r="CQ115" s="226"/>
      <c r="CR115" s="226"/>
      <c r="CS115" s="90"/>
      <c r="CT115" s="90"/>
      <c r="CU115" s="90"/>
      <c r="CV115" s="90"/>
      <c r="CW115" s="90"/>
      <c r="CX115" s="90"/>
      <c r="CY115" s="90"/>
      <c r="CZ115" s="90"/>
      <c r="DA115" s="90"/>
    </row>
    <row r="116" spans="1:105" s="70" customFormat="1" ht="15" customHeight="1">
      <c r="A116" s="228"/>
      <c r="B116" s="494"/>
      <c r="C116" s="497"/>
      <c r="D116" s="237"/>
      <c r="E116" s="237"/>
      <c r="F116" s="243"/>
      <c r="G116" s="72">
        <v>2.1</v>
      </c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240"/>
      <c r="AN116" s="240"/>
      <c r="AO116" s="240"/>
      <c r="AP116" s="240"/>
      <c r="AQ116" s="240"/>
      <c r="AR116" s="240"/>
      <c r="AS116" s="240"/>
      <c r="AT116" s="256"/>
      <c r="AU116" s="256"/>
      <c r="AV116" s="259"/>
      <c r="AW116" s="259"/>
      <c r="AX116" s="256"/>
      <c r="AY116" s="256"/>
      <c r="AZ116" s="256"/>
      <c r="BA116" s="256"/>
      <c r="BB116" s="256"/>
      <c r="BC116" s="256"/>
      <c r="BD116" s="256"/>
      <c r="BE116" s="256"/>
      <c r="BF116" s="256"/>
      <c r="BG116" s="256"/>
      <c r="BH116" s="256"/>
      <c r="BI116" s="256"/>
      <c r="BJ116" s="256"/>
      <c r="BK116" s="256"/>
      <c r="BL116" s="262"/>
      <c r="BM116" s="262"/>
      <c r="BN116" s="262"/>
      <c r="BO116" s="262"/>
      <c r="BP116" s="262"/>
      <c r="BQ116" s="262"/>
      <c r="BR116" s="270"/>
      <c r="BS116" s="270"/>
      <c r="BT116" s="270"/>
      <c r="BU116" s="270"/>
      <c r="BV116" s="270"/>
      <c r="BW116" s="270"/>
      <c r="BX116" s="256"/>
      <c r="BY116" s="256"/>
      <c r="BZ116" s="256"/>
      <c r="CA116" s="267"/>
      <c r="CB116" s="267"/>
      <c r="CC116" s="274"/>
      <c r="CD116" s="267"/>
      <c r="CE116" s="267"/>
      <c r="CF116" s="267"/>
      <c r="CG116" s="267"/>
      <c r="CH116" s="267"/>
      <c r="CI116" s="267"/>
      <c r="CJ116" s="267"/>
      <c r="CK116" s="267"/>
      <c r="CL116" s="265"/>
      <c r="CM116" s="272"/>
      <c r="CN116" s="264"/>
      <c r="CO116" s="125"/>
      <c r="CP116" s="226"/>
      <c r="CQ116" s="226"/>
      <c r="CR116" s="226"/>
      <c r="CS116" s="90"/>
      <c r="CT116" s="90"/>
      <c r="CU116" s="90"/>
      <c r="CV116" s="90"/>
      <c r="CW116" s="90"/>
      <c r="CX116" s="90"/>
      <c r="CY116" s="90"/>
      <c r="CZ116" s="90"/>
      <c r="DA116" s="90"/>
    </row>
    <row r="117" spans="1:105" s="70" customFormat="1" ht="15" customHeight="1">
      <c r="A117" s="228"/>
      <c r="B117" s="494"/>
      <c r="C117" s="497"/>
      <c r="D117" s="237"/>
      <c r="E117" s="237"/>
      <c r="F117" s="243"/>
      <c r="G117" s="72">
        <v>2.7</v>
      </c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240"/>
      <c r="AN117" s="240"/>
      <c r="AO117" s="240"/>
      <c r="AP117" s="240"/>
      <c r="AQ117" s="240"/>
      <c r="AR117" s="240"/>
      <c r="AS117" s="240"/>
      <c r="AT117" s="256"/>
      <c r="AU117" s="256"/>
      <c r="AV117" s="259"/>
      <c r="AW117" s="259"/>
      <c r="AX117" s="256"/>
      <c r="AY117" s="256"/>
      <c r="AZ117" s="256"/>
      <c r="BA117" s="256"/>
      <c r="BB117" s="256"/>
      <c r="BC117" s="256"/>
      <c r="BD117" s="256"/>
      <c r="BE117" s="256"/>
      <c r="BF117" s="256"/>
      <c r="BG117" s="256"/>
      <c r="BH117" s="256"/>
      <c r="BI117" s="256"/>
      <c r="BJ117" s="256"/>
      <c r="BK117" s="256"/>
      <c r="BL117" s="262"/>
      <c r="BM117" s="262"/>
      <c r="BN117" s="262"/>
      <c r="BO117" s="262"/>
      <c r="BP117" s="262"/>
      <c r="BQ117" s="262"/>
      <c r="BR117" s="270"/>
      <c r="BS117" s="270"/>
      <c r="BT117" s="270"/>
      <c r="BU117" s="270"/>
      <c r="BV117" s="270"/>
      <c r="BW117" s="270"/>
      <c r="BX117" s="256"/>
      <c r="BY117" s="256"/>
      <c r="BZ117" s="256"/>
      <c r="CA117" s="267"/>
      <c r="CB117" s="267"/>
      <c r="CC117" s="274"/>
      <c r="CD117" s="267"/>
      <c r="CE117" s="267"/>
      <c r="CF117" s="267"/>
      <c r="CG117" s="267"/>
      <c r="CH117" s="267"/>
      <c r="CI117" s="267"/>
      <c r="CJ117" s="267"/>
      <c r="CK117" s="267"/>
      <c r="CL117" s="265"/>
      <c r="CM117" s="272"/>
      <c r="CN117" s="264"/>
      <c r="CO117" s="125"/>
      <c r="CP117" s="226"/>
      <c r="CQ117" s="226"/>
      <c r="CR117" s="226"/>
      <c r="CS117" s="90"/>
      <c r="CT117" s="90"/>
      <c r="CU117" s="90"/>
      <c r="CV117" s="90"/>
      <c r="CW117" s="90"/>
      <c r="CX117" s="90"/>
      <c r="CY117" s="90"/>
      <c r="CZ117" s="90"/>
      <c r="DA117" s="90"/>
    </row>
    <row r="118" spans="1:105" s="70" customFormat="1" ht="15" customHeight="1">
      <c r="A118" s="228"/>
      <c r="B118" s="494"/>
      <c r="C118" s="497"/>
      <c r="D118" s="237"/>
      <c r="E118" s="237"/>
      <c r="F118" s="243"/>
      <c r="G118" s="72">
        <v>3</v>
      </c>
      <c r="H118" s="84"/>
      <c r="I118" s="83"/>
      <c r="J118" s="83"/>
      <c r="K118" s="83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240"/>
      <c r="AN118" s="240"/>
      <c r="AO118" s="240"/>
      <c r="AP118" s="240"/>
      <c r="AQ118" s="240"/>
      <c r="AR118" s="240"/>
      <c r="AS118" s="240"/>
      <c r="AT118" s="256"/>
      <c r="AU118" s="256"/>
      <c r="AV118" s="259"/>
      <c r="AW118" s="259"/>
      <c r="AX118" s="256"/>
      <c r="AY118" s="256"/>
      <c r="AZ118" s="256"/>
      <c r="BA118" s="256"/>
      <c r="BB118" s="256"/>
      <c r="BC118" s="256"/>
      <c r="BD118" s="256"/>
      <c r="BE118" s="256"/>
      <c r="BF118" s="256"/>
      <c r="BG118" s="256"/>
      <c r="BH118" s="256"/>
      <c r="BI118" s="256"/>
      <c r="BJ118" s="256"/>
      <c r="BK118" s="256"/>
      <c r="BL118" s="262"/>
      <c r="BM118" s="262"/>
      <c r="BN118" s="262"/>
      <c r="BO118" s="262"/>
      <c r="BP118" s="262"/>
      <c r="BQ118" s="262"/>
      <c r="BR118" s="270"/>
      <c r="BS118" s="270"/>
      <c r="BT118" s="270"/>
      <c r="BU118" s="270"/>
      <c r="BV118" s="270"/>
      <c r="BW118" s="270"/>
      <c r="BX118" s="256"/>
      <c r="BY118" s="256"/>
      <c r="BZ118" s="256"/>
      <c r="CA118" s="267"/>
      <c r="CB118" s="267"/>
      <c r="CC118" s="274"/>
      <c r="CD118" s="267"/>
      <c r="CE118" s="267"/>
      <c r="CF118" s="267"/>
      <c r="CG118" s="267"/>
      <c r="CH118" s="267"/>
      <c r="CI118" s="267"/>
      <c r="CJ118" s="267"/>
      <c r="CK118" s="267"/>
      <c r="CL118" s="265"/>
      <c r="CM118" s="272"/>
      <c r="CN118" s="264"/>
      <c r="CO118" s="125"/>
      <c r="CP118" s="226"/>
      <c r="CQ118" s="226"/>
      <c r="CR118" s="226"/>
      <c r="CS118" s="90"/>
      <c r="CT118" s="90"/>
      <c r="CU118" s="90"/>
      <c r="CV118" s="90"/>
      <c r="CW118" s="90"/>
      <c r="CX118" s="90"/>
      <c r="CY118" s="90"/>
      <c r="CZ118" s="90"/>
      <c r="DA118" s="90"/>
    </row>
    <row r="119" spans="1:105" s="70" customFormat="1" ht="15" customHeight="1">
      <c r="A119" s="228"/>
      <c r="B119" s="494"/>
      <c r="C119" s="497"/>
      <c r="D119" s="237"/>
      <c r="E119" s="237"/>
      <c r="F119" s="244"/>
      <c r="G119" s="73">
        <v>3.9</v>
      </c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1"/>
      <c r="AD119" s="81"/>
      <c r="AE119" s="81"/>
      <c r="AF119" s="81"/>
      <c r="AG119" s="81"/>
      <c r="AH119" s="81"/>
      <c r="AI119" s="81"/>
      <c r="AJ119" s="81"/>
      <c r="AK119" s="81"/>
      <c r="AL119" s="81"/>
      <c r="AM119" s="240"/>
      <c r="AN119" s="240"/>
      <c r="AO119" s="240"/>
      <c r="AP119" s="240"/>
      <c r="AQ119" s="240"/>
      <c r="AR119" s="240"/>
      <c r="AS119" s="240"/>
      <c r="AT119" s="256"/>
      <c r="AU119" s="256"/>
      <c r="AV119" s="259"/>
      <c r="AW119" s="259"/>
      <c r="AX119" s="256"/>
      <c r="AY119" s="256"/>
      <c r="AZ119" s="256"/>
      <c r="BA119" s="256"/>
      <c r="BB119" s="256"/>
      <c r="BC119" s="256"/>
      <c r="BD119" s="256"/>
      <c r="BE119" s="256"/>
      <c r="BF119" s="256"/>
      <c r="BG119" s="256"/>
      <c r="BH119" s="256"/>
      <c r="BI119" s="256"/>
      <c r="BJ119" s="256"/>
      <c r="BK119" s="256"/>
      <c r="BL119" s="262"/>
      <c r="BM119" s="262"/>
      <c r="BN119" s="262"/>
      <c r="BO119" s="262"/>
      <c r="BP119" s="262"/>
      <c r="BQ119" s="262"/>
      <c r="BR119" s="270"/>
      <c r="BS119" s="270"/>
      <c r="BT119" s="270"/>
      <c r="BU119" s="270"/>
      <c r="BV119" s="270"/>
      <c r="BW119" s="270"/>
      <c r="BX119" s="256"/>
      <c r="BY119" s="256"/>
      <c r="BZ119" s="256"/>
      <c r="CA119" s="267"/>
      <c r="CB119" s="267"/>
      <c r="CC119" s="274"/>
      <c r="CD119" s="267"/>
      <c r="CE119" s="267"/>
      <c r="CF119" s="267"/>
      <c r="CG119" s="267"/>
      <c r="CH119" s="267"/>
      <c r="CI119" s="267"/>
      <c r="CJ119" s="267"/>
      <c r="CK119" s="267"/>
      <c r="CL119" s="265"/>
      <c r="CM119" s="272"/>
      <c r="CN119" s="264"/>
      <c r="CO119" s="125"/>
      <c r="CP119" s="226"/>
      <c r="CQ119" s="226"/>
      <c r="CR119" s="226"/>
      <c r="CS119" s="90"/>
      <c r="CT119" s="90"/>
      <c r="CU119" s="90"/>
      <c r="CV119" s="90"/>
      <c r="CW119" s="90"/>
      <c r="CX119" s="90"/>
      <c r="CY119" s="90"/>
      <c r="CZ119" s="90"/>
      <c r="DA119" s="90"/>
    </row>
    <row r="120" spans="1:105" s="70" customFormat="1" ht="15" customHeight="1">
      <c r="A120" s="229"/>
      <c r="B120" s="495"/>
      <c r="C120" s="498"/>
      <c r="D120" s="238"/>
      <c r="E120" s="238"/>
      <c r="F120" s="245" t="s">
        <v>83</v>
      </c>
      <c r="G120" s="246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241"/>
      <c r="AN120" s="241"/>
      <c r="AO120" s="241"/>
      <c r="AP120" s="241"/>
      <c r="AQ120" s="241"/>
      <c r="AR120" s="241"/>
      <c r="AS120" s="241"/>
      <c r="AT120" s="257"/>
      <c r="AU120" s="257"/>
      <c r="AV120" s="260"/>
      <c r="AW120" s="260"/>
      <c r="AX120" s="257"/>
      <c r="AY120" s="257"/>
      <c r="AZ120" s="257"/>
      <c r="BA120" s="257"/>
      <c r="BB120" s="257"/>
      <c r="BC120" s="257"/>
      <c r="BD120" s="257"/>
      <c r="BE120" s="257"/>
      <c r="BF120" s="257"/>
      <c r="BG120" s="257"/>
      <c r="BH120" s="257"/>
      <c r="BI120" s="257"/>
      <c r="BJ120" s="257"/>
      <c r="BK120" s="257"/>
      <c r="BL120" s="263"/>
      <c r="BM120" s="263"/>
      <c r="BN120" s="263"/>
      <c r="BO120" s="263"/>
      <c r="BP120" s="263"/>
      <c r="BQ120" s="263"/>
      <c r="BR120" s="271"/>
      <c r="BS120" s="271"/>
      <c r="BT120" s="271"/>
      <c r="BU120" s="271"/>
      <c r="BV120" s="271"/>
      <c r="BW120" s="271"/>
      <c r="BX120" s="257"/>
      <c r="BY120" s="257"/>
      <c r="BZ120" s="257"/>
      <c r="CA120" s="268"/>
      <c r="CB120" s="268"/>
      <c r="CC120" s="275"/>
      <c r="CD120" s="268"/>
      <c r="CE120" s="268"/>
      <c r="CF120" s="268"/>
      <c r="CG120" s="268"/>
      <c r="CH120" s="268"/>
      <c r="CI120" s="268"/>
      <c r="CJ120" s="268"/>
      <c r="CK120" s="268"/>
      <c r="CL120" s="265"/>
      <c r="CM120" s="272"/>
      <c r="CN120" s="264"/>
      <c r="CO120" s="125"/>
      <c r="CP120" s="226"/>
      <c r="CQ120" s="226"/>
      <c r="CR120" s="226"/>
      <c r="CS120" s="90"/>
      <c r="CT120" s="90"/>
      <c r="CU120" s="90"/>
      <c r="CV120" s="90"/>
      <c r="CW120" s="90"/>
      <c r="CX120" s="90"/>
      <c r="CY120" s="90"/>
      <c r="CZ120" s="90"/>
      <c r="DA120" s="90"/>
    </row>
    <row r="121" spans="1:105" s="70" customFormat="1" ht="15" customHeight="1">
      <c r="A121" s="227">
        <f t="shared" ref="A121" si="41">A113+1</f>
        <v>14</v>
      </c>
      <c r="B121" s="230" t="s">
        <v>628</v>
      </c>
      <c r="C121" s="233" t="s">
        <v>698</v>
      </c>
      <c r="D121" s="236">
        <v>44095</v>
      </c>
      <c r="E121" s="236" t="s">
        <v>98</v>
      </c>
      <c r="F121" s="253" t="s">
        <v>80</v>
      </c>
      <c r="G121" s="254"/>
      <c r="H121" s="82" t="s">
        <v>69</v>
      </c>
      <c r="I121" s="82"/>
      <c r="J121" s="82" t="s">
        <v>60</v>
      </c>
      <c r="K121" s="82" t="s">
        <v>60</v>
      </c>
      <c r="L121" s="82" t="s">
        <v>60</v>
      </c>
      <c r="M121" s="82" t="s">
        <v>60</v>
      </c>
      <c r="N121" s="82" t="s">
        <v>60</v>
      </c>
      <c r="O121" s="82"/>
      <c r="P121" s="82" t="s">
        <v>60</v>
      </c>
      <c r="Q121" s="82" t="s">
        <v>60</v>
      </c>
      <c r="R121" s="82" t="s">
        <v>60</v>
      </c>
      <c r="S121" s="82" t="s">
        <v>60</v>
      </c>
      <c r="T121" s="82" t="s">
        <v>60</v>
      </c>
      <c r="U121" s="82" t="s">
        <v>60</v>
      </c>
      <c r="V121" s="82"/>
      <c r="W121" s="82" t="s">
        <v>60</v>
      </c>
      <c r="X121" s="82" t="s">
        <v>60</v>
      </c>
      <c r="Y121" s="82" t="s">
        <v>60</v>
      </c>
      <c r="Z121" s="82" t="s">
        <v>60</v>
      </c>
      <c r="AA121" s="82" t="s">
        <v>60</v>
      </c>
      <c r="AB121" s="82" t="s">
        <v>60</v>
      </c>
      <c r="AC121" s="82"/>
      <c r="AD121" s="196" t="s">
        <v>81</v>
      </c>
      <c r="AE121" s="82" t="s">
        <v>60</v>
      </c>
      <c r="AF121" s="82" t="s">
        <v>60</v>
      </c>
      <c r="AG121" s="82" t="s">
        <v>60</v>
      </c>
      <c r="AH121" s="196" t="s">
        <v>67</v>
      </c>
      <c r="AI121" s="82" t="s">
        <v>1471</v>
      </c>
      <c r="AJ121" s="82"/>
      <c r="AK121" s="82" t="s">
        <v>60</v>
      </c>
      <c r="AL121" s="82" t="s">
        <v>60</v>
      </c>
      <c r="AM121" s="239">
        <f>COUNTIF(H121:AL121,"PH")+COUNTIF(H121:AL121,"PH/L")+COUNTIF(H121:AL121,"PM")</f>
        <v>0</v>
      </c>
      <c r="AN121" s="239">
        <f>COUNTIF(H121:AL121,"PD")+COUNTIF(H121:AL121,"PDD")+COUNTIF(H121:AL121,"P/DS")/2+COUNTIF(H121:AL121,"PMD")</f>
        <v>0</v>
      </c>
      <c r="AO121" s="239">
        <f>COUNTIF(H121:AL121,"PN")+COUNTIF(H121:AL121,"P/NS")/2+COUNTIF(H121:AL121,"PH")+COUNTIF(H121:AL121,"PH/F")/2+COUNTIF(H121:AL121,"PH/L")/2+COUNTIF(H121:AL121,"PM")</f>
        <v>0</v>
      </c>
      <c r="AP121" s="239">
        <f>COUNTIF(H121:AL121,"BH")+COUNTIF(H121:AL121,"AL/BL")+COUNTIF(H121:AL121,"UL/BL")+COUNTIF(H121:AL121,"BM")</f>
        <v>0</v>
      </c>
      <c r="AQ121" s="239">
        <f>COUNTIF(H121:AL121,"DS")+COUNTIF(H121:AL121,"AL/DS")/2+COUNTIF(H121:AL121,"UL/DS")/2+COUNTIF(H121:AL121,"CT")+COUNTIF(H121:AL121,"MD")</f>
        <v>23</v>
      </c>
      <c r="AR121" s="239">
        <f>COUNTIF(H121:AL121,"NS")+COUNTIF(H121:AL121,"AL/NS")/2+COUNTIF(H121:AL121,"UL/NS")/2+COUNTIF(H121:AL121,"BH")+COUNTIF(H121:AL121,"AL/BF")/2+COUNTIF(H121:AL121,"AL/BL")/2+COUNTIF(H121:AL121,"UL/BL")/2+COUNTIF(H121:AL121,"UL/BF")/2+COUNTIF(H121:AL121,"BM")</f>
        <v>0</v>
      </c>
      <c r="AS121" s="239">
        <f>COUNTIF(H121:AL121,"AL")+COUNTIF(H121:AL121,"AL/DS")/2+COUNTIF(H121:AL121,"AL/NS")/2+COUNTIF(H121:AL121,"NH")+COUNTIF(H121:AL121,"SL")+COUNTIF(H121:AL121,"NHD")+COUNTIF(H121:AL121,"B")+COUNTIF(H121:AL121,"HL")+COUNTIF(H121:AL121,"AL/BF")/2+COUNTIF(H121:AL121,"AL/BL")/2</f>
        <v>2.5</v>
      </c>
      <c r="AT121" s="255">
        <f>COUNTIF(H121:AL121,"PD")+COUNTIF(H121:AL121,"PN")+COUNTIF(H121:AL121,"P/DS")/2+COUNTIF(H121:AL121,"P/NS")/2+COUNTIF(H121:AL121,"DS")+COUNTIF(H121:AL121,"NS")+COUNTIF(H121:AL121,"AL")+COUNTIF(H121:AL121,"AL/DS")+COUNTIF(H121:AL121,"AL/NS")+COUNTIF(H121:AL121,"NH")+COUNTIF(H121:AL121,"SL")+COUNTIF(H121:AL121,"UL/DS")/2+COUNTIF(H121:AL121,"UL/NS")/2+COUNTIF(H121:AL121,"CT")+COUNTIF(H121:AL121,"NHD")+COUNTIF(H121:AL121,"PDD")+COUNTIF(H121:AL121,"B")+COUNTIF(H121:AL121,"HL")+COUNTIF(H121:AL121,"PH")+COUNTIF(H121:AL121,"BH")+COUNTIF(H121:AL121,"AL/BF")+COUNTIF(H121:AL121,"AL/BL")+COUNTIF(H121:AL121,"UL/BF")/2+COUNTIF(H121:AL121,"UL/BL")/2+COUNTIF(H121:AL121,"PH/F")/2+COUNTIF(H121:AL121,"PH/L")/2+COUNTIF(H121:AL121,"MD")+COUNTIF(H121:AL121,"PMD")+COUNTIF(H121:AL121,"PM")+COUNTIF(H121:AL121,"BM")</f>
        <v>25.5</v>
      </c>
      <c r="AU121" s="255">
        <f>COUNTIF(H121:AL121,"P/DS")/2+COUNTIF(H121:AL121,"P/NS")/2+COUNTIF(H121:AL121,"IL")+COUNTIF(H121:AL121,"NL")+COUNTIF(H121:AL121,"UL")+COUNTIF(H121:AL121,"UL/DS")/2+COUNTIF(H121:AL121,"UL/NS")/2+COUNTIF(H121:AL121,"KT")+COUNTIF(H121:AL121,"UL/BF")/2+COUNTIF(H121:AL121,"UL/BL")/2+COUNTIF(H121:AL121,"PH/F")/2+COUNTIF(H121:AL121,"PH/L")/2+COUNTIF(H121:AL121,"NB")</f>
        <v>0.5</v>
      </c>
      <c r="AV121" s="258">
        <f>COUNTIF(H121:AL121,"PN")+COUNTIF(H121:AL121,"TVD")+COUNTIF(H121:AL121,"PH")+COUNTIF(H121:AL121,"PM")+COUNTIF(H121:AL121,"PDD")-COUNTIFS(H121:AL121,"PN",H128:AL128,"&gt;=3")-COUNTIFS(H121:AL121,"PM",H128:AL128,"&gt;=3")</f>
        <v>0</v>
      </c>
      <c r="AW121" s="258">
        <f>COUNTIF(H121:AL121,"NS")+COUNTIF(H121:AL121,"D")+COUNTIF(H121:AL121,"BH")+COUNTIF(H121:AL121,"NHD")+COUNTIF(H121:AL121,"BM")-COUNTIFS(H121:AL121,"NS",H128:AL128,"&gt;=3")-COUNTIFS(H121:AL121,"BH",H128:AL128,"&gt;=3")-COUNTIFS(H121:AL121,"BM",H128:AL128,"&gt;=3")</f>
        <v>0</v>
      </c>
      <c r="AX121" s="255">
        <f>COUNTIF(H121:AL121,"AL")+COUNTIF(H121:AL121,"AL/DS")/2+COUNTIF(H121:AL121,"AL/NS")/2+COUNTIF(H121:AL121,"AL/BF")+COUNTIF(H121:AL121,"AL/BL")/2</f>
        <v>1.5</v>
      </c>
      <c r="AY121" s="255">
        <f>COUNTIF(H121:AL121,"SL")</f>
        <v>0</v>
      </c>
      <c r="AZ121" s="255">
        <f>COUNTIF(H121:AL121,"NH")</f>
        <v>1</v>
      </c>
      <c r="BA121" s="255">
        <f>COUNTIF(H121:AL121,"HL")</f>
        <v>0</v>
      </c>
      <c r="BB121" s="255">
        <f>COUNTIF(G121:AL121,"P/DS")/2+COUNTIF(G121:AL121,"P/NS")/2+COUNTIF(G121:AL121,"UL")+COUNTIF(G121:AL121,"UL/DS")/2+COUNTIF(G121:AL121,"UL/NS")/2+COUNTIF(G121:AL121,"UL/BL")/2+COUNTIF(G121:AL121,"UL/BF")/2+COUNTIF(G121:AL121,"PH/F")/2+COUNTIF(G121:AL121,"PH/L")/2</f>
        <v>0.5</v>
      </c>
      <c r="BC121" s="255">
        <f>COUNTIF(H121:AL121,"NB")</f>
        <v>0</v>
      </c>
      <c r="BD121" s="255">
        <f>COUNTIF(H121:AL121,"NL")</f>
        <v>0</v>
      </c>
      <c r="BE121" s="255">
        <f>COUNTIF(H121:AL121,"IL")</f>
        <v>0</v>
      </c>
      <c r="BF121" s="255">
        <f>COUNTIF(H121:AL121,"KT")</f>
        <v>0</v>
      </c>
      <c r="BG121" s="255">
        <f>COUNTIF(H121:AL121,"L70")</f>
        <v>0</v>
      </c>
      <c r="BH121" s="255">
        <f>COUNTIF(H121:AL121,"MD")</f>
        <v>0</v>
      </c>
      <c r="BI121" s="255">
        <f>COUNTIF(H121:AL121,"PMD")</f>
        <v>0</v>
      </c>
      <c r="BJ121" s="255">
        <f>COUNTIF(H121:AL121,"PM")</f>
        <v>0</v>
      </c>
      <c r="BK121" s="255">
        <f>COUNTIF(H121:AL121,"BM")</f>
        <v>0</v>
      </c>
      <c r="BL121" s="261">
        <f>SUMIF(H121:AL121,"PD",H122:AL122)+SUMIF(H121:AL121,"PN",H122:AL122)+SUMIF(H121:AL121,"P/DS",H122:AL122)+SUMIF(H121:AL121,"PN/F",H122:AL122)+SUMIF(H121:AL121,"PN/L",H122:AL122)+SUMIF(H121:AL121,"TV",H122:AL122)+SUMIF(H121:AL121,"TVD",H122:AL122)+SUMIF(H121:AL121,"PDD",H122:AL122)</f>
        <v>0</v>
      </c>
      <c r="BM121" s="261">
        <f>SUMIF(H121:AL121,"PD",H123:AL123)+SUMIF(H121:AL121,"PN",H123:AL123)+SUMIF(H121:AL121,"P/DS",H123:AL123)+SUMIF(H121:AL121,"PN/F",H123:AL123)+SUMIF(H121:AL121,"PN/L",H123:AL123)+SUMIF(H121:AL121,"TV",H123:AL123)+SUMIF(H121:AL121,"TVD",H123:AL123)+SUMIF(H121:AL121,"PDD",H123:AL123)+SUMIF(H121:AL121,"PMD",H123:AL123)</f>
        <v>0</v>
      </c>
      <c r="BN121" s="261">
        <f>SUMIF(H121:AL121,"PD",H124:AL124)+SUMIF(H121:AL121,"PN",H124:AL124)+SUMIF(H121:AL121,"P/DS",H124:AL124)+SUMIF(H121:AL121,"PN/F",H124:AL124)+SUMIF(H121:AL121,"PN/L",H124:AL124)+SUMIF(H121:AL121,"TV",H124:AL124)+SUMIF(H121:AL121,"TVD",H124:AL124)</f>
        <v>0</v>
      </c>
      <c r="BO121" s="261">
        <f>SUMIF(H121:AL121,"PD",H125:AL125)+SUMIF(H121:AL121,"PN",H125:AL125)+SUMIF(H121:AL121,"P/DS",H125:AL125)+SUMIF(H121:AL121,"PN/F",H125:AL125)+SUMIF(H121:AL121,"PN/L",H125:AL125)+SUMIF(H121:AL121,"TV",H125:AL125)+SUMIF(H121:AL121,"TVD",H125:AL125)</f>
        <v>0</v>
      </c>
      <c r="BP121" s="261">
        <f>SUMIF(H121:AL121,"PD",H126:AL126)+SUMIF(H121:AL121,"PN",H126:AL126)+SUMIF(H121:AL121,"P/DS",H126:AL126)+SUMIF(H121:AL121,"PN/F",H126:AL126)+SUMIF(H121:AL121,"PN/L",H126:AL126)+SUMIF(H121:AL121,"TV",H126:AL126)+SUMIF(H121:AL121,"TVD",H126:AL126)+SUMIF(H121:AL121,"PDD",H126:AL126)+SUMIF(H121:AL121,"PH",H126:AL126)+SUMIF(H121:AL121,"PM",H126:AL126)</f>
        <v>0</v>
      </c>
      <c r="BQ121" s="261">
        <f>SUMIF(H121:AL121,"PD",H127:AL127)+SUMIF(H121:AL121,"PN",H127:AL127)+SUMIF(H121:AL121,"P/DS",H127:AL127)+SUMIF(H121:AL121,"PN/F",H127:AL127)+SUMIF(H121:AL121,"PN/L",H127:AL127)+SUMIF(H121:AL121,"TV",H127:AL127)+SUMIF(H121:AL121,"TVD",H127:AL127)+SUMIF(H121:AL121,"PDD",H127:AL127)+SUMIF(H121:AL121,"PH",H127:AL127)+SUMIF(H121:AL121,"PM",H127:AL127)</f>
        <v>0</v>
      </c>
      <c r="BR121" s="269">
        <f>SUM(H122:AL122)-BL121</f>
        <v>8.8000000000000007</v>
      </c>
      <c r="BS121" s="269">
        <f>SUM(H123:AL123)-BM121</f>
        <v>0</v>
      </c>
      <c r="BT121" s="269">
        <f>SUM(H124:AL124)-BN121</f>
        <v>0</v>
      </c>
      <c r="BU121" s="269">
        <f>SUM(H125:AL125)-BO121</f>
        <v>0</v>
      </c>
      <c r="BV121" s="269">
        <f>SUM(H126:AL126)-BP121</f>
        <v>0</v>
      </c>
      <c r="BW121" s="269">
        <f>SUM(H127:AL127)-BQ121</f>
        <v>0</v>
      </c>
      <c r="BX121" s="255">
        <f>SUMIF(H121:AL121,"PD",H128:AL128)+SUMIF(H121:AL121,"PN",H128:AL128)+SUMIF(H121:AL121,"P/DS",H128:AL128)+SUMIF(H121:AL121,"PN/F",H128:AL128)+SUMIF(H121:AL121,"PN/L",H128:AL128)</f>
        <v>0</v>
      </c>
      <c r="BY121" s="255">
        <f>SUM(H128:AL128)-BX121</f>
        <v>0</v>
      </c>
      <c r="BZ121" s="255">
        <f t="shared" ref="BZ121" si="42">+SUM(BL121:BW128)</f>
        <v>8.8000000000000007</v>
      </c>
      <c r="CA121" s="266">
        <f>(COUNTIFS(H121:AL121,"PD",H122:AL122,"&gt;=2"))*0.5-IF(CN121="VP",COUNTIFS($H$16:$AL$16,"SAT",H121:AL121,"PD",H122:AL122,"&gt;=2"))*0.5</f>
        <v>0</v>
      </c>
      <c r="CB121" s="266">
        <f>(COUNTIFS(H121:AL121,"PN",H123:AL123,"&gt;=0.5",H122:AL122,"&gt;=1.5"))*0.5+COUNTIFS(H121:AL121,"PDD",H123:AL123,"&gt;=0.5",H122:AL122,"&gt;=1.5")*0.5</f>
        <v>0</v>
      </c>
      <c r="CC121" s="273">
        <f>(COUNTIFS(H121:AL121,"TV",H123:AL123,"&gt;=10"))*0.5+(COUNTIFS(H121:AL121,"PMD",H123:AL123,"&gt;=2"))*0.5</f>
        <v>0</v>
      </c>
      <c r="CD121" s="266">
        <f>(COUNTIFS(H121:AL121,"TVD",H125:AL125,"&gt;=6.5",H123:AL123,"&gt;=3.5"))*0.5</f>
        <v>0</v>
      </c>
      <c r="CE121" s="266">
        <f>(COUNTIFS(H121:AL121,"PD",H126:AL126,"&gt;=10"))*0.5</f>
        <v>0</v>
      </c>
      <c r="CF121" s="266">
        <f>(COUNTIFS(H121:AL121,"PDD",H126:AL126,"&gt;=3.5",H127:AL127,"&gt;=6.5")+COUNTIFS(H121:AL121,"PH",H127:AL127,"&gt;=0.5",H126:AL126,"&gt;=1.5")+COUNTIFS(H121:AL121,"PM",H127:AL127,"&gt;=0.5",H126:AL126,"&gt;=1.5"))*0.5</f>
        <v>0</v>
      </c>
      <c r="CG121" s="266">
        <f>(COUNTIFS(H121:AL121,"DS",H122:AL122,"&gt;=2")+COUNTIFS(H121:AL121,"AL/DS",H122:AL122,"&gt;=2"))*0.5-IF(CN121="VP",COUNTIFS($H$16:$AL$16,"SAT",H121:AL121,"DS",H122:AL122,"&gt;=2"))*0.5</f>
        <v>1</v>
      </c>
      <c r="CH121" s="266">
        <f>(COUNTIFS(H121:AL121,"NS",H123:AL123,"&gt;=0.5",H122:AL122,"&gt;=1.5")+COUNTIFS(H121:AL121,"AL/NS",H123:AL123,"&gt;=0.5",H122:AL122,"&gt;=1.5")+COUNTIFS(H121:AL121,"NHD",H123:AL123,"&gt;=4.5",H126:AL126,"&gt;=2",H122:AL122,"&gt;=1.5"))*0.5</f>
        <v>0</v>
      </c>
      <c r="CI121" s="266">
        <f>(COUNTIF(H123:AL123,"&gt;=10")+COUNTIFS(H121:AL121,"MD",H123:AL123,"&gt;=2")-COUNTIFS(H121:AL121,"TV",H123:AL123,"&gt;=10"))*0.5</f>
        <v>0</v>
      </c>
      <c r="CJ121" s="266">
        <f>(COUNTIFS(H121:AL121,"D",H125:AL125,"&gt;=6.5",H123:AL123,"&gt;=3.5"))*0.5</f>
        <v>0</v>
      </c>
      <c r="CK121" s="266">
        <f>(COUNTIF(H126:AL126,"&gt;=10")-COUNTIFS(H121:AL121,"PD",H126:AL126,"&gt;=10"))*0.5</f>
        <v>0</v>
      </c>
      <c r="CL121" s="265">
        <f>(COUNTIFS(H121:AL121,"NHD",H126:AL126,"&gt;=3.5",H127:AL127,"&gt;=6.5")+COUNTIFS(H121:AL121,"BH",H126:AL126,"&gt;=1.5",H127:AL127,"&gt;=0.5")+COUNTIFS(H121:AL121,"BM",H126:AL126,"&gt;=1.5",H127:AL127,"&gt;=0.5")+COUNTIFS(H121:AL121,"D",H126:AL126,"&gt;=1.5",H127:AL127,"&gt;=0.5"))*0.5</f>
        <v>0</v>
      </c>
      <c r="CM121" s="272"/>
      <c r="CN121" s="264" t="s">
        <v>666</v>
      </c>
      <c r="CO121" s="125">
        <f t="shared" ref="CO121" si="43">+AM121+AN121+AO121+AP121+AQ121+AR121+AS121+AU121+BG121</f>
        <v>26</v>
      </c>
      <c r="CP121" s="225">
        <f>+SUM(I122:I127)-I128</f>
        <v>0</v>
      </c>
      <c r="CQ121" s="225">
        <f>+SUM(J122:J127)-J128</f>
        <v>0</v>
      </c>
      <c r="CR121" s="225">
        <f>+SUM(K122:K127)-K128</f>
        <v>0</v>
      </c>
      <c r="CS121" s="90"/>
      <c r="CT121" s="90"/>
      <c r="CU121" s="90"/>
      <c r="CV121" s="90"/>
      <c r="CW121" s="90"/>
      <c r="CX121" s="90"/>
      <c r="CY121" s="90"/>
      <c r="CZ121" s="90"/>
      <c r="DA121" s="90"/>
    </row>
    <row r="122" spans="1:105" s="70" customFormat="1" ht="15" customHeight="1">
      <c r="A122" s="228"/>
      <c r="B122" s="231"/>
      <c r="C122" s="234"/>
      <c r="D122" s="237"/>
      <c r="E122" s="237"/>
      <c r="F122" s="242" t="s">
        <v>82</v>
      </c>
      <c r="G122" s="71">
        <v>1.5</v>
      </c>
      <c r="H122" s="83"/>
      <c r="I122" s="83"/>
      <c r="J122" s="83"/>
      <c r="K122" s="83"/>
      <c r="L122" s="83"/>
      <c r="M122" s="83"/>
      <c r="N122" s="83">
        <v>3.8</v>
      </c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79"/>
      <c r="AD122" s="79"/>
      <c r="AE122" s="79"/>
      <c r="AF122" s="79"/>
      <c r="AG122" s="79"/>
      <c r="AH122" s="79"/>
      <c r="AI122" s="79"/>
      <c r="AJ122" s="79"/>
      <c r="AK122" s="79">
        <v>2.5</v>
      </c>
      <c r="AL122" s="79">
        <v>2.5</v>
      </c>
      <c r="AM122" s="240"/>
      <c r="AN122" s="240"/>
      <c r="AO122" s="240"/>
      <c r="AP122" s="240"/>
      <c r="AQ122" s="240"/>
      <c r="AR122" s="240"/>
      <c r="AS122" s="240"/>
      <c r="AT122" s="256"/>
      <c r="AU122" s="256"/>
      <c r="AV122" s="259"/>
      <c r="AW122" s="259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62"/>
      <c r="BM122" s="262"/>
      <c r="BN122" s="262"/>
      <c r="BO122" s="262"/>
      <c r="BP122" s="262"/>
      <c r="BQ122" s="262"/>
      <c r="BR122" s="270"/>
      <c r="BS122" s="270"/>
      <c r="BT122" s="270"/>
      <c r="BU122" s="270"/>
      <c r="BV122" s="270"/>
      <c r="BW122" s="270"/>
      <c r="BX122" s="256"/>
      <c r="BY122" s="256"/>
      <c r="BZ122" s="256"/>
      <c r="CA122" s="267"/>
      <c r="CB122" s="267"/>
      <c r="CC122" s="274"/>
      <c r="CD122" s="267"/>
      <c r="CE122" s="267"/>
      <c r="CF122" s="267"/>
      <c r="CG122" s="267"/>
      <c r="CH122" s="267"/>
      <c r="CI122" s="267"/>
      <c r="CJ122" s="267"/>
      <c r="CK122" s="267"/>
      <c r="CL122" s="265"/>
      <c r="CM122" s="272"/>
      <c r="CN122" s="264"/>
      <c r="CO122" s="125"/>
      <c r="CP122" s="226"/>
      <c r="CQ122" s="226"/>
      <c r="CR122" s="226"/>
      <c r="CS122" s="90"/>
      <c r="CT122" s="90"/>
      <c r="CU122" s="90"/>
      <c r="CV122" s="90"/>
      <c r="CW122" s="90"/>
      <c r="CX122" s="90"/>
      <c r="CY122" s="90"/>
      <c r="CZ122" s="90"/>
      <c r="DA122" s="90"/>
    </row>
    <row r="123" spans="1:105" s="70" customFormat="1" ht="15" customHeight="1">
      <c r="A123" s="228"/>
      <c r="B123" s="231"/>
      <c r="C123" s="234"/>
      <c r="D123" s="237"/>
      <c r="E123" s="237"/>
      <c r="F123" s="243"/>
      <c r="G123" s="72">
        <v>2</v>
      </c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240"/>
      <c r="AN123" s="240"/>
      <c r="AO123" s="240"/>
      <c r="AP123" s="240"/>
      <c r="AQ123" s="240"/>
      <c r="AR123" s="240"/>
      <c r="AS123" s="240"/>
      <c r="AT123" s="256"/>
      <c r="AU123" s="256"/>
      <c r="AV123" s="259"/>
      <c r="AW123" s="259"/>
      <c r="AX123" s="256"/>
      <c r="AY123" s="256"/>
      <c r="AZ123" s="256"/>
      <c r="BA123" s="256"/>
      <c r="BB123" s="256"/>
      <c r="BC123" s="256"/>
      <c r="BD123" s="256"/>
      <c r="BE123" s="256"/>
      <c r="BF123" s="256"/>
      <c r="BG123" s="256"/>
      <c r="BH123" s="256"/>
      <c r="BI123" s="256"/>
      <c r="BJ123" s="256"/>
      <c r="BK123" s="256"/>
      <c r="BL123" s="262"/>
      <c r="BM123" s="262"/>
      <c r="BN123" s="262"/>
      <c r="BO123" s="262"/>
      <c r="BP123" s="262"/>
      <c r="BQ123" s="262"/>
      <c r="BR123" s="270"/>
      <c r="BS123" s="270"/>
      <c r="BT123" s="270"/>
      <c r="BU123" s="270"/>
      <c r="BV123" s="270"/>
      <c r="BW123" s="270"/>
      <c r="BX123" s="256"/>
      <c r="BY123" s="256"/>
      <c r="BZ123" s="256"/>
      <c r="CA123" s="267"/>
      <c r="CB123" s="267"/>
      <c r="CC123" s="274"/>
      <c r="CD123" s="267"/>
      <c r="CE123" s="267"/>
      <c r="CF123" s="267"/>
      <c r="CG123" s="267"/>
      <c r="CH123" s="267"/>
      <c r="CI123" s="267"/>
      <c r="CJ123" s="267"/>
      <c r="CK123" s="267"/>
      <c r="CL123" s="265"/>
      <c r="CM123" s="272"/>
      <c r="CN123" s="264"/>
      <c r="CO123" s="125"/>
      <c r="CP123" s="226"/>
      <c r="CQ123" s="226"/>
      <c r="CR123" s="226"/>
      <c r="CS123" s="90"/>
      <c r="CT123" s="90"/>
      <c r="CU123" s="90"/>
      <c r="CV123" s="90"/>
      <c r="CW123" s="90"/>
      <c r="CX123" s="90"/>
      <c r="CY123" s="90"/>
      <c r="CZ123" s="90"/>
      <c r="DA123" s="90"/>
    </row>
    <row r="124" spans="1:105" s="70" customFormat="1" ht="15" customHeight="1">
      <c r="A124" s="228"/>
      <c r="B124" s="231"/>
      <c r="C124" s="234"/>
      <c r="D124" s="237"/>
      <c r="E124" s="237"/>
      <c r="F124" s="243"/>
      <c r="G124" s="72">
        <v>2.1</v>
      </c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240"/>
      <c r="AN124" s="240"/>
      <c r="AO124" s="240"/>
      <c r="AP124" s="240"/>
      <c r="AQ124" s="240"/>
      <c r="AR124" s="240"/>
      <c r="AS124" s="240"/>
      <c r="AT124" s="256"/>
      <c r="AU124" s="256"/>
      <c r="AV124" s="259"/>
      <c r="AW124" s="259"/>
      <c r="AX124" s="256"/>
      <c r="AY124" s="256"/>
      <c r="AZ124" s="256"/>
      <c r="BA124" s="256"/>
      <c r="BB124" s="256"/>
      <c r="BC124" s="256"/>
      <c r="BD124" s="256"/>
      <c r="BE124" s="256"/>
      <c r="BF124" s="256"/>
      <c r="BG124" s="256"/>
      <c r="BH124" s="256"/>
      <c r="BI124" s="256"/>
      <c r="BJ124" s="256"/>
      <c r="BK124" s="256"/>
      <c r="BL124" s="262"/>
      <c r="BM124" s="262"/>
      <c r="BN124" s="262"/>
      <c r="BO124" s="262"/>
      <c r="BP124" s="262"/>
      <c r="BQ124" s="262"/>
      <c r="BR124" s="270"/>
      <c r="BS124" s="270"/>
      <c r="BT124" s="270"/>
      <c r="BU124" s="270"/>
      <c r="BV124" s="270"/>
      <c r="BW124" s="270"/>
      <c r="BX124" s="256"/>
      <c r="BY124" s="256"/>
      <c r="BZ124" s="256"/>
      <c r="CA124" s="267"/>
      <c r="CB124" s="267"/>
      <c r="CC124" s="274"/>
      <c r="CD124" s="267"/>
      <c r="CE124" s="267"/>
      <c r="CF124" s="267"/>
      <c r="CG124" s="267"/>
      <c r="CH124" s="267"/>
      <c r="CI124" s="267"/>
      <c r="CJ124" s="267"/>
      <c r="CK124" s="267"/>
      <c r="CL124" s="265"/>
      <c r="CM124" s="272"/>
      <c r="CN124" s="264"/>
      <c r="CO124" s="125"/>
      <c r="CP124" s="226"/>
      <c r="CQ124" s="226"/>
      <c r="CR124" s="226"/>
      <c r="CS124" s="90"/>
      <c r="CT124" s="90"/>
      <c r="CU124" s="90"/>
      <c r="CV124" s="90"/>
      <c r="CW124" s="90"/>
      <c r="CX124" s="90"/>
      <c r="CY124" s="90"/>
      <c r="CZ124" s="90"/>
      <c r="DA124" s="90"/>
    </row>
    <row r="125" spans="1:105" s="70" customFormat="1" ht="15" customHeight="1">
      <c r="A125" s="228"/>
      <c r="B125" s="231"/>
      <c r="C125" s="234"/>
      <c r="D125" s="237"/>
      <c r="E125" s="237"/>
      <c r="F125" s="243"/>
      <c r="G125" s="72">
        <v>2.7</v>
      </c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240"/>
      <c r="AN125" s="240"/>
      <c r="AO125" s="240"/>
      <c r="AP125" s="240"/>
      <c r="AQ125" s="240"/>
      <c r="AR125" s="240"/>
      <c r="AS125" s="240"/>
      <c r="AT125" s="256"/>
      <c r="AU125" s="256"/>
      <c r="AV125" s="259"/>
      <c r="AW125" s="259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62"/>
      <c r="BM125" s="262"/>
      <c r="BN125" s="262"/>
      <c r="BO125" s="262"/>
      <c r="BP125" s="262"/>
      <c r="BQ125" s="262"/>
      <c r="BR125" s="270"/>
      <c r="BS125" s="270"/>
      <c r="BT125" s="270"/>
      <c r="BU125" s="270"/>
      <c r="BV125" s="270"/>
      <c r="BW125" s="270"/>
      <c r="BX125" s="256"/>
      <c r="BY125" s="256"/>
      <c r="BZ125" s="256"/>
      <c r="CA125" s="267"/>
      <c r="CB125" s="267"/>
      <c r="CC125" s="274"/>
      <c r="CD125" s="267"/>
      <c r="CE125" s="267"/>
      <c r="CF125" s="267"/>
      <c r="CG125" s="267"/>
      <c r="CH125" s="267"/>
      <c r="CI125" s="267"/>
      <c r="CJ125" s="267"/>
      <c r="CK125" s="267"/>
      <c r="CL125" s="265"/>
      <c r="CM125" s="272"/>
      <c r="CN125" s="264"/>
      <c r="CO125" s="125"/>
      <c r="CP125" s="226"/>
      <c r="CQ125" s="226"/>
      <c r="CR125" s="226"/>
      <c r="CS125" s="90"/>
      <c r="CT125" s="90"/>
      <c r="CU125" s="90"/>
      <c r="CV125" s="90"/>
      <c r="CW125" s="90"/>
      <c r="CX125" s="90"/>
      <c r="CY125" s="90"/>
      <c r="CZ125" s="90"/>
      <c r="DA125" s="90"/>
    </row>
    <row r="126" spans="1:105" s="70" customFormat="1" ht="15" customHeight="1">
      <c r="A126" s="228"/>
      <c r="B126" s="231"/>
      <c r="C126" s="234"/>
      <c r="D126" s="237"/>
      <c r="E126" s="237"/>
      <c r="F126" s="243"/>
      <c r="G126" s="72">
        <v>3</v>
      </c>
      <c r="H126" s="84"/>
      <c r="I126" s="83"/>
      <c r="J126" s="83"/>
      <c r="K126" s="83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240"/>
      <c r="AN126" s="240"/>
      <c r="AO126" s="240"/>
      <c r="AP126" s="240"/>
      <c r="AQ126" s="240"/>
      <c r="AR126" s="240"/>
      <c r="AS126" s="240"/>
      <c r="AT126" s="256"/>
      <c r="AU126" s="256"/>
      <c r="AV126" s="259"/>
      <c r="AW126" s="259"/>
      <c r="AX126" s="256"/>
      <c r="AY126" s="256"/>
      <c r="AZ126" s="256"/>
      <c r="BA126" s="256"/>
      <c r="BB126" s="256"/>
      <c r="BC126" s="256"/>
      <c r="BD126" s="256"/>
      <c r="BE126" s="256"/>
      <c r="BF126" s="256"/>
      <c r="BG126" s="256"/>
      <c r="BH126" s="256"/>
      <c r="BI126" s="256"/>
      <c r="BJ126" s="256"/>
      <c r="BK126" s="256"/>
      <c r="BL126" s="262"/>
      <c r="BM126" s="262"/>
      <c r="BN126" s="262"/>
      <c r="BO126" s="262"/>
      <c r="BP126" s="262"/>
      <c r="BQ126" s="262"/>
      <c r="BR126" s="270"/>
      <c r="BS126" s="270"/>
      <c r="BT126" s="270"/>
      <c r="BU126" s="270"/>
      <c r="BV126" s="270"/>
      <c r="BW126" s="270"/>
      <c r="BX126" s="256"/>
      <c r="BY126" s="256"/>
      <c r="BZ126" s="256"/>
      <c r="CA126" s="267"/>
      <c r="CB126" s="267"/>
      <c r="CC126" s="274"/>
      <c r="CD126" s="267"/>
      <c r="CE126" s="267"/>
      <c r="CF126" s="267"/>
      <c r="CG126" s="267"/>
      <c r="CH126" s="267"/>
      <c r="CI126" s="267"/>
      <c r="CJ126" s="267"/>
      <c r="CK126" s="267"/>
      <c r="CL126" s="265"/>
      <c r="CM126" s="272"/>
      <c r="CN126" s="264"/>
      <c r="CO126" s="125"/>
      <c r="CP126" s="226"/>
      <c r="CQ126" s="226"/>
      <c r="CR126" s="226"/>
      <c r="CS126" s="90"/>
      <c r="CT126" s="90"/>
      <c r="CU126" s="90"/>
      <c r="CV126" s="90"/>
      <c r="CW126" s="90"/>
      <c r="CX126" s="90"/>
      <c r="CY126" s="90"/>
      <c r="CZ126" s="90"/>
      <c r="DA126" s="90"/>
    </row>
    <row r="127" spans="1:105" s="70" customFormat="1" ht="15" customHeight="1">
      <c r="A127" s="228"/>
      <c r="B127" s="231"/>
      <c r="C127" s="234"/>
      <c r="D127" s="237"/>
      <c r="E127" s="237"/>
      <c r="F127" s="244"/>
      <c r="G127" s="73">
        <v>3.9</v>
      </c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1"/>
      <c r="AD127" s="81"/>
      <c r="AE127" s="81"/>
      <c r="AF127" s="81"/>
      <c r="AG127" s="81"/>
      <c r="AH127" s="81"/>
      <c r="AI127" s="81"/>
      <c r="AJ127" s="81"/>
      <c r="AK127" s="81"/>
      <c r="AL127" s="81"/>
      <c r="AM127" s="240"/>
      <c r="AN127" s="240"/>
      <c r="AO127" s="240"/>
      <c r="AP127" s="240"/>
      <c r="AQ127" s="240"/>
      <c r="AR127" s="240"/>
      <c r="AS127" s="240"/>
      <c r="AT127" s="256"/>
      <c r="AU127" s="256"/>
      <c r="AV127" s="259"/>
      <c r="AW127" s="259"/>
      <c r="AX127" s="256"/>
      <c r="AY127" s="256"/>
      <c r="AZ127" s="256"/>
      <c r="BA127" s="256"/>
      <c r="BB127" s="256"/>
      <c r="BC127" s="256"/>
      <c r="BD127" s="256"/>
      <c r="BE127" s="256"/>
      <c r="BF127" s="256"/>
      <c r="BG127" s="256"/>
      <c r="BH127" s="256"/>
      <c r="BI127" s="256"/>
      <c r="BJ127" s="256"/>
      <c r="BK127" s="256"/>
      <c r="BL127" s="262"/>
      <c r="BM127" s="262"/>
      <c r="BN127" s="262"/>
      <c r="BO127" s="262"/>
      <c r="BP127" s="262"/>
      <c r="BQ127" s="262"/>
      <c r="BR127" s="270"/>
      <c r="BS127" s="270"/>
      <c r="BT127" s="270"/>
      <c r="BU127" s="270"/>
      <c r="BV127" s="270"/>
      <c r="BW127" s="270"/>
      <c r="BX127" s="256"/>
      <c r="BY127" s="256"/>
      <c r="BZ127" s="256"/>
      <c r="CA127" s="267"/>
      <c r="CB127" s="267"/>
      <c r="CC127" s="274"/>
      <c r="CD127" s="267"/>
      <c r="CE127" s="267"/>
      <c r="CF127" s="267"/>
      <c r="CG127" s="267"/>
      <c r="CH127" s="267"/>
      <c r="CI127" s="267"/>
      <c r="CJ127" s="267"/>
      <c r="CK127" s="267"/>
      <c r="CL127" s="265"/>
      <c r="CM127" s="272"/>
      <c r="CN127" s="264"/>
      <c r="CO127" s="125"/>
      <c r="CP127" s="226"/>
      <c r="CQ127" s="226"/>
      <c r="CR127" s="226"/>
      <c r="CS127" s="90"/>
      <c r="CT127" s="90"/>
      <c r="CU127" s="90"/>
      <c r="CV127" s="90"/>
      <c r="CW127" s="90"/>
      <c r="CX127" s="90"/>
      <c r="CY127" s="90"/>
      <c r="CZ127" s="90"/>
      <c r="DA127" s="90"/>
    </row>
    <row r="128" spans="1:105" s="70" customFormat="1" ht="15" customHeight="1">
      <c r="A128" s="229"/>
      <c r="B128" s="232"/>
      <c r="C128" s="235"/>
      <c r="D128" s="238"/>
      <c r="E128" s="238"/>
      <c r="F128" s="245" t="s">
        <v>83</v>
      </c>
      <c r="G128" s="246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241"/>
      <c r="AN128" s="241"/>
      <c r="AO128" s="241"/>
      <c r="AP128" s="241"/>
      <c r="AQ128" s="241"/>
      <c r="AR128" s="241"/>
      <c r="AS128" s="241"/>
      <c r="AT128" s="257"/>
      <c r="AU128" s="257"/>
      <c r="AV128" s="260"/>
      <c r="AW128" s="260"/>
      <c r="AX128" s="257"/>
      <c r="AY128" s="257"/>
      <c r="AZ128" s="257"/>
      <c r="BA128" s="257"/>
      <c r="BB128" s="257"/>
      <c r="BC128" s="257"/>
      <c r="BD128" s="257"/>
      <c r="BE128" s="257"/>
      <c r="BF128" s="257"/>
      <c r="BG128" s="257"/>
      <c r="BH128" s="257"/>
      <c r="BI128" s="257"/>
      <c r="BJ128" s="257"/>
      <c r="BK128" s="257"/>
      <c r="BL128" s="263"/>
      <c r="BM128" s="263"/>
      <c r="BN128" s="263"/>
      <c r="BO128" s="263"/>
      <c r="BP128" s="263"/>
      <c r="BQ128" s="263"/>
      <c r="BR128" s="271"/>
      <c r="BS128" s="271"/>
      <c r="BT128" s="271"/>
      <c r="BU128" s="271"/>
      <c r="BV128" s="271"/>
      <c r="BW128" s="271"/>
      <c r="BX128" s="257"/>
      <c r="BY128" s="257"/>
      <c r="BZ128" s="257"/>
      <c r="CA128" s="268"/>
      <c r="CB128" s="268"/>
      <c r="CC128" s="275"/>
      <c r="CD128" s="268"/>
      <c r="CE128" s="268"/>
      <c r="CF128" s="268"/>
      <c r="CG128" s="268"/>
      <c r="CH128" s="268"/>
      <c r="CI128" s="268"/>
      <c r="CJ128" s="268"/>
      <c r="CK128" s="268"/>
      <c r="CL128" s="265"/>
      <c r="CM128" s="272"/>
      <c r="CN128" s="264"/>
      <c r="CO128" s="125"/>
      <c r="CP128" s="226"/>
      <c r="CQ128" s="226"/>
      <c r="CR128" s="226"/>
      <c r="CS128" s="90"/>
      <c r="CT128" s="90"/>
      <c r="CU128" s="90"/>
      <c r="CV128" s="90"/>
      <c r="CW128" s="90"/>
      <c r="CX128" s="90"/>
      <c r="CY128" s="90"/>
      <c r="CZ128" s="90"/>
      <c r="DA128" s="90"/>
    </row>
    <row r="129" spans="1:105" s="70" customFormat="1" ht="15" customHeight="1">
      <c r="A129" s="227">
        <f t="shared" ref="A129" si="44">A121+1</f>
        <v>15</v>
      </c>
      <c r="B129" s="335" t="s">
        <v>664</v>
      </c>
      <c r="C129" s="338" t="s">
        <v>716</v>
      </c>
      <c r="D129" s="236">
        <v>44132</v>
      </c>
      <c r="E129" s="236" t="s">
        <v>88</v>
      </c>
      <c r="F129" s="253" t="s">
        <v>80</v>
      </c>
      <c r="G129" s="254"/>
      <c r="H129" s="82" t="s">
        <v>69</v>
      </c>
      <c r="I129" s="82"/>
      <c r="J129" s="82" t="s">
        <v>60</v>
      </c>
      <c r="K129" s="82" t="s">
        <v>60</v>
      </c>
      <c r="L129" s="82" t="s">
        <v>60</v>
      </c>
      <c r="M129" s="82" t="s">
        <v>60</v>
      </c>
      <c r="N129" s="82" t="s">
        <v>60</v>
      </c>
      <c r="O129" s="82"/>
      <c r="P129" s="82" t="s">
        <v>60</v>
      </c>
      <c r="Q129" s="82" t="s">
        <v>60</v>
      </c>
      <c r="R129" s="82" t="s">
        <v>60</v>
      </c>
      <c r="S129" s="82" t="s">
        <v>60</v>
      </c>
      <c r="T129" s="82" t="s">
        <v>60</v>
      </c>
      <c r="U129" s="82" t="s">
        <v>60</v>
      </c>
      <c r="V129" s="82"/>
      <c r="W129" s="82" t="s">
        <v>60</v>
      </c>
      <c r="X129" s="82" t="s">
        <v>60</v>
      </c>
      <c r="Y129" s="82" t="s">
        <v>60</v>
      </c>
      <c r="Z129" s="196" t="s">
        <v>67</v>
      </c>
      <c r="AA129" s="82" t="s">
        <v>60</v>
      </c>
      <c r="AB129" s="82" t="s">
        <v>60</v>
      </c>
      <c r="AC129" s="82"/>
      <c r="AD129" s="82" t="s">
        <v>60</v>
      </c>
      <c r="AE129" s="82" t="s">
        <v>60</v>
      </c>
      <c r="AF129" s="82" t="s">
        <v>60</v>
      </c>
      <c r="AG129" s="82" t="s">
        <v>60</v>
      </c>
      <c r="AH129" s="82" t="s">
        <v>60</v>
      </c>
      <c r="AI129" s="82" t="s">
        <v>1471</v>
      </c>
      <c r="AJ129" s="82"/>
      <c r="AK129" s="82" t="s">
        <v>60</v>
      </c>
      <c r="AL129" s="82" t="s">
        <v>60</v>
      </c>
      <c r="AM129" s="239">
        <f>COUNTIF(H129:AL129,"PH")+COUNTIF(H129:AL129,"PH/L")+COUNTIF(H129:AL129,"PM")</f>
        <v>0</v>
      </c>
      <c r="AN129" s="239">
        <f>COUNTIF(H129:AL129,"PD")+COUNTIF(H129:AL129,"PDD")+COUNTIF(H129:AL129,"P/DS")/2+COUNTIF(H129:AL129,"PMD")</f>
        <v>0</v>
      </c>
      <c r="AO129" s="239">
        <f>COUNTIF(H129:AL129,"PN")+COUNTIF(H129:AL129,"P/NS")/2+COUNTIF(H129:AL129,"PH")+COUNTIF(H129:AL129,"PH/F")/2+COUNTIF(H129:AL129,"PH/L")/2+COUNTIF(H129:AL129,"PM")</f>
        <v>0</v>
      </c>
      <c r="AP129" s="239">
        <f>COUNTIF(H129:AL129,"BH")+COUNTIF(H129:AL129,"AL/BL")+COUNTIF(H129:AL129,"UL/BL")+COUNTIF(H129:AL129,"BM")</f>
        <v>0</v>
      </c>
      <c r="AQ129" s="239">
        <f>COUNTIF(H129:AL129,"DS")+COUNTIF(H129:AL129,"AL/DS")/2+COUNTIF(H129:AL129,"UL/DS")/2+COUNTIF(H129:AL129,"CT")+COUNTIF(H129:AL129,"MD")</f>
        <v>23.5</v>
      </c>
      <c r="AR129" s="239">
        <f>COUNTIF(H129:AL129,"NS")+COUNTIF(H129:AL129,"AL/NS")/2+COUNTIF(H129:AL129,"UL/NS")/2+COUNTIF(H129:AL129,"BH")+COUNTIF(H129:AL129,"AL/BF")/2+COUNTIF(H129:AL129,"AL/BL")/2+COUNTIF(H129:AL129,"UL/BL")/2+COUNTIF(H129:AL129,"UL/BF")/2+COUNTIF(H129:AL129,"BM")</f>
        <v>0</v>
      </c>
      <c r="AS129" s="239">
        <f>COUNTIF(H129:AL129,"AL")+COUNTIF(H129:AL129,"AL/DS")/2+COUNTIF(H129:AL129,"AL/NS")/2+COUNTIF(H129:AL129,"NH")+COUNTIF(H129:AL129,"SL")+COUNTIF(H129:AL129,"NHD")+COUNTIF(H129:AL129,"B")+COUNTIF(H129:AL129,"HL")+COUNTIF(H129:AL129,"AL/BF")/2+COUNTIF(H129:AL129,"AL/BL")/2</f>
        <v>2</v>
      </c>
      <c r="AT129" s="255">
        <f>COUNTIF(H129:AL129,"PD")+COUNTIF(H129:AL129,"PN")+COUNTIF(H129:AL129,"P/DS")/2+COUNTIF(H129:AL129,"P/NS")/2+COUNTIF(H129:AL129,"DS")+COUNTIF(H129:AL129,"NS")+COUNTIF(H129:AL129,"AL")+COUNTIF(H129:AL129,"AL/DS")+COUNTIF(H129:AL129,"AL/NS")+COUNTIF(H129:AL129,"NH")+COUNTIF(H129:AL129,"SL")+COUNTIF(H129:AL129,"UL/DS")/2+COUNTIF(H129:AL129,"UL/NS")/2+COUNTIF(H129:AL129,"CT")+COUNTIF(H129:AL129,"NHD")+COUNTIF(H129:AL129,"PDD")+COUNTIF(H129:AL129,"B")+COUNTIF(H129:AL129,"HL")+COUNTIF(H129:AL129,"PH")+COUNTIF(H129:AL129,"BH")+COUNTIF(H129:AL129,"AL/BF")+COUNTIF(H129:AL129,"AL/BL")+COUNTIF(H129:AL129,"UL/BF")/2+COUNTIF(H129:AL129,"UL/BL")/2+COUNTIF(H129:AL129,"PH/F")/2+COUNTIF(H129:AL129,"PH/L")/2+COUNTIF(H129:AL129,"MD")+COUNTIF(H129:AL129,"PMD")+COUNTIF(H129:AL129,"PM")+COUNTIF(H129:AL129,"BM")</f>
        <v>25.5</v>
      </c>
      <c r="AU129" s="255">
        <f>COUNTIF(H129:AL129,"P/DS")/2+COUNTIF(H129:AL129,"P/NS")/2+COUNTIF(H129:AL129,"IL")+COUNTIF(H129:AL129,"NL")+COUNTIF(H129:AL129,"UL")+COUNTIF(H129:AL129,"UL/DS")/2+COUNTIF(H129:AL129,"UL/NS")/2+COUNTIF(H129:AL129,"KT")+COUNTIF(H129:AL129,"UL/BF")/2+COUNTIF(H129:AL129,"UL/BL")/2+COUNTIF(H129:AL129,"PH/F")/2+COUNTIF(H129:AL129,"PH/L")/2+COUNTIF(H129:AL129,"NB")</f>
        <v>0.5</v>
      </c>
      <c r="AV129" s="258">
        <f>COUNTIF(H129:AL129,"PN")+COUNTIF(H129:AL129,"TVD")+COUNTIF(H129:AL129,"PH")+COUNTIF(H129:AL129,"PM")+COUNTIF(H129:AL129,"PDD")-COUNTIFS(H129:AL129,"PN",H136:AL136,"&gt;=3")-COUNTIFS(H129:AL129,"PM",H136:AL136,"&gt;=3")</f>
        <v>0</v>
      </c>
      <c r="AW129" s="258">
        <f>COUNTIF(H129:AL129,"NS")+COUNTIF(H129:AL129,"D")+COUNTIF(H129:AL129,"BH")+COUNTIF(H129:AL129,"NHD")+COUNTIF(H129:AL129,"BM")-COUNTIFS(H129:AL129,"NS",H136:AL136,"&gt;=3")-COUNTIFS(H129:AL129,"BH",H136:AL136,"&gt;=3")-COUNTIFS(H129:AL129,"BM",H136:AL136,"&gt;=3")</f>
        <v>0</v>
      </c>
      <c r="AX129" s="255">
        <f>COUNTIF(H129:AL129,"AL")+COUNTIF(H129:AL129,"AL/DS")/2+COUNTIF(H129:AL129,"AL/NS")/2+COUNTIF(H129:AL129,"AL/BF")+COUNTIF(H129:AL129,"AL/BL")/2</f>
        <v>1</v>
      </c>
      <c r="AY129" s="255">
        <f>COUNTIF(H129:AL129,"SL")</f>
        <v>0</v>
      </c>
      <c r="AZ129" s="255">
        <f>COUNTIF(H129:AL129,"NH")</f>
        <v>1</v>
      </c>
      <c r="BA129" s="255">
        <f>COUNTIF(H129:AL129,"HL")</f>
        <v>0</v>
      </c>
      <c r="BB129" s="255">
        <f>COUNTIF(G129:AL129,"P/DS")/2+COUNTIF(G129:AL129,"P/NS")/2+COUNTIF(G129:AL129,"UL")+COUNTIF(G129:AL129,"UL/DS")/2+COUNTIF(G129:AL129,"UL/NS")/2+COUNTIF(G129:AL129,"UL/BL")/2+COUNTIF(G129:AL129,"UL/BF")/2+COUNTIF(G129:AL129,"PH/F")/2+COUNTIF(G129:AL129,"PH/L")/2</f>
        <v>0.5</v>
      </c>
      <c r="BC129" s="255">
        <f>COUNTIF(H129:AL129,"NB")</f>
        <v>0</v>
      </c>
      <c r="BD129" s="255">
        <f>COUNTIF(H129:AL129,"NL")</f>
        <v>0</v>
      </c>
      <c r="BE129" s="255">
        <f>COUNTIF(H129:AL129,"IL")</f>
        <v>0</v>
      </c>
      <c r="BF129" s="255">
        <f>COUNTIF(H129:AL129,"KT")</f>
        <v>0</v>
      </c>
      <c r="BG129" s="255">
        <f>COUNTIF(H129:AL129,"L70")</f>
        <v>0</v>
      </c>
      <c r="BH129" s="255">
        <f>COUNTIF(H129:AL129,"MD")</f>
        <v>0</v>
      </c>
      <c r="BI129" s="255">
        <f>COUNTIF(H129:AL129,"PMD")</f>
        <v>0</v>
      </c>
      <c r="BJ129" s="255">
        <f>COUNTIF(H129:AL129,"PM")</f>
        <v>0</v>
      </c>
      <c r="BK129" s="255">
        <f>COUNTIF(H129:AL129,"BM")</f>
        <v>0</v>
      </c>
      <c r="BL129" s="261">
        <f>SUMIF(H129:AL129,"PD",H130:AL130)+SUMIF(H129:AL129,"PN",H130:AL130)+SUMIF(H129:AL129,"P/DS",H130:AL130)+SUMIF(H129:AL129,"PN/F",H130:AL130)+SUMIF(H129:AL129,"PN/L",H130:AL130)+SUMIF(H129:AL129,"TV",H130:AL130)+SUMIF(H129:AL129,"TVD",H130:AL130)+SUMIF(H129:AL129,"PDD",H130:AL130)</f>
        <v>0</v>
      </c>
      <c r="BM129" s="261">
        <f>SUMIF(H129:AL129,"PD",H131:AL131)+SUMIF(H129:AL129,"PN",H131:AL131)+SUMIF(H129:AL129,"P/DS",H131:AL131)+SUMIF(H129:AL129,"PN/F",H131:AL131)+SUMIF(H129:AL129,"PN/L",H131:AL131)+SUMIF(H129:AL129,"TV",H131:AL131)+SUMIF(H129:AL129,"TVD",H131:AL131)+SUMIF(H129:AL129,"PDD",H131:AL131)+SUMIF(H129:AL129,"PMD",H131:AL131)</f>
        <v>0</v>
      </c>
      <c r="BN129" s="261">
        <f>SUMIF(H129:AL129,"PD",H132:AL132)+SUMIF(H129:AL129,"PN",H132:AL132)+SUMIF(H129:AL129,"P/DS",H132:AL132)+SUMIF(H129:AL129,"PN/F",H132:AL132)+SUMIF(H129:AL129,"PN/L",H132:AL132)+SUMIF(H129:AL129,"TV",H132:AL132)+SUMIF(H129:AL129,"TVD",H132:AL132)</f>
        <v>0</v>
      </c>
      <c r="BO129" s="261">
        <f>SUMIF(H129:AL129,"PD",H133:AL133)+SUMIF(H129:AL129,"PN",H133:AL133)+SUMIF(H129:AL129,"P/DS",H133:AL133)+SUMIF(H129:AL129,"PN/F",H133:AL133)+SUMIF(H129:AL129,"PN/L",H133:AL133)+SUMIF(H129:AL129,"TV",H133:AL133)+SUMIF(H129:AL129,"TVD",H133:AL133)</f>
        <v>0</v>
      </c>
      <c r="BP129" s="261">
        <f>SUMIF(H129:AL129,"PD",H134:AL134)+SUMIF(H129:AL129,"PN",H134:AL134)+SUMIF(H129:AL129,"P/DS",H134:AL134)+SUMIF(H129:AL129,"PN/F",H134:AL134)+SUMIF(H129:AL129,"PN/L",H134:AL134)+SUMIF(H129:AL129,"TV",H134:AL134)+SUMIF(H129:AL129,"TVD",H134:AL134)+SUMIF(H129:AL129,"PDD",H134:AL134)+SUMIF(H129:AL129,"PH",H134:AL134)+SUMIF(H129:AL129,"PM",H134:AL134)</f>
        <v>0</v>
      </c>
      <c r="BQ129" s="261">
        <f>SUMIF(H129:AL129,"PD",H135:AL135)+SUMIF(H129:AL129,"PN",H135:AL135)+SUMIF(H129:AL129,"P/DS",H135:AL135)+SUMIF(H129:AL129,"PN/F",H135:AL135)+SUMIF(H129:AL129,"PN/L",H135:AL135)+SUMIF(H129:AL129,"TV",H135:AL135)+SUMIF(H129:AL129,"TVD",H135:AL135)+SUMIF(H129:AL129,"PDD",H135:AL135)+SUMIF(H129:AL129,"PH",H135:AL135)+SUMIF(H129:AL129,"PM",H135:AL135)</f>
        <v>0</v>
      </c>
      <c r="BR129" s="269">
        <f>SUM(H130:AL130)-BL129</f>
        <v>0</v>
      </c>
      <c r="BS129" s="269">
        <f>SUM(H131:AL131)-BM129</f>
        <v>6.5</v>
      </c>
      <c r="BT129" s="269">
        <f>SUM(H132:AL132)-BN129</f>
        <v>0</v>
      </c>
      <c r="BU129" s="269">
        <f>SUM(H133:AL133)-BO129</f>
        <v>0</v>
      </c>
      <c r="BV129" s="269">
        <f>SUM(H134:AL134)-BP129</f>
        <v>0</v>
      </c>
      <c r="BW129" s="269">
        <f>SUM(H135:AL135)-BQ129</f>
        <v>0</v>
      </c>
      <c r="BX129" s="255">
        <f>SUMIF(H129:AL129,"PD",H136:AL136)+SUMIF(H129:AL129,"PN",H136:AL136)+SUMIF(H129:AL129,"P/DS",H136:AL136)+SUMIF(H129:AL129,"PN/F",H136:AL136)+SUMIF(H129:AL129,"PN/L",H136:AL136)</f>
        <v>0</v>
      </c>
      <c r="BY129" s="255">
        <f>SUM(H136:AL136)-BX129</f>
        <v>0</v>
      </c>
      <c r="BZ129" s="255">
        <f t="shared" ref="BZ129" si="45">+SUM(BL129:BW136)</f>
        <v>6.5</v>
      </c>
      <c r="CA129" s="266">
        <f>(COUNTIFS(H129:AL129,"PD",H130:AL130,"&gt;=2"))*0.5-IF(CN129="VP",COUNTIFS($H$16:$AL$16,"SAT",H129:AL129,"PD",H130:AL130,"&gt;=2"))*0.5</f>
        <v>0</v>
      </c>
      <c r="CB129" s="266">
        <f>(COUNTIFS(H129:AL129,"PN",H131:AL131,"&gt;=0.5",H130:AL130,"&gt;=1.5"))*0.5+COUNTIFS(H129:AL129,"PDD",H131:AL131,"&gt;=0.5",H130:AL130,"&gt;=1.5")*0.5</f>
        <v>0</v>
      </c>
      <c r="CC129" s="273">
        <f>(COUNTIFS(H129:AL129,"TV",H131:AL131,"&gt;=10"))*0.5+(COUNTIFS(H129:AL129,"PMD",H131:AL131,"&gt;=2"))*0.5</f>
        <v>0</v>
      </c>
      <c r="CD129" s="266">
        <f>(COUNTIFS(H129:AL129,"TVD",H133:AL133,"&gt;=6.5",H131:AL131,"&gt;=3.5"))*0.5</f>
        <v>0</v>
      </c>
      <c r="CE129" s="266">
        <f>(COUNTIFS(H129:AL129,"PD",H134:AL134,"&gt;=10"))*0.5</f>
        <v>0</v>
      </c>
      <c r="CF129" s="266">
        <f>(COUNTIFS(H129:AL129,"PDD",H134:AL134,"&gt;=3.5",H135:AL135,"&gt;=6.5")+COUNTIFS(H129:AL129,"PH",H135:AL135,"&gt;=0.5",H134:AL134,"&gt;=1.5")+COUNTIFS(H129:AL129,"PM",H135:AL135,"&gt;=0.5",H134:AL134,"&gt;=1.5"))*0.5</f>
        <v>0</v>
      </c>
      <c r="CG129" s="266">
        <f>(COUNTIFS(H129:AL129,"DS",H130:AL130,"&gt;=2")+COUNTIFS(H129:AL129,"AL/DS",H130:AL130,"&gt;=2"))*0.5-IF(CN129="VP",COUNTIFS($H$16:$AL$16,"SAT",H129:AL129,"DS",H130:AL130,"&gt;=2"))*0.5</f>
        <v>0</v>
      </c>
      <c r="CH129" s="266">
        <f>(COUNTIFS(H129:AL129,"NS",H131:AL131,"&gt;=0.5",H130:AL130,"&gt;=1.5")+COUNTIFS(H129:AL129,"AL/NS",H131:AL131,"&gt;=0.5",H130:AL130,"&gt;=1.5")+COUNTIFS(H129:AL129,"NHD",H131:AL131,"&gt;=4.5",H134:AL134,"&gt;=2",H130:AL130,"&gt;=1.5"))*0.5</f>
        <v>0</v>
      </c>
      <c r="CI129" s="266">
        <f>(COUNTIF(H131:AL131,"&gt;=10")+COUNTIFS(H129:AL129,"MD",H131:AL131,"&gt;=2")-COUNTIFS(H129:AL129,"TV",H131:AL131,"&gt;=10"))*0.5</f>
        <v>0</v>
      </c>
      <c r="CJ129" s="266">
        <f>(COUNTIFS(H129:AL129,"D",H133:AL133,"&gt;=6.5",H131:AL131,"&gt;=3.5"))*0.5</f>
        <v>0</v>
      </c>
      <c r="CK129" s="266">
        <f>(COUNTIF(H134:AL134,"&gt;=10")-COUNTIFS(H129:AL129,"PD",H134:AL134,"&gt;=10"))*0.5</f>
        <v>0</v>
      </c>
      <c r="CL129" s="265">
        <f>(COUNTIFS(H129:AL129,"NHD",H134:AL134,"&gt;=3.5",H135:AL135,"&gt;=6.5")+COUNTIFS(H129:AL129,"BH",H134:AL134,"&gt;=1.5",H135:AL135,"&gt;=0.5")+COUNTIFS(H129:AL129,"BM",H134:AL134,"&gt;=1.5",H135:AL135,"&gt;=0.5")+COUNTIFS(H129:AL129,"D",H134:AL134,"&gt;=1.5",H135:AL135,"&gt;=0.5"))*0.5</f>
        <v>0</v>
      </c>
      <c r="CM129" s="272"/>
      <c r="CN129" s="264" t="s">
        <v>666</v>
      </c>
      <c r="CO129" s="125">
        <f t="shared" ref="CO129" si="46">+AM129+AN129+AO129+AP129+AQ129+AR129+AS129+AU129+BG129</f>
        <v>26</v>
      </c>
      <c r="CP129" s="225">
        <f>+SUM(I130:I135)-I136</f>
        <v>0</v>
      </c>
      <c r="CQ129" s="225">
        <f>+SUM(J130:J135)-J136</f>
        <v>0</v>
      </c>
      <c r="CR129" s="225">
        <f>+SUM(K130:K135)-K136</f>
        <v>0</v>
      </c>
      <c r="CS129" s="90"/>
      <c r="CT129" s="90"/>
      <c r="CU129" s="90"/>
      <c r="CV129" s="90"/>
      <c r="CW129" s="90"/>
      <c r="CX129" s="90"/>
      <c r="CY129" s="90"/>
      <c r="CZ129" s="90"/>
      <c r="DA129" s="90"/>
    </row>
    <row r="130" spans="1:105" s="70" customFormat="1" ht="15" customHeight="1">
      <c r="A130" s="228"/>
      <c r="B130" s="336"/>
      <c r="C130" s="339"/>
      <c r="D130" s="237"/>
      <c r="E130" s="237"/>
      <c r="F130" s="242" t="s">
        <v>82</v>
      </c>
      <c r="G130" s="71">
        <v>1.5</v>
      </c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240"/>
      <c r="AN130" s="240"/>
      <c r="AO130" s="240"/>
      <c r="AP130" s="240"/>
      <c r="AQ130" s="240"/>
      <c r="AR130" s="240"/>
      <c r="AS130" s="240"/>
      <c r="AT130" s="256"/>
      <c r="AU130" s="256"/>
      <c r="AV130" s="259"/>
      <c r="AW130" s="259"/>
      <c r="AX130" s="256"/>
      <c r="AY130" s="256"/>
      <c r="AZ130" s="256"/>
      <c r="BA130" s="256"/>
      <c r="BB130" s="256"/>
      <c r="BC130" s="256"/>
      <c r="BD130" s="256"/>
      <c r="BE130" s="256"/>
      <c r="BF130" s="256"/>
      <c r="BG130" s="256"/>
      <c r="BH130" s="256"/>
      <c r="BI130" s="256"/>
      <c r="BJ130" s="256"/>
      <c r="BK130" s="256"/>
      <c r="BL130" s="262"/>
      <c r="BM130" s="262"/>
      <c r="BN130" s="262"/>
      <c r="BO130" s="262"/>
      <c r="BP130" s="262"/>
      <c r="BQ130" s="262"/>
      <c r="BR130" s="270"/>
      <c r="BS130" s="270"/>
      <c r="BT130" s="270"/>
      <c r="BU130" s="270"/>
      <c r="BV130" s="270"/>
      <c r="BW130" s="270"/>
      <c r="BX130" s="256"/>
      <c r="BY130" s="256"/>
      <c r="BZ130" s="256"/>
      <c r="CA130" s="267"/>
      <c r="CB130" s="267"/>
      <c r="CC130" s="274"/>
      <c r="CD130" s="267"/>
      <c r="CE130" s="267"/>
      <c r="CF130" s="267"/>
      <c r="CG130" s="267"/>
      <c r="CH130" s="267"/>
      <c r="CI130" s="267"/>
      <c r="CJ130" s="267"/>
      <c r="CK130" s="267"/>
      <c r="CL130" s="265"/>
      <c r="CM130" s="272"/>
      <c r="CN130" s="264"/>
      <c r="CO130" s="125"/>
      <c r="CP130" s="226"/>
      <c r="CQ130" s="226"/>
      <c r="CR130" s="226"/>
      <c r="CS130" s="90"/>
      <c r="CT130" s="90"/>
      <c r="CU130" s="90"/>
      <c r="CV130" s="90"/>
      <c r="CW130" s="90"/>
      <c r="CX130" s="90"/>
      <c r="CY130" s="90"/>
      <c r="CZ130" s="90"/>
      <c r="DA130" s="90"/>
    </row>
    <row r="131" spans="1:105" s="70" customFormat="1" ht="15" customHeight="1">
      <c r="A131" s="228"/>
      <c r="B131" s="336"/>
      <c r="C131" s="339"/>
      <c r="D131" s="237"/>
      <c r="E131" s="237"/>
      <c r="F131" s="243"/>
      <c r="G131" s="72">
        <v>2</v>
      </c>
      <c r="H131" s="84"/>
      <c r="I131" s="84"/>
      <c r="J131" s="84"/>
      <c r="K131" s="84"/>
      <c r="L131" s="84"/>
      <c r="M131" s="84"/>
      <c r="N131" s="84"/>
      <c r="O131" s="84">
        <v>6.5</v>
      </c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240"/>
      <c r="AN131" s="240"/>
      <c r="AO131" s="240"/>
      <c r="AP131" s="240"/>
      <c r="AQ131" s="240"/>
      <c r="AR131" s="240"/>
      <c r="AS131" s="240"/>
      <c r="AT131" s="256"/>
      <c r="AU131" s="256"/>
      <c r="AV131" s="259"/>
      <c r="AW131" s="259"/>
      <c r="AX131" s="256"/>
      <c r="AY131" s="256"/>
      <c r="AZ131" s="256"/>
      <c r="BA131" s="256"/>
      <c r="BB131" s="256"/>
      <c r="BC131" s="256"/>
      <c r="BD131" s="256"/>
      <c r="BE131" s="256"/>
      <c r="BF131" s="256"/>
      <c r="BG131" s="256"/>
      <c r="BH131" s="256"/>
      <c r="BI131" s="256"/>
      <c r="BJ131" s="256"/>
      <c r="BK131" s="256"/>
      <c r="BL131" s="262"/>
      <c r="BM131" s="262"/>
      <c r="BN131" s="262"/>
      <c r="BO131" s="262"/>
      <c r="BP131" s="262"/>
      <c r="BQ131" s="262"/>
      <c r="BR131" s="270"/>
      <c r="BS131" s="270"/>
      <c r="BT131" s="270"/>
      <c r="BU131" s="270"/>
      <c r="BV131" s="270"/>
      <c r="BW131" s="270"/>
      <c r="BX131" s="256"/>
      <c r="BY131" s="256"/>
      <c r="BZ131" s="256"/>
      <c r="CA131" s="267"/>
      <c r="CB131" s="267"/>
      <c r="CC131" s="274"/>
      <c r="CD131" s="267"/>
      <c r="CE131" s="267"/>
      <c r="CF131" s="267"/>
      <c r="CG131" s="267"/>
      <c r="CH131" s="267"/>
      <c r="CI131" s="267"/>
      <c r="CJ131" s="267"/>
      <c r="CK131" s="267"/>
      <c r="CL131" s="265"/>
      <c r="CM131" s="272"/>
      <c r="CN131" s="264"/>
      <c r="CO131" s="125"/>
      <c r="CP131" s="226"/>
      <c r="CQ131" s="226"/>
      <c r="CR131" s="226"/>
      <c r="CS131" s="90"/>
      <c r="CT131" s="90"/>
      <c r="CU131" s="90"/>
      <c r="CV131" s="90"/>
      <c r="CW131" s="90"/>
      <c r="CX131" s="90"/>
      <c r="CY131" s="90"/>
      <c r="CZ131" s="90"/>
      <c r="DA131" s="90"/>
    </row>
    <row r="132" spans="1:105" s="70" customFormat="1" ht="15" customHeight="1">
      <c r="A132" s="228"/>
      <c r="B132" s="336"/>
      <c r="C132" s="339"/>
      <c r="D132" s="237"/>
      <c r="E132" s="237"/>
      <c r="F132" s="243"/>
      <c r="G132" s="72">
        <v>2.1</v>
      </c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240"/>
      <c r="AN132" s="240"/>
      <c r="AO132" s="240"/>
      <c r="AP132" s="240"/>
      <c r="AQ132" s="240"/>
      <c r="AR132" s="240"/>
      <c r="AS132" s="240"/>
      <c r="AT132" s="256"/>
      <c r="AU132" s="256"/>
      <c r="AV132" s="259"/>
      <c r="AW132" s="259"/>
      <c r="AX132" s="256"/>
      <c r="AY132" s="256"/>
      <c r="AZ132" s="256"/>
      <c r="BA132" s="256"/>
      <c r="BB132" s="256"/>
      <c r="BC132" s="256"/>
      <c r="BD132" s="256"/>
      <c r="BE132" s="256"/>
      <c r="BF132" s="256"/>
      <c r="BG132" s="256"/>
      <c r="BH132" s="256"/>
      <c r="BI132" s="256"/>
      <c r="BJ132" s="256"/>
      <c r="BK132" s="256"/>
      <c r="BL132" s="262"/>
      <c r="BM132" s="262"/>
      <c r="BN132" s="262"/>
      <c r="BO132" s="262"/>
      <c r="BP132" s="262"/>
      <c r="BQ132" s="262"/>
      <c r="BR132" s="270"/>
      <c r="BS132" s="270"/>
      <c r="BT132" s="270"/>
      <c r="BU132" s="270"/>
      <c r="BV132" s="270"/>
      <c r="BW132" s="270"/>
      <c r="BX132" s="256"/>
      <c r="BY132" s="256"/>
      <c r="BZ132" s="256"/>
      <c r="CA132" s="267"/>
      <c r="CB132" s="267"/>
      <c r="CC132" s="274"/>
      <c r="CD132" s="267"/>
      <c r="CE132" s="267"/>
      <c r="CF132" s="267"/>
      <c r="CG132" s="267"/>
      <c r="CH132" s="267"/>
      <c r="CI132" s="267"/>
      <c r="CJ132" s="267"/>
      <c r="CK132" s="267"/>
      <c r="CL132" s="265"/>
      <c r="CM132" s="272"/>
      <c r="CN132" s="264"/>
      <c r="CO132" s="125"/>
      <c r="CP132" s="226"/>
      <c r="CQ132" s="226"/>
      <c r="CR132" s="226"/>
      <c r="CS132" s="90"/>
      <c r="CT132" s="90"/>
      <c r="CU132" s="90"/>
      <c r="CV132" s="90"/>
      <c r="CW132" s="90"/>
      <c r="CX132" s="90"/>
      <c r="CY132" s="90"/>
      <c r="CZ132" s="90"/>
      <c r="DA132" s="90"/>
    </row>
    <row r="133" spans="1:105" s="70" customFormat="1" ht="15" customHeight="1">
      <c r="A133" s="228"/>
      <c r="B133" s="336"/>
      <c r="C133" s="339"/>
      <c r="D133" s="237"/>
      <c r="E133" s="237"/>
      <c r="F133" s="243"/>
      <c r="G133" s="72">
        <v>2.7</v>
      </c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240"/>
      <c r="AN133" s="240"/>
      <c r="AO133" s="240"/>
      <c r="AP133" s="240"/>
      <c r="AQ133" s="240"/>
      <c r="AR133" s="240"/>
      <c r="AS133" s="240"/>
      <c r="AT133" s="256"/>
      <c r="AU133" s="256"/>
      <c r="AV133" s="259"/>
      <c r="AW133" s="259"/>
      <c r="AX133" s="256"/>
      <c r="AY133" s="256"/>
      <c r="AZ133" s="256"/>
      <c r="BA133" s="256"/>
      <c r="BB133" s="256"/>
      <c r="BC133" s="256"/>
      <c r="BD133" s="256"/>
      <c r="BE133" s="256"/>
      <c r="BF133" s="256"/>
      <c r="BG133" s="256"/>
      <c r="BH133" s="256"/>
      <c r="BI133" s="256"/>
      <c r="BJ133" s="256"/>
      <c r="BK133" s="256"/>
      <c r="BL133" s="262"/>
      <c r="BM133" s="262"/>
      <c r="BN133" s="262"/>
      <c r="BO133" s="262"/>
      <c r="BP133" s="262"/>
      <c r="BQ133" s="262"/>
      <c r="BR133" s="270"/>
      <c r="BS133" s="270"/>
      <c r="BT133" s="270"/>
      <c r="BU133" s="270"/>
      <c r="BV133" s="270"/>
      <c r="BW133" s="270"/>
      <c r="BX133" s="256"/>
      <c r="BY133" s="256"/>
      <c r="BZ133" s="256"/>
      <c r="CA133" s="267"/>
      <c r="CB133" s="267"/>
      <c r="CC133" s="274"/>
      <c r="CD133" s="267"/>
      <c r="CE133" s="267"/>
      <c r="CF133" s="267"/>
      <c r="CG133" s="267"/>
      <c r="CH133" s="267"/>
      <c r="CI133" s="267"/>
      <c r="CJ133" s="267"/>
      <c r="CK133" s="267"/>
      <c r="CL133" s="265"/>
      <c r="CM133" s="272"/>
      <c r="CN133" s="264"/>
      <c r="CO133" s="125"/>
      <c r="CP133" s="226"/>
      <c r="CQ133" s="226"/>
      <c r="CR133" s="226"/>
      <c r="CS133" s="90"/>
      <c r="CT133" s="90"/>
      <c r="CU133" s="90"/>
      <c r="CV133" s="90"/>
      <c r="CW133" s="90"/>
      <c r="CX133" s="90"/>
      <c r="CY133" s="90"/>
      <c r="CZ133" s="90"/>
      <c r="DA133" s="90"/>
    </row>
    <row r="134" spans="1:105" s="70" customFormat="1" ht="15" customHeight="1">
      <c r="A134" s="228"/>
      <c r="B134" s="336"/>
      <c r="C134" s="339"/>
      <c r="D134" s="237"/>
      <c r="E134" s="237"/>
      <c r="F134" s="243"/>
      <c r="G134" s="72">
        <v>3</v>
      </c>
      <c r="H134" s="84"/>
      <c r="I134" s="83"/>
      <c r="J134" s="83"/>
      <c r="K134" s="83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240"/>
      <c r="AN134" s="240"/>
      <c r="AO134" s="240"/>
      <c r="AP134" s="240"/>
      <c r="AQ134" s="240"/>
      <c r="AR134" s="240"/>
      <c r="AS134" s="240"/>
      <c r="AT134" s="256"/>
      <c r="AU134" s="256"/>
      <c r="AV134" s="259"/>
      <c r="AW134" s="259"/>
      <c r="AX134" s="256"/>
      <c r="AY134" s="256"/>
      <c r="AZ134" s="256"/>
      <c r="BA134" s="256"/>
      <c r="BB134" s="256"/>
      <c r="BC134" s="256"/>
      <c r="BD134" s="256"/>
      <c r="BE134" s="256"/>
      <c r="BF134" s="256"/>
      <c r="BG134" s="256"/>
      <c r="BH134" s="256"/>
      <c r="BI134" s="256"/>
      <c r="BJ134" s="256"/>
      <c r="BK134" s="256"/>
      <c r="BL134" s="262"/>
      <c r="BM134" s="262"/>
      <c r="BN134" s="262"/>
      <c r="BO134" s="262"/>
      <c r="BP134" s="262"/>
      <c r="BQ134" s="262"/>
      <c r="BR134" s="270"/>
      <c r="BS134" s="270"/>
      <c r="BT134" s="270"/>
      <c r="BU134" s="270"/>
      <c r="BV134" s="270"/>
      <c r="BW134" s="270"/>
      <c r="BX134" s="256"/>
      <c r="BY134" s="256"/>
      <c r="BZ134" s="256"/>
      <c r="CA134" s="267"/>
      <c r="CB134" s="267"/>
      <c r="CC134" s="274"/>
      <c r="CD134" s="267"/>
      <c r="CE134" s="267"/>
      <c r="CF134" s="267"/>
      <c r="CG134" s="267"/>
      <c r="CH134" s="267"/>
      <c r="CI134" s="267"/>
      <c r="CJ134" s="267"/>
      <c r="CK134" s="267"/>
      <c r="CL134" s="265"/>
      <c r="CM134" s="272"/>
      <c r="CN134" s="264"/>
      <c r="CO134" s="125"/>
      <c r="CP134" s="226"/>
      <c r="CQ134" s="226"/>
      <c r="CR134" s="226"/>
      <c r="CS134" s="90"/>
      <c r="CT134" s="90"/>
      <c r="CU134" s="90"/>
      <c r="CV134" s="90"/>
      <c r="CW134" s="90"/>
      <c r="CX134" s="90"/>
      <c r="CY134" s="90"/>
      <c r="CZ134" s="90"/>
      <c r="DA134" s="90"/>
    </row>
    <row r="135" spans="1:105" s="70" customFormat="1" ht="15" customHeight="1">
      <c r="A135" s="228"/>
      <c r="B135" s="336"/>
      <c r="C135" s="339"/>
      <c r="D135" s="237"/>
      <c r="E135" s="237"/>
      <c r="F135" s="243"/>
      <c r="G135" s="73">
        <v>3.9</v>
      </c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1"/>
      <c r="AD135" s="81"/>
      <c r="AE135" s="81"/>
      <c r="AF135" s="81"/>
      <c r="AG135" s="81"/>
      <c r="AH135" s="81"/>
      <c r="AI135" s="81"/>
      <c r="AJ135" s="81"/>
      <c r="AK135" s="81"/>
      <c r="AL135" s="81"/>
      <c r="AM135" s="240"/>
      <c r="AN135" s="240"/>
      <c r="AO135" s="240"/>
      <c r="AP135" s="240"/>
      <c r="AQ135" s="240"/>
      <c r="AR135" s="240"/>
      <c r="AS135" s="240"/>
      <c r="AT135" s="256"/>
      <c r="AU135" s="256"/>
      <c r="AV135" s="259"/>
      <c r="AW135" s="259"/>
      <c r="AX135" s="256"/>
      <c r="AY135" s="256"/>
      <c r="AZ135" s="256"/>
      <c r="BA135" s="256"/>
      <c r="BB135" s="256"/>
      <c r="BC135" s="256"/>
      <c r="BD135" s="256"/>
      <c r="BE135" s="256"/>
      <c r="BF135" s="256"/>
      <c r="BG135" s="256"/>
      <c r="BH135" s="256"/>
      <c r="BI135" s="256"/>
      <c r="BJ135" s="256"/>
      <c r="BK135" s="256"/>
      <c r="BL135" s="262"/>
      <c r="BM135" s="262"/>
      <c r="BN135" s="262"/>
      <c r="BO135" s="262"/>
      <c r="BP135" s="262"/>
      <c r="BQ135" s="262"/>
      <c r="BR135" s="270"/>
      <c r="BS135" s="270"/>
      <c r="BT135" s="270"/>
      <c r="BU135" s="270"/>
      <c r="BV135" s="270"/>
      <c r="BW135" s="270"/>
      <c r="BX135" s="256"/>
      <c r="BY135" s="256"/>
      <c r="BZ135" s="256"/>
      <c r="CA135" s="267"/>
      <c r="CB135" s="267"/>
      <c r="CC135" s="274"/>
      <c r="CD135" s="267"/>
      <c r="CE135" s="267"/>
      <c r="CF135" s="267"/>
      <c r="CG135" s="267"/>
      <c r="CH135" s="267"/>
      <c r="CI135" s="267"/>
      <c r="CJ135" s="267"/>
      <c r="CK135" s="267"/>
      <c r="CL135" s="265"/>
      <c r="CM135" s="272"/>
      <c r="CN135" s="264"/>
      <c r="CO135" s="125"/>
      <c r="CP135" s="226"/>
      <c r="CQ135" s="226"/>
      <c r="CR135" s="226"/>
      <c r="CS135" s="90"/>
      <c r="CT135" s="90"/>
      <c r="CU135" s="90"/>
      <c r="CV135" s="90"/>
      <c r="CW135" s="90"/>
      <c r="CX135" s="90"/>
      <c r="CY135" s="90"/>
      <c r="CZ135" s="90"/>
      <c r="DA135" s="90"/>
    </row>
    <row r="136" spans="1:105" s="70" customFormat="1" ht="15" customHeight="1">
      <c r="A136" s="229"/>
      <c r="B136" s="337"/>
      <c r="C136" s="340"/>
      <c r="D136" s="238"/>
      <c r="E136" s="238"/>
      <c r="F136" s="492" t="s">
        <v>83</v>
      </c>
      <c r="G136" s="49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241"/>
      <c r="AN136" s="241"/>
      <c r="AO136" s="241"/>
      <c r="AP136" s="241"/>
      <c r="AQ136" s="241"/>
      <c r="AR136" s="241"/>
      <c r="AS136" s="241"/>
      <c r="AT136" s="257"/>
      <c r="AU136" s="257"/>
      <c r="AV136" s="260"/>
      <c r="AW136" s="260"/>
      <c r="AX136" s="257"/>
      <c r="AY136" s="257"/>
      <c r="AZ136" s="257"/>
      <c r="BA136" s="257"/>
      <c r="BB136" s="257"/>
      <c r="BC136" s="257"/>
      <c r="BD136" s="257"/>
      <c r="BE136" s="257"/>
      <c r="BF136" s="257"/>
      <c r="BG136" s="257"/>
      <c r="BH136" s="257"/>
      <c r="BI136" s="257"/>
      <c r="BJ136" s="257"/>
      <c r="BK136" s="257"/>
      <c r="BL136" s="263"/>
      <c r="BM136" s="263"/>
      <c r="BN136" s="263"/>
      <c r="BO136" s="263"/>
      <c r="BP136" s="263"/>
      <c r="BQ136" s="263"/>
      <c r="BR136" s="271"/>
      <c r="BS136" s="271"/>
      <c r="BT136" s="271"/>
      <c r="BU136" s="271"/>
      <c r="BV136" s="271"/>
      <c r="BW136" s="271"/>
      <c r="BX136" s="257"/>
      <c r="BY136" s="257"/>
      <c r="BZ136" s="257"/>
      <c r="CA136" s="268"/>
      <c r="CB136" s="268"/>
      <c r="CC136" s="275"/>
      <c r="CD136" s="268"/>
      <c r="CE136" s="268"/>
      <c r="CF136" s="268"/>
      <c r="CG136" s="268"/>
      <c r="CH136" s="268"/>
      <c r="CI136" s="268"/>
      <c r="CJ136" s="268"/>
      <c r="CK136" s="268"/>
      <c r="CL136" s="265"/>
      <c r="CM136" s="272"/>
      <c r="CN136" s="264"/>
      <c r="CO136" s="125"/>
      <c r="CP136" s="226"/>
      <c r="CQ136" s="226"/>
      <c r="CR136" s="226"/>
      <c r="CS136" s="90"/>
      <c r="CT136" s="90"/>
      <c r="CU136" s="90"/>
      <c r="CV136" s="90"/>
      <c r="CW136" s="90"/>
      <c r="CX136" s="90"/>
      <c r="CY136" s="90"/>
      <c r="CZ136" s="90"/>
      <c r="DA136" s="90"/>
    </row>
    <row r="137" spans="1:105" s="70" customFormat="1" ht="15" customHeight="1">
      <c r="A137" s="227">
        <f t="shared" ref="A137" si="47">A129+1</f>
        <v>16</v>
      </c>
      <c r="B137" s="230" t="s">
        <v>692</v>
      </c>
      <c r="C137" s="233" t="s">
        <v>777</v>
      </c>
      <c r="D137" s="236">
        <v>44144</v>
      </c>
      <c r="E137" s="236" t="s">
        <v>113</v>
      </c>
      <c r="F137" s="482" t="s">
        <v>80</v>
      </c>
      <c r="G137" s="482"/>
      <c r="H137" s="82" t="s">
        <v>69</v>
      </c>
      <c r="I137" s="82"/>
      <c r="J137" s="82" t="s">
        <v>60</v>
      </c>
      <c r="K137" s="82" t="s">
        <v>60</v>
      </c>
      <c r="L137" s="82" t="s">
        <v>60</v>
      </c>
      <c r="M137" s="82" t="s">
        <v>60</v>
      </c>
      <c r="N137" s="82" t="s">
        <v>60</v>
      </c>
      <c r="O137" s="82"/>
      <c r="P137" s="82" t="s">
        <v>60</v>
      </c>
      <c r="Q137" s="82" t="s">
        <v>60</v>
      </c>
      <c r="R137" s="82" t="s">
        <v>60</v>
      </c>
      <c r="S137" s="82" t="s">
        <v>60</v>
      </c>
      <c r="T137" s="82" t="s">
        <v>60</v>
      </c>
      <c r="U137" s="82" t="s">
        <v>60</v>
      </c>
      <c r="V137" s="82"/>
      <c r="W137" s="82" t="s">
        <v>60</v>
      </c>
      <c r="X137" s="82" t="s">
        <v>60</v>
      </c>
      <c r="Y137" s="82" t="s">
        <v>60</v>
      </c>
      <c r="Z137" s="82" t="s">
        <v>60</v>
      </c>
      <c r="AA137" s="82" t="s">
        <v>60</v>
      </c>
      <c r="AB137" s="82" t="s">
        <v>60</v>
      </c>
      <c r="AC137" s="82"/>
      <c r="AD137" s="82" t="s">
        <v>60</v>
      </c>
      <c r="AE137" s="82" t="s">
        <v>60</v>
      </c>
      <c r="AF137" s="82" t="s">
        <v>60</v>
      </c>
      <c r="AG137" s="82" t="s">
        <v>60</v>
      </c>
      <c r="AH137" s="82" t="s">
        <v>60</v>
      </c>
      <c r="AI137" s="82" t="s">
        <v>1471</v>
      </c>
      <c r="AJ137" s="82"/>
      <c r="AK137" s="82" t="s">
        <v>60</v>
      </c>
      <c r="AL137" s="82" t="s">
        <v>60</v>
      </c>
      <c r="AM137" s="239">
        <f>COUNTIF(H137:AL137,"PH")+COUNTIF(H137:AL137,"PH/L")+COUNTIF(H137:AL137,"PM")</f>
        <v>0</v>
      </c>
      <c r="AN137" s="239">
        <f>COUNTIF(H137:AL137,"PD")+COUNTIF(H137:AL137,"PDD")+COUNTIF(H137:AL137,"P/DS")/2+COUNTIF(H137:AL137,"PMD")</f>
        <v>0</v>
      </c>
      <c r="AO137" s="239">
        <f>COUNTIF(H137:AL137,"PN")+COUNTIF(H137:AL137,"P/NS")/2+COUNTIF(H137:AL137,"PH")+COUNTIF(H137:AL137,"PH/F")/2+COUNTIF(H137:AL137,"PH/L")/2+COUNTIF(H137:AL137,"PM")</f>
        <v>0</v>
      </c>
      <c r="AP137" s="239">
        <f>COUNTIF(H137:AL137,"BH")+COUNTIF(H137:AL137,"AL/BL")+COUNTIF(H137:AL137,"UL/BL")+COUNTIF(H137:AL137,"BM")</f>
        <v>0</v>
      </c>
      <c r="AQ137" s="239">
        <f>COUNTIF(H137:AL137,"DS")+COUNTIF(H137:AL137,"AL/DS")/2+COUNTIF(H137:AL137,"UL/DS")/2+COUNTIF(H137:AL137,"CT")+COUNTIF(H137:AL137,"MD")</f>
        <v>24.5</v>
      </c>
      <c r="AR137" s="239">
        <f>COUNTIF(H137:AL137,"NS")+COUNTIF(H137:AL137,"AL/NS")/2+COUNTIF(H137:AL137,"UL/NS")/2+COUNTIF(H137:AL137,"BH")+COUNTIF(H137:AL137,"AL/BF")/2+COUNTIF(H137:AL137,"AL/BL")/2+COUNTIF(H137:AL137,"UL/BL")/2+COUNTIF(H137:AL137,"UL/BF")/2+COUNTIF(H137:AL137,"BM")</f>
        <v>0</v>
      </c>
      <c r="AS137" s="239">
        <f>COUNTIF(H137:AL137,"AL")+COUNTIF(H137:AL137,"AL/DS")/2+COUNTIF(H137:AL137,"AL/NS")/2+COUNTIF(H137:AL137,"NH")+COUNTIF(H137:AL137,"SL")+COUNTIF(H137:AL137,"NHD")+COUNTIF(H137:AL137,"B")+COUNTIF(H137:AL137,"HL")+COUNTIF(H137:AL137,"AL/BF")/2+COUNTIF(H137:AL137,"AL/BL")/2</f>
        <v>1</v>
      </c>
      <c r="AT137" s="255">
        <f>COUNTIF(H137:AL137,"PD")+COUNTIF(H137:AL137,"PN")+COUNTIF(H137:AL137,"P/DS")/2+COUNTIF(H137:AL137,"P/NS")/2+COUNTIF(H137:AL137,"DS")+COUNTIF(H137:AL137,"NS")+COUNTIF(H137:AL137,"AL")+COUNTIF(H137:AL137,"AL/DS")+COUNTIF(H137:AL137,"AL/NS")+COUNTIF(H137:AL137,"NH")+COUNTIF(H137:AL137,"SL")+COUNTIF(H137:AL137,"UL/DS")/2+COUNTIF(H137:AL137,"UL/NS")/2+COUNTIF(H137:AL137,"CT")+COUNTIF(H137:AL137,"NHD")+COUNTIF(H137:AL137,"PDD")+COUNTIF(H137:AL137,"B")+COUNTIF(H137:AL137,"HL")+COUNTIF(H137:AL137,"PH")+COUNTIF(H137:AL137,"BH")+COUNTIF(H137:AL137,"AL/BF")+COUNTIF(H137:AL137,"AL/BL")+COUNTIF(H137:AL137,"UL/BF")/2+COUNTIF(H137:AL137,"UL/BL")/2+COUNTIF(H137:AL137,"PH/F")/2+COUNTIF(H137:AL137,"PH/L")/2+COUNTIF(H137:AL137,"MD")+COUNTIF(H137:AL137,"PMD")+COUNTIF(H137:AL137,"PM")+COUNTIF(H137:AL137,"BM")</f>
        <v>25.5</v>
      </c>
      <c r="AU137" s="255">
        <f>COUNTIF(H137:AL137,"P/DS")/2+COUNTIF(H137:AL137,"P/NS")/2+COUNTIF(H137:AL137,"IL")+COUNTIF(H137:AL137,"NL")+COUNTIF(H137:AL137,"UL")+COUNTIF(H137:AL137,"UL/DS")/2+COUNTIF(H137:AL137,"UL/NS")/2+COUNTIF(H137:AL137,"KT")+COUNTIF(H137:AL137,"UL/BF")/2+COUNTIF(H137:AL137,"UL/BL")/2+COUNTIF(H137:AL137,"PH/F")/2+COUNTIF(H137:AL137,"PH/L")/2+COUNTIF(H137:AL137,"NB")</f>
        <v>0.5</v>
      </c>
      <c r="AV137" s="258">
        <f>COUNTIF(H137:AL137,"PN")+COUNTIF(H137:AL137,"TVD")+COUNTIF(H137:AL137,"PH")+COUNTIF(H137:AL137,"PM")+COUNTIF(H137:AL137,"PDD")-COUNTIFS(H137:AL137,"PN",H144:AL144,"&gt;=3")-COUNTIFS(H137:AL137,"PM",H144:AL144,"&gt;=3")</f>
        <v>0</v>
      </c>
      <c r="AW137" s="258">
        <f>COUNTIF(H137:AL137,"NS")+COUNTIF(H137:AL137,"D")+COUNTIF(H137:AL137,"BH")+COUNTIF(H137:AL137,"NHD")+COUNTIF(H137:AL137,"BM")-COUNTIFS(H137:AL137,"NS",H144:AL144,"&gt;=3")-COUNTIFS(H137:AL137,"BH",H144:AL144,"&gt;=3")-COUNTIFS(H137:AL137,"BM",H144:AL144,"&gt;=3")</f>
        <v>0</v>
      </c>
      <c r="AX137" s="255">
        <f>COUNTIF(H137:AL137,"AL")+COUNTIF(H137:AL137,"AL/DS")/2+COUNTIF(H137:AL137,"AL/NS")/2+COUNTIF(H137:AL137,"AL/BF")+COUNTIF(H137:AL137,"AL/BL")/2</f>
        <v>0</v>
      </c>
      <c r="AY137" s="255">
        <f>COUNTIF(H137:AL137,"SL")</f>
        <v>0</v>
      </c>
      <c r="AZ137" s="255">
        <f>COUNTIF(H137:AL137,"NH")</f>
        <v>1</v>
      </c>
      <c r="BA137" s="255">
        <f>COUNTIF(H137:AL137,"HL")</f>
        <v>0</v>
      </c>
      <c r="BB137" s="255">
        <f>COUNTIF(G137:AL137,"P/DS")/2+COUNTIF(G137:AL137,"P/NS")/2+COUNTIF(G137:AL137,"UL")+COUNTIF(G137:AL137,"UL/DS")/2+COUNTIF(G137:AL137,"UL/NS")/2+COUNTIF(G137:AL137,"UL/BL")/2+COUNTIF(G137:AL137,"UL/BF")/2+COUNTIF(G137:AL137,"PH/F")/2+COUNTIF(G137:AL137,"PH/L")/2</f>
        <v>0.5</v>
      </c>
      <c r="BC137" s="255">
        <f>COUNTIF(H137:AL137,"NB")</f>
        <v>0</v>
      </c>
      <c r="BD137" s="255">
        <f>COUNTIF(H137:AL137,"NL")</f>
        <v>0</v>
      </c>
      <c r="BE137" s="255">
        <f>COUNTIF(H137:AL137,"IL")</f>
        <v>0</v>
      </c>
      <c r="BF137" s="255">
        <f>COUNTIF(H137:AL137,"KT")</f>
        <v>0</v>
      </c>
      <c r="BG137" s="255">
        <f>COUNTIF(H137:AL137,"L70")</f>
        <v>0</v>
      </c>
      <c r="BH137" s="255">
        <f>COUNTIF(H137:AL137,"MD")</f>
        <v>0</v>
      </c>
      <c r="BI137" s="255">
        <f>COUNTIF(H137:AL137,"PMD")</f>
        <v>0</v>
      </c>
      <c r="BJ137" s="255">
        <f>COUNTIF(H137:AL137,"PM")</f>
        <v>0</v>
      </c>
      <c r="BK137" s="255">
        <f>COUNTIF(H137:AL137,"BM")</f>
        <v>0</v>
      </c>
      <c r="BL137" s="261">
        <f>SUMIF(H137:AL137,"PD",H138:AL138)+SUMIF(H137:AL137,"PN",H138:AL138)+SUMIF(H137:AL137,"P/DS",H138:AL138)+SUMIF(H137:AL137,"PN/F",H138:AL138)+SUMIF(H137:AL137,"PN/L",H138:AL138)+SUMIF(H137:AL137,"TV",H138:AL138)+SUMIF(H137:AL137,"TVD",H138:AL138)+SUMIF(H137:AL137,"PDD",H138:AL138)</f>
        <v>0</v>
      </c>
      <c r="BM137" s="261">
        <f>SUMIF(H137:AL137,"PD",H139:AL139)+SUMIF(H137:AL137,"PN",H139:AL139)+SUMIF(H137:AL137,"P/DS",H139:AL139)+SUMIF(H137:AL137,"PN/F",H139:AL139)+SUMIF(H137:AL137,"PN/L",H139:AL139)+SUMIF(H137:AL137,"TV",H139:AL139)+SUMIF(H137:AL137,"TVD",H139:AL139)+SUMIF(H137:AL137,"PDD",H139:AL139)+SUMIF(H137:AL137,"PMD",H139:AL139)</f>
        <v>0</v>
      </c>
      <c r="BN137" s="261">
        <f>SUMIF(H137:AL137,"PD",H140:AL140)+SUMIF(H137:AL137,"PN",H140:AL140)+SUMIF(H137:AL137,"P/DS",H140:AL140)+SUMIF(H137:AL137,"PN/F",H140:AL140)+SUMIF(H137:AL137,"PN/L",H140:AL140)+SUMIF(H137:AL137,"TV",H140:AL140)+SUMIF(H137:AL137,"TVD",H140:AL140)</f>
        <v>0</v>
      </c>
      <c r="BO137" s="261">
        <f>SUMIF(H137:AL137,"PD",H141:AL141)+SUMIF(H137:AL137,"PN",H141:AL141)+SUMIF(H137:AL137,"P/DS",H141:AL141)+SUMIF(H137:AL137,"PN/F",H141:AL141)+SUMIF(H137:AL137,"PN/L",H141:AL141)+SUMIF(H137:AL137,"TV",H141:AL141)+SUMIF(H137:AL137,"TVD",H141:AL141)</f>
        <v>0</v>
      </c>
      <c r="BP137" s="261">
        <f>SUMIF(H137:AL137,"PD",H142:AL142)+SUMIF(H137:AL137,"PN",H142:AL142)+SUMIF(H137:AL137,"P/DS",H142:AL142)+SUMIF(H137:AL137,"PN/F",H142:AL142)+SUMIF(H137:AL137,"PN/L",H142:AL142)+SUMIF(H137:AL137,"TV",H142:AL142)+SUMIF(H137:AL137,"TVD",H142:AL142)+SUMIF(H137:AL137,"PDD",H142:AL142)+SUMIF(H137:AL137,"PH",H142:AL142)+SUMIF(H137:AL137,"PM",H142:AL142)</f>
        <v>0</v>
      </c>
      <c r="BQ137" s="261">
        <f>SUMIF(H137:AL137,"PD",H143:AL143)+SUMIF(H137:AL137,"PN",H143:AL143)+SUMIF(H137:AL137,"P/DS",H143:AL143)+SUMIF(H137:AL137,"PN/F",H143:AL143)+SUMIF(H137:AL137,"PN/L",H143:AL143)+SUMIF(H137:AL137,"TV",H143:AL143)+SUMIF(H137:AL137,"TVD",H143:AL143)+SUMIF(H137:AL137,"PDD",H143:AL143)+SUMIF(H137:AL137,"PH",H143:AL143)+SUMIF(H137:AL137,"PM",H143:AL143)</f>
        <v>0</v>
      </c>
      <c r="BR137" s="269">
        <f>SUM(H138:AL138)-BL137</f>
        <v>13.4</v>
      </c>
      <c r="BS137" s="269">
        <f>SUM(H139:AL139)-BM137</f>
        <v>0</v>
      </c>
      <c r="BT137" s="269">
        <f>SUM(H140:AL140)-BN137</f>
        <v>0</v>
      </c>
      <c r="BU137" s="269">
        <f>SUM(H141:AL141)-BO137</f>
        <v>0</v>
      </c>
      <c r="BV137" s="269">
        <f>SUM(H142:AL142)-BP137</f>
        <v>0</v>
      </c>
      <c r="BW137" s="269">
        <f>SUM(H143:AL143)-BQ137</f>
        <v>0</v>
      </c>
      <c r="BX137" s="255">
        <f>SUMIF(H137:AL137,"PD",H144:AL144)+SUMIF(H137:AL137,"PN",H144:AL144)+SUMIF(H137:AL137,"P/DS",H144:AL144)+SUMIF(H137:AL137,"PN/F",H144:AL144)+SUMIF(H137:AL137,"PN/L",H144:AL144)</f>
        <v>0</v>
      </c>
      <c r="BY137" s="255">
        <f>SUM(H144:AL144)-BX137</f>
        <v>0</v>
      </c>
      <c r="BZ137" s="255">
        <f t="shared" ref="BZ137" si="48">+SUM(BL137:BW144)</f>
        <v>13.4</v>
      </c>
      <c r="CA137" s="266">
        <f>(COUNTIFS(H137:AL137,"PD",H138:AL138,"&gt;=2"))*0.5-IF(CN137="VP",COUNTIFS($H$16:$AL$16,"SAT",H137:AL137,"PD",H138:AL138,"&gt;=2"))*0.5</f>
        <v>0</v>
      </c>
      <c r="CB137" s="266">
        <f>(COUNTIFS(H137:AL137,"PN",H139:AL139,"&gt;=0.5",H138:AL138,"&gt;=1.5"))*0.5+COUNTIFS(H137:AL137,"PDD",H139:AL139,"&gt;=0.5",H138:AL138,"&gt;=1.5")*0.5</f>
        <v>0</v>
      </c>
      <c r="CC137" s="273">
        <f>(COUNTIFS(H137:AL137,"TV",H139:AL139,"&gt;=10"))*0.5+(COUNTIFS(H137:AL137,"PMD",H139:AL139,"&gt;=2"))*0.5</f>
        <v>0</v>
      </c>
      <c r="CD137" s="266">
        <f>(COUNTIFS(H137:AL137,"TVD",H141:AL141,"&gt;=6.5",H139:AL139,"&gt;=3.5"))*0.5</f>
        <v>0</v>
      </c>
      <c r="CE137" s="266">
        <f>(COUNTIFS(H137:AL137,"PD",H142:AL142,"&gt;=10"))*0.5</f>
        <v>0</v>
      </c>
      <c r="CF137" s="266">
        <f>(COUNTIFS(H137:AL137,"PDD",H142:AL142,"&gt;=3.5",H143:AL143,"&gt;=6.5")+COUNTIFS(H137:AL137,"PH",H143:AL143,"&gt;=0.5",H142:AL142,"&gt;=1.5")+COUNTIFS(H137:AL137,"PM",H143:AL143,"&gt;=0.5",H142:AL142,"&gt;=1.5"))*0.5</f>
        <v>0</v>
      </c>
      <c r="CG137" s="266">
        <f>(COUNTIFS(H137:AL137,"DS",H138:AL138,"&gt;=2")+COUNTIFS(H137:AL137,"AL/DS",H138:AL138,"&gt;=2"))*0.5-IF(CN137="VP",COUNTIFS($H$16:$AL$16,"SAT",H137:AL137,"DS",H138:AL138,"&gt;=2"))*0.5</f>
        <v>1</v>
      </c>
      <c r="CH137" s="266">
        <f>(COUNTIFS(H137:AL137,"NS",H139:AL139,"&gt;=0.5",H138:AL138,"&gt;=1.5")+COUNTIFS(H137:AL137,"AL/NS",H139:AL139,"&gt;=0.5",H138:AL138,"&gt;=1.5")+COUNTIFS(H137:AL137,"NHD",H139:AL139,"&gt;=4.5",H142:AL142,"&gt;=2",H138:AL138,"&gt;=1.5"))*0.5</f>
        <v>0</v>
      </c>
      <c r="CI137" s="266">
        <f>(COUNTIF(H139:AL139,"&gt;=10")+COUNTIFS(H137:AL137,"MD",H139:AL139,"&gt;=2")-COUNTIFS(H137:AL137,"TV",H139:AL139,"&gt;=10"))*0.5</f>
        <v>0</v>
      </c>
      <c r="CJ137" s="266">
        <f>(COUNTIFS(H137:AL137,"D",H141:AL141,"&gt;=6.5",H139:AL139,"&gt;=3.5"))*0.5</f>
        <v>0</v>
      </c>
      <c r="CK137" s="266">
        <f>(COUNTIF(H142:AL142,"&gt;=10")-COUNTIFS(H137:AL137,"PD",H142:AL142,"&gt;=10"))*0.5</f>
        <v>0</v>
      </c>
      <c r="CL137" s="265">
        <f>(COUNTIFS(H137:AL137,"NHD",H142:AL142,"&gt;=3.5",H143:AL143,"&gt;=6.5")+COUNTIFS(H137:AL137,"BH",H142:AL142,"&gt;=1.5",H143:AL143,"&gt;=0.5")+COUNTIFS(H137:AL137,"BM",H142:AL142,"&gt;=1.5",H143:AL143,"&gt;=0.5")+COUNTIFS(H137:AL137,"D",H142:AL142,"&gt;=1.5",H143:AL143,"&gt;=0.5"))*0.5</f>
        <v>0</v>
      </c>
      <c r="CM137" s="272"/>
      <c r="CN137" s="264" t="s">
        <v>666</v>
      </c>
      <c r="CO137" s="125">
        <f t="shared" ref="CO137" si="49">+AM137+AN137+AO137+AP137+AQ137+AR137+AS137+AU137+BG137</f>
        <v>26</v>
      </c>
      <c r="CP137" s="225">
        <f>+SUM(I138:I143)-I144</f>
        <v>0</v>
      </c>
      <c r="CQ137" s="225">
        <f>+SUM(J138:J143)-J144</f>
        <v>0</v>
      </c>
      <c r="CR137" s="225">
        <f>+SUM(K138:K143)-K144</f>
        <v>0</v>
      </c>
      <c r="CS137" s="90"/>
      <c r="CT137" s="90"/>
      <c r="CU137" s="90"/>
      <c r="CV137" s="90"/>
      <c r="CW137" s="90"/>
      <c r="CX137" s="90"/>
      <c r="CY137" s="90"/>
      <c r="CZ137" s="90"/>
      <c r="DA137" s="90"/>
    </row>
    <row r="138" spans="1:105" s="70" customFormat="1" ht="15" customHeight="1">
      <c r="A138" s="228"/>
      <c r="B138" s="400"/>
      <c r="C138" s="403"/>
      <c r="D138" s="237"/>
      <c r="E138" s="237"/>
      <c r="F138" s="242" t="s">
        <v>82</v>
      </c>
      <c r="G138" s="71">
        <v>1.5</v>
      </c>
      <c r="H138" s="83"/>
      <c r="I138" s="83"/>
      <c r="J138" s="83"/>
      <c r="K138" s="83"/>
      <c r="L138" s="83"/>
      <c r="M138" s="83"/>
      <c r="N138" s="83">
        <v>2</v>
      </c>
      <c r="O138" s="83"/>
      <c r="P138" s="83"/>
      <c r="Q138" s="83"/>
      <c r="R138" s="83"/>
      <c r="S138" s="83">
        <v>2.2000000000000002</v>
      </c>
      <c r="T138" s="83">
        <v>2.2000000000000002</v>
      </c>
      <c r="U138" s="83">
        <v>3</v>
      </c>
      <c r="V138" s="83"/>
      <c r="W138" s="83"/>
      <c r="X138" s="83"/>
      <c r="Y138" s="83"/>
      <c r="Z138" s="83"/>
      <c r="AA138" s="83"/>
      <c r="AB138" s="83">
        <v>4</v>
      </c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240"/>
      <c r="AN138" s="240"/>
      <c r="AO138" s="240"/>
      <c r="AP138" s="240"/>
      <c r="AQ138" s="240"/>
      <c r="AR138" s="240"/>
      <c r="AS138" s="240"/>
      <c r="AT138" s="256"/>
      <c r="AU138" s="256"/>
      <c r="AV138" s="259"/>
      <c r="AW138" s="259"/>
      <c r="AX138" s="256"/>
      <c r="AY138" s="256"/>
      <c r="AZ138" s="256"/>
      <c r="BA138" s="256"/>
      <c r="BB138" s="256"/>
      <c r="BC138" s="256"/>
      <c r="BD138" s="256"/>
      <c r="BE138" s="256"/>
      <c r="BF138" s="256"/>
      <c r="BG138" s="256"/>
      <c r="BH138" s="256"/>
      <c r="BI138" s="256"/>
      <c r="BJ138" s="256"/>
      <c r="BK138" s="256"/>
      <c r="BL138" s="262"/>
      <c r="BM138" s="262"/>
      <c r="BN138" s="262"/>
      <c r="BO138" s="262"/>
      <c r="BP138" s="262"/>
      <c r="BQ138" s="262"/>
      <c r="BR138" s="270"/>
      <c r="BS138" s="270"/>
      <c r="BT138" s="270"/>
      <c r="BU138" s="270"/>
      <c r="BV138" s="270"/>
      <c r="BW138" s="270"/>
      <c r="BX138" s="256"/>
      <c r="BY138" s="256"/>
      <c r="BZ138" s="256"/>
      <c r="CA138" s="267"/>
      <c r="CB138" s="267"/>
      <c r="CC138" s="274"/>
      <c r="CD138" s="267"/>
      <c r="CE138" s="267"/>
      <c r="CF138" s="267"/>
      <c r="CG138" s="267"/>
      <c r="CH138" s="267"/>
      <c r="CI138" s="267"/>
      <c r="CJ138" s="267"/>
      <c r="CK138" s="267"/>
      <c r="CL138" s="265"/>
      <c r="CM138" s="272"/>
      <c r="CN138" s="264"/>
      <c r="CO138" s="125"/>
      <c r="CP138" s="226"/>
      <c r="CQ138" s="226"/>
      <c r="CR138" s="226"/>
      <c r="CS138" s="90"/>
      <c r="CT138" s="90"/>
      <c r="CU138" s="90"/>
      <c r="CV138" s="90"/>
      <c r="CW138" s="90"/>
      <c r="CX138" s="90"/>
      <c r="CY138" s="90"/>
      <c r="CZ138" s="90"/>
      <c r="DA138" s="90"/>
    </row>
    <row r="139" spans="1:105" s="70" customFormat="1" ht="15" customHeight="1">
      <c r="A139" s="228"/>
      <c r="B139" s="400"/>
      <c r="C139" s="403"/>
      <c r="D139" s="237"/>
      <c r="E139" s="237"/>
      <c r="F139" s="243"/>
      <c r="G139" s="72">
        <v>2</v>
      </c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240"/>
      <c r="AN139" s="240"/>
      <c r="AO139" s="240"/>
      <c r="AP139" s="240"/>
      <c r="AQ139" s="240"/>
      <c r="AR139" s="240"/>
      <c r="AS139" s="240"/>
      <c r="AT139" s="256"/>
      <c r="AU139" s="256"/>
      <c r="AV139" s="259"/>
      <c r="AW139" s="259"/>
      <c r="AX139" s="256"/>
      <c r="AY139" s="256"/>
      <c r="AZ139" s="256"/>
      <c r="BA139" s="256"/>
      <c r="BB139" s="256"/>
      <c r="BC139" s="256"/>
      <c r="BD139" s="256"/>
      <c r="BE139" s="256"/>
      <c r="BF139" s="256"/>
      <c r="BG139" s="256"/>
      <c r="BH139" s="256"/>
      <c r="BI139" s="256"/>
      <c r="BJ139" s="256"/>
      <c r="BK139" s="256"/>
      <c r="BL139" s="262"/>
      <c r="BM139" s="262"/>
      <c r="BN139" s="262"/>
      <c r="BO139" s="262"/>
      <c r="BP139" s="262"/>
      <c r="BQ139" s="262"/>
      <c r="BR139" s="270"/>
      <c r="BS139" s="270"/>
      <c r="BT139" s="270"/>
      <c r="BU139" s="270"/>
      <c r="BV139" s="270"/>
      <c r="BW139" s="270"/>
      <c r="BX139" s="256"/>
      <c r="BY139" s="256"/>
      <c r="BZ139" s="256"/>
      <c r="CA139" s="267"/>
      <c r="CB139" s="267"/>
      <c r="CC139" s="274"/>
      <c r="CD139" s="267"/>
      <c r="CE139" s="267"/>
      <c r="CF139" s="267"/>
      <c r="CG139" s="267"/>
      <c r="CH139" s="267"/>
      <c r="CI139" s="267"/>
      <c r="CJ139" s="267"/>
      <c r="CK139" s="267"/>
      <c r="CL139" s="265"/>
      <c r="CM139" s="272"/>
      <c r="CN139" s="264"/>
      <c r="CO139" s="125"/>
      <c r="CP139" s="226"/>
      <c r="CQ139" s="226"/>
      <c r="CR139" s="226"/>
      <c r="CS139" s="90"/>
      <c r="CT139" s="90"/>
      <c r="CU139" s="90"/>
      <c r="CV139" s="90"/>
      <c r="CW139" s="90"/>
      <c r="CX139" s="90"/>
      <c r="CY139" s="90"/>
      <c r="CZ139" s="90"/>
      <c r="DA139" s="90"/>
    </row>
    <row r="140" spans="1:105" s="70" customFormat="1" ht="15" customHeight="1">
      <c r="A140" s="228"/>
      <c r="B140" s="400"/>
      <c r="C140" s="403"/>
      <c r="D140" s="237"/>
      <c r="E140" s="237"/>
      <c r="F140" s="243"/>
      <c r="G140" s="72">
        <v>2.1</v>
      </c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240"/>
      <c r="AN140" s="240"/>
      <c r="AO140" s="240"/>
      <c r="AP140" s="240"/>
      <c r="AQ140" s="240"/>
      <c r="AR140" s="240"/>
      <c r="AS140" s="240"/>
      <c r="AT140" s="256"/>
      <c r="AU140" s="256"/>
      <c r="AV140" s="259"/>
      <c r="AW140" s="259"/>
      <c r="AX140" s="256"/>
      <c r="AY140" s="256"/>
      <c r="AZ140" s="256"/>
      <c r="BA140" s="256"/>
      <c r="BB140" s="256"/>
      <c r="BC140" s="256"/>
      <c r="BD140" s="256"/>
      <c r="BE140" s="256"/>
      <c r="BF140" s="256"/>
      <c r="BG140" s="256"/>
      <c r="BH140" s="256"/>
      <c r="BI140" s="256"/>
      <c r="BJ140" s="256"/>
      <c r="BK140" s="256"/>
      <c r="BL140" s="262"/>
      <c r="BM140" s="262"/>
      <c r="BN140" s="262"/>
      <c r="BO140" s="262"/>
      <c r="BP140" s="262"/>
      <c r="BQ140" s="262"/>
      <c r="BR140" s="270"/>
      <c r="BS140" s="270"/>
      <c r="BT140" s="270"/>
      <c r="BU140" s="270"/>
      <c r="BV140" s="270"/>
      <c r="BW140" s="270"/>
      <c r="BX140" s="256"/>
      <c r="BY140" s="256"/>
      <c r="BZ140" s="256"/>
      <c r="CA140" s="267"/>
      <c r="CB140" s="267"/>
      <c r="CC140" s="274"/>
      <c r="CD140" s="267"/>
      <c r="CE140" s="267"/>
      <c r="CF140" s="267"/>
      <c r="CG140" s="267"/>
      <c r="CH140" s="267"/>
      <c r="CI140" s="267"/>
      <c r="CJ140" s="267"/>
      <c r="CK140" s="267"/>
      <c r="CL140" s="265"/>
      <c r="CM140" s="272"/>
      <c r="CN140" s="264"/>
      <c r="CO140" s="125"/>
      <c r="CP140" s="226"/>
      <c r="CQ140" s="226"/>
      <c r="CR140" s="226"/>
      <c r="CS140" s="90"/>
      <c r="CT140" s="90"/>
      <c r="CU140" s="90"/>
      <c r="CV140" s="90"/>
      <c r="CW140" s="90"/>
      <c r="CX140" s="90"/>
      <c r="CY140" s="90"/>
      <c r="CZ140" s="90"/>
      <c r="DA140" s="90"/>
    </row>
    <row r="141" spans="1:105" s="70" customFormat="1" ht="15" customHeight="1">
      <c r="A141" s="228"/>
      <c r="B141" s="400"/>
      <c r="C141" s="403"/>
      <c r="D141" s="237"/>
      <c r="E141" s="237"/>
      <c r="F141" s="243"/>
      <c r="G141" s="72">
        <v>2.7</v>
      </c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240"/>
      <c r="AN141" s="240"/>
      <c r="AO141" s="240"/>
      <c r="AP141" s="240"/>
      <c r="AQ141" s="240"/>
      <c r="AR141" s="240"/>
      <c r="AS141" s="240"/>
      <c r="AT141" s="256"/>
      <c r="AU141" s="256"/>
      <c r="AV141" s="259"/>
      <c r="AW141" s="259"/>
      <c r="AX141" s="256"/>
      <c r="AY141" s="256"/>
      <c r="AZ141" s="256"/>
      <c r="BA141" s="256"/>
      <c r="BB141" s="256"/>
      <c r="BC141" s="256"/>
      <c r="BD141" s="256"/>
      <c r="BE141" s="256"/>
      <c r="BF141" s="256"/>
      <c r="BG141" s="256"/>
      <c r="BH141" s="256"/>
      <c r="BI141" s="256"/>
      <c r="BJ141" s="256"/>
      <c r="BK141" s="256"/>
      <c r="BL141" s="262"/>
      <c r="BM141" s="262"/>
      <c r="BN141" s="262"/>
      <c r="BO141" s="262"/>
      <c r="BP141" s="262"/>
      <c r="BQ141" s="262"/>
      <c r="BR141" s="270"/>
      <c r="BS141" s="270"/>
      <c r="BT141" s="270"/>
      <c r="BU141" s="270"/>
      <c r="BV141" s="270"/>
      <c r="BW141" s="270"/>
      <c r="BX141" s="256"/>
      <c r="BY141" s="256"/>
      <c r="BZ141" s="256"/>
      <c r="CA141" s="267"/>
      <c r="CB141" s="267"/>
      <c r="CC141" s="274"/>
      <c r="CD141" s="267"/>
      <c r="CE141" s="267"/>
      <c r="CF141" s="267"/>
      <c r="CG141" s="267"/>
      <c r="CH141" s="267"/>
      <c r="CI141" s="267"/>
      <c r="CJ141" s="267"/>
      <c r="CK141" s="267"/>
      <c r="CL141" s="265"/>
      <c r="CM141" s="272"/>
      <c r="CN141" s="264"/>
      <c r="CO141" s="125"/>
      <c r="CP141" s="226"/>
      <c r="CQ141" s="226"/>
      <c r="CR141" s="226"/>
      <c r="CS141" s="90"/>
      <c r="CT141" s="90"/>
      <c r="CU141" s="90"/>
      <c r="CV141" s="90"/>
      <c r="CW141" s="90"/>
      <c r="CX141" s="90"/>
      <c r="CY141" s="90"/>
      <c r="CZ141" s="90"/>
      <c r="DA141" s="90"/>
    </row>
    <row r="142" spans="1:105" s="70" customFormat="1" ht="15" customHeight="1">
      <c r="A142" s="228"/>
      <c r="B142" s="400"/>
      <c r="C142" s="403"/>
      <c r="D142" s="237"/>
      <c r="E142" s="237"/>
      <c r="F142" s="243"/>
      <c r="G142" s="72">
        <v>3</v>
      </c>
      <c r="H142" s="84"/>
      <c r="I142" s="83"/>
      <c r="J142" s="83"/>
      <c r="K142" s="83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240"/>
      <c r="AN142" s="240"/>
      <c r="AO142" s="240"/>
      <c r="AP142" s="240"/>
      <c r="AQ142" s="240"/>
      <c r="AR142" s="240"/>
      <c r="AS142" s="240"/>
      <c r="AT142" s="256"/>
      <c r="AU142" s="256"/>
      <c r="AV142" s="259"/>
      <c r="AW142" s="259"/>
      <c r="AX142" s="256"/>
      <c r="AY142" s="256"/>
      <c r="AZ142" s="256"/>
      <c r="BA142" s="256"/>
      <c r="BB142" s="256"/>
      <c r="BC142" s="256"/>
      <c r="BD142" s="256"/>
      <c r="BE142" s="256"/>
      <c r="BF142" s="256"/>
      <c r="BG142" s="256"/>
      <c r="BH142" s="256"/>
      <c r="BI142" s="256"/>
      <c r="BJ142" s="256"/>
      <c r="BK142" s="256"/>
      <c r="BL142" s="262"/>
      <c r="BM142" s="262"/>
      <c r="BN142" s="262"/>
      <c r="BO142" s="262"/>
      <c r="BP142" s="262"/>
      <c r="BQ142" s="262"/>
      <c r="BR142" s="270"/>
      <c r="BS142" s="270"/>
      <c r="BT142" s="270"/>
      <c r="BU142" s="270"/>
      <c r="BV142" s="270"/>
      <c r="BW142" s="270"/>
      <c r="BX142" s="256"/>
      <c r="BY142" s="256"/>
      <c r="BZ142" s="256"/>
      <c r="CA142" s="267"/>
      <c r="CB142" s="267"/>
      <c r="CC142" s="274"/>
      <c r="CD142" s="267"/>
      <c r="CE142" s="267"/>
      <c r="CF142" s="267"/>
      <c r="CG142" s="267"/>
      <c r="CH142" s="267"/>
      <c r="CI142" s="267"/>
      <c r="CJ142" s="267"/>
      <c r="CK142" s="267"/>
      <c r="CL142" s="265"/>
      <c r="CM142" s="272"/>
      <c r="CN142" s="264"/>
      <c r="CO142" s="125"/>
      <c r="CP142" s="226"/>
      <c r="CQ142" s="226"/>
      <c r="CR142" s="226"/>
      <c r="CS142" s="90"/>
      <c r="CT142" s="90"/>
      <c r="CU142" s="90"/>
      <c r="CV142" s="90"/>
      <c r="CW142" s="90"/>
      <c r="CX142" s="90"/>
      <c r="CY142" s="90"/>
      <c r="CZ142" s="90"/>
      <c r="DA142" s="90"/>
    </row>
    <row r="143" spans="1:105" s="70" customFormat="1" ht="15" customHeight="1">
      <c r="A143" s="228"/>
      <c r="B143" s="400"/>
      <c r="C143" s="403"/>
      <c r="D143" s="237"/>
      <c r="E143" s="237"/>
      <c r="F143" s="244"/>
      <c r="G143" s="73">
        <v>3.9</v>
      </c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1"/>
      <c r="AD143" s="81"/>
      <c r="AE143" s="81"/>
      <c r="AF143" s="81"/>
      <c r="AG143" s="81"/>
      <c r="AH143" s="81"/>
      <c r="AI143" s="81"/>
      <c r="AJ143" s="81"/>
      <c r="AK143" s="81"/>
      <c r="AL143" s="81"/>
      <c r="AM143" s="240"/>
      <c r="AN143" s="240"/>
      <c r="AO143" s="240"/>
      <c r="AP143" s="240"/>
      <c r="AQ143" s="240"/>
      <c r="AR143" s="240"/>
      <c r="AS143" s="240"/>
      <c r="AT143" s="256"/>
      <c r="AU143" s="256"/>
      <c r="AV143" s="259"/>
      <c r="AW143" s="259"/>
      <c r="AX143" s="256"/>
      <c r="AY143" s="256"/>
      <c r="AZ143" s="256"/>
      <c r="BA143" s="256"/>
      <c r="BB143" s="256"/>
      <c r="BC143" s="256"/>
      <c r="BD143" s="256"/>
      <c r="BE143" s="256"/>
      <c r="BF143" s="256"/>
      <c r="BG143" s="256"/>
      <c r="BH143" s="256"/>
      <c r="BI143" s="256"/>
      <c r="BJ143" s="256"/>
      <c r="BK143" s="256"/>
      <c r="BL143" s="262"/>
      <c r="BM143" s="262"/>
      <c r="BN143" s="262"/>
      <c r="BO143" s="262"/>
      <c r="BP143" s="262"/>
      <c r="BQ143" s="262"/>
      <c r="BR143" s="270"/>
      <c r="BS143" s="270"/>
      <c r="BT143" s="270"/>
      <c r="BU143" s="270"/>
      <c r="BV143" s="270"/>
      <c r="BW143" s="270"/>
      <c r="BX143" s="256"/>
      <c r="BY143" s="256"/>
      <c r="BZ143" s="256"/>
      <c r="CA143" s="267"/>
      <c r="CB143" s="267"/>
      <c r="CC143" s="274"/>
      <c r="CD143" s="267"/>
      <c r="CE143" s="267"/>
      <c r="CF143" s="267"/>
      <c r="CG143" s="267"/>
      <c r="CH143" s="267"/>
      <c r="CI143" s="267"/>
      <c r="CJ143" s="267"/>
      <c r="CK143" s="267"/>
      <c r="CL143" s="265"/>
      <c r="CM143" s="272"/>
      <c r="CN143" s="264"/>
      <c r="CO143" s="125"/>
      <c r="CP143" s="226"/>
      <c r="CQ143" s="226"/>
      <c r="CR143" s="226"/>
      <c r="CS143" s="90"/>
      <c r="CT143" s="90"/>
      <c r="CU143" s="90"/>
      <c r="CV143" s="90"/>
      <c r="CW143" s="90"/>
      <c r="CX143" s="90"/>
      <c r="CY143" s="90"/>
      <c r="CZ143" s="90"/>
      <c r="DA143" s="90"/>
    </row>
    <row r="144" spans="1:105" s="70" customFormat="1" ht="15" customHeight="1">
      <c r="A144" s="229"/>
      <c r="B144" s="401"/>
      <c r="C144" s="404"/>
      <c r="D144" s="238"/>
      <c r="E144" s="238"/>
      <c r="F144" s="245" t="s">
        <v>83</v>
      </c>
      <c r="G144" s="246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241"/>
      <c r="AN144" s="241"/>
      <c r="AO144" s="241"/>
      <c r="AP144" s="241"/>
      <c r="AQ144" s="241"/>
      <c r="AR144" s="241"/>
      <c r="AS144" s="241"/>
      <c r="AT144" s="257"/>
      <c r="AU144" s="257"/>
      <c r="AV144" s="260"/>
      <c r="AW144" s="260"/>
      <c r="AX144" s="257"/>
      <c r="AY144" s="257"/>
      <c r="AZ144" s="257"/>
      <c r="BA144" s="257"/>
      <c r="BB144" s="257"/>
      <c r="BC144" s="257"/>
      <c r="BD144" s="257"/>
      <c r="BE144" s="257"/>
      <c r="BF144" s="257"/>
      <c r="BG144" s="257"/>
      <c r="BH144" s="257"/>
      <c r="BI144" s="257"/>
      <c r="BJ144" s="257"/>
      <c r="BK144" s="257"/>
      <c r="BL144" s="263"/>
      <c r="BM144" s="263"/>
      <c r="BN144" s="263"/>
      <c r="BO144" s="263"/>
      <c r="BP144" s="263"/>
      <c r="BQ144" s="263"/>
      <c r="BR144" s="271"/>
      <c r="BS144" s="271"/>
      <c r="BT144" s="271"/>
      <c r="BU144" s="271"/>
      <c r="BV144" s="271"/>
      <c r="BW144" s="271"/>
      <c r="BX144" s="257"/>
      <c r="BY144" s="257"/>
      <c r="BZ144" s="257"/>
      <c r="CA144" s="268"/>
      <c r="CB144" s="268"/>
      <c r="CC144" s="275"/>
      <c r="CD144" s="268"/>
      <c r="CE144" s="268"/>
      <c r="CF144" s="268"/>
      <c r="CG144" s="268"/>
      <c r="CH144" s="268"/>
      <c r="CI144" s="268"/>
      <c r="CJ144" s="268"/>
      <c r="CK144" s="268"/>
      <c r="CL144" s="265"/>
      <c r="CM144" s="272"/>
      <c r="CN144" s="264"/>
      <c r="CO144" s="125"/>
      <c r="CP144" s="226"/>
      <c r="CQ144" s="226"/>
      <c r="CR144" s="226"/>
      <c r="CS144" s="90"/>
      <c r="CT144" s="90"/>
      <c r="CU144" s="90"/>
      <c r="CV144" s="90"/>
      <c r="CW144" s="90"/>
      <c r="CX144" s="90"/>
      <c r="CY144" s="90"/>
      <c r="CZ144" s="90"/>
      <c r="DA144" s="90"/>
    </row>
    <row r="145" spans="1:105" s="70" customFormat="1" ht="15" customHeight="1">
      <c r="A145" s="227">
        <f t="shared" ref="A145" si="50">A137+1</f>
        <v>17</v>
      </c>
      <c r="B145" s="230" t="s">
        <v>712</v>
      </c>
      <c r="C145" s="233" t="s">
        <v>778</v>
      </c>
      <c r="D145" s="236">
        <v>44168</v>
      </c>
      <c r="E145" s="236" t="s">
        <v>91</v>
      </c>
      <c r="F145" s="482" t="s">
        <v>80</v>
      </c>
      <c r="G145" s="482"/>
      <c r="H145" s="82" t="s">
        <v>69</v>
      </c>
      <c r="I145" s="82"/>
      <c r="J145" s="82" t="s">
        <v>60</v>
      </c>
      <c r="K145" s="82" t="s">
        <v>60</v>
      </c>
      <c r="L145" s="82" t="s">
        <v>60</v>
      </c>
      <c r="M145" s="82" t="s">
        <v>60</v>
      </c>
      <c r="N145" s="82" t="s">
        <v>60</v>
      </c>
      <c r="O145" s="82"/>
      <c r="P145" s="82" t="s">
        <v>60</v>
      </c>
      <c r="Q145" s="82" t="s">
        <v>60</v>
      </c>
      <c r="R145" s="82" t="s">
        <v>60</v>
      </c>
      <c r="S145" s="82" t="s">
        <v>60</v>
      </c>
      <c r="T145" s="82" t="s">
        <v>60</v>
      </c>
      <c r="U145" s="82" t="s">
        <v>60</v>
      </c>
      <c r="V145" s="82"/>
      <c r="W145" s="82" t="s">
        <v>60</v>
      </c>
      <c r="X145" s="82" t="s">
        <v>60</v>
      </c>
      <c r="Y145" s="82" t="s">
        <v>60</v>
      </c>
      <c r="Z145" s="82" t="s">
        <v>60</v>
      </c>
      <c r="AA145" s="82" t="s">
        <v>60</v>
      </c>
      <c r="AB145" s="82" t="s">
        <v>60</v>
      </c>
      <c r="AC145" s="82"/>
      <c r="AD145" s="82" t="s">
        <v>60</v>
      </c>
      <c r="AE145" s="82" t="s">
        <v>60</v>
      </c>
      <c r="AF145" s="82" t="s">
        <v>60</v>
      </c>
      <c r="AG145" s="82" t="s">
        <v>60</v>
      </c>
      <c r="AH145" s="82" t="s">
        <v>60</v>
      </c>
      <c r="AI145" s="82" t="s">
        <v>1471</v>
      </c>
      <c r="AJ145" s="82"/>
      <c r="AK145" s="82" t="s">
        <v>60</v>
      </c>
      <c r="AL145" s="82" t="s">
        <v>60</v>
      </c>
      <c r="AM145" s="239">
        <f>COUNTIF(H145:AL145,"PH")+COUNTIF(H145:AL145,"PH/L")+COUNTIF(H145:AL145,"PM")</f>
        <v>0</v>
      </c>
      <c r="AN145" s="239">
        <f>COUNTIF(H145:AL145,"PD")+COUNTIF(H145:AL145,"PDD")+COUNTIF(H145:AL145,"P/DS")/2+COUNTIF(H145:AL145,"PMD")</f>
        <v>0</v>
      </c>
      <c r="AO145" s="239">
        <f>COUNTIF(H145:AL145,"PN")+COUNTIF(H145:AL145,"P/NS")/2+COUNTIF(H145:AL145,"PH")+COUNTIF(H145:AL145,"PH/F")/2+COUNTIF(H145:AL145,"PH/L")/2+COUNTIF(H145:AL145,"PM")</f>
        <v>0</v>
      </c>
      <c r="AP145" s="239">
        <f>COUNTIF(H145:AL145,"BH")+COUNTIF(H145:AL145,"AL/BL")+COUNTIF(H145:AL145,"UL/BL")+COUNTIF(H145:AL145,"BM")</f>
        <v>0</v>
      </c>
      <c r="AQ145" s="239">
        <f>COUNTIF(H145:AL145,"DS")+COUNTIF(H145:AL145,"AL/DS")/2+COUNTIF(H145:AL145,"UL/DS")/2+COUNTIF(H145:AL145,"CT")+COUNTIF(H145:AL145,"MD")</f>
        <v>24.5</v>
      </c>
      <c r="AR145" s="239">
        <f>COUNTIF(H145:AL145,"NS")+COUNTIF(H145:AL145,"AL/NS")/2+COUNTIF(H145:AL145,"UL/NS")/2+COUNTIF(H145:AL145,"BH")+COUNTIF(H145:AL145,"AL/BF")/2+COUNTIF(H145:AL145,"AL/BL")/2+COUNTIF(H145:AL145,"UL/BL")/2+COUNTIF(H145:AL145,"UL/BF")/2+COUNTIF(H145:AL145,"BM")</f>
        <v>0</v>
      </c>
      <c r="AS145" s="239">
        <f>COUNTIF(H145:AL145,"AL")+COUNTIF(H145:AL145,"AL/DS")/2+COUNTIF(H145:AL145,"AL/NS")/2+COUNTIF(H145:AL145,"NH")+COUNTIF(H145:AL145,"SL")+COUNTIF(H145:AL145,"NHD")+COUNTIF(H145:AL145,"B")+COUNTIF(H145:AL145,"HL")+COUNTIF(H145:AL145,"AL/BF")/2+COUNTIF(H145:AL145,"AL/BL")/2</f>
        <v>1</v>
      </c>
      <c r="AT145" s="255">
        <f>COUNTIF(H145:AL145,"PD")+COUNTIF(H145:AL145,"PN")+COUNTIF(H145:AL145,"P/DS")/2+COUNTIF(H145:AL145,"P/NS")/2+COUNTIF(H145:AL145,"DS")+COUNTIF(H145:AL145,"NS")+COUNTIF(H145:AL145,"AL")+COUNTIF(H145:AL145,"AL/DS")+COUNTIF(H145:AL145,"AL/NS")+COUNTIF(H145:AL145,"NH")+COUNTIF(H145:AL145,"SL")+COUNTIF(H145:AL145,"UL/DS")/2+COUNTIF(H145:AL145,"UL/NS")/2+COUNTIF(H145:AL145,"CT")+COUNTIF(H145:AL145,"NHD")+COUNTIF(H145:AL145,"PDD")+COUNTIF(H145:AL145,"B")+COUNTIF(H145:AL145,"HL")+COUNTIF(H145:AL145,"PH")+COUNTIF(H145:AL145,"BH")+COUNTIF(H145:AL145,"AL/BF")+COUNTIF(H145:AL145,"AL/BL")+COUNTIF(H145:AL145,"UL/BF")/2+COUNTIF(H145:AL145,"UL/BL")/2+COUNTIF(H145:AL145,"PH/F")/2+COUNTIF(H145:AL145,"PH/L")/2+COUNTIF(H145:AL145,"MD")+COUNTIF(H145:AL145,"PMD")+COUNTIF(H145:AL145,"PM")+COUNTIF(H145:AL145,"BM")</f>
        <v>25.5</v>
      </c>
      <c r="AU145" s="255">
        <f>COUNTIF(H145:AL145,"P/DS")/2+COUNTIF(H145:AL145,"P/NS")/2+COUNTIF(H145:AL145,"IL")+COUNTIF(H145:AL145,"NL")+COUNTIF(H145:AL145,"UL")+COUNTIF(H145:AL145,"UL/DS")/2+COUNTIF(H145:AL145,"UL/NS")/2+COUNTIF(H145:AL145,"KT")+COUNTIF(H145:AL145,"UL/BF")/2+COUNTIF(H145:AL145,"UL/BL")/2+COUNTIF(H145:AL145,"PH/F")/2+COUNTIF(H145:AL145,"PH/L")/2+COUNTIF(H145:AL145,"NB")</f>
        <v>0.5</v>
      </c>
      <c r="AV145" s="258">
        <f>COUNTIF(H145:AL145,"PN")+COUNTIF(H145:AL145,"TVD")+COUNTIF(H145:AL145,"PH")+COUNTIF(H145:AL145,"PM")+COUNTIF(H145:AL145,"PDD")-COUNTIFS(H145:AL145,"PN",H152:AL152,"&gt;=3")-COUNTIFS(H145:AL145,"PM",H152:AL152,"&gt;=3")</f>
        <v>0</v>
      </c>
      <c r="AW145" s="258">
        <f>COUNTIF(H145:AL145,"NS")+COUNTIF(H145:AL145,"D")+COUNTIF(H145:AL145,"BH")+COUNTIF(H145:AL145,"NHD")+COUNTIF(H145:AL145,"BM")-COUNTIFS(H145:AL145,"NS",H152:AL152,"&gt;=3")-COUNTIFS(H145:AL145,"BH",H152:AL152,"&gt;=3")-COUNTIFS(H145:AL145,"BM",H152:AL152,"&gt;=3")</f>
        <v>0</v>
      </c>
      <c r="AX145" s="255">
        <f>COUNTIF(H145:AL145,"AL")+COUNTIF(H145:AL145,"AL/DS")/2+COUNTIF(H145:AL145,"AL/NS")/2+COUNTIF(H145:AL145,"AL/BF")+COUNTIF(H145:AL145,"AL/BL")/2</f>
        <v>0</v>
      </c>
      <c r="AY145" s="255">
        <f>COUNTIF(H145:AL145,"SL")</f>
        <v>0</v>
      </c>
      <c r="AZ145" s="255">
        <f>COUNTIF(H145:AL145,"NH")</f>
        <v>1</v>
      </c>
      <c r="BA145" s="255">
        <f>COUNTIF(H145:AL145,"HL")</f>
        <v>0</v>
      </c>
      <c r="BB145" s="255">
        <f>COUNTIF(G145:AL145,"P/DS")/2+COUNTIF(G145:AL145,"P/NS")/2+COUNTIF(G145:AL145,"UL")+COUNTIF(G145:AL145,"UL/DS")/2+COUNTIF(G145:AL145,"UL/NS")/2+COUNTIF(G145:AL145,"UL/BL")/2+COUNTIF(G145:AL145,"UL/BF")/2+COUNTIF(G145:AL145,"PH/F")/2+COUNTIF(G145:AL145,"PH/L")/2</f>
        <v>0.5</v>
      </c>
      <c r="BC145" s="255">
        <f>COUNTIF(H145:AL145,"NB")</f>
        <v>0</v>
      </c>
      <c r="BD145" s="255">
        <f>COUNTIF(H145:AL145,"NL")</f>
        <v>0</v>
      </c>
      <c r="BE145" s="255">
        <f>COUNTIF(H145:AL145,"IL")</f>
        <v>0</v>
      </c>
      <c r="BF145" s="255">
        <f>COUNTIF(H145:AL145,"KT")</f>
        <v>0</v>
      </c>
      <c r="BG145" s="255">
        <f>COUNTIF(H145:AL145,"L70")</f>
        <v>0</v>
      </c>
      <c r="BH145" s="255">
        <f>COUNTIF(H145:AL145,"MD")</f>
        <v>0</v>
      </c>
      <c r="BI145" s="255">
        <f>COUNTIF(H145:AL145,"PMD")</f>
        <v>0</v>
      </c>
      <c r="BJ145" s="255">
        <f>COUNTIF(H145:AL145,"PM")</f>
        <v>0</v>
      </c>
      <c r="BK145" s="255">
        <f>COUNTIF(H145:AL145,"BM")</f>
        <v>0</v>
      </c>
      <c r="BL145" s="261">
        <f>SUMIF(H145:AL145,"PD",H146:AL146)+SUMIF(H145:AL145,"PN",H146:AL146)+SUMIF(H145:AL145,"P/DS",H146:AL146)+SUMIF(H145:AL145,"PN/F",H146:AL146)+SUMIF(H145:AL145,"PN/L",H146:AL146)+SUMIF(H145:AL145,"TV",H146:AL146)+SUMIF(H145:AL145,"TVD",H146:AL146)+SUMIF(H145:AL145,"PDD",H146:AL146)</f>
        <v>0</v>
      </c>
      <c r="BM145" s="261">
        <f>SUMIF(H145:AL145,"PD",H147:AL147)+SUMIF(H145:AL145,"PN",H147:AL147)+SUMIF(H145:AL145,"P/DS",H147:AL147)+SUMIF(H145:AL145,"PN/F",H147:AL147)+SUMIF(H145:AL145,"PN/L",H147:AL147)+SUMIF(H145:AL145,"TV",H147:AL147)+SUMIF(H145:AL145,"TVD",H147:AL147)+SUMIF(H145:AL145,"PDD",H147:AL147)+SUMIF(H145:AL145,"PMD",H147:AL147)</f>
        <v>0</v>
      </c>
      <c r="BN145" s="261">
        <f>SUMIF(H145:AL145,"PD",H148:AL148)+SUMIF(H145:AL145,"PN",H148:AL148)+SUMIF(H145:AL145,"P/DS",H148:AL148)+SUMIF(H145:AL145,"PN/F",H148:AL148)+SUMIF(H145:AL145,"PN/L",H148:AL148)+SUMIF(H145:AL145,"TV",H148:AL148)+SUMIF(H145:AL145,"TVD",H148:AL148)</f>
        <v>0</v>
      </c>
      <c r="BO145" s="261">
        <f>SUMIF(H145:AL145,"PD",H149:AL149)+SUMIF(H145:AL145,"PN",H149:AL149)+SUMIF(H145:AL145,"P/DS",H149:AL149)+SUMIF(H145:AL145,"PN/F",H149:AL149)+SUMIF(H145:AL145,"PN/L",H149:AL149)+SUMIF(H145:AL145,"TV",H149:AL149)+SUMIF(H145:AL145,"TVD",H149:AL149)</f>
        <v>0</v>
      </c>
      <c r="BP145" s="261">
        <f>SUMIF(H145:AL145,"PD",H150:AL150)+SUMIF(H145:AL145,"PN",H150:AL150)+SUMIF(H145:AL145,"P/DS",H150:AL150)+SUMIF(H145:AL145,"PN/F",H150:AL150)+SUMIF(H145:AL145,"PN/L",H150:AL150)+SUMIF(H145:AL145,"TV",H150:AL150)+SUMIF(H145:AL145,"TVD",H150:AL150)+SUMIF(H145:AL145,"PDD",H150:AL150)+SUMIF(H145:AL145,"PH",H150:AL150)+SUMIF(H145:AL145,"PM",H150:AL150)</f>
        <v>0</v>
      </c>
      <c r="BQ145" s="261">
        <f>SUMIF(H145:AL145,"PD",H151:AL151)+SUMIF(H145:AL145,"PN",H151:AL151)+SUMIF(H145:AL145,"P/DS",H151:AL151)+SUMIF(H145:AL145,"PN/F",H151:AL151)+SUMIF(H145:AL145,"PN/L",H151:AL151)+SUMIF(H145:AL145,"TV",H151:AL151)+SUMIF(H145:AL145,"TVD",H151:AL151)+SUMIF(H145:AL145,"PDD",H151:AL151)+SUMIF(H145:AL145,"PH",H151:AL151)+SUMIF(H145:AL145,"PM",H151:AL151)</f>
        <v>0</v>
      </c>
      <c r="BR145" s="269">
        <f>SUM(H146:AL146)-BL145</f>
        <v>29.5</v>
      </c>
      <c r="BS145" s="269">
        <f>SUM(H147:AL147)-BM145</f>
        <v>0</v>
      </c>
      <c r="BT145" s="269">
        <f>SUM(H148:AL148)-BN145</f>
        <v>0</v>
      </c>
      <c r="BU145" s="269">
        <f>SUM(H149:AL149)-BO145</f>
        <v>0</v>
      </c>
      <c r="BV145" s="269">
        <f>SUM(H150:AL150)-BP145</f>
        <v>0</v>
      </c>
      <c r="BW145" s="269">
        <f>SUM(H151:AL151)-BQ145</f>
        <v>0</v>
      </c>
      <c r="BX145" s="255">
        <f>SUMIF(H145:AL145,"PD",H152:AL152)+SUMIF(H145:AL145,"PN",H152:AL152)+SUMIF(H145:AL145,"P/DS",H152:AL152)+SUMIF(H145:AL145,"PN/F",H152:AL152)+SUMIF(H145:AL145,"PN/L",H152:AL152)</f>
        <v>0</v>
      </c>
      <c r="BY145" s="255">
        <f>SUM(H152:AL152)-BX145</f>
        <v>0</v>
      </c>
      <c r="BZ145" s="255">
        <f t="shared" ref="BZ145" si="51">+SUM(BL145:BW152)</f>
        <v>29.5</v>
      </c>
      <c r="CA145" s="266">
        <f>(COUNTIFS(H145:AL145,"PD",H146:AL146,"&gt;=2"))*0.5-IF(CN145="VP",COUNTIFS($H$16:$AL$16,"SAT",H145:AL145,"PD",H146:AL146,"&gt;=2"))*0.5</f>
        <v>0</v>
      </c>
      <c r="CB145" s="266">
        <f>(COUNTIFS(H145:AL145,"PN",H147:AL147,"&gt;=0.5",H146:AL146,"&gt;=1.5"))*0.5+COUNTIFS(H145:AL145,"PDD",H147:AL147,"&gt;=0.5",H146:AL146,"&gt;=1.5")*0.5</f>
        <v>0</v>
      </c>
      <c r="CC145" s="273">
        <f>(COUNTIFS(H145:AL145,"TV",H147:AL147,"&gt;=10"))*0.5+(COUNTIFS(H145:AL145,"PMD",H147:AL147,"&gt;=2"))*0.5</f>
        <v>0</v>
      </c>
      <c r="CD145" s="266">
        <f>(COUNTIFS(H145:AL145,"TVD",H149:AL149,"&gt;=6.5",H147:AL147,"&gt;=3.5"))*0.5</f>
        <v>0</v>
      </c>
      <c r="CE145" s="266">
        <f>(COUNTIFS(H145:AL145,"PD",H150:AL150,"&gt;=10"))*0.5</f>
        <v>0</v>
      </c>
      <c r="CF145" s="266">
        <f>(COUNTIFS(H145:AL145,"PDD",H150:AL150,"&gt;=3.5",H151:AL151,"&gt;=6.5")+COUNTIFS(H145:AL145,"PH",H151:AL151,"&gt;=0.5",H150:AL150,"&gt;=1.5")+COUNTIFS(H145:AL145,"PM",H151:AL151,"&gt;=0.5",H150:AL150,"&gt;=1.5"))*0.5</f>
        <v>0</v>
      </c>
      <c r="CG145" s="266">
        <f>(COUNTIFS(H145:AL145,"DS",H146:AL146,"&gt;=2")+COUNTIFS(H145:AL145,"AL/DS",H146:AL146,"&gt;=2"))*0.5-IF(CN145="VP",COUNTIFS($H$16:$AL$16,"SAT",H145:AL145,"DS",H146:AL146,"&gt;=2"))*0.5</f>
        <v>4.5</v>
      </c>
      <c r="CH145" s="266">
        <f>(COUNTIFS(H145:AL145,"NS",H147:AL147,"&gt;=0.5",H146:AL146,"&gt;=1.5")+COUNTIFS(H145:AL145,"AL/NS",H147:AL147,"&gt;=0.5",H146:AL146,"&gt;=1.5")+COUNTIFS(H145:AL145,"NHD",H147:AL147,"&gt;=4.5",H150:AL150,"&gt;=2",H146:AL146,"&gt;=1.5"))*0.5</f>
        <v>0</v>
      </c>
      <c r="CI145" s="266">
        <f>(COUNTIF(H147:AL147,"&gt;=10")+COUNTIFS(H145:AL145,"MD",H147:AL147,"&gt;=2")-COUNTIFS(H145:AL145,"TV",H147:AL147,"&gt;=10"))*0.5</f>
        <v>0</v>
      </c>
      <c r="CJ145" s="266">
        <f>(COUNTIFS(H145:AL145,"D",H149:AL149,"&gt;=6.5",H147:AL147,"&gt;=3.5"))*0.5</f>
        <v>0</v>
      </c>
      <c r="CK145" s="266">
        <f>(COUNTIF(H150:AL150,"&gt;=10")-COUNTIFS(H145:AL145,"PD",H150:AL150,"&gt;=10"))*0.5</f>
        <v>0</v>
      </c>
      <c r="CL145" s="265">
        <f>(COUNTIFS(H145:AL145,"NHD",H150:AL150,"&gt;=3.5",H151:AL151,"&gt;=6.5")+COUNTIFS(H145:AL145,"BH",H150:AL150,"&gt;=1.5",H151:AL151,"&gt;=0.5")+COUNTIFS(H145:AL145,"BM",H150:AL150,"&gt;=1.5",H151:AL151,"&gt;=0.5")+COUNTIFS(H145:AL145,"D",H150:AL150,"&gt;=1.5",H151:AL151,"&gt;=0.5"))*0.5</f>
        <v>0</v>
      </c>
      <c r="CM145" s="272"/>
      <c r="CN145" s="264" t="s">
        <v>666</v>
      </c>
      <c r="CO145" s="125">
        <f t="shared" ref="CO145" si="52">+AM145+AN145+AO145+AP145+AQ145+AR145+AS145+AU145+BG145</f>
        <v>26</v>
      </c>
      <c r="CP145" s="225">
        <f>+SUM(I146:I151)-I152</f>
        <v>0</v>
      </c>
      <c r="CQ145" s="225">
        <f>+SUM(J146:J151)-J152</f>
        <v>1</v>
      </c>
      <c r="CR145" s="225">
        <f>+SUM(K146:K151)-K152</f>
        <v>2.2000000000000002</v>
      </c>
      <c r="CS145" s="90"/>
      <c r="CT145" s="90"/>
      <c r="CU145" s="90"/>
      <c r="CV145" s="90"/>
      <c r="CW145" s="90"/>
      <c r="CX145" s="90"/>
      <c r="CY145" s="90"/>
      <c r="CZ145" s="90"/>
      <c r="DA145" s="90"/>
    </row>
    <row r="146" spans="1:105" s="70" customFormat="1" ht="15" customHeight="1">
      <c r="A146" s="228"/>
      <c r="B146" s="400"/>
      <c r="C146" s="403"/>
      <c r="D146" s="237"/>
      <c r="E146" s="237"/>
      <c r="F146" s="242" t="s">
        <v>82</v>
      </c>
      <c r="G146" s="71">
        <v>1.5</v>
      </c>
      <c r="H146" s="83"/>
      <c r="I146" s="83"/>
      <c r="J146" s="83">
        <v>1</v>
      </c>
      <c r="K146" s="83">
        <v>2.2000000000000002</v>
      </c>
      <c r="L146" s="83"/>
      <c r="M146" s="83">
        <v>2.2000000000000002</v>
      </c>
      <c r="N146" s="83"/>
      <c r="O146" s="83"/>
      <c r="P146" s="83">
        <v>2.2000000000000002</v>
      </c>
      <c r="Q146" s="83"/>
      <c r="R146" s="83"/>
      <c r="S146" s="83">
        <v>1.8</v>
      </c>
      <c r="T146" s="83">
        <v>2.2000000000000002</v>
      </c>
      <c r="U146" s="83">
        <v>2</v>
      </c>
      <c r="V146" s="83"/>
      <c r="W146" s="83">
        <v>2.2000000000000002</v>
      </c>
      <c r="X146" s="83">
        <v>1.2</v>
      </c>
      <c r="Y146" s="83">
        <v>0.5</v>
      </c>
      <c r="Z146" s="83"/>
      <c r="AA146" s="83"/>
      <c r="AB146" s="83">
        <v>1</v>
      </c>
      <c r="AC146" s="79"/>
      <c r="AD146" s="79"/>
      <c r="AE146" s="79"/>
      <c r="AF146" s="79">
        <v>3.5</v>
      </c>
      <c r="AG146" s="79">
        <v>2.5</v>
      </c>
      <c r="AH146" s="79"/>
      <c r="AI146" s="79"/>
      <c r="AJ146" s="79"/>
      <c r="AK146" s="79">
        <v>2.5</v>
      </c>
      <c r="AL146" s="79">
        <v>2.5</v>
      </c>
      <c r="AM146" s="240"/>
      <c r="AN146" s="240"/>
      <c r="AO146" s="240"/>
      <c r="AP146" s="240"/>
      <c r="AQ146" s="240"/>
      <c r="AR146" s="240"/>
      <c r="AS146" s="240"/>
      <c r="AT146" s="256"/>
      <c r="AU146" s="256"/>
      <c r="AV146" s="259"/>
      <c r="AW146" s="259"/>
      <c r="AX146" s="256"/>
      <c r="AY146" s="256"/>
      <c r="AZ146" s="256"/>
      <c r="BA146" s="256"/>
      <c r="BB146" s="256"/>
      <c r="BC146" s="256"/>
      <c r="BD146" s="256"/>
      <c r="BE146" s="256"/>
      <c r="BF146" s="256"/>
      <c r="BG146" s="256"/>
      <c r="BH146" s="256"/>
      <c r="BI146" s="256"/>
      <c r="BJ146" s="256"/>
      <c r="BK146" s="256"/>
      <c r="BL146" s="262"/>
      <c r="BM146" s="262"/>
      <c r="BN146" s="262"/>
      <c r="BO146" s="262"/>
      <c r="BP146" s="262"/>
      <c r="BQ146" s="262"/>
      <c r="BR146" s="270"/>
      <c r="BS146" s="270"/>
      <c r="BT146" s="270"/>
      <c r="BU146" s="270"/>
      <c r="BV146" s="270"/>
      <c r="BW146" s="270"/>
      <c r="BX146" s="256"/>
      <c r="BY146" s="256"/>
      <c r="BZ146" s="256"/>
      <c r="CA146" s="267"/>
      <c r="CB146" s="267"/>
      <c r="CC146" s="274"/>
      <c r="CD146" s="267"/>
      <c r="CE146" s="267"/>
      <c r="CF146" s="267"/>
      <c r="CG146" s="267"/>
      <c r="CH146" s="267"/>
      <c r="CI146" s="267"/>
      <c r="CJ146" s="267"/>
      <c r="CK146" s="267"/>
      <c r="CL146" s="265"/>
      <c r="CM146" s="272"/>
      <c r="CN146" s="264"/>
      <c r="CO146" s="125"/>
      <c r="CP146" s="226"/>
      <c r="CQ146" s="226"/>
      <c r="CR146" s="226"/>
      <c r="CS146" s="90"/>
      <c r="CT146" s="90"/>
      <c r="CU146" s="90"/>
      <c r="CV146" s="90"/>
      <c r="CW146" s="90"/>
      <c r="CX146" s="90"/>
      <c r="CY146" s="90"/>
      <c r="CZ146" s="90"/>
      <c r="DA146" s="90"/>
    </row>
    <row r="147" spans="1:105" s="70" customFormat="1" ht="15" customHeight="1">
      <c r="A147" s="228"/>
      <c r="B147" s="400"/>
      <c r="C147" s="403"/>
      <c r="D147" s="237"/>
      <c r="E147" s="237"/>
      <c r="F147" s="243"/>
      <c r="G147" s="72">
        <v>2</v>
      </c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240"/>
      <c r="AN147" s="240"/>
      <c r="AO147" s="240"/>
      <c r="AP147" s="240"/>
      <c r="AQ147" s="240"/>
      <c r="AR147" s="240"/>
      <c r="AS147" s="240"/>
      <c r="AT147" s="256"/>
      <c r="AU147" s="256"/>
      <c r="AV147" s="259"/>
      <c r="AW147" s="259"/>
      <c r="AX147" s="256"/>
      <c r="AY147" s="256"/>
      <c r="AZ147" s="256"/>
      <c r="BA147" s="256"/>
      <c r="BB147" s="256"/>
      <c r="BC147" s="256"/>
      <c r="BD147" s="256"/>
      <c r="BE147" s="256"/>
      <c r="BF147" s="256"/>
      <c r="BG147" s="256"/>
      <c r="BH147" s="256"/>
      <c r="BI147" s="256"/>
      <c r="BJ147" s="256"/>
      <c r="BK147" s="256"/>
      <c r="BL147" s="262"/>
      <c r="BM147" s="262"/>
      <c r="BN147" s="262"/>
      <c r="BO147" s="262"/>
      <c r="BP147" s="262"/>
      <c r="BQ147" s="262"/>
      <c r="BR147" s="270"/>
      <c r="BS147" s="270"/>
      <c r="BT147" s="270"/>
      <c r="BU147" s="270"/>
      <c r="BV147" s="270"/>
      <c r="BW147" s="270"/>
      <c r="BX147" s="256"/>
      <c r="BY147" s="256"/>
      <c r="BZ147" s="256"/>
      <c r="CA147" s="267"/>
      <c r="CB147" s="267"/>
      <c r="CC147" s="274"/>
      <c r="CD147" s="267"/>
      <c r="CE147" s="267"/>
      <c r="CF147" s="267"/>
      <c r="CG147" s="267"/>
      <c r="CH147" s="267"/>
      <c r="CI147" s="267"/>
      <c r="CJ147" s="267"/>
      <c r="CK147" s="267"/>
      <c r="CL147" s="265"/>
      <c r="CM147" s="272"/>
      <c r="CN147" s="264"/>
      <c r="CO147" s="125"/>
      <c r="CP147" s="226"/>
      <c r="CQ147" s="226"/>
      <c r="CR147" s="226"/>
      <c r="CS147" s="90"/>
      <c r="CT147" s="90"/>
      <c r="CU147" s="90"/>
      <c r="CV147" s="90"/>
      <c r="CW147" s="90"/>
      <c r="CX147" s="90"/>
      <c r="CY147" s="90"/>
      <c r="CZ147" s="90"/>
      <c r="DA147" s="90"/>
    </row>
    <row r="148" spans="1:105" s="70" customFormat="1" ht="15" customHeight="1">
      <c r="A148" s="228"/>
      <c r="B148" s="400"/>
      <c r="C148" s="403"/>
      <c r="D148" s="237"/>
      <c r="E148" s="237"/>
      <c r="F148" s="243"/>
      <c r="G148" s="72">
        <v>2.1</v>
      </c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240"/>
      <c r="AN148" s="240"/>
      <c r="AO148" s="240"/>
      <c r="AP148" s="240"/>
      <c r="AQ148" s="240"/>
      <c r="AR148" s="240"/>
      <c r="AS148" s="240"/>
      <c r="AT148" s="256"/>
      <c r="AU148" s="256"/>
      <c r="AV148" s="259"/>
      <c r="AW148" s="259"/>
      <c r="AX148" s="256"/>
      <c r="AY148" s="256"/>
      <c r="AZ148" s="256"/>
      <c r="BA148" s="256"/>
      <c r="BB148" s="256"/>
      <c r="BC148" s="256"/>
      <c r="BD148" s="256"/>
      <c r="BE148" s="256"/>
      <c r="BF148" s="256"/>
      <c r="BG148" s="256"/>
      <c r="BH148" s="256"/>
      <c r="BI148" s="256"/>
      <c r="BJ148" s="256"/>
      <c r="BK148" s="256"/>
      <c r="BL148" s="262"/>
      <c r="BM148" s="262"/>
      <c r="BN148" s="262"/>
      <c r="BO148" s="262"/>
      <c r="BP148" s="262"/>
      <c r="BQ148" s="262"/>
      <c r="BR148" s="270"/>
      <c r="BS148" s="270"/>
      <c r="BT148" s="270"/>
      <c r="BU148" s="270"/>
      <c r="BV148" s="270"/>
      <c r="BW148" s="270"/>
      <c r="BX148" s="256"/>
      <c r="BY148" s="256"/>
      <c r="BZ148" s="256"/>
      <c r="CA148" s="267"/>
      <c r="CB148" s="267"/>
      <c r="CC148" s="274"/>
      <c r="CD148" s="267"/>
      <c r="CE148" s="267"/>
      <c r="CF148" s="267"/>
      <c r="CG148" s="267"/>
      <c r="CH148" s="267"/>
      <c r="CI148" s="267"/>
      <c r="CJ148" s="267"/>
      <c r="CK148" s="267"/>
      <c r="CL148" s="265"/>
      <c r="CM148" s="272"/>
      <c r="CN148" s="264"/>
      <c r="CO148" s="125"/>
      <c r="CP148" s="226"/>
      <c r="CQ148" s="226"/>
      <c r="CR148" s="226"/>
      <c r="CS148" s="90"/>
      <c r="CT148" s="90"/>
      <c r="CU148" s="90"/>
      <c r="CV148" s="90"/>
      <c r="CW148" s="90"/>
      <c r="CX148" s="90"/>
      <c r="CY148" s="90"/>
      <c r="CZ148" s="90"/>
      <c r="DA148" s="90"/>
    </row>
    <row r="149" spans="1:105" s="70" customFormat="1" ht="15" customHeight="1">
      <c r="A149" s="228"/>
      <c r="B149" s="400"/>
      <c r="C149" s="403"/>
      <c r="D149" s="237"/>
      <c r="E149" s="237"/>
      <c r="F149" s="243"/>
      <c r="G149" s="72">
        <v>2.7</v>
      </c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240"/>
      <c r="AN149" s="240"/>
      <c r="AO149" s="240"/>
      <c r="AP149" s="240"/>
      <c r="AQ149" s="240"/>
      <c r="AR149" s="240"/>
      <c r="AS149" s="240"/>
      <c r="AT149" s="256"/>
      <c r="AU149" s="256"/>
      <c r="AV149" s="259"/>
      <c r="AW149" s="259"/>
      <c r="AX149" s="256"/>
      <c r="AY149" s="256"/>
      <c r="AZ149" s="256"/>
      <c r="BA149" s="256"/>
      <c r="BB149" s="256"/>
      <c r="BC149" s="256"/>
      <c r="BD149" s="256"/>
      <c r="BE149" s="256"/>
      <c r="BF149" s="256"/>
      <c r="BG149" s="256"/>
      <c r="BH149" s="256"/>
      <c r="BI149" s="256"/>
      <c r="BJ149" s="256"/>
      <c r="BK149" s="256"/>
      <c r="BL149" s="262"/>
      <c r="BM149" s="262"/>
      <c r="BN149" s="262"/>
      <c r="BO149" s="262"/>
      <c r="BP149" s="262"/>
      <c r="BQ149" s="262"/>
      <c r="BR149" s="270"/>
      <c r="BS149" s="270"/>
      <c r="BT149" s="270"/>
      <c r="BU149" s="270"/>
      <c r="BV149" s="270"/>
      <c r="BW149" s="270"/>
      <c r="BX149" s="256"/>
      <c r="BY149" s="256"/>
      <c r="BZ149" s="256"/>
      <c r="CA149" s="267"/>
      <c r="CB149" s="267"/>
      <c r="CC149" s="274"/>
      <c r="CD149" s="267"/>
      <c r="CE149" s="267"/>
      <c r="CF149" s="267"/>
      <c r="CG149" s="267"/>
      <c r="CH149" s="267"/>
      <c r="CI149" s="267"/>
      <c r="CJ149" s="267"/>
      <c r="CK149" s="267"/>
      <c r="CL149" s="265"/>
      <c r="CM149" s="272"/>
      <c r="CN149" s="264"/>
      <c r="CO149" s="125"/>
      <c r="CP149" s="226"/>
      <c r="CQ149" s="226"/>
      <c r="CR149" s="226"/>
      <c r="CS149" s="90"/>
      <c r="CT149" s="90"/>
      <c r="CU149" s="90"/>
      <c r="CV149" s="90"/>
      <c r="CW149" s="90"/>
      <c r="CX149" s="90"/>
      <c r="CY149" s="90"/>
      <c r="CZ149" s="90"/>
      <c r="DA149" s="90"/>
    </row>
    <row r="150" spans="1:105" s="70" customFormat="1" ht="15" customHeight="1">
      <c r="A150" s="228"/>
      <c r="B150" s="400"/>
      <c r="C150" s="403"/>
      <c r="D150" s="237"/>
      <c r="E150" s="237"/>
      <c r="F150" s="243"/>
      <c r="G150" s="72">
        <v>3</v>
      </c>
      <c r="H150" s="84"/>
      <c r="I150" s="83"/>
      <c r="J150" s="83"/>
      <c r="K150" s="83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240"/>
      <c r="AN150" s="240"/>
      <c r="AO150" s="240"/>
      <c r="AP150" s="240"/>
      <c r="AQ150" s="240"/>
      <c r="AR150" s="240"/>
      <c r="AS150" s="240"/>
      <c r="AT150" s="256"/>
      <c r="AU150" s="256"/>
      <c r="AV150" s="259"/>
      <c r="AW150" s="259"/>
      <c r="AX150" s="256"/>
      <c r="AY150" s="256"/>
      <c r="AZ150" s="256"/>
      <c r="BA150" s="256"/>
      <c r="BB150" s="256"/>
      <c r="BC150" s="256"/>
      <c r="BD150" s="256"/>
      <c r="BE150" s="256"/>
      <c r="BF150" s="256"/>
      <c r="BG150" s="256"/>
      <c r="BH150" s="256"/>
      <c r="BI150" s="256"/>
      <c r="BJ150" s="256"/>
      <c r="BK150" s="256"/>
      <c r="BL150" s="262"/>
      <c r="BM150" s="262"/>
      <c r="BN150" s="262"/>
      <c r="BO150" s="262"/>
      <c r="BP150" s="262"/>
      <c r="BQ150" s="262"/>
      <c r="BR150" s="270"/>
      <c r="BS150" s="270"/>
      <c r="BT150" s="270"/>
      <c r="BU150" s="270"/>
      <c r="BV150" s="270"/>
      <c r="BW150" s="270"/>
      <c r="BX150" s="256"/>
      <c r="BY150" s="256"/>
      <c r="BZ150" s="256"/>
      <c r="CA150" s="267"/>
      <c r="CB150" s="267"/>
      <c r="CC150" s="274"/>
      <c r="CD150" s="267"/>
      <c r="CE150" s="267"/>
      <c r="CF150" s="267"/>
      <c r="CG150" s="267"/>
      <c r="CH150" s="267"/>
      <c r="CI150" s="267"/>
      <c r="CJ150" s="267"/>
      <c r="CK150" s="267"/>
      <c r="CL150" s="265"/>
      <c r="CM150" s="272"/>
      <c r="CN150" s="264"/>
      <c r="CO150" s="125"/>
      <c r="CP150" s="226"/>
      <c r="CQ150" s="226"/>
      <c r="CR150" s="226"/>
      <c r="CS150" s="90"/>
      <c r="CT150" s="90"/>
      <c r="CU150" s="90"/>
      <c r="CV150" s="90"/>
      <c r="CW150" s="90"/>
      <c r="CX150" s="90"/>
      <c r="CY150" s="90"/>
      <c r="CZ150" s="90"/>
      <c r="DA150" s="90"/>
    </row>
    <row r="151" spans="1:105" s="70" customFormat="1" ht="15" customHeight="1">
      <c r="A151" s="228"/>
      <c r="B151" s="400"/>
      <c r="C151" s="403"/>
      <c r="D151" s="237"/>
      <c r="E151" s="237"/>
      <c r="F151" s="244"/>
      <c r="G151" s="73">
        <v>3.9</v>
      </c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1"/>
      <c r="AD151" s="81"/>
      <c r="AE151" s="81"/>
      <c r="AF151" s="81"/>
      <c r="AG151" s="81"/>
      <c r="AH151" s="81"/>
      <c r="AI151" s="81"/>
      <c r="AJ151" s="81"/>
      <c r="AK151" s="81"/>
      <c r="AL151" s="81"/>
      <c r="AM151" s="240"/>
      <c r="AN151" s="240"/>
      <c r="AO151" s="240"/>
      <c r="AP151" s="240"/>
      <c r="AQ151" s="240"/>
      <c r="AR151" s="240"/>
      <c r="AS151" s="240"/>
      <c r="AT151" s="256"/>
      <c r="AU151" s="256"/>
      <c r="AV151" s="259"/>
      <c r="AW151" s="259"/>
      <c r="AX151" s="256"/>
      <c r="AY151" s="256"/>
      <c r="AZ151" s="256"/>
      <c r="BA151" s="256"/>
      <c r="BB151" s="256"/>
      <c r="BC151" s="256"/>
      <c r="BD151" s="256"/>
      <c r="BE151" s="256"/>
      <c r="BF151" s="256"/>
      <c r="BG151" s="256"/>
      <c r="BH151" s="256"/>
      <c r="BI151" s="256"/>
      <c r="BJ151" s="256"/>
      <c r="BK151" s="256"/>
      <c r="BL151" s="262"/>
      <c r="BM151" s="262"/>
      <c r="BN151" s="262"/>
      <c r="BO151" s="262"/>
      <c r="BP151" s="262"/>
      <c r="BQ151" s="262"/>
      <c r="BR151" s="270"/>
      <c r="BS151" s="270"/>
      <c r="BT151" s="270"/>
      <c r="BU151" s="270"/>
      <c r="BV151" s="270"/>
      <c r="BW151" s="270"/>
      <c r="BX151" s="256"/>
      <c r="BY151" s="256"/>
      <c r="BZ151" s="256"/>
      <c r="CA151" s="267"/>
      <c r="CB151" s="267"/>
      <c r="CC151" s="274"/>
      <c r="CD151" s="267"/>
      <c r="CE151" s="267"/>
      <c r="CF151" s="267"/>
      <c r="CG151" s="267"/>
      <c r="CH151" s="267"/>
      <c r="CI151" s="267"/>
      <c r="CJ151" s="267"/>
      <c r="CK151" s="267"/>
      <c r="CL151" s="265"/>
      <c r="CM151" s="272"/>
      <c r="CN151" s="264"/>
      <c r="CO151" s="125"/>
      <c r="CP151" s="226"/>
      <c r="CQ151" s="226"/>
      <c r="CR151" s="226"/>
      <c r="CS151" s="90"/>
      <c r="CT151" s="90"/>
      <c r="CU151" s="90"/>
      <c r="CV151" s="90"/>
      <c r="CW151" s="90"/>
      <c r="CX151" s="90"/>
      <c r="CY151" s="90"/>
      <c r="CZ151" s="90"/>
      <c r="DA151" s="90"/>
    </row>
    <row r="152" spans="1:105" s="70" customFormat="1" ht="15" customHeight="1">
      <c r="A152" s="229"/>
      <c r="B152" s="401"/>
      <c r="C152" s="404"/>
      <c r="D152" s="238"/>
      <c r="E152" s="238"/>
      <c r="F152" s="245" t="s">
        <v>83</v>
      </c>
      <c r="G152" s="246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241"/>
      <c r="AN152" s="241"/>
      <c r="AO152" s="241"/>
      <c r="AP152" s="241"/>
      <c r="AQ152" s="241"/>
      <c r="AR152" s="241"/>
      <c r="AS152" s="241"/>
      <c r="AT152" s="257"/>
      <c r="AU152" s="257"/>
      <c r="AV152" s="260"/>
      <c r="AW152" s="260"/>
      <c r="AX152" s="257"/>
      <c r="AY152" s="257"/>
      <c r="AZ152" s="257"/>
      <c r="BA152" s="257"/>
      <c r="BB152" s="257"/>
      <c r="BC152" s="257"/>
      <c r="BD152" s="257"/>
      <c r="BE152" s="257"/>
      <c r="BF152" s="257"/>
      <c r="BG152" s="257"/>
      <c r="BH152" s="257"/>
      <c r="BI152" s="257"/>
      <c r="BJ152" s="257"/>
      <c r="BK152" s="257"/>
      <c r="BL152" s="263"/>
      <c r="BM152" s="263"/>
      <c r="BN152" s="263"/>
      <c r="BO152" s="263"/>
      <c r="BP152" s="263"/>
      <c r="BQ152" s="263"/>
      <c r="BR152" s="271"/>
      <c r="BS152" s="271"/>
      <c r="BT152" s="271"/>
      <c r="BU152" s="271"/>
      <c r="BV152" s="271"/>
      <c r="BW152" s="271"/>
      <c r="BX152" s="257"/>
      <c r="BY152" s="257"/>
      <c r="BZ152" s="257"/>
      <c r="CA152" s="268"/>
      <c r="CB152" s="268"/>
      <c r="CC152" s="275"/>
      <c r="CD152" s="268"/>
      <c r="CE152" s="268"/>
      <c r="CF152" s="268"/>
      <c r="CG152" s="268"/>
      <c r="CH152" s="268"/>
      <c r="CI152" s="268"/>
      <c r="CJ152" s="268"/>
      <c r="CK152" s="268"/>
      <c r="CL152" s="265"/>
      <c r="CM152" s="272"/>
      <c r="CN152" s="264"/>
      <c r="CO152" s="125"/>
      <c r="CP152" s="226"/>
      <c r="CQ152" s="226"/>
      <c r="CR152" s="226"/>
      <c r="CS152" s="90"/>
      <c r="CT152" s="90"/>
      <c r="CU152" s="90"/>
      <c r="CV152" s="90"/>
      <c r="CW152" s="90"/>
      <c r="CX152" s="90"/>
      <c r="CY152" s="90"/>
      <c r="CZ152" s="90"/>
      <c r="DA152" s="90"/>
    </row>
    <row r="153" spans="1:105" s="70" customFormat="1" ht="15" customHeight="1">
      <c r="A153" s="227">
        <f t="shared" ref="A153" si="53">A145+1</f>
        <v>18</v>
      </c>
      <c r="B153" s="499" t="s">
        <v>717</v>
      </c>
      <c r="C153" s="499" t="s">
        <v>808</v>
      </c>
      <c r="D153" s="236">
        <v>44200</v>
      </c>
      <c r="E153" s="236" t="s">
        <v>79</v>
      </c>
      <c r="F153" s="482" t="s">
        <v>80</v>
      </c>
      <c r="G153" s="482"/>
      <c r="H153" s="82" t="s">
        <v>69</v>
      </c>
      <c r="I153" s="82"/>
      <c r="J153" s="196" t="s">
        <v>67</v>
      </c>
      <c r="K153" s="82" t="s">
        <v>60</v>
      </c>
      <c r="L153" s="82" t="s">
        <v>60</v>
      </c>
      <c r="M153" s="82" t="s">
        <v>60</v>
      </c>
      <c r="N153" s="82" t="s">
        <v>60</v>
      </c>
      <c r="O153" s="82"/>
      <c r="P153" s="82" t="s">
        <v>60</v>
      </c>
      <c r="Q153" s="82" t="s">
        <v>60</v>
      </c>
      <c r="R153" s="82" t="s">
        <v>60</v>
      </c>
      <c r="S153" s="82" t="s">
        <v>60</v>
      </c>
      <c r="T153" s="82" t="s">
        <v>60</v>
      </c>
      <c r="U153" s="82" t="s">
        <v>60</v>
      </c>
      <c r="V153" s="82"/>
      <c r="W153" s="82" t="s">
        <v>60</v>
      </c>
      <c r="X153" s="82" t="s">
        <v>60</v>
      </c>
      <c r="Y153" s="82" t="s">
        <v>60</v>
      </c>
      <c r="Z153" s="82" t="s">
        <v>60</v>
      </c>
      <c r="AA153" s="82" t="s">
        <v>60</v>
      </c>
      <c r="AB153" s="82" t="s">
        <v>60</v>
      </c>
      <c r="AC153" s="82"/>
      <c r="AD153" s="82" t="s">
        <v>60</v>
      </c>
      <c r="AE153" s="82" t="s">
        <v>60</v>
      </c>
      <c r="AF153" s="82" t="s">
        <v>60</v>
      </c>
      <c r="AG153" s="82" t="s">
        <v>60</v>
      </c>
      <c r="AH153" s="82" t="s">
        <v>60</v>
      </c>
      <c r="AI153" s="82" t="s">
        <v>1471</v>
      </c>
      <c r="AJ153" s="82"/>
      <c r="AK153" s="82" t="s">
        <v>60</v>
      </c>
      <c r="AL153" s="82" t="s">
        <v>60</v>
      </c>
      <c r="AM153" s="239">
        <f>COUNTIF(H153:AL153,"PH")+COUNTIF(H153:AL153,"PH/L")+COUNTIF(H153:AL153,"PM")</f>
        <v>0</v>
      </c>
      <c r="AN153" s="239">
        <f>COUNTIF(H153:AL153,"PD")+COUNTIF(H153:AL153,"PDD")+COUNTIF(H153:AL153,"P/DS")/2+COUNTIF(H153:AL153,"PMD")</f>
        <v>0</v>
      </c>
      <c r="AO153" s="239">
        <f>COUNTIF(H153:AL153,"PN")+COUNTIF(H153:AL153,"P/NS")/2+COUNTIF(H153:AL153,"PH")+COUNTIF(H153:AL153,"PH/F")/2+COUNTIF(H153:AL153,"PH/L")/2+COUNTIF(H153:AL153,"PM")</f>
        <v>0</v>
      </c>
      <c r="AP153" s="239">
        <f>COUNTIF(H153:AL153,"BH")+COUNTIF(H153:AL153,"AL/BL")+COUNTIF(H153:AL153,"UL/BL")+COUNTIF(H153:AL153,"BM")</f>
        <v>0</v>
      </c>
      <c r="AQ153" s="239">
        <f>COUNTIF(H153:AL153,"DS")+COUNTIF(H153:AL153,"AL/DS")/2+COUNTIF(H153:AL153,"UL/DS")/2+COUNTIF(H153:AL153,"CT")+COUNTIF(H153:AL153,"MD")</f>
        <v>23.5</v>
      </c>
      <c r="AR153" s="239">
        <f>COUNTIF(H153:AL153,"NS")+COUNTIF(H153:AL153,"AL/NS")/2+COUNTIF(H153:AL153,"UL/NS")/2+COUNTIF(H153:AL153,"BH")+COUNTIF(H153:AL153,"AL/BF")/2+COUNTIF(H153:AL153,"AL/BL")/2+COUNTIF(H153:AL153,"UL/BL")/2+COUNTIF(H153:AL153,"UL/BF")/2+COUNTIF(H153:AL153,"BM")</f>
        <v>0</v>
      </c>
      <c r="AS153" s="239">
        <f>COUNTIF(H153:AL153,"AL")+COUNTIF(H153:AL153,"AL/DS")/2+COUNTIF(H153:AL153,"AL/NS")/2+COUNTIF(H153:AL153,"NH")+COUNTIF(H153:AL153,"SL")+COUNTIF(H153:AL153,"NHD")+COUNTIF(H153:AL153,"B")+COUNTIF(H153:AL153,"HL")+COUNTIF(H153:AL153,"AL/BF")/2+COUNTIF(H153:AL153,"AL/BL")/2</f>
        <v>2</v>
      </c>
      <c r="AT153" s="255">
        <f>COUNTIF(H153:AL153,"PD")+COUNTIF(H153:AL153,"PN")+COUNTIF(H153:AL153,"P/DS")/2+COUNTIF(H153:AL153,"P/NS")/2+COUNTIF(H153:AL153,"DS")+COUNTIF(H153:AL153,"NS")+COUNTIF(H153:AL153,"AL")+COUNTIF(H153:AL153,"AL/DS")+COUNTIF(H153:AL153,"AL/NS")+COUNTIF(H153:AL153,"NH")+COUNTIF(H153:AL153,"SL")+COUNTIF(H153:AL153,"UL/DS")/2+COUNTIF(H153:AL153,"UL/NS")/2+COUNTIF(H153:AL153,"CT")+COUNTIF(H153:AL153,"NHD")+COUNTIF(H153:AL153,"PDD")+COUNTIF(H153:AL153,"B")+COUNTIF(H153:AL153,"HL")+COUNTIF(H153:AL153,"PH")+COUNTIF(H153:AL153,"BH")+COUNTIF(H153:AL153,"AL/BF")+COUNTIF(H153:AL153,"AL/BL")+COUNTIF(H153:AL153,"UL/BF")/2+COUNTIF(H153:AL153,"UL/BL")/2+COUNTIF(H153:AL153,"PH/F")/2+COUNTIF(H153:AL153,"PH/L")/2+COUNTIF(H153:AL153,"MD")+COUNTIF(H153:AL153,"PMD")+COUNTIF(H153:AL153,"PM")+COUNTIF(H153:AL153,"BM")</f>
        <v>25.5</v>
      </c>
      <c r="AU153" s="255">
        <f>COUNTIF(H153:AL153,"P/DS")/2+COUNTIF(H153:AL153,"P/NS")/2+COUNTIF(H153:AL153,"IL")+COUNTIF(H153:AL153,"NL")+COUNTIF(H153:AL153,"UL")+COUNTIF(H153:AL153,"UL/DS")/2+COUNTIF(H153:AL153,"UL/NS")/2+COUNTIF(H153:AL153,"KT")+COUNTIF(H153:AL153,"UL/BF")/2+COUNTIF(H153:AL153,"UL/BL")/2+COUNTIF(H153:AL153,"PH/F")/2+COUNTIF(H153:AL153,"PH/L")/2+COUNTIF(H153:AL153,"NB")</f>
        <v>0.5</v>
      </c>
      <c r="AV153" s="258">
        <f>COUNTIF(H153:AL153,"PN")+COUNTIF(H153:AL153,"TVD")+COUNTIF(H153:AL153,"PH")+COUNTIF(H153:AL153,"PM")+COUNTIF(H153:AL153,"PDD")-COUNTIFS(H153:AL153,"PN",H160:AL160,"&gt;=3")-COUNTIFS(H153:AL153,"PM",H160:AL160,"&gt;=3")</f>
        <v>0</v>
      </c>
      <c r="AW153" s="258">
        <f>COUNTIF(H153:AL153,"NS")+COUNTIF(H153:AL153,"D")+COUNTIF(H153:AL153,"BH")+COUNTIF(H153:AL153,"NHD")+COUNTIF(H153:AL153,"BM")-COUNTIFS(H153:AL153,"NS",H160:AL160,"&gt;=3")-COUNTIFS(H153:AL153,"BH",H160:AL160,"&gt;=3")-COUNTIFS(H153:AL153,"BM",H160:AL160,"&gt;=3")</f>
        <v>0</v>
      </c>
      <c r="AX153" s="255">
        <f>COUNTIF(H153:AL153,"AL")+COUNTIF(H153:AL153,"AL/DS")/2+COUNTIF(H153:AL153,"AL/NS")/2+COUNTIF(H153:AL153,"AL/BF")+COUNTIF(H153:AL153,"AL/BL")/2</f>
        <v>1</v>
      </c>
      <c r="AY153" s="255">
        <f>COUNTIF(H153:AL153,"SL")</f>
        <v>0</v>
      </c>
      <c r="AZ153" s="255">
        <f>COUNTIF(H153:AL153,"NH")</f>
        <v>1</v>
      </c>
      <c r="BA153" s="255">
        <f>COUNTIF(H153:AL153,"HL")</f>
        <v>0</v>
      </c>
      <c r="BB153" s="255">
        <f>COUNTIF(G153:AL153,"P/DS")/2+COUNTIF(G153:AL153,"P/NS")/2+COUNTIF(G153:AL153,"UL")+COUNTIF(G153:AL153,"UL/DS")/2+COUNTIF(G153:AL153,"UL/NS")/2+COUNTIF(G153:AL153,"UL/BL")/2+COUNTIF(G153:AL153,"UL/BF")/2+COUNTIF(G153:AL153,"PH/F")/2+COUNTIF(G153:AL153,"PH/L")/2</f>
        <v>0.5</v>
      </c>
      <c r="BC153" s="255">
        <f>COUNTIF(H153:AL153,"NB")</f>
        <v>0</v>
      </c>
      <c r="BD153" s="255">
        <f>COUNTIF(H153:AL153,"NL")</f>
        <v>0</v>
      </c>
      <c r="BE153" s="255">
        <f>COUNTIF(H153:AL153,"IL")</f>
        <v>0</v>
      </c>
      <c r="BF153" s="255">
        <f>COUNTIF(H153:AL153,"KT")</f>
        <v>0</v>
      </c>
      <c r="BG153" s="255">
        <f>COUNTIF(H153:AL153,"L70")</f>
        <v>0</v>
      </c>
      <c r="BH153" s="255">
        <f>COUNTIF(H153:AL153,"MD")</f>
        <v>0</v>
      </c>
      <c r="BI153" s="255">
        <f>COUNTIF(H153:AL153,"PMD")</f>
        <v>0</v>
      </c>
      <c r="BJ153" s="255">
        <f>COUNTIF(H153:AL153,"PM")</f>
        <v>0</v>
      </c>
      <c r="BK153" s="255">
        <f>COUNTIF(H153:AL153,"BM")</f>
        <v>0</v>
      </c>
      <c r="BL153" s="261">
        <f>SUMIF(H153:AL153,"PD",H154:AL154)+SUMIF(H153:AL153,"PN",H154:AL154)+SUMIF(H153:AL153,"P/DS",H154:AL154)+SUMIF(H153:AL153,"PN/F",H154:AL154)+SUMIF(H153:AL153,"PN/L",H154:AL154)+SUMIF(H153:AL153,"TV",H154:AL154)+SUMIF(H153:AL153,"TVD",H154:AL154)+SUMIF(H153:AL153,"PDD",H154:AL154)</f>
        <v>0</v>
      </c>
      <c r="BM153" s="261">
        <f>SUMIF(H153:AL153,"PD",H155:AL155)+SUMIF(H153:AL153,"PN",H155:AL155)+SUMIF(H153:AL153,"P/DS",H155:AL155)+SUMIF(H153:AL153,"PN/F",H155:AL155)+SUMIF(H153:AL153,"PN/L",H155:AL155)+SUMIF(H153:AL153,"TV",H155:AL155)+SUMIF(H153:AL153,"TVD",H155:AL155)+SUMIF(H153:AL153,"PDD",H155:AL155)+SUMIF(H153:AL153,"PMD",H155:AL155)</f>
        <v>0</v>
      </c>
      <c r="BN153" s="261">
        <f>SUMIF(H153:AL153,"PD",H156:AL156)+SUMIF(H153:AL153,"PN",H156:AL156)+SUMIF(H153:AL153,"P/DS",H156:AL156)+SUMIF(H153:AL153,"PN/F",H156:AL156)+SUMIF(H153:AL153,"PN/L",H156:AL156)+SUMIF(H153:AL153,"TV",H156:AL156)+SUMIF(H153:AL153,"TVD",H156:AL156)</f>
        <v>0</v>
      </c>
      <c r="BO153" s="261">
        <f>SUMIF(H153:AL153,"PD",H157:AL157)+SUMIF(H153:AL153,"PN",H157:AL157)+SUMIF(H153:AL153,"P/DS",H157:AL157)+SUMIF(H153:AL153,"PN/F",H157:AL157)+SUMIF(H153:AL153,"PN/L",H157:AL157)+SUMIF(H153:AL153,"TV",H157:AL157)+SUMIF(H153:AL153,"TVD",H157:AL157)</f>
        <v>0</v>
      </c>
      <c r="BP153" s="261">
        <f>SUMIF(H153:AL153,"PD",H158:AL158)+SUMIF(H153:AL153,"PN",H158:AL158)+SUMIF(H153:AL153,"P/DS",H158:AL158)+SUMIF(H153:AL153,"PN/F",H158:AL158)+SUMIF(H153:AL153,"PN/L",H158:AL158)+SUMIF(H153:AL153,"TV",H158:AL158)+SUMIF(H153:AL153,"TVD",H158:AL158)+SUMIF(H153:AL153,"PDD",H158:AL158)+SUMIF(H153:AL153,"PH",H158:AL158)+SUMIF(H153:AL153,"PM",H158:AL158)</f>
        <v>0</v>
      </c>
      <c r="BQ153" s="261">
        <f>SUMIF(H153:AL153,"PD",H159:AL159)+SUMIF(H153:AL153,"PN",H159:AL159)+SUMIF(H153:AL153,"P/DS",H159:AL159)+SUMIF(H153:AL153,"PN/F",H159:AL159)+SUMIF(H153:AL153,"PN/L",H159:AL159)+SUMIF(H153:AL153,"TV",H159:AL159)+SUMIF(H153:AL153,"TVD",H159:AL159)+SUMIF(H153:AL153,"PDD",H159:AL159)+SUMIF(H153:AL153,"PH",H159:AL159)+SUMIF(H153:AL153,"PM",H159:AL159)</f>
        <v>0</v>
      </c>
      <c r="BR153" s="269">
        <f>SUM(H154:AL154)-BL153</f>
        <v>10</v>
      </c>
      <c r="BS153" s="269">
        <f>SUM(H155:AL155)-BM153</f>
        <v>0</v>
      </c>
      <c r="BT153" s="269">
        <f>SUM(H156:AL156)-BN153</f>
        <v>0</v>
      </c>
      <c r="BU153" s="269">
        <f>SUM(H157:AL157)-BO153</f>
        <v>0</v>
      </c>
      <c r="BV153" s="269">
        <f>SUM(H158:AL158)-BP153</f>
        <v>0</v>
      </c>
      <c r="BW153" s="269">
        <f>SUM(H159:AL159)-BQ153</f>
        <v>0</v>
      </c>
      <c r="BX153" s="255">
        <f>SUMIF(H153:AL153,"PD",H160:AL160)+SUMIF(H153:AL153,"PN",H160:AL160)+SUMIF(H153:AL153,"P/DS",H160:AL160)+SUMIF(H153:AL153,"PN/F",H160:AL160)+SUMIF(H153:AL153,"PN/L",H160:AL160)</f>
        <v>0</v>
      </c>
      <c r="BY153" s="255">
        <f>SUM(H160:AL160)-BX153</f>
        <v>0</v>
      </c>
      <c r="BZ153" s="255">
        <f t="shared" ref="BZ153" si="54">+SUM(BL153:BW160)</f>
        <v>10</v>
      </c>
      <c r="CA153" s="266">
        <f>(COUNTIFS(H153:AL153,"PD",H154:AL154,"&gt;=2"))*0.5-IF(CN153="VP",COUNTIFS($H$16:$AL$16,"SAT",H153:AL153,"PD",H154:AL154,"&gt;=2"))*0.5</f>
        <v>0</v>
      </c>
      <c r="CB153" s="266">
        <f>(COUNTIFS(H153:AL153,"PN",H155:AL155,"&gt;=0.5",H154:AL154,"&gt;=1.5"))*0.5+COUNTIFS(H153:AL153,"PDD",H155:AL155,"&gt;=0.5",H154:AL154,"&gt;=1.5")*0.5</f>
        <v>0</v>
      </c>
      <c r="CC153" s="273">
        <f>(COUNTIFS(H153:AL153,"TV",H155:AL155,"&gt;=10"))*0.5+(COUNTIFS(H153:AL153,"PMD",H155:AL155,"&gt;=2"))*0.5</f>
        <v>0</v>
      </c>
      <c r="CD153" s="266">
        <f>(COUNTIFS(H153:AL153,"TVD",H157:AL157,"&gt;=6.5",H155:AL155,"&gt;=3.5"))*0.5</f>
        <v>0</v>
      </c>
      <c r="CE153" s="266">
        <f>(COUNTIFS(H153:AL153,"PD",H158:AL158,"&gt;=10"))*0.5</f>
        <v>0</v>
      </c>
      <c r="CF153" s="266">
        <f>(COUNTIFS(H153:AL153,"PDD",H158:AL158,"&gt;=3.5",H159:AL159,"&gt;=6.5")+COUNTIFS(H153:AL153,"PH",H159:AL159,"&gt;=0.5",H158:AL158,"&gt;=1.5")+COUNTIFS(H153:AL153,"PM",H159:AL159,"&gt;=0.5",H158:AL158,"&gt;=1.5"))*0.5</f>
        <v>0</v>
      </c>
      <c r="CG153" s="266">
        <f>(COUNTIFS(H153:AL153,"DS",H154:AL154,"&gt;=2")+COUNTIFS(H153:AL153,"AL/DS",H154:AL154,"&gt;=2"))*0.5-IF(CN153="VP",COUNTIFS($H$16:$AL$16,"SAT",H153:AL153,"DS",H154:AL154,"&gt;=2"))*0.5</f>
        <v>0.5</v>
      </c>
      <c r="CH153" s="266">
        <f>(COUNTIFS(H153:AL153,"NS",H155:AL155,"&gt;=0.5",H154:AL154,"&gt;=1.5")+COUNTIFS(H153:AL153,"AL/NS",H155:AL155,"&gt;=0.5",H154:AL154,"&gt;=1.5")+COUNTIFS(H153:AL153,"NHD",H155:AL155,"&gt;=4.5",H158:AL158,"&gt;=2",H154:AL154,"&gt;=1.5"))*0.5</f>
        <v>0</v>
      </c>
      <c r="CI153" s="266">
        <f>(COUNTIF(H155:AL155,"&gt;=10")+COUNTIFS(H153:AL153,"MD",H155:AL155,"&gt;=2")-COUNTIFS(H153:AL153,"TV",H155:AL155,"&gt;=10"))*0.5</f>
        <v>0</v>
      </c>
      <c r="CJ153" s="266">
        <f>(COUNTIFS(H153:AL153,"D",H157:AL157,"&gt;=6.5",H155:AL155,"&gt;=3.5"))*0.5</f>
        <v>0</v>
      </c>
      <c r="CK153" s="266">
        <f>(COUNTIF(H158:AL158,"&gt;=10")-COUNTIFS(H153:AL153,"PD",H158:AL158,"&gt;=10"))*0.5</f>
        <v>0</v>
      </c>
      <c r="CL153" s="265">
        <f>(COUNTIFS(H153:AL153,"NHD",H158:AL158,"&gt;=3.5",H159:AL159,"&gt;=6.5")+COUNTIFS(H153:AL153,"BH",H158:AL158,"&gt;=1.5",H159:AL159,"&gt;=0.5")+COUNTIFS(H153:AL153,"BM",H158:AL158,"&gt;=1.5",H159:AL159,"&gt;=0.5")+COUNTIFS(H153:AL153,"D",H158:AL158,"&gt;=1.5",H159:AL159,"&gt;=0.5"))*0.5</f>
        <v>0</v>
      </c>
      <c r="CM153" s="272"/>
      <c r="CN153" s="264" t="s">
        <v>666</v>
      </c>
      <c r="CO153" s="125">
        <f t="shared" ref="CO153" si="55">+AM153+AN153+AO153+AP153+AQ153+AR153+AS153+AU153+BG153</f>
        <v>26</v>
      </c>
      <c r="CP153" s="225">
        <f>+SUM(I154:I159)-I160</f>
        <v>0</v>
      </c>
      <c r="CQ153" s="225">
        <f>+SUM(J154:J159)-J160</f>
        <v>0</v>
      </c>
      <c r="CR153" s="225">
        <f>+SUM(K154:K159)-K160</f>
        <v>2.2000000000000002</v>
      </c>
      <c r="CS153" s="90"/>
      <c r="CT153" s="90"/>
      <c r="CU153" s="90"/>
      <c r="CV153" s="90"/>
      <c r="CW153" s="90"/>
      <c r="CX153" s="90"/>
      <c r="CY153" s="90"/>
      <c r="CZ153" s="90"/>
      <c r="DA153" s="90"/>
    </row>
    <row r="154" spans="1:105" s="70" customFormat="1" ht="15" customHeight="1">
      <c r="A154" s="228"/>
      <c r="B154" s="500"/>
      <c r="C154" s="500"/>
      <c r="D154" s="237"/>
      <c r="E154" s="237"/>
      <c r="F154" s="242" t="s">
        <v>82</v>
      </c>
      <c r="G154" s="71">
        <v>1.5</v>
      </c>
      <c r="H154" s="83"/>
      <c r="I154" s="83"/>
      <c r="J154" s="83"/>
      <c r="K154" s="83">
        <v>2.2000000000000002</v>
      </c>
      <c r="L154" s="83"/>
      <c r="M154" s="83"/>
      <c r="N154" s="83"/>
      <c r="O154" s="83"/>
      <c r="P154" s="83"/>
      <c r="Q154" s="83"/>
      <c r="R154" s="83"/>
      <c r="S154" s="83"/>
      <c r="T154" s="83"/>
      <c r="U154" s="83">
        <v>3.8</v>
      </c>
      <c r="V154" s="83"/>
      <c r="W154" s="83"/>
      <c r="X154" s="83"/>
      <c r="Y154" s="83"/>
      <c r="Z154" s="83"/>
      <c r="AA154" s="83"/>
      <c r="AB154" s="83">
        <v>4</v>
      </c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240"/>
      <c r="AN154" s="240"/>
      <c r="AO154" s="240"/>
      <c r="AP154" s="240"/>
      <c r="AQ154" s="240"/>
      <c r="AR154" s="240"/>
      <c r="AS154" s="240"/>
      <c r="AT154" s="256"/>
      <c r="AU154" s="256"/>
      <c r="AV154" s="259"/>
      <c r="AW154" s="259"/>
      <c r="AX154" s="256"/>
      <c r="AY154" s="256"/>
      <c r="AZ154" s="256"/>
      <c r="BA154" s="256"/>
      <c r="BB154" s="256"/>
      <c r="BC154" s="256"/>
      <c r="BD154" s="256"/>
      <c r="BE154" s="256"/>
      <c r="BF154" s="256"/>
      <c r="BG154" s="256"/>
      <c r="BH154" s="256"/>
      <c r="BI154" s="256"/>
      <c r="BJ154" s="256"/>
      <c r="BK154" s="256"/>
      <c r="BL154" s="262"/>
      <c r="BM154" s="262"/>
      <c r="BN154" s="262"/>
      <c r="BO154" s="262"/>
      <c r="BP154" s="262"/>
      <c r="BQ154" s="262"/>
      <c r="BR154" s="270"/>
      <c r="BS154" s="270"/>
      <c r="BT154" s="270"/>
      <c r="BU154" s="270"/>
      <c r="BV154" s="270"/>
      <c r="BW154" s="270"/>
      <c r="BX154" s="256"/>
      <c r="BY154" s="256"/>
      <c r="BZ154" s="256"/>
      <c r="CA154" s="267"/>
      <c r="CB154" s="267"/>
      <c r="CC154" s="274"/>
      <c r="CD154" s="267"/>
      <c r="CE154" s="267"/>
      <c r="CF154" s="267"/>
      <c r="CG154" s="267"/>
      <c r="CH154" s="267"/>
      <c r="CI154" s="267"/>
      <c r="CJ154" s="267"/>
      <c r="CK154" s="267"/>
      <c r="CL154" s="265"/>
      <c r="CM154" s="272"/>
      <c r="CN154" s="264"/>
      <c r="CO154" s="125"/>
      <c r="CP154" s="226"/>
      <c r="CQ154" s="226"/>
      <c r="CR154" s="226"/>
      <c r="CS154" s="90"/>
      <c r="CT154" s="90"/>
      <c r="CU154" s="90"/>
      <c r="CV154" s="90"/>
      <c r="CW154" s="90"/>
      <c r="CX154" s="90"/>
      <c r="CY154" s="90"/>
      <c r="CZ154" s="90"/>
      <c r="DA154" s="90"/>
    </row>
    <row r="155" spans="1:105" s="70" customFormat="1" ht="15" customHeight="1">
      <c r="A155" s="228"/>
      <c r="B155" s="500"/>
      <c r="C155" s="500"/>
      <c r="D155" s="237"/>
      <c r="E155" s="237"/>
      <c r="F155" s="243"/>
      <c r="G155" s="72">
        <v>2</v>
      </c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240"/>
      <c r="AN155" s="240"/>
      <c r="AO155" s="240"/>
      <c r="AP155" s="240"/>
      <c r="AQ155" s="240"/>
      <c r="AR155" s="240"/>
      <c r="AS155" s="240"/>
      <c r="AT155" s="256"/>
      <c r="AU155" s="256"/>
      <c r="AV155" s="259"/>
      <c r="AW155" s="259"/>
      <c r="AX155" s="256"/>
      <c r="AY155" s="256"/>
      <c r="AZ155" s="256"/>
      <c r="BA155" s="256"/>
      <c r="BB155" s="256"/>
      <c r="BC155" s="256"/>
      <c r="BD155" s="256"/>
      <c r="BE155" s="256"/>
      <c r="BF155" s="256"/>
      <c r="BG155" s="256"/>
      <c r="BH155" s="256"/>
      <c r="BI155" s="256"/>
      <c r="BJ155" s="256"/>
      <c r="BK155" s="256"/>
      <c r="BL155" s="262"/>
      <c r="BM155" s="262"/>
      <c r="BN155" s="262"/>
      <c r="BO155" s="262"/>
      <c r="BP155" s="262"/>
      <c r="BQ155" s="262"/>
      <c r="BR155" s="270"/>
      <c r="BS155" s="270"/>
      <c r="BT155" s="270"/>
      <c r="BU155" s="270"/>
      <c r="BV155" s="270"/>
      <c r="BW155" s="270"/>
      <c r="BX155" s="256"/>
      <c r="BY155" s="256"/>
      <c r="BZ155" s="256"/>
      <c r="CA155" s="267"/>
      <c r="CB155" s="267"/>
      <c r="CC155" s="274"/>
      <c r="CD155" s="267"/>
      <c r="CE155" s="267"/>
      <c r="CF155" s="267"/>
      <c r="CG155" s="267"/>
      <c r="CH155" s="267"/>
      <c r="CI155" s="267"/>
      <c r="CJ155" s="267"/>
      <c r="CK155" s="267"/>
      <c r="CL155" s="265"/>
      <c r="CM155" s="272"/>
      <c r="CN155" s="264"/>
      <c r="CO155" s="125"/>
      <c r="CP155" s="226"/>
      <c r="CQ155" s="226"/>
      <c r="CR155" s="226"/>
      <c r="CS155" s="90"/>
      <c r="CT155" s="90"/>
      <c r="CU155" s="90"/>
      <c r="CV155" s="90"/>
      <c r="CW155" s="90"/>
      <c r="CX155" s="90"/>
      <c r="CY155" s="90"/>
      <c r="CZ155" s="90"/>
      <c r="DA155" s="90"/>
    </row>
    <row r="156" spans="1:105" s="70" customFormat="1" ht="15" customHeight="1">
      <c r="A156" s="228"/>
      <c r="B156" s="500"/>
      <c r="C156" s="500"/>
      <c r="D156" s="237"/>
      <c r="E156" s="237"/>
      <c r="F156" s="243"/>
      <c r="G156" s="72">
        <v>2.1</v>
      </c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240"/>
      <c r="AN156" s="240"/>
      <c r="AO156" s="240"/>
      <c r="AP156" s="240"/>
      <c r="AQ156" s="240"/>
      <c r="AR156" s="240"/>
      <c r="AS156" s="240"/>
      <c r="AT156" s="256"/>
      <c r="AU156" s="256"/>
      <c r="AV156" s="259"/>
      <c r="AW156" s="259"/>
      <c r="AX156" s="256"/>
      <c r="AY156" s="256"/>
      <c r="AZ156" s="256"/>
      <c r="BA156" s="256"/>
      <c r="BB156" s="256"/>
      <c r="BC156" s="256"/>
      <c r="BD156" s="256"/>
      <c r="BE156" s="256"/>
      <c r="BF156" s="256"/>
      <c r="BG156" s="256"/>
      <c r="BH156" s="256"/>
      <c r="BI156" s="256"/>
      <c r="BJ156" s="256"/>
      <c r="BK156" s="256"/>
      <c r="BL156" s="262"/>
      <c r="BM156" s="262"/>
      <c r="BN156" s="262"/>
      <c r="BO156" s="262"/>
      <c r="BP156" s="262"/>
      <c r="BQ156" s="262"/>
      <c r="BR156" s="270"/>
      <c r="BS156" s="270"/>
      <c r="BT156" s="270"/>
      <c r="BU156" s="270"/>
      <c r="BV156" s="270"/>
      <c r="BW156" s="270"/>
      <c r="BX156" s="256"/>
      <c r="BY156" s="256"/>
      <c r="BZ156" s="256"/>
      <c r="CA156" s="267"/>
      <c r="CB156" s="267"/>
      <c r="CC156" s="274"/>
      <c r="CD156" s="267"/>
      <c r="CE156" s="267"/>
      <c r="CF156" s="267"/>
      <c r="CG156" s="267"/>
      <c r="CH156" s="267"/>
      <c r="CI156" s="267"/>
      <c r="CJ156" s="267"/>
      <c r="CK156" s="267"/>
      <c r="CL156" s="265"/>
      <c r="CM156" s="272"/>
      <c r="CN156" s="264"/>
      <c r="CO156" s="125"/>
      <c r="CP156" s="226"/>
      <c r="CQ156" s="226"/>
      <c r="CR156" s="226"/>
      <c r="CS156" s="90"/>
      <c r="CT156" s="90"/>
      <c r="CU156" s="90"/>
      <c r="CV156" s="90"/>
      <c r="CW156" s="90"/>
      <c r="CX156" s="90"/>
      <c r="CY156" s="90"/>
      <c r="CZ156" s="90"/>
      <c r="DA156" s="90"/>
    </row>
    <row r="157" spans="1:105" s="70" customFormat="1" ht="15" customHeight="1">
      <c r="A157" s="228"/>
      <c r="B157" s="500"/>
      <c r="C157" s="500"/>
      <c r="D157" s="237"/>
      <c r="E157" s="237"/>
      <c r="F157" s="243"/>
      <c r="G157" s="72">
        <v>2.7</v>
      </c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240"/>
      <c r="AN157" s="240"/>
      <c r="AO157" s="240"/>
      <c r="AP157" s="240"/>
      <c r="AQ157" s="240"/>
      <c r="AR157" s="240"/>
      <c r="AS157" s="240"/>
      <c r="AT157" s="256"/>
      <c r="AU157" s="256"/>
      <c r="AV157" s="259"/>
      <c r="AW157" s="259"/>
      <c r="AX157" s="256"/>
      <c r="AY157" s="256"/>
      <c r="AZ157" s="256"/>
      <c r="BA157" s="256"/>
      <c r="BB157" s="256"/>
      <c r="BC157" s="256"/>
      <c r="BD157" s="256"/>
      <c r="BE157" s="256"/>
      <c r="BF157" s="256"/>
      <c r="BG157" s="256"/>
      <c r="BH157" s="256"/>
      <c r="BI157" s="256"/>
      <c r="BJ157" s="256"/>
      <c r="BK157" s="256"/>
      <c r="BL157" s="262"/>
      <c r="BM157" s="262"/>
      <c r="BN157" s="262"/>
      <c r="BO157" s="262"/>
      <c r="BP157" s="262"/>
      <c r="BQ157" s="262"/>
      <c r="BR157" s="270"/>
      <c r="BS157" s="270"/>
      <c r="BT157" s="270"/>
      <c r="BU157" s="270"/>
      <c r="BV157" s="270"/>
      <c r="BW157" s="270"/>
      <c r="BX157" s="256"/>
      <c r="BY157" s="256"/>
      <c r="BZ157" s="256"/>
      <c r="CA157" s="267"/>
      <c r="CB157" s="267"/>
      <c r="CC157" s="274"/>
      <c r="CD157" s="267"/>
      <c r="CE157" s="267"/>
      <c r="CF157" s="267"/>
      <c r="CG157" s="267"/>
      <c r="CH157" s="267"/>
      <c r="CI157" s="267"/>
      <c r="CJ157" s="267"/>
      <c r="CK157" s="267"/>
      <c r="CL157" s="265"/>
      <c r="CM157" s="272"/>
      <c r="CN157" s="264"/>
      <c r="CO157" s="125"/>
      <c r="CP157" s="226"/>
      <c r="CQ157" s="226"/>
      <c r="CR157" s="226"/>
      <c r="CS157" s="90"/>
      <c r="CT157" s="90"/>
      <c r="CU157" s="90"/>
      <c r="CV157" s="90"/>
      <c r="CW157" s="90"/>
      <c r="CX157" s="90"/>
      <c r="CY157" s="90"/>
      <c r="CZ157" s="90"/>
      <c r="DA157" s="90"/>
    </row>
    <row r="158" spans="1:105" s="70" customFormat="1" ht="15" customHeight="1">
      <c r="A158" s="228"/>
      <c r="B158" s="500"/>
      <c r="C158" s="500"/>
      <c r="D158" s="237"/>
      <c r="E158" s="237"/>
      <c r="F158" s="243"/>
      <c r="G158" s="72">
        <v>3</v>
      </c>
      <c r="H158" s="84"/>
      <c r="I158" s="83"/>
      <c r="J158" s="83"/>
      <c r="K158" s="83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240"/>
      <c r="AN158" s="240"/>
      <c r="AO158" s="240"/>
      <c r="AP158" s="240"/>
      <c r="AQ158" s="240"/>
      <c r="AR158" s="240"/>
      <c r="AS158" s="240"/>
      <c r="AT158" s="256"/>
      <c r="AU158" s="256"/>
      <c r="AV158" s="259"/>
      <c r="AW158" s="259"/>
      <c r="AX158" s="256"/>
      <c r="AY158" s="256"/>
      <c r="AZ158" s="256"/>
      <c r="BA158" s="256"/>
      <c r="BB158" s="256"/>
      <c r="BC158" s="256"/>
      <c r="BD158" s="256"/>
      <c r="BE158" s="256"/>
      <c r="BF158" s="256"/>
      <c r="BG158" s="256"/>
      <c r="BH158" s="256"/>
      <c r="BI158" s="256"/>
      <c r="BJ158" s="256"/>
      <c r="BK158" s="256"/>
      <c r="BL158" s="262"/>
      <c r="BM158" s="262"/>
      <c r="BN158" s="262"/>
      <c r="BO158" s="262"/>
      <c r="BP158" s="262"/>
      <c r="BQ158" s="262"/>
      <c r="BR158" s="270"/>
      <c r="BS158" s="270"/>
      <c r="BT158" s="270"/>
      <c r="BU158" s="270"/>
      <c r="BV158" s="270"/>
      <c r="BW158" s="270"/>
      <c r="BX158" s="256"/>
      <c r="BY158" s="256"/>
      <c r="BZ158" s="256"/>
      <c r="CA158" s="267"/>
      <c r="CB158" s="267"/>
      <c r="CC158" s="274"/>
      <c r="CD158" s="267"/>
      <c r="CE158" s="267"/>
      <c r="CF158" s="267"/>
      <c r="CG158" s="267"/>
      <c r="CH158" s="267"/>
      <c r="CI158" s="267"/>
      <c r="CJ158" s="267"/>
      <c r="CK158" s="267"/>
      <c r="CL158" s="265"/>
      <c r="CM158" s="272"/>
      <c r="CN158" s="264"/>
      <c r="CO158" s="125"/>
      <c r="CP158" s="226"/>
      <c r="CQ158" s="226"/>
      <c r="CR158" s="226"/>
      <c r="CS158" s="90"/>
      <c r="CT158" s="90"/>
      <c r="CU158" s="90"/>
      <c r="CV158" s="90"/>
      <c r="CW158" s="90"/>
      <c r="CX158" s="90"/>
      <c r="CY158" s="90"/>
      <c r="CZ158" s="90"/>
      <c r="DA158" s="90"/>
    </row>
    <row r="159" spans="1:105" s="70" customFormat="1" ht="15" customHeight="1">
      <c r="A159" s="228"/>
      <c r="B159" s="500"/>
      <c r="C159" s="500"/>
      <c r="D159" s="237"/>
      <c r="E159" s="237"/>
      <c r="F159" s="244"/>
      <c r="G159" s="73">
        <v>3.9</v>
      </c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1"/>
      <c r="AD159" s="81"/>
      <c r="AE159" s="81"/>
      <c r="AF159" s="81"/>
      <c r="AG159" s="81"/>
      <c r="AH159" s="81"/>
      <c r="AI159" s="81"/>
      <c r="AJ159" s="81"/>
      <c r="AK159" s="81"/>
      <c r="AL159" s="81"/>
      <c r="AM159" s="240"/>
      <c r="AN159" s="240"/>
      <c r="AO159" s="240"/>
      <c r="AP159" s="240"/>
      <c r="AQ159" s="240"/>
      <c r="AR159" s="240"/>
      <c r="AS159" s="240"/>
      <c r="AT159" s="256"/>
      <c r="AU159" s="256"/>
      <c r="AV159" s="259"/>
      <c r="AW159" s="259"/>
      <c r="AX159" s="256"/>
      <c r="AY159" s="256"/>
      <c r="AZ159" s="256"/>
      <c r="BA159" s="256"/>
      <c r="BB159" s="256"/>
      <c r="BC159" s="256"/>
      <c r="BD159" s="256"/>
      <c r="BE159" s="256"/>
      <c r="BF159" s="256"/>
      <c r="BG159" s="256"/>
      <c r="BH159" s="256"/>
      <c r="BI159" s="256"/>
      <c r="BJ159" s="256"/>
      <c r="BK159" s="256"/>
      <c r="BL159" s="262"/>
      <c r="BM159" s="262"/>
      <c r="BN159" s="262"/>
      <c r="BO159" s="262"/>
      <c r="BP159" s="262"/>
      <c r="BQ159" s="262"/>
      <c r="BR159" s="270"/>
      <c r="BS159" s="270"/>
      <c r="BT159" s="270"/>
      <c r="BU159" s="270"/>
      <c r="BV159" s="270"/>
      <c r="BW159" s="270"/>
      <c r="BX159" s="256"/>
      <c r="BY159" s="256"/>
      <c r="BZ159" s="256"/>
      <c r="CA159" s="267"/>
      <c r="CB159" s="267"/>
      <c r="CC159" s="274"/>
      <c r="CD159" s="267"/>
      <c r="CE159" s="267"/>
      <c r="CF159" s="267"/>
      <c r="CG159" s="267"/>
      <c r="CH159" s="267"/>
      <c r="CI159" s="267"/>
      <c r="CJ159" s="267"/>
      <c r="CK159" s="267"/>
      <c r="CL159" s="265"/>
      <c r="CM159" s="272"/>
      <c r="CN159" s="264"/>
      <c r="CO159" s="125"/>
      <c r="CP159" s="226"/>
      <c r="CQ159" s="226"/>
      <c r="CR159" s="226"/>
      <c r="CS159" s="90"/>
      <c r="CT159" s="90"/>
      <c r="CU159" s="90"/>
      <c r="CV159" s="90"/>
      <c r="CW159" s="90"/>
      <c r="CX159" s="90"/>
      <c r="CY159" s="90"/>
      <c r="CZ159" s="90"/>
      <c r="DA159" s="90"/>
    </row>
    <row r="160" spans="1:105" s="70" customFormat="1" ht="15" customHeight="1">
      <c r="A160" s="229"/>
      <c r="B160" s="501"/>
      <c r="C160" s="501"/>
      <c r="D160" s="238"/>
      <c r="E160" s="238"/>
      <c r="F160" s="245" t="s">
        <v>83</v>
      </c>
      <c r="G160" s="246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241"/>
      <c r="AN160" s="241"/>
      <c r="AO160" s="241"/>
      <c r="AP160" s="241"/>
      <c r="AQ160" s="241"/>
      <c r="AR160" s="241"/>
      <c r="AS160" s="241"/>
      <c r="AT160" s="257"/>
      <c r="AU160" s="257"/>
      <c r="AV160" s="260"/>
      <c r="AW160" s="260"/>
      <c r="AX160" s="257"/>
      <c r="AY160" s="257"/>
      <c r="AZ160" s="257"/>
      <c r="BA160" s="257"/>
      <c r="BB160" s="257"/>
      <c r="BC160" s="257"/>
      <c r="BD160" s="257"/>
      <c r="BE160" s="257"/>
      <c r="BF160" s="257"/>
      <c r="BG160" s="257"/>
      <c r="BH160" s="257"/>
      <c r="BI160" s="257"/>
      <c r="BJ160" s="257"/>
      <c r="BK160" s="257"/>
      <c r="BL160" s="263"/>
      <c r="BM160" s="263"/>
      <c r="BN160" s="263"/>
      <c r="BO160" s="263"/>
      <c r="BP160" s="263"/>
      <c r="BQ160" s="263"/>
      <c r="BR160" s="271"/>
      <c r="BS160" s="271"/>
      <c r="BT160" s="271"/>
      <c r="BU160" s="271"/>
      <c r="BV160" s="271"/>
      <c r="BW160" s="271"/>
      <c r="BX160" s="257"/>
      <c r="BY160" s="257"/>
      <c r="BZ160" s="257"/>
      <c r="CA160" s="268"/>
      <c r="CB160" s="268"/>
      <c r="CC160" s="275"/>
      <c r="CD160" s="268"/>
      <c r="CE160" s="268"/>
      <c r="CF160" s="268"/>
      <c r="CG160" s="268"/>
      <c r="CH160" s="268"/>
      <c r="CI160" s="268"/>
      <c r="CJ160" s="268"/>
      <c r="CK160" s="268"/>
      <c r="CL160" s="265"/>
      <c r="CM160" s="272"/>
      <c r="CN160" s="264"/>
      <c r="CO160" s="125"/>
      <c r="CP160" s="226"/>
      <c r="CQ160" s="226"/>
      <c r="CR160" s="226"/>
      <c r="CS160" s="90"/>
      <c r="CT160" s="90"/>
      <c r="CU160" s="90"/>
      <c r="CV160" s="90"/>
      <c r="CW160" s="90"/>
      <c r="CX160" s="90"/>
      <c r="CY160" s="90"/>
      <c r="CZ160" s="90"/>
      <c r="DA160" s="90"/>
    </row>
    <row r="161" spans="1:105" s="70" customFormat="1" ht="15" customHeight="1">
      <c r="A161" s="227">
        <f t="shared" ref="A161" si="56">A153+1</f>
        <v>19</v>
      </c>
      <c r="B161" s="499" t="s">
        <v>747</v>
      </c>
      <c r="C161" s="499" t="s">
        <v>809</v>
      </c>
      <c r="D161" s="236">
        <v>44230</v>
      </c>
      <c r="E161" s="236" t="s">
        <v>98</v>
      </c>
      <c r="F161" s="482" t="s">
        <v>80</v>
      </c>
      <c r="G161" s="482"/>
      <c r="H161" s="82" t="s">
        <v>69</v>
      </c>
      <c r="I161" s="82"/>
      <c r="J161" s="82" t="s">
        <v>60</v>
      </c>
      <c r="K161" s="82" t="s">
        <v>60</v>
      </c>
      <c r="L161" s="82" t="s">
        <v>60</v>
      </c>
      <c r="M161" s="82" t="s">
        <v>60</v>
      </c>
      <c r="N161" s="82" t="s">
        <v>60</v>
      </c>
      <c r="O161" s="82"/>
      <c r="P161" s="82" t="s">
        <v>60</v>
      </c>
      <c r="Q161" s="82" t="s">
        <v>60</v>
      </c>
      <c r="R161" s="82" t="s">
        <v>60</v>
      </c>
      <c r="S161" s="82" t="s">
        <v>60</v>
      </c>
      <c r="T161" s="82" t="s">
        <v>60</v>
      </c>
      <c r="U161" s="82" t="s">
        <v>60</v>
      </c>
      <c r="V161" s="82"/>
      <c r="W161" s="82" t="s">
        <v>60</v>
      </c>
      <c r="X161" s="82" t="s">
        <v>60</v>
      </c>
      <c r="Y161" s="82" t="s">
        <v>60</v>
      </c>
      <c r="Z161" s="82" t="s">
        <v>60</v>
      </c>
      <c r="AA161" s="82" t="s">
        <v>60</v>
      </c>
      <c r="AB161" s="82" t="s">
        <v>60</v>
      </c>
      <c r="AC161" s="82"/>
      <c r="AD161" s="82" t="s">
        <v>60</v>
      </c>
      <c r="AE161" s="82" t="s">
        <v>60</v>
      </c>
      <c r="AF161" s="82" t="s">
        <v>60</v>
      </c>
      <c r="AG161" s="82" t="s">
        <v>60</v>
      </c>
      <c r="AH161" s="82" t="s">
        <v>60</v>
      </c>
      <c r="AI161" s="82" t="s">
        <v>1471</v>
      </c>
      <c r="AJ161" s="82"/>
      <c r="AK161" s="82" t="s">
        <v>60</v>
      </c>
      <c r="AL161" s="82" t="s">
        <v>60</v>
      </c>
      <c r="AM161" s="239">
        <f>COUNTIF(H161:AL161,"PH")+COUNTIF(H161:AL161,"PH/L")+COUNTIF(H161:AL161,"PM")</f>
        <v>0</v>
      </c>
      <c r="AN161" s="239">
        <f>COUNTIF(H161:AL161,"PD")+COUNTIF(H161:AL161,"PDD")+COUNTIF(H161:AL161,"P/DS")/2+COUNTIF(H161:AL161,"PMD")</f>
        <v>0</v>
      </c>
      <c r="AO161" s="239">
        <f>COUNTIF(H161:AL161,"PN")+COUNTIF(H161:AL161,"P/NS")/2+COUNTIF(H161:AL161,"PH")+COUNTIF(H161:AL161,"PH/F")/2+COUNTIF(H161:AL161,"PH/L")/2+COUNTIF(H161:AL161,"PM")</f>
        <v>0</v>
      </c>
      <c r="AP161" s="239">
        <f>COUNTIF(H161:AL161,"BH")+COUNTIF(H161:AL161,"AL/BL")+COUNTIF(H161:AL161,"UL/BL")+COUNTIF(H161:AL161,"BM")</f>
        <v>0</v>
      </c>
      <c r="AQ161" s="239">
        <f>COUNTIF(H161:AL161,"DS")+COUNTIF(H161:AL161,"AL/DS")/2+COUNTIF(H161:AL161,"UL/DS")/2+COUNTIF(H161:AL161,"CT")+COUNTIF(H161:AL161,"MD")</f>
        <v>24.5</v>
      </c>
      <c r="AR161" s="239">
        <f>COUNTIF(H161:AL161,"NS")+COUNTIF(H161:AL161,"AL/NS")/2+COUNTIF(H161:AL161,"UL/NS")/2+COUNTIF(H161:AL161,"BH")+COUNTIF(H161:AL161,"AL/BF")/2+COUNTIF(H161:AL161,"AL/BL")/2+COUNTIF(H161:AL161,"UL/BL")/2+COUNTIF(H161:AL161,"UL/BF")/2+COUNTIF(H161:AL161,"BM")</f>
        <v>0</v>
      </c>
      <c r="AS161" s="239">
        <f>COUNTIF(H161:AL161,"AL")+COUNTIF(H161:AL161,"AL/DS")/2+COUNTIF(H161:AL161,"AL/NS")/2+COUNTIF(H161:AL161,"NH")+COUNTIF(H161:AL161,"SL")+COUNTIF(H161:AL161,"NHD")+COUNTIF(H161:AL161,"B")+COUNTIF(H161:AL161,"HL")+COUNTIF(H161:AL161,"AL/BF")/2+COUNTIF(H161:AL161,"AL/BL")/2</f>
        <v>1</v>
      </c>
      <c r="AT161" s="255">
        <f>COUNTIF(H161:AL161,"PD")+COUNTIF(H161:AL161,"PN")+COUNTIF(H161:AL161,"P/DS")/2+COUNTIF(H161:AL161,"P/NS")/2+COUNTIF(H161:AL161,"DS")+COUNTIF(H161:AL161,"NS")+COUNTIF(H161:AL161,"AL")+COUNTIF(H161:AL161,"AL/DS")+COUNTIF(H161:AL161,"AL/NS")+COUNTIF(H161:AL161,"NH")+COUNTIF(H161:AL161,"SL")+COUNTIF(H161:AL161,"UL/DS")/2+COUNTIF(H161:AL161,"UL/NS")/2+COUNTIF(H161:AL161,"CT")+COUNTIF(H161:AL161,"NHD")+COUNTIF(H161:AL161,"PDD")+COUNTIF(H161:AL161,"B")+COUNTIF(H161:AL161,"HL")+COUNTIF(H161:AL161,"PH")+COUNTIF(H161:AL161,"BH")+COUNTIF(H161:AL161,"AL/BF")+COUNTIF(H161:AL161,"AL/BL")+COUNTIF(H161:AL161,"UL/BF")/2+COUNTIF(H161:AL161,"UL/BL")/2+COUNTIF(H161:AL161,"PH/F")/2+COUNTIF(H161:AL161,"PH/L")/2+COUNTIF(H161:AL161,"MD")+COUNTIF(H161:AL161,"PMD")+COUNTIF(H161:AL161,"PM")+COUNTIF(H161:AL161,"BM")</f>
        <v>25.5</v>
      </c>
      <c r="AU161" s="255">
        <f>COUNTIF(H161:AL161,"P/DS")/2+COUNTIF(H161:AL161,"P/NS")/2+COUNTIF(H161:AL161,"IL")+COUNTIF(H161:AL161,"NL")+COUNTIF(H161:AL161,"UL")+COUNTIF(H161:AL161,"UL/DS")/2+COUNTIF(H161:AL161,"UL/NS")/2+COUNTIF(H161:AL161,"KT")+COUNTIF(H161:AL161,"UL/BF")/2+COUNTIF(H161:AL161,"UL/BL")/2+COUNTIF(H161:AL161,"PH/F")/2+COUNTIF(H161:AL161,"PH/L")/2+COUNTIF(H161:AL161,"NB")</f>
        <v>0.5</v>
      </c>
      <c r="AV161" s="258">
        <f>COUNTIF(H161:AL161,"PN")+COUNTIF(H161:AL161,"TVD")+COUNTIF(H161:AL161,"PH")+COUNTIF(H161:AL161,"PM")+COUNTIF(H161:AL161,"PDD")-COUNTIFS(H161:AL161,"PN",H168:AL168,"&gt;=3")-COUNTIFS(H161:AL161,"PM",H168:AL168,"&gt;=3")</f>
        <v>0</v>
      </c>
      <c r="AW161" s="258">
        <f>COUNTIF(H161:AL161,"NS")+COUNTIF(H161:AL161,"D")+COUNTIF(H161:AL161,"BH")+COUNTIF(H161:AL161,"NHD")+COUNTIF(H161:AL161,"BM")-COUNTIFS(H161:AL161,"NS",H168:AL168,"&gt;=3")-COUNTIFS(H161:AL161,"BH",H168:AL168,"&gt;=3")-COUNTIFS(H161:AL161,"BM",H168:AL168,"&gt;=3")</f>
        <v>0</v>
      </c>
      <c r="AX161" s="255">
        <f>COUNTIF(H161:AL161,"AL")+COUNTIF(H161:AL161,"AL/DS")/2+COUNTIF(H161:AL161,"AL/NS")/2+COUNTIF(H161:AL161,"AL/BF")+COUNTIF(H161:AL161,"AL/BL")/2</f>
        <v>0</v>
      </c>
      <c r="AY161" s="255">
        <f>COUNTIF(H161:AL161,"SL")</f>
        <v>0</v>
      </c>
      <c r="AZ161" s="255">
        <f>COUNTIF(H161:AL161,"NH")</f>
        <v>1</v>
      </c>
      <c r="BA161" s="255">
        <f>COUNTIF(H161:AL161,"HL")</f>
        <v>0</v>
      </c>
      <c r="BB161" s="255">
        <f>COUNTIF(G161:AL161,"P/DS")/2+COUNTIF(G161:AL161,"P/NS")/2+COUNTIF(G161:AL161,"UL")+COUNTIF(G161:AL161,"UL/DS")/2+COUNTIF(G161:AL161,"UL/NS")/2+COUNTIF(G161:AL161,"UL/BL")/2+COUNTIF(G161:AL161,"UL/BF")/2+COUNTIF(G161:AL161,"PH/F")/2+COUNTIF(G161:AL161,"PH/L")/2</f>
        <v>0.5</v>
      </c>
      <c r="BC161" s="255">
        <f>COUNTIF(H161:AL161,"NB")</f>
        <v>0</v>
      </c>
      <c r="BD161" s="255">
        <f>COUNTIF(H161:AL161,"NL")</f>
        <v>0</v>
      </c>
      <c r="BE161" s="255">
        <f>COUNTIF(H161:AL161,"IL")</f>
        <v>0</v>
      </c>
      <c r="BF161" s="255">
        <f>COUNTIF(H161:AL161,"KT")</f>
        <v>0</v>
      </c>
      <c r="BG161" s="255">
        <f>COUNTIF(H161:AL161,"L70")</f>
        <v>0</v>
      </c>
      <c r="BH161" s="255">
        <f>COUNTIF(H161:AL161,"MD")</f>
        <v>0</v>
      </c>
      <c r="BI161" s="255">
        <f>COUNTIF(H161:AL161,"PMD")</f>
        <v>0</v>
      </c>
      <c r="BJ161" s="255">
        <f>COUNTIF(H161:AL161,"PM")</f>
        <v>0</v>
      </c>
      <c r="BK161" s="255">
        <f>COUNTIF(H161:AL161,"BM")</f>
        <v>0</v>
      </c>
      <c r="BL161" s="261">
        <f>SUMIF(H161:AL161,"PD",H162:AL162)+SUMIF(H161:AL161,"PN",H162:AL162)+SUMIF(H161:AL161,"P/DS",H162:AL162)+SUMIF(H161:AL161,"PN/F",H162:AL162)+SUMIF(H161:AL161,"PN/L",H162:AL162)+SUMIF(H161:AL161,"TV",H162:AL162)+SUMIF(H161:AL161,"TVD",H162:AL162)+SUMIF(H161:AL161,"PDD",H162:AL162)</f>
        <v>0</v>
      </c>
      <c r="BM161" s="261">
        <f>SUMIF(H161:AL161,"PD",H163:AL163)+SUMIF(H161:AL161,"PN",H163:AL163)+SUMIF(H161:AL161,"P/DS",H163:AL163)+SUMIF(H161:AL161,"PN/F",H163:AL163)+SUMIF(H161:AL161,"PN/L",H163:AL163)+SUMIF(H161:AL161,"TV",H163:AL163)+SUMIF(H161:AL161,"TVD",H163:AL163)+SUMIF(H161:AL161,"PDD",H163:AL163)+SUMIF(H161:AL161,"PMD",H163:AL163)</f>
        <v>0</v>
      </c>
      <c r="BN161" s="261">
        <f>SUMIF(H161:AL161,"PD",H164:AL164)+SUMIF(H161:AL161,"PN",H164:AL164)+SUMIF(H161:AL161,"P/DS",H164:AL164)+SUMIF(H161:AL161,"PN/F",H164:AL164)+SUMIF(H161:AL161,"PN/L",H164:AL164)+SUMIF(H161:AL161,"TV",H164:AL164)+SUMIF(H161:AL161,"TVD",H164:AL164)</f>
        <v>0</v>
      </c>
      <c r="BO161" s="261">
        <f>SUMIF(H161:AL161,"PD",H165:AL165)+SUMIF(H161:AL161,"PN",H165:AL165)+SUMIF(H161:AL161,"P/DS",H165:AL165)+SUMIF(H161:AL161,"PN/F",H165:AL165)+SUMIF(H161:AL161,"PN/L",H165:AL165)+SUMIF(H161:AL161,"TV",H165:AL165)+SUMIF(H161:AL161,"TVD",H165:AL165)</f>
        <v>0</v>
      </c>
      <c r="BP161" s="261">
        <f>SUMIF(H161:AL161,"PD",H166:AL166)+SUMIF(H161:AL161,"PN",H166:AL166)+SUMIF(H161:AL161,"P/DS",H166:AL166)+SUMIF(H161:AL161,"PN/F",H166:AL166)+SUMIF(H161:AL161,"PN/L",H166:AL166)+SUMIF(H161:AL161,"TV",H166:AL166)+SUMIF(H161:AL161,"TVD",H166:AL166)+SUMIF(H161:AL161,"PDD",H166:AL166)+SUMIF(H161:AL161,"PH",H166:AL166)+SUMIF(H161:AL161,"PM",H166:AL166)</f>
        <v>0</v>
      </c>
      <c r="BQ161" s="261">
        <f>SUMIF(H161:AL161,"PD",H167:AL167)+SUMIF(H161:AL161,"PN",H167:AL167)+SUMIF(H161:AL161,"P/DS",H167:AL167)+SUMIF(H161:AL161,"PN/F",H167:AL167)+SUMIF(H161:AL161,"PN/L",H167:AL167)+SUMIF(H161:AL161,"TV",H167:AL167)+SUMIF(H161:AL161,"TVD",H167:AL167)+SUMIF(H161:AL161,"PDD",H167:AL167)+SUMIF(H161:AL161,"PH",H167:AL167)+SUMIF(H161:AL161,"PM",H167:AL167)</f>
        <v>0</v>
      </c>
      <c r="BR161" s="269">
        <f>SUM(H162:AL162)-BL161</f>
        <v>22.4</v>
      </c>
      <c r="BS161" s="269">
        <f>SUM(H163:AL163)-BM161</f>
        <v>0</v>
      </c>
      <c r="BT161" s="269">
        <f>SUM(H164:AL164)-BN161</f>
        <v>0</v>
      </c>
      <c r="BU161" s="269">
        <f>SUM(H165:AL165)-BO161</f>
        <v>0</v>
      </c>
      <c r="BV161" s="269">
        <f>SUM(H166:AL166)-BP161</f>
        <v>0</v>
      </c>
      <c r="BW161" s="269">
        <f>SUM(H167:AL167)-BQ161</f>
        <v>0</v>
      </c>
      <c r="BX161" s="255">
        <f>SUMIF(H161:AL161,"PD",H168:AL168)+SUMIF(H161:AL161,"PN",H168:AL168)+SUMIF(H161:AL161,"P/DS",H168:AL168)+SUMIF(H161:AL161,"PN/F",H168:AL168)+SUMIF(H161:AL161,"PN/L",H168:AL168)</f>
        <v>0</v>
      </c>
      <c r="BY161" s="255">
        <f>SUM(H168:AL168)-BX161</f>
        <v>0</v>
      </c>
      <c r="BZ161" s="255">
        <f t="shared" ref="BZ161" si="57">+SUM(BL161:BW168)</f>
        <v>22.4</v>
      </c>
      <c r="CA161" s="266">
        <f>(COUNTIFS(H161:AL161,"PD",H162:AL162,"&gt;=2"))*0.5-IF(CN161="VP",COUNTIFS($H$16:$AL$16,"SAT",H161:AL161,"PD",H162:AL162,"&gt;=2"))*0.5</f>
        <v>0</v>
      </c>
      <c r="CB161" s="266">
        <f>(COUNTIFS(H161:AL161,"PN",H163:AL163,"&gt;=0.5",H162:AL162,"&gt;=1.5"))*0.5+COUNTIFS(H161:AL161,"PDD",H163:AL163,"&gt;=0.5",H162:AL162,"&gt;=1.5")*0.5</f>
        <v>0</v>
      </c>
      <c r="CC161" s="273">
        <f>(COUNTIFS(H161:AL161,"TV",H163:AL163,"&gt;=10"))*0.5+(COUNTIFS(H161:AL161,"PMD",H163:AL163,"&gt;=2"))*0.5</f>
        <v>0</v>
      </c>
      <c r="CD161" s="266">
        <f>(COUNTIFS(H161:AL161,"TVD",H165:AL165,"&gt;=6.5",H163:AL163,"&gt;=3.5"))*0.5</f>
        <v>0</v>
      </c>
      <c r="CE161" s="266">
        <f>(COUNTIFS(H161:AL161,"PD",H166:AL166,"&gt;=10"))*0.5</f>
        <v>0</v>
      </c>
      <c r="CF161" s="266">
        <f>(COUNTIFS(H161:AL161,"PDD",H166:AL166,"&gt;=3.5",H167:AL167,"&gt;=6.5")+COUNTIFS(H161:AL161,"PH",H167:AL167,"&gt;=0.5",H166:AL166,"&gt;=1.5")+COUNTIFS(H161:AL161,"PM",H167:AL167,"&gt;=0.5",H166:AL166,"&gt;=1.5"))*0.5</f>
        <v>0</v>
      </c>
      <c r="CG161" s="266">
        <f>(COUNTIFS(H161:AL161,"DS",H162:AL162,"&gt;=2")+COUNTIFS(H161:AL161,"AL/DS",H162:AL162,"&gt;=2"))*0.5-IF(CN161="VP",COUNTIFS($H$16:$AL$16,"SAT",H161:AL161,"DS",H162:AL162,"&gt;=2"))*0.5</f>
        <v>2.5</v>
      </c>
      <c r="CH161" s="266">
        <f>(COUNTIFS(H161:AL161,"NS",H163:AL163,"&gt;=0.5",H162:AL162,"&gt;=1.5")+COUNTIFS(H161:AL161,"AL/NS",H163:AL163,"&gt;=0.5",H162:AL162,"&gt;=1.5")+COUNTIFS(H161:AL161,"NHD",H163:AL163,"&gt;=4.5",H166:AL166,"&gt;=2",H162:AL162,"&gt;=1.5"))*0.5</f>
        <v>0</v>
      </c>
      <c r="CI161" s="266">
        <f>(COUNTIF(H163:AL163,"&gt;=10")+COUNTIFS(H161:AL161,"MD",H163:AL163,"&gt;=2")-COUNTIFS(H161:AL161,"TV",H163:AL163,"&gt;=10"))*0.5</f>
        <v>0</v>
      </c>
      <c r="CJ161" s="266">
        <f>(COUNTIFS(H161:AL161,"D",H165:AL165,"&gt;=6.5",H163:AL163,"&gt;=3.5"))*0.5</f>
        <v>0</v>
      </c>
      <c r="CK161" s="266">
        <f>(COUNTIF(H166:AL166,"&gt;=10")-COUNTIFS(H161:AL161,"PD",H166:AL166,"&gt;=10"))*0.5</f>
        <v>0</v>
      </c>
      <c r="CL161" s="265">
        <f>(COUNTIFS(H161:AL161,"NHD",H166:AL166,"&gt;=3.5",H167:AL167,"&gt;=6.5")+COUNTIFS(H161:AL161,"BH",H166:AL166,"&gt;=1.5",H167:AL167,"&gt;=0.5")+COUNTIFS(H161:AL161,"BM",H166:AL166,"&gt;=1.5",H167:AL167,"&gt;=0.5")+COUNTIFS(H161:AL161,"D",H166:AL166,"&gt;=1.5",H167:AL167,"&gt;=0.5"))*0.5</f>
        <v>0</v>
      </c>
      <c r="CM161" s="272"/>
      <c r="CN161" s="264" t="s">
        <v>666</v>
      </c>
      <c r="CO161" s="125">
        <f t="shared" ref="CO161" si="58">+AM161+AN161+AO161+AP161+AQ161+AR161+AS161+AU161+BG161</f>
        <v>26</v>
      </c>
      <c r="CP161" s="225">
        <f>+SUM(I162:I167)-I168</f>
        <v>0</v>
      </c>
      <c r="CQ161" s="225">
        <f>+SUM(J162:J167)-J168</f>
        <v>0</v>
      </c>
      <c r="CR161" s="225">
        <f>+SUM(K162:K167)-K168</f>
        <v>0</v>
      </c>
      <c r="CS161" s="90"/>
      <c r="CT161" s="90"/>
      <c r="CU161" s="90"/>
      <c r="CV161" s="90"/>
      <c r="CW161" s="90"/>
      <c r="CX161" s="90"/>
      <c r="CY161" s="90"/>
      <c r="CZ161" s="90"/>
      <c r="DA161" s="90"/>
    </row>
    <row r="162" spans="1:105" s="70" customFormat="1" ht="15" customHeight="1">
      <c r="A162" s="228"/>
      <c r="B162" s="500"/>
      <c r="C162" s="500"/>
      <c r="D162" s="237"/>
      <c r="E162" s="237"/>
      <c r="F162" s="242" t="s">
        <v>82</v>
      </c>
      <c r="G162" s="71">
        <v>1.5</v>
      </c>
      <c r="H162" s="83"/>
      <c r="I162" s="83"/>
      <c r="J162" s="83"/>
      <c r="K162" s="83"/>
      <c r="L162" s="83">
        <v>2</v>
      </c>
      <c r="M162" s="83"/>
      <c r="N162" s="83">
        <v>4</v>
      </c>
      <c r="O162" s="83"/>
      <c r="P162" s="83">
        <v>2.2000000000000002</v>
      </c>
      <c r="Q162" s="83"/>
      <c r="R162" s="83"/>
      <c r="S162" s="83">
        <v>2.2000000000000002</v>
      </c>
      <c r="T162" s="83"/>
      <c r="U162" s="83">
        <v>4</v>
      </c>
      <c r="V162" s="83"/>
      <c r="W162" s="83">
        <v>2</v>
      </c>
      <c r="X162" s="83"/>
      <c r="Y162" s="83"/>
      <c r="Z162" s="83"/>
      <c r="AA162" s="83">
        <v>2</v>
      </c>
      <c r="AB162" s="83">
        <v>4</v>
      </c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240"/>
      <c r="AN162" s="240"/>
      <c r="AO162" s="240"/>
      <c r="AP162" s="240"/>
      <c r="AQ162" s="240"/>
      <c r="AR162" s="240"/>
      <c r="AS162" s="240"/>
      <c r="AT162" s="256"/>
      <c r="AU162" s="256"/>
      <c r="AV162" s="259"/>
      <c r="AW162" s="259"/>
      <c r="AX162" s="256"/>
      <c r="AY162" s="256"/>
      <c r="AZ162" s="256"/>
      <c r="BA162" s="256"/>
      <c r="BB162" s="256"/>
      <c r="BC162" s="256"/>
      <c r="BD162" s="256"/>
      <c r="BE162" s="256"/>
      <c r="BF162" s="256"/>
      <c r="BG162" s="256"/>
      <c r="BH162" s="256"/>
      <c r="BI162" s="256"/>
      <c r="BJ162" s="256"/>
      <c r="BK162" s="256"/>
      <c r="BL162" s="262"/>
      <c r="BM162" s="262"/>
      <c r="BN162" s="262"/>
      <c r="BO162" s="262"/>
      <c r="BP162" s="262"/>
      <c r="BQ162" s="262"/>
      <c r="BR162" s="270"/>
      <c r="BS162" s="270"/>
      <c r="BT162" s="270"/>
      <c r="BU162" s="270"/>
      <c r="BV162" s="270"/>
      <c r="BW162" s="270"/>
      <c r="BX162" s="256"/>
      <c r="BY162" s="256"/>
      <c r="BZ162" s="256"/>
      <c r="CA162" s="267"/>
      <c r="CB162" s="267"/>
      <c r="CC162" s="274"/>
      <c r="CD162" s="267"/>
      <c r="CE162" s="267"/>
      <c r="CF162" s="267"/>
      <c r="CG162" s="267"/>
      <c r="CH162" s="267"/>
      <c r="CI162" s="267"/>
      <c r="CJ162" s="267"/>
      <c r="CK162" s="267"/>
      <c r="CL162" s="265"/>
      <c r="CM162" s="272"/>
      <c r="CN162" s="264"/>
      <c r="CO162" s="125"/>
      <c r="CP162" s="226"/>
      <c r="CQ162" s="226"/>
      <c r="CR162" s="226"/>
      <c r="CS162" s="90"/>
      <c r="CT162" s="90"/>
      <c r="CU162" s="90"/>
      <c r="CV162" s="90"/>
      <c r="CW162" s="90"/>
      <c r="CX162" s="90"/>
      <c r="CY162" s="90"/>
      <c r="CZ162" s="90"/>
      <c r="DA162" s="90"/>
    </row>
    <row r="163" spans="1:105" s="70" customFormat="1" ht="15" customHeight="1">
      <c r="A163" s="228"/>
      <c r="B163" s="500"/>
      <c r="C163" s="500"/>
      <c r="D163" s="237"/>
      <c r="E163" s="237"/>
      <c r="F163" s="243"/>
      <c r="G163" s="72">
        <v>2</v>
      </c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240"/>
      <c r="AN163" s="240"/>
      <c r="AO163" s="240"/>
      <c r="AP163" s="240"/>
      <c r="AQ163" s="240"/>
      <c r="AR163" s="240"/>
      <c r="AS163" s="240"/>
      <c r="AT163" s="256"/>
      <c r="AU163" s="256"/>
      <c r="AV163" s="259"/>
      <c r="AW163" s="259"/>
      <c r="AX163" s="256"/>
      <c r="AY163" s="256"/>
      <c r="AZ163" s="256"/>
      <c r="BA163" s="256"/>
      <c r="BB163" s="256"/>
      <c r="BC163" s="256"/>
      <c r="BD163" s="256"/>
      <c r="BE163" s="256"/>
      <c r="BF163" s="256"/>
      <c r="BG163" s="256"/>
      <c r="BH163" s="256"/>
      <c r="BI163" s="256"/>
      <c r="BJ163" s="256"/>
      <c r="BK163" s="256"/>
      <c r="BL163" s="262"/>
      <c r="BM163" s="262"/>
      <c r="BN163" s="262"/>
      <c r="BO163" s="262"/>
      <c r="BP163" s="262"/>
      <c r="BQ163" s="262"/>
      <c r="BR163" s="270"/>
      <c r="BS163" s="270"/>
      <c r="BT163" s="270"/>
      <c r="BU163" s="270"/>
      <c r="BV163" s="270"/>
      <c r="BW163" s="270"/>
      <c r="BX163" s="256"/>
      <c r="BY163" s="256"/>
      <c r="BZ163" s="256"/>
      <c r="CA163" s="267"/>
      <c r="CB163" s="267"/>
      <c r="CC163" s="274"/>
      <c r="CD163" s="267"/>
      <c r="CE163" s="267"/>
      <c r="CF163" s="267"/>
      <c r="CG163" s="267"/>
      <c r="CH163" s="267"/>
      <c r="CI163" s="267"/>
      <c r="CJ163" s="267"/>
      <c r="CK163" s="267"/>
      <c r="CL163" s="265"/>
      <c r="CM163" s="272"/>
      <c r="CN163" s="264"/>
      <c r="CO163" s="125"/>
      <c r="CP163" s="226"/>
      <c r="CQ163" s="226"/>
      <c r="CR163" s="226"/>
      <c r="CS163" s="90"/>
      <c r="CT163" s="90"/>
      <c r="CU163" s="90"/>
      <c r="CV163" s="90"/>
      <c r="CW163" s="90"/>
      <c r="CX163" s="90"/>
      <c r="CY163" s="90"/>
      <c r="CZ163" s="90"/>
      <c r="DA163" s="90"/>
    </row>
    <row r="164" spans="1:105" s="70" customFormat="1" ht="15" customHeight="1">
      <c r="A164" s="228"/>
      <c r="B164" s="500"/>
      <c r="C164" s="500"/>
      <c r="D164" s="237"/>
      <c r="E164" s="237"/>
      <c r="F164" s="243"/>
      <c r="G164" s="72">
        <v>2.1</v>
      </c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240"/>
      <c r="AN164" s="240"/>
      <c r="AO164" s="240"/>
      <c r="AP164" s="240"/>
      <c r="AQ164" s="240"/>
      <c r="AR164" s="240"/>
      <c r="AS164" s="240"/>
      <c r="AT164" s="256"/>
      <c r="AU164" s="256"/>
      <c r="AV164" s="259"/>
      <c r="AW164" s="259"/>
      <c r="AX164" s="256"/>
      <c r="AY164" s="256"/>
      <c r="AZ164" s="256"/>
      <c r="BA164" s="256"/>
      <c r="BB164" s="256"/>
      <c r="BC164" s="256"/>
      <c r="BD164" s="256"/>
      <c r="BE164" s="256"/>
      <c r="BF164" s="256"/>
      <c r="BG164" s="256"/>
      <c r="BH164" s="256"/>
      <c r="BI164" s="256"/>
      <c r="BJ164" s="256"/>
      <c r="BK164" s="256"/>
      <c r="BL164" s="262"/>
      <c r="BM164" s="262"/>
      <c r="BN164" s="262"/>
      <c r="BO164" s="262"/>
      <c r="BP164" s="262"/>
      <c r="BQ164" s="262"/>
      <c r="BR164" s="270"/>
      <c r="BS164" s="270"/>
      <c r="BT164" s="270"/>
      <c r="BU164" s="270"/>
      <c r="BV164" s="270"/>
      <c r="BW164" s="270"/>
      <c r="BX164" s="256"/>
      <c r="BY164" s="256"/>
      <c r="BZ164" s="256"/>
      <c r="CA164" s="267"/>
      <c r="CB164" s="267"/>
      <c r="CC164" s="274"/>
      <c r="CD164" s="267"/>
      <c r="CE164" s="267"/>
      <c r="CF164" s="267"/>
      <c r="CG164" s="267"/>
      <c r="CH164" s="267"/>
      <c r="CI164" s="267"/>
      <c r="CJ164" s="267"/>
      <c r="CK164" s="267"/>
      <c r="CL164" s="265"/>
      <c r="CM164" s="272"/>
      <c r="CN164" s="264"/>
      <c r="CO164" s="125"/>
      <c r="CP164" s="226"/>
      <c r="CQ164" s="226"/>
      <c r="CR164" s="226"/>
      <c r="CS164" s="90"/>
      <c r="CT164" s="90"/>
      <c r="CU164" s="90"/>
      <c r="CV164" s="90"/>
      <c r="CW164" s="90"/>
      <c r="CX164" s="90"/>
      <c r="CY164" s="90"/>
      <c r="CZ164" s="90"/>
      <c r="DA164" s="90"/>
    </row>
    <row r="165" spans="1:105" s="70" customFormat="1" ht="15" customHeight="1">
      <c r="A165" s="228"/>
      <c r="B165" s="500"/>
      <c r="C165" s="500"/>
      <c r="D165" s="237"/>
      <c r="E165" s="237"/>
      <c r="F165" s="243"/>
      <c r="G165" s="72">
        <v>2.7</v>
      </c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240"/>
      <c r="AN165" s="240"/>
      <c r="AO165" s="240"/>
      <c r="AP165" s="240"/>
      <c r="AQ165" s="240"/>
      <c r="AR165" s="240"/>
      <c r="AS165" s="240"/>
      <c r="AT165" s="256"/>
      <c r="AU165" s="256"/>
      <c r="AV165" s="259"/>
      <c r="AW165" s="259"/>
      <c r="AX165" s="256"/>
      <c r="AY165" s="256"/>
      <c r="AZ165" s="256"/>
      <c r="BA165" s="256"/>
      <c r="BB165" s="256"/>
      <c r="BC165" s="256"/>
      <c r="BD165" s="256"/>
      <c r="BE165" s="256"/>
      <c r="BF165" s="256"/>
      <c r="BG165" s="256"/>
      <c r="BH165" s="256"/>
      <c r="BI165" s="256"/>
      <c r="BJ165" s="256"/>
      <c r="BK165" s="256"/>
      <c r="BL165" s="262"/>
      <c r="BM165" s="262"/>
      <c r="BN165" s="262"/>
      <c r="BO165" s="262"/>
      <c r="BP165" s="262"/>
      <c r="BQ165" s="262"/>
      <c r="BR165" s="270"/>
      <c r="BS165" s="270"/>
      <c r="BT165" s="270"/>
      <c r="BU165" s="270"/>
      <c r="BV165" s="270"/>
      <c r="BW165" s="270"/>
      <c r="BX165" s="256"/>
      <c r="BY165" s="256"/>
      <c r="BZ165" s="256"/>
      <c r="CA165" s="267"/>
      <c r="CB165" s="267"/>
      <c r="CC165" s="274"/>
      <c r="CD165" s="267"/>
      <c r="CE165" s="267"/>
      <c r="CF165" s="267"/>
      <c r="CG165" s="267"/>
      <c r="CH165" s="267"/>
      <c r="CI165" s="267"/>
      <c r="CJ165" s="267"/>
      <c r="CK165" s="267"/>
      <c r="CL165" s="265"/>
      <c r="CM165" s="272"/>
      <c r="CN165" s="264"/>
      <c r="CO165" s="125"/>
      <c r="CP165" s="226"/>
      <c r="CQ165" s="226"/>
      <c r="CR165" s="226"/>
      <c r="CS165" s="90"/>
      <c r="CT165" s="90"/>
      <c r="CU165" s="90"/>
      <c r="CV165" s="90"/>
      <c r="CW165" s="90"/>
      <c r="CX165" s="90"/>
      <c r="CY165" s="90"/>
      <c r="CZ165" s="90"/>
      <c r="DA165" s="90"/>
    </row>
    <row r="166" spans="1:105" s="70" customFormat="1" ht="15" customHeight="1">
      <c r="A166" s="228"/>
      <c r="B166" s="500"/>
      <c r="C166" s="500"/>
      <c r="D166" s="237"/>
      <c r="E166" s="237"/>
      <c r="F166" s="243"/>
      <c r="G166" s="72">
        <v>3</v>
      </c>
      <c r="H166" s="84"/>
      <c r="I166" s="83"/>
      <c r="J166" s="83"/>
      <c r="K166" s="83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240"/>
      <c r="AN166" s="240"/>
      <c r="AO166" s="240"/>
      <c r="AP166" s="240"/>
      <c r="AQ166" s="240"/>
      <c r="AR166" s="240"/>
      <c r="AS166" s="240"/>
      <c r="AT166" s="256"/>
      <c r="AU166" s="256"/>
      <c r="AV166" s="259"/>
      <c r="AW166" s="259"/>
      <c r="AX166" s="256"/>
      <c r="AY166" s="256"/>
      <c r="AZ166" s="256"/>
      <c r="BA166" s="256"/>
      <c r="BB166" s="256"/>
      <c r="BC166" s="256"/>
      <c r="BD166" s="256"/>
      <c r="BE166" s="256"/>
      <c r="BF166" s="256"/>
      <c r="BG166" s="256"/>
      <c r="BH166" s="256"/>
      <c r="BI166" s="256"/>
      <c r="BJ166" s="256"/>
      <c r="BK166" s="256"/>
      <c r="BL166" s="262"/>
      <c r="BM166" s="262"/>
      <c r="BN166" s="262"/>
      <c r="BO166" s="262"/>
      <c r="BP166" s="262"/>
      <c r="BQ166" s="262"/>
      <c r="BR166" s="270"/>
      <c r="BS166" s="270"/>
      <c r="BT166" s="270"/>
      <c r="BU166" s="270"/>
      <c r="BV166" s="270"/>
      <c r="BW166" s="270"/>
      <c r="BX166" s="256"/>
      <c r="BY166" s="256"/>
      <c r="BZ166" s="256"/>
      <c r="CA166" s="267"/>
      <c r="CB166" s="267"/>
      <c r="CC166" s="274"/>
      <c r="CD166" s="267"/>
      <c r="CE166" s="267"/>
      <c r="CF166" s="267"/>
      <c r="CG166" s="267"/>
      <c r="CH166" s="267"/>
      <c r="CI166" s="267"/>
      <c r="CJ166" s="267"/>
      <c r="CK166" s="267"/>
      <c r="CL166" s="265"/>
      <c r="CM166" s="272"/>
      <c r="CN166" s="264"/>
      <c r="CO166" s="125"/>
      <c r="CP166" s="226"/>
      <c r="CQ166" s="226"/>
      <c r="CR166" s="226"/>
      <c r="CS166" s="90"/>
      <c r="CT166" s="90"/>
      <c r="CU166" s="90"/>
      <c r="CV166" s="90"/>
      <c r="CW166" s="90"/>
      <c r="CX166" s="90"/>
      <c r="CY166" s="90"/>
      <c r="CZ166" s="90"/>
      <c r="DA166" s="90"/>
    </row>
    <row r="167" spans="1:105" s="70" customFormat="1" ht="15" customHeight="1">
      <c r="A167" s="228"/>
      <c r="B167" s="500"/>
      <c r="C167" s="500"/>
      <c r="D167" s="237"/>
      <c r="E167" s="237"/>
      <c r="F167" s="244"/>
      <c r="G167" s="73">
        <v>3.9</v>
      </c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1"/>
      <c r="AD167" s="81"/>
      <c r="AE167" s="81"/>
      <c r="AF167" s="81"/>
      <c r="AG167" s="81"/>
      <c r="AH167" s="81"/>
      <c r="AI167" s="81"/>
      <c r="AJ167" s="81"/>
      <c r="AK167" s="81"/>
      <c r="AL167" s="81"/>
      <c r="AM167" s="240"/>
      <c r="AN167" s="240"/>
      <c r="AO167" s="240"/>
      <c r="AP167" s="240"/>
      <c r="AQ167" s="240"/>
      <c r="AR167" s="240"/>
      <c r="AS167" s="240"/>
      <c r="AT167" s="256"/>
      <c r="AU167" s="256"/>
      <c r="AV167" s="259"/>
      <c r="AW167" s="259"/>
      <c r="AX167" s="256"/>
      <c r="AY167" s="256"/>
      <c r="AZ167" s="256"/>
      <c r="BA167" s="256"/>
      <c r="BB167" s="256"/>
      <c r="BC167" s="256"/>
      <c r="BD167" s="256"/>
      <c r="BE167" s="256"/>
      <c r="BF167" s="256"/>
      <c r="BG167" s="256"/>
      <c r="BH167" s="256"/>
      <c r="BI167" s="256"/>
      <c r="BJ167" s="256"/>
      <c r="BK167" s="256"/>
      <c r="BL167" s="262"/>
      <c r="BM167" s="262"/>
      <c r="BN167" s="262"/>
      <c r="BO167" s="262"/>
      <c r="BP167" s="262"/>
      <c r="BQ167" s="262"/>
      <c r="BR167" s="270"/>
      <c r="BS167" s="270"/>
      <c r="BT167" s="270"/>
      <c r="BU167" s="270"/>
      <c r="BV167" s="270"/>
      <c r="BW167" s="270"/>
      <c r="BX167" s="256"/>
      <c r="BY167" s="256"/>
      <c r="BZ167" s="256"/>
      <c r="CA167" s="267"/>
      <c r="CB167" s="267"/>
      <c r="CC167" s="274"/>
      <c r="CD167" s="267"/>
      <c r="CE167" s="267"/>
      <c r="CF167" s="267"/>
      <c r="CG167" s="267"/>
      <c r="CH167" s="267"/>
      <c r="CI167" s="267"/>
      <c r="CJ167" s="267"/>
      <c r="CK167" s="267"/>
      <c r="CL167" s="265"/>
      <c r="CM167" s="272"/>
      <c r="CN167" s="264"/>
      <c r="CO167" s="125"/>
      <c r="CP167" s="226"/>
      <c r="CQ167" s="226"/>
      <c r="CR167" s="226"/>
      <c r="CS167" s="90"/>
      <c r="CT167" s="90"/>
      <c r="CU167" s="90"/>
      <c r="CV167" s="90"/>
      <c r="CW167" s="90"/>
      <c r="CX167" s="90"/>
      <c r="CY167" s="90"/>
      <c r="CZ167" s="90"/>
      <c r="DA167" s="90"/>
    </row>
    <row r="168" spans="1:105" s="70" customFormat="1" ht="15" customHeight="1">
      <c r="A168" s="229"/>
      <c r="B168" s="501"/>
      <c r="C168" s="501"/>
      <c r="D168" s="238"/>
      <c r="E168" s="238"/>
      <c r="F168" s="245" t="s">
        <v>83</v>
      </c>
      <c r="G168" s="246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241"/>
      <c r="AN168" s="241"/>
      <c r="AO168" s="241"/>
      <c r="AP168" s="241"/>
      <c r="AQ168" s="241"/>
      <c r="AR168" s="241"/>
      <c r="AS168" s="241"/>
      <c r="AT168" s="257"/>
      <c r="AU168" s="257"/>
      <c r="AV168" s="260"/>
      <c r="AW168" s="260"/>
      <c r="AX168" s="257"/>
      <c r="AY168" s="257"/>
      <c r="AZ168" s="257"/>
      <c r="BA168" s="257"/>
      <c r="BB168" s="257"/>
      <c r="BC168" s="257"/>
      <c r="BD168" s="257"/>
      <c r="BE168" s="257"/>
      <c r="BF168" s="257"/>
      <c r="BG168" s="257"/>
      <c r="BH168" s="257"/>
      <c r="BI168" s="257"/>
      <c r="BJ168" s="257"/>
      <c r="BK168" s="257"/>
      <c r="BL168" s="263"/>
      <c r="BM168" s="263"/>
      <c r="BN168" s="263"/>
      <c r="BO168" s="263"/>
      <c r="BP168" s="263"/>
      <c r="BQ168" s="263"/>
      <c r="BR168" s="271"/>
      <c r="BS168" s="271"/>
      <c r="BT168" s="271"/>
      <c r="BU168" s="271"/>
      <c r="BV168" s="271"/>
      <c r="BW168" s="271"/>
      <c r="BX168" s="257"/>
      <c r="BY168" s="257"/>
      <c r="BZ168" s="257"/>
      <c r="CA168" s="268"/>
      <c r="CB168" s="268"/>
      <c r="CC168" s="275"/>
      <c r="CD168" s="268"/>
      <c r="CE168" s="268"/>
      <c r="CF168" s="268"/>
      <c r="CG168" s="268"/>
      <c r="CH168" s="268"/>
      <c r="CI168" s="268"/>
      <c r="CJ168" s="268"/>
      <c r="CK168" s="268"/>
      <c r="CL168" s="265"/>
      <c r="CM168" s="272"/>
      <c r="CN168" s="264"/>
      <c r="CO168" s="125"/>
      <c r="CP168" s="226"/>
      <c r="CQ168" s="226"/>
      <c r="CR168" s="226"/>
      <c r="CS168" s="90"/>
      <c r="CT168" s="90"/>
      <c r="CU168" s="90"/>
      <c r="CV168" s="90"/>
      <c r="CW168" s="90"/>
      <c r="CX168" s="90"/>
      <c r="CY168" s="90"/>
      <c r="CZ168" s="90"/>
      <c r="DA168" s="90"/>
    </row>
    <row r="169" spans="1:105" s="70" customFormat="1" ht="15" customHeight="1">
      <c r="A169" s="227">
        <f t="shared" ref="A169" si="59">A161+1</f>
        <v>20</v>
      </c>
      <c r="B169" s="335" t="s">
        <v>803</v>
      </c>
      <c r="C169" s="338" t="s">
        <v>869</v>
      </c>
      <c r="D169" s="236">
        <v>44265</v>
      </c>
      <c r="E169" s="236" t="s">
        <v>91</v>
      </c>
      <c r="F169" s="482" t="s">
        <v>80</v>
      </c>
      <c r="G169" s="482"/>
      <c r="H169" s="82" t="s">
        <v>69</v>
      </c>
      <c r="I169" s="82"/>
      <c r="J169" s="82" t="s">
        <v>60</v>
      </c>
      <c r="K169" s="82" t="s">
        <v>60</v>
      </c>
      <c r="L169" s="82" t="s">
        <v>60</v>
      </c>
      <c r="M169" s="82" t="s">
        <v>60</v>
      </c>
      <c r="N169" s="82" t="s">
        <v>60</v>
      </c>
      <c r="O169" s="82"/>
      <c r="P169" s="82" t="s">
        <v>60</v>
      </c>
      <c r="Q169" s="82" t="s">
        <v>60</v>
      </c>
      <c r="R169" s="82" t="s">
        <v>60</v>
      </c>
      <c r="S169" s="82" t="s">
        <v>60</v>
      </c>
      <c r="T169" s="82" t="s">
        <v>60</v>
      </c>
      <c r="U169" s="82" t="s">
        <v>60</v>
      </c>
      <c r="V169" s="82"/>
      <c r="W169" s="82" t="s">
        <v>60</v>
      </c>
      <c r="X169" s="82" t="s">
        <v>60</v>
      </c>
      <c r="Y169" s="82" t="s">
        <v>60</v>
      </c>
      <c r="Z169" s="82" t="s">
        <v>60</v>
      </c>
      <c r="AA169" s="82" t="s">
        <v>60</v>
      </c>
      <c r="AB169" s="82" t="s">
        <v>60</v>
      </c>
      <c r="AC169" s="82"/>
      <c r="AD169" s="82" t="s">
        <v>60</v>
      </c>
      <c r="AE169" s="82" t="s">
        <v>60</v>
      </c>
      <c r="AF169" s="82" t="s">
        <v>60</v>
      </c>
      <c r="AG169" s="82" t="s">
        <v>60</v>
      </c>
      <c r="AH169" s="82" t="s">
        <v>60</v>
      </c>
      <c r="AI169" s="82" t="s">
        <v>1471</v>
      </c>
      <c r="AJ169" s="82"/>
      <c r="AK169" s="82" t="s">
        <v>60</v>
      </c>
      <c r="AL169" s="82" t="s">
        <v>60</v>
      </c>
      <c r="AM169" s="239">
        <f>COUNTIF(H169:AL169,"PH")+COUNTIF(H169:AL169,"PH/L")+COUNTIF(H169:AL169,"PM")</f>
        <v>0</v>
      </c>
      <c r="AN169" s="239">
        <f>COUNTIF(H169:AL169,"PD")+COUNTIF(H169:AL169,"PDD")+COUNTIF(H169:AL169,"P/DS")/2+COUNTIF(H169:AL169,"PMD")</f>
        <v>0</v>
      </c>
      <c r="AO169" s="239">
        <f>COUNTIF(H169:AL169,"PN")+COUNTIF(H169:AL169,"P/NS")/2+COUNTIF(H169:AL169,"PH")+COUNTIF(H169:AL169,"PH/F")/2+COUNTIF(H169:AL169,"PH/L")/2+COUNTIF(H169:AL169,"PM")</f>
        <v>0</v>
      </c>
      <c r="AP169" s="239">
        <f>COUNTIF(H169:AL169,"BH")+COUNTIF(H169:AL169,"AL/BL")+COUNTIF(H169:AL169,"UL/BL")+COUNTIF(H169:AL169,"BM")</f>
        <v>0</v>
      </c>
      <c r="AQ169" s="239">
        <f>COUNTIF(H169:AL169,"DS")+COUNTIF(H169:AL169,"AL/DS")/2+COUNTIF(H169:AL169,"UL/DS")/2+COUNTIF(H169:AL169,"CT")+COUNTIF(H169:AL169,"MD")</f>
        <v>24.5</v>
      </c>
      <c r="AR169" s="239">
        <f>COUNTIF(H169:AL169,"NS")+COUNTIF(H169:AL169,"AL/NS")/2+COUNTIF(H169:AL169,"UL/NS")/2+COUNTIF(H169:AL169,"BH")+COUNTIF(H169:AL169,"AL/BF")/2+COUNTIF(H169:AL169,"AL/BL")/2+COUNTIF(H169:AL169,"UL/BL")/2+COUNTIF(H169:AL169,"UL/BF")/2+COUNTIF(H169:AL169,"BM")</f>
        <v>0</v>
      </c>
      <c r="AS169" s="239">
        <f>COUNTIF(H169:AL169,"AL")+COUNTIF(H169:AL169,"AL/DS")/2+COUNTIF(H169:AL169,"AL/NS")/2+COUNTIF(H169:AL169,"NH")+COUNTIF(H169:AL169,"SL")+COUNTIF(H169:AL169,"NHD")+COUNTIF(H169:AL169,"B")+COUNTIF(H169:AL169,"HL")+COUNTIF(H169:AL169,"AL/BF")/2+COUNTIF(H169:AL169,"AL/BL")/2</f>
        <v>1</v>
      </c>
      <c r="AT169" s="255">
        <f>COUNTIF(H169:AL169,"PD")+COUNTIF(H169:AL169,"PN")+COUNTIF(H169:AL169,"P/DS")/2+COUNTIF(H169:AL169,"P/NS")/2+COUNTIF(H169:AL169,"DS")+COUNTIF(H169:AL169,"NS")+COUNTIF(H169:AL169,"AL")+COUNTIF(H169:AL169,"AL/DS")+COUNTIF(H169:AL169,"AL/NS")+COUNTIF(H169:AL169,"NH")+COUNTIF(H169:AL169,"SL")+COUNTIF(H169:AL169,"UL/DS")/2+COUNTIF(H169:AL169,"UL/NS")/2+COUNTIF(H169:AL169,"CT")+COUNTIF(H169:AL169,"NHD")+COUNTIF(H169:AL169,"PDD")+COUNTIF(H169:AL169,"B")+COUNTIF(H169:AL169,"HL")+COUNTIF(H169:AL169,"PH")+COUNTIF(H169:AL169,"BH")+COUNTIF(H169:AL169,"AL/BF")+COUNTIF(H169:AL169,"AL/BL")+COUNTIF(H169:AL169,"UL/BF")/2+COUNTIF(H169:AL169,"UL/BL")/2+COUNTIF(H169:AL169,"PH/F")/2+COUNTIF(H169:AL169,"PH/L")/2+COUNTIF(H169:AL169,"MD")+COUNTIF(H169:AL169,"PMD")+COUNTIF(H169:AL169,"PM")+COUNTIF(H169:AL169,"BM")</f>
        <v>25.5</v>
      </c>
      <c r="AU169" s="255">
        <f>COUNTIF(H169:AL169,"P/DS")/2+COUNTIF(H169:AL169,"P/NS")/2+COUNTIF(H169:AL169,"IL")+COUNTIF(H169:AL169,"NL")+COUNTIF(H169:AL169,"UL")+COUNTIF(H169:AL169,"UL/DS")/2+COUNTIF(H169:AL169,"UL/NS")/2+COUNTIF(H169:AL169,"KT")+COUNTIF(H169:AL169,"UL/BF")/2+COUNTIF(H169:AL169,"UL/BL")/2+COUNTIF(H169:AL169,"PH/F")/2+COUNTIF(H169:AL169,"PH/L")/2+COUNTIF(H169:AL169,"NB")</f>
        <v>0.5</v>
      </c>
      <c r="AV169" s="258">
        <f>COUNTIF(H169:AL169,"PN")+COUNTIF(H169:AL169,"TVD")+COUNTIF(H169:AL169,"PH")+COUNTIF(H169:AL169,"PM")+COUNTIF(H169:AL169,"PDD")-COUNTIFS(H169:AL169,"PN",H176:AL176,"&gt;=3")-COUNTIFS(H169:AL169,"PM",H176:AL176,"&gt;=3")</f>
        <v>0</v>
      </c>
      <c r="AW169" s="258">
        <f>COUNTIF(H169:AL169,"NS")+COUNTIF(H169:AL169,"D")+COUNTIF(H169:AL169,"BH")+COUNTIF(H169:AL169,"NHD")+COUNTIF(H169:AL169,"BM")-COUNTIFS(H169:AL169,"NS",H176:AL176,"&gt;=3")-COUNTIFS(H169:AL169,"BH",H176:AL176,"&gt;=3")-COUNTIFS(H169:AL169,"BM",H176:AL176,"&gt;=3")</f>
        <v>0</v>
      </c>
      <c r="AX169" s="255">
        <f>COUNTIF(H169:AL169,"AL")+COUNTIF(H169:AL169,"AL/DS")/2+COUNTIF(H169:AL169,"AL/NS")/2+COUNTIF(H169:AL169,"AL/BF")+COUNTIF(H169:AL169,"AL/BL")/2</f>
        <v>0</v>
      </c>
      <c r="AY169" s="255">
        <f>COUNTIF(H169:AL169,"SL")</f>
        <v>0</v>
      </c>
      <c r="AZ169" s="255">
        <f>COUNTIF(H169:AL169,"NH")</f>
        <v>1</v>
      </c>
      <c r="BA169" s="255">
        <f>COUNTIF(H169:AL169,"HL")</f>
        <v>0</v>
      </c>
      <c r="BB169" s="255">
        <f>COUNTIF(G169:AL169,"P/DS")/2+COUNTIF(G169:AL169,"P/NS")/2+COUNTIF(G169:AL169,"UL")+COUNTIF(G169:AL169,"UL/DS")/2+COUNTIF(G169:AL169,"UL/NS")/2+COUNTIF(G169:AL169,"UL/BL")/2+COUNTIF(G169:AL169,"UL/BF")/2+COUNTIF(G169:AL169,"PH/F")/2+COUNTIF(G169:AL169,"PH/L")/2</f>
        <v>0.5</v>
      </c>
      <c r="BC169" s="255">
        <f>COUNTIF(H169:AL169,"NB")</f>
        <v>0</v>
      </c>
      <c r="BD169" s="255">
        <f>COUNTIF(H169:AL169,"NL")</f>
        <v>0</v>
      </c>
      <c r="BE169" s="255">
        <f>COUNTIF(H169:AL169,"IL")</f>
        <v>0</v>
      </c>
      <c r="BF169" s="255">
        <f>COUNTIF(H169:AL169,"KT")</f>
        <v>0</v>
      </c>
      <c r="BG169" s="255">
        <f>COUNTIF(H169:AL169,"L70")</f>
        <v>0</v>
      </c>
      <c r="BH169" s="255">
        <f>COUNTIF(H169:AL169,"MD")</f>
        <v>0</v>
      </c>
      <c r="BI169" s="255">
        <f>COUNTIF(H169:AL169,"PMD")</f>
        <v>0</v>
      </c>
      <c r="BJ169" s="255">
        <f>COUNTIF(H169:AL169,"PM")</f>
        <v>0</v>
      </c>
      <c r="BK169" s="255">
        <f>COUNTIF(H169:AL169,"BM")</f>
        <v>0</v>
      </c>
      <c r="BL169" s="261">
        <f>SUMIF(H169:AL169,"PD",H170:AL170)+SUMIF(H169:AL169,"PN",H170:AL170)+SUMIF(H169:AL169,"P/DS",H170:AL170)+SUMIF(H169:AL169,"PN/F",H170:AL170)+SUMIF(H169:AL169,"PN/L",H170:AL170)+SUMIF(H169:AL169,"TV",H170:AL170)+SUMIF(H169:AL169,"TVD",H170:AL170)+SUMIF(H169:AL169,"PDD",H170:AL170)</f>
        <v>0</v>
      </c>
      <c r="BM169" s="261">
        <f>SUMIF(H169:AL169,"PD",H171:AL171)+SUMIF(H169:AL169,"PN",H171:AL171)+SUMIF(H169:AL169,"P/DS",H171:AL171)+SUMIF(H169:AL169,"PN/F",H171:AL171)+SUMIF(H169:AL169,"PN/L",H171:AL171)+SUMIF(H169:AL169,"TV",H171:AL171)+SUMIF(H169:AL169,"TVD",H171:AL171)+SUMIF(H169:AL169,"PDD",H171:AL171)+SUMIF(H169:AL169,"PMD",H171:AL171)</f>
        <v>0</v>
      </c>
      <c r="BN169" s="261">
        <f>SUMIF(H169:AL169,"PD",H172:AL172)+SUMIF(H169:AL169,"PN",H172:AL172)+SUMIF(H169:AL169,"P/DS",H172:AL172)+SUMIF(H169:AL169,"PN/F",H172:AL172)+SUMIF(H169:AL169,"PN/L",H172:AL172)+SUMIF(H169:AL169,"TV",H172:AL172)+SUMIF(H169:AL169,"TVD",H172:AL172)</f>
        <v>0</v>
      </c>
      <c r="BO169" s="261">
        <f>SUMIF(H169:AL169,"PD",H173:AL173)+SUMIF(H169:AL169,"PN",H173:AL173)+SUMIF(H169:AL169,"P/DS",H173:AL173)+SUMIF(H169:AL169,"PN/F",H173:AL173)+SUMIF(H169:AL169,"PN/L",H173:AL173)+SUMIF(H169:AL169,"TV",H173:AL173)+SUMIF(H169:AL169,"TVD",H173:AL173)</f>
        <v>0</v>
      </c>
      <c r="BP169" s="261">
        <f>SUMIF(H169:AL169,"PD",H174:AL174)+SUMIF(H169:AL169,"PN",H174:AL174)+SUMIF(H169:AL169,"P/DS",H174:AL174)+SUMIF(H169:AL169,"PN/F",H174:AL174)+SUMIF(H169:AL169,"PN/L",H174:AL174)+SUMIF(H169:AL169,"TV",H174:AL174)+SUMIF(H169:AL169,"TVD",H174:AL174)+SUMIF(H169:AL169,"PDD",H174:AL174)+SUMIF(H169:AL169,"PH",H174:AL174)+SUMIF(H169:AL169,"PM",H174:AL174)</f>
        <v>0</v>
      </c>
      <c r="BQ169" s="261">
        <f>SUMIF(H169:AL169,"PD",H175:AL175)+SUMIF(H169:AL169,"PN",H175:AL175)+SUMIF(H169:AL169,"P/DS",H175:AL175)+SUMIF(H169:AL169,"PN/F",H175:AL175)+SUMIF(H169:AL169,"PN/L",H175:AL175)+SUMIF(H169:AL169,"TV",H175:AL175)+SUMIF(H169:AL169,"TVD",H175:AL175)+SUMIF(H169:AL169,"PDD",H175:AL175)+SUMIF(H169:AL169,"PH",H175:AL175)+SUMIF(H169:AL169,"PM",H175:AL175)</f>
        <v>0</v>
      </c>
      <c r="BR169" s="269">
        <f>SUM(H170:AL170)-BL169</f>
        <v>25.7</v>
      </c>
      <c r="BS169" s="269">
        <f>SUM(H171:AL171)-BM169</f>
        <v>8</v>
      </c>
      <c r="BT169" s="269">
        <f>SUM(H172:AL172)-BN169</f>
        <v>0</v>
      </c>
      <c r="BU169" s="269">
        <f>SUM(H173:AL173)-BO169</f>
        <v>0</v>
      </c>
      <c r="BV169" s="269">
        <f>SUM(H174:AL174)-BP169</f>
        <v>0</v>
      </c>
      <c r="BW169" s="269">
        <f>SUM(H175:AL175)-BQ169</f>
        <v>0</v>
      </c>
      <c r="BX169" s="255">
        <f>SUMIF(H169:AL169,"PD",H176:AL176)+SUMIF(H169:AL169,"PN",H176:AL176)+SUMIF(H169:AL169,"P/DS",H176:AL176)+SUMIF(H169:AL169,"PN/F",H176:AL176)+SUMIF(H169:AL169,"PN/L",H176:AL176)</f>
        <v>0</v>
      </c>
      <c r="BY169" s="255">
        <f>SUM(H176:AL176)-BX169</f>
        <v>0</v>
      </c>
      <c r="BZ169" s="255">
        <f t="shared" ref="BZ169" si="60">+SUM(BL169:BW176)</f>
        <v>33.700000000000003</v>
      </c>
      <c r="CA169" s="266">
        <f>(COUNTIFS(H169:AL169,"PD",H170:AL170,"&gt;=2"))*0.5-IF(CN169="VP",COUNTIFS($H$16:$AL$16,"SAT",H169:AL169,"PD",H170:AL170,"&gt;=2"))*0.5</f>
        <v>0</v>
      </c>
      <c r="CB169" s="266">
        <f>(COUNTIFS(H169:AL169,"PN",H171:AL171,"&gt;=0.5",H170:AL170,"&gt;=1.5"))*0.5+COUNTIFS(H169:AL169,"PDD",H171:AL171,"&gt;=0.5",H170:AL170,"&gt;=1.5")*0.5</f>
        <v>0</v>
      </c>
      <c r="CC169" s="273">
        <f>(COUNTIFS(H169:AL169,"TV",H171:AL171,"&gt;=10"))*0.5+(COUNTIFS(H169:AL169,"PMD",H171:AL171,"&gt;=2"))*0.5</f>
        <v>0</v>
      </c>
      <c r="CD169" s="266">
        <f>(COUNTIFS(H169:AL169,"TVD",H173:AL173,"&gt;=6.5",H171:AL171,"&gt;=3.5"))*0.5</f>
        <v>0</v>
      </c>
      <c r="CE169" s="266">
        <f>(COUNTIFS(H169:AL169,"PD",H174:AL174,"&gt;=10"))*0.5</f>
        <v>0</v>
      </c>
      <c r="CF169" s="266">
        <f>(COUNTIFS(H169:AL169,"PDD",H174:AL174,"&gt;=3.5",H175:AL175,"&gt;=6.5")+COUNTIFS(H169:AL169,"PH",H175:AL175,"&gt;=0.5",H174:AL174,"&gt;=1.5")+COUNTIFS(H169:AL169,"PM",H175:AL175,"&gt;=0.5",H174:AL174,"&gt;=1.5"))*0.5</f>
        <v>0</v>
      </c>
      <c r="CG169" s="266">
        <f>(COUNTIFS(H169:AL169,"DS",H170:AL170,"&gt;=2")+COUNTIFS(H169:AL169,"AL/DS",H170:AL170,"&gt;=2"))*0.5-IF(CN169="VP",COUNTIFS($H$16:$AL$16,"SAT",H169:AL169,"DS",H170:AL170,"&gt;=2"))*0.5</f>
        <v>4</v>
      </c>
      <c r="CH169" s="266">
        <f>(COUNTIFS(H169:AL169,"NS",H171:AL171,"&gt;=0.5",H170:AL170,"&gt;=1.5")+COUNTIFS(H169:AL169,"AL/NS",H171:AL171,"&gt;=0.5",H170:AL170,"&gt;=1.5")+COUNTIFS(H169:AL169,"NHD",H171:AL171,"&gt;=4.5",H174:AL174,"&gt;=2",H170:AL170,"&gt;=1.5"))*0.5</f>
        <v>0</v>
      </c>
      <c r="CI169" s="266">
        <f>(COUNTIF(H171:AL171,"&gt;=10")+COUNTIFS(H169:AL169,"MD",H171:AL171,"&gt;=2")-COUNTIFS(H169:AL169,"TV",H171:AL171,"&gt;=10"))*0.5</f>
        <v>0</v>
      </c>
      <c r="CJ169" s="266">
        <f>(COUNTIFS(H169:AL169,"D",H173:AL173,"&gt;=6.5",H171:AL171,"&gt;=3.5"))*0.5</f>
        <v>0</v>
      </c>
      <c r="CK169" s="266">
        <f>(COUNTIF(H174:AL174,"&gt;=10")-COUNTIFS(H169:AL169,"PD",H174:AL174,"&gt;=10"))*0.5</f>
        <v>0</v>
      </c>
      <c r="CL169" s="265">
        <f>(COUNTIFS(H169:AL169,"NHD",H174:AL174,"&gt;=3.5",H175:AL175,"&gt;=6.5")+COUNTIFS(H169:AL169,"BH",H174:AL174,"&gt;=1.5",H175:AL175,"&gt;=0.5")+COUNTIFS(H169:AL169,"BM",H174:AL174,"&gt;=1.5",H175:AL175,"&gt;=0.5")+COUNTIFS(H169:AL169,"D",H174:AL174,"&gt;=1.5",H175:AL175,"&gt;=0.5"))*0.5</f>
        <v>0</v>
      </c>
      <c r="CM169" s="272"/>
      <c r="CN169" s="264" t="s">
        <v>666</v>
      </c>
      <c r="CO169" s="125">
        <f t="shared" ref="CO169" si="61">+AM169+AN169+AO169+AP169+AQ169+AR169+AS169+AU169+BG169</f>
        <v>26</v>
      </c>
      <c r="CP169" s="225">
        <f>+SUM(I170:I175)-I176</f>
        <v>8</v>
      </c>
      <c r="CQ169" s="225">
        <f>+SUM(J170:J175)-J176</f>
        <v>0</v>
      </c>
      <c r="CR169" s="225">
        <f>+SUM(K170:K175)-K176</f>
        <v>2.2000000000000002</v>
      </c>
      <c r="CS169" s="90"/>
      <c r="CT169" s="90"/>
      <c r="CU169" s="90"/>
      <c r="CV169" s="90"/>
      <c r="CW169" s="90"/>
      <c r="CX169" s="90"/>
      <c r="CY169" s="90"/>
      <c r="CZ169" s="90"/>
      <c r="DA169" s="90"/>
    </row>
    <row r="170" spans="1:105" s="70" customFormat="1" ht="15" customHeight="1">
      <c r="A170" s="228"/>
      <c r="B170" s="336"/>
      <c r="C170" s="339"/>
      <c r="D170" s="237"/>
      <c r="E170" s="237"/>
      <c r="F170" s="242" t="s">
        <v>82</v>
      </c>
      <c r="G170" s="71">
        <v>1.5</v>
      </c>
      <c r="H170" s="83"/>
      <c r="I170" s="83"/>
      <c r="J170" s="83"/>
      <c r="K170" s="83">
        <v>2.2000000000000002</v>
      </c>
      <c r="L170" s="83">
        <v>2.2000000000000002</v>
      </c>
      <c r="M170" s="83"/>
      <c r="N170" s="83"/>
      <c r="O170" s="83"/>
      <c r="P170" s="83">
        <v>2.2000000000000002</v>
      </c>
      <c r="Q170" s="83"/>
      <c r="R170" s="83"/>
      <c r="S170" s="83">
        <v>1.8</v>
      </c>
      <c r="T170" s="83">
        <v>2.2000000000000002</v>
      </c>
      <c r="U170" s="83"/>
      <c r="V170" s="83"/>
      <c r="W170" s="83">
        <v>2.2000000000000002</v>
      </c>
      <c r="X170" s="83"/>
      <c r="Y170" s="83"/>
      <c r="Z170" s="83"/>
      <c r="AA170" s="83">
        <v>1.2</v>
      </c>
      <c r="AB170" s="83">
        <v>4</v>
      </c>
      <c r="AC170" s="79"/>
      <c r="AD170" s="79">
        <v>0.5</v>
      </c>
      <c r="AE170" s="79"/>
      <c r="AF170" s="79"/>
      <c r="AG170" s="79">
        <v>2.2000000000000002</v>
      </c>
      <c r="AH170" s="79"/>
      <c r="AI170" s="79"/>
      <c r="AJ170" s="79"/>
      <c r="AK170" s="79">
        <v>2.5</v>
      </c>
      <c r="AL170" s="79">
        <v>2.5</v>
      </c>
      <c r="AM170" s="240"/>
      <c r="AN170" s="240"/>
      <c r="AO170" s="240"/>
      <c r="AP170" s="240"/>
      <c r="AQ170" s="240"/>
      <c r="AR170" s="240"/>
      <c r="AS170" s="240"/>
      <c r="AT170" s="256"/>
      <c r="AU170" s="256"/>
      <c r="AV170" s="259"/>
      <c r="AW170" s="259"/>
      <c r="AX170" s="256"/>
      <c r="AY170" s="256"/>
      <c r="AZ170" s="256"/>
      <c r="BA170" s="256"/>
      <c r="BB170" s="256"/>
      <c r="BC170" s="256"/>
      <c r="BD170" s="256"/>
      <c r="BE170" s="256"/>
      <c r="BF170" s="256"/>
      <c r="BG170" s="256"/>
      <c r="BH170" s="256"/>
      <c r="BI170" s="256"/>
      <c r="BJ170" s="256"/>
      <c r="BK170" s="256"/>
      <c r="BL170" s="262"/>
      <c r="BM170" s="262"/>
      <c r="BN170" s="262"/>
      <c r="BO170" s="262"/>
      <c r="BP170" s="262"/>
      <c r="BQ170" s="262"/>
      <c r="BR170" s="270"/>
      <c r="BS170" s="270"/>
      <c r="BT170" s="270"/>
      <c r="BU170" s="270"/>
      <c r="BV170" s="270"/>
      <c r="BW170" s="270"/>
      <c r="BX170" s="256"/>
      <c r="BY170" s="256"/>
      <c r="BZ170" s="256"/>
      <c r="CA170" s="267"/>
      <c r="CB170" s="267"/>
      <c r="CC170" s="274"/>
      <c r="CD170" s="267"/>
      <c r="CE170" s="267"/>
      <c r="CF170" s="267"/>
      <c r="CG170" s="267"/>
      <c r="CH170" s="267"/>
      <c r="CI170" s="267"/>
      <c r="CJ170" s="267"/>
      <c r="CK170" s="267"/>
      <c r="CL170" s="265"/>
      <c r="CM170" s="272"/>
      <c r="CN170" s="264"/>
      <c r="CO170" s="125"/>
      <c r="CP170" s="226"/>
      <c r="CQ170" s="226"/>
      <c r="CR170" s="226"/>
      <c r="CS170" s="90"/>
      <c r="CT170" s="90"/>
      <c r="CU170" s="90"/>
      <c r="CV170" s="90"/>
      <c r="CW170" s="90"/>
      <c r="CX170" s="90"/>
      <c r="CY170" s="90"/>
      <c r="CZ170" s="90"/>
      <c r="DA170" s="90"/>
    </row>
    <row r="171" spans="1:105" s="70" customFormat="1" ht="15" customHeight="1">
      <c r="A171" s="228"/>
      <c r="B171" s="336"/>
      <c r="C171" s="339"/>
      <c r="D171" s="237"/>
      <c r="E171" s="237"/>
      <c r="F171" s="243"/>
      <c r="G171" s="72">
        <v>2</v>
      </c>
      <c r="H171" s="84"/>
      <c r="I171" s="84">
        <v>8</v>
      </c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240"/>
      <c r="AN171" s="240"/>
      <c r="AO171" s="240"/>
      <c r="AP171" s="240"/>
      <c r="AQ171" s="240"/>
      <c r="AR171" s="240"/>
      <c r="AS171" s="240"/>
      <c r="AT171" s="256"/>
      <c r="AU171" s="256"/>
      <c r="AV171" s="259"/>
      <c r="AW171" s="259"/>
      <c r="AX171" s="256"/>
      <c r="AY171" s="256"/>
      <c r="AZ171" s="256"/>
      <c r="BA171" s="256"/>
      <c r="BB171" s="256"/>
      <c r="BC171" s="256"/>
      <c r="BD171" s="256"/>
      <c r="BE171" s="256"/>
      <c r="BF171" s="256"/>
      <c r="BG171" s="256"/>
      <c r="BH171" s="256"/>
      <c r="BI171" s="256"/>
      <c r="BJ171" s="256"/>
      <c r="BK171" s="256"/>
      <c r="BL171" s="262"/>
      <c r="BM171" s="262"/>
      <c r="BN171" s="262"/>
      <c r="BO171" s="262"/>
      <c r="BP171" s="262"/>
      <c r="BQ171" s="262"/>
      <c r="BR171" s="270"/>
      <c r="BS171" s="270"/>
      <c r="BT171" s="270"/>
      <c r="BU171" s="270"/>
      <c r="BV171" s="270"/>
      <c r="BW171" s="270"/>
      <c r="BX171" s="256"/>
      <c r="BY171" s="256"/>
      <c r="BZ171" s="256"/>
      <c r="CA171" s="267"/>
      <c r="CB171" s="267"/>
      <c r="CC171" s="274"/>
      <c r="CD171" s="267"/>
      <c r="CE171" s="267"/>
      <c r="CF171" s="267"/>
      <c r="CG171" s="267"/>
      <c r="CH171" s="267"/>
      <c r="CI171" s="267"/>
      <c r="CJ171" s="267"/>
      <c r="CK171" s="267"/>
      <c r="CL171" s="265"/>
      <c r="CM171" s="272"/>
      <c r="CN171" s="264"/>
      <c r="CO171" s="125"/>
      <c r="CP171" s="226"/>
      <c r="CQ171" s="226"/>
      <c r="CR171" s="226"/>
      <c r="CS171" s="90"/>
      <c r="CT171" s="90"/>
      <c r="CU171" s="90"/>
      <c r="CV171" s="90"/>
      <c r="CW171" s="90"/>
      <c r="CX171" s="90"/>
      <c r="CY171" s="90"/>
      <c r="CZ171" s="90"/>
      <c r="DA171" s="90"/>
    </row>
    <row r="172" spans="1:105" s="70" customFormat="1" ht="15" customHeight="1">
      <c r="A172" s="228"/>
      <c r="B172" s="336"/>
      <c r="C172" s="339"/>
      <c r="D172" s="237"/>
      <c r="E172" s="237"/>
      <c r="F172" s="243"/>
      <c r="G172" s="72">
        <v>2.1</v>
      </c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240"/>
      <c r="AN172" s="240"/>
      <c r="AO172" s="240"/>
      <c r="AP172" s="240"/>
      <c r="AQ172" s="240"/>
      <c r="AR172" s="240"/>
      <c r="AS172" s="240"/>
      <c r="AT172" s="256"/>
      <c r="AU172" s="256"/>
      <c r="AV172" s="259"/>
      <c r="AW172" s="259"/>
      <c r="AX172" s="256"/>
      <c r="AY172" s="256"/>
      <c r="AZ172" s="256"/>
      <c r="BA172" s="256"/>
      <c r="BB172" s="256"/>
      <c r="BC172" s="256"/>
      <c r="BD172" s="256"/>
      <c r="BE172" s="256"/>
      <c r="BF172" s="256"/>
      <c r="BG172" s="256"/>
      <c r="BH172" s="256"/>
      <c r="BI172" s="256"/>
      <c r="BJ172" s="256"/>
      <c r="BK172" s="256"/>
      <c r="BL172" s="262"/>
      <c r="BM172" s="262"/>
      <c r="BN172" s="262"/>
      <c r="BO172" s="262"/>
      <c r="BP172" s="262"/>
      <c r="BQ172" s="262"/>
      <c r="BR172" s="270"/>
      <c r="BS172" s="270"/>
      <c r="BT172" s="270"/>
      <c r="BU172" s="270"/>
      <c r="BV172" s="270"/>
      <c r="BW172" s="270"/>
      <c r="BX172" s="256"/>
      <c r="BY172" s="256"/>
      <c r="BZ172" s="256"/>
      <c r="CA172" s="267"/>
      <c r="CB172" s="267"/>
      <c r="CC172" s="274"/>
      <c r="CD172" s="267"/>
      <c r="CE172" s="267"/>
      <c r="CF172" s="267"/>
      <c r="CG172" s="267"/>
      <c r="CH172" s="267"/>
      <c r="CI172" s="267"/>
      <c r="CJ172" s="267"/>
      <c r="CK172" s="267"/>
      <c r="CL172" s="265"/>
      <c r="CM172" s="272"/>
      <c r="CN172" s="264"/>
      <c r="CO172" s="125"/>
      <c r="CP172" s="226"/>
      <c r="CQ172" s="226"/>
      <c r="CR172" s="226"/>
      <c r="CS172" s="90"/>
      <c r="CT172" s="90"/>
      <c r="CU172" s="90"/>
      <c r="CV172" s="90"/>
      <c r="CW172" s="90"/>
      <c r="CX172" s="90"/>
      <c r="CY172" s="90"/>
      <c r="CZ172" s="90"/>
      <c r="DA172" s="90"/>
    </row>
    <row r="173" spans="1:105" s="70" customFormat="1" ht="15" customHeight="1">
      <c r="A173" s="228"/>
      <c r="B173" s="336"/>
      <c r="C173" s="339"/>
      <c r="D173" s="237"/>
      <c r="E173" s="237"/>
      <c r="F173" s="243"/>
      <c r="G173" s="72">
        <v>2.7</v>
      </c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240"/>
      <c r="AN173" s="240"/>
      <c r="AO173" s="240"/>
      <c r="AP173" s="240"/>
      <c r="AQ173" s="240"/>
      <c r="AR173" s="240"/>
      <c r="AS173" s="240"/>
      <c r="AT173" s="256"/>
      <c r="AU173" s="256"/>
      <c r="AV173" s="259"/>
      <c r="AW173" s="259"/>
      <c r="AX173" s="256"/>
      <c r="AY173" s="256"/>
      <c r="AZ173" s="256"/>
      <c r="BA173" s="256"/>
      <c r="BB173" s="256"/>
      <c r="BC173" s="256"/>
      <c r="BD173" s="256"/>
      <c r="BE173" s="256"/>
      <c r="BF173" s="256"/>
      <c r="BG173" s="256"/>
      <c r="BH173" s="256"/>
      <c r="BI173" s="256"/>
      <c r="BJ173" s="256"/>
      <c r="BK173" s="256"/>
      <c r="BL173" s="262"/>
      <c r="BM173" s="262"/>
      <c r="BN173" s="262"/>
      <c r="BO173" s="262"/>
      <c r="BP173" s="262"/>
      <c r="BQ173" s="262"/>
      <c r="BR173" s="270"/>
      <c r="BS173" s="270"/>
      <c r="BT173" s="270"/>
      <c r="BU173" s="270"/>
      <c r="BV173" s="270"/>
      <c r="BW173" s="270"/>
      <c r="BX173" s="256"/>
      <c r="BY173" s="256"/>
      <c r="BZ173" s="256"/>
      <c r="CA173" s="267"/>
      <c r="CB173" s="267"/>
      <c r="CC173" s="274"/>
      <c r="CD173" s="267"/>
      <c r="CE173" s="267"/>
      <c r="CF173" s="267"/>
      <c r="CG173" s="267"/>
      <c r="CH173" s="267"/>
      <c r="CI173" s="267"/>
      <c r="CJ173" s="267"/>
      <c r="CK173" s="267"/>
      <c r="CL173" s="265"/>
      <c r="CM173" s="272"/>
      <c r="CN173" s="264"/>
      <c r="CO173" s="125"/>
      <c r="CP173" s="226"/>
      <c r="CQ173" s="226"/>
      <c r="CR173" s="226"/>
      <c r="CS173" s="90"/>
      <c r="CT173" s="90"/>
      <c r="CU173" s="90"/>
      <c r="CV173" s="90"/>
      <c r="CW173" s="90"/>
      <c r="CX173" s="90"/>
      <c r="CY173" s="90"/>
      <c r="CZ173" s="90"/>
      <c r="DA173" s="90"/>
    </row>
    <row r="174" spans="1:105" s="70" customFormat="1" ht="15" customHeight="1">
      <c r="A174" s="228"/>
      <c r="B174" s="336"/>
      <c r="C174" s="339"/>
      <c r="D174" s="237"/>
      <c r="E174" s="237"/>
      <c r="F174" s="243"/>
      <c r="G174" s="72">
        <v>3</v>
      </c>
      <c r="H174" s="84"/>
      <c r="I174" s="83"/>
      <c r="J174" s="83"/>
      <c r="K174" s="83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240"/>
      <c r="AN174" s="240"/>
      <c r="AO174" s="240"/>
      <c r="AP174" s="240"/>
      <c r="AQ174" s="240"/>
      <c r="AR174" s="240"/>
      <c r="AS174" s="240"/>
      <c r="AT174" s="256"/>
      <c r="AU174" s="256"/>
      <c r="AV174" s="259"/>
      <c r="AW174" s="259"/>
      <c r="AX174" s="256"/>
      <c r="AY174" s="256"/>
      <c r="AZ174" s="256"/>
      <c r="BA174" s="256"/>
      <c r="BB174" s="256"/>
      <c r="BC174" s="256"/>
      <c r="BD174" s="256"/>
      <c r="BE174" s="256"/>
      <c r="BF174" s="256"/>
      <c r="BG174" s="256"/>
      <c r="BH174" s="256"/>
      <c r="BI174" s="256"/>
      <c r="BJ174" s="256"/>
      <c r="BK174" s="256"/>
      <c r="BL174" s="262"/>
      <c r="BM174" s="262"/>
      <c r="BN174" s="262"/>
      <c r="BO174" s="262"/>
      <c r="BP174" s="262"/>
      <c r="BQ174" s="262"/>
      <c r="BR174" s="270"/>
      <c r="BS174" s="270"/>
      <c r="BT174" s="270"/>
      <c r="BU174" s="270"/>
      <c r="BV174" s="270"/>
      <c r="BW174" s="270"/>
      <c r="BX174" s="256"/>
      <c r="BY174" s="256"/>
      <c r="BZ174" s="256"/>
      <c r="CA174" s="267"/>
      <c r="CB174" s="267"/>
      <c r="CC174" s="274"/>
      <c r="CD174" s="267"/>
      <c r="CE174" s="267"/>
      <c r="CF174" s="267"/>
      <c r="CG174" s="267"/>
      <c r="CH174" s="267"/>
      <c r="CI174" s="267"/>
      <c r="CJ174" s="267"/>
      <c r="CK174" s="267"/>
      <c r="CL174" s="265"/>
      <c r="CM174" s="272"/>
      <c r="CN174" s="264"/>
      <c r="CO174" s="125"/>
      <c r="CP174" s="226"/>
      <c r="CQ174" s="226"/>
      <c r="CR174" s="226"/>
      <c r="CS174" s="90"/>
      <c r="CT174" s="90"/>
      <c r="CU174" s="90"/>
      <c r="CV174" s="90"/>
      <c r="CW174" s="90"/>
      <c r="CX174" s="90"/>
      <c r="CY174" s="90"/>
      <c r="CZ174" s="90"/>
      <c r="DA174" s="90"/>
    </row>
    <row r="175" spans="1:105" s="70" customFormat="1" ht="15" customHeight="1">
      <c r="A175" s="228"/>
      <c r="B175" s="336"/>
      <c r="C175" s="339"/>
      <c r="D175" s="237"/>
      <c r="E175" s="237"/>
      <c r="F175" s="244"/>
      <c r="G175" s="73">
        <v>3.9</v>
      </c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1"/>
      <c r="AD175" s="81"/>
      <c r="AE175" s="81"/>
      <c r="AF175" s="81"/>
      <c r="AG175" s="81"/>
      <c r="AH175" s="81"/>
      <c r="AI175" s="81"/>
      <c r="AJ175" s="81"/>
      <c r="AK175" s="81"/>
      <c r="AL175" s="81"/>
      <c r="AM175" s="240"/>
      <c r="AN175" s="240"/>
      <c r="AO175" s="240"/>
      <c r="AP175" s="240"/>
      <c r="AQ175" s="240"/>
      <c r="AR175" s="240"/>
      <c r="AS175" s="240"/>
      <c r="AT175" s="256"/>
      <c r="AU175" s="256"/>
      <c r="AV175" s="259"/>
      <c r="AW175" s="259"/>
      <c r="AX175" s="256"/>
      <c r="AY175" s="256"/>
      <c r="AZ175" s="256"/>
      <c r="BA175" s="256"/>
      <c r="BB175" s="256"/>
      <c r="BC175" s="256"/>
      <c r="BD175" s="256"/>
      <c r="BE175" s="256"/>
      <c r="BF175" s="256"/>
      <c r="BG175" s="256"/>
      <c r="BH175" s="256"/>
      <c r="BI175" s="256"/>
      <c r="BJ175" s="256"/>
      <c r="BK175" s="256"/>
      <c r="BL175" s="262"/>
      <c r="BM175" s="262"/>
      <c r="BN175" s="262"/>
      <c r="BO175" s="262"/>
      <c r="BP175" s="262"/>
      <c r="BQ175" s="262"/>
      <c r="BR175" s="270"/>
      <c r="BS175" s="270"/>
      <c r="BT175" s="270"/>
      <c r="BU175" s="270"/>
      <c r="BV175" s="270"/>
      <c r="BW175" s="270"/>
      <c r="BX175" s="256"/>
      <c r="BY175" s="256"/>
      <c r="BZ175" s="256"/>
      <c r="CA175" s="267"/>
      <c r="CB175" s="267"/>
      <c r="CC175" s="274"/>
      <c r="CD175" s="267"/>
      <c r="CE175" s="267"/>
      <c r="CF175" s="267"/>
      <c r="CG175" s="267"/>
      <c r="CH175" s="267"/>
      <c r="CI175" s="267"/>
      <c r="CJ175" s="267"/>
      <c r="CK175" s="267"/>
      <c r="CL175" s="265"/>
      <c r="CM175" s="272"/>
      <c r="CN175" s="264"/>
      <c r="CO175" s="125"/>
      <c r="CP175" s="226"/>
      <c r="CQ175" s="226"/>
      <c r="CR175" s="226"/>
      <c r="CS175" s="90"/>
      <c r="CT175" s="90"/>
      <c r="CU175" s="90"/>
      <c r="CV175" s="90"/>
      <c r="CW175" s="90"/>
      <c r="CX175" s="90"/>
      <c r="CY175" s="90"/>
      <c r="CZ175" s="90"/>
      <c r="DA175" s="90"/>
    </row>
    <row r="176" spans="1:105" s="70" customFormat="1" ht="15" customHeight="1">
      <c r="A176" s="229"/>
      <c r="B176" s="337"/>
      <c r="C176" s="340"/>
      <c r="D176" s="238"/>
      <c r="E176" s="238"/>
      <c r="F176" s="245" t="s">
        <v>83</v>
      </c>
      <c r="G176" s="246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241"/>
      <c r="AN176" s="241"/>
      <c r="AO176" s="241"/>
      <c r="AP176" s="241"/>
      <c r="AQ176" s="241"/>
      <c r="AR176" s="241"/>
      <c r="AS176" s="241"/>
      <c r="AT176" s="257"/>
      <c r="AU176" s="257"/>
      <c r="AV176" s="260"/>
      <c r="AW176" s="260"/>
      <c r="AX176" s="257"/>
      <c r="AY176" s="257"/>
      <c r="AZ176" s="257"/>
      <c r="BA176" s="257"/>
      <c r="BB176" s="257"/>
      <c r="BC176" s="257"/>
      <c r="BD176" s="257"/>
      <c r="BE176" s="257"/>
      <c r="BF176" s="257"/>
      <c r="BG176" s="257"/>
      <c r="BH176" s="257"/>
      <c r="BI176" s="257"/>
      <c r="BJ176" s="257"/>
      <c r="BK176" s="257"/>
      <c r="BL176" s="263"/>
      <c r="BM176" s="263"/>
      <c r="BN176" s="263"/>
      <c r="BO176" s="263"/>
      <c r="BP176" s="263"/>
      <c r="BQ176" s="263"/>
      <c r="BR176" s="271"/>
      <c r="BS176" s="271"/>
      <c r="BT176" s="271"/>
      <c r="BU176" s="271"/>
      <c r="BV176" s="271"/>
      <c r="BW176" s="271"/>
      <c r="BX176" s="257"/>
      <c r="BY176" s="257"/>
      <c r="BZ176" s="257"/>
      <c r="CA176" s="268"/>
      <c r="CB176" s="268"/>
      <c r="CC176" s="275"/>
      <c r="CD176" s="268"/>
      <c r="CE176" s="268"/>
      <c r="CF176" s="268"/>
      <c r="CG176" s="268"/>
      <c r="CH176" s="268"/>
      <c r="CI176" s="268"/>
      <c r="CJ176" s="268"/>
      <c r="CK176" s="268"/>
      <c r="CL176" s="265"/>
      <c r="CM176" s="272"/>
      <c r="CN176" s="264"/>
      <c r="CO176" s="125"/>
      <c r="CP176" s="226"/>
      <c r="CQ176" s="226"/>
      <c r="CR176" s="226"/>
      <c r="CS176" s="90"/>
      <c r="CT176" s="90"/>
      <c r="CU176" s="90"/>
      <c r="CV176" s="90"/>
      <c r="CW176" s="90"/>
      <c r="CX176" s="90"/>
      <c r="CY176" s="90"/>
      <c r="CZ176" s="90"/>
      <c r="DA176" s="90"/>
    </row>
    <row r="177" spans="1:105" s="70" customFormat="1" ht="15" customHeight="1">
      <c r="A177" s="227">
        <f t="shared" ref="A177" si="62">A169+1</f>
        <v>21</v>
      </c>
      <c r="B177" s="335" t="s">
        <v>804</v>
      </c>
      <c r="C177" s="338" t="s">
        <v>870</v>
      </c>
      <c r="D177" s="236">
        <v>44273</v>
      </c>
      <c r="E177" s="236" t="s">
        <v>79</v>
      </c>
      <c r="F177" s="482" t="s">
        <v>80</v>
      </c>
      <c r="G177" s="482"/>
      <c r="H177" s="82" t="s">
        <v>69</v>
      </c>
      <c r="I177" s="82"/>
      <c r="J177" s="82" t="s">
        <v>60</v>
      </c>
      <c r="K177" s="82" t="s">
        <v>60</v>
      </c>
      <c r="L177" s="82" t="s">
        <v>60</v>
      </c>
      <c r="M177" s="82" t="s">
        <v>60</v>
      </c>
      <c r="N177" s="82" t="s">
        <v>60</v>
      </c>
      <c r="O177" s="82"/>
      <c r="P177" s="82" t="s">
        <v>60</v>
      </c>
      <c r="Q177" s="82" t="s">
        <v>60</v>
      </c>
      <c r="R177" s="82" t="s">
        <v>60</v>
      </c>
      <c r="S177" s="82" t="s">
        <v>60</v>
      </c>
      <c r="T177" s="82" t="s">
        <v>60</v>
      </c>
      <c r="U177" s="82" t="s">
        <v>60</v>
      </c>
      <c r="V177" s="82"/>
      <c r="W177" s="82" t="s">
        <v>60</v>
      </c>
      <c r="X177" s="82" t="s">
        <v>60</v>
      </c>
      <c r="Y177" s="82" t="s">
        <v>60</v>
      </c>
      <c r="Z177" s="82" t="s">
        <v>60</v>
      </c>
      <c r="AA177" s="82" t="s">
        <v>60</v>
      </c>
      <c r="AB177" s="82" t="s">
        <v>60</v>
      </c>
      <c r="AC177" s="82"/>
      <c r="AD177" s="82" t="s">
        <v>60</v>
      </c>
      <c r="AE177" s="82" t="s">
        <v>60</v>
      </c>
      <c r="AF177" s="82" t="s">
        <v>60</v>
      </c>
      <c r="AG177" s="82" t="s">
        <v>60</v>
      </c>
      <c r="AH177" s="82" t="s">
        <v>60</v>
      </c>
      <c r="AI177" s="82" t="s">
        <v>1471</v>
      </c>
      <c r="AJ177" s="82"/>
      <c r="AK177" s="82" t="s">
        <v>60</v>
      </c>
      <c r="AL177" s="82" t="s">
        <v>60</v>
      </c>
      <c r="AM177" s="239">
        <f>COUNTIF(H177:AL177,"PH")+COUNTIF(H177:AL177,"PH/L")+COUNTIF(H177:AL177,"PM")</f>
        <v>0</v>
      </c>
      <c r="AN177" s="239">
        <f>COUNTIF(H177:AL177,"PD")+COUNTIF(H177:AL177,"PDD")+COUNTIF(H177:AL177,"P/DS")/2+COUNTIF(H177:AL177,"PMD")</f>
        <v>0</v>
      </c>
      <c r="AO177" s="239">
        <f>COUNTIF(H177:AL177,"PN")+COUNTIF(H177:AL177,"P/NS")/2+COUNTIF(H177:AL177,"PH")+COUNTIF(H177:AL177,"PH/F")/2+COUNTIF(H177:AL177,"PH/L")/2+COUNTIF(H177:AL177,"PM")</f>
        <v>0</v>
      </c>
      <c r="AP177" s="239">
        <f>COUNTIF(H177:AL177,"BH")+COUNTIF(H177:AL177,"AL/BL")+COUNTIF(H177:AL177,"UL/BL")+COUNTIF(H177:AL177,"BM")</f>
        <v>0</v>
      </c>
      <c r="AQ177" s="239">
        <f>COUNTIF(H177:AL177,"DS")+COUNTIF(H177:AL177,"AL/DS")/2+COUNTIF(H177:AL177,"UL/DS")/2+COUNTIF(H177:AL177,"CT")+COUNTIF(H177:AL177,"MD")</f>
        <v>24.5</v>
      </c>
      <c r="AR177" s="239">
        <f>COUNTIF(H177:AL177,"NS")+COUNTIF(H177:AL177,"AL/NS")/2+COUNTIF(H177:AL177,"UL/NS")/2+COUNTIF(H177:AL177,"BH")+COUNTIF(H177:AL177,"AL/BF")/2+COUNTIF(H177:AL177,"AL/BL")/2+COUNTIF(H177:AL177,"UL/BL")/2+COUNTIF(H177:AL177,"UL/BF")/2+COUNTIF(H177:AL177,"BM")</f>
        <v>0</v>
      </c>
      <c r="AS177" s="239">
        <f>COUNTIF(H177:AL177,"AL")+COUNTIF(H177:AL177,"AL/DS")/2+COUNTIF(H177:AL177,"AL/NS")/2+COUNTIF(H177:AL177,"NH")+COUNTIF(H177:AL177,"SL")+COUNTIF(H177:AL177,"NHD")+COUNTIF(H177:AL177,"B")+COUNTIF(H177:AL177,"HL")+COUNTIF(H177:AL177,"AL/BF")/2+COUNTIF(H177:AL177,"AL/BL")/2</f>
        <v>1</v>
      </c>
      <c r="AT177" s="255">
        <f>COUNTIF(H177:AL177,"PD")+COUNTIF(H177:AL177,"PN")+COUNTIF(H177:AL177,"P/DS")/2+COUNTIF(H177:AL177,"P/NS")/2+COUNTIF(H177:AL177,"DS")+COUNTIF(H177:AL177,"NS")+COUNTIF(H177:AL177,"AL")+COUNTIF(H177:AL177,"AL/DS")+COUNTIF(H177:AL177,"AL/NS")+COUNTIF(H177:AL177,"NH")+COUNTIF(H177:AL177,"SL")+COUNTIF(H177:AL177,"UL/DS")/2+COUNTIF(H177:AL177,"UL/NS")/2+COUNTIF(H177:AL177,"CT")+COUNTIF(H177:AL177,"NHD")+COUNTIF(H177:AL177,"PDD")+COUNTIF(H177:AL177,"B")+COUNTIF(H177:AL177,"HL")+COUNTIF(H177:AL177,"PH")+COUNTIF(H177:AL177,"BH")+COUNTIF(H177:AL177,"AL/BF")+COUNTIF(H177:AL177,"AL/BL")+COUNTIF(H177:AL177,"UL/BF")/2+COUNTIF(H177:AL177,"UL/BL")/2+COUNTIF(H177:AL177,"PH/F")/2+COUNTIF(H177:AL177,"PH/L")/2+COUNTIF(H177:AL177,"MD")+COUNTIF(H177:AL177,"PMD")+COUNTIF(H177:AL177,"PM")+COUNTIF(H177:AL177,"BM")</f>
        <v>25.5</v>
      </c>
      <c r="AU177" s="255">
        <f>COUNTIF(H177:AL177,"P/DS")/2+COUNTIF(H177:AL177,"P/NS")/2+COUNTIF(H177:AL177,"IL")+COUNTIF(H177:AL177,"NL")+COUNTIF(H177:AL177,"UL")+COUNTIF(H177:AL177,"UL/DS")/2+COUNTIF(H177:AL177,"UL/NS")/2+COUNTIF(H177:AL177,"KT")+COUNTIF(H177:AL177,"UL/BF")/2+COUNTIF(H177:AL177,"UL/BL")/2+COUNTIF(H177:AL177,"PH/F")/2+COUNTIF(H177:AL177,"PH/L")/2+COUNTIF(H177:AL177,"NB")</f>
        <v>0.5</v>
      </c>
      <c r="AV177" s="258">
        <f>COUNTIF(H177:AL177,"PN")+COUNTIF(H177:AL177,"TVD")+COUNTIF(H177:AL177,"PH")+COUNTIF(H177:AL177,"PM")+COUNTIF(H177:AL177,"PDD")-COUNTIFS(H177:AL177,"PN",H184:AL184,"&gt;=3")-COUNTIFS(H177:AL177,"PM",H184:AL184,"&gt;=3")</f>
        <v>0</v>
      </c>
      <c r="AW177" s="258">
        <f>COUNTIF(H177:AL177,"NS")+COUNTIF(H177:AL177,"D")+COUNTIF(H177:AL177,"BH")+COUNTIF(H177:AL177,"NHD")+COUNTIF(H177:AL177,"BM")-COUNTIFS(H177:AL177,"NS",H184:AL184,"&gt;=3")-COUNTIFS(H177:AL177,"BH",H184:AL184,"&gt;=3")-COUNTIFS(H177:AL177,"BM",H184:AL184,"&gt;=3")</f>
        <v>0</v>
      </c>
      <c r="AX177" s="255">
        <f>COUNTIF(H177:AL177,"AL")+COUNTIF(H177:AL177,"AL/DS")/2+COUNTIF(H177:AL177,"AL/NS")/2+COUNTIF(H177:AL177,"AL/BF")+COUNTIF(H177:AL177,"AL/BL")/2</f>
        <v>0</v>
      </c>
      <c r="AY177" s="255">
        <f>COUNTIF(H177:AL177,"SL")</f>
        <v>0</v>
      </c>
      <c r="AZ177" s="255">
        <f>COUNTIF(H177:AL177,"NH")</f>
        <v>1</v>
      </c>
      <c r="BA177" s="255">
        <f>COUNTIF(H177:AL177,"HL")</f>
        <v>0</v>
      </c>
      <c r="BB177" s="255">
        <f>COUNTIF(G177:AL177,"P/DS")/2+COUNTIF(G177:AL177,"P/NS")/2+COUNTIF(G177:AL177,"UL")+COUNTIF(G177:AL177,"UL/DS")/2+COUNTIF(G177:AL177,"UL/NS")/2+COUNTIF(G177:AL177,"UL/BL")/2+COUNTIF(G177:AL177,"UL/BF")/2+COUNTIF(G177:AL177,"PH/F")/2+COUNTIF(G177:AL177,"PH/L")/2</f>
        <v>0.5</v>
      </c>
      <c r="BC177" s="255">
        <f>COUNTIF(H177:AL177,"NB")</f>
        <v>0</v>
      </c>
      <c r="BD177" s="255">
        <f>COUNTIF(H177:AL177,"NL")</f>
        <v>0</v>
      </c>
      <c r="BE177" s="255">
        <f>COUNTIF(H177:AL177,"IL")</f>
        <v>0</v>
      </c>
      <c r="BF177" s="255">
        <f>COUNTIF(H177:AL177,"KT")</f>
        <v>0</v>
      </c>
      <c r="BG177" s="255">
        <f>COUNTIF(H177:AL177,"L70")</f>
        <v>0</v>
      </c>
      <c r="BH177" s="255">
        <f>COUNTIF(H177:AL177,"MD")</f>
        <v>0</v>
      </c>
      <c r="BI177" s="255">
        <f>COUNTIF(H177:AL177,"PMD")</f>
        <v>0</v>
      </c>
      <c r="BJ177" s="255">
        <f>COUNTIF(H177:AL177,"PM")</f>
        <v>0</v>
      </c>
      <c r="BK177" s="255">
        <f>COUNTIF(H177:AL177,"BM")</f>
        <v>0</v>
      </c>
      <c r="BL177" s="261">
        <f>SUMIF(H177:AL177,"PD",H178:AL178)+SUMIF(H177:AL177,"PN",H178:AL178)+SUMIF(H177:AL177,"P/DS",H178:AL178)+SUMIF(H177:AL177,"PN/F",H178:AL178)+SUMIF(H177:AL177,"PN/L",H178:AL178)+SUMIF(H177:AL177,"TV",H178:AL178)+SUMIF(H177:AL177,"TVD",H178:AL178)+SUMIF(H177:AL177,"PDD",H178:AL178)</f>
        <v>0</v>
      </c>
      <c r="BM177" s="261">
        <f>SUMIF(H177:AL177,"PD",H179:AL179)+SUMIF(H177:AL177,"PN",H179:AL179)+SUMIF(H177:AL177,"P/DS",H179:AL179)+SUMIF(H177:AL177,"PN/F",H179:AL179)+SUMIF(H177:AL177,"PN/L",H179:AL179)+SUMIF(H177:AL177,"TV",H179:AL179)+SUMIF(H177:AL177,"TVD",H179:AL179)+SUMIF(H177:AL177,"PDD",H179:AL179)+SUMIF(H177:AL177,"PMD",H179:AL179)</f>
        <v>0</v>
      </c>
      <c r="BN177" s="261">
        <f>SUMIF(H177:AL177,"PD",H180:AL180)+SUMIF(H177:AL177,"PN",H180:AL180)+SUMIF(H177:AL177,"P/DS",H180:AL180)+SUMIF(H177:AL177,"PN/F",H180:AL180)+SUMIF(H177:AL177,"PN/L",H180:AL180)+SUMIF(H177:AL177,"TV",H180:AL180)+SUMIF(H177:AL177,"TVD",H180:AL180)</f>
        <v>0</v>
      </c>
      <c r="BO177" s="261">
        <f>SUMIF(H177:AL177,"PD",H181:AL181)+SUMIF(H177:AL177,"PN",H181:AL181)+SUMIF(H177:AL177,"P/DS",H181:AL181)+SUMIF(H177:AL177,"PN/F",H181:AL181)+SUMIF(H177:AL177,"PN/L",H181:AL181)+SUMIF(H177:AL177,"TV",H181:AL181)+SUMIF(H177:AL177,"TVD",H181:AL181)</f>
        <v>0</v>
      </c>
      <c r="BP177" s="261">
        <f>SUMIF(H177:AL177,"PD",H182:AL182)+SUMIF(H177:AL177,"PN",H182:AL182)+SUMIF(H177:AL177,"P/DS",H182:AL182)+SUMIF(H177:AL177,"PN/F",H182:AL182)+SUMIF(H177:AL177,"PN/L",H182:AL182)+SUMIF(H177:AL177,"TV",H182:AL182)+SUMIF(H177:AL177,"TVD",H182:AL182)+SUMIF(H177:AL177,"PDD",H182:AL182)+SUMIF(H177:AL177,"PH",H182:AL182)+SUMIF(H177:AL177,"PM",H182:AL182)</f>
        <v>0</v>
      </c>
      <c r="BQ177" s="261">
        <f>SUMIF(H177:AL177,"PD",H183:AL183)+SUMIF(H177:AL177,"PN",H183:AL183)+SUMIF(H177:AL177,"P/DS",H183:AL183)+SUMIF(H177:AL177,"PN/F",H183:AL183)+SUMIF(H177:AL177,"PN/L",H183:AL183)+SUMIF(H177:AL177,"TV",H183:AL183)+SUMIF(H177:AL177,"TVD",H183:AL183)+SUMIF(H177:AL177,"PDD",H183:AL183)+SUMIF(H177:AL177,"PH",H183:AL183)+SUMIF(H177:AL177,"PM",H183:AL183)</f>
        <v>0</v>
      </c>
      <c r="BR177" s="269">
        <f>SUM(H178:AL178)-BL177</f>
        <v>10.5</v>
      </c>
      <c r="BS177" s="269">
        <f>SUM(H179:AL179)-BM177</f>
        <v>0</v>
      </c>
      <c r="BT177" s="269">
        <f>SUM(H180:AL180)-BN177</f>
        <v>0</v>
      </c>
      <c r="BU177" s="269">
        <f>SUM(H181:AL181)-BO177</f>
        <v>0</v>
      </c>
      <c r="BV177" s="269">
        <f>SUM(H182:AL182)-BP177</f>
        <v>0</v>
      </c>
      <c r="BW177" s="269">
        <f>SUM(H183:AL183)-BQ177</f>
        <v>0</v>
      </c>
      <c r="BX177" s="255">
        <f>SUMIF(H177:AL177,"PD",H184:AL184)+SUMIF(H177:AL177,"PN",H184:AL184)+SUMIF(H177:AL177,"P/DS",H184:AL184)+SUMIF(H177:AL177,"PN/F",H184:AL184)+SUMIF(H177:AL177,"PN/L",H184:AL184)</f>
        <v>0</v>
      </c>
      <c r="BY177" s="255">
        <f>SUM(H184:AL184)-BX177</f>
        <v>0</v>
      </c>
      <c r="BZ177" s="255">
        <f t="shared" ref="BZ177" si="63">+SUM(BL177:BW184)</f>
        <v>10.5</v>
      </c>
      <c r="CA177" s="266">
        <f>(COUNTIFS(H177:AL177,"PD",H178:AL178,"&gt;=2"))*0.5-IF(CN177="VP",COUNTIFS($H$16:$AL$16,"SAT",H177:AL177,"PD",H178:AL178,"&gt;=2"))*0.5</f>
        <v>0</v>
      </c>
      <c r="CB177" s="266">
        <f>(COUNTIFS(H177:AL177,"PN",H179:AL179,"&gt;=0.5",H178:AL178,"&gt;=1.5"))*0.5+COUNTIFS(H177:AL177,"PDD",H179:AL179,"&gt;=0.5",H178:AL178,"&gt;=1.5")*0.5</f>
        <v>0</v>
      </c>
      <c r="CC177" s="273">
        <f>(COUNTIFS(H177:AL177,"TV",H179:AL179,"&gt;=10"))*0.5+(COUNTIFS(H177:AL177,"PMD",H179:AL179,"&gt;=2"))*0.5</f>
        <v>0</v>
      </c>
      <c r="CD177" s="266">
        <f>(COUNTIFS(H177:AL177,"TVD",H181:AL181,"&gt;=6.5",H179:AL179,"&gt;=3.5"))*0.5</f>
        <v>0</v>
      </c>
      <c r="CE177" s="266">
        <f>(COUNTIFS(H177:AL177,"PD",H182:AL182,"&gt;=10"))*0.5</f>
        <v>0</v>
      </c>
      <c r="CF177" s="266">
        <f>(COUNTIFS(H177:AL177,"PDD",H182:AL182,"&gt;=3.5",H183:AL183,"&gt;=6.5")+COUNTIFS(H177:AL177,"PH",H183:AL183,"&gt;=0.5",H182:AL182,"&gt;=1.5")+COUNTIFS(H177:AL177,"PM",H183:AL183,"&gt;=0.5",H182:AL182,"&gt;=1.5"))*0.5</f>
        <v>0</v>
      </c>
      <c r="CG177" s="266">
        <f>(COUNTIFS(H177:AL177,"DS",H178:AL178,"&gt;=2")+COUNTIFS(H177:AL177,"AL/DS",H178:AL178,"&gt;=2"))*0.5-IF(CN177="VP",COUNTIFS($H$16:$AL$16,"SAT",H177:AL177,"DS",H178:AL178,"&gt;=2"))*0.5</f>
        <v>0.5</v>
      </c>
      <c r="CH177" s="266">
        <f>(COUNTIFS(H177:AL177,"NS",H179:AL179,"&gt;=0.5",H178:AL178,"&gt;=1.5")+COUNTIFS(H177:AL177,"AL/NS",H179:AL179,"&gt;=0.5",H178:AL178,"&gt;=1.5")+COUNTIFS(H177:AL177,"NHD",H179:AL179,"&gt;=4.5",H182:AL182,"&gt;=2",H178:AL178,"&gt;=1.5"))*0.5</f>
        <v>0</v>
      </c>
      <c r="CI177" s="266">
        <f>(COUNTIF(H179:AL179,"&gt;=10")+COUNTIFS(H177:AL177,"MD",H179:AL179,"&gt;=2")-COUNTIFS(H177:AL177,"TV",H179:AL179,"&gt;=10"))*0.5</f>
        <v>0</v>
      </c>
      <c r="CJ177" s="266">
        <f>(COUNTIFS(H177:AL177,"D",H181:AL181,"&gt;=6.5",H179:AL179,"&gt;=3.5"))*0.5</f>
        <v>0</v>
      </c>
      <c r="CK177" s="266">
        <f>(COUNTIF(H182:AL182,"&gt;=10")-COUNTIFS(H177:AL177,"PD",H182:AL182,"&gt;=10"))*0.5</f>
        <v>0</v>
      </c>
      <c r="CL177" s="265">
        <f>(COUNTIFS(H177:AL177,"NHD",H182:AL182,"&gt;=3.5",H183:AL183,"&gt;=6.5")+COUNTIFS(H177:AL177,"BH",H182:AL182,"&gt;=1.5",H183:AL183,"&gt;=0.5")+COUNTIFS(H177:AL177,"BM",H182:AL182,"&gt;=1.5",H183:AL183,"&gt;=0.5")+COUNTIFS(H177:AL177,"D",H182:AL182,"&gt;=1.5",H183:AL183,"&gt;=0.5"))*0.5</f>
        <v>0</v>
      </c>
      <c r="CM177" s="272"/>
      <c r="CN177" s="264" t="s">
        <v>666</v>
      </c>
      <c r="CO177" s="125">
        <f t="shared" ref="CO177" si="64">+AM177+AN177+AO177+AP177+AQ177+AR177+AS177+AU177+BG177</f>
        <v>26</v>
      </c>
      <c r="CP177" s="225">
        <f>+SUM(I178:I183)-I184</f>
        <v>0</v>
      </c>
      <c r="CQ177" s="225">
        <f>+SUM(J178:J183)-J184</f>
        <v>0</v>
      </c>
      <c r="CR177" s="225">
        <f>+SUM(K178:K183)-K184</f>
        <v>0</v>
      </c>
      <c r="CS177" s="90"/>
      <c r="CT177" s="90"/>
      <c r="CU177" s="90"/>
      <c r="CV177" s="90"/>
      <c r="CW177" s="90"/>
      <c r="CX177" s="90"/>
      <c r="CY177" s="90"/>
      <c r="CZ177" s="90"/>
      <c r="DA177" s="90"/>
    </row>
    <row r="178" spans="1:105" s="70" customFormat="1" ht="15" customHeight="1">
      <c r="A178" s="228"/>
      <c r="B178" s="336"/>
      <c r="C178" s="339"/>
      <c r="D178" s="237"/>
      <c r="E178" s="237"/>
      <c r="F178" s="242" t="s">
        <v>82</v>
      </c>
      <c r="G178" s="71">
        <v>1.5</v>
      </c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>
        <v>4</v>
      </c>
      <c r="V178" s="83"/>
      <c r="W178" s="83"/>
      <c r="X178" s="83"/>
      <c r="Y178" s="83"/>
      <c r="Z178" s="83"/>
      <c r="AA178" s="83"/>
      <c r="AB178" s="83">
        <v>4</v>
      </c>
      <c r="AC178" s="79"/>
      <c r="AD178" s="79"/>
      <c r="AE178" s="79"/>
      <c r="AF178" s="79"/>
      <c r="AG178" s="79"/>
      <c r="AH178" s="79"/>
      <c r="AI178" s="79"/>
      <c r="AJ178" s="79"/>
      <c r="AK178" s="79"/>
      <c r="AL178" s="79">
        <v>2.5</v>
      </c>
      <c r="AM178" s="240"/>
      <c r="AN178" s="240"/>
      <c r="AO178" s="240"/>
      <c r="AP178" s="240"/>
      <c r="AQ178" s="240"/>
      <c r="AR178" s="240"/>
      <c r="AS178" s="240"/>
      <c r="AT178" s="256"/>
      <c r="AU178" s="256"/>
      <c r="AV178" s="259"/>
      <c r="AW178" s="259"/>
      <c r="AX178" s="256"/>
      <c r="AY178" s="256"/>
      <c r="AZ178" s="256"/>
      <c r="BA178" s="256"/>
      <c r="BB178" s="256"/>
      <c r="BC178" s="256"/>
      <c r="BD178" s="256"/>
      <c r="BE178" s="256"/>
      <c r="BF178" s="256"/>
      <c r="BG178" s="256"/>
      <c r="BH178" s="256"/>
      <c r="BI178" s="256"/>
      <c r="BJ178" s="256"/>
      <c r="BK178" s="256"/>
      <c r="BL178" s="262"/>
      <c r="BM178" s="262"/>
      <c r="BN178" s="262"/>
      <c r="BO178" s="262"/>
      <c r="BP178" s="262"/>
      <c r="BQ178" s="262"/>
      <c r="BR178" s="270"/>
      <c r="BS178" s="270"/>
      <c r="BT178" s="270"/>
      <c r="BU178" s="270"/>
      <c r="BV178" s="270"/>
      <c r="BW178" s="270"/>
      <c r="BX178" s="256"/>
      <c r="BY178" s="256"/>
      <c r="BZ178" s="256"/>
      <c r="CA178" s="267"/>
      <c r="CB178" s="267"/>
      <c r="CC178" s="274"/>
      <c r="CD178" s="267"/>
      <c r="CE178" s="267"/>
      <c r="CF178" s="267"/>
      <c r="CG178" s="267"/>
      <c r="CH178" s="267"/>
      <c r="CI178" s="267"/>
      <c r="CJ178" s="267"/>
      <c r="CK178" s="267"/>
      <c r="CL178" s="265"/>
      <c r="CM178" s="272"/>
      <c r="CN178" s="264"/>
      <c r="CO178" s="125"/>
      <c r="CP178" s="226"/>
      <c r="CQ178" s="226"/>
      <c r="CR178" s="226"/>
      <c r="CS178" s="90"/>
      <c r="CT178" s="90"/>
      <c r="CU178" s="90"/>
      <c r="CV178" s="90"/>
      <c r="CW178" s="90"/>
      <c r="CX178" s="90"/>
      <c r="CY178" s="90"/>
      <c r="CZ178" s="90"/>
      <c r="DA178" s="90"/>
    </row>
    <row r="179" spans="1:105" s="70" customFormat="1" ht="15" customHeight="1">
      <c r="A179" s="228"/>
      <c r="B179" s="336"/>
      <c r="C179" s="339"/>
      <c r="D179" s="237"/>
      <c r="E179" s="237"/>
      <c r="F179" s="243"/>
      <c r="G179" s="72">
        <v>2</v>
      </c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240"/>
      <c r="AN179" s="240"/>
      <c r="AO179" s="240"/>
      <c r="AP179" s="240"/>
      <c r="AQ179" s="240"/>
      <c r="AR179" s="240"/>
      <c r="AS179" s="240"/>
      <c r="AT179" s="256"/>
      <c r="AU179" s="256"/>
      <c r="AV179" s="259"/>
      <c r="AW179" s="259"/>
      <c r="AX179" s="256"/>
      <c r="AY179" s="256"/>
      <c r="AZ179" s="256"/>
      <c r="BA179" s="256"/>
      <c r="BB179" s="256"/>
      <c r="BC179" s="256"/>
      <c r="BD179" s="256"/>
      <c r="BE179" s="256"/>
      <c r="BF179" s="256"/>
      <c r="BG179" s="256"/>
      <c r="BH179" s="256"/>
      <c r="BI179" s="256"/>
      <c r="BJ179" s="256"/>
      <c r="BK179" s="256"/>
      <c r="BL179" s="262"/>
      <c r="BM179" s="262"/>
      <c r="BN179" s="262"/>
      <c r="BO179" s="262"/>
      <c r="BP179" s="262"/>
      <c r="BQ179" s="262"/>
      <c r="BR179" s="270"/>
      <c r="BS179" s="270"/>
      <c r="BT179" s="270"/>
      <c r="BU179" s="270"/>
      <c r="BV179" s="270"/>
      <c r="BW179" s="270"/>
      <c r="BX179" s="256"/>
      <c r="BY179" s="256"/>
      <c r="BZ179" s="256"/>
      <c r="CA179" s="267"/>
      <c r="CB179" s="267"/>
      <c r="CC179" s="274"/>
      <c r="CD179" s="267"/>
      <c r="CE179" s="267"/>
      <c r="CF179" s="267"/>
      <c r="CG179" s="267"/>
      <c r="CH179" s="267"/>
      <c r="CI179" s="267"/>
      <c r="CJ179" s="267"/>
      <c r="CK179" s="267"/>
      <c r="CL179" s="265"/>
      <c r="CM179" s="272"/>
      <c r="CN179" s="264"/>
      <c r="CO179" s="125"/>
      <c r="CP179" s="226"/>
      <c r="CQ179" s="226"/>
      <c r="CR179" s="226"/>
      <c r="CS179" s="90"/>
      <c r="CT179" s="90"/>
      <c r="CU179" s="90"/>
      <c r="CV179" s="90"/>
      <c r="CW179" s="90"/>
      <c r="CX179" s="90"/>
      <c r="CY179" s="90"/>
      <c r="CZ179" s="90"/>
      <c r="DA179" s="90"/>
    </row>
    <row r="180" spans="1:105" s="70" customFormat="1" ht="15" customHeight="1">
      <c r="A180" s="228"/>
      <c r="B180" s="336"/>
      <c r="C180" s="339"/>
      <c r="D180" s="237"/>
      <c r="E180" s="237"/>
      <c r="F180" s="243"/>
      <c r="G180" s="72">
        <v>2.1</v>
      </c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240"/>
      <c r="AN180" s="240"/>
      <c r="AO180" s="240"/>
      <c r="AP180" s="240"/>
      <c r="AQ180" s="240"/>
      <c r="AR180" s="240"/>
      <c r="AS180" s="240"/>
      <c r="AT180" s="256"/>
      <c r="AU180" s="256"/>
      <c r="AV180" s="259"/>
      <c r="AW180" s="259"/>
      <c r="AX180" s="256"/>
      <c r="AY180" s="256"/>
      <c r="AZ180" s="256"/>
      <c r="BA180" s="256"/>
      <c r="BB180" s="256"/>
      <c r="BC180" s="256"/>
      <c r="BD180" s="256"/>
      <c r="BE180" s="256"/>
      <c r="BF180" s="256"/>
      <c r="BG180" s="256"/>
      <c r="BH180" s="256"/>
      <c r="BI180" s="256"/>
      <c r="BJ180" s="256"/>
      <c r="BK180" s="256"/>
      <c r="BL180" s="262"/>
      <c r="BM180" s="262"/>
      <c r="BN180" s="262"/>
      <c r="BO180" s="262"/>
      <c r="BP180" s="262"/>
      <c r="BQ180" s="262"/>
      <c r="BR180" s="270"/>
      <c r="BS180" s="270"/>
      <c r="BT180" s="270"/>
      <c r="BU180" s="270"/>
      <c r="BV180" s="270"/>
      <c r="BW180" s="270"/>
      <c r="BX180" s="256"/>
      <c r="BY180" s="256"/>
      <c r="BZ180" s="256"/>
      <c r="CA180" s="267"/>
      <c r="CB180" s="267"/>
      <c r="CC180" s="274"/>
      <c r="CD180" s="267"/>
      <c r="CE180" s="267"/>
      <c r="CF180" s="267"/>
      <c r="CG180" s="267"/>
      <c r="CH180" s="267"/>
      <c r="CI180" s="267"/>
      <c r="CJ180" s="267"/>
      <c r="CK180" s="267"/>
      <c r="CL180" s="265"/>
      <c r="CM180" s="272"/>
      <c r="CN180" s="264"/>
      <c r="CO180" s="125"/>
      <c r="CP180" s="226"/>
      <c r="CQ180" s="226"/>
      <c r="CR180" s="226"/>
      <c r="CS180" s="90"/>
      <c r="CT180" s="90"/>
      <c r="CU180" s="90"/>
      <c r="CV180" s="90"/>
      <c r="CW180" s="90"/>
      <c r="CX180" s="90"/>
      <c r="CY180" s="90"/>
      <c r="CZ180" s="90"/>
      <c r="DA180" s="90"/>
    </row>
    <row r="181" spans="1:105" s="70" customFormat="1" ht="15" customHeight="1">
      <c r="A181" s="228"/>
      <c r="B181" s="336"/>
      <c r="C181" s="339"/>
      <c r="D181" s="237"/>
      <c r="E181" s="237"/>
      <c r="F181" s="243"/>
      <c r="G181" s="72">
        <v>2.7</v>
      </c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240"/>
      <c r="AN181" s="240"/>
      <c r="AO181" s="240"/>
      <c r="AP181" s="240"/>
      <c r="AQ181" s="240"/>
      <c r="AR181" s="240"/>
      <c r="AS181" s="240"/>
      <c r="AT181" s="256"/>
      <c r="AU181" s="256"/>
      <c r="AV181" s="259"/>
      <c r="AW181" s="259"/>
      <c r="AX181" s="256"/>
      <c r="AY181" s="256"/>
      <c r="AZ181" s="256"/>
      <c r="BA181" s="256"/>
      <c r="BB181" s="256"/>
      <c r="BC181" s="256"/>
      <c r="BD181" s="256"/>
      <c r="BE181" s="256"/>
      <c r="BF181" s="256"/>
      <c r="BG181" s="256"/>
      <c r="BH181" s="256"/>
      <c r="BI181" s="256"/>
      <c r="BJ181" s="256"/>
      <c r="BK181" s="256"/>
      <c r="BL181" s="262"/>
      <c r="BM181" s="262"/>
      <c r="BN181" s="262"/>
      <c r="BO181" s="262"/>
      <c r="BP181" s="262"/>
      <c r="BQ181" s="262"/>
      <c r="BR181" s="270"/>
      <c r="BS181" s="270"/>
      <c r="BT181" s="270"/>
      <c r="BU181" s="270"/>
      <c r="BV181" s="270"/>
      <c r="BW181" s="270"/>
      <c r="BX181" s="256"/>
      <c r="BY181" s="256"/>
      <c r="BZ181" s="256"/>
      <c r="CA181" s="267"/>
      <c r="CB181" s="267"/>
      <c r="CC181" s="274"/>
      <c r="CD181" s="267"/>
      <c r="CE181" s="267"/>
      <c r="CF181" s="267"/>
      <c r="CG181" s="267"/>
      <c r="CH181" s="267"/>
      <c r="CI181" s="267"/>
      <c r="CJ181" s="267"/>
      <c r="CK181" s="267"/>
      <c r="CL181" s="265"/>
      <c r="CM181" s="272"/>
      <c r="CN181" s="264"/>
      <c r="CO181" s="125"/>
      <c r="CP181" s="226"/>
      <c r="CQ181" s="226"/>
      <c r="CR181" s="226"/>
      <c r="CS181" s="90"/>
      <c r="CT181" s="90"/>
      <c r="CU181" s="90"/>
      <c r="CV181" s="90"/>
      <c r="CW181" s="90"/>
      <c r="CX181" s="90"/>
      <c r="CY181" s="90"/>
      <c r="CZ181" s="90"/>
      <c r="DA181" s="90"/>
    </row>
    <row r="182" spans="1:105" s="70" customFormat="1" ht="15" customHeight="1">
      <c r="A182" s="228"/>
      <c r="B182" s="336"/>
      <c r="C182" s="339"/>
      <c r="D182" s="237"/>
      <c r="E182" s="237"/>
      <c r="F182" s="243"/>
      <c r="G182" s="72">
        <v>3</v>
      </c>
      <c r="H182" s="84"/>
      <c r="I182" s="83"/>
      <c r="J182" s="83"/>
      <c r="K182" s="83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240"/>
      <c r="AN182" s="240"/>
      <c r="AO182" s="240"/>
      <c r="AP182" s="240"/>
      <c r="AQ182" s="240"/>
      <c r="AR182" s="240"/>
      <c r="AS182" s="240"/>
      <c r="AT182" s="256"/>
      <c r="AU182" s="256"/>
      <c r="AV182" s="259"/>
      <c r="AW182" s="259"/>
      <c r="AX182" s="256"/>
      <c r="AY182" s="256"/>
      <c r="AZ182" s="256"/>
      <c r="BA182" s="256"/>
      <c r="BB182" s="256"/>
      <c r="BC182" s="256"/>
      <c r="BD182" s="256"/>
      <c r="BE182" s="256"/>
      <c r="BF182" s="256"/>
      <c r="BG182" s="256"/>
      <c r="BH182" s="256"/>
      <c r="BI182" s="256"/>
      <c r="BJ182" s="256"/>
      <c r="BK182" s="256"/>
      <c r="BL182" s="262"/>
      <c r="BM182" s="262"/>
      <c r="BN182" s="262"/>
      <c r="BO182" s="262"/>
      <c r="BP182" s="262"/>
      <c r="BQ182" s="262"/>
      <c r="BR182" s="270"/>
      <c r="BS182" s="270"/>
      <c r="BT182" s="270"/>
      <c r="BU182" s="270"/>
      <c r="BV182" s="270"/>
      <c r="BW182" s="270"/>
      <c r="BX182" s="256"/>
      <c r="BY182" s="256"/>
      <c r="BZ182" s="256"/>
      <c r="CA182" s="267"/>
      <c r="CB182" s="267"/>
      <c r="CC182" s="274"/>
      <c r="CD182" s="267"/>
      <c r="CE182" s="267"/>
      <c r="CF182" s="267"/>
      <c r="CG182" s="267"/>
      <c r="CH182" s="267"/>
      <c r="CI182" s="267"/>
      <c r="CJ182" s="267"/>
      <c r="CK182" s="267"/>
      <c r="CL182" s="265"/>
      <c r="CM182" s="272"/>
      <c r="CN182" s="264"/>
      <c r="CO182" s="125"/>
      <c r="CP182" s="226"/>
      <c r="CQ182" s="226"/>
      <c r="CR182" s="226"/>
      <c r="CS182" s="90"/>
      <c r="CT182" s="90"/>
      <c r="CU182" s="90"/>
      <c r="CV182" s="90"/>
      <c r="CW182" s="90"/>
      <c r="CX182" s="90"/>
      <c r="CY182" s="90"/>
      <c r="CZ182" s="90"/>
      <c r="DA182" s="90"/>
    </row>
    <row r="183" spans="1:105" s="70" customFormat="1" ht="15" customHeight="1">
      <c r="A183" s="228"/>
      <c r="B183" s="336"/>
      <c r="C183" s="339"/>
      <c r="D183" s="237"/>
      <c r="E183" s="237"/>
      <c r="F183" s="244"/>
      <c r="G183" s="73">
        <v>3.9</v>
      </c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1"/>
      <c r="AD183" s="81"/>
      <c r="AE183" s="81"/>
      <c r="AF183" s="81"/>
      <c r="AG183" s="81"/>
      <c r="AH183" s="81"/>
      <c r="AI183" s="81"/>
      <c r="AJ183" s="81"/>
      <c r="AK183" s="81"/>
      <c r="AL183" s="81"/>
      <c r="AM183" s="240"/>
      <c r="AN183" s="240"/>
      <c r="AO183" s="240"/>
      <c r="AP183" s="240"/>
      <c r="AQ183" s="240"/>
      <c r="AR183" s="240"/>
      <c r="AS183" s="240"/>
      <c r="AT183" s="256"/>
      <c r="AU183" s="256"/>
      <c r="AV183" s="259"/>
      <c r="AW183" s="259"/>
      <c r="AX183" s="256"/>
      <c r="AY183" s="256"/>
      <c r="AZ183" s="256"/>
      <c r="BA183" s="256"/>
      <c r="BB183" s="256"/>
      <c r="BC183" s="256"/>
      <c r="BD183" s="256"/>
      <c r="BE183" s="256"/>
      <c r="BF183" s="256"/>
      <c r="BG183" s="256"/>
      <c r="BH183" s="256"/>
      <c r="BI183" s="256"/>
      <c r="BJ183" s="256"/>
      <c r="BK183" s="256"/>
      <c r="BL183" s="262"/>
      <c r="BM183" s="262"/>
      <c r="BN183" s="262"/>
      <c r="BO183" s="262"/>
      <c r="BP183" s="262"/>
      <c r="BQ183" s="262"/>
      <c r="BR183" s="270"/>
      <c r="BS183" s="270"/>
      <c r="BT183" s="270"/>
      <c r="BU183" s="270"/>
      <c r="BV183" s="270"/>
      <c r="BW183" s="270"/>
      <c r="BX183" s="256"/>
      <c r="BY183" s="256"/>
      <c r="BZ183" s="256"/>
      <c r="CA183" s="267"/>
      <c r="CB183" s="267"/>
      <c r="CC183" s="274"/>
      <c r="CD183" s="267"/>
      <c r="CE183" s="267"/>
      <c r="CF183" s="267"/>
      <c r="CG183" s="267"/>
      <c r="CH183" s="267"/>
      <c r="CI183" s="267"/>
      <c r="CJ183" s="267"/>
      <c r="CK183" s="267"/>
      <c r="CL183" s="265"/>
      <c r="CM183" s="272"/>
      <c r="CN183" s="264"/>
      <c r="CO183" s="125"/>
      <c r="CP183" s="226"/>
      <c r="CQ183" s="226"/>
      <c r="CR183" s="226"/>
      <c r="CS183" s="90"/>
      <c r="CT183" s="90"/>
      <c r="CU183" s="90"/>
      <c r="CV183" s="90"/>
      <c r="CW183" s="90"/>
      <c r="CX183" s="90"/>
      <c r="CY183" s="90"/>
      <c r="CZ183" s="90"/>
      <c r="DA183" s="90"/>
    </row>
    <row r="184" spans="1:105" s="70" customFormat="1" ht="15" customHeight="1">
      <c r="A184" s="229"/>
      <c r="B184" s="337"/>
      <c r="C184" s="340"/>
      <c r="D184" s="238"/>
      <c r="E184" s="238"/>
      <c r="F184" s="245" t="s">
        <v>83</v>
      </c>
      <c r="G184" s="246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  <c r="AB184" s="82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241"/>
      <c r="AN184" s="241"/>
      <c r="AO184" s="241"/>
      <c r="AP184" s="241"/>
      <c r="AQ184" s="241"/>
      <c r="AR184" s="241"/>
      <c r="AS184" s="241"/>
      <c r="AT184" s="257"/>
      <c r="AU184" s="257"/>
      <c r="AV184" s="260"/>
      <c r="AW184" s="260"/>
      <c r="AX184" s="257"/>
      <c r="AY184" s="257"/>
      <c r="AZ184" s="257"/>
      <c r="BA184" s="257"/>
      <c r="BB184" s="257"/>
      <c r="BC184" s="257"/>
      <c r="BD184" s="257"/>
      <c r="BE184" s="257"/>
      <c r="BF184" s="257"/>
      <c r="BG184" s="257"/>
      <c r="BH184" s="257"/>
      <c r="BI184" s="257"/>
      <c r="BJ184" s="257"/>
      <c r="BK184" s="257"/>
      <c r="BL184" s="263"/>
      <c r="BM184" s="263"/>
      <c r="BN184" s="263"/>
      <c r="BO184" s="263"/>
      <c r="BP184" s="263"/>
      <c r="BQ184" s="263"/>
      <c r="BR184" s="271"/>
      <c r="BS184" s="271"/>
      <c r="BT184" s="271"/>
      <c r="BU184" s="271"/>
      <c r="BV184" s="271"/>
      <c r="BW184" s="271"/>
      <c r="BX184" s="257"/>
      <c r="BY184" s="257"/>
      <c r="BZ184" s="257"/>
      <c r="CA184" s="268"/>
      <c r="CB184" s="268"/>
      <c r="CC184" s="275"/>
      <c r="CD184" s="268"/>
      <c r="CE184" s="268"/>
      <c r="CF184" s="268"/>
      <c r="CG184" s="268"/>
      <c r="CH184" s="268"/>
      <c r="CI184" s="268"/>
      <c r="CJ184" s="268"/>
      <c r="CK184" s="268"/>
      <c r="CL184" s="265"/>
      <c r="CM184" s="272"/>
      <c r="CN184" s="264"/>
      <c r="CO184" s="125"/>
      <c r="CP184" s="226"/>
      <c r="CQ184" s="226"/>
      <c r="CR184" s="226"/>
      <c r="CS184" s="90"/>
      <c r="CT184" s="90"/>
      <c r="CU184" s="90"/>
      <c r="CV184" s="90"/>
      <c r="CW184" s="90"/>
      <c r="CX184" s="90"/>
      <c r="CY184" s="90"/>
      <c r="CZ184" s="90"/>
      <c r="DA184" s="90"/>
    </row>
    <row r="185" spans="1:105" s="70" customFormat="1" ht="15" customHeight="1">
      <c r="A185" s="227">
        <f t="shared" ref="A185" si="65">A177+1</f>
        <v>22</v>
      </c>
      <c r="B185" s="335" t="s">
        <v>823</v>
      </c>
      <c r="C185" s="338" t="s">
        <v>725</v>
      </c>
      <c r="D185" s="236">
        <v>44287</v>
      </c>
      <c r="E185" s="236" t="s">
        <v>106</v>
      </c>
      <c r="F185" s="253" t="s">
        <v>80</v>
      </c>
      <c r="G185" s="254"/>
      <c r="H185" s="82" t="s">
        <v>69</v>
      </c>
      <c r="I185" s="82"/>
      <c r="J185" s="82" t="s">
        <v>60</v>
      </c>
      <c r="K185" s="82" t="s">
        <v>60</v>
      </c>
      <c r="L185" s="82" t="s">
        <v>60</v>
      </c>
      <c r="M185" s="82" t="s">
        <v>60</v>
      </c>
      <c r="N185" s="82" t="s">
        <v>60</v>
      </c>
      <c r="O185" s="82"/>
      <c r="P185" s="82" t="s">
        <v>60</v>
      </c>
      <c r="Q185" s="82" t="s">
        <v>60</v>
      </c>
      <c r="R185" s="82" t="s">
        <v>60</v>
      </c>
      <c r="S185" s="82" t="s">
        <v>60</v>
      </c>
      <c r="T185" s="82" t="s">
        <v>60</v>
      </c>
      <c r="U185" s="82" t="s">
        <v>60</v>
      </c>
      <c r="V185" s="82"/>
      <c r="W185" s="82" t="s">
        <v>60</v>
      </c>
      <c r="X185" s="82" t="s">
        <v>60</v>
      </c>
      <c r="Y185" s="82" t="s">
        <v>60</v>
      </c>
      <c r="Z185" s="82" t="s">
        <v>60</v>
      </c>
      <c r="AA185" s="82" t="s">
        <v>60</v>
      </c>
      <c r="AB185" s="196" t="s">
        <v>81</v>
      </c>
      <c r="AC185" s="82"/>
      <c r="AD185" s="82" t="s">
        <v>60</v>
      </c>
      <c r="AE185" s="82" t="s">
        <v>60</v>
      </c>
      <c r="AF185" s="82" t="s">
        <v>60</v>
      </c>
      <c r="AG185" s="82" t="s">
        <v>60</v>
      </c>
      <c r="AH185" s="82" t="s">
        <v>60</v>
      </c>
      <c r="AI185" s="82" t="s">
        <v>1471</v>
      </c>
      <c r="AJ185" s="82"/>
      <c r="AK185" s="82" t="s">
        <v>60</v>
      </c>
      <c r="AL185" s="82" t="s">
        <v>60</v>
      </c>
      <c r="AM185" s="239">
        <f>COUNTIF(H185:AL185,"PH")+COUNTIF(H185:AL185,"PH/L")+COUNTIF(H185:AL185,"PM")</f>
        <v>0</v>
      </c>
      <c r="AN185" s="239">
        <f>COUNTIF(H185:AL185,"PD")+COUNTIF(H185:AL185,"PDD")+COUNTIF(H185:AL185,"P/DS")/2+COUNTIF(H185:AL185,"PMD")</f>
        <v>0</v>
      </c>
      <c r="AO185" s="239">
        <f>COUNTIF(H185:AL185,"PN")+COUNTIF(H185:AL185,"P/NS")/2+COUNTIF(H185:AL185,"PH")+COUNTIF(H185:AL185,"PH/F")/2+COUNTIF(H185:AL185,"PH/L")/2+COUNTIF(H185:AL185,"PM")</f>
        <v>0</v>
      </c>
      <c r="AP185" s="239">
        <f>COUNTIF(H185:AL185,"BH")+COUNTIF(H185:AL185,"AL/BL")+COUNTIF(H185:AL185,"UL/BL")+COUNTIF(H185:AL185,"BM")</f>
        <v>0</v>
      </c>
      <c r="AQ185" s="239">
        <f>COUNTIF(H185:AL185,"DS")+COUNTIF(H185:AL185,"AL/DS")/2+COUNTIF(H185:AL185,"UL/DS")/2+COUNTIF(H185:AL185,"CT")+COUNTIF(H185:AL185,"MD")</f>
        <v>24</v>
      </c>
      <c r="AR185" s="239">
        <f>COUNTIF(H185:AL185,"NS")+COUNTIF(H185:AL185,"AL/NS")/2+COUNTIF(H185:AL185,"UL/NS")/2+COUNTIF(H185:AL185,"BH")+COUNTIF(H185:AL185,"AL/BF")/2+COUNTIF(H185:AL185,"AL/BL")/2+COUNTIF(H185:AL185,"UL/BL")/2+COUNTIF(H185:AL185,"UL/BF")/2+COUNTIF(H185:AL185,"BM")</f>
        <v>0</v>
      </c>
      <c r="AS185" s="239">
        <f>COUNTIF(H185:AL185,"AL")+COUNTIF(H185:AL185,"AL/DS")/2+COUNTIF(H185:AL185,"AL/NS")/2+COUNTIF(H185:AL185,"NH")+COUNTIF(H185:AL185,"SL")+COUNTIF(H185:AL185,"NHD")+COUNTIF(H185:AL185,"B")+COUNTIF(H185:AL185,"HL")+COUNTIF(H185:AL185,"AL/BF")/2+COUNTIF(H185:AL185,"AL/BL")/2</f>
        <v>1.5</v>
      </c>
      <c r="AT185" s="255">
        <f>COUNTIF(H185:AL185,"PD")+COUNTIF(H185:AL185,"PN")+COUNTIF(H185:AL185,"P/DS")/2+COUNTIF(H185:AL185,"P/NS")/2+COUNTIF(H185:AL185,"DS")+COUNTIF(H185:AL185,"NS")+COUNTIF(H185:AL185,"AL")+COUNTIF(H185:AL185,"AL/DS")+COUNTIF(H185:AL185,"AL/NS")+COUNTIF(H185:AL185,"NH")+COUNTIF(H185:AL185,"SL")+COUNTIF(H185:AL185,"UL/DS")/2+COUNTIF(H185:AL185,"UL/NS")/2+COUNTIF(H185:AL185,"CT")+COUNTIF(H185:AL185,"NHD")+COUNTIF(H185:AL185,"PDD")+COUNTIF(H185:AL185,"B")+COUNTIF(H185:AL185,"HL")+COUNTIF(H185:AL185,"PH")+COUNTIF(H185:AL185,"BH")+COUNTIF(H185:AL185,"AL/BF")+COUNTIF(H185:AL185,"AL/BL")+COUNTIF(H185:AL185,"UL/BF")/2+COUNTIF(H185:AL185,"UL/BL")/2+COUNTIF(H185:AL185,"PH/F")/2+COUNTIF(H185:AL185,"PH/L")/2+COUNTIF(H185:AL185,"MD")+COUNTIF(H185:AL185,"PMD")+COUNTIF(H185:AL185,"PM")+COUNTIF(H185:AL185,"BM")</f>
        <v>25.5</v>
      </c>
      <c r="AU185" s="255">
        <f>COUNTIF(H185:AL185,"P/DS")/2+COUNTIF(H185:AL185,"P/NS")/2+COUNTIF(H185:AL185,"IL")+COUNTIF(H185:AL185,"NL")+COUNTIF(H185:AL185,"UL")+COUNTIF(H185:AL185,"UL/DS")/2+COUNTIF(H185:AL185,"UL/NS")/2+COUNTIF(H185:AL185,"KT")+COUNTIF(H185:AL185,"UL/BF")/2+COUNTIF(H185:AL185,"UL/BL")/2+COUNTIF(H185:AL185,"PH/F")/2+COUNTIF(H185:AL185,"PH/L")/2+COUNTIF(H185:AL185,"NB")</f>
        <v>0.5</v>
      </c>
      <c r="AV185" s="258">
        <f>COUNTIF(H185:AL185,"PN")+COUNTIF(H185:AL185,"TVD")+COUNTIF(H185:AL185,"PH")+COUNTIF(H185:AL185,"PM")+COUNTIF(H185:AL185,"PDD")-COUNTIFS(H185:AL185,"PN",H192:AL192,"&gt;=3")-COUNTIFS(H185:AL185,"PM",H192:AL192,"&gt;=3")</f>
        <v>0</v>
      </c>
      <c r="AW185" s="258">
        <f>COUNTIF(H185:AL185,"NS")+COUNTIF(H185:AL185,"D")+COUNTIF(H185:AL185,"BH")+COUNTIF(H185:AL185,"NHD")+COUNTIF(H185:AL185,"BM")-COUNTIFS(H185:AL185,"NS",H192:AL192,"&gt;=3")-COUNTIFS(H185:AL185,"BH",H192:AL192,"&gt;=3")-COUNTIFS(H185:AL185,"BM",H192:AL192,"&gt;=3")</f>
        <v>0</v>
      </c>
      <c r="AX185" s="255">
        <f>COUNTIF(H185:AL185,"AL")+COUNTIF(H185:AL185,"AL/DS")/2+COUNTIF(H185:AL185,"AL/NS")/2+COUNTIF(H185:AL185,"AL/BF")+COUNTIF(H185:AL185,"AL/BL")/2</f>
        <v>0.5</v>
      </c>
      <c r="AY185" s="255">
        <f>COUNTIF(H185:AL185,"SL")</f>
        <v>0</v>
      </c>
      <c r="AZ185" s="255">
        <f>COUNTIF(H185:AL185,"NH")</f>
        <v>1</v>
      </c>
      <c r="BA185" s="255">
        <f>COUNTIF(H185:AL185,"HL")</f>
        <v>0</v>
      </c>
      <c r="BB185" s="255">
        <f>COUNTIF(G185:AL185,"P/DS")/2+COUNTIF(G185:AL185,"P/NS")/2+COUNTIF(G185:AL185,"UL")+COUNTIF(G185:AL185,"UL/DS")/2+COUNTIF(G185:AL185,"UL/NS")/2+COUNTIF(G185:AL185,"UL/BL")/2+COUNTIF(G185:AL185,"UL/BF")/2+COUNTIF(G185:AL185,"PH/F")/2+COUNTIF(G185:AL185,"PH/L")/2</f>
        <v>0.5</v>
      </c>
      <c r="BC185" s="255">
        <f>COUNTIF(H185:AL185,"NB")</f>
        <v>0</v>
      </c>
      <c r="BD185" s="255">
        <f>COUNTIF(H185:AL185,"NL")</f>
        <v>0</v>
      </c>
      <c r="BE185" s="255">
        <f>COUNTIF(H185:AL185,"IL")</f>
        <v>0</v>
      </c>
      <c r="BF185" s="255">
        <f>COUNTIF(H185:AL185,"KT")</f>
        <v>0</v>
      </c>
      <c r="BG185" s="255">
        <f>COUNTIF(H185:AL185,"L70")</f>
        <v>0</v>
      </c>
      <c r="BH185" s="255">
        <f>COUNTIF(H185:AL185,"MD")</f>
        <v>0</v>
      </c>
      <c r="BI185" s="255">
        <f>COUNTIF(H185:AL185,"PMD")</f>
        <v>0</v>
      </c>
      <c r="BJ185" s="255">
        <f>COUNTIF(H185:AL185,"PM")</f>
        <v>0</v>
      </c>
      <c r="BK185" s="255">
        <f>COUNTIF(H185:AL185,"BM")</f>
        <v>0</v>
      </c>
      <c r="BL185" s="261">
        <f>SUMIF(H185:AL185,"PD",H186:AL186)+SUMIF(H185:AL185,"PN",H186:AL186)+SUMIF(H185:AL185,"P/DS",H186:AL186)+SUMIF(H185:AL185,"PN/F",H186:AL186)+SUMIF(H185:AL185,"PN/L",H186:AL186)+SUMIF(H185:AL185,"TV",H186:AL186)+SUMIF(H185:AL185,"TVD",H186:AL186)+SUMIF(H185:AL185,"PDD",H186:AL186)</f>
        <v>0</v>
      </c>
      <c r="BM185" s="261">
        <f>SUMIF(H185:AL185,"PD",H187:AL187)+SUMIF(H185:AL185,"PN",H187:AL187)+SUMIF(H185:AL185,"P/DS",H187:AL187)+SUMIF(H185:AL185,"PN/F",H187:AL187)+SUMIF(H185:AL185,"PN/L",H187:AL187)+SUMIF(H185:AL185,"TV",H187:AL187)+SUMIF(H185:AL185,"TVD",H187:AL187)+SUMIF(H185:AL185,"PDD",H187:AL187)+SUMIF(H185:AL185,"PMD",H187:AL187)</f>
        <v>0</v>
      </c>
      <c r="BN185" s="261">
        <f>SUMIF(H185:AL185,"PD",H188:AL188)+SUMIF(H185:AL185,"PN",H188:AL188)+SUMIF(H185:AL185,"P/DS",H188:AL188)+SUMIF(H185:AL185,"PN/F",H188:AL188)+SUMIF(H185:AL185,"PN/L",H188:AL188)+SUMIF(H185:AL185,"TV",H188:AL188)+SUMIF(H185:AL185,"TVD",H188:AL188)</f>
        <v>0</v>
      </c>
      <c r="BO185" s="261">
        <f>SUMIF(H185:AL185,"PD",H189:AL189)+SUMIF(H185:AL185,"PN",H189:AL189)+SUMIF(H185:AL185,"P/DS",H189:AL189)+SUMIF(H185:AL185,"PN/F",H189:AL189)+SUMIF(H185:AL185,"PN/L",H189:AL189)+SUMIF(H185:AL185,"TV",H189:AL189)+SUMIF(H185:AL185,"TVD",H189:AL189)</f>
        <v>0</v>
      </c>
      <c r="BP185" s="261">
        <f>SUMIF(H185:AL185,"PD",H190:AL190)+SUMIF(H185:AL185,"PN",H190:AL190)+SUMIF(H185:AL185,"P/DS",H190:AL190)+SUMIF(H185:AL185,"PN/F",H190:AL190)+SUMIF(H185:AL185,"PN/L",H190:AL190)+SUMIF(H185:AL185,"TV",H190:AL190)+SUMIF(H185:AL185,"TVD",H190:AL190)+SUMIF(H185:AL185,"PDD",H190:AL190)+SUMIF(H185:AL185,"PH",H190:AL190)+SUMIF(H185:AL185,"PM",H190:AL190)</f>
        <v>0</v>
      </c>
      <c r="BQ185" s="261">
        <f>SUMIF(H185:AL185,"PD",H191:AL191)+SUMIF(H185:AL185,"PN",H191:AL191)+SUMIF(H185:AL185,"P/DS",H191:AL191)+SUMIF(H185:AL185,"PN/F",H191:AL191)+SUMIF(H185:AL185,"PN/L",H191:AL191)+SUMIF(H185:AL185,"TV",H191:AL191)+SUMIF(H185:AL185,"TVD",H191:AL191)+SUMIF(H185:AL185,"PDD",H191:AL191)+SUMIF(H185:AL185,"PH",H191:AL191)+SUMIF(H185:AL185,"PM",H191:AL191)</f>
        <v>0</v>
      </c>
      <c r="BR185" s="269">
        <f>SUM(H186:AL186)-BL185</f>
        <v>2</v>
      </c>
      <c r="BS185" s="269">
        <f>SUM(H187:AL187)-BM185</f>
        <v>0</v>
      </c>
      <c r="BT185" s="269">
        <f>SUM(H188:AL188)-BN185</f>
        <v>0</v>
      </c>
      <c r="BU185" s="269">
        <f>SUM(H189:AL189)-BO185</f>
        <v>0</v>
      </c>
      <c r="BV185" s="269">
        <f>SUM(H190:AL190)-BP185</f>
        <v>0</v>
      </c>
      <c r="BW185" s="269">
        <f>SUM(H191:AL191)-BQ185</f>
        <v>0</v>
      </c>
      <c r="BX185" s="255">
        <f>SUMIF(H185:AL185,"PD",H192:AL192)+SUMIF(H185:AL185,"PN",H192:AL192)+SUMIF(H185:AL185,"P/DS",H192:AL192)+SUMIF(H185:AL185,"PN/F",H192:AL192)+SUMIF(H185:AL185,"PN/L",H192:AL192)</f>
        <v>0</v>
      </c>
      <c r="BY185" s="255">
        <f>SUM(H192:AL192)-BX185</f>
        <v>0</v>
      </c>
      <c r="BZ185" s="255">
        <f t="shared" ref="BZ185" si="66">+SUM(BL185:BW192)</f>
        <v>2</v>
      </c>
      <c r="CA185" s="266">
        <f>(COUNTIFS(H185:AL185,"PD",H186:AL186,"&gt;=2"))*0.5-IF(CN185="VP",COUNTIFS($H$16:$AL$16,"SAT",H185:AL185,"PD",H186:AL186,"&gt;=2"))*0.5</f>
        <v>0</v>
      </c>
      <c r="CB185" s="266">
        <f>(COUNTIFS(H185:AL185,"PN",H187:AL187,"&gt;=0.5",H186:AL186,"&gt;=1.5"))*0.5+COUNTIFS(H185:AL185,"PDD",H187:AL187,"&gt;=0.5",H186:AL186,"&gt;=1.5")*0.5</f>
        <v>0</v>
      </c>
      <c r="CC185" s="273">
        <f>(COUNTIFS(H185:AL185,"TV",H187:AL187,"&gt;=10"))*0.5+(COUNTIFS(H185:AL185,"PMD",H187:AL187,"&gt;=2"))*0.5</f>
        <v>0</v>
      </c>
      <c r="CD185" s="266">
        <f>(COUNTIFS(H185:AL185,"TVD",H189:AL189,"&gt;=6.5",H187:AL187,"&gt;=3.5"))*0.5</f>
        <v>0</v>
      </c>
      <c r="CE185" s="266">
        <f>(COUNTIFS(H185:AL185,"PD",H190:AL190,"&gt;=10"))*0.5</f>
        <v>0</v>
      </c>
      <c r="CF185" s="266">
        <f>(COUNTIFS(H185:AL185,"PDD",H190:AL190,"&gt;=3.5",H191:AL191,"&gt;=6.5")+COUNTIFS(H185:AL185,"PH",H191:AL191,"&gt;=0.5",H190:AL190,"&gt;=1.5")+COUNTIFS(H185:AL185,"PM",H191:AL191,"&gt;=0.5",H190:AL190,"&gt;=1.5"))*0.5</f>
        <v>0</v>
      </c>
      <c r="CG185" s="266">
        <f>(COUNTIFS(H185:AL185,"DS",H186:AL186,"&gt;=2")+COUNTIFS(H185:AL185,"AL/DS",H186:AL186,"&gt;=2"))*0.5-IF(CN185="VP",COUNTIFS($H$16:$AL$16,"SAT",H185:AL185,"DS",H186:AL186,"&gt;=2"))*0.5</f>
        <v>0</v>
      </c>
      <c r="CH185" s="266">
        <f>(COUNTIFS(H185:AL185,"NS",H187:AL187,"&gt;=0.5",H186:AL186,"&gt;=1.5")+COUNTIFS(H185:AL185,"AL/NS",H187:AL187,"&gt;=0.5",H186:AL186,"&gt;=1.5")+COUNTIFS(H185:AL185,"NHD",H187:AL187,"&gt;=4.5",H190:AL190,"&gt;=2",H186:AL186,"&gt;=1.5"))*0.5</f>
        <v>0</v>
      </c>
      <c r="CI185" s="266">
        <f>(COUNTIF(H187:AL187,"&gt;=10")+COUNTIFS(H185:AL185,"MD",H187:AL187,"&gt;=2")-COUNTIFS(H185:AL185,"TV",H187:AL187,"&gt;=10"))*0.5</f>
        <v>0</v>
      </c>
      <c r="CJ185" s="266">
        <f>(COUNTIFS(H185:AL185,"D",H189:AL189,"&gt;=6.5",H187:AL187,"&gt;=3.5"))*0.5</f>
        <v>0</v>
      </c>
      <c r="CK185" s="266">
        <f>(COUNTIF(H190:AL190,"&gt;=10")-COUNTIFS(H185:AL185,"PD",H190:AL190,"&gt;=10"))*0.5</f>
        <v>0</v>
      </c>
      <c r="CL185" s="265">
        <f>(COUNTIFS(H185:AL185,"NHD",H190:AL190,"&gt;=3.5",H191:AL191,"&gt;=6.5")+COUNTIFS(H185:AL185,"BH",H190:AL190,"&gt;=1.5",H191:AL191,"&gt;=0.5")+COUNTIFS(H185:AL185,"BM",H190:AL190,"&gt;=1.5",H191:AL191,"&gt;=0.5")+COUNTIFS(H185:AL185,"D",H190:AL190,"&gt;=1.5",H191:AL191,"&gt;=0.5"))*0.5</f>
        <v>0</v>
      </c>
      <c r="CM185" s="272"/>
      <c r="CN185" s="264" t="s">
        <v>666</v>
      </c>
      <c r="CO185" s="125">
        <f t="shared" ref="CO185" si="67">+AM185+AN185+AO185+AP185+AQ185+AR185+AS185+AU185+BG185</f>
        <v>26</v>
      </c>
      <c r="CP185" s="225">
        <f>+SUM(I186:I191)-I192</f>
        <v>0</v>
      </c>
      <c r="CQ185" s="225">
        <f>+SUM(J186:J191)-J192</f>
        <v>0</v>
      </c>
      <c r="CR185" s="225">
        <f>+SUM(K186:K191)-K192</f>
        <v>0</v>
      </c>
      <c r="CS185" s="90"/>
      <c r="CT185" s="90"/>
      <c r="CU185" s="90"/>
      <c r="CV185" s="90"/>
      <c r="CW185" s="90"/>
      <c r="CX185" s="90"/>
      <c r="CY185" s="90"/>
      <c r="CZ185" s="90"/>
      <c r="DA185" s="90"/>
    </row>
    <row r="186" spans="1:105" s="70" customFormat="1" ht="15" customHeight="1">
      <c r="A186" s="228"/>
      <c r="B186" s="336"/>
      <c r="C186" s="339"/>
      <c r="D186" s="237"/>
      <c r="E186" s="237"/>
      <c r="F186" s="242" t="s">
        <v>82</v>
      </c>
      <c r="G186" s="51">
        <v>1.5</v>
      </c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>
        <v>2</v>
      </c>
      <c r="V186" s="83"/>
      <c r="W186" s="83"/>
      <c r="X186" s="83"/>
      <c r="Y186" s="83"/>
      <c r="Z186" s="83"/>
      <c r="AA186" s="83"/>
      <c r="AB186" s="83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240"/>
      <c r="AN186" s="240"/>
      <c r="AO186" s="240"/>
      <c r="AP186" s="240"/>
      <c r="AQ186" s="240"/>
      <c r="AR186" s="240"/>
      <c r="AS186" s="240"/>
      <c r="AT186" s="256"/>
      <c r="AU186" s="256"/>
      <c r="AV186" s="259"/>
      <c r="AW186" s="259"/>
      <c r="AX186" s="256"/>
      <c r="AY186" s="256"/>
      <c r="AZ186" s="256"/>
      <c r="BA186" s="256"/>
      <c r="BB186" s="256"/>
      <c r="BC186" s="256"/>
      <c r="BD186" s="256"/>
      <c r="BE186" s="256"/>
      <c r="BF186" s="256"/>
      <c r="BG186" s="256"/>
      <c r="BH186" s="256"/>
      <c r="BI186" s="256"/>
      <c r="BJ186" s="256"/>
      <c r="BK186" s="256"/>
      <c r="BL186" s="262"/>
      <c r="BM186" s="262"/>
      <c r="BN186" s="262"/>
      <c r="BO186" s="262"/>
      <c r="BP186" s="262"/>
      <c r="BQ186" s="262"/>
      <c r="BR186" s="270"/>
      <c r="BS186" s="270"/>
      <c r="BT186" s="270"/>
      <c r="BU186" s="270"/>
      <c r="BV186" s="270"/>
      <c r="BW186" s="270"/>
      <c r="BX186" s="256"/>
      <c r="BY186" s="256"/>
      <c r="BZ186" s="256"/>
      <c r="CA186" s="267"/>
      <c r="CB186" s="267"/>
      <c r="CC186" s="274"/>
      <c r="CD186" s="267"/>
      <c r="CE186" s="267"/>
      <c r="CF186" s="267"/>
      <c r="CG186" s="267"/>
      <c r="CH186" s="267"/>
      <c r="CI186" s="267"/>
      <c r="CJ186" s="267"/>
      <c r="CK186" s="267"/>
      <c r="CL186" s="265"/>
      <c r="CM186" s="272"/>
      <c r="CN186" s="264"/>
      <c r="CO186" s="125"/>
      <c r="CP186" s="226"/>
      <c r="CQ186" s="226"/>
      <c r="CR186" s="226"/>
      <c r="CS186" s="90"/>
      <c r="CT186" s="90"/>
      <c r="CU186" s="90"/>
      <c r="CV186" s="90"/>
      <c r="CW186" s="90"/>
      <c r="CX186" s="90"/>
      <c r="CY186" s="90"/>
      <c r="CZ186" s="90"/>
      <c r="DA186" s="90"/>
    </row>
    <row r="187" spans="1:105" s="70" customFormat="1" ht="15" customHeight="1">
      <c r="A187" s="228"/>
      <c r="B187" s="336"/>
      <c r="C187" s="339"/>
      <c r="D187" s="237"/>
      <c r="E187" s="237"/>
      <c r="F187" s="243"/>
      <c r="G187" s="52">
        <v>2</v>
      </c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240"/>
      <c r="AN187" s="240"/>
      <c r="AO187" s="240"/>
      <c r="AP187" s="240"/>
      <c r="AQ187" s="240"/>
      <c r="AR187" s="240"/>
      <c r="AS187" s="240"/>
      <c r="AT187" s="256"/>
      <c r="AU187" s="256"/>
      <c r="AV187" s="259"/>
      <c r="AW187" s="259"/>
      <c r="AX187" s="256"/>
      <c r="AY187" s="256"/>
      <c r="AZ187" s="256"/>
      <c r="BA187" s="256"/>
      <c r="BB187" s="256"/>
      <c r="BC187" s="256"/>
      <c r="BD187" s="256"/>
      <c r="BE187" s="256"/>
      <c r="BF187" s="256"/>
      <c r="BG187" s="256"/>
      <c r="BH187" s="256"/>
      <c r="BI187" s="256"/>
      <c r="BJ187" s="256"/>
      <c r="BK187" s="256"/>
      <c r="BL187" s="262"/>
      <c r="BM187" s="262"/>
      <c r="BN187" s="262"/>
      <c r="BO187" s="262"/>
      <c r="BP187" s="262"/>
      <c r="BQ187" s="262"/>
      <c r="BR187" s="270"/>
      <c r="BS187" s="270"/>
      <c r="BT187" s="270"/>
      <c r="BU187" s="270"/>
      <c r="BV187" s="270"/>
      <c r="BW187" s="270"/>
      <c r="BX187" s="256"/>
      <c r="BY187" s="256"/>
      <c r="BZ187" s="256"/>
      <c r="CA187" s="267"/>
      <c r="CB187" s="267"/>
      <c r="CC187" s="274"/>
      <c r="CD187" s="267"/>
      <c r="CE187" s="267"/>
      <c r="CF187" s="267"/>
      <c r="CG187" s="267"/>
      <c r="CH187" s="267"/>
      <c r="CI187" s="267"/>
      <c r="CJ187" s="267"/>
      <c r="CK187" s="267"/>
      <c r="CL187" s="265"/>
      <c r="CM187" s="272"/>
      <c r="CN187" s="264"/>
      <c r="CO187" s="125"/>
      <c r="CP187" s="226"/>
      <c r="CQ187" s="226"/>
      <c r="CR187" s="226"/>
      <c r="CS187" s="90"/>
      <c r="CT187" s="90"/>
      <c r="CU187" s="90"/>
      <c r="CV187" s="90"/>
      <c r="CW187" s="90"/>
      <c r="CX187" s="90"/>
      <c r="CY187" s="90"/>
      <c r="CZ187" s="90"/>
      <c r="DA187" s="90"/>
    </row>
    <row r="188" spans="1:105" s="70" customFormat="1" ht="15" customHeight="1">
      <c r="A188" s="228"/>
      <c r="B188" s="336"/>
      <c r="C188" s="339"/>
      <c r="D188" s="237"/>
      <c r="E188" s="237"/>
      <c r="F188" s="243"/>
      <c r="G188" s="72">
        <v>2.1</v>
      </c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240"/>
      <c r="AN188" s="240"/>
      <c r="AO188" s="240"/>
      <c r="AP188" s="240"/>
      <c r="AQ188" s="240"/>
      <c r="AR188" s="240"/>
      <c r="AS188" s="240"/>
      <c r="AT188" s="256"/>
      <c r="AU188" s="256"/>
      <c r="AV188" s="259"/>
      <c r="AW188" s="259"/>
      <c r="AX188" s="256"/>
      <c r="AY188" s="256"/>
      <c r="AZ188" s="256"/>
      <c r="BA188" s="256"/>
      <c r="BB188" s="256"/>
      <c r="BC188" s="256"/>
      <c r="BD188" s="256"/>
      <c r="BE188" s="256"/>
      <c r="BF188" s="256"/>
      <c r="BG188" s="256"/>
      <c r="BH188" s="256"/>
      <c r="BI188" s="256"/>
      <c r="BJ188" s="256"/>
      <c r="BK188" s="256"/>
      <c r="BL188" s="262"/>
      <c r="BM188" s="262"/>
      <c r="BN188" s="262"/>
      <c r="BO188" s="262"/>
      <c r="BP188" s="262"/>
      <c r="BQ188" s="262"/>
      <c r="BR188" s="270"/>
      <c r="BS188" s="270"/>
      <c r="BT188" s="270"/>
      <c r="BU188" s="270"/>
      <c r="BV188" s="270"/>
      <c r="BW188" s="270"/>
      <c r="BX188" s="256"/>
      <c r="BY188" s="256"/>
      <c r="BZ188" s="256"/>
      <c r="CA188" s="267"/>
      <c r="CB188" s="267"/>
      <c r="CC188" s="274"/>
      <c r="CD188" s="267"/>
      <c r="CE188" s="267"/>
      <c r="CF188" s="267"/>
      <c r="CG188" s="267"/>
      <c r="CH188" s="267"/>
      <c r="CI188" s="267"/>
      <c r="CJ188" s="267"/>
      <c r="CK188" s="267"/>
      <c r="CL188" s="265"/>
      <c r="CM188" s="272"/>
      <c r="CN188" s="264"/>
      <c r="CO188" s="125"/>
      <c r="CP188" s="226"/>
      <c r="CQ188" s="226"/>
      <c r="CR188" s="226"/>
      <c r="CS188" s="90"/>
      <c r="CT188" s="90"/>
      <c r="CU188" s="90"/>
      <c r="CV188" s="90"/>
      <c r="CW188" s="90"/>
      <c r="CX188" s="90"/>
      <c r="CY188" s="90"/>
      <c r="CZ188" s="90"/>
      <c r="DA188" s="90"/>
    </row>
    <row r="189" spans="1:105" s="70" customFormat="1" ht="15" customHeight="1">
      <c r="A189" s="228"/>
      <c r="B189" s="336"/>
      <c r="C189" s="339"/>
      <c r="D189" s="237"/>
      <c r="E189" s="237"/>
      <c r="F189" s="243"/>
      <c r="G189" s="72">
        <v>2.7</v>
      </c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240"/>
      <c r="AN189" s="240"/>
      <c r="AO189" s="240"/>
      <c r="AP189" s="240"/>
      <c r="AQ189" s="240"/>
      <c r="AR189" s="240"/>
      <c r="AS189" s="240"/>
      <c r="AT189" s="256"/>
      <c r="AU189" s="256"/>
      <c r="AV189" s="259"/>
      <c r="AW189" s="259"/>
      <c r="AX189" s="256"/>
      <c r="AY189" s="256"/>
      <c r="AZ189" s="256"/>
      <c r="BA189" s="256"/>
      <c r="BB189" s="256"/>
      <c r="BC189" s="256"/>
      <c r="BD189" s="256"/>
      <c r="BE189" s="256"/>
      <c r="BF189" s="256"/>
      <c r="BG189" s="256"/>
      <c r="BH189" s="256"/>
      <c r="BI189" s="256"/>
      <c r="BJ189" s="256"/>
      <c r="BK189" s="256"/>
      <c r="BL189" s="262"/>
      <c r="BM189" s="262"/>
      <c r="BN189" s="262"/>
      <c r="BO189" s="262"/>
      <c r="BP189" s="262"/>
      <c r="BQ189" s="262"/>
      <c r="BR189" s="270"/>
      <c r="BS189" s="270"/>
      <c r="BT189" s="270"/>
      <c r="BU189" s="270"/>
      <c r="BV189" s="270"/>
      <c r="BW189" s="270"/>
      <c r="BX189" s="256"/>
      <c r="BY189" s="256"/>
      <c r="BZ189" s="256"/>
      <c r="CA189" s="267"/>
      <c r="CB189" s="267"/>
      <c r="CC189" s="274"/>
      <c r="CD189" s="267"/>
      <c r="CE189" s="267"/>
      <c r="CF189" s="267"/>
      <c r="CG189" s="267"/>
      <c r="CH189" s="267"/>
      <c r="CI189" s="267"/>
      <c r="CJ189" s="267"/>
      <c r="CK189" s="267"/>
      <c r="CL189" s="265"/>
      <c r="CM189" s="272"/>
      <c r="CN189" s="264"/>
      <c r="CO189" s="125"/>
      <c r="CP189" s="226"/>
      <c r="CQ189" s="226"/>
      <c r="CR189" s="226"/>
      <c r="CS189" s="90"/>
      <c r="CT189" s="90"/>
      <c r="CU189" s="90"/>
      <c r="CV189" s="90"/>
      <c r="CW189" s="90"/>
      <c r="CX189" s="90"/>
      <c r="CY189" s="90"/>
      <c r="CZ189" s="90"/>
      <c r="DA189" s="90"/>
    </row>
    <row r="190" spans="1:105" s="70" customFormat="1" ht="15" customHeight="1">
      <c r="A190" s="228"/>
      <c r="B190" s="336"/>
      <c r="C190" s="339"/>
      <c r="D190" s="237"/>
      <c r="E190" s="237"/>
      <c r="F190" s="243"/>
      <c r="G190" s="72">
        <v>3</v>
      </c>
      <c r="H190" s="84"/>
      <c r="I190" s="83"/>
      <c r="J190" s="83"/>
      <c r="K190" s="83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240"/>
      <c r="AN190" s="240"/>
      <c r="AO190" s="240"/>
      <c r="AP190" s="240"/>
      <c r="AQ190" s="240"/>
      <c r="AR190" s="240"/>
      <c r="AS190" s="240"/>
      <c r="AT190" s="256"/>
      <c r="AU190" s="256"/>
      <c r="AV190" s="259"/>
      <c r="AW190" s="259"/>
      <c r="AX190" s="256"/>
      <c r="AY190" s="256"/>
      <c r="AZ190" s="256"/>
      <c r="BA190" s="256"/>
      <c r="BB190" s="256"/>
      <c r="BC190" s="256"/>
      <c r="BD190" s="256"/>
      <c r="BE190" s="256"/>
      <c r="BF190" s="256"/>
      <c r="BG190" s="256"/>
      <c r="BH190" s="256"/>
      <c r="BI190" s="256"/>
      <c r="BJ190" s="256"/>
      <c r="BK190" s="256"/>
      <c r="BL190" s="262"/>
      <c r="BM190" s="262"/>
      <c r="BN190" s="262"/>
      <c r="BO190" s="262"/>
      <c r="BP190" s="262"/>
      <c r="BQ190" s="262"/>
      <c r="BR190" s="270"/>
      <c r="BS190" s="270"/>
      <c r="BT190" s="270"/>
      <c r="BU190" s="270"/>
      <c r="BV190" s="270"/>
      <c r="BW190" s="270"/>
      <c r="BX190" s="256"/>
      <c r="BY190" s="256"/>
      <c r="BZ190" s="256"/>
      <c r="CA190" s="267"/>
      <c r="CB190" s="267"/>
      <c r="CC190" s="274"/>
      <c r="CD190" s="267"/>
      <c r="CE190" s="267"/>
      <c r="CF190" s="267"/>
      <c r="CG190" s="267"/>
      <c r="CH190" s="267"/>
      <c r="CI190" s="267"/>
      <c r="CJ190" s="267"/>
      <c r="CK190" s="267"/>
      <c r="CL190" s="265"/>
      <c r="CM190" s="272"/>
      <c r="CN190" s="264"/>
      <c r="CO190" s="125"/>
      <c r="CP190" s="226"/>
      <c r="CQ190" s="226"/>
      <c r="CR190" s="226"/>
      <c r="CS190" s="90"/>
      <c r="CT190" s="90"/>
      <c r="CU190" s="90"/>
      <c r="CV190" s="90"/>
      <c r="CW190" s="90"/>
      <c r="CX190" s="90"/>
      <c r="CY190" s="90"/>
      <c r="CZ190" s="90"/>
      <c r="DA190" s="90"/>
    </row>
    <row r="191" spans="1:105" s="70" customFormat="1" ht="15" customHeight="1">
      <c r="A191" s="228"/>
      <c r="B191" s="336"/>
      <c r="C191" s="339"/>
      <c r="D191" s="237"/>
      <c r="E191" s="237"/>
      <c r="F191" s="244"/>
      <c r="G191" s="73">
        <v>3.9</v>
      </c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1"/>
      <c r="AD191" s="81"/>
      <c r="AE191" s="81"/>
      <c r="AF191" s="81"/>
      <c r="AG191" s="81"/>
      <c r="AH191" s="81"/>
      <c r="AI191" s="81"/>
      <c r="AJ191" s="81"/>
      <c r="AK191" s="81"/>
      <c r="AL191" s="81"/>
      <c r="AM191" s="240"/>
      <c r="AN191" s="240"/>
      <c r="AO191" s="240"/>
      <c r="AP191" s="240"/>
      <c r="AQ191" s="240"/>
      <c r="AR191" s="240"/>
      <c r="AS191" s="240"/>
      <c r="AT191" s="256"/>
      <c r="AU191" s="256"/>
      <c r="AV191" s="259"/>
      <c r="AW191" s="259"/>
      <c r="AX191" s="256"/>
      <c r="AY191" s="256"/>
      <c r="AZ191" s="256"/>
      <c r="BA191" s="256"/>
      <c r="BB191" s="256"/>
      <c r="BC191" s="256"/>
      <c r="BD191" s="256"/>
      <c r="BE191" s="256"/>
      <c r="BF191" s="256"/>
      <c r="BG191" s="256"/>
      <c r="BH191" s="256"/>
      <c r="BI191" s="256"/>
      <c r="BJ191" s="256"/>
      <c r="BK191" s="256"/>
      <c r="BL191" s="262"/>
      <c r="BM191" s="262"/>
      <c r="BN191" s="262"/>
      <c r="BO191" s="262"/>
      <c r="BP191" s="262"/>
      <c r="BQ191" s="262"/>
      <c r="BR191" s="270"/>
      <c r="BS191" s="270"/>
      <c r="BT191" s="270"/>
      <c r="BU191" s="270"/>
      <c r="BV191" s="270"/>
      <c r="BW191" s="270"/>
      <c r="BX191" s="256"/>
      <c r="BY191" s="256"/>
      <c r="BZ191" s="256"/>
      <c r="CA191" s="267"/>
      <c r="CB191" s="267"/>
      <c r="CC191" s="274"/>
      <c r="CD191" s="267"/>
      <c r="CE191" s="267"/>
      <c r="CF191" s="267"/>
      <c r="CG191" s="267"/>
      <c r="CH191" s="267"/>
      <c r="CI191" s="267"/>
      <c r="CJ191" s="267"/>
      <c r="CK191" s="267"/>
      <c r="CL191" s="265"/>
      <c r="CM191" s="272"/>
      <c r="CN191" s="264"/>
      <c r="CO191" s="125"/>
      <c r="CP191" s="226"/>
      <c r="CQ191" s="226"/>
      <c r="CR191" s="226"/>
      <c r="CS191" s="90"/>
      <c r="CT191" s="90"/>
      <c r="CU191" s="90"/>
      <c r="CV191" s="90"/>
      <c r="CW191" s="90"/>
      <c r="CX191" s="90"/>
      <c r="CY191" s="90"/>
      <c r="CZ191" s="90"/>
      <c r="DA191" s="90"/>
    </row>
    <row r="192" spans="1:105" s="70" customFormat="1" ht="15" customHeight="1">
      <c r="A192" s="229"/>
      <c r="B192" s="337"/>
      <c r="C192" s="340"/>
      <c r="D192" s="238"/>
      <c r="E192" s="238"/>
      <c r="F192" s="245" t="s">
        <v>83</v>
      </c>
      <c r="G192" s="246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241"/>
      <c r="AN192" s="241"/>
      <c r="AO192" s="241"/>
      <c r="AP192" s="241"/>
      <c r="AQ192" s="241"/>
      <c r="AR192" s="241"/>
      <c r="AS192" s="241"/>
      <c r="AT192" s="257"/>
      <c r="AU192" s="257"/>
      <c r="AV192" s="260"/>
      <c r="AW192" s="260"/>
      <c r="AX192" s="257"/>
      <c r="AY192" s="257"/>
      <c r="AZ192" s="257"/>
      <c r="BA192" s="257"/>
      <c r="BB192" s="257"/>
      <c r="BC192" s="257"/>
      <c r="BD192" s="257"/>
      <c r="BE192" s="257"/>
      <c r="BF192" s="257"/>
      <c r="BG192" s="257"/>
      <c r="BH192" s="257"/>
      <c r="BI192" s="257"/>
      <c r="BJ192" s="257"/>
      <c r="BK192" s="257"/>
      <c r="BL192" s="263"/>
      <c r="BM192" s="263"/>
      <c r="BN192" s="263"/>
      <c r="BO192" s="263"/>
      <c r="BP192" s="263"/>
      <c r="BQ192" s="263"/>
      <c r="BR192" s="271"/>
      <c r="BS192" s="271"/>
      <c r="BT192" s="271"/>
      <c r="BU192" s="271"/>
      <c r="BV192" s="271"/>
      <c r="BW192" s="271"/>
      <c r="BX192" s="257"/>
      <c r="BY192" s="257"/>
      <c r="BZ192" s="257"/>
      <c r="CA192" s="268"/>
      <c r="CB192" s="268"/>
      <c r="CC192" s="275"/>
      <c r="CD192" s="268"/>
      <c r="CE192" s="268"/>
      <c r="CF192" s="268"/>
      <c r="CG192" s="268"/>
      <c r="CH192" s="268"/>
      <c r="CI192" s="268"/>
      <c r="CJ192" s="268"/>
      <c r="CK192" s="268"/>
      <c r="CL192" s="265"/>
      <c r="CM192" s="272"/>
      <c r="CN192" s="264"/>
      <c r="CO192" s="125"/>
      <c r="CP192" s="226"/>
      <c r="CQ192" s="226"/>
      <c r="CR192" s="226"/>
      <c r="CS192" s="90"/>
      <c r="CT192" s="90"/>
      <c r="CU192" s="90"/>
      <c r="CV192" s="90"/>
      <c r="CW192" s="90"/>
      <c r="CX192" s="90"/>
      <c r="CY192" s="90"/>
      <c r="CZ192" s="90"/>
      <c r="DA192" s="90"/>
    </row>
    <row r="193" spans="1:105" s="70" customFormat="1" ht="15" customHeight="1">
      <c r="A193" s="227">
        <f t="shared" ref="A193" si="68">A185+1</f>
        <v>23</v>
      </c>
      <c r="B193" s="335" t="s">
        <v>837</v>
      </c>
      <c r="C193" s="338" t="s">
        <v>838</v>
      </c>
      <c r="D193" s="236">
        <v>44336</v>
      </c>
      <c r="E193" s="236" t="s">
        <v>88</v>
      </c>
      <c r="F193" s="253" t="s">
        <v>80</v>
      </c>
      <c r="G193" s="254"/>
      <c r="H193" s="82" t="s">
        <v>69</v>
      </c>
      <c r="I193" s="82"/>
      <c r="J193" s="82" t="s">
        <v>60</v>
      </c>
      <c r="K193" s="82" t="s">
        <v>60</v>
      </c>
      <c r="L193" s="82" t="s">
        <v>60</v>
      </c>
      <c r="M193" s="82" t="s">
        <v>60</v>
      </c>
      <c r="N193" s="82" t="s">
        <v>60</v>
      </c>
      <c r="O193" s="82"/>
      <c r="P193" s="82" t="s">
        <v>60</v>
      </c>
      <c r="Q193" s="82" t="s">
        <v>60</v>
      </c>
      <c r="R193" s="82" t="s">
        <v>60</v>
      </c>
      <c r="S193" s="82" t="s">
        <v>60</v>
      </c>
      <c r="T193" s="82" t="s">
        <v>60</v>
      </c>
      <c r="U193" s="82" t="s">
        <v>60</v>
      </c>
      <c r="V193" s="82"/>
      <c r="W193" s="82" t="s">
        <v>60</v>
      </c>
      <c r="X193" s="82" t="s">
        <v>60</v>
      </c>
      <c r="Y193" s="82" t="s">
        <v>60</v>
      </c>
      <c r="Z193" s="82" t="s">
        <v>60</v>
      </c>
      <c r="AA193" s="82" t="s">
        <v>60</v>
      </c>
      <c r="AB193" s="82" t="s">
        <v>60</v>
      </c>
      <c r="AC193" s="82"/>
      <c r="AD193" s="82" t="s">
        <v>60</v>
      </c>
      <c r="AE193" s="82" t="s">
        <v>60</v>
      </c>
      <c r="AF193" s="82" t="s">
        <v>60</v>
      </c>
      <c r="AG193" s="82" t="s">
        <v>60</v>
      </c>
      <c r="AH193" s="82" t="s">
        <v>60</v>
      </c>
      <c r="AI193" s="82" t="s">
        <v>1471</v>
      </c>
      <c r="AJ193" s="82"/>
      <c r="AK193" s="82" t="s">
        <v>60</v>
      </c>
      <c r="AL193" s="82" t="s">
        <v>60</v>
      </c>
      <c r="AM193" s="239">
        <f>COUNTIF(H193:AL193,"PH")+COUNTIF(H193:AL193,"PH/L")+COUNTIF(H193:AL193,"PM")</f>
        <v>0</v>
      </c>
      <c r="AN193" s="239">
        <f>COUNTIF(H193:AL193,"PD")+COUNTIF(H193:AL193,"PDD")+COUNTIF(H193:AL193,"P/DS")/2+COUNTIF(H193:AL193,"PMD")</f>
        <v>0</v>
      </c>
      <c r="AO193" s="239">
        <f>COUNTIF(H193:AL193,"PN")+COUNTIF(H193:AL193,"P/NS")/2+COUNTIF(H193:AL193,"PH")+COUNTIF(H193:AL193,"PH/F")/2+COUNTIF(H193:AL193,"PH/L")/2+COUNTIF(H193:AL193,"PM")</f>
        <v>0</v>
      </c>
      <c r="AP193" s="239">
        <f>COUNTIF(H193:AL193,"BH")+COUNTIF(H193:AL193,"AL/BL")+COUNTIF(H193:AL193,"UL/BL")+COUNTIF(H193:AL193,"BM")</f>
        <v>0</v>
      </c>
      <c r="AQ193" s="239">
        <f>COUNTIF(H193:AL193,"DS")+COUNTIF(H193:AL193,"AL/DS")/2+COUNTIF(H193:AL193,"UL/DS")/2+COUNTIF(H193:AL193,"CT")+COUNTIF(H193:AL193,"MD")</f>
        <v>24.5</v>
      </c>
      <c r="AR193" s="239">
        <f>COUNTIF(H193:AL193,"NS")+COUNTIF(H193:AL193,"AL/NS")/2+COUNTIF(H193:AL193,"UL/NS")/2+COUNTIF(H193:AL193,"BH")+COUNTIF(H193:AL193,"AL/BF")/2+COUNTIF(H193:AL193,"AL/BL")/2+COUNTIF(H193:AL193,"UL/BL")/2+COUNTIF(H193:AL193,"UL/BF")/2+COUNTIF(H193:AL193,"BM")</f>
        <v>0</v>
      </c>
      <c r="AS193" s="239">
        <f>COUNTIF(H193:AL193,"AL")+COUNTIF(H193:AL193,"AL/DS")/2+COUNTIF(H193:AL193,"AL/NS")/2+COUNTIF(H193:AL193,"NH")+COUNTIF(H193:AL193,"SL")+COUNTIF(H193:AL193,"NHD")+COUNTIF(H193:AL193,"B")+COUNTIF(H193:AL193,"HL")+COUNTIF(H193:AL193,"AL/BF")/2+COUNTIF(H193:AL193,"AL/BL")/2</f>
        <v>1</v>
      </c>
      <c r="AT193" s="255">
        <f>COUNTIF(H193:AL193,"PD")+COUNTIF(H193:AL193,"PN")+COUNTIF(H193:AL193,"P/DS")/2+COUNTIF(H193:AL193,"P/NS")/2+COUNTIF(H193:AL193,"DS")+COUNTIF(H193:AL193,"NS")+COUNTIF(H193:AL193,"AL")+COUNTIF(H193:AL193,"AL/DS")+COUNTIF(H193:AL193,"AL/NS")+COUNTIF(H193:AL193,"NH")+COUNTIF(H193:AL193,"SL")+COUNTIF(H193:AL193,"UL/DS")/2+COUNTIF(H193:AL193,"UL/NS")/2+COUNTIF(H193:AL193,"CT")+COUNTIF(H193:AL193,"NHD")+COUNTIF(H193:AL193,"PDD")+COUNTIF(H193:AL193,"B")+COUNTIF(H193:AL193,"HL")+COUNTIF(H193:AL193,"PH")+COUNTIF(H193:AL193,"BH")+COUNTIF(H193:AL193,"AL/BF")+COUNTIF(H193:AL193,"AL/BL")+COUNTIF(H193:AL193,"UL/BF")/2+COUNTIF(H193:AL193,"UL/BL")/2+COUNTIF(H193:AL193,"PH/F")/2+COUNTIF(H193:AL193,"PH/L")/2+COUNTIF(H193:AL193,"MD")+COUNTIF(H193:AL193,"PMD")+COUNTIF(H193:AL193,"PM")+COUNTIF(H193:AL193,"BM")</f>
        <v>25.5</v>
      </c>
      <c r="AU193" s="255">
        <f>COUNTIF(H193:AL193,"P/DS")/2+COUNTIF(H193:AL193,"P/NS")/2+COUNTIF(H193:AL193,"IL")+COUNTIF(H193:AL193,"NL")+COUNTIF(H193:AL193,"UL")+COUNTIF(H193:AL193,"UL/DS")/2+COUNTIF(H193:AL193,"UL/NS")/2+COUNTIF(H193:AL193,"KT")+COUNTIF(H193:AL193,"UL/BF")/2+COUNTIF(H193:AL193,"UL/BL")/2+COUNTIF(H193:AL193,"PH/F")/2+COUNTIF(H193:AL193,"PH/L")/2+COUNTIF(H193:AL193,"NB")</f>
        <v>0.5</v>
      </c>
      <c r="AV193" s="258">
        <f>COUNTIF(H193:AL193,"PN")+COUNTIF(H193:AL193,"TVD")+COUNTIF(H193:AL193,"PH")+COUNTIF(H193:AL193,"PM")+COUNTIF(H193:AL193,"PDD")-COUNTIFS(H193:AL193,"PN",H200:AL200,"&gt;=3")-COUNTIFS(H193:AL193,"PM",H200:AL200,"&gt;=3")</f>
        <v>0</v>
      </c>
      <c r="AW193" s="258">
        <f>COUNTIF(H193:AL193,"NS")+COUNTIF(H193:AL193,"D")+COUNTIF(H193:AL193,"BH")+COUNTIF(H193:AL193,"NHD")+COUNTIF(H193:AL193,"BM")-COUNTIFS(H193:AL193,"NS",H200:AL200,"&gt;=3")-COUNTIFS(H193:AL193,"BH",H200:AL200,"&gt;=3")-COUNTIFS(H193:AL193,"BM",H200:AL200,"&gt;=3")</f>
        <v>0</v>
      </c>
      <c r="AX193" s="255">
        <f>COUNTIF(H193:AL193,"AL")+COUNTIF(H193:AL193,"AL/DS")/2+COUNTIF(H193:AL193,"AL/NS")/2+COUNTIF(H193:AL193,"AL/BF")+COUNTIF(H193:AL193,"AL/BL")/2</f>
        <v>0</v>
      </c>
      <c r="AY193" s="255">
        <f>COUNTIF(H193:AL193,"SL")</f>
        <v>0</v>
      </c>
      <c r="AZ193" s="255">
        <f>COUNTIF(H193:AL193,"NH")</f>
        <v>1</v>
      </c>
      <c r="BA193" s="255">
        <f>COUNTIF(H193:AL193,"HL")</f>
        <v>0</v>
      </c>
      <c r="BB193" s="255">
        <f>COUNTIF(G193:AL193,"P/DS")/2+COUNTIF(G193:AL193,"P/NS")/2+COUNTIF(G193:AL193,"UL")+COUNTIF(G193:AL193,"UL/DS")/2+COUNTIF(G193:AL193,"UL/NS")/2+COUNTIF(G193:AL193,"UL/BL")/2+COUNTIF(G193:AL193,"UL/BF")/2+COUNTIF(G193:AL193,"PH/F")/2+COUNTIF(G193:AL193,"PH/L")/2</f>
        <v>0.5</v>
      </c>
      <c r="BC193" s="255">
        <f>COUNTIF(H193:AL193,"NB")</f>
        <v>0</v>
      </c>
      <c r="BD193" s="255">
        <f>COUNTIF(H193:AL193,"NL")</f>
        <v>0</v>
      </c>
      <c r="BE193" s="255">
        <f>COUNTIF(H193:AL193,"IL")</f>
        <v>0</v>
      </c>
      <c r="BF193" s="255">
        <f>COUNTIF(H193:AL193,"KT")</f>
        <v>0</v>
      </c>
      <c r="BG193" s="255">
        <f>COUNTIF(H193:AL193,"L70")</f>
        <v>0</v>
      </c>
      <c r="BH193" s="255">
        <f>COUNTIF(H193:AL193,"MD")</f>
        <v>0</v>
      </c>
      <c r="BI193" s="255">
        <f>COUNTIF(H193:AL193,"PMD")</f>
        <v>0</v>
      </c>
      <c r="BJ193" s="255">
        <f>COUNTIF(H193:AL193,"PM")</f>
        <v>0</v>
      </c>
      <c r="BK193" s="255">
        <f>COUNTIF(H193:AL193,"BM")</f>
        <v>0</v>
      </c>
      <c r="BL193" s="261">
        <f>SUMIF(H193:AL193,"PD",H194:AL194)+SUMIF(H193:AL193,"PN",H194:AL194)+SUMIF(H193:AL193,"P/DS",H194:AL194)+SUMIF(H193:AL193,"PN/F",H194:AL194)+SUMIF(H193:AL193,"PN/L",H194:AL194)+SUMIF(H193:AL193,"TV",H194:AL194)+SUMIF(H193:AL193,"TVD",H194:AL194)+SUMIF(H193:AL193,"PDD",H194:AL194)</f>
        <v>0</v>
      </c>
      <c r="BM193" s="261">
        <f>SUMIF(H193:AL193,"PD",H195:AL195)+SUMIF(H193:AL193,"PN",H195:AL195)+SUMIF(H193:AL193,"P/DS",H195:AL195)+SUMIF(H193:AL193,"PN/F",H195:AL195)+SUMIF(H193:AL193,"PN/L",H195:AL195)+SUMIF(H193:AL193,"TV",H195:AL195)+SUMIF(H193:AL193,"TVD",H195:AL195)+SUMIF(H193:AL193,"PDD",H195:AL195)+SUMIF(H193:AL193,"PMD",H195:AL195)</f>
        <v>0</v>
      </c>
      <c r="BN193" s="261">
        <f>SUMIF(H193:AL193,"PD",H196:AL196)+SUMIF(H193:AL193,"PN",H196:AL196)+SUMIF(H193:AL193,"P/DS",H196:AL196)+SUMIF(H193:AL193,"PN/F",H196:AL196)+SUMIF(H193:AL193,"PN/L",H196:AL196)+SUMIF(H193:AL193,"TV",H196:AL196)+SUMIF(H193:AL193,"TVD",H196:AL196)</f>
        <v>0</v>
      </c>
      <c r="BO193" s="261">
        <f>SUMIF(H193:AL193,"PD",H197:AL197)+SUMIF(H193:AL193,"PN",H197:AL197)+SUMIF(H193:AL193,"P/DS",H197:AL197)+SUMIF(H193:AL193,"PN/F",H197:AL197)+SUMIF(H193:AL193,"PN/L",H197:AL197)+SUMIF(H193:AL193,"TV",H197:AL197)+SUMIF(H193:AL193,"TVD",H197:AL197)</f>
        <v>0</v>
      </c>
      <c r="BP193" s="261">
        <f>SUMIF(H193:AL193,"PD",H198:AL198)+SUMIF(H193:AL193,"PN",H198:AL198)+SUMIF(H193:AL193,"P/DS",H198:AL198)+SUMIF(H193:AL193,"PN/F",H198:AL198)+SUMIF(H193:AL193,"PN/L",H198:AL198)+SUMIF(H193:AL193,"TV",H198:AL198)+SUMIF(H193:AL193,"TVD",H198:AL198)+SUMIF(H193:AL193,"PDD",H198:AL198)+SUMIF(H193:AL193,"PH",H198:AL198)+SUMIF(H193:AL193,"PM",H198:AL198)</f>
        <v>0</v>
      </c>
      <c r="BQ193" s="261">
        <f>SUMIF(H193:AL193,"PD",H199:AL199)+SUMIF(H193:AL193,"PN",H199:AL199)+SUMIF(H193:AL193,"P/DS",H199:AL199)+SUMIF(H193:AL193,"PN/F",H199:AL199)+SUMIF(H193:AL193,"PN/L",H199:AL199)+SUMIF(H193:AL193,"TV",H199:AL199)+SUMIF(H193:AL193,"TVD",H199:AL199)+SUMIF(H193:AL193,"PDD",H199:AL199)+SUMIF(H193:AL193,"PH",H199:AL199)+SUMIF(H193:AL193,"PM",H199:AL199)</f>
        <v>0</v>
      </c>
      <c r="BR193" s="269">
        <f>SUM(H194:AL194)-BL193</f>
        <v>3.5</v>
      </c>
      <c r="BS193" s="269">
        <f>SUM(H195:AL195)-BM193</f>
        <v>0</v>
      </c>
      <c r="BT193" s="269">
        <f>SUM(H196:AL196)-BN193</f>
        <v>0</v>
      </c>
      <c r="BU193" s="269">
        <f>SUM(H197:AL197)-BO193</f>
        <v>0</v>
      </c>
      <c r="BV193" s="269">
        <f>SUM(H198:AL198)-BP193</f>
        <v>0</v>
      </c>
      <c r="BW193" s="269">
        <f>SUM(H199:AL199)-BQ193</f>
        <v>0</v>
      </c>
      <c r="BX193" s="255">
        <f>SUMIF(H193:AL193,"PD",H200:AL200)+SUMIF(H193:AL193,"PN",H200:AL200)+SUMIF(H193:AL193,"P/DS",H200:AL200)+SUMIF(H193:AL193,"PN/F",H200:AL200)+SUMIF(H193:AL193,"PN/L",H200:AL200)</f>
        <v>0</v>
      </c>
      <c r="BY193" s="255">
        <f>SUM(H200:AL200)-BX193</f>
        <v>0</v>
      </c>
      <c r="BZ193" s="255">
        <f t="shared" ref="BZ193" si="69">+SUM(BL193:BW200)</f>
        <v>3.5</v>
      </c>
      <c r="CA193" s="266">
        <f>(COUNTIFS(H193:AL193,"PD",H194:AL194,"&gt;=2"))*0.5-IF(CN193="VP",COUNTIFS($H$16:$AL$16,"SAT",H193:AL193,"PD",H194:AL194,"&gt;=2"))*0.5</f>
        <v>0</v>
      </c>
      <c r="CB193" s="266">
        <f>(COUNTIFS(H193:AL193,"PN",H195:AL195,"&gt;=0.5",H194:AL194,"&gt;=1.5"))*0.5+COUNTIFS(H193:AL193,"PDD",H195:AL195,"&gt;=0.5",H194:AL194,"&gt;=1.5")*0.5</f>
        <v>0</v>
      </c>
      <c r="CC193" s="273">
        <f>(COUNTIFS(H193:AL193,"TV",H195:AL195,"&gt;=10"))*0.5+(COUNTIFS(H193:AL193,"PMD",H195:AL195,"&gt;=2"))*0.5</f>
        <v>0</v>
      </c>
      <c r="CD193" s="266">
        <f>(COUNTIFS(H193:AL193,"TVD",H197:AL197,"&gt;=6.5",H195:AL195,"&gt;=3.5"))*0.5</f>
        <v>0</v>
      </c>
      <c r="CE193" s="266">
        <f>(COUNTIFS(H193:AL193,"PD",H198:AL198,"&gt;=10"))*0.5</f>
        <v>0</v>
      </c>
      <c r="CF193" s="266">
        <f>(COUNTIFS(H193:AL193,"PDD",H198:AL198,"&gt;=3.5",H199:AL199,"&gt;=6.5")+COUNTIFS(H193:AL193,"PH",H199:AL199,"&gt;=0.5",H198:AL198,"&gt;=1.5")+COUNTIFS(H193:AL193,"PM",H199:AL199,"&gt;=0.5",H198:AL198,"&gt;=1.5"))*0.5</f>
        <v>0</v>
      </c>
      <c r="CG193" s="266">
        <f>(COUNTIFS(H193:AL193,"DS",H194:AL194,"&gt;=2")+COUNTIFS(H193:AL193,"AL/DS",H194:AL194,"&gt;=2"))*0.5-IF(CN193="VP",COUNTIFS($H$16:$AL$16,"SAT",H193:AL193,"DS",H194:AL194,"&gt;=2"))*0.5</f>
        <v>0</v>
      </c>
      <c r="CH193" s="266">
        <f>(COUNTIFS(H193:AL193,"NS",H195:AL195,"&gt;=0.5",H194:AL194,"&gt;=1.5")+COUNTIFS(H193:AL193,"AL/NS",H195:AL195,"&gt;=0.5",H194:AL194,"&gt;=1.5")+COUNTIFS(H193:AL193,"NHD",H195:AL195,"&gt;=4.5",H198:AL198,"&gt;=2",H194:AL194,"&gt;=1.5"))*0.5</f>
        <v>0</v>
      </c>
      <c r="CI193" s="266">
        <f>(COUNTIF(H195:AL195,"&gt;=10")+COUNTIFS(H193:AL193,"MD",H195:AL195,"&gt;=2")-COUNTIFS(H193:AL193,"TV",H195:AL195,"&gt;=10"))*0.5</f>
        <v>0</v>
      </c>
      <c r="CJ193" s="266">
        <f>(COUNTIFS(H193:AL193,"D",H197:AL197,"&gt;=6.5",H195:AL195,"&gt;=3.5"))*0.5</f>
        <v>0</v>
      </c>
      <c r="CK193" s="266">
        <f>(COUNTIF(H198:AL198,"&gt;=10")-COUNTIFS(H193:AL193,"PD",H198:AL198,"&gt;=10"))*0.5</f>
        <v>0</v>
      </c>
      <c r="CL193" s="265">
        <f>(COUNTIFS(H193:AL193,"NHD",H198:AL198,"&gt;=3.5",H199:AL199,"&gt;=6.5")+COUNTIFS(H193:AL193,"BH",H198:AL198,"&gt;=1.5",H199:AL199,"&gt;=0.5")+COUNTIFS(H193:AL193,"BM",H198:AL198,"&gt;=1.5",H199:AL199,"&gt;=0.5")+COUNTIFS(H193:AL193,"D",H198:AL198,"&gt;=1.5",H199:AL199,"&gt;=0.5"))*0.5</f>
        <v>0</v>
      </c>
      <c r="CM193" s="272"/>
      <c r="CN193" s="264" t="s">
        <v>666</v>
      </c>
      <c r="CO193" s="125">
        <f t="shared" ref="CO193" si="70">+AM193+AN193+AO193+AP193+AQ193+AR193+AS193+AU193+BG193</f>
        <v>26</v>
      </c>
      <c r="CP193" s="225">
        <f>+SUM(I194:I199)-I200</f>
        <v>0</v>
      </c>
      <c r="CQ193" s="225">
        <f>+SUM(J194:J199)-J200</f>
        <v>0</v>
      </c>
      <c r="CR193" s="225">
        <f>+SUM(K194:K199)-K200</f>
        <v>0</v>
      </c>
      <c r="CS193" s="90"/>
      <c r="CT193" s="90"/>
      <c r="CU193" s="90"/>
      <c r="CV193" s="90"/>
      <c r="CW193" s="90"/>
      <c r="CX193" s="90"/>
      <c r="CY193" s="90"/>
      <c r="CZ193" s="90"/>
      <c r="DA193" s="90"/>
    </row>
    <row r="194" spans="1:105" s="70" customFormat="1" ht="15" customHeight="1">
      <c r="A194" s="228"/>
      <c r="B194" s="336"/>
      <c r="C194" s="339"/>
      <c r="D194" s="237"/>
      <c r="E194" s="237"/>
      <c r="F194" s="242" t="s">
        <v>82</v>
      </c>
      <c r="G194" s="51">
        <v>1.5</v>
      </c>
      <c r="H194" s="83"/>
      <c r="I194" s="83"/>
      <c r="J194" s="83"/>
      <c r="K194" s="83"/>
      <c r="L194" s="83"/>
      <c r="M194" s="83"/>
      <c r="N194" s="83">
        <v>3.5</v>
      </c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240"/>
      <c r="AN194" s="240"/>
      <c r="AO194" s="240"/>
      <c r="AP194" s="240"/>
      <c r="AQ194" s="240"/>
      <c r="AR194" s="240"/>
      <c r="AS194" s="240"/>
      <c r="AT194" s="256"/>
      <c r="AU194" s="256"/>
      <c r="AV194" s="259"/>
      <c r="AW194" s="259"/>
      <c r="AX194" s="256"/>
      <c r="AY194" s="256"/>
      <c r="AZ194" s="256"/>
      <c r="BA194" s="256"/>
      <c r="BB194" s="256"/>
      <c r="BC194" s="256"/>
      <c r="BD194" s="256"/>
      <c r="BE194" s="256"/>
      <c r="BF194" s="256"/>
      <c r="BG194" s="256"/>
      <c r="BH194" s="256"/>
      <c r="BI194" s="256"/>
      <c r="BJ194" s="256"/>
      <c r="BK194" s="256"/>
      <c r="BL194" s="262"/>
      <c r="BM194" s="262"/>
      <c r="BN194" s="262"/>
      <c r="BO194" s="262"/>
      <c r="BP194" s="262"/>
      <c r="BQ194" s="262"/>
      <c r="BR194" s="270"/>
      <c r="BS194" s="270"/>
      <c r="BT194" s="270"/>
      <c r="BU194" s="270"/>
      <c r="BV194" s="270"/>
      <c r="BW194" s="270"/>
      <c r="BX194" s="256"/>
      <c r="BY194" s="256"/>
      <c r="BZ194" s="256"/>
      <c r="CA194" s="267"/>
      <c r="CB194" s="267"/>
      <c r="CC194" s="274"/>
      <c r="CD194" s="267"/>
      <c r="CE194" s="267"/>
      <c r="CF194" s="267"/>
      <c r="CG194" s="267"/>
      <c r="CH194" s="267"/>
      <c r="CI194" s="267"/>
      <c r="CJ194" s="267"/>
      <c r="CK194" s="267"/>
      <c r="CL194" s="265"/>
      <c r="CM194" s="272"/>
      <c r="CN194" s="264"/>
      <c r="CO194" s="125"/>
      <c r="CP194" s="226"/>
      <c r="CQ194" s="226"/>
      <c r="CR194" s="226"/>
      <c r="CS194" s="90"/>
      <c r="CT194" s="90"/>
      <c r="CU194" s="90"/>
      <c r="CV194" s="90"/>
      <c r="CW194" s="90"/>
      <c r="CX194" s="90"/>
      <c r="CY194" s="90"/>
      <c r="CZ194" s="90"/>
      <c r="DA194" s="90"/>
    </row>
    <row r="195" spans="1:105" s="70" customFormat="1" ht="15" customHeight="1">
      <c r="A195" s="228"/>
      <c r="B195" s="336"/>
      <c r="C195" s="339"/>
      <c r="D195" s="237"/>
      <c r="E195" s="237"/>
      <c r="F195" s="243"/>
      <c r="G195" s="52">
        <v>2</v>
      </c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240"/>
      <c r="AN195" s="240"/>
      <c r="AO195" s="240"/>
      <c r="AP195" s="240"/>
      <c r="AQ195" s="240"/>
      <c r="AR195" s="240"/>
      <c r="AS195" s="240"/>
      <c r="AT195" s="256"/>
      <c r="AU195" s="256"/>
      <c r="AV195" s="259"/>
      <c r="AW195" s="259"/>
      <c r="AX195" s="256"/>
      <c r="AY195" s="256"/>
      <c r="AZ195" s="256"/>
      <c r="BA195" s="256"/>
      <c r="BB195" s="256"/>
      <c r="BC195" s="256"/>
      <c r="BD195" s="256"/>
      <c r="BE195" s="256"/>
      <c r="BF195" s="256"/>
      <c r="BG195" s="256"/>
      <c r="BH195" s="256"/>
      <c r="BI195" s="256"/>
      <c r="BJ195" s="256"/>
      <c r="BK195" s="256"/>
      <c r="BL195" s="262"/>
      <c r="BM195" s="262"/>
      <c r="BN195" s="262"/>
      <c r="BO195" s="262"/>
      <c r="BP195" s="262"/>
      <c r="BQ195" s="262"/>
      <c r="BR195" s="270"/>
      <c r="BS195" s="270"/>
      <c r="BT195" s="270"/>
      <c r="BU195" s="270"/>
      <c r="BV195" s="270"/>
      <c r="BW195" s="270"/>
      <c r="BX195" s="256"/>
      <c r="BY195" s="256"/>
      <c r="BZ195" s="256"/>
      <c r="CA195" s="267"/>
      <c r="CB195" s="267"/>
      <c r="CC195" s="274"/>
      <c r="CD195" s="267"/>
      <c r="CE195" s="267"/>
      <c r="CF195" s="267"/>
      <c r="CG195" s="267"/>
      <c r="CH195" s="267"/>
      <c r="CI195" s="267"/>
      <c r="CJ195" s="267"/>
      <c r="CK195" s="267"/>
      <c r="CL195" s="265"/>
      <c r="CM195" s="272"/>
      <c r="CN195" s="264"/>
      <c r="CO195" s="125"/>
      <c r="CP195" s="226"/>
      <c r="CQ195" s="226"/>
      <c r="CR195" s="226"/>
      <c r="CS195" s="90"/>
      <c r="CT195" s="90"/>
      <c r="CU195" s="90"/>
      <c r="CV195" s="90"/>
      <c r="CW195" s="90"/>
      <c r="CX195" s="90"/>
      <c r="CY195" s="90"/>
      <c r="CZ195" s="90"/>
      <c r="DA195" s="90"/>
    </row>
    <row r="196" spans="1:105" s="70" customFormat="1" ht="15" customHeight="1">
      <c r="A196" s="228"/>
      <c r="B196" s="336"/>
      <c r="C196" s="339"/>
      <c r="D196" s="237"/>
      <c r="E196" s="237"/>
      <c r="F196" s="243"/>
      <c r="G196" s="72">
        <v>2.1</v>
      </c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240"/>
      <c r="AN196" s="240"/>
      <c r="AO196" s="240"/>
      <c r="AP196" s="240"/>
      <c r="AQ196" s="240"/>
      <c r="AR196" s="240"/>
      <c r="AS196" s="240"/>
      <c r="AT196" s="256"/>
      <c r="AU196" s="256"/>
      <c r="AV196" s="259"/>
      <c r="AW196" s="259"/>
      <c r="AX196" s="256"/>
      <c r="AY196" s="256"/>
      <c r="AZ196" s="256"/>
      <c r="BA196" s="256"/>
      <c r="BB196" s="256"/>
      <c r="BC196" s="256"/>
      <c r="BD196" s="256"/>
      <c r="BE196" s="256"/>
      <c r="BF196" s="256"/>
      <c r="BG196" s="256"/>
      <c r="BH196" s="256"/>
      <c r="BI196" s="256"/>
      <c r="BJ196" s="256"/>
      <c r="BK196" s="256"/>
      <c r="BL196" s="262"/>
      <c r="BM196" s="262"/>
      <c r="BN196" s="262"/>
      <c r="BO196" s="262"/>
      <c r="BP196" s="262"/>
      <c r="BQ196" s="262"/>
      <c r="BR196" s="270"/>
      <c r="BS196" s="270"/>
      <c r="BT196" s="270"/>
      <c r="BU196" s="270"/>
      <c r="BV196" s="270"/>
      <c r="BW196" s="270"/>
      <c r="BX196" s="256"/>
      <c r="BY196" s="256"/>
      <c r="BZ196" s="256"/>
      <c r="CA196" s="267"/>
      <c r="CB196" s="267"/>
      <c r="CC196" s="274"/>
      <c r="CD196" s="267"/>
      <c r="CE196" s="267"/>
      <c r="CF196" s="267"/>
      <c r="CG196" s="267"/>
      <c r="CH196" s="267"/>
      <c r="CI196" s="267"/>
      <c r="CJ196" s="267"/>
      <c r="CK196" s="267"/>
      <c r="CL196" s="265"/>
      <c r="CM196" s="272"/>
      <c r="CN196" s="264"/>
      <c r="CO196" s="125"/>
      <c r="CP196" s="226"/>
      <c r="CQ196" s="226"/>
      <c r="CR196" s="226"/>
      <c r="CS196" s="90"/>
      <c r="CT196" s="90"/>
      <c r="CU196" s="90"/>
      <c r="CV196" s="90"/>
      <c r="CW196" s="90"/>
      <c r="CX196" s="90"/>
      <c r="CY196" s="90"/>
      <c r="CZ196" s="90"/>
      <c r="DA196" s="90"/>
    </row>
    <row r="197" spans="1:105" s="70" customFormat="1" ht="15" customHeight="1">
      <c r="A197" s="228"/>
      <c r="B197" s="336"/>
      <c r="C197" s="339"/>
      <c r="D197" s="237"/>
      <c r="E197" s="237"/>
      <c r="F197" s="243"/>
      <c r="G197" s="72">
        <v>2.7</v>
      </c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240"/>
      <c r="AN197" s="240"/>
      <c r="AO197" s="240"/>
      <c r="AP197" s="240"/>
      <c r="AQ197" s="240"/>
      <c r="AR197" s="240"/>
      <c r="AS197" s="240"/>
      <c r="AT197" s="256"/>
      <c r="AU197" s="256"/>
      <c r="AV197" s="259"/>
      <c r="AW197" s="259"/>
      <c r="AX197" s="256"/>
      <c r="AY197" s="256"/>
      <c r="AZ197" s="256"/>
      <c r="BA197" s="256"/>
      <c r="BB197" s="256"/>
      <c r="BC197" s="256"/>
      <c r="BD197" s="256"/>
      <c r="BE197" s="256"/>
      <c r="BF197" s="256"/>
      <c r="BG197" s="256"/>
      <c r="BH197" s="256"/>
      <c r="BI197" s="256"/>
      <c r="BJ197" s="256"/>
      <c r="BK197" s="256"/>
      <c r="BL197" s="262"/>
      <c r="BM197" s="262"/>
      <c r="BN197" s="262"/>
      <c r="BO197" s="262"/>
      <c r="BP197" s="262"/>
      <c r="BQ197" s="262"/>
      <c r="BR197" s="270"/>
      <c r="BS197" s="270"/>
      <c r="BT197" s="270"/>
      <c r="BU197" s="270"/>
      <c r="BV197" s="270"/>
      <c r="BW197" s="270"/>
      <c r="BX197" s="256"/>
      <c r="BY197" s="256"/>
      <c r="BZ197" s="256"/>
      <c r="CA197" s="267"/>
      <c r="CB197" s="267"/>
      <c r="CC197" s="274"/>
      <c r="CD197" s="267"/>
      <c r="CE197" s="267"/>
      <c r="CF197" s="267"/>
      <c r="CG197" s="267"/>
      <c r="CH197" s="267"/>
      <c r="CI197" s="267"/>
      <c r="CJ197" s="267"/>
      <c r="CK197" s="267"/>
      <c r="CL197" s="265"/>
      <c r="CM197" s="272"/>
      <c r="CN197" s="264"/>
      <c r="CO197" s="125"/>
      <c r="CP197" s="226"/>
      <c r="CQ197" s="226"/>
      <c r="CR197" s="226"/>
      <c r="CS197" s="90"/>
      <c r="CT197" s="90"/>
      <c r="CU197" s="90"/>
      <c r="CV197" s="90"/>
      <c r="CW197" s="90"/>
      <c r="CX197" s="90"/>
      <c r="CY197" s="90"/>
      <c r="CZ197" s="90"/>
      <c r="DA197" s="90"/>
    </row>
    <row r="198" spans="1:105" s="70" customFormat="1" ht="15" customHeight="1">
      <c r="A198" s="228"/>
      <c r="B198" s="336"/>
      <c r="C198" s="339"/>
      <c r="D198" s="237"/>
      <c r="E198" s="237"/>
      <c r="F198" s="243"/>
      <c r="G198" s="72">
        <v>3</v>
      </c>
      <c r="H198" s="84"/>
      <c r="I198" s="83"/>
      <c r="J198" s="83"/>
      <c r="K198" s="83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240"/>
      <c r="AN198" s="240"/>
      <c r="AO198" s="240"/>
      <c r="AP198" s="240"/>
      <c r="AQ198" s="240"/>
      <c r="AR198" s="240"/>
      <c r="AS198" s="240"/>
      <c r="AT198" s="256"/>
      <c r="AU198" s="256"/>
      <c r="AV198" s="259"/>
      <c r="AW198" s="259"/>
      <c r="AX198" s="256"/>
      <c r="AY198" s="256"/>
      <c r="AZ198" s="256"/>
      <c r="BA198" s="256"/>
      <c r="BB198" s="256"/>
      <c r="BC198" s="256"/>
      <c r="BD198" s="256"/>
      <c r="BE198" s="256"/>
      <c r="BF198" s="256"/>
      <c r="BG198" s="256"/>
      <c r="BH198" s="256"/>
      <c r="BI198" s="256"/>
      <c r="BJ198" s="256"/>
      <c r="BK198" s="256"/>
      <c r="BL198" s="262"/>
      <c r="BM198" s="262"/>
      <c r="BN198" s="262"/>
      <c r="BO198" s="262"/>
      <c r="BP198" s="262"/>
      <c r="BQ198" s="262"/>
      <c r="BR198" s="270"/>
      <c r="BS198" s="270"/>
      <c r="BT198" s="270"/>
      <c r="BU198" s="270"/>
      <c r="BV198" s="270"/>
      <c r="BW198" s="270"/>
      <c r="BX198" s="256"/>
      <c r="BY198" s="256"/>
      <c r="BZ198" s="256"/>
      <c r="CA198" s="267"/>
      <c r="CB198" s="267"/>
      <c r="CC198" s="274"/>
      <c r="CD198" s="267"/>
      <c r="CE198" s="267"/>
      <c r="CF198" s="267"/>
      <c r="CG198" s="267"/>
      <c r="CH198" s="267"/>
      <c r="CI198" s="267"/>
      <c r="CJ198" s="267"/>
      <c r="CK198" s="267"/>
      <c r="CL198" s="265"/>
      <c r="CM198" s="272"/>
      <c r="CN198" s="264"/>
      <c r="CO198" s="125"/>
      <c r="CP198" s="226"/>
      <c r="CQ198" s="226"/>
      <c r="CR198" s="226"/>
      <c r="CS198" s="90"/>
      <c r="CT198" s="90"/>
      <c r="CU198" s="90"/>
      <c r="CV198" s="90"/>
      <c r="CW198" s="90"/>
      <c r="CX198" s="90"/>
      <c r="CY198" s="90"/>
      <c r="CZ198" s="90"/>
      <c r="DA198" s="90"/>
    </row>
    <row r="199" spans="1:105" s="70" customFormat="1" ht="15" customHeight="1">
      <c r="A199" s="228"/>
      <c r="B199" s="336"/>
      <c r="C199" s="339"/>
      <c r="D199" s="237"/>
      <c r="E199" s="237"/>
      <c r="F199" s="244"/>
      <c r="G199" s="73">
        <v>3.9</v>
      </c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1"/>
      <c r="AD199" s="81"/>
      <c r="AE199" s="81"/>
      <c r="AF199" s="81"/>
      <c r="AG199" s="81"/>
      <c r="AH199" s="81"/>
      <c r="AI199" s="81"/>
      <c r="AJ199" s="81"/>
      <c r="AK199" s="81"/>
      <c r="AL199" s="81"/>
      <c r="AM199" s="240"/>
      <c r="AN199" s="240"/>
      <c r="AO199" s="240"/>
      <c r="AP199" s="240"/>
      <c r="AQ199" s="240"/>
      <c r="AR199" s="240"/>
      <c r="AS199" s="240"/>
      <c r="AT199" s="256"/>
      <c r="AU199" s="256"/>
      <c r="AV199" s="259"/>
      <c r="AW199" s="259"/>
      <c r="AX199" s="256"/>
      <c r="AY199" s="256"/>
      <c r="AZ199" s="256"/>
      <c r="BA199" s="256"/>
      <c r="BB199" s="256"/>
      <c r="BC199" s="256"/>
      <c r="BD199" s="256"/>
      <c r="BE199" s="256"/>
      <c r="BF199" s="256"/>
      <c r="BG199" s="256"/>
      <c r="BH199" s="256"/>
      <c r="BI199" s="256"/>
      <c r="BJ199" s="256"/>
      <c r="BK199" s="256"/>
      <c r="BL199" s="262"/>
      <c r="BM199" s="262"/>
      <c r="BN199" s="262"/>
      <c r="BO199" s="262"/>
      <c r="BP199" s="262"/>
      <c r="BQ199" s="262"/>
      <c r="BR199" s="270"/>
      <c r="BS199" s="270"/>
      <c r="BT199" s="270"/>
      <c r="BU199" s="270"/>
      <c r="BV199" s="270"/>
      <c r="BW199" s="270"/>
      <c r="BX199" s="256"/>
      <c r="BY199" s="256"/>
      <c r="BZ199" s="256"/>
      <c r="CA199" s="267"/>
      <c r="CB199" s="267"/>
      <c r="CC199" s="274"/>
      <c r="CD199" s="267"/>
      <c r="CE199" s="267"/>
      <c r="CF199" s="267"/>
      <c r="CG199" s="267"/>
      <c r="CH199" s="267"/>
      <c r="CI199" s="267"/>
      <c r="CJ199" s="267"/>
      <c r="CK199" s="267"/>
      <c r="CL199" s="265"/>
      <c r="CM199" s="272"/>
      <c r="CN199" s="264"/>
      <c r="CO199" s="125"/>
      <c r="CP199" s="226"/>
      <c r="CQ199" s="226"/>
      <c r="CR199" s="226"/>
      <c r="CS199" s="90"/>
      <c r="CT199" s="90"/>
      <c r="CU199" s="90"/>
      <c r="CV199" s="90"/>
      <c r="CW199" s="90"/>
      <c r="CX199" s="90"/>
      <c r="CY199" s="90"/>
      <c r="CZ199" s="90"/>
      <c r="DA199" s="90"/>
    </row>
    <row r="200" spans="1:105" s="70" customFormat="1" ht="15" customHeight="1">
      <c r="A200" s="229"/>
      <c r="B200" s="337"/>
      <c r="C200" s="340"/>
      <c r="D200" s="238"/>
      <c r="E200" s="238"/>
      <c r="F200" s="245" t="s">
        <v>83</v>
      </c>
      <c r="G200" s="246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  <c r="AB200" s="82"/>
      <c r="AC200" s="35"/>
      <c r="AD200" s="35"/>
      <c r="AE200" s="35"/>
      <c r="AF200" s="35"/>
      <c r="AG200" s="35"/>
      <c r="AH200" s="35"/>
      <c r="AI200" s="35"/>
      <c r="AJ200" s="197"/>
      <c r="AK200" s="197"/>
      <c r="AL200" s="35"/>
      <c r="AM200" s="241"/>
      <c r="AN200" s="241"/>
      <c r="AO200" s="241"/>
      <c r="AP200" s="241"/>
      <c r="AQ200" s="241"/>
      <c r="AR200" s="241"/>
      <c r="AS200" s="241"/>
      <c r="AT200" s="257"/>
      <c r="AU200" s="257"/>
      <c r="AV200" s="260"/>
      <c r="AW200" s="260"/>
      <c r="AX200" s="257"/>
      <c r="AY200" s="257"/>
      <c r="AZ200" s="257"/>
      <c r="BA200" s="257"/>
      <c r="BB200" s="257"/>
      <c r="BC200" s="257"/>
      <c r="BD200" s="257"/>
      <c r="BE200" s="257"/>
      <c r="BF200" s="257"/>
      <c r="BG200" s="257"/>
      <c r="BH200" s="257"/>
      <c r="BI200" s="257"/>
      <c r="BJ200" s="257"/>
      <c r="BK200" s="257"/>
      <c r="BL200" s="263"/>
      <c r="BM200" s="263"/>
      <c r="BN200" s="263"/>
      <c r="BO200" s="263"/>
      <c r="BP200" s="263"/>
      <c r="BQ200" s="263"/>
      <c r="BR200" s="271"/>
      <c r="BS200" s="271"/>
      <c r="BT200" s="271"/>
      <c r="BU200" s="271"/>
      <c r="BV200" s="271"/>
      <c r="BW200" s="271"/>
      <c r="BX200" s="257"/>
      <c r="BY200" s="257"/>
      <c r="BZ200" s="257"/>
      <c r="CA200" s="268"/>
      <c r="CB200" s="268"/>
      <c r="CC200" s="275"/>
      <c r="CD200" s="268"/>
      <c r="CE200" s="268"/>
      <c r="CF200" s="268"/>
      <c r="CG200" s="268"/>
      <c r="CH200" s="268"/>
      <c r="CI200" s="268"/>
      <c r="CJ200" s="268"/>
      <c r="CK200" s="268"/>
      <c r="CL200" s="265"/>
      <c r="CM200" s="272"/>
      <c r="CN200" s="264"/>
      <c r="CO200" s="125"/>
      <c r="CP200" s="226"/>
      <c r="CQ200" s="226"/>
      <c r="CR200" s="226"/>
      <c r="CS200" s="90"/>
      <c r="CT200" s="90"/>
      <c r="CU200" s="90"/>
      <c r="CV200" s="90"/>
      <c r="CW200" s="90"/>
      <c r="CX200" s="90"/>
      <c r="CY200" s="90"/>
      <c r="CZ200" s="90"/>
      <c r="DA200" s="90"/>
    </row>
    <row r="201" spans="1:105" s="70" customFormat="1" ht="15" customHeight="1">
      <c r="A201" s="227">
        <f t="shared" ref="A201" si="71">A193+1</f>
        <v>24</v>
      </c>
      <c r="B201" s="230" t="s">
        <v>504</v>
      </c>
      <c r="C201" s="233" t="s">
        <v>505</v>
      </c>
      <c r="D201" s="236">
        <v>42098</v>
      </c>
      <c r="E201" s="236" t="s">
        <v>91</v>
      </c>
      <c r="F201" s="253" t="s">
        <v>80</v>
      </c>
      <c r="G201" s="254"/>
      <c r="H201" s="82" t="s">
        <v>69</v>
      </c>
      <c r="I201" s="82"/>
      <c r="J201" s="82" t="s">
        <v>60</v>
      </c>
      <c r="K201" s="82" t="s">
        <v>60</v>
      </c>
      <c r="L201" s="82" t="s">
        <v>60</v>
      </c>
      <c r="M201" s="82" t="s">
        <v>60</v>
      </c>
      <c r="N201" s="82" t="s">
        <v>60</v>
      </c>
      <c r="O201" s="82"/>
      <c r="P201" s="82" t="s">
        <v>60</v>
      </c>
      <c r="Q201" s="82" t="s">
        <v>60</v>
      </c>
      <c r="R201" s="82" t="s">
        <v>1354</v>
      </c>
      <c r="S201" s="82" t="s">
        <v>60</v>
      </c>
      <c r="T201" s="82" t="s">
        <v>60</v>
      </c>
      <c r="U201" s="82" t="s">
        <v>60</v>
      </c>
      <c r="V201" s="82"/>
      <c r="W201" s="82" t="s">
        <v>60</v>
      </c>
      <c r="X201" s="82" t="s">
        <v>60</v>
      </c>
      <c r="Y201" s="82" t="s">
        <v>60</v>
      </c>
      <c r="Z201" s="82" t="s">
        <v>60</v>
      </c>
      <c r="AA201" s="82" t="s">
        <v>60</v>
      </c>
      <c r="AB201" s="82" t="s">
        <v>60</v>
      </c>
      <c r="AC201" s="82"/>
      <c r="AD201" s="82" t="s">
        <v>60</v>
      </c>
      <c r="AE201" s="82" t="s">
        <v>60</v>
      </c>
      <c r="AF201" s="82" t="s">
        <v>60</v>
      </c>
      <c r="AG201" s="82" t="s">
        <v>60</v>
      </c>
      <c r="AH201" s="82" t="s">
        <v>60</v>
      </c>
      <c r="AI201" s="82" t="s">
        <v>1471</v>
      </c>
      <c r="AJ201" s="82"/>
      <c r="AK201" s="82" t="s">
        <v>60</v>
      </c>
      <c r="AL201" s="82" t="s">
        <v>60</v>
      </c>
      <c r="AM201" s="239">
        <f>COUNTIF(H201:AL201,"PH")+COUNTIF(H201:AL201,"PH/L")+COUNTIF(H201:AL201,"PM")</f>
        <v>0</v>
      </c>
      <c r="AN201" s="239">
        <f>COUNTIF(H201:AL201,"PD")+COUNTIF(H201:AL201,"PDD")+COUNTIF(H201:AL201,"P/DS")/2+COUNTIF(H201:AL201,"PMD")</f>
        <v>0</v>
      </c>
      <c r="AO201" s="239">
        <f>COUNTIF(H201:AL201,"PN")+COUNTIF(H201:AL201,"P/NS")/2+COUNTIF(H201:AL201,"PH")+COUNTIF(H201:AL201,"PH/F")/2+COUNTIF(H201:AL201,"PH/L")/2+COUNTIF(H201:AL201,"PM")</f>
        <v>0</v>
      </c>
      <c r="AP201" s="239">
        <f>COUNTIF(H201:AL201,"BH")+COUNTIF(H201:AL201,"AL/BL")+COUNTIF(H201:AL201,"UL/BL")+COUNTIF(H201:AL201,"BM")</f>
        <v>0</v>
      </c>
      <c r="AQ201" s="239">
        <f>COUNTIF(H201:AL201,"DS")+COUNTIF(H201:AL201,"AL/DS")/2+COUNTIF(H201:AL201,"UL/DS")/2+COUNTIF(H201:AL201,"CT")+COUNTIF(H201:AL201,"MD")</f>
        <v>23.5</v>
      </c>
      <c r="AR201" s="239">
        <f>COUNTIF(H201:AL201,"NS")+COUNTIF(H201:AL201,"AL/NS")/2+COUNTIF(H201:AL201,"UL/NS")/2+COUNTIF(H201:AL201,"BH")+COUNTIF(H201:AL201,"AL/BF")/2+COUNTIF(H201:AL201,"AL/BL")/2+COUNTIF(H201:AL201,"UL/BL")/2+COUNTIF(H201:AL201,"UL/BF")/2+COUNTIF(H201:AL201,"BM")</f>
        <v>0</v>
      </c>
      <c r="AS201" s="239">
        <f>COUNTIF(H201:AL201,"AL")+COUNTIF(H201:AL201,"AL/DS")/2+COUNTIF(H201:AL201,"AL/NS")/2+COUNTIF(H201:AL201,"NH")+COUNTIF(H201:AL201,"SL")+COUNTIF(H201:AL201,"NHD")+COUNTIF(H201:AL201,"B")+COUNTIF(H201:AL201,"HL")+COUNTIF(H201:AL201,"AL/BF")/2+COUNTIF(H201:AL201,"AL/BL")/2</f>
        <v>2</v>
      </c>
      <c r="AT201" s="255">
        <f>COUNTIF(H201:AL201,"PD")+COUNTIF(H201:AL201,"PN")+COUNTIF(H201:AL201,"P/DS")/2+COUNTIF(H201:AL201,"P/NS")/2+COUNTIF(H201:AL201,"DS")+COUNTIF(H201:AL201,"NS")+COUNTIF(H201:AL201,"AL")+COUNTIF(H201:AL201,"AL/DS")+COUNTIF(H201:AL201,"AL/NS")+COUNTIF(H201:AL201,"NH")+COUNTIF(H201:AL201,"SL")+COUNTIF(H201:AL201,"UL/DS")/2+COUNTIF(H201:AL201,"UL/NS")/2+COUNTIF(H201:AL201,"CT")+COUNTIF(H201:AL201,"NHD")+COUNTIF(H201:AL201,"PDD")+COUNTIF(H201:AL201,"B")+COUNTIF(H201:AL201,"HL")+COUNTIF(H201:AL201,"PH")+COUNTIF(H201:AL201,"BH")+COUNTIF(H201:AL201,"AL/BF")+COUNTIF(H201:AL201,"AL/BL")+COUNTIF(H201:AL201,"UL/BF")/2+COUNTIF(H201:AL201,"UL/BL")/2+COUNTIF(H201:AL201,"PH/F")/2+COUNTIF(H201:AL201,"PH/L")/2+COUNTIF(H201:AL201,"MD")+COUNTIF(H201:AL201,"PMD")+COUNTIF(H201:AL201,"PM")+COUNTIF(H201:AL201,"BM")</f>
        <v>25.5</v>
      </c>
      <c r="AU201" s="255">
        <f>COUNTIF(H201:AL201,"P/DS")/2+COUNTIF(H201:AL201,"P/NS")/2+COUNTIF(H201:AL201,"IL")+COUNTIF(H201:AL201,"NL")+COUNTIF(H201:AL201,"UL")+COUNTIF(H201:AL201,"UL/DS")/2+COUNTIF(H201:AL201,"UL/NS")/2+COUNTIF(H201:AL201,"KT")+COUNTIF(H201:AL201,"UL/BF")/2+COUNTIF(H201:AL201,"UL/BL")/2+COUNTIF(H201:AL201,"PH/F")/2+COUNTIF(H201:AL201,"PH/L")/2+COUNTIF(H201:AL201,"NB")</f>
        <v>0.5</v>
      </c>
      <c r="AV201" s="258">
        <f>COUNTIF(H201:AL201,"PN")+COUNTIF(H201:AL201,"TVD")+COUNTIF(H201:AL201,"PH")+COUNTIF(H201:AL201,"PM")+COUNTIF(H201:AL201,"PDD")-COUNTIFS(H201:AL201,"PN",H208:AL208,"&gt;=3")-COUNTIFS(H201:AL201,"PM",H208:AL208,"&gt;=3")</f>
        <v>0</v>
      </c>
      <c r="AW201" s="258">
        <f>COUNTIF(H201:AL201,"NS")+COUNTIF(H201:AL201,"D")+COUNTIF(H201:AL201,"BH")+COUNTIF(H201:AL201,"NHD")+COUNTIF(H201:AL201,"BM")-COUNTIFS(H201:AL201,"NS",H208:AL208,"&gt;=3")-COUNTIFS(H201:AL201,"BH",H208:AL208,"&gt;=3")-COUNTIFS(H201:AL201,"BM",H208:AL208,"&gt;=3")</f>
        <v>0</v>
      </c>
      <c r="AX201" s="255">
        <f>COUNTIF(H201:AL201,"AL")+COUNTIF(H201:AL201,"AL/DS")/2+COUNTIF(H201:AL201,"AL/NS")/2+COUNTIF(H201:AL201,"AL/BF")+COUNTIF(H201:AL201,"AL/BL")/2</f>
        <v>0</v>
      </c>
      <c r="AY201" s="255">
        <f>COUNTIF(H201:AL201,"SL")</f>
        <v>0</v>
      </c>
      <c r="AZ201" s="255">
        <f>COUNTIF(H201:AL201,"NH")</f>
        <v>1</v>
      </c>
      <c r="BA201" s="255">
        <f>COUNTIF(H201:AL201,"HL")</f>
        <v>0</v>
      </c>
      <c r="BB201" s="255">
        <f>COUNTIF(G201:AL201,"P/DS")/2+COUNTIF(G201:AL201,"P/NS")/2+COUNTIF(G201:AL201,"UL")+COUNTIF(G201:AL201,"UL/DS")/2+COUNTIF(G201:AL201,"UL/NS")/2+COUNTIF(G201:AL201,"UL/BL")/2+COUNTIF(G201:AL201,"UL/BF")/2+COUNTIF(G201:AL201,"PH/F")/2+COUNTIF(G201:AL201,"PH/L")/2</f>
        <v>0.5</v>
      </c>
      <c r="BC201" s="255">
        <f>COUNTIF(H201:AL201,"NB")</f>
        <v>0</v>
      </c>
      <c r="BD201" s="255">
        <f>COUNTIF(H201:AL201,"NL")</f>
        <v>0</v>
      </c>
      <c r="BE201" s="255">
        <f>COUNTIF(H201:AL201,"IL")</f>
        <v>0</v>
      </c>
      <c r="BF201" s="255">
        <f>COUNTIF(H201:AL201,"KT")</f>
        <v>0</v>
      </c>
      <c r="BG201" s="255">
        <f>COUNTIF(H201:AL201,"L70")</f>
        <v>0</v>
      </c>
      <c r="BH201" s="255">
        <f>COUNTIF(H201:AL201,"MD")</f>
        <v>0</v>
      </c>
      <c r="BI201" s="255">
        <f>COUNTIF(H201:AL201,"PMD")</f>
        <v>0</v>
      </c>
      <c r="BJ201" s="255">
        <f>COUNTIF(H201:AL201,"PM")</f>
        <v>0</v>
      </c>
      <c r="BK201" s="255">
        <f>COUNTIF(H201:AL201,"BM")</f>
        <v>0</v>
      </c>
      <c r="BL201" s="261">
        <f>SUMIF(H201:AL201,"PD",H202:AL202)+SUMIF(H201:AL201,"PN",H202:AL202)+SUMIF(H201:AL201,"P/DS",H202:AL202)+SUMIF(H201:AL201,"PN/F",H202:AL202)+SUMIF(H201:AL201,"PN/L",H202:AL202)+SUMIF(H201:AL201,"TV",H202:AL202)+SUMIF(H201:AL201,"TVD",H202:AL202)+SUMIF(H201:AL201,"PDD",H202:AL202)</f>
        <v>0</v>
      </c>
      <c r="BM201" s="261">
        <f>SUMIF(H201:AL201,"PD",H203:AL203)+SUMIF(H201:AL201,"PN",H203:AL203)+SUMIF(H201:AL201,"P/DS",H203:AL203)+SUMIF(H201:AL201,"PN/F",H203:AL203)+SUMIF(H201:AL201,"PN/L",H203:AL203)+SUMIF(H201:AL201,"TV",H203:AL203)+SUMIF(H201:AL201,"TVD",H203:AL203)+SUMIF(H201:AL201,"PDD",H203:AL203)+SUMIF(H201:AL201,"PMD",H203:AL203)</f>
        <v>0</v>
      </c>
      <c r="BN201" s="261">
        <f>SUMIF(H201:AL201,"PD",H204:AL204)+SUMIF(H201:AL201,"PN",H204:AL204)+SUMIF(H201:AL201,"P/DS",H204:AL204)+SUMIF(H201:AL201,"PN/F",H204:AL204)+SUMIF(H201:AL201,"PN/L",H204:AL204)+SUMIF(H201:AL201,"TV",H204:AL204)+SUMIF(H201:AL201,"TVD",H204:AL204)</f>
        <v>0</v>
      </c>
      <c r="BO201" s="261">
        <f>SUMIF(H201:AL201,"PD",H205:AL205)+SUMIF(H201:AL201,"PN",H205:AL205)+SUMIF(H201:AL201,"P/DS",H205:AL205)+SUMIF(H201:AL201,"PN/F",H205:AL205)+SUMIF(H201:AL201,"PN/L",H205:AL205)+SUMIF(H201:AL201,"TV",H205:AL205)+SUMIF(H201:AL201,"TVD",H205:AL205)</f>
        <v>0</v>
      </c>
      <c r="BP201" s="261">
        <f>SUMIF(H201:AL201,"PD",H206:AL206)+SUMIF(H201:AL201,"PN",H206:AL206)+SUMIF(H201:AL201,"P/DS",H206:AL206)+SUMIF(H201:AL201,"PN/F",H206:AL206)+SUMIF(H201:AL201,"PN/L",H206:AL206)+SUMIF(H201:AL201,"TV",H206:AL206)+SUMIF(H201:AL201,"TVD",H206:AL206)+SUMIF(H201:AL201,"PDD",H206:AL206)+SUMIF(H201:AL201,"PH",H206:AL206)+SUMIF(H201:AL201,"PM",H206:AL206)</f>
        <v>0</v>
      </c>
      <c r="BQ201" s="261">
        <f>SUMIF(H201:AL201,"PD",H207:AL207)+SUMIF(H201:AL201,"PN",H207:AL207)+SUMIF(H201:AL201,"P/DS",H207:AL207)+SUMIF(H201:AL201,"PN/F",H207:AL207)+SUMIF(H201:AL201,"PN/L",H207:AL207)+SUMIF(H201:AL201,"TV",H207:AL207)+SUMIF(H201:AL201,"TVD",H207:AL207)+SUMIF(H201:AL201,"PDD",H207:AL207)+SUMIF(H201:AL201,"PH",H207:AL207)+SUMIF(H201:AL201,"PM",H207:AL207)</f>
        <v>0</v>
      </c>
      <c r="BR201" s="269">
        <f>SUM(H202:AL202)-BL201</f>
        <v>33.9</v>
      </c>
      <c r="BS201" s="269">
        <f>SUM(H203:AL203)-BM201</f>
        <v>10.5</v>
      </c>
      <c r="BT201" s="269">
        <f>SUM(H204:AL204)-BN201</f>
        <v>0</v>
      </c>
      <c r="BU201" s="269">
        <f>SUM(H205:AL205)-BO201</f>
        <v>0</v>
      </c>
      <c r="BV201" s="269">
        <f>SUM(H206:AL206)-BP201</f>
        <v>0</v>
      </c>
      <c r="BW201" s="269">
        <f>SUM(H207:AL207)-BQ201</f>
        <v>0</v>
      </c>
      <c r="BX201" s="255">
        <f>SUMIF(H201:AL201,"PD",H208:AL208)+SUMIF(H201:AL201,"PN",H208:AL208)+SUMIF(H201:AL201,"P/DS",H208:AL208)+SUMIF(H201:AL201,"PN/F",H208:AL208)+SUMIF(H201:AL201,"PN/L",H208:AL208)</f>
        <v>0</v>
      </c>
      <c r="BY201" s="255">
        <f>SUM(H208:AL208)-BX201</f>
        <v>0</v>
      </c>
      <c r="BZ201" s="255">
        <f t="shared" ref="BZ201" si="72">+SUM(BL201:BW208)</f>
        <v>44.4</v>
      </c>
      <c r="CA201" s="266">
        <f>(COUNTIFS(H201:AL201,"PD",H202:AL202,"&gt;=2"))*0.5-IF(CN201="VP",COUNTIFS($H$16:$AL$16,"SAT",H201:AL201,"PD",H202:AL202,"&gt;=2"))*0.5</f>
        <v>0</v>
      </c>
      <c r="CB201" s="266">
        <f>(COUNTIFS(H201:AL201,"PN",H203:AL203,"&gt;=0.5",H202:AL202,"&gt;=1.5"))*0.5+COUNTIFS(H201:AL201,"PDD",H203:AL203,"&gt;=0.5",H202:AL202,"&gt;=1.5")*0.5</f>
        <v>0</v>
      </c>
      <c r="CC201" s="273">
        <f>(COUNTIFS(H201:AL201,"TV",H203:AL203,"&gt;=10"))*0.5+(COUNTIFS(H201:AL201,"PMD",H203:AL203,"&gt;=2"))*0.5</f>
        <v>0</v>
      </c>
      <c r="CD201" s="266">
        <f>(COUNTIFS(H201:AL201,"TVD",H205:AL205,"&gt;=6.5",H203:AL203,"&gt;=3.5"))*0.5</f>
        <v>0</v>
      </c>
      <c r="CE201" s="266">
        <f>(COUNTIFS(H201:AL201,"PD",H206:AL206,"&gt;=10"))*0.5</f>
        <v>0</v>
      </c>
      <c r="CF201" s="266">
        <f>(COUNTIFS(H201:AL201,"PDD",H206:AL206,"&gt;=3.5",H207:AL207,"&gt;=6.5")+COUNTIFS(H201:AL201,"PH",H207:AL207,"&gt;=0.5",H206:AL206,"&gt;=1.5")+COUNTIFS(H201:AL201,"PM",H207:AL207,"&gt;=0.5",H206:AL206,"&gt;=1.5"))*0.5</f>
        <v>0</v>
      </c>
      <c r="CG201" s="266">
        <f>(COUNTIFS(H201:AL201,"DS",H202:AL202,"&gt;=2")+COUNTIFS(H201:AL201,"AL/DS",H202:AL202,"&gt;=2"))*0.5-IF(CN201="VP",COUNTIFS($H$16:$AL$16,"SAT",H201:AL201,"DS",H202:AL202,"&gt;=2"))*0.5</f>
        <v>6.5</v>
      </c>
      <c r="CH201" s="266">
        <f>(COUNTIFS(H201:AL201,"NS",H203:AL203,"&gt;=0.5",H202:AL202,"&gt;=1.5")+COUNTIFS(H201:AL201,"AL/NS",H203:AL203,"&gt;=0.5",H202:AL202,"&gt;=1.5")+COUNTIFS(H201:AL201,"NHD",H203:AL203,"&gt;=4.5",H206:AL206,"&gt;=2",H202:AL202,"&gt;=1.5"))*0.5</f>
        <v>0</v>
      </c>
      <c r="CI201" s="266">
        <f>(COUNTIF(H203:AL203,"&gt;=10")+COUNTIFS(H201:AL201,"MD",H203:AL203,"&gt;=2")-COUNTIFS(H201:AL201,"TV",H203:AL203,"&gt;=10"))*0.5</f>
        <v>0.5</v>
      </c>
      <c r="CJ201" s="266">
        <f>(COUNTIFS(H201:AL201,"D",H205:AL205,"&gt;=6.5",H203:AL203,"&gt;=3.5"))*0.5</f>
        <v>0</v>
      </c>
      <c r="CK201" s="266">
        <f>(COUNTIF(H206:AL206,"&gt;=10")-COUNTIFS(H201:AL201,"PD",H206:AL206,"&gt;=10"))*0.5</f>
        <v>0</v>
      </c>
      <c r="CL201" s="265">
        <f>(COUNTIFS(H201:AL201,"NHD",H206:AL206,"&gt;=3.5",H207:AL207,"&gt;=6.5")+COUNTIFS(H201:AL201,"BH",H206:AL206,"&gt;=1.5",H207:AL207,"&gt;=0.5")+COUNTIFS(H201:AL201,"BM",H206:AL206,"&gt;=1.5",H207:AL207,"&gt;=0.5")+COUNTIFS(H201:AL201,"D",H206:AL206,"&gt;=1.5",H207:AL207,"&gt;=0.5"))*0.5</f>
        <v>0</v>
      </c>
      <c r="CM201" s="272"/>
      <c r="CN201" s="264" t="s">
        <v>666</v>
      </c>
      <c r="CO201" s="125">
        <f t="shared" ref="CO201" si="73">+AM201+AN201+AO201+AP201+AQ201+AR201+AS201+AU201+BG201</f>
        <v>26</v>
      </c>
      <c r="CP201" s="225">
        <f>+SUM(I202:I207)-I208</f>
        <v>0</v>
      </c>
      <c r="CQ201" s="225">
        <f>+SUM(J202:J207)-J208</f>
        <v>2.2000000000000002</v>
      </c>
      <c r="CR201" s="225">
        <f>+SUM(K202:K207)-K208</f>
        <v>2.2000000000000002</v>
      </c>
      <c r="CS201" s="104"/>
      <c r="CT201" s="104"/>
      <c r="CU201" s="104"/>
      <c r="CV201" s="104"/>
      <c r="CW201" s="104"/>
      <c r="CX201" s="104"/>
      <c r="CY201" s="104"/>
      <c r="CZ201" s="104"/>
      <c r="DA201" s="104"/>
    </row>
    <row r="202" spans="1:105" s="70" customFormat="1" ht="15" customHeight="1">
      <c r="A202" s="228"/>
      <c r="B202" s="231"/>
      <c r="C202" s="234"/>
      <c r="D202" s="237"/>
      <c r="E202" s="237"/>
      <c r="F202" s="242" t="s">
        <v>82</v>
      </c>
      <c r="G202" s="71">
        <v>1.5</v>
      </c>
      <c r="H202" s="83"/>
      <c r="I202" s="83"/>
      <c r="J202" s="83">
        <v>2.2000000000000002</v>
      </c>
      <c r="K202" s="83">
        <v>2.2000000000000002</v>
      </c>
      <c r="L202" s="83">
        <v>2.2000000000000002</v>
      </c>
      <c r="M202" s="83">
        <v>2.2000000000000002</v>
      </c>
      <c r="N202" s="83"/>
      <c r="O202" s="83"/>
      <c r="P202" s="83">
        <v>2.2000000000000002</v>
      </c>
      <c r="Q202" s="83"/>
      <c r="R202" s="83"/>
      <c r="S202" s="83">
        <v>2.4</v>
      </c>
      <c r="T202" s="83">
        <v>2.2000000000000002</v>
      </c>
      <c r="U202" s="83">
        <v>1</v>
      </c>
      <c r="V202" s="83"/>
      <c r="W202" s="83">
        <v>2.2000000000000002</v>
      </c>
      <c r="X202" s="83">
        <v>2.2000000000000002</v>
      </c>
      <c r="Y202" s="83">
        <v>2.2000000000000002</v>
      </c>
      <c r="Z202" s="83"/>
      <c r="AA202" s="83">
        <v>2.2000000000000002</v>
      </c>
      <c r="AB202" s="83"/>
      <c r="AC202" s="79"/>
      <c r="AD202" s="79"/>
      <c r="AE202" s="79"/>
      <c r="AF202" s="79"/>
      <c r="AG202" s="79"/>
      <c r="AH202" s="79"/>
      <c r="AI202" s="79"/>
      <c r="AJ202" s="79"/>
      <c r="AK202" s="79">
        <v>4.5</v>
      </c>
      <c r="AL202" s="79">
        <v>4</v>
      </c>
      <c r="AM202" s="240"/>
      <c r="AN202" s="240"/>
      <c r="AO202" s="240"/>
      <c r="AP202" s="240"/>
      <c r="AQ202" s="240"/>
      <c r="AR202" s="240"/>
      <c r="AS202" s="240"/>
      <c r="AT202" s="256"/>
      <c r="AU202" s="256"/>
      <c r="AV202" s="259"/>
      <c r="AW202" s="259"/>
      <c r="AX202" s="256"/>
      <c r="AY202" s="256"/>
      <c r="AZ202" s="256"/>
      <c r="BA202" s="256"/>
      <c r="BB202" s="256"/>
      <c r="BC202" s="256"/>
      <c r="BD202" s="256"/>
      <c r="BE202" s="256"/>
      <c r="BF202" s="256"/>
      <c r="BG202" s="256"/>
      <c r="BH202" s="256"/>
      <c r="BI202" s="256"/>
      <c r="BJ202" s="256"/>
      <c r="BK202" s="256"/>
      <c r="BL202" s="262"/>
      <c r="BM202" s="262"/>
      <c r="BN202" s="262"/>
      <c r="BO202" s="262"/>
      <c r="BP202" s="262"/>
      <c r="BQ202" s="262"/>
      <c r="BR202" s="270"/>
      <c r="BS202" s="270"/>
      <c r="BT202" s="270"/>
      <c r="BU202" s="270"/>
      <c r="BV202" s="270"/>
      <c r="BW202" s="270"/>
      <c r="BX202" s="256"/>
      <c r="BY202" s="256"/>
      <c r="BZ202" s="256"/>
      <c r="CA202" s="267"/>
      <c r="CB202" s="267"/>
      <c r="CC202" s="274"/>
      <c r="CD202" s="267"/>
      <c r="CE202" s="267"/>
      <c r="CF202" s="267"/>
      <c r="CG202" s="267"/>
      <c r="CH202" s="267"/>
      <c r="CI202" s="267"/>
      <c r="CJ202" s="267"/>
      <c r="CK202" s="267"/>
      <c r="CL202" s="265"/>
      <c r="CM202" s="272"/>
      <c r="CN202" s="264"/>
      <c r="CO202" s="125"/>
      <c r="CP202" s="226"/>
      <c r="CQ202" s="226"/>
      <c r="CR202" s="226"/>
      <c r="CS202" s="104"/>
      <c r="CT202" s="104"/>
      <c r="CU202" s="104"/>
      <c r="CV202" s="104"/>
      <c r="CW202" s="104"/>
      <c r="CX202" s="104"/>
      <c r="CY202" s="104"/>
      <c r="CZ202" s="104"/>
      <c r="DA202" s="104"/>
    </row>
    <row r="203" spans="1:105" s="70" customFormat="1" ht="15" customHeight="1">
      <c r="A203" s="228"/>
      <c r="B203" s="231"/>
      <c r="C203" s="234"/>
      <c r="D203" s="237"/>
      <c r="E203" s="237"/>
      <c r="F203" s="243"/>
      <c r="G203" s="72">
        <v>2</v>
      </c>
      <c r="H203" s="84"/>
      <c r="I203" s="84"/>
      <c r="J203" s="84"/>
      <c r="K203" s="84"/>
      <c r="L203" s="84"/>
      <c r="M203" s="84"/>
      <c r="N203" s="84"/>
      <c r="O203" s="84">
        <v>10.5</v>
      </c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240"/>
      <c r="AN203" s="240"/>
      <c r="AO203" s="240"/>
      <c r="AP203" s="240"/>
      <c r="AQ203" s="240"/>
      <c r="AR203" s="240"/>
      <c r="AS203" s="240"/>
      <c r="AT203" s="256"/>
      <c r="AU203" s="256"/>
      <c r="AV203" s="259"/>
      <c r="AW203" s="259"/>
      <c r="AX203" s="256"/>
      <c r="AY203" s="256"/>
      <c r="AZ203" s="256"/>
      <c r="BA203" s="256"/>
      <c r="BB203" s="256"/>
      <c r="BC203" s="256"/>
      <c r="BD203" s="256"/>
      <c r="BE203" s="256"/>
      <c r="BF203" s="256"/>
      <c r="BG203" s="256"/>
      <c r="BH203" s="256"/>
      <c r="BI203" s="256"/>
      <c r="BJ203" s="256"/>
      <c r="BK203" s="256"/>
      <c r="BL203" s="262"/>
      <c r="BM203" s="262"/>
      <c r="BN203" s="262"/>
      <c r="BO203" s="262"/>
      <c r="BP203" s="262"/>
      <c r="BQ203" s="262"/>
      <c r="BR203" s="270"/>
      <c r="BS203" s="270"/>
      <c r="BT203" s="270"/>
      <c r="BU203" s="270"/>
      <c r="BV203" s="270"/>
      <c r="BW203" s="270"/>
      <c r="BX203" s="256"/>
      <c r="BY203" s="256"/>
      <c r="BZ203" s="256"/>
      <c r="CA203" s="267"/>
      <c r="CB203" s="267"/>
      <c r="CC203" s="274"/>
      <c r="CD203" s="267"/>
      <c r="CE203" s="267"/>
      <c r="CF203" s="267"/>
      <c r="CG203" s="267"/>
      <c r="CH203" s="267"/>
      <c r="CI203" s="267"/>
      <c r="CJ203" s="267"/>
      <c r="CK203" s="267"/>
      <c r="CL203" s="265"/>
      <c r="CM203" s="272"/>
      <c r="CN203" s="264"/>
      <c r="CO203" s="125"/>
      <c r="CP203" s="226"/>
      <c r="CQ203" s="226"/>
      <c r="CR203" s="226"/>
      <c r="CS203" s="104"/>
      <c r="CT203" s="104"/>
      <c r="CU203" s="104"/>
      <c r="CV203" s="104"/>
      <c r="CW203" s="104"/>
      <c r="CX203" s="104"/>
      <c r="CY203" s="104"/>
      <c r="CZ203" s="104"/>
      <c r="DA203" s="104"/>
    </row>
    <row r="204" spans="1:105" s="70" customFormat="1" ht="15" customHeight="1">
      <c r="A204" s="228"/>
      <c r="B204" s="231"/>
      <c r="C204" s="234"/>
      <c r="D204" s="237"/>
      <c r="E204" s="237"/>
      <c r="F204" s="243"/>
      <c r="G204" s="72">
        <v>2.1</v>
      </c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240"/>
      <c r="AN204" s="240"/>
      <c r="AO204" s="240"/>
      <c r="AP204" s="240"/>
      <c r="AQ204" s="240"/>
      <c r="AR204" s="240"/>
      <c r="AS204" s="240"/>
      <c r="AT204" s="256"/>
      <c r="AU204" s="256"/>
      <c r="AV204" s="259"/>
      <c r="AW204" s="259"/>
      <c r="AX204" s="256"/>
      <c r="AY204" s="256"/>
      <c r="AZ204" s="256"/>
      <c r="BA204" s="256"/>
      <c r="BB204" s="256"/>
      <c r="BC204" s="256"/>
      <c r="BD204" s="256"/>
      <c r="BE204" s="256"/>
      <c r="BF204" s="256"/>
      <c r="BG204" s="256"/>
      <c r="BH204" s="256"/>
      <c r="BI204" s="256"/>
      <c r="BJ204" s="256"/>
      <c r="BK204" s="256"/>
      <c r="BL204" s="262"/>
      <c r="BM204" s="262"/>
      <c r="BN204" s="262"/>
      <c r="BO204" s="262"/>
      <c r="BP204" s="262"/>
      <c r="BQ204" s="262"/>
      <c r="BR204" s="270"/>
      <c r="BS204" s="270"/>
      <c r="BT204" s="270"/>
      <c r="BU204" s="270"/>
      <c r="BV204" s="270"/>
      <c r="BW204" s="270"/>
      <c r="BX204" s="256"/>
      <c r="BY204" s="256"/>
      <c r="BZ204" s="256"/>
      <c r="CA204" s="267"/>
      <c r="CB204" s="267"/>
      <c r="CC204" s="274"/>
      <c r="CD204" s="267"/>
      <c r="CE204" s="267"/>
      <c r="CF204" s="267"/>
      <c r="CG204" s="267"/>
      <c r="CH204" s="267"/>
      <c r="CI204" s="267"/>
      <c r="CJ204" s="267"/>
      <c r="CK204" s="267"/>
      <c r="CL204" s="265"/>
      <c r="CM204" s="272"/>
      <c r="CN204" s="264"/>
      <c r="CO204" s="125"/>
      <c r="CP204" s="226"/>
      <c r="CQ204" s="226"/>
      <c r="CR204" s="226"/>
      <c r="CS204" s="104"/>
      <c r="CT204" s="104"/>
      <c r="CU204" s="104"/>
      <c r="CV204" s="104"/>
      <c r="CW204" s="104"/>
      <c r="CX204" s="104"/>
      <c r="CY204" s="104"/>
      <c r="CZ204" s="104"/>
      <c r="DA204" s="104"/>
    </row>
    <row r="205" spans="1:105" s="70" customFormat="1" ht="15" customHeight="1">
      <c r="A205" s="228"/>
      <c r="B205" s="231"/>
      <c r="C205" s="234"/>
      <c r="D205" s="237"/>
      <c r="E205" s="237"/>
      <c r="F205" s="243"/>
      <c r="G205" s="72">
        <v>2.7</v>
      </c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240"/>
      <c r="AN205" s="240"/>
      <c r="AO205" s="240"/>
      <c r="AP205" s="240"/>
      <c r="AQ205" s="240"/>
      <c r="AR205" s="240"/>
      <c r="AS205" s="240"/>
      <c r="AT205" s="256"/>
      <c r="AU205" s="256"/>
      <c r="AV205" s="259"/>
      <c r="AW205" s="259"/>
      <c r="AX205" s="256"/>
      <c r="AY205" s="256"/>
      <c r="AZ205" s="256"/>
      <c r="BA205" s="256"/>
      <c r="BB205" s="256"/>
      <c r="BC205" s="256"/>
      <c r="BD205" s="256"/>
      <c r="BE205" s="256"/>
      <c r="BF205" s="256"/>
      <c r="BG205" s="256"/>
      <c r="BH205" s="256"/>
      <c r="BI205" s="256"/>
      <c r="BJ205" s="256"/>
      <c r="BK205" s="256"/>
      <c r="BL205" s="262"/>
      <c r="BM205" s="262"/>
      <c r="BN205" s="262"/>
      <c r="BO205" s="262"/>
      <c r="BP205" s="262"/>
      <c r="BQ205" s="262"/>
      <c r="BR205" s="270"/>
      <c r="BS205" s="270"/>
      <c r="BT205" s="270"/>
      <c r="BU205" s="270"/>
      <c r="BV205" s="270"/>
      <c r="BW205" s="270"/>
      <c r="BX205" s="256"/>
      <c r="BY205" s="256"/>
      <c r="BZ205" s="256"/>
      <c r="CA205" s="267"/>
      <c r="CB205" s="267"/>
      <c r="CC205" s="274"/>
      <c r="CD205" s="267"/>
      <c r="CE205" s="267"/>
      <c r="CF205" s="267"/>
      <c r="CG205" s="267"/>
      <c r="CH205" s="267"/>
      <c r="CI205" s="267"/>
      <c r="CJ205" s="267"/>
      <c r="CK205" s="267"/>
      <c r="CL205" s="265"/>
      <c r="CM205" s="272"/>
      <c r="CN205" s="264"/>
      <c r="CO205" s="125"/>
      <c r="CP205" s="226"/>
      <c r="CQ205" s="226"/>
      <c r="CR205" s="226"/>
      <c r="CS205" s="104"/>
      <c r="CT205" s="104"/>
      <c r="CU205" s="104"/>
      <c r="CV205" s="104"/>
      <c r="CW205" s="104"/>
      <c r="CX205" s="104"/>
      <c r="CY205" s="104"/>
      <c r="CZ205" s="104"/>
      <c r="DA205" s="104"/>
    </row>
    <row r="206" spans="1:105" s="70" customFormat="1" ht="15" customHeight="1">
      <c r="A206" s="228"/>
      <c r="B206" s="231"/>
      <c r="C206" s="234"/>
      <c r="D206" s="237"/>
      <c r="E206" s="237"/>
      <c r="F206" s="243"/>
      <c r="G206" s="72">
        <v>3</v>
      </c>
      <c r="H206" s="84"/>
      <c r="I206" s="83"/>
      <c r="J206" s="83"/>
      <c r="K206" s="83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240"/>
      <c r="AN206" s="240"/>
      <c r="AO206" s="240"/>
      <c r="AP206" s="240"/>
      <c r="AQ206" s="240"/>
      <c r="AR206" s="240"/>
      <c r="AS206" s="240"/>
      <c r="AT206" s="256"/>
      <c r="AU206" s="256"/>
      <c r="AV206" s="259"/>
      <c r="AW206" s="259"/>
      <c r="AX206" s="256"/>
      <c r="AY206" s="256"/>
      <c r="AZ206" s="256"/>
      <c r="BA206" s="256"/>
      <c r="BB206" s="256"/>
      <c r="BC206" s="256"/>
      <c r="BD206" s="256"/>
      <c r="BE206" s="256"/>
      <c r="BF206" s="256"/>
      <c r="BG206" s="256"/>
      <c r="BH206" s="256"/>
      <c r="BI206" s="256"/>
      <c r="BJ206" s="256"/>
      <c r="BK206" s="256"/>
      <c r="BL206" s="262"/>
      <c r="BM206" s="262"/>
      <c r="BN206" s="262"/>
      <c r="BO206" s="262"/>
      <c r="BP206" s="262"/>
      <c r="BQ206" s="262"/>
      <c r="BR206" s="270"/>
      <c r="BS206" s="270"/>
      <c r="BT206" s="270"/>
      <c r="BU206" s="270"/>
      <c r="BV206" s="270"/>
      <c r="BW206" s="270"/>
      <c r="BX206" s="256"/>
      <c r="BY206" s="256"/>
      <c r="BZ206" s="256"/>
      <c r="CA206" s="267"/>
      <c r="CB206" s="267"/>
      <c r="CC206" s="274"/>
      <c r="CD206" s="267"/>
      <c r="CE206" s="267"/>
      <c r="CF206" s="267"/>
      <c r="CG206" s="267"/>
      <c r="CH206" s="267"/>
      <c r="CI206" s="267"/>
      <c r="CJ206" s="267"/>
      <c r="CK206" s="267"/>
      <c r="CL206" s="265"/>
      <c r="CM206" s="272"/>
      <c r="CN206" s="264"/>
      <c r="CO206" s="125"/>
      <c r="CP206" s="226"/>
      <c r="CQ206" s="226"/>
      <c r="CR206" s="226"/>
      <c r="CS206" s="104"/>
      <c r="CT206" s="104"/>
      <c r="CU206" s="104"/>
      <c r="CV206" s="104"/>
      <c r="CW206" s="104"/>
      <c r="CX206" s="104"/>
      <c r="CY206" s="104"/>
      <c r="CZ206" s="104"/>
      <c r="DA206" s="104"/>
    </row>
    <row r="207" spans="1:105" s="70" customFormat="1" ht="15" customHeight="1">
      <c r="A207" s="228"/>
      <c r="B207" s="231"/>
      <c r="C207" s="234"/>
      <c r="D207" s="237"/>
      <c r="E207" s="237"/>
      <c r="F207" s="244"/>
      <c r="G207" s="73">
        <v>3.9</v>
      </c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240"/>
      <c r="AN207" s="240"/>
      <c r="AO207" s="240"/>
      <c r="AP207" s="240"/>
      <c r="AQ207" s="240"/>
      <c r="AR207" s="240"/>
      <c r="AS207" s="240"/>
      <c r="AT207" s="256"/>
      <c r="AU207" s="256"/>
      <c r="AV207" s="259"/>
      <c r="AW207" s="259"/>
      <c r="AX207" s="256"/>
      <c r="AY207" s="256"/>
      <c r="AZ207" s="256"/>
      <c r="BA207" s="256"/>
      <c r="BB207" s="256"/>
      <c r="BC207" s="256"/>
      <c r="BD207" s="256"/>
      <c r="BE207" s="256"/>
      <c r="BF207" s="256"/>
      <c r="BG207" s="256"/>
      <c r="BH207" s="256"/>
      <c r="BI207" s="256"/>
      <c r="BJ207" s="256"/>
      <c r="BK207" s="256"/>
      <c r="BL207" s="262"/>
      <c r="BM207" s="262"/>
      <c r="BN207" s="262"/>
      <c r="BO207" s="262"/>
      <c r="BP207" s="262"/>
      <c r="BQ207" s="262"/>
      <c r="BR207" s="270"/>
      <c r="BS207" s="270"/>
      <c r="BT207" s="270"/>
      <c r="BU207" s="270"/>
      <c r="BV207" s="270"/>
      <c r="BW207" s="270"/>
      <c r="BX207" s="256"/>
      <c r="BY207" s="256"/>
      <c r="BZ207" s="256"/>
      <c r="CA207" s="267"/>
      <c r="CB207" s="267"/>
      <c r="CC207" s="274"/>
      <c r="CD207" s="267"/>
      <c r="CE207" s="267"/>
      <c r="CF207" s="267"/>
      <c r="CG207" s="267"/>
      <c r="CH207" s="267"/>
      <c r="CI207" s="267"/>
      <c r="CJ207" s="267"/>
      <c r="CK207" s="267"/>
      <c r="CL207" s="265"/>
      <c r="CM207" s="272"/>
      <c r="CN207" s="264"/>
      <c r="CO207" s="125"/>
      <c r="CP207" s="226"/>
      <c r="CQ207" s="226"/>
      <c r="CR207" s="226"/>
      <c r="CS207" s="104"/>
      <c r="CT207" s="104"/>
      <c r="CU207" s="104"/>
      <c r="CV207" s="104"/>
      <c r="CW207" s="104"/>
      <c r="CX207" s="104"/>
      <c r="CY207" s="104"/>
      <c r="CZ207" s="104"/>
      <c r="DA207" s="104"/>
    </row>
    <row r="208" spans="1:105" s="70" customFormat="1" ht="15" customHeight="1">
      <c r="A208" s="229"/>
      <c r="B208" s="232"/>
      <c r="C208" s="235"/>
      <c r="D208" s="238"/>
      <c r="E208" s="238"/>
      <c r="F208" s="245" t="s">
        <v>83</v>
      </c>
      <c r="G208" s="246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241"/>
      <c r="AN208" s="241"/>
      <c r="AO208" s="241"/>
      <c r="AP208" s="241"/>
      <c r="AQ208" s="241"/>
      <c r="AR208" s="241"/>
      <c r="AS208" s="241"/>
      <c r="AT208" s="257"/>
      <c r="AU208" s="257"/>
      <c r="AV208" s="260"/>
      <c r="AW208" s="260"/>
      <c r="AX208" s="257"/>
      <c r="AY208" s="257"/>
      <c r="AZ208" s="257"/>
      <c r="BA208" s="257"/>
      <c r="BB208" s="257"/>
      <c r="BC208" s="257"/>
      <c r="BD208" s="257"/>
      <c r="BE208" s="257"/>
      <c r="BF208" s="257"/>
      <c r="BG208" s="257"/>
      <c r="BH208" s="257"/>
      <c r="BI208" s="257"/>
      <c r="BJ208" s="257"/>
      <c r="BK208" s="257"/>
      <c r="BL208" s="263"/>
      <c r="BM208" s="263"/>
      <c r="BN208" s="263"/>
      <c r="BO208" s="263"/>
      <c r="BP208" s="263"/>
      <c r="BQ208" s="263"/>
      <c r="BR208" s="271"/>
      <c r="BS208" s="271"/>
      <c r="BT208" s="271"/>
      <c r="BU208" s="271"/>
      <c r="BV208" s="271"/>
      <c r="BW208" s="271"/>
      <c r="BX208" s="257"/>
      <c r="BY208" s="257"/>
      <c r="BZ208" s="257"/>
      <c r="CA208" s="268"/>
      <c r="CB208" s="268"/>
      <c r="CC208" s="275"/>
      <c r="CD208" s="268"/>
      <c r="CE208" s="268"/>
      <c r="CF208" s="268"/>
      <c r="CG208" s="268"/>
      <c r="CH208" s="268"/>
      <c r="CI208" s="268"/>
      <c r="CJ208" s="268"/>
      <c r="CK208" s="268"/>
      <c r="CL208" s="265"/>
      <c r="CM208" s="272"/>
      <c r="CN208" s="264"/>
      <c r="CO208" s="125"/>
      <c r="CP208" s="226"/>
      <c r="CQ208" s="226"/>
      <c r="CR208" s="226"/>
      <c r="CS208" s="104"/>
      <c r="CT208" s="104"/>
      <c r="CU208" s="104"/>
      <c r="CV208" s="104"/>
      <c r="CW208" s="104"/>
      <c r="CX208" s="104"/>
      <c r="CY208" s="104"/>
      <c r="CZ208" s="104"/>
      <c r="DA208" s="104"/>
    </row>
    <row r="209" spans="1:105" s="70" customFormat="1" ht="15" customHeight="1">
      <c r="A209" s="227">
        <f t="shared" ref="A209" si="74">A201+1</f>
        <v>25</v>
      </c>
      <c r="B209" s="335" t="s">
        <v>906</v>
      </c>
      <c r="C209" s="338" t="s">
        <v>907</v>
      </c>
      <c r="D209" s="236" t="s">
        <v>1230</v>
      </c>
      <c r="E209" s="236" t="s">
        <v>91</v>
      </c>
      <c r="F209" s="253" t="s">
        <v>80</v>
      </c>
      <c r="G209" s="254"/>
      <c r="H209" s="82" t="s">
        <v>69</v>
      </c>
      <c r="I209" s="82"/>
      <c r="J209" s="82" t="s">
        <v>60</v>
      </c>
      <c r="K209" s="82" t="s">
        <v>60</v>
      </c>
      <c r="L209" s="82" t="s">
        <v>60</v>
      </c>
      <c r="M209" s="82" t="s">
        <v>60</v>
      </c>
      <c r="N209" s="82" t="s">
        <v>60</v>
      </c>
      <c r="O209" s="82"/>
      <c r="P209" s="82" t="s">
        <v>60</v>
      </c>
      <c r="Q209" s="82" t="s">
        <v>60</v>
      </c>
      <c r="R209" s="82" t="s">
        <v>60</v>
      </c>
      <c r="S209" s="82" t="s">
        <v>60</v>
      </c>
      <c r="T209" s="82" t="s">
        <v>60</v>
      </c>
      <c r="U209" s="82" t="s">
        <v>60</v>
      </c>
      <c r="V209" s="82"/>
      <c r="W209" s="82" t="s">
        <v>60</v>
      </c>
      <c r="X209" s="82" t="s">
        <v>60</v>
      </c>
      <c r="Y209" s="82" t="s">
        <v>60</v>
      </c>
      <c r="Z209" s="82" t="s">
        <v>60</v>
      </c>
      <c r="AA209" s="82" t="s">
        <v>60</v>
      </c>
      <c r="AB209" s="82" t="s">
        <v>60</v>
      </c>
      <c r="AC209" s="82"/>
      <c r="AD209" s="82" t="s">
        <v>60</v>
      </c>
      <c r="AE209" s="82" t="s">
        <v>60</v>
      </c>
      <c r="AF209" s="82" t="s">
        <v>60</v>
      </c>
      <c r="AG209" s="82" t="s">
        <v>60</v>
      </c>
      <c r="AH209" s="82" t="s">
        <v>60</v>
      </c>
      <c r="AI209" s="82" t="s">
        <v>1471</v>
      </c>
      <c r="AJ209" s="82"/>
      <c r="AK209" s="82" t="s">
        <v>60</v>
      </c>
      <c r="AL209" s="82" t="s">
        <v>60</v>
      </c>
      <c r="AM209" s="239">
        <f>COUNTIF(H209:AL209,"PH")+COUNTIF(H209:AL209,"PH/L")+COUNTIF(H209:AL209,"PM")</f>
        <v>0</v>
      </c>
      <c r="AN209" s="239">
        <f>COUNTIF(H209:AL209,"PD")+COUNTIF(H209:AL209,"PDD")+COUNTIF(H209:AL209,"P/DS")/2+COUNTIF(H209:AL209,"PMD")</f>
        <v>0</v>
      </c>
      <c r="AO209" s="239">
        <f>COUNTIF(H209:AL209,"PN")+COUNTIF(H209:AL209,"P/NS")/2+COUNTIF(H209:AL209,"PH")+COUNTIF(H209:AL209,"PH/F")/2+COUNTIF(H209:AL209,"PH/L")/2+COUNTIF(H209:AL209,"PM")</f>
        <v>0</v>
      </c>
      <c r="AP209" s="239">
        <f>COUNTIF(H209:AL209,"BH")+COUNTIF(H209:AL209,"AL/BL")+COUNTIF(H209:AL209,"UL/BL")+COUNTIF(H209:AL209,"BM")</f>
        <v>0</v>
      </c>
      <c r="AQ209" s="239">
        <f>COUNTIF(H209:AL209,"DS")+COUNTIF(H209:AL209,"AL/DS")/2+COUNTIF(H209:AL209,"UL/DS")/2+COUNTIF(H209:AL209,"CT")+COUNTIF(H209:AL209,"MD")</f>
        <v>24.5</v>
      </c>
      <c r="AR209" s="239">
        <f>COUNTIF(H209:AL209,"NS")+COUNTIF(H209:AL209,"AL/NS")/2+COUNTIF(H209:AL209,"UL/NS")/2+COUNTIF(H209:AL209,"BH")+COUNTIF(H209:AL209,"AL/BF")/2+COUNTIF(H209:AL209,"AL/BL")/2+COUNTIF(H209:AL209,"UL/BL")/2+COUNTIF(H209:AL209,"UL/BF")/2+COUNTIF(H209:AL209,"BM")</f>
        <v>0</v>
      </c>
      <c r="AS209" s="239">
        <f>COUNTIF(H209:AL209,"AL")+COUNTIF(H209:AL209,"AL/DS")/2+COUNTIF(H209:AL209,"AL/NS")/2+COUNTIF(H209:AL209,"NH")+COUNTIF(H209:AL209,"SL")+COUNTIF(H209:AL209,"NHD")+COUNTIF(H209:AL209,"B")+COUNTIF(H209:AL209,"HL")+COUNTIF(H209:AL209,"AL/BF")/2+COUNTIF(H209:AL209,"AL/BL")/2</f>
        <v>1</v>
      </c>
      <c r="AT209" s="255">
        <f>COUNTIF(H209:AL209,"PD")+COUNTIF(H209:AL209,"PN")+COUNTIF(H209:AL209,"P/DS")/2+COUNTIF(H209:AL209,"P/NS")/2+COUNTIF(H209:AL209,"DS")+COUNTIF(H209:AL209,"NS")+COUNTIF(H209:AL209,"AL")+COUNTIF(H209:AL209,"AL/DS")+COUNTIF(H209:AL209,"AL/NS")+COUNTIF(H209:AL209,"NH")+COUNTIF(H209:AL209,"SL")+COUNTIF(H209:AL209,"UL/DS")/2+COUNTIF(H209:AL209,"UL/NS")/2+COUNTIF(H209:AL209,"CT")+COUNTIF(H209:AL209,"NHD")+COUNTIF(H209:AL209,"PDD")+COUNTIF(H209:AL209,"B")+COUNTIF(H209:AL209,"HL")+COUNTIF(H209:AL209,"PH")+COUNTIF(H209:AL209,"BH")+COUNTIF(H209:AL209,"AL/BF")+COUNTIF(H209:AL209,"AL/BL")+COUNTIF(H209:AL209,"UL/BF")/2+COUNTIF(H209:AL209,"UL/BL")/2+COUNTIF(H209:AL209,"PH/F")/2+COUNTIF(H209:AL209,"PH/L")/2+COUNTIF(H209:AL209,"MD")+COUNTIF(H209:AL209,"PMD")+COUNTIF(H209:AL209,"PM")+COUNTIF(H209:AL209,"BM")</f>
        <v>25.5</v>
      </c>
      <c r="AU209" s="255">
        <f>COUNTIF(H209:AL209,"P/DS")/2+COUNTIF(H209:AL209,"P/NS")/2+COUNTIF(H209:AL209,"IL")+COUNTIF(H209:AL209,"NL")+COUNTIF(H209:AL209,"UL")+COUNTIF(H209:AL209,"UL/DS")/2+COUNTIF(H209:AL209,"UL/NS")/2+COUNTIF(H209:AL209,"KT")+COUNTIF(H209:AL209,"UL/BF")/2+COUNTIF(H209:AL209,"UL/BL")/2+COUNTIF(H209:AL209,"PH/F")/2+COUNTIF(H209:AL209,"PH/L")/2+COUNTIF(H209:AL209,"NB")</f>
        <v>0.5</v>
      </c>
      <c r="AV209" s="258">
        <f>COUNTIF(H209:AL209,"PN")+COUNTIF(H209:AL209,"TVD")+COUNTIF(H209:AL209,"PH")+COUNTIF(H209:AL209,"PM")+COUNTIF(H209:AL209,"PDD")-COUNTIFS(H209:AL209,"PN",H216:AL216,"&gt;=3")-COUNTIFS(H209:AL209,"PM",H216:AL216,"&gt;=3")</f>
        <v>0</v>
      </c>
      <c r="AW209" s="258">
        <f>COUNTIF(H209:AL209,"NS")+COUNTIF(H209:AL209,"D")+COUNTIF(H209:AL209,"BH")+COUNTIF(H209:AL209,"NHD")+COUNTIF(H209:AL209,"BM")-COUNTIFS(H209:AL209,"NS",H216:AL216,"&gt;=3")-COUNTIFS(H209:AL209,"BH",H216:AL216,"&gt;=3")-COUNTIFS(H209:AL209,"BM",H216:AL216,"&gt;=3")</f>
        <v>0</v>
      </c>
      <c r="AX209" s="255">
        <f>COUNTIF(H209:AL209,"AL")+COUNTIF(H209:AL209,"AL/DS")/2+COUNTIF(H209:AL209,"AL/NS")/2+COUNTIF(H209:AL209,"AL/BF")+COUNTIF(H209:AL209,"AL/BL")/2</f>
        <v>0</v>
      </c>
      <c r="AY209" s="255">
        <f>COUNTIF(H209:AL209,"SL")</f>
        <v>0</v>
      </c>
      <c r="AZ209" s="255">
        <f>COUNTIF(H209:AL209,"NH")</f>
        <v>1</v>
      </c>
      <c r="BA209" s="255">
        <f>COUNTIF(H209:AL209,"HL")</f>
        <v>0</v>
      </c>
      <c r="BB209" s="255">
        <f>COUNTIF(G209:AL209,"P/DS")/2+COUNTIF(G209:AL209,"P/NS")/2+COUNTIF(G209:AL209,"UL")+COUNTIF(G209:AL209,"UL/DS")/2+COUNTIF(G209:AL209,"UL/NS")/2+COUNTIF(G209:AL209,"UL/BL")/2+COUNTIF(G209:AL209,"UL/BF")/2+COUNTIF(G209:AL209,"PH/F")/2+COUNTIF(G209:AL209,"PH/L")/2</f>
        <v>0.5</v>
      </c>
      <c r="BC209" s="255">
        <f>COUNTIF(H209:AL209,"NB")</f>
        <v>0</v>
      </c>
      <c r="BD209" s="255">
        <f>COUNTIF(H209:AL209,"NL")</f>
        <v>0</v>
      </c>
      <c r="BE209" s="255">
        <f>COUNTIF(H209:AL209,"IL")</f>
        <v>0</v>
      </c>
      <c r="BF209" s="255">
        <f>COUNTIF(H209:AL209,"KT")</f>
        <v>0</v>
      </c>
      <c r="BG209" s="255">
        <f>COUNTIF(H209:AL209,"L70")</f>
        <v>0</v>
      </c>
      <c r="BH209" s="255">
        <f>COUNTIF(H209:AL209,"MD")</f>
        <v>0</v>
      </c>
      <c r="BI209" s="255">
        <f>COUNTIF(H209:AL209,"PMD")</f>
        <v>0</v>
      </c>
      <c r="BJ209" s="255">
        <f>COUNTIF(H209:AL209,"PM")</f>
        <v>0</v>
      </c>
      <c r="BK209" s="255">
        <f>COUNTIF(H209:AL209,"BM")</f>
        <v>0</v>
      </c>
      <c r="BL209" s="261">
        <f>SUMIF(H209:AL209,"PD",H210:AL210)+SUMIF(H209:AL209,"PN",H210:AL210)+SUMIF(H209:AL209,"P/DS",H210:AL210)+SUMIF(H209:AL209,"PN/F",H210:AL210)+SUMIF(H209:AL209,"PN/L",H210:AL210)+SUMIF(H209:AL209,"TV",H210:AL210)+SUMIF(H209:AL209,"TVD",H210:AL210)+SUMIF(H209:AL209,"PDD",H210:AL210)</f>
        <v>0</v>
      </c>
      <c r="BM209" s="261">
        <f>SUMIF(H209:AL209,"PD",H211:AL211)+SUMIF(H209:AL209,"PN",H211:AL211)+SUMIF(H209:AL209,"P/DS",H211:AL211)+SUMIF(H209:AL209,"PN/F",H211:AL211)+SUMIF(H209:AL209,"PN/L",H211:AL211)+SUMIF(H209:AL209,"TV",H211:AL211)+SUMIF(H209:AL209,"TVD",H211:AL211)+SUMIF(H209:AL209,"PDD",H211:AL211)+SUMIF(H209:AL209,"PMD",H211:AL211)</f>
        <v>0</v>
      </c>
      <c r="BN209" s="261">
        <f>SUMIF(H209:AL209,"PD",H212:AL212)+SUMIF(H209:AL209,"PN",H212:AL212)+SUMIF(H209:AL209,"P/DS",H212:AL212)+SUMIF(H209:AL209,"PN/F",H212:AL212)+SUMIF(H209:AL209,"PN/L",H212:AL212)+SUMIF(H209:AL209,"TV",H212:AL212)+SUMIF(H209:AL209,"TVD",H212:AL212)</f>
        <v>0</v>
      </c>
      <c r="BO209" s="261">
        <f>SUMIF(H209:AL209,"PD",H213:AL213)+SUMIF(H209:AL209,"PN",H213:AL213)+SUMIF(H209:AL209,"P/DS",H213:AL213)+SUMIF(H209:AL209,"PN/F",H213:AL213)+SUMIF(H209:AL209,"PN/L",H213:AL213)+SUMIF(H209:AL209,"TV",H213:AL213)+SUMIF(H209:AL209,"TVD",H213:AL213)</f>
        <v>0</v>
      </c>
      <c r="BP209" s="261">
        <f>SUMIF(H209:AL209,"PD",H214:AL214)+SUMIF(H209:AL209,"PN",H214:AL214)+SUMIF(H209:AL209,"P/DS",H214:AL214)+SUMIF(H209:AL209,"PN/F",H214:AL214)+SUMIF(H209:AL209,"PN/L",H214:AL214)+SUMIF(H209:AL209,"TV",H214:AL214)+SUMIF(H209:AL209,"TVD",H214:AL214)+SUMIF(H209:AL209,"PDD",H214:AL214)+SUMIF(H209:AL209,"PH",H214:AL214)+SUMIF(H209:AL209,"PM",H214:AL214)</f>
        <v>0</v>
      </c>
      <c r="BQ209" s="261">
        <f>SUMIF(H209:AL209,"PD",H215:AL215)+SUMIF(H209:AL209,"PN",H215:AL215)+SUMIF(H209:AL209,"P/DS",H215:AL215)+SUMIF(H209:AL209,"PN/F",H215:AL215)+SUMIF(H209:AL209,"PN/L",H215:AL215)+SUMIF(H209:AL209,"TV",H215:AL215)+SUMIF(H209:AL209,"TVD",H215:AL215)+SUMIF(H209:AL209,"PDD",H215:AL215)+SUMIF(H209:AL209,"PH",H215:AL215)+SUMIF(H209:AL209,"PM",H215:AL215)</f>
        <v>0</v>
      </c>
      <c r="BR209" s="269">
        <f>SUM(H210:AL210)-BL209</f>
        <v>35.5</v>
      </c>
      <c r="BS209" s="269">
        <f>SUM(H211:AL211)-BM209</f>
        <v>0</v>
      </c>
      <c r="BT209" s="269">
        <f>SUM(H212:AL212)-BN209</f>
        <v>0</v>
      </c>
      <c r="BU209" s="269">
        <f>SUM(H213:AL213)-BO209</f>
        <v>0</v>
      </c>
      <c r="BV209" s="269">
        <f>SUM(H214:AL214)-BP209</f>
        <v>0</v>
      </c>
      <c r="BW209" s="269">
        <f>SUM(H215:AL215)-BQ209</f>
        <v>0</v>
      </c>
      <c r="BX209" s="255">
        <f>SUMIF(H209:AL209,"PD",H216:AL216)+SUMIF(H209:AL209,"PN",H216:AL216)+SUMIF(H209:AL209,"P/DS",H216:AL216)+SUMIF(H209:AL209,"PN/F",H216:AL216)+SUMIF(H209:AL209,"PN/L",H216:AL216)</f>
        <v>0</v>
      </c>
      <c r="BY209" s="255">
        <f>SUM(H216:AL216)-BX209</f>
        <v>0.2</v>
      </c>
      <c r="BZ209" s="255">
        <f t="shared" ref="BZ209" si="75">+SUM(BL209:BW216)</f>
        <v>35.5</v>
      </c>
      <c r="CA209" s="266">
        <f>(COUNTIFS(H209:AL209,"PD",H210:AL210,"&gt;=2"))*0.5-IF(CN209="VP",COUNTIFS($H$16:$AL$16,"SAT",H209:AL209,"PD",H210:AL210,"&gt;=2"))*0.5</f>
        <v>0</v>
      </c>
      <c r="CB209" s="266">
        <f>(COUNTIFS(H209:AL209,"PN",H211:AL211,"&gt;=0.5",H210:AL210,"&gt;=1.5"))*0.5+COUNTIFS(H209:AL209,"PDD",H211:AL211,"&gt;=0.5",H210:AL210,"&gt;=1.5")*0.5</f>
        <v>0</v>
      </c>
      <c r="CC209" s="273">
        <f>(COUNTIFS(H209:AL209,"TV",H211:AL211,"&gt;=10"))*0.5+(COUNTIFS(H209:AL209,"PMD",H211:AL211,"&gt;=2"))*0.5</f>
        <v>0</v>
      </c>
      <c r="CD209" s="266">
        <f>(COUNTIFS(H209:AL209,"TVD",H213:AL213,"&gt;=6.5",H211:AL211,"&gt;=3.5"))*0.5</f>
        <v>0</v>
      </c>
      <c r="CE209" s="266">
        <f>(COUNTIFS(H209:AL209,"PD",H214:AL214,"&gt;=10"))*0.5</f>
        <v>0</v>
      </c>
      <c r="CF209" s="266">
        <f>(COUNTIFS(H209:AL209,"PDD",H214:AL214,"&gt;=3.5",H215:AL215,"&gt;=6.5")+COUNTIFS(H209:AL209,"PH",H215:AL215,"&gt;=0.5",H214:AL214,"&gt;=1.5")+COUNTIFS(H209:AL209,"PM",H215:AL215,"&gt;=0.5",H214:AL214,"&gt;=1.5"))*0.5</f>
        <v>0</v>
      </c>
      <c r="CG209" s="266">
        <f>(COUNTIFS(H209:AL209,"DS",H210:AL210,"&gt;=2")+COUNTIFS(H209:AL209,"AL/DS",H210:AL210,"&gt;=2"))*0.5-IF(CN209="VP",COUNTIFS($H$16:$AL$16,"SAT",H209:AL209,"DS",H210:AL210,"&gt;=2"))*0.5</f>
        <v>4</v>
      </c>
      <c r="CH209" s="266">
        <f>(COUNTIFS(H209:AL209,"NS",H211:AL211,"&gt;=0.5",H210:AL210,"&gt;=1.5")+COUNTIFS(H209:AL209,"AL/NS",H211:AL211,"&gt;=0.5",H210:AL210,"&gt;=1.5")+COUNTIFS(H209:AL209,"NHD",H211:AL211,"&gt;=4.5",H214:AL214,"&gt;=2",H210:AL210,"&gt;=1.5"))*0.5</f>
        <v>0</v>
      </c>
      <c r="CI209" s="266">
        <f>(COUNTIF(H211:AL211,"&gt;=10")+COUNTIFS(H209:AL209,"MD",H211:AL211,"&gt;=2")-COUNTIFS(H209:AL209,"TV",H211:AL211,"&gt;=10"))*0.5</f>
        <v>0</v>
      </c>
      <c r="CJ209" s="266">
        <f>(COUNTIFS(H209:AL209,"D",H213:AL213,"&gt;=6.5",H211:AL211,"&gt;=3.5"))*0.5</f>
        <v>0</v>
      </c>
      <c r="CK209" s="266">
        <f>(COUNTIF(H214:AL214,"&gt;=10")-COUNTIFS(H209:AL209,"PD",H214:AL214,"&gt;=10"))*0.5</f>
        <v>0</v>
      </c>
      <c r="CL209" s="265">
        <f>(COUNTIFS(H209:AL209,"NHD",H214:AL214,"&gt;=3.5",H215:AL215,"&gt;=6.5")+COUNTIFS(H209:AL209,"BH",H214:AL214,"&gt;=1.5",H215:AL215,"&gt;=0.5")+COUNTIFS(H209:AL209,"BM",H214:AL214,"&gt;=1.5",H215:AL215,"&gt;=0.5")+COUNTIFS(H209:AL209,"D",H214:AL214,"&gt;=1.5",H215:AL215,"&gt;=0.5"))*0.5</f>
        <v>0</v>
      </c>
      <c r="CM209" s="272"/>
      <c r="CN209" s="264" t="s">
        <v>666</v>
      </c>
      <c r="CO209" s="125">
        <f t="shared" ref="CO209" si="76">+AM209+AN209+AO209+AP209+AQ209+AR209+AS209+AU209+BG209</f>
        <v>26</v>
      </c>
      <c r="CP209" s="225">
        <f>+SUM(I210:I215)-I216</f>
        <v>0</v>
      </c>
      <c r="CQ209" s="225">
        <f>+SUM(J210:J215)-J216</f>
        <v>0</v>
      </c>
      <c r="CR209" s="225">
        <f>+SUM(K210:K215)-K216</f>
        <v>1.2</v>
      </c>
      <c r="CS209" s="92"/>
      <c r="CT209" s="92"/>
      <c r="CU209" s="92"/>
      <c r="CV209" s="92"/>
      <c r="CW209" s="92"/>
      <c r="CX209" s="92"/>
      <c r="CY209" s="92"/>
      <c r="CZ209" s="92"/>
      <c r="DA209" s="92"/>
    </row>
    <row r="210" spans="1:105" s="70" customFormat="1" ht="15" customHeight="1">
      <c r="A210" s="228"/>
      <c r="B210" s="336"/>
      <c r="C210" s="339"/>
      <c r="D210" s="237"/>
      <c r="E210" s="237"/>
      <c r="F210" s="242" t="s">
        <v>82</v>
      </c>
      <c r="G210" s="51">
        <v>1.5</v>
      </c>
      <c r="H210" s="83"/>
      <c r="I210" s="83"/>
      <c r="J210" s="83"/>
      <c r="K210" s="83">
        <v>1.2</v>
      </c>
      <c r="L210" s="83"/>
      <c r="M210" s="83"/>
      <c r="N210" s="83">
        <v>3.5</v>
      </c>
      <c r="O210" s="83"/>
      <c r="P210" s="83">
        <v>2.2000000000000002</v>
      </c>
      <c r="Q210" s="83"/>
      <c r="R210" s="83"/>
      <c r="S210" s="83">
        <v>2</v>
      </c>
      <c r="T210" s="83"/>
      <c r="U210" s="83">
        <v>3.5</v>
      </c>
      <c r="V210" s="83"/>
      <c r="W210" s="83">
        <v>2.2000000000000002</v>
      </c>
      <c r="X210" s="83"/>
      <c r="Y210" s="83">
        <v>1.2</v>
      </c>
      <c r="Z210" s="83">
        <v>1</v>
      </c>
      <c r="AA210" s="83"/>
      <c r="AB210" s="83">
        <v>4</v>
      </c>
      <c r="AC210" s="79"/>
      <c r="AD210" s="79">
        <v>0.5</v>
      </c>
      <c r="AE210" s="79"/>
      <c r="AF210" s="79">
        <v>2.2000000000000002</v>
      </c>
      <c r="AG210" s="79">
        <v>3.5</v>
      </c>
      <c r="AH210" s="79">
        <v>2</v>
      </c>
      <c r="AI210" s="79"/>
      <c r="AJ210" s="79"/>
      <c r="AK210" s="79">
        <v>2.5</v>
      </c>
      <c r="AL210" s="79">
        <v>4</v>
      </c>
      <c r="AM210" s="240"/>
      <c r="AN210" s="240"/>
      <c r="AO210" s="240"/>
      <c r="AP210" s="240"/>
      <c r="AQ210" s="240"/>
      <c r="AR210" s="240"/>
      <c r="AS210" s="240"/>
      <c r="AT210" s="256"/>
      <c r="AU210" s="256"/>
      <c r="AV210" s="259"/>
      <c r="AW210" s="259"/>
      <c r="AX210" s="256"/>
      <c r="AY210" s="256"/>
      <c r="AZ210" s="256"/>
      <c r="BA210" s="256"/>
      <c r="BB210" s="256"/>
      <c r="BC210" s="256"/>
      <c r="BD210" s="256"/>
      <c r="BE210" s="256"/>
      <c r="BF210" s="256"/>
      <c r="BG210" s="256"/>
      <c r="BH210" s="256"/>
      <c r="BI210" s="256"/>
      <c r="BJ210" s="256"/>
      <c r="BK210" s="256"/>
      <c r="BL210" s="262"/>
      <c r="BM210" s="262"/>
      <c r="BN210" s="262"/>
      <c r="BO210" s="262"/>
      <c r="BP210" s="262"/>
      <c r="BQ210" s="262"/>
      <c r="BR210" s="270"/>
      <c r="BS210" s="270"/>
      <c r="BT210" s="270"/>
      <c r="BU210" s="270"/>
      <c r="BV210" s="270"/>
      <c r="BW210" s="270"/>
      <c r="BX210" s="256"/>
      <c r="BY210" s="256"/>
      <c r="BZ210" s="256"/>
      <c r="CA210" s="267"/>
      <c r="CB210" s="267"/>
      <c r="CC210" s="274"/>
      <c r="CD210" s="267"/>
      <c r="CE210" s="267"/>
      <c r="CF210" s="267"/>
      <c r="CG210" s="267"/>
      <c r="CH210" s="267"/>
      <c r="CI210" s="267"/>
      <c r="CJ210" s="267"/>
      <c r="CK210" s="267"/>
      <c r="CL210" s="265"/>
      <c r="CM210" s="272"/>
      <c r="CN210" s="264"/>
      <c r="CO210" s="125"/>
      <c r="CP210" s="226"/>
      <c r="CQ210" s="226"/>
      <c r="CR210" s="226"/>
      <c r="CS210" s="92"/>
      <c r="CT210" s="92"/>
      <c r="CU210" s="92"/>
      <c r="CV210" s="92"/>
      <c r="CW210" s="92"/>
      <c r="CX210" s="92"/>
      <c r="CY210" s="92"/>
      <c r="CZ210" s="92"/>
      <c r="DA210" s="92"/>
    </row>
    <row r="211" spans="1:105" s="70" customFormat="1" ht="15" customHeight="1">
      <c r="A211" s="228"/>
      <c r="B211" s="336"/>
      <c r="C211" s="339"/>
      <c r="D211" s="237"/>
      <c r="E211" s="237"/>
      <c r="F211" s="243"/>
      <c r="G211" s="52">
        <v>2</v>
      </c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240"/>
      <c r="AN211" s="240"/>
      <c r="AO211" s="240"/>
      <c r="AP211" s="240"/>
      <c r="AQ211" s="240"/>
      <c r="AR211" s="240"/>
      <c r="AS211" s="240"/>
      <c r="AT211" s="256"/>
      <c r="AU211" s="256"/>
      <c r="AV211" s="259"/>
      <c r="AW211" s="259"/>
      <c r="AX211" s="256"/>
      <c r="AY211" s="256"/>
      <c r="AZ211" s="256"/>
      <c r="BA211" s="256"/>
      <c r="BB211" s="256"/>
      <c r="BC211" s="256"/>
      <c r="BD211" s="256"/>
      <c r="BE211" s="256"/>
      <c r="BF211" s="256"/>
      <c r="BG211" s="256"/>
      <c r="BH211" s="256"/>
      <c r="BI211" s="256"/>
      <c r="BJ211" s="256"/>
      <c r="BK211" s="256"/>
      <c r="BL211" s="262"/>
      <c r="BM211" s="262"/>
      <c r="BN211" s="262"/>
      <c r="BO211" s="262"/>
      <c r="BP211" s="262"/>
      <c r="BQ211" s="262"/>
      <c r="BR211" s="270"/>
      <c r="BS211" s="270"/>
      <c r="BT211" s="270"/>
      <c r="BU211" s="270"/>
      <c r="BV211" s="270"/>
      <c r="BW211" s="270"/>
      <c r="BX211" s="256"/>
      <c r="BY211" s="256"/>
      <c r="BZ211" s="256"/>
      <c r="CA211" s="267"/>
      <c r="CB211" s="267"/>
      <c r="CC211" s="274"/>
      <c r="CD211" s="267"/>
      <c r="CE211" s="267"/>
      <c r="CF211" s="267"/>
      <c r="CG211" s="267"/>
      <c r="CH211" s="267"/>
      <c r="CI211" s="267"/>
      <c r="CJ211" s="267"/>
      <c r="CK211" s="267"/>
      <c r="CL211" s="265"/>
      <c r="CM211" s="272"/>
      <c r="CN211" s="264"/>
      <c r="CO211" s="125"/>
      <c r="CP211" s="226"/>
      <c r="CQ211" s="226"/>
      <c r="CR211" s="226"/>
      <c r="CS211" s="92"/>
      <c r="CT211" s="92"/>
      <c r="CU211" s="92"/>
      <c r="CV211" s="92"/>
      <c r="CW211" s="92"/>
      <c r="CX211" s="92"/>
      <c r="CY211" s="92"/>
      <c r="CZ211" s="92"/>
      <c r="DA211" s="92"/>
    </row>
    <row r="212" spans="1:105" s="70" customFormat="1" ht="15" customHeight="1">
      <c r="A212" s="228"/>
      <c r="B212" s="336"/>
      <c r="C212" s="339"/>
      <c r="D212" s="237"/>
      <c r="E212" s="237"/>
      <c r="F212" s="243"/>
      <c r="G212" s="72">
        <v>2.1</v>
      </c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240"/>
      <c r="AN212" s="240"/>
      <c r="AO212" s="240"/>
      <c r="AP212" s="240"/>
      <c r="AQ212" s="240"/>
      <c r="AR212" s="240"/>
      <c r="AS212" s="240"/>
      <c r="AT212" s="256"/>
      <c r="AU212" s="256"/>
      <c r="AV212" s="259"/>
      <c r="AW212" s="259"/>
      <c r="AX212" s="256"/>
      <c r="AY212" s="256"/>
      <c r="AZ212" s="256"/>
      <c r="BA212" s="256"/>
      <c r="BB212" s="256"/>
      <c r="BC212" s="256"/>
      <c r="BD212" s="256"/>
      <c r="BE212" s="256"/>
      <c r="BF212" s="256"/>
      <c r="BG212" s="256"/>
      <c r="BH212" s="256"/>
      <c r="BI212" s="256"/>
      <c r="BJ212" s="256"/>
      <c r="BK212" s="256"/>
      <c r="BL212" s="262"/>
      <c r="BM212" s="262"/>
      <c r="BN212" s="262"/>
      <c r="BO212" s="262"/>
      <c r="BP212" s="262"/>
      <c r="BQ212" s="262"/>
      <c r="BR212" s="270"/>
      <c r="BS212" s="270"/>
      <c r="BT212" s="270"/>
      <c r="BU212" s="270"/>
      <c r="BV212" s="270"/>
      <c r="BW212" s="270"/>
      <c r="BX212" s="256"/>
      <c r="BY212" s="256"/>
      <c r="BZ212" s="256"/>
      <c r="CA212" s="267"/>
      <c r="CB212" s="267"/>
      <c r="CC212" s="274"/>
      <c r="CD212" s="267"/>
      <c r="CE212" s="267"/>
      <c r="CF212" s="267"/>
      <c r="CG212" s="267"/>
      <c r="CH212" s="267"/>
      <c r="CI212" s="267"/>
      <c r="CJ212" s="267"/>
      <c r="CK212" s="267"/>
      <c r="CL212" s="265"/>
      <c r="CM212" s="272"/>
      <c r="CN212" s="264"/>
      <c r="CO212" s="125"/>
      <c r="CP212" s="226"/>
      <c r="CQ212" s="226"/>
      <c r="CR212" s="226"/>
      <c r="CS212" s="92"/>
      <c r="CT212" s="92"/>
      <c r="CU212" s="92"/>
      <c r="CV212" s="92"/>
      <c r="CW212" s="92"/>
      <c r="CX212" s="92"/>
      <c r="CY212" s="92"/>
      <c r="CZ212" s="92"/>
      <c r="DA212" s="92"/>
    </row>
    <row r="213" spans="1:105" s="70" customFormat="1" ht="15" customHeight="1">
      <c r="A213" s="228"/>
      <c r="B213" s="336"/>
      <c r="C213" s="339"/>
      <c r="D213" s="237"/>
      <c r="E213" s="237"/>
      <c r="F213" s="243"/>
      <c r="G213" s="72">
        <v>2.7</v>
      </c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240"/>
      <c r="AN213" s="240"/>
      <c r="AO213" s="240"/>
      <c r="AP213" s="240"/>
      <c r="AQ213" s="240"/>
      <c r="AR213" s="240"/>
      <c r="AS213" s="240"/>
      <c r="AT213" s="256"/>
      <c r="AU213" s="256"/>
      <c r="AV213" s="259"/>
      <c r="AW213" s="259"/>
      <c r="AX213" s="256"/>
      <c r="AY213" s="256"/>
      <c r="AZ213" s="256"/>
      <c r="BA213" s="256"/>
      <c r="BB213" s="256"/>
      <c r="BC213" s="256"/>
      <c r="BD213" s="256"/>
      <c r="BE213" s="256"/>
      <c r="BF213" s="256"/>
      <c r="BG213" s="256"/>
      <c r="BH213" s="256"/>
      <c r="BI213" s="256"/>
      <c r="BJ213" s="256"/>
      <c r="BK213" s="256"/>
      <c r="BL213" s="262"/>
      <c r="BM213" s="262"/>
      <c r="BN213" s="262"/>
      <c r="BO213" s="262"/>
      <c r="BP213" s="262"/>
      <c r="BQ213" s="262"/>
      <c r="BR213" s="270"/>
      <c r="BS213" s="270"/>
      <c r="BT213" s="270"/>
      <c r="BU213" s="270"/>
      <c r="BV213" s="270"/>
      <c r="BW213" s="270"/>
      <c r="BX213" s="256"/>
      <c r="BY213" s="256"/>
      <c r="BZ213" s="256"/>
      <c r="CA213" s="267"/>
      <c r="CB213" s="267"/>
      <c r="CC213" s="274"/>
      <c r="CD213" s="267"/>
      <c r="CE213" s="267"/>
      <c r="CF213" s="267"/>
      <c r="CG213" s="267"/>
      <c r="CH213" s="267"/>
      <c r="CI213" s="267"/>
      <c r="CJ213" s="267"/>
      <c r="CK213" s="267"/>
      <c r="CL213" s="265"/>
      <c r="CM213" s="272"/>
      <c r="CN213" s="264"/>
      <c r="CO213" s="125"/>
      <c r="CP213" s="226"/>
      <c r="CQ213" s="226"/>
      <c r="CR213" s="226"/>
      <c r="CS213" s="92"/>
      <c r="CT213" s="92"/>
      <c r="CU213" s="92"/>
      <c r="CV213" s="92"/>
      <c r="CW213" s="92"/>
      <c r="CX213" s="92"/>
      <c r="CY213" s="92"/>
      <c r="CZ213" s="92"/>
      <c r="DA213" s="92"/>
    </row>
    <row r="214" spans="1:105" s="70" customFormat="1" ht="15" customHeight="1">
      <c r="A214" s="228"/>
      <c r="B214" s="336"/>
      <c r="C214" s="339"/>
      <c r="D214" s="237"/>
      <c r="E214" s="237"/>
      <c r="F214" s="243"/>
      <c r="G214" s="72">
        <v>3</v>
      </c>
      <c r="H214" s="84"/>
      <c r="I214" s="83"/>
      <c r="J214" s="83"/>
      <c r="K214" s="83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240"/>
      <c r="AN214" s="240"/>
      <c r="AO214" s="240"/>
      <c r="AP214" s="240"/>
      <c r="AQ214" s="240"/>
      <c r="AR214" s="240"/>
      <c r="AS214" s="240"/>
      <c r="AT214" s="256"/>
      <c r="AU214" s="256"/>
      <c r="AV214" s="259"/>
      <c r="AW214" s="259"/>
      <c r="AX214" s="256"/>
      <c r="AY214" s="256"/>
      <c r="AZ214" s="256"/>
      <c r="BA214" s="256"/>
      <c r="BB214" s="256"/>
      <c r="BC214" s="256"/>
      <c r="BD214" s="256"/>
      <c r="BE214" s="256"/>
      <c r="BF214" s="256"/>
      <c r="BG214" s="256"/>
      <c r="BH214" s="256"/>
      <c r="BI214" s="256"/>
      <c r="BJ214" s="256"/>
      <c r="BK214" s="256"/>
      <c r="BL214" s="262"/>
      <c r="BM214" s="262"/>
      <c r="BN214" s="262"/>
      <c r="BO214" s="262"/>
      <c r="BP214" s="262"/>
      <c r="BQ214" s="262"/>
      <c r="BR214" s="270"/>
      <c r="BS214" s="270"/>
      <c r="BT214" s="270"/>
      <c r="BU214" s="270"/>
      <c r="BV214" s="270"/>
      <c r="BW214" s="270"/>
      <c r="BX214" s="256"/>
      <c r="BY214" s="256"/>
      <c r="BZ214" s="256"/>
      <c r="CA214" s="267"/>
      <c r="CB214" s="267"/>
      <c r="CC214" s="274"/>
      <c r="CD214" s="267"/>
      <c r="CE214" s="267"/>
      <c r="CF214" s="267"/>
      <c r="CG214" s="267"/>
      <c r="CH214" s="267"/>
      <c r="CI214" s="267"/>
      <c r="CJ214" s="267"/>
      <c r="CK214" s="267"/>
      <c r="CL214" s="265"/>
      <c r="CM214" s="272"/>
      <c r="CN214" s="264"/>
      <c r="CO214" s="125"/>
      <c r="CP214" s="226"/>
      <c r="CQ214" s="226"/>
      <c r="CR214" s="226"/>
      <c r="CS214" s="92"/>
      <c r="CT214" s="92"/>
      <c r="CU214" s="92"/>
      <c r="CV214" s="92"/>
      <c r="CW214" s="92"/>
      <c r="CX214" s="92"/>
      <c r="CY214" s="92"/>
      <c r="CZ214" s="92"/>
      <c r="DA214" s="92"/>
    </row>
    <row r="215" spans="1:105" s="70" customFormat="1" ht="15" customHeight="1">
      <c r="A215" s="228"/>
      <c r="B215" s="336"/>
      <c r="C215" s="339"/>
      <c r="D215" s="237"/>
      <c r="E215" s="237"/>
      <c r="F215" s="244"/>
      <c r="G215" s="73">
        <v>3.9</v>
      </c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240"/>
      <c r="AN215" s="240"/>
      <c r="AO215" s="240"/>
      <c r="AP215" s="240"/>
      <c r="AQ215" s="240"/>
      <c r="AR215" s="240"/>
      <c r="AS215" s="240"/>
      <c r="AT215" s="256"/>
      <c r="AU215" s="256"/>
      <c r="AV215" s="259"/>
      <c r="AW215" s="259"/>
      <c r="AX215" s="256"/>
      <c r="AY215" s="256"/>
      <c r="AZ215" s="256"/>
      <c r="BA215" s="256"/>
      <c r="BB215" s="256"/>
      <c r="BC215" s="256"/>
      <c r="BD215" s="256"/>
      <c r="BE215" s="256"/>
      <c r="BF215" s="256"/>
      <c r="BG215" s="256"/>
      <c r="BH215" s="256"/>
      <c r="BI215" s="256"/>
      <c r="BJ215" s="256"/>
      <c r="BK215" s="256"/>
      <c r="BL215" s="262"/>
      <c r="BM215" s="262"/>
      <c r="BN215" s="262"/>
      <c r="BO215" s="262"/>
      <c r="BP215" s="262"/>
      <c r="BQ215" s="262"/>
      <c r="BR215" s="270"/>
      <c r="BS215" s="270"/>
      <c r="BT215" s="270"/>
      <c r="BU215" s="270"/>
      <c r="BV215" s="270"/>
      <c r="BW215" s="270"/>
      <c r="BX215" s="256"/>
      <c r="BY215" s="256"/>
      <c r="BZ215" s="256"/>
      <c r="CA215" s="267"/>
      <c r="CB215" s="267"/>
      <c r="CC215" s="274"/>
      <c r="CD215" s="267"/>
      <c r="CE215" s="267"/>
      <c r="CF215" s="267"/>
      <c r="CG215" s="267"/>
      <c r="CH215" s="267"/>
      <c r="CI215" s="267"/>
      <c r="CJ215" s="267"/>
      <c r="CK215" s="267"/>
      <c r="CL215" s="265"/>
      <c r="CM215" s="272"/>
      <c r="CN215" s="264"/>
      <c r="CO215" s="125"/>
      <c r="CP215" s="226"/>
      <c r="CQ215" s="226"/>
      <c r="CR215" s="226"/>
      <c r="CS215" s="92"/>
      <c r="CT215" s="92"/>
      <c r="CU215" s="92"/>
      <c r="CV215" s="92"/>
      <c r="CW215" s="92"/>
      <c r="CX215" s="92"/>
      <c r="CY215" s="92"/>
      <c r="CZ215" s="92"/>
      <c r="DA215" s="92"/>
    </row>
    <row r="216" spans="1:105" s="70" customFormat="1" ht="15" customHeight="1">
      <c r="A216" s="229"/>
      <c r="B216" s="337"/>
      <c r="C216" s="340"/>
      <c r="D216" s="238"/>
      <c r="E216" s="238"/>
      <c r="F216" s="245" t="s">
        <v>83</v>
      </c>
      <c r="G216" s="246"/>
      <c r="H216" s="82"/>
      <c r="I216" s="82"/>
      <c r="J216" s="82"/>
      <c r="K216" s="82"/>
      <c r="L216" s="82"/>
      <c r="M216" s="82"/>
      <c r="N216" s="196">
        <v>0.2</v>
      </c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  <c r="AB216" s="82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241"/>
      <c r="AN216" s="241"/>
      <c r="AO216" s="241"/>
      <c r="AP216" s="241"/>
      <c r="AQ216" s="241"/>
      <c r="AR216" s="241"/>
      <c r="AS216" s="241"/>
      <c r="AT216" s="257"/>
      <c r="AU216" s="257"/>
      <c r="AV216" s="260"/>
      <c r="AW216" s="260"/>
      <c r="AX216" s="257"/>
      <c r="AY216" s="257"/>
      <c r="AZ216" s="257"/>
      <c r="BA216" s="257"/>
      <c r="BB216" s="257"/>
      <c r="BC216" s="257"/>
      <c r="BD216" s="257"/>
      <c r="BE216" s="257"/>
      <c r="BF216" s="257"/>
      <c r="BG216" s="257"/>
      <c r="BH216" s="257"/>
      <c r="BI216" s="257"/>
      <c r="BJ216" s="257"/>
      <c r="BK216" s="257"/>
      <c r="BL216" s="263"/>
      <c r="BM216" s="263"/>
      <c r="BN216" s="263"/>
      <c r="BO216" s="263"/>
      <c r="BP216" s="263"/>
      <c r="BQ216" s="263"/>
      <c r="BR216" s="271"/>
      <c r="BS216" s="271"/>
      <c r="BT216" s="271"/>
      <c r="BU216" s="271"/>
      <c r="BV216" s="271"/>
      <c r="BW216" s="271"/>
      <c r="BX216" s="257"/>
      <c r="BY216" s="257"/>
      <c r="BZ216" s="257"/>
      <c r="CA216" s="268"/>
      <c r="CB216" s="268"/>
      <c r="CC216" s="275"/>
      <c r="CD216" s="268"/>
      <c r="CE216" s="268"/>
      <c r="CF216" s="268"/>
      <c r="CG216" s="268"/>
      <c r="CH216" s="268"/>
      <c r="CI216" s="268"/>
      <c r="CJ216" s="268"/>
      <c r="CK216" s="268"/>
      <c r="CL216" s="265"/>
      <c r="CM216" s="272"/>
      <c r="CN216" s="264"/>
      <c r="CO216" s="125"/>
      <c r="CP216" s="226"/>
      <c r="CQ216" s="226"/>
      <c r="CR216" s="226"/>
      <c r="CS216" s="92"/>
      <c r="CT216" s="92"/>
      <c r="CU216" s="92"/>
      <c r="CV216" s="92"/>
      <c r="CW216" s="92"/>
      <c r="CX216" s="92"/>
      <c r="CY216" s="92"/>
      <c r="CZ216" s="92"/>
      <c r="DA216" s="92"/>
    </row>
    <row r="217" spans="1:105" s="70" customFormat="1" ht="15" customHeight="1">
      <c r="A217" s="227">
        <f t="shared" ref="A217" si="77">A209+1</f>
        <v>26</v>
      </c>
      <c r="B217" s="335" t="s">
        <v>925</v>
      </c>
      <c r="C217" s="338" t="s">
        <v>927</v>
      </c>
      <c r="D217" s="236" t="s">
        <v>1231</v>
      </c>
      <c r="E217" s="236" t="s">
        <v>113</v>
      </c>
      <c r="F217" s="253" t="s">
        <v>80</v>
      </c>
      <c r="G217" s="254"/>
      <c r="H217" s="82" t="s">
        <v>69</v>
      </c>
      <c r="I217" s="82"/>
      <c r="J217" s="82" t="s">
        <v>60</v>
      </c>
      <c r="K217" s="82" t="s">
        <v>60</v>
      </c>
      <c r="L217" s="82" t="s">
        <v>60</v>
      </c>
      <c r="M217" s="82" t="s">
        <v>60</v>
      </c>
      <c r="N217" s="82" t="s">
        <v>60</v>
      </c>
      <c r="O217" s="82"/>
      <c r="P217" s="196" t="s">
        <v>81</v>
      </c>
      <c r="Q217" s="82" t="s">
        <v>60</v>
      </c>
      <c r="R217" s="82" t="s">
        <v>60</v>
      </c>
      <c r="S217" s="82" t="s">
        <v>60</v>
      </c>
      <c r="T217" s="82" t="s">
        <v>60</v>
      </c>
      <c r="U217" s="82" t="s">
        <v>60</v>
      </c>
      <c r="V217" s="82"/>
      <c r="W217" s="82" t="s">
        <v>60</v>
      </c>
      <c r="X217" s="82" t="s">
        <v>60</v>
      </c>
      <c r="Y217" s="196" t="s">
        <v>81</v>
      </c>
      <c r="Z217" s="82" t="s">
        <v>60</v>
      </c>
      <c r="AA217" s="82" t="s">
        <v>60</v>
      </c>
      <c r="AB217" s="82" t="s">
        <v>60</v>
      </c>
      <c r="AC217" s="82"/>
      <c r="AD217" s="82" t="s">
        <v>60</v>
      </c>
      <c r="AE217" s="82" t="s">
        <v>60</v>
      </c>
      <c r="AF217" s="82" t="s">
        <v>60</v>
      </c>
      <c r="AG217" s="82" t="s">
        <v>60</v>
      </c>
      <c r="AH217" s="82" t="s">
        <v>60</v>
      </c>
      <c r="AI217" s="82" t="s">
        <v>1471</v>
      </c>
      <c r="AJ217" s="82"/>
      <c r="AK217" s="82" t="s">
        <v>60</v>
      </c>
      <c r="AL217" s="82" t="s">
        <v>60</v>
      </c>
      <c r="AM217" s="239">
        <f>COUNTIF(H217:AL217,"PH")+COUNTIF(H217:AL217,"PH/L")+COUNTIF(H217:AL217,"PM")</f>
        <v>0</v>
      </c>
      <c r="AN217" s="239">
        <f>COUNTIF(H217:AL217,"PD")+COUNTIF(H217:AL217,"PDD")+COUNTIF(H217:AL217,"P/DS")/2+COUNTIF(H217:AL217,"PMD")</f>
        <v>0</v>
      </c>
      <c r="AO217" s="239">
        <f>COUNTIF(H217:AL217,"PN")+COUNTIF(H217:AL217,"P/NS")/2+COUNTIF(H217:AL217,"PH")+COUNTIF(H217:AL217,"PH/F")/2+COUNTIF(H217:AL217,"PH/L")/2+COUNTIF(H217:AL217,"PM")</f>
        <v>0</v>
      </c>
      <c r="AP217" s="239">
        <f>COUNTIF(H217:AL217,"BH")+COUNTIF(H217:AL217,"AL/BL")+COUNTIF(H217:AL217,"UL/BL")+COUNTIF(H217:AL217,"BM")</f>
        <v>0</v>
      </c>
      <c r="AQ217" s="239">
        <f>COUNTIF(H217:AL217,"DS")+COUNTIF(H217:AL217,"AL/DS")/2+COUNTIF(H217:AL217,"UL/DS")/2+COUNTIF(H217:AL217,"CT")+COUNTIF(H217:AL217,"MD")</f>
        <v>23.5</v>
      </c>
      <c r="AR217" s="239">
        <f>COUNTIF(H217:AL217,"NS")+COUNTIF(H217:AL217,"AL/NS")/2+COUNTIF(H217:AL217,"UL/NS")/2+COUNTIF(H217:AL217,"BH")+COUNTIF(H217:AL217,"AL/BF")/2+COUNTIF(H217:AL217,"AL/BL")/2+COUNTIF(H217:AL217,"UL/BL")/2+COUNTIF(H217:AL217,"UL/BF")/2+COUNTIF(H217:AL217,"BM")</f>
        <v>0</v>
      </c>
      <c r="AS217" s="239">
        <f>COUNTIF(H217:AL217,"AL")+COUNTIF(H217:AL217,"AL/DS")/2+COUNTIF(H217:AL217,"AL/NS")/2+COUNTIF(H217:AL217,"NH")+COUNTIF(H217:AL217,"SL")+COUNTIF(H217:AL217,"NHD")+COUNTIF(H217:AL217,"B")+COUNTIF(H217:AL217,"HL")+COUNTIF(H217:AL217,"AL/BF")/2+COUNTIF(H217:AL217,"AL/BL")/2</f>
        <v>2</v>
      </c>
      <c r="AT217" s="255">
        <f>COUNTIF(H217:AL217,"PD")+COUNTIF(H217:AL217,"PN")+COUNTIF(H217:AL217,"P/DS")/2+COUNTIF(H217:AL217,"P/NS")/2+COUNTIF(H217:AL217,"DS")+COUNTIF(H217:AL217,"NS")+COUNTIF(H217:AL217,"AL")+COUNTIF(H217:AL217,"AL/DS")+COUNTIF(H217:AL217,"AL/NS")+COUNTIF(H217:AL217,"NH")+COUNTIF(H217:AL217,"SL")+COUNTIF(H217:AL217,"UL/DS")/2+COUNTIF(H217:AL217,"UL/NS")/2+COUNTIF(H217:AL217,"CT")+COUNTIF(H217:AL217,"NHD")+COUNTIF(H217:AL217,"PDD")+COUNTIF(H217:AL217,"B")+COUNTIF(H217:AL217,"HL")+COUNTIF(H217:AL217,"PH")+COUNTIF(H217:AL217,"BH")+COUNTIF(H217:AL217,"AL/BF")+COUNTIF(H217:AL217,"AL/BL")+COUNTIF(H217:AL217,"UL/BF")/2+COUNTIF(H217:AL217,"UL/BL")/2+COUNTIF(H217:AL217,"PH/F")/2+COUNTIF(H217:AL217,"PH/L")/2+COUNTIF(H217:AL217,"MD")+COUNTIF(H217:AL217,"PMD")+COUNTIF(H217:AL217,"PM")+COUNTIF(H217:AL217,"BM")</f>
        <v>25.5</v>
      </c>
      <c r="AU217" s="255">
        <f>COUNTIF(H217:AL217,"P/DS")/2+COUNTIF(H217:AL217,"P/NS")/2+COUNTIF(H217:AL217,"IL")+COUNTIF(H217:AL217,"NL")+COUNTIF(H217:AL217,"UL")+COUNTIF(H217:AL217,"UL/DS")/2+COUNTIF(H217:AL217,"UL/NS")/2+COUNTIF(H217:AL217,"KT")+COUNTIF(H217:AL217,"UL/BF")/2+COUNTIF(H217:AL217,"UL/BL")/2+COUNTIF(H217:AL217,"PH/F")/2+COUNTIF(H217:AL217,"PH/L")/2+COUNTIF(H217:AL217,"NB")</f>
        <v>0.5</v>
      </c>
      <c r="AV217" s="258">
        <f>COUNTIF(H217:AL217,"PN")+COUNTIF(H217:AL217,"TVD")+COUNTIF(H217:AL217,"PH")+COUNTIF(H217:AL217,"PM")+COUNTIF(H217:AL217,"PDD")-COUNTIFS(H217:AL217,"PN",H224:AL224,"&gt;=3")-COUNTIFS(H217:AL217,"PM",H224:AL224,"&gt;=3")</f>
        <v>0</v>
      </c>
      <c r="AW217" s="258">
        <f>COUNTIF(H217:AL217,"NS")+COUNTIF(H217:AL217,"D")+COUNTIF(H217:AL217,"BH")+COUNTIF(H217:AL217,"NHD")+COUNTIF(H217:AL217,"BM")-COUNTIFS(H217:AL217,"NS",H224:AL224,"&gt;=3")-COUNTIFS(H217:AL217,"BH",H224:AL224,"&gt;=3")-COUNTIFS(H217:AL217,"BM",H224:AL224,"&gt;=3")</f>
        <v>0</v>
      </c>
      <c r="AX217" s="255">
        <f>COUNTIF(H217:AL217,"AL")+COUNTIF(H217:AL217,"AL/DS")/2+COUNTIF(H217:AL217,"AL/NS")/2+COUNTIF(H217:AL217,"AL/BF")+COUNTIF(H217:AL217,"AL/BL")/2</f>
        <v>1</v>
      </c>
      <c r="AY217" s="255">
        <f>COUNTIF(H217:AL217,"SL")</f>
        <v>0</v>
      </c>
      <c r="AZ217" s="255">
        <f>COUNTIF(H217:AL217,"NH")</f>
        <v>1</v>
      </c>
      <c r="BA217" s="255">
        <f>COUNTIF(H217:AL217,"HL")</f>
        <v>0</v>
      </c>
      <c r="BB217" s="255">
        <f>COUNTIF(G217:AL217,"P/DS")/2+COUNTIF(G217:AL217,"P/NS")/2+COUNTIF(G217:AL217,"UL")+COUNTIF(G217:AL217,"UL/DS")/2+COUNTIF(G217:AL217,"UL/NS")/2+COUNTIF(G217:AL217,"UL/BL")/2+COUNTIF(G217:AL217,"UL/BF")/2+COUNTIF(G217:AL217,"PH/F")/2+COUNTIF(G217:AL217,"PH/L")/2</f>
        <v>0.5</v>
      </c>
      <c r="BC217" s="255">
        <f>COUNTIF(H217:AL217,"NB")</f>
        <v>0</v>
      </c>
      <c r="BD217" s="255">
        <f>COUNTIF(H217:AL217,"NL")</f>
        <v>0</v>
      </c>
      <c r="BE217" s="255">
        <f>COUNTIF(H217:AL217,"IL")</f>
        <v>0</v>
      </c>
      <c r="BF217" s="255">
        <f>COUNTIF(H217:AL217,"KT")</f>
        <v>0</v>
      </c>
      <c r="BG217" s="255">
        <f>COUNTIF(H217:AL217,"L70")</f>
        <v>0</v>
      </c>
      <c r="BH217" s="255">
        <f>COUNTIF(H217:AL217,"MD")</f>
        <v>0</v>
      </c>
      <c r="BI217" s="255">
        <f>COUNTIF(H217:AL217,"PMD")</f>
        <v>0</v>
      </c>
      <c r="BJ217" s="255">
        <f>COUNTIF(H217:AL217,"PM")</f>
        <v>0</v>
      </c>
      <c r="BK217" s="255">
        <f>COUNTIF(H217:AL217,"BM")</f>
        <v>0</v>
      </c>
      <c r="BL217" s="261">
        <f>SUMIF(H217:AL217,"PD",H218:AL218)+SUMIF(H217:AL217,"PN",H218:AL218)+SUMIF(H217:AL217,"P/DS",H218:AL218)+SUMIF(H217:AL217,"PN/F",H218:AL218)+SUMIF(H217:AL217,"PN/L",H218:AL218)+SUMIF(H217:AL217,"TV",H218:AL218)+SUMIF(H217:AL217,"TVD",H218:AL218)+SUMIF(H217:AL217,"PDD",H218:AL218)</f>
        <v>0</v>
      </c>
      <c r="BM217" s="261">
        <f>SUMIF(H217:AL217,"PD",H219:AL219)+SUMIF(H217:AL217,"PN",H219:AL219)+SUMIF(H217:AL217,"P/DS",H219:AL219)+SUMIF(H217:AL217,"PN/F",H219:AL219)+SUMIF(H217:AL217,"PN/L",H219:AL219)+SUMIF(H217:AL217,"TV",H219:AL219)+SUMIF(H217:AL217,"TVD",H219:AL219)+SUMIF(H217:AL217,"PDD",H219:AL219)+SUMIF(H217:AL217,"PMD",H219:AL219)</f>
        <v>0</v>
      </c>
      <c r="BN217" s="261">
        <f>SUMIF(H217:AL217,"PD",H220:AL220)+SUMIF(H217:AL217,"PN",H220:AL220)+SUMIF(H217:AL217,"P/DS",H220:AL220)+SUMIF(H217:AL217,"PN/F",H220:AL220)+SUMIF(H217:AL217,"PN/L",H220:AL220)+SUMIF(H217:AL217,"TV",H220:AL220)+SUMIF(H217:AL217,"TVD",H220:AL220)</f>
        <v>0</v>
      </c>
      <c r="BO217" s="261">
        <f>SUMIF(H217:AL217,"PD",H221:AL221)+SUMIF(H217:AL217,"PN",H221:AL221)+SUMIF(H217:AL217,"P/DS",H221:AL221)+SUMIF(H217:AL217,"PN/F",H221:AL221)+SUMIF(H217:AL217,"PN/L",H221:AL221)+SUMIF(H217:AL217,"TV",H221:AL221)+SUMIF(H217:AL217,"TVD",H221:AL221)</f>
        <v>0</v>
      </c>
      <c r="BP217" s="261">
        <f>SUMIF(H217:AL217,"PD",H222:AL222)+SUMIF(H217:AL217,"PN",H222:AL222)+SUMIF(H217:AL217,"P/DS",H222:AL222)+SUMIF(H217:AL217,"PN/F",H222:AL222)+SUMIF(H217:AL217,"PN/L",H222:AL222)+SUMIF(H217:AL217,"TV",H222:AL222)+SUMIF(H217:AL217,"TVD",H222:AL222)+SUMIF(H217:AL217,"PDD",H222:AL222)+SUMIF(H217:AL217,"PH",H222:AL222)+SUMIF(H217:AL217,"PM",H222:AL222)</f>
        <v>0</v>
      </c>
      <c r="BQ217" s="261">
        <f>SUMIF(H217:AL217,"PD",H223:AL223)+SUMIF(H217:AL217,"PN",H223:AL223)+SUMIF(H217:AL217,"P/DS",H223:AL223)+SUMIF(H217:AL217,"PN/F",H223:AL223)+SUMIF(H217:AL217,"PN/L",H223:AL223)+SUMIF(H217:AL217,"TV",H223:AL223)+SUMIF(H217:AL217,"TVD",H223:AL223)+SUMIF(H217:AL217,"PDD",H223:AL223)+SUMIF(H217:AL217,"PH",H223:AL223)+SUMIF(H217:AL217,"PM",H223:AL223)</f>
        <v>0</v>
      </c>
      <c r="BR217" s="269">
        <f>SUM(H218:AL218)-BL217</f>
        <v>7.6</v>
      </c>
      <c r="BS217" s="269">
        <f>SUM(H219:AL219)-BM217</f>
        <v>0</v>
      </c>
      <c r="BT217" s="269">
        <f>SUM(H220:AL220)-BN217</f>
        <v>0</v>
      </c>
      <c r="BU217" s="269">
        <f>SUM(H221:AL221)-BO217</f>
        <v>0</v>
      </c>
      <c r="BV217" s="269">
        <f>SUM(H222:AL222)-BP217</f>
        <v>0</v>
      </c>
      <c r="BW217" s="269">
        <f>SUM(H223:AL223)-BQ217</f>
        <v>0</v>
      </c>
      <c r="BX217" s="255">
        <f>SUMIF(H217:AL217,"PD",H224:AL224)+SUMIF(H217:AL217,"PN",H224:AL224)+SUMIF(H217:AL217,"P/DS",H224:AL224)+SUMIF(H217:AL217,"PN/F",H224:AL224)+SUMIF(H217:AL217,"PN/L",H224:AL224)</f>
        <v>0</v>
      </c>
      <c r="BY217" s="255">
        <f>SUM(H224:AL224)-BX217</f>
        <v>0</v>
      </c>
      <c r="BZ217" s="255">
        <f t="shared" ref="BZ217" si="78">+SUM(BL217:BW224)</f>
        <v>7.6</v>
      </c>
      <c r="CA217" s="266">
        <f>(COUNTIFS(H217:AL217,"PD",H218:AL218,"&gt;=2"))*0.5-IF(CN217="VP",COUNTIFS($H$16:$AL$16,"SAT",H217:AL217,"PD",H218:AL218,"&gt;=2"))*0.5</f>
        <v>0</v>
      </c>
      <c r="CB217" s="266">
        <f>(COUNTIFS(H217:AL217,"PN",H219:AL219,"&gt;=0.5",H218:AL218,"&gt;=1.5"))*0.5+COUNTIFS(H217:AL217,"PDD",H219:AL219,"&gt;=0.5",H218:AL218,"&gt;=1.5")*0.5</f>
        <v>0</v>
      </c>
      <c r="CC217" s="273">
        <f>(COUNTIFS(H217:AL217,"TV",H219:AL219,"&gt;=10"))*0.5+(COUNTIFS(H217:AL217,"PMD",H219:AL219,"&gt;=2"))*0.5</f>
        <v>0</v>
      </c>
      <c r="CD217" s="266">
        <f>(COUNTIFS(H217:AL217,"TVD",H221:AL221,"&gt;=6.5",H219:AL219,"&gt;=3.5"))*0.5</f>
        <v>0</v>
      </c>
      <c r="CE217" s="266">
        <f>(COUNTIFS(H217:AL217,"PD",H222:AL222,"&gt;=10"))*0.5</f>
        <v>0</v>
      </c>
      <c r="CF217" s="266">
        <f>(COUNTIFS(H217:AL217,"PDD",H222:AL222,"&gt;=3.5",H223:AL223,"&gt;=6.5")+COUNTIFS(H217:AL217,"PH",H223:AL223,"&gt;=0.5",H222:AL222,"&gt;=1.5")+COUNTIFS(H217:AL217,"PM",H223:AL223,"&gt;=0.5",H222:AL222,"&gt;=1.5"))*0.5</f>
        <v>0</v>
      </c>
      <c r="CG217" s="266">
        <f>(COUNTIFS(H217:AL217,"DS",H218:AL218,"&gt;=2")+COUNTIFS(H217:AL217,"AL/DS",H218:AL218,"&gt;=2"))*0.5-IF(CN217="VP",COUNTIFS($H$16:$AL$16,"SAT",H217:AL217,"DS",H218:AL218,"&gt;=2"))*0.5</f>
        <v>0</v>
      </c>
      <c r="CH217" s="266">
        <f>(COUNTIFS(H217:AL217,"NS",H219:AL219,"&gt;=0.5",H218:AL218,"&gt;=1.5")+COUNTIFS(H217:AL217,"AL/NS",H219:AL219,"&gt;=0.5",H218:AL218,"&gt;=1.5")+COUNTIFS(H217:AL217,"NHD",H219:AL219,"&gt;=4.5",H222:AL222,"&gt;=2",H218:AL218,"&gt;=1.5"))*0.5</f>
        <v>0</v>
      </c>
      <c r="CI217" s="266">
        <f>(COUNTIF(H219:AL219,"&gt;=10")+COUNTIFS(H217:AL217,"MD",H219:AL219,"&gt;=2")-COUNTIFS(H217:AL217,"TV",H219:AL219,"&gt;=10"))*0.5</f>
        <v>0</v>
      </c>
      <c r="CJ217" s="266">
        <f>(COUNTIFS(H217:AL217,"D",H221:AL221,"&gt;=6.5",H219:AL219,"&gt;=3.5"))*0.5</f>
        <v>0</v>
      </c>
      <c r="CK217" s="266">
        <f>(COUNTIF(H222:AL222,"&gt;=10")-COUNTIFS(H217:AL217,"PD",H222:AL222,"&gt;=10"))*0.5</f>
        <v>0</v>
      </c>
      <c r="CL217" s="265">
        <f>(COUNTIFS(H217:AL217,"NHD",H222:AL222,"&gt;=3.5",H223:AL223,"&gt;=6.5")+COUNTIFS(H217:AL217,"BH",H222:AL222,"&gt;=1.5",H223:AL223,"&gt;=0.5")+COUNTIFS(H217:AL217,"BM",H222:AL222,"&gt;=1.5",H223:AL223,"&gt;=0.5")+COUNTIFS(H217:AL217,"D",H222:AL222,"&gt;=1.5",H223:AL223,"&gt;=0.5"))*0.5</f>
        <v>0</v>
      </c>
      <c r="CM217" s="272"/>
      <c r="CN217" s="264" t="s">
        <v>666</v>
      </c>
      <c r="CO217" s="125">
        <f t="shared" ref="CO217" si="79">+AM217+AN217+AO217+AP217+AQ217+AR217+AS217+AU217+BG217</f>
        <v>26</v>
      </c>
      <c r="CP217" s="225">
        <f>+SUM(I218:I223)-I224</f>
        <v>0</v>
      </c>
      <c r="CQ217" s="225">
        <f>+SUM(J218:J223)-J224</f>
        <v>0</v>
      </c>
      <c r="CR217" s="225">
        <f>+SUM(K218:K223)-K224</f>
        <v>0</v>
      </c>
      <c r="CS217" s="97"/>
      <c r="CT217" s="97"/>
      <c r="CU217" s="97"/>
      <c r="CV217" s="97"/>
      <c r="CW217" s="97"/>
      <c r="CX217" s="97"/>
      <c r="CY217" s="97"/>
      <c r="CZ217" s="97"/>
      <c r="DA217" s="97"/>
    </row>
    <row r="218" spans="1:105" s="70" customFormat="1" ht="15" customHeight="1">
      <c r="A218" s="228"/>
      <c r="B218" s="336"/>
      <c r="C218" s="339"/>
      <c r="D218" s="237"/>
      <c r="E218" s="237"/>
      <c r="F218" s="242" t="s">
        <v>82</v>
      </c>
      <c r="G218" s="51">
        <v>1.5</v>
      </c>
      <c r="H218" s="83"/>
      <c r="I218" s="83"/>
      <c r="J218" s="83"/>
      <c r="K218" s="83"/>
      <c r="L218" s="83"/>
      <c r="M218" s="83"/>
      <c r="N218" s="83">
        <v>2</v>
      </c>
      <c r="O218" s="83"/>
      <c r="P218" s="83"/>
      <c r="Q218" s="83"/>
      <c r="R218" s="83"/>
      <c r="S218" s="83">
        <v>1.6</v>
      </c>
      <c r="T218" s="83"/>
      <c r="U218" s="83"/>
      <c r="V218" s="83"/>
      <c r="W218" s="83"/>
      <c r="X218" s="83"/>
      <c r="Y218" s="83"/>
      <c r="Z218" s="83"/>
      <c r="AA218" s="83"/>
      <c r="AB218" s="83">
        <v>4</v>
      </c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240"/>
      <c r="AN218" s="240"/>
      <c r="AO218" s="240"/>
      <c r="AP218" s="240"/>
      <c r="AQ218" s="240"/>
      <c r="AR218" s="240"/>
      <c r="AS218" s="240"/>
      <c r="AT218" s="256"/>
      <c r="AU218" s="256"/>
      <c r="AV218" s="259"/>
      <c r="AW218" s="259"/>
      <c r="AX218" s="256"/>
      <c r="AY218" s="256"/>
      <c r="AZ218" s="256"/>
      <c r="BA218" s="256"/>
      <c r="BB218" s="256"/>
      <c r="BC218" s="256"/>
      <c r="BD218" s="256"/>
      <c r="BE218" s="256"/>
      <c r="BF218" s="256"/>
      <c r="BG218" s="256"/>
      <c r="BH218" s="256"/>
      <c r="BI218" s="256"/>
      <c r="BJ218" s="256"/>
      <c r="BK218" s="256"/>
      <c r="BL218" s="262"/>
      <c r="BM218" s="262"/>
      <c r="BN218" s="262"/>
      <c r="BO218" s="262"/>
      <c r="BP218" s="262"/>
      <c r="BQ218" s="262"/>
      <c r="BR218" s="270"/>
      <c r="BS218" s="270"/>
      <c r="BT218" s="270"/>
      <c r="BU218" s="270"/>
      <c r="BV218" s="270"/>
      <c r="BW218" s="270"/>
      <c r="BX218" s="256"/>
      <c r="BY218" s="256"/>
      <c r="BZ218" s="256"/>
      <c r="CA218" s="267"/>
      <c r="CB218" s="267"/>
      <c r="CC218" s="274"/>
      <c r="CD218" s="267"/>
      <c r="CE218" s="267"/>
      <c r="CF218" s="267"/>
      <c r="CG218" s="267"/>
      <c r="CH218" s="267"/>
      <c r="CI218" s="267"/>
      <c r="CJ218" s="267"/>
      <c r="CK218" s="267"/>
      <c r="CL218" s="265"/>
      <c r="CM218" s="272"/>
      <c r="CN218" s="264"/>
      <c r="CO218" s="125"/>
      <c r="CP218" s="226"/>
      <c r="CQ218" s="226"/>
      <c r="CR218" s="226"/>
      <c r="CS218" s="97"/>
      <c r="CT218" s="97"/>
      <c r="CU218" s="97"/>
      <c r="CV218" s="97"/>
      <c r="CW218" s="97"/>
      <c r="CX218" s="97"/>
      <c r="CY218" s="97"/>
      <c r="CZ218" s="97"/>
      <c r="DA218" s="97"/>
    </row>
    <row r="219" spans="1:105" s="70" customFormat="1" ht="15" customHeight="1">
      <c r="A219" s="228"/>
      <c r="B219" s="336"/>
      <c r="C219" s="339"/>
      <c r="D219" s="237"/>
      <c r="E219" s="237"/>
      <c r="F219" s="243"/>
      <c r="G219" s="52">
        <v>2</v>
      </c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240"/>
      <c r="AN219" s="240"/>
      <c r="AO219" s="240"/>
      <c r="AP219" s="240"/>
      <c r="AQ219" s="240"/>
      <c r="AR219" s="240"/>
      <c r="AS219" s="240"/>
      <c r="AT219" s="256"/>
      <c r="AU219" s="256"/>
      <c r="AV219" s="259"/>
      <c r="AW219" s="259"/>
      <c r="AX219" s="256"/>
      <c r="AY219" s="256"/>
      <c r="AZ219" s="256"/>
      <c r="BA219" s="256"/>
      <c r="BB219" s="256"/>
      <c r="BC219" s="256"/>
      <c r="BD219" s="256"/>
      <c r="BE219" s="256"/>
      <c r="BF219" s="256"/>
      <c r="BG219" s="256"/>
      <c r="BH219" s="256"/>
      <c r="BI219" s="256"/>
      <c r="BJ219" s="256"/>
      <c r="BK219" s="256"/>
      <c r="BL219" s="262"/>
      <c r="BM219" s="262"/>
      <c r="BN219" s="262"/>
      <c r="BO219" s="262"/>
      <c r="BP219" s="262"/>
      <c r="BQ219" s="262"/>
      <c r="BR219" s="270"/>
      <c r="BS219" s="270"/>
      <c r="BT219" s="270"/>
      <c r="BU219" s="270"/>
      <c r="BV219" s="270"/>
      <c r="BW219" s="270"/>
      <c r="BX219" s="256"/>
      <c r="BY219" s="256"/>
      <c r="BZ219" s="256"/>
      <c r="CA219" s="267"/>
      <c r="CB219" s="267"/>
      <c r="CC219" s="274"/>
      <c r="CD219" s="267"/>
      <c r="CE219" s="267"/>
      <c r="CF219" s="267"/>
      <c r="CG219" s="267"/>
      <c r="CH219" s="267"/>
      <c r="CI219" s="267"/>
      <c r="CJ219" s="267"/>
      <c r="CK219" s="267"/>
      <c r="CL219" s="265"/>
      <c r="CM219" s="272"/>
      <c r="CN219" s="264"/>
      <c r="CO219" s="125"/>
      <c r="CP219" s="226"/>
      <c r="CQ219" s="226"/>
      <c r="CR219" s="226"/>
      <c r="CS219" s="97"/>
      <c r="CT219" s="97"/>
      <c r="CU219" s="97"/>
      <c r="CV219" s="97"/>
      <c r="CW219" s="97"/>
      <c r="CX219" s="97"/>
      <c r="CY219" s="97"/>
      <c r="CZ219" s="97"/>
      <c r="DA219" s="97"/>
    </row>
    <row r="220" spans="1:105" s="70" customFormat="1" ht="15" customHeight="1">
      <c r="A220" s="228"/>
      <c r="B220" s="336"/>
      <c r="C220" s="339"/>
      <c r="D220" s="237"/>
      <c r="E220" s="237"/>
      <c r="F220" s="243"/>
      <c r="G220" s="72">
        <v>2.1</v>
      </c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240"/>
      <c r="AN220" s="240"/>
      <c r="AO220" s="240"/>
      <c r="AP220" s="240"/>
      <c r="AQ220" s="240"/>
      <c r="AR220" s="240"/>
      <c r="AS220" s="240"/>
      <c r="AT220" s="256"/>
      <c r="AU220" s="256"/>
      <c r="AV220" s="259"/>
      <c r="AW220" s="259"/>
      <c r="AX220" s="256"/>
      <c r="AY220" s="256"/>
      <c r="AZ220" s="256"/>
      <c r="BA220" s="256"/>
      <c r="BB220" s="256"/>
      <c r="BC220" s="256"/>
      <c r="BD220" s="256"/>
      <c r="BE220" s="256"/>
      <c r="BF220" s="256"/>
      <c r="BG220" s="256"/>
      <c r="BH220" s="256"/>
      <c r="BI220" s="256"/>
      <c r="BJ220" s="256"/>
      <c r="BK220" s="256"/>
      <c r="BL220" s="262"/>
      <c r="BM220" s="262"/>
      <c r="BN220" s="262"/>
      <c r="BO220" s="262"/>
      <c r="BP220" s="262"/>
      <c r="BQ220" s="262"/>
      <c r="BR220" s="270"/>
      <c r="BS220" s="270"/>
      <c r="BT220" s="270"/>
      <c r="BU220" s="270"/>
      <c r="BV220" s="270"/>
      <c r="BW220" s="270"/>
      <c r="BX220" s="256"/>
      <c r="BY220" s="256"/>
      <c r="BZ220" s="256"/>
      <c r="CA220" s="267"/>
      <c r="CB220" s="267"/>
      <c r="CC220" s="274"/>
      <c r="CD220" s="267"/>
      <c r="CE220" s="267"/>
      <c r="CF220" s="267"/>
      <c r="CG220" s="267"/>
      <c r="CH220" s="267"/>
      <c r="CI220" s="267"/>
      <c r="CJ220" s="267"/>
      <c r="CK220" s="267"/>
      <c r="CL220" s="265"/>
      <c r="CM220" s="272"/>
      <c r="CN220" s="264"/>
      <c r="CO220" s="125"/>
      <c r="CP220" s="226"/>
      <c r="CQ220" s="226"/>
      <c r="CR220" s="226"/>
      <c r="CS220" s="97"/>
      <c r="CT220" s="97"/>
      <c r="CU220" s="97"/>
      <c r="CV220" s="97"/>
      <c r="CW220" s="97"/>
      <c r="CX220" s="97"/>
      <c r="CY220" s="97"/>
      <c r="CZ220" s="97"/>
      <c r="DA220" s="97"/>
    </row>
    <row r="221" spans="1:105" s="70" customFormat="1" ht="15" customHeight="1">
      <c r="A221" s="228"/>
      <c r="B221" s="336"/>
      <c r="C221" s="339"/>
      <c r="D221" s="237"/>
      <c r="E221" s="237"/>
      <c r="F221" s="243"/>
      <c r="G221" s="72">
        <v>2.7</v>
      </c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240"/>
      <c r="AN221" s="240"/>
      <c r="AO221" s="240"/>
      <c r="AP221" s="240"/>
      <c r="AQ221" s="240"/>
      <c r="AR221" s="240"/>
      <c r="AS221" s="240"/>
      <c r="AT221" s="256"/>
      <c r="AU221" s="256"/>
      <c r="AV221" s="259"/>
      <c r="AW221" s="259"/>
      <c r="AX221" s="256"/>
      <c r="AY221" s="256"/>
      <c r="AZ221" s="256"/>
      <c r="BA221" s="256"/>
      <c r="BB221" s="256"/>
      <c r="BC221" s="256"/>
      <c r="BD221" s="256"/>
      <c r="BE221" s="256"/>
      <c r="BF221" s="256"/>
      <c r="BG221" s="256"/>
      <c r="BH221" s="256"/>
      <c r="BI221" s="256"/>
      <c r="BJ221" s="256"/>
      <c r="BK221" s="256"/>
      <c r="BL221" s="262"/>
      <c r="BM221" s="262"/>
      <c r="BN221" s="262"/>
      <c r="BO221" s="262"/>
      <c r="BP221" s="262"/>
      <c r="BQ221" s="262"/>
      <c r="BR221" s="270"/>
      <c r="BS221" s="270"/>
      <c r="BT221" s="270"/>
      <c r="BU221" s="270"/>
      <c r="BV221" s="270"/>
      <c r="BW221" s="270"/>
      <c r="BX221" s="256"/>
      <c r="BY221" s="256"/>
      <c r="BZ221" s="256"/>
      <c r="CA221" s="267"/>
      <c r="CB221" s="267"/>
      <c r="CC221" s="274"/>
      <c r="CD221" s="267"/>
      <c r="CE221" s="267"/>
      <c r="CF221" s="267"/>
      <c r="CG221" s="267"/>
      <c r="CH221" s="267"/>
      <c r="CI221" s="267"/>
      <c r="CJ221" s="267"/>
      <c r="CK221" s="267"/>
      <c r="CL221" s="265"/>
      <c r="CM221" s="272"/>
      <c r="CN221" s="264"/>
      <c r="CO221" s="125"/>
      <c r="CP221" s="226"/>
      <c r="CQ221" s="226"/>
      <c r="CR221" s="226"/>
      <c r="CS221" s="97"/>
      <c r="CT221" s="97"/>
      <c r="CU221" s="97"/>
      <c r="CV221" s="97"/>
      <c r="CW221" s="97"/>
      <c r="CX221" s="97"/>
      <c r="CY221" s="97"/>
      <c r="CZ221" s="97"/>
      <c r="DA221" s="97"/>
    </row>
    <row r="222" spans="1:105" s="70" customFormat="1" ht="15" customHeight="1">
      <c r="A222" s="228"/>
      <c r="B222" s="336"/>
      <c r="C222" s="339"/>
      <c r="D222" s="237"/>
      <c r="E222" s="237"/>
      <c r="F222" s="243"/>
      <c r="G222" s="72">
        <v>3</v>
      </c>
      <c r="H222" s="84"/>
      <c r="I222" s="83"/>
      <c r="J222" s="83"/>
      <c r="K222" s="83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240"/>
      <c r="AN222" s="240"/>
      <c r="AO222" s="240"/>
      <c r="AP222" s="240"/>
      <c r="AQ222" s="240"/>
      <c r="AR222" s="240"/>
      <c r="AS222" s="240"/>
      <c r="AT222" s="256"/>
      <c r="AU222" s="256"/>
      <c r="AV222" s="259"/>
      <c r="AW222" s="259"/>
      <c r="AX222" s="256"/>
      <c r="AY222" s="256"/>
      <c r="AZ222" s="256"/>
      <c r="BA222" s="256"/>
      <c r="BB222" s="256"/>
      <c r="BC222" s="256"/>
      <c r="BD222" s="256"/>
      <c r="BE222" s="256"/>
      <c r="BF222" s="256"/>
      <c r="BG222" s="256"/>
      <c r="BH222" s="256"/>
      <c r="BI222" s="256"/>
      <c r="BJ222" s="256"/>
      <c r="BK222" s="256"/>
      <c r="BL222" s="262"/>
      <c r="BM222" s="262"/>
      <c r="BN222" s="262"/>
      <c r="BO222" s="262"/>
      <c r="BP222" s="262"/>
      <c r="BQ222" s="262"/>
      <c r="BR222" s="270"/>
      <c r="BS222" s="270"/>
      <c r="BT222" s="270"/>
      <c r="BU222" s="270"/>
      <c r="BV222" s="270"/>
      <c r="BW222" s="270"/>
      <c r="BX222" s="256"/>
      <c r="BY222" s="256"/>
      <c r="BZ222" s="256"/>
      <c r="CA222" s="267"/>
      <c r="CB222" s="267"/>
      <c r="CC222" s="274"/>
      <c r="CD222" s="267"/>
      <c r="CE222" s="267"/>
      <c r="CF222" s="267"/>
      <c r="CG222" s="267"/>
      <c r="CH222" s="267"/>
      <c r="CI222" s="267"/>
      <c r="CJ222" s="267"/>
      <c r="CK222" s="267"/>
      <c r="CL222" s="265"/>
      <c r="CM222" s="272"/>
      <c r="CN222" s="264"/>
      <c r="CO222" s="125"/>
      <c r="CP222" s="226"/>
      <c r="CQ222" s="226"/>
      <c r="CR222" s="226"/>
      <c r="CS222" s="97"/>
      <c r="CT222" s="97"/>
      <c r="CU222" s="97"/>
      <c r="CV222" s="97"/>
      <c r="CW222" s="97"/>
      <c r="CX222" s="97"/>
      <c r="CY222" s="97"/>
      <c r="CZ222" s="97"/>
      <c r="DA222" s="97"/>
    </row>
    <row r="223" spans="1:105" s="70" customFormat="1" ht="15" customHeight="1">
      <c r="A223" s="228"/>
      <c r="B223" s="336"/>
      <c r="C223" s="339"/>
      <c r="D223" s="237"/>
      <c r="E223" s="237"/>
      <c r="F223" s="244"/>
      <c r="G223" s="73">
        <v>3.9</v>
      </c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1"/>
      <c r="AD223" s="81"/>
      <c r="AE223" s="81"/>
      <c r="AF223" s="81"/>
      <c r="AG223" s="81"/>
      <c r="AH223" s="81"/>
      <c r="AI223" s="81"/>
      <c r="AJ223" s="81"/>
      <c r="AK223" s="81"/>
      <c r="AL223" s="81"/>
      <c r="AM223" s="240"/>
      <c r="AN223" s="240"/>
      <c r="AO223" s="240"/>
      <c r="AP223" s="240"/>
      <c r="AQ223" s="240"/>
      <c r="AR223" s="240"/>
      <c r="AS223" s="240"/>
      <c r="AT223" s="256"/>
      <c r="AU223" s="256"/>
      <c r="AV223" s="259"/>
      <c r="AW223" s="259"/>
      <c r="AX223" s="256"/>
      <c r="AY223" s="256"/>
      <c r="AZ223" s="256"/>
      <c r="BA223" s="256"/>
      <c r="BB223" s="256"/>
      <c r="BC223" s="256"/>
      <c r="BD223" s="256"/>
      <c r="BE223" s="256"/>
      <c r="BF223" s="256"/>
      <c r="BG223" s="256"/>
      <c r="BH223" s="256"/>
      <c r="BI223" s="256"/>
      <c r="BJ223" s="256"/>
      <c r="BK223" s="256"/>
      <c r="BL223" s="262"/>
      <c r="BM223" s="262"/>
      <c r="BN223" s="262"/>
      <c r="BO223" s="262"/>
      <c r="BP223" s="262"/>
      <c r="BQ223" s="262"/>
      <c r="BR223" s="270"/>
      <c r="BS223" s="270"/>
      <c r="BT223" s="270"/>
      <c r="BU223" s="270"/>
      <c r="BV223" s="270"/>
      <c r="BW223" s="270"/>
      <c r="BX223" s="256"/>
      <c r="BY223" s="256"/>
      <c r="BZ223" s="256"/>
      <c r="CA223" s="267"/>
      <c r="CB223" s="267"/>
      <c r="CC223" s="274"/>
      <c r="CD223" s="267"/>
      <c r="CE223" s="267"/>
      <c r="CF223" s="267"/>
      <c r="CG223" s="267"/>
      <c r="CH223" s="267"/>
      <c r="CI223" s="267"/>
      <c r="CJ223" s="267"/>
      <c r="CK223" s="267"/>
      <c r="CL223" s="265"/>
      <c r="CM223" s="272"/>
      <c r="CN223" s="264"/>
      <c r="CO223" s="125"/>
      <c r="CP223" s="226"/>
      <c r="CQ223" s="226"/>
      <c r="CR223" s="226"/>
      <c r="CS223" s="97"/>
      <c r="CT223" s="97"/>
      <c r="CU223" s="97"/>
      <c r="CV223" s="97"/>
      <c r="CW223" s="97"/>
      <c r="CX223" s="97"/>
      <c r="CY223" s="97"/>
      <c r="CZ223" s="97"/>
      <c r="DA223" s="97"/>
    </row>
    <row r="224" spans="1:105" s="70" customFormat="1" ht="15" customHeight="1">
      <c r="A224" s="229"/>
      <c r="B224" s="337"/>
      <c r="C224" s="340"/>
      <c r="D224" s="238"/>
      <c r="E224" s="238"/>
      <c r="F224" s="245" t="s">
        <v>83</v>
      </c>
      <c r="G224" s="246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  <c r="AB224" s="82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241"/>
      <c r="AN224" s="241"/>
      <c r="AO224" s="241"/>
      <c r="AP224" s="241"/>
      <c r="AQ224" s="241"/>
      <c r="AR224" s="241"/>
      <c r="AS224" s="241"/>
      <c r="AT224" s="257"/>
      <c r="AU224" s="257"/>
      <c r="AV224" s="260"/>
      <c r="AW224" s="260"/>
      <c r="AX224" s="257"/>
      <c r="AY224" s="257"/>
      <c r="AZ224" s="257"/>
      <c r="BA224" s="257"/>
      <c r="BB224" s="257"/>
      <c r="BC224" s="257"/>
      <c r="BD224" s="257"/>
      <c r="BE224" s="257"/>
      <c r="BF224" s="257"/>
      <c r="BG224" s="257"/>
      <c r="BH224" s="257"/>
      <c r="BI224" s="257"/>
      <c r="BJ224" s="257"/>
      <c r="BK224" s="257"/>
      <c r="BL224" s="263"/>
      <c r="BM224" s="263"/>
      <c r="BN224" s="263"/>
      <c r="BO224" s="263"/>
      <c r="BP224" s="263"/>
      <c r="BQ224" s="263"/>
      <c r="BR224" s="271"/>
      <c r="BS224" s="271"/>
      <c r="BT224" s="271"/>
      <c r="BU224" s="271"/>
      <c r="BV224" s="271"/>
      <c r="BW224" s="271"/>
      <c r="BX224" s="257"/>
      <c r="BY224" s="257"/>
      <c r="BZ224" s="257"/>
      <c r="CA224" s="268"/>
      <c r="CB224" s="268"/>
      <c r="CC224" s="275"/>
      <c r="CD224" s="268"/>
      <c r="CE224" s="268"/>
      <c r="CF224" s="268"/>
      <c r="CG224" s="268"/>
      <c r="CH224" s="268"/>
      <c r="CI224" s="268"/>
      <c r="CJ224" s="268"/>
      <c r="CK224" s="268"/>
      <c r="CL224" s="265"/>
      <c r="CM224" s="272"/>
      <c r="CN224" s="264"/>
      <c r="CO224" s="125"/>
      <c r="CP224" s="226"/>
      <c r="CQ224" s="226"/>
      <c r="CR224" s="226"/>
      <c r="CS224" s="97"/>
      <c r="CT224" s="97"/>
      <c r="CU224" s="97"/>
      <c r="CV224" s="97"/>
      <c r="CW224" s="97"/>
      <c r="CX224" s="97"/>
      <c r="CY224" s="97"/>
      <c r="CZ224" s="97"/>
      <c r="DA224" s="97"/>
    </row>
    <row r="225" spans="1:105" s="70" customFormat="1" ht="15" customHeight="1">
      <c r="A225" s="227">
        <f t="shared" ref="A225" si="80">A217+1</f>
        <v>27</v>
      </c>
      <c r="B225" s="335" t="s">
        <v>926</v>
      </c>
      <c r="C225" s="338" t="s">
        <v>928</v>
      </c>
      <c r="D225" s="236" t="s">
        <v>1231</v>
      </c>
      <c r="E225" s="236" t="s">
        <v>106</v>
      </c>
      <c r="F225" s="253" t="s">
        <v>80</v>
      </c>
      <c r="G225" s="254"/>
      <c r="H225" s="82" t="s">
        <v>69</v>
      </c>
      <c r="I225" s="82"/>
      <c r="J225" s="82" t="s">
        <v>60</v>
      </c>
      <c r="K225" s="82" t="s">
        <v>60</v>
      </c>
      <c r="L225" s="82" t="s">
        <v>60</v>
      </c>
      <c r="M225" s="82" t="s">
        <v>60</v>
      </c>
      <c r="N225" s="82" t="s">
        <v>60</v>
      </c>
      <c r="O225" s="82"/>
      <c r="P225" s="82" t="s">
        <v>60</v>
      </c>
      <c r="Q225" s="82" t="s">
        <v>60</v>
      </c>
      <c r="R225" s="82" t="s">
        <v>60</v>
      </c>
      <c r="S225" s="82" t="s">
        <v>60</v>
      </c>
      <c r="T225" s="82" t="s">
        <v>60</v>
      </c>
      <c r="U225" s="82" t="s">
        <v>60</v>
      </c>
      <c r="V225" s="82"/>
      <c r="W225" s="82" t="s">
        <v>60</v>
      </c>
      <c r="X225" s="82" t="s">
        <v>60</v>
      </c>
      <c r="Y225" s="82" t="s">
        <v>60</v>
      </c>
      <c r="Z225" s="82" t="s">
        <v>60</v>
      </c>
      <c r="AA225" s="196" t="s">
        <v>67</v>
      </c>
      <c r="AB225" s="196" t="s">
        <v>81</v>
      </c>
      <c r="AC225" s="82"/>
      <c r="AD225" s="82" t="s">
        <v>60</v>
      </c>
      <c r="AE225" s="82" t="s">
        <v>60</v>
      </c>
      <c r="AF225" s="82" t="s">
        <v>60</v>
      </c>
      <c r="AG225" s="82" t="s">
        <v>60</v>
      </c>
      <c r="AH225" s="82" t="s">
        <v>60</v>
      </c>
      <c r="AI225" s="82" t="s">
        <v>1471</v>
      </c>
      <c r="AJ225" s="82"/>
      <c r="AK225" s="82" t="s">
        <v>60</v>
      </c>
      <c r="AL225" s="82" t="s">
        <v>60</v>
      </c>
      <c r="AM225" s="239">
        <f>COUNTIF(H225:AL225,"PH")+COUNTIF(H225:AL225,"PH/L")+COUNTIF(H225:AL225,"PM")</f>
        <v>0</v>
      </c>
      <c r="AN225" s="239">
        <f>COUNTIF(H225:AL225,"PD")+COUNTIF(H225:AL225,"PDD")+COUNTIF(H225:AL225,"P/DS")/2+COUNTIF(H225:AL225,"PMD")</f>
        <v>0</v>
      </c>
      <c r="AO225" s="239">
        <f>COUNTIF(H225:AL225,"PN")+COUNTIF(H225:AL225,"P/NS")/2+COUNTIF(H225:AL225,"PH")+COUNTIF(H225:AL225,"PH/F")/2+COUNTIF(H225:AL225,"PH/L")/2+COUNTIF(H225:AL225,"PM")</f>
        <v>0</v>
      </c>
      <c r="AP225" s="239">
        <f>COUNTIF(H225:AL225,"BH")+COUNTIF(H225:AL225,"AL/BL")+COUNTIF(H225:AL225,"UL/BL")+COUNTIF(H225:AL225,"BM")</f>
        <v>0</v>
      </c>
      <c r="AQ225" s="239">
        <f>COUNTIF(H225:AL225,"DS")+COUNTIF(H225:AL225,"AL/DS")/2+COUNTIF(H225:AL225,"UL/DS")/2+COUNTIF(H225:AL225,"CT")+COUNTIF(H225:AL225,"MD")</f>
        <v>23</v>
      </c>
      <c r="AR225" s="239">
        <f>COUNTIF(H225:AL225,"NS")+COUNTIF(H225:AL225,"AL/NS")/2+COUNTIF(H225:AL225,"UL/NS")/2+COUNTIF(H225:AL225,"BH")+COUNTIF(H225:AL225,"AL/BF")/2+COUNTIF(H225:AL225,"AL/BL")/2+COUNTIF(H225:AL225,"UL/BL")/2+COUNTIF(H225:AL225,"UL/BF")/2+COUNTIF(H225:AL225,"BM")</f>
        <v>0</v>
      </c>
      <c r="AS225" s="239">
        <f>COUNTIF(H225:AL225,"AL")+COUNTIF(H225:AL225,"AL/DS")/2+COUNTIF(H225:AL225,"AL/NS")/2+COUNTIF(H225:AL225,"NH")+COUNTIF(H225:AL225,"SL")+COUNTIF(H225:AL225,"NHD")+COUNTIF(H225:AL225,"B")+COUNTIF(H225:AL225,"HL")+COUNTIF(H225:AL225,"AL/BF")/2+COUNTIF(H225:AL225,"AL/BL")/2</f>
        <v>2.5</v>
      </c>
      <c r="AT225" s="255">
        <f>COUNTIF(H225:AL225,"PD")+COUNTIF(H225:AL225,"PN")+COUNTIF(H225:AL225,"P/DS")/2+COUNTIF(H225:AL225,"P/NS")/2+COUNTIF(H225:AL225,"DS")+COUNTIF(H225:AL225,"NS")+COUNTIF(H225:AL225,"AL")+COUNTIF(H225:AL225,"AL/DS")+COUNTIF(H225:AL225,"AL/NS")+COUNTIF(H225:AL225,"NH")+COUNTIF(H225:AL225,"SL")+COUNTIF(H225:AL225,"UL/DS")/2+COUNTIF(H225:AL225,"UL/NS")/2+COUNTIF(H225:AL225,"CT")+COUNTIF(H225:AL225,"NHD")+COUNTIF(H225:AL225,"PDD")+COUNTIF(H225:AL225,"B")+COUNTIF(H225:AL225,"HL")+COUNTIF(H225:AL225,"PH")+COUNTIF(H225:AL225,"BH")+COUNTIF(H225:AL225,"AL/BF")+COUNTIF(H225:AL225,"AL/BL")+COUNTIF(H225:AL225,"UL/BF")/2+COUNTIF(H225:AL225,"UL/BL")/2+COUNTIF(H225:AL225,"PH/F")/2+COUNTIF(H225:AL225,"PH/L")/2+COUNTIF(H225:AL225,"MD")+COUNTIF(H225:AL225,"PMD")+COUNTIF(H225:AL225,"PM")+COUNTIF(H225:AL225,"BM")</f>
        <v>25.5</v>
      </c>
      <c r="AU225" s="255">
        <f>COUNTIF(H225:AL225,"P/DS")/2+COUNTIF(H225:AL225,"P/NS")/2+COUNTIF(H225:AL225,"IL")+COUNTIF(H225:AL225,"NL")+COUNTIF(H225:AL225,"UL")+COUNTIF(H225:AL225,"UL/DS")/2+COUNTIF(H225:AL225,"UL/NS")/2+COUNTIF(H225:AL225,"KT")+COUNTIF(H225:AL225,"UL/BF")/2+COUNTIF(H225:AL225,"UL/BL")/2+COUNTIF(H225:AL225,"PH/F")/2+COUNTIF(H225:AL225,"PH/L")/2+COUNTIF(H225:AL225,"NB")</f>
        <v>0.5</v>
      </c>
      <c r="AV225" s="258">
        <f>COUNTIF(H225:AL225,"PN")+COUNTIF(H225:AL225,"TVD")+COUNTIF(H225:AL225,"PH")+COUNTIF(H225:AL225,"PM")+COUNTIF(H225:AL225,"PDD")-COUNTIFS(H225:AL225,"PN",H232:AL232,"&gt;=3")-COUNTIFS(H225:AL225,"PM",H232:AL232,"&gt;=3")</f>
        <v>0</v>
      </c>
      <c r="AW225" s="258">
        <f>COUNTIF(H225:AL225,"NS")+COUNTIF(H225:AL225,"D")+COUNTIF(H225:AL225,"BH")+COUNTIF(H225:AL225,"NHD")+COUNTIF(H225:AL225,"BM")-COUNTIFS(H225:AL225,"NS",H232:AL232,"&gt;=3")-COUNTIFS(H225:AL225,"BH",H232:AL232,"&gt;=3")-COUNTIFS(H225:AL225,"BM",H232:AL232,"&gt;=3")</f>
        <v>0</v>
      </c>
      <c r="AX225" s="255">
        <f>COUNTIF(H225:AL225,"AL")+COUNTIF(H225:AL225,"AL/DS")/2+COUNTIF(H225:AL225,"AL/NS")/2+COUNTIF(H225:AL225,"AL/BF")+COUNTIF(H225:AL225,"AL/BL")/2</f>
        <v>1.5</v>
      </c>
      <c r="AY225" s="255">
        <f>COUNTIF(H225:AL225,"SL")</f>
        <v>0</v>
      </c>
      <c r="AZ225" s="255">
        <f>COUNTIF(H225:AL225,"NH")</f>
        <v>1</v>
      </c>
      <c r="BA225" s="255">
        <f>COUNTIF(H225:AL225,"HL")</f>
        <v>0</v>
      </c>
      <c r="BB225" s="255">
        <f>COUNTIF(G225:AL225,"P/DS")/2+COUNTIF(G225:AL225,"P/NS")/2+COUNTIF(G225:AL225,"UL")+COUNTIF(G225:AL225,"UL/DS")/2+COUNTIF(G225:AL225,"UL/NS")/2+COUNTIF(G225:AL225,"UL/BL")/2+COUNTIF(G225:AL225,"UL/BF")/2+COUNTIF(G225:AL225,"PH/F")/2+COUNTIF(G225:AL225,"PH/L")/2</f>
        <v>0.5</v>
      </c>
      <c r="BC225" s="255">
        <f>COUNTIF(H225:AL225,"NB")</f>
        <v>0</v>
      </c>
      <c r="BD225" s="255">
        <f>COUNTIF(H225:AL225,"NL")</f>
        <v>0</v>
      </c>
      <c r="BE225" s="255">
        <f>COUNTIF(H225:AL225,"IL")</f>
        <v>0</v>
      </c>
      <c r="BF225" s="255">
        <f>COUNTIF(H225:AL225,"KT")</f>
        <v>0</v>
      </c>
      <c r="BG225" s="255">
        <f>COUNTIF(H225:AL225,"L70")</f>
        <v>0</v>
      </c>
      <c r="BH225" s="255">
        <f>COUNTIF(H225:AL225,"MD")</f>
        <v>0</v>
      </c>
      <c r="BI225" s="255">
        <f>COUNTIF(H225:AL225,"PMD")</f>
        <v>0</v>
      </c>
      <c r="BJ225" s="255">
        <f>COUNTIF(H225:AL225,"PM")</f>
        <v>0</v>
      </c>
      <c r="BK225" s="255">
        <f>COUNTIF(H225:AL225,"BM")</f>
        <v>0</v>
      </c>
      <c r="BL225" s="261">
        <f>SUMIF(H225:AL225,"PD",H226:AL226)+SUMIF(H225:AL225,"PN",H226:AL226)+SUMIF(H225:AL225,"P/DS",H226:AL226)+SUMIF(H225:AL225,"PN/F",H226:AL226)+SUMIF(H225:AL225,"PN/L",H226:AL226)+SUMIF(H225:AL225,"TV",H226:AL226)+SUMIF(H225:AL225,"TVD",H226:AL226)+SUMIF(H225:AL225,"PDD",H226:AL226)</f>
        <v>0</v>
      </c>
      <c r="BM225" s="261">
        <f>SUMIF(H225:AL225,"PD",H227:AL227)+SUMIF(H225:AL225,"PN",H227:AL227)+SUMIF(H225:AL225,"P/DS",H227:AL227)+SUMIF(H225:AL225,"PN/F",H227:AL227)+SUMIF(H225:AL225,"PN/L",H227:AL227)+SUMIF(H225:AL225,"TV",H227:AL227)+SUMIF(H225:AL225,"TVD",H227:AL227)+SUMIF(H225:AL225,"PDD",H227:AL227)+SUMIF(H225:AL225,"PMD",H227:AL227)</f>
        <v>0</v>
      </c>
      <c r="BN225" s="261">
        <f>SUMIF(H225:AL225,"PD",H228:AL228)+SUMIF(H225:AL225,"PN",H228:AL228)+SUMIF(H225:AL225,"P/DS",H228:AL228)+SUMIF(H225:AL225,"PN/F",H228:AL228)+SUMIF(H225:AL225,"PN/L",H228:AL228)+SUMIF(H225:AL225,"TV",H228:AL228)+SUMIF(H225:AL225,"TVD",H228:AL228)</f>
        <v>0</v>
      </c>
      <c r="BO225" s="261">
        <f>SUMIF(H225:AL225,"PD",H229:AL229)+SUMIF(H225:AL225,"PN",H229:AL229)+SUMIF(H225:AL225,"P/DS",H229:AL229)+SUMIF(H225:AL225,"PN/F",H229:AL229)+SUMIF(H225:AL225,"PN/L",H229:AL229)+SUMIF(H225:AL225,"TV",H229:AL229)+SUMIF(H225:AL225,"TVD",H229:AL229)</f>
        <v>0</v>
      </c>
      <c r="BP225" s="261">
        <f>SUMIF(H225:AL225,"PD",H230:AL230)+SUMIF(H225:AL225,"PN",H230:AL230)+SUMIF(H225:AL225,"P/DS",H230:AL230)+SUMIF(H225:AL225,"PN/F",H230:AL230)+SUMIF(H225:AL225,"PN/L",H230:AL230)+SUMIF(H225:AL225,"TV",H230:AL230)+SUMIF(H225:AL225,"TVD",H230:AL230)+SUMIF(H225:AL225,"PDD",H230:AL230)+SUMIF(H225:AL225,"PH",H230:AL230)+SUMIF(H225:AL225,"PM",H230:AL230)</f>
        <v>0</v>
      </c>
      <c r="BQ225" s="261">
        <f>SUMIF(H225:AL225,"PD",H231:AL231)+SUMIF(H225:AL225,"PN",H231:AL231)+SUMIF(H225:AL225,"P/DS",H231:AL231)+SUMIF(H225:AL225,"PN/F",H231:AL231)+SUMIF(H225:AL225,"PN/L",H231:AL231)+SUMIF(H225:AL225,"TV",H231:AL231)+SUMIF(H225:AL225,"TVD",H231:AL231)+SUMIF(H225:AL225,"PDD",H231:AL231)+SUMIF(H225:AL225,"PH",H231:AL231)+SUMIF(H225:AL225,"PM",H231:AL231)</f>
        <v>0</v>
      </c>
      <c r="BR225" s="269">
        <f>SUM(H226:AL226)-BL225</f>
        <v>3.5</v>
      </c>
      <c r="BS225" s="269">
        <f>SUM(H227:AL227)-BM225</f>
        <v>0</v>
      </c>
      <c r="BT225" s="269">
        <f>SUM(H228:AL228)-BN225</f>
        <v>0</v>
      </c>
      <c r="BU225" s="269">
        <f>SUM(H229:AL229)-BO225</f>
        <v>0</v>
      </c>
      <c r="BV225" s="269">
        <f>SUM(H230:AL230)-BP225</f>
        <v>0</v>
      </c>
      <c r="BW225" s="269">
        <f>SUM(H231:AL231)-BQ225</f>
        <v>0</v>
      </c>
      <c r="BX225" s="255">
        <f>SUMIF(H225:AL225,"PD",H232:AL232)+SUMIF(H225:AL225,"PN",H232:AL232)+SUMIF(H225:AL225,"P/DS",H232:AL232)+SUMIF(H225:AL225,"PN/F",H232:AL232)+SUMIF(H225:AL225,"PN/L",H232:AL232)</f>
        <v>0</v>
      </c>
      <c r="BY225" s="255">
        <f>SUM(H232:AL232)-BX225</f>
        <v>0</v>
      </c>
      <c r="BZ225" s="255">
        <f t="shared" ref="BZ225" si="81">+SUM(BL225:BW232)</f>
        <v>3.5</v>
      </c>
      <c r="CA225" s="266">
        <f>(COUNTIFS(H225:AL225,"PD",H226:AL226,"&gt;=2"))*0.5-IF(CN225="VP",COUNTIFS($H$16:$AL$16,"SAT",H225:AL225,"PD",H226:AL226,"&gt;=2"))*0.5</f>
        <v>0</v>
      </c>
      <c r="CB225" s="266">
        <f>(COUNTIFS(H225:AL225,"PN",H227:AL227,"&gt;=0.5",H226:AL226,"&gt;=1.5"))*0.5+COUNTIFS(H225:AL225,"PDD",H227:AL227,"&gt;=0.5",H226:AL226,"&gt;=1.5")*0.5</f>
        <v>0</v>
      </c>
      <c r="CC225" s="273">
        <f>(COUNTIFS(H225:AL225,"TV",H227:AL227,"&gt;=10"))*0.5+(COUNTIFS(H225:AL225,"PMD",H227:AL227,"&gt;=2"))*0.5</f>
        <v>0</v>
      </c>
      <c r="CD225" s="266">
        <f>(COUNTIFS(H225:AL225,"TVD",H229:AL229,"&gt;=6.5",H227:AL227,"&gt;=3.5"))*0.5</f>
        <v>0</v>
      </c>
      <c r="CE225" s="266">
        <f>(COUNTIFS(H225:AL225,"PD",H230:AL230,"&gt;=10"))*0.5</f>
        <v>0</v>
      </c>
      <c r="CF225" s="266">
        <f>(COUNTIFS(H225:AL225,"PDD",H230:AL230,"&gt;=3.5",H231:AL231,"&gt;=6.5")+COUNTIFS(H225:AL225,"PH",H231:AL231,"&gt;=0.5",H230:AL230,"&gt;=1.5")+COUNTIFS(H225:AL225,"PM",H231:AL231,"&gt;=0.5",H230:AL230,"&gt;=1.5"))*0.5</f>
        <v>0</v>
      </c>
      <c r="CG225" s="266">
        <f>(COUNTIFS(H225:AL225,"DS",H226:AL226,"&gt;=2")+COUNTIFS(H225:AL225,"AL/DS",H226:AL226,"&gt;=2"))*0.5-IF(CN225="VP",COUNTIFS($H$16:$AL$16,"SAT",H225:AL225,"DS",H226:AL226,"&gt;=2"))*0.5</f>
        <v>0</v>
      </c>
      <c r="CH225" s="266">
        <f>(COUNTIFS(H225:AL225,"NS",H227:AL227,"&gt;=0.5",H226:AL226,"&gt;=1.5")+COUNTIFS(H225:AL225,"AL/NS",H227:AL227,"&gt;=0.5",H226:AL226,"&gt;=1.5")+COUNTIFS(H225:AL225,"NHD",H227:AL227,"&gt;=4.5",H230:AL230,"&gt;=2",H226:AL226,"&gt;=1.5"))*0.5</f>
        <v>0</v>
      </c>
      <c r="CI225" s="266">
        <f>(COUNTIF(H227:AL227,"&gt;=10")+COUNTIFS(H225:AL225,"MD",H227:AL227,"&gt;=2")-COUNTIFS(H225:AL225,"TV",H227:AL227,"&gt;=10"))*0.5</f>
        <v>0</v>
      </c>
      <c r="CJ225" s="266">
        <f>(COUNTIFS(H225:AL225,"D",H229:AL229,"&gt;=6.5",H227:AL227,"&gt;=3.5"))*0.5</f>
        <v>0</v>
      </c>
      <c r="CK225" s="266">
        <f>(COUNTIF(H230:AL230,"&gt;=10")-COUNTIFS(H225:AL225,"PD",H230:AL230,"&gt;=10"))*0.5</f>
        <v>0</v>
      </c>
      <c r="CL225" s="265">
        <f>(COUNTIFS(H225:AL225,"NHD",H230:AL230,"&gt;=3.5",H231:AL231,"&gt;=6.5")+COUNTIFS(H225:AL225,"BH",H230:AL230,"&gt;=1.5",H231:AL231,"&gt;=0.5")+COUNTIFS(H225:AL225,"BM",H230:AL230,"&gt;=1.5",H231:AL231,"&gt;=0.5")+COUNTIFS(H225:AL225,"D",H230:AL230,"&gt;=1.5",H231:AL231,"&gt;=0.5"))*0.5</f>
        <v>0</v>
      </c>
      <c r="CM225" s="272"/>
      <c r="CN225" s="264" t="s">
        <v>666</v>
      </c>
      <c r="CO225" s="125">
        <f t="shared" ref="CO225" si="82">+AM225+AN225+AO225+AP225+AQ225+AR225+AS225+AU225+BG225</f>
        <v>26</v>
      </c>
      <c r="CP225" s="225">
        <f>+SUM(I226:I231)-I232</f>
        <v>0</v>
      </c>
      <c r="CQ225" s="225">
        <f>+SUM(J226:J231)-J232</f>
        <v>0</v>
      </c>
      <c r="CR225" s="225">
        <f>+SUM(K226:K231)-K232</f>
        <v>0</v>
      </c>
      <c r="CS225" s="99"/>
      <c r="CT225" s="99"/>
      <c r="CU225" s="99"/>
      <c r="CV225" s="99"/>
      <c r="CW225" s="99"/>
      <c r="CX225" s="99"/>
      <c r="CY225" s="99"/>
      <c r="CZ225" s="99"/>
      <c r="DA225" s="99"/>
    </row>
    <row r="226" spans="1:105" s="70" customFormat="1" ht="15" customHeight="1">
      <c r="A226" s="228"/>
      <c r="B226" s="336"/>
      <c r="C226" s="339"/>
      <c r="D226" s="237"/>
      <c r="E226" s="237"/>
      <c r="F226" s="243" t="s">
        <v>82</v>
      </c>
      <c r="G226" s="71">
        <v>1.5</v>
      </c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>
        <v>3.5</v>
      </c>
      <c r="V226" s="83"/>
      <c r="W226" s="83"/>
      <c r="X226" s="83"/>
      <c r="Y226" s="83"/>
      <c r="Z226" s="83"/>
      <c r="AA226" s="83"/>
      <c r="AB226" s="83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240"/>
      <c r="AN226" s="240"/>
      <c r="AO226" s="240"/>
      <c r="AP226" s="240"/>
      <c r="AQ226" s="240"/>
      <c r="AR226" s="240"/>
      <c r="AS226" s="240"/>
      <c r="AT226" s="256"/>
      <c r="AU226" s="256"/>
      <c r="AV226" s="259"/>
      <c r="AW226" s="259"/>
      <c r="AX226" s="256"/>
      <c r="AY226" s="256"/>
      <c r="AZ226" s="256"/>
      <c r="BA226" s="256"/>
      <c r="BB226" s="256"/>
      <c r="BC226" s="256"/>
      <c r="BD226" s="256"/>
      <c r="BE226" s="256"/>
      <c r="BF226" s="256"/>
      <c r="BG226" s="256"/>
      <c r="BH226" s="256"/>
      <c r="BI226" s="256"/>
      <c r="BJ226" s="256"/>
      <c r="BK226" s="256"/>
      <c r="BL226" s="262"/>
      <c r="BM226" s="262"/>
      <c r="BN226" s="262"/>
      <c r="BO226" s="262"/>
      <c r="BP226" s="262"/>
      <c r="BQ226" s="262"/>
      <c r="BR226" s="270"/>
      <c r="BS226" s="270"/>
      <c r="BT226" s="270"/>
      <c r="BU226" s="270"/>
      <c r="BV226" s="270"/>
      <c r="BW226" s="270"/>
      <c r="BX226" s="256"/>
      <c r="BY226" s="256"/>
      <c r="BZ226" s="256"/>
      <c r="CA226" s="267"/>
      <c r="CB226" s="267"/>
      <c r="CC226" s="274"/>
      <c r="CD226" s="267"/>
      <c r="CE226" s="267"/>
      <c r="CF226" s="267"/>
      <c r="CG226" s="267"/>
      <c r="CH226" s="267"/>
      <c r="CI226" s="267"/>
      <c r="CJ226" s="267"/>
      <c r="CK226" s="267"/>
      <c r="CL226" s="265"/>
      <c r="CM226" s="272"/>
      <c r="CN226" s="264"/>
      <c r="CO226" s="125"/>
      <c r="CP226" s="226"/>
      <c r="CQ226" s="226"/>
      <c r="CR226" s="226"/>
      <c r="CS226" s="99"/>
      <c r="CT226" s="99"/>
      <c r="CU226" s="99"/>
      <c r="CV226" s="99"/>
      <c r="CW226" s="99"/>
      <c r="CX226" s="99"/>
      <c r="CY226" s="99"/>
      <c r="CZ226" s="99"/>
      <c r="DA226" s="99"/>
    </row>
    <row r="227" spans="1:105" s="70" customFormat="1" ht="15" customHeight="1">
      <c r="A227" s="228"/>
      <c r="B227" s="336"/>
      <c r="C227" s="339"/>
      <c r="D227" s="237"/>
      <c r="E227" s="237"/>
      <c r="F227" s="243"/>
      <c r="G227" s="72">
        <v>2</v>
      </c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240"/>
      <c r="AN227" s="240"/>
      <c r="AO227" s="240"/>
      <c r="AP227" s="240"/>
      <c r="AQ227" s="240"/>
      <c r="AR227" s="240"/>
      <c r="AS227" s="240"/>
      <c r="AT227" s="256"/>
      <c r="AU227" s="256"/>
      <c r="AV227" s="259"/>
      <c r="AW227" s="259"/>
      <c r="AX227" s="256"/>
      <c r="AY227" s="256"/>
      <c r="AZ227" s="256"/>
      <c r="BA227" s="256"/>
      <c r="BB227" s="256"/>
      <c r="BC227" s="256"/>
      <c r="BD227" s="256"/>
      <c r="BE227" s="256"/>
      <c r="BF227" s="256"/>
      <c r="BG227" s="256"/>
      <c r="BH227" s="256"/>
      <c r="BI227" s="256"/>
      <c r="BJ227" s="256"/>
      <c r="BK227" s="256"/>
      <c r="BL227" s="262"/>
      <c r="BM227" s="262"/>
      <c r="BN227" s="262"/>
      <c r="BO227" s="262"/>
      <c r="BP227" s="262"/>
      <c r="BQ227" s="262"/>
      <c r="BR227" s="270"/>
      <c r="BS227" s="270"/>
      <c r="BT227" s="270"/>
      <c r="BU227" s="270"/>
      <c r="BV227" s="270"/>
      <c r="BW227" s="270"/>
      <c r="BX227" s="256"/>
      <c r="BY227" s="256"/>
      <c r="BZ227" s="256"/>
      <c r="CA227" s="267"/>
      <c r="CB227" s="267"/>
      <c r="CC227" s="274"/>
      <c r="CD227" s="267"/>
      <c r="CE227" s="267"/>
      <c r="CF227" s="267"/>
      <c r="CG227" s="267"/>
      <c r="CH227" s="267"/>
      <c r="CI227" s="267"/>
      <c r="CJ227" s="267"/>
      <c r="CK227" s="267"/>
      <c r="CL227" s="265"/>
      <c r="CM227" s="272"/>
      <c r="CN227" s="264"/>
      <c r="CO227" s="125"/>
      <c r="CP227" s="226"/>
      <c r="CQ227" s="226"/>
      <c r="CR227" s="226"/>
      <c r="CS227" s="99"/>
      <c r="CT227" s="99"/>
      <c r="CU227" s="99"/>
      <c r="CV227" s="99"/>
      <c r="CW227" s="99"/>
      <c r="CX227" s="99"/>
      <c r="CY227" s="99"/>
      <c r="CZ227" s="99"/>
      <c r="DA227" s="99"/>
    </row>
    <row r="228" spans="1:105" s="70" customFormat="1" ht="15" customHeight="1">
      <c r="A228" s="228"/>
      <c r="B228" s="336"/>
      <c r="C228" s="339"/>
      <c r="D228" s="237"/>
      <c r="E228" s="237"/>
      <c r="F228" s="243"/>
      <c r="G228" s="72">
        <v>2.1</v>
      </c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240"/>
      <c r="AN228" s="240"/>
      <c r="AO228" s="240"/>
      <c r="AP228" s="240"/>
      <c r="AQ228" s="240"/>
      <c r="AR228" s="240"/>
      <c r="AS228" s="240"/>
      <c r="AT228" s="256"/>
      <c r="AU228" s="256"/>
      <c r="AV228" s="259"/>
      <c r="AW228" s="259"/>
      <c r="AX228" s="256"/>
      <c r="AY228" s="256"/>
      <c r="AZ228" s="256"/>
      <c r="BA228" s="256"/>
      <c r="BB228" s="256"/>
      <c r="BC228" s="256"/>
      <c r="BD228" s="256"/>
      <c r="BE228" s="256"/>
      <c r="BF228" s="256"/>
      <c r="BG228" s="256"/>
      <c r="BH228" s="256"/>
      <c r="BI228" s="256"/>
      <c r="BJ228" s="256"/>
      <c r="BK228" s="256"/>
      <c r="BL228" s="262"/>
      <c r="BM228" s="262"/>
      <c r="BN228" s="262"/>
      <c r="BO228" s="262"/>
      <c r="BP228" s="262"/>
      <c r="BQ228" s="262"/>
      <c r="BR228" s="270"/>
      <c r="BS228" s="270"/>
      <c r="BT228" s="270"/>
      <c r="BU228" s="270"/>
      <c r="BV228" s="270"/>
      <c r="BW228" s="270"/>
      <c r="BX228" s="256"/>
      <c r="BY228" s="256"/>
      <c r="BZ228" s="256"/>
      <c r="CA228" s="267"/>
      <c r="CB228" s="267"/>
      <c r="CC228" s="274"/>
      <c r="CD228" s="267"/>
      <c r="CE228" s="267"/>
      <c r="CF228" s="267"/>
      <c r="CG228" s="267"/>
      <c r="CH228" s="267"/>
      <c r="CI228" s="267"/>
      <c r="CJ228" s="267"/>
      <c r="CK228" s="267"/>
      <c r="CL228" s="265"/>
      <c r="CM228" s="272"/>
      <c r="CN228" s="264"/>
      <c r="CO228" s="125"/>
      <c r="CP228" s="226"/>
      <c r="CQ228" s="226"/>
      <c r="CR228" s="226"/>
      <c r="CS228" s="99"/>
      <c r="CT228" s="99"/>
      <c r="CU228" s="99"/>
      <c r="CV228" s="99"/>
      <c r="CW228" s="99"/>
      <c r="CX228" s="99"/>
      <c r="CY228" s="99"/>
      <c r="CZ228" s="99"/>
      <c r="DA228" s="99"/>
    </row>
    <row r="229" spans="1:105" s="70" customFormat="1" ht="15" customHeight="1">
      <c r="A229" s="228"/>
      <c r="B229" s="336"/>
      <c r="C229" s="339"/>
      <c r="D229" s="237"/>
      <c r="E229" s="237"/>
      <c r="F229" s="243"/>
      <c r="G229" s="72">
        <v>2.7</v>
      </c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240"/>
      <c r="AN229" s="240"/>
      <c r="AO229" s="240"/>
      <c r="AP229" s="240"/>
      <c r="AQ229" s="240"/>
      <c r="AR229" s="240"/>
      <c r="AS229" s="240"/>
      <c r="AT229" s="256"/>
      <c r="AU229" s="256"/>
      <c r="AV229" s="259"/>
      <c r="AW229" s="259"/>
      <c r="AX229" s="256"/>
      <c r="AY229" s="256"/>
      <c r="AZ229" s="256"/>
      <c r="BA229" s="256"/>
      <c r="BB229" s="256"/>
      <c r="BC229" s="256"/>
      <c r="BD229" s="256"/>
      <c r="BE229" s="256"/>
      <c r="BF229" s="256"/>
      <c r="BG229" s="256"/>
      <c r="BH229" s="256"/>
      <c r="BI229" s="256"/>
      <c r="BJ229" s="256"/>
      <c r="BK229" s="256"/>
      <c r="BL229" s="262"/>
      <c r="BM229" s="262"/>
      <c r="BN229" s="262"/>
      <c r="BO229" s="262"/>
      <c r="BP229" s="262"/>
      <c r="BQ229" s="262"/>
      <c r="BR229" s="270"/>
      <c r="BS229" s="270"/>
      <c r="BT229" s="270"/>
      <c r="BU229" s="270"/>
      <c r="BV229" s="270"/>
      <c r="BW229" s="270"/>
      <c r="BX229" s="256"/>
      <c r="BY229" s="256"/>
      <c r="BZ229" s="256"/>
      <c r="CA229" s="267"/>
      <c r="CB229" s="267"/>
      <c r="CC229" s="274"/>
      <c r="CD229" s="267"/>
      <c r="CE229" s="267"/>
      <c r="CF229" s="267"/>
      <c r="CG229" s="267"/>
      <c r="CH229" s="267"/>
      <c r="CI229" s="267"/>
      <c r="CJ229" s="267"/>
      <c r="CK229" s="267"/>
      <c r="CL229" s="265"/>
      <c r="CM229" s="272"/>
      <c r="CN229" s="264"/>
      <c r="CO229" s="125"/>
      <c r="CP229" s="226"/>
      <c r="CQ229" s="226"/>
      <c r="CR229" s="226"/>
      <c r="CS229" s="99"/>
      <c r="CT229" s="99"/>
      <c r="CU229" s="99"/>
      <c r="CV229" s="99"/>
      <c r="CW229" s="99"/>
      <c r="CX229" s="99"/>
      <c r="CY229" s="99"/>
      <c r="CZ229" s="99"/>
      <c r="DA229" s="99"/>
    </row>
    <row r="230" spans="1:105" s="70" customFormat="1" ht="15" customHeight="1">
      <c r="A230" s="228"/>
      <c r="B230" s="336"/>
      <c r="C230" s="339"/>
      <c r="D230" s="237"/>
      <c r="E230" s="237"/>
      <c r="F230" s="243"/>
      <c r="G230" s="72">
        <v>3</v>
      </c>
      <c r="H230" s="84"/>
      <c r="I230" s="83"/>
      <c r="J230" s="83"/>
      <c r="K230" s="83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240"/>
      <c r="AN230" s="240"/>
      <c r="AO230" s="240"/>
      <c r="AP230" s="240"/>
      <c r="AQ230" s="240"/>
      <c r="AR230" s="240"/>
      <c r="AS230" s="240"/>
      <c r="AT230" s="256"/>
      <c r="AU230" s="256"/>
      <c r="AV230" s="259"/>
      <c r="AW230" s="259"/>
      <c r="AX230" s="256"/>
      <c r="AY230" s="256"/>
      <c r="AZ230" s="256"/>
      <c r="BA230" s="256"/>
      <c r="BB230" s="256"/>
      <c r="BC230" s="256"/>
      <c r="BD230" s="256"/>
      <c r="BE230" s="256"/>
      <c r="BF230" s="256"/>
      <c r="BG230" s="256"/>
      <c r="BH230" s="256"/>
      <c r="BI230" s="256"/>
      <c r="BJ230" s="256"/>
      <c r="BK230" s="256"/>
      <c r="BL230" s="262"/>
      <c r="BM230" s="262"/>
      <c r="BN230" s="262"/>
      <c r="BO230" s="262"/>
      <c r="BP230" s="262"/>
      <c r="BQ230" s="262"/>
      <c r="BR230" s="270"/>
      <c r="BS230" s="270"/>
      <c r="BT230" s="270"/>
      <c r="BU230" s="270"/>
      <c r="BV230" s="270"/>
      <c r="BW230" s="270"/>
      <c r="BX230" s="256"/>
      <c r="BY230" s="256"/>
      <c r="BZ230" s="256"/>
      <c r="CA230" s="267"/>
      <c r="CB230" s="267"/>
      <c r="CC230" s="274"/>
      <c r="CD230" s="267"/>
      <c r="CE230" s="267"/>
      <c r="CF230" s="267"/>
      <c r="CG230" s="267"/>
      <c r="CH230" s="267"/>
      <c r="CI230" s="267"/>
      <c r="CJ230" s="267"/>
      <c r="CK230" s="267"/>
      <c r="CL230" s="265"/>
      <c r="CM230" s="272"/>
      <c r="CN230" s="264"/>
      <c r="CO230" s="125"/>
      <c r="CP230" s="226"/>
      <c r="CQ230" s="226"/>
      <c r="CR230" s="226"/>
      <c r="CS230" s="99"/>
      <c r="CT230" s="99"/>
      <c r="CU230" s="99"/>
      <c r="CV230" s="99"/>
      <c r="CW230" s="99"/>
      <c r="CX230" s="99"/>
      <c r="CY230" s="99"/>
      <c r="CZ230" s="99"/>
      <c r="DA230" s="99"/>
    </row>
    <row r="231" spans="1:105" s="70" customFormat="1" ht="15" customHeight="1">
      <c r="A231" s="228"/>
      <c r="B231" s="336"/>
      <c r="C231" s="339"/>
      <c r="D231" s="237"/>
      <c r="E231" s="237"/>
      <c r="F231" s="244"/>
      <c r="G231" s="73">
        <v>3.9</v>
      </c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1"/>
      <c r="AD231" s="81"/>
      <c r="AE231" s="81"/>
      <c r="AF231" s="81"/>
      <c r="AG231" s="81"/>
      <c r="AH231" s="81"/>
      <c r="AI231" s="81"/>
      <c r="AJ231" s="81"/>
      <c r="AK231" s="81"/>
      <c r="AL231" s="81"/>
      <c r="AM231" s="240"/>
      <c r="AN231" s="240"/>
      <c r="AO231" s="240"/>
      <c r="AP231" s="240"/>
      <c r="AQ231" s="240"/>
      <c r="AR231" s="240"/>
      <c r="AS231" s="240"/>
      <c r="AT231" s="256"/>
      <c r="AU231" s="256"/>
      <c r="AV231" s="259"/>
      <c r="AW231" s="259"/>
      <c r="AX231" s="256"/>
      <c r="AY231" s="256"/>
      <c r="AZ231" s="256"/>
      <c r="BA231" s="256"/>
      <c r="BB231" s="256"/>
      <c r="BC231" s="256"/>
      <c r="BD231" s="256"/>
      <c r="BE231" s="256"/>
      <c r="BF231" s="256"/>
      <c r="BG231" s="256"/>
      <c r="BH231" s="256"/>
      <c r="BI231" s="256"/>
      <c r="BJ231" s="256"/>
      <c r="BK231" s="256"/>
      <c r="BL231" s="262"/>
      <c r="BM231" s="262"/>
      <c r="BN231" s="262"/>
      <c r="BO231" s="262"/>
      <c r="BP231" s="262"/>
      <c r="BQ231" s="262"/>
      <c r="BR231" s="270"/>
      <c r="BS231" s="270"/>
      <c r="BT231" s="270"/>
      <c r="BU231" s="270"/>
      <c r="BV231" s="270"/>
      <c r="BW231" s="270"/>
      <c r="BX231" s="256"/>
      <c r="BY231" s="256"/>
      <c r="BZ231" s="256"/>
      <c r="CA231" s="267"/>
      <c r="CB231" s="267"/>
      <c r="CC231" s="274"/>
      <c r="CD231" s="267"/>
      <c r="CE231" s="267"/>
      <c r="CF231" s="267"/>
      <c r="CG231" s="267"/>
      <c r="CH231" s="267"/>
      <c r="CI231" s="267"/>
      <c r="CJ231" s="267"/>
      <c r="CK231" s="267"/>
      <c r="CL231" s="265"/>
      <c r="CM231" s="272"/>
      <c r="CN231" s="264"/>
      <c r="CO231" s="125"/>
      <c r="CP231" s="226"/>
      <c r="CQ231" s="226"/>
      <c r="CR231" s="226"/>
      <c r="CS231" s="99"/>
      <c r="CT231" s="99"/>
      <c r="CU231" s="99"/>
      <c r="CV231" s="99"/>
      <c r="CW231" s="99"/>
      <c r="CX231" s="99"/>
      <c r="CY231" s="99"/>
      <c r="CZ231" s="99"/>
      <c r="DA231" s="99"/>
    </row>
    <row r="232" spans="1:105" s="70" customFormat="1" ht="15" customHeight="1">
      <c r="A232" s="229"/>
      <c r="B232" s="337"/>
      <c r="C232" s="340"/>
      <c r="D232" s="238"/>
      <c r="E232" s="238"/>
      <c r="F232" s="245" t="s">
        <v>83</v>
      </c>
      <c r="G232" s="246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  <c r="AB232" s="82"/>
      <c r="AC232" s="197"/>
      <c r="AD232" s="35"/>
      <c r="AE232" s="35"/>
      <c r="AF232" s="35"/>
      <c r="AG232" s="35"/>
      <c r="AH232" s="35"/>
      <c r="AI232" s="35"/>
      <c r="AJ232" s="35"/>
      <c r="AK232" s="35"/>
      <c r="AL232" s="35"/>
      <c r="AM232" s="241"/>
      <c r="AN232" s="241"/>
      <c r="AO232" s="241"/>
      <c r="AP232" s="241"/>
      <c r="AQ232" s="241"/>
      <c r="AR232" s="241"/>
      <c r="AS232" s="241"/>
      <c r="AT232" s="257"/>
      <c r="AU232" s="257"/>
      <c r="AV232" s="260"/>
      <c r="AW232" s="260"/>
      <c r="AX232" s="257"/>
      <c r="AY232" s="257"/>
      <c r="AZ232" s="257"/>
      <c r="BA232" s="257"/>
      <c r="BB232" s="257"/>
      <c r="BC232" s="257"/>
      <c r="BD232" s="257"/>
      <c r="BE232" s="257"/>
      <c r="BF232" s="257"/>
      <c r="BG232" s="257"/>
      <c r="BH232" s="257"/>
      <c r="BI232" s="257"/>
      <c r="BJ232" s="257"/>
      <c r="BK232" s="257"/>
      <c r="BL232" s="263"/>
      <c r="BM232" s="263"/>
      <c r="BN232" s="263"/>
      <c r="BO232" s="263"/>
      <c r="BP232" s="263"/>
      <c r="BQ232" s="263"/>
      <c r="BR232" s="271"/>
      <c r="BS232" s="271"/>
      <c r="BT232" s="271"/>
      <c r="BU232" s="271"/>
      <c r="BV232" s="271"/>
      <c r="BW232" s="271"/>
      <c r="BX232" s="257"/>
      <c r="BY232" s="257"/>
      <c r="BZ232" s="257"/>
      <c r="CA232" s="268"/>
      <c r="CB232" s="268"/>
      <c r="CC232" s="275"/>
      <c r="CD232" s="268"/>
      <c r="CE232" s="268"/>
      <c r="CF232" s="268"/>
      <c r="CG232" s="268"/>
      <c r="CH232" s="268"/>
      <c r="CI232" s="268"/>
      <c r="CJ232" s="268"/>
      <c r="CK232" s="268"/>
      <c r="CL232" s="265"/>
      <c r="CM232" s="272"/>
      <c r="CN232" s="264"/>
      <c r="CO232" s="125"/>
      <c r="CP232" s="226"/>
      <c r="CQ232" s="226"/>
      <c r="CR232" s="226"/>
      <c r="CS232" s="99"/>
      <c r="CT232" s="99"/>
      <c r="CU232" s="99"/>
      <c r="CV232" s="99"/>
      <c r="CW232" s="99"/>
      <c r="CX232" s="99"/>
      <c r="CY232" s="99"/>
      <c r="CZ232" s="99"/>
      <c r="DA232" s="99"/>
    </row>
    <row r="233" spans="1:105" s="70" customFormat="1" ht="15" customHeight="1">
      <c r="A233" s="227">
        <f t="shared" ref="A233" si="83">A225+1</f>
        <v>28</v>
      </c>
      <c r="B233" s="335" t="s">
        <v>937</v>
      </c>
      <c r="C233" s="338" t="s">
        <v>938</v>
      </c>
      <c r="D233" s="236" t="s">
        <v>1232</v>
      </c>
      <c r="E233" s="236" t="s">
        <v>88</v>
      </c>
      <c r="F233" s="253" t="s">
        <v>80</v>
      </c>
      <c r="G233" s="254"/>
      <c r="H233" s="82" t="s">
        <v>69</v>
      </c>
      <c r="I233" s="82"/>
      <c r="J233" s="82" t="s">
        <v>60</v>
      </c>
      <c r="K233" s="82" t="s">
        <v>60</v>
      </c>
      <c r="L233" s="82" t="s">
        <v>60</v>
      </c>
      <c r="M233" s="82" t="s">
        <v>60</v>
      </c>
      <c r="N233" s="82" t="s">
        <v>60</v>
      </c>
      <c r="O233" s="82"/>
      <c r="P233" s="82" t="s">
        <v>60</v>
      </c>
      <c r="Q233" s="82" t="s">
        <v>60</v>
      </c>
      <c r="R233" s="82" t="s">
        <v>60</v>
      </c>
      <c r="S233" s="82" t="s">
        <v>60</v>
      </c>
      <c r="T233" s="82" t="s">
        <v>60</v>
      </c>
      <c r="U233" s="82" t="s">
        <v>60</v>
      </c>
      <c r="V233" s="82"/>
      <c r="W233" s="82" t="s">
        <v>60</v>
      </c>
      <c r="X233" s="82" t="s">
        <v>60</v>
      </c>
      <c r="Y233" s="82" t="s">
        <v>60</v>
      </c>
      <c r="Z233" s="82" t="s">
        <v>60</v>
      </c>
      <c r="AA233" s="82" t="s">
        <v>60</v>
      </c>
      <c r="AB233" s="82" t="s">
        <v>60</v>
      </c>
      <c r="AC233" s="82"/>
      <c r="AD233" s="82" t="s">
        <v>60</v>
      </c>
      <c r="AE233" s="82" t="s">
        <v>60</v>
      </c>
      <c r="AF233" s="82" t="s">
        <v>60</v>
      </c>
      <c r="AG233" s="82" t="s">
        <v>60</v>
      </c>
      <c r="AH233" s="82" t="s">
        <v>60</v>
      </c>
      <c r="AI233" s="82" t="s">
        <v>1471</v>
      </c>
      <c r="AJ233" s="82"/>
      <c r="AK233" s="82" t="s">
        <v>60</v>
      </c>
      <c r="AL233" s="82" t="s">
        <v>60</v>
      </c>
      <c r="AM233" s="239">
        <f>COUNTIF(H233:AL233,"PH")+COUNTIF(H233:AL233,"PH/L")+COUNTIF(H233:AL233,"PM")</f>
        <v>0</v>
      </c>
      <c r="AN233" s="239">
        <f>COUNTIF(H233:AL233,"PD")+COUNTIF(H233:AL233,"PDD")+COUNTIF(H233:AL233,"P/DS")/2+COUNTIF(H233:AL233,"PMD")</f>
        <v>0</v>
      </c>
      <c r="AO233" s="239">
        <f>COUNTIF(H233:AL233,"PN")+COUNTIF(H233:AL233,"P/NS")/2+COUNTIF(H233:AL233,"PH")+COUNTIF(H233:AL233,"PH/F")/2+COUNTIF(H233:AL233,"PH/L")/2+COUNTIF(H233:AL233,"PM")</f>
        <v>0</v>
      </c>
      <c r="AP233" s="239">
        <f>COUNTIF(H233:AL233,"BH")+COUNTIF(H233:AL233,"AL/BL")+COUNTIF(H233:AL233,"UL/BL")+COUNTIF(H233:AL233,"BM")</f>
        <v>0</v>
      </c>
      <c r="AQ233" s="239">
        <f>COUNTIF(H233:AL233,"DS")+COUNTIF(H233:AL233,"AL/DS")/2+COUNTIF(H233:AL233,"UL/DS")/2+COUNTIF(H233:AL233,"CT")+COUNTIF(H233:AL233,"MD")</f>
        <v>24.5</v>
      </c>
      <c r="AR233" s="239">
        <f>COUNTIF(H233:AL233,"NS")+COUNTIF(H233:AL233,"AL/NS")/2+COUNTIF(H233:AL233,"UL/NS")/2+COUNTIF(H233:AL233,"BH")+COUNTIF(H233:AL233,"AL/BF")/2+COUNTIF(H233:AL233,"AL/BL")/2+COUNTIF(H233:AL233,"UL/BL")/2+COUNTIF(H233:AL233,"UL/BF")/2+COUNTIF(H233:AL233,"BM")</f>
        <v>0</v>
      </c>
      <c r="AS233" s="239">
        <f>COUNTIF(H233:AL233,"AL")+COUNTIF(H233:AL233,"AL/DS")/2+COUNTIF(H233:AL233,"AL/NS")/2+COUNTIF(H233:AL233,"NH")+COUNTIF(H233:AL233,"SL")+COUNTIF(H233:AL233,"NHD")+COUNTIF(H233:AL233,"B")+COUNTIF(H233:AL233,"HL")+COUNTIF(H233:AL233,"AL/BF")/2+COUNTIF(H233:AL233,"AL/BL")/2</f>
        <v>1</v>
      </c>
      <c r="AT233" s="255">
        <f>COUNTIF(H233:AL233,"PD")+COUNTIF(H233:AL233,"PN")+COUNTIF(H233:AL233,"P/DS")/2+COUNTIF(H233:AL233,"P/NS")/2+COUNTIF(H233:AL233,"DS")+COUNTIF(H233:AL233,"NS")+COUNTIF(H233:AL233,"AL")+COUNTIF(H233:AL233,"AL/DS")+COUNTIF(H233:AL233,"AL/NS")+COUNTIF(H233:AL233,"NH")+COUNTIF(H233:AL233,"SL")+COUNTIF(H233:AL233,"UL/DS")/2+COUNTIF(H233:AL233,"UL/NS")/2+COUNTIF(H233:AL233,"CT")+COUNTIF(H233:AL233,"NHD")+COUNTIF(H233:AL233,"PDD")+COUNTIF(H233:AL233,"B")+COUNTIF(H233:AL233,"HL")+COUNTIF(H233:AL233,"PH")+COUNTIF(H233:AL233,"BH")+COUNTIF(H233:AL233,"AL/BF")+COUNTIF(H233:AL233,"AL/BL")+COUNTIF(H233:AL233,"UL/BF")/2+COUNTIF(H233:AL233,"UL/BL")/2+COUNTIF(H233:AL233,"PH/F")/2+COUNTIF(H233:AL233,"PH/L")/2+COUNTIF(H233:AL233,"MD")+COUNTIF(H233:AL233,"PMD")+COUNTIF(H233:AL233,"PM")+COUNTIF(H233:AL233,"BM")</f>
        <v>25.5</v>
      </c>
      <c r="AU233" s="255">
        <f>COUNTIF(H233:AL233,"P/DS")/2+COUNTIF(H233:AL233,"P/NS")/2+COUNTIF(H233:AL233,"IL")+COUNTIF(H233:AL233,"NL")+COUNTIF(H233:AL233,"UL")+COUNTIF(H233:AL233,"UL/DS")/2+COUNTIF(H233:AL233,"UL/NS")/2+COUNTIF(H233:AL233,"KT")+COUNTIF(H233:AL233,"UL/BF")/2+COUNTIF(H233:AL233,"UL/BL")/2+COUNTIF(H233:AL233,"PH/F")/2+COUNTIF(H233:AL233,"PH/L")/2+COUNTIF(H233:AL233,"NB")</f>
        <v>0.5</v>
      </c>
      <c r="AV233" s="258">
        <f>COUNTIF(H233:AL233,"PN")+COUNTIF(H233:AL233,"TVD")+COUNTIF(H233:AL233,"PH")+COUNTIF(H233:AL233,"PM")+COUNTIF(H233:AL233,"PDD")-COUNTIFS(H233:AL233,"PN",H240:AL240,"&gt;=3")-COUNTIFS(H233:AL233,"PM",H240:AL240,"&gt;=3")</f>
        <v>0</v>
      </c>
      <c r="AW233" s="258">
        <f>COUNTIF(H233:AL233,"NS")+COUNTIF(H233:AL233,"D")+COUNTIF(H233:AL233,"BH")+COUNTIF(H233:AL233,"NHD")+COUNTIF(H233:AL233,"BM")-COUNTIFS(H233:AL233,"NS",H240:AL240,"&gt;=3")-COUNTIFS(H233:AL233,"BH",H240:AL240,"&gt;=3")-COUNTIFS(H233:AL233,"BM",H240:AL240,"&gt;=3")</f>
        <v>0</v>
      </c>
      <c r="AX233" s="255">
        <f>COUNTIF(H233:AL233,"AL")+COUNTIF(H233:AL233,"AL/DS")/2+COUNTIF(H233:AL233,"AL/NS")/2+COUNTIF(H233:AL233,"AL/BF")+COUNTIF(H233:AL233,"AL/BL")/2</f>
        <v>0</v>
      </c>
      <c r="AY233" s="255">
        <f>COUNTIF(H233:AL233,"SL")</f>
        <v>0</v>
      </c>
      <c r="AZ233" s="255">
        <f>COUNTIF(H233:AL233,"NH")</f>
        <v>1</v>
      </c>
      <c r="BA233" s="255">
        <f>COUNTIF(H233:AL233,"HL")</f>
        <v>0</v>
      </c>
      <c r="BB233" s="255">
        <f>COUNTIF(G233:AL233,"P/DS")/2+COUNTIF(G233:AL233,"P/NS")/2+COUNTIF(G233:AL233,"UL")+COUNTIF(G233:AL233,"UL/DS")/2+COUNTIF(G233:AL233,"UL/NS")/2+COUNTIF(G233:AL233,"UL/BL")/2+COUNTIF(G233:AL233,"UL/BF")/2+COUNTIF(G233:AL233,"PH/F")/2+COUNTIF(G233:AL233,"PH/L")/2</f>
        <v>0.5</v>
      </c>
      <c r="BC233" s="255">
        <f>COUNTIF(H233:AL233,"NB")</f>
        <v>0</v>
      </c>
      <c r="BD233" s="255">
        <f>COUNTIF(H233:AL233,"NL")</f>
        <v>0</v>
      </c>
      <c r="BE233" s="255">
        <f>COUNTIF(H233:AL233,"IL")</f>
        <v>0</v>
      </c>
      <c r="BF233" s="255">
        <f>COUNTIF(H233:AL233,"KT")</f>
        <v>0</v>
      </c>
      <c r="BG233" s="255">
        <f>COUNTIF(H233:AL233,"L70")</f>
        <v>0</v>
      </c>
      <c r="BH233" s="255">
        <f>COUNTIF(H233:AL233,"MD")</f>
        <v>0</v>
      </c>
      <c r="BI233" s="255">
        <f>COUNTIF(H233:AL233,"PMD")</f>
        <v>0</v>
      </c>
      <c r="BJ233" s="255">
        <f>COUNTIF(H233:AL233,"PM")</f>
        <v>0</v>
      </c>
      <c r="BK233" s="255">
        <f>COUNTIF(H233:AL233,"BM")</f>
        <v>0</v>
      </c>
      <c r="BL233" s="261">
        <f>SUMIF(H233:AL233,"PD",H234:AL234)+SUMIF(H233:AL233,"PN",H234:AL234)+SUMIF(H233:AL233,"P/DS",H234:AL234)+SUMIF(H233:AL233,"PN/F",H234:AL234)+SUMIF(H233:AL233,"PN/L",H234:AL234)+SUMIF(H233:AL233,"TV",H234:AL234)+SUMIF(H233:AL233,"TVD",H234:AL234)+SUMIF(H233:AL233,"PDD",H234:AL234)</f>
        <v>0</v>
      </c>
      <c r="BM233" s="261">
        <f>SUMIF(H233:AL233,"PD",H235:AL235)+SUMIF(H233:AL233,"PN",H235:AL235)+SUMIF(H233:AL233,"P/DS",H235:AL235)+SUMIF(H233:AL233,"PN/F",H235:AL235)+SUMIF(H233:AL233,"PN/L",H235:AL235)+SUMIF(H233:AL233,"TV",H235:AL235)+SUMIF(H233:AL233,"TVD",H235:AL235)+SUMIF(H233:AL233,"PDD",H235:AL235)+SUMIF(H233:AL233,"PMD",H235:AL235)</f>
        <v>0</v>
      </c>
      <c r="BN233" s="261">
        <f>SUMIF(H233:AL233,"PD",H236:AL236)+SUMIF(H233:AL233,"PN",H236:AL236)+SUMIF(H233:AL233,"P/DS",H236:AL236)+SUMIF(H233:AL233,"PN/F",H236:AL236)+SUMIF(H233:AL233,"PN/L",H236:AL236)+SUMIF(H233:AL233,"TV",H236:AL236)+SUMIF(H233:AL233,"TVD",H236:AL236)</f>
        <v>0</v>
      </c>
      <c r="BO233" s="261">
        <f>SUMIF(H233:AL233,"PD",H237:AL237)+SUMIF(H233:AL233,"PN",H237:AL237)+SUMIF(H233:AL233,"P/DS",H237:AL237)+SUMIF(H233:AL233,"PN/F",H237:AL237)+SUMIF(H233:AL233,"PN/L",H237:AL237)+SUMIF(H233:AL233,"TV",H237:AL237)+SUMIF(H233:AL233,"TVD",H237:AL237)</f>
        <v>0</v>
      </c>
      <c r="BP233" s="261">
        <f>SUMIF(H233:AL233,"PD",H238:AL238)+SUMIF(H233:AL233,"PN",H238:AL238)+SUMIF(H233:AL233,"P/DS",H238:AL238)+SUMIF(H233:AL233,"PN/F",H238:AL238)+SUMIF(H233:AL233,"PN/L",H238:AL238)+SUMIF(H233:AL233,"TV",H238:AL238)+SUMIF(H233:AL233,"TVD",H238:AL238)+SUMIF(H233:AL233,"PDD",H238:AL238)+SUMIF(H233:AL233,"PH",H238:AL238)+SUMIF(H233:AL233,"PM",H238:AL238)</f>
        <v>0</v>
      </c>
      <c r="BQ233" s="261">
        <f>SUMIF(H233:AL233,"PD",H239:AL239)+SUMIF(H233:AL233,"PN",H239:AL239)+SUMIF(H233:AL233,"P/DS",H239:AL239)+SUMIF(H233:AL233,"PN/F",H239:AL239)+SUMIF(H233:AL233,"PN/L",H239:AL239)+SUMIF(H233:AL233,"TV",H239:AL239)+SUMIF(H233:AL233,"TVD",H239:AL239)+SUMIF(H233:AL233,"PDD",H239:AL239)+SUMIF(H233:AL233,"PH",H239:AL239)+SUMIF(H233:AL233,"PM",H239:AL239)</f>
        <v>0</v>
      </c>
      <c r="BR233" s="269">
        <f>SUM(H234:AL234)-BL233</f>
        <v>0</v>
      </c>
      <c r="BS233" s="269">
        <f>SUM(H235:AL235)-BM233</f>
        <v>0</v>
      </c>
      <c r="BT233" s="269">
        <f>SUM(H236:AL236)-BN233</f>
        <v>0</v>
      </c>
      <c r="BU233" s="269">
        <f>SUM(H237:AL237)-BO233</f>
        <v>0</v>
      </c>
      <c r="BV233" s="269">
        <f>SUM(H238:AL238)-BP233</f>
        <v>0</v>
      </c>
      <c r="BW233" s="269">
        <f>SUM(H239:AL239)-BQ233</f>
        <v>0</v>
      </c>
      <c r="BX233" s="255">
        <f>SUMIF(H233:AL233,"PD",H240:AL240)+SUMIF(H233:AL233,"PN",H240:AL240)+SUMIF(H233:AL233,"P/DS",H240:AL240)+SUMIF(H233:AL233,"PN/F",H240:AL240)+SUMIF(H233:AL233,"PN/L",H240:AL240)</f>
        <v>0</v>
      </c>
      <c r="BY233" s="255">
        <f>SUM(H240:AL240)-BX233</f>
        <v>0</v>
      </c>
      <c r="BZ233" s="255">
        <f t="shared" ref="BZ233" si="84">+SUM(BL233:BW240)</f>
        <v>0</v>
      </c>
      <c r="CA233" s="266">
        <f>(COUNTIFS(H233:AL233,"PD",H234:AL234,"&gt;=2"))*0.5-IF(CN233="VP",COUNTIFS($H$16:$AL$16,"SAT",H233:AL233,"PD",H234:AL234,"&gt;=2"))*0.5</f>
        <v>0</v>
      </c>
      <c r="CB233" s="266">
        <f>(COUNTIFS(H233:AL233,"PN",H235:AL235,"&gt;=0.5",H234:AL234,"&gt;=1.5"))*0.5+COUNTIFS(H233:AL233,"PDD",H235:AL235,"&gt;=0.5",H234:AL234,"&gt;=1.5")*0.5</f>
        <v>0</v>
      </c>
      <c r="CC233" s="273">
        <f>(COUNTIFS(H233:AL233,"TV",H235:AL235,"&gt;=10"))*0.5+(COUNTIFS(H233:AL233,"PMD",H235:AL235,"&gt;=2"))*0.5</f>
        <v>0</v>
      </c>
      <c r="CD233" s="266">
        <f>(COUNTIFS(H233:AL233,"TVD",H237:AL237,"&gt;=6.5",H235:AL235,"&gt;=3.5"))*0.5</f>
        <v>0</v>
      </c>
      <c r="CE233" s="266">
        <f>(COUNTIFS(H233:AL233,"PD",H238:AL238,"&gt;=10"))*0.5</f>
        <v>0</v>
      </c>
      <c r="CF233" s="266">
        <f>(COUNTIFS(H233:AL233,"PDD",H238:AL238,"&gt;=3.5",H239:AL239,"&gt;=6.5")+COUNTIFS(H233:AL233,"PH",H239:AL239,"&gt;=0.5",H238:AL238,"&gt;=1.5")+COUNTIFS(H233:AL233,"PM",H239:AL239,"&gt;=0.5",H238:AL238,"&gt;=1.5"))*0.5</f>
        <v>0</v>
      </c>
      <c r="CG233" s="266">
        <f>(COUNTIFS(H233:AL233,"DS",H234:AL234,"&gt;=2")+COUNTIFS(H233:AL233,"AL/DS",H234:AL234,"&gt;=2"))*0.5-IF(CN233="VP",COUNTIFS($H$16:$AL$16,"SAT",H233:AL233,"DS",H234:AL234,"&gt;=2"))*0.5</f>
        <v>0</v>
      </c>
      <c r="CH233" s="266">
        <f>(COUNTIFS(H233:AL233,"NS",H235:AL235,"&gt;=0.5",H234:AL234,"&gt;=1.5")+COUNTIFS(H233:AL233,"AL/NS",H235:AL235,"&gt;=0.5",H234:AL234,"&gt;=1.5")+COUNTIFS(H233:AL233,"NHD",H235:AL235,"&gt;=4.5",H238:AL238,"&gt;=2",H234:AL234,"&gt;=1.5"))*0.5</f>
        <v>0</v>
      </c>
      <c r="CI233" s="266">
        <f>(COUNTIF(H235:AL235,"&gt;=10")+COUNTIFS(H233:AL233,"MD",H235:AL235,"&gt;=2")-COUNTIFS(H233:AL233,"TV",H235:AL235,"&gt;=10"))*0.5</f>
        <v>0</v>
      </c>
      <c r="CJ233" s="266">
        <f>(COUNTIFS(H233:AL233,"D",H237:AL237,"&gt;=6.5",H235:AL235,"&gt;=3.5"))*0.5</f>
        <v>0</v>
      </c>
      <c r="CK233" s="266">
        <f>(COUNTIF(H238:AL238,"&gt;=10")-COUNTIFS(H233:AL233,"PD",H238:AL238,"&gt;=10"))*0.5</f>
        <v>0</v>
      </c>
      <c r="CL233" s="265">
        <f>(COUNTIFS(H233:AL233,"NHD",H238:AL238,"&gt;=3.5",H239:AL239,"&gt;=6.5")+COUNTIFS(H233:AL233,"BH",H238:AL238,"&gt;=1.5",H239:AL239,"&gt;=0.5")+COUNTIFS(H233:AL233,"BM",H238:AL238,"&gt;=1.5",H239:AL239,"&gt;=0.5")+COUNTIFS(H233:AL233,"D",H238:AL238,"&gt;=1.5",H239:AL239,"&gt;=0.5"))*0.5</f>
        <v>0</v>
      </c>
      <c r="CM233" s="272"/>
      <c r="CN233" s="264" t="s">
        <v>666</v>
      </c>
      <c r="CO233" s="125">
        <f t="shared" ref="CO233" si="85">+AM233+AN233+AO233+AP233+AQ233+AR233+AS233+AU233+BG233</f>
        <v>26</v>
      </c>
      <c r="CP233" s="225">
        <f>+SUM(I234:I239)-I240</f>
        <v>0</v>
      </c>
      <c r="CQ233" s="225">
        <f>+SUM(J234:J239)-J240</f>
        <v>0</v>
      </c>
      <c r="CR233" s="225">
        <f>+SUM(K234:K239)-K240</f>
        <v>0</v>
      </c>
      <c r="CS233" s="103"/>
      <c r="CT233" s="103"/>
      <c r="CU233" s="103"/>
      <c r="CV233" s="103"/>
      <c r="CW233" s="103"/>
      <c r="CX233" s="103"/>
      <c r="CY233" s="103"/>
      <c r="CZ233" s="103"/>
      <c r="DA233" s="103"/>
    </row>
    <row r="234" spans="1:105" s="70" customFormat="1" ht="15" customHeight="1">
      <c r="A234" s="228"/>
      <c r="B234" s="336"/>
      <c r="C234" s="339"/>
      <c r="D234" s="237"/>
      <c r="E234" s="237"/>
      <c r="F234" s="243" t="s">
        <v>82</v>
      </c>
      <c r="G234" s="71">
        <v>1.5</v>
      </c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240"/>
      <c r="AN234" s="240"/>
      <c r="AO234" s="240"/>
      <c r="AP234" s="240"/>
      <c r="AQ234" s="240"/>
      <c r="AR234" s="240"/>
      <c r="AS234" s="240"/>
      <c r="AT234" s="256"/>
      <c r="AU234" s="256"/>
      <c r="AV234" s="259"/>
      <c r="AW234" s="259"/>
      <c r="AX234" s="256"/>
      <c r="AY234" s="256"/>
      <c r="AZ234" s="256"/>
      <c r="BA234" s="256"/>
      <c r="BB234" s="256"/>
      <c r="BC234" s="256"/>
      <c r="BD234" s="256"/>
      <c r="BE234" s="256"/>
      <c r="BF234" s="256"/>
      <c r="BG234" s="256"/>
      <c r="BH234" s="256"/>
      <c r="BI234" s="256"/>
      <c r="BJ234" s="256"/>
      <c r="BK234" s="256"/>
      <c r="BL234" s="262"/>
      <c r="BM234" s="262"/>
      <c r="BN234" s="262"/>
      <c r="BO234" s="262"/>
      <c r="BP234" s="262"/>
      <c r="BQ234" s="262"/>
      <c r="BR234" s="270"/>
      <c r="BS234" s="270"/>
      <c r="BT234" s="270"/>
      <c r="BU234" s="270"/>
      <c r="BV234" s="270"/>
      <c r="BW234" s="270"/>
      <c r="BX234" s="256"/>
      <c r="BY234" s="256"/>
      <c r="BZ234" s="256"/>
      <c r="CA234" s="267"/>
      <c r="CB234" s="267"/>
      <c r="CC234" s="274"/>
      <c r="CD234" s="267"/>
      <c r="CE234" s="267"/>
      <c r="CF234" s="267"/>
      <c r="CG234" s="267"/>
      <c r="CH234" s="267"/>
      <c r="CI234" s="267"/>
      <c r="CJ234" s="267"/>
      <c r="CK234" s="267"/>
      <c r="CL234" s="265"/>
      <c r="CM234" s="272"/>
      <c r="CN234" s="264"/>
      <c r="CO234" s="125"/>
      <c r="CP234" s="226"/>
      <c r="CQ234" s="226"/>
      <c r="CR234" s="226"/>
      <c r="CS234" s="103"/>
      <c r="CT234" s="103"/>
      <c r="CU234" s="103"/>
      <c r="CV234" s="103"/>
      <c r="CW234" s="103"/>
      <c r="CX234" s="103"/>
      <c r="CY234" s="103"/>
      <c r="CZ234" s="103"/>
      <c r="DA234" s="103"/>
    </row>
    <row r="235" spans="1:105" s="70" customFormat="1" ht="15" customHeight="1">
      <c r="A235" s="228"/>
      <c r="B235" s="336"/>
      <c r="C235" s="339"/>
      <c r="D235" s="237"/>
      <c r="E235" s="237"/>
      <c r="F235" s="243"/>
      <c r="G235" s="72">
        <v>2</v>
      </c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240"/>
      <c r="AN235" s="240"/>
      <c r="AO235" s="240"/>
      <c r="AP235" s="240"/>
      <c r="AQ235" s="240"/>
      <c r="AR235" s="240"/>
      <c r="AS235" s="240"/>
      <c r="AT235" s="256"/>
      <c r="AU235" s="256"/>
      <c r="AV235" s="259"/>
      <c r="AW235" s="259"/>
      <c r="AX235" s="256"/>
      <c r="AY235" s="256"/>
      <c r="AZ235" s="256"/>
      <c r="BA235" s="256"/>
      <c r="BB235" s="256"/>
      <c r="BC235" s="256"/>
      <c r="BD235" s="256"/>
      <c r="BE235" s="256"/>
      <c r="BF235" s="256"/>
      <c r="BG235" s="256"/>
      <c r="BH235" s="256"/>
      <c r="BI235" s="256"/>
      <c r="BJ235" s="256"/>
      <c r="BK235" s="256"/>
      <c r="BL235" s="262"/>
      <c r="BM235" s="262"/>
      <c r="BN235" s="262"/>
      <c r="BO235" s="262"/>
      <c r="BP235" s="262"/>
      <c r="BQ235" s="262"/>
      <c r="BR235" s="270"/>
      <c r="BS235" s="270"/>
      <c r="BT235" s="270"/>
      <c r="BU235" s="270"/>
      <c r="BV235" s="270"/>
      <c r="BW235" s="270"/>
      <c r="BX235" s="256"/>
      <c r="BY235" s="256"/>
      <c r="BZ235" s="256"/>
      <c r="CA235" s="267"/>
      <c r="CB235" s="267"/>
      <c r="CC235" s="274"/>
      <c r="CD235" s="267"/>
      <c r="CE235" s="267"/>
      <c r="CF235" s="267"/>
      <c r="CG235" s="267"/>
      <c r="CH235" s="267"/>
      <c r="CI235" s="267"/>
      <c r="CJ235" s="267"/>
      <c r="CK235" s="267"/>
      <c r="CL235" s="265"/>
      <c r="CM235" s="272"/>
      <c r="CN235" s="264"/>
      <c r="CO235" s="125"/>
      <c r="CP235" s="226"/>
      <c r="CQ235" s="226"/>
      <c r="CR235" s="226"/>
      <c r="CS235" s="103"/>
      <c r="CT235" s="103"/>
      <c r="CU235" s="103"/>
      <c r="CV235" s="103"/>
      <c r="CW235" s="103"/>
      <c r="CX235" s="103"/>
      <c r="CY235" s="103"/>
      <c r="CZ235" s="103"/>
      <c r="DA235" s="103"/>
    </row>
    <row r="236" spans="1:105" s="70" customFormat="1" ht="15" customHeight="1">
      <c r="A236" s="228"/>
      <c r="B236" s="336"/>
      <c r="C236" s="339"/>
      <c r="D236" s="237"/>
      <c r="E236" s="237"/>
      <c r="F236" s="243"/>
      <c r="G236" s="72">
        <v>2.1</v>
      </c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240"/>
      <c r="AN236" s="240"/>
      <c r="AO236" s="240"/>
      <c r="AP236" s="240"/>
      <c r="AQ236" s="240"/>
      <c r="AR236" s="240"/>
      <c r="AS236" s="240"/>
      <c r="AT236" s="256"/>
      <c r="AU236" s="256"/>
      <c r="AV236" s="259"/>
      <c r="AW236" s="259"/>
      <c r="AX236" s="256"/>
      <c r="AY236" s="256"/>
      <c r="AZ236" s="256"/>
      <c r="BA236" s="256"/>
      <c r="BB236" s="256"/>
      <c r="BC236" s="256"/>
      <c r="BD236" s="256"/>
      <c r="BE236" s="256"/>
      <c r="BF236" s="256"/>
      <c r="BG236" s="256"/>
      <c r="BH236" s="256"/>
      <c r="BI236" s="256"/>
      <c r="BJ236" s="256"/>
      <c r="BK236" s="256"/>
      <c r="BL236" s="262"/>
      <c r="BM236" s="262"/>
      <c r="BN236" s="262"/>
      <c r="BO236" s="262"/>
      <c r="BP236" s="262"/>
      <c r="BQ236" s="262"/>
      <c r="BR236" s="270"/>
      <c r="BS236" s="270"/>
      <c r="BT236" s="270"/>
      <c r="BU236" s="270"/>
      <c r="BV236" s="270"/>
      <c r="BW236" s="270"/>
      <c r="BX236" s="256"/>
      <c r="BY236" s="256"/>
      <c r="BZ236" s="256"/>
      <c r="CA236" s="267"/>
      <c r="CB236" s="267"/>
      <c r="CC236" s="274"/>
      <c r="CD236" s="267"/>
      <c r="CE236" s="267"/>
      <c r="CF236" s="267"/>
      <c r="CG236" s="267"/>
      <c r="CH236" s="267"/>
      <c r="CI236" s="267"/>
      <c r="CJ236" s="267"/>
      <c r="CK236" s="267"/>
      <c r="CL236" s="265"/>
      <c r="CM236" s="272"/>
      <c r="CN236" s="264"/>
      <c r="CO236" s="125"/>
      <c r="CP236" s="226"/>
      <c r="CQ236" s="226"/>
      <c r="CR236" s="226"/>
      <c r="CS236" s="103"/>
      <c r="CT236" s="103"/>
      <c r="CU236" s="103"/>
      <c r="CV236" s="103"/>
      <c r="CW236" s="103"/>
      <c r="CX236" s="103"/>
      <c r="CY236" s="103"/>
      <c r="CZ236" s="103"/>
      <c r="DA236" s="103"/>
    </row>
    <row r="237" spans="1:105" s="70" customFormat="1" ht="15" customHeight="1">
      <c r="A237" s="228"/>
      <c r="B237" s="336"/>
      <c r="C237" s="339"/>
      <c r="D237" s="237"/>
      <c r="E237" s="237"/>
      <c r="F237" s="243"/>
      <c r="G237" s="72">
        <v>2.7</v>
      </c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240"/>
      <c r="AN237" s="240"/>
      <c r="AO237" s="240"/>
      <c r="AP237" s="240"/>
      <c r="AQ237" s="240"/>
      <c r="AR237" s="240"/>
      <c r="AS237" s="240"/>
      <c r="AT237" s="256"/>
      <c r="AU237" s="256"/>
      <c r="AV237" s="259"/>
      <c r="AW237" s="259"/>
      <c r="AX237" s="256"/>
      <c r="AY237" s="256"/>
      <c r="AZ237" s="256"/>
      <c r="BA237" s="256"/>
      <c r="BB237" s="256"/>
      <c r="BC237" s="256"/>
      <c r="BD237" s="256"/>
      <c r="BE237" s="256"/>
      <c r="BF237" s="256"/>
      <c r="BG237" s="256"/>
      <c r="BH237" s="256"/>
      <c r="BI237" s="256"/>
      <c r="BJ237" s="256"/>
      <c r="BK237" s="256"/>
      <c r="BL237" s="262"/>
      <c r="BM237" s="262"/>
      <c r="BN237" s="262"/>
      <c r="BO237" s="262"/>
      <c r="BP237" s="262"/>
      <c r="BQ237" s="262"/>
      <c r="BR237" s="270"/>
      <c r="BS237" s="270"/>
      <c r="BT237" s="270"/>
      <c r="BU237" s="270"/>
      <c r="BV237" s="270"/>
      <c r="BW237" s="270"/>
      <c r="BX237" s="256"/>
      <c r="BY237" s="256"/>
      <c r="BZ237" s="256"/>
      <c r="CA237" s="267"/>
      <c r="CB237" s="267"/>
      <c r="CC237" s="274"/>
      <c r="CD237" s="267"/>
      <c r="CE237" s="267"/>
      <c r="CF237" s="267"/>
      <c r="CG237" s="267"/>
      <c r="CH237" s="267"/>
      <c r="CI237" s="267"/>
      <c r="CJ237" s="267"/>
      <c r="CK237" s="267"/>
      <c r="CL237" s="265"/>
      <c r="CM237" s="272"/>
      <c r="CN237" s="264"/>
      <c r="CO237" s="125"/>
      <c r="CP237" s="226"/>
      <c r="CQ237" s="226"/>
      <c r="CR237" s="226"/>
      <c r="CS237" s="103"/>
      <c r="CT237" s="103"/>
      <c r="CU237" s="103"/>
      <c r="CV237" s="103"/>
      <c r="CW237" s="103"/>
      <c r="CX237" s="103"/>
      <c r="CY237" s="103"/>
      <c r="CZ237" s="103"/>
      <c r="DA237" s="103"/>
    </row>
    <row r="238" spans="1:105" s="70" customFormat="1" ht="15" customHeight="1">
      <c r="A238" s="228"/>
      <c r="B238" s="336"/>
      <c r="C238" s="339"/>
      <c r="D238" s="237"/>
      <c r="E238" s="237"/>
      <c r="F238" s="243"/>
      <c r="G238" s="72">
        <v>3</v>
      </c>
      <c r="H238" s="84"/>
      <c r="I238" s="83"/>
      <c r="J238" s="83"/>
      <c r="K238" s="83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240"/>
      <c r="AN238" s="240"/>
      <c r="AO238" s="240"/>
      <c r="AP238" s="240"/>
      <c r="AQ238" s="240"/>
      <c r="AR238" s="240"/>
      <c r="AS238" s="240"/>
      <c r="AT238" s="256"/>
      <c r="AU238" s="256"/>
      <c r="AV238" s="259"/>
      <c r="AW238" s="259"/>
      <c r="AX238" s="256"/>
      <c r="AY238" s="256"/>
      <c r="AZ238" s="256"/>
      <c r="BA238" s="256"/>
      <c r="BB238" s="256"/>
      <c r="BC238" s="256"/>
      <c r="BD238" s="256"/>
      <c r="BE238" s="256"/>
      <c r="BF238" s="256"/>
      <c r="BG238" s="256"/>
      <c r="BH238" s="256"/>
      <c r="BI238" s="256"/>
      <c r="BJ238" s="256"/>
      <c r="BK238" s="256"/>
      <c r="BL238" s="262"/>
      <c r="BM238" s="262"/>
      <c r="BN238" s="262"/>
      <c r="BO238" s="262"/>
      <c r="BP238" s="262"/>
      <c r="BQ238" s="262"/>
      <c r="BR238" s="270"/>
      <c r="BS238" s="270"/>
      <c r="BT238" s="270"/>
      <c r="BU238" s="270"/>
      <c r="BV238" s="270"/>
      <c r="BW238" s="270"/>
      <c r="BX238" s="256"/>
      <c r="BY238" s="256"/>
      <c r="BZ238" s="256"/>
      <c r="CA238" s="267"/>
      <c r="CB238" s="267"/>
      <c r="CC238" s="274"/>
      <c r="CD238" s="267"/>
      <c r="CE238" s="267"/>
      <c r="CF238" s="267"/>
      <c r="CG238" s="267"/>
      <c r="CH238" s="267"/>
      <c r="CI238" s="267"/>
      <c r="CJ238" s="267"/>
      <c r="CK238" s="267"/>
      <c r="CL238" s="265"/>
      <c r="CM238" s="272"/>
      <c r="CN238" s="264"/>
      <c r="CO238" s="125"/>
      <c r="CP238" s="226"/>
      <c r="CQ238" s="226"/>
      <c r="CR238" s="226"/>
      <c r="CS238" s="103"/>
      <c r="CT238" s="103"/>
      <c r="CU238" s="103"/>
      <c r="CV238" s="103"/>
      <c r="CW238" s="103"/>
      <c r="CX238" s="103"/>
      <c r="CY238" s="103"/>
      <c r="CZ238" s="103"/>
      <c r="DA238" s="103"/>
    </row>
    <row r="239" spans="1:105" s="70" customFormat="1" ht="15" customHeight="1">
      <c r="A239" s="228"/>
      <c r="B239" s="336"/>
      <c r="C239" s="339"/>
      <c r="D239" s="237"/>
      <c r="E239" s="237"/>
      <c r="F239" s="244"/>
      <c r="G239" s="73">
        <v>3.9</v>
      </c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1"/>
      <c r="AD239" s="81"/>
      <c r="AE239" s="81"/>
      <c r="AF239" s="81"/>
      <c r="AG239" s="81"/>
      <c r="AH239" s="81"/>
      <c r="AI239" s="81"/>
      <c r="AJ239" s="81"/>
      <c r="AK239" s="81"/>
      <c r="AL239" s="81"/>
      <c r="AM239" s="240"/>
      <c r="AN239" s="240"/>
      <c r="AO239" s="240"/>
      <c r="AP239" s="240"/>
      <c r="AQ239" s="240"/>
      <c r="AR239" s="240"/>
      <c r="AS239" s="240"/>
      <c r="AT239" s="256"/>
      <c r="AU239" s="256"/>
      <c r="AV239" s="259"/>
      <c r="AW239" s="259"/>
      <c r="AX239" s="256"/>
      <c r="AY239" s="256"/>
      <c r="AZ239" s="256"/>
      <c r="BA239" s="256"/>
      <c r="BB239" s="256"/>
      <c r="BC239" s="256"/>
      <c r="BD239" s="256"/>
      <c r="BE239" s="256"/>
      <c r="BF239" s="256"/>
      <c r="BG239" s="256"/>
      <c r="BH239" s="256"/>
      <c r="BI239" s="256"/>
      <c r="BJ239" s="256"/>
      <c r="BK239" s="256"/>
      <c r="BL239" s="262"/>
      <c r="BM239" s="262"/>
      <c r="BN239" s="262"/>
      <c r="BO239" s="262"/>
      <c r="BP239" s="262"/>
      <c r="BQ239" s="262"/>
      <c r="BR239" s="270"/>
      <c r="BS239" s="270"/>
      <c r="BT239" s="270"/>
      <c r="BU239" s="270"/>
      <c r="BV239" s="270"/>
      <c r="BW239" s="270"/>
      <c r="BX239" s="256"/>
      <c r="BY239" s="256"/>
      <c r="BZ239" s="256"/>
      <c r="CA239" s="267"/>
      <c r="CB239" s="267"/>
      <c r="CC239" s="274"/>
      <c r="CD239" s="267"/>
      <c r="CE239" s="267"/>
      <c r="CF239" s="267"/>
      <c r="CG239" s="267"/>
      <c r="CH239" s="267"/>
      <c r="CI239" s="267"/>
      <c r="CJ239" s="267"/>
      <c r="CK239" s="267"/>
      <c r="CL239" s="265"/>
      <c r="CM239" s="272"/>
      <c r="CN239" s="264"/>
      <c r="CO239" s="125"/>
      <c r="CP239" s="226"/>
      <c r="CQ239" s="226"/>
      <c r="CR239" s="226"/>
      <c r="CS239" s="103"/>
      <c r="CT239" s="103"/>
      <c r="CU239" s="103"/>
      <c r="CV239" s="103"/>
      <c r="CW239" s="103"/>
      <c r="CX239" s="103"/>
      <c r="CY239" s="103"/>
      <c r="CZ239" s="103"/>
      <c r="DA239" s="103"/>
    </row>
    <row r="240" spans="1:105" s="70" customFormat="1" ht="15" customHeight="1">
      <c r="A240" s="229"/>
      <c r="B240" s="337"/>
      <c r="C240" s="340"/>
      <c r="D240" s="238"/>
      <c r="E240" s="238"/>
      <c r="F240" s="245" t="s">
        <v>83</v>
      </c>
      <c r="G240" s="246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  <c r="AB240" s="82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241"/>
      <c r="AN240" s="241"/>
      <c r="AO240" s="241"/>
      <c r="AP240" s="241"/>
      <c r="AQ240" s="241"/>
      <c r="AR240" s="241"/>
      <c r="AS240" s="241"/>
      <c r="AT240" s="257"/>
      <c r="AU240" s="257"/>
      <c r="AV240" s="260"/>
      <c r="AW240" s="260"/>
      <c r="AX240" s="257"/>
      <c r="AY240" s="257"/>
      <c r="AZ240" s="257"/>
      <c r="BA240" s="257"/>
      <c r="BB240" s="257"/>
      <c r="BC240" s="257"/>
      <c r="BD240" s="257"/>
      <c r="BE240" s="257"/>
      <c r="BF240" s="257"/>
      <c r="BG240" s="257"/>
      <c r="BH240" s="257"/>
      <c r="BI240" s="257"/>
      <c r="BJ240" s="257"/>
      <c r="BK240" s="257"/>
      <c r="BL240" s="263"/>
      <c r="BM240" s="263"/>
      <c r="BN240" s="263"/>
      <c r="BO240" s="263"/>
      <c r="BP240" s="263"/>
      <c r="BQ240" s="263"/>
      <c r="BR240" s="271"/>
      <c r="BS240" s="271"/>
      <c r="BT240" s="271"/>
      <c r="BU240" s="271"/>
      <c r="BV240" s="271"/>
      <c r="BW240" s="271"/>
      <c r="BX240" s="257"/>
      <c r="BY240" s="257"/>
      <c r="BZ240" s="257"/>
      <c r="CA240" s="268"/>
      <c r="CB240" s="268"/>
      <c r="CC240" s="275"/>
      <c r="CD240" s="268"/>
      <c r="CE240" s="268"/>
      <c r="CF240" s="268"/>
      <c r="CG240" s="268"/>
      <c r="CH240" s="268"/>
      <c r="CI240" s="268"/>
      <c r="CJ240" s="268"/>
      <c r="CK240" s="268"/>
      <c r="CL240" s="265"/>
      <c r="CM240" s="272"/>
      <c r="CN240" s="264"/>
      <c r="CO240" s="125"/>
      <c r="CP240" s="226"/>
      <c r="CQ240" s="226"/>
      <c r="CR240" s="226"/>
      <c r="CS240" s="103"/>
      <c r="CT240" s="103"/>
      <c r="CU240" s="103"/>
      <c r="CV240" s="103"/>
      <c r="CW240" s="103"/>
      <c r="CX240" s="103"/>
      <c r="CY240" s="103"/>
      <c r="CZ240" s="103"/>
      <c r="DA240" s="103"/>
    </row>
    <row r="241" spans="1:105" s="70" customFormat="1" ht="15" customHeight="1">
      <c r="A241" s="227">
        <f t="shared" ref="A241" si="86">A233+1</f>
        <v>29</v>
      </c>
      <c r="B241" s="335" t="s">
        <v>947</v>
      </c>
      <c r="C241" s="338" t="s">
        <v>948</v>
      </c>
      <c r="D241" s="236" t="s">
        <v>1233</v>
      </c>
      <c r="E241" s="236" t="s">
        <v>91</v>
      </c>
      <c r="F241" s="253" t="s">
        <v>80</v>
      </c>
      <c r="G241" s="254"/>
      <c r="H241" s="82" t="s">
        <v>69</v>
      </c>
      <c r="I241" s="82"/>
      <c r="J241" s="82" t="s">
        <v>60</v>
      </c>
      <c r="K241" s="82" t="s">
        <v>60</v>
      </c>
      <c r="L241" s="82" t="s">
        <v>60</v>
      </c>
      <c r="M241" s="82" t="s">
        <v>60</v>
      </c>
      <c r="N241" s="196" t="s">
        <v>81</v>
      </c>
      <c r="O241" s="82"/>
      <c r="P241" s="82" t="s">
        <v>60</v>
      </c>
      <c r="Q241" s="82" t="s">
        <v>60</v>
      </c>
      <c r="R241" s="82" t="s">
        <v>60</v>
      </c>
      <c r="S241" s="82" t="s">
        <v>60</v>
      </c>
      <c r="T241" s="82" t="s">
        <v>60</v>
      </c>
      <c r="U241" s="82" t="s">
        <v>60</v>
      </c>
      <c r="V241" s="82"/>
      <c r="W241" s="82" t="s">
        <v>60</v>
      </c>
      <c r="X241" s="82" t="s">
        <v>60</v>
      </c>
      <c r="Y241" s="82" t="s">
        <v>60</v>
      </c>
      <c r="Z241" s="82" t="s">
        <v>60</v>
      </c>
      <c r="AA241" s="82" t="s">
        <v>60</v>
      </c>
      <c r="AB241" s="82" t="s">
        <v>60</v>
      </c>
      <c r="AC241" s="82"/>
      <c r="AD241" s="82" t="s">
        <v>60</v>
      </c>
      <c r="AE241" s="82" t="s">
        <v>60</v>
      </c>
      <c r="AF241" s="82" t="s">
        <v>60</v>
      </c>
      <c r="AG241" s="82" t="s">
        <v>60</v>
      </c>
      <c r="AH241" s="82" t="s">
        <v>60</v>
      </c>
      <c r="AI241" s="82" t="s">
        <v>1471</v>
      </c>
      <c r="AJ241" s="82"/>
      <c r="AK241" s="35" t="s">
        <v>60</v>
      </c>
      <c r="AL241" s="82" t="s">
        <v>60</v>
      </c>
      <c r="AM241" s="239">
        <f>COUNTIF(H241:AL241,"PH")+COUNTIF(H241:AL241,"PH/L")+COUNTIF(H241:AL241,"PM")</f>
        <v>0</v>
      </c>
      <c r="AN241" s="239">
        <f>COUNTIF(H241:AL241,"PD")+COUNTIF(H241:AL241,"PDD")+COUNTIF(H241:AL241,"P/DS")/2+COUNTIF(H241:AL241,"PMD")</f>
        <v>0</v>
      </c>
      <c r="AO241" s="239">
        <f>COUNTIF(H241:AL241,"PN")+COUNTIF(H241:AL241,"P/NS")/2+COUNTIF(H241:AL241,"PH")+COUNTIF(H241:AL241,"PH/F")/2+COUNTIF(H241:AL241,"PH/L")/2+COUNTIF(H241:AL241,"PM")</f>
        <v>0</v>
      </c>
      <c r="AP241" s="239">
        <f>COUNTIF(H241:AL241,"BH")+COUNTIF(H241:AL241,"AL/BL")+COUNTIF(H241:AL241,"UL/BL")+COUNTIF(H241:AL241,"BM")</f>
        <v>0</v>
      </c>
      <c r="AQ241" s="239">
        <f>COUNTIF(H241:AL241,"DS")+COUNTIF(H241:AL241,"AL/DS")/2+COUNTIF(H241:AL241,"UL/DS")/2+COUNTIF(H241:AL241,"CT")+COUNTIF(H241:AL241,"MD")</f>
        <v>24</v>
      </c>
      <c r="AR241" s="239">
        <f>COUNTIF(H241:AL241,"NS")+COUNTIF(H241:AL241,"AL/NS")/2+COUNTIF(H241:AL241,"UL/NS")/2+COUNTIF(H241:AL241,"BH")+COUNTIF(H241:AL241,"AL/BF")/2+COUNTIF(H241:AL241,"AL/BL")/2+COUNTIF(H241:AL241,"UL/BL")/2+COUNTIF(H241:AL241,"UL/BF")/2+COUNTIF(H241:AL241,"BM")</f>
        <v>0</v>
      </c>
      <c r="AS241" s="239">
        <f>COUNTIF(H241:AL241,"AL")+COUNTIF(H241:AL241,"AL/DS")/2+COUNTIF(H241:AL241,"AL/NS")/2+COUNTIF(H241:AL241,"NH")+COUNTIF(H241:AL241,"SL")+COUNTIF(H241:AL241,"NHD")+COUNTIF(H241:AL241,"B")+COUNTIF(H241:AL241,"HL")+COUNTIF(H241:AL241,"AL/BF")/2+COUNTIF(H241:AL241,"AL/BL")/2</f>
        <v>1.5</v>
      </c>
      <c r="AT241" s="255">
        <f>COUNTIF(H241:AL241,"PD")+COUNTIF(H241:AL241,"PN")+COUNTIF(H241:AL241,"P/DS")/2+COUNTIF(H241:AL241,"P/NS")/2+COUNTIF(H241:AL241,"DS")+COUNTIF(H241:AL241,"NS")+COUNTIF(H241:AL241,"AL")+COUNTIF(H241:AL241,"AL/DS")+COUNTIF(H241:AL241,"AL/NS")+COUNTIF(H241:AL241,"NH")+COUNTIF(H241:AL241,"SL")+COUNTIF(H241:AL241,"UL/DS")/2+COUNTIF(H241:AL241,"UL/NS")/2+COUNTIF(H241:AL241,"CT")+COUNTIF(H241:AL241,"NHD")+COUNTIF(H241:AL241,"PDD")+COUNTIF(H241:AL241,"B")+COUNTIF(H241:AL241,"HL")+COUNTIF(H241:AL241,"PH")+COUNTIF(H241:AL241,"BH")+COUNTIF(H241:AL241,"AL/BF")+COUNTIF(H241:AL241,"AL/BL")+COUNTIF(H241:AL241,"UL/BF")/2+COUNTIF(H241:AL241,"UL/BL")/2+COUNTIF(H241:AL241,"PH/F")/2+COUNTIF(H241:AL241,"PH/L")/2+COUNTIF(H241:AL241,"MD")+COUNTIF(H241:AL241,"PMD")+COUNTIF(H241:AL241,"PM")+COUNTIF(H241:AL241,"BM")</f>
        <v>25.5</v>
      </c>
      <c r="AU241" s="255">
        <f>COUNTIF(H241:AL241,"P/DS")/2+COUNTIF(H241:AL241,"P/NS")/2+COUNTIF(H241:AL241,"IL")+COUNTIF(H241:AL241,"NL")+COUNTIF(H241:AL241,"UL")+COUNTIF(H241:AL241,"UL/DS")/2+COUNTIF(H241:AL241,"UL/NS")/2+COUNTIF(H241:AL241,"KT")+COUNTIF(H241:AL241,"UL/BF")/2+COUNTIF(H241:AL241,"UL/BL")/2+COUNTIF(H241:AL241,"PH/F")/2+COUNTIF(H241:AL241,"PH/L")/2+COUNTIF(H241:AL241,"NB")</f>
        <v>0.5</v>
      </c>
      <c r="AV241" s="258">
        <f>COUNTIF(H241:AL241,"PN")+COUNTIF(H241:AL241,"TVD")+COUNTIF(H241:AL241,"PH")+COUNTIF(H241:AL241,"PM")+COUNTIF(H241:AL241,"PDD")-COUNTIFS(H241:AL241,"PN",H248:AL248,"&gt;=3")-COUNTIFS(H241:AL241,"PM",H248:AL248,"&gt;=3")</f>
        <v>0</v>
      </c>
      <c r="AW241" s="258">
        <f>COUNTIF(H241:AL241,"NS")+COUNTIF(H241:AL241,"D")+COUNTIF(H241:AL241,"BH")+COUNTIF(H241:AL241,"NHD")+COUNTIF(H241:AL241,"BM")-COUNTIFS(H241:AL241,"NS",H248:AL248,"&gt;=3")-COUNTIFS(H241:AL241,"BH",H248:AL248,"&gt;=3")-COUNTIFS(H241:AL241,"BM",H248:AL248,"&gt;=3")</f>
        <v>0</v>
      </c>
      <c r="AX241" s="255">
        <f>COUNTIF(H241:AL241,"AL")+COUNTIF(H241:AL241,"AL/DS")/2+COUNTIF(H241:AL241,"AL/NS")/2+COUNTIF(H241:AL241,"AL/BF")+COUNTIF(H241:AL241,"AL/BL")/2</f>
        <v>0.5</v>
      </c>
      <c r="AY241" s="255">
        <f>COUNTIF(H241:AL241,"SL")</f>
        <v>0</v>
      </c>
      <c r="AZ241" s="255">
        <f>COUNTIF(H241:AL241,"NH")</f>
        <v>1</v>
      </c>
      <c r="BA241" s="255">
        <f>COUNTIF(H241:AL241,"HL")</f>
        <v>0</v>
      </c>
      <c r="BB241" s="255">
        <f>COUNTIF(G241:AL241,"P/DS")/2+COUNTIF(G241:AL241,"P/NS")/2+COUNTIF(G241:AL241,"UL")+COUNTIF(G241:AL241,"UL/DS")/2+COUNTIF(G241:AL241,"UL/NS")/2+COUNTIF(G241:AL241,"UL/BL")/2+COUNTIF(G241:AL241,"UL/BF")/2+COUNTIF(G241:AL241,"PH/F")/2+COUNTIF(G241:AL241,"PH/L")/2</f>
        <v>0.5</v>
      </c>
      <c r="BC241" s="255">
        <f>COUNTIF(H241:AL241,"NB")</f>
        <v>0</v>
      </c>
      <c r="BD241" s="255">
        <f>COUNTIF(H241:AL241,"NL")</f>
        <v>0</v>
      </c>
      <c r="BE241" s="255">
        <f>COUNTIF(H241:AL241,"IL")</f>
        <v>0</v>
      </c>
      <c r="BF241" s="255">
        <f>COUNTIF(H241:AL241,"KT")</f>
        <v>0</v>
      </c>
      <c r="BG241" s="255">
        <f>COUNTIF(H241:AL241,"L70")</f>
        <v>0</v>
      </c>
      <c r="BH241" s="255">
        <f>COUNTIF(H241:AL241,"MD")</f>
        <v>0</v>
      </c>
      <c r="BI241" s="255">
        <f>COUNTIF(H241:AL241,"PMD")</f>
        <v>0</v>
      </c>
      <c r="BJ241" s="255">
        <f>COUNTIF(H241:AL241,"PM")</f>
        <v>0</v>
      </c>
      <c r="BK241" s="255">
        <f>COUNTIF(H241:AL241,"BM")</f>
        <v>0</v>
      </c>
      <c r="BL241" s="261">
        <f>SUMIF(H241:AL241,"PD",H242:AL242)+SUMIF(H241:AL241,"PN",H242:AL242)+SUMIF(H241:AL241,"P/DS",H242:AL242)+SUMIF(H241:AL241,"PN/F",H242:AL242)+SUMIF(H241:AL241,"PN/L",H242:AL242)+SUMIF(H241:AL241,"TV",H242:AL242)+SUMIF(H241:AL241,"TVD",H242:AL242)+SUMIF(H241:AL241,"PDD",H242:AL242)</f>
        <v>0</v>
      </c>
      <c r="BM241" s="261">
        <f>SUMIF(H241:AL241,"PD",H243:AL243)+SUMIF(H241:AL241,"PN",H243:AL243)+SUMIF(H241:AL241,"P/DS",H243:AL243)+SUMIF(H241:AL241,"PN/F",H243:AL243)+SUMIF(H241:AL241,"PN/L",H243:AL243)+SUMIF(H241:AL241,"TV",H243:AL243)+SUMIF(H241:AL241,"TVD",H243:AL243)+SUMIF(H241:AL241,"PDD",H243:AL243)+SUMIF(H241:AL241,"PMD",H243:AL243)</f>
        <v>0</v>
      </c>
      <c r="BN241" s="261">
        <f>SUMIF(H241:AL241,"PD",H244:AL244)+SUMIF(H241:AL241,"PN",H244:AL244)+SUMIF(H241:AL241,"P/DS",H244:AL244)+SUMIF(H241:AL241,"PN/F",H244:AL244)+SUMIF(H241:AL241,"PN/L",H244:AL244)+SUMIF(H241:AL241,"TV",H244:AL244)+SUMIF(H241:AL241,"TVD",H244:AL244)</f>
        <v>0</v>
      </c>
      <c r="BO241" s="261">
        <f>SUMIF(H241:AL241,"PD",H245:AL245)+SUMIF(H241:AL241,"PN",H245:AL245)+SUMIF(H241:AL241,"P/DS",H245:AL245)+SUMIF(H241:AL241,"PN/F",H245:AL245)+SUMIF(H241:AL241,"PN/L",H245:AL245)+SUMIF(H241:AL241,"TV",H245:AL245)+SUMIF(H241:AL241,"TVD",H245:AL245)</f>
        <v>0</v>
      </c>
      <c r="BP241" s="261">
        <f>SUMIF(H241:AL241,"PD",H246:AL246)+SUMIF(H241:AL241,"PN",H246:AL246)+SUMIF(H241:AL241,"P/DS",H246:AL246)+SUMIF(H241:AL241,"PN/F",H246:AL246)+SUMIF(H241:AL241,"PN/L",H246:AL246)+SUMIF(H241:AL241,"TV",H246:AL246)+SUMIF(H241:AL241,"TVD",H246:AL246)+SUMIF(H241:AL241,"PDD",H246:AL246)+SUMIF(H241:AL241,"PH",H246:AL246)+SUMIF(H241:AL241,"PM",H246:AL246)</f>
        <v>0</v>
      </c>
      <c r="BQ241" s="261">
        <f>SUMIF(H241:AL241,"PD",H247:AL247)+SUMIF(H241:AL241,"PN",H247:AL247)+SUMIF(H241:AL241,"P/DS",H247:AL247)+SUMIF(H241:AL241,"PN/F",H247:AL247)+SUMIF(H241:AL241,"PN/L",H247:AL247)+SUMIF(H241:AL241,"TV",H247:AL247)+SUMIF(H241:AL241,"TVD",H247:AL247)+SUMIF(H241:AL241,"PDD",H247:AL247)+SUMIF(H241:AL241,"PH",H247:AL247)+SUMIF(H241:AL241,"PM",H247:AL247)</f>
        <v>0</v>
      </c>
      <c r="BR241" s="269">
        <f>SUM(H242:AL242)-BL241</f>
        <v>27.9</v>
      </c>
      <c r="BS241" s="269">
        <f>SUM(H243:AL243)-BM241</f>
        <v>0</v>
      </c>
      <c r="BT241" s="269">
        <f>SUM(H244:AL244)-BN241</f>
        <v>0</v>
      </c>
      <c r="BU241" s="269">
        <f>SUM(H245:AL245)-BO241</f>
        <v>0</v>
      </c>
      <c r="BV241" s="269">
        <f>SUM(H246:AL246)-BP241</f>
        <v>0</v>
      </c>
      <c r="BW241" s="269">
        <f>SUM(H247:AL247)-BQ241</f>
        <v>0</v>
      </c>
      <c r="BX241" s="255">
        <f>SUMIF(H241:AL241,"PD",H248:AL248)+SUMIF(H241:AL241,"PN",H248:AL248)+SUMIF(H241:AL241,"P/DS",H248:AL248)+SUMIF(H241:AL241,"PN/F",H248:AL248)+SUMIF(H241:AL241,"PN/L",H248:AL248)</f>
        <v>0</v>
      </c>
      <c r="BY241" s="255">
        <f>SUM(H248:AL248)-BX241</f>
        <v>0</v>
      </c>
      <c r="BZ241" s="255">
        <f t="shared" ref="BZ241" si="87">+SUM(BL241:BW248)</f>
        <v>27.9</v>
      </c>
      <c r="CA241" s="266">
        <f>(COUNTIFS(H241:AL241,"PD",H242:AL242,"&gt;=2"))*0.5-IF(CN241="VP",COUNTIFS($H$16:$AL$16,"SAT",H241:AL241,"PD",H242:AL242,"&gt;=2"))*0.5</f>
        <v>0</v>
      </c>
      <c r="CB241" s="266">
        <f>(COUNTIFS(H241:AL241,"PN",H243:AL243,"&gt;=0.5",H242:AL242,"&gt;=1.5"))*0.5+COUNTIFS(H241:AL241,"PDD",H243:AL243,"&gt;=0.5",H242:AL242,"&gt;=1.5")*0.5</f>
        <v>0</v>
      </c>
      <c r="CC241" s="273">
        <f>(COUNTIFS(H241:AL241,"TV",H243:AL243,"&gt;=10"))*0.5+(COUNTIFS(H241:AL241,"PMD",H243:AL243,"&gt;=2"))*0.5</f>
        <v>0</v>
      </c>
      <c r="CD241" s="266">
        <f>(COUNTIFS(H241:AL241,"TVD",H245:AL245,"&gt;=6.5",H243:AL243,"&gt;=3.5"))*0.5</f>
        <v>0</v>
      </c>
      <c r="CE241" s="266">
        <f>(COUNTIFS(H241:AL241,"PD",H246:AL246,"&gt;=10"))*0.5</f>
        <v>0</v>
      </c>
      <c r="CF241" s="266">
        <f>(COUNTIFS(H241:AL241,"PDD",H246:AL246,"&gt;=3.5",H247:AL247,"&gt;=6.5")+COUNTIFS(H241:AL241,"PH",H247:AL247,"&gt;=0.5",H246:AL246,"&gt;=1.5")+COUNTIFS(H241:AL241,"PM",H247:AL247,"&gt;=0.5",H246:AL246,"&gt;=1.5"))*0.5</f>
        <v>0</v>
      </c>
      <c r="CG241" s="266">
        <f>(COUNTIFS(H241:AL241,"DS",H242:AL242,"&gt;=2")+COUNTIFS(H241:AL241,"AL/DS",H242:AL242,"&gt;=2"))*0.5-IF(CN241="VP",COUNTIFS($H$16:$AL$16,"SAT",H241:AL241,"DS",H242:AL242,"&gt;=2"))*0.5</f>
        <v>5</v>
      </c>
      <c r="CH241" s="266">
        <f>(COUNTIFS(H241:AL241,"NS",H243:AL243,"&gt;=0.5",H242:AL242,"&gt;=1.5")+COUNTIFS(H241:AL241,"AL/NS",H243:AL243,"&gt;=0.5",H242:AL242,"&gt;=1.5")+COUNTIFS(H241:AL241,"NHD",H243:AL243,"&gt;=4.5",H246:AL246,"&gt;=2",H242:AL242,"&gt;=1.5"))*0.5</f>
        <v>0</v>
      </c>
      <c r="CI241" s="266">
        <f>(COUNTIF(H243:AL243,"&gt;=10")+COUNTIFS(H241:AL241,"MD",H243:AL243,"&gt;=2")-COUNTIFS(H241:AL241,"TV",H243:AL243,"&gt;=10"))*0.5</f>
        <v>0</v>
      </c>
      <c r="CJ241" s="266">
        <f>(COUNTIFS(H241:AL241,"D",H245:AL245,"&gt;=6.5",H243:AL243,"&gt;=3.5"))*0.5</f>
        <v>0</v>
      </c>
      <c r="CK241" s="266">
        <f>(COUNTIF(H246:AL246,"&gt;=10")-COUNTIFS(H241:AL241,"PD",H246:AL246,"&gt;=10"))*0.5</f>
        <v>0</v>
      </c>
      <c r="CL241" s="265">
        <f>(COUNTIFS(H241:AL241,"NHD",H246:AL246,"&gt;=3.5",H247:AL247,"&gt;=6.5")+COUNTIFS(H241:AL241,"BH",H246:AL246,"&gt;=1.5",H247:AL247,"&gt;=0.5")+COUNTIFS(H241:AL241,"BM",H246:AL246,"&gt;=1.5",H247:AL247,"&gt;=0.5")+COUNTIFS(H241:AL241,"D",H246:AL246,"&gt;=1.5",H247:AL247,"&gt;=0.5"))*0.5</f>
        <v>0</v>
      </c>
      <c r="CM241" s="272"/>
      <c r="CN241" s="264" t="s">
        <v>666</v>
      </c>
      <c r="CO241" s="125">
        <f t="shared" ref="CO241" si="88">+AM241+AN241+AO241+AP241+AQ241+AR241+AS241+AU241+BG241</f>
        <v>26</v>
      </c>
      <c r="CP241" s="225">
        <f>+SUM(I242:I247)-I248</f>
        <v>0</v>
      </c>
      <c r="CQ241" s="225">
        <f>+SUM(J242:J247)-J248</f>
        <v>2.2000000000000002</v>
      </c>
      <c r="CR241" s="225">
        <f>+SUM(K242:K247)-K248</f>
        <v>2.2000000000000002</v>
      </c>
      <c r="CS241" s="110"/>
      <c r="CT241" s="110"/>
      <c r="CU241" s="110"/>
      <c r="CV241" s="110"/>
      <c r="CW241" s="110"/>
      <c r="CX241" s="110"/>
      <c r="CY241" s="110"/>
      <c r="CZ241" s="110"/>
      <c r="DA241" s="110"/>
    </row>
    <row r="242" spans="1:105" s="70" customFormat="1" ht="15" customHeight="1">
      <c r="A242" s="228"/>
      <c r="B242" s="336"/>
      <c r="C242" s="339"/>
      <c r="D242" s="237"/>
      <c r="E242" s="237"/>
      <c r="F242" s="243" t="s">
        <v>82</v>
      </c>
      <c r="G242" s="71">
        <v>1.5</v>
      </c>
      <c r="H242" s="83"/>
      <c r="I242" s="83"/>
      <c r="J242" s="83">
        <v>2.2000000000000002</v>
      </c>
      <c r="K242" s="83">
        <v>2.2000000000000002</v>
      </c>
      <c r="L242" s="83">
        <v>2.2000000000000002</v>
      </c>
      <c r="M242" s="83"/>
      <c r="N242" s="83"/>
      <c r="O242" s="83"/>
      <c r="P242" s="83">
        <v>2.2000000000000002</v>
      </c>
      <c r="Q242" s="83"/>
      <c r="R242" s="83">
        <v>2.2000000000000002</v>
      </c>
      <c r="S242" s="83">
        <v>1.6</v>
      </c>
      <c r="T242" s="83">
        <v>2.2000000000000002</v>
      </c>
      <c r="U242" s="83"/>
      <c r="V242" s="83"/>
      <c r="W242" s="83">
        <v>2.2000000000000002</v>
      </c>
      <c r="X242" s="83">
        <v>1.2</v>
      </c>
      <c r="Y242" s="83"/>
      <c r="Z242" s="83">
        <v>1</v>
      </c>
      <c r="AA242" s="83"/>
      <c r="AB242" s="83"/>
      <c r="AC242" s="79"/>
      <c r="AD242" s="79">
        <v>2.2000000000000002</v>
      </c>
      <c r="AE242" s="79"/>
      <c r="AF242" s="79"/>
      <c r="AG242" s="79">
        <v>2.2000000000000002</v>
      </c>
      <c r="AH242" s="79">
        <v>1.8</v>
      </c>
      <c r="AI242" s="79"/>
      <c r="AJ242" s="79"/>
      <c r="AK242" s="79">
        <v>2.5</v>
      </c>
      <c r="AL242" s="79"/>
      <c r="AM242" s="240"/>
      <c r="AN242" s="240"/>
      <c r="AO242" s="240"/>
      <c r="AP242" s="240"/>
      <c r="AQ242" s="240"/>
      <c r="AR242" s="240"/>
      <c r="AS242" s="240"/>
      <c r="AT242" s="256"/>
      <c r="AU242" s="256"/>
      <c r="AV242" s="259"/>
      <c r="AW242" s="259"/>
      <c r="AX242" s="256"/>
      <c r="AY242" s="256"/>
      <c r="AZ242" s="256"/>
      <c r="BA242" s="256"/>
      <c r="BB242" s="256"/>
      <c r="BC242" s="256"/>
      <c r="BD242" s="256"/>
      <c r="BE242" s="256"/>
      <c r="BF242" s="256"/>
      <c r="BG242" s="256"/>
      <c r="BH242" s="256"/>
      <c r="BI242" s="256"/>
      <c r="BJ242" s="256"/>
      <c r="BK242" s="256"/>
      <c r="BL242" s="262"/>
      <c r="BM242" s="262"/>
      <c r="BN242" s="262"/>
      <c r="BO242" s="262"/>
      <c r="BP242" s="262"/>
      <c r="BQ242" s="262"/>
      <c r="BR242" s="270"/>
      <c r="BS242" s="270"/>
      <c r="BT242" s="270"/>
      <c r="BU242" s="270"/>
      <c r="BV242" s="270"/>
      <c r="BW242" s="270"/>
      <c r="BX242" s="256"/>
      <c r="BY242" s="256"/>
      <c r="BZ242" s="256"/>
      <c r="CA242" s="267"/>
      <c r="CB242" s="267"/>
      <c r="CC242" s="274"/>
      <c r="CD242" s="267"/>
      <c r="CE242" s="267"/>
      <c r="CF242" s="267"/>
      <c r="CG242" s="267"/>
      <c r="CH242" s="267"/>
      <c r="CI242" s="267"/>
      <c r="CJ242" s="267"/>
      <c r="CK242" s="267"/>
      <c r="CL242" s="265"/>
      <c r="CM242" s="272"/>
      <c r="CN242" s="264"/>
      <c r="CO242" s="125"/>
      <c r="CP242" s="226"/>
      <c r="CQ242" s="226"/>
      <c r="CR242" s="226"/>
      <c r="CS242" s="110"/>
      <c r="CT242" s="110"/>
      <c r="CU242" s="110"/>
      <c r="CV242" s="110"/>
      <c r="CW242" s="110"/>
      <c r="CX242" s="110"/>
      <c r="CY242" s="110"/>
      <c r="CZ242" s="110"/>
      <c r="DA242" s="110"/>
    </row>
    <row r="243" spans="1:105" s="70" customFormat="1" ht="15" customHeight="1">
      <c r="A243" s="228"/>
      <c r="B243" s="336"/>
      <c r="C243" s="339"/>
      <c r="D243" s="237"/>
      <c r="E243" s="237"/>
      <c r="F243" s="243"/>
      <c r="G243" s="72">
        <v>2</v>
      </c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240"/>
      <c r="AN243" s="240"/>
      <c r="AO243" s="240"/>
      <c r="AP243" s="240"/>
      <c r="AQ243" s="240"/>
      <c r="AR243" s="240"/>
      <c r="AS243" s="240"/>
      <c r="AT243" s="256"/>
      <c r="AU243" s="256"/>
      <c r="AV243" s="259"/>
      <c r="AW243" s="259"/>
      <c r="AX243" s="256"/>
      <c r="AY243" s="256"/>
      <c r="AZ243" s="256"/>
      <c r="BA243" s="256"/>
      <c r="BB243" s="256"/>
      <c r="BC243" s="256"/>
      <c r="BD243" s="256"/>
      <c r="BE243" s="256"/>
      <c r="BF243" s="256"/>
      <c r="BG243" s="256"/>
      <c r="BH243" s="256"/>
      <c r="BI243" s="256"/>
      <c r="BJ243" s="256"/>
      <c r="BK243" s="256"/>
      <c r="BL243" s="262"/>
      <c r="BM243" s="262"/>
      <c r="BN243" s="262"/>
      <c r="BO243" s="262"/>
      <c r="BP243" s="262"/>
      <c r="BQ243" s="262"/>
      <c r="BR243" s="270"/>
      <c r="BS243" s="270"/>
      <c r="BT243" s="270"/>
      <c r="BU243" s="270"/>
      <c r="BV243" s="270"/>
      <c r="BW243" s="270"/>
      <c r="BX243" s="256"/>
      <c r="BY243" s="256"/>
      <c r="BZ243" s="256"/>
      <c r="CA243" s="267"/>
      <c r="CB243" s="267"/>
      <c r="CC243" s="274"/>
      <c r="CD243" s="267"/>
      <c r="CE243" s="267"/>
      <c r="CF243" s="267"/>
      <c r="CG243" s="267"/>
      <c r="CH243" s="267"/>
      <c r="CI243" s="267"/>
      <c r="CJ243" s="267"/>
      <c r="CK243" s="267"/>
      <c r="CL243" s="265"/>
      <c r="CM243" s="272"/>
      <c r="CN243" s="264"/>
      <c r="CO243" s="125"/>
      <c r="CP243" s="226"/>
      <c r="CQ243" s="226"/>
      <c r="CR243" s="226"/>
      <c r="CS243" s="110"/>
      <c r="CT243" s="110"/>
      <c r="CU243" s="110"/>
      <c r="CV243" s="110"/>
      <c r="CW243" s="110"/>
      <c r="CX243" s="110"/>
      <c r="CY243" s="110"/>
      <c r="CZ243" s="110"/>
      <c r="DA243" s="110"/>
    </row>
    <row r="244" spans="1:105" s="70" customFormat="1" ht="15" customHeight="1">
      <c r="A244" s="228"/>
      <c r="B244" s="336"/>
      <c r="C244" s="339"/>
      <c r="D244" s="237"/>
      <c r="E244" s="237"/>
      <c r="F244" s="243"/>
      <c r="G244" s="72">
        <v>2.1</v>
      </c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240"/>
      <c r="AN244" s="240"/>
      <c r="AO244" s="240"/>
      <c r="AP244" s="240"/>
      <c r="AQ244" s="240"/>
      <c r="AR244" s="240"/>
      <c r="AS244" s="240"/>
      <c r="AT244" s="256"/>
      <c r="AU244" s="256"/>
      <c r="AV244" s="259"/>
      <c r="AW244" s="259"/>
      <c r="AX244" s="256"/>
      <c r="AY244" s="256"/>
      <c r="AZ244" s="256"/>
      <c r="BA244" s="256"/>
      <c r="BB244" s="256"/>
      <c r="BC244" s="256"/>
      <c r="BD244" s="256"/>
      <c r="BE244" s="256"/>
      <c r="BF244" s="256"/>
      <c r="BG244" s="256"/>
      <c r="BH244" s="256"/>
      <c r="BI244" s="256"/>
      <c r="BJ244" s="256"/>
      <c r="BK244" s="256"/>
      <c r="BL244" s="262"/>
      <c r="BM244" s="262"/>
      <c r="BN244" s="262"/>
      <c r="BO244" s="262"/>
      <c r="BP244" s="262"/>
      <c r="BQ244" s="262"/>
      <c r="BR244" s="270"/>
      <c r="BS244" s="270"/>
      <c r="BT244" s="270"/>
      <c r="BU244" s="270"/>
      <c r="BV244" s="270"/>
      <c r="BW244" s="270"/>
      <c r="BX244" s="256"/>
      <c r="BY244" s="256"/>
      <c r="BZ244" s="256"/>
      <c r="CA244" s="267"/>
      <c r="CB244" s="267"/>
      <c r="CC244" s="274"/>
      <c r="CD244" s="267"/>
      <c r="CE244" s="267"/>
      <c r="CF244" s="267"/>
      <c r="CG244" s="267"/>
      <c r="CH244" s="267"/>
      <c r="CI244" s="267"/>
      <c r="CJ244" s="267"/>
      <c r="CK244" s="267"/>
      <c r="CL244" s="265"/>
      <c r="CM244" s="272"/>
      <c r="CN244" s="264"/>
      <c r="CO244" s="125"/>
      <c r="CP244" s="226"/>
      <c r="CQ244" s="226"/>
      <c r="CR244" s="226"/>
      <c r="CS244" s="110"/>
      <c r="CT244" s="110"/>
      <c r="CU244" s="110"/>
      <c r="CV244" s="110"/>
      <c r="CW244" s="110"/>
      <c r="CX244" s="110"/>
      <c r="CY244" s="110"/>
      <c r="CZ244" s="110"/>
      <c r="DA244" s="110"/>
    </row>
    <row r="245" spans="1:105" s="70" customFormat="1" ht="15" customHeight="1">
      <c r="A245" s="228"/>
      <c r="B245" s="336"/>
      <c r="C245" s="339"/>
      <c r="D245" s="237"/>
      <c r="E245" s="237"/>
      <c r="F245" s="243"/>
      <c r="G245" s="72">
        <v>2.7</v>
      </c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240"/>
      <c r="AN245" s="240"/>
      <c r="AO245" s="240"/>
      <c r="AP245" s="240"/>
      <c r="AQ245" s="240"/>
      <c r="AR245" s="240"/>
      <c r="AS245" s="240"/>
      <c r="AT245" s="256"/>
      <c r="AU245" s="256"/>
      <c r="AV245" s="259"/>
      <c r="AW245" s="259"/>
      <c r="AX245" s="256"/>
      <c r="AY245" s="256"/>
      <c r="AZ245" s="256"/>
      <c r="BA245" s="256"/>
      <c r="BB245" s="256"/>
      <c r="BC245" s="256"/>
      <c r="BD245" s="256"/>
      <c r="BE245" s="256"/>
      <c r="BF245" s="256"/>
      <c r="BG245" s="256"/>
      <c r="BH245" s="256"/>
      <c r="BI245" s="256"/>
      <c r="BJ245" s="256"/>
      <c r="BK245" s="256"/>
      <c r="BL245" s="262"/>
      <c r="BM245" s="262"/>
      <c r="BN245" s="262"/>
      <c r="BO245" s="262"/>
      <c r="BP245" s="262"/>
      <c r="BQ245" s="262"/>
      <c r="BR245" s="270"/>
      <c r="BS245" s="270"/>
      <c r="BT245" s="270"/>
      <c r="BU245" s="270"/>
      <c r="BV245" s="270"/>
      <c r="BW245" s="270"/>
      <c r="BX245" s="256"/>
      <c r="BY245" s="256"/>
      <c r="BZ245" s="256"/>
      <c r="CA245" s="267"/>
      <c r="CB245" s="267"/>
      <c r="CC245" s="274"/>
      <c r="CD245" s="267"/>
      <c r="CE245" s="267"/>
      <c r="CF245" s="267"/>
      <c r="CG245" s="267"/>
      <c r="CH245" s="267"/>
      <c r="CI245" s="267"/>
      <c r="CJ245" s="267"/>
      <c r="CK245" s="267"/>
      <c r="CL245" s="265"/>
      <c r="CM245" s="272"/>
      <c r="CN245" s="264"/>
      <c r="CO245" s="125"/>
      <c r="CP245" s="226"/>
      <c r="CQ245" s="226"/>
      <c r="CR245" s="226"/>
      <c r="CS245" s="110"/>
      <c r="CT245" s="110"/>
      <c r="CU245" s="110"/>
      <c r="CV245" s="110"/>
      <c r="CW245" s="110"/>
      <c r="CX245" s="110"/>
      <c r="CY245" s="110"/>
      <c r="CZ245" s="110"/>
      <c r="DA245" s="110"/>
    </row>
    <row r="246" spans="1:105" s="70" customFormat="1" ht="15" customHeight="1">
      <c r="A246" s="228"/>
      <c r="B246" s="336"/>
      <c r="C246" s="339"/>
      <c r="D246" s="237"/>
      <c r="E246" s="237"/>
      <c r="F246" s="243"/>
      <c r="G246" s="72">
        <v>3</v>
      </c>
      <c r="H246" s="84"/>
      <c r="I246" s="83"/>
      <c r="J246" s="83"/>
      <c r="K246" s="83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240"/>
      <c r="AN246" s="240"/>
      <c r="AO246" s="240"/>
      <c r="AP246" s="240"/>
      <c r="AQ246" s="240"/>
      <c r="AR246" s="240"/>
      <c r="AS246" s="240"/>
      <c r="AT246" s="256"/>
      <c r="AU246" s="256"/>
      <c r="AV246" s="259"/>
      <c r="AW246" s="259"/>
      <c r="AX246" s="256"/>
      <c r="AY246" s="256"/>
      <c r="AZ246" s="256"/>
      <c r="BA246" s="256"/>
      <c r="BB246" s="256"/>
      <c r="BC246" s="256"/>
      <c r="BD246" s="256"/>
      <c r="BE246" s="256"/>
      <c r="BF246" s="256"/>
      <c r="BG246" s="256"/>
      <c r="BH246" s="256"/>
      <c r="BI246" s="256"/>
      <c r="BJ246" s="256"/>
      <c r="BK246" s="256"/>
      <c r="BL246" s="262"/>
      <c r="BM246" s="262"/>
      <c r="BN246" s="262"/>
      <c r="BO246" s="262"/>
      <c r="BP246" s="262"/>
      <c r="BQ246" s="262"/>
      <c r="BR246" s="270"/>
      <c r="BS246" s="270"/>
      <c r="BT246" s="270"/>
      <c r="BU246" s="270"/>
      <c r="BV246" s="270"/>
      <c r="BW246" s="270"/>
      <c r="BX246" s="256"/>
      <c r="BY246" s="256"/>
      <c r="BZ246" s="256"/>
      <c r="CA246" s="267"/>
      <c r="CB246" s="267"/>
      <c r="CC246" s="274"/>
      <c r="CD246" s="267"/>
      <c r="CE246" s="267"/>
      <c r="CF246" s="267"/>
      <c r="CG246" s="267"/>
      <c r="CH246" s="267"/>
      <c r="CI246" s="267"/>
      <c r="CJ246" s="267"/>
      <c r="CK246" s="267"/>
      <c r="CL246" s="265"/>
      <c r="CM246" s="272"/>
      <c r="CN246" s="264"/>
      <c r="CO246" s="125"/>
      <c r="CP246" s="226"/>
      <c r="CQ246" s="226"/>
      <c r="CR246" s="226"/>
      <c r="CS246" s="110"/>
      <c r="CT246" s="110"/>
      <c r="CU246" s="110"/>
      <c r="CV246" s="110"/>
      <c r="CW246" s="110"/>
      <c r="CX246" s="110"/>
      <c r="CY246" s="110"/>
      <c r="CZ246" s="110"/>
      <c r="DA246" s="110"/>
    </row>
    <row r="247" spans="1:105" s="70" customFormat="1" ht="15" customHeight="1">
      <c r="A247" s="228"/>
      <c r="B247" s="336"/>
      <c r="C247" s="339"/>
      <c r="D247" s="237"/>
      <c r="E247" s="237"/>
      <c r="F247" s="244"/>
      <c r="G247" s="73">
        <v>3.9</v>
      </c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240"/>
      <c r="AN247" s="240"/>
      <c r="AO247" s="240"/>
      <c r="AP247" s="240"/>
      <c r="AQ247" s="240"/>
      <c r="AR247" s="240"/>
      <c r="AS247" s="240"/>
      <c r="AT247" s="256"/>
      <c r="AU247" s="256"/>
      <c r="AV247" s="259"/>
      <c r="AW247" s="259"/>
      <c r="AX247" s="256"/>
      <c r="AY247" s="256"/>
      <c r="AZ247" s="256"/>
      <c r="BA247" s="256"/>
      <c r="BB247" s="256"/>
      <c r="BC247" s="256"/>
      <c r="BD247" s="256"/>
      <c r="BE247" s="256"/>
      <c r="BF247" s="256"/>
      <c r="BG247" s="256"/>
      <c r="BH247" s="256"/>
      <c r="BI247" s="256"/>
      <c r="BJ247" s="256"/>
      <c r="BK247" s="256"/>
      <c r="BL247" s="262"/>
      <c r="BM247" s="262"/>
      <c r="BN247" s="262"/>
      <c r="BO247" s="262"/>
      <c r="BP247" s="262"/>
      <c r="BQ247" s="262"/>
      <c r="BR247" s="270"/>
      <c r="BS247" s="270"/>
      <c r="BT247" s="270"/>
      <c r="BU247" s="270"/>
      <c r="BV247" s="270"/>
      <c r="BW247" s="270"/>
      <c r="BX247" s="256"/>
      <c r="BY247" s="256"/>
      <c r="BZ247" s="256"/>
      <c r="CA247" s="267"/>
      <c r="CB247" s="267"/>
      <c r="CC247" s="274"/>
      <c r="CD247" s="267"/>
      <c r="CE247" s="267"/>
      <c r="CF247" s="267"/>
      <c r="CG247" s="267"/>
      <c r="CH247" s="267"/>
      <c r="CI247" s="267"/>
      <c r="CJ247" s="267"/>
      <c r="CK247" s="267"/>
      <c r="CL247" s="265"/>
      <c r="CM247" s="272"/>
      <c r="CN247" s="264"/>
      <c r="CO247" s="125"/>
      <c r="CP247" s="226"/>
      <c r="CQ247" s="226"/>
      <c r="CR247" s="226"/>
      <c r="CS247" s="110"/>
      <c r="CT247" s="110"/>
      <c r="CU247" s="110"/>
      <c r="CV247" s="110"/>
      <c r="CW247" s="110"/>
      <c r="CX247" s="110"/>
      <c r="CY247" s="110"/>
      <c r="CZ247" s="110"/>
      <c r="DA247" s="110"/>
    </row>
    <row r="248" spans="1:105" s="70" customFormat="1" ht="15" customHeight="1">
      <c r="A248" s="229"/>
      <c r="B248" s="337"/>
      <c r="C248" s="340"/>
      <c r="D248" s="238"/>
      <c r="E248" s="238"/>
      <c r="F248" s="245" t="s">
        <v>83</v>
      </c>
      <c r="G248" s="246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241"/>
      <c r="AN248" s="241"/>
      <c r="AO248" s="241"/>
      <c r="AP248" s="241"/>
      <c r="AQ248" s="241"/>
      <c r="AR248" s="241"/>
      <c r="AS248" s="241"/>
      <c r="AT248" s="257"/>
      <c r="AU248" s="257"/>
      <c r="AV248" s="260"/>
      <c r="AW248" s="260"/>
      <c r="AX248" s="257"/>
      <c r="AY248" s="257"/>
      <c r="AZ248" s="257"/>
      <c r="BA248" s="257"/>
      <c r="BB248" s="257"/>
      <c r="BC248" s="257"/>
      <c r="BD248" s="257"/>
      <c r="BE248" s="257"/>
      <c r="BF248" s="257"/>
      <c r="BG248" s="257"/>
      <c r="BH248" s="257"/>
      <c r="BI248" s="257"/>
      <c r="BJ248" s="257"/>
      <c r="BK248" s="257"/>
      <c r="BL248" s="263"/>
      <c r="BM248" s="263"/>
      <c r="BN248" s="263"/>
      <c r="BO248" s="263"/>
      <c r="BP248" s="263"/>
      <c r="BQ248" s="263"/>
      <c r="BR248" s="271"/>
      <c r="BS248" s="271"/>
      <c r="BT248" s="271"/>
      <c r="BU248" s="271"/>
      <c r="BV248" s="271"/>
      <c r="BW248" s="271"/>
      <c r="BX248" s="257"/>
      <c r="BY248" s="257"/>
      <c r="BZ248" s="257"/>
      <c r="CA248" s="268"/>
      <c r="CB248" s="268"/>
      <c r="CC248" s="275"/>
      <c r="CD248" s="268"/>
      <c r="CE248" s="268"/>
      <c r="CF248" s="268"/>
      <c r="CG248" s="268"/>
      <c r="CH248" s="268"/>
      <c r="CI248" s="268"/>
      <c r="CJ248" s="268"/>
      <c r="CK248" s="268"/>
      <c r="CL248" s="265"/>
      <c r="CM248" s="272"/>
      <c r="CN248" s="264"/>
      <c r="CO248" s="125"/>
      <c r="CP248" s="226"/>
      <c r="CQ248" s="226"/>
      <c r="CR248" s="226"/>
      <c r="CS248" s="110"/>
      <c r="CT248" s="110"/>
      <c r="CU248" s="110"/>
      <c r="CV248" s="110"/>
      <c r="CW248" s="110"/>
      <c r="CX248" s="110"/>
      <c r="CY248" s="110"/>
      <c r="CZ248" s="110"/>
      <c r="DA248" s="110"/>
    </row>
    <row r="249" spans="1:105" s="70" customFormat="1" ht="15" customHeight="1">
      <c r="A249" s="227">
        <f t="shared" ref="A249" si="89">A241+1</f>
        <v>30</v>
      </c>
      <c r="B249" s="335" t="s">
        <v>966</v>
      </c>
      <c r="C249" s="338" t="s">
        <v>963</v>
      </c>
      <c r="D249" s="236" t="s">
        <v>1234</v>
      </c>
      <c r="E249" s="236" t="s">
        <v>113</v>
      </c>
      <c r="F249" s="253" t="s">
        <v>80</v>
      </c>
      <c r="G249" s="254"/>
      <c r="H249" s="82" t="s">
        <v>69</v>
      </c>
      <c r="I249" s="82"/>
      <c r="J249" s="82" t="s">
        <v>60</v>
      </c>
      <c r="K249" s="82" t="s">
        <v>60</v>
      </c>
      <c r="L249" s="82" t="s">
        <v>60</v>
      </c>
      <c r="M249" s="82" t="s">
        <v>60</v>
      </c>
      <c r="N249" s="82" t="s">
        <v>60</v>
      </c>
      <c r="O249" s="82"/>
      <c r="P249" s="82" t="s">
        <v>60</v>
      </c>
      <c r="Q249" s="82" t="s">
        <v>60</v>
      </c>
      <c r="R249" s="82" t="s">
        <v>60</v>
      </c>
      <c r="S249" s="82" t="s">
        <v>60</v>
      </c>
      <c r="T249" s="82" t="s">
        <v>60</v>
      </c>
      <c r="U249" s="82" t="s">
        <v>60</v>
      </c>
      <c r="V249" s="82"/>
      <c r="W249" s="82" t="s">
        <v>60</v>
      </c>
      <c r="X249" s="82" t="s">
        <v>60</v>
      </c>
      <c r="Y249" s="196" t="s">
        <v>67</v>
      </c>
      <c r="Z249" s="82" t="s">
        <v>60</v>
      </c>
      <c r="AA249" s="82" t="s">
        <v>60</v>
      </c>
      <c r="AB249" s="82" t="s">
        <v>60</v>
      </c>
      <c r="AC249" s="82"/>
      <c r="AD249" s="82" t="s">
        <v>60</v>
      </c>
      <c r="AE249" s="82" t="s">
        <v>60</v>
      </c>
      <c r="AF249" s="82" t="s">
        <v>60</v>
      </c>
      <c r="AG249" s="82" t="s">
        <v>60</v>
      </c>
      <c r="AH249" s="82" t="s">
        <v>60</v>
      </c>
      <c r="AI249" s="82" t="s">
        <v>1471</v>
      </c>
      <c r="AJ249" s="82"/>
      <c r="AK249" s="82" t="s">
        <v>60</v>
      </c>
      <c r="AL249" s="82" t="s">
        <v>60</v>
      </c>
      <c r="AM249" s="239">
        <f>COUNTIF(H249:AL249,"PH")+COUNTIF(H249:AL249,"PH/L")+COUNTIF(H249:AL249,"PM")</f>
        <v>0</v>
      </c>
      <c r="AN249" s="239">
        <f>COUNTIF(H249:AL249,"PD")+COUNTIF(H249:AL249,"PDD")+COUNTIF(H249:AL249,"P/DS")/2+COUNTIF(H249:AL249,"PMD")</f>
        <v>0</v>
      </c>
      <c r="AO249" s="239">
        <f>COUNTIF(H249:AL249,"PN")+COUNTIF(H249:AL249,"P/NS")/2+COUNTIF(H249:AL249,"PH")+COUNTIF(H249:AL249,"PH/F")/2+COUNTIF(H249:AL249,"PH/L")/2+COUNTIF(H249:AL249,"PM")</f>
        <v>0</v>
      </c>
      <c r="AP249" s="239">
        <f>COUNTIF(H249:AL249,"BH")+COUNTIF(H249:AL249,"AL/BL")+COUNTIF(H249:AL249,"UL/BL")+COUNTIF(H249:AL249,"BM")</f>
        <v>0</v>
      </c>
      <c r="AQ249" s="239">
        <f>COUNTIF(H249:AL249,"DS")+COUNTIF(H249:AL249,"AL/DS")/2+COUNTIF(H249:AL249,"UL/DS")/2+COUNTIF(H249:AL249,"CT")+COUNTIF(H249:AL249,"MD")</f>
        <v>23.5</v>
      </c>
      <c r="AR249" s="239">
        <f>COUNTIF(H249:AL249,"NS")+COUNTIF(H249:AL249,"AL/NS")/2+COUNTIF(H249:AL249,"UL/NS")/2+COUNTIF(H249:AL249,"BH")+COUNTIF(H249:AL249,"AL/BF")/2+COUNTIF(H249:AL249,"AL/BL")/2+COUNTIF(H249:AL249,"UL/BL")/2+COUNTIF(H249:AL249,"UL/BF")/2+COUNTIF(H249:AL249,"BM")</f>
        <v>0</v>
      </c>
      <c r="AS249" s="239">
        <f>COUNTIF(H249:AL249,"AL")+COUNTIF(H249:AL249,"AL/DS")/2+COUNTIF(H249:AL249,"AL/NS")/2+COUNTIF(H249:AL249,"NH")+COUNTIF(H249:AL249,"SL")+COUNTIF(H249:AL249,"NHD")+COUNTIF(H249:AL249,"B")+COUNTIF(H249:AL249,"HL")+COUNTIF(H249:AL249,"AL/BF")/2+COUNTIF(H249:AL249,"AL/BL")/2</f>
        <v>2</v>
      </c>
      <c r="AT249" s="255">
        <f>COUNTIF(H249:AL249,"PD")+COUNTIF(H249:AL249,"PN")+COUNTIF(H249:AL249,"P/DS")/2+COUNTIF(H249:AL249,"P/NS")/2+COUNTIF(H249:AL249,"DS")+COUNTIF(H249:AL249,"NS")+COUNTIF(H249:AL249,"AL")+COUNTIF(H249:AL249,"AL/DS")+COUNTIF(H249:AL249,"AL/NS")+COUNTIF(H249:AL249,"NH")+COUNTIF(H249:AL249,"SL")+COUNTIF(H249:AL249,"UL/DS")/2+COUNTIF(H249:AL249,"UL/NS")/2+COUNTIF(H249:AL249,"CT")+COUNTIF(H249:AL249,"NHD")+COUNTIF(H249:AL249,"PDD")+COUNTIF(H249:AL249,"B")+COUNTIF(H249:AL249,"HL")+COUNTIF(H249:AL249,"PH")+COUNTIF(H249:AL249,"BH")+COUNTIF(H249:AL249,"AL/BF")+COUNTIF(H249:AL249,"AL/BL")+COUNTIF(H249:AL249,"UL/BF")/2+COUNTIF(H249:AL249,"UL/BL")/2+COUNTIF(H249:AL249,"PH/F")/2+COUNTIF(H249:AL249,"PH/L")/2+COUNTIF(H249:AL249,"MD")+COUNTIF(H249:AL249,"PMD")+COUNTIF(H249:AL249,"PM")+COUNTIF(H249:AL249,"BM")</f>
        <v>25.5</v>
      </c>
      <c r="AU249" s="255">
        <f>COUNTIF(H249:AL249,"P/DS")/2+COUNTIF(H249:AL249,"P/NS")/2+COUNTIF(H249:AL249,"IL")+COUNTIF(H249:AL249,"NL")+COUNTIF(H249:AL249,"UL")+COUNTIF(H249:AL249,"UL/DS")/2+COUNTIF(H249:AL249,"UL/NS")/2+COUNTIF(H249:AL249,"KT")+COUNTIF(H249:AL249,"UL/BF")/2+COUNTIF(H249:AL249,"UL/BL")/2+COUNTIF(H249:AL249,"PH/F")/2+COUNTIF(H249:AL249,"PH/L")/2+COUNTIF(H249:AL249,"NB")</f>
        <v>0.5</v>
      </c>
      <c r="AV249" s="258">
        <f>COUNTIF(H249:AL249,"PN")+COUNTIF(H249:AL249,"TVD")+COUNTIF(H249:AL249,"PH")+COUNTIF(H249:AL249,"PM")+COUNTIF(H249:AL249,"PDD")-COUNTIFS(H249:AL249,"PN",H256:AL256,"&gt;=3")-COUNTIFS(H249:AL249,"PM",H256:AL256,"&gt;=3")</f>
        <v>0</v>
      </c>
      <c r="AW249" s="258">
        <f>COUNTIF(H249:AL249,"NS")+COUNTIF(H249:AL249,"D")+COUNTIF(H249:AL249,"BH")+COUNTIF(H249:AL249,"NHD")+COUNTIF(H249:AL249,"BM")-COUNTIFS(H249:AL249,"NS",H256:AL256,"&gt;=3")-COUNTIFS(H249:AL249,"BH",H256:AL256,"&gt;=3")-COUNTIFS(H249:AL249,"BM",H256:AL256,"&gt;=3")</f>
        <v>0</v>
      </c>
      <c r="AX249" s="255">
        <f>COUNTIF(H249:AL249,"AL")+COUNTIF(H249:AL249,"AL/DS")/2+COUNTIF(H249:AL249,"AL/NS")/2+COUNTIF(H249:AL249,"AL/BF")+COUNTIF(H249:AL249,"AL/BL")/2</f>
        <v>1</v>
      </c>
      <c r="AY249" s="255">
        <f>COUNTIF(H249:AL249,"SL")</f>
        <v>0</v>
      </c>
      <c r="AZ249" s="255">
        <f>COUNTIF(H249:AL249,"NH")</f>
        <v>1</v>
      </c>
      <c r="BA249" s="255">
        <f>COUNTIF(H249:AL249,"HL")</f>
        <v>0</v>
      </c>
      <c r="BB249" s="255">
        <f>COUNTIF(G249:AL249,"P/DS")/2+COUNTIF(G249:AL249,"P/NS")/2+COUNTIF(G249:AL249,"UL")+COUNTIF(G249:AL249,"UL/DS")/2+COUNTIF(G249:AL249,"UL/NS")/2+COUNTIF(G249:AL249,"UL/BL")/2+COUNTIF(G249:AL249,"UL/BF")/2+COUNTIF(G249:AL249,"PH/F")/2+COUNTIF(G249:AL249,"PH/L")/2</f>
        <v>0.5</v>
      </c>
      <c r="BC249" s="255">
        <f>COUNTIF(H249:AL249,"NB")</f>
        <v>0</v>
      </c>
      <c r="BD249" s="255">
        <f>COUNTIF(H249:AL249,"NL")</f>
        <v>0</v>
      </c>
      <c r="BE249" s="255">
        <f>COUNTIF(H249:AL249,"IL")</f>
        <v>0</v>
      </c>
      <c r="BF249" s="255">
        <f>COUNTIF(H249:AL249,"KT")</f>
        <v>0</v>
      </c>
      <c r="BG249" s="255">
        <f>COUNTIF(H249:AL249,"L70")</f>
        <v>0</v>
      </c>
      <c r="BH249" s="255">
        <f>COUNTIF(H249:AL249,"MD")</f>
        <v>0</v>
      </c>
      <c r="BI249" s="255">
        <f>COUNTIF(H249:AL249,"PMD")</f>
        <v>0</v>
      </c>
      <c r="BJ249" s="255">
        <f>COUNTIF(H249:AL249,"PM")</f>
        <v>0</v>
      </c>
      <c r="BK249" s="255">
        <f>COUNTIF(H249:AL249,"BM")</f>
        <v>0</v>
      </c>
      <c r="BL249" s="261">
        <f>SUMIF(H249:AL249,"PD",H250:AL250)+SUMIF(H249:AL249,"PN",H250:AL250)+SUMIF(H249:AL249,"P/DS",H250:AL250)+SUMIF(H249:AL249,"PN/F",H250:AL250)+SUMIF(H249:AL249,"PN/L",H250:AL250)+SUMIF(H249:AL249,"TV",H250:AL250)+SUMIF(H249:AL249,"TVD",H250:AL250)+SUMIF(H249:AL249,"PDD",H250:AL250)</f>
        <v>0</v>
      </c>
      <c r="BM249" s="261">
        <f>SUMIF(H249:AL249,"PD",H251:AL251)+SUMIF(H249:AL249,"PN",H251:AL251)+SUMIF(H249:AL249,"P/DS",H251:AL251)+SUMIF(H249:AL249,"PN/F",H251:AL251)+SUMIF(H249:AL249,"PN/L",H251:AL251)+SUMIF(H249:AL249,"TV",H251:AL251)+SUMIF(H249:AL249,"TVD",H251:AL251)+SUMIF(H249:AL249,"PDD",H251:AL251)+SUMIF(H249:AL249,"PMD",H251:AL251)</f>
        <v>0</v>
      </c>
      <c r="BN249" s="261">
        <f>SUMIF(H249:AL249,"PD",H252:AL252)+SUMIF(H249:AL249,"PN",H252:AL252)+SUMIF(H249:AL249,"P/DS",H252:AL252)+SUMIF(H249:AL249,"PN/F",H252:AL252)+SUMIF(H249:AL249,"PN/L",H252:AL252)+SUMIF(H249:AL249,"TV",H252:AL252)+SUMIF(H249:AL249,"TVD",H252:AL252)</f>
        <v>0</v>
      </c>
      <c r="BO249" s="261">
        <f>SUMIF(H249:AL249,"PD",H253:AL253)+SUMIF(H249:AL249,"PN",H253:AL253)+SUMIF(H249:AL249,"P/DS",H253:AL253)+SUMIF(H249:AL249,"PN/F",H253:AL253)+SUMIF(H249:AL249,"PN/L",H253:AL253)+SUMIF(H249:AL249,"TV",H253:AL253)+SUMIF(H249:AL249,"TVD",H253:AL253)</f>
        <v>0</v>
      </c>
      <c r="BP249" s="261">
        <f>SUMIF(H249:AL249,"PD",H254:AL254)+SUMIF(H249:AL249,"PN",H254:AL254)+SUMIF(H249:AL249,"P/DS",H254:AL254)+SUMIF(H249:AL249,"PN/F",H254:AL254)+SUMIF(H249:AL249,"PN/L",H254:AL254)+SUMIF(H249:AL249,"TV",H254:AL254)+SUMIF(H249:AL249,"TVD",H254:AL254)+SUMIF(H249:AL249,"PDD",H254:AL254)+SUMIF(H249:AL249,"PH",H254:AL254)+SUMIF(H249:AL249,"PM",H254:AL254)</f>
        <v>0</v>
      </c>
      <c r="BQ249" s="261">
        <f>SUMIF(H249:AL249,"PD",H255:AL255)+SUMIF(H249:AL249,"PN",H255:AL255)+SUMIF(H249:AL249,"P/DS",H255:AL255)+SUMIF(H249:AL249,"PN/F",H255:AL255)+SUMIF(H249:AL249,"PN/L",H255:AL255)+SUMIF(H249:AL249,"TV",H255:AL255)+SUMIF(H249:AL249,"TVD",H255:AL255)+SUMIF(H249:AL249,"PDD",H255:AL255)+SUMIF(H249:AL249,"PH",H255:AL255)+SUMIF(H249:AL249,"PM",H255:AL255)</f>
        <v>0</v>
      </c>
      <c r="BR249" s="269">
        <f>SUM(H250:AL250)-BL249</f>
        <v>29.2</v>
      </c>
      <c r="BS249" s="269">
        <f>SUM(H251:AL251)-BM249</f>
        <v>0</v>
      </c>
      <c r="BT249" s="269">
        <f>SUM(H252:AL252)-BN249</f>
        <v>0</v>
      </c>
      <c r="BU249" s="269">
        <f>SUM(H253:AL253)-BO249</f>
        <v>0</v>
      </c>
      <c r="BV249" s="269">
        <f>SUM(H254:AL254)-BP249</f>
        <v>0</v>
      </c>
      <c r="BW249" s="269">
        <f>SUM(H255:AL255)-BQ249</f>
        <v>0</v>
      </c>
      <c r="BX249" s="255">
        <f>SUMIF(H249:AL249,"PD",H256:AL256)+SUMIF(H249:AL249,"PN",H256:AL256)+SUMIF(H249:AL249,"P/DS",H256:AL256)+SUMIF(H249:AL249,"PN/F",H256:AL256)+SUMIF(H249:AL249,"PN/L",H256:AL256)</f>
        <v>0</v>
      </c>
      <c r="BY249" s="255">
        <f>SUM(H256:AL256)-BX249</f>
        <v>0</v>
      </c>
      <c r="BZ249" s="255">
        <f t="shared" ref="BZ249" si="90">+SUM(BL249:BW256)</f>
        <v>29.2</v>
      </c>
      <c r="CA249" s="266">
        <f>(COUNTIFS(H249:AL249,"PD",H250:AL250,"&gt;=2"))*0.5-IF(CN249="VP",COUNTIFS($H$16:$AL$16,"SAT",H249:AL249,"PD",H250:AL250,"&gt;=2"))*0.5</f>
        <v>0</v>
      </c>
      <c r="CB249" s="266">
        <f>(COUNTIFS(H249:AL249,"PN",H251:AL251,"&gt;=0.5",H250:AL250,"&gt;=1.5"))*0.5+COUNTIFS(H249:AL249,"PDD",H251:AL251,"&gt;=0.5",H250:AL250,"&gt;=1.5")*0.5</f>
        <v>0</v>
      </c>
      <c r="CC249" s="273">
        <f>(COUNTIFS(H249:AL249,"TV",H251:AL251,"&gt;=10"))*0.5+(COUNTIFS(H249:AL249,"PMD",H251:AL251,"&gt;=2"))*0.5</f>
        <v>0</v>
      </c>
      <c r="CD249" s="266">
        <f>(COUNTIFS(H249:AL249,"TVD",H253:AL253,"&gt;=6.5",H251:AL251,"&gt;=3.5"))*0.5</f>
        <v>0</v>
      </c>
      <c r="CE249" s="266">
        <f>(COUNTIFS(H249:AL249,"PD",H254:AL254,"&gt;=10"))*0.5</f>
        <v>0</v>
      </c>
      <c r="CF249" s="266">
        <f>(COUNTIFS(H249:AL249,"PDD",H254:AL254,"&gt;=3.5",H255:AL255,"&gt;=6.5")+COUNTIFS(H249:AL249,"PH",H255:AL255,"&gt;=0.5",H254:AL254,"&gt;=1.5")+COUNTIFS(H249:AL249,"PM",H255:AL255,"&gt;=0.5",H254:AL254,"&gt;=1.5"))*0.5</f>
        <v>0</v>
      </c>
      <c r="CG249" s="266">
        <f>(COUNTIFS(H249:AL249,"DS",H250:AL250,"&gt;=2")+COUNTIFS(H249:AL249,"AL/DS",H250:AL250,"&gt;=2"))*0.5-IF(CN249="VP",COUNTIFS($H$16:$AL$16,"SAT",H249:AL249,"DS",H250:AL250,"&gt;=2"))*0.5</f>
        <v>4</v>
      </c>
      <c r="CH249" s="266">
        <f>(COUNTIFS(H249:AL249,"NS",H251:AL251,"&gt;=0.5",H250:AL250,"&gt;=1.5")+COUNTIFS(H249:AL249,"AL/NS",H251:AL251,"&gt;=0.5",H250:AL250,"&gt;=1.5")+COUNTIFS(H249:AL249,"NHD",H251:AL251,"&gt;=4.5",H254:AL254,"&gt;=2",H250:AL250,"&gt;=1.5"))*0.5</f>
        <v>0</v>
      </c>
      <c r="CI249" s="266">
        <f>(COUNTIF(H251:AL251,"&gt;=10")+COUNTIFS(H249:AL249,"MD",H251:AL251,"&gt;=2")-COUNTIFS(H249:AL249,"TV",H251:AL251,"&gt;=10"))*0.5</f>
        <v>0</v>
      </c>
      <c r="CJ249" s="266">
        <f>(COUNTIFS(H249:AL249,"D",H253:AL253,"&gt;=6.5",H251:AL251,"&gt;=3.5"))*0.5</f>
        <v>0</v>
      </c>
      <c r="CK249" s="266">
        <f>(COUNTIF(H254:AL254,"&gt;=10")-COUNTIFS(H249:AL249,"PD",H254:AL254,"&gt;=10"))*0.5</f>
        <v>0</v>
      </c>
      <c r="CL249" s="265">
        <f>(COUNTIFS(H249:AL249,"NHD",H254:AL254,"&gt;=3.5",H255:AL255,"&gt;=6.5")+COUNTIFS(H249:AL249,"BH",H254:AL254,"&gt;=1.5",H255:AL255,"&gt;=0.5")+COUNTIFS(H249:AL249,"BM",H254:AL254,"&gt;=1.5",H255:AL255,"&gt;=0.5")+COUNTIFS(H249:AL249,"D",H254:AL254,"&gt;=1.5",H255:AL255,"&gt;=0.5"))*0.5</f>
        <v>0</v>
      </c>
      <c r="CM249" s="272"/>
      <c r="CN249" s="264" t="s">
        <v>666</v>
      </c>
      <c r="CO249" s="125">
        <f t="shared" ref="CO249" si="91">+AM249+AN249+AO249+AP249+AQ249+AR249+AS249+AU249+BG249</f>
        <v>26</v>
      </c>
      <c r="CP249" s="225">
        <f>+SUM(I250:I255)-I256</f>
        <v>0</v>
      </c>
      <c r="CQ249" s="225">
        <f>+SUM(J250:J255)-J256</f>
        <v>2.2000000000000002</v>
      </c>
      <c r="CR249" s="225">
        <f>+SUM(K250:K255)-K256</f>
        <v>2.2000000000000002</v>
      </c>
      <c r="CS249" s="97"/>
      <c r="CT249" s="97"/>
      <c r="CU249" s="97"/>
      <c r="CV249" s="97"/>
      <c r="CW249" s="97"/>
      <c r="CX249" s="97"/>
      <c r="CY249" s="97"/>
      <c r="CZ249" s="97"/>
      <c r="DA249" s="97"/>
    </row>
    <row r="250" spans="1:105" s="70" customFormat="1" ht="15" customHeight="1">
      <c r="A250" s="228"/>
      <c r="B250" s="336"/>
      <c r="C250" s="339"/>
      <c r="D250" s="237"/>
      <c r="E250" s="237"/>
      <c r="F250" s="243" t="s">
        <v>82</v>
      </c>
      <c r="G250" s="71">
        <v>1.5</v>
      </c>
      <c r="H250" s="83"/>
      <c r="I250" s="83"/>
      <c r="J250" s="83">
        <v>2.2000000000000002</v>
      </c>
      <c r="K250" s="83">
        <v>2.2000000000000002</v>
      </c>
      <c r="L250" s="83"/>
      <c r="M250" s="83">
        <v>2.2000000000000002</v>
      </c>
      <c r="N250" s="83">
        <v>3.8</v>
      </c>
      <c r="O250" s="83"/>
      <c r="P250" s="83">
        <v>2.2000000000000002</v>
      </c>
      <c r="Q250" s="83"/>
      <c r="R250" s="83"/>
      <c r="S250" s="83"/>
      <c r="T250" s="83">
        <v>2.2000000000000002</v>
      </c>
      <c r="U250" s="83">
        <v>3.8</v>
      </c>
      <c r="V250" s="83"/>
      <c r="W250" s="83">
        <v>2.2000000000000002</v>
      </c>
      <c r="X250" s="83"/>
      <c r="Y250" s="83"/>
      <c r="Z250" s="83"/>
      <c r="AA250" s="83">
        <v>2.2000000000000002</v>
      </c>
      <c r="AB250" s="83">
        <v>4</v>
      </c>
      <c r="AC250" s="79"/>
      <c r="AD250" s="79">
        <v>2.2000000000000002</v>
      </c>
      <c r="AE250" s="79"/>
      <c r="AF250" s="79"/>
      <c r="AG250" s="79"/>
      <c r="AH250" s="79"/>
      <c r="AI250" s="79"/>
      <c r="AJ250" s="79"/>
      <c r="AK250" s="79"/>
      <c r="AL250" s="79"/>
      <c r="AM250" s="240"/>
      <c r="AN250" s="240"/>
      <c r="AO250" s="240"/>
      <c r="AP250" s="240"/>
      <c r="AQ250" s="240"/>
      <c r="AR250" s="240"/>
      <c r="AS250" s="240"/>
      <c r="AT250" s="256"/>
      <c r="AU250" s="256"/>
      <c r="AV250" s="259"/>
      <c r="AW250" s="259"/>
      <c r="AX250" s="256"/>
      <c r="AY250" s="256"/>
      <c r="AZ250" s="256"/>
      <c r="BA250" s="256"/>
      <c r="BB250" s="256"/>
      <c r="BC250" s="256"/>
      <c r="BD250" s="256"/>
      <c r="BE250" s="256"/>
      <c r="BF250" s="256"/>
      <c r="BG250" s="256"/>
      <c r="BH250" s="256"/>
      <c r="BI250" s="256"/>
      <c r="BJ250" s="256"/>
      <c r="BK250" s="256"/>
      <c r="BL250" s="262"/>
      <c r="BM250" s="262"/>
      <c r="BN250" s="262"/>
      <c r="BO250" s="262"/>
      <c r="BP250" s="262"/>
      <c r="BQ250" s="262"/>
      <c r="BR250" s="270"/>
      <c r="BS250" s="270"/>
      <c r="BT250" s="270"/>
      <c r="BU250" s="270"/>
      <c r="BV250" s="270"/>
      <c r="BW250" s="270"/>
      <c r="BX250" s="256"/>
      <c r="BY250" s="256"/>
      <c r="BZ250" s="256"/>
      <c r="CA250" s="267"/>
      <c r="CB250" s="267"/>
      <c r="CC250" s="274"/>
      <c r="CD250" s="267"/>
      <c r="CE250" s="267"/>
      <c r="CF250" s="267"/>
      <c r="CG250" s="267"/>
      <c r="CH250" s="267"/>
      <c r="CI250" s="267"/>
      <c r="CJ250" s="267"/>
      <c r="CK250" s="267"/>
      <c r="CL250" s="265"/>
      <c r="CM250" s="272"/>
      <c r="CN250" s="264"/>
      <c r="CO250" s="125"/>
      <c r="CP250" s="226"/>
      <c r="CQ250" s="226"/>
      <c r="CR250" s="226"/>
      <c r="CS250" s="97"/>
      <c r="CT250" s="97"/>
      <c r="CU250" s="97"/>
      <c r="CV250" s="97"/>
      <c r="CW250" s="97"/>
      <c r="CX250" s="97"/>
      <c r="CY250" s="97"/>
      <c r="CZ250" s="97"/>
      <c r="DA250" s="97"/>
    </row>
    <row r="251" spans="1:105" s="70" customFormat="1" ht="15" customHeight="1">
      <c r="A251" s="228"/>
      <c r="B251" s="336"/>
      <c r="C251" s="339"/>
      <c r="D251" s="237"/>
      <c r="E251" s="237"/>
      <c r="F251" s="243"/>
      <c r="G251" s="72">
        <v>2</v>
      </c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240"/>
      <c r="AN251" s="240"/>
      <c r="AO251" s="240"/>
      <c r="AP251" s="240"/>
      <c r="AQ251" s="240"/>
      <c r="AR251" s="240"/>
      <c r="AS251" s="240"/>
      <c r="AT251" s="256"/>
      <c r="AU251" s="256"/>
      <c r="AV251" s="259"/>
      <c r="AW251" s="259"/>
      <c r="AX251" s="256"/>
      <c r="AY251" s="256"/>
      <c r="AZ251" s="256"/>
      <c r="BA251" s="256"/>
      <c r="BB251" s="256"/>
      <c r="BC251" s="256"/>
      <c r="BD251" s="256"/>
      <c r="BE251" s="256"/>
      <c r="BF251" s="256"/>
      <c r="BG251" s="256"/>
      <c r="BH251" s="256"/>
      <c r="BI251" s="256"/>
      <c r="BJ251" s="256"/>
      <c r="BK251" s="256"/>
      <c r="BL251" s="262"/>
      <c r="BM251" s="262"/>
      <c r="BN251" s="262"/>
      <c r="BO251" s="262"/>
      <c r="BP251" s="262"/>
      <c r="BQ251" s="262"/>
      <c r="BR251" s="270"/>
      <c r="BS251" s="270"/>
      <c r="BT251" s="270"/>
      <c r="BU251" s="270"/>
      <c r="BV251" s="270"/>
      <c r="BW251" s="270"/>
      <c r="BX251" s="256"/>
      <c r="BY251" s="256"/>
      <c r="BZ251" s="256"/>
      <c r="CA251" s="267"/>
      <c r="CB251" s="267"/>
      <c r="CC251" s="274"/>
      <c r="CD251" s="267"/>
      <c r="CE251" s="267"/>
      <c r="CF251" s="267"/>
      <c r="CG251" s="267"/>
      <c r="CH251" s="267"/>
      <c r="CI251" s="267"/>
      <c r="CJ251" s="267"/>
      <c r="CK251" s="267"/>
      <c r="CL251" s="265"/>
      <c r="CM251" s="272"/>
      <c r="CN251" s="264"/>
      <c r="CO251" s="125"/>
      <c r="CP251" s="226"/>
      <c r="CQ251" s="226"/>
      <c r="CR251" s="226"/>
      <c r="CS251" s="97"/>
      <c r="CT251" s="97"/>
      <c r="CU251" s="97"/>
      <c r="CV251" s="97"/>
      <c r="CW251" s="97"/>
      <c r="CX251" s="97"/>
      <c r="CY251" s="97"/>
      <c r="CZ251" s="97"/>
      <c r="DA251" s="97"/>
    </row>
    <row r="252" spans="1:105" s="70" customFormat="1" ht="15" customHeight="1">
      <c r="A252" s="228"/>
      <c r="B252" s="336"/>
      <c r="C252" s="339"/>
      <c r="D252" s="237"/>
      <c r="E252" s="237"/>
      <c r="F252" s="243"/>
      <c r="G252" s="72">
        <v>2.1</v>
      </c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240"/>
      <c r="AN252" s="240"/>
      <c r="AO252" s="240"/>
      <c r="AP252" s="240"/>
      <c r="AQ252" s="240"/>
      <c r="AR252" s="240"/>
      <c r="AS252" s="240"/>
      <c r="AT252" s="256"/>
      <c r="AU252" s="256"/>
      <c r="AV252" s="259"/>
      <c r="AW252" s="259"/>
      <c r="AX252" s="256"/>
      <c r="AY252" s="256"/>
      <c r="AZ252" s="256"/>
      <c r="BA252" s="256"/>
      <c r="BB252" s="256"/>
      <c r="BC252" s="256"/>
      <c r="BD252" s="256"/>
      <c r="BE252" s="256"/>
      <c r="BF252" s="256"/>
      <c r="BG252" s="256"/>
      <c r="BH252" s="256"/>
      <c r="BI252" s="256"/>
      <c r="BJ252" s="256"/>
      <c r="BK252" s="256"/>
      <c r="BL252" s="262"/>
      <c r="BM252" s="262"/>
      <c r="BN252" s="262"/>
      <c r="BO252" s="262"/>
      <c r="BP252" s="262"/>
      <c r="BQ252" s="262"/>
      <c r="BR252" s="270"/>
      <c r="BS252" s="270"/>
      <c r="BT252" s="270"/>
      <c r="BU252" s="270"/>
      <c r="BV252" s="270"/>
      <c r="BW252" s="270"/>
      <c r="BX252" s="256"/>
      <c r="BY252" s="256"/>
      <c r="BZ252" s="256"/>
      <c r="CA252" s="267"/>
      <c r="CB252" s="267"/>
      <c r="CC252" s="274"/>
      <c r="CD252" s="267"/>
      <c r="CE252" s="267"/>
      <c r="CF252" s="267"/>
      <c r="CG252" s="267"/>
      <c r="CH252" s="267"/>
      <c r="CI252" s="267"/>
      <c r="CJ252" s="267"/>
      <c r="CK252" s="267"/>
      <c r="CL252" s="265"/>
      <c r="CM252" s="272"/>
      <c r="CN252" s="264"/>
      <c r="CO252" s="125"/>
      <c r="CP252" s="226"/>
      <c r="CQ252" s="226"/>
      <c r="CR252" s="226"/>
      <c r="CS252" s="97"/>
      <c r="CT252" s="97"/>
      <c r="CU252" s="97"/>
      <c r="CV252" s="97"/>
      <c r="CW252" s="97"/>
      <c r="CX252" s="97"/>
      <c r="CY252" s="97"/>
      <c r="CZ252" s="97"/>
      <c r="DA252" s="97"/>
    </row>
    <row r="253" spans="1:105" s="70" customFormat="1" ht="15" customHeight="1">
      <c r="A253" s="228"/>
      <c r="B253" s="336"/>
      <c r="C253" s="339"/>
      <c r="D253" s="237"/>
      <c r="E253" s="237"/>
      <c r="F253" s="243"/>
      <c r="G253" s="72">
        <v>2.7</v>
      </c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240"/>
      <c r="AN253" s="240"/>
      <c r="AO253" s="240"/>
      <c r="AP253" s="240"/>
      <c r="AQ253" s="240"/>
      <c r="AR253" s="240"/>
      <c r="AS253" s="240"/>
      <c r="AT253" s="256"/>
      <c r="AU253" s="256"/>
      <c r="AV253" s="259"/>
      <c r="AW253" s="259"/>
      <c r="AX253" s="256"/>
      <c r="AY253" s="256"/>
      <c r="AZ253" s="256"/>
      <c r="BA253" s="256"/>
      <c r="BB253" s="256"/>
      <c r="BC253" s="256"/>
      <c r="BD253" s="256"/>
      <c r="BE253" s="256"/>
      <c r="BF253" s="256"/>
      <c r="BG253" s="256"/>
      <c r="BH253" s="256"/>
      <c r="BI253" s="256"/>
      <c r="BJ253" s="256"/>
      <c r="BK253" s="256"/>
      <c r="BL253" s="262"/>
      <c r="BM253" s="262"/>
      <c r="BN253" s="262"/>
      <c r="BO253" s="262"/>
      <c r="BP253" s="262"/>
      <c r="BQ253" s="262"/>
      <c r="BR253" s="270"/>
      <c r="BS253" s="270"/>
      <c r="BT253" s="270"/>
      <c r="BU253" s="270"/>
      <c r="BV253" s="270"/>
      <c r="BW253" s="270"/>
      <c r="BX253" s="256"/>
      <c r="BY253" s="256"/>
      <c r="BZ253" s="256"/>
      <c r="CA253" s="267"/>
      <c r="CB253" s="267"/>
      <c r="CC253" s="274"/>
      <c r="CD253" s="267"/>
      <c r="CE253" s="267"/>
      <c r="CF253" s="267"/>
      <c r="CG253" s="267"/>
      <c r="CH253" s="267"/>
      <c r="CI253" s="267"/>
      <c r="CJ253" s="267"/>
      <c r="CK253" s="267"/>
      <c r="CL253" s="265"/>
      <c r="CM253" s="272"/>
      <c r="CN253" s="264"/>
      <c r="CO253" s="125"/>
      <c r="CP253" s="226"/>
      <c r="CQ253" s="226"/>
      <c r="CR253" s="226"/>
      <c r="CS253" s="97"/>
      <c r="CT253" s="97"/>
      <c r="CU253" s="97"/>
      <c r="CV253" s="97"/>
      <c r="CW253" s="97"/>
      <c r="CX253" s="97"/>
      <c r="CY253" s="97"/>
      <c r="CZ253" s="97"/>
      <c r="DA253" s="97"/>
    </row>
    <row r="254" spans="1:105" s="70" customFormat="1" ht="15" customHeight="1">
      <c r="A254" s="228"/>
      <c r="B254" s="336"/>
      <c r="C254" s="339"/>
      <c r="D254" s="237"/>
      <c r="E254" s="237"/>
      <c r="F254" s="243"/>
      <c r="G254" s="72">
        <v>3</v>
      </c>
      <c r="H254" s="84"/>
      <c r="I254" s="83"/>
      <c r="J254" s="83"/>
      <c r="K254" s="83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240"/>
      <c r="AN254" s="240"/>
      <c r="AO254" s="240"/>
      <c r="AP254" s="240"/>
      <c r="AQ254" s="240"/>
      <c r="AR254" s="240"/>
      <c r="AS254" s="240"/>
      <c r="AT254" s="256"/>
      <c r="AU254" s="256"/>
      <c r="AV254" s="259"/>
      <c r="AW254" s="259"/>
      <c r="AX254" s="256"/>
      <c r="AY254" s="256"/>
      <c r="AZ254" s="256"/>
      <c r="BA254" s="256"/>
      <c r="BB254" s="256"/>
      <c r="BC254" s="256"/>
      <c r="BD254" s="256"/>
      <c r="BE254" s="256"/>
      <c r="BF254" s="256"/>
      <c r="BG254" s="256"/>
      <c r="BH254" s="256"/>
      <c r="BI254" s="256"/>
      <c r="BJ254" s="256"/>
      <c r="BK254" s="256"/>
      <c r="BL254" s="262"/>
      <c r="BM254" s="262"/>
      <c r="BN254" s="262"/>
      <c r="BO254" s="262"/>
      <c r="BP254" s="262"/>
      <c r="BQ254" s="262"/>
      <c r="BR254" s="270"/>
      <c r="BS254" s="270"/>
      <c r="BT254" s="270"/>
      <c r="BU254" s="270"/>
      <c r="BV254" s="270"/>
      <c r="BW254" s="270"/>
      <c r="BX254" s="256"/>
      <c r="BY254" s="256"/>
      <c r="BZ254" s="256"/>
      <c r="CA254" s="267"/>
      <c r="CB254" s="267"/>
      <c r="CC254" s="274"/>
      <c r="CD254" s="267"/>
      <c r="CE254" s="267"/>
      <c r="CF254" s="267"/>
      <c r="CG254" s="267"/>
      <c r="CH254" s="267"/>
      <c r="CI254" s="267"/>
      <c r="CJ254" s="267"/>
      <c r="CK254" s="267"/>
      <c r="CL254" s="265"/>
      <c r="CM254" s="272"/>
      <c r="CN254" s="264"/>
      <c r="CO254" s="125"/>
      <c r="CP254" s="226"/>
      <c r="CQ254" s="226"/>
      <c r="CR254" s="226"/>
      <c r="CS254" s="97"/>
      <c r="CT254" s="97"/>
      <c r="CU254" s="97"/>
      <c r="CV254" s="97"/>
      <c r="CW254" s="97"/>
      <c r="CX254" s="97"/>
      <c r="CY254" s="97"/>
      <c r="CZ254" s="97"/>
      <c r="DA254" s="97"/>
    </row>
    <row r="255" spans="1:105" s="70" customFormat="1" ht="15" customHeight="1">
      <c r="A255" s="228"/>
      <c r="B255" s="336"/>
      <c r="C255" s="339"/>
      <c r="D255" s="237"/>
      <c r="E255" s="237"/>
      <c r="F255" s="244"/>
      <c r="G255" s="73">
        <v>3.9</v>
      </c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1"/>
      <c r="AD255" s="81"/>
      <c r="AE255" s="81"/>
      <c r="AF255" s="81"/>
      <c r="AG255" s="81"/>
      <c r="AH255" s="81"/>
      <c r="AI255" s="81"/>
      <c r="AJ255" s="81"/>
      <c r="AK255" s="81"/>
      <c r="AL255" s="81"/>
      <c r="AM255" s="240"/>
      <c r="AN255" s="240"/>
      <c r="AO255" s="240"/>
      <c r="AP255" s="240"/>
      <c r="AQ255" s="240"/>
      <c r="AR255" s="240"/>
      <c r="AS255" s="240"/>
      <c r="AT255" s="256"/>
      <c r="AU255" s="256"/>
      <c r="AV255" s="259"/>
      <c r="AW255" s="259"/>
      <c r="AX255" s="256"/>
      <c r="AY255" s="256"/>
      <c r="AZ255" s="256"/>
      <c r="BA255" s="256"/>
      <c r="BB255" s="256"/>
      <c r="BC255" s="256"/>
      <c r="BD255" s="256"/>
      <c r="BE255" s="256"/>
      <c r="BF255" s="256"/>
      <c r="BG255" s="256"/>
      <c r="BH255" s="256"/>
      <c r="BI255" s="256"/>
      <c r="BJ255" s="256"/>
      <c r="BK255" s="256"/>
      <c r="BL255" s="262"/>
      <c r="BM255" s="262"/>
      <c r="BN255" s="262"/>
      <c r="BO255" s="262"/>
      <c r="BP255" s="262"/>
      <c r="BQ255" s="262"/>
      <c r="BR255" s="270"/>
      <c r="BS255" s="270"/>
      <c r="BT255" s="270"/>
      <c r="BU255" s="270"/>
      <c r="BV255" s="270"/>
      <c r="BW255" s="270"/>
      <c r="BX255" s="256"/>
      <c r="BY255" s="256"/>
      <c r="BZ255" s="256"/>
      <c r="CA255" s="267"/>
      <c r="CB255" s="267"/>
      <c r="CC255" s="274"/>
      <c r="CD255" s="267"/>
      <c r="CE255" s="267"/>
      <c r="CF255" s="267"/>
      <c r="CG255" s="267"/>
      <c r="CH255" s="267"/>
      <c r="CI255" s="267"/>
      <c r="CJ255" s="267"/>
      <c r="CK255" s="267"/>
      <c r="CL255" s="265"/>
      <c r="CM255" s="272"/>
      <c r="CN255" s="264"/>
      <c r="CO255" s="125"/>
      <c r="CP255" s="226"/>
      <c r="CQ255" s="226"/>
      <c r="CR255" s="226"/>
      <c r="CS255" s="97"/>
      <c r="CT255" s="97"/>
      <c r="CU255" s="97"/>
      <c r="CV255" s="97"/>
      <c r="CW255" s="97"/>
      <c r="CX255" s="97"/>
      <c r="CY255" s="97"/>
      <c r="CZ255" s="97"/>
      <c r="DA255" s="97"/>
    </row>
    <row r="256" spans="1:105" s="70" customFormat="1" ht="15" customHeight="1">
      <c r="A256" s="229"/>
      <c r="B256" s="337"/>
      <c r="C256" s="340"/>
      <c r="D256" s="238"/>
      <c r="E256" s="238"/>
      <c r="F256" s="245" t="s">
        <v>83</v>
      </c>
      <c r="G256" s="246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241"/>
      <c r="AN256" s="241"/>
      <c r="AO256" s="241"/>
      <c r="AP256" s="241"/>
      <c r="AQ256" s="241"/>
      <c r="AR256" s="241"/>
      <c r="AS256" s="241"/>
      <c r="AT256" s="257"/>
      <c r="AU256" s="257"/>
      <c r="AV256" s="260"/>
      <c r="AW256" s="260"/>
      <c r="AX256" s="257"/>
      <c r="AY256" s="257"/>
      <c r="AZ256" s="257"/>
      <c r="BA256" s="257"/>
      <c r="BB256" s="257"/>
      <c r="BC256" s="257"/>
      <c r="BD256" s="257"/>
      <c r="BE256" s="257"/>
      <c r="BF256" s="257"/>
      <c r="BG256" s="257"/>
      <c r="BH256" s="257"/>
      <c r="BI256" s="257"/>
      <c r="BJ256" s="257"/>
      <c r="BK256" s="257"/>
      <c r="BL256" s="263"/>
      <c r="BM256" s="263"/>
      <c r="BN256" s="263"/>
      <c r="BO256" s="263"/>
      <c r="BP256" s="263"/>
      <c r="BQ256" s="263"/>
      <c r="BR256" s="271"/>
      <c r="BS256" s="271"/>
      <c r="BT256" s="271"/>
      <c r="BU256" s="271"/>
      <c r="BV256" s="271"/>
      <c r="BW256" s="271"/>
      <c r="BX256" s="257"/>
      <c r="BY256" s="257"/>
      <c r="BZ256" s="257"/>
      <c r="CA256" s="268"/>
      <c r="CB256" s="268"/>
      <c r="CC256" s="275"/>
      <c r="CD256" s="268"/>
      <c r="CE256" s="268"/>
      <c r="CF256" s="268"/>
      <c r="CG256" s="268"/>
      <c r="CH256" s="268"/>
      <c r="CI256" s="268"/>
      <c r="CJ256" s="268"/>
      <c r="CK256" s="268"/>
      <c r="CL256" s="265"/>
      <c r="CM256" s="272"/>
      <c r="CN256" s="264"/>
      <c r="CO256" s="125"/>
      <c r="CP256" s="226"/>
      <c r="CQ256" s="226"/>
      <c r="CR256" s="226"/>
      <c r="CS256" s="97"/>
      <c r="CT256" s="97"/>
      <c r="CU256" s="97"/>
      <c r="CV256" s="97"/>
      <c r="CW256" s="97"/>
      <c r="CX256" s="97"/>
      <c r="CY256" s="97"/>
      <c r="CZ256" s="97"/>
      <c r="DA256" s="97"/>
    </row>
    <row r="257" spans="1:105" s="70" customFormat="1" ht="15" customHeight="1">
      <c r="A257" s="227">
        <f t="shared" ref="A257" si="92">A249+1</f>
        <v>31</v>
      </c>
      <c r="B257" s="335" t="s">
        <v>968</v>
      </c>
      <c r="C257" s="338" t="s">
        <v>969</v>
      </c>
      <c r="D257" s="236" t="s">
        <v>1235</v>
      </c>
      <c r="E257" s="236" t="s">
        <v>106</v>
      </c>
      <c r="F257" s="253" t="s">
        <v>80</v>
      </c>
      <c r="G257" s="254"/>
      <c r="H257" s="82" t="s">
        <v>69</v>
      </c>
      <c r="I257" s="82"/>
      <c r="J257" s="82" t="s">
        <v>60</v>
      </c>
      <c r="K257" s="82" t="s">
        <v>60</v>
      </c>
      <c r="L257" s="82" t="s">
        <v>60</v>
      </c>
      <c r="M257" s="82" t="s">
        <v>60</v>
      </c>
      <c r="N257" s="82" t="s">
        <v>60</v>
      </c>
      <c r="O257" s="82"/>
      <c r="P257" s="82" t="s">
        <v>60</v>
      </c>
      <c r="Q257" s="82" t="s">
        <v>60</v>
      </c>
      <c r="R257" s="82" t="s">
        <v>60</v>
      </c>
      <c r="S257" s="82" t="s">
        <v>60</v>
      </c>
      <c r="T257" s="82" t="s">
        <v>60</v>
      </c>
      <c r="U257" s="82" t="s">
        <v>60</v>
      </c>
      <c r="V257" s="82"/>
      <c r="W257" s="82" t="s">
        <v>60</v>
      </c>
      <c r="X257" s="82" t="s">
        <v>60</v>
      </c>
      <c r="Y257" s="82" t="s">
        <v>60</v>
      </c>
      <c r="Z257" s="82" t="s">
        <v>60</v>
      </c>
      <c r="AA257" s="82" t="s">
        <v>60</v>
      </c>
      <c r="AB257" s="82" t="s">
        <v>60</v>
      </c>
      <c r="AC257" s="82"/>
      <c r="AD257" s="82" t="s">
        <v>60</v>
      </c>
      <c r="AE257" s="82" t="s">
        <v>60</v>
      </c>
      <c r="AF257" s="82" t="s">
        <v>60</v>
      </c>
      <c r="AG257" s="82" t="s">
        <v>60</v>
      </c>
      <c r="AH257" s="82" t="s">
        <v>60</v>
      </c>
      <c r="AI257" s="82" t="s">
        <v>1471</v>
      </c>
      <c r="AJ257" s="82"/>
      <c r="AK257" s="196" t="s">
        <v>67</v>
      </c>
      <c r="AL257" s="82" t="s">
        <v>60</v>
      </c>
      <c r="AM257" s="239">
        <f>COUNTIF(H257:AL257,"PH")+COUNTIF(H257:AL257,"PH/L")+COUNTIF(H257:AL257,"PM")</f>
        <v>0</v>
      </c>
      <c r="AN257" s="239">
        <f>COUNTIF(H257:AL257,"PD")+COUNTIF(H257:AL257,"PDD")+COUNTIF(H257:AL257,"P/DS")/2+COUNTIF(H257:AL257,"PMD")</f>
        <v>0</v>
      </c>
      <c r="AO257" s="239">
        <f>COUNTIF(H257:AL257,"PN")+COUNTIF(H257:AL257,"P/NS")/2+COUNTIF(H257:AL257,"PH")+COUNTIF(H257:AL257,"PH/F")/2+COUNTIF(H257:AL257,"PH/L")/2+COUNTIF(H257:AL257,"PM")</f>
        <v>0</v>
      </c>
      <c r="AP257" s="239">
        <f>COUNTIF(H257:AL257,"BH")+COUNTIF(H257:AL257,"AL/BL")+COUNTIF(H257:AL257,"UL/BL")+COUNTIF(H257:AL257,"BM")</f>
        <v>0</v>
      </c>
      <c r="AQ257" s="239">
        <f>COUNTIF(H257:AL257,"DS")+COUNTIF(H257:AL257,"AL/DS")/2+COUNTIF(H257:AL257,"UL/DS")/2+COUNTIF(H257:AL257,"CT")+COUNTIF(H257:AL257,"MD")</f>
        <v>23.5</v>
      </c>
      <c r="AR257" s="239">
        <f>COUNTIF(H257:AL257,"NS")+COUNTIF(H257:AL257,"AL/NS")/2+COUNTIF(H257:AL257,"UL/NS")/2+COUNTIF(H257:AL257,"BH")+COUNTIF(H257:AL257,"AL/BF")/2+COUNTIF(H257:AL257,"AL/BL")/2+COUNTIF(H257:AL257,"UL/BL")/2+COUNTIF(H257:AL257,"UL/BF")/2+COUNTIF(H257:AL257,"BM")</f>
        <v>0</v>
      </c>
      <c r="AS257" s="239">
        <f>COUNTIF(H257:AL257,"AL")+COUNTIF(H257:AL257,"AL/DS")/2+COUNTIF(H257:AL257,"AL/NS")/2+COUNTIF(H257:AL257,"NH")+COUNTIF(H257:AL257,"SL")+COUNTIF(H257:AL257,"NHD")+COUNTIF(H257:AL257,"B")+COUNTIF(H257:AL257,"HL")+COUNTIF(H257:AL257,"AL/BF")/2+COUNTIF(H257:AL257,"AL/BL")/2</f>
        <v>2</v>
      </c>
      <c r="AT257" s="255">
        <f>COUNTIF(H257:AL257,"PD")+COUNTIF(H257:AL257,"PN")+COUNTIF(H257:AL257,"P/DS")/2+COUNTIF(H257:AL257,"P/NS")/2+COUNTIF(H257:AL257,"DS")+COUNTIF(H257:AL257,"NS")+COUNTIF(H257:AL257,"AL")+COUNTIF(H257:AL257,"AL/DS")+COUNTIF(H257:AL257,"AL/NS")+COUNTIF(H257:AL257,"NH")+COUNTIF(H257:AL257,"SL")+COUNTIF(H257:AL257,"UL/DS")/2+COUNTIF(H257:AL257,"UL/NS")/2+COUNTIF(H257:AL257,"CT")+COUNTIF(H257:AL257,"NHD")+COUNTIF(H257:AL257,"PDD")+COUNTIF(H257:AL257,"B")+COUNTIF(H257:AL257,"HL")+COUNTIF(H257:AL257,"PH")+COUNTIF(H257:AL257,"BH")+COUNTIF(H257:AL257,"AL/BF")+COUNTIF(H257:AL257,"AL/BL")+COUNTIF(H257:AL257,"UL/BF")/2+COUNTIF(H257:AL257,"UL/BL")/2+COUNTIF(H257:AL257,"PH/F")/2+COUNTIF(H257:AL257,"PH/L")/2+COUNTIF(H257:AL257,"MD")+COUNTIF(H257:AL257,"PMD")+COUNTIF(H257:AL257,"PM")+COUNTIF(H257:AL257,"BM")</f>
        <v>25.5</v>
      </c>
      <c r="AU257" s="255">
        <f>COUNTIF(H257:AL257,"P/DS")/2+COUNTIF(H257:AL257,"P/NS")/2+COUNTIF(H257:AL257,"IL")+COUNTIF(H257:AL257,"NL")+COUNTIF(H257:AL257,"UL")+COUNTIF(H257:AL257,"UL/DS")/2+COUNTIF(H257:AL257,"UL/NS")/2+COUNTIF(H257:AL257,"KT")+COUNTIF(H257:AL257,"UL/BF")/2+COUNTIF(H257:AL257,"UL/BL")/2+COUNTIF(H257:AL257,"PH/F")/2+COUNTIF(H257:AL257,"PH/L")/2+COUNTIF(H257:AL257,"NB")</f>
        <v>0.5</v>
      </c>
      <c r="AV257" s="258">
        <f>COUNTIF(H257:AL257,"PN")+COUNTIF(H257:AL257,"TVD")+COUNTIF(H257:AL257,"PH")+COUNTIF(H257:AL257,"PM")+COUNTIF(H257:AL257,"PDD")-COUNTIFS(H257:AL257,"PN",H264:AL264,"&gt;=3")-COUNTIFS(H257:AL257,"PM",H264:AL264,"&gt;=3")</f>
        <v>0</v>
      </c>
      <c r="AW257" s="258">
        <f>COUNTIF(H257:AL257,"NS")+COUNTIF(H257:AL257,"D")+COUNTIF(H257:AL257,"BH")+COUNTIF(H257:AL257,"NHD")+COUNTIF(H257:AL257,"BM")-COUNTIFS(H257:AL257,"NS",H264:AL264,"&gt;=3")-COUNTIFS(H257:AL257,"BH",H264:AL264,"&gt;=3")-COUNTIFS(H257:AL257,"BM",H264:AL264,"&gt;=3")</f>
        <v>0</v>
      </c>
      <c r="AX257" s="255">
        <f>COUNTIF(H257:AL257,"AL")+COUNTIF(H257:AL257,"AL/DS")/2+COUNTIF(H257:AL257,"AL/NS")/2+COUNTIF(H257:AL257,"AL/BF")+COUNTIF(H257:AL257,"AL/BL")/2</f>
        <v>1</v>
      </c>
      <c r="AY257" s="255">
        <f>COUNTIF(H257:AL257,"SL")</f>
        <v>0</v>
      </c>
      <c r="AZ257" s="255">
        <f>COUNTIF(H257:AL257,"NH")</f>
        <v>1</v>
      </c>
      <c r="BA257" s="255">
        <f>COUNTIF(H257:AL257,"HL")</f>
        <v>0</v>
      </c>
      <c r="BB257" s="255">
        <f>COUNTIF(G257:AL257,"P/DS")/2+COUNTIF(G257:AL257,"P/NS")/2+COUNTIF(G257:AL257,"UL")+COUNTIF(G257:AL257,"UL/DS")/2+COUNTIF(G257:AL257,"UL/NS")/2+COUNTIF(G257:AL257,"UL/BL")/2+COUNTIF(G257:AL257,"UL/BF")/2+COUNTIF(G257:AL257,"PH/F")/2+COUNTIF(G257:AL257,"PH/L")/2</f>
        <v>0.5</v>
      </c>
      <c r="BC257" s="255">
        <f>COUNTIF(H257:AL257,"NB")</f>
        <v>0</v>
      </c>
      <c r="BD257" s="255">
        <f>COUNTIF(H257:AL257,"NL")</f>
        <v>0</v>
      </c>
      <c r="BE257" s="255">
        <f>COUNTIF(H257:AL257,"IL")</f>
        <v>0</v>
      </c>
      <c r="BF257" s="255">
        <f>COUNTIF(H257:AL257,"KT")</f>
        <v>0</v>
      </c>
      <c r="BG257" s="255">
        <f>COUNTIF(H257:AL257,"L70")</f>
        <v>0</v>
      </c>
      <c r="BH257" s="255">
        <f>COUNTIF(H257:AL257,"MD")</f>
        <v>0</v>
      </c>
      <c r="BI257" s="255">
        <f>COUNTIF(H257:AL257,"PMD")</f>
        <v>0</v>
      </c>
      <c r="BJ257" s="255">
        <f>COUNTIF(H257:AL257,"PM")</f>
        <v>0</v>
      </c>
      <c r="BK257" s="255">
        <f>COUNTIF(H257:AL257,"BM")</f>
        <v>0</v>
      </c>
      <c r="BL257" s="261">
        <f>SUMIF(H257:AL257,"PD",H258:AL258)+SUMIF(H257:AL257,"PN",H258:AL258)+SUMIF(H257:AL257,"P/DS",H258:AL258)+SUMIF(H257:AL257,"PN/F",H258:AL258)+SUMIF(H257:AL257,"PN/L",H258:AL258)+SUMIF(H257:AL257,"TV",H258:AL258)+SUMIF(H257:AL257,"TVD",H258:AL258)+SUMIF(H257:AL257,"PDD",H258:AL258)</f>
        <v>0</v>
      </c>
      <c r="BM257" s="261">
        <f>SUMIF(H257:AL257,"PD",H259:AL259)+SUMIF(H257:AL257,"PN",H259:AL259)+SUMIF(H257:AL257,"P/DS",H259:AL259)+SUMIF(H257:AL257,"PN/F",H259:AL259)+SUMIF(H257:AL257,"PN/L",H259:AL259)+SUMIF(H257:AL257,"TV",H259:AL259)+SUMIF(H257:AL257,"TVD",H259:AL259)+SUMIF(H257:AL257,"PDD",H259:AL259)+SUMIF(H257:AL257,"PMD",H259:AL259)</f>
        <v>0</v>
      </c>
      <c r="BN257" s="261">
        <f>SUMIF(H257:AL257,"PD",H260:AL260)+SUMIF(H257:AL257,"PN",H260:AL260)+SUMIF(H257:AL257,"P/DS",H260:AL260)+SUMIF(H257:AL257,"PN/F",H260:AL260)+SUMIF(H257:AL257,"PN/L",H260:AL260)+SUMIF(H257:AL257,"TV",H260:AL260)+SUMIF(H257:AL257,"TVD",H260:AL260)</f>
        <v>0</v>
      </c>
      <c r="BO257" s="261">
        <f>SUMIF(H257:AL257,"PD",H261:AL261)+SUMIF(H257:AL257,"PN",H261:AL261)+SUMIF(H257:AL257,"P/DS",H261:AL261)+SUMIF(H257:AL257,"PN/F",H261:AL261)+SUMIF(H257:AL257,"PN/L",H261:AL261)+SUMIF(H257:AL257,"TV",H261:AL261)+SUMIF(H257:AL257,"TVD",H261:AL261)</f>
        <v>0</v>
      </c>
      <c r="BP257" s="261">
        <f>SUMIF(H257:AL257,"PD",H262:AL262)+SUMIF(H257:AL257,"PN",H262:AL262)+SUMIF(H257:AL257,"P/DS",H262:AL262)+SUMIF(H257:AL257,"PN/F",H262:AL262)+SUMIF(H257:AL257,"PN/L",H262:AL262)+SUMIF(H257:AL257,"TV",H262:AL262)+SUMIF(H257:AL257,"TVD",H262:AL262)+SUMIF(H257:AL257,"PDD",H262:AL262)+SUMIF(H257:AL257,"PH",H262:AL262)+SUMIF(H257:AL257,"PM",H262:AL262)</f>
        <v>0</v>
      </c>
      <c r="BQ257" s="261">
        <f>SUMIF(H257:AL257,"PD",H263:AL263)+SUMIF(H257:AL257,"PN",H263:AL263)+SUMIF(H257:AL257,"P/DS",H263:AL263)+SUMIF(H257:AL257,"PN/F",H263:AL263)+SUMIF(H257:AL257,"PN/L",H263:AL263)+SUMIF(H257:AL257,"TV",H263:AL263)+SUMIF(H257:AL257,"TVD",H263:AL263)+SUMIF(H257:AL257,"PDD",H263:AL263)+SUMIF(H257:AL257,"PH",H263:AL263)+SUMIF(H257:AL257,"PM",H263:AL263)</f>
        <v>0</v>
      </c>
      <c r="BR257" s="269">
        <f>SUM(H258:AL258)-BL257</f>
        <v>14.600000000000001</v>
      </c>
      <c r="BS257" s="269">
        <f>SUM(H259:AL259)-BM257</f>
        <v>0</v>
      </c>
      <c r="BT257" s="269">
        <f>SUM(H260:AL260)-BN257</f>
        <v>0</v>
      </c>
      <c r="BU257" s="269">
        <f>SUM(H261:AL261)-BO257</f>
        <v>0</v>
      </c>
      <c r="BV257" s="269">
        <f>SUM(H262:AL262)-BP257</f>
        <v>0</v>
      </c>
      <c r="BW257" s="269">
        <f>SUM(H263:AL263)-BQ257</f>
        <v>0</v>
      </c>
      <c r="BX257" s="255">
        <f>SUMIF(H257:AL257,"PD",H264:AL264)+SUMIF(H257:AL257,"PN",H264:AL264)+SUMIF(H257:AL257,"P/DS",H264:AL264)+SUMIF(H257:AL257,"PN/F",H264:AL264)+SUMIF(H257:AL257,"PN/L",H264:AL264)</f>
        <v>0</v>
      </c>
      <c r="BY257" s="255">
        <f>SUM(H264:AL264)-BX257</f>
        <v>0</v>
      </c>
      <c r="BZ257" s="255">
        <f t="shared" ref="BZ257" si="93">+SUM(BL257:BW264)</f>
        <v>14.600000000000001</v>
      </c>
      <c r="CA257" s="266">
        <f>(COUNTIFS(H257:AL257,"PD",H258:AL258,"&gt;=2"))*0.5-IF(CN257="VP",COUNTIFS($H$16:$AL$16,"SAT",H257:AL257,"PD",H258:AL258,"&gt;=2"))*0.5</f>
        <v>0</v>
      </c>
      <c r="CB257" s="266">
        <f>(COUNTIFS(H257:AL257,"PN",H259:AL259,"&gt;=0.5",H258:AL258,"&gt;=1.5"))*0.5+COUNTIFS(H257:AL257,"PDD",H259:AL259,"&gt;=0.5",H258:AL258,"&gt;=1.5")*0.5</f>
        <v>0</v>
      </c>
      <c r="CC257" s="273">
        <f>(COUNTIFS(H257:AL257,"TV",H259:AL259,"&gt;=10"))*0.5+(COUNTIFS(H257:AL257,"PMD",H259:AL259,"&gt;=2"))*0.5</f>
        <v>0</v>
      </c>
      <c r="CD257" s="266">
        <f>(COUNTIFS(H257:AL257,"TVD",H261:AL261,"&gt;=6.5",H259:AL259,"&gt;=3.5"))*0.5</f>
        <v>0</v>
      </c>
      <c r="CE257" s="266">
        <f>(COUNTIFS(H257:AL257,"PD",H262:AL262,"&gt;=10"))*0.5</f>
        <v>0</v>
      </c>
      <c r="CF257" s="266">
        <f>(COUNTIFS(H257:AL257,"PDD",H262:AL262,"&gt;=3.5",H263:AL263,"&gt;=6.5")+COUNTIFS(H257:AL257,"PH",H263:AL263,"&gt;=0.5",H262:AL262,"&gt;=1.5")+COUNTIFS(H257:AL257,"PM",H263:AL263,"&gt;=0.5",H262:AL262,"&gt;=1.5"))*0.5</f>
        <v>0</v>
      </c>
      <c r="CG257" s="266">
        <f>(COUNTIFS(H257:AL257,"DS",H258:AL258,"&gt;=2")+COUNTIFS(H257:AL257,"AL/DS",H258:AL258,"&gt;=2"))*0.5-IF(CN257="VP",COUNTIFS($H$16:$AL$16,"SAT",H257:AL257,"DS",H258:AL258,"&gt;=2"))*0.5</f>
        <v>2.5</v>
      </c>
      <c r="CH257" s="266">
        <f>(COUNTIFS(H257:AL257,"NS",H259:AL259,"&gt;=0.5",H258:AL258,"&gt;=1.5")+COUNTIFS(H257:AL257,"AL/NS",H259:AL259,"&gt;=0.5",H258:AL258,"&gt;=1.5")+COUNTIFS(H257:AL257,"NHD",H259:AL259,"&gt;=4.5",H262:AL262,"&gt;=2",H258:AL258,"&gt;=1.5"))*0.5</f>
        <v>0</v>
      </c>
      <c r="CI257" s="266">
        <f>(COUNTIF(H259:AL259,"&gt;=10")+COUNTIFS(H257:AL257,"MD",H259:AL259,"&gt;=2")-COUNTIFS(H257:AL257,"TV",H259:AL259,"&gt;=10"))*0.5</f>
        <v>0</v>
      </c>
      <c r="CJ257" s="266">
        <f>(COUNTIFS(H257:AL257,"D",H261:AL261,"&gt;=6.5",H259:AL259,"&gt;=3.5"))*0.5</f>
        <v>0</v>
      </c>
      <c r="CK257" s="266">
        <f>(COUNTIF(H262:AL262,"&gt;=10")-COUNTIFS(H257:AL257,"PD",H262:AL262,"&gt;=10"))*0.5</f>
        <v>0</v>
      </c>
      <c r="CL257" s="265">
        <f>(COUNTIFS(H257:AL257,"NHD",H262:AL262,"&gt;=3.5",H263:AL263,"&gt;=6.5")+COUNTIFS(H257:AL257,"BH",H262:AL262,"&gt;=1.5",H263:AL263,"&gt;=0.5")+COUNTIFS(H257:AL257,"BM",H262:AL262,"&gt;=1.5",H263:AL263,"&gt;=0.5")+COUNTIFS(H257:AL257,"D",H262:AL262,"&gt;=1.5",H263:AL263,"&gt;=0.5"))*0.5</f>
        <v>0</v>
      </c>
      <c r="CM257" s="272"/>
      <c r="CN257" s="264" t="s">
        <v>723</v>
      </c>
      <c r="CO257" s="125">
        <f t="shared" ref="CO257" si="94">+AM257+AN257+AO257+AP257+AQ257+AR257+AS257+AU257+BG257</f>
        <v>26</v>
      </c>
      <c r="CP257" s="225">
        <f>+SUM(I258:I263)-I264</f>
        <v>0</v>
      </c>
      <c r="CQ257" s="225">
        <f>+SUM(J258:J263)-J264</f>
        <v>0</v>
      </c>
      <c r="CR257" s="225">
        <f>+SUM(K258:K263)-K264</f>
        <v>0</v>
      </c>
      <c r="CS257" s="112"/>
      <c r="CT257" s="112"/>
      <c r="CU257" s="112"/>
      <c r="CV257" s="112"/>
      <c r="CW257" s="112"/>
      <c r="CX257" s="112"/>
      <c r="CY257" s="112"/>
      <c r="CZ257" s="112"/>
      <c r="DA257" s="112"/>
    </row>
    <row r="258" spans="1:105" s="70" customFormat="1" ht="15" customHeight="1">
      <c r="A258" s="228"/>
      <c r="B258" s="336"/>
      <c r="C258" s="339"/>
      <c r="D258" s="237"/>
      <c r="E258" s="237"/>
      <c r="F258" s="242" t="s">
        <v>82</v>
      </c>
      <c r="G258" s="51">
        <v>1.5</v>
      </c>
      <c r="H258" s="83"/>
      <c r="I258" s="83"/>
      <c r="J258" s="83"/>
      <c r="K258" s="83"/>
      <c r="L258" s="83"/>
      <c r="M258" s="83"/>
      <c r="N258" s="83">
        <v>4</v>
      </c>
      <c r="O258" s="83"/>
      <c r="P258" s="83"/>
      <c r="Q258" s="83">
        <v>2.2000000000000002</v>
      </c>
      <c r="R258" s="83">
        <v>2.2000000000000002</v>
      </c>
      <c r="S258" s="83">
        <v>2.2000000000000002</v>
      </c>
      <c r="T258" s="83"/>
      <c r="U258" s="83">
        <v>4</v>
      </c>
      <c r="V258" s="83"/>
      <c r="W258" s="83"/>
      <c r="X258" s="83"/>
      <c r="Y258" s="83"/>
      <c r="Z258" s="83"/>
      <c r="AA258" s="83"/>
      <c r="AB258" s="83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240"/>
      <c r="AN258" s="240"/>
      <c r="AO258" s="240"/>
      <c r="AP258" s="240"/>
      <c r="AQ258" s="240"/>
      <c r="AR258" s="240"/>
      <c r="AS258" s="240"/>
      <c r="AT258" s="256"/>
      <c r="AU258" s="256"/>
      <c r="AV258" s="259"/>
      <c r="AW258" s="259"/>
      <c r="AX258" s="256"/>
      <c r="AY258" s="256"/>
      <c r="AZ258" s="256"/>
      <c r="BA258" s="256"/>
      <c r="BB258" s="256"/>
      <c r="BC258" s="256"/>
      <c r="BD258" s="256"/>
      <c r="BE258" s="256"/>
      <c r="BF258" s="256"/>
      <c r="BG258" s="256"/>
      <c r="BH258" s="256"/>
      <c r="BI258" s="256"/>
      <c r="BJ258" s="256"/>
      <c r="BK258" s="256"/>
      <c r="BL258" s="262"/>
      <c r="BM258" s="262"/>
      <c r="BN258" s="262"/>
      <c r="BO258" s="262"/>
      <c r="BP258" s="262"/>
      <c r="BQ258" s="262"/>
      <c r="BR258" s="270"/>
      <c r="BS258" s="270"/>
      <c r="BT258" s="270"/>
      <c r="BU258" s="270"/>
      <c r="BV258" s="270"/>
      <c r="BW258" s="270"/>
      <c r="BX258" s="256"/>
      <c r="BY258" s="256"/>
      <c r="BZ258" s="256"/>
      <c r="CA258" s="267"/>
      <c r="CB258" s="267"/>
      <c r="CC258" s="274"/>
      <c r="CD258" s="267"/>
      <c r="CE258" s="267"/>
      <c r="CF258" s="267"/>
      <c r="CG258" s="267"/>
      <c r="CH258" s="267"/>
      <c r="CI258" s="267"/>
      <c r="CJ258" s="267"/>
      <c r="CK258" s="267"/>
      <c r="CL258" s="265"/>
      <c r="CM258" s="272"/>
      <c r="CN258" s="264"/>
      <c r="CO258" s="125"/>
      <c r="CP258" s="226"/>
      <c r="CQ258" s="226"/>
      <c r="CR258" s="226"/>
      <c r="CS258" s="112"/>
      <c r="CT258" s="112"/>
      <c r="CU258" s="112"/>
      <c r="CV258" s="112"/>
      <c r="CW258" s="112"/>
      <c r="CX258" s="112"/>
      <c r="CY258" s="112"/>
      <c r="CZ258" s="112"/>
      <c r="DA258" s="112"/>
    </row>
    <row r="259" spans="1:105" s="70" customFormat="1" ht="15" customHeight="1">
      <c r="A259" s="228"/>
      <c r="B259" s="336"/>
      <c r="C259" s="339"/>
      <c r="D259" s="237"/>
      <c r="E259" s="237"/>
      <c r="F259" s="243"/>
      <c r="G259" s="52">
        <v>2</v>
      </c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240"/>
      <c r="AN259" s="240"/>
      <c r="AO259" s="240"/>
      <c r="AP259" s="240"/>
      <c r="AQ259" s="240"/>
      <c r="AR259" s="240"/>
      <c r="AS259" s="240"/>
      <c r="AT259" s="256"/>
      <c r="AU259" s="256"/>
      <c r="AV259" s="259"/>
      <c r="AW259" s="259"/>
      <c r="AX259" s="256"/>
      <c r="AY259" s="256"/>
      <c r="AZ259" s="256"/>
      <c r="BA259" s="256"/>
      <c r="BB259" s="256"/>
      <c r="BC259" s="256"/>
      <c r="BD259" s="256"/>
      <c r="BE259" s="256"/>
      <c r="BF259" s="256"/>
      <c r="BG259" s="256"/>
      <c r="BH259" s="256"/>
      <c r="BI259" s="256"/>
      <c r="BJ259" s="256"/>
      <c r="BK259" s="256"/>
      <c r="BL259" s="262"/>
      <c r="BM259" s="262"/>
      <c r="BN259" s="262"/>
      <c r="BO259" s="262"/>
      <c r="BP259" s="262"/>
      <c r="BQ259" s="262"/>
      <c r="BR259" s="270"/>
      <c r="BS259" s="270"/>
      <c r="BT259" s="270"/>
      <c r="BU259" s="270"/>
      <c r="BV259" s="270"/>
      <c r="BW259" s="270"/>
      <c r="BX259" s="256"/>
      <c r="BY259" s="256"/>
      <c r="BZ259" s="256"/>
      <c r="CA259" s="267"/>
      <c r="CB259" s="267"/>
      <c r="CC259" s="274"/>
      <c r="CD259" s="267"/>
      <c r="CE259" s="267"/>
      <c r="CF259" s="267"/>
      <c r="CG259" s="267"/>
      <c r="CH259" s="267"/>
      <c r="CI259" s="267"/>
      <c r="CJ259" s="267"/>
      <c r="CK259" s="267"/>
      <c r="CL259" s="265"/>
      <c r="CM259" s="272"/>
      <c r="CN259" s="264"/>
      <c r="CO259" s="125"/>
      <c r="CP259" s="226"/>
      <c r="CQ259" s="226"/>
      <c r="CR259" s="226"/>
      <c r="CS259" s="112"/>
      <c r="CT259" s="112"/>
      <c r="CU259" s="112"/>
      <c r="CV259" s="112"/>
      <c r="CW259" s="112"/>
      <c r="CX259" s="112"/>
      <c r="CY259" s="112"/>
      <c r="CZ259" s="112"/>
      <c r="DA259" s="112"/>
    </row>
    <row r="260" spans="1:105" s="70" customFormat="1" ht="15" customHeight="1">
      <c r="A260" s="228"/>
      <c r="B260" s="336"/>
      <c r="C260" s="339"/>
      <c r="D260" s="237"/>
      <c r="E260" s="237"/>
      <c r="F260" s="243"/>
      <c r="G260" s="72">
        <v>2.1</v>
      </c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240"/>
      <c r="AN260" s="240"/>
      <c r="AO260" s="240"/>
      <c r="AP260" s="240"/>
      <c r="AQ260" s="240"/>
      <c r="AR260" s="240"/>
      <c r="AS260" s="240"/>
      <c r="AT260" s="256"/>
      <c r="AU260" s="256"/>
      <c r="AV260" s="259"/>
      <c r="AW260" s="259"/>
      <c r="AX260" s="256"/>
      <c r="AY260" s="256"/>
      <c r="AZ260" s="256"/>
      <c r="BA260" s="256"/>
      <c r="BB260" s="256"/>
      <c r="BC260" s="256"/>
      <c r="BD260" s="256"/>
      <c r="BE260" s="256"/>
      <c r="BF260" s="256"/>
      <c r="BG260" s="256"/>
      <c r="BH260" s="256"/>
      <c r="BI260" s="256"/>
      <c r="BJ260" s="256"/>
      <c r="BK260" s="256"/>
      <c r="BL260" s="262"/>
      <c r="BM260" s="262"/>
      <c r="BN260" s="262"/>
      <c r="BO260" s="262"/>
      <c r="BP260" s="262"/>
      <c r="BQ260" s="262"/>
      <c r="BR260" s="270"/>
      <c r="BS260" s="270"/>
      <c r="BT260" s="270"/>
      <c r="BU260" s="270"/>
      <c r="BV260" s="270"/>
      <c r="BW260" s="270"/>
      <c r="BX260" s="256"/>
      <c r="BY260" s="256"/>
      <c r="BZ260" s="256"/>
      <c r="CA260" s="267"/>
      <c r="CB260" s="267"/>
      <c r="CC260" s="274"/>
      <c r="CD260" s="267"/>
      <c r="CE260" s="267"/>
      <c r="CF260" s="267"/>
      <c r="CG260" s="267"/>
      <c r="CH260" s="267"/>
      <c r="CI260" s="267"/>
      <c r="CJ260" s="267"/>
      <c r="CK260" s="267"/>
      <c r="CL260" s="265"/>
      <c r="CM260" s="272"/>
      <c r="CN260" s="264"/>
      <c r="CO260" s="125"/>
      <c r="CP260" s="226"/>
      <c r="CQ260" s="226"/>
      <c r="CR260" s="226"/>
      <c r="CS260" s="112"/>
      <c r="CT260" s="112"/>
      <c r="CU260" s="112"/>
      <c r="CV260" s="112"/>
      <c r="CW260" s="112"/>
      <c r="CX260" s="112"/>
      <c r="CY260" s="112"/>
      <c r="CZ260" s="112"/>
      <c r="DA260" s="112"/>
    </row>
    <row r="261" spans="1:105" s="70" customFormat="1" ht="15" customHeight="1">
      <c r="A261" s="228"/>
      <c r="B261" s="336"/>
      <c r="C261" s="339"/>
      <c r="D261" s="237"/>
      <c r="E261" s="237"/>
      <c r="F261" s="243"/>
      <c r="G261" s="72">
        <v>2.7</v>
      </c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240"/>
      <c r="AN261" s="240"/>
      <c r="AO261" s="240"/>
      <c r="AP261" s="240"/>
      <c r="AQ261" s="240"/>
      <c r="AR261" s="240"/>
      <c r="AS261" s="240"/>
      <c r="AT261" s="256"/>
      <c r="AU261" s="256"/>
      <c r="AV261" s="259"/>
      <c r="AW261" s="259"/>
      <c r="AX261" s="256"/>
      <c r="AY261" s="256"/>
      <c r="AZ261" s="256"/>
      <c r="BA261" s="256"/>
      <c r="BB261" s="256"/>
      <c r="BC261" s="256"/>
      <c r="BD261" s="256"/>
      <c r="BE261" s="256"/>
      <c r="BF261" s="256"/>
      <c r="BG261" s="256"/>
      <c r="BH261" s="256"/>
      <c r="BI261" s="256"/>
      <c r="BJ261" s="256"/>
      <c r="BK261" s="256"/>
      <c r="BL261" s="262"/>
      <c r="BM261" s="262"/>
      <c r="BN261" s="262"/>
      <c r="BO261" s="262"/>
      <c r="BP261" s="262"/>
      <c r="BQ261" s="262"/>
      <c r="BR261" s="270"/>
      <c r="BS261" s="270"/>
      <c r="BT261" s="270"/>
      <c r="BU261" s="270"/>
      <c r="BV261" s="270"/>
      <c r="BW261" s="270"/>
      <c r="BX261" s="256"/>
      <c r="BY261" s="256"/>
      <c r="BZ261" s="256"/>
      <c r="CA261" s="267"/>
      <c r="CB261" s="267"/>
      <c r="CC261" s="274"/>
      <c r="CD261" s="267"/>
      <c r="CE261" s="267"/>
      <c r="CF261" s="267"/>
      <c r="CG261" s="267"/>
      <c r="CH261" s="267"/>
      <c r="CI261" s="267"/>
      <c r="CJ261" s="267"/>
      <c r="CK261" s="267"/>
      <c r="CL261" s="265"/>
      <c r="CM261" s="272"/>
      <c r="CN261" s="264"/>
      <c r="CO261" s="125"/>
      <c r="CP261" s="226"/>
      <c r="CQ261" s="226"/>
      <c r="CR261" s="226"/>
      <c r="CS261" s="112"/>
      <c r="CT261" s="112"/>
      <c r="CU261" s="112"/>
      <c r="CV261" s="112"/>
      <c r="CW261" s="112"/>
      <c r="CX261" s="112"/>
      <c r="CY261" s="112"/>
      <c r="CZ261" s="112"/>
      <c r="DA261" s="112"/>
    </row>
    <row r="262" spans="1:105" s="70" customFormat="1" ht="15" customHeight="1">
      <c r="A262" s="228"/>
      <c r="B262" s="336"/>
      <c r="C262" s="339"/>
      <c r="D262" s="237"/>
      <c r="E262" s="237"/>
      <c r="F262" s="243"/>
      <c r="G262" s="72">
        <v>3</v>
      </c>
      <c r="H262" s="84"/>
      <c r="I262" s="83"/>
      <c r="J262" s="83"/>
      <c r="K262" s="83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240"/>
      <c r="AN262" s="240"/>
      <c r="AO262" s="240"/>
      <c r="AP262" s="240"/>
      <c r="AQ262" s="240"/>
      <c r="AR262" s="240"/>
      <c r="AS262" s="240"/>
      <c r="AT262" s="256"/>
      <c r="AU262" s="256"/>
      <c r="AV262" s="259"/>
      <c r="AW262" s="259"/>
      <c r="AX262" s="256"/>
      <c r="AY262" s="256"/>
      <c r="AZ262" s="256"/>
      <c r="BA262" s="256"/>
      <c r="BB262" s="256"/>
      <c r="BC262" s="256"/>
      <c r="BD262" s="256"/>
      <c r="BE262" s="256"/>
      <c r="BF262" s="256"/>
      <c r="BG262" s="256"/>
      <c r="BH262" s="256"/>
      <c r="BI262" s="256"/>
      <c r="BJ262" s="256"/>
      <c r="BK262" s="256"/>
      <c r="BL262" s="262"/>
      <c r="BM262" s="262"/>
      <c r="BN262" s="262"/>
      <c r="BO262" s="262"/>
      <c r="BP262" s="262"/>
      <c r="BQ262" s="262"/>
      <c r="BR262" s="270"/>
      <c r="BS262" s="270"/>
      <c r="BT262" s="270"/>
      <c r="BU262" s="270"/>
      <c r="BV262" s="270"/>
      <c r="BW262" s="270"/>
      <c r="BX262" s="256"/>
      <c r="BY262" s="256"/>
      <c r="BZ262" s="256"/>
      <c r="CA262" s="267"/>
      <c r="CB262" s="267"/>
      <c r="CC262" s="274"/>
      <c r="CD262" s="267"/>
      <c r="CE262" s="267"/>
      <c r="CF262" s="267"/>
      <c r="CG262" s="267"/>
      <c r="CH262" s="267"/>
      <c r="CI262" s="267"/>
      <c r="CJ262" s="267"/>
      <c r="CK262" s="267"/>
      <c r="CL262" s="265"/>
      <c r="CM262" s="272"/>
      <c r="CN262" s="264"/>
      <c r="CO262" s="125"/>
      <c r="CP262" s="226"/>
      <c r="CQ262" s="226"/>
      <c r="CR262" s="226"/>
      <c r="CS262" s="112"/>
      <c r="CT262" s="112"/>
      <c r="CU262" s="112"/>
      <c r="CV262" s="112"/>
      <c r="CW262" s="112"/>
      <c r="CX262" s="112"/>
      <c r="CY262" s="112"/>
      <c r="CZ262" s="112"/>
      <c r="DA262" s="112"/>
    </row>
    <row r="263" spans="1:105" s="70" customFormat="1" ht="15" customHeight="1">
      <c r="A263" s="228"/>
      <c r="B263" s="336"/>
      <c r="C263" s="339"/>
      <c r="D263" s="237"/>
      <c r="E263" s="237"/>
      <c r="F263" s="244"/>
      <c r="G263" s="73">
        <v>3.9</v>
      </c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1"/>
      <c r="AD263" s="81"/>
      <c r="AE263" s="81"/>
      <c r="AF263" s="81"/>
      <c r="AG263" s="81"/>
      <c r="AH263" s="81"/>
      <c r="AI263" s="81"/>
      <c r="AJ263" s="81"/>
      <c r="AK263" s="81"/>
      <c r="AL263" s="81"/>
      <c r="AM263" s="240"/>
      <c r="AN263" s="240"/>
      <c r="AO263" s="240"/>
      <c r="AP263" s="240"/>
      <c r="AQ263" s="240"/>
      <c r="AR263" s="240"/>
      <c r="AS263" s="240"/>
      <c r="AT263" s="256"/>
      <c r="AU263" s="256"/>
      <c r="AV263" s="259"/>
      <c r="AW263" s="259"/>
      <c r="AX263" s="256"/>
      <c r="AY263" s="256"/>
      <c r="AZ263" s="256"/>
      <c r="BA263" s="256"/>
      <c r="BB263" s="256"/>
      <c r="BC263" s="256"/>
      <c r="BD263" s="256"/>
      <c r="BE263" s="256"/>
      <c r="BF263" s="256"/>
      <c r="BG263" s="256"/>
      <c r="BH263" s="256"/>
      <c r="BI263" s="256"/>
      <c r="BJ263" s="256"/>
      <c r="BK263" s="256"/>
      <c r="BL263" s="262"/>
      <c r="BM263" s="262"/>
      <c r="BN263" s="262"/>
      <c r="BO263" s="262"/>
      <c r="BP263" s="262"/>
      <c r="BQ263" s="262"/>
      <c r="BR263" s="270"/>
      <c r="BS263" s="270"/>
      <c r="BT263" s="270"/>
      <c r="BU263" s="270"/>
      <c r="BV263" s="270"/>
      <c r="BW263" s="270"/>
      <c r="BX263" s="256"/>
      <c r="BY263" s="256"/>
      <c r="BZ263" s="256"/>
      <c r="CA263" s="267"/>
      <c r="CB263" s="267"/>
      <c r="CC263" s="274"/>
      <c r="CD263" s="267"/>
      <c r="CE263" s="267"/>
      <c r="CF263" s="267"/>
      <c r="CG263" s="267"/>
      <c r="CH263" s="267"/>
      <c r="CI263" s="267"/>
      <c r="CJ263" s="267"/>
      <c r="CK263" s="267"/>
      <c r="CL263" s="265"/>
      <c r="CM263" s="272"/>
      <c r="CN263" s="264"/>
      <c r="CO263" s="125"/>
      <c r="CP263" s="226"/>
      <c r="CQ263" s="226"/>
      <c r="CR263" s="226"/>
      <c r="CS263" s="112"/>
      <c r="CT263" s="112"/>
      <c r="CU263" s="112"/>
      <c r="CV263" s="112"/>
      <c r="CW263" s="112"/>
      <c r="CX263" s="112"/>
      <c r="CY263" s="112"/>
      <c r="CZ263" s="112"/>
      <c r="DA263" s="112"/>
    </row>
    <row r="264" spans="1:105" s="70" customFormat="1" ht="15" customHeight="1">
      <c r="A264" s="229"/>
      <c r="B264" s="337"/>
      <c r="C264" s="340"/>
      <c r="D264" s="238"/>
      <c r="E264" s="238"/>
      <c r="F264" s="245" t="s">
        <v>83</v>
      </c>
      <c r="G264" s="246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241"/>
      <c r="AN264" s="241"/>
      <c r="AO264" s="241"/>
      <c r="AP264" s="241"/>
      <c r="AQ264" s="241"/>
      <c r="AR264" s="241"/>
      <c r="AS264" s="241"/>
      <c r="AT264" s="257"/>
      <c r="AU264" s="257"/>
      <c r="AV264" s="260"/>
      <c r="AW264" s="260"/>
      <c r="AX264" s="257"/>
      <c r="AY264" s="257"/>
      <c r="AZ264" s="257"/>
      <c r="BA264" s="257"/>
      <c r="BB264" s="257"/>
      <c r="BC264" s="257"/>
      <c r="BD264" s="257"/>
      <c r="BE264" s="257"/>
      <c r="BF264" s="257"/>
      <c r="BG264" s="257"/>
      <c r="BH264" s="257"/>
      <c r="BI264" s="257"/>
      <c r="BJ264" s="257"/>
      <c r="BK264" s="257"/>
      <c r="BL264" s="263"/>
      <c r="BM264" s="263"/>
      <c r="BN264" s="263"/>
      <c r="BO264" s="263"/>
      <c r="BP264" s="263"/>
      <c r="BQ264" s="263"/>
      <c r="BR264" s="271"/>
      <c r="BS264" s="271"/>
      <c r="BT264" s="271"/>
      <c r="BU264" s="271"/>
      <c r="BV264" s="271"/>
      <c r="BW264" s="271"/>
      <c r="BX264" s="257"/>
      <c r="BY264" s="257"/>
      <c r="BZ264" s="257"/>
      <c r="CA264" s="268"/>
      <c r="CB264" s="268"/>
      <c r="CC264" s="275"/>
      <c r="CD264" s="268"/>
      <c r="CE264" s="268"/>
      <c r="CF264" s="268"/>
      <c r="CG264" s="268"/>
      <c r="CH264" s="268"/>
      <c r="CI264" s="268"/>
      <c r="CJ264" s="268"/>
      <c r="CK264" s="268"/>
      <c r="CL264" s="265"/>
      <c r="CM264" s="272"/>
      <c r="CN264" s="264"/>
      <c r="CO264" s="125"/>
      <c r="CP264" s="226"/>
      <c r="CQ264" s="226"/>
      <c r="CR264" s="226"/>
      <c r="CS264" s="112"/>
      <c r="CT264" s="112"/>
      <c r="CU264" s="112"/>
      <c r="CV264" s="112"/>
      <c r="CW264" s="112"/>
      <c r="CX264" s="112"/>
      <c r="CY264" s="112"/>
      <c r="CZ264" s="112"/>
      <c r="DA264" s="112"/>
    </row>
    <row r="265" spans="1:105" s="70" customFormat="1" ht="15" customHeight="1">
      <c r="A265" s="227">
        <f t="shared" ref="A265" si="95">A257+1</f>
        <v>32</v>
      </c>
      <c r="B265" s="335" t="s">
        <v>970</v>
      </c>
      <c r="C265" s="338" t="s">
        <v>971</v>
      </c>
      <c r="D265" s="236" t="s">
        <v>1236</v>
      </c>
      <c r="E265" s="236" t="s">
        <v>106</v>
      </c>
      <c r="F265" s="253" t="s">
        <v>80</v>
      </c>
      <c r="G265" s="254"/>
      <c r="H265" s="82" t="s">
        <v>69</v>
      </c>
      <c r="I265" s="82"/>
      <c r="J265" s="196" t="s">
        <v>81</v>
      </c>
      <c r="K265" s="82" t="s">
        <v>60</v>
      </c>
      <c r="L265" s="82" t="s">
        <v>60</v>
      </c>
      <c r="M265" s="82" t="s">
        <v>60</v>
      </c>
      <c r="N265" s="82" t="s">
        <v>60</v>
      </c>
      <c r="O265" s="82"/>
      <c r="P265" s="82" t="s">
        <v>60</v>
      </c>
      <c r="Q265" s="82" t="s">
        <v>60</v>
      </c>
      <c r="R265" s="82" t="s">
        <v>60</v>
      </c>
      <c r="S265" s="82" t="s">
        <v>60</v>
      </c>
      <c r="T265" s="82" t="s">
        <v>60</v>
      </c>
      <c r="U265" s="196" t="s">
        <v>81</v>
      </c>
      <c r="V265" s="82"/>
      <c r="W265" s="82" t="s">
        <v>60</v>
      </c>
      <c r="X265" s="82" t="s">
        <v>60</v>
      </c>
      <c r="Y265" s="82" t="s">
        <v>60</v>
      </c>
      <c r="Z265" s="82" t="s">
        <v>60</v>
      </c>
      <c r="AA265" s="82" t="s">
        <v>60</v>
      </c>
      <c r="AB265" s="82" t="s">
        <v>60</v>
      </c>
      <c r="AC265" s="82"/>
      <c r="AD265" s="82" t="s">
        <v>60</v>
      </c>
      <c r="AE265" s="82" t="s">
        <v>60</v>
      </c>
      <c r="AF265" s="82" t="s">
        <v>60</v>
      </c>
      <c r="AG265" s="82" t="s">
        <v>60</v>
      </c>
      <c r="AH265" s="82" t="s">
        <v>60</v>
      </c>
      <c r="AI265" s="82" t="s">
        <v>1471</v>
      </c>
      <c r="AJ265" s="82"/>
      <c r="AK265" s="82" t="s">
        <v>60</v>
      </c>
      <c r="AL265" s="82" t="s">
        <v>60</v>
      </c>
      <c r="AM265" s="239">
        <f>COUNTIF(H265:AL265,"PH")+COUNTIF(H265:AL265,"PH/L")+COUNTIF(H265:AL265,"PM")</f>
        <v>0</v>
      </c>
      <c r="AN265" s="239">
        <f>COUNTIF(H265:AL265,"PD")+COUNTIF(H265:AL265,"PDD")+COUNTIF(H265:AL265,"P/DS")/2+COUNTIF(H265:AL265,"PMD")</f>
        <v>0</v>
      </c>
      <c r="AO265" s="239">
        <f>COUNTIF(H265:AL265,"PN")+COUNTIF(H265:AL265,"P/NS")/2+COUNTIF(H265:AL265,"PH")+COUNTIF(H265:AL265,"PH/F")/2+COUNTIF(H265:AL265,"PH/L")/2+COUNTIF(H265:AL265,"PM")</f>
        <v>0</v>
      </c>
      <c r="AP265" s="239">
        <f>COUNTIF(H265:AL265,"BH")+COUNTIF(H265:AL265,"AL/BL")+COUNTIF(H265:AL265,"UL/BL")+COUNTIF(H265:AL265,"BM")</f>
        <v>0</v>
      </c>
      <c r="AQ265" s="239">
        <f>COUNTIF(H265:AL265,"DS")+COUNTIF(H265:AL265,"AL/DS")/2+COUNTIF(H265:AL265,"UL/DS")/2+COUNTIF(H265:AL265,"CT")+COUNTIF(H265:AL265,"MD")</f>
        <v>23.5</v>
      </c>
      <c r="AR265" s="239">
        <f>COUNTIF(H265:AL265,"NS")+COUNTIF(H265:AL265,"AL/NS")/2+COUNTIF(H265:AL265,"UL/NS")/2+COUNTIF(H265:AL265,"BH")+COUNTIF(H265:AL265,"AL/BF")/2+COUNTIF(H265:AL265,"AL/BL")/2+COUNTIF(H265:AL265,"UL/BL")/2+COUNTIF(H265:AL265,"UL/BF")/2+COUNTIF(H265:AL265,"BM")</f>
        <v>0</v>
      </c>
      <c r="AS265" s="239">
        <f>COUNTIF(H265:AL265,"AL")+COUNTIF(H265:AL265,"AL/DS")/2+COUNTIF(H265:AL265,"AL/NS")/2+COUNTIF(H265:AL265,"NH")+COUNTIF(H265:AL265,"SL")+COUNTIF(H265:AL265,"NHD")+COUNTIF(H265:AL265,"B")+COUNTIF(H265:AL265,"HL")+COUNTIF(H265:AL265,"AL/BF")/2+COUNTIF(H265:AL265,"AL/BL")/2</f>
        <v>2</v>
      </c>
      <c r="AT265" s="255">
        <f>COUNTIF(H265:AL265,"PD")+COUNTIF(H265:AL265,"PN")+COUNTIF(H265:AL265,"P/DS")/2+COUNTIF(H265:AL265,"P/NS")/2+COUNTIF(H265:AL265,"DS")+COUNTIF(H265:AL265,"NS")+COUNTIF(H265:AL265,"AL")+COUNTIF(H265:AL265,"AL/DS")+COUNTIF(H265:AL265,"AL/NS")+COUNTIF(H265:AL265,"NH")+COUNTIF(H265:AL265,"SL")+COUNTIF(H265:AL265,"UL/DS")/2+COUNTIF(H265:AL265,"UL/NS")/2+COUNTIF(H265:AL265,"CT")+COUNTIF(H265:AL265,"NHD")+COUNTIF(H265:AL265,"PDD")+COUNTIF(H265:AL265,"B")+COUNTIF(H265:AL265,"HL")+COUNTIF(H265:AL265,"PH")+COUNTIF(H265:AL265,"BH")+COUNTIF(H265:AL265,"AL/BF")+COUNTIF(H265:AL265,"AL/BL")+COUNTIF(H265:AL265,"UL/BF")/2+COUNTIF(H265:AL265,"UL/BL")/2+COUNTIF(H265:AL265,"PH/F")/2+COUNTIF(H265:AL265,"PH/L")/2+COUNTIF(H265:AL265,"MD")+COUNTIF(H265:AL265,"PMD")+COUNTIF(H265:AL265,"PM")+COUNTIF(H265:AL265,"BM")</f>
        <v>25.5</v>
      </c>
      <c r="AU265" s="255">
        <f>COUNTIF(H265:AL265,"P/DS")/2+COUNTIF(H265:AL265,"P/NS")/2+COUNTIF(H265:AL265,"IL")+COUNTIF(H265:AL265,"NL")+COUNTIF(H265:AL265,"UL")+COUNTIF(H265:AL265,"UL/DS")/2+COUNTIF(H265:AL265,"UL/NS")/2+COUNTIF(H265:AL265,"KT")+COUNTIF(H265:AL265,"UL/BF")/2+COUNTIF(H265:AL265,"UL/BL")/2+COUNTIF(H265:AL265,"PH/F")/2+COUNTIF(H265:AL265,"PH/L")/2+COUNTIF(H265:AL265,"NB")</f>
        <v>0.5</v>
      </c>
      <c r="AV265" s="258">
        <f>COUNTIF(H265:AL265,"PN")+COUNTIF(H265:AL265,"TVD")+COUNTIF(H265:AL265,"PH")+COUNTIF(H265:AL265,"PM")+COUNTIF(H265:AL265,"PDD")-COUNTIFS(H265:AL265,"PN",H272:AL272,"&gt;=3")-COUNTIFS(H265:AL265,"PM",H272:AL272,"&gt;=3")</f>
        <v>0</v>
      </c>
      <c r="AW265" s="258">
        <f>COUNTIF(H265:AL265,"NS")+COUNTIF(H265:AL265,"D")+COUNTIF(H265:AL265,"BH")+COUNTIF(H265:AL265,"NHD")+COUNTIF(H265:AL265,"BM")-COUNTIFS(H265:AL265,"NS",H272:AL272,"&gt;=3")-COUNTIFS(H265:AL265,"BH",H272:AL272,"&gt;=3")-COUNTIFS(H265:AL265,"BM",H272:AL272,"&gt;=3")</f>
        <v>0</v>
      </c>
      <c r="AX265" s="255">
        <f>COUNTIF(H265:AL265,"AL")+COUNTIF(H265:AL265,"AL/DS")/2+COUNTIF(H265:AL265,"AL/NS")/2+COUNTIF(H265:AL265,"AL/BF")+COUNTIF(H265:AL265,"AL/BL")/2</f>
        <v>1</v>
      </c>
      <c r="AY265" s="255">
        <f>COUNTIF(H265:AL265,"SL")</f>
        <v>0</v>
      </c>
      <c r="AZ265" s="255">
        <f>COUNTIF(H265:AL265,"NH")</f>
        <v>1</v>
      </c>
      <c r="BA265" s="255">
        <f>COUNTIF(H265:AL265,"HL")</f>
        <v>0</v>
      </c>
      <c r="BB265" s="255">
        <f>COUNTIF(G265:AL265,"P/DS")/2+COUNTIF(G265:AL265,"P/NS")/2+COUNTIF(G265:AL265,"UL")+COUNTIF(G265:AL265,"UL/DS")/2+COUNTIF(G265:AL265,"UL/NS")/2+COUNTIF(G265:AL265,"UL/BL")/2+COUNTIF(G265:AL265,"UL/BF")/2+COUNTIF(G265:AL265,"PH/F")/2+COUNTIF(G265:AL265,"PH/L")/2</f>
        <v>0.5</v>
      </c>
      <c r="BC265" s="255">
        <f>COUNTIF(H265:AL265,"NB")</f>
        <v>0</v>
      </c>
      <c r="BD265" s="255">
        <f>COUNTIF(H265:AL265,"NL")</f>
        <v>0</v>
      </c>
      <c r="BE265" s="255">
        <f>COUNTIF(H265:AL265,"IL")</f>
        <v>0</v>
      </c>
      <c r="BF265" s="255">
        <f>COUNTIF(H265:AL265,"KT")</f>
        <v>0</v>
      </c>
      <c r="BG265" s="255">
        <f>COUNTIF(H265:AL265,"L70")</f>
        <v>0</v>
      </c>
      <c r="BH265" s="255">
        <f>COUNTIF(H265:AL265,"MD")</f>
        <v>0</v>
      </c>
      <c r="BI265" s="255">
        <f>COUNTIF(H265:AL265,"PMD")</f>
        <v>0</v>
      </c>
      <c r="BJ265" s="255">
        <f>COUNTIF(H265:AL265,"PM")</f>
        <v>0</v>
      </c>
      <c r="BK265" s="255">
        <f>COUNTIF(H265:AL265,"BM")</f>
        <v>0</v>
      </c>
      <c r="BL265" s="261">
        <f>SUMIF(H265:AL265,"PD",H266:AL266)+SUMIF(H265:AL265,"PN",H266:AL266)+SUMIF(H265:AL265,"P/DS",H266:AL266)+SUMIF(H265:AL265,"PN/F",H266:AL266)+SUMIF(H265:AL265,"PN/L",H266:AL266)+SUMIF(H265:AL265,"TV",H266:AL266)+SUMIF(H265:AL265,"TVD",H266:AL266)+SUMIF(H265:AL265,"PDD",H266:AL266)</f>
        <v>0</v>
      </c>
      <c r="BM265" s="261">
        <f>SUMIF(H265:AL265,"PD",H267:AL267)+SUMIF(H265:AL265,"PN",H267:AL267)+SUMIF(H265:AL265,"P/DS",H267:AL267)+SUMIF(H265:AL265,"PN/F",H267:AL267)+SUMIF(H265:AL265,"PN/L",H267:AL267)+SUMIF(H265:AL265,"TV",H267:AL267)+SUMIF(H265:AL265,"TVD",H267:AL267)+SUMIF(H265:AL265,"PDD",H267:AL267)+SUMIF(H265:AL265,"PMD",H267:AL267)</f>
        <v>0</v>
      </c>
      <c r="BN265" s="261">
        <f>SUMIF(H265:AL265,"PD",H268:AL268)+SUMIF(H265:AL265,"PN",H268:AL268)+SUMIF(H265:AL265,"P/DS",H268:AL268)+SUMIF(H265:AL265,"PN/F",H268:AL268)+SUMIF(H265:AL265,"PN/L",H268:AL268)+SUMIF(H265:AL265,"TV",H268:AL268)+SUMIF(H265:AL265,"TVD",H268:AL268)</f>
        <v>0</v>
      </c>
      <c r="BO265" s="261">
        <f>SUMIF(H265:AL265,"PD",H269:AL269)+SUMIF(H265:AL265,"PN",H269:AL269)+SUMIF(H265:AL265,"P/DS",H269:AL269)+SUMIF(H265:AL265,"PN/F",H269:AL269)+SUMIF(H265:AL265,"PN/L",H269:AL269)+SUMIF(H265:AL265,"TV",H269:AL269)+SUMIF(H265:AL265,"TVD",H269:AL269)</f>
        <v>0</v>
      </c>
      <c r="BP265" s="261">
        <f>SUMIF(H265:AL265,"PD",H270:AL270)+SUMIF(H265:AL265,"PN",H270:AL270)+SUMIF(H265:AL265,"P/DS",H270:AL270)+SUMIF(H265:AL265,"PN/F",H270:AL270)+SUMIF(H265:AL265,"PN/L",H270:AL270)+SUMIF(H265:AL265,"TV",H270:AL270)+SUMIF(H265:AL265,"TVD",H270:AL270)+SUMIF(H265:AL265,"PDD",H270:AL270)+SUMIF(H265:AL265,"PH",H270:AL270)+SUMIF(H265:AL265,"PM",H270:AL270)</f>
        <v>0</v>
      </c>
      <c r="BQ265" s="261">
        <f>SUMIF(H265:AL265,"PD",H271:AL271)+SUMIF(H265:AL265,"PN",H271:AL271)+SUMIF(H265:AL265,"P/DS",H271:AL271)+SUMIF(H265:AL265,"PN/F",H271:AL271)+SUMIF(H265:AL265,"PN/L",H271:AL271)+SUMIF(H265:AL265,"TV",H271:AL271)+SUMIF(H265:AL265,"TVD",H271:AL271)+SUMIF(H265:AL265,"PDD",H271:AL271)+SUMIF(H265:AL265,"PH",H271:AL271)+SUMIF(H265:AL265,"PM",H271:AL271)</f>
        <v>0</v>
      </c>
      <c r="BR265" s="269">
        <f>SUM(H266:AL266)-BL265</f>
        <v>6.9</v>
      </c>
      <c r="BS265" s="269">
        <f>SUM(H267:AL267)-BM265</f>
        <v>0</v>
      </c>
      <c r="BT265" s="269">
        <f>SUM(H268:AL268)-BN265</f>
        <v>0</v>
      </c>
      <c r="BU265" s="269">
        <f>SUM(H269:AL269)-BO265</f>
        <v>0</v>
      </c>
      <c r="BV265" s="269">
        <f>SUM(H270:AL270)-BP265</f>
        <v>0</v>
      </c>
      <c r="BW265" s="269">
        <f>SUM(H271:AL271)-BQ265</f>
        <v>0</v>
      </c>
      <c r="BX265" s="255">
        <f>SUMIF(H265:AL265,"PD",H272:AL272)+SUMIF(H265:AL265,"PN",H272:AL272)+SUMIF(H265:AL265,"P/DS",H272:AL272)+SUMIF(H265:AL265,"PN/F",H272:AL272)+SUMIF(H265:AL265,"PN/L",H272:AL272)</f>
        <v>0</v>
      </c>
      <c r="BY265" s="255">
        <f>SUM(H272:AL272)-BX265</f>
        <v>0</v>
      </c>
      <c r="BZ265" s="255">
        <f t="shared" ref="BZ265" si="96">+SUM(BL265:BW272)</f>
        <v>6.9</v>
      </c>
      <c r="CA265" s="266">
        <f>(COUNTIFS(H265:AL265,"PD",H266:AL266,"&gt;=2"))*0.5-IF(CN265="VP",COUNTIFS($H$16:$AL$16,"SAT",H265:AL265,"PD",H266:AL266,"&gt;=2"))*0.5</f>
        <v>0</v>
      </c>
      <c r="CB265" s="266">
        <f>(COUNTIFS(H265:AL265,"PN",H267:AL267,"&gt;=0.5",H266:AL266,"&gt;=1.5"))*0.5+COUNTIFS(H265:AL265,"PDD",H267:AL267,"&gt;=0.5",H266:AL266,"&gt;=1.5")*0.5</f>
        <v>0</v>
      </c>
      <c r="CC265" s="273">
        <f>(COUNTIFS(H265:AL265,"TV",H267:AL267,"&gt;=10"))*0.5+(COUNTIFS(H265:AL265,"PMD",H267:AL267,"&gt;=2"))*0.5</f>
        <v>0</v>
      </c>
      <c r="CD265" s="266">
        <f>(COUNTIFS(H265:AL265,"TVD",H269:AL269,"&gt;=6.5",H267:AL267,"&gt;=3.5"))*0.5</f>
        <v>0</v>
      </c>
      <c r="CE265" s="266">
        <f>(COUNTIFS(H265:AL265,"PD",H270:AL270,"&gt;=10"))*0.5</f>
        <v>0</v>
      </c>
      <c r="CF265" s="266">
        <f>(COUNTIFS(H265:AL265,"PDD",H270:AL270,"&gt;=3.5",H271:AL271,"&gt;=6.5")+COUNTIFS(H265:AL265,"PH",H271:AL271,"&gt;=0.5",H270:AL270,"&gt;=1.5")+COUNTIFS(H265:AL265,"PM",H271:AL271,"&gt;=0.5",H270:AL270,"&gt;=1.5"))*0.5</f>
        <v>0</v>
      </c>
      <c r="CG265" s="266">
        <f>(COUNTIFS(H265:AL265,"DS",H266:AL266,"&gt;=2")+COUNTIFS(H265:AL265,"AL/DS",H266:AL266,"&gt;=2"))*0.5-IF(CN265="VP",COUNTIFS($H$16:$AL$16,"SAT",H265:AL265,"DS",H266:AL266,"&gt;=2"))*0.5</f>
        <v>1.5</v>
      </c>
      <c r="CH265" s="266">
        <f>(COUNTIFS(H265:AL265,"NS",H267:AL267,"&gt;=0.5",H266:AL266,"&gt;=1.5")+COUNTIFS(H265:AL265,"AL/NS",H267:AL267,"&gt;=0.5",H266:AL266,"&gt;=1.5")+COUNTIFS(H265:AL265,"NHD",H267:AL267,"&gt;=4.5",H270:AL270,"&gt;=2",H266:AL266,"&gt;=1.5"))*0.5</f>
        <v>0</v>
      </c>
      <c r="CI265" s="266">
        <f>(COUNTIF(H267:AL267,"&gt;=10")+COUNTIFS(H265:AL265,"MD",H267:AL267,"&gt;=2")-COUNTIFS(H265:AL265,"TV",H267:AL267,"&gt;=10"))*0.5</f>
        <v>0</v>
      </c>
      <c r="CJ265" s="266">
        <f>(COUNTIFS(H265:AL265,"D",H269:AL269,"&gt;=6.5",H267:AL267,"&gt;=3.5"))*0.5</f>
        <v>0</v>
      </c>
      <c r="CK265" s="266">
        <f>(COUNTIF(H270:AL270,"&gt;=10")-COUNTIFS(H265:AL265,"PD",H270:AL270,"&gt;=10"))*0.5</f>
        <v>0</v>
      </c>
      <c r="CL265" s="265">
        <f>(COUNTIFS(H265:AL265,"NHD",H270:AL270,"&gt;=3.5",H271:AL271,"&gt;=6.5")+COUNTIFS(H265:AL265,"BH",H270:AL270,"&gt;=1.5",H271:AL271,"&gt;=0.5")+COUNTIFS(H265:AL265,"BM",H270:AL270,"&gt;=1.5",H271:AL271,"&gt;=0.5")+COUNTIFS(H265:AL265,"D",H270:AL270,"&gt;=1.5",H271:AL271,"&gt;=0.5"))*0.5</f>
        <v>0</v>
      </c>
      <c r="CM265" s="272"/>
      <c r="CN265" s="264" t="s">
        <v>723</v>
      </c>
      <c r="CO265" s="125">
        <f t="shared" ref="CO265" si="97">+AM265+AN265+AO265+AP265+AQ265+AR265+AS265+AU265+BG265</f>
        <v>26</v>
      </c>
      <c r="CP265" s="225">
        <f>+SUM(I266:I271)-I272</f>
        <v>0</v>
      </c>
      <c r="CQ265" s="225">
        <f>+SUM(J266:J271)-J272</f>
        <v>2.2000000000000002</v>
      </c>
      <c r="CR265" s="225">
        <f>+SUM(K266:K271)-K272</f>
        <v>0</v>
      </c>
      <c r="CS265" s="116"/>
      <c r="CT265" s="116"/>
      <c r="CU265" s="116"/>
      <c r="CV265" s="116"/>
      <c r="CW265" s="116"/>
      <c r="CX265" s="116"/>
      <c r="CY265" s="116"/>
      <c r="CZ265" s="116"/>
      <c r="DA265" s="116"/>
    </row>
    <row r="266" spans="1:105" s="70" customFormat="1" ht="15" customHeight="1">
      <c r="A266" s="228"/>
      <c r="B266" s="336"/>
      <c r="C266" s="339"/>
      <c r="D266" s="237"/>
      <c r="E266" s="237"/>
      <c r="F266" s="243" t="s">
        <v>82</v>
      </c>
      <c r="G266" s="71">
        <v>1.5</v>
      </c>
      <c r="H266" s="83"/>
      <c r="I266" s="83"/>
      <c r="J266" s="83">
        <v>2.2000000000000002</v>
      </c>
      <c r="K266" s="83"/>
      <c r="L266" s="83"/>
      <c r="M266" s="83"/>
      <c r="N266" s="83"/>
      <c r="O266" s="83"/>
      <c r="P266" s="83">
        <v>2.2000000000000002</v>
      </c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>
        <v>2.5</v>
      </c>
      <c r="AM266" s="240"/>
      <c r="AN266" s="240"/>
      <c r="AO266" s="240"/>
      <c r="AP266" s="240"/>
      <c r="AQ266" s="240"/>
      <c r="AR266" s="240"/>
      <c r="AS266" s="240"/>
      <c r="AT266" s="256"/>
      <c r="AU266" s="256"/>
      <c r="AV266" s="259"/>
      <c r="AW266" s="259"/>
      <c r="AX266" s="256"/>
      <c r="AY266" s="256"/>
      <c r="AZ266" s="256"/>
      <c r="BA266" s="256"/>
      <c r="BB266" s="256"/>
      <c r="BC266" s="256"/>
      <c r="BD266" s="256"/>
      <c r="BE266" s="256"/>
      <c r="BF266" s="256"/>
      <c r="BG266" s="256"/>
      <c r="BH266" s="256"/>
      <c r="BI266" s="256"/>
      <c r="BJ266" s="256"/>
      <c r="BK266" s="256"/>
      <c r="BL266" s="262"/>
      <c r="BM266" s="262"/>
      <c r="BN266" s="262"/>
      <c r="BO266" s="262"/>
      <c r="BP266" s="262"/>
      <c r="BQ266" s="262"/>
      <c r="BR266" s="270"/>
      <c r="BS266" s="270"/>
      <c r="BT266" s="270"/>
      <c r="BU266" s="270"/>
      <c r="BV266" s="270"/>
      <c r="BW266" s="270"/>
      <c r="BX266" s="256"/>
      <c r="BY266" s="256"/>
      <c r="BZ266" s="256"/>
      <c r="CA266" s="267"/>
      <c r="CB266" s="267"/>
      <c r="CC266" s="274"/>
      <c r="CD266" s="267"/>
      <c r="CE266" s="267"/>
      <c r="CF266" s="267"/>
      <c r="CG266" s="267"/>
      <c r="CH266" s="267"/>
      <c r="CI266" s="267"/>
      <c r="CJ266" s="267"/>
      <c r="CK266" s="267"/>
      <c r="CL266" s="265"/>
      <c r="CM266" s="272"/>
      <c r="CN266" s="264"/>
      <c r="CO266" s="125"/>
      <c r="CP266" s="226"/>
      <c r="CQ266" s="226"/>
      <c r="CR266" s="226"/>
      <c r="CS266" s="116"/>
      <c r="CT266" s="116"/>
      <c r="CU266" s="116"/>
      <c r="CV266" s="116"/>
      <c r="CW266" s="116"/>
      <c r="CX266" s="116"/>
      <c r="CY266" s="116"/>
      <c r="CZ266" s="116"/>
      <c r="DA266" s="116"/>
    </row>
    <row r="267" spans="1:105" s="70" customFormat="1" ht="15" customHeight="1">
      <c r="A267" s="228"/>
      <c r="B267" s="336"/>
      <c r="C267" s="339"/>
      <c r="D267" s="237"/>
      <c r="E267" s="237"/>
      <c r="F267" s="243"/>
      <c r="G267" s="72">
        <v>2</v>
      </c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240"/>
      <c r="AN267" s="240"/>
      <c r="AO267" s="240"/>
      <c r="AP267" s="240"/>
      <c r="AQ267" s="240"/>
      <c r="AR267" s="240"/>
      <c r="AS267" s="240"/>
      <c r="AT267" s="256"/>
      <c r="AU267" s="256"/>
      <c r="AV267" s="259"/>
      <c r="AW267" s="259"/>
      <c r="AX267" s="256"/>
      <c r="AY267" s="256"/>
      <c r="AZ267" s="256"/>
      <c r="BA267" s="256"/>
      <c r="BB267" s="256"/>
      <c r="BC267" s="256"/>
      <c r="BD267" s="256"/>
      <c r="BE267" s="256"/>
      <c r="BF267" s="256"/>
      <c r="BG267" s="256"/>
      <c r="BH267" s="256"/>
      <c r="BI267" s="256"/>
      <c r="BJ267" s="256"/>
      <c r="BK267" s="256"/>
      <c r="BL267" s="262"/>
      <c r="BM267" s="262"/>
      <c r="BN267" s="262"/>
      <c r="BO267" s="262"/>
      <c r="BP267" s="262"/>
      <c r="BQ267" s="262"/>
      <c r="BR267" s="270"/>
      <c r="BS267" s="270"/>
      <c r="BT267" s="270"/>
      <c r="BU267" s="270"/>
      <c r="BV267" s="270"/>
      <c r="BW267" s="270"/>
      <c r="BX267" s="256"/>
      <c r="BY267" s="256"/>
      <c r="BZ267" s="256"/>
      <c r="CA267" s="267"/>
      <c r="CB267" s="267"/>
      <c r="CC267" s="274"/>
      <c r="CD267" s="267"/>
      <c r="CE267" s="267"/>
      <c r="CF267" s="267"/>
      <c r="CG267" s="267"/>
      <c r="CH267" s="267"/>
      <c r="CI267" s="267"/>
      <c r="CJ267" s="267"/>
      <c r="CK267" s="267"/>
      <c r="CL267" s="265"/>
      <c r="CM267" s="272"/>
      <c r="CN267" s="264"/>
      <c r="CO267" s="125"/>
      <c r="CP267" s="226"/>
      <c r="CQ267" s="226"/>
      <c r="CR267" s="226"/>
      <c r="CS267" s="116"/>
      <c r="CT267" s="116"/>
      <c r="CU267" s="116"/>
      <c r="CV267" s="116"/>
      <c r="CW267" s="116"/>
      <c r="CX267" s="116"/>
      <c r="CY267" s="116"/>
      <c r="CZ267" s="116"/>
      <c r="DA267" s="116"/>
    </row>
    <row r="268" spans="1:105" s="70" customFormat="1" ht="15" customHeight="1">
      <c r="A268" s="228"/>
      <c r="B268" s="336"/>
      <c r="C268" s="339"/>
      <c r="D268" s="237"/>
      <c r="E268" s="237"/>
      <c r="F268" s="243"/>
      <c r="G268" s="72">
        <v>2.1</v>
      </c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240"/>
      <c r="AN268" s="240"/>
      <c r="AO268" s="240"/>
      <c r="AP268" s="240"/>
      <c r="AQ268" s="240"/>
      <c r="AR268" s="240"/>
      <c r="AS268" s="240"/>
      <c r="AT268" s="256"/>
      <c r="AU268" s="256"/>
      <c r="AV268" s="259"/>
      <c r="AW268" s="259"/>
      <c r="AX268" s="256"/>
      <c r="AY268" s="256"/>
      <c r="AZ268" s="256"/>
      <c r="BA268" s="256"/>
      <c r="BB268" s="256"/>
      <c r="BC268" s="256"/>
      <c r="BD268" s="256"/>
      <c r="BE268" s="256"/>
      <c r="BF268" s="256"/>
      <c r="BG268" s="256"/>
      <c r="BH268" s="256"/>
      <c r="BI268" s="256"/>
      <c r="BJ268" s="256"/>
      <c r="BK268" s="256"/>
      <c r="BL268" s="262"/>
      <c r="BM268" s="262"/>
      <c r="BN268" s="262"/>
      <c r="BO268" s="262"/>
      <c r="BP268" s="262"/>
      <c r="BQ268" s="262"/>
      <c r="BR268" s="270"/>
      <c r="BS268" s="270"/>
      <c r="BT268" s="270"/>
      <c r="BU268" s="270"/>
      <c r="BV268" s="270"/>
      <c r="BW268" s="270"/>
      <c r="BX268" s="256"/>
      <c r="BY268" s="256"/>
      <c r="BZ268" s="256"/>
      <c r="CA268" s="267"/>
      <c r="CB268" s="267"/>
      <c r="CC268" s="274"/>
      <c r="CD268" s="267"/>
      <c r="CE268" s="267"/>
      <c r="CF268" s="267"/>
      <c r="CG268" s="267"/>
      <c r="CH268" s="267"/>
      <c r="CI268" s="267"/>
      <c r="CJ268" s="267"/>
      <c r="CK268" s="267"/>
      <c r="CL268" s="265"/>
      <c r="CM268" s="272"/>
      <c r="CN268" s="264"/>
      <c r="CO268" s="125"/>
      <c r="CP268" s="226"/>
      <c r="CQ268" s="226"/>
      <c r="CR268" s="226"/>
      <c r="CS268" s="116"/>
      <c r="CT268" s="116"/>
      <c r="CU268" s="116"/>
      <c r="CV268" s="116"/>
      <c r="CW268" s="116"/>
      <c r="CX268" s="116"/>
      <c r="CY268" s="116"/>
      <c r="CZ268" s="116"/>
      <c r="DA268" s="116"/>
    </row>
    <row r="269" spans="1:105" s="70" customFormat="1" ht="15" customHeight="1">
      <c r="A269" s="228"/>
      <c r="B269" s="336"/>
      <c r="C269" s="339"/>
      <c r="D269" s="237"/>
      <c r="E269" s="237"/>
      <c r="F269" s="243"/>
      <c r="G269" s="72">
        <v>2.7</v>
      </c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240"/>
      <c r="AN269" s="240"/>
      <c r="AO269" s="240"/>
      <c r="AP269" s="240"/>
      <c r="AQ269" s="240"/>
      <c r="AR269" s="240"/>
      <c r="AS269" s="240"/>
      <c r="AT269" s="256"/>
      <c r="AU269" s="256"/>
      <c r="AV269" s="259"/>
      <c r="AW269" s="259"/>
      <c r="AX269" s="256"/>
      <c r="AY269" s="256"/>
      <c r="AZ269" s="256"/>
      <c r="BA269" s="256"/>
      <c r="BB269" s="256"/>
      <c r="BC269" s="256"/>
      <c r="BD269" s="256"/>
      <c r="BE269" s="256"/>
      <c r="BF269" s="256"/>
      <c r="BG269" s="256"/>
      <c r="BH269" s="256"/>
      <c r="BI269" s="256"/>
      <c r="BJ269" s="256"/>
      <c r="BK269" s="256"/>
      <c r="BL269" s="262"/>
      <c r="BM269" s="262"/>
      <c r="BN269" s="262"/>
      <c r="BO269" s="262"/>
      <c r="BP269" s="262"/>
      <c r="BQ269" s="262"/>
      <c r="BR269" s="270"/>
      <c r="BS269" s="270"/>
      <c r="BT269" s="270"/>
      <c r="BU269" s="270"/>
      <c r="BV269" s="270"/>
      <c r="BW269" s="270"/>
      <c r="BX269" s="256"/>
      <c r="BY269" s="256"/>
      <c r="BZ269" s="256"/>
      <c r="CA269" s="267"/>
      <c r="CB269" s="267"/>
      <c r="CC269" s="274"/>
      <c r="CD269" s="267"/>
      <c r="CE269" s="267"/>
      <c r="CF269" s="267"/>
      <c r="CG269" s="267"/>
      <c r="CH269" s="267"/>
      <c r="CI269" s="267"/>
      <c r="CJ269" s="267"/>
      <c r="CK269" s="267"/>
      <c r="CL269" s="265"/>
      <c r="CM269" s="272"/>
      <c r="CN269" s="264"/>
      <c r="CO269" s="125"/>
      <c r="CP269" s="226"/>
      <c r="CQ269" s="226"/>
      <c r="CR269" s="226"/>
      <c r="CS269" s="116"/>
      <c r="CT269" s="116"/>
      <c r="CU269" s="116"/>
      <c r="CV269" s="116"/>
      <c r="CW269" s="116"/>
      <c r="CX269" s="116"/>
      <c r="CY269" s="116"/>
      <c r="CZ269" s="116"/>
      <c r="DA269" s="116"/>
    </row>
    <row r="270" spans="1:105" s="70" customFormat="1" ht="15" customHeight="1">
      <c r="A270" s="228"/>
      <c r="B270" s="336"/>
      <c r="C270" s="339"/>
      <c r="D270" s="237"/>
      <c r="E270" s="237"/>
      <c r="F270" s="243"/>
      <c r="G270" s="72">
        <v>3</v>
      </c>
      <c r="H270" s="84"/>
      <c r="I270" s="83"/>
      <c r="J270" s="83"/>
      <c r="K270" s="83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240"/>
      <c r="AN270" s="240"/>
      <c r="AO270" s="240"/>
      <c r="AP270" s="240"/>
      <c r="AQ270" s="240"/>
      <c r="AR270" s="240"/>
      <c r="AS270" s="240"/>
      <c r="AT270" s="256"/>
      <c r="AU270" s="256"/>
      <c r="AV270" s="259"/>
      <c r="AW270" s="259"/>
      <c r="AX270" s="256"/>
      <c r="AY270" s="256"/>
      <c r="AZ270" s="256"/>
      <c r="BA270" s="256"/>
      <c r="BB270" s="256"/>
      <c r="BC270" s="256"/>
      <c r="BD270" s="256"/>
      <c r="BE270" s="256"/>
      <c r="BF270" s="256"/>
      <c r="BG270" s="256"/>
      <c r="BH270" s="256"/>
      <c r="BI270" s="256"/>
      <c r="BJ270" s="256"/>
      <c r="BK270" s="256"/>
      <c r="BL270" s="262"/>
      <c r="BM270" s="262"/>
      <c r="BN270" s="262"/>
      <c r="BO270" s="262"/>
      <c r="BP270" s="262"/>
      <c r="BQ270" s="262"/>
      <c r="BR270" s="270"/>
      <c r="BS270" s="270"/>
      <c r="BT270" s="270"/>
      <c r="BU270" s="270"/>
      <c r="BV270" s="270"/>
      <c r="BW270" s="270"/>
      <c r="BX270" s="256"/>
      <c r="BY270" s="256"/>
      <c r="BZ270" s="256"/>
      <c r="CA270" s="267"/>
      <c r="CB270" s="267"/>
      <c r="CC270" s="274"/>
      <c r="CD270" s="267"/>
      <c r="CE270" s="267"/>
      <c r="CF270" s="267"/>
      <c r="CG270" s="267"/>
      <c r="CH270" s="267"/>
      <c r="CI270" s="267"/>
      <c r="CJ270" s="267"/>
      <c r="CK270" s="267"/>
      <c r="CL270" s="265"/>
      <c r="CM270" s="272"/>
      <c r="CN270" s="264"/>
      <c r="CO270" s="125"/>
      <c r="CP270" s="226"/>
      <c r="CQ270" s="226"/>
      <c r="CR270" s="226"/>
      <c r="CS270" s="116"/>
      <c r="CT270" s="116"/>
      <c r="CU270" s="116"/>
      <c r="CV270" s="116"/>
      <c r="CW270" s="116"/>
      <c r="CX270" s="116"/>
      <c r="CY270" s="116"/>
      <c r="CZ270" s="116"/>
      <c r="DA270" s="116"/>
    </row>
    <row r="271" spans="1:105" s="70" customFormat="1" ht="15" customHeight="1">
      <c r="A271" s="228"/>
      <c r="B271" s="336"/>
      <c r="C271" s="339"/>
      <c r="D271" s="237"/>
      <c r="E271" s="237"/>
      <c r="F271" s="244"/>
      <c r="G271" s="73">
        <v>3.9</v>
      </c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1"/>
      <c r="AD271" s="81"/>
      <c r="AE271" s="81"/>
      <c r="AF271" s="81"/>
      <c r="AG271" s="81"/>
      <c r="AH271" s="81"/>
      <c r="AI271" s="81"/>
      <c r="AJ271" s="81"/>
      <c r="AK271" s="81"/>
      <c r="AL271" s="81"/>
      <c r="AM271" s="240"/>
      <c r="AN271" s="240"/>
      <c r="AO271" s="240"/>
      <c r="AP271" s="240"/>
      <c r="AQ271" s="240"/>
      <c r="AR271" s="240"/>
      <c r="AS271" s="240"/>
      <c r="AT271" s="256"/>
      <c r="AU271" s="256"/>
      <c r="AV271" s="259"/>
      <c r="AW271" s="259"/>
      <c r="AX271" s="256"/>
      <c r="AY271" s="256"/>
      <c r="AZ271" s="256"/>
      <c r="BA271" s="256"/>
      <c r="BB271" s="256"/>
      <c r="BC271" s="256"/>
      <c r="BD271" s="256"/>
      <c r="BE271" s="256"/>
      <c r="BF271" s="256"/>
      <c r="BG271" s="256"/>
      <c r="BH271" s="256"/>
      <c r="BI271" s="256"/>
      <c r="BJ271" s="256"/>
      <c r="BK271" s="256"/>
      <c r="BL271" s="262"/>
      <c r="BM271" s="262"/>
      <c r="BN271" s="262"/>
      <c r="BO271" s="262"/>
      <c r="BP271" s="262"/>
      <c r="BQ271" s="262"/>
      <c r="BR271" s="270"/>
      <c r="BS271" s="270"/>
      <c r="BT271" s="270"/>
      <c r="BU271" s="270"/>
      <c r="BV271" s="270"/>
      <c r="BW271" s="270"/>
      <c r="BX271" s="256"/>
      <c r="BY271" s="256"/>
      <c r="BZ271" s="256"/>
      <c r="CA271" s="267"/>
      <c r="CB271" s="267"/>
      <c r="CC271" s="274"/>
      <c r="CD271" s="267"/>
      <c r="CE271" s="267"/>
      <c r="CF271" s="267"/>
      <c r="CG271" s="267"/>
      <c r="CH271" s="267"/>
      <c r="CI271" s="267"/>
      <c r="CJ271" s="267"/>
      <c r="CK271" s="267"/>
      <c r="CL271" s="265"/>
      <c r="CM271" s="272"/>
      <c r="CN271" s="264"/>
      <c r="CO271" s="125"/>
      <c r="CP271" s="226"/>
      <c r="CQ271" s="226"/>
      <c r="CR271" s="226"/>
      <c r="CS271" s="116"/>
      <c r="CT271" s="116"/>
      <c r="CU271" s="116"/>
      <c r="CV271" s="116"/>
      <c r="CW271" s="116"/>
      <c r="CX271" s="116"/>
      <c r="CY271" s="116"/>
      <c r="CZ271" s="116"/>
      <c r="DA271" s="116"/>
    </row>
    <row r="272" spans="1:105" s="70" customFormat="1" ht="15" customHeight="1">
      <c r="A272" s="229"/>
      <c r="B272" s="337"/>
      <c r="C272" s="340"/>
      <c r="D272" s="238"/>
      <c r="E272" s="238"/>
      <c r="F272" s="245" t="s">
        <v>83</v>
      </c>
      <c r="G272" s="246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241"/>
      <c r="AN272" s="241"/>
      <c r="AO272" s="241"/>
      <c r="AP272" s="241"/>
      <c r="AQ272" s="241"/>
      <c r="AR272" s="241"/>
      <c r="AS272" s="241"/>
      <c r="AT272" s="257"/>
      <c r="AU272" s="257"/>
      <c r="AV272" s="260"/>
      <c r="AW272" s="260"/>
      <c r="AX272" s="257"/>
      <c r="AY272" s="257"/>
      <c r="AZ272" s="257"/>
      <c r="BA272" s="257"/>
      <c r="BB272" s="257"/>
      <c r="BC272" s="257"/>
      <c r="BD272" s="257"/>
      <c r="BE272" s="257"/>
      <c r="BF272" s="257"/>
      <c r="BG272" s="257"/>
      <c r="BH272" s="257"/>
      <c r="BI272" s="257"/>
      <c r="BJ272" s="257"/>
      <c r="BK272" s="257"/>
      <c r="BL272" s="263"/>
      <c r="BM272" s="263"/>
      <c r="BN272" s="263"/>
      <c r="BO272" s="263"/>
      <c r="BP272" s="263"/>
      <c r="BQ272" s="263"/>
      <c r="BR272" s="271"/>
      <c r="BS272" s="271"/>
      <c r="BT272" s="271"/>
      <c r="BU272" s="271"/>
      <c r="BV272" s="271"/>
      <c r="BW272" s="271"/>
      <c r="BX272" s="257"/>
      <c r="BY272" s="257"/>
      <c r="BZ272" s="257"/>
      <c r="CA272" s="268"/>
      <c r="CB272" s="268"/>
      <c r="CC272" s="275"/>
      <c r="CD272" s="268"/>
      <c r="CE272" s="268"/>
      <c r="CF272" s="268"/>
      <c r="CG272" s="268"/>
      <c r="CH272" s="268"/>
      <c r="CI272" s="268"/>
      <c r="CJ272" s="268"/>
      <c r="CK272" s="268"/>
      <c r="CL272" s="265"/>
      <c r="CM272" s="272"/>
      <c r="CN272" s="264"/>
      <c r="CO272" s="125"/>
      <c r="CP272" s="226"/>
      <c r="CQ272" s="226"/>
      <c r="CR272" s="226"/>
      <c r="CS272" s="116"/>
      <c r="CT272" s="116"/>
      <c r="CU272" s="116"/>
      <c r="CV272" s="116"/>
      <c r="CW272" s="116"/>
      <c r="CX272" s="116"/>
      <c r="CY272" s="116"/>
      <c r="CZ272" s="116"/>
      <c r="DA272" s="116"/>
    </row>
    <row r="273" spans="1:105" s="120" customFormat="1" ht="15" customHeight="1">
      <c r="A273" s="227">
        <f t="shared" ref="A273" si="98">A265+1</f>
        <v>33</v>
      </c>
      <c r="B273" s="335" t="s">
        <v>1020</v>
      </c>
      <c r="C273" s="338" t="s">
        <v>1021</v>
      </c>
      <c r="D273" s="236" t="s">
        <v>1237</v>
      </c>
      <c r="E273" s="236" t="s">
        <v>88</v>
      </c>
      <c r="F273" s="253" t="s">
        <v>80</v>
      </c>
      <c r="G273" s="254"/>
      <c r="H273" s="82" t="s">
        <v>69</v>
      </c>
      <c r="I273" s="82"/>
      <c r="J273" s="82" t="s">
        <v>60</v>
      </c>
      <c r="K273" s="82" t="s">
        <v>60</v>
      </c>
      <c r="L273" s="82" t="s">
        <v>60</v>
      </c>
      <c r="M273" s="82" t="s">
        <v>60</v>
      </c>
      <c r="N273" s="82" t="s">
        <v>60</v>
      </c>
      <c r="O273" s="82"/>
      <c r="P273" s="82" t="s">
        <v>60</v>
      </c>
      <c r="Q273" s="82" t="s">
        <v>60</v>
      </c>
      <c r="R273" s="82" t="s">
        <v>60</v>
      </c>
      <c r="S273" s="196" t="s">
        <v>67</v>
      </c>
      <c r="T273" s="82" t="s">
        <v>60</v>
      </c>
      <c r="U273" s="82" t="s">
        <v>60</v>
      </c>
      <c r="V273" s="82"/>
      <c r="W273" s="82" t="s">
        <v>60</v>
      </c>
      <c r="X273" s="82" t="s">
        <v>60</v>
      </c>
      <c r="Y273" s="82" t="s">
        <v>60</v>
      </c>
      <c r="Z273" s="82" t="s">
        <v>60</v>
      </c>
      <c r="AA273" s="196" t="s">
        <v>81</v>
      </c>
      <c r="AB273" s="82" t="s">
        <v>60</v>
      </c>
      <c r="AC273" s="82"/>
      <c r="AD273" s="82" t="s">
        <v>60</v>
      </c>
      <c r="AE273" s="82" t="s">
        <v>60</v>
      </c>
      <c r="AF273" s="196" t="s">
        <v>81</v>
      </c>
      <c r="AG273" s="82" t="s">
        <v>1484</v>
      </c>
      <c r="AH273" s="82" t="s">
        <v>1484</v>
      </c>
      <c r="AI273" s="82" t="s">
        <v>1484</v>
      </c>
      <c r="AJ273" s="82"/>
      <c r="AK273" s="82" t="s">
        <v>1484</v>
      </c>
      <c r="AL273" s="82" t="s">
        <v>1484</v>
      </c>
      <c r="AM273" s="239">
        <f>COUNTIF(H273:AL273,"PH")+COUNTIF(H273:AL273,"PH/L")+COUNTIF(H273:AL273,"PM")</f>
        <v>0</v>
      </c>
      <c r="AN273" s="239">
        <f>COUNTIF(H273:AL273,"PD")+COUNTIF(H273:AL273,"PDD")+COUNTIF(H273:AL273,"P/DS")/2+COUNTIF(H273:AL273,"PMD")</f>
        <v>0</v>
      </c>
      <c r="AO273" s="239">
        <f>COUNTIF(H273:AL273,"PN")+COUNTIF(H273:AL273,"P/NS")/2+COUNTIF(H273:AL273,"PH")+COUNTIF(H273:AL273,"PH/F")/2+COUNTIF(H273:AL273,"PH/L")/2+COUNTIF(H273:AL273,"PM")</f>
        <v>0</v>
      </c>
      <c r="AP273" s="239">
        <f>COUNTIF(H273:AL273,"BH")+COUNTIF(H273:AL273,"AL/BL")+COUNTIF(H273:AL273,"UL/BL")+COUNTIF(H273:AL273,"BM")</f>
        <v>0</v>
      </c>
      <c r="AQ273" s="239">
        <f>COUNTIF(H273:AL273,"DS")+COUNTIF(H273:AL273,"AL/DS")/2+COUNTIF(H273:AL273,"UL/DS")/2+COUNTIF(H273:AL273,"CT")+COUNTIF(H273:AL273,"MD")</f>
        <v>18</v>
      </c>
      <c r="AR273" s="239">
        <f>COUNTIF(H273:AL273,"NS")+COUNTIF(H273:AL273,"AL/NS")/2+COUNTIF(H273:AL273,"UL/NS")/2+COUNTIF(H273:AL273,"BH")+COUNTIF(H273:AL273,"AL/BF")/2+COUNTIF(H273:AL273,"AL/BL")/2+COUNTIF(H273:AL273,"UL/BL")/2+COUNTIF(H273:AL273,"UL/BF")/2+COUNTIF(H273:AL273,"BM")</f>
        <v>0</v>
      </c>
      <c r="AS273" s="239">
        <f>COUNTIF(H273:AL273,"AL")+COUNTIF(H273:AL273,"AL/DS")/2+COUNTIF(H273:AL273,"AL/NS")/2+COUNTIF(H273:AL273,"NH")+COUNTIF(H273:AL273,"SL")+COUNTIF(H273:AL273,"NHD")+COUNTIF(H273:AL273,"B")+COUNTIF(H273:AL273,"HL")+COUNTIF(H273:AL273,"AL/BF")/2+COUNTIF(H273:AL273,"AL/BL")/2</f>
        <v>3</v>
      </c>
      <c r="AT273" s="255">
        <f>COUNTIF(H273:AL273,"PD")+COUNTIF(H273:AL273,"PN")+COUNTIF(H273:AL273,"P/DS")/2+COUNTIF(H273:AL273,"P/NS")/2+COUNTIF(H273:AL273,"DS")+COUNTIF(H273:AL273,"NS")+COUNTIF(H273:AL273,"AL")+COUNTIF(H273:AL273,"AL/DS")+COUNTIF(H273:AL273,"AL/NS")+COUNTIF(H273:AL273,"NH")+COUNTIF(H273:AL273,"SL")+COUNTIF(H273:AL273,"UL/DS")/2+COUNTIF(H273:AL273,"UL/NS")/2+COUNTIF(H273:AL273,"CT")+COUNTIF(H273:AL273,"NHD")+COUNTIF(H273:AL273,"PDD")+COUNTIF(H273:AL273,"B")+COUNTIF(H273:AL273,"HL")+COUNTIF(H273:AL273,"PH")+COUNTIF(H273:AL273,"BH")+COUNTIF(H273:AL273,"AL/BF")+COUNTIF(H273:AL273,"AL/BL")+COUNTIF(H273:AL273,"UL/BF")/2+COUNTIF(H273:AL273,"UL/BL")/2+COUNTIF(H273:AL273,"PH/F")/2+COUNTIF(H273:AL273,"PH/L")/2+COUNTIF(H273:AL273,"MD")+COUNTIF(H273:AL273,"PMD")+COUNTIF(H273:AL273,"PM")+COUNTIF(H273:AL273,"BM")</f>
        <v>21</v>
      </c>
      <c r="AU273" s="255">
        <f>COUNTIF(H273:AL273,"P/DS")/2+COUNTIF(H273:AL273,"P/NS")/2+COUNTIF(H273:AL273,"IL")+COUNTIF(H273:AL273,"NL")+COUNTIF(H273:AL273,"UL")+COUNTIF(H273:AL273,"UL/DS")/2+COUNTIF(H273:AL273,"UL/NS")/2+COUNTIF(H273:AL273,"KT")+COUNTIF(H273:AL273,"UL/BF")/2+COUNTIF(H273:AL273,"UL/BL")/2+COUNTIF(H273:AL273,"PH/F")/2+COUNTIF(H273:AL273,"PH/L")/2+COUNTIF(H273:AL273,"NB")</f>
        <v>0</v>
      </c>
      <c r="AV273" s="258">
        <f>COUNTIF(H273:AL273,"PN")+COUNTIF(H273:AL273,"TVD")+COUNTIF(H273:AL273,"PH")+COUNTIF(H273:AL273,"PM")+COUNTIF(H273:AL273,"PDD")-COUNTIFS(H273:AL273,"PN",H280:AL280,"&gt;=3")-COUNTIFS(H273:AL273,"PM",H280:AL280,"&gt;=3")</f>
        <v>0</v>
      </c>
      <c r="AW273" s="258">
        <f>COUNTIF(H273:AL273,"NS")+COUNTIF(H273:AL273,"D")+COUNTIF(H273:AL273,"BH")+COUNTIF(H273:AL273,"NHD")+COUNTIF(H273:AL273,"BM")-COUNTIFS(H273:AL273,"NS",H280:AL280,"&gt;=3")-COUNTIFS(H273:AL273,"BH",H280:AL280,"&gt;=3")-COUNTIFS(H273:AL273,"BM",H280:AL280,"&gt;=3")</f>
        <v>0</v>
      </c>
      <c r="AX273" s="255">
        <f>COUNTIF(H273:AL273,"AL")+COUNTIF(H273:AL273,"AL/DS")/2+COUNTIF(H273:AL273,"AL/NS")/2+COUNTIF(H273:AL273,"AL/BF")+COUNTIF(H273:AL273,"AL/BL")/2</f>
        <v>2</v>
      </c>
      <c r="AY273" s="255">
        <f>COUNTIF(H273:AL273,"SL")</f>
        <v>0</v>
      </c>
      <c r="AZ273" s="255">
        <f>COUNTIF(H273:AL273,"NH")</f>
        <v>1</v>
      </c>
      <c r="BA273" s="255">
        <f>COUNTIF(H273:AL273,"HL")</f>
        <v>0</v>
      </c>
      <c r="BB273" s="255">
        <f>COUNTIF(G273:AL273,"P/DS")/2+COUNTIF(G273:AL273,"P/NS")/2+COUNTIF(G273:AL273,"UL")+COUNTIF(G273:AL273,"UL/DS")/2+COUNTIF(G273:AL273,"UL/NS")/2+COUNTIF(G273:AL273,"UL/BL")/2+COUNTIF(G273:AL273,"UL/BF")/2+COUNTIF(G273:AL273,"PH/F")/2+COUNTIF(G273:AL273,"PH/L")/2</f>
        <v>0</v>
      </c>
      <c r="BC273" s="255">
        <f>COUNTIF(H273:AL273,"NB")</f>
        <v>0</v>
      </c>
      <c r="BD273" s="255">
        <f>COUNTIF(H273:AL273,"NL")</f>
        <v>0</v>
      </c>
      <c r="BE273" s="255">
        <f>COUNTIF(H273:AL273,"IL")</f>
        <v>0</v>
      </c>
      <c r="BF273" s="255">
        <f>COUNTIF(H273:AL273,"KT")</f>
        <v>0</v>
      </c>
      <c r="BG273" s="255">
        <f>COUNTIF(H273:AL273,"L70")</f>
        <v>0</v>
      </c>
      <c r="BH273" s="255">
        <f>COUNTIF(H273:AL273,"MD")</f>
        <v>0</v>
      </c>
      <c r="BI273" s="255">
        <f>COUNTIF(H273:AL273,"PMD")</f>
        <v>0</v>
      </c>
      <c r="BJ273" s="255">
        <f>COUNTIF(H273:AL273,"PM")</f>
        <v>0</v>
      </c>
      <c r="BK273" s="255">
        <f>COUNTIF(H273:AL273,"BM")</f>
        <v>0</v>
      </c>
      <c r="BL273" s="261">
        <f>SUMIF(H273:AL273,"PD",H274:AL274)+SUMIF(H273:AL273,"PN",H274:AL274)+SUMIF(H273:AL273,"P/DS",H274:AL274)+SUMIF(H273:AL273,"PN/F",H274:AL274)+SUMIF(H273:AL273,"PN/L",H274:AL274)+SUMIF(H273:AL273,"TV",H274:AL274)+SUMIF(H273:AL273,"TVD",H274:AL274)+SUMIF(H273:AL273,"PDD",H274:AL274)</f>
        <v>0</v>
      </c>
      <c r="BM273" s="261">
        <f>SUMIF(H273:AL273,"PD",H275:AL275)+SUMIF(H273:AL273,"PN",H275:AL275)+SUMIF(H273:AL273,"P/DS",H275:AL275)+SUMIF(H273:AL273,"PN/F",H275:AL275)+SUMIF(H273:AL273,"PN/L",H275:AL275)+SUMIF(H273:AL273,"TV",H275:AL275)+SUMIF(H273:AL273,"TVD",H275:AL275)+SUMIF(H273:AL273,"PDD",H275:AL275)+SUMIF(H273:AL273,"PMD",H275:AL275)</f>
        <v>0</v>
      </c>
      <c r="BN273" s="261">
        <f>SUMIF(H273:AL273,"PD",H276:AL276)+SUMIF(H273:AL273,"PN",H276:AL276)+SUMIF(H273:AL273,"P/DS",H276:AL276)+SUMIF(H273:AL273,"PN/F",H276:AL276)+SUMIF(H273:AL273,"PN/L",H276:AL276)+SUMIF(H273:AL273,"TV",H276:AL276)+SUMIF(H273:AL273,"TVD",H276:AL276)</f>
        <v>0</v>
      </c>
      <c r="BO273" s="261">
        <f>SUMIF(H273:AL273,"PD",H277:AL277)+SUMIF(H273:AL273,"PN",H277:AL277)+SUMIF(H273:AL273,"P/DS",H277:AL277)+SUMIF(H273:AL273,"PN/F",H277:AL277)+SUMIF(H273:AL273,"PN/L",H277:AL277)+SUMIF(H273:AL273,"TV",H277:AL277)+SUMIF(H273:AL273,"TVD",H277:AL277)</f>
        <v>0</v>
      </c>
      <c r="BP273" s="261">
        <f>SUMIF(H273:AL273,"PD",H278:AL278)+SUMIF(H273:AL273,"PN",H278:AL278)+SUMIF(H273:AL273,"P/DS",H278:AL278)+SUMIF(H273:AL273,"PN/F",H278:AL278)+SUMIF(H273:AL273,"PN/L",H278:AL278)+SUMIF(H273:AL273,"TV",H278:AL278)+SUMIF(H273:AL273,"TVD",H278:AL278)+SUMIF(H273:AL273,"PDD",H278:AL278)+SUMIF(H273:AL273,"PH",H278:AL278)+SUMIF(H273:AL273,"PM",H278:AL278)</f>
        <v>0</v>
      </c>
      <c r="BQ273" s="261">
        <f>SUMIF(H273:AL273,"PD",H279:AL279)+SUMIF(H273:AL273,"PN",H279:AL279)+SUMIF(H273:AL273,"P/DS",H279:AL279)+SUMIF(H273:AL273,"PN/F",H279:AL279)+SUMIF(H273:AL273,"PN/L",H279:AL279)+SUMIF(H273:AL273,"TV",H279:AL279)+SUMIF(H273:AL273,"TVD",H279:AL279)+SUMIF(H273:AL273,"PDD",H279:AL279)+SUMIF(H273:AL273,"PH",H279:AL279)+SUMIF(H273:AL273,"PM",H279:AL279)</f>
        <v>0</v>
      </c>
      <c r="BR273" s="269">
        <f>SUM(H274:AL274)-BL273</f>
        <v>4</v>
      </c>
      <c r="BS273" s="269">
        <f>SUM(H275:AL275)-BM273</f>
        <v>0</v>
      </c>
      <c r="BT273" s="269">
        <f>SUM(H276:AL276)-BN273</f>
        <v>0</v>
      </c>
      <c r="BU273" s="269">
        <f>SUM(H277:AL277)-BO273</f>
        <v>0</v>
      </c>
      <c r="BV273" s="269">
        <f>SUM(H278:AL278)-BP273</f>
        <v>0</v>
      </c>
      <c r="BW273" s="269">
        <f>SUM(H279:AL279)-BQ273</f>
        <v>0</v>
      </c>
      <c r="BX273" s="255">
        <f>SUMIF(H273:AL273,"PD",H280:AL280)+SUMIF(H273:AL273,"PN",H280:AL280)+SUMIF(H273:AL273,"P/DS",H280:AL280)+SUMIF(H273:AL273,"PN/F",H280:AL280)+SUMIF(H273:AL273,"PN/L",H280:AL280)</f>
        <v>0</v>
      </c>
      <c r="BY273" s="255">
        <f>SUM(H280:AL280)-BX273</f>
        <v>0</v>
      </c>
      <c r="BZ273" s="255">
        <f t="shared" ref="BZ273" si="99">+SUM(BL273:BW280)</f>
        <v>4</v>
      </c>
      <c r="CA273" s="266">
        <f>(COUNTIFS(H273:AL273,"PD",H274:AL274,"&gt;=2"))*0.5-IF(CN273="VP",COUNTIFS($H$16:$AL$16,"SAT",H273:AL273,"PD",H274:AL274,"&gt;=2"))*0.5</f>
        <v>0</v>
      </c>
      <c r="CB273" s="266">
        <f>(COUNTIFS(H273:AL273,"PN",H275:AL275,"&gt;=0.5",H274:AL274,"&gt;=1.5"))*0.5+COUNTIFS(H273:AL273,"PDD",H275:AL275,"&gt;=0.5",H274:AL274,"&gt;=1.5")*0.5</f>
        <v>0</v>
      </c>
      <c r="CC273" s="273">
        <f>(COUNTIFS(H273:AL273,"TV",H275:AL275,"&gt;=10"))*0.5+(COUNTIFS(H273:AL273,"PMD",H275:AL275,"&gt;=2"))*0.5</f>
        <v>0</v>
      </c>
      <c r="CD273" s="266">
        <f>(COUNTIFS(H273:AL273,"TVD",H277:AL277,"&gt;=6.5",H275:AL275,"&gt;=3.5"))*0.5</f>
        <v>0</v>
      </c>
      <c r="CE273" s="266">
        <f>(COUNTIFS(H273:AL273,"PD",H278:AL278,"&gt;=10"))*0.5</f>
        <v>0</v>
      </c>
      <c r="CF273" s="266">
        <f>(COUNTIFS(H273:AL273,"PDD",H278:AL278,"&gt;=3.5",H279:AL279,"&gt;=6.5")+COUNTIFS(H273:AL273,"PH",H279:AL279,"&gt;=0.5",H278:AL278,"&gt;=1.5")+COUNTIFS(H273:AL273,"PM",H279:AL279,"&gt;=0.5",H278:AL278,"&gt;=1.5"))*0.5</f>
        <v>0</v>
      </c>
      <c r="CG273" s="266">
        <f>(COUNTIFS(H273:AL273,"DS",H274:AL274,"&gt;=2")+COUNTIFS(H273:AL273,"AL/DS",H274:AL274,"&gt;=2"))*0.5-IF(CN273="VP",COUNTIFS($H$16:$AL$16,"SAT",H273:AL273,"DS",H274:AL274,"&gt;=2"))*0.5</f>
        <v>1</v>
      </c>
      <c r="CH273" s="266">
        <f>(COUNTIFS(H273:AL273,"NS",H275:AL275,"&gt;=0.5",H274:AL274,"&gt;=1.5")+COUNTIFS(H273:AL273,"AL/NS",H275:AL275,"&gt;=0.5",H274:AL274,"&gt;=1.5")+COUNTIFS(H273:AL273,"NHD",H275:AL275,"&gt;=4.5",H278:AL278,"&gt;=2",H274:AL274,"&gt;=1.5"))*0.5</f>
        <v>0</v>
      </c>
      <c r="CI273" s="266">
        <f>(COUNTIF(H275:AL275,"&gt;=10")+COUNTIFS(H273:AL273,"MD",H275:AL275,"&gt;=2")-COUNTIFS(H273:AL273,"TV",H275:AL275,"&gt;=10"))*0.5</f>
        <v>0</v>
      </c>
      <c r="CJ273" s="266">
        <f>(COUNTIFS(H273:AL273,"D",H277:AL277,"&gt;=6.5",H275:AL275,"&gt;=3.5"))*0.5</f>
        <v>0</v>
      </c>
      <c r="CK273" s="266">
        <f>(COUNTIF(H278:AL278,"&gt;=10")-COUNTIFS(H273:AL273,"PD",H278:AL278,"&gt;=10"))*0.5</f>
        <v>0</v>
      </c>
      <c r="CL273" s="265">
        <f>(COUNTIFS(H273:AL273,"NHD",H278:AL278,"&gt;=3.5",H279:AL279,"&gt;=6.5")+COUNTIFS(H273:AL273,"BH",H278:AL278,"&gt;=1.5",H279:AL279,"&gt;=0.5")+COUNTIFS(H273:AL273,"BM",H278:AL278,"&gt;=1.5",H279:AL279,"&gt;=0.5")+COUNTIFS(H273:AL273,"D",H278:AL278,"&gt;=1.5",H279:AL279,"&gt;=0.5"))*0.5</f>
        <v>0</v>
      </c>
      <c r="CM273" s="272"/>
      <c r="CN273" s="264" t="s">
        <v>723</v>
      </c>
      <c r="CO273" s="184">
        <f t="shared" ref="CO273" si="100">+AM273+AN273+AO273+AP273+AQ273+AR273+AS273+AU273+BG273</f>
        <v>21</v>
      </c>
      <c r="CP273" s="225">
        <f>+SUM(I274:I279)-I280</f>
        <v>0</v>
      </c>
      <c r="CQ273" s="225">
        <f>+SUM(J274:J279)-J280</f>
        <v>0</v>
      </c>
      <c r="CR273" s="225">
        <f>+SUM(K274:K279)-K280</f>
        <v>0</v>
      </c>
      <c r="CS273" s="185"/>
      <c r="CT273" s="185"/>
      <c r="CU273" s="185"/>
      <c r="CV273" s="185"/>
      <c r="CW273" s="185"/>
      <c r="CX273" s="185"/>
      <c r="CY273" s="185"/>
      <c r="CZ273" s="185"/>
      <c r="DA273" s="185"/>
    </row>
    <row r="274" spans="1:105" s="120" customFormat="1" ht="15" customHeight="1">
      <c r="A274" s="228"/>
      <c r="B274" s="336"/>
      <c r="C274" s="339"/>
      <c r="D274" s="237"/>
      <c r="E274" s="237"/>
      <c r="F274" s="243" t="s">
        <v>82</v>
      </c>
      <c r="G274" s="121">
        <v>1.5</v>
      </c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>
        <v>2</v>
      </c>
      <c r="V274" s="83"/>
      <c r="W274" s="83"/>
      <c r="X274" s="83"/>
      <c r="Y274" s="83"/>
      <c r="Z274" s="83"/>
      <c r="AA274" s="83"/>
      <c r="AB274" s="83">
        <v>2</v>
      </c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240"/>
      <c r="AN274" s="240"/>
      <c r="AO274" s="240"/>
      <c r="AP274" s="240"/>
      <c r="AQ274" s="240"/>
      <c r="AR274" s="240"/>
      <c r="AS274" s="240"/>
      <c r="AT274" s="256"/>
      <c r="AU274" s="256"/>
      <c r="AV274" s="259"/>
      <c r="AW274" s="259"/>
      <c r="AX274" s="256"/>
      <c r="AY274" s="256"/>
      <c r="AZ274" s="256"/>
      <c r="BA274" s="256"/>
      <c r="BB274" s="256"/>
      <c r="BC274" s="256"/>
      <c r="BD274" s="256"/>
      <c r="BE274" s="256"/>
      <c r="BF274" s="256"/>
      <c r="BG274" s="256"/>
      <c r="BH274" s="256"/>
      <c r="BI274" s="256"/>
      <c r="BJ274" s="256"/>
      <c r="BK274" s="256"/>
      <c r="BL274" s="262"/>
      <c r="BM274" s="262"/>
      <c r="BN274" s="262"/>
      <c r="BO274" s="262"/>
      <c r="BP274" s="262"/>
      <c r="BQ274" s="262"/>
      <c r="BR274" s="270"/>
      <c r="BS274" s="270"/>
      <c r="BT274" s="270"/>
      <c r="BU274" s="270"/>
      <c r="BV274" s="270"/>
      <c r="BW274" s="270"/>
      <c r="BX274" s="256"/>
      <c r="BY274" s="256"/>
      <c r="BZ274" s="256"/>
      <c r="CA274" s="267"/>
      <c r="CB274" s="267"/>
      <c r="CC274" s="274"/>
      <c r="CD274" s="267"/>
      <c r="CE274" s="267"/>
      <c r="CF274" s="267"/>
      <c r="CG274" s="267"/>
      <c r="CH274" s="267"/>
      <c r="CI274" s="267"/>
      <c r="CJ274" s="267"/>
      <c r="CK274" s="267"/>
      <c r="CL274" s="265"/>
      <c r="CM274" s="272"/>
      <c r="CN274" s="264"/>
      <c r="CO274" s="184"/>
      <c r="CP274" s="226"/>
      <c r="CQ274" s="226"/>
      <c r="CR274" s="226"/>
      <c r="CS274" s="185"/>
      <c r="CT274" s="185"/>
      <c r="CU274" s="185"/>
      <c r="CV274" s="185"/>
      <c r="CW274" s="185"/>
      <c r="CX274" s="185"/>
      <c r="CY274" s="185"/>
      <c r="CZ274" s="185"/>
      <c r="DA274" s="185"/>
    </row>
    <row r="275" spans="1:105" s="120" customFormat="1" ht="15" customHeight="1">
      <c r="A275" s="228"/>
      <c r="B275" s="336"/>
      <c r="C275" s="339"/>
      <c r="D275" s="237"/>
      <c r="E275" s="237"/>
      <c r="F275" s="243"/>
      <c r="G275" s="122">
        <v>2</v>
      </c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240"/>
      <c r="AN275" s="240"/>
      <c r="AO275" s="240"/>
      <c r="AP275" s="240"/>
      <c r="AQ275" s="240"/>
      <c r="AR275" s="240"/>
      <c r="AS275" s="240"/>
      <c r="AT275" s="256"/>
      <c r="AU275" s="256"/>
      <c r="AV275" s="259"/>
      <c r="AW275" s="259"/>
      <c r="AX275" s="256"/>
      <c r="AY275" s="256"/>
      <c r="AZ275" s="256"/>
      <c r="BA275" s="256"/>
      <c r="BB275" s="256"/>
      <c r="BC275" s="256"/>
      <c r="BD275" s="256"/>
      <c r="BE275" s="256"/>
      <c r="BF275" s="256"/>
      <c r="BG275" s="256"/>
      <c r="BH275" s="256"/>
      <c r="BI275" s="256"/>
      <c r="BJ275" s="256"/>
      <c r="BK275" s="256"/>
      <c r="BL275" s="262"/>
      <c r="BM275" s="262"/>
      <c r="BN275" s="262"/>
      <c r="BO275" s="262"/>
      <c r="BP275" s="262"/>
      <c r="BQ275" s="262"/>
      <c r="BR275" s="270"/>
      <c r="BS275" s="270"/>
      <c r="BT275" s="270"/>
      <c r="BU275" s="270"/>
      <c r="BV275" s="270"/>
      <c r="BW275" s="270"/>
      <c r="BX275" s="256"/>
      <c r="BY275" s="256"/>
      <c r="BZ275" s="256"/>
      <c r="CA275" s="267"/>
      <c r="CB275" s="267"/>
      <c r="CC275" s="274"/>
      <c r="CD275" s="267"/>
      <c r="CE275" s="267"/>
      <c r="CF275" s="267"/>
      <c r="CG275" s="267"/>
      <c r="CH275" s="267"/>
      <c r="CI275" s="267"/>
      <c r="CJ275" s="267"/>
      <c r="CK275" s="267"/>
      <c r="CL275" s="265"/>
      <c r="CM275" s="272"/>
      <c r="CN275" s="264"/>
      <c r="CO275" s="184"/>
      <c r="CP275" s="226"/>
      <c r="CQ275" s="226"/>
      <c r="CR275" s="226"/>
      <c r="CS275" s="185"/>
      <c r="CT275" s="185"/>
      <c r="CU275" s="185"/>
      <c r="CV275" s="185"/>
      <c r="CW275" s="185"/>
      <c r="CX275" s="185"/>
      <c r="CY275" s="185"/>
      <c r="CZ275" s="185"/>
      <c r="DA275" s="185"/>
    </row>
    <row r="276" spans="1:105" s="120" customFormat="1" ht="15" customHeight="1">
      <c r="A276" s="228"/>
      <c r="B276" s="336"/>
      <c r="C276" s="339"/>
      <c r="D276" s="237"/>
      <c r="E276" s="237"/>
      <c r="F276" s="243"/>
      <c r="G276" s="122">
        <v>2.1</v>
      </c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240"/>
      <c r="AN276" s="240"/>
      <c r="AO276" s="240"/>
      <c r="AP276" s="240"/>
      <c r="AQ276" s="240"/>
      <c r="AR276" s="240"/>
      <c r="AS276" s="240"/>
      <c r="AT276" s="256"/>
      <c r="AU276" s="256"/>
      <c r="AV276" s="259"/>
      <c r="AW276" s="259"/>
      <c r="AX276" s="256"/>
      <c r="AY276" s="256"/>
      <c r="AZ276" s="256"/>
      <c r="BA276" s="256"/>
      <c r="BB276" s="256"/>
      <c r="BC276" s="256"/>
      <c r="BD276" s="256"/>
      <c r="BE276" s="256"/>
      <c r="BF276" s="256"/>
      <c r="BG276" s="256"/>
      <c r="BH276" s="256"/>
      <c r="BI276" s="256"/>
      <c r="BJ276" s="256"/>
      <c r="BK276" s="256"/>
      <c r="BL276" s="262"/>
      <c r="BM276" s="262"/>
      <c r="BN276" s="262"/>
      <c r="BO276" s="262"/>
      <c r="BP276" s="262"/>
      <c r="BQ276" s="262"/>
      <c r="BR276" s="270"/>
      <c r="BS276" s="270"/>
      <c r="BT276" s="270"/>
      <c r="BU276" s="270"/>
      <c r="BV276" s="270"/>
      <c r="BW276" s="270"/>
      <c r="BX276" s="256"/>
      <c r="BY276" s="256"/>
      <c r="BZ276" s="256"/>
      <c r="CA276" s="267"/>
      <c r="CB276" s="267"/>
      <c r="CC276" s="274"/>
      <c r="CD276" s="267"/>
      <c r="CE276" s="267"/>
      <c r="CF276" s="267"/>
      <c r="CG276" s="267"/>
      <c r="CH276" s="267"/>
      <c r="CI276" s="267"/>
      <c r="CJ276" s="267"/>
      <c r="CK276" s="267"/>
      <c r="CL276" s="265"/>
      <c r="CM276" s="272"/>
      <c r="CN276" s="264"/>
      <c r="CO276" s="184"/>
      <c r="CP276" s="226"/>
      <c r="CQ276" s="226"/>
      <c r="CR276" s="226"/>
      <c r="CS276" s="185"/>
      <c r="CT276" s="185"/>
      <c r="CU276" s="185"/>
      <c r="CV276" s="185"/>
      <c r="CW276" s="185"/>
      <c r="CX276" s="185"/>
      <c r="CY276" s="185"/>
      <c r="CZ276" s="185"/>
      <c r="DA276" s="185"/>
    </row>
    <row r="277" spans="1:105" s="120" customFormat="1" ht="15" customHeight="1">
      <c r="A277" s="228"/>
      <c r="B277" s="336"/>
      <c r="C277" s="339"/>
      <c r="D277" s="237"/>
      <c r="E277" s="237"/>
      <c r="F277" s="243"/>
      <c r="G277" s="122">
        <v>2.7</v>
      </c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240"/>
      <c r="AN277" s="240"/>
      <c r="AO277" s="240"/>
      <c r="AP277" s="240"/>
      <c r="AQ277" s="240"/>
      <c r="AR277" s="240"/>
      <c r="AS277" s="240"/>
      <c r="AT277" s="256"/>
      <c r="AU277" s="256"/>
      <c r="AV277" s="259"/>
      <c r="AW277" s="259"/>
      <c r="AX277" s="256"/>
      <c r="AY277" s="256"/>
      <c r="AZ277" s="256"/>
      <c r="BA277" s="256"/>
      <c r="BB277" s="256"/>
      <c r="BC277" s="256"/>
      <c r="BD277" s="256"/>
      <c r="BE277" s="256"/>
      <c r="BF277" s="256"/>
      <c r="BG277" s="256"/>
      <c r="BH277" s="256"/>
      <c r="BI277" s="256"/>
      <c r="BJ277" s="256"/>
      <c r="BK277" s="256"/>
      <c r="BL277" s="262"/>
      <c r="BM277" s="262"/>
      <c r="BN277" s="262"/>
      <c r="BO277" s="262"/>
      <c r="BP277" s="262"/>
      <c r="BQ277" s="262"/>
      <c r="BR277" s="270"/>
      <c r="BS277" s="270"/>
      <c r="BT277" s="270"/>
      <c r="BU277" s="270"/>
      <c r="BV277" s="270"/>
      <c r="BW277" s="270"/>
      <c r="BX277" s="256"/>
      <c r="BY277" s="256"/>
      <c r="BZ277" s="256"/>
      <c r="CA277" s="267"/>
      <c r="CB277" s="267"/>
      <c r="CC277" s="274"/>
      <c r="CD277" s="267"/>
      <c r="CE277" s="267"/>
      <c r="CF277" s="267"/>
      <c r="CG277" s="267"/>
      <c r="CH277" s="267"/>
      <c r="CI277" s="267"/>
      <c r="CJ277" s="267"/>
      <c r="CK277" s="267"/>
      <c r="CL277" s="265"/>
      <c r="CM277" s="272"/>
      <c r="CN277" s="264"/>
      <c r="CO277" s="184"/>
      <c r="CP277" s="226"/>
      <c r="CQ277" s="226"/>
      <c r="CR277" s="226"/>
      <c r="CS277" s="185"/>
      <c r="CT277" s="185"/>
      <c r="CU277" s="185"/>
      <c r="CV277" s="185"/>
      <c r="CW277" s="185"/>
      <c r="CX277" s="185"/>
      <c r="CY277" s="185"/>
      <c r="CZ277" s="185"/>
      <c r="DA277" s="185"/>
    </row>
    <row r="278" spans="1:105" s="120" customFormat="1" ht="15" customHeight="1">
      <c r="A278" s="228"/>
      <c r="B278" s="336"/>
      <c r="C278" s="339"/>
      <c r="D278" s="237"/>
      <c r="E278" s="237"/>
      <c r="F278" s="243"/>
      <c r="G278" s="122">
        <v>3</v>
      </c>
      <c r="H278" s="84"/>
      <c r="I278" s="83"/>
      <c r="J278" s="83"/>
      <c r="K278" s="83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240"/>
      <c r="AN278" s="240"/>
      <c r="AO278" s="240"/>
      <c r="AP278" s="240"/>
      <c r="AQ278" s="240"/>
      <c r="AR278" s="240"/>
      <c r="AS278" s="240"/>
      <c r="AT278" s="256"/>
      <c r="AU278" s="256"/>
      <c r="AV278" s="259"/>
      <c r="AW278" s="259"/>
      <c r="AX278" s="256"/>
      <c r="AY278" s="256"/>
      <c r="AZ278" s="256"/>
      <c r="BA278" s="256"/>
      <c r="BB278" s="256"/>
      <c r="BC278" s="256"/>
      <c r="BD278" s="256"/>
      <c r="BE278" s="256"/>
      <c r="BF278" s="256"/>
      <c r="BG278" s="256"/>
      <c r="BH278" s="256"/>
      <c r="BI278" s="256"/>
      <c r="BJ278" s="256"/>
      <c r="BK278" s="256"/>
      <c r="BL278" s="262"/>
      <c r="BM278" s="262"/>
      <c r="BN278" s="262"/>
      <c r="BO278" s="262"/>
      <c r="BP278" s="262"/>
      <c r="BQ278" s="262"/>
      <c r="BR278" s="270"/>
      <c r="BS278" s="270"/>
      <c r="BT278" s="270"/>
      <c r="BU278" s="270"/>
      <c r="BV278" s="270"/>
      <c r="BW278" s="270"/>
      <c r="BX278" s="256"/>
      <c r="BY278" s="256"/>
      <c r="BZ278" s="256"/>
      <c r="CA278" s="267"/>
      <c r="CB278" s="267"/>
      <c r="CC278" s="274"/>
      <c r="CD278" s="267"/>
      <c r="CE278" s="267"/>
      <c r="CF278" s="267"/>
      <c r="CG278" s="267"/>
      <c r="CH278" s="267"/>
      <c r="CI278" s="267"/>
      <c r="CJ278" s="267"/>
      <c r="CK278" s="267"/>
      <c r="CL278" s="265"/>
      <c r="CM278" s="272"/>
      <c r="CN278" s="264"/>
      <c r="CO278" s="184"/>
      <c r="CP278" s="226"/>
      <c r="CQ278" s="226"/>
      <c r="CR278" s="226"/>
      <c r="CS278" s="185"/>
      <c r="CT278" s="185"/>
      <c r="CU278" s="185"/>
      <c r="CV278" s="185"/>
      <c r="CW278" s="185"/>
      <c r="CX278" s="185"/>
      <c r="CY278" s="185"/>
      <c r="CZ278" s="185"/>
      <c r="DA278" s="185"/>
    </row>
    <row r="279" spans="1:105" s="120" customFormat="1" ht="15" customHeight="1">
      <c r="A279" s="228"/>
      <c r="B279" s="336"/>
      <c r="C279" s="339"/>
      <c r="D279" s="237"/>
      <c r="E279" s="237"/>
      <c r="F279" s="244"/>
      <c r="G279" s="123">
        <v>3.9</v>
      </c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1"/>
      <c r="AD279" s="81"/>
      <c r="AE279" s="81"/>
      <c r="AF279" s="81"/>
      <c r="AG279" s="81"/>
      <c r="AH279" s="81"/>
      <c r="AI279" s="81"/>
      <c r="AJ279" s="81"/>
      <c r="AK279" s="81"/>
      <c r="AL279" s="81"/>
      <c r="AM279" s="240"/>
      <c r="AN279" s="240"/>
      <c r="AO279" s="240"/>
      <c r="AP279" s="240"/>
      <c r="AQ279" s="240"/>
      <c r="AR279" s="240"/>
      <c r="AS279" s="240"/>
      <c r="AT279" s="256"/>
      <c r="AU279" s="256"/>
      <c r="AV279" s="259"/>
      <c r="AW279" s="259"/>
      <c r="AX279" s="256"/>
      <c r="AY279" s="256"/>
      <c r="AZ279" s="256"/>
      <c r="BA279" s="256"/>
      <c r="BB279" s="256"/>
      <c r="BC279" s="256"/>
      <c r="BD279" s="256"/>
      <c r="BE279" s="256"/>
      <c r="BF279" s="256"/>
      <c r="BG279" s="256"/>
      <c r="BH279" s="256"/>
      <c r="BI279" s="256"/>
      <c r="BJ279" s="256"/>
      <c r="BK279" s="256"/>
      <c r="BL279" s="262"/>
      <c r="BM279" s="262"/>
      <c r="BN279" s="262"/>
      <c r="BO279" s="262"/>
      <c r="BP279" s="262"/>
      <c r="BQ279" s="262"/>
      <c r="BR279" s="270"/>
      <c r="BS279" s="270"/>
      <c r="BT279" s="270"/>
      <c r="BU279" s="270"/>
      <c r="BV279" s="270"/>
      <c r="BW279" s="270"/>
      <c r="BX279" s="256"/>
      <c r="BY279" s="256"/>
      <c r="BZ279" s="256"/>
      <c r="CA279" s="267"/>
      <c r="CB279" s="267"/>
      <c r="CC279" s="274"/>
      <c r="CD279" s="267"/>
      <c r="CE279" s="267"/>
      <c r="CF279" s="267"/>
      <c r="CG279" s="267"/>
      <c r="CH279" s="267"/>
      <c r="CI279" s="267"/>
      <c r="CJ279" s="267"/>
      <c r="CK279" s="267"/>
      <c r="CL279" s="265"/>
      <c r="CM279" s="272"/>
      <c r="CN279" s="264"/>
      <c r="CO279" s="184"/>
      <c r="CP279" s="226"/>
      <c r="CQ279" s="226"/>
      <c r="CR279" s="226"/>
      <c r="CS279" s="185"/>
      <c r="CT279" s="185"/>
      <c r="CU279" s="185"/>
      <c r="CV279" s="185"/>
      <c r="CW279" s="185"/>
      <c r="CX279" s="185"/>
      <c r="CY279" s="185"/>
      <c r="CZ279" s="185"/>
      <c r="DA279" s="185"/>
    </row>
    <row r="280" spans="1:105" s="120" customFormat="1" ht="15" customHeight="1">
      <c r="A280" s="229"/>
      <c r="B280" s="337"/>
      <c r="C280" s="340"/>
      <c r="D280" s="238"/>
      <c r="E280" s="238"/>
      <c r="F280" s="245" t="s">
        <v>83</v>
      </c>
      <c r="G280" s="246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241"/>
      <c r="AN280" s="241"/>
      <c r="AO280" s="241"/>
      <c r="AP280" s="241"/>
      <c r="AQ280" s="241"/>
      <c r="AR280" s="241"/>
      <c r="AS280" s="241"/>
      <c r="AT280" s="257"/>
      <c r="AU280" s="257"/>
      <c r="AV280" s="260"/>
      <c r="AW280" s="260"/>
      <c r="AX280" s="257"/>
      <c r="AY280" s="257"/>
      <c r="AZ280" s="257"/>
      <c r="BA280" s="257"/>
      <c r="BB280" s="257"/>
      <c r="BC280" s="257"/>
      <c r="BD280" s="257"/>
      <c r="BE280" s="257"/>
      <c r="BF280" s="257"/>
      <c r="BG280" s="257"/>
      <c r="BH280" s="257"/>
      <c r="BI280" s="257"/>
      <c r="BJ280" s="257"/>
      <c r="BK280" s="257"/>
      <c r="BL280" s="263"/>
      <c r="BM280" s="263"/>
      <c r="BN280" s="263"/>
      <c r="BO280" s="263"/>
      <c r="BP280" s="263"/>
      <c r="BQ280" s="263"/>
      <c r="BR280" s="271"/>
      <c r="BS280" s="271"/>
      <c r="BT280" s="271"/>
      <c r="BU280" s="271"/>
      <c r="BV280" s="271"/>
      <c r="BW280" s="271"/>
      <c r="BX280" s="257"/>
      <c r="BY280" s="257"/>
      <c r="BZ280" s="257"/>
      <c r="CA280" s="268"/>
      <c r="CB280" s="268"/>
      <c r="CC280" s="275"/>
      <c r="CD280" s="268"/>
      <c r="CE280" s="268"/>
      <c r="CF280" s="268"/>
      <c r="CG280" s="268"/>
      <c r="CH280" s="268"/>
      <c r="CI280" s="268"/>
      <c r="CJ280" s="268"/>
      <c r="CK280" s="268"/>
      <c r="CL280" s="265"/>
      <c r="CM280" s="272"/>
      <c r="CN280" s="264"/>
      <c r="CO280" s="184"/>
      <c r="CP280" s="226"/>
      <c r="CQ280" s="226"/>
      <c r="CR280" s="226"/>
      <c r="CS280" s="185"/>
      <c r="CT280" s="185"/>
      <c r="CU280" s="185"/>
      <c r="CV280" s="185"/>
      <c r="CW280" s="185"/>
      <c r="CX280" s="185"/>
      <c r="CY280" s="185"/>
      <c r="CZ280" s="185"/>
      <c r="DA280" s="185"/>
    </row>
    <row r="281" spans="1:105" s="70" customFormat="1" ht="15" customHeight="1">
      <c r="A281" s="227">
        <f t="shared" ref="A281" si="101">A273+1</f>
        <v>34</v>
      </c>
      <c r="B281" s="399" t="s">
        <v>1278</v>
      </c>
      <c r="C281" s="402" t="s">
        <v>1336</v>
      </c>
      <c r="D281" s="236">
        <v>44648</v>
      </c>
      <c r="E281" s="236" t="s">
        <v>106</v>
      </c>
      <c r="F281" s="253" t="s">
        <v>80</v>
      </c>
      <c r="G281" s="254"/>
      <c r="H281" s="82" t="s">
        <v>57</v>
      </c>
      <c r="I281" s="82"/>
      <c r="J281" s="82" t="s">
        <v>57</v>
      </c>
      <c r="K281" s="82" t="s">
        <v>57</v>
      </c>
      <c r="L281" s="82" t="s">
        <v>57</v>
      </c>
      <c r="M281" s="82" t="s">
        <v>57</v>
      </c>
      <c r="N281" s="82" t="s">
        <v>57</v>
      </c>
      <c r="O281" s="82"/>
      <c r="P281" s="82" t="s">
        <v>57</v>
      </c>
      <c r="Q281" s="82" t="s">
        <v>57</v>
      </c>
      <c r="R281" s="82" t="s">
        <v>57</v>
      </c>
      <c r="S281" s="82" t="s">
        <v>57</v>
      </c>
      <c r="T281" s="82" t="s">
        <v>57</v>
      </c>
      <c r="U281" s="82" t="s">
        <v>57</v>
      </c>
      <c r="V281" s="82"/>
      <c r="W281" s="82" t="s">
        <v>57</v>
      </c>
      <c r="X281" s="82" t="s">
        <v>57</v>
      </c>
      <c r="Y281" s="82" t="s">
        <v>57</v>
      </c>
      <c r="Z281" s="82" t="s">
        <v>57</v>
      </c>
      <c r="AA281" s="82" t="s">
        <v>57</v>
      </c>
      <c r="AB281" s="82" t="s">
        <v>57</v>
      </c>
      <c r="AC281" s="82"/>
      <c r="AD281" s="82" t="s">
        <v>57</v>
      </c>
      <c r="AE281" s="82" t="s">
        <v>71</v>
      </c>
      <c r="AF281" s="82" t="s">
        <v>57</v>
      </c>
      <c r="AG281" s="82" t="s">
        <v>57</v>
      </c>
      <c r="AH281" s="82" t="s">
        <v>60</v>
      </c>
      <c r="AI281" s="82" t="s">
        <v>1471</v>
      </c>
      <c r="AJ281" s="82"/>
      <c r="AK281" s="82" t="s">
        <v>60</v>
      </c>
      <c r="AL281" s="82" t="s">
        <v>60</v>
      </c>
      <c r="AM281" s="239">
        <f>COUNTIF(H281:AL281,"PH")+COUNTIF(H281:AL281,"PH/L")+COUNTIF(H281:AL281,"PM")</f>
        <v>0</v>
      </c>
      <c r="AN281" s="239">
        <f>COUNTIF(H281:AL281,"PD")+COUNTIF(H281:AL281,"PDD")+COUNTIF(H281:AL281,"P/DS")/2+COUNTIF(H281:AL281,"PMD")</f>
        <v>21</v>
      </c>
      <c r="AO281" s="239">
        <f>COUNTIF(H281:AL281,"PN")+COUNTIF(H281:AL281,"P/NS")/2+COUNTIF(H281:AL281,"PH")+COUNTIF(H281:AL281,"PH/F")/2+COUNTIF(H281:AL281,"PH/L")/2+COUNTIF(H281:AL281,"PM")</f>
        <v>0</v>
      </c>
      <c r="AP281" s="239">
        <f>COUNTIF(H281:AL281,"BH")+COUNTIF(H281:AL281,"AL/BL")+COUNTIF(H281:AL281,"UL/BL")+COUNTIF(H281:AL281,"BM")</f>
        <v>0</v>
      </c>
      <c r="AQ281" s="239">
        <f>COUNTIF(H281:AL281,"DS")+COUNTIF(H281:AL281,"AL/DS")/2+COUNTIF(H281:AL281,"UL/DS")/2+COUNTIF(H281:AL281,"CT")+COUNTIF(H281:AL281,"MD")</f>
        <v>3.5</v>
      </c>
      <c r="AR281" s="239">
        <f>COUNTIF(H281:AL281,"NS")+COUNTIF(H281:AL281,"AL/NS")/2+COUNTIF(H281:AL281,"UL/NS")/2+COUNTIF(H281:AL281,"BH")+COUNTIF(H281:AL281,"AL/BF")/2+COUNTIF(H281:AL281,"AL/BL")/2+COUNTIF(H281:AL281,"UL/BL")/2+COUNTIF(H281:AL281,"UL/BF")/2+COUNTIF(H281:AL281,"BM")</f>
        <v>0</v>
      </c>
      <c r="AS281" s="239">
        <f>COUNTIF(H281:AL281,"AL")+COUNTIF(H281:AL281,"AL/DS")/2+COUNTIF(H281:AL281,"AL/NS")/2+COUNTIF(H281:AL281,"NH")+COUNTIF(H281:AL281,"SL")+COUNTIF(H281:AL281,"NHD")+COUNTIF(H281:AL281,"B")+COUNTIF(H281:AL281,"HL")+COUNTIF(H281:AL281,"AL/BF")/2+COUNTIF(H281:AL281,"AL/BL")/2</f>
        <v>0</v>
      </c>
      <c r="AT281" s="255">
        <f>COUNTIF(H281:AL281,"PD")+COUNTIF(H281:AL281,"PN")+COUNTIF(H281:AL281,"P/DS")/2+COUNTIF(H281:AL281,"P/NS")/2+COUNTIF(H281:AL281,"DS")+COUNTIF(H281:AL281,"NS")+COUNTIF(H281:AL281,"AL")+COUNTIF(H281:AL281,"AL/DS")+COUNTIF(H281:AL281,"AL/NS")+COUNTIF(H281:AL281,"NH")+COUNTIF(H281:AL281,"SL")+COUNTIF(H281:AL281,"UL/DS")/2+COUNTIF(H281:AL281,"UL/NS")/2+COUNTIF(H281:AL281,"CT")+COUNTIF(H281:AL281,"NHD")+COUNTIF(H281:AL281,"PDD")+COUNTIF(H281:AL281,"B")+COUNTIF(H281:AL281,"HL")+COUNTIF(H281:AL281,"PH")+COUNTIF(H281:AL281,"BH")+COUNTIF(H281:AL281,"AL/BF")+COUNTIF(H281:AL281,"AL/BL")+COUNTIF(H281:AL281,"UL/BF")/2+COUNTIF(H281:AL281,"UL/BL")/2+COUNTIF(H281:AL281,"PH/F")/2+COUNTIF(H281:AL281,"PH/L")/2+COUNTIF(H281:AL281,"MD")+COUNTIF(H281:AL281,"PMD")+COUNTIF(H281:AL281,"PM")+COUNTIF(H281:AL281,"BM")</f>
        <v>24.5</v>
      </c>
      <c r="AU281" s="255">
        <f>COUNTIF(H281:AL281,"P/DS")/2+COUNTIF(H281:AL281,"P/NS")/2+COUNTIF(H281:AL281,"IL")+COUNTIF(H281:AL281,"NL")+COUNTIF(H281:AL281,"UL")+COUNTIF(H281:AL281,"UL/DS")/2+COUNTIF(H281:AL281,"UL/NS")/2+COUNTIF(H281:AL281,"KT")+COUNTIF(H281:AL281,"UL/BF")/2+COUNTIF(H281:AL281,"UL/BL")/2+COUNTIF(H281:AL281,"PH/F")/2+COUNTIF(H281:AL281,"PH/L")/2+COUNTIF(H281:AL281,"NB")</f>
        <v>1.5</v>
      </c>
      <c r="AV281" s="258">
        <f>COUNTIF(H281:AL281,"PN")+COUNTIF(H281:AL281,"TVD")+COUNTIF(H281:AL281,"PH")+COUNTIF(H281:AL281,"PM")+COUNTIF(H281:AL281,"PDD")-COUNTIFS(H281:AL281,"PN",H288:AL288,"&gt;=3")-COUNTIFS(H281:AL281,"PM",H288:AL288,"&gt;=3")</f>
        <v>0</v>
      </c>
      <c r="AW281" s="258">
        <f>COUNTIF(H281:AL281,"NS")+COUNTIF(H281:AL281,"D")+COUNTIF(H281:AL281,"BH")+COUNTIF(H281:AL281,"NHD")+COUNTIF(H281:AL281,"BM")-COUNTIFS(H281:AL281,"NS",H288:AL288,"&gt;=3")-COUNTIFS(H281:AL281,"BH",H288:AL288,"&gt;=3")-COUNTIFS(H281:AL281,"BM",H288:AL288,"&gt;=3")</f>
        <v>0</v>
      </c>
      <c r="AX281" s="255">
        <f>COUNTIF(H281:AL281,"AL")+COUNTIF(H281:AL281,"AL/DS")/2+COUNTIF(H281:AL281,"AL/NS")/2+COUNTIF(H281:AL281,"AL/BF")+COUNTIF(H281:AL281,"AL/BL")/2</f>
        <v>0</v>
      </c>
      <c r="AY281" s="255">
        <f>COUNTIF(H281:AL281,"SL")</f>
        <v>0</v>
      </c>
      <c r="AZ281" s="255">
        <f>COUNTIF(H281:AL281,"NH")</f>
        <v>0</v>
      </c>
      <c r="BA281" s="255">
        <f>COUNTIF(H281:AL281,"HL")</f>
        <v>0</v>
      </c>
      <c r="BB281" s="255">
        <f>COUNTIF(G281:AL281,"P/DS")/2+COUNTIF(G281:AL281,"P/NS")/2+COUNTIF(G281:AL281,"UL")+COUNTIF(G281:AL281,"UL/DS")/2+COUNTIF(G281:AL281,"UL/NS")/2+COUNTIF(G281:AL281,"UL/BL")/2+COUNTIF(G281:AL281,"UL/BF")/2+COUNTIF(G281:AL281,"PH/F")/2+COUNTIF(G281:AL281,"PH/L")/2</f>
        <v>1.5</v>
      </c>
      <c r="BC281" s="255">
        <f>COUNTIF(H281:AL281,"NB")</f>
        <v>0</v>
      </c>
      <c r="BD281" s="255">
        <f>COUNTIF(H281:AL281,"NL")</f>
        <v>0</v>
      </c>
      <c r="BE281" s="255">
        <f>COUNTIF(H281:AL281,"IL")</f>
        <v>0</v>
      </c>
      <c r="BF281" s="255">
        <f>COUNTIF(H281:AL281,"KT")</f>
        <v>0</v>
      </c>
      <c r="BG281" s="255">
        <f>COUNTIF(H281:AL281,"L70")</f>
        <v>0</v>
      </c>
      <c r="BH281" s="255">
        <f>COUNTIF(H281:AL281,"MD")</f>
        <v>0</v>
      </c>
      <c r="BI281" s="255">
        <f>COUNTIF(H281:AL281,"PMD")</f>
        <v>0</v>
      </c>
      <c r="BJ281" s="255">
        <f>COUNTIF(H281:AL281,"PM")</f>
        <v>0</v>
      </c>
      <c r="BK281" s="255">
        <f>COUNTIF(H281:AL281,"BM")</f>
        <v>0</v>
      </c>
      <c r="BL281" s="261">
        <f>SUMIF(H281:AL281,"PD",H282:AL282)+SUMIF(H281:AL281,"PN",H282:AL282)+SUMIF(H281:AL281,"P/DS",H282:AL282)+SUMIF(H281:AL281,"PN/F",H282:AL282)+SUMIF(H281:AL281,"PN/L",H282:AL282)+SUMIF(H281:AL281,"TV",H282:AL282)+SUMIF(H281:AL281,"TVD",H282:AL282)+SUMIF(H281:AL281,"PDD",H282:AL282)</f>
        <v>20.8</v>
      </c>
      <c r="BM281" s="261">
        <f>SUMIF(H281:AL281,"PD",H283:AL283)+SUMIF(H281:AL281,"PN",H283:AL283)+SUMIF(H281:AL281,"P/DS",H283:AL283)+SUMIF(H281:AL281,"PN/F",H283:AL283)+SUMIF(H281:AL281,"PN/L",H283:AL283)+SUMIF(H281:AL281,"TV",H283:AL283)+SUMIF(H281:AL281,"TVD",H283:AL283)+SUMIF(H281:AL281,"PDD",H283:AL283)+SUMIF(H281:AL281,"PMD",H283:AL283)</f>
        <v>0</v>
      </c>
      <c r="BN281" s="261">
        <f>SUMIF(H281:AL281,"PD",H284:AL284)+SUMIF(H281:AL281,"PN",H284:AL284)+SUMIF(H281:AL281,"P/DS",H284:AL284)+SUMIF(H281:AL281,"PN/F",H284:AL284)+SUMIF(H281:AL281,"PN/L",H284:AL284)+SUMIF(H281:AL281,"TV",H284:AL284)+SUMIF(H281:AL281,"TVD",H284:AL284)</f>
        <v>0</v>
      </c>
      <c r="BO281" s="261">
        <f>SUMIF(H281:AL281,"PD",H285:AL285)+SUMIF(H281:AL281,"PN",H285:AL285)+SUMIF(H281:AL281,"P/DS",H285:AL285)+SUMIF(H281:AL281,"PN/F",H285:AL285)+SUMIF(H281:AL281,"PN/L",H285:AL285)+SUMIF(H281:AL281,"TV",H285:AL285)+SUMIF(H281:AL281,"TVD",H285:AL285)</f>
        <v>0</v>
      </c>
      <c r="BP281" s="261">
        <f>SUMIF(H281:AL281,"PD",H286:AL286)+SUMIF(H281:AL281,"PN",H286:AL286)+SUMIF(H281:AL281,"P/DS",H286:AL286)+SUMIF(H281:AL281,"PN/F",H286:AL286)+SUMIF(H281:AL281,"PN/L",H286:AL286)+SUMIF(H281:AL281,"TV",H286:AL286)+SUMIF(H281:AL281,"TVD",H286:AL286)+SUMIF(H281:AL281,"PDD",H286:AL286)+SUMIF(H281:AL281,"PH",H286:AL286)+SUMIF(H281:AL281,"PM",H286:AL286)</f>
        <v>0</v>
      </c>
      <c r="BQ281" s="261">
        <f>SUMIF(H281:AL281,"PD",H287:AL287)+SUMIF(H281:AL281,"PN",H287:AL287)+SUMIF(H281:AL281,"P/DS",H287:AL287)+SUMIF(H281:AL281,"PN/F",H287:AL287)+SUMIF(H281:AL281,"PN/L",H287:AL287)+SUMIF(H281:AL281,"TV",H287:AL287)+SUMIF(H281:AL281,"TVD",H287:AL287)+SUMIF(H281:AL281,"PDD",H287:AL287)+SUMIF(H281:AL281,"PH",H287:AL287)+SUMIF(H281:AL281,"PM",H287:AL287)</f>
        <v>0</v>
      </c>
      <c r="BR281" s="269">
        <f>SUM(H282:AL282)-BL281</f>
        <v>2.1999999999999993</v>
      </c>
      <c r="BS281" s="269">
        <f>SUM(H283:AL283)-BM281</f>
        <v>0</v>
      </c>
      <c r="BT281" s="269">
        <f>SUM(H284:AL284)-BN281</f>
        <v>0</v>
      </c>
      <c r="BU281" s="269">
        <f>SUM(H285:AL285)-BO281</f>
        <v>0</v>
      </c>
      <c r="BV281" s="269">
        <f>SUM(H286:AL286)-BP281</f>
        <v>0</v>
      </c>
      <c r="BW281" s="269">
        <f>SUM(H287:AL287)-BQ281</f>
        <v>0</v>
      </c>
      <c r="BX281" s="255">
        <f>SUMIF(H281:AL281,"PD",H288:AL288)+SUMIF(H281:AL281,"PN",H288:AL288)+SUMIF(H281:AL281,"P/DS",H288:AL288)+SUMIF(H281:AL281,"PN/F",H288:AL288)+SUMIF(H281:AL281,"PN/L",H288:AL288)</f>
        <v>0</v>
      </c>
      <c r="BY281" s="255">
        <f>SUM(H288:AL288)-BX281</f>
        <v>0</v>
      </c>
      <c r="BZ281" s="255">
        <f t="shared" ref="BZ281" si="102">+SUM(BL281:BW288)</f>
        <v>23</v>
      </c>
      <c r="CA281" s="266">
        <f>(COUNTIFS(H281:AL281,"PD",H282:AL282,"&gt;=2"))*0.5-IF(CN281="VP",COUNTIFS($H$16:$AL$16,"SAT",H281:AL281,"PD",H282:AL282,"&gt;=2"))*0.5</f>
        <v>3.5</v>
      </c>
      <c r="CB281" s="266">
        <f>(COUNTIFS(H281:AL281,"PN",H283:AL283,"&gt;=0.5",H282:AL282,"&gt;=1.5"))*0.5+COUNTIFS(H281:AL281,"PDD",H283:AL283,"&gt;=0.5",H282:AL282,"&gt;=1.5")*0.5</f>
        <v>0</v>
      </c>
      <c r="CC281" s="273">
        <f>(COUNTIFS(H281:AL281,"TV",H283:AL283,"&gt;=10"))*0.5+(COUNTIFS(H281:AL281,"PMD",H283:AL283,"&gt;=2"))*0.5</f>
        <v>0</v>
      </c>
      <c r="CD281" s="266">
        <f>(COUNTIFS(H281:AL281,"TVD",H285:AL285,"&gt;=6.5",H283:AL283,"&gt;=3.5"))*0.5</f>
        <v>0</v>
      </c>
      <c r="CE281" s="266">
        <f>(COUNTIFS(H281:AL281,"PD",H286:AL286,"&gt;=10"))*0.5</f>
        <v>0</v>
      </c>
      <c r="CF281" s="266">
        <f>(COUNTIFS(H281:AL281,"PDD",H286:AL286,"&gt;=3.5",H287:AL287,"&gt;=6.5")+COUNTIFS(H281:AL281,"PH",H287:AL287,"&gt;=0.5",H286:AL286,"&gt;=1.5")+COUNTIFS(H281:AL281,"PM",H287:AL287,"&gt;=0.5",H286:AL286,"&gt;=1.5"))*0.5</f>
        <v>0</v>
      </c>
      <c r="CG281" s="266">
        <f>(COUNTIFS(H281:AL281,"DS",H282:AL282,"&gt;=2")+COUNTIFS(H281:AL281,"AL/DS",H282:AL282,"&gt;=2"))*0.5-IF(CN281="VP",COUNTIFS($H$16:$AL$16,"SAT",H281:AL281,"DS",H282:AL282,"&gt;=2"))*0.5</f>
        <v>0.5</v>
      </c>
      <c r="CH281" s="266">
        <f>(COUNTIFS(H281:AL281,"NS",H283:AL283,"&gt;=0.5",H282:AL282,"&gt;=1.5")+COUNTIFS(H281:AL281,"AL/NS",H283:AL283,"&gt;=0.5",H282:AL282,"&gt;=1.5")+COUNTIFS(H281:AL281,"NHD",H283:AL283,"&gt;=4.5",H286:AL286,"&gt;=2",H282:AL282,"&gt;=1.5"))*0.5</f>
        <v>0</v>
      </c>
      <c r="CI281" s="266">
        <f>(COUNTIF(H283:AL283,"&gt;=10")+COUNTIFS(H281:AL281,"MD",H283:AL283,"&gt;=2")-COUNTIFS(H281:AL281,"TV",H283:AL283,"&gt;=10"))*0.5</f>
        <v>0</v>
      </c>
      <c r="CJ281" s="266">
        <f>(COUNTIFS(H281:AL281,"D",H285:AL285,"&gt;=6.5",H283:AL283,"&gt;=3.5"))*0.5</f>
        <v>0</v>
      </c>
      <c r="CK281" s="266">
        <f>(COUNTIF(H286:AL286,"&gt;=10")-COUNTIFS(H281:AL281,"PD",H286:AL286,"&gt;=10"))*0.5</f>
        <v>0</v>
      </c>
      <c r="CL281" s="265">
        <f>(COUNTIFS(H281:AL281,"NHD",H286:AL286,"&gt;=3.5",H287:AL287,"&gt;=6.5")+COUNTIFS(H281:AL281,"BH",H286:AL286,"&gt;=1.5",H287:AL287,"&gt;=0.5")+COUNTIFS(H281:AL281,"BM",H286:AL286,"&gt;=1.5",H287:AL287,"&gt;=0.5")+COUNTIFS(H281:AL281,"D",H286:AL286,"&gt;=1.5",H287:AL287,"&gt;=0.5"))*0.5</f>
        <v>0</v>
      </c>
      <c r="CM281" s="272"/>
      <c r="CN281" s="264" t="s">
        <v>723</v>
      </c>
      <c r="CO281" s="125">
        <f t="shared" ref="CO281" si="103">+AM281+AN281+AO281+AP281+AQ281+AR281+AS281+AU281+BG281</f>
        <v>26</v>
      </c>
      <c r="CP281" s="225">
        <f>+SUM(I282:I287)-I288</f>
        <v>0</v>
      </c>
      <c r="CQ281" s="225">
        <f>+SUM(J282:J287)-J288</f>
        <v>2.2000000000000002</v>
      </c>
      <c r="CR281" s="225">
        <f>+SUM(K282:K287)-K288</f>
        <v>0</v>
      </c>
      <c r="CS281" s="112"/>
      <c r="CT281" s="112"/>
      <c r="CU281" s="112"/>
      <c r="CV281" s="112"/>
      <c r="CW281" s="112"/>
      <c r="CX281" s="112"/>
      <c r="CY281" s="112"/>
      <c r="CZ281" s="112"/>
      <c r="DA281" s="112"/>
    </row>
    <row r="282" spans="1:105" s="70" customFormat="1" ht="15" customHeight="1">
      <c r="A282" s="228"/>
      <c r="B282" s="400"/>
      <c r="C282" s="403"/>
      <c r="D282" s="237"/>
      <c r="E282" s="237"/>
      <c r="F282" s="243" t="s">
        <v>82</v>
      </c>
      <c r="G282" s="71">
        <v>1.5</v>
      </c>
      <c r="H282" s="83"/>
      <c r="I282" s="83"/>
      <c r="J282" s="83">
        <v>2.2000000000000002</v>
      </c>
      <c r="K282" s="83"/>
      <c r="L282" s="83"/>
      <c r="M282" s="83">
        <v>2.2000000000000002</v>
      </c>
      <c r="N282" s="83">
        <v>4</v>
      </c>
      <c r="O282" s="83"/>
      <c r="P282" s="83"/>
      <c r="Q282" s="83"/>
      <c r="R282" s="83"/>
      <c r="S282" s="83"/>
      <c r="T282" s="83">
        <v>2.2000000000000002</v>
      </c>
      <c r="U282" s="83">
        <v>4</v>
      </c>
      <c r="V282" s="83"/>
      <c r="W282" s="83"/>
      <c r="X282" s="83"/>
      <c r="Y282" s="83"/>
      <c r="Z282" s="83"/>
      <c r="AA282" s="83">
        <v>2.2000000000000002</v>
      </c>
      <c r="AB282" s="83">
        <v>4</v>
      </c>
      <c r="AC282" s="79"/>
      <c r="AD282" s="79"/>
      <c r="AE282" s="79"/>
      <c r="AF282" s="79"/>
      <c r="AG282" s="79"/>
      <c r="AH282" s="79"/>
      <c r="AI282" s="79"/>
      <c r="AJ282" s="79"/>
      <c r="AK282" s="79"/>
      <c r="AL282" s="79">
        <v>2.2000000000000002</v>
      </c>
      <c r="AM282" s="240"/>
      <c r="AN282" s="240"/>
      <c r="AO282" s="240"/>
      <c r="AP282" s="240"/>
      <c r="AQ282" s="240"/>
      <c r="AR282" s="240"/>
      <c r="AS282" s="240"/>
      <c r="AT282" s="256"/>
      <c r="AU282" s="256"/>
      <c r="AV282" s="259"/>
      <c r="AW282" s="259"/>
      <c r="AX282" s="256"/>
      <c r="AY282" s="256"/>
      <c r="AZ282" s="256"/>
      <c r="BA282" s="256"/>
      <c r="BB282" s="256"/>
      <c r="BC282" s="256"/>
      <c r="BD282" s="256"/>
      <c r="BE282" s="256"/>
      <c r="BF282" s="256"/>
      <c r="BG282" s="256"/>
      <c r="BH282" s="256"/>
      <c r="BI282" s="256"/>
      <c r="BJ282" s="256"/>
      <c r="BK282" s="256"/>
      <c r="BL282" s="262"/>
      <c r="BM282" s="262"/>
      <c r="BN282" s="262"/>
      <c r="BO282" s="262"/>
      <c r="BP282" s="262"/>
      <c r="BQ282" s="262"/>
      <c r="BR282" s="270"/>
      <c r="BS282" s="270"/>
      <c r="BT282" s="270"/>
      <c r="BU282" s="270"/>
      <c r="BV282" s="270"/>
      <c r="BW282" s="270"/>
      <c r="BX282" s="256"/>
      <c r="BY282" s="256"/>
      <c r="BZ282" s="256"/>
      <c r="CA282" s="267"/>
      <c r="CB282" s="267"/>
      <c r="CC282" s="274"/>
      <c r="CD282" s="267"/>
      <c r="CE282" s="267"/>
      <c r="CF282" s="267"/>
      <c r="CG282" s="267"/>
      <c r="CH282" s="267"/>
      <c r="CI282" s="267"/>
      <c r="CJ282" s="267"/>
      <c r="CK282" s="267"/>
      <c r="CL282" s="265"/>
      <c r="CM282" s="272"/>
      <c r="CN282" s="264"/>
      <c r="CO282" s="125"/>
      <c r="CP282" s="226"/>
      <c r="CQ282" s="226"/>
      <c r="CR282" s="226"/>
      <c r="CS282" s="112"/>
      <c r="CT282" s="112"/>
      <c r="CU282" s="112"/>
      <c r="CV282" s="112"/>
      <c r="CW282" s="112"/>
      <c r="CX282" s="112"/>
      <c r="CY282" s="112"/>
      <c r="CZ282" s="112"/>
      <c r="DA282" s="112"/>
    </row>
    <row r="283" spans="1:105" s="70" customFormat="1" ht="15" customHeight="1">
      <c r="A283" s="228"/>
      <c r="B283" s="400"/>
      <c r="C283" s="403"/>
      <c r="D283" s="237"/>
      <c r="E283" s="237"/>
      <c r="F283" s="243"/>
      <c r="G283" s="72">
        <v>2</v>
      </c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240"/>
      <c r="AN283" s="240"/>
      <c r="AO283" s="240"/>
      <c r="AP283" s="240"/>
      <c r="AQ283" s="240"/>
      <c r="AR283" s="240"/>
      <c r="AS283" s="240"/>
      <c r="AT283" s="256"/>
      <c r="AU283" s="256"/>
      <c r="AV283" s="259"/>
      <c r="AW283" s="259"/>
      <c r="AX283" s="256"/>
      <c r="AY283" s="256"/>
      <c r="AZ283" s="256"/>
      <c r="BA283" s="256"/>
      <c r="BB283" s="256"/>
      <c r="BC283" s="256"/>
      <c r="BD283" s="256"/>
      <c r="BE283" s="256"/>
      <c r="BF283" s="256"/>
      <c r="BG283" s="256"/>
      <c r="BH283" s="256"/>
      <c r="BI283" s="256"/>
      <c r="BJ283" s="256"/>
      <c r="BK283" s="256"/>
      <c r="BL283" s="262"/>
      <c r="BM283" s="262"/>
      <c r="BN283" s="262"/>
      <c r="BO283" s="262"/>
      <c r="BP283" s="262"/>
      <c r="BQ283" s="262"/>
      <c r="BR283" s="270"/>
      <c r="BS283" s="270"/>
      <c r="BT283" s="270"/>
      <c r="BU283" s="270"/>
      <c r="BV283" s="270"/>
      <c r="BW283" s="270"/>
      <c r="BX283" s="256"/>
      <c r="BY283" s="256"/>
      <c r="BZ283" s="256"/>
      <c r="CA283" s="267"/>
      <c r="CB283" s="267"/>
      <c r="CC283" s="274"/>
      <c r="CD283" s="267"/>
      <c r="CE283" s="267"/>
      <c r="CF283" s="267"/>
      <c r="CG283" s="267"/>
      <c r="CH283" s="267"/>
      <c r="CI283" s="267"/>
      <c r="CJ283" s="267"/>
      <c r="CK283" s="267"/>
      <c r="CL283" s="265"/>
      <c r="CM283" s="272"/>
      <c r="CN283" s="264"/>
      <c r="CO283" s="125"/>
      <c r="CP283" s="226"/>
      <c r="CQ283" s="226"/>
      <c r="CR283" s="226"/>
      <c r="CS283" s="112"/>
      <c r="CT283" s="112"/>
      <c r="CU283" s="112"/>
      <c r="CV283" s="112"/>
      <c r="CW283" s="112"/>
      <c r="CX283" s="112"/>
      <c r="CY283" s="112"/>
      <c r="CZ283" s="112"/>
      <c r="DA283" s="112"/>
    </row>
    <row r="284" spans="1:105" s="70" customFormat="1" ht="15" customHeight="1">
      <c r="A284" s="228"/>
      <c r="B284" s="400"/>
      <c r="C284" s="403"/>
      <c r="D284" s="237"/>
      <c r="E284" s="237"/>
      <c r="F284" s="243"/>
      <c r="G284" s="72">
        <v>2.1</v>
      </c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240"/>
      <c r="AN284" s="240"/>
      <c r="AO284" s="240"/>
      <c r="AP284" s="240"/>
      <c r="AQ284" s="240"/>
      <c r="AR284" s="240"/>
      <c r="AS284" s="240"/>
      <c r="AT284" s="256"/>
      <c r="AU284" s="256"/>
      <c r="AV284" s="259"/>
      <c r="AW284" s="259"/>
      <c r="AX284" s="256"/>
      <c r="AY284" s="256"/>
      <c r="AZ284" s="256"/>
      <c r="BA284" s="256"/>
      <c r="BB284" s="256"/>
      <c r="BC284" s="256"/>
      <c r="BD284" s="256"/>
      <c r="BE284" s="256"/>
      <c r="BF284" s="256"/>
      <c r="BG284" s="256"/>
      <c r="BH284" s="256"/>
      <c r="BI284" s="256"/>
      <c r="BJ284" s="256"/>
      <c r="BK284" s="256"/>
      <c r="BL284" s="262"/>
      <c r="BM284" s="262"/>
      <c r="BN284" s="262"/>
      <c r="BO284" s="262"/>
      <c r="BP284" s="262"/>
      <c r="BQ284" s="262"/>
      <c r="BR284" s="270"/>
      <c r="BS284" s="270"/>
      <c r="BT284" s="270"/>
      <c r="BU284" s="270"/>
      <c r="BV284" s="270"/>
      <c r="BW284" s="270"/>
      <c r="BX284" s="256"/>
      <c r="BY284" s="256"/>
      <c r="BZ284" s="256"/>
      <c r="CA284" s="267"/>
      <c r="CB284" s="267"/>
      <c r="CC284" s="274"/>
      <c r="CD284" s="267"/>
      <c r="CE284" s="267"/>
      <c r="CF284" s="267"/>
      <c r="CG284" s="267"/>
      <c r="CH284" s="267"/>
      <c r="CI284" s="267"/>
      <c r="CJ284" s="267"/>
      <c r="CK284" s="267"/>
      <c r="CL284" s="265"/>
      <c r="CM284" s="272"/>
      <c r="CN284" s="264"/>
      <c r="CO284" s="125"/>
      <c r="CP284" s="226"/>
      <c r="CQ284" s="226"/>
      <c r="CR284" s="226"/>
      <c r="CS284" s="112"/>
      <c r="CT284" s="112"/>
      <c r="CU284" s="112"/>
      <c r="CV284" s="112"/>
      <c r="CW284" s="112"/>
      <c r="CX284" s="112"/>
      <c r="CY284" s="112"/>
      <c r="CZ284" s="112"/>
      <c r="DA284" s="112"/>
    </row>
    <row r="285" spans="1:105" s="70" customFormat="1" ht="15" customHeight="1">
      <c r="A285" s="228"/>
      <c r="B285" s="400"/>
      <c r="C285" s="403"/>
      <c r="D285" s="237"/>
      <c r="E285" s="237"/>
      <c r="F285" s="243"/>
      <c r="G285" s="72">
        <v>2.7</v>
      </c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240"/>
      <c r="AN285" s="240"/>
      <c r="AO285" s="240"/>
      <c r="AP285" s="240"/>
      <c r="AQ285" s="240"/>
      <c r="AR285" s="240"/>
      <c r="AS285" s="240"/>
      <c r="AT285" s="256"/>
      <c r="AU285" s="256"/>
      <c r="AV285" s="259"/>
      <c r="AW285" s="259"/>
      <c r="AX285" s="256"/>
      <c r="AY285" s="256"/>
      <c r="AZ285" s="256"/>
      <c r="BA285" s="256"/>
      <c r="BB285" s="256"/>
      <c r="BC285" s="256"/>
      <c r="BD285" s="256"/>
      <c r="BE285" s="256"/>
      <c r="BF285" s="256"/>
      <c r="BG285" s="256"/>
      <c r="BH285" s="256"/>
      <c r="BI285" s="256"/>
      <c r="BJ285" s="256"/>
      <c r="BK285" s="256"/>
      <c r="BL285" s="262"/>
      <c r="BM285" s="262"/>
      <c r="BN285" s="262"/>
      <c r="BO285" s="262"/>
      <c r="BP285" s="262"/>
      <c r="BQ285" s="262"/>
      <c r="BR285" s="270"/>
      <c r="BS285" s="270"/>
      <c r="BT285" s="270"/>
      <c r="BU285" s="270"/>
      <c r="BV285" s="270"/>
      <c r="BW285" s="270"/>
      <c r="BX285" s="256"/>
      <c r="BY285" s="256"/>
      <c r="BZ285" s="256"/>
      <c r="CA285" s="267"/>
      <c r="CB285" s="267"/>
      <c r="CC285" s="274"/>
      <c r="CD285" s="267"/>
      <c r="CE285" s="267"/>
      <c r="CF285" s="267"/>
      <c r="CG285" s="267"/>
      <c r="CH285" s="267"/>
      <c r="CI285" s="267"/>
      <c r="CJ285" s="267"/>
      <c r="CK285" s="267"/>
      <c r="CL285" s="265"/>
      <c r="CM285" s="272"/>
      <c r="CN285" s="264"/>
      <c r="CO285" s="125"/>
      <c r="CP285" s="226"/>
      <c r="CQ285" s="226"/>
      <c r="CR285" s="226"/>
      <c r="CS285" s="112"/>
      <c r="CT285" s="112"/>
      <c r="CU285" s="112"/>
      <c r="CV285" s="112"/>
      <c r="CW285" s="112"/>
      <c r="CX285" s="112"/>
      <c r="CY285" s="112"/>
      <c r="CZ285" s="112"/>
      <c r="DA285" s="112"/>
    </row>
    <row r="286" spans="1:105" s="70" customFormat="1" ht="15" customHeight="1">
      <c r="A286" s="228"/>
      <c r="B286" s="400"/>
      <c r="C286" s="403"/>
      <c r="D286" s="237"/>
      <c r="E286" s="237"/>
      <c r="F286" s="243"/>
      <c r="G286" s="72">
        <v>3</v>
      </c>
      <c r="H286" s="84"/>
      <c r="I286" s="83"/>
      <c r="J286" s="83"/>
      <c r="K286" s="83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240"/>
      <c r="AN286" s="240"/>
      <c r="AO286" s="240"/>
      <c r="AP286" s="240"/>
      <c r="AQ286" s="240"/>
      <c r="AR286" s="240"/>
      <c r="AS286" s="240"/>
      <c r="AT286" s="256"/>
      <c r="AU286" s="256"/>
      <c r="AV286" s="259"/>
      <c r="AW286" s="259"/>
      <c r="AX286" s="256"/>
      <c r="AY286" s="256"/>
      <c r="AZ286" s="256"/>
      <c r="BA286" s="256"/>
      <c r="BB286" s="256"/>
      <c r="BC286" s="256"/>
      <c r="BD286" s="256"/>
      <c r="BE286" s="256"/>
      <c r="BF286" s="256"/>
      <c r="BG286" s="256"/>
      <c r="BH286" s="256"/>
      <c r="BI286" s="256"/>
      <c r="BJ286" s="256"/>
      <c r="BK286" s="256"/>
      <c r="BL286" s="262"/>
      <c r="BM286" s="262"/>
      <c r="BN286" s="262"/>
      <c r="BO286" s="262"/>
      <c r="BP286" s="262"/>
      <c r="BQ286" s="262"/>
      <c r="BR286" s="270"/>
      <c r="BS286" s="270"/>
      <c r="BT286" s="270"/>
      <c r="BU286" s="270"/>
      <c r="BV286" s="270"/>
      <c r="BW286" s="270"/>
      <c r="BX286" s="256"/>
      <c r="BY286" s="256"/>
      <c r="BZ286" s="256"/>
      <c r="CA286" s="267"/>
      <c r="CB286" s="267"/>
      <c r="CC286" s="274"/>
      <c r="CD286" s="267"/>
      <c r="CE286" s="267"/>
      <c r="CF286" s="267"/>
      <c r="CG286" s="267"/>
      <c r="CH286" s="267"/>
      <c r="CI286" s="267"/>
      <c r="CJ286" s="267"/>
      <c r="CK286" s="267"/>
      <c r="CL286" s="265"/>
      <c r="CM286" s="272"/>
      <c r="CN286" s="264"/>
      <c r="CO286" s="125"/>
      <c r="CP286" s="226"/>
      <c r="CQ286" s="226"/>
      <c r="CR286" s="226"/>
      <c r="CS286" s="112"/>
      <c r="CT286" s="112"/>
      <c r="CU286" s="112"/>
      <c r="CV286" s="112"/>
      <c r="CW286" s="112"/>
      <c r="CX286" s="112"/>
      <c r="CY286" s="112"/>
      <c r="CZ286" s="112"/>
      <c r="DA286" s="112"/>
    </row>
    <row r="287" spans="1:105" s="70" customFormat="1" ht="15" customHeight="1">
      <c r="A287" s="228"/>
      <c r="B287" s="400"/>
      <c r="C287" s="403"/>
      <c r="D287" s="237"/>
      <c r="E287" s="237"/>
      <c r="F287" s="244"/>
      <c r="G287" s="73">
        <v>3.9</v>
      </c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1"/>
      <c r="AD287" s="81"/>
      <c r="AE287" s="81"/>
      <c r="AF287" s="81"/>
      <c r="AG287" s="81"/>
      <c r="AH287" s="81"/>
      <c r="AI287" s="81"/>
      <c r="AJ287" s="81"/>
      <c r="AK287" s="81"/>
      <c r="AL287" s="81"/>
      <c r="AM287" s="240"/>
      <c r="AN287" s="240"/>
      <c r="AO287" s="240"/>
      <c r="AP287" s="240"/>
      <c r="AQ287" s="240"/>
      <c r="AR287" s="240"/>
      <c r="AS287" s="240"/>
      <c r="AT287" s="256"/>
      <c r="AU287" s="256"/>
      <c r="AV287" s="259"/>
      <c r="AW287" s="259"/>
      <c r="AX287" s="256"/>
      <c r="AY287" s="256"/>
      <c r="AZ287" s="256"/>
      <c r="BA287" s="256"/>
      <c r="BB287" s="256"/>
      <c r="BC287" s="256"/>
      <c r="BD287" s="256"/>
      <c r="BE287" s="256"/>
      <c r="BF287" s="256"/>
      <c r="BG287" s="256"/>
      <c r="BH287" s="256"/>
      <c r="BI287" s="256"/>
      <c r="BJ287" s="256"/>
      <c r="BK287" s="256"/>
      <c r="BL287" s="262"/>
      <c r="BM287" s="262"/>
      <c r="BN287" s="262"/>
      <c r="BO287" s="262"/>
      <c r="BP287" s="262"/>
      <c r="BQ287" s="262"/>
      <c r="BR287" s="270"/>
      <c r="BS287" s="270"/>
      <c r="BT287" s="270"/>
      <c r="BU287" s="270"/>
      <c r="BV287" s="270"/>
      <c r="BW287" s="270"/>
      <c r="BX287" s="256"/>
      <c r="BY287" s="256"/>
      <c r="BZ287" s="256"/>
      <c r="CA287" s="267"/>
      <c r="CB287" s="267"/>
      <c r="CC287" s="274"/>
      <c r="CD287" s="267"/>
      <c r="CE287" s="267"/>
      <c r="CF287" s="267"/>
      <c r="CG287" s="267"/>
      <c r="CH287" s="267"/>
      <c r="CI287" s="267"/>
      <c r="CJ287" s="267"/>
      <c r="CK287" s="267"/>
      <c r="CL287" s="265"/>
      <c r="CM287" s="272"/>
      <c r="CN287" s="264"/>
      <c r="CO287" s="125"/>
      <c r="CP287" s="226"/>
      <c r="CQ287" s="226"/>
      <c r="CR287" s="226"/>
      <c r="CS287" s="112"/>
      <c r="CT287" s="112"/>
      <c r="CU287" s="112"/>
      <c r="CV287" s="112"/>
      <c r="CW287" s="112"/>
      <c r="CX287" s="112"/>
      <c r="CY287" s="112"/>
      <c r="CZ287" s="112"/>
      <c r="DA287" s="112"/>
    </row>
    <row r="288" spans="1:105" s="70" customFormat="1" ht="15" customHeight="1">
      <c r="A288" s="229"/>
      <c r="B288" s="401"/>
      <c r="C288" s="404"/>
      <c r="D288" s="238"/>
      <c r="E288" s="238"/>
      <c r="F288" s="245" t="s">
        <v>83</v>
      </c>
      <c r="G288" s="246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241"/>
      <c r="AN288" s="241"/>
      <c r="AO288" s="241"/>
      <c r="AP288" s="241"/>
      <c r="AQ288" s="241"/>
      <c r="AR288" s="241"/>
      <c r="AS288" s="241"/>
      <c r="AT288" s="257"/>
      <c r="AU288" s="257"/>
      <c r="AV288" s="260"/>
      <c r="AW288" s="260"/>
      <c r="AX288" s="257"/>
      <c r="AY288" s="257"/>
      <c r="AZ288" s="257"/>
      <c r="BA288" s="257"/>
      <c r="BB288" s="257"/>
      <c r="BC288" s="257"/>
      <c r="BD288" s="257"/>
      <c r="BE288" s="257"/>
      <c r="BF288" s="257"/>
      <c r="BG288" s="257"/>
      <c r="BH288" s="257"/>
      <c r="BI288" s="257"/>
      <c r="BJ288" s="257"/>
      <c r="BK288" s="257"/>
      <c r="BL288" s="263"/>
      <c r="BM288" s="263"/>
      <c r="BN288" s="263"/>
      <c r="BO288" s="263"/>
      <c r="BP288" s="263"/>
      <c r="BQ288" s="263"/>
      <c r="BR288" s="271"/>
      <c r="BS288" s="271"/>
      <c r="BT288" s="271"/>
      <c r="BU288" s="271"/>
      <c r="BV288" s="271"/>
      <c r="BW288" s="271"/>
      <c r="BX288" s="257"/>
      <c r="BY288" s="257"/>
      <c r="BZ288" s="257"/>
      <c r="CA288" s="268"/>
      <c r="CB288" s="268"/>
      <c r="CC288" s="275"/>
      <c r="CD288" s="268"/>
      <c r="CE288" s="268"/>
      <c r="CF288" s="268"/>
      <c r="CG288" s="268"/>
      <c r="CH288" s="268"/>
      <c r="CI288" s="268"/>
      <c r="CJ288" s="268"/>
      <c r="CK288" s="268"/>
      <c r="CL288" s="265"/>
      <c r="CM288" s="272"/>
      <c r="CN288" s="264"/>
      <c r="CO288" s="125"/>
      <c r="CP288" s="226"/>
      <c r="CQ288" s="226"/>
      <c r="CR288" s="226"/>
      <c r="CS288" s="112"/>
      <c r="CT288" s="112"/>
      <c r="CU288" s="112"/>
      <c r="CV288" s="112"/>
      <c r="CW288" s="112"/>
      <c r="CX288" s="112"/>
      <c r="CY288" s="112"/>
      <c r="CZ288" s="112"/>
      <c r="DA288" s="112"/>
    </row>
    <row r="289" spans="1:105" s="70" customFormat="1" ht="15" customHeight="1">
      <c r="A289" s="227">
        <f t="shared" ref="A289" si="104">A281+1</f>
        <v>35</v>
      </c>
      <c r="B289" s="335" t="s">
        <v>115</v>
      </c>
      <c r="C289" s="338" t="s">
        <v>116</v>
      </c>
      <c r="D289" s="236">
        <v>42527</v>
      </c>
      <c r="E289" s="236" t="s">
        <v>585</v>
      </c>
      <c r="F289" s="253" t="s">
        <v>80</v>
      </c>
      <c r="G289" s="254"/>
      <c r="H289" s="124" t="s">
        <v>69</v>
      </c>
      <c r="I289" s="124"/>
      <c r="J289" s="124" t="s">
        <v>60</v>
      </c>
      <c r="K289" s="124" t="s">
        <v>60</v>
      </c>
      <c r="L289" s="124" t="s">
        <v>60</v>
      </c>
      <c r="M289" s="124" t="s">
        <v>60</v>
      </c>
      <c r="N289" s="124" t="s">
        <v>60</v>
      </c>
      <c r="O289" s="124"/>
      <c r="P289" s="124" t="s">
        <v>60</v>
      </c>
      <c r="Q289" s="82" t="s">
        <v>60</v>
      </c>
      <c r="R289" s="82" t="s">
        <v>60</v>
      </c>
      <c r="S289" s="82" t="s">
        <v>60</v>
      </c>
      <c r="T289" s="82" t="s">
        <v>60</v>
      </c>
      <c r="U289" s="82" t="s">
        <v>67</v>
      </c>
      <c r="V289" s="82"/>
      <c r="W289" s="82" t="s">
        <v>60</v>
      </c>
      <c r="X289" s="82" t="s">
        <v>60</v>
      </c>
      <c r="Y289" s="82" t="s">
        <v>60</v>
      </c>
      <c r="Z289" s="82" t="s">
        <v>81</v>
      </c>
      <c r="AA289" s="82" t="s">
        <v>60</v>
      </c>
      <c r="AB289" s="82" t="s">
        <v>60</v>
      </c>
      <c r="AC289" s="82" t="s">
        <v>973</v>
      </c>
      <c r="AD289" s="82" t="s">
        <v>60</v>
      </c>
      <c r="AE289" s="82" t="s">
        <v>60</v>
      </c>
      <c r="AF289" s="82" t="s">
        <v>60</v>
      </c>
      <c r="AG289" s="82" t="s">
        <v>60</v>
      </c>
      <c r="AH289" s="82" t="s">
        <v>60</v>
      </c>
      <c r="AI289" s="82" t="s">
        <v>1471</v>
      </c>
      <c r="AJ289" s="82"/>
      <c r="AK289" s="82" t="s">
        <v>60</v>
      </c>
      <c r="AL289" s="82" t="s">
        <v>60</v>
      </c>
      <c r="AM289" s="239">
        <f>COUNTIF(H289:AL289,"PH")+COUNTIF(H289:AL289,"PH/L")+COUNTIF(H289:AL289,"PM")</f>
        <v>0</v>
      </c>
      <c r="AN289" s="239">
        <f>COUNTIF(H289:AL289,"PD")+COUNTIF(H289:AL289,"PDD")+COUNTIF(H289:AL289,"P/DS")/2+COUNTIF(H289:AL289,"PMD")</f>
        <v>0</v>
      </c>
      <c r="AO289" s="239">
        <f>COUNTIF(H289:AL289,"PN")+COUNTIF(H289:AL289,"P/NS")/2+COUNTIF(H289:AL289,"PH")+COUNTIF(H289:AL289,"PH/F")/2+COUNTIF(H289:AL289,"PH/L")/2+COUNTIF(H289:AL289,"PM")</f>
        <v>0</v>
      </c>
      <c r="AP289" s="239">
        <f>COUNTIF(H289:AL289,"BH")+COUNTIF(H289:AL289,"AL/BL")+COUNTIF(H289:AL289,"UL/BL")+COUNTIF(H289:AL289,"BM")</f>
        <v>0</v>
      </c>
      <c r="AQ289" s="239">
        <f>COUNTIF(H289:AL289,"DS")+COUNTIF(H289:AL289,"AL/DS")/2+COUNTIF(H289:AL289,"UL/DS")/2+COUNTIF(H289:AL289,"CT")+COUNTIF(H289:AL289,"MD")</f>
        <v>23</v>
      </c>
      <c r="AR289" s="239">
        <f>COUNTIF(H289:AL289,"NS")+COUNTIF(H289:AL289,"AL/NS")/2+COUNTIF(H289:AL289,"UL/NS")/2+COUNTIF(H289:AL289,"BH")+COUNTIF(H289:AL289,"AL/BF")/2+COUNTIF(H289:AL289,"AL/BL")/2+COUNTIF(H289:AL289,"UL/BL")/2+COUNTIF(H289:AL289,"UL/BF")/2+COUNTIF(H289:AL289,"BM")</f>
        <v>0</v>
      </c>
      <c r="AS289" s="239">
        <f>COUNTIF(H289:AL289,"AL")+COUNTIF(H289:AL289,"AL/DS")/2+COUNTIF(H289:AL289,"AL/NS")/2+COUNTIF(H289:AL289,"NH")+COUNTIF(H289:AL289,"SL")+COUNTIF(H289:AL289,"NHD")+COUNTIF(H289:AL289,"B")+COUNTIF(H289:AL289,"HL")+COUNTIF(H289:AL289,"AL/BF")/2+COUNTIF(H289:AL289,"AL/BL")/2</f>
        <v>2.5</v>
      </c>
      <c r="AT289" s="255">
        <f>COUNTIF(H289:AL289,"PD")+COUNTIF(H289:AL289,"PN")+COUNTIF(H289:AL289,"P/DS")/2+COUNTIF(H289:AL289,"P/NS")/2+COUNTIF(H289:AL289,"DS")+COUNTIF(H289:AL289,"NS")+COUNTIF(H289:AL289,"AL")+COUNTIF(H289:AL289,"AL/DS")+COUNTIF(H289:AL289,"AL/NS")+COUNTIF(H289:AL289,"NH")+COUNTIF(H289:AL289,"SL")+COUNTIF(H289:AL289,"UL/DS")/2+COUNTIF(H289:AL289,"UL/NS")/2+COUNTIF(H289:AL289,"CT")+COUNTIF(H289:AL289,"NHD")+COUNTIF(H289:AL289,"PDD")+COUNTIF(H289:AL289,"B")+COUNTIF(H289:AL289,"HL")+COUNTIF(H289:AL289,"PH")+COUNTIF(H289:AL289,"BH")+COUNTIF(H289:AL289,"AL/BF")+COUNTIF(H289:AL289,"AL/BL")+COUNTIF(H289:AL289,"UL/BF")/2+COUNTIF(H289:AL289,"UL/BL")/2+COUNTIF(H289:AL289,"PH/F")/2+COUNTIF(H289:AL289,"PH/L")/2+COUNTIF(H289:AL289,"MD")+COUNTIF(H289:AL289,"PMD")+COUNTIF(H289:AL289,"PM")+COUNTIF(H289:AL289,"BM")</f>
        <v>25.5</v>
      </c>
      <c r="AU289" s="255">
        <f>COUNTIF(H289:AL289,"P/DS")/2+COUNTIF(H289:AL289,"P/NS")/2+COUNTIF(H289:AL289,"IL")+COUNTIF(H289:AL289,"NL")+COUNTIF(H289:AL289,"UL")+COUNTIF(H289:AL289,"UL/DS")/2+COUNTIF(H289:AL289,"UL/NS")/2+COUNTIF(H289:AL289,"KT")+COUNTIF(H289:AL289,"UL/BF")/2+COUNTIF(H289:AL289,"UL/BL")/2+COUNTIF(H289:AL289,"PH/F")/2+COUNTIF(H289:AL289,"PH/L")/2+COUNTIF(H289:AL289,"NB")</f>
        <v>0.5</v>
      </c>
      <c r="AV289" s="258">
        <f>COUNTIF(H289:AL289,"PN")+COUNTIF(H289:AL289,"TVD")+COUNTIF(H289:AL289,"PH")+COUNTIF(H289:AL289,"PM")+COUNTIF(H289:AL289,"PDD")-COUNTIFS(H289:AL289,"PN",H296:AL296,"&gt;=3")-COUNTIFS(H289:AL289,"PM",H296:AL296,"&gt;=3")</f>
        <v>0</v>
      </c>
      <c r="AW289" s="258">
        <f>COUNTIF(H289:AL289,"NS")+COUNTIF(H289:AL289,"D")+COUNTIF(H289:AL289,"BH")+COUNTIF(H289:AL289,"NHD")+COUNTIF(H289:AL289,"BM")-COUNTIFS(H289:AL289,"NS",H296:AL296,"&gt;=3")-COUNTIFS(H289:AL289,"BH",H296:AL296,"&gt;=3")-COUNTIFS(H289:AL289,"BM",H296:AL296,"&gt;=3")</f>
        <v>1</v>
      </c>
      <c r="AX289" s="255">
        <f>COUNTIF(H289:AL289,"AL")+COUNTIF(H289:AL289,"AL/DS")/2+COUNTIF(H289:AL289,"AL/NS")/2+COUNTIF(H289:AL289,"AL/BF")+COUNTIF(H289:AL289,"AL/BL")/2</f>
        <v>1.5</v>
      </c>
      <c r="AY289" s="255">
        <f>COUNTIF(H289:AL289,"SL")</f>
        <v>0</v>
      </c>
      <c r="AZ289" s="255">
        <f>COUNTIF(H289:AL289,"NH")</f>
        <v>1</v>
      </c>
      <c r="BA289" s="255">
        <f>COUNTIF(H289:AL289,"HL")</f>
        <v>0</v>
      </c>
      <c r="BB289" s="255">
        <f>COUNTIF(G289:AL289,"P/DS")/2+COUNTIF(G289:AL289,"P/NS")/2+COUNTIF(G289:AL289,"UL")+COUNTIF(G289:AL289,"UL/DS")/2+COUNTIF(G289:AL289,"UL/NS")/2+COUNTIF(G289:AL289,"UL/BL")/2+COUNTIF(G289:AL289,"UL/BF")/2+COUNTIF(G289:AL289,"PH/F")/2+COUNTIF(G289:AL289,"PH/L")/2</f>
        <v>0.5</v>
      </c>
      <c r="BC289" s="255">
        <f>COUNTIF(H289:AL289,"NB")</f>
        <v>0</v>
      </c>
      <c r="BD289" s="255">
        <f>COUNTIF(H289:AL289,"NL")</f>
        <v>0</v>
      </c>
      <c r="BE289" s="255">
        <f>COUNTIF(H289:AL289,"IL")</f>
        <v>0</v>
      </c>
      <c r="BF289" s="255">
        <f>COUNTIF(H289:AL289,"KT")</f>
        <v>0</v>
      </c>
      <c r="BG289" s="255">
        <f>COUNTIF(H289:AL289,"L70")</f>
        <v>0</v>
      </c>
      <c r="BH289" s="255">
        <f>COUNTIF(H289:AL289,"MD")</f>
        <v>0</v>
      </c>
      <c r="BI289" s="255">
        <f>COUNTIF(H289:AL289,"PMD")</f>
        <v>0</v>
      </c>
      <c r="BJ289" s="255">
        <f>COUNTIF(H289:AL289,"PM")</f>
        <v>0</v>
      </c>
      <c r="BK289" s="255">
        <f>COUNTIF(H289:AL289,"BM")</f>
        <v>0</v>
      </c>
      <c r="BL289" s="261">
        <f>SUMIF(H289:AL289,"PD",H290:AL290)+SUMIF(H289:AL289,"PN",H290:AL290)+SUMIF(H289:AL289,"P/DS",H290:AL290)+SUMIF(H289:AL289,"PN/F",H290:AL290)+SUMIF(H289:AL289,"PN/L",H290:AL290)+SUMIF(H289:AL289,"TV",H290:AL290)+SUMIF(H289:AL289,"TVD",H290:AL290)+SUMIF(H289:AL289,"PDD",H290:AL290)</f>
        <v>0</v>
      </c>
      <c r="BM289" s="261">
        <f>SUMIF(H289:AL289,"PD",H291:AL291)+SUMIF(H289:AL289,"PN",H291:AL291)+SUMIF(H289:AL289,"P/DS",H291:AL291)+SUMIF(H289:AL289,"PN/F",H291:AL291)+SUMIF(H289:AL289,"PN/L",H291:AL291)+SUMIF(H289:AL289,"TV",H291:AL291)+SUMIF(H289:AL289,"TVD",H291:AL291)+SUMIF(H289:AL289,"PDD",H291:AL291)+SUMIF(H289:AL289,"PMD",H291:AL291)</f>
        <v>0</v>
      </c>
      <c r="BN289" s="261">
        <f>SUMIF(H289:AL289,"PD",H292:AL292)+SUMIF(H289:AL289,"PN",H292:AL292)+SUMIF(H289:AL289,"P/DS",H292:AL292)+SUMIF(H289:AL289,"PN/F",H292:AL292)+SUMIF(H289:AL289,"PN/L",H292:AL292)+SUMIF(H289:AL289,"TV",H292:AL292)+SUMIF(H289:AL289,"TVD",H292:AL292)</f>
        <v>0</v>
      </c>
      <c r="BO289" s="261">
        <f>SUMIF(H289:AL289,"PD",H293:AL293)+SUMIF(H289:AL289,"PN",H293:AL293)+SUMIF(H289:AL289,"P/DS",H293:AL293)+SUMIF(H289:AL289,"PN/F",H293:AL293)+SUMIF(H289:AL289,"PN/L",H293:AL293)+SUMIF(H289:AL289,"TV",H293:AL293)+SUMIF(H289:AL289,"TVD",H293:AL293)</f>
        <v>0</v>
      </c>
      <c r="BP289" s="261">
        <f>SUMIF(H289:AL289,"PD",H294:AL294)+SUMIF(H289:AL289,"PN",H294:AL294)+SUMIF(H289:AL289,"P/DS",H294:AL294)+SUMIF(H289:AL289,"PN/F",H294:AL294)+SUMIF(H289:AL289,"PN/L",H294:AL294)+SUMIF(H289:AL289,"TV",H294:AL294)+SUMIF(H289:AL289,"TVD",H294:AL294)+SUMIF(H289:AL289,"PDD",H294:AL294)+SUMIF(H289:AL289,"PH",H294:AL294)+SUMIF(H289:AL289,"PM",H294:AL294)</f>
        <v>0</v>
      </c>
      <c r="BQ289" s="261">
        <f>SUMIF(H289:AL289,"PD",H295:AL295)+SUMIF(H289:AL289,"PN",H295:AL295)+SUMIF(H289:AL289,"P/DS",H295:AL295)+SUMIF(H289:AL289,"PN/F",H295:AL295)+SUMIF(H289:AL289,"PN/L",H295:AL295)+SUMIF(H289:AL289,"TV",H295:AL295)+SUMIF(H289:AL289,"TVD",H295:AL295)+SUMIF(H289:AL289,"PDD",H295:AL295)+SUMIF(H289:AL289,"PH",H295:AL295)+SUMIF(H289:AL289,"PM",H295:AL295)</f>
        <v>0</v>
      </c>
      <c r="BR289" s="269">
        <f>SUM(H290:AL290)-BL289</f>
        <v>10.5</v>
      </c>
      <c r="BS289" s="269">
        <f>SUM(H291:AL291)-BM289</f>
        <v>10.5</v>
      </c>
      <c r="BT289" s="269">
        <f>SUM(H292:AL292)-BN289</f>
        <v>0</v>
      </c>
      <c r="BU289" s="269">
        <f>SUM(H293:AL293)-BO289</f>
        <v>5.2</v>
      </c>
      <c r="BV289" s="269">
        <f>SUM(H294:AL294)-BP289</f>
        <v>8</v>
      </c>
      <c r="BW289" s="269">
        <f>SUM(H295:AL295)-BQ289</f>
        <v>0</v>
      </c>
      <c r="BX289" s="255">
        <f>SUMIF(H289:AL289,"PD",H296:AL296)+SUMIF(H289:AL289,"PN",H296:AL296)+SUMIF(H289:AL289,"P/DS",H296:AL296)+SUMIF(H289:AL289,"PN/F",H296:AL296)+SUMIF(H289:AL289,"PN/L",H296:AL296)</f>
        <v>0</v>
      </c>
      <c r="BY289" s="255">
        <f>SUM(H296:AL296)-BX289</f>
        <v>0</v>
      </c>
      <c r="BZ289" s="255">
        <f t="shared" ref="BZ289" si="105">+SUM(BL289:BW296)</f>
        <v>34.200000000000003</v>
      </c>
      <c r="CA289" s="266">
        <f>(COUNTIFS(H289:AL289,"PD",H290:AL290,"&gt;=2"))*0.5-IF(CN289="VP",COUNTIFS($H$16:$AL$16,"SAT",H289:AL289,"PD",H290:AL290,"&gt;=2"))*0.5</f>
        <v>0</v>
      </c>
      <c r="CB289" s="266">
        <f>(COUNTIFS(H289:AL289,"PN",H291:AL291,"&gt;=0.5",H290:AL290,"&gt;=1.5"))*0.5+COUNTIFS(H289:AL289,"PDD",H291:AL291,"&gt;=0.5",H290:AL290,"&gt;=1.5")*0.5</f>
        <v>0</v>
      </c>
      <c r="CC289" s="273">
        <f>(COUNTIFS(H289:AL289,"TV",H291:AL291,"&gt;=10"))*0.5+(COUNTIFS(H289:AL289,"PMD",H291:AL291,"&gt;=2"))*0.5</f>
        <v>0</v>
      </c>
      <c r="CD289" s="266">
        <f>(COUNTIFS(H289:AL289,"TVD",H293:AL293,"&gt;=6.5",H291:AL291,"&gt;=3.5"))*0.5</f>
        <v>0</v>
      </c>
      <c r="CE289" s="266">
        <f>(COUNTIFS(H289:AL289,"PD",H294:AL294,"&gt;=10"))*0.5</f>
        <v>0</v>
      </c>
      <c r="CF289" s="266">
        <f>(COUNTIFS(H289:AL289,"PDD",H294:AL294,"&gt;=3.5",H295:AL295,"&gt;=6.5")+COUNTIFS(H289:AL289,"PH",H295:AL295,"&gt;=0.5",H294:AL294,"&gt;=1.5")+COUNTIFS(H289:AL289,"PM",H295:AL295,"&gt;=0.5",H294:AL294,"&gt;=1.5"))*0.5</f>
        <v>0</v>
      </c>
      <c r="CG289" s="266">
        <f>(COUNTIFS(H289:AL289,"DS",H290:AL290,"&gt;=2")+COUNTIFS(H289:AL289,"AL/DS",H290:AL290,"&gt;=2"))*0.5-IF(CN289="VP",COUNTIFS($H$16:$AL$16,"SAT",H289:AL289,"DS",H290:AL290,"&gt;=2"))*0.5</f>
        <v>2</v>
      </c>
      <c r="CH289" s="266">
        <f>(COUNTIFS(H289:AL289,"NS",H291:AL291,"&gt;=0.5",H290:AL290,"&gt;=1.5")+COUNTIFS(H289:AL289,"AL/NS",H291:AL291,"&gt;=0.5",H290:AL290,"&gt;=1.5")+COUNTIFS(H289:AL289,"NHD",H291:AL291,"&gt;=4.5",H294:AL294,"&gt;=2",H290:AL290,"&gt;=1.5"))*0.5</f>
        <v>0</v>
      </c>
      <c r="CI289" s="266">
        <f>(COUNTIF(H291:AL291,"&gt;=10")+COUNTIFS(H289:AL289,"MD",H291:AL291,"&gt;=2")-COUNTIFS(H289:AL289,"TV",H291:AL291,"&gt;=10"))*0.5</f>
        <v>0</v>
      </c>
      <c r="CJ289" s="266">
        <f>(COUNTIFS(H289:AL289,"D",H293:AL293,"&gt;=6.5",H291:AL291,"&gt;=3.5"))*0.5</f>
        <v>0</v>
      </c>
      <c r="CK289" s="266">
        <f>(COUNTIF(H294:AL294,"&gt;=10")-COUNTIFS(H289:AL289,"PD",H294:AL294,"&gt;=10"))*0.5</f>
        <v>0</v>
      </c>
      <c r="CL289" s="265">
        <f>(COUNTIFS(H289:AL289,"NHD",H294:AL294,"&gt;=3.5",H295:AL295,"&gt;=6.5")+COUNTIFS(H289:AL289,"BH",H294:AL294,"&gt;=1.5",H295:AL295,"&gt;=0.5")+COUNTIFS(H289:AL289,"BM",H294:AL294,"&gt;=1.5",H295:AL295,"&gt;=0.5")+COUNTIFS(H289:AL289,"D",H294:AL294,"&gt;=1.5",H295:AL295,"&gt;=0.5"))*0.5</f>
        <v>0</v>
      </c>
      <c r="CM289" s="272"/>
      <c r="CN289" s="264" t="s">
        <v>723</v>
      </c>
      <c r="CO289" s="125">
        <f t="shared" ref="CO289" si="106">+AM289+AN289+AO289+AP289+AQ289+AR289+AS289+AU289+BG289</f>
        <v>26</v>
      </c>
      <c r="CP289" s="225">
        <f>+SUM(I290:I295)-I296</f>
        <v>0</v>
      </c>
      <c r="CQ289" s="225">
        <f>+SUM(J290:J295)-J296</f>
        <v>2.5</v>
      </c>
      <c r="CR289" s="225">
        <f>+SUM(K290:K295)-K296</f>
        <v>2.5</v>
      </c>
      <c r="CS289" s="90"/>
      <c r="CT289" s="90"/>
      <c r="CU289" s="90"/>
      <c r="CV289" s="90"/>
      <c r="CW289" s="90"/>
      <c r="CX289" s="90"/>
      <c r="CY289" s="90"/>
      <c r="CZ289" s="90"/>
      <c r="DA289" s="90"/>
    </row>
    <row r="290" spans="1:105" s="70" customFormat="1" ht="15" customHeight="1">
      <c r="A290" s="228"/>
      <c r="B290" s="336"/>
      <c r="C290" s="339"/>
      <c r="D290" s="237"/>
      <c r="E290" s="237"/>
      <c r="F290" s="242" t="s">
        <v>82</v>
      </c>
      <c r="G290" s="51">
        <v>1.5</v>
      </c>
      <c r="H290" s="157"/>
      <c r="I290" s="157"/>
      <c r="J290" s="157">
        <v>2.5</v>
      </c>
      <c r="K290" s="157">
        <v>2.5</v>
      </c>
      <c r="L290" s="157">
        <v>2.5</v>
      </c>
      <c r="M290" s="158">
        <v>2.5</v>
      </c>
      <c r="N290" s="158"/>
      <c r="O290" s="159"/>
      <c r="P290" s="159">
        <v>0.5</v>
      </c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240"/>
      <c r="AN290" s="240"/>
      <c r="AO290" s="240"/>
      <c r="AP290" s="240"/>
      <c r="AQ290" s="240"/>
      <c r="AR290" s="240"/>
      <c r="AS290" s="240"/>
      <c r="AT290" s="256"/>
      <c r="AU290" s="256"/>
      <c r="AV290" s="259"/>
      <c r="AW290" s="259"/>
      <c r="AX290" s="256"/>
      <c r="AY290" s="256"/>
      <c r="AZ290" s="256"/>
      <c r="BA290" s="256"/>
      <c r="BB290" s="256"/>
      <c r="BC290" s="256"/>
      <c r="BD290" s="256"/>
      <c r="BE290" s="256"/>
      <c r="BF290" s="256"/>
      <c r="BG290" s="256"/>
      <c r="BH290" s="256"/>
      <c r="BI290" s="256"/>
      <c r="BJ290" s="256"/>
      <c r="BK290" s="256"/>
      <c r="BL290" s="262"/>
      <c r="BM290" s="262"/>
      <c r="BN290" s="262"/>
      <c r="BO290" s="262"/>
      <c r="BP290" s="262"/>
      <c r="BQ290" s="262"/>
      <c r="BR290" s="270"/>
      <c r="BS290" s="270"/>
      <c r="BT290" s="270"/>
      <c r="BU290" s="270"/>
      <c r="BV290" s="270"/>
      <c r="BW290" s="270"/>
      <c r="BX290" s="256"/>
      <c r="BY290" s="256"/>
      <c r="BZ290" s="256"/>
      <c r="CA290" s="267"/>
      <c r="CB290" s="267"/>
      <c r="CC290" s="274"/>
      <c r="CD290" s="267"/>
      <c r="CE290" s="267"/>
      <c r="CF290" s="267"/>
      <c r="CG290" s="267"/>
      <c r="CH290" s="267"/>
      <c r="CI290" s="267"/>
      <c r="CJ290" s="267"/>
      <c r="CK290" s="267"/>
      <c r="CL290" s="265"/>
      <c r="CM290" s="272"/>
      <c r="CN290" s="264"/>
      <c r="CO290" s="125"/>
      <c r="CP290" s="226"/>
      <c r="CQ290" s="226"/>
      <c r="CR290" s="226"/>
      <c r="CS290" s="90"/>
      <c r="CT290" s="90"/>
      <c r="CU290" s="90"/>
      <c r="CV290" s="90"/>
      <c r="CW290" s="90"/>
      <c r="CX290" s="90"/>
      <c r="CY290" s="90"/>
      <c r="CZ290" s="90"/>
      <c r="DA290" s="90"/>
    </row>
    <row r="291" spans="1:105" s="70" customFormat="1" ht="15" customHeight="1">
      <c r="A291" s="228"/>
      <c r="B291" s="336"/>
      <c r="C291" s="339"/>
      <c r="D291" s="237"/>
      <c r="E291" s="237"/>
      <c r="F291" s="243"/>
      <c r="G291" s="52">
        <v>2</v>
      </c>
      <c r="H291" s="160"/>
      <c r="I291" s="161"/>
      <c r="J291" s="161"/>
      <c r="K291" s="161"/>
      <c r="L291" s="161"/>
      <c r="M291" s="162"/>
      <c r="N291" s="162"/>
      <c r="O291" s="162"/>
      <c r="P291" s="162"/>
      <c r="Q291" s="84"/>
      <c r="R291" s="84"/>
      <c r="S291" s="84"/>
      <c r="T291" s="84"/>
      <c r="U291" s="84"/>
      <c r="V291" s="84">
        <v>8.5</v>
      </c>
      <c r="W291" s="84"/>
      <c r="X291" s="84"/>
      <c r="Y291" s="84"/>
      <c r="Z291" s="84"/>
      <c r="AA291" s="84"/>
      <c r="AB291" s="84"/>
      <c r="AC291" s="80">
        <v>2</v>
      </c>
      <c r="AD291" s="80"/>
      <c r="AE291" s="80"/>
      <c r="AF291" s="80"/>
      <c r="AG291" s="80"/>
      <c r="AH291" s="80"/>
      <c r="AI291" s="80"/>
      <c r="AJ291" s="80"/>
      <c r="AK291" s="80"/>
      <c r="AL291" s="80"/>
      <c r="AM291" s="240"/>
      <c r="AN291" s="240"/>
      <c r="AO291" s="240"/>
      <c r="AP291" s="240"/>
      <c r="AQ291" s="240"/>
      <c r="AR291" s="240"/>
      <c r="AS291" s="240"/>
      <c r="AT291" s="256"/>
      <c r="AU291" s="256"/>
      <c r="AV291" s="259"/>
      <c r="AW291" s="259"/>
      <c r="AX291" s="256"/>
      <c r="AY291" s="256"/>
      <c r="AZ291" s="256"/>
      <c r="BA291" s="256"/>
      <c r="BB291" s="256"/>
      <c r="BC291" s="256"/>
      <c r="BD291" s="256"/>
      <c r="BE291" s="256"/>
      <c r="BF291" s="256"/>
      <c r="BG291" s="256"/>
      <c r="BH291" s="256"/>
      <c r="BI291" s="256"/>
      <c r="BJ291" s="256"/>
      <c r="BK291" s="256"/>
      <c r="BL291" s="262"/>
      <c r="BM291" s="262"/>
      <c r="BN291" s="262"/>
      <c r="BO291" s="262"/>
      <c r="BP291" s="262"/>
      <c r="BQ291" s="262"/>
      <c r="BR291" s="270"/>
      <c r="BS291" s="270"/>
      <c r="BT291" s="270"/>
      <c r="BU291" s="270"/>
      <c r="BV291" s="270"/>
      <c r="BW291" s="270"/>
      <c r="BX291" s="256"/>
      <c r="BY291" s="256"/>
      <c r="BZ291" s="256"/>
      <c r="CA291" s="267"/>
      <c r="CB291" s="267"/>
      <c r="CC291" s="274"/>
      <c r="CD291" s="267"/>
      <c r="CE291" s="267"/>
      <c r="CF291" s="267"/>
      <c r="CG291" s="267"/>
      <c r="CH291" s="267"/>
      <c r="CI291" s="267"/>
      <c r="CJ291" s="267"/>
      <c r="CK291" s="267"/>
      <c r="CL291" s="265"/>
      <c r="CM291" s="272"/>
      <c r="CN291" s="264"/>
      <c r="CO291" s="125"/>
      <c r="CP291" s="226"/>
      <c r="CQ291" s="226"/>
      <c r="CR291" s="226"/>
      <c r="CS291" s="90"/>
      <c r="CT291" s="90"/>
      <c r="CU291" s="90"/>
      <c r="CV291" s="90"/>
      <c r="CW291" s="90"/>
      <c r="CX291" s="90"/>
      <c r="CY291" s="90"/>
      <c r="CZ291" s="90"/>
      <c r="DA291" s="90"/>
    </row>
    <row r="292" spans="1:105" s="70" customFormat="1" ht="15" customHeight="1">
      <c r="A292" s="228"/>
      <c r="B292" s="336"/>
      <c r="C292" s="339"/>
      <c r="D292" s="237"/>
      <c r="E292" s="237"/>
      <c r="F292" s="243"/>
      <c r="G292" s="72">
        <v>2.1</v>
      </c>
      <c r="H292" s="163"/>
      <c r="I292" s="161"/>
      <c r="J292" s="161"/>
      <c r="K292" s="161"/>
      <c r="L292" s="161"/>
      <c r="M292" s="162"/>
      <c r="N292" s="162"/>
      <c r="O292" s="162"/>
      <c r="P292" s="162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240"/>
      <c r="AN292" s="240"/>
      <c r="AO292" s="240"/>
      <c r="AP292" s="240"/>
      <c r="AQ292" s="240"/>
      <c r="AR292" s="240"/>
      <c r="AS292" s="240"/>
      <c r="AT292" s="256"/>
      <c r="AU292" s="256"/>
      <c r="AV292" s="259"/>
      <c r="AW292" s="259"/>
      <c r="AX292" s="256"/>
      <c r="AY292" s="256"/>
      <c r="AZ292" s="256"/>
      <c r="BA292" s="256"/>
      <c r="BB292" s="256"/>
      <c r="BC292" s="256"/>
      <c r="BD292" s="256"/>
      <c r="BE292" s="256"/>
      <c r="BF292" s="256"/>
      <c r="BG292" s="256"/>
      <c r="BH292" s="256"/>
      <c r="BI292" s="256"/>
      <c r="BJ292" s="256"/>
      <c r="BK292" s="256"/>
      <c r="BL292" s="262"/>
      <c r="BM292" s="262"/>
      <c r="BN292" s="262"/>
      <c r="BO292" s="262"/>
      <c r="BP292" s="262"/>
      <c r="BQ292" s="262"/>
      <c r="BR292" s="270"/>
      <c r="BS292" s="270"/>
      <c r="BT292" s="270"/>
      <c r="BU292" s="270"/>
      <c r="BV292" s="270"/>
      <c r="BW292" s="270"/>
      <c r="BX292" s="256"/>
      <c r="BY292" s="256"/>
      <c r="BZ292" s="256"/>
      <c r="CA292" s="267"/>
      <c r="CB292" s="267"/>
      <c r="CC292" s="274"/>
      <c r="CD292" s="267"/>
      <c r="CE292" s="267"/>
      <c r="CF292" s="267"/>
      <c r="CG292" s="267"/>
      <c r="CH292" s="267"/>
      <c r="CI292" s="267"/>
      <c r="CJ292" s="267"/>
      <c r="CK292" s="267"/>
      <c r="CL292" s="265"/>
      <c r="CM292" s="272"/>
      <c r="CN292" s="264"/>
      <c r="CO292" s="125"/>
      <c r="CP292" s="226"/>
      <c r="CQ292" s="226"/>
      <c r="CR292" s="226"/>
      <c r="CS292" s="90"/>
      <c r="CT292" s="90"/>
      <c r="CU292" s="90"/>
      <c r="CV292" s="90"/>
      <c r="CW292" s="90"/>
      <c r="CX292" s="90"/>
      <c r="CY292" s="90"/>
      <c r="CZ292" s="90"/>
      <c r="DA292" s="90"/>
    </row>
    <row r="293" spans="1:105" s="70" customFormat="1" ht="15" customHeight="1">
      <c r="A293" s="228"/>
      <c r="B293" s="336"/>
      <c r="C293" s="339"/>
      <c r="D293" s="237"/>
      <c r="E293" s="237"/>
      <c r="F293" s="243"/>
      <c r="G293" s="72">
        <v>2.7</v>
      </c>
      <c r="H293" s="163"/>
      <c r="I293" s="164"/>
      <c r="J293" s="164"/>
      <c r="K293" s="164"/>
      <c r="L293" s="164"/>
      <c r="M293" s="162"/>
      <c r="N293" s="162"/>
      <c r="O293" s="162"/>
      <c r="P293" s="162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0">
        <v>5.2</v>
      </c>
      <c r="AD293" s="80"/>
      <c r="AE293" s="80"/>
      <c r="AF293" s="80"/>
      <c r="AG293" s="80"/>
      <c r="AH293" s="80"/>
      <c r="AI293" s="80"/>
      <c r="AJ293" s="80"/>
      <c r="AK293" s="80"/>
      <c r="AL293" s="80"/>
      <c r="AM293" s="240"/>
      <c r="AN293" s="240"/>
      <c r="AO293" s="240"/>
      <c r="AP293" s="240"/>
      <c r="AQ293" s="240"/>
      <c r="AR293" s="240"/>
      <c r="AS293" s="240"/>
      <c r="AT293" s="256"/>
      <c r="AU293" s="256"/>
      <c r="AV293" s="259"/>
      <c r="AW293" s="259"/>
      <c r="AX293" s="256"/>
      <c r="AY293" s="256"/>
      <c r="AZ293" s="256"/>
      <c r="BA293" s="256"/>
      <c r="BB293" s="256"/>
      <c r="BC293" s="256"/>
      <c r="BD293" s="256"/>
      <c r="BE293" s="256"/>
      <c r="BF293" s="256"/>
      <c r="BG293" s="256"/>
      <c r="BH293" s="256"/>
      <c r="BI293" s="256"/>
      <c r="BJ293" s="256"/>
      <c r="BK293" s="256"/>
      <c r="BL293" s="262"/>
      <c r="BM293" s="262"/>
      <c r="BN293" s="262"/>
      <c r="BO293" s="262"/>
      <c r="BP293" s="262"/>
      <c r="BQ293" s="262"/>
      <c r="BR293" s="270"/>
      <c r="BS293" s="270"/>
      <c r="BT293" s="270"/>
      <c r="BU293" s="270"/>
      <c r="BV293" s="270"/>
      <c r="BW293" s="270"/>
      <c r="BX293" s="256"/>
      <c r="BY293" s="256"/>
      <c r="BZ293" s="256"/>
      <c r="CA293" s="267"/>
      <c r="CB293" s="267"/>
      <c r="CC293" s="274"/>
      <c r="CD293" s="267"/>
      <c r="CE293" s="267"/>
      <c r="CF293" s="267"/>
      <c r="CG293" s="267"/>
      <c r="CH293" s="267"/>
      <c r="CI293" s="267"/>
      <c r="CJ293" s="267"/>
      <c r="CK293" s="267"/>
      <c r="CL293" s="265"/>
      <c r="CM293" s="272"/>
      <c r="CN293" s="264"/>
      <c r="CO293" s="125"/>
      <c r="CP293" s="226"/>
      <c r="CQ293" s="226"/>
      <c r="CR293" s="226"/>
      <c r="CS293" s="90"/>
      <c r="CT293" s="90"/>
      <c r="CU293" s="90"/>
      <c r="CV293" s="90"/>
      <c r="CW293" s="90"/>
      <c r="CX293" s="90"/>
      <c r="CY293" s="90"/>
      <c r="CZ293" s="90"/>
      <c r="DA293" s="90"/>
    </row>
    <row r="294" spans="1:105" s="70" customFormat="1" ht="15" customHeight="1">
      <c r="A294" s="228"/>
      <c r="B294" s="336"/>
      <c r="C294" s="339"/>
      <c r="D294" s="237"/>
      <c r="E294" s="237"/>
      <c r="F294" s="243"/>
      <c r="G294" s="72">
        <v>3</v>
      </c>
      <c r="H294" s="163">
        <v>8</v>
      </c>
      <c r="I294" s="161"/>
      <c r="J294" s="161"/>
      <c r="K294" s="161"/>
      <c r="L294" s="161"/>
      <c r="M294" s="162"/>
      <c r="N294" s="162"/>
      <c r="O294" s="162"/>
      <c r="P294" s="162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240"/>
      <c r="AN294" s="240"/>
      <c r="AO294" s="240"/>
      <c r="AP294" s="240"/>
      <c r="AQ294" s="240"/>
      <c r="AR294" s="240"/>
      <c r="AS294" s="240"/>
      <c r="AT294" s="256"/>
      <c r="AU294" s="256"/>
      <c r="AV294" s="259"/>
      <c r="AW294" s="259"/>
      <c r="AX294" s="256"/>
      <c r="AY294" s="256"/>
      <c r="AZ294" s="256"/>
      <c r="BA294" s="256"/>
      <c r="BB294" s="256"/>
      <c r="BC294" s="256"/>
      <c r="BD294" s="256"/>
      <c r="BE294" s="256"/>
      <c r="BF294" s="256"/>
      <c r="BG294" s="256"/>
      <c r="BH294" s="256"/>
      <c r="BI294" s="256"/>
      <c r="BJ294" s="256"/>
      <c r="BK294" s="256"/>
      <c r="BL294" s="262"/>
      <c r="BM294" s="262"/>
      <c r="BN294" s="262"/>
      <c r="BO294" s="262"/>
      <c r="BP294" s="262"/>
      <c r="BQ294" s="262"/>
      <c r="BR294" s="270"/>
      <c r="BS294" s="270"/>
      <c r="BT294" s="270"/>
      <c r="BU294" s="270"/>
      <c r="BV294" s="270"/>
      <c r="BW294" s="270"/>
      <c r="BX294" s="256"/>
      <c r="BY294" s="256"/>
      <c r="BZ294" s="256"/>
      <c r="CA294" s="267"/>
      <c r="CB294" s="267"/>
      <c r="CC294" s="274"/>
      <c r="CD294" s="267"/>
      <c r="CE294" s="267"/>
      <c r="CF294" s="267"/>
      <c r="CG294" s="267"/>
      <c r="CH294" s="267"/>
      <c r="CI294" s="267"/>
      <c r="CJ294" s="267"/>
      <c r="CK294" s="267"/>
      <c r="CL294" s="265"/>
      <c r="CM294" s="272"/>
      <c r="CN294" s="264"/>
      <c r="CO294" s="125"/>
      <c r="CP294" s="226"/>
      <c r="CQ294" s="226"/>
      <c r="CR294" s="226"/>
      <c r="CS294" s="90"/>
      <c r="CT294" s="90"/>
      <c r="CU294" s="90"/>
      <c r="CV294" s="90"/>
      <c r="CW294" s="90"/>
      <c r="CX294" s="90"/>
      <c r="CY294" s="90"/>
      <c r="CZ294" s="90"/>
      <c r="DA294" s="90"/>
    </row>
    <row r="295" spans="1:105" s="70" customFormat="1" ht="15" customHeight="1">
      <c r="A295" s="228"/>
      <c r="B295" s="336"/>
      <c r="C295" s="339"/>
      <c r="D295" s="237"/>
      <c r="E295" s="237"/>
      <c r="F295" s="244"/>
      <c r="G295" s="73">
        <v>3.9</v>
      </c>
      <c r="H295" s="165"/>
      <c r="I295" s="166"/>
      <c r="J295" s="166"/>
      <c r="K295" s="166"/>
      <c r="L295" s="166"/>
      <c r="M295" s="167"/>
      <c r="N295" s="167"/>
      <c r="O295" s="167"/>
      <c r="P295" s="16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1"/>
      <c r="AD295" s="81"/>
      <c r="AE295" s="81"/>
      <c r="AF295" s="81"/>
      <c r="AG295" s="81"/>
      <c r="AH295" s="81"/>
      <c r="AI295" s="81"/>
      <c r="AJ295" s="81"/>
      <c r="AK295" s="81"/>
      <c r="AL295" s="81"/>
      <c r="AM295" s="240"/>
      <c r="AN295" s="240"/>
      <c r="AO295" s="240"/>
      <c r="AP295" s="240"/>
      <c r="AQ295" s="240"/>
      <c r="AR295" s="240"/>
      <c r="AS295" s="240"/>
      <c r="AT295" s="256"/>
      <c r="AU295" s="256"/>
      <c r="AV295" s="259"/>
      <c r="AW295" s="259"/>
      <c r="AX295" s="256"/>
      <c r="AY295" s="256"/>
      <c r="AZ295" s="256"/>
      <c r="BA295" s="256"/>
      <c r="BB295" s="256"/>
      <c r="BC295" s="256"/>
      <c r="BD295" s="256"/>
      <c r="BE295" s="256"/>
      <c r="BF295" s="256"/>
      <c r="BG295" s="256"/>
      <c r="BH295" s="256"/>
      <c r="BI295" s="256"/>
      <c r="BJ295" s="256"/>
      <c r="BK295" s="256"/>
      <c r="BL295" s="262"/>
      <c r="BM295" s="262"/>
      <c r="BN295" s="262"/>
      <c r="BO295" s="262"/>
      <c r="BP295" s="262"/>
      <c r="BQ295" s="262"/>
      <c r="BR295" s="270"/>
      <c r="BS295" s="270"/>
      <c r="BT295" s="270"/>
      <c r="BU295" s="270"/>
      <c r="BV295" s="270"/>
      <c r="BW295" s="270"/>
      <c r="BX295" s="256"/>
      <c r="BY295" s="256"/>
      <c r="BZ295" s="256"/>
      <c r="CA295" s="267"/>
      <c r="CB295" s="267"/>
      <c r="CC295" s="274"/>
      <c r="CD295" s="267"/>
      <c r="CE295" s="267"/>
      <c r="CF295" s="267"/>
      <c r="CG295" s="267"/>
      <c r="CH295" s="267"/>
      <c r="CI295" s="267"/>
      <c r="CJ295" s="267"/>
      <c r="CK295" s="267"/>
      <c r="CL295" s="265"/>
      <c r="CM295" s="272"/>
      <c r="CN295" s="264"/>
      <c r="CO295" s="125"/>
      <c r="CP295" s="226"/>
      <c r="CQ295" s="226"/>
      <c r="CR295" s="226"/>
      <c r="CS295" s="90"/>
      <c r="CT295" s="90"/>
      <c r="CU295" s="90"/>
      <c r="CV295" s="90"/>
      <c r="CW295" s="90"/>
      <c r="CX295" s="90"/>
      <c r="CY295" s="90"/>
      <c r="CZ295" s="90"/>
      <c r="DA295" s="90"/>
    </row>
    <row r="296" spans="1:105" s="70" customFormat="1" ht="15" customHeight="1">
      <c r="A296" s="229"/>
      <c r="B296" s="337"/>
      <c r="C296" s="340"/>
      <c r="D296" s="238"/>
      <c r="E296" s="238"/>
      <c r="F296" s="245" t="s">
        <v>83</v>
      </c>
      <c r="G296" s="246"/>
      <c r="H296" s="168"/>
      <c r="I296" s="169"/>
      <c r="J296" s="169"/>
      <c r="K296" s="169"/>
      <c r="L296" s="169"/>
      <c r="M296" s="170"/>
      <c r="N296" s="170"/>
      <c r="O296" s="170"/>
      <c r="P296" s="170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241"/>
      <c r="AN296" s="241"/>
      <c r="AO296" s="241"/>
      <c r="AP296" s="241"/>
      <c r="AQ296" s="241"/>
      <c r="AR296" s="241"/>
      <c r="AS296" s="241"/>
      <c r="AT296" s="257"/>
      <c r="AU296" s="257"/>
      <c r="AV296" s="260"/>
      <c r="AW296" s="260"/>
      <c r="AX296" s="257"/>
      <c r="AY296" s="257"/>
      <c r="AZ296" s="257"/>
      <c r="BA296" s="257"/>
      <c r="BB296" s="257"/>
      <c r="BC296" s="257"/>
      <c r="BD296" s="257"/>
      <c r="BE296" s="257"/>
      <c r="BF296" s="257"/>
      <c r="BG296" s="257"/>
      <c r="BH296" s="257"/>
      <c r="BI296" s="257"/>
      <c r="BJ296" s="257"/>
      <c r="BK296" s="257"/>
      <c r="BL296" s="263"/>
      <c r="BM296" s="263"/>
      <c r="BN296" s="263"/>
      <c r="BO296" s="263"/>
      <c r="BP296" s="263"/>
      <c r="BQ296" s="263"/>
      <c r="BR296" s="271"/>
      <c r="BS296" s="271"/>
      <c r="BT296" s="271"/>
      <c r="BU296" s="271"/>
      <c r="BV296" s="271"/>
      <c r="BW296" s="271"/>
      <c r="BX296" s="257"/>
      <c r="BY296" s="257"/>
      <c r="BZ296" s="257"/>
      <c r="CA296" s="268"/>
      <c r="CB296" s="268"/>
      <c r="CC296" s="275"/>
      <c r="CD296" s="268"/>
      <c r="CE296" s="268"/>
      <c r="CF296" s="268"/>
      <c r="CG296" s="268"/>
      <c r="CH296" s="268"/>
      <c r="CI296" s="268"/>
      <c r="CJ296" s="268"/>
      <c r="CK296" s="268"/>
      <c r="CL296" s="265"/>
      <c r="CM296" s="272"/>
      <c r="CN296" s="264"/>
      <c r="CO296" s="125"/>
      <c r="CP296" s="226"/>
      <c r="CQ296" s="226"/>
      <c r="CR296" s="226"/>
      <c r="CS296" s="90"/>
      <c r="CT296" s="90"/>
      <c r="CU296" s="90"/>
      <c r="CV296" s="90"/>
      <c r="CW296" s="90"/>
      <c r="CX296" s="90"/>
      <c r="CY296" s="90"/>
      <c r="CZ296" s="90"/>
      <c r="DA296" s="90"/>
    </row>
    <row r="297" spans="1:105" s="70" customFormat="1" ht="15" customHeight="1">
      <c r="A297" s="227">
        <f t="shared" ref="A297" si="107">A289+1</f>
        <v>36</v>
      </c>
      <c r="B297" s="502" t="s">
        <v>101</v>
      </c>
      <c r="C297" s="505" t="s">
        <v>102</v>
      </c>
      <c r="D297" s="236">
        <v>42858</v>
      </c>
      <c r="E297" s="236" t="s">
        <v>585</v>
      </c>
      <c r="F297" s="253" t="s">
        <v>80</v>
      </c>
      <c r="G297" s="254"/>
      <c r="H297" s="124" t="s">
        <v>69</v>
      </c>
      <c r="I297" s="124"/>
      <c r="J297" s="124" t="s">
        <v>60</v>
      </c>
      <c r="K297" s="124" t="s">
        <v>60</v>
      </c>
      <c r="L297" s="124" t="s">
        <v>60</v>
      </c>
      <c r="M297" s="124" t="s">
        <v>60</v>
      </c>
      <c r="N297" s="124" t="s">
        <v>60</v>
      </c>
      <c r="O297" s="124"/>
      <c r="P297" s="124" t="s">
        <v>60</v>
      </c>
      <c r="Q297" s="82" t="s">
        <v>60</v>
      </c>
      <c r="R297" s="82" t="s">
        <v>60</v>
      </c>
      <c r="S297" s="82" t="s">
        <v>60</v>
      </c>
      <c r="T297" s="82" t="s">
        <v>60</v>
      </c>
      <c r="U297" s="124" t="s">
        <v>60</v>
      </c>
      <c r="V297" s="124"/>
      <c r="W297" s="124" t="s">
        <v>60</v>
      </c>
      <c r="X297" s="124" t="s">
        <v>60</v>
      </c>
      <c r="Y297" s="124" t="s">
        <v>60</v>
      </c>
      <c r="Z297" s="124" t="s">
        <v>60</v>
      </c>
      <c r="AA297" s="82" t="s">
        <v>60</v>
      </c>
      <c r="AB297" s="82" t="s">
        <v>60</v>
      </c>
      <c r="AC297" s="82"/>
      <c r="AD297" s="82" t="s">
        <v>60</v>
      </c>
      <c r="AE297" s="82" t="s">
        <v>60</v>
      </c>
      <c r="AF297" s="82" t="s">
        <v>60</v>
      </c>
      <c r="AG297" s="82" t="s">
        <v>60</v>
      </c>
      <c r="AH297" s="82" t="s">
        <v>60</v>
      </c>
      <c r="AI297" s="82" t="s">
        <v>1471</v>
      </c>
      <c r="AJ297" s="82"/>
      <c r="AK297" s="82" t="s">
        <v>60</v>
      </c>
      <c r="AL297" s="82" t="s">
        <v>60</v>
      </c>
      <c r="AM297" s="239">
        <f>COUNTIF(H297:AL297,"PH")+COUNTIF(H297:AL297,"PH/L")+COUNTIF(H297:AL297,"PM")</f>
        <v>0</v>
      </c>
      <c r="AN297" s="239">
        <f>COUNTIF(H297:AL297,"PD")+COUNTIF(H297:AL297,"PDD")+COUNTIF(H297:AL297,"P/DS")/2+COUNTIF(H297:AL297,"PMD")</f>
        <v>0</v>
      </c>
      <c r="AO297" s="239">
        <f>COUNTIF(H297:AL297,"PN")+COUNTIF(H297:AL297,"P/NS")/2+COUNTIF(H297:AL297,"PH")+COUNTIF(H297:AL297,"PH/F")/2+COUNTIF(H297:AL297,"PH/L")/2+COUNTIF(H297:AL297,"PM")</f>
        <v>0</v>
      </c>
      <c r="AP297" s="239">
        <f>COUNTIF(H297:AL297,"BH")+COUNTIF(H297:AL297,"AL/BL")+COUNTIF(H297:AL297,"UL/BL")+COUNTIF(H297:AL297,"BM")</f>
        <v>0</v>
      </c>
      <c r="AQ297" s="239">
        <f>COUNTIF(H297:AL297,"DS")+COUNTIF(H297:AL297,"AL/DS")/2+COUNTIF(H297:AL297,"UL/DS")/2+COUNTIF(H297:AL297,"CT")+COUNTIF(H297:AL297,"MD")</f>
        <v>24.5</v>
      </c>
      <c r="AR297" s="239">
        <f>COUNTIF(H297:AL297,"NS")+COUNTIF(H297:AL297,"AL/NS")/2+COUNTIF(H297:AL297,"UL/NS")/2+COUNTIF(H297:AL297,"BH")+COUNTIF(H297:AL297,"AL/BF")/2+COUNTIF(H297:AL297,"AL/BL")/2+COUNTIF(H297:AL297,"UL/BL")/2+COUNTIF(H297:AL297,"UL/BF")/2+COUNTIF(H297:AL297,"BM")</f>
        <v>0</v>
      </c>
      <c r="AS297" s="239">
        <f>COUNTIF(H297:AL297,"AL")+COUNTIF(H297:AL297,"AL/DS")/2+COUNTIF(H297:AL297,"AL/NS")/2+COUNTIF(H297:AL297,"NH")+COUNTIF(H297:AL297,"SL")+COUNTIF(H297:AL297,"NHD")+COUNTIF(H297:AL297,"B")+COUNTIF(H297:AL297,"HL")+COUNTIF(H297:AL297,"AL/BF")/2+COUNTIF(H297:AL297,"AL/BL")/2</f>
        <v>1</v>
      </c>
      <c r="AT297" s="255">
        <f>COUNTIF(H297:AL297,"PD")+COUNTIF(H297:AL297,"PN")+COUNTIF(H297:AL297,"P/DS")/2+COUNTIF(H297:AL297,"P/NS")/2+COUNTIF(H297:AL297,"DS")+COUNTIF(H297:AL297,"NS")+COUNTIF(H297:AL297,"AL")+COUNTIF(H297:AL297,"AL/DS")+COUNTIF(H297:AL297,"AL/NS")+COUNTIF(H297:AL297,"NH")+COUNTIF(H297:AL297,"SL")+COUNTIF(H297:AL297,"UL/DS")/2+COUNTIF(H297:AL297,"UL/NS")/2+COUNTIF(H297:AL297,"CT")+COUNTIF(H297:AL297,"NHD")+COUNTIF(H297:AL297,"PDD")+COUNTIF(H297:AL297,"B")+COUNTIF(H297:AL297,"HL")+COUNTIF(H297:AL297,"PH")+COUNTIF(H297:AL297,"BH")+COUNTIF(H297:AL297,"AL/BF")+COUNTIF(H297:AL297,"AL/BL")+COUNTIF(H297:AL297,"UL/BF")/2+COUNTIF(H297:AL297,"UL/BL")/2+COUNTIF(H297:AL297,"PH/F")/2+COUNTIF(H297:AL297,"PH/L")/2+COUNTIF(H297:AL297,"MD")+COUNTIF(H297:AL297,"PMD")+COUNTIF(H297:AL297,"PM")+COUNTIF(H297:AL297,"BM")</f>
        <v>25.5</v>
      </c>
      <c r="AU297" s="255">
        <f>COUNTIF(H297:AL297,"P/DS")/2+COUNTIF(H297:AL297,"P/NS")/2+COUNTIF(H297:AL297,"IL")+COUNTIF(H297:AL297,"NL")+COUNTIF(H297:AL297,"UL")+COUNTIF(H297:AL297,"UL/DS")/2+COUNTIF(H297:AL297,"UL/NS")/2+COUNTIF(H297:AL297,"KT")+COUNTIF(H297:AL297,"UL/BF")/2+COUNTIF(H297:AL297,"UL/BL")/2+COUNTIF(H297:AL297,"PH/F")/2+COUNTIF(H297:AL297,"PH/L")/2+COUNTIF(H297:AL297,"NB")</f>
        <v>0.5</v>
      </c>
      <c r="AV297" s="258">
        <f>COUNTIF(H297:AL297,"PN")+COUNTIF(H297:AL297,"TVD")+COUNTIF(H297:AL297,"PH")+COUNTIF(H297:AL297,"PM")+COUNTIF(H297:AL297,"PDD")-COUNTIFS(H297:AL297,"PN",H304:AL304,"&gt;=3")-COUNTIFS(H297:AL297,"PM",H304:AL304,"&gt;=3")</f>
        <v>0</v>
      </c>
      <c r="AW297" s="258">
        <f>COUNTIF(H297:AL297,"NS")+COUNTIF(H297:AL297,"D")+COUNTIF(H297:AL297,"BH")+COUNTIF(H297:AL297,"NHD")+COUNTIF(H297:AL297,"BM")-COUNTIFS(H297:AL297,"NS",H304:AL304,"&gt;=3")-COUNTIFS(H297:AL297,"BH",H304:AL304,"&gt;=3")-COUNTIFS(H297:AL297,"BM",H304:AL304,"&gt;=3")</f>
        <v>0</v>
      </c>
      <c r="AX297" s="255">
        <f>COUNTIF(H297:AL297,"AL")+COUNTIF(H297:AL297,"AL/DS")/2+COUNTIF(H297:AL297,"AL/NS")/2+COUNTIF(H297:AL297,"AL/BF")+COUNTIF(H297:AL297,"AL/BL")/2</f>
        <v>0</v>
      </c>
      <c r="AY297" s="255">
        <f>COUNTIF(H297:AL297,"SL")</f>
        <v>0</v>
      </c>
      <c r="AZ297" s="255">
        <f>COUNTIF(H297:AL297,"NH")</f>
        <v>1</v>
      </c>
      <c r="BA297" s="255">
        <f>COUNTIF(H297:AL297,"HL")</f>
        <v>0</v>
      </c>
      <c r="BB297" s="255">
        <f>COUNTIF(G297:AL297,"P/DS")/2+COUNTIF(G297:AL297,"P/NS")/2+COUNTIF(G297:AL297,"UL")+COUNTIF(G297:AL297,"UL/DS")/2+COUNTIF(G297:AL297,"UL/NS")/2+COUNTIF(G297:AL297,"UL/BL")/2+COUNTIF(G297:AL297,"UL/BF")/2+COUNTIF(G297:AL297,"PH/F")/2+COUNTIF(G297:AL297,"PH/L")/2</f>
        <v>0.5</v>
      </c>
      <c r="BC297" s="255">
        <f>COUNTIF(H297:AL297,"NB")</f>
        <v>0</v>
      </c>
      <c r="BD297" s="255">
        <f>COUNTIF(H297:AL297,"NL")</f>
        <v>0</v>
      </c>
      <c r="BE297" s="255">
        <f>COUNTIF(H297:AL297,"IL")</f>
        <v>0</v>
      </c>
      <c r="BF297" s="255">
        <f>COUNTIF(H297:AL297,"KT")</f>
        <v>0</v>
      </c>
      <c r="BG297" s="255">
        <f>COUNTIF(H297:AL297,"L70")</f>
        <v>0</v>
      </c>
      <c r="BH297" s="255">
        <f>COUNTIF(H297:AL297,"MD")</f>
        <v>0</v>
      </c>
      <c r="BI297" s="255">
        <f>COUNTIF(H297:AL297,"PMD")</f>
        <v>0</v>
      </c>
      <c r="BJ297" s="255">
        <f>COUNTIF(H297:AL297,"PM")</f>
        <v>0</v>
      </c>
      <c r="BK297" s="255">
        <f>COUNTIF(H297:AL297,"BM")</f>
        <v>0</v>
      </c>
      <c r="BL297" s="261">
        <f>SUMIF(H297:AL297,"PD",H298:AL298)+SUMIF(H297:AL297,"PN",H298:AL298)+SUMIF(H297:AL297,"P/DS",H298:AL298)+SUMIF(H297:AL297,"PN/F",H298:AL298)+SUMIF(H297:AL297,"PN/L",H298:AL298)+SUMIF(H297:AL297,"TV",H298:AL298)+SUMIF(H297:AL297,"TVD",H298:AL298)+SUMIF(H297:AL297,"PDD",H298:AL298)</f>
        <v>0</v>
      </c>
      <c r="BM297" s="261">
        <f>SUMIF(H297:AL297,"PD",H299:AL299)+SUMIF(H297:AL297,"PN",H299:AL299)+SUMIF(H297:AL297,"P/DS",H299:AL299)+SUMIF(H297:AL297,"PN/F",H299:AL299)+SUMIF(H297:AL297,"PN/L",H299:AL299)+SUMIF(H297:AL297,"TV",H299:AL299)+SUMIF(H297:AL297,"TVD",H299:AL299)+SUMIF(H297:AL297,"PDD",H299:AL299)+SUMIF(H297:AL297,"PMD",H299:AL299)</f>
        <v>0</v>
      </c>
      <c r="BN297" s="261">
        <f>SUMIF(H297:AL297,"PD",H300:AL300)+SUMIF(H297:AL297,"PN",H300:AL300)+SUMIF(H297:AL297,"P/DS",H300:AL300)+SUMIF(H297:AL297,"PN/F",H300:AL300)+SUMIF(H297:AL297,"PN/L",H300:AL300)+SUMIF(H297:AL297,"TV",H300:AL300)+SUMIF(H297:AL297,"TVD",H300:AL300)</f>
        <v>0</v>
      </c>
      <c r="BO297" s="261">
        <f>SUMIF(H297:AL297,"PD",H301:AL301)+SUMIF(H297:AL297,"PN",H301:AL301)+SUMIF(H297:AL297,"P/DS",H301:AL301)+SUMIF(H297:AL297,"PN/F",H301:AL301)+SUMIF(H297:AL297,"PN/L",H301:AL301)+SUMIF(H297:AL297,"TV",H301:AL301)+SUMIF(H297:AL297,"TVD",H301:AL301)</f>
        <v>0</v>
      </c>
      <c r="BP297" s="261">
        <f>SUMIF(H297:AL297,"PD",H302:AL302)+SUMIF(H297:AL297,"PN",H302:AL302)+SUMIF(H297:AL297,"P/DS",H302:AL302)+SUMIF(H297:AL297,"PN/F",H302:AL302)+SUMIF(H297:AL297,"PN/L",H302:AL302)+SUMIF(H297:AL297,"TV",H302:AL302)+SUMIF(H297:AL297,"TVD",H302:AL302)+SUMIF(H297:AL297,"PDD",H302:AL302)+SUMIF(H297:AL297,"PH",H302:AL302)+SUMIF(H297:AL297,"PM",H302:AL302)</f>
        <v>0</v>
      </c>
      <c r="BQ297" s="261">
        <f>SUMIF(H297:AL297,"PD",H303:AL303)+SUMIF(H297:AL297,"PN",H303:AL303)+SUMIF(H297:AL297,"P/DS",H303:AL303)+SUMIF(H297:AL297,"PN/F",H303:AL303)+SUMIF(H297:AL297,"PN/L",H303:AL303)+SUMIF(H297:AL297,"TV",H303:AL303)+SUMIF(H297:AL297,"TVD",H303:AL303)+SUMIF(H297:AL297,"PDD",H303:AL303)+SUMIF(H297:AL297,"PH",H303:AL303)+SUMIF(H297:AL297,"PM",H303:AL303)</f>
        <v>0</v>
      </c>
      <c r="BR297" s="269">
        <f>SUM(H298:AL298)-BL297</f>
        <v>9.5</v>
      </c>
      <c r="BS297" s="269">
        <f>SUM(H299:AL299)-BM297</f>
        <v>0</v>
      </c>
      <c r="BT297" s="269">
        <f>SUM(H300:AL300)-BN297</f>
        <v>2</v>
      </c>
      <c r="BU297" s="269">
        <f>SUM(H301:AL301)-BO297</f>
        <v>0</v>
      </c>
      <c r="BV297" s="269">
        <f>SUM(H302:AL302)-BP297</f>
        <v>0</v>
      </c>
      <c r="BW297" s="269">
        <f>SUM(H303:AL303)-BQ297</f>
        <v>0</v>
      </c>
      <c r="BX297" s="255">
        <f>SUMIF(H297:AL297,"PD",H304:AL304)+SUMIF(H297:AL297,"PN",H304:AL304)+SUMIF(H297:AL297,"P/DS",H304:AL304)+SUMIF(H297:AL297,"PN/F",H304:AL304)+SUMIF(H297:AL297,"PN/L",H304:AL304)</f>
        <v>0</v>
      </c>
      <c r="BY297" s="255">
        <f>SUM(H304:AL304)-BX297</f>
        <v>0</v>
      </c>
      <c r="BZ297" s="255">
        <f t="shared" ref="BZ297" si="108">+SUM(BL297:BW304)</f>
        <v>11.5</v>
      </c>
      <c r="CA297" s="266">
        <f>(COUNTIFS(H297:AL297,"PD",H298:AL298,"&gt;=2"))*0.5-IF(CN297="VP",COUNTIFS($H$16:$AL$16,"SAT",H297:AL297,"PD",H298:AL298,"&gt;=2"))*0.5</f>
        <v>0</v>
      </c>
      <c r="CB297" s="266">
        <f>(COUNTIFS(H297:AL297,"PN",H299:AL299,"&gt;=0.5",H298:AL298,"&gt;=1.5"))*0.5+COUNTIFS(H297:AL297,"PDD",H299:AL299,"&gt;=0.5",H298:AL298,"&gt;=1.5")*0.5</f>
        <v>0</v>
      </c>
      <c r="CC297" s="273">
        <f>(COUNTIFS(H297:AL297,"TV",H299:AL299,"&gt;=10"))*0.5+(COUNTIFS(H297:AL297,"PMD",H299:AL299,"&gt;=2"))*0.5</f>
        <v>0</v>
      </c>
      <c r="CD297" s="266">
        <f>(COUNTIFS(H297:AL297,"TVD",H301:AL301,"&gt;=6.5",H299:AL299,"&gt;=3.5"))*0.5</f>
        <v>0</v>
      </c>
      <c r="CE297" s="266">
        <f>(COUNTIFS(H297:AL297,"PD",H302:AL302,"&gt;=10"))*0.5</f>
        <v>0</v>
      </c>
      <c r="CF297" s="266">
        <f>(COUNTIFS(H297:AL297,"PDD",H302:AL302,"&gt;=3.5",H303:AL303,"&gt;=6.5")+COUNTIFS(H297:AL297,"PH",H303:AL303,"&gt;=0.5",H302:AL302,"&gt;=1.5")+COUNTIFS(H297:AL297,"PM",H303:AL303,"&gt;=0.5",H302:AL302,"&gt;=1.5"))*0.5</f>
        <v>0</v>
      </c>
      <c r="CG297" s="266">
        <f>(COUNTIFS(H297:AL297,"DS",H298:AL298,"&gt;=2")+COUNTIFS(H297:AL297,"AL/DS",H298:AL298,"&gt;=2"))*0.5-IF(CN297="VP",COUNTIFS($H$16:$AL$16,"SAT",H297:AL297,"DS",H298:AL298,"&gt;=2"))*0.5</f>
        <v>1.5</v>
      </c>
      <c r="CH297" s="266">
        <f>(COUNTIFS(H297:AL297,"NS",H299:AL299,"&gt;=0.5",H298:AL298,"&gt;=1.5")+COUNTIFS(H297:AL297,"AL/NS",H299:AL299,"&gt;=0.5",H298:AL298,"&gt;=1.5")+COUNTIFS(H297:AL297,"NHD",H299:AL299,"&gt;=4.5",H302:AL302,"&gt;=2",H298:AL298,"&gt;=1.5"))*0.5</f>
        <v>0</v>
      </c>
      <c r="CI297" s="266">
        <f>(COUNTIF(H299:AL299,"&gt;=10")+COUNTIFS(H297:AL297,"MD",H299:AL299,"&gt;=2")-COUNTIFS(H297:AL297,"TV",H299:AL299,"&gt;=10"))*0.5</f>
        <v>0</v>
      </c>
      <c r="CJ297" s="266">
        <f>(COUNTIFS(H297:AL297,"D",H301:AL301,"&gt;=6.5",H299:AL299,"&gt;=3.5"))*0.5</f>
        <v>0</v>
      </c>
      <c r="CK297" s="266">
        <f>(COUNTIF(H302:AL302,"&gt;=10")-COUNTIFS(H297:AL297,"PD",H302:AL302,"&gt;=10"))*0.5</f>
        <v>0</v>
      </c>
      <c r="CL297" s="265">
        <f>(COUNTIFS(H297:AL297,"NHD",H302:AL302,"&gt;=3.5",H303:AL303,"&gt;=6.5")+COUNTIFS(H297:AL297,"BH",H302:AL302,"&gt;=1.5",H303:AL303,"&gt;=0.5")+COUNTIFS(H297:AL297,"BM",H302:AL302,"&gt;=1.5",H303:AL303,"&gt;=0.5")+COUNTIFS(H297:AL297,"D",H302:AL302,"&gt;=1.5",H303:AL303,"&gt;=0.5"))*0.5</f>
        <v>0</v>
      </c>
      <c r="CM297" s="272"/>
      <c r="CN297" s="264" t="s">
        <v>723</v>
      </c>
      <c r="CO297" s="125">
        <f t="shared" ref="CO297" si="109">+AM297+AN297+AO297+AP297+AQ297+AR297+AS297+AU297+BG297</f>
        <v>26</v>
      </c>
      <c r="CP297" s="225">
        <f>+SUM(I298:I303)-I304</f>
        <v>0</v>
      </c>
      <c r="CQ297" s="225">
        <f>+SUM(J298:J303)-J304</f>
        <v>0</v>
      </c>
      <c r="CR297" s="225">
        <f>+SUM(K298:K303)-K304</f>
        <v>0</v>
      </c>
      <c r="CS297" s="113"/>
      <c r="CT297" s="113"/>
      <c r="CU297" s="113"/>
      <c r="CV297" s="113"/>
      <c r="CW297" s="113"/>
      <c r="CX297" s="113"/>
      <c r="CY297" s="113"/>
      <c r="CZ297" s="113"/>
      <c r="DA297" s="113"/>
    </row>
    <row r="298" spans="1:105" s="70" customFormat="1" ht="15" customHeight="1">
      <c r="A298" s="228"/>
      <c r="B298" s="503"/>
      <c r="C298" s="506"/>
      <c r="D298" s="237"/>
      <c r="E298" s="237"/>
      <c r="F298" s="243" t="s">
        <v>82</v>
      </c>
      <c r="G298" s="71">
        <v>1.5</v>
      </c>
      <c r="H298" s="157"/>
      <c r="I298" s="157"/>
      <c r="J298" s="157"/>
      <c r="K298" s="158"/>
      <c r="L298" s="158">
        <v>4.5</v>
      </c>
      <c r="M298" s="171">
        <v>2.5</v>
      </c>
      <c r="N298" s="158"/>
      <c r="O298" s="158"/>
      <c r="P298" s="159"/>
      <c r="Q298" s="83">
        <v>2.5</v>
      </c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240"/>
      <c r="AN298" s="240"/>
      <c r="AO298" s="240"/>
      <c r="AP298" s="240"/>
      <c r="AQ298" s="240"/>
      <c r="AR298" s="240"/>
      <c r="AS298" s="240"/>
      <c r="AT298" s="256"/>
      <c r="AU298" s="256"/>
      <c r="AV298" s="259"/>
      <c r="AW298" s="259"/>
      <c r="AX298" s="256"/>
      <c r="AY298" s="256"/>
      <c r="AZ298" s="256"/>
      <c r="BA298" s="256"/>
      <c r="BB298" s="256"/>
      <c r="BC298" s="256"/>
      <c r="BD298" s="256"/>
      <c r="BE298" s="256"/>
      <c r="BF298" s="256"/>
      <c r="BG298" s="256"/>
      <c r="BH298" s="256"/>
      <c r="BI298" s="256"/>
      <c r="BJ298" s="256"/>
      <c r="BK298" s="256"/>
      <c r="BL298" s="262"/>
      <c r="BM298" s="262"/>
      <c r="BN298" s="262"/>
      <c r="BO298" s="262"/>
      <c r="BP298" s="262"/>
      <c r="BQ298" s="262"/>
      <c r="BR298" s="270"/>
      <c r="BS298" s="270"/>
      <c r="BT298" s="270"/>
      <c r="BU298" s="270"/>
      <c r="BV298" s="270"/>
      <c r="BW298" s="270"/>
      <c r="BX298" s="256"/>
      <c r="BY298" s="256"/>
      <c r="BZ298" s="256"/>
      <c r="CA298" s="267"/>
      <c r="CB298" s="267"/>
      <c r="CC298" s="274"/>
      <c r="CD298" s="267"/>
      <c r="CE298" s="267"/>
      <c r="CF298" s="267"/>
      <c r="CG298" s="267"/>
      <c r="CH298" s="267"/>
      <c r="CI298" s="267"/>
      <c r="CJ298" s="267"/>
      <c r="CK298" s="267"/>
      <c r="CL298" s="265"/>
      <c r="CM298" s="272"/>
      <c r="CN298" s="264"/>
      <c r="CO298" s="125"/>
      <c r="CP298" s="226"/>
      <c r="CQ298" s="226"/>
      <c r="CR298" s="226"/>
      <c r="CS298" s="113"/>
      <c r="CT298" s="113"/>
      <c r="CU298" s="113"/>
      <c r="CV298" s="113"/>
      <c r="CW298" s="113"/>
      <c r="CX298" s="113"/>
      <c r="CY298" s="113"/>
      <c r="CZ298" s="113"/>
      <c r="DA298" s="113"/>
    </row>
    <row r="299" spans="1:105" s="70" customFormat="1" ht="15" customHeight="1">
      <c r="A299" s="228"/>
      <c r="B299" s="503"/>
      <c r="C299" s="506"/>
      <c r="D299" s="237"/>
      <c r="E299" s="237"/>
      <c r="F299" s="243"/>
      <c r="G299" s="72">
        <v>2</v>
      </c>
      <c r="H299" s="160"/>
      <c r="I299" s="161"/>
      <c r="J299" s="161"/>
      <c r="K299" s="161"/>
      <c r="L299" s="161"/>
      <c r="M299" s="161"/>
      <c r="N299" s="161"/>
      <c r="O299" s="161"/>
      <c r="P299" s="161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240"/>
      <c r="AN299" s="240"/>
      <c r="AO299" s="240"/>
      <c r="AP299" s="240"/>
      <c r="AQ299" s="240"/>
      <c r="AR299" s="240"/>
      <c r="AS299" s="240"/>
      <c r="AT299" s="256"/>
      <c r="AU299" s="256"/>
      <c r="AV299" s="259"/>
      <c r="AW299" s="259"/>
      <c r="AX299" s="256"/>
      <c r="AY299" s="256"/>
      <c r="AZ299" s="256"/>
      <c r="BA299" s="256"/>
      <c r="BB299" s="256"/>
      <c r="BC299" s="256"/>
      <c r="BD299" s="256"/>
      <c r="BE299" s="256"/>
      <c r="BF299" s="256"/>
      <c r="BG299" s="256"/>
      <c r="BH299" s="256"/>
      <c r="BI299" s="256"/>
      <c r="BJ299" s="256"/>
      <c r="BK299" s="256"/>
      <c r="BL299" s="262"/>
      <c r="BM299" s="262"/>
      <c r="BN299" s="262"/>
      <c r="BO299" s="262"/>
      <c r="BP299" s="262"/>
      <c r="BQ299" s="262"/>
      <c r="BR299" s="270"/>
      <c r="BS299" s="270"/>
      <c r="BT299" s="270"/>
      <c r="BU299" s="270"/>
      <c r="BV299" s="270"/>
      <c r="BW299" s="270"/>
      <c r="BX299" s="256"/>
      <c r="BY299" s="256"/>
      <c r="BZ299" s="256"/>
      <c r="CA299" s="267"/>
      <c r="CB299" s="267"/>
      <c r="CC299" s="274"/>
      <c r="CD299" s="267"/>
      <c r="CE299" s="267"/>
      <c r="CF299" s="267"/>
      <c r="CG299" s="267"/>
      <c r="CH299" s="267"/>
      <c r="CI299" s="267"/>
      <c r="CJ299" s="267"/>
      <c r="CK299" s="267"/>
      <c r="CL299" s="265"/>
      <c r="CM299" s="272"/>
      <c r="CN299" s="264"/>
      <c r="CO299" s="125"/>
      <c r="CP299" s="226"/>
      <c r="CQ299" s="226"/>
      <c r="CR299" s="226"/>
      <c r="CS299" s="113"/>
      <c r="CT299" s="113"/>
      <c r="CU299" s="113"/>
      <c r="CV299" s="113"/>
      <c r="CW299" s="113"/>
      <c r="CX299" s="113"/>
      <c r="CY299" s="113"/>
      <c r="CZ299" s="113"/>
      <c r="DA299" s="113"/>
    </row>
    <row r="300" spans="1:105" s="70" customFormat="1" ht="15" customHeight="1">
      <c r="A300" s="228"/>
      <c r="B300" s="503"/>
      <c r="C300" s="506"/>
      <c r="D300" s="237"/>
      <c r="E300" s="237"/>
      <c r="F300" s="243"/>
      <c r="G300" s="72">
        <v>2.1</v>
      </c>
      <c r="H300" s="163"/>
      <c r="I300" s="161"/>
      <c r="J300" s="161"/>
      <c r="K300" s="164"/>
      <c r="L300" s="175">
        <v>2</v>
      </c>
      <c r="M300" s="162"/>
      <c r="N300" s="162"/>
      <c r="O300" s="162"/>
      <c r="P300" s="162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240"/>
      <c r="AN300" s="240"/>
      <c r="AO300" s="240"/>
      <c r="AP300" s="240"/>
      <c r="AQ300" s="240"/>
      <c r="AR300" s="240"/>
      <c r="AS300" s="240"/>
      <c r="AT300" s="256"/>
      <c r="AU300" s="256"/>
      <c r="AV300" s="259"/>
      <c r="AW300" s="259"/>
      <c r="AX300" s="256"/>
      <c r="AY300" s="256"/>
      <c r="AZ300" s="256"/>
      <c r="BA300" s="256"/>
      <c r="BB300" s="256"/>
      <c r="BC300" s="256"/>
      <c r="BD300" s="256"/>
      <c r="BE300" s="256"/>
      <c r="BF300" s="256"/>
      <c r="BG300" s="256"/>
      <c r="BH300" s="256"/>
      <c r="BI300" s="256"/>
      <c r="BJ300" s="256"/>
      <c r="BK300" s="256"/>
      <c r="BL300" s="262"/>
      <c r="BM300" s="262"/>
      <c r="BN300" s="262"/>
      <c r="BO300" s="262"/>
      <c r="BP300" s="262"/>
      <c r="BQ300" s="262"/>
      <c r="BR300" s="270"/>
      <c r="BS300" s="270"/>
      <c r="BT300" s="270"/>
      <c r="BU300" s="270"/>
      <c r="BV300" s="270"/>
      <c r="BW300" s="270"/>
      <c r="BX300" s="256"/>
      <c r="BY300" s="256"/>
      <c r="BZ300" s="256"/>
      <c r="CA300" s="267"/>
      <c r="CB300" s="267"/>
      <c r="CC300" s="274"/>
      <c r="CD300" s="267"/>
      <c r="CE300" s="267"/>
      <c r="CF300" s="267"/>
      <c r="CG300" s="267"/>
      <c r="CH300" s="267"/>
      <c r="CI300" s="267"/>
      <c r="CJ300" s="267"/>
      <c r="CK300" s="267"/>
      <c r="CL300" s="265"/>
      <c r="CM300" s="272"/>
      <c r="CN300" s="264"/>
      <c r="CO300" s="125"/>
      <c r="CP300" s="226"/>
      <c r="CQ300" s="226"/>
      <c r="CR300" s="226"/>
      <c r="CS300" s="113"/>
      <c r="CT300" s="113"/>
      <c r="CU300" s="113"/>
      <c r="CV300" s="113"/>
      <c r="CW300" s="113"/>
      <c r="CX300" s="113"/>
      <c r="CY300" s="113"/>
      <c r="CZ300" s="113"/>
      <c r="DA300" s="113"/>
    </row>
    <row r="301" spans="1:105" s="70" customFormat="1" ht="15" customHeight="1">
      <c r="A301" s="228"/>
      <c r="B301" s="503"/>
      <c r="C301" s="506"/>
      <c r="D301" s="237"/>
      <c r="E301" s="237"/>
      <c r="F301" s="243"/>
      <c r="G301" s="72">
        <v>2.7</v>
      </c>
      <c r="H301" s="163"/>
      <c r="I301" s="164"/>
      <c r="J301" s="164"/>
      <c r="K301" s="164"/>
      <c r="L301" s="164"/>
      <c r="M301" s="162"/>
      <c r="N301" s="162"/>
      <c r="O301" s="162"/>
      <c r="P301" s="162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240"/>
      <c r="AN301" s="240"/>
      <c r="AO301" s="240"/>
      <c r="AP301" s="240"/>
      <c r="AQ301" s="240"/>
      <c r="AR301" s="240"/>
      <c r="AS301" s="240"/>
      <c r="AT301" s="256"/>
      <c r="AU301" s="256"/>
      <c r="AV301" s="259"/>
      <c r="AW301" s="259"/>
      <c r="AX301" s="256"/>
      <c r="AY301" s="256"/>
      <c r="AZ301" s="256"/>
      <c r="BA301" s="256"/>
      <c r="BB301" s="256"/>
      <c r="BC301" s="256"/>
      <c r="BD301" s="256"/>
      <c r="BE301" s="256"/>
      <c r="BF301" s="256"/>
      <c r="BG301" s="256"/>
      <c r="BH301" s="256"/>
      <c r="BI301" s="256"/>
      <c r="BJ301" s="256"/>
      <c r="BK301" s="256"/>
      <c r="BL301" s="262"/>
      <c r="BM301" s="262"/>
      <c r="BN301" s="262"/>
      <c r="BO301" s="262"/>
      <c r="BP301" s="262"/>
      <c r="BQ301" s="262"/>
      <c r="BR301" s="270"/>
      <c r="BS301" s="270"/>
      <c r="BT301" s="270"/>
      <c r="BU301" s="270"/>
      <c r="BV301" s="270"/>
      <c r="BW301" s="270"/>
      <c r="BX301" s="256"/>
      <c r="BY301" s="256"/>
      <c r="BZ301" s="256"/>
      <c r="CA301" s="267"/>
      <c r="CB301" s="267"/>
      <c r="CC301" s="274"/>
      <c r="CD301" s="267"/>
      <c r="CE301" s="267"/>
      <c r="CF301" s="267"/>
      <c r="CG301" s="267"/>
      <c r="CH301" s="267"/>
      <c r="CI301" s="267"/>
      <c r="CJ301" s="267"/>
      <c r="CK301" s="267"/>
      <c r="CL301" s="265"/>
      <c r="CM301" s="272"/>
      <c r="CN301" s="264"/>
      <c r="CO301" s="125"/>
      <c r="CP301" s="226"/>
      <c r="CQ301" s="226"/>
      <c r="CR301" s="226"/>
      <c r="CS301" s="113"/>
      <c r="CT301" s="113"/>
      <c r="CU301" s="113"/>
      <c r="CV301" s="113"/>
      <c r="CW301" s="113"/>
      <c r="CX301" s="113"/>
      <c r="CY301" s="113"/>
      <c r="CZ301" s="113"/>
      <c r="DA301" s="113"/>
    </row>
    <row r="302" spans="1:105" s="70" customFormat="1" ht="15" customHeight="1">
      <c r="A302" s="228"/>
      <c r="B302" s="503"/>
      <c r="C302" s="506"/>
      <c r="D302" s="237"/>
      <c r="E302" s="237"/>
      <c r="F302" s="243"/>
      <c r="G302" s="72">
        <v>3</v>
      </c>
      <c r="H302" s="163"/>
      <c r="I302" s="161"/>
      <c r="J302" s="161"/>
      <c r="K302" s="164"/>
      <c r="L302" s="164"/>
      <c r="M302" s="162"/>
      <c r="N302" s="162"/>
      <c r="O302" s="162"/>
      <c r="P302" s="162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240"/>
      <c r="AN302" s="240"/>
      <c r="AO302" s="240"/>
      <c r="AP302" s="240"/>
      <c r="AQ302" s="240"/>
      <c r="AR302" s="240"/>
      <c r="AS302" s="240"/>
      <c r="AT302" s="256"/>
      <c r="AU302" s="256"/>
      <c r="AV302" s="259"/>
      <c r="AW302" s="259"/>
      <c r="AX302" s="256"/>
      <c r="AY302" s="256"/>
      <c r="AZ302" s="256"/>
      <c r="BA302" s="256"/>
      <c r="BB302" s="256"/>
      <c r="BC302" s="256"/>
      <c r="BD302" s="256"/>
      <c r="BE302" s="256"/>
      <c r="BF302" s="256"/>
      <c r="BG302" s="256"/>
      <c r="BH302" s="256"/>
      <c r="BI302" s="256"/>
      <c r="BJ302" s="256"/>
      <c r="BK302" s="256"/>
      <c r="BL302" s="262"/>
      <c r="BM302" s="262"/>
      <c r="BN302" s="262"/>
      <c r="BO302" s="262"/>
      <c r="BP302" s="262"/>
      <c r="BQ302" s="262"/>
      <c r="BR302" s="270"/>
      <c r="BS302" s="270"/>
      <c r="BT302" s="270"/>
      <c r="BU302" s="270"/>
      <c r="BV302" s="270"/>
      <c r="BW302" s="270"/>
      <c r="BX302" s="256"/>
      <c r="BY302" s="256"/>
      <c r="BZ302" s="256"/>
      <c r="CA302" s="267"/>
      <c r="CB302" s="267"/>
      <c r="CC302" s="274"/>
      <c r="CD302" s="267"/>
      <c r="CE302" s="267"/>
      <c r="CF302" s="267"/>
      <c r="CG302" s="267"/>
      <c r="CH302" s="267"/>
      <c r="CI302" s="267"/>
      <c r="CJ302" s="267"/>
      <c r="CK302" s="267"/>
      <c r="CL302" s="265"/>
      <c r="CM302" s="272"/>
      <c r="CN302" s="264"/>
      <c r="CO302" s="125"/>
      <c r="CP302" s="226"/>
      <c r="CQ302" s="226"/>
      <c r="CR302" s="226"/>
      <c r="CS302" s="113"/>
      <c r="CT302" s="113"/>
      <c r="CU302" s="113"/>
      <c r="CV302" s="113"/>
      <c r="CW302" s="113"/>
      <c r="CX302" s="113"/>
      <c r="CY302" s="113"/>
      <c r="CZ302" s="113"/>
      <c r="DA302" s="113"/>
    </row>
    <row r="303" spans="1:105" s="70" customFormat="1" ht="15" customHeight="1">
      <c r="A303" s="228"/>
      <c r="B303" s="503"/>
      <c r="C303" s="506"/>
      <c r="D303" s="237"/>
      <c r="E303" s="237"/>
      <c r="F303" s="244"/>
      <c r="G303" s="73">
        <v>3.9</v>
      </c>
      <c r="H303" s="165"/>
      <c r="I303" s="166"/>
      <c r="J303" s="166"/>
      <c r="K303" s="166"/>
      <c r="L303" s="166"/>
      <c r="M303" s="167"/>
      <c r="N303" s="167"/>
      <c r="O303" s="167"/>
      <c r="P303" s="16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1"/>
      <c r="AD303" s="81"/>
      <c r="AE303" s="81"/>
      <c r="AF303" s="81"/>
      <c r="AG303" s="81"/>
      <c r="AH303" s="81"/>
      <c r="AI303" s="81"/>
      <c r="AJ303" s="81"/>
      <c r="AK303" s="81"/>
      <c r="AL303" s="81"/>
      <c r="AM303" s="240"/>
      <c r="AN303" s="240"/>
      <c r="AO303" s="240"/>
      <c r="AP303" s="240"/>
      <c r="AQ303" s="240"/>
      <c r="AR303" s="240"/>
      <c r="AS303" s="240"/>
      <c r="AT303" s="256"/>
      <c r="AU303" s="256"/>
      <c r="AV303" s="259"/>
      <c r="AW303" s="259"/>
      <c r="AX303" s="256"/>
      <c r="AY303" s="256"/>
      <c r="AZ303" s="256"/>
      <c r="BA303" s="256"/>
      <c r="BB303" s="256"/>
      <c r="BC303" s="256"/>
      <c r="BD303" s="256"/>
      <c r="BE303" s="256"/>
      <c r="BF303" s="256"/>
      <c r="BG303" s="256"/>
      <c r="BH303" s="256"/>
      <c r="BI303" s="256"/>
      <c r="BJ303" s="256"/>
      <c r="BK303" s="256"/>
      <c r="BL303" s="262"/>
      <c r="BM303" s="262"/>
      <c r="BN303" s="262"/>
      <c r="BO303" s="262"/>
      <c r="BP303" s="262"/>
      <c r="BQ303" s="262"/>
      <c r="BR303" s="270"/>
      <c r="BS303" s="270"/>
      <c r="BT303" s="270"/>
      <c r="BU303" s="270"/>
      <c r="BV303" s="270"/>
      <c r="BW303" s="270"/>
      <c r="BX303" s="256"/>
      <c r="BY303" s="256"/>
      <c r="BZ303" s="256"/>
      <c r="CA303" s="267"/>
      <c r="CB303" s="267"/>
      <c r="CC303" s="274"/>
      <c r="CD303" s="267"/>
      <c r="CE303" s="267"/>
      <c r="CF303" s="267"/>
      <c r="CG303" s="267"/>
      <c r="CH303" s="267"/>
      <c r="CI303" s="267"/>
      <c r="CJ303" s="267"/>
      <c r="CK303" s="267"/>
      <c r="CL303" s="265"/>
      <c r="CM303" s="272"/>
      <c r="CN303" s="264"/>
      <c r="CO303" s="125"/>
      <c r="CP303" s="226"/>
      <c r="CQ303" s="226"/>
      <c r="CR303" s="226"/>
      <c r="CS303" s="113"/>
      <c r="CT303" s="113"/>
      <c r="CU303" s="113"/>
      <c r="CV303" s="113"/>
      <c r="CW303" s="113"/>
      <c r="CX303" s="113"/>
      <c r="CY303" s="113"/>
      <c r="CZ303" s="113"/>
      <c r="DA303" s="113"/>
    </row>
    <row r="304" spans="1:105" s="70" customFormat="1" ht="15" customHeight="1">
      <c r="A304" s="229"/>
      <c r="B304" s="504"/>
      <c r="C304" s="507"/>
      <c r="D304" s="238"/>
      <c r="E304" s="238"/>
      <c r="F304" s="245" t="s">
        <v>83</v>
      </c>
      <c r="G304" s="246"/>
      <c r="H304" s="172"/>
      <c r="I304" s="169"/>
      <c r="J304" s="169"/>
      <c r="K304" s="169"/>
      <c r="L304" s="169"/>
      <c r="M304" s="170"/>
      <c r="N304" s="170"/>
      <c r="O304" s="170"/>
      <c r="P304" s="170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  <c r="AB304" s="82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241"/>
      <c r="AN304" s="241"/>
      <c r="AO304" s="241"/>
      <c r="AP304" s="241"/>
      <c r="AQ304" s="241"/>
      <c r="AR304" s="241"/>
      <c r="AS304" s="241"/>
      <c r="AT304" s="257"/>
      <c r="AU304" s="257"/>
      <c r="AV304" s="260"/>
      <c r="AW304" s="260"/>
      <c r="AX304" s="257"/>
      <c r="AY304" s="257"/>
      <c r="AZ304" s="257"/>
      <c r="BA304" s="257"/>
      <c r="BB304" s="257"/>
      <c r="BC304" s="257"/>
      <c r="BD304" s="257"/>
      <c r="BE304" s="257"/>
      <c r="BF304" s="257"/>
      <c r="BG304" s="257"/>
      <c r="BH304" s="257"/>
      <c r="BI304" s="257"/>
      <c r="BJ304" s="257"/>
      <c r="BK304" s="257"/>
      <c r="BL304" s="263"/>
      <c r="BM304" s="263"/>
      <c r="BN304" s="263"/>
      <c r="BO304" s="263"/>
      <c r="BP304" s="263"/>
      <c r="BQ304" s="263"/>
      <c r="BR304" s="271"/>
      <c r="BS304" s="271"/>
      <c r="BT304" s="271"/>
      <c r="BU304" s="271"/>
      <c r="BV304" s="271"/>
      <c r="BW304" s="271"/>
      <c r="BX304" s="257"/>
      <c r="BY304" s="257"/>
      <c r="BZ304" s="257"/>
      <c r="CA304" s="268"/>
      <c r="CB304" s="268"/>
      <c r="CC304" s="275"/>
      <c r="CD304" s="268"/>
      <c r="CE304" s="268"/>
      <c r="CF304" s="268"/>
      <c r="CG304" s="268"/>
      <c r="CH304" s="268"/>
      <c r="CI304" s="268"/>
      <c r="CJ304" s="268"/>
      <c r="CK304" s="268"/>
      <c r="CL304" s="265"/>
      <c r="CM304" s="272"/>
      <c r="CN304" s="264"/>
      <c r="CO304" s="125"/>
      <c r="CP304" s="226"/>
      <c r="CQ304" s="226"/>
      <c r="CR304" s="226"/>
      <c r="CS304" s="113"/>
      <c r="CT304" s="113"/>
      <c r="CU304" s="113"/>
      <c r="CV304" s="113"/>
      <c r="CW304" s="113"/>
      <c r="CX304" s="113"/>
      <c r="CY304" s="113"/>
      <c r="CZ304" s="113"/>
      <c r="DA304" s="113"/>
    </row>
    <row r="305" spans="1:105" s="70" customFormat="1" ht="15" customHeight="1">
      <c r="A305" s="227">
        <f t="shared" ref="A305" si="110">A297+1</f>
        <v>37</v>
      </c>
      <c r="B305" s="335" t="s">
        <v>117</v>
      </c>
      <c r="C305" s="338" t="s">
        <v>118</v>
      </c>
      <c r="D305" s="236">
        <v>42898</v>
      </c>
      <c r="E305" s="236" t="s">
        <v>585</v>
      </c>
      <c r="F305" s="253" t="s">
        <v>80</v>
      </c>
      <c r="G305" s="254"/>
      <c r="H305" s="124" t="s">
        <v>69</v>
      </c>
      <c r="I305" s="124"/>
      <c r="J305" s="124" t="s">
        <v>60</v>
      </c>
      <c r="K305" s="124" t="s">
        <v>60</v>
      </c>
      <c r="L305" s="124" t="s">
        <v>60</v>
      </c>
      <c r="M305" s="124" t="s">
        <v>60</v>
      </c>
      <c r="N305" s="124" t="s">
        <v>60</v>
      </c>
      <c r="O305" s="124"/>
      <c r="P305" s="124" t="s">
        <v>60</v>
      </c>
      <c r="Q305" s="82" t="s">
        <v>60</v>
      </c>
      <c r="R305" s="82" t="s">
        <v>60</v>
      </c>
      <c r="S305" s="82" t="s">
        <v>60</v>
      </c>
      <c r="T305" s="82" t="s">
        <v>60</v>
      </c>
      <c r="U305" s="82" t="s">
        <v>60</v>
      </c>
      <c r="V305" s="82"/>
      <c r="W305" s="82" t="s">
        <v>60</v>
      </c>
      <c r="X305" s="82" t="s">
        <v>60</v>
      </c>
      <c r="Y305" s="82" t="s">
        <v>60</v>
      </c>
      <c r="Z305" s="82" t="s">
        <v>60</v>
      </c>
      <c r="AA305" s="82" t="s">
        <v>60</v>
      </c>
      <c r="AB305" s="82" t="s">
        <v>60</v>
      </c>
      <c r="AC305" s="82"/>
      <c r="AD305" s="82" t="s">
        <v>60</v>
      </c>
      <c r="AE305" s="82" t="s">
        <v>60</v>
      </c>
      <c r="AF305" s="82" t="s">
        <v>60</v>
      </c>
      <c r="AG305" s="82" t="s">
        <v>60</v>
      </c>
      <c r="AH305" s="82" t="s">
        <v>60</v>
      </c>
      <c r="AI305" s="82" t="s">
        <v>60</v>
      </c>
      <c r="AJ305" s="82"/>
      <c r="AK305" s="82" t="s">
        <v>60</v>
      </c>
      <c r="AL305" s="82" t="s">
        <v>60</v>
      </c>
      <c r="AM305" s="239">
        <f>COUNTIF(H305:AL305,"PH")+COUNTIF(H305:AL305,"PH/L")+COUNTIF(H305:AL305,"PM")</f>
        <v>0</v>
      </c>
      <c r="AN305" s="239">
        <f>COUNTIF(H305:AL305,"PD")+COUNTIF(H305:AL305,"PDD")+COUNTIF(H305:AL305,"P/DS")/2+COUNTIF(H305:AL305,"PMD")</f>
        <v>0</v>
      </c>
      <c r="AO305" s="239">
        <f>COUNTIF(H305:AL305,"PN")+COUNTIF(H305:AL305,"P/NS")/2+COUNTIF(H305:AL305,"PH")+COUNTIF(H305:AL305,"PH/F")/2+COUNTIF(H305:AL305,"PH/L")/2+COUNTIF(H305:AL305,"PM")</f>
        <v>0</v>
      </c>
      <c r="AP305" s="239">
        <f>COUNTIF(H305:AL305,"BH")+COUNTIF(H305:AL305,"AL/BL")+COUNTIF(H305:AL305,"UL/BL")+COUNTIF(H305:AL305,"BM")</f>
        <v>0</v>
      </c>
      <c r="AQ305" s="239">
        <f>COUNTIF(H305:AL305,"DS")+COUNTIF(H305:AL305,"AL/DS")/2+COUNTIF(H305:AL305,"UL/DS")/2+COUNTIF(H305:AL305,"CT")+COUNTIF(H305:AL305,"MD")</f>
        <v>25</v>
      </c>
      <c r="AR305" s="239">
        <f>COUNTIF(H305:AL305,"NS")+COUNTIF(H305:AL305,"AL/NS")/2+COUNTIF(H305:AL305,"UL/NS")/2+COUNTIF(H305:AL305,"BH")+COUNTIF(H305:AL305,"AL/BF")/2+COUNTIF(H305:AL305,"AL/BL")/2+COUNTIF(H305:AL305,"UL/BL")/2+COUNTIF(H305:AL305,"UL/BF")/2+COUNTIF(H305:AL305,"BM")</f>
        <v>0</v>
      </c>
      <c r="AS305" s="239">
        <f>COUNTIF(H305:AL305,"AL")+COUNTIF(H305:AL305,"AL/DS")/2+COUNTIF(H305:AL305,"AL/NS")/2+COUNTIF(H305:AL305,"NH")+COUNTIF(H305:AL305,"SL")+COUNTIF(H305:AL305,"NHD")+COUNTIF(H305:AL305,"B")+COUNTIF(H305:AL305,"HL")+COUNTIF(H305:AL305,"AL/BF")/2+COUNTIF(H305:AL305,"AL/BL")/2</f>
        <v>1</v>
      </c>
      <c r="AT305" s="255">
        <f>COUNTIF(H305:AL305,"PD")+COUNTIF(H305:AL305,"PN")+COUNTIF(H305:AL305,"P/DS")/2+COUNTIF(H305:AL305,"P/NS")/2+COUNTIF(H305:AL305,"DS")+COUNTIF(H305:AL305,"NS")+COUNTIF(H305:AL305,"AL")+COUNTIF(H305:AL305,"AL/DS")+COUNTIF(H305:AL305,"AL/NS")+COUNTIF(H305:AL305,"NH")+COUNTIF(H305:AL305,"SL")+COUNTIF(H305:AL305,"UL/DS")/2+COUNTIF(H305:AL305,"UL/NS")/2+COUNTIF(H305:AL305,"CT")+COUNTIF(H305:AL305,"NHD")+COUNTIF(H305:AL305,"PDD")+COUNTIF(H305:AL305,"B")+COUNTIF(H305:AL305,"HL")+COUNTIF(H305:AL305,"PH")+COUNTIF(H305:AL305,"BH")+COUNTIF(H305:AL305,"AL/BF")+COUNTIF(H305:AL305,"AL/BL")+COUNTIF(H305:AL305,"UL/BF")/2+COUNTIF(H305:AL305,"UL/BL")/2+COUNTIF(H305:AL305,"PH/F")/2+COUNTIF(H305:AL305,"PH/L")/2+COUNTIF(H305:AL305,"MD")+COUNTIF(H305:AL305,"PMD")+COUNTIF(H305:AL305,"PM")+COUNTIF(H305:AL305,"BM")</f>
        <v>26</v>
      </c>
      <c r="AU305" s="255">
        <f>COUNTIF(H305:AL305,"P/DS")/2+COUNTIF(H305:AL305,"P/NS")/2+COUNTIF(H305:AL305,"IL")+COUNTIF(H305:AL305,"NL")+COUNTIF(H305:AL305,"UL")+COUNTIF(H305:AL305,"UL/DS")/2+COUNTIF(H305:AL305,"UL/NS")/2+COUNTIF(H305:AL305,"KT")+COUNTIF(H305:AL305,"UL/BF")/2+COUNTIF(H305:AL305,"UL/BL")/2+COUNTIF(H305:AL305,"PH/F")/2+COUNTIF(H305:AL305,"PH/L")/2+COUNTIF(H305:AL305,"NB")</f>
        <v>0</v>
      </c>
      <c r="AV305" s="258">
        <f>COUNTIF(H305:AL305,"PN")+COUNTIF(H305:AL305,"TVD")+COUNTIF(H305:AL305,"PH")+COUNTIF(H305:AL305,"PM")+COUNTIF(H305:AL305,"PDD")-COUNTIFS(H305:AL305,"PN",H312:AL312,"&gt;=3")-COUNTIFS(H305:AL305,"PM",H312:AL312,"&gt;=3")</f>
        <v>0</v>
      </c>
      <c r="AW305" s="258">
        <f>COUNTIF(H305:AL305,"NS")+COUNTIF(H305:AL305,"D")+COUNTIF(H305:AL305,"BH")+COUNTIF(H305:AL305,"NHD")+COUNTIF(H305:AL305,"BM")-COUNTIFS(H305:AL305,"NS",H312:AL312,"&gt;=3")-COUNTIFS(H305:AL305,"BH",H312:AL312,"&gt;=3")-COUNTIFS(H305:AL305,"BM",H312:AL312,"&gt;=3")</f>
        <v>0</v>
      </c>
      <c r="AX305" s="255">
        <f>COUNTIF(H305:AL305,"AL")+COUNTIF(H305:AL305,"AL/DS")/2+COUNTIF(H305:AL305,"AL/NS")/2+COUNTIF(H305:AL305,"AL/BF")+COUNTIF(H305:AL305,"AL/BL")/2</f>
        <v>0</v>
      </c>
      <c r="AY305" s="255">
        <f>COUNTIF(H305:AL305,"SL")</f>
        <v>0</v>
      </c>
      <c r="AZ305" s="255">
        <f>COUNTIF(H305:AL305,"NH")</f>
        <v>1</v>
      </c>
      <c r="BA305" s="255">
        <f>COUNTIF(H305:AL305,"HL")</f>
        <v>0</v>
      </c>
      <c r="BB305" s="255">
        <f>COUNTIF(G305:AL305,"P/DS")/2+COUNTIF(G305:AL305,"P/NS")/2+COUNTIF(G305:AL305,"UL")+COUNTIF(G305:AL305,"UL/DS")/2+COUNTIF(G305:AL305,"UL/NS")/2+COUNTIF(G305:AL305,"UL/BL")/2+COUNTIF(G305:AL305,"UL/BF")/2+COUNTIF(G305:AL305,"PH/F")/2+COUNTIF(G305:AL305,"PH/L")/2</f>
        <v>0</v>
      </c>
      <c r="BC305" s="255">
        <f>COUNTIF(H305:AL305,"NB")</f>
        <v>0</v>
      </c>
      <c r="BD305" s="255">
        <f>COUNTIF(H305:AL305,"NL")</f>
        <v>0</v>
      </c>
      <c r="BE305" s="255">
        <f>COUNTIF(H305:AL305,"IL")</f>
        <v>0</v>
      </c>
      <c r="BF305" s="255">
        <f>COUNTIF(H305:AL305,"KT")</f>
        <v>0</v>
      </c>
      <c r="BG305" s="255">
        <f>COUNTIF(H305:AL305,"L70")</f>
        <v>0</v>
      </c>
      <c r="BH305" s="255">
        <f>COUNTIF(H305:AL305,"MD")</f>
        <v>0</v>
      </c>
      <c r="BI305" s="255">
        <f>COUNTIF(H305:AL305,"PMD")</f>
        <v>0</v>
      </c>
      <c r="BJ305" s="255">
        <f>COUNTIF(H305:AL305,"PM")</f>
        <v>0</v>
      </c>
      <c r="BK305" s="255">
        <f>COUNTIF(H305:AL305,"BM")</f>
        <v>0</v>
      </c>
      <c r="BL305" s="261">
        <f>SUMIF(H305:AL305,"PD",H306:AL306)+SUMIF(H305:AL305,"PN",H306:AL306)+SUMIF(H305:AL305,"P/DS",H306:AL306)+SUMIF(H305:AL305,"PN/F",H306:AL306)+SUMIF(H305:AL305,"PN/L",H306:AL306)+SUMIF(H305:AL305,"TV",H306:AL306)+SUMIF(H305:AL305,"TVD",H306:AL306)+SUMIF(H305:AL305,"PDD",H306:AL306)</f>
        <v>0</v>
      </c>
      <c r="BM305" s="261">
        <f>SUMIF(H305:AL305,"PD",H307:AL307)+SUMIF(H305:AL305,"PN",H307:AL307)+SUMIF(H305:AL305,"P/DS",H307:AL307)+SUMIF(H305:AL305,"PN/F",H307:AL307)+SUMIF(H305:AL305,"PN/L",H307:AL307)+SUMIF(H305:AL305,"TV",H307:AL307)+SUMIF(H305:AL305,"TVD",H307:AL307)+SUMIF(H305:AL305,"PDD",H307:AL307)+SUMIF(H305:AL305,"PMD",H307:AL307)</f>
        <v>0</v>
      </c>
      <c r="BN305" s="261">
        <f>SUMIF(H305:AL305,"PD",H308:AL308)+SUMIF(H305:AL305,"PN",H308:AL308)+SUMIF(H305:AL305,"P/DS",H308:AL308)+SUMIF(H305:AL305,"PN/F",H308:AL308)+SUMIF(H305:AL305,"PN/L",H308:AL308)+SUMIF(H305:AL305,"TV",H308:AL308)+SUMIF(H305:AL305,"TVD",H308:AL308)</f>
        <v>0</v>
      </c>
      <c r="BO305" s="261">
        <f>SUMIF(H305:AL305,"PD",H309:AL309)+SUMIF(H305:AL305,"PN",H309:AL309)+SUMIF(H305:AL305,"P/DS",H309:AL309)+SUMIF(H305:AL305,"PN/F",H309:AL309)+SUMIF(H305:AL305,"PN/L",H309:AL309)+SUMIF(H305:AL305,"TV",H309:AL309)+SUMIF(H305:AL305,"TVD",H309:AL309)</f>
        <v>0</v>
      </c>
      <c r="BP305" s="261">
        <f>SUMIF(H305:AL305,"PD",H310:AL310)+SUMIF(H305:AL305,"PN",H310:AL310)+SUMIF(H305:AL305,"P/DS",H310:AL310)+SUMIF(H305:AL305,"PN/F",H310:AL310)+SUMIF(H305:AL305,"PN/L",H310:AL310)+SUMIF(H305:AL305,"TV",H310:AL310)+SUMIF(H305:AL305,"TVD",H310:AL310)+SUMIF(H305:AL305,"PDD",H310:AL310)+SUMIF(H305:AL305,"PH",H310:AL310)+SUMIF(H305:AL305,"PM",H310:AL310)</f>
        <v>0</v>
      </c>
      <c r="BQ305" s="261">
        <f>SUMIF(H305:AL305,"PD",H311:AL311)+SUMIF(H305:AL305,"PN",H311:AL311)+SUMIF(H305:AL305,"P/DS",H311:AL311)+SUMIF(H305:AL305,"PN/F",H311:AL311)+SUMIF(H305:AL305,"PN/L",H311:AL311)+SUMIF(H305:AL305,"TV",H311:AL311)+SUMIF(H305:AL305,"TVD",H311:AL311)+SUMIF(H305:AL305,"PDD",H311:AL311)+SUMIF(H305:AL305,"PH",H311:AL311)+SUMIF(H305:AL305,"PM",H311:AL311)</f>
        <v>0</v>
      </c>
      <c r="BR305" s="269">
        <f>SUM(H306:AL306)-BL305</f>
        <v>14.5</v>
      </c>
      <c r="BS305" s="269">
        <f>SUM(H307:AL307)-BM305</f>
        <v>20.5</v>
      </c>
      <c r="BT305" s="269">
        <f>SUM(H308:AL308)-BN305</f>
        <v>0</v>
      </c>
      <c r="BU305" s="269">
        <f>SUM(H309:AL309)-BO305</f>
        <v>0</v>
      </c>
      <c r="BV305" s="269">
        <f>SUM(H310:AL310)-BP305</f>
        <v>10.5</v>
      </c>
      <c r="BW305" s="269">
        <f>SUM(H311:AL311)-BQ305</f>
        <v>0</v>
      </c>
      <c r="BX305" s="255">
        <f>SUMIF(H305:AL305,"PD",H312:AL312)+SUMIF(H305:AL305,"PN",H312:AL312)+SUMIF(H305:AL305,"P/DS",H312:AL312)+SUMIF(H305:AL305,"PN/F",H312:AL312)+SUMIF(H305:AL305,"PN/L",H312:AL312)</f>
        <v>0</v>
      </c>
      <c r="BY305" s="255">
        <f>SUM(H312:AL312)-BX305</f>
        <v>4</v>
      </c>
      <c r="BZ305" s="255">
        <f t="shared" ref="BZ305" si="111">+SUM(BL305:BW312)</f>
        <v>45.5</v>
      </c>
      <c r="CA305" s="266">
        <f>(COUNTIFS(H305:AL305,"PD",H306:AL306,"&gt;=2"))*0.5-IF(CN305="VP",COUNTIFS($H$16:$AL$16,"SAT",H305:AL305,"PD",H306:AL306,"&gt;=2"))*0.5</f>
        <v>0</v>
      </c>
      <c r="CB305" s="266">
        <f>(COUNTIFS(H305:AL305,"PN",H307:AL307,"&gt;=0.5",H306:AL306,"&gt;=1.5"))*0.5+COUNTIFS(H305:AL305,"PDD",H307:AL307,"&gt;=0.5",H306:AL306,"&gt;=1.5")*0.5</f>
        <v>0</v>
      </c>
      <c r="CC305" s="273">
        <f>(COUNTIFS(H305:AL305,"TV",H307:AL307,"&gt;=10"))*0.5+(COUNTIFS(H305:AL305,"PMD",H307:AL307,"&gt;=2"))*0.5</f>
        <v>0</v>
      </c>
      <c r="CD305" s="266">
        <f>(COUNTIFS(H305:AL305,"TVD",H309:AL309,"&gt;=6.5",H307:AL307,"&gt;=3.5"))*0.5</f>
        <v>0</v>
      </c>
      <c r="CE305" s="266">
        <f>(COUNTIFS(H305:AL305,"PD",H310:AL310,"&gt;=10"))*0.5</f>
        <v>0</v>
      </c>
      <c r="CF305" s="266">
        <f>(COUNTIFS(H305:AL305,"PDD",H310:AL310,"&gt;=3.5",H311:AL311,"&gt;=6.5")+COUNTIFS(H305:AL305,"PH",H311:AL311,"&gt;=0.5",H310:AL310,"&gt;=1.5")+COUNTIFS(H305:AL305,"PM",H311:AL311,"&gt;=0.5",H310:AL310,"&gt;=1.5"))*0.5</f>
        <v>0</v>
      </c>
      <c r="CG305" s="266">
        <f>(COUNTIFS(H305:AL305,"DS",H306:AL306,"&gt;=2")+COUNTIFS(H305:AL305,"AL/DS",H306:AL306,"&gt;=2"))*0.5-IF(CN305="VP",COUNTIFS($H$16:$AL$16,"SAT",H305:AL305,"DS",H306:AL306,"&gt;=2"))*0.5</f>
        <v>3</v>
      </c>
      <c r="CH305" s="266">
        <f>(COUNTIFS(H305:AL305,"NS",H307:AL307,"&gt;=0.5",H306:AL306,"&gt;=1.5")+COUNTIFS(H305:AL305,"AL/NS",H307:AL307,"&gt;=0.5",H306:AL306,"&gt;=1.5")+COUNTIFS(H305:AL305,"NHD",H307:AL307,"&gt;=4.5",H310:AL310,"&gt;=2",H306:AL306,"&gt;=1.5"))*0.5</f>
        <v>0</v>
      </c>
      <c r="CI305" s="266">
        <f>(COUNTIF(H307:AL307,"&gt;=10")+COUNTIFS(H305:AL305,"MD",H307:AL307,"&gt;=2")-COUNTIFS(H305:AL305,"TV",H307:AL307,"&gt;=10"))*0.5</f>
        <v>1</v>
      </c>
      <c r="CJ305" s="266">
        <f>(COUNTIFS(H305:AL305,"D",H309:AL309,"&gt;=6.5",H307:AL307,"&gt;=3.5"))*0.5</f>
        <v>0</v>
      </c>
      <c r="CK305" s="266">
        <f>(COUNTIF(H310:AL310,"&gt;=10")-COUNTIFS(H305:AL305,"PD",H310:AL310,"&gt;=10"))*0.5</f>
        <v>0.5</v>
      </c>
      <c r="CL305" s="265">
        <f>(COUNTIFS(H305:AL305,"NHD",H310:AL310,"&gt;=3.5",H311:AL311,"&gt;=6.5")+COUNTIFS(H305:AL305,"BH",H310:AL310,"&gt;=1.5",H311:AL311,"&gt;=0.5")+COUNTIFS(H305:AL305,"BM",H310:AL310,"&gt;=1.5",H311:AL311,"&gt;=0.5")+COUNTIFS(H305:AL305,"D",H310:AL310,"&gt;=1.5",H311:AL311,"&gt;=0.5"))*0.5</f>
        <v>0</v>
      </c>
      <c r="CM305" s="272"/>
      <c r="CN305" s="264" t="s">
        <v>723</v>
      </c>
      <c r="CO305" s="125">
        <f t="shared" ref="CO305" si="112">+AM305+AN305+AO305+AP305+AQ305+AR305+AS305+AU305+BG305</f>
        <v>26</v>
      </c>
      <c r="CP305" s="225">
        <f>+SUM(I306:I311)-I312</f>
        <v>0</v>
      </c>
      <c r="CQ305" s="225">
        <f>+SUM(J306:J311)-J312</f>
        <v>0</v>
      </c>
      <c r="CR305" s="225">
        <f>+SUM(K306:K311)-K312</f>
        <v>2.5</v>
      </c>
      <c r="CS305" s="90"/>
      <c r="CT305" s="90"/>
      <c r="CU305" s="90"/>
      <c r="CV305" s="90"/>
      <c r="CW305" s="90"/>
      <c r="CX305" s="90"/>
      <c r="CY305" s="90"/>
      <c r="CZ305" s="90"/>
      <c r="DA305" s="90"/>
    </row>
    <row r="306" spans="1:105" s="70" customFormat="1" ht="15" customHeight="1">
      <c r="A306" s="228"/>
      <c r="B306" s="336"/>
      <c r="C306" s="339"/>
      <c r="D306" s="237"/>
      <c r="E306" s="237"/>
      <c r="F306" s="243" t="s">
        <v>82</v>
      </c>
      <c r="G306" s="71">
        <v>1.5</v>
      </c>
      <c r="H306" s="157"/>
      <c r="I306" s="157"/>
      <c r="J306" s="157"/>
      <c r="K306" s="158">
        <v>2.5</v>
      </c>
      <c r="L306" s="158">
        <v>2.5</v>
      </c>
      <c r="M306" s="158"/>
      <c r="N306" s="158"/>
      <c r="O306" s="159"/>
      <c r="P306" s="159"/>
      <c r="Q306" s="83">
        <v>2.5</v>
      </c>
      <c r="R306" s="83">
        <v>2.5</v>
      </c>
      <c r="S306" s="83">
        <v>2.5</v>
      </c>
      <c r="T306" s="83"/>
      <c r="U306" s="83"/>
      <c r="V306" s="83"/>
      <c r="W306" s="83"/>
      <c r="X306" s="83"/>
      <c r="Y306" s="83"/>
      <c r="Z306" s="83"/>
      <c r="AA306" s="83"/>
      <c r="AB306" s="83"/>
      <c r="AC306" s="79"/>
      <c r="AD306" s="79"/>
      <c r="AE306" s="79"/>
      <c r="AF306" s="79"/>
      <c r="AG306" s="79"/>
      <c r="AH306" s="79"/>
      <c r="AI306" s="79">
        <v>2</v>
      </c>
      <c r="AJ306" s="79"/>
      <c r="AK306" s="79"/>
      <c r="AL306" s="79"/>
      <c r="AM306" s="240"/>
      <c r="AN306" s="240"/>
      <c r="AO306" s="240"/>
      <c r="AP306" s="240"/>
      <c r="AQ306" s="240"/>
      <c r="AR306" s="240"/>
      <c r="AS306" s="240"/>
      <c r="AT306" s="256"/>
      <c r="AU306" s="256"/>
      <c r="AV306" s="259"/>
      <c r="AW306" s="259"/>
      <c r="AX306" s="256"/>
      <c r="AY306" s="256"/>
      <c r="AZ306" s="256"/>
      <c r="BA306" s="256"/>
      <c r="BB306" s="256"/>
      <c r="BC306" s="256"/>
      <c r="BD306" s="256"/>
      <c r="BE306" s="256"/>
      <c r="BF306" s="256"/>
      <c r="BG306" s="256"/>
      <c r="BH306" s="256"/>
      <c r="BI306" s="256"/>
      <c r="BJ306" s="256"/>
      <c r="BK306" s="256"/>
      <c r="BL306" s="262"/>
      <c r="BM306" s="262"/>
      <c r="BN306" s="262"/>
      <c r="BO306" s="262"/>
      <c r="BP306" s="262"/>
      <c r="BQ306" s="262"/>
      <c r="BR306" s="270"/>
      <c r="BS306" s="270"/>
      <c r="BT306" s="270"/>
      <c r="BU306" s="270"/>
      <c r="BV306" s="270"/>
      <c r="BW306" s="270"/>
      <c r="BX306" s="256"/>
      <c r="BY306" s="256"/>
      <c r="BZ306" s="256"/>
      <c r="CA306" s="267"/>
      <c r="CB306" s="267"/>
      <c r="CC306" s="274"/>
      <c r="CD306" s="267"/>
      <c r="CE306" s="267"/>
      <c r="CF306" s="267"/>
      <c r="CG306" s="267"/>
      <c r="CH306" s="267"/>
      <c r="CI306" s="267"/>
      <c r="CJ306" s="267"/>
      <c r="CK306" s="267"/>
      <c r="CL306" s="265"/>
      <c r="CM306" s="272"/>
      <c r="CN306" s="264"/>
      <c r="CO306" s="125"/>
      <c r="CP306" s="226"/>
      <c r="CQ306" s="226"/>
      <c r="CR306" s="226"/>
      <c r="CS306" s="90"/>
      <c r="CT306" s="90"/>
      <c r="CU306" s="90"/>
      <c r="CV306" s="90"/>
      <c r="CW306" s="90"/>
      <c r="CX306" s="90"/>
      <c r="CY306" s="90"/>
      <c r="CZ306" s="90"/>
      <c r="DA306" s="90"/>
    </row>
    <row r="307" spans="1:105" s="70" customFormat="1" ht="15" customHeight="1">
      <c r="A307" s="228"/>
      <c r="B307" s="336"/>
      <c r="C307" s="339"/>
      <c r="D307" s="237"/>
      <c r="E307" s="237"/>
      <c r="F307" s="243"/>
      <c r="G307" s="72">
        <v>2</v>
      </c>
      <c r="H307" s="173"/>
      <c r="I307" s="161"/>
      <c r="J307" s="161"/>
      <c r="K307" s="161"/>
      <c r="L307" s="161"/>
      <c r="M307" s="162"/>
      <c r="N307" s="162"/>
      <c r="O307" s="162">
        <v>10.5</v>
      </c>
      <c r="P307" s="162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0"/>
      <c r="AD307" s="80"/>
      <c r="AE307" s="80"/>
      <c r="AF307" s="80"/>
      <c r="AG307" s="80"/>
      <c r="AH307" s="80"/>
      <c r="AI307" s="80"/>
      <c r="AJ307" s="80">
        <v>10</v>
      </c>
      <c r="AK307" s="80"/>
      <c r="AL307" s="80"/>
      <c r="AM307" s="240"/>
      <c r="AN307" s="240"/>
      <c r="AO307" s="240"/>
      <c r="AP307" s="240"/>
      <c r="AQ307" s="240"/>
      <c r="AR307" s="240"/>
      <c r="AS307" s="240"/>
      <c r="AT307" s="256"/>
      <c r="AU307" s="256"/>
      <c r="AV307" s="259"/>
      <c r="AW307" s="259"/>
      <c r="AX307" s="256"/>
      <c r="AY307" s="256"/>
      <c r="AZ307" s="256"/>
      <c r="BA307" s="256"/>
      <c r="BB307" s="256"/>
      <c r="BC307" s="256"/>
      <c r="BD307" s="256"/>
      <c r="BE307" s="256"/>
      <c r="BF307" s="256"/>
      <c r="BG307" s="256"/>
      <c r="BH307" s="256"/>
      <c r="BI307" s="256"/>
      <c r="BJ307" s="256"/>
      <c r="BK307" s="256"/>
      <c r="BL307" s="262"/>
      <c r="BM307" s="262"/>
      <c r="BN307" s="262"/>
      <c r="BO307" s="262"/>
      <c r="BP307" s="262"/>
      <c r="BQ307" s="262"/>
      <c r="BR307" s="270"/>
      <c r="BS307" s="270"/>
      <c r="BT307" s="270"/>
      <c r="BU307" s="270"/>
      <c r="BV307" s="270"/>
      <c r="BW307" s="270"/>
      <c r="BX307" s="256"/>
      <c r="BY307" s="256"/>
      <c r="BZ307" s="256"/>
      <c r="CA307" s="267"/>
      <c r="CB307" s="267"/>
      <c r="CC307" s="274"/>
      <c r="CD307" s="267"/>
      <c r="CE307" s="267"/>
      <c r="CF307" s="267"/>
      <c r="CG307" s="267"/>
      <c r="CH307" s="267"/>
      <c r="CI307" s="267"/>
      <c r="CJ307" s="267"/>
      <c r="CK307" s="267"/>
      <c r="CL307" s="265"/>
      <c r="CM307" s="272"/>
      <c r="CN307" s="264"/>
      <c r="CO307" s="125"/>
      <c r="CP307" s="226"/>
      <c r="CQ307" s="226"/>
      <c r="CR307" s="226"/>
      <c r="CS307" s="90"/>
      <c r="CT307" s="90"/>
      <c r="CU307" s="90"/>
      <c r="CV307" s="90"/>
      <c r="CW307" s="90"/>
      <c r="CX307" s="90"/>
      <c r="CY307" s="90"/>
      <c r="CZ307" s="90"/>
      <c r="DA307" s="90"/>
    </row>
    <row r="308" spans="1:105" s="70" customFormat="1" ht="15" customHeight="1">
      <c r="A308" s="228"/>
      <c r="B308" s="336"/>
      <c r="C308" s="339"/>
      <c r="D308" s="237"/>
      <c r="E308" s="237"/>
      <c r="F308" s="243"/>
      <c r="G308" s="72">
        <v>2.1</v>
      </c>
      <c r="H308" s="163"/>
      <c r="I308" s="161"/>
      <c r="J308" s="161"/>
      <c r="K308" s="164"/>
      <c r="L308" s="164"/>
      <c r="M308" s="162"/>
      <c r="N308" s="162"/>
      <c r="O308" s="162"/>
      <c r="P308" s="162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240"/>
      <c r="AN308" s="240"/>
      <c r="AO308" s="240"/>
      <c r="AP308" s="240"/>
      <c r="AQ308" s="240"/>
      <c r="AR308" s="240"/>
      <c r="AS308" s="240"/>
      <c r="AT308" s="256"/>
      <c r="AU308" s="256"/>
      <c r="AV308" s="259"/>
      <c r="AW308" s="259"/>
      <c r="AX308" s="256"/>
      <c r="AY308" s="256"/>
      <c r="AZ308" s="256"/>
      <c r="BA308" s="256"/>
      <c r="BB308" s="256"/>
      <c r="BC308" s="256"/>
      <c r="BD308" s="256"/>
      <c r="BE308" s="256"/>
      <c r="BF308" s="256"/>
      <c r="BG308" s="256"/>
      <c r="BH308" s="256"/>
      <c r="BI308" s="256"/>
      <c r="BJ308" s="256"/>
      <c r="BK308" s="256"/>
      <c r="BL308" s="262"/>
      <c r="BM308" s="262"/>
      <c r="BN308" s="262"/>
      <c r="BO308" s="262"/>
      <c r="BP308" s="262"/>
      <c r="BQ308" s="262"/>
      <c r="BR308" s="270"/>
      <c r="BS308" s="270"/>
      <c r="BT308" s="270"/>
      <c r="BU308" s="270"/>
      <c r="BV308" s="270"/>
      <c r="BW308" s="270"/>
      <c r="BX308" s="256"/>
      <c r="BY308" s="256"/>
      <c r="BZ308" s="256"/>
      <c r="CA308" s="267"/>
      <c r="CB308" s="267"/>
      <c r="CC308" s="274"/>
      <c r="CD308" s="267"/>
      <c r="CE308" s="267"/>
      <c r="CF308" s="267"/>
      <c r="CG308" s="267"/>
      <c r="CH308" s="267"/>
      <c r="CI308" s="267"/>
      <c r="CJ308" s="267"/>
      <c r="CK308" s="267"/>
      <c r="CL308" s="265"/>
      <c r="CM308" s="272"/>
      <c r="CN308" s="264"/>
      <c r="CO308" s="125"/>
      <c r="CP308" s="226"/>
      <c r="CQ308" s="226"/>
      <c r="CR308" s="226"/>
      <c r="CS308" s="90"/>
      <c r="CT308" s="90"/>
      <c r="CU308" s="90"/>
      <c r="CV308" s="90"/>
      <c r="CW308" s="90"/>
      <c r="CX308" s="90"/>
      <c r="CY308" s="90"/>
      <c r="CZ308" s="90"/>
      <c r="DA308" s="90"/>
    </row>
    <row r="309" spans="1:105" s="70" customFormat="1" ht="15" customHeight="1">
      <c r="A309" s="228"/>
      <c r="B309" s="336"/>
      <c r="C309" s="339"/>
      <c r="D309" s="237"/>
      <c r="E309" s="237"/>
      <c r="F309" s="243"/>
      <c r="G309" s="72">
        <v>2.7</v>
      </c>
      <c r="H309" s="163"/>
      <c r="I309" s="164"/>
      <c r="J309" s="164"/>
      <c r="K309" s="164"/>
      <c r="L309" s="164"/>
      <c r="M309" s="162"/>
      <c r="N309" s="162"/>
      <c r="O309" s="162"/>
      <c r="P309" s="162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240"/>
      <c r="AN309" s="240"/>
      <c r="AO309" s="240"/>
      <c r="AP309" s="240"/>
      <c r="AQ309" s="240"/>
      <c r="AR309" s="240"/>
      <c r="AS309" s="240"/>
      <c r="AT309" s="256"/>
      <c r="AU309" s="256"/>
      <c r="AV309" s="259"/>
      <c r="AW309" s="259"/>
      <c r="AX309" s="256"/>
      <c r="AY309" s="256"/>
      <c r="AZ309" s="256"/>
      <c r="BA309" s="256"/>
      <c r="BB309" s="256"/>
      <c r="BC309" s="256"/>
      <c r="BD309" s="256"/>
      <c r="BE309" s="256"/>
      <c r="BF309" s="256"/>
      <c r="BG309" s="256"/>
      <c r="BH309" s="256"/>
      <c r="BI309" s="256"/>
      <c r="BJ309" s="256"/>
      <c r="BK309" s="256"/>
      <c r="BL309" s="262"/>
      <c r="BM309" s="262"/>
      <c r="BN309" s="262"/>
      <c r="BO309" s="262"/>
      <c r="BP309" s="262"/>
      <c r="BQ309" s="262"/>
      <c r="BR309" s="270"/>
      <c r="BS309" s="270"/>
      <c r="BT309" s="270"/>
      <c r="BU309" s="270"/>
      <c r="BV309" s="270"/>
      <c r="BW309" s="270"/>
      <c r="BX309" s="256"/>
      <c r="BY309" s="256"/>
      <c r="BZ309" s="256"/>
      <c r="CA309" s="267"/>
      <c r="CB309" s="267"/>
      <c r="CC309" s="274"/>
      <c r="CD309" s="267"/>
      <c r="CE309" s="267"/>
      <c r="CF309" s="267"/>
      <c r="CG309" s="267"/>
      <c r="CH309" s="267"/>
      <c r="CI309" s="267"/>
      <c r="CJ309" s="267"/>
      <c r="CK309" s="267"/>
      <c r="CL309" s="265"/>
      <c r="CM309" s="272"/>
      <c r="CN309" s="264"/>
      <c r="CO309" s="125"/>
      <c r="CP309" s="226"/>
      <c r="CQ309" s="226"/>
      <c r="CR309" s="226"/>
      <c r="CS309" s="90"/>
      <c r="CT309" s="90"/>
      <c r="CU309" s="90"/>
      <c r="CV309" s="90"/>
      <c r="CW309" s="90"/>
      <c r="CX309" s="90"/>
      <c r="CY309" s="90"/>
      <c r="CZ309" s="90"/>
      <c r="DA309" s="90"/>
    </row>
    <row r="310" spans="1:105" s="70" customFormat="1" ht="15" customHeight="1">
      <c r="A310" s="228"/>
      <c r="B310" s="336"/>
      <c r="C310" s="339"/>
      <c r="D310" s="237"/>
      <c r="E310" s="237"/>
      <c r="F310" s="243"/>
      <c r="G310" s="72">
        <v>3</v>
      </c>
      <c r="H310" s="163">
        <v>10.5</v>
      </c>
      <c r="I310" s="161"/>
      <c r="J310" s="161"/>
      <c r="K310" s="164"/>
      <c r="L310" s="164"/>
      <c r="M310" s="162"/>
      <c r="N310" s="162"/>
      <c r="O310" s="162"/>
      <c r="P310" s="162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240"/>
      <c r="AN310" s="240"/>
      <c r="AO310" s="240"/>
      <c r="AP310" s="240"/>
      <c r="AQ310" s="240"/>
      <c r="AR310" s="240"/>
      <c r="AS310" s="240"/>
      <c r="AT310" s="256"/>
      <c r="AU310" s="256"/>
      <c r="AV310" s="259"/>
      <c r="AW310" s="259"/>
      <c r="AX310" s="256"/>
      <c r="AY310" s="256"/>
      <c r="AZ310" s="256"/>
      <c r="BA310" s="256"/>
      <c r="BB310" s="256"/>
      <c r="BC310" s="256"/>
      <c r="BD310" s="256"/>
      <c r="BE310" s="256"/>
      <c r="BF310" s="256"/>
      <c r="BG310" s="256"/>
      <c r="BH310" s="256"/>
      <c r="BI310" s="256"/>
      <c r="BJ310" s="256"/>
      <c r="BK310" s="256"/>
      <c r="BL310" s="262"/>
      <c r="BM310" s="262"/>
      <c r="BN310" s="262"/>
      <c r="BO310" s="262"/>
      <c r="BP310" s="262"/>
      <c r="BQ310" s="262"/>
      <c r="BR310" s="270"/>
      <c r="BS310" s="270"/>
      <c r="BT310" s="270"/>
      <c r="BU310" s="270"/>
      <c r="BV310" s="270"/>
      <c r="BW310" s="270"/>
      <c r="BX310" s="256"/>
      <c r="BY310" s="256"/>
      <c r="BZ310" s="256"/>
      <c r="CA310" s="267"/>
      <c r="CB310" s="267"/>
      <c r="CC310" s="274"/>
      <c r="CD310" s="267"/>
      <c r="CE310" s="267"/>
      <c r="CF310" s="267"/>
      <c r="CG310" s="267"/>
      <c r="CH310" s="267"/>
      <c r="CI310" s="267"/>
      <c r="CJ310" s="267"/>
      <c r="CK310" s="267"/>
      <c r="CL310" s="265"/>
      <c r="CM310" s="272"/>
      <c r="CN310" s="264"/>
      <c r="CO310" s="125"/>
      <c r="CP310" s="226"/>
      <c r="CQ310" s="226"/>
      <c r="CR310" s="226"/>
      <c r="CS310" s="90"/>
      <c r="CT310" s="90"/>
      <c r="CU310" s="90"/>
      <c r="CV310" s="90"/>
      <c r="CW310" s="90"/>
      <c r="CX310" s="90"/>
      <c r="CY310" s="90"/>
      <c r="CZ310" s="90"/>
      <c r="DA310" s="90"/>
    </row>
    <row r="311" spans="1:105" s="70" customFormat="1" ht="15" customHeight="1">
      <c r="A311" s="228"/>
      <c r="B311" s="336"/>
      <c r="C311" s="339"/>
      <c r="D311" s="237"/>
      <c r="E311" s="237"/>
      <c r="F311" s="244"/>
      <c r="G311" s="73">
        <v>3.9</v>
      </c>
      <c r="H311" s="165"/>
      <c r="I311" s="166"/>
      <c r="J311" s="166"/>
      <c r="K311" s="166"/>
      <c r="L311" s="166"/>
      <c r="M311" s="167"/>
      <c r="N311" s="167"/>
      <c r="O311" s="167"/>
      <c r="P311" s="16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1"/>
      <c r="AD311" s="81"/>
      <c r="AE311" s="81"/>
      <c r="AF311" s="81"/>
      <c r="AG311" s="81"/>
      <c r="AH311" s="81"/>
      <c r="AI311" s="81"/>
      <c r="AJ311" s="81"/>
      <c r="AK311" s="81"/>
      <c r="AL311" s="81"/>
      <c r="AM311" s="240"/>
      <c r="AN311" s="240"/>
      <c r="AO311" s="240"/>
      <c r="AP311" s="240"/>
      <c r="AQ311" s="240"/>
      <c r="AR311" s="240"/>
      <c r="AS311" s="240"/>
      <c r="AT311" s="256"/>
      <c r="AU311" s="256"/>
      <c r="AV311" s="259"/>
      <c r="AW311" s="259"/>
      <c r="AX311" s="256"/>
      <c r="AY311" s="256"/>
      <c r="AZ311" s="256"/>
      <c r="BA311" s="256"/>
      <c r="BB311" s="256"/>
      <c r="BC311" s="256"/>
      <c r="BD311" s="256"/>
      <c r="BE311" s="256"/>
      <c r="BF311" s="256"/>
      <c r="BG311" s="256"/>
      <c r="BH311" s="256"/>
      <c r="BI311" s="256"/>
      <c r="BJ311" s="256"/>
      <c r="BK311" s="256"/>
      <c r="BL311" s="262"/>
      <c r="BM311" s="262"/>
      <c r="BN311" s="262"/>
      <c r="BO311" s="262"/>
      <c r="BP311" s="262"/>
      <c r="BQ311" s="262"/>
      <c r="BR311" s="270"/>
      <c r="BS311" s="270"/>
      <c r="BT311" s="270"/>
      <c r="BU311" s="270"/>
      <c r="BV311" s="270"/>
      <c r="BW311" s="270"/>
      <c r="BX311" s="256"/>
      <c r="BY311" s="256"/>
      <c r="BZ311" s="256"/>
      <c r="CA311" s="267"/>
      <c r="CB311" s="267"/>
      <c r="CC311" s="274"/>
      <c r="CD311" s="267"/>
      <c r="CE311" s="267"/>
      <c r="CF311" s="267"/>
      <c r="CG311" s="267"/>
      <c r="CH311" s="267"/>
      <c r="CI311" s="267"/>
      <c r="CJ311" s="267"/>
      <c r="CK311" s="267"/>
      <c r="CL311" s="265"/>
      <c r="CM311" s="272"/>
      <c r="CN311" s="264"/>
      <c r="CO311" s="125"/>
      <c r="CP311" s="226"/>
      <c r="CQ311" s="226"/>
      <c r="CR311" s="226"/>
      <c r="CS311" s="90"/>
      <c r="CT311" s="90"/>
      <c r="CU311" s="90"/>
      <c r="CV311" s="90"/>
      <c r="CW311" s="90"/>
      <c r="CX311" s="90"/>
      <c r="CY311" s="90"/>
      <c r="CZ311" s="90"/>
      <c r="DA311" s="90"/>
    </row>
    <row r="312" spans="1:105" s="70" customFormat="1" ht="15" customHeight="1">
      <c r="A312" s="229"/>
      <c r="B312" s="337"/>
      <c r="C312" s="340"/>
      <c r="D312" s="238"/>
      <c r="E312" s="238"/>
      <c r="F312" s="245" t="s">
        <v>83</v>
      </c>
      <c r="G312" s="246"/>
      <c r="H312" s="168"/>
      <c r="I312" s="169"/>
      <c r="J312" s="169"/>
      <c r="K312" s="169"/>
      <c r="L312" s="169"/>
      <c r="M312" s="170"/>
      <c r="N312" s="170"/>
      <c r="O312" s="170"/>
      <c r="P312" s="170">
        <v>3</v>
      </c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  <c r="AC312" s="35"/>
      <c r="AD312" s="35"/>
      <c r="AE312" s="35"/>
      <c r="AF312" s="35"/>
      <c r="AG312" s="35">
        <v>1</v>
      </c>
      <c r="AH312" s="35"/>
      <c r="AI312" s="35"/>
      <c r="AJ312" s="35"/>
      <c r="AK312" s="35"/>
      <c r="AL312" s="35"/>
      <c r="AM312" s="241"/>
      <c r="AN312" s="241"/>
      <c r="AO312" s="241"/>
      <c r="AP312" s="241"/>
      <c r="AQ312" s="241"/>
      <c r="AR312" s="241"/>
      <c r="AS312" s="241"/>
      <c r="AT312" s="257"/>
      <c r="AU312" s="257"/>
      <c r="AV312" s="260"/>
      <c r="AW312" s="260"/>
      <c r="AX312" s="257"/>
      <c r="AY312" s="257"/>
      <c r="AZ312" s="257"/>
      <c r="BA312" s="257"/>
      <c r="BB312" s="257"/>
      <c r="BC312" s="257"/>
      <c r="BD312" s="257"/>
      <c r="BE312" s="257"/>
      <c r="BF312" s="257"/>
      <c r="BG312" s="257"/>
      <c r="BH312" s="257"/>
      <c r="BI312" s="257"/>
      <c r="BJ312" s="257"/>
      <c r="BK312" s="257"/>
      <c r="BL312" s="263"/>
      <c r="BM312" s="263"/>
      <c r="BN312" s="263"/>
      <c r="BO312" s="263"/>
      <c r="BP312" s="263"/>
      <c r="BQ312" s="263"/>
      <c r="BR312" s="271"/>
      <c r="BS312" s="271"/>
      <c r="BT312" s="271"/>
      <c r="BU312" s="271"/>
      <c r="BV312" s="271"/>
      <c r="BW312" s="271"/>
      <c r="BX312" s="257"/>
      <c r="BY312" s="257"/>
      <c r="BZ312" s="257"/>
      <c r="CA312" s="268"/>
      <c r="CB312" s="268"/>
      <c r="CC312" s="275"/>
      <c r="CD312" s="268"/>
      <c r="CE312" s="268"/>
      <c r="CF312" s="268"/>
      <c r="CG312" s="268"/>
      <c r="CH312" s="268"/>
      <c r="CI312" s="268"/>
      <c r="CJ312" s="268"/>
      <c r="CK312" s="268"/>
      <c r="CL312" s="265"/>
      <c r="CM312" s="272"/>
      <c r="CN312" s="264"/>
      <c r="CO312" s="125"/>
      <c r="CP312" s="226"/>
      <c r="CQ312" s="226"/>
      <c r="CR312" s="226"/>
      <c r="CS312" s="90"/>
      <c r="CT312" s="90"/>
      <c r="CU312" s="90"/>
      <c r="CV312" s="90"/>
      <c r="CW312" s="90"/>
      <c r="CX312" s="90"/>
      <c r="CY312" s="90"/>
      <c r="CZ312" s="90"/>
      <c r="DA312" s="90"/>
    </row>
    <row r="313" spans="1:105" s="70" customFormat="1" ht="15" customHeight="1">
      <c r="A313" s="227">
        <f t="shared" ref="A313" si="113">A305+1</f>
        <v>38</v>
      </c>
      <c r="B313" s="335" t="s">
        <v>119</v>
      </c>
      <c r="C313" s="338" t="s">
        <v>120</v>
      </c>
      <c r="D313" s="236">
        <v>43010</v>
      </c>
      <c r="E313" s="236" t="s">
        <v>585</v>
      </c>
      <c r="F313" s="253" t="s">
        <v>80</v>
      </c>
      <c r="G313" s="254"/>
      <c r="H313" s="124" t="s">
        <v>69</v>
      </c>
      <c r="I313" s="124"/>
      <c r="J313" s="124" t="s">
        <v>60</v>
      </c>
      <c r="K313" s="124" t="s">
        <v>60</v>
      </c>
      <c r="L313" s="124" t="s">
        <v>60</v>
      </c>
      <c r="M313" s="124" t="s">
        <v>60</v>
      </c>
      <c r="N313" s="124" t="s">
        <v>631</v>
      </c>
      <c r="O313" s="124"/>
      <c r="P313" s="124" t="s">
        <v>60</v>
      </c>
      <c r="Q313" s="82" t="s">
        <v>60</v>
      </c>
      <c r="R313" s="82" t="s">
        <v>60</v>
      </c>
      <c r="S313" s="82" t="s">
        <v>60</v>
      </c>
      <c r="T313" s="82" t="s">
        <v>60</v>
      </c>
      <c r="U313" s="82" t="s">
        <v>60</v>
      </c>
      <c r="V313" s="82"/>
      <c r="W313" s="82" t="s">
        <v>631</v>
      </c>
      <c r="X313" s="82" t="s">
        <v>60</v>
      </c>
      <c r="Y313" s="82" t="s">
        <v>60</v>
      </c>
      <c r="Z313" s="82" t="s">
        <v>60</v>
      </c>
      <c r="AA313" s="82" t="s">
        <v>60</v>
      </c>
      <c r="AB313" s="82" t="s">
        <v>60</v>
      </c>
      <c r="AC313" s="82"/>
      <c r="AD313" s="82" t="s">
        <v>60</v>
      </c>
      <c r="AE313" s="82" t="s">
        <v>60</v>
      </c>
      <c r="AF313" s="82" t="s">
        <v>60</v>
      </c>
      <c r="AG313" s="82" t="s">
        <v>60</v>
      </c>
      <c r="AH313" s="82" t="s">
        <v>60</v>
      </c>
      <c r="AI313" s="82" t="s">
        <v>1471</v>
      </c>
      <c r="AJ313" s="82"/>
      <c r="AK313" s="82" t="s">
        <v>60</v>
      </c>
      <c r="AL313" s="82" t="s">
        <v>60</v>
      </c>
      <c r="AM313" s="239">
        <f>COUNTIF(H313:AL313,"PH")+COUNTIF(H313:AL313,"PH/L")+COUNTIF(H313:AL313,"PM")</f>
        <v>0</v>
      </c>
      <c r="AN313" s="239">
        <f>COUNTIF(H313:AL313,"PD")+COUNTIF(H313:AL313,"PDD")+COUNTIF(H313:AL313,"P/DS")/2+COUNTIF(H313:AL313,"PMD")</f>
        <v>0</v>
      </c>
      <c r="AO313" s="239">
        <f>COUNTIF(H313:AL313,"PN")+COUNTIF(H313:AL313,"P/NS")/2+COUNTIF(H313:AL313,"PH")+COUNTIF(H313:AL313,"PH/F")/2+COUNTIF(H313:AL313,"PH/L")/2+COUNTIF(H313:AL313,"PM")</f>
        <v>0</v>
      </c>
      <c r="AP313" s="239">
        <f>COUNTIF(H313:AL313,"BH")+COUNTIF(H313:AL313,"AL/BL")+COUNTIF(H313:AL313,"UL/BL")+COUNTIF(H313:AL313,"BM")</f>
        <v>0</v>
      </c>
      <c r="AQ313" s="239">
        <f>COUNTIF(H313:AL313,"DS")+COUNTIF(H313:AL313,"AL/DS")/2+COUNTIF(H313:AL313,"UL/DS")/2+COUNTIF(H313:AL313,"CT")+COUNTIF(H313:AL313,"MD")</f>
        <v>22.5</v>
      </c>
      <c r="AR313" s="239">
        <f>COUNTIF(H313:AL313,"NS")+COUNTIF(H313:AL313,"AL/NS")/2+COUNTIF(H313:AL313,"UL/NS")/2+COUNTIF(H313:AL313,"BH")+COUNTIF(H313:AL313,"AL/BF")/2+COUNTIF(H313:AL313,"AL/BL")/2+COUNTIF(H313:AL313,"UL/BL")/2+COUNTIF(H313:AL313,"UL/BF")/2+COUNTIF(H313:AL313,"BM")</f>
        <v>0</v>
      </c>
      <c r="AS313" s="239">
        <f>COUNTIF(H313:AL313,"AL")+COUNTIF(H313:AL313,"AL/DS")/2+COUNTIF(H313:AL313,"AL/NS")/2+COUNTIF(H313:AL313,"NH")+COUNTIF(H313:AL313,"SL")+COUNTIF(H313:AL313,"NHD")+COUNTIF(H313:AL313,"B")+COUNTIF(H313:AL313,"HL")+COUNTIF(H313:AL313,"AL/BF")/2+COUNTIF(H313:AL313,"AL/BL")/2</f>
        <v>1</v>
      </c>
      <c r="AT313" s="255">
        <f>COUNTIF(H313:AL313,"PD")+COUNTIF(H313:AL313,"PN")+COUNTIF(H313:AL313,"P/DS")/2+COUNTIF(H313:AL313,"P/NS")/2+COUNTIF(H313:AL313,"DS")+COUNTIF(H313:AL313,"NS")+COUNTIF(H313:AL313,"AL")+COUNTIF(H313:AL313,"AL/DS")+COUNTIF(H313:AL313,"AL/NS")+COUNTIF(H313:AL313,"NH")+COUNTIF(H313:AL313,"SL")+COUNTIF(H313:AL313,"UL/DS")/2+COUNTIF(H313:AL313,"UL/NS")/2+COUNTIF(H313:AL313,"CT")+COUNTIF(H313:AL313,"NHD")+COUNTIF(H313:AL313,"PDD")+COUNTIF(H313:AL313,"B")+COUNTIF(H313:AL313,"HL")+COUNTIF(H313:AL313,"PH")+COUNTIF(H313:AL313,"BH")+COUNTIF(H313:AL313,"AL/BF")+COUNTIF(H313:AL313,"AL/BL")+COUNTIF(H313:AL313,"UL/BF")/2+COUNTIF(H313:AL313,"UL/BL")/2+COUNTIF(H313:AL313,"PH/F")/2+COUNTIF(H313:AL313,"PH/L")/2+COUNTIF(H313:AL313,"MD")+COUNTIF(H313:AL313,"PMD")+COUNTIF(H313:AL313,"PM")+COUNTIF(H313:AL313,"BM")</f>
        <v>23.5</v>
      </c>
      <c r="AU313" s="255">
        <f>COUNTIF(H313:AL313,"P/DS")/2+COUNTIF(H313:AL313,"P/NS")/2+COUNTIF(H313:AL313,"IL")+COUNTIF(H313:AL313,"NL")+COUNTIF(H313:AL313,"UL")+COUNTIF(H313:AL313,"UL/DS")/2+COUNTIF(H313:AL313,"UL/NS")/2+COUNTIF(H313:AL313,"KT")+COUNTIF(H313:AL313,"UL/BF")/2+COUNTIF(H313:AL313,"UL/BL")/2+COUNTIF(H313:AL313,"PH/F")/2+COUNTIF(H313:AL313,"PH/L")/2+COUNTIF(H313:AL313,"NB")</f>
        <v>2.5</v>
      </c>
      <c r="AV313" s="258">
        <f>COUNTIF(H313:AL313,"PN")+COUNTIF(H313:AL313,"TVD")+COUNTIF(H313:AL313,"PH")+COUNTIF(H313:AL313,"PM")+COUNTIF(H313:AL313,"PDD")-COUNTIFS(H313:AL313,"PN",H320:AL320,"&gt;=3")-COUNTIFS(H313:AL313,"PM",H320:AL320,"&gt;=3")</f>
        <v>0</v>
      </c>
      <c r="AW313" s="258">
        <f>COUNTIF(H313:AL313,"NS")+COUNTIF(H313:AL313,"D")+COUNTIF(H313:AL313,"BH")+COUNTIF(H313:AL313,"NHD")+COUNTIF(H313:AL313,"BM")-COUNTIFS(H313:AL313,"NS",H320:AL320,"&gt;=3")-COUNTIFS(H313:AL313,"BH",H320:AL320,"&gt;=3")-COUNTIFS(H313:AL313,"BM",H320:AL320,"&gt;=3")</f>
        <v>0</v>
      </c>
      <c r="AX313" s="255">
        <f>COUNTIF(H313:AL313,"AL")+COUNTIF(H313:AL313,"AL/DS")/2+COUNTIF(H313:AL313,"AL/NS")/2+COUNTIF(H313:AL313,"AL/BF")+COUNTIF(H313:AL313,"AL/BL")/2</f>
        <v>0</v>
      </c>
      <c r="AY313" s="255">
        <f>COUNTIF(H313:AL313,"SL")</f>
        <v>0</v>
      </c>
      <c r="AZ313" s="255">
        <f>COUNTIF(H313:AL313,"NH")</f>
        <v>1</v>
      </c>
      <c r="BA313" s="255">
        <f>COUNTIF(H313:AL313,"HL")</f>
        <v>0</v>
      </c>
      <c r="BB313" s="255">
        <f>COUNTIF(G313:AL313,"P/DS")/2+COUNTIF(G313:AL313,"P/NS")/2+COUNTIF(G313:AL313,"UL")+COUNTIF(G313:AL313,"UL/DS")/2+COUNTIF(G313:AL313,"UL/NS")/2+COUNTIF(G313:AL313,"UL/BL")/2+COUNTIF(G313:AL313,"UL/BF")/2+COUNTIF(G313:AL313,"PH/F")/2+COUNTIF(G313:AL313,"PH/L")/2</f>
        <v>0.5</v>
      </c>
      <c r="BC313" s="255">
        <f>COUNTIF(H313:AL313,"NB")</f>
        <v>2</v>
      </c>
      <c r="BD313" s="255">
        <f>COUNTIF(H313:AL313,"NL")</f>
        <v>0</v>
      </c>
      <c r="BE313" s="255">
        <f>COUNTIF(H313:AL313,"IL")</f>
        <v>0</v>
      </c>
      <c r="BF313" s="255">
        <f>COUNTIF(H313:AL313,"KT")</f>
        <v>0</v>
      </c>
      <c r="BG313" s="255">
        <f>COUNTIF(H313:AL313,"L70")</f>
        <v>0</v>
      </c>
      <c r="BH313" s="255">
        <f>COUNTIF(H313:AL313,"MD")</f>
        <v>0</v>
      </c>
      <c r="BI313" s="255">
        <f>COUNTIF(H313:AL313,"PMD")</f>
        <v>0</v>
      </c>
      <c r="BJ313" s="255">
        <f>COUNTIF(H313:AL313,"PM")</f>
        <v>0</v>
      </c>
      <c r="BK313" s="255">
        <f>COUNTIF(H313:AL313,"BM")</f>
        <v>0</v>
      </c>
      <c r="BL313" s="261">
        <f>SUMIF(H313:AL313,"PD",H314:AL314)+SUMIF(H313:AL313,"PN",H314:AL314)+SUMIF(H313:AL313,"P/DS",H314:AL314)+SUMIF(H313:AL313,"PN/F",H314:AL314)+SUMIF(H313:AL313,"PN/L",H314:AL314)+SUMIF(H313:AL313,"TV",H314:AL314)+SUMIF(H313:AL313,"TVD",H314:AL314)+SUMIF(H313:AL313,"PDD",H314:AL314)</f>
        <v>0</v>
      </c>
      <c r="BM313" s="261">
        <f>SUMIF(H313:AL313,"PD",H315:AL315)+SUMIF(H313:AL313,"PN",H315:AL315)+SUMIF(H313:AL313,"P/DS",H315:AL315)+SUMIF(H313:AL313,"PN/F",H315:AL315)+SUMIF(H313:AL313,"PN/L",H315:AL315)+SUMIF(H313:AL313,"TV",H315:AL315)+SUMIF(H313:AL313,"TVD",H315:AL315)+SUMIF(H313:AL313,"PDD",H315:AL315)+SUMIF(H313:AL313,"PMD",H315:AL315)</f>
        <v>0</v>
      </c>
      <c r="BN313" s="261">
        <f>SUMIF(H313:AL313,"PD",H316:AL316)+SUMIF(H313:AL313,"PN",H316:AL316)+SUMIF(H313:AL313,"P/DS",H316:AL316)+SUMIF(H313:AL313,"PN/F",H316:AL316)+SUMIF(H313:AL313,"PN/L",H316:AL316)+SUMIF(H313:AL313,"TV",H316:AL316)+SUMIF(H313:AL313,"TVD",H316:AL316)</f>
        <v>0</v>
      </c>
      <c r="BO313" s="261">
        <f>SUMIF(H313:AL313,"PD",H317:AL317)+SUMIF(H313:AL313,"PN",H317:AL317)+SUMIF(H313:AL313,"P/DS",H317:AL317)+SUMIF(H313:AL313,"PN/F",H317:AL317)+SUMIF(H313:AL313,"PN/L",H317:AL317)+SUMIF(H313:AL313,"TV",H317:AL317)+SUMIF(H313:AL313,"TVD",H317:AL317)</f>
        <v>0</v>
      </c>
      <c r="BP313" s="261">
        <f>SUMIF(H313:AL313,"PD",H318:AL318)+SUMIF(H313:AL313,"PN",H318:AL318)+SUMIF(H313:AL313,"P/DS",H318:AL318)+SUMIF(H313:AL313,"PN/F",H318:AL318)+SUMIF(H313:AL313,"PN/L",H318:AL318)+SUMIF(H313:AL313,"TV",H318:AL318)+SUMIF(H313:AL313,"TVD",H318:AL318)+SUMIF(H313:AL313,"PDD",H318:AL318)+SUMIF(H313:AL313,"PH",H318:AL318)+SUMIF(H313:AL313,"PM",H318:AL318)</f>
        <v>0</v>
      </c>
      <c r="BQ313" s="261">
        <f>SUMIF(H313:AL313,"PD",H319:AL319)+SUMIF(H313:AL313,"PN",H319:AL319)+SUMIF(H313:AL313,"P/DS",H319:AL319)+SUMIF(H313:AL313,"PN/F",H319:AL319)+SUMIF(H313:AL313,"PN/L",H319:AL319)+SUMIF(H313:AL313,"TV",H319:AL319)+SUMIF(H313:AL313,"TVD",H319:AL319)+SUMIF(H313:AL313,"PDD",H319:AL319)+SUMIF(H313:AL313,"PH",H319:AL319)+SUMIF(H313:AL313,"PM",H319:AL319)</f>
        <v>0</v>
      </c>
      <c r="BR313" s="269">
        <f>SUM(H314:AL314)-BL313</f>
        <v>21.5</v>
      </c>
      <c r="BS313" s="269">
        <f>SUM(H315:AL315)-BM313</f>
        <v>21</v>
      </c>
      <c r="BT313" s="269">
        <f>SUM(H316:AL316)-BN313</f>
        <v>0</v>
      </c>
      <c r="BU313" s="269">
        <f>SUM(H317:AL317)-BO313</f>
        <v>0</v>
      </c>
      <c r="BV313" s="269">
        <f>SUM(H318:AL318)-BP313</f>
        <v>10.5</v>
      </c>
      <c r="BW313" s="269">
        <f>SUM(H319:AL319)-BQ313</f>
        <v>0</v>
      </c>
      <c r="BX313" s="255">
        <f>SUMIF(H313:AL313,"PD",H320:AL320)+SUMIF(H313:AL313,"PN",H320:AL320)+SUMIF(H313:AL313,"P/DS",H320:AL320)+SUMIF(H313:AL313,"PN/F",H320:AL320)+SUMIF(H313:AL313,"PN/L",H320:AL320)</f>
        <v>0</v>
      </c>
      <c r="BY313" s="255">
        <f>SUM(H320:AL320)-BX313</f>
        <v>0</v>
      </c>
      <c r="BZ313" s="255">
        <f t="shared" ref="BZ313" si="114">+SUM(BL313:BW320)</f>
        <v>53</v>
      </c>
      <c r="CA313" s="266">
        <f>(COUNTIFS(H313:AL313,"PD",H314:AL314,"&gt;=2"))*0.5-IF(CN313="VP",COUNTIFS($H$16:$AL$16,"SAT",H313:AL313,"PD",H314:AL314,"&gt;=2"))*0.5</f>
        <v>0</v>
      </c>
      <c r="CB313" s="266">
        <f>(COUNTIFS(H313:AL313,"PN",H315:AL315,"&gt;=0.5",H314:AL314,"&gt;=1.5"))*0.5+COUNTIFS(H313:AL313,"PDD",H315:AL315,"&gt;=0.5",H314:AL314,"&gt;=1.5")*0.5</f>
        <v>0</v>
      </c>
      <c r="CC313" s="273">
        <f>(COUNTIFS(H313:AL313,"TV",H315:AL315,"&gt;=10"))*0.5+(COUNTIFS(H313:AL313,"PMD",H315:AL315,"&gt;=2"))*0.5</f>
        <v>0</v>
      </c>
      <c r="CD313" s="266">
        <f>(COUNTIFS(H313:AL313,"TVD",H317:AL317,"&gt;=6.5",H315:AL315,"&gt;=3.5"))*0.5</f>
        <v>0</v>
      </c>
      <c r="CE313" s="266">
        <f>(COUNTIFS(H313:AL313,"PD",H318:AL318,"&gt;=10"))*0.5</f>
        <v>0</v>
      </c>
      <c r="CF313" s="266">
        <f>(COUNTIFS(H313:AL313,"PDD",H318:AL318,"&gt;=3.5",H319:AL319,"&gt;=6.5")+COUNTIFS(H313:AL313,"PH",H319:AL319,"&gt;=0.5",H318:AL318,"&gt;=1.5")+COUNTIFS(H313:AL313,"PM",H319:AL319,"&gt;=0.5",H318:AL318,"&gt;=1.5"))*0.5</f>
        <v>0</v>
      </c>
      <c r="CG313" s="266">
        <f>(COUNTIFS(H313:AL313,"DS",H314:AL314,"&gt;=2")+COUNTIFS(H313:AL313,"AL/DS",H314:AL314,"&gt;=2"))*0.5-IF(CN313="VP",COUNTIFS($H$16:$AL$16,"SAT",H313:AL313,"DS",H314:AL314,"&gt;=2"))*0.5</f>
        <v>3.5</v>
      </c>
      <c r="CH313" s="266">
        <f>(COUNTIFS(H313:AL313,"NS",H315:AL315,"&gt;=0.5",H314:AL314,"&gt;=1.5")+COUNTIFS(H313:AL313,"AL/NS",H315:AL315,"&gt;=0.5",H314:AL314,"&gt;=1.5")+COUNTIFS(H313:AL313,"NHD",H315:AL315,"&gt;=4.5",H318:AL318,"&gt;=2",H314:AL314,"&gt;=1.5"))*0.5</f>
        <v>0</v>
      </c>
      <c r="CI313" s="266">
        <f>(COUNTIF(H315:AL315,"&gt;=10")+COUNTIFS(H313:AL313,"MD",H315:AL315,"&gt;=2")-COUNTIFS(H313:AL313,"TV",H315:AL315,"&gt;=10"))*0.5</f>
        <v>1</v>
      </c>
      <c r="CJ313" s="266">
        <f>(COUNTIFS(H313:AL313,"D",H317:AL317,"&gt;=6.5",H315:AL315,"&gt;=3.5"))*0.5</f>
        <v>0</v>
      </c>
      <c r="CK313" s="266">
        <f>(COUNTIF(H318:AL318,"&gt;=10")-COUNTIFS(H313:AL313,"PD",H318:AL318,"&gt;=10"))*0.5</f>
        <v>0.5</v>
      </c>
      <c r="CL313" s="265">
        <f>(COUNTIFS(H313:AL313,"NHD",H318:AL318,"&gt;=3.5",H319:AL319,"&gt;=6.5")+COUNTIFS(H313:AL313,"BH",H318:AL318,"&gt;=1.5",H319:AL319,"&gt;=0.5")+COUNTIFS(H313:AL313,"BM",H318:AL318,"&gt;=1.5",H319:AL319,"&gt;=0.5")+COUNTIFS(H313:AL313,"D",H318:AL318,"&gt;=1.5",H319:AL319,"&gt;=0.5"))*0.5</f>
        <v>0</v>
      </c>
      <c r="CM313" s="272"/>
      <c r="CN313" s="264" t="s">
        <v>723</v>
      </c>
      <c r="CO313" s="125">
        <f t="shared" ref="CO313" si="115">+AM313+AN313+AO313+AP313+AQ313+AR313+AS313+AU313+BG313</f>
        <v>26</v>
      </c>
      <c r="CP313" s="225">
        <f>+SUM(I314:I319)-I320</f>
        <v>10.5</v>
      </c>
      <c r="CQ313" s="225">
        <f>+SUM(J314:J319)-J320</f>
        <v>2.5</v>
      </c>
      <c r="CR313" s="225">
        <f>+SUM(K314:K319)-K320</f>
        <v>0.5</v>
      </c>
      <c r="CS313" s="90"/>
      <c r="CT313" s="90"/>
      <c r="CU313" s="90"/>
      <c r="CV313" s="90"/>
      <c r="CW313" s="90"/>
      <c r="CX313" s="90"/>
      <c r="CY313" s="90"/>
      <c r="CZ313" s="90"/>
      <c r="DA313" s="90"/>
    </row>
    <row r="314" spans="1:105" s="70" customFormat="1" ht="15" customHeight="1">
      <c r="A314" s="228"/>
      <c r="B314" s="336"/>
      <c r="C314" s="339"/>
      <c r="D314" s="237"/>
      <c r="E314" s="237"/>
      <c r="F314" s="242" t="s">
        <v>82</v>
      </c>
      <c r="G314" s="71">
        <v>1.5</v>
      </c>
      <c r="H314" s="157"/>
      <c r="I314" s="157"/>
      <c r="J314" s="157">
        <v>2.5</v>
      </c>
      <c r="K314" s="158">
        <v>0.5</v>
      </c>
      <c r="L314" s="158">
        <v>2.5</v>
      </c>
      <c r="M314" s="158"/>
      <c r="N314" s="158"/>
      <c r="O314" s="159"/>
      <c r="P314" s="159">
        <v>2.5</v>
      </c>
      <c r="Q314" s="83"/>
      <c r="R314" s="83">
        <v>2.5</v>
      </c>
      <c r="S314" s="83">
        <v>1</v>
      </c>
      <c r="T314" s="83"/>
      <c r="U314" s="83"/>
      <c r="V314" s="83"/>
      <c r="W314" s="83"/>
      <c r="X314" s="83">
        <v>0.5</v>
      </c>
      <c r="Y314" s="83"/>
      <c r="Z314" s="83">
        <v>1.5</v>
      </c>
      <c r="AA314" s="83">
        <v>2.5</v>
      </c>
      <c r="AB314" s="83"/>
      <c r="AC314" s="79"/>
      <c r="AD314" s="79"/>
      <c r="AE314" s="79"/>
      <c r="AF314" s="79">
        <v>2.5</v>
      </c>
      <c r="AG314" s="79">
        <v>3</v>
      </c>
      <c r="AH314" s="79"/>
      <c r="AI314" s="79"/>
      <c r="AJ314" s="79"/>
      <c r="AK314" s="79"/>
      <c r="AL314" s="79"/>
      <c r="AM314" s="240"/>
      <c r="AN314" s="240"/>
      <c r="AO314" s="240"/>
      <c r="AP314" s="240"/>
      <c r="AQ314" s="240"/>
      <c r="AR314" s="240"/>
      <c r="AS314" s="240"/>
      <c r="AT314" s="256"/>
      <c r="AU314" s="256"/>
      <c r="AV314" s="259"/>
      <c r="AW314" s="259"/>
      <c r="AX314" s="256"/>
      <c r="AY314" s="256"/>
      <c r="AZ314" s="256"/>
      <c r="BA314" s="256"/>
      <c r="BB314" s="256"/>
      <c r="BC314" s="256"/>
      <c r="BD314" s="256"/>
      <c r="BE314" s="256"/>
      <c r="BF314" s="256"/>
      <c r="BG314" s="256"/>
      <c r="BH314" s="256"/>
      <c r="BI314" s="256"/>
      <c r="BJ314" s="256"/>
      <c r="BK314" s="256"/>
      <c r="BL314" s="262"/>
      <c r="BM314" s="262"/>
      <c r="BN314" s="262"/>
      <c r="BO314" s="262"/>
      <c r="BP314" s="262"/>
      <c r="BQ314" s="262"/>
      <c r="BR314" s="270"/>
      <c r="BS314" s="270"/>
      <c r="BT314" s="270"/>
      <c r="BU314" s="270"/>
      <c r="BV314" s="270"/>
      <c r="BW314" s="270"/>
      <c r="BX314" s="256"/>
      <c r="BY314" s="256"/>
      <c r="BZ314" s="256"/>
      <c r="CA314" s="267"/>
      <c r="CB314" s="267"/>
      <c r="CC314" s="274"/>
      <c r="CD314" s="267"/>
      <c r="CE314" s="267"/>
      <c r="CF314" s="267"/>
      <c r="CG314" s="267"/>
      <c r="CH314" s="267"/>
      <c r="CI314" s="267"/>
      <c r="CJ314" s="267"/>
      <c r="CK314" s="267"/>
      <c r="CL314" s="265"/>
      <c r="CM314" s="272"/>
      <c r="CN314" s="264"/>
      <c r="CO314" s="125"/>
      <c r="CP314" s="226"/>
      <c r="CQ314" s="226"/>
      <c r="CR314" s="226"/>
      <c r="CS314" s="90"/>
      <c r="CT314" s="90"/>
      <c r="CU314" s="90"/>
      <c r="CV314" s="90"/>
      <c r="CW314" s="90"/>
      <c r="CX314" s="90"/>
      <c r="CY314" s="90"/>
      <c r="CZ314" s="90"/>
      <c r="DA314" s="90"/>
    </row>
    <row r="315" spans="1:105" s="70" customFormat="1" ht="15" customHeight="1">
      <c r="A315" s="228"/>
      <c r="B315" s="336"/>
      <c r="C315" s="339"/>
      <c r="D315" s="237"/>
      <c r="E315" s="237"/>
      <c r="F315" s="243"/>
      <c r="G315" s="72">
        <v>2</v>
      </c>
      <c r="H315" s="173"/>
      <c r="I315" s="161">
        <v>10.5</v>
      </c>
      <c r="J315" s="161"/>
      <c r="K315" s="161"/>
      <c r="L315" s="161"/>
      <c r="M315" s="162"/>
      <c r="N315" s="162"/>
      <c r="O315" s="162"/>
      <c r="P315" s="162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0">
        <v>10.5</v>
      </c>
      <c r="AD315" s="80"/>
      <c r="AE315" s="80"/>
      <c r="AF315" s="80"/>
      <c r="AG315" s="80"/>
      <c r="AH315" s="80"/>
      <c r="AI315" s="80"/>
      <c r="AJ315" s="80"/>
      <c r="AK315" s="80"/>
      <c r="AL315" s="80"/>
      <c r="AM315" s="240"/>
      <c r="AN315" s="240"/>
      <c r="AO315" s="240"/>
      <c r="AP315" s="240"/>
      <c r="AQ315" s="240"/>
      <c r="AR315" s="240"/>
      <c r="AS315" s="240"/>
      <c r="AT315" s="256"/>
      <c r="AU315" s="256"/>
      <c r="AV315" s="259"/>
      <c r="AW315" s="259"/>
      <c r="AX315" s="256"/>
      <c r="AY315" s="256"/>
      <c r="AZ315" s="256"/>
      <c r="BA315" s="256"/>
      <c r="BB315" s="256"/>
      <c r="BC315" s="256"/>
      <c r="BD315" s="256"/>
      <c r="BE315" s="256"/>
      <c r="BF315" s="256"/>
      <c r="BG315" s="256"/>
      <c r="BH315" s="256"/>
      <c r="BI315" s="256"/>
      <c r="BJ315" s="256"/>
      <c r="BK315" s="256"/>
      <c r="BL315" s="262"/>
      <c r="BM315" s="262"/>
      <c r="BN315" s="262"/>
      <c r="BO315" s="262"/>
      <c r="BP315" s="262"/>
      <c r="BQ315" s="262"/>
      <c r="BR315" s="270"/>
      <c r="BS315" s="270"/>
      <c r="BT315" s="270"/>
      <c r="BU315" s="270"/>
      <c r="BV315" s="270"/>
      <c r="BW315" s="270"/>
      <c r="BX315" s="256"/>
      <c r="BY315" s="256"/>
      <c r="BZ315" s="256"/>
      <c r="CA315" s="267"/>
      <c r="CB315" s="267"/>
      <c r="CC315" s="274"/>
      <c r="CD315" s="267"/>
      <c r="CE315" s="267"/>
      <c r="CF315" s="267"/>
      <c r="CG315" s="267"/>
      <c r="CH315" s="267"/>
      <c r="CI315" s="267"/>
      <c r="CJ315" s="267"/>
      <c r="CK315" s="267"/>
      <c r="CL315" s="265"/>
      <c r="CM315" s="272"/>
      <c r="CN315" s="264"/>
      <c r="CO315" s="125"/>
      <c r="CP315" s="226"/>
      <c r="CQ315" s="226"/>
      <c r="CR315" s="226"/>
      <c r="CS315" s="90"/>
      <c r="CT315" s="90"/>
      <c r="CU315" s="90"/>
      <c r="CV315" s="90"/>
      <c r="CW315" s="90"/>
      <c r="CX315" s="90"/>
      <c r="CY315" s="90"/>
      <c r="CZ315" s="90"/>
      <c r="DA315" s="90"/>
    </row>
    <row r="316" spans="1:105" s="70" customFormat="1" ht="15" customHeight="1">
      <c r="A316" s="228"/>
      <c r="B316" s="336"/>
      <c r="C316" s="339"/>
      <c r="D316" s="237"/>
      <c r="E316" s="237"/>
      <c r="F316" s="243"/>
      <c r="G316" s="72">
        <v>2.1</v>
      </c>
      <c r="H316" s="163"/>
      <c r="I316" s="161"/>
      <c r="J316" s="161"/>
      <c r="K316" s="164"/>
      <c r="L316" s="164"/>
      <c r="M316" s="162"/>
      <c r="N316" s="162"/>
      <c r="O316" s="162"/>
      <c r="P316" s="162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240"/>
      <c r="AN316" s="240"/>
      <c r="AO316" s="240"/>
      <c r="AP316" s="240"/>
      <c r="AQ316" s="240"/>
      <c r="AR316" s="240"/>
      <c r="AS316" s="240"/>
      <c r="AT316" s="256"/>
      <c r="AU316" s="256"/>
      <c r="AV316" s="259"/>
      <c r="AW316" s="259"/>
      <c r="AX316" s="256"/>
      <c r="AY316" s="256"/>
      <c r="AZ316" s="256"/>
      <c r="BA316" s="256"/>
      <c r="BB316" s="256"/>
      <c r="BC316" s="256"/>
      <c r="BD316" s="256"/>
      <c r="BE316" s="256"/>
      <c r="BF316" s="256"/>
      <c r="BG316" s="256"/>
      <c r="BH316" s="256"/>
      <c r="BI316" s="256"/>
      <c r="BJ316" s="256"/>
      <c r="BK316" s="256"/>
      <c r="BL316" s="262"/>
      <c r="BM316" s="262"/>
      <c r="BN316" s="262"/>
      <c r="BO316" s="262"/>
      <c r="BP316" s="262"/>
      <c r="BQ316" s="262"/>
      <c r="BR316" s="270"/>
      <c r="BS316" s="270"/>
      <c r="BT316" s="270"/>
      <c r="BU316" s="270"/>
      <c r="BV316" s="270"/>
      <c r="BW316" s="270"/>
      <c r="BX316" s="256"/>
      <c r="BY316" s="256"/>
      <c r="BZ316" s="256"/>
      <c r="CA316" s="267"/>
      <c r="CB316" s="267"/>
      <c r="CC316" s="274"/>
      <c r="CD316" s="267"/>
      <c r="CE316" s="267"/>
      <c r="CF316" s="267"/>
      <c r="CG316" s="267"/>
      <c r="CH316" s="267"/>
      <c r="CI316" s="267"/>
      <c r="CJ316" s="267"/>
      <c r="CK316" s="267"/>
      <c r="CL316" s="265"/>
      <c r="CM316" s="272"/>
      <c r="CN316" s="264"/>
      <c r="CO316" s="125"/>
      <c r="CP316" s="226"/>
      <c r="CQ316" s="226"/>
      <c r="CR316" s="226"/>
      <c r="CS316" s="90"/>
      <c r="CT316" s="90"/>
      <c r="CU316" s="90"/>
      <c r="CV316" s="90"/>
      <c r="CW316" s="90"/>
      <c r="CX316" s="90"/>
      <c r="CY316" s="90"/>
      <c r="CZ316" s="90"/>
      <c r="DA316" s="90"/>
    </row>
    <row r="317" spans="1:105" s="70" customFormat="1" ht="15" customHeight="1">
      <c r="A317" s="228"/>
      <c r="B317" s="336"/>
      <c r="C317" s="339"/>
      <c r="D317" s="237"/>
      <c r="E317" s="237"/>
      <c r="F317" s="243"/>
      <c r="G317" s="72">
        <v>2.7</v>
      </c>
      <c r="H317" s="163"/>
      <c r="I317" s="164"/>
      <c r="J317" s="164"/>
      <c r="K317" s="164"/>
      <c r="L317" s="164"/>
      <c r="M317" s="162"/>
      <c r="N317" s="162"/>
      <c r="O317" s="162"/>
      <c r="P317" s="162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240"/>
      <c r="AN317" s="240"/>
      <c r="AO317" s="240"/>
      <c r="AP317" s="240"/>
      <c r="AQ317" s="240"/>
      <c r="AR317" s="240"/>
      <c r="AS317" s="240"/>
      <c r="AT317" s="256"/>
      <c r="AU317" s="256"/>
      <c r="AV317" s="259"/>
      <c r="AW317" s="259"/>
      <c r="AX317" s="256"/>
      <c r="AY317" s="256"/>
      <c r="AZ317" s="256"/>
      <c r="BA317" s="256"/>
      <c r="BB317" s="256"/>
      <c r="BC317" s="256"/>
      <c r="BD317" s="256"/>
      <c r="BE317" s="256"/>
      <c r="BF317" s="256"/>
      <c r="BG317" s="256"/>
      <c r="BH317" s="256"/>
      <c r="BI317" s="256"/>
      <c r="BJ317" s="256"/>
      <c r="BK317" s="256"/>
      <c r="BL317" s="262"/>
      <c r="BM317" s="262"/>
      <c r="BN317" s="262"/>
      <c r="BO317" s="262"/>
      <c r="BP317" s="262"/>
      <c r="BQ317" s="262"/>
      <c r="BR317" s="270"/>
      <c r="BS317" s="270"/>
      <c r="BT317" s="270"/>
      <c r="BU317" s="270"/>
      <c r="BV317" s="270"/>
      <c r="BW317" s="270"/>
      <c r="BX317" s="256"/>
      <c r="BY317" s="256"/>
      <c r="BZ317" s="256"/>
      <c r="CA317" s="267"/>
      <c r="CB317" s="267"/>
      <c r="CC317" s="274"/>
      <c r="CD317" s="267"/>
      <c r="CE317" s="267"/>
      <c r="CF317" s="267"/>
      <c r="CG317" s="267"/>
      <c r="CH317" s="267"/>
      <c r="CI317" s="267"/>
      <c r="CJ317" s="267"/>
      <c r="CK317" s="267"/>
      <c r="CL317" s="265"/>
      <c r="CM317" s="272"/>
      <c r="CN317" s="264"/>
      <c r="CO317" s="125"/>
      <c r="CP317" s="226"/>
      <c r="CQ317" s="226"/>
      <c r="CR317" s="226"/>
      <c r="CS317" s="90"/>
      <c r="CT317" s="90"/>
      <c r="CU317" s="90"/>
      <c r="CV317" s="90"/>
      <c r="CW317" s="90"/>
      <c r="CX317" s="90"/>
      <c r="CY317" s="90"/>
      <c r="CZ317" s="90"/>
      <c r="DA317" s="90"/>
    </row>
    <row r="318" spans="1:105" s="70" customFormat="1" ht="15" customHeight="1">
      <c r="A318" s="228"/>
      <c r="B318" s="336"/>
      <c r="C318" s="339"/>
      <c r="D318" s="237"/>
      <c r="E318" s="237"/>
      <c r="F318" s="243"/>
      <c r="G318" s="72">
        <v>3</v>
      </c>
      <c r="H318" s="163">
        <v>10.5</v>
      </c>
      <c r="I318" s="161"/>
      <c r="J318" s="161"/>
      <c r="K318" s="164"/>
      <c r="L318" s="164"/>
      <c r="M318" s="162"/>
      <c r="N318" s="162"/>
      <c r="O318" s="162"/>
      <c r="P318" s="162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240"/>
      <c r="AN318" s="240"/>
      <c r="AO318" s="240"/>
      <c r="AP318" s="240"/>
      <c r="AQ318" s="240"/>
      <c r="AR318" s="240"/>
      <c r="AS318" s="240"/>
      <c r="AT318" s="256"/>
      <c r="AU318" s="256"/>
      <c r="AV318" s="259"/>
      <c r="AW318" s="259"/>
      <c r="AX318" s="256"/>
      <c r="AY318" s="256"/>
      <c r="AZ318" s="256"/>
      <c r="BA318" s="256"/>
      <c r="BB318" s="256"/>
      <c r="BC318" s="256"/>
      <c r="BD318" s="256"/>
      <c r="BE318" s="256"/>
      <c r="BF318" s="256"/>
      <c r="BG318" s="256"/>
      <c r="BH318" s="256"/>
      <c r="BI318" s="256"/>
      <c r="BJ318" s="256"/>
      <c r="BK318" s="256"/>
      <c r="BL318" s="262"/>
      <c r="BM318" s="262"/>
      <c r="BN318" s="262"/>
      <c r="BO318" s="262"/>
      <c r="BP318" s="262"/>
      <c r="BQ318" s="262"/>
      <c r="BR318" s="270"/>
      <c r="BS318" s="270"/>
      <c r="BT318" s="270"/>
      <c r="BU318" s="270"/>
      <c r="BV318" s="270"/>
      <c r="BW318" s="270"/>
      <c r="BX318" s="256"/>
      <c r="BY318" s="256"/>
      <c r="BZ318" s="256"/>
      <c r="CA318" s="267"/>
      <c r="CB318" s="267"/>
      <c r="CC318" s="274"/>
      <c r="CD318" s="267"/>
      <c r="CE318" s="267"/>
      <c r="CF318" s="267"/>
      <c r="CG318" s="267"/>
      <c r="CH318" s="267"/>
      <c r="CI318" s="267"/>
      <c r="CJ318" s="267"/>
      <c r="CK318" s="267"/>
      <c r="CL318" s="265"/>
      <c r="CM318" s="272"/>
      <c r="CN318" s="264"/>
      <c r="CO318" s="125"/>
      <c r="CP318" s="226"/>
      <c r="CQ318" s="226"/>
      <c r="CR318" s="226"/>
      <c r="CS318" s="90"/>
      <c r="CT318" s="90"/>
      <c r="CU318" s="90"/>
      <c r="CV318" s="90"/>
      <c r="CW318" s="90"/>
      <c r="CX318" s="90"/>
      <c r="CY318" s="90"/>
      <c r="CZ318" s="90"/>
      <c r="DA318" s="90"/>
    </row>
    <row r="319" spans="1:105" s="70" customFormat="1" ht="15" customHeight="1">
      <c r="A319" s="228"/>
      <c r="B319" s="336"/>
      <c r="C319" s="339"/>
      <c r="D319" s="237"/>
      <c r="E319" s="237"/>
      <c r="F319" s="244"/>
      <c r="G319" s="73">
        <v>3.9</v>
      </c>
      <c r="H319" s="165"/>
      <c r="I319" s="166"/>
      <c r="J319" s="166"/>
      <c r="K319" s="166"/>
      <c r="L319" s="166"/>
      <c r="M319" s="167"/>
      <c r="N319" s="167"/>
      <c r="O319" s="167"/>
      <c r="P319" s="16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1"/>
      <c r="AD319" s="81"/>
      <c r="AE319" s="81"/>
      <c r="AF319" s="81"/>
      <c r="AG319" s="81"/>
      <c r="AH319" s="81"/>
      <c r="AI319" s="81"/>
      <c r="AJ319" s="81"/>
      <c r="AK319" s="81"/>
      <c r="AL319" s="81"/>
      <c r="AM319" s="240"/>
      <c r="AN319" s="240"/>
      <c r="AO319" s="240"/>
      <c r="AP319" s="240"/>
      <c r="AQ319" s="240"/>
      <c r="AR319" s="240"/>
      <c r="AS319" s="240"/>
      <c r="AT319" s="256"/>
      <c r="AU319" s="256"/>
      <c r="AV319" s="259"/>
      <c r="AW319" s="259"/>
      <c r="AX319" s="256"/>
      <c r="AY319" s="256"/>
      <c r="AZ319" s="256"/>
      <c r="BA319" s="256"/>
      <c r="BB319" s="256"/>
      <c r="BC319" s="256"/>
      <c r="BD319" s="256"/>
      <c r="BE319" s="256"/>
      <c r="BF319" s="256"/>
      <c r="BG319" s="256"/>
      <c r="BH319" s="256"/>
      <c r="BI319" s="256"/>
      <c r="BJ319" s="256"/>
      <c r="BK319" s="256"/>
      <c r="BL319" s="262"/>
      <c r="BM319" s="262"/>
      <c r="BN319" s="262"/>
      <c r="BO319" s="262"/>
      <c r="BP319" s="262"/>
      <c r="BQ319" s="262"/>
      <c r="BR319" s="270"/>
      <c r="BS319" s="270"/>
      <c r="BT319" s="270"/>
      <c r="BU319" s="270"/>
      <c r="BV319" s="270"/>
      <c r="BW319" s="270"/>
      <c r="BX319" s="256"/>
      <c r="BY319" s="256"/>
      <c r="BZ319" s="256"/>
      <c r="CA319" s="267"/>
      <c r="CB319" s="267"/>
      <c r="CC319" s="274"/>
      <c r="CD319" s="267"/>
      <c r="CE319" s="267"/>
      <c r="CF319" s="267"/>
      <c r="CG319" s="267"/>
      <c r="CH319" s="267"/>
      <c r="CI319" s="267"/>
      <c r="CJ319" s="267"/>
      <c r="CK319" s="267"/>
      <c r="CL319" s="265"/>
      <c r="CM319" s="272"/>
      <c r="CN319" s="264"/>
      <c r="CO319" s="125"/>
      <c r="CP319" s="226"/>
      <c r="CQ319" s="226"/>
      <c r="CR319" s="226"/>
      <c r="CS319" s="90"/>
      <c r="CT319" s="90"/>
      <c r="CU319" s="90"/>
      <c r="CV319" s="90"/>
      <c r="CW319" s="90"/>
      <c r="CX319" s="90"/>
      <c r="CY319" s="90"/>
      <c r="CZ319" s="90"/>
      <c r="DA319" s="90"/>
    </row>
    <row r="320" spans="1:105" s="70" customFormat="1" ht="15" customHeight="1">
      <c r="A320" s="229"/>
      <c r="B320" s="337"/>
      <c r="C320" s="340"/>
      <c r="D320" s="238"/>
      <c r="E320" s="238"/>
      <c r="F320" s="245" t="s">
        <v>83</v>
      </c>
      <c r="G320" s="246"/>
      <c r="H320" s="168"/>
      <c r="I320" s="169"/>
      <c r="J320" s="169"/>
      <c r="K320" s="169"/>
      <c r="L320" s="169"/>
      <c r="M320" s="170"/>
      <c r="N320" s="170"/>
      <c r="O320" s="170"/>
      <c r="P320" s="170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241"/>
      <c r="AN320" s="241"/>
      <c r="AO320" s="241"/>
      <c r="AP320" s="241"/>
      <c r="AQ320" s="241"/>
      <c r="AR320" s="241"/>
      <c r="AS320" s="241"/>
      <c r="AT320" s="257"/>
      <c r="AU320" s="257"/>
      <c r="AV320" s="260"/>
      <c r="AW320" s="260"/>
      <c r="AX320" s="257"/>
      <c r="AY320" s="257"/>
      <c r="AZ320" s="257"/>
      <c r="BA320" s="257"/>
      <c r="BB320" s="257"/>
      <c r="BC320" s="257"/>
      <c r="BD320" s="257"/>
      <c r="BE320" s="257"/>
      <c r="BF320" s="257"/>
      <c r="BG320" s="257"/>
      <c r="BH320" s="257"/>
      <c r="BI320" s="257"/>
      <c r="BJ320" s="257"/>
      <c r="BK320" s="257"/>
      <c r="BL320" s="263"/>
      <c r="BM320" s="263"/>
      <c r="BN320" s="263"/>
      <c r="BO320" s="263"/>
      <c r="BP320" s="263"/>
      <c r="BQ320" s="263"/>
      <c r="BR320" s="271"/>
      <c r="BS320" s="271"/>
      <c r="BT320" s="271"/>
      <c r="BU320" s="271"/>
      <c r="BV320" s="271"/>
      <c r="BW320" s="271"/>
      <c r="BX320" s="257"/>
      <c r="BY320" s="257"/>
      <c r="BZ320" s="257"/>
      <c r="CA320" s="268"/>
      <c r="CB320" s="268"/>
      <c r="CC320" s="275"/>
      <c r="CD320" s="268"/>
      <c r="CE320" s="268"/>
      <c r="CF320" s="268"/>
      <c r="CG320" s="268"/>
      <c r="CH320" s="268"/>
      <c r="CI320" s="268"/>
      <c r="CJ320" s="268"/>
      <c r="CK320" s="268"/>
      <c r="CL320" s="265"/>
      <c r="CM320" s="272"/>
      <c r="CN320" s="264"/>
      <c r="CO320" s="125"/>
      <c r="CP320" s="226"/>
      <c r="CQ320" s="226"/>
      <c r="CR320" s="226"/>
      <c r="CS320" s="90"/>
      <c r="CT320" s="90"/>
      <c r="CU320" s="90"/>
      <c r="CV320" s="90"/>
      <c r="CW320" s="90"/>
      <c r="CX320" s="90"/>
      <c r="CY320" s="90"/>
      <c r="CZ320" s="90"/>
      <c r="DA320" s="90"/>
    </row>
    <row r="321" spans="1:105" s="70" customFormat="1" ht="15" customHeight="1">
      <c r="A321" s="227">
        <f t="shared" ref="A321" si="116">A313+1</f>
        <v>39</v>
      </c>
      <c r="B321" s="335" t="s">
        <v>121</v>
      </c>
      <c r="C321" s="338" t="s">
        <v>122</v>
      </c>
      <c r="D321" s="236">
        <v>43228</v>
      </c>
      <c r="E321" s="236" t="s">
        <v>585</v>
      </c>
      <c r="F321" s="253" t="s">
        <v>80</v>
      </c>
      <c r="G321" s="254"/>
      <c r="H321" s="124" t="s">
        <v>69</v>
      </c>
      <c r="I321" s="124"/>
      <c r="J321" s="124" t="s">
        <v>60</v>
      </c>
      <c r="K321" s="124" t="s">
        <v>60</v>
      </c>
      <c r="L321" s="124" t="s">
        <v>60</v>
      </c>
      <c r="M321" s="124" t="s">
        <v>60</v>
      </c>
      <c r="N321" s="124" t="s">
        <v>60</v>
      </c>
      <c r="O321" s="124"/>
      <c r="P321" s="124" t="s">
        <v>60</v>
      </c>
      <c r="Q321" s="82" t="s">
        <v>60</v>
      </c>
      <c r="R321" s="82" t="s">
        <v>60</v>
      </c>
      <c r="S321" s="82" t="s">
        <v>60</v>
      </c>
      <c r="T321" s="82" t="s">
        <v>60</v>
      </c>
      <c r="U321" s="82" t="s">
        <v>60</v>
      </c>
      <c r="V321" s="82" t="s">
        <v>973</v>
      </c>
      <c r="W321" s="82" t="s">
        <v>61</v>
      </c>
      <c r="X321" s="82" t="s">
        <v>61</v>
      </c>
      <c r="Y321" s="82" t="s">
        <v>61</v>
      </c>
      <c r="Z321" s="82" t="s">
        <v>61</v>
      </c>
      <c r="AA321" s="82" t="s">
        <v>61</v>
      </c>
      <c r="AB321" s="82" t="s">
        <v>61</v>
      </c>
      <c r="AC321" s="82"/>
      <c r="AD321" s="82" t="s">
        <v>67</v>
      </c>
      <c r="AE321" s="82" t="s">
        <v>60</v>
      </c>
      <c r="AF321" s="82" t="s">
        <v>60</v>
      </c>
      <c r="AG321" s="82" t="s">
        <v>60</v>
      </c>
      <c r="AH321" s="82" t="s">
        <v>60</v>
      </c>
      <c r="AI321" s="82" t="s">
        <v>60</v>
      </c>
      <c r="AJ321" s="82"/>
      <c r="AK321" s="82" t="s">
        <v>60</v>
      </c>
      <c r="AL321" s="82" t="s">
        <v>60</v>
      </c>
      <c r="AM321" s="239">
        <f>COUNTIF(H321:AL321,"PH")+COUNTIF(H321:AL321,"PH/L")+COUNTIF(H321:AL321,"PM")</f>
        <v>0</v>
      </c>
      <c r="AN321" s="239">
        <f>COUNTIF(H321:AL321,"PD")+COUNTIF(H321:AL321,"PDD")+COUNTIF(H321:AL321,"P/DS")/2+COUNTIF(H321:AL321,"PMD")</f>
        <v>0</v>
      </c>
      <c r="AO321" s="239">
        <f>COUNTIF(H321:AL321,"PN")+COUNTIF(H321:AL321,"P/NS")/2+COUNTIF(H321:AL321,"PH")+COUNTIF(H321:AL321,"PH/F")/2+COUNTIF(H321:AL321,"PH/L")/2+COUNTIF(H321:AL321,"PM")</f>
        <v>0</v>
      </c>
      <c r="AP321" s="239">
        <f>COUNTIF(H321:AL321,"BH")+COUNTIF(H321:AL321,"AL/BL")+COUNTIF(H321:AL321,"UL/BL")+COUNTIF(H321:AL321,"BM")</f>
        <v>0</v>
      </c>
      <c r="AQ321" s="239">
        <f>COUNTIF(H321:AL321,"DS")+COUNTIF(H321:AL321,"AL/DS")/2+COUNTIF(H321:AL321,"UL/DS")/2+COUNTIF(H321:AL321,"CT")+COUNTIF(H321:AL321,"MD")</f>
        <v>18</v>
      </c>
      <c r="AR321" s="239">
        <f>COUNTIF(H321:AL321,"NS")+COUNTIF(H321:AL321,"AL/NS")/2+COUNTIF(H321:AL321,"UL/NS")/2+COUNTIF(H321:AL321,"BH")+COUNTIF(H321:AL321,"AL/BF")/2+COUNTIF(H321:AL321,"AL/BL")/2+COUNTIF(H321:AL321,"UL/BL")/2+COUNTIF(H321:AL321,"UL/BF")/2+COUNTIF(H321:AL321,"BM")</f>
        <v>6</v>
      </c>
      <c r="AS321" s="239">
        <f>COUNTIF(H321:AL321,"AL")+COUNTIF(H321:AL321,"AL/DS")/2+COUNTIF(H321:AL321,"AL/NS")/2+COUNTIF(H321:AL321,"NH")+COUNTIF(H321:AL321,"SL")+COUNTIF(H321:AL321,"NHD")+COUNTIF(H321:AL321,"B")+COUNTIF(H321:AL321,"HL")+COUNTIF(H321:AL321,"AL/BF")/2+COUNTIF(H321:AL321,"AL/BL")/2</f>
        <v>2</v>
      </c>
      <c r="AT321" s="255">
        <f>COUNTIF(H321:AL321,"PD")+COUNTIF(H321:AL321,"PN")+COUNTIF(H321:AL321,"P/DS")/2+COUNTIF(H321:AL321,"P/NS")/2+COUNTIF(H321:AL321,"DS")+COUNTIF(H321:AL321,"NS")+COUNTIF(H321:AL321,"AL")+COUNTIF(H321:AL321,"AL/DS")+COUNTIF(H321:AL321,"AL/NS")+COUNTIF(H321:AL321,"NH")+COUNTIF(H321:AL321,"SL")+COUNTIF(H321:AL321,"UL/DS")/2+COUNTIF(H321:AL321,"UL/NS")/2+COUNTIF(H321:AL321,"CT")+COUNTIF(H321:AL321,"NHD")+COUNTIF(H321:AL321,"PDD")+COUNTIF(H321:AL321,"B")+COUNTIF(H321:AL321,"HL")+COUNTIF(H321:AL321,"PH")+COUNTIF(H321:AL321,"BH")+COUNTIF(H321:AL321,"AL/BF")+COUNTIF(H321:AL321,"AL/BL")+COUNTIF(H321:AL321,"UL/BF")/2+COUNTIF(H321:AL321,"UL/BL")/2+COUNTIF(H321:AL321,"PH/F")/2+COUNTIF(H321:AL321,"PH/L")/2+COUNTIF(H321:AL321,"MD")+COUNTIF(H321:AL321,"PMD")+COUNTIF(H321:AL321,"PM")+COUNTIF(H321:AL321,"BM")</f>
        <v>26</v>
      </c>
      <c r="AU321" s="255">
        <f>COUNTIF(H321:AL321,"P/DS")/2+COUNTIF(H321:AL321,"P/NS")/2+COUNTIF(H321:AL321,"IL")+COUNTIF(H321:AL321,"NL")+COUNTIF(H321:AL321,"UL")+COUNTIF(H321:AL321,"UL/DS")/2+COUNTIF(H321:AL321,"UL/NS")/2+COUNTIF(H321:AL321,"KT")+COUNTIF(H321:AL321,"UL/BF")/2+COUNTIF(H321:AL321,"UL/BL")/2+COUNTIF(H321:AL321,"PH/F")/2+COUNTIF(H321:AL321,"PH/L")/2+COUNTIF(H321:AL321,"NB")</f>
        <v>0</v>
      </c>
      <c r="AV321" s="258">
        <f>COUNTIF(H321:AL321,"PN")+COUNTIF(H321:AL321,"TVD")+COUNTIF(H321:AL321,"PH")+COUNTIF(H321:AL321,"PM")+COUNTIF(H321:AL321,"PDD")-COUNTIFS(H321:AL321,"PN",H328:AL328,"&gt;=3")-COUNTIFS(H321:AL321,"PM",H328:AL328,"&gt;=3")</f>
        <v>0</v>
      </c>
      <c r="AW321" s="258">
        <f>COUNTIF(H321:AL321,"NS")+COUNTIF(H321:AL321,"D")+COUNTIF(H321:AL321,"BH")+COUNTIF(H321:AL321,"NHD")+COUNTIF(H321:AL321,"BM")-COUNTIFS(H321:AL321,"NS",H328:AL328,"&gt;=3")-COUNTIFS(H321:AL321,"BH",H328:AL328,"&gt;=3")-COUNTIFS(H321:AL321,"BM",H328:AL328,"&gt;=3")</f>
        <v>7</v>
      </c>
      <c r="AX321" s="255">
        <f>COUNTIF(H321:AL321,"AL")+COUNTIF(H321:AL321,"AL/DS")/2+COUNTIF(H321:AL321,"AL/NS")/2+COUNTIF(H321:AL321,"AL/BF")+COUNTIF(H321:AL321,"AL/BL")/2</f>
        <v>1</v>
      </c>
      <c r="AY321" s="255">
        <f>COUNTIF(H321:AL321,"SL")</f>
        <v>0</v>
      </c>
      <c r="AZ321" s="255">
        <f>COUNTIF(H321:AL321,"NH")</f>
        <v>1</v>
      </c>
      <c r="BA321" s="255">
        <f>COUNTIF(H321:AL321,"HL")</f>
        <v>0</v>
      </c>
      <c r="BB321" s="255">
        <f>COUNTIF(G321:AL321,"P/DS")/2+COUNTIF(G321:AL321,"P/NS")/2+COUNTIF(G321:AL321,"UL")+COUNTIF(G321:AL321,"UL/DS")/2+COUNTIF(G321:AL321,"UL/NS")/2+COUNTIF(G321:AL321,"UL/BL")/2+COUNTIF(G321:AL321,"UL/BF")/2+COUNTIF(G321:AL321,"PH/F")/2+COUNTIF(G321:AL321,"PH/L")/2</f>
        <v>0</v>
      </c>
      <c r="BC321" s="255">
        <f>COUNTIF(H321:AL321,"NB")</f>
        <v>0</v>
      </c>
      <c r="BD321" s="255">
        <f>COUNTIF(H321:AL321,"NL")</f>
        <v>0</v>
      </c>
      <c r="BE321" s="255">
        <f>COUNTIF(H321:AL321,"IL")</f>
        <v>0</v>
      </c>
      <c r="BF321" s="255">
        <f>COUNTIF(H321:AL321,"KT")</f>
        <v>0</v>
      </c>
      <c r="BG321" s="255">
        <f>COUNTIF(H321:AL321,"L70")</f>
        <v>0</v>
      </c>
      <c r="BH321" s="255">
        <f>COUNTIF(H321:AL321,"MD")</f>
        <v>0</v>
      </c>
      <c r="BI321" s="255">
        <f>COUNTIF(H321:AL321,"PMD")</f>
        <v>0</v>
      </c>
      <c r="BJ321" s="255">
        <f>COUNTIF(H321:AL321,"PM")</f>
        <v>0</v>
      </c>
      <c r="BK321" s="255">
        <f>COUNTIF(H321:AL321,"BM")</f>
        <v>0</v>
      </c>
      <c r="BL321" s="261">
        <f>SUMIF(H321:AL321,"PD",H322:AL322)+SUMIF(H321:AL321,"PN",H322:AL322)+SUMIF(H321:AL321,"P/DS",H322:AL322)+SUMIF(H321:AL321,"PN/F",H322:AL322)+SUMIF(H321:AL321,"PN/L",H322:AL322)+SUMIF(H321:AL321,"TV",H322:AL322)+SUMIF(H321:AL321,"TVD",H322:AL322)+SUMIF(H321:AL321,"PDD",H322:AL322)</f>
        <v>0</v>
      </c>
      <c r="BM321" s="261">
        <f>SUMIF(H321:AL321,"PD",H323:AL323)+SUMIF(H321:AL321,"PN",H323:AL323)+SUMIF(H321:AL321,"P/DS",H323:AL323)+SUMIF(H321:AL321,"PN/F",H323:AL323)+SUMIF(H321:AL321,"PN/L",H323:AL323)+SUMIF(H321:AL321,"TV",H323:AL323)+SUMIF(H321:AL321,"TVD",H323:AL323)+SUMIF(H321:AL321,"PDD",H323:AL323)+SUMIF(H321:AL321,"PMD",H323:AL323)</f>
        <v>0</v>
      </c>
      <c r="BN321" s="261">
        <f>SUMIF(H321:AL321,"PD",H324:AL324)+SUMIF(H321:AL321,"PN",H324:AL324)+SUMIF(H321:AL321,"P/DS",H324:AL324)+SUMIF(H321:AL321,"PN/F",H324:AL324)+SUMIF(H321:AL321,"PN/L",H324:AL324)+SUMIF(H321:AL321,"TV",H324:AL324)+SUMIF(H321:AL321,"TVD",H324:AL324)</f>
        <v>0</v>
      </c>
      <c r="BO321" s="261">
        <f>SUMIF(H321:AL321,"PD",H325:AL325)+SUMIF(H321:AL321,"PN",H325:AL325)+SUMIF(H321:AL321,"P/DS",H325:AL325)+SUMIF(H321:AL321,"PN/F",H325:AL325)+SUMIF(H321:AL321,"PN/L",H325:AL325)+SUMIF(H321:AL321,"TV",H325:AL325)+SUMIF(H321:AL321,"TVD",H325:AL325)</f>
        <v>0</v>
      </c>
      <c r="BP321" s="261">
        <f>SUMIF(H321:AL321,"PD",H326:AL326)+SUMIF(H321:AL321,"PN",H326:AL326)+SUMIF(H321:AL321,"P/DS",H326:AL326)+SUMIF(H321:AL321,"PN/F",H326:AL326)+SUMIF(H321:AL321,"PN/L",H326:AL326)+SUMIF(H321:AL321,"TV",H326:AL326)+SUMIF(H321:AL321,"TVD",H326:AL326)+SUMIF(H321:AL321,"PDD",H326:AL326)+SUMIF(H321:AL321,"PH",H326:AL326)+SUMIF(H321:AL321,"PM",H326:AL326)</f>
        <v>0</v>
      </c>
      <c r="BQ321" s="261">
        <f>SUMIF(H321:AL321,"PD",H327:AL327)+SUMIF(H321:AL321,"PN",H327:AL327)+SUMIF(H321:AL321,"P/DS",H327:AL327)+SUMIF(H321:AL321,"PN/F",H327:AL327)+SUMIF(H321:AL321,"PN/L",H327:AL327)+SUMIF(H321:AL321,"TV",H327:AL327)+SUMIF(H321:AL321,"TVD",H327:AL327)+SUMIF(H321:AL321,"PDD",H327:AL327)+SUMIF(H321:AL321,"PH",H327:AL327)+SUMIF(H321:AL321,"PM",H327:AL327)</f>
        <v>0</v>
      </c>
      <c r="BR321" s="269">
        <f>SUM(H322:AL322)-BL321</f>
        <v>34.5</v>
      </c>
      <c r="BS321" s="269">
        <f>SUM(H323:AL323)-BM321</f>
        <v>7</v>
      </c>
      <c r="BT321" s="269">
        <f>SUM(H324:AL324)-BN321</f>
        <v>0</v>
      </c>
      <c r="BU321" s="269">
        <f>SUM(H325:AL325)-BO321</f>
        <v>6.5</v>
      </c>
      <c r="BV321" s="269">
        <f>SUM(H326:AL326)-BP321</f>
        <v>8</v>
      </c>
      <c r="BW321" s="269">
        <f>SUM(H327:AL327)-BQ321</f>
        <v>0</v>
      </c>
      <c r="BX321" s="255">
        <f>SUMIF(H321:AL321,"PD",H328:AL328)+SUMIF(H321:AL321,"PN",H328:AL328)+SUMIF(H321:AL321,"P/DS",H328:AL328)+SUMIF(H321:AL321,"PN/F",H328:AL328)+SUMIF(H321:AL321,"PN/L",H328:AL328)</f>
        <v>0</v>
      </c>
      <c r="BY321" s="255">
        <f>SUM(H328:AL328)-BX321</f>
        <v>0</v>
      </c>
      <c r="BZ321" s="255">
        <f t="shared" ref="BZ321" si="117">+SUM(BL321:BW328)</f>
        <v>56</v>
      </c>
      <c r="CA321" s="266">
        <f>(COUNTIFS(H321:AL321,"PD",H322:AL322,"&gt;=2"))*0.5-IF(CN321="VP",COUNTIFS($H$16:$AL$16,"SAT",H321:AL321,"PD",H322:AL322,"&gt;=2"))*0.5</f>
        <v>0</v>
      </c>
      <c r="CB321" s="266">
        <f>(COUNTIFS(H321:AL321,"PN",H323:AL323,"&gt;=0.5",H322:AL322,"&gt;=1.5"))*0.5+COUNTIFS(H321:AL321,"PDD",H323:AL323,"&gt;=0.5",H322:AL322,"&gt;=1.5")*0.5</f>
        <v>0</v>
      </c>
      <c r="CC321" s="273">
        <f>(COUNTIFS(H321:AL321,"TV",H323:AL323,"&gt;=10"))*0.5+(COUNTIFS(H321:AL321,"PMD",H323:AL323,"&gt;=2"))*0.5</f>
        <v>0</v>
      </c>
      <c r="CD321" s="266">
        <f>(COUNTIFS(H321:AL321,"TVD",H325:AL325,"&gt;=6.5",H323:AL323,"&gt;=3.5"))*0.5</f>
        <v>0</v>
      </c>
      <c r="CE321" s="266">
        <f>(COUNTIFS(H321:AL321,"PD",H326:AL326,"&gt;=10"))*0.5</f>
        <v>0</v>
      </c>
      <c r="CF321" s="266">
        <f>(COUNTIFS(H321:AL321,"PDD",H326:AL326,"&gt;=3.5",H327:AL327,"&gt;=6.5")+COUNTIFS(H321:AL321,"PH",H327:AL327,"&gt;=0.5",H326:AL326,"&gt;=1.5")+COUNTIFS(H321:AL321,"PM",H327:AL327,"&gt;=0.5",H326:AL326,"&gt;=1.5"))*0.5</f>
        <v>0</v>
      </c>
      <c r="CG321" s="266">
        <f>(COUNTIFS(H321:AL321,"DS",H322:AL322,"&gt;=2")+COUNTIFS(H321:AL321,"AL/DS",H322:AL322,"&gt;=2"))*0.5-IF(CN321="VP",COUNTIFS($H$16:$AL$16,"SAT",H321:AL321,"DS",H322:AL322,"&gt;=2"))*0.5</f>
        <v>4.5</v>
      </c>
      <c r="CH321" s="266">
        <f>(COUNTIFS(H321:AL321,"NS",H323:AL323,"&gt;=0.5",H322:AL322,"&gt;=1.5")+COUNTIFS(H321:AL321,"AL/NS",H323:AL323,"&gt;=0.5",H322:AL322,"&gt;=1.5")+COUNTIFS(H321:AL321,"NHD",H323:AL323,"&gt;=4.5",H326:AL326,"&gt;=2",H322:AL322,"&gt;=1.5"))*0.5</f>
        <v>3</v>
      </c>
      <c r="CI321" s="266">
        <f>(COUNTIF(H323:AL323,"&gt;=10")+COUNTIFS(H321:AL321,"MD",H323:AL323,"&gt;=2")-COUNTIFS(H321:AL321,"TV",H323:AL323,"&gt;=10"))*0.5</f>
        <v>0</v>
      </c>
      <c r="CJ321" s="266">
        <f>(COUNTIFS(H321:AL321,"D",H325:AL325,"&gt;=6.5",H323:AL323,"&gt;=3.5"))*0.5</f>
        <v>0.5</v>
      </c>
      <c r="CK321" s="266">
        <f>(COUNTIF(H326:AL326,"&gt;=10")-COUNTIFS(H321:AL321,"PD",H326:AL326,"&gt;=10"))*0.5</f>
        <v>0</v>
      </c>
      <c r="CL321" s="265">
        <f>(COUNTIFS(H321:AL321,"NHD",H326:AL326,"&gt;=3.5",H327:AL327,"&gt;=6.5")+COUNTIFS(H321:AL321,"BH",H326:AL326,"&gt;=1.5",H327:AL327,"&gt;=0.5")+COUNTIFS(H321:AL321,"BM",H326:AL326,"&gt;=1.5",H327:AL327,"&gt;=0.5")+COUNTIFS(H321:AL321,"D",H326:AL326,"&gt;=1.5",H327:AL327,"&gt;=0.5"))*0.5</f>
        <v>0</v>
      </c>
      <c r="CM321" s="272"/>
      <c r="CN321" s="264" t="s">
        <v>723</v>
      </c>
      <c r="CO321" s="125">
        <f t="shared" ref="CO321" si="118">+AM321+AN321+AO321+AP321+AQ321+AR321+AS321+AU321+BG321</f>
        <v>26</v>
      </c>
      <c r="CP321" s="225">
        <f>+SUM(I322:I327)-I328</f>
        <v>0</v>
      </c>
      <c r="CQ321" s="225">
        <f>+SUM(J322:J327)-J328</f>
        <v>2.5</v>
      </c>
      <c r="CR321" s="225">
        <f>+SUM(K322:K327)-K328</f>
        <v>0</v>
      </c>
      <c r="CS321" s="90"/>
      <c r="CT321" s="90"/>
      <c r="CU321" s="90"/>
      <c r="CV321" s="90"/>
      <c r="CW321" s="90"/>
      <c r="CX321" s="90"/>
      <c r="CY321" s="90"/>
      <c r="CZ321" s="90"/>
      <c r="DA321" s="90"/>
    </row>
    <row r="322" spans="1:105" s="70" customFormat="1" ht="15" customHeight="1">
      <c r="A322" s="228"/>
      <c r="B322" s="336"/>
      <c r="C322" s="339"/>
      <c r="D322" s="237"/>
      <c r="E322" s="237"/>
      <c r="F322" s="242" t="s">
        <v>82</v>
      </c>
      <c r="G322" s="71">
        <v>1.5</v>
      </c>
      <c r="H322" s="171"/>
      <c r="I322" s="171"/>
      <c r="J322" s="171">
        <v>2.5</v>
      </c>
      <c r="K322" s="171"/>
      <c r="L322" s="171">
        <v>2.5</v>
      </c>
      <c r="M322" s="171"/>
      <c r="N322" s="171"/>
      <c r="O322" s="171"/>
      <c r="P322" s="158"/>
      <c r="Q322" s="83"/>
      <c r="R322" s="83">
        <v>2.5</v>
      </c>
      <c r="S322" s="83"/>
      <c r="T322" s="83"/>
      <c r="U322" s="83"/>
      <c r="V322" s="83"/>
      <c r="W322" s="83">
        <v>2</v>
      </c>
      <c r="X322" s="83">
        <v>2</v>
      </c>
      <c r="Y322" s="83">
        <v>2</v>
      </c>
      <c r="Z322" s="83">
        <v>2</v>
      </c>
      <c r="AA322" s="83">
        <v>2</v>
      </c>
      <c r="AB322" s="83">
        <v>2</v>
      </c>
      <c r="AC322" s="79"/>
      <c r="AD322" s="79"/>
      <c r="AE322" s="79">
        <v>2.5</v>
      </c>
      <c r="AF322" s="79"/>
      <c r="AG322" s="79">
        <v>2.5</v>
      </c>
      <c r="AH322" s="79">
        <v>2.5</v>
      </c>
      <c r="AI322" s="79">
        <v>2.5</v>
      </c>
      <c r="AJ322" s="79"/>
      <c r="AK322" s="79">
        <v>2.5</v>
      </c>
      <c r="AL322" s="79">
        <v>2.5</v>
      </c>
      <c r="AM322" s="240"/>
      <c r="AN322" s="240"/>
      <c r="AO322" s="240"/>
      <c r="AP322" s="240"/>
      <c r="AQ322" s="240"/>
      <c r="AR322" s="240"/>
      <c r="AS322" s="240"/>
      <c r="AT322" s="256"/>
      <c r="AU322" s="256"/>
      <c r="AV322" s="259"/>
      <c r="AW322" s="259"/>
      <c r="AX322" s="256"/>
      <c r="AY322" s="256"/>
      <c r="AZ322" s="256"/>
      <c r="BA322" s="256"/>
      <c r="BB322" s="256"/>
      <c r="BC322" s="256"/>
      <c r="BD322" s="256"/>
      <c r="BE322" s="256"/>
      <c r="BF322" s="256"/>
      <c r="BG322" s="256"/>
      <c r="BH322" s="256"/>
      <c r="BI322" s="256"/>
      <c r="BJ322" s="256"/>
      <c r="BK322" s="256"/>
      <c r="BL322" s="262"/>
      <c r="BM322" s="262"/>
      <c r="BN322" s="262"/>
      <c r="BO322" s="262"/>
      <c r="BP322" s="262"/>
      <c r="BQ322" s="262"/>
      <c r="BR322" s="270"/>
      <c r="BS322" s="270"/>
      <c r="BT322" s="270"/>
      <c r="BU322" s="270"/>
      <c r="BV322" s="270"/>
      <c r="BW322" s="270"/>
      <c r="BX322" s="256"/>
      <c r="BY322" s="256"/>
      <c r="BZ322" s="256"/>
      <c r="CA322" s="267"/>
      <c r="CB322" s="267"/>
      <c r="CC322" s="274"/>
      <c r="CD322" s="267"/>
      <c r="CE322" s="267"/>
      <c r="CF322" s="267"/>
      <c r="CG322" s="267"/>
      <c r="CH322" s="267"/>
      <c r="CI322" s="267"/>
      <c r="CJ322" s="267"/>
      <c r="CK322" s="267"/>
      <c r="CL322" s="265"/>
      <c r="CM322" s="272"/>
      <c r="CN322" s="264"/>
      <c r="CO322" s="125"/>
      <c r="CP322" s="226"/>
      <c r="CQ322" s="226"/>
      <c r="CR322" s="226"/>
      <c r="CS322" s="90"/>
      <c r="CT322" s="90"/>
      <c r="CU322" s="90"/>
      <c r="CV322" s="90"/>
      <c r="CW322" s="90"/>
      <c r="CX322" s="90"/>
      <c r="CY322" s="90"/>
      <c r="CZ322" s="90"/>
      <c r="DA322" s="90"/>
    </row>
    <row r="323" spans="1:105" s="70" customFormat="1" ht="15" customHeight="1">
      <c r="A323" s="228"/>
      <c r="B323" s="336"/>
      <c r="C323" s="339"/>
      <c r="D323" s="237"/>
      <c r="E323" s="237"/>
      <c r="F323" s="243"/>
      <c r="G323" s="72">
        <v>2</v>
      </c>
      <c r="H323" s="171"/>
      <c r="I323" s="171"/>
      <c r="J323" s="161"/>
      <c r="K323" s="161"/>
      <c r="L323" s="161"/>
      <c r="M323" s="161"/>
      <c r="N323" s="161"/>
      <c r="O323" s="161"/>
      <c r="P323" s="158"/>
      <c r="Q323" s="84"/>
      <c r="R323" s="84"/>
      <c r="S323" s="84"/>
      <c r="T323" s="84"/>
      <c r="U323" s="84"/>
      <c r="V323" s="84">
        <v>4</v>
      </c>
      <c r="W323" s="84">
        <v>0.5</v>
      </c>
      <c r="X323" s="84">
        <v>0.5</v>
      </c>
      <c r="Y323" s="84">
        <v>0.5</v>
      </c>
      <c r="Z323" s="84">
        <v>0.5</v>
      </c>
      <c r="AA323" s="84">
        <v>0.5</v>
      </c>
      <c r="AB323" s="84">
        <v>0.5</v>
      </c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240"/>
      <c r="AN323" s="240"/>
      <c r="AO323" s="240"/>
      <c r="AP323" s="240"/>
      <c r="AQ323" s="240"/>
      <c r="AR323" s="240"/>
      <c r="AS323" s="240"/>
      <c r="AT323" s="256"/>
      <c r="AU323" s="256"/>
      <c r="AV323" s="259"/>
      <c r="AW323" s="259"/>
      <c r="AX323" s="256"/>
      <c r="AY323" s="256"/>
      <c r="AZ323" s="256"/>
      <c r="BA323" s="256"/>
      <c r="BB323" s="256"/>
      <c r="BC323" s="256"/>
      <c r="BD323" s="256"/>
      <c r="BE323" s="256"/>
      <c r="BF323" s="256"/>
      <c r="BG323" s="256"/>
      <c r="BH323" s="256"/>
      <c r="BI323" s="256"/>
      <c r="BJ323" s="256"/>
      <c r="BK323" s="256"/>
      <c r="BL323" s="262"/>
      <c r="BM323" s="262"/>
      <c r="BN323" s="262"/>
      <c r="BO323" s="262"/>
      <c r="BP323" s="262"/>
      <c r="BQ323" s="262"/>
      <c r="BR323" s="270"/>
      <c r="BS323" s="270"/>
      <c r="BT323" s="270"/>
      <c r="BU323" s="270"/>
      <c r="BV323" s="270"/>
      <c r="BW323" s="270"/>
      <c r="BX323" s="256"/>
      <c r="BY323" s="256"/>
      <c r="BZ323" s="256"/>
      <c r="CA323" s="267"/>
      <c r="CB323" s="267"/>
      <c r="CC323" s="274"/>
      <c r="CD323" s="267"/>
      <c r="CE323" s="267"/>
      <c r="CF323" s="267"/>
      <c r="CG323" s="267"/>
      <c r="CH323" s="267"/>
      <c r="CI323" s="267"/>
      <c r="CJ323" s="267"/>
      <c r="CK323" s="267"/>
      <c r="CL323" s="265"/>
      <c r="CM323" s="272"/>
      <c r="CN323" s="264"/>
      <c r="CO323" s="125"/>
      <c r="CP323" s="226"/>
      <c r="CQ323" s="226"/>
      <c r="CR323" s="226"/>
      <c r="CS323" s="90"/>
      <c r="CT323" s="90"/>
      <c r="CU323" s="90"/>
      <c r="CV323" s="90"/>
      <c r="CW323" s="90"/>
      <c r="CX323" s="90"/>
      <c r="CY323" s="90"/>
      <c r="CZ323" s="90"/>
      <c r="DA323" s="90"/>
    </row>
    <row r="324" spans="1:105" s="70" customFormat="1" ht="15" customHeight="1">
      <c r="A324" s="228"/>
      <c r="B324" s="336"/>
      <c r="C324" s="339"/>
      <c r="D324" s="237"/>
      <c r="E324" s="237"/>
      <c r="F324" s="243"/>
      <c r="G324" s="72">
        <v>2.1</v>
      </c>
      <c r="H324" s="163"/>
      <c r="I324" s="164"/>
      <c r="J324" s="164"/>
      <c r="K324" s="164"/>
      <c r="L324" s="164"/>
      <c r="M324" s="162"/>
      <c r="N324" s="162"/>
      <c r="O324" s="162"/>
      <c r="P324" s="162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240"/>
      <c r="AN324" s="240"/>
      <c r="AO324" s="240"/>
      <c r="AP324" s="240"/>
      <c r="AQ324" s="240"/>
      <c r="AR324" s="240"/>
      <c r="AS324" s="240"/>
      <c r="AT324" s="256"/>
      <c r="AU324" s="256"/>
      <c r="AV324" s="259"/>
      <c r="AW324" s="259"/>
      <c r="AX324" s="256"/>
      <c r="AY324" s="256"/>
      <c r="AZ324" s="256"/>
      <c r="BA324" s="256"/>
      <c r="BB324" s="256"/>
      <c r="BC324" s="256"/>
      <c r="BD324" s="256"/>
      <c r="BE324" s="256"/>
      <c r="BF324" s="256"/>
      <c r="BG324" s="256"/>
      <c r="BH324" s="256"/>
      <c r="BI324" s="256"/>
      <c r="BJ324" s="256"/>
      <c r="BK324" s="256"/>
      <c r="BL324" s="262"/>
      <c r="BM324" s="262"/>
      <c r="BN324" s="262"/>
      <c r="BO324" s="262"/>
      <c r="BP324" s="262"/>
      <c r="BQ324" s="262"/>
      <c r="BR324" s="270"/>
      <c r="BS324" s="270"/>
      <c r="BT324" s="270"/>
      <c r="BU324" s="270"/>
      <c r="BV324" s="270"/>
      <c r="BW324" s="270"/>
      <c r="BX324" s="256"/>
      <c r="BY324" s="256"/>
      <c r="BZ324" s="256"/>
      <c r="CA324" s="267"/>
      <c r="CB324" s="267"/>
      <c r="CC324" s="274"/>
      <c r="CD324" s="267"/>
      <c r="CE324" s="267"/>
      <c r="CF324" s="267"/>
      <c r="CG324" s="267"/>
      <c r="CH324" s="267"/>
      <c r="CI324" s="267"/>
      <c r="CJ324" s="267"/>
      <c r="CK324" s="267"/>
      <c r="CL324" s="265"/>
      <c r="CM324" s="272"/>
      <c r="CN324" s="264"/>
      <c r="CO324" s="125"/>
      <c r="CP324" s="226"/>
      <c r="CQ324" s="226"/>
      <c r="CR324" s="226"/>
      <c r="CS324" s="90"/>
      <c r="CT324" s="90"/>
      <c r="CU324" s="90"/>
      <c r="CV324" s="90"/>
      <c r="CW324" s="90"/>
      <c r="CX324" s="90"/>
      <c r="CY324" s="90"/>
      <c r="CZ324" s="90"/>
      <c r="DA324" s="90"/>
    </row>
    <row r="325" spans="1:105" s="70" customFormat="1" ht="15" customHeight="1">
      <c r="A325" s="228"/>
      <c r="B325" s="336"/>
      <c r="C325" s="339"/>
      <c r="D325" s="237"/>
      <c r="E325" s="237"/>
      <c r="F325" s="243"/>
      <c r="G325" s="72">
        <v>2.7</v>
      </c>
      <c r="H325" s="163"/>
      <c r="I325" s="164"/>
      <c r="J325" s="164"/>
      <c r="K325" s="164"/>
      <c r="L325" s="164"/>
      <c r="M325" s="162"/>
      <c r="N325" s="162"/>
      <c r="O325" s="162"/>
      <c r="P325" s="162"/>
      <c r="Q325" s="84"/>
      <c r="R325" s="84"/>
      <c r="S325" s="84"/>
      <c r="T325" s="84"/>
      <c r="U325" s="84"/>
      <c r="V325" s="84">
        <v>6.5</v>
      </c>
      <c r="W325" s="84"/>
      <c r="X325" s="84"/>
      <c r="Y325" s="84"/>
      <c r="Z325" s="84"/>
      <c r="AA325" s="84"/>
      <c r="AB325" s="84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240"/>
      <c r="AN325" s="240"/>
      <c r="AO325" s="240"/>
      <c r="AP325" s="240"/>
      <c r="AQ325" s="240"/>
      <c r="AR325" s="240"/>
      <c r="AS325" s="240"/>
      <c r="AT325" s="256"/>
      <c r="AU325" s="256"/>
      <c r="AV325" s="259"/>
      <c r="AW325" s="259"/>
      <c r="AX325" s="256"/>
      <c r="AY325" s="256"/>
      <c r="AZ325" s="256"/>
      <c r="BA325" s="256"/>
      <c r="BB325" s="256"/>
      <c r="BC325" s="256"/>
      <c r="BD325" s="256"/>
      <c r="BE325" s="256"/>
      <c r="BF325" s="256"/>
      <c r="BG325" s="256"/>
      <c r="BH325" s="256"/>
      <c r="BI325" s="256"/>
      <c r="BJ325" s="256"/>
      <c r="BK325" s="256"/>
      <c r="BL325" s="262"/>
      <c r="BM325" s="262"/>
      <c r="BN325" s="262"/>
      <c r="BO325" s="262"/>
      <c r="BP325" s="262"/>
      <c r="BQ325" s="262"/>
      <c r="BR325" s="270"/>
      <c r="BS325" s="270"/>
      <c r="BT325" s="270"/>
      <c r="BU325" s="270"/>
      <c r="BV325" s="270"/>
      <c r="BW325" s="270"/>
      <c r="BX325" s="256"/>
      <c r="BY325" s="256"/>
      <c r="BZ325" s="256"/>
      <c r="CA325" s="267"/>
      <c r="CB325" s="267"/>
      <c r="CC325" s="274"/>
      <c r="CD325" s="267"/>
      <c r="CE325" s="267"/>
      <c r="CF325" s="267"/>
      <c r="CG325" s="267"/>
      <c r="CH325" s="267"/>
      <c r="CI325" s="267"/>
      <c r="CJ325" s="267"/>
      <c r="CK325" s="267"/>
      <c r="CL325" s="265"/>
      <c r="CM325" s="272"/>
      <c r="CN325" s="264"/>
      <c r="CO325" s="125"/>
      <c r="CP325" s="226"/>
      <c r="CQ325" s="226"/>
      <c r="CR325" s="226"/>
      <c r="CS325" s="90"/>
      <c r="CT325" s="90"/>
      <c r="CU325" s="90"/>
      <c r="CV325" s="90"/>
      <c r="CW325" s="90"/>
      <c r="CX325" s="90"/>
      <c r="CY325" s="90"/>
      <c r="CZ325" s="90"/>
      <c r="DA325" s="90"/>
    </row>
    <row r="326" spans="1:105" s="70" customFormat="1" ht="15" customHeight="1">
      <c r="A326" s="228"/>
      <c r="B326" s="336"/>
      <c r="C326" s="339"/>
      <c r="D326" s="237"/>
      <c r="E326" s="237"/>
      <c r="F326" s="243"/>
      <c r="G326" s="72">
        <v>3</v>
      </c>
      <c r="H326" s="163">
        <v>8</v>
      </c>
      <c r="I326" s="164"/>
      <c r="J326" s="164"/>
      <c r="K326" s="164"/>
      <c r="L326" s="164"/>
      <c r="M326" s="162"/>
      <c r="N326" s="162"/>
      <c r="O326" s="162"/>
      <c r="P326" s="162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240"/>
      <c r="AN326" s="240"/>
      <c r="AO326" s="240"/>
      <c r="AP326" s="240"/>
      <c r="AQ326" s="240"/>
      <c r="AR326" s="240"/>
      <c r="AS326" s="240"/>
      <c r="AT326" s="256"/>
      <c r="AU326" s="256"/>
      <c r="AV326" s="259"/>
      <c r="AW326" s="259"/>
      <c r="AX326" s="256"/>
      <c r="AY326" s="256"/>
      <c r="AZ326" s="256"/>
      <c r="BA326" s="256"/>
      <c r="BB326" s="256"/>
      <c r="BC326" s="256"/>
      <c r="BD326" s="256"/>
      <c r="BE326" s="256"/>
      <c r="BF326" s="256"/>
      <c r="BG326" s="256"/>
      <c r="BH326" s="256"/>
      <c r="BI326" s="256"/>
      <c r="BJ326" s="256"/>
      <c r="BK326" s="256"/>
      <c r="BL326" s="262"/>
      <c r="BM326" s="262"/>
      <c r="BN326" s="262"/>
      <c r="BO326" s="262"/>
      <c r="BP326" s="262"/>
      <c r="BQ326" s="262"/>
      <c r="BR326" s="270"/>
      <c r="BS326" s="270"/>
      <c r="BT326" s="270"/>
      <c r="BU326" s="270"/>
      <c r="BV326" s="270"/>
      <c r="BW326" s="270"/>
      <c r="BX326" s="256"/>
      <c r="BY326" s="256"/>
      <c r="BZ326" s="256"/>
      <c r="CA326" s="267"/>
      <c r="CB326" s="267"/>
      <c r="CC326" s="274"/>
      <c r="CD326" s="267"/>
      <c r="CE326" s="267"/>
      <c r="CF326" s="267"/>
      <c r="CG326" s="267"/>
      <c r="CH326" s="267"/>
      <c r="CI326" s="267"/>
      <c r="CJ326" s="267"/>
      <c r="CK326" s="267"/>
      <c r="CL326" s="265"/>
      <c r="CM326" s="272"/>
      <c r="CN326" s="264"/>
      <c r="CO326" s="125"/>
      <c r="CP326" s="226"/>
      <c r="CQ326" s="226"/>
      <c r="CR326" s="226"/>
      <c r="CS326" s="90"/>
      <c r="CT326" s="90"/>
      <c r="CU326" s="90"/>
      <c r="CV326" s="90"/>
      <c r="CW326" s="90"/>
      <c r="CX326" s="90"/>
      <c r="CY326" s="90"/>
      <c r="CZ326" s="90"/>
      <c r="DA326" s="90"/>
    </row>
    <row r="327" spans="1:105" s="70" customFormat="1" ht="15" customHeight="1">
      <c r="A327" s="228"/>
      <c r="B327" s="336"/>
      <c r="C327" s="339"/>
      <c r="D327" s="237"/>
      <c r="E327" s="237"/>
      <c r="F327" s="244"/>
      <c r="G327" s="73">
        <v>3.9</v>
      </c>
      <c r="H327" s="165"/>
      <c r="I327" s="166"/>
      <c r="J327" s="166"/>
      <c r="K327" s="166"/>
      <c r="L327" s="166"/>
      <c r="M327" s="167"/>
      <c r="N327" s="167"/>
      <c r="O327" s="167"/>
      <c r="P327" s="16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240"/>
      <c r="AN327" s="240"/>
      <c r="AO327" s="240"/>
      <c r="AP327" s="240"/>
      <c r="AQ327" s="240"/>
      <c r="AR327" s="240"/>
      <c r="AS327" s="240"/>
      <c r="AT327" s="256"/>
      <c r="AU327" s="256"/>
      <c r="AV327" s="259"/>
      <c r="AW327" s="259"/>
      <c r="AX327" s="256"/>
      <c r="AY327" s="256"/>
      <c r="AZ327" s="256"/>
      <c r="BA327" s="256"/>
      <c r="BB327" s="256"/>
      <c r="BC327" s="256"/>
      <c r="BD327" s="256"/>
      <c r="BE327" s="256"/>
      <c r="BF327" s="256"/>
      <c r="BG327" s="256"/>
      <c r="BH327" s="256"/>
      <c r="BI327" s="256"/>
      <c r="BJ327" s="256"/>
      <c r="BK327" s="256"/>
      <c r="BL327" s="262"/>
      <c r="BM327" s="262"/>
      <c r="BN327" s="262"/>
      <c r="BO327" s="262"/>
      <c r="BP327" s="262"/>
      <c r="BQ327" s="262"/>
      <c r="BR327" s="270"/>
      <c r="BS327" s="270"/>
      <c r="BT327" s="270"/>
      <c r="BU327" s="270"/>
      <c r="BV327" s="270"/>
      <c r="BW327" s="270"/>
      <c r="BX327" s="256"/>
      <c r="BY327" s="256"/>
      <c r="BZ327" s="256"/>
      <c r="CA327" s="267"/>
      <c r="CB327" s="267"/>
      <c r="CC327" s="274"/>
      <c r="CD327" s="267"/>
      <c r="CE327" s="267"/>
      <c r="CF327" s="267"/>
      <c r="CG327" s="267"/>
      <c r="CH327" s="267"/>
      <c r="CI327" s="267"/>
      <c r="CJ327" s="267"/>
      <c r="CK327" s="267"/>
      <c r="CL327" s="265"/>
      <c r="CM327" s="272"/>
      <c r="CN327" s="264"/>
      <c r="CO327" s="125"/>
      <c r="CP327" s="226"/>
      <c r="CQ327" s="226"/>
      <c r="CR327" s="226"/>
      <c r="CS327" s="90"/>
      <c r="CT327" s="90"/>
      <c r="CU327" s="90"/>
      <c r="CV327" s="90"/>
      <c r="CW327" s="90"/>
      <c r="CX327" s="90"/>
      <c r="CY327" s="90"/>
      <c r="CZ327" s="90"/>
      <c r="DA327" s="90"/>
    </row>
    <row r="328" spans="1:105" s="70" customFormat="1" ht="15" customHeight="1">
      <c r="A328" s="229"/>
      <c r="B328" s="337"/>
      <c r="C328" s="340"/>
      <c r="D328" s="238"/>
      <c r="E328" s="238"/>
      <c r="F328" s="245" t="s">
        <v>83</v>
      </c>
      <c r="G328" s="246"/>
      <c r="H328" s="168"/>
      <c r="I328" s="169"/>
      <c r="J328" s="169"/>
      <c r="K328" s="169"/>
      <c r="L328" s="169"/>
      <c r="M328" s="170"/>
      <c r="N328" s="170"/>
      <c r="O328" s="170"/>
      <c r="P328" s="170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241"/>
      <c r="AN328" s="241"/>
      <c r="AO328" s="241"/>
      <c r="AP328" s="241"/>
      <c r="AQ328" s="241"/>
      <c r="AR328" s="241"/>
      <c r="AS328" s="241"/>
      <c r="AT328" s="257"/>
      <c r="AU328" s="257"/>
      <c r="AV328" s="260"/>
      <c r="AW328" s="260"/>
      <c r="AX328" s="257"/>
      <c r="AY328" s="257"/>
      <c r="AZ328" s="257"/>
      <c r="BA328" s="257"/>
      <c r="BB328" s="257"/>
      <c r="BC328" s="257"/>
      <c r="BD328" s="257"/>
      <c r="BE328" s="257"/>
      <c r="BF328" s="257"/>
      <c r="BG328" s="257"/>
      <c r="BH328" s="257"/>
      <c r="BI328" s="257"/>
      <c r="BJ328" s="257"/>
      <c r="BK328" s="257"/>
      <c r="BL328" s="263"/>
      <c r="BM328" s="263"/>
      <c r="BN328" s="263"/>
      <c r="BO328" s="263"/>
      <c r="BP328" s="263"/>
      <c r="BQ328" s="263"/>
      <c r="BR328" s="271"/>
      <c r="BS328" s="271"/>
      <c r="BT328" s="271"/>
      <c r="BU328" s="271"/>
      <c r="BV328" s="271"/>
      <c r="BW328" s="271"/>
      <c r="BX328" s="257"/>
      <c r="BY328" s="257"/>
      <c r="BZ328" s="257"/>
      <c r="CA328" s="268"/>
      <c r="CB328" s="268"/>
      <c r="CC328" s="275"/>
      <c r="CD328" s="268"/>
      <c r="CE328" s="268"/>
      <c r="CF328" s="268"/>
      <c r="CG328" s="268"/>
      <c r="CH328" s="268"/>
      <c r="CI328" s="268"/>
      <c r="CJ328" s="268"/>
      <c r="CK328" s="268"/>
      <c r="CL328" s="265"/>
      <c r="CM328" s="272"/>
      <c r="CN328" s="264"/>
      <c r="CO328" s="125"/>
      <c r="CP328" s="226"/>
      <c r="CQ328" s="226"/>
      <c r="CR328" s="226"/>
      <c r="CS328" s="90"/>
      <c r="CT328" s="90"/>
      <c r="CU328" s="90"/>
      <c r="CV328" s="90"/>
      <c r="CW328" s="90"/>
      <c r="CX328" s="90"/>
      <c r="CY328" s="90"/>
      <c r="CZ328" s="90"/>
      <c r="DA328" s="90"/>
    </row>
    <row r="329" spans="1:105" s="70" customFormat="1" ht="15" customHeight="1">
      <c r="A329" s="227">
        <f t="shared" ref="A329" si="119">A321+1</f>
        <v>40</v>
      </c>
      <c r="B329" s="335" t="s">
        <v>123</v>
      </c>
      <c r="C329" s="338" t="s">
        <v>124</v>
      </c>
      <c r="D329" s="236">
        <v>43514</v>
      </c>
      <c r="E329" s="236" t="s">
        <v>585</v>
      </c>
      <c r="F329" s="253" t="s">
        <v>80</v>
      </c>
      <c r="G329" s="254"/>
      <c r="H329" s="124" t="s">
        <v>69</v>
      </c>
      <c r="I329" s="124"/>
      <c r="J329" s="124" t="s">
        <v>60</v>
      </c>
      <c r="K329" s="124" t="s">
        <v>60</v>
      </c>
      <c r="L329" s="124" t="s">
        <v>631</v>
      </c>
      <c r="M329" s="124" t="s">
        <v>60</v>
      </c>
      <c r="N329" s="124" t="s">
        <v>60</v>
      </c>
      <c r="O329" s="124" t="s">
        <v>973</v>
      </c>
      <c r="P329" s="124" t="s">
        <v>61</v>
      </c>
      <c r="Q329" s="82" t="s">
        <v>61</v>
      </c>
      <c r="R329" s="82" t="s">
        <v>61</v>
      </c>
      <c r="S329" s="82" t="s">
        <v>61</v>
      </c>
      <c r="T329" s="82" t="s">
        <v>61</v>
      </c>
      <c r="U329" s="82" t="s">
        <v>61</v>
      </c>
      <c r="V329" s="82"/>
      <c r="W329" s="82" t="s">
        <v>60</v>
      </c>
      <c r="X329" s="82" t="s">
        <v>60</v>
      </c>
      <c r="Y329" s="82" t="s">
        <v>60</v>
      </c>
      <c r="Z329" s="82" t="s">
        <v>631</v>
      </c>
      <c r="AA329" s="82" t="s">
        <v>60</v>
      </c>
      <c r="AB329" s="82" t="s">
        <v>60</v>
      </c>
      <c r="AC329" s="82"/>
      <c r="AD329" s="82" t="s">
        <v>60</v>
      </c>
      <c r="AE329" s="82" t="s">
        <v>60</v>
      </c>
      <c r="AF329" s="82" t="s">
        <v>60</v>
      </c>
      <c r="AG329" s="82" t="s">
        <v>60</v>
      </c>
      <c r="AH329" s="82" t="s">
        <v>60</v>
      </c>
      <c r="AI329" s="82" t="s">
        <v>60</v>
      </c>
      <c r="AJ329" s="82"/>
      <c r="AK329" s="82" t="s">
        <v>60</v>
      </c>
      <c r="AL329" s="82" t="s">
        <v>60</v>
      </c>
      <c r="AM329" s="239">
        <f>COUNTIF(H329:AL329,"PH")+COUNTIF(H329:AL329,"PH/L")+COUNTIF(H329:AL329,"PM")</f>
        <v>0</v>
      </c>
      <c r="AN329" s="239">
        <f>COUNTIF(H329:AL329,"PD")+COUNTIF(H329:AL329,"PDD")+COUNTIF(H329:AL329,"P/DS")/2+COUNTIF(H329:AL329,"PMD")</f>
        <v>0</v>
      </c>
      <c r="AO329" s="239">
        <f>COUNTIF(H329:AL329,"PN")+COUNTIF(H329:AL329,"P/NS")/2+COUNTIF(H329:AL329,"PH")+COUNTIF(H329:AL329,"PH/F")/2+COUNTIF(H329:AL329,"PH/L")/2+COUNTIF(H329:AL329,"PM")</f>
        <v>0</v>
      </c>
      <c r="AP329" s="239">
        <f>COUNTIF(H329:AL329,"BH")+COUNTIF(H329:AL329,"AL/BL")+COUNTIF(H329:AL329,"UL/BL")+COUNTIF(H329:AL329,"BM")</f>
        <v>0</v>
      </c>
      <c r="AQ329" s="239">
        <f>COUNTIF(H329:AL329,"DS")+COUNTIF(H329:AL329,"AL/DS")/2+COUNTIF(H329:AL329,"UL/DS")/2+COUNTIF(H329:AL329,"CT")+COUNTIF(H329:AL329,"MD")</f>
        <v>17</v>
      </c>
      <c r="AR329" s="239">
        <f>COUNTIF(H329:AL329,"NS")+COUNTIF(H329:AL329,"AL/NS")/2+COUNTIF(H329:AL329,"UL/NS")/2+COUNTIF(H329:AL329,"BH")+COUNTIF(H329:AL329,"AL/BF")/2+COUNTIF(H329:AL329,"AL/BL")/2+COUNTIF(H329:AL329,"UL/BL")/2+COUNTIF(H329:AL329,"UL/BF")/2+COUNTIF(H329:AL329,"BM")</f>
        <v>6</v>
      </c>
      <c r="AS329" s="239">
        <f>COUNTIF(H329:AL329,"AL")+COUNTIF(H329:AL329,"AL/DS")/2+COUNTIF(H329:AL329,"AL/NS")/2+COUNTIF(H329:AL329,"NH")+COUNTIF(H329:AL329,"SL")+COUNTIF(H329:AL329,"NHD")+COUNTIF(H329:AL329,"B")+COUNTIF(H329:AL329,"HL")+COUNTIF(H329:AL329,"AL/BF")/2+COUNTIF(H329:AL329,"AL/BL")/2</f>
        <v>1</v>
      </c>
      <c r="AT329" s="255">
        <f>COUNTIF(H329:AL329,"PD")+COUNTIF(H329:AL329,"PN")+COUNTIF(H329:AL329,"P/DS")/2+COUNTIF(H329:AL329,"P/NS")/2+COUNTIF(H329:AL329,"DS")+COUNTIF(H329:AL329,"NS")+COUNTIF(H329:AL329,"AL")+COUNTIF(H329:AL329,"AL/DS")+COUNTIF(H329:AL329,"AL/NS")+COUNTIF(H329:AL329,"NH")+COUNTIF(H329:AL329,"SL")+COUNTIF(H329:AL329,"UL/DS")/2+COUNTIF(H329:AL329,"UL/NS")/2+COUNTIF(H329:AL329,"CT")+COUNTIF(H329:AL329,"NHD")+COUNTIF(H329:AL329,"PDD")+COUNTIF(H329:AL329,"B")+COUNTIF(H329:AL329,"HL")+COUNTIF(H329:AL329,"PH")+COUNTIF(H329:AL329,"BH")+COUNTIF(H329:AL329,"AL/BF")+COUNTIF(H329:AL329,"AL/BL")+COUNTIF(H329:AL329,"UL/BF")/2+COUNTIF(H329:AL329,"UL/BL")/2+COUNTIF(H329:AL329,"PH/F")/2+COUNTIF(H329:AL329,"PH/L")/2+COUNTIF(H329:AL329,"MD")+COUNTIF(H329:AL329,"PMD")+COUNTIF(H329:AL329,"PM")+COUNTIF(H329:AL329,"BM")</f>
        <v>24</v>
      </c>
      <c r="AU329" s="255">
        <f>COUNTIF(H329:AL329,"P/DS")/2+COUNTIF(H329:AL329,"P/NS")/2+COUNTIF(H329:AL329,"IL")+COUNTIF(H329:AL329,"NL")+COUNTIF(H329:AL329,"UL")+COUNTIF(H329:AL329,"UL/DS")/2+COUNTIF(H329:AL329,"UL/NS")/2+COUNTIF(H329:AL329,"KT")+COUNTIF(H329:AL329,"UL/BF")/2+COUNTIF(H329:AL329,"UL/BL")/2+COUNTIF(H329:AL329,"PH/F")/2+COUNTIF(H329:AL329,"PH/L")/2+COUNTIF(H329:AL329,"NB")</f>
        <v>2</v>
      </c>
      <c r="AV329" s="258">
        <f>COUNTIF(H329:AL329,"PN")+COUNTIF(H329:AL329,"TVD")+COUNTIF(H329:AL329,"PH")+COUNTIF(H329:AL329,"PM")+COUNTIF(H329:AL329,"PDD")-COUNTIFS(H329:AL329,"PN",H336:AL336,"&gt;=3")-COUNTIFS(H329:AL329,"PM",H336:AL336,"&gt;=3")</f>
        <v>0</v>
      </c>
      <c r="AW329" s="258">
        <f>COUNTIF(H329:AL329,"NS")+COUNTIF(H329:AL329,"D")+COUNTIF(H329:AL329,"BH")+COUNTIF(H329:AL329,"NHD")+COUNTIF(H329:AL329,"BM")-COUNTIFS(H329:AL329,"NS",H336:AL336,"&gt;=3")-COUNTIFS(H329:AL329,"BH",H336:AL336,"&gt;=3")-COUNTIFS(H329:AL329,"BM",H336:AL336,"&gt;=3")</f>
        <v>7</v>
      </c>
      <c r="AX329" s="255">
        <f>COUNTIF(H329:AL329,"AL")+COUNTIF(H329:AL329,"AL/DS")/2+COUNTIF(H329:AL329,"AL/NS")/2+COUNTIF(H329:AL329,"AL/BF")+COUNTIF(H329:AL329,"AL/BL")/2</f>
        <v>0</v>
      </c>
      <c r="AY329" s="255">
        <f>COUNTIF(H329:AL329,"SL")</f>
        <v>0</v>
      </c>
      <c r="AZ329" s="255">
        <f>COUNTIF(H329:AL329,"NH")</f>
        <v>1</v>
      </c>
      <c r="BA329" s="255">
        <f>COUNTIF(H329:AL329,"HL")</f>
        <v>0</v>
      </c>
      <c r="BB329" s="255">
        <f>COUNTIF(G329:AL329,"P/DS")/2+COUNTIF(G329:AL329,"P/NS")/2+COUNTIF(G329:AL329,"UL")+COUNTIF(G329:AL329,"UL/DS")/2+COUNTIF(G329:AL329,"UL/NS")/2+COUNTIF(G329:AL329,"UL/BL")/2+COUNTIF(G329:AL329,"UL/BF")/2+COUNTIF(G329:AL329,"PH/F")/2+COUNTIF(G329:AL329,"PH/L")/2</f>
        <v>0</v>
      </c>
      <c r="BC329" s="255">
        <f>COUNTIF(H329:AL329,"NB")</f>
        <v>2</v>
      </c>
      <c r="BD329" s="255">
        <f>COUNTIF(H329:AL329,"NL")</f>
        <v>0</v>
      </c>
      <c r="BE329" s="255">
        <f>COUNTIF(H329:AL329,"IL")</f>
        <v>0</v>
      </c>
      <c r="BF329" s="255">
        <f>COUNTIF(H329:AL329,"KT")</f>
        <v>0</v>
      </c>
      <c r="BG329" s="255">
        <f>COUNTIF(H329:AL329,"L70")</f>
        <v>0</v>
      </c>
      <c r="BH329" s="255">
        <f>COUNTIF(H329:AL329,"MD")</f>
        <v>0</v>
      </c>
      <c r="BI329" s="255">
        <f>COUNTIF(H329:AL329,"PMD")</f>
        <v>0</v>
      </c>
      <c r="BJ329" s="255">
        <f>COUNTIF(H329:AL329,"PM")</f>
        <v>0</v>
      </c>
      <c r="BK329" s="255">
        <f>COUNTIF(H329:AL329,"BM")</f>
        <v>0</v>
      </c>
      <c r="BL329" s="261">
        <f>SUMIF(H329:AL329,"PD",H330:AL330)+SUMIF(H329:AL329,"PN",H330:AL330)+SUMIF(H329:AL329,"P/DS",H330:AL330)+SUMIF(H329:AL329,"PN/F",H330:AL330)+SUMIF(H329:AL329,"PN/L",H330:AL330)+SUMIF(H329:AL329,"TV",H330:AL330)+SUMIF(H329:AL329,"TVD",H330:AL330)+SUMIF(H329:AL329,"PDD",H330:AL330)</f>
        <v>0</v>
      </c>
      <c r="BM329" s="261">
        <f>SUMIF(H329:AL329,"PD",H331:AL331)+SUMIF(H329:AL329,"PN",H331:AL331)+SUMIF(H329:AL329,"P/DS",H331:AL331)+SUMIF(H329:AL329,"PN/F",H331:AL331)+SUMIF(H329:AL329,"PN/L",H331:AL331)+SUMIF(H329:AL329,"TV",H331:AL331)+SUMIF(H329:AL329,"TVD",H331:AL331)+SUMIF(H329:AL329,"PDD",H331:AL331)+SUMIF(H329:AL329,"PMD",H331:AL331)</f>
        <v>0</v>
      </c>
      <c r="BN329" s="261">
        <f>SUMIF(H329:AL329,"PD",H332:AL332)+SUMIF(H329:AL329,"PN",H332:AL332)+SUMIF(H329:AL329,"P/DS",H332:AL332)+SUMIF(H329:AL329,"PN/F",H332:AL332)+SUMIF(H329:AL329,"PN/L",H332:AL332)+SUMIF(H329:AL329,"TV",H332:AL332)+SUMIF(H329:AL329,"TVD",H332:AL332)</f>
        <v>0</v>
      </c>
      <c r="BO329" s="261">
        <f>SUMIF(H329:AL329,"PD",H333:AL333)+SUMIF(H329:AL329,"PN",H333:AL333)+SUMIF(H329:AL329,"P/DS",H333:AL333)+SUMIF(H329:AL329,"PN/F",H333:AL333)+SUMIF(H329:AL329,"PN/L",H333:AL333)+SUMIF(H329:AL329,"TV",H333:AL333)+SUMIF(H329:AL329,"TVD",H333:AL333)</f>
        <v>0</v>
      </c>
      <c r="BP329" s="261">
        <f>SUMIF(H329:AL329,"PD",H334:AL334)+SUMIF(H329:AL329,"PN",H334:AL334)+SUMIF(H329:AL329,"P/DS",H334:AL334)+SUMIF(H329:AL329,"PN/F",H334:AL334)+SUMIF(H329:AL329,"PN/L",H334:AL334)+SUMIF(H329:AL329,"TV",H334:AL334)+SUMIF(H329:AL329,"TVD",H334:AL334)+SUMIF(H329:AL329,"PDD",H334:AL334)+SUMIF(H329:AL329,"PH",H334:AL334)+SUMIF(H329:AL329,"PM",H334:AL334)</f>
        <v>0</v>
      </c>
      <c r="BQ329" s="261">
        <f>SUMIF(H329:AL329,"PD",H335:AL335)+SUMIF(H329:AL329,"PN",H335:AL335)+SUMIF(H329:AL329,"P/DS",H335:AL335)+SUMIF(H329:AL329,"PN/F",H335:AL335)+SUMIF(H329:AL329,"PN/L",H335:AL335)+SUMIF(H329:AL329,"TV",H335:AL335)+SUMIF(H329:AL329,"TVD",H335:AL335)+SUMIF(H329:AL329,"PDD",H335:AL335)+SUMIF(H329:AL329,"PH",H335:AL335)+SUMIF(H329:AL329,"PM",H335:AL335)</f>
        <v>0</v>
      </c>
      <c r="BR329" s="269">
        <f>SUM(H330:AL330)-BL329</f>
        <v>22</v>
      </c>
      <c r="BS329" s="269">
        <f>SUM(H331:AL331)-BM329</f>
        <v>28</v>
      </c>
      <c r="BT329" s="269">
        <f>SUM(H332:AL332)-BN329</f>
        <v>0</v>
      </c>
      <c r="BU329" s="269">
        <f>SUM(H333:AL333)-BO329</f>
        <v>6.5</v>
      </c>
      <c r="BV329" s="269">
        <f>SUM(H334:AL334)-BP329</f>
        <v>8</v>
      </c>
      <c r="BW329" s="269">
        <f>SUM(H335:AL335)-BQ329</f>
        <v>0</v>
      </c>
      <c r="BX329" s="255">
        <f>SUMIF(H329:AL329,"PD",H336:AL336)+SUMIF(H329:AL329,"PN",H336:AL336)+SUMIF(H329:AL329,"P/DS",H336:AL336)+SUMIF(H329:AL329,"PN/F",H336:AL336)+SUMIF(H329:AL329,"PN/L",H336:AL336)</f>
        <v>0</v>
      </c>
      <c r="BY329" s="255">
        <f>SUM(H336:AL336)-BX329</f>
        <v>0</v>
      </c>
      <c r="BZ329" s="255">
        <f t="shared" ref="BZ329" si="120">+SUM(BL329:BW336)</f>
        <v>64.5</v>
      </c>
      <c r="CA329" s="266">
        <f>(COUNTIFS(H329:AL329,"PD",H330:AL330,"&gt;=2"))*0.5-IF(CN329="VP",COUNTIFS($H$16:$AL$16,"SAT",H329:AL329,"PD",H330:AL330,"&gt;=2"))*0.5</f>
        <v>0</v>
      </c>
      <c r="CB329" s="266">
        <f>(COUNTIFS(H329:AL329,"PN",H331:AL331,"&gt;=0.5",H330:AL330,"&gt;=1.5"))*0.5+COUNTIFS(H329:AL329,"PDD",H331:AL331,"&gt;=0.5",H330:AL330,"&gt;=1.5")*0.5</f>
        <v>0</v>
      </c>
      <c r="CC329" s="273">
        <f>(COUNTIFS(H329:AL329,"TV",H331:AL331,"&gt;=10"))*0.5+(COUNTIFS(H329:AL329,"PMD",H331:AL331,"&gt;=2"))*0.5</f>
        <v>0</v>
      </c>
      <c r="CD329" s="266">
        <f>(COUNTIFS(H329:AL329,"TVD",H333:AL333,"&gt;=6.5",H331:AL331,"&gt;=3.5"))*0.5</f>
        <v>0</v>
      </c>
      <c r="CE329" s="266">
        <f>(COUNTIFS(H329:AL329,"PD",H334:AL334,"&gt;=10"))*0.5</f>
        <v>0</v>
      </c>
      <c r="CF329" s="266">
        <f>(COUNTIFS(H329:AL329,"PDD",H334:AL334,"&gt;=3.5",H335:AL335,"&gt;=6.5")+COUNTIFS(H329:AL329,"PH",H335:AL335,"&gt;=0.5",H334:AL334,"&gt;=1.5")+COUNTIFS(H329:AL329,"PM",H335:AL335,"&gt;=0.5",H334:AL334,"&gt;=1.5"))*0.5</f>
        <v>0</v>
      </c>
      <c r="CG329" s="266">
        <f>(COUNTIFS(H329:AL329,"DS",H330:AL330,"&gt;=2")+COUNTIFS(H329:AL329,"AL/DS",H330:AL330,"&gt;=2"))*0.5-IF(CN329="VP",COUNTIFS($H$16:$AL$16,"SAT",H329:AL329,"DS",H330:AL330,"&gt;=2"))*0.5</f>
        <v>2</v>
      </c>
      <c r="CH329" s="266">
        <f>(COUNTIFS(H329:AL329,"NS",H331:AL331,"&gt;=0.5",H330:AL330,"&gt;=1.5")+COUNTIFS(H329:AL329,"AL/NS",H331:AL331,"&gt;=0.5",H330:AL330,"&gt;=1.5")+COUNTIFS(H329:AL329,"NHD",H331:AL331,"&gt;=4.5",H334:AL334,"&gt;=2",H330:AL330,"&gt;=1.5"))*0.5</f>
        <v>3</v>
      </c>
      <c r="CI329" s="266">
        <f>(COUNTIF(H331:AL331,"&gt;=10")+COUNTIFS(H329:AL329,"MD",H331:AL331,"&gt;=2")-COUNTIFS(H329:AL329,"TV",H331:AL331,"&gt;=10"))*0.5</f>
        <v>1</v>
      </c>
      <c r="CJ329" s="266">
        <f>(COUNTIFS(H329:AL329,"D",H333:AL333,"&gt;=6.5",H331:AL331,"&gt;=3.5"))*0.5</f>
        <v>0.5</v>
      </c>
      <c r="CK329" s="266">
        <f>(COUNTIF(H334:AL334,"&gt;=10")-COUNTIFS(H329:AL329,"PD",H334:AL334,"&gt;=10"))*0.5</f>
        <v>0</v>
      </c>
      <c r="CL329" s="265">
        <f>(COUNTIFS(H329:AL329,"NHD",H334:AL334,"&gt;=3.5",H335:AL335,"&gt;=6.5")+COUNTIFS(H329:AL329,"BH",H334:AL334,"&gt;=1.5",H335:AL335,"&gt;=0.5")+COUNTIFS(H329:AL329,"BM",H334:AL334,"&gt;=1.5",H335:AL335,"&gt;=0.5")+COUNTIFS(H329:AL329,"D",H334:AL334,"&gt;=1.5",H335:AL335,"&gt;=0.5"))*0.5</f>
        <v>0</v>
      </c>
      <c r="CM329" s="272"/>
      <c r="CN329" s="264" t="s">
        <v>723</v>
      </c>
      <c r="CO329" s="125">
        <f t="shared" ref="CO329" si="121">+AM329+AN329+AO329+AP329+AQ329+AR329+AS329+AU329+BG329</f>
        <v>26</v>
      </c>
      <c r="CP329" s="225">
        <f>+SUM(I330:I335)-I336</f>
        <v>10.5</v>
      </c>
      <c r="CQ329" s="225">
        <f>+SUM(J330:J335)-J336</f>
        <v>0</v>
      </c>
      <c r="CR329" s="225">
        <f>+SUM(K330:K335)-K336</f>
        <v>2.5</v>
      </c>
      <c r="CS329" s="90"/>
      <c r="CT329" s="90"/>
      <c r="CU329" s="90"/>
      <c r="CV329" s="90"/>
      <c r="CW329" s="90"/>
      <c r="CX329" s="90"/>
      <c r="CY329" s="90"/>
      <c r="CZ329" s="90"/>
      <c r="DA329" s="90"/>
    </row>
    <row r="330" spans="1:105" s="70" customFormat="1" ht="15" customHeight="1">
      <c r="A330" s="228"/>
      <c r="B330" s="336"/>
      <c r="C330" s="339"/>
      <c r="D330" s="237"/>
      <c r="E330" s="237"/>
      <c r="F330" s="242" t="s">
        <v>82</v>
      </c>
      <c r="G330" s="71">
        <v>1.5</v>
      </c>
      <c r="H330" s="157"/>
      <c r="I330" s="157"/>
      <c r="J330" s="157"/>
      <c r="K330" s="157">
        <v>2.5</v>
      </c>
      <c r="L330" s="157"/>
      <c r="M330" s="157">
        <v>2.5</v>
      </c>
      <c r="N330" s="157"/>
      <c r="O330" s="157"/>
      <c r="P330" s="157">
        <v>2</v>
      </c>
      <c r="Q330" s="83">
        <v>2</v>
      </c>
      <c r="R330" s="83">
        <v>2</v>
      </c>
      <c r="S330" s="83">
        <v>2</v>
      </c>
      <c r="T330" s="83">
        <v>2</v>
      </c>
      <c r="U330" s="83">
        <v>2</v>
      </c>
      <c r="V330" s="83"/>
      <c r="W330" s="83">
        <v>2.5</v>
      </c>
      <c r="X330" s="83"/>
      <c r="Y330" s="83"/>
      <c r="Z330" s="83"/>
      <c r="AA330" s="83"/>
      <c r="AB330" s="83"/>
      <c r="AC330" s="79"/>
      <c r="AD330" s="79"/>
      <c r="AE330" s="79"/>
      <c r="AF330" s="79"/>
      <c r="AG330" s="79"/>
      <c r="AH330" s="79">
        <v>2.5</v>
      </c>
      <c r="AI330" s="79"/>
      <c r="AJ330" s="79"/>
      <c r="AK330" s="79"/>
      <c r="AL330" s="79"/>
      <c r="AM330" s="240"/>
      <c r="AN330" s="240"/>
      <c r="AO330" s="240"/>
      <c r="AP330" s="240"/>
      <c r="AQ330" s="240"/>
      <c r="AR330" s="240"/>
      <c r="AS330" s="240"/>
      <c r="AT330" s="256"/>
      <c r="AU330" s="256"/>
      <c r="AV330" s="259"/>
      <c r="AW330" s="259"/>
      <c r="AX330" s="256"/>
      <c r="AY330" s="256"/>
      <c r="AZ330" s="256"/>
      <c r="BA330" s="256"/>
      <c r="BB330" s="256"/>
      <c r="BC330" s="256"/>
      <c r="BD330" s="256"/>
      <c r="BE330" s="256"/>
      <c r="BF330" s="256"/>
      <c r="BG330" s="256"/>
      <c r="BH330" s="256"/>
      <c r="BI330" s="256"/>
      <c r="BJ330" s="256"/>
      <c r="BK330" s="256"/>
      <c r="BL330" s="262"/>
      <c r="BM330" s="262"/>
      <c r="BN330" s="262"/>
      <c r="BO330" s="262"/>
      <c r="BP330" s="262"/>
      <c r="BQ330" s="262"/>
      <c r="BR330" s="270"/>
      <c r="BS330" s="270"/>
      <c r="BT330" s="270"/>
      <c r="BU330" s="270"/>
      <c r="BV330" s="270"/>
      <c r="BW330" s="270"/>
      <c r="BX330" s="256"/>
      <c r="BY330" s="256"/>
      <c r="BZ330" s="256"/>
      <c r="CA330" s="267"/>
      <c r="CB330" s="267"/>
      <c r="CC330" s="274"/>
      <c r="CD330" s="267"/>
      <c r="CE330" s="267"/>
      <c r="CF330" s="267"/>
      <c r="CG330" s="267"/>
      <c r="CH330" s="267"/>
      <c r="CI330" s="267"/>
      <c r="CJ330" s="267"/>
      <c r="CK330" s="267"/>
      <c r="CL330" s="265"/>
      <c r="CM330" s="272"/>
      <c r="CN330" s="264"/>
      <c r="CO330" s="125"/>
      <c r="CP330" s="226"/>
      <c r="CQ330" s="226"/>
      <c r="CR330" s="226"/>
      <c r="CS330" s="90"/>
      <c r="CT330" s="90"/>
      <c r="CU330" s="90"/>
      <c r="CV330" s="90"/>
      <c r="CW330" s="90"/>
      <c r="CX330" s="90"/>
      <c r="CY330" s="90"/>
      <c r="CZ330" s="90"/>
      <c r="DA330" s="90"/>
    </row>
    <row r="331" spans="1:105" s="70" customFormat="1" ht="15" customHeight="1">
      <c r="A331" s="228"/>
      <c r="B331" s="336"/>
      <c r="C331" s="339"/>
      <c r="D331" s="237"/>
      <c r="E331" s="237"/>
      <c r="F331" s="243"/>
      <c r="G331" s="72">
        <v>2</v>
      </c>
      <c r="H331" s="174"/>
      <c r="I331" s="163">
        <v>10.5</v>
      </c>
      <c r="J331" s="174"/>
      <c r="K331" s="174"/>
      <c r="L331" s="174"/>
      <c r="M331" s="174"/>
      <c r="N331" s="174"/>
      <c r="O331" s="174">
        <v>4</v>
      </c>
      <c r="P331" s="163">
        <v>0.5</v>
      </c>
      <c r="Q331" s="84">
        <v>0.5</v>
      </c>
      <c r="R331" s="84">
        <v>0.5</v>
      </c>
      <c r="S331" s="84">
        <v>0.5</v>
      </c>
      <c r="T331" s="84">
        <v>0.5</v>
      </c>
      <c r="U331" s="84">
        <v>0.5</v>
      </c>
      <c r="V331" s="84"/>
      <c r="W331" s="84"/>
      <c r="X331" s="84"/>
      <c r="Y331" s="84"/>
      <c r="Z331" s="84"/>
      <c r="AA331" s="84"/>
      <c r="AB331" s="84"/>
      <c r="AC331" s="80">
        <v>10.5</v>
      </c>
      <c r="AD331" s="80"/>
      <c r="AE331" s="80"/>
      <c r="AF331" s="80"/>
      <c r="AG331" s="80"/>
      <c r="AH331" s="80"/>
      <c r="AI331" s="80"/>
      <c r="AJ331" s="80"/>
      <c r="AK331" s="80"/>
      <c r="AL331" s="80"/>
      <c r="AM331" s="240"/>
      <c r="AN331" s="240"/>
      <c r="AO331" s="240"/>
      <c r="AP331" s="240"/>
      <c r="AQ331" s="240"/>
      <c r="AR331" s="240"/>
      <c r="AS331" s="240"/>
      <c r="AT331" s="256"/>
      <c r="AU331" s="256"/>
      <c r="AV331" s="259"/>
      <c r="AW331" s="259"/>
      <c r="AX331" s="256"/>
      <c r="AY331" s="256"/>
      <c r="AZ331" s="256"/>
      <c r="BA331" s="256"/>
      <c r="BB331" s="256"/>
      <c r="BC331" s="256"/>
      <c r="BD331" s="256"/>
      <c r="BE331" s="256"/>
      <c r="BF331" s="256"/>
      <c r="BG331" s="256"/>
      <c r="BH331" s="256"/>
      <c r="BI331" s="256"/>
      <c r="BJ331" s="256"/>
      <c r="BK331" s="256"/>
      <c r="BL331" s="262"/>
      <c r="BM331" s="262"/>
      <c r="BN331" s="262"/>
      <c r="BO331" s="262"/>
      <c r="BP331" s="262"/>
      <c r="BQ331" s="262"/>
      <c r="BR331" s="270"/>
      <c r="BS331" s="270"/>
      <c r="BT331" s="270"/>
      <c r="BU331" s="270"/>
      <c r="BV331" s="270"/>
      <c r="BW331" s="270"/>
      <c r="BX331" s="256"/>
      <c r="BY331" s="256"/>
      <c r="BZ331" s="256"/>
      <c r="CA331" s="267"/>
      <c r="CB331" s="267"/>
      <c r="CC331" s="274"/>
      <c r="CD331" s="267"/>
      <c r="CE331" s="267"/>
      <c r="CF331" s="267"/>
      <c r="CG331" s="267"/>
      <c r="CH331" s="267"/>
      <c r="CI331" s="267"/>
      <c r="CJ331" s="267"/>
      <c r="CK331" s="267"/>
      <c r="CL331" s="265"/>
      <c r="CM331" s="272"/>
      <c r="CN331" s="264"/>
      <c r="CO331" s="125"/>
      <c r="CP331" s="226"/>
      <c r="CQ331" s="226"/>
      <c r="CR331" s="226"/>
      <c r="CS331" s="90"/>
      <c r="CT331" s="90"/>
      <c r="CU331" s="90"/>
      <c r="CV331" s="90"/>
      <c r="CW331" s="90"/>
      <c r="CX331" s="90"/>
      <c r="CY331" s="90"/>
      <c r="CZ331" s="90"/>
      <c r="DA331" s="90"/>
    </row>
    <row r="332" spans="1:105" s="70" customFormat="1" ht="15" customHeight="1">
      <c r="A332" s="228"/>
      <c r="B332" s="336"/>
      <c r="C332" s="339"/>
      <c r="D332" s="237"/>
      <c r="E332" s="237"/>
      <c r="F332" s="243"/>
      <c r="G332" s="72">
        <v>2.1</v>
      </c>
      <c r="H332" s="163"/>
      <c r="I332" s="161"/>
      <c r="J332" s="161"/>
      <c r="K332" s="164"/>
      <c r="L332" s="164"/>
      <c r="M332" s="162"/>
      <c r="N332" s="162"/>
      <c r="O332" s="162"/>
      <c r="P332" s="162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240"/>
      <c r="AN332" s="240"/>
      <c r="AO332" s="240"/>
      <c r="AP332" s="240"/>
      <c r="AQ332" s="240"/>
      <c r="AR332" s="240"/>
      <c r="AS332" s="240"/>
      <c r="AT332" s="256"/>
      <c r="AU332" s="256"/>
      <c r="AV332" s="259"/>
      <c r="AW332" s="259"/>
      <c r="AX332" s="256"/>
      <c r="AY332" s="256"/>
      <c r="AZ332" s="256"/>
      <c r="BA332" s="256"/>
      <c r="BB332" s="256"/>
      <c r="BC332" s="256"/>
      <c r="BD332" s="256"/>
      <c r="BE332" s="256"/>
      <c r="BF332" s="256"/>
      <c r="BG332" s="256"/>
      <c r="BH332" s="256"/>
      <c r="BI332" s="256"/>
      <c r="BJ332" s="256"/>
      <c r="BK332" s="256"/>
      <c r="BL332" s="262"/>
      <c r="BM332" s="262"/>
      <c r="BN332" s="262"/>
      <c r="BO332" s="262"/>
      <c r="BP332" s="262"/>
      <c r="BQ332" s="262"/>
      <c r="BR332" s="270"/>
      <c r="BS332" s="270"/>
      <c r="BT332" s="270"/>
      <c r="BU332" s="270"/>
      <c r="BV332" s="270"/>
      <c r="BW332" s="270"/>
      <c r="BX332" s="256"/>
      <c r="BY332" s="256"/>
      <c r="BZ332" s="256"/>
      <c r="CA332" s="267"/>
      <c r="CB332" s="267"/>
      <c r="CC332" s="274"/>
      <c r="CD332" s="267"/>
      <c r="CE332" s="267"/>
      <c r="CF332" s="267"/>
      <c r="CG332" s="267"/>
      <c r="CH332" s="267"/>
      <c r="CI332" s="267"/>
      <c r="CJ332" s="267"/>
      <c r="CK332" s="267"/>
      <c r="CL332" s="265"/>
      <c r="CM332" s="272"/>
      <c r="CN332" s="264"/>
      <c r="CO332" s="125"/>
      <c r="CP332" s="226"/>
      <c r="CQ332" s="226"/>
      <c r="CR332" s="226"/>
      <c r="CS332" s="90"/>
      <c r="CT332" s="90"/>
      <c r="CU332" s="90"/>
      <c r="CV332" s="90"/>
      <c r="CW332" s="90"/>
      <c r="CX332" s="90"/>
      <c r="CY332" s="90"/>
      <c r="CZ332" s="90"/>
      <c r="DA332" s="90"/>
    </row>
    <row r="333" spans="1:105" s="70" customFormat="1" ht="15" customHeight="1">
      <c r="A333" s="228"/>
      <c r="B333" s="336"/>
      <c r="C333" s="339"/>
      <c r="D333" s="237"/>
      <c r="E333" s="237"/>
      <c r="F333" s="243"/>
      <c r="G333" s="72">
        <v>2.7</v>
      </c>
      <c r="H333" s="163"/>
      <c r="I333" s="164"/>
      <c r="J333" s="164"/>
      <c r="K333" s="164"/>
      <c r="L333" s="164"/>
      <c r="M333" s="162"/>
      <c r="N333" s="162"/>
      <c r="O333" s="162">
        <v>6.5</v>
      </c>
      <c r="P333" s="162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240"/>
      <c r="AN333" s="240"/>
      <c r="AO333" s="240"/>
      <c r="AP333" s="240"/>
      <c r="AQ333" s="240"/>
      <c r="AR333" s="240"/>
      <c r="AS333" s="240"/>
      <c r="AT333" s="256"/>
      <c r="AU333" s="256"/>
      <c r="AV333" s="259"/>
      <c r="AW333" s="259"/>
      <c r="AX333" s="256"/>
      <c r="AY333" s="256"/>
      <c r="AZ333" s="256"/>
      <c r="BA333" s="256"/>
      <c r="BB333" s="256"/>
      <c r="BC333" s="256"/>
      <c r="BD333" s="256"/>
      <c r="BE333" s="256"/>
      <c r="BF333" s="256"/>
      <c r="BG333" s="256"/>
      <c r="BH333" s="256"/>
      <c r="BI333" s="256"/>
      <c r="BJ333" s="256"/>
      <c r="BK333" s="256"/>
      <c r="BL333" s="262"/>
      <c r="BM333" s="262"/>
      <c r="BN333" s="262"/>
      <c r="BO333" s="262"/>
      <c r="BP333" s="262"/>
      <c r="BQ333" s="262"/>
      <c r="BR333" s="270"/>
      <c r="BS333" s="270"/>
      <c r="BT333" s="270"/>
      <c r="BU333" s="270"/>
      <c r="BV333" s="270"/>
      <c r="BW333" s="270"/>
      <c r="BX333" s="256"/>
      <c r="BY333" s="256"/>
      <c r="BZ333" s="256"/>
      <c r="CA333" s="267"/>
      <c r="CB333" s="267"/>
      <c r="CC333" s="274"/>
      <c r="CD333" s="267"/>
      <c r="CE333" s="267"/>
      <c r="CF333" s="267"/>
      <c r="CG333" s="267"/>
      <c r="CH333" s="267"/>
      <c r="CI333" s="267"/>
      <c r="CJ333" s="267"/>
      <c r="CK333" s="267"/>
      <c r="CL333" s="265"/>
      <c r="CM333" s="272"/>
      <c r="CN333" s="264"/>
      <c r="CO333" s="125"/>
      <c r="CP333" s="226"/>
      <c r="CQ333" s="226"/>
      <c r="CR333" s="226"/>
      <c r="CS333" s="90"/>
      <c r="CT333" s="90"/>
      <c r="CU333" s="90"/>
      <c r="CV333" s="90"/>
      <c r="CW333" s="90"/>
      <c r="CX333" s="90"/>
      <c r="CY333" s="90"/>
      <c r="CZ333" s="90"/>
      <c r="DA333" s="90"/>
    </row>
    <row r="334" spans="1:105" s="70" customFormat="1" ht="15" customHeight="1">
      <c r="A334" s="228"/>
      <c r="B334" s="336"/>
      <c r="C334" s="339"/>
      <c r="D334" s="237"/>
      <c r="E334" s="237"/>
      <c r="F334" s="243"/>
      <c r="G334" s="72">
        <v>3</v>
      </c>
      <c r="H334" s="163">
        <v>8</v>
      </c>
      <c r="I334" s="161"/>
      <c r="J334" s="161"/>
      <c r="K334" s="164"/>
      <c r="L334" s="164"/>
      <c r="M334" s="162"/>
      <c r="N334" s="162"/>
      <c r="O334" s="162"/>
      <c r="P334" s="162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240"/>
      <c r="AN334" s="240"/>
      <c r="AO334" s="240"/>
      <c r="AP334" s="240"/>
      <c r="AQ334" s="240"/>
      <c r="AR334" s="240"/>
      <c r="AS334" s="240"/>
      <c r="AT334" s="256"/>
      <c r="AU334" s="256"/>
      <c r="AV334" s="259"/>
      <c r="AW334" s="259"/>
      <c r="AX334" s="256"/>
      <c r="AY334" s="256"/>
      <c r="AZ334" s="256"/>
      <c r="BA334" s="256"/>
      <c r="BB334" s="256"/>
      <c r="BC334" s="256"/>
      <c r="BD334" s="256"/>
      <c r="BE334" s="256"/>
      <c r="BF334" s="256"/>
      <c r="BG334" s="256"/>
      <c r="BH334" s="256"/>
      <c r="BI334" s="256"/>
      <c r="BJ334" s="256"/>
      <c r="BK334" s="256"/>
      <c r="BL334" s="262"/>
      <c r="BM334" s="262"/>
      <c r="BN334" s="262"/>
      <c r="BO334" s="262"/>
      <c r="BP334" s="262"/>
      <c r="BQ334" s="262"/>
      <c r="BR334" s="270"/>
      <c r="BS334" s="270"/>
      <c r="BT334" s="270"/>
      <c r="BU334" s="270"/>
      <c r="BV334" s="270"/>
      <c r="BW334" s="270"/>
      <c r="BX334" s="256"/>
      <c r="BY334" s="256"/>
      <c r="BZ334" s="256"/>
      <c r="CA334" s="267"/>
      <c r="CB334" s="267"/>
      <c r="CC334" s="274"/>
      <c r="CD334" s="267"/>
      <c r="CE334" s="267"/>
      <c r="CF334" s="267"/>
      <c r="CG334" s="267"/>
      <c r="CH334" s="267"/>
      <c r="CI334" s="267"/>
      <c r="CJ334" s="267"/>
      <c r="CK334" s="267"/>
      <c r="CL334" s="265"/>
      <c r="CM334" s="272"/>
      <c r="CN334" s="264"/>
      <c r="CO334" s="125"/>
      <c r="CP334" s="226"/>
      <c r="CQ334" s="226"/>
      <c r="CR334" s="226"/>
      <c r="CS334" s="90"/>
      <c r="CT334" s="90"/>
      <c r="CU334" s="90"/>
      <c r="CV334" s="90"/>
      <c r="CW334" s="90"/>
      <c r="CX334" s="90"/>
      <c r="CY334" s="90"/>
      <c r="CZ334" s="90"/>
      <c r="DA334" s="90"/>
    </row>
    <row r="335" spans="1:105" s="70" customFormat="1" ht="15" customHeight="1">
      <c r="A335" s="228"/>
      <c r="B335" s="336"/>
      <c r="C335" s="339"/>
      <c r="D335" s="237"/>
      <c r="E335" s="237"/>
      <c r="F335" s="244"/>
      <c r="G335" s="73">
        <v>3.9</v>
      </c>
      <c r="H335" s="165"/>
      <c r="I335" s="166"/>
      <c r="J335" s="166"/>
      <c r="K335" s="166"/>
      <c r="L335" s="166"/>
      <c r="M335" s="167"/>
      <c r="N335" s="167"/>
      <c r="O335" s="167"/>
      <c r="P335" s="16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240"/>
      <c r="AN335" s="240"/>
      <c r="AO335" s="240"/>
      <c r="AP335" s="240"/>
      <c r="AQ335" s="240"/>
      <c r="AR335" s="240"/>
      <c r="AS335" s="240"/>
      <c r="AT335" s="256"/>
      <c r="AU335" s="256"/>
      <c r="AV335" s="259"/>
      <c r="AW335" s="259"/>
      <c r="AX335" s="256"/>
      <c r="AY335" s="256"/>
      <c r="AZ335" s="256"/>
      <c r="BA335" s="256"/>
      <c r="BB335" s="256"/>
      <c r="BC335" s="256"/>
      <c r="BD335" s="256"/>
      <c r="BE335" s="256"/>
      <c r="BF335" s="256"/>
      <c r="BG335" s="256"/>
      <c r="BH335" s="256"/>
      <c r="BI335" s="256"/>
      <c r="BJ335" s="256"/>
      <c r="BK335" s="256"/>
      <c r="BL335" s="262"/>
      <c r="BM335" s="262"/>
      <c r="BN335" s="262"/>
      <c r="BO335" s="262"/>
      <c r="BP335" s="262"/>
      <c r="BQ335" s="262"/>
      <c r="BR335" s="270"/>
      <c r="BS335" s="270"/>
      <c r="BT335" s="270"/>
      <c r="BU335" s="270"/>
      <c r="BV335" s="270"/>
      <c r="BW335" s="270"/>
      <c r="BX335" s="256"/>
      <c r="BY335" s="256"/>
      <c r="BZ335" s="256"/>
      <c r="CA335" s="267"/>
      <c r="CB335" s="267"/>
      <c r="CC335" s="274"/>
      <c r="CD335" s="267"/>
      <c r="CE335" s="267"/>
      <c r="CF335" s="267"/>
      <c r="CG335" s="267"/>
      <c r="CH335" s="267"/>
      <c r="CI335" s="267"/>
      <c r="CJ335" s="267"/>
      <c r="CK335" s="267"/>
      <c r="CL335" s="265"/>
      <c r="CM335" s="272"/>
      <c r="CN335" s="264"/>
      <c r="CO335" s="125"/>
      <c r="CP335" s="226"/>
      <c r="CQ335" s="226"/>
      <c r="CR335" s="226"/>
      <c r="CS335" s="90"/>
      <c r="CT335" s="90"/>
      <c r="CU335" s="90"/>
      <c r="CV335" s="90"/>
      <c r="CW335" s="90"/>
      <c r="CX335" s="90"/>
      <c r="CY335" s="90"/>
      <c r="CZ335" s="90"/>
      <c r="DA335" s="90"/>
    </row>
    <row r="336" spans="1:105" s="70" customFormat="1" ht="15" customHeight="1">
      <c r="A336" s="229"/>
      <c r="B336" s="337"/>
      <c r="C336" s="340"/>
      <c r="D336" s="238"/>
      <c r="E336" s="238"/>
      <c r="F336" s="245" t="s">
        <v>83</v>
      </c>
      <c r="G336" s="246"/>
      <c r="H336" s="124"/>
      <c r="I336" s="169"/>
      <c r="J336" s="169"/>
      <c r="K336" s="169"/>
      <c r="L336" s="169"/>
      <c r="M336" s="170"/>
      <c r="N336" s="170"/>
      <c r="O336" s="170"/>
      <c r="P336" s="170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241"/>
      <c r="AN336" s="241"/>
      <c r="AO336" s="241"/>
      <c r="AP336" s="241"/>
      <c r="AQ336" s="241"/>
      <c r="AR336" s="241"/>
      <c r="AS336" s="241"/>
      <c r="AT336" s="257"/>
      <c r="AU336" s="257"/>
      <c r="AV336" s="260"/>
      <c r="AW336" s="260"/>
      <c r="AX336" s="257"/>
      <c r="AY336" s="257"/>
      <c r="AZ336" s="257"/>
      <c r="BA336" s="257"/>
      <c r="BB336" s="257"/>
      <c r="BC336" s="257"/>
      <c r="BD336" s="257"/>
      <c r="BE336" s="257"/>
      <c r="BF336" s="257"/>
      <c r="BG336" s="257"/>
      <c r="BH336" s="257"/>
      <c r="BI336" s="257"/>
      <c r="BJ336" s="257"/>
      <c r="BK336" s="257"/>
      <c r="BL336" s="263"/>
      <c r="BM336" s="263"/>
      <c r="BN336" s="263"/>
      <c r="BO336" s="263"/>
      <c r="BP336" s="263"/>
      <c r="BQ336" s="263"/>
      <c r="BR336" s="271"/>
      <c r="BS336" s="271"/>
      <c r="BT336" s="271"/>
      <c r="BU336" s="271"/>
      <c r="BV336" s="271"/>
      <c r="BW336" s="271"/>
      <c r="BX336" s="257"/>
      <c r="BY336" s="257"/>
      <c r="BZ336" s="257"/>
      <c r="CA336" s="268"/>
      <c r="CB336" s="268"/>
      <c r="CC336" s="275"/>
      <c r="CD336" s="268"/>
      <c r="CE336" s="268"/>
      <c r="CF336" s="268"/>
      <c r="CG336" s="268"/>
      <c r="CH336" s="268"/>
      <c r="CI336" s="268"/>
      <c r="CJ336" s="268"/>
      <c r="CK336" s="268"/>
      <c r="CL336" s="265"/>
      <c r="CM336" s="272"/>
      <c r="CN336" s="264"/>
      <c r="CO336" s="125"/>
      <c r="CP336" s="226"/>
      <c r="CQ336" s="226"/>
      <c r="CR336" s="226"/>
      <c r="CS336" s="90"/>
      <c r="CT336" s="90"/>
      <c r="CU336" s="90"/>
      <c r="CV336" s="90"/>
      <c r="CW336" s="90"/>
      <c r="CX336" s="90"/>
      <c r="CY336" s="90"/>
      <c r="CZ336" s="90"/>
      <c r="DA336" s="90"/>
    </row>
    <row r="337" spans="1:105" s="70" customFormat="1" ht="15" customHeight="1">
      <c r="A337" s="227">
        <f t="shared" ref="A337" si="122">A329+1</f>
        <v>41</v>
      </c>
      <c r="B337" s="335" t="s">
        <v>125</v>
      </c>
      <c r="C337" s="338" t="s">
        <v>126</v>
      </c>
      <c r="D337" s="236">
        <v>43699</v>
      </c>
      <c r="E337" s="236" t="s">
        <v>585</v>
      </c>
      <c r="F337" s="253" t="s">
        <v>80</v>
      </c>
      <c r="G337" s="254"/>
      <c r="H337" s="124" t="s">
        <v>1440</v>
      </c>
      <c r="I337" s="124"/>
      <c r="J337" s="124" t="s">
        <v>60</v>
      </c>
      <c r="K337" s="124" t="s">
        <v>60</v>
      </c>
      <c r="L337" s="124" t="s">
        <v>60</v>
      </c>
      <c r="M337" s="124" t="s">
        <v>60</v>
      </c>
      <c r="N337" s="124" t="s">
        <v>60</v>
      </c>
      <c r="O337" s="124"/>
      <c r="P337" s="124" t="s">
        <v>60</v>
      </c>
      <c r="Q337" s="82" t="s">
        <v>60</v>
      </c>
      <c r="R337" s="82" t="s">
        <v>60</v>
      </c>
      <c r="S337" s="82" t="s">
        <v>60</v>
      </c>
      <c r="T337" s="82" t="s">
        <v>60</v>
      </c>
      <c r="U337" s="82" t="s">
        <v>60</v>
      </c>
      <c r="V337" s="82"/>
      <c r="W337" s="82" t="s">
        <v>60</v>
      </c>
      <c r="X337" s="82" t="s">
        <v>60</v>
      </c>
      <c r="Y337" s="82" t="s">
        <v>60</v>
      </c>
      <c r="Z337" s="82" t="s">
        <v>60</v>
      </c>
      <c r="AA337" s="82" t="s">
        <v>60</v>
      </c>
      <c r="AB337" s="82" t="s">
        <v>60</v>
      </c>
      <c r="AC337" s="82"/>
      <c r="AD337" s="82" t="s">
        <v>60</v>
      </c>
      <c r="AE337" s="82" t="s">
        <v>67</v>
      </c>
      <c r="AF337" s="82" t="s">
        <v>60</v>
      </c>
      <c r="AG337" s="82" t="s">
        <v>60</v>
      </c>
      <c r="AH337" s="82" t="s">
        <v>60</v>
      </c>
      <c r="AI337" s="82" t="s">
        <v>1471</v>
      </c>
      <c r="AJ337" s="82"/>
      <c r="AK337" s="82" t="s">
        <v>60</v>
      </c>
      <c r="AL337" s="82" t="s">
        <v>60</v>
      </c>
      <c r="AM337" s="239">
        <f>COUNTIF(H337:AL337,"PH")+COUNTIF(H337:AL337,"PH/L")+COUNTIF(H337:AL337,"PM")</f>
        <v>0</v>
      </c>
      <c r="AN337" s="239">
        <f>COUNTIF(H337:AL337,"PD")+COUNTIF(H337:AL337,"PDD")+COUNTIF(H337:AL337,"P/DS")/2+COUNTIF(H337:AL337,"PMD")</f>
        <v>0</v>
      </c>
      <c r="AO337" s="239">
        <f>COUNTIF(H337:AL337,"PN")+COUNTIF(H337:AL337,"P/NS")/2+COUNTIF(H337:AL337,"PH")+COUNTIF(H337:AL337,"PH/F")/2+COUNTIF(H337:AL337,"PH/L")/2+COUNTIF(H337:AL337,"PM")</f>
        <v>0</v>
      </c>
      <c r="AP337" s="239">
        <f>COUNTIF(H337:AL337,"BH")+COUNTIF(H337:AL337,"AL/BL")+COUNTIF(H337:AL337,"UL/BL")+COUNTIF(H337:AL337,"BM")</f>
        <v>0</v>
      </c>
      <c r="AQ337" s="239">
        <f>COUNTIF(H337:AL337,"DS")+COUNTIF(H337:AL337,"AL/DS")/2+COUNTIF(H337:AL337,"UL/DS")/2+COUNTIF(H337:AL337,"CT")+COUNTIF(H337:AL337,"MD")</f>
        <v>23.5</v>
      </c>
      <c r="AR337" s="239">
        <f>COUNTIF(H337:AL337,"NS")+COUNTIF(H337:AL337,"AL/NS")/2+COUNTIF(H337:AL337,"UL/NS")/2+COUNTIF(H337:AL337,"BH")+COUNTIF(H337:AL337,"AL/BF")/2+COUNTIF(H337:AL337,"AL/BL")/2+COUNTIF(H337:AL337,"UL/BL")/2+COUNTIF(H337:AL337,"UL/BF")/2+COUNTIF(H337:AL337,"BM")</f>
        <v>0</v>
      </c>
      <c r="AS337" s="239">
        <f>COUNTIF(H337:AL337,"AL")+COUNTIF(H337:AL337,"AL/DS")/2+COUNTIF(H337:AL337,"AL/NS")/2+COUNTIF(H337:AL337,"NH")+COUNTIF(H337:AL337,"SL")+COUNTIF(H337:AL337,"NHD")+COUNTIF(H337:AL337,"B")+COUNTIF(H337:AL337,"HL")+COUNTIF(H337:AL337,"AL/BF")/2+COUNTIF(H337:AL337,"AL/BL")/2</f>
        <v>2</v>
      </c>
      <c r="AT337" s="255">
        <f>COUNTIF(H337:AL337,"PD")+COUNTIF(H337:AL337,"PN")+COUNTIF(H337:AL337,"P/DS")/2+COUNTIF(H337:AL337,"P/NS")/2+COUNTIF(H337:AL337,"DS")+COUNTIF(H337:AL337,"NS")+COUNTIF(H337:AL337,"AL")+COUNTIF(H337:AL337,"AL/DS")+COUNTIF(H337:AL337,"AL/NS")+COUNTIF(H337:AL337,"NH")+COUNTIF(H337:AL337,"SL")+COUNTIF(H337:AL337,"UL/DS")/2+COUNTIF(H337:AL337,"UL/NS")/2+COUNTIF(H337:AL337,"CT")+COUNTIF(H337:AL337,"NHD")+COUNTIF(H337:AL337,"PDD")+COUNTIF(H337:AL337,"B")+COUNTIF(H337:AL337,"HL")+COUNTIF(H337:AL337,"PH")+COUNTIF(H337:AL337,"BH")+COUNTIF(H337:AL337,"AL/BF")+COUNTIF(H337:AL337,"AL/BL")+COUNTIF(H337:AL337,"UL/BF")/2+COUNTIF(H337:AL337,"UL/BL")/2+COUNTIF(H337:AL337,"PH/F")/2+COUNTIF(H337:AL337,"PH/L")/2+COUNTIF(H337:AL337,"MD")+COUNTIF(H337:AL337,"PMD")+COUNTIF(H337:AL337,"PM")+COUNTIF(H337:AL337,"BM")</f>
        <v>25.5</v>
      </c>
      <c r="AU337" s="255">
        <f>COUNTIF(H337:AL337,"P/DS")/2+COUNTIF(H337:AL337,"P/NS")/2+COUNTIF(H337:AL337,"IL")+COUNTIF(H337:AL337,"NL")+COUNTIF(H337:AL337,"UL")+COUNTIF(H337:AL337,"UL/DS")/2+COUNTIF(H337:AL337,"UL/NS")/2+COUNTIF(H337:AL337,"KT")+COUNTIF(H337:AL337,"UL/BF")/2+COUNTIF(H337:AL337,"UL/BL")/2+COUNTIF(H337:AL337,"PH/F")/2+COUNTIF(H337:AL337,"PH/L")/2+COUNTIF(H337:AL337,"NB")</f>
        <v>0.5</v>
      </c>
      <c r="AV337" s="258">
        <f>COUNTIF(H337:AL337,"PN")+COUNTIF(H337:AL337,"TVD")+COUNTIF(H337:AL337,"PH")+COUNTIF(H337:AL337,"PM")+COUNTIF(H337:AL337,"PDD")-COUNTIFS(H337:AL337,"PN",H344:AL344,"&gt;=3")-COUNTIFS(H337:AL337,"PM",H344:AL344,"&gt;=3")</f>
        <v>0</v>
      </c>
      <c r="AW337" s="258">
        <f>COUNTIF(H337:AL337,"NS")+COUNTIF(H337:AL337,"D")+COUNTIF(H337:AL337,"BH")+COUNTIF(H337:AL337,"NHD")+COUNTIF(H337:AL337,"BM")-COUNTIFS(H337:AL337,"NS",H344:AL344,"&gt;=3")-COUNTIFS(H337:AL337,"BH",H344:AL344,"&gt;=3")-COUNTIFS(H337:AL337,"BM",H344:AL344,"&gt;=3")</f>
        <v>1</v>
      </c>
      <c r="AX337" s="255">
        <f>COUNTIF(H337:AL337,"AL")+COUNTIF(H337:AL337,"AL/DS")/2+COUNTIF(H337:AL337,"AL/NS")/2+COUNTIF(H337:AL337,"AL/BF")+COUNTIF(H337:AL337,"AL/BL")/2</f>
        <v>1</v>
      </c>
      <c r="AY337" s="255">
        <f>COUNTIF(H337:AL337,"SL")</f>
        <v>0</v>
      </c>
      <c r="AZ337" s="255">
        <f>COUNTIF(H337:AL337,"NH")</f>
        <v>0</v>
      </c>
      <c r="BA337" s="255">
        <f>COUNTIF(H337:AL337,"HL")</f>
        <v>0</v>
      </c>
      <c r="BB337" s="255">
        <f>COUNTIF(G337:AL337,"P/DS")/2+COUNTIF(G337:AL337,"P/NS")/2+COUNTIF(G337:AL337,"UL")+COUNTIF(G337:AL337,"UL/DS")/2+COUNTIF(G337:AL337,"UL/NS")/2+COUNTIF(G337:AL337,"UL/BL")/2+COUNTIF(G337:AL337,"UL/BF")/2+COUNTIF(G337:AL337,"PH/F")/2+COUNTIF(G337:AL337,"PH/L")/2</f>
        <v>0.5</v>
      </c>
      <c r="BC337" s="255">
        <f>COUNTIF(H337:AL337,"NB")</f>
        <v>0</v>
      </c>
      <c r="BD337" s="255">
        <f>COUNTIF(H337:AL337,"NL")</f>
        <v>0</v>
      </c>
      <c r="BE337" s="255">
        <f>COUNTIF(H337:AL337,"IL")</f>
        <v>0</v>
      </c>
      <c r="BF337" s="255">
        <f>COUNTIF(H337:AL337,"KT")</f>
        <v>0</v>
      </c>
      <c r="BG337" s="255">
        <f>COUNTIF(H337:AL337,"L70")</f>
        <v>0</v>
      </c>
      <c r="BH337" s="255">
        <f>COUNTIF(H337:AL337,"MD")</f>
        <v>0</v>
      </c>
      <c r="BI337" s="255">
        <f>COUNTIF(H337:AL337,"PMD")</f>
        <v>0</v>
      </c>
      <c r="BJ337" s="255">
        <f>COUNTIF(H337:AL337,"PM")</f>
        <v>0</v>
      </c>
      <c r="BK337" s="255">
        <f>COUNTIF(H337:AL337,"BM")</f>
        <v>0</v>
      </c>
      <c r="BL337" s="261">
        <f>SUMIF(H337:AL337,"PD",H338:AL338)+SUMIF(H337:AL337,"PN",H338:AL338)+SUMIF(H337:AL337,"P/DS",H338:AL338)+SUMIF(H337:AL337,"PN/F",H338:AL338)+SUMIF(H337:AL337,"PN/L",H338:AL338)+SUMIF(H337:AL337,"TV",H338:AL338)+SUMIF(H337:AL337,"TVD",H338:AL338)+SUMIF(H337:AL337,"PDD",H338:AL338)</f>
        <v>0</v>
      </c>
      <c r="BM337" s="261">
        <f>SUMIF(H337:AL337,"PD",H339:AL339)+SUMIF(H337:AL337,"PN",H339:AL339)+SUMIF(H337:AL337,"P/DS",H339:AL339)+SUMIF(H337:AL337,"PN/F",H339:AL339)+SUMIF(H337:AL337,"PN/L",H339:AL339)+SUMIF(H337:AL337,"TV",H339:AL339)+SUMIF(H337:AL337,"TVD",H339:AL339)+SUMIF(H337:AL337,"PDD",H339:AL339)+SUMIF(H337:AL337,"PMD",H339:AL339)</f>
        <v>0</v>
      </c>
      <c r="BN337" s="261">
        <f>SUMIF(H337:AL337,"PD",H340:AL340)+SUMIF(H337:AL337,"PN",H340:AL340)+SUMIF(H337:AL337,"P/DS",H340:AL340)+SUMIF(H337:AL337,"PN/F",H340:AL340)+SUMIF(H337:AL337,"PN/L",H340:AL340)+SUMIF(H337:AL337,"TV",H340:AL340)+SUMIF(H337:AL337,"TVD",H340:AL340)</f>
        <v>0</v>
      </c>
      <c r="BO337" s="261">
        <f>SUMIF(H337:AL337,"PD",H341:AL341)+SUMIF(H337:AL337,"PN",H341:AL341)+SUMIF(H337:AL337,"P/DS",H341:AL341)+SUMIF(H337:AL337,"PN/F",H341:AL341)+SUMIF(H337:AL337,"PN/L",H341:AL341)+SUMIF(H337:AL337,"TV",H341:AL341)+SUMIF(H337:AL337,"TVD",H341:AL341)</f>
        <v>0</v>
      </c>
      <c r="BP337" s="261">
        <f>SUMIF(H337:AL337,"PD",H342:AL342)+SUMIF(H337:AL337,"PN",H342:AL342)+SUMIF(H337:AL337,"P/DS",H342:AL342)+SUMIF(H337:AL337,"PN/F",H342:AL342)+SUMIF(H337:AL337,"PN/L",H342:AL342)+SUMIF(H337:AL337,"TV",H342:AL342)+SUMIF(H337:AL337,"TVD",H342:AL342)+SUMIF(H337:AL337,"PDD",H342:AL342)+SUMIF(H337:AL337,"PH",H342:AL342)+SUMIF(H337:AL337,"PM",H342:AL342)</f>
        <v>0</v>
      </c>
      <c r="BQ337" s="261">
        <f>SUMIF(H337:AL337,"PD",H343:AL343)+SUMIF(H337:AL337,"PN",H343:AL343)+SUMIF(H337:AL337,"P/DS",H343:AL343)+SUMIF(H337:AL337,"PN/F",H343:AL343)+SUMIF(H337:AL337,"PN/L",H343:AL343)+SUMIF(H337:AL337,"TV",H343:AL343)+SUMIF(H337:AL337,"TVD",H343:AL343)+SUMIF(H337:AL337,"PDD",H343:AL343)+SUMIF(H337:AL337,"PH",H343:AL343)+SUMIF(H337:AL337,"PM",H343:AL343)</f>
        <v>0</v>
      </c>
      <c r="BR337" s="269">
        <f>SUM(H338:AL338)-BL337</f>
        <v>30</v>
      </c>
      <c r="BS337" s="269">
        <f>SUM(H339:AL339)-BM337</f>
        <v>23</v>
      </c>
      <c r="BT337" s="269">
        <f>SUM(H340:AL340)-BN337</f>
        <v>0</v>
      </c>
      <c r="BU337" s="269">
        <f>SUM(H341:AL341)-BO337</f>
        <v>4.5</v>
      </c>
      <c r="BV337" s="269">
        <f>SUM(H342:AL342)-BP337</f>
        <v>2</v>
      </c>
      <c r="BW337" s="269">
        <f>SUM(H343:AL343)-BQ337</f>
        <v>2</v>
      </c>
      <c r="BX337" s="255">
        <f>SUMIF(H337:AL337,"PD",H344:AL344)+SUMIF(H337:AL337,"PN",H344:AL344)+SUMIF(H337:AL337,"P/DS",H344:AL344)+SUMIF(H337:AL337,"PN/F",H344:AL344)+SUMIF(H337:AL337,"PN/L",H344:AL344)</f>
        <v>0</v>
      </c>
      <c r="BY337" s="255">
        <f>SUM(H344:AL344)-BX337</f>
        <v>0</v>
      </c>
      <c r="BZ337" s="255">
        <f t="shared" ref="BZ337" si="123">+SUM(BL337:BW344)</f>
        <v>61.5</v>
      </c>
      <c r="CA337" s="266">
        <f>(COUNTIFS(H337:AL337,"PD",H338:AL338,"&gt;=2"))*0.5-IF(CN337="VP",COUNTIFS($H$16:$AL$16,"SAT",H337:AL337,"PD",H338:AL338,"&gt;=2"))*0.5</f>
        <v>0</v>
      </c>
      <c r="CB337" s="266">
        <f>(COUNTIFS(H337:AL337,"PN",H339:AL339,"&gt;=0.5",H338:AL338,"&gt;=1.5"))*0.5+COUNTIFS(H337:AL337,"PDD",H339:AL339,"&gt;=0.5",H338:AL338,"&gt;=1.5")*0.5</f>
        <v>0</v>
      </c>
      <c r="CC337" s="273">
        <f>(COUNTIFS(H337:AL337,"TV",H339:AL339,"&gt;=10"))*0.5+(COUNTIFS(H337:AL337,"PMD",H339:AL339,"&gt;=2"))*0.5</f>
        <v>0</v>
      </c>
      <c r="CD337" s="266">
        <f>(COUNTIFS(H337:AL337,"TVD",H341:AL341,"&gt;=6.5",H339:AL339,"&gt;=3.5"))*0.5</f>
        <v>0</v>
      </c>
      <c r="CE337" s="266">
        <f>(COUNTIFS(H337:AL337,"PD",H342:AL342,"&gt;=10"))*0.5</f>
        <v>0</v>
      </c>
      <c r="CF337" s="266">
        <f>(COUNTIFS(H337:AL337,"PDD",H342:AL342,"&gt;=3.5",H343:AL343,"&gt;=6.5")+COUNTIFS(H337:AL337,"PH",H343:AL343,"&gt;=0.5",H342:AL342,"&gt;=1.5")+COUNTIFS(H337:AL337,"PM",H343:AL343,"&gt;=0.5",H342:AL342,"&gt;=1.5"))*0.5</f>
        <v>0</v>
      </c>
      <c r="CG337" s="266">
        <f>(COUNTIFS(H337:AL337,"DS",H338:AL338,"&gt;=2")+COUNTIFS(H337:AL337,"AL/DS",H338:AL338,"&gt;=2"))*0.5-IF(CN337="VP",COUNTIFS($H$16:$AL$16,"SAT",H337:AL337,"DS",H338:AL338,"&gt;=2"))*0.5</f>
        <v>6</v>
      </c>
      <c r="CH337" s="266">
        <f>(COUNTIFS(H337:AL337,"NS",H339:AL339,"&gt;=0.5",H338:AL338,"&gt;=1.5")+COUNTIFS(H337:AL337,"AL/NS",H339:AL339,"&gt;=0.5",H338:AL338,"&gt;=1.5")+COUNTIFS(H337:AL337,"NHD",H339:AL339,"&gt;=4.5",H342:AL342,"&gt;=2",H338:AL338,"&gt;=1.5"))*0.5</f>
        <v>0</v>
      </c>
      <c r="CI337" s="266">
        <f>(COUNTIF(H339:AL339,"&gt;=10")+COUNTIFS(H337:AL337,"MD",H339:AL339,"&gt;=2")-COUNTIFS(H337:AL337,"TV",H339:AL339,"&gt;=10"))*0.5</f>
        <v>1</v>
      </c>
      <c r="CJ337" s="266">
        <f>(COUNTIFS(H337:AL337,"D",H341:AL341,"&gt;=6.5",H339:AL339,"&gt;=3.5"))*0.5</f>
        <v>0</v>
      </c>
      <c r="CK337" s="266">
        <f>(COUNTIF(H342:AL342,"&gt;=10")-COUNTIFS(H337:AL337,"PD",H342:AL342,"&gt;=10"))*0.5</f>
        <v>0</v>
      </c>
      <c r="CL337" s="265">
        <f>(COUNTIFS(H337:AL337,"NHD",H342:AL342,"&gt;=3.5",H343:AL343,"&gt;=6.5")+COUNTIFS(H337:AL337,"BH",H342:AL342,"&gt;=1.5",H343:AL343,"&gt;=0.5")+COUNTIFS(H337:AL337,"BM",H342:AL342,"&gt;=1.5",H343:AL343,"&gt;=0.5")+COUNTIFS(H337:AL337,"D",H342:AL342,"&gt;=1.5",H343:AL343,"&gt;=0.5"))*0.5</f>
        <v>0</v>
      </c>
      <c r="CM337" s="272"/>
      <c r="CN337" s="264" t="s">
        <v>723</v>
      </c>
      <c r="CO337" s="125">
        <f t="shared" ref="CO337" si="124">+AM337+AN337+AO337+AP337+AQ337+AR337+AS337+AU337+BG337</f>
        <v>26</v>
      </c>
      <c r="CP337" s="225">
        <f>+SUM(I338:I343)-I344</f>
        <v>0</v>
      </c>
      <c r="CQ337" s="225">
        <f>+SUM(J338:J343)-J344</f>
        <v>2.5</v>
      </c>
      <c r="CR337" s="225">
        <f>+SUM(K338:K343)-K344</f>
        <v>2.5</v>
      </c>
      <c r="CS337" s="90"/>
      <c r="CT337" s="90"/>
      <c r="CU337" s="90"/>
      <c r="CV337" s="90"/>
      <c r="CW337" s="90"/>
      <c r="CX337" s="90"/>
      <c r="CY337" s="90"/>
      <c r="CZ337" s="90"/>
      <c r="DA337" s="90"/>
    </row>
    <row r="338" spans="1:105" s="70" customFormat="1" ht="15" customHeight="1">
      <c r="A338" s="228"/>
      <c r="B338" s="336"/>
      <c r="C338" s="339"/>
      <c r="D338" s="237"/>
      <c r="E338" s="237"/>
      <c r="F338" s="242" t="s">
        <v>82</v>
      </c>
      <c r="G338" s="71">
        <v>1.5</v>
      </c>
      <c r="H338" s="157"/>
      <c r="I338" s="157"/>
      <c r="J338" s="157">
        <v>2.5</v>
      </c>
      <c r="K338" s="157">
        <v>2.5</v>
      </c>
      <c r="L338" s="157"/>
      <c r="M338" s="171">
        <v>2.5</v>
      </c>
      <c r="N338" s="158">
        <v>2.5</v>
      </c>
      <c r="O338" s="171"/>
      <c r="P338" s="159">
        <v>2.5</v>
      </c>
      <c r="Q338" s="83"/>
      <c r="R338" s="83">
        <v>2.5</v>
      </c>
      <c r="S338" s="83"/>
      <c r="T338" s="83"/>
      <c r="U338" s="83">
        <v>2.5</v>
      </c>
      <c r="V338" s="83"/>
      <c r="W338" s="83">
        <v>2.5</v>
      </c>
      <c r="X338" s="83"/>
      <c r="Y338" s="83">
        <v>2.5</v>
      </c>
      <c r="Z338" s="83"/>
      <c r="AA338" s="83"/>
      <c r="AB338" s="83"/>
      <c r="AC338" s="79"/>
      <c r="AD338" s="79">
        <v>2.5</v>
      </c>
      <c r="AE338" s="79"/>
      <c r="AF338" s="79">
        <v>2.5</v>
      </c>
      <c r="AG338" s="79"/>
      <c r="AH338" s="79"/>
      <c r="AI338" s="79"/>
      <c r="AJ338" s="79"/>
      <c r="AK338" s="79">
        <v>2.5</v>
      </c>
      <c r="AL338" s="79"/>
      <c r="AM338" s="240"/>
      <c r="AN338" s="240"/>
      <c r="AO338" s="240"/>
      <c r="AP338" s="240"/>
      <c r="AQ338" s="240"/>
      <c r="AR338" s="240"/>
      <c r="AS338" s="240"/>
      <c r="AT338" s="256"/>
      <c r="AU338" s="256"/>
      <c r="AV338" s="259"/>
      <c r="AW338" s="259"/>
      <c r="AX338" s="256"/>
      <c r="AY338" s="256"/>
      <c r="AZ338" s="256"/>
      <c r="BA338" s="256"/>
      <c r="BB338" s="256"/>
      <c r="BC338" s="256"/>
      <c r="BD338" s="256"/>
      <c r="BE338" s="256"/>
      <c r="BF338" s="256"/>
      <c r="BG338" s="256"/>
      <c r="BH338" s="256"/>
      <c r="BI338" s="256"/>
      <c r="BJ338" s="256"/>
      <c r="BK338" s="256"/>
      <c r="BL338" s="262"/>
      <c r="BM338" s="262"/>
      <c r="BN338" s="262"/>
      <c r="BO338" s="262"/>
      <c r="BP338" s="262"/>
      <c r="BQ338" s="262"/>
      <c r="BR338" s="270"/>
      <c r="BS338" s="270"/>
      <c r="BT338" s="270"/>
      <c r="BU338" s="270"/>
      <c r="BV338" s="270"/>
      <c r="BW338" s="270"/>
      <c r="BX338" s="256"/>
      <c r="BY338" s="256"/>
      <c r="BZ338" s="256"/>
      <c r="CA338" s="267"/>
      <c r="CB338" s="267"/>
      <c r="CC338" s="274"/>
      <c r="CD338" s="267"/>
      <c r="CE338" s="267"/>
      <c r="CF338" s="267"/>
      <c r="CG338" s="267"/>
      <c r="CH338" s="267"/>
      <c r="CI338" s="267"/>
      <c r="CJ338" s="267"/>
      <c r="CK338" s="267"/>
      <c r="CL338" s="265"/>
      <c r="CM338" s="272"/>
      <c r="CN338" s="264"/>
      <c r="CO338" s="125"/>
      <c r="CP338" s="226"/>
      <c r="CQ338" s="226"/>
      <c r="CR338" s="226"/>
      <c r="CS338" s="90"/>
      <c r="CT338" s="90"/>
      <c r="CU338" s="90"/>
      <c r="CV338" s="90"/>
      <c r="CW338" s="90"/>
      <c r="CX338" s="90"/>
      <c r="CY338" s="90"/>
      <c r="CZ338" s="90"/>
      <c r="DA338" s="90"/>
    </row>
    <row r="339" spans="1:105" s="70" customFormat="1" ht="15" customHeight="1">
      <c r="A339" s="228"/>
      <c r="B339" s="336"/>
      <c r="C339" s="339"/>
      <c r="D339" s="237"/>
      <c r="E339" s="237"/>
      <c r="F339" s="243"/>
      <c r="G339" s="72">
        <v>2</v>
      </c>
      <c r="H339" s="160">
        <v>2</v>
      </c>
      <c r="I339" s="161"/>
      <c r="J339" s="161"/>
      <c r="K339" s="163"/>
      <c r="L339" s="161"/>
      <c r="M339" s="161"/>
      <c r="N339" s="161"/>
      <c r="O339" s="161">
        <v>10.5</v>
      </c>
      <c r="P339" s="162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0">
        <v>10.5</v>
      </c>
      <c r="AD339" s="80"/>
      <c r="AE339" s="80"/>
      <c r="AF339" s="80"/>
      <c r="AG339" s="80"/>
      <c r="AH339" s="80"/>
      <c r="AI339" s="80"/>
      <c r="AJ339" s="80"/>
      <c r="AK339" s="80"/>
      <c r="AL339" s="80"/>
      <c r="AM339" s="240"/>
      <c r="AN339" s="240"/>
      <c r="AO339" s="240"/>
      <c r="AP339" s="240"/>
      <c r="AQ339" s="240"/>
      <c r="AR339" s="240"/>
      <c r="AS339" s="240"/>
      <c r="AT339" s="256"/>
      <c r="AU339" s="256"/>
      <c r="AV339" s="259"/>
      <c r="AW339" s="259"/>
      <c r="AX339" s="256"/>
      <c r="AY339" s="256"/>
      <c r="AZ339" s="256"/>
      <c r="BA339" s="256"/>
      <c r="BB339" s="256"/>
      <c r="BC339" s="256"/>
      <c r="BD339" s="256"/>
      <c r="BE339" s="256"/>
      <c r="BF339" s="256"/>
      <c r="BG339" s="256"/>
      <c r="BH339" s="256"/>
      <c r="BI339" s="256"/>
      <c r="BJ339" s="256"/>
      <c r="BK339" s="256"/>
      <c r="BL339" s="262"/>
      <c r="BM339" s="262"/>
      <c r="BN339" s="262"/>
      <c r="BO339" s="262"/>
      <c r="BP339" s="262"/>
      <c r="BQ339" s="262"/>
      <c r="BR339" s="270"/>
      <c r="BS339" s="270"/>
      <c r="BT339" s="270"/>
      <c r="BU339" s="270"/>
      <c r="BV339" s="270"/>
      <c r="BW339" s="270"/>
      <c r="BX339" s="256"/>
      <c r="BY339" s="256"/>
      <c r="BZ339" s="256"/>
      <c r="CA339" s="267"/>
      <c r="CB339" s="267"/>
      <c r="CC339" s="274"/>
      <c r="CD339" s="267"/>
      <c r="CE339" s="267"/>
      <c r="CF339" s="267"/>
      <c r="CG339" s="267"/>
      <c r="CH339" s="267"/>
      <c r="CI339" s="267"/>
      <c r="CJ339" s="267"/>
      <c r="CK339" s="267"/>
      <c r="CL339" s="265"/>
      <c r="CM339" s="272"/>
      <c r="CN339" s="264"/>
      <c r="CO339" s="125"/>
      <c r="CP339" s="226"/>
      <c r="CQ339" s="226"/>
      <c r="CR339" s="226"/>
      <c r="CS339" s="90"/>
      <c r="CT339" s="90"/>
      <c r="CU339" s="90"/>
      <c r="CV339" s="90"/>
      <c r="CW339" s="90"/>
      <c r="CX339" s="90"/>
      <c r="CY339" s="90"/>
      <c r="CZ339" s="90"/>
      <c r="DA339" s="90"/>
    </row>
    <row r="340" spans="1:105" s="70" customFormat="1" ht="15" customHeight="1">
      <c r="A340" s="228"/>
      <c r="B340" s="336"/>
      <c r="C340" s="339"/>
      <c r="D340" s="237"/>
      <c r="E340" s="237"/>
      <c r="F340" s="243"/>
      <c r="G340" s="72">
        <v>2.1</v>
      </c>
      <c r="H340" s="163"/>
      <c r="I340" s="161"/>
      <c r="J340" s="161"/>
      <c r="K340" s="164"/>
      <c r="L340" s="164"/>
      <c r="M340" s="162"/>
      <c r="N340" s="162"/>
      <c r="O340" s="162"/>
      <c r="P340" s="162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240"/>
      <c r="AN340" s="240"/>
      <c r="AO340" s="240"/>
      <c r="AP340" s="240"/>
      <c r="AQ340" s="240"/>
      <c r="AR340" s="240"/>
      <c r="AS340" s="240"/>
      <c r="AT340" s="256"/>
      <c r="AU340" s="256"/>
      <c r="AV340" s="259"/>
      <c r="AW340" s="259"/>
      <c r="AX340" s="256"/>
      <c r="AY340" s="256"/>
      <c r="AZ340" s="256"/>
      <c r="BA340" s="256"/>
      <c r="BB340" s="256"/>
      <c r="BC340" s="256"/>
      <c r="BD340" s="256"/>
      <c r="BE340" s="256"/>
      <c r="BF340" s="256"/>
      <c r="BG340" s="256"/>
      <c r="BH340" s="256"/>
      <c r="BI340" s="256"/>
      <c r="BJ340" s="256"/>
      <c r="BK340" s="256"/>
      <c r="BL340" s="262"/>
      <c r="BM340" s="262"/>
      <c r="BN340" s="262"/>
      <c r="BO340" s="262"/>
      <c r="BP340" s="262"/>
      <c r="BQ340" s="262"/>
      <c r="BR340" s="270"/>
      <c r="BS340" s="270"/>
      <c r="BT340" s="270"/>
      <c r="BU340" s="270"/>
      <c r="BV340" s="270"/>
      <c r="BW340" s="270"/>
      <c r="BX340" s="256"/>
      <c r="BY340" s="256"/>
      <c r="BZ340" s="256"/>
      <c r="CA340" s="267"/>
      <c r="CB340" s="267"/>
      <c r="CC340" s="274"/>
      <c r="CD340" s="267"/>
      <c r="CE340" s="267"/>
      <c r="CF340" s="267"/>
      <c r="CG340" s="267"/>
      <c r="CH340" s="267"/>
      <c r="CI340" s="267"/>
      <c r="CJ340" s="267"/>
      <c r="CK340" s="267"/>
      <c r="CL340" s="265"/>
      <c r="CM340" s="272"/>
      <c r="CN340" s="264"/>
      <c r="CO340" s="125"/>
      <c r="CP340" s="226"/>
      <c r="CQ340" s="226"/>
      <c r="CR340" s="226"/>
      <c r="CS340" s="90"/>
      <c r="CT340" s="90"/>
      <c r="CU340" s="90"/>
      <c r="CV340" s="90"/>
      <c r="CW340" s="90"/>
      <c r="CX340" s="90"/>
      <c r="CY340" s="90"/>
      <c r="CZ340" s="90"/>
      <c r="DA340" s="90"/>
    </row>
    <row r="341" spans="1:105" s="70" customFormat="1" ht="15" customHeight="1">
      <c r="A341" s="228"/>
      <c r="B341" s="336"/>
      <c r="C341" s="339"/>
      <c r="D341" s="237"/>
      <c r="E341" s="237"/>
      <c r="F341" s="243"/>
      <c r="G341" s="72">
        <v>2.7</v>
      </c>
      <c r="H341" s="163">
        <v>4.5</v>
      </c>
      <c r="I341" s="164"/>
      <c r="J341" s="164"/>
      <c r="K341" s="164"/>
      <c r="L341" s="164"/>
      <c r="M341" s="162"/>
      <c r="N341" s="162"/>
      <c r="O341" s="162"/>
      <c r="P341" s="162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240"/>
      <c r="AN341" s="240"/>
      <c r="AO341" s="240"/>
      <c r="AP341" s="240"/>
      <c r="AQ341" s="240"/>
      <c r="AR341" s="240"/>
      <c r="AS341" s="240"/>
      <c r="AT341" s="256"/>
      <c r="AU341" s="256"/>
      <c r="AV341" s="259"/>
      <c r="AW341" s="259"/>
      <c r="AX341" s="256"/>
      <c r="AY341" s="256"/>
      <c r="AZ341" s="256"/>
      <c r="BA341" s="256"/>
      <c r="BB341" s="256"/>
      <c r="BC341" s="256"/>
      <c r="BD341" s="256"/>
      <c r="BE341" s="256"/>
      <c r="BF341" s="256"/>
      <c r="BG341" s="256"/>
      <c r="BH341" s="256"/>
      <c r="BI341" s="256"/>
      <c r="BJ341" s="256"/>
      <c r="BK341" s="256"/>
      <c r="BL341" s="262"/>
      <c r="BM341" s="262"/>
      <c r="BN341" s="262"/>
      <c r="BO341" s="262"/>
      <c r="BP341" s="262"/>
      <c r="BQ341" s="262"/>
      <c r="BR341" s="270"/>
      <c r="BS341" s="270"/>
      <c r="BT341" s="270"/>
      <c r="BU341" s="270"/>
      <c r="BV341" s="270"/>
      <c r="BW341" s="270"/>
      <c r="BX341" s="256"/>
      <c r="BY341" s="256"/>
      <c r="BZ341" s="256"/>
      <c r="CA341" s="267"/>
      <c r="CB341" s="267"/>
      <c r="CC341" s="274"/>
      <c r="CD341" s="267"/>
      <c r="CE341" s="267"/>
      <c r="CF341" s="267"/>
      <c r="CG341" s="267"/>
      <c r="CH341" s="267"/>
      <c r="CI341" s="267"/>
      <c r="CJ341" s="267"/>
      <c r="CK341" s="267"/>
      <c r="CL341" s="265"/>
      <c r="CM341" s="272"/>
      <c r="CN341" s="264"/>
      <c r="CO341" s="125"/>
      <c r="CP341" s="226"/>
      <c r="CQ341" s="226"/>
      <c r="CR341" s="226"/>
      <c r="CS341" s="90"/>
      <c r="CT341" s="90"/>
      <c r="CU341" s="90"/>
      <c r="CV341" s="90"/>
      <c r="CW341" s="90"/>
      <c r="CX341" s="90"/>
      <c r="CY341" s="90"/>
      <c r="CZ341" s="90"/>
      <c r="DA341" s="90"/>
    </row>
    <row r="342" spans="1:105" s="70" customFormat="1" ht="15" customHeight="1">
      <c r="A342" s="228"/>
      <c r="B342" s="336"/>
      <c r="C342" s="339"/>
      <c r="D342" s="237"/>
      <c r="E342" s="237"/>
      <c r="F342" s="243"/>
      <c r="G342" s="72">
        <v>3</v>
      </c>
      <c r="H342" s="163">
        <v>2</v>
      </c>
      <c r="I342" s="161"/>
      <c r="J342" s="161"/>
      <c r="K342" s="164"/>
      <c r="L342" s="164"/>
      <c r="M342" s="162"/>
      <c r="N342" s="162"/>
      <c r="O342" s="162"/>
      <c r="P342" s="162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240"/>
      <c r="AN342" s="240"/>
      <c r="AO342" s="240"/>
      <c r="AP342" s="240"/>
      <c r="AQ342" s="240"/>
      <c r="AR342" s="240"/>
      <c r="AS342" s="240"/>
      <c r="AT342" s="256"/>
      <c r="AU342" s="256"/>
      <c r="AV342" s="259"/>
      <c r="AW342" s="259"/>
      <c r="AX342" s="256"/>
      <c r="AY342" s="256"/>
      <c r="AZ342" s="256"/>
      <c r="BA342" s="256"/>
      <c r="BB342" s="256"/>
      <c r="BC342" s="256"/>
      <c r="BD342" s="256"/>
      <c r="BE342" s="256"/>
      <c r="BF342" s="256"/>
      <c r="BG342" s="256"/>
      <c r="BH342" s="256"/>
      <c r="BI342" s="256"/>
      <c r="BJ342" s="256"/>
      <c r="BK342" s="256"/>
      <c r="BL342" s="262"/>
      <c r="BM342" s="262"/>
      <c r="BN342" s="262"/>
      <c r="BO342" s="262"/>
      <c r="BP342" s="262"/>
      <c r="BQ342" s="262"/>
      <c r="BR342" s="270"/>
      <c r="BS342" s="270"/>
      <c r="BT342" s="270"/>
      <c r="BU342" s="270"/>
      <c r="BV342" s="270"/>
      <c r="BW342" s="270"/>
      <c r="BX342" s="256"/>
      <c r="BY342" s="256"/>
      <c r="BZ342" s="256"/>
      <c r="CA342" s="267"/>
      <c r="CB342" s="267"/>
      <c r="CC342" s="274"/>
      <c r="CD342" s="267"/>
      <c r="CE342" s="267"/>
      <c r="CF342" s="267"/>
      <c r="CG342" s="267"/>
      <c r="CH342" s="267"/>
      <c r="CI342" s="267"/>
      <c r="CJ342" s="267"/>
      <c r="CK342" s="267"/>
      <c r="CL342" s="265"/>
      <c r="CM342" s="272"/>
      <c r="CN342" s="264"/>
      <c r="CO342" s="125"/>
      <c r="CP342" s="226"/>
      <c r="CQ342" s="226"/>
      <c r="CR342" s="226"/>
      <c r="CS342" s="90"/>
      <c r="CT342" s="90"/>
      <c r="CU342" s="90"/>
      <c r="CV342" s="90"/>
      <c r="CW342" s="90"/>
      <c r="CX342" s="90"/>
      <c r="CY342" s="90"/>
      <c r="CZ342" s="90"/>
      <c r="DA342" s="90"/>
    </row>
    <row r="343" spans="1:105" s="70" customFormat="1" ht="15" customHeight="1">
      <c r="A343" s="228"/>
      <c r="B343" s="336"/>
      <c r="C343" s="339"/>
      <c r="D343" s="237"/>
      <c r="E343" s="237"/>
      <c r="F343" s="244"/>
      <c r="G343" s="73">
        <v>3.9</v>
      </c>
      <c r="H343" s="165">
        <v>2</v>
      </c>
      <c r="I343" s="166"/>
      <c r="J343" s="166"/>
      <c r="K343" s="166"/>
      <c r="L343" s="166"/>
      <c r="M343" s="167"/>
      <c r="N343" s="167"/>
      <c r="O343" s="167"/>
      <c r="P343" s="16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240"/>
      <c r="AN343" s="240"/>
      <c r="AO343" s="240"/>
      <c r="AP343" s="240"/>
      <c r="AQ343" s="240"/>
      <c r="AR343" s="240"/>
      <c r="AS343" s="240"/>
      <c r="AT343" s="256"/>
      <c r="AU343" s="256"/>
      <c r="AV343" s="259"/>
      <c r="AW343" s="259"/>
      <c r="AX343" s="256"/>
      <c r="AY343" s="256"/>
      <c r="AZ343" s="256"/>
      <c r="BA343" s="256"/>
      <c r="BB343" s="256"/>
      <c r="BC343" s="256"/>
      <c r="BD343" s="256"/>
      <c r="BE343" s="256"/>
      <c r="BF343" s="256"/>
      <c r="BG343" s="256"/>
      <c r="BH343" s="256"/>
      <c r="BI343" s="256"/>
      <c r="BJ343" s="256"/>
      <c r="BK343" s="256"/>
      <c r="BL343" s="262"/>
      <c r="BM343" s="262"/>
      <c r="BN343" s="262"/>
      <c r="BO343" s="262"/>
      <c r="BP343" s="262"/>
      <c r="BQ343" s="262"/>
      <c r="BR343" s="270"/>
      <c r="BS343" s="270"/>
      <c r="BT343" s="270"/>
      <c r="BU343" s="270"/>
      <c r="BV343" s="270"/>
      <c r="BW343" s="270"/>
      <c r="BX343" s="256"/>
      <c r="BY343" s="256"/>
      <c r="BZ343" s="256"/>
      <c r="CA343" s="267"/>
      <c r="CB343" s="267"/>
      <c r="CC343" s="274"/>
      <c r="CD343" s="267"/>
      <c r="CE343" s="267"/>
      <c r="CF343" s="267"/>
      <c r="CG343" s="267"/>
      <c r="CH343" s="267"/>
      <c r="CI343" s="267"/>
      <c r="CJ343" s="267"/>
      <c r="CK343" s="267"/>
      <c r="CL343" s="265"/>
      <c r="CM343" s="272"/>
      <c r="CN343" s="264"/>
      <c r="CO343" s="125"/>
      <c r="CP343" s="226"/>
      <c r="CQ343" s="226"/>
      <c r="CR343" s="226"/>
      <c r="CS343" s="90"/>
      <c r="CT343" s="90"/>
      <c r="CU343" s="90"/>
      <c r="CV343" s="90"/>
      <c r="CW343" s="90"/>
      <c r="CX343" s="90"/>
      <c r="CY343" s="90"/>
      <c r="CZ343" s="90"/>
      <c r="DA343" s="90"/>
    </row>
    <row r="344" spans="1:105" s="70" customFormat="1" ht="15" customHeight="1">
      <c r="A344" s="229"/>
      <c r="B344" s="337"/>
      <c r="C344" s="340"/>
      <c r="D344" s="238"/>
      <c r="E344" s="238"/>
      <c r="F344" s="245" t="s">
        <v>83</v>
      </c>
      <c r="G344" s="246"/>
      <c r="H344" s="168"/>
      <c r="I344" s="169"/>
      <c r="J344" s="169"/>
      <c r="K344" s="169"/>
      <c r="L344" s="169"/>
      <c r="M344" s="170"/>
      <c r="N344" s="170"/>
      <c r="O344" s="170"/>
      <c r="P344" s="170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241"/>
      <c r="AN344" s="241"/>
      <c r="AO344" s="241"/>
      <c r="AP344" s="241"/>
      <c r="AQ344" s="241"/>
      <c r="AR344" s="241"/>
      <c r="AS344" s="241"/>
      <c r="AT344" s="257"/>
      <c r="AU344" s="257"/>
      <c r="AV344" s="260"/>
      <c r="AW344" s="260"/>
      <c r="AX344" s="257"/>
      <c r="AY344" s="257"/>
      <c r="AZ344" s="257"/>
      <c r="BA344" s="257"/>
      <c r="BB344" s="257"/>
      <c r="BC344" s="257"/>
      <c r="BD344" s="257"/>
      <c r="BE344" s="257"/>
      <c r="BF344" s="257"/>
      <c r="BG344" s="257"/>
      <c r="BH344" s="257"/>
      <c r="BI344" s="257"/>
      <c r="BJ344" s="257"/>
      <c r="BK344" s="257"/>
      <c r="BL344" s="263"/>
      <c r="BM344" s="263"/>
      <c r="BN344" s="263"/>
      <c r="BO344" s="263"/>
      <c r="BP344" s="263"/>
      <c r="BQ344" s="263"/>
      <c r="BR344" s="271"/>
      <c r="BS344" s="271"/>
      <c r="BT344" s="271"/>
      <c r="BU344" s="271"/>
      <c r="BV344" s="271"/>
      <c r="BW344" s="271"/>
      <c r="BX344" s="257"/>
      <c r="BY344" s="257"/>
      <c r="BZ344" s="257"/>
      <c r="CA344" s="268"/>
      <c r="CB344" s="268"/>
      <c r="CC344" s="275"/>
      <c r="CD344" s="268"/>
      <c r="CE344" s="268"/>
      <c r="CF344" s="268"/>
      <c r="CG344" s="268"/>
      <c r="CH344" s="268"/>
      <c r="CI344" s="268"/>
      <c r="CJ344" s="268"/>
      <c r="CK344" s="268"/>
      <c r="CL344" s="265"/>
      <c r="CM344" s="272"/>
      <c r="CN344" s="264"/>
      <c r="CO344" s="125"/>
      <c r="CP344" s="226"/>
      <c r="CQ344" s="226"/>
      <c r="CR344" s="226"/>
      <c r="CS344" s="90"/>
      <c r="CT344" s="90"/>
      <c r="CU344" s="90"/>
      <c r="CV344" s="90"/>
      <c r="CW344" s="90"/>
      <c r="CX344" s="90"/>
      <c r="CY344" s="90"/>
      <c r="CZ344" s="90"/>
      <c r="DA344" s="90"/>
    </row>
    <row r="345" spans="1:105" s="70" customFormat="1" ht="15" customHeight="1">
      <c r="A345" s="227">
        <f t="shared" ref="A345" si="125">A337+1</f>
        <v>42</v>
      </c>
      <c r="B345" s="335" t="s">
        <v>127</v>
      </c>
      <c r="C345" s="338" t="s">
        <v>128</v>
      </c>
      <c r="D345" s="236">
        <v>43745</v>
      </c>
      <c r="E345" s="236" t="s">
        <v>585</v>
      </c>
      <c r="F345" s="253" t="s">
        <v>80</v>
      </c>
      <c r="G345" s="254"/>
      <c r="H345" s="124" t="s">
        <v>69</v>
      </c>
      <c r="I345" s="124"/>
      <c r="J345" s="124" t="s">
        <v>67</v>
      </c>
      <c r="K345" s="124" t="s">
        <v>60</v>
      </c>
      <c r="L345" s="124" t="s">
        <v>60</v>
      </c>
      <c r="M345" s="124" t="s">
        <v>60</v>
      </c>
      <c r="N345" s="124" t="s">
        <v>60</v>
      </c>
      <c r="O345" s="124" t="s">
        <v>973</v>
      </c>
      <c r="P345" s="124" t="s">
        <v>61</v>
      </c>
      <c r="Q345" s="82" t="s">
        <v>61</v>
      </c>
      <c r="R345" s="82" t="s">
        <v>61</v>
      </c>
      <c r="S345" s="82" t="s">
        <v>61</v>
      </c>
      <c r="T345" s="82" t="s">
        <v>61</v>
      </c>
      <c r="U345" s="82" t="s">
        <v>61</v>
      </c>
      <c r="V345" s="82"/>
      <c r="W345" s="82" t="s">
        <v>60</v>
      </c>
      <c r="X345" s="82" t="s">
        <v>60</v>
      </c>
      <c r="Y345" s="82" t="s">
        <v>60</v>
      </c>
      <c r="Z345" s="82" t="s">
        <v>60</v>
      </c>
      <c r="AA345" s="82" t="s">
        <v>60</v>
      </c>
      <c r="AB345" s="82" t="s">
        <v>60</v>
      </c>
      <c r="AC345" s="82"/>
      <c r="AD345" s="82" t="s">
        <v>60</v>
      </c>
      <c r="AE345" s="82" t="s">
        <v>60</v>
      </c>
      <c r="AF345" s="82" t="s">
        <v>60</v>
      </c>
      <c r="AG345" s="82" t="s">
        <v>60</v>
      </c>
      <c r="AH345" s="82" t="s">
        <v>60</v>
      </c>
      <c r="AI345" s="82" t="s">
        <v>1471</v>
      </c>
      <c r="AJ345" s="82"/>
      <c r="AK345" s="82" t="s">
        <v>60</v>
      </c>
      <c r="AL345" s="82" t="s">
        <v>60</v>
      </c>
      <c r="AM345" s="239">
        <f>COUNTIF(H345:AL345,"PH")+COUNTIF(H345:AL345,"PH/L")+COUNTIF(H345:AL345,"PM")</f>
        <v>0</v>
      </c>
      <c r="AN345" s="239">
        <f>COUNTIF(H345:AL345,"PD")+COUNTIF(H345:AL345,"PDD")+COUNTIF(H345:AL345,"P/DS")/2+COUNTIF(H345:AL345,"PMD")</f>
        <v>0</v>
      </c>
      <c r="AO345" s="239">
        <f>COUNTIF(H345:AL345,"PN")+COUNTIF(H345:AL345,"P/NS")/2+COUNTIF(H345:AL345,"PH")+COUNTIF(H345:AL345,"PH/F")/2+COUNTIF(H345:AL345,"PH/L")/2+COUNTIF(H345:AL345,"PM")</f>
        <v>0</v>
      </c>
      <c r="AP345" s="239">
        <f>COUNTIF(H345:AL345,"BH")+COUNTIF(H345:AL345,"AL/BL")+COUNTIF(H345:AL345,"UL/BL")+COUNTIF(H345:AL345,"BM")</f>
        <v>0</v>
      </c>
      <c r="AQ345" s="239">
        <f>COUNTIF(H345:AL345,"DS")+COUNTIF(H345:AL345,"AL/DS")/2+COUNTIF(H345:AL345,"UL/DS")/2+COUNTIF(H345:AL345,"CT")+COUNTIF(H345:AL345,"MD")</f>
        <v>17.5</v>
      </c>
      <c r="AR345" s="239">
        <f>COUNTIF(H345:AL345,"NS")+COUNTIF(H345:AL345,"AL/NS")/2+COUNTIF(H345:AL345,"UL/NS")/2+COUNTIF(H345:AL345,"BH")+COUNTIF(H345:AL345,"AL/BF")/2+COUNTIF(H345:AL345,"AL/BL")/2+COUNTIF(H345:AL345,"UL/BL")/2+COUNTIF(H345:AL345,"UL/BF")/2+COUNTIF(H345:AL345,"BM")</f>
        <v>6</v>
      </c>
      <c r="AS345" s="239">
        <f>COUNTIF(H345:AL345,"AL")+COUNTIF(H345:AL345,"AL/DS")/2+COUNTIF(H345:AL345,"AL/NS")/2+COUNTIF(H345:AL345,"NH")+COUNTIF(H345:AL345,"SL")+COUNTIF(H345:AL345,"NHD")+COUNTIF(H345:AL345,"B")+COUNTIF(H345:AL345,"HL")+COUNTIF(H345:AL345,"AL/BF")/2+COUNTIF(H345:AL345,"AL/BL")/2</f>
        <v>2</v>
      </c>
      <c r="AT345" s="255">
        <f>COUNTIF(H345:AL345,"PD")+COUNTIF(H345:AL345,"PN")+COUNTIF(H345:AL345,"P/DS")/2+COUNTIF(H345:AL345,"P/NS")/2+COUNTIF(H345:AL345,"DS")+COUNTIF(H345:AL345,"NS")+COUNTIF(H345:AL345,"AL")+COUNTIF(H345:AL345,"AL/DS")+COUNTIF(H345:AL345,"AL/NS")+COUNTIF(H345:AL345,"NH")+COUNTIF(H345:AL345,"SL")+COUNTIF(H345:AL345,"UL/DS")/2+COUNTIF(H345:AL345,"UL/NS")/2+COUNTIF(H345:AL345,"CT")+COUNTIF(H345:AL345,"NHD")+COUNTIF(H345:AL345,"PDD")+COUNTIF(H345:AL345,"B")+COUNTIF(H345:AL345,"HL")+COUNTIF(H345:AL345,"PH")+COUNTIF(H345:AL345,"BH")+COUNTIF(H345:AL345,"AL/BF")+COUNTIF(H345:AL345,"AL/BL")+COUNTIF(H345:AL345,"UL/BF")/2+COUNTIF(H345:AL345,"UL/BL")/2+COUNTIF(H345:AL345,"PH/F")/2+COUNTIF(H345:AL345,"PH/L")/2+COUNTIF(H345:AL345,"MD")+COUNTIF(H345:AL345,"PMD")+COUNTIF(H345:AL345,"PM")+COUNTIF(H345:AL345,"BM")</f>
        <v>25.5</v>
      </c>
      <c r="AU345" s="255">
        <f>COUNTIF(H345:AL345,"P/DS")/2+COUNTIF(H345:AL345,"P/NS")/2+COUNTIF(H345:AL345,"IL")+COUNTIF(H345:AL345,"NL")+COUNTIF(H345:AL345,"UL")+COUNTIF(H345:AL345,"UL/DS")/2+COUNTIF(H345:AL345,"UL/NS")/2+COUNTIF(H345:AL345,"KT")+COUNTIF(H345:AL345,"UL/BF")/2+COUNTIF(H345:AL345,"UL/BL")/2+COUNTIF(H345:AL345,"PH/F")/2+COUNTIF(H345:AL345,"PH/L")/2+COUNTIF(H345:AL345,"NB")</f>
        <v>0.5</v>
      </c>
      <c r="AV345" s="258">
        <f>COUNTIF(H345:AL345,"PN")+COUNTIF(H345:AL345,"TVD")+COUNTIF(H345:AL345,"PH")+COUNTIF(H345:AL345,"PM")+COUNTIF(H345:AL345,"PDD")-COUNTIFS(H345:AL345,"PN",H352:AL352,"&gt;=3")-COUNTIFS(H345:AL345,"PM",H352:AL352,"&gt;=3")</f>
        <v>0</v>
      </c>
      <c r="AW345" s="258">
        <f>COUNTIF(H345:AL345,"NS")+COUNTIF(H345:AL345,"D")+COUNTIF(H345:AL345,"BH")+COUNTIF(H345:AL345,"NHD")+COUNTIF(H345:AL345,"BM")-COUNTIFS(H345:AL345,"NS",H352:AL352,"&gt;=3")-COUNTIFS(H345:AL345,"BH",H352:AL352,"&gt;=3")-COUNTIFS(H345:AL345,"BM",H352:AL352,"&gt;=3")</f>
        <v>7</v>
      </c>
      <c r="AX345" s="255">
        <f>COUNTIF(H345:AL345,"AL")+COUNTIF(H345:AL345,"AL/DS")/2+COUNTIF(H345:AL345,"AL/NS")/2+COUNTIF(H345:AL345,"AL/BF")+COUNTIF(H345:AL345,"AL/BL")/2</f>
        <v>1</v>
      </c>
      <c r="AY345" s="255">
        <f>COUNTIF(H345:AL345,"SL")</f>
        <v>0</v>
      </c>
      <c r="AZ345" s="255">
        <f>COUNTIF(H345:AL345,"NH")</f>
        <v>1</v>
      </c>
      <c r="BA345" s="255">
        <f>COUNTIF(H345:AL345,"HL")</f>
        <v>0</v>
      </c>
      <c r="BB345" s="255">
        <f>COUNTIF(G345:AL345,"P/DS")/2+COUNTIF(G345:AL345,"P/NS")/2+COUNTIF(G345:AL345,"UL")+COUNTIF(G345:AL345,"UL/DS")/2+COUNTIF(G345:AL345,"UL/NS")/2+COUNTIF(G345:AL345,"UL/BL")/2+COUNTIF(G345:AL345,"UL/BF")/2+COUNTIF(G345:AL345,"PH/F")/2+COUNTIF(G345:AL345,"PH/L")/2</f>
        <v>0.5</v>
      </c>
      <c r="BC345" s="255">
        <f>COUNTIF(H345:AL345,"NB")</f>
        <v>0</v>
      </c>
      <c r="BD345" s="255">
        <f>COUNTIF(H345:AL345,"NL")</f>
        <v>0</v>
      </c>
      <c r="BE345" s="255">
        <f>COUNTIF(H345:AL345,"IL")</f>
        <v>0</v>
      </c>
      <c r="BF345" s="255">
        <f>COUNTIF(H345:AL345,"KT")</f>
        <v>0</v>
      </c>
      <c r="BG345" s="255">
        <f>COUNTIF(H345:AL345,"L70")</f>
        <v>0</v>
      </c>
      <c r="BH345" s="255">
        <f>COUNTIF(H345:AL345,"MD")</f>
        <v>0</v>
      </c>
      <c r="BI345" s="255">
        <f>COUNTIF(H345:AL345,"PMD")</f>
        <v>0</v>
      </c>
      <c r="BJ345" s="255">
        <f>COUNTIF(H345:AL345,"PM")</f>
        <v>0</v>
      </c>
      <c r="BK345" s="255">
        <f>COUNTIF(H345:AL345,"BM")</f>
        <v>0</v>
      </c>
      <c r="BL345" s="261">
        <f>SUMIF(H345:AL345,"PD",H346:AL346)+SUMIF(H345:AL345,"PN",H346:AL346)+SUMIF(H345:AL345,"P/DS",H346:AL346)+SUMIF(H345:AL345,"PN/F",H346:AL346)+SUMIF(H345:AL345,"PN/L",H346:AL346)+SUMIF(H345:AL345,"TV",H346:AL346)+SUMIF(H345:AL345,"TVD",H346:AL346)+SUMIF(H345:AL345,"PDD",H346:AL346)</f>
        <v>0</v>
      </c>
      <c r="BM345" s="261">
        <f>SUMIF(H345:AL345,"PD",H347:AL347)+SUMIF(H345:AL345,"PN",H347:AL347)+SUMIF(H345:AL345,"P/DS",H347:AL347)+SUMIF(H345:AL345,"PN/F",H347:AL347)+SUMIF(H345:AL345,"PN/L",H347:AL347)+SUMIF(H345:AL345,"TV",H347:AL347)+SUMIF(H345:AL345,"TVD",H347:AL347)+SUMIF(H345:AL345,"PDD",H347:AL347)+SUMIF(H345:AL345,"PMD",H347:AL347)</f>
        <v>0</v>
      </c>
      <c r="BN345" s="261">
        <f>SUMIF(H345:AL345,"PD",H348:AL348)+SUMIF(H345:AL345,"PN",H348:AL348)+SUMIF(H345:AL345,"P/DS",H348:AL348)+SUMIF(H345:AL345,"PN/F",H348:AL348)+SUMIF(H345:AL345,"PN/L",H348:AL348)+SUMIF(H345:AL345,"TV",H348:AL348)+SUMIF(H345:AL345,"TVD",H348:AL348)</f>
        <v>0</v>
      </c>
      <c r="BO345" s="261">
        <f>SUMIF(H345:AL345,"PD",H349:AL349)+SUMIF(H345:AL345,"PN",H349:AL349)+SUMIF(H345:AL345,"P/DS",H349:AL349)+SUMIF(H345:AL345,"PN/F",H349:AL349)+SUMIF(H345:AL345,"PN/L",H349:AL349)+SUMIF(H345:AL345,"TV",H349:AL349)+SUMIF(H345:AL345,"TVD",H349:AL349)</f>
        <v>0</v>
      </c>
      <c r="BP345" s="261">
        <f>SUMIF(H345:AL345,"PD",H350:AL350)+SUMIF(H345:AL345,"PN",H350:AL350)+SUMIF(H345:AL345,"P/DS",H350:AL350)+SUMIF(H345:AL345,"PN/F",H350:AL350)+SUMIF(H345:AL345,"PN/L",H350:AL350)+SUMIF(H345:AL345,"TV",H350:AL350)+SUMIF(H345:AL345,"TVD",H350:AL350)+SUMIF(H345:AL345,"PDD",H350:AL350)+SUMIF(H345:AL345,"PH",H350:AL350)+SUMIF(H345:AL345,"PM",H350:AL350)</f>
        <v>0</v>
      </c>
      <c r="BQ345" s="261">
        <f>SUMIF(H345:AL345,"PD",H351:AL351)+SUMIF(H345:AL345,"PN",H351:AL351)+SUMIF(H345:AL345,"P/DS",H351:AL351)+SUMIF(H345:AL345,"PN/F",H351:AL351)+SUMIF(H345:AL345,"PN/L",H351:AL351)+SUMIF(H345:AL345,"TV",H351:AL351)+SUMIF(H345:AL345,"TVD",H351:AL351)+SUMIF(H345:AL345,"PDD",H351:AL351)+SUMIF(H345:AL345,"PH",H351:AL351)+SUMIF(H345:AL345,"PM",H351:AL351)</f>
        <v>0</v>
      </c>
      <c r="BR345" s="269">
        <f>SUM(H346:AL346)-BL345</f>
        <v>27.5</v>
      </c>
      <c r="BS345" s="269">
        <f>SUM(H347:AL347)-BM345</f>
        <v>17.5</v>
      </c>
      <c r="BT345" s="269">
        <f>SUM(H348:AL348)-BN345</f>
        <v>0</v>
      </c>
      <c r="BU345" s="269">
        <f>SUM(H349:AL349)-BO345</f>
        <v>6.5</v>
      </c>
      <c r="BV345" s="269">
        <f>SUM(H350:AL350)-BP345</f>
        <v>0</v>
      </c>
      <c r="BW345" s="269">
        <f>SUM(H351:AL351)-BQ345</f>
        <v>0</v>
      </c>
      <c r="BX345" s="255">
        <f>SUMIF(H345:AL345,"PD",H352:AL352)+SUMIF(H345:AL345,"PN",H352:AL352)+SUMIF(H345:AL345,"P/DS",H352:AL352)+SUMIF(H345:AL345,"PN/F",H352:AL352)+SUMIF(H345:AL345,"PN/L",H352:AL352)</f>
        <v>0</v>
      </c>
      <c r="BY345" s="255">
        <f>SUM(H352:AL352)-BX345</f>
        <v>0</v>
      </c>
      <c r="BZ345" s="255">
        <f t="shared" ref="BZ345" si="126">+SUM(BL345:BW352)</f>
        <v>51.5</v>
      </c>
      <c r="CA345" s="266">
        <f>(COUNTIFS(H345:AL345,"PD",H346:AL346,"&gt;=2"))*0.5-IF(CN345="VP",COUNTIFS($H$16:$AL$16,"SAT",H345:AL345,"PD",H346:AL346,"&gt;=2"))*0.5</f>
        <v>0</v>
      </c>
      <c r="CB345" s="266">
        <f>(COUNTIFS(H345:AL345,"PN",H347:AL347,"&gt;=0.5",H346:AL346,"&gt;=1.5"))*0.5+COUNTIFS(H345:AL345,"PDD",H347:AL347,"&gt;=0.5",H346:AL346,"&gt;=1.5")*0.5</f>
        <v>0</v>
      </c>
      <c r="CC345" s="273">
        <f>(COUNTIFS(H345:AL345,"TV",H347:AL347,"&gt;=10"))*0.5+(COUNTIFS(H345:AL345,"PMD",H347:AL347,"&gt;=2"))*0.5</f>
        <v>0</v>
      </c>
      <c r="CD345" s="266">
        <f>(COUNTIFS(H345:AL345,"TVD",H349:AL349,"&gt;=6.5",H347:AL347,"&gt;=3.5"))*0.5</f>
        <v>0</v>
      </c>
      <c r="CE345" s="266">
        <f>(COUNTIFS(H345:AL345,"PD",H350:AL350,"&gt;=10"))*0.5</f>
        <v>0</v>
      </c>
      <c r="CF345" s="266">
        <f>(COUNTIFS(H345:AL345,"PDD",H350:AL350,"&gt;=3.5",H351:AL351,"&gt;=6.5")+COUNTIFS(H345:AL345,"PH",H351:AL351,"&gt;=0.5",H350:AL350,"&gt;=1.5")+COUNTIFS(H345:AL345,"PM",H351:AL351,"&gt;=0.5",H350:AL350,"&gt;=1.5"))*0.5</f>
        <v>0</v>
      </c>
      <c r="CG345" s="266">
        <f>(COUNTIFS(H345:AL345,"DS",H346:AL346,"&gt;=2")+COUNTIFS(H345:AL345,"AL/DS",H346:AL346,"&gt;=2"))*0.5-IF(CN345="VP",COUNTIFS($H$16:$AL$16,"SAT",H345:AL345,"DS",H346:AL346,"&gt;=2"))*0.5</f>
        <v>3.5</v>
      </c>
      <c r="CH345" s="266">
        <f>(COUNTIFS(H345:AL345,"NS",H347:AL347,"&gt;=0.5",H346:AL346,"&gt;=1.5")+COUNTIFS(H345:AL345,"AL/NS",H347:AL347,"&gt;=0.5",H346:AL346,"&gt;=1.5")+COUNTIFS(H345:AL345,"NHD",H347:AL347,"&gt;=4.5",H350:AL350,"&gt;=2",H346:AL346,"&gt;=1.5"))*0.5</f>
        <v>2.5</v>
      </c>
      <c r="CI345" s="266">
        <f>(COUNTIF(H347:AL347,"&gt;=10")+COUNTIFS(H345:AL345,"MD",H347:AL347,"&gt;=2")-COUNTIFS(H345:AL345,"TV",H347:AL347,"&gt;=10"))*0.5</f>
        <v>0.5</v>
      </c>
      <c r="CJ345" s="266">
        <f>(COUNTIFS(H345:AL345,"D",H349:AL349,"&gt;=6.5",H347:AL347,"&gt;=3.5"))*0.5</f>
        <v>0.5</v>
      </c>
      <c r="CK345" s="266">
        <f>(COUNTIF(H350:AL350,"&gt;=10")-COUNTIFS(H345:AL345,"PD",H350:AL350,"&gt;=10"))*0.5</f>
        <v>0</v>
      </c>
      <c r="CL345" s="265">
        <f>(COUNTIFS(H345:AL345,"NHD",H350:AL350,"&gt;=3.5",H351:AL351,"&gt;=6.5")+COUNTIFS(H345:AL345,"BH",H350:AL350,"&gt;=1.5",H351:AL351,"&gt;=0.5")+COUNTIFS(H345:AL345,"BM",H350:AL350,"&gt;=1.5",H351:AL351,"&gt;=0.5")+COUNTIFS(H345:AL345,"D",H350:AL350,"&gt;=1.5",H351:AL351,"&gt;=0.5"))*0.5</f>
        <v>0</v>
      </c>
      <c r="CM345" s="272"/>
      <c r="CN345" s="264" t="s">
        <v>723</v>
      </c>
      <c r="CO345" s="125">
        <f t="shared" ref="CO345" si="127">+AM345+AN345+AO345+AP345+AQ345+AR345+AS345+AU345+BG345</f>
        <v>26</v>
      </c>
      <c r="CP345" s="225">
        <f>+SUM(I346:I351)-I352</f>
        <v>0</v>
      </c>
      <c r="CQ345" s="225">
        <f>+SUM(J346:J351)-J352</f>
        <v>0</v>
      </c>
      <c r="CR345" s="225">
        <f>+SUM(K346:K351)-K352</f>
        <v>2.5</v>
      </c>
      <c r="CS345" s="90"/>
      <c r="CT345" s="90"/>
      <c r="CU345" s="90"/>
      <c r="CV345" s="90"/>
      <c r="CW345" s="90"/>
      <c r="CX345" s="90"/>
      <c r="CY345" s="90"/>
      <c r="CZ345" s="90"/>
      <c r="DA345" s="90"/>
    </row>
    <row r="346" spans="1:105" s="70" customFormat="1" ht="15" customHeight="1">
      <c r="A346" s="228"/>
      <c r="B346" s="336"/>
      <c r="C346" s="339"/>
      <c r="D346" s="237"/>
      <c r="E346" s="237"/>
      <c r="F346" s="242" t="s">
        <v>82</v>
      </c>
      <c r="G346" s="71">
        <v>1.5</v>
      </c>
      <c r="H346" s="157"/>
      <c r="I346" s="157"/>
      <c r="J346" s="157"/>
      <c r="K346" s="157">
        <v>2.5</v>
      </c>
      <c r="L346" s="157">
        <v>2.5</v>
      </c>
      <c r="M346" s="171">
        <v>2.5</v>
      </c>
      <c r="N346" s="171">
        <v>2.5</v>
      </c>
      <c r="O346" s="171"/>
      <c r="P346" s="159">
        <v>2</v>
      </c>
      <c r="Q346" s="83">
        <v>2</v>
      </c>
      <c r="R346" s="83">
        <v>2</v>
      </c>
      <c r="S346" s="83">
        <v>2</v>
      </c>
      <c r="T346" s="83">
        <v>2</v>
      </c>
      <c r="U346" s="83"/>
      <c r="V346" s="83"/>
      <c r="W346" s="83"/>
      <c r="X346" s="83">
        <v>2.5</v>
      </c>
      <c r="Y346" s="83"/>
      <c r="Z346" s="83"/>
      <c r="AA346" s="83">
        <v>2.5</v>
      </c>
      <c r="AB346" s="83">
        <v>2.5</v>
      </c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240"/>
      <c r="AN346" s="240"/>
      <c r="AO346" s="240"/>
      <c r="AP346" s="240"/>
      <c r="AQ346" s="240"/>
      <c r="AR346" s="240"/>
      <c r="AS346" s="240"/>
      <c r="AT346" s="256"/>
      <c r="AU346" s="256"/>
      <c r="AV346" s="259"/>
      <c r="AW346" s="259"/>
      <c r="AX346" s="256"/>
      <c r="AY346" s="256"/>
      <c r="AZ346" s="256"/>
      <c r="BA346" s="256"/>
      <c r="BB346" s="256"/>
      <c r="BC346" s="256"/>
      <c r="BD346" s="256"/>
      <c r="BE346" s="256"/>
      <c r="BF346" s="256"/>
      <c r="BG346" s="256"/>
      <c r="BH346" s="256"/>
      <c r="BI346" s="256"/>
      <c r="BJ346" s="256"/>
      <c r="BK346" s="256"/>
      <c r="BL346" s="262"/>
      <c r="BM346" s="262"/>
      <c r="BN346" s="262"/>
      <c r="BO346" s="262"/>
      <c r="BP346" s="262"/>
      <c r="BQ346" s="262"/>
      <c r="BR346" s="270"/>
      <c r="BS346" s="270"/>
      <c r="BT346" s="270"/>
      <c r="BU346" s="270"/>
      <c r="BV346" s="270"/>
      <c r="BW346" s="270"/>
      <c r="BX346" s="256"/>
      <c r="BY346" s="256"/>
      <c r="BZ346" s="256"/>
      <c r="CA346" s="267"/>
      <c r="CB346" s="267"/>
      <c r="CC346" s="274"/>
      <c r="CD346" s="267"/>
      <c r="CE346" s="267"/>
      <c r="CF346" s="267"/>
      <c r="CG346" s="267"/>
      <c r="CH346" s="267"/>
      <c r="CI346" s="267"/>
      <c r="CJ346" s="267"/>
      <c r="CK346" s="267"/>
      <c r="CL346" s="265"/>
      <c r="CM346" s="272"/>
      <c r="CN346" s="264"/>
      <c r="CO346" s="125"/>
      <c r="CP346" s="226"/>
      <c r="CQ346" s="226"/>
      <c r="CR346" s="226"/>
      <c r="CS346" s="90"/>
      <c r="CT346" s="90"/>
      <c r="CU346" s="90"/>
      <c r="CV346" s="90"/>
      <c r="CW346" s="90"/>
      <c r="CX346" s="90"/>
      <c r="CY346" s="90"/>
      <c r="CZ346" s="90"/>
      <c r="DA346" s="90"/>
    </row>
    <row r="347" spans="1:105" s="70" customFormat="1" ht="15" customHeight="1">
      <c r="A347" s="228"/>
      <c r="B347" s="336"/>
      <c r="C347" s="339"/>
      <c r="D347" s="237"/>
      <c r="E347" s="237"/>
      <c r="F347" s="243"/>
      <c r="G347" s="72">
        <v>2</v>
      </c>
      <c r="H347" s="160"/>
      <c r="I347" s="161"/>
      <c r="J347" s="161"/>
      <c r="K347" s="163"/>
      <c r="L347" s="161"/>
      <c r="M347" s="163"/>
      <c r="N347" s="163"/>
      <c r="O347" s="162">
        <v>4</v>
      </c>
      <c r="P347" s="163">
        <v>0.5</v>
      </c>
      <c r="Q347" s="84">
        <v>0.5</v>
      </c>
      <c r="R347" s="84">
        <v>0.5</v>
      </c>
      <c r="S347" s="84">
        <v>0.5</v>
      </c>
      <c r="T347" s="84">
        <v>0.5</v>
      </c>
      <c r="U347" s="84">
        <v>0.5</v>
      </c>
      <c r="V347" s="84"/>
      <c r="W347" s="84"/>
      <c r="X347" s="84"/>
      <c r="Y347" s="84"/>
      <c r="Z347" s="84"/>
      <c r="AA347" s="84"/>
      <c r="AB347" s="84"/>
      <c r="AC347" s="80"/>
      <c r="AD347" s="80"/>
      <c r="AE347" s="80"/>
      <c r="AF347" s="80"/>
      <c r="AG347" s="80"/>
      <c r="AH347" s="80"/>
      <c r="AI347" s="80"/>
      <c r="AJ347" s="80">
        <v>10.5</v>
      </c>
      <c r="AK347" s="80"/>
      <c r="AL347" s="80"/>
      <c r="AM347" s="240"/>
      <c r="AN347" s="240"/>
      <c r="AO347" s="240"/>
      <c r="AP347" s="240"/>
      <c r="AQ347" s="240"/>
      <c r="AR347" s="240"/>
      <c r="AS347" s="240"/>
      <c r="AT347" s="256"/>
      <c r="AU347" s="256"/>
      <c r="AV347" s="259"/>
      <c r="AW347" s="259"/>
      <c r="AX347" s="256"/>
      <c r="AY347" s="256"/>
      <c r="AZ347" s="256"/>
      <c r="BA347" s="256"/>
      <c r="BB347" s="256"/>
      <c r="BC347" s="256"/>
      <c r="BD347" s="256"/>
      <c r="BE347" s="256"/>
      <c r="BF347" s="256"/>
      <c r="BG347" s="256"/>
      <c r="BH347" s="256"/>
      <c r="BI347" s="256"/>
      <c r="BJ347" s="256"/>
      <c r="BK347" s="256"/>
      <c r="BL347" s="262"/>
      <c r="BM347" s="262"/>
      <c r="BN347" s="262"/>
      <c r="BO347" s="262"/>
      <c r="BP347" s="262"/>
      <c r="BQ347" s="262"/>
      <c r="BR347" s="270"/>
      <c r="BS347" s="270"/>
      <c r="BT347" s="270"/>
      <c r="BU347" s="270"/>
      <c r="BV347" s="270"/>
      <c r="BW347" s="270"/>
      <c r="BX347" s="256"/>
      <c r="BY347" s="256"/>
      <c r="BZ347" s="256"/>
      <c r="CA347" s="267"/>
      <c r="CB347" s="267"/>
      <c r="CC347" s="274"/>
      <c r="CD347" s="267"/>
      <c r="CE347" s="267"/>
      <c r="CF347" s="267"/>
      <c r="CG347" s="267"/>
      <c r="CH347" s="267"/>
      <c r="CI347" s="267"/>
      <c r="CJ347" s="267"/>
      <c r="CK347" s="267"/>
      <c r="CL347" s="265"/>
      <c r="CM347" s="272"/>
      <c r="CN347" s="264"/>
      <c r="CO347" s="125"/>
      <c r="CP347" s="226"/>
      <c r="CQ347" s="226"/>
      <c r="CR347" s="226"/>
      <c r="CS347" s="90"/>
      <c r="CT347" s="90"/>
      <c r="CU347" s="90"/>
      <c r="CV347" s="90"/>
      <c r="CW347" s="90"/>
      <c r="CX347" s="90"/>
      <c r="CY347" s="90"/>
      <c r="CZ347" s="90"/>
      <c r="DA347" s="90"/>
    </row>
    <row r="348" spans="1:105" s="70" customFormat="1" ht="15" customHeight="1">
      <c r="A348" s="228"/>
      <c r="B348" s="336"/>
      <c r="C348" s="339"/>
      <c r="D348" s="237"/>
      <c r="E348" s="237"/>
      <c r="F348" s="243"/>
      <c r="G348" s="72">
        <v>2.1</v>
      </c>
      <c r="H348" s="163"/>
      <c r="I348" s="161"/>
      <c r="J348" s="161"/>
      <c r="K348" s="163"/>
      <c r="L348" s="163"/>
      <c r="M348" s="162"/>
      <c r="N348" s="162"/>
      <c r="O348" s="162"/>
      <c r="P348" s="162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240"/>
      <c r="AN348" s="240"/>
      <c r="AO348" s="240"/>
      <c r="AP348" s="240"/>
      <c r="AQ348" s="240"/>
      <c r="AR348" s="240"/>
      <c r="AS348" s="240"/>
      <c r="AT348" s="256"/>
      <c r="AU348" s="256"/>
      <c r="AV348" s="259"/>
      <c r="AW348" s="259"/>
      <c r="AX348" s="256"/>
      <c r="AY348" s="256"/>
      <c r="AZ348" s="256"/>
      <c r="BA348" s="256"/>
      <c r="BB348" s="256"/>
      <c r="BC348" s="256"/>
      <c r="BD348" s="256"/>
      <c r="BE348" s="256"/>
      <c r="BF348" s="256"/>
      <c r="BG348" s="256"/>
      <c r="BH348" s="256"/>
      <c r="BI348" s="256"/>
      <c r="BJ348" s="256"/>
      <c r="BK348" s="256"/>
      <c r="BL348" s="262"/>
      <c r="BM348" s="262"/>
      <c r="BN348" s="262"/>
      <c r="BO348" s="262"/>
      <c r="BP348" s="262"/>
      <c r="BQ348" s="262"/>
      <c r="BR348" s="270"/>
      <c r="BS348" s="270"/>
      <c r="BT348" s="270"/>
      <c r="BU348" s="270"/>
      <c r="BV348" s="270"/>
      <c r="BW348" s="270"/>
      <c r="BX348" s="256"/>
      <c r="BY348" s="256"/>
      <c r="BZ348" s="256"/>
      <c r="CA348" s="267"/>
      <c r="CB348" s="267"/>
      <c r="CC348" s="274"/>
      <c r="CD348" s="267"/>
      <c r="CE348" s="267"/>
      <c r="CF348" s="267"/>
      <c r="CG348" s="267"/>
      <c r="CH348" s="267"/>
      <c r="CI348" s="267"/>
      <c r="CJ348" s="267"/>
      <c r="CK348" s="267"/>
      <c r="CL348" s="265"/>
      <c r="CM348" s="272"/>
      <c r="CN348" s="264"/>
      <c r="CO348" s="125"/>
      <c r="CP348" s="226"/>
      <c r="CQ348" s="226"/>
      <c r="CR348" s="226"/>
      <c r="CS348" s="90"/>
      <c r="CT348" s="90"/>
      <c r="CU348" s="90"/>
      <c r="CV348" s="90"/>
      <c r="CW348" s="90"/>
      <c r="CX348" s="90"/>
      <c r="CY348" s="90"/>
      <c r="CZ348" s="90"/>
      <c r="DA348" s="90"/>
    </row>
    <row r="349" spans="1:105" s="70" customFormat="1" ht="15" customHeight="1">
      <c r="A349" s="228"/>
      <c r="B349" s="336"/>
      <c r="C349" s="339"/>
      <c r="D349" s="237"/>
      <c r="E349" s="237"/>
      <c r="F349" s="243"/>
      <c r="G349" s="72">
        <v>2.7</v>
      </c>
      <c r="H349" s="163"/>
      <c r="I349" s="164"/>
      <c r="J349" s="164"/>
      <c r="K349" s="171"/>
      <c r="L349" s="163"/>
      <c r="M349" s="162"/>
      <c r="N349" s="162"/>
      <c r="O349" s="162">
        <v>6.5</v>
      </c>
      <c r="P349" s="162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240"/>
      <c r="AN349" s="240"/>
      <c r="AO349" s="240"/>
      <c r="AP349" s="240"/>
      <c r="AQ349" s="240"/>
      <c r="AR349" s="240"/>
      <c r="AS349" s="240"/>
      <c r="AT349" s="256"/>
      <c r="AU349" s="256"/>
      <c r="AV349" s="259"/>
      <c r="AW349" s="259"/>
      <c r="AX349" s="256"/>
      <c r="AY349" s="256"/>
      <c r="AZ349" s="256"/>
      <c r="BA349" s="256"/>
      <c r="BB349" s="256"/>
      <c r="BC349" s="256"/>
      <c r="BD349" s="256"/>
      <c r="BE349" s="256"/>
      <c r="BF349" s="256"/>
      <c r="BG349" s="256"/>
      <c r="BH349" s="256"/>
      <c r="BI349" s="256"/>
      <c r="BJ349" s="256"/>
      <c r="BK349" s="256"/>
      <c r="BL349" s="262"/>
      <c r="BM349" s="262"/>
      <c r="BN349" s="262"/>
      <c r="BO349" s="262"/>
      <c r="BP349" s="262"/>
      <c r="BQ349" s="262"/>
      <c r="BR349" s="270"/>
      <c r="BS349" s="270"/>
      <c r="BT349" s="270"/>
      <c r="BU349" s="270"/>
      <c r="BV349" s="270"/>
      <c r="BW349" s="270"/>
      <c r="BX349" s="256"/>
      <c r="BY349" s="256"/>
      <c r="BZ349" s="256"/>
      <c r="CA349" s="267"/>
      <c r="CB349" s="267"/>
      <c r="CC349" s="274"/>
      <c r="CD349" s="267"/>
      <c r="CE349" s="267"/>
      <c r="CF349" s="267"/>
      <c r="CG349" s="267"/>
      <c r="CH349" s="267"/>
      <c r="CI349" s="267"/>
      <c r="CJ349" s="267"/>
      <c r="CK349" s="267"/>
      <c r="CL349" s="265"/>
      <c r="CM349" s="272"/>
      <c r="CN349" s="264"/>
      <c r="CO349" s="125"/>
      <c r="CP349" s="226"/>
      <c r="CQ349" s="226"/>
      <c r="CR349" s="226"/>
      <c r="CS349" s="90"/>
      <c r="CT349" s="90"/>
      <c r="CU349" s="90"/>
      <c r="CV349" s="90"/>
      <c r="CW349" s="90"/>
      <c r="CX349" s="90"/>
      <c r="CY349" s="90"/>
      <c r="CZ349" s="90"/>
      <c r="DA349" s="90"/>
    </row>
    <row r="350" spans="1:105" s="70" customFormat="1" ht="15" customHeight="1">
      <c r="A350" s="228"/>
      <c r="B350" s="336"/>
      <c r="C350" s="339"/>
      <c r="D350" s="237"/>
      <c r="E350" s="237"/>
      <c r="F350" s="243"/>
      <c r="G350" s="72">
        <v>3</v>
      </c>
      <c r="H350" s="163"/>
      <c r="I350" s="161"/>
      <c r="J350" s="161"/>
      <c r="K350" s="163"/>
      <c r="L350" s="163"/>
      <c r="M350" s="162"/>
      <c r="N350" s="162"/>
      <c r="O350" s="162"/>
      <c r="P350" s="162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240"/>
      <c r="AN350" s="240"/>
      <c r="AO350" s="240"/>
      <c r="AP350" s="240"/>
      <c r="AQ350" s="240"/>
      <c r="AR350" s="240"/>
      <c r="AS350" s="240"/>
      <c r="AT350" s="256"/>
      <c r="AU350" s="256"/>
      <c r="AV350" s="259"/>
      <c r="AW350" s="259"/>
      <c r="AX350" s="256"/>
      <c r="AY350" s="256"/>
      <c r="AZ350" s="256"/>
      <c r="BA350" s="256"/>
      <c r="BB350" s="256"/>
      <c r="BC350" s="256"/>
      <c r="BD350" s="256"/>
      <c r="BE350" s="256"/>
      <c r="BF350" s="256"/>
      <c r="BG350" s="256"/>
      <c r="BH350" s="256"/>
      <c r="BI350" s="256"/>
      <c r="BJ350" s="256"/>
      <c r="BK350" s="256"/>
      <c r="BL350" s="262"/>
      <c r="BM350" s="262"/>
      <c r="BN350" s="262"/>
      <c r="BO350" s="262"/>
      <c r="BP350" s="262"/>
      <c r="BQ350" s="262"/>
      <c r="BR350" s="270"/>
      <c r="BS350" s="270"/>
      <c r="BT350" s="270"/>
      <c r="BU350" s="270"/>
      <c r="BV350" s="270"/>
      <c r="BW350" s="270"/>
      <c r="BX350" s="256"/>
      <c r="BY350" s="256"/>
      <c r="BZ350" s="256"/>
      <c r="CA350" s="267"/>
      <c r="CB350" s="267"/>
      <c r="CC350" s="274"/>
      <c r="CD350" s="267"/>
      <c r="CE350" s="267"/>
      <c r="CF350" s="267"/>
      <c r="CG350" s="267"/>
      <c r="CH350" s="267"/>
      <c r="CI350" s="267"/>
      <c r="CJ350" s="267"/>
      <c r="CK350" s="267"/>
      <c r="CL350" s="265"/>
      <c r="CM350" s="272"/>
      <c r="CN350" s="264"/>
      <c r="CO350" s="125"/>
      <c r="CP350" s="226"/>
      <c r="CQ350" s="226"/>
      <c r="CR350" s="226"/>
      <c r="CS350" s="90"/>
      <c r="CT350" s="90"/>
      <c r="CU350" s="90"/>
      <c r="CV350" s="90"/>
      <c r="CW350" s="90"/>
      <c r="CX350" s="90"/>
      <c r="CY350" s="90"/>
      <c r="CZ350" s="90"/>
      <c r="DA350" s="90"/>
    </row>
    <row r="351" spans="1:105" s="70" customFormat="1" ht="15" customHeight="1">
      <c r="A351" s="228"/>
      <c r="B351" s="336"/>
      <c r="C351" s="339"/>
      <c r="D351" s="237"/>
      <c r="E351" s="237"/>
      <c r="F351" s="244"/>
      <c r="G351" s="73">
        <v>3.9</v>
      </c>
      <c r="H351" s="165"/>
      <c r="I351" s="165"/>
      <c r="J351" s="165"/>
      <c r="K351" s="165"/>
      <c r="L351" s="165"/>
      <c r="M351" s="167"/>
      <c r="N351" s="167"/>
      <c r="O351" s="167"/>
      <c r="P351" s="16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240"/>
      <c r="AN351" s="240"/>
      <c r="AO351" s="240"/>
      <c r="AP351" s="240"/>
      <c r="AQ351" s="240"/>
      <c r="AR351" s="240"/>
      <c r="AS351" s="240"/>
      <c r="AT351" s="256"/>
      <c r="AU351" s="256"/>
      <c r="AV351" s="259"/>
      <c r="AW351" s="259"/>
      <c r="AX351" s="256"/>
      <c r="AY351" s="256"/>
      <c r="AZ351" s="256"/>
      <c r="BA351" s="256"/>
      <c r="BB351" s="256"/>
      <c r="BC351" s="256"/>
      <c r="BD351" s="256"/>
      <c r="BE351" s="256"/>
      <c r="BF351" s="256"/>
      <c r="BG351" s="256"/>
      <c r="BH351" s="256"/>
      <c r="BI351" s="256"/>
      <c r="BJ351" s="256"/>
      <c r="BK351" s="256"/>
      <c r="BL351" s="262"/>
      <c r="BM351" s="262"/>
      <c r="BN351" s="262"/>
      <c r="BO351" s="262"/>
      <c r="BP351" s="262"/>
      <c r="BQ351" s="262"/>
      <c r="BR351" s="270"/>
      <c r="BS351" s="270"/>
      <c r="BT351" s="270"/>
      <c r="BU351" s="270"/>
      <c r="BV351" s="270"/>
      <c r="BW351" s="270"/>
      <c r="BX351" s="256"/>
      <c r="BY351" s="256"/>
      <c r="BZ351" s="256"/>
      <c r="CA351" s="267"/>
      <c r="CB351" s="267"/>
      <c r="CC351" s="274"/>
      <c r="CD351" s="267"/>
      <c r="CE351" s="267"/>
      <c r="CF351" s="267"/>
      <c r="CG351" s="267"/>
      <c r="CH351" s="267"/>
      <c r="CI351" s="267"/>
      <c r="CJ351" s="267"/>
      <c r="CK351" s="267"/>
      <c r="CL351" s="265"/>
      <c r="CM351" s="272"/>
      <c r="CN351" s="264"/>
      <c r="CO351" s="125"/>
      <c r="CP351" s="226"/>
      <c r="CQ351" s="226"/>
      <c r="CR351" s="226"/>
      <c r="CS351" s="90"/>
      <c r="CT351" s="90"/>
      <c r="CU351" s="90"/>
      <c r="CV351" s="90"/>
      <c r="CW351" s="90"/>
      <c r="CX351" s="90"/>
      <c r="CY351" s="90"/>
      <c r="CZ351" s="90"/>
      <c r="DA351" s="90"/>
    </row>
    <row r="352" spans="1:105" s="70" customFormat="1" ht="15" customHeight="1">
      <c r="A352" s="229"/>
      <c r="B352" s="337"/>
      <c r="C352" s="340"/>
      <c r="D352" s="238"/>
      <c r="E352" s="238"/>
      <c r="F352" s="245" t="s">
        <v>83</v>
      </c>
      <c r="G352" s="246"/>
      <c r="H352" s="168"/>
      <c r="I352" s="169"/>
      <c r="J352" s="169"/>
      <c r="K352" s="169"/>
      <c r="L352" s="169"/>
      <c r="M352" s="170"/>
      <c r="N352" s="170"/>
      <c r="O352" s="170"/>
      <c r="P352" s="170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241"/>
      <c r="AN352" s="241"/>
      <c r="AO352" s="241"/>
      <c r="AP352" s="241"/>
      <c r="AQ352" s="241"/>
      <c r="AR352" s="241"/>
      <c r="AS352" s="241"/>
      <c r="AT352" s="257"/>
      <c r="AU352" s="257"/>
      <c r="AV352" s="260"/>
      <c r="AW352" s="260"/>
      <c r="AX352" s="257"/>
      <c r="AY352" s="257"/>
      <c r="AZ352" s="257"/>
      <c r="BA352" s="257"/>
      <c r="BB352" s="257"/>
      <c r="BC352" s="257"/>
      <c r="BD352" s="257"/>
      <c r="BE352" s="257"/>
      <c r="BF352" s="257"/>
      <c r="BG352" s="257"/>
      <c r="BH352" s="257"/>
      <c r="BI352" s="257"/>
      <c r="BJ352" s="257"/>
      <c r="BK352" s="257"/>
      <c r="BL352" s="263"/>
      <c r="BM352" s="263"/>
      <c r="BN352" s="263"/>
      <c r="BO352" s="263"/>
      <c r="BP352" s="263"/>
      <c r="BQ352" s="263"/>
      <c r="BR352" s="271"/>
      <c r="BS352" s="271"/>
      <c r="BT352" s="271"/>
      <c r="BU352" s="271"/>
      <c r="BV352" s="271"/>
      <c r="BW352" s="271"/>
      <c r="BX352" s="257"/>
      <c r="BY352" s="257"/>
      <c r="BZ352" s="257"/>
      <c r="CA352" s="268"/>
      <c r="CB352" s="268"/>
      <c r="CC352" s="275"/>
      <c r="CD352" s="268"/>
      <c r="CE352" s="268"/>
      <c r="CF352" s="268"/>
      <c r="CG352" s="268"/>
      <c r="CH352" s="268"/>
      <c r="CI352" s="268"/>
      <c r="CJ352" s="268"/>
      <c r="CK352" s="268"/>
      <c r="CL352" s="265"/>
      <c r="CM352" s="272"/>
      <c r="CN352" s="264"/>
      <c r="CO352" s="125"/>
      <c r="CP352" s="226"/>
      <c r="CQ352" s="226"/>
      <c r="CR352" s="226"/>
      <c r="CS352" s="90"/>
      <c r="CT352" s="90"/>
      <c r="CU352" s="90"/>
      <c r="CV352" s="90"/>
      <c r="CW352" s="90"/>
      <c r="CX352" s="90"/>
      <c r="CY352" s="90"/>
      <c r="CZ352" s="90"/>
      <c r="DA352" s="90"/>
    </row>
    <row r="353" spans="1:105" s="70" customFormat="1" ht="15" customHeight="1">
      <c r="A353" s="227">
        <f t="shared" ref="A353" si="128">A345+1</f>
        <v>43</v>
      </c>
      <c r="B353" s="508" t="s">
        <v>129</v>
      </c>
      <c r="C353" s="338" t="s">
        <v>130</v>
      </c>
      <c r="D353" s="236">
        <v>43902</v>
      </c>
      <c r="E353" s="236" t="s">
        <v>585</v>
      </c>
      <c r="F353" s="253" t="s">
        <v>80</v>
      </c>
      <c r="G353" s="254"/>
      <c r="H353" s="124" t="s">
        <v>69</v>
      </c>
      <c r="I353" s="124" t="s">
        <v>973</v>
      </c>
      <c r="J353" s="124" t="s">
        <v>61</v>
      </c>
      <c r="K353" s="124" t="s">
        <v>61</v>
      </c>
      <c r="L353" s="124" t="s">
        <v>61</v>
      </c>
      <c r="M353" s="124" t="s">
        <v>61</v>
      </c>
      <c r="N353" s="124" t="s">
        <v>61</v>
      </c>
      <c r="O353" s="124"/>
      <c r="P353" s="124" t="s">
        <v>60</v>
      </c>
      <c r="Q353" s="82" t="s">
        <v>60</v>
      </c>
      <c r="R353" s="82" t="s">
        <v>60</v>
      </c>
      <c r="S353" s="82" t="s">
        <v>60</v>
      </c>
      <c r="T353" s="82" t="s">
        <v>60</v>
      </c>
      <c r="U353" s="82" t="s">
        <v>631</v>
      </c>
      <c r="V353" s="82"/>
      <c r="W353" s="82" t="s">
        <v>60</v>
      </c>
      <c r="X353" s="82" t="s">
        <v>60</v>
      </c>
      <c r="Y353" s="82" t="s">
        <v>60</v>
      </c>
      <c r="Z353" s="82" t="s">
        <v>60</v>
      </c>
      <c r="AA353" s="82" t="s">
        <v>60</v>
      </c>
      <c r="AB353" s="82" t="s">
        <v>60</v>
      </c>
      <c r="AC353" s="82"/>
      <c r="AD353" s="82" t="s">
        <v>631</v>
      </c>
      <c r="AE353" s="82" t="s">
        <v>60</v>
      </c>
      <c r="AF353" s="82" t="s">
        <v>60</v>
      </c>
      <c r="AG353" s="82" t="s">
        <v>60</v>
      </c>
      <c r="AH353" s="82" t="s">
        <v>60</v>
      </c>
      <c r="AI353" s="82" t="s">
        <v>60</v>
      </c>
      <c r="AJ353" s="82" t="s">
        <v>973</v>
      </c>
      <c r="AK353" s="82" t="s">
        <v>61</v>
      </c>
      <c r="AL353" s="82" t="s">
        <v>61</v>
      </c>
      <c r="AM353" s="239">
        <f>COUNTIF(H353:AL353,"PH")+COUNTIF(H353:AL353,"PH/L")+COUNTIF(H353:AL353,"PM")</f>
        <v>0</v>
      </c>
      <c r="AN353" s="239">
        <f>COUNTIF(H353:AL353,"PD")+COUNTIF(H353:AL353,"PDD")+COUNTIF(H353:AL353,"P/DS")/2+COUNTIF(H353:AL353,"PMD")</f>
        <v>0</v>
      </c>
      <c r="AO353" s="239">
        <f>COUNTIF(H353:AL353,"PN")+COUNTIF(H353:AL353,"P/NS")/2+COUNTIF(H353:AL353,"PH")+COUNTIF(H353:AL353,"PH/F")/2+COUNTIF(H353:AL353,"PH/L")/2+COUNTIF(H353:AL353,"PM")</f>
        <v>0</v>
      </c>
      <c r="AP353" s="239">
        <f>COUNTIF(H353:AL353,"BH")+COUNTIF(H353:AL353,"AL/BL")+COUNTIF(H353:AL353,"UL/BL")+COUNTIF(H353:AL353,"BM")</f>
        <v>0</v>
      </c>
      <c r="AQ353" s="239">
        <f>COUNTIF(H353:AL353,"DS")+COUNTIF(H353:AL353,"AL/DS")/2+COUNTIF(H353:AL353,"UL/DS")/2+COUNTIF(H353:AL353,"CT")+COUNTIF(H353:AL353,"MD")</f>
        <v>16</v>
      </c>
      <c r="AR353" s="239">
        <f>COUNTIF(H353:AL353,"NS")+COUNTIF(H353:AL353,"AL/NS")/2+COUNTIF(H353:AL353,"UL/NS")/2+COUNTIF(H353:AL353,"BH")+COUNTIF(H353:AL353,"AL/BF")/2+COUNTIF(H353:AL353,"AL/BL")/2+COUNTIF(H353:AL353,"UL/BL")/2+COUNTIF(H353:AL353,"UL/BF")/2+COUNTIF(H353:AL353,"BM")</f>
        <v>7</v>
      </c>
      <c r="AS353" s="239">
        <f>COUNTIF(H353:AL353,"AL")+COUNTIF(H353:AL353,"AL/DS")/2+COUNTIF(H353:AL353,"AL/NS")/2+COUNTIF(H353:AL353,"NH")+COUNTIF(H353:AL353,"SL")+COUNTIF(H353:AL353,"NHD")+COUNTIF(H353:AL353,"B")+COUNTIF(H353:AL353,"HL")+COUNTIF(H353:AL353,"AL/BF")/2+COUNTIF(H353:AL353,"AL/BL")/2</f>
        <v>1</v>
      </c>
      <c r="AT353" s="255">
        <f>COUNTIF(H353:AL353,"PD")+COUNTIF(H353:AL353,"PN")+COUNTIF(H353:AL353,"P/DS")/2+COUNTIF(H353:AL353,"P/NS")/2+COUNTIF(H353:AL353,"DS")+COUNTIF(H353:AL353,"NS")+COUNTIF(H353:AL353,"AL")+COUNTIF(H353:AL353,"AL/DS")+COUNTIF(H353:AL353,"AL/NS")+COUNTIF(H353:AL353,"NH")+COUNTIF(H353:AL353,"SL")+COUNTIF(H353:AL353,"UL/DS")/2+COUNTIF(H353:AL353,"UL/NS")/2+COUNTIF(H353:AL353,"CT")+COUNTIF(H353:AL353,"NHD")+COUNTIF(H353:AL353,"PDD")+COUNTIF(H353:AL353,"B")+COUNTIF(H353:AL353,"HL")+COUNTIF(H353:AL353,"PH")+COUNTIF(H353:AL353,"BH")+COUNTIF(H353:AL353,"AL/BF")+COUNTIF(H353:AL353,"AL/BL")+COUNTIF(H353:AL353,"UL/BF")/2+COUNTIF(H353:AL353,"UL/BL")/2+COUNTIF(H353:AL353,"PH/F")/2+COUNTIF(H353:AL353,"PH/L")/2+COUNTIF(H353:AL353,"MD")+COUNTIF(H353:AL353,"PMD")+COUNTIF(H353:AL353,"PM")+COUNTIF(H353:AL353,"BM")</f>
        <v>24</v>
      </c>
      <c r="AU353" s="255">
        <f>COUNTIF(H353:AL353,"P/DS")/2+COUNTIF(H353:AL353,"P/NS")/2+COUNTIF(H353:AL353,"IL")+COUNTIF(H353:AL353,"NL")+COUNTIF(H353:AL353,"UL")+COUNTIF(H353:AL353,"UL/DS")/2+COUNTIF(H353:AL353,"UL/NS")/2+COUNTIF(H353:AL353,"KT")+COUNTIF(H353:AL353,"UL/BF")/2+COUNTIF(H353:AL353,"UL/BL")/2+COUNTIF(H353:AL353,"PH/F")/2+COUNTIF(H353:AL353,"PH/L")/2+COUNTIF(H353:AL353,"NB")</f>
        <v>2</v>
      </c>
      <c r="AV353" s="258">
        <f>COUNTIF(H353:AL353,"PN")+COUNTIF(H353:AL353,"TVD")+COUNTIF(H353:AL353,"PH")+COUNTIF(H353:AL353,"PM")+COUNTIF(H353:AL353,"PDD")-COUNTIFS(H353:AL353,"PN",H360:AL360,"&gt;=3")-COUNTIFS(H353:AL353,"PM",H360:AL360,"&gt;=3")</f>
        <v>0</v>
      </c>
      <c r="AW353" s="258">
        <f>COUNTIF(H353:AL353,"NS")+COUNTIF(H353:AL353,"D")+COUNTIF(H353:AL353,"BH")+COUNTIF(H353:AL353,"NHD")+COUNTIF(H353:AL353,"BM")-COUNTIFS(H353:AL353,"NS",H360:AL360,"&gt;=3")-COUNTIFS(H353:AL353,"BH",H360:AL360,"&gt;=3")-COUNTIFS(H353:AL353,"BM",H360:AL360,"&gt;=3")</f>
        <v>9</v>
      </c>
      <c r="AX353" s="255">
        <f>COUNTIF(H353:AL353,"AL")+COUNTIF(H353:AL353,"AL/DS")/2+COUNTIF(H353:AL353,"AL/NS")/2+COUNTIF(H353:AL353,"AL/BF")+COUNTIF(H353:AL353,"AL/BL")/2</f>
        <v>0</v>
      </c>
      <c r="AY353" s="255">
        <f>COUNTIF(H353:AL353,"SL")</f>
        <v>0</v>
      </c>
      <c r="AZ353" s="255">
        <f>COUNTIF(H353:AL353,"NH")</f>
        <v>1</v>
      </c>
      <c r="BA353" s="255">
        <f>COUNTIF(H353:AL353,"HL")</f>
        <v>0</v>
      </c>
      <c r="BB353" s="255">
        <f>COUNTIF(G353:AL353,"P/DS")/2+COUNTIF(G353:AL353,"P/NS")/2+COUNTIF(G353:AL353,"UL")+COUNTIF(G353:AL353,"UL/DS")/2+COUNTIF(G353:AL353,"UL/NS")/2+COUNTIF(G353:AL353,"UL/BL")/2+COUNTIF(G353:AL353,"UL/BF")/2+COUNTIF(G353:AL353,"PH/F")/2+COUNTIF(G353:AL353,"PH/L")/2</f>
        <v>0</v>
      </c>
      <c r="BC353" s="255">
        <f>COUNTIF(H353:AL353,"NB")</f>
        <v>2</v>
      </c>
      <c r="BD353" s="255">
        <f>COUNTIF(H353:AL353,"NL")</f>
        <v>0</v>
      </c>
      <c r="BE353" s="255">
        <f>COUNTIF(H353:AL353,"IL")</f>
        <v>0</v>
      </c>
      <c r="BF353" s="255">
        <f>COUNTIF(H353:AL353,"KT")</f>
        <v>0</v>
      </c>
      <c r="BG353" s="255">
        <f>COUNTIF(H353:AL353,"L70")</f>
        <v>0</v>
      </c>
      <c r="BH353" s="255">
        <f>COUNTIF(H353:AL353,"MD")</f>
        <v>0</v>
      </c>
      <c r="BI353" s="255">
        <f>COUNTIF(H353:AL353,"PMD")</f>
        <v>0</v>
      </c>
      <c r="BJ353" s="255">
        <f>COUNTIF(H353:AL353,"PM")</f>
        <v>0</v>
      </c>
      <c r="BK353" s="255">
        <f>COUNTIF(H353:AL353,"BM")</f>
        <v>0</v>
      </c>
      <c r="BL353" s="261">
        <f>SUMIF(H353:AL353,"PD",H354:AL354)+SUMIF(H353:AL353,"PN",H354:AL354)+SUMIF(H353:AL353,"P/DS",H354:AL354)+SUMIF(H353:AL353,"PN/F",H354:AL354)+SUMIF(H353:AL353,"PN/L",H354:AL354)+SUMIF(H353:AL353,"TV",H354:AL354)+SUMIF(H353:AL353,"TVD",H354:AL354)+SUMIF(H353:AL353,"PDD",H354:AL354)</f>
        <v>0</v>
      </c>
      <c r="BM353" s="261">
        <f>SUMIF(H353:AL353,"PD",H355:AL355)+SUMIF(H353:AL353,"PN",H355:AL355)+SUMIF(H353:AL353,"P/DS",H355:AL355)+SUMIF(H353:AL353,"PN/F",H355:AL355)+SUMIF(H353:AL353,"PN/L",H355:AL355)+SUMIF(H353:AL353,"TV",H355:AL355)+SUMIF(H353:AL353,"TVD",H355:AL355)+SUMIF(H353:AL353,"PDD",H355:AL355)+SUMIF(H353:AL353,"PMD",H355:AL355)</f>
        <v>0</v>
      </c>
      <c r="BN353" s="261">
        <f>SUMIF(H353:AL353,"PD",H356:AL356)+SUMIF(H353:AL353,"PN",H356:AL356)+SUMIF(H353:AL353,"P/DS",H356:AL356)+SUMIF(H353:AL353,"PN/F",H356:AL356)+SUMIF(H353:AL353,"PN/L",H356:AL356)+SUMIF(H353:AL353,"TV",H356:AL356)+SUMIF(H353:AL353,"TVD",H356:AL356)</f>
        <v>0</v>
      </c>
      <c r="BO353" s="261">
        <f>SUMIF(H353:AL353,"PD",H357:AL357)+SUMIF(H353:AL353,"PN",H357:AL357)+SUMIF(H353:AL353,"P/DS",H357:AL357)+SUMIF(H353:AL353,"PN/F",H357:AL357)+SUMIF(H353:AL353,"PN/L",H357:AL357)+SUMIF(H353:AL353,"TV",H357:AL357)+SUMIF(H353:AL353,"TVD",H357:AL357)</f>
        <v>0</v>
      </c>
      <c r="BP353" s="261">
        <f>SUMIF(H353:AL353,"PD",H358:AL358)+SUMIF(H353:AL353,"PN",H358:AL358)+SUMIF(H353:AL353,"P/DS",H358:AL358)+SUMIF(H353:AL353,"PN/F",H358:AL358)+SUMIF(H353:AL353,"PN/L",H358:AL358)+SUMIF(H353:AL353,"TV",H358:AL358)+SUMIF(H353:AL353,"TVD",H358:AL358)+SUMIF(H353:AL353,"PDD",H358:AL358)+SUMIF(H353:AL353,"PH",H358:AL358)+SUMIF(H353:AL353,"PM",H358:AL358)</f>
        <v>0</v>
      </c>
      <c r="BQ353" s="261">
        <f>SUMIF(H353:AL353,"PD",H359:AL359)+SUMIF(H353:AL353,"PN",H359:AL359)+SUMIF(H353:AL353,"P/DS",H359:AL359)+SUMIF(H353:AL353,"PN/F",H359:AL359)+SUMIF(H353:AL353,"PN/L",H359:AL359)+SUMIF(H353:AL353,"TV",H359:AL359)+SUMIF(H353:AL353,"TVD",H359:AL359)+SUMIF(H353:AL353,"PDD",H359:AL359)+SUMIF(H353:AL353,"PH",H359:AL359)+SUMIF(H353:AL353,"PM",H359:AL359)</f>
        <v>0</v>
      </c>
      <c r="BR353" s="269">
        <f>SUM(H354:AL354)-BL353</f>
        <v>17</v>
      </c>
      <c r="BS353" s="269">
        <f>SUM(H355:AL355)-BM353</f>
        <v>22</v>
      </c>
      <c r="BT353" s="269">
        <f>SUM(H356:AL356)-BN353</f>
        <v>0</v>
      </c>
      <c r="BU353" s="269">
        <f>SUM(H357:AL357)-BO353</f>
        <v>13</v>
      </c>
      <c r="BV353" s="269">
        <f>SUM(H358:AL358)-BP353</f>
        <v>10.5</v>
      </c>
      <c r="BW353" s="269">
        <f>SUM(H359:AL359)-BQ353</f>
        <v>0</v>
      </c>
      <c r="BX353" s="255">
        <f>SUMIF(H353:AL353,"PD",H360:AL360)+SUMIF(H353:AL353,"PN",H360:AL360)+SUMIF(H353:AL353,"P/DS",H360:AL360)+SUMIF(H353:AL353,"PN/F",H360:AL360)+SUMIF(H353:AL353,"PN/L",H360:AL360)</f>
        <v>0</v>
      </c>
      <c r="BY353" s="255">
        <f>SUM(H360:AL360)-BX353</f>
        <v>0</v>
      </c>
      <c r="BZ353" s="255">
        <f t="shared" ref="BZ353" si="129">+SUM(BL353:BW360)</f>
        <v>62.5</v>
      </c>
      <c r="CA353" s="266">
        <f>(COUNTIFS(H353:AL353,"PD",H354:AL354,"&gt;=2"))*0.5-IF(CN353="VP",COUNTIFS($H$16:$AL$16,"SAT",H353:AL353,"PD",H354:AL354,"&gt;=2"))*0.5</f>
        <v>0</v>
      </c>
      <c r="CB353" s="266">
        <f>(COUNTIFS(H353:AL353,"PN",H355:AL355,"&gt;=0.5",H354:AL354,"&gt;=1.5"))*0.5+COUNTIFS(H353:AL353,"PDD",H355:AL355,"&gt;=0.5",H354:AL354,"&gt;=1.5")*0.5</f>
        <v>0</v>
      </c>
      <c r="CC353" s="273">
        <f>(COUNTIFS(H353:AL353,"TV",H355:AL355,"&gt;=10"))*0.5+(COUNTIFS(H353:AL353,"PMD",H355:AL355,"&gt;=2"))*0.5</f>
        <v>0</v>
      </c>
      <c r="CD353" s="266">
        <f>(COUNTIFS(H353:AL353,"TVD",H357:AL357,"&gt;=6.5",H355:AL355,"&gt;=3.5"))*0.5</f>
        <v>0</v>
      </c>
      <c r="CE353" s="266">
        <f>(COUNTIFS(H353:AL353,"PD",H358:AL358,"&gt;=10"))*0.5</f>
        <v>0</v>
      </c>
      <c r="CF353" s="266">
        <f>(COUNTIFS(H353:AL353,"PDD",H358:AL358,"&gt;=3.5",H359:AL359,"&gt;=6.5")+COUNTIFS(H353:AL353,"PH",H359:AL359,"&gt;=0.5",H358:AL358,"&gt;=1.5")+COUNTIFS(H353:AL353,"PM",H359:AL359,"&gt;=0.5",H358:AL358,"&gt;=1.5"))*0.5</f>
        <v>0</v>
      </c>
      <c r="CG353" s="266">
        <f>(COUNTIFS(H353:AL353,"DS",H354:AL354,"&gt;=2")+COUNTIFS(H353:AL353,"AL/DS",H354:AL354,"&gt;=2"))*0.5-IF(CN353="VP",COUNTIFS($H$16:$AL$16,"SAT",H353:AL353,"DS",H354:AL354,"&gt;=2"))*0.5</f>
        <v>1</v>
      </c>
      <c r="CH353" s="266">
        <f>(COUNTIFS(H353:AL353,"NS",H355:AL355,"&gt;=0.5",H354:AL354,"&gt;=1.5")+COUNTIFS(H353:AL353,"AL/NS",H355:AL355,"&gt;=0.5",H354:AL354,"&gt;=1.5")+COUNTIFS(H353:AL353,"NHD",H355:AL355,"&gt;=4.5",H358:AL358,"&gt;=2",H354:AL354,"&gt;=1.5"))*0.5</f>
        <v>3</v>
      </c>
      <c r="CI353" s="266">
        <f>(COUNTIF(H355:AL355,"&gt;=10")+COUNTIFS(H353:AL353,"MD",H355:AL355,"&gt;=2")-COUNTIFS(H353:AL353,"TV",H355:AL355,"&gt;=10"))*0.5</f>
        <v>0.5</v>
      </c>
      <c r="CJ353" s="266">
        <f>(COUNTIFS(H353:AL353,"D",H357:AL357,"&gt;=6.5",H355:AL355,"&gt;=3.5"))*0.5</f>
        <v>1</v>
      </c>
      <c r="CK353" s="266">
        <f>(COUNTIF(H358:AL358,"&gt;=10")-COUNTIFS(H353:AL353,"PD",H358:AL358,"&gt;=10"))*0.5</f>
        <v>0.5</v>
      </c>
      <c r="CL353" s="265">
        <f>(COUNTIFS(H353:AL353,"NHD",H358:AL358,"&gt;=3.5",H359:AL359,"&gt;=6.5")+COUNTIFS(H353:AL353,"BH",H358:AL358,"&gt;=1.5",H359:AL359,"&gt;=0.5")+COUNTIFS(H353:AL353,"BM",H358:AL358,"&gt;=1.5",H359:AL359,"&gt;=0.5")+COUNTIFS(H353:AL353,"D",H358:AL358,"&gt;=1.5",H359:AL359,"&gt;=0.5"))*0.5</f>
        <v>0</v>
      </c>
      <c r="CM353" s="272"/>
      <c r="CN353" s="264" t="s">
        <v>723</v>
      </c>
      <c r="CO353" s="125">
        <f t="shared" ref="CO353" si="130">+AM353+AN353+AO353+AP353+AQ353+AR353+AS353+AU353+BG353</f>
        <v>26</v>
      </c>
      <c r="CP353" s="225">
        <f>+SUM(I354:I359)-I360</f>
        <v>10.5</v>
      </c>
      <c r="CQ353" s="225">
        <f>+SUM(J354:J359)-J360</f>
        <v>2.5</v>
      </c>
      <c r="CR353" s="225">
        <f>+SUM(K354:K359)-K360</f>
        <v>2.5</v>
      </c>
      <c r="CS353" s="90"/>
      <c r="CT353" s="90"/>
      <c r="CU353" s="90"/>
      <c r="CV353" s="90"/>
      <c r="CW353" s="90"/>
      <c r="CX353" s="90"/>
      <c r="CY353" s="90"/>
      <c r="CZ353" s="90"/>
      <c r="DA353" s="90"/>
    </row>
    <row r="354" spans="1:105" s="70" customFormat="1" ht="15" customHeight="1">
      <c r="A354" s="228"/>
      <c r="B354" s="509"/>
      <c r="C354" s="339"/>
      <c r="D354" s="237"/>
      <c r="E354" s="237"/>
      <c r="F354" s="242" t="s">
        <v>82</v>
      </c>
      <c r="G354" s="71">
        <v>1.5</v>
      </c>
      <c r="H354" s="157"/>
      <c r="I354" s="171"/>
      <c r="J354" s="171">
        <v>2</v>
      </c>
      <c r="K354" s="171">
        <v>2</v>
      </c>
      <c r="L354" s="158">
        <v>2</v>
      </c>
      <c r="M354" s="158">
        <v>2</v>
      </c>
      <c r="N354" s="158">
        <v>2</v>
      </c>
      <c r="O354" s="158"/>
      <c r="P354" s="159"/>
      <c r="Q354" s="83"/>
      <c r="R354" s="83">
        <v>2.5</v>
      </c>
      <c r="S354" s="83">
        <v>2.5</v>
      </c>
      <c r="T354" s="83"/>
      <c r="U354" s="83"/>
      <c r="V354" s="83"/>
      <c r="W354" s="83"/>
      <c r="X354" s="83"/>
      <c r="Y354" s="83"/>
      <c r="Z354" s="83"/>
      <c r="AA354" s="83"/>
      <c r="AB354" s="83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>
        <v>2</v>
      </c>
      <c r="AM354" s="240"/>
      <c r="AN354" s="240"/>
      <c r="AO354" s="240"/>
      <c r="AP354" s="240"/>
      <c r="AQ354" s="240"/>
      <c r="AR354" s="240"/>
      <c r="AS354" s="240"/>
      <c r="AT354" s="256"/>
      <c r="AU354" s="256"/>
      <c r="AV354" s="259"/>
      <c r="AW354" s="259"/>
      <c r="AX354" s="256"/>
      <c r="AY354" s="256"/>
      <c r="AZ354" s="256"/>
      <c r="BA354" s="256"/>
      <c r="BB354" s="256"/>
      <c r="BC354" s="256"/>
      <c r="BD354" s="256"/>
      <c r="BE354" s="256"/>
      <c r="BF354" s="256"/>
      <c r="BG354" s="256"/>
      <c r="BH354" s="256"/>
      <c r="BI354" s="256"/>
      <c r="BJ354" s="256"/>
      <c r="BK354" s="256"/>
      <c r="BL354" s="262"/>
      <c r="BM354" s="262"/>
      <c r="BN354" s="262"/>
      <c r="BO354" s="262"/>
      <c r="BP354" s="262"/>
      <c r="BQ354" s="262"/>
      <c r="BR354" s="270"/>
      <c r="BS354" s="270"/>
      <c r="BT354" s="270"/>
      <c r="BU354" s="270"/>
      <c r="BV354" s="270"/>
      <c r="BW354" s="270"/>
      <c r="BX354" s="256"/>
      <c r="BY354" s="256"/>
      <c r="BZ354" s="256"/>
      <c r="CA354" s="267"/>
      <c r="CB354" s="267"/>
      <c r="CC354" s="274"/>
      <c r="CD354" s="267"/>
      <c r="CE354" s="267"/>
      <c r="CF354" s="267"/>
      <c r="CG354" s="267"/>
      <c r="CH354" s="267"/>
      <c r="CI354" s="267"/>
      <c r="CJ354" s="267"/>
      <c r="CK354" s="267"/>
      <c r="CL354" s="265"/>
      <c r="CM354" s="272"/>
      <c r="CN354" s="264"/>
      <c r="CO354" s="125"/>
      <c r="CP354" s="226"/>
      <c r="CQ354" s="226"/>
      <c r="CR354" s="226"/>
      <c r="CS354" s="90"/>
      <c r="CT354" s="90"/>
      <c r="CU354" s="90"/>
      <c r="CV354" s="90"/>
      <c r="CW354" s="90"/>
      <c r="CX354" s="90"/>
      <c r="CY354" s="90"/>
      <c r="CZ354" s="90"/>
      <c r="DA354" s="90"/>
    </row>
    <row r="355" spans="1:105" s="70" customFormat="1" ht="15" customHeight="1">
      <c r="A355" s="228"/>
      <c r="B355" s="509"/>
      <c r="C355" s="339"/>
      <c r="D355" s="237"/>
      <c r="E355" s="237"/>
      <c r="F355" s="243"/>
      <c r="G355" s="72">
        <v>2</v>
      </c>
      <c r="H355" s="160"/>
      <c r="I355" s="161">
        <v>4</v>
      </c>
      <c r="J355" s="161">
        <v>0.5</v>
      </c>
      <c r="K355" s="161">
        <v>0.5</v>
      </c>
      <c r="L355" s="161">
        <v>0.5</v>
      </c>
      <c r="M355" s="161">
        <v>0.5</v>
      </c>
      <c r="N355" s="161">
        <v>0.5</v>
      </c>
      <c r="O355" s="158"/>
      <c r="P355" s="158"/>
      <c r="Q355" s="84"/>
      <c r="R355" s="84"/>
      <c r="S355" s="84"/>
      <c r="T355" s="84"/>
      <c r="U355" s="84"/>
      <c r="V355" s="84">
        <v>10.5</v>
      </c>
      <c r="W355" s="84"/>
      <c r="X355" s="84"/>
      <c r="Y355" s="84"/>
      <c r="Z355" s="84"/>
      <c r="AA355" s="84"/>
      <c r="AB355" s="84"/>
      <c r="AC355" s="80"/>
      <c r="AD355" s="80"/>
      <c r="AE355" s="80"/>
      <c r="AF355" s="80"/>
      <c r="AG355" s="80"/>
      <c r="AH355" s="80"/>
      <c r="AI355" s="80"/>
      <c r="AJ355" s="80">
        <v>4</v>
      </c>
      <c r="AK355" s="80">
        <v>0.5</v>
      </c>
      <c r="AL355" s="80">
        <v>0.5</v>
      </c>
      <c r="AM355" s="240"/>
      <c r="AN355" s="240"/>
      <c r="AO355" s="240"/>
      <c r="AP355" s="240"/>
      <c r="AQ355" s="240"/>
      <c r="AR355" s="240"/>
      <c r="AS355" s="240"/>
      <c r="AT355" s="256"/>
      <c r="AU355" s="256"/>
      <c r="AV355" s="259"/>
      <c r="AW355" s="259"/>
      <c r="AX355" s="256"/>
      <c r="AY355" s="256"/>
      <c r="AZ355" s="256"/>
      <c r="BA355" s="256"/>
      <c r="BB355" s="256"/>
      <c r="BC355" s="256"/>
      <c r="BD355" s="256"/>
      <c r="BE355" s="256"/>
      <c r="BF355" s="256"/>
      <c r="BG355" s="256"/>
      <c r="BH355" s="256"/>
      <c r="BI355" s="256"/>
      <c r="BJ355" s="256"/>
      <c r="BK355" s="256"/>
      <c r="BL355" s="262"/>
      <c r="BM355" s="262"/>
      <c r="BN355" s="262"/>
      <c r="BO355" s="262"/>
      <c r="BP355" s="262"/>
      <c r="BQ355" s="262"/>
      <c r="BR355" s="270"/>
      <c r="BS355" s="270"/>
      <c r="BT355" s="270"/>
      <c r="BU355" s="270"/>
      <c r="BV355" s="270"/>
      <c r="BW355" s="270"/>
      <c r="BX355" s="256"/>
      <c r="BY355" s="256"/>
      <c r="BZ355" s="256"/>
      <c r="CA355" s="267"/>
      <c r="CB355" s="267"/>
      <c r="CC355" s="274"/>
      <c r="CD355" s="267"/>
      <c r="CE355" s="267"/>
      <c r="CF355" s="267"/>
      <c r="CG355" s="267"/>
      <c r="CH355" s="267"/>
      <c r="CI355" s="267"/>
      <c r="CJ355" s="267"/>
      <c r="CK355" s="267"/>
      <c r="CL355" s="265"/>
      <c r="CM355" s="272"/>
      <c r="CN355" s="264"/>
      <c r="CO355" s="125"/>
      <c r="CP355" s="226"/>
      <c r="CQ355" s="226"/>
      <c r="CR355" s="226"/>
      <c r="CS355" s="90"/>
      <c r="CT355" s="90"/>
      <c r="CU355" s="90"/>
      <c r="CV355" s="90"/>
      <c r="CW355" s="90"/>
      <c r="CX355" s="90"/>
      <c r="CY355" s="90"/>
      <c r="CZ355" s="90"/>
      <c r="DA355" s="90"/>
    </row>
    <row r="356" spans="1:105" s="70" customFormat="1" ht="15" customHeight="1">
      <c r="A356" s="228"/>
      <c r="B356" s="509"/>
      <c r="C356" s="339"/>
      <c r="D356" s="237"/>
      <c r="E356" s="237"/>
      <c r="F356" s="243"/>
      <c r="G356" s="72">
        <v>2.1</v>
      </c>
      <c r="H356" s="163"/>
      <c r="I356" s="164"/>
      <c r="J356" s="164"/>
      <c r="K356" s="164"/>
      <c r="L356" s="164"/>
      <c r="M356" s="162"/>
      <c r="N356" s="162"/>
      <c r="O356" s="162"/>
      <c r="P356" s="162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240"/>
      <c r="AN356" s="240"/>
      <c r="AO356" s="240"/>
      <c r="AP356" s="240"/>
      <c r="AQ356" s="240"/>
      <c r="AR356" s="240"/>
      <c r="AS356" s="240"/>
      <c r="AT356" s="256"/>
      <c r="AU356" s="256"/>
      <c r="AV356" s="259"/>
      <c r="AW356" s="259"/>
      <c r="AX356" s="256"/>
      <c r="AY356" s="256"/>
      <c r="AZ356" s="256"/>
      <c r="BA356" s="256"/>
      <c r="BB356" s="256"/>
      <c r="BC356" s="256"/>
      <c r="BD356" s="256"/>
      <c r="BE356" s="256"/>
      <c r="BF356" s="256"/>
      <c r="BG356" s="256"/>
      <c r="BH356" s="256"/>
      <c r="BI356" s="256"/>
      <c r="BJ356" s="256"/>
      <c r="BK356" s="256"/>
      <c r="BL356" s="262"/>
      <c r="BM356" s="262"/>
      <c r="BN356" s="262"/>
      <c r="BO356" s="262"/>
      <c r="BP356" s="262"/>
      <c r="BQ356" s="262"/>
      <c r="BR356" s="270"/>
      <c r="BS356" s="270"/>
      <c r="BT356" s="270"/>
      <c r="BU356" s="270"/>
      <c r="BV356" s="270"/>
      <c r="BW356" s="270"/>
      <c r="BX356" s="256"/>
      <c r="BY356" s="256"/>
      <c r="BZ356" s="256"/>
      <c r="CA356" s="267"/>
      <c r="CB356" s="267"/>
      <c r="CC356" s="274"/>
      <c r="CD356" s="267"/>
      <c r="CE356" s="267"/>
      <c r="CF356" s="267"/>
      <c r="CG356" s="267"/>
      <c r="CH356" s="267"/>
      <c r="CI356" s="267"/>
      <c r="CJ356" s="267"/>
      <c r="CK356" s="267"/>
      <c r="CL356" s="265"/>
      <c r="CM356" s="272"/>
      <c r="CN356" s="264"/>
      <c r="CO356" s="125"/>
      <c r="CP356" s="226"/>
      <c r="CQ356" s="226"/>
      <c r="CR356" s="226"/>
      <c r="CS356" s="90"/>
      <c r="CT356" s="90"/>
      <c r="CU356" s="90"/>
      <c r="CV356" s="90"/>
      <c r="CW356" s="90"/>
      <c r="CX356" s="90"/>
      <c r="CY356" s="90"/>
      <c r="CZ356" s="90"/>
      <c r="DA356" s="90"/>
    </row>
    <row r="357" spans="1:105" s="70" customFormat="1" ht="15" customHeight="1">
      <c r="A357" s="228"/>
      <c r="B357" s="509"/>
      <c r="C357" s="339"/>
      <c r="D357" s="237"/>
      <c r="E357" s="237"/>
      <c r="F357" s="243"/>
      <c r="G357" s="72">
        <v>2.7</v>
      </c>
      <c r="H357" s="163"/>
      <c r="I357" s="164">
        <v>6.5</v>
      </c>
      <c r="J357" s="164"/>
      <c r="K357" s="164"/>
      <c r="L357" s="164"/>
      <c r="M357" s="162"/>
      <c r="N357" s="162"/>
      <c r="O357" s="162"/>
      <c r="P357" s="162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0"/>
      <c r="AD357" s="80"/>
      <c r="AE357" s="80"/>
      <c r="AF357" s="80"/>
      <c r="AG357" s="80"/>
      <c r="AH357" s="80"/>
      <c r="AI357" s="80"/>
      <c r="AJ357" s="80">
        <v>6.5</v>
      </c>
      <c r="AK357" s="80"/>
      <c r="AL357" s="80"/>
      <c r="AM357" s="240"/>
      <c r="AN357" s="240"/>
      <c r="AO357" s="240"/>
      <c r="AP357" s="240"/>
      <c r="AQ357" s="240"/>
      <c r="AR357" s="240"/>
      <c r="AS357" s="240"/>
      <c r="AT357" s="256"/>
      <c r="AU357" s="256"/>
      <c r="AV357" s="259"/>
      <c r="AW357" s="259"/>
      <c r="AX357" s="256"/>
      <c r="AY357" s="256"/>
      <c r="AZ357" s="256"/>
      <c r="BA357" s="256"/>
      <c r="BB357" s="256"/>
      <c r="BC357" s="256"/>
      <c r="BD357" s="256"/>
      <c r="BE357" s="256"/>
      <c r="BF357" s="256"/>
      <c r="BG357" s="256"/>
      <c r="BH357" s="256"/>
      <c r="BI357" s="256"/>
      <c r="BJ357" s="256"/>
      <c r="BK357" s="256"/>
      <c r="BL357" s="262"/>
      <c r="BM357" s="262"/>
      <c r="BN357" s="262"/>
      <c r="BO357" s="262"/>
      <c r="BP357" s="262"/>
      <c r="BQ357" s="262"/>
      <c r="BR357" s="270"/>
      <c r="BS357" s="270"/>
      <c r="BT357" s="270"/>
      <c r="BU357" s="270"/>
      <c r="BV357" s="270"/>
      <c r="BW357" s="270"/>
      <c r="BX357" s="256"/>
      <c r="BY357" s="256"/>
      <c r="BZ357" s="256"/>
      <c r="CA357" s="267"/>
      <c r="CB357" s="267"/>
      <c r="CC357" s="274"/>
      <c r="CD357" s="267"/>
      <c r="CE357" s="267"/>
      <c r="CF357" s="267"/>
      <c r="CG357" s="267"/>
      <c r="CH357" s="267"/>
      <c r="CI357" s="267"/>
      <c r="CJ357" s="267"/>
      <c r="CK357" s="267"/>
      <c r="CL357" s="265"/>
      <c r="CM357" s="272"/>
      <c r="CN357" s="264"/>
      <c r="CO357" s="125"/>
      <c r="CP357" s="226"/>
      <c r="CQ357" s="226"/>
      <c r="CR357" s="226"/>
      <c r="CS357" s="90"/>
      <c r="CT357" s="90"/>
      <c r="CU357" s="90"/>
      <c r="CV357" s="90"/>
      <c r="CW357" s="90"/>
      <c r="CX357" s="90"/>
      <c r="CY357" s="90"/>
      <c r="CZ357" s="90"/>
      <c r="DA357" s="90"/>
    </row>
    <row r="358" spans="1:105" s="70" customFormat="1" ht="15" customHeight="1">
      <c r="A358" s="228"/>
      <c r="B358" s="509"/>
      <c r="C358" s="339"/>
      <c r="D358" s="237"/>
      <c r="E358" s="237"/>
      <c r="F358" s="243"/>
      <c r="G358" s="72">
        <v>3</v>
      </c>
      <c r="H358" s="163">
        <v>10.5</v>
      </c>
      <c r="I358" s="163"/>
      <c r="J358" s="163"/>
      <c r="K358" s="163"/>
      <c r="L358" s="164"/>
      <c r="M358" s="162"/>
      <c r="N358" s="162"/>
      <c r="O358" s="162"/>
      <c r="P358" s="162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240"/>
      <c r="AN358" s="240"/>
      <c r="AO358" s="240"/>
      <c r="AP358" s="240"/>
      <c r="AQ358" s="240"/>
      <c r="AR358" s="240"/>
      <c r="AS358" s="240"/>
      <c r="AT358" s="256"/>
      <c r="AU358" s="256"/>
      <c r="AV358" s="259"/>
      <c r="AW358" s="259"/>
      <c r="AX358" s="256"/>
      <c r="AY358" s="256"/>
      <c r="AZ358" s="256"/>
      <c r="BA358" s="256"/>
      <c r="BB358" s="256"/>
      <c r="BC358" s="256"/>
      <c r="BD358" s="256"/>
      <c r="BE358" s="256"/>
      <c r="BF358" s="256"/>
      <c r="BG358" s="256"/>
      <c r="BH358" s="256"/>
      <c r="BI358" s="256"/>
      <c r="BJ358" s="256"/>
      <c r="BK358" s="256"/>
      <c r="BL358" s="262"/>
      <c r="BM358" s="262"/>
      <c r="BN358" s="262"/>
      <c r="BO358" s="262"/>
      <c r="BP358" s="262"/>
      <c r="BQ358" s="262"/>
      <c r="BR358" s="270"/>
      <c r="BS358" s="270"/>
      <c r="BT358" s="270"/>
      <c r="BU358" s="270"/>
      <c r="BV358" s="270"/>
      <c r="BW358" s="270"/>
      <c r="BX358" s="256"/>
      <c r="BY358" s="256"/>
      <c r="BZ358" s="256"/>
      <c r="CA358" s="267"/>
      <c r="CB358" s="267"/>
      <c r="CC358" s="274"/>
      <c r="CD358" s="267"/>
      <c r="CE358" s="267"/>
      <c r="CF358" s="267"/>
      <c r="CG358" s="267"/>
      <c r="CH358" s="267"/>
      <c r="CI358" s="267"/>
      <c r="CJ358" s="267"/>
      <c r="CK358" s="267"/>
      <c r="CL358" s="265"/>
      <c r="CM358" s="272"/>
      <c r="CN358" s="264"/>
      <c r="CO358" s="125"/>
      <c r="CP358" s="226"/>
      <c r="CQ358" s="226"/>
      <c r="CR358" s="226"/>
      <c r="CS358" s="90"/>
      <c r="CT358" s="90"/>
      <c r="CU358" s="90"/>
      <c r="CV358" s="90"/>
      <c r="CW358" s="90"/>
      <c r="CX358" s="90"/>
      <c r="CY358" s="90"/>
      <c r="CZ358" s="90"/>
      <c r="DA358" s="90"/>
    </row>
    <row r="359" spans="1:105" s="70" customFormat="1" ht="15" customHeight="1">
      <c r="A359" s="228"/>
      <c r="B359" s="509"/>
      <c r="C359" s="339"/>
      <c r="D359" s="237"/>
      <c r="E359" s="237"/>
      <c r="F359" s="244"/>
      <c r="G359" s="73">
        <v>3.9</v>
      </c>
      <c r="H359" s="165"/>
      <c r="I359" s="166"/>
      <c r="J359" s="166"/>
      <c r="K359" s="166"/>
      <c r="L359" s="166"/>
      <c r="M359" s="167"/>
      <c r="N359" s="167"/>
      <c r="O359" s="167"/>
      <c r="P359" s="16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240"/>
      <c r="AN359" s="240"/>
      <c r="AO359" s="240"/>
      <c r="AP359" s="240"/>
      <c r="AQ359" s="240"/>
      <c r="AR359" s="240"/>
      <c r="AS359" s="240"/>
      <c r="AT359" s="256"/>
      <c r="AU359" s="256"/>
      <c r="AV359" s="259"/>
      <c r="AW359" s="259"/>
      <c r="AX359" s="256"/>
      <c r="AY359" s="256"/>
      <c r="AZ359" s="256"/>
      <c r="BA359" s="256"/>
      <c r="BB359" s="256"/>
      <c r="BC359" s="256"/>
      <c r="BD359" s="256"/>
      <c r="BE359" s="256"/>
      <c r="BF359" s="256"/>
      <c r="BG359" s="256"/>
      <c r="BH359" s="256"/>
      <c r="BI359" s="256"/>
      <c r="BJ359" s="256"/>
      <c r="BK359" s="256"/>
      <c r="BL359" s="262"/>
      <c r="BM359" s="262"/>
      <c r="BN359" s="262"/>
      <c r="BO359" s="262"/>
      <c r="BP359" s="262"/>
      <c r="BQ359" s="262"/>
      <c r="BR359" s="270"/>
      <c r="BS359" s="270"/>
      <c r="BT359" s="270"/>
      <c r="BU359" s="270"/>
      <c r="BV359" s="270"/>
      <c r="BW359" s="270"/>
      <c r="BX359" s="256"/>
      <c r="BY359" s="256"/>
      <c r="BZ359" s="256"/>
      <c r="CA359" s="267"/>
      <c r="CB359" s="267"/>
      <c r="CC359" s="274"/>
      <c r="CD359" s="267"/>
      <c r="CE359" s="267"/>
      <c r="CF359" s="267"/>
      <c r="CG359" s="267"/>
      <c r="CH359" s="267"/>
      <c r="CI359" s="267"/>
      <c r="CJ359" s="267"/>
      <c r="CK359" s="267"/>
      <c r="CL359" s="265"/>
      <c r="CM359" s="272"/>
      <c r="CN359" s="264"/>
      <c r="CO359" s="125"/>
      <c r="CP359" s="226"/>
      <c r="CQ359" s="226"/>
      <c r="CR359" s="226"/>
      <c r="CS359" s="90"/>
      <c r="CT359" s="90"/>
      <c r="CU359" s="90"/>
      <c r="CV359" s="90"/>
      <c r="CW359" s="90"/>
      <c r="CX359" s="90"/>
      <c r="CY359" s="90"/>
      <c r="CZ359" s="90"/>
      <c r="DA359" s="90"/>
    </row>
    <row r="360" spans="1:105" s="70" customFormat="1" ht="15" customHeight="1">
      <c r="A360" s="229"/>
      <c r="B360" s="510"/>
      <c r="C360" s="340"/>
      <c r="D360" s="238"/>
      <c r="E360" s="238"/>
      <c r="F360" s="245" t="s">
        <v>83</v>
      </c>
      <c r="G360" s="246"/>
      <c r="H360" s="172"/>
      <c r="I360" s="169"/>
      <c r="J360" s="169"/>
      <c r="K360" s="169"/>
      <c r="L360" s="169"/>
      <c r="M360" s="170"/>
      <c r="N360" s="170"/>
      <c r="O360" s="170"/>
      <c r="P360" s="170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241"/>
      <c r="AN360" s="241"/>
      <c r="AO360" s="241"/>
      <c r="AP360" s="241"/>
      <c r="AQ360" s="241"/>
      <c r="AR360" s="241"/>
      <c r="AS360" s="241"/>
      <c r="AT360" s="257"/>
      <c r="AU360" s="257"/>
      <c r="AV360" s="260"/>
      <c r="AW360" s="260"/>
      <c r="AX360" s="257"/>
      <c r="AY360" s="257"/>
      <c r="AZ360" s="257"/>
      <c r="BA360" s="257"/>
      <c r="BB360" s="257"/>
      <c r="BC360" s="257"/>
      <c r="BD360" s="257"/>
      <c r="BE360" s="257"/>
      <c r="BF360" s="257"/>
      <c r="BG360" s="257"/>
      <c r="BH360" s="257"/>
      <c r="BI360" s="257"/>
      <c r="BJ360" s="257"/>
      <c r="BK360" s="257"/>
      <c r="BL360" s="263"/>
      <c r="BM360" s="263"/>
      <c r="BN360" s="263"/>
      <c r="BO360" s="263"/>
      <c r="BP360" s="263"/>
      <c r="BQ360" s="263"/>
      <c r="BR360" s="271"/>
      <c r="BS360" s="271"/>
      <c r="BT360" s="271"/>
      <c r="BU360" s="271"/>
      <c r="BV360" s="271"/>
      <c r="BW360" s="271"/>
      <c r="BX360" s="257"/>
      <c r="BY360" s="257"/>
      <c r="BZ360" s="257"/>
      <c r="CA360" s="268"/>
      <c r="CB360" s="268"/>
      <c r="CC360" s="275"/>
      <c r="CD360" s="268"/>
      <c r="CE360" s="268"/>
      <c r="CF360" s="268"/>
      <c r="CG360" s="268"/>
      <c r="CH360" s="268"/>
      <c r="CI360" s="268"/>
      <c r="CJ360" s="268"/>
      <c r="CK360" s="268"/>
      <c r="CL360" s="265"/>
      <c r="CM360" s="272"/>
      <c r="CN360" s="264"/>
      <c r="CO360" s="125"/>
      <c r="CP360" s="226"/>
      <c r="CQ360" s="226"/>
      <c r="CR360" s="226"/>
      <c r="CS360" s="90"/>
      <c r="CT360" s="90"/>
      <c r="CU360" s="90"/>
      <c r="CV360" s="90"/>
      <c r="CW360" s="90"/>
      <c r="CX360" s="90"/>
      <c r="CY360" s="90"/>
      <c r="CZ360" s="90"/>
      <c r="DA360" s="90"/>
    </row>
    <row r="361" spans="1:105" s="70" customFormat="1" ht="15" customHeight="1">
      <c r="A361" s="227">
        <f t="shared" ref="A361" si="131">A353+1</f>
        <v>44</v>
      </c>
      <c r="B361" s="502" t="s">
        <v>609</v>
      </c>
      <c r="C361" s="505" t="s">
        <v>610</v>
      </c>
      <c r="D361" s="236">
        <v>44063</v>
      </c>
      <c r="E361" s="236" t="s">
        <v>585</v>
      </c>
      <c r="F361" s="253" t="s">
        <v>80</v>
      </c>
      <c r="G361" s="254"/>
      <c r="H361" s="124" t="s">
        <v>69</v>
      </c>
      <c r="I361" s="124"/>
      <c r="J361" s="124" t="s">
        <v>60</v>
      </c>
      <c r="K361" s="124" t="s">
        <v>60</v>
      </c>
      <c r="L361" s="124" t="s">
        <v>60</v>
      </c>
      <c r="M361" s="124" t="s">
        <v>60</v>
      </c>
      <c r="N361" s="124" t="s">
        <v>60</v>
      </c>
      <c r="O361" s="124"/>
      <c r="P361" s="124" t="s">
        <v>60</v>
      </c>
      <c r="Q361" s="82" t="s">
        <v>60</v>
      </c>
      <c r="R361" s="82" t="s">
        <v>60</v>
      </c>
      <c r="S361" s="82" t="s">
        <v>60</v>
      </c>
      <c r="T361" s="82" t="s">
        <v>60</v>
      </c>
      <c r="U361" s="82" t="s">
        <v>60</v>
      </c>
      <c r="V361" s="82"/>
      <c r="W361" s="82" t="s">
        <v>60</v>
      </c>
      <c r="X361" s="82" t="s">
        <v>60</v>
      </c>
      <c r="Y361" s="82" t="s">
        <v>60</v>
      </c>
      <c r="Z361" s="82" t="s">
        <v>60</v>
      </c>
      <c r="AA361" s="82" t="s">
        <v>60</v>
      </c>
      <c r="AB361" s="82" t="s">
        <v>631</v>
      </c>
      <c r="AC361" s="82" t="s">
        <v>973</v>
      </c>
      <c r="AD361" s="82" t="s">
        <v>61</v>
      </c>
      <c r="AE361" s="82" t="s">
        <v>61</v>
      </c>
      <c r="AF361" s="82" t="s">
        <v>61</v>
      </c>
      <c r="AG361" s="82" t="s">
        <v>61</v>
      </c>
      <c r="AH361" s="82" t="s">
        <v>61</v>
      </c>
      <c r="AI361" s="82" t="s">
        <v>61</v>
      </c>
      <c r="AJ361" s="82"/>
      <c r="AK361" s="82" t="s">
        <v>60</v>
      </c>
      <c r="AL361" s="82" t="s">
        <v>60</v>
      </c>
      <c r="AM361" s="239">
        <f>COUNTIF(H361:AL361,"PH")+COUNTIF(H361:AL361,"PH/L")+COUNTIF(H361:AL361,"PM")</f>
        <v>0</v>
      </c>
      <c r="AN361" s="239">
        <f>COUNTIF(H361:AL361,"PD")+COUNTIF(H361:AL361,"PDD")+COUNTIF(H361:AL361,"P/DS")/2+COUNTIF(H361:AL361,"PMD")</f>
        <v>0</v>
      </c>
      <c r="AO361" s="239">
        <f>COUNTIF(H361:AL361,"PN")+COUNTIF(H361:AL361,"P/NS")/2+COUNTIF(H361:AL361,"PH")+COUNTIF(H361:AL361,"PH/F")/2+COUNTIF(H361:AL361,"PH/L")/2+COUNTIF(H361:AL361,"PM")</f>
        <v>0</v>
      </c>
      <c r="AP361" s="239">
        <f>COUNTIF(H361:AL361,"BH")+COUNTIF(H361:AL361,"AL/BL")+COUNTIF(H361:AL361,"UL/BL")+COUNTIF(H361:AL361,"BM")</f>
        <v>0</v>
      </c>
      <c r="AQ361" s="239">
        <f>COUNTIF(H361:AL361,"DS")+COUNTIF(H361:AL361,"AL/DS")/2+COUNTIF(H361:AL361,"UL/DS")/2+COUNTIF(H361:AL361,"CT")+COUNTIF(H361:AL361,"MD")</f>
        <v>18</v>
      </c>
      <c r="AR361" s="239">
        <f>COUNTIF(H361:AL361,"NS")+COUNTIF(H361:AL361,"AL/NS")/2+COUNTIF(H361:AL361,"UL/NS")/2+COUNTIF(H361:AL361,"BH")+COUNTIF(H361:AL361,"AL/BF")/2+COUNTIF(H361:AL361,"AL/BL")/2+COUNTIF(H361:AL361,"UL/BL")/2+COUNTIF(H361:AL361,"UL/BF")/2+COUNTIF(H361:AL361,"BM")</f>
        <v>6</v>
      </c>
      <c r="AS361" s="239">
        <f>COUNTIF(H361:AL361,"AL")+COUNTIF(H361:AL361,"AL/DS")/2+COUNTIF(H361:AL361,"AL/NS")/2+COUNTIF(H361:AL361,"NH")+COUNTIF(H361:AL361,"SL")+COUNTIF(H361:AL361,"NHD")+COUNTIF(H361:AL361,"B")+COUNTIF(H361:AL361,"HL")+COUNTIF(H361:AL361,"AL/BF")/2+COUNTIF(H361:AL361,"AL/BL")/2</f>
        <v>1</v>
      </c>
      <c r="AT361" s="255">
        <f>COUNTIF(H361:AL361,"PD")+COUNTIF(H361:AL361,"PN")+COUNTIF(H361:AL361,"P/DS")/2+COUNTIF(H361:AL361,"P/NS")/2+COUNTIF(H361:AL361,"DS")+COUNTIF(H361:AL361,"NS")+COUNTIF(H361:AL361,"AL")+COUNTIF(H361:AL361,"AL/DS")+COUNTIF(H361:AL361,"AL/NS")+COUNTIF(H361:AL361,"NH")+COUNTIF(H361:AL361,"SL")+COUNTIF(H361:AL361,"UL/DS")/2+COUNTIF(H361:AL361,"UL/NS")/2+COUNTIF(H361:AL361,"CT")+COUNTIF(H361:AL361,"NHD")+COUNTIF(H361:AL361,"PDD")+COUNTIF(H361:AL361,"B")+COUNTIF(H361:AL361,"HL")+COUNTIF(H361:AL361,"PH")+COUNTIF(H361:AL361,"BH")+COUNTIF(H361:AL361,"AL/BF")+COUNTIF(H361:AL361,"AL/BL")+COUNTIF(H361:AL361,"UL/BF")/2+COUNTIF(H361:AL361,"UL/BL")/2+COUNTIF(H361:AL361,"PH/F")/2+COUNTIF(H361:AL361,"PH/L")/2+COUNTIF(H361:AL361,"MD")+COUNTIF(H361:AL361,"PMD")+COUNTIF(H361:AL361,"PM")+COUNTIF(H361:AL361,"BM")</f>
        <v>25</v>
      </c>
      <c r="AU361" s="255">
        <f>COUNTIF(H361:AL361,"P/DS")/2+COUNTIF(H361:AL361,"P/NS")/2+COUNTIF(H361:AL361,"IL")+COUNTIF(H361:AL361,"NL")+COUNTIF(H361:AL361,"UL")+COUNTIF(H361:AL361,"UL/DS")/2+COUNTIF(H361:AL361,"UL/NS")/2+COUNTIF(H361:AL361,"KT")+COUNTIF(H361:AL361,"UL/BF")/2+COUNTIF(H361:AL361,"UL/BL")/2+COUNTIF(H361:AL361,"PH/F")/2+COUNTIF(H361:AL361,"PH/L")/2+COUNTIF(H361:AL361,"NB")</f>
        <v>1</v>
      </c>
      <c r="AV361" s="258">
        <f>COUNTIF(H361:AL361,"PN")+COUNTIF(H361:AL361,"TVD")+COUNTIF(H361:AL361,"PH")+COUNTIF(H361:AL361,"PM")+COUNTIF(H361:AL361,"PDD")-COUNTIFS(H361:AL361,"PN",H368:AL368,"&gt;=3")-COUNTIFS(H361:AL361,"PM",H368:AL368,"&gt;=3")</f>
        <v>0</v>
      </c>
      <c r="AW361" s="258">
        <f>COUNTIF(H361:AL361,"NS")+COUNTIF(H361:AL361,"D")+COUNTIF(H361:AL361,"BH")+COUNTIF(H361:AL361,"NHD")+COUNTIF(H361:AL361,"BM")-COUNTIFS(H361:AL361,"NS",H368:AL368,"&gt;=3")-COUNTIFS(H361:AL361,"BH",H368:AL368,"&gt;=3")-COUNTIFS(H361:AL361,"BM",H368:AL368,"&gt;=3")</f>
        <v>7</v>
      </c>
      <c r="AX361" s="255">
        <f>COUNTIF(H361:AL361,"AL")+COUNTIF(H361:AL361,"AL/DS")/2+COUNTIF(H361:AL361,"AL/NS")/2+COUNTIF(H361:AL361,"AL/BF")+COUNTIF(H361:AL361,"AL/BL")/2</f>
        <v>0</v>
      </c>
      <c r="AY361" s="255">
        <f>COUNTIF(H361:AL361,"SL")</f>
        <v>0</v>
      </c>
      <c r="AZ361" s="255">
        <f>COUNTIF(H361:AL361,"NH")</f>
        <v>1</v>
      </c>
      <c r="BA361" s="255">
        <f>COUNTIF(H361:AL361,"HL")</f>
        <v>0</v>
      </c>
      <c r="BB361" s="255">
        <f>COUNTIF(G361:AL361,"P/DS")/2+COUNTIF(G361:AL361,"P/NS")/2+COUNTIF(G361:AL361,"UL")+COUNTIF(G361:AL361,"UL/DS")/2+COUNTIF(G361:AL361,"UL/NS")/2+COUNTIF(G361:AL361,"UL/BL")/2+COUNTIF(G361:AL361,"UL/BF")/2+COUNTIF(G361:AL361,"PH/F")/2+COUNTIF(G361:AL361,"PH/L")/2</f>
        <v>0</v>
      </c>
      <c r="BC361" s="255">
        <f>COUNTIF(H361:AL361,"NB")</f>
        <v>1</v>
      </c>
      <c r="BD361" s="255">
        <f>COUNTIF(H361:AL361,"NL")</f>
        <v>0</v>
      </c>
      <c r="BE361" s="255">
        <f>COUNTIF(H361:AL361,"IL")</f>
        <v>0</v>
      </c>
      <c r="BF361" s="255">
        <f>COUNTIF(H361:AL361,"KT")</f>
        <v>0</v>
      </c>
      <c r="BG361" s="255">
        <f>COUNTIF(H361:AL361,"L70")</f>
        <v>0</v>
      </c>
      <c r="BH361" s="255">
        <f>COUNTIF(H361:AL361,"MD")</f>
        <v>0</v>
      </c>
      <c r="BI361" s="255">
        <f>COUNTIF(H361:AL361,"PMD")</f>
        <v>0</v>
      </c>
      <c r="BJ361" s="255">
        <f>COUNTIF(H361:AL361,"PM")</f>
        <v>0</v>
      </c>
      <c r="BK361" s="255">
        <f>COUNTIF(H361:AL361,"BM")</f>
        <v>0</v>
      </c>
      <c r="BL361" s="261">
        <f>SUMIF(H361:AL361,"PD",H362:AL362)+SUMIF(H361:AL361,"PN",H362:AL362)+SUMIF(H361:AL361,"P/DS",H362:AL362)+SUMIF(H361:AL361,"PN/F",H362:AL362)+SUMIF(H361:AL361,"PN/L",H362:AL362)+SUMIF(H361:AL361,"TV",H362:AL362)+SUMIF(H361:AL361,"TVD",H362:AL362)+SUMIF(H361:AL361,"PDD",H362:AL362)</f>
        <v>0</v>
      </c>
      <c r="BM361" s="261">
        <f>SUMIF(H361:AL361,"PD",H363:AL363)+SUMIF(H361:AL361,"PN",H363:AL363)+SUMIF(H361:AL361,"P/DS",H363:AL363)+SUMIF(H361:AL361,"PN/F",H363:AL363)+SUMIF(H361:AL361,"PN/L",H363:AL363)+SUMIF(H361:AL361,"TV",H363:AL363)+SUMIF(H361:AL361,"TVD",H363:AL363)+SUMIF(H361:AL361,"PDD",H363:AL363)+SUMIF(H361:AL361,"PMD",H363:AL363)</f>
        <v>0</v>
      </c>
      <c r="BN361" s="261">
        <f>SUMIF(H361:AL361,"PD",H364:AL364)+SUMIF(H361:AL361,"PN",H364:AL364)+SUMIF(H361:AL361,"P/DS",H364:AL364)+SUMIF(H361:AL361,"PN/F",H364:AL364)+SUMIF(H361:AL361,"PN/L",H364:AL364)+SUMIF(H361:AL361,"TV",H364:AL364)+SUMIF(H361:AL361,"TVD",H364:AL364)</f>
        <v>0</v>
      </c>
      <c r="BO361" s="261">
        <f>SUMIF(H361:AL361,"PD",H365:AL365)+SUMIF(H361:AL361,"PN",H365:AL365)+SUMIF(H361:AL361,"P/DS",H365:AL365)+SUMIF(H361:AL361,"PN/F",H365:AL365)+SUMIF(H361:AL361,"PN/L",H365:AL365)+SUMIF(H361:AL361,"TV",H365:AL365)+SUMIF(H361:AL361,"TVD",H365:AL365)</f>
        <v>0</v>
      </c>
      <c r="BP361" s="261">
        <f>SUMIF(H361:AL361,"PD",H366:AL366)+SUMIF(H361:AL361,"PN",H366:AL366)+SUMIF(H361:AL361,"P/DS",H366:AL366)+SUMIF(H361:AL361,"PN/F",H366:AL366)+SUMIF(H361:AL361,"PN/L",H366:AL366)+SUMIF(H361:AL361,"TV",H366:AL366)+SUMIF(H361:AL361,"TVD",H366:AL366)+SUMIF(H361:AL361,"PDD",H366:AL366)+SUMIF(H361:AL361,"PH",H366:AL366)+SUMIF(H361:AL361,"PM",H366:AL366)</f>
        <v>0</v>
      </c>
      <c r="BQ361" s="261">
        <f>SUMIF(H361:AL361,"PD",H367:AL367)+SUMIF(H361:AL361,"PN",H367:AL367)+SUMIF(H361:AL361,"P/DS",H367:AL367)+SUMIF(H361:AL361,"PN/F",H367:AL367)+SUMIF(H361:AL361,"PN/L",H367:AL367)+SUMIF(H361:AL361,"TV",H367:AL367)+SUMIF(H361:AL361,"TVD",H367:AL367)+SUMIF(H361:AL361,"PDD",H367:AL367)+SUMIF(H361:AL361,"PH",H367:AL367)+SUMIF(H361:AL361,"PM",H367:AL367)</f>
        <v>0</v>
      </c>
      <c r="BR361" s="269">
        <f>SUM(H362:AL362)-BL361</f>
        <v>37</v>
      </c>
      <c r="BS361" s="269">
        <f>SUM(H363:AL363)-BM361</f>
        <v>17.5</v>
      </c>
      <c r="BT361" s="269">
        <f>SUM(H364:AL364)-BN361</f>
        <v>0</v>
      </c>
      <c r="BU361" s="269">
        <f>SUM(H365:AL365)-BO361</f>
        <v>6.5</v>
      </c>
      <c r="BV361" s="269">
        <f>SUM(H366:AL366)-BP361</f>
        <v>0</v>
      </c>
      <c r="BW361" s="269">
        <f>SUM(H367:AL367)-BQ361</f>
        <v>0</v>
      </c>
      <c r="BX361" s="255">
        <f>SUMIF(H361:AL361,"PD",H368:AL368)+SUMIF(H361:AL361,"PN",H368:AL368)+SUMIF(H361:AL361,"P/DS",H368:AL368)+SUMIF(H361:AL361,"PN/F",H368:AL368)+SUMIF(H361:AL361,"PN/L",H368:AL368)</f>
        <v>0</v>
      </c>
      <c r="BY361" s="255">
        <f>SUM(H368:AL368)-BX361</f>
        <v>0</v>
      </c>
      <c r="BZ361" s="255">
        <f t="shared" ref="BZ361" si="132">+SUM(BL361:BW368)</f>
        <v>61</v>
      </c>
      <c r="CA361" s="266">
        <f>(COUNTIFS(H361:AL361,"PD",H362:AL362,"&gt;=2"))*0.5-IF(CN361="VP",COUNTIFS($H$16:$AL$16,"SAT",H361:AL361,"PD",H362:AL362,"&gt;=2"))*0.5</f>
        <v>0</v>
      </c>
      <c r="CB361" s="266">
        <f>(COUNTIFS(H361:AL361,"PN",H363:AL363,"&gt;=0.5",H362:AL362,"&gt;=1.5"))*0.5+COUNTIFS(H361:AL361,"PDD",H363:AL363,"&gt;=0.5",H362:AL362,"&gt;=1.5")*0.5</f>
        <v>0</v>
      </c>
      <c r="CC361" s="273">
        <f>(COUNTIFS(H361:AL361,"TV",H363:AL363,"&gt;=10"))*0.5+(COUNTIFS(H361:AL361,"PMD",H363:AL363,"&gt;=2"))*0.5</f>
        <v>0</v>
      </c>
      <c r="CD361" s="266">
        <f>(COUNTIFS(H361:AL361,"TVD",H365:AL365,"&gt;=6.5",H363:AL363,"&gt;=3.5"))*0.5</f>
        <v>0</v>
      </c>
      <c r="CE361" s="266">
        <f>(COUNTIFS(H361:AL361,"PD",H366:AL366,"&gt;=10"))*0.5</f>
        <v>0</v>
      </c>
      <c r="CF361" s="266">
        <f>(COUNTIFS(H361:AL361,"PDD",H366:AL366,"&gt;=3.5",H367:AL367,"&gt;=6.5")+COUNTIFS(H361:AL361,"PH",H367:AL367,"&gt;=0.5",H366:AL366,"&gt;=1.5")+COUNTIFS(H361:AL361,"PM",H367:AL367,"&gt;=0.5",H366:AL366,"&gt;=1.5"))*0.5</f>
        <v>0</v>
      </c>
      <c r="CG361" s="266">
        <f>(COUNTIFS(H361:AL361,"DS",H362:AL362,"&gt;=2")+COUNTIFS(H361:AL361,"AL/DS",H362:AL362,"&gt;=2"))*0.5-IF(CN361="VP",COUNTIFS($H$16:$AL$16,"SAT",H361:AL361,"DS",H362:AL362,"&gt;=2"))*0.5</f>
        <v>5</v>
      </c>
      <c r="CH361" s="266">
        <f>(COUNTIFS(H361:AL361,"NS",H363:AL363,"&gt;=0.5",H362:AL362,"&gt;=1.5")+COUNTIFS(H361:AL361,"AL/NS",H363:AL363,"&gt;=0.5",H362:AL362,"&gt;=1.5")+COUNTIFS(H361:AL361,"NHD",H363:AL363,"&gt;=4.5",H366:AL366,"&gt;=2",H362:AL362,"&gt;=1.5"))*0.5</f>
        <v>3</v>
      </c>
      <c r="CI361" s="266">
        <f>(COUNTIF(H363:AL363,"&gt;=10")+COUNTIFS(H361:AL361,"MD",H363:AL363,"&gt;=2")-COUNTIFS(H361:AL361,"TV",H363:AL363,"&gt;=10"))*0.5</f>
        <v>0.5</v>
      </c>
      <c r="CJ361" s="266">
        <f>(COUNTIFS(H361:AL361,"D",H365:AL365,"&gt;=6.5",H363:AL363,"&gt;=3.5"))*0.5</f>
        <v>0.5</v>
      </c>
      <c r="CK361" s="266">
        <f>(COUNTIF(H366:AL366,"&gt;=10")-COUNTIFS(H361:AL361,"PD",H366:AL366,"&gt;=10"))*0.5</f>
        <v>0</v>
      </c>
      <c r="CL361" s="265">
        <f>(COUNTIFS(H361:AL361,"NHD",H366:AL366,"&gt;=3.5",H367:AL367,"&gt;=6.5")+COUNTIFS(H361:AL361,"BH",H366:AL366,"&gt;=1.5",H367:AL367,"&gt;=0.5")+COUNTIFS(H361:AL361,"BM",H366:AL366,"&gt;=1.5",H367:AL367,"&gt;=0.5")+COUNTIFS(H361:AL361,"D",H366:AL366,"&gt;=1.5",H367:AL367,"&gt;=0.5"))*0.5</f>
        <v>0</v>
      </c>
      <c r="CM361" s="272"/>
      <c r="CN361" s="264" t="s">
        <v>723</v>
      </c>
      <c r="CO361" s="125">
        <f t="shared" ref="CO361" si="133">+AM361+AN361+AO361+AP361+AQ361+AR361+AS361+AU361+BG361</f>
        <v>26</v>
      </c>
      <c r="CP361" s="225">
        <f>+SUM(I362:I367)-I368</f>
        <v>0</v>
      </c>
      <c r="CQ361" s="225">
        <f>+SUM(J362:J367)-J368</f>
        <v>2.5</v>
      </c>
      <c r="CR361" s="225">
        <f>+SUM(K362:K367)-K368</f>
        <v>2.5</v>
      </c>
      <c r="CS361" s="90"/>
      <c r="CT361" s="90"/>
      <c r="CU361" s="90"/>
      <c r="CV361" s="90"/>
      <c r="CW361" s="90"/>
      <c r="CX361" s="90"/>
      <c r="CY361" s="90"/>
      <c r="CZ361" s="90"/>
      <c r="DA361" s="90"/>
    </row>
    <row r="362" spans="1:105" s="70" customFormat="1" ht="15" customHeight="1">
      <c r="A362" s="228"/>
      <c r="B362" s="503"/>
      <c r="C362" s="506"/>
      <c r="D362" s="237"/>
      <c r="E362" s="237"/>
      <c r="F362" s="242" t="s">
        <v>82</v>
      </c>
      <c r="G362" s="71">
        <v>1.5</v>
      </c>
      <c r="H362" s="157"/>
      <c r="I362" s="157"/>
      <c r="J362" s="157">
        <v>2.5</v>
      </c>
      <c r="K362" s="157">
        <v>2.5</v>
      </c>
      <c r="L362" s="157">
        <v>2.5</v>
      </c>
      <c r="M362" s="158">
        <v>2.5</v>
      </c>
      <c r="N362" s="159">
        <v>2.5</v>
      </c>
      <c r="O362" s="159"/>
      <c r="P362" s="158">
        <v>2.5</v>
      </c>
      <c r="Q362" s="83"/>
      <c r="R362" s="83">
        <v>2.5</v>
      </c>
      <c r="S362" s="83"/>
      <c r="T362" s="83"/>
      <c r="U362" s="83"/>
      <c r="V362" s="83"/>
      <c r="W362" s="83">
        <v>2.5</v>
      </c>
      <c r="X362" s="83"/>
      <c r="Y362" s="83">
        <v>2.5</v>
      </c>
      <c r="Z362" s="83">
        <v>2.5</v>
      </c>
      <c r="AA362" s="83"/>
      <c r="AB362" s="83"/>
      <c r="AC362" s="79"/>
      <c r="AD362" s="79">
        <v>2</v>
      </c>
      <c r="AE362" s="79">
        <v>2</v>
      </c>
      <c r="AF362" s="79">
        <v>2</v>
      </c>
      <c r="AG362" s="79">
        <v>2</v>
      </c>
      <c r="AH362" s="79">
        <v>2</v>
      </c>
      <c r="AI362" s="79">
        <v>2</v>
      </c>
      <c r="AJ362" s="79"/>
      <c r="AK362" s="79"/>
      <c r="AL362" s="79"/>
      <c r="AM362" s="240"/>
      <c r="AN362" s="240"/>
      <c r="AO362" s="240"/>
      <c r="AP362" s="240"/>
      <c r="AQ362" s="240"/>
      <c r="AR362" s="240"/>
      <c r="AS362" s="240"/>
      <c r="AT362" s="256"/>
      <c r="AU362" s="256"/>
      <c r="AV362" s="259"/>
      <c r="AW362" s="259"/>
      <c r="AX362" s="256"/>
      <c r="AY362" s="256"/>
      <c r="AZ362" s="256"/>
      <c r="BA362" s="256"/>
      <c r="BB362" s="256"/>
      <c r="BC362" s="256"/>
      <c r="BD362" s="256"/>
      <c r="BE362" s="256"/>
      <c r="BF362" s="256"/>
      <c r="BG362" s="256"/>
      <c r="BH362" s="256"/>
      <c r="BI362" s="256"/>
      <c r="BJ362" s="256"/>
      <c r="BK362" s="256"/>
      <c r="BL362" s="262"/>
      <c r="BM362" s="262"/>
      <c r="BN362" s="262"/>
      <c r="BO362" s="262"/>
      <c r="BP362" s="262"/>
      <c r="BQ362" s="262"/>
      <c r="BR362" s="270"/>
      <c r="BS362" s="270"/>
      <c r="BT362" s="270"/>
      <c r="BU362" s="270"/>
      <c r="BV362" s="270"/>
      <c r="BW362" s="270"/>
      <c r="BX362" s="256"/>
      <c r="BY362" s="256"/>
      <c r="BZ362" s="256"/>
      <c r="CA362" s="267"/>
      <c r="CB362" s="267"/>
      <c r="CC362" s="274"/>
      <c r="CD362" s="267"/>
      <c r="CE362" s="267"/>
      <c r="CF362" s="267"/>
      <c r="CG362" s="267"/>
      <c r="CH362" s="267"/>
      <c r="CI362" s="267"/>
      <c r="CJ362" s="267"/>
      <c r="CK362" s="267"/>
      <c r="CL362" s="265"/>
      <c r="CM362" s="272"/>
      <c r="CN362" s="264"/>
      <c r="CO362" s="125"/>
      <c r="CP362" s="226"/>
      <c r="CQ362" s="226"/>
      <c r="CR362" s="226"/>
      <c r="CS362" s="90"/>
      <c r="CT362" s="90"/>
      <c r="CU362" s="90"/>
      <c r="CV362" s="90"/>
      <c r="CW362" s="90"/>
      <c r="CX362" s="90"/>
      <c r="CY362" s="90"/>
      <c r="CZ362" s="90"/>
      <c r="DA362" s="90"/>
    </row>
    <row r="363" spans="1:105" s="70" customFormat="1" ht="15" customHeight="1">
      <c r="A363" s="228"/>
      <c r="B363" s="503"/>
      <c r="C363" s="506"/>
      <c r="D363" s="237"/>
      <c r="E363" s="237"/>
      <c r="F363" s="243"/>
      <c r="G363" s="72">
        <v>2</v>
      </c>
      <c r="H363" s="160"/>
      <c r="I363" s="160"/>
      <c r="J363" s="161"/>
      <c r="K363" s="161"/>
      <c r="L363" s="161"/>
      <c r="M363" s="162"/>
      <c r="N363" s="162"/>
      <c r="O363" s="162">
        <v>10.5</v>
      </c>
      <c r="P363" s="161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0">
        <v>4</v>
      </c>
      <c r="AD363" s="80">
        <v>0.5</v>
      </c>
      <c r="AE363" s="80">
        <v>0.5</v>
      </c>
      <c r="AF363" s="80">
        <v>0.5</v>
      </c>
      <c r="AG363" s="80">
        <v>0.5</v>
      </c>
      <c r="AH363" s="80">
        <v>0.5</v>
      </c>
      <c r="AI363" s="80">
        <v>0.5</v>
      </c>
      <c r="AJ363" s="80"/>
      <c r="AK363" s="80"/>
      <c r="AL363" s="80"/>
      <c r="AM363" s="240"/>
      <c r="AN363" s="240"/>
      <c r="AO363" s="240"/>
      <c r="AP363" s="240"/>
      <c r="AQ363" s="240"/>
      <c r="AR363" s="240"/>
      <c r="AS363" s="240"/>
      <c r="AT363" s="256"/>
      <c r="AU363" s="256"/>
      <c r="AV363" s="259"/>
      <c r="AW363" s="259"/>
      <c r="AX363" s="256"/>
      <c r="AY363" s="256"/>
      <c r="AZ363" s="256"/>
      <c r="BA363" s="256"/>
      <c r="BB363" s="256"/>
      <c r="BC363" s="256"/>
      <c r="BD363" s="256"/>
      <c r="BE363" s="256"/>
      <c r="BF363" s="256"/>
      <c r="BG363" s="256"/>
      <c r="BH363" s="256"/>
      <c r="BI363" s="256"/>
      <c r="BJ363" s="256"/>
      <c r="BK363" s="256"/>
      <c r="BL363" s="262"/>
      <c r="BM363" s="262"/>
      <c r="BN363" s="262"/>
      <c r="BO363" s="262"/>
      <c r="BP363" s="262"/>
      <c r="BQ363" s="262"/>
      <c r="BR363" s="270"/>
      <c r="BS363" s="270"/>
      <c r="BT363" s="270"/>
      <c r="BU363" s="270"/>
      <c r="BV363" s="270"/>
      <c r="BW363" s="270"/>
      <c r="BX363" s="256"/>
      <c r="BY363" s="256"/>
      <c r="BZ363" s="256"/>
      <c r="CA363" s="267"/>
      <c r="CB363" s="267"/>
      <c r="CC363" s="274"/>
      <c r="CD363" s="267"/>
      <c r="CE363" s="267"/>
      <c r="CF363" s="267"/>
      <c r="CG363" s="267"/>
      <c r="CH363" s="267"/>
      <c r="CI363" s="267"/>
      <c r="CJ363" s="267"/>
      <c r="CK363" s="267"/>
      <c r="CL363" s="265"/>
      <c r="CM363" s="272"/>
      <c r="CN363" s="264"/>
      <c r="CO363" s="125"/>
      <c r="CP363" s="226"/>
      <c r="CQ363" s="226"/>
      <c r="CR363" s="226"/>
      <c r="CS363" s="90"/>
      <c r="CT363" s="90"/>
      <c r="CU363" s="90"/>
      <c r="CV363" s="90"/>
      <c r="CW363" s="90"/>
      <c r="CX363" s="90"/>
      <c r="CY363" s="90"/>
      <c r="CZ363" s="90"/>
      <c r="DA363" s="90"/>
    </row>
    <row r="364" spans="1:105" s="70" customFormat="1" ht="15" customHeight="1">
      <c r="A364" s="228"/>
      <c r="B364" s="503"/>
      <c r="C364" s="506"/>
      <c r="D364" s="237"/>
      <c r="E364" s="237"/>
      <c r="F364" s="243"/>
      <c r="G364" s="72">
        <v>2.1</v>
      </c>
      <c r="H364" s="163"/>
      <c r="I364" s="161"/>
      <c r="J364" s="161"/>
      <c r="K364" s="164"/>
      <c r="L364" s="164"/>
      <c r="M364" s="162"/>
      <c r="N364" s="162"/>
      <c r="O364" s="162"/>
      <c r="P364" s="162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240"/>
      <c r="AN364" s="240"/>
      <c r="AO364" s="240"/>
      <c r="AP364" s="240"/>
      <c r="AQ364" s="240"/>
      <c r="AR364" s="240"/>
      <c r="AS364" s="240"/>
      <c r="AT364" s="256"/>
      <c r="AU364" s="256"/>
      <c r="AV364" s="259"/>
      <c r="AW364" s="259"/>
      <c r="AX364" s="256"/>
      <c r="AY364" s="256"/>
      <c r="AZ364" s="256"/>
      <c r="BA364" s="256"/>
      <c r="BB364" s="256"/>
      <c r="BC364" s="256"/>
      <c r="BD364" s="256"/>
      <c r="BE364" s="256"/>
      <c r="BF364" s="256"/>
      <c r="BG364" s="256"/>
      <c r="BH364" s="256"/>
      <c r="BI364" s="256"/>
      <c r="BJ364" s="256"/>
      <c r="BK364" s="256"/>
      <c r="BL364" s="262"/>
      <c r="BM364" s="262"/>
      <c r="BN364" s="262"/>
      <c r="BO364" s="262"/>
      <c r="BP364" s="262"/>
      <c r="BQ364" s="262"/>
      <c r="BR364" s="270"/>
      <c r="BS364" s="270"/>
      <c r="BT364" s="270"/>
      <c r="BU364" s="270"/>
      <c r="BV364" s="270"/>
      <c r="BW364" s="270"/>
      <c r="BX364" s="256"/>
      <c r="BY364" s="256"/>
      <c r="BZ364" s="256"/>
      <c r="CA364" s="267"/>
      <c r="CB364" s="267"/>
      <c r="CC364" s="274"/>
      <c r="CD364" s="267"/>
      <c r="CE364" s="267"/>
      <c r="CF364" s="267"/>
      <c r="CG364" s="267"/>
      <c r="CH364" s="267"/>
      <c r="CI364" s="267"/>
      <c r="CJ364" s="267"/>
      <c r="CK364" s="267"/>
      <c r="CL364" s="265"/>
      <c r="CM364" s="272"/>
      <c r="CN364" s="264"/>
      <c r="CO364" s="125"/>
      <c r="CP364" s="226"/>
      <c r="CQ364" s="226"/>
      <c r="CR364" s="226"/>
      <c r="CS364" s="90"/>
      <c r="CT364" s="90"/>
      <c r="CU364" s="90"/>
      <c r="CV364" s="90"/>
      <c r="CW364" s="90"/>
      <c r="CX364" s="90"/>
      <c r="CY364" s="90"/>
      <c r="CZ364" s="90"/>
      <c r="DA364" s="90"/>
    </row>
    <row r="365" spans="1:105" s="70" customFormat="1" ht="15" customHeight="1">
      <c r="A365" s="228"/>
      <c r="B365" s="503"/>
      <c r="C365" s="506"/>
      <c r="D365" s="237"/>
      <c r="E365" s="237"/>
      <c r="F365" s="243"/>
      <c r="G365" s="72">
        <v>2.7</v>
      </c>
      <c r="H365" s="163"/>
      <c r="I365" s="164"/>
      <c r="J365" s="164"/>
      <c r="K365" s="164"/>
      <c r="L365" s="164"/>
      <c r="M365" s="162"/>
      <c r="N365" s="162"/>
      <c r="O365" s="162"/>
      <c r="P365" s="162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0">
        <v>6.5</v>
      </c>
      <c r="AD365" s="80"/>
      <c r="AE365" s="80"/>
      <c r="AF365" s="80"/>
      <c r="AG365" s="80"/>
      <c r="AH365" s="80"/>
      <c r="AI365" s="80"/>
      <c r="AJ365" s="80"/>
      <c r="AK365" s="80"/>
      <c r="AL365" s="80"/>
      <c r="AM365" s="240"/>
      <c r="AN365" s="240"/>
      <c r="AO365" s="240"/>
      <c r="AP365" s="240"/>
      <c r="AQ365" s="240"/>
      <c r="AR365" s="240"/>
      <c r="AS365" s="240"/>
      <c r="AT365" s="256"/>
      <c r="AU365" s="256"/>
      <c r="AV365" s="259"/>
      <c r="AW365" s="259"/>
      <c r="AX365" s="256"/>
      <c r="AY365" s="256"/>
      <c r="AZ365" s="256"/>
      <c r="BA365" s="256"/>
      <c r="BB365" s="256"/>
      <c r="BC365" s="256"/>
      <c r="BD365" s="256"/>
      <c r="BE365" s="256"/>
      <c r="BF365" s="256"/>
      <c r="BG365" s="256"/>
      <c r="BH365" s="256"/>
      <c r="BI365" s="256"/>
      <c r="BJ365" s="256"/>
      <c r="BK365" s="256"/>
      <c r="BL365" s="262"/>
      <c r="BM365" s="262"/>
      <c r="BN365" s="262"/>
      <c r="BO365" s="262"/>
      <c r="BP365" s="262"/>
      <c r="BQ365" s="262"/>
      <c r="BR365" s="270"/>
      <c r="BS365" s="270"/>
      <c r="BT365" s="270"/>
      <c r="BU365" s="270"/>
      <c r="BV365" s="270"/>
      <c r="BW365" s="270"/>
      <c r="BX365" s="256"/>
      <c r="BY365" s="256"/>
      <c r="BZ365" s="256"/>
      <c r="CA365" s="267"/>
      <c r="CB365" s="267"/>
      <c r="CC365" s="274"/>
      <c r="CD365" s="267"/>
      <c r="CE365" s="267"/>
      <c r="CF365" s="267"/>
      <c r="CG365" s="267"/>
      <c r="CH365" s="267"/>
      <c r="CI365" s="267"/>
      <c r="CJ365" s="267"/>
      <c r="CK365" s="267"/>
      <c r="CL365" s="265"/>
      <c r="CM365" s="272"/>
      <c r="CN365" s="264"/>
      <c r="CO365" s="125"/>
      <c r="CP365" s="226"/>
      <c r="CQ365" s="226"/>
      <c r="CR365" s="226"/>
      <c r="CS365" s="90"/>
      <c r="CT365" s="90"/>
      <c r="CU365" s="90"/>
      <c r="CV365" s="90"/>
      <c r="CW365" s="90"/>
      <c r="CX365" s="90"/>
      <c r="CY365" s="90"/>
      <c r="CZ365" s="90"/>
      <c r="DA365" s="90"/>
    </row>
    <row r="366" spans="1:105" s="70" customFormat="1" ht="15" customHeight="1">
      <c r="A366" s="228"/>
      <c r="B366" s="503"/>
      <c r="C366" s="506"/>
      <c r="D366" s="237"/>
      <c r="E366" s="237"/>
      <c r="F366" s="243"/>
      <c r="G366" s="72">
        <v>3</v>
      </c>
      <c r="H366" s="163"/>
      <c r="I366" s="161"/>
      <c r="J366" s="161"/>
      <c r="K366" s="175"/>
      <c r="L366" s="164"/>
      <c r="M366" s="162"/>
      <c r="N366" s="162"/>
      <c r="O366" s="162"/>
      <c r="P366" s="162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240"/>
      <c r="AN366" s="240"/>
      <c r="AO366" s="240"/>
      <c r="AP366" s="240"/>
      <c r="AQ366" s="240"/>
      <c r="AR366" s="240"/>
      <c r="AS366" s="240"/>
      <c r="AT366" s="256"/>
      <c r="AU366" s="256"/>
      <c r="AV366" s="259"/>
      <c r="AW366" s="259"/>
      <c r="AX366" s="256"/>
      <c r="AY366" s="256"/>
      <c r="AZ366" s="256"/>
      <c r="BA366" s="256"/>
      <c r="BB366" s="256"/>
      <c r="BC366" s="256"/>
      <c r="BD366" s="256"/>
      <c r="BE366" s="256"/>
      <c r="BF366" s="256"/>
      <c r="BG366" s="256"/>
      <c r="BH366" s="256"/>
      <c r="BI366" s="256"/>
      <c r="BJ366" s="256"/>
      <c r="BK366" s="256"/>
      <c r="BL366" s="262"/>
      <c r="BM366" s="262"/>
      <c r="BN366" s="262"/>
      <c r="BO366" s="262"/>
      <c r="BP366" s="262"/>
      <c r="BQ366" s="262"/>
      <c r="BR366" s="270"/>
      <c r="BS366" s="270"/>
      <c r="BT366" s="270"/>
      <c r="BU366" s="270"/>
      <c r="BV366" s="270"/>
      <c r="BW366" s="270"/>
      <c r="BX366" s="256"/>
      <c r="BY366" s="256"/>
      <c r="BZ366" s="256"/>
      <c r="CA366" s="267"/>
      <c r="CB366" s="267"/>
      <c r="CC366" s="274"/>
      <c r="CD366" s="267"/>
      <c r="CE366" s="267"/>
      <c r="CF366" s="267"/>
      <c r="CG366" s="267"/>
      <c r="CH366" s="267"/>
      <c r="CI366" s="267"/>
      <c r="CJ366" s="267"/>
      <c r="CK366" s="267"/>
      <c r="CL366" s="265"/>
      <c r="CM366" s="272"/>
      <c r="CN366" s="264"/>
      <c r="CO366" s="125"/>
      <c r="CP366" s="226"/>
      <c r="CQ366" s="226"/>
      <c r="CR366" s="226"/>
      <c r="CS366" s="90"/>
      <c r="CT366" s="90"/>
      <c r="CU366" s="90"/>
      <c r="CV366" s="90"/>
      <c r="CW366" s="90"/>
      <c r="CX366" s="90"/>
      <c r="CY366" s="90"/>
      <c r="CZ366" s="90"/>
      <c r="DA366" s="90"/>
    </row>
    <row r="367" spans="1:105" s="70" customFormat="1" ht="15" customHeight="1">
      <c r="A367" s="228"/>
      <c r="B367" s="503"/>
      <c r="C367" s="506"/>
      <c r="D367" s="237"/>
      <c r="E367" s="237"/>
      <c r="F367" s="244"/>
      <c r="G367" s="73">
        <v>3.9</v>
      </c>
      <c r="H367" s="165"/>
      <c r="I367" s="166"/>
      <c r="J367" s="166"/>
      <c r="K367" s="166"/>
      <c r="L367" s="166"/>
      <c r="M367" s="167"/>
      <c r="N367" s="167"/>
      <c r="O367" s="167"/>
      <c r="P367" s="16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240"/>
      <c r="AN367" s="240"/>
      <c r="AO367" s="240"/>
      <c r="AP367" s="240"/>
      <c r="AQ367" s="240"/>
      <c r="AR367" s="240"/>
      <c r="AS367" s="240"/>
      <c r="AT367" s="256"/>
      <c r="AU367" s="256"/>
      <c r="AV367" s="259"/>
      <c r="AW367" s="259"/>
      <c r="AX367" s="256"/>
      <c r="AY367" s="256"/>
      <c r="AZ367" s="256"/>
      <c r="BA367" s="256"/>
      <c r="BB367" s="256"/>
      <c r="BC367" s="256"/>
      <c r="BD367" s="256"/>
      <c r="BE367" s="256"/>
      <c r="BF367" s="256"/>
      <c r="BG367" s="256"/>
      <c r="BH367" s="256"/>
      <c r="BI367" s="256"/>
      <c r="BJ367" s="256"/>
      <c r="BK367" s="256"/>
      <c r="BL367" s="262"/>
      <c r="BM367" s="262"/>
      <c r="BN367" s="262"/>
      <c r="BO367" s="262"/>
      <c r="BP367" s="262"/>
      <c r="BQ367" s="262"/>
      <c r="BR367" s="270"/>
      <c r="BS367" s="270"/>
      <c r="BT367" s="270"/>
      <c r="BU367" s="270"/>
      <c r="BV367" s="270"/>
      <c r="BW367" s="270"/>
      <c r="BX367" s="256"/>
      <c r="BY367" s="256"/>
      <c r="BZ367" s="256"/>
      <c r="CA367" s="267"/>
      <c r="CB367" s="267"/>
      <c r="CC367" s="274"/>
      <c r="CD367" s="267"/>
      <c r="CE367" s="267"/>
      <c r="CF367" s="267"/>
      <c r="CG367" s="267"/>
      <c r="CH367" s="267"/>
      <c r="CI367" s="267"/>
      <c r="CJ367" s="267"/>
      <c r="CK367" s="267"/>
      <c r="CL367" s="265"/>
      <c r="CM367" s="272"/>
      <c r="CN367" s="264"/>
      <c r="CO367" s="125"/>
      <c r="CP367" s="226"/>
      <c r="CQ367" s="226"/>
      <c r="CR367" s="226"/>
      <c r="CS367" s="90"/>
      <c r="CT367" s="90"/>
      <c r="CU367" s="90"/>
      <c r="CV367" s="90"/>
      <c r="CW367" s="90"/>
      <c r="CX367" s="90"/>
      <c r="CY367" s="90"/>
      <c r="CZ367" s="90"/>
      <c r="DA367" s="90"/>
    </row>
    <row r="368" spans="1:105" s="70" customFormat="1" ht="15" customHeight="1">
      <c r="A368" s="229"/>
      <c r="B368" s="504"/>
      <c r="C368" s="507"/>
      <c r="D368" s="238"/>
      <c r="E368" s="238"/>
      <c r="F368" s="245" t="s">
        <v>83</v>
      </c>
      <c r="G368" s="246"/>
      <c r="H368" s="172"/>
      <c r="I368" s="169"/>
      <c r="J368" s="169"/>
      <c r="K368" s="169"/>
      <c r="L368" s="169"/>
      <c r="M368" s="170"/>
      <c r="N368" s="170"/>
      <c r="O368" s="170"/>
      <c r="P368" s="170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241"/>
      <c r="AN368" s="241"/>
      <c r="AO368" s="241"/>
      <c r="AP368" s="241"/>
      <c r="AQ368" s="241"/>
      <c r="AR368" s="241"/>
      <c r="AS368" s="241"/>
      <c r="AT368" s="257"/>
      <c r="AU368" s="257"/>
      <c r="AV368" s="260"/>
      <c r="AW368" s="260"/>
      <c r="AX368" s="257"/>
      <c r="AY368" s="257"/>
      <c r="AZ368" s="257"/>
      <c r="BA368" s="257"/>
      <c r="BB368" s="257"/>
      <c r="BC368" s="257"/>
      <c r="BD368" s="257"/>
      <c r="BE368" s="257"/>
      <c r="BF368" s="257"/>
      <c r="BG368" s="257"/>
      <c r="BH368" s="257"/>
      <c r="BI368" s="257"/>
      <c r="BJ368" s="257"/>
      <c r="BK368" s="257"/>
      <c r="BL368" s="263"/>
      <c r="BM368" s="263"/>
      <c r="BN368" s="263"/>
      <c r="BO368" s="263"/>
      <c r="BP368" s="263"/>
      <c r="BQ368" s="263"/>
      <c r="BR368" s="271"/>
      <c r="BS368" s="271"/>
      <c r="BT368" s="271"/>
      <c r="BU368" s="271"/>
      <c r="BV368" s="271"/>
      <c r="BW368" s="271"/>
      <c r="BX368" s="257"/>
      <c r="BY368" s="257"/>
      <c r="BZ368" s="257"/>
      <c r="CA368" s="268"/>
      <c r="CB368" s="268"/>
      <c r="CC368" s="275"/>
      <c r="CD368" s="268"/>
      <c r="CE368" s="268"/>
      <c r="CF368" s="268"/>
      <c r="CG368" s="268"/>
      <c r="CH368" s="268"/>
      <c r="CI368" s="268"/>
      <c r="CJ368" s="268"/>
      <c r="CK368" s="268"/>
      <c r="CL368" s="265"/>
      <c r="CM368" s="272"/>
      <c r="CN368" s="264"/>
      <c r="CO368" s="125"/>
      <c r="CP368" s="226"/>
      <c r="CQ368" s="226"/>
      <c r="CR368" s="226"/>
      <c r="CS368" s="90"/>
      <c r="CT368" s="90"/>
      <c r="CU368" s="90"/>
      <c r="CV368" s="90"/>
      <c r="CW368" s="90"/>
      <c r="CX368" s="90"/>
      <c r="CY368" s="90"/>
      <c r="CZ368" s="90"/>
      <c r="DA368" s="90"/>
    </row>
    <row r="369" spans="1:105" s="70" customFormat="1" ht="15" customHeight="1">
      <c r="A369" s="227">
        <f t="shared" ref="A369" si="134">A361+1</f>
        <v>45</v>
      </c>
      <c r="B369" s="502" t="s">
        <v>611</v>
      </c>
      <c r="C369" s="505" t="s">
        <v>612</v>
      </c>
      <c r="D369" s="236">
        <v>44063</v>
      </c>
      <c r="E369" s="236" t="s">
        <v>585</v>
      </c>
      <c r="F369" s="253" t="s">
        <v>80</v>
      </c>
      <c r="G369" s="254"/>
      <c r="H369" s="124" t="s">
        <v>1440</v>
      </c>
      <c r="I369" s="124"/>
      <c r="J369" s="124" t="s">
        <v>60</v>
      </c>
      <c r="K369" s="124" t="s">
        <v>60</v>
      </c>
      <c r="L369" s="124" t="s">
        <v>67</v>
      </c>
      <c r="M369" s="124" t="s">
        <v>60</v>
      </c>
      <c r="N369" s="124" t="s">
        <v>60</v>
      </c>
      <c r="O369" s="124"/>
      <c r="P369" s="124" t="s">
        <v>60</v>
      </c>
      <c r="Q369" s="82" t="s">
        <v>60</v>
      </c>
      <c r="R369" s="82" t="s">
        <v>60</v>
      </c>
      <c r="S369" s="82" t="s">
        <v>60</v>
      </c>
      <c r="T369" s="82" t="s">
        <v>60</v>
      </c>
      <c r="U369" s="82" t="s">
        <v>60</v>
      </c>
      <c r="V369" s="82"/>
      <c r="W369" s="82" t="s">
        <v>60</v>
      </c>
      <c r="X369" s="82" t="s">
        <v>60</v>
      </c>
      <c r="Y369" s="82" t="s">
        <v>60</v>
      </c>
      <c r="Z369" s="82" t="s">
        <v>60</v>
      </c>
      <c r="AA369" s="82" t="s">
        <v>631</v>
      </c>
      <c r="AB369" s="82" t="s">
        <v>60</v>
      </c>
      <c r="AC369" s="82" t="s">
        <v>973</v>
      </c>
      <c r="AD369" s="82" t="s">
        <v>61</v>
      </c>
      <c r="AE369" s="82" t="s">
        <v>61</v>
      </c>
      <c r="AF369" s="82" t="s">
        <v>61</v>
      </c>
      <c r="AG369" s="82" t="s">
        <v>61</v>
      </c>
      <c r="AH369" s="82" t="s">
        <v>61</v>
      </c>
      <c r="AI369" s="82" t="s">
        <v>61</v>
      </c>
      <c r="AJ369" s="82"/>
      <c r="AK369" s="82" t="s">
        <v>60</v>
      </c>
      <c r="AL369" s="82" t="s">
        <v>60</v>
      </c>
      <c r="AM369" s="239">
        <f>COUNTIF(H369:AL369,"PH")+COUNTIF(H369:AL369,"PH/L")+COUNTIF(H369:AL369,"PM")</f>
        <v>0</v>
      </c>
      <c r="AN369" s="239">
        <f>COUNTIF(H369:AL369,"PD")+COUNTIF(H369:AL369,"PDD")+COUNTIF(H369:AL369,"P/DS")/2+COUNTIF(H369:AL369,"PMD")</f>
        <v>0</v>
      </c>
      <c r="AO369" s="239">
        <f>COUNTIF(H369:AL369,"PN")+COUNTIF(H369:AL369,"P/NS")/2+COUNTIF(H369:AL369,"PH")+COUNTIF(H369:AL369,"PH/F")/2+COUNTIF(H369:AL369,"PH/L")/2+COUNTIF(H369:AL369,"PM")</f>
        <v>0</v>
      </c>
      <c r="AP369" s="239">
        <f>COUNTIF(H369:AL369,"BH")+COUNTIF(H369:AL369,"AL/BL")+COUNTIF(H369:AL369,"UL/BL")+COUNTIF(H369:AL369,"BM")</f>
        <v>0</v>
      </c>
      <c r="AQ369" s="239">
        <f>COUNTIF(H369:AL369,"DS")+COUNTIF(H369:AL369,"AL/DS")/2+COUNTIF(H369:AL369,"UL/DS")/2+COUNTIF(H369:AL369,"CT")+COUNTIF(H369:AL369,"MD")</f>
        <v>17</v>
      </c>
      <c r="AR369" s="239">
        <f>COUNTIF(H369:AL369,"NS")+COUNTIF(H369:AL369,"AL/NS")/2+COUNTIF(H369:AL369,"UL/NS")/2+COUNTIF(H369:AL369,"BH")+COUNTIF(H369:AL369,"AL/BF")/2+COUNTIF(H369:AL369,"AL/BL")/2+COUNTIF(H369:AL369,"UL/BL")/2+COUNTIF(H369:AL369,"UL/BF")/2+COUNTIF(H369:AL369,"BM")</f>
        <v>6</v>
      </c>
      <c r="AS369" s="239">
        <f>COUNTIF(H369:AL369,"AL")+COUNTIF(H369:AL369,"AL/DS")/2+COUNTIF(H369:AL369,"AL/NS")/2+COUNTIF(H369:AL369,"NH")+COUNTIF(H369:AL369,"SL")+COUNTIF(H369:AL369,"NHD")+COUNTIF(H369:AL369,"B")+COUNTIF(H369:AL369,"HL")+COUNTIF(H369:AL369,"AL/BF")/2+COUNTIF(H369:AL369,"AL/BL")/2</f>
        <v>2</v>
      </c>
      <c r="AT369" s="255">
        <f>COUNTIF(H369:AL369,"PD")+COUNTIF(H369:AL369,"PN")+COUNTIF(H369:AL369,"P/DS")/2+COUNTIF(H369:AL369,"P/NS")/2+COUNTIF(H369:AL369,"DS")+COUNTIF(H369:AL369,"NS")+COUNTIF(H369:AL369,"AL")+COUNTIF(H369:AL369,"AL/DS")+COUNTIF(H369:AL369,"AL/NS")+COUNTIF(H369:AL369,"NH")+COUNTIF(H369:AL369,"SL")+COUNTIF(H369:AL369,"UL/DS")/2+COUNTIF(H369:AL369,"UL/NS")/2+COUNTIF(H369:AL369,"CT")+COUNTIF(H369:AL369,"NHD")+COUNTIF(H369:AL369,"PDD")+COUNTIF(H369:AL369,"B")+COUNTIF(H369:AL369,"HL")+COUNTIF(H369:AL369,"PH")+COUNTIF(H369:AL369,"BH")+COUNTIF(H369:AL369,"AL/BF")+COUNTIF(H369:AL369,"AL/BL")+COUNTIF(H369:AL369,"UL/BF")/2+COUNTIF(H369:AL369,"UL/BL")/2+COUNTIF(H369:AL369,"PH/F")/2+COUNTIF(H369:AL369,"PH/L")/2+COUNTIF(H369:AL369,"MD")+COUNTIF(H369:AL369,"PMD")+COUNTIF(H369:AL369,"PM")+COUNTIF(H369:AL369,"BM")</f>
        <v>25</v>
      </c>
      <c r="AU369" s="255">
        <f>COUNTIF(H369:AL369,"P/DS")/2+COUNTIF(H369:AL369,"P/NS")/2+COUNTIF(H369:AL369,"IL")+COUNTIF(H369:AL369,"NL")+COUNTIF(H369:AL369,"UL")+COUNTIF(H369:AL369,"UL/DS")/2+COUNTIF(H369:AL369,"UL/NS")/2+COUNTIF(H369:AL369,"KT")+COUNTIF(H369:AL369,"UL/BF")/2+COUNTIF(H369:AL369,"UL/BL")/2+COUNTIF(H369:AL369,"PH/F")/2+COUNTIF(H369:AL369,"PH/L")/2+COUNTIF(H369:AL369,"NB")</f>
        <v>1</v>
      </c>
      <c r="AV369" s="258">
        <f>COUNTIF(H369:AL369,"PN")+COUNTIF(H369:AL369,"TVD")+COUNTIF(H369:AL369,"PH")+COUNTIF(H369:AL369,"PM")+COUNTIF(H369:AL369,"PDD")-COUNTIFS(H369:AL369,"PN",H376:AL376,"&gt;=3")-COUNTIFS(H369:AL369,"PM",H376:AL376,"&gt;=3")</f>
        <v>0</v>
      </c>
      <c r="AW369" s="258">
        <f>COUNTIF(H369:AL369,"NS")+COUNTIF(H369:AL369,"D")+COUNTIF(H369:AL369,"BH")+COUNTIF(H369:AL369,"NHD")+COUNTIF(H369:AL369,"BM")-COUNTIFS(H369:AL369,"NS",H376:AL376,"&gt;=3")-COUNTIFS(H369:AL369,"BH",H376:AL376,"&gt;=3")-COUNTIFS(H369:AL369,"BM",H376:AL376,"&gt;=3")</f>
        <v>8</v>
      </c>
      <c r="AX369" s="255">
        <f>COUNTIF(H369:AL369,"AL")+COUNTIF(H369:AL369,"AL/DS")/2+COUNTIF(H369:AL369,"AL/NS")/2+COUNTIF(H369:AL369,"AL/BF")+COUNTIF(H369:AL369,"AL/BL")/2</f>
        <v>1</v>
      </c>
      <c r="AY369" s="255">
        <f>COUNTIF(H369:AL369,"SL")</f>
        <v>0</v>
      </c>
      <c r="AZ369" s="255">
        <f>COUNTIF(H369:AL369,"NH")</f>
        <v>0</v>
      </c>
      <c r="BA369" s="255">
        <f>COUNTIF(H369:AL369,"HL")</f>
        <v>0</v>
      </c>
      <c r="BB369" s="255">
        <f>COUNTIF(G369:AL369,"P/DS")/2+COUNTIF(G369:AL369,"P/NS")/2+COUNTIF(G369:AL369,"UL")+COUNTIF(G369:AL369,"UL/DS")/2+COUNTIF(G369:AL369,"UL/NS")/2+COUNTIF(G369:AL369,"UL/BL")/2+COUNTIF(G369:AL369,"UL/BF")/2+COUNTIF(G369:AL369,"PH/F")/2+COUNTIF(G369:AL369,"PH/L")/2</f>
        <v>0</v>
      </c>
      <c r="BC369" s="255">
        <f>COUNTIF(H369:AL369,"NB")</f>
        <v>1</v>
      </c>
      <c r="BD369" s="255">
        <f>COUNTIF(H369:AL369,"NL")</f>
        <v>0</v>
      </c>
      <c r="BE369" s="255">
        <f>COUNTIF(H369:AL369,"IL")</f>
        <v>0</v>
      </c>
      <c r="BF369" s="255">
        <f>COUNTIF(H369:AL369,"KT")</f>
        <v>0</v>
      </c>
      <c r="BG369" s="255">
        <f>COUNTIF(H369:AL369,"L70")</f>
        <v>0</v>
      </c>
      <c r="BH369" s="255">
        <f>COUNTIF(H369:AL369,"MD")</f>
        <v>0</v>
      </c>
      <c r="BI369" s="255">
        <f>COUNTIF(H369:AL369,"PMD")</f>
        <v>0</v>
      </c>
      <c r="BJ369" s="255">
        <f>COUNTIF(H369:AL369,"PM")</f>
        <v>0</v>
      </c>
      <c r="BK369" s="255">
        <f>COUNTIF(H369:AL369,"BM")</f>
        <v>0</v>
      </c>
      <c r="BL369" s="261">
        <f>SUMIF(H369:AL369,"PD",H370:AL370)+SUMIF(H369:AL369,"PN",H370:AL370)+SUMIF(H369:AL369,"P/DS",H370:AL370)+SUMIF(H369:AL369,"PN/F",H370:AL370)+SUMIF(H369:AL369,"PN/L",H370:AL370)+SUMIF(H369:AL369,"TV",H370:AL370)+SUMIF(H369:AL369,"TVD",H370:AL370)+SUMIF(H369:AL369,"PDD",H370:AL370)</f>
        <v>0</v>
      </c>
      <c r="BM369" s="261">
        <f>SUMIF(H369:AL369,"PD",H371:AL371)+SUMIF(H369:AL369,"PN",H371:AL371)+SUMIF(H369:AL369,"P/DS",H371:AL371)+SUMIF(H369:AL369,"PN/F",H371:AL371)+SUMIF(H369:AL369,"PN/L",H371:AL371)+SUMIF(H369:AL369,"TV",H371:AL371)+SUMIF(H369:AL369,"TVD",H371:AL371)+SUMIF(H369:AL369,"PDD",H371:AL371)+SUMIF(H369:AL369,"PMD",H371:AL371)</f>
        <v>0</v>
      </c>
      <c r="BN369" s="261">
        <f>SUMIF(H369:AL369,"PD",H372:AL372)+SUMIF(H369:AL369,"PN",H372:AL372)+SUMIF(H369:AL369,"P/DS",H372:AL372)+SUMIF(H369:AL369,"PN/F",H372:AL372)+SUMIF(H369:AL369,"PN/L",H372:AL372)+SUMIF(H369:AL369,"TV",H372:AL372)+SUMIF(H369:AL369,"TVD",H372:AL372)</f>
        <v>0</v>
      </c>
      <c r="BO369" s="261">
        <f>SUMIF(H369:AL369,"PD",H373:AL373)+SUMIF(H369:AL369,"PN",H373:AL373)+SUMIF(H369:AL369,"P/DS",H373:AL373)+SUMIF(H369:AL369,"PN/F",H373:AL373)+SUMIF(H369:AL369,"PN/L",H373:AL373)+SUMIF(H369:AL369,"TV",H373:AL373)+SUMIF(H369:AL369,"TVD",H373:AL373)</f>
        <v>0</v>
      </c>
      <c r="BP369" s="261">
        <f>SUMIF(H369:AL369,"PD",H374:AL374)+SUMIF(H369:AL369,"PN",H374:AL374)+SUMIF(H369:AL369,"P/DS",H374:AL374)+SUMIF(H369:AL369,"PN/F",H374:AL374)+SUMIF(H369:AL369,"PN/L",H374:AL374)+SUMIF(H369:AL369,"TV",H374:AL374)+SUMIF(H369:AL369,"TVD",H374:AL374)+SUMIF(H369:AL369,"PDD",H374:AL374)+SUMIF(H369:AL369,"PH",H374:AL374)+SUMIF(H369:AL369,"PM",H374:AL374)</f>
        <v>0</v>
      </c>
      <c r="BQ369" s="261">
        <f>SUMIF(H369:AL369,"PD",H375:AL375)+SUMIF(H369:AL369,"PN",H375:AL375)+SUMIF(H369:AL369,"P/DS",H375:AL375)+SUMIF(H369:AL369,"PN/F",H375:AL375)+SUMIF(H369:AL369,"PN/L",H375:AL375)+SUMIF(H369:AL369,"TV",H375:AL375)+SUMIF(H369:AL369,"TVD",H375:AL375)+SUMIF(H369:AL369,"PDD",H375:AL375)+SUMIF(H369:AL369,"PH",H375:AL375)+SUMIF(H369:AL369,"PM",H375:AL375)</f>
        <v>0</v>
      </c>
      <c r="BR369" s="269">
        <f>SUM(H370:AL370)-BL369</f>
        <v>28.5</v>
      </c>
      <c r="BS369" s="269">
        <f>SUM(H371:AL371)-BM369</f>
        <v>19.5</v>
      </c>
      <c r="BT369" s="269">
        <f>SUM(H372:AL372)-BN369</f>
        <v>0</v>
      </c>
      <c r="BU369" s="269">
        <f>SUM(H373:AL373)-BO369</f>
        <v>11</v>
      </c>
      <c r="BV369" s="269">
        <f>SUM(H374:AL374)-BP369</f>
        <v>2</v>
      </c>
      <c r="BW369" s="269">
        <f>SUM(H375:AL375)-BQ369</f>
        <v>2</v>
      </c>
      <c r="BX369" s="255">
        <f>SUMIF(H369:AL369,"PD",H376:AL376)+SUMIF(H369:AL369,"PN",H376:AL376)+SUMIF(H369:AL369,"P/DS",H376:AL376)+SUMIF(H369:AL369,"PN/F",H376:AL376)+SUMIF(H369:AL369,"PN/L",H376:AL376)</f>
        <v>0</v>
      </c>
      <c r="BY369" s="255">
        <f>SUM(H376:AL376)-BX369</f>
        <v>0</v>
      </c>
      <c r="BZ369" s="255">
        <f t="shared" ref="BZ369" si="135">+SUM(BL369:BW376)</f>
        <v>63</v>
      </c>
      <c r="CA369" s="266">
        <f>(COUNTIFS(H369:AL369,"PD",H370:AL370,"&gt;=2"))*0.5-IF(CN369="VP",COUNTIFS($H$16:$AL$16,"SAT",H369:AL369,"PD",H370:AL370,"&gt;=2"))*0.5</f>
        <v>0</v>
      </c>
      <c r="CB369" s="266">
        <f>(COUNTIFS(H369:AL369,"PN",H371:AL371,"&gt;=0.5",H370:AL370,"&gt;=1.5"))*0.5+COUNTIFS(H369:AL369,"PDD",H371:AL371,"&gt;=0.5",H370:AL370,"&gt;=1.5")*0.5</f>
        <v>0</v>
      </c>
      <c r="CC369" s="273">
        <f>(COUNTIFS(H369:AL369,"TV",H371:AL371,"&gt;=10"))*0.5+(COUNTIFS(H369:AL369,"PMD",H371:AL371,"&gt;=2"))*0.5</f>
        <v>0</v>
      </c>
      <c r="CD369" s="266">
        <f>(COUNTIFS(H369:AL369,"TVD",H373:AL373,"&gt;=6.5",H371:AL371,"&gt;=3.5"))*0.5</f>
        <v>0</v>
      </c>
      <c r="CE369" s="266">
        <f>(COUNTIFS(H369:AL369,"PD",H374:AL374,"&gt;=10"))*0.5</f>
        <v>0</v>
      </c>
      <c r="CF369" s="266">
        <f>(COUNTIFS(H369:AL369,"PDD",H374:AL374,"&gt;=3.5",H375:AL375,"&gt;=6.5")+COUNTIFS(H369:AL369,"PH",H375:AL375,"&gt;=0.5",H374:AL374,"&gt;=1.5")+COUNTIFS(H369:AL369,"PM",H375:AL375,"&gt;=0.5",H374:AL374,"&gt;=1.5"))*0.5</f>
        <v>0</v>
      </c>
      <c r="CG369" s="266">
        <f>(COUNTIFS(H369:AL369,"DS",H370:AL370,"&gt;=2")+COUNTIFS(H369:AL369,"AL/DS",H370:AL370,"&gt;=2"))*0.5-IF(CN369="VP",COUNTIFS($H$16:$AL$16,"SAT",H369:AL369,"DS",H370:AL370,"&gt;=2"))*0.5</f>
        <v>4.5</v>
      </c>
      <c r="CH369" s="266">
        <f>(COUNTIFS(H369:AL369,"NS",H371:AL371,"&gt;=0.5",H370:AL370,"&gt;=1.5")+COUNTIFS(H369:AL369,"AL/NS",H371:AL371,"&gt;=0.5",H370:AL370,"&gt;=1.5")+COUNTIFS(H369:AL369,"NHD",H371:AL371,"&gt;=4.5",H374:AL374,"&gt;=2",H370:AL370,"&gt;=1.5"))*0.5</f>
        <v>1.5</v>
      </c>
      <c r="CI369" s="266">
        <f>(COUNTIF(H371:AL371,"&gt;=10")+COUNTIFS(H369:AL369,"MD",H371:AL371,"&gt;=2")-COUNTIFS(H369:AL369,"TV",H371:AL371,"&gt;=10"))*0.5</f>
        <v>0.5</v>
      </c>
      <c r="CJ369" s="266">
        <f>(COUNTIFS(H369:AL369,"D",H373:AL373,"&gt;=6.5",H371:AL371,"&gt;=3.5"))*0.5</f>
        <v>0.5</v>
      </c>
      <c r="CK369" s="266">
        <f>(COUNTIF(H374:AL374,"&gt;=10")-COUNTIFS(H369:AL369,"PD",H374:AL374,"&gt;=10"))*0.5</f>
        <v>0</v>
      </c>
      <c r="CL369" s="265">
        <f>(COUNTIFS(H369:AL369,"NHD",H374:AL374,"&gt;=3.5",H375:AL375,"&gt;=6.5")+COUNTIFS(H369:AL369,"BH",H374:AL374,"&gt;=1.5",H375:AL375,"&gt;=0.5")+COUNTIFS(H369:AL369,"BM",H374:AL374,"&gt;=1.5",H375:AL375,"&gt;=0.5")+COUNTIFS(H369:AL369,"D",H374:AL374,"&gt;=1.5",H375:AL375,"&gt;=0.5"))*0.5</f>
        <v>0</v>
      </c>
      <c r="CM369" s="272"/>
      <c r="CN369" s="264" t="s">
        <v>723</v>
      </c>
      <c r="CO369" s="125">
        <f t="shared" ref="CO369" si="136">+AM369+AN369+AO369+AP369+AQ369+AR369+AS369+AU369+BG369</f>
        <v>26</v>
      </c>
      <c r="CP369" s="225">
        <f>+SUM(I370:I375)-I376</f>
        <v>0</v>
      </c>
      <c r="CQ369" s="225">
        <f>+SUM(J370:J375)-J376</f>
        <v>2.5</v>
      </c>
      <c r="CR369" s="225">
        <f>+SUM(K370:K375)-K376</f>
        <v>0</v>
      </c>
      <c r="CS369" s="90"/>
      <c r="CT369" s="90"/>
      <c r="CU369" s="90"/>
      <c r="CV369" s="90"/>
      <c r="CW369" s="90"/>
      <c r="CX369" s="90"/>
      <c r="CY369" s="90"/>
      <c r="CZ369" s="90"/>
      <c r="DA369" s="90"/>
    </row>
    <row r="370" spans="1:105" s="70" customFormat="1" ht="15" customHeight="1">
      <c r="A370" s="228"/>
      <c r="B370" s="503"/>
      <c r="C370" s="506"/>
      <c r="D370" s="237"/>
      <c r="E370" s="237"/>
      <c r="F370" s="242" t="s">
        <v>82</v>
      </c>
      <c r="G370" s="71">
        <v>1.5</v>
      </c>
      <c r="H370" s="157"/>
      <c r="I370" s="157"/>
      <c r="J370" s="157">
        <v>2.5</v>
      </c>
      <c r="K370" s="157"/>
      <c r="L370" s="157"/>
      <c r="M370" s="157">
        <v>2.5</v>
      </c>
      <c r="N370" s="157">
        <v>2.5</v>
      </c>
      <c r="O370" s="157"/>
      <c r="P370" s="157">
        <v>2.5</v>
      </c>
      <c r="Q370" s="83">
        <v>2.5</v>
      </c>
      <c r="R370" s="83">
        <v>2.5</v>
      </c>
      <c r="S370" s="83">
        <v>2.5</v>
      </c>
      <c r="T370" s="83"/>
      <c r="U370" s="83">
        <v>2.5</v>
      </c>
      <c r="V370" s="83"/>
      <c r="W370" s="83">
        <v>2.5</v>
      </c>
      <c r="X370" s="83"/>
      <c r="Y370" s="83"/>
      <c r="Z370" s="83"/>
      <c r="AA370" s="83"/>
      <c r="AB370" s="83"/>
      <c r="AC370" s="79"/>
      <c r="AD370" s="79"/>
      <c r="AE370" s="79">
        <v>2</v>
      </c>
      <c r="AF370" s="79"/>
      <c r="AG370" s="79">
        <v>2</v>
      </c>
      <c r="AH370" s="79">
        <v>2</v>
      </c>
      <c r="AI370" s="79"/>
      <c r="AJ370" s="79"/>
      <c r="AK370" s="79"/>
      <c r="AL370" s="79"/>
      <c r="AM370" s="240"/>
      <c r="AN370" s="240"/>
      <c r="AO370" s="240"/>
      <c r="AP370" s="240"/>
      <c r="AQ370" s="240"/>
      <c r="AR370" s="240"/>
      <c r="AS370" s="240"/>
      <c r="AT370" s="256"/>
      <c r="AU370" s="256"/>
      <c r="AV370" s="259"/>
      <c r="AW370" s="259"/>
      <c r="AX370" s="256"/>
      <c r="AY370" s="256"/>
      <c r="AZ370" s="256"/>
      <c r="BA370" s="256"/>
      <c r="BB370" s="256"/>
      <c r="BC370" s="256"/>
      <c r="BD370" s="256"/>
      <c r="BE370" s="256"/>
      <c r="BF370" s="256"/>
      <c r="BG370" s="256"/>
      <c r="BH370" s="256"/>
      <c r="BI370" s="256"/>
      <c r="BJ370" s="256"/>
      <c r="BK370" s="256"/>
      <c r="BL370" s="262"/>
      <c r="BM370" s="262"/>
      <c r="BN370" s="262"/>
      <c r="BO370" s="262"/>
      <c r="BP370" s="262"/>
      <c r="BQ370" s="262"/>
      <c r="BR370" s="270"/>
      <c r="BS370" s="270"/>
      <c r="BT370" s="270"/>
      <c r="BU370" s="270"/>
      <c r="BV370" s="270"/>
      <c r="BW370" s="270"/>
      <c r="BX370" s="256"/>
      <c r="BY370" s="256"/>
      <c r="BZ370" s="256"/>
      <c r="CA370" s="267"/>
      <c r="CB370" s="267"/>
      <c r="CC370" s="274"/>
      <c r="CD370" s="267"/>
      <c r="CE370" s="267"/>
      <c r="CF370" s="267"/>
      <c r="CG370" s="267"/>
      <c r="CH370" s="267"/>
      <c r="CI370" s="267"/>
      <c r="CJ370" s="267"/>
      <c r="CK370" s="267"/>
      <c r="CL370" s="265"/>
      <c r="CM370" s="272"/>
      <c r="CN370" s="264"/>
      <c r="CO370" s="125"/>
      <c r="CP370" s="226"/>
      <c r="CQ370" s="226"/>
      <c r="CR370" s="226"/>
      <c r="CS370" s="90"/>
      <c r="CT370" s="90"/>
      <c r="CU370" s="90"/>
      <c r="CV370" s="90"/>
      <c r="CW370" s="90"/>
      <c r="CX370" s="90"/>
      <c r="CY370" s="90"/>
      <c r="CZ370" s="90"/>
      <c r="DA370" s="90"/>
    </row>
    <row r="371" spans="1:105" s="70" customFormat="1" ht="15" customHeight="1">
      <c r="A371" s="228"/>
      <c r="B371" s="503"/>
      <c r="C371" s="506"/>
      <c r="D371" s="237"/>
      <c r="E371" s="237"/>
      <c r="F371" s="243"/>
      <c r="G371" s="72">
        <v>2</v>
      </c>
      <c r="H371" s="174">
        <v>2</v>
      </c>
      <c r="I371" s="174"/>
      <c r="J371" s="174"/>
      <c r="K371" s="174"/>
      <c r="L371" s="176"/>
      <c r="M371" s="161"/>
      <c r="N371" s="161"/>
      <c r="O371" s="161">
        <v>10.5</v>
      </c>
      <c r="P371" s="161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0">
        <v>4</v>
      </c>
      <c r="AD371" s="80">
        <v>0.5</v>
      </c>
      <c r="AE371" s="80">
        <v>0.5</v>
      </c>
      <c r="AF371" s="80">
        <v>0.5</v>
      </c>
      <c r="AG371" s="80">
        <v>0.5</v>
      </c>
      <c r="AH371" s="80">
        <v>0.5</v>
      </c>
      <c r="AI371" s="80">
        <v>0.5</v>
      </c>
      <c r="AJ371" s="80"/>
      <c r="AK371" s="80"/>
      <c r="AL371" s="80"/>
      <c r="AM371" s="240"/>
      <c r="AN371" s="240"/>
      <c r="AO371" s="240"/>
      <c r="AP371" s="240"/>
      <c r="AQ371" s="240"/>
      <c r="AR371" s="240"/>
      <c r="AS371" s="240"/>
      <c r="AT371" s="256"/>
      <c r="AU371" s="256"/>
      <c r="AV371" s="259"/>
      <c r="AW371" s="259"/>
      <c r="AX371" s="256"/>
      <c r="AY371" s="256"/>
      <c r="AZ371" s="256"/>
      <c r="BA371" s="256"/>
      <c r="BB371" s="256"/>
      <c r="BC371" s="256"/>
      <c r="BD371" s="256"/>
      <c r="BE371" s="256"/>
      <c r="BF371" s="256"/>
      <c r="BG371" s="256"/>
      <c r="BH371" s="256"/>
      <c r="BI371" s="256"/>
      <c r="BJ371" s="256"/>
      <c r="BK371" s="256"/>
      <c r="BL371" s="262"/>
      <c r="BM371" s="262"/>
      <c r="BN371" s="262"/>
      <c r="BO371" s="262"/>
      <c r="BP371" s="262"/>
      <c r="BQ371" s="262"/>
      <c r="BR371" s="270"/>
      <c r="BS371" s="270"/>
      <c r="BT371" s="270"/>
      <c r="BU371" s="270"/>
      <c r="BV371" s="270"/>
      <c r="BW371" s="270"/>
      <c r="BX371" s="256"/>
      <c r="BY371" s="256"/>
      <c r="BZ371" s="256"/>
      <c r="CA371" s="267"/>
      <c r="CB371" s="267"/>
      <c r="CC371" s="274"/>
      <c r="CD371" s="267"/>
      <c r="CE371" s="267"/>
      <c r="CF371" s="267"/>
      <c r="CG371" s="267"/>
      <c r="CH371" s="267"/>
      <c r="CI371" s="267"/>
      <c r="CJ371" s="267"/>
      <c r="CK371" s="267"/>
      <c r="CL371" s="265"/>
      <c r="CM371" s="272"/>
      <c r="CN371" s="264"/>
      <c r="CO371" s="125"/>
      <c r="CP371" s="226"/>
      <c r="CQ371" s="226"/>
      <c r="CR371" s="226"/>
      <c r="CS371" s="90"/>
      <c r="CT371" s="90"/>
      <c r="CU371" s="90"/>
      <c r="CV371" s="90"/>
      <c r="CW371" s="90"/>
      <c r="CX371" s="90"/>
      <c r="CY371" s="90"/>
      <c r="CZ371" s="90"/>
      <c r="DA371" s="90"/>
    </row>
    <row r="372" spans="1:105" s="70" customFormat="1" ht="15" customHeight="1">
      <c r="A372" s="228"/>
      <c r="B372" s="503"/>
      <c r="C372" s="506"/>
      <c r="D372" s="237"/>
      <c r="E372" s="237"/>
      <c r="F372" s="243"/>
      <c r="G372" s="72">
        <v>2.1</v>
      </c>
      <c r="H372" s="163"/>
      <c r="I372" s="161"/>
      <c r="J372" s="161"/>
      <c r="K372" s="164"/>
      <c r="L372" s="164"/>
      <c r="M372" s="162"/>
      <c r="N372" s="162"/>
      <c r="O372" s="162"/>
      <c r="P372" s="162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240"/>
      <c r="AN372" s="240"/>
      <c r="AO372" s="240"/>
      <c r="AP372" s="240"/>
      <c r="AQ372" s="240"/>
      <c r="AR372" s="240"/>
      <c r="AS372" s="240"/>
      <c r="AT372" s="256"/>
      <c r="AU372" s="256"/>
      <c r="AV372" s="259"/>
      <c r="AW372" s="259"/>
      <c r="AX372" s="256"/>
      <c r="AY372" s="256"/>
      <c r="AZ372" s="256"/>
      <c r="BA372" s="256"/>
      <c r="BB372" s="256"/>
      <c r="BC372" s="256"/>
      <c r="BD372" s="256"/>
      <c r="BE372" s="256"/>
      <c r="BF372" s="256"/>
      <c r="BG372" s="256"/>
      <c r="BH372" s="256"/>
      <c r="BI372" s="256"/>
      <c r="BJ372" s="256"/>
      <c r="BK372" s="256"/>
      <c r="BL372" s="262"/>
      <c r="BM372" s="262"/>
      <c r="BN372" s="262"/>
      <c r="BO372" s="262"/>
      <c r="BP372" s="262"/>
      <c r="BQ372" s="262"/>
      <c r="BR372" s="270"/>
      <c r="BS372" s="270"/>
      <c r="BT372" s="270"/>
      <c r="BU372" s="270"/>
      <c r="BV372" s="270"/>
      <c r="BW372" s="270"/>
      <c r="BX372" s="256"/>
      <c r="BY372" s="256"/>
      <c r="BZ372" s="256"/>
      <c r="CA372" s="267"/>
      <c r="CB372" s="267"/>
      <c r="CC372" s="274"/>
      <c r="CD372" s="267"/>
      <c r="CE372" s="267"/>
      <c r="CF372" s="267"/>
      <c r="CG372" s="267"/>
      <c r="CH372" s="267"/>
      <c r="CI372" s="267"/>
      <c r="CJ372" s="267"/>
      <c r="CK372" s="267"/>
      <c r="CL372" s="265"/>
      <c r="CM372" s="272"/>
      <c r="CN372" s="264"/>
      <c r="CO372" s="125"/>
      <c r="CP372" s="226"/>
      <c r="CQ372" s="226"/>
      <c r="CR372" s="226"/>
      <c r="CS372" s="90"/>
      <c r="CT372" s="90"/>
      <c r="CU372" s="90"/>
      <c r="CV372" s="90"/>
      <c r="CW372" s="90"/>
      <c r="CX372" s="90"/>
      <c r="CY372" s="90"/>
      <c r="CZ372" s="90"/>
      <c r="DA372" s="90"/>
    </row>
    <row r="373" spans="1:105" s="70" customFormat="1" ht="15" customHeight="1">
      <c r="A373" s="228"/>
      <c r="B373" s="503"/>
      <c r="C373" s="506"/>
      <c r="D373" s="237"/>
      <c r="E373" s="237"/>
      <c r="F373" s="243"/>
      <c r="G373" s="72">
        <v>2.7</v>
      </c>
      <c r="H373" s="163">
        <v>4.5</v>
      </c>
      <c r="I373" s="164"/>
      <c r="J373" s="164"/>
      <c r="K373" s="164"/>
      <c r="L373" s="164"/>
      <c r="M373" s="162"/>
      <c r="N373" s="162"/>
      <c r="O373" s="162"/>
      <c r="P373" s="162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0">
        <v>6.5</v>
      </c>
      <c r="AD373" s="80"/>
      <c r="AE373" s="80"/>
      <c r="AF373" s="80"/>
      <c r="AG373" s="80"/>
      <c r="AH373" s="80"/>
      <c r="AI373" s="80"/>
      <c r="AJ373" s="80"/>
      <c r="AK373" s="80"/>
      <c r="AL373" s="80"/>
      <c r="AM373" s="240"/>
      <c r="AN373" s="240"/>
      <c r="AO373" s="240"/>
      <c r="AP373" s="240"/>
      <c r="AQ373" s="240"/>
      <c r="AR373" s="240"/>
      <c r="AS373" s="240"/>
      <c r="AT373" s="256"/>
      <c r="AU373" s="256"/>
      <c r="AV373" s="259"/>
      <c r="AW373" s="259"/>
      <c r="AX373" s="256"/>
      <c r="AY373" s="256"/>
      <c r="AZ373" s="256"/>
      <c r="BA373" s="256"/>
      <c r="BB373" s="256"/>
      <c r="BC373" s="256"/>
      <c r="BD373" s="256"/>
      <c r="BE373" s="256"/>
      <c r="BF373" s="256"/>
      <c r="BG373" s="256"/>
      <c r="BH373" s="256"/>
      <c r="BI373" s="256"/>
      <c r="BJ373" s="256"/>
      <c r="BK373" s="256"/>
      <c r="BL373" s="262"/>
      <c r="BM373" s="262"/>
      <c r="BN373" s="262"/>
      <c r="BO373" s="262"/>
      <c r="BP373" s="262"/>
      <c r="BQ373" s="262"/>
      <c r="BR373" s="270"/>
      <c r="BS373" s="270"/>
      <c r="BT373" s="270"/>
      <c r="BU373" s="270"/>
      <c r="BV373" s="270"/>
      <c r="BW373" s="270"/>
      <c r="BX373" s="256"/>
      <c r="BY373" s="256"/>
      <c r="BZ373" s="256"/>
      <c r="CA373" s="267"/>
      <c r="CB373" s="267"/>
      <c r="CC373" s="274"/>
      <c r="CD373" s="267"/>
      <c r="CE373" s="267"/>
      <c r="CF373" s="267"/>
      <c r="CG373" s="267"/>
      <c r="CH373" s="267"/>
      <c r="CI373" s="267"/>
      <c r="CJ373" s="267"/>
      <c r="CK373" s="267"/>
      <c r="CL373" s="265"/>
      <c r="CM373" s="272"/>
      <c r="CN373" s="264"/>
      <c r="CO373" s="125"/>
      <c r="CP373" s="226"/>
      <c r="CQ373" s="226"/>
      <c r="CR373" s="226"/>
      <c r="CS373" s="90"/>
      <c r="CT373" s="90"/>
      <c r="CU373" s="90"/>
      <c r="CV373" s="90"/>
      <c r="CW373" s="90"/>
      <c r="CX373" s="90"/>
      <c r="CY373" s="90"/>
      <c r="CZ373" s="90"/>
      <c r="DA373" s="90"/>
    </row>
    <row r="374" spans="1:105" s="70" customFormat="1" ht="15" customHeight="1">
      <c r="A374" s="228"/>
      <c r="B374" s="503"/>
      <c r="C374" s="506"/>
      <c r="D374" s="237"/>
      <c r="E374" s="237"/>
      <c r="F374" s="243"/>
      <c r="G374" s="72">
        <v>3</v>
      </c>
      <c r="H374" s="163">
        <v>2</v>
      </c>
      <c r="I374" s="161"/>
      <c r="J374" s="161"/>
      <c r="K374" s="175"/>
      <c r="L374" s="164"/>
      <c r="M374" s="162"/>
      <c r="N374" s="162"/>
      <c r="O374" s="162"/>
      <c r="P374" s="162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240"/>
      <c r="AN374" s="240"/>
      <c r="AO374" s="240"/>
      <c r="AP374" s="240"/>
      <c r="AQ374" s="240"/>
      <c r="AR374" s="240"/>
      <c r="AS374" s="240"/>
      <c r="AT374" s="256"/>
      <c r="AU374" s="256"/>
      <c r="AV374" s="259"/>
      <c r="AW374" s="259"/>
      <c r="AX374" s="256"/>
      <c r="AY374" s="256"/>
      <c r="AZ374" s="256"/>
      <c r="BA374" s="256"/>
      <c r="BB374" s="256"/>
      <c r="BC374" s="256"/>
      <c r="BD374" s="256"/>
      <c r="BE374" s="256"/>
      <c r="BF374" s="256"/>
      <c r="BG374" s="256"/>
      <c r="BH374" s="256"/>
      <c r="BI374" s="256"/>
      <c r="BJ374" s="256"/>
      <c r="BK374" s="256"/>
      <c r="BL374" s="262"/>
      <c r="BM374" s="262"/>
      <c r="BN374" s="262"/>
      <c r="BO374" s="262"/>
      <c r="BP374" s="262"/>
      <c r="BQ374" s="262"/>
      <c r="BR374" s="270"/>
      <c r="BS374" s="270"/>
      <c r="BT374" s="270"/>
      <c r="BU374" s="270"/>
      <c r="BV374" s="270"/>
      <c r="BW374" s="270"/>
      <c r="BX374" s="256"/>
      <c r="BY374" s="256"/>
      <c r="BZ374" s="256"/>
      <c r="CA374" s="267"/>
      <c r="CB374" s="267"/>
      <c r="CC374" s="274"/>
      <c r="CD374" s="267"/>
      <c r="CE374" s="267"/>
      <c r="CF374" s="267"/>
      <c r="CG374" s="267"/>
      <c r="CH374" s="267"/>
      <c r="CI374" s="267"/>
      <c r="CJ374" s="267"/>
      <c r="CK374" s="267"/>
      <c r="CL374" s="265"/>
      <c r="CM374" s="272"/>
      <c r="CN374" s="264"/>
      <c r="CO374" s="125"/>
      <c r="CP374" s="226"/>
      <c r="CQ374" s="226"/>
      <c r="CR374" s="226"/>
      <c r="CS374" s="90"/>
      <c r="CT374" s="90"/>
      <c r="CU374" s="90"/>
      <c r="CV374" s="90"/>
      <c r="CW374" s="90"/>
      <c r="CX374" s="90"/>
      <c r="CY374" s="90"/>
      <c r="CZ374" s="90"/>
      <c r="DA374" s="90"/>
    </row>
    <row r="375" spans="1:105" s="70" customFormat="1" ht="15" customHeight="1">
      <c r="A375" s="228"/>
      <c r="B375" s="503"/>
      <c r="C375" s="506"/>
      <c r="D375" s="237"/>
      <c r="E375" s="237"/>
      <c r="F375" s="244"/>
      <c r="G375" s="73">
        <v>3.9</v>
      </c>
      <c r="H375" s="165">
        <v>2</v>
      </c>
      <c r="I375" s="166"/>
      <c r="J375" s="166"/>
      <c r="K375" s="166"/>
      <c r="L375" s="166"/>
      <c r="M375" s="167"/>
      <c r="N375" s="167"/>
      <c r="O375" s="167"/>
      <c r="P375" s="16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240"/>
      <c r="AN375" s="240"/>
      <c r="AO375" s="240"/>
      <c r="AP375" s="240"/>
      <c r="AQ375" s="240"/>
      <c r="AR375" s="240"/>
      <c r="AS375" s="240"/>
      <c r="AT375" s="256"/>
      <c r="AU375" s="256"/>
      <c r="AV375" s="259"/>
      <c r="AW375" s="259"/>
      <c r="AX375" s="256"/>
      <c r="AY375" s="256"/>
      <c r="AZ375" s="256"/>
      <c r="BA375" s="256"/>
      <c r="BB375" s="256"/>
      <c r="BC375" s="256"/>
      <c r="BD375" s="256"/>
      <c r="BE375" s="256"/>
      <c r="BF375" s="256"/>
      <c r="BG375" s="256"/>
      <c r="BH375" s="256"/>
      <c r="BI375" s="256"/>
      <c r="BJ375" s="256"/>
      <c r="BK375" s="256"/>
      <c r="BL375" s="262"/>
      <c r="BM375" s="262"/>
      <c r="BN375" s="262"/>
      <c r="BO375" s="262"/>
      <c r="BP375" s="262"/>
      <c r="BQ375" s="262"/>
      <c r="BR375" s="270"/>
      <c r="BS375" s="270"/>
      <c r="BT375" s="270"/>
      <c r="BU375" s="270"/>
      <c r="BV375" s="270"/>
      <c r="BW375" s="270"/>
      <c r="BX375" s="256"/>
      <c r="BY375" s="256"/>
      <c r="BZ375" s="256"/>
      <c r="CA375" s="267"/>
      <c r="CB375" s="267"/>
      <c r="CC375" s="274"/>
      <c r="CD375" s="267"/>
      <c r="CE375" s="267"/>
      <c r="CF375" s="267"/>
      <c r="CG375" s="267"/>
      <c r="CH375" s="267"/>
      <c r="CI375" s="267"/>
      <c r="CJ375" s="267"/>
      <c r="CK375" s="267"/>
      <c r="CL375" s="265"/>
      <c r="CM375" s="272"/>
      <c r="CN375" s="264"/>
      <c r="CO375" s="125"/>
      <c r="CP375" s="226"/>
      <c r="CQ375" s="226"/>
      <c r="CR375" s="226"/>
      <c r="CS375" s="90"/>
      <c r="CT375" s="90"/>
      <c r="CU375" s="90"/>
      <c r="CV375" s="90"/>
      <c r="CW375" s="90"/>
      <c r="CX375" s="90"/>
      <c r="CY375" s="90"/>
      <c r="CZ375" s="90"/>
      <c r="DA375" s="90"/>
    </row>
    <row r="376" spans="1:105" s="70" customFormat="1" ht="15" customHeight="1">
      <c r="A376" s="229"/>
      <c r="B376" s="504"/>
      <c r="C376" s="507"/>
      <c r="D376" s="238"/>
      <c r="E376" s="238"/>
      <c r="F376" s="245" t="s">
        <v>83</v>
      </c>
      <c r="G376" s="246"/>
      <c r="H376" s="172"/>
      <c r="I376" s="169"/>
      <c r="J376" s="169"/>
      <c r="K376" s="169"/>
      <c r="L376" s="169"/>
      <c r="M376" s="170"/>
      <c r="N376" s="170"/>
      <c r="O376" s="170"/>
      <c r="P376" s="170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241"/>
      <c r="AN376" s="241"/>
      <c r="AO376" s="241"/>
      <c r="AP376" s="241"/>
      <c r="AQ376" s="241"/>
      <c r="AR376" s="241"/>
      <c r="AS376" s="241"/>
      <c r="AT376" s="257"/>
      <c r="AU376" s="257"/>
      <c r="AV376" s="260"/>
      <c r="AW376" s="260"/>
      <c r="AX376" s="257"/>
      <c r="AY376" s="257"/>
      <c r="AZ376" s="257"/>
      <c r="BA376" s="257"/>
      <c r="BB376" s="257"/>
      <c r="BC376" s="257"/>
      <c r="BD376" s="257"/>
      <c r="BE376" s="257"/>
      <c r="BF376" s="257"/>
      <c r="BG376" s="257"/>
      <c r="BH376" s="257"/>
      <c r="BI376" s="257"/>
      <c r="BJ376" s="257"/>
      <c r="BK376" s="257"/>
      <c r="BL376" s="263"/>
      <c r="BM376" s="263"/>
      <c r="BN376" s="263"/>
      <c r="BO376" s="263"/>
      <c r="BP376" s="263"/>
      <c r="BQ376" s="263"/>
      <c r="BR376" s="271"/>
      <c r="BS376" s="271"/>
      <c r="BT376" s="271"/>
      <c r="BU376" s="271"/>
      <c r="BV376" s="271"/>
      <c r="BW376" s="271"/>
      <c r="BX376" s="257"/>
      <c r="BY376" s="257"/>
      <c r="BZ376" s="257"/>
      <c r="CA376" s="268"/>
      <c r="CB376" s="268"/>
      <c r="CC376" s="275"/>
      <c r="CD376" s="268"/>
      <c r="CE376" s="268"/>
      <c r="CF376" s="268"/>
      <c r="CG376" s="268"/>
      <c r="CH376" s="268"/>
      <c r="CI376" s="268"/>
      <c r="CJ376" s="268"/>
      <c r="CK376" s="268"/>
      <c r="CL376" s="265"/>
      <c r="CM376" s="272"/>
      <c r="CN376" s="264"/>
      <c r="CO376" s="125"/>
      <c r="CP376" s="226"/>
      <c r="CQ376" s="226"/>
      <c r="CR376" s="226"/>
      <c r="CS376" s="90"/>
      <c r="CT376" s="90"/>
      <c r="CU376" s="90"/>
      <c r="CV376" s="90"/>
      <c r="CW376" s="90"/>
      <c r="CX376" s="90"/>
      <c r="CY376" s="90"/>
      <c r="CZ376" s="90"/>
      <c r="DA376" s="90"/>
    </row>
    <row r="377" spans="1:105" s="70" customFormat="1" ht="15" customHeight="1">
      <c r="A377" s="227">
        <f t="shared" ref="A377" si="137">A369+1</f>
        <v>46</v>
      </c>
      <c r="B377" s="502" t="s">
        <v>802</v>
      </c>
      <c r="C377" s="505" t="s">
        <v>801</v>
      </c>
      <c r="D377" s="236">
        <v>44257</v>
      </c>
      <c r="E377" s="236" t="s">
        <v>585</v>
      </c>
      <c r="F377" s="253" t="s">
        <v>80</v>
      </c>
      <c r="G377" s="254"/>
      <c r="H377" s="124" t="s">
        <v>69</v>
      </c>
      <c r="I377" s="124" t="s">
        <v>973</v>
      </c>
      <c r="J377" s="124" t="s">
        <v>61</v>
      </c>
      <c r="K377" s="124" t="s">
        <v>61</v>
      </c>
      <c r="L377" s="124" t="s">
        <v>61</v>
      </c>
      <c r="M377" s="124" t="s">
        <v>61</v>
      </c>
      <c r="N377" s="124" t="s">
        <v>61</v>
      </c>
      <c r="O377" s="124"/>
      <c r="P377" s="124" t="s">
        <v>60</v>
      </c>
      <c r="Q377" s="82" t="s">
        <v>60</v>
      </c>
      <c r="R377" s="82" t="s">
        <v>60</v>
      </c>
      <c r="S377" s="82" t="s">
        <v>631</v>
      </c>
      <c r="T377" s="82" t="s">
        <v>60</v>
      </c>
      <c r="U377" s="82" t="s">
        <v>60</v>
      </c>
      <c r="V377" s="82"/>
      <c r="W377" s="82" t="s">
        <v>60</v>
      </c>
      <c r="X377" s="82" t="s">
        <v>60</v>
      </c>
      <c r="Y377" s="82" t="s">
        <v>60</v>
      </c>
      <c r="Z377" s="82" t="s">
        <v>60</v>
      </c>
      <c r="AA377" s="82" t="s">
        <v>81</v>
      </c>
      <c r="AB377" s="82" t="s">
        <v>60</v>
      </c>
      <c r="AC377" s="82"/>
      <c r="AD377" s="82" t="s">
        <v>60</v>
      </c>
      <c r="AE377" s="82" t="s">
        <v>60</v>
      </c>
      <c r="AF377" s="82" t="s">
        <v>60</v>
      </c>
      <c r="AG377" s="82" t="s">
        <v>60</v>
      </c>
      <c r="AH377" s="82" t="s">
        <v>60</v>
      </c>
      <c r="AI377" s="82" t="s">
        <v>1471</v>
      </c>
      <c r="AJ377" s="82" t="s">
        <v>973</v>
      </c>
      <c r="AK377" s="82" t="s">
        <v>61</v>
      </c>
      <c r="AL377" s="82" t="s">
        <v>61</v>
      </c>
      <c r="AM377" s="239">
        <f>COUNTIF(H377:AL377,"PH")+COUNTIF(H377:AL377,"PH/L")+COUNTIF(H377:AL377,"PM")</f>
        <v>0</v>
      </c>
      <c r="AN377" s="239">
        <f>COUNTIF(H377:AL377,"PD")+COUNTIF(H377:AL377,"PDD")+COUNTIF(H377:AL377,"P/DS")/2+COUNTIF(H377:AL377,"PMD")</f>
        <v>0</v>
      </c>
      <c r="AO377" s="239">
        <f>COUNTIF(H377:AL377,"PN")+COUNTIF(H377:AL377,"P/NS")/2+COUNTIF(H377:AL377,"PH")+COUNTIF(H377:AL377,"PH/F")/2+COUNTIF(H377:AL377,"PH/L")/2+COUNTIF(H377:AL377,"PM")</f>
        <v>0</v>
      </c>
      <c r="AP377" s="239">
        <f>COUNTIF(H377:AL377,"BH")+COUNTIF(H377:AL377,"AL/BL")+COUNTIF(H377:AL377,"UL/BL")+COUNTIF(H377:AL377,"BM")</f>
        <v>0</v>
      </c>
      <c r="AQ377" s="239">
        <f>COUNTIF(H377:AL377,"DS")+COUNTIF(H377:AL377,"AL/DS")/2+COUNTIF(H377:AL377,"UL/DS")/2+COUNTIF(H377:AL377,"CT")+COUNTIF(H377:AL377,"MD")</f>
        <v>16</v>
      </c>
      <c r="AR377" s="239">
        <f>COUNTIF(H377:AL377,"NS")+COUNTIF(H377:AL377,"AL/NS")/2+COUNTIF(H377:AL377,"UL/NS")/2+COUNTIF(H377:AL377,"BH")+COUNTIF(H377:AL377,"AL/BF")/2+COUNTIF(H377:AL377,"AL/BL")/2+COUNTIF(H377:AL377,"UL/BL")/2+COUNTIF(H377:AL377,"UL/BF")/2+COUNTIF(H377:AL377,"BM")</f>
        <v>7</v>
      </c>
      <c r="AS377" s="239">
        <f>COUNTIF(H377:AL377,"AL")+COUNTIF(H377:AL377,"AL/DS")/2+COUNTIF(H377:AL377,"AL/NS")/2+COUNTIF(H377:AL377,"NH")+COUNTIF(H377:AL377,"SL")+COUNTIF(H377:AL377,"NHD")+COUNTIF(H377:AL377,"B")+COUNTIF(H377:AL377,"HL")+COUNTIF(H377:AL377,"AL/BF")/2+COUNTIF(H377:AL377,"AL/BL")/2</f>
        <v>1.5</v>
      </c>
      <c r="AT377" s="255">
        <f>COUNTIF(H377:AL377,"PD")+COUNTIF(H377:AL377,"PN")+COUNTIF(H377:AL377,"P/DS")/2+COUNTIF(H377:AL377,"P/NS")/2+COUNTIF(H377:AL377,"DS")+COUNTIF(H377:AL377,"NS")+COUNTIF(H377:AL377,"AL")+COUNTIF(H377:AL377,"AL/DS")+COUNTIF(H377:AL377,"AL/NS")+COUNTIF(H377:AL377,"NH")+COUNTIF(H377:AL377,"SL")+COUNTIF(H377:AL377,"UL/DS")/2+COUNTIF(H377:AL377,"UL/NS")/2+COUNTIF(H377:AL377,"CT")+COUNTIF(H377:AL377,"NHD")+COUNTIF(H377:AL377,"PDD")+COUNTIF(H377:AL377,"B")+COUNTIF(H377:AL377,"HL")+COUNTIF(H377:AL377,"PH")+COUNTIF(H377:AL377,"BH")+COUNTIF(H377:AL377,"AL/BF")+COUNTIF(H377:AL377,"AL/BL")+COUNTIF(H377:AL377,"UL/BF")/2+COUNTIF(H377:AL377,"UL/BL")/2+COUNTIF(H377:AL377,"PH/F")/2+COUNTIF(H377:AL377,"PH/L")/2+COUNTIF(H377:AL377,"MD")+COUNTIF(H377:AL377,"PMD")+COUNTIF(H377:AL377,"PM")+COUNTIF(H377:AL377,"BM")</f>
        <v>24.5</v>
      </c>
      <c r="AU377" s="255">
        <f>COUNTIF(H377:AL377,"P/DS")/2+COUNTIF(H377:AL377,"P/NS")/2+COUNTIF(H377:AL377,"IL")+COUNTIF(H377:AL377,"NL")+COUNTIF(H377:AL377,"UL")+COUNTIF(H377:AL377,"UL/DS")/2+COUNTIF(H377:AL377,"UL/NS")/2+COUNTIF(H377:AL377,"KT")+COUNTIF(H377:AL377,"UL/BF")/2+COUNTIF(H377:AL377,"UL/BL")/2+COUNTIF(H377:AL377,"PH/F")/2+COUNTIF(H377:AL377,"PH/L")/2+COUNTIF(H377:AL377,"NB")</f>
        <v>1.5</v>
      </c>
      <c r="AV377" s="258">
        <f>COUNTIF(H377:AL377,"PN")+COUNTIF(H377:AL377,"TVD")+COUNTIF(H377:AL377,"PH")+COUNTIF(H377:AL377,"PM")+COUNTIF(H377:AL377,"PDD")-COUNTIFS(H377:AL377,"PN",H384:AL384,"&gt;=3")-COUNTIFS(H377:AL377,"PM",H384:AL384,"&gt;=3")</f>
        <v>0</v>
      </c>
      <c r="AW377" s="258">
        <f>COUNTIF(H377:AL377,"NS")+COUNTIF(H377:AL377,"D")+COUNTIF(H377:AL377,"BH")+COUNTIF(H377:AL377,"NHD")+COUNTIF(H377:AL377,"BM")-COUNTIFS(H377:AL377,"NS",H384:AL384,"&gt;=3")-COUNTIFS(H377:AL377,"BH",H384:AL384,"&gt;=3")-COUNTIFS(H377:AL377,"BM",H384:AL384,"&gt;=3")</f>
        <v>9</v>
      </c>
      <c r="AX377" s="255">
        <f>COUNTIF(H377:AL377,"AL")+COUNTIF(H377:AL377,"AL/DS")/2+COUNTIF(H377:AL377,"AL/NS")/2+COUNTIF(H377:AL377,"AL/BF")+COUNTIF(H377:AL377,"AL/BL")/2</f>
        <v>0.5</v>
      </c>
      <c r="AY377" s="255">
        <f>COUNTIF(H377:AL377,"SL")</f>
        <v>0</v>
      </c>
      <c r="AZ377" s="255">
        <f>COUNTIF(H377:AL377,"NH")</f>
        <v>1</v>
      </c>
      <c r="BA377" s="255">
        <f>COUNTIF(H377:AL377,"HL")</f>
        <v>0</v>
      </c>
      <c r="BB377" s="255">
        <f>COUNTIF(G377:AL377,"P/DS")/2+COUNTIF(G377:AL377,"P/NS")/2+COUNTIF(G377:AL377,"UL")+COUNTIF(G377:AL377,"UL/DS")/2+COUNTIF(G377:AL377,"UL/NS")/2+COUNTIF(G377:AL377,"UL/BL")/2+COUNTIF(G377:AL377,"UL/BF")/2+COUNTIF(G377:AL377,"PH/F")/2+COUNTIF(G377:AL377,"PH/L")/2</f>
        <v>0.5</v>
      </c>
      <c r="BC377" s="255">
        <f>COUNTIF(H377:AL377,"NB")</f>
        <v>1</v>
      </c>
      <c r="BD377" s="255">
        <f>COUNTIF(H377:AL377,"NL")</f>
        <v>0</v>
      </c>
      <c r="BE377" s="255">
        <f>COUNTIF(H377:AL377,"IL")</f>
        <v>0</v>
      </c>
      <c r="BF377" s="255">
        <f>COUNTIF(H377:AL377,"KT")</f>
        <v>0</v>
      </c>
      <c r="BG377" s="255">
        <f>COUNTIF(H377:AL377,"L70")</f>
        <v>0</v>
      </c>
      <c r="BH377" s="255">
        <f>COUNTIF(H377:AL377,"MD")</f>
        <v>0</v>
      </c>
      <c r="BI377" s="255">
        <f>COUNTIF(H377:AL377,"PMD")</f>
        <v>0</v>
      </c>
      <c r="BJ377" s="255">
        <f>COUNTIF(H377:AL377,"PM")</f>
        <v>0</v>
      </c>
      <c r="BK377" s="255">
        <f>COUNTIF(H377:AL377,"BM")</f>
        <v>0</v>
      </c>
      <c r="BL377" s="261">
        <f>SUMIF(H377:AL377,"PD",H378:AL378)+SUMIF(H377:AL377,"PN",H378:AL378)+SUMIF(H377:AL377,"P/DS",H378:AL378)+SUMIF(H377:AL377,"PN/F",H378:AL378)+SUMIF(H377:AL377,"PN/L",H378:AL378)+SUMIF(H377:AL377,"TV",H378:AL378)+SUMIF(H377:AL377,"TVD",H378:AL378)+SUMIF(H377:AL377,"PDD",H378:AL378)</f>
        <v>0</v>
      </c>
      <c r="BM377" s="261">
        <f>SUMIF(H377:AL377,"PD",H379:AL379)+SUMIF(H377:AL377,"PN",H379:AL379)+SUMIF(H377:AL377,"P/DS",H379:AL379)+SUMIF(H377:AL377,"PN/F",H379:AL379)+SUMIF(H377:AL377,"PN/L",H379:AL379)+SUMIF(H377:AL377,"TV",H379:AL379)+SUMIF(H377:AL377,"TVD",H379:AL379)+SUMIF(H377:AL377,"PDD",H379:AL379)+SUMIF(H377:AL377,"PMD",H379:AL379)</f>
        <v>0</v>
      </c>
      <c r="BN377" s="261">
        <f>SUMIF(H377:AL377,"PD",H380:AL380)+SUMIF(H377:AL377,"PN",H380:AL380)+SUMIF(H377:AL377,"P/DS",H380:AL380)+SUMIF(H377:AL377,"PN/F",H380:AL380)+SUMIF(H377:AL377,"PN/L",H380:AL380)+SUMIF(H377:AL377,"TV",H380:AL380)+SUMIF(H377:AL377,"TVD",H380:AL380)</f>
        <v>0</v>
      </c>
      <c r="BO377" s="261">
        <f>SUMIF(H377:AL377,"PD",H381:AL381)+SUMIF(H377:AL377,"PN",H381:AL381)+SUMIF(H377:AL377,"P/DS",H381:AL381)+SUMIF(H377:AL377,"PN/F",H381:AL381)+SUMIF(H377:AL377,"PN/L",H381:AL381)+SUMIF(H377:AL377,"TV",H381:AL381)+SUMIF(H377:AL377,"TVD",H381:AL381)</f>
        <v>0</v>
      </c>
      <c r="BP377" s="261">
        <f>SUMIF(H377:AL377,"PD",H382:AL382)+SUMIF(H377:AL377,"PN",H382:AL382)+SUMIF(H377:AL377,"P/DS",H382:AL382)+SUMIF(H377:AL377,"PN/F",H382:AL382)+SUMIF(H377:AL377,"PN/L",H382:AL382)+SUMIF(H377:AL377,"TV",H382:AL382)+SUMIF(H377:AL377,"TVD",H382:AL382)+SUMIF(H377:AL377,"PDD",H382:AL382)+SUMIF(H377:AL377,"PH",H382:AL382)+SUMIF(H377:AL377,"PM",H382:AL382)</f>
        <v>0</v>
      </c>
      <c r="BQ377" s="261">
        <f>SUMIF(H377:AL377,"PD",H383:AL383)+SUMIF(H377:AL377,"PN",H383:AL383)+SUMIF(H377:AL377,"P/DS",H383:AL383)+SUMIF(H377:AL377,"PN/F",H383:AL383)+SUMIF(H377:AL377,"PN/L",H383:AL383)+SUMIF(H377:AL377,"TV",H383:AL383)+SUMIF(H377:AL377,"TVD",H383:AL383)+SUMIF(H377:AL377,"PDD",H383:AL383)+SUMIF(H377:AL377,"PH",H383:AL383)+SUMIF(H377:AL377,"PM",H383:AL383)</f>
        <v>0</v>
      </c>
      <c r="BR377" s="269">
        <f>SUM(H378:AL378)-BL377</f>
        <v>19</v>
      </c>
      <c r="BS377" s="269">
        <f>SUM(H379:AL379)-BM377</f>
        <v>22</v>
      </c>
      <c r="BT377" s="269">
        <f>SUM(H380:AL380)-BN377</f>
        <v>0</v>
      </c>
      <c r="BU377" s="269">
        <f>SUM(H381:AL381)-BO377</f>
        <v>13</v>
      </c>
      <c r="BV377" s="269">
        <f>SUM(H382:AL382)-BP377</f>
        <v>8</v>
      </c>
      <c r="BW377" s="269">
        <f>SUM(H383:AL383)-BQ377</f>
        <v>0</v>
      </c>
      <c r="BX377" s="255">
        <f>SUMIF(H377:AL377,"PD",H384:AL384)+SUMIF(H377:AL377,"PN",H384:AL384)+SUMIF(H377:AL377,"P/DS",H384:AL384)+SUMIF(H377:AL377,"PN/F",H384:AL384)+SUMIF(H377:AL377,"PN/L",H384:AL384)</f>
        <v>0</v>
      </c>
      <c r="BY377" s="255">
        <f>SUM(H384:AL384)-BX377</f>
        <v>0</v>
      </c>
      <c r="BZ377" s="255">
        <f t="shared" ref="BZ377" si="138">+SUM(BL377:BW384)</f>
        <v>62</v>
      </c>
      <c r="CA377" s="266">
        <f>(COUNTIFS(H377:AL377,"PD",H378:AL378,"&gt;=2"))*0.5-IF(CN377="VP",COUNTIFS($H$16:$AL$16,"SAT",H377:AL377,"PD",H378:AL378,"&gt;=2"))*0.5</f>
        <v>0</v>
      </c>
      <c r="CB377" s="266">
        <f>(COUNTIFS(H377:AL377,"PN",H379:AL379,"&gt;=0.5",H378:AL378,"&gt;=1.5"))*0.5+COUNTIFS(H377:AL377,"PDD",H379:AL379,"&gt;=0.5",H378:AL378,"&gt;=1.5")*0.5</f>
        <v>0</v>
      </c>
      <c r="CC377" s="273">
        <f>(COUNTIFS(H377:AL377,"TV",H379:AL379,"&gt;=10"))*0.5+(COUNTIFS(H377:AL377,"PMD",H379:AL379,"&gt;=2"))*0.5</f>
        <v>0</v>
      </c>
      <c r="CD377" s="266">
        <f>(COUNTIFS(H377:AL377,"TVD",H381:AL381,"&gt;=6.5",H379:AL379,"&gt;=3.5"))*0.5</f>
        <v>0</v>
      </c>
      <c r="CE377" s="266">
        <f>(COUNTIFS(H377:AL377,"PD",H382:AL382,"&gt;=10"))*0.5</f>
        <v>0</v>
      </c>
      <c r="CF377" s="266">
        <f>(COUNTIFS(H377:AL377,"PDD",H382:AL382,"&gt;=3.5",H383:AL383,"&gt;=6.5")+COUNTIFS(H377:AL377,"PH",H383:AL383,"&gt;=0.5",H382:AL382,"&gt;=1.5")+COUNTIFS(H377:AL377,"PM",H383:AL383,"&gt;=0.5",H382:AL382,"&gt;=1.5"))*0.5</f>
        <v>0</v>
      </c>
      <c r="CG377" s="266">
        <f>(COUNTIFS(H377:AL377,"DS",H378:AL378,"&gt;=2")+COUNTIFS(H377:AL377,"AL/DS",H378:AL378,"&gt;=2"))*0.5-IF(CN377="VP",COUNTIFS($H$16:$AL$16,"SAT",H377:AL377,"DS",H378:AL378,"&gt;=2"))*0.5</f>
        <v>1</v>
      </c>
      <c r="CH377" s="266">
        <f>(COUNTIFS(H377:AL377,"NS",H379:AL379,"&gt;=0.5",H378:AL378,"&gt;=1.5")+COUNTIFS(H377:AL377,"AL/NS",H379:AL379,"&gt;=0.5",H378:AL378,"&gt;=1.5")+COUNTIFS(H377:AL377,"NHD",H379:AL379,"&gt;=4.5",H382:AL382,"&gt;=2",H378:AL378,"&gt;=1.5"))*0.5</f>
        <v>3.5</v>
      </c>
      <c r="CI377" s="266">
        <f>(COUNTIF(H379:AL379,"&gt;=10")+COUNTIFS(H377:AL377,"MD",H379:AL379,"&gt;=2")-COUNTIFS(H377:AL377,"TV",H379:AL379,"&gt;=10"))*0.5</f>
        <v>0.5</v>
      </c>
      <c r="CJ377" s="266">
        <f>(COUNTIFS(H377:AL377,"D",H381:AL381,"&gt;=6.5",H379:AL379,"&gt;=3.5"))*0.5</f>
        <v>1</v>
      </c>
      <c r="CK377" s="266">
        <f>(COUNTIF(H382:AL382,"&gt;=10")-COUNTIFS(H377:AL377,"PD",H382:AL382,"&gt;=10"))*0.5</f>
        <v>0</v>
      </c>
      <c r="CL377" s="265">
        <f>(COUNTIFS(H377:AL377,"NHD",H382:AL382,"&gt;=3.5",H383:AL383,"&gt;=6.5")+COUNTIFS(H377:AL377,"BH",H382:AL382,"&gt;=1.5",H383:AL383,"&gt;=0.5")+COUNTIFS(H377:AL377,"BM",H382:AL382,"&gt;=1.5",H383:AL383,"&gt;=0.5")+COUNTIFS(H377:AL377,"D",H382:AL382,"&gt;=1.5",H383:AL383,"&gt;=0.5"))*0.5</f>
        <v>0</v>
      </c>
      <c r="CM377" s="272"/>
      <c r="CN377" s="264" t="s">
        <v>723</v>
      </c>
      <c r="CO377" s="125">
        <f t="shared" ref="CO377" si="139">+AM377+AN377+AO377+AP377+AQ377+AR377+AS377+AU377+BG377</f>
        <v>26</v>
      </c>
      <c r="CP377" s="225">
        <f>+SUM(I378:I383)-I384</f>
        <v>10.5</v>
      </c>
      <c r="CQ377" s="225">
        <f>+SUM(J378:J383)-J384</f>
        <v>2.5</v>
      </c>
      <c r="CR377" s="225">
        <f>+SUM(K378:K383)-K384</f>
        <v>2.5</v>
      </c>
      <c r="CS377" s="90"/>
      <c r="CT377" s="90"/>
      <c r="CU377" s="90"/>
      <c r="CV377" s="90"/>
      <c r="CW377" s="90"/>
      <c r="CX377" s="90"/>
      <c r="CY377" s="90"/>
      <c r="CZ377" s="90"/>
      <c r="DA377" s="90"/>
    </row>
    <row r="378" spans="1:105" s="70" customFormat="1" ht="15" customHeight="1">
      <c r="A378" s="228"/>
      <c r="B378" s="503"/>
      <c r="C378" s="506"/>
      <c r="D378" s="237"/>
      <c r="E378" s="237"/>
      <c r="F378" s="242" t="s">
        <v>82</v>
      </c>
      <c r="G378" s="71">
        <v>1.5</v>
      </c>
      <c r="H378" s="157"/>
      <c r="I378" s="157"/>
      <c r="J378" s="157">
        <v>2</v>
      </c>
      <c r="K378" s="157">
        <v>2</v>
      </c>
      <c r="L378" s="157">
        <v>2</v>
      </c>
      <c r="M378" s="171">
        <v>2</v>
      </c>
      <c r="N378" s="158">
        <v>2</v>
      </c>
      <c r="O378" s="158"/>
      <c r="P378" s="158"/>
      <c r="Q378" s="83"/>
      <c r="R378" s="83">
        <v>2.5</v>
      </c>
      <c r="S378" s="83"/>
      <c r="T378" s="83"/>
      <c r="U378" s="83">
        <v>2.5</v>
      </c>
      <c r="V378" s="83"/>
      <c r="W378" s="83"/>
      <c r="X378" s="83"/>
      <c r="Y378" s="83"/>
      <c r="Z378" s="83"/>
      <c r="AA378" s="83"/>
      <c r="AB378" s="83"/>
      <c r="AC378" s="79"/>
      <c r="AD378" s="79"/>
      <c r="AE378" s="79"/>
      <c r="AF378" s="79"/>
      <c r="AG378" s="79"/>
      <c r="AH378" s="79"/>
      <c r="AI378" s="79"/>
      <c r="AJ378" s="79"/>
      <c r="AK378" s="79">
        <v>2</v>
      </c>
      <c r="AL378" s="79">
        <v>2</v>
      </c>
      <c r="AM378" s="240"/>
      <c r="AN378" s="240"/>
      <c r="AO378" s="240"/>
      <c r="AP378" s="240"/>
      <c r="AQ378" s="240"/>
      <c r="AR378" s="240"/>
      <c r="AS378" s="240"/>
      <c r="AT378" s="256"/>
      <c r="AU378" s="256"/>
      <c r="AV378" s="259"/>
      <c r="AW378" s="259"/>
      <c r="AX378" s="256"/>
      <c r="AY378" s="256"/>
      <c r="AZ378" s="256"/>
      <c r="BA378" s="256"/>
      <c r="BB378" s="256"/>
      <c r="BC378" s="256"/>
      <c r="BD378" s="256"/>
      <c r="BE378" s="256"/>
      <c r="BF378" s="256"/>
      <c r="BG378" s="256"/>
      <c r="BH378" s="256"/>
      <c r="BI378" s="256"/>
      <c r="BJ378" s="256"/>
      <c r="BK378" s="256"/>
      <c r="BL378" s="262"/>
      <c r="BM378" s="262"/>
      <c r="BN378" s="262"/>
      <c r="BO378" s="262"/>
      <c r="BP378" s="262"/>
      <c r="BQ378" s="262"/>
      <c r="BR378" s="270"/>
      <c r="BS378" s="270"/>
      <c r="BT378" s="270"/>
      <c r="BU378" s="270"/>
      <c r="BV378" s="270"/>
      <c r="BW378" s="270"/>
      <c r="BX378" s="256"/>
      <c r="BY378" s="256"/>
      <c r="BZ378" s="256"/>
      <c r="CA378" s="267"/>
      <c r="CB378" s="267"/>
      <c r="CC378" s="274"/>
      <c r="CD378" s="267"/>
      <c r="CE378" s="267"/>
      <c r="CF378" s="267"/>
      <c r="CG378" s="267"/>
      <c r="CH378" s="267"/>
      <c r="CI378" s="267"/>
      <c r="CJ378" s="267"/>
      <c r="CK378" s="267"/>
      <c r="CL378" s="265"/>
      <c r="CM378" s="272"/>
      <c r="CN378" s="264"/>
      <c r="CO378" s="125"/>
      <c r="CP378" s="226"/>
      <c r="CQ378" s="226"/>
      <c r="CR378" s="226"/>
      <c r="CS378" s="90"/>
      <c r="CT378" s="90"/>
      <c r="CU378" s="90"/>
      <c r="CV378" s="90"/>
      <c r="CW378" s="90"/>
      <c r="CX378" s="90"/>
      <c r="CY378" s="90"/>
      <c r="CZ378" s="90"/>
      <c r="DA378" s="90"/>
    </row>
    <row r="379" spans="1:105" s="70" customFormat="1" ht="15" customHeight="1">
      <c r="A379" s="228"/>
      <c r="B379" s="503"/>
      <c r="C379" s="506"/>
      <c r="D379" s="237"/>
      <c r="E379" s="237"/>
      <c r="F379" s="243"/>
      <c r="G379" s="72">
        <v>2</v>
      </c>
      <c r="H379" s="160"/>
      <c r="I379" s="161">
        <v>4</v>
      </c>
      <c r="J379" s="161">
        <v>0.5</v>
      </c>
      <c r="K379" s="161">
        <v>0.5</v>
      </c>
      <c r="L379" s="161">
        <v>0.5</v>
      </c>
      <c r="M379" s="161">
        <v>0.5</v>
      </c>
      <c r="N379" s="161">
        <v>0.5</v>
      </c>
      <c r="O379" s="161"/>
      <c r="P379" s="161"/>
      <c r="Q379" s="84"/>
      <c r="R379" s="84"/>
      <c r="S379" s="84"/>
      <c r="T379" s="84"/>
      <c r="U379" s="84"/>
      <c r="V379" s="84">
        <v>10.5</v>
      </c>
      <c r="W379" s="84"/>
      <c r="X379" s="84"/>
      <c r="Y379" s="84"/>
      <c r="Z379" s="84"/>
      <c r="AA379" s="84"/>
      <c r="AB379" s="84"/>
      <c r="AC379" s="80"/>
      <c r="AD379" s="80"/>
      <c r="AE379" s="80"/>
      <c r="AF379" s="80"/>
      <c r="AG379" s="80"/>
      <c r="AH379" s="80"/>
      <c r="AI379" s="80"/>
      <c r="AJ379" s="80">
        <v>4</v>
      </c>
      <c r="AK379" s="80">
        <v>0.5</v>
      </c>
      <c r="AL379" s="80">
        <v>0.5</v>
      </c>
      <c r="AM379" s="240"/>
      <c r="AN379" s="240"/>
      <c r="AO379" s="240"/>
      <c r="AP379" s="240"/>
      <c r="AQ379" s="240"/>
      <c r="AR379" s="240"/>
      <c r="AS379" s="240"/>
      <c r="AT379" s="256"/>
      <c r="AU379" s="256"/>
      <c r="AV379" s="259"/>
      <c r="AW379" s="259"/>
      <c r="AX379" s="256"/>
      <c r="AY379" s="256"/>
      <c r="AZ379" s="256"/>
      <c r="BA379" s="256"/>
      <c r="BB379" s="256"/>
      <c r="BC379" s="256"/>
      <c r="BD379" s="256"/>
      <c r="BE379" s="256"/>
      <c r="BF379" s="256"/>
      <c r="BG379" s="256"/>
      <c r="BH379" s="256"/>
      <c r="BI379" s="256"/>
      <c r="BJ379" s="256"/>
      <c r="BK379" s="256"/>
      <c r="BL379" s="262"/>
      <c r="BM379" s="262"/>
      <c r="BN379" s="262"/>
      <c r="BO379" s="262"/>
      <c r="BP379" s="262"/>
      <c r="BQ379" s="262"/>
      <c r="BR379" s="270"/>
      <c r="BS379" s="270"/>
      <c r="BT379" s="270"/>
      <c r="BU379" s="270"/>
      <c r="BV379" s="270"/>
      <c r="BW379" s="270"/>
      <c r="BX379" s="256"/>
      <c r="BY379" s="256"/>
      <c r="BZ379" s="256"/>
      <c r="CA379" s="267"/>
      <c r="CB379" s="267"/>
      <c r="CC379" s="274"/>
      <c r="CD379" s="267"/>
      <c r="CE379" s="267"/>
      <c r="CF379" s="267"/>
      <c r="CG379" s="267"/>
      <c r="CH379" s="267"/>
      <c r="CI379" s="267"/>
      <c r="CJ379" s="267"/>
      <c r="CK379" s="267"/>
      <c r="CL379" s="265"/>
      <c r="CM379" s="272"/>
      <c r="CN379" s="264"/>
      <c r="CO379" s="125"/>
      <c r="CP379" s="226"/>
      <c r="CQ379" s="226"/>
      <c r="CR379" s="226"/>
      <c r="CS379" s="90"/>
      <c r="CT379" s="90"/>
      <c r="CU379" s="90"/>
      <c r="CV379" s="90"/>
      <c r="CW379" s="90"/>
      <c r="CX379" s="90"/>
      <c r="CY379" s="90"/>
      <c r="CZ379" s="90"/>
      <c r="DA379" s="90"/>
    </row>
    <row r="380" spans="1:105" s="70" customFormat="1" ht="15" customHeight="1">
      <c r="A380" s="228"/>
      <c r="B380" s="503"/>
      <c r="C380" s="506"/>
      <c r="D380" s="237"/>
      <c r="E380" s="237"/>
      <c r="F380" s="243"/>
      <c r="G380" s="72">
        <v>2.1</v>
      </c>
      <c r="H380" s="163"/>
      <c r="I380" s="161"/>
      <c r="J380" s="161"/>
      <c r="K380" s="164"/>
      <c r="L380" s="164"/>
      <c r="M380" s="162"/>
      <c r="N380" s="162"/>
      <c r="O380" s="162"/>
      <c r="P380" s="162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240"/>
      <c r="AN380" s="240"/>
      <c r="AO380" s="240"/>
      <c r="AP380" s="240"/>
      <c r="AQ380" s="240"/>
      <c r="AR380" s="240"/>
      <c r="AS380" s="240"/>
      <c r="AT380" s="256"/>
      <c r="AU380" s="256"/>
      <c r="AV380" s="259"/>
      <c r="AW380" s="259"/>
      <c r="AX380" s="256"/>
      <c r="AY380" s="256"/>
      <c r="AZ380" s="256"/>
      <c r="BA380" s="256"/>
      <c r="BB380" s="256"/>
      <c r="BC380" s="256"/>
      <c r="BD380" s="256"/>
      <c r="BE380" s="256"/>
      <c r="BF380" s="256"/>
      <c r="BG380" s="256"/>
      <c r="BH380" s="256"/>
      <c r="BI380" s="256"/>
      <c r="BJ380" s="256"/>
      <c r="BK380" s="256"/>
      <c r="BL380" s="262"/>
      <c r="BM380" s="262"/>
      <c r="BN380" s="262"/>
      <c r="BO380" s="262"/>
      <c r="BP380" s="262"/>
      <c r="BQ380" s="262"/>
      <c r="BR380" s="270"/>
      <c r="BS380" s="270"/>
      <c r="BT380" s="270"/>
      <c r="BU380" s="270"/>
      <c r="BV380" s="270"/>
      <c r="BW380" s="270"/>
      <c r="BX380" s="256"/>
      <c r="BY380" s="256"/>
      <c r="BZ380" s="256"/>
      <c r="CA380" s="267"/>
      <c r="CB380" s="267"/>
      <c r="CC380" s="274"/>
      <c r="CD380" s="267"/>
      <c r="CE380" s="267"/>
      <c r="CF380" s="267"/>
      <c r="CG380" s="267"/>
      <c r="CH380" s="267"/>
      <c r="CI380" s="267"/>
      <c r="CJ380" s="267"/>
      <c r="CK380" s="267"/>
      <c r="CL380" s="265"/>
      <c r="CM380" s="272"/>
      <c r="CN380" s="264"/>
      <c r="CO380" s="125"/>
      <c r="CP380" s="226"/>
      <c r="CQ380" s="226"/>
      <c r="CR380" s="226"/>
      <c r="CS380" s="90"/>
      <c r="CT380" s="90"/>
      <c r="CU380" s="90"/>
      <c r="CV380" s="90"/>
      <c r="CW380" s="90"/>
      <c r="CX380" s="90"/>
      <c r="CY380" s="90"/>
      <c r="CZ380" s="90"/>
      <c r="DA380" s="90"/>
    </row>
    <row r="381" spans="1:105" s="70" customFormat="1" ht="15" customHeight="1">
      <c r="A381" s="228"/>
      <c r="B381" s="503"/>
      <c r="C381" s="506"/>
      <c r="D381" s="237"/>
      <c r="E381" s="237"/>
      <c r="F381" s="243"/>
      <c r="G381" s="72">
        <v>2.7</v>
      </c>
      <c r="H381" s="163"/>
      <c r="I381" s="164">
        <v>6.5</v>
      </c>
      <c r="J381" s="164"/>
      <c r="K381" s="164"/>
      <c r="L381" s="164"/>
      <c r="M381" s="162"/>
      <c r="N381" s="162"/>
      <c r="O381" s="162"/>
      <c r="P381" s="162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0"/>
      <c r="AD381" s="80"/>
      <c r="AE381" s="80"/>
      <c r="AF381" s="80"/>
      <c r="AG381" s="80"/>
      <c r="AH381" s="80"/>
      <c r="AI381" s="80"/>
      <c r="AJ381" s="80">
        <v>6.5</v>
      </c>
      <c r="AK381" s="80"/>
      <c r="AL381" s="80"/>
      <c r="AM381" s="240"/>
      <c r="AN381" s="240"/>
      <c r="AO381" s="240"/>
      <c r="AP381" s="240"/>
      <c r="AQ381" s="240"/>
      <c r="AR381" s="240"/>
      <c r="AS381" s="240"/>
      <c r="AT381" s="256"/>
      <c r="AU381" s="256"/>
      <c r="AV381" s="259"/>
      <c r="AW381" s="259"/>
      <c r="AX381" s="256"/>
      <c r="AY381" s="256"/>
      <c r="AZ381" s="256"/>
      <c r="BA381" s="256"/>
      <c r="BB381" s="256"/>
      <c r="BC381" s="256"/>
      <c r="BD381" s="256"/>
      <c r="BE381" s="256"/>
      <c r="BF381" s="256"/>
      <c r="BG381" s="256"/>
      <c r="BH381" s="256"/>
      <c r="BI381" s="256"/>
      <c r="BJ381" s="256"/>
      <c r="BK381" s="256"/>
      <c r="BL381" s="262"/>
      <c r="BM381" s="262"/>
      <c r="BN381" s="262"/>
      <c r="BO381" s="262"/>
      <c r="BP381" s="262"/>
      <c r="BQ381" s="262"/>
      <c r="BR381" s="270"/>
      <c r="BS381" s="270"/>
      <c r="BT381" s="270"/>
      <c r="BU381" s="270"/>
      <c r="BV381" s="270"/>
      <c r="BW381" s="270"/>
      <c r="BX381" s="256"/>
      <c r="BY381" s="256"/>
      <c r="BZ381" s="256"/>
      <c r="CA381" s="267"/>
      <c r="CB381" s="267"/>
      <c r="CC381" s="274"/>
      <c r="CD381" s="267"/>
      <c r="CE381" s="267"/>
      <c r="CF381" s="267"/>
      <c r="CG381" s="267"/>
      <c r="CH381" s="267"/>
      <c r="CI381" s="267"/>
      <c r="CJ381" s="267"/>
      <c r="CK381" s="267"/>
      <c r="CL381" s="265"/>
      <c r="CM381" s="272"/>
      <c r="CN381" s="264"/>
      <c r="CO381" s="125"/>
      <c r="CP381" s="226"/>
      <c r="CQ381" s="226"/>
      <c r="CR381" s="226"/>
      <c r="CS381" s="90"/>
      <c r="CT381" s="90"/>
      <c r="CU381" s="90"/>
      <c r="CV381" s="90"/>
      <c r="CW381" s="90"/>
      <c r="CX381" s="90"/>
      <c r="CY381" s="90"/>
      <c r="CZ381" s="90"/>
      <c r="DA381" s="90"/>
    </row>
    <row r="382" spans="1:105" s="70" customFormat="1" ht="15" customHeight="1">
      <c r="A382" s="228"/>
      <c r="B382" s="503"/>
      <c r="C382" s="506"/>
      <c r="D382" s="237"/>
      <c r="E382" s="237"/>
      <c r="F382" s="243"/>
      <c r="G382" s="72">
        <v>3</v>
      </c>
      <c r="H382" s="163">
        <v>8</v>
      </c>
      <c r="I382" s="161"/>
      <c r="J382" s="161"/>
      <c r="K382" s="164"/>
      <c r="L382" s="164"/>
      <c r="M382" s="162"/>
      <c r="N382" s="162"/>
      <c r="O382" s="162"/>
      <c r="P382" s="162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240"/>
      <c r="AN382" s="240"/>
      <c r="AO382" s="240"/>
      <c r="AP382" s="240"/>
      <c r="AQ382" s="240"/>
      <c r="AR382" s="240"/>
      <c r="AS382" s="240"/>
      <c r="AT382" s="256"/>
      <c r="AU382" s="256"/>
      <c r="AV382" s="259"/>
      <c r="AW382" s="259"/>
      <c r="AX382" s="256"/>
      <c r="AY382" s="256"/>
      <c r="AZ382" s="256"/>
      <c r="BA382" s="256"/>
      <c r="BB382" s="256"/>
      <c r="BC382" s="256"/>
      <c r="BD382" s="256"/>
      <c r="BE382" s="256"/>
      <c r="BF382" s="256"/>
      <c r="BG382" s="256"/>
      <c r="BH382" s="256"/>
      <c r="BI382" s="256"/>
      <c r="BJ382" s="256"/>
      <c r="BK382" s="256"/>
      <c r="BL382" s="262"/>
      <c r="BM382" s="262"/>
      <c r="BN382" s="262"/>
      <c r="BO382" s="262"/>
      <c r="BP382" s="262"/>
      <c r="BQ382" s="262"/>
      <c r="BR382" s="270"/>
      <c r="BS382" s="270"/>
      <c r="BT382" s="270"/>
      <c r="BU382" s="270"/>
      <c r="BV382" s="270"/>
      <c r="BW382" s="270"/>
      <c r="BX382" s="256"/>
      <c r="BY382" s="256"/>
      <c r="BZ382" s="256"/>
      <c r="CA382" s="267"/>
      <c r="CB382" s="267"/>
      <c r="CC382" s="274"/>
      <c r="CD382" s="267"/>
      <c r="CE382" s="267"/>
      <c r="CF382" s="267"/>
      <c r="CG382" s="267"/>
      <c r="CH382" s="267"/>
      <c r="CI382" s="267"/>
      <c r="CJ382" s="267"/>
      <c r="CK382" s="267"/>
      <c r="CL382" s="265"/>
      <c r="CM382" s="272"/>
      <c r="CN382" s="264"/>
      <c r="CO382" s="125"/>
      <c r="CP382" s="226"/>
      <c r="CQ382" s="226"/>
      <c r="CR382" s="226"/>
      <c r="CS382" s="90"/>
      <c r="CT382" s="90"/>
      <c r="CU382" s="90"/>
      <c r="CV382" s="90"/>
      <c r="CW382" s="90"/>
      <c r="CX382" s="90"/>
      <c r="CY382" s="90"/>
      <c r="CZ382" s="90"/>
      <c r="DA382" s="90"/>
    </row>
    <row r="383" spans="1:105" s="70" customFormat="1" ht="15" customHeight="1">
      <c r="A383" s="228"/>
      <c r="B383" s="503"/>
      <c r="C383" s="506"/>
      <c r="D383" s="237"/>
      <c r="E383" s="237"/>
      <c r="F383" s="244"/>
      <c r="G383" s="73">
        <v>3.9</v>
      </c>
      <c r="H383" s="165"/>
      <c r="I383" s="166"/>
      <c r="J383" s="166"/>
      <c r="K383" s="166"/>
      <c r="L383" s="166"/>
      <c r="M383" s="167"/>
      <c r="N383" s="167"/>
      <c r="O383" s="167"/>
      <c r="P383" s="16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1"/>
      <c r="AD383" s="81"/>
      <c r="AE383" s="81"/>
      <c r="AF383" s="81"/>
      <c r="AG383" s="81"/>
      <c r="AH383" s="81"/>
      <c r="AI383" s="81"/>
      <c r="AJ383" s="81"/>
      <c r="AK383" s="81"/>
      <c r="AL383" s="81"/>
      <c r="AM383" s="240"/>
      <c r="AN383" s="240"/>
      <c r="AO383" s="240"/>
      <c r="AP383" s="240"/>
      <c r="AQ383" s="240"/>
      <c r="AR383" s="240"/>
      <c r="AS383" s="240"/>
      <c r="AT383" s="256"/>
      <c r="AU383" s="256"/>
      <c r="AV383" s="259"/>
      <c r="AW383" s="259"/>
      <c r="AX383" s="256"/>
      <c r="AY383" s="256"/>
      <c r="AZ383" s="256"/>
      <c r="BA383" s="256"/>
      <c r="BB383" s="256"/>
      <c r="BC383" s="256"/>
      <c r="BD383" s="256"/>
      <c r="BE383" s="256"/>
      <c r="BF383" s="256"/>
      <c r="BG383" s="256"/>
      <c r="BH383" s="256"/>
      <c r="BI383" s="256"/>
      <c r="BJ383" s="256"/>
      <c r="BK383" s="256"/>
      <c r="BL383" s="262"/>
      <c r="BM383" s="262"/>
      <c r="BN383" s="262"/>
      <c r="BO383" s="262"/>
      <c r="BP383" s="262"/>
      <c r="BQ383" s="262"/>
      <c r="BR383" s="270"/>
      <c r="BS383" s="270"/>
      <c r="BT383" s="270"/>
      <c r="BU383" s="270"/>
      <c r="BV383" s="270"/>
      <c r="BW383" s="270"/>
      <c r="BX383" s="256"/>
      <c r="BY383" s="256"/>
      <c r="BZ383" s="256"/>
      <c r="CA383" s="267"/>
      <c r="CB383" s="267"/>
      <c r="CC383" s="274"/>
      <c r="CD383" s="267"/>
      <c r="CE383" s="267"/>
      <c r="CF383" s="267"/>
      <c r="CG383" s="267"/>
      <c r="CH383" s="267"/>
      <c r="CI383" s="267"/>
      <c r="CJ383" s="267"/>
      <c r="CK383" s="267"/>
      <c r="CL383" s="265"/>
      <c r="CM383" s="272"/>
      <c r="CN383" s="264"/>
      <c r="CO383" s="125"/>
      <c r="CP383" s="226"/>
      <c r="CQ383" s="226"/>
      <c r="CR383" s="226"/>
      <c r="CS383" s="90"/>
      <c r="CT383" s="90"/>
      <c r="CU383" s="90"/>
      <c r="CV383" s="90"/>
      <c r="CW383" s="90"/>
      <c r="CX383" s="90"/>
      <c r="CY383" s="90"/>
      <c r="CZ383" s="90"/>
      <c r="DA383" s="90"/>
    </row>
    <row r="384" spans="1:105" s="70" customFormat="1" ht="15" customHeight="1">
      <c r="A384" s="229"/>
      <c r="B384" s="504"/>
      <c r="C384" s="507"/>
      <c r="D384" s="238"/>
      <c r="E384" s="238"/>
      <c r="F384" s="245" t="s">
        <v>83</v>
      </c>
      <c r="G384" s="246"/>
      <c r="H384" s="172"/>
      <c r="I384" s="169"/>
      <c r="J384" s="169"/>
      <c r="K384" s="169"/>
      <c r="L384" s="169"/>
      <c r="M384" s="170"/>
      <c r="N384" s="170"/>
      <c r="O384" s="170"/>
      <c r="P384" s="170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241"/>
      <c r="AN384" s="241"/>
      <c r="AO384" s="241"/>
      <c r="AP384" s="241"/>
      <c r="AQ384" s="241"/>
      <c r="AR384" s="241"/>
      <c r="AS384" s="241"/>
      <c r="AT384" s="257"/>
      <c r="AU384" s="257"/>
      <c r="AV384" s="260"/>
      <c r="AW384" s="260"/>
      <c r="AX384" s="257"/>
      <c r="AY384" s="257"/>
      <c r="AZ384" s="257"/>
      <c r="BA384" s="257"/>
      <c r="BB384" s="257"/>
      <c r="BC384" s="257"/>
      <c r="BD384" s="257"/>
      <c r="BE384" s="257"/>
      <c r="BF384" s="257"/>
      <c r="BG384" s="257"/>
      <c r="BH384" s="257"/>
      <c r="BI384" s="257"/>
      <c r="BJ384" s="257"/>
      <c r="BK384" s="257"/>
      <c r="BL384" s="263"/>
      <c r="BM384" s="263"/>
      <c r="BN384" s="263"/>
      <c r="BO384" s="263"/>
      <c r="BP384" s="263"/>
      <c r="BQ384" s="263"/>
      <c r="BR384" s="271"/>
      <c r="BS384" s="271"/>
      <c r="BT384" s="271"/>
      <c r="BU384" s="271"/>
      <c r="BV384" s="271"/>
      <c r="BW384" s="271"/>
      <c r="BX384" s="257"/>
      <c r="BY384" s="257"/>
      <c r="BZ384" s="257"/>
      <c r="CA384" s="268"/>
      <c r="CB384" s="268"/>
      <c r="CC384" s="275"/>
      <c r="CD384" s="268"/>
      <c r="CE384" s="268"/>
      <c r="CF384" s="268"/>
      <c r="CG384" s="268"/>
      <c r="CH384" s="268"/>
      <c r="CI384" s="268"/>
      <c r="CJ384" s="268"/>
      <c r="CK384" s="268"/>
      <c r="CL384" s="265"/>
      <c r="CM384" s="272"/>
      <c r="CN384" s="264"/>
      <c r="CO384" s="125"/>
      <c r="CP384" s="226"/>
      <c r="CQ384" s="226"/>
      <c r="CR384" s="226"/>
      <c r="CS384" s="90"/>
      <c r="CT384" s="90"/>
      <c r="CU384" s="90"/>
      <c r="CV384" s="90"/>
      <c r="CW384" s="90"/>
      <c r="CX384" s="90"/>
      <c r="CY384" s="90"/>
      <c r="CZ384" s="90"/>
      <c r="DA384" s="90"/>
    </row>
    <row r="385" spans="1:105" s="70" customFormat="1" ht="15" customHeight="1">
      <c r="A385" s="227">
        <f t="shared" ref="A385" si="140">A377+1</f>
        <v>47</v>
      </c>
      <c r="B385" s="335" t="s">
        <v>908</v>
      </c>
      <c r="C385" s="338" t="s">
        <v>909</v>
      </c>
      <c r="D385" s="236" t="s">
        <v>1238</v>
      </c>
      <c r="E385" s="236" t="s">
        <v>585</v>
      </c>
      <c r="F385" s="253" t="s">
        <v>80</v>
      </c>
      <c r="G385" s="254"/>
      <c r="H385" s="124" t="s">
        <v>69</v>
      </c>
      <c r="I385" s="124"/>
      <c r="J385" s="124" t="s">
        <v>631</v>
      </c>
      <c r="K385" s="124" t="s">
        <v>60</v>
      </c>
      <c r="L385" s="124" t="s">
        <v>60</v>
      </c>
      <c r="M385" s="124" t="s">
        <v>60</v>
      </c>
      <c r="N385" s="124" t="s">
        <v>60</v>
      </c>
      <c r="O385" s="124"/>
      <c r="P385" s="124" t="s">
        <v>60</v>
      </c>
      <c r="Q385" s="82" t="s">
        <v>60</v>
      </c>
      <c r="R385" s="82" t="s">
        <v>60</v>
      </c>
      <c r="S385" s="82" t="s">
        <v>60</v>
      </c>
      <c r="T385" s="82" t="s">
        <v>60</v>
      </c>
      <c r="U385" s="82" t="s">
        <v>60</v>
      </c>
      <c r="V385" s="82"/>
      <c r="W385" s="82" t="s">
        <v>60</v>
      </c>
      <c r="X385" s="82" t="s">
        <v>60</v>
      </c>
      <c r="Y385" s="82" t="s">
        <v>60</v>
      </c>
      <c r="Z385" s="82" t="s">
        <v>60</v>
      </c>
      <c r="AA385" s="82" t="s">
        <v>67</v>
      </c>
      <c r="AB385" s="82" t="s">
        <v>67</v>
      </c>
      <c r="AC385" s="82" t="s">
        <v>973</v>
      </c>
      <c r="AD385" s="82" t="s">
        <v>61</v>
      </c>
      <c r="AE385" s="82" t="s">
        <v>61</v>
      </c>
      <c r="AF385" s="82" t="s">
        <v>61</v>
      </c>
      <c r="AG385" s="82" t="s">
        <v>61</v>
      </c>
      <c r="AH385" s="82" t="s">
        <v>61</v>
      </c>
      <c r="AI385" s="82" t="s">
        <v>61</v>
      </c>
      <c r="AJ385" s="82"/>
      <c r="AK385" s="82" t="s">
        <v>60</v>
      </c>
      <c r="AL385" s="82" t="s">
        <v>60</v>
      </c>
      <c r="AM385" s="239">
        <f>COUNTIF(H385:AL385,"PH")+COUNTIF(H385:AL385,"PH/L")+COUNTIF(H385:AL385,"PM")</f>
        <v>0</v>
      </c>
      <c r="AN385" s="239">
        <f>COUNTIF(H385:AL385,"PD")+COUNTIF(H385:AL385,"PDD")+COUNTIF(H385:AL385,"P/DS")/2+COUNTIF(H385:AL385,"PMD")</f>
        <v>0</v>
      </c>
      <c r="AO385" s="239">
        <f>COUNTIF(H385:AL385,"PN")+COUNTIF(H385:AL385,"P/NS")/2+COUNTIF(H385:AL385,"PH")+COUNTIF(H385:AL385,"PH/F")/2+COUNTIF(H385:AL385,"PH/L")/2+COUNTIF(H385:AL385,"PM")</f>
        <v>0</v>
      </c>
      <c r="AP385" s="239">
        <f>COUNTIF(H385:AL385,"BH")+COUNTIF(H385:AL385,"AL/BL")+COUNTIF(H385:AL385,"UL/BL")+COUNTIF(H385:AL385,"BM")</f>
        <v>0</v>
      </c>
      <c r="AQ385" s="239">
        <f>COUNTIF(H385:AL385,"DS")+COUNTIF(H385:AL385,"AL/DS")/2+COUNTIF(H385:AL385,"UL/DS")/2+COUNTIF(H385:AL385,"CT")+COUNTIF(H385:AL385,"MD")</f>
        <v>16</v>
      </c>
      <c r="AR385" s="239">
        <f>COUNTIF(H385:AL385,"NS")+COUNTIF(H385:AL385,"AL/NS")/2+COUNTIF(H385:AL385,"UL/NS")/2+COUNTIF(H385:AL385,"BH")+COUNTIF(H385:AL385,"AL/BF")/2+COUNTIF(H385:AL385,"AL/BL")/2+COUNTIF(H385:AL385,"UL/BL")/2+COUNTIF(H385:AL385,"UL/BF")/2+COUNTIF(H385:AL385,"BM")</f>
        <v>6</v>
      </c>
      <c r="AS385" s="239">
        <f>COUNTIF(H385:AL385,"AL")+COUNTIF(H385:AL385,"AL/DS")/2+COUNTIF(H385:AL385,"AL/NS")/2+COUNTIF(H385:AL385,"NH")+COUNTIF(H385:AL385,"SL")+COUNTIF(H385:AL385,"NHD")+COUNTIF(H385:AL385,"B")+COUNTIF(H385:AL385,"HL")+COUNTIF(H385:AL385,"AL/BF")/2+COUNTIF(H385:AL385,"AL/BL")/2</f>
        <v>3</v>
      </c>
      <c r="AT385" s="255">
        <f>COUNTIF(H385:AL385,"PD")+COUNTIF(H385:AL385,"PN")+COUNTIF(H385:AL385,"P/DS")/2+COUNTIF(H385:AL385,"P/NS")/2+COUNTIF(H385:AL385,"DS")+COUNTIF(H385:AL385,"NS")+COUNTIF(H385:AL385,"AL")+COUNTIF(H385:AL385,"AL/DS")+COUNTIF(H385:AL385,"AL/NS")+COUNTIF(H385:AL385,"NH")+COUNTIF(H385:AL385,"SL")+COUNTIF(H385:AL385,"UL/DS")/2+COUNTIF(H385:AL385,"UL/NS")/2+COUNTIF(H385:AL385,"CT")+COUNTIF(H385:AL385,"NHD")+COUNTIF(H385:AL385,"PDD")+COUNTIF(H385:AL385,"B")+COUNTIF(H385:AL385,"HL")+COUNTIF(H385:AL385,"PH")+COUNTIF(H385:AL385,"BH")+COUNTIF(H385:AL385,"AL/BF")+COUNTIF(H385:AL385,"AL/BL")+COUNTIF(H385:AL385,"UL/BF")/2+COUNTIF(H385:AL385,"UL/BL")/2+COUNTIF(H385:AL385,"PH/F")/2+COUNTIF(H385:AL385,"PH/L")/2+COUNTIF(H385:AL385,"MD")+COUNTIF(H385:AL385,"PMD")+COUNTIF(H385:AL385,"PM")+COUNTIF(H385:AL385,"BM")</f>
        <v>25</v>
      </c>
      <c r="AU385" s="255">
        <f>COUNTIF(H385:AL385,"P/DS")/2+COUNTIF(H385:AL385,"P/NS")/2+COUNTIF(H385:AL385,"IL")+COUNTIF(H385:AL385,"NL")+COUNTIF(H385:AL385,"UL")+COUNTIF(H385:AL385,"UL/DS")/2+COUNTIF(H385:AL385,"UL/NS")/2+COUNTIF(H385:AL385,"KT")+COUNTIF(H385:AL385,"UL/BF")/2+COUNTIF(H385:AL385,"UL/BL")/2+COUNTIF(H385:AL385,"PH/F")/2+COUNTIF(H385:AL385,"PH/L")/2+COUNTIF(H385:AL385,"NB")</f>
        <v>1</v>
      </c>
      <c r="AV385" s="258">
        <f>COUNTIF(H385:AL385,"PN")+COUNTIF(H385:AL385,"TVD")+COUNTIF(H385:AL385,"PH")+COUNTIF(H385:AL385,"PM")+COUNTIF(H385:AL385,"PDD")-COUNTIFS(H385:AL385,"PN",H392:AL392,"&gt;=3")-COUNTIFS(H385:AL385,"PM",H392:AL392,"&gt;=3")</f>
        <v>0</v>
      </c>
      <c r="AW385" s="258">
        <f>COUNTIF(H385:AL385,"NS")+COUNTIF(H385:AL385,"D")+COUNTIF(H385:AL385,"BH")+COUNTIF(H385:AL385,"NHD")+COUNTIF(H385:AL385,"BM")-COUNTIFS(H385:AL385,"NS",H392:AL392,"&gt;=3")-COUNTIFS(H385:AL385,"BH",H392:AL392,"&gt;=3")-COUNTIFS(H385:AL385,"BM",H392:AL392,"&gt;=3")</f>
        <v>7</v>
      </c>
      <c r="AX385" s="255">
        <f>COUNTIF(H385:AL385,"AL")+COUNTIF(H385:AL385,"AL/DS")/2+COUNTIF(H385:AL385,"AL/NS")/2+COUNTIF(H385:AL385,"AL/BF")+COUNTIF(H385:AL385,"AL/BL")/2</f>
        <v>2</v>
      </c>
      <c r="AY385" s="255">
        <f>COUNTIF(H385:AL385,"SL")</f>
        <v>0</v>
      </c>
      <c r="AZ385" s="255">
        <f>COUNTIF(H385:AL385,"NH")</f>
        <v>1</v>
      </c>
      <c r="BA385" s="255">
        <f>COUNTIF(H385:AL385,"HL")</f>
        <v>0</v>
      </c>
      <c r="BB385" s="255">
        <f>COUNTIF(G385:AL385,"P/DS")/2+COUNTIF(G385:AL385,"P/NS")/2+COUNTIF(G385:AL385,"UL")+COUNTIF(G385:AL385,"UL/DS")/2+COUNTIF(G385:AL385,"UL/NS")/2+COUNTIF(G385:AL385,"UL/BL")/2+COUNTIF(G385:AL385,"UL/BF")/2+COUNTIF(G385:AL385,"PH/F")/2+COUNTIF(G385:AL385,"PH/L")/2</f>
        <v>0</v>
      </c>
      <c r="BC385" s="255">
        <f>COUNTIF(H385:AL385,"NB")</f>
        <v>1</v>
      </c>
      <c r="BD385" s="255">
        <f>COUNTIF(H385:AL385,"NL")</f>
        <v>0</v>
      </c>
      <c r="BE385" s="255">
        <f>COUNTIF(H385:AL385,"IL")</f>
        <v>0</v>
      </c>
      <c r="BF385" s="255">
        <f>COUNTIF(H385:AL385,"KT")</f>
        <v>0</v>
      </c>
      <c r="BG385" s="255">
        <f>COUNTIF(H385:AL385,"L70")</f>
        <v>0</v>
      </c>
      <c r="BH385" s="255">
        <f>COUNTIF(H385:AL385,"MD")</f>
        <v>0</v>
      </c>
      <c r="BI385" s="255">
        <f>COUNTIF(H385:AL385,"PMD")</f>
        <v>0</v>
      </c>
      <c r="BJ385" s="255">
        <f>COUNTIF(H385:AL385,"PM")</f>
        <v>0</v>
      </c>
      <c r="BK385" s="255">
        <f>COUNTIF(H385:AL385,"BM")</f>
        <v>0</v>
      </c>
      <c r="BL385" s="261">
        <f>SUMIF(H385:AL385,"PD",H386:AL386)+SUMIF(H385:AL385,"PN",H386:AL386)+SUMIF(H385:AL385,"P/DS",H386:AL386)+SUMIF(H385:AL385,"PN/F",H386:AL386)+SUMIF(H385:AL385,"PN/L",H386:AL386)+SUMIF(H385:AL385,"TV",H386:AL386)+SUMIF(H385:AL385,"TVD",H386:AL386)+SUMIF(H385:AL385,"PDD",H386:AL386)</f>
        <v>0</v>
      </c>
      <c r="BM385" s="261">
        <f>SUMIF(H385:AL385,"PD",H387:AL387)+SUMIF(H385:AL385,"PN",H387:AL387)+SUMIF(H385:AL385,"P/DS",H387:AL387)+SUMIF(H385:AL385,"PN/F",H387:AL387)+SUMIF(H385:AL385,"PN/L",H387:AL387)+SUMIF(H385:AL385,"TV",H387:AL387)+SUMIF(H385:AL385,"TVD",H387:AL387)+SUMIF(H385:AL385,"PDD",H387:AL387)+SUMIF(H385:AL385,"PMD",H387:AL387)</f>
        <v>0</v>
      </c>
      <c r="BN385" s="261">
        <f>SUMIF(H385:AL385,"PD",H388:AL388)+SUMIF(H385:AL385,"PN",H388:AL388)+SUMIF(H385:AL385,"P/DS",H388:AL388)+SUMIF(H385:AL385,"PN/F",H388:AL388)+SUMIF(H385:AL385,"PN/L",H388:AL388)+SUMIF(H385:AL385,"TV",H388:AL388)+SUMIF(H385:AL385,"TVD",H388:AL388)</f>
        <v>0</v>
      </c>
      <c r="BO385" s="261">
        <f>SUMIF(H385:AL385,"PD",H389:AL389)+SUMIF(H385:AL385,"PN",H389:AL389)+SUMIF(H385:AL385,"P/DS",H389:AL389)+SUMIF(H385:AL385,"PN/F",H389:AL389)+SUMIF(H385:AL385,"PN/L",H389:AL389)+SUMIF(H385:AL385,"TV",H389:AL389)+SUMIF(H385:AL385,"TVD",H389:AL389)</f>
        <v>0</v>
      </c>
      <c r="BP385" s="261">
        <f>SUMIF(H385:AL385,"PD",H390:AL390)+SUMIF(H385:AL385,"PN",H390:AL390)+SUMIF(H385:AL385,"P/DS",H390:AL390)+SUMIF(H385:AL385,"PN/F",H390:AL390)+SUMIF(H385:AL385,"PN/L",H390:AL390)+SUMIF(H385:AL385,"TV",H390:AL390)+SUMIF(H385:AL385,"TVD",H390:AL390)+SUMIF(H385:AL385,"PDD",H390:AL390)+SUMIF(H385:AL385,"PH",H390:AL390)+SUMIF(H385:AL385,"PM",H390:AL390)</f>
        <v>0</v>
      </c>
      <c r="BQ385" s="261">
        <f>SUMIF(H385:AL385,"PD",H391:AL391)+SUMIF(H385:AL385,"PN",H391:AL391)+SUMIF(H385:AL385,"P/DS",H391:AL391)+SUMIF(H385:AL385,"PN/F",H391:AL391)+SUMIF(H385:AL385,"PN/L",H391:AL391)+SUMIF(H385:AL385,"TV",H391:AL391)+SUMIF(H385:AL385,"TVD",H391:AL391)+SUMIF(H385:AL385,"PDD",H391:AL391)+SUMIF(H385:AL385,"PH",H391:AL391)+SUMIF(H385:AL385,"PM",H391:AL391)</f>
        <v>0</v>
      </c>
      <c r="BR385" s="269">
        <f>SUM(H386:AL386)-BL385</f>
        <v>25.5</v>
      </c>
      <c r="BS385" s="269">
        <f>SUM(H387:AL387)-BM385</f>
        <v>15</v>
      </c>
      <c r="BT385" s="269">
        <f>SUM(H388:AL388)-BN385</f>
        <v>0</v>
      </c>
      <c r="BU385" s="269">
        <f>SUM(H389:AL389)-BO385</f>
        <v>6.5</v>
      </c>
      <c r="BV385" s="269">
        <f>SUM(H390:AL390)-BP385</f>
        <v>8</v>
      </c>
      <c r="BW385" s="269">
        <f>SUM(H391:AL391)-BQ385</f>
        <v>0</v>
      </c>
      <c r="BX385" s="255">
        <f>SUMIF(H385:AL385,"PD",H392:AL392)+SUMIF(H385:AL385,"PN",H392:AL392)+SUMIF(H385:AL385,"P/DS",H392:AL392)+SUMIF(H385:AL385,"PN/F",H392:AL392)+SUMIF(H385:AL385,"PN/L",H392:AL392)</f>
        <v>0</v>
      </c>
      <c r="BY385" s="255">
        <f>SUM(H392:AL392)-BX385</f>
        <v>1</v>
      </c>
      <c r="BZ385" s="255">
        <f t="shared" ref="BZ385" si="141">+SUM(BL385:BW392)</f>
        <v>55</v>
      </c>
      <c r="CA385" s="266">
        <f>(COUNTIFS(H385:AL385,"PD",H386:AL386,"&gt;=2"))*0.5-IF(CN385="VP",COUNTIFS($H$16:$AL$16,"SAT",H385:AL385,"PD",H386:AL386,"&gt;=2"))*0.5</f>
        <v>0</v>
      </c>
      <c r="CB385" s="266">
        <f>(COUNTIFS(H385:AL385,"PN",H387:AL387,"&gt;=0.5",H386:AL386,"&gt;=1.5"))*0.5+COUNTIFS(H385:AL385,"PDD",H387:AL387,"&gt;=0.5",H386:AL386,"&gt;=1.5")*0.5</f>
        <v>0</v>
      </c>
      <c r="CC385" s="273">
        <f>(COUNTIFS(H385:AL385,"TV",H387:AL387,"&gt;=10"))*0.5+(COUNTIFS(H385:AL385,"PMD",H387:AL387,"&gt;=2"))*0.5</f>
        <v>0</v>
      </c>
      <c r="CD385" s="266">
        <f>(COUNTIFS(H385:AL385,"TVD",H389:AL389,"&gt;=6.5",H387:AL387,"&gt;=3.5"))*0.5</f>
        <v>0</v>
      </c>
      <c r="CE385" s="266">
        <f>(COUNTIFS(H385:AL385,"PD",H390:AL390,"&gt;=10"))*0.5</f>
        <v>0</v>
      </c>
      <c r="CF385" s="266">
        <f>(COUNTIFS(H385:AL385,"PDD",H390:AL390,"&gt;=3.5",H391:AL391,"&gt;=6.5")+COUNTIFS(H385:AL385,"PH",H391:AL391,"&gt;=0.5",H390:AL390,"&gt;=1.5")+COUNTIFS(H385:AL385,"PM",H391:AL391,"&gt;=0.5",H390:AL390,"&gt;=1.5"))*0.5</f>
        <v>0</v>
      </c>
      <c r="CG385" s="266">
        <f>(COUNTIFS(H385:AL385,"DS",H386:AL386,"&gt;=2")+COUNTIFS(H385:AL385,"AL/DS",H386:AL386,"&gt;=2"))*0.5-IF(CN385="VP",COUNTIFS($H$16:$AL$16,"SAT",H385:AL385,"DS",H386:AL386,"&gt;=2"))*0.5</f>
        <v>3.5</v>
      </c>
      <c r="CH385" s="266">
        <f>(COUNTIFS(H385:AL385,"NS",H387:AL387,"&gt;=0.5",H386:AL386,"&gt;=1.5")+COUNTIFS(H385:AL385,"AL/NS",H387:AL387,"&gt;=0.5",H386:AL386,"&gt;=1.5")+COUNTIFS(H385:AL385,"NHD",H387:AL387,"&gt;=4.5",H390:AL390,"&gt;=2",H386:AL386,"&gt;=1.5"))*0.5</f>
        <v>2</v>
      </c>
      <c r="CI385" s="266">
        <f>(COUNTIF(H387:AL387,"&gt;=10")+COUNTIFS(H385:AL385,"MD",H387:AL387,"&gt;=2")-COUNTIFS(H385:AL385,"TV",H387:AL387,"&gt;=10"))*0.5</f>
        <v>0</v>
      </c>
      <c r="CJ385" s="266">
        <f>(COUNTIFS(H385:AL385,"D",H389:AL389,"&gt;=6.5",H387:AL387,"&gt;=3.5"))*0.5</f>
        <v>0.5</v>
      </c>
      <c r="CK385" s="266">
        <f>(COUNTIF(H390:AL390,"&gt;=10")-COUNTIFS(H385:AL385,"PD",H390:AL390,"&gt;=10"))*0.5</f>
        <v>0</v>
      </c>
      <c r="CL385" s="265">
        <f>(COUNTIFS(H385:AL385,"NHD",H390:AL390,"&gt;=3.5",H391:AL391,"&gt;=6.5")+COUNTIFS(H385:AL385,"BH",H390:AL390,"&gt;=1.5",H391:AL391,"&gt;=0.5")+COUNTIFS(H385:AL385,"BM",H390:AL390,"&gt;=1.5",H391:AL391,"&gt;=0.5")+COUNTIFS(H385:AL385,"D",H390:AL390,"&gt;=1.5",H391:AL391,"&gt;=0.5"))*0.5</f>
        <v>0</v>
      </c>
      <c r="CM385" s="272"/>
      <c r="CN385" s="264" t="s">
        <v>723</v>
      </c>
      <c r="CO385" s="125">
        <f t="shared" ref="CO385" si="142">+AM385+AN385+AO385+AP385+AQ385+AR385+AS385+AU385+BG385</f>
        <v>26</v>
      </c>
      <c r="CP385" s="225">
        <f>+SUM(I386:I391)-I392</f>
        <v>8</v>
      </c>
      <c r="CQ385" s="225">
        <f>+SUM(J386:J391)-J392</f>
        <v>0</v>
      </c>
      <c r="CR385" s="225">
        <f>+SUM(K386:K391)-K392</f>
        <v>2.5</v>
      </c>
      <c r="CS385" s="109"/>
      <c r="CT385" s="109"/>
      <c r="CU385" s="109"/>
      <c r="CV385" s="109"/>
      <c r="CW385" s="109"/>
      <c r="CX385" s="109"/>
      <c r="CY385" s="109"/>
      <c r="CZ385" s="109"/>
      <c r="DA385" s="109"/>
    </row>
    <row r="386" spans="1:105" s="70" customFormat="1" ht="15" customHeight="1">
      <c r="A386" s="228"/>
      <c r="B386" s="336"/>
      <c r="C386" s="339"/>
      <c r="D386" s="237"/>
      <c r="E386" s="237"/>
      <c r="F386" s="242" t="s">
        <v>82</v>
      </c>
      <c r="G386" s="71">
        <v>1.5</v>
      </c>
      <c r="H386" s="157"/>
      <c r="I386" s="157"/>
      <c r="J386" s="157"/>
      <c r="K386" s="158">
        <v>2.5</v>
      </c>
      <c r="L386" s="158">
        <v>2.5</v>
      </c>
      <c r="M386" s="171"/>
      <c r="N386" s="158"/>
      <c r="O386" s="158"/>
      <c r="P386" s="158">
        <v>2.5</v>
      </c>
      <c r="Q386" s="83"/>
      <c r="R386" s="83">
        <v>2.5</v>
      </c>
      <c r="S386" s="83"/>
      <c r="T386" s="83"/>
      <c r="U386" s="83"/>
      <c r="V386" s="83"/>
      <c r="W386" s="83">
        <v>2.5</v>
      </c>
      <c r="X386" s="83">
        <v>2.5</v>
      </c>
      <c r="Y386" s="83"/>
      <c r="Z386" s="83"/>
      <c r="AA386" s="83"/>
      <c r="AB386" s="83"/>
      <c r="AC386" s="79"/>
      <c r="AD386" s="79">
        <v>2</v>
      </c>
      <c r="AE386" s="79"/>
      <c r="AF386" s="79">
        <v>2</v>
      </c>
      <c r="AG386" s="79"/>
      <c r="AH386" s="79">
        <v>2</v>
      </c>
      <c r="AI386" s="79">
        <v>2</v>
      </c>
      <c r="AJ386" s="79"/>
      <c r="AK386" s="79"/>
      <c r="AL386" s="79">
        <v>2.5</v>
      </c>
      <c r="AM386" s="240"/>
      <c r="AN386" s="240"/>
      <c r="AO386" s="240"/>
      <c r="AP386" s="240"/>
      <c r="AQ386" s="240"/>
      <c r="AR386" s="240"/>
      <c r="AS386" s="240"/>
      <c r="AT386" s="256"/>
      <c r="AU386" s="256"/>
      <c r="AV386" s="259"/>
      <c r="AW386" s="259"/>
      <c r="AX386" s="256"/>
      <c r="AY386" s="256"/>
      <c r="AZ386" s="256"/>
      <c r="BA386" s="256"/>
      <c r="BB386" s="256"/>
      <c r="BC386" s="256"/>
      <c r="BD386" s="256"/>
      <c r="BE386" s="256"/>
      <c r="BF386" s="256"/>
      <c r="BG386" s="256"/>
      <c r="BH386" s="256"/>
      <c r="BI386" s="256"/>
      <c r="BJ386" s="256"/>
      <c r="BK386" s="256"/>
      <c r="BL386" s="262"/>
      <c r="BM386" s="262"/>
      <c r="BN386" s="262"/>
      <c r="BO386" s="262"/>
      <c r="BP386" s="262"/>
      <c r="BQ386" s="262"/>
      <c r="BR386" s="270"/>
      <c r="BS386" s="270"/>
      <c r="BT386" s="270"/>
      <c r="BU386" s="270"/>
      <c r="BV386" s="270"/>
      <c r="BW386" s="270"/>
      <c r="BX386" s="256"/>
      <c r="BY386" s="256"/>
      <c r="BZ386" s="256"/>
      <c r="CA386" s="267"/>
      <c r="CB386" s="267"/>
      <c r="CC386" s="274"/>
      <c r="CD386" s="267"/>
      <c r="CE386" s="267"/>
      <c r="CF386" s="267"/>
      <c r="CG386" s="267"/>
      <c r="CH386" s="267"/>
      <c r="CI386" s="267"/>
      <c r="CJ386" s="267"/>
      <c r="CK386" s="267"/>
      <c r="CL386" s="265"/>
      <c r="CM386" s="272"/>
      <c r="CN386" s="264"/>
      <c r="CO386" s="125"/>
      <c r="CP386" s="226"/>
      <c r="CQ386" s="226"/>
      <c r="CR386" s="226"/>
      <c r="CS386" s="109"/>
      <c r="CT386" s="109"/>
      <c r="CU386" s="109"/>
      <c r="CV386" s="109"/>
      <c r="CW386" s="109"/>
      <c r="CX386" s="109"/>
      <c r="CY386" s="109"/>
      <c r="CZ386" s="109"/>
      <c r="DA386" s="109"/>
    </row>
    <row r="387" spans="1:105" s="70" customFormat="1" ht="15" customHeight="1">
      <c r="A387" s="228"/>
      <c r="B387" s="336"/>
      <c r="C387" s="339"/>
      <c r="D387" s="237"/>
      <c r="E387" s="237"/>
      <c r="F387" s="243"/>
      <c r="G387" s="72">
        <v>2</v>
      </c>
      <c r="H387" s="160"/>
      <c r="I387" s="161">
        <v>8</v>
      </c>
      <c r="J387" s="161"/>
      <c r="K387" s="161"/>
      <c r="L387" s="161"/>
      <c r="M387" s="161"/>
      <c r="N387" s="161"/>
      <c r="O387" s="161"/>
      <c r="P387" s="161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0">
        <v>4</v>
      </c>
      <c r="AD387" s="80">
        <v>0.5</v>
      </c>
      <c r="AE387" s="80">
        <v>0.5</v>
      </c>
      <c r="AF387" s="80">
        <v>0.5</v>
      </c>
      <c r="AG387" s="80">
        <v>0.5</v>
      </c>
      <c r="AH387" s="80">
        <v>0.5</v>
      </c>
      <c r="AI387" s="80">
        <v>0.5</v>
      </c>
      <c r="AJ387" s="80"/>
      <c r="AK387" s="80"/>
      <c r="AL387" s="80"/>
      <c r="AM387" s="240"/>
      <c r="AN387" s="240"/>
      <c r="AO387" s="240"/>
      <c r="AP387" s="240"/>
      <c r="AQ387" s="240"/>
      <c r="AR387" s="240"/>
      <c r="AS387" s="240"/>
      <c r="AT387" s="256"/>
      <c r="AU387" s="256"/>
      <c r="AV387" s="259"/>
      <c r="AW387" s="259"/>
      <c r="AX387" s="256"/>
      <c r="AY387" s="256"/>
      <c r="AZ387" s="256"/>
      <c r="BA387" s="256"/>
      <c r="BB387" s="256"/>
      <c r="BC387" s="256"/>
      <c r="BD387" s="256"/>
      <c r="BE387" s="256"/>
      <c r="BF387" s="256"/>
      <c r="BG387" s="256"/>
      <c r="BH387" s="256"/>
      <c r="BI387" s="256"/>
      <c r="BJ387" s="256"/>
      <c r="BK387" s="256"/>
      <c r="BL387" s="262"/>
      <c r="BM387" s="262"/>
      <c r="BN387" s="262"/>
      <c r="BO387" s="262"/>
      <c r="BP387" s="262"/>
      <c r="BQ387" s="262"/>
      <c r="BR387" s="270"/>
      <c r="BS387" s="270"/>
      <c r="BT387" s="270"/>
      <c r="BU387" s="270"/>
      <c r="BV387" s="270"/>
      <c r="BW387" s="270"/>
      <c r="BX387" s="256"/>
      <c r="BY387" s="256"/>
      <c r="BZ387" s="256"/>
      <c r="CA387" s="267"/>
      <c r="CB387" s="267"/>
      <c r="CC387" s="274"/>
      <c r="CD387" s="267"/>
      <c r="CE387" s="267"/>
      <c r="CF387" s="267"/>
      <c r="CG387" s="267"/>
      <c r="CH387" s="267"/>
      <c r="CI387" s="267"/>
      <c r="CJ387" s="267"/>
      <c r="CK387" s="267"/>
      <c r="CL387" s="265"/>
      <c r="CM387" s="272"/>
      <c r="CN387" s="264"/>
      <c r="CO387" s="125"/>
      <c r="CP387" s="226"/>
      <c r="CQ387" s="226"/>
      <c r="CR387" s="226"/>
      <c r="CS387" s="109"/>
      <c r="CT387" s="109"/>
      <c r="CU387" s="109"/>
      <c r="CV387" s="109"/>
      <c r="CW387" s="109"/>
      <c r="CX387" s="109"/>
      <c r="CY387" s="109"/>
      <c r="CZ387" s="109"/>
      <c r="DA387" s="109"/>
    </row>
    <row r="388" spans="1:105" s="70" customFormat="1" ht="15" customHeight="1">
      <c r="A388" s="228"/>
      <c r="B388" s="336"/>
      <c r="C388" s="339"/>
      <c r="D388" s="237"/>
      <c r="E388" s="237"/>
      <c r="F388" s="243"/>
      <c r="G388" s="72">
        <v>2.1</v>
      </c>
      <c r="H388" s="163"/>
      <c r="I388" s="161"/>
      <c r="J388" s="161"/>
      <c r="K388" s="164"/>
      <c r="L388" s="164"/>
      <c r="M388" s="162"/>
      <c r="N388" s="162"/>
      <c r="O388" s="162"/>
      <c r="P388" s="162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240"/>
      <c r="AN388" s="240"/>
      <c r="AO388" s="240"/>
      <c r="AP388" s="240"/>
      <c r="AQ388" s="240"/>
      <c r="AR388" s="240"/>
      <c r="AS388" s="240"/>
      <c r="AT388" s="256"/>
      <c r="AU388" s="256"/>
      <c r="AV388" s="259"/>
      <c r="AW388" s="259"/>
      <c r="AX388" s="256"/>
      <c r="AY388" s="256"/>
      <c r="AZ388" s="256"/>
      <c r="BA388" s="256"/>
      <c r="BB388" s="256"/>
      <c r="BC388" s="256"/>
      <c r="BD388" s="256"/>
      <c r="BE388" s="256"/>
      <c r="BF388" s="256"/>
      <c r="BG388" s="256"/>
      <c r="BH388" s="256"/>
      <c r="BI388" s="256"/>
      <c r="BJ388" s="256"/>
      <c r="BK388" s="256"/>
      <c r="BL388" s="262"/>
      <c r="BM388" s="262"/>
      <c r="BN388" s="262"/>
      <c r="BO388" s="262"/>
      <c r="BP388" s="262"/>
      <c r="BQ388" s="262"/>
      <c r="BR388" s="270"/>
      <c r="BS388" s="270"/>
      <c r="BT388" s="270"/>
      <c r="BU388" s="270"/>
      <c r="BV388" s="270"/>
      <c r="BW388" s="270"/>
      <c r="BX388" s="256"/>
      <c r="BY388" s="256"/>
      <c r="BZ388" s="256"/>
      <c r="CA388" s="267"/>
      <c r="CB388" s="267"/>
      <c r="CC388" s="274"/>
      <c r="CD388" s="267"/>
      <c r="CE388" s="267"/>
      <c r="CF388" s="267"/>
      <c r="CG388" s="267"/>
      <c r="CH388" s="267"/>
      <c r="CI388" s="267"/>
      <c r="CJ388" s="267"/>
      <c r="CK388" s="267"/>
      <c r="CL388" s="265"/>
      <c r="CM388" s="272"/>
      <c r="CN388" s="264"/>
      <c r="CO388" s="125"/>
      <c r="CP388" s="226"/>
      <c r="CQ388" s="226"/>
      <c r="CR388" s="226"/>
      <c r="CS388" s="109"/>
      <c r="CT388" s="109"/>
      <c r="CU388" s="109"/>
      <c r="CV388" s="109"/>
      <c r="CW388" s="109"/>
      <c r="CX388" s="109"/>
      <c r="CY388" s="109"/>
      <c r="CZ388" s="109"/>
      <c r="DA388" s="109"/>
    </row>
    <row r="389" spans="1:105" s="70" customFormat="1" ht="15" customHeight="1">
      <c r="A389" s="228"/>
      <c r="B389" s="336"/>
      <c r="C389" s="339"/>
      <c r="D389" s="237"/>
      <c r="E389" s="237"/>
      <c r="F389" s="243"/>
      <c r="G389" s="72">
        <v>2.7</v>
      </c>
      <c r="H389" s="163"/>
      <c r="I389" s="164"/>
      <c r="J389" s="164"/>
      <c r="K389" s="164"/>
      <c r="L389" s="164"/>
      <c r="M389" s="162"/>
      <c r="N389" s="162"/>
      <c r="O389" s="162"/>
      <c r="P389" s="162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0">
        <v>6.5</v>
      </c>
      <c r="AD389" s="80"/>
      <c r="AE389" s="80"/>
      <c r="AF389" s="80"/>
      <c r="AG389" s="80"/>
      <c r="AH389" s="80"/>
      <c r="AI389" s="80"/>
      <c r="AJ389" s="80"/>
      <c r="AK389" s="80"/>
      <c r="AL389" s="80"/>
      <c r="AM389" s="240"/>
      <c r="AN389" s="240"/>
      <c r="AO389" s="240"/>
      <c r="AP389" s="240"/>
      <c r="AQ389" s="240"/>
      <c r="AR389" s="240"/>
      <c r="AS389" s="240"/>
      <c r="AT389" s="256"/>
      <c r="AU389" s="256"/>
      <c r="AV389" s="259"/>
      <c r="AW389" s="259"/>
      <c r="AX389" s="256"/>
      <c r="AY389" s="256"/>
      <c r="AZ389" s="256"/>
      <c r="BA389" s="256"/>
      <c r="BB389" s="256"/>
      <c r="BC389" s="256"/>
      <c r="BD389" s="256"/>
      <c r="BE389" s="256"/>
      <c r="BF389" s="256"/>
      <c r="BG389" s="256"/>
      <c r="BH389" s="256"/>
      <c r="BI389" s="256"/>
      <c r="BJ389" s="256"/>
      <c r="BK389" s="256"/>
      <c r="BL389" s="262"/>
      <c r="BM389" s="262"/>
      <c r="BN389" s="262"/>
      <c r="BO389" s="262"/>
      <c r="BP389" s="262"/>
      <c r="BQ389" s="262"/>
      <c r="BR389" s="270"/>
      <c r="BS389" s="270"/>
      <c r="BT389" s="270"/>
      <c r="BU389" s="270"/>
      <c r="BV389" s="270"/>
      <c r="BW389" s="270"/>
      <c r="BX389" s="256"/>
      <c r="BY389" s="256"/>
      <c r="BZ389" s="256"/>
      <c r="CA389" s="267"/>
      <c r="CB389" s="267"/>
      <c r="CC389" s="274"/>
      <c r="CD389" s="267"/>
      <c r="CE389" s="267"/>
      <c r="CF389" s="267"/>
      <c r="CG389" s="267"/>
      <c r="CH389" s="267"/>
      <c r="CI389" s="267"/>
      <c r="CJ389" s="267"/>
      <c r="CK389" s="267"/>
      <c r="CL389" s="265"/>
      <c r="CM389" s="272"/>
      <c r="CN389" s="264"/>
      <c r="CO389" s="125"/>
      <c r="CP389" s="226"/>
      <c r="CQ389" s="226"/>
      <c r="CR389" s="226"/>
      <c r="CS389" s="109"/>
      <c r="CT389" s="109"/>
      <c r="CU389" s="109"/>
      <c r="CV389" s="109"/>
      <c r="CW389" s="109"/>
      <c r="CX389" s="109"/>
      <c r="CY389" s="109"/>
      <c r="CZ389" s="109"/>
      <c r="DA389" s="109"/>
    </row>
    <row r="390" spans="1:105" s="70" customFormat="1" ht="15" customHeight="1">
      <c r="A390" s="228"/>
      <c r="B390" s="336"/>
      <c r="C390" s="339"/>
      <c r="D390" s="237"/>
      <c r="E390" s="237"/>
      <c r="F390" s="243"/>
      <c r="G390" s="72">
        <v>3</v>
      </c>
      <c r="H390" s="163">
        <v>8</v>
      </c>
      <c r="I390" s="161"/>
      <c r="J390" s="161"/>
      <c r="K390" s="164"/>
      <c r="L390" s="164"/>
      <c r="M390" s="162"/>
      <c r="N390" s="162"/>
      <c r="O390" s="162"/>
      <c r="P390" s="162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240"/>
      <c r="AN390" s="240"/>
      <c r="AO390" s="240"/>
      <c r="AP390" s="240"/>
      <c r="AQ390" s="240"/>
      <c r="AR390" s="240"/>
      <c r="AS390" s="240"/>
      <c r="AT390" s="256"/>
      <c r="AU390" s="256"/>
      <c r="AV390" s="259"/>
      <c r="AW390" s="259"/>
      <c r="AX390" s="256"/>
      <c r="AY390" s="256"/>
      <c r="AZ390" s="256"/>
      <c r="BA390" s="256"/>
      <c r="BB390" s="256"/>
      <c r="BC390" s="256"/>
      <c r="BD390" s="256"/>
      <c r="BE390" s="256"/>
      <c r="BF390" s="256"/>
      <c r="BG390" s="256"/>
      <c r="BH390" s="256"/>
      <c r="BI390" s="256"/>
      <c r="BJ390" s="256"/>
      <c r="BK390" s="256"/>
      <c r="BL390" s="262"/>
      <c r="BM390" s="262"/>
      <c r="BN390" s="262"/>
      <c r="BO390" s="262"/>
      <c r="BP390" s="262"/>
      <c r="BQ390" s="262"/>
      <c r="BR390" s="270"/>
      <c r="BS390" s="270"/>
      <c r="BT390" s="270"/>
      <c r="BU390" s="270"/>
      <c r="BV390" s="270"/>
      <c r="BW390" s="270"/>
      <c r="BX390" s="256"/>
      <c r="BY390" s="256"/>
      <c r="BZ390" s="256"/>
      <c r="CA390" s="267"/>
      <c r="CB390" s="267"/>
      <c r="CC390" s="274"/>
      <c r="CD390" s="267"/>
      <c r="CE390" s="267"/>
      <c r="CF390" s="267"/>
      <c r="CG390" s="267"/>
      <c r="CH390" s="267"/>
      <c r="CI390" s="267"/>
      <c r="CJ390" s="267"/>
      <c r="CK390" s="267"/>
      <c r="CL390" s="265"/>
      <c r="CM390" s="272"/>
      <c r="CN390" s="264"/>
      <c r="CO390" s="125"/>
      <c r="CP390" s="226"/>
      <c r="CQ390" s="226"/>
      <c r="CR390" s="226"/>
      <c r="CS390" s="109"/>
      <c r="CT390" s="109"/>
      <c r="CU390" s="109"/>
      <c r="CV390" s="109"/>
      <c r="CW390" s="109"/>
      <c r="CX390" s="109"/>
      <c r="CY390" s="109"/>
      <c r="CZ390" s="109"/>
      <c r="DA390" s="109"/>
    </row>
    <row r="391" spans="1:105" s="70" customFormat="1" ht="15" customHeight="1">
      <c r="A391" s="228"/>
      <c r="B391" s="336"/>
      <c r="C391" s="339"/>
      <c r="D391" s="237"/>
      <c r="E391" s="237"/>
      <c r="F391" s="244"/>
      <c r="G391" s="73">
        <v>3.9</v>
      </c>
      <c r="H391" s="165"/>
      <c r="I391" s="166"/>
      <c r="J391" s="166"/>
      <c r="K391" s="166"/>
      <c r="L391" s="166"/>
      <c r="M391" s="167"/>
      <c r="N391" s="167"/>
      <c r="O391" s="167"/>
      <c r="P391" s="16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240"/>
      <c r="AN391" s="240"/>
      <c r="AO391" s="240"/>
      <c r="AP391" s="240"/>
      <c r="AQ391" s="240"/>
      <c r="AR391" s="240"/>
      <c r="AS391" s="240"/>
      <c r="AT391" s="256"/>
      <c r="AU391" s="256"/>
      <c r="AV391" s="259"/>
      <c r="AW391" s="259"/>
      <c r="AX391" s="256"/>
      <c r="AY391" s="256"/>
      <c r="AZ391" s="256"/>
      <c r="BA391" s="256"/>
      <c r="BB391" s="256"/>
      <c r="BC391" s="256"/>
      <c r="BD391" s="256"/>
      <c r="BE391" s="256"/>
      <c r="BF391" s="256"/>
      <c r="BG391" s="256"/>
      <c r="BH391" s="256"/>
      <c r="BI391" s="256"/>
      <c r="BJ391" s="256"/>
      <c r="BK391" s="256"/>
      <c r="BL391" s="262"/>
      <c r="BM391" s="262"/>
      <c r="BN391" s="262"/>
      <c r="BO391" s="262"/>
      <c r="BP391" s="262"/>
      <c r="BQ391" s="262"/>
      <c r="BR391" s="270"/>
      <c r="BS391" s="270"/>
      <c r="BT391" s="270"/>
      <c r="BU391" s="270"/>
      <c r="BV391" s="270"/>
      <c r="BW391" s="270"/>
      <c r="BX391" s="256"/>
      <c r="BY391" s="256"/>
      <c r="BZ391" s="256"/>
      <c r="CA391" s="267"/>
      <c r="CB391" s="267"/>
      <c r="CC391" s="274"/>
      <c r="CD391" s="267"/>
      <c r="CE391" s="267"/>
      <c r="CF391" s="267"/>
      <c r="CG391" s="267"/>
      <c r="CH391" s="267"/>
      <c r="CI391" s="267"/>
      <c r="CJ391" s="267"/>
      <c r="CK391" s="267"/>
      <c r="CL391" s="265"/>
      <c r="CM391" s="272"/>
      <c r="CN391" s="264"/>
      <c r="CO391" s="125"/>
      <c r="CP391" s="226"/>
      <c r="CQ391" s="226"/>
      <c r="CR391" s="226"/>
      <c r="CS391" s="109"/>
      <c r="CT391" s="109"/>
      <c r="CU391" s="109"/>
      <c r="CV391" s="109"/>
      <c r="CW391" s="109"/>
      <c r="CX391" s="109"/>
      <c r="CY391" s="109"/>
      <c r="CZ391" s="109"/>
      <c r="DA391" s="109"/>
    </row>
    <row r="392" spans="1:105" s="70" customFormat="1" ht="15" customHeight="1">
      <c r="A392" s="229"/>
      <c r="B392" s="337"/>
      <c r="C392" s="340"/>
      <c r="D392" s="238"/>
      <c r="E392" s="238"/>
      <c r="F392" s="245" t="s">
        <v>83</v>
      </c>
      <c r="G392" s="246"/>
      <c r="H392" s="172"/>
      <c r="I392" s="169"/>
      <c r="J392" s="169"/>
      <c r="K392" s="169"/>
      <c r="L392" s="169"/>
      <c r="M392" s="170"/>
      <c r="N392" s="170"/>
      <c r="O392" s="170"/>
      <c r="P392" s="170"/>
      <c r="Q392" s="82"/>
      <c r="R392" s="82"/>
      <c r="S392" s="82"/>
      <c r="T392" s="82"/>
      <c r="U392" s="82"/>
      <c r="V392" s="82"/>
      <c r="W392" s="82"/>
      <c r="X392" s="82"/>
      <c r="Y392" s="82"/>
      <c r="Z392" s="82">
        <v>1</v>
      </c>
      <c r="AA392" s="82"/>
      <c r="AB392" s="82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241"/>
      <c r="AN392" s="241"/>
      <c r="AO392" s="241"/>
      <c r="AP392" s="241"/>
      <c r="AQ392" s="241"/>
      <c r="AR392" s="241"/>
      <c r="AS392" s="241"/>
      <c r="AT392" s="257"/>
      <c r="AU392" s="257"/>
      <c r="AV392" s="260"/>
      <c r="AW392" s="260"/>
      <c r="AX392" s="257"/>
      <c r="AY392" s="257"/>
      <c r="AZ392" s="257"/>
      <c r="BA392" s="257"/>
      <c r="BB392" s="257"/>
      <c r="BC392" s="257"/>
      <c r="BD392" s="257"/>
      <c r="BE392" s="257"/>
      <c r="BF392" s="257"/>
      <c r="BG392" s="257"/>
      <c r="BH392" s="257"/>
      <c r="BI392" s="257"/>
      <c r="BJ392" s="257"/>
      <c r="BK392" s="257"/>
      <c r="BL392" s="263"/>
      <c r="BM392" s="263"/>
      <c r="BN392" s="263"/>
      <c r="BO392" s="263"/>
      <c r="BP392" s="263"/>
      <c r="BQ392" s="263"/>
      <c r="BR392" s="271"/>
      <c r="BS392" s="271"/>
      <c r="BT392" s="271"/>
      <c r="BU392" s="271"/>
      <c r="BV392" s="271"/>
      <c r="BW392" s="271"/>
      <c r="BX392" s="257"/>
      <c r="BY392" s="257"/>
      <c r="BZ392" s="257"/>
      <c r="CA392" s="268"/>
      <c r="CB392" s="268"/>
      <c r="CC392" s="275"/>
      <c r="CD392" s="268"/>
      <c r="CE392" s="268"/>
      <c r="CF392" s="268"/>
      <c r="CG392" s="268"/>
      <c r="CH392" s="268"/>
      <c r="CI392" s="268"/>
      <c r="CJ392" s="268"/>
      <c r="CK392" s="268"/>
      <c r="CL392" s="265"/>
      <c r="CM392" s="272"/>
      <c r="CN392" s="264"/>
      <c r="CO392" s="125"/>
      <c r="CP392" s="226"/>
      <c r="CQ392" s="226"/>
      <c r="CR392" s="226"/>
      <c r="CS392" s="109"/>
      <c r="CT392" s="109"/>
      <c r="CU392" s="109"/>
      <c r="CV392" s="109"/>
      <c r="CW392" s="109"/>
      <c r="CX392" s="109"/>
      <c r="CY392" s="109"/>
      <c r="CZ392" s="109"/>
      <c r="DA392" s="109"/>
    </row>
    <row r="393" spans="1:105" s="120" customFormat="1" ht="15" customHeight="1">
      <c r="A393" s="227">
        <f t="shared" ref="A393" si="143">A385+1</f>
        <v>48</v>
      </c>
      <c r="B393" s="335" t="s">
        <v>972</v>
      </c>
      <c r="C393" s="338" t="s">
        <v>732</v>
      </c>
      <c r="D393" s="236">
        <v>44510</v>
      </c>
      <c r="E393" s="236" t="s">
        <v>585</v>
      </c>
      <c r="F393" s="253" t="s">
        <v>80</v>
      </c>
      <c r="G393" s="254"/>
      <c r="H393" s="124" t="s">
        <v>69</v>
      </c>
      <c r="I393" s="124"/>
      <c r="J393" s="124" t="s">
        <v>60</v>
      </c>
      <c r="K393" s="124" t="s">
        <v>60</v>
      </c>
      <c r="L393" s="169" t="s">
        <v>60</v>
      </c>
      <c r="M393" s="169" t="s">
        <v>60</v>
      </c>
      <c r="N393" s="170" t="s">
        <v>60</v>
      </c>
      <c r="O393" s="170"/>
      <c r="P393" s="170" t="s">
        <v>60</v>
      </c>
      <c r="Q393" s="82" t="s">
        <v>60</v>
      </c>
      <c r="R393" s="82" t="s">
        <v>631</v>
      </c>
      <c r="S393" s="82" t="s">
        <v>60</v>
      </c>
      <c r="T393" s="82" t="s">
        <v>60</v>
      </c>
      <c r="U393" s="82" t="s">
        <v>60</v>
      </c>
      <c r="V393" s="82" t="s">
        <v>973</v>
      </c>
      <c r="W393" s="82" t="s">
        <v>61</v>
      </c>
      <c r="X393" s="82" t="s">
        <v>61</v>
      </c>
      <c r="Y393" s="82" t="s">
        <v>61</v>
      </c>
      <c r="Z393" s="82" t="s">
        <v>61</v>
      </c>
      <c r="AA393" s="82" t="s">
        <v>61</v>
      </c>
      <c r="AB393" s="82" t="s">
        <v>61</v>
      </c>
      <c r="AC393" s="82"/>
      <c r="AD393" s="82" t="s">
        <v>60</v>
      </c>
      <c r="AE393" s="82" t="s">
        <v>60</v>
      </c>
      <c r="AF393" s="82" t="s">
        <v>60</v>
      </c>
      <c r="AG393" s="82" t="s">
        <v>60</v>
      </c>
      <c r="AH393" s="82" t="s">
        <v>60</v>
      </c>
      <c r="AI393" s="82" t="s">
        <v>1471</v>
      </c>
      <c r="AJ393" s="82"/>
      <c r="AK393" s="82" t="s">
        <v>60</v>
      </c>
      <c r="AL393" s="82" t="s">
        <v>67</v>
      </c>
      <c r="AM393" s="239">
        <f>COUNTIF(H393:AL393,"PH")+COUNTIF(H393:AL393,"PH/L")+COUNTIF(H393:AL393,"PM")</f>
        <v>0</v>
      </c>
      <c r="AN393" s="239">
        <f>COUNTIF(H393:AL393,"PD")+COUNTIF(H393:AL393,"PDD")+COUNTIF(H393:AL393,"P/DS")/2+COUNTIF(H393:AL393,"PMD")</f>
        <v>0</v>
      </c>
      <c r="AO393" s="239">
        <f>COUNTIF(H393:AL393,"PN")+COUNTIF(H393:AL393,"P/NS")/2+COUNTIF(H393:AL393,"PH")+COUNTIF(H393:AL393,"PH/F")/2+COUNTIF(H393:AL393,"PH/L")/2+COUNTIF(H393:AL393,"PM")</f>
        <v>0</v>
      </c>
      <c r="AP393" s="239">
        <f>COUNTIF(H393:AL393,"BH")+COUNTIF(H393:AL393,"AL/BL")+COUNTIF(H393:AL393,"UL/BL")+COUNTIF(H393:AL393,"BM")</f>
        <v>0</v>
      </c>
      <c r="AQ393" s="239">
        <f>COUNTIF(H393:AL393,"DS")+COUNTIF(H393:AL393,"AL/DS")/2+COUNTIF(H393:AL393,"UL/DS")/2+COUNTIF(H393:AL393,"CT")+COUNTIF(H393:AL393,"MD")</f>
        <v>16.5</v>
      </c>
      <c r="AR393" s="239">
        <f>COUNTIF(H393:AL393,"NS")+COUNTIF(H393:AL393,"AL/NS")/2+COUNTIF(H393:AL393,"UL/NS")/2+COUNTIF(H393:AL393,"BH")+COUNTIF(H393:AL393,"AL/BF")/2+COUNTIF(H393:AL393,"AL/BL")/2+COUNTIF(H393:AL393,"UL/BL")/2+COUNTIF(H393:AL393,"UL/BF")/2+COUNTIF(H393:AL393,"BM")</f>
        <v>6</v>
      </c>
      <c r="AS393" s="239">
        <f>COUNTIF(H393:AL393,"AL")+COUNTIF(H393:AL393,"AL/DS")/2+COUNTIF(H393:AL393,"AL/NS")/2+COUNTIF(H393:AL393,"NH")+COUNTIF(H393:AL393,"SL")+COUNTIF(H393:AL393,"NHD")+COUNTIF(H393:AL393,"B")+COUNTIF(H393:AL393,"HL")+COUNTIF(H393:AL393,"AL/BF")/2+COUNTIF(H393:AL393,"AL/BL")/2</f>
        <v>2</v>
      </c>
      <c r="AT393" s="255">
        <f>COUNTIF(H393:AL393,"PD")+COUNTIF(H393:AL393,"PN")+COUNTIF(H393:AL393,"P/DS")/2+COUNTIF(H393:AL393,"P/NS")/2+COUNTIF(H393:AL393,"DS")+COUNTIF(H393:AL393,"NS")+COUNTIF(H393:AL393,"AL")+COUNTIF(H393:AL393,"AL/DS")+COUNTIF(H393:AL393,"AL/NS")+COUNTIF(H393:AL393,"NH")+COUNTIF(H393:AL393,"SL")+COUNTIF(H393:AL393,"UL/DS")/2+COUNTIF(H393:AL393,"UL/NS")/2+COUNTIF(H393:AL393,"CT")+COUNTIF(H393:AL393,"NHD")+COUNTIF(H393:AL393,"PDD")+COUNTIF(H393:AL393,"B")+COUNTIF(H393:AL393,"HL")+COUNTIF(H393:AL393,"PH")+COUNTIF(H393:AL393,"BH")+COUNTIF(H393:AL393,"AL/BF")+COUNTIF(H393:AL393,"AL/BL")+COUNTIF(H393:AL393,"UL/BF")/2+COUNTIF(H393:AL393,"UL/BL")/2+COUNTIF(H393:AL393,"PH/F")/2+COUNTIF(H393:AL393,"PH/L")/2+COUNTIF(H393:AL393,"MD")+COUNTIF(H393:AL393,"PMD")+COUNTIF(H393:AL393,"PM")+COUNTIF(H393:AL393,"BM")</f>
        <v>24.5</v>
      </c>
      <c r="AU393" s="255">
        <f>COUNTIF(H393:AL393,"P/DS")/2+COUNTIF(H393:AL393,"P/NS")/2+COUNTIF(H393:AL393,"IL")+COUNTIF(H393:AL393,"NL")+COUNTIF(H393:AL393,"UL")+COUNTIF(H393:AL393,"UL/DS")/2+COUNTIF(H393:AL393,"UL/NS")/2+COUNTIF(H393:AL393,"KT")+COUNTIF(H393:AL393,"UL/BF")/2+COUNTIF(H393:AL393,"UL/BL")/2+COUNTIF(H393:AL393,"PH/F")/2+COUNTIF(H393:AL393,"PH/L")/2+COUNTIF(H393:AL393,"NB")</f>
        <v>1.5</v>
      </c>
      <c r="AV393" s="258">
        <f>COUNTIF(H393:AL393,"PN")+COUNTIF(H393:AL393,"TVD")+COUNTIF(H393:AL393,"PH")+COUNTIF(H393:AL393,"PM")+COUNTIF(H393:AL393,"PDD")-COUNTIFS(H393:AL393,"PN",H400:AL400,"&gt;=3")-COUNTIFS(H393:AL393,"PM",H400:AL400,"&gt;=3")</f>
        <v>0</v>
      </c>
      <c r="AW393" s="258">
        <f>COUNTIF(H393:AL393,"NS")+COUNTIF(H393:AL393,"D")+COUNTIF(H393:AL393,"BH")+COUNTIF(H393:AL393,"NHD")+COUNTIF(H393:AL393,"BM")-COUNTIFS(H393:AL393,"NS",H400:AL400,"&gt;=3")-COUNTIFS(H393:AL393,"BH",H400:AL400,"&gt;=3")-COUNTIFS(H393:AL393,"BM",H400:AL400,"&gt;=3")</f>
        <v>7</v>
      </c>
      <c r="AX393" s="255">
        <f>COUNTIF(H393:AL393,"AL")+COUNTIF(H393:AL393,"AL/DS")/2+COUNTIF(H393:AL393,"AL/NS")/2+COUNTIF(H393:AL393,"AL/BF")+COUNTIF(H393:AL393,"AL/BL")/2</f>
        <v>1</v>
      </c>
      <c r="AY393" s="255">
        <f>COUNTIF(H393:AL393,"SL")</f>
        <v>0</v>
      </c>
      <c r="AZ393" s="255">
        <f>COUNTIF(H393:AL393,"NH")</f>
        <v>1</v>
      </c>
      <c r="BA393" s="255">
        <f>COUNTIF(H393:AL393,"HL")</f>
        <v>0</v>
      </c>
      <c r="BB393" s="255">
        <f>COUNTIF(G393:AL393,"P/DS")/2+COUNTIF(G393:AL393,"P/NS")/2+COUNTIF(G393:AL393,"UL")+COUNTIF(G393:AL393,"UL/DS")/2+COUNTIF(G393:AL393,"UL/NS")/2+COUNTIF(G393:AL393,"UL/BL")/2+COUNTIF(G393:AL393,"UL/BF")/2+COUNTIF(G393:AL393,"PH/F")/2+COUNTIF(G393:AL393,"PH/L")/2</f>
        <v>0.5</v>
      </c>
      <c r="BC393" s="255">
        <f>COUNTIF(H393:AL393,"NB")</f>
        <v>1</v>
      </c>
      <c r="BD393" s="255">
        <f>COUNTIF(H393:AL393,"NL")</f>
        <v>0</v>
      </c>
      <c r="BE393" s="255">
        <f>COUNTIF(H393:AL393,"IL")</f>
        <v>0</v>
      </c>
      <c r="BF393" s="255">
        <f>COUNTIF(H393:AL393,"KT")</f>
        <v>0</v>
      </c>
      <c r="BG393" s="255">
        <f>COUNTIF(H393:AL393,"L70")</f>
        <v>0</v>
      </c>
      <c r="BH393" s="255">
        <f>COUNTIF(H393:AL393,"MD")</f>
        <v>0</v>
      </c>
      <c r="BI393" s="255">
        <f>COUNTIF(H393:AL393,"PMD")</f>
        <v>0</v>
      </c>
      <c r="BJ393" s="255">
        <f>COUNTIF(H393:AL393,"PM")</f>
        <v>0</v>
      </c>
      <c r="BK393" s="255">
        <f>COUNTIF(H393:AL393,"BM")</f>
        <v>0</v>
      </c>
      <c r="BL393" s="261">
        <f>SUMIF(H393:AL393,"PD",H394:AL394)+SUMIF(H393:AL393,"PN",H394:AL394)+SUMIF(H393:AL393,"P/DS",H394:AL394)+SUMIF(H393:AL393,"PN/F",H394:AL394)+SUMIF(H393:AL393,"PN/L",H394:AL394)+SUMIF(H393:AL393,"TV",H394:AL394)+SUMIF(H393:AL393,"TVD",H394:AL394)+SUMIF(H393:AL393,"PDD",H394:AL394)</f>
        <v>0</v>
      </c>
      <c r="BM393" s="261">
        <f>SUMIF(H393:AL393,"PD",H395:AL395)+SUMIF(H393:AL393,"PN",H395:AL395)+SUMIF(H393:AL393,"P/DS",H395:AL395)+SUMIF(H393:AL393,"PN/F",H395:AL395)+SUMIF(H393:AL393,"PN/L",H395:AL395)+SUMIF(H393:AL393,"TV",H395:AL395)+SUMIF(H393:AL393,"TVD",H395:AL395)+SUMIF(H393:AL393,"PDD",H395:AL395)+SUMIF(H393:AL393,"PMD",H395:AL395)</f>
        <v>0</v>
      </c>
      <c r="BN393" s="261">
        <f>SUMIF(H393:AL393,"PD",H396:AL396)+SUMIF(H393:AL393,"PN",H396:AL396)+SUMIF(H393:AL393,"P/DS",H396:AL396)+SUMIF(H393:AL393,"PN/F",H396:AL396)+SUMIF(H393:AL393,"PN/L",H396:AL396)+SUMIF(H393:AL393,"TV",H396:AL396)+SUMIF(H393:AL393,"TVD",H396:AL396)</f>
        <v>0</v>
      </c>
      <c r="BO393" s="261">
        <f>SUMIF(H393:AL393,"PD",H397:AL397)+SUMIF(H393:AL393,"PN",H397:AL397)+SUMIF(H393:AL393,"P/DS",H397:AL397)+SUMIF(H393:AL393,"PN/F",H397:AL397)+SUMIF(H393:AL393,"PN/L",H397:AL397)+SUMIF(H393:AL393,"TV",H397:AL397)+SUMIF(H393:AL393,"TVD",H397:AL397)</f>
        <v>0</v>
      </c>
      <c r="BP393" s="261">
        <f>SUMIF(H393:AL393,"PD",H398:AL398)+SUMIF(H393:AL393,"PN",H398:AL398)+SUMIF(H393:AL393,"P/DS",H398:AL398)+SUMIF(H393:AL393,"PN/F",H398:AL398)+SUMIF(H393:AL393,"PN/L",H398:AL398)+SUMIF(H393:AL393,"TV",H398:AL398)+SUMIF(H393:AL393,"TVD",H398:AL398)+SUMIF(H393:AL393,"PDD",H398:AL398)+SUMIF(H393:AL393,"PH",H398:AL398)+SUMIF(H393:AL393,"PM",H398:AL398)</f>
        <v>0</v>
      </c>
      <c r="BQ393" s="261">
        <f>SUMIF(H393:AL393,"PD",H399:AL399)+SUMIF(H393:AL393,"PN",H399:AL399)+SUMIF(H393:AL393,"P/DS",H399:AL399)+SUMIF(H393:AL393,"PN/F",H399:AL399)+SUMIF(H393:AL393,"PN/L",H399:AL399)+SUMIF(H393:AL393,"TV",H399:AL399)+SUMIF(H393:AL393,"TVD",H399:AL399)+SUMIF(H393:AL393,"PDD",H399:AL399)+SUMIF(H393:AL393,"PH",H399:AL399)+SUMIF(H393:AL393,"PM",H399:AL399)</f>
        <v>0</v>
      </c>
      <c r="BR393" s="269">
        <f>SUM(H394:AL394)-BL393</f>
        <v>27</v>
      </c>
      <c r="BS393" s="269">
        <f>SUM(H395:AL395)-BM393</f>
        <v>17.5</v>
      </c>
      <c r="BT393" s="269">
        <f>SUM(H396:AL396)-BN393</f>
        <v>0</v>
      </c>
      <c r="BU393" s="269">
        <f>SUM(H397:AL397)-BO393</f>
        <v>6.5</v>
      </c>
      <c r="BV393" s="269">
        <f>SUM(H398:AL398)-BP393</f>
        <v>8</v>
      </c>
      <c r="BW393" s="269">
        <f>SUM(H399:AL399)-BQ393</f>
        <v>0</v>
      </c>
      <c r="BX393" s="255">
        <f>SUMIF(H393:AL393,"PD",H400:AL400)+SUMIF(H393:AL393,"PN",H400:AL400)+SUMIF(H393:AL393,"P/DS",H400:AL400)+SUMIF(H393:AL393,"PN/F",H400:AL400)+SUMIF(H393:AL393,"PN/L",H400:AL400)</f>
        <v>0</v>
      </c>
      <c r="BY393" s="255">
        <f>SUM(H400:AL400)-BX393</f>
        <v>0</v>
      </c>
      <c r="BZ393" s="255">
        <f t="shared" ref="BZ393" si="144">+SUM(BL393:BW400)</f>
        <v>59</v>
      </c>
      <c r="CA393" s="266">
        <f>(COUNTIFS(H393:AL393,"PD",H394:AL394,"&gt;=2"))*0.5-IF(CN393="VP",COUNTIFS($H$16:$AL$16,"SAT",H393:AL393,"PD",H394:AL394,"&gt;=2"))*0.5</f>
        <v>0</v>
      </c>
      <c r="CB393" s="266">
        <f>(COUNTIFS(H393:AL393,"PN",H395:AL395,"&gt;=0.5",H394:AL394,"&gt;=1.5"))*0.5+COUNTIFS(H393:AL393,"PDD",H395:AL395,"&gt;=0.5",H394:AL394,"&gt;=1.5")*0.5</f>
        <v>0</v>
      </c>
      <c r="CC393" s="273">
        <f>(COUNTIFS(H393:AL393,"TV",H395:AL395,"&gt;=10"))*0.5+(COUNTIFS(H393:AL393,"PMD",H395:AL395,"&gt;=2"))*0.5</f>
        <v>0</v>
      </c>
      <c r="CD393" s="266">
        <f>(COUNTIFS(H393:AL393,"TVD",H397:AL397,"&gt;=6.5",H395:AL395,"&gt;=3.5"))*0.5</f>
        <v>0</v>
      </c>
      <c r="CE393" s="266">
        <f>(COUNTIFS(H393:AL393,"PD",H398:AL398,"&gt;=10"))*0.5</f>
        <v>0</v>
      </c>
      <c r="CF393" s="266">
        <f>(COUNTIFS(H393:AL393,"PDD",H398:AL398,"&gt;=3.5",H399:AL399,"&gt;=6.5")+COUNTIFS(H393:AL393,"PH",H399:AL399,"&gt;=0.5",H398:AL398,"&gt;=1.5")+COUNTIFS(H393:AL393,"PM",H399:AL399,"&gt;=0.5",H398:AL398,"&gt;=1.5"))*0.5</f>
        <v>0</v>
      </c>
      <c r="CG393" s="266">
        <f>(COUNTIFS(H393:AL393,"DS",H394:AL394,"&gt;=2")+COUNTIFS(H393:AL393,"AL/DS",H394:AL394,"&gt;=2"))*0.5-IF(CN393="VP",COUNTIFS($H$16:$AL$16,"SAT",H393:AL393,"DS",H394:AL394,"&gt;=2"))*0.5</f>
        <v>3</v>
      </c>
      <c r="CH393" s="266">
        <f>(COUNTIFS(H393:AL393,"NS",H395:AL395,"&gt;=0.5",H394:AL394,"&gt;=1.5")+COUNTIFS(H393:AL393,"AL/NS",H395:AL395,"&gt;=0.5",H394:AL394,"&gt;=1.5")+COUNTIFS(H393:AL393,"NHD",H395:AL395,"&gt;=4.5",H398:AL398,"&gt;=2",H394:AL394,"&gt;=1.5"))*0.5</f>
        <v>3</v>
      </c>
      <c r="CI393" s="266">
        <f>(COUNTIF(H395:AL395,"&gt;=10")+COUNTIFS(H393:AL393,"MD",H395:AL395,"&gt;=2")-COUNTIFS(H393:AL393,"TV",H395:AL395,"&gt;=10"))*0.5</f>
        <v>0.5</v>
      </c>
      <c r="CJ393" s="266">
        <f>(COUNTIFS(H393:AL393,"D",H397:AL397,"&gt;=6.5",H395:AL395,"&gt;=3.5"))*0.5</f>
        <v>0.5</v>
      </c>
      <c r="CK393" s="266">
        <f>(COUNTIF(H398:AL398,"&gt;=10")-COUNTIFS(H393:AL393,"PD",H398:AL398,"&gt;=10"))*0.5</f>
        <v>0</v>
      </c>
      <c r="CL393" s="265">
        <f>(COUNTIFS(H393:AL393,"NHD",H398:AL398,"&gt;=3.5",H399:AL399,"&gt;=6.5")+COUNTIFS(H393:AL393,"BH",H398:AL398,"&gt;=1.5",H399:AL399,"&gt;=0.5")+COUNTIFS(H393:AL393,"BM",H398:AL398,"&gt;=1.5",H399:AL399,"&gt;=0.5")+COUNTIFS(H393:AL393,"D",H398:AL398,"&gt;=1.5",H399:AL399,"&gt;=0.5"))*0.5</f>
        <v>0</v>
      </c>
      <c r="CM393" s="272"/>
      <c r="CN393" s="264" t="s">
        <v>723</v>
      </c>
      <c r="CO393" s="132">
        <f t="shared" ref="CO393" si="145">+AM393+AN393+AO393+AP393+AQ393+AR393+AS393+AU393+BG393</f>
        <v>26</v>
      </c>
      <c r="CP393" s="225">
        <f>+SUM(I394:I399)-I400</f>
        <v>0</v>
      </c>
      <c r="CQ393" s="225">
        <f>+SUM(J394:J399)-J400</f>
        <v>2.5</v>
      </c>
      <c r="CR393" s="225">
        <f>+SUM(K394:K399)-K400</f>
        <v>2.5</v>
      </c>
      <c r="CS393" s="133"/>
      <c r="CT393" s="133"/>
      <c r="CU393" s="133"/>
      <c r="CV393" s="133"/>
      <c r="CW393" s="133"/>
      <c r="CX393" s="133"/>
      <c r="CY393" s="133"/>
      <c r="CZ393" s="133"/>
      <c r="DA393" s="133"/>
    </row>
    <row r="394" spans="1:105" s="120" customFormat="1" ht="15" customHeight="1">
      <c r="A394" s="228"/>
      <c r="B394" s="336"/>
      <c r="C394" s="339"/>
      <c r="D394" s="237"/>
      <c r="E394" s="237"/>
      <c r="F394" s="242" t="s">
        <v>82</v>
      </c>
      <c r="G394" s="121">
        <v>1.5</v>
      </c>
      <c r="H394" s="157"/>
      <c r="I394" s="157"/>
      <c r="J394" s="157">
        <v>2.5</v>
      </c>
      <c r="K394" s="158">
        <v>2.5</v>
      </c>
      <c r="L394" s="158">
        <v>2.5</v>
      </c>
      <c r="M394" s="171"/>
      <c r="N394" s="158"/>
      <c r="O394" s="158"/>
      <c r="P394" s="158"/>
      <c r="Q394" s="83"/>
      <c r="R394" s="83"/>
      <c r="S394" s="83">
        <v>2.5</v>
      </c>
      <c r="T394" s="83"/>
      <c r="U394" s="83">
        <v>2.5</v>
      </c>
      <c r="V394" s="83"/>
      <c r="W394" s="83">
        <v>2</v>
      </c>
      <c r="X394" s="83">
        <v>2</v>
      </c>
      <c r="Y394" s="83">
        <v>2</v>
      </c>
      <c r="Z394" s="83">
        <v>2</v>
      </c>
      <c r="AA394" s="83">
        <v>2</v>
      </c>
      <c r="AB394" s="83">
        <v>2</v>
      </c>
      <c r="AC394" s="79"/>
      <c r="AD394" s="79"/>
      <c r="AE394" s="79">
        <v>2.5</v>
      </c>
      <c r="AF394" s="79"/>
      <c r="AG394" s="79"/>
      <c r="AH394" s="79"/>
      <c r="AI394" s="79"/>
      <c r="AJ394" s="79"/>
      <c r="AK394" s="79"/>
      <c r="AL394" s="79"/>
      <c r="AM394" s="240"/>
      <c r="AN394" s="240"/>
      <c r="AO394" s="240"/>
      <c r="AP394" s="240"/>
      <c r="AQ394" s="240"/>
      <c r="AR394" s="240"/>
      <c r="AS394" s="240"/>
      <c r="AT394" s="256"/>
      <c r="AU394" s="256"/>
      <c r="AV394" s="259"/>
      <c r="AW394" s="259"/>
      <c r="AX394" s="256"/>
      <c r="AY394" s="256"/>
      <c r="AZ394" s="256"/>
      <c r="BA394" s="256"/>
      <c r="BB394" s="256"/>
      <c r="BC394" s="256"/>
      <c r="BD394" s="256"/>
      <c r="BE394" s="256"/>
      <c r="BF394" s="256"/>
      <c r="BG394" s="256"/>
      <c r="BH394" s="256"/>
      <c r="BI394" s="256"/>
      <c r="BJ394" s="256"/>
      <c r="BK394" s="256"/>
      <c r="BL394" s="262"/>
      <c r="BM394" s="262"/>
      <c r="BN394" s="262"/>
      <c r="BO394" s="262"/>
      <c r="BP394" s="262"/>
      <c r="BQ394" s="262"/>
      <c r="BR394" s="270"/>
      <c r="BS394" s="270"/>
      <c r="BT394" s="270"/>
      <c r="BU394" s="270"/>
      <c r="BV394" s="270"/>
      <c r="BW394" s="270"/>
      <c r="BX394" s="256"/>
      <c r="BY394" s="256"/>
      <c r="BZ394" s="256"/>
      <c r="CA394" s="267"/>
      <c r="CB394" s="267"/>
      <c r="CC394" s="274"/>
      <c r="CD394" s="267"/>
      <c r="CE394" s="267"/>
      <c r="CF394" s="267"/>
      <c r="CG394" s="267"/>
      <c r="CH394" s="267"/>
      <c r="CI394" s="267"/>
      <c r="CJ394" s="267"/>
      <c r="CK394" s="267"/>
      <c r="CL394" s="265"/>
      <c r="CM394" s="272"/>
      <c r="CN394" s="264"/>
      <c r="CO394" s="132"/>
      <c r="CP394" s="226"/>
      <c r="CQ394" s="226"/>
      <c r="CR394" s="226"/>
      <c r="CS394" s="133"/>
      <c r="CT394" s="133"/>
      <c r="CU394" s="133"/>
      <c r="CV394" s="133"/>
      <c r="CW394" s="133"/>
      <c r="CX394" s="133"/>
      <c r="CY394" s="133"/>
      <c r="CZ394" s="133"/>
      <c r="DA394" s="133"/>
    </row>
    <row r="395" spans="1:105" s="120" customFormat="1" ht="15" customHeight="1">
      <c r="A395" s="228"/>
      <c r="B395" s="336"/>
      <c r="C395" s="339"/>
      <c r="D395" s="237"/>
      <c r="E395" s="237"/>
      <c r="F395" s="243"/>
      <c r="G395" s="122">
        <v>2</v>
      </c>
      <c r="H395" s="160"/>
      <c r="I395" s="161"/>
      <c r="J395" s="161"/>
      <c r="K395" s="161"/>
      <c r="L395" s="161"/>
      <c r="M395" s="161"/>
      <c r="N395" s="161"/>
      <c r="O395" s="161"/>
      <c r="P395" s="161"/>
      <c r="Q395" s="84"/>
      <c r="R395" s="84"/>
      <c r="S395" s="84"/>
      <c r="T395" s="84"/>
      <c r="U395" s="84"/>
      <c r="V395" s="84">
        <v>4</v>
      </c>
      <c r="W395" s="84">
        <v>0.5</v>
      </c>
      <c r="X395" s="84">
        <v>0.5</v>
      </c>
      <c r="Y395" s="84">
        <v>0.5</v>
      </c>
      <c r="Z395" s="84">
        <v>0.5</v>
      </c>
      <c r="AA395" s="84">
        <v>0.5</v>
      </c>
      <c r="AB395" s="84">
        <v>0.5</v>
      </c>
      <c r="AC395" s="80"/>
      <c r="AD395" s="80"/>
      <c r="AE395" s="80"/>
      <c r="AF395" s="80"/>
      <c r="AG395" s="80"/>
      <c r="AH395" s="80"/>
      <c r="AI395" s="80"/>
      <c r="AJ395" s="80">
        <v>10.5</v>
      </c>
      <c r="AK395" s="80"/>
      <c r="AL395" s="80"/>
      <c r="AM395" s="240"/>
      <c r="AN395" s="240"/>
      <c r="AO395" s="240"/>
      <c r="AP395" s="240"/>
      <c r="AQ395" s="240"/>
      <c r="AR395" s="240"/>
      <c r="AS395" s="240"/>
      <c r="AT395" s="256"/>
      <c r="AU395" s="256"/>
      <c r="AV395" s="259"/>
      <c r="AW395" s="259"/>
      <c r="AX395" s="256"/>
      <c r="AY395" s="256"/>
      <c r="AZ395" s="256"/>
      <c r="BA395" s="256"/>
      <c r="BB395" s="256"/>
      <c r="BC395" s="256"/>
      <c r="BD395" s="256"/>
      <c r="BE395" s="256"/>
      <c r="BF395" s="256"/>
      <c r="BG395" s="256"/>
      <c r="BH395" s="256"/>
      <c r="BI395" s="256"/>
      <c r="BJ395" s="256"/>
      <c r="BK395" s="256"/>
      <c r="BL395" s="262"/>
      <c r="BM395" s="262"/>
      <c r="BN395" s="262"/>
      <c r="BO395" s="262"/>
      <c r="BP395" s="262"/>
      <c r="BQ395" s="262"/>
      <c r="BR395" s="270"/>
      <c r="BS395" s="270"/>
      <c r="BT395" s="270"/>
      <c r="BU395" s="270"/>
      <c r="BV395" s="270"/>
      <c r="BW395" s="270"/>
      <c r="BX395" s="256"/>
      <c r="BY395" s="256"/>
      <c r="BZ395" s="256"/>
      <c r="CA395" s="267"/>
      <c r="CB395" s="267"/>
      <c r="CC395" s="274"/>
      <c r="CD395" s="267"/>
      <c r="CE395" s="267"/>
      <c r="CF395" s="267"/>
      <c r="CG395" s="267"/>
      <c r="CH395" s="267"/>
      <c r="CI395" s="267"/>
      <c r="CJ395" s="267"/>
      <c r="CK395" s="267"/>
      <c r="CL395" s="265"/>
      <c r="CM395" s="272"/>
      <c r="CN395" s="264"/>
      <c r="CO395" s="132"/>
      <c r="CP395" s="226"/>
      <c r="CQ395" s="226"/>
      <c r="CR395" s="226"/>
      <c r="CS395" s="133"/>
      <c r="CT395" s="133"/>
      <c r="CU395" s="133"/>
      <c r="CV395" s="133"/>
      <c r="CW395" s="133"/>
      <c r="CX395" s="133"/>
      <c r="CY395" s="133"/>
      <c r="CZ395" s="133"/>
      <c r="DA395" s="133"/>
    </row>
    <row r="396" spans="1:105" s="120" customFormat="1" ht="15" customHeight="1">
      <c r="A396" s="228"/>
      <c r="B396" s="336"/>
      <c r="C396" s="339"/>
      <c r="D396" s="237"/>
      <c r="E396" s="237"/>
      <c r="F396" s="243"/>
      <c r="G396" s="122">
        <v>2.1</v>
      </c>
      <c r="H396" s="163"/>
      <c r="I396" s="161"/>
      <c r="J396" s="161"/>
      <c r="K396" s="164"/>
      <c r="L396" s="164"/>
      <c r="M396" s="162"/>
      <c r="N396" s="162"/>
      <c r="O396" s="162"/>
      <c r="P396" s="162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240"/>
      <c r="AN396" s="240"/>
      <c r="AO396" s="240"/>
      <c r="AP396" s="240"/>
      <c r="AQ396" s="240"/>
      <c r="AR396" s="240"/>
      <c r="AS396" s="240"/>
      <c r="AT396" s="256"/>
      <c r="AU396" s="256"/>
      <c r="AV396" s="259"/>
      <c r="AW396" s="259"/>
      <c r="AX396" s="256"/>
      <c r="AY396" s="256"/>
      <c r="AZ396" s="256"/>
      <c r="BA396" s="256"/>
      <c r="BB396" s="256"/>
      <c r="BC396" s="256"/>
      <c r="BD396" s="256"/>
      <c r="BE396" s="256"/>
      <c r="BF396" s="256"/>
      <c r="BG396" s="256"/>
      <c r="BH396" s="256"/>
      <c r="BI396" s="256"/>
      <c r="BJ396" s="256"/>
      <c r="BK396" s="256"/>
      <c r="BL396" s="262"/>
      <c r="BM396" s="262"/>
      <c r="BN396" s="262"/>
      <c r="BO396" s="262"/>
      <c r="BP396" s="262"/>
      <c r="BQ396" s="262"/>
      <c r="BR396" s="270"/>
      <c r="BS396" s="270"/>
      <c r="BT396" s="270"/>
      <c r="BU396" s="270"/>
      <c r="BV396" s="270"/>
      <c r="BW396" s="270"/>
      <c r="BX396" s="256"/>
      <c r="BY396" s="256"/>
      <c r="BZ396" s="256"/>
      <c r="CA396" s="267"/>
      <c r="CB396" s="267"/>
      <c r="CC396" s="274"/>
      <c r="CD396" s="267"/>
      <c r="CE396" s="267"/>
      <c r="CF396" s="267"/>
      <c r="CG396" s="267"/>
      <c r="CH396" s="267"/>
      <c r="CI396" s="267"/>
      <c r="CJ396" s="267"/>
      <c r="CK396" s="267"/>
      <c r="CL396" s="265"/>
      <c r="CM396" s="272"/>
      <c r="CN396" s="264"/>
      <c r="CO396" s="132"/>
      <c r="CP396" s="226"/>
      <c r="CQ396" s="226"/>
      <c r="CR396" s="226"/>
      <c r="CS396" s="133"/>
      <c r="CT396" s="133"/>
      <c r="CU396" s="133"/>
      <c r="CV396" s="133"/>
      <c r="CW396" s="133"/>
      <c r="CX396" s="133"/>
      <c r="CY396" s="133"/>
      <c r="CZ396" s="133"/>
      <c r="DA396" s="133"/>
    </row>
    <row r="397" spans="1:105" s="120" customFormat="1" ht="15" customHeight="1">
      <c r="A397" s="228"/>
      <c r="B397" s="336"/>
      <c r="C397" s="339"/>
      <c r="D397" s="237"/>
      <c r="E397" s="237"/>
      <c r="F397" s="243"/>
      <c r="G397" s="122">
        <v>2.7</v>
      </c>
      <c r="H397" s="163"/>
      <c r="I397" s="164"/>
      <c r="J397" s="164"/>
      <c r="K397" s="164"/>
      <c r="L397" s="164"/>
      <c r="M397" s="162"/>
      <c r="N397" s="162"/>
      <c r="O397" s="162"/>
      <c r="P397" s="162"/>
      <c r="Q397" s="84"/>
      <c r="R397" s="84"/>
      <c r="S397" s="84"/>
      <c r="T397" s="84"/>
      <c r="U397" s="84"/>
      <c r="V397" s="84">
        <v>6.5</v>
      </c>
      <c r="W397" s="84"/>
      <c r="X397" s="84"/>
      <c r="Y397" s="84"/>
      <c r="Z397" s="84"/>
      <c r="AA397" s="84"/>
      <c r="AB397" s="84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240"/>
      <c r="AN397" s="240"/>
      <c r="AO397" s="240"/>
      <c r="AP397" s="240"/>
      <c r="AQ397" s="240"/>
      <c r="AR397" s="240"/>
      <c r="AS397" s="240"/>
      <c r="AT397" s="256"/>
      <c r="AU397" s="256"/>
      <c r="AV397" s="259"/>
      <c r="AW397" s="259"/>
      <c r="AX397" s="256"/>
      <c r="AY397" s="256"/>
      <c r="AZ397" s="256"/>
      <c r="BA397" s="256"/>
      <c r="BB397" s="256"/>
      <c r="BC397" s="256"/>
      <c r="BD397" s="256"/>
      <c r="BE397" s="256"/>
      <c r="BF397" s="256"/>
      <c r="BG397" s="256"/>
      <c r="BH397" s="256"/>
      <c r="BI397" s="256"/>
      <c r="BJ397" s="256"/>
      <c r="BK397" s="256"/>
      <c r="BL397" s="262"/>
      <c r="BM397" s="262"/>
      <c r="BN397" s="262"/>
      <c r="BO397" s="262"/>
      <c r="BP397" s="262"/>
      <c r="BQ397" s="262"/>
      <c r="BR397" s="270"/>
      <c r="BS397" s="270"/>
      <c r="BT397" s="270"/>
      <c r="BU397" s="270"/>
      <c r="BV397" s="270"/>
      <c r="BW397" s="270"/>
      <c r="BX397" s="256"/>
      <c r="BY397" s="256"/>
      <c r="BZ397" s="256"/>
      <c r="CA397" s="267"/>
      <c r="CB397" s="267"/>
      <c r="CC397" s="274"/>
      <c r="CD397" s="267"/>
      <c r="CE397" s="267"/>
      <c r="CF397" s="267"/>
      <c r="CG397" s="267"/>
      <c r="CH397" s="267"/>
      <c r="CI397" s="267"/>
      <c r="CJ397" s="267"/>
      <c r="CK397" s="267"/>
      <c r="CL397" s="265"/>
      <c r="CM397" s="272"/>
      <c r="CN397" s="264"/>
      <c r="CO397" s="132"/>
      <c r="CP397" s="226"/>
      <c r="CQ397" s="226"/>
      <c r="CR397" s="226"/>
      <c r="CS397" s="133"/>
      <c r="CT397" s="133"/>
      <c r="CU397" s="133"/>
      <c r="CV397" s="133"/>
      <c r="CW397" s="133"/>
      <c r="CX397" s="133"/>
      <c r="CY397" s="133"/>
      <c r="CZ397" s="133"/>
      <c r="DA397" s="133"/>
    </row>
    <row r="398" spans="1:105" s="120" customFormat="1" ht="15" customHeight="1">
      <c r="A398" s="228"/>
      <c r="B398" s="336"/>
      <c r="C398" s="339"/>
      <c r="D398" s="237"/>
      <c r="E398" s="237"/>
      <c r="F398" s="243"/>
      <c r="G398" s="122">
        <v>3</v>
      </c>
      <c r="H398" s="163">
        <v>8</v>
      </c>
      <c r="I398" s="161"/>
      <c r="J398" s="161"/>
      <c r="K398" s="164"/>
      <c r="L398" s="164"/>
      <c r="M398" s="162"/>
      <c r="N398" s="162"/>
      <c r="O398" s="162"/>
      <c r="P398" s="162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240"/>
      <c r="AN398" s="240"/>
      <c r="AO398" s="240"/>
      <c r="AP398" s="240"/>
      <c r="AQ398" s="240"/>
      <c r="AR398" s="240"/>
      <c r="AS398" s="240"/>
      <c r="AT398" s="256"/>
      <c r="AU398" s="256"/>
      <c r="AV398" s="259"/>
      <c r="AW398" s="259"/>
      <c r="AX398" s="256"/>
      <c r="AY398" s="256"/>
      <c r="AZ398" s="256"/>
      <c r="BA398" s="256"/>
      <c r="BB398" s="256"/>
      <c r="BC398" s="256"/>
      <c r="BD398" s="256"/>
      <c r="BE398" s="256"/>
      <c r="BF398" s="256"/>
      <c r="BG398" s="256"/>
      <c r="BH398" s="256"/>
      <c r="BI398" s="256"/>
      <c r="BJ398" s="256"/>
      <c r="BK398" s="256"/>
      <c r="BL398" s="262"/>
      <c r="BM398" s="262"/>
      <c r="BN398" s="262"/>
      <c r="BO398" s="262"/>
      <c r="BP398" s="262"/>
      <c r="BQ398" s="262"/>
      <c r="BR398" s="270"/>
      <c r="BS398" s="270"/>
      <c r="BT398" s="270"/>
      <c r="BU398" s="270"/>
      <c r="BV398" s="270"/>
      <c r="BW398" s="270"/>
      <c r="BX398" s="256"/>
      <c r="BY398" s="256"/>
      <c r="BZ398" s="256"/>
      <c r="CA398" s="267"/>
      <c r="CB398" s="267"/>
      <c r="CC398" s="274"/>
      <c r="CD398" s="267"/>
      <c r="CE398" s="267"/>
      <c r="CF398" s="267"/>
      <c r="CG398" s="267"/>
      <c r="CH398" s="267"/>
      <c r="CI398" s="267"/>
      <c r="CJ398" s="267"/>
      <c r="CK398" s="267"/>
      <c r="CL398" s="265"/>
      <c r="CM398" s="272"/>
      <c r="CN398" s="264"/>
      <c r="CO398" s="132"/>
      <c r="CP398" s="226"/>
      <c r="CQ398" s="226"/>
      <c r="CR398" s="226"/>
      <c r="CS398" s="133"/>
      <c r="CT398" s="133"/>
      <c r="CU398" s="133"/>
      <c r="CV398" s="133"/>
      <c r="CW398" s="133"/>
      <c r="CX398" s="133"/>
      <c r="CY398" s="133"/>
      <c r="CZ398" s="133"/>
      <c r="DA398" s="133"/>
    </row>
    <row r="399" spans="1:105" s="120" customFormat="1" ht="15" customHeight="1">
      <c r="A399" s="228"/>
      <c r="B399" s="336"/>
      <c r="C399" s="339"/>
      <c r="D399" s="237"/>
      <c r="E399" s="237"/>
      <c r="F399" s="244"/>
      <c r="G399" s="123">
        <v>3.9</v>
      </c>
      <c r="H399" s="165"/>
      <c r="I399" s="166"/>
      <c r="J399" s="166"/>
      <c r="K399" s="166"/>
      <c r="L399" s="166"/>
      <c r="M399" s="167"/>
      <c r="N399" s="167"/>
      <c r="O399" s="167"/>
      <c r="P399" s="16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240"/>
      <c r="AN399" s="240"/>
      <c r="AO399" s="240"/>
      <c r="AP399" s="240"/>
      <c r="AQ399" s="240"/>
      <c r="AR399" s="240"/>
      <c r="AS399" s="240"/>
      <c r="AT399" s="256"/>
      <c r="AU399" s="256"/>
      <c r="AV399" s="259"/>
      <c r="AW399" s="259"/>
      <c r="AX399" s="256"/>
      <c r="AY399" s="256"/>
      <c r="AZ399" s="256"/>
      <c r="BA399" s="256"/>
      <c r="BB399" s="256"/>
      <c r="BC399" s="256"/>
      <c r="BD399" s="256"/>
      <c r="BE399" s="256"/>
      <c r="BF399" s="256"/>
      <c r="BG399" s="256"/>
      <c r="BH399" s="256"/>
      <c r="BI399" s="256"/>
      <c r="BJ399" s="256"/>
      <c r="BK399" s="256"/>
      <c r="BL399" s="262"/>
      <c r="BM399" s="262"/>
      <c r="BN399" s="262"/>
      <c r="BO399" s="262"/>
      <c r="BP399" s="262"/>
      <c r="BQ399" s="262"/>
      <c r="BR399" s="270"/>
      <c r="BS399" s="270"/>
      <c r="BT399" s="270"/>
      <c r="BU399" s="270"/>
      <c r="BV399" s="270"/>
      <c r="BW399" s="270"/>
      <c r="BX399" s="256"/>
      <c r="BY399" s="256"/>
      <c r="BZ399" s="256"/>
      <c r="CA399" s="267"/>
      <c r="CB399" s="267"/>
      <c r="CC399" s="274"/>
      <c r="CD399" s="267"/>
      <c r="CE399" s="267"/>
      <c r="CF399" s="267"/>
      <c r="CG399" s="267"/>
      <c r="CH399" s="267"/>
      <c r="CI399" s="267"/>
      <c r="CJ399" s="267"/>
      <c r="CK399" s="267"/>
      <c r="CL399" s="265"/>
      <c r="CM399" s="272"/>
      <c r="CN399" s="264"/>
      <c r="CO399" s="132"/>
      <c r="CP399" s="226"/>
      <c r="CQ399" s="226"/>
      <c r="CR399" s="226"/>
      <c r="CS399" s="133"/>
      <c r="CT399" s="133"/>
      <c r="CU399" s="133"/>
      <c r="CV399" s="133"/>
      <c r="CW399" s="133"/>
      <c r="CX399" s="133"/>
      <c r="CY399" s="133"/>
      <c r="CZ399" s="133"/>
      <c r="DA399" s="133"/>
    </row>
    <row r="400" spans="1:105" s="120" customFormat="1" ht="15" customHeight="1">
      <c r="A400" s="229"/>
      <c r="B400" s="337"/>
      <c r="C400" s="340"/>
      <c r="D400" s="238"/>
      <c r="E400" s="238"/>
      <c r="F400" s="245" t="s">
        <v>83</v>
      </c>
      <c r="G400" s="246"/>
      <c r="H400" s="172"/>
      <c r="I400" s="169"/>
      <c r="J400" s="169"/>
      <c r="K400" s="169"/>
      <c r="L400" s="169"/>
      <c r="M400" s="170"/>
      <c r="N400" s="170"/>
      <c r="O400" s="170"/>
      <c r="P400" s="170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241"/>
      <c r="AN400" s="241"/>
      <c r="AO400" s="241"/>
      <c r="AP400" s="241"/>
      <c r="AQ400" s="241"/>
      <c r="AR400" s="241"/>
      <c r="AS400" s="241"/>
      <c r="AT400" s="257"/>
      <c r="AU400" s="257"/>
      <c r="AV400" s="260"/>
      <c r="AW400" s="260"/>
      <c r="AX400" s="257"/>
      <c r="AY400" s="257"/>
      <c r="AZ400" s="257"/>
      <c r="BA400" s="257"/>
      <c r="BB400" s="257"/>
      <c r="BC400" s="257"/>
      <c r="BD400" s="257"/>
      <c r="BE400" s="257"/>
      <c r="BF400" s="257"/>
      <c r="BG400" s="257"/>
      <c r="BH400" s="257"/>
      <c r="BI400" s="257"/>
      <c r="BJ400" s="257"/>
      <c r="BK400" s="257"/>
      <c r="BL400" s="263"/>
      <c r="BM400" s="263"/>
      <c r="BN400" s="263"/>
      <c r="BO400" s="263"/>
      <c r="BP400" s="263"/>
      <c r="BQ400" s="263"/>
      <c r="BR400" s="271"/>
      <c r="BS400" s="271"/>
      <c r="BT400" s="271"/>
      <c r="BU400" s="271"/>
      <c r="BV400" s="271"/>
      <c r="BW400" s="271"/>
      <c r="BX400" s="257"/>
      <c r="BY400" s="257"/>
      <c r="BZ400" s="257"/>
      <c r="CA400" s="268"/>
      <c r="CB400" s="268"/>
      <c r="CC400" s="275"/>
      <c r="CD400" s="268"/>
      <c r="CE400" s="268"/>
      <c r="CF400" s="268"/>
      <c r="CG400" s="268"/>
      <c r="CH400" s="268"/>
      <c r="CI400" s="268"/>
      <c r="CJ400" s="268"/>
      <c r="CK400" s="268"/>
      <c r="CL400" s="265"/>
      <c r="CM400" s="272"/>
      <c r="CN400" s="264"/>
      <c r="CO400" s="132"/>
      <c r="CP400" s="226"/>
      <c r="CQ400" s="226"/>
      <c r="CR400" s="226"/>
      <c r="CS400" s="133"/>
      <c r="CT400" s="133"/>
      <c r="CU400" s="133"/>
      <c r="CV400" s="133"/>
      <c r="CW400" s="133"/>
      <c r="CX400" s="133"/>
      <c r="CY400" s="133"/>
      <c r="CZ400" s="133"/>
      <c r="DA400" s="133"/>
    </row>
    <row r="401" spans="1:105" s="120" customFormat="1" ht="15" customHeight="1">
      <c r="A401" s="227">
        <f t="shared" ref="A401" si="146">A393+1</f>
        <v>49</v>
      </c>
      <c r="B401" s="511" t="s">
        <v>1049</v>
      </c>
      <c r="C401" s="459" t="s">
        <v>1050</v>
      </c>
      <c r="D401" s="236">
        <v>44609</v>
      </c>
      <c r="E401" s="236" t="s">
        <v>585</v>
      </c>
      <c r="F401" s="253" t="s">
        <v>80</v>
      </c>
      <c r="G401" s="254"/>
      <c r="H401" s="169" t="s">
        <v>69</v>
      </c>
      <c r="I401" s="169" t="s">
        <v>973</v>
      </c>
      <c r="J401" s="169" t="s">
        <v>61</v>
      </c>
      <c r="K401" s="169" t="s">
        <v>61</v>
      </c>
      <c r="L401" s="169" t="s">
        <v>61</v>
      </c>
      <c r="M401" s="169" t="s">
        <v>61</v>
      </c>
      <c r="N401" s="170" t="s">
        <v>61</v>
      </c>
      <c r="O401" s="170"/>
      <c r="P401" s="170" t="s">
        <v>631</v>
      </c>
      <c r="Q401" s="82" t="s">
        <v>60</v>
      </c>
      <c r="R401" s="82" t="s">
        <v>60</v>
      </c>
      <c r="S401" s="82" t="s">
        <v>60</v>
      </c>
      <c r="T401" s="82" t="s">
        <v>60</v>
      </c>
      <c r="U401" s="82" t="s">
        <v>60</v>
      </c>
      <c r="V401" s="82" t="s">
        <v>973</v>
      </c>
      <c r="W401" s="82" t="s">
        <v>61</v>
      </c>
      <c r="X401" s="82" t="s">
        <v>61</v>
      </c>
      <c r="Y401" s="82" t="s">
        <v>61</v>
      </c>
      <c r="Z401" s="82" t="s">
        <v>61</v>
      </c>
      <c r="AA401" s="82" t="s">
        <v>61</v>
      </c>
      <c r="AB401" s="82" t="s">
        <v>61</v>
      </c>
      <c r="AC401" s="82"/>
      <c r="AD401" s="82" t="s">
        <v>60</v>
      </c>
      <c r="AE401" s="82" t="s">
        <v>60</v>
      </c>
      <c r="AF401" s="82" t="s">
        <v>631</v>
      </c>
      <c r="AG401" s="82" t="s">
        <v>60</v>
      </c>
      <c r="AH401" s="82" t="s">
        <v>60</v>
      </c>
      <c r="AI401" s="82" t="s">
        <v>1471</v>
      </c>
      <c r="AJ401" s="82" t="s">
        <v>973</v>
      </c>
      <c r="AK401" s="82" t="s">
        <v>61</v>
      </c>
      <c r="AL401" s="82" t="s">
        <v>61</v>
      </c>
      <c r="AM401" s="239">
        <f>COUNTIF(H401:AL401,"PH")+COUNTIF(H401:AL401,"PH/L")+COUNTIF(H401:AL401,"PM")</f>
        <v>0</v>
      </c>
      <c r="AN401" s="239">
        <f>COUNTIF(H401:AL401,"PD")+COUNTIF(H401:AL401,"PDD")+COUNTIF(H401:AL401,"P/DS")/2+COUNTIF(H401:AL401,"PMD")</f>
        <v>0</v>
      </c>
      <c r="AO401" s="239">
        <f>COUNTIF(H401:AL401,"PN")+COUNTIF(H401:AL401,"P/NS")/2+COUNTIF(H401:AL401,"PH")+COUNTIF(H401:AL401,"PH/F")/2+COUNTIF(H401:AL401,"PH/L")/2+COUNTIF(H401:AL401,"PM")</f>
        <v>0</v>
      </c>
      <c r="AP401" s="239">
        <f>COUNTIF(H401:AL401,"BH")+COUNTIF(H401:AL401,"AL/BL")+COUNTIF(H401:AL401,"UL/BL")+COUNTIF(H401:AL401,"BM")</f>
        <v>0</v>
      </c>
      <c r="AQ401" s="239">
        <f>COUNTIF(H401:AL401,"DS")+COUNTIF(H401:AL401,"AL/DS")/2+COUNTIF(H401:AL401,"UL/DS")/2+COUNTIF(H401:AL401,"CT")+COUNTIF(H401:AL401,"MD")</f>
        <v>9.5</v>
      </c>
      <c r="AR401" s="239">
        <f>COUNTIF(H401:AL401,"NS")+COUNTIF(H401:AL401,"AL/NS")/2+COUNTIF(H401:AL401,"UL/NS")/2+COUNTIF(H401:AL401,"BH")+COUNTIF(H401:AL401,"AL/BF")/2+COUNTIF(H401:AL401,"AL/BL")/2+COUNTIF(H401:AL401,"UL/BL")/2+COUNTIF(H401:AL401,"UL/BF")/2+COUNTIF(H401:AL401,"BM")</f>
        <v>13</v>
      </c>
      <c r="AS401" s="239">
        <f>COUNTIF(H401:AL401,"AL")+COUNTIF(H401:AL401,"AL/DS")/2+COUNTIF(H401:AL401,"AL/NS")/2+COUNTIF(H401:AL401,"NH")+COUNTIF(H401:AL401,"SL")+COUNTIF(H401:AL401,"NHD")+COUNTIF(H401:AL401,"B")+COUNTIF(H401:AL401,"HL")+COUNTIF(H401:AL401,"AL/BF")/2+COUNTIF(H401:AL401,"AL/BL")/2</f>
        <v>1</v>
      </c>
      <c r="AT401" s="255">
        <f>COUNTIF(H401:AL401,"PD")+COUNTIF(H401:AL401,"PN")+COUNTIF(H401:AL401,"P/DS")/2+COUNTIF(H401:AL401,"P/NS")/2+COUNTIF(H401:AL401,"DS")+COUNTIF(H401:AL401,"NS")+COUNTIF(H401:AL401,"AL")+COUNTIF(H401:AL401,"AL/DS")+COUNTIF(H401:AL401,"AL/NS")+COUNTIF(H401:AL401,"NH")+COUNTIF(H401:AL401,"SL")+COUNTIF(H401:AL401,"UL/DS")/2+COUNTIF(H401:AL401,"UL/NS")/2+COUNTIF(H401:AL401,"CT")+COUNTIF(H401:AL401,"NHD")+COUNTIF(H401:AL401,"PDD")+COUNTIF(H401:AL401,"B")+COUNTIF(H401:AL401,"HL")+COUNTIF(H401:AL401,"PH")+COUNTIF(H401:AL401,"BH")+COUNTIF(H401:AL401,"AL/BF")+COUNTIF(H401:AL401,"AL/BL")+COUNTIF(H401:AL401,"UL/BF")/2+COUNTIF(H401:AL401,"UL/BL")/2+COUNTIF(H401:AL401,"PH/F")/2+COUNTIF(H401:AL401,"PH/L")/2+COUNTIF(H401:AL401,"MD")+COUNTIF(H401:AL401,"PMD")+COUNTIF(H401:AL401,"PM")+COUNTIF(H401:AL401,"BM")</f>
        <v>23.5</v>
      </c>
      <c r="AU401" s="255">
        <f>COUNTIF(H401:AL401,"P/DS")/2+COUNTIF(H401:AL401,"P/NS")/2+COUNTIF(H401:AL401,"IL")+COUNTIF(H401:AL401,"NL")+COUNTIF(H401:AL401,"UL")+COUNTIF(H401:AL401,"UL/DS")/2+COUNTIF(H401:AL401,"UL/NS")/2+COUNTIF(H401:AL401,"KT")+COUNTIF(H401:AL401,"UL/BF")/2+COUNTIF(H401:AL401,"UL/BL")/2+COUNTIF(H401:AL401,"PH/F")/2+COUNTIF(H401:AL401,"PH/L")/2+COUNTIF(H401:AL401,"NB")</f>
        <v>2.5</v>
      </c>
      <c r="AV401" s="258">
        <f>COUNTIF(H401:AL401,"PN")+COUNTIF(H401:AL401,"TVD")+COUNTIF(H401:AL401,"PH")+COUNTIF(H401:AL401,"PM")+COUNTIF(H401:AL401,"PDD")-COUNTIFS(H401:AL401,"PN",H408:AL408,"&gt;=3")-COUNTIFS(H401:AL401,"PM",H408:AL408,"&gt;=3")</f>
        <v>0</v>
      </c>
      <c r="AW401" s="258">
        <f>COUNTIF(H401:AL401,"NS")+COUNTIF(H401:AL401,"D")+COUNTIF(H401:AL401,"BH")+COUNTIF(H401:AL401,"NHD")+COUNTIF(H401:AL401,"BM")-COUNTIFS(H401:AL401,"NS",H408:AL408,"&gt;=3")-COUNTIFS(H401:AL401,"BH",H408:AL408,"&gt;=3")-COUNTIFS(H401:AL401,"BM",H408:AL408,"&gt;=3")</f>
        <v>16</v>
      </c>
      <c r="AX401" s="255">
        <f>COUNTIF(H401:AL401,"AL")+COUNTIF(H401:AL401,"AL/DS")/2+COUNTIF(H401:AL401,"AL/NS")/2+COUNTIF(H401:AL401,"AL/BF")+COUNTIF(H401:AL401,"AL/BL")/2</f>
        <v>0</v>
      </c>
      <c r="AY401" s="255">
        <f>COUNTIF(H401:AL401,"SL")</f>
        <v>0</v>
      </c>
      <c r="AZ401" s="255">
        <f>COUNTIF(H401:AL401,"NH")</f>
        <v>1</v>
      </c>
      <c r="BA401" s="255">
        <f>COUNTIF(H401:AL401,"HL")</f>
        <v>0</v>
      </c>
      <c r="BB401" s="255">
        <f>COUNTIF(G401:AL401,"P/DS")/2+COUNTIF(G401:AL401,"P/NS")/2+COUNTIF(G401:AL401,"UL")+COUNTIF(G401:AL401,"UL/DS")/2+COUNTIF(G401:AL401,"UL/NS")/2+COUNTIF(G401:AL401,"UL/BL")/2+COUNTIF(G401:AL401,"UL/BF")/2+COUNTIF(G401:AL401,"PH/F")/2+COUNTIF(G401:AL401,"PH/L")/2</f>
        <v>0.5</v>
      </c>
      <c r="BC401" s="255">
        <f>COUNTIF(H401:AL401,"NB")</f>
        <v>2</v>
      </c>
      <c r="BD401" s="255">
        <f>COUNTIF(H401:AL401,"NL")</f>
        <v>0</v>
      </c>
      <c r="BE401" s="255">
        <f>COUNTIF(H401:AL401,"IL")</f>
        <v>0</v>
      </c>
      <c r="BF401" s="255">
        <f>COUNTIF(H401:AL401,"KT")</f>
        <v>0</v>
      </c>
      <c r="BG401" s="255">
        <f>COUNTIF(H401:AL401,"L70")</f>
        <v>0</v>
      </c>
      <c r="BH401" s="255">
        <f>COUNTIF(H401:AL401,"MD")</f>
        <v>0</v>
      </c>
      <c r="BI401" s="255">
        <f>COUNTIF(H401:AL401,"PMD")</f>
        <v>0</v>
      </c>
      <c r="BJ401" s="255">
        <f>COUNTIF(H401:AL401,"PM")</f>
        <v>0</v>
      </c>
      <c r="BK401" s="255">
        <f>COUNTIF(H401:AL401,"BM")</f>
        <v>0</v>
      </c>
      <c r="BL401" s="261">
        <f>SUMIF(H401:AL401,"PD",H402:AL402)+SUMIF(H401:AL401,"PN",H402:AL402)+SUMIF(H401:AL401,"P/DS",H402:AL402)+SUMIF(H401:AL401,"PN/F",H402:AL402)+SUMIF(H401:AL401,"PN/L",H402:AL402)+SUMIF(H401:AL401,"TV",H402:AL402)+SUMIF(H401:AL401,"TVD",H402:AL402)+SUMIF(H401:AL401,"PDD",H402:AL402)</f>
        <v>0</v>
      </c>
      <c r="BM401" s="261">
        <f>SUMIF(H401:AL401,"PD",H403:AL403)+SUMIF(H401:AL401,"PN",H403:AL403)+SUMIF(H401:AL401,"P/DS",H403:AL403)+SUMIF(H401:AL401,"PN/F",H403:AL403)+SUMIF(H401:AL401,"PN/L",H403:AL403)+SUMIF(H401:AL401,"TV",H403:AL403)+SUMIF(H401:AL401,"TVD",H403:AL403)+SUMIF(H401:AL401,"PDD",H403:AL403)+SUMIF(H401:AL401,"PMD",H403:AL403)</f>
        <v>0</v>
      </c>
      <c r="BN401" s="261">
        <f>SUMIF(H401:AL401,"PD",H404:AL404)+SUMIF(H401:AL401,"PN",H404:AL404)+SUMIF(H401:AL401,"P/DS",H404:AL404)+SUMIF(H401:AL401,"PN/F",H404:AL404)+SUMIF(H401:AL401,"PN/L",H404:AL404)+SUMIF(H401:AL401,"TV",H404:AL404)+SUMIF(H401:AL401,"TVD",H404:AL404)</f>
        <v>0</v>
      </c>
      <c r="BO401" s="261">
        <f>SUMIF(H401:AL401,"PD",H405:AL405)+SUMIF(H401:AL401,"PN",H405:AL405)+SUMIF(H401:AL401,"P/DS",H405:AL405)+SUMIF(H401:AL401,"PN/F",H405:AL405)+SUMIF(H401:AL401,"PN/L",H405:AL405)+SUMIF(H401:AL401,"TV",H405:AL405)+SUMIF(H401:AL401,"TVD",H405:AL405)</f>
        <v>0</v>
      </c>
      <c r="BP401" s="261">
        <f>SUMIF(H401:AL401,"PD",H406:AL406)+SUMIF(H401:AL401,"PN",H406:AL406)+SUMIF(H401:AL401,"P/DS",H406:AL406)+SUMIF(H401:AL401,"PN/F",H406:AL406)+SUMIF(H401:AL401,"PN/L",H406:AL406)+SUMIF(H401:AL401,"TV",H406:AL406)+SUMIF(H401:AL401,"TVD",H406:AL406)+SUMIF(H401:AL401,"PDD",H406:AL406)+SUMIF(H401:AL401,"PH",H406:AL406)+SUMIF(H401:AL401,"PM",H406:AL406)</f>
        <v>0</v>
      </c>
      <c r="BQ401" s="261">
        <f>SUMIF(H401:AL401,"PD",H407:AL407)+SUMIF(H401:AL401,"PN",H407:AL407)+SUMIF(H401:AL401,"P/DS",H407:AL407)+SUMIF(H401:AL401,"PN/F",H407:AL407)+SUMIF(H401:AL401,"PN/L",H407:AL407)+SUMIF(H401:AL401,"TV",H407:AL407)+SUMIF(H401:AL401,"TVD",H407:AL407)+SUMIF(H401:AL401,"PDD",H407:AL407)+SUMIF(H401:AL401,"PH",H407:AL407)+SUMIF(H401:AL401,"PM",H407:AL407)</f>
        <v>0</v>
      </c>
      <c r="BR401" s="269">
        <f>SUM(H402:AL402)-BL401</f>
        <v>16</v>
      </c>
      <c r="BS401" s="269">
        <f>SUM(H403:AL403)-BM401</f>
        <v>18</v>
      </c>
      <c r="BT401" s="269">
        <f>SUM(H404:AL404)-BN401</f>
        <v>0</v>
      </c>
      <c r="BU401" s="269">
        <f>SUM(H405:AL405)-BO401</f>
        <v>19.5</v>
      </c>
      <c r="BV401" s="269">
        <f>SUM(H406:AL406)-BP401</f>
        <v>8</v>
      </c>
      <c r="BW401" s="269">
        <f>SUM(H407:AL407)-BQ401</f>
        <v>0</v>
      </c>
      <c r="BX401" s="255">
        <f>SUMIF(H401:AL401,"PD",H408:AL408)+SUMIF(H401:AL401,"PN",H408:AL408)+SUMIF(H401:AL401,"P/DS",H408:AL408)+SUMIF(H401:AL401,"PN/F",H408:AL408)+SUMIF(H401:AL401,"PN/L",H408:AL408)</f>
        <v>0</v>
      </c>
      <c r="BY401" s="255">
        <f>SUM(H408:AL408)-BX401</f>
        <v>2</v>
      </c>
      <c r="BZ401" s="255">
        <f t="shared" ref="BZ401" si="147">+SUM(BL401:BW408)</f>
        <v>61.5</v>
      </c>
      <c r="CA401" s="266">
        <f>(COUNTIFS(H401:AL401,"PD",H402:AL402,"&gt;=2"))*0.5-IF(CN401="VP",COUNTIFS($H$16:$AL$16,"SAT",H401:AL401,"PD",H402:AL402,"&gt;=2"))*0.5</f>
        <v>0</v>
      </c>
      <c r="CB401" s="266">
        <f>(COUNTIFS(H401:AL401,"PN",H403:AL403,"&gt;=0.5",H402:AL402,"&gt;=1.5"))*0.5+COUNTIFS(H401:AL401,"PDD",H403:AL403,"&gt;=0.5",H402:AL402,"&gt;=1.5")*0.5</f>
        <v>0</v>
      </c>
      <c r="CC401" s="273">
        <f>(COUNTIFS(H401:AL401,"TV",H403:AL403,"&gt;=10"))*0.5+(COUNTIFS(H401:AL401,"PMD",H403:AL403,"&gt;=2"))*0.5</f>
        <v>0</v>
      </c>
      <c r="CD401" s="266">
        <f>(COUNTIFS(H401:AL401,"TVD",H405:AL405,"&gt;=6.5",H403:AL403,"&gt;=3.5"))*0.5</f>
        <v>0</v>
      </c>
      <c r="CE401" s="266">
        <f>(COUNTIFS(H401:AL401,"PD",H406:AL406,"&gt;=10"))*0.5</f>
        <v>0</v>
      </c>
      <c r="CF401" s="266">
        <f>(COUNTIFS(H401:AL401,"PDD",H406:AL406,"&gt;=3.5",H407:AL407,"&gt;=6.5")+COUNTIFS(H401:AL401,"PH",H407:AL407,"&gt;=0.5",H406:AL406,"&gt;=1.5")+COUNTIFS(H401:AL401,"PM",H407:AL407,"&gt;=0.5",H406:AL406,"&gt;=1.5"))*0.5</f>
        <v>0</v>
      </c>
      <c r="CG401" s="266">
        <f>(COUNTIFS(H401:AL401,"DS",H402:AL402,"&gt;=2")+COUNTIFS(H401:AL401,"AL/DS",H402:AL402,"&gt;=2"))*0.5-IF(CN401="VP",COUNTIFS($H$16:$AL$16,"SAT",H401:AL401,"DS",H402:AL402,"&gt;=2"))*0.5</f>
        <v>0</v>
      </c>
      <c r="CH401" s="266">
        <f>(COUNTIFS(H401:AL401,"NS",H403:AL403,"&gt;=0.5",H402:AL402,"&gt;=1.5")+COUNTIFS(H401:AL401,"AL/NS",H403:AL403,"&gt;=0.5",H402:AL402,"&gt;=1.5")+COUNTIFS(H401:AL401,"NHD",H403:AL403,"&gt;=4.5",H406:AL406,"&gt;=2",H402:AL402,"&gt;=1.5"))*0.5</f>
        <v>4</v>
      </c>
      <c r="CI401" s="266">
        <f>(COUNTIF(H403:AL403,"&gt;=10")+COUNTIFS(H401:AL401,"MD",H403:AL403,"&gt;=2")-COUNTIFS(H401:AL401,"TV",H403:AL403,"&gt;=10"))*0.5</f>
        <v>0</v>
      </c>
      <c r="CJ401" s="266">
        <f>(COUNTIFS(H401:AL401,"D",H405:AL405,"&gt;=6.5",H403:AL403,"&gt;=3.5"))*0.5</f>
        <v>1.5</v>
      </c>
      <c r="CK401" s="266">
        <f>(COUNTIF(H406:AL406,"&gt;=10")-COUNTIFS(H401:AL401,"PD",H406:AL406,"&gt;=10"))*0.5</f>
        <v>0</v>
      </c>
      <c r="CL401" s="265">
        <f>(COUNTIFS(H401:AL401,"NHD",H406:AL406,"&gt;=3.5",H407:AL407,"&gt;=6.5")+COUNTIFS(H401:AL401,"BH",H406:AL406,"&gt;=1.5",H407:AL407,"&gt;=0.5")+COUNTIFS(H401:AL401,"BM",H406:AL406,"&gt;=1.5",H407:AL407,"&gt;=0.5")+COUNTIFS(H401:AL401,"D",H406:AL406,"&gt;=1.5",H407:AL407,"&gt;=0.5"))*0.5</f>
        <v>0</v>
      </c>
      <c r="CM401" s="272"/>
      <c r="CN401" s="264" t="s">
        <v>723</v>
      </c>
      <c r="CO401" s="190">
        <f t="shared" ref="CO401" si="148">+AM401+AN401+AO401+AP401+AQ401+AR401+AS401+AU401+BG401</f>
        <v>26</v>
      </c>
      <c r="CP401" s="225">
        <f>+SUM(I402:I407)-I408</f>
        <v>10.5</v>
      </c>
      <c r="CQ401" s="225">
        <f>+SUM(J402:J407)-J408</f>
        <v>2.5</v>
      </c>
      <c r="CR401" s="225">
        <f>+SUM(K402:K407)-K408</f>
        <v>2.5</v>
      </c>
      <c r="CS401" s="191"/>
      <c r="CT401" s="191"/>
      <c r="CU401" s="191"/>
      <c r="CV401" s="191"/>
      <c r="CW401" s="191"/>
      <c r="CX401" s="191"/>
      <c r="CY401" s="191"/>
      <c r="CZ401" s="191"/>
      <c r="DA401" s="191"/>
    </row>
    <row r="402" spans="1:105" s="120" customFormat="1" ht="15" customHeight="1">
      <c r="A402" s="228"/>
      <c r="B402" s="512"/>
      <c r="C402" s="460"/>
      <c r="D402" s="237"/>
      <c r="E402" s="237"/>
      <c r="F402" s="242" t="s">
        <v>82</v>
      </c>
      <c r="G402" s="121">
        <v>1.5</v>
      </c>
      <c r="H402" s="157"/>
      <c r="I402" s="157"/>
      <c r="J402" s="157">
        <v>2</v>
      </c>
      <c r="K402" s="158">
        <v>2</v>
      </c>
      <c r="L402" s="158">
        <v>2</v>
      </c>
      <c r="M402" s="171">
        <v>2</v>
      </c>
      <c r="N402" s="158"/>
      <c r="O402" s="158"/>
      <c r="P402" s="158"/>
      <c r="Q402" s="83"/>
      <c r="R402" s="83"/>
      <c r="S402" s="83"/>
      <c r="T402" s="83"/>
      <c r="U402" s="83"/>
      <c r="V402" s="83"/>
      <c r="W402" s="83">
        <v>2</v>
      </c>
      <c r="X402" s="83"/>
      <c r="Y402" s="83">
        <v>2</v>
      </c>
      <c r="Z402" s="83"/>
      <c r="AA402" s="83">
        <v>2</v>
      </c>
      <c r="AB402" s="83"/>
      <c r="AC402" s="79"/>
      <c r="AD402" s="79"/>
      <c r="AE402" s="79"/>
      <c r="AF402" s="79"/>
      <c r="AG402" s="79"/>
      <c r="AH402" s="79"/>
      <c r="AI402" s="79"/>
      <c r="AJ402" s="79"/>
      <c r="AK402" s="79">
        <v>2</v>
      </c>
      <c r="AL402" s="79"/>
      <c r="AM402" s="240"/>
      <c r="AN402" s="240"/>
      <c r="AO402" s="240"/>
      <c r="AP402" s="240"/>
      <c r="AQ402" s="240"/>
      <c r="AR402" s="240"/>
      <c r="AS402" s="240"/>
      <c r="AT402" s="256"/>
      <c r="AU402" s="256"/>
      <c r="AV402" s="259"/>
      <c r="AW402" s="259"/>
      <c r="AX402" s="256"/>
      <c r="AY402" s="256"/>
      <c r="AZ402" s="256"/>
      <c r="BA402" s="256"/>
      <c r="BB402" s="256"/>
      <c r="BC402" s="256"/>
      <c r="BD402" s="256"/>
      <c r="BE402" s="256"/>
      <c r="BF402" s="256"/>
      <c r="BG402" s="256"/>
      <c r="BH402" s="256"/>
      <c r="BI402" s="256"/>
      <c r="BJ402" s="256"/>
      <c r="BK402" s="256"/>
      <c r="BL402" s="262"/>
      <c r="BM402" s="262"/>
      <c r="BN402" s="262"/>
      <c r="BO402" s="262"/>
      <c r="BP402" s="262"/>
      <c r="BQ402" s="262"/>
      <c r="BR402" s="270"/>
      <c r="BS402" s="270"/>
      <c r="BT402" s="270"/>
      <c r="BU402" s="270"/>
      <c r="BV402" s="270"/>
      <c r="BW402" s="270"/>
      <c r="BX402" s="256"/>
      <c r="BY402" s="256"/>
      <c r="BZ402" s="256"/>
      <c r="CA402" s="267"/>
      <c r="CB402" s="267"/>
      <c r="CC402" s="274"/>
      <c r="CD402" s="267"/>
      <c r="CE402" s="267"/>
      <c r="CF402" s="267"/>
      <c r="CG402" s="267"/>
      <c r="CH402" s="267"/>
      <c r="CI402" s="267"/>
      <c r="CJ402" s="267"/>
      <c r="CK402" s="267"/>
      <c r="CL402" s="265"/>
      <c r="CM402" s="272"/>
      <c r="CN402" s="264"/>
      <c r="CO402" s="190"/>
      <c r="CP402" s="226"/>
      <c r="CQ402" s="226"/>
      <c r="CR402" s="226"/>
      <c r="CS402" s="191"/>
      <c r="CT402" s="191"/>
      <c r="CU402" s="191"/>
      <c r="CV402" s="191"/>
      <c r="CW402" s="191"/>
      <c r="CX402" s="191"/>
      <c r="CY402" s="191"/>
      <c r="CZ402" s="191"/>
      <c r="DA402" s="191"/>
    </row>
    <row r="403" spans="1:105" s="120" customFormat="1" ht="15" customHeight="1">
      <c r="A403" s="228"/>
      <c r="B403" s="512"/>
      <c r="C403" s="460"/>
      <c r="D403" s="237"/>
      <c r="E403" s="237"/>
      <c r="F403" s="243"/>
      <c r="G403" s="122">
        <v>2</v>
      </c>
      <c r="H403" s="160"/>
      <c r="I403" s="161">
        <v>4</v>
      </c>
      <c r="J403" s="161">
        <v>0.5</v>
      </c>
      <c r="K403" s="161">
        <v>0.5</v>
      </c>
      <c r="L403" s="161">
        <v>0.5</v>
      </c>
      <c r="M403" s="161">
        <v>0.5</v>
      </c>
      <c r="N403" s="161"/>
      <c r="O403" s="161"/>
      <c r="P403" s="161"/>
      <c r="Q403" s="84"/>
      <c r="R403" s="84"/>
      <c r="S403" s="84"/>
      <c r="T403" s="84"/>
      <c r="U403" s="84"/>
      <c r="V403" s="84">
        <v>4</v>
      </c>
      <c r="W403" s="84">
        <v>0.5</v>
      </c>
      <c r="X403" s="84">
        <v>0.5</v>
      </c>
      <c r="Y403" s="84">
        <v>0.5</v>
      </c>
      <c r="Z403" s="84">
        <v>0.5</v>
      </c>
      <c r="AA403" s="84">
        <v>0.5</v>
      </c>
      <c r="AB403" s="84">
        <v>0.5</v>
      </c>
      <c r="AC403" s="80"/>
      <c r="AD403" s="80"/>
      <c r="AE403" s="80"/>
      <c r="AF403" s="80"/>
      <c r="AG403" s="80"/>
      <c r="AH403" s="80"/>
      <c r="AI403" s="80"/>
      <c r="AJ403" s="80">
        <v>4</v>
      </c>
      <c r="AK403" s="80">
        <v>0.5</v>
      </c>
      <c r="AL403" s="80">
        <v>0.5</v>
      </c>
      <c r="AM403" s="240"/>
      <c r="AN403" s="240"/>
      <c r="AO403" s="240"/>
      <c r="AP403" s="240"/>
      <c r="AQ403" s="240"/>
      <c r="AR403" s="240"/>
      <c r="AS403" s="240"/>
      <c r="AT403" s="256"/>
      <c r="AU403" s="256"/>
      <c r="AV403" s="259"/>
      <c r="AW403" s="259"/>
      <c r="AX403" s="256"/>
      <c r="AY403" s="256"/>
      <c r="AZ403" s="256"/>
      <c r="BA403" s="256"/>
      <c r="BB403" s="256"/>
      <c r="BC403" s="256"/>
      <c r="BD403" s="256"/>
      <c r="BE403" s="256"/>
      <c r="BF403" s="256"/>
      <c r="BG403" s="256"/>
      <c r="BH403" s="256"/>
      <c r="BI403" s="256"/>
      <c r="BJ403" s="256"/>
      <c r="BK403" s="256"/>
      <c r="BL403" s="262"/>
      <c r="BM403" s="262"/>
      <c r="BN403" s="262"/>
      <c r="BO403" s="262"/>
      <c r="BP403" s="262"/>
      <c r="BQ403" s="262"/>
      <c r="BR403" s="270"/>
      <c r="BS403" s="270"/>
      <c r="BT403" s="270"/>
      <c r="BU403" s="270"/>
      <c r="BV403" s="270"/>
      <c r="BW403" s="270"/>
      <c r="BX403" s="256"/>
      <c r="BY403" s="256"/>
      <c r="BZ403" s="256"/>
      <c r="CA403" s="267"/>
      <c r="CB403" s="267"/>
      <c r="CC403" s="274"/>
      <c r="CD403" s="267"/>
      <c r="CE403" s="267"/>
      <c r="CF403" s="267"/>
      <c r="CG403" s="267"/>
      <c r="CH403" s="267"/>
      <c r="CI403" s="267"/>
      <c r="CJ403" s="267"/>
      <c r="CK403" s="267"/>
      <c r="CL403" s="265"/>
      <c r="CM403" s="272"/>
      <c r="CN403" s="264"/>
      <c r="CO403" s="190"/>
      <c r="CP403" s="226"/>
      <c r="CQ403" s="226"/>
      <c r="CR403" s="226"/>
      <c r="CS403" s="191"/>
      <c r="CT403" s="191"/>
      <c r="CU403" s="191"/>
      <c r="CV403" s="191"/>
      <c r="CW403" s="191"/>
      <c r="CX403" s="191"/>
      <c r="CY403" s="191"/>
      <c r="CZ403" s="191"/>
      <c r="DA403" s="191"/>
    </row>
    <row r="404" spans="1:105" s="120" customFormat="1" ht="15" customHeight="1">
      <c r="A404" s="228"/>
      <c r="B404" s="512"/>
      <c r="C404" s="460"/>
      <c r="D404" s="237"/>
      <c r="E404" s="237"/>
      <c r="F404" s="243"/>
      <c r="G404" s="122">
        <v>2.1</v>
      </c>
      <c r="H404" s="163"/>
      <c r="I404" s="161"/>
      <c r="J404" s="161"/>
      <c r="K404" s="164"/>
      <c r="L404" s="164"/>
      <c r="M404" s="162"/>
      <c r="N404" s="162"/>
      <c r="O404" s="162"/>
      <c r="P404" s="162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240"/>
      <c r="AN404" s="240"/>
      <c r="AO404" s="240"/>
      <c r="AP404" s="240"/>
      <c r="AQ404" s="240"/>
      <c r="AR404" s="240"/>
      <c r="AS404" s="240"/>
      <c r="AT404" s="256"/>
      <c r="AU404" s="256"/>
      <c r="AV404" s="259"/>
      <c r="AW404" s="259"/>
      <c r="AX404" s="256"/>
      <c r="AY404" s="256"/>
      <c r="AZ404" s="256"/>
      <c r="BA404" s="256"/>
      <c r="BB404" s="256"/>
      <c r="BC404" s="256"/>
      <c r="BD404" s="256"/>
      <c r="BE404" s="256"/>
      <c r="BF404" s="256"/>
      <c r="BG404" s="256"/>
      <c r="BH404" s="256"/>
      <c r="BI404" s="256"/>
      <c r="BJ404" s="256"/>
      <c r="BK404" s="256"/>
      <c r="BL404" s="262"/>
      <c r="BM404" s="262"/>
      <c r="BN404" s="262"/>
      <c r="BO404" s="262"/>
      <c r="BP404" s="262"/>
      <c r="BQ404" s="262"/>
      <c r="BR404" s="270"/>
      <c r="BS404" s="270"/>
      <c r="BT404" s="270"/>
      <c r="BU404" s="270"/>
      <c r="BV404" s="270"/>
      <c r="BW404" s="270"/>
      <c r="BX404" s="256"/>
      <c r="BY404" s="256"/>
      <c r="BZ404" s="256"/>
      <c r="CA404" s="267"/>
      <c r="CB404" s="267"/>
      <c r="CC404" s="274"/>
      <c r="CD404" s="267"/>
      <c r="CE404" s="267"/>
      <c r="CF404" s="267"/>
      <c r="CG404" s="267"/>
      <c r="CH404" s="267"/>
      <c r="CI404" s="267"/>
      <c r="CJ404" s="267"/>
      <c r="CK404" s="267"/>
      <c r="CL404" s="265"/>
      <c r="CM404" s="272"/>
      <c r="CN404" s="264"/>
      <c r="CO404" s="190"/>
      <c r="CP404" s="226"/>
      <c r="CQ404" s="226"/>
      <c r="CR404" s="226"/>
      <c r="CS404" s="191"/>
      <c r="CT404" s="191"/>
      <c r="CU404" s="191"/>
      <c r="CV404" s="191"/>
      <c r="CW404" s="191"/>
      <c r="CX404" s="191"/>
      <c r="CY404" s="191"/>
      <c r="CZ404" s="191"/>
      <c r="DA404" s="191"/>
    </row>
    <row r="405" spans="1:105" s="120" customFormat="1" ht="15" customHeight="1">
      <c r="A405" s="228"/>
      <c r="B405" s="512"/>
      <c r="C405" s="460"/>
      <c r="D405" s="237"/>
      <c r="E405" s="237"/>
      <c r="F405" s="243"/>
      <c r="G405" s="122">
        <v>2.7</v>
      </c>
      <c r="H405" s="163"/>
      <c r="I405" s="164">
        <v>6.5</v>
      </c>
      <c r="J405" s="164"/>
      <c r="K405" s="164"/>
      <c r="L405" s="164"/>
      <c r="M405" s="162"/>
      <c r="N405" s="162"/>
      <c r="O405" s="162"/>
      <c r="P405" s="162"/>
      <c r="Q405" s="84"/>
      <c r="R405" s="84"/>
      <c r="S405" s="84"/>
      <c r="T405" s="84"/>
      <c r="U405" s="84"/>
      <c r="V405" s="84">
        <v>6.5</v>
      </c>
      <c r="W405" s="84"/>
      <c r="X405" s="84"/>
      <c r="Y405" s="84"/>
      <c r="Z405" s="84"/>
      <c r="AA405" s="84"/>
      <c r="AB405" s="84"/>
      <c r="AC405" s="80"/>
      <c r="AD405" s="80"/>
      <c r="AE405" s="80"/>
      <c r="AF405" s="80"/>
      <c r="AG405" s="80"/>
      <c r="AH405" s="80"/>
      <c r="AI405" s="80"/>
      <c r="AJ405" s="80">
        <v>6.5</v>
      </c>
      <c r="AK405" s="80"/>
      <c r="AL405" s="80"/>
      <c r="AM405" s="240"/>
      <c r="AN405" s="240"/>
      <c r="AO405" s="240"/>
      <c r="AP405" s="240"/>
      <c r="AQ405" s="240"/>
      <c r="AR405" s="240"/>
      <c r="AS405" s="240"/>
      <c r="AT405" s="256"/>
      <c r="AU405" s="256"/>
      <c r="AV405" s="259"/>
      <c r="AW405" s="259"/>
      <c r="AX405" s="256"/>
      <c r="AY405" s="256"/>
      <c r="AZ405" s="256"/>
      <c r="BA405" s="256"/>
      <c r="BB405" s="256"/>
      <c r="BC405" s="256"/>
      <c r="BD405" s="256"/>
      <c r="BE405" s="256"/>
      <c r="BF405" s="256"/>
      <c r="BG405" s="256"/>
      <c r="BH405" s="256"/>
      <c r="BI405" s="256"/>
      <c r="BJ405" s="256"/>
      <c r="BK405" s="256"/>
      <c r="BL405" s="262"/>
      <c r="BM405" s="262"/>
      <c r="BN405" s="262"/>
      <c r="BO405" s="262"/>
      <c r="BP405" s="262"/>
      <c r="BQ405" s="262"/>
      <c r="BR405" s="270"/>
      <c r="BS405" s="270"/>
      <c r="BT405" s="270"/>
      <c r="BU405" s="270"/>
      <c r="BV405" s="270"/>
      <c r="BW405" s="270"/>
      <c r="BX405" s="256"/>
      <c r="BY405" s="256"/>
      <c r="BZ405" s="256"/>
      <c r="CA405" s="267"/>
      <c r="CB405" s="267"/>
      <c r="CC405" s="274"/>
      <c r="CD405" s="267"/>
      <c r="CE405" s="267"/>
      <c r="CF405" s="267"/>
      <c r="CG405" s="267"/>
      <c r="CH405" s="267"/>
      <c r="CI405" s="267"/>
      <c r="CJ405" s="267"/>
      <c r="CK405" s="267"/>
      <c r="CL405" s="265"/>
      <c r="CM405" s="272"/>
      <c r="CN405" s="264"/>
      <c r="CO405" s="190"/>
      <c r="CP405" s="226"/>
      <c r="CQ405" s="226"/>
      <c r="CR405" s="226"/>
      <c r="CS405" s="191"/>
      <c r="CT405" s="191"/>
      <c r="CU405" s="191"/>
      <c r="CV405" s="191"/>
      <c r="CW405" s="191"/>
      <c r="CX405" s="191"/>
      <c r="CY405" s="191"/>
      <c r="CZ405" s="191"/>
      <c r="DA405" s="191"/>
    </row>
    <row r="406" spans="1:105" s="120" customFormat="1" ht="15" customHeight="1">
      <c r="A406" s="228"/>
      <c r="B406" s="512"/>
      <c r="C406" s="460"/>
      <c r="D406" s="237"/>
      <c r="E406" s="237"/>
      <c r="F406" s="243"/>
      <c r="G406" s="122">
        <v>3</v>
      </c>
      <c r="H406" s="163">
        <v>8</v>
      </c>
      <c r="I406" s="161"/>
      <c r="J406" s="161"/>
      <c r="K406" s="164"/>
      <c r="L406" s="164"/>
      <c r="M406" s="162"/>
      <c r="N406" s="162"/>
      <c r="O406" s="162"/>
      <c r="P406" s="162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240"/>
      <c r="AN406" s="240"/>
      <c r="AO406" s="240"/>
      <c r="AP406" s="240"/>
      <c r="AQ406" s="240"/>
      <c r="AR406" s="240"/>
      <c r="AS406" s="240"/>
      <c r="AT406" s="256"/>
      <c r="AU406" s="256"/>
      <c r="AV406" s="259"/>
      <c r="AW406" s="259"/>
      <c r="AX406" s="256"/>
      <c r="AY406" s="256"/>
      <c r="AZ406" s="256"/>
      <c r="BA406" s="256"/>
      <c r="BB406" s="256"/>
      <c r="BC406" s="256"/>
      <c r="BD406" s="256"/>
      <c r="BE406" s="256"/>
      <c r="BF406" s="256"/>
      <c r="BG406" s="256"/>
      <c r="BH406" s="256"/>
      <c r="BI406" s="256"/>
      <c r="BJ406" s="256"/>
      <c r="BK406" s="256"/>
      <c r="BL406" s="262"/>
      <c r="BM406" s="262"/>
      <c r="BN406" s="262"/>
      <c r="BO406" s="262"/>
      <c r="BP406" s="262"/>
      <c r="BQ406" s="262"/>
      <c r="BR406" s="270"/>
      <c r="BS406" s="270"/>
      <c r="BT406" s="270"/>
      <c r="BU406" s="270"/>
      <c r="BV406" s="270"/>
      <c r="BW406" s="270"/>
      <c r="BX406" s="256"/>
      <c r="BY406" s="256"/>
      <c r="BZ406" s="256"/>
      <c r="CA406" s="267"/>
      <c r="CB406" s="267"/>
      <c r="CC406" s="274"/>
      <c r="CD406" s="267"/>
      <c r="CE406" s="267"/>
      <c r="CF406" s="267"/>
      <c r="CG406" s="267"/>
      <c r="CH406" s="267"/>
      <c r="CI406" s="267"/>
      <c r="CJ406" s="267"/>
      <c r="CK406" s="267"/>
      <c r="CL406" s="265"/>
      <c r="CM406" s="272"/>
      <c r="CN406" s="264"/>
      <c r="CO406" s="190"/>
      <c r="CP406" s="226"/>
      <c r="CQ406" s="226"/>
      <c r="CR406" s="226"/>
      <c r="CS406" s="191"/>
      <c r="CT406" s="191"/>
      <c r="CU406" s="191"/>
      <c r="CV406" s="191"/>
      <c r="CW406" s="191"/>
      <c r="CX406" s="191"/>
      <c r="CY406" s="191"/>
      <c r="CZ406" s="191"/>
      <c r="DA406" s="191"/>
    </row>
    <row r="407" spans="1:105" s="120" customFormat="1" ht="15" customHeight="1">
      <c r="A407" s="228"/>
      <c r="B407" s="512"/>
      <c r="C407" s="460"/>
      <c r="D407" s="237"/>
      <c r="E407" s="237"/>
      <c r="F407" s="244"/>
      <c r="G407" s="123">
        <v>3.9</v>
      </c>
      <c r="H407" s="165"/>
      <c r="I407" s="166"/>
      <c r="J407" s="166"/>
      <c r="K407" s="166"/>
      <c r="L407" s="166"/>
      <c r="M407" s="167"/>
      <c r="N407" s="167"/>
      <c r="O407" s="167"/>
      <c r="P407" s="16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240"/>
      <c r="AN407" s="240"/>
      <c r="AO407" s="240"/>
      <c r="AP407" s="240"/>
      <c r="AQ407" s="240"/>
      <c r="AR407" s="240"/>
      <c r="AS407" s="240"/>
      <c r="AT407" s="256"/>
      <c r="AU407" s="256"/>
      <c r="AV407" s="259"/>
      <c r="AW407" s="259"/>
      <c r="AX407" s="256"/>
      <c r="AY407" s="256"/>
      <c r="AZ407" s="256"/>
      <c r="BA407" s="256"/>
      <c r="BB407" s="256"/>
      <c r="BC407" s="256"/>
      <c r="BD407" s="256"/>
      <c r="BE407" s="256"/>
      <c r="BF407" s="256"/>
      <c r="BG407" s="256"/>
      <c r="BH407" s="256"/>
      <c r="BI407" s="256"/>
      <c r="BJ407" s="256"/>
      <c r="BK407" s="256"/>
      <c r="BL407" s="262"/>
      <c r="BM407" s="262"/>
      <c r="BN407" s="262"/>
      <c r="BO407" s="262"/>
      <c r="BP407" s="262"/>
      <c r="BQ407" s="262"/>
      <c r="BR407" s="270"/>
      <c r="BS407" s="270"/>
      <c r="BT407" s="270"/>
      <c r="BU407" s="270"/>
      <c r="BV407" s="270"/>
      <c r="BW407" s="270"/>
      <c r="BX407" s="256"/>
      <c r="BY407" s="256"/>
      <c r="BZ407" s="256"/>
      <c r="CA407" s="267"/>
      <c r="CB407" s="267"/>
      <c r="CC407" s="274"/>
      <c r="CD407" s="267"/>
      <c r="CE407" s="267"/>
      <c r="CF407" s="267"/>
      <c r="CG407" s="267"/>
      <c r="CH407" s="267"/>
      <c r="CI407" s="267"/>
      <c r="CJ407" s="267"/>
      <c r="CK407" s="267"/>
      <c r="CL407" s="265"/>
      <c r="CM407" s="272"/>
      <c r="CN407" s="264"/>
      <c r="CO407" s="190"/>
      <c r="CP407" s="226"/>
      <c r="CQ407" s="226"/>
      <c r="CR407" s="226"/>
      <c r="CS407" s="191"/>
      <c r="CT407" s="191"/>
      <c r="CU407" s="191"/>
      <c r="CV407" s="191"/>
      <c r="CW407" s="191"/>
      <c r="CX407" s="191"/>
      <c r="CY407" s="191"/>
      <c r="CZ407" s="191"/>
      <c r="DA407" s="191"/>
    </row>
    <row r="408" spans="1:105" s="120" customFormat="1" ht="15" customHeight="1">
      <c r="A408" s="229"/>
      <c r="B408" s="513"/>
      <c r="C408" s="461"/>
      <c r="D408" s="238"/>
      <c r="E408" s="238"/>
      <c r="F408" s="245" t="s">
        <v>83</v>
      </c>
      <c r="G408" s="246"/>
      <c r="H408" s="172"/>
      <c r="I408" s="169"/>
      <c r="J408" s="169"/>
      <c r="K408" s="169"/>
      <c r="L408" s="169"/>
      <c r="M408" s="170"/>
      <c r="N408" s="170"/>
      <c r="O408" s="170"/>
      <c r="P408" s="170"/>
      <c r="Q408" s="82"/>
      <c r="R408" s="82">
        <v>2</v>
      </c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241"/>
      <c r="AN408" s="241"/>
      <c r="AO408" s="241"/>
      <c r="AP408" s="241"/>
      <c r="AQ408" s="241"/>
      <c r="AR408" s="241"/>
      <c r="AS408" s="241"/>
      <c r="AT408" s="257"/>
      <c r="AU408" s="257"/>
      <c r="AV408" s="260"/>
      <c r="AW408" s="260"/>
      <c r="AX408" s="257"/>
      <c r="AY408" s="257"/>
      <c r="AZ408" s="257"/>
      <c r="BA408" s="257"/>
      <c r="BB408" s="257"/>
      <c r="BC408" s="257"/>
      <c r="BD408" s="257"/>
      <c r="BE408" s="257"/>
      <c r="BF408" s="257"/>
      <c r="BG408" s="257"/>
      <c r="BH408" s="257"/>
      <c r="BI408" s="257"/>
      <c r="BJ408" s="257"/>
      <c r="BK408" s="257"/>
      <c r="BL408" s="263"/>
      <c r="BM408" s="263"/>
      <c r="BN408" s="263"/>
      <c r="BO408" s="263"/>
      <c r="BP408" s="263"/>
      <c r="BQ408" s="263"/>
      <c r="BR408" s="271"/>
      <c r="BS408" s="271"/>
      <c r="BT408" s="271"/>
      <c r="BU408" s="271"/>
      <c r="BV408" s="271"/>
      <c r="BW408" s="271"/>
      <c r="BX408" s="257"/>
      <c r="BY408" s="257"/>
      <c r="BZ408" s="257"/>
      <c r="CA408" s="268"/>
      <c r="CB408" s="268"/>
      <c r="CC408" s="275"/>
      <c r="CD408" s="268"/>
      <c r="CE408" s="268"/>
      <c r="CF408" s="268"/>
      <c r="CG408" s="268"/>
      <c r="CH408" s="268"/>
      <c r="CI408" s="268"/>
      <c r="CJ408" s="268"/>
      <c r="CK408" s="268"/>
      <c r="CL408" s="265"/>
      <c r="CM408" s="272"/>
      <c r="CN408" s="264"/>
      <c r="CO408" s="190"/>
      <c r="CP408" s="226"/>
      <c r="CQ408" s="226"/>
      <c r="CR408" s="226"/>
      <c r="CS408" s="191"/>
      <c r="CT408" s="191"/>
      <c r="CU408" s="191"/>
      <c r="CV408" s="191"/>
      <c r="CW408" s="191"/>
      <c r="CX408" s="191"/>
      <c r="CY408" s="191"/>
      <c r="CZ408" s="191"/>
      <c r="DA408" s="191"/>
    </row>
    <row r="409" spans="1:105" s="70" customFormat="1" ht="15" customHeight="1">
      <c r="A409" s="227">
        <f t="shared" ref="A409" si="149">A401+1</f>
        <v>50</v>
      </c>
      <c r="B409" s="511" t="s">
        <v>1341</v>
      </c>
      <c r="C409" s="459" t="s">
        <v>1342</v>
      </c>
      <c r="D409" s="378">
        <v>44658</v>
      </c>
      <c r="E409" s="236" t="s">
        <v>585</v>
      </c>
      <c r="F409" s="253" t="s">
        <v>80</v>
      </c>
      <c r="G409" s="254"/>
      <c r="H409" s="169" t="s">
        <v>69</v>
      </c>
      <c r="I409" s="169"/>
      <c r="J409" s="169" t="s">
        <v>60</v>
      </c>
      <c r="K409" s="169" t="s">
        <v>631</v>
      </c>
      <c r="L409" s="169" t="s">
        <v>60</v>
      </c>
      <c r="M409" s="169" t="s">
        <v>60</v>
      </c>
      <c r="N409" s="170" t="s">
        <v>60</v>
      </c>
      <c r="O409" s="170" t="s">
        <v>973</v>
      </c>
      <c r="P409" s="170" t="s">
        <v>61</v>
      </c>
      <c r="Q409" s="82" t="s">
        <v>61</v>
      </c>
      <c r="R409" s="82" t="s">
        <v>61</v>
      </c>
      <c r="S409" s="82" t="s">
        <v>61</v>
      </c>
      <c r="T409" s="82" t="s">
        <v>61</v>
      </c>
      <c r="U409" s="82" t="s">
        <v>61</v>
      </c>
      <c r="V409" s="82"/>
      <c r="W409" s="82" t="s">
        <v>60</v>
      </c>
      <c r="X409" s="82" t="s">
        <v>60</v>
      </c>
      <c r="Y409" s="82" t="s">
        <v>60</v>
      </c>
      <c r="Z409" s="82" t="s">
        <v>60</v>
      </c>
      <c r="AA409" s="82" t="s">
        <v>60</v>
      </c>
      <c r="AB409" s="82" t="s">
        <v>60</v>
      </c>
      <c r="AC409" s="82"/>
      <c r="AD409" s="82" t="s">
        <v>60</v>
      </c>
      <c r="AE409" s="82" t="s">
        <v>60</v>
      </c>
      <c r="AF409" s="82" t="s">
        <v>60</v>
      </c>
      <c r="AG409" s="82" t="s">
        <v>60</v>
      </c>
      <c r="AH409" s="82" t="s">
        <v>60</v>
      </c>
      <c r="AI409" s="82" t="s">
        <v>60</v>
      </c>
      <c r="AJ409" s="82"/>
      <c r="AK409" s="82" t="s">
        <v>60</v>
      </c>
      <c r="AL409" s="82" t="s">
        <v>60</v>
      </c>
      <c r="AM409" s="239">
        <f>COUNTIF(H409:AL409,"PH")+COUNTIF(H409:AL409,"PH/L")+COUNTIF(H409:AL409,"PM")</f>
        <v>0</v>
      </c>
      <c r="AN409" s="239">
        <f>COUNTIF(H409:AL409,"PD")+COUNTIF(H409:AL409,"PDD")+COUNTIF(H409:AL409,"P/DS")/2+COUNTIF(H409:AL409,"PMD")</f>
        <v>0</v>
      </c>
      <c r="AO409" s="239">
        <f>COUNTIF(H409:AL409,"PN")+COUNTIF(H409:AL409,"P/NS")/2+COUNTIF(H409:AL409,"PH")+COUNTIF(H409:AL409,"PH/F")/2+COUNTIF(H409:AL409,"PH/L")/2+COUNTIF(H409:AL409,"PM")</f>
        <v>0</v>
      </c>
      <c r="AP409" s="239">
        <f>COUNTIF(H409:AL409,"BH")+COUNTIF(H409:AL409,"AL/BL")+COUNTIF(H409:AL409,"UL/BL")+COUNTIF(H409:AL409,"BM")</f>
        <v>0</v>
      </c>
      <c r="AQ409" s="239">
        <f>COUNTIF(H409:AL409,"DS")+COUNTIF(H409:AL409,"AL/DS")/2+COUNTIF(H409:AL409,"UL/DS")/2+COUNTIF(H409:AL409,"CT")+COUNTIF(H409:AL409,"MD")</f>
        <v>18</v>
      </c>
      <c r="AR409" s="239">
        <f>COUNTIF(H409:AL409,"NS")+COUNTIF(H409:AL409,"AL/NS")/2+COUNTIF(H409:AL409,"UL/NS")/2+COUNTIF(H409:AL409,"BH")+COUNTIF(H409:AL409,"AL/BF")/2+COUNTIF(H409:AL409,"AL/BL")/2+COUNTIF(H409:AL409,"UL/BL")/2+COUNTIF(H409:AL409,"UL/BF")/2+COUNTIF(H409:AL409,"BM")</f>
        <v>6</v>
      </c>
      <c r="AS409" s="239">
        <f>COUNTIF(H409:AL409,"AL")+COUNTIF(H409:AL409,"AL/DS")/2+COUNTIF(H409:AL409,"AL/NS")/2+COUNTIF(H409:AL409,"NH")+COUNTIF(H409:AL409,"SL")+COUNTIF(H409:AL409,"NHD")+COUNTIF(H409:AL409,"B")+COUNTIF(H409:AL409,"HL")+COUNTIF(H409:AL409,"AL/BF")/2+COUNTIF(H409:AL409,"AL/BL")/2</f>
        <v>1</v>
      </c>
      <c r="AT409" s="255">
        <f>COUNTIF(H409:AL409,"PD")+COUNTIF(H409:AL409,"PN")+COUNTIF(H409:AL409,"P/DS")/2+COUNTIF(H409:AL409,"P/NS")/2+COUNTIF(H409:AL409,"DS")+COUNTIF(H409:AL409,"NS")+COUNTIF(H409:AL409,"AL")+COUNTIF(H409:AL409,"AL/DS")+COUNTIF(H409:AL409,"AL/NS")+COUNTIF(H409:AL409,"NH")+COUNTIF(H409:AL409,"SL")+COUNTIF(H409:AL409,"UL/DS")/2+COUNTIF(H409:AL409,"UL/NS")/2+COUNTIF(H409:AL409,"CT")+COUNTIF(H409:AL409,"NHD")+COUNTIF(H409:AL409,"PDD")+COUNTIF(H409:AL409,"B")+COUNTIF(H409:AL409,"HL")+COUNTIF(H409:AL409,"PH")+COUNTIF(H409:AL409,"BH")+COUNTIF(H409:AL409,"AL/BF")+COUNTIF(H409:AL409,"AL/BL")+COUNTIF(H409:AL409,"UL/BF")/2+COUNTIF(H409:AL409,"UL/BL")/2+COUNTIF(H409:AL409,"PH/F")/2+COUNTIF(H409:AL409,"PH/L")/2+COUNTIF(H409:AL409,"MD")+COUNTIF(H409:AL409,"PMD")+COUNTIF(H409:AL409,"PM")+COUNTIF(H409:AL409,"BM")</f>
        <v>25</v>
      </c>
      <c r="AU409" s="255">
        <f>COUNTIF(H409:AL409,"P/DS")/2+COUNTIF(H409:AL409,"P/NS")/2+COUNTIF(H409:AL409,"IL")+COUNTIF(H409:AL409,"NL")+COUNTIF(H409:AL409,"UL")+COUNTIF(H409:AL409,"UL/DS")/2+COUNTIF(H409:AL409,"UL/NS")/2+COUNTIF(H409:AL409,"KT")+COUNTIF(H409:AL409,"UL/BF")/2+COUNTIF(H409:AL409,"UL/BL")/2+COUNTIF(H409:AL409,"PH/F")/2+COUNTIF(H409:AL409,"PH/L")/2+COUNTIF(H409:AL409,"NB")</f>
        <v>1</v>
      </c>
      <c r="AV409" s="258">
        <f>COUNTIF(H409:AL409,"PN")+COUNTIF(H409:AL409,"TVD")+COUNTIF(H409:AL409,"PH")+COUNTIF(H409:AL409,"PM")+COUNTIF(H409:AL409,"PDD")-COUNTIFS(H409:AL409,"PN",H416:AL416,"&gt;=3")-COUNTIFS(H409:AL409,"PM",H416:AL416,"&gt;=3")</f>
        <v>0</v>
      </c>
      <c r="AW409" s="258">
        <f>COUNTIF(H409:AL409,"NS")+COUNTIF(H409:AL409,"D")+COUNTIF(H409:AL409,"BH")+COUNTIF(H409:AL409,"NHD")+COUNTIF(H409:AL409,"BM")-COUNTIFS(H409:AL409,"NS",H416:AL416,"&gt;=3")-COUNTIFS(H409:AL409,"BH",H416:AL416,"&gt;=3")-COUNTIFS(H409:AL409,"BM",H416:AL416,"&gt;=3")</f>
        <v>7</v>
      </c>
      <c r="AX409" s="255">
        <f>COUNTIF(H409:AL409,"AL")+COUNTIF(H409:AL409,"AL/DS")/2+COUNTIF(H409:AL409,"AL/NS")/2+COUNTIF(H409:AL409,"AL/BF")+COUNTIF(H409:AL409,"AL/BL")/2</f>
        <v>0</v>
      </c>
      <c r="AY409" s="255">
        <f>COUNTIF(H409:AL409,"SL")</f>
        <v>0</v>
      </c>
      <c r="AZ409" s="255">
        <f>COUNTIF(H409:AL409,"NH")</f>
        <v>1</v>
      </c>
      <c r="BA409" s="255">
        <f>COUNTIF(H409:AL409,"HL")</f>
        <v>0</v>
      </c>
      <c r="BB409" s="255">
        <f>COUNTIF(G409:AL409,"P/DS")/2+COUNTIF(G409:AL409,"P/NS")/2+COUNTIF(G409:AL409,"UL")+COUNTIF(G409:AL409,"UL/DS")/2+COUNTIF(G409:AL409,"UL/NS")/2+COUNTIF(G409:AL409,"UL/BL")/2+COUNTIF(G409:AL409,"UL/BF")/2+COUNTIF(G409:AL409,"PH/F")/2+COUNTIF(G409:AL409,"PH/L")/2</f>
        <v>0</v>
      </c>
      <c r="BC409" s="255">
        <f>COUNTIF(H409:AL409,"NB")</f>
        <v>1</v>
      </c>
      <c r="BD409" s="255">
        <f>COUNTIF(H409:AL409,"NL")</f>
        <v>0</v>
      </c>
      <c r="BE409" s="255">
        <f>COUNTIF(H409:AL409,"IL")</f>
        <v>0</v>
      </c>
      <c r="BF409" s="255">
        <f>COUNTIF(H409:AL409,"KT")</f>
        <v>0</v>
      </c>
      <c r="BG409" s="255">
        <f>COUNTIF(H409:AL409,"L70")</f>
        <v>0</v>
      </c>
      <c r="BH409" s="255">
        <f>COUNTIF(H409:AL409,"MD")</f>
        <v>0</v>
      </c>
      <c r="BI409" s="255">
        <f>COUNTIF(H409:AL409,"PMD")</f>
        <v>0</v>
      </c>
      <c r="BJ409" s="255">
        <f>COUNTIF(H409:AL409,"PM")</f>
        <v>0</v>
      </c>
      <c r="BK409" s="255">
        <f>COUNTIF(H409:AL409,"BM")</f>
        <v>0</v>
      </c>
      <c r="BL409" s="261">
        <f>SUMIF(H409:AL409,"PD",H410:AL410)+SUMIF(H409:AL409,"PN",H410:AL410)+SUMIF(H409:AL409,"P/DS",H410:AL410)+SUMIF(H409:AL409,"PN/F",H410:AL410)+SUMIF(H409:AL409,"PN/L",H410:AL410)+SUMIF(H409:AL409,"TV",H410:AL410)+SUMIF(H409:AL409,"TVD",H410:AL410)+SUMIF(H409:AL409,"PDD",H410:AL410)</f>
        <v>0</v>
      </c>
      <c r="BM409" s="261">
        <f>SUMIF(H409:AL409,"PD",H411:AL411)+SUMIF(H409:AL409,"PN",H411:AL411)+SUMIF(H409:AL409,"P/DS",H411:AL411)+SUMIF(H409:AL409,"PN/F",H411:AL411)+SUMIF(H409:AL409,"PN/L",H411:AL411)+SUMIF(H409:AL409,"TV",H411:AL411)+SUMIF(H409:AL409,"TVD",H411:AL411)+SUMIF(H409:AL409,"PDD",H411:AL411)+SUMIF(H409:AL409,"PMD",H411:AL411)</f>
        <v>0</v>
      </c>
      <c r="BN409" s="261">
        <f>SUMIF(H409:AL409,"PD",H412:AL412)+SUMIF(H409:AL409,"PN",H412:AL412)+SUMIF(H409:AL409,"P/DS",H412:AL412)+SUMIF(H409:AL409,"PN/F",H412:AL412)+SUMIF(H409:AL409,"PN/L",H412:AL412)+SUMIF(H409:AL409,"TV",H412:AL412)+SUMIF(H409:AL409,"TVD",H412:AL412)</f>
        <v>0</v>
      </c>
      <c r="BO409" s="261">
        <f>SUMIF(H409:AL409,"PD",H413:AL413)+SUMIF(H409:AL409,"PN",H413:AL413)+SUMIF(H409:AL409,"P/DS",H413:AL413)+SUMIF(H409:AL409,"PN/F",H413:AL413)+SUMIF(H409:AL409,"PN/L",H413:AL413)+SUMIF(H409:AL409,"TV",H413:AL413)+SUMIF(H409:AL409,"TVD",H413:AL413)</f>
        <v>0</v>
      </c>
      <c r="BP409" s="261">
        <f>SUMIF(H409:AL409,"PD",H414:AL414)+SUMIF(H409:AL409,"PN",H414:AL414)+SUMIF(H409:AL409,"P/DS",H414:AL414)+SUMIF(H409:AL409,"PN/F",H414:AL414)+SUMIF(H409:AL409,"PN/L",H414:AL414)+SUMIF(H409:AL409,"TV",H414:AL414)+SUMIF(H409:AL409,"TVD",H414:AL414)+SUMIF(H409:AL409,"PDD",H414:AL414)+SUMIF(H409:AL409,"PH",H414:AL414)+SUMIF(H409:AL409,"PM",H414:AL414)</f>
        <v>0</v>
      </c>
      <c r="BQ409" s="261">
        <f>SUMIF(H409:AL409,"PD",H415:AL415)+SUMIF(H409:AL409,"PN",H415:AL415)+SUMIF(H409:AL409,"P/DS",H415:AL415)+SUMIF(H409:AL409,"PN/F",H415:AL415)+SUMIF(H409:AL409,"PN/L",H415:AL415)+SUMIF(H409:AL409,"TV",H415:AL415)+SUMIF(H409:AL409,"TVD",H415:AL415)+SUMIF(H409:AL409,"PDD",H415:AL415)+SUMIF(H409:AL409,"PH",H415:AL415)+SUMIF(H409:AL409,"PM",H415:AL415)</f>
        <v>0</v>
      </c>
      <c r="BR409" s="269">
        <f>SUM(H410:AL410)-BL409</f>
        <v>32</v>
      </c>
      <c r="BS409" s="269">
        <f>SUM(H411:AL411)-BM409</f>
        <v>15</v>
      </c>
      <c r="BT409" s="269">
        <f>SUM(H412:AL412)-BN409</f>
        <v>0</v>
      </c>
      <c r="BU409" s="269">
        <f>SUM(H413:AL413)-BO409</f>
        <v>6.5</v>
      </c>
      <c r="BV409" s="269">
        <f>SUM(H414:AL414)-BP409</f>
        <v>8</v>
      </c>
      <c r="BW409" s="269">
        <f>SUM(H415:AL415)-BQ409</f>
        <v>0</v>
      </c>
      <c r="BX409" s="255">
        <f>SUMIF(H409:AL409,"PD",H416:AL416)+SUMIF(H409:AL409,"PN",H416:AL416)+SUMIF(H409:AL409,"P/DS",H416:AL416)+SUMIF(H409:AL409,"PN/F",H416:AL416)+SUMIF(H409:AL409,"PN/L",H416:AL416)</f>
        <v>0</v>
      </c>
      <c r="BY409" s="255">
        <f>SUM(H416:AL416)-BX409</f>
        <v>0</v>
      </c>
      <c r="BZ409" s="255">
        <f t="shared" ref="BZ409" si="150">+SUM(BL409:BW416)</f>
        <v>61.5</v>
      </c>
      <c r="CA409" s="266">
        <f>(COUNTIFS(H409:AL409,"PD",H410:AL410,"&gt;=2"))*0.5-IF(CN409="VP",COUNTIFS($H$16:$AL$16,"SAT",H409:AL409,"PD",H410:AL410,"&gt;=2"))*0.5</f>
        <v>0</v>
      </c>
      <c r="CB409" s="266">
        <f>(COUNTIFS(H409:AL409,"PN",H411:AL411,"&gt;=0.5",H410:AL410,"&gt;=1.5"))*0.5+COUNTIFS(H409:AL409,"PDD",H411:AL411,"&gt;=0.5",H410:AL410,"&gt;=1.5")*0.5</f>
        <v>0</v>
      </c>
      <c r="CC409" s="273">
        <f>(COUNTIFS(H409:AL409,"TV",H411:AL411,"&gt;=10"))*0.5+(COUNTIFS(H409:AL409,"PMD",H411:AL411,"&gt;=2"))*0.5</f>
        <v>0</v>
      </c>
      <c r="CD409" s="266">
        <f>(COUNTIFS(H409:AL409,"TVD",H413:AL413,"&gt;=6.5",H411:AL411,"&gt;=3.5"))*0.5</f>
        <v>0</v>
      </c>
      <c r="CE409" s="266">
        <f>(COUNTIFS(H409:AL409,"PD",H414:AL414,"&gt;=10"))*0.5</f>
        <v>0</v>
      </c>
      <c r="CF409" s="266">
        <f>(COUNTIFS(H409:AL409,"PDD",H414:AL414,"&gt;=3.5",H415:AL415,"&gt;=6.5")+COUNTIFS(H409:AL409,"PH",H415:AL415,"&gt;=0.5",H414:AL414,"&gt;=1.5")+COUNTIFS(H409:AL409,"PM",H415:AL415,"&gt;=0.5",H414:AL414,"&gt;=1.5"))*0.5</f>
        <v>0</v>
      </c>
      <c r="CG409" s="266">
        <f>(COUNTIFS(H409:AL409,"DS",H410:AL410,"&gt;=2")+COUNTIFS(H409:AL409,"AL/DS",H410:AL410,"&gt;=2"))*0.5-IF(CN409="VP",COUNTIFS($H$16:$AL$16,"SAT",H409:AL409,"DS",H410:AL410,"&gt;=2"))*0.5</f>
        <v>4</v>
      </c>
      <c r="CH409" s="266">
        <f>(COUNTIFS(H409:AL409,"NS",H411:AL411,"&gt;=0.5",H410:AL410,"&gt;=1.5")+COUNTIFS(H409:AL409,"AL/NS",H411:AL411,"&gt;=0.5",H410:AL410,"&gt;=1.5")+COUNTIFS(H409:AL409,"NHD",H411:AL411,"&gt;=4.5",H414:AL414,"&gt;=2",H410:AL410,"&gt;=1.5"))*0.5</f>
        <v>3</v>
      </c>
      <c r="CI409" s="266">
        <f>(COUNTIF(H411:AL411,"&gt;=10")+COUNTIFS(H409:AL409,"MD",H411:AL411,"&gt;=2")-COUNTIFS(H409:AL409,"TV",H411:AL411,"&gt;=10"))*0.5</f>
        <v>0</v>
      </c>
      <c r="CJ409" s="266">
        <f>(COUNTIFS(H409:AL409,"D",H413:AL413,"&gt;=6.5",H411:AL411,"&gt;=3.5"))*0.5</f>
        <v>0.5</v>
      </c>
      <c r="CK409" s="266">
        <f>(COUNTIF(H414:AL414,"&gt;=10")-COUNTIFS(H409:AL409,"PD",H414:AL414,"&gt;=10"))*0.5</f>
        <v>0</v>
      </c>
      <c r="CL409" s="265">
        <f>(COUNTIFS(H409:AL409,"NHD",H414:AL414,"&gt;=3.5",H415:AL415,"&gt;=6.5")+COUNTIFS(H409:AL409,"BH",H414:AL414,"&gt;=1.5",H415:AL415,"&gt;=0.5")+COUNTIFS(H409:AL409,"BM",H414:AL414,"&gt;=1.5",H415:AL415,"&gt;=0.5")+COUNTIFS(H409:AL409,"D",H414:AL414,"&gt;=1.5",H415:AL415,"&gt;=0.5"))*0.5</f>
        <v>0</v>
      </c>
      <c r="CM409" s="272"/>
      <c r="CN409" s="264" t="s">
        <v>723</v>
      </c>
      <c r="CO409" s="125">
        <f t="shared" ref="CO409" si="151">+AM409+AN409+AO409+AP409+AQ409+AR409+AS409+AU409+BG409</f>
        <v>26</v>
      </c>
      <c r="CP409" s="225">
        <f>+SUM(I410:I415)-I416</f>
        <v>8</v>
      </c>
      <c r="CQ409" s="225">
        <f>+SUM(J410:J415)-J416</f>
        <v>2.5</v>
      </c>
      <c r="CR409" s="225">
        <f>+SUM(K410:K415)-K416</f>
        <v>0</v>
      </c>
      <c r="CS409" s="112"/>
      <c r="CT409" s="112"/>
      <c r="CU409" s="112"/>
      <c r="CV409" s="112"/>
      <c r="CW409" s="112"/>
      <c r="CX409" s="112"/>
      <c r="CY409" s="112"/>
      <c r="CZ409" s="112"/>
      <c r="DA409" s="112"/>
    </row>
    <row r="410" spans="1:105" s="70" customFormat="1" ht="15" customHeight="1">
      <c r="A410" s="228"/>
      <c r="B410" s="512"/>
      <c r="C410" s="460"/>
      <c r="D410" s="379"/>
      <c r="E410" s="237"/>
      <c r="F410" s="242" t="s">
        <v>82</v>
      </c>
      <c r="G410" s="71">
        <v>1.5</v>
      </c>
      <c r="H410" s="157"/>
      <c r="I410" s="157"/>
      <c r="J410" s="157">
        <v>2.5</v>
      </c>
      <c r="K410" s="158"/>
      <c r="L410" s="158"/>
      <c r="M410" s="171">
        <v>2.5</v>
      </c>
      <c r="N410" s="158">
        <v>2.5</v>
      </c>
      <c r="O410" s="158"/>
      <c r="P410" s="158">
        <v>2</v>
      </c>
      <c r="Q410" s="83">
        <v>2</v>
      </c>
      <c r="R410" s="83">
        <v>2</v>
      </c>
      <c r="S410" s="83">
        <v>2</v>
      </c>
      <c r="T410" s="83">
        <v>2</v>
      </c>
      <c r="U410" s="83">
        <v>2</v>
      </c>
      <c r="V410" s="83"/>
      <c r="W410" s="83"/>
      <c r="X410" s="83"/>
      <c r="Y410" s="83"/>
      <c r="Z410" s="83"/>
      <c r="AA410" s="83">
        <v>2.5</v>
      </c>
      <c r="AB410" s="83">
        <v>2.5</v>
      </c>
      <c r="AC410" s="79"/>
      <c r="AD410" s="79">
        <v>2.5</v>
      </c>
      <c r="AE410" s="79"/>
      <c r="AF410" s="79">
        <v>2.5</v>
      </c>
      <c r="AG410" s="79">
        <v>2.5</v>
      </c>
      <c r="AH410" s="79"/>
      <c r="AI410" s="79"/>
      <c r="AJ410" s="79"/>
      <c r="AK410" s="79"/>
      <c r="AL410" s="79"/>
      <c r="AM410" s="240"/>
      <c r="AN410" s="240"/>
      <c r="AO410" s="240"/>
      <c r="AP410" s="240"/>
      <c r="AQ410" s="240"/>
      <c r="AR410" s="240"/>
      <c r="AS410" s="240"/>
      <c r="AT410" s="256"/>
      <c r="AU410" s="256"/>
      <c r="AV410" s="259"/>
      <c r="AW410" s="259"/>
      <c r="AX410" s="256"/>
      <c r="AY410" s="256"/>
      <c r="AZ410" s="256"/>
      <c r="BA410" s="256"/>
      <c r="BB410" s="256"/>
      <c r="BC410" s="256"/>
      <c r="BD410" s="256"/>
      <c r="BE410" s="256"/>
      <c r="BF410" s="256"/>
      <c r="BG410" s="256"/>
      <c r="BH410" s="256"/>
      <c r="BI410" s="256"/>
      <c r="BJ410" s="256"/>
      <c r="BK410" s="256"/>
      <c r="BL410" s="262"/>
      <c r="BM410" s="262"/>
      <c r="BN410" s="262"/>
      <c r="BO410" s="262"/>
      <c r="BP410" s="262"/>
      <c r="BQ410" s="262"/>
      <c r="BR410" s="270"/>
      <c r="BS410" s="270"/>
      <c r="BT410" s="270"/>
      <c r="BU410" s="270"/>
      <c r="BV410" s="270"/>
      <c r="BW410" s="270"/>
      <c r="BX410" s="256"/>
      <c r="BY410" s="256"/>
      <c r="BZ410" s="256"/>
      <c r="CA410" s="267"/>
      <c r="CB410" s="267"/>
      <c r="CC410" s="274"/>
      <c r="CD410" s="267"/>
      <c r="CE410" s="267"/>
      <c r="CF410" s="267"/>
      <c r="CG410" s="267"/>
      <c r="CH410" s="267"/>
      <c r="CI410" s="267"/>
      <c r="CJ410" s="267"/>
      <c r="CK410" s="267"/>
      <c r="CL410" s="265"/>
      <c r="CM410" s="272"/>
      <c r="CN410" s="264"/>
      <c r="CO410" s="125"/>
      <c r="CP410" s="226"/>
      <c r="CQ410" s="226"/>
      <c r="CR410" s="226"/>
      <c r="CS410" s="112"/>
      <c r="CT410" s="112"/>
      <c r="CU410" s="112"/>
      <c r="CV410" s="112"/>
      <c r="CW410" s="112"/>
      <c r="CX410" s="112"/>
      <c r="CY410" s="112"/>
      <c r="CZ410" s="112"/>
      <c r="DA410" s="112"/>
    </row>
    <row r="411" spans="1:105" s="70" customFormat="1" ht="15" customHeight="1">
      <c r="A411" s="228"/>
      <c r="B411" s="512"/>
      <c r="C411" s="460"/>
      <c r="D411" s="379"/>
      <c r="E411" s="237"/>
      <c r="F411" s="243"/>
      <c r="G411" s="72">
        <v>2</v>
      </c>
      <c r="H411" s="160"/>
      <c r="I411" s="161">
        <v>8</v>
      </c>
      <c r="J411" s="161"/>
      <c r="K411" s="161"/>
      <c r="L411" s="161"/>
      <c r="M411" s="161"/>
      <c r="N411" s="161"/>
      <c r="O411" s="161">
        <v>4</v>
      </c>
      <c r="P411" s="161">
        <v>0.5</v>
      </c>
      <c r="Q411" s="84">
        <v>0.5</v>
      </c>
      <c r="R411" s="84">
        <v>0.5</v>
      </c>
      <c r="S411" s="84">
        <v>0.5</v>
      </c>
      <c r="T411" s="84">
        <v>0.5</v>
      </c>
      <c r="U411" s="84">
        <v>0.5</v>
      </c>
      <c r="V411" s="84"/>
      <c r="W411" s="84"/>
      <c r="X411" s="84"/>
      <c r="Y411" s="84"/>
      <c r="Z411" s="84"/>
      <c r="AA411" s="84"/>
      <c r="AB411" s="84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240"/>
      <c r="AN411" s="240"/>
      <c r="AO411" s="240"/>
      <c r="AP411" s="240"/>
      <c r="AQ411" s="240"/>
      <c r="AR411" s="240"/>
      <c r="AS411" s="240"/>
      <c r="AT411" s="256"/>
      <c r="AU411" s="256"/>
      <c r="AV411" s="259"/>
      <c r="AW411" s="259"/>
      <c r="AX411" s="256"/>
      <c r="AY411" s="256"/>
      <c r="AZ411" s="256"/>
      <c r="BA411" s="256"/>
      <c r="BB411" s="256"/>
      <c r="BC411" s="256"/>
      <c r="BD411" s="256"/>
      <c r="BE411" s="256"/>
      <c r="BF411" s="256"/>
      <c r="BG411" s="256"/>
      <c r="BH411" s="256"/>
      <c r="BI411" s="256"/>
      <c r="BJ411" s="256"/>
      <c r="BK411" s="256"/>
      <c r="BL411" s="262"/>
      <c r="BM411" s="262"/>
      <c r="BN411" s="262"/>
      <c r="BO411" s="262"/>
      <c r="BP411" s="262"/>
      <c r="BQ411" s="262"/>
      <c r="BR411" s="270"/>
      <c r="BS411" s="270"/>
      <c r="BT411" s="270"/>
      <c r="BU411" s="270"/>
      <c r="BV411" s="270"/>
      <c r="BW411" s="270"/>
      <c r="BX411" s="256"/>
      <c r="BY411" s="256"/>
      <c r="BZ411" s="256"/>
      <c r="CA411" s="267"/>
      <c r="CB411" s="267"/>
      <c r="CC411" s="274"/>
      <c r="CD411" s="267"/>
      <c r="CE411" s="267"/>
      <c r="CF411" s="267"/>
      <c r="CG411" s="267"/>
      <c r="CH411" s="267"/>
      <c r="CI411" s="267"/>
      <c r="CJ411" s="267"/>
      <c r="CK411" s="267"/>
      <c r="CL411" s="265"/>
      <c r="CM411" s="272"/>
      <c r="CN411" s="264"/>
      <c r="CO411" s="125"/>
      <c r="CP411" s="226"/>
      <c r="CQ411" s="226"/>
      <c r="CR411" s="226"/>
      <c r="CS411" s="112"/>
      <c r="CT411" s="112"/>
      <c r="CU411" s="112"/>
      <c r="CV411" s="112"/>
      <c r="CW411" s="112"/>
      <c r="CX411" s="112"/>
      <c r="CY411" s="112"/>
      <c r="CZ411" s="112"/>
      <c r="DA411" s="112"/>
    </row>
    <row r="412" spans="1:105" s="70" customFormat="1" ht="15" customHeight="1">
      <c r="A412" s="228"/>
      <c r="B412" s="512"/>
      <c r="C412" s="460"/>
      <c r="D412" s="379"/>
      <c r="E412" s="237"/>
      <c r="F412" s="243"/>
      <c r="G412" s="72">
        <v>2.1</v>
      </c>
      <c r="H412" s="163"/>
      <c r="I412" s="161"/>
      <c r="J412" s="161"/>
      <c r="K412" s="164"/>
      <c r="L412" s="164"/>
      <c r="M412" s="162"/>
      <c r="N412" s="162"/>
      <c r="O412" s="162"/>
      <c r="P412" s="162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240"/>
      <c r="AN412" s="240"/>
      <c r="AO412" s="240"/>
      <c r="AP412" s="240"/>
      <c r="AQ412" s="240"/>
      <c r="AR412" s="240"/>
      <c r="AS412" s="240"/>
      <c r="AT412" s="256"/>
      <c r="AU412" s="256"/>
      <c r="AV412" s="259"/>
      <c r="AW412" s="259"/>
      <c r="AX412" s="256"/>
      <c r="AY412" s="256"/>
      <c r="AZ412" s="256"/>
      <c r="BA412" s="256"/>
      <c r="BB412" s="256"/>
      <c r="BC412" s="256"/>
      <c r="BD412" s="256"/>
      <c r="BE412" s="256"/>
      <c r="BF412" s="256"/>
      <c r="BG412" s="256"/>
      <c r="BH412" s="256"/>
      <c r="BI412" s="256"/>
      <c r="BJ412" s="256"/>
      <c r="BK412" s="256"/>
      <c r="BL412" s="262"/>
      <c r="BM412" s="262"/>
      <c r="BN412" s="262"/>
      <c r="BO412" s="262"/>
      <c r="BP412" s="262"/>
      <c r="BQ412" s="262"/>
      <c r="BR412" s="270"/>
      <c r="BS412" s="270"/>
      <c r="BT412" s="270"/>
      <c r="BU412" s="270"/>
      <c r="BV412" s="270"/>
      <c r="BW412" s="270"/>
      <c r="BX412" s="256"/>
      <c r="BY412" s="256"/>
      <c r="BZ412" s="256"/>
      <c r="CA412" s="267"/>
      <c r="CB412" s="267"/>
      <c r="CC412" s="274"/>
      <c r="CD412" s="267"/>
      <c r="CE412" s="267"/>
      <c r="CF412" s="267"/>
      <c r="CG412" s="267"/>
      <c r="CH412" s="267"/>
      <c r="CI412" s="267"/>
      <c r="CJ412" s="267"/>
      <c r="CK412" s="267"/>
      <c r="CL412" s="265"/>
      <c r="CM412" s="272"/>
      <c r="CN412" s="264"/>
      <c r="CO412" s="125"/>
      <c r="CP412" s="226"/>
      <c r="CQ412" s="226"/>
      <c r="CR412" s="226"/>
      <c r="CS412" s="112"/>
      <c r="CT412" s="112"/>
      <c r="CU412" s="112"/>
      <c r="CV412" s="112"/>
      <c r="CW412" s="112"/>
      <c r="CX412" s="112"/>
      <c r="CY412" s="112"/>
      <c r="CZ412" s="112"/>
      <c r="DA412" s="112"/>
    </row>
    <row r="413" spans="1:105" s="70" customFormat="1" ht="15" customHeight="1">
      <c r="A413" s="228"/>
      <c r="B413" s="512"/>
      <c r="C413" s="460"/>
      <c r="D413" s="379"/>
      <c r="E413" s="237"/>
      <c r="F413" s="243"/>
      <c r="G413" s="72">
        <v>2.7</v>
      </c>
      <c r="H413" s="163"/>
      <c r="I413" s="164"/>
      <c r="J413" s="164"/>
      <c r="K413" s="164"/>
      <c r="L413" s="164"/>
      <c r="M413" s="162"/>
      <c r="N413" s="162"/>
      <c r="O413" s="162">
        <v>6.5</v>
      </c>
      <c r="P413" s="162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240"/>
      <c r="AN413" s="240"/>
      <c r="AO413" s="240"/>
      <c r="AP413" s="240"/>
      <c r="AQ413" s="240"/>
      <c r="AR413" s="240"/>
      <c r="AS413" s="240"/>
      <c r="AT413" s="256"/>
      <c r="AU413" s="256"/>
      <c r="AV413" s="259"/>
      <c r="AW413" s="259"/>
      <c r="AX413" s="256"/>
      <c r="AY413" s="256"/>
      <c r="AZ413" s="256"/>
      <c r="BA413" s="256"/>
      <c r="BB413" s="256"/>
      <c r="BC413" s="256"/>
      <c r="BD413" s="256"/>
      <c r="BE413" s="256"/>
      <c r="BF413" s="256"/>
      <c r="BG413" s="256"/>
      <c r="BH413" s="256"/>
      <c r="BI413" s="256"/>
      <c r="BJ413" s="256"/>
      <c r="BK413" s="256"/>
      <c r="BL413" s="262"/>
      <c r="BM413" s="262"/>
      <c r="BN413" s="262"/>
      <c r="BO413" s="262"/>
      <c r="BP413" s="262"/>
      <c r="BQ413" s="262"/>
      <c r="BR413" s="270"/>
      <c r="BS413" s="270"/>
      <c r="BT413" s="270"/>
      <c r="BU413" s="270"/>
      <c r="BV413" s="270"/>
      <c r="BW413" s="270"/>
      <c r="BX413" s="256"/>
      <c r="BY413" s="256"/>
      <c r="BZ413" s="256"/>
      <c r="CA413" s="267"/>
      <c r="CB413" s="267"/>
      <c r="CC413" s="274"/>
      <c r="CD413" s="267"/>
      <c r="CE413" s="267"/>
      <c r="CF413" s="267"/>
      <c r="CG413" s="267"/>
      <c r="CH413" s="267"/>
      <c r="CI413" s="267"/>
      <c r="CJ413" s="267"/>
      <c r="CK413" s="267"/>
      <c r="CL413" s="265"/>
      <c r="CM413" s="272"/>
      <c r="CN413" s="264"/>
      <c r="CO413" s="125"/>
      <c r="CP413" s="226"/>
      <c r="CQ413" s="226"/>
      <c r="CR413" s="226"/>
      <c r="CS413" s="112"/>
      <c r="CT413" s="112"/>
      <c r="CU413" s="112"/>
      <c r="CV413" s="112"/>
      <c r="CW413" s="112"/>
      <c r="CX413" s="112"/>
      <c r="CY413" s="112"/>
      <c r="CZ413" s="112"/>
      <c r="DA413" s="112"/>
    </row>
    <row r="414" spans="1:105" s="70" customFormat="1" ht="15" customHeight="1">
      <c r="A414" s="228"/>
      <c r="B414" s="512"/>
      <c r="C414" s="460"/>
      <c r="D414" s="379"/>
      <c r="E414" s="237"/>
      <c r="F414" s="243"/>
      <c r="G414" s="72">
        <v>3</v>
      </c>
      <c r="H414" s="163">
        <v>8</v>
      </c>
      <c r="I414" s="161"/>
      <c r="J414" s="161"/>
      <c r="K414" s="164"/>
      <c r="L414" s="164"/>
      <c r="M414" s="162"/>
      <c r="N414" s="162"/>
      <c r="O414" s="162"/>
      <c r="P414" s="162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240"/>
      <c r="AN414" s="240"/>
      <c r="AO414" s="240"/>
      <c r="AP414" s="240"/>
      <c r="AQ414" s="240"/>
      <c r="AR414" s="240"/>
      <c r="AS414" s="240"/>
      <c r="AT414" s="256"/>
      <c r="AU414" s="256"/>
      <c r="AV414" s="259"/>
      <c r="AW414" s="259"/>
      <c r="AX414" s="256"/>
      <c r="AY414" s="256"/>
      <c r="AZ414" s="256"/>
      <c r="BA414" s="256"/>
      <c r="BB414" s="256"/>
      <c r="BC414" s="256"/>
      <c r="BD414" s="256"/>
      <c r="BE414" s="256"/>
      <c r="BF414" s="256"/>
      <c r="BG414" s="256"/>
      <c r="BH414" s="256"/>
      <c r="BI414" s="256"/>
      <c r="BJ414" s="256"/>
      <c r="BK414" s="256"/>
      <c r="BL414" s="262"/>
      <c r="BM414" s="262"/>
      <c r="BN414" s="262"/>
      <c r="BO414" s="262"/>
      <c r="BP414" s="262"/>
      <c r="BQ414" s="262"/>
      <c r="BR414" s="270"/>
      <c r="BS414" s="270"/>
      <c r="BT414" s="270"/>
      <c r="BU414" s="270"/>
      <c r="BV414" s="270"/>
      <c r="BW414" s="270"/>
      <c r="BX414" s="256"/>
      <c r="BY414" s="256"/>
      <c r="BZ414" s="256"/>
      <c r="CA414" s="267"/>
      <c r="CB414" s="267"/>
      <c r="CC414" s="274"/>
      <c r="CD414" s="267"/>
      <c r="CE414" s="267"/>
      <c r="CF414" s="267"/>
      <c r="CG414" s="267"/>
      <c r="CH414" s="267"/>
      <c r="CI414" s="267"/>
      <c r="CJ414" s="267"/>
      <c r="CK414" s="267"/>
      <c r="CL414" s="265"/>
      <c r="CM414" s="272"/>
      <c r="CN414" s="264"/>
      <c r="CO414" s="125"/>
      <c r="CP414" s="226"/>
      <c r="CQ414" s="226"/>
      <c r="CR414" s="226"/>
      <c r="CS414" s="112"/>
      <c r="CT414" s="112"/>
      <c r="CU414" s="112"/>
      <c r="CV414" s="112"/>
      <c r="CW414" s="112"/>
      <c r="CX414" s="112"/>
      <c r="CY414" s="112"/>
      <c r="CZ414" s="112"/>
      <c r="DA414" s="112"/>
    </row>
    <row r="415" spans="1:105" s="70" customFormat="1" ht="15" customHeight="1">
      <c r="A415" s="228"/>
      <c r="B415" s="512"/>
      <c r="C415" s="460"/>
      <c r="D415" s="379"/>
      <c r="E415" s="237"/>
      <c r="F415" s="244"/>
      <c r="G415" s="73">
        <v>3.9</v>
      </c>
      <c r="H415" s="165"/>
      <c r="I415" s="166"/>
      <c r="J415" s="166"/>
      <c r="K415" s="166"/>
      <c r="L415" s="166"/>
      <c r="M415" s="167"/>
      <c r="N415" s="167"/>
      <c r="O415" s="167"/>
      <c r="P415" s="16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240"/>
      <c r="AN415" s="240"/>
      <c r="AO415" s="240"/>
      <c r="AP415" s="240"/>
      <c r="AQ415" s="240"/>
      <c r="AR415" s="240"/>
      <c r="AS415" s="240"/>
      <c r="AT415" s="256"/>
      <c r="AU415" s="256"/>
      <c r="AV415" s="259"/>
      <c r="AW415" s="259"/>
      <c r="AX415" s="256"/>
      <c r="AY415" s="256"/>
      <c r="AZ415" s="256"/>
      <c r="BA415" s="256"/>
      <c r="BB415" s="256"/>
      <c r="BC415" s="256"/>
      <c r="BD415" s="256"/>
      <c r="BE415" s="256"/>
      <c r="BF415" s="256"/>
      <c r="BG415" s="256"/>
      <c r="BH415" s="256"/>
      <c r="BI415" s="256"/>
      <c r="BJ415" s="256"/>
      <c r="BK415" s="256"/>
      <c r="BL415" s="262"/>
      <c r="BM415" s="262"/>
      <c r="BN415" s="262"/>
      <c r="BO415" s="262"/>
      <c r="BP415" s="262"/>
      <c r="BQ415" s="262"/>
      <c r="BR415" s="270"/>
      <c r="BS415" s="270"/>
      <c r="BT415" s="270"/>
      <c r="BU415" s="270"/>
      <c r="BV415" s="270"/>
      <c r="BW415" s="270"/>
      <c r="BX415" s="256"/>
      <c r="BY415" s="256"/>
      <c r="BZ415" s="256"/>
      <c r="CA415" s="267"/>
      <c r="CB415" s="267"/>
      <c r="CC415" s="274"/>
      <c r="CD415" s="267"/>
      <c r="CE415" s="267"/>
      <c r="CF415" s="267"/>
      <c r="CG415" s="267"/>
      <c r="CH415" s="267"/>
      <c r="CI415" s="267"/>
      <c r="CJ415" s="267"/>
      <c r="CK415" s="267"/>
      <c r="CL415" s="265"/>
      <c r="CM415" s="272"/>
      <c r="CN415" s="264"/>
      <c r="CO415" s="125"/>
      <c r="CP415" s="226"/>
      <c r="CQ415" s="226"/>
      <c r="CR415" s="226"/>
      <c r="CS415" s="112"/>
      <c r="CT415" s="112"/>
      <c r="CU415" s="112"/>
      <c r="CV415" s="112"/>
      <c r="CW415" s="112"/>
      <c r="CX415" s="112"/>
      <c r="CY415" s="112"/>
      <c r="CZ415" s="112"/>
      <c r="DA415" s="112"/>
    </row>
    <row r="416" spans="1:105" s="70" customFormat="1" ht="15" customHeight="1">
      <c r="A416" s="229"/>
      <c r="B416" s="513"/>
      <c r="C416" s="461"/>
      <c r="D416" s="380"/>
      <c r="E416" s="238"/>
      <c r="F416" s="245" t="s">
        <v>83</v>
      </c>
      <c r="G416" s="246"/>
      <c r="H416" s="172"/>
      <c r="I416" s="169"/>
      <c r="J416" s="169"/>
      <c r="K416" s="169"/>
      <c r="L416" s="169"/>
      <c r="M416" s="170"/>
      <c r="N416" s="170"/>
      <c r="O416" s="170"/>
      <c r="P416" s="170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241"/>
      <c r="AN416" s="241"/>
      <c r="AO416" s="241"/>
      <c r="AP416" s="241"/>
      <c r="AQ416" s="241"/>
      <c r="AR416" s="241"/>
      <c r="AS416" s="241"/>
      <c r="AT416" s="257"/>
      <c r="AU416" s="257"/>
      <c r="AV416" s="260"/>
      <c r="AW416" s="260"/>
      <c r="AX416" s="257"/>
      <c r="AY416" s="257"/>
      <c r="AZ416" s="257"/>
      <c r="BA416" s="257"/>
      <c r="BB416" s="257"/>
      <c r="BC416" s="257"/>
      <c r="BD416" s="257"/>
      <c r="BE416" s="257"/>
      <c r="BF416" s="257"/>
      <c r="BG416" s="257"/>
      <c r="BH416" s="257"/>
      <c r="BI416" s="257"/>
      <c r="BJ416" s="257"/>
      <c r="BK416" s="257"/>
      <c r="BL416" s="263"/>
      <c r="BM416" s="263"/>
      <c r="BN416" s="263"/>
      <c r="BO416" s="263"/>
      <c r="BP416" s="263"/>
      <c r="BQ416" s="263"/>
      <c r="BR416" s="271"/>
      <c r="BS416" s="271"/>
      <c r="BT416" s="271"/>
      <c r="BU416" s="271"/>
      <c r="BV416" s="271"/>
      <c r="BW416" s="271"/>
      <c r="BX416" s="257"/>
      <c r="BY416" s="257"/>
      <c r="BZ416" s="257"/>
      <c r="CA416" s="268"/>
      <c r="CB416" s="268"/>
      <c r="CC416" s="275"/>
      <c r="CD416" s="268"/>
      <c r="CE416" s="268"/>
      <c r="CF416" s="268"/>
      <c r="CG416" s="268"/>
      <c r="CH416" s="268"/>
      <c r="CI416" s="268"/>
      <c r="CJ416" s="268"/>
      <c r="CK416" s="268"/>
      <c r="CL416" s="265"/>
      <c r="CM416" s="272"/>
      <c r="CN416" s="264"/>
      <c r="CO416" s="125"/>
      <c r="CP416" s="226"/>
      <c r="CQ416" s="226"/>
      <c r="CR416" s="226"/>
      <c r="CS416" s="112"/>
      <c r="CT416" s="112"/>
      <c r="CU416" s="112"/>
      <c r="CV416" s="112"/>
      <c r="CW416" s="112"/>
      <c r="CX416" s="112"/>
      <c r="CY416" s="112"/>
      <c r="CZ416" s="112"/>
      <c r="DA416" s="112"/>
    </row>
    <row r="417" spans="1:105" s="70" customFormat="1" ht="15" customHeight="1">
      <c r="A417" s="227">
        <f t="shared" ref="A417" si="152">A409+1</f>
        <v>51</v>
      </c>
      <c r="B417" s="335" t="s">
        <v>131</v>
      </c>
      <c r="C417" s="338" t="s">
        <v>132</v>
      </c>
      <c r="D417" s="236">
        <v>42098</v>
      </c>
      <c r="E417" s="236" t="s">
        <v>133</v>
      </c>
      <c r="F417" s="253" t="s">
        <v>80</v>
      </c>
      <c r="G417" s="254"/>
      <c r="H417" s="35" t="s">
        <v>69</v>
      </c>
      <c r="I417" s="35"/>
      <c r="J417" s="35" t="s">
        <v>60</v>
      </c>
      <c r="K417" s="35" t="s">
        <v>60</v>
      </c>
      <c r="L417" s="35" t="s">
        <v>60</v>
      </c>
      <c r="M417" s="82" t="s">
        <v>60</v>
      </c>
      <c r="N417" s="35" t="s">
        <v>60</v>
      </c>
      <c r="O417" s="82"/>
      <c r="P417" s="82" t="s">
        <v>60</v>
      </c>
      <c r="Q417" s="82" t="s">
        <v>60</v>
      </c>
      <c r="R417" s="82" t="s">
        <v>60</v>
      </c>
      <c r="S417" s="82" t="s">
        <v>60</v>
      </c>
      <c r="T417" s="82" t="s">
        <v>60</v>
      </c>
      <c r="U417" s="82" t="s">
        <v>60</v>
      </c>
      <c r="V417" s="82"/>
      <c r="W417" s="82" t="s">
        <v>60</v>
      </c>
      <c r="X417" s="82" t="s">
        <v>60</v>
      </c>
      <c r="Y417" s="82" t="s">
        <v>60</v>
      </c>
      <c r="Z417" s="82" t="s">
        <v>60</v>
      </c>
      <c r="AA417" s="82" t="s">
        <v>60</v>
      </c>
      <c r="AB417" s="82" t="s">
        <v>60</v>
      </c>
      <c r="AC417" s="82"/>
      <c r="AD417" s="82" t="s">
        <v>60</v>
      </c>
      <c r="AE417" s="82" t="s">
        <v>60</v>
      </c>
      <c r="AF417" s="82" t="s">
        <v>60</v>
      </c>
      <c r="AG417" s="82" t="s">
        <v>60</v>
      </c>
      <c r="AH417" s="82" t="s">
        <v>60</v>
      </c>
      <c r="AI417" s="82" t="s">
        <v>1471</v>
      </c>
      <c r="AJ417" s="82"/>
      <c r="AK417" s="82" t="s">
        <v>60</v>
      </c>
      <c r="AL417" s="82" t="s">
        <v>60</v>
      </c>
      <c r="AM417" s="239">
        <f>COUNTIF(H417:AL417,"PH")+COUNTIF(H417:AL417,"PH/L")+COUNTIF(H417:AL417,"PM")</f>
        <v>0</v>
      </c>
      <c r="AN417" s="239">
        <f>COUNTIF(H417:AL417,"PD")+COUNTIF(H417:AL417,"PDD")+COUNTIF(H417:AL417,"P/DS")/2+COUNTIF(H417:AL417,"PMD")</f>
        <v>0</v>
      </c>
      <c r="AO417" s="239">
        <f>COUNTIF(H417:AL417,"PN")+COUNTIF(H417:AL417,"P/NS")/2+COUNTIF(H417:AL417,"PH")+COUNTIF(H417:AL417,"PH/F")/2+COUNTIF(H417:AL417,"PH/L")/2+COUNTIF(H417:AL417,"PM")</f>
        <v>0</v>
      </c>
      <c r="AP417" s="239">
        <f>COUNTIF(H417:AL417,"BH")+COUNTIF(H417:AL417,"AL/BL")+COUNTIF(H417:AL417,"UL/BL")+COUNTIF(H417:AL417,"BM")</f>
        <v>0</v>
      </c>
      <c r="AQ417" s="239">
        <f>COUNTIF(H417:AL417,"DS")+COUNTIF(H417:AL417,"AL/DS")/2+COUNTIF(H417:AL417,"UL/DS")/2+COUNTIF(H417:AL417,"CT")+COUNTIF(H417:AL417,"MD")</f>
        <v>24.5</v>
      </c>
      <c r="AR417" s="239">
        <f>COUNTIF(H417:AL417,"NS")+COUNTIF(H417:AL417,"AL/NS")/2+COUNTIF(H417:AL417,"UL/NS")/2+COUNTIF(H417:AL417,"BH")+COUNTIF(H417:AL417,"AL/BF")/2+COUNTIF(H417:AL417,"AL/BL")/2+COUNTIF(H417:AL417,"UL/BL")/2+COUNTIF(H417:AL417,"UL/BF")/2+COUNTIF(H417:AL417,"BM")</f>
        <v>0</v>
      </c>
      <c r="AS417" s="239">
        <f>COUNTIF(H417:AL417,"AL")+COUNTIF(H417:AL417,"AL/DS")/2+COUNTIF(H417:AL417,"AL/NS")/2+COUNTIF(H417:AL417,"NH")+COUNTIF(H417:AL417,"SL")+COUNTIF(H417:AL417,"NHD")+COUNTIF(H417:AL417,"B")+COUNTIF(H417:AL417,"HL")+COUNTIF(H417:AL417,"AL/BF")/2+COUNTIF(H417:AL417,"AL/BL")/2</f>
        <v>1</v>
      </c>
      <c r="AT417" s="255">
        <f>COUNTIF(H417:AL417,"PD")+COUNTIF(H417:AL417,"PN")+COUNTIF(H417:AL417,"P/DS")/2+COUNTIF(H417:AL417,"P/NS")/2+COUNTIF(H417:AL417,"DS")+COUNTIF(H417:AL417,"NS")+COUNTIF(H417:AL417,"AL")+COUNTIF(H417:AL417,"AL/DS")+COUNTIF(H417:AL417,"AL/NS")+COUNTIF(H417:AL417,"NH")+COUNTIF(H417:AL417,"SL")+COUNTIF(H417:AL417,"UL/DS")/2+COUNTIF(H417:AL417,"UL/NS")/2+COUNTIF(H417:AL417,"CT")+COUNTIF(H417:AL417,"NHD")+COUNTIF(H417:AL417,"PDD")+COUNTIF(H417:AL417,"B")+COUNTIF(H417:AL417,"HL")+COUNTIF(H417:AL417,"PH")+COUNTIF(H417:AL417,"BH")+COUNTIF(H417:AL417,"AL/BF")+COUNTIF(H417:AL417,"AL/BL")+COUNTIF(H417:AL417,"UL/BF")/2+COUNTIF(H417:AL417,"UL/BL")/2+COUNTIF(H417:AL417,"PH/F")/2+COUNTIF(H417:AL417,"PH/L")/2+COUNTIF(H417:AL417,"MD")+COUNTIF(H417:AL417,"PMD")+COUNTIF(H417:AL417,"PM")+COUNTIF(H417:AL417,"BM")</f>
        <v>25.5</v>
      </c>
      <c r="AU417" s="255">
        <f>COUNTIF(H417:AL417,"P/DS")/2+COUNTIF(H417:AL417,"P/NS")/2+COUNTIF(H417:AL417,"IL")+COUNTIF(H417:AL417,"NL")+COUNTIF(H417:AL417,"UL")+COUNTIF(H417:AL417,"UL/DS")/2+COUNTIF(H417:AL417,"UL/NS")/2+COUNTIF(H417:AL417,"KT")+COUNTIF(H417:AL417,"UL/BF")/2+COUNTIF(H417:AL417,"UL/BL")/2+COUNTIF(H417:AL417,"PH/F")/2+COUNTIF(H417:AL417,"PH/L")/2+COUNTIF(H417:AL417,"NB")</f>
        <v>0.5</v>
      </c>
      <c r="AV417" s="258">
        <f>COUNTIF(H417:AL417,"PN")+COUNTIF(H417:AL417,"TVD")+COUNTIF(H417:AL417,"PH")+COUNTIF(H417:AL417,"PM")+COUNTIF(H417:AL417,"PDD")-COUNTIFS(H417:AL417,"PN",H424:AL424,"&gt;=3")-COUNTIFS(H417:AL417,"PM",H424:AL424,"&gt;=3")</f>
        <v>0</v>
      </c>
      <c r="AW417" s="258">
        <f>COUNTIF(H417:AL417,"NS")+COUNTIF(H417:AL417,"D")+COUNTIF(H417:AL417,"BH")+COUNTIF(H417:AL417,"NHD")+COUNTIF(H417:AL417,"BM")-COUNTIFS(H417:AL417,"NS",H424:AL424,"&gt;=3")-COUNTIFS(H417:AL417,"BH",H424:AL424,"&gt;=3")-COUNTIFS(H417:AL417,"BM",H424:AL424,"&gt;=3")</f>
        <v>0</v>
      </c>
      <c r="AX417" s="255">
        <f>COUNTIF(H417:AL417,"AL")+COUNTIF(H417:AL417,"AL/DS")/2+COUNTIF(H417:AL417,"AL/NS")/2+COUNTIF(H417:AL417,"AL/BF")+COUNTIF(H417:AL417,"AL/BL")/2</f>
        <v>0</v>
      </c>
      <c r="AY417" s="255">
        <f>COUNTIF(H417:AL417,"SL")</f>
        <v>0</v>
      </c>
      <c r="AZ417" s="255">
        <f>COUNTIF(H417:AL417,"NH")</f>
        <v>1</v>
      </c>
      <c r="BA417" s="255">
        <f>COUNTIF(H417:AL417,"HL")</f>
        <v>0</v>
      </c>
      <c r="BB417" s="255">
        <f>COUNTIF(G417:AL417,"P/DS")/2+COUNTIF(G417:AL417,"P/NS")/2+COUNTIF(G417:AL417,"UL")+COUNTIF(G417:AL417,"UL/DS")/2+COUNTIF(G417:AL417,"UL/NS")/2+COUNTIF(G417:AL417,"UL/BL")/2+COUNTIF(G417:AL417,"UL/BF")/2+COUNTIF(G417:AL417,"PH/F")/2+COUNTIF(G417:AL417,"PH/L")/2</f>
        <v>0.5</v>
      </c>
      <c r="BC417" s="255">
        <f>COUNTIF(H417:AL417,"NB")</f>
        <v>0</v>
      </c>
      <c r="BD417" s="255">
        <f>COUNTIF(H417:AL417,"NL")</f>
        <v>0</v>
      </c>
      <c r="BE417" s="255">
        <f>COUNTIF(H417:AL417,"IL")</f>
        <v>0</v>
      </c>
      <c r="BF417" s="255">
        <f>COUNTIF(H417:AL417,"KT")</f>
        <v>0</v>
      </c>
      <c r="BG417" s="255">
        <f>COUNTIF(H417:AL417,"L70")</f>
        <v>0</v>
      </c>
      <c r="BH417" s="255">
        <f>COUNTIF(H417:AL417,"MD")</f>
        <v>0</v>
      </c>
      <c r="BI417" s="255">
        <f>COUNTIF(H417:AL417,"PMD")</f>
        <v>0</v>
      </c>
      <c r="BJ417" s="255">
        <f>COUNTIF(H417:AL417,"PM")</f>
        <v>0</v>
      </c>
      <c r="BK417" s="255">
        <f>COUNTIF(H417:AL417,"BM")</f>
        <v>0</v>
      </c>
      <c r="BL417" s="261">
        <f>SUMIF(H417:AL417,"PD",H418:AL418)+SUMIF(H417:AL417,"PN",H418:AL418)+SUMIF(H417:AL417,"P/DS",H418:AL418)+SUMIF(H417:AL417,"PN/F",H418:AL418)+SUMIF(H417:AL417,"PN/L",H418:AL418)+SUMIF(H417:AL417,"TV",H418:AL418)+SUMIF(H417:AL417,"TVD",H418:AL418)+SUMIF(H417:AL417,"PDD",H418:AL418)</f>
        <v>0</v>
      </c>
      <c r="BM417" s="261">
        <f>SUMIF(H417:AL417,"PD",H419:AL419)+SUMIF(H417:AL417,"PN",H419:AL419)+SUMIF(H417:AL417,"P/DS",H419:AL419)+SUMIF(H417:AL417,"PN/F",H419:AL419)+SUMIF(H417:AL417,"PN/L",H419:AL419)+SUMIF(H417:AL417,"TV",H419:AL419)+SUMIF(H417:AL417,"TVD",H419:AL419)+SUMIF(H417:AL417,"PDD",H419:AL419)+SUMIF(H417:AL417,"PMD",H419:AL419)</f>
        <v>0</v>
      </c>
      <c r="BN417" s="261">
        <f>SUMIF(H417:AL417,"PD",H420:AL420)+SUMIF(H417:AL417,"PN",H420:AL420)+SUMIF(H417:AL417,"P/DS",H420:AL420)+SUMIF(H417:AL417,"PN/F",H420:AL420)+SUMIF(H417:AL417,"PN/L",H420:AL420)+SUMIF(H417:AL417,"TV",H420:AL420)+SUMIF(H417:AL417,"TVD",H420:AL420)</f>
        <v>0</v>
      </c>
      <c r="BO417" s="261">
        <f>SUMIF(H417:AL417,"PD",H421:AL421)+SUMIF(H417:AL417,"PN",H421:AL421)+SUMIF(H417:AL417,"P/DS",H421:AL421)+SUMIF(H417:AL417,"PN/F",H421:AL421)+SUMIF(H417:AL417,"PN/L",H421:AL421)+SUMIF(H417:AL417,"TV",H421:AL421)+SUMIF(H417:AL417,"TVD",H421:AL421)</f>
        <v>0</v>
      </c>
      <c r="BP417" s="261">
        <f>SUMIF(H417:AL417,"PD",H422:AL422)+SUMIF(H417:AL417,"PN",H422:AL422)+SUMIF(H417:AL417,"P/DS",H422:AL422)+SUMIF(H417:AL417,"PN/F",H422:AL422)+SUMIF(H417:AL417,"PN/L",H422:AL422)+SUMIF(H417:AL417,"TV",H422:AL422)+SUMIF(H417:AL417,"TVD",H422:AL422)+SUMIF(H417:AL417,"PDD",H422:AL422)+SUMIF(H417:AL417,"PH",H422:AL422)+SUMIF(H417:AL417,"PM",H422:AL422)</f>
        <v>0</v>
      </c>
      <c r="BQ417" s="261">
        <f>SUMIF(H417:AL417,"PD",H423:AL423)+SUMIF(H417:AL417,"PN",H423:AL423)+SUMIF(H417:AL417,"P/DS",H423:AL423)+SUMIF(H417:AL417,"PN/F",H423:AL423)+SUMIF(H417:AL417,"PN/L",H423:AL423)+SUMIF(H417:AL417,"TV",H423:AL423)+SUMIF(H417:AL417,"TVD",H423:AL423)+SUMIF(H417:AL417,"PDD",H423:AL423)+SUMIF(H417:AL417,"PH",H423:AL423)+SUMIF(H417:AL417,"PM",H423:AL423)</f>
        <v>0</v>
      </c>
      <c r="BR417" s="269">
        <f>SUM(H418:AL418)-BL417</f>
        <v>0</v>
      </c>
      <c r="BS417" s="269">
        <f>SUM(H419:AL419)-BM417</f>
        <v>10.5</v>
      </c>
      <c r="BT417" s="269">
        <f>SUM(H420:AL420)-BN417</f>
        <v>0</v>
      </c>
      <c r="BU417" s="269">
        <f>SUM(H421:AL421)-BO417</f>
        <v>0</v>
      </c>
      <c r="BV417" s="269">
        <f>SUM(H422:AL422)-BP417</f>
        <v>0</v>
      </c>
      <c r="BW417" s="269">
        <f>SUM(H423:AL423)-BQ417</f>
        <v>0</v>
      </c>
      <c r="BX417" s="255">
        <f>SUMIF(H417:AL417,"PD",H424:AL424)+SUMIF(H417:AL417,"PN",H424:AL424)+SUMIF(H417:AL417,"P/DS",H424:AL424)+SUMIF(H417:AL417,"PN/F",H424:AL424)+SUMIF(H417:AL417,"PN/L",H424:AL424)</f>
        <v>0</v>
      </c>
      <c r="BY417" s="255">
        <f>SUM(H424:AL424)-BX417</f>
        <v>0</v>
      </c>
      <c r="BZ417" s="255">
        <f t="shared" ref="BZ417" si="153">+SUM(BL417:BW424)</f>
        <v>10.5</v>
      </c>
      <c r="CA417" s="266">
        <f>(COUNTIFS(H417:AL417,"PD",H418:AL418,"&gt;=2"))*0.5-IF(CN417="VP",COUNTIFS($H$16:$AL$16,"SAT",H417:AL417,"PD",H418:AL418,"&gt;=2"))*0.5</f>
        <v>0</v>
      </c>
      <c r="CB417" s="266">
        <f>(COUNTIFS(H417:AL417,"PN",H419:AL419,"&gt;=0.5",H418:AL418,"&gt;=1.5"))*0.5+COUNTIFS(H417:AL417,"PDD",H419:AL419,"&gt;=0.5",H418:AL418,"&gt;=1.5")*0.5</f>
        <v>0</v>
      </c>
      <c r="CC417" s="273">
        <f>(COUNTIFS(H417:AL417,"TV",H419:AL419,"&gt;=10"))*0.5+(COUNTIFS(H417:AL417,"PMD",H419:AL419,"&gt;=2"))*0.5</f>
        <v>0</v>
      </c>
      <c r="CD417" s="266">
        <f>(COUNTIFS(H417:AL417,"TVD",H421:AL421,"&gt;=6.5",H419:AL419,"&gt;=3.5"))*0.5</f>
        <v>0</v>
      </c>
      <c r="CE417" s="266">
        <f>(COUNTIFS(H417:AL417,"PD",H422:AL422,"&gt;=10"))*0.5</f>
        <v>0</v>
      </c>
      <c r="CF417" s="266">
        <f>(COUNTIFS(H417:AL417,"PDD",H422:AL422,"&gt;=3.5",H423:AL423,"&gt;=6.5")+COUNTIFS(H417:AL417,"PH",H423:AL423,"&gt;=0.5",H422:AL422,"&gt;=1.5")+COUNTIFS(H417:AL417,"PM",H423:AL423,"&gt;=0.5",H422:AL422,"&gt;=1.5"))*0.5</f>
        <v>0</v>
      </c>
      <c r="CG417" s="266">
        <f>(COUNTIFS(H417:AL417,"DS",H418:AL418,"&gt;=2")+COUNTIFS(H417:AL417,"AL/DS",H418:AL418,"&gt;=2"))*0.5-IF(CN417="VP",COUNTIFS($H$16:$AL$16,"SAT",H417:AL417,"DS",H418:AL418,"&gt;=2"))*0.5</f>
        <v>0</v>
      </c>
      <c r="CH417" s="266">
        <f>(COUNTIFS(H417:AL417,"NS",H419:AL419,"&gt;=0.5",H418:AL418,"&gt;=1.5")+COUNTIFS(H417:AL417,"AL/NS",H419:AL419,"&gt;=0.5",H418:AL418,"&gt;=1.5")+COUNTIFS(H417:AL417,"NHD",H419:AL419,"&gt;=4.5",H422:AL422,"&gt;=2",H418:AL418,"&gt;=1.5"))*0.5</f>
        <v>0</v>
      </c>
      <c r="CI417" s="266">
        <f>(COUNTIF(H419:AL419,"&gt;=10")+COUNTIFS(H417:AL417,"MD",H419:AL419,"&gt;=2")-COUNTIFS(H417:AL417,"TV",H419:AL419,"&gt;=10"))*0.5</f>
        <v>0.5</v>
      </c>
      <c r="CJ417" s="266">
        <f>(COUNTIFS(H417:AL417,"D",H421:AL421,"&gt;=6.5",H419:AL419,"&gt;=3.5"))*0.5</f>
        <v>0</v>
      </c>
      <c r="CK417" s="266">
        <f>(COUNTIF(H422:AL422,"&gt;=10")-COUNTIFS(H417:AL417,"PD",H422:AL422,"&gt;=10"))*0.5</f>
        <v>0</v>
      </c>
      <c r="CL417" s="265">
        <f>(COUNTIFS(H417:AL417,"NHD",H422:AL422,"&gt;=3.5",H423:AL423,"&gt;=6.5")+COUNTIFS(H417:AL417,"BH",H422:AL422,"&gt;=1.5",H423:AL423,"&gt;=0.5")+COUNTIFS(H417:AL417,"BM",H422:AL422,"&gt;=1.5",H423:AL423,"&gt;=0.5")+COUNTIFS(H417:AL417,"D",H422:AL422,"&gt;=1.5",H423:AL423,"&gt;=0.5"))*0.5</f>
        <v>0</v>
      </c>
      <c r="CM417" s="272"/>
      <c r="CN417" s="264" t="s">
        <v>723</v>
      </c>
      <c r="CO417" s="125">
        <f t="shared" ref="CO417" si="154">+AM417+AN417+AO417+AP417+AQ417+AR417+AS417+AU417+BG417</f>
        <v>26</v>
      </c>
      <c r="CP417" s="225">
        <f>+SUM(I418:I423)-I424</f>
        <v>10.5</v>
      </c>
      <c r="CQ417" s="225">
        <f>+SUM(J418:J423)-J424</f>
        <v>0</v>
      </c>
      <c r="CR417" s="225">
        <f>+SUM(K418:K423)-K424</f>
        <v>0</v>
      </c>
      <c r="CS417" s="90"/>
      <c r="CT417" s="90"/>
      <c r="CU417" s="90"/>
      <c r="CV417" s="90"/>
      <c r="CW417" s="90"/>
      <c r="CX417" s="90"/>
      <c r="CY417" s="90"/>
      <c r="CZ417" s="90"/>
      <c r="DA417" s="90"/>
    </row>
    <row r="418" spans="1:105" s="70" customFormat="1" ht="15" customHeight="1">
      <c r="A418" s="228"/>
      <c r="B418" s="336"/>
      <c r="C418" s="339"/>
      <c r="D418" s="237"/>
      <c r="E418" s="237"/>
      <c r="F418" s="242" t="s">
        <v>82</v>
      </c>
      <c r="G418" s="71">
        <v>1.5</v>
      </c>
      <c r="H418" s="79"/>
      <c r="I418" s="79"/>
      <c r="J418" s="79"/>
      <c r="K418" s="79"/>
      <c r="L418" s="79"/>
      <c r="M418" s="83"/>
      <c r="N418" s="79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240"/>
      <c r="AN418" s="240"/>
      <c r="AO418" s="240"/>
      <c r="AP418" s="240"/>
      <c r="AQ418" s="240"/>
      <c r="AR418" s="240"/>
      <c r="AS418" s="240"/>
      <c r="AT418" s="256"/>
      <c r="AU418" s="256"/>
      <c r="AV418" s="259"/>
      <c r="AW418" s="259"/>
      <c r="AX418" s="256"/>
      <c r="AY418" s="256"/>
      <c r="AZ418" s="256"/>
      <c r="BA418" s="256"/>
      <c r="BB418" s="256"/>
      <c r="BC418" s="256"/>
      <c r="BD418" s="256"/>
      <c r="BE418" s="256"/>
      <c r="BF418" s="256"/>
      <c r="BG418" s="256"/>
      <c r="BH418" s="256"/>
      <c r="BI418" s="256"/>
      <c r="BJ418" s="256"/>
      <c r="BK418" s="256"/>
      <c r="BL418" s="262"/>
      <c r="BM418" s="262"/>
      <c r="BN418" s="262"/>
      <c r="BO418" s="262"/>
      <c r="BP418" s="262"/>
      <c r="BQ418" s="262"/>
      <c r="BR418" s="270"/>
      <c r="BS418" s="270"/>
      <c r="BT418" s="270"/>
      <c r="BU418" s="270"/>
      <c r="BV418" s="270"/>
      <c r="BW418" s="270"/>
      <c r="BX418" s="256"/>
      <c r="BY418" s="256"/>
      <c r="BZ418" s="256"/>
      <c r="CA418" s="267"/>
      <c r="CB418" s="267"/>
      <c r="CC418" s="274"/>
      <c r="CD418" s="267"/>
      <c r="CE418" s="267"/>
      <c r="CF418" s="267"/>
      <c r="CG418" s="267"/>
      <c r="CH418" s="267"/>
      <c r="CI418" s="267"/>
      <c r="CJ418" s="267"/>
      <c r="CK418" s="267"/>
      <c r="CL418" s="265"/>
      <c r="CM418" s="272"/>
      <c r="CN418" s="264"/>
      <c r="CO418" s="125"/>
      <c r="CP418" s="226"/>
      <c r="CQ418" s="226"/>
      <c r="CR418" s="226"/>
      <c r="CS418" s="90"/>
      <c r="CT418" s="90"/>
      <c r="CU418" s="90"/>
      <c r="CV418" s="90"/>
      <c r="CW418" s="90"/>
      <c r="CX418" s="90"/>
      <c r="CY418" s="90"/>
      <c r="CZ418" s="90"/>
      <c r="DA418" s="90"/>
    </row>
    <row r="419" spans="1:105" s="70" customFormat="1" ht="15" customHeight="1">
      <c r="A419" s="228"/>
      <c r="B419" s="336"/>
      <c r="C419" s="339"/>
      <c r="D419" s="237"/>
      <c r="E419" s="237"/>
      <c r="F419" s="243"/>
      <c r="G419" s="72">
        <v>2</v>
      </c>
      <c r="H419" s="80"/>
      <c r="I419" s="80">
        <v>10.5</v>
      </c>
      <c r="J419" s="80"/>
      <c r="K419" s="80"/>
      <c r="L419" s="80"/>
      <c r="M419" s="84"/>
      <c r="N419" s="80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240"/>
      <c r="AN419" s="240"/>
      <c r="AO419" s="240"/>
      <c r="AP419" s="240"/>
      <c r="AQ419" s="240"/>
      <c r="AR419" s="240"/>
      <c r="AS419" s="240"/>
      <c r="AT419" s="256"/>
      <c r="AU419" s="256"/>
      <c r="AV419" s="259"/>
      <c r="AW419" s="259"/>
      <c r="AX419" s="256"/>
      <c r="AY419" s="256"/>
      <c r="AZ419" s="256"/>
      <c r="BA419" s="256"/>
      <c r="BB419" s="256"/>
      <c r="BC419" s="256"/>
      <c r="BD419" s="256"/>
      <c r="BE419" s="256"/>
      <c r="BF419" s="256"/>
      <c r="BG419" s="256"/>
      <c r="BH419" s="256"/>
      <c r="BI419" s="256"/>
      <c r="BJ419" s="256"/>
      <c r="BK419" s="256"/>
      <c r="BL419" s="262"/>
      <c r="BM419" s="262"/>
      <c r="BN419" s="262"/>
      <c r="BO419" s="262"/>
      <c r="BP419" s="262"/>
      <c r="BQ419" s="262"/>
      <c r="BR419" s="270"/>
      <c r="BS419" s="270"/>
      <c r="BT419" s="270"/>
      <c r="BU419" s="270"/>
      <c r="BV419" s="270"/>
      <c r="BW419" s="270"/>
      <c r="BX419" s="256"/>
      <c r="BY419" s="256"/>
      <c r="BZ419" s="256"/>
      <c r="CA419" s="267"/>
      <c r="CB419" s="267"/>
      <c r="CC419" s="274"/>
      <c r="CD419" s="267"/>
      <c r="CE419" s="267"/>
      <c r="CF419" s="267"/>
      <c r="CG419" s="267"/>
      <c r="CH419" s="267"/>
      <c r="CI419" s="267"/>
      <c r="CJ419" s="267"/>
      <c r="CK419" s="267"/>
      <c r="CL419" s="265"/>
      <c r="CM419" s="272"/>
      <c r="CN419" s="264"/>
      <c r="CO419" s="125"/>
      <c r="CP419" s="226"/>
      <c r="CQ419" s="226"/>
      <c r="CR419" s="226"/>
      <c r="CS419" s="90"/>
      <c r="CT419" s="90"/>
      <c r="CU419" s="90"/>
      <c r="CV419" s="90"/>
      <c r="CW419" s="90"/>
      <c r="CX419" s="90"/>
      <c r="CY419" s="90"/>
      <c r="CZ419" s="90"/>
      <c r="DA419" s="90"/>
    </row>
    <row r="420" spans="1:105" s="70" customFormat="1" ht="15" customHeight="1">
      <c r="A420" s="228"/>
      <c r="B420" s="336"/>
      <c r="C420" s="339"/>
      <c r="D420" s="237"/>
      <c r="E420" s="237"/>
      <c r="F420" s="243"/>
      <c r="G420" s="72">
        <v>2.1</v>
      </c>
      <c r="H420" s="80"/>
      <c r="I420" s="80"/>
      <c r="J420" s="80"/>
      <c r="K420" s="80"/>
      <c r="L420" s="80"/>
      <c r="M420" s="84"/>
      <c r="N420" s="80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240"/>
      <c r="AN420" s="240"/>
      <c r="AO420" s="240"/>
      <c r="AP420" s="240"/>
      <c r="AQ420" s="240"/>
      <c r="AR420" s="240"/>
      <c r="AS420" s="240"/>
      <c r="AT420" s="256"/>
      <c r="AU420" s="256"/>
      <c r="AV420" s="259"/>
      <c r="AW420" s="259"/>
      <c r="AX420" s="256"/>
      <c r="AY420" s="256"/>
      <c r="AZ420" s="256"/>
      <c r="BA420" s="256"/>
      <c r="BB420" s="256"/>
      <c r="BC420" s="256"/>
      <c r="BD420" s="256"/>
      <c r="BE420" s="256"/>
      <c r="BF420" s="256"/>
      <c r="BG420" s="256"/>
      <c r="BH420" s="256"/>
      <c r="BI420" s="256"/>
      <c r="BJ420" s="256"/>
      <c r="BK420" s="256"/>
      <c r="BL420" s="262"/>
      <c r="BM420" s="262"/>
      <c r="BN420" s="262"/>
      <c r="BO420" s="262"/>
      <c r="BP420" s="262"/>
      <c r="BQ420" s="262"/>
      <c r="BR420" s="270"/>
      <c r="BS420" s="270"/>
      <c r="BT420" s="270"/>
      <c r="BU420" s="270"/>
      <c r="BV420" s="270"/>
      <c r="BW420" s="270"/>
      <c r="BX420" s="256"/>
      <c r="BY420" s="256"/>
      <c r="BZ420" s="256"/>
      <c r="CA420" s="267"/>
      <c r="CB420" s="267"/>
      <c r="CC420" s="274"/>
      <c r="CD420" s="267"/>
      <c r="CE420" s="267"/>
      <c r="CF420" s="267"/>
      <c r="CG420" s="267"/>
      <c r="CH420" s="267"/>
      <c r="CI420" s="267"/>
      <c r="CJ420" s="267"/>
      <c r="CK420" s="267"/>
      <c r="CL420" s="265"/>
      <c r="CM420" s="272"/>
      <c r="CN420" s="264"/>
      <c r="CO420" s="125"/>
      <c r="CP420" s="226"/>
      <c r="CQ420" s="226"/>
      <c r="CR420" s="226"/>
      <c r="CS420" s="90"/>
      <c r="CT420" s="90"/>
      <c r="CU420" s="90"/>
      <c r="CV420" s="90"/>
      <c r="CW420" s="90"/>
      <c r="CX420" s="90"/>
      <c r="CY420" s="90"/>
      <c r="CZ420" s="90"/>
      <c r="DA420" s="90"/>
    </row>
    <row r="421" spans="1:105" s="70" customFormat="1" ht="15" customHeight="1">
      <c r="A421" s="228"/>
      <c r="B421" s="336"/>
      <c r="C421" s="339"/>
      <c r="D421" s="237"/>
      <c r="E421" s="237"/>
      <c r="F421" s="243"/>
      <c r="G421" s="72">
        <v>2.7</v>
      </c>
      <c r="H421" s="80"/>
      <c r="I421" s="80"/>
      <c r="J421" s="80"/>
      <c r="K421" s="80"/>
      <c r="L421" s="80"/>
      <c r="M421" s="84"/>
      <c r="N421" s="80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240"/>
      <c r="AN421" s="240"/>
      <c r="AO421" s="240"/>
      <c r="AP421" s="240"/>
      <c r="AQ421" s="240"/>
      <c r="AR421" s="240"/>
      <c r="AS421" s="240"/>
      <c r="AT421" s="256"/>
      <c r="AU421" s="256"/>
      <c r="AV421" s="259"/>
      <c r="AW421" s="259"/>
      <c r="AX421" s="256"/>
      <c r="AY421" s="256"/>
      <c r="AZ421" s="256"/>
      <c r="BA421" s="256"/>
      <c r="BB421" s="256"/>
      <c r="BC421" s="256"/>
      <c r="BD421" s="256"/>
      <c r="BE421" s="256"/>
      <c r="BF421" s="256"/>
      <c r="BG421" s="256"/>
      <c r="BH421" s="256"/>
      <c r="BI421" s="256"/>
      <c r="BJ421" s="256"/>
      <c r="BK421" s="256"/>
      <c r="BL421" s="262"/>
      <c r="BM421" s="262"/>
      <c r="BN421" s="262"/>
      <c r="BO421" s="262"/>
      <c r="BP421" s="262"/>
      <c r="BQ421" s="262"/>
      <c r="BR421" s="270"/>
      <c r="BS421" s="270"/>
      <c r="BT421" s="270"/>
      <c r="BU421" s="270"/>
      <c r="BV421" s="270"/>
      <c r="BW421" s="270"/>
      <c r="BX421" s="256"/>
      <c r="BY421" s="256"/>
      <c r="BZ421" s="256"/>
      <c r="CA421" s="267"/>
      <c r="CB421" s="267"/>
      <c r="CC421" s="274"/>
      <c r="CD421" s="267"/>
      <c r="CE421" s="267"/>
      <c r="CF421" s="267"/>
      <c r="CG421" s="267"/>
      <c r="CH421" s="267"/>
      <c r="CI421" s="267"/>
      <c r="CJ421" s="267"/>
      <c r="CK421" s="267"/>
      <c r="CL421" s="265"/>
      <c r="CM421" s="272"/>
      <c r="CN421" s="264"/>
      <c r="CO421" s="125"/>
      <c r="CP421" s="226"/>
      <c r="CQ421" s="226"/>
      <c r="CR421" s="226"/>
      <c r="CS421" s="90"/>
      <c r="CT421" s="90"/>
      <c r="CU421" s="90"/>
      <c r="CV421" s="90"/>
      <c r="CW421" s="90"/>
      <c r="CX421" s="90"/>
      <c r="CY421" s="90"/>
      <c r="CZ421" s="90"/>
      <c r="DA421" s="90"/>
    </row>
    <row r="422" spans="1:105" s="70" customFormat="1" ht="15" customHeight="1">
      <c r="A422" s="228"/>
      <c r="B422" s="336"/>
      <c r="C422" s="339"/>
      <c r="D422" s="237"/>
      <c r="E422" s="237"/>
      <c r="F422" s="243"/>
      <c r="G422" s="72">
        <v>3</v>
      </c>
      <c r="H422" s="80"/>
      <c r="I422" s="80"/>
      <c r="J422" s="80"/>
      <c r="K422" s="80"/>
      <c r="L422" s="80"/>
      <c r="M422" s="84"/>
      <c r="N422" s="80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240"/>
      <c r="AN422" s="240"/>
      <c r="AO422" s="240"/>
      <c r="AP422" s="240"/>
      <c r="AQ422" s="240"/>
      <c r="AR422" s="240"/>
      <c r="AS422" s="240"/>
      <c r="AT422" s="256"/>
      <c r="AU422" s="256"/>
      <c r="AV422" s="259"/>
      <c r="AW422" s="259"/>
      <c r="AX422" s="256"/>
      <c r="AY422" s="256"/>
      <c r="AZ422" s="256"/>
      <c r="BA422" s="256"/>
      <c r="BB422" s="256"/>
      <c r="BC422" s="256"/>
      <c r="BD422" s="256"/>
      <c r="BE422" s="256"/>
      <c r="BF422" s="256"/>
      <c r="BG422" s="256"/>
      <c r="BH422" s="256"/>
      <c r="BI422" s="256"/>
      <c r="BJ422" s="256"/>
      <c r="BK422" s="256"/>
      <c r="BL422" s="262"/>
      <c r="BM422" s="262"/>
      <c r="BN422" s="262"/>
      <c r="BO422" s="262"/>
      <c r="BP422" s="262"/>
      <c r="BQ422" s="262"/>
      <c r="BR422" s="270"/>
      <c r="BS422" s="270"/>
      <c r="BT422" s="270"/>
      <c r="BU422" s="270"/>
      <c r="BV422" s="270"/>
      <c r="BW422" s="270"/>
      <c r="BX422" s="256"/>
      <c r="BY422" s="256"/>
      <c r="BZ422" s="256"/>
      <c r="CA422" s="267"/>
      <c r="CB422" s="267"/>
      <c r="CC422" s="274"/>
      <c r="CD422" s="267"/>
      <c r="CE422" s="267"/>
      <c r="CF422" s="267"/>
      <c r="CG422" s="267"/>
      <c r="CH422" s="267"/>
      <c r="CI422" s="267"/>
      <c r="CJ422" s="267"/>
      <c r="CK422" s="267"/>
      <c r="CL422" s="265"/>
      <c r="CM422" s="272"/>
      <c r="CN422" s="264"/>
      <c r="CO422" s="125"/>
      <c r="CP422" s="226"/>
      <c r="CQ422" s="226"/>
      <c r="CR422" s="226"/>
      <c r="CS422" s="90"/>
      <c r="CT422" s="90"/>
      <c r="CU422" s="90"/>
      <c r="CV422" s="90"/>
      <c r="CW422" s="90"/>
      <c r="CX422" s="90"/>
      <c r="CY422" s="90"/>
      <c r="CZ422" s="90"/>
      <c r="DA422" s="90"/>
    </row>
    <row r="423" spans="1:105" s="70" customFormat="1" ht="15" customHeight="1">
      <c r="A423" s="228"/>
      <c r="B423" s="336"/>
      <c r="C423" s="339"/>
      <c r="D423" s="237"/>
      <c r="E423" s="237"/>
      <c r="F423" s="244"/>
      <c r="G423" s="73">
        <v>3.9</v>
      </c>
      <c r="H423" s="81"/>
      <c r="I423" s="81"/>
      <c r="J423" s="81"/>
      <c r="K423" s="81"/>
      <c r="L423" s="81"/>
      <c r="M423" s="85"/>
      <c r="N423" s="81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240"/>
      <c r="AN423" s="240"/>
      <c r="AO423" s="240"/>
      <c r="AP423" s="240"/>
      <c r="AQ423" s="240"/>
      <c r="AR423" s="240"/>
      <c r="AS423" s="240"/>
      <c r="AT423" s="256"/>
      <c r="AU423" s="256"/>
      <c r="AV423" s="259"/>
      <c r="AW423" s="259"/>
      <c r="AX423" s="256"/>
      <c r="AY423" s="256"/>
      <c r="AZ423" s="256"/>
      <c r="BA423" s="256"/>
      <c r="BB423" s="256"/>
      <c r="BC423" s="256"/>
      <c r="BD423" s="256"/>
      <c r="BE423" s="256"/>
      <c r="BF423" s="256"/>
      <c r="BG423" s="256"/>
      <c r="BH423" s="256"/>
      <c r="BI423" s="256"/>
      <c r="BJ423" s="256"/>
      <c r="BK423" s="256"/>
      <c r="BL423" s="262"/>
      <c r="BM423" s="262"/>
      <c r="BN423" s="262"/>
      <c r="BO423" s="262"/>
      <c r="BP423" s="262"/>
      <c r="BQ423" s="262"/>
      <c r="BR423" s="270"/>
      <c r="BS423" s="270"/>
      <c r="BT423" s="270"/>
      <c r="BU423" s="270"/>
      <c r="BV423" s="270"/>
      <c r="BW423" s="270"/>
      <c r="BX423" s="256"/>
      <c r="BY423" s="256"/>
      <c r="BZ423" s="256"/>
      <c r="CA423" s="267"/>
      <c r="CB423" s="267"/>
      <c r="CC423" s="274"/>
      <c r="CD423" s="267"/>
      <c r="CE423" s="267"/>
      <c r="CF423" s="267"/>
      <c r="CG423" s="267"/>
      <c r="CH423" s="267"/>
      <c r="CI423" s="267"/>
      <c r="CJ423" s="267"/>
      <c r="CK423" s="267"/>
      <c r="CL423" s="265"/>
      <c r="CM423" s="272"/>
      <c r="CN423" s="264"/>
      <c r="CO423" s="125"/>
      <c r="CP423" s="226"/>
      <c r="CQ423" s="226"/>
      <c r="CR423" s="226"/>
      <c r="CS423" s="90"/>
      <c r="CT423" s="90"/>
      <c r="CU423" s="90"/>
      <c r="CV423" s="90"/>
      <c r="CW423" s="90"/>
      <c r="CX423" s="90"/>
      <c r="CY423" s="90"/>
      <c r="CZ423" s="90"/>
      <c r="DA423" s="90"/>
    </row>
    <row r="424" spans="1:105" s="70" customFormat="1" ht="15" customHeight="1">
      <c r="A424" s="229"/>
      <c r="B424" s="337"/>
      <c r="C424" s="340"/>
      <c r="D424" s="238"/>
      <c r="E424" s="238"/>
      <c r="F424" s="245" t="s">
        <v>83</v>
      </c>
      <c r="G424" s="246"/>
      <c r="H424" s="35"/>
      <c r="I424" s="35"/>
      <c r="J424" s="35"/>
      <c r="K424" s="35"/>
      <c r="L424" s="35"/>
      <c r="M424" s="82"/>
      <c r="N424" s="35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241"/>
      <c r="AN424" s="241"/>
      <c r="AO424" s="241"/>
      <c r="AP424" s="241"/>
      <c r="AQ424" s="241"/>
      <c r="AR424" s="241"/>
      <c r="AS424" s="241"/>
      <c r="AT424" s="257"/>
      <c r="AU424" s="257"/>
      <c r="AV424" s="260"/>
      <c r="AW424" s="260"/>
      <c r="AX424" s="257"/>
      <c r="AY424" s="257"/>
      <c r="AZ424" s="257"/>
      <c r="BA424" s="257"/>
      <c r="BB424" s="257"/>
      <c r="BC424" s="257"/>
      <c r="BD424" s="257"/>
      <c r="BE424" s="257"/>
      <c r="BF424" s="257"/>
      <c r="BG424" s="257"/>
      <c r="BH424" s="257"/>
      <c r="BI424" s="257"/>
      <c r="BJ424" s="257"/>
      <c r="BK424" s="257"/>
      <c r="BL424" s="263"/>
      <c r="BM424" s="263"/>
      <c r="BN424" s="263"/>
      <c r="BO424" s="263"/>
      <c r="BP424" s="263"/>
      <c r="BQ424" s="263"/>
      <c r="BR424" s="271"/>
      <c r="BS424" s="271"/>
      <c r="BT424" s="271"/>
      <c r="BU424" s="271"/>
      <c r="BV424" s="271"/>
      <c r="BW424" s="271"/>
      <c r="BX424" s="257"/>
      <c r="BY424" s="257"/>
      <c r="BZ424" s="257"/>
      <c r="CA424" s="268"/>
      <c r="CB424" s="268"/>
      <c r="CC424" s="275"/>
      <c r="CD424" s="268"/>
      <c r="CE424" s="268"/>
      <c r="CF424" s="268"/>
      <c r="CG424" s="268"/>
      <c r="CH424" s="268"/>
      <c r="CI424" s="268"/>
      <c r="CJ424" s="268"/>
      <c r="CK424" s="268"/>
      <c r="CL424" s="265"/>
      <c r="CM424" s="272"/>
      <c r="CN424" s="264"/>
      <c r="CO424" s="125"/>
      <c r="CP424" s="226"/>
      <c r="CQ424" s="226"/>
      <c r="CR424" s="226"/>
      <c r="CS424" s="90"/>
      <c r="CT424" s="90"/>
      <c r="CU424" s="90"/>
      <c r="CV424" s="90"/>
      <c r="CW424" s="90"/>
      <c r="CX424" s="90"/>
      <c r="CY424" s="90"/>
      <c r="CZ424" s="90"/>
      <c r="DA424" s="90"/>
    </row>
    <row r="425" spans="1:105" s="70" customFormat="1" ht="15" customHeight="1">
      <c r="A425" s="227">
        <f t="shared" ref="A425" si="155">A417+1</f>
        <v>52</v>
      </c>
      <c r="B425" s="335" t="s">
        <v>134</v>
      </c>
      <c r="C425" s="338" t="s">
        <v>135</v>
      </c>
      <c r="D425" s="236">
        <v>43522</v>
      </c>
      <c r="E425" s="236" t="s">
        <v>133</v>
      </c>
      <c r="F425" s="253" t="s">
        <v>80</v>
      </c>
      <c r="G425" s="254"/>
      <c r="H425" s="35" t="s">
        <v>69</v>
      </c>
      <c r="I425" s="35"/>
      <c r="J425" s="35" t="s">
        <v>60</v>
      </c>
      <c r="K425" s="35" t="s">
        <v>60</v>
      </c>
      <c r="L425" s="35" t="s">
        <v>60</v>
      </c>
      <c r="M425" s="82" t="s">
        <v>60</v>
      </c>
      <c r="N425" s="35" t="s">
        <v>60</v>
      </c>
      <c r="O425" s="82"/>
      <c r="P425" s="82" t="s">
        <v>60</v>
      </c>
      <c r="Q425" s="82" t="s">
        <v>60</v>
      </c>
      <c r="R425" s="82" t="s">
        <v>60</v>
      </c>
      <c r="S425" s="82" t="s">
        <v>60</v>
      </c>
      <c r="T425" s="82" t="s">
        <v>60</v>
      </c>
      <c r="U425" s="82" t="s">
        <v>67</v>
      </c>
      <c r="V425" s="82"/>
      <c r="W425" s="82" t="s">
        <v>61</v>
      </c>
      <c r="X425" s="82" t="s">
        <v>61</v>
      </c>
      <c r="Y425" s="82" t="s">
        <v>61</v>
      </c>
      <c r="Z425" s="82" t="s">
        <v>61</v>
      </c>
      <c r="AA425" s="82" t="s">
        <v>61</v>
      </c>
      <c r="AB425" s="82" t="s">
        <v>67</v>
      </c>
      <c r="AC425" s="82"/>
      <c r="AD425" s="82" t="s">
        <v>61</v>
      </c>
      <c r="AE425" s="82" t="s">
        <v>61</v>
      </c>
      <c r="AF425" s="82" t="s">
        <v>61</v>
      </c>
      <c r="AG425" s="82" t="s">
        <v>61</v>
      </c>
      <c r="AH425" s="82" t="s">
        <v>61</v>
      </c>
      <c r="AI425" s="82" t="s">
        <v>1471</v>
      </c>
      <c r="AJ425" s="82"/>
      <c r="AK425" s="82" t="s">
        <v>60</v>
      </c>
      <c r="AL425" s="82" t="s">
        <v>71</v>
      </c>
      <c r="AM425" s="239">
        <f>COUNTIF(H425:AL425,"PH")+COUNTIF(H425:AL425,"PH/L")+COUNTIF(H425:AL425,"PM")</f>
        <v>0</v>
      </c>
      <c r="AN425" s="239">
        <f>COUNTIF(H425:AL425,"PD")+COUNTIF(H425:AL425,"PDD")+COUNTIF(H425:AL425,"P/DS")/2+COUNTIF(H425:AL425,"PMD")</f>
        <v>0</v>
      </c>
      <c r="AO425" s="239">
        <f>COUNTIF(H425:AL425,"PN")+COUNTIF(H425:AL425,"P/NS")/2+COUNTIF(H425:AL425,"PH")+COUNTIF(H425:AL425,"PH/F")/2+COUNTIF(H425:AL425,"PH/L")/2+COUNTIF(H425:AL425,"PM")</f>
        <v>0</v>
      </c>
      <c r="AP425" s="239">
        <f>COUNTIF(H425:AL425,"BH")+COUNTIF(H425:AL425,"AL/BL")+COUNTIF(H425:AL425,"UL/BL")+COUNTIF(H425:AL425,"BM")</f>
        <v>0</v>
      </c>
      <c r="AQ425" s="239">
        <f>COUNTIF(H425:AL425,"DS")+COUNTIF(H425:AL425,"AL/DS")/2+COUNTIF(H425:AL425,"UL/DS")/2+COUNTIF(H425:AL425,"CT")+COUNTIF(H425:AL425,"MD")</f>
        <v>11.5</v>
      </c>
      <c r="AR425" s="239">
        <f>COUNTIF(H425:AL425,"NS")+COUNTIF(H425:AL425,"AL/NS")/2+COUNTIF(H425:AL425,"UL/NS")/2+COUNTIF(H425:AL425,"BH")+COUNTIF(H425:AL425,"AL/BF")/2+COUNTIF(H425:AL425,"AL/BL")/2+COUNTIF(H425:AL425,"UL/BL")/2+COUNTIF(H425:AL425,"UL/BF")/2+COUNTIF(H425:AL425,"BM")</f>
        <v>10</v>
      </c>
      <c r="AS425" s="239">
        <f>COUNTIF(H425:AL425,"AL")+COUNTIF(H425:AL425,"AL/DS")/2+COUNTIF(H425:AL425,"AL/NS")/2+COUNTIF(H425:AL425,"NH")+COUNTIF(H425:AL425,"SL")+COUNTIF(H425:AL425,"NHD")+COUNTIF(H425:AL425,"B")+COUNTIF(H425:AL425,"HL")+COUNTIF(H425:AL425,"AL/BF")/2+COUNTIF(H425:AL425,"AL/BL")/2</f>
        <v>3</v>
      </c>
      <c r="AT425" s="255">
        <f>COUNTIF(H425:AL425,"PD")+COUNTIF(H425:AL425,"PN")+COUNTIF(H425:AL425,"P/DS")/2+COUNTIF(H425:AL425,"P/NS")/2+COUNTIF(H425:AL425,"DS")+COUNTIF(H425:AL425,"NS")+COUNTIF(H425:AL425,"AL")+COUNTIF(H425:AL425,"AL/DS")+COUNTIF(H425:AL425,"AL/NS")+COUNTIF(H425:AL425,"NH")+COUNTIF(H425:AL425,"SL")+COUNTIF(H425:AL425,"UL/DS")/2+COUNTIF(H425:AL425,"UL/NS")/2+COUNTIF(H425:AL425,"CT")+COUNTIF(H425:AL425,"NHD")+COUNTIF(H425:AL425,"PDD")+COUNTIF(H425:AL425,"B")+COUNTIF(H425:AL425,"HL")+COUNTIF(H425:AL425,"PH")+COUNTIF(H425:AL425,"BH")+COUNTIF(H425:AL425,"AL/BF")+COUNTIF(H425:AL425,"AL/BL")+COUNTIF(H425:AL425,"UL/BF")/2+COUNTIF(H425:AL425,"UL/BL")/2+COUNTIF(H425:AL425,"PH/F")/2+COUNTIF(H425:AL425,"PH/L")/2+COUNTIF(H425:AL425,"MD")+COUNTIF(H425:AL425,"PMD")+COUNTIF(H425:AL425,"PM")+COUNTIF(H425:AL425,"BM")</f>
        <v>24.5</v>
      </c>
      <c r="AU425" s="255">
        <f>COUNTIF(H425:AL425,"P/DS")/2+COUNTIF(H425:AL425,"P/NS")/2+COUNTIF(H425:AL425,"IL")+COUNTIF(H425:AL425,"NL")+COUNTIF(H425:AL425,"UL")+COUNTIF(H425:AL425,"UL/DS")/2+COUNTIF(H425:AL425,"UL/NS")/2+COUNTIF(H425:AL425,"KT")+COUNTIF(H425:AL425,"UL/BF")/2+COUNTIF(H425:AL425,"UL/BL")/2+COUNTIF(H425:AL425,"PH/F")/2+COUNTIF(H425:AL425,"PH/L")/2+COUNTIF(H425:AL425,"NB")</f>
        <v>1.5</v>
      </c>
      <c r="AV425" s="258">
        <f>COUNTIF(H425:AL425,"PN")+COUNTIF(H425:AL425,"TVD")+COUNTIF(H425:AL425,"PH")+COUNTIF(H425:AL425,"PM")+COUNTIF(H425:AL425,"PDD")-COUNTIFS(H425:AL425,"PN",H432:AL432,"&gt;=3")-COUNTIFS(H425:AL425,"PM",H432:AL432,"&gt;=3")</f>
        <v>0</v>
      </c>
      <c r="AW425" s="258">
        <f>COUNTIF(H425:AL425,"NS")+COUNTIF(H425:AL425,"D")+COUNTIF(H425:AL425,"BH")+COUNTIF(H425:AL425,"NHD")+COUNTIF(H425:AL425,"BM")-COUNTIFS(H425:AL425,"NS",H432:AL432,"&gt;=3")-COUNTIFS(H425:AL425,"BH",H432:AL432,"&gt;=3")-COUNTIFS(H425:AL425,"BM",H432:AL432,"&gt;=3")</f>
        <v>9</v>
      </c>
      <c r="AX425" s="255">
        <f>COUNTIF(H425:AL425,"AL")+COUNTIF(H425:AL425,"AL/DS")/2+COUNTIF(H425:AL425,"AL/NS")/2+COUNTIF(H425:AL425,"AL/BF")+COUNTIF(H425:AL425,"AL/BL")/2</f>
        <v>2</v>
      </c>
      <c r="AY425" s="255">
        <f>COUNTIF(H425:AL425,"SL")</f>
        <v>0</v>
      </c>
      <c r="AZ425" s="255">
        <f>COUNTIF(H425:AL425,"NH")</f>
        <v>1</v>
      </c>
      <c r="BA425" s="255">
        <f>COUNTIF(H425:AL425,"HL")</f>
        <v>0</v>
      </c>
      <c r="BB425" s="255">
        <f>COUNTIF(G425:AL425,"P/DS")/2+COUNTIF(G425:AL425,"P/NS")/2+COUNTIF(G425:AL425,"UL")+COUNTIF(G425:AL425,"UL/DS")/2+COUNTIF(G425:AL425,"UL/NS")/2+COUNTIF(G425:AL425,"UL/BL")/2+COUNTIF(G425:AL425,"UL/BF")/2+COUNTIF(G425:AL425,"PH/F")/2+COUNTIF(G425:AL425,"PH/L")/2</f>
        <v>1.5</v>
      </c>
      <c r="BC425" s="255">
        <f>COUNTIF(H425:AL425,"NB")</f>
        <v>0</v>
      </c>
      <c r="BD425" s="255">
        <f>COUNTIF(H425:AL425,"NL")</f>
        <v>0</v>
      </c>
      <c r="BE425" s="255">
        <f>COUNTIF(H425:AL425,"IL")</f>
        <v>0</v>
      </c>
      <c r="BF425" s="255">
        <f>COUNTIF(H425:AL425,"KT")</f>
        <v>0</v>
      </c>
      <c r="BG425" s="255">
        <f>COUNTIF(H425:AL425,"L70")</f>
        <v>0</v>
      </c>
      <c r="BH425" s="255">
        <f>COUNTIF(H425:AL425,"MD")</f>
        <v>0</v>
      </c>
      <c r="BI425" s="255">
        <f>COUNTIF(H425:AL425,"PMD")</f>
        <v>0</v>
      </c>
      <c r="BJ425" s="255">
        <f>COUNTIF(H425:AL425,"PM")</f>
        <v>0</v>
      </c>
      <c r="BK425" s="255">
        <f>COUNTIF(H425:AL425,"BM")</f>
        <v>0</v>
      </c>
      <c r="BL425" s="261">
        <f>SUMIF(H425:AL425,"PD",H426:AL426)+SUMIF(H425:AL425,"PN",H426:AL426)+SUMIF(H425:AL425,"P/DS",H426:AL426)+SUMIF(H425:AL425,"PN/F",H426:AL426)+SUMIF(H425:AL425,"PN/L",H426:AL426)+SUMIF(H425:AL425,"TV",H426:AL426)+SUMIF(H425:AL425,"TVD",H426:AL426)+SUMIF(H425:AL425,"PDD",H426:AL426)</f>
        <v>0</v>
      </c>
      <c r="BM425" s="261">
        <f>SUMIF(H425:AL425,"PD",H427:AL427)+SUMIF(H425:AL425,"PN",H427:AL427)+SUMIF(H425:AL425,"P/DS",H427:AL427)+SUMIF(H425:AL425,"PN/F",H427:AL427)+SUMIF(H425:AL425,"PN/L",H427:AL427)+SUMIF(H425:AL425,"TV",H427:AL427)+SUMIF(H425:AL425,"TVD",H427:AL427)+SUMIF(H425:AL425,"PDD",H427:AL427)+SUMIF(H425:AL425,"PMD",H427:AL427)</f>
        <v>0</v>
      </c>
      <c r="BN425" s="261">
        <f>SUMIF(H425:AL425,"PD",H428:AL428)+SUMIF(H425:AL425,"PN",H428:AL428)+SUMIF(H425:AL425,"P/DS",H428:AL428)+SUMIF(H425:AL425,"PN/F",H428:AL428)+SUMIF(H425:AL425,"PN/L",H428:AL428)+SUMIF(H425:AL425,"TV",H428:AL428)+SUMIF(H425:AL425,"TVD",H428:AL428)</f>
        <v>0</v>
      </c>
      <c r="BO425" s="261">
        <f>SUMIF(H425:AL425,"PD",H429:AL429)+SUMIF(H425:AL425,"PN",H429:AL429)+SUMIF(H425:AL425,"P/DS",H429:AL429)+SUMIF(H425:AL425,"PN/F",H429:AL429)+SUMIF(H425:AL425,"PN/L",H429:AL429)+SUMIF(H425:AL425,"TV",H429:AL429)+SUMIF(H425:AL425,"TVD",H429:AL429)</f>
        <v>0</v>
      </c>
      <c r="BP425" s="261">
        <f>SUMIF(H425:AL425,"PD",H430:AL430)+SUMIF(H425:AL425,"PN",H430:AL430)+SUMIF(H425:AL425,"P/DS",H430:AL430)+SUMIF(H425:AL425,"PN/F",H430:AL430)+SUMIF(H425:AL425,"PN/L",H430:AL430)+SUMIF(H425:AL425,"TV",H430:AL430)+SUMIF(H425:AL425,"TVD",H430:AL430)+SUMIF(H425:AL425,"PDD",H430:AL430)+SUMIF(H425:AL425,"PH",H430:AL430)+SUMIF(H425:AL425,"PM",H430:AL430)</f>
        <v>0</v>
      </c>
      <c r="BQ425" s="261">
        <f>SUMIF(H425:AL425,"PD",H431:AL431)+SUMIF(H425:AL425,"PN",H431:AL431)+SUMIF(H425:AL425,"P/DS",H431:AL431)+SUMIF(H425:AL425,"PN/F",H431:AL431)+SUMIF(H425:AL425,"PN/L",H431:AL431)+SUMIF(H425:AL425,"TV",H431:AL431)+SUMIF(H425:AL425,"TVD",H431:AL431)+SUMIF(H425:AL425,"PDD",H431:AL431)+SUMIF(H425:AL425,"PH",H431:AL431)+SUMIF(H425:AL425,"PM",H431:AL431)</f>
        <v>0</v>
      </c>
      <c r="BR425" s="269">
        <f>SUM(H426:AL426)-BL425</f>
        <v>21.5</v>
      </c>
      <c r="BS425" s="269">
        <f>SUM(H427:AL427)-BM425</f>
        <v>0.5</v>
      </c>
      <c r="BT425" s="269">
        <f>SUM(H428:AL428)-BN425</f>
        <v>0</v>
      </c>
      <c r="BU425" s="269">
        <f>SUM(H429:AL429)-BO425</f>
        <v>0</v>
      </c>
      <c r="BV425" s="269">
        <f>SUM(H430:AL430)-BP425</f>
        <v>0</v>
      </c>
      <c r="BW425" s="269">
        <f>SUM(H431:AL431)-BQ425</f>
        <v>0</v>
      </c>
      <c r="BX425" s="255">
        <f>SUMIF(H425:AL425,"PD",H432:AL432)+SUMIF(H425:AL425,"PN",H432:AL432)+SUMIF(H425:AL425,"P/DS",H432:AL432)+SUMIF(H425:AL425,"PN/F",H432:AL432)+SUMIF(H425:AL425,"PN/L",H432:AL432)</f>
        <v>0</v>
      </c>
      <c r="BY425" s="255">
        <f>SUM(H432:AL432)-BX425</f>
        <v>6.5</v>
      </c>
      <c r="BZ425" s="255">
        <f t="shared" ref="BZ425" si="156">+SUM(BL425:BW432)</f>
        <v>22</v>
      </c>
      <c r="CA425" s="266">
        <f>(COUNTIFS(H425:AL425,"PD",H426:AL426,"&gt;=2"))*0.5-IF(CN425="VP",COUNTIFS($H$16:$AL$16,"SAT",H425:AL425,"PD",H426:AL426,"&gt;=2"))*0.5</f>
        <v>0</v>
      </c>
      <c r="CB425" s="266">
        <f>(COUNTIFS(H425:AL425,"PN",H427:AL427,"&gt;=0.5",H426:AL426,"&gt;=1.5"))*0.5+COUNTIFS(H425:AL425,"PDD",H427:AL427,"&gt;=0.5",H426:AL426,"&gt;=1.5")*0.5</f>
        <v>0</v>
      </c>
      <c r="CC425" s="273">
        <f>(COUNTIFS(H425:AL425,"TV",H427:AL427,"&gt;=10"))*0.5+(COUNTIFS(H425:AL425,"PMD",H427:AL427,"&gt;=2"))*0.5</f>
        <v>0</v>
      </c>
      <c r="CD425" s="266">
        <f>(COUNTIFS(H425:AL425,"TVD",H429:AL429,"&gt;=6.5",H427:AL427,"&gt;=3.5"))*0.5</f>
        <v>0</v>
      </c>
      <c r="CE425" s="266">
        <f>(COUNTIFS(H425:AL425,"PD",H430:AL430,"&gt;=10"))*0.5</f>
        <v>0</v>
      </c>
      <c r="CF425" s="266">
        <f>(COUNTIFS(H425:AL425,"PDD",H430:AL430,"&gt;=3.5",H431:AL431,"&gt;=6.5")+COUNTIFS(H425:AL425,"PH",H431:AL431,"&gt;=0.5",H430:AL430,"&gt;=1.5")+COUNTIFS(H425:AL425,"PM",H431:AL431,"&gt;=0.5",H430:AL430,"&gt;=1.5"))*0.5</f>
        <v>0</v>
      </c>
      <c r="CG425" s="266">
        <f>(COUNTIFS(H425:AL425,"DS",H426:AL426,"&gt;=2")+COUNTIFS(H425:AL425,"AL/DS",H426:AL426,"&gt;=2"))*0.5-IF(CN425="VP",COUNTIFS($H$16:$AL$16,"SAT",H425:AL425,"DS",H426:AL426,"&gt;=2"))*0.5</f>
        <v>4</v>
      </c>
      <c r="CH425" s="266">
        <f>(COUNTIFS(H425:AL425,"NS",H427:AL427,"&gt;=0.5",H426:AL426,"&gt;=1.5")+COUNTIFS(H425:AL425,"AL/NS",H427:AL427,"&gt;=0.5",H426:AL426,"&gt;=1.5")+COUNTIFS(H425:AL425,"NHD",H427:AL427,"&gt;=4.5",H430:AL430,"&gt;=2",H426:AL426,"&gt;=1.5"))*0.5</f>
        <v>0.5</v>
      </c>
      <c r="CI425" s="266">
        <f>(COUNTIF(H427:AL427,"&gt;=10")+COUNTIFS(H425:AL425,"MD",H427:AL427,"&gt;=2")-COUNTIFS(H425:AL425,"TV",H427:AL427,"&gt;=10"))*0.5</f>
        <v>0</v>
      </c>
      <c r="CJ425" s="266">
        <f>(COUNTIFS(H425:AL425,"D",H429:AL429,"&gt;=6.5",H427:AL427,"&gt;=3.5"))*0.5</f>
        <v>0</v>
      </c>
      <c r="CK425" s="266">
        <f>(COUNTIF(H430:AL430,"&gt;=10")-COUNTIFS(H425:AL425,"PD",H430:AL430,"&gt;=10"))*0.5</f>
        <v>0</v>
      </c>
      <c r="CL425" s="265">
        <f>(COUNTIFS(H425:AL425,"NHD",H430:AL430,"&gt;=3.5",H431:AL431,"&gt;=6.5")+COUNTIFS(H425:AL425,"BH",H430:AL430,"&gt;=1.5",H431:AL431,"&gt;=0.5")+COUNTIFS(H425:AL425,"BM",H430:AL430,"&gt;=1.5",H431:AL431,"&gt;=0.5")+COUNTIFS(H425:AL425,"D",H430:AL430,"&gt;=1.5",H431:AL431,"&gt;=0.5"))*0.5</f>
        <v>0</v>
      </c>
      <c r="CM425" s="272"/>
      <c r="CN425" s="264" t="s">
        <v>723</v>
      </c>
      <c r="CO425" s="125">
        <f t="shared" ref="CO425" si="157">+AM425+AN425+AO425+AP425+AQ425+AR425+AS425+AU425+BG425</f>
        <v>26</v>
      </c>
      <c r="CP425" s="225">
        <f>+SUM(I426:I431)-I432</f>
        <v>0</v>
      </c>
      <c r="CQ425" s="225">
        <f>+SUM(J426:J431)-J432</f>
        <v>2.5</v>
      </c>
      <c r="CR425" s="225">
        <f>+SUM(K426:K431)-K432</f>
        <v>2.5</v>
      </c>
      <c r="CS425" s="90"/>
      <c r="CT425" s="90"/>
      <c r="CU425" s="90"/>
      <c r="CV425" s="90"/>
      <c r="CW425" s="90"/>
      <c r="CX425" s="90"/>
      <c r="CY425" s="90"/>
      <c r="CZ425" s="90"/>
      <c r="DA425" s="90"/>
    </row>
    <row r="426" spans="1:105" s="70" customFormat="1" ht="15" customHeight="1">
      <c r="A426" s="228"/>
      <c r="B426" s="336"/>
      <c r="C426" s="339"/>
      <c r="D426" s="237"/>
      <c r="E426" s="237"/>
      <c r="F426" s="242" t="s">
        <v>82</v>
      </c>
      <c r="G426" s="71">
        <v>1.5</v>
      </c>
      <c r="H426" s="79"/>
      <c r="I426" s="79"/>
      <c r="J426" s="79">
        <v>2.5</v>
      </c>
      <c r="K426" s="79">
        <v>2.5</v>
      </c>
      <c r="L426" s="79">
        <v>2.5</v>
      </c>
      <c r="M426" s="83">
        <v>2.5</v>
      </c>
      <c r="N426" s="79">
        <v>2.5</v>
      </c>
      <c r="O426" s="83"/>
      <c r="P426" s="83">
        <v>2.5</v>
      </c>
      <c r="Q426" s="83"/>
      <c r="R426" s="83">
        <v>2.5</v>
      </c>
      <c r="S426" s="83">
        <v>2.5</v>
      </c>
      <c r="T426" s="83"/>
      <c r="U426" s="83"/>
      <c r="V426" s="83"/>
      <c r="W426" s="83"/>
      <c r="X426" s="83"/>
      <c r="Y426" s="83"/>
      <c r="Z426" s="83">
        <v>1.5</v>
      </c>
      <c r="AA426" s="83"/>
      <c r="AB426" s="83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240"/>
      <c r="AN426" s="240"/>
      <c r="AO426" s="240"/>
      <c r="AP426" s="240"/>
      <c r="AQ426" s="240"/>
      <c r="AR426" s="240"/>
      <c r="AS426" s="240"/>
      <c r="AT426" s="256"/>
      <c r="AU426" s="256"/>
      <c r="AV426" s="259"/>
      <c r="AW426" s="259"/>
      <c r="AX426" s="256"/>
      <c r="AY426" s="256"/>
      <c r="AZ426" s="256"/>
      <c r="BA426" s="256"/>
      <c r="BB426" s="256"/>
      <c r="BC426" s="256"/>
      <c r="BD426" s="256"/>
      <c r="BE426" s="256"/>
      <c r="BF426" s="256"/>
      <c r="BG426" s="256"/>
      <c r="BH426" s="256"/>
      <c r="BI426" s="256"/>
      <c r="BJ426" s="256"/>
      <c r="BK426" s="256"/>
      <c r="BL426" s="262"/>
      <c r="BM426" s="262"/>
      <c r="BN426" s="262"/>
      <c r="BO426" s="262"/>
      <c r="BP426" s="262"/>
      <c r="BQ426" s="262"/>
      <c r="BR426" s="270"/>
      <c r="BS426" s="270"/>
      <c r="BT426" s="270"/>
      <c r="BU426" s="270"/>
      <c r="BV426" s="270"/>
      <c r="BW426" s="270"/>
      <c r="BX426" s="256"/>
      <c r="BY426" s="256"/>
      <c r="BZ426" s="256"/>
      <c r="CA426" s="267"/>
      <c r="CB426" s="267"/>
      <c r="CC426" s="274"/>
      <c r="CD426" s="267"/>
      <c r="CE426" s="267"/>
      <c r="CF426" s="267"/>
      <c r="CG426" s="267"/>
      <c r="CH426" s="267"/>
      <c r="CI426" s="267"/>
      <c r="CJ426" s="267"/>
      <c r="CK426" s="267"/>
      <c r="CL426" s="265"/>
      <c r="CM426" s="272"/>
      <c r="CN426" s="264"/>
      <c r="CO426" s="125"/>
      <c r="CP426" s="226"/>
      <c r="CQ426" s="226"/>
      <c r="CR426" s="226"/>
      <c r="CS426" s="90"/>
      <c r="CT426" s="90"/>
      <c r="CU426" s="90"/>
      <c r="CV426" s="90"/>
      <c r="CW426" s="90"/>
      <c r="CX426" s="90"/>
      <c r="CY426" s="90"/>
      <c r="CZ426" s="90"/>
      <c r="DA426" s="90"/>
    </row>
    <row r="427" spans="1:105" s="70" customFormat="1" ht="15" customHeight="1">
      <c r="A427" s="228"/>
      <c r="B427" s="336"/>
      <c r="C427" s="339"/>
      <c r="D427" s="237"/>
      <c r="E427" s="237"/>
      <c r="F427" s="243"/>
      <c r="G427" s="72">
        <v>2</v>
      </c>
      <c r="H427" s="80"/>
      <c r="I427" s="80"/>
      <c r="J427" s="80"/>
      <c r="K427" s="80"/>
      <c r="L427" s="80"/>
      <c r="M427" s="84"/>
      <c r="N427" s="80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>
        <v>0.5</v>
      </c>
      <c r="AA427" s="84"/>
      <c r="AB427" s="84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240"/>
      <c r="AN427" s="240"/>
      <c r="AO427" s="240"/>
      <c r="AP427" s="240"/>
      <c r="AQ427" s="240"/>
      <c r="AR427" s="240"/>
      <c r="AS427" s="240"/>
      <c r="AT427" s="256"/>
      <c r="AU427" s="256"/>
      <c r="AV427" s="259"/>
      <c r="AW427" s="259"/>
      <c r="AX427" s="256"/>
      <c r="AY427" s="256"/>
      <c r="AZ427" s="256"/>
      <c r="BA427" s="256"/>
      <c r="BB427" s="256"/>
      <c r="BC427" s="256"/>
      <c r="BD427" s="256"/>
      <c r="BE427" s="256"/>
      <c r="BF427" s="256"/>
      <c r="BG427" s="256"/>
      <c r="BH427" s="256"/>
      <c r="BI427" s="256"/>
      <c r="BJ427" s="256"/>
      <c r="BK427" s="256"/>
      <c r="BL427" s="262"/>
      <c r="BM427" s="262"/>
      <c r="BN427" s="262"/>
      <c r="BO427" s="262"/>
      <c r="BP427" s="262"/>
      <c r="BQ427" s="262"/>
      <c r="BR427" s="270"/>
      <c r="BS427" s="270"/>
      <c r="BT427" s="270"/>
      <c r="BU427" s="270"/>
      <c r="BV427" s="270"/>
      <c r="BW427" s="270"/>
      <c r="BX427" s="256"/>
      <c r="BY427" s="256"/>
      <c r="BZ427" s="256"/>
      <c r="CA427" s="267"/>
      <c r="CB427" s="267"/>
      <c r="CC427" s="274"/>
      <c r="CD427" s="267"/>
      <c r="CE427" s="267"/>
      <c r="CF427" s="267"/>
      <c r="CG427" s="267"/>
      <c r="CH427" s="267"/>
      <c r="CI427" s="267"/>
      <c r="CJ427" s="267"/>
      <c r="CK427" s="267"/>
      <c r="CL427" s="265"/>
      <c r="CM427" s="272"/>
      <c r="CN427" s="264"/>
      <c r="CO427" s="125"/>
      <c r="CP427" s="226"/>
      <c r="CQ427" s="226"/>
      <c r="CR427" s="226"/>
      <c r="CS427" s="90"/>
      <c r="CT427" s="90"/>
      <c r="CU427" s="90"/>
      <c r="CV427" s="90"/>
      <c r="CW427" s="90"/>
      <c r="CX427" s="90"/>
      <c r="CY427" s="90"/>
      <c r="CZ427" s="90"/>
      <c r="DA427" s="90"/>
    </row>
    <row r="428" spans="1:105" s="70" customFormat="1" ht="15" customHeight="1">
      <c r="A428" s="228"/>
      <c r="B428" s="336"/>
      <c r="C428" s="339"/>
      <c r="D428" s="237"/>
      <c r="E428" s="237"/>
      <c r="F428" s="243"/>
      <c r="G428" s="72">
        <v>2.1</v>
      </c>
      <c r="H428" s="80"/>
      <c r="I428" s="80"/>
      <c r="J428" s="80"/>
      <c r="K428" s="80"/>
      <c r="L428" s="80"/>
      <c r="M428" s="84"/>
      <c r="N428" s="80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240"/>
      <c r="AN428" s="240"/>
      <c r="AO428" s="240"/>
      <c r="AP428" s="240"/>
      <c r="AQ428" s="240"/>
      <c r="AR428" s="240"/>
      <c r="AS428" s="240"/>
      <c r="AT428" s="256"/>
      <c r="AU428" s="256"/>
      <c r="AV428" s="259"/>
      <c r="AW428" s="259"/>
      <c r="AX428" s="256"/>
      <c r="AY428" s="256"/>
      <c r="AZ428" s="256"/>
      <c r="BA428" s="256"/>
      <c r="BB428" s="256"/>
      <c r="BC428" s="256"/>
      <c r="BD428" s="256"/>
      <c r="BE428" s="256"/>
      <c r="BF428" s="256"/>
      <c r="BG428" s="256"/>
      <c r="BH428" s="256"/>
      <c r="BI428" s="256"/>
      <c r="BJ428" s="256"/>
      <c r="BK428" s="256"/>
      <c r="BL428" s="262"/>
      <c r="BM428" s="262"/>
      <c r="BN428" s="262"/>
      <c r="BO428" s="262"/>
      <c r="BP428" s="262"/>
      <c r="BQ428" s="262"/>
      <c r="BR428" s="270"/>
      <c r="BS428" s="270"/>
      <c r="BT428" s="270"/>
      <c r="BU428" s="270"/>
      <c r="BV428" s="270"/>
      <c r="BW428" s="270"/>
      <c r="BX428" s="256"/>
      <c r="BY428" s="256"/>
      <c r="BZ428" s="256"/>
      <c r="CA428" s="267"/>
      <c r="CB428" s="267"/>
      <c r="CC428" s="274"/>
      <c r="CD428" s="267"/>
      <c r="CE428" s="267"/>
      <c r="CF428" s="267"/>
      <c r="CG428" s="267"/>
      <c r="CH428" s="267"/>
      <c r="CI428" s="267"/>
      <c r="CJ428" s="267"/>
      <c r="CK428" s="267"/>
      <c r="CL428" s="265"/>
      <c r="CM428" s="272"/>
      <c r="CN428" s="264"/>
      <c r="CO428" s="125"/>
      <c r="CP428" s="226"/>
      <c r="CQ428" s="226"/>
      <c r="CR428" s="226"/>
      <c r="CS428" s="90"/>
      <c r="CT428" s="90"/>
      <c r="CU428" s="90"/>
      <c r="CV428" s="90"/>
      <c r="CW428" s="90"/>
      <c r="CX428" s="90"/>
      <c r="CY428" s="90"/>
      <c r="CZ428" s="90"/>
      <c r="DA428" s="90"/>
    </row>
    <row r="429" spans="1:105" s="70" customFormat="1" ht="15" customHeight="1">
      <c r="A429" s="228"/>
      <c r="B429" s="336"/>
      <c r="C429" s="339"/>
      <c r="D429" s="237"/>
      <c r="E429" s="237"/>
      <c r="F429" s="243"/>
      <c r="G429" s="72">
        <v>2.7</v>
      </c>
      <c r="H429" s="80"/>
      <c r="I429" s="80"/>
      <c r="J429" s="80"/>
      <c r="K429" s="80"/>
      <c r="L429" s="80"/>
      <c r="M429" s="84"/>
      <c r="N429" s="80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240"/>
      <c r="AN429" s="240"/>
      <c r="AO429" s="240"/>
      <c r="AP429" s="240"/>
      <c r="AQ429" s="240"/>
      <c r="AR429" s="240"/>
      <c r="AS429" s="240"/>
      <c r="AT429" s="256"/>
      <c r="AU429" s="256"/>
      <c r="AV429" s="259"/>
      <c r="AW429" s="259"/>
      <c r="AX429" s="256"/>
      <c r="AY429" s="256"/>
      <c r="AZ429" s="256"/>
      <c r="BA429" s="256"/>
      <c r="BB429" s="256"/>
      <c r="BC429" s="256"/>
      <c r="BD429" s="256"/>
      <c r="BE429" s="256"/>
      <c r="BF429" s="256"/>
      <c r="BG429" s="256"/>
      <c r="BH429" s="256"/>
      <c r="BI429" s="256"/>
      <c r="BJ429" s="256"/>
      <c r="BK429" s="256"/>
      <c r="BL429" s="262"/>
      <c r="BM429" s="262"/>
      <c r="BN429" s="262"/>
      <c r="BO429" s="262"/>
      <c r="BP429" s="262"/>
      <c r="BQ429" s="262"/>
      <c r="BR429" s="270"/>
      <c r="BS429" s="270"/>
      <c r="BT429" s="270"/>
      <c r="BU429" s="270"/>
      <c r="BV429" s="270"/>
      <c r="BW429" s="270"/>
      <c r="BX429" s="256"/>
      <c r="BY429" s="256"/>
      <c r="BZ429" s="256"/>
      <c r="CA429" s="267"/>
      <c r="CB429" s="267"/>
      <c r="CC429" s="274"/>
      <c r="CD429" s="267"/>
      <c r="CE429" s="267"/>
      <c r="CF429" s="267"/>
      <c r="CG429" s="267"/>
      <c r="CH429" s="267"/>
      <c r="CI429" s="267"/>
      <c r="CJ429" s="267"/>
      <c r="CK429" s="267"/>
      <c r="CL429" s="265"/>
      <c r="CM429" s="272"/>
      <c r="CN429" s="264"/>
      <c r="CO429" s="125"/>
      <c r="CP429" s="226"/>
      <c r="CQ429" s="226"/>
      <c r="CR429" s="226"/>
      <c r="CS429" s="90"/>
      <c r="CT429" s="90"/>
      <c r="CU429" s="90"/>
      <c r="CV429" s="90"/>
      <c r="CW429" s="90"/>
      <c r="CX429" s="90"/>
      <c r="CY429" s="90"/>
      <c r="CZ429" s="90"/>
      <c r="DA429" s="90"/>
    </row>
    <row r="430" spans="1:105" s="70" customFormat="1" ht="15" customHeight="1">
      <c r="A430" s="228"/>
      <c r="B430" s="336"/>
      <c r="C430" s="339"/>
      <c r="D430" s="237"/>
      <c r="E430" s="237"/>
      <c r="F430" s="243"/>
      <c r="G430" s="72">
        <v>3</v>
      </c>
      <c r="H430" s="80"/>
      <c r="I430" s="80"/>
      <c r="J430" s="80"/>
      <c r="K430" s="80"/>
      <c r="L430" s="80"/>
      <c r="M430" s="84"/>
      <c r="N430" s="80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0"/>
      <c r="AD430" s="80"/>
      <c r="AE430" s="80"/>
      <c r="AF430" s="80"/>
      <c r="AG430" s="80"/>
      <c r="AH430" s="80"/>
      <c r="AI430" s="80"/>
      <c r="AJ430" s="79"/>
      <c r="AK430" s="79"/>
      <c r="AL430" s="80"/>
      <c r="AM430" s="240"/>
      <c r="AN430" s="240"/>
      <c r="AO430" s="240"/>
      <c r="AP430" s="240"/>
      <c r="AQ430" s="240"/>
      <c r="AR430" s="240"/>
      <c r="AS430" s="240"/>
      <c r="AT430" s="256"/>
      <c r="AU430" s="256"/>
      <c r="AV430" s="259"/>
      <c r="AW430" s="259"/>
      <c r="AX430" s="256"/>
      <c r="AY430" s="256"/>
      <c r="AZ430" s="256"/>
      <c r="BA430" s="256"/>
      <c r="BB430" s="256"/>
      <c r="BC430" s="256"/>
      <c r="BD430" s="256"/>
      <c r="BE430" s="256"/>
      <c r="BF430" s="256"/>
      <c r="BG430" s="256"/>
      <c r="BH430" s="256"/>
      <c r="BI430" s="256"/>
      <c r="BJ430" s="256"/>
      <c r="BK430" s="256"/>
      <c r="BL430" s="262"/>
      <c r="BM430" s="262"/>
      <c r="BN430" s="262"/>
      <c r="BO430" s="262"/>
      <c r="BP430" s="262"/>
      <c r="BQ430" s="262"/>
      <c r="BR430" s="270"/>
      <c r="BS430" s="270"/>
      <c r="BT430" s="270"/>
      <c r="BU430" s="270"/>
      <c r="BV430" s="270"/>
      <c r="BW430" s="270"/>
      <c r="BX430" s="256"/>
      <c r="BY430" s="256"/>
      <c r="BZ430" s="256"/>
      <c r="CA430" s="267"/>
      <c r="CB430" s="267"/>
      <c r="CC430" s="274"/>
      <c r="CD430" s="267"/>
      <c r="CE430" s="267"/>
      <c r="CF430" s="267"/>
      <c r="CG430" s="267"/>
      <c r="CH430" s="267"/>
      <c r="CI430" s="267"/>
      <c r="CJ430" s="267"/>
      <c r="CK430" s="267"/>
      <c r="CL430" s="265"/>
      <c r="CM430" s="272"/>
      <c r="CN430" s="264"/>
      <c r="CO430" s="125"/>
      <c r="CP430" s="226"/>
      <c r="CQ430" s="226"/>
      <c r="CR430" s="226"/>
      <c r="CS430" s="90"/>
      <c r="CT430" s="90"/>
      <c r="CU430" s="90"/>
      <c r="CV430" s="90"/>
      <c r="CW430" s="90"/>
      <c r="CX430" s="90"/>
      <c r="CY430" s="90"/>
      <c r="CZ430" s="90"/>
      <c r="DA430" s="90"/>
    </row>
    <row r="431" spans="1:105" s="70" customFormat="1" ht="15" customHeight="1">
      <c r="A431" s="228"/>
      <c r="B431" s="336"/>
      <c r="C431" s="339"/>
      <c r="D431" s="237"/>
      <c r="E431" s="237"/>
      <c r="F431" s="244"/>
      <c r="G431" s="73">
        <v>3.9</v>
      </c>
      <c r="H431" s="81"/>
      <c r="I431" s="81"/>
      <c r="J431" s="81"/>
      <c r="K431" s="81"/>
      <c r="L431" s="81"/>
      <c r="M431" s="85"/>
      <c r="N431" s="81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1"/>
      <c r="AD431" s="81"/>
      <c r="AE431" s="81"/>
      <c r="AF431" s="81"/>
      <c r="AG431" s="81"/>
      <c r="AH431" s="81"/>
      <c r="AI431" s="81"/>
      <c r="AJ431" s="80"/>
      <c r="AK431" s="81"/>
      <c r="AL431" s="81"/>
      <c r="AM431" s="240"/>
      <c r="AN431" s="240"/>
      <c r="AO431" s="240"/>
      <c r="AP431" s="240"/>
      <c r="AQ431" s="240"/>
      <c r="AR431" s="240"/>
      <c r="AS431" s="240"/>
      <c r="AT431" s="256"/>
      <c r="AU431" s="256"/>
      <c r="AV431" s="259"/>
      <c r="AW431" s="259"/>
      <c r="AX431" s="256"/>
      <c r="AY431" s="256"/>
      <c r="AZ431" s="256"/>
      <c r="BA431" s="256"/>
      <c r="BB431" s="256"/>
      <c r="BC431" s="256"/>
      <c r="BD431" s="256"/>
      <c r="BE431" s="256"/>
      <c r="BF431" s="256"/>
      <c r="BG431" s="256"/>
      <c r="BH431" s="256"/>
      <c r="BI431" s="256"/>
      <c r="BJ431" s="256"/>
      <c r="BK431" s="256"/>
      <c r="BL431" s="262"/>
      <c r="BM431" s="262"/>
      <c r="BN431" s="262"/>
      <c r="BO431" s="262"/>
      <c r="BP431" s="262"/>
      <c r="BQ431" s="262"/>
      <c r="BR431" s="270"/>
      <c r="BS431" s="270"/>
      <c r="BT431" s="270"/>
      <c r="BU431" s="270"/>
      <c r="BV431" s="270"/>
      <c r="BW431" s="270"/>
      <c r="BX431" s="256"/>
      <c r="BY431" s="256"/>
      <c r="BZ431" s="256"/>
      <c r="CA431" s="267"/>
      <c r="CB431" s="267"/>
      <c r="CC431" s="274"/>
      <c r="CD431" s="267"/>
      <c r="CE431" s="267"/>
      <c r="CF431" s="267"/>
      <c r="CG431" s="267"/>
      <c r="CH431" s="267"/>
      <c r="CI431" s="267"/>
      <c r="CJ431" s="267"/>
      <c r="CK431" s="267"/>
      <c r="CL431" s="265"/>
      <c r="CM431" s="272"/>
      <c r="CN431" s="264"/>
      <c r="CO431" s="125"/>
      <c r="CP431" s="226"/>
      <c r="CQ431" s="226"/>
      <c r="CR431" s="226"/>
      <c r="CS431" s="90"/>
      <c r="CT431" s="90"/>
      <c r="CU431" s="90"/>
      <c r="CV431" s="90"/>
      <c r="CW431" s="90"/>
      <c r="CX431" s="90"/>
      <c r="CY431" s="90"/>
      <c r="CZ431" s="90"/>
      <c r="DA431" s="90"/>
    </row>
    <row r="432" spans="1:105" s="70" customFormat="1" ht="15" customHeight="1">
      <c r="A432" s="229"/>
      <c r="B432" s="337"/>
      <c r="C432" s="340"/>
      <c r="D432" s="238"/>
      <c r="E432" s="238"/>
      <c r="F432" s="245" t="s">
        <v>83</v>
      </c>
      <c r="G432" s="246"/>
      <c r="H432" s="35"/>
      <c r="I432" s="35"/>
      <c r="J432" s="35"/>
      <c r="K432" s="35"/>
      <c r="L432" s="35"/>
      <c r="M432" s="82"/>
      <c r="N432" s="35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35"/>
      <c r="AD432" s="35"/>
      <c r="AE432" s="35"/>
      <c r="AF432" s="35">
        <v>6.5</v>
      </c>
      <c r="AG432" s="35"/>
      <c r="AH432" s="35"/>
      <c r="AI432" s="35"/>
      <c r="AJ432" s="35"/>
      <c r="AK432" s="35"/>
      <c r="AL432" s="35"/>
      <c r="AM432" s="241"/>
      <c r="AN432" s="241"/>
      <c r="AO432" s="241"/>
      <c r="AP432" s="241"/>
      <c r="AQ432" s="241"/>
      <c r="AR432" s="241"/>
      <c r="AS432" s="241"/>
      <c r="AT432" s="257"/>
      <c r="AU432" s="257"/>
      <c r="AV432" s="260"/>
      <c r="AW432" s="260"/>
      <c r="AX432" s="257"/>
      <c r="AY432" s="257"/>
      <c r="AZ432" s="257"/>
      <c r="BA432" s="257"/>
      <c r="BB432" s="257"/>
      <c r="BC432" s="257"/>
      <c r="BD432" s="257"/>
      <c r="BE432" s="257"/>
      <c r="BF432" s="257"/>
      <c r="BG432" s="257"/>
      <c r="BH432" s="257"/>
      <c r="BI432" s="257"/>
      <c r="BJ432" s="257"/>
      <c r="BK432" s="257"/>
      <c r="BL432" s="263"/>
      <c r="BM432" s="263"/>
      <c r="BN432" s="263"/>
      <c r="BO432" s="263"/>
      <c r="BP432" s="263"/>
      <c r="BQ432" s="263"/>
      <c r="BR432" s="271"/>
      <c r="BS432" s="271"/>
      <c r="BT432" s="271"/>
      <c r="BU432" s="271"/>
      <c r="BV432" s="271"/>
      <c r="BW432" s="271"/>
      <c r="BX432" s="257"/>
      <c r="BY432" s="257"/>
      <c r="BZ432" s="257"/>
      <c r="CA432" s="268"/>
      <c r="CB432" s="268"/>
      <c r="CC432" s="275"/>
      <c r="CD432" s="268"/>
      <c r="CE432" s="268"/>
      <c r="CF432" s="268"/>
      <c r="CG432" s="268"/>
      <c r="CH432" s="268"/>
      <c r="CI432" s="268"/>
      <c r="CJ432" s="268"/>
      <c r="CK432" s="268"/>
      <c r="CL432" s="265"/>
      <c r="CM432" s="272"/>
      <c r="CN432" s="264"/>
      <c r="CO432" s="125"/>
      <c r="CP432" s="226"/>
      <c r="CQ432" s="226"/>
      <c r="CR432" s="226"/>
      <c r="CS432" s="90"/>
      <c r="CT432" s="90"/>
      <c r="CU432" s="90"/>
      <c r="CV432" s="90"/>
      <c r="CW432" s="90"/>
      <c r="CX432" s="90"/>
      <c r="CY432" s="90"/>
      <c r="CZ432" s="90"/>
      <c r="DA432" s="90"/>
    </row>
    <row r="433" spans="1:105" s="70" customFormat="1" ht="15" customHeight="1">
      <c r="A433" s="227">
        <f t="shared" ref="A433" si="158">A425+1</f>
        <v>53</v>
      </c>
      <c r="B433" s="335" t="s">
        <v>136</v>
      </c>
      <c r="C433" s="338" t="s">
        <v>137</v>
      </c>
      <c r="D433" s="236">
        <v>43362</v>
      </c>
      <c r="E433" s="236" t="s">
        <v>133</v>
      </c>
      <c r="F433" s="253" t="s">
        <v>80</v>
      </c>
      <c r="G433" s="254"/>
      <c r="H433" s="35"/>
      <c r="I433" s="35" t="s">
        <v>73</v>
      </c>
      <c r="J433" s="35" t="s">
        <v>73</v>
      </c>
      <c r="K433" s="35" t="s">
        <v>73</v>
      </c>
      <c r="L433" s="35" t="s">
        <v>73</v>
      </c>
      <c r="M433" s="82" t="s">
        <v>73</v>
      </c>
      <c r="N433" s="35" t="s">
        <v>73</v>
      </c>
      <c r="O433" s="82"/>
      <c r="P433" s="35" t="s">
        <v>73</v>
      </c>
      <c r="Q433" s="35" t="s">
        <v>73</v>
      </c>
      <c r="R433" s="35" t="s">
        <v>73</v>
      </c>
      <c r="S433" s="35" t="s">
        <v>73</v>
      </c>
      <c r="T433" s="35" t="s">
        <v>73</v>
      </c>
      <c r="U433" s="35" t="s">
        <v>73</v>
      </c>
      <c r="V433" s="82"/>
      <c r="W433" s="35" t="s">
        <v>73</v>
      </c>
      <c r="X433" s="35" t="s">
        <v>73</v>
      </c>
      <c r="Y433" s="35" t="s">
        <v>73</v>
      </c>
      <c r="Z433" s="35" t="s">
        <v>73</v>
      </c>
      <c r="AA433" s="35" t="s">
        <v>73</v>
      </c>
      <c r="AB433" s="35" t="s">
        <v>73</v>
      </c>
      <c r="AC433" s="82"/>
      <c r="AD433" s="35" t="s">
        <v>73</v>
      </c>
      <c r="AE433" s="35" t="s">
        <v>73</v>
      </c>
      <c r="AF433" s="35" t="s">
        <v>73</v>
      </c>
      <c r="AG433" s="35" t="s">
        <v>73</v>
      </c>
      <c r="AH433" s="35" t="s">
        <v>73</v>
      </c>
      <c r="AI433" s="35" t="s">
        <v>73</v>
      </c>
      <c r="AJ433" s="82"/>
      <c r="AK433" s="82" t="s">
        <v>73</v>
      </c>
      <c r="AL433" s="35" t="s">
        <v>73</v>
      </c>
      <c r="AM433" s="239">
        <f>COUNTIF(H433:AL433,"PH")+COUNTIF(H433:AL433,"PH/L")+COUNTIF(H433:AL433,"PM")</f>
        <v>0</v>
      </c>
      <c r="AN433" s="239">
        <f>COUNTIF(H433:AL433,"PD")+COUNTIF(H433:AL433,"PDD")+COUNTIF(H433:AL433,"P/DS")/2+COUNTIF(H433:AL433,"PMD")</f>
        <v>0</v>
      </c>
      <c r="AO433" s="239">
        <f>COUNTIF(H433:AL433,"PN")+COUNTIF(H433:AL433,"P/NS")/2+COUNTIF(H433:AL433,"PH")+COUNTIF(H433:AL433,"PH/F")/2+COUNTIF(H433:AL433,"PH/L")/2+COUNTIF(H433:AL433,"PM")</f>
        <v>0</v>
      </c>
      <c r="AP433" s="239">
        <f>COUNTIF(H433:AL433,"BH")+COUNTIF(H433:AL433,"AL/BL")+COUNTIF(H433:AL433,"UL/BL")+COUNTIF(H433:AL433,"BM")</f>
        <v>0</v>
      </c>
      <c r="AQ433" s="239">
        <f>COUNTIF(H433:AL433,"DS")+COUNTIF(H433:AL433,"AL/DS")/2+COUNTIF(H433:AL433,"UL/DS")/2+COUNTIF(H433:AL433,"CT")+COUNTIF(H433:AL433,"MD")</f>
        <v>0</v>
      </c>
      <c r="AR433" s="239">
        <f>COUNTIF(H433:AL433,"NS")+COUNTIF(H433:AL433,"AL/NS")/2+COUNTIF(H433:AL433,"UL/NS")/2+COUNTIF(H433:AL433,"BH")+COUNTIF(H433:AL433,"AL/BF")/2+COUNTIF(H433:AL433,"AL/BL")/2+COUNTIF(H433:AL433,"UL/BL")/2+COUNTIF(H433:AL433,"UL/BF")/2+COUNTIF(H433:AL433,"BM")</f>
        <v>0</v>
      </c>
      <c r="AS433" s="239">
        <f>COUNTIF(H433:AL433,"AL")+COUNTIF(H433:AL433,"AL/DS")/2+COUNTIF(H433:AL433,"AL/NS")/2+COUNTIF(H433:AL433,"NH")+COUNTIF(H433:AL433,"SL")+COUNTIF(H433:AL433,"NHD")+COUNTIF(H433:AL433,"B")+COUNTIF(H433:AL433,"HL")+COUNTIF(H433:AL433,"AL/BF")/2+COUNTIF(H433:AL433,"AL/BL")/2</f>
        <v>0</v>
      </c>
      <c r="AT433" s="255">
        <f>COUNTIF(H433:AL433,"PD")+COUNTIF(H433:AL433,"PN")+COUNTIF(H433:AL433,"P/DS")/2+COUNTIF(H433:AL433,"P/NS")/2+COUNTIF(H433:AL433,"DS")+COUNTIF(H433:AL433,"NS")+COUNTIF(H433:AL433,"AL")+COUNTIF(H433:AL433,"AL/DS")+COUNTIF(H433:AL433,"AL/NS")+COUNTIF(H433:AL433,"NH")+COUNTIF(H433:AL433,"SL")+COUNTIF(H433:AL433,"UL/DS")/2+COUNTIF(H433:AL433,"UL/NS")/2+COUNTIF(H433:AL433,"CT")+COUNTIF(H433:AL433,"NHD")+COUNTIF(H433:AL433,"PDD")+COUNTIF(H433:AL433,"B")+COUNTIF(H433:AL433,"HL")+COUNTIF(H433:AL433,"PH")+COUNTIF(H433:AL433,"BH")+COUNTIF(H433:AL433,"AL/BF")+COUNTIF(H433:AL433,"AL/BL")+COUNTIF(H433:AL433,"UL/BF")/2+COUNTIF(H433:AL433,"UL/BL")/2+COUNTIF(H433:AL433,"PH/F")/2+COUNTIF(H433:AL433,"PH/L")/2+COUNTIF(H433:AL433,"MD")+COUNTIF(H433:AL433,"PMD")+COUNTIF(H433:AL433,"PM")+COUNTIF(H433:AL433,"BM")</f>
        <v>0</v>
      </c>
      <c r="AU433" s="255">
        <f>COUNTIF(H433:AL433,"P/DS")/2+COUNTIF(H433:AL433,"P/NS")/2+COUNTIF(H433:AL433,"IL")+COUNTIF(H433:AL433,"NL")+COUNTIF(H433:AL433,"UL")+COUNTIF(H433:AL433,"UL/DS")/2+COUNTIF(H433:AL433,"UL/NS")/2+COUNTIF(H433:AL433,"KT")+COUNTIF(H433:AL433,"UL/BF")/2+COUNTIF(H433:AL433,"UL/BL")/2+COUNTIF(H433:AL433,"PH/F")/2+COUNTIF(H433:AL433,"PH/L")/2+COUNTIF(H433:AL433,"NB")</f>
        <v>26</v>
      </c>
      <c r="AV433" s="258">
        <f>COUNTIF(H433:AL433,"PN")+COUNTIF(H433:AL433,"TVD")+COUNTIF(H433:AL433,"PH")+COUNTIF(H433:AL433,"PM")+COUNTIF(H433:AL433,"PDD")-COUNTIFS(H433:AL433,"PN",H440:AL440,"&gt;=3")-COUNTIFS(H433:AL433,"PM",H440:AL440,"&gt;=3")</f>
        <v>0</v>
      </c>
      <c r="AW433" s="258">
        <f>COUNTIF(H433:AL433,"NS")+COUNTIF(H433:AL433,"D")+COUNTIF(H433:AL433,"BH")+COUNTIF(H433:AL433,"NHD")+COUNTIF(H433:AL433,"BM")-COUNTIFS(H433:AL433,"NS",H440:AL440,"&gt;=3")-COUNTIFS(H433:AL433,"BH",H440:AL440,"&gt;=3")-COUNTIFS(H433:AL433,"BM",H440:AL440,"&gt;=3")</f>
        <v>0</v>
      </c>
      <c r="AX433" s="255">
        <f>COUNTIF(H433:AL433,"AL")+COUNTIF(H433:AL433,"AL/DS")/2+COUNTIF(H433:AL433,"AL/NS")/2+COUNTIF(H433:AL433,"AL/BF")+COUNTIF(H433:AL433,"AL/BL")/2</f>
        <v>0</v>
      </c>
      <c r="AY433" s="255">
        <f>COUNTIF(H433:AL433,"SL")</f>
        <v>0</v>
      </c>
      <c r="AZ433" s="255">
        <f>COUNTIF(H433:AL433,"NH")</f>
        <v>0</v>
      </c>
      <c r="BA433" s="255">
        <f>COUNTIF(H433:AL433,"HL")</f>
        <v>0</v>
      </c>
      <c r="BB433" s="255">
        <f>COUNTIF(G433:AL433,"P/DS")/2+COUNTIF(G433:AL433,"P/NS")/2+COUNTIF(G433:AL433,"UL")+COUNTIF(G433:AL433,"UL/DS")/2+COUNTIF(G433:AL433,"UL/NS")/2+COUNTIF(G433:AL433,"UL/BL")/2+COUNTIF(G433:AL433,"UL/BF")/2+COUNTIF(G433:AL433,"PH/F")/2+COUNTIF(G433:AL433,"PH/L")/2</f>
        <v>0</v>
      </c>
      <c r="BC433" s="255">
        <f>COUNTIF(H433:AL433,"NB")</f>
        <v>0</v>
      </c>
      <c r="BD433" s="255">
        <f>COUNTIF(H433:AL433,"NL")</f>
        <v>0</v>
      </c>
      <c r="BE433" s="255">
        <f>COUNTIF(H433:AL433,"IL")</f>
        <v>26</v>
      </c>
      <c r="BF433" s="255">
        <f>COUNTIF(H433:AL433,"KT")</f>
        <v>0</v>
      </c>
      <c r="BG433" s="255">
        <f>COUNTIF(H433:AL433,"L70")</f>
        <v>0</v>
      </c>
      <c r="BH433" s="255">
        <f>COUNTIF(H433:AL433,"MD")</f>
        <v>0</v>
      </c>
      <c r="BI433" s="255">
        <f>COUNTIF(H433:AL433,"PMD")</f>
        <v>0</v>
      </c>
      <c r="BJ433" s="255">
        <f>COUNTIF(H433:AL433,"PM")</f>
        <v>0</v>
      </c>
      <c r="BK433" s="255">
        <f>COUNTIF(H433:AL433,"BM")</f>
        <v>0</v>
      </c>
      <c r="BL433" s="261">
        <f>SUMIF(H433:AL433,"PD",H434:AL434)+SUMIF(H433:AL433,"PN",H434:AL434)+SUMIF(H433:AL433,"P/DS",H434:AL434)+SUMIF(H433:AL433,"PN/F",H434:AL434)+SUMIF(H433:AL433,"PN/L",H434:AL434)+SUMIF(H433:AL433,"TV",H434:AL434)+SUMIF(H433:AL433,"TVD",H434:AL434)+SUMIF(H433:AL433,"PDD",H434:AL434)</f>
        <v>0</v>
      </c>
      <c r="BM433" s="261">
        <f>SUMIF(H433:AL433,"PD",H435:AL435)+SUMIF(H433:AL433,"PN",H435:AL435)+SUMIF(H433:AL433,"P/DS",H435:AL435)+SUMIF(H433:AL433,"PN/F",H435:AL435)+SUMIF(H433:AL433,"PN/L",H435:AL435)+SUMIF(H433:AL433,"TV",H435:AL435)+SUMIF(H433:AL433,"TVD",H435:AL435)+SUMIF(H433:AL433,"PDD",H435:AL435)+SUMIF(H433:AL433,"PMD",H435:AL435)</f>
        <v>0</v>
      </c>
      <c r="BN433" s="261">
        <f>SUMIF(H433:AL433,"PD",H436:AL436)+SUMIF(H433:AL433,"PN",H436:AL436)+SUMIF(H433:AL433,"P/DS",H436:AL436)+SUMIF(H433:AL433,"PN/F",H436:AL436)+SUMIF(H433:AL433,"PN/L",H436:AL436)+SUMIF(H433:AL433,"TV",H436:AL436)+SUMIF(H433:AL433,"TVD",H436:AL436)</f>
        <v>0</v>
      </c>
      <c r="BO433" s="261">
        <f>SUMIF(H433:AL433,"PD",H437:AL437)+SUMIF(H433:AL433,"PN",H437:AL437)+SUMIF(H433:AL433,"P/DS",H437:AL437)+SUMIF(H433:AL433,"PN/F",H437:AL437)+SUMIF(H433:AL433,"PN/L",H437:AL437)+SUMIF(H433:AL433,"TV",H437:AL437)+SUMIF(H433:AL433,"TVD",H437:AL437)</f>
        <v>0</v>
      </c>
      <c r="BP433" s="261">
        <f>SUMIF(H433:AL433,"PD",H438:AL438)+SUMIF(H433:AL433,"PN",H438:AL438)+SUMIF(H433:AL433,"P/DS",H438:AL438)+SUMIF(H433:AL433,"PN/F",H438:AL438)+SUMIF(H433:AL433,"PN/L",H438:AL438)+SUMIF(H433:AL433,"TV",H438:AL438)+SUMIF(H433:AL433,"TVD",H438:AL438)+SUMIF(H433:AL433,"PDD",H438:AL438)+SUMIF(H433:AL433,"PH",H438:AL438)+SUMIF(H433:AL433,"PM",H438:AL438)</f>
        <v>0</v>
      </c>
      <c r="BQ433" s="261">
        <f>SUMIF(H433:AL433,"PD",H439:AL439)+SUMIF(H433:AL433,"PN",H439:AL439)+SUMIF(H433:AL433,"P/DS",H439:AL439)+SUMIF(H433:AL433,"PN/F",H439:AL439)+SUMIF(H433:AL433,"PN/L",H439:AL439)+SUMIF(H433:AL433,"TV",H439:AL439)+SUMIF(H433:AL433,"TVD",H439:AL439)+SUMIF(H433:AL433,"PDD",H439:AL439)+SUMIF(H433:AL433,"PH",H439:AL439)+SUMIF(H433:AL433,"PM",H439:AL439)</f>
        <v>0</v>
      </c>
      <c r="BR433" s="269">
        <f>SUM(H434:AL434)-BL433</f>
        <v>0</v>
      </c>
      <c r="BS433" s="269">
        <f>SUM(H435:AL435)-BM433</f>
        <v>0</v>
      </c>
      <c r="BT433" s="269">
        <f>SUM(H436:AL436)-BN433</f>
        <v>0</v>
      </c>
      <c r="BU433" s="269">
        <f>SUM(H437:AL437)-BO433</f>
        <v>0</v>
      </c>
      <c r="BV433" s="269">
        <f>SUM(H438:AL438)-BP433</f>
        <v>0</v>
      </c>
      <c r="BW433" s="269">
        <f>SUM(H439:AL439)-BQ433</f>
        <v>0</v>
      </c>
      <c r="BX433" s="255">
        <f>SUMIF(H433:AL433,"PD",H440:AL440)+SUMIF(H433:AL433,"PN",H440:AL440)+SUMIF(H433:AL433,"P/DS",H440:AL440)+SUMIF(H433:AL433,"PN/F",H440:AL440)+SUMIF(H433:AL433,"PN/L",H440:AL440)</f>
        <v>0</v>
      </c>
      <c r="BY433" s="255">
        <f>SUM(H440:AL440)-BX433</f>
        <v>0</v>
      </c>
      <c r="BZ433" s="255">
        <f t="shared" ref="BZ433" si="159">+SUM(BL433:BW440)</f>
        <v>0</v>
      </c>
      <c r="CA433" s="266">
        <f>(COUNTIFS(H433:AL433,"PD",H434:AL434,"&gt;=2"))*0.5-IF(CN433="VP",COUNTIFS($H$16:$AL$16,"SAT",H433:AL433,"PD",H434:AL434,"&gt;=2"))*0.5</f>
        <v>0</v>
      </c>
      <c r="CB433" s="266">
        <f>(COUNTIFS(H433:AL433,"PN",H435:AL435,"&gt;=0.5",H434:AL434,"&gt;=1.5"))*0.5+COUNTIFS(H433:AL433,"PDD",H435:AL435,"&gt;=0.5",H434:AL434,"&gt;=1.5")*0.5</f>
        <v>0</v>
      </c>
      <c r="CC433" s="273">
        <f>(COUNTIFS(H433:AL433,"TV",H435:AL435,"&gt;=10"))*0.5+(COUNTIFS(H433:AL433,"PMD",H435:AL435,"&gt;=2"))*0.5</f>
        <v>0</v>
      </c>
      <c r="CD433" s="266">
        <f>(COUNTIFS(H433:AL433,"TVD",H437:AL437,"&gt;=6.5",H435:AL435,"&gt;=3.5"))*0.5</f>
        <v>0</v>
      </c>
      <c r="CE433" s="266">
        <f>(COUNTIFS(H433:AL433,"PD",H438:AL438,"&gt;=10"))*0.5</f>
        <v>0</v>
      </c>
      <c r="CF433" s="266">
        <f>(COUNTIFS(H433:AL433,"PDD",H438:AL438,"&gt;=3.5",H439:AL439,"&gt;=6.5")+COUNTIFS(H433:AL433,"PH",H439:AL439,"&gt;=0.5",H438:AL438,"&gt;=1.5")+COUNTIFS(H433:AL433,"PM",H439:AL439,"&gt;=0.5",H438:AL438,"&gt;=1.5"))*0.5</f>
        <v>0</v>
      </c>
      <c r="CG433" s="266">
        <f>(COUNTIFS(H433:AL433,"DS",H434:AL434,"&gt;=2")+COUNTIFS(H433:AL433,"AL/DS",H434:AL434,"&gt;=2"))*0.5-IF(CN433="VP",COUNTIFS($H$16:$AL$16,"SAT",H433:AL433,"DS",H434:AL434,"&gt;=2"))*0.5</f>
        <v>0</v>
      </c>
      <c r="CH433" s="266">
        <f>(COUNTIFS(H433:AL433,"NS",H435:AL435,"&gt;=0.5",H434:AL434,"&gt;=1.5")+COUNTIFS(H433:AL433,"AL/NS",H435:AL435,"&gt;=0.5",H434:AL434,"&gt;=1.5")+COUNTIFS(H433:AL433,"NHD",H435:AL435,"&gt;=4.5",H438:AL438,"&gt;=2",H434:AL434,"&gt;=1.5"))*0.5</f>
        <v>0</v>
      </c>
      <c r="CI433" s="266">
        <f>(COUNTIF(H435:AL435,"&gt;=10")+COUNTIFS(H433:AL433,"MD",H435:AL435,"&gt;=2")-COUNTIFS(H433:AL433,"TV",H435:AL435,"&gt;=10"))*0.5</f>
        <v>0</v>
      </c>
      <c r="CJ433" s="266">
        <f>(COUNTIFS(H433:AL433,"D",H437:AL437,"&gt;=6.5",H435:AL435,"&gt;=3.5"))*0.5</f>
        <v>0</v>
      </c>
      <c r="CK433" s="266">
        <f>(COUNTIF(H438:AL438,"&gt;=10")-COUNTIFS(H433:AL433,"PD",H438:AL438,"&gt;=10"))*0.5</f>
        <v>0</v>
      </c>
      <c r="CL433" s="265">
        <f>(COUNTIFS(H433:AL433,"NHD",H438:AL438,"&gt;=3.5",H439:AL439,"&gt;=6.5")+COUNTIFS(H433:AL433,"BH",H438:AL438,"&gt;=1.5",H439:AL439,"&gt;=0.5")+COUNTIFS(H433:AL433,"BM",H438:AL438,"&gt;=1.5",H439:AL439,"&gt;=0.5")+COUNTIFS(H433:AL433,"D",H438:AL438,"&gt;=1.5",H439:AL439,"&gt;=0.5"))*0.5</f>
        <v>0</v>
      </c>
      <c r="CM433" s="272"/>
      <c r="CN433" s="264" t="s">
        <v>723</v>
      </c>
      <c r="CO433" s="125">
        <f t="shared" ref="CO433" si="160">+AM433+AN433+AO433+AP433+AQ433+AR433+AS433+AU433+BG433</f>
        <v>26</v>
      </c>
      <c r="CP433" s="225">
        <f>+SUM(I434:I439)-I440</f>
        <v>0</v>
      </c>
      <c r="CQ433" s="225">
        <f>+SUM(J434:J439)-J440</f>
        <v>0</v>
      </c>
      <c r="CR433" s="225">
        <f>+SUM(K434:K439)-K440</f>
        <v>0</v>
      </c>
      <c r="CS433" s="90"/>
      <c r="CT433" s="90"/>
      <c r="CU433" s="90"/>
      <c r="CV433" s="90"/>
      <c r="CW433" s="90"/>
      <c r="CX433" s="90"/>
      <c r="CY433" s="90"/>
      <c r="CZ433" s="90"/>
      <c r="DA433" s="90"/>
    </row>
    <row r="434" spans="1:105" s="70" customFormat="1" ht="15" customHeight="1">
      <c r="A434" s="228"/>
      <c r="B434" s="336"/>
      <c r="C434" s="339"/>
      <c r="D434" s="237"/>
      <c r="E434" s="237"/>
      <c r="F434" s="242" t="s">
        <v>82</v>
      </c>
      <c r="G434" s="71">
        <v>1.5</v>
      </c>
      <c r="H434" s="79"/>
      <c r="I434" s="79"/>
      <c r="J434" s="79"/>
      <c r="K434" s="79"/>
      <c r="L434" s="79"/>
      <c r="M434" s="83"/>
      <c r="N434" s="79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240"/>
      <c r="AN434" s="240"/>
      <c r="AO434" s="240"/>
      <c r="AP434" s="240"/>
      <c r="AQ434" s="240"/>
      <c r="AR434" s="240"/>
      <c r="AS434" s="240"/>
      <c r="AT434" s="256"/>
      <c r="AU434" s="256"/>
      <c r="AV434" s="259"/>
      <c r="AW434" s="259"/>
      <c r="AX434" s="256"/>
      <c r="AY434" s="256"/>
      <c r="AZ434" s="256"/>
      <c r="BA434" s="256"/>
      <c r="BB434" s="256"/>
      <c r="BC434" s="256"/>
      <c r="BD434" s="256"/>
      <c r="BE434" s="256"/>
      <c r="BF434" s="256"/>
      <c r="BG434" s="256"/>
      <c r="BH434" s="256"/>
      <c r="BI434" s="256"/>
      <c r="BJ434" s="256"/>
      <c r="BK434" s="256"/>
      <c r="BL434" s="262"/>
      <c r="BM434" s="262"/>
      <c r="BN434" s="262"/>
      <c r="BO434" s="262"/>
      <c r="BP434" s="262"/>
      <c r="BQ434" s="262"/>
      <c r="BR434" s="270"/>
      <c r="BS434" s="270"/>
      <c r="BT434" s="270"/>
      <c r="BU434" s="270"/>
      <c r="BV434" s="270"/>
      <c r="BW434" s="270"/>
      <c r="BX434" s="256"/>
      <c r="BY434" s="256"/>
      <c r="BZ434" s="256"/>
      <c r="CA434" s="267"/>
      <c r="CB434" s="267"/>
      <c r="CC434" s="274"/>
      <c r="CD434" s="267"/>
      <c r="CE434" s="267"/>
      <c r="CF434" s="267"/>
      <c r="CG434" s="267"/>
      <c r="CH434" s="267"/>
      <c r="CI434" s="267"/>
      <c r="CJ434" s="267"/>
      <c r="CK434" s="267"/>
      <c r="CL434" s="265"/>
      <c r="CM434" s="272"/>
      <c r="CN434" s="264"/>
      <c r="CO434" s="125"/>
      <c r="CP434" s="226"/>
      <c r="CQ434" s="226"/>
      <c r="CR434" s="226"/>
      <c r="CS434" s="90"/>
      <c r="CT434" s="90"/>
      <c r="CU434" s="90"/>
      <c r="CV434" s="90"/>
      <c r="CW434" s="90"/>
      <c r="CX434" s="90"/>
      <c r="CY434" s="90"/>
      <c r="CZ434" s="90"/>
      <c r="DA434" s="90"/>
    </row>
    <row r="435" spans="1:105" s="70" customFormat="1" ht="15" customHeight="1">
      <c r="A435" s="228"/>
      <c r="B435" s="336"/>
      <c r="C435" s="339"/>
      <c r="D435" s="237"/>
      <c r="E435" s="237"/>
      <c r="F435" s="243"/>
      <c r="G435" s="72">
        <v>2</v>
      </c>
      <c r="H435" s="80"/>
      <c r="I435" s="80"/>
      <c r="J435" s="80"/>
      <c r="K435" s="80"/>
      <c r="L435" s="80"/>
      <c r="M435" s="84"/>
      <c r="N435" s="80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240"/>
      <c r="AN435" s="240"/>
      <c r="AO435" s="240"/>
      <c r="AP435" s="240"/>
      <c r="AQ435" s="240"/>
      <c r="AR435" s="240"/>
      <c r="AS435" s="240"/>
      <c r="AT435" s="256"/>
      <c r="AU435" s="256"/>
      <c r="AV435" s="259"/>
      <c r="AW435" s="259"/>
      <c r="AX435" s="256"/>
      <c r="AY435" s="256"/>
      <c r="AZ435" s="256"/>
      <c r="BA435" s="256"/>
      <c r="BB435" s="256"/>
      <c r="BC435" s="256"/>
      <c r="BD435" s="256"/>
      <c r="BE435" s="256"/>
      <c r="BF435" s="256"/>
      <c r="BG435" s="256"/>
      <c r="BH435" s="256"/>
      <c r="BI435" s="256"/>
      <c r="BJ435" s="256"/>
      <c r="BK435" s="256"/>
      <c r="BL435" s="262"/>
      <c r="BM435" s="262"/>
      <c r="BN435" s="262"/>
      <c r="BO435" s="262"/>
      <c r="BP435" s="262"/>
      <c r="BQ435" s="262"/>
      <c r="BR435" s="270"/>
      <c r="BS435" s="270"/>
      <c r="BT435" s="270"/>
      <c r="BU435" s="270"/>
      <c r="BV435" s="270"/>
      <c r="BW435" s="270"/>
      <c r="BX435" s="256"/>
      <c r="BY435" s="256"/>
      <c r="BZ435" s="256"/>
      <c r="CA435" s="267"/>
      <c r="CB435" s="267"/>
      <c r="CC435" s="274"/>
      <c r="CD435" s="267"/>
      <c r="CE435" s="267"/>
      <c r="CF435" s="267"/>
      <c r="CG435" s="267"/>
      <c r="CH435" s="267"/>
      <c r="CI435" s="267"/>
      <c r="CJ435" s="267"/>
      <c r="CK435" s="267"/>
      <c r="CL435" s="265"/>
      <c r="CM435" s="272"/>
      <c r="CN435" s="264"/>
      <c r="CO435" s="125"/>
      <c r="CP435" s="226"/>
      <c r="CQ435" s="226"/>
      <c r="CR435" s="226"/>
      <c r="CS435" s="90"/>
      <c r="CT435" s="90"/>
      <c r="CU435" s="90"/>
      <c r="CV435" s="90"/>
      <c r="CW435" s="90"/>
      <c r="CX435" s="90"/>
      <c r="CY435" s="90"/>
      <c r="CZ435" s="90"/>
      <c r="DA435" s="90"/>
    </row>
    <row r="436" spans="1:105" s="70" customFormat="1" ht="15" customHeight="1">
      <c r="A436" s="228"/>
      <c r="B436" s="336"/>
      <c r="C436" s="339"/>
      <c r="D436" s="237"/>
      <c r="E436" s="237"/>
      <c r="F436" s="243"/>
      <c r="G436" s="72">
        <v>2.1</v>
      </c>
      <c r="H436" s="80"/>
      <c r="I436" s="80"/>
      <c r="J436" s="80"/>
      <c r="K436" s="80"/>
      <c r="L436" s="80"/>
      <c r="M436" s="84"/>
      <c r="N436" s="80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240"/>
      <c r="AN436" s="240"/>
      <c r="AO436" s="240"/>
      <c r="AP436" s="240"/>
      <c r="AQ436" s="240"/>
      <c r="AR436" s="240"/>
      <c r="AS436" s="240"/>
      <c r="AT436" s="256"/>
      <c r="AU436" s="256"/>
      <c r="AV436" s="259"/>
      <c r="AW436" s="259"/>
      <c r="AX436" s="256"/>
      <c r="AY436" s="256"/>
      <c r="AZ436" s="256"/>
      <c r="BA436" s="256"/>
      <c r="BB436" s="256"/>
      <c r="BC436" s="256"/>
      <c r="BD436" s="256"/>
      <c r="BE436" s="256"/>
      <c r="BF436" s="256"/>
      <c r="BG436" s="256"/>
      <c r="BH436" s="256"/>
      <c r="BI436" s="256"/>
      <c r="BJ436" s="256"/>
      <c r="BK436" s="256"/>
      <c r="BL436" s="262"/>
      <c r="BM436" s="262"/>
      <c r="BN436" s="262"/>
      <c r="BO436" s="262"/>
      <c r="BP436" s="262"/>
      <c r="BQ436" s="262"/>
      <c r="BR436" s="270"/>
      <c r="BS436" s="270"/>
      <c r="BT436" s="270"/>
      <c r="BU436" s="270"/>
      <c r="BV436" s="270"/>
      <c r="BW436" s="270"/>
      <c r="BX436" s="256"/>
      <c r="BY436" s="256"/>
      <c r="BZ436" s="256"/>
      <c r="CA436" s="267"/>
      <c r="CB436" s="267"/>
      <c r="CC436" s="274"/>
      <c r="CD436" s="267"/>
      <c r="CE436" s="267"/>
      <c r="CF436" s="267"/>
      <c r="CG436" s="267"/>
      <c r="CH436" s="267"/>
      <c r="CI436" s="267"/>
      <c r="CJ436" s="267"/>
      <c r="CK436" s="267"/>
      <c r="CL436" s="265"/>
      <c r="CM436" s="272"/>
      <c r="CN436" s="264"/>
      <c r="CO436" s="125"/>
      <c r="CP436" s="226"/>
      <c r="CQ436" s="226"/>
      <c r="CR436" s="226"/>
      <c r="CS436" s="90"/>
      <c r="CT436" s="90"/>
      <c r="CU436" s="90"/>
      <c r="CV436" s="90"/>
      <c r="CW436" s="90"/>
      <c r="CX436" s="90"/>
      <c r="CY436" s="90"/>
      <c r="CZ436" s="90"/>
      <c r="DA436" s="90"/>
    </row>
    <row r="437" spans="1:105" s="70" customFormat="1" ht="15" customHeight="1">
      <c r="A437" s="228"/>
      <c r="B437" s="336"/>
      <c r="C437" s="339"/>
      <c r="D437" s="237"/>
      <c r="E437" s="237"/>
      <c r="F437" s="243"/>
      <c r="G437" s="72">
        <v>2.7</v>
      </c>
      <c r="H437" s="80"/>
      <c r="I437" s="80"/>
      <c r="J437" s="80"/>
      <c r="K437" s="80"/>
      <c r="L437" s="80"/>
      <c r="M437" s="84"/>
      <c r="N437" s="80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240"/>
      <c r="AN437" s="240"/>
      <c r="AO437" s="240"/>
      <c r="AP437" s="240"/>
      <c r="AQ437" s="240"/>
      <c r="AR437" s="240"/>
      <c r="AS437" s="240"/>
      <c r="AT437" s="256"/>
      <c r="AU437" s="256"/>
      <c r="AV437" s="259"/>
      <c r="AW437" s="259"/>
      <c r="AX437" s="256"/>
      <c r="AY437" s="256"/>
      <c r="AZ437" s="256"/>
      <c r="BA437" s="256"/>
      <c r="BB437" s="256"/>
      <c r="BC437" s="256"/>
      <c r="BD437" s="256"/>
      <c r="BE437" s="256"/>
      <c r="BF437" s="256"/>
      <c r="BG437" s="256"/>
      <c r="BH437" s="256"/>
      <c r="BI437" s="256"/>
      <c r="BJ437" s="256"/>
      <c r="BK437" s="256"/>
      <c r="BL437" s="262"/>
      <c r="BM437" s="262"/>
      <c r="BN437" s="262"/>
      <c r="BO437" s="262"/>
      <c r="BP437" s="262"/>
      <c r="BQ437" s="262"/>
      <c r="BR437" s="270"/>
      <c r="BS437" s="270"/>
      <c r="BT437" s="270"/>
      <c r="BU437" s="270"/>
      <c r="BV437" s="270"/>
      <c r="BW437" s="270"/>
      <c r="BX437" s="256"/>
      <c r="BY437" s="256"/>
      <c r="BZ437" s="256"/>
      <c r="CA437" s="267"/>
      <c r="CB437" s="267"/>
      <c r="CC437" s="274"/>
      <c r="CD437" s="267"/>
      <c r="CE437" s="267"/>
      <c r="CF437" s="267"/>
      <c r="CG437" s="267"/>
      <c r="CH437" s="267"/>
      <c r="CI437" s="267"/>
      <c r="CJ437" s="267"/>
      <c r="CK437" s="267"/>
      <c r="CL437" s="265"/>
      <c r="CM437" s="272"/>
      <c r="CN437" s="264"/>
      <c r="CO437" s="125"/>
      <c r="CP437" s="226"/>
      <c r="CQ437" s="226"/>
      <c r="CR437" s="226"/>
      <c r="CS437" s="90"/>
      <c r="CT437" s="90"/>
      <c r="CU437" s="90"/>
      <c r="CV437" s="90"/>
      <c r="CW437" s="90"/>
      <c r="CX437" s="90"/>
      <c r="CY437" s="90"/>
      <c r="CZ437" s="90"/>
      <c r="DA437" s="90"/>
    </row>
    <row r="438" spans="1:105" s="70" customFormat="1" ht="15" customHeight="1">
      <c r="A438" s="228"/>
      <c r="B438" s="336"/>
      <c r="C438" s="339"/>
      <c r="D438" s="237"/>
      <c r="E438" s="237"/>
      <c r="F438" s="243"/>
      <c r="G438" s="72">
        <v>3</v>
      </c>
      <c r="H438" s="80"/>
      <c r="I438" s="80"/>
      <c r="J438" s="80"/>
      <c r="K438" s="80"/>
      <c r="L438" s="80"/>
      <c r="M438" s="84"/>
      <c r="N438" s="80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240"/>
      <c r="AN438" s="240"/>
      <c r="AO438" s="240"/>
      <c r="AP438" s="240"/>
      <c r="AQ438" s="240"/>
      <c r="AR438" s="240"/>
      <c r="AS438" s="240"/>
      <c r="AT438" s="256"/>
      <c r="AU438" s="256"/>
      <c r="AV438" s="259"/>
      <c r="AW438" s="259"/>
      <c r="AX438" s="256"/>
      <c r="AY438" s="256"/>
      <c r="AZ438" s="256"/>
      <c r="BA438" s="256"/>
      <c r="BB438" s="256"/>
      <c r="BC438" s="256"/>
      <c r="BD438" s="256"/>
      <c r="BE438" s="256"/>
      <c r="BF438" s="256"/>
      <c r="BG438" s="256"/>
      <c r="BH438" s="256"/>
      <c r="BI438" s="256"/>
      <c r="BJ438" s="256"/>
      <c r="BK438" s="256"/>
      <c r="BL438" s="262"/>
      <c r="BM438" s="262"/>
      <c r="BN438" s="262"/>
      <c r="BO438" s="262"/>
      <c r="BP438" s="262"/>
      <c r="BQ438" s="262"/>
      <c r="BR438" s="270"/>
      <c r="BS438" s="270"/>
      <c r="BT438" s="270"/>
      <c r="BU438" s="270"/>
      <c r="BV438" s="270"/>
      <c r="BW438" s="270"/>
      <c r="BX438" s="256"/>
      <c r="BY438" s="256"/>
      <c r="BZ438" s="256"/>
      <c r="CA438" s="267"/>
      <c r="CB438" s="267"/>
      <c r="CC438" s="274"/>
      <c r="CD438" s="267"/>
      <c r="CE438" s="267"/>
      <c r="CF438" s="267"/>
      <c r="CG438" s="267"/>
      <c r="CH438" s="267"/>
      <c r="CI438" s="267"/>
      <c r="CJ438" s="267"/>
      <c r="CK438" s="267"/>
      <c r="CL438" s="265"/>
      <c r="CM438" s="272"/>
      <c r="CN438" s="264"/>
      <c r="CO438" s="125"/>
      <c r="CP438" s="226"/>
      <c r="CQ438" s="226"/>
      <c r="CR438" s="226"/>
      <c r="CS438" s="90"/>
      <c r="CT438" s="90"/>
      <c r="CU438" s="90"/>
      <c r="CV438" s="90"/>
      <c r="CW438" s="90"/>
      <c r="CX438" s="90"/>
      <c r="CY438" s="90"/>
      <c r="CZ438" s="90"/>
      <c r="DA438" s="90"/>
    </row>
    <row r="439" spans="1:105" s="70" customFormat="1" ht="15" customHeight="1">
      <c r="A439" s="228"/>
      <c r="B439" s="336"/>
      <c r="C439" s="339"/>
      <c r="D439" s="237"/>
      <c r="E439" s="237"/>
      <c r="F439" s="244"/>
      <c r="G439" s="73">
        <v>3.9</v>
      </c>
      <c r="H439" s="81"/>
      <c r="I439" s="81"/>
      <c r="J439" s="81"/>
      <c r="K439" s="81"/>
      <c r="L439" s="81"/>
      <c r="M439" s="85"/>
      <c r="N439" s="81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240"/>
      <c r="AN439" s="240"/>
      <c r="AO439" s="240"/>
      <c r="AP439" s="240"/>
      <c r="AQ439" s="240"/>
      <c r="AR439" s="240"/>
      <c r="AS439" s="240"/>
      <c r="AT439" s="256"/>
      <c r="AU439" s="256"/>
      <c r="AV439" s="259"/>
      <c r="AW439" s="259"/>
      <c r="AX439" s="256"/>
      <c r="AY439" s="256"/>
      <c r="AZ439" s="256"/>
      <c r="BA439" s="256"/>
      <c r="BB439" s="256"/>
      <c r="BC439" s="256"/>
      <c r="BD439" s="256"/>
      <c r="BE439" s="256"/>
      <c r="BF439" s="256"/>
      <c r="BG439" s="256"/>
      <c r="BH439" s="256"/>
      <c r="BI439" s="256"/>
      <c r="BJ439" s="256"/>
      <c r="BK439" s="256"/>
      <c r="BL439" s="262"/>
      <c r="BM439" s="262"/>
      <c r="BN439" s="262"/>
      <c r="BO439" s="262"/>
      <c r="BP439" s="262"/>
      <c r="BQ439" s="262"/>
      <c r="BR439" s="270"/>
      <c r="BS439" s="270"/>
      <c r="BT439" s="270"/>
      <c r="BU439" s="270"/>
      <c r="BV439" s="270"/>
      <c r="BW439" s="270"/>
      <c r="BX439" s="256"/>
      <c r="BY439" s="256"/>
      <c r="BZ439" s="256"/>
      <c r="CA439" s="267"/>
      <c r="CB439" s="267"/>
      <c r="CC439" s="274"/>
      <c r="CD439" s="267"/>
      <c r="CE439" s="267"/>
      <c r="CF439" s="267"/>
      <c r="CG439" s="267"/>
      <c r="CH439" s="267"/>
      <c r="CI439" s="267"/>
      <c r="CJ439" s="267"/>
      <c r="CK439" s="267"/>
      <c r="CL439" s="265"/>
      <c r="CM439" s="272"/>
      <c r="CN439" s="264"/>
      <c r="CO439" s="125"/>
      <c r="CP439" s="226"/>
      <c r="CQ439" s="226"/>
      <c r="CR439" s="226"/>
      <c r="CS439" s="90"/>
      <c r="CT439" s="90"/>
      <c r="CU439" s="90"/>
      <c r="CV439" s="90"/>
      <c r="CW439" s="90"/>
      <c r="CX439" s="90"/>
      <c r="CY439" s="90"/>
      <c r="CZ439" s="90"/>
      <c r="DA439" s="90"/>
    </row>
    <row r="440" spans="1:105" s="70" customFormat="1" ht="15" customHeight="1">
      <c r="A440" s="229"/>
      <c r="B440" s="337"/>
      <c r="C440" s="340"/>
      <c r="D440" s="238"/>
      <c r="E440" s="238"/>
      <c r="F440" s="245" t="s">
        <v>83</v>
      </c>
      <c r="G440" s="246"/>
      <c r="H440" s="35"/>
      <c r="I440" s="35"/>
      <c r="J440" s="35"/>
      <c r="K440" s="35"/>
      <c r="L440" s="35"/>
      <c r="M440" s="82"/>
      <c r="N440" s="35"/>
      <c r="O440" s="82"/>
      <c r="P440" s="96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241"/>
      <c r="AN440" s="241"/>
      <c r="AO440" s="241"/>
      <c r="AP440" s="241"/>
      <c r="AQ440" s="241"/>
      <c r="AR440" s="241"/>
      <c r="AS440" s="241"/>
      <c r="AT440" s="257"/>
      <c r="AU440" s="257"/>
      <c r="AV440" s="260"/>
      <c r="AW440" s="260"/>
      <c r="AX440" s="257"/>
      <c r="AY440" s="257"/>
      <c r="AZ440" s="257"/>
      <c r="BA440" s="257"/>
      <c r="BB440" s="257"/>
      <c r="BC440" s="257"/>
      <c r="BD440" s="257"/>
      <c r="BE440" s="257"/>
      <c r="BF440" s="257"/>
      <c r="BG440" s="257"/>
      <c r="BH440" s="257"/>
      <c r="BI440" s="257"/>
      <c r="BJ440" s="257"/>
      <c r="BK440" s="257"/>
      <c r="BL440" s="263"/>
      <c r="BM440" s="263"/>
      <c r="BN440" s="263"/>
      <c r="BO440" s="263"/>
      <c r="BP440" s="263"/>
      <c r="BQ440" s="263"/>
      <c r="BR440" s="271"/>
      <c r="BS440" s="271"/>
      <c r="BT440" s="271"/>
      <c r="BU440" s="271"/>
      <c r="BV440" s="271"/>
      <c r="BW440" s="271"/>
      <c r="BX440" s="257"/>
      <c r="BY440" s="257"/>
      <c r="BZ440" s="257"/>
      <c r="CA440" s="268"/>
      <c r="CB440" s="268"/>
      <c r="CC440" s="275"/>
      <c r="CD440" s="268"/>
      <c r="CE440" s="268"/>
      <c r="CF440" s="268"/>
      <c r="CG440" s="268"/>
      <c r="CH440" s="268"/>
      <c r="CI440" s="268"/>
      <c r="CJ440" s="268"/>
      <c r="CK440" s="268"/>
      <c r="CL440" s="265"/>
      <c r="CM440" s="272"/>
      <c r="CN440" s="264"/>
      <c r="CO440" s="125"/>
      <c r="CP440" s="226"/>
      <c r="CQ440" s="226"/>
      <c r="CR440" s="226"/>
      <c r="CS440" s="90"/>
      <c r="CT440" s="90"/>
      <c r="CU440" s="90"/>
      <c r="CV440" s="90"/>
      <c r="CW440" s="90"/>
      <c r="CX440" s="90"/>
      <c r="CY440" s="90"/>
      <c r="CZ440" s="90"/>
      <c r="DA440" s="90"/>
    </row>
    <row r="441" spans="1:105" s="70" customFormat="1" ht="15" customHeight="1">
      <c r="A441" s="227">
        <f t="shared" ref="A441" si="161">A433+1</f>
        <v>54</v>
      </c>
      <c r="B441" s="335" t="s">
        <v>139</v>
      </c>
      <c r="C441" s="338" t="s">
        <v>140</v>
      </c>
      <c r="D441" s="236">
        <v>43689</v>
      </c>
      <c r="E441" s="236" t="s">
        <v>133</v>
      </c>
      <c r="F441" s="253" t="s">
        <v>80</v>
      </c>
      <c r="G441" s="254"/>
      <c r="H441" s="35" t="s">
        <v>69</v>
      </c>
      <c r="I441" s="35"/>
      <c r="J441" s="35" t="s">
        <v>60</v>
      </c>
      <c r="K441" s="35" t="s">
        <v>60</v>
      </c>
      <c r="L441" s="35" t="s">
        <v>60</v>
      </c>
      <c r="M441" s="82" t="s">
        <v>60</v>
      </c>
      <c r="N441" s="35" t="s">
        <v>60</v>
      </c>
      <c r="O441" s="82"/>
      <c r="P441" s="82" t="s">
        <v>60</v>
      </c>
      <c r="Q441" s="82" t="s">
        <v>60</v>
      </c>
      <c r="R441" s="82" t="s">
        <v>60</v>
      </c>
      <c r="S441" s="82" t="s">
        <v>60</v>
      </c>
      <c r="T441" s="82" t="s">
        <v>60</v>
      </c>
      <c r="U441" s="82" t="s">
        <v>81</v>
      </c>
      <c r="V441" s="82"/>
      <c r="W441" s="82" t="s">
        <v>60</v>
      </c>
      <c r="X441" s="82" t="s">
        <v>60</v>
      </c>
      <c r="Y441" s="82" t="s">
        <v>60</v>
      </c>
      <c r="Z441" s="82" t="s">
        <v>60</v>
      </c>
      <c r="AA441" s="82" t="s">
        <v>60</v>
      </c>
      <c r="AB441" s="82" t="s">
        <v>81</v>
      </c>
      <c r="AC441" s="82"/>
      <c r="AD441" s="82" t="s">
        <v>60</v>
      </c>
      <c r="AE441" s="82" t="s">
        <v>60</v>
      </c>
      <c r="AF441" s="82" t="s">
        <v>60</v>
      </c>
      <c r="AG441" s="82" t="s">
        <v>60</v>
      </c>
      <c r="AH441" s="82" t="s">
        <v>60</v>
      </c>
      <c r="AI441" s="82" t="s">
        <v>1471</v>
      </c>
      <c r="AJ441" s="82"/>
      <c r="AK441" s="82" t="s">
        <v>60</v>
      </c>
      <c r="AL441" s="82" t="s">
        <v>60</v>
      </c>
      <c r="AM441" s="239">
        <f>COUNTIF(H441:AL441,"PH")+COUNTIF(H441:AL441,"PH/L")+COUNTIF(H441:AL441,"PM")</f>
        <v>0</v>
      </c>
      <c r="AN441" s="239">
        <f>COUNTIF(H441:AL441,"PD")+COUNTIF(H441:AL441,"PDD")+COUNTIF(H441:AL441,"P/DS")/2+COUNTIF(H441:AL441,"PMD")</f>
        <v>0</v>
      </c>
      <c r="AO441" s="239">
        <f>COUNTIF(H441:AL441,"PN")+COUNTIF(H441:AL441,"P/NS")/2+COUNTIF(H441:AL441,"PH")+COUNTIF(H441:AL441,"PH/F")/2+COUNTIF(H441:AL441,"PH/L")/2+COUNTIF(H441:AL441,"PM")</f>
        <v>0</v>
      </c>
      <c r="AP441" s="239">
        <f>COUNTIF(H441:AL441,"BH")+COUNTIF(H441:AL441,"AL/BL")+COUNTIF(H441:AL441,"UL/BL")+COUNTIF(H441:AL441,"BM")</f>
        <v>0</v>
      </c>
      <c r="AQ441" s="239">
        <f>COUNTIF(H441:AL441,"DS")+COUNTIF(H441:AL441,"AL/DS")/2+COUNTIF(H441:AL441,"UL/DS")/2+COUNTIF(H441:AL441,"CT")+COUNTIF(H441:AL441,"MD")</f>
        <v>23.5</v>
      </c>
      <c r="AR441" s="239">
        <f>COUNTIF(H441:AL441,"NS")+COUNTIF(H441:AL441,"AL/NS")/2+COUNTIF(H441:AL441,"UL/NS")/2+COUNTIF(H441:AL441,"BH")+COUNTIF(H441:AL441,"AL/BF")/2+COUNTIF(H441:AL441,"AL/BL")/2+COUNTIF(H441:AL441,"UL/BL")/2+COUNTIF(H441:AL441,"UL/BF")/2+COUNTIF(H441:AL441,"BM")</f>
        <v>0</v>
      </c>
      <c r="AS441" s="239">
        <f>COUNTIF(H441:AL441,"AL")+COUNTIF(H441:AL441,"AL/DS")/2+COUNTIF(H441:AL441,"AL/NS")/2+COUNTIF(H441:AL441,"NH")+COUNTIF(H441:AL441,"SL")+COUNTIF(H441:AL441,"NHD")+COUNTIF(H441:AL441,"B")+COUNTIF(H441:AL441,"HL")+COUNTIF(H441:AL441,"AL/BF")/2+COUNTIF(H441:AL441,"AL/BL")/2</f>
        <v>2</v>
      </c>
      <c r="AT441" s="255">
        <f>COUNTIF(H441:AL441,"PD")+COUNTIF(H441:AL441,"PN")+COUNTIF(H441:AL441,"P/DS")/2+COUNTIF(H441:AL441,"P/NS")/2+COUNTIF(H441:AL441,"DS")+COUNTIF(H441:AL441,"NS")+COUNTIF(H441:AL441,"AL")+COUNTIF(H441:AL441,"AL/DS")+COUNTIF(H441:AL441,"AL/NS")+COUNTIF(H441:AL441,"NH")+COUNTIF(H441:AL441,"SL")+COUNTIF(H441:AL441,"UL/DS")/2+COUNTIF(H441:AL441,"UL/NS")/2+COUNTIF(H441:AL441,"CT")+COUNTIF(H441:AL441,"NHD")+COUNTIF(H441:AL441,"PDD")+COUNTIF(H441:AL441,"B")+COUNTIF(H441:AL441,"HL")+COUNTIF(H441:AL441,"PH")+COUNTIF(H441:AL441,"BH")+COUNTIF(H441:AL441,"AL/BF")+COUNTIF(H441:AL441,"AL/BL")+COUNTIF(H441:AL441,"UL/BF")/2+COUNTIF(H441:AL441,"UL/BL")/2+COUNTIF(H441:AL441,"PH/F")/2+COUNTIF(H441:AL441,"PH/L")/2+COUNTIF(H441:AL441,"MD")+COUNTIF(H441:AL441,"PMD")+COUNTIF(H441:AL441,"PM")+COUNTIF(H441:AL441,"BM")</f>
        <v>25.5</v>
      </c>
      <c r="AU441" s="255">
        <f>COUNTIF(H441:AL441,"P/DS")/2+COUNTIF(H441:AL441,"P/NS")/2+COUNTIF(H441:AL441,"IL")+COUNTIF(H441:AL441,"NL")+COUNTIF(H441:AL441,"UL")+COUNTIF(H441:AL441,"UL/DS")/2+COUNTIF(H441:AL441,"UL/NS")/2+COUNTIF(H441:AL441,"KT")+COUNTIF(H441:AL441,"UL/BF")/2+COUNTIF(H441:AL441,"UL/BL")/2+COUNTIF(H441:AL441,"PH/F")/2+COUNTIF(H441:AL441,"PH/L")/2+COUNTIF(H441:AL441,"NB")</f>
        <v>0.5</v>
      </c>
      <c r="AV441" s="258">
        <f>COUNTIF(H441:AL441,"PN")+COUNTIF(H441:AL441,"TVD")+COUNTIF(H441:AL441,"PH")+COUNTIF(H441:AL441,"PM")+COUNTIF(H441:AL441,"PDD")-COUNTIFS(H441:AL441,"PN",H448:AL448,"&gt;=3")-COUNTIFS(H441:AL441,"PM",H448:AL448,"&gt;=3")</f>
        <v>0</v>
      </c>
      <c r="AW441" s="258">
        <f>COUNTIF(H441:AL441,"NS")+COUNTIF(H441:AL441,"D")+COUNTIF(H441:AL441,"BH")+COUNTIF(H441:AL441,"NHD")+COUNTIF(H441:AL441,"BM")-COUNTIFS(H441:AL441,"NS",H448:AL448,"&gt;=3")-COUNTIFS(H441:AL441,"BH",H448:AL448,"&gt;=3")-COUNTIFS(H441:AL441,"BM",H448:AL448,"&gt;=3")</f>
        <v>0</v>
      </c>
      <c r="AX441" s="255">
        <f>COUNTIF(H441:AL441,"AL")+COUNTIF(H441:AL441,"AL/DS")/2+COUNTIF(H441:AL441,"AL/NS")/2+COUNTIF(H441:AL441,"AL/BF")+COUNTIF(H441:AL441,"AL/BL")/2</f>
        <v>1</v>
      </c>
      <c r="AY441" s="255">
        <f>COUNTIF(H441:AL441,"SL")</f>
        <v>0</v>
      </c>
      <c r="AZ441" s="255">
        <f>COUNTIF(H441:AL441,"NH")</f>
        <v>1</v>
      </c>
      <c r="BA441" s="255">
        <f>COUNTIF(H441:AL441,"HL")</f>
        <v>0</v>
      </c>
      <c r="BB441" s="255">
        <f>COUNTIF(G441:AL441,"P/DS")/2+COUNTIF(G441:AL441,"P/NS")/2+COUNTIF(G441:AL441,"UL")+COUNTIF(G441:AL441,"UL/DS")/2+COUNTIF(G441:AL441,"UL/NS")/2+COUNTIF(G441:AL441,"UL/BL")/2+COUNTIF(G441:AL441,"UL/BF")/2+COUNTIF(G441:AL441,"PH/F")/2+COUNTIF(G441:AL441,"PH/L")/2</f>
        <v>0.5</v>
      </c>
      <c r="BC441" s="255">
        <f>COUNTIF(H441:AL441,"NB")</f>
        <v>0</v>
      </c>
      <c r="BD441" s="255">
        <f>COUNTIF(H441:AL441,"NL")</f>
        <v>0</v>
      </c>
      <c r="BE441" s="255">
        <f>COUNTIF(H441:AL441,"IL")</f>
        <v>0</v>
      </c>
      <c r="BF441" s="255">
        <f>COUNTIF(H441:AL441,"KT")</f>
        <v>0</v>
      </c>
      <c r="BG441" s="255">
        <f>COUNTIF(H441:AL441,"L70")</f>
        <v>0</v>
      </c>
      <c r="BH441" s="255">
        <f>COUNTIF(H441:AL441,"MD")</f>
        <v>0</v>
      </c>
      <c r="BI441" s="255">
        <f>COUNTIF(H441:AL441,"PMD")</f>
        <v>0</v>
      </c>
      <c r="BJ441" s="255">
        <f>COUNTIF(H441:AL441,"PM")</f>
        <v>0</v>
      </c>
      <c r="BK441" s="255">
        <f>COUNTIF(H441:AL441,"BM")</f>
        <v>0</v>
      </c>
      <c r="BL441" s="261">
        <f>SUMIF(H441:AL441,"PD",H442:AL442)+SUMIF(H441:AL441,"PN",H442:AL442)+SUMIF(H441:AL441,"P/DS",H442:AL442)+SUMIF(H441:AL441,"PN/F",H442:AL442)+SUMIF(H441:AL441,"PN/L",H442:AL442)+SUMIF(H441:AL441,"TV",H442:AL442)+SUMIF(H441:AL441,"TVD",H442:AL442)+SUMIF(H441:AL441,"PDD",H442:AL442)</f>
        <v>0</v>
      </c>
      <c r="BM441" s="261">
        <f>SUMIF(H441:AL441,"PD",H443:AL443)+SUMIF(H441:AL441,"PN",H443:AL443)+SUMIF(H441:AL441,"P/DS",H443:AL443)+SUMIF(H441:AL441,"PN/F",H443:AL443)+SUMIF(H441:AL441,"PN/L",H443:AL443)+SUMIF(H441:AL441,"TV",H443:AL443)+SUMIF(H441:AL441,"TVD",H443:AL443)+SUMIF(H441:AL441,"PDD",H443:AL443)+SUMIF(H441:AL441,"PMD",H443:AL443)</f>
        <v>0</v>
      </c>
      <c r="BN441" s="261">
        <f>SUMIF(H441:AL441,"PD",H444:AL444)+SUMIF(H441:AL441,"PN",H444:AL444)+SUMIF(H441:AL441,"P/DS",H444:AL444)+SUMIF(H441:AL441,"PN/F",H444:AL444)+SUMIF(H441:AL441,"PN/L",H444:AL444)+SUMIF(H441:AL441,"TV",H444:AL444)+SUMIF(H441:AL441,"TVD",H444:AL444)</f>
        <v>0</v>
      </c>
      <c r="BO441" s="261">
        <f>SUMIF(H441:AL441,"PD",H445:AL445)+SUMIF(H441:AL441,"PN",H445:AL445)+SUMIF(H441:AL441,"P/DS",H445:AL445)+SUMIF(H441:AL441,"PN/F",H445:AL445)+SUMIF(H441:AL441,"PN/L",H445:AL445)+SUMIF(H441:AL441,"TV",H445:AL445)+SUMIF(H441:AL441,"TVD",H445:AL445)</f>
        <v>0</v>
      </c>
      <c r="BP441" s="261">
        <f>SUMIF(H441:AL441,"PD",H446:AL446)+SUMIF(H441:AL441,"PN",H446:AL446)+SUMIF(H441:AL441,"P/DS",H446:AL446)+SUMIF(H441:AL441,"PN/F",H446:AL446)+SUMIF(H441:AL441,"PN/L",H446:AL446)+SUMIF(H441:AL441,"TV",H446:AL446)+SUMIF(H441:AL441,"TVD",H446:AL446)+SUMIF(H441:AL441,"PDD",H446:AL446)+SUMIF(H441:AL441,"PH",H446:AL446)+SUMIF(H441:AL441,"PM",H446:AL446)</f>
        <v>0</v>
      </c>
      <c r="BQ441" s="261">
        <f>SUMIF(H441:AL441,"PD",H447:AL447)+SUMIF(H441:AL441,"PN",H447:AL447)+SUMIF(H441:AL441,"P/DS",H447:AL447)+SUMIF(H441:AL441,"PN/F",H447:AL447)+SUMIF(H441:AL441,"PN/L",H447:AL447)+SUMIF(H441:AL441,"TV",H447:AL447)+SUMIF(H441:AL441,"TVD",H447:AL447)+SUMIF(H441:AL441,"PDD",H447:AL447)+SUMIF(H441:AL441,"PH",H447:AL447)+SUMIF(H441:AL441,"PM",H447:AL447)</f>
        <v>0</v>
      </c>
      <c r="BR441" s="269">
        <f>SUM(H442:AL442)-BL441</f>
        <v>23.5</v>
      </c>
      <c r="BS441" s="269">
        <f>SUM(H443:AL443)-BM441</f>
        <v>8</v>
      </c>
      <c r="BT441" s="269">
        <f>SUM(H444:AL444)-BN441</f>
        <v>0</v>
      </c>
      <c r="BU441" s="269">
        <f>SUM(H445:AL445)-BO441</f>
        <v>0</v>
      </c>
      <c r="BV441" s="269">
        <f>SUM(H446:AL446)-BP441</f>
        <v>0</v>
      </c>
      <c r="BW441" s="269">
        <f>SUM(H447:AL447)-BQ441</f>
        <v>0</v>
      </c>
      <c r="BX441" s="255">
        <f>SUMIF(H441:AL441,"PD",H448:AL448)+SUMIF(H441:AL441,"PN",H448:AL448)+SUMIF(H441:AL441,"P/DS",H448:AL448)+SUMIF(H441:AL441,"PN/F",H448:AL448)+SUMIF(H441:AL441,"PN/L",H448:AL448)</f>
        <v>0</v>
      </c>
      <c r="BY441" s="255">
        <f>SUM(H448:AL448)-BX441</f>
        <v>3.45</v>
      </c>
      <c r="BZ441" s="255">
        <f t="shared" ref="BZ441" si="162">+SUM(BL441:BW448)</f>
        <v>31.5</v>
      </c>
      <c r="CA441" s="266">
        <f>(COUNTIFS(H441:AL441,"PD",H442:AL442,"&gt;=2"))*0.5-IF(CN441="VP",COUNTIFS($H$16:$AL$16,"SAT",H441:AL441,"PD",H442:AL442,"&gt;=2"))*0.5</f>
        <v>0</v>
      </c>
      <c r="CB441" s="266">
        <f>(COUNTIFS(H441:AL441,"PN",H443:AL443,"&gt;=0.5",H442:AL442,"&gt;=1.5"))*0.5+COUNTIFS(H441:AL441,"PDD",H443:AL443,"&gt;=0.5",H442:AL442,"&gt;=1.5")*0.5</f>
        <v>0</v>
      </c>
      <c r="CC441" s="273">
        <f>(COUNTIFS(H441:AL441,"TV",H443:AL443,"&gt;=10"))*0.5+(COUNTIFS(H441:AL441,"PMD",H443:AL443,"&gt;=2"))*0.5</f>
        <v>0</v>
      </c>
      <c r="CD441" s="266">
        <f>(COUNTIFS(H441:AL441,"TVD",H445:AL445,"&gt;=6.5",H443:AL443,"&gt;=3.5"))*0.5</f>
        <v>0</v>
      </c>
      <c r="CE441" s="266">
        <f>(COUNTIFS(H441:AL441,"PD",H446:AL446,"&gt;=10"))*0.5</f>
        <v>0</v>
      </c>
      <c r="CF441" s="266">
        <f>(COUNTIFS(H441:AL441,"PDD",H446:AL446,"&gt;=3.5",H447:AL447,"&gt;=6.5")+COUNTIFS(H441:AL441,"PH",H447:AL447,"&gt;=0.5",H446:AL446,"&gt;=1.5")+COUNTIFS(H441:AL441,"PM",H447:AL447,"&gt;=0.5",H446:AL446,"&gt;=1.5"))*0.5</f>
        <v>0</v>
      </c>
      <c r="CG441" s="266">
        <f>(COUNTIFS(H441:AL441,"DS",H442:AL442,"&gt;=2")+COUNTIFS(H441:AL441,"AL/DS",H442:AL442,"&gt;=2"))*0.5-IF(CN441="VP",COUNTIFS($H$16:$AL$16,"SAT",H441:AL441,"DS",H442:AL442,"&gt;=2"))*0.5</f>
        <v>4.5</v>
      </c>
      <c r="CH441" s="266">
        <f>(COUNTIFS(H441:AL441,"NS",H443:AL443,"&gt;=0.5",H442:AL442,"&gt;=1.5")+COUNTIFS(H441:AL441,"AL/NS",H443:AL443,"&gt;=0.5",H442:AL442,"&gt;=1.5")+COUNTIFS(H441:AL441,"NHD",H443:AL443,"&gt;=4.5",H446:AL446,"&gt;=2",H442:AL442,"&gt;=1.5"))*0.5</f>
        <v>0</v>
      </c>
      <c r="CI441" s="266">
        <f>(COUNTIF(H443:AL443,"&gt;=10")+COUNTIFS(H441:AL441,"MD",H443:AL443,"&gt;=2")-COUNTIFS(H441:AL441,"TV",H443:AL443,"&gt;=10"))*0.5</f>
        <v>0</v>
      </c>
      <c r="CJ441" s="266">
        <f>(COUNTIFS(H441:AL441,"D",H445:AL445,"&gt;=6.5",H443:AL443,"&gt;=3.5"))*0.5</f>
        <v>0</v>
      </c>
      <c r="CK441" s="266">
        <f>(COUNTIF(H446:AL446,"&gt;=10")-COUNTIFS(H441:AL441,"PD",H446:AL446,"&gt;=10"))*0.5</f>
        <v>0</v>
      </c>
      <c r="CL441" s="265">
        <f>(COUNTIFS(H441:AL441,"NHD",H446:AL446,"&gt;=3.5",H447:AL447,"&gt;=6.5")+COUNTIFS(H441:AL441,"BH",H446:AL446,"&gt;=1.5",H447:AL447,"&gt;=0.5")+COUNTIFS(H441:AL441,"BM",H446:AL446,"&gt;=1.5",H447:AL447,"&gt;=0.5")+COUNTIFS(H441:AL441,"D",H446:AL446,"&gt;=1.5",H447:AL447,"&gt;=0.5"))*0.5</f>
        <v>0</v>
      </c>
      <c r="CM441" s="272"/>
      <c r="CN441" s="264" t="s">
        <v>723</v>
      </c>
      <c r="CO441" s="125">
        <f t="shared" ref="CO441" si="163">+AM441+AN441+AO441+AP441+AQ441+AR441+AS441+AU441+BG441</f>
        <v>26</v>
      </c>
      <c r="CP441" s="225">
        <f>+SUM(I442:I447)-I448</f>
        <v>8</v>
      </c>
      <c r="CQ441" s="225">
        <f>+SUM(J442:J447)-J448</f>
        <v>0</v>
      </c>
      <c r="CR441" s="225">
        <f>+SUM(K442:K447)-K448</f>
        <v>2</v>
      </c>
      <c r="CS441" s="90"/>
      <c r="CT441" s="90"/>
      <c r="CU441" s="90"/>
      <c r="CV441" s="90"/>
      <c r="CW441" s="90"/>
      <c r="CX441" s="90"/>
      <c r="CY441" s="90"/>
      <c r="CZ441" s="90"/>
      <c r="DA441" s="90"/>
    </row>
    <row r="442" spans="1:105" s="70" customFormat="1" ht="15" customHeight="1">
      <c r="A442" s="228"/>
      <c r="B442" s="336"/>
      <c r="C442" s="339"/>
      <c r="D442" s="237"/>
      <c r="E442" s="237"/>
      <c r="F442" s="242" t="s">
        <v>82</v>
      </c>
      <c r="G442" s="71">
        <v>1.5</v>
      </c>
      <c r="H442" s="79"/>
      <c r="I442" s="79"/>
      <c r="J442" s="79">
        <v>2</v>
      </c>
      <c r="K442" s="79">
        <v>2</v>
      </c>
      <c r="L442" s="79">
        <v>1.5</v>
      </c>
      <c r="M442" s="83"/>
      <c r="N442" s="79">
        <v>0.7</v>
      </c>
      <c r="O442" s="83"/>
      <c r="P442" s="83"/>
      <c r="Q442" s="83"/>
      <c r="R442" s="83">
        <v>1</v>
      </c>
      <c r="S442" s="83">
        <v>1.3</v>
      </c>
      <c r="T442" s="83">
        <v>2</v>
      </c>
      <c r="U442" s="83"/>
      <c r="V442" s="83"/>
      <c r="W442" s="83"/>
      <c r="X442" s="83">
        <v>2</v>
      </c>
      <c r="Y442" s="83">
        <v>2</v>
      </c>
      <c r="Z442" s="83">
        <v>2.2999999999999998</v>
      </c>
      <c r="AA442" s="83"/>
      <c r="AB442" s="83"/>
      <c r="AC442" s="79"/>
      <c r="AD442" s="79"/>
      <c r="AE442" s="79"/>
      <c r="AF442" s="79">
        <v>2</v>
      </c>
      <c r="AG442" s="79"/>
      <c r="AH442" s="79">
        <v>2.5</v>
      </c>
      <c r="AI442" s="79"/>
      <c r="AJ442" s="79"/>
      <c r="AK442" s="79"/>
      <c r="AL442" s="79">
        <v>2.2000000000000002</v>
      </c>
      <c r="AM442" s="240"/>
      <c r="AN442" s="240"/>
      <c r="AO442" s="240"/>
      <c r="AP442" s="240"/>
      <c r="AQ442" s="240"/>
      <c r="AR442" s="240"/>
      <c r="AS442" s="240"/>
      <c r="AT442" s="256"/>
      <c r="AU442" s="256"/>
      <c r="AV442" s="259"/>
      <c r="AW442" s="259"/>
      <c r="AX442" s="256"/>
      <c r="AY442" s="256"/>
      <c r="AZ442" s="256"/>
      <c r="BA442" s="256"/>
      <c r="BB442" s="256"/>
      <c r="BC442" s="256"/>
      <c r="BD442" s="256"/>
      <c r="BE442" s="256"/>
      <c r="BF442" s="256"/>
      <c r="BG442" s="256"/>
      <c r="BH442" s="256"/>
      <c r="BI442" s="256"/>
      <c r="BJ442" s="256"/>
      <c r="BK442" s="256"/>
      <c r="BL442" s="262"/>
      <c r="BM442" s="262"/>
      <c r="BN442" s="262"/>
      <c r="BO442" s="262"/>
      <c r="BP442" s="262"/>
      <c r="BQ442" s="262"/>
      <c r="BR442" s="270"/>
      <c r="BS442" s="270"/>
      <c r="BT442" s="270"/>
      <c r="BU442" s="270"/>
      <c r="BV442" s="270"/>
      <c r="BW442" s="270"/>
      <c r="BX442" s="256"/>
      <c r="BY442" s="256"/>
      <c r="BZ442" s="256"/>
      <c r="CA442" s="267"/>
      <c r="CB442" s="267"/>
      <c r="CC442" s="274"/>
      <c r="CD442" s="267"/>
      <c r="CE442" s="267"/>
      <c r="CF442" s="267"/>
      <c r="CG442" s="267"/>
      <c r="CH442" s="267"/>
      <c r="CI442" s="267"/>
      <c r="CJ442" s="267"/>
      <c r="CK442" s="267"/>
      <c r="CL442" s="265"/>
      <c r="CM442" s="272"/>
      <c r="CN442" s="264"/>
      <c r="CO442" s="125"/>
      <c r="CP442" s="226"/>
      <c r="CQ442" s="226"/>
      <c r="CR442" s="226"/>
      <c r="CS442" s="90"/>
      <c r="CT442" s="90"/>
      <c r="CU442" s="90"/>
      <c r="CV442" s="90"/>
      <c r="CW442" s="90"/>
      <c r="CX442" s="90"/>
      <c r="CY442" s="90"/>
      <c r="CZ442" s="90"/>
      <c r="DA442" s="90"/>
    </row>
    <row r="443" spans="1:105" s="70" customFormat="1" ht="15" customHeight="1">
      <c r="A443" s="228"/>
      <c r="B443" s="336"/>
      <c r="C443" s="339"/>
      <c r="D443" s="237"/>
      <c r="E443" s="237"/>
      <c r="F443" s="243"/>
      <c r="G443" s="72">
        <v>2</v>
      </c>
      <c r="H443" s="80"/>
      <c r="I443" s="80">
        <v>8</v>
      </c>
      <c r="J443" s="80"/>
      <c r="K443" s="80"/>
      <c r="L443" s="80"/>
      <c r="M443" s="84"/>
      <c r="N443" s="80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240"/>
      <c r="AN443" s="240"/>
      <c r="AO443" s="240"/>
      <c r="AP443" s="240"/>
      <c r="AQ443" s="240"/>
      <c r="AR443" s="240"/>
      <c r="AS443" s="240"/>
      <c r="AT443" s="256"/>
      <c r="AU443" s="256"/>
      <c r="AV443" s="259"/>
      <c r="AW443" s="259"/>
      <c r="AX443" s="256"/>
      <c r="AY443" s="256"/>
      <c r="AZ443" s="256"/>
      <c r="BA443" s="256"/>
      <c r="BB443" s="256"/>
      <c r="BC443" s="256"/>
      <c r="BD443" s="256"/>
      <c r="BE443" s="256"/>
      <c r="BF443" s="256"/>
      <c r="BG443" s="256"/>
      <c r="BH443" s="256"/>
      <c r="BI443" s="256"/>
      <c r="BJ443" s="256"/>
      <c r="BK443" s="256"/>
      <c r="BL443" s="262"/>
      <c r="BM443" s="262"/>
      <c r="BN443" s="262"/>
      <c r="BO443" s="262"/>
      <c r="BP443" s="262"/>
      <c r="BQ443" s="262"/>
      <c r="BR443" s="270"/>
      <c r="BS443" s="270"/>
      <c r="BT443" s="270"/>
      <c r="BU443" s="270"/>
      <c r="BV443" s="270"/>
      <c r="BW443" s="270"/>
      <c r="BX443" s="256"/>
      <c r="BY443" s="256"/>
      <c r="BZ443" s="256"/>
      <c r="CA443" s="267"/>
      <c r="CB443" s="267"/>
      <c r="CC443" s="274"/>
      <c r="CD443" s="267"/>
      <c r="CE443" s="267"/>
      <c r="CF443" s="267"/>
      <c r="CG443" s="267"/>
      <c r="CH443" s="267"/>
      <c r="CI443" s="267"/>
      <c r="CJ443" s="267"/>
      <c r="CK443" s="267"/>
      <c r="CL443" s="265"/>
      <c r="CM443" s="272"/>
      <c r="CN443" s="264"/>
      <c r="CO443" s="125"/>
      <c r="CP443" s="226"/>
      <c r="CQ443" s="226"/>
      <c r="CR443" s="226"/>
      <c r="CS443" s="90"/>
      <c r="CT443" s="90"/>
      <c r="CU443" s="90"/>
      <c r="CV443" s="90"/>
      <c r="CW443" s="90"/>
      <c r="CX443" s="90"/>
      <c r="CY443" s="90"/>
      <c r="CZ443" s="90"/>
      <c r="DA443" s="90"/>
    </row>
    <row r="444" spans="1:105" s="70" customFormat="1" ht="15" customHeight="1">
      <c r="A444" s="228"/>
      <c r="B444" s="336"/>
      <c r="C444" s="339"/>
      <c r="D444" s="237"/>
      <c r="E444" s="237"/>
      <c r="F444" s="243"/>
      <c r="G444" s="72">
        <v>2.1</v>
      </c>
      <c r="H444" s="80"/>
      <c r="I444" s="80"/>
      <c r="J444" s="80"/>
      <c r="K444" s="80"/>
      <c r="L444" s="80"/>
      <c r="M444" s="84"/>
      <c r="N444" s="80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240"/>
      <c r="AN444" s="240"/>
      <c r="AO444" s="240"/>
      <c r="AP444" s="240"/>
      <c r="AQ444" s="240"/>
      <c r="AR444" s="240"/>
      <c r="AS444" s="240"/>
      <c r="AT444" s="256"/>
      <c r="AU444" s="256"/>
      <c r="AV444" s="259"/>
      <c r="AW444" s="259"/>
      <c r="AX444" s="256"/>
      <c r="AY444" s="256"/>
      <c r="AZ444" s="256"/>
      <c r="BA444" s="256"/>
      <c r="BB444" s="256"/>
      <c r="BC444" s="256"/>
      <c r="BD444" s="256"/>
      <c r="BE444" s="256"/>
      <c r="BF444" s="256"/>
      <c r="BG444" s="256"/>
      <c r="BH444" s="256"/>
      <c r="BI444" s="256"/>
      <c r="BJ444" s="256"/>
      <c r="BK444" s="256"/>
      <c r="BL444" s="262"/>
      <c r="BM444" s="262"/>
      <c r="BN444" s="262"/>
      <c r="BO444" s="262"/>
      <c r="BP444" s="262"/>
      <c r="BQ444" s="262"/>
      <c r="BR444" s="270"/>
      <c r="BS444" s="270"/>
      <c r="BT444" s="270"/>
      <c r="BU444" s="270"/>
      <c r="BV444" s="270"/>
      <c r="BW444" s="270"/>
      <c r="BX444" s="256"/>
      <c r="BY444" s="256"/>
      <c r="BZ444" s="256"/>
      <c r="CA444" s="267"/>
      <c r="CB444" s="267"/>
      <c r="CC444" s="274"/>
      <c r="CD444" s="267"/>
      <c r="CE444" s="267"/>
      <c r="CF444" s="267"/>
      <c r="CG444" s="267"/>
      <c r="CH444" s="267"/>
      <c r="CI444" s="267"/>
      <c r="CJ444" s="267"/>
      <c r="CK444" s="267"/>
      <c r="CL444" s="265"/>
      <c r="CM444" s="272"/>
      <c r="CN444" s="264"/>
      <c r="CO444" s="125"/>
      <c r="CP444" s="226"/>
      <c r="CQ444" s="226"/>
      <c r="CR444" s="226"/>
      <c r="CS444" s="90"/>
      <c r="CT444" s="90"/>
      <c r="CU444" s="90"/>
      <c r="CV444" s="90"/>
      <c r="CW444" s="90"/>
      <c r="CX444" s="90"/>
      <c r="CY444" s="90"/>
      <c r="CZ444" s="90"/>
      <c r="DA444" s="90"/>
    </row>
    <row r="445" spans="1:105" s="70" customFormat="1" ht="15" customHeight="1">
      <c r="A445" s="228"/>
      <c r="B445" s="336"/>
      <c r="C445" s="339"/>
      <c r="D445" s="237"/>
      <c r="E445" s="237"/>
      <c r="F445" s="243"/>
      <c r="G445" s="72">
        <v>2.7</v>
      </c>
      <c r="H445" s="80"/>
      <c r="I445" s="80"/>
      <c r="J445" s="80"/>
      <c r="K445" s="80"/>
      <c r="L445" s="80"/>
      <c r="M445" s="84"/>
      <c r="N445" s="80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240"/>
      <c r="AN445" s="240"/>
      <c r="AO445" s="240"/>
      <c r="AP445" s="240"/>
      <c r="AQ445" s="240"/>
      <c r="AR445" s="240"/>
      <c r="AS445" s="240"/>
      <c r="AT445" s="256"/>
      <c r="AU445" s="256"/>
      <c r="AV445" s="259"/>
      <c r="AW445" s="259"/>
      <c r="AX445" s="256"/>
      <c r="AY445" s="256"/>
      <c r="AZ445" s="256"/>
      <c r="BA445" s="256"/>
      <c r="BB445" s="256"/>
      <c r="BC445" s="256"/>
      <c r="BD445" s="256"/>
      <c r="BE445" s="256"/>
      <c r="BF445" s="256"/>
      <c r="BG445" s="256"/>
      <c r="BH445" s="256"/>
      <c r="BI445" s="256"/>
      <c r="BJ445" s="256"/>
      <c r="BK445" s="256"/>
      <c r="BL445" s="262"/>
      <c r="BM445" s="262"/>
      <c r="BN445" s="262"/>
      <c r="BO445" s="262"/>
      <c r="BP445" s="262"/>
      <c r="BQ445" s="262"/>
      <c r="BR445" s="270"/>
      <c r="BS445" s="270"/>
      <c r="BT445" s="270"/>
      <c r="BU445" s="270"/>
      <c r="BV445" s="270"/>
      <c r="BW445" s="270"/>
      <c r="BX445" s="256"/>
      <c r="BY445" s="256"/>
      <c r="BZ445" s="256"/>
      <c r="CA445" s="267"/>
      <c r="CB445" s="267"/>
      <c r="CC445" s="274"/>
      <c r="CD445" s="267"/>
      <c r="CE445" s="267"/>
      <c r="CF445" s="267"/>
      <c r="CG445" s="267"/>
      <c r="CH445" s="267"/>
      <c r="CI445" s="267"/>
      <c r="CJ445" s="267"/>
      <c r="CK445" s="267"/>
      <c r="CL445" s="265"/>
      <c r="CM445" s="272"/>
      <c r="CN445" s="264"/>
      <c r="CO445" s="125"/>
      <c r="CP445" s="226"/>
      <c r="CQ445" s="226"/>
      <c r="CR445" s="226"/>
      <c r="CS445" s="90"/>
      <c r="CT445" s="90"/>
      <c r="CU445" s="90"/>
      <c r="CV445" s="90"/>
      <c r="CW445" s="90"/>
      <c r="CX445" s="90"/>
      <c r="CY445" s="90"/>
      <c r="CZ445" s="90"/>
      <c r="DA445" s="90"/>
    </row>
    <row r="446" spans="1:105" s="70" customFormat="1" ht="15" customHeight="1">
      <c r="A446" s="228"/>
      <c r="B446" s="336"/>
      <c r="C446" s="339"/>
      <c r="D446" s="237"/>
      <c r="E446" s="237"/>
      <c r="F446" s="243"/>
      <c r="G446" s="72">
        <v>3</v>
      </c>
      <c r="H446" s="80"/>
      <c r="I446" s="80"/>
      <c r="J446" s="80"/>
      <c r="K446" s="80"/>
      <c r="L446" s="80"/>
      <c r="M446" s="84"/>
      <c r="N446" s="80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240"/>
      <c r="AN446" s="240"/>
      <c r="AO446" s="240"/>
      <c r="AP446" s="240"/>
      <c r="AQ446" s="240"/>
      <c r="AR446" s="240"/>
      <c r="AS446" s="240"/>
      <c r="AT446" s="256"/>
      <c r="AU446" s="256"/>
      <c r="AV446" s="259"/>
      <c r="AW446" s="259"/>
      <c r="AX446" s="256"/>
      <c r="AY446" s="256"/>
      <c r="AZ446" s="256"/>
      <c r="BA446" s="256"/>
      <c r="BB446" s="256"/>
      <c r="BC446" s="256"/>
      <c r="BD446" s="256"/>
      <c r="BE446" s="256"/>
      <c r="BF446" s="256"/>
      <c r="BG446" s="256"/>
      <c r="BH446" s="256"/>
      <c r="BI446" s="256"/>
      <c r="BJ446" s="256"/>
      <c r="BK446" s="256"/>
      <c r="BL446" s="262"/>
      <c r="BM446" s="262"/>
      <c r="BN446" s="262"/>
      <c r="BO446" s="262"/>
      <c r="BP446" s="262"/>
      <c r="BQ446" s="262"/>
      <c r="BR446" s="270"/>
      <c r="BS446" s="270"/>
      <c r="BT446" s="270"/>
      <c r="BU446" s="270"/>
      <c r="BV446" s="270"/>
      <c r="BW446" s="270"/>
      <c r="BX446" s="256"/>
      <c r="BY446" s="256"/>
      <c r="BZ446" s="256"/>
      <c r="CA446" s="267"/>
      <c r="CB446" s="267"/>
      <c r="CC446" s="274"/>
      <c r="CD446" s="267"/>
      <c r="CE446" s="267"/>
      <c r="CF446" s="267"/>
      <c r="CG446" s="267"/>
      <c r="CH446" s="267"/>
      <c r="CI446" s="267"/>
      <c r="CJ446" s="267"/>
      <c r="CK446" s="267"/>
      <c r="CL446" s="265"/>
      <c r="CM446" s="272"/>
      <c r="CN446" s="264"/>
      <c r="CO446" s="125"/>
      <c r="CP446" s="226"/>
      <c r="CQ446" s="226"/>
      <c r="CR446" s="226"/>
      <c r="CS446" s="90"/>
      <c r="CT446" s="90"/>
      <c r="CU446" s="90"/>
      <c r="CV446" s="90"/>
      <c r="CW446" s="90"/>
      <c r="CX446" s="90"/>
      <c r="CY446" s="90"/>
      <c r="CZ446" s="90"/>
      <c r="DA446" s="90"/>
    </row>
    <row r="447" spans="1:105" s="70" customFormat="1" ht="15" customHeight="1">
      <c r="A447" s="228"/>
      <c r="B447" s="336"/>
      <c r="C447" s="339"/>
      <c r="D447" s="237"/>
      <c r="E447" s="237"/>
      <c r="F447" s="244"/>
      <c r="G447" s="73">
        <v>3.9</v>
      </c>
      <c r="H447" s="81"/>
      <c r="I447" s="81"/>
      <c r="J447" s="81"/>
      <c r="K447" s="81"/>
      <c r="L447" s="81"/>
      <c r="M447" s="85"/>
      <c r="N447" s="81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240"/>
      <c r="AN447" s="240"/>
      <c r="AO447" s="240"/>
      <c r="AP447" s="240"/>
      <c r="AQ447" s="240"/>
      <c r="AR447" s="240"/>
      <c r="AS447" s="240"/>
      <c r="AT447" s="256"/>
      <c r="AU447" s="256"/>
      <c r="AV447" s="259"/>
      <c r="AW447" s="259"/>
      <c r="AX447" s="256"/>
      <c r="AY447" s="256"/>
      <c r="AZ447" s="256"/>
      <c r="BA447" s="256"/>
      <c r="BB447" s="256"/>
      <c r="BC447" s="256"/>
      <c r="BD447" s="256"/>
      <c r="BE447" s="256"/>
      <c r="BF447" s="256"/>
      <c r="BG447" s="256"/>
      <c r="BH447" s="256"/>
      <c r="BI447" s="256"/>
      <c r="BJ447" s="256"/>
      <c r="BK447" s="256"/>
      <c r="BL447" s="262"/>
      <c r="BM447" s="262"/>
      <c r="BN447" s="262"/>
      <c r="BO447" s="262"/>
      <c r="BP447" s="262"/>
      <c r="BQ447" s="262"/>
      <c r="BR447" s="270"/>
      <c r="BS447" s="270"/>
      <c r="BT447" s="270"/>
      <c r="BU447" s="270"/>
      <c r="BV447" s="270"/>
      <c r="BW447" s="270"/>
      <c r="BX447" s="256"/>
      <c r="BY447" s="256"/>
      <c r="BZ447" s="256"/>
      <c r="CA447" s="267"/>
      <c r="CB447" s="267"/>
      <c r="CC447" s="274"/>
      <c r="CD447" s="267"/>
      <c r="CE447" s="267"/>
      <c r="CF447" s="267"/>
      <c r="CG447" s="267"/>
      <c r="CH447" s="267"/>
      <c r="CI447" s="267"/>
      <c r="CJ447" s="267"/>
      <c r="CK447" s="267"/>
      <c r="CL447" s="265"/>
      <c r="CM447" s="272"/>
      <c r="CN447" s="264"/>
      <c r="CO447" s="125"/>
      <c r="CP447" s="226"/>
      <c r="CQ447" s="226"/>
      <c r="CR447" s="226"/>
      <c r="CS447" s="90"/>
      <c r="CT447" s="90"/>
      <c r="CU447" s="90"/>
      <c r="CV447" s="90"/>
      <c r="CW447" s="90"/>
      <c r="CX447" s="90"/>
      <c r="CY447" s="90"/>
      <c r="CZ447" s="90"/>
      <c r="DA447" s="90"/>
    </row>
    <row r="448" spans="1:105" s="70" customFormat="1" ht="15" customHeight="1">
      <c r="A448" s="229"/>
      <c r="B448" s="337"/>
      <c r="C448" s="340"/>
      <c r="D448" s="238"/>
      <c r="E448" s="238"/>
      <c r="F448" s="245" t="s">
        <v>83</v>
      </c>
      <c r="G448" s="246"/>
      <c r="H448" s="35"/>
      <c r="I448" s="35"/>
      <c r="J448" s="35">
        <v>2</v>
      </c>
      <c r="K448" s="35"/>
      <c r="L448" s="35"/>
      <c r="M448" s="82"/>
      <c r="N448" s="35"/>
      <c r="O448" s="179"/>
      <c r="P448" s="82"/>
      <c r="Q448" s="82"/>
      <c r="R448" s="82">
        <v>0.2</v>
      </c>
      <c r="S448" s="82"/>
      <c r="T448" s="82"/>
      <c r="U448" s="82"/>
      <c r="V448" s="82"/>
      <c r="W448" s="82">
        <v>1</v>
      </c>
      <c r="X448" s="82"/>
      <c r="Y448" s="82"/>
      <c r="Z448" s="82"/>
      <c r="AA448" s="82"/>
      <c r="AB448" s="82">
        <v>0.25</v>
      </c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241"/>
      <c r="AN448" s="241"/>
      <c r="AO448" s="241"/>
      <c r="AP448" s="241"/>
      <c r="AQ448" s="241"/>
      <c r="AR448" s="241"/>
      <c r="AS448" s="241"/>
      <c r="AT448" s="257"/>
      <c r="AU448" s="257"/>
      <c r="AV448" s="260"/>
      <c r="AW448" s="260"/>
      <c r="AX448" s="257"/>
      <c r="AY448" s="257"/>
      <c r="AZ448" s="257"/>
      <c r="BA448" s="257"/>
      <c r="BB448" s="257"/>
      <c r="BC448" s="257"/>
      <c r="BD448" s="257"/>
      <c r="BE448" s="257"/>
      <c r="BF448" s="257"/>
      <c r="BG448" s="257"/>
      <c r="BH448" s="257"/>
      <c r="BI448" s="257"/>
      <c r="BJ448" s="257"/>
      <c r="BK448" s="257"/>
      <c r="BL448" s="263"/>
      <c r="BM448" s="263"/>
      <c r="BN448" s="263"/>
      <c r="BO448" s="263"/>
      <c r="BP448" s="263"/>
      <c r="BQ448" s="263"/>
      <c r="BR448" s="271"/>
      <c r="BS448" s="271"/>
      <c r="BT448" s="271"/>
      <c r="BU448" s="271"/>
      <c r="BV448" s="271"/>
      <c r="BW448" s="271"/>
      <c r="BX448" s="257"/>
      <c r="BY448" s="257"/>
      <c r="BZ448" s="257"/>
      <c r="CA448" s="268"/>
      <c r="CB448" s="268"/>
      <c r="CC448" s="275"/>
      <c r="CD448" s="268"/>
      <c r="CE448" s="268"/>
      <c r="CF448" s="268"/>
      <c r="CG448" s="268"/>
      <c r="CH448" s="268"/>
      <c r="CI448" s="268"/>
      <c r="CJ448" s="268"/>
      <c r="CK448" s="268"/>
      <c r="CL448" s="265"/>
      <c r="CM448" s="272"/>
      <c r="CN448" s="264"/>
      <c r="CO448" s="125"/>
      <c r="CP448" s="226"/>
      <c r="CQ448" s="226"/>
      <c r="CR448" s="226"/>
      <c r="CS448" s="90"/>
      <c r="CT448" s="90"/>
      <c r="CU448" s="90"/>
      <c r="CV448" s="90"/>
      <c r="CW448" s="90"/>
      <c r="CX448" s="90"/>
      <c r="CY448" s="90"/>
      <c r="CZ448" s="90"/>
      <c r="DA448" s="90"/>
    </row>
    <row r="449" spans="1:105" s="70" customFormat="1" ht="15" customHeight="1">
      <c r="A449" s="227">
        <f t="shared" ref="A449" si="164">A441+1</f>
        <v>55</v>
      </c>
      <c r="B449" s="384" t="s">
        <v>871</v>
      </c>
      <c r="C449" s="387" t="s">
        <v>872</v>
      </c>
      <c r="D449" s="236" t="s">
        <v>888</v>
      </c>
      <c r="E449" s="236" t="s">
        <v>133</v>
      </c>
      <c r="F449" s="253" t="s">
        <v>80</v>
      </c>
      <c r="G449" s="254"/>
      <c r="H449" s="35" t="s">
        <v>69</v>
      </c>
      <c r="I449" s="82"/>
      <c r="J449" s="82" t="s">
        <v>61</v>
      </c>
      <c r="K449" s="82" t="s">
        <v>61</v>
      </c>
      <c r="L449" s="82" t="s">
        <v>61</v>
      </c>
      <c r="M449" s="82" t="s">
        <v>61</v>
      </c>
      <c r="N449" s="82" t="s">
        <v>61</v>
      </c>
      <c r="O449" s="82"/>
      <c r="P449" s="82" t="s">
        <v>61</v>
      </c>
      <c r="Q449" s="82" t="s">
        <v>61</v>
      </c>
      <c r="R449" s="82" t="s">
        <v>61</v>
      </c>
      <c r="S449" s="82" t="s">
        <v>61</v>
      </c>
      <c r="T449" s="82" t="s">
        <v>61</v>
      </c>
      <c r="U449" s="82" t="s">
        <v>61</v>
      </c>
      <c r="V449" s="82"/>
      <c r="W449" s="82" t="s">
        <v>60</v>
      </c>
      <c r="X449" s="82" t="s">
        <v>60</v>
      </c>
      <c r="Y449" s="82" t="s">
        <v>60</v>
      </c>
      <c r="Z449" s="82" t="s">
        <v>60</v>
      </c>
      <c r="AA449" s="82" t="s">
        <v>60</v>
      </c>
      <c r="AB449" s="82" t="s">
        <v>60</v>
      </c>
      <c r="AC449" s="82"/>
      <c r="AD449" s="82" t="s">
        <v>60</v>
      </c>
      <c r="AE449" s="82" t="s">
        <v>67</v>
      </c>
      <c r="AF449" s="82" t="s">
        <v>60</v>
      </c>
      <c r="AG449" s="82" t="s">
        <v>60</v>
      </c>
      <c r="AH449" s="82" t="s">
        <v>60</v>
      </c>
      <c r="AI449" s="82" t="s">
        <v>60</v>
      </c>
      <c r="AJ449" s="82"/>
      <c r="AK449" s="82" t="s">
        <v>61</v>
      </c>
      <c r="AL449" s="82" t="s">
        <v>61</v>
      </c>
      <c r="AM449" s="239">
        <f>COUNTIF(H449:AL449,"PH")+COUNTIF(H449:AL449,"PH/L")+COUNTIF(H449:AL449,"PM")</f>
        <v>0</v>
      </c>
      <c r="AN449" s="239">
        <f>COUNTIF(H449:AL449,"PD")+COUNTIF(H449:AL449,"PDD")+COUNTIF(H449:AL449,"P/DS")/2+COUNTIF(H449:AL449,"PMD")</f>
        <v>0</v>
      </c>
      <c r="AO449" s="239">
        <f>COUNTIF(H449:AL449,"PN")+COUNTIF(H449:AL449,"P/NS")/2+COUNTIF(H449:AL449,"PH")+COUNTIF(H449:AL449,"PH/F")/2+COUNTIF(H449:AL449,"PH/L")/2+COUNTIF(H449:AL449,"PM")</f>
        <v>0</v>
      </c>
      <c r="AP449" s="239">
        <f>COUNTIF(H449:AL449,"BH")+COUNTIF(H449:AL449,"AL/BL")+COUNTIF(H449:AL449,"UL/BL")+COUNTIF(H449:AL449,"BM")</f>
        <v>0</v>
      </c>
      <c r="AQ449" s="239">
        <f>COUNTIF(H449:AL449,"DS")+COUNTIF(H449:AL449,"AL/DS")/2+COUNTIF(H449:AL449,"UL/DS")/2+COUNTIF(H449:AL449,"CT")+COUNTIF(H449:AL449,"MD")</f>
        <v>11</v>
      </c>
      <c r="AR449" s="239">
        <f>COUNTIF(H449:AL449,"NS")+COUNTIF(H449:AL449,"AL/NS")/2+COUNTIF(H449:AL449,"UL/NS")/2+COUNTIF(H449:AL449,"BH")+COUNTIF(H449:AL449,"AL/BF")/2+COUNTIF(H449:AL449,"AL/BL")/2+COUNTIF(H449:AL449,"UL/BL")/2+COUNTIF(H449:AL449,"UL/BF")/2+COUNTIF(H449:AL449,"BM")</f>
        <v>13</v>
      </c>
      <c r="AS449" s="239">
        <f>COUNTIF(H449:AL449,"AL")+COUNTIF(H449:AL449,"AL/DS")/2+COUNTIF(H449:AL449,"AL/NS")/2+COUNTIF(H449:AL449,"NH")+COUNTIF(H449:AL449,"SL")+COUNTIF(H449:AL449,"NHD")+COUNTIF(H449:AL449,"B")+COUNTIF(H449:AL449,"HL")+COUNTIF(H449:AL449,"AL/BF")/2+COUNTIF(H449:AL449,"AL/BL")/2</f>
        <v>2</v>
      </c>
      <c r="AT449" s="255">
        <f>COUNTIF(H449:AL449,"PD")+COUNTIF(H449:AL449,"PN")+COUNTIF(H449:AL449,"P/DS")/2+COUNTIF(H449:AL449,"P/NS")/2+COUNTIF(H449:AL449,"DS")+COUNTIF(H449:AL449,"NS")+COUNTIF(H449:AL449,"AL")+COUNTIF(H449:AL449,"AL/DS")+COUNTIF(H449:AL449,"AL/NS")+COUNTIF(H449:AL449,"NH")+COUNTIF(H449:AL449,"SL")+COUNTIF(H449:AL449,"UL/DS")/2+COUNTIF(H449:AL449,"UL/NS")/2+COUNTIF(H449:AL449,"CT")+COUNTIF(H449:AL449,"NHD")+COUNTIF(H449:AL449,"PDD")+COUNTIF(H449:AL449,"B")+COUNTIF(H449:AL449,"HL")+COUNTIF(H449:AL449,"PH")+COUNTIF(H449:AL449,"BH")+COUNTIF(H449:AL449,"AL/BF")+COUNTIF(H449:AL449,"AL/BL")+COUNTIF(H449:AL449,"UL/BF")/2+COUNTIF(H449:AL449,"UL/BL")/2+COUNTIF(H449:AL449,"PH/F")/2+COUNTIF(H449:AL449,"PH/L")/2+COUNTIF(H449:AL449,"MD")+COUNTIF(H449:AL449,"PMD")+COUNTIF(H449:AL449,"PM")+COUNTIF(H449:AL449,"BM")</f>
        <v>26</v>
      </c>
      <c r="AU449" s="255">
        <f>COUNTIF(H449:AL449,"P/DS")/2+COUNTIF(H449:AL449,"P/NS")/2+COUNTIF(H449:AL449,"IL")+COUNTIF(H449:AL449,"NL")+COUNTIF(H449:AL449,"UL")+COUNTIF(H449:AL449,"UL/DS")/2+COUNTIF(H449:AL449,"UL/NS")/2+COUNTIF(H449:AL449,"KT")+COUNTIF(H449:AL449,"UL/BF")/2+COUNTIF(H449:AL449,"UL/BL")/2+COUNTIF(H449:AL449,"PH/F")/2+COUNTIF(H449:AL449,"PH/L")/2+COUNTIF(H449:AL449,"NB")</f>
        <v>0</v>
      </c>
      <c r="AV449" s="258">
        <f>COUNTIF(H449:AL449,"PN")+COUNTIF(H449:AL449,"TVD")+COUNTIF(H449:AL449,"PH")+COUNTIF(H449:AL449,"PM")+COUNTIF(H449:AL449,"PDD")-COUNTIFS(H449:AL449,"PN",H456:AL456,"&gt;=3")-COUNTIFS(H449:AL449,"PM",H456:AL456,"&gt;=3")</f>
        <v>0</v>
      </c>
      <c r="AW449" s="258">
        <f>COUNTIF(H449:AL449,"NS")+COUNTIF(H449:AL449,"D")+COUNTIF(H449:AL449,"BH")+COUNTIF(H449:AL449,"NHD")+COUNTIF(H449:AL449,"BM")-COUNTIFS(H449:AL449,"NS",H456:AL456,"&gt;=3")-COUNTIFS(H449:AL449,"BH",H456:AL456,"&gt;=3")-COUNTIFS(H449:AL449,"BM",H456:AL456,"&gt;=3")</f>
        <v>13</v>
      </c>
      <c r="AX449" s="255">
        <f>COUNTIF(H449:AL449,"AL")+COUNTIF(H449:AL449,"AL/DS")/2+COUNTIF(H449:AL449,"AL/NS")/2+COUNTIF(H449:AL449,"AL/BF")+COUNTIF(H449:AL449,"AL/BL")/2</f>
        <v>1</v>
      </c>
      <c r="AY449" s="255">
        <f>COUNTIF(H449:AL449,"SL")</f>
        <v>0</v>
      </c>
      <c r="AZ449" s="255">
        <f>COUNTIF(H449:AL449,"NH")</f>
        <v>1</v>
      </c>
      <c r="BA449" s="255">
        <f>COUNTIF(H449:AL449,"HL")</f>
        <v>0</v>
      </c>
      <c r="BB449" s="255">
        <f>COUNTIF(G449:AL449,"P/DS")/2+COUNTIF(G449:AL449,"P/NS")/2+COUNTIF(G449:AL449,"UL")+COUNTIF(G449:AL449,"UL/DS")/2+COUNTIF(G449:AL449,"UL/NS")/2+COUNTIF(G449:AL449,"UL/BL")/2+COUNTIF(G449:AL449,"UL/BF")/2+COUNTIF(G449:AL449,"PH/F")/2+COUNTIF(G449:AL449,"PH/L")/2</f>
        <v>0</v>
      </c>
      <c r="BC449" s="255">
        <f>COUNTIF(H449:AL449,"NB")</f>
        <v>0</v>
      </c>
      <c r="BD449" s="255">
        <f>COUNTIF(H449:AL449,"NL")</f>
        <v>0</v>
      </c>
      <c r="BE449" s="255">
        <f>COUNTIF(H449:AL449,"IL")</f>
        <v>0</v>
      </c>
      <c r="BF449" s="255">
        <f>COUNTIF(H449:AL449,"KT")</f>
        <v>0</v>
      </c>
      <c r="BG449" s="255">
        <f>COUNTIF(H449:AL449,"L70")</f>
        <v>0</v>
      </c>
      <c r="BH449" s="255">
        <f>COUNTIF(H449:AL449,"MD")</f>
        <v>0</v>
      </c>
      <c r="BI449" s="255">
        <f>COUNTIF(H449:AL449,"PMD")</f>
        <v>0</v>
      </c>
      <c r="BJ449" s="255">
        <f>COUNTIF(H449:AL449,"PM")</f>
        <v>0</v>
      </c>
      <c r="BK449" s="255">
        <f>COUNTIF(H449:AL449,"BM")</f>
        <v>0</v>
      </c>
      <c r="BL449" s="261">
        <f>SUMIF(H449:AL449,"PD",H450:AL450)+SUMIF(H449:AL449,"PN",H450:AL450)+SUMIF(H449:AL449,"P/DS",H450:AL450)+SUMIF(H449:AL449,"PN/F",H450:AL450)+SUMIF(H449:AL449,"PN/L",H450:AL450)+SUMIF(H449:AL449,"TV",H450:AL450)+SUMIF(H449:AL449,"TVD",H450:AL450)+SUMIF(H449:AL449,"PDD",H450:AL450)</f>
        <v>0</v>
      </c>
      <c r="BM449" s="261">
        <f>SUMIF(H449:AL449,"PD",H451:AL451)+SUMIF(H449:AL449,"PN",H451:AL451)+SUMIF(H449:AL449,"P/DS",H451:AL451)+SUMIF(H449:AL449,"PN/F",H451:AL451)+SUMIF(H449:AL449,"PN/L",H451:AL451)+SUMIF(H449:AL449,"TV",H451:AL451)+SUMIF(H449:AL449,"TVD",H451:AL451)+SUMIF(H449:AL449,"PDD",H451:AL451)+SUMIF(H449:AL449,"PMD",H451:AL451)</f>
        <v>0</v>
      </c>
      <c r="BN449" s="261">
        <f>SUMIF(H449:AL449,"PD",H452:AL452)+SUMIF(H449:AL449,"PN",H452:AL452)+SUMIF(H449:AL449,"P/DS",H452:AL452)+SUMIF(H449:AL449,"PN/F",H452:AL452)+SUMIF(H449:AL449,"PN/L",H452:AL452)+SUMIF(H449:AL449,"TV",H452:AL452)+SUMIF(H449:AL449,"TVD",H452:AL452)</f>
        <v>0</v>
      </c>
      <c r="BO449" s="261">
        <f>SUMIF(H449:AL449,"PD",H453:AL453)+SUMIF(H449:AL449,"PN",H453:AL453)+SUMIF(H449:AL449,"P/DS",H453:AL453)+SUMIF(H449:AL449,"PN/F",H453:AL453)+SUMIF(H449:AL449,"PN/L",H453:AL453)+SUMIF(H449:AL449,"TV",H453:AL453)+SUMIF(H449:AL449,"TVD",H453:AL453)</f>
        <v>0</v>
      </c>
      <c r="BP449" s="261">
        <f>SUMIF(H449:AL449,"PD",H454:AL454)+SUMIF(H449:AL449,"PN",H454:AL454)+SUMIF(H449:AL449,"P/DS",H454:AL454)+SUMIF(H449:AL449,"PN/F",H454:AL454)+SUMIF(H449:AL449,"PN/L",H454:AL454)+SUMIF(H449:AL449,"TV",H454:AL454)+SUMIF(H449:AL449,"TVD",H454:AL454)+SUMIF(H449:AL449,"PDD",H454:AL454)+SUMIF(H449:AL449,"PH",H454:AL454)+SUMIF(H449:AL449,"PM",H454:AL454)</f>
        <v>0</v>
      </c>
      <c r="BQ449" s="261">
        <f>SUMIF(H449:AL449,"PD",H455:AL455)+SUMIF(H449:AL449,"PN",H455:AL455)+SUMIF(H449:AL449,"P/DS",H455:AL455)+SUMIF(H449:AL449,"PN/F",H455:AL455)+SUMIF(H449:AL449,"PN/L",H455:AL455)+SUMIF(H449:AL449,"TV",H455:AL455)+SUMIF(H449:AL449,"TVD",H455:AL455)+SUMIF(H449:AL449,"PDD",H455:AL455)+SUMIF(H449:AL449,"PH",H455:AL455)+SUMIF(H449:AL449,"PM",H455:AL455)</f>
        <v>0</v>
      </c>
      <c r="BR449" s="269">
        <f>SUM(H450:AL450)-BL449</f>
        <v>25.5</v>
      </c>
      <c r="BS449" s="269">
        <f>SUM(H451:AL451)-BM449</f>
        <v>5.5</v>
      </c>
      <c r="BT449" s="269">
        <f>SUM(H452:AL452)-BN449</f>
        <v>0</v>
      </c>
      <c r="BU449" s="269">
        <f>SUM(H453:AL453)-BO449</f>
        <v>0</v>
      </c>
      <c r="BV449" s="269">
        <f>SUM(H454:AL454)-BP449</f>
        <v>0</v>
      </c>
      <c r="BW449" s="269">
        <f>SUM(H455:AL455)-BQ449</f>
        <v>0</v>
      </c>
      <c r="BX449" s="255">
        <f>SUMIF(H449:AL449,"PD",H456:AL456)+SUMIF(H449:AL449,"PN",H456:AL456)+SUMIF(H449:AL449,"P/DS",H456:AL456)+SUMIF(H449:AL449,"PN/F",H456:AL456)+SUMIF(H449:AL449,"PN/L",H456:AL456)</f>
        <v>0</v>
      </c>
      <c r="BY449" s="255">
        <f>SUM(H456:AL456)-BX449</f>
        <v>0</v>
      </c>
      <c r="BZ449" s="255">
        <f t="shared" ref="BZ449" si="165">+SUM(BL449:BW456)</f>
        <v>31</v>
      </c>
      <c r="CA449" s="266">
        <f>(COUNTIFS(H449:AL449,"PD",H450:AL450,"&gt;=2"))*0.5-IF(CN449="VP",COUNTIFS($H$16:$AL$16,"SAT",H449:AL449,"PD",H450:AL450,"&gt;=2"))*0.5</f>
        <v>0</v>
      </c>
      <c r="CB449" s="266">
        <f>(COUNTIFS(H449:AL449,"PN",H451:AL451,"&gt;=0.5",H450:AL450,"&gt;=1.5"))*0.5+COUNTIFS(H449:AL449,"PDD",H451:AL451,"&gt;=0.5",H450:AL450,"&gt;=1.5")*0.5</f>
        <v>0</v>
      </c>
      <c r="CC449" s="273">
        <f>(COUNTIFS(H449:AL449,"TV",H451:AL451,"&gt;=10"))*0.5+(COUNTIFS(H449:AL449,"PMD",H451:AL451,"&gt;=2"))*0.5</f>
        <v>0</v>
      </c>
      <c r="CD449" s="266">
        <f>(COUNTIFS(H449:AL449,"TVD",H453:AL453,"&gt;=6.5",H451:AL451,"&gt;=3.5"))*0.5</f>
        <v>0</v>
      </c>
      <c r="CE449" s="266">
        <f>(COUNTIFS(H449:AL449,"PD",H454:AL454,"&gt;=10"))*0.5</f>
        <v>0</v>
      </c>
      <c r="CF449" s="266">
        <f>(COUNTIFS(H449:AL449,"PDD",H454:AL454,"&gt;=3.5",H455:AL455,"&gt;=6.5")+COUNTIFS(H449:AL449,"PH",H455:AL455,"&gt;=0.5",H454:AL454,"&gt;=1.5")+COUNTIFS(H449:AL449,"PM",H455:AL455,"&gt;=0.5",H454:AL454,"&gt;=1.5"))*0.5</f>
        <v>0</v>
      </c>
      <c r="CG449" s="266">
        <f>(COUNTIFS(H449:AL449,"DS",H450:AL450,"&gt;=2")+COUNTIFS(H449:AL449,"AL/DS",H450:AL450,"&gt;=2"))*0.5-IF(CN449="VP",COUNTIFS($H$16:$AL$16,"SAT",H449:AL449,"DS",H450:AL450,"&gt;=2"))*0.5</f>
        <v>1</v>
      </c>
      <c r="CH449" s="266">
        <f>(COUNTIFS(H449:AL449,"NS",H451:AL451,"&gt;=0.5",H450:AL450,"&gt;=1.5")+COUNTIFS(H449:AL449,"AL/NS",H451:AL451,"&gt;=0.5",H450:AL450,"&gt;=1.5")+COUNTIFS(H449:AL449,"NHD",H451:AL451,"&gt;=4.5",H454:AL454,"&gt;=2",H450:AL450,"&gt;=1.5"))*0.5</f>
        <v>5</v>
      </c>
      <c r="CI449" s="266">
        <f>(COUNTIF(H451:AL451,"&gt;=10")+COUNTIFS(H449:AL449,"MD",H451:AL451,"&gt;=2")-COUNTIFS(H449:AL449,"TV",H451:AL451,"&gt;=10"))*0.5</f>
        <v>0</v>
      </c>
      <c r="CJ449" s="266">
        <f>(COUNTIFS(H449:AL449,"D",H453:AL453,"&gt;=6.5",H451:AL451,"&gt;=3.5"))*0.5</f>
        <v>0</v>
      </c>
      <c r="CK449" s="266">
        <f>(COUNTIF(H454:AL454,"&gt;=10")-COUNTIFS(H449:AL449,"PD",H454:AL454,"&gt;=10"))*0.5</f>
        <v>0</v>
      </c>
      <c r="CL449" s="265">
        <f>(COUNTIFS(H449:AL449,"NHD",H454:AL454,"&gt;=3.5",H455:AL455,"&gt;=6.5")+COUNTIFS(H449:AL449,"BH",H454:AL454,"&gt;=1.5",H455:AL455,"&gt;=0.5")+COUNTIFS(H449:AL449,"BM",H454:AL454,"&gt;=1.5",H455:AL455,"&gt;=0.5")+COUNTIFS(H449:AL449,"D",H454:AL454,"&gt;=1.5",H455:AL455,"&gt;=0.5"))*0.5</f>
        <v>0</v>
      </c>
      <c r="CM449" s="272"/>
      <c r="CN449" s="264" t="s">
        <v>723</v>
      </c>
      <c r="CO449" s="125">
        <f t="shared" ref="CO449" si="166">+AM449+AN449+AO449+AP449+AQ449+AR449+AS449+AU449+BG449</f>
        <v>26</v>
      </c>
      <c r="CP449" s="225">
        <f>+SUM(I450:I455)-I456</f>
        <v>0</v>
      </c>
      <c r="CQ449" s="225">
        <f>+SUM(J450:J455)-J456</f>
        <v>2.5</v>
      </c>
      <c r="CR449" s="225">
        <f>+SUM(K450:K455)-K456</f>
        <v>2.5</v>
      </c>
      <c r="CS449" s="90"/>
      <c r="CT449" s="90"/>
      <c r="CU449" s="90"/>
      <c r="CV449" s="90"/>
      <c r="CW449" s="90"/>
      <c r="CX449" s="90"/>
      <c r="CY449" s="90"/>
      <c r="CZ449" s="90"/>
      <c r="DA449" s="90"/>
    </row>
    <row r="450" spans="1:105" s="70" customFormat="1" ht="15" customHeight="1">
      <c r="A450" s="228"/>
      <c r="B450" s="385"/>
      <c r="C450" s="388"/>
      <c r="D450" s="237"/>
      <c r="E450" s="237"/>
      <c r="F450" s="242" t="s">
        <v>82</v>
      </c>
      <c r="G450" s="71">
        <v>1.5</v>
      </c>
      <c r="H450" s="83"/>
      <c r="I450" s="83"/>
      <c r="J450" s="83">
        <v>2</v>
      </c>
      <c r="K450" s="83">
        <v>2</v>
      </c>
      <c r="L450" s="83">
        <v>2</v>
      </c>
      <c r="M450" s="83">
        <v>2</v>
      </c>
      <c r="N450" s="83">
        <v>2</v>
      </c>
      <c r="O450" s="83"/>
      <c r="P450" s="83">
        <v>1</v>
      </c>
      <c r="Q450" s="83">
        <v>2</v>
      </c>
      <c r="R450" s="83">
        <v>2</v>
      </c>
      <c r="S450" s="83">
        <v>2</v>
      </c>
      <c r="T450" s="83">
        <v>2</v>
      </c>
      <c r="U450" s="83">
        <v>2</v>
      </c>
      <c r="V450" s="83"/>
      <c r="W450" s="83"/>
      <c r="X450" s="83">
        <v>2.5</v>
      </c>
      <c r="Y450" s="83"/>
      <c r="Z450" s="83"/>
      <c r="AA450" s="83"/>
      <c r="AB450" s="83"/>
      <c r="AC450" s="79"/>
      <c r="AD450" s="79"/>
      <c r="AE450" s="79"/>
      <c r="AF450" s="79">
        <v>2</v>
      </c>
      <c r="AG450" s="79"/>
      <c r="AH450" s="79"/>
      <c r="AI450" s="79"/>
      <c r="AJ450" s="79"/>
      <c r="AK450" s="79"/>
      <c r="AL450" s="79"/>
      <c r="AM450" s="240"/>
      <c r="AN450" s="240"/>
      <c r="AO450" s="240"/>
      <c r="AP450" s="240"/>
      <c r="AQ450" s="240"/>
      <c r="AR450" s="240"/>
      <c r="AS450" s="240"/>
      <c r="AT450" s="256"/>
      <c r="AU450" s="256"/>
      <c r="AV450" s="259"/>
      <c r="AW450" s="259"/>
      <c r="AX450" s="256"/>
      <c r="AY450" s="256"/>
      <c r="AZ450" s="256"/>
      <c r="BA450" s="256"/>
      <c r="BB450" s="256"/>
      <c r="BC450" s="256"/>
      <c r="BD450" s="256"/>
      <c r="BE450" s="256"/>
      <c r="BF450" s="256"/>
      <c r="BG450" s="256"/>
      <c r="BH450" s="256"/>
      <c r="BI450" s="256"/>
      <c r="BJ450" s="256"/>
      <c r="BK450" s="256"/>
      <c r="BL450" s="262"/>
      <c r="BM450" s="262"/>
      <c r="BN450" s="262"/>
      <c r="BO450" s="262"/>
      <c r="BP450" s="262"/>
      <c r="BQ450" s="262"/>
      <c r="BR450" s="270"/>
      <c r="BS450" s="270"/>
      <c r="BT450" s="270"/>
      <c r="BU450" s="270"/>
      <c r="BV450" s="270"/>
      <c r="BW450" s="270"/>
      <c r="BX450" s="256"/>
      <c r="BY450" s="256"/>
      <c r="BZ450" s="256"/>
      <c r="CA450" s="267"/>
      <c r="CB450" s="267"/>
      <c r="CC450" s="274"/>
      <c r="CD450" s="267"/>
      <c r="CE450" s="267"/>
      <c r="CF450" s="267"/>
      <c r="CG450" s="267"/>
      <c r="CH450" s="267"/>
      <c r="CI450" s="267"/>
      <c r="CJ450" s="267"/>
      <c r="CK450" s="267"/>
      <c r="CL450" s="265"/>
      <c r="CM450" s="272"/>
      <c r="CN450" s="264"/>
      <c r="CO450" s="125"/>
      <c r="CP450" s="226"/>
      <c r="CQ450" s="226"/>
      <c r="CR450" s="226"/>
      <c r="CS450" s="90"/>
      <c r="CT450" s="90"/>
      <c r="CU450" s="90"/>
      <c r="CV450" s="90"/>
      <c r="CW450" s="90"/>
      <c r="CX450" s="90"/>
      <c r="CY450" s="90"/>
      <c r="CZ450" s="90"/>
      <c r="DA450" s="90"/>
    </row>
    <row r="451" spans="1:105" s="70" customFormat="1" ht="15" customHeight="1">
      <c r="A451" s="228"/>
      <c r="B451" s="385"/>
      <c r="C451" s="388"/>
      <c r="D451" s="237"/>
      <c r="E451" s="237"/>
      <c r="F451" s="243"/>
      <c r="G451" s="72">
        <v>2</v>
      </c>
      <c r="H451" s="84"/>
      <c r="I451" s="84"/>
      <c r="J451" s="84">
        <v>0.5</v>
      </c>
      <c r="K451" s="84">
        <v>0.5</v>
      </c>
      <c r="L451" s="84">
        <v>0.5</v>
      </c>
      <c r="M451" s="84">
        <v>0.5</v>
      </c>
      <c r="N451" s="84">
        <v>0.5</v>
      </c>
      <c r="O451" s="84"/>
      <c r="P451" s="84">
        <v>0.5</v>
      </c>
      <c r="Q451" s="84">
        <v>0.5</v>
      </c>
      <c r="R451" s="84">
        <v>0.5</v>
      </c>
      <c r="S451" s="84">
        <v>0.5</v>
      </c>
      <c r="T451" s="84">
        <v>0.5</v>
      </c>
      <c r="U451" s="84">
        <v>0.5</v>
      </c>
      <c r="V451" s="84"/>
      <c r="W451" s="84"/>
      <c r="X451" s="84"/>
      <c r="Y451" s="84"/>
      <c r="Z451" s="84"/>
      <c r="AA451" s="84"/>
      <c r="AB451" s="84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240"/>
      <c r="AN451" s="240"/>
      <c r="AO451" s="240"/>
      <c r="AP451" s="240"/>
      <c r="AQ451" s="240"/>
      <c r="AR451" s="240"/>
      <c r="AS451" s="240"/>
      <c r="AT451" s="256"/>
      <c r="AU451" s="256"/>
      <c r="AV451" s="259"/>
      <c r="AW451" s="259"/>
      <c r="AX451" s="256"/>
      <c r="AY451" s="256"/>
      <c r="AZ451" s="256"/>
      <c r="BA451" s="256"/>
      <c r="BB451" s="256"/>
      <c r="BC451" s="256"/>
      <c r="BD451" s="256"/>
      <c r="BE451" s="256"/>
      <c r="BF451" s="256"/>
      <c r="BG451" s="256"/>
      <c r="BH451" s="256"/>
      <c r="BI451" s="256"/>
      <c r="BJ451" s="256"/>
      <c r="BK451" s="256"/>
      <c r="BL451" s="262"/>
      <c r="BM451" s="262"/>
      <c r="BN451" s="262"/>
      <c r="BO451" s="262"/>
      <c r="BP451" s="262"/>
      <c r="BQ451" s="262"/>
      <c r="BR451" s="270"/>
      <c r="BS451" s="270"/>
      <c r="BT451" s="270"/>
      <c r="BU451" s="270"/>
      <c r="BV451" s="270"/>
      <c r="BW451" s="270"/>
      <c r="BX451" s="256"/>
      <c r="BY451" s="256"/>
      <c r="BZ451" s="256"/>
      <c r="CA451" s="267"/>
      <c r="CB451" s="267"/>
      <c r="CC451" s="274"/>
      <c r="CD451" s="267"/>
      <c r="CE451" s="267"/>
      <c r="CF451" s="267"/>
      <c r="CG451" s="267"/>
      <c r="CH451" s="267"/>
      <c r="CI451" s="267"/>
      <c r="CJ451" s="267"/>
      <c r="CK451" s="267"/>
      <c r="CL451" s="265"/>
      <c r="CM451" s="272"/>
      <c r="CN451" s="264"/>
      <c r="CO451" s="125"/>
      <c r="CP451" s="226"/>
      <c r="CQ451" s="226"/>
      <c r="CR451" s="226"/>
      <c r="CS451" s="90"/>
      <c r="CT451" s="90"/>
      <c r="CU451" s="90"/>
      <c r="CV451" s="90"/>
      <c r="CW451" s="90"/>
      <c r="CX451" s="90"/>
      <c r="CY451" s="90"/>
      <c r="CZ451" s="90"/>
      <c r="DA451" s="90"/>
    </row>
    <row r="452" spans="1:105" s="70" customFormat="1" ht="15" customHeight="1">
      <c r="A452" s="228"/>
      <c r="B452" s="385"/>
      <c r="C452" s="388"/>
      <c r="D452" s="237"/>
      <c r="E452" s="237"/>
      <c r="F452" s="243"/>
      <c r="G452" s="72">
        <v>2.1</v>
      </c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240"/>
      <c r="AN452" s="240"/>
      <c r="AO452" s="240"/>
      <c r="AP452" s="240"/>
      <c r="AQ452" s="240"/>
      <c r="AR452" s="240"/>
      <c r="AS452" s="240"/>
      <c r="AT452" s="256"/>
      <c r="AU452" s="256"/>
      <c r="AV452" s="259"/>
      <c r="AW452" s="259"/>
      <c r="AX452" s="256"/>
      <c r="AY452" s="256"/>
      <c r="AZ452" s="256"/>
      <c r="BA452" s="256"/>
      <c r="BB452" s="256"/>
      <c r="BC452" s="256"/>
      <c r="BD452" s="256"/>
      <c r="BE452" s="256"/>
      <c r="BF452" s="256"/>
      <c r="BG452" s="256"/>
      <c r="BH452" s="256"/>
      <c r="BI452" s="256"/>
      <c r="BJ452" s="256"/>
      <c r="BK452" s="256"/>
      <c r="BL452" s="262"/>
      <c r="BM452" s="262"/>
      <c r="BN452" s="262"/>
      <c r="BO452" s="262"/>
      <c r="BP452" s="262"/>
      <c r="BQ452" s="262"/>
      <c r="BR452" s="270"/>
      <c r="BS452" s="270"/>
      <c r="BT452" s="270"/>
      <c r="BU452" s="270"/>
      <c r="BV452" s="270"/>
      <c r="BW452" s="270"/>
      <c r="BX452" s="256"/>
      <c r="BY452" s="256"/>
      <c r="BZ452" s="256"/>
      <c r="CA452" s="267"/>
      <c r="CB452" s="267"/>
      <c r="CC452" s="274"/>
      <c r="CD452" s="267"/>
      <c r="CE452" s="267"/>
      <c r="CF452" s="267"/>
      <c r="CG452" s="267"/>
      <c r="CH452" s="267"/>
      <c r="CI452" s="267"/>
      <c r="CJ452" s="267"/>
      <c r="CK452" s="267"/>
      <c r="CL452" s="265"/>
      <c r="CM452" s="272"/>
      <c r="CN452" s="264"/>
      <c r="CO452" s="125"/>
      <c r="CP452" s="226"/>
      <c r="CQ452" s="226"/>
      <c r="CR452" s="226"/>
      <c r="CS452" s="90"/>
      <c r="CT452" s="90"/>
      <c r="CU452" s="90"/>
      <c r="CV452" s="90"/>
      <c r="CW452" s="90"/>
      <c r="CX452" s="90"/>
      <c r="CY452" s="90"/>
      <c r="CZ452" s="90"/>
      <c r="DA452" s="90"/>
    </row>
    <row r="453" spans="1:105" s="70" customFormat="1" ht="15" customHeight="1">
      <c r="A453" s="228"/>
      <c r="B453" s="385"/>
      <c r="C453" s="388"/>
      <c r="D453" s="237"/>
      <c r="E453" s="237"/>
      <c r="F453" s="243"/>
      <c r="G453" s="72">
        <v>2.7</v>
      </c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240"/>
      <c r="AN453" s="240"/>
      <c r="AO453" s="240"/>
      <c r="AP453" s="240"/>
      <c r="AQ453" s="240"/>
      <c r="AR453" s="240"/>
      <c r="AS453" s="240"/>
      <c r="AT453" s="256"/>
      <c r="AU453" s="256"/>
      <c r="AV453" s="259"/>
      <c r="AW453" s="259"/>
      <c r="AX453" s="256"/>
      <c r="AY453" s="256"/>
      <c r="AZ453" s="256"/>
      <c r="BA453" s="256"/>
      <c r="BB453" s="256"/>
      <c r="BC453" s="256"/>
      <c r="BD453" s="256"/>
      <c r="BE453" s="256"/>
      <c r="BF453" s="256"/>
      <c r="BG453" s="256"/>
      <c r="BH453" s="256"/>
      <c r="BI453" s="256"/>
      <c r="BJ453" s="256"/>
      <c r="BK453" s="256"/>
      <c r="BL453" s="262"/>
      <c r="BM453" s="262"/>
      <c r="BN453" s="262"/>
      <c r="BO453" s="262"/>
      <c r="BP453" s="262"/>
      <c r="BQ453" s="262"/>
      <c r="BR453" s="270"/>
      <c r="BS453" s="270"/>
      <c r="BT453" s="270"/>
      <c r="BU453" s="270"/>
      <c r="BV453" s="270"/>
      <c r="BW453" s="270"/>
      <c r="BX453" s="256"/>
      <c r="BY453" s="256"/>
      <c r="BZ453" s="256"/>
      <c r="CA453" s="267"/>
      <c r="CB453" s="267"/>
      <c r="CC453" s="274"/>
      <c r="CD453" s="267"/>
      <c r="CE453" s="267"/>
      <c r="CF453" s="267"/>
      <c r="CG453" s="267"/>
      <c r="CH453" s="267"/>
      <c r="CI453" s="267"/>
      <c r="CJ453" s="267"/>
      <c r="CK453" s="267"/>
      <c r="CL453" s="265"/>
      <c r="CM453" s="272"/>
      <c r="CN453" s="264"/>
      <c r="CO453" s="125"/>
      <c r="CP453" s="226"/>
      <c r="CQ453" s="226"/>
      <c r="CR453" s="226"/>
      <c r="CS453" s="90"/>
      <c r="CT453" s="90"/>
      <c r="CU453" s="90"/>
      <c r="CV453" s="90"/>
      <c r="CW453" s="90"/>
      <c r="CX453" s="90"/>
      <c r="CY453" s="90"/>
      <c r="CZ453" s="90"/>
      <c r="DA453" s="90"/>
    </row>
    <row r="454" spans="1:105" s="70" customFormat="1" ht="15" customHeight="1">
      <c r="A454" s="228"/>
      <c r="B454" s="385"/>
      <c r="C454" s="388"/>
      <c r="D454" s="237"/>
      <c r="E454" s="237"/>
      <c r="F454" s="243"/>
      <c r="G454" s="72">
        <v>3</v>
      </c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240"/>
      <c r="AN454" s="240"/>
      <c r="AO454" s="240"/>
      <c r="AP454" s="240"/>
      <c r="AQ454" s="240"/>
      <c r="AR454" s="240"/>
      <c r="AS454" s="240"/>
      <c r="AT454" s="256"/>
      <c r="AU454" s="256"/>
      <c r="AV454" s="259"/>
      <c r="AW454" s="259"/>
      <c r="AX454" s="256"/>
      <c r="AY454" s="256"/>
      <c r="AZ454" s="256"/>
      <c r="BA454" s="256"/>
      <c r="BB454" s="256"/>
      <c r="BC454" s="256"/>
      <c r="BD454" s="256"/>
      <c r="BE454" s="256"/>
      <c r="BF454" s="256"/>
      <c r="BG454" s="256"/>
      <c r="BH454" s="256"/>
      <c r="BI454" s="256"/>
      <c r="BJ454" s="256"/>
      <c r="BK454" s="256"/>
      <c r="BL454" s="262"/>
      <c r="BM454" s="262"/>
      <c r="BN454" s="262"/>
      <c r="BO454" s="262"/>
      <c r="BP454" s="262"/>
      <c r="BQ454" s="262"/>
      <c r="BR454" s="270"/>
      <c r="BS454" s="270"/>
      <c r="BT454" s="270"/>
      <c r="BU454" s="270"/>
      <c r="BV454" s="270"/>
      <c r="BW454" s="270"/>
      <c r="BX454" s="256"/>
      <c r="BY454" s="256"/>
      <c r="BZ454" s="256"/>
      <c r="CA454" s="267"/>
      <c r="CB454" s="267"/>
      <c r="CC454" s="274"/>
      <c r="CD454" s="267"/>
      <c r="CE454" s="267"/>
      <c r="CF454" s="267"/>
      <c r="CG454" s="267"/>
      <c r="CH454" s="267"/>
      <c r="CI454" s="267"/>
      <c r="CJ454" s="267"/>
      <c r="CK454" s="267"/>
      <c r="CL454" s="265"/>
      <c r="CM454" s="272"/>
      <c r="CN454" s="264"/>
      <c r="CO454" s="125"/>
      <c r="CP454" s="226"/>
      <c r="CQ454" s="226"/>
      <c r="CR454" s="226"/>
      <c r="CS454" s="90"/>
      <c r="CT454" s="90"/>
      <c r="CU454" s="90"/>
      <c r="CV454" s="90"/>
      <c r="CW454" s="90"/>
      <c r="CX454" s="90"/>
      <c r="CY454" s="90"/>
      <c r="CZ454" s="90"/>
      <c r="DA454" s="90"/>
    </row>
    <row r="455" spans="1:105" s="70" customFormat="1" ht="15" customHeight="1">
      <c r="A455" s="228"/>
      <c r="B455" s="385"/>
      <c r="C455" s="388"/>
      <c r="D455" s="237"/>
      <c r="E455" s="237"/>
      <c r="F455" s="244"/>
      <c r="G455" s="73">
        <v>3.9</v>
      </c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240"/>
      <c r="AN455" s="240"/>
      <c r="AO455" s="240"/>
      <c r="AP455" s="240"/>
      <c r="AQ455" s="240"/>
      <c r="AR455" s="240"/>
      <c r="AS455" s="240"/>
      <c r="AT455" s="256"/>
      <c r="AU455" s="256"/>
      <c r="AV455" s="259"/>
      <c r="AW455" s="259"/>
      <c r="AX455" s="256"/>
      <c r="AY455" s="256"/>
      <c r="AZ455" s="256"/>
      <c r="BA455" s="256"/>
      <c r="BB455" s="256"/>
      <c r="BC455" s="256"/>
      <c r="BD455" s="256"/>
      <c r="BE455" s="256"/>
      <c r="BF455" s="256"/>
      <c r="BG455" s="256"/>
      <c r="BH455" s="256"/>
      <c r="BI455" s="256"/>
      <c r="BJ455" s="256"/>
      <c r="BK455" s="256"/>
      <c r="BL455" s="262"/>
      <c r="BM455" s="262"/>
      <c r="BN455" s="262"/>
      <c r="BO455" s="262"/>
      <c r="BP455" s="262"/>
      <c r="BQ455" s="262"/>
      <c r="BR455" s="270"/>
      <c r="BS455" s="270"/>
      <c r="BT455" s="270"/>
      <c r="BU455" s="270"/>
      <c r="BV455" s="270"/>
      <c r="BW455" s="270"/>
      <c r="BX455" s="256"/>
      <c r="BY455" s="256"/>
      <c r="BZ455" s="256"/>
      <c r="CA455" s="267"/>
      <c r="CB455" s="267"/>
      <c r="CC455" s="274"/>
      <c r="CD455" s="267"/>
      <c r="CE455" s="267"/>
      <c r="CF455" s="267"/>
      <c r="CG455" s="267"/>
      <c r="CH455" s="267"/>
      <c r="CI455" s="267"/>
      <c r="CJ455" s="267"/>
      <c r="CK455" s="267"/>
      <c r="CL455" s="265"/>
      <c r="CM455" s="272"/>
      <c r="CN455" s="264"/>
      <c r="CO455" s="125"/>
      <c r="CP455" s="226"/>
      <c r="CQ455" s="226"/>
      <c r="CR455" s="226"/>
      <c r="CS455" s="90"/>
      <c r="CT455" s="90"/>
      <c r="CU455" s="90"/>
      <c r="CV455" s="90"/>
      <c r="CW455" s="90"/>
      <c r="CX455" s="90"/>
      <c r="CY455" s="90"/>
      <c r="CZ455" s="90"/>
      <c r="DA455" s="90"/>
    </row>
    <row r="456" spans="1:105" s="70" customFormat="1" ht="15" customHeight="1">
      <c r="A456" s="229"/>
      <c r="B456" s="386"/>
      <c r="C456" s="389"/>
      <c r="D456" s="238"/>
      <c r="E456" s="238"/>
      <c r="F456" s="245" t="s">
        <v>83</v>
      </c>
      <c r="G456" s="246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241"/>
      <c r="AN456" s="241"/>
      <c r="AO456" s="241"/>
      <c r="AP456" s="241"/>
      <c r="AQ456" s="241"/>
      <c r="AR456" s="241"/>
      <c r="AS456" s="241"/>
      <c r="AT456" s="257"/>
      <c r="AU456" s="257"/>
      <c r="AV456" s="260"/>
      <c r="AW456" s="260"/>
      <c r="AX456" s="257"/>
      <c r="AY456" s="257"/>
      <c r="AZ456" s="257"/>
      <c r="BA456" s="257"/>
      <c r="BB456" s="257"/>
      <c r="BC456" s="257"/>
      <c r="BD456" s="257"/>
      <c r="BE456" s="257"/>
      <c r="BF456" s="257"/>
      <c r="BG456" s="257"/>
      <c r="BH456" s="257"/>
      <c r="BI456" s="257"/>
      <c r="BJ456" s="257"/>
      <c r="BK456" s="257"/>
      <c r="BL456" s="263"/>
      <c r="BM456" s="263"/>
      <c r="BN456" s="263"/>
      <c r="BO456" s="263"/>
      <c r="BP456" s="263"/>
      <c r="BQ456" s="263"/>
      <c r="BR456" s="271"/>
      <c r="BS456" s="271"/>
      <c r="BT456" s="271"/>
      <c r="BU456" s="271"/>
      <c r="BV456" s="271"/>
      <c r="BW456" s="271"/>
      <c r="BX456" s="257"/>
      <c r="BY456" s="257"/>
      <c r="BZ456" s="257"/>
      <c r="CA456" s="268"/>
      <c r="CB456" s="268"/>
      <c r="CC456" s="275"/>
      <c r="CD456" s="268"/>
      <c r="CE456" s="268"/>
      <c r="CF456" s="268"/>
      <c r="CG456" s="268"/>
      <c r="CH456" s="268"/>
      <c r="CI456" s="268"/>
      <c r="CJ456" s="268"/>
      <c r="CK456" s="268"/>
      <c r="CL456" s="265"/>
      <c r="CM456" s="272"/>
      <c r="CN456" s="264"/>
      <c r="CO456" s="125"/>
      <c r="CP456" s="226"/>
      <c r="CQ456" s="226"/>
      <c r="CR456" s="226"/>
      <c r="CS456" s="90"/>
      <c r="CT456" s="90"/>
      <c r="CU456" s="90"/>
      <c r="CV456" s="90"/>
      <c r="CW456" s="90"/>
      <c r="CX456" s="90"/>
      <c r="CY456" s="90"/>
      <c r="CZ456" s="90"/>
      <c r="DA456" s="90"/>
    </row>
    <row r="457" spans="1:105" s="120" customFormat="1" ht="15" customHeight="1">
      <c r="A457" s="227">
        <f t="shared" ref="A457" si="167">A449+1</f>
        <v>56</v>
      </c>
      <c r="B457" s="335" t="s">
        <v>1051</v>
      </c>
      <c r="C457" s="338" t="s">
        <v>1052</v>
      </c>
      <c r="D457" s="236">
        <v>44603</v>
      </c>
      <c r="E457" s="236" t="s">
        <v>133</v>
      </c>
      <c r="F457" s="253" t="s">
        <v>80</v>
      </c>
      <c r="G457" s="254"/>
      <c r="H457" s="35" t="s">
        <v>69</v>
      </c>
      <c r="I457" s="82"/>
      <c r="J457" s="82" t="s">
        <v>60</v>
      </c>
      <c r="K457" s="82" t="s">
        <v>60</v>
      </c>
      <c r="L457" s="82" t="s">
        <v>60</v>
      </c>
      <c r="M457" s="82" t="s">
        <v>60</v>
      </c>
      <c r="N457" s="82" t="s">
        <v>60</v>
      </c>
      <c r="O457" s="82"/>
      <c r="P457" s="82" t="s">
        <v>60</v>
      </c>
      <c r="Q457" s="82" t="s">
        <v>60</v>
      </c>
      <c r="R457" s="82" t="s">
        <v>60</v>
      </c>
      <c r="S457" s="82" t="s">
        <v>60</v>
      </c>
      <c r="T457" s="82" t="s">
        <v>60</v>
      </c>
      <c r="U457" s="82" t="s">
        <v>60</v>
      </c>
      <c r="V457" s="82"/>
      <c r="W457" s="82" t="s">
        <v>61</v>
      </c>
      <c r="X457" s="82" t="s">
        <v>61</v>
      </c>
      <c r="Y457" s="82" t="s">
        <v>61</v>
      </c>
      <c r="Z457" s="82" t="s">
        <v>61</v>
      </c>
      <c r="AA457" s="82" t="s">
        <v>61</v>
      </c>
      <c r="AB457" s="82" t="s">
        <v>61</v>
      </c>
      <c r="AC457" s="82"/>
      <c r="AD457" s="82" t="s">
        <v>61</v>
      </c>
      <c r="AE457" s="82" t="s">
        <v>61</v>
      </c>
      <c r="AF457" s="82" t="s">
        <v>61</v>
      </c>
      <c r="AG457" s="82" t="s">
        <v>61</v>
      </c>
      <c r="AH457" s="82" t="s">
        <v>61</v>
      </c>
      <c r="AI457" s="82" t="s">
        <v>1471</v>
      </c>
      <c r="AJ457" s="82"/>
      <c r="AK457" s="82" t="s">
        <v>60</v>
      </c>
      <c r="AL457" s="82" t="s">
        <v>60</v>
      </c>
      <c r="AM457" s="239">
        <f>COUNTIF(H457:AL457,"PH")+COUNTIF(H457:AL457,"PH/L")+COUNTIF(H457:AL457,"PM")</f>
        <v>0</v>
      </c>
      <c r="AN457" s="239">
        <f>COUNTIF(H457:AL457,"PD")+COUNTIF(H457:AL457,"PDD")+COUNTIF(H457:AL457,"P/DS")/2+COUNTIF(H457:AL457,"PMD")</f>
        <v>0</v>
      </c>
      <c r="AO457" s="239">
        <f>COUNTIF(H457:AL457,"PN")+COUNTIF(H457:AL457,"P/NS")/2+COUNTIF(H457:AL457,"PH")+COUNTIF(H457:AL457,"PH/F")/2+COUNTIF(H457:AL457,"PH/L")/2+COUNTIF(H457:AL457,"PM")</f>
        <v>0</v>
      </c>
      <c r="AP457" s="239">
        <f>COUNTIF(H457:AL457,"BH")+COUNTIF(H457:AL457,"AL/BL")+COUNTIF(H457:AL457,"UL/BL")+COUNTIF(H457:AL457,"BM")</f>
        <v>0</v>
      </c>
      <c r="AQ457" s="239">
        <f>COUNTIF(H457:AL457,"DS")+COUNTIF(H457:AL457,"AL/DS")/2+COUNTIF(H457:AL457,"UL/DS")/2+COUNTIF(H457:AL457,"CT")+COUNTIF(H457:AL457,"MD")</f>
        <v>13.5</v>
      </c>
      <c r="AR457" s="239">
        <f>COUNTIF(H457:AL457,"NS")+COUNTIF(H457:AL457,"AL/NS")/2+COUNTIF(H457:AL457,"UL/NS")/2+COUNTIF(H457:AL457,"BH")+COUNTIF(H457:AL457,"AL/BF")/2+COUNTIF(H457:AL457,"AL/BL")/2+COUNTIF(H457:AL457,"UL/BL")/2+COUNTIF(H457:AL457,"UL/BF")/2+COUNTIF(H457:AL457,"BM")</f>
        <v>11</v>
      </c>
      <c r="AS457" s="239">
        <f>COUNTIF(H457:AL457,"AL")+COUNTIF(H457:AL457,"AL/DS")/2+COUNTIF(H457:AL457,"AL/NS")/2+COUNTIF(H457:AL457,"NH")+COUNTIF(H457:AL457,"SL")+COUNTIF(H457:AL457,"NHD")+COUNTIF(H457:AL457,"B")+COUNTIF(H457:AL457,"HL")+COUNTIF(H457:AL457,"AL/BF")/2+COUNTIF(H457:AL457,"AL/BL")/2</f>
        <v>1</v>
      </c>
      <c r="AT457" s="255">
        <f>COUNTIF(H457:AL457,"PD")+COUNTIF(H457:AL457,"PN")+COUNTIF(H457:AL457,"P/DS")/2+COUNTIF(H457:AL457,"P/NS")/2+COUNTIF(H457:AL457,"DS")+COUNTIF(H457:AL457,"NS")+COUNTIF(H457:AL457,"AL")+COUNTIF(H457:AL457,"AL/DS")+COUNTIF(H457:AL457,"AL/NS")+COUNTIF(H457:AL457,"NH")+COUNTIF(H457:AL457,"SL")+COUNTIF(H457:AL457,"UL/DS")/2+COUNTIF(H457:AL457,"UL/NS")/2+COUNTIF(H457:AL457,"CT")+COUNTIF(H457:AL457,"NHD")+COUNTIF(H457:AL457,"PDD")+COUNTIF(H457:AL457,"B")+COUNTIF(H457:AL457,"HL")+COUNTIF(H457:AL457,"PH")+COUNTIF(H457:AL457,"BH")+COUNTIF(H457:AL457,"AL/BF")+COUNTIF(H457:AL457,"AL/BL")+COUNTIF(H457:AL457,"UL/BF")/2+COUNTIF(H457:AL457,"UL/BL")/2+COUNTIF(H457:AL457,"PH/F")/2+COUNTIF(H457:AL457,"PH/L")/2+COUNTIF(H457:AL457,"MD")+COUNTIF(H457:AL457,"PMD")+COUNTIF(H457:AL457,"PM")+COUNTIF(H457:AL457,"BM")</f>
        <v>25.5</v>
      </c>
      <c r="AU457" s="255">
        <f>COUNTIF(H457:AL457,"P/DS")/2+COUNTIF(H457:AL457,"P/NS")/2+COUNTIF(H457:AL457,"IL")+COUNTIF(H457:AL457,"NL")+COUNTIF(H457:AL457,"UL")+COUNTIF(H457:AL457,"UL/DS")/2+COUNTIF(H457:AL457,"UL/NS")/2+COUNTIF(H457:AL457,"KT")+COUNTIF(H457:AL457,"UL/BF")/2+COUNTIF(H457:AL457,"UL/BL")/2+COUNTIF(H457:AL457,"PH/F")/2+COUNTIF(H457:AL457,"PH/L")/2+COUNTIF(H457:AL457,"NB")</f>
        <v>0.5</v>
      </c>
      <c r="AV457" s="258">
        <f>COUNTIF(H457:AL457,"PN")+COUNTIF(H457:AL457,"TVD")+COUNTIF(H457:AL457,"PH")+COUNTIF(H457:AL457,"PM")+COUNTIF(H457:AL457,"PDD")-COUNTIFS(H457:AL457,"PN",H464:AL464,"&gt;=3")-COUNTIFS(H457:AL457,"PM",H464:AL464,"&gt;=3")</f>
        <v>0</v>
      </c>
      <c r="AW457" s="258">
        <f>COUNTIF(H457:AL457,"NS")+COUNTIF(H457:AL457,"D")+COUNTIF(H457:AL457,"BH")+COUNTIF(H457:AL457,"NHD")+COUNTIF(H457:AL457,"BM")-COUNTIFS(H457:AL457,"NS",H464:AL464,"&gt;=3")-COUNTIFS(H457:AL457,"BH",H464:AL464,"&gt;=3")-COUNTIFS(H457:AL457,"BM",H464:AL464,"&gt;=3")</f>
        <v>11</v>
      </c>
      <c r="AX457" s="255">
        <f>COUNTIF(H457:AL457,"AL")+COUNTIF(H457:AL457,"AL/DS")/2+COUNTIF(H457:AL457,"AL/NS")/2+COUNTIF(H457:AL457,"AL/BF")+COUNTIF(H457:AL457,"AL/BL")/2</f>
        <v>0</v>
      </c>
      <c r="AY457" s="255">
        <f>COUNTIF(H457:AL457,"SL")</f>
        <v>0</v>
      </c>
      <c r="AZ457" s="255">
        <f>COUNTIF(H457:AL457,"NH")</f>
        <v>1</v>
      </c>
      <c r="BA457" s="255">
        <f>COUNTIF(H457:AL457,"HL")</f>
        <v>0</v>
      </c>
      <c r="BB457" s="255">
        <f>COUNTIF(G457:AL457,"P/DS")/2+COUNTIF(G457:AL457,"P/NS")/2+COUNTIF(G457:AL457,"UL")+COUNTIF(G457:AL457,"UL/DS")/2+COUNTIF(G457:AL457,"UL/NS")/2+COUNTIF(G457:AL457,"UL/BL")/2+COUNTIF(G457:AL457,"UL/BF")/2+COUNTIF(G457:AL457,"PH/F")/2+COUNTIF(G457:AL457,"PH/L")/2</f>
        <v>0.5</v>
      </c>
      <c r="BC457" s="255">
        <f>COUNTIF(H457:AL457,"NB")</f>
        <v>0</v>
      </c>
      <c r="BD457" s="255">
        <f>COUNTIF(H457:AL457,"NL")</f>
        <v>0</v>
      </c>
      <c r="BE457" s="255">
        <f>COUNTIF(H457:AL457,"IL")</f>
        <v>0</v>
      </c>
      <c r="BF457" s="255">
        <f>COUNTIF(H457:AL457,"KT")</f>
        <v>0</v>
      </c>
      <c r="BG457" s="255">
        <f>COUNTIF(H457:AL457,"L70")</f>
        <v>0</v>
      </c>
      <c r="BH457" s="255">
        <f>COUNTIF(H457:AL457,"MD")</f>
        <v>0</v>
      </c>
      <c r="BI457" s="255">
        <f>COUNTIF(H457:AL457,"PMD")</f>
        <v>0</v>
      </c>
      <c r="BJ457" s="255">
        <f>COUNTIF(H457:AL457,"PM")</f>
        <v>0</v>
      </c>
      <c r="BK457" s="255">
        <f>COUNTIF(H457:AL457,"BM")</f>
        <v>0</v>
      </c>
      <c r="BL457" s="261">
        <f>SUMIF(H457:AL457,"PD",H458:AL458)+SUMIF(H457:AL457,"PN",H458:AL458)+SUMIF(H457:AL457,"P/DS",H458:AL458)+SUMIF(H457:AL457,"PN/F",H458:AL458)+SUMIF(H457:AL457,"PN/L",H458:AL458)+SUMIF(H457:AL457,"TV",H458:AL458)+SUMIF(H457:AL457,"TVD",H458:AL458)+SUMIF(H457:AL457,"PDD",H458:AL458)</f>
        <v>0</v>
      </c>
      <c r="BM457" s="261">
        <f>SUMIF(H457:AL457,"PD",H459:AL459)+SUMIF(H457:AL457,"PN",H459:AL459)+SUMIF(H457:AL457,"P/DS",H459:AL459)+SUMIF(H457:AL457,"PN/F",H459:AL459)+SUMIF(H457:AL457,"PN/L",H459:AL459)+SUMIF(H457:AL457,"TV",H459:AL459)+SUMIF(H457:AL457,"TVD",H459:AL459)+SUMIF(H457:AL457,"PDD",H459:AL459)+SUMIF(H457:AL457,"PMD",H459:AL459)</f>
        <v>0</v>
      </c>
      <c r="BN457" s="261">
        <f>SUMIF(H457:AL457,"PD",H460:AL460)+SUMIF(H457:AL457,"PN",H460:AL460)+SUMIF(H457:AL457,"P/DS",H460:AL460)+SUMIF(H457:AL457,"PN/F",H460:AL460)+SUMIF(H457:AL457,"PN/L",H460:AL460)+SUMIF(H457:AL457,"TV",H460:AL460)+SUMIF(H457:AL457,"TVD",H460:AL460)</f>
        <v>0</v>
      </c>
      <c r="BO457" s="261">
        <f>SUMIF(H457:AL457,"PD",H461:AL461)+SUMIF(H457:AL457,"PN",H461:AL461)+SUMIF(H457:AL457,"P/DS",H461:AL461)+SUMIF(H457:AL457,"PN/F",H461:AL461)+SUMIF(H457:AL457,"PN/L",H461:AL461)+SUMIF(H457:AL457,"TV",H461:AL461)+SUMIF(H457:AL457,"TVD",H461:AL461)</f>
        <v>0</v>
      </c>
      <c r="BP457" s="261">
        <f>SUMIF(H457:AL457,"PD",H462:AL462)+SUMIF(H457:AL457,"PN",H462:AL462)+SUMIF(H457:AL457,"P/DS",H462:AL462)+SUMIF(H457:AL457,"PN/F",H462:AL462)+SUMIF(H457:AL457,"PN/L",H462:AL462)+SUMIF(H457:AL457,"TV",H462:AL462)+SUMIF(H457:AL457,"TVD",H462:AL462)+SUMIF(H457:AL457,"PDD",H462:AL462)+SUMIF(H457:AL457,"PH",H462:AL462)+SUMIF(H457:AL457,"PM",H462:AL462)</f>
        <v>0</v>
      </c>
      <c r="BQ457" s="261">
        <f>SUMIF(H457:AL457,"PD",H463:AL463)+SUMIF(H457:AL457,"PN",H463:AL463)+SUMIF(H457:AL457,"P/DS",H463:AL463)+SUMIF(H457:AL457,"PN/F",H463:AL463)+SUMIF(H457:AL457,"PN/L",H463:AL463)+SUMIF(H457:AL457,"TV",H463:AL463)+SUMIF(H457:AL457,"TVD",H463:AL463)+SUMIF(H457:AL457,"PDD",H463:AL463)+SUMIF(H457:AL457,"PH",H463:AL463)+SUMIF(H457:AL457,"PM",H463:AL463)</f>
        <v>0</v>
      </c>
      <c r="BR457" s="269">
        <f>SUM(H458:AL458)-BL457</f>
        <v>16.5</v>
      </c>
      <c r="BS457" s="269">
        <f>SUM(H459:AL459)-BM457</f>
        <v>0.5</v>
      </c>
      <c r="BT457" s="269">
        <f>SUM(H460:AL460)-BN457</f>
        <v>0</v>
      </c>
      <c r="BU457" s="269">
        <f>SUM(H461:AL461)-BO457</f>
        <v>0</v>
      </c>
      <c r="BV457" s="269">
        <f>SUM(H462:AL462)-BP457</f>
        <v>0</v>
      </c>
      <c r="BW457" s="269">
        <f>SUM(H463:AL463)-BQ457</f>
        <v>0</v>
      </c>
      <c r="BX457" s="255">
        <f>SUMIF(H457:AL457,"PD",H464:AL464)+SUMIF(H457:AL457,"PN",H464:AL464)+SUMIF(H457:AL457,"P/DS",H464:AL464)+SUMIF(H457:AL457,"PN/F",H464:AL464)+SUMIF(H457:AL457,"PN/L",H464:AL464)</f>
        <v>0</v>
      </c>
      <c r="BY457" s="255">
        <f>SUM(H464:AL464)-BX457</f>
        <v>1.5</v>
      </c>
      <c r="BZ457" s="255">
        <f t="shared" ref="BZ457" si="168">+SUM(BL457:BW464)</f>
        <v>17</v>
      </c>
      <c r="CA457" s="266">
        <f>(COUNTIFS(H457:AL457,"PD",H458:AL458,"&gt;=2"))*0.5-IF(CN457="VP",COUNTIFS($H$16:$AL$16,"SAT",H457:AL457,"PD",H458:AL458,"&gt;=2"))*0.5</f>
        <v>0</v>
      </c>
      <c r="CB457" s="266">
        <f>(COUNTIFS(H457:AL457,"PN",H459:AL459,"&gt;=0.5",H458:AL458,"&gt;=1.5"))*0.5+COUNTIFS(H457:AL457,"PDD",H459:AL459,"&gt;=0.5",H458:AL458,"&gt;=1.5")*0.5</f>
        <v>0</v>
      </c>
      <c r="CC457" s="273">
        <f>(COUNTIFS(H457:AL457,"TV",H459:AL459,"&gt;=10"))*0.5+(COUNTIFS(H457:AL457,"PMD",H459:AL459,"&gt;=2"))*0.5</f>
        <v>0</v>
      </c>
      <c r="CD457" s="266">
        <f>(COUNTIFS(H457:AL457,"TVD",H461:AL461,"&gt;=6.5",H459:AL459,"&gt;=3.5"))*0.5</f>
        <v>0</v>
      </c>
      <c r="CE457" s="266">
        <f>(COUNTIFS(H457:AL457,"PD",H462:AL462,"&gt;=10"))*0.5</f>
        <v>0</v>
      </c>
      <c r="CF457" s="266">
        <f>(COUNTIFS(H457:AL457,"PDD",H462:AL462,"&gt;=3.5",H463:AL463,"&gt;=6.5")+COUNTIFS(H457:AL457,"PH",H463:AL463,"&gt;=0.5",H462:AL462,"&gt;=1.5")+COUNTIFS(H457:AL457,"PM",H463:AL463,"&gt;=0.5",H462:AL462,"&gt;=1.5"))*0.5</f>
        <v>0</v>
      </c>
      <c r="CG457" s="266">
        <f>(COUNTIFS(H457:AL457,"DS",H458:AL458,"&gt;=2")+COUNTIFS(H457:AL457,"AL/DS",H458:AL458,"&gt;=2"))*0.5-IF(CN457="VP",COUNTIFS($H$16:$AL$16,"SAT",H457:AL457,"DS",H458:AL458,"&gt;=2"))*0.5</f>
        <v>3</v>
      </c>
      <c r="CH457" s="266">
        <f>(COUNTIFS(H457:AL457,"NS",H459:AL459,"&gt;=0.5",H458:AL458,"&gt;=1.5")+COUNTIFS(H457:AL457,"AL/NS",H459:AL459,"&gt;=0.5",H458:AL458,"&gt;=1.5")+COUNTIFS(H457:AL457,"NHD",H459:AL459,"&gt;=4.5",H462:AL462,"&gt;=2",H458:AL458,"&gt;=1.5"))*0.5</f>
        <v>0.5</v>
      </c>
      <c r="CI457" s="266">
        <f>(COUNTIF(H459:AL459,"&gt;=10")+COUNTIFS(H457:AL457,"MD",H459:AL459,"&gt;=2")-COUNTIFS(H457:AL457,"TV",H459:AL459,"&gt;=10"))*0.5</f>
        <v>0</v>
      </c>
      <c r="CJ457" s="266">
        <f>(COUNTIFS(H457:AL457,"D",H461:AL461,"&gt;=6.5",H459:AL459,"&gt;=3.5"))*0.5</f>
        <v>0</v>
      </c>
      <c r="CK457" s="266">
        <f>(COUNTIF(H462:AL462,"&gt;=10")-COUNTIFS(H457:AL457,"PD",H462:AL462,"&gt;=10"))*0.5</f>
        <v>0</v>
      </c>
      <c r="CL457" s="265">
        <f>(COUNTIFS(H457:AL457,"NHD",H462:AL462,"&gt;=3.5",H463:AL463,"&gt;=6.5")+COUNTIFS(H457:AL457,"BH",H462:AL462,"&gt;=1.5",H463:AL463,"&gt;=0.5")+COUNTIFS(H457:AL457,"BM",H462:AL462,"&gt;=1.5",H463:AL463,"&gt;=0.5")+COUNTIFS(H457:AL457,"D",H462:AL462,"&gt;=1.5",H463:AL463,"&gt;=0.5"))*0.5</f>
        <v>0</v>
      </c>
      <c r="CM457" s="272"/>
      <c r="CN457" s="264" t="s">
        <v>723</v>
      </c>
      <c r="CO457" s="177">
        <f t="shared" ref="CO457" si="169">+AM457+AN457+AO457+AP457+AQ457+AR457+AS457+AU457+BG457</f>
        <v>26</v>
      </c>
      <c r="CP457" s="225">
        <f>+SUM(I458:I463)-I464</f>
        <v>0</v>
      </c>
      <c r="CQ457" s="225">
        <f>+SUM(J458:J463)-J464</f>
        <v>0</v>
      </c>
      <c r="CR457" s="225">
        <f>+SUM(K458:K463)-K464</f>
        <v>0</v>
      </c>
      <c r="CS457" s="178"/>
      <c r="CT457" s="178"/>
      <c r="CU457" s="178"/>
      <c r="CV457" s="178"/>
      <c r="CW457" s="178"/>
      <c r="CX457" s="178"/>
      <c r="CY457" s="178"/>
      <c r="CZ457" s="178"/>
      <c r="DA457" s="178"/>
    </row>
    <row r="458" spans="1:105" s="120" customFormat="1" ht="15" customHeight="1">
      <c r="A458" s="228"/>
      <c r="B458" s="336"/>
      <c r="C458" s="339"/>
      <c r="D458" s="237"/>
      <c r="E458" s="237"/>
      <c r="F458" s="242" t="s">
        <v>82</v>
      </c>
      <c r="G458" s="121">
        <v>1.5</v>
      </c>
      <c r="H458" s="83"/>
      <c r="I458" s="83"/>
      <c r="J458" s="83"/>
      <c r="K458" s="83"/>
      <c r="L458" s="83">
        <v>2</v>
      </c>
      <c r="M458" s="83">
        <v>2</v>
      </c>
      <c r="N458" s="83"/>
      <c r="O458" s="83"/>
      <c r="P458" s="83"/>
      <c r="Q458" s="83">
        <v>2.5</v>
      </c>
      <c r="R458" s="83">
        <v>2.5</v>
      </c>
      <c r="S458" s="83"/>
      <c r="T458" s="83"/>
      <c r="U458" s="83">
        <v>2.5</v>
      </c>
      <c r="V458" s="83"/>
      <c r="W458" s="83"/>
      <c r="X458" s="83"/>
      <c r="Y458" s="83"/>
      <c r="Z458" s="83">
        <v>1.5</v>
      </c>
      <c r="AA458" s="83"/>
      <c r="AB458" s="83"/>
      <c r="AC458" s="79"/>
      <c r="AD458" s="79"/>
      <c r="AE458" s="79"/>
      <c r="AF458" s="79"/>
      <c r="AG458" s="79"/>
      <c r="AH458" s="79"/>
      <c r="AI458" s="79"/>
      <c r="AJ458" s="79"/>
      <c r="AK458" s="79">
        <v>1.5</v>
      </c>
      <c r="AL458" s="79">
        <v>2</v>
      </c>
      <c r="AM458" s="240"/>
      <c r="AN458" s="240"/>
      <c r="AO458" s="240"/>
      <c r="AP458" s="240"/>
      <c r="AQ458" s="240"/>
      <c r="AR458" s="240"/>
      <c r="AS458" s="240"/>
      <c r="AT458" s="256"/>
      <c r="AU458" s="256"/>
      <c r="AV458" s="259"/>
      <c r="AW458" s="259"/>
      <c r="AX458" s="256"/>
      <c r="AY458" s="256"/>
      <c r="AZ458" s="256"/>
      <c r="BA458" s="256"/>
      <c r="BB458" s="256"/>
      <c r="BC458" s="256"/>
      <c r="BD458" s="256"/>
      <c r="BE458" s="256"/>
      <c r="BF458" s="256"/>
      <c r="BG458" s="256"/>
      <c r="BH458" s="256"/>
      <c r="BI458" s="256"/>
      <c r="BJ458" s="256"/>
      <c r="BK458" s="256"/>
      <c r="BL458" s="262"/>
      <c r="BM458" s="262"/>
      <c r="BN458" s="262"/>
      <c r="BO458" s="262"/>
      <c r="BP458" s="262"/>
      <c r="BQ458" s="262"/>
      <c r="BR458" s="270"/>
      <c r="BS458" s="270"/>
      <c r="BT458" s="270"/>
      <c r="BU458" s="270"/>
      <c r="BV458" s="270"/>
      <c r="BW458" s="270"/>
      <c r="BX458" s="256"/>
      <c r="BY458" s="256"/>
      <c r="BZ458" s="256"/>
      <c r="CA458" s="267"/>
      <c r="CB458" s="267"/>
      <c r="CC458" s="274"/>
      <c r="CD458" s="267"/>
      <c r="CE458" s="267"/>
      <c r="CF458" s="267"/>
      <c r="CG458" s="267"/>
      <c r="CH458" s="267"/>
      <c r="CI458" s="267"/>
      <c r="CJ458" s="267"/>
      <c r="CK458" s="267"/>
      <c r="CL458" s="265"/>
      <c r="CM458" s="272"/>
      <c r="CN458" s="264"/>
      <c r="CO458" s="177"/>
      <c r="CP458" s="226"/>
      <c r="CQ458" s="226"/>
      <c r="CR458" s="226"/>
      <c r="CS458" s="178"/>
      <c r="CT458" s="178"/>
      <c r="CU458" s="178"/>
      <c r="CV458" s="178"/>
      <c r="CW458" s="178"/>
      <c r="CX458" s="178"/>
      <c r="CY458" s="178"/>
      <c r="CZ458" s="178"/>
      <c r="DA458" s="178"/>
    </row>
    <row r="459" spans="1:105" s="120" customFormat="1" ht="15" customHeight="1">
      <c r="A459" s="228"/>
      <c r="B459" s="336"/>
      <c r="C459" s="339"/>
      <c r="D459" s="237"/>
      <c r="E459" s="237"/>
      <c r="F459" s="243"/>
      <c r="G459" s="122">
        <v>2</v>
      </c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>
        <v>0.5</v>
      </c>
      <c r="AA459" s="84"/>
      <c r="AB459" s="84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240"/>
      <c r="AN459" s="240"/>
      <c r="AO459" s="240"/>
      <c r="AP459" s="240"/>
      <c r="AQ459" s="240"/>
      <c r="AR459" s="240"/>
      <c r="AS459" s="240"/>
      <c r="AT459" s="256"/>
      <c r="AU459" s="256"/>
      <c r="AV459" s="259"/>
      <c r="AW459" s="259"/>
      <c r="AX459" s="256"/>
      <c r="AY459" s="256"/>
      <c r="AZ459" s="256"/>
      <c r="BA459" s="256"/>
      <c r="BB459" s="256"/>
      <c r="BC459" s="256"/>
      <c r="BD459" s="256"/>
      <c r="BE459" s="256"/>
      <c r="BF459" s="256"/>
      <c r="BG459" s="256"/>
      <c r="BH459" s="256"/>
      <c r="BI459" s="256"/>
      <c r="BJ459" s="256"/>
      <c r="BK459" s="256"/>
      <c r="BL459" s="262"/>
      <c r="BM459" s="262"/>
      <c r="BN459" s="262"/>
      <c r="BO459" s="262"/>
      <c r="BP459" s="262"/>
      <c r="BQ459" s="262"/>
      <c r="BR459" s="270"/>
      <c r="BS459" s="270"/>
      <c r="BT459" s="270"/>
      <c r="BU459" s="270"/>
      <c r="BV459" s="270"/>
      <c r="BW459" s="270"/>
      <c r="BX459" s="256"/>
      <c r="BY459" s="256"/>
      <c r="BZ459" s="256"/>
      <c r="CA459" s="267"/>
      <c r="CB459" s="267"/>
      <c r="CC459" s="274"/>
      <c r="CD459" s="267"/>
      <c r="CE459" s="267"/>
      <c r="CF459" s="267"/>
      <c r="CG459" s="267"/>
      <c r="CH459" s="267"/>
      <c r="CI459" s="267"/>
      <c r="CJ459" s="267"/>
      <c r="CK459" s="267"/>
      <c r="CL459" s="265"/>
      <c r="CM459" s="272"/>
      <c r="CN459" s="264"/>
      <c r="CO459" s="177"/>
      <c r="CP459" s="226"/>
      <c r="CQ459" s="226"/>
      <c r="CR459" s="226"/>
      <c r="CS459" s="178"/>
      <c r="CT459" s="178"/>
      <c r="CU459" s="178"/>
      <c r="CV459" s="178"/>
      <c r="CW459" s="178"/>
      <c r="CX459" s="178"/>
      <c r="CY459" s="178"/>
      <c r="CZ459" s="178"/>
      <c r="DA459" s="178"/>
    </row>
    <row r="460" spans="1:105" s="120" customFormat="1" ht="15" customHeight="1">
      <c r="A460" s="228"/>
      <c r="B460" s="336"/>
      <c r="C460" s="339"/>
      <c r="D460" s="237"/>
      <c r="E460" s="237"/>
      <c r="F460" s="243"/>
      <c r="G460" s="122">
        <v>2.1</v>
      </c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240"/>
      <c r="AN460" s="240"/>
      <c r="AO460" s="240"/>
      <c r="AP460" s="240"/>
      <c r="AQ460" s="240"/>
      <c r="AR460" s="240"/>
      <c r="AS460" s="240"/>
      <c r="AT460" s="256"/>
      <c r="AU460" s="256"/>
      <c r="AV460" s="259"/>
      <c r="AW460" s="259"/>
      <c r="AX460" s="256"/>
      <c r="AY460" s="256"/>
      <c r="AZ460" s="256"/>
      <c r="BA460" s="256"/>
      <c r="BB460" s="256"/>
      <c r="BC460" s="256"/>
      <c r="BD460" s="256"/>
      <c r="BE460" s="256"/>
      <c r="BF460" s="256"/>
      <c r="BG460" s="256"/>
      <c r="BH460" s="256"/>
      <c r="BI460" s="256"/>
      <c r="BJ460" s="256"/>
      <c r="BK460" s="256"/>
      <c r="BL460" s="262"/>
      <c r="BM460" s="262"/>
      <c r="BN460" s="262"/>
      <c r="BO460" s="262"/>
      <c r="BP460" s="262"/>
      <c r="BQ460" s="262"/>
      <c r="BR460" s="270"/>
      <c r="BS460" s="270"/>
      <c r="BT460" s="270"/>
      <c r="BU460" s="270"/>
      <c r="BV460" s="270"/>
      <c r="BW460" s="270"/>
      <c r="BX460" s="256"/>
      <c r="BY460" s="256"/>
      <c r="BZ460" s="256"/>
      <c r="CA460" s="267"/>
      <c r="CB460" s="267"/>
      <c r="CC460" s="274"/>
      <c r="CD460" s="267"/>
      <c r="CE460" s="267"/>
      <c r="CF460" s="267"/>
      <c r="CG460" s="267"/>
      <c r="CH460" s="267"/>
      <c r="CI460" s="267"/>
      <c r="CJ460" s="267"/>
      <c r="CK460" s="267"/>
      <c r="CL460" s="265"/>
      <c r="CM460" s="272"/>
      <c r="CN460" s="264"/>
      <c r="CO460" s="177"/>
      <c r="CP460" s="226"/>
      <c r="CQ460" s="226"/>
      <c r="CR460" s="226"/>
      <c r="CS460" s="178"/>
      <c r="CT460" s="178"/>
      <c r="CU460" s="178"/>
      <c r="CV460" s="178"/>
      <c r="CW460" s="178"/>
      <c r="CX460" s="178"/>
      <c r="CY460" s="178"/>
      <c r="CZ460" s="178"/>
      <c r="DA460" s="178"/>
    </row>
    <row r="461" spans="1:105" s="120" customFormat="1" ht="15" customHeight="1">
      <c r="A461" s="228"/>
      <c r="B461" s="336"/>
      <c r="C461" s="339"/>
      <c r="D461" s="237"/>
      <c r="E461" s="237"/>
      <c r="F461" s="243"/>
      <c r="G461" s="122">
        <v>2.7</v>
      </c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240"/>
      <c r="AN461" s="240"/>
      <c r="AO461" s="240"/>
      <c r="AP461" s="240"/>
      <c r="AQ461" s="240"/>
      <c r="AR461" s="240"/>
      <c r="AS461" s="240"/>
      <c r="AT461" s="256"/>
      <c r="AU461" s="256"/>
      <c r="AV461" s="259"/>
      <c r="AW461" s="259"/>
      <c r="AX461" s="256"/>
      <c r="AY461" s="256"/>
      <c r="AZ461" s="256"/>
      <c r="BA461" s="256"/>
      <c r="BB461" s="256"/>
      <c r="BC461" s="256"/>
      <c r="BD461" s="256"/>
      <c r="BE461" s="256"/>
      <c r="BF461" s="256"/>
      <c r="BG461" s="256"/>
      <c r="BH461" s="256"/>
      <c r="BI461" s="256"/>
      <c r="BJ461" s="256"/>
      <c r="BK461" s="256"/>
      <c r="BL461" s="262"/>
      <c r="BM461" s="262"/>
      <c r="BN461" s="262"/>
      <c r="BO461" s="262"/>
      <c r="BP461" s="262"/>
      <c r="BQ461" s="262"/>
      <c r="BR461" s="270"/>
      <c r="BS461" s="270"/>
      <c r="BT461" s="270"/>
      <c r="BU461" s="270"/>
      <c r="BV461" s="270"/>
      <c r="BW461" s="270"/>
      <c r="BX461" s="256"/>
      <c r="BY461" s="256"/>
      <c r="BZ461" s="256"/>
      <c r="CA461" s="267"/>
      <c r="CB461" s="267"/>
      <c r="CC461" s="274"/>
      <c r="CD461" s="267"/>
      <c r="CE461" s="267"/>
      <c r="CF461" s="267"/>
      <c r="CG461" s="267"/>
      <c r="CH461" s="267"/>
      <c r="CI461" s="267"/>
      <c r="CJ461" s="267"/>
      <c r="CK461" s="267"/>
      <c r="CL461" s="265"/>
      <c r="CM461" s="272"/>
      <c r="CN461" s="264"/>
      <c r="CO461" s="177"/>
      <c r="CP461" s="226"/>
      <c r="CQ461" s="226"/>
      <c r="CR461" s="226"/>
      <c r="CS461" s="178"/>
      <c r="CT461" s="178"/>
      <c r="CU461" s="178"/>
      <c r="CV461" s="178"/>
      <c r="CW461" s="178"/>
      <c r="CX461" s="178"/>
      <c r="CY461" s="178"/>
      <c r="CZ461" s="178"/>
      <c r="DA461" s="178"/>
    </row>
    <row r="462" spans="1:105" s="120" customFormat="1" ht="15" customHeight="1">
      <c r="A462" s="228"/>
      <c r="B462" s="336"/>
      <c r="C462" s="339"/>
      <c r="D462" s="237"/>
      <c r="E462" s="237"/>
      <c r="F462" s="243"/>
      <c r="G462" s="122">
        <v>3</v>
      </c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240"/>
      <c r="AN462" s="240"/>
      <c r="AO462" s="240"/>
      <c r="AP462" s="240"/>
      <c r="AQ462" s="240"/>
      <c r="AR462" s="240"/>
      <c r="AS462" s="240"/>
      <c r="AT462" s="256"/>
      <c r="AU462" s="256"/>
      <c r="AV462" s="259"/>
      <c r="AW462" s="259"/>
      <c r="AX462" s="256"/>
      <c r="AY462" s="256"/>
      <c r="AZ462" s="256"/>
      <c r="BA462" s="256"/>
      <c r="BB462" s="256"/>
      <c r="BC462" s="256"/>
      <c r="BD462" s="256"/>
      <c r="BE462" s="256"/>
      <c r="BF462" s="256"/>
      <c r="BG462" s="256"/>
      <c r="BH462" s="256"/>
      <c r="BI462" s="256"/>
      <c r="BJ462" s="256"/>
      <c r="BK462" s="256"/>
      <c r="BL462" s="262"/>
      <c r="BM462" s="262"/>
      <c r="BN462" s="262"/>
      <c r="BO462" s="262"/>
      <c r="BP462" s="262"/>
      <c r="BQ462" s="262"/>
      <c r="BR462" s="270"/>
      <c r="BS462" s="270"/>
      <c r="BT462" s="270"/>
      <c r="BU462" s="270"/>
      <c r="BV462" s="270"/>
      <c r="BW462" s="270"/>
      <c r="BX462" s="256"/>
      <c r="BY462" s="256"/>
      <c r="BZ462" s="256"/>
      <c r="CA462" s="267"/>
      <c r="CB462" s="267"/>
      <c r="CC462" s="274"/>
      <c r="CD462" s="267"/>
      <c r="CE462" s="267"/>
      <c r="CF462" s="267"/>
      <c r="CG462" s="267"/>
      <c r="CH462" s="267"/>
      <c r="CI462" s="267"/>
      <c r="CJ462" s="267"/>
      <c r="CK462" s="267"/>
      <c r="CL462" s="265"/>
      <c r="CM462" s="272"/>
      <c r="CN462" s="264"/>
      <c r="CO462" s="177"/>
      <c r="CP462" s="226"/>
      <c r="CQ462" s="226"/>
      <c r="CR462" s="226"/>
      <c r="CS462" s="178"/>
      <c r="CT462" s="178"/>
      <c r="CU462" s="178"/>
      <c r="CV462" s="178"/>
      <c r="CW462" s="178"/>
      <c r="CX462" s="178"/>
      <c r="CY462" s="178"/>
      <c r="CZ462" s="178"/>
      <c r="DA462" s="178"/>
    </row>
    <row r="463" spans="1:105" s="120" customFormat="1" ht="15" customHeight="1">
      <c r="A463" s="228"/>
      <c r="B463" s="336"/>
      <c r="C463" s="339"/>
      <c r="D463" s="237"/>
      <c r="E463" s="237"/>
      <c r="F463" s="244"/>
      <c r="G463" s="123">
        <v>3.9</v>
      </c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240"/>
      <c r="AN463" s="240"/>
      <c r="AO463" s="240"/>
      <c r="AP463" s="240"/>
      <c r="AQ463" s="240"/>
      <c r="AR463" s="240"/>
      <c r="AS463" s="240"/>
      <c r="AT463" s="256"/>
      <c r="AU463" s="256"/>
      <c r="AV463" s="259"/>
      <c r="AW463" s="259"/>
      <c r="AX463" s="256"/>
      <c r="AY463" s="256"/>
      <c r="AZ463" s="256"/>
      <c r="BA463" s="256"/>
      <c r="BB463" s="256"/>
      <c r="BC463" s="256"/>
      <c r="BD463" s="256"/>
      <c r="BE463" s="256"/>
      <c r="BF463" s="256"/>
      <c r="BG463" s="256"/>
      <c r="BH463" s="256"/>
      <c r="BI463" s="256"/>
      <c r="BJ463" s="256"/>
      <c r="BK463" s="256"/>
      <c r="BL463" s="262"/>
      <c r="BM463" s="262"/>
      <c r="BN463" s="262"/>
      <c r="BO463" s="262"/>
      <c r="BP463" s="262"/>
      <c r="BQ463" s="262"/>
      <c r="BR463" s="270"/>
      <c r="BS463" s="270"/>
      <c r="BT463" s="270"/>
      <c r="BU463" s="270"/>
      <c r="BV463" s="270"/>
      <c r="BW463" s="270"/>
      <c r="BX463" s="256"/>
      <c r="BY463" s="256"/>
      <c r="BZ463" s="256"/>
      <c r="CA463" s="267"/>
      <c r="CB463" s="267"/>
      <c r="CC463" s="274"/>
      <c r="CD463" s="267"/>
      <c r="CE463" s="267"/>
      <c r="CF463" s="267"/>
      <c r="CG463" s="267"/>
      <c r="CH463" s="267"/>
      <c r="CI463" s="267"/>
      <c r="CJ463" s="267"/>
      <c r="CK463" s="267"/>
      <c r="CL463" s="265"/>
      <c r="CM463" s="272"/>
      <c r="CN463" s="264"/>
      <c r="CO463" s="177"/>
      <c r="CP463" s="226"/>
      <c r="CQ463" s="226"/>
      <c r="CR463" s="226"/>
      <c r="CS463" s="178"/>
      <c r="CT463" s="178"/>
      <c r="CU463" s="178"/>
      <c r="CV463" s="178"/>
      <c r="CW463" s="178"/>
      <c r="CX463" s="178"/>
      <c r="CY463" s="178"/>
      <c r="CZ463" s="178"/>
      <c r="DA463" s="178"/>
    </row>
    <row r="464" spans="1:105" s="120" customFormat="1" ht="15" customHeight="1">
      <c r="A464" s="229"/>
      <c r="B464" s="337"/>
      <c r="C464" s="340"/>
      <c r="D464" s="238"/>
      <c r="E464" s="238"/>
      <c r="F464" s="245" t="s">
        <v>83</v>
      </c>
      <c r="G464" s="246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35"/>
      <c r="AD464" s="35"/>
      <c r="AE464" s="35"/>
      <c r="AF464" s="35"/>
      <c r="AG464" s="35"/>
      <c r="AH464" s="35"/>
      <c r="AI464" s="35"/>
      <c r="AJ464" s="35"/>
      <c r="AK464" s="35">
        <v>1.5</v>
      </c>
      <c r="AL464" s="35"/>
      <c r="AM464" s="241"/>
      <c r="AN464" s="241"/>
      <c r="AO464" s="241"/>
      <c r="AP464" s="241"/>
      <c r="AQ464" s="241"/>
      <c r="AR464" s="241"/>
      <c r="AS464" s="241"/>
      <c r="AT464" s="257"/>
      <c r="AU464" s="257"/>
      <c r="AV464" s="260"/>
      <c r="AW464" s="260"/>
      <c r="AX464" s="257"/>
      <c r="AY464" s="257"/>
      <c r="AZ464" s="257"/>
      <c r="BA464" s="257"/>
      <c r="BB464" s="257"/>
      <c r="BC464" s="257"/>
      <c r="BD464" s="257"/>
      <c r="BE464" s="257"/>
      <c r="BF464" s="257"/>
      <c r="BG464" s="257"/>
      <c r="BH464" s="257"/>
      <c r="BI464" s="257"/>
      <c r="BJ464" s="257"/>
      <c r="BK464" s="257"/>
      <c r="BL464" s="263"/>
      <c r="BM464" s="263"/>
      <c r="BN464" s="263"/>
      <c r="BO464" s="263"/>
      <c r="BP464" s="263"/>
      <c r="BQ464" s="263"/>
      <c r="BR464" s="271"/>
      <c r="BS464" s="271"/>
      <c r="BT464" s="271"/>
      <c r="BU464" s="271"/>
      <c r="BV464" s="271"/>
      <c r="BW464" s="271"/>
      <c r="BX464" s="257"/>
      <c r="BY464" s="257"/>
      <c r="BZ464" s="257"/>
      <c r="CA464" s="268"/>
      <c r="CB464" s="268"/>
      <c r="CC464" s="275"/>
      <c r="CD464" s="268"/>
      <c r="CE464" s="268"/>
      <c r="CF464" s="268"/>
      <c r="CG464" s="268"/>
      <c r="CH464" s="268"/>
      <c r="CI464" s="268"/>
      <c r="CJ464" s="268"/>
      <c r="CK464" s="268"/>
      <c r="CL464" s="265"/>
      <c r="CM464" s="272"/>
      <c r="CN464" s="264"/>
      <c r="CO464" s="177"/>
      <c r="CP464" s="226"/>
      <c r="CQ464" s="226"/>
      <c r="CR464" s="226"/>
      <c r="CS464" s="178"/>
      <c r="CT464" s="178"/>
      <c r="CU464" s="178"/>
      <c r="CV464" s="178"/>
      <c r="CW464" s="178"/>
      <c r="CX464" s="178"/>
      <c r="CY464" s="178"/>
      <c r="CZ464" s="178"/>
      <c r="DA464" s="178"/>
    </row>
    <row r="465" spans="1:105" s="120" customFormat="1" ht="15" customHeight="1">
      <c r="A465" s="227">
        <f t="shared" ref="A465" si="170">A457+1</f>
        <v>57</v>
      </c>
      <c r="B465" s="335" t="s">
        <v>1153</v>
      </c>
      <c r="C465" s="338" t="s">
        <v>1154</v>
      </c>
      <c r="D465" s="236">
        <v>44624</v>
      </c>
      <c r="E465" s="236" t="s">
        <v>133</v>
      </c>
      <c r="F465" s="253" t="s">
        <v>80</v>
      </c>
      <c r="G465" s="254"/>
      <c r="H465" s="35" t="s">
        <v>69</v>
      </c>
      <c r="I465" s="82"/>
      <c r="J465" s="82" t="s">
        <v>61</v>
      </c>
      <c r="K465" s="82" t="s">
        <v>61</v>
      </c>
      <c r="L465" s="82" t="s">
        <v>61</v>
      </c>
      <c r="M465" s="82" t="s">
        <v>61</v>
      </c>
      <c r="N465" s="82" t="s">
        <v>61</v>
      </c>
      <c r="O465" s="82"/>
      <c r="P465" s="82" t="s">
        <v>61</v>
      </c>
      <c r="Q465" s="82" t="s">
        <v>61</v>
      </c>
      <c r="R465" s="82" t="s">
        <v>61</v>
      </c>
      <c r="S465" s="82" t="s">
        <v>61</v>
      </c>
      <c r="T465" s="82" t="s">
        <v>61</v>
      </c>
      <c r="U465" s="82" t="s">
        <v>61</v>
      </c>
      <c r="V465" s="82"/>
      <c r="W465" s="82" t="s">
        <v>67</v>
      </c>
      <c r="X465" s="82" t="s">
        <v>67</v>
      </c>
      <c r="Y465" s="82" t="s">
        <v>67</v>
      </c>
      <c r="Z465" s="82" t="s">
        <v>60</v>
      </c>
      <c r="AA465" s="82" t="s">
        <v>60</v>
      </c>
      <c r="AB465" s="82" t="s">
        <v>60</v>
      </c>
      <c r="AC465" s="82"/>
      <c r="AD465" s="82" t="s">
        <v>60</v>
      </c>
      <c r="AE465" s="82" t="s">
        <v>60</v>
      </c>
      <c r="AF465" s="82" t="s">
        <v>60</v>
      </c>
      <c r="AG465" s="82" t="s">
        <v>60</v>
      </c>
      <c r="AH465" s="82" t="s">
        <v>60</v>
      </c>
      <c r="AI465" s="82" t="s">
        <v>1471</v>
      </c>
      <c r="AJ465" s="82"/>
      <c r="AK465" s="82" t="s">
        <v>60</v>
      </c>
      <c r="AL465" s="82" t="s">
        <v>60</v>
      </c>
      <c r="AM465" s="239">
        <f>COUNTIF(H465:AL465,"PH")+COUNTIF(H465:AL465,"PH/L")+COUNTIF(H465:AL465,"PM")</f>
        <v>0</v>
      </c>
      <c r="AN465" s="239">
        <f>COUNTIF(H465:AL465,"PD")+COUNTIF(H465:AL465,"PDD")+COUNTIF(H465:AL465,"P/DS")/2+COUNTIF(H465:AL465,"PMD")</f>
        <v>0</v>
      </c>
      <c r="AO465" s="239">
        <f>COUNTIF(H465:AL465,"PN")+COUNTIF(H465:AL465,"P/NS")/2+COUNTIF(H465:AL465,"PH")+COUNTIF(H465:AL465,"PH/F")/2+COUNTIF(H465:AL465,"PH/L")/2+COUNTIF(H465:AL465,"PM")</f>
        <v>0</v>
      </c>
      <c r="AP465" s="239">
        <f>COUNTIF(H465:AL465,"BH")+COUNTIF(H465:AL465,"AL/BL")+COUNTIF(H465:AL465,"UL/BL")+COUNTIF(H465:AL465,"BM")</f>
        <v>0</v>
      </c>
      <c r="AQ465" s="239">
        <f>COUNTIF(H465:AL465,"DS")+COUNTIF(H465:AL465,"AL/DS")/2+COUNTIF(H465:AL465,"UL/DS")/2+COUNTIF(H465:AL465,"CT")+COUNTIF(H465:AL465,"MD")</f>
        <v>10.5</v>
      </c>
      <c r="AR465" s="239">
        <f>COUNTIF(H465:AL465,"NS")+COUNTIF(H465:AL465,"AL/NS")/2+COUNTIF(H465:AL465,"UL/NS")/2+COUNTIF(H465:AL465,"BH")+COUNTIF(H465:AL465,"AL/BF")/2+COUNTIF(H465:AL465,"AL/BL")/2+COUNTIF(H465:AL465,"UL/BL")/2+COUNTIF(H465:AL465,"UL/BF")/2+COUNTIF(H465:AL465,"BM")</f>
        <v>11</v>
      </c>
      <c r="AS465" s="239">
        <f>COUNTIF(H465:AL465,"AL")+COUNTIF(H465:AL465,"AL/DS")/2+COUNTIF(H465:AL465,"AL/NS")/2+COUNTIF(H465:AL465,"NH")+COUNTIF(H465:AL465,"SL")+COUNTIF(H465:AL465,"NHD")+COUNTIF(H465:AL465,"B")+COUNTIF(H465:AL465,"HL")+COUNTIF(H465:AL465,"AL/BF")/2+COUNTIF(H465:AL465,"AL/BL")/2</f>
        <v>4</v>
      </c>
      <c r="AT465" s="255">
        <f>COUNTIF(H465:AL465,"PD")+COUNTIF(H465:AL465,"PN")+COUNTIF(H465:AL465,"P/DS")/2+COUNTIF(H465:AL465,"P/NS")/2+COUNTIF(H465:AL465,"DS")+COUNTIF(H465:AL465,"NS")+COUNTIF(H465:AL465,"AL")+COUNTIF(H465:AL465,"AL/DS")+COUNTIF(H465:AL465,"AL/NS")+COUNTIF(H465:AL465,"NH")+COUNTIF(H465:AL465,"SL")+COUNTIF(H465:AL465,"UL/DS")/2+COUNTIF(H465:AL465,"UL/NS")/2+COUNTIF(H465:AL465,"CT")+COUNTIF(H465:AL465,"NHD")+COUNTIF(H465:AL465,"PDD")+COUNTIF(H465:AL465,"B")+COUNTIF(H465:AL465,"HL")+COUNTIF(H465:AL465,"PH")+COUNTIF(H465:AL465,"BH")+COUNTIF(H465:AL465,"AL/BF")+COUNTIF(H465:AL465,"AL/BL")+COUNTIF(H465:AL465,"UL/BF")/2+COUNTIF(H465:AL465,"UL/BL")/2+COUNTIF(H465:AL465,"PH/F")/2+COUNTIF(H465:AL465,"PH/L")/2+COUNTIF(H465:AL465,"MD")+COUNTIF(H465:AL465,"PMD")+COUNTIF(H465:AL465,"PM")+COUNTIF(H465:AL465,"BM")</f>
        <v>25.5</v>
      </c>
      <c r="AU465" s="255">
        <f>COUNTIF(H465:AL465,"P/DS")/2+COUNTIF(H465:AL465,"P/NS")/2+COUNTIF(H465:AL465,"IL")+COUNTIF(H465:AL465,"NL")+COUNTIF(H465:AL465,"UL")+COUNTIF(H465:AL465,"UL/DS")/2+COUNTIF(H465:AL465,"UL/NS")/2+COUNTIF(H465:AL465,"KT")+COUNTIF(H465:AL465,"UL/BF")/2+COUNTIF(H465:AL465,"UL/BL")/2+COUNTIF(H465:AL465,"PH/F")/2+COUNTIF(H465:AL465,"PH/L")/2+COUNTIF(H465:AL465,"NB")</f>
        <v>0.5</v>
      </c>
      <c r="AV465" s="258">
        <f>COUNTIF(H465:AL465,"PN")+COUNTIF(H465:AL465,"TVD")+COUNTIF(H465:AL465,"PH")+COUNTIF(H465:AL465,"PM")+COUNTIF(H465:AL465,"PDD")-COUNTIFS(H465:AL465,"PN",H472:AL472,"&gt;=3")-COUNTIFS(H465:AL465,"PM",H472:AL472,"&gt;=3")</f>
        <v>0</v>
      </c>
      <c r="AW465" s="258">
        <f>COUNTIF(H465:AL465,"NS")+COUNTIF(H465:AL465,"D")+COUNTIF(H465:AL465,"BH")+COUNTIF(H465:AL465,"NHD")+COUNTIF(H465:AL465,"BM")-COUNTIFS(H465:AL465,"NS",H472:AL472,"&gt;=3")-COUNTIFS(H465:AL465,"BH",H472:AL472,"&gt;=3")-COUNTIFS(H465:AL465,"BM",H472:AL472,"&gt;=3")</f>
        <v>11</v>
      </c>
      <c r="AX465" s="255">
        <f>COUNTIF(H465:AL465,"AL")+COUNTIF(H465:AL465,"AL/DS")/2+COUNTIF(H465:AL465,"AL/NS")/2+COUNTIF(H465:AL465,"AL/BF")+COUNTIF(H465:AL465,"AL/BL")/2</f>
        <v>3</v>
      </c>
      <c r="AY465" s="255">
        <f>COUNTIF(H465:AL465,"SL")</f>
        <v>0</v>
      </c>
      <c r="AZ465" s="255">
        <f>COUNTIF(H465:AL465,"NH")</f>
        <v>1</v>
      </c>
      <c r="BA465" s="255">
        <f>COUNTIF(H465:AL465,"HL")</f>
        <v>0</v>
      </c>
      <c r="BB465" s="255">
        <f>COUNTIF(G465:AL465,"P/DS")/2+COUNTIF(G465:AL465,"P/NS")/2+COUNTIF(G465:AL465,"UL")+COUNTIF(G465:AL465,"UL/DS")/2+COUNTIF(G465:AL465,"UL/NS")/2+COUNTIF(G465:AL465,"UL/BL")/2+COUNTIF(G465:AL465,"UL/BF")/2+COUNTIF(G465:AL465,"PH/F")/2+COUNTIF(G465:AL465,"PH/L")/2</f>
        <v>0.5</v>
      </c>
      <c r="BC465" s="255">
        <f>COUNTIF(H465:AL465,"NB")</f>
        <v>0</v>
      </c>
      <c r="BD465" s="255">
        <f>COUNTIF(H465:AL465,"NL")</f>
        <v>0</v>
      </c>
      <c r="BE465" s="255">
        <f>COUNTIF(H465:AL465,"IL")</f>
        <v>0</v>
      </c>
      <c r="BF465" s="255">
        <f>COUNTIF(H465:AL465,"KT")</f>
        <v>0</v>
      </c>
      <c r="BG465" s="255">
        <f>COUNTIF(H465:AL465,"L70")</f>
        <v>0</v>
      </c>
      <c r="BH465" s="255">
        <f>COUNTIF(H465:AL465,"MD")</f>
        <v>0</v>
      </c>
      <c r="BI465" s="255">
        <f>COUNTIF(H465:AL465,"PMD")</f>
        <v>0</v>
      </c>
      <c r="BJ465" s="255">
        <f>COUNTIF(H465:AL465,"PM")</f>
        <v>0</v>
      </c>
      <c r="BK465" s="255">
        <f>COUNTIF(H465:AL465,"BM")</f>
        <v>0</v>
      </c>
      <c r="BL465" s="261">
        <f>SUMIF(H465:AL465,"PD",H466:AL466)+SUMIF(H465:AL465,"PN",H466:AL466)+SUMIF(H465:AL465,"P/DS",H466:AL466)+SUMIF(H465:AL465,"PN/F",H466:AL466)+SUMIF(H465:AL465,"PN/L",H466:AL466)+SUMIF(H465:AL465,"TV",H466:AL466)+SUMIF(H465:AL465,"TVD",H466:AL466)+SUMIF(H465:AL465,"PDD",H466:AL466)</f>
        <v>0</v>
      </c>
      <c r="BM465" s="261">
        <f>SUMIF(H465:AL465,"PD",H467:AL467)+SUMIF(H465:AL465,"PN",H467:AL467)+SUMIF(H465:AL465,"P/DS",H467:AL467)+SUMIF(H465:AL465,"PN/F",H467:AL467)+SUMIF(H465:AL465,"PN/L",H467:AL467)+SUMIF(H465:AL465,"TV",H467:AL467)+SUMIF(H465:AL465,"TVD",H467:AL467)+SUMIF(H465:AL465,"PDD",H467:AL467)+SUMIF(H465:AL465,"PMD",H467:AL467)</f>
        <v>0</v>
      </c>
      <c r="BN465" s="261">
        <f>SUMIF(H465:AL465,"PD",H468:AL468)+SUMIF(H465:AL465,"PN",H468:AL468)+SUMIF(H465:AL465,"P/DS",H468:AL468)+SUMIF(H465:AL465,"PN/F",H468:AL468)+SUMIF(H465:AL465,"PN/L",H468:AL468)+SUMIF(H465:AL465,"TV",H468:AL468)+SUMIF(H465:AL465,"TVD",H468:AL468)</f>
        <v>0</v>
      </c>
      <c r="BO465" s="261">
        <f>SUMIF(H465:AL465,"PD",H469:AL469)+SUMIF(H465:AL465,"PN",H469:AL469)+SUMIF(H465:AL465,"P/DS",H469:AL469)+SUMIF(H465:AL465,"PN/F",H469:AL469)+SUMIF(H465:AL465,"PN/L",H469:AL469)+SUMIF(H465:AL465,"TV",H469:AL469)+SUMIF(H465:AL465,"TVD",H469:AL469)</f>
        <v>0</v>
      </c>
      <c r="BP465" s="261">
        <f>SUMIF(H465:AL465,"PD",H470:AL470)+SUMIF(H465:AL465,"PN",H470:AL470)+SUMIF(H465:AL465,"P/DS",H470:AL470)+SUMIF(H465:AL465,"PN/F",H470:AL470)+SUMIF(H465:AL465,"PN/L",H470:AL470)+SUMIF(H465:AL465,"TV",H470:AL470)+SUMIF(H465:AL465,"TVD",H470:AL470)+SUMIF(H465:AL465,"PDD",H470:AL470)+SUMIF(H465:AL465,"PH",H470:AL470)+SUMIF(H465:AL465,"PM",H470:AL470)</f>
        <v>0</v>
      </c>
      <c r="BQ465" s="261">
        <f>SUMIF(H465:AL465,"PD",H471:AL471)+SUMIF(H465:AL465,"PN",H471:AL471)+SUMIF(H465:AL465,"P/DS",H471:AL471)+SUMIF(H465:AL465,"PN/F",H471:AL471)+SUMIF(H465:AL465,"PN/L",H471:AL471)+SUMIF(H465:AL465,"TV",H471:AL471)+SUMIF(H465:AL465,"TVD",H471:AL471)+SUMIF(H465:AL465,"PDD",H471:AL471)+SUMIF(H465:AL465,"PH",H471:AL471)+SUMIF(H465:AL465,"PM",H471:AL471)</f>
        <v>0</v>
      </c>
      <c r="BR465" s="269">
        <f>SUM(H466:AL466)-BL465</f>
        <v>23</v>
      </c>
      <c r="BS465" s="269">
        <f>SUM(H467:AL467)-BM465</f>
        <v>5.5</v>
      </c>
      <c r="BT465" s="269">
        <f>SUM(H468:AL468)-BN465</f>
        <v>0</v>
      </c>
      <c r="BU465" s="269">
        <f>SUM(H469:AL469)-BO465</f>
        <v>0</v>
      </c>
      <c r="BV465" s="269">
        <f>SUM(H470:AL470)-BP465</f>
        <v>0</v>
      </c>
      <c r="BW465" s="269">
        <f>SUM(H471:AL471)-BQ465</f>
        <v>0</v>
      </c>
      <c r="BX465" s="255">
        <f>SUMIF(H465:AL465,"PD",H472:AL472)+SUMIF(H465:AL465,"PN",H472:AL472)+SUMIF(H465:AL465,"P/DS",H472:AL472)+SUMIF(H465:AL465,"PN/F",H472:AL472)+SUMIF(H465:AL465,"PN/L",H472:AL472)</f>
        <v>0</v>
      </c>
      <c r="BY465" s="255">
        <f>SUM(H472:AL472)-BX465</f>
        <v>2</v>
      </c>
      <c r="BZ465" s="255">
        <f t="shared" ref="BZ465" si="171">+SUM(BL465:BW472)</f>
        <v>28.5</v>
      </c>
      <c r="CA465" s="266">
        <f>(COUNTIFS(H465:AL465,"PD",H466:AL466,"&gt;=2"))*0.5-IF(CN465="VP",COUNTIFS($H$16:$AL$16,"SAT",H465:AL465,"PD",H466:AL466,"&gt;=2"))*0.5</f>
        <v>0</v>
      </c>
      <c r="CB465" s="266">
        <f>(COUNTIFS(H465:AL465,"PN",H467:AL467,"&gt;=0.5",H466:AL466,"&gt;=1.5"))*0.5+COUNTIFS(H465:AL465,"PDD",H467:AL467,"&gt;=0.5",H466:AL466,"&gt;=1.5")*0.5</f>
        <v>0</v>
      </c>
      <c r="CC465" s="273">
        <f>(COUNTIFS(H465:AL465,"TV",H467:AL467,"&gt;=10"))*0.5+(COUNTIFS(H465:AL465,"PMD",H467:AL467,"&gt;=2"))*0.5</f>
        <v>0</v>
      </c>
      <c r="CD465" s="266">
        <f>(COUNTIFS(H465:AL465,"TVD",H469:AL469,"&gt;=6.5",H467:AL467,"&gt;=3.5"))*0.5</f>
        <v>0</v>
      </c>
      <c r="CE465" s="266">
        <f>(COUNTIFS(H465:AL465,"PD",H470:AL470,"&gt;=10"))*0.5</f>
        <v>0</v>
      </c>
      <c r="CF465" s="266">
        <f>(COUNTIFS(H465:AL465,"PDD",H470:AL470,"&gt;=3.5",H471:AL471,"&gt;=6.5")+COUNTIFS(H465:AL465,"PH",H471:AL471,"&gt;=0.5",H470:AL470,"&gt;=1.5")+COUNTIFS(H465:AL465,"PM",H471:AL471,"&gt;=0.5",H470:AL470,"&gt;=1.5"))*0.5</f>
        <v>0</v>
      </c>
      <c r="CG465" s="266">
        <f>(COUNTIFS(H465:AL465,"DS",H466:AL466,"&gt;=2")+COUNTIFS(H465:AL465,"AL/DS",H466:AL466,"&gt;=2"))*0.5-IF(CN465="VP",COUNTIFS($H$16:$AL$16,"SAT",H465:AL465,"DS",H466:AL466,"&gt;=2"))*0.5</f>
        <v>0.5</v>
      </c>
      <c r="CH465" s="266">
        <f>(COUNTIFS(H465:AL465,"NS",H467:AL467,"&gt;=0.5",H466:AL466,"&gt;=1.5")+COUNTIFS(H465:AL465,"AL/NS",H467:AL467,"&gt;=0.5",H466:AL466,"&gt;=1.5")+COUNTIFS(H465:AL465,"NHD",H467:AL467,"&gt;=4.5",H470:AL470,"&gt;=2",H466:AL466,"&gt;=1.5"))*0.5</f>
        <v>5</v>
      </c>
      <c r="CI465" s="266">
        <f>(COUNTIF(H467:AL467,"&gt;=10")+COUNTIFS(H465:AL465,"MD",H467:AL467,"&gt;=2")-COUNTIFS(H465:AL465,"TV",H467:AL467,"&gt;=10"))*0.5</f>
        <v>0</v>
      </c>
      <c r="CJ465" s="266">
        <f>(COUNTIFS(H465:AL465,"D",H469:AL469,"&gt;=6.5",H467:AL467,"&gt;=3.5"))*0.5</f>
        <v>0</v>
      </c>
      <c r="CK465" s="266">
        <f>(COUNTIF(H470:AL470,"&gt;=10")-COUNTIFS(H465:AL465,"PD",H470:AL470,"&gt;=10"))*0.5</f>
        <v>0</v>
      </c>
      <c r="CL465" s="265">
        <f>(COUNTIFS(H465:AL465,"NHD",H470:AL470,"&gt;=3.5",H471:AL471,"&gt;=6.5")+COUNTIFS(H465:AL465,"BH",H470:AL470,"&gt;=1.5",H471:AL471,"&gt;=0.5")+COUNTIFS(H465:AL465,"BM",H470:AL470,"&gt;=1.5",H471:AL471,"&gt;=0.5")+COUNTIFS(H465:AL465,"D",H470:AL470,"&gt;=1.5",H471:AL471,"&gt;=0.5"))*0.5</f>
        <v>0</v>
      </c>
      <c r="CM465" s="272"/>
      <c r="CN465" s="264" t="s">
        <v>723</v>
      </c>
      <c r="CO465" s="132">
        <f t="shared" ref="CO465" si="172">+AM465+AN465+AO465+AP465+AQ465+AR465+AS465+AU465+BG465</f>
        <v>26</v>
      </c>
      <c r="CP465" s="225">
        <f>+SUM(I466:I471)-I472</f>
        <v>0</v>
      </c>
      <c r="CQ465" s="225">
        <f>+SUM(J466:J471)-J472</f>
        <v>2.5</v>
      </c>
      <c r="CR465" s="225">
        <f>+SUM(K466:K471)-K472</f>
        <v>2.5</v>
      </c>
      <c r="CS465" s="133"/>
      <c r="CT465" s="133"/>
      <c r="CU465" s="133"/>
      <c r="CV465" s="133"/>
      <c r="CW465" s="133"/>
      <c r="CX465" s="133"/>
      <c r="CY465" s="133"/>
      <c r="CZ465" s="133"/>
      <c r="DA465" s="133"/>
    </row>
    <row r="466" spans="1:105" s="120" customFormat="1" ht="15" customHeight="1">
      <c r="A466" s="228"/>
      <c r="B466" s="336"/>
      <c r="C466" s="339"/>
      <c r="D466" s="237"/>
      <c r="E466" s="237"/>
      <c r="F466" s="242" t="s">
        <v>82</v>
      </c>
      <c r="G466" s="121">
        <v>1.5</v>
      </c>
      <c r="H466" s="83"/>
      <c r="I466" s="83"/>
      <c r="J466" s="83">
        <v>2</v>
      </c>
      <c r="K466" s="83">
        <v>2</v>
      </c>
      <c r="L466" s="83">
        <v>2</v>
      </c>
      <c r="M466" s="83">
        <v>2</v>
      </c>
      <c r="N466" s="83">
        <v>2</v>
      </c>
      <c r="O466" s="83"/>
      <c r="P466" s="83">
        <v>1</v>
      </c>
      <c r="Q466" s="83">
        <v>2</v>
      </c>
      <c r="R466" s="83">
        <v>2</v>
      </c>
      <c r="S466" s="83">
        <v>2</v>
      </c>
      <c r="T466" s="83">
        <v>2</v>
      </c>
      <c r="U466" s="83">
        <v>2</v>
      </c>
      <c r="V466" s="83"/>
      <c r="W466" s="83"/>
      <c r="X466" s="83"/>
      <c r="Y466" s="83"/>
      <c r="Z466" s="83"/>
      <c r="AA466" s="83"/>
      <c r="AB466" s="83"/>
      <c r="AC466" s="79"/>
      <c r="AD466" s="79"/>
      <c r="AE466" s="79"/>
      <c r="AF466" s="79"/>
      <c r="AG466" s="79">
        <v>2</v>
      </c>
      <c r="AH466" s="79"/>
      <c r="AI466" s="79"/>
      <c r="AJ466" s="79"/>
      <c r="AK466" s="79"/>
      <c r="AL466" s="79"/>
      <c r="AM466" s="240"/>
      <c r="AN466" s="240"/>
      <c r="AO466" s="240"/>
      <c r="AP466" s="240"/>
      <c r="AQ466" s="240"/>
      <c r="AR466" s="240"/>
      <c r="AS466" s="240"/>
      <c r="AT466" s="256"/>
      <c r="AU466" s="256"/>
      <c r="AV466" s="259"/>
      <c r="AW466" s="259"/>
      <c r="AX466" s="256"/>
      <c r="AY466" s="256"/>
      <c r="AZ466" s="256"/>
      <c r="BA466" s="256"/>
      <c r="BB466" s="256"/>
      <c r="BC466" s="256"/>
      <c r="BD466" s="256"/>
      <c r="BE466" s="256"/>
      <c r="BF466" s="256"/>
      <c r="BG466" s="256"/>
      <c r="BH466" s="256"/>
      <c r="BI466" s="256"/>
      <c r="BJ466" s="256"/>
      <c r="BK466" s="256"/>
      <c r="BL466" s="262"/>
      <c r="BM466" s="262"/>
      <c r="BN466" s="262"/>
      <c r="BO466" s="262"/>
      <c r="BP466" s="262"/>
      <c r="BQ466" s="262"/>
      <c r="BR466" s="270"/>
      <c r="BS466" s="270"/>
      <c r="BT466" s="270"/>
      <c r="BU466" s="270"/>
      <c r="BV466" s="270"/>
      <c r="BW466" s="270"/>
      <c r="BX466" s="256"/>
      <c r="BY466" s="256"/>
      <c r="BZ466" s="256"/>
      <c r="CA466" s="267"/>
      <c r="CB466" s="267"/>
      <c r="CC466" s="274"/>
      <c r="CD466" s="267"/>
      <c r="CE466" s="267"/>
      <c r="CF466" s="267"/>
      <c r="CG466" s="267"/>
      <c r="CH466" s="267"/>
      <c r="CI466" s="267"/>
      <c r="CJ466" s="267"/>
      <c r="CK466" s="267"/>
      <c r="CL466" s="265"/>
      <c r="CM466" s="272"/>
      <c r="CN466" s="264"/>
      <c r="CO466" s="132"/>
      <c r="CP466" s="226"/>
      <c r="CQ466" s="226"/>
      <c r="CR466" s="226"/>
      <c r="CS466" s="133"/>
      <c r="CT466" s="133"/>
      <c r="CU466" s="133"/>
      <c r="CV466" s="133"/>
      <c r="CW466" s="133"/>
      <c r="CX466" s="133"/>
      <c r="CY466" s="133"/>
      <c r="CZ466" s="133"/>
      <c r="DA466" s="133"/>
    </row>
    <row r="467" spans="1:105" s="120" customFormat="1" ht="15" customHeight="1">
      <c r="A467" s="228"/>
      <c r="B467" s="336"/>
      <c r="C467" s="339"/>
      <c r="D467" s="237"/>
      <c r="E467" s="237"/>
      <c r="F467" s="243"/>
      <c r="G467" s="122">
        <v>2</v>
      </c>
      <c r="H467" s="84"/>
      <c r="I467" s="84"/>
      <c r="J467" s="84">
        <v>0.5</v>
      </c>
      <c r="K467" s="84">
        <v>0.5</v>
      </c>
      <c r="L467" s="84">
        <v>0.5</v>
      </c>
      <c r="M467" s="84">
        <v>0.5</v>
      </c>
      <c r="N467" s="84">
        <v>0.5</v>
      </c>
      <c r="O467" s="84"/>
      <c r="P467" s="84">
        <v>0.5</v>
      </c>
      <c r="Q467" s="84">
        <v>0.5</v>
      </c>
      <c r="R467" s="84">
        <v>0.5</v>
      </c>
      <c r="S467" s="84">
        <v>0.5</v>
      </c>
      <c r="T467" s="84">
        <v>0.5</v>
      </c>
      <c r="U467" s="84">
        <v>0.5</v>
      </c>
      <c r="V467" s="84"/>
      <c r="W467" s="84"/>
      <c r="X467" s="84"/>
      <c r="Y467" s="84"/>
      <c r="Z467" s="84"/>
      <c r="AA467" s="84"/>
      <c r="AB467" s="84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240"/>
      <c r="AN467" s="240"/>
      <c r="AO467" s="240"/>
      <c r="AP467" s="240"/>
      <c r="AQ467" s="240"/>
      <c r="AR467" s="240"/>
      <c r="AS467" s="240"/>
      <c r="AT467" s="256"/>
      <c r="AU467" s="256"/>
      <c r="AV467" s="259"/>
      <c r="AW467" s="259"/>
      <c r="AX467" s="256"/>
      <c r="AY467" s="256"/>
      <c r="AZ467" s="256"/>
      <c r="BA467" s="256"/>
      <c r="BB467" s="256"/>
      <c r="BC467" s="256"/>
      <c r="BD467" s="256"/>
      <c r="BE467" s="256"/>
      <c r="BF467" s="256"/>
      <c r="BG467" s="256"/>
      <c r="BH467" s="256"/>
      <c r="BI467" s="256"/>
      <c r="BJ467" s="256"/>
      <c r="BK467" s="256"/>
      <c r="BL467" s="262"/>
      <c r="BM467" s="262"/>
      <c r="BN467" s="262"/>
      <c r="BO467" s="262"/>
      <c r="BP467" s="262"/>
      <c r="BQ467" s="262"/>
      <c r="BR467" s="270"/>
      <c r="BS467" s="270"/>
      <c r="BT467" s="270"/>
      <c r="BU467" s="270"/>
      <c r="BV467" s="270"/>
      <c r="BW467" s="270"/>
      <c r="BX467" s="256"/>
      <c r="BY467" s="256"/>
      <c r="BZ467" s="256"/>
      <c r="CA467" s="267"/>
      <c r="CB467" s="267"/>
      <c r="CC467" s="274"/>
      <c r="CD467" s="267"/>
      <c r="CE467" s="267"/>
      <c r="CF467" s="267"/>
      <c r="CG467" s="267"/>
      <c r="CH467" s="267"/>
      <c r="CI467" s="267"/>
      <c r="CJ467" s="267"/>
      <c r="CK467" s="267"/>
      <c r="CL467" s="265"/>
      <c r="CM467" s="272"/>
      <c r="CN467" s="264"/>
      <c r="CO467" s="132"/>
      <c r="CP467" s="226"/>
      <c r="CQ467" s="226"/>
      <c r="CR467" s="226"/>
      <c r="CS467" s="133"/>
      <c r="CT467" s="133"/>
      <c r="CU467" s="133"/>
      <c r="CV467" s="133"/>
      <c r="CW467" s="133"/>
      <c r="CX467" s="133"/>
      <c r="CY467" s="133"/>
      <c r="CZ467" s="133"/>
      <c r="DA467" s="133"/>
    </row>
    <row r="468" spans="1:105" s="120" customFormat="1" ht="15" customHeight="1">
      <c r="A468" s="228"/>
      <c r="B468" s="336"/>
      <c r="C468" s="339"/>
      <c r="D468" s="237"/>
      <c r="E468" s="237"/>
      <c r="F468" s="243"/>
      <c r="G468" s="122">
        <v>2.1</v>
      </c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240"/>
      <c r="AN468" s="240"/>
      <c r="AO468" s="240"/>
      <c r="AP468" s="240"/>
      <c r="AQ468" s="240"/>
      <c r="AR468" s="240"/>
      <c r="AS468" s="240"/>
      <c r="AT468" s="256"/>
      <c r="AU468" s="256"/>
      <c r="AV468" s="259"/>
      <c r="AW468" s="259"/>
      <c r="AX468" s="256"/>
      <c r="AY468" s="256"/>
      <c r="AZ468" s="256"/>
      <c r="BA468" s="256"/>
      <c r="BB468" s="256"/>
      <c r="BC468" s="256"/>
      <c r="BD468" s="256"/>
      <c r="BE468" s="256"/>
      <c r="BF468" s="256"/>
      <c r="BG468" s="256"/>
      <c r="BH468" s="256"/>
      <c r="BI468" s="256"/>
      <c r="BJ468" s="256"/>
      <c r="BK468" s="256"/>
      <c r="BL468" s="262"/>
      <c r="BM468" s="262"/>
      <c r="BN468" s="262"/>
      <c r="BO468" s="262"/>
      <c r="BP468" s="262"/>
      <c r="BQ468" s="262"/>
      <c r="BR468" s="270"/>
      <c r="BS468" s="270"/>
      <c r="BT468" s="270"/>
      <c r="BU468" s="270"/>
      <c r="BV468" s="270"/>
      <c r="BW468" s="270"/>
      <c r="BX468" s="256"/>
      <c r="BY468" s="256"/>
      <c r="BZ468" s="256"/>
      <c r="CA468" s="267"/>
      <c r="CB468" s="267"/>
      <c r="CC468" s="274"/>
      <c r="CD468" s="267"/>
      <c r="CE468" s="267"/>
      <c r="CF468" s="267"/>
      <c r="CG468" s="267"/>
      <c r="CH468" s="267"/>
      <c r="CI468" s="267"/>
      <c r="CJ468" s="267"/>
      <c r="CK468" s="267"/>
      <c r="CL468" s="265"/>
      <c r="CM468" s="272"/>
      <c r="CN468" s="264"/>
      <c r="CO468" s="132"/>
      <c r="CP468" s="226"/>
      <c r="CQ468" s="226"/>
      <c r="CR468" s="226"/>
      <c r="CS468" s="133"/>
      <c r="CT468" s="133"/>
      <c r="CU468" s="133"/>
      <c r="CV468" s="133"/>
      <c r="CW468" s="133"/>
      <c r="CX468" s="133"/>
      <c r="CY468" s="133"/>
      <c r="CZ468" s="133"/>
      <c r="DA468" s="133"/>
    </row>
    <row r="469" spans="1:105" s="120" customFormat="1" ht="15" customHeight="1">
      <c r="A469" s="228"/>
      <c r="B469" s="336"/>
      <c r="C469" s="339"/>
      <c r="D469" s="237"/>
      <c r="E469" s="237"/>
      <c r="F469" s="243"/>
      <c r="G469" s="122">
        <v>2.7</v>
      </c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240"/>
      <c r="AN469" s="240"/>
      <c r="AO469" s="240"/>
      <c r="AP469" s="240"/>
      <c r="AQ469" s="240"/>
      <c r="AR469" s="240"/>
      <c r="AS469" s="240"/>
      <c r="AT469" s="256"/>
      <c r="AU469" s="256"/>
      <c r="AV469" s="259"/>
      <c r="AW469" s="259"/>
      <c r="AX469" s="256"/>
      <c r="AY469" s="256"/>
      <c r="AZ469" s="256"/>
      <c r="BA469" s="256"/>
      <c r="BB469" s="256"/>
      <c r="BC469" s="256"/>
      <c r="BD469" s="256"/>
      <c r="BE469" s="256"/>
      <c r="BF469" s="256"/>
      <c r="BG469" s="256"/>
      <c r="BH469" s="256"/>
      <c r="BI469" s="256"/>
      <c r="BJ469" s="256"/>
      <c r="BK469" s="256"/>
      <c r="BL469" s="262"/>
      <c r="BM469" s="262"/>
      <c r="BN469" s="262"/>
      <c r="BO469" s="262"/>
      <c r="BP469" s="262"/>
      <c r="BQ469" s="262"/>
      <c r="BR469" s="270"/>
      <c r="BS469" s="270"/>
      <c r="BT469" s="270"/>
      <c r="BU469" s="270"/>
      <c r="BV469" s="270"/>
      <c r="BW469" s="270"/>
      <c r="BX469" s="256"/>
      <c r="BY469" s="256"/>
      <c r="BZ469" s="256"/>
      <c r="CA469" s="267"/>
      <c r="CB469" s="267"/>
      <c r="CC469" s="274"/>
      <c r="CD469" s="267"/>
      <c r="CE469" s="267"/>
      <c r="CF469" s="267"/>
      <c r="CG469" s="267"/>
      <c r="CH469" s="267"/>
      <c r="CI469" s="267"/>
      <c r="CJ469" s="267"/>
      <c r="CK469" s="267"/>
      <c r="CL469" s="265"/>
      <c r="CM469" s="272"/>
      <c r="CN469" s="264"/>
      <c r="CO469" s="132"/>
      <c r="CP469" s="226"/>
      <c r="CQ469" s="226"/>
      <c r="CR469" s="226"/>
      <c r="CS469" s="133"/>
      <c r="CT469" s="133"/>
      <c r="CU469" s="133"/>
      <c r="CV469" s="133"/>
      <c r="CW469" s="133"/>
      <c r="CX469" s="133"/>
      <c r="CY469" s="133"/>
      <c r="CZ469" s="133"/>
      <c r="DA469" s="133"/>
    </row>
    <row r="470" spans="1:105" s="120" customFormat="1" ht="15" customHeight="1">
      <c r="A470" s="228"/>
      <c r="B470" s="336"/>
      <c r="C470" s="339"/>
      <c r="D470" s="237"/>
      <c r="E470" s="237"/>
      <c r="F470" s="243"/>
      <c r="G470" s="122">
        <v>3</v>
      </c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240"/>
      <c r="AN470" s="240"/>
      <c r="AO470" s="240"/>
      <c r="AP470" s="240"/>
      <c r="AQ470" s="240"/>
      <c r="AR470" s="240"/>
      <c r="AS470" s="240"/>
      <c r="AT470" s="256"/>
      <c r="AU470" s="256"/>
      <c r="AV470" s="259"/>
      <c r="AW470" s="259"/>
      <c r="AX470" s="256"/>
      <c r="AY470" s="256"/>
      <c r="AZ470" s="256"/>
      <c r="BA470" s="256"/>
      <c r="BB470" s="256"/>
      <c r="BC470" s="256"/>
      <c r="BD470" s="256"/>
      <c r="BE470" s="256"/>
      <c r="BF470" s="256"/>
      <c r="BG470" s="256"/>
      <c r="BH470" s="256"/>
      <c r="BI470" s="256"/>
      <c r="BJ470" s="256"/>
      <c r="BK470" s="256"/>
      <c r="BL470" s="262"/>
      <c r="BM470" s="262"/>
      <c r="BN470" s="262"/>
      <c r="BO470" s="262"/>
      <c r="BP470" s="262"/>
      <c r="BQ470" s="262"/>
      <c r="BR470" s="270"/>
      <c r="BS470" s="270"/>
      <c r="BT470" s="270"/>
      <c r="BU470" s="270"/>
      <c r="BV470" s="270"/>
      <c r="BW470" s="270"/>
      <c r="BX470" s="256"/>
      <c r="BY470" s="256"/>
      <c r="BZ470" s="256"/>
      <c r="CA470" s="267"/>
      <c r="CB470" s="267"/>
      <c r="CC470" s="274"/>
      <c r="CD470" s="267"/>
      <c r="CE470" s="267"/>
      <c r="CF470" s="267"/>
      <c r="CG470" s="267"/>
      <c r="CH470" s="267"/>
      <c r="CI470" s="267"/>
      <c r="CJ470" s="267"/>
      <c r="CK470" s="267"/>
      <c r="CL470" s="265"/>
      <c r="CM470" s="272"/>
      <c r="CN470" s="264"/>
      <c r="CO470" s="132"/>
      <c r="CP470" s="226"/>
      <c r="CQ470" s="226"/>
      <c r="CR470" s="226"/>
      <c r="CS470" s="133"/>
      <c r="CT470" s="133"/>
      <c r="CU470" s="133"/>
      <c r="CV470" s="133"/>
      <c r="CW470" s="133"/>
      <c r="CX470" s="133"/>
      <c r="CY470" s="133"/>
      <c r="CZ470" s="133"/>
      <c r="DA470" s="133"/>
    </row>
    <row r="471" spans="1:105" s="120" customFormat="1" ht="15" customHeight="1">
      <c r="A471" s="228"/>
      <c r="B471" s="336"/>
      <c r="C471" s="339"/>
      <c r="D471" s="237"/>
      <c r="E471" s="237"/>
      <c r="F471" s="244"/>
      <c r="G471" s="123">
        <v>3.9</v>
      </c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240"/>
      <c r="AN471" s="240"/>
      <c r="AO471" s="240"/>
      <c r="AP471" s="240"/>
      <c r="AQ471" s="240"/>
      <c r="AR471" s="240"/>
      <c r="AS471" s="240"/>
      <c r="AT471" s="256"/>
      <c r="AU471" s="256"/>
      <c r="AV471" s="259"/>
      <c r="AW471" s="259"/>
      <c r="AX471" s="256"/>
      <c r="AY471" s="256"/>
      <c r="AZ471" s="256"/>
      <c r="BA471" s="256"/>
      <c r="BB471" s="256"/>
      <c r="BC471" s="256"/>
      <c r="BD471" s="256"/>
      <c r="BE471" s="256"/>
      <c r="BF471" s="256"/>
      <c r="BG471" s="256"/>
      <c r="BH471" s="256"/>
      <c r="BI471" s="256"/>
      <c r="BJ471" s="256"/>
      <c r="BK471" s="256"/>
      <c r="BL471" s="262"/>
      <c r="BM471" s="262"/>
      <c r="BN471" s="262"/>
      <c r="BO471" s="262"/>
      <c r="BP471" s="262"/>
      <c r="BQ471" s="262"/>
      <c r="BR471" s="270"/>
      <c r="BS471" s="270"/>
      <c r="BT471" s="270"/>
      <c r="BU471" s="270"/>
      <c r="BV471" s="270"/>
      <c r="BW471" s="270"/>
      <c r="BX471" s="256"/>
      <c r="BY471" s="256"/>
      <c r="BZ471" s="256"/>
      <c r="CA471" s="267"/>
      <c r="CB471" s="267"/>
      <c r="CC471" s="274"/>
      <c r="CD471" s="267"/>
      <c r="CE471" s="267"/>
      <c r="CF471" s="267"/>
      <c r="CG471" s="267"/>
      <c r="CH471" s="267"/>
      <c r="CI471" s="267"/>
      <c r="CJ471" s="267"/>
      <c r="CK471" s="267"/>
      <c r="CL471" s="265"/>
      <c r="CM471" s="272"/>
      <c r="CN471" s="264"/>
      <c r="CO471" s="132"/>
      <c r="CP471" s="226"/>
      <c r="CQ471" s="226"/>
      <c r="CR471" s="226"/>
      <c r="CS471" s="133"/>
      <c r="CT471" s="133"/>
      <c r="CU471" s="133"/>
      <c r="CV471" s="133"/>
      <c r="CW471" s="133"/>
      <c r="CX471" s="133"/>
      <c r="CY471" s="133"/>
      <c r="CZ471" s="133"/>
      <c r="DA471" s="133"/>
    </row>
    <row r="472" spans="1:105" s="120" customFormat="1" ht="15" customHeight="1">
      <c r="A472" s="229"/>
      <c r="B472" s="337"/>
      <c r="C472" s="340"/>
      <c r="D472" s="238"/>
      <c r="E472" s="238"/>
      <c r="F472" s="245" t="s">
        <v>83</v>
      </c>
      <c r="G472" s="246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35"/>
      <c r="AD472" s="35"/>
      <c r="AE472" s="35">
        <v>2</v>
      </c>
      <c r="AF472" s="35"/>
      <c r="AG472" s="35"/>
      <c r="AH472" s="35"/>
      <c r="AI472" s="35"/>
      <c r="AJ472" s="35"/>
      <c r="AK472" s="35"/>
      <c r="AL472" s="35"/>
      <c r="AM472" s="241"/>
      <c r="AN472" s="241"/>
      <c r="AO472" s="241"/>
      <c r="AP472" s="241"/>
      <c r="AQ472" s="241"/>
      <c r="AR472" s="241"/>
      <c r="AS472" s="241"/>
      <c r="AT472" s="257"/>
      <c r="AU472" s="257"/>
      <c r="AV472" s="260"/>
      <c r="AW472" s="260"/>
      <c r="AX472" s="257"/>
      <c r="AY472" s="257"/>
      <c r="AZ472" s="257"/>
      <c r="BA472" s="257"/>
      <c r="BB472" s="257"/>
      <c r="BC472" s="257"/>
      <c r="BD472" s="257"/>
      <c r="BE472" s="257"/>
      <c r="BF472" s="257"/>
      <c r="BG472" s="257"/>
      <c r="BH472" s="257"/>
      <c r="BI472" s="257"/>
      <c r="BJ472" s="257"/>
      <c r="BK472" s="257"/>
      <c r="BL472" s="263"/>
      <c r="BM472" s="263"/>
      <c r="BN472" s="263"/>
      <c r="BO472" s="263"/>
      <c r="BP472" s="263"/>
      <c r="BQ472" s="263"/>
      <c r="BR472" s="271"/>
      <c r="BS472" s="271"/>
      <c r="BT472" s="271"/>
      <c r="BU472" s="271"/>
      <c r="BV472" s="271"/>
      <c r="BW472" s="271"/>
      <c r="BX472" s="257"/>
      <c r="BY472" s="257"/>
      <c r="BZ472" s="257"/>
      <c r="CA472" s="268"/>
      <c r="CB472" s="268"/>
      <c r="CC472" s="275"/>
      <c r="CD472" s="268"/>
      <c r="CE472" s="268"/>
      <c r="CF472" s="268"/>
      <c r="CG472" s="268"/>
      <c r="CH472" s="268"/>
      <c r="CI472" s="268"/>
      <c r="CJ472" s="268"/>
      <c r="CK472" s="268"/>
      <c r="CL472" s="265"/>
      <c r="CM472" s="272"/>
      <c r="CN472" s="264"/>
      <c r="CO472" s="132"/>
      <c r="CP472" s="226"/>
      <c r="CQ472" s="226"/>
      <c r="CR472" s="226"/>
      <c r="CS472" s="133"/>
      <c r="CT472" s="133"/>
      <c r="CU472" s="133"/>
      <c r="CV472" s="133"/>
      <c r="CW472" s="133"/>
      <c r="CX472" s="133"/>
      <c r="CY472" s="133"/>
      <c r="CZ472" s="133"/>
      <c r="DA472" s="133"/>
    </row>
    <row r="473" spans="1:105" s="120" customFormat="1" ht="15" customHeight="1">
      <c r="A473" s="227">
        <f t="shared" ref="A473" si="173">A465+1</f>
        <v>58</v>
      </c>
      <c r="B473" s="335" t="s">
        <v>1155</v>
      </c>
      <c r="C473" s="338" t="s">
        <v>1156</v>
      </c>
      <c r="D473" s="236" t="s">
        <v>1239</v>
      </c>
      <c r="E473" s="236" t="s">
        <v>133</v>
      </c>
      <c r="F473" s="253" t="s">
        <v>80</v>
      </c>
      <c r="G473" s="254"/>
      <c r="H473" s="35" t="s">
        <v>69</v>
      </c>
      <c r="I473" s="82"/>
      <c r="J473" s="82" t="s">
        <v>67</v>
      </c>
      <c r="K473" s="82" t="s">
        <v>61</v>
      </c>
      <c r="L473" s="82" t="s">
        <v>61</v>
      </c>
      <c r="M473" s="82" t="s">
        <v>61</v>
      </c>
      <c r="N473" s="82" t="s">
        <v>61</v>
      </c>
      <c r="O473" s="82" t="s">
        <v>973</v>
      </c>
      <c r="P473" s="82" t="s">
        <v>61</v>
      </c>
      <c r="Q473" s="82" t="s">
        <v>61</v>
      </c>
      <c r="R473" s="82" t="s">
        <v>61</v>
      </c>
      <c r="S473" s="82" t="s">
        <v>61</v>
      </c>
      <c r="T473" s="82" t="s">
        <v>61</v>
      </c>
      <c r="U473" s="82" t="s">
        <v>61</v>
      </c>
      <c r="V473" s="82"/>
      <c r="W473" s="82" t="s">
        <v>60</v>
      </c>
      <c r="X473" s="82" t="s">
        <v>60</v>
      </c>
      <c r="Y473" s="82" t="s">
        <v>60</v>
      </c>
      <c r="Z473" s="82" t="s">
        <v>60</v>
      </c>
      <c r="AA473" s="82" t="s">
        <v>60</v>
      </c>
      <c r="AB473" s="82" t="s">
        <v>60</v>
      </c>
      <c r="AC473" s="82"/>
      <c r="AD473" s="82" t="s">
        <v>67</v>
      </c>
      <c r="AE473" s="82" t="s">
        <v>67</v>
      </c>
      <c r="AF473" s="82" t="s">
        <v>67</v>
      </c>
      <c r="AG473" s="82" t="s">
        <v>60</v>
      </c>
      <c r="AH473" s="82" t="s">
        <v>60</v>
      </c>
      <c r="AI473" s="82" t="s">
        <v>1471</v>
      </c>
      <c r="AJ473" s="82"/>
      <c r="AK473" s="82" t="s">
        <v>61</v>
      </c>
      <c r="AL473" s="82" t="s">
        <v>61</v>
      </c>
      <c r="AM473" s="239">
        <f>COUNTIF(H473:AL473,"PH")+COUNTIF(H473:AL473,"PH/L")+COUNTIF(H473:AL473,"PM")</f>
        <v>0</v>
      </c>
      <c r="AN473" s="239">
        <f>COUNTIF(H473:AL473,"PD")+COUNTIF(H473:AL473,"PDD")+COUNTIF(H473:AL473,"P/DS")/2+COUNTIF(H473:AL473,"PMD")</f>
        <v>0</v>
      </c>
      <c r="AO473" s="239">
        <f>COUNTIF(H473:AL473,"PN")+COUNTIF(H473:AL473,"P/NS")/2+COUNTIF(H473:AL473,"PH")+COUNTIF(H473:AL473,"PH/F")/2+COUNTIF(H473:AL473,"PH/L")/2+COUNTIF(H473:AL473,"PM")</f>
        <v>0</v>
      </c>
      <c r="AP473" s="239">
        <f>COUNTIF(H473:AL473,"BH")+COUNTIF(H473:AL473,"AL/BL")+COUNTIF(H473:AL473,"UL/BL")+COUNTIF(H473:AL473,"BM")</f>
        <v>0</v>
      </c>
      <c r="AQ473" s="239">
        <f>COUNTIF(H473:AL473,"DS")+COUNTIF(H473:AL473,"AL/DS")/2+COUNTIF(H473:AL473,"UL/DS")/2+COUNTIF(H473:AL473,"CT")+COUNTIF(H473:AL473,"MD")</f>
        <v>8.5</v>
      </c>
      <c r="AR473" s="239">
        <f>COUNTIF(H473:AL473,"NS")+COUNTIF(H473:AL473,"AL/NS")/2+COUNTIF(H473:AL473,"UL/NS")/2+COUNTIF(H473:AL473,"BH")+COUNTIF(H473:AL473,"AL/BF")/2+COUNTIF(H473:AL473,"AL/BL")/2+COUNTIF(H473:AL473,"UL/BL")/2+COUNTIF(H473:AL473,"UL/BF")/2+COUNTIF(H473:AL473,"BM")</f>
        <v>12</v>
      </c>
      <c r="AS473" s="239">
        <f>COUNTIF(H473:AL473,"AL")+COUNTIF(H473:AL473,"AL/DS")/2+COUNTIF(H473:AL473,"AL/NS")/2+COUNTIF(H473:AL473,"NH")+COUNTIF(H473:AL473,"SL")+COUNTIF(H473:AL473,"NHD")+COUNTIF(H473:AL473,"B")+COUNTIF(H473:AL473,"HL")+COUNTIF(H473:AL473,"AL/BF")/2+COUNTIF(H473:AL473,"AL/BL")/2</f>
        <v>5</v>
      </c>
      <c r="AT473" s="255">
        <f>COUNTIF(H473:AL473,"PD")+COUNTIF(H473:AL473,"PN")+COUNTIF(H473:AL473,"P/DS")/2+COUNTIF(H473:AL473,"P/NS")/2+COUNTIF(H473:AL473,"DS")+COUNTIF(H473:AL473,"NS")+COUNTIF(H473:AL473,"AL")+COUNTIF(H473:AL473,"AL/DS")+COUNTIF(H473:AL473,"AL/NS")+COUNTIF(H473:AL473,"NH")+COUNTIF(H473:AL473,"SL")+COUNTIF(H473:AL473,"UL/DS")/2+COUNTIF(H473:AL473,"UL/NS")/2+COUNTIF(H473:AL473,"CT")+COUNTIF(H473:AL473,"NHD")+COUNTIF(H473:AL473,"PDD")+COUNTIF(H473:AL473,"B")+COUNTIF(H473:AL473,"HL")+COUNTIF(H473:AL473,"PH")+COUNTIF(H473:AL473,"BH")+COUNTIF(H473:AL473,"AL/BF")+COUNTIF(H473:AL473,"AL/BL")+COUNTIF(H473:AL473,"UL/BF")/2+COUNTIF(H473:AL473,"UL/BL")/2+COUNTIF(H473:AL473,"PH/F")/2+COUNTIF(H473:AL473,"PH/L")/2+COUNTIF(H473:AL473,"MD")+COUNTIF(H473:AL473,"PMD")+COUNTIF(H473:AL473,"PM")+COUNTIF(H473:AL473,"BM")</f>
        <v>25.5</v>
      </c>
      <c r="AU473" s="255">
        <f>COUNTIF(H473:AL473,"P/DS")/2+COUNTIF(H473:AL473,"P/NS")/2+COUNTIF(H473:AL473,"IL")+COUNTIF(H473:AL473,"NL")+COUNTIF(H473:AL473,"UL")+COUNTIF(H473:AL473,"UL/DS")/2+COUNTIF(H473:AL473,"UL/NS")/2+COUNTIF(H473:AL473,"KT")+COUNTIF(H473:AL473,"UL/BF")/2+COUNTIF(H473:AL473,"UL/BL")/2+COUNTIF(H473:AL473,"PH/F")/2+COUNTIF(H473:AL473,"PH/L")/2+COUNTIF(H473:AL473,"NB")</f>
        <v>0.5</v>
      </c>
      <c r="AV473" s="258">
        <f>COUNTIF(H473:AL473,"PN")+COUNTIF(H473:AL473,"TVD")+COUNTIF(H473:AL473,"PH")+COUNTIF(H473:AL473,"PM")+COUNTIF(H473:AL473,"PDD")-COUNTIFS(H473:AL473,"PN",H480:AL480,"&gt;=3")-COUNTIFS(H473:AL473,"PM",H480:AL480,"&gt;=3")</f>
        <v>0</v>
      </c>
      <c r="AW473" s="258">
        <f>COUNTIF(H473:AL473,"NS")+COUNTIF(H473:AL473,"D")+COUNTIF(H473:AL473,"BH")+COUNTIF(H473:AL473,"NHD")+COUNTIF(H473:AL473,"BM")-COUNTIFS(H473:AL473,"NS",H480:AL480,"&gt;=3")-COUNTIFS(H473:AL473,"BH",H480:AL480,"&gt;=3")-COUNTIFS(H473:AL473,"BM",H480:AL480,"&gt;=3")</f>
        <v>13</v>
      </c>
      <c r="AX473" s="255">
        <f>COUNTIF(H473:AL473,"AL")+COUNTIF(H473:AL473,"AL/DS")/2+COUNTIF(H473:AL473,"AL/NS")/2+COUNTIF(H473:AL473,"AL/BF")+COUNTIF(H473:AL473,"AL/BL")/2</f>
        <v>4</v>
      </c>
      <c r="AY473" s="255">
        <f>COUNTIF(H473:AL473,"SL")</f>
        <v>0</v>
      </c>
      <c r="AZ473" s="255">
        <f>COUNTIF(H473:AL473,"NH")</f>
        <v>1</v>
      </c>
      <c r="BA473" s="255">
        <f>COUNTIF(H473:AL473,"HL")</f>
        <v>0</v>
      </c>
      <c r="BB473" s="255">
        <f>COUNTIF(G473:AL473,"P/DS")/2+COUNTIF(G473:AL473,"P/NS")/2+COUNTIF(G473:AL473,"UL")+COUNTIF(G473:AL473,"UL/DS")/2+COUNTIF(G473:AL473,"UL/NS")/2+COUNTIF(G473:AL473,"UL/BL")/2+COUNTIF(G473:AL473,"UL/BF")/2+COUNTIF(G473:AL473,"PH/F")/2+COUNTIF(G473:AL473,"PH/L")/2</f>
        <v>0.5</v>
      </c>
      <c r="BC473" s="255">
        <f>COUNTIF(H473:AL473,"NB")</f>
        <v>0</v>
      </c>
      <c r="BD473" s="255">
        <f>COUNTIF(H473:AL473,"NL")</f>
        <v>0</v>
      </c>
      <c r="BE473" s="255">
        <f>COUNTIF(H473:AL473,"IL")</f>
        <v>0</v>
      </c>
      <c r="BF473" s="255">
        <f>COUNTIF(H473:AL473,"KT")</f>
        <v>0</v>
      </c>
      <c r="BG473" s="255">
        <f>COUNTIF(H473:AL473,"L70")</f>
        <v>0</v>
      </c>
      <c r="BH473" s="255">
        <f>COUNTIF(H473:AL473,"MD")</f>
        <v>0</v>
      </c>
      <c r="BI473" s="255">
        <f>COUNTIF(H473:AL473,"PMD")</f>
        <v>0</v>
      </c>
      <c r="BJ473" s="255">
        <f>COUNTIF(H473:AL473,"PM")</f>
        <v>0</v>
      </c>
      <c r="BK473" s="255">
        <f>COUNTIF(H473:AL473,"BM")</f>
        <v>0</v>
      </c>
      <c r="BL473" s="261">
        <f>SUMIF(H473:AL473,"PD",H474:AL474)+SUMIF(H473:AL473,"PN",H474:AL474)+SUMIF(H473:AL473,"P/DS",H474:AL474)+SUMIF(H473:AL473,"PN/F",H474:AL474)+SUMIF(H473:AL473,"PN/L",H474:AL474)+SUMIF(H473:AL473,"TV",H474:AL474)+SUMIF(H473:AL473,"TVD",H474:AL474)+SUMIF(H473:AL473,"PDD",H474:AL474)</f>
        <v>0</v>
      </c>
      <c r="BM473" s="261">
        <f>SUMIF(H473:AL473,"PD",H475:AL475)+SUMIF(H473:AL473,"PN",H475:AL475)+SUMIF(H473:AL473,"P/DS",H475:AL475)+SUMIF(H473:AL473,"PN/F",H475:AL475)+SUMIF(H473:AL473,"PN/L",H475:AL475)+SUMIF(H473:AL473,"TV",H475:AL475)+SUMIF(H473:AL473,"TVD",H475:AL475)+SUMIF(H473:AL473,"PDD",H475:AL475)+SUMIF(H473:AL473,"PMD",H475:AL475)</f>
        <v>0</v>
      </c>
      <c r="BN473" s="261">
        <f>SUMIF(H473:AL473,"PD",H476:AL476)+SUMIF(H473:AL473,"PN",H476:AL476)+SUMIF(H473:AL473,"P/DS",H476:AL476)+SUMIF(H473:AL473,"PN/F",H476:AL476)+SUMIF(H473:AL473,"PN/L",H476:AL476)+SUMIF(H473:AL473,"TV",H476:AL476)+SUMIF(H473:AL473,"TVD",H476:AL476)</f>
        <v>0</v>
      </c>
      <c r="BO473" s="261">
        <f>SUMIF(H473:AL473,"PD",H477:AL477)+SUMIF(H473:AL473,"PN",H477:AL477)+SUMIF(H473:AL473,"P/DS",H477:AL477)+SUMIF(H473:AL473,"PN/F",H477:AL477)+SUMIF(H473:AL473,"PN/L",H477:AL477)+SUMIF(H473:AL473,"TV",H477:AL477)+SUMIF(H473:AL473,"TVD",H477:AL477)</f>
        <v>0</v>
      </c>
      <c r="BP473" s="261">
        <f>SUMIF(H473:AL473,"PD",H478:AL478)+SUMIF(H473:AL473,"PN",H478:AL478)+SUMIF(H473:AL473,"P/DS",H478:AL478)+SUMIF(H473:AL473,"PN/F",H478:AL478)+SUMIF(H473:AL473,"PN/L",H478:AL478)+SUMIF(H473:AL473,"TV",H478:AL478)+SUMIF(H473:AL473,"TVD",H478:AL478)+SUMIF(H473:AL473,"PDD",H478:AL478)+SUMIF(H473:AL473,"PH",H478:AL478)+SUMIF(H473:AL473,"PM",H478:AL478)</f>
        <v>0</v>
      </c>
      <c r="BQ473" s="261">
        <f>SUMIF(H473:AL473,"PD",H479:AL479)+SUMIF(H473:AL473,"PN",H479:AL479)+SUMIF(H473:AL473,"P/DS",H479:AL479)+SUMIF(H473:AL473,"PN/F",H479:AL479)+SUMIF(H473:AL473,"PN/L",H479:AL479)+SUMIF(H473:AL473,"TV",H479:AL479)+SUMIF(H473:AL473,"TVD",H479:AL479)+SUMIF(H473:AL473,"PDD",H479:AL479)+SUMIF(H473:AL473,"PH",H479:AL479)+SUMIF(H473:AL473,"PM",H479:AL479)</f>
        <v>0</v>
      </c>
      <c r="BR473" s="269">
        <f>SUM(H474:AL474)-BL473</f>
        <v>35.5</v>
      </c>
      <c r="BS473" s="269">
        <f>SUM(H475:AL475)-BM473</f>
        <v>9.5</v>
      </c>
      <c r="BT473" s="269">
        <f>SUM(H476:AL476)-BN473</f>
        <v>0</v>
      </c>
      <c r="BU473" s="269">
        <f>SUM(H477:AL477)-BO473</f>
        <v>4</v>
      </c>
      <c r="BV473" s="269">
        <f>SUM(H478:AL478)-BP473</f>
        <v>0</v>
      </c>
      <c r="BW473" s="269">
        <f>SUM(H479:AL479)-BQ473</f>
        <v>0</v>
      </c>
      <c r="BX473" s="255">
        <f>SUMIF(H473:AL473,"PD",H480:AL480)+SUMIF(H473:AL473,"PN",H480:AL480)+SUMIF(H473:AL473,"P/DS",H480:AL480)+SUMIF(H473:AL473,"PN/F",H480:AL480)+SUMIF(H473:AL473,"PN/L",H480:AL480)</f>
        <v>0</v>
      </c>
      <c r="BY473" s="255">
        <f>SUM(H480:AL480)-BX473</f>
        <v>0</v>
      </c>
      <c r="BZ473" s="255">
        <f t="shared" ref="BZ473" si="174">+SUM(BL473:BW480)</f>
        <v>49</v>
      </c>
      <c r="CA473" s="266">
        <f>(COUNTIFS(H473:AL473,"PD",H474:AL474,"&gt;=2"))*0.5-IF(CN473="VP",COUNTIFS($H$16:$AL$16,"SAT",H473:AL473,"PD",H474:AL474,"&gt;=2"))*0.5</f>
        <v>0</v>
      </c>
      <c r="CB473" s="266">
        <f>(COUNTIFS(H473:AL473,"PN",H475:AL475,"&gt;=0.5",H474:AL474,"&gt;=1.5"))*0.5+COUNTIFS(H473:AL473,"PDD",H475:AL475,"&gt;=0.5",H474:AL474,"&gt;=1.5")*0.5</f>
        <v>0</v>
      </c>
      <c r="CC473" s="273">
        <f>(COUNTIFS(H473:AL473,"TV",H475:AL475,"&gt;=10"))*0.5+(COUNTIFS(H473:AL473,"PMD",H475:AL475,"&gt;=2"))*0.5</f>
        <v>0</v>
      </c>
      <c r="CD473" s="266">
        <f>(COUNTIFS(H473:AL473,"TVD",H477:AL477,"&gt;=6.5",H475:AL475,"&gt;=3.5"))*0.5</f>
        <v>0</v>
      </c>
      <c r="CE473" s="266">
        <f>(COUNTIFS(H473:AL473,"PD",H478:AL478,"&gt;=10"))*0.5</f>
        <v>0</v>
      </c>
      <c r="CF473" s="266">
        <f>(COUNTIFS(H473:AL473,"PDD",H478:AL478,"&gt;=3.5",H479:AL479,"&gt;=6.5")+COUNTIFS(H473:AL473,"PH",H479:AL479,"&gt;=0.5",H478:AL478,"&gt;=1.5")+COUNTIFS(H473:AL473,"PM",H479:AL479,"&gt;=0.5",H478:AL478,"&gt;=1.5"))*0.5</f>
        <v>0</v>
      </c>
      <c r="CG473" s="266">
        <f>(COUNTIFS(H473:AL473,"DS",H474:AL474,"&gt;=2")+COUNTIFS(H473:AL473,"AL/DS",H474:AL474,"&gt;=2"))*0.5-IF(CN473="VP",COUNTIFS($H$16:$AL$16,"SAT",H473:AL473,"DS",H474:AL474,"&gt;=2"))*0.5</f>
        <v>3</v>
      </c>
      <c r="CH473" s="266">
        <f>(COUNTIFS(H473:AL473,"NS",H475:AL475,"&gt;=0.5",H474:AL474,"&gt;=1.5")+COUNTIFS(H473:AL473,"AL/NS",H475:AL475,"&gt;=0.5",H474:AL474,"&gt;=1.5")+COUNTIFS(H473:AL473,"NHD",H475:AL475,"&gt;=4.5",H478:AL478,"&gt;=2",H474:AL474,"&gt;=1.5"))*0.5</f>
        <v>5.5</v>
      </c>
      <c r="CI473" s="266">
        <f>(COUNTIF(H475:AL475,"&gt;=10")+COUNTIFS(H473:AL473,"MD",H475:AL475,"&gt;=2")-COUNTIFS(H473:AL473,"TV",H475:AL475,"&gt;=10"))*0.5</f>
        <v>0</v>
      </c>
      <c r="CJ473" s="266">
        <f>(COUNTIFS(H473:AL473,"D",H477:AL477,"&gt;=6.5",H475:AL475,"&gt;=3.5"))*0.5</f>
        <v>0</v>
      </c>
      <c r="CK473" s="266">
        <f>(COUNTIF(H478:AL478,"&gt;=10")-COUNTIFS(H473:AL473,"PD",H478:AL478,"&gt;=10"))*0.5</f>
        <v>0</v>
      </c>
      <c r="CL473" s="265">
        <f>(COUNTIFS(H473:AL473,"NHD",H478:AL478,"&gt;=3.5",H479:AL479,"&gt;=6.5")+COUNTIFS(H473:AL473,"BH",H478:AL478,"&gt;=1.5",H479:AL479,"&gt;=0.5")+COUNTIFS(H473:AL473,"BM",H478:AL478,"&gt;=1.5",H479:AL479,"&gt;=0.5")+COUNTIFS(H473:AL473,"D",H478:AL478,"&gt;=1.5",H479:AL479,"&gt;=0.5"))*0.5</f>
        <v>0</v>
      </c>
      <c r="CM473" s="272"/>
      <c r="CN473" s="264" t="s">
        <v>723</v>
      </c>
      <c r="CO473" s="190">
        <f t="shared" ref="CO473" si="175">+AM473+AN473+AO473+AP473+AQ473+AR473+AS473+AU473+BG473</f>
        <v>26</v>
      </c>
      <c r="CP473" s="225">
        <f>+SUM(I474:I479)-I480</f>
        <v>0</v>
      </c>
      <c r="CQ473" s="225">
        <f>+SUM(J474:J479)-J480</f>
        <v>0</v>
      </c>
      <c r="CR473" s="225">
        <f>+SUM(K474:K479)-K480</f>
        <v>2.5</v>
      </c>
      <c r="CS473" s="191"/>
      <c r="CT473" s="191"/>
      <c r="CU473" s="191"/>
      <c r="CV473" s="191"/>
      <c r="CW473" s="191"/>
      <c r="CX473" s="191"/>
      <c r="CY473" s="191"/>
      <c r="CZ473" s="191"/>
      <c r="DA473" s="191"/>
    </row>
    <row r="474" spans="1:105" s="120" customFormat="1" ht="15" customHeight="1">
      <c r="A474" s="228"/>
      <c r="B474" s="336"/>
      <c r="C474" s="339"/>
      <c r="D474" s="237"/>
      <c r="E474" s="237"/>
      <c r="F474" s="242" t="s">
        <v>82</v>
      </c>
      <c r="G474" s="121">
        <v>1.5</v>
      </c>
      <c r="H474" s="83"/>
      <c r="I474" s="83"/>
      <c r="J474" s="83"/>
      <c r="K474" s="83">
        <v>2</v>
      </c>
      <c r="L474" s="83">
        <v>2</v>
      </c>
      <c r="M474" s="83">
        <v>2</v>
      </c>
      <c r="N474" s="83">
        <v>2</v>
      </c>
      <c r="O474" s="83"/>
      <c r="P474" s="83">
        <v>2</v>
      </c>
      <c r="Q474" s="83">
        <v>2</v>
      </c>
      <c r="R474" s="83">
        <v>2</v>
      </c>
      <c r="S474" s="83">
        <v>2</v>
      </c>
      <c r="T474" s="83">
        <v>2</v>
      </c>
      <c r="U474" s="83">
        <v>2</v>
      </c>
      <c r="V474" s="83"/>
      <c r="W474" s="83">
        <v>2.5</v>
      </c>
      <c r="X474" s="83">
        <v>2</v>
      </c>
      <c r="Y474" s="83">
        <v>2.5</v>
      </c>
      <c r="Z474" s="83">
        <v>2.5</v>
      </c>
      <c r="AA474" s="83">
        <v>2</v>
      </c>
      <c r="AB474" s="83"/>
      <c r="AC474" s="79"/>
      <c r="AD474" s="79"/>
      <c r="AE474" s="79"/>
      <c r="AF474" s="79"/>
      <c r="AG474" s="79"/>
      <c r="AH474" s="79">
        <v>2.5</v>
      </c>
      <c r="AI474" s="79"/>
      <c r="AJ474" s="79"/>
      <c r="AK474" s="79">
        <v>1.5</v>
      </c>
      <c r="AL474" s="79"/>
      <c r="AM474" s="240"/>
      <c r="AN474" s="240"/>
      <c r="AO474" s="240"/>
      <c r="AP474" s="240"/>
      <c r="AQ474" s="240"/>
      <c r="AR474" s="240"/>
      <c r="AS474" s="240"/>
      <c r="AT474" s="256"/>
      <c r="AU474" s="256"/>
      <c r="AV474" s="259"/>
      <c r="AW474" s="259"/>
      <c r="AX474" s="256"/>
      <c r="AY474" s="256"/>
      <c r="AZ474" s="256"/>
      <c r="BA474" s="256"/>
      <c r="BB474" s="256"/>
      <c r="BC474" s="256"/>
      <c r="BD474" s="256"/>
      <c r="BE474" s="256"/>
      <c r="BF474" s="256"/>
      <c r="BG474" s="256"/>
      <c r="BH474" s="256"/>
      <c r="BI474" s="256"/>
      <c r="BJ474" s="256"/>
      <c r="BK474" s="256"/>
      <c r="BL474" s="262"/>
      <c r="BM474" s="262"/>
      <c r="BN474" s="262"/>
      <c r="BO474" s="262"/>
      <c r="BP474" s="262"/>
      <c r="BQ474" s="262"/>
      <c r="BR474" s="270"/>
      <c r="BS474" s="270"/>
      <c r="BT474" s="270"/>
      <c r="BU474" s="270"/>
      <c r="BV474" s="270"/>
      <c r="BW474" s="270"/>
      <c r="BX474" s="256"/>
      <c r="BY474" s="256"/>
      <c r="BZ474" s="256"/>
      <c r="CA474" s="267"/>
      <c r="CB474" s="267"/>
      <c r="CC474" s="274"/>
      <c r="CD474" s="267"/>
      <c r="CE474" s="267"/>
      <c r="CF474" s="267"/>
      <c r="CG474" s="267"/>
      <c r="CH474" s="267"/>
      <c r="CI474" s="267"/>
      <c r="CJ474" s="267"/>
      <c r="CK474" s="267"/>
      <c r="CL474" s="265"/>
      <c r="CM474" s="272"/>
      <c r="CN474" s="264"/>
      <c r="CO474" s="190"/>
      <c r="CP474" s="226"/>
      <c r="CQ474" s="226"/>
      <c r="CR474" s="226"/>
      <c r="CS474" s="191"/>
      <c r="CT474" s="191"/>
      <c r="CU474" s="191"/>
      <c r="CV474" s="191"/>
      <c r="CW474" s="191"/>
      <c r="CX474" s="191"/>
      <c r="CY474" s="191"/>
      <c r="CZ474" s="191"/>
      <c r="DA474" s="191"/>
    </row>
    <row r="475" spans="1:105" s="120" customFormat="1" ht="15" customHeight="1">
      <c r="A475" s="228"/>
      <c r="B475" s="336"/>
      <c r="C475" s="339"/>
      <c r="D475" s="237"/>
      <c r="E475" s="237"/>
      <c r="F475" s="243"/>
      <c r="G475" s="122">
        <v>2</v>
      </c>
      <c r="H475" s="84"/>
      <c r="I475" s="84"/>
      <c r="J475" s="84"/>
      <c r="K475" s="84">
        <v>0.5</v>
      </c>
      <c r="L475" s="84">
        <v>0.5</v>
      </c>
      <c r="M475" s="84">
        <v>0.5</v>
      </c>
      <c r="N475" s="84">
        <v>0.5</v>
      </c>
      <c r="O475" s="84">
        <v>4</v>
      </c>
      <c r="P475" s="84">
        <v>0.5</v>
      </c>
      <c r="Q475" s="84">
        <v>0.5</v>
      </c>
      <c r="R475" s="84">
        <v>0.5</v>
      </c>
      <c r="S475" s="84">
        <v>0.5</v>
      </c>
      <c r="T475" s="84">
        <v>0.5</v>
      </c>
      <c r="U475" s="84">
        <v>0.5</v>
      </c>
      <c r="V475" s="84"/>
      <c r="W475" s="84"/>
      <c r="X475" s="84"/>
      <c r="Y475" s="84"/>
      <c r="Z475" s="84"/>
      <c r="AA475" s="84"/>
      <c r="AB475" s="84"/>
      <c r="AC475" s="80"/>
      <c r="AD475" s="80"/>
      <c r="AE475" s="80"/>
      <c r="AF475" s="80"/>
      <c r="AG475" s="80"/>
      <c r="AH475" s="80"/>
      <c r="AI475" s="80"/>
      <c r="AJ475" s="80"/>
      <c r="AK475" s="80">
        <v>0.5</v>
      </c>
      <c r="AL475" s="80"/>
      <c r="AM475" s="240"/>
      <c r="AN475" s="240"/>
      <c r="AO475" s="240"/>
      <c r="AP475" s="240"/>
      <c r="AQ475" s="240"/>
      <c r="AR475" s="240"/>
      <c r="AS475" s="240"/>
      <c r="AT475" s="256"/>
      <c r="AU475" s="256"/>
      <c r="AV475" s="259"/>
      <c r="AW475" s="259"/>
      <c r="AX475" s="256"/>
      <c r="AY475" s="256"/>
      <c r="AZ475" s="256"/>
      <c r="BA475" s="256"/>
      <c r="BB475" s="256"/>
      <c r="BC475" s="256"/>
      <c r="BD475" s="256"/>
      <c r="BE475" s="256"/>
      <c r="BF475" s="256"/>
      <c r="BG475" s="256"/>
      <c r="BH475" s="256"/>
      <c r="BI475" s="256"/>
      <c r="BJ475" s="256"/>
      <c r="BK475" s="256"/>
      <c r="BL475" s="262"/>
      <c r="BM475" s="262"/>
      <c r="BN475" s="262"/>
      <c r="BO475" s="262"/>
      <c r="BP475" s="262"/>
      <c r="BQ475" s="262"/>
      <c r="BR475" s="270"/>
      <c r="BS475" s="270"/>
      <c r="BT475" s="270"/>
      <c r="BU475" s="270"/>
      <c r="BV475" s="270"/>
      <c r="BW475" s="270"/>
      <c r="BX475" s="256"/>
      <c r="BY475" s="256"/>
      <c r="BZ475" s="256"/>
      <c r="CA475" s="267"/>
      <c r="CB475" s="267"/>
      <c r="CC475" s="274"/>
      <c r="CD475" s="267"/>
      <c r="CE475" s="267"/>
      <c r="CF475" s="267"/>
      <c r="CG475" s="267"/>
      <c r="CH475" s="267"/>
      <c r="CI475" s="267"/>
      <c r="CJ475" s="267"/>
      <c r="CK475" s="267"/>
      <c r="CL475" s="265"/>
      <c r="CM475" s="272"/>
      <c r="CN475" s="264"/>
      <c r="CO475" s="190"/>
      <c r="CP475" s="226"/>
      <c r="CQ475" s="226"/>
      <c r="CR475" s="226"/>
      <c r="CS475" s="191"/>
      <c r="CT475" s="191"/>
      <c r="CU475" s="191"/>
      <c r="CV475" s="191"/>
      <c r="CW475" s="191"/>
      <c r="CX475" s="191"/>
      <c r="CY475" s="191"/>
      <c r="CZ475" s="191"/>
      <c r="DA475" s="191"/>
    </row>
    <row r="476" spans="1:105" s="120" customFormat="1" ht="15" customHeight="1">
      <c r="A476" s="228"/>
      <c r="B476" s="336"/>
      <c r="C476" s="339"/>
      <c r="D476" s="237"/>
      <c r="E476" s="237"/>
      <c r="F476" s="243"/>
      <c r="G476" s="122">
        <v>2.1</v>
      </c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240"/>
      <c r="AN476" s="240"/>
      <c r="AO476" s="240"/>
      <c r="AP476" s="240"/>
      <c r="AQ476" s="240"/>
      <c r="AR476" s="240"/>
      <c r="AS476" s="240"/>
      <c r="AT476" s="256"/>
      <c r="AU476" s="256"/>
      <c r="AV476" s="259"/>
      <c r="AW476" s="259"/>
      <c r="AX476" s="256"/>
      <c r="AY476" s="256"/>
      <c r="AZ476" s="256"/>
      <c r="BA476" s="256"/>
      <c r="BB476" s="256"/>
      <c r="BC476" s="256"/>
      <c r="BD476" s="256"/>
      <c r="BE476" s="256"/>
      <c r="BF476" s="256"/>
      <c r="BG476" s="256"/>
      <c r="BH476" s="256"/>
      <c r="BI476" s="256"/>
      <c r="BJ476" s="256"/>
      <c r="BK476" s="256"/>
      <c r="BL476" s="262"/>
      <c r="BM476" s="262"/>
      <c r="BN476" s="262"/>
      <c r="BO476" s="262"/>
      <c r="BP476" s="262"/>
      <c r="BQ476" s="262"/>
      <c r="BR476" s="270"/>
      <c r="BS476" s="270"/>
      <c r="BT476" s="270"/>
      <c r="BU476" s="270"/>
      <c r="BV476" s="270"/>
      <c r="BW476" s="270"/>
      <c r="BX476" s="256"/>
      <c r="BY476" s="256"/>
      <c r="BZ476" s="256"/>
      <c r="CA476" s="267"/>
      <c r="CB476" s="267"/>
      <c r="CC476" s="274"/>
      <c r="CD476" s="267"/>
      <c r="CE476" s="267"/>
      <c r="CF476" s="267"/>
      <c r="CG476" s="267"/>
      <c r="CH476" s="267"/>
      <c r="CI476" s="267"/>
      <c r="CJ476" s="267"/>
      <c r="CK476" s="267"/>
      <c r="CL476" s="265"/>
      <c r="CM476" s="272"/>
      <c r="CN476" s="264"/>
      <c r="CO476" s="190"/>
      <c r="CP476" s="226"/>
      <c r="CQ476" s="226"/>
      <c r="CR476" s="226"/>
      <c r="CS476" s="191"/>
      <c r="CT476" s="191"/>
      <c r="CU476" s="191"/>
      <c r="CV476" s="191"/>
      <c r="CW476" s="191"/>
      <c r="CX476" s="191"/>
      <c r="CY476" s="191"/>
      <c r="CZ476" s="191"/>
      <c r="DA476" s="191"/>
    </row>
    <row r="477" spans="1:105" s="120" customFormat="1" ht="15" customHeight="1">
      <c r="A477" s="228"/>
      <c r="B477" s="336"/>
      <c r="C477" s="339"/>
      <c r="D477" s="237"/>
      <c r="E477" s="237"/>
      <c r="F477" s="243"/>
      <c r="G477" s="122">
        <v>2.7</v>
      </c>
      <c r="H477" s="84"/>
      <c r="I477" s="84"/>
      <c r="J477" s="84"/>
      <c r="K477" s="84"/>
      <c r="L477" s="84"/>
      <c r="M477" s="84"/>
      <c r="N477" s="84"/>
      <c r="O477" s="84">
        <v>4</v>
      </c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240"/>
      <c r="AN477" s="240"/>
      <c r="AO477" s="240"/>
      <c r="AP477" s="240"/>
      <c r="AQ477" s="240"/>
      <c r="AR477" s="240"/>
      <c r="AS477" s="240"/>
      <c r="AT477" s="256"/>
      <c r="AU477" s="256"/>
      <c r="AV477" s="259"/>
      <c r="AW477" s="259"/>
      <c r="AX477" s="256"/>
      <c r="AY477" s="256"/>
      <c r="AZ477" s="256"/>
      <c r="BA477" s="256"/>
      <c r="BB477" s="256"/>
      <c r="BC477" s="256"/>
      <c r="BD477" s="256"/>
      <c r="BE477" s="256"/>
      <c r="BF477" s="256"/>
      <c r="BG477" s="256"/>
      <c r="BH477" s="256"/>
      <c r="BI477" s="256"/>
      <c r="BJ477" s="256"/>
      <c r="BK477" s="256"/>
      <c r="BL477" s="262"/>
      <c r="BM477" s="262"/>
      <c r="BN477" s="262"/>
      <c r="BO477" s="262"/>
      <c r="BP477" s="262"/>
      <c r="BQ477" s="262"/>
      <c r="BR477" s="270"/>
      <c r="BS477" s="270"/>
      <c r="BT477" s="270"/>
      <c r="BU477" s="270"/>
      <c r="BV477" s="270"/>
      <c r="BW477" s="270"/>
      <c r="BX477" s="256"/>
      <c r="BY477" s="256"/>
      <c r="BZ477" s="256"/>
      <c r="CA477" s="267"/>
      <c r="CB477" s="267"/>
      <c r="CC477" s="274"/>
      <c r="CD477" s="267"/>
      <c r="CE477" s="267"/>
      <c r="CF477" s="267"/>
      <c r="CG477" s="267"/>
      <c r="CH477" s="267"/>
      <c r="CI477" s="267"/>
      <c r="CJ477" s="267"/>
      <c r="CK477" s="267"/>
      <c r="CL477" s="265"/>
      <c r="CM477" s="272"/>
      <c r="CN477" s="264"/>
      <c r="CO477" s="190"/>
      <c r="CP477" s="226"/>
      <c r="CQ477" s="226"/>
      <c r="CR477" s="226"/>
      <c r="CS477" s="191"/>
      <c r="CT477" s="191"/>
      <c r="CU477" s="191"/>
      <c r="CV477" s="191"/>
      <c r="CW477" s="191"/>
      <c r="CX477" s="191"/>
      <c r="CY477" s="191"/>
      <c r="CZ477" s="191"/>
      <c r="DA477" s="191"/>
    </row>
    <row r="478" spans="1:105" s="120" customFormat="1" ht="15" customHeight="1">
      <c r="A478" s="228"/>
      <c r="B478" s="336"/>
      <c r="C478" s="339"/>
      <c r="D478" s="237"/>
      <c r="E478" s="237"/>
      <c r="F478" s="243"/>
      <c r="G478" s="122">
        <v>3</v>
      </c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240"/>
      <c r="AN478" s="240"/>
      <c r="AO478" s="240"/>
      <c r="AP478" s="240"/>
      <c r="AQ478" s="240"/>
      <c r="AR478" s="240"/>
      <c r="AS478" s="240"/>
      <c r="AT478" s="256"/>
      <c r="AU478" s="256"/>
      <c r="AV478" s="259"/>
      <c r="AW478" s="259"/>
      <c r="AX478" s="256"/>
      <c r="AY478" s="256"/>
      <c r="AZ478" s="256"/>
      <c r="BA478" s="256"/>
      <c r="BB478" s="256"/>
      <c r="BC478" s="256"/>
      <c r="BD478" s="256"/>
      <c r="BE478" s="256"/>
      <c r="BF478" s="256"/>
      <c r="BG478" s="256"/>
      <c r="BH478" s="256"/>
      <c r="BI478" s="256"/>
      <c r="BJ478" s="256"/>
      <c r="BK478" s="256"/>
      <c r="BL478" s="262"/>
      <c r="BM478" s="262"/>
      <c r="BN478" s="262"/>
      <c r="BO478" s="262"/>
      <c r="BP478" s="262"/>
      <c r="BQ478" s="262"/>
      <c r="BR478" s="270"/>
      <c r="BS478" s="270"/>
      <c r="BT478" s="270"/>
      <c r="BU478" s="270"/>
      <c r="BV478" s="270"/>
      <c r="BW478" s="270"/>
      <c r="BX478" s="256"/>
      <c r="BY478" s="256"/>
      <c r="BZ478" s="256"/>
      <c r="CA478" s="267"/>
      <c r="CB478" s="267"/>
      <c r="CC478" s="274"/>
      <c r="CD478" s="267"/>
      <c r="CE478" s="267"/>
      <c r="CF478" s="267"/>
      <c r="CG478" s="267"/>
      <c r="CH478" s="267"/>
      <c r="CI478" s="267"/>
      <c r="CJ478" s="267"/>
      <c r="CK478" s="267"/>
      <c r="CL478" s="265"/>
      <c r="CM478" s="272"/>
      <c r="CN478" s="264"/>
      <c r="CO478" s="190"/>
      <c r="CP478" s="226"/>
      <c r="CQ478" s="226"/>
      <c r="CR478" s="226"/>
      <c r="CS478" s="191"/>
      <c r="CT478" s="191"/>
      <c r="CU478" s="191"/>
      <c r="CV478" s="191"/>
      <c r="CW478" s="191"/>
      <c r="CX478" s="191"/>
      <c r="CY478" s="191"/>
      <c r="CZ478" s="191"/>
      <c r="DA478" s="191"/>
    </row>
    <row r="479" spans="1:105" s="120" customFormat="1" ht="15" customHeight="1">
      <c r="A479" s="228"/>
      <c r="B479" s="336"/>
      <c r="C479" s="339"/>
      <c r="D479" s="237"/>
      <c r="E479" s="237"/>
      <c r="F479" s="244"/>
      <c r="G479" s="123">
        <v>3.9</v>
      </c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240"/>
      <c r="AN479" s="240"/>
      <c r="AO479" s="240"/>
      <c r="AP479" s="240"/>
      <c r="AQ479" s="240"/>
      <c r="AR479" s="240"/>
      <c r="AS479" s="240"/>
      <c r="AT479" s="256"/>
      <c r="AU479" s="256"/>
      <c r="AV479" s="259"/>
      <c r="AW479" s="259"/>
      <c r="AX479" s="256"/>
      <c r="AY479" s="256"/>
      <c r="AZ479" s="256"/>
      <c r="BA479" s="256"/>
      <c r="BB479" s="256"/>
      <c r="BC479" s="256"/>
      <c r="BD479" s="256"/>
      <c r="BE479" s="256"/>
      <c r="BF479" s="256"/>
      <c r="BG479" s="256"/>
      <c r="BH479" s="256"/>
      <c r="BI479" s="256"/>
      <c r="BJ479" s="256"/>
      <c r="BK479" s="256"/>
      <c r="BL479" s="262"/>
      <c r="BM479" s="262"/>
      <c r="BN479" s="262"/>
      <c r="BO479" s="262"/>
      <c r="BP479" s="262"/>
      <c r="BQ479" s="262"/>
      <c r="BR479" s="270"/>
      <c r="BS479" s="270"/>
      <c r="BT479" s="270"/>
      <c r="BU479" s="270"/>
      <c r="BV479" s="270"/>
      <c r="BW479" s="270"/>
      <c r="BX479" s="256"/>
      <c r="BY479" s="256"/>
      <c r="BZ479" s="256"/>
      <c r="CA479" s="267"/>
      <c r="CB479" s="267"/>
      <c r="CC479" s="274"/>
      <c r="CD479" s="267"/>
      <c r="CE479" s="267"/>
      <c r="CF479" s="267"/>
      <c r="CG479" s="267"/>
      <c r="CH479" s="267"/>
      <c r="CI479" s="267"/>
      <c r="CJ479" s="267"/>
      <c r="CK479" s="267"/>
      <c r="CL479" s="265"/>
      <c r="CM479" s="272"/>
      <c r="CN479" s="264"/>
      <c r="CO479" s="190"/>
      <c r="CP479" s="226"/>
      <c r="CQ479" s="226"/>
      <c r="CR479" s="226"/>
      <c r="CS479" s="191"/>
      <c r="CT479" s="191"/>
      <c r="CU479" s="191"/>
      <c r="CV479" s="191"/>
      <c r="CW479" s="191"/>
      <c r="CX479" s="191"/>
      <c r="CY479" s="191"/>
      <c r="CZ479" s="191"/>
      <c r="DA479" s="191"/>
    </row>
    <row r="480" spans="1:105" s="120" customFormat="1" ht="15" customHeight="1">
      <c r="A480" s="229"/>
      <c r="B480" s="337"/>
      <c r="C480" s="340"/>
      <c r="D480" s="238"/>
      <c r="E480" s="238"/>
      <c r="F480" s="245" t="s">
        <v>83</v>
      </c>
      <c r="G480" s="246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241"/>
      <c r="AN480" s="241"/>
      <c r="AO480" s="241"/>
      <c r="AP480" s="241"/>
      <c r="AQ480" s="241"/>
      <c r="AR480" s="241"/>
      <c r="AS480" s="241"/>
      <c r="AT480" s="257"/>
      <c r="AU480" s="257"/>
      <c r="AV480" s="260"/>
      <c r="AW480" s="260"/>
      <c r="AX480" s="257"/>
      <c r="AY480" s="257"/>
      <c r="AZ480" s="257"/>
      <c r="BA480" s="257"/>
      <c r="BB480" s="257"/>
      <c r="BC480" s="257"/>
      <c r="BD480" s="257"/>
      <c r="BE480" s="257"/>
      <c r="BF480" s="257"/>
      <c r="BG480" s="257"/>
      <c r="BH480" s="257"/>
      <c r="BI480" s="257"/>
      <c r="BJ480" s="257"/>
      <c r="BK480" s="257"/>
      <c r="BL480" s="263"/>
      <c r="BM480" s="263"/>
      <c r="BN480" s="263"/>
      <c r="BO480" s="263"/>
      <c r="BP480" s="263"/>
      <c r="BQ480" s="263"/>
      <c r="BR480" s="271"/>
      <c r="BS480" s="271"/>
      <c r="BT480" s="271"/>
      <c r="BU480" s="271"/>
      <c r="BV480" s="271"/>
      <c r="BW480" s="271"/>
      <c r="BX480" s="257"/>
      <c r="BY480" s="257"/>
      <c r="BZ480" s="257"/>
      <c r="CA480" s="268"/>
      <c r="CB480" s="268"/>
      <c r="CC480" s="275"/>
      <c r="CD480" s="268"/>
      <c r="CE480" s="268"/>
      <c r="CF480" s="268"/>
      <c r="CG480" s="268"/>
      <c r="CH480" s="268"/>
      <c r="CI480" s="268"/>
      <c r="CJ480" s="268"/>
      <c r="CK480" s="268"/>
      <c r="CL480" s="265"/>
      <c r="CM480" s="272"/>
      <c r="CN480" s="264"/>
      <c r="CO480" s="190"/>
      <c r="CP480" s="226"/>
      <c r="CQ480" s="226"/>
      <c r="CR480" s="226"/>
      <c r="CS480" s="191"/>
      <c r="CT480" s="191"/>
      <c r="CU480" s="191"/>
      <c r="CV480" s="191"/>
      <c r="CW480" s="191"/>
      <c r="CX480" s="191"/>
      <c r="CY480" s="191"/>
      <c r="CZ480" s="191"/>
      <c r="DA480" s="191"/>
    </row>
    <row r="481" spans="1:105" s="120" customFormat="1" ht="15" customHeight="1">
      <c r="A481" s="227">
        <f t="shared" ref="A481" si="176">A473+1</f>
        <v>59</v>
      </c>
      <c r="B481" s="335" t="s">
        <v>1434</v>
      </c>
      <c r="C481" s="338" t="s">
        <v>1343</v>
      </c>
      <c r="D481" s="236">
        <v>44657</v>
      </c>
      <c r="E481" s="236" t="s">
        <v>133</v>
      </c>
      <c r="F481" s="253" t="s">
        <v>80</v>
      </c>
      <c r="G481" s="254"/>
      <c r="H481" s="35" t="s">
        <v>69</v>
      </c>
      <c r="I481" s="82"/>
      <c r="J481" s="82" t="s">
        <v>60</v>
      </c>
      <c r="K481" s="82" t="s">
        <v>60</v>
      </c>
      <c r="L481" s="82" t="s">
        <v>60</v>
      </c>
      <c r="M481" s="82" t="s">
        <v>60</v>
      </c>
      <c r="N481" s="82" t="s">
        <v>60</v>
      </c>
      <c r="O481" s="82"/>
      <c r="P481" s="82" t="s">
        <v>60</v>
      </c>
      <c r="Q481" s="82" t="s">
        <v>60</v>
      </c>
      <c r="R481" s="82" t="s">
        <v>60</v>
      </c>
      <c r="S481" s="82" t="s">
        <v>60</v>
      </c>
      <c r="T481" s="82" t="s">
        <v>60</v>
      </c>
      <c r="U481" s="82" t="s">
        <v>60</v>
      </c>
      <c r="V481" s="82"/>
      <c r="W481" s="82" t="s">
        <v>61</v>
      </c>
      <c r="X481" s="82" t="s">
        <v>61</v>
      </c>
      <c r="Y481" s="82" t="s">
        <v>61</v>
      </c>
      <c r="Z481" s="82" t="s">
        <v>61</v>
      </c>
      <c r="AA481" s="82" t="s">
        <v>61</v>
      </c>
      <c r="AB481" s="82" t="s">
        <v>61</v>
      </c>
      <c r="AC481" s="82"/>
      <c r="AD481" s="82" t="s">
        <v>61</v>
      </c>
      <c r="AE481" s="82" t="s">
        <v>61</v>
      </c>
      <c r="AF481" s="82" t="s">
        <v>61</v>
      </c>
      <c r="AG481" s="82" t="s">
        <v>61</v>
      </c>
      <c r="AH481" s="82" t="s">
        <v>61</v>
      </c>
      <c r="AI481" s="82" t="s">
        <v>1471</v>
      </c>
      <c r="AJ481" s="82"/>
      <c r="AK481" s="82" t="s">
        <v>60</v>
      </c>
      <c r="AL481" s="82" t="s">
        <v>60</v>
      </c>
      <c r="AM481" s="239">
        <f>COUNTIF(H481:AL481,"PH")+COUNTIF(H481:AL481,"PH/L")+COUNTIF(H481:AL481,"PM")</f>
        <v>0</v>
      </c>
      <c r="AN481" s="239">
        <f>COUNTIF(H481:AL481,"PD")+COUNTIF(H481:AL481,"PDD")+COUNTIF(H481:AL481,"P/DS")/2+COUNTIF(H481:AL481,"PMD")</f>
        <v>0</v>
      </c>
      <c r="AO481" s="239">
        <f>COUNTIF(H481:AL481,"PN")+COUNTIF(H481:AL481,"P/NS")/2+COUNTIF(H481:AL481,"PH")+COUNTIF(H481:AL481,"PH/F")/2+COUNTIF(H481:AL481,"PH/L")/2+COUNTIF(H481:AL481,"PM")</f>
        <v>0</v>
      </c>
      <c r="AP481" s="239">
        <f>COUNTIF(H481:AL481,"BH")+COUNTIF(H481:AL481,"AL/BL")+COUNTIF(H481:AL481,"UL/BL")+COUNTIF(H481:AL481,"BM")</f>
        <v>0</v>
      </c>
      <c r="AQ481" s="239">
        <f>COUNTIF(H481:AL481,"DS")+COUNTIF(H481:AL481,"AL/DS")/2+COUNTIF(H481:AL481,"UL/DS")/2+COUNTIF(H481:AL481,"CT")+COUNTIF(H481:AL481,"MD")</f>
        <v>13.5</v>
      </c>
      <c r="AR481" s="239">
        <f>COUNTIF(H481:AL481,"NS")+COUNTIF(H481:AL481,"AL/NS")/2+COUNTIF(H481:AL481,"UL/NS")/2+COUNTIF(H481:AL481,"BH")+COUNTIF(H481:AL481,"AL/BF")/2+COUNTIF(H481:AL481,"AL/BL")/2+COUNTIF(H481:AL481,"UL/BL")/2+COUNTIF(H481:AL481,"UL/BF")/2+COUNTIF(H481:AL481,"BM")</f>
        <v>11</v>
      </c>
      <c r="AS481" s="239">
        <f>COUNTIF(H481:AL481,"AL")+COUNTIF(H481:AL481,"AL/DS")/2+COUNTIF(H481:AL481,"AL/NS")/2+COUNTIF(H481:AL481,"NH")+COUNTIF(H481:AL481,"SL")+COUNTIF(H481:AL481,"NHD")+COUNTIF(H481:AL481,"B")+COUNTIF(H481:AL481,"HL")+COUNTIF(H481:AL481,"AL/BF")/2+COUNTIF(H481:AL481,"AL/BL")/2</f>
        <v>1</v>
      </c>
      <c r="AT481" s="255">
        <f>COUNTIF(H481:AL481,"PD")+COUNTIF(H481:AL481,"PN")+COUNTIF(H481:AL481,"P/DS")/2+COUNTIF(H481:AL481,"P/NS")/2+COUNTIF(H481:AL481,"DS")+COUNTIF(H481:AL481,"NS")+COUNTIF(H481:AL481,"AL")+COUNTIF(H481:AL481,"AL/DS")+COUNTIF(H481:AL481,"AL/NS")+COUNTIF(H481:AL481,"NH")+COUNTIF(H481:AL481,"SL")+COUNTIF(H481:AL481,"UL/DS")/2+COUNTIF(H481:AL481,"UL/NS")/2+COUNTIF(H481:AL481,"CT")+COUNTIF(H481:AL481,"NHD")+COUNTIF(H481:AL481,"PDD")+COUNTIF(H481:AL481,"B")+COUNTIF(H481:AL481,"HL")+COUNTIF(H481:AL481,"PH")+COUNTIF(H481:AL481,"BH")+COUNTIF(H481:AL481,"AL/BF")+COUNTIF(H481:AL481,"AL/BL")+COUNTIF(H481:AL481,"UL/BF")/2+COUNTIF(H481:AL481,"UL/BL")/2+COUNTIF(H481:AL481,"PH/F")/2+COUNTIF(H481:AL481,"PH/L")/2+COUNTIF(H481:AL481,"MD")+COUNTIF(H481:AL481,"PMD")+COUNTIF(H481:AL481,"PM")+COUNTIF(H481:AL481,"BM")</f>
        <v>25.5</v>
      </c>
      <c r="AU481" s="255">
        <f>COUNTIF(H481:AL481,"P/DS")/2+COUNTIF(H481:AL481,"P/NS")/2+COUNTIF(H481:AL481,"IL")+COUNTIF(H481:AL481,"NL")+COUNTIF(H481:AL481,"UL")+COUNTIF(H481:AL481,"UL/DS")/2+COUNTIF(H481:AL481,"UL/NS")/2+COUNTIF(H481:AL481,"KT")+COUNTIF(H481:AL481,"UL/BF")/2+COUNTIF(H481:AL481,"UL/BL")/2+COUNTIF(H481:AL481,"PH/F")/2+COUNTIF(H481:AL481,"PH/L")/2+COUNTIF(H481:AL481,"NB")</f>
        <v>0.5</v>
      </c>
      <c r="AV481" s="258">
        <f>COUNTIF(H481:AL481,"PN")+COUNTIF(H481:AL481,"TVD")+COUNTIF(H481:AL481,"PH")+COUNTIF(H481:AL481,"PM")+COUNTIF(H481:AL481,"PDD")-COUNTIFS(H481:AL481,"PN",H488:AL488,"&gt;=3")-COUNTIFS(H481:AL481,"PM",H488:AL488,"&gt;=3")</f>
        <v>0</v>
      </c>
      <c r="AW481" s="258">
        <f>COUNTIF(H481:AL481,"NS")+COUNTIF(H481:AL481,"D")+COUNTIF(H481:AL481,"BH")+COUNTIF(H481:AL481,"NHD")+COUNTIF(H481:AL481,"BM")-COUNTIFS(H481:AL481,"NS",H488:AL488,"&gt;=3")-COUNTIFS(H481:AL481,"BH",H488:AL488,"&gt;=3")-COUNTIFS(H481:AL481,"BM",H488:AL488,"&gt;=3")</f>
        <v>10</v>
      </c>
      <c r="AX481" s="255">
        <f>COUNTIF(H481:AL481,"AL")+COUNTIF(H481:AL481,"AL/DS")/2+COUNTIF(H481:AL481,"AL/NS")/2+COUNTIF(H481:AL481,"AL/BF")+COUNTIF(H481:AL481,"AL/BL")/2</f>
        <v>0</v>
      </c>
      <c r="AY481" s="255">
        <f>COUNTIF(H481:AL481,"SL")</f>
        <v>0</v>
      </c>
      <c r="AZ481" s="255">
        <f>COUNTIF(H481:AL481,"NH")</f>
        <v>1</v>
      </c>
      <c r="BA481" s="255">
        <f>COUNTIF(H481:AL481,"HL")</f>
        <v>0</v>
      </c>
      <c r="BB481" s="255">
        <f>COUNTIF(G481:AL481,"P/DS")/2+COUNTIF(G481:AL481,"P/NS")/2+COUNTIF(G481:AL481,"UL")+COUNTIF(G481:AL481,"UL/DS")/2+COUNTIF(G481:AL481,"UL/NS")/2+COUNTIF(G481:AL481,"UL/BL")/2+COUNTIF(G481:AL481,"UL/BF")/2+COUNTIF(G481:AL481,"PH/F")/2+COUNTIF(G481:AL481,"PH/L")/2</f>
        <v>0.5</v>
      </c>
      <c r="BC481" s="255">
        <f>COUNTIF(H481:AL481,"NB")</f>
        <v>0</v>
      </c>
      <c r="BD481" s="255">
        <f>COUNTIF(H481:AL481,"NL")</f>
        <v>0</v>
      </c>
      <c r="BE481" s="255">
        <f>COUNTIF(H481:AL481,"IL")</f>
        <v>0</v>
      </c>
      <c r="BF481" s="255">
        <f>COUNTIF(H481:AL481,"KT")</f>
        <v>0</v>
      </c>
      <c r="BG481" s="255">
        <f>COUNTIF(H481:AL481,"L70")</f>
        <v>0</v>
      </c>
      <c r="BH481" s="255">
        <f>COUNTIF(H481:AL481,"MD")</f>
        <v>0</v>
      </c>
      <c r="BI481" s="255">
        <f>COUNTIF(H481:AL481,"PMD")</f>
        <v>0</v>
      </c>
      <c r="BJ481" s="255">
        <f>COUNTIF(H481:AL481,"PM")</f>
        <v>0</v>
      </c>
      <c r="BK481" s="255">
        <f>COUNTIF(H481:AL481,"BM")</f>
        <v>0</v>
      </c>
      <c r="BL481" s="261">
        <f>SUMIF(H481:AL481,"PD",H482:AL482)+SUMIF(H481:AL481,"PN",H482:AL482)+SUMIF(H481:AL481,"P/DS",H482:AL482)+SUMIF(H481:AL481,"PN/F",H482:AL482)+SUMIF(H481:AL481,"PN/L",H482:AL482)+SUMIF(H481:AL481,"TV",H482:AL482)+SUMIF(H481:AL481,"TVD",H482:AL482)+SUMIF(H481:AL481,"PDD",H482:AL482)</f>
        <v>0</v>
      </c>
      <c r="BM481" s="261">
        <f>SUMIF(H481:AL481,"PD",H483:AL483)+SUMIF(H481:AL481,"PN",H483:AL483)+SUMIF(H481:AL481,"P/DS",H483:AL483)+SUMIF(H481:AL481,"PN/F",H483:AL483)+SUMIF(H481:AL481,"PN/L",H483:AL483)+SUMIF(H481:AL481,"TV",H483:AL483)+SUMIF(H481:AL481,"TVD",H483:AL483)+SUMIF(H481:AL481,"PDD",H483:AL483)+SUMIF(H481:AL481,"PMD",H483:AL483)</f>
        <v>0</v>
      </c>
      <c r="BN481" s="261">
        <f>SUMIF(H481:AL481,"PD",H484:AL484)+SUMIF(H481:AL481,"PN",H484:AL484)+SUMIF(H481:AL481,"P/DS",H484:AL484)+SUMIF(H481:AL481,"PN/F",H484:AL484)+SUMIF(H481:AL481,"PN/L",H484:AL484)+SUMIF(H481:AL481,"TV",H484:AL484)+SUMIF(H481:AL481,"TVD",H484:AL484)</f>
        <v>0</v>
      </c>
      <c r="BO481" s="261">
        <f>SUMIF(H481:AL481,"PD",H485:AL485)+SUMIF(H481:AL481,"PN",H485:AL485)+SUMIF(H481:AL481,"P/DS",H485:AL485)+SUMIF(H481:AL481,"PN/F",H485:AL485)+SUMIF(H481:AL481,"PN/L",H485:AL485)+SUMIF(H481:AL481,"TV",H485:AL485)+SUMIF(H481:AL481,"TVD",H485:AL485)</f>
        <v>0</v>
      </c>
      <c r="BP481" s="261">
        <f>SUMIF(H481:AL481,"PD",H486:AL486)+SUMIF(H481:AL481,"PN",H486:AL486)+SUMIF(H481:AL481,"P/DS",H486:AL486)+SUMIF(H481:AL481,"PN/F",H486:AL486)+SUMIF(H481:AL481,"PN/L",H486:AL486)+SUMIF(H481:AL481,"TV",H486:AL486)+SUMIF(H481:AL481,"TVD",H486:AL486)+SUMIF(H481:AL481,"PDD",H486:AL486)+SUMIF(H481:AL481,"PH",H486:AL486)+SUMIF(H481:AL481,"PM",H486:AL486)</f>
        <v>0</v>
      </c>
      <c r="BQ481" s="261">
        <f>SUMIF(H481:AL481,"PD",H487:AL487)+SUMIF(H481:AL481,"PN",H487:AL487)+SUMIF(H481:AL481,"P/DS",H487:AL487)+SUMIF(H481:AL481,"PN/F",H487:AL487)+SUMIF(H481:AL481,"PN/L",H487:AL487)+SUMIF(H481:AL481,"TV",H487:AL487)+SUMIF(H481:AL481,"TVD",H487:AL487)+SUMIF(H481:AL481,"PDD",H487:AL487)+SUMIF(H481:AL481,"PH",H487:AL487)+SUMIF(H481:AL481,"PM",H487:AL487)</f>
        <v>0</v>
      </c>
      <c r="BR481" s="269">
        <f>SUM(H482:AL482)-BL481</f>
        <v>34</v>
      </c>
      <c r="BS481" s="269">
        <f>SUM(H483:AL483)-BM481</f>
        <v>11.5</v>
      </c>
      <c r="BT481" s="269">
        <f>SUM(H484:AL484)-BN481</f>
        <v>0</v>
      </c>
      <c r="BU481" s="269">
        <f>SUM(H485:AL485)-BO481</f>
        <v>0</v>
      </c>
      <c r="BV481" s="269">
        <f>SUM(H486:AL486)-BP481</f>
        <v>0</v>
      </c>
      <c r="BW481" s="269">
        <f>SUM(H487:AL487)-BQ481</f>
        <v>0</v>
      </c>
      <c r="BX481" s="255">
        <f>SUMIF(H481:AL481,"PD",H488:AL488)+SUMIF(H481:AL481,"PN",H488:AL488)+SUMIF(H481:AL481,"P/DS",H488:AL488)+SUMIF(H481:AL481,"PN/F",H488:AL488)+SUMIF(H481:AL481,"PN/L",H488:AL488)</f>
        <v>0</v>
      </c>
      <c r="BY481" s="255">
        <f>SUM(H488:AL488)-BX481</f>
        <v>3</v>
      </c>
      <c r="BZ481" s="255">
        <f t="shared" ref="BZ481" si="177">+SUM(BL481:BW488)</f>
        <v>45.5</v>
      </c>
      <c r="CA481" s="266">
        <f>(COUNTIFS(H481:AL481,"PD",H482:AL482,"&gt;=2"))*0.5-IF(CN481="VP",COUNTIFS($H$16:$AL$16,"SAT",H481:AL481,"PD",H482:AL482,"&gt;=2"))*0.5</f>
        <v>0</v>
      </c>
      <c r="CB481" s="266">
        <f>(COUNTIFS(H481:AL481,"PN",H483:AL483,"&gt;=0.5",H482:AL482,"&gt;=1.5"))*0.5+COUNTIFS(H481:AL481,"PDD",H483:AL483,"&gt;=0.5",H482:AL482,"&gt;=1.5")*0.5</f>
        <v>0</v>
      </c>
      <c r="CC481" s="273">
        <f>(COUNTIFS(H481:AL481,"TV",H483:AL483,"&gt;=10"))*0.5+(COUNTIFS(H481:AL481,"PMD",H483:AL483,"&gt;=2"))*0.5</f>
        <v>0</v>
      </c>
      <c r="CD481" s="266">
        <f>(COUNTIFS(H481:AL481,"TVD",H485:AL485,"&gt;=6.5",H483:AL483,"&gt;=3.5"))*0.5</f>
        <v>0</v>
      </c>
      <c r="CE481" s="266">
        <f>(COUNTIFS(H481:AL481,"PD",H486:AL486,"&gt;=10"))*0.5</f>
        <v>0</v>
      </c>
      <c r="CF481" s="266">
        <f>(COUNTIFS(H481:AL481,"PDD",H486:AL486,"&gt;=3.5",H487:AL487,"&gt;=6.5")+COUNTIFS(H481:AL481,"PH",H487:AL487,"&gt;=0.5",H486:AL486,"&gt;=1.5")+COUNTIFS(H481:AL481,"PM",H487:AL487,"&gt;=0.5",H486:AL486,"&gt;=1.5"))*0.5</f>
        <v>0</v>
      </c>
      <c r="CG481" s="266">
        <f>(COUNTIFS(H481:AL481,"DS",H482:AL482,"&gt;=2")+COUNTIFS(H481:AL481,"AL/DS",H482:AL482,"&gt;=2"))*0.5-IF(CN481="VP",COUNTIFS($H$16:$AL$16,"SAT",H481:AL481,"DS",H482:AL482,"&gt;=2"))*0.5</f>
        <v>4.5</v>
      </c>
      <c r="CH481" s="266">
        <f>(COUNTIFS(H481:AL481,"NS",H483:AL483,"&gt;=0.5",H482:AL482,"&gt;=1.5")+COUNTIFS(H481:AL481,"AL/NS",H483:AL483,"&gt;=0.5",H482:AL482,"&gt;=1.5")+COUNTIFS(H481:AL481,"NHD",H483:AL483,"&gt;=4.5",H486:AL486,"&gt;=2",H482:AL482,"&gt;=1.5"))*0.5</f>
        <v>1</v>
      </c>
      <c r="CI481" s="266">
        <f>(COUNTIF(H483:AL483,"&gt;=10")+COUNTIFS(H481:AL481,"MD",H483:AL483,"&gt;=2")-COUNTIFS(H481:AL481,"TV",H483:AL483,"&gt;=10"))*0.5</f>
        <v>0.5</v>
      </c>
      <c r="CJ481" s="266">
        <f>(COUNTIFS(H481:AL481,"D",H485:AL485,"&gt;=6.5",H483:AL483,"&gt;=3.5"))*0.5</f>
        <v>0</v>
      </c>
      <c r="CK481" s="266">
        <f>(COUNTIF(H486:AL486,"&gt;=10")-COUNTIFS(H481:AL481,"PD",H486:AL486,"&gt;=10"))*0.5</f>
        <v>0</v>
      </c>
      <c r="CL481" s="265">
        <f>(COUNTIFS(H481:AL481,"NHD",H486:AL486,"&gt;=3.5",H487:AL487,"&gt;=6.5")+COUNTIFS(H481:AL481,"BH",H486:AL486,"&gt;=1.5",H487:AL487,"&gt;=0.5")+COUNTIFS(H481:AL481,"BM",H486:AL486,"&gt;=1.5",H487:AL487,"&gt;=0.5")+COUNTIFS(H481:AL481,"D",H486:AL486,"&gt;=1.5",H487:AL487,"&gt;=0.5"))*0.5</f>
        <v>0</v>
      </c>
      <c r="CM481" s="272"/>
      <c r="CN481" s="264" t="s">
        <v>723</v>
      </c>
      <c r="CO481" s="190">
        <f t="shared" ref="CO481" si="178">+AM481+AN481+AO481+AP481+AQ481+AR481+AS481+AU481+BG481</f>
        <v>26</v>
      </c>
      <c r="CP481" s="225">
        <f>+SUM(I482:I487)-I488</f>
        <v>10.5</v>
      </c>
      <c r="CQ481" s="225">
        <f>+SUM(J482:J487)-J488</f>
        <v>2.5</v>
      </c>
      <c r="CR481" s="225">
        <f>+SUM(K482:K487)-K488</f>
        <v>2.5</v>
      </c>
      <c r="CS481" s="191"/>
      <c r="CT481" s="191"/>
      <c r="CU481" s="191"/>
      <c r="CV481" s="191"/>
      <c r="CW481" s="191"/>
      <c r="CX481" s="191"/>
      <c r="CY481" s="191"/>
      <c r="CZ481" s="191"/>
      <c r="DA481" s="191"/>
    </row>
    <row r="482" spans="1:105" s="120" customFormat="1" ht="15" customHeight="1">
      <c r="A482" s="228"/>
      <c r="B482" s="336"/>
      <c r="C482" s="339"/>
      <c r="D482" s="237"/>
      <c r="E482" s="237"/>
      <c r="F482" s="242" t="s">
        <v>82</v>
      </c>
      <c r="G482" s="121">
        <v>1.5</v>
      </c>
      <c r="H482" s="83"/>
      <c r="I482" s="83"/>
      <c r="J482" s="83">
        <v>2.5</v>
      </c>
      <c r="K482" s="83">
        <v>2.5</v>
      </c>
      <c r="L482" s="83">
        <v>2.5</v>
      </c>
      <c r="M482" s="83">
        <v>2.5</v>
      </c>
      <c r="N482" s="83">
        <v>2.5</v>
      </c>
      <c r="O482" s="83"/>
      <c r="P482" s="83">
        <v>2</v>
      </c>
      <c r="Q482" s="83"/>
      <c r="R482" s="83"/>
      <c r="S482" s="83">
        <v>2.5</v>
      </c>
      <c r="T482" s="83">
        <v>2.5</v>
      </c>
      <c r="U482" s="83"/>
      <c r="V482" s="83"/>
      <c r="W482" s="83">
        <v>1.5</v>
      </c>
      <c r="X482" s="83">
        <v>2</v>
      </c>
      <c r="Y482" s="83">
        <v>2</v>
      </c>
      <c r="Z482" s="83">
        <v>2</v>
      </c>
      <c r="AA482" s="83">
        <v>1.5</v>
      </c>
      <c r="AB482" s="83"/>
      <c r="AC482" s="79"/>
      <c r="AD482" s="79">
        <v>1.5</v>
      </c>
      <c r="AE482" s="79">
        <v>1.5</v>
      </c>
      <c r="AF482" s="79"/>
      <c r="AG482" s="79"/>
      <c r="AH482" s="79"/>
      <c r="AI482" s="79"/>
      <c r="AJ482" s="79"/>
      <c r="AK482" s="79"/>
      <c r="AL482" s="79">
        <v>2.5</v>
      </c>
      <c r="AM482" s="240"/>
      <c r="AN482" s="240"/>
      <c r="AO482" s="240"/>
      <c r="AP482" s="240"/>
      <c r="AQ482" s="240"/>
      <c r="AR482" s="240"/>
      <c r="AS482" s="240"/>
      <c r="AT482" s="256"/>
      <c r="AU482" s="256"/>
      <c r="AV482" s="259"/>
      <c r="AW482" s="259"/>
      <c r="AX482" s="256"/>
      <c r="AY482" s="256"/>
      <c r="AZ482" s="256"/>
      <c r="BA482" s="256"/>
      <c r="BB482" s="256"/>
      <c r="BC482" s="256"/>
      <c r="BD482" s="256"/>
      <c r="BE482" s="256"/>
      <c r="BF482" s="256"/>
      <c r="BG482" s="256"/>
      <c r="BH482" s="256"/>
      <c r="BI482" s="256"/>
      <c r="BJ482" s="256"/>
      <c r="BK482" s="256"/>
      <c r="BL482" s="262"/>
      <c r="BM482" s="262"/>
      <c r="BN482" s="262"/>
      <c r="BO482" s="262"/>
      <c r="BP482" s="262"/>
      <c r="BQ482" s="262"/>
      <c r="BR482" s="270"/>
      <c r="BS482" s="270"/>
      <c r="BT482" s="270"/>
      <c r="BU482" s="270"/>
      <c r="BV482" s="270"/>
      <c r="BW482" s="270"/>
      <c r="BX482" s="256"/>
      <c r="BY482" s="256"/>
      <c r="BZ482" s="256"/>
      <c r="CA482" s="267"/>
      <c r="CB482" s="267"/>
      <c r="CC482" s="274"/>
      <c r="CD482" s="267"/>
      <c r="CE482" s="267"/>
      <c r="CF482" s="267"/>
      <c r="CG482" s="267"/>
      <c r="CH482" s="267"/>
      <c r="CI482" s="267"/>
      <c r="CJ482" s="267"/>
      <c r="CK482" s="267"/>
      <c r="CL482" s="265"/>
      <c r="CM482" s="272"/>
      <c r="CN482" s="264"/>
      <c r="CO482" s="190"/>
      <c r="CP482" s="226"/>
      <c r="CQ482" s="226"/>
      <c r="CR482" s="226"/>
      <c r="CS482" s="191"/>
      <c r="CT482" s="191"/>
      <c r="CU482" s="191"/>
      <c r="CV482" s="191"/>
      <c r="CW482" s="191"/>
      <c r="CX482" s="191"/>
      <c r="CY482" s="191"/>
      <c r="CZ482" s="191"/>
      <c r="DA482" s="191"/>
    </row>
    <row r="483" spans="1:105" s="120" customFormat="1" ht="15" customHeight="1">
      <c r="A483" s="228"/>
      <c r="B483" s="336"/>
      <c r="C483" s="339"/>
      <c r="D483" s="237"/>
      <c r="E483" s="237"/>
      <c r="F483" s="243"/>
      <c r="G483" s="122">
        <v>2</v>
      </c>
      <c r="H483" s="84"/>
      <c r="I483" s="84">
        <v>10.5</v>
      </c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0"/>
      <c r="AD483" s="80">
        <v>0.5</v>
      </c>
      <c r="AE483" s="80">
        <v>0.5</v>
      </c>
      <c r="AF483" s="80"/>
      <c r="AG483" s="80"/>
      <c r="AH483" s="80"/>
      <c r="AI483" s="80"/>
      <c r="AJ483" s="80"/>
      <c r="AK483" s="80"/>
      <c r="AL483" s="80"/>
      <c r="AM483" s="240"/>
      <c r="AN483" s="240"/>
      <c r="AO483" s="240"/>
      <c r="AP483" s="240"/>
      <c r="AQ483" s="240"/>
      <c r="AR483" s="240"/>
      <c r="AS483" s="240"/>
      <c r="AT483" s="256"/>
      <c r="AU483" s="256"/>
      <c r="AV483" s="259"/>
      <c r="AW483" s="259"/>
      <c r="AX483" s="256"/>
      <c r="AY483" s="256"/>
      <c r="AZ483" s="256"/>
      <c r="BA483" s="256"/>
      <c r="BB483" s="256"/>
      <c r="BC483" s="256"/>
      <c r="BD483" s="256"/>
      <c r="BE483" s="256"/>
      <c r="BF483" s="256"/>
      <c r="BG483" s="256"/>
      <c r="BH483" s="256"/>
      <c r="BI483" s="256"/>
      <c r="BJ483" s="256"/>
      <c r="BK483" s="256"/>
      <c r="BL483" s="262"/>
      <c r="BM483" s="262"/>
      <c r="BN483" s="262"/>
      <c r="BO483" s="262"/>
      <c r="BP483" s="262"/>
      <c r="BQ483" s="262"/>
      <c r="BR483" s="270"/>
      <c r="BS483" s="270"/>
      <c r="BT483" s="270"/>
      <c r="BU483" s="270"/>
      <c r="BV483" s="270"/>
      <c r="BW483" s="270"/>
      <c r="BX483" s="256"/>
      <c r="BY483" s="256"/>
      <c r="BZ483" s="256"/>
      <c r="CA483" s="267"/>
      <c r="CB483" s="267"/>
      <c r="CC483" s="274"/>
      <c r="CD483" s="267"/>
      <c r="CE483" s="267"/>
      <c r="CF483" s="267"/>
      <c r="CG483" s="267"/>
      <c r="CH483" s="267"/>
      <c r="CI483" s="267"/>
      <c r="CJ483" s="267"/>
      <c r="CK483" s="267"/>
      <c r="CL483" s="265"/>
      <c r="CM483" s="272"/>
      <c r="CN483" s="264"/>
      <c r="CO483" s="190"/>
      <c r="CP483" s="226"/>
      <c r="CQ483" s="226"/>
      <c r="CR483" s="226"/>
      <c r="CS483" s="191"/>
      <c r="CT483" s="191"/>
      <c r="CU483" s="191"/>
      <c r="CV483" s="191"/>
      <c r="CW483" s="191"/>
      <c r="CX483" s="191"/>
      <c r="CY483" s="191"/>
      <c r="CZ483" s="191"/>
      <c r="DA483" s="191"/>
    </row>
    <row r="484" spans="1:105" s="120" customFormat="1" ht="15" customHeight="1">
      <c r="A484" s="228"/>
      <c r="B484" s="336"/>
      <c r="C484" s="339"/>
      <c r="D484" s="237"/>
      <c r="E484" s="237"/>
      <c r="F484" s="243"/>
      <c r="G484" s="122">
        <v>2.1</v>
      </c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240"/>
      <c r="AN484" s="240"/>
      <c r="AO484" s="240"/>
      <c r="AP484" s="240"/>
      <c r="AQ484" s="240"/>
      <c r="AR484" s="240"/>
      <c r="AS484" s="240"/>
      <c r="AT484" s="256"/>
      <c r="AU484" s="256"/>
      <c r="AV484" s="259"/>
      <c r="AW484" s="259"/>
      <c r="AX484" s="256"/>
      <c r="AY484" s="256"/>
      <c r="AZ484" s="256"/>
      <c r="BA484" s="256"/>
      <c r="BB484" s="256"/>
      <c r="BC484" s="256"/>
      <c r="BD484" s="256"/>
      <c r="BE484" s="256"/>
      <c r="BF484" s="256"/>
      <c r="BG484" s="256"/>
      <c r="BH484" s="256"/>
      <c r="BI484" s="256"/>
      <c r="BJ484" s="256"/>
      <c r="BK484" s="256"/>
      <c r="BL484" s="262"/>
      <c r="BM484" s="262"/>
      <c r="BN484" s="262"/>
      <c r="BO484" s="262"/>
      <c r="BP484" s="262"/>
      <c r="BQ484" s="262"/>
      <c r="BR484" s="270"/>
      <c r="BS484" s="270"/>
      <c r="BT484" s="270"/>
      <c r="BU484" s="270"/>
      <c r="BV484" s="270"/>
      <c r="BW484" s="270"/>
      <c r="BX484" s="256"/>
      <c r="BY484" s="256"/>
      <c r="BZ484" s="256"/>
      <c r="CA484" s="267"/>
      <c r="CB484" s="267"/>
      <c r="CC484" s="274"/>
      <c r="CD484" s="267"/>
      <c r="CE484" s="267"/>
      <c r="CF484" s="267"/>
      <c r="CG484" s="267"/>
      <c r="CH484" s="267"/>
      <c r="CI484" s="267"/>
      <c r="CJ484" s="267"/>
      <c r="CK484" s="267"/>
      <c r="CL484" s="265"/>
      <c r="CM484" s="272"/>
      <c r="CN484" s="264"/>
      <c r="CO484" s="190"/>
      <c r="CP484" s="226"/>
      <c r="CQ484" s="226"/>
      <c r="CR484" s="226"/>
      <c r="CS484" s="191"/>
      <c r="CT484" s="191"/>
      <c r="CU484" s="191"/>
      <c r="CV484" s="191"/>
      <c r="CW484" s="191"/>
      <c r="CX484" s="191"/>
      <c r="CY484" s="191"/>
      <c r="CZ484" s="191"/>
      <c r="DA484" s="191"/>
    </row>
    <row r="485" spans="1:105" s="120" customFormat="1" ht="15" customHeight="1">
      <c r="A485" s="228"/>
      <c r="B485" s="336"/>
      <c r="C485" s="339"/>
      <c r="D485" s="237"/>
      <c r="E485" s="237"/>
      <c r="F485" s="243"/>
      <c r="G485" s="122">
        <v>2.7</v>
      </c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240"/>
      <c r="AN485" s="240"/>
      <c r="AO485" s="240"/>
      <c r="AP485" s="240"/>
      <c r="AQ485" s="240"/>
      <c r="AR485" s="240"/>
      <c r="AS485" s="240"/>
      <c r="AT485" s="256"/>
      <c r="AU485" s="256"/>
      <c r="AV485" s="259"/>
      <c r="AW485" s="259"/>
      <c r="AX485" s="256"/>
      <c r="AY485" s="256"/>
      <c r="AZ485" s="256"/>
      <c r="BA485" s="256"/>
      <c r="BB485" s="256"/>
      <c r="BC485" s="256"/>
      <c r="BD485" s="256"/>
      <c r="BE485" s="256"/>
      <c r="BF485" s="256"/>
      <c r="BG485" s="256"/>
      <c r="BH485" s="256"/>
      <c r="BI485" s="256"/>
      <c r="BJ485" s="256"/>
      <c r="BK485" s="256"/>
      <c r="BL485" s="262"/>
      <c r="BM485" s="262"/>
      <c r="BN485" s="262"/>
      <c r="BO485" s="262"/>
      <c r="BP485" s="262"/>
      <c r="BQ485" s="262"/>
      <c r="BR485" s="270"/>
      <c r="BS485" s="270"/>
      <c r="BT485" s="270"/>
      <c r="BU485" s="270"/>
      <c r="BV485" s="270"/>
      <c r="BW485" s="270"/>
      <c r="BX485" s="256"/>
      <c r="BY485" s="256"/>
      <c r="BZ485" s="256"/>
      <c r="CA485" s="267"/>
      <c r="CB485" s="267"/>
      <c r="CC485" s="274"/>
      <c r="CD485" s="267"/>
      <c r="CE485" s="267"/>
      <c r="CF485" s="267"/>
      <c r="CG485" s="267"/>
      <c r="CH485" s="267"/>
      <c r="CI485" s="267"/>
      <c r="CJ485" s="267"/>
      <c r="CK485" s="267"/>
      <c r="CL485" s="265"/>
      <c r="CM485" s="272"/>
      <c r="CN485" s="264"/>
      <c r="CO485" s="190"/>
      <c r="CP485" s="226"/>
      <c r="CQ485" s="226"/>
      <c r="CR485" s="226"/>
      <c r="CS485" s="191"/>
      <c r="CT485" s="191"/>
      <c r="CU485" s="191"/>
      <c r="CV485" s="191"/>
      <c r="CW485" s="191"/>
      <c r="CX485" s="191"/>
      <c r="CY485" s="191"/>
      <c r="CZ485" s="191"/>
      <c r="DA485" s="191"/>
    </row>
    <row r="486" spans="1:105" s="120" customFormat="1" ht="15" customHeight="1">
      <c r="A486" s="228"/>
      <c r="B486" s="336"/>
      <c r="C486" s="339"/>
      <c r="D486" s="237"/>
      <c r="E486" s="237"/>
      <c r="F486" s="243"/>
      <c r="G486" s="122">
        <v>3</v>
      </c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240"/>
      <c r="AN486" s="240"/>
      <c r="AO486" s="240"/>
      <c r="AP486" s="240"/>
      <c r="AQ486" s="240"/>
      <c r="AR486" s="240"/>
      <c r="AS486" s="240"/>
      <c r="AT486" s="256"/>
      <c r="AU486" s="256"/>
      <c r="AV486" s="259"/>
      <c r="AW486" s="259"/>
      <c r="AX486" s="256"/>
      <c r="AY486" s="256"/>
      <c r="AZ486" s="256"/>
      <c r="BA486" s="256"/>
      <c r="BB486" s="256"/>
      <c r="BC486" s="256"/>
      <c r="BD486" s="256"/>
      <c r="BE486" s="256"/>
      <c r="BF486" s="256"/>
      <c r="BG486" s="256"/>
      <c r="BH486" s="256"/>
      <c r="BI486" s="256"/>
      <c r="BJ486" s="256"/>
      <c r="BK486" s="256"/>
      <c r="BL486" s="262"/>
      <c r="BM486" s="262"/>
      <c r="BN486" s="262"/>
      <c r="BO486" s="262"/>
      <c r="BP486" s="262"/>
      <c r="BQ486" s="262"/>
      <c r="BR486" s="270"/>
      <c r="BS486" s="270"/>
      <c r="BT486" s="270"/>
      <c r="BU486" s="270"/>
      <c r="BV486" s="270"/>
      <c r="BW486" s="270"/>
      <c r="BX486" s="256"/>
      <c r="BY486" s="256"/>
      <c r="BZ486" s="256"/>
      <c r="CA486" s="267"/>
      <c r="CB486" s="267"/>
      <c r="CC486" s="274"/>
      <c r="CD486" s="267"/>
      <c r="CE486" s="267"/>
      <c r="CF486" s="267"/>
      <c r="CG486" s="267"/>
      <c r="CH486" s="267"/>
      <c r="CI486" s="267"/>
      <c r="CJ486" s="267"/>
      <c r="CK486" s="267"/>
      <c r="CL486" s="265"/>
      <c r="CM486" s="272"/>
      <c r="CN486" s="264"/>
      <c r="CO486" s="190"/>
      <c r="CP486" s="226"/>
      <c r="CQ486" s="226"/>
      <c r="CR486" s="226"/>
      <c r="CS486" s="191"/>
      <c r="CT486" s="191"/>
      <c r="CU486" s="191"/>
      <c r="CV486" s="191"/>
      <c r="CW486" s="191"/>
      <c r="CX486" s="191"/>
      <c r="CY486" s="191"/>
      <c r="CZ486" s="191"/>
      <c r="DA486" s="191"/>
    </row>
    <row r="487" spans="1:105" s="120" customFormat="1" ht="15" customHeight="1">
      <c r="A487" s="228"/>
      <c r="B487" s="336"/>
      <c r="C487" s="339"/>
      <c r="D487" s="237"/>
      <c r="E487" s="237"/>
      <c r="F487" s="244"/>
      <c r="G487" s="123">
        <v>3.9</v>
      </c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240"/>
      <c r="AN487" s="240"/>
      <c r="AO487" s="240"/>
      <c r="AP487" s="240"/>
      <c r="AQ487" s="240"/>
      <c r="AR487" s="240"/>
      <c r="AS487" s="240"/>
      <c r="AT487" s="256"/>
      <c r="AU487" s="256"/>
      <c r="AV487" s="259"/>
      <c r="AW487" s="259"/>
      <c r="AX487" s="256"/>
      <c r="AY487" s="256"/>
      <c r="AZ487" s="256"/>
      <c r="BA487" s="256"/>
      <c r="BB487" s="256"/>
      <c r="BC487" s="256"/>
      <c r="BD487" s="256"/>
      <c r="BE487" s="256"/>
      <c r="BF487" s="256"/>
      <c r="BG487" s="256"/>
      <c r="BH487" s="256"/>
      <c r="BI487" s="256"/>
      <c r="BJ487" s="256"/>
      <c r="BK487" s="256"/>
      <c r="BL487" s="262"/>
      <c r="BM487" s="262"/>
      <c r="BN487" s="262"/>
      <c r="BO487" s="262"/>
      <c r="BP487" s="262"/>
      <c r="BQ487" s="262"/>
      <c r="BR487" s="270"/>
      <c r="BS487" s="270"/>
      <c r="BT487" s="270"/>
      <c r="BU487" s="270"/>
      <c r="BV487" s="270"/>
      <c r="BW487" s="270"/>
      <c r="BX487" s="256"/>
      <c r="BY487" s="256"/>
      <c r="BZ487" s="256"/>
      <c r="CA487" s="267"/>
      <c r="CB487" s="267"/>
      <c r="CC487" s="274"/>
      <c r="CD487" s="267"/>
      <c r="CE487" s="267"/>
      <c r="CF487" s="267"/>
      <c r="CG487" s="267"/>
      <c r="CH487" s="267"/>
      <c r="CI487" s="267"/>
      <c r="CJ487" s="267"/>
      <c r="CK487" s="267"/>
      <c r="CL487" s="265"/>
      <c r="CM487" s="272"/>
      <c r="CN487" s="264"/>
      <c r="CO487" s="190"/>
      <c r="CP487" s="226"/>
      <c r="CQ487" s="226"/>
      <c r="CR487" s="226"/>
      <c r="CS487" s="191"/>
      <c r="CT487" s="191"/>
      <c r="CU487" s="191"/>
      <c r="CV487" s="191"/>
      <c r="CW487" s="191"/>
      <c r="CX487" s="191"/>
      <c r="CY487" s="191"/>
      <c r="CZ487" s="191"/>
      <c r="DA487" s="191"/>
    </row>
    <row r="488" spans="1:105" s="120" customFormat="1" ht="15" customHeight="1">
      <c r="A488" s="229"/>
      <c r="B488" s="337"/>
      <c r="C488" s="340"/>
      <c r="D488" s="238"/>
      <c r="E488" s="238"/>
      <c r="F488" s="245" t="s">
        <v>83</v>
      </c>
      <c r="G488" s="246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>
        <v>3</v>
      </c>
      <c r="AB488" s="82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241"/>
      <c r="AN488" s="241"/>
      <c r="AO488" s="241"/>
      <c r="AP488" s="241"/>
      <c r="AQ488" s="241"/>
      <c r="AR488" s="241"/>
      <c r="AS488" s="241"/>
      <c r="AT488" s="257"/>
      <c r="AU488" s="257"/>
      <c r="AV488" s="260"/>
      <c r="AW488" s="260"/>
      <c r="AX488" s="257"/>
      <c r="AY488" s="257"/>
      <c r="AZ488" s="257"/>
      <c r="BA488" s="257"/>
      <c r="BB488" s="257"/>
      <c r="BC488" s="257"/>
      <c r="BD488" s="257"/>
      <c r="BE488" s="257"/>
      <c r="BF488" s="257"/>
      <c r="BG488" s="257"/>
      <c r="BH488" s="257"/>
      <c r="BI488" s="257"/>
      <c r="BJ488" s="257"/>
      <c r="BK488" s="257"/>
      <c r="BL488" s="263"/>
      <c r="BM488" s="263"/>
      <c r="BN488" s="263"/>
      <c r="BO488" s="263"/>
      <c r="BP488" s="263"/>
      <c r="BQ488" s="263"/>
      <c r="BR488" s="271"/>
      <c r="BS488" s="271"/>
      <c r="BT488" s="271"/>
      <c r="BU488" s="271"/>
      <c r="BV488" s="271"/>
      <c r="BW488" s="271"/>
      <c r="BX488" s="257"/>
      <c r="BY488" s="257"/>
      <c r="BZ488" s="257"/>
      <c r="CA488" s="268"/>
      <c r="CB488" s="268"/>
      <c r="CC488" s="275"/>
      <c r="CD488" s="268"/>
      <c r="CE488" s="268"/>
      <c r="CF488" s="268"/>
      <c r="CG488" s="268"/>
      <c r="CH488" s="268"/>
      <c r="CI488" s="268"/>
      <c r="CJ488" s="268"/>
      <c r="CK488" s="268"/>
      <c r="CL488" s="265"/>
      <c r="CM488" s="272"/>
      <c r="CN488" s="264"/>
      <c r="CO488" s="190"/>
      <c r="CP488" s="226"/>
      <c r="CQ488" s="226"/>
      <c r="CR488" s="226"/>
      <c r="CS488" s="191"/>
      <c r="CT488" s="191"/>
      <c r="CU488" s="191"/>
      <c r="CV488" s="191"/>
      <c r="CW488" s="191"/>
      <c r="CX488" s="191"/>
      <c r="CY488" s="191"/>
      <c r="CZ488" s="191"/>
      <c r="DA488" s="191"/>
    </row>
    <row r="489" spans="1:105" s="120" customFormat="1" ht="15" customHeight="1">
      <c r="A489" s="227">
        <f t="shared" ref="A489" si="179">A481+1</f>
        <v>60</v>
      </c>
      <c r="B489" s="381" t="s">
        <v>1344</v>
      </c>
      <c r="C489" s="375" t="s">
        <v>1345</v>
      </c>
      <c r="D489" s="378">
        <v>44664</v>
      </c>
      <c r="E489" s="378" t="s">
        <v>133</v>
      </c>
      <c r="F489" s="253" t="s">
        <v>80</v>
      </c>
      <c r="G489" s="254"/>
      <c r="H489" s="35" t="s">
        <v>69</v>
      </c>
      <c r="I489" s="82"/>
      <c r="J489" s="82" t="s">
        <v>60</v>
      </c>
      <c r="K489" s="82" t="s">
        <v>60</v>
      </c>
      <c r="L489" s="82" t="s">
        <v>60</v>
      </c>
      <c r="M489" s="82" t="s">
        <v>60</v>
      </c>
      <c r="N489" s="82" t="s">
        <v>60</v>
      </c>
      <c r="O489" s="82"/>
      <c r="P489" s="82" t="s">
        <v>60</v>
      </c>
      <c r="Q489" s="82" t="s">
        <v>60</v>
      </c>
      <c r="R489" s="82" t="s">
        <v>60</v>
      </c>
      <c r="S489" s="82" t="s">
        <v>60</v>
      </c>
      <c r="T489" s="82" t="s">
        <v>60</v>
      </c>
      <c r="U489" s="82" t="s">
        <v>60</v>
      </c>
      <c r="V489" s="82"/>
      <c r="W489" s="82" t="s">
        <v>60</v>
      </c>
      <c r="X489" s="82" t="s">
        <v>60</v>
      </c>
      <c r="Y489" s="82" t="s">
        <v>60</v>
      </c>
      <c r="Z489" s="82" t="s">
        <v>60</v>
      </c>
      <c r="AA489" s="82" t="s">
        <v>60</v>
      </c>
      <c r="AB489" s="82" t="s">
        <v>60</v>
      </c>
      <c r="AC489" s="82"/>
      <c r="AD489" s="82" t="s">
        <v>60</v>
      </c>
      <c r="AE489" s="82" t="s">
        <v>60</v>
      </c>
      <c r="AF489" s="82" t="s">
        <v>60</v>
      </c>
      <c r="AG489" s="82" t="s">
        <v>60</v>
      </c>
      <c r="AH489" s="82" t="s">
        <v>60</v>
      </c>
      <c r="AI489" s="82" t="s">
        <v>1471</v>
      </c>
      <c r="AJ489" s="82"/>
      <c r="AK489" s="82" t="s">
        <v>61</v>
      </c>
      <c r="AL489" s="82" t="s">
        <v>61</v>
      </c>
      <c r="AM489" s="239">
        <f>COUNTIF(H489:AL489,"PH")+COUNTIF(H489:AL489,"PH/L")+COUNTIF(H489:AL489,"PM")</f>
        <v>0</v>
      </c>
      <c r="AN489" s="239">
        <f>COUNTIF(H489:AL489,"PD")+COUNTIF(H489:AL489,"PDD")+COUNTIF(H489:AL489,"P/DS")/2+COUNTIF(H489:AL489,"PMD")</f>
        <v>0</v>
      </c>
      <c r="AO489" s="239">
        <f>COUNTIF(H489:AL489,"PN")+COUNTIF(H489:AL489,"P/NS")/2+COUNTIF(H489:AL489,"PH")+COUNTIF(H489:AL489,"PH/F")/2+COUNTIF(H489:AL489,"PH/L")/2+COUNTIF(H489:AL489,"PM")</f>
        <v>0</v>
      </c>
      <c r="AP489" s="239">
        <f>COUNTIF(H489:AL489,"BH")+COUNTIF(H489:AL489,"AL/BL")+COUNTIF(H489:AL489,"UL/BL")+COUNTIF(H489:AL489,"BM")</f>
        <v>0</v>
      </c>
      <c r="AQ489" s="239">
        <f>COUNTIF(H489:AL489,"DS")+COUNTIF(H489:AL489,"AL/DS")/2+COUNTIF(H489:AL489,"UL/DS")/2+COUNTIF(H489:AL489,"CT")+COUNTIF(H489:AL489,"MD")</f>
        <v>22.5</v>
      </c>
      <c r="AR489" s="239">
        <f>COUNTIF(H489:AL489,"NS")+COUNTIF(H489:AL489,"AL/NS")/2+COUNTIF(H489:AL489,"UL/NS")/2+COUNTIF(H489:AL489,"BH")+COUNTIF(H489:AL489,"AL/BF")/2+COUNTIF(H489:AL489,"AL/BL")/2+COUNTIF(H489:AL489,"UL/BL")/2+COUNTIF(H489:AL489,"UL/BF")/2+COUNTIF(H489:AL489,"BM")</f>
        <v>2</v>
      </c>
      <c r="AS489" s="239">
        <f>COUNTIF(H489:AL489,"AL")+COUNTIF(H489:AL489,"AL/DS")/2+COUNTIF(H489:AL489,"AL/NS")/2+COUNTIF(H489:AL489,"NH")+COUNTIF(H489:AL489,"SL")+COUNTIF(H489:AL489,"NHD")+COUNTIF(H489:AL489,"B")+COUNTIF(H489:AL489,"HL")+COUNTIF(H489:AL489,"AL/BF")/2+COUNTIF(H489:AL489,"AL/BL")/2</f>
        <v>1</v>
      </c>
      <c r="AT489" s="255">
        <f>COUNTIF(H489:AL489,"PD")+COUNTIF(H489:AL489,"PN")+COUNTIF(H489:AL489,"P/DS")/2+COUNTIF(H489:AL489,"P/NS")/2+COUNTIF(H489:AL489,"DS")+COUNTIF(H489:AL489,"NS")+COUNTIF(H489:AL489,"AL")+COUNTIF(H489:AL489,"AL/DS")+COUNTIF(H489:AL489,"AL/NS")+COUNTIF(H489:AL489,"NH")+COUNTIF(H489:AL489,"SL")+COUNTIF(H489:AL489,"UL/DS")/2+COUNTIF(H489:AL489,"UL/NS")/2+COUNTIF(H489:AL489,"CT")+COUNTIF(H489:AL489,"NHD")+COUNTIF(H489:AL489,"PDD")+COUNTIF(H489:AL489,"B")+COUNTIF(H489:AL489,"HL")+COUNTIF(H489:AL489,"PH")+COUNTIF(H489:AL489,"BH")+COUNTIF(H489:AL489,"AL/BF")+COUNTIF(H489:AL489,"AL/BL")+COUNTIF(H489:AL489,"UL/BF")/2+COUNTIF(H489:AL489,"UL/BL")/2+COUNTIF(H489:AL489,"PH/F")/2+COUNTIF(H489:AL489,"PH/L")/2+COUNTIF(H489:AL489,"MD")+COUNTIF(H489:AL489,"PMD")+COUNTIF(H489:AL489,"PM")+COUNTIF(H489:AL489,"BM")</f>
        <v>25.5</v>
      </c>
      <c r="AU489" s="255">
        <f>COUNTIF(H489:AL489,"P/DS")/2+COUNTIF(H489:AL489,"P/NS")/2+COUNTIF(H489:AL489,"IL")+COUNTIF(H489:AL489,"NL")+COUNTIF(H489:AL489,"UL")+COUNTIF(H489:AL489,"UL/DS")/2+COUNTIF(H489:AL489,"UL/NS")/2+COUNTIF(H489:AL489,"KT")+COUNTIF(H489:AL489,"UL/BF")/2+COUNTIF(H489:AL489,"UL/BL")/2+COUNTIF(H489:AL489,"PH/F")/2+COUNTIF(H489:AL489,"PH/L")/2+COUNTIF(H489:AL489,"NB")</f>
        <v>0.5</v>
      </c>
      <c r="AV489" s="258">
        <f>COUNTIF(H489:AL489,"PN")+COUNTIF(H489:AL489,"TVD")+COUNTIF(H489:AL489,"PH")+COUNTIF(H489:AL489,"PM")+COUNTIF(H489:AL489,"PDD")-COUNTIFS(H489:AL489,"PN",H496:AL496,"&gt;=3")-COUNTIFS(H489:AL489,"PM",H496:AL496,"&gt;=3")</f>
        <v>0</v>
      </c>
      <c r="AW489" s="258">
        <f>COUNTIF(H489:AL489,"NS")+COUNTIF(H489:AL489,"D")+COUNTIF(H489:AL489,"BH")+COUNTIF(H489:AL489,"NHD")+COUNTIF(H489:AL489,"BM")-COUNTIFS(H489:AL489,"NS",H496:AL496,"&gt;=3")-COUNTIFS(H489:AL489,"BH",H496:AL496,"&gt;=3")-COUNTIFS(H489:AL489,"BM",H496:AL496,"&gt;=3")</f>
        <v>2</v>
      </c>
      <c r="AX489" s="255">
        <f>COUNTIF(H489:AL489,"AL")+COUNTIF(H489:AL489,"AL/DS")/2+COUNTIF(H489:AL489,"AL/NS")/2+COUNTIF(H489:AL489,"AL/BF")+COUNTIF(H489:AL489,"AL/BL")/2</f>
        <v>0</v>
      </c>
      <c r="AY489" s="255">
        <f>COUNTIF(H489:AL489,"SL")</f>
        <v>0</v>
      </c>
      <c r="AZ489" s="255">
        <f>COUNTIF(H489:AL489,"NH")</f>
        <v>1</v>
      </c>
      <c r="BA489" s="255">
        <f>COUNTIF(H489:AL489,"HL")</f>
        <v>0</v>
      </c>
      <c r="BB489" s="255">
        <f>COUNTIF(G489:AL489,"P/DS")/2+COUNTIF(G489:AL489,"P/NS")/2+COUNTIF(G489:AL489,"UL")+COUNTIF(G489:AL489,"UL/DS")/2+COUNTIF(G489:AL489,"UL/NS")/2+COUNTIF(G489:AL489,"UL/BL")/2+COUNTIF(G489:AL489,"UL/BF")/2+COUNTIF(G489:AL489,"PH/F")/2+COUNTIF(G489:AL489,"PH/L")/2</f>
        <v>0.5</v>
      </c>
      <c r="BC489" s="255">
        <f>COUNTIF(H489:AL489,"NB")</f>
        <v>0</v>
      </c>
      <c r="BD489" s="255">
        <f>COUNTIF(H489:AL489,"NL")</f>
        <v>0</v>
      </c>
      <c r="BE489" s="255">
        <f>COUNTIF(H489:AL489,"IL")</f>
        <v>0</v>
      </c>
      <c r="BF489" s="255">
        <f>COUNTIF(H489:AL489,"KT")</f>
        <v>0</v>
      </c>
      <c r="BG489" s="255">
        <f>COUNTIF(H489:AL489,"L70")</f>
        <v>0</v>
      </c>
      <c r="BH489" s="255">
        <f>COUNTIF(H489:AL489,"MD")</f>
        <v>0</v>
      </c>
      <c r="BI489" s="255">
        <f>COUNTIF(H489:AL489,"PMD")</f>
        <v>0</v>
      </c>
      <c r="BJ489" s="255">
        <f>COUNTIF(H489:AL489,"PM")</f>
        <v>0</v>
      </c>
      <c r="BK489" s="255">
        <f>COUNTIF(H489:AL489,"BM")</f>
        <v>0</v>
      </c>
      <c r="BL489" s="261">
        <f>SUMIF(H489:AL489,"PD",H490:AL490)+SUMIF(H489:AL489,"PN",H490:AL490)+SUMIF(H489:AL489,"P/DS",H490:AL490)+SUMIF(H489:AL489,"PN/F",H490:AL490)+SUMIF(H489:AL489,"PN/L",H490:AL490)+SUMIF(H489:AL489,"TV",H490:AL490)+SUMIF(H489:AL489,"TVD",H490:AL490)+SUMIF(H489:AL489,"PDD",H490:AL490)</f>
        <v>0</v>
      </c>
      <c r="BM489" s="261">
        <f>SUMIF(H489:AL489,"PD",H491:AL491)+SUMIF(H489:AL489,"PN",H491:AL491)+SUMIF(H489:AL489,"P/DS",H491:AL491)+SUMIF(H489:AL489,"PN/F",H491:AL491)+SUMIF(H489:AL489,"PN/L",H491:AL491)+SUMIF(H489:AL489,"TV",H491:AL491)+SUMIF(H489:AL489,"TVD",H491:AL491)+SUMIF(H489:AL489,"PDD",H491:AL491)+SUMIF(H489:AL489,"PMD",H491:AL491)</f>
        <v>0</v>
      </c>
      <c r="BN489" s="261">
        <f>SUMIF(H489:AL489,"PD",H492:AL492)+SUMIF(H489:AL489,"PN",H492:AL492)+SUMIF(H489:AL489,"P/DS",H492:AL492)+SUMIF(H489:AL489,"PN/F",H492:AL492)+SUMIF(H489:AL489,"PN/L",H492:AL492)+SUMIF(H489:AL489,"TV",H492:AL492)+SUMIF(H489:AL489,"TVD",H492:AL492)</f>
        <v>0</v>
      </c>
      <c r="BO489" s="261">
        <f>SUMIF(H489:AL489,"PD",H493:AL493)+SUMIF(H489:AL489,"PN",H493:AL493)+SUMIF(H489:AL489,"P/DS",H493:AL493)+SUMIF(H489:AL489,"PN/F",H493:AL493)+SUMIF(H489:AL489,"PN/L",H493:AL493)+SUMIF(H489:AL489,"TV",H493:AL493)+SUMIF(H489:AL489,"TVD",H493:AL493)</f>
        <v>0</v>
      </c>
      <c r="BP489" s="261">
        <f>SUMIF(H489:AL489,"PD",H494:AL494)+SUMIF(H489:AL489,"PN",H494:AL494)+SUMIF(H489:AL489,"P/DS",H494:AL494)+SUMIF(H489:AL489,"PN/F",H494:AL494)+SUMIF(H489:AL489,"PN/L",H494:AL494)+SUMIF(H489:AL489,"TV",H494:AL494)+SUMIF(H489:AL489,"TVD",H494:AL494)+SUMIF(H489:AL489,"PDD",H494:AL494)+SUMIF(H489:AL489,"PH",H494:AL494)+SUMIF(H489:AL489,"PM",H494:AL494)</f>
        <v>0</v>
      </c>
      <c r="BQ489" s="261">
        <f>SUMIF(H489:AL489,"PD",H495:AL495)+SUMIF(H489:AL489,"PN",H495:AL495)+SUMIF(H489:AL489,"P/DS",H495:AL495)+SUMIF(H489:AL489,"PN/F",H495:AL495)+SUMIF(H489:AL489,"PN/L",H495:AL495)+SUMIF(H489:AL489,"TV",H495:AL495)+SUMIF(H489:AL489,"TVD",H495:AL495)+SUMIF(H489:AL489,"PDD",H495:AL495)+SUMIF(H489:AL489,"PH",H495:AL495)+SUMIF(H489:AL489,"PM",H495:AL495)</f>
        <v>0</v>
      </c>
      <c r="BR489" s="269">
        <f>SUM(H490:AL490)-BL489</f>
        <v>29.5</v>
      </c>
      <c r="BS489" s="269">
        <f>SUM(H491:AL491)-BM489</f>
        <v>0</v>
      </c>
      <c r="BT489" s="269">
        <f>SUM(H492:AL492)-BN489</f>
        <v>0</v>
      </c>
      <c r="BU489" s="269">
        <f>SUM(H493:AL493)-BO489</f>
        <v>0</v>
      </c>
      <c r="BV489" s="269">
        <f>SUM(H494:AL494)-BP489</f>
        <v>0</v>
      </c>
      <c r="BW489" s="269">
        <f>SUM(H495:AL495)-BQ489</f>
        <v>0</v>
      </c>
      <c r="BX489" s="255">
        <f>SUMIF(H489:AL489,"PD",H496:AL496)+SUMIF(H489:AL489,"PN",H496:AL496)+SUMIF(H489:AL489,"P/DS",H496:AL496)+SUMIF(H489:AL489,"PN/F",H496:AL496)+SUMIF(H489:AL489,"PN/L",H496:AL496)</f>
        <v>0</v>
      </c>
      <c r="BY489" s="255">
        <f>SUM(H496:AL496)-BX489</f>
        <v>0</v>
      </c>
      <c r="BZ489" s="255">
        <f t="shared" ref="BZ489" si="180">+SUM(BL489:BW496)</f>
        <v>29.5</v>
      </c>
      <c r="CA489" s="266">
        <f>(COUNTIFS(H489:AL489,"PD",H490:AL490,"&gt;=2"))*0.5-IF(CN489="VP",COUNTIFS($H$16:$AL$16,"SAT",H489:AL489,"PD",H490:AL490,"&gt;=2"))*0.5</f>
        <v>0</v>
      </c>
      <c r="CB489" s="266">
        <f>(COUNTIFS(H489:AL489,"PN",H491:AL491,"&gt;=0.5",H490:AL490,"&gt;=1.5"))*0.5+COUNTIFS(H489:AL489,"PDD",H491:AL491,"&gt;=0.5",H490:AL490,"&gt;=1.5")*0.5</f>
        <v>0</v>
      </c>
      <c r="CC489" s="273">
        <f>(COUNTIFS(H489:AL489,"TV",H491:AL491,"&gt;=10"))*0.5+(COUNTIFS(H489:AL489,"PMD",H491:AL491,"&gt;=2"))*0.5</f>
        <v>0</v>
      </c>
      <c r="CD489" s="266">
        <f>(COUNTIFS(H489:AL489,"TVD",H493:AL493,"&gt;=6.5",H491:AL491,"&gt;=3.5"))*0.5</f>
        <v>0</v>
      </c>
      <c r="CE489" s="266">
        <f>(COUNTIFS(H489:AL489,"PD",H494:AL494,"&gt;=10"))*0.5</f>
        <v>0</v>
      </c>
      <c r="CF489" s="266">
        <f>(COUNTIFS(H489:AL489,"PDD",H494:AL494,"&gt;=3.5",H495:AL495,"&gt;=6.5")+COUNTIFS(H489:AL489,"PH",H495:AL495,"&gt;=0.5",H494:AL494,"&gt;=1.5")+COUNTIFS(H489:AL489,"PM",H495:AL495,"&gt;=0.5",H494:AL494,"&gt;=1.5"))*0.5</f>
        <v>0</v>
      </c>
      <c r="CG489" s="266">
        <f>(COUNTIFS(H489:AL489,"DS",H490:AL490,"&gt;=2")+COUNTIFS(H489:AL489,"AL/DS",H490:AL490,"&gt;=2"))*0.5-IF(CN489="VP",COUNTIFS($H$16:$AL$16,"SAT",H489:AL489,"DS",H490:AL490,"&gt;=2"))*0.5</f>
        <v>6.5</v>
      </c>
      <c r="CH489" s="266">
        <f>(COUNTIFS(H489:AL489,"NS",H491:AL491,"&gt;=0.5",H490:AL490,"&gt;=1.5")+COUNTIFS(H489:AL489,"AL/NS",H491:AL491,"&gt;=0.5",H490:AL490,"&gt;=1.5")+COUNTIFS(H489:AL489,"NHD",H491:AL491,"&gt;=4.5",H494:AL494,"&gt;=2",H490:AL490,"&gt;=1.5"))*0.5</f>
        <v>0</v>
      </c>
      <c r="CI489" s="266">
        <f>(COUNTIF(H491:AL491,"&gt;=10")+COUNTIFS(H489:AL489,"MD",H491:AL491,"&gt;=2")-COUNTIFS(H489:AL489,"TV",H491:AL491,"&gt;=10"))*0.5</f>
        <v>0</v>
      </c>
      <c r="CJ489" s="266">
        <f>(COUNTIFS(H489:AL489,"D",H493:AL493,"&gt;=6.5",H491:AL491,"&gt;=3.5"))*0.5</f>
        <v>0</v>
      </c>
      <c r="CK489" s="266">
        <f>(COUNTIF(H494:AL494,"&gt;=10")-COUNTIFS(H489:AL489,"PD",H494:AL494,"&gt;=10"))*0.5</f>
        <v>0</v>
      </c>
      <c r="CL489" s="265">
        <f>(COUNTIFS(H489:AL489,"NHD",H494:AL494,"&gt;=3.5",H495:AL495,"&gt;=6.5")+COUNTIFS(H489:AL489,"BH",H494:AL494,"&gt;=1.5",H495:AL495,"&gt;=0.5")+COUNTIFS(H489:AL489,"BM",H494:AL494,"&gt;=1.5",H495:AL495,"&gt;=0.5")+COUNTIFS(H489:AL489,"D",H494:AL494,"&gt;=1.5",H495:AL495,"&gt;=0.5"))*0.5</f>
        <v>0</v>
      </c>
      <c r="CM489" s="272"/>
      <c r="CN489" s="264" t="s">
        <v>723</v>
      </c>
      <c r="CO489" s="190">
        <f t="shared" ref="CO489" si="181">+AM489+AN489+AO489+AP489+AQ489+AR489+AS489+AU489+BG489</f>
        <v>26</v>
      </c>
      <c r="CP489" s="225">
        <f>+SUM(I490:I495)-I496</f>
        <v>0</v>
      </c>
      <c r="CQ489" s="225">
        <f>+SUM(J490:J495)-J496</f>
        <v>0</v>
      </c>
      <c r="CR489" s="225">
        <f>+SUM(K490:K495)-K496</f>
        <v>0</v>
      </c>
      <c r="CS489" s="191"/>
      <c r="CT489" s="191"/>
      <c r="CU489" s="191"/>
      <c r="CV489" s="191"/>
      <c r="CW489" s="191"/>
      <c r="CX489" s="191"/>
      <c r="CY489" s="191"/>
      <c r="CZ489" s="191"/>
      <c r="DA489" s="191"/>
    </row>
    <row r="490" spans="1:105" s="120" customFormat="1" ht="15" customHeight="1">
      <c r="A490" s="228"/>
      <c r="B490" s="382"/>
      <c r="C490" s="376"/>
      <c r="D490" s="379"/>
      <c r="E490" s="379"/>
      <c r="F490" s="242" t="s">
        <v>82</v>
      </c>
      <c r="G490" s="121">
        <v>1.5</v>
      </c>
      <c r="H490" s="83"/>
      <c r="I490" s="83"/>
      <c r="J490" s="83"/>
      <c r="K490" s="83"/>
      <c r="L490" s="83">
        <v>2.5</v>
      </c>
      <c r="M490" s="83">
        <v>2.5</v>
      </c>
      <c r="N490" s="83"/>
      <c r="O490" s="83"/>
      <c r="P490" s="83"/>
      <c r="Q490" s="83"/>
      <c r="R490" s="83">
        <v>2.5</v>
      </c>
      <c r="S490" s="83">
        <v>2.5</v>
      </c>
      <c r="T490" s="83">
        <v>2.5</v>
      </c>
      <c r="U490" s="83"/>
      <c r="V490" s="83"/>
      <c r="W490" s="83">
        <v>2</v>
      </c>
      <c r="X490" s="83"/>
      <c r="Y490" s="83">
        <v>2</v>
      </c>
      <c r="Z490" s="83">
        <v>2.5</v>
      </c>
      <c r="AA490" s="83">
        <v>2</v>
      </c>
      <c r="AB490" s="83">
        <v>2</v>
      </c>
      <c r="AC490" s="79"/>
      <c r="AD490" s="79">
        <v>2</v>
      </c>
      <c r="AE490" s="79">
        <v>2</v>
      </c>
      <c r="AF490" s="79"/>
      <c r="AG490" s="79"/>
      <c r="AH490" s="79">
        <v>2.5</v>
      </c>
      <c r="AI490" s="79"/>
      <c r="AJ490" s="79"/>
      <c r="AK490" s="79"/>
      <c r="AL490" s="79"/>
      <c r="AM490" s="240"/>
      <c r="AN490" s="240"/>
      <c r="AO490" s="240"/>
      <c r="AP490" s="240"/>
      <c r="AQ490" s="240"/>
      <c r="AR490" s="240"/>
      <c r="AS490" s="240"/>
      <c r="AT490" s="256"/>
      <c r="AU490" s="256"/>
      <c r="AV490" s="259"/>
      <c r="AW490" s="259"/>
      <c r="AX490" s="256"/>
      <c r="AY490" s="256"/>
      <c r="AZ490" s="256"/>
      <c r="BA490" s="256"/>
      <c r="BB490" s="256"/>
      <c r="BC490" s="256"/>
      <c r="BD490" s="256"/>
      <c r="BE490" s="256"/>
      <c r="BF490" s="256"/>
      <c r="BG490" s="256"/>
      <c r="BH490" s="256"/>
      <c r="BI490" s="256"/>
      <c r="BJ490" s="256"/>
      <c r="BK490" s="256"/>
      <c r="BL490" s="262"/>
      <c r="BM490" s="262"/>
      <c r="BN490" s="262"/>
      <c r="BO490" s="262"/>
      <c r="BP490" s="262"/>
      <c r="BQ490" s="262"/>
      <c r="BR490" s="270"/>
      <c r="BS490" s="270"/>
      <c r="BT490" s="270"/>
      <c r="BU490" s="270"/>
      <c r="BV490" s="270"/>
      <c r="BW490" s="270"/>
      <c r="BX490" s="256"/>
      <c r="BY490" s="256"/>
      <c r="BZ490" s="256"/>
      <c r="CA490" s="267"/>
      <c r="CB490" s="267"/>
      <c r="CC490" s="274"/>
      <c r="CD490" s="267"/>
      <c r="CE490" s="267"/>
      <c r="CF490" s="267"/>
      <c r="CG490" s="267"/>
      <c r="CH490" s="267"/>
      <c r="CI490" s="267"/>
      <c r="CJ490" s="267"/>
      <c r="CK490" s="267"/>
      <c r="CL490" s="265"/>
      <c r="CM490" s="272"/>
      <c r="CN490" s="264"/>
      <c r="CO490" s="190"/>
      <c r="CP490" s="226"/>
      <c r="CQ490" s="226"/>
      <c r="CR490" s="226"/>
      <c r="CS490" s="191"/>
      <c r="CT490" s="191"/>
      <c r="CU490" s="191"/>
      <c r="CV490" s="191"/>
      <c r="CW490" s="191"/>
      <c r="CX490" s="191"/>
      <c r="CY490" s="191"/>
      <c r="CZ490" s="191"/>
      <c r="DA490" s="191"/>
    </row>
    <row r="491" spans="1:105" s="120" customFormat="1" ht="15" customHeight="1">
      <c r="A491" s="228"/>
      <c r="B491" s="382"/>
      <c r="C491" s="376"/>
      <c r="D491" s="379"/>
      <c r="E491" s="379"/>
      <c r="F491" s="243"/>
      <c r="G491" s="122">
        <v>2</v>
      </c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240"/>
      <c r="AN491" s="240"/>
      <c r="AO491" s="240"/>
      <c r="AP491" s="240"/>
      <c r="AQ491" s="240"/>
      <c r="AR491" s="240"/>
      <c r="AS491" s="240"/>
      <c r="AT491" s="256"/>
      <c r="AU491" s="256"/>
      <c r="AV491" s="259"/>
      <c r="AW491" s="259"/>
      <c r="AX491" s="256"/>
      <c r="AY491" s="256"/>
      <c r="AZ491" s="256"/>
      <c r="BA491" s="256"/>
      <c r="BB491" s="256"/>
      <c r="BC491" s="256"/>
      <c r="BD491" s="256"/>
      <c r="BE491" s="256"/>
      <c r="BF491" s="256"/>
      <c r="BG491" s="256"/>
      <c r="BH491" s="256"/>
      <c r="BI491" s="256"/>
      <c r="BJ491" s="256"/>
      <c r="BK491" s="256"/>
      <c r="BL491" s="262"/>
      <c r="BM491" s="262"/>
      <c r="BN491" s="262"/>
      <c r="BO491" s="262"/>
      <c r="BP491" s="262"/>
      <c r="BQ491" s="262"/>
      <c r="BR491" s="270"/>
      <c r="BS491" s="270"/>
      <c r="BT491" s="270"/>
      <c r="BU491" s="270"/>
      <c r="BV491" s="270"/>
      <c r="BW491" s="270"/>
      <c r="BX491" s="256"/>
      <c r="BY491" s="256"/>
      <c r="BZ491" s="256"/>
      <c r="CA491" s="267"/>
      <c r="CB491" s="267"/>
      <c r="CC491" s="274"/>
      <c r="CD491" s="267"/>
      <c r="CE491" s="267"/>
      <c r="CF491" s="267"/>
      <c r="CG491" s="267"/>
      <c r="CH491" s="267"/>
      <c r="CI491" s="267"/>
      <c r="CJ491" s="267"/>
      <c r="CK491" s="267"/>
      <c r="CL491" s="265"/>
      <c r="CM491" s="272"/>
      <c r="CN491" s="264"/>
      <c r="CO491" s="190"/>
      <c r="CP491" s="226"/>
      <c r="CQ491" s="226"/>
      <c r="CR491" s="226"/>
      <c r="CS491" s="191"/>
      <c r="CT491" s="191"/>
      <c r="CU491" s="191"/>
      <c r="CV491" s="191"/>
      <c r="CW491" s="191"/>
      <c r="CX491" s="191"/>
      <c r="CY491" s="191"/>
      <c r="CZ491" s="191"/>
      <c r="DA491" s="191"/>
    </row>
    <row r="492" spans="1:105" s="120" customFormat="1" ht="15" customHeight="1">
      <c r="A492" s="228"/>
      <c r="B492" s="382"/>
      <c r="C492" s="376"/>
      <c r="D492" s="379"/>
      <c r="E492" s="379"/>
      <c r="F492" s="243"/>
      <c r="G492" s="122">
        <v>2.1</v>
      </c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240"/>
      <c r="AN492" s="240"/>
      <c r="AO492" s="240"/>
      <c r="AP492" s="240"/>
      <c r="AQ492" s="240"/>
      <c r="AR492" s="240"/>
      <c r="AS492" s="240"/>
      <c r="AT492" s="256"/>
      <c r="AU492" s="256"/>
      <c r="AV492" s="259"/>
      <c r="AW492" s="259"/>
      <c r="AX492" s="256"/>
      <c r="AY492" s="256"/>
      <c r="AZ492" s="256"/>
      <c r="BA492" s="256"/>
      <c r="BB492" s="256"/>
      <c r="BC492" s="256"/>
      <c r="BD492" s="256"/>
      <c r="BE492" s="256"/>
      <c r="BF492" s="256"/>
      <c r="BG492" s="256"/>
      <c r="BH492" s="256"/>
      <c r="BI492" s="256"/>
      <c r="BJ492" s="256"/>
      <c r="BK492" s="256"/>
      <c r="BL492" s="262"/>
      <c r="BM492" s="262"/>
      <c r="BN492" s="262"/>
      <c r="BO492" s="262"/>
      <c r="BP492" s="262"/>
      <c r="BQ492" s="262"/>
      <c r="BR492" s="270"/>
      <c r="BS492" s="270"/>
      <c r="BT492" s="270"/>
      <c r="BU492" s="270"/>
      <c r="BV492" s="270"/>
      <c r="BW492" s="270"/>
      <c r="BX492" s="256"/>
      <c r="BY492" s="256"/>
      <c r="BZ492" s="256"/>
      <c r="CA492" s="267"/>
      <c r="CB492" s="267"/>
      <c r="CC492" s="274"/>
      <c r="CD492" s="267"/>
      <c r="CE492" s="267"/>
      <c r="CF492" s="267"/>
      <c r="CG492" s="267"/>
      <c r="CH492" s="267"/>
      <c r="CI492" s="267"/>
      <c r="CJ492" s="267"/>
      <c r="CK492" s="267"/>
      <c r="CL492" s="265"/>
      <c r="CM492" s="272"/>
      <c r="CN492" s="264"/>
      <c r="CO492" s="190"/>
      <c r="CP492" s="226"/>
      <c r="CQ492" s="226"/>
      <c r="CR492" s="226"/>
      <c r="CS492" s="191"/>
      <c r="CT492" s="191"/>
      <c r="CU492" s="191"/>
      <c r="CV492" s="191"/>
      <c r="CW492" s="191"/>
      <c r="CX492" s="191"/>
      <c r="CY492" s="191"/>
      <c r="CZ492" s="191"/>
      <c r="DA492" s="191"/>
    </row>
    <row r="493" spans="1:105" s="120" customFormat="1" ht="15" customHeight="1">
      <c r="A493" s="228"/>
      <c r="B493" s="382"/>
      <c r="C493" s="376"/>
      <c r="D493" s="379"/>
      <c r="E493" s="379"/>
      <c r="F493" s="243"/>
      <c r="G493" s="122">
        <v>2.7</v>
      </c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240"/>
      <c r="AN493" s="240"/>
      <c r="AO493" s="240"/>
      <c r="AP493" s="240"/>
      <c r="AQ493" s="240"/>
      <c r="AR493" s="240"/>
      <c r="AS493" s="240"/>
      <c r="AT493" s="256"/>
      <c r="AU493" s="256"/>
      <c r="AV493" s="259"/>
      <c r="AW493" s="259"/>
      <c r="AX493" s="256"/>
      <c r="AY493" s="256"/>
      <c r="AZ493" s="256"/>
      <c r="BA493" s="256"/>
      <c r="BB493" s="256"/>
      <c r="BC493" s="256"/>
      <c r="BD493" s="256"/>
      <c r="BE493" s="256"/>
      <c r="BF493" s="256"/>
      <c r="BG493" s="256"/>
      <c r="BH493" s="256"/>
      <c r="BI493" s="256"/>
      <c r="BJ493" s="256"/>
      <c r="BK493" s="256"/>
      <c r="BL493" s="262"/>
      <c r="BM493" s="262"/>
      <c r="BN493" s="262"/>
      <c r="BO493" s="262"/>
      <c r="BP493" s="262"/>
      <c r="BQ493" s="262"/>
      <c r="BR493" s="270"/>
      <c r="BS493" s="270"/>
      <c r="BT493" s="270"/>
      <c r="BU493" s="270"/>
      <c r="BV493" s="270"/>
      <c r="BW493" s="270"/>
      <c r="BX493" s="256"/>
      <c r="BY493" s="256"/>
      <c r="BZ493" s="256"/>
      <c r="CA493" s="267"/>
      <c r="CB493" s="267"/>
      <c r="CC493" s="274"/>
      <c r="CD493" s="267"/>
      <c r="CE493" s="267"/>
      <c r="CF493" s="267"/>
      <c r="CG493" s="267"/>
      <c r="CH493" s="267"/>
      <c r="CI493" s="267"/>
      <c r="CJ493" s="267"/>
      <c r="CK493" s="267"/>
      <c r="CL493" s="265"/>
      <c r="CM493" s="272"/>
      <c r="CN493" s="264"/>
      <c r="CO493" s="190"/>
      <c r="CP493" s="226"/>
      <c r="CQ493" s="226"/>
      <c r="CR493" s="226"/>
      <c r="CS493" s="191"/>
      <c r="CT493" s="191"/>
      <c r="CU493" s="191"/>
      <c r="CV493" s="191"/>
      <c r="CW493" s="191"/>
      <c r="CX493" s="191"/>
      <c r="CY493" s="191"/>
      <c r="CZ493" s="191"/>
      <c r="DA493" s="191"/>
    </row>
    <row r="494" spans="1:105" s="120" customFormat="1" ht="15" customHeight="1">
      <c r="A494" s="228"/>
      <c r="B494" s="382"/>
      <c r="C494" s="376"/>
      <c r="D494" s="379"/>
      <c r="E494" s="379"/>
      <c r="F494" s="243"/>
      <c r="G494" s="122">
        <v>3</v>
      </c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240"/>
      <c r="AN494" s="240"/>
      <c r="AO494" s="240"/>
      <c r="AP494" s="240"/>
      <c r="AQ494" s="240"/>
      <c r="AR494" s="240"/>
      <c r="AS494" s="240"/>
      <c r="AT494" s="256"/>
      <c r="AU494" s="256"/>
      <c r="AV494" s="259"/>
      <c r="AW494" s="259"/>
      <c r="AX494" s="256"/>
      <c r="AY494" s="256"/>
      <c r="AZ494" s="256"/>
      <c r="BA494" s="256"/>
      <c r="BB494" s="256"/>
      <c r="BC494" s="256"/>
      <c r="BD494" s="256"/>
      <c r="BE494" s="256"/>
      <c r="BF494" s="256"/>
      <c r="BG494" s="256"/>
      <c r="BH494" s="256"/>
      <c r="BI494" s="256"/>
      <c r="BJ494" s="256"/>
      <c r="BK494" s="256"/>
      <c r="BL494" s="262"/>
      <c r="BM494" s="262"/>
      <c r="BN494" s="262"/>
      <c r="BO494" s="262"/>
      <c r="BP494" s="262"/>
      <c r="BQ494" s="262"/>
      <c r="BR494" s="270"/>
      <c r="BS494" s="270"/>
      <c r="BT494" s="270"/>
      <c r="BU494" s="270"/>
      <c r="BV494" s="270"/>
      <c r="BW494" s="270"/>
      <c r="BX494" s="256"/>
      <c r="BY494" s="256"/>
      <c r="BZ494" s="256"/>
      <c r="CA494" s="267"/>
      <c r="CB494" s="267"/>
      <c r="CC494" s="274"/>
      <c r="CD494" s="267"/>
      <c r="CE494" s="267"/>
      <c r="CF494" s="267"/>
      <c r="CG494" s="267"/>
      <c r="CH494" s="267"/>
      <c r="CI494" s="267"/>
      <c r="CJ494" s="267"/>
      <c r="CK494" s="267"/>
      <c r="CL494" s="265"/>
      <c r="CM494" s="272"/>
      <c r="CN494" s="264"/>
      <c r="CO494" s="190"/>
      <c r="CP494" s="226"/>
      <c r="CQ494" s="226"/>
      <c r="CR494" s="226"/>
      <c r="CS494" s="191"/>
      <c r="CT494" s="191"/>
      <c r="CU494" s="191"/>
      <c r="CV494" s="191"/>
      <c r="CW494" s="191"/>
      <c r="CX494" s="191"/>
      <c r="CY494" s="191"/>
      <c r="CZ494" s="191"/>
      <c r="DA494" s="191"/>
    </row>
    <row r="495" spans="1:105" s="120" customFormat="1" ht="15" customHeight="1">
      <c r="A495" s="228"/>
      <c r="B495" s="382"/>
      <c r="C495" s="376"/>
      <c r="D495" s="379"/>
      <c r="E495" s="379"/>
      <c r="F495" s="244"/>
      <c r="G495" s="123">
        <v>3.9</v>
      </c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240"/>
      <c r="AN495" s="240"/>
      <c r="AO495" s="240"/>
      <c r="AP495" s="240"/>
      <c r="AQ495" s="240"/>
      <c r="AR495" s="240"/>
      <c r="AS495" s="240"/>
      <c r="AT495" s="256"/>
      <c r="AU495" s="256"/>
      <c r="AV495" s="259"/>
      <c r="AW495" s="259"/>
      <c r="AX495" s="256"/>
      <c r="AY495" s="256"/>
      <c r="AZ495" s="256"/>
      <c r="BA495" s="256"/>
      <c r="BB495" s="256"/>
      <c r="BC495" s="256"/>
      <c r="BD495" s="256"/>
      <c r="BE495" s="256"/>
      <c r="BF495" s="256"/>
      <c r="BG495" s="256"/>
      <c r="BH495" s="256"/>
      <c r="BI495" s="256"/>
      <c r="BJ495" s="256"/>
      <c r="BK495" s="256"/>
      <c r="BL495" s="262"/>
      <c r="BM495" s="262"/>
      <c r="BN495" s="262"/>
      <c r="BO495" s="262"/>
      <c r="BP495" s="262"/>
      <c r="BQ495" s="262"/>
      <c r="BR495" s="270"/>
      <c r="BS495" s="270"/>
      <c r="BT495" s="270"/>
      <c r="BU495" s="270"/>
      <c r="BV495" s="270"/>
      <c r="BW495" s="270"/>
      <c r="BX495" s="256"/>
      <c r="BY495" s="256"/>
      <c r="BZ495" s="256"/>
      <c r="CA495" s="267"/>
      <c r="CB495" s="267"/>
      <c r="CC495" s="274"/>
      <c r="CD495" s="267"/>
      <c r="CE495" s="267"/>
      <c r="CF495" s="267"/>
      <c r="CG495" s="267"/>
      <c r="CH495" s="267"/>
      <c r="CI495" s="267"/>
      <c r="CJ495" s="267"/>
      <c r="CK495" s="267"/>
      <c r="CL495" s="265"/>
      <c r="CM495" s="272"/>
      <c r="CN495" s="264"/>
      <c r="CO495" s="190"/>
      <c r="CP495" s="226"/>
      <c r="CQ495" s="226"/>
      <c r="CR495" s="226"/>
      <c r="CS495" s="191"/>
      <c r="CT495" s="191"/>
      <c r="CU495" s="191"/>
      <c r="CV495" s="191"/>
      <c r="CW495" s="191"/>
      <c r="CX495" s="191"/>
      <c r="CY495" s="191"/>
      <c r="CZ495" s="191"/>
      <c r="DA495" s="191"/>
    </row>
    <row r="496" spans="1:105" s="120" customFormat="1" ht="15" customHeight="1">
      <c r="A496" s="229"/>
      <c r="B496" s="383"/>
      <c r="C496" s="377"/>
      <c r="D496" s="380"/>
      <c r="E496" s="380"/>
      <c r="F496" s="245" t="s">
        <v>83</v>
      </c>
      <c r="G496" s="246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241"/>
      <c r="AN496" s="241"/>
      <c r="AO496" s="241"/>
      <c r="AP496" s="241"/>
      <c r="AQ496" s="241"/>
      <c r="AR496" s="241"/>
      <c r="AS496" s="241"/>
      <c r="AT496" s="257"/>
      <c r="AU496" s="257"/>
      <c r="AV496" s="260"/>
      <c r="AW496" s="260"/>
      <c r="AX496" s="257"/>
      <c r="AY496" s="257"/>
      <c r="AZ496" s="257"/>
      <c r="BA496" s="257"/>
      <c r="BB496" s="257"/>
      <c r="BC496" s="257"/>
      <c r="BD496" s="257"/>
      <c r="BE496" s="257"/>
      <c r="BF496" s="257"/>
      <c r="BG496" s="257"/>
      <c r="BH496" s="257"/>
      <c r="BI496" s="257"/>
      <c r="BJ496" s="257"/>
      <c r="BK496" s="257"/>
      <c r="BL496" s="263"/>
      <c r="BM496" s="263"/>
      <c r="BN496" s="263"/>
      <c r="BO496" s="263"/>
      <c r="BP496" s="263"/>
      <c r="BQ496" s="263"/>
      <c r="BR496" s="271"/>
      <c r="BS496" s="271"/>
      <c r="BT496" s="271"/>
      <c r="BU496" s="271"/>
      <c r="BV496" s="271"/>
      <c r="BW496" s="271"/>
      <c r="BX496" s="257"/>
      <c r="BY496" s="257"/>
      <c r="BZ496" s="257"/>
      <c r="CA496" s="268"/>
      <c r="CB496" s="268"/>
      <c r="CC496" s="275"/>
      <c r="CD496" s="268"/>
      <c r="CE496" s="268"/>
      <c r="CF496" s="268"/>
      <c r="CG496" s="268"/>
      <c r="CH496" s="268"/>
      <c r="CI496" s="268"/>
      <c r="CJ496" s="268"/>
      <c r="CK496" s="268"/>
      <c r="CL496" s="265"/>
      <c r="CM496" s="272"/>
      <c r="CN496" s="264"/>
      <c r="CO496" s="190"/>
      <c r="CP496" s="226"/>
      <c r="CQ496" s="226"/>
      <c r="CR496" s="226"/>
      <c r="CS496" s="191"/>
      <c r="CT496" s="191"/>
      <c r="CU496" s="191"/>
      <c r="CV496" s="191"/>
      <c r="CW496" s="191"/>
      <c r="CX496" s="191"/>
      <c r="CY496" s="191"/>
      <c r="CZ496" s="191"/>
      <c r="DA496" s="191"/>
    </row>
    <row r="497" spans="1:105" s="120" customFormat="1" ht="15" customHeight="1">
      <c r="A497" s="227">
        <f t="shared" ref="A497" si="182">A489+1</f>
        <v>61</v>
      </c>
      <c r="B497" s="381" t="s">
        <v>1413</v>
      </c>
      <c r="C497" s="375" t="s">
        <v>1414</v>
      </c>
      <c r="D497" s="378">
        <v>44672</v>
      </c>
      <c r="E497" s="378" t="s">
        <v>133</v>
      </c>
      <c r="F497" s="253" t="s">
        <v>80</v>
      </c>
      <c r="G497" s="254"/>
      <c r="H497" s="35" t="s">
        <v>69</v>
      </c>
      <c r="I497" s="82"/>
      <c r="J497" s="82" t="s">
        <v>60</v>
      </c>
      <c r="K497" s="82" t="s">
        <v>60</v>
      </c>
      <c r="L497" s="82" t="s">
        <v>60</v>
      </c>
      <c r="M497" s="82" t="s">
        <v>60</v>
      </c>
      <c r="N497" s="82" t="s">
        <v>60</v>
      </c>
      <c r="O497" s="82"/>
      <c r="P497" s="82" t="s">
        <v>60</v>
      </c>
      <c r="Q497" s="82" t="s">
        <v>60</v>
      </c>
      <c r="R497" s="82" t="s">
        <v>60</v>
      </c>
      <c r="S497" s="82" t="s">
        <v>60</v>
      </c>
      <c r="T497" s="82" t="s">
        <v>60</v>
      </c>
      <c r="U497" s="82" t="s">
        <v>60</v>
      </c>
      <c r="V497" s="82"/>
      <c r="W497" s="82" t="s">
        <v>60</v>
      </c>
      <c r="X497" s="82" t="s">
        <v>60</v>
      </c>
      <c r="Y497" s="82" t="s">
        <v>60</v>
      </c>
      <c r="Z497" s="82" t="s">
        <v>60</v>
      </c>
      <c r="AA497" s="82" t="s">
        <v>60</v>
      </c>
      <c r="AB497" s="82" t="s">
        <v>60</v>
      </c>
      <c r="AC497" s="82"/>
      <c r="AD497" s="82" t="s">
        <v>60</v>
      </c>
      <c r="AE497" s="82" t="s">
        <v>60</v>
      </c>
      <c r="AF497" s="82" t="s">
        <v>60</v>
      </c>
      <c r="AG497" s="82" t="s">
        <v>60</v>
      </c>
      <c r="AH497" s="82" t="s">
        <v>60</v>
      </c>
      <c r="AI497" s="82" t="s">
        <v>1471</v>
      </c>
      <c r="AJ497" s="82"/>
      <c r="AK497" s="82" t="s">
        <v>60</v>
      </c>
      <c r="AL497" s="82" t="s">
        <v>60</v>
      </c>
      <c r="AM497" s="239">
        <f>COUNTIF(H497:AL497,"PH")+COUNTIF(H497:AL497,"PH/L")+COUNTIF(H497:AL497,"PM")</f>
        <v>0</v>
      </c>
      <c r="AN497" s="239">
        <f>COUNTIF(H497:AL497,"PD")+COUNTIF(H497:AL497,"PDD")+COUNTIF(H497:AL497,"P/DS")/2+COUNTIF(H497:AL497,"PMD")</f>
        <v>0</v>
      </c>
      <c r="AO497" s="239">
        <f>COUNTIF(H497:AL497,"PN")+COUNTIF(H497:AL497,"P/NS")/2+COUNTIF(H497:AL497,"PH")+COUNTIF(H497:AL497,"PH/F")/2+COUNTIF(H497:AL497,"PH/L")/2+COUNTIF(H497:AL497,"PM")</f>
        <v>0</v>
      </c>
      <c r="AP497" s="239">
        <f>COUNTIF(H497:AL497,"BH")+COUNTIF(H497:AL497,"AL/BL")+COUNTIF(H497:AL497,"UL/BL")+COUNTIF(H497:AL497,"BM")</f>
        <v>0</v>
      </c>
      <c r="AQ497" s="239">
        <f>COUNTIF(H497:AL497,"DS")+COUNTIF(H497:AL497,"AL/DS")/2+COUNTIF(H497:AL497,"UL/DS")/2+COUNTIF(H497:AL497,"CT")+COUNTIF(H497:AL497,"MD")</f>
        <v>24.5</v>
      </c>
      <c r="AR497" s="239">
        <f>COUNTIF(H497:AL497,"NS")+COUNTIF(H497:AL497,"AL/NS")/2+COUNTIF(H497:AL497,"UL/NS")/2+COUNTIF(H497:AL497,"BH")+COUNTIF(H497:AL497,"AL/BF")/2+COUNTIF(H497:AL497,"AL/BL")/2+COUNTIF(H497:AL497,"UL/BL")/2+COUNTIF(H497:AL497,"UL/BF")/2+COUNTIF(H497:AL497,"BM")</f>
        <v>0</v>
      </c>
      <c r="AS497" s="239">
        <f>COUNTIF(H497:AL497,"AL")+COUNTIF(H497:AL497,"AL/DS")/2+COUNTIF(H497:AL497,"AL/NS")/2+COUNTIF(H497:AL497,"NH")+COUNTIF(H497:AL497,"SL")+COUNTIF(H497:AL497,"NHD")+COUNTIF(H497:AL497,"B")+COUNTIF(H497:AL497,"HL")+COUNTIF(H497:AL497,"AL/BF")/2+COUNTIF(H497:AL497,"AL/BL")/2</f>
        <v>1</v>
      </c>
      <c r="AT497" s="255">
        <f>COUNTIF(H497:AL497,"PD")+COUNTIF(H497:AL497,"PN")+COUNTIF(H497:AL497,"P/DS")/2+COUNTIF(H497:AL497,"P/NS")/2+COUNTIF(H497:AL497,"DS")+COUNTIF(H497:AL497,"NS")+COUNTIF(H497:AL497,"AL")+COUNTIF(H497:AL497,"AL/DS")+COUNTIF(H497:AL497,"AL/NS")+COUNTIF(H497:AL497,"NH")+COUNTIF(H497:AL497,"SL")+COUNTIF(H497:AL497,"UL/DS")/2+COUNTIF(H497:AL497,"UL/NS")/2+COUNTIF(H497:AL497,"CT")+COUNTIF(H497:AL497,"NHD")+COUNTIF(H497:AL497,"PDD")+COUNTIF(H497:AL497,"B")+COUNTIF(H497:AL497,"HL")+COUNTIF(H497:AL497,"PH")+COUNTIF(H497:AL497,"BH")+COUNTIF(H497:AL497,"AL/BF")+COUNTIF(H497:AL497,"AL/BL")+COUNTIF(H497:AL497,"UL/BF")/2+COUNTIF(H497:AL497,"UL/BL")/2+COUNTIF(H497:AL497,"PH/F")/2+COUNTIF(H497:AL497,"PH/L")/2+COUNTIF(H497:AL497,"MD")+COUNTIF(H497:AL497,"PMD")+COUNTIF(H497:AL497,"PM")+COUNTIF(H497:AL497,"BM")</f>
        <v>25.5</v>
      </c>
      <c r="AU497" s="255">
        <f>COUNTIF(H497:AL497,"P/DS")/2+COUNTIF(H497:AL497,"P/NS")/2+COUNTIF(H497:AL497,"IL")+COUNTIF(H497:AL497,"NL")+COUNTIF(H497:AL497,"UL")+COUNTIF(H497:AL497,"UL/DS")/2+COUNTIF(H497:AL497,"UL/NS")/2+COUNTIF(H497:AL497,"KT")+COUNTIF(H497:AL497,"UL/BF")/2+COUNTIF(H497:AL497,"UL/BL")/2+COUNTIF(H497:AL497,"PH/F")/2+COUNTIF(H497:AL497,"PH/L")/2+COUNTIF(H497:AL497,"NB")</f>
        <v>0.5</v>
      </c>
      <c r="AV497" s="258">
        <f>COUNTIF(H497:AL497,"PN")+COUNTIF(H497:AL497,"TVD")+COUNTIF(H497:AL497,"PH")+COUNTIF(H497:AL497,"PM")+COUNTIF(H497:AL497,"PDD")-COUNTIFS(H497:AL497,"PN",H504:AL504,"&gt;=3")-COUNTIFS(H497:AL497,"PM",H504:AL504,"&gt;=3")</f>
        <v>0</v>
      </c>
      <c r="AW497" s="258">
        <f>COUNTIF(H497:AL497,"NS")+COUNTIF(H497:AL497,"D")+COUNTIF(H497:AL497,"BH")+COUNTIF(H497:AL497,"NHD")+COUNTIF(H497:AL497,"BM")-COUNTIFS(H497:AL497,"NS",H504:AL504,"&gt;=3")-COUNTIFS(H497:AL497,"BH",H504:AL504,"&gt;=3")-COUNTIFS(H497:AL497,"BM",H504:AL504,"&gt;=3")</f>
        <v>0</v>
      </c>
      <c r="AX497" s="255">
        <f>COUNTIF(H497:AL497,"AL")+COUNTIF(H497:AL497,"AL/DS")/2+COUNTIF(H497:AL497,"AL/NS")/2+COUNTIF(H497:AL497,"AL/BF")+COUNTIF(H497:AL497,"AL/BL")/2</f>
        <v>0</v>
      </c>
      <c r="AY497" s="255">
        <f>COUNTIF(H497:AL497,"SL")</f>
        <v>0</v>
      </c>
      <c r="AZ497" s="255">
        <f>COUNTIF(H497:AL497,"NH")</f>
        <v>1</v>
      </c>
      <c r="BA497" s="255">
        <f>COUNTIF(H497:AL497,"HL")</f>
        <v>0</v>
      </c>
      <c r="BB497" s="255">
        <f>COUNTIF(G497:AL497,"P/DS")/2+COUNTIF(G497:AL497,"P/NS")/2+COUNTIF(G497:AL497,"UL")+COUNTIF(G497:AL497,"UL/DS")/2+COUNTIF(G497:AL497,"UL/NS")/2+COUNTIF(G497:AL497,"UL/BL")/2+COUNTIF(G497:AL497,"UL/BF")/2+COUNTIF(G497:AL497,"PH/F")/2+COUNTIF(G497:AL497,"PH/L")/2</f>
        <v>0.5</v>
      </c>
      <c r="BC497" s="255">
        <f>COUNTIF(H497:AL497,"NB")</f>
        <v>0</v>
      </c>
      <c r="BD497" s="255">
        <f>COUNTIF(H497:AL497,"NL")</f>
        <v>0</v>
      </c>
      <c r="BE497" s="255">
        <f>COUNTIF(H497:AL497,"IL")</f>
        <v>0</v>
      </c>
      <c r="BF497" s="255">
        <f>COUNTIF(H497:AL497,"KT")</f>
        <v>0</v>
      </c>
      <c r="BG497" s="255">
        <f>COUNTIF(H497:AL497,"L70")</f>
        <v>0</v>
      </c>
      <c r="BH497" s="255">
        <f>COUNTIF(H497:AL497,"MD")</f>
        <v>0</v>
      </c>
      <c r="BI497" s="255">
        <f>COUNTIF(H497:AL497,"PMD")</f>
        <v>0</v>
      </c>
      <c r="BJ497" s="255">
        <f>COUNTIF(H497:AL497,"PM")</f>
        <v>0</v>
      </c>
      <c r="BK497" s="255">
        <f>COUNTIF(H497:AL497,"BM")</f>
        <v>0</v>
      </c>
      <c r="BL497" s="261">
        <f>SUMIF(H497:AL497,"PD",H498:AL498)+SUMIF(H497:AL497,"PN",H498:AL498)+SUMIF(H497:AL497,"P/DS",H498:AL498)+SUMIF(H497:AL497,"PN/F",H498:AL498)+SUMIF(H497:AL497,"PN/L",H498:AL498)+SUMIF(H497:AL497,"TV",H498:AL498)+SUMIF(H497:AL497,"TVD",H498:AL498)+SUMIF(H497:AL497,"PDD",H498:AL498)</f>
        <v>0</v>
      </c>
      <c r="BM497" s="261">
        <f>SUMIF(H497:AL497,"PD",H499:AL499)+SUMIF(H497:AL497,"PN",H499:AL499)+SUMIF(H497:AL497,"P/DS",H499:AL499)+SUMIF(H497:AL497,"PN/F",H499:AL499)+SUMIF(H497:AL497,"PN/L",H499:AL499)+SUMIF(H497:AL497,"TV",H499:AL499)+SUMIF(H497:AL497,"TVD",H499:AL499)+SUMIF(H497:AL497,"PDD",H499:AL499)+SUMIF(H497:AL497,"PMD",H499:AL499)</f>
        <v>0</v>
      </c>
      <c r="BN497" s="261">
        <f>SUMIF(H497:AL497,"PD",H500:AL500)+SUMIF(H497:AL497,"PN",H500:AL500)+SUMIF(H497:AL497,"P/DS",H500:AL500)+SUMIF(H497:AL497,"PN/F",H500:AL500)+SUMIF(H497:AL497,"PN/L",H500:AL500)+SUMIF(H497:AL497,"TV",H500:AL500)+SUMIF(H497:AL497,"TVD",H500:AL500)</f>
        <v>0</v>
      </c>
      <c r="BO497" s="261">
        <f>SUMIF(H497:AL497,"PD",H501:AL501)+SUMIF(H497:AL497,"PN",H501:AL501)+SUMIF(H497:AL497,"P/DS",H501:AL501)+SUMIF(H497:AL497,"PN/F",H501:AL501)+SUMIF(H497:AL497,"PN/L",H501:AL501)+SUMIF(H497:AL497,"TV",H501:AL501)+SUMIF(H497:AL497,"TVD",H501:AL501)</f>
        <v>0</v>
      </c>
      <c r="BP497" s="261">
        <f>SUMIF(H497:AL497,"PD",H502:AL502)+SUMIF(H497:AL497,"PN",H502:AL502)+SUMIF(H497:AL497,"P/DS",H502:AL502)+SUMIF(H497:AL497,"PN/F",H502:AL502)+SUMIF(H497:AL497,"PN/L",H502:AL502)+SUMIF(H497:AL497,"TV",H502:AL502)+SUMIF(H497:AL497,"TVD",H502:AL502)+SUMIF(H497:AL497,"PDD",H502:AL502)+SUMIF(H497:AL497,"PH",H502:AL502)+SUMIF(H497:AL497,"PM",H502:AL502)</f>
        <v>0</v>
      </c>
      <c r="BQ497" s="261">
        <f>SUMIF(H497:AL497,"PD",H503:AL503)+SUMIF(H497:AL497,"PN",H503:AL503)+SUMIF(H497:AL497,"P/DS",H503:AL503)+SUMIF(H497:AL497,"PN/F",H503:AL503)+SUMIF(H497:AL497,"PN/L",H503:AL503)+SUMIF(H497:AL497,"TV",H503:AL503)+SUMIF(H497:AL497,"TVD",H503:AL503)+SUMIF(H497:AL497,"PDD",H503:AL503)+SUMIF(H497:AL497,"PH",H503:AL503)+SUMIF(H497:AL497,"PM",H503:AL503)</f>
        <v>0</v>
      </c>
      <c r="BR497" s="269">
        <f>SUM(H498:AL498)-BL497</f>
        <v>27.5</v>
      </c>
      <c r="BS497" s="269">
        <f>SUM(H499:AL499)-BM497</f>
        <v>0</v>
      </c>
      <c r="BT497" s="269">
        <f>SUM(H500:AL500)-BN497</f>
        <v>0</v>
      </c>
      <c r="BU497" s="269">
        <f>SUM(H501:AL501)-BO497</f>
        <v>0</v>
      </c>
      <c r="BV497" s="269">
        <f>SUM(H502:AL502)-BP497</f>
        <v>0</v>
      </c>
      <c r="BW497" s="269">
        <f>SUM(H503:AL503)-BQ497</f>
        <v>0</v>
      </c>
      <c r="BX497" s="255">
        <f>SUMIF(H497:AL497,"PD",H504:AL504)+SUMIF(H497:AL497,"PN",H504:AL504)+SUMIF(H497:AL497,"P/DS",H504:AL504)+SUMIF(H497:AL497,"PN/F",H504:AL504)+SUMIF(H497:AL497,"PN/L",H504:AL504)</f>
        <v>0</v>
      </c>
      <c r="BY497" s="255">
        <f>SUM(H504:AL504)-BX497</f>
        <v>0</v>
      </c>
      <c r="BZ497" s="255">
        <f t="shared" ref="BZ497" si="183">+SUM(BL497:BW504)</f>
        <v>27.5</v>
      </c>
      <c r="CA497" s="266">
        <f>(COUNTIFS(H497:AL497,"PD",H498:AL498,"&gt;=2"))*0.5-IF(CN497="VP",COUNTIFS($H$16:$AL$16,"SAT",H497:AL497,"PD",H498:AL498,"&gt;=2"))*0.5</f>
        <v>0</v>
      </c>
      <c r="CB497" s="266">
        <f>(COUNTIFS(H497:AL497,"PN",H499:AL499,"&gt;=0.5",H498:AL498,"&gt;=1.5"))*0.5+COUNTIFS(H497:AL497,"PDD",H499:AL499,"&gt;=0.5",H498:AL498,"&gt;=1.5")*0.5</f>
        <v>0</v>
      </c>
      <c r="CC497" s="273">
        <f>(COUNTIFS(H497:AL497,"TV",H499:AL499,"&gt;=10"))*0.5+(COUNTIFS(H497:AL497,"PMD",H499:AL499,"&gt;=2"))*0.5</f>
        <v>0</v>
      </c>
      <c r="CD497" s="266">
        <f>(COUNTIFS(H497:AL497,"TVD",H501:AL501,"&gt;=6.5",H499:AL499,"&gt;=3.5"))*0.5</f>
        <v>0</v>
      </c>
      <c r="CE497" s="266">
        <f>(COUNTIFS(H497:AL497,"PD",H502:AL502,"&gt;=10"))*0.5</f>
        <v>0</v>
      </c>
      <c r="CF497" s="266">
        <f>(COUNTIFS(H497:AL497,"PDD",H502:AL502,"&gt;=3.5",H503:AL503,"&gt;=6.5")+COUNTIFS(H497:AL497,"PH",H503:AL503,"&gt;=0.5",H502:AL502,"&gt;=1.5")+COUNTIFS(H497:AL497,"PM",H503:AL503,"&gt;=0.5",H502:AL502,"&gt;=1.5"))*0.5</f>
        <v>0</v>
      </c>
      <c r="CG497" s="266">
        <f>(COUNTIFS(H497:AL497,"DS",H498:AL498,"&gt;=2")+COUNTIFS(H497:AL497,"AL/DS",H498:AL498,"&gt;=2"))*0.5-IF(CN497="VP",COUNTIFS($H$16:$AL$16,"SAT",H497:AL497,"DS",H498:AL498,"&gt;=2"))*0.5</f>
        <v>6</v>
      </c>
      <c r="CH497" s="266">
        <f>(COUNTIFS(H497:AL497,"NS",H499:AL499,"&gt;=0.5",H498:AL498,"&gt;=1.5")+COUNTIFS(H497:AL497,"AL/NS",H499:AL499,"&gt;=0.5",H498:AL498,"&gt;=1.5")+COUNTIFS(H497:AL497,"NHD",H499:AL499,"&gt;=4.5",H502:AL502,"&gt;=2",H498:AL498,"&gt;=1.5"))*0.5</f>
        <v>0</v>
      </c>
      <c r="CI497" s="266">
        <f>(COUNTIF(H499:AL499,"&gt;=10")+COUNTIFS(H497:AL497,"MD",H499:AL499,"&gt;=2")-COUNTIFS(H497:AL497,"TV",H499:AL499,"&gt;=10"))*0.5</f>
        <v>0</v>
      </c>
      <c r="CJ497" s="266">
        <f>(COUNTIFS(H497:AL497,"D",H501:AL501,"&gt;=6.5",H499:AL499,"&gt;=3.5"))*0.5</f>
        <v>0</v>
      </c>
      <c r="CK497" s="266">
        <f>(COUNTIF(H502:AL502,"&gt;=10")-COUNTIFS(H497:AL497,"PD",H502:AL502,"&gt;=10"))*0.5</f>
        <v>0</v>
      </c>
      <c r="CL497" s="265">
        <f>(COUNTIFS(H497:AL497,"NHD",H502:AL502,"&gt;=3.5",H503:AL503,"&gt;=6.5")+COUNTIFS(H497:AL497,"BH",H502:AL502,"&gt;=1.5",H503:AL503,"&gt;=0.5")+COUNTIFS(H497:AL497,"BM",H502:AL502,"&gt;=1.5",H503:AL503,"&gt;=0.5")+COUNTIFS(H497:AL497,"D",H502:AL502,"&gt;=1.5",H503:AL503,"&gt;=0.5"))*0.5</f>
        <v>0</v>
      </c>
      <c r="CM497" s="272"/>
      <c r="CN497" s="264" t="s">
        <v>723</v>
      </c>
      <c r="CO497" s="200">
        <f t="shared" ref="CO497" si="184">+AM497+AN497+AO497+AP497+AQ497+AR497+AS497+AU497+BG497</f>
        <v>26</v>
      </c>
      <c r="CP497" s="225">
        <f>+SUM(I498:I503)-I504</f>
        <v>0</v>
      </c>
      <c r="CQ497" s="225">
        <f>+SUM(J498:J503)-J504</f>
        <v>2.5</v>
      </c>
      <c r="CR497" s="225">
        <f>+SUM(K498:K503)-K504</f>
        <v>0</v>
      </c>
      <c r="CS497" s="201"/>
      <c r="CT497" s="201"/>
      <c r="CU497" s="201"/>
      <c r="CV497" s="201"/>
      <c r="CW497" s="201"/>
      <c r="CX497" s="201"/>
      <c r="CY497" s="201"/>
      <c r="CZ497" s="201"/>
      <c r="DA497" s="201"/>
    </row>
    <row r="498" spans="1:105" s="120" customFormat="1" ht="15" customHeight="1">
      <c r="A498" s="228"/>
      <c r="B498" s="382"/>
      <c r="C498" s="376"/>
      <c r="D498" s="379"/>
      <c r="E498" s="379"/>
      <c r="F498" s="242" t="s">
        <v>82</v>
      </c>
      <c r="G498" s="121">
        <v>1.5</v>
      </c>
      <c r="H498" s="83"/>
      <c r="I498" s="83"/>
      <c r="J498" s="83">
        <v>2.5</v>
      </c>
      <c r="K498" s="83"/>
      <c r="L498" s="83">
        <v>2.5</v>
      </c>
      <c r="M498" s="83">
        <v>2.5</v>
      </c>
      <c r="N498" s="83">
        <v>2.5</v>
      </c>
      <c r="O498" s="83"/>
      <c r="P498" s="83">
        <v>2</v>
      </c>
      <c r="Q498" s="83"/>
      <c r="R498" s="83"/>
      <c r="S498" s="83"/>
      <c r="T498" s="83">
        <v>2.5</v>
      </c>
      <c r="U498" s="83"/>
      <c r="V498" s="83"/>
      <c r="W498" s="83"/>
      <c r="X498" s="83">
        <v>2</v>
      </c>
      <c r="Y498" s="83">
        <v>2.5</v>
      </c>
      <c r="Z498" s="83">
        <v>2.5</v>
      </c>
      <c r="AA498" s="83"/>
      <c r="AB498" s="83"/>
      <c r="AC498" s="79"/>
      <c r="AD498" s="79"/>
      <c r="AE498" s="79"/>
      <c r="AF498" s="79">
        <v>2</v>
      </c>
      <c r="AG498" s="79">
        <v>2</v>
      </c>
      <c r="AH498" s="79"/>
      <c r="AI498" s="79"/>
      <c r="AJ498" s="79"/>
      <c r="AK498" s="79"/>
      <c r="AL498" s="79">
        <v>2</v>
      </c>
      <c r="AM498" s="240"/>
      <c r="AN498" s="240"/>
      <c r="AO498" s="240"/>
      <c r="AP498" s="240"/>
      <c r="AQ498" s="240"/>
      <c r="AR498" s="240"/>
      <c r="AS498" s="240"/>
      <c r="AT498" s="256"/>
      <c r="AU498" s="256"/>
      <c r="AV498" s="259"/>
      <c r="AW498" s="259"/>
      <c r="AX498" s="256"/>
      <c r="AY498" s="256"/>
      <c r="AZ498" s="256"/>
      <c r="BA498" s="256"/>
      <c r="BB498" s="256"/>
      <c r="BC498" s="256"/>
      <c r="BD498" s="256"/>
      <c r="BE498" s="256"/>
      <c r="BF498" s="256"/>
      <c r="BG498" s="256"/>
      <c r="BH498" s="256"/>
      <c r="BI498" s="256"/>
      <c r="BJ498" s="256"/>
      <c r="BK498" s="256"/>
      <c r="BL498" s="262"/>
      <c r="BM498" s="262"/>
      <c r="BN498" s="262"/>
      <c r="BO498" s="262"/>
      <c r="BP498" s="262"/>
      <c r="BQ498" s="262"/>
      <c r="BR498" s="270"/>
      <c r="BS498" s="270"/>
      <c r="BT498" s="270"/>
      <c r="BU498" s="270"/>
      <c r="BV498" s="270"/>
      <c r="BW498" s="270"/>
      <c r="BX498" s="256"/>
      <c r="BY498" s="256"/>
      <c r="BZ498" s="256"/>
      <c r="CA498" s="267"/>
      <c r="CB498" s="267"/>
      <c r="CC498" s="274"/>
      <c r="CD498" s="267"/>
      <c r="CE498" s="267"/>
      <c r="CF498" s="267"/>
      <c r="CG498" s="267"/>
      <c r="CH498" s="267"/>
      <c r="CI498" s="267"/>
      <c r="CJ498" s="267"/>
      <c r="CK498" s="267"/>
      <c r="CL498" s="265"/>
      <c r="CM498" s="272"/>
      <c r="CN498" s="264"/>
      <c r="CO498" s="200"/>
      <c r="CP498" s="226"/>
      <c r="CQ498" s="226"/>
      <c r="CR498" s="226"/>
      <c r="CS498" s="201"/>
      <c r="CT498" s="201"/>
      <c r="CU498" s="201"/>
      <c r="CV498" s="201"/>
      <c r="CW498" s="201"/>
      <c r="CX498" s="201"/>
      <c r="CY498" s="201"/>
      <c r="CZ498" s="201"/>
      <c r="DA498" s="201"/>
    </row>
    <row r="499" spans="1:105" s="120" customFormat="1" ht="15" customHeight="1">
      <c r="A499" s="228"/>
      <c r="B499" s="382"/>
      <c r="C499" s="376"/>
      <c r="D499" s="379"/>
      <c r="E499" s="379"/>
      <c r="F499" s="243"/>
      <c r="G499" s="122">
        <v>2</v>
      </c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240"/>
      <c r="AN499" s="240"/>
      <c r="AO499" s="240"/>
      <c r="AP499" s="240"/>
      <c r="AQ499" s="240"/>
      <c r="AR499" s="240"/>
      <c r="AS499" s="240"/>
      <c r="AT499" s="256"/>
      <c r="AU499" s="256"/>
      <c r="AV499" s="259"/>
      <c r="AW499" s="259"/>
      <c r="AX499" s="256"/>
      <c r="AY499" s="256"/>
      <c r="AZ499" s="256"/>
      <c r="BA499" s="256"/>
      <c r="BB499" s="256"/>
      <c r="BC499" s="256"/>
      <c r="BD499" s="256"/>
      <c r="BE499" s="256"/>
      <c r="BF499" s="256"/>
      <c r="BG499" s="256"/>
      <c r="BH499" s="256"/>
      <c r="BI499" s="256"/>
      <c r="BJ499" s="256"/>
      <c r="BK499" s="256"/>
      <c r="BL499" s="262"/>
      <c r="BM499" s="262"/>
      <c r="BN499" s="262"/>
      <c r="BO499" s="262"/>
      <c r="BP499" s="262"/>
      <c r="BQ499" s="262"/>
      <c r="BR499" s="270"/>
      <c r="BS499" s="270"/>
      <c r="BT499" s="270"/>
      <c r="BU499" s="270"/>
      <c r="BV499" s="270"/>
      <c r="BW499" s="270"/>
      <c r="BX499" s="256"/>
      <c r="BY499" s="256"/>
      <c r="BZ499" s="256"/>
      <c r="CA499" s="267"/>
      <c r="CB499" s="267"/>
      <c r="CC499" s="274"/>
      <c r="CD499" s="267"/>
      <c r="CE499" s="267"/>
      <c r="CF499" s="267"/>
      <c r="CG499" s="267"/>
      <c r="CH499" s="267"/>
      <c r="CI499" s="267"/>
      <c r="CJ499" s="267"/>
      <c r="CK499" s="267"/>
      <c r="CL499" s="265"/>
      <c r="CM499" s="272"/>
      <c r="CN499" s="264"/>
      <c r="CO499" s="200"/>
      <c r="CP499" s="226"/>
      <c r="CQ499" s="226"/>
      <c r="CR499" s="226"/>
      <c r="CS499" s="201"/>
      <c r="CT499" s="201"/>
      <c r="CU499" s="201"/>
      <c r="CV499" s="201"/>
      <c r="CW499" s="201"/>
      <c r="CX499" s="201"/>
      <c r="CY499" s="201"/>
      <c r="CZ499" s="201"/>
      <c r="DA499" s="201"/>
    </row>
    <row r="500" spans="1:105" s="120" customFormat="1" ht="15" customHeight="1">
      <c r="A500" s="228"/>
      <c r="B500" s="382"/>
      <c r="C500" s="376"/>
      <c r="D500" s="379"/>
      <c r="E500" s="379"/>
      <c r="F500" s="243"/>
      <c r="G500" s="122">
        <v>2.1</v>
      </c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240"/>
      <c r="AN500" s="240"/>
      <c r="AO500" s="240"/>
      <c r="AP500" s="240"/>
      <c r="AQ500" s="240"/>
      <c r="AR500" s="240"/>
      <c r="AS500" s="240"/>
      <c r="AT500" s="256"/>
      <c r="AU500" s="256"/>
      <c r="AV500" s="259"/>
      <c r="AW500" s="259"/>
      <c r="AX500" s="256"/>
      <c r="AY500" s="256"/>
      <c r="AZ500" s="256"/>
      <c r="BA500" s="256"/>
      <c r="BB500" s="256"/>
      <c r="BC500" s="256"/>
      <c r="BD500" s="256"/>
      <c r="BE500" s="256"/>
      <c r="BF500" s="256"/>
      <c r="BG500" s="256"/>
      <c r="BH500" s="256"/>
      <c r="BI500" s="256"/>
      <c r="BJ500" s="256"/>
      <c r="BK500" s="256"/>
      <c r="BL500" s="262"/>
      <c r="BM500" s="262"/>
      <c r="BN500" s="262"/>
      <c r="BO500" s="262"/>
      <c r="BP500" s="262"/>
      <c r="BQ500" s="262"/>
      <c r="BR500" s="270"/>
      <c r="BS500" s="270"/>
      <c r="BT500" s="270"/>
      <c r="BU500" s="270"/>
      <c r="BV500" s="270"/>
      <c r="BW500" s="270"/>
      <c r="BX500" s="256"/>
      <c r="BY500" s="256"/>
      <c r="BZ500" s="256"/>
      <c r="CA500" s="267"/>
      <c r="CB500" s="267"/>
      <c r="CC500" s="274"/>
      <c r="CD500" s="267"/>
      <c r="CE500" s="267"/>
      <c r="CF500" s="267"/>
      <c r="CG500" s="267"/>
      <c r="CH500" s="267"/>
      <c r="CI500" s="267"/>
      <c r="CJ500" s="267"/>
      <c r="CK500" s="267"/>
      <c r="CL500" s="265"/>
      <c r="CM500" s="272"/>
      <c r="CN500" s="264"/>
      <c r="CO500" s="200"/>
      <c r="CP500" s="226"/>
      <c r="CQ500" s="226"/>
      <c r="CR500" s="226"/>
      <c r="CS500" s="201"/>
      <c r="CT500" s="201"/>
      <c r="CU500" s="201"/>
      <c r="CV500" s="201"/>
      <c r="CW500" s="201"/>
      <c r="CX500" s="201"/>
      <c r="CY500" s="201"/>
      <c r="CZ500" s="201"/>
      <c r="DA500" s="201"/>
    </row>
    <row r="501" spans="1:105" s="120" customFormat="1" ht="15" customHeight="1">
      <c r="A501" s="228"/>
      <c r="B501" s="382"/>
      <c r="C501" s="376"/>
      <c r="D501" s="379"/>
      <c r="E501" s="379"/>
      <c r="F501" s="243"/>
      <c r="G501" s="122">
        <v>2.7</v>
      </c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240"/>
      <c r="AN501" s="240"/>
      <c r="AO501" s="240"/>
      <c r="AP501" s="240"/>
      <c r="AQ501" s="240"/>
      <c r="AR501" s="240"/>
      <c r="AS501" s="240"/>
      <c r="AT501" s="256"/>
      <c r="AU501" s="256"/>
      <c r="AV501" s="259"/>
      <c r="AW501" s="259"/>
      <c r="AX501" s="256"/>
      <c r="AY501" s="256"/>
      <c r="AZ501" s="256"/>
      <c r="BA501" s="256"/>
      <c r="BB501" s="256"/>
      <c r="BC501" s="256"/>
      <c r="BD501" s="256"/>
      <c r="BE501" s="256"/>
      <c r="BF501" s="256"/>
      <c r="BG501" s="256"/>
      <c r="BH501" s="256"/>
      <c r="BI501" s="256"/>
      <c r="BJ501" s="256"/>
      <c r="BK501" s="256"/>
      <c r="BL501" s="262"/>
      <c r="BM501" s="262"/>
      <c r="BN501" s="262"/>
      <c r="BO501" s="262"/>
      <c r="BP501" s="262"/>
      <c r="BQ501" s="262"/>
      <c r="BR501" s="270"/>
      <c r="BS501" s="270"/>
      <c r="BT501" s="270"/>
      <c r="BU501" s="270"/>
      <c r="BV501" s="270"/>
      <c r="BW501" s="270"/>
      <c r="BX501" s="256"/>
      <c r="BY501" s="256"/>
      <c r="BZ501" s="256"/>
      <c r="CA501" s="267"/>
      <c r="CB501" s="267"/>
      <c r="CC501" s="274"/>
      <c r="CD501" s="267"/>
      <c r="CE501" s="267"/>
      <c r="CF501" s="267"/>
      <c r="CG501" s="267"/>
      <c r="CH501" s="267"/>
      <c r="CI501" s="267"/>
      <c r="CJ501" s="267"/>
      <c r="CK501" s="267"/>
      <c r="CL501" s="265"/>
      <c r="CM501" s="272"/>
      <c r="CN501" s="264"/>
      <c r="CO501" s="200"/>
      <c r="CP501" s="226"/>
      <c r="CQ501" s="226"/>
      <c r="CR501" s="226"/>
      <c r="CS501" s="201"/>
      <c r="CT501" s="201"/>
      <c r="CU501" s="201"/>
      <c r="CV501" s="201"/>
      <c r="CW501" s="201"/>
      <c r="CX501" s="201"/>
      <c r="CY501" s="201"/>
      <c r="CZ501" s="201"/>
      <c r="DA501" s="201"/>
    </row>
    <row r="502" spans="1:105" s="120" customFormat="1" ht="15" customHeight="1">
      <c r="A502" s="228"/>
      <c r="B502" s="382"/>
      <c r="C502" s="376"/>
      <c r="D502" s="379"/>
      <c r="E502" s="379"/>
      <c r="F502" s="243"/>
      <c r="G502" s="122">
        <v>3</v>
      </c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240"/>
      <c r="AN502" s="240"/>
      <c r="AO502" s="240"/>
      <c r="AP502" s="240"/>
      <c r="AQ502" s="240"/>
      <c r="AR502" s="240"/>
      <c r="AS502" s="240"/>
      <c r="AT502" s="256"/>
      <c r="AU502" s="256"/>
      <c r="AV502" s="259"/>
      <c r="AW502" s="259"/>
      <c r="AX502" s="256"/>
      <c r="AY502" s="256"/>
      <c r="AZ502" s="256"/>
      <c r="BA502" s="256"/>
      <c r="BB502" s="256"/>
      <c r="BC502" s="256"/>
      <c r="BD502" s="256"/>
      <c r="BE502" s="256"/>
      <c r="BF502" s="256"/>
      <c r="BG502" s="256"/>
      <c r="BH502" s="256"/>
      <c r="BI502" s="256"/>
      <c r="BJ502" s="256"/>
      <c r="BK502" s="256"/>
      <c r="BL502" s="262"/>
      <c r="BM502" s="262"/>
      <c r="BN502" s="262"/>
      <c r="BO502" s="262"/>
      <c r="BP502" s="262"/>
      <c r="BQ502" s="262"/>
      <c r="BR502" s="270"/>
      <c r="BS502" s="270"/>
      <c r="BT502" s="270"/>
      <c r="BU502" s="270"/>
      <c r="BV502" s="270"/>
      <c r="BW502" s="270"/>
      <c r="BX502" s="256"/>
      <c r="BY502" s="256"/>
      <c r="BZ502" s="256"/>
      <c r="CA502" s="267"/>
      <c r="CB502" s="267"/>
      <c r="CC502" s="274"/>
      <c r="CD502" s="267"/>
      <c r="CE502" s="267"/>
      <c r="CF502" s="267"/>
      <c r="CG502" s="267"/>
      <c r="CH502" s="267"/>
      <c r="CI502" s="267"/>
      <c r="CJ502" s="267"/>
      <c r="CK502" s="267"/>
      <c r="CL502" s="265"/>
      <c r="CM502" s="272"/>
      <c r="CN502" s="264"/>
      <c r="CO502" s="200"/>
      <c r="CP502" s="226"/>
      <c r="CQ502" s="226"/>
      <c r="CR502" s="226"/>
      <c r="CS502" s="201"/>
      <c r="CT502" s="201"/>
      <c r="CU502" s="201"/>
      <c r="CV502" s="201"/>
      <c r="CW502" s="201"/>
      <c r="CX502" s="201"/>
      <c r="CY502" s="201"/>
      <c r="CZ502" s="201"/>
      <c r="DA502" s="201"/>
    </row>
    <row r="503" spans="1:105" s="120" customFormat="1" ht="15" customHeight="1">
      <c r="A503" s="228"/>
      <c r="B503" s="382"/>
      <c r="C503" s="376"/>
      <c r="D503" s="379"/>
      <c r="E503" s="379"/>
      <c r="F503" s="244"/>
      <c r="G503" s="123">
        <v>3.9</v>
      </c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240"/>
      <c r="AN503" s="240"/>
      <c r="AO503" s="240"/>
      <c r="AP503" s="240"/>
      <c r="AQ503" s="240"/>
      <c r="AR503" s="240"/>
      <c r="AS503" s="240"/>
      <c r="AT503" s="256"/>
      <c r="AU503" s="256"/>
      <c r="AV503" s="259"/>
      <c r="AW503" s="259"/>
      <c r="AX503" s="256"/>
      <c r="AY503" s="256"/>
      <c r="AZ503" s="256"/>
      <c r="BA503" s="256"/>
      <c r="BB503" s="256"/>
      <c r="BC503" s="256"/>
      <c r="BD503" s="256"/>
      <c r="BE503" s="256"/>
      <c r="BF503" s="256"/>
      <c r="BG503" s="256"/>
      <c r="BH503" s="256"/>
      <c r="BI503" s="256"/>
      <c r="BJ503" s="256"/>
      <c r="BK503" s="256"/>
      <c r="BL503" s="262"/>
      <c r="BM503" s="262"/>
      <c r="BN503" s="262"/>
      <c r="BO503" s="262"/>
      <c r="BP503" s="262"/>
      <c r="BQ503" s="262"/>
      <c r="BR503" s="270"/>
      <c r="BS503" s="270"/>
      <c r="BT503" s="270"/>
      <c r="BU503" s="270"/>
      <c r="BV503" s="270"/>
      <c r="BW503" s="270"/>
      <c r="BX503" s="256"/>
      <c r="BY503" s="256"/>
      <c r="BZ503" s="256"/>
      <c r="CA503" s="267"/>
      <c r="CB503" s="267"/>
      <c r="CC503" s="274"/>
      <c r="CD503" s="267"/>
      <c r="CE503" s="267"/>
      <c r="CF503" s="267"/>
      <c r="CG503" s="267"/>
      <c r="CH503" s="267"/>
      <c r="CI503" s="267"/>
      <c r="CJ503" s="267"/>
      <c r="CK503" s="267"/>
      <c r="CL503" s="265"/>
      <c r="CM503" s="272"/>
      <c r="CN503" s="264"/>
      <c r="CO503" s="200"/>
      <c r="CP503" s="226"/>
      <c r="CQ503" s="226"/>
      <c r="CR503" s="226"/>
      <c r="CS503" s="201"/>
      <c r="CT503" s="201"/>
      <c r="CU503" s="201"/>
      <c r="CV503" s="201"/>
      <c r="CW503" s="201"/>
      <c r="CX503" s="201"/>
      <c r="CY503" s="201"/>
      <c r="CZ503" s="201"/>
      <c r="DA503" s="201"/>
    </row>
    <row r="504" spans="1:105" s="120" customFormat="1" ht="15" customHeight="1" thickBot="1">
      <c r="A504" s="229"/>
      <c r="B504" s="383"/>
      <c r="C504" s="377"/>
      <c r="D504" s="380"/>
      <c r="E504" s="380"/>
      <c r="F504" s="245" t="s">
        <v>83</v>
      </c>
      <c r="G504" s="246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241"/>
      <c r="AN504" s="241"/>
      <c r="AO504" s="241"/>
      <c r="AP504" s="241"/>
      <c r="AQ504" s="241"/>
      <c r="AR504" s="241"/>
      <c r="AS504" s="241"/>
      <c r="AT504" s="257"/>
      <c r="AU504" s="257"/>
      <c r="AV504" s="260"/>
      <c r="AW504" s="260"/>
      <c r="AX504" s="257"/>
      <c r="AY504" s="257"/>
      <c r="AZ504" s="257"/>
      <c r="BA504" s="257"/>
      <c r="BB504" s="257"/>
      <c r="BC504" s="257"/>
      <c r="BD504" s="257"/>
      <c r="BE504" s="257"/>
      <c r="BF504" s="257"/>
      <c r="BG504" s="257"/>
      <c r="BH504" s="257"/>
      <c r="BI504" s="257"/>
      <c r="BJ504" s="257"/>
      <c r="BK504" s="257"/>
      <c r="BL504" s="263"/>
      <c r="BM504" s="263"/>
      <c r="BN504" s="263"/>
      <c r="BO504" s="263"/>
      <c r="BP504" s="263"/>
      <c r="BQ504" s="263"/>
      <c r="BR504" s="271"/>
      <c r="BS504" s="271"/>
      <c r="BT504" s="271"/>
      <c r="BU504" s="271"/>
      <c r="BV504" s="271"/>
      <c r="BW504" s="271"/>
      <c r="BX504" s="257"/>
      <c r="BY504" s="257"/>
      <c r="BZ504" s="257"/>
      <c r="CA504" s="268"/>
      <c r="CB504" s="268"/>
      <c r="CC504" s="275"/>
      <c r="CD504" s="268"/>
      <c r="CE504" s="268"/>
      <c r="CF504" s="268"/>
      <c r="CG504" s="268"/>
      <c r="CH504" s="268"/>
      <c r="CI504" s="268"/>
      <c r="CJ504" s="268"/>
      <c r="CK504" s="268"/>
      <c r="CL504" s="265"/>
      <c r="CM504" s="272"/>
      <c r="CN504" s="264"/>
      <c r="CO504" s="200"/>
      <c r="CP504" s="226"/>
      <c r="CQ504" s="226"/>
      <c r="CR504" s="226"/>
      <c r="CS504" s="201"/>
      <c r="CT504" s="201"/>
      <c r="CU504" s="201"/>
      <c r="CV504" s="201"/>
      <c r="CW504" s="201"/>
      <c r="CX504" s="201"/>
      <c r="CY504" s="201"/>
      <c r="CZ504" s="201"/>
      <c r="DA504" s="201"/>
    </row>
    <row r="505" spans="1:105" s="70" customFormat="1" ht="15" customHeight="1">
      <c r="A505" s="227">
        <f t="shared" ref="A505" si="185">A497+1</f>
        <v>62</v>
      </c>
      <c r="B505" s="414" t="s">
        <v>1116</v>
      </c>
      <c r="C505" s="417" t="s">
        <v>1228</v>
      </c>
      <c r="D505" s="236" t="s">
        <v>1122</v>
      </c>
      <c r="E505" s="236" t="s">
        <v>1200</v>
      </c>
      <c r="F505" s="253" t="s">
        <v>80</v>
      </c>
      <c r="G505" s="254"/>
      <c r="H505" s="35" t="s">
        <v>69</v>
      </c>
      <c r="I505" s="82"/>
      <c r="J505" s="82" t="s">
        <v>60</v>
      </c>
      <c r="K505" s="82" t="s">
        <v>60</v>
      </c>
      <c r="L505" s="82" t="s">
        <v>60</v>
      </c>
      <c r="M505" s="82" t="s">
        <v>60</v>
      </c>
      <c r="N505" s="82" t="s">
        <v>60</v>
      </c>
      <c r="O505" s="82"/>
      <c r="P505" s="82" t="s">
        <v>60</v>
      </c>
      <c r="Q505" s="82" t="s">
        <v>60</v>
      </c>
      <c r="R505" s="82" t="s">
        <v>60</v>
      </c>
      <c r="S505" s="82" t="s">
        <v>60</v>
      </c>
      <c r="T505" s="82" t="s">
        <v>60</v>
      </c>
      <c r="U505" s="82" t="s">
        <v>67</v>
      </c>
      <c r="V505" s="82"/>
      <c r="W505" s="82" t="s">
        <v>60</v>
      </c>
      <c r="X505" s="82" t="s">
        <v>60</v>
      </c>
      <c r="Y505" s="82" t="s">
        <v>60</v>
      </c>
      <c r="Z505" s="82" t="s">
        <v>60</v>
      </c>
      <c r="AA505" s="82" t="s">
        <v>60</v>
      </c>
      <c r="AB505" s="82" t="s">
        <v>60</v>
      </c>
      <c r="AC505" s="82"/>
      <c r="AD505" s="82" t="s">
        <v>60</v>
      </c>
      <c r="AE505" s="82" t="s">
        <v>60</v>
      </c>
      <c r="AF505" s="82" t="s">
        <v>60</v>
      </c>
      <c r="AG505" s="82" t="s">
        <v>60</v>
      </c>
      <c r="AH505" s="82" t="s">
        <v>60</v>
      </c>
      <c r="AI505" s="82" t="s">
        <v>1471</v>
      </c>
      <c r="AJ505" s="82"/>
      <c r="AK505" s="82" t="s">
        <v>60</v>
      </c>
      <c r="AL505" s="82" t="s">
        <v>60</v>
      </c>
      <c r="AM505" s="239">
        <f>COUNTIF(H505:AL505,"PH")+COUNTIF(H505:AL505,"PH/L")+COUNTIF(H505:AL505,"PM")</f>
        <v>0</v>
      </c>
      <c r="AN505" s="239">
        <f>COUNTIF(H505:AL505,"PD")+COUNTIF(H505:AL505,"PDD")+COUNTIF(H505:AL505,"P/DS")/2+COUNTIF(H505:AL505,"PMD")</f>
        <v>0</v>
      </c>
      <c r="AO505" s="239">
        <f>COUNTIF(H505:AL505,"PN")+COUNTIF(H505:AL505,"P/NS")/2+COUNTIF(H505:AL505,"PH")+COUNTIF(H505:AL505,"PH/F")/2+COUNTIF(H505:AL505,"PH/L")/2+COUNTIF(H505:AL505,"PM")</f>
        <v>0</v>
      </c>
      <c r="AP505" s="239">
        <f>COUNTIF(H505:AL505,"BH")+COUNTIF(H505:AL505,"AL/BL")+COUNTIF(H505:AL505,"UL/BL")+COUNTIF(H505:AL505,"BM")</f>
        <v>0</v>
      </c>
      <c r="AQ505" s="239">
        <f>COUNTIF(H505:AL505,"DS")+COUNTIF(H505:AL505,"AL/DS")/2+COUNTIF(H505:AL505,"UL/DS")/2+COUNTIF(H505:AL505,"CT")+COUNTIF(H505:AL505,"MD")</f>
        <v>23.5</v>
      </c>
      <c r="AR505" s="239">
        <f>COUNTIF(H505:AL505,"NS")+COUNTIF(H505:AL505,"AL/NS")/2+COUNTIF(H505:AL505,"UL/NS")/2+COUNTIF(H505:AL505,"BH")+COUNTIF(H505:AL505,"AL/BF")/2+COUNTIF(H505:AL505,"AL/BL")/2+COUNTIF(H505:AL505,"UL/BL")/2+COUNTIF(H505:AL505,"UL/BF")/2+COUNTIF(H505:AL505,"BM")</f>
        <v>0</v>
      </c>
      <c r="AS505" s="239">
        <f>COUNTIF(H505:AL505,"AL")+COUNTIF(H505:AL505,"AL/DS")/2+COUNTIF(H505:AL505,"AL/NS")/2+COUNTIF(H505:AL505,"NH")+COUNTIF(H505:AL505,"SL")+COUNTIF(H505:AL505,"NHD")+COUNTIF(H505:AL505,"B")+COUNTIF(H505:AL505,"HL")+COUNTIF(H505:AL505,"AL/BF")/2+COUNTIF(H505:AL505,"AL/BL")/2</f>
        <v>2</v>
      </c>
      <c r="AT505" s="255">
        <f>COUNTIF(H505:AL505,"PD")+COUNTIF(H505:AL505,"PN")+COUNTIF(H505:AL505,"P/DS")/2+COUNTIF(H505:AL505,"P/NS")/2+COUNTIF(H505:AL505,"DS")+COUNTIF(H505:AL505,"NS")+COUNTIF(H505:AL505,"AL")+COUNTIF(H505:AL505,"AL/DS")+COUNTIF(H505:AL505,"AL/NS")+COUNTIF(H505:AL505,"NH")+COUNTIF(H505:AL505,"SL")+COUNTIF(H505:AL505,"UL/DS")/2+COUNTIF(H505:AL505,"UL/NS")/2+COUNTIF(H505:AL505,"CT")+COUNTIF(H505:AL505,"NHD")+COUNTIF(H505:AL505,"PDD")+COUNTIF(H505:AL505,"B")+COUNTIF(H505:AL505,"HL")+COUNTIF(H505:AL505,"PH")+COUNTIF(H505:AL505,"BH")+COUNTIF(H505:AL505,"AL/BF")+COUNTIF(H505:AL505,"AL/BL")+COUNTIF(H505:AL505,"UL/BF")/2+COUNTIF(H505:AL505,"UL/BL")/2+COUNTIF(H505:AL505,"PH/F")/2+COUNTIF(H505:AL505,"PH/L")/2+COUNTIF(H505:AL505,"MD")+COUNTIF(H505:AL505,"PMD")+COUNTIF(H505:AL505,"PM")+COUNTIF(H505:AL505,"BM")</f>
        <v>25.5</v>
      </c>
      <c r="AU505" s="255">
        <f>COUNTIF(H505:AL505,"P/DS")/2+COUNTIF(H505:AL505,"P/NS")/2+COUNTIF(H505:AL505,"IL")+COUNTIF(H505:AL505,"NL")+COUNTIF(H505:AL505,"UL")+COUNTIF(H505:AL505,"UL/DS")/2+COUNTIF(H505:AL505,"UL/NS")/2+COUNTIF(H505:AL505,"KT")+COUNTIF(H505:AL505,"UL/BF")/2+COUNTIF(H505:AL505,"UL/BL")/2+COUNTIF(H505:AL505,"PH/F")/2+COUNTIF(H505:AL505,"PH/L")/2+COUNTIF(H505:AL505,"NB")</f>
        <v>0.5</v>
      </c>
      <c r="AV505" s="258">
        <f>COUNTIF(H505:AL505,"PN")+COUNTIF(H505:AL505,"TVD")+COUNTIF(H505:AL505,"PH")+COUNTIF(H505:AL505,"PM")+COUNTIF(H505:AL505,"PDD")-COUNTIFS(H505:AL505,"PN",H512:AL512,"&gt;=3")-COUNTIFS(H505:AL505,"PM",H512:AL512,"&gt;=3")</f>
        <v>0</v>
      </c>
      <c r="AW505" s="258">
        <f>COUNTIF(H505:AL505,"NS")+COUNTIF(H505:AL505,"D")+COUNTIF(H505:AL505,"BH")+COUNTIF(H505:AL505,"NHD")+COUNTIF(H505:AL505,"BM")-COUNTIFS(H505:AL505,"NS",H512:AL512,"&gt;=3")-COUNTIFS(H505:AL505,"BH",H512:AL512,"&gt;=3")-COUNTIFS(H505:AL505,"BM",H512:AL512,"&gt;=3")</f>
        <v>0</v>
      </c>
      <c r="AX505" s="255">
        <f>COUNTIF(H505:AL505,"AL")+COUNTIF(H505:AL505,"AL/DS")/2+COUNTIF(H505:AL505,"AL/NS")/2+COUNTIF(H505:AL505,"AL/BF")+COUNTIF(H505:AL505,"AL/BL")/2</f>
        <v>1</v>
      </c>
      <c r="AY505" s="255">
        <f>COUNTIF(H505:AL505,"SL")</f>
        <v>0</v>
      </c>
      <c r="AZ505" s="255">
        <f>COUNTIF(H505:AL505,"NH")</f>
        <v>1</v>
      </c>
      <c r="BA505" s="255">
        <f>COUNTIF(H505:AL505,"HL")</f>
        <v>0</v>
      </c>
      <c r="BB505" s="255">
        <f>COUNTIF(G505:AL505,"P/DS")/2+COUNTIF(G505:AL505,"P/NS")/2+COUNTIF(G505:AL505,"UL")+COUNTIF(G505:AL505,"UL/DS")/2+COUNTIF(G505:AL505,"UL/NS")/2+COUNTIF(G505:AL505,"UL/BL")/2+COUNTIF(G505:AL505,"UL/BF")/2+COUNTIF(G505:AL505,"PH/F")/2+COUNTIF(G505:AL505,"PH/L")/2</f>
        <v>0.5</v>
      </c>
      <c r="BC505" s="255">
        <f>COUNTIF(H505:AL505,"NB")</f>
        <v>0</v>
      </c>
      <c r="BD505" s="255">
        <f>COUNTIF(H505:AL505,"NL")</f>
        <v>0</v>
      </c>
      <c r="BE505" s="255">
        <f>COUNTIF(H505:AL505,"IL")</f>
        <v>0</v>
      </c>
      <c r="BF505" s="255">
        <f>COUNTIF(H505:AL505,"KT")</f>
        <v>0</v>
      </c>
      <c r="BG505" s="255">
        <f>COUNTIF(H505:AL505,"L70")</f>
        <v>0</v>
      </c>
      <c r="BH505" s="255">
        <f>COUNTIF(H505:AL505,"MD")</f>
        <v>0</v>
      </c>
      <c r="BI505" s="255">
        <f>COUNTIF(H505:AL505,"PMD")</f>
        <v>0</v>
      </c>
      <c r="BJ505" s="255">
        <f>COUNTIF(H505:AL505,"PM")</f>
        <v>0</v>
      </c>
      <c r="BK505" s="255">
        <f>COUNTIF(H505:AL505,"BM")</f>
        <v>0</v>
      </c>
      <c r="BL505" s="261">
        <f>SUMIF(H505:AL505,"PD",H506:AL506)+SUMIF(H505:AL505,"PN",H506:AL506)+SUMIF(H505:AL505,"P/DS",H506:AL506)+SUMIF(H505:AL505,"PN/F",H506:AL506)+SUMIF(H505:AL505,"PN/L",H506:AL506)+SUMIF(H505:AL505,"TV",H506:AL506)+SUMIF(H505:AL505,"TVD",H506:AL506)+SUMIF(H505:AL505,"PDD",H506:AL506)</f>
        <v>0</v>
      </c>
      <c r="BM505" s="261">
        <f>SUMIF(H505:AL505,"PD",H507:AL507)+SUMIF(H505:AL505,"PN",H507:AL507)+SUMIF(H505:AL505,"P/DS",H507:AL507)+SUMIF(H505:AL505,"PN/F",H507:AL507)+SUMIF(H505:AL505,"PN/L",H507:AL507)+SUMIF(H505:AL505,"TV",H507:AL507)+SUMIF(H505:AL505,"TVD",H507:AL507)+SUMIF(H505:AL505,"PDD",H507:AL507)+SUMIF(H505:AL505,"PMD",H507:AL507)</f>
        <v>0</v>
      </c>
      <c r="BN505" s="261">
        <f>SUMIF(H505:AL505,"PD",H508:AL508)+SUMIF(H505:AL505,"PN",H508:AL508)+SUMIF(H505:AL505,"P/DS",H508:AL508)+SUMIF(H505:AL505,"PN/F",H508:AL508)+SUMIF(H505:AL505,"PN/L",H508:AL508)+SUMIF(H505:AL505,"TV",H508:AL508)+SUMIF(H505:AL505,"TVD",H508:AL508)</f>
        <v>0</v>
      </c>
      <c r="BO505" s="261">
        <f>SUMIF(H505:AL505,"PD",H509:AL509)+SUMIF(H505:AL505,"PN",H509:AL509)+SUMIF(H505:AL505,"P/DS",H509:AL509)+SUMIF(H505:AL505,"PN/F",H509:AL509)+SUMIF(H505:AL505,"PN/L",H509:AL509)+SUMIF(H505:AL505,"TV",H509:AL509)+SUMIF(H505:AL505,"TVD",H509:AL509)</f>
        <v>0</v>
      </c>
      <c r="BP505" s="261">
        <f>SUMIF(H505:AL505,"PD",H510:AL510)+SUMIF(H505:AL505,"PN",H510:AL510)+SUMIF(H505:AL505,"P/DS",H510:AL510)+SUMIF(H505:AL505,"PN/F",H510:AL510)+SUMIF(H505:AL505,"PN/L",H510:AL510)+SUMIF(H505:AL505,"TV",H510:AL510)+SUMIF(H505:AL505,"TVD",H510:AL510)+SUMIF(H505:AL505,"PDD",H510:AL510)+SUMIF(H505:AL505,"PH",H510:AL510)+SUMIF(H505:AL505,"PM",H510:AL510)</f>
        <v>0</v>
      </c>
      <c r="BQ505" s="261">
        <f>SUMIF(H505:AL505,"PD",H511:AL511)+SUMIF(H505:AL505,"PN",H511:AL511)+SUMIF(H505:AL505,"P/DS",H511:AL511)+SUMIF(H505:AL505,"PN/F",H511:AL511)+SUMIF(H505:AL505,"PN/L",H511:AL511)+SUMIF(H505:AL505,"TV",H511:AL511)+SUMIF(H505:AL505,"TVD",H511:AL511)+SUMIF(H505:AL505,"PDD",H511:AL511)+SUMIF(H505:AL505,"PH",H511:AL511)+SUMIF(H505:AL505,"PM",H511:AL511)</f>
        <v>0</v>
      </c>
      <c r="BR505" s="269">
        <f>SUM(H506:AL506)-BL505</f>
        <v>0</v>
      </c>
      <c r="BS505" s="269">
        <f>SUM(H507:AL507)-BM505</f>
        <v>0</v>
      </c>
      <c r="BT505" s="269">
        <f>SUM(H508:AL508)-BN505</f>
        <v>0</v>
      </c>
      <c r="BU505" s="269">
        <f>SUM(H509:AL509)-BO505</f>
        <v>0</v>
      </c>
      <c r="BV505" s="269">
        <f>SUM(H510:AL510)-BP505</f>
        <v>0</v>
      </c>
      <c r="BW505" s="269">
        <f>SUM(H511:AL511)-BQ505</f>
        <v>0</v>
      </c>
      <c r="BX505" s="255">
        <f>SUMIF(H505:AL505,"PD",H512:AL512)+SUMIF(H505:AL505,"PN",H512:AL512)+SUMIF(H505:AL505,"P/DS",H512:AL512)+SUMIF(H505:AL505,"PN/F",H512:AL512)+SUMIF(H505:AL505,"PN/L",H512:AL512)</f>
        <v>0</v>
      </c>
      <c r="BY505" s="255">
        <f>SUM(H512:AL512)-BX505</f>
        <v>0</v>
      </c>
      <c r="BZ505" s="255">
        <f t="shared" ref="BZ505" si="186">+SUM(BL505:BW512)</f>
        <v>0</v>
      </c>
      <c r="CA505" s="266">
        <f>(COUNTIFS(H505:AL505,"PD",H506:AL506,"&gt;=2"))*0.5-IF(CN505="VP",COUNTIFS($H$16:$AL$16,"SAT",H505:AL505,"PD",H506:AL506,"&gt;=2"))*0.5</f>
        <v>0</v>
      </c>
      <c r="CB505" s="266">
        <f>(COUNTIFS(H505:AL505,"PN",H507:AL507,"&gt;=0.5",H506:AL506,"&gt;=1.5"))*0.5+COUNTIFS(H505:AL505,"PDD",H507:AL507,"&gt;=0.5",H506:AL506,"&gt;=1.5")*0.5</f>
        <v>0</v>
      </c>
      <c r="CC505" s="273">
        <f>(COUNTIFS(H505:AL505,"TV",H507:AL507,"&gt;=10"))*0.5+(COUNTIFS(H505:AL505,"PMD",H507:AL507,"&gt;=2"))*0.5</f>
        <v>0</v>
      </c>
      <c r="CD505" s="266">
        <f>(COUNTIFS(H505:AL505,"TVD",H509:AL509,"&gt;=6.5",H507:AL507,"&gt;=3.5"))*0.5</f>
        <v>0</v>
      </c>
      <c r="CE505" s="266">
        <f>(COUNTIFS(H505:AL505,"PD",H510:AL510,"&gt;=10"))*0.5</f>
        <v>0</v>
      </c>
      <c r="CF505" s="266">
        <f>(COUNTIFS(H505:AL505,"PDD",H510:AL510,"&gt;=3.5",H511:AL511,"&gt;=6.5")+COUNTIFS(H505:AL505,"PH",H511:AL511,"&gt;=0.5",H510:AL510,"&gt;=1.5")+COUNTIFS(H505:AL505,"PM",H511:AL511,"&gt;=0.5",H510:AL510,"&gt;=1.5"))*0.5</f>
        <v>0</v>
      </c>
      <c r="CG505" s="266">
        <f>(COUNTIFS(H505:AL505,"DS",H506:AL506,"&gt;=2")+COUNTIFS(H505:AL505,"AL/DS",H506:AL506,"&gt;=2"))*0.5-IF(CN505="VP",COUNTIFS($H$16:$AL$16,"SAT",H505:AL505,"DS",H506:AL506,"&gt;=2"))*0.5</f>
        <v>0</v>
      </c>
      <c r="CH505" s="266">
        <f>(COUNTIFS(H505:AL505,"NS",H507:AL507,"&gt;=0.5",H506:AL506,"&gt;=1.5")+COUNTIFS(H505:AL505,"AL/NS",H507:AL507,"&gt;=0.5",H506:AL506,"&gt;=1.5")+COUNTIFS(H505:AL505,"NHD",H507:AL507,"&gt;=4.5",H510:AL510,"&gt;=2",H506:AL506,"&gt;=1.5"))*0.5</f>
        <v>0</v>
      </c>
      <c r="CI505" s="266">
        <f>(COUNTIF(H507:AL507,"&gt;=10")+COUNTIFS(H505:AL505,"MD",H507:AL507,"&gt;=2")-COUNTIFS(H505:AL505,"TV",H507:AL507,"&gt;=10"))*0.5</f>
        <v>0</v>
      </c>
      <c r="CJ505" s="266">
        <f>(COUNTIFS(H505:AL505,"D",H509:AL509,"&gt;=6.5",H507:AL507,"&gt;=3.5"))*0.5</f>
        <v>0</v>
      </c>
      <c r="CK505" s="266">
        <f>(COUNTIF(H510:AL510,"&gt;=10")-COUNTIFS(H505:AL505,"PD",H510:AL510,"&gt;=10"))*0.5</f>
        <v>0</v>
      </c>
      <c r="CL505" s="265">
        <f>(COUNTIFS(H505:AL505,"NHD",H510:AL510,"&gt;=3.5",H511:AL511,"&gt;=6.5")+COUNTIFS(H505:AL505,"BH",H510:AL510,"&gt;=1.5",H511:AL511,"&gt;=0.5")+COUNTIFS(H505:AL505,"BM",H510:AL510,"&gt;=1.5",H511:AL511,"&gt;=0.5")+COUNTIFS(H505:AL505,"D",H510:AL510,"&gt;=1.5",H511:AL511,"&gt;=0.5"))*0.5</f>
        <v>0</v>
      </c>
      <c r="CM505" s="272"/>
      <c r="CN505" s="264" t="s">
        <v>666</v>
      </c>
      <c r="CO505" s="125">
        <f t="shared" ref="CO505" si="187">+AM505+AN505+AO505+AP505+AQ505+AR505+AS505+AU505+BG505</f>
        <v>26</v>
      </c>
      <c r="CP505" s="225">
        <f>+SUM(I506:I511)-I512</f>
        <v>0</v>
      </c>
      <c r="CQ505" s="225">
        <f>+SUM(J506:J511)-J512</f>
        <v>0</v>
      </c>
      <c r="CR505" s="225">
        <f>+SUM(K506:K511)-K512</f>
        <v>0</v>
      </c>
      <c r="CS505" s="90"/>
      <c r="CT505" s="90"/>
      <c r="CU505" s="90"/>
      <c r="CV505" s="90"/>
      <c r="CW505" s="90"/>
      <c r="CX505" s="90"/>
      <c r="CY505" s="90"/>
      <c r="CZ505" s="90"/>
      <c r="DA505" s="90"/>
    </row>
    <row r="506" spans="1:105" s="70" customFormat="1" ht="15" customHeight="1">
      <c r="A506" s="228"/>
      <c r="B506" s="415"/>
      <c r="C506" s="418"/>
      <c r="D506" s="237"/>
      <c r="E506" s="237"/>
      <c r="F506" s="242" t="s">
        <v>82</v>
      </c>
      <c r="G506" s="71">
        <v>1.5</v>
      </c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240"/>
      <c r="AN506" s="240"/>
      <c r="AO506" s="240"/>
      <c r="AP506" s="240"/>
      <c r="AQ506" s="240"/>
      <c r="AR506" s="240"/>
      <c r="AS506" s="240"/>
      <c r="AT506" s="256"/>
      <c r="AU506" s="256"/>
      <c r="AV506" s="259"/>
      <c r="AW506" s="259"/>
      <c r="AX506" s="256"/>
      <c r="AY506" s="256"/>
      <c r="AZ506" s="256"/>
      <c r="BA506" s="256"/>
      <c r="BB506" s="256"/>
      <c r="BC506" s="256"/>
      <c r="BD506" s="256"/>
      <c r="BE506" s="256"/>
      <c r="BF506" s="256"/>
      <c r="BG506" s="256"/>
      <c r="BH506" s="256"/>
      <c r="BI506" s="256"/>
      <c r="BJ506" s="256"/>
      <c r="BK506" s="256"/>
      <c r="BL506" s="262"/>
      <c r="BM506" s="262"/>
      <c r="BN506" s="262"/>
      <c r="BO506" s="262"/>
      <c r="BP506" s="262"/>
      <c r="BQ506" s="262"/>
      <c r="BR506" s="270"/>
      <c r="BS506" s="270"/>
      <c r="BT506" s="270"/>
      <c r="BU506" s="270"/>
      <c r="BV506" s="270"/>
      <c r="BW506" s="270"/>
      <c r="BX506" s="256"/>
      <c r="BY506" s="256"/>
      <c r="BZ506" s="256"/>
      <c r="CA506" s="267"/>
      <c r="CB506" s="267"/>
      <c r="CC506" s="274"/>
      <c r="CD506" s="267"/>
      <c r="CE506" s="267"/>
      <c r="CF506" s="267"/>
      <c r="CG506" s="267"/>
      <c r="CH506" s="267"/>
      <c r="CI506" s="267"/>
      <c r="CJ506" s="267"/>
      <c r="CK506" s="267"/>
      <c r="CL506" s="265"/>
      <c r="CM506" s="272"/>
      <c r="CN506" s="264"/>
      <c r="CO506" s="125"/>
      <c r="CP506" s="226"/>
      <c r="CQ506" s="226"/>
      <c r="CR506" s="226"/>
      <c r="CS506" s="90"/>
      <c r="CT506" s="90"/>
      <c r="CU506" s="90"/>
      <c r="CV506" s="90"/>
      <c r="CW506" s="90"/>
      <c r="CX506" s="90"/>
      <c r="CY506" s="90"/>
      <c r="CZ506" s="90"/>
      <c r="DA506" s="90"/>
    </row>
    <row r="507" spans="1:105" s="70" customFormat="1" ht="15" customHeight="1">
      <c r="A507" s="228"/>
      <c r="B507" s="415"/>
      <c r="C507" s="418"/>
      <c r="D507" s="237"/>
      <c r="E507" s="237"/>
      <c r="F507" s="243"/>
      <c r="G507" s="72">
        <v>2</v>
      </c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240"/>
      <c r="AN507" s="240"/>
      <c r="AO507" s="240"/>
      <c r="AP507" s="240"/>
      <c r="AQ507" s="240"/>
      <c r="AR507" s="240"/>
      <c r="AS507" s="240"/>
      <c r="AT507" s="256"/>
      <c r="AU507" s="256"/>
      <c r="AV507" s="259"/>
      <c r="AW507" s="259"/>
      <c r="AX507" s="256"/>
      <c r="AY507" s="256"/>
      <c r="AZ507" s="256"/>
      <c r="BA507" s="256"/>
      <c r="BB507" s="256"/>
      <c r="BC507" s="256"/>
      <c r="BD507" s="256"/>
      <c r="BE507" s="256"/>
      <c r="BF507" s="256"/>
      <c r="BG507" s="256"/>
      <c r="BH507" s="256"/>
      <c r="BI507" s="256"/>
      <c r="BJ507" s="256"/>
      <c r="BK507" s="256"/>
      <c r="BL507" s="262"/>
      <c r="BM507" s="262"/>
      <c r="BN507" s="262"/>
      <c r="BO507" s="262"/>
      <c r="BP507" s="262"/>
      <c r="BQ507" s="262"/>
      <c r="BR507" s="270"/>
      <c r="BS507" s="270"/>
      <c r="BT507" s="270"/>
      <c r="BU507" s="270"/>
      <c r="BV507" s="270"/>
      <c r="BW507" s="270"/>
      <c r="BX507" s="256"/>
      <c r="BY507" s="256"/>
      <c r="BZ507" s="256"/>
      <c r="CA507" s="267"/>
      <c r="CB507" s="267"/>
      <c r="CC507" s="274"/>
      <c r="CD507" s="267"/>
      <c r="CE507" s="267"/>
      <c r="CF507" s="267"/>
      <c r="CG507" s="267"/>
      <c r="CH507" s="267"/>
      <c r="CI507" s="267"/>
      <c r="CJ507" s="267"/>
      <c r="CK507" s="267"/>
      <c r="CL507" s="265"/>
      <c r="CM507" s="272"/>
      <c r="CN507" s="264"/>
      <c r="CO507" s="125"/>
      <c r="CP507" s="226"/>
      <c r="CQ507" s="226"/>
      <c r="CR507" s="226"/>
      <c r="CS507" s="90"/>
      <c r="CT507" s="90"/>
      <c r="CU507" s="90"/>
      <c r="CV507" s="90"/>
      <c r="CW507" s="90"/>
      <c r="CX507" s="90"/>
      <c r="CY507" s="90"/>
      <c r="CZ507" s="90"/>
      <c r="DA507" s="90"/>
    </row>
    <row r="508" spans="1:105" s="70" customFormat="1" ht="15" customHeight="1">
      <c r="A508" s="228"/>
      <c r="B508" s="415"/>
      <c r="C508" s="418"/>
      <c r="D508" s="237"/>
      <c r="E508" s="237"/>
      <c r="F508" s="243"/>
      <c r="G508" s="72">
        <v>2.1</v>
      </c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240"/>
      <c r="AN508" s="240"/>
      <c r="AO508" s="240"/>
      <c r="AP508" s="240"/>
      <c r="AQ508" s="240"/>
      <c r="AR508" s="240"/>
      <c r="AS508" s="240"/>
      <c r="AT508" s="256"/>
      <c r="AU508" s="256"/>
      <c r="AV508" s="259"/>
      <c r="AW508" s="259"/>
      <c r="AX508" s="256"/>
      <c r="AY508" s="256"/>
      <c r="AZ508" s="256"/>
      <c r="BA508" s="256"/>
      <c r="BB508" s="256"/>
      <c r="BC508" s="256"/>
      <c r="BD508" s="256"/>
      <c r="BE508" s="256"/>
      <c r="BF508" s="256"/>
      <c r="BG508" s="256"/>
      <c r="BH508" s="256"/>
      <c r="BI508" s="256"/>
      <c r="BJ508" s="256"/>
      <c r="BK508" s="256"/>
      <c r="BL508" s="262"/>
      <c r="BM508" s="262"/>
      <c r="BN508" s="262"/>
      <c r="BO508" s="262"/>
      <c r="BP508" s="262"/>
      <c r="BQ508" s="262"/>
      <c r="BR508" s="270"/>
      <c r="BS508" s="270"/>
      <c r="BT508" s="270"/>
      <c r="BU508" s="270"/>
      <c r="BV508" s="270"/>
      <c r="BW508" s="270"/>
      <c r="BX508" s="256"/>
      <c r="BY508" s="256"/>
      <c r="BZ508" s="256"/>
      <c r="CA508" s="267"/>
      <c r="CB508" s="267"/>
      <c r="CC508" s="274"/>
      <c r="CD508" s="267"/>
      <c r="CE508" s="267"/>
      <c r="CF508" s="267"/>
      <c r="CG508" s="267"/>
      <c r="CH508" s="267"/>
      <c r="CI508" s="267"/>
      <c r="CJ508" s="267"/>
      <c r="CK508" s="267"/>
      <c r="CL508" s="265"/>
      <c r="CM508" s="272"/>
      <c r="CN508" s="264"/>
      <c r="CO508" s="125"/>
      <c r="CP508" s="226"/>
      <c r="CQ508" s="226"/>
      <c r="CR508" s="226"/>
      <c r="CS508" s="90"/>
      <c r="CT508" s="90"/>
      <c r="CU508" s="90"/>
      <c r="CV508" s="90"/>
      <c r="CW508" s="90"/>
      <c r="CX508" s="90"/>
      <c r="CY508" s="90"/>
      <c r="CZ508" s="90"/>
      <c r="DA508" s="90"/>
    </row>
    <row r="509" spans="1:105" s="70" customFormat="1" ht="15" customHeight="1">
      <c r="A509" s="228"/>
      <c r="B509" s="415"/>
      <c r="C509" s="418"/>
      <c r="D509" s="237"/>
      <c r="E509" s="237"/>
      <c r="F509" s="243"/>
      <c r="G509" s="72">
        <v>2.7</v>
      </c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240"/>
      <c r="AN509" s="240"/>
      <c r="AO509" s="240"/>
      <c r="AP509" s="240"/>
      <c r="AQ509" s="240"/>
      <c r="AR509" s="240"/>
      <c r="AS509" s="240"/>
      <c r="AT509" s="256"/>
      <c r="AU509" s="256"/>
      <c r="AV509" s="259"/>
      <c r="AW509" s="259"/>
      <c r="AX509" s="256"/>
      <c r="AY509" s="256"/>
      <c r="AZ509" s="256"/>
      <c r="BA509" s="256"/>
      <c r="BB509" s="256"/>
      <c r="BC509" s="256"/>
      <c r="BD509" s="256"/>
      <c r="BE509" s="256"/>
      <c r="BF509" s="256"/>
      <c r="BG509" s="256"/>
      <c r="BH509" s="256"/>
      <c r="BI509" s="256"/>
      <c r="BJ509" s="256"/>
      <c r="BK509" s="256"/>
      <c r="BL509" s="262"/>
      <c r="BM509" s="262"/>
      <c r="BN509" s="262"/>
      <c r="BO509" s="262"/>
      <c r="BP509" s="262"/>
      <c r="BQ509" s="262"/>
      <c r="BR509" s="270"/>
      <c r="BS509" s="270"/>
      <c r="BT509" s="270"/>
      <c r="BU509" s="270"/>
      <c r="BV509" s="270"/>
      <c r="BW509" s="270"/>
      <c r="BX509" s="256"/>
      <c r="BY509" s="256"/>
      <c r="BZ509" s="256"/>
      <c r="CA509" s="267"/>
      <c r="CB509" s="267"/>
      <c r="CC509" s="274"/>
      <c r="CD509" s="267"/>
      <c r="CE509" s="267"/>
      <c r="CF509" s="267"/>
      <c r="CG509" s="267"/>
      <c r="CH509" s="267"/>
      <c r="CI509" s="267"/>
      <c r="CJ509" s="267"/>
      <c r="CK509" s="267"/>
      <c r="CL509" s="265"/>
      <c r="CM509" s="272"/>
      <c r="CN509" s="264"/>
      <c r="CO509" s="125"/>
      <c r="CP509" s="226"/>
      <c r="CQ509" s="226"/>
      <c r="CR509" s="226"/>
      <c r="CS509" s="90"/>
      <c r="CT509" s="90"/>
      <c r="CU509" s="90"/>
      <c r="CV509" s="90"/>
      <c r="CW509" s="90"/>
      <c r="CX509" s="90"/>
      <c r="CY509" s="90"/>
      <c r="CZ509" s="90"/>
      <c r="DA509" s="90"/>
    </row>
    <row r="510" spans="1:105" s="70" customFormat="1" ht="15" customHeight="1">
      <c r="A510" s="228"/>
      <c r="B510" s="415"/>
      <c r="C510" s="418"/>
      <c r="D510" s="237"/>
      <c r="E510" s="237"/>
      <c r="F510" s="243"/>
      <c r="G510" s="72">
        <v>3</v>
      </c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240"/>
      <c r="AN510" s="240"/>
      <c r="AO510" s="240"/>
      <c r="AP510" s="240"/>
      <c r="AQ510" s="240"/>
      <c r="AR510" s="240"/>
      <c r="AS510" s="240"/>
      <c r="AT510" s="256"/>
      <c r="AU510" s="256"/>
      <c r="AV510" s="259"/>
      <c r="AW510" s="259"/>
      <c r="AX510" s="256"/>
      <c r="AY510" s="256"/>
      <c r="AZ510" s="256"/>
      <c r="BA510" s="256"/>
      <c r="BB510" s="256"/>
      <c r="BC510" s="256"/>
      <c r="BD510" s="256"/>
      <c r="BE510" s="256"/>
      <c r="BF510" s="256"/>
      <c r="BG510" s="256"/>
      <c r="BH510" s="256"/>
      <c r="BI510" s="256"/>
      <c r="BJ510" s="256"/>
      <c r="BK510" s="256"/>
      <c r="BL510" s="262"/>
      <c r="BM510" s="262"/>
      <c r="BN510" s="262"/>
      <c r="BO510" s="262"/>
      <c r="BP510" s="262"/>
      <c r="BQ510" s="262"/>
      <c r="BR510" s="270"/>
      <c r="BS510" s="270"/>
      <c r="BT510" s="270"/>
      <c r="BU510" s="270"/>
      <c r="BV510" s="270"/>
      <c r="BW510" s="270"/>
      <c r="BX510" s="256"/>
      <c r="BY510" s="256"/>
      <c r="BZ510" s="256"/>
      <c r="CA510" s="267"/>
      <c r="CB510" s="267"/>
      <c r="CC510" s="274"/>
      <c r="CD510" s="267"/>
      <c r="CE510" s="267"/>
      <c r="CF510" s="267"/>
      <c r="CG510" s="267"/>
      <c r="CH510" s="267"/>
      <c r="CI510" s="267"/>
      <c r="CJ510" s="267"/>
      <c r="CK510" s="267"/>
      <c r="CL510" s="265"/>
      <c r="CM510" s="272"/>
      <c r="CN510" s="264"/>
      <c r="CO510" s="125"/>
      <c r="CP510" s="226"/>
      <c r="CQ510" s="226"/>
      <c r="CR510" s="226"/>
      <c r="CS510" s="90"/>
      <c r="CT510" s="90"/>
      <c r="CU510" s="90"/>
      <c r="CV510" s="90"/>
      <c r="CW510" s="90"/>
      <c r="CX510" s="90"/>
      <c r="CY510" s="90"/>
      <c r="CZ510" s="90"/>
      <c r="DA510" s="90"/>
    </row>
    <row r="511" spans="1:105" s="70" customFormat="1" ht="15" customHeight="1">
      <c r="A511" s="228"/>
      <c r="B511" s="415"/>
      <c r="C511" s="418"/>
      <c r="D511" s="237"/>
      <c r="E511" s="237"/>
      <c r="F511" s="244"/>
      <c r="G511" s="73">
        <v>3.9</v>
      </c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240"/>
      <c r="AN511" s="240"/>
      <c r="AO511" s="240"/>
      <c r="AP511" s="240"/>
      <c r="AQ511" s="240"/>
      <c r="AR511" s="240"/>
      <c r="AS511" s="240"/>
      <c r="AT511" s="256"/>
      <c r="AU511" s="256"/>
      <c r="AV511" s="259"/>
      <c r="AW511" s="259"/>
      <c r="AX511" s="256"/>
      <c r="AY511" s="256"/>
      <c r="AZ511" s="256"/>
      <c r="BA511" s="256"/>
      <c r="BB511" s="256"/>
      <c r="BC511" s="256"/>
      <c r="BD511" s="256"/>
      <c r="BE511" s="256"/>
      <c r="BF511" s="256"/>
      <c r="BG511" s="256"/>
      <c r="BH511" s="256"/>
      <c r="BI511" s="256"/>
      <c r="BJ511" s="256"/>
      <c r="BK511" s="256"/>
      <c r="BL511" s="262"/>
      <c r="BM511" s="262"/>
      <c r="BN511" s="262"/>
      <c r="BO511" s="262"/>
      <c r="BP511" s="262"/>
      <c r="BQ511" s="262"/>
      <c r="BR511" s="270"/>
      <c r="BS511" s="270"/>
      <c r="BT511" s="270"/>
      <c r="BU511" s="270"/>
      <c r="BV511" s="270"/>
      <c r="BW511" s="270"/>
      <c r="BX511" s="256"/>
      <c r="BY511" s="256"/>
      <c r="BZ511" s="256"/>
      <c r="CA511" s="267"/>
      <c r="CB511" s="267"/>
      <c r="CC511" s="274"/>
      <c r="CD511" s="267"/>
      <c r="CE511" s="267"/>
      <c r="CF511" s="267"/>
      <c r="CG511" s="267"/>
      <c r="CH511" s="267"/>
      <c r="CI511" s="267"/>
      <c r="CJ511" s="267"/>
      <c r="CK511" s="267"/>
      <c r="CL511" s="265"/>
      <c r="CM511" s="272"/>
      <c r="CN511" s="264"/>
      <c r="CO511" s="125"/>
      <c r="CP511" s="226"/>
      <c r="CQ511" s="226"/>
      <c r="CR511" s="226"/>
      <c r="CS511" s="90"/>
      <c r="CT511" s="90"/>
      <c r="CU511" s="90"/>
      <c r="CV511" s="90"/>
      <c r="CW511" s="90"/>
      <c r="CX511" s="90"/>
      <c r="CY511" s="90"/>
      <c r="CZ511" s="90"/>
      <c r="DA511" s="90"/>
    </row>
    <row r="512" spans="1:105" s="70" customFormat="1" ht="15" customHeight="1" thickBot="1">
      <c r="A512" s="229"/>
      <c r="B512" s="416"/>
      <c r="C512" s="419"/>
      <c r="D512" s="238"/>
      <c r="E512" s="238"/>
      <c r="F512" s="245" t="s">
        <v>83</v>
      </c>
      <c r="G512" s="246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241"/>
      <c r="AN512" s="241"/>
      <c r="AO512" s="241"/>
      <c r="AP512" s="241"/>
      <c r="AQ512" s="241"/>
      <c r="AR512" s="241"/>
      <c r="AS512" s="241"/>
      <c r="AT512" s="257"/>
      <c r="AU512" s="257"/>
      <c r="AV512" s="260"/>
      <c r="AW512" s="260"/>
      <c r="AX512" s="257"/>
      <c r="AY512" s="257"/>
      <c r="AZ512" s="257"/>
      <c r="BA512" s="257"/>
      <c r="BB512" s="257"/>
      <c r="BC512" s="257"/>
      <c r="BD512" s="257"/>
      <c r="BE512" s="257"/>
      <c r="BF512" s="257"/>
      <c r="BG512" s="257"/>
      <c r="BH512" s="257"/>
      <c r="BI512" s="257"/>
      <c r="BJ512" s="257"/>
      <c r="BK512" s="257"/>
      <c r="BL512" s="263"/>
      <c r="BM512" s="263"/>
      <c r="BN512" s="263"/>
      <c r="BO512" s="263"/>
      <c r="BP512" s="263"/>
      <c r="BQ512" s="263"/>
      <c r="BR512" s="271"/>
      <c r="BS512" s="271"/>
      <c r="BT512" s="271"/>
      <c r="BU512" s="271"/>
      <c r="BV512" s="271"/>
      <c r="BW512" s="271"/>
      <c r="BX512" s="257"/>
      <c r="BY512" s="257"/>
      <c r="BZ512" s="257"/>
      <c r="CA512" s="268"/>
      <c r="CB512" s="268"/>
      <c r="CC512" s="275"/>
      <c r="CD512" s="268"/>
      <c r="CE512" s="268"/>
      <c r="CF512" s="268"/>
      <c r="CG512" s="268"/>
      <c r="CH512" s="268"/>
      <c r="CI512" s="268"/>
      <c r="CJ512" s="268"/>
      <c r="CK512" s="268"/>
      <c r="CL512" s="265"/>
      <c r="CM512" s="272"/>
      <c r="CN512" s="264"/>
      <c r="CO512" s="125"/>
      <c r="CP512" s="226"/>
      <c r="CQ512" s="226"/>
      <c r="CR512" s="226"/>
      <c r="CS512" s="90"/>
      <c r="CT512" s="90"/>
      <c r="CU512" s="90"/>
      <c r="CV512" s="90"/>
      <c r="CW512" s="90"/>
      <c r="CX512" s="90"/>
      <c r="CY512" s="90"/>
      <c r="CZ512" s="90"/>
      <c r="DA512" s="90"/>
    </row>
    <row r="513" spans="1:105" s="70" customFormat="1" ht="15" customHeight="1">
      <c r="A513" s="227">
        <f t="shared" ref="A513" si="188">A505+1</f>
        <v>63</v>
      </c>
      <c r="B513" s="276" t="s">
        <v>141</v>
      </c>
      <c r="C513" s="279" t="s">
        <v>142</v>
      </c>
      <c r="D513" s="236">
        <v>42324</v>
      </c>
      <c r="E513" s="236" t="s">
        <v>1200</v>
      </c>
      <c r="F513" s="253" t="s">
        <v>80</v>
      </c>
      <c r="G513" s="254"/>
      <c r="H513" s="35" t="s">
        <v>69</v>
      </c>
      <c r="I513" s="82"/>
      <c r="J513" s="82" t="s">
        <v>81</v>
      </c>
      <c r="K513" s="82" t="s">
        <v>60</v>
      </c>
      <c r="L513" s="82" t="s">
        <v>60</v>
      </c>
      <c r="M513" s="82" t="s">
        <v>60</v>
      </c>
      <c r="N513" s="82" t="s">
        <v>60</v>
      </c>
      <c r="O513" s="82"/>
      <c r="P513" s="82" t="s">
        <v>60</v>
      </c>
      <c r="Q513" s="82" t="s">
        <v>67</v>
      </c>
      <c r="R513" s="82" t="s">
        <v>60</v>
      </c>
      <c r="S513" s="82" t="s">
        <v>60</v>
      </c>
      <c r="T513" s="82" t="s">
        <v>60</v>
      </c>
      <c r="U513" s="82" t="s">
        <v>60</v>
      </c>
      <c r="V513" s="82"/>
      <c r="W513" s="82" t="s">
        <v>60</v>
      </c>
      <c r="X513" s="82" t="s">
        <v>60</v>
      </c>
      <c r="Y513" s="82" t="s">
        <v>60</v>
      </c>
      <c r="Z513" s="82" t="s">
        <v>60</v>
      </c>
      <c r="AA513" s="82" t="s">
        <v>60</v>
      </c>
      <c r="AB513" s="82" t="s">
        <v>60</v>
      </c>
      <c r="AC513" s="82"/>
      <c r="AD513" s="82" t="s">
        <v>60</v>
      </c>
      <c r="AE513" s="82" t="s">
        <v>60</v>
      </c>
      <c r="AF513" s="82" t="s">
        <v>60</v>
      </c>
      <c r="AG513" s="82" t="s">
        <v>60</v>
      </c>
      <c r="AH513" s="82" t="s">
        <v>60</v>
      </c>
      <c r="AI513" s="82" t="s">
        <v>1471</v>
      </c>
      <c r="AJ513" s="82"/>
      <c r="AK513" s="82" t="s">
        <v>60</v>
      </c>
      <c r="AL513" s="82" t="s">
        <v>60</v>
      </c>
      <c r="AM513" s="239">
        <f>COUNTIF(H513:AL513,"PH")+COUNTIF(H513:AL513,"PH/L")+COUNTIF(H513:AL513,"PM")</f>
        <v>0</v>
      </c>
      <c r="AN513" s="239">
        <f>COUNTIF(H513:AL513,"PD")+COUNTIF(H513:AL513,"PDD")+COUNTIF(H513:AL513,"P/DS")/2+COUNTIF(H513:AL513,"PMD")</f>
        <v>0</v>
      </c>
      <c r="AO513" s="239">
        <f>COUNTIF(H513:AL513,"PN")+COUNTIF(H513:AL513,"P/NS")/2+COUNTIF(H513:AL513,"PH")+COUNTIF(H513:AL513,"PH/F")/2+COUNTIF(H513:AL513,"PH/L")/2+COUNTIF(H513:AL513,"PM")</f>
        <v>0</v>
      </c>
      <c r="AP513" s="239">
        <f>COUNTIF(H513:AL513,"BH")+COUNTIF(H513:AL513,"AL/BL")+COUNTIF(H513:AL513,"UL/BL")+COUNTIF(H513:AL513,"BM")</f>
        <v>0</v>
      </c>
      <c r="AQ513" s="239">
        <f>COUNTIF(H513:AL513,"DS")+COUNTIF(H513:AL513,"AL/DS")/2+COUNTIF(H513:AL513,"UL/DS")/2+COUNTIF(H513:AL513,"CT")+COUNTIF(H513:AL513,"MD")</f>
        <v>23</v>
      </c>
      <c r="AR513" s="239">
        <f>COUNTIF(H513:AL513,"NS")+COUNTIF(H513:AL513,"AL/NS")/2+COUNTIF(H513:AL513,"UL/NS")/2+COUNTIF(H513:AL513,"BH")+COUNTIF(H513:AL513,"AL/BF")/2+COUNTIF(H513:AL513,"AL/BL")/2+COUNTIF(H513:AL513,"UL/BL")/2+COUNTIF(H513:AL513,"UL/BF")/2+COUNTIF(H513:AL513,"BM")</f>
        <v>0</v>
      </c>
      <c r="AS513" s="239">
        <f>COUNTIF(H513:AL513,"AL")+COUNTIF(H513:AL513,"AL/DS")/2+COUNTIF(H513:AL513,"AL/NS")/2+COUNTIF(H513:AL513,"NH")+COUNTIF(H513:AL513,"SL")+COUNTIF(H513:AL513,"NHD")+COUNTIF(H513:AL513,"B")+COUNTIF(H513:AL513,"HL")+COUNTIF(H513:AL513,"AL/BF")/2+COUNTIF(H513:AL513,"AL/BL")/2</f>
        <v>2.5</v>
      </c>
      <c r="AT513" s="255">
        <f>COUNTIF(H513:AL513,"PD")+COUNTIF(H513:AL513,"PN")+COUNTIF(H513:AL513,"P/DS")/2+COUNTIF(H513:AL513,"P/NS")/2+COUNTIF(H513:AL513,"DS")+COUNTIF(H513:AL513,"NS")+COUNTIF(H513:AL513,"AL")+COUNTIF(H513:AL513,"AL/DS")+COUNTIF(H513:AL513,"AL/NS")+COUNTIF(H513:AL513,"NH")+COUNTIF(H513:AL513,"SL")+COUNTIF(H513:AL513,"UL/DS")/2+COUNTIF(H513:AL513,"UL/NS")/2+COUNTIF(H513:AL513,"CT")+COUNTIF(H513:AL513,"NHD")+COUNTIF(H513:AL513,"PDD")+COUNTIF(H513:AL513,"B")+COUNTIF(H513:AL513,"HL")+COUNTIF(H513:AL513,"PH")+COUNTIF(H513:AL513,"BH")+COUNTIF(H513:AL513,"AL/BF")+COUNTIF(H513:AL513,"AL/BL")+COUNTIF(H513:AL513,"UL/BF")/2+COUNTIF(H513:AL513,"UL/BL")/2+COUNTIF(H513:AL513,"PH/F")/2+COUNTIF(H513:AL513,"PH/L")/2+COUNTIF(H513:AL513,"MD")+COUNTIF(H513:AL513,"PMD")+COUNTIF(H513:AL513,"PM")+COUNTIF(H513:AL513,"BM")</f>
        <v>25.5</v>
      </c>
      <c r="AU513" s="255">
        <f>COUNTIF(H513:AL513,"P/DS")/2+COUNTIF(H513:AL513,"P/NS")/2+COUNTIF(H513:AL513,"IL")+COUNTIF(H513:AL513,"NL")+COUNTIF(H513:AL513,"UL")+COUNTIF(H513:AL513,"UL/DS")/2+COUNTIF(H513:AL513,"UL/NS")/2+COUNTIF(H513:AL513,"KT")+COUNTIF(H513:AL513,"UL/BF")/2+COUNTIF(H513:AL513,"UL/BL")/2+COUNTIF(H513:AL513,"PH/F")/2+COUNTIF(H513:AL513,"PH/L")/2+COUNTIF(H513:AL513,"NB")</f>
        <v>0.5</v>
      </c>
      <c r="AV513" s="258">
        <f>COUNTIF(H513:AL513,"PN")+COUNTIF(H513:AL513,"TVD")+COUNTIF(H513:AL513,"PH")+COUNTIF(H513:AL513,"PM")+COUNTIF(H513:AL513,"PDD")-COUNTIFS(H513:AL513,"PN",H520:AL520,"&gt;=3")-COUNTIFS(H513:AL513,"PM",H520:AL520,"&gt;=3")</f>
        <v>0</v>
      </c>
      <c r="AW513" s="258">
        <f>COUNTIF(H513:AL513,"NS")+COUNTIF(H513:AL513,"D")+COUNTIF(H513:AL513,"BH")+COUNTIF(H513:AL513,"NHD")+COUNTIF(H513:AL513,"BM")-COUNTIFS(H513:AL513,"NS",H520:AL520,"&gt;=3")-COUNTIFS(H513:AL513,"BH",H520:AL520,"&gt;=3")-COUNTIFS(H513:AL513,"BM",H520:AL520,"&gt;=3")</f>
        <v>0</v>
      </c>
      <c r="AX513" s="255">
        <f>COUNTIF(H513:AL513,"AL")+COUNTIF(H513:AL513,"AL/DS")/2+COUNTIF(H513:AL513,"AL/NS")/2+COUNTIF(H513:AL513,"AL/BF")+COUNTIF(H513:AL513,"AL/BL")/2</f>
        <v>1.5</v>
      </c>
      <c r="AY513" s="255">
        <f>COUNTIF(H513:AL513,"SL")</f>
        <v>0</v>
      </c>
      <c r="AZ513" s="255">
        <f>COUNTIF(H513:AL513,"NH")</f>
        <v>1</v>
      </c>
      <c r="BA513" s="255">
        <f>COUNTIF(H513:AL513,"HL")</f>
        <v>0</v>
      </c>
      <c r="BB513" s="255">
        <f>COUNTIF(G513:AL513,"P/DS")/2+COUNTIF(G513:AL513,"P/NS")/2+COUNTIF(G513:AL513,"UL")+COUNTIF(G513:AL513,"UL/DS")/2+COUNTIF(G513:AL513,"UL/NS")/2+COUNTIF(G513:AL513,"UL/BL")/2+COUNTIF(G513:AL513,"UL/BF")/2+COUNTIF(G513:AL513,"PH/F")/2+COUNTIF(G513:AL513,"PH/L")/2</f>
        <v>0.5</v>
      </c>
      <c r="BC513" s="255">
        <f>COUNTIF(H513:AL513,"NB")</f>
        <v>0</v>
      </c>
      <c r="BD513" s="255">
        <f>COUNTIF(H513:AL513,"NL")</f>
        <v>0</v>
      </c>
      <c r="BE513" s="255">
        <f>COUNTIF(H513:AL513,"IL")</f>
        <v>0</v>
      </c>
      <c r="BF513" s="255">
        <f>COUNTIF(H513:AL513,"KT")</f>
        <v>0</v>
      </c>
      <c r="BG513" s="255">
        <f>COUNTIF(H513:AL513,"L70")</f>
        <v>0</v>
      </c>
      <c r="BH513" s="255">
        <f>COUNTIF(H513:AL513,"MD")</f>
        <v>0</v>
      </c>
      <c r="BI513" s="255">
        <f>COUNTIF(H513:AL513,"PMD")</f>
        <v>0</v>
      </c>
      <c r="BJ513" s="255">
        <f>COUNTIF(H513:AL513,"PM")</f>
        <v>0</v>
      </c>
      <c r="BK513" s="255">
        <f>COUNTIF(H513:AL513,"BM")</f>
        <v>0</v>
      </c>
      <c r="BL513" s="261">
        <f>SUMIF(H513:AL513,"PD",H514:AL514)+SUMIF(H513:AL513,"PN",H514:AL514)+SUMIF(H513:AL513,"P/DS",H514:AL514)+SUMIF(H513:AL513,"PN/F",H514:AL514)+SUMIF(H513:AL513,"PN/L",H514:AL514)+SUMIF(H513:AL513,"TV",H514:AL514)+SUMIF(H513:AL513,"TVD",H514:AL514)+SUMIF(H513:AL513,"PDD",H514:AL514)</f>
        <v>0</v>
      </c>
      <c r="BM513" s="261">
        <f>SUMIF(H513:AL513,"PD",H515:AL515)+SUMIF(H513:AL513,"PN",H515:AL515)+SUMIF(H513:AL513,"P/DS",H515:AL515)+SUMIF(H513:AL513,"PN/F",H515:AL515)+SUMIF(H513:AL513,"PN/L",H515:AL515)+SUMIF(H513:AL513,"TV",H515:AL515)+SUMIF(H513:AL513,"TVD",H515:AL515)+SUMIF(H513:AL513,"PDD",H515:AL515)+SUMIF(H513:AL513,"PMD",H515:AL515)</f>
        <v>0</v>
      </c>
      <c r="BN513" s="261">
        <f>SUMIF(H513:AL513,"PD",H516:AL516)+SUMIF(H513:AL513,"PN",H516:AL516)+SUMIF(H513:AL513,"P/DS",H516:AL516)+SUMIF(H513:AL513,"PN/F",H516:AL516)+SUMIF(H513:AL513,"PN/L",H516:AL516)+SUMIF(H513:AL513,"TV",H516:AL516)+SUMIF(H513:AL513,"TVD",H516:AL516)</f>
        <v>0</v>
      </c>
      <c r="BO513" s="261">
        <f>SUMIF(H513:AL513,"PD",H517:AL517)+SUMIF(H513:AL513,"PN",H517:AL517)+SUMIF(H513:AL513,"P/DS",H517:AL517)+SUMIF(H513:AL513,"PN/F",H517:AL517)+SUMIF(H513:AL513,"PN/L",H517:AL517)+SUMIF(H513:AL513,"TV",H517:AL517)+SUMIF(H513:AL513,"TVD",H517:AL517)</f>
        <v>0</v>
      </c>
      <c r="BP513" s="261">
        <f>SUMIF(H513:AL513,"PD",H518:AL518)+SUMIF(H513:AL513,"PN",H518:AL518)+SUMIF(H513:AL513,"P/DS",H518:AL518)+SUMIF(H513:AL513,"PN/F",H518:AL518)+SUMIF(H513:AL513,"PN/L",H518:AL518)+SUMIF(H513:AL513,"TV",H518:AL518)+SUMIF(H513:AL513,"TVD",H518:AL518)+SUMIF(H513:AL513,"PDD",H518:AL518)+SUMIF(H513:AL513,"PH",H518:AL518)+SUMIF(H513:AL513,"PM",H518:AL518)</f>
        <v>0</v>
      </c>
      <c r="BQ513" s="261">
        <f>SUMIF(H513:AL513,"PD",H519:AL519)+SUMIF(H513:AL513,"PN",H519:AL519)+SUMIF(H513:AL513,"P/DS",H519:AL519)+SUMIF(H513:AL513,"PN/F",H519:AL519)+SUMIF(H513:AL513,"PN/L",H519:AL519)+SUMIF(H513:AL513,"TV",H519:AL519)+SUMIF(H513:AL513,"TVD",H519:AL519)+SUMIF(H513:AL513,"PDD",H519:AL519)+SUMIF(H513:AL513,"PH",H519:AL519)+SUMIF(H513:AL513,"PM",H519:AL519)</f>
        <v>0</v>
      </c>
      <c r="BR513" s="269">
        <f>SUM(H514:AL514)-BL513</f>
        <v>1.8</v>
      </c>
      <c r="BS513" s="269">
        <f>SUM(H515:AL515)-BM513</f>
        <v>0</v>
      </c>
      <c r="BT513" s="269">
        <f>SUM(H516:AL516)-BN513</f>
        <v>0</v>
      </c>
      <c r="BU513" s="269">
        <f>SUM(H517:AL517)-BO513</f>
        <v>0</v>
      </c>
      <c r="BV513" s="269">
        <f>SUM(H518:AL518)-BP513</f>
        <v>0</v>
      </c>
      <c r="BW513" s="269">
        <f>SUM(H519:AL519)-BQ513</f>
        <v>0</v>
      </c>
      <c r="BX513" s="255">
        <f>SUMIF(H513:AL513,"PD",H520:AL520)+SUMIF(H513:AL513,"PN",H520:AL520)+SUMIF(H513:AL513,"P/DS",H520:AL520)+SUMIF(H513:AL513,"PN/F",H520:AL520)+SUMIF(H513:AL513,"PN/L",H520:AL520)</f>
        <v>0</v>
      </c>
      <c r="BY513" s="255">
        <f>SUM(H520:AL520)-BX513</f>
        <v>0</v>
      </c>
      <c r="BZ513" s="255">
        <f t="shared" ref="BZ513" si="189">+SUM(BL513:BW520)</f>
        <v>1.8</v>
      </c>
      <c r="CA513" s="266">
        <f>(COUNTIFS(H513:AL513,"PD",H514:AL514,"&gt;=2"))*0.5-IF(CN513="VP",COUNTIFS($H$16:$AL$16,"SAT",H513:AL513,"PD",H514:AL514,"&gt;=2"))*0.5</f>
        <v>0</v>
      </c>
      <c r="CB513" s="266">
        <f>(COUNTIFS(H513:AL513,"PN",H515:AL515,"&gt;=0.5",H514:AL514,"&gt;=1.5"))*0.5+COUNTIFS(H513:AL513,"PDD",H515:AL515,"&gt;=0.5",H514:AL514,"&gt;=1.5")*0.5</f>
        <v>0</v>
      </c>
      <c r="CC513" s="273">
        <f>(COUNTIFS(H513:AL513,"TV",H515:AL515,"&gt;=10"))*0.5+(COUNTIFS(H513:AL513,"PMD",H515:AL515,"&gt;=2"))*0.5</f>
        <v>0</v>
      </c>
      <c r="CD513" s="266">
        <f>(COUNTIFS(H513:AL513,"TVD",H517:AL517,"&gt;=6.5",H515:AL515,"&gt;=3.5"))*0.5</f>
        <v>0</v>
      </c>
      <c r="CE513" s="266">
        <f>(COUNTIFS(H513:AL513,"PD",H518:AL518,"&gt;=10"))*0.5</f>
        <v>0</v>
      </c>
      <c r="CF513" s="266">
        <f>(COUNTIFS(H513:AL513,"PDD",H518:AL518,"&gt;=3.5",H519:AL519,"&gt;=6.5")+COUNTIFS(H513:AL513,"PH",H519:AL519,"&gt;=0.5",H518:AL518,"&gt;=1.5")+COUNTIFS(H513:AL513,"PM",H519:AL519,"&gt;=0.5",H518:AL518,"&gt;=1.5"))*0.5</f>
        <v>0</v>
      </c>
      <c r="CG513" s="266">
        <f>(COUNTIFS(H513:AL513,"DS",H514:AL514,"&gt;=2")+COUNTIFS(H513:AL513,"AL/DS",H514:AL514,"&gt;=2"))*0.5-IF(CN513="VP",COUNTIFS($H$16:$AL$16,"SAT",H513:AL513,"DS",H514:AL514,"&gt;=2"))*0.5</f>
        <v>0</v>
      </c>
      <c r="CH513" s="266">
        <f>(COUNTIFS(H513:AL513,"NS",H515:AL515,"&gt;=0.5",H514:AL514,"&gt;=1.5")+COUNTIFS(H513:AL513,"AL/NS",H515:AL515,"&gt;=0.5",H514:AL514,"&gt;=1.5")+COUNTIFS(H513:AL513,"NHD",H515:AL515,"&gt;=4.5",H518:AL518,"&gt;=2",H514:AL514,"&gt;=1.5"))*0.5</f>
        <v>0</v>
      </c>
      <c r="CI513" s="266">
        <f>(COUNTIF(H515:AL515,"&gt;=10")+COUNTIFS(H513:AL513,"MD",H515:AL515,"&gt;=2")-COUNTIFS(H513:AL513,"TV",H515:AL515,"&gt;=10"))*0.5</f>
        <v>0</v>
      </c>
      <c r="CJ513" s="266">
        <f>(COUNTIFS(H513:AL513,"D",H517:AL517,"&gt;=6.5",H515:AL515,"&gt;=3.5"))*0.5</f>
        <v>0</v>
      </c>
      <c r="CK513" s="266">
        <f>(COUNTIF(H518:AL518,"&gt;=10")-COUNTIFS(H513:AL513,"PD",H518:AL518,"&gt;=10"))*0.5</f>
        <v>0</v>
      </c>
      <c r="CL513" s="265">
        <f>(COUNTIFS(H513:AL513,"NHD",H518:AL518,"&gt;=3.5",H519:AL519,"&gt;=6.5")+COUNTIFS(H513:AL513,"BH",H518:AL518,"&gt;=1.5",H519:AL519,"&gt;=0.5")+COUNTIFS(H513:AL513,"BM",H518:AL518,"&gt;=1.5",H519:AL519,"&gt;=0.5")+COUNTIFS(H513:AL513,"D",H518:AL518,"&gt;=1.5",H519:AL519,"&gt;=0.5"))*0.5</f>
        <v>0</v>
      </c>
      <c r="CM513" s="272"/>
      <c r="CN513" s="264" t="s">
        <v>666</v>
      </c>
      <c r="CO513" s="125">
        <f t="shared" ref="CO513" si="190">+AM513+AN513+AO513+AP513+AQ513+AR513+AS513+AU513+BG513</f>
        <v>26</v>
      </c>
      <c r="CP513" s="225">
        <f>+SUM(I514:I519)-I520</f>
        <v>0</v>
      </c>
      <c r="CQ513" s="225">
        <f>+SUM(J514:J519)-J520</f>
        <v>0</v>
      </c>
      <c r="CR513" s="225">
        <f>+SUM(K514:K519)-K520</f>
        <v>0</v>
      </c>
      <c r="CS513" s="90"/>
      <c r="CT513" s="90"/>
      <c r="CU513" s="90"/>
      <c r="CV513" s="90"/>
      <c r="CW513" s="90"/>
      <c r="CX513" s="90"/>
      <c r="CY513" s="90"/>
      <c r="CZ513" s="90"/>
      <c r="DA513" s="90"/>
    </row>
    <row r="514" spans="1:105" s="70" customFormat="1" ht="15" customHeight="1">
      <c r="A514" s="228"/>
      <c r="B514" s="277"/>
      <c r="C514" s="280"/>
      <c r="D514" s="237"/>
      <c r="E514" s="237"/>
      <c r="F514" s="242" t="s">
        <v>82</v>
      </c>
      <c r="G514" s="71">
        <v>1.5</v>
      </c>
      <c r="H514" s="83"/>
      <c r="I514" s="83"/>
      <c r="J514" s="83"/>
      <c r="K514" s="83"/>
      <c r="L514" s="83"/>
      <c r="M514" s="83"/>
      <c r="N514" s="83">
        <v>1.8</v>
      </c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240"/>
      <c r="AN514" s="240"/>
      <c r="AO514" s="240"/>
      <c r="AP514" s="240"/>
      <c r="AQ514" s="240"/>
      <c r="AR514" s="240"/>
      <c r="AS514" s="240"/>
      <c r="AT514" s="256"/>
      <c r="AU514" s="256"/>
      <c r="AV514" s="259"/>
      <c r="AW514" s="259"/>
      <c r="AX514" s="256"/>
      <c r="AY514" s="256"/>
      <c r="AZ514" s="256"/>
      <c r="BA514" s="256"/>
      <c r="BB514" s="256"/>
      <c r="BC514" s="256"/>
      <c r="BD514" s="256"/>
      <c r="BE514" s="256"/>
      <c r="BF514" s="256"/>
      <c r="BG514" s="256"/>
      <c r="BH514" s="256"/>
      <c r="BI514" s="256"/>
      <c r="BJ514" s="256"/>
      <c r="BK514" s="256"/>
      <c r="BL514" s="262"/>
      <c r="BM514" s="262"/>
      <c r="BN514" s="262"/>
      <c r="BO514" s="262"/>
      <c r="BP514" s="262"/>
      <c r="BQ514" s="262"/>
      <c r="BR514" s="270"/>
      <c r="BS514" s="270"/>
      <c r="BT514" s="270"/>
      <c r="BU514" s="270"/>
      <c r="BV514" s="270"/>
      <c r="BW514" s="270"/>
      <c r="BX514" s="256"/>
      <c r="BY514" s="256"/>
      <c r="BZ514" s="256"/>
      <c r="CA514" s="267"/>
      <c r="CB514" s="267"/>
      <c r="CC514" s="274"/>
      <c r="CD514" s="267"/>
      <c r="CE514" s="267"/>
      <c r="CF514" s="267"/>
      <c r="CG514" s="267"/>
      <c r="CH514" s="267"/>
      <c r="CI514" s="267"/>
      <c r="CJ514" s="267"/>
      <c r="CK514" s="267"/>
      <c r="CL514" s="265"/>
      <c r="CM514" s="272"/>
      <c r="CN514" s="264"/>
      <c r="CO514" s="125"/>
      <c r="CP514" s="226"/>
      <c r="CQ514" s="226"/>
      <c r="CR514" s="226"/>
      <c r="CS514" s="90"/>
      <c r="CT514" s="90"/>
      <c r="CU514" s="90"/>
      <c r="CV514" s="90"/>
      <c r="CW514" s="90"/>
      <c r="CX514" s="90"/>
      <c r="CY514" s="90"/>
      <c r="CZ514" s="90"/>
      <c r="DA514" s="90"/>
    </row>
    <row r="515" spans="1:105" s="70" customFormat="1" ht="15" customHeight="1">
      <c r="A515" s="228"/>
      <c r="B515" s="277"/>
      <c r="C515" s="280"/>
      <c r="D515" s="237"/>
      <c r="E515" s="237"/>
      <c r="F515" s="243"/>
      <c r="G515" s="72">
        <v>2</v>
      </c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240"/>
      <c r="AN515" s="240"/>
      <c r="AO515" s="240"/>
      <c r="AP515" s="240"/>
      <c r="AQ515" s="240"/>
      <c r="AR515" s="240"/>
      <c r="AS515" s="240"/>
      <c r="AT515" s="256"/>
      <c r="AU515" s="256"/>
      <c r="AV515" s="259"/>
      <c r="AW515" s="259"/>
      <c r="AX515" s="256"/>
      <c r="AY515" s="256"/>
      <c r="AZ515" s="256"/>
      <c r="BA515" s="256"/>
      <c r="BB515" s="256"/>
      <c r="BC515" s="256"/>
      <c r="BD515" s="256"/>
      <c r="BE515" s="256"/>
      <c r="BF515" s="256"/>
      <c r="BG515" s="256"/>
      <c r="BH515" s="256"/>
      <c r="BI515" s="256"/>
      <c r="BJ515" s="256"/>
      <c r="BK515" s="256"/>
      <c r="BL515" s="262"/>
      <c r="BM515" s="262"/>
      <c r="BN515" s="262"/>
      <c r="BO515" s="262"/>
      <c r="BP515" s="262"/>
      <c r="BQ515" s="262"/>
      <c r="BR515" s="270"/>
      <c r="BS515" s="270"/>
      <c r="BT515" s="270"/>
      <c r="BU515" s="270"/>
      <c r="BV515" s="270"/>
      <c r="BW515" s="270"/>
      <c r="BX515" s="256"/>
      <c r="BY515" s="256"/>
      <c r="BZ515" s="256"/>
      <c r="CA515" s="267"/>
      <c r="CB515" s="267"/>
      <c r="CC515" s="274"/>
      <c r="CD515" s="267"/>
      <c r="CE515" s="267"/>
      <c r="CF515" s="267"/>
      <c r="CG515" s="267"/>
      <c r="CH515" s="267"/>
      <c r="CI515" s="267"/>
      <c r="CJ515" s="267"/>
      <c r="CK515" s="267"/>
      <c r="CL515" s="265"/>
      <c r="CM515" s="272"/>
      <c r="CN515" s="264"/>
      <c r="CO515" s="125"/>
      <c r="CP515" s="226"/>
      <c r="CQ515" s="226"/>
      <c r="CR515" s="226"/>
      <c r="CS515" s="90"/>
      <c r="CT515" s="90"/>
      <c r="CU515" s="90"/>
      <c r="CV515" s="90"/>
      <c r="CW515" s="90"/>
      <c r="CX515" s="90"/>
      <c r="CY515" s="90"/>
      <c r="CZ515" s="90"/>
      <c r="DA515" s="90"/>
    </row>
    <row r="516" spans="1:105" s="70" customFormat="1" ht="15" customHeight="1">
      <c r="A516" s="228"/>
      <c r="B516" s="277"/>
      <c r="C516" s="280"/>
      <c r="D516" s="237"/>
      <c r="E516" s="237"/>
      <c r="F516" s="243"/>
      <c r="G516" s="72">
        <v>2.1</v>
      </c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240"/>
      <c r="AN516" s="240"/>
      <c r="AO516" s="240"/>
      <c r="AP516" s="240"/>
      <c r="AQ516" s="240"/>
      <c r="AR516" s="240"/>
      <c r="AS516" s="240"/>
      <c r="AT516" s="256"/>
      <c r="AU516" s="256"/>
      <c r="AV516" s="259"/>
      <c r="AW516" s="259"/>
      <c r="AX516" s="256"/>
      <c r="AY516" s="256"/>
      <c r="AZ516" s="256"/>
      <c r="BA516" s="256"/>
      <c r="BB516" s="256"/>
      <c r="BC516" s="256"/>
      <c r="BD516" s="256"/>
      <c r="BE516" s="256"/>
      <c r="BF516" s="256"/>
      <c r="BG516" s="256"/>
      <c r="BH516" s="256"/>
      <c r="BI516" s="256"/>
      <c r="BJ516" s="256"/>
      <c r="BK516" s="256"/>
      <c r="BL516" s="262"/>
      <c r="BM516" s="262"/>
      <c r="BN516" s="262"/>
      <c r="BO516" s="262"/>
      <c r="BP516" s="262"/>
      <c r="BQ516" s="262"/>
      <c r="BR516" s="270"/>
      <c r="BS516" s="270"/>
      <c r="BT516" s="270"/>
      <c r="BU516" s="270"/>
      <c r="BV516" s="270"/>
      <c r="BW516" s="270"/>
      <c r="BX516" s="256"/>
      <c r="BY516" s="256"/>
      <c r="BZ516" s="256"/>
      <c r="CA516" s="267"/>
      <c r="CB516" s="267"/>
      <c r="CC516" s="274"/>
      <c r="CD516" s="267"/>
      <c r="CE516" s="267"/>
      <c r="CF516" s="267"/>
      <c r="CG516" s="267"/>
      <c r="CH516" s="267"/>
      <c r="CI516" s="267"/>
      <c r="CJ516" s="267"/>
      <c r="CK516" s="267"/>
      <c r="CL516" s="265"/>
      <c r="CM516" s="272"/>
      <c r="CN516" s="264"/>
      <c r="CO516" s="125"/>
      <c r="CP516" s="226"/>
      <c r="CQ516" s="226"/>
      <c r="CR516" s="226"/>
      <c r="CS516" s="90"/>
      <c r="CT516" s="90"/>
      <c r="CU516" s="90"/>
      <c r="CV516" s="90"/>
      <c r="CW516" s="90"/>
      <c r="CX516" s="90"/>
      <c r="CY516" s="90"/>
      <c r="CZ516" s="90"/>
      <c r="DA516" s="90"/>
    </row>
    <row r="517" spans="1:105" s="70" customFormat="1" ht="15" customHeight="1">
      <c r="A517" s="228"/>
      <c r="B517" s="277"/>
      <c r="C517" s="280"/>
      <c r="D517" s="237"/>
      <c r="E517" s="237"/>
      <c r="F517" s="243"/>
      <c r="G517" s="72">
        <v>2.7</v>
      </c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240"/>
      <c r="AN517" s="240"/>
      <c r="AO517" s="240"/>
      <c r="AP517" s="240"/>
      <c r="AQ517" s="240"/>
      <c r="AR517" s="240"/>
      <c r="AS517" s="240"/>
      <c r="AT517" s="256"/>
      <c r="AU517" s="256"/>
      <c r="AV517" s="259"/>
      <c r="AW517" s="259"/>
      <c r="AX517" s="256"/>
      <c r="AY517" s="256"/>
      <c r="AZ517" s="256"/>
      <c r="BA517" s="256"/>
      <c r="BB517" s="256"/>
      <c r="BC517" s="256"/>
      <c r="BD517" s="256"/>
      <c r="BE517" s="256"/>
      <c r="BF517" s="256"/>
      <c r="BG517" s="256"/>
      <c r="BH517" s="256"/>
      <c r="BI517" s="256"/>
      <c r="BJ517" s="256"/>
      <c r="BK517" s="256"/>
      <c r="BL517" s="262"/>
      <c r="BM517" s="262"/>
      <c r="BN517" s="262"/>
      <c r="BO517" s="262"/>
      <c r="BP517" s="262"/>
      <c r="BQ517" s="262"/>
      <c r="BR517" s="270"/>
      <c r="BS517" s="270"/>
      <c r="BT517" s="270"/>
      <c r="BU517" s="270"/>
      <c r="BV517" s="270"/>
      <c r="BW517" s="270"/>
      <c r="BX517" s="256"/>
      <c r="BY517" s="256"/>
      <c r="BZ517" s="256"/>
      <c r="CA517" s="267"/>
      <c r="CB517" s="267"/>
      <c r="CC517" s="274"/>
      <c r="CD517" s="267"/>
      <c r="CE517" s="267"/>
      <c r="CF517" s="267"/>
      <c r="CG517" s="267"/>
      <c r="CH517" s="267"/>
      <c r="CI517" s="267"/>
      <c r="CJ517" s="267"/>
      <c r="CK517" s="267"/>
      <c r="CL517" s="265"/>
      <c r="CM517" s="272"/>
      <c r="CN517" s="264"/>
      <c r="CO517" s="125"/>
      <c r="CP517" s="226"/>
      <c r="CQ517" s="226"/>
      <c r="CR517" s="226"/>
      <c r="CS517" s="90"/>
      <c r="CT517" s="90"/>
      <c r="CU517" s="90"/>
      <c r="CV517" s="90"/>
      <c r="CW517" s="90"/>
      <c r="CX517" s="90"/>
      <c r="CY517" s="90"/>
      <c r="CZ517" s="90"/>
      <c r="DA517" s="90"/>
    </row>
    <row r="518" spans="1:105" s="70" customFormat="1" ht="15" customHeight="1">
      <c r="A518" s="228"/>
      <c r="B518" s="277"/>
      <c r="C518" s="280"/>
      <c r="D518" s="237"/>
      <c r="E518" s="237"/>
      <c r="F518" s="243"/>
      <c r="G518" s="72">
        <v>3</v>
      </c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240"/>
      <c r="AN518" s="240"/>
      <c r="AO518" s="240"/>
      <c r="AP518" s="240"/>
      <c r="AQ518" s="240"/>
      <c r="AR518" s="240"/>
      <c r="AS518" s="240"/>
      <c r="AT518" s="256"/>
      <c r="AU518" s="256"/>
      <c r="AV518" s="259"/>
      <c r="AW518" s="259"/>
      <c r="AX518" s="256"/>
      <c r="AY518" s="256"/>
      <c r="AZ518" s="256"/>
      <c r="BA518" s="256"/>
      <c r="BB518" s="256"/>
      <c r="BC518" s="256"/>
      <c r="BD518" s="256"/>
      <c r="BE518" s="256"/>
      <c r="BF518" s="256"/>
      <c r="BG518" s="256"/>
      <c r="BH518" s="256"/>
      <c r="BI518" s="256"/>
      <c r="BJ518" s="256"/>
      <c r="BK518" s="256"/>
      <c r="BL518" s="262"/>
      <c r="BM518" s="262"/>
      <c r="BN518" s="262"/>
      <c r="BO518" s="262"/>
      <c r="BP518" s="262"/>
      <c r="BQ518" s="262"/>
      <c r="BR518" s="270"/>
      <c r="BS518" s="270"/>
      <c r="BT518" s="270"/>
      <c r="BU518" s="270"/>
      <c r="BV518" s="270"/>
      <c r="BW518" s="270"/>
      <c r="BX518" s="256"/>
      <c r="BY518" s="256"/>
      <c r="BZ518" s="256"/>
      <c r="CA518" s="267"/>
      <c r="CB518" s="267"/>
      <c r="CC518" s="274"/>
      <c r="CD518" s="267"/>
      <c r="CE518" s="267"/>
      <c r="CF518" s="267"/>
      <c r="CG518" s="267"/>
      <c r="CH518" s="267"/>
      <c r="CI518" s="267"/>
      <c r="CJ518" s="267"/>
      <c r="CK518" s="267"/>
      <c r="CL518" s="265"/>
      <c r="CM518" s="272"/>
      <c r="CN518" s="264"/>
      <c r="CO518" s="125"/>
      <c r="CP518" s="226"/>
      <c r="CQ518" s="226"/>
      <c r="CR518" s="226"/>
      <c r="CS518" s="90"/>
      <c r="CT518" s="90"/>
      <c r="CU518" s="90"/>
      <c r="CV518" s="90"/>
      <c r="CW518" s="90"/>
      <c r="CX518" s="90"/>
      <c r="CY518" s="90"/>
      <c r="CZ518" s="90"/>
      <c r="DA518" s="90"/>
    </row>
    <row r="519" spans="1:105" s="70" customFormat="1" ht="15" customHeight="1">
      <c r="A519" s="228"/>
      <c r="B519" s="277"/>
      <c r="C519" s="280"/>
      <c r="D519" s="237"/>
      <c r="E519" s="237"/>
      <c r="F519" s="244"/>
      <c r="G519" s="73">
        <v>3.9</v>
      </c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240"/>
      <c r="AN519" s="240"/>
      <c r="AO519" s="240"/>
      <c r="AP519" s="240"/>
      <c r="AQ519" s="240"/>
      <c r="AR519" s="240"/>
      <c r="AS519" s="240"/>
      <c r="AT519" s="256"/>
      <c r="AU519" s="256"/>
      <c r="AV519" s="259"/>
      <c r="AW519" s="259"/>
      <c r="AX519" s="256"/>
      <c r="AY519" s="256"/>
      <c r="AZ519" s="256"/>
      <c r="BA519" s="256"/>
      <c r="BB519" s="256"/>
      <c r="BC519" s="256"/>
      <c r="BD519" s="256"/>
      <c r="BE519" s="256"/>
      <c r="BF519" s="256"/>
      <c r="BG519" s="256"/>
      <c r="BH519" s="256"/>
      <c r="BI519" s="256"/>
      <c r="BJ519" s="256"/>
      <c r="BK519" s="256"/>
      <c r="BL519" s="262"/>
      <c r="BM519" s="262"/>
      <c r="BN519" s="262"/>
      <c r="BO519" s="262"/>
      <c r="BP519" s="262"/>
      <c r="BQ519" s="262"/>
      <c r="BR519" s="270"/>
      <c r="BS519" s="270"/>
      <c r="BT519" s="270"/>
      <c r="BU519" s="270"/>
      <c r="BV519" s="270"/>
      <c r="BW519" s="270"/>
      <c r="BX519" s="256"/>
      <c r="BY519" s="256"/>
      <c r="BZ519" s="256"/>
      <c r="CA519" s="267"/>
      <c r="CB519" s="267"/>
      <c r="CC519" s="274"/>
      <c r="CD519" s="267"/>
      <c r="CE519" s="267"/>
      <c r="CF519" s="267"/>
      <c r="CG519" s="267"/>
      <c r="CH519" s="267"/>
      <c r="CI519" s="267"/>
      <c r="CJ519" s="267"/>
      <c r="CK519" s="267"/>
      <c r="CL519" s="265"/>
      <c r="CM519" s="272"/>
      <c r="CN519" s="264"/>
      <c r="CO519" s="125"/>
      <c r="CP519" s="226"/>
      <c r="CQ519" s="226"/>
      <c r="CR519" s="226"/>
      <c r="CS519" s="90"/>
      <c r="CT519" s="90"/>
      <c r="CU519" s="90"/>
      <c r="CV519" s="90"/>
      <c r="CW519" s="90"/>
      <c r="CX519" s="90"/>
      <c r="CY519" s="90"/>
      <c r="CZ519" s="90"/>
      <c r="DA519" s="90"/>
    </row>
    <row r="520" spans="1:105" s="70" customFormat="1" ht="15" customHeight="1" thickBot="1">
      <c r="A520" s="229"/>
      <c r="B520" s="278"/>
      <c r="C520" s="281"/>
      <c r="D520" s="238"/>
      <c r="E520" s="238"/>
      <c r="F520" s="245" t="s">
        <v>83</v>
      </c>
      <c r="G520" s="246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241"/>
      <c r="AN520" s="241"/>
      <c r="AO520" s="241"/>
      <c r="AP520" s="241"/>
      <c r="AQ520" s="241"/>
      <c r="AR520" s="241"/>
      <c r="AS520" s="241"/>
      <c r="AT520" s="257"/>
      <c r="AU520" s="257"/>
      <c r="AV520" s="260"/>
      <c r="AW520" s="260"/>
      <c r="AX520" s="257"/>
      <c r="AY520" s="257"/>
      <c r="AZ520" s="257"/>
      <c r="BA520" s="257"/>
      <c r="BB520" s="257"/>
      <c r="BC520" s="257"/>
      <c r="BD520" s="257"/>
      <c r="BE520" s="257"/>
      <c r="BF520" s="257"/>
      <c r="BG520" s="257"/>
      <c r="BH520" s="257"/>
      <c r="BI520" s="257"/>
      <c r="BJ520" s="257"/>
      <c r="BK520" s="257"/>
      <c r="BL520" s="263"/>
      <c r="BM520" s="263"/>
      <c r="BN520" s="263"/>
      <c r="BO520" s="263"/>
      <c r="BP520" s="263"/>
      <c r="BQ520" s="263"/>
      <c r="BR520" s="271"/>
      <c r="BS520" s="271"/>
      <c r="BT520" s="271"/>
      <c r="BU520" s="271"/>
      <c r="BV520" s="271"/>
      <c r="BW520" s="271"/>
      <c r="BX520" s="257"/>
      <c r="BY520" s="257"/>
      <c r="BZ520" s="257"/>
      <c r="CA520" s="268"/>
      <c r="CB520" s="268"/>
      <c r="CC520" s="275"/>
      <c r="CD520" s="268"/>
      <c r="CE520" s="268"/>
      <c r="CF520" s="268"/>
      <c r="CG520" s="268"/>
      <c r="CH520" s="268"/>
      <c r="CI520" s="268"/>
      <c r="CJ520" s="268"/>
      <c r="CK520" s="268"/>
      <c r="CL520" s="265"/>
      <c r="CM520" s="272"/>
      <c r="CN520" s="264"/>
      <c r="CO520" s="125"/>
      <c r="CP520" s="226"/>
      <c r="CQ520" s="226"/>
      <c r="CR520" s="226"/>
      <c r="CS520" s="90"/>
      <c r="CT520" s="90"/>
      <c r="CU520" s="90"/>
      <c r="CV520" s="90"/>
      <c r="CW520" s="90"/>
      <c r="CX520" s="90"/>
      <c r="CY520" s="90"/>
      <c r="CZ520" s="90"/>
      <c r="DA520" s="90"/>
    </row>
    <row r="521" spans="1:105" s="120" customFormat="1" ht="15" customHeight="1">
      <c r="A521" s="227">
        <f t="shared" ref="A521" si="191">A513+1</f>
        <v>64</v>
      </c>
      <c r="B521" s="300" t="s">
        <v>1217</v>
      </c>
      <c r="C521" s="303" t="s">
        <v>1229</v>
      </c>
      <c r="D521" s="236" t="s">
        <v>1241</v>
      </c>
      <c r="E521" s="236" t="s">
        <v>1242</v>
      </c>
      <c r="F521" s="253" t="s">
        <v>80</v>
      </c>
      <c r="G521" s="254"/>
      <c r="H521" s="35" t="s">
        <v>69</v>
      </c>
      <c r="I521" s="82"/>
      <c r="J521" s="82" t="s">
        <v>57</v>
      </c>
      <c r="K521" s="82" t="s">
        <v>57</v>
      </c>
      <c r="L521" s="82" t="s">
        <v>57</v>
      </c>
      <c r="M521" s="82" t="s">
        <v>57</v>
      </c>
      <c r="N521" s="82" t="s">
        <v>57</v>
      </c>
      <c r="O521" s="82"/>
      <c r="P521" s="82" t="s">
        <v>57</v>
      </c>
      <c r="Q521" s="82" t="s">
        <v>57</v>
      </c>
      <c r="R521" s="82" t="s">
        <v>57</v>
      </c>
      <c r="S521" s="82" t="s">
        <v>57</v>
      </c>
      <c r="T521" s="82" t="s">
        <v>57</v>
      </c>
      <c r="U521" s="82" t="s">
        <v>57</v>
      </c>
      <c r="V521" s="82"/>
      <c r="W521" s="82" t="s">
        <v>57</v>
      </c>
      <c r="X521" s="82" t="s">
        <v>57</v>
      </c>
      <c r="Y521" s="82" t="s">
        <v>57</v>
      </c>
      <c r="Z521" s="82" t="s">
        <v>57</v>
      </c>
      <c r="AA521" s="82" t="s">
        <v>60</v>
      </c>
      <c r="AB521" s="82" t="s">
        <v>60</v>
      </c>
      <c r="AC521" s="82"/>
      <c r="AD521" s="82" t="s">
        <v>60</v>
      </c>
      <c r="AE521" s="82" t="s">
        <v>60</v>
      </c>
      <c r="AF521" s="82" t="s">
        <v>60</v>
      </c>
      <c r="AG521" s="82" t="s">
        <v>60</v>
      </c>
      <c r="AH521" s="82" t="s">
        <v>60</v>
      </c>
      <c r="AI521" s="82" t="s">
        <v>1471</v>
      </c>
      <c r="AJ521" s="82"/>
      <c r="AK521" s="82" t="s">
        <v>60</v>
      </c>
      <c r="AL521" s="82" t="s">
        <v>60</v>
      </c>
      <c r="AM521" s="239">
        <f>COUNTIF(H521:AL521,"PH")+COUNTIF(H521:AL521,"PH/L")+COUNTIF(H521:AL521,"PM")</f>
        <v>0</v>
      </c>
      <c r="AN521" s="239">
        <f>COUNTIF(H521:AL521,"PD")+COUNTIF(H521:AL521,"PDD")+COUNTIF(H521:AL521,"P/DS")/2+COUNTIF(H521:AL521,"PMD")</f>
        <v>15</v>
      </c>
      <c r="AO521" s="239">
        <f>COUNTIF(H521:AL521,"PN")+COUNTIF(H521:AL521,"P/NS")/2+COUNTIF(H521:AL521,"PH")+COUNTIF(H521:AL521,"PH/F")/2+COUNTIF(H521:AL521,"PH/L")/2+COUNTIF(H521:AL521,"PM")</f>
        <v>0</v>
      </c>
      <c r="AP521" s="239">
        <f>COUNTIF(H521:AL521,"BH")+COUNTIF(H521:AL521,"AL/BL")+COUNTIF(H521:AL521,"UL/BL")+COUNTIF(H521:AL521,"BM")</f>
        <v>0</v>
      </c>
      <c r="AQ521" s="239">
        <f>COUNTIF(H521:AL521,"DS")+COUNTIF(H521:AL521,"AL/DS")/2+COUNTIF(H521:AL521,"UL/DS")/2+COUNTIF(H521:AL521,"CT")+COUNTIF(H521:AL521,"MD")</f>
        <v>9.5</v>
      </c>
      <c r="AR521" s="239">
        <f>COUNTIF(H521:AL521,"NS")+COUNTIF(H521:AL521,"AL/NS")/2+COUNTIF(H521:AL521,"UL/NS")/2+COUNTIF(H521:AL521,"BH")+COUNTIF(H521:AL521,"AL/BF")/2+COUNTIF(H521:AL521,"AL/BL")/2+COUNTIF(H521:AL521,"UL/BL")/2+COUNTIF(H521:AL521,"UL/BF")/2+COUNTIF(H521:AL521,"BM")</f>
        <v>0</v>
      </c>
      <c r="AS521" s="239">
        <f>COUNTIF(H521:AL521,"AL")+COUNTIF(H521:AL521,"AL/DS")/2+COUNTIF(H521:AL521,"AL/NS")/2+COUNTIF(H521:AL521,"NH")+COUNTIF(H521:AL521,"SL")+COUNTIF(H521:AL521,"NHD")+COUNTIF(H521:AL521,"B")+COUNTIF(H521:AL521,"HL")+COUNTIF(H521:AL521,"AL/BF")/2+COUNTIF(H521:AL521,"AL/BL")/2</f>
        <v>1</v>
      </c>
      <c r="AT521" s="255">
        <f>COUNTIF(H521:AL521,"PD")+COUNTIF(H521:AL521,"PN")+COUNTIF(H521:AL521,"P/DS")/2+COUNTIF(H521:AL521,"P/NS")/2+COUNTIF(H521:AL521,"DS")+COUNTIF(H521:AL521,"NS")+COUNTIF(H521:AL521,"AL")+COUNTIF(H521:AL521,"AL/DS")+COUNTIF(H521:AL521,"AL/NS")+COUNTIF(H521:AL521,"NH")+COUNTIF(H521:AL521,"SL")+COUNTIF(H521:AL521,"UL/DS")/2+COUNTIF(H521:AL521,"UL/NS")/2+COUNTIF(H521:AL521,"CT")+COUNTIF(H521:AL521,"NHD")+COUNTIF(H521:AL521,"PDD")+COUNTIF(H521:AL521,"B")+COUNTIF(H521:AL521,"HL")+COUNTIF(H521:AL521,"PH")+COUNTIF(H521:AL521,"BH")+COUNTIF(H521:AL521,"AL/BF")+COUNTIF(H521:AL521,"AL/BL")+COUNTIF(H521:AL521,"UL/BF")/2+COUNTIF(H521:AL521,"UL/BL")/2+COUNTIF(H521:AL521,"PH/F")/2+COUNTIF(H521:AL521,"PH/L")/2+COUNTIF(H521:AL521,"MD")+COUNTIF(H521:AL521,"PMD")+COUNTIF(H521:AL521,"PM")+COUNTIF(H521:AL521,"BM")</f>
        <v>25.5</v>
      </c>
      <c r="AU521" s="255">
        <f>COUNTIF(H521:AL521,"P/DS")/2+COUNTIF(H521:AL521,"P/NS")/2+COUNTIF(H521:AL521,"IL")+COUNTIF(H521:AL521,"NL")+COUNTIF(H521:AL521,"UL")+COUNTIF(H521:AL521,"UL/DS")/2+COUNTIF(H521:AL521,"UL/NS")/2+COUNTIF(H521:AL521,"KT")+COUNTIF(H521:AL521,"UL/BF")/2+COUNTIF(H521:AL521,"UL/BL")/2+COUNTIF(H521:AL521,"PH/F")/2+COUNTIF(H521:AL521,"PH/L")/2+COUNTIF(H521:AL521,"NB")</f>
        <v>0.5</v>
      </c>
      <c r="AV521" s="258">
        <f>COUNTIF(H521:AL521,"PN")+COUNTIF(H521:AL521,"TVD")+COUNTIF(H521:AL521,"PH")+COUNTIF(H521:AL521,"PM")+COUNTIF(H521:AL521,"PDD")-COUNTIFS(H521:AL521,"PN",H528:AL528,"&gt;=3")-COUNTIFS(H521:AL521,"PM",H528:AL528,"&gt;=3")</f>
        <v>0</v>
      </c>
      <c r="AW521" s="258">
        <f>COUNTIF(H521:AL521,"NS")+COUNTIF(H521:AL521,"D")+COUNTIF(H521:AL521,"BH")+COUNTIF(H521:AL521,"NHD")+COUNTIF(H521:AL521,"BM")-COUNTIFS(H521:AL521,"NS",H528:AL528,"&gt;=3")-COUNTIFS(H521:AL521,"BH",H528:AL528,"&gt;=3")-COUNTIFS(H521:AL521,"BM",H528:AL528,"&gt;=3")</f>
        <v>0</v>
      </c>
      <c r="AX521" s="255">
        <f>COUNTIF(H521:AL521,"AL")+COUNTIF(H521:AL521,"AL/DS")/2+COUNTIF(H521:AL521,"AL/NS")/2+COUNTIF(H521:AL521,"AL/BF")+COUNTIF(H521:AL521,"AL/BL")/2</f>
        <v>0</v>
      </c>
      <c r="AY521" s="255">
        <f>COUNTIF(H521:AL521,"SL")</f>
        <v>0</v>
      </c>
      <c r="AZ521" s="255">
        <f>COUNTIF(H521:AL521,"NH")</f>
        <v>1</v>
      </c>
      <c r="BA521" s="255">
        <f>COUNTIF(H521:AL521,"HL")</f>
        <v>0</v>
      </c>
      <c r="BB521" s="255">
        <f>COUNTIF(G521:AL521,"P/DS")/2+COUNTIF(G521:AL521,"P/NS")/2+COUNTIF(G521:AL521,"UL")+COUNTIF(G521:AL521,"UL/DS")/2+COUNTIF(G521:AL521,"UL/NS")/2+COUNTIF(G521:AL521,"UL/BL")/2+COUNTIF(G521:AL521,"UL/BF")/2+COUNTIF(G521:AL521,"PH/F")/2+COUNTIF(G521:AL521,"PH/L")/2</f>
        <v>0.5</v>
      </c>
      <c r="BC521" s="255">
        <f>COUNTIF(H521:AL521,"NB")</f>
        <v>0</v>
      </c>
      <c r="BD521" s="255">
        <f>COUNTIF(H521:AL521,"NL")</f>
        <v>0</v>
      </c>
      <c r="BE521" s="255">
        <f>COUNTIF(H521:AL521,"IL")</f>
        <v>0</v>
      </c>
      <c r="BF521" s="255">
        <f>COUNTIF(H521:AL521,"KT")</f>
        <v>0</v>
      </c>
      <c r="BG521" s="255">
        <f>COUNTIF(H521:AL521,"L70")</f>
        <v>0</v>
      </c>
      <c r="BH521" s="255">
        <f>COUNTIF(H521:AL521,"MD")</f>
        <v>0</v>
      </c>
      <c r="BI521" s="255">
        <f>COUNTIF(H521:AL521,"PMD")</f>
        <v>0</v>
      </c>
      <c r="BJ521" s="255">
        <f>COUNTIF(H521:AL521,"PM")</f>
        <v>0</v>
      </c>
      <c r="BK521" s="255">
        <f>COUNTIF(H521:AL521,"BM")</f>
        <v>0</v>
      </c>
      <c r="BL521" s="261">
        <f>SUMIF(H521:AL521,"PD",H522:AL522)+SUMIF(H521:AL521,"PN",H522:AL522)+SUMIF(H521:AL521,"P/DS",H522:AL522)+SUMIF(H521:AL521,"PN/F",H522:AL522)+SUMIF(H521:AL521,"PN/L",H522:AL522)+SUMIF(H521:AL521,"TV",H522:AL522)+SUMIF(H521:AL521,"TVD",H522:AL522)+SUMIF(H521:AL521,"PDD",H522:AL522)</f>
        <v>1.8</v>
      </c>
      <c r="BM521" s="261">
        <f>SUMIF(H521:AL521,"PD",H523:AL523)+SUMIF(H521:AL521,"PN",H523:AL523)+SUMIF(H521:AL521,"P/DS",H523:AL523)+SUMIF(H521:AL521,"PN/F",H523:AL523)+SUMIF(H521:AL521,"PN/L",H523:AL523)+SUMIF(H521:AL521,"TV",H523:AL523)+SUMIF(H521:AL521,"TVD",H523:AL523)+SUMIF(H521:AL521,"PDD",H523:AL523)+SUMIF(H521:AL521,"PMD",H523:AL523)</f>
        <v>0</v>
      </c>
      <c r="BN521" s="261">
        <f>SUMIF(H521:AL521,"PD",H524:AL524)+SUMIF(H521:AL521,"PN",H524:AL524)+SUMIF(H521:AL521,"P/DS",H524:AL524)+SUMIF(H521:AL521,"PN/F",H524:AL524)+SUMIF(H521:AL521,"PN/L",H524:AL524)+SUMIF(H521:AL521,"TV",H524:AL524)+SUMIF(H521:AL521,"TVD",H524:AL524)</f>
        <v>0</v>
      </c>
      <c r="BO521" s="261">
        <f>SUMIF(H521:AL521,"PD",H525:AL525)+SUMIF(H521:AL521,"PN",H525:AL525)+SUMIF(H521:AL521,"P/DS",H525:AL525)+SUMIF(H521:AL521,"PN/F",H525:AL525)+SUMIF(H521:AL521,"PN/L",H525:AL525)+SUMIF(H521:AL521,"TV",H525:AL525)+SUMIF(H521:AL521,"TVD",H525:AL525)</f>
        <v>0</v>
      </c>
      <c r="BP521" s="261">
        <f>SUMIF(H521:AL521,"PD",H526:AL526)+SUMIF(H521:AL521,"PN",H526:AL526)+SUMIF(H521:AL521,"P/DS",H526:AL526)+SUMIF(H521:AL521,"PN/F",H526:AL526)+SUMIF(H521:AL521,"PN/L",H526:AL526)+SUMIF(H521:AL521,"TV",H526:AL526)+SUMIF(H521:AL521,"TVD",H526:AL526)+SUMIF(H521:AL521,"PDD",H526:AL526)+SUMIF(H521:AL521,"PH",H526:AL526)+SUMIF(H521:AL521,"PM",H526:AL526)</f>
        <v>0</v>
      </c>
      <c r="BQ521" s="261">
        <f>SUMIF(H521:AL521,"PD",H527:AL527)+SUMIF(H521:AL521,"PN",H527:AL527)+SUMIF(H521:AL521,"P/DS",H527:AL527)+SUMIF(H521:AL521,"PN/F",H527:AL527)+SUMIF(H521:AL521,"PN/L",H527:AL527)+SUMIF(H521:AL521,"TV",H527:AL527)+SUMIF(H521:AL521,"TVD",H527:AL527)+SUMIF(H521:AL521,"PDD",H527:AL527)+SUMIF(H521:AL521,"PH",H527:AL527)+SUMIF(H521:AL521,"PM",H527:AL527)</f>
        <v>0</v>
      </c>
      <c r="BR521" s="269">
        <f>SUM(H522:AL522)-BL521</f>
        <v>0</v>
      </c>
      <c r="BS521" s="269">
        <f>SUM(H523:AL523)-BM521</f>
        <v>0</v>
      </c>
      <c r="BT521" s="269">
        <f>SUM(H524:AL524)-BN521</f>
        <v>0</v>
      </c>
      <c r="BU521" s="269">
        <f>SUM(H525:AL525)-BO521</f>
        <v>0</v>
      </c>
      <c r="BV521" s="269">
        <f>SUM(H526:AL526)-BP521</f>
        <v>0</v>
      </c>
      <c r="BW521" s="269">
        <f>SUM(H527:AL527)-BQ521</f>
        <v>0</v>
      </c>
      <c r="BX521" s="255">
        <f>SUMIF(H521:AL521,"PD",H528:AL528)+SUMIF(H521:AL521,"PN",H528:AL528)+SUMIF(H521:AL521,"P/DS",H528:AL528)+SUMIF(H521:AL521,"PN/F",H528:AL528)+SUMIF(H521:AL521,"PN/L",H528:AL528)</f>
        <v>0</v>
      </c>
      <c r="BY521" s="255">
        <f>SUM(H528:AL528)-BX521</f>
        <v>0</v>
      </c>
      <c r="BZ521" s="255">
        <f t="shared" ref="BZ521" si="192">+SUM(BL521:BW528)</f>
        <v>1.8</v>
      </c>
      <c r="CA521" s="266">
        <f>(COUNTIFS(H521:AL521,"PD",H522:AL522,"&gt;=2"))*0.5-IF(CN521="VP",COUNTIFS($H$16:$AL$16,"SAT",H521:AL521,"PD",H522:AL522,"&gt;=2"))*0.5</f>
        <v>0</v>
      </c>
      <c r="CB521" s="266">
        <f>(COUNTIFS(H521:AL521,"PN",H523:AL523,"&gt;=0.5",H522:AL522,"&gt;=1.5"))*0.5+COUNTIFS(H521:AL521,"PDD",H523:AL523,"&gt;=0.5",H522:AL522,"&gt;=1.5")*0.5</f>
        <v>0</v>
      </c>
      <c r="CC521" s="273">
        <f>(COUNTIFS(H521:AL521,"TV",H523:AL523,"&gt;=10"))*0.5+(COUNTIFS(H521:AL521,"PMD",H523:AL523,"&gt;=2"))*0.5</f>
        <v>0</v>
      </c>
      <c r="CD521" s="266">
        <f>(COUNTIFS(H521:AL521,"TVD",H525:AL525,"&gt;=6.5",H523:AL523,"&gt;=3.5"))*0.5</f>
        <v>0</v>
      </c>
      <c r="CE521" s="266">
        <f>(COUNTIFS(H521:AL521,"PD",H526:AL526,"&gt;=10"))*0.5</f>
        <v>0</v>
      </c>
      <c r="CF521" s="266">
        <f>(COUNTIFS(H521:AL521,"PDD",H526:AL526,"&gt;=3.5",H527:AL527,"&gt;=6.5")+COUNTIFS(H521:AL521,"PH",H527:AL527,"&gt;=0.5",H526:AL526,"&gt;=1.5")+COUNTIFS(H521:AL521,"PM",H527:AL527,"&gt;=0.5",H526:AL526,"&gt;=1.5"))*0.5</f>
        <v>0</v>
      </c>
      <c r="CG521" s="266">
        <f>(COUNTIFS(H521:AL521,"DS",H522:AL522,"&gt;=2")+COUNTIFS(H521:AL521,"AL/DS",H522:AL522,"&gt;=2"))*0.5-IF(CN521="VP",COUNTIFS($H$16:$AL$16,"SAT",H521:AL521,"DS",H522:AL522,"&gt;=2"))*0.5</f>
        <v>0</v>
      </c>
      <c r="CH521" s="266">
        <f>(COUNTIFS(H521:AL521,"NS",H523:AL523,"&gt;=0.5",H522:AL522,"&gt;=1.5")+COUNTIFS(H521:AL521,"AL/NS",H523:AL523,"&gt;=0.5",H522:AL522,"&gt;=1.5")+COUNTIFS(H521:AL521,"NHD",H523:AL523,"&gt;=4.5",H526:AL526,"&gt;=2",H522:AL522,"&gt;=1.5"))*0.5</f>
        <v>0</v>
      </c>
      <c r="CI521" s="266">
        <f>(COUNTIF(H523:AL523,"&gt;=10")+COUNTIFS(H521:AL521,"MD",H523:AL523,"&gt;=2")-COUNTIFS(H521:AL521,"TV",H523:AL523,"&gt;=10"))*0.5</f>
        <v>0</v>
      </c>
      <c r="CJ521" s="266">
        <f>(COUNTIFS(H521:AL521,"D",H525:AL525,"&gt;=6.5",H523:AL523,"&gt;=3.5"))*0.5</f>
        <v>0</v>
      </c>
      <c r="CK521" s="266">
        <f>(COUNTIF(H526:AL526,"&gt;=10")-COUNTIFS(H521:AL521,"PD",H526:AL526,"&gt;=10"))*0.5</f>
        <v>0</v>
      </c>
      <c r="CL521" s="265">
        <f>(COUNTIFS(H521:AL521,"NHD",H526:AL526,"&gt;=3.5",H527:AL527,"&gt;=6.5")+COUNTIFS(H521:AL521,"BH",H526:AL526,"&gt;=1.5",H527:AL527,"&gt;=0.5")+COUNTIFS(H521:AL521,"BM",H526:AL526,"&gt;=1.5",H527:AL527,"&gt;=0.5")+COUNTIFS(H521:AL521,"D",H526:AL526,"&gt;=1.5",H527:AL527,"&gt;=0.5"))*0.5</f>
        <v>0</v>
      </c>
      <c r="CM521" s="272"/>
      <c r="CN521" s="264" t="s">
        <v>666</v>
      </c>
      <c r="CO521" s="183">
        <f t="shared" ref="CO521" si="193">+AM521+AN521+AO521+AP521+AQ521+AR521+AS521+AU521+BG521</f>
        <v>26</v>
      </c>
      <c r="CP521" s="225">
        <f>+SUM(I522:I527)-I528</f>
        <v>0</v>
      </c>
      <c r="CQ521" s="225">
        <f>+SUM(J522:J527)-J528</f>
        <v>0</v>
      </c>
      <c r="CR521" s="225">
        <f>+SUM(K522:K527)-K528</f>
        <v>0</v>
      </c>
      <c r="CS521" s="182"/>
      <c r="CT521" s="182"/>
      <c r="CU521" s="182"/>
      <c r="CV521" s="182"/>
      <c r="CW521" s="182"/>
      <c r="CX521" s="182"/>
      <c r="CY521" s="182"/>
      <c r="CZ521" s="182"/>
      <c r="DA521" s="182"/>
    </row>
    <row r="522" spans="1:105" s="120" customFormat="1" ht="15" customHeight="1">
      <c r="A522" s="228"/>
      <c r="B522" s="301"/>
      <c r="C522" s="304"/>
      <c r="D522" s="237"/>
      <c r="E522" s="237"/>
      <c r="F522" s="242" t="s">
        <v>82</v>
      </c>
      <c r="G522" s="121">
        <v>1.5</v>
      </c>
      <c r="H522" s="83"/>
      <c r="I522" s="83"/>
      <c r="J522" s="83"/>
      <c r="K522" s="83"/>
      <c r="L522" s="83"/>
      <c r="M522" s="83"/>
      <c r="N522" s="83">
        <v>1.8</v>
      </c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240"/>
      <c r="AN522" s="240"/>
      <c r="AO522" s="240"/>
      <c r="AP522" s="240"/>
      <c r="AQ522" s="240"/>
      <c r="AR522" s="240"/>
      <c r="AS522" s="240"/>
      <c r="AT522" s="256"/>
      <c r="AU522" s="256"/>
      <c r="AV522" s="259"/>
      <c r="AW522" s="259"/>
      <c r="AX522" s="256"/>
      <c r="AY522" s="256"/>
      <c r="AZ522" s="256"/>
      <c r="BA522" s="256"/>
      <c r="BB522" s="256"/>
      <c r="BC522" s="256"/>
      <c r="BD522" s="256"/>
      <c r="BE522" s="256"/>
      <c r="BF522" s="256"/>
      <c r="BG522" s="256"/>
      <c r="BH522" s="256"/>
      <c r="BI522" s="256"/>
      <c r="BJ522" s="256"/>
      <c r="BK522" s="256"/>
      <c r="BL522" s="262"/>
      <c r="BM522" s="262"/>
      <c r="BN522" s="262"/>
      <c r="BO522" s="262"/>
      <c r="BP522" s="262"/>
      <c r="BQ522" s="262"/>
      <c r="BR522" s="270"/>
      <c r="BS522" s="270"/>
      <c r="BT522" s="270"/>
      <c r="BU522" s="270"/>
      <c r="BV522" s="270"/>
      <c r="BW522" s="270"/>
      <c r="BX522" s="256"/>
      <c r="BY522" s="256"/>
      <c r="BZ522" s="256"/>
      <c r="CA522" s="267"/>
      <c r="CB522" s="267"/>
      <c r="CC522" s="274"/>
      <c r="CD522" s="267"/>
      <c r="CE522" s="267"/>
      <c r="CF522" s="267"/>
      <c r="CG522" s="267"/>
      <c r="CH522" s="267"/>
      <c r="CI522" s="267"/>
      <c r="CJ522" s="267"/>
      <c r="CK522" s="267"/>
      <c r="CL522" s="265"/>
      <c r="CM522" s="272"/>
      <c r="CN522" s="264"/>
      <c r="CO522" s="183"/>
      <c r="CP522" s="226"/>
      <c r="CQ522" s="226"/>
      <c r="CR522" s="226"/>
      <c r="CS522" s="182"/>
      <c r="CT522" s="182"/>
      <c r="CU522" s="182"/>
      <c r="CV522" s="182"/>
      <c r="CW522" s="182"/>
      <c r="CX522" s="182"/>
      <c r="CY522" s="182"/>
      <c r="CZ522" s="182"/>
      <c r="DA522" s="182"/>
    </row>
    <row r="523" spans="1:105" s="120" customFormat="1" ht="15" customHeight="1">
      <c r="A523" s="228"/>
      <c r="B523" s="301"/>
      <c r="C523" s="304"/>
      <c r="D523" s="237"/>
      <c r="E523" s="237"/>
      <c r="F523" s="243"/>
      <c r="G523" s="122">
        <v>2</v>
      </c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240"/>
      <c r="AN523" s="240"/>
      <c r="AO523" s="240"/>
      <c r="AP523" s="240"/>
      <c r="AQ523" s="240"/>
      <c r="AR523" s="240"/>
      <c r="AS523" s="240"/>
      <c r="AT523" s="256"/>
      <c r="AU523" s="256"/>
      <c r="AV523" s="259"/>
      <c r="AW523" s="259"/>
      <c r="AX523" s="256"/>
      <c r="AY523" s="256"/>
      <c r="AZ523" s="256"/>
      <c r="BA523" s="256"/>
      <c r="BB523" s="256"/>
      <c r="BC523" s="256"/>
      <c r="BD523" s="256"/>
      <c r="BE523" s="256"/>
      <c r="BF523" s="256"/>
      <c r="BG523" s="256"/>
      <c r="BH523" s="256"/>
      <c r="BI523" s="256"/>
      <c r="BJ523" s="256"/>
      <c r="BK523" s="256"/>
      <c r="BL523" s="262"/>
      <c r="BM523" s="262"/>
      <c r="BN523" s="262"/>
      <c r="BO523" s="262"/>
      <c r="BP523" s="262"/>
      <c r="BQ523" s="262"/>
      <c r="BR523" s="270"/>
      <c r="BS523" s="270"/>
      <c r="BT523" s="270"/>
      <c r="BU523" s="270"/>
      <c r="BV523" s="270"/>
      <c r="BW523" s="270"/>
      <c r="BX523" s="256"/>
      <c r="BY523" s="256"/>
      <c r="BZ523" s="256"/>
      <c r="CA523" s="267"/>
      <c r="CB523" s="267"/>
      <c r="CC523" s="274"/>
      <c r="CD523" s="267"/>
      <c r="CE523" s="267"/>
      <c r="CF523" s="267"/>
      <c r="CG523" s="267"/>
      <c r="CH523" s="267"/>
      <c r="CI523" s="267"/>
      <c r="CJ523" s="267"/>
      <c r="CK523" s="267"/>
      <c r="CL523" s="265"/>
      <c r="CM523" s="272"/>
      <c r="CN523" s="264"/>
      <c r="CO523" s="183"/>
      <c r="CP523" s="226"/>
      <c r="CQ523" s="226"/>
      <c r="CR523" s="226"/>
      <c r="CS523" s="182"/>
      <c r="CT523" s="182"/>
      <c r="CU523" s="182"/>
      <c r="CV523" s="182"/>
      <c r="CW523" s="182"/>
      <c r="CX523" s="182"/>
      <c r="CY523" s="182"/>
      <c r="CZ523" s="182"/>
      <c r="DA523" s="182"/>
    </row>
    <row r="524" spans="1:105" s="120" customFormat="1" ht="15" customHeight="1">
      <c r="A524" s="228"/>
      <c r="B524" s="301"/>
      <c r="C524" s="304"/>
      <c r="D524" s="237"/>
      <c r="E524" s="237"/>
      <c r="F524" s="243"/>
      <c r="G524" s="122">
        <v>2.1</v>
      </c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240"/>
      <c r="AN524" s="240"/>
      <c r="AO524" s="240"/>
      <c r="AP524" s="240"/>
      <c r="AQ524" s="240"/>
      <c r="AR524" s="240"/>
      <c r="AS524" s="240"/>
      <c r="AT524" s="256"/>
      <c r="AU524" s="256"/>
      <c r="AV524" s="259"/>
      <c r="AW524" s="259"/>
      <c r="AX524" s="256"/>
      <c r="AY524" s="256"/>
      <c r="AZ524" s="256"/>
      <c r="BA524" s="256"/>
      <c r="BB524" s="256"/>
      <c r="BC524" s="256"/>
      <c r="BD524" s="256"/>
      <c r="BE524" s="256"/>
      <c r="BF524" s="256"/>
      <c r="BG524" s="256"/>
      <c r="BH524" s="256"/>
      <c r="BI524" s="256"/>
      <c r="BJ524" s="256"/>
      <c r="BK524" s="256"/>
      <c r="BL524" s="262"/>
      <c r="BM524" s="262"/>
      <c r="BN524" s="262"/>
      <c r="BO524" s="262"/>
      <c r="BP524" s="262"/>
      <c r="BQ524" s="262"/>
      <c r="BR524" s="270"/>
      <c r="BS524" s="270"/>
      <c r="BT524" s="270"/>
      <c r="BU524" s="270"/>
      <c r="BV524" s="270"/>
      <c r="BW524" s="270"/>
      <c r="BX524" s="256"/>
      <c r="BY524" s="256"/>
      <c r="BZ524" s="256"/>
      <c r="CA524" s="267"/>
      <c r="CB524" s="267"/>
      <c r="CC524" s="274"/>
      <c r="CD524" s="267"/>
      <c r="CE524" s="267"/>
      <c r="CF524" s="267"/>
      <c r="CG524" s="267"/>
      <c r="CH524" s="267"/>
      <c r="CI524" s="267"/>
      <c r="CJ524" s="267"/>
      <c r="CK524" s="267"/>
      <c r="CL524" s="265"/>
      <c r="CM524" s="272"/>
      <c r="CN524" s="264"/>
      <c r="CO524" s="183"/>
      <c r="CP524" s="226"/>
      <c r="CQ524" s="226"/>
      <c r="CR524" s="226"/>
      <c r="CS524" s="182"/>
      <c r="CT524" s="182"/>
      <c r="CU524" s="182"/>
      <c r="CV524" s="182"/>
      <c r="CW524" s="182"/>
      <c r="CX524" s="182"/>
      <c r="CY524" s="182"/>
      <c r="CZ524" s="182"/>
      <c r="DA524" s="182"/>
    </row>
    <row r="525" spans="1:105" s="120" customFormat="1" ht="15" customHeight="1">
      <c r="A525" s="228"/>
      <c r="B525" s="301"/>
      <c r="C525" s="304"/>
      <c r="D525" s="237"/>
      <c r="E525" s="237"/>
      <c r="F525" s="243"/>
      <c r="G525" s="122">
        <v>2.7</v>
      </c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240"/>
      <c r="AN525" s="240"/>
      <c r="AO525" s="240"/>
      <c r="AP525" s="240"/>
      <c r="AQ525" s="240"/>
      <c r="AR525" s="240"/>
      <c r="AS525" s="240"/>
      <c r="AT525" s="256"/>
      <c r="AU525" s="256"/>
      <c r="AV525" s="259"/>
      <c r="AW525" s="259"/>
      <c r="AX525" s="256"/>
      <c r="AY525" s="256"/>
      <c r="AZ525" s="256"/>
      <c r="BA525" s="256"/>
      <c r="BB525" s="256"/>
      <c r="BC525" s="256"/>
      <c r="BD525" s="256"/>
      <c r="BE525" s="256"/>
      <c r="BF525" s="256"/>
      <c r="BG525" s="256"/>
      <c r="BH525" s="256"/>
      <c r="BI525" s="256"/>
      <c r="BJ525" s="256"/>
      <c r="BK525" s="256"/>
      <c r="BL525" s="262"/>
      <c r="BM525" s="262"/>
      <c r="BN525" s="262"/>
      <c r="BO525" s="262"/>
      <c r="BP525" s="262"/>
      <c r="BQ525" s="262"/>
      <c r="BR525" s="270"/>
      <c r="BS525" s="270"/>
      <c r="BT525" s="270"/>
      <c r="BU525" s="270"/>
      <c r="BV525" s="270"/>
      <c r="BW525" s="270"/>
      <c r="BX525" s="256"/>
      <c r="BY525" s="256"/>
      <c r="BZ525" s="256"/>
      <c r="CA525" s="267"/>
      <c r="CB525" s="267"/>
      <c r="CC525" s="274"/>
      <c r="CD525" s="267"/>
      <c r="CE525" s="267"/>
      <c r="CF525" s="267"/>
      <c r="CG525" s="267"/>
      <c r="CH525" s="267"/>
      <c r="CI525" s="267"/>
      <c r="CJ525" s="267"/>
      <c r="CK525" s="267"/>
      <c r="CL525" s="265"/>
      <c r="CM525" s="272"/>
      <c r="CN525" s="264"/>
      <c r="CO525" s="183"/>
      <c r="CP525" s="226"/>
      <c r="CQ525" s="226"/>
      <c r="CR525" s="226"/>
      <c r="CS525" s="182"/>
      <c r="CT525" s="182"/>
      <c r="CU525" s="182"/>
      <c r="CV525" s="182"/>
      <c r="CW525" s="182"/>
      <c r="CX525" s="182"/>
      <c r="CY525" s="182"/>
      <c r="CZ525" s="182"/>
      <c r="DA525" s="182"/>
    </row>
    <row r="526" spans="1:105" s="120" customFormat="1" ht="15" customHeight="1">
      <c r="A526" s="228"/>
      <c r="B526" s="301"/>
      <c r="C526" s="304"/>
      <c r="D526" s="237"/>
      <c r="E526" s="237"/>
      <c r="F526" s="243"/>
      <c r="G526" s="122">
        <v>3</v>
      </c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240"/>
      <c r="AN526" s="240"/>
      <c r="AO526" s="240"/>
      <c r="AP526" s="240"/>
      <c r="AQ526" s="240"/>
      <c r="AR526" s="240"/>
      <c r="AS526" s="240"/>
      <c r="AT526" s="256"/>
      <c r="AU526" s="256"/>
      <c r="AV526" s="259"/>
      <c r="AW526" s="259"/>
      <c r="AX526" s="256"/>
      <c r="AY526" s="256"/>
      <c r="AZ526" s="256"/>
      <c r="BA526" s="256"/>
      <c r="BB526" s="256"/>
      <c r="BC526" s="256"/>
      <c r="BD526" s="256"/>
      <c r="BE526" s="256"/>
      <c r="BF526" s="256"/>
      <c r="BG526" s="256"/>
      <c r="BH526" s="256"/>
      <c r="BI526" s="256"/>
      <c r="BJ526" s="256"/>
      <c r="BK526" s="256"/>
      <c r="BL526" s="262"/>
      <c r="BM526" s="262"/>
      <c r="BN526" s="262"/>
      <c r="BO526" s="262"/>
      <c r="BP526" s="262"/>
      <c r="BQ526" s="262"/>
      <c r="BR526" s="270"/>
      <c r="BS526" s="270"/>
      <c r="BT526" s="270"/>
      <c r="BU526" s="270"/>
      <c r="BV526" s="270"/>
      <c r="BW526" s="270"/>
      <c r="BX526" s="256"/>
      <c r="BY526" s="256"/>
      <c r="BZ526" s="256"/>
      <c r="CA526" s="267"/>
      <c r="CB526" s="267"/>
      <c r="CC526" s="274"/>
      <c r="CD526" s="267"/>
      <c r="CE526" s="267"/>
      <c r="CF526" s="267"/>
      <c r="CG526" s="267"/>
      <c r="CH526" s="267"/>
      <c r="CI526" s="267"/>
      <c r="CJ526" s="267"/>
      <c r="CK526" s="267"/>
      <c r="CL526" s="265"/>
      <c r="CM526" s="272"/>
      <c r="CN526" s="264"/>
      <c r="CO526" s="183"/>
      <c r="CP526" s="226"/>
      <c r="CQ526" s="226"/>
      <c r="CR526" s="226"/>
      <c r="CS526" s="182"/>
      <c r="CT526" s="182"/>
      <c r="CU526" s="182"/>
      <c r="CV526" s="182"/>
      <c r="CW526" s="182"/>
      <c r="CX526" s="182"/>
      <c r="CY526" s="182"/>
      <c r="CZ526" s="182"/>
      <c r="DA526" s="182"/>
    </row>
    <row r="527" spans="1:105" s="120" customFormat="1" ht="15" customHeight="1">
      <c r="A527" s="228"/>
      <c r="B527" s="301"/>
      <c r="C527" s="304"/>
      <c r="D527" s="237"/>
      <c r="E527" s="237"/>
      <c r="F527" s="244"/>
      <c r="G527" s="123">
        <v>3.9</v>
      </c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240"/>
      <c r="AN527" s="240"/>
      <c r="AO527" s="240"/>
      <c r="AP527" s="240"/>
      <c r="AQ527" s="240"/>
      <c r="AR527" s="240"/>
      <c r="AS527" s="240"/>
      <c r="AT527" s="256"/>
      <c r="AU527" s="256"/>
      <c r="AV527" s="259"/>
      <c r="AW527" s="259"/>
      <c r="AX527" s="256"/>
      <c r="AY527" s="256"/>
      <c r="AZ527" s="256"/>
      <c r="BA527" s="256"/>
      <c r="BB527" s="256"/>
      <c r="BC527" s="256"/>
      <c r="BD527" s="256"/>
      <c r="BE527" s="256"/>
      <c r="BF527" s="256"/>
      <c r="BG527" s="256"/>
      <c r="BH527" s="256"/>
      <c r="BI527" s="256"/>
      <c r="BJ527" s="256"/>
      <c r="BK527" s="256"/>
      <c r="BL527" s="262"/>
      <c r="BM527" s="262"/>
      <c r="BN527" s="262"/>
      <c r="BO527" s="262"/>
      <c r="BP527" s="262"/>
      <c r="BQ527" s="262"/>
      <c r="BR527" s="270"/>
      <c r="BS527" s="270"/>
      <c r="BT527" s="270"/>
      <c r="BU527" s="270"/>
      <c r="BV527" s="270"/>
      <c r="BW527" s="270"/>
      <c r="BX527" s="256"/>
      <c r="BY527" s="256"/>
      <c r="BZ527" s="256"/>
      <c r="CA527" s="267"/>
      <c r="CB527" s="267"/>
      <c r="CC527" s="274"/>
      <c r="CD527" s="267"/>
      <c r="CE527" s="267"/>
      <c r="CF527" s="267"/>
      <c r="CG527" s="267"/>
      <c r="CH527" s="267"/>
      <c r="CI527" s="267"/>
      <c r="CJ527" s="267"/>
      <c r="CK527" s="267"/>
      <c r="CL527" s="265"/>
      <c r="CM527" s="272"/>
      <c r="CN527" s="264"/>
      <c r="CO527" s="183"/>
      <c r="CP527" s="226"/>
      <c r="CQ527" s="226"/>
      <c r="CR527" s="226"/>
      <c r="CS527" s="182"/>
      <c r="CT527" s="182"/>
      <c r="CU527" s="182"/>
      <c r="CV527" s="182"/>
      <c r="CW527" s="182"/>
      <c r="CX527" s="182"/>
      <c r="CY527" s="182"/>
      <c r="CZ527" s="182"/>
      <c r="DA527" s="182"/>
    </row>
    <row r="528" spans="1:105" s="120" customFormat="1" ht="15" customHeight="1" thickBot="1">
      <c r="A528" s="229"/>
      <c r="B528" s="302"/>
      <c r="C528" s="305"/>
      <c r="D528" s="238"/>
      <c r="E528" s="238"/>
      <c r="F528" s="245" t="s">
        <v>83</v>
      </c>
      <c r="G528" s="246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241"/>
      <c r="AN528" s="241"/>
      <c r="AO528" s="241"/>
      <c r="AP528" s="241"/>
      <c r="AQ528" s="241"/>
      <c r="AR528" s="241"/>
      <c r="AS528" s="241"/>
      <c r="AT528" s="257"/>
      <c r="AU528" s="257"/>
      <c r="AV528" s="260"/>
      <c r="AW528" s="260"/>
      <c r="AX528" s="257"/>
      <c r="AY528" s="257"/>
      <c r="AZ528" s="257"/>
      <c r="BA528" s="257"/>
      <c r="BB528" s="257"/>
      <c r="BC528" s="257"/>
      <c r="BD528" s="257"/>
      <c r="BE528" s="257"/>
      <c r="BF528" s="257"/>
      <c r="BG528" s="257"/>
      <c r="BH528" s="257"/>
      <c r="BI528" s="257"/>
      <c r="BJ528" s="257"/>
      <c r="BK528" s="257"/>
      <c r="BL528" s="263"/>
      <c r="BM528" s="263"/>
      <c r="BN528" s="263"/>
      <c r="BO528" s="263"/>
      <c r="BP528" s="263"/>
      <c r="BQ528" s="263"/>
      <c r="BR528" s="271"/>
      <c r="BS528" s="271"/>
      <c r="BT528" s="271"/>
      <c r="BU528" s="271"/>
      <c r="BV528" s="271"/>
      <c r="BW528" s="271"/>
      <c r="BX528" s="257"/>
      <c r="BY528" s="257"/>
      <c r="BZ528" s="257"/>
      <c r="CA528" s="268"/>
      <c r="CB528" s="268"/>
      <c r="CC528" s="275"/>
      <c r="CD528" s="268"/>
      <c r="CE528" s="268"/>
      <c r="CF528" s="268"/>
      <c r="CG528" s="268"/>
      <c r="CH528" s="268"/>
      <c r="CI528" s="268"/>
      <c r="CJ528" s="268"/>
      <c r="CK528" s="268"/>
      <c r="CL528" s="265"/>
      <c r="CM528" s="272"/>
      <c r="CN528" s="264"/>
      <c r="CO528" s="183"/>
      <c r="CP528" s="226"/>
      <c r="CQ528" s="226"/>
      <c r="CR528" s="226"/>
      <c r="CS528" s="182"/>
      <c r="CT528" s="182"/>
      <c r="CU528" s="182"/>
      <c r="CV528" s="182"/>
      <c r="CW528" s="182"/>
      <c r="CX528" s="182"/>
      <c r="CY528" s="182"/>
      <c r="CZ528" s="182"/>
      <c r="DA528" s="182"/>
    </row>
    <row r="529" spans="1:105" s="120" customFormat="1" ht="15" customHeight="1">
      <c r="A529" s="227">
        <f t="shared" ref="A529" si="194">A521+1</f>
        <v>65</v>
      </c>
      <c r="B529" s="300" t="s">
        <v>1277</v>
      </c>
      <c r="C529" s="303" t="s">
        <v>1282</v>
      </c>
      <c r="D529" s="236" t="s">
        <v>1281</v>
      </c>
      <c r="E529" s="236" t="s">
        <v>1198</v>
      </c>
      <c r="F529" s="253" t="s">
        <v>80</v>
      </c>
      <c r="G529" s="254"/>
      <c r="H529" s="35" t="s">
        <v>69</v>
      </c>
      <c r="I529" s="82"/>
      <c r="J529" s="82" t="s">
        <v>57</v>
      </c>
      <c r="K529" s="82" t="s">
        <v>57</v>
      </c>
      <c r="L529" s="82" t="s">
        <v>57</v>
      </c>
      <c r="M529" s="82" t="s">
        <v>1443</v>
      </c>
      <c r="N529" s="82" t="s">
        <v>57</v>
      </c>
      <c r="O529" s="82"/>
      <c r="P529" s="82" t="s">
        <v>57</v>
      </c>
      <c r="Q529" s="82" t="s">
        <v>57</v>
      </c>
      <c r="R529" s="82" t="s">
        <v>57</v>
      </c>
      <c r="S529" s="82" t="s">
        <v>57</v>
      </c>
      <c r="T529" s="82" t="s">
        <v>57</v>
      </c>
      <c r="U529" s="82" t="s">
        <v>57</v>
      </c>
      <c r="V529" s="82"/>
      <c r="W529" s="82" t="s">
        <v>57</v>
      </c>
      <c r="X529" s="82" t="s">
        <v>57</v>
      </c>
      <c r="Y529" s="82" t="s">
        <v>57</v>
      </c>
      <c r="Z529" s="82" t="s">
        <v>57</v>
      </c>
      <c r="AA529" s="82" t="s">
        <v>57</v>
      </c>
      <c r="AB529" s="82" t="s">
        <v>57</v>
      </c>
      <c r="AC529" s="82"/>
      <c r="AD529" s="82" t="s">
        <v>57</v>
      </c>
      <c r="AE529" s="82" t="s">
        <v>60</v>
      </c>
      <c r="AF529" s="82" t="s">
        <v>60</v>
      </c>
      <c r="AG529" s="82" t="s">
        <v>60</v>
      </c>
      <c r="AH529" s="82" t="s">
        <v>60</v>
      </c>
      <c r="AI529" s="82" t="s">
        <v>1471</v>
      </c>
      <c r="AJ529" s="82"/>
      <c r="AK529" s="82" t="s">
        <v>60</v>
      </c>
      <c r="AL529" s="82" t="s">
        <v>60</v>
      </c>
      <c r="AM529" s="239">
        <f>COUNTIF(H529:AL529,"PH")+COUNTIF(H529:AL529,"PH/L")+COUNTIF(H529:AL529,"PM")</f>
        <v>0</v>
      </c>
      <c r="AN529" s="239">
        <f>COUNTIF(H529:AL529,"PD")+COUNTIF(H529:AL529,"PDD")+COUNTIF(H529:AL529,"P/DS")/2+COUNTIF(H529:AL529,"PMD")</f>
        <v>17.5</v>
      </c>
      <c r="AO529" s="239">
        <f>COUNTIF(H529:AL529,"PN")+COUNTIF(H529:AL529,"P/NS")/2+COUNTIF(H529:AL529,"PH")+COUNTIF(H529:AL529,"PH/F")/2+COUNTIF(H529:AL529,"PH/L")/2+COUNTIF(H529:AL529,"PM")</f>
        <v>0</v>
      </c>
      <c r="AP529" s="239">
        <f>COUNTIF(H529:AL529,"BH")+COUNTIF(H529:AL529,"AL/BL")+COUNTIF(H529:AL529,"UL/BL")+COUNTIF(H529:AL529,"BM")</f>
        <v>0</v>
      </c>
      <c r="AQ529" s="239">
        <f>COUNTIF(H529:AL529,"DS")+COUNTIF(H529:AL529,"AL/DS")/2+COUNTIF(H529:AL529,"UL/DS")/2+COUNTIF(H529:AL529,"CT")+COUNTIF(H529:AL529,"MD")</f>
        <v>6.5</v>
      </c>
      <c r="AR529" s="239">
        <f>COUNTIF(H529:AL529,"NS")+COUNTIF(H529:AL529,"AL/NS")/2+COUNTIF(H529:AL529,"UL/NS")/2+COUNTIF(H529:AL529,"BH")+COUNTIF(H529:AL529,"AL/BF")/2+COUNTIF(H529:AL529,"AL/BL")/2+COUNTIF(H529:AL529,"UL/BL")/2+COUNTIF(H529:AL529,"UL/BF")/2+COUNTIF(H529:AL529,"BM")</f>
        <v>0</v>
      </c>
      <c r="AS529" s="239">
        <f>COUNTIF(H529:AL529,"AL")+COUNTIF(H529:AL529,"AL/DS")/2+COUNTIF(H529:AL529,"AL/NS")/2+COUNTIF(H529:AL529,"NH")+COUNTIF(H529:AL529,"SL")+COUNTIF(H529:AL529,"NHD")+COUNTIF(H529:AL529,"B")+COUNTIF(H529:AL529,"HL")+COUNTIF(H529:AL529,"AL/BF")/2+COUNTIF(H529:AL529,"AL/BL")/2</f>
        <v>1</v>
      </c>
      <c r="AT529" s="255">
        <f>COUNTIF(H529:AL529,"PD")+COUNTIF(H529:AL529,"PN")+COUNTIF(H529:AL529,"P/DS")/2+COUNTIF(H529:AL529,"P/NS")/2+COUNTIF(H529:AL529,"DS")+COUNTIF(H529:AL529,"NS")+COUNTIF(H529:AL529,"AL")+COUNTIF(H529:AL529,"AL/DS")+COUNTIF(H529:AL529,"AL/NS")+COUNTIF(H529:AL529,"NH")+COUNTIF(H529:AL529,"SL")+COUNTIF(H529:AL529,"UL/DS")/2+COUNTIF(H529:AL529,"UL/NS")/2+COUNTIF(H529:AL529,"CT")+COUNTIF(H529:AL529,"NHD")+COUNTIF(H529:AL529,"PDD")+COUNTIF(H529:AL529,"B")+COUNTIF(H529:AL529,"HL")+COUNTIF(H529:AL529,"PH")+COUNTIF(H529:AL529,"BH")+COUNTIF(H529:AL529,"AL/BF")+COUNTIF(H529:AL529,"AL/BL")+COUNTIF(H529:AL529,"UL/BF")/2+COUNTIF(H529:AL529,"UL/BL")/2+COUNTIF(H529:AL529,"PH/F")/2+COUNTIF(H529:AL529,"PH/L")/2+COUNTIF(H529:AL529,"MD")+COUNTIF(H529:AL529,"PMD")+COUNTIF(H529:AL529,"PM")+COUNTIF(H529:AL529,"BM")</f>
        <v>25</v>
      </c>
      <c r="AU529" s="255">
        <f>COUNTIF(H529:AL529,"P/DS")/2+COUNTIF(H529:AL529,"P/NS")/2+COUNTIF(H529:AL529,"IL")+COUNTIF(H529:AL529,"NL")+COUNTIF(H529:AL529,"UL")+COUNTIF(H529:AL529,"UL/DS")/2+COUNTIF(H529:AL529,"UL/NS")/2+COUNTIF(H529:AL529,"KT")+COUNTIF(H529:AL529,"UL/BF")/2+COUNTIF(H529:AL529,"UL/BL")/2+COUNTIF(H529:AL529,"PH/F")/2+COUNTIF(H529:AL529,"PH/L")/2+COUNTIF(H529:AL529,"NB")</f>
        <v>1</v>
      </c>
      <c r="AV529" s="258">
        <f>COUNTIF(H529:AL529,"PN")+COUNTIF(H529:AL529,"TVD")+COUNTIF(H529:AL529,"PH")+COUNTIF(H529:AL529,"PM")+COUNTIF(H529:AL529,"PDD")-COUNTIFS(H529:AL529,"PN",H536:AL536,"&gt;=3")-COUNTIFS(H529:AL529,"PM",H536:AL536,"&gt;=3")</f>
        <v>0</v>
      </c>
      <c r="AW529" s="258">
        <f>COUNTIF(H529:AL529,"NS")+COUNTIF(H529:AL529,"D")+COUNTIF(H529:AL529,"BH")+COUNTIF(H529:AL529,"NHD")+COUNTIF(H529:AL529,"BM")-COUNTIFS(H529:AL529,"NS",H536:AL536,"&gt;=3")-COUNTIFS(H529:AL529,"BH",H536:AL536,"&gt;=3")-COUNTIFS(H529:AL529,"BM",H536:AL536,"&gt;=3")</f>
        <v>0</v>
      </c>
      <c r="AX529" s="255">
        <f>COUNTIF(H529:AL529,"AL")+COUNTIF(H529:AL529,"AL/DS")/2+COUNTIF(H529:AL529,"AL/NS")/2+COUNTIF(H529:AL529,"AL/BF")+COUNTIF(H529:AL529,"AL/BL")/2</f>
        <v>0</v>
      </c>
      <c r="AY529" s="255">
        <f>COUNTIF(H529:AL529,"SL")</f>
        <v>0</v>
      </c>
      <c r="AZ529" s="255">
        <f>COUNTIF(H529:AL529,"NH")</f>
        <v>1</v>
      </c>
      <c r="BA529" s="255">
        <f>COUNTIF(H529:AL529,"HL")</f>
        <v>0</v>
      </c>
      <c r="BB529" s="255">
        <f>COUNTIF(G529:AL529,"P/DS")/2+COUNTIF(G529:AL529,"P/NS")/2+COUNTIF(G529:AL529,"UL")+COUNTIF(G529:AL529,"UL/DS")/2+COUNTIF(G529:AL529,"UL/NS")/2+COUNTIF(G529:AL529,"UL/BL")/2+COUNTIF(G529:AL529,"UL/BF")/2+COUNTIF(G529:AL529,"PH/F")/2+COUNTIF(G529:AL529,"PH/L")/2</f>
        <v>1</v>
      </c>
      <c r="BC529" s="255">
        <f>COUNTIF(H529:AL529,"NB")</f>
        <v>0</v>
      </c>
      <c r="BD529" s="255">
        <f>COUNTIF(H529:AL529,"NL")</f>
        <v>0</v>
      </c>
      <c r="BE529" s="255">
        <f>COUNTIF(H529:AL529,"IL")</f>
        <v>0</v>
      </c>
      <c r="BF529" s="255">
        <f>COUNTIF(H529:AL529,"KT")</f>
        <v>0</v>
      </c>
      <c r="BG529" s="255">
        <f>COUNTIF(H529:AL529,"L70")</f>
        <v>0</v>
      </c>
      <c r="BH529" s="255">
        <f>COUNTIF(H529:AL529,"MD")</f>
        <v>0</v>
      </c>
      <c r="BI529" s="255">
        <f>COUNTIF(H529:AL529,"PMD")</f>
        <v>0</v>
      </c>
      <c r="BJ529" s="255">
        <f>COUNTIF(H529:AL529,"PM")</f>
        <v>0</v>
      </c>
      <c r="BK529" s="255">
        <f>COUNTIF(H529:AL529,"BM")</f>
        <v>0</v>
      </c>
      <c r="BL529" s="261">
        <f>SUMIF(H529:AL529,"PD",H530:AL530)+SUMIF(H529:AL529,"PN",H530:AL530)+SUMIF(H529:AL529,"P/DS",H530:AL530)+SUMIF(H529:AL529,"PN/F",H530:AL530)+SUMIF(H529:AL529,"PN/L",H530:AL530)+SUMIF(H529:AL529,"TV",H530:AL530)+SUMIF(H529:AL529,"TVD",H530:AL530)+SUMIF(H529:AL529,"PDD",H530:AL530)</f>
        <v>0</v>
      </c>
      <c r="BM529" s="261">
        <f>SUMIF(H529:AL529,"PD",H531:AL531)+SUMIF(H529:AL529,"PN",H531:AL531)+SUMIF(H529:AL529,"P/DS",H531:AL531)+SUMIF(H529:AL529,"PN/F",H531:AL531)+SUMIF(H529:AL529,"PN/L",H531:AL531)+SUMIF(H529:AL529,"TV",H531:AL531)+SUMIF(H529:AL529,"TVD",H531:AL531)+SUMIF(H529:AL529,"PDD",H531:AL531)+SUMIF(H529:AL529,"PMD",H531:AL531)</f>
        <v>0</v>
      </c>
      <c r="BN529" s="261">
        <f>SUMIF(H529:AL529,"PD",H532:AL532)+SUMIF(H529:AL529,"PN",H532:AL532)+SUMIF(H529:AL529,"P/DS",H532:AL532)+SUMIF(H529:AL529,"PN/F",H532:AL532)+SUMIF(H529:AL529,"PN/L",H532:AL532)+SUMIF(H529:AL529,"TV",H532:AL532)+SUMIF(H529:AL529,"TVD",H532:AL532)</f>
        <v>0</v>
      </c>
      <c r="BO529" s="261">
        <f>SUMIF(H529:AL529,"PD",H533:AL533)+SUMIF(H529:AL529,"PN",H533:AL533)+SUMIF(H529:AL529,"P/DS",H533:AL533)+SUMIF(H529:AL529,"PN/F",H533:AL533)+SUMIF(H529:AL529,"PN/L",H533:AL533)+SUMIF(H529:AL529,"TV",H533:AL533)+SUMIF(H529:AL529,"TVD",H533:AL533)</f>
        <v>0</v>
      </c>
      <c r="BP529" s="261">
        <f>SUMIF(H529:AL529,"PD",H534:AL534)+SUMIF(H529:AL529,"PN",H534:AL534)+SUMIF(H529:AL529,"P/DS",H534:AL534)+SUMIF(H529:AL529,"PN/F",H534:AL534)+SUMIF(H529:AL529,"PN/L",H534:AL534)+SUMIF(H529:AL529,"TV",H534:AL534)+SUMIF(H529:AL529,"TVD",H534:AL534)+SUMIF(H529:AL529,"PDD",H534:AL534)+SUMIF(H529:AL529,"PH",H534:AL534)+SUMIF(H529:AL529,"PM",H534:AL534)</f>
        <v>0</v>
      </c>
      <c r="BQ529" s="261">
        <f>SUMIF(H529:AL529,"PD",H535:AL535)+SUMIF(H529:AL529,"PN",H535:AL535)+SUMIF(H529:AL529,"P/DS",H535:AL535)+SUMIF(H529:AL529,"PN/F",H535:AL535)+SUMIF(H529:AL529,"PN/L",H535:AL535)+SUMIF(H529:AL529,"TV",H535:AL535)+SUMIF(H529:AL529,"TVD",H535:AL535)+SUMIF(H529:AL529,"PDD",H535:AL535)+SUMIF(H529:AL529,"PH",H535:AL535)+SUMIF(H529:AL529,"PM",H535:AL535)</f>
        <v>0</v>
      </c>
      <c r="BR529" s="269">
        <f>SUM(H530:AL530)-BL529</f>
        <v>0</v>
      </c>
      <c r="BS529" s="269">
        <f>SUM(H531:AL531)-BM529</f>
        <v>0</v>
      </c>
      <c r="BT529" s="269">
        <f>SUM(H532:AL532)-BN529</f>
        <v>0</v>
      </c>
      <c r="BU529" s="269">
        <f>SUM(H533:AL533)-BO529</f>
        <v>0</v>
      </c>
      <c r="BV529" s="269">
        <f>SUM(H534:AL534)-BP529</f>
        <v>0</v>
      </c>
      <c r="BW529" s="269">
        <f>SUM(H535:AL535)-BQ529</f>
        <v>0</v>
      </c>
      <c r="BX529" s="255">
        <f>SUMIF(H529:AL529,"PD",H536:AL536)+SUMIF(H529:AL529,"PN",H536:AL536)+SUMIF(H529:AL529,"P/DS",H536:AL536)+SUMIF(H529:AL529,"PN/F",H536:AL536)+SUMIF(H529:AL529,"PN/L",H536:AL536)</f>
        <v>0</v>
      </c>
      <c r="BY529" s="255">
        <f>SUM(H536:AL536)-BX529</f>
        <v>0</v>
      </c>
      <c r="BZ529" s="255">
        <f t="shared" ref="BZ529" si="195">+SUM(BL529:BW536)</f>
        <v>0</v>
      </c>
      <c r="CA529" s="266">
        <f>(COUNTIFS(H529:AL529,"PD",H530:AL530,"&gt;=2"))*0.5-IF(CN529="VP",COUNTIFS($H$16:$AL$16,"SAT",H529:AL529,"PD",H530:AL530,"&gt;=2"))*0.5</f>
        <v>0</v>
      </c>
      <c r="CB529" s="266">
        <f>(COUNTIFS(H529:AL529,"PN",H531:AL531,"&gt;=0.5",H530:AL530,"&gt;=1.5"))*0.5+COUNTIFS(H529:AL529,"PDD",H531:AL531,"&gt;=0.5",H530:AL530,"&gt;=1.5")*0.5</f>
        <v>0</v>
      </c>
      <c r="CC529" s="273">
        <f>(COUNTIFS(H529:AL529,"TV",H531:AL531,"&gt;=10"))*0.5+(COUNTIFS(H529:AL529,"PMD",H531:AL531,"&gt;=2"))*0.5</f>
        <v>0</v>
      </c>
      <c r="CD529" s="266">
        <f>(COUNTIFS(H529:AL529,"TVD",H533:AL533,"&gt;=6.5",H531:AL531,"&gt;=3.5"))*0.5</f>
        <v>0</v>
      </c>
      <c r="CE529" s="266">
        <f>(COUNTIFS(H529:AL529,"PD",H534:AL534,"&gt;=10"))*0.5</f>
        <v>0</v>
      </c>
      <c r="CF529" s="266">
        <f>(COUNTIFS(H529:AL529,"PDD",H534:AL534,"&gt;=3.5",H535:AL535,"&gt;=6.5")+COUNTIFS(H529:AL529,"PH",H535:AL535,"&gt;=0.5",H534:AL534,"&gt;=1.5")+COUNTIFS(H529:AL529,"PM",H535:AL535,"&gt;=0.5",H534:AL534,"&gt;=1.5"))*0.5</f>
        <v>0</v>
      </c>
      <c r="CG529" s="266">
        <f>(COUNTIFS(H529:AL529,"DS",H530:AL530,"&gt;=2")+COUNTIFS(H529:AL529,"AL/DS",H530:AL530,"&gt;=2"))*0.5-IF(CN529="VP",COUNTIFS($H$16:$AL$16,"SAT",H529:AL529,"DS",H530:AL530,"&gt;=2"))*0.5</f>
        <v>0</v>
      </c>
      <c r="CH529" s="266">
        <f>(COUNTIFS(H529:AL529,"NS",H531:AL531,"&gt;=0.5",H530:AL530,"&gt;=1.5")+COUNTIFS(H529:AL529,"AL/NS",H531:AL531,"&gt;=0.5",H530:AL530,"&gt;=1.5")+COUNTIFS(H529:AL529,"NHD",H531:AL531,"&gt;=4.5",H534:AL534,"&gt;=2",H530:AL530,"&gt;=1.5"))*0.5</f>
        <v>0</v>
      </c>
      <c r="CI529" s="266">
        <f>(COUNTIF(H531:AL531,"&gt;=10")+COUNTIFS(H529:AL529,"MD",H531:AL531,"&gt;=2")-COUNTIFS(H529:AL529,"TV",H531:AL531,"&gt;=10"))*0.5</f>
        <v>0</v>
      </c>
      <c r="CJ529" s="266">
        <f>(COUNTIFS(H529:AL529,"D",H533:AL533,"&gt;=6.5",H531:AL531,"&gt;=3.5"))*0.5</f>
        <v>0</v>
      </c>
      <c r="CK529" s="266">
        <f>(COUNTIF(H534:AL534,"&gt;=10")-COUNTIFS(H529:AL529,"PD",H534:AL534,"&gt;=10"))*0.5</f>
        <v>0</v>
      </c>
      <c r="CL529" s="265">
        <f>(COUNTIFS(H529:AL529,"NHD",H534:AL534,"&gt;=3.5",H535:AL535,"&gt;=6.5")+COUNTIFS(H529:AL529,"BH",H534:AL534,"&gt;=1.5",H535:AL535,"&gt;=0.5")+COUNTIFS(H529:AL529,"BM",H534:AL534,"&gt;=1.5",H535:AL535,"&gt;=0.5")+COUNTIFS(H529:AL529,"D",H534:AL534,"&gt;=1.5",H535:AL535,"&gt;=0.5"))*0.5</f>
        <v>0</v>
      </c>
      <c r="CM529" s="272"/>
      <c r="CN529" s="264" t="s">
        <v>666</v>
      </c>
      <c r="CO529" s="208">
        <f t="shared" ref="CO529" si="196">+AM529+AN529+AO529+AP529+AQ529+AR529+AS529+AU529+BG529</f>
        <v>26</v>
      </c>
      <c r="CP529" s="225">
        <f>+SUM(I530:I535)-I536</f>
        <v>0</v>
      </c>
      <c r="CQ529" s="225">
        <f>+SUM(J530:J535)-J536</f>
        <v>0</v>
      </c>
      <c r="CR529" s="225">
        <f>+SUM(K530:K535)-K536</f>
        <v>0</v>
      </c>
      <c r="CS529" s="207"/>
      <c r="CT529" s="207"/>
      <c r="CU529" s="207"/>
      <c r="CV529" s="207"/>
      <c r="CW529" s="207"/>
      <c r="CX529" s="207"/>
      <c r="CY529" s="207"/>
      <c r="CZ529" s="207"/>
      <c r="DA529" s="207"/>
    </row>
    <row r="530" spans="1:105" s="120" customFormat="1" ht="15" customHeight="1">
      <c r="A530" s="228"/>
      <c r="B530" s="301"/>
      <c r="C530" s="304"/>
      <c r="D530" s="237"/>
      <c r="E530" s="237"/>
      <c r="F530" s="242" t="s">
        <v>82</v>
      </c>
      <c r="G530" s="121">
        <v>1.5</v>
      </c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240"/>
      <c r="AN530" s="240"/>
      <c r="AO530" s="240"/>
      <c r="AP530" s="240"/>
      <c r="AQ530" s="240"/>
      <c r="AR530" s="240"/>
      <c r="AS530" s="240"/>
      <c r="AT530" s="256"/>
      <c r="AU530" s="256"/>
      <c r="AV530" s="259"/>
      <c r="AW530" s="259"/>
      <c r="AX530" s="256"/>
      <c r="AY530" s="256"/>
      <c r="AZ530" s="256"/>
      <c r="BA530" s="256"/>
      <c r="BB530" s="256"/>
      <c r="BC530" s="256"/>
      <c r="BD530" s="256"/>
      <c r="BE530" s="256"/>
      <c r="BF530" s="256"/>
      <c r="BG530" s="256"/>
      <c r="BH530" s="256"/>
      <c r="BI530" s="256"/>
      <c r="BJ530" s="256"/>
      <c r="BK530" s="256"/>
      <c r="BL530" s="262"/>
      <c r="BM530" s="262"/>
      <c r="BN530" s="262"/>
      <c r="BO530" s="262"/>
      <c r="BP530" s="262"/>
      <c r="BQ530" s="262"/>
      <c r="BR530" s="270"/>
      <c r="BS530" s="270"/>
      <c r="BT530" s="270"/>
      <c r="BU530" s="270"/>
      <c r="BV530" s="270"/>
      <c r="BW530" s="270"/>
      <c r="BX530" s="256"/>
      <c r="BY530" s="256"/>
      <c r="BZ530" s="256"/>
      <c r="CA530" s="267"/>
      <c r="CB530" s="267"/>
      <c r="CC530" s="274"/>
      <c r="CD530" s="267"/>
      <c r="CE530" s="267"/>
      <c r="CF530" s="267"/>
      <c r="CG530" s="267"/>
      <c r="CH530" s="267"/>
      <c r="CI530" s="267"/>
      <c r="CJ530" s="267"/>
      <c r="CK530" s="267"/>
      <c r="CL530" s="265"/>
      <c r="CM530" s="272"/>
      <c r="CN530" s="264"/>
      <c r="CO530" s="208"/>
      <c r="CP530" s="226"/>
      <c r="CQ530" s="226"/>
      <c r="CR530" s="226"/>
      <c r="CS530" s="207"/>
      <c r="CT530" s="207"/>
      <c r="CU530" s="207"/>
      <c r="CV530" s="207"/>
      <c r="CW530" s="207"/>
      <c r="CX530" s="207"/>
      <c r="CY530" s="207"/>
      <c r="CZ530" s="207"/>
      <c r="DA530" s="207"/>
    </row>
    <row r="531" spans="1:105" s="120" customFormat="1" ht="15" customHeight="1">
      <c r="A531" s="228"/>
      <c r="B531" s="301"/>
      <c r="C531" s="304"/>
      <c r="D531" s="237"/>
      <c r="E531" s="237"/>
      <c r="F531" s="243"/>
      <c r="G531" s="122">
        <v>2</v>
      </c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240"/>
      <c r="AN531" s="240"/>
      <c r="AO531" s="240"/>
      <c r="AP531" s="240"/>
      <c r="AQ531" s="240"/>
      <c r="AR531" s="240"/>
      <c r="AS531" s="240"/>
      <c r="AT531" s="256"/>
      <c r="AU531" s="256"/>
      <c r="AV531" s="259"/>
      <c r="AW531" s="259"/>
      <c r="AX531" s="256"/>
      <c r="AY531" s="256"/>
      <c r="AZ531" s="256"/>
      <c r="BA531" s="256"/>
      <c r="BB531" s="256"/>
      <c r="BC531" s="256"/>
      <c r="BD531" s="256"/>
      <c r="BE531" s="256"/>
      <c r="BF531" s="256"/>
      <c r="BG531" s="256"/>
      <c r="BH531" s="256"/>
      <c r="BI531" s="256"/>
      <c r="BJ531" s="256"/>
      <c r="BK531" s="256"/>
      <c r="BL531" s="262"/>
      <c r="BM531" s="262"/>
      <c r="BN531" s="262"/>
      <c r="BO531" s="262"/>
      <c r="BP531" s="262"/>
      <c r="BQ531" s="262"/>
      <c r="BR531" s="270"/>
      <c r="BS531" s="270"/>
      <c r="BT531" s="270"/>
      <c r="BU531" s="270"/>
      <c r="BV531" s="270"/>
      <c r="BW531" s="270"/>
      <c r="BX531" s="256"/>
      <c r="BY531" s="256"/>
      <c r="BZ531" s="256"/>
      <c r="CA531" s="267"/>
      <c r="CB531" s="267"/>
      <c r="CC531" s="274"/>
      <c r="CD531" s="267"/>
      <c r="CE531" s="267"/>
      <c r="CF531" s="267"/>
      <c r="CG531" s="267"/>
      <c r="CH531" s="267"/>
      <c r="CI531" s="267"/>
      <c r="CJ531" s="267"/>
      <c r="CK531" s="267"/>
      <c r="CL531" s="265"/>
      <c r="CM531" s="272"/>
      <c r="CN531" s="264"/>
      <c r="CO531" s="208"/>
      <c r="CP531" s="226"/>
      <c r="CQ531" s="226"/>
      <c r="CR531" s="226"/>
      <c r="CS531" s="207"/>
      <c r="CT531" s="207"/>
      <c r="CU531" s="207"/>
      <c r="CV531" s="207"/>
      <c r="CW531" s="207"/>
      <c r="CX531" s="207"/>
      <c r="CY531" s="207"/>
      <c r="CZ531" s="207"/>
      <c r="DA531" s="207"/>
    </row>
    <row r="532" spans="1:105" s="120" customFormat="1" ht="15" customHeight="1">
      <c r="A532" s="228"/>
      <c r="B532" s="301"/>
      <c r="C532" s="304"/>
      <c r="D532" s="237"/>
      <c r="E532" s="237"/>
      <c r="F532" s="243"/>
      <c r="G532" s="122">
        <v>2.1</v>
      </c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240"/>
      <c r="AN532" s="240"/>
      <c r="AO532" s="240"/>
      <c r="AP532" s="240"/>
      <c r="AQ532" s="240"/>
      <c r="AR532" s="240"/>
      <c r="AS532" s="240"/>
      <c r="AT532" s="256"/>
      <c r="AU532" s="256"/>
      <c r="AV532" s="259"/>
      <c r="AW532" s="259"/>
      <c r="AX532" s="256"/>
      <c r="AY532" s="256"/>
      <c r="AZ532" s="256"/>
      <c r="BA532" s="256"/>
      <c r="BB532" s="256"/>
      <c r="BC532" s="256"/>
      <c r="BD532" s="256"/>
      <c r="BE532" s="256"/>
      <c r="BF532" s="256"/>
      <c r="BG532" s="256"/>
      <c r="BH532" s="256"/>
      <c r="BI532" s="256"/>
      <c r="BJ532" s="256"/>
      <c r="BK532" s="256"/>
      <c r="BL532" s="262"/>
      <c r="BM532" s="262"/>
      <c r="BN532" s="262"/>
      <c r="BO532" s="262"/>
      <c r="BP532" s="262"/>
      <c r="BQ532" s="262"/>
      <c r="BR532" s="270"/>
      <c r="BS532" s="270"/>
      <c r="BT532" s="270"/>
      <c r="BU532" s="270"/>
      <c r="BV532" s="270"/>
      <c r="BW532" s="270"/>
      <c r="BX532" s="256"/>
      <c r="BY532" s="256"/>
      <c r="BZ532" s="256"/>
      <c r="CA532" s="267"/>
      <c r="CB532" s="267"/>
      <c r="CC532" s="274"/>
      <c r="CD532" s="267"/>
      <c r="CE532" s="267"/>
      <c r="CF532" s="267"/>
      <c r="CG532" s="267"/>
      <c r="CH532" s="267"/>
      <c r="CI532" s="267"/>
      <c r="CJ532" s="267"/>
      <c r="CK532" s="267"/>
      <c r="CL532" s="265"/>
      <c r="CM532" s="272"/>
      <c r="CN532" s="264"/>
      <c r="CO532" s="208"/>
      <c r="CP532" s="226"/>
      <c r="CQ532" s="226"/>
      <c r="CR532" s="226"/>
      <c r="CS532" s="207"/>
      <c r="CT532" s="207"/>
      <c r="CU532" s="207"/>
      <c r="CV532" s="207"/>
      <c r="CW532" s="207"/>
      <c r="CX532" s="207"/>
      <c r="CY532" s="207"/>
      <c r="CZ532" s="207"/>
      <c r="DA532" s="207"/>
    </row>
    <row r="533" spans="1:105" s="120" customFormat="1" ht="15" customHeight="1">
      <c r="A533" s="228"/>
      <c r="B533" s="301"/>
      <c r="C533" s="304"/>
      <c r="D533" s="237"/>
      <c r="E533" s="237"/>
      <c r="F533" s="243"/>
      <c r="G533" s="122">
        <v>2.7</v>
      </c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240"/>
      <c r="AN533" s="240"/>
      <c r="AO533" s="240"/>
      <c r="AP533" s="240"/>
      <c r="AQ533" s="240"/>
      <c r="AR533" s="240"/>
      <c r="AS533" s="240"/>
      <c r="AT533" s="256"/>
      <c r="AU533" s="256"/>
      <c r="AV533" s="259"/>
      <c r="AW533" s="259"/>
      <c r="AX533" s="256"/>
      <c r="AY533" s="256"/>
      <c r="AZ533" s="256"/>
      <c r="BA533" s="256"/>
      <c r="BB533" s="256"/>
      <c r="BC533" s="256"/>
      <c r="BD533" s="256"/>
      <c r="BE533" s="256"/>
      <c r="BF533" s="256"/>
      <c r="BG533" s="256"/>
      <c r="BH533" s="256"/>
      <c r="BI533" s="256"/>
      <c r="BJ533" s="256"/>
      <c r="BK533" s="256"/>
      <c r="BL533" s="262"/>
      <c r="BM533" s="262"/>
      <c r="BN533" s="262"/>
      <c r="BO533" s="262"/>
      <c r="BP533" s="262"/>
      <c r="BQ533" s="262"/>
      <c r="BR533" s="270"/>
      <c r="BS533" s="270"/>
      <c r="BT533" s="270"/>
      <c r="BU533" s="270"/>
      <c r="BV533" s="270"/>
      <c r="BW533" s="270"/>
      <c r="BX533" s="256"/>
      <c r="BY533" s="256"/>
      <c r="BZ533" s="256"/>
      <c r="CA533" s="267"/>
      <c r="CB533" s="267"/>
      <c r="CC533" s="274"/>
      <c r="CD533" s="267"/>
      <c r="CE533" s="267"/>
      <c r="CF533" s="267"/>
      <c r="CG533" s="267"/>
      <c r="CH533" s="267"/>
      <c r="CI533" s="267"/>
      <c r="CJ533" s="267"/>
      <c r="CK533" s="267"/>
      <c r="CL533" s="265"/>
      <c r="CM533" s="272"/>
      <c r="CN533" s="264"/>
      <c r="CO533" s="208"/>
      <c r="CP533" s="226"/>
      <c r="CQ533" s="226"/>
      <c r="CR533" s="226"/>
      <c r="CS533" s="207"/>
      <c r="CT533" s="207"/>
      <c r="CU533" s="207"/>
      <c r="CV533" s="207"/>
      <c r="CW533" s="207"/>
      <c r="CX533" s="207"/>
      <c r="CY533" s="207"/>
      <c r="CZ533" s="207"/>
      <c r="DA533" s="207"/>
    </row>
    <row r="534" spans="1:105" s="120" customFormat="1" ht="15" customHeight="1">
      <c r="A534" s="228"/>
      <c r="B534" s="301"/>
      <c r="C534" s="304"/>
      <c r="D534" s="237"/>
      <c r="E534" s="237"/>
      <c r="F534" s="243"/>
      <c r="G534" s="122">
        <v>3</v>
      </c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240"/>
      <c r="AN534" s="240"/>
      <c r="AO534" s="240"/>
      <c r="AP534" s="240"/>
      <c r="AQ534" s="240"/>
      <c r="AR534" s="240"/>
      <c r="AS534" s="240"/>
      <c r="AT534" s="256"/>
      <c r="AU534" s="256"/>
      <c r="AV534" s="259"/>
      <c r="AW534" s="259"/>
      <c r="AX534" s="256"/>
      <c r="AY534" s="256"/>
      <c r="AZ534" s="256"/>
      <c r="BA534" s="256"/>
      <c r="BB534" s="256"/>
      <c r="BC534" s="256"/>
      <c r="BD534" s="256"/>
      <c r="BE534" s="256"/>
      <c r="BF534" s="256"/>
      <c r="BG534" s="256"/>
      <c r="BH534" s="256"/>
      <c r="BI534" s="256"/>
      <c r="BJ534" s="256"/>
      <c r="BK534" s="256"/>
      <c r="BL534" s="262"/>
      <c r="BM534" s="262"/>
      <c r="BN534" s="262"/>
      <c r="BO534" s="262"/>
      <c r="BP534" s="262"/>
      <c r="BQ534" s="262"/>
      <c r="BR534" s="270"/>
      <c r="BS534" s="270"/>
      <c r="BT534" s="270"/>
      <c r="BU534" s="270"/>
      <c r="BV534" s="270"/>
      <c r="BW534" s="270"/>
      <c r="BX534" s="256"/>
      <c r="BY534" s="256"/>
      <c r="BZ534" s="256"/>
      <c r="CA534" s="267"/>
      <c r="CB534" s="267"/>
      <c r="CC534" s="274"/>
      <c r="CD534" s="267"/>
      <c r="CE534" s="267"/>
      <c r="CF534" s="267"/>
      <c r="CG534" s="267"/>
      <c r="CH534" s="267"/>
      <c r="CI534" s="267"/>
      <c r="CJ534" s="267"/>
      <c r="CK534" s="267"/>
      <c r="CL534" s="265"/>
      <c r="CM534" s="272"/>
      <c r="CN534" s="264"/>
      <c r="CO534" s="208"/>
      <c r="CP534" s="226"/>
      <c r="CQ534" s="226"/>
      <c r="CR534" s="226"/>
      <c r="CS534" s="207"/>
      <c r="CT534" s="207"/>
      <c r="CU534" s="207"/>
      <c r="CV534" s="207"/>
      <c r="CW534" s="207"/>
      <c r="CX534" s="207"/>
      <c r="CY534" s="207"/>
      <c r="CZ534" s="207"/>
      <c r="DA534" s="207"/>
    </row>
    <row r="535" spans="1:105" s="120" customFormat="1" ht="15" customHeight="1">
      <c r="A535" s="228"/>
      <c r="B535" s="301"/>
      <c r="C535" s="304"/>
      <c r="D535" s="237"/>
      <c r="E535" s="237"/>
      <c r="F535" s="244"/>
      <c r="G535" s="123">
        <v>3.9</v>
      </c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240"/>
      <c r="AN535" s="240"/>
      <c r="AO535" s="240"/>
      <c r="AP535" s="240"/>
      <c r="AQ535" s="240"/>
      <c r="AR535" s="240"/>
      <c r="AS535" s="240"/>
      <c r="AT535" s="256"/>
      <c r="AU535" s="256"/>
      <c r="AV535" s="259"/>
      <c r="AW535" s="259"/>
      <c r="AX535" s="256"/>
      <c r="AY535" s="256"/>
      <c r="AZ535" s="256"/>
      <c r="BA535" s="256"/>
      <c r="BB535" s="256"/>
      <c r="BC535" s="256"/>
      <c r="BD535" s="256"/>
      <c r="BE535" s="256"/>
      <c r="BF535" s="256"/>
      <c r="BG535" s="256"/>
      <c r="BH535" s="256"/>
      <c r="BI535" s="256"/>
      <c r="BJ535" s="256"/>
      <c r="BK535" s="256"/>
      <c r="BL535" s="262"/>
      <c r="BM535" s="262"/>
      <c r="BN535" s="262"/>
      <c r="BO535" s="262"/>
      <c r="BP535" s="262"/>
      <c r="BQ535" s="262"/>
      <c r="BR535" s="270"/>
      <c r="BS535" s="270"/>
      <c r="BT535" s="270"/>
      <c r="BU535" s="270"/>
      <c r="BV535" s="270"/>
      <c r="BW535" s="270"/>
      <c r="BX535" s="256"/>
      <c r="BY535" s="256"/>
      <c r="BZ535" s="256"/>
      <c r="CA535" s="267"/>
      <c r="CB535" s="267"/>
      <c r="CC535" s="274"/>
      <c r="CD535" s="267"/>
      <c r="CE535" s="267"/>
      <c r="CF535" s="267"/>
      <c r="CG535" s="267"/>
      <c r="CH535" s="267"/>
      <c r="CI535" s="267"/>
      <c r="CJ535" s="267"/>
      <c r="CK535" s="267"/>
      <c r="CL535" s="265"/>
      <c r="CM535" s="272"/>
      <c r="CN535" s="264"/>
      <c r="CO535" s="208"/>
      <c r="CP535" s="226"/>
      <c r="CQ535" s="226"/>
      <c r="CR535" s="226"/>
      <c r="CS535" s="207"/>
      <c r="CT535" s="207"/>
      <c r="CU535" s="207"/>
      <c r="CV535" s="207"/>
      <c r="CW535" s="207"/>
      <c r="CX535" s="207"/>
      <c r="CY535" s="207"/>
      <c r="CZ535" s="207"/>
      <c r="DA535" s="207"/>
    </row>
    <row r="536" spans="1:105" s="120" customFormat="1" ht="15" customHeight="1" thickBot="1">
      <c r="A536" s="229"/>
      <c r="B536" s="302"/>
      <c r="C536" s="305"/>
      <c r="D536" s="238"/>
      <c r="E536" s="238"/>
      <c r="F536" s="245" t="s">
        <v>83</v>
      </c>
      <c r="G536" s="246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241"/>
      <c r="AN536" s="241"/>
      <c r="AO536" s="241"/>
      <c r="AP536" s="241"/>
      <c r="AQ536" s="241"/>
      <c r="AR536" s="241"/>
      <c r="AS536" s="241"/>
      <c r="AT536" s="257"/>
      <c r="AU536" s="257"/>
      <c r="AV536" s="260"/>
      <c r="AW536" s="260"/>
      <c r="AX536" s="257"/>
      <c r="AY536" s="257"/>
      <c r="AZ536" s="257"/>
      <c r="BA536" s="257"/>
      <c r="BB536" s="257"/>
      <c r="BC536" s="257"/>
      <c r="BD536" s="257"/>
      <c r="BE536" s="257"/>
      <c r="BF536" s="257"/>
      <c r="BG536" s="257"/>
      <c r="BH536" s="257"/>
      <c r="BI536" s="257"/>
      <c r="BJ536" s="257"/>
      <c r="BK536" s="257"/>
      <c r="BL536" s="263"/>
      <c r="BM536" s="263"/>
      <c r="BN536" s="263"/>
      <c r="BO536" s="263"/>
      <c r="BP536" s="263"/>
      <c r="BQ536" s="263"/>
      <c r="BR536" s="271"/>
      <c r="BS536" s="271"/>
      <c r="BT536" s="271"/>
      <c r="BU536" s="271"/>
      <c r="BV536" s="271"/>
      <c r="BW536" s="271"/>
      <c r="BX536" s="257"/>
      <c r="BY536" s="257"/>
      <c r="BZ536" s="257"/>
      <c r="CA536" s="268"/>
      <c r="CB536" s="268"/>
      <c r="CC536" s="275"/>
      <c r="CD536" s="268"/>
      <c r="CE536" s="268"/>
      <c r="CF536" s="268"/>
      <c r="CG536" s="268"/>
      <c r="CH536" s="268"/>
      <c r="CI536" s="268"/>
      <c r="CJ536" s="268"/>
      <c r="CK536" s="268"/>
      <c r="CL536" s="265"/>
      <c r="CM536" s="272"/>
      <c r="CN536" s="264"/>
      <c r="CO536" s="208"/>
      <c r="CP536" s="226"/>
      <c r="CQ536" s="226"/>
      <c r="CR536" s="226"/>
      <c r="CS536" s="207"/>
      <c r="CT536" s="207"/>
      <c r="CU536" s="207"/>
      <c r="CV536" s="207"/>
      <c r="CW536" s="207"/>
      <c r="CX536" s="207"/>
      <c r="CY536" s="207"/>
      <c r="CZ536" s="207"/>
      <c r="DA536" s="207"/>
    </row>
    <row r="537" spans="1:105" s="120" customFormat="1" ht="15" customHeight="1">
      <c r="A537" s="227">
        <f t="shared" ref="A537" si="197">A529+1</f>
        <v>66</v>
      </c>
      <c r="B537" s="300" t="s">
        <v>1441</v>
      </c>
      <c r="C537" s="303" t="s">
        <v>1442</v>
      </c>
      <c r="D537" s="236">
        <v>44684</v>
      </c>
      <c r="E537" s="236" t="s">
        <v>1198</v>
      </c>
      <c r="F537" s="253" t="s">
        <v>80</v>
      </c>
      <c r="G537" s="254"/>
      <c r="H537" s="35"/>
      <c r="I537" s="82"/>
      <c r="J537" s="82" t="s">
        <v>57</v>
      </c>
      <c r="K537" s="82" t="s">
        <v>57</v>
      </c>
      <c r="L537" s="82" t="s">
        <v>57</v>
      </c>
      <c r="M537" s="82" t="s">
        <v>57</v>
      </c>
      <c r="N537" s="82" t="s">
        <v>57</v>
      </c>
      <c r="O537" s="82"/>
      <c r="P537" s="82" t="s">
        <v>1443</v>
      </c>
      <c r="Q537" s="82" t="s">
        <v>57</v>
      </c>
      <c r="R537" s="82" t="s">
        <v>57</v>
      </c>
      <c r="S537" s="82" t="s">
        <v>57</v>
      </c>
      <c r="T537" s="82" t="s">
        <v>57</v>
      </c>
      <c r="U537" s="82" t="s">
        <v>57</v>
      </c>
      <c r="V537" s="82"/>
      <c r="W537" s="82" t="s">
        <v>57</v>
      </c>
      <c r="X537" s="82" t="s">
        <v>57</v>
      </c>
      <c r="Y537" s="82" t="s">
        <v>57</v>
      </c>
      <c r="Z537" s="82" t="s">
        <v>57</v>
      </c>
      <c r="AA537" s="82" t="s">
        <v>57</v>
      </c>
      <c r="AB537" s="82" t="s">
        <v>57</v>
      </c>
      <c r="AC537" s="82"/>
      <c r="AD537" s="82" t="s">
        <v>57</v>
      </c>
      <c r="AE537" s="82" t="s">
        <v>57</v>
      </c>
      <c r="AF537" s="82" t="s">
        <v>57</v>
      </c>
      <c r="AG537" s="82" t="s">
        <v>57</v>
      </c>
      <c r="AH537" s="82" t="s">
        <v>57</v>
      </c>
      <c r="AI537" s="82" t="s">
        <v>1443</v>
      </c>
      <c r="AJ537" s="82"/>
      <c r="AK537" s="82" t="s">
        <v>57</v>
      </c>
      <c r="AL537" s="82" t="s">
        <v>57</v>
      </c>
      <c r="AM537" s="239">
        <f>COUNTIF(H537:AL537,"PH")+COUNTIF(H537:AL537,"PH/L")+COUNTIF(H537:AL537,"PM")</f>
        <v>0</v>
      </c>
      <c r="AN537" s="239">
        <f>COUNTIF(H537:AL537,"PD")+COUNTIF(H537:AL537,"PDD")+COUNTIF(H537:AL537,"P/DS")/2+COUNTIF(H537:AL537,"PMD")</f>
        <v>24</v>
      </c>
      <c r="AO537" s="239">
        <f>COUNTIF(H537:AL537,"PN")+COUNTIF(H537:AL537,"P/NS")/2+COUNTIF(H537:AL537,"PH")+COUNTIF(H537:AL537,"PH/F")/2+COUNTIF(H537:AL537,"PH/L")/2+COUNTIF(H537:AL537,"PM")</f>
        <v>0</v>
      </c>
      <c r="AP537" s="239">
        <f>COUNTIF(H537:AL537,"BH")+COUNTIF(H537:AL537,"AL/BL")+COUNTIF(H537:AL537,"UL/BL")+COUNTIF(H537:AL537,"BM")</f>
        <v>0</v>
      </c>
      <c r="AQ537" s="239">
        <f>COUNTIF(H537:AL537,"DS")+COUNTIF(H537:AL537,"AL/DS")/2+COUNTIF(H537:AL537,"UL/DS")/2+COUNTIF(H537:AL537,"CT")+COUNTIF(H537:AL537,"MD")</f>
        <v>0</v>
      </c>
      <c r="AR537" s="239">
        <f>COUNTIF(H537:AL537,"NS")+COUNTIF(H537:AL537,"AL/NS")/2+COUNTIF(H537:AL537,"UL/NS")/2+COUNTIF(H537:AL537,"BH")+COUNTIF(H537:AL537,"AL/BF")/2+COUNTIF(H537:AL537,"AL/BL")/2+COUNTIF(H537:AL537,"UL/BL")/2+COUNTIF(H537:AL537,"UL/BF")/2+COUNTIF(H537:AL537,"BM")</f>
        <v>0</v>
      </c>
      <c r="AS537" s="239">
        <f>COUNTIF(H537:AL537,"AL")+COUNTIF(H537:AL537,"AL/DS")/2+COUNTIF(H537:AL537,"AL/NS")/2+COUNTIF(H537:AL537,"NH")+COUNTIF(H537:AL537,"SL")+COUNTIF(H537:AL537,"NHD")+COUNTIF(H537:AL537,"B")+COUNTIF(H537:AL537,"HL")+COUNTIF(H537:AL537,"AL/BF")/2+COUNTIF(H537:AL537,"AL/BL")/2</f>
        <v>0</v>
      </c>
      <c r="AT537" s="255">
        <f>COUNTIF(H537:AL537,"PD")+COUNTIF(H537:AL537,"PN")+COUNTIF(H537:AL537,"P/DS")/2+COUNTIF(H537:AL537,"P/NS")/2+COUNTIF(H537:AL537,"DS")+COUNTIF(H537:AL537,"NS")+COUNTIF(H537:AL537,"AL")+COUNTIF(H537:AL537,"AL/DS")+COUNTIF(H537:AL537,"AL/NS")+COUNTIF(H537:AL537,"NH")+COUNTIF(H537:AL537,"SL")+COUNTIF(H537:AL537,"UL/DS")/2+COUNTIF(H537:AL537,"UL/NS")/2+COUNTIF(H537:AL537,"CT")+COUNTIF(H537:AL537,"NHD")+COUNTIF(H537:AL537,"PDD")+COUNTIF(H537:AL537,"B")+COUNTIF(H537:AL537,"HL")+COUNTIF(H537:AL537,"PH")+COUNTIF(H537:AL537,"BH")+COUNTIF(H537:AL537,"AL/BF")+COUNTIF(H537:AL537,"AL/BL")+COUNTIF(H537:AL537,"UL/BF")/2+COUNTIF(H537:AL537,"UL/BL")/2+COUNTIF(H537:AL537,"PH/F")/2+COUNTIF(H537:AL537,"PH/L")/2+COUNTIF(H537:AL537,"MD")+COUNTIF(H537:AL537,"PMD")+COUNTIF(H537:AL537,"PM")+COUNTIF(H537:AL537,"BM")</f>
        <v>24</v>
      </c>
      <c r="AU537" s="255">
        <f>COUNTIF(H537:AL537,"P/DS")/2+COUNTIF(H537:AL537,"P/NS")/2+COUNTIF(H537:AL537,"IL")+COUNTIF(H537:AL537,"NL")+COUNTIF(H537:AL537,"UL")+COUNTIF(H537:AL537,"UL/DS")/2+COUNTIF(H537:AL537,"UL/NS")/2+COUNTIF(H537:AL537,"KT")+COUNTIF(H537:AL537,"UL/BF")/2+COUNTIF(H537:AL537,"UL/BL")/2+COUNTIF(H537:AL537,"PH/F")/2+COUNTIF(H537:AL537,"PH/L")/2+COUNTIF(H537:AL537,"NB")</f>
        <v>1</v>
      </c>
      <c r="AV537" s="258">
        <f>COUNTIF(H537:AL537,"PN")+COUNTIF(H537:AL537,"TVD")+COUNTIF(H537:AL537,"PH")+COUNTIF(H537:AL537,"PM")+COUNTIF(H537:AL537,"PDD")-COUNTIFS(H537:AL537,"PN",H544:AL544,"&gt;=3")-COUNTIFS(H537:AL537,"PM",H544:AL544,"&gt;=3")</f>
        <v>0</v>
      </c>
      <c r="AW537" s="258">
        <f>COUNTIF(H537:AL537,"NS")+COUNTIF(H537:AL537,"D")+COUNTIF(H537:AL537,"BH")+COUNTIF(H537:AL537,"NHD")+COUNTIF(H537:AL537,"BM")-COUNTIFS(H537:AL537,"NS",H544:AL544,"&gt;=3")-COUNTIFS(H537:AL537,"BH",H544:AL544,"&gt;=3")-COUNTIFS(H537:AL537,"BM",H544:AL544,"&gt;=3")</f>
        <v>0</v>
      </c>
      <c r="AX537" s="255">
        <f>COUNTIF(H537:AL537,"AL")+COUNTIF(H537:AL537,"AL/DS")/2+COUNTIF(H537:AL537,"AL/NS")/2+COUNTIF(H537:AL537,"AL/BF")+COUNTIF(H537:AL537,"AL/BL")/2</f>
        <v>0</v>
      </c>
      <c r="AY537" s="255">
        <f>COUNTIF(H537:AL537,"SL")</f>
        <v>0</v>
      </c>
      <c r="AZ537" s="255">
        <f>COUNTIF(H537:AL537,"NH")</f>
        <v>0</v>
      </c>
      <c r="BA537" s="255">
        <f>COUNTIF(H537:AL537,"HL")</f>
        <v>0</v>
      </c>
      <c r="BB537" s="255">
        <f>COUNTIF(G537:AL537,"P/DS")/2+COUNTIF(G537:AL537,"P/NS")/2+COUNTIF(G537:AL537,"UL")+COUNTIF(G537:AL537,"UL/DS")/2+COUNTIF(G537:AL537,"UL/NS")/2+COUNTIF(G537:AL537,"UL/BL")/2+COUNTIF(G537:AL537,"UL/BF")/2+COUNTIF(G537:AL537,"PH/F")/2+COUNTIF(G537:AL537,"PH/L")/2</f>
        <v>1</v>
      </c>
      <c r="BC537" s="255">
        <f>COUNTIF(H537:AL537,"NB")</f>
        <v>0</v>
      </c>
      <c r="BD537" s="255">
        <f>COUNTIF(H537:AL537,"NL")</f>
        <v>0</v>
      </c>
      <c r="BE537" s="255">
        <f>COUNTIF(H537:AL537,"IL")</f>
        <v>0</v>
      </c>
      <c r="BF537" s="255">
        <f>COUNTIF(H537:AL537,"KT")</f>
        <v>0</v>
      </c>
      <c r="BG537" s="255">
        <f>COUNTIF(H537:AL537,"L70")</f>
        <v>0</v>
      </c>
      <c r="BH537" s="255">
        <f>COUNTIF(H537:AL537,"MD")</f>
        <v>0</v>
      </c>
      <c r="BI537" s="255">
        <f>COUNTIF(H537:AL537,"PMD")</f>
        <v>0</v>
      </c>
      <c r="BJ537" s="255">
        <f>COUNTIF(H537:AL537,"PM")</f>
        <v>0</v>
      </c>
      <c r="BK537" s="255">
        <f>COUNTIF(H537:AL537,"BM")</f>
        <v>0</v>
      </c>
      <c r="BL537" s="261">
        <f>SUMIF(H537:AL537,"PD",H538:AL538)+SUMIF(H537:AL537,"PN",H538:AL538)+SUMIF(H537:AL537,"P/DS",H538:AL538)+SUMIF(H537:AL537,"PN/F",H538:AL538)+SUMIF(H537:AL537,"PN/L",H538:AL538)+SUMIF(H537:AL537,"TV",H538:AL538)+SUMIF(H537:AL537,"TVD",H538:AL538)+SUMIF(H537:AL537,"PDD",H538:AL538)</f>
        <v>1.8</v>
      </c>
      <c r="BM537" s="261">
        <f>SUMIF(H537:AL537,"PD",H539:AL539)+SUMIF(H537:AL537,"PN",H539:AL539)+SUMIF(H537:AL537,"P/DS",H539:AL539)+SUMIF(H537:AL537,"PN/F",H539:AL539)+SUMIF(H537:AL537,"PN/L",H539:AL539)+SUMIF(H537:AL537,"TV",H539:AL539)+SUMIF(H537:AL537,"TVD",H539:AL539)+SUMIF(H537:AL537,"PDD",H539:AL539)+SUMIF(H537:AL537,"PMD",H539:AL539)</f>
        <v>0</v>
      </c>
      <c r="BN537" s="261">
        <f>SUMIF(H537:AL537,"PD",H540:AL540)+SUMIF(H537:AL537,"PN",H540:AL540)+SUMIF(H537:AL537,"P/DS",H540:AL540)+SUMIF(H537:AL537,"PN/F",H540:AL540)+SUMIF(H537:AL537,"PN/L",H540:AL540)+SUMIF(H537:AL537,"TV",H540:AL540)+SUMIF(H537:AL537,"TVD",H540:AL540)</f>
        <v>0</v>
      </c>
      <c r="BO537" s="261">
        <f>SUMIF(H537:AL537,"PD",H541:AL541)+SUMIF(H537:AL537,"PN",H541:AL541)+SUMIF(H537:AL537,"P/DS",H541:AL541)+SUMIF(H537:AL537,"PN/F",H541:AL541)+SUMIF(H537:AL537,"PN/L",H541:AL541)+SUMIF(H537:AL537,"TV",H541:AL541)+SUMIF(H537:AL537,"TVD",H541:AL541)</f>
        <v>0</v>
      </c>
      <c r="BP537" s="261">
        <f>SUMIF(H537:AL537,"PD",H542:AL542)+SUMIF(H537:AL537,"PN",H542:AL542)+SUMIF(H537:AL537,"P/DS",H542:AL542)+SUMIF(H537:AL537,"PN/F",H542:AL542)+SUMIF(H537:AL537,"PN/L",H542:AL542)+SUMIF(H537:AL537,"TV",H542:AL542)+SUMIF(H537:AL537,"TVD",H542:AL542)+SUMIF(H537:AL537,"PDD",H542:AL542)+SUMIF(H537:AL537,"PH",H542:AL542)+SUMIF(H537:AL537,"PM",H542:AL542)</f>
        <v>0</v>
      </c>
      <c r="BQ537" s="261">
        <f>SUMIF(H537:AL537,"PD",H543:AL543)+SUMIF(H537:AL537,"PN",H543:AL543)+SUMIF(H537:AL537,"P/DS",H543:AL543)+SUMIF(H537:AL537,"PN/F",H543:AL543)+SUMIF(H537:AL537,"PN/L",H543:AL543)+SUMIF(H537:AL537,"TV",H543:AL543)+SUMIF(H537:AL537,"TVD",H543:AL543)+SUMIF(H537:AL537,"PDD",H543:AL543)+SUMIF(H537:AL537,"PH",H543:AL543)+SUMIF(H537:AL537,"PM",H543:AL543)</f>
        <v>0</v>
      </c>
      <c r="BR537" s="269">
        <f>SUM(H538:AL538)-BL537</f>
        <v>0</v>
      </c>
      <c r="BS537" s="269">
        <f>SUM(H539:AL539)-BM537</f>
        <v>0</v>
      </c>
      <c r="BT537" s="269">
        <f>SUM(H540:AL540)-BN537</f>
        <v>0</v>
      </c>
      <c r="BU537" s="269">
        <f>SUM(H541:AL541)-BO537</f>
        <v>0</v>
      </c>
      <c r="BV537" s="269">
        <f>SUM(H542:AL542)-BP537</f>
        <v>0</v>
      </c>
      <c r="BW537" s="269">
        <f>SUM(H543:AL543)-BQ537</f>
        <v>0</v>
      </c>
      <c r="BX537" s="255">
        <f>SUMIF(H537:AL537,"PD",H544:AL544)+SUMIF(H537:AL537,"PN",H544:AL544)+SUMIF(H537:AL537,"P/DS",H544:AL544)+SUMIF(H537:AL537,"PN/F",H544:AL544)+SUMIF(H537:AL537,"PN/L",H544:AL544)</f>
        <v>0</v>
      </c>
      <c r="BY537" s="255">
        <f>SUM(H544:AL544)-BX537</f>
        <v>0</v>
      </c>
      <c r="BZ537" s="255">
        <f t="shared" ref="BZ537" si="198">+SUM(BL537:BW544)</f>
        <v>1.8</v>
      </c>
      <c r="CA537" s="266">
        <f>(COUNTIFS(H537:AL537,"PD",H538:AL538,"&gt;=2"))*0.5-IF(CN537="VP",COUNTIFS($H$16:$AL$16,"SAT",H537:AL537,"PD",H538:AL538,"&gt;=2"))*0.5</f>
        <v>0</v>
      </c>
      <c r="CB537" s="266">
        <f>(COUNTIFS(H537:AL537,"PN",H539:AL539,"&gt;=0.5",H538:AL538,"&gt;=1.5"))*0.5+COUNTIFS(H537:AL537,"PDD",H539:AL539,"&gt;=0.5",H538:AL538,"&gt;=1.5")*0.5</f>
        <v>0</v>
      </c>
      <c r="CC537" s="273">
        <f>(COUNTIFS(H537:AL537,"TV",H539:AL539,"&gt;=10"))*0.5+(COUNTIFS(H537:AL537,"PMD",H539:AL539,"&gt;=2"))*0.5</f>
        <v>0</v>
      </c>
      <c r="CD537" s="266">
        <f>(COUNTIFS(H537:AL537,"TVD",H541:AL541,"&gt;=6.5",H539:AL539,"&gt;=3.5"))*0.5</f>
        <v>0</v>
      </c>
      <c r="CE537" s="266">
        <f>(COUNTIFS(H537:AL537,"PD",H542:AL542,"&gt;=10"))*0.5</f>
        <v>0</v>
      </c>
      <c r="CF537" s="266">
        <f>(COUNTIFS(H537:AL537,"PDD",H542:AL542,"&gt;=3.5",H543:AL543,"&gt;=6.5")+COUNTIFS(H537:AL537,"PH",H543:AL543,"&gt;=0.5",H542:AL542,"&gt;=1.5")+COUNTIFS(H537:AL537,"PM",H543:AL543,"&gt;=0.5",H542:AL542,"&gt;=1.5"))*0.5</f>
        <v>0</v>
      </c>
      <c r="CG537" s="266">
        <f>(COUNTIFS(H537:AL537,"DS",H538:AL538,"&gt;=2")+COUNTIFS(H537:AL537,"AL/DS",H538:AL538,"&gt;=2"))*0.5-IF(CN537="VP",COUNTIFS($H$16:$AL$16,"SAT",H537:AL537,"DS",H538:AL538,"&gt;=2"))*0.5</f>
        <v>0</v>
      </c>
      <c r="CH537" s="266">
        <f>(COUNTIFS(H537:AL537,"NS",H539:AL539,"&gt;=0.5",H538:AL538,"&gt;=1.5")+COUNTIFS(H537:AL537,"AL/NS",H539:AL539,"&gt;=0.5",H538:AL538,"&gt;=1.5")+COUNTIFS(H537:AL537,"NHD",H539:AL539,"&gt;=4.5",H542:AL542,"&gt;=2",H538:AL538,"&gt;=1.5"))*0.5</f>
        <v>0</v>
      </c>
      <c r="CI537" s="266">
        <f>(COUNTIF(H539:AL539,"&gt;=10")+COUNTIFS(H537:AL537,"MD",H539:AL539,"&gt;=2")-COUNTIFS(H537:AL537,"TV",H539:AL539,"&gt;=10"))*0.5</f>
        <v>0</v>
      </c>
      <c r="CJ537" s="266">
        <f>(COUNTIFS(H537:AL537,"D",H541:AL541,"&gt;=6.5",H539:AL539,"&gt;=3.5"))*0.5</f>
        <v>0</v>
      </c>
      <c r="CK537" s="266">
        <f>(COUNTIF(H542:AL542,"&gt;=10")-COUNTIFS(H537:AL537,"PD",H542:AL542,"&gt;=10"))*0.5</f>
        <v>0</v>
      </c>
      <c r="CL537" s="265">
        <f>(COUNTIFS(H537:AL537,"NHD",H542:AL542,"&gt;=3.5",H543:AL543,"&gt;=6.5")+COUNTIFS(H537:AL537,"BH",H542:AL542,"&gt;=1.5",H543:AL543,"&gt;=0.5")+COUNTIFS(H537:AL537,"BM",H542:AL542,"&gt;=1.5",H543:AL543,"&gt;=0.5")+COUNTIFS(H537:AL537,"D",H542:AL542,"&gt;=1.5",H543:AL543,"&gt;=0.5"))*0.5</f>
        <v>0</v>
      </c>
      <c r="CM537" s="272"/>
      <c r="CN537" s="264" t="s">
        <v>666</v>
      </c>
      <c r="CO537" s="184">
        <f t="shared" ref="CO537" si="199">+AM537+AN537+AO537+AP537+AQ537+AR537+AS537+AU537+BG537</f>
        <v>25</v>
      </c>
      <c r="CP537" s="225">
        <f>+SUM(I538:I543)-I544</f>
        <v>0</v>
      </c>
      <c r="CQ537" s="225">
        <f>+SUM(J538:J543)-J544</f>
        <v>0</v>
      </c>
      <c r="CR537" s="225">
        <f>+SUM(K538:K543)-K544</f>
        <v>0</v>
      </c>
      <c r="CS537" s="185"/>
      <c r="CT537" s="185"/>
      <c r="CU537" s="185"/>
      <c r="CV537" s="185"/>
      <c r="CW537" s="185"/>
      <c r="CX537" s="185"/>
      <c r="CY537" s="185"/>
      <c r="CZ537" s="185"/>
      <c r="DA537" s="185"/>
    </row>
    <row r="538" spans="1:105" s="120" customFormat="1" ht="15" customHeight="1">
      <c r="A538" s="228"/>
      <c r="B538" s="301"/>
      <c r="C538" s="304"/>
      <c r="D538" s="237"/>
      <c r="E538" s="237"/>
      <c r="F538" s="242" t="s">
        <v>82</v>
      </c>
      <c r="G538" s="121">
        <v>1.5</v>
      </c>
      <c r="H538" s="83"/>
      <c r="I538" s="83"/>
      <c r="J538" s="83"/>
      <c r="K538" s="83"/>
      <c r="L538" s="83"/>
      <c r="M538" s="83"/>
      <c r="N538" s="83">
        <v>1.8</v>
      </c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240"/>
      <c r="AN538" s="240"/>
      <c r="AO538" s="240"/>
      <c r="AP538" s="240"/>
      <c r="AQ538" s="240"/>
      <c r="AR538" s="240"/>
      <c r="AS538" s="240"/>
      <c r="AT538" s="256"/>
      <c r="AU538" s="256"/>
      <c r="AV538" s="259"/>
      <c r="AW538" s="259"/>
      <c r="AX538" s="256"/>
      <c r="AY538" s="256"/>
      <c r="AZ538" s="256"/>
      <c r="BA538" s="256"/>
      <c r="BB538" s="256"/>
      <c r="BC538" s="256"/>
      <c r="BD538" s="256"/>
      <c r="BE538" s="256"/>
      <c r="BF538" s="256"/>
      <c r="BG538" s="256"/>
      <c r="BH538" s="256"/>
      <c r="BI538" s="256"/>
      <c r="BJ538" s="256"/>
      <c r="BK538" s="256"/>
      <c r="BL538" s="262"/>
      <c r="BM538" s="262"/>
      <c r="BN538" s="262"/>
      <c r="BO538" s="262"/>
      <c r="BP538" s="262"/>
      <c r="BQ538" s="262"/>
      <c r="BR538" s="270"/>
      <c r="BS538" s="270"/>
      <c r="BT538" s="270"/>
      <c r="BU538" s="270"/>
      <c r="BV538" s="270"/>
      <c r="BW538" s="270"/>
      <c r="BX538" s="256"/>
      <c r="BY538" s="256"/>
      <c r="BZ538" s="256"/>
      <c r="CA538" s="267"/>
      <c r="CB538" s="267"/>
      <c r="CC538" s="274"/>
      <c r="CD538" s="267"/>
      <c r="CE538" s="267"/>
      <c r="CF538" s="267"/>
      <c r="CG538" s="267"/>
      <c r="CH538" s="267"/>
      <c r="CI538" s="267"/>
      <c r="CJ538" s="267"/>
      <c r="CK538" s="267"/>
      <c r="CL538" s="265"/>
      <c r="CM538" s="272"/>
      <c r="CN538" s="264"/>
      <c r="CO538" s="184"/>
      <c r="CP538" s="226"/>
      <c r="CQ538" s="226"/>
      <c r="CR538" s="226"/>
      <c r="CS538" s="185"/>
      <c r="CT538" s="185"/>
      <c r="CU538" s="185"/>
      <c r="CV538" s="185"/>
      <c r="CW538" s="185"/>
      <c r="CX538" s="185"/>
      <c r="CY538" s="185"/>
      <c r="CZ538" s="185"/>
      <c r="DA538" s="185"/>
    </row>
    <row r="539" spans="1:105" s="120" customFormat="1" ht="15" customHeight="1">
      <c r="A539" s="228"/>
      <c r="B539" s="301"/>
      <c r="C539" s="304"/>
      <c r="D539" s="237"/>
      <c r="E539" s="237"/>
      <c r="F539" s="243"/>
      <c r="G539" s="122">
        <v>2</v>
      </c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240"/>
      <c r="AN539" s="240"/>
      <c r="AO539" s="240"/>
      <c r="AP539" s="240"/>
      <c r="AQ539" s="240"/>
      <c r="AR539" s="240"/>
      <c r="AS539" s="240"/>
      <c r="AT539" s="256"/>
      <c r="AU539" s="256"/>
      <c r="AV539" s="259"/>
      <c r="AW539" s="259"/>
      <c r="AX539" s="256"/>
      <c r="AY539" s="256"/>
      <c r="AZ539" s="256"/>
      <c r="BA539" s="256"/>
      <c r="BB539" s="256"/>
      <c r="BC539" s="256"/>
      <c r="BD539" s="256"/>
      <c r="BE539" s="256"/>
      <c r="BF539" s="256"/>
      <c r="BG539" s="256"/>
      <c r="BH539" s="256"/>
      <c r="BI539" s="256"/>
      <c r="BJ539" s="256"/>
      <c r="BK539" s="256"/>
      <c r="BL539" s="262"/>
      <c r="BM539" s="262"/>
      <c r="BN539" s="262"/>
      <c r="BO539" s="262"/>
      <c r="BP539" s="262"/>
      <c r="BQ539" s="262"/>
      <c r="BR539" s="270"/>
      <c r="BS539" s="270"/>
      <c r="BT539" s="270"/>
      <c r="BU539" s="270"/>
      <c r="BV539" s="270"/>
      <c r="BW539" s="270"/>
      <c r="BX539" s="256"/>
      <c r="BY539" s="256"/>
      <c r="BZ539" s="256"/>
      <c r="CA539" s="267"/>
      <c r="CB539" s="267"/>
      <c r="CC539" s="274"/>
      <c r="CD539" s="267"/>
      <c r="CE539" s="267"/>
      <c r="CF539" s="267"/>
      <c r="CG539" s="267"/>
      <c r="CH539" s="267"/>
      <c r="CI539" s="267"/>
      <c r="CJ539" s="267"/>
      <c r="CK539" s="267"/>
      <c r="CL539" s="265"/>
      <c r="CM539" s="272"/>
      <c r="CN539" s="264"/>
      <c r="CO539" s="184"/>
      <c r="CP539" s="226"/>
      <c r="CQ539" s="226"/>
      <c r="CR539" s="226"/>
      <c r="CS539" s="185"/>
      <c r="CT539" s="185"/>
      <c r="CU539" s="185"/>
      <c r="CV539" s="185"/>
      <c r="CW539" s="185"/>
      <c r="CX539" s="185"/>
      <c r="CY539" s="185"/>
      <c r="CZ539" s="185"/>
      <c r="DA539" s="185"/>
    </row>
    <row r="540" spans="1:105" s="120" customFormat="1" ht="15" customHeight="1">
      <c r="A540" s="228"/>
      <c r="B540" s="301"/>
      <c r="C540" s="304"/>
      <c r="D540" s="237"/>
      <c r="E540" s="237"/>
      <c r="F540" s="243"/>
      <c r="G540" s="122">
        <v>2.1</v>
      </c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240"/>
      <c r="AN540" s="240"/>
      <c r="AO540" s="240"/>
      <c r="AP540" s="240"/>
      <c r="AQ540" s="240"/>
      <c r="AR540" s="240"/>
      <c r="AS540" s="240"/>
      <c r="AT540" s="256"/>
      <c r="AU540" s="256"/>
      <c r="AV540" s="259"/>
      <c r="AW540" s="259"/>
      <c r="AX540" s="256"/>
      <c r="AY540" s="256"/>
      <c r="AZ540" s="256"/>
      <c r="BA540" s="256"/>
      <c r="BB540" s="256"/>
      <c r="BC540" s="256"/>
      <c r="BD540" s="256"/>
      <c r="BE540" s="256"/>
      <c r="BF540" s="256"/>
      <c r="BG540" s="256"/>
      <c r="BH540" s="256"/>
      <c r="BI540" s="256"/>
      <c r="BJ540" s="256"/>
      <c r="BK540" s="256"/>
      <c r="BL540" s="262"/>
      <c r="BM540" s="262"/>
      <c r="BN540" s="262"/>
      <c r="BO540" s="262"/>
      <c r="BP540" s="262"/>
      <c r="BQ540" s="262"/>
      <c r="BR540" s="270"/>
      <c r="BS540" s="270"/>
      <c r="BT540" s="270"/>
      <c r="BU540" s="270"/>
      <c r="BV540" s="270"/>
      <c r="BW540" s="270"/>
      <c r="BX540" s="256"/>
      <c r="BY540" s="256"/>
      <c r="BZ540" s="256"/>
      <c r="CA540" s="267"/>
      <c r="CB540" s="267"/>
      <c r="CC540" s="274"/>
      <c r="CD540" s="267"/>
      <c r="CE540" s="267"/>
      <c r="CF540" s="267"/>
      <c r="CG540" s="267"/>
      <c r="CH540" s="267"/>
      <c r="CI540" s="267"/>
      <c r="CJ540" s="267"/>
      <c r="CK540" s="267"/>
      <c r="CL540" s="265"/>
      <c r="CM540" s="272"/>
      <c r="CN540" s="264"/>
      <c r="CO540" s="184"/>
      <c r="CP540" s="226"/>
      <c r="CQ540" s="226"/>
      <c r="CR540" s="226"/>
      <c r="CS540" s="185"/>
      <c r="CT540" s="185"/>
      <c r="CU540" s="185"/>
      <c r="CV540" s="185"/>
      <c r="CW540" s="185"/>
      <c r="CX540" s="185"/>
      <c r="CY540" s="185"/>
      <c r="CZ540" s="185"/>
      <c r="DA540" s="185"/>
    </row>
    <row r="541" spans="1:105" s="120" customFormat="1" ht="15" customHeight="1">
      <c r="A541" s="228"/>
      <c r="B541" s="301"/>
      <c r="C541" s="304"/>
      <c r="D541" s="237"/>
      <c r="E541" s="237"/>
      <c r="F541" s="243"/>
      <c r="G541" s="122">
        <v>2.7</v>
      </c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240"/>
      <c r="AN541" s="240"/>
      <c r="AO541" s="240"/>
      <c r="AP541" s="240"/>
      <c r="AQ541" s="240"/>
      <c r="AR541" s="240"/>
      <c r="AS541" s="240"/>
      <c r="AT541" s="256"/>
      <c r="AU541" s="256"/>
      <c r="AV541" s="259"/>
      <c r="AW541" s="259"/>
      <c r="AX541" s="256"/>
      <c r="AY541" s="256"/>
      <c r="AZ541" s="256"/>
      <c r="BA541" s="256"/>
      <c r="BB541" s="256"/>
      <c r="BC541" s="256"/>
      <c r="BD541" s="256"/>
      <c r="BE541" s="256"/>
      <c r="BF541" s="256"/>
      <c r="BG541" s="256"/>
      <c r="BH541" s="256"/>
      <c r="BI541" s="256"/>
      <c r="BJ541" s="256"/>
      <c r="BK541" s="256"/>
      <c r="BL541" s="262"/>
      <c r="BM541" s="262"/>
      <c r="BN541" s="262"/>
      <c r="BO541" s="262"/>
      <c r="BP541" s="262"/>
      <c r="BQ541" s="262"/>
      <c r="BR541" s="270"/>
      <c r="BS541" s="270"/>
      <c r="BT541" s="270"/>
      <c r="BU541" s="270"/>
      <c r="BV541" s="270"/>
      <c r="BW541" s="270"/>
      <c r="BX541" s="256"/>
      <c r="BY541" s="256"/>
      <c r="BZ541" s="256"/>
      <c r="CA541" s="267"/>
      <c r="CB541" s="267"/>
      <c r="CC541" s="274"/>
      <c r="CD541" s="267"/>
      <c r="CE541" s="267"/>
      <c r="CF541" s="267"/>
      <c r="CG541" s="267"/>
      <c r="CH541" s="267"/>
      <c r="CI541" s="267"/>
      <c r="CJ541" s="267"/>
      <c r="CK541" s="267"/>
      <c r="CL541" s="265"/>
      <c r="CM541" s="272"/>
      <c r="CN541" s="264"/>
      <c r="CO541" s="184"/>
      <c r="CP541" s="226"/>
      <c r="CQ541" s="226"/>
      <c r="CR541" s="226"/>
      <c r="CS541" s="185"/>
      <c r="CT541" s="185"/>
      <c r="CU541" s="185"/>
      <c r="CV541" s="185"/>
      <c r="CW541" s="185"/>
      <c r="CX541" s="185"/>
      <c r="CY541" s="185"/>
      <c r="CZ541" s="185"/>
      <c r="DA541" s="185"/>
    </row>
    <row r="542" spans="1:105" s="120" customFormat="1" ht="15" customHeight="1">
      <c r="A542" s="228"/>
      <c r="B542" s="301"/>
      <c r="C542" s="304"/>
      <c r="D542" s="237"/>
      <c r="E542" s="237"/>
      <c r="F542" s="243"/>
      <c r="G542" s="122">
        <v>3</v>
      </c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240"/>
      <c r="AN542" s="240"/>
      <c r="AO542" s="240"/>
      <c r="AP542" s="240"/>
      <c r="AQ542" s="240"/>
      <c r="AR542" s="240"/>
      <c r="AS542" s="240"/>
      <c r="AT542" s="256"/>
      <c r="AU542" s="256"/>
      <c r="AV542" s="259"/>
      <c r="AW542" s="259"/>
      <c r="AX542" s="256"/>
      <c r="AY542" s="256"/>
      <c r="AZ542" s="256"/>
      <c r="BA542" s="256"/>
      <c r="BB542" s="256"/>
      <c r="BC542" s="256"/>
      <c r="BD542" s="256"/>
      <c r="BE542" s="256"/>
      <c r="BF542" s="256"/>
      <c r="BG542" s="256"/>
      <c r="BH542" s="256"/>
      <c r="BI542" s="256"/>
      <c r="BJ542" s="256"/>
      <c r="BK542" s="256"/>
      <c r="BL542" s="262"/>
      <c r="BM542" s="262"/>
      <c r="BN542" s="262"/>
      <c r="BO542" s="262"/>
      <c r="BP542" s="262"/>
      <c r="BQ542" s="262"/>
      <c r="BR542" s="270"/>
      <c r="BS542" s="270"/>
      <c r="BT542" s="270"/>
      <c r="BU542" s="270"/>
      <c r="BV542" s="270"/>
      <c r="BW542" s="270"/>
      <c r="BX542" s="256"/>
      <c r="BY542" s="256"/>
      <c r="BZ542" s="256"/>
      <c r="CA542" s="267"/>
      <c r="CB542" s="267"/>
      <c r="CC542" s="274"/>
      <c r="CD542" s="267"/>
      <c r="CE542" s="267"/>
      <c r="CF542" s="267"/>
      <c r="CG542" s="267"/>
      <c r="CH542" s="267"/>
      <c r="CI542" s="267"/>
      <c r="CJ542" s="267"/>
      <c r="CK542" s="267"/>
      <c r="CL542" s="265"/>
      <c r="CM542" s="272"/>
      <c r="CN542" s="264"/>
      <c r="CO542" s="184"/>
      <c r="CP542" s="226"/>
      <c r="CQ542" s="226"/>
      <c r="CR542" s="226"/>
      <c r="CS542" s="185"/>
      <c r="CT542" s="185"/>
      <c r="CU542" s="185"/>
      <c r="CV542" s="185"/>
      <c r="CW542" s="185"/>
      <c r="CX542" s="185"/>
      <c r="CY542" s="185"/>
      <c r="CZ542" s="185"/>
      <c r="DA542" s="185"/>
    </row>
    <row r="543" spans="1:105" s="120" customFormat="1" ht="15" customHeight="1">
      <c r="A543" s="228"/>
      <c r="B543" s="301"/>
      <c r="C543" s="304"/>
      <c r="D543" s="237"/>
      <c r="E543" s="237"/>
      <c r="F543" s="244"/>
      <c r="G543" s="123">
        <v>3.9</v>
      </c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240"/>
      <c r="AN543" s="240"/>
      <c r="AO543" s="240"/>
      <c r="AP543" s="240"/>
      <c r="AQ543" s="240"/>
      <c r="AR543" s="240"/>
      <c r="AS543" s="240"/>
      <c r="AT543" s="256"/>
      <c r="AU543" s="256"/>
      <c r="AV543" s="259"/>
      <c r="AW543" s="259"/>
      <c r="AX543" s="256"/>
      <c r="AY543" s="256"/>
      <c r="AZ543" s="256"/>
      <c r="BA543" s="256"/>
      <c r="BB543" s="256"/>
      <c r="BC543" s="256"/>
      <c r="BD543" s="256"/>
      <c r="BE543" s="256"/>
      <c r="BF543" s="256"/>
      <c r="BG543" s="256"/>
      <c r="BH543" s="256"/>
      <c r="BI543" s="256"/>
      <c r="BJ543" s="256"/>
      <c r="BK543" s="256"/>
      <c r="BL543" s="262"/>
      <c r="BM543" s="262"/>
      <c r="BN543" s="262"/>
      <c r="BO543" s="262"/>
      <c r="BP543" s="262"/>
      <c r="BQ543" s="262"/>
      <c r="BR543" s="270"/>
      <c r="BS543" s="270"/>
      <c r="BT543" s="270"/>
      <c r="BU543" s="270"/>
      <c r="BV543" s="270"/>
      <c r="BW543" s="270"/>
      <c r="BX543" s="256"/>
      <c r="BY543" s="256"/>
      <c r="BZ543" s="256"/>
      <c r="CA543" s="267"/>
      <c r="CB543" s="267"/>
      <c r="CC543" s="274"/>
      <c r="CD543" s="267"/>
      <c r="CE543" s="267"/>
      <c r="CF543" s="267"/>
      <c r="CG543" s="267"/>
      <c r="CH543" s="267"/>
      <c r="CI543" s="267"/>
      <c r="CJ543" s="267"/>
      <c r="CK543" s="267"/>
      <c r="CL543" s="265"/>
      <c r="CM543" s="272"/>
      <c r="CN543" s="264"/>
      <c r="CO543" s="184"/>
      <c r="CP543" s="226"/>
      <c r="CQ543" s="226"/>
      <c r="CR543" s="226"/>
      <c r="CS543" s="185"/>
      <c r="CT543" s="185"/>
      <c r="CU543" s="185"/>
      <c r="CV543" s="185"/>
      <c r="CW543" s="185"/>
      <c r="CX543" s="185"/>
      <c r="CY543" s="185"/>
      <c r="CZ543" s="185"/>
      <c r="DA543" s="185"/>
    </row>
    <row r="544" spans="1:105" s="120" customFormat="1" ht="15" customHeight="1" thickBot="1">
      <c r="A544" s="229"/>
      <c r="B544" s="302"/>
      <c r="C544" s="305"/>
      <c r="D544" s="238"/>
      <c r="E544" s="238"/>
      <c r="F544" s="245" t="s">
        <v>83</v>
      </c>
      <c r="G544" s="246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241"/>
      <c r="AN544" s="241"/>
      <c r="AO544" s="241"/>
      <c r="AP544" s="241"/>
      <c r="AQ544" s="241"/>
      <c r="AR544" s="241"/>
      <c r="AS544" s="241"/>
      <c r="AT544" s="257"/>
      <c r="AU544" s="257"/>
      <c r="AV544" s="260"/>
      <c r="AW544" s="260"/>
      <c r="AX544" s="257"/>
      <c r="AY544" s="257"/>
      <c r="AZ544" s="257"/>
      <c r="BA544" s="257"/>
      <c r="BB544" s="257"/>
      <c r="BC544" s="257"/>
      <c r="BD544" s="257"/>
      <c r="BE544" s="257"/>
      <c r="BF544" s="257"/>
      <c r="BG544" s="257"/>
      <c r="BH544" s="257"/>
      <c r="BI544" s="257"/>
      <c r="BJ544" s="257"/>
      <c r="BK544" s="257"/>
      <c r="BL544" s="263"/>
      <c r="BM544" s="263"/>
      <c r="BN544" s="263"/>
      <c r="BO544" s="263"/>
      <c r="BP544" s="263"/>
      <c r="BQ544" s="263"/>
      <c r="BR544" s="271"/>
      <c r="BS544" s="271"/>
      <c r="BT544" s="271"/>
      <c r="BU544" s="271"/>
      <c r="BV544" s="271"/>
      <c r="BW544" s="271"/>
      <c r="BX544" s="257"/>
      <c r="BY544" s="257"/>
      <c r="BZ544" s="257"/>
      <c r="CA544" s="268"/>
      <c r="CB544" s="268"/>
      <c r="CC544" s="275"/>
      <c r="CD544" s="268"/>
      <c r="CE544" s="268"/>
      <c r="CF544" s="268"/>
      <c r="CG544" s="268"/>
      <c r="CH544" s="268"/>
      <c r="CI544" s="268"/>
      <c r="CJ544" s="268"/>
      <c r="CK544" s="268"/>
      <c r="CL544" s="265"/>
      <c r="CM544" s="272"/>
      <c r="CN544" s="264"/>
      <c r="CO544" s="184"/>
      <c r="CP544" s="226"/>
      <c r="CQ544" s="226"/>
      <c r="CR544" s="226"/>
      <c r="CS544" s="185"/>
      <c r="CT544" s="185"/>
      <c r="CU544" s="185"/>
      <c r="CV544" s="185"/>
      <c r="CW544" s="185"/>
      <c r="CX544" s="185"/>
      <c r="CY544" s="185"/>
      <c r="CZ544" s="185"/>
      <c r="DA544" s="185"/>
    </row>
    <row r="545" spans="1:105" s="120" customFormat="1" ht="15" customHeight="1">
      <c r="A545" s="227">
        <f t="shared" ref="A545" si="200">A537+1</f>
        <v>67</v>
      </c>
      <c r="B545" s="276" t="s">
        <v>724</v>
      </c>
      <c r="C545" s="279" t="s">
        <v>829</v>
      </c>
      <c r="D545" s="236">
        <v>44243</v>
      </c>
      <c r="E545" s="236" t="s">
        <v>1198</v>
      </c>
      <c r="F545" s="253" t="s">
        <v>80</v>
      </c>
      <c r="G545" s="254"/>
      <c r="H545" s="35" t="s">
        <v>69</v>
      </c>
      <c r="I545" s="82" t="s">
        <v>973</v>
      </c>
      <c r="J545" s="82" t="s">
        <v>61</v>
      </c>
      <c r="K545" s="82" t="s">
        <v>61</v>
      </c>
      <c r="L545" s="82" t="s">
        <v>61</v>
      </c>
      <c r="M545" s="82" t="s">
        <v>61</v>
      </c>
      <c r="N545" s="82" t="s">
        <v>61</v>
      </c>
      <c r="O545" s="82" t="s">
        <v>973</v>
      </c>
      <c r="P545" s="82" t="s">
        <v>61</v>
      </c>
      <c r="Q545" s="82" t="s">
        <v>61</v>
      </c>
      <c r="R545" s="82" t="s">
        <v>61</v>
      </c>
      <c r="S545" s="82" t="s">
        <v>61</v>
      </c>
      <c r="T545" s="82" t="s">
        <v>631</v>
      </c>
      <c r="U545" s="82" t="s">
        <v>61</v>
      </c>
      <c r="V545" s="82"/>
      <c r="W545" s="82" t="s">
        <v>60</v>
      </c>
      <c r="X545" s="82" t="s">
        <v>60</v>
      </c>
      <c r="Y545" s="82" t="s">
        <v>60</v>
      </c>
      <c r="Z545" s="82" t="s">
        <v>60</v>
      </c>
      <c r="AA545" s="82" t="s">
        <v>60</v>
      </c>
      <c r="AB545" s="82" t="s">
        <v>60</v>
      </c>
      <c r="AC545" s="82"/>
      <c r="AD545" s="82" t="s">
        <v>60</v>
      </c>
      <c r="AE545" s="82" t="s">
        <v>67</v>
      </c>
      <c r="AF545" s="82" t="s">
        <v>60</v>
      </c>
      <c r="AG545" s="82" t="s">
        <v>60</v>
      </c>
      <c r="AH545" s="82" t="s">
        <v>60</v>
      </c>
      <c r="AI545" s="82" t="s">
        <v>1471</v>
      </c>
      <c r="AJ545" s="82"/>
      <c r="AK545" s="82" t="s">
        <v>61</v>
      </c>
      <c r="AL545" s="82" t="s">
        <v>61</v>
      </c>
      <c r="AM545" s="239">
        <f>COUNTIF(H545:AL545,"PH")+COUNTIF(H545:AL545,"PH/L")+COUNTIF(H545:AL545,"PM")</f>
        <v>0</v>
      </c>
      <c r="AN545" s="239">
        <f>COUNTIF(H545:AL545,"PD")+COUNTIF(H545:AL545,"PDD")+COUNTIF(H545:AL545,"P/DS")/2+COUNTIF(H545:AL545,"PMD")</f>
        <v>0</v>
      </c>
      <c r="AO545" s="239">
        <f>COUNTIF(H545:AL545,"PN")+COUNTIF(H545:AL545,"P/NS")/2+COUNTIF(H545:AL545,"PH")+COUNTIF(H545:AL545,"PH/F")/2+COUNTIF(H545:AL545,"PH/L")/2+COUNTIF(H545:AL545,"PM")</f>
        <v>0</v>
      </c>
      <c r="AP545" s="239">
        <f>COUNTIF(H545:AL545,"BH")+COUNTIF(H545:AL545,"AL/BL")+COUNTIF(H545:AL545,"UL/BL")+COUNTIF(H545:AL545,"BM")</f>
        <v>0</v>
      </c>
      <c r="AQ545" s="239">
        <f>COUNTIF(H545:AL545,"DS")+COUNTIF(H545:AL545,"AL/DS")/2+COUNTIF(H545:AL545,"UL/DS")/2+COUNTIF(H545:AL545,"CT")+COUNTIF(H545:AL545,"MD")</f>
        <v>10.5</v>
      </c>
      <c r="AR545" s="239">
        <f>COUNTIF(H545:AL545,"NS")+COUNTIF(H545:AL545,"AL/NS")/2+COUNTIF(H545:AL545,"UL/NS")/2+COUNTIF(H545:AL545,"BH")+COUNTIF(H545:AL545,"AL/BF")/2+COUNTIF(H545:AL545,"AL/BL")/2+COUNTIF(H545:AL545,"UL/BL")/2+COUNTIF(H545:AL545,"UL/BF")/2+COUNTIF(H545:AL545,"BM")</f>
        <v>12</v>
      </c>
      <c r="AS545" s="239">
        <f>COUNTIF(H545:AL545,"AL")+COUNTIF(H545:AL545,"AL/DS")/2+COUNTIF(H545:AL545,"AL/NS")/2+COUNTIF(H545:AL545,"NH")+COUNTIF(H545:AL545,"SL")+COUNTIF(H545:AL545,"NHD")+COUNTIF(H545:AL545,"B")+COUNTIF(H545:AL545,"HL")+COUNTIF(H545:AL545,"AL/BF")/2+COUNTIF(H545:AL545,"AL/BL")/2</f>
        <v>2</v>
      </c>
      <c r="AT545" s="255">
        <f>COUNTIF(H545:AL545,"PD")+COUNTIF(H545:AL545,"PN")+COUNTIF(H545:AL545,"P/DS")/2+COUNTIF(H545:AL545,"P/NS")/2+COUNTIF(H545:AL545,"DS")+COUNTIF(H545:AL545,"NS")+COUNTIF(H545:AL545,"AL")+COUNTIF(H545:AL545,"AL/DS")+COUNTIF(H545:AL545,"AL/NS")+COUNTIF(H545:AL545,"NH")+COUNTIF(H545:AL545,"SL")+COUNTIF(H545:AL545,"UL/DS")/2+COUNTIF(H545:AL545,"UL/NS")/2+COUNTIF(H545:AL545,"CT")+COUNTIF(H545:AL545,"NHD")+COUNTIF(H545:AL545,"PDD")+COUNTIF(H545:AL545,"B")+COUNTIF(H545:AL545,"HL")+COUNTIF(H545:AL545,"PH")+COUNTIF(H545:AL545,"BH")+COUNTIF(H545:AL545,"AL/BF")+COUNTIF(H545:AL545,"AL/BL")+COUNTIF(H545:AL545,"UL/BF")/2+COUNTIF(H545:AL545,"UL/BL")/2+COUNTIF(H545:AL545,"PH/F")/2+COUNTIF(H545:AL545,"PH/L")/2+COUNTIF(H545:AL545,"MD")+COUNTIF(H545:AL545,"PMD")+COUNTIF(H545:AL545,"PM")+COUNTIF(H545:AL545,"BM")</f>
        <v>24.5</v>
      </c>
      <c r="AU545" s="255">
        <f>COUNTIF(H545:AL545,"P/DS")/2+COUNTIF(H545:AL545,"P/NS")/2+COUNTIF(H545:AL545,"IL")+COUNTIF(H545:AL545,"NL")+COUNTIF(H545:AL545,"UL")+COUNTIF(H545:AL545,"UL/DS")/2+COUNTIF(H545:AL545,"UL/NS")/2+COUNTIF(H545:AL545,"KT")+COUNTIF(H545:AL545,"UL/BF")/2+COUNTIF(H545:AL545,"UL/BL")/2+COUNTIF(H545:AL545,"PH/F")/2+COUNTIF(H545:AL545,"PH/L")/2+COUNTIF(H545:AL545,"NB")</f>
        <v>1.5</v>
      </c>
      <c r="AV545" s="258">
        <f>COUNTIF(H545:AL545,"PN")+COUNTIF(H545:AL545,"TVD")+COUNTIF(H545:AL545,"PH")+COUNTIF(H545:AL545,"PM")+COUNTIF(H545:AL545,"PDD")-COUNTIFS(H545:AL545,"PN",H552:AL552,"&gt;=3")-COUNTIFS(H545:AL545,"PM",H552:AL552,"&gt;=3")</f>
        <v>0</v>
      </c>
      <c r="AW545" s="258">
        <f>COUNTIF(H545:AL545,"NS")+COUNTIF(H545:AL545,"D")+COUNTIF(H545:AL545,"BH")+COUNTIF(H545:AL545,"NHD")+COUNTIF(H545:AL545,"BM")-COUNTIFS(H545:AL545,"NS",H552:AL552,"&gt;=3")-COUNTIFS(H545:AL545,"BH",H552:AL552,"&gt;=3")-COUNTIFS(H545:AL545,"BM",H552:AL552,"&gt;=3")</f>
        <v>14</v>
      </c>
      <c r="AX545" s="255">
        <f>COUNTIF(H545:AL545,"AL")+COUNTIF(H545:AL545,"AL/DS")/2+COUNTIF(H545:AL545,"AL/NS")/2+COUNTIF(H545:AL545,"AL/BF")+COUNTIF(H545:AL545,"AL/BL")/2</f>
        <v>1</v>
      </c>
      <c r="AY545" s="255">
        <f>COUNTIF(H545:AL545,"SL")</f>
        <v>0</v>
      </c>
      <c r="AZ545" s="255">
        <f>COUNTIF(H545:AL545,"NH")</f>
        <v>1</v>
      </c>
      <c r="BA545" s="255">
        <f>COUNTIF(H545:AL545,"HL")</f>
        <v>0</v>
      </c>
      <c r="BB545" s="255">
        <f>COUNTIF(G545:AL545,"P/DS")/2+COUNTIF(G545:AL545,"P/NS")/2+COUNTIF(G545:AL545,"UL")+COUNTIF(G545:AL545,"UL/DS")/2+COUNTIF(G545:AL545,"UL/NS")/2+COUNTIF(G545:AL545,"UL/BL")/2+COUNTIF(G545:AL545,"UL/BF")/2+COUNTIF(G545:AL545,"PH/F")/2+COUNTIF(G545:AL545,"PH/L")/2</f>
        <v>0.5</v>
      </c>
      <c r="BC545" s="255">
        <f>COUNTIF(H545:AL545,"NB")</f>
        <v>1</v>
      </c>
      <c r="BD545" s="255">
        <f>COUNTIF(H545:AL545,"NL")</f>
        <v>0</v>
      </c>
      <c r="BE545" s="255">
        <f>COUNTIF(H545:AL545,"IL")</f>
        <v>0</v>
      </c>
      <c r="BF545" s="255">
        <f>COUNTIF(H545:AL545,"KT")</f>
        <v>0</v>
      </c>
      <c r="BG545" s="255">
        <f>COUNTIF(H545:AL545,"L70")</f>
        <v>0</v>
      </c>
      <c r="BH545" s="255">
        <f>COUNTIF(H545:AL545,"MD")</f>
        <v>0</v>
      </c>
      <c r="BI545" s="255">
        <f>COUNTIF(H545:AL545,"PMD")</f>
        <v>0</v>
      </c>
      <c r="BJ545" s="255">
        <f>COUNTIF(H545:AL545,"PM")</f>
        <v>0</v>
      </c>
      <c r="BK545" s="255">
        <f>COUNTIF(H545:AL545,"BM")</f>
        <v>0</v>
      </c>
      <c r="BL545" s="261">
        <f>SUMIF(H545:AL545,"PD",H546:AL546)+SUMIF(H545:AL545,"PN",H546:AL546)+SUMIF(H545:AL545,"P/DS",H546:AL546)+SUMIF(H545:AL545,"PN/F",H546:AL546)+SUMIF(H545:AL545,"PN/L",H546:AL546)+SUMIF(H545:AL545,"TV",H546:AL546)+SUMIF(H545:AL545,"TVD",H546:AL546)+SUMIF(H545:AL545,"PDD",H546:AL546)</f>
        <v>0</v>
      </c>
      <c r="BM545" s="261">
        <f>SUMIF(H545:AL545,"PD",H547:AL547)+SUMIF(H545:AL545,"PN",H547:AL547)+SUMIF(H545:AL545,"P/DS",H547:AL547)+SUMIF(H545:AL545,"PN/F",H547:AL547)+SUMIF(H545:AL545,"PN/L",H547:AL547)+SUMIF(H545:AL545,"TV",H547:AL547)+SUMIF(H545:AL545,"TVD",H547:AL547)+SUMIF(H545:AL545,"PDD",H547:AL547)+SUMIF(H545:AL545,"PMD",H547:AL547)</f>
        <v>0</v>
      </c>
      <c r="BN545" s="261">
        <f>SUMIF(H545:AL545,"PD",H548:AL548)+SUMIF(H545:AL545,"PN",H548:AL548)+SUMIF(H545:AL545,"P/DS",H548:AL548)+SUMIF(H545:AL545,"PN/F",H548:AL548)+SUMIF(H545:AL545,"PN/L",H548:AL548)+SUMIF(H545:AL545,"TV",H548:AL548)+SUMIF(H545:AL545,"TVD",H548:AL548)</f>
        <v>0</v>
      </c>
      <c r="BO545" s="261">
        <f>SUMIF(H545:AL545,"PD",H549:AL549)+SUMIF(H545:AL545,"PN",H549:AL549)+SUMIF(H545:AL545,"P/DS",H549:AL549)+SUMIF(H545:AL545,"PN/F",H549:AL549)+SUMIF(H545:AL545,"PN/L",H549:AL549)+SUMIF(H545:AL545,"TV",H549:AL549)+SUMIF(H545:AL545,"TVD",H549:AL549)</f>
        <v>0</v>
      </c>
      <c r="BP545" s="261">
        <f>SUMIF(H545:AL545,"PD",H550:AL550)+SUMIF(H545:AL545,"PN",H550:AL550)+SUMIF(H545:AL545,"P/DS",H550:AL550)+SUMIF(H545:AL545,"PN/F",H550:AL550)+SUMIF(H545:AL545,"PN/L",H550:AL550)+SUMIF(H545:AL545,"TV",H550:AL550)+SUMIF(H545:AL545,"TVD",H550:AL550)+SUMIF(H545:AL545,"PDD",H550:AL550)+SUMIF(H545:AL545,"PH",H550:AL550)+SUMIF(H545:AL545,"PM",H550:AL550)</f>
        <v>0</v>
      </c>
      <c r="BQ545" s="261">
        <f>SUMIF(H545:AL545,"PD",H551:AL551)+SUMIF(H545:AL545,"PN",H551:AL551)+SUMIF(H545:AL545,"P/DS",H551:AL551)+SUMIF(H545:AL545,"PN/F",H551:AL551)+SUMIF(H545:AL545,"PN/L",H551:AL551)+SUMIF(H545:AL545,"TV",H551:AL551)+SUMIF(H545:AL545,"TVD",H551:AL551)+SUMIF(H545:AL545,"PDD",H551:AL551)+SUMIF(H545:AL545,"PH",H551:AL551)+SUMIF(H545:AL545,"PM",H551:AL551)</f>
        <v>0</v>
      </c>
      <c r="BR545" s="269">
        <f>SUM(H546:AL546)-BL545</f>
        <v>24.5</v>
      </c>
      <c r="BS545" s="269">
        <f>SUM(H547:AL547)-BM545</f>
        <v>14</v>
      </c>
      <c r="BT545" s="269">
        <f>SUM(H548:AL548)-BN545</f>
        <v>0</v>
      </c>
      <c r="BU545" s="269">
        <f>SUM(H549:AL549)-BO545</f>
        <v>13</v>
      </c>
      <c r="BV545" s="269">
        <f>SUM(H550:AL550)-BP545</f>
        <v>0</v>
      </c>
      <c r="BW545" s="269">
        <f>SUM(H551:AL551)-BQ545</f>
        <v>0</v>
      </c>
      <c r="BX545" s="255">
        <f>SUMIF(H545:AL545,"PD",H552:AL552)+SUMIF(H545:AL545,"PN",H552:AL552)+SUMIF(H545:AL545,"P/DS",H552:AL552)+SUMIF(H545:AL545,"PN/F",H552:AL552)+SUMIF(H545:AL545,"PN/L",H552:AL552)</f>
        <v>0</v>
      </c>
      <c r="BY545" s="255">
        <f>SUM(H552:AL552)-BX545</f>
        <v>2.7</v>
      </c>
      <c r="BZ545" s="255">
        <f t="shared" ref="BZ545" si="201">+SUM(BL545:BW552)</f>
        <v>51.5</v>
      </c>
      <c r="CA545" s="266">
        <f>(COUNTIFS(H545:AL545,"PD",H546:AL546,"&gt;=2"))*0.5-IF(CN545="VP",COUNTIFS($H$16:$AL$16,"SAT",H545:AL545,"PD",H546:AL546,"&gt;=2"))*0.5</f>
        <v>0</v>
      </c>
      <c r="CB545" s="266">
        <f>(COUNTIFS(H545:AL545,"PN",H547:AL547,"&gt;=0.5",H546:AL546,"&gt;=1.5"))*0.5+COUNTIFS(H545:AL545,"PDD",H547:AL547,"&gt;=0.5",H546:AL546,"&gt;=1.5")*0.5</f>
        <v>0</v>
      </c>
      <c r="CC545" s="273">
        <f>(COUNTIFS(H545:AL545,"TV",H547:AL547,"&gt;=10"))*0.5+(COUNTIFS(H545:AL545,"PMD",H547:AL547,"&gt;=2"))*0.5</f>
        <v>0</v>
      </c>
      <c r="CD545" s="266">
        <f>(COUNTIFS(H545:AL545,"TVD",H549:AL549,"&gt;=6.5",H547:AL547,"&gt;=3.5"))*0.5</f>
        <v>0</v>
      </c>
      <c r="CE545" s="266">
        <f>(COUNTIFS(H545:AL545,"PD",H550:AL550,"&gt;=10"))*0.5</f>
        <v>0</v>
      </c>
      <c r="CF545" s="266">
        <f>(COUNTIFS(H545:AL545,"PDD",H550:AL550,"&gt;=3.5",H551:AL551,"&gt;=6.5")+COUNTIFS(H545:AL545,"PH",H551:AL551,"&gt;=0.5",H550:AL550,"&gt;=1.5")+COUNTIFS(H545:AL545,"PM",H551:AL551,"&gt;=0.5",H550:AL550,"&gt;=1.5"))*0.5</f>
        <v>0</v>
      </c>
      <c r="CG545" s="266">
        <f>(COUNTIFS(H545:AL545,"DS",H546:AL546,"&gt;=2")+COUNTIFS(H545:AL545,"AL/DS",H546:AL546,"&gt;=2"))*0.5-IF(CN545="VP",COUNTIFS($H$16:$AL$16,"SAT",H545:AL545,"DS",H546:AL546,"&gt;=2"))*0.5</f>
        <v>0.5</v>
      </c>
      <c r="CH545" s="266">
        <f>(COUNTIFS(H545:AL545,"NS",H547:AL547,"&gt;=0.5",H546:AL546,"&gt;=1.5")+COUNTIFS(H545:AL545,"AL/NS",H547:AL547,"&gt;=0.5",H546:AL546,"&gt;=1.5")+COUNTIFS(H545:AL545,"NHD",H547:AL547,"&gt;=4.5",H550:AL550,"&gt;=2",H546:AL546,"&gt;=1.5"))*0.5</f>
        <v>5</v>
      </c>
      <c r="CI545" s="266">
        <f>(COUNTIF(H547:AL547,"&gt;=10")+COUNTIFS(H545:AL545,"MD",H547:AL547,"&gt;=2")-COUNTIFS(H545:AL545,"TV",H547:AL547,"&gt;=10"))*0.5</f>
        <v>0</v>
      </c>
      <c r="CJ545" s="266">
        <f>(COUNTIFS(H545:AL545,"D",H549:AL549,"&gt;=6.5",H547:AL547,"&gt;=3.5"))*0.5</f>
        <v>1</v>
      </c>
      <c r="CK545" s="266">
        <f>(COUNTIF(H550:AL550,"&gt;=10")-COUNTIFS(H545:AL545,"PD",H550:AL550,"&gt;=10"))*0.5</f>
        <v>0</v>
      </c>
      <c r="CL545" s="265">
        <f>(COUNTIFS(H545:AL545,"NHD",H550:AL550,"&gt;=3.5",H551:AL551,"&gt;=6.5")+COUNTIFS(H545:AL545,"BH",H550:AL550,"&gt;=1.5",H551:AL551,"&gt;=0.5")+COUNTIFS(H545:AL545,"BM",H550:AL550,"&gt;=1.5",H551:AL551,"&gt;=0.5")+COUNTIFS(H545:AL545,"D",H550:AL550,"&gt;=1.5",H551:AL551,"&gt;=0.5"))*0.5</f>
        <v>0</v>
      </c>
      <c r="CM545" s="272"/>
      <c r="CN545" s="264" t="s">
        <v>723</v>
      </c>
      <c r="CO545" s="190">
        <f t="shared" ref="CO545" si="202">+AM545+AN545+AO545+AP545+AQ545+AR545+AS545+AU545+BG545</f>
        <v>26</v>
      </c>
      <c r="CP545" s="225">
        <f>+SUM(I546:I551)-I552</f>
        <v>10.5</v>
      </c>
      <c r="CQ545" s="225">
        <f>+SUM(J546:J551)-J552</f>
        <v>2.5</v>
      </c>
      <c r="CR545" s="225">
        <f>+SUM(K546:K551)-K552</f>
        <v>2.5</v>
      </c>
      <c r="CS545" s="191"/>
      <c r="CT545" s="191"/>
      <c r="CU545" s="191"/>
      <c r="CV545" s="191"/>
      <c r="CW545" s="191"/>
      <c r="CX545" s="191"/>
      <c r="CY545" s="191"/>
      <c r="CZ545" s="191"/>
      <c r="DA545" s="191"/>
    </row>
    <row r="546" spans="1:105" s="120" customFormat="1" ht="15" customHeight="1">
      <c r="A546" s="228"/>
      <c r="B546" s="277"/>
      <c r="C546" s="280"/>
      <c r="D546" s="237"/>
      <c r="E546" s="237"/>
      <c r="F546" s="242" t="s">
        <v>82</v>
      </c>
      <c r="G546" s="121">
        <v>1.5</v>
      </c>
      <c r="H546" s="83"/>
      <c r="I546" s="83"/>
      <c r="J546" s="83">
        <v>2</v>
      </c>
      <c r="K546" s="83">
        <v>2</v>
      </c>
      <c r="L546" s="83">
        <v>1.5</v>
      </c>
      <c r="M546" s="83">
        <v>2</v>
      </c>
      <c r="N546" s="83">
        <v>2</v>
      </c>
      <c r="O546" s="83"/>
      <c r="P546" s="83">
        <v>2</v>
      </c>
      <c r="Q546" s="83">
        <v>2</v>
      </c>
      <c r="R546" s="83">
        <v>2</v>
      </c>
      <c r="S546" s="83">
        <v>2</v>
      </c>
      <c r="T546" s="83"/>
      <c r="U546" s="83">
        <v>2</v>
      </c>
      <c r="V546" s="83"/>
      <c r="W546" s="83">
        <v>2.5</v>
      </c>
      <c r="X546" s="83"/>
      <c r="Y546" s="83"/>
      <c r="Z546" s="83"/>
      <c r="AA546" s="83"/>
      <c r="AB546" s="83"/>
      <c r="AC546" s="79"/>
      <c r="AD546" s="79"/>
      <c r="AE546" s="79"/>
      <c r="AF546" s="79"/>
      <c r="AG546" s="79"/>
      <c r="AH546" s="79">
        <v>1</v>
      </c>
      <c r="AI546" s="79"/>
      <c r="AJ546" s="79"/>
      <c r="AK546" s="79">
        <v>1</v>
      </c>
      <c r="AL546" s="79">
        <v>0.5</v>
      </c>
      <c r="AM546" s="240"/>
      <c r="AN546" s="240"/>
      <c r="AO546" s="240"/>
      <c r="AP546" s="240"/>
      <c r="AQ546" s="240"/>
      <c r="AR546" s="240"/>
      <c r="AS546" s="240"/>
      <c r="AT546" s="256"/>
      <c r="AU546" s="256"/>
      <c r="AV546" s="259"/>
      <c r="AW546" s="259"/>
      <c r="AX546" s="256"/>
      <c r="AY546" s="256"/>
      <c r="AZ546" s="256"/>
      <c r="BA546" s="256"/>
      <c r="BB546" s="256"/>
      <c r="BC546" s="256"/>
      <c r="BD546" s="256"/>
      <c r="BE546" s="256"/>
      <c r="BF546" s="256"/>
      <c r="BG546" s="256"/>
      <c r="BH546" s="256"/>
      <c r="BI546" s="256"/>
      <c r="BJ546" s="256"/>
      <c r="BK546" s="256"/>
      <c r="BL546" s="262"/>
      <c r="BM546" s="262"/>
      <c r="BN546" s="262"/>
      <c r="BO546" s="262"/>
      <c r="BP546" s="262"/>
      <c r="BQ546" s="262"/>
      <c r="BR546" s="270"/>
      <c r="BS546" s="270"/>
      <c r="BT546" s="270"/>
      <c r="BU546" s="270"/>
      <c r="BV546" s="270"/>
      <c r="BW546" s="270"/>
      <c r="BX546" s="256"/>
      <c r="BY546" s="256"/>
      <c r="BZ546" s="256"/>
      <c r="CA546" s="267"/>
      <c r="CB546" s="267"/>
      <c r="CC546" s="274"/>
      <c r="CD546" s="267"/>
      <c r="CE546" s="267"/>
      <c r="CF546" s="267"/>
      <c r="CG546" s="267"/>
      <c r="CH546" s="267"/>
      <c r="CI546" s="267"/>
      <c r="CJ546" s="267"/>
      <c r="CK546" s="267"/>
      <c r="CL546" s="265"/>
      <c r="CM546" s="272"/>
      <c r="CN546" s="264"/>
      <c r="CO546" s="190"/>
      <c r="CP546" s="226"/>
      <c r="CQ546" s="226"/>
      <c r="CR546" s="226"/>
      <c r="CS546" s="191"/>
      <c r="CT546" s="191"/>
      <c r="CU546" s="191"/>
      <c r="CV546" s="191"/>
      <c r="CW546" s="191"/>
      <c r="CX546" s="191"/>
      <c r="CY546" s="191"/>
      <c r="CZ546" s="191"/>
      <c r="DA546" s="191"/>
    </row>
    <row r="547" spans="1:105" s="120" customFormat="1" ht="15" customHeight="1">
      <c r="A547" s="228"/>
      <c r="B547" s="277"/>
      <c r="C547" s="280"/>
      <c r="D547" s="237"/>
      <c r="E547" s="237"/>
      <c r="F547" s="243"/>
      <c r="G547" s="122">
        <v>2</v>
      </c>
      <c r="H547" s="84"/>
      <c r="I547" s="84">
        <v>4</v>
      </c>
      <c r="J547" s="84">
        <v>0.5</v>
      </c>
      <c r="K547" s="84">
        <v>0.5</v>
      </c>
      <c r="L547" s="84">
        <v>0.5</v>
      </c>
      <c r="M547" s="84">
        <v>0.5</v>
      </c>
      <c r="N547" s="84">
        <v>0.5</v>
      </c>
      <c r="O547" s="84">
        <v>4</v>
      </c>
      <c r="P547" s="84">
        <v>0.5</v>
      </c>
      <c r="Q547" s="84">
        <v>0.5</v>
      </c>
      <c r="R547" s="84">
        <v>0.5</v>
      </c>
      <c r="S547" s="84">
        <v>0.5</v>
      </c>
      <c r="T547" s="84"/>
      <c r="U547" s="84">
        <v>0.5</v>
      </c>
      <c r="V547" s="84"/>
      <c r="W547" s="84"/>
      <c r="X547" s="84"/>
      <c r="Y547" s="84"/>
      <c r="Z547" s="84"/>
      <c r="AA547" s="84"/>
      <c r="AB547" s="84"/>
      <c r="AC547" s="80"/>
      <c r="AD547" s="80"/>
      <c r="AE547" s="80"/>
      <c r="AF547" s="80"/>
      <c r="AG547" s="80"/>
      <c r="AH547" s="80"/>
      <c r="AI547" s="80"/>
      <c r="AJ547" s="80"/>
      <c r="AK547" s="80">
        <v>0.5</v>
      </c>
      <c r="AL547" s="80">
        <v>0.5</v>
      </c>
      <c r="AM547" s="240"/>
      <c r="AN547" s="240"/>
      <c r="AO547" s="240"/>
      <c r="AP547" s="240"/>
      <c r="AQ547" s="240"/>
      <c r="AR547" s="240"/>
      <c r="AS547" s="240"/>
      <c r="AT547" s="256"/>
      <c r="AU547" s="256"/>
      <c r="AV547" s="259"/>
      <c r="AW547" s="259"/>
      <c r="AX547" s="256"/>
      <c r="AY547" s="256"/>
      <c r="AZ547" s="256"/>
      <c r="BA547" s="256"/>
      <c r="BB547" s="256"/>
      <c r="BC547" s="256"/>
      <c r="BD547" s="256"/>
      <c r="BE547" s="256"/>
      <c r="BF547" s="256"/>
      <c r="BG547" s="256"/>
      <c r="BH547" s="256"/>
      <c r="BI547" s="256"/>
      <c r="BJ547" s="256"/>
      <c r="BK547" s="256"/>
      <c r="BL547" s="262"/>
      <c r="BM547" s="262"/>
      <c r="BN547" s="262"/>
      <c r="BO547" s="262"/>
      <c r="BP547" s="262"/>
      <c r="BQ547" s="262"/>
      <c r="BR547" s="270"/>
      <c r="BS547" s="270"/>
      <c r="BT547" s="270"/>
      <c r="BU547" s="270"/>
      <c r="BV547" s="270"/>
      <c r="BW547" s="270"/>
      <c r="BX547" s="256"/>
      <c r="BY547" s="256"/>
      <c r="BZ547" s="256"/>
      <c r="CA547" s="267"/>
      <c r="CB547" s="267"/>
      <c r="CC547" s="274"/>
      <c r="CD547" s="267"/>
      <c r="CE547" s="267"/>
      <c r="CF547" s="267"/>
      <c r="CG547" s="267"/>
      <c r="CH547" s="267"/>
      <c r="CI547" s="267"/>
      <c r="CJ547" s="267"/>
      <c r="CK547" s="267"/>
      <c r="CL547" s="265"/>
      <c r="CM547" s="272"/>
      <c r="CN547" s="264"/>
      <c r="CO547" s="190"/>
      <c r="CP547" s="226"/>
      <c r="CQ547" s="226"/>
      <c r="CR547" s="226"/>
      <c r="CS547" s="191"/>
      <c r="CT547" s="191"/>
      <c r="CU547" s="191"/>
      <c r="CV547" s="191"/>
      <c r="CW547" s="191"/>
      <c r="CX547" s="191"/>
      <c r="CY547" s="191"/>
      <c r="CZ547" s="191"/>
      <c r="DA547" s="191"/>
    </row>
    <row r="548" spans="1:105" s="120" customFormat="1" ht="15" customHeight="1">
      <c r="A548" s="228"/>
      <c r="B548" s="277"/>
      <c r="C548" s="280"/>
      <c r="D548" s="237"/>
      <c r="E548" s="237"/>
      <c r="F548" s="243"/>
      <c r="G548" s="122">
        <v>2.1</v>
      </c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240"/>
      <c r="AN548" s="240"/>
      <c r="AO548" s="240"/>
      <c r="AP548" s="240"/>
      <c r="AQ548" s="240"/>
      <c r="AR548" s="240"/>
      <c r="AS548" s="240"/>
      <c r="AT548" s="256"/>
      <c r="AU548" s="256"/>
      <c r="AV548" s="259"/>
      <c r="AW548" s="259"/>
      <c r="AX548" s="256"/>
      <c r="AY548" s="256"/>
      <c r="AZ548" s="256"/>
      <c r="BA548" s="256"/>
      <c r="BB548" s="256"/>
      <c r="BC548" s="256"/>
      <c r="BD548" s="256"/>
      <c r="BE548" s="256"/>
      <c r="BF548" s="256"/>
      <c r="BG548" s="256"/>
      <c r="BH548" s="256"/>
      <c r="BI548" s="256"/>
      <c r="BJ548" s="256"/>
      <c r="BK548" s="256"/>
      <c r="BL548" s="262"/>
      <c r="BM548" s="262"/>
      <c r="BN548" s="262"/>
      <c r="BO548" s="262"/>
      <c r="BP548" s="262"/>
      <c r="BQ548" s="262"/>
      <c r="BR548" s="270"/>
      <c r="BS548" s="270"/>
      <c r="BT548" s="270"/>
      <c r="BU548" s="270"/>
      <c r="BV548" s="270"/>
      <c r="BW548" s="270"/>
      <c r="BX548" s="256"/>
      <c r="BY548" s="256"/>
      <c r="BZ548" s="256"/>
      <c r="CA548" s="267"/>
      <c r="CB548" s="267"/>
      <c r="CC548" s="274"/>
      <c r="CD548" s="267"/>
      <c r="CE548" s="267"/>
      <c r="CF548" s="267"/>
      <c r="CG548" s="267"/>
      <c r="CH548" s="267"/>
      <c r="CI548" s="267"/>
      <c r="CJ548" s="267"/>
      <c r="CK548" s="267"/>
      <c r="CL548" s="265"/>
      <c r="CM548" s="272"/>
      <c r="CN548" s="264"/>
      <c r="CO548" s="190"/>
      <c r="CP548" s="226"/>
      <c r="CQ548" s="226"/>
      <c r="CR548" s="226"/>
      <c r="CS548" s="191"/>
      <c r="CT548" s="191"/>
      <c r="CU548" s="191"/>
      <c r="CV548" s="191"/>
      <c r="CW548" s="191"/>
      <c r="CX548" s="191"/>
      <c r="CY548" s="191"/>
      <c r="CZ548" s="191"/>
      <c r="DA548" s="191"/>
    </row>
    <row r="549" spans="1:105" s="120" customFormat="1" ht="15" customHeight="1">
      <c r="A549" s="228"/>
      <c r="B549" s="277"/>
      <c r="C549" s="280"/>
      <c r="D549" s="237"/>
      <c r="E549" s="237"/>
      <c r="F549" s="243"/>
      <c r="G549" s="122">
        <v>2.7</v>
      </c>
      <c r="H549" s="84"/>
      <c r="I549" s="84">
        <v>6.5</v>
      </c>
      <c r="J549" s="84"/>
      <c r="K549" s="84"/>
      <c r="L549" s="84"/>
      <c r="M549" s="84"/>
      <c r="N549" s="84"/>
      <c r="O549" s="84">
        <v>6.5</v>
      </c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240"/>
      <c r="AN549" s="240"/>
      <c r="AO549" s="240"/>
      <c r="AP549" s="240"/>
      <c r="AQ549" s="240"/>
      <c r="AR549" s="240"/>
      <c r="AS549" s="240"/>
      <c r="AT549" s="256"/>
      <c r="AU549" s="256"/>
      <c r="AV549" s="259"/>
      <c r="AW549" s="259"/>
      <c r="AX549" s="256"/>
      <c r="AY549" s="256"/>
      <c r="AZ549" s="256"/>
      <c r="BA549" s="256"/>
      <c r="BB549" s="256"/>
      <c r="BC549" s="256"/>
      <c r="BD549" s="256"/>
      <c r="BE549" s="256"/>
      <c r="BF549" s="256"/>
      <c r="BG549" s="256"/>
      <c r="BH549" s="256"/>
      <c r="BI549" s="256"/>
      <c r="BJ549" s="256"/>
      <c r="BK549" s="256"/>
      <c r="BL549" s="262"/>
      <c r="BM549" s="262"/>
      <c r="BN549" s="262"/>
      <c r="BO549" s="262"/>
      <c r="BP549" s="262"/>
      <c r="BQ549" s="262"/>
      <c r="BR549" s="270"/>
      <c r="BS549" s="270"/>
      <c r="BT549" s="270"/>
      <c r="BU549" s="270"/>
      <c r="BV549" s="270"/>
      <c r="BW549" s="270"/>
      <c r="BX549" s="256"/>
      <c r="BY549" s="256"/>
      <c r="BZ549" s="256"/>
      <c r="CA549" s="267"/>
      <c r="CB549" s="267"/>
      <c r="CC549" s="274"/>
      <c r="CD549" s="267"/>
      <c r="CE549" s="267"/>
      <c r="CF549" s="267"/>
      <c r="CG549" s="267"/>
      <c r="CH549" s="267"/>
      <c r="CI549" s="267"/>
      <c r="CJ549" s="267"/>
      <c r="CK549" s="267"/>
      <c r="CL549" s="265"/>
      <c r="CM549" s="272"/>
      <c r="CN549" s="264"/>
      <c r="CO549" s="190"/>
      <c r="CP549" s="226"/>
      <c r="CQ549" s="226"/>
      <c r="CR549" s="226"/>
      <c r="CS549" s="191"/>
      <c r="CT549" s="191"/>
      <c r="CU549" s="191"/>
      <c r="CV549" s="191"/>
      <c r="CW549" s="191"/>
      <c r="CX549" s="191"/>
      <c r="CY549" s="191"/>
      <c r="CZ549" s="191"/>
      <c r="DA549" s="191"/>
    </row>
    <row r="550" spans="1:105" s="120" customFormat="1" ht="15" customHeight="1">
      <c r="A550" s="228"/>
      <c r="B550" s="277"/>
      <c r="C550" s="280"/>
      <c r="D550" s="237"/>
      <c r="E550" s="237"/>
      <c r="F550" s="243"/>
      <c r="G550" s="122">
        <v>3</v>
      </c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240"/>
      <c r="AN550" s="240"/>
      <c r="AO550" s="240"/>
      <c r="AP550" s="240"/>
      <c r="AQ550" s="240"/>
      <c r="AR550" s="240"/>
      <c r="AS550" s="240"/>
      <c r="AT550" s="256"/>
      <c r="AU550" s="256"/>
      <c r="AV550" s="259"/>
      <c r="AW550" s="259"/>
      <c r="AX550" s="256"/>
      <c r="AY550" s="256"/>
      <c r="AZ550" s="256"/>
      <c r="BA550" s="256"/>
      <c r="BB550" s="256"/>
      <c r="BC550" s="256"/>
      <c r="BD550" s="256"/>
      <c r="BE550" s="256"/>
      <c r="BF550" s="256"/>
      <c r="BG550" s="256"/>
      <c r="BH550" s="256"/>
      <c r="BI550" s="256"/>
      <c r="BJ550" s="256"/>
      <c r="BK550" s="256"/>
      <c r="BL550" s="262"/>
      <c r="BM550" s="262"/>
      <c r="BN550" s="262"/>
      <c r="BO550" s="262"/>
      <c r="BP550" s="262"/>
      <c r="BQ550" s="262"/>
      <c r="BR550" s="270"/>
      <c r="BS550" s="270"/>
      <c r="BT550" s="270"/>
      <c r="BU550" s="270"/>
      <c r="BV550" s="270"/>
      <c r="BW550" s="270"/>
      <c r="BX550" s="256"/>
      <c r="BY550" s="256"/>
      <c r="BZ550" s="256"/>
      <c r="CA550" s="267"/>
      <c r="CB550" s="267"/>
      <c r="CC550" s="274"/>
      <c r="CD550" s="267"/>
      <c r="CE550" s="267"/>
      <c r="CF550" s="267"/>
      <c r="CG550" s="267"/>
      <c r="CH550" s="267"/>
      <c r="CI550" s="267"/>
      <c r="CJ550" s="267"/>
      <c r="CK550" s="267"/>
      <c r="CL550" s="265"/>
      <c r="CM550" s="272"/>
      <c r="CN550" s="264"/>
      <c r="CO550" s="190"/>
      <c r="CP550" s="226"/>
      <c r="CQ550" s="226"/>
      <c r="CR550" s="226"/>
      <c r="CS550" s="191"/>
      <c r="CT550" s="191"/>
      <c r="CU550" s="191"/>
      <c r="CV550" s="191"/>
      <c r="CW550" s="191"/>
      <c r="CX550" s="191"/>
      <c r="CY550" s="191"/>
      <c r="CZ550" s="191"/>
      <c r="DA550" s="191"/>
    </row>
    <row r="551" spans="1:105" s="120" customFormat="1" ht="15" customHeight="1">
      <c r="A551" s="228"/>
      <c r="B551" s="277"/>
      <c r="C551" s="280"/>
      <c r="D551" s="237"/>
      <c r="E551" s="237"/>
      <c r="F551" s="244"/>
      <c r="G551" s="123">
        <v>3.9</v>
      </c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240"/>
      <c r="AN551" s="240"/>
      <c r="AO551" s="240"/>
      <c r="AP551" s="240"/>
      <c r="AQ551" s="240"/>
      <c r="AR551" s="240"/>
      <c r="AS551" s="240"/>
      <c r="AT551" s="256"/>
      <c r="AU551" s="256"/>
      <c r="AV551" s="259"/>
      <c r="AW551" s="259"/>
      <c r="AX551" s="256"/>
      <c r="AY551" s="256"/>
      <c r="AZ551" s="256"/>
      <c r="BA551" s="256"/>
      <c r="BB551" s="256"/>
      <c r="BC551" s="256"/>
      <c r="BD551" s="256"/>
      <c r="BE551" s="256"/>
      <c r="BF551" s="256"/>
      <c r="BG551" s="256"/>
      <c r="BH551" s="256"/>
      <c r="BI551" s="256"/>
      <c r="BJ551" s="256"/>
      <c r="BK551" s="256"/>
      <c r="BL551" s="262"/>
      <c r="BM551" s="262"/>
      <c r="BN551" s="262"/>
      <c r="BO551" s="262"/>
      <c r="BP551" s="262"/>
      <c r="BQ551" s="262"/>
      <c r="BR551" s="270"/>
      <c r="BS551" s="270"/>
      <c r="BT551" s="270"/>
      <c r="BU551" s="270"/>
      <c r="BV551" s="270"/>
      <c r="BW551" s="270"/>
      <c r="BX551" s="256"/>
      <c r="BY551" s="256"/>
      <c r="BZ551" s="256"/>
      <c r="CA551" s="267"/>
      <c r="CB551" s="267"/>
      <c r="CC551" s="274"/>
      <c r="CD551" s="267"/>
      <c r="CE551" s="267"/>
      <c r="CF551" s="267"/>
      <c r="CG551" s="267"/>
      <c r="CH551" s="267"/>
      <c r="CI551" s="267"/>
      <c r="CJ551" s="267"/>
      <c r="CK551" s="267"/>
      <c r="CL551" s="265"/>
      <c r="CM551" s="272"/>
      <c r="CN551" s="264"/>
      <c r="CO551" s="190"/>
      <c r="CP551" s="226"/>
      <c r="CQ551" s="226"/>
      <c r="CR551" s="226"/>
      <c r="CS551" s="191"/>
      <c r="CT551" s="191"/>
      <c r="CU551" s="191"/>
      <c r="CV551" s="191"/>
      <c r="CW551" s="191"/>
      <c r="CX551" s="191"/>
      <c r="CY551" s="191"/>
      <c r="CZ551" s="191"/>
      <c r="DA551" s="191"/>
    </row>
    <row r="552" spans="1:105" s="120" customFormat="1" ht="15" customHeight="1" thickBot="1">
      <c r="A552" s="229"/>
      <c r="B552" s="278"/>
      <c r="C552" s="281"/>
      <c r="D552" s="238"/>
      <c r="E552" s="238"/>
      <c r="F552" s="245" t="s">
        <v>83</v>
      </c>
      <c r="G552" s="246"/>
      <c r="H552" s="82"/>
      <c r="I552" s="82"/>
      <c r="J552" s="82"/>
      <c r="K552" s="82"/>
      <c r="L552" s="82"/>
      <c r="M552" s="82">
        <v>1.5</v>
      </c>
      <c r="N552" s="82"/>
      <c r="O552" s="82"/>
      <c r="P552" s="82"/>
      <c r="Q552" s="82"/>
      <c r="R552" s="82"/>
      <c r="S552" s="82">
        <v>1.2</v>
      </c>
      <c r="T552" s="82"/>
      <c r="U552" s="82"/>
      <c r="V552" s="82"/>
      <c r="W552" s="82"/>
      <c r="X552" s="82"/>
      <c r="Y552" s="82"/>
      <c r="Z552" s="82"/>
      <c r="AA552" s="82"/>
      <c r="AB552" s="82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241"/>
      <c r="AN552" s="241"/>
      <c r="AO552" s="241"/>
      <c r="AP552" s="241"/>
      <c r="AQ552" s="241"/>
      <c r="AR552" s="241"/>
      <c r="AS552" s="241"/>
      <c r="AT552" s="257"/>
      <c r="AU552" s="257"/>
      <c r="AV552" s="260"/>
      <c r="AW552" s="260"/>
      <c r="AX552" s="257"/>
      <c r="AY552" s="257"/>
      <c r="AZ552" s="257"/>
      <c r="BA552" s="257"/>
      <c r="BB552" s="257"/>
      <c r="BC552" s="257"/>
      <c r="BD552" s="257"/>
      <c r="BE552" s="257"/>
      <c r="BF552" s="257"/>
      <c r="BG552" s="257"/>
      <c r="BH552" s="257"/>
      <c r="BI552" s="257"/>
      <c r="BJ552" s="257"/>
      <c r="BK552" s="257"/>
      <c r="BL552" s="263"/>
      <c r="BM552" s="263"/>
      <c r="BN552" s="263"/>
      <c r="BO552" s="263"/>
      <c r="BP552" s="263"/>
      <c r="BQ552" s="263"/>
      <c r="BR552" s="271"/>
      <c r="BS552" s="271"/>
      <c r="BT552" s="271"/>
      <c r="BU552" s="271"/>
      <c r="BV552" s="271"/>
      <c r="BW552" s="271"/>
      <c r="BX552" s="257"/>
      <c r="BY552" s="257"/>
      <c r="BZ552" s="257"/>
      <c r="CA552" s="268"/>
      <c r="CB552" s="268"/>
      <c r="CC552" s="275"/>
      <c r="CD552" s="268"/>
      <c r="CE552" s="268"/>
      <c r="CF552" s="268"/>
      <c r="CG552" s="268"/>
      <c r="CH552" s="268"/>
      <c r="CI552" s="268"/>
      <c r="CJ552" s="268"/>
      <c r="CK552" s="268"/>
      <c r="CL552" s="265"/>
      <c r="CM552" s="272"/>
      <c r="CN552" s="264"/>
      <c r="CO552" s="190"/>
      <c r="CP552" s="226"/>
      <c r="CQ552" s="226"/>
      <c r="CR552" s="226"/>
      <c r="CS552" s="191"/>
      <c r="CT552" s="191"/>
      <c r="CU552" s="191"/>
      <c r="CV552" s="191"/>
      <c r="CW552" s="191"/>
      <c r="CX552" s="191"/>
      <c r="CY552" s="191"/>
      <c r="CZ552" s="191"/>
      <c r="DA552" s="191"/>
    </row>
    <row r="553" spans="1:105" s="120" customFormat="1" ht="15" customHeight="1">
      <c r="A553" s="227">
        <f t="shared" ref="A553" si="203">A545+1</f>
        <v>68</v>
      </c>
      <c r="B553" s="276" t="s">
        <v>749</v>
      </c>
      <c r="C553" s="279" t="s">
        <v>949</v>
      </c>
      <c r="D553" s="236">
        <v>44247</v>
      </c>
      <c r="E553" s="236" t="s">
        <v>1198</v>
      </c>
      <c r="F553" s="253" t="s">
        <v>80</v>
      </c>
      <c r="G553" s="254"/>
      <c r="H553" s="35" t="s">
        <v>69</v>
      </c>
      <c r="I553" s="82"/>
      <c r="J553" s="82" t="s">
        <v>60</v>
      </c>
      <c r="K553" s="82" t="s">
        <v>60</v>
      </c>
      <c r="L553" s="82" t="s">
        <v>60</v>
      </c>
      <c r="M553" s="82" t="s">
        <v>60</v>
      </c>
      <c r="N553" s="82" t="s">
        <v>60</v>
      </c>
      <c r="O553" s="82"/>
      <c r="P553" s="82" t="s">
        <v>60</v>
      </c>
      <c r="Q553" s="82" t="s">
        <v>60</v>
      </c>
      <c r="R553" s="82" t="s">
        <v>631</v>
      </c>
      <c r="S553" s="82" t="s">
        <v>60</v>
      </c>
      <c r="T553" s="82" t="s">
        <v>60</v>
      </c>
      <c r="U553" s="82" t="s">
        <v>60</v>
      </c>
      <c r="V553" s="82"/>
      <c r="W553" s="82" t="s">
        <v>61</v>
      </c>
      <c r="X553" s="82" t="s">
        <v>61</v>
      </c>
      <c r="Y553" s="82" t="s">
        <v>61</v>
      </c>
      <c r="Z553" s="82" t="s">
        <v>61</v>
      </c>
      <c r="AA553" s="82" t="s">
        <v>61</v>
      </c>
      <c r="AB553" s="82" t="s">
        <v>61</v>
      </c>
      <c r="AC553" s="82"/>
      <c r="AD553" s="82" t="s">
        <v>61</v>
      </c>
      <c r="AE553" s="82" t="s">
        <v>61</v>
      </c>
      <c r="AF553" s="82" t="s">
        <v>61</v>
      </c>
      <c r="AG553" s="82" t="s">
        <v>61</v>
      </c>
      <c r="AH553" s="82" t="s">
        <v>61</v>
      </c>
      <c r="AI553" s="82" t="s">
        <v>1471</v>
      </c>
      <c r="AJ553" s="82"/>
      <c r="AK553" s="82" t="s">
        <v>60</v>
      </c>
      <c r="AL553" s="82" t="s">
        <v>81</v>
      </c>
      <c r="AM553" s="239">
        <f>COUNTIF(H553:AL553,"PH")+COUNTIF(H553:AL553,"PH/L")+COUNTIF(H553:AL553,"PM")</f>
        <v>0</v>
      </c>
      <c r="AN553" s="239">
        <f>COUNTIF(H553:AL553,"PD")+COUNTIF(H553:AL553,"PDD")+COUNTIF(H553:AL553,"P/DS")/2+COUNTIF(H553:AL553,"PMD")</f>
        <v>0</v>
      </c>
      <c r="AO553" s="239">
        <f>COUNTIF(H553:AL553,"PN")+COUNTIF(H553:AL553,"P/NS")/2+COUNTIF(H553:AL553,"PH")+COUNTIF(H553:AL553,"PH/F")/2+COUNTIF(H553:AL553,"PH/L")/2+COUNTIF(H553:AL553,"PM")</f>
        <v>0</v>
      </c>
      <c r="AP553" s="239">
        <f>COUNTIF(H553:AL553,"BH")+COUNTIF(H553:AL553,"AL/BL")+COUNTIF(H553:AL553,"UL/BL")+COUNTIF(H553:AL553,"BM")</f>
        <v>0</v>
      </c>
      <c r="AQ553" s="239">
        <f>COUNTIF(H553:AL553,"DS")+COUNTIF(H553:AL553,"AL/DS")/2+COUNTIF(H553:AL553,"UL/DS")/2+COUNTIF(H553:AL553,"CT")+COUNTIF(H553:AL553,"MD")</f>
        <v>12</v>
      </c>
      <c r="AR553" s="239">
        <f>COUNTIF(H553:AL553,"NS")+COUNTIF(H553:AL553,"AL/NS")/2+COUNTIF(H553:AL553,"UL/NS")/2+COUNTIF(H553:AL553,"BH")+COUNTIF(H553:AL553,"AL/BF")/2+COUNTIF(H553:AL553,"AL/BL")/2+COUNTIF(H553:AL553,"UL/BL")/2+COUNTIF(H553:AL553,"UL/BF")/2+COUNTIF(H553:AL553,"BM")</f>
        <v>11</v>
      </c>
      <c r="AS553" s="239">
        <f>COUNTIF(H553:AL553,"AL")+COUNTIF(H553:AL553,"AL/DS")/2+COUNTIF(H553:AL553,"AL/NS")/2+COUNTIF(H553:AL553,"NH")+COUNTIF(H553:AL553,"SL")+COUNTIF(H553:AL553,"NHD")+COUNTIF(H553:AL553,"B")+COUNTIF(H553:AL553,"HL")+COUNTIF(H553:AL553,"AL/BF")/2+COUNTIF(H553:AL553,"AL/BL")/2</f>
        <v>1.5</v>
      </c>
      <c r="AT553" s="255">
        <f>COUNTIF(H553:AL553,"PD")+COUNTIF(H553:AL553,"PN")+COUNTIF(H553:AL553,"P/DS")/2+COUNTIF(H553:AL553,"P/NS")/2+COUNTIF(H553:AL553,"DS")+COUNTIF(H553:AL553,"NS")+COUNTIF(H553:AL553,"AL")+COUNTIF(H553:AL553,"AL/DS")+COUNTIF(H553:AL553,"AL/NS")+COUNTIF(H553:AL553,"NH")+COUNTIF(H553:AL553,"SL")+COUNTIF(H553:AL553,"UL/DS")/2+COUNTIF(H553:AL553,"UL/NS")/2+COUNTIF(H553:AL553,"CT")+COUNTIF(H553:AL553,"NHD")+COUNTIF(H553:AL553,"PDD")+COUNTIF(H553:AL553,"B")+COUNTIF(H553:AL553,"HL")+COUNTIF(H553:AL553,"PH")+COUNTIF(H553:AL553,"BH")+COUNTIF(H553:AL553,"AL/BF")+COUNTIF(H553:AL553,"AL/BL")+COUNTIF(H553:AL553,"UL/BF")/2+COUNTIF(H553:AL553,"UL/BL")/2+COUNTIF(H553:AL553,"PH/F")/2+COUNTIF(H553:AL553,"PH/L")/2+COUNTIF(H553:AL553,"MD")+COUNTIF(H553:AL553,"PMD")+COUNTIF(H553:AL553,"PM")+COUNTIF(H553:AL553,"BM")</f>
        <v>24.5</v>
      </c>
      <c r="AU553" s="255">
        <f>COUNTIF(H553:AL553,"P/DS")/2+COUNTIF(H553:AL553,"P/NS")/2+COUNTIF(H553:AL553,"IL")+COUNTIF(H553:AL553,"NL")+COUNTIF(H553:AL553,"UL")+COUNTIF(H553:AL553,"UL/DS")/2+COUNTIF(H553:AL553,"UL/NS")/2+COUNTIF(H553:AL553,"KT")+COUNTIF(H553:AL553,"UL/BF")/2+COUNTIF(H553:AL553,"UL/BL")/2+COUNTIF(H553:AL553,"PH/F")/2+COUNTIF(H553:AL553,"PH/L")/2+COUNTIF(H553:AL553,"NB")</f>
        <v>1.5</v>
      </c>
      <c r="AV553" s="258">
        <f>COUNTIF(H553:AL553,"PN")+COUNTIF(H553:AL553,"TVD")+COUNTIF(H553:AL553,"PH")+COUNTIF(H553:AL553,"PM")+COUNTIF(H553:AL553,"PDD")-COUNTIFS(H553:AL553,"PN",H560:AL560,"&gt;=3")-COUNTIFS(H553:AL553,"PM",H560:AL560,"&gt;=3")</f>
        <v>0</v>
      </c>
      <c r="AW553" s="258">
        <f>COUNTIF(H553:AL553,"NS")+COUNTIF(H553:AL553,"D")+COUNTIF(H553:AL553,"BH")+COUNTIF(H553:AL553,"NHD")+COUNTIF(H553:AL553,"BM")-COUNTIFS(H553:AL553,"NS",H560:AL560,"&gt;=3")-COUNTIFS(H553:AL553,"BH",H560:AL560,"&gt;=3")-COUNTIFS(H553:AL553,"BM",H560:AL560,"&gt;=3")</f>
        <v>11</v>
      </c>
      <c r="AX553" s="255">
        <f>COUNTIF(H553:AL553,"AL")+COUNTIF(H553:AL553,"AL/DS")/2+COUNTIF(H553:AL553,"AL/NS")/2+COUNTIF(H553:AL553,"AL/BF")+COUNTIF(H553:AL553,"AL/BL")/2</f>
        <v>0.5</v>
      </c>
      <c r="AY553" s="255">
        <f>COUNTIF(H553:AL553,"SL")</f>
        <v>0</v>
      </c>
      <c r="AZ553" s="255">
        <f>COUNTIF(H553:AL553,"NH")</f>
        <v>1</v>
      </c>
      <c r="BA553" s="255">
        <f>COUNTIF(H553:AL553,"HL")</f>
        <v>0</v>
      </c>
      <c r="BB553" s="255">
        <f>COUNTIF(G553:AL553,"P/DS")/2+COUNTIF(G553:AL553,"P/NS")/2+COUNTIF(G553:AL553,"UL")+COUNTIF(G553:AL553,"UL/DS")/2+COUNTIF(G553:AL553,"UL/NS")/2+COUNTIF(G553:AL553,"UL/BL")/2+COUNTIF(G553:AL553,"UL/BF")/2+COUNTIF(G553:AL553,"PH/F")/2+COUNTIF(G553:AL553,"PH/L")/2</f>
        <v>0.5</v>
      </c>
      <c r="BC553" s="255">
        <f>COUNTIF(H553:AL553,"NB")</f>
        <v>1</v>
      </c>
      <c r="BD553" s="255">
        <f>COUNTIF(H553:AL553,"NL")</f>
        <v>0</v>
      </c>
      <c r="BE553" s="255">
        <f>COUNTIF(H553:AL553,"IL")</f>
        <v>0</v>
      </c>
      <c r="BF553" s="255">
        <f>COUNTIF(H553:AL553,"KT")</f>
        <v>0</v>
      </c>
      <c r="BG553" s="255">
        <f>COUNTIF(H553:AL553,"L70")</f>
        <v>0</v>
      </c>
      <c r="BH553" s="255">
        <f>COUNTIF(H553:AL553,"MD")</f>
        <v>0</v>
      </c>
      <c r="BI553" s="255">
        <f>COUNTIF(H553:AL553,"PMD")</f>
        <v>0</v>
      </c>
      <c r="BJ553" s="255">
        <f>COUNTIF(H553:AL553,"PM")</f>
        <v>0</v>
      </c>
      <c r="BK553" s="255">
        <f>COUNTIF(H553:AL553,"BM")</f>
        <v>0</v>
      </c>
      <c r="BL553" s="261">
        <f>SUMIF(H553:AL553,"PD",H554:AL554)+SUMIF(H553:AL553,"PN",H554:AL554)+SUMIF(H553:AL553,"P/DS",H554:AL554)+SUMIF(H553:AL553,"PN/F",H554:AL554)+SUMIF(H553:AL553,"PN/L",H554:AL554)+SUMIF(H553:AL553,"TV",H554:AL554)+SUMIF(H553:AL553,"TVD",H554:AL554)+SUMIF(H553:AL553,"PDD",H554:AL554)</f>
        <v>0</v>
      </c>
      <c r="BM553" s="261">
        <f>SUMIF(H553:AL553,"PD",H555:AL555)+SUMIF(H553:AL553,"PN",H555:AL555)+SUMIF(H553:AL553,"P/DS",H555:AL555)+SUMIF(H553:AL553,"PN/F",H555:AL555)+SUMIF(H553:AL553,"PN/L",H555:AL555)+SUMIF(H553:AL553,"TV",H555:AL555)+SUMIF(H553:AL553,"TVD",H555:AL555)+SUMIF(H553:AL553,"PDD",H555:AL555)+SUMIF(H553:AL553,"PMD",H555:AL555)</f>
        <v>0</v>
      </c>
      <c r="BN553" s="261">
        <f>SUMIF(H553:AL553,"PD",H556:AL556)+SUMIF(H553:AL553,"PN",H556:AL556)+SUMIF(H553:AL553,"P/DS",H556:AL556)+SUMIF(H553:AL553,"PN/F",H556:AL556)+SUMIF(H553:AL553,"PN/L",H556:AL556)+SUMIF(H553:AL553,"TV",H556:AL556)+SUMIF(H553:AL553,"TVD",H556:AL556)</f>
        <v>0</v>
      </c>
      <c r="BO553" s="261">
        <f>SUMIF(H553:AL553,"PD",H557:AL557)+SUMIF(H553:AL553,"PN",H557:AL557)+SUMIF(H553:AL553,"P/DS",H557:AL557)+SUMIF(H553:AL553,"PN/F",H557:AL557)+SUMIF(H553:AL553,"PN/L",H557:AL557)+SUMIF(H553:AL553,"TV",H557:AL557)+SUMIF(H553:AL553,"TVD",H557:AL557)</f>
        <v>0</v>
      </c>
      <c r="BP553" s="261">
        <f>SUMIF(H553:AL553,"PD",H558:AL558)+SUMIF(H553:AL553,"PN",H558:AL558)+SUMIF(H553:AL553,"P/DS",H558:AL558)+SUMIF(H553:AL553,"PN/F",H558:AL558)+SUMIF(H553:AL553,"PN/L",H558:AL558)+SUMIF(H553:AL553,"TV",H558:AL558)+SUMIF(H553:AL553,"TVD",H558:AL558)+SUMIF(H553:AL553,"PDD",H558:AL558)+SUMIF(H553:AL553,"PH",H558:AL558)+SUMIF(H553:AL553,"PM",H558:AL558)</f>
        <v>0</v>
      </c>
      <c r="BQ553" s="261">
        <f>SUMIF(H553:AL553,"PD",H559:AL559)+SUMIF(H553:AL553,"PN",H559:AL559)+SUMIF(H553:AL553,"P/DS",H559:AL559)+SUMIF(H553:AL553,"PN/F",H559:AL559)+SUMIF(H553:AL553,"PN/L",H559:AL559)+SUMIF(H553:AL553,"TV",H559:AL559)+SUMIF(H553:AL553,"TVD",H559:AL559)+SUMIF(H553:AL553,"PDD",H559:AL559)+SUMIF(H553:AL553,"PH",H559:AL559)+SUMIF(H553:AL553,"PM",H559:AL559)</f>
        <v>0</v>
      </c>
      <c r="BR553" s="269">
        <f>SUM(H554:AL554)-BL553</f>
        <v>19</v>
      </c>
      <c r="BS553" s="269">
        <f>SUM(H555:AL555)-BM553</f>
        <v>26</v>
      </c>
      <c r="BT553" s="269">
        <f>SUM(H556:AL556)-BN553</f>
        <v>0</v>
      </c>
      <c r="BU553" s="269">
        <f>SUM(H557:AL557)-BO553</f>
        <v>0</v>
      </c>
      <c r="BV553" s="269">
        <f>SUM(H558:AL558)-BP553</f>
        <v>0</v>
      </c>
      <c r="BW553" s="269">
        <f>SUM(H559:AL559)-BQ553</f>
        <v>0</v>
      </c>
      <c r="BX553" s="255">
        <f>SUMIF(H553:AL553,"PD",H560:AL560)+SUMIF(H553:AL553,"PN",H560:AL560)+SUMIF(H553:AL553,"P/DS",H560:AL560)+SUMIF(H553:AL553,"PN/F",H560:AL560)+SUMIF(H553:AL553,"PN/L",H560:AL560)</f>
        <v>0</v>
      </c>
      <c r="BY553" s="255">
        <f>SUM(H560:AL560)-BX553</f>
        <v>0</v>
      </c>
      <c r="BZ553" s="255">
        <f t="shared" ref="BZ553" si="204">+SUM(BL553:BW560)</f>
        <v>45</v>
      </c>
      <c r="CA553" s="266">
        <f>(COUNTIFS(H553:AL553,"PD",H554:AL554,"&gt;=2"))*0.5-IF(CN553="VP",COUNTIFS($H$16:$AL$16,"SAT",H553:AL553,"PD",H554:AL554,"&gt;=2"))*0.5</f>
        <v>0</v>
      </c>
      <c r="CB553" s="266">
        <f>(COUNTIFS(H553:AL553,"PN",H555:AL555,"&gt;=0.5",H554:AL554,"&gt;=1.5"))*0.5+COUNTIFS(H553:AL553,"PDD",H555:AL555,"&gt;=0.5",H554:AL554,"&gt;=1.5")*0.5</f>
        <v>0</v>
      </c>
      <c r="CC553" s="273">
        <f>(COUNTIFS(H553:AL553,"TV",H555:AL555,"&gt;=10"))*0.5+(COUNTIFS(H553:AL553,"PMD",H555:AL555,"&gt;=2"))*0.5</f>
        <v>0</v>
      </c>
      <c r="CD553" s="266">
        <f>(COUNTIFS(H553:AL553,"TVD",H557:AL557,"&gt;=6.5",H555:AL555,"&gt;=3.5"))*0.5</f>
        <v>0</v>
      </c>
      <c r="CE553" s="266">
        <f>(COUNTIFS(H553:AL553,"PD",H558:AL558,"&gt;=10"))*0.5</f>
        <v>0</v>
      </c>
      <c r="CF553" s="266">
        <f>(COUNTIFS(H553:AL553,"PDD",H558:AL558,"&gt;=3.5",H559:AL559,"&gt;=6.5")+COUNTIFS(H553:AL553,"PH",H559:AL559,"&gt;=0.5",H558:AL558,"&gt;=1.5")+COUNTIFS(H553:AL553,"PM",H559:AL559,"&gt;=0.5",H558:AL558,"&gt;=1.5"))*0.5</f>
        <v>0</v>
      </c>
      <c r="CG553" s="266">
        <f>(COUNTIFS(H553:AL553,"DS",H554:AL554,"&gt;=2")+COUNTIFS(H553:AL553,"AL/DS",H554:AL554,"&gt;=2"))*0.5-IF(CN553="VP",COUNTIFS($H$16:$AL$16,"SAT",H553:AL553,"DS",H554:AL554,"&gt;=2"))*0.5</f>
        <v>0.5</v>
      </c>
      <c r="CH553" s="266">
        <f>(COUNTIFS(H553:AL553,"NS",H555:AL555,"&gt;=0.5",H554:AL554,"&gt;=1.5")+COUNTIFS(H553:AL553,"AL/NS",H555:AL555,"&gt;=0.5",H554:AL554,"&gt;=1.5")+COUNTIFS(H553:AL553,"NHD",H555:AL555,"&gt;=4.5",H558:AL558,"&gt;=2",H554:AL554,"&gt;=1.5"))*0.5</f>
        <v>3.5</v>
      </c>
      <c r="CI553" s="266">
        <f>(COUNTIF(H555:AL555,"&gt;=10")+COUNTIFS(H553:AL553,"MD",H555:AL555,"&gt;=2")-COUNTIFS(H553:AL553,"TV",H555:AL555,"&gt;=10"))*0.5</f>
        <v>1</v>
      </c>
      <c r="CJ553" s="266">
        <f>(COUNTIFS(H553:AL553,"D",H557:AL557,"&gt;=6.5",H555:AL555,"&gt;=3.5"))*0.5</f>
        <v>0</v>
      </c>
      <c r="CK553" s="266">
        <f>(COUNTIF(H558:AL558,"&gt;=10")-COUNTIFS(H553:AL553,"PD",H558:AL558,"&gt;=10"))*0.5</f>
        <v>0</v>
      </c>
      <c r="CL553" s="265">
        <f>(COUNTIFS(H553:AL553,"NHD",H558:AL558,"&gt;=3.5",H559:AL559,"&gt;=6.5")+COUNTIFS(H553:AL553,"BH",H558:AL558,"&gt;=1.5",H559:AL559,"&gt;=0.5")+COUNTIFS(H553:AL553,"BM",H558:AL558,"&gt;=1.5",H559:AL559,"&gt;=0.5")+COUNTIFS(H553:AL553,"D",H558:AL558,"&gt;=1.5",H559:AL559,"&gt;=0.5"))*0.5</f>
        <v>0</v>
      </c>
      <c r="CM553" s="272"/>
      <c r="CN553" s="264" t="s">
        <v>723</v>
      </c>
      <c r="CO553" s="183">
        <f t="shared" ref="CO553" si="205">+AM553+AN553+AO553+AP553+AQ553+AR553+AS553+AU553+BG553</f>
        <v>26</v>
      </c>
      <c r="CP553" s="225">
        <f>+SUM(I554:I559)-I560</f>
        <v>10.5</v>
      </c>
      <c r="CQ553" s="225">
        <f>+SUM(J554:J559)-J560</f>
        <v>2</v>
      </c>
      <c r="CR553" s="225">
        <f>+SUM(K554:K559)-K560</f>
        <v>0</v>
      </c>
      <c r="CS553" s="182"/>
      <c r="CT553" s="182"/>
      <c r="CU553" s="182"/>
      <c r="CV553" s="182"/>
      <c r="CW553" s="182"/>
      <c r="CX553" s="182"/>
      <c r="CY553" s="182"/>
      <c r="CZ553" s="182"/>
      <c r="DA553" s="182"/>
    </row>
    <row r="554" spans="1:105" s="120" customFormat="1" ht="15" customHeight="1">
      <c r="A554" s="228"/>
      <c r="B554" s="277"/>
      <c r="C554" s="280"/>
      <c r="D554" s="237"/>
      <c r="E554" s="237"/>
      <c r="F554" s="242" t="s">
        <v>82</v>
      </c>
      <c r="G554" s="121">
        <v>1.5</v>
      </c>
      <c r="H554" s="83"/>
      <c r="I554" s="83"/>
      <c r="J554" s="83">
        <v>2</v>
      </c>
      <c r="K554" s="83"/>
      <c r="L554" s="83"/>
      <c r="M554" s="83"/>
      <c r="N554" s="83">
        <v>1.5</v>
      </c>
      <c r="O554" s="83"/>
      <c r="P554" s="83"/>
      <c r="Q554" s="83"/>
      <c r="R554" s="83"/>
      <c r="S554" s="83"/>
      <c r="T554" s="83"/>
      <c r="U554" s="83"/>
      <c r="V554" s="83"/>
      <c r="W554" s="83">
        <v>2</v>
      </c>
      <c r="X554" s="83">
        <v>2</v>
      </c>
      <c r="Y554" s="83">
        <v>2</v>
      </c>
      <c r="Z554" s="83">
        <v>2</v>
      </c>
      <c r="AA554" s="83">
        <v>2</v>
      </c>
      <c r="AB554" s="83"/>
      <c r="AC554" s="79"/>
      <c r="AD554" s="79">
        <v>2</v>
      </c>
      <c r="AE554" s="79">
        <v>1.5</v>
      </c>
      <c r="AF554" s="79">
        <v>0.5</v>
      </c>
      <c r="AG554" s="79">
        <v>0.5</v>
      </c>
      <c r="AH554" s="79">
        <v>1</v>
      </c>
      <c r="AI554" s="79"/>
      <c r="AJ554" s="79"/>
      <c r="AK554" s="79"/>
      <c r="AL554" s="79"/>
      <c r="AM554" s="240"/>
      <c r="AN554" s="240"/>
      <c r="AO554" s="240"/>
      <c r="AP554" s="240"/>
      <c r="AQ554" s="240"/>
      <c r="AR554" s="240"/>
      <c r="AS554" s="240"/>
      <c r="AT554" s="256"/>
      <c r="AU554" s="256"/>
      <c r="AV554" s="259"/>
      <c r="AW554" s="259"/>
      <c r="AX554" s="256"/>
      <c r="AY554" s="256"/>
      <c r="AZ554" s="256"/>
      <c r="BA554" s="256"/>
      <c r="BB554" s="256"/>
      <c r="BC554" s="256"/>
      <c r="BD554" s="256"/>
      <c r="BE554" s="256"/>
      <c r="BF554" s="256"/>
      <c r="BG554" s="256"/>
      <c r="BH554" s="256"/>
      <c r="BI554" s="256"/>
      <c r="BJ554" s="256"/>
      <c r="BK554" s="256"/>
      <c r="BL554" s="262"/>
      <c r="BM554" s="262"/>
      <c r="BN554" s="262"/>
      <c r="BO554" s="262"/>
      <c r="BP554" s="262"/>
      <c r="BQ554" s="262"/>
      <c r="BR554" s="270"/>
      <c r="BS554" s="270"/>
      <c r="BT554" s="270"/>
      <c r="BU554" s="270"/>
      <c r="BV554" s="270"/>
      <c r="BW554" s="270"/>
      <c r="BX554" s="256"/>
      <c r="BY554" s="256"/>
      <c r="BZ554" s="256"/>
      <c r="CA554" s="267"/>
      <c r="CB554" s="267"/>
      <c r="CC554" s="274"/>
      <c r="CD554" s="267"/>
      <c r="CE554" s="267"/>
      <c r="CF554" s="267"/>
      <c r="CG554" s="267"/>
      <c r="CH554" s="267"/>
      <c r="CI554" s="267"/>
      <c r="CJ554" s="267"/>
      <c r="CK554" s="267"/>
      <c r="CL554" s="265"/>
      <c r="CM554" s="272"/>
      <c r="CN554" s="264"/>
      <c r="CO554" s="183"/>
      <c r="CP554" s="226"/>
      <c r="CQ554" s="226"/>
      <c r="CR554" s="226"/>
      <c r="CS554" s="182"/>
      <c r="CT554" s="182"/>
      <c r="CU554" s="182"/>
      <c r="CV554" s="182"/>
      <c r="CW554" s="182"/>
      <c r="CX554" s="182"/>
      <c r="CY554" s="182"/>
      <c r="CZ554" s="182"/>
      <c r="DA554" s="182"/>
    </row>
    <row r="555" spans="1:105" s="120" customFormat="1" ht="15" customHeight="1">
      <c r="A555" s="228"/>
      <c r="B555" s="277"/>
      <c r="C555" s="280"/>
      <c r="D555" s="237"/>
      <c r="E555" s="237"/>
      <c r="F555" s="243"/>
      <c r="G555" s="122">
        <v>2</v>
      </c>
      <c r="H555" s="84"/>
      <c r="I555" s="84">
        <v>10.5</v>
      </c>
      <c r="J555" s="84"/>
      <c r="K555" s="84"/>
      <c r="L555" s="84"/>
      <c r="M555" s="84"/>
      <c r="N555" s="84"/>
      <c r="O555" s="84">
        <v>10.5</v>
      </c>
      <c r="P555" s="84"/>
      <c r="Q555" s="84"/>
      <c r="R555" s="84"/>
      <c r="S555" s="84"/>
      <c r="T555" s="84"/>
      <c r="U555" s="84"/>
      <c r="V555" s="84"/>
      <c r="W555" s="84">
        <v>0.5</v>
      </c>
      <c r="X555" s="84">
        <v>0.5</v>
      </c>
      <c r="Y555" s="84">
        <v>0.5</v>
      </c>
      <c r="Z555" s="84">
        <v>0.5</v>
      </c>
      <c r="AA555" s="84">
        <v>0.5</v>
      </c>
      <c r="AB555" s="84"/>
      <c r="AC555" s="80"/>
      <c r="AD555" s="80">
        <v>0.5</v>
      </c>
      <c r="AE555" s="80">
        <v>0.5</v>
      </c>
      <c r="AF555" s="80">
        <v>0.5</v>
      </c>
      <c r="AG555" s="80">
        <v>0.5</v>
      </c>
      <c r="AH555" s="80">
        <v>0.5</v>
      </c>
      <c r="AI555" s="80"/>
      <c r="AJ555" s="80"/>
      <c r="AK555" s="80"/>
      <c r="AL555" s="80"/>
      <c r="AM555" s="240"/>
      <c r="AN555" s="240"/>
      <c r="AO555" s="240"/>
      <c r="AP555" s="240"/>
      <c r="AQ555" s="240"/>
      <c r="AR555" s="240"/>
      <c r="AS555" s="240"/>
      <c r="AT555" s="256"/>
      <c r="AU555" s="256"/>
      <c r="AV555" s="259"/>
      <c r="AW555" s="259"/>
      <c r="AX555" s="256"/>
      <c r="AY555" s="256"/>
      <c r="AZ555" s="256"/>
      <c r="BA555" s="256"/>
      <c r="BB555" s="256"/>
      <c r="BC555" s="256"/>
      <c r="BD555" s="256"/>
      <c r="BE555" s="256"/>
      <c r="BF555" s="256"/>
      <c r="BG555" s="256"/>
      <c r="BH555" s="256"/>
      <c r="BI555" s="256"/>
      <c r="BJ555" s="256"/>
      <c r="BK555" s="256"/>
      <c r="BL555" s="262"/>
      <c r="BM555" s="262"/>
      <c r="BN555" s="262"/>
      <c r="BO555" s="262"/>
      <c r="BP555" s="262"/>
      <c r="BQ555" s="262"/>
      <c r="BR555" s="270"/>
      <c r="BS555" s="270"/>
      <c r="BT555" s="270"/>
      <c r="BU555" s="270"/>
      <c r="BV555" s="270"/>
      <c r="BW555" s="270"/>
      <c r="BX555" s="256"/>
      <c r="BY555" s="256"/>
      <c r="BZ555" s="256"/>
      <c r="CA555" s="267"/>
      <c r="CB555" s="267"/>
      <c r="CC555" s="274"/>
      <c r="CD555" s="267"/>
      <c r="CE555" s="267"/>
      <c r="CF555" s="267"/>
      <c r="CG555" s="267"/>
      <c r="CH555" s="267"/>
      <c r="CI555" s="267"/>
      <c r="CJ555" s="267"/>
      <c r="CK555" s="267"/>
      <c r="CL555" s="265"/>
      <c r="CM555" s="272"/>
      <c r="CN555" s="264"/>
      <c r="CO555" s="183"/>
      <c r="CP555" s="226"/>
      <c r="CQ555" s="226"/>
      <c r="CR555" s="226"/>
      <c r="CS555" s="182"/>
      <c r="CT555" s="182"/>
      <c r="CU555" s="182"/>
      <c r="CV555" s="182"/>
      <c r="CW555" s="182"/>
      <c r="CX555" s="182"/>
      <c r="CY555" s="182"/>
      <c r="CZ555" s="182"/>
      <c r="DA555" s="182"/>
    </row>
    <row r="556" spans="1:105" s="120" customFormat="1" ht="15" customHeight="1">
      <c r="A556" s="228"/>
      <c r="B556" s="277"/>
      <c r="C556" s="280"/>
      <c r="D556" s="237"/>
      <c r="E556" s="237"/>
      <c r="F556" s="243"/>
      <c r="G556" s="122">
        <v>2.1</v>
      </c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240"/>
      <c r="AN556" s="240"/>
      <c r="AO556" s="240"/>
      <c r="AP556" s="240"/>
      <c r="AQ556" s="240"/>
      <c r="AR556" s="240"/>
      <c r="AS556" s="240"/>
      <c r="AT556" s="256"/>
      <c r="AU556" s="256"/>
      <c r="AV556" s="259"/>
      <c r="AW556" s="259"/>
      <c r="AX556" s="256"/>
      <c r="AY556" s="256"/>
      <c r="AZ556" s="256"/>
      <c r="BA556" s="256"/>
      <c r="BB556" s="256"/>
      <c r="BC556" s="256"/>
      <c r="BD556" s="256"/>
      <c r="BE556" s="256"/>
      <c r="BF556" s="256"/>
      <c r="BG556" s="256"/>
      <c r="BH556" s="256"/>
      <c r="BI556" s="256"/>
      <c r="BJ556" s="256"/>
      <c r="BK556" s="256"/>
      <c r="BL556" s="262"/>
      <c r="BM556" s="262"/>
      <c r="BN556" s="262"/>
      <c r="BO556" s="262"/>
      <c r="BP556" s="262"/>
      <c r="BQ556" s="262"/>
      <c r="BR556" s="270"/>
      <c r="BS556" s="270"/>
      <c r="BT556" s="270"/>
      <c r="BU556" s="270"/>
      <c r="BV556" s="270"/>
      <c r="BW556" s="270"/>
      <c r="BX556" s="256"/>
      <c r="BY556" s="256"/>
      <c r="BZ556" s="256"/>
      <c r="CA556" s="267"/>
      <c r="CB556" s="267"/>
      <c r="CC556" s="274"/>
      <c r="CD556" s="267"/>
      <c r="CE556" s="267"/>
      <c r="CF556" s="267"/>
      <c r="CG556" s="267"/>
      <c r="CH556" s="267"/>
      <c r="CI556" s="267"/>
      <c r="CJ556" s="267"/>
      <c r="CK556" s="267"/>
      <c r="CL556" s="265"/>
      <c r="CM556" s="272"/>
      <c r="CN556" s="264"/>
      <c r="CO556" s="183"/>
      <c r="CP556" s="226"/>
      <c r="CQ556" s="226"/>
      <c r="CR556" s="226"/>
      <c r="CS556" s="182"/>
      <c r="CT556" s="182"/>
      <c r="CU556" s="182"/>
      <c r="CV556" s="182"/>
      <c r="CW556" s="182"/>
      <c r="CX556" s="182"/>
      <c r="CY556" s="182"/>
      <c r="CZ556" s="182"/>
      <c r="DA556" s="182"/>
    </row>
    <row r="557" spans="1:105" s="120" customFormat="1" ht="15" customHeight="1">
      <c r="A557" s="228"/>
      <c r="B557" s="277"/>
      <c r="C557" s="280"/>
      <c r="D557" s="237"/>
      <c r="E557" s="237"/>
      <c r="F557" s="243"/>
      <c r="G557" s="122">
        <v>2.7</v>
      </c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240"/>
      <c r="AN557" s="240"/>
      <c r="AO557" s="240"/>
      <c r="AP557" s="240"/>
      <c r="AQ557" s="240"/>
      <c r="AR557" s="240"/>
      <c r="AS557" s="240"/>
      <c r="AT557" s="256"/>
      <c r="AU557" s="256"/>
      <c r="AV557" s="259"/>
      <c r="AW557" s="259"/>
      <c r="AX557" s="256"/>
      <c r="AY557" s="256"/>
      <c r="AZ557" s="256"/>
      <c r="BA557" s="256"/>
      <c r="BB557" s="256"/>
      <c r="BC557" s="256"/>
      <c r="BD557" s="256"/>
      <c r="BE557" s="256"/>
      <c r="BF557" s="256"/>
      <c r="BG557" s="256"/>
      <c r="BH557" s="256"/>
      <c r="BI557" s="256"/>
      <c r="BJ557" s="256"/>
      <c r="BK557" s="256"/>
      <c r="BL557" s="262"/>
      <c r="BM557" s="262"/>
      <c r="BN557" s="262"/>
      <c r="BO557" s="262"/>
      <c r="BP557" s="262"/>
      <c r="BQ557" s="262"/>
      <c r="BR557" s="270"/>
      <c r="BS557" s="270"/>
      <c r="BT557" s="270"/>
      <c r="BU557" s="270"/>
      <c r="BV557" s="270"/>
      <c r="BW557" s="270"/>
      <c r="BX557" s="256"/>
      <c r="BY557" s="256"/>
      <c r="BZ557" s="256"/>
      <c r="CA557" s="267"/>
      <c r="CB557" s="267"/>
      <c r="CC557" s="274"/>
      <c r="CD557" s="267"/>
      <c r="CE557" s="267"/>
      <c r="CF557" s="267"/>
      <c r="CG557" s="267"/>
      <c r="CH557" s="267"/>
      <c r="CI557" s="267"/>
      <c r="CJ557" s="267"/>
      <c r="CK557" s="267"/>
      <c r="CL557" s="265"/>
      <c r="CM557" s="272"/>
      <c r="CN557" s="264"/>
      <c r="CO557" s="183"/>
      <c r="CP557" s="226"/>
      <c r="CQ557" s="226"/>
      <c r="CR557" s="226"/>
      <c r="CS557" s="182"/>
      <c r="CT557" s="182"/>
      <c r="CU557" s="182"/>
      <c r="CV557" s="182"/>
      <c r="CW557" s="182"/>
      <c r="CX557" s="182"/>
      <c r="CY557" s="182"/>
      <c r="CZ557" s="182"/>
      <c r="DA557" s="182"/>
    </row>
    <row r="558" spans="1:105" s="120" customFormat="1" ht="15" customHeight="1">
      <c r="A558" s="228"/>
      <c r="B558" s="277"/>
      <c r="C558" s="280"/>
      <c r="D558" s="237"/>
      <c r="E558" s="237"/>
      <c r="F558" s="243"/>
      <c r="G558" s="122">
        <v>3</v>
      </c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240"/>
      <c r="AN558" s="240"/>
      <c r="AO558" s="240"/>
      <c r="AP558" s="240"/>
      <c r="AQ558" s="240"/>
      <c r="AR558" s="240"/>
      <c r="AS558" s="240"/>
      <c r="AT558" s="256"/>
      <c r="AU558" s="256"/>
      <c r="AV558" s="259"/>
      <c r="AW558" s="259"/>
      <c r="AX558" s="256"/>
      <c r="AY558" s="256"/>
      <c r="AZ558" s="256"/>
      <c r="BA558" s="256"/>
      <c r="BB558" s="256"/>
      <c r="BC558" s="256"/>
      <c r="BD558" s="256"/>
      <c r="BE558" s="256"/>
      <c r="BF558" s="256"/>
      <c r="BG558" s="256"/>
      <c r="BH558" s="256"/>
      <c r="BI558" s="256"/>
      <c r="BJ558" s="256"/>
      <c r="BK558" s="256"/>
      <c r="BL558" s="262"/>
      <c r="BM558" s="262"/>
      <c r="BN558" s="262"/>
      <c r="BO558" s="262"/>
      <c r="BP558" s="262"/>
      <c r="BQ558" s="262"/>
      <c r="BR558" s="270"/>
      <c r="BS558" s="270"/>
      <c r="BT558" s="270"/>
      <c r="BU558" s="270"/>
      <c r="BV558" s="270"/>
      <c r="BW558" s="270"/>
      <c r="BX558" s="256"/>
      <c r="BY558" s="256"/>
      <c r="BZ558" s="256"/>
      <c r="CA558" s="267"/>
      <c r="CB558" s="267"/>
      <c r="CC558" s="274"/>
      <c r="CD558" s="267"/>
      <c r="CE558" s="267"/>
      <c r="CF558" s="267"/>
      <c r="CG558" s="267"/>
      <c r="CH558" s="267"/>
      <c r="CI558" s="267"/>
      <c r="CJ558" s="267"/>
      <c r="CK558" s="267"/>
      <c r="CL558" s="265"/>
      <c r="CM558" s="272"/>
      <c r="CN558" s="264"/>
      <c r="CO558" s="183"/>
      <c r="CP558" s="226"/>
      <c r="CQ558" s="226"/>
      <c r="CR558" s="226"/>
      <c r="CS558" s="182"/>
      <c r="CT558" s="182"/>
      <c r="CU558" s="182"/>
      <c r="CV558" s="182"/>
      <c r="CW558" s="182"/>
      <c r="CX558" s="182"/>
      <c r="CY558" s="182"/>
      <c r="CZ558" s="182"/>
      <c r="DA558" s="182"/>
    </row>
    <row r="559" spans="1:105" s="120" customFormat="1" ht="15" customHeight="1">
      <c r="A559" s="228"/>
      <c r="B559" s="277"/>
      <c r="C559" s="280"/>
      <c r="D559" s="237"/>
      <c r="E559" s="237"/>
      <c r="F559" s="244"/>
      <c r="G559" s="123">
        <v>3.9</v>
      </c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240"/>
      <c r="AN559" s="240"/>
      <c r="AO559" s="240"/>
      <c r="AP559" s="240"/>
      <c r="AQ559" s="240"/>
      <c r="AR559" s="240"/>
      <c r="AS559" s="240"/>
      <c r="AT559" s="256"/>
      <c r="AU559" s="256"/>
      <c r="AV559" s="259"/>
      <c r="AW559" s="259"/>
      <c r="AX559" s="256"/>
      <c r="AY559" s="256"/>
      <c r="AZ559" s="256"/>
      <c r="BA559" s="256"/>
      <c r="BB559" s="256"/>
      <c r="BC559" s="256"/>
      <c r="BD559" s="256"/>
      <c r="BE559" s="256"/>
      <c r="BF559" s="256"/>
      <c r="BG559" s="256"/>
      <c r="BH559" s="256"/>
      <c r="BI559" s="256"/>
      <c r="BJ559" s="256"/>
      <c r="BK559" s="256"/>
      <c r="BL559" s="262"/>
      <c r="BM559" s="262"/>
      <c r="BN559" s="262"/>
      <c r="BO559" s="262"/>
      <c r="BP559" s="262"/>
      <c r="BQ559" s="262"/>
      <c r="BR559" s="270"/>
      <c r="BS559" s="270"/>
      <c r="BT559" s="270"/>
      <c r="BU559" s="270"/>
      <c r="BV559" s="270"/>
      <c r="BW559" s="270"/>
      <c r="BX559" s="256"/>
      <c r="BY559" s="256"/>
      <c r="BZ559" s="256"/>
      <c r="CA559" s="267"/>
      <c r="CB559" s="267"/>
      <c r="CC559" s="274"/>
      <c r="CD559" s="267"/>
      <c r="CE559" s="267"/>
      <c r="CF559" s="267"/>
      <c r="CG559" s="267"/>
      <c r="CH559" s="267"/>
      <c r="CI559" s="267"/>
      <c r="CJ559" s="267"/>
      <c r="CK559" s="267"/>
      <c r="CL559" s="265"/>
      <c r="CM559" s="272"/>
      <c r="CN559" s="264"/>
      <c r="CO559" s="183"/>
      <c r="CP559" s="226"/>
      <c r="CQ559" s="226"/>
      <c r="CR559" s="226"/>
      <c r="CS559" s="182"/>
      <c r="CT559" s="182"/>
      <c r="CU559" s="182"/>
      <c r="CV559" s="182"/>
      <c r="CW559" s="182"/>
      <c r="CX559" s="182"/>
      <c r="CY559" s="182"/>
      <c r="CZ559" s="182"/>
      <c r="DA559" s="182"/>
    </row>
    <row r="560" spans="1:105" s="120" customFormat="1" ht="15" customHeight="1" thickBot="1">
      <c r="A560" s="229"/>
      <c r="B560" s="278"/>
      <c r="C560" s="281"/>
      <c r="D560" s="238"/>
      <c r="E560" s="238"/>
      <c r="F560" s="245" t="s">
        <v>83</v>
      </c>
      <c r="G560" s="246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241"/>
      <c r="AN560" s="241"/>
      <c r="AO560" s="241"/>
      <c r="AP560" s="241"/>
      <c r="AQ560" s="241"/>
      <c r="AR560" s="241"/>
      <c r="AS560" s="241"/>
      <c r="AT560" s="257"/>
      <c r="AU560" s="257"/>
      <c r="AV560" s="260"/>
      <c r="AW560" s="260"/>
      <c r="AX560" s="257"/>
      <c r="AY560" s="257"/>
      <c r="AZ560" s="257"/>
      <c r="BA560" s="257"/>
      <c r="BB560" s="257"/>
      <c r="BC560" s="257"/>
      <c r="BD560" s="257"/>
      <c r="BE560" s="257"/>
      <c r="BF560" s="257"/>
      <c r="BG560" s="257"/>
      <c r="BH560" s="257"/>
      <c r="BI560" s="257"/>
      <c r="BJ560" s="257"/>
      <c r="BK560" s="257"/>
      <c r="BL560" s="263"/>
      <c r="BM560" s="263"/>
      <c r="BN560" s="263"/>
      <c r="BO560" s="263"/>
      <c r="BP560" s="263"/>
      <c r="BQ560" s="263"/>
      <c r="BR560" s="271"/>
      <c r="BS560" s="271"/>
      <c r="BT560" s="271"/>
      <c r="BU560" s="271"/>
      <c r="BV560" s="271"/>
      <c r="BW560" s="271"/>
      <c r="BX560" s="257"/>
      <c r="BY560" s="257"/>
      <c r="BZ560" s="257"/>
      <c r="CA560" s="268"/>
      <c r="CB560" s="268"/>
      <c r="CC560" s="275"/>
      <c r="CD560" s="268"/>
      <c r="CE560" s="268"/>
      <c r="CF560" s="268"/>
      <c r="CG560" s="268"/>
      <c r="CH560" s="268"/>
      <c r="CI560" s="268"/>
      <c r="CJ560" s="268"/>
      <c r="CK560" s="268"/>
      <c r="CL560" s="265"/>
      <c r="CM560" s="272"/>
      <c r="CN560" s="264"/>
      <c r="CO560" s="183"/>
      <c r="CP560" s="226"/>
      <c r="CQ560" s="226"/>
      <c r="CR560" s="226"/>
      <c r="CS560" s="182"/>
      <c r="CT560" s="182"/>
      <c r="CU560" s="182"/>
      <c r="CV560" s="182"/>
      <c r="CW560" s="182"/>
      <c r="CX560" s="182"/>
      <c r="CY560" s="182"/>
      <c r="CZ560" s="182"/>
      <c r="DA560" s="182"/>
    </row>
    <row r="561" spans="1:105" s="120" customFormat="1" ht="15" customHeight="1">
      <c r="A561" s="227">
        <f t="shared" ref="A561" si="206">A553+1</f>
        <v>69</v>
      </c>
      <c r="B561" s="276" t="s">
        <v>151</v>
      </c>
      <c r="C561" s="279" t="s">
        <v>152</v>
      </c>
      <c r="D561" s="236">
        <v>43712</v>
      </c>
      <c r="E561" s="236" t="s">
        <v>1198</v>
      </c>
      <c r="F561" s="253" t="s">
        <v>80</v>
      </c>
      <c r="G561" s="254"/>
      <c r="H561" s="35" t="s">
        <v>69</v>
      </c>
      <c r="I561" s="82" t="s">
        <v>973</v>
      </c>
      <c r="J561" s="82" t="s">
        <v>61</v>
      </c>
      <c r="K561" s="82" t="s">
        <v>61</v>
      </c>
      <c r="L561" s="82" t="s">
        <v>61</v>
      </c>
      <c r="M561" s="82" t="s">
        <v>61</v>
      </c>
      <c r="N561" s="82" t="s">
        <v>61</v>
      </c>
      <c r="O561" s="82" t="s">
        <v>973</v>
      </c>
      <c r="P561" s="82" t="s">
        <v>61</v>
      </c>
      <c r="Q561" s="82" t="s">
        <v>631</v>
      </c>
      <c r="R561" s="82" t="s">
        <v>61</v>
      </c>
      <c r="S561" s="82" t="s">
        <v>61</v>
      </c>
      <c r="T561" s="82" t="s">
        <v>61</v>
      </c>
      <c r="U561" s="82" t="s">
        <v>61</v>
      </c>
      <c r="V561" s="82"/>
      <c r="W561" s="82" t="s">
        <v>60</v>
      </c>
      <c r="X561" s="82" t="s">
        <v>60</v>
      </c>
      <c r="Y561" s="82" t="s">
        <v>60</v>
      </c>
      <c r="Z561" s="82" t="s">
        <v>60</v>
      </c>
      <c r="AA561" s="82" t="s">
        <v>60</v>
      </c>
      <c r="AB561" s="82" t="s">
        <v>60</v>
      </c>
      <c r="AC561" s="82"/>
      <c r="AD561" s="82" t="s">
        <v>60</v>
      </c>
      <c r="AE561" s="82" t="s">
        <v>60</v>
      </c>
      <c r="AF561" s="82" t="s">
        <v>60</v>
      </c>
      <c r="AG561" s="82" t="s">
        <v>60</v>
      </c>
      <c r="AH561" s="82" t="s">
        <v>60</v>
      </c>
      <c r="AI561" s="82" t="s">
        <v>1471</v>
      </c>
      <c r="AJ561" s="82"/>
      <c r="AK561" s="82" t="s">
        <v>61</v>
      </c>
      <c r="AL561" s="82" t="s">
        <v>61</v>
      </c>
      <c r="AM561" s="239">
        <f>COUNTIF(H561:AL561,"PH")+COUNTIF(H561:AL561,"PH/L")+COUNTIF(H561:AL561,"PM")</f>
        <v>0</v>
      </c>
      <c r="AN561" s="239">
        <f>COUNTIF(H561:AL561,"PD")+COUNTIF(H561:AL561,"PDD")+COUNTIF(H561:AL561,"P/DS")/2+COUNTIF(H561:AL561,"PMD")</f>
        <v>0</v>
      </c>
      <c r="AO561" s="239">
        <f>COUNTIF(H561:AL561,"PN")+COUNTIF(H561:AL561,"P/NS")/2+COUNTIF(H561:AL561,"PH")+COUNTIF(H561:AL561,"PH/F")/2+COUNTIF(H561:AL561,"PH/L")/2+COUNTIF(H561:AL561,"PM")</f>
        <v>0</v>
      </c>
      <c r="AP561" s="239">
        <f>COUNTIF(H561:AL561,"BH")+COUNTIF(H561:AL561,"AL/BL")+COUNTIF(H561:AL561,"UL/BL")+COUNTIF(H561:AL561,"BM")</f>
        <v>0</v>
      </c>
      <c r="AQ561" s="239">
        <f>COUNTIF(H561:AL561,"DS")+COUNTIF(H561:AL561,"AL/DS")/2+COUNTIF(H561:AL561,"UL/DS")/2+COUNTIF(H561:AL561,"CT")+COUNTIF(H561:AL561,"MD")</f>
        <v>11.5</v>
      </c>
      <c r="AR561" s="239">
        <f>COUNTIF(H561:AL561,"NS")+COUNTIF(H561:AL561,"AL/NS")/2+COUNTIF(H561:AL561,"UL/NS")/2+COUNTIF(H561:AL561,"BH")+COUNTIF(H561:AL561,"AL/BF")/2+COUNTIF(H561:AL561,"AL/BL")/2+COUNTIF(H561:AL561,"UL/BL")/2+COUNTIF(H561:AL561,"UL/BF")/2+COUNTIF(H561:AL561,"BM")</f>
        <v>12</v>
      </c>
      <c r="AS561" s="239">
        <f>COUNTIF(H561:AL561,"AL")+COUNTIF(H561:AL561,"AL/DS")/2+COUNTIF(H561:AL561,"AL/NS")/2+COUNTIF(H561:AL561,"NH")+COUNTIF(H561:AL561,"SL")+COUNTIF(H561:AL561,"NHD")+COUNTIF(H561:AL561,"B")+COUNTIF(H561:AL561,"HL")+COUNTIF(H561:AL561,"AL/BF")/2+COUNTIF(H561:AL561,"AL/BL")/2</f>
        <v>1</v>
      </c>
      <c r="AT561" s="255">
        <f>COUNTIF(H561:AL561,"PD")+COUNTIF(H561:AL561,"PN")+COUNTIF(H561:AL561,"P/DS")/2+COUNTIF(H561:AL561,"P/NS")/2+COUNTIF(H561:AL561,"DS")+COUNTIF(H561:AL561,"NS")+COUNTIF(H561:AL561,"AL")+COUNTIF(H561:AL561,"AL/DS")+COUNTIF(H561:AL561,"AL/NS")+COUNTIF(H561:AL561,"NH")+COUNTIF(H561:AL561,"SL")+COUNTIF(H561:AL561,"UL/DS")/2+COUNTIF(H561:AL561,"UL/NS")/2+COUNTIF(H561:AL561,"CT")+COUNTIF(H561:AL561,"NHD")+COUNTIF(H561:AL561,"PDD")+COUNTIF(H561:AL561,"B")+COUNTIF(H561:AL561,"HL")+COUNTIF(H561:AL561,"PH")+COUNTIF(H561:AL561,"BH")+COUNTIF(H561:AL561,"AL/BF")+COUNTIF(H561:AL561,"AL/BL")+COUNTIF(H561:AL561,"UL/BF")/2+COUNTIF(H561:AL561,"UL/BL")/2+COUNTIF(H561:AL561,"PH/F")/2+COUNTIF(H561:AL561,"PH/L")/2+COUNTIF(H561:AL561,"MD")+COUNTIF(H561:AL561,"PMD")+COUNTIF(H561:AL561,"PM")+COUNTIF(H561:AL561,"BM")</f>
        <v>24.5</v>
      </c>
      <c r="AU561" s="255">
        <f>COUNTIF(H561:AL561,"P/DS")/2+COUNTIF(H561:AL561,"P/NS")/2+COUNTIF(H561:AL561,"IL")+COUNTIF(H561:AL561,"NL")+COUNTIF(H561:AL561,"UL")+COUNTIF(H561:AL561,"UL/DS")/2+COUNTIF(H561:AL561,"UL/NS")/2+COUNTIF(H561:AL561,"KT")+COUNTIF(H561:AL561,"UL/BF")/2+COUNTIF(H561:AL561,"UL/BL")/2+COUNTIF(H561:AL561,"PH/F")/2+COUNTIF(H561:AL561,"PH/L")/2+COUNTIF(H561:AL561,"NB")</f>
        <v>1.5</v>
      </c>
      <c r="AV561" s="258">
        <f>COUNTIF(H561:AL561,"PN")+COUNTIF(H561:AL561,"TVD")+COUNTIF(H561:AL561,"PH")+COUNTIF(H561:AL561,"PM")+COUNTIF(H561:AL561,"PDD")-COUNTIFS(H561:AL561,"PN",H568:AL568,"&gt;=3")-COUNTIFS(H561:AL561,"PM",H568:AL568,"&gt;=3")</f>
        <v>0</v>
      </c>
      <c r="AW561" s="258">
        <f>COUNTIF(H561:AL561,"NS")+COUNTIF(H561:AL561,"D")+COUNTIF(H561:AL561,"BH")+COUNTIF(H561:AL561,"NHD")+COUNTIF(H561:AL561,"BM")-COUNTIFS(H561:AL561,"NS",H568:AL568,"&gt;=3")-COUNTIFS(H561:AL561,"BH",H568:AL568,"&gt;=3")-COUNTIFS(H561:AL561,"BM",H568:AL568,"&gt;=3")</f>
        <v>14</v>
      </c>
      <c r="AX561" s="255">
        <f>COUNTIF(H561:AL561,"AL")+COUNTIF(H561:AL561,"AL/DS")/2+COUNTIF(H561:AL561,"AL/NS")/2+COUNTIF(H561:AL561,"AL/BF")+COUNTIF(H561:AL561,"AL/BL")/2</f>
        <v>0</v>
      </c>
      <c r="AY561" s="255">
        <f>COUNTIF(H561:AL561,"SL")</f>
        <v>0</v>
      </c>
      <c r="AZ561" s="255">
        <f>COUNTIF(H561:AL561,"NH")</f>
        <v>1</v>
      </c>
      <c r="BA561" s="255">
        <f>COUNTIF(H561:AL561,"HL")</f>
        <v>0</v>
      </c>
      <c r="BB561" s="255">
        <f>COUNTIF(G561:AL561,"P/DS")/2+COUNTIF(G561:AL561,"P/NS")/2+COUNTIF(G561:AL561,"UL")+COUNTIF(G561:AL561,"UL/DS")/2+COUNTIF(G561:AL561,"UL/NS")/2+COUNTIF(G561:AL561,"UL/BL")/2+COUNTIF(G561:AL561,"UL/BF")/2+COUNTIF(G561:AL561,"PH/F")/2+COUNTIF(G561:AL561,"PH/L")/2</f>
        <v>0.5</v>
      </c>
      <c r="BC561" s="255">
        <f>COUNTIF(H561:AL561,"NB")</f>
        <v>1</v>
      </c>
      <c r="BD561" s="255">
        <f>COUNTIF(H561:AL561,"NL")</f>
        <v>0</v>
      </c>
      <c r="BE561" s="255">
        <f>COUNTIF(H561:AL561,"IL")</f>
        <v>0</v>
      </c>
      <c r="BF561" s="255">
        <f>COUNTIF(H561:AL561,"KT")</f>
        <v>0</v>
      </c>
      <c r="BG561" s="255">
        <f>COUNTIF(H561:AL561,"L70")</f>
        <v>0</v>
      </c>
      <c r="BH561" s="255">
        <f>COUNTIF(H561:AL561,"MD")</f>
        <v>0</v>
      </c>
      <c r="BI561" s="255">
        <f>COUNTIF(H561:AL561,"PMD")</f>
        <v>0</v>
      </c>
      <c r="BJ561" s="255">
        <f>COUNTIF(H561:AL561,"PM")</f>
        <v>0</v>
      </c>
      <c r="BK561" s="255">
        <f>COUNTIF(H561:AL561,"BM")</f>
        <v>0</v>
      </c>
      <c r="BL561" s="261">
        <f>SUMIF(H561:AL561,"PD",H562:AL562)+SUMIF(H561:AL561,"PN",H562:AL562)+SUMIF(H561:AL561,"P/DS",H562:AL562)+SUMIF(H561:AL561,"PN/F",H562:AL562)+SUMIF(H561:AL561,"PN/L",H562:AL562)+SUMIF(H561:AL561,"TV",H562:AL562)+SUMIF(H561:AL561,"TVD",H562:AL562)+SUMIF(H561:AL561,"PDD",H562:AL562)</f>
        <v>0</v>
      </c>
      <c r="BM561" s="261">
        <f>SUMIF(H561:AL561,"PD",H563:AL563)+SUMIF(H561:AL561,"PN",H563:AL563)+SUMIF(H561:AL561,"P/DS",H563:AL563)+SUMIF(H561:AL561,"PN/F",H563:AL563)+SUMIF(H561:AL561,"PN/L",H563:AL563)+SUMIF(H561:AL561,"TV",H563:AL563)+SUMIF(H561:AL561,"TVD",H563:AL563)+SUMIF(H561:AL561,"PDD",H563:AL563)+SUMIF(H561:AL561,"PMD",H563:AL563)</f>
        <v>0</v>
      </c>
      <c r="BN561" s="261">
        <f>SUMIF(H561:AL561,"PD",H564:AL564)+SUMIF(H561:AL561,"PN",H564:AL564)+SUMIF(H561:AL561,"P/DS",H564:AL564)+SUMIF(H561:AL561,"PN/F",H564:AL564)+SUMIF(H561:AL561,"PN/L",H564:AL564)+SUMIF(H561:AL561,"TV",H564:AL564)+SUMIF(H561:AL561,"TVD",H564:AL564)</f>
        <v>0</v>
      </c>
      <c r="BO561" s="261">
        <f>SUMIF(H561:AL561,"PD",H565:AL565)+SUMIF(H561:AL561,"PN",H565:AL565)+SUMIF(H561:AL561,"P/DS",H565:AL565)+SUMIF(H561:AL561,"PN/F",H565:AL565)+SUMIF(H561:AL561,"PN/L",H565:AL565)+SUMIF(H561:AL561,"TV",H565:AL565)+SUMIF(H561:AL561,"TVD",H565:AL565)</f>
        <v>0</v>
      </c>
      <c r="BP561" s="261">
        <f>SUMIF(H561:AL561,"PD",H566:AL566)+SUMIF(H561:AL561,"PN",H566:AL566)+SUMIF(H561:AL561,"P/DS",H566:AL566)+SUMIF(H561:AL561,"PN/F",H566:AL566)+SUMIF(H561:AL561,"PN/L",H566:AL566)+SUMIF(H561:AL561,"TV",H566:AL566)+SUMIF(H561:AL561,"TVD",H566:AL566)+SUMIF(H561:AL561,"PDD",H566:AL566)+SUMIF(H561:AL561,"PH",H566:AL566)+SUMIF(H561:AL561,"PM",H566:AL566)</f>
        <v>0</v>
      </c>
      <c r="BQ561" s="261">
        <f>SUMIF(H561:AL561,"PD",H567:AL567)+SUMIF(H561:AL561,"PN",H567:AL567)+SUMIF(H561:AL561,"P/DS",H567:AL567)+SUMIF(H561:AL561,"PN/F",H567:AL567)+SUMIF(H561:AL561,"PN/L",H567:AL567)+SUMIF(H561:AL561,"TV",H567:AL567)+SUMIF(H561:AL561,"TVD",H567:AL567)+SUMIF(H561:AL561,"PDD",H567:AL567)+SUMIF(H561:AL561,"PH",H567:AL567)+SUMIF(H561:AL561,"PM",H567:AL567)</f>
        <v>0</v>
      </c>
      <c r="BR561" s="269">
        <f>SUM(H562:AL562)-BL561</f>
        <v>19.5</v>
      </c>
      <c r="BS561" s="269">
        <f>SUM(H563:AL563)-BM561</f>
        <v>13</v>
      </c>
      <c r="BT561" s="269">
        <f>SUM(H564:AL564)-BN561</f>
        <v>0</v>
      </c>
      <c r="BU561" s="269">
        <f>SUM(H565:AL565)-BO561</f>
        <v>13</v>
      </c>
      <c r="BV561" s="269">
        <f>SUM(H566:AL566)-BP561</f>
        <v>0</v>
      </c>
      <c r="BW561" s="269">
        <f>SUM(H567:AL567)-BQ561</f>
        <v>0</v>
      </c>
      <c r="BX561" s="255">
        <f>SUMIF(H561:AL561,"PD",H568:AL568)+SUMIF(H561:AL561,"PN",H568:AL568)+SUMIF(H561:AL561,"P/DS",H568:AL568)+SUMIF(H561:AL561,"PN/F",H568:AL568)+SUMIF(H561:AL561,"PN/L",H568:AL568)</f>
        <v>0</v>
      </c>
      <c r="BY561" s="255">
        <f>SUM(H568:AL568)-BX561</f>
        <v>0.5</v>
      </c>
      <c r="BZ561" s="255">
        <f t="shared" ref="BZ561" si="207">+SUM(BL561:BW568)</f>
        <v>45.5</v>
      </c>
      <c r="CA561" s="266">
        <f>(COUNTIFS(H561:AL561,"PD",H562:AL562,"&gt;=2"))*0.5-IF(CN561="VP",COUNTIFS($H$16:$AL$16,"SAT",H561:AL561,"PD",H562:AL562,"&gt;=2"))*0.5</f>
        <v>0</v>
      </c>
      <c r="CB561" s="266">
        <f>(COUNTIFS(H561:AL561,"PN",H563:AL563,"&gt;=0.5",H562:AL562,"&gt;=1.5"))*0.5+COUNTIFS(H561:AL561,"PDD",H563:AL563,"&gt;=0.5",H562:AL562,"&gt;=1.5")*0.5</f>
        <v>0</v>
      </c>
      <c r="CC561" s="273">
        <f>(COUNTIFS(H561:AL561,"TV",H563:AL563,"&gt;=10"))*0.5+(COUNTIFS(H561:AL561,"PMD",H563:AL563,"&gt;=2"))*0.5</f>
        <v>0</v>
      </c>
      <c r="CD561" s="266">
        <f>(COUNTIFS(H561:AL561,"TVD",H565:AL565,"&gt;=6.5",H563:AL563,"&gt;=3.5"))*0.5</f>
        <v>0</v>
      </c>
      <c r="CE561" s="266">
        <f>(COUNTIFS(H561:AL561,"PD",H566:AL566,"&gt;=10"))*0.5</f>
        <v>0</v>
      </c>
      <c r="CF561" s="266">
        <f>(COUNTIFS(H561:AL561,"PDD",H566:AL566,"&gt;=3.5",H567:AL567,"&gt;=6.5")+COUNTIFS(H561:AL561,"PH",H567:AL567,"&gt;=0.5",H566:AL566,"&gt;=1.5")+COUNTIFS(H561:AL561,"PM",H567:AL567,"&gt;=0.5",H566:AL566,"&gt;=1.5"))*0.5</f>
        <v>0</v>
      </c>
      <c r="CG561" s="266">
        <f>(COUNTIFS(H561:AL561,"DS",H562:AL562,"&gt;=2")+COUNTIFS(H561:AL561,"AL/DS",H562:AL562,"&gt;=2"))*0.5-IF(CN561="VP",COUNTIFS($H$16:$AL$16,"SAT",H561:AL561,"DS",H562:AL562,"&gt;=2"))*0.5</f>
        <v>0</v>
      </c>
      <c r="CH561" s="266">
        <f>(COUNTIFS(H561:AL561,"NS",H563:AL563,"&gt;=0.5",H562:AL562,"&gt;=1.5")+COUNTIFS(H561:AL561,"AL/NS",H563:AL563,"&gt;=0.5",H562:AL562,"&gt;=1.5")+COUNTIFS(H561:AL561,"NHD",H563:AL563,"&gt;=4.5",H566:AL566,"&gt;=2",H562:AL562,"&gt;=1.5"))*0.5</f>
        <v>5</v>
      </c>
      <c r="CI561" s="266">
        <f>(COUNTIF(H563:AL563,"&gt;=10")+COUNTIFS(H561:AL561,"MD",H563:AL563,"&gt;=2")-COUNTIFS(H561:AL561,"TV",H563:AL563,"&gt;=10"))*0.5</f>
        <v>0</v>
      </c>
      <c r="CJ561" s="266">
        <f>(COUNTIFS(H561:AL561,"D",H565:AL565,"&gt;=6.5",H563:AL563,"&gt;=3.5"))*0.5</f>
        <v>1</v>
      </c>
      <c r="CK561" s="266">
        <f>(COUNTIF(H566:AL566,"&gt;=10")-COUNTIFS(H561:AL561,"PD",H566:AL566,"&gt;=10"))*0.5</f>
        <v>0</v>
      </c>
      <c r="CL561" s="265">
        <f>(COUNTIFS(H561:AL561,"NHD",H566:AL566,"&gt;=3.5",H567:AL567,"&gt;=6.5")+COUNTIFS(H561:AL561,"BH",H566:AL566,"&gt;=1.5",H567:AL567,"&gt;=0.5")+COUNTIFS(H561:AL561,"BM",H566:AL566,"&gt;=1.5",H567:AL567,"&gt;=0.5")+COUNTIFS(H561:AL561,"D",H566:AL566,"&gt;=1.5",H567:AL567,"&gt;=0.5"))*0.5</f>
        <v>0</v>
      </c>
      <c r="CM561" s="272"/>
      <c r="CN561" s="264" t="s">
        <v>723</v>
      </c>
      <c r="CO561" s="183">
        <f t="shared" ref="CO561" si="208">+AM561+AN561+AO561+AP561+AQ561+AR561+AS561+AU561+BG561</f>
        <v>26</v>
      </c>
      <c r="CP561" s="225">
        <f>+SUM(I562:I567)-I568</f>
        <v>10.5</v>
      </c>
      <c r="CQ561" s="225">
        <f>+SUM(J562:J567)-J568</f>
        <v>2</v>
      </c>
      <c r="CR561" s="225">
        <f>+SUM(K562:K567)-K568</f>
        <v>2.5</v>
      </c>
      <c r="CS561" s="182"/>
      <c r="CT561" s="182"/>
      <c r="CU561" s="182"/>
      <c r="CV561" s="182"/>
      <c r="CW561" s="182"/>
      <c r="CX561" s="182"/>
      <c r="CY561" s="182"/>
      <c r="CZ561" s="182"/>
      <c r="DA561" s="182"/>
    </row>
    <row r="562" spans="1:105" s="120" customFormat="1" ht="15" customHeight="1">
      <c r="A562" s="228"/>
      <c r="B562" s="277"/>
      <c r="C562" s="280"/>
      <c r="D562" s="237"/>
      <c r="E562" s="237"/>
      <c r="F562" s="242" t="s">
        <v>82</v>
      </c>
      <c r="G562" s="121">
        <v>1.5</v>
      </c>
      <c r="H562" s="83"/>
      <c r="I562" s="83"/>
      <c r="J562" s="83">
        <v>1.5</v>
      </c>
      <c r="K562" s="83">
        <v>2</v>
      </c>
      <c r="L562" s="83">
        <v>2</v>
      </c>
      <c r="M562" s="83">
        <v>2</v>
      </c>
      <c r="N562" s="83">
        <v>2</v>
      </c>
      <c r="O562" s="83"/>
      <c r="P562" s="83">
        <v>2</v>
      </c>
      <c r="Q562" s="83"/>
      <c r="R562" s="83">
        <v>2</v>
      </c>
      <c r="S562" s="83">
        <v>2</v>
      </c>
      <c r="T562" s="83">
        <v>2</v>
      </c>
      <c r="U562" s="83">
        <v>2</v>
      </c>
      <c r="V562" s="83"/>
      <c r="W562" s="83"/>
      <c r="X562" s="83"/>
      <c r="Y562" s="83"/>
      <c r="Z562" s="83"/>
      <c r="AA562" s="83"/>
      <c r="AB562" s="83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240"/>
      <c r="AN562" s="240"/>
      <c r="AO562" s="240"/>
      <c r="AP562" s="240"/>
      <c r="AQ562" s="240"/>
      <c r="AR562" s="240"/>
      <c r="AS562" s="240"/>
      <c r="AT562" s="256"/>
      <c r="AU562" s="256"/>
      <c r="AV562" s="259"/>
      <c r="AW562" s="259"/>
      <c r="AX562" s="256"/>
      <c r="AY562" s="256"/>
      <c r="AZ562" s="256"/>
      <c r="BA562" s="256"/>
      <c r="BB562" s="256"/>
      <c r="BC562" s="256"/>
      <c r="BD562" s="256"/>
      <c r="BE562" s="256"/>
      <c r="BF562" s="256"/>
      <c r="BG562" s="256"/>
      <c r="BH562" s="256"/>
      <c r="BI562" s="256"/>
      <c r="BJ562" s="256"/>
      <c r="BK562" s="256"/>
      <c r="BL562" s="262"/>
      <c r="BM562" s="262"/>
      <c r="BN562" s="262"/>
      <c r="BO562" s="262"/>
      <c r="BP562" s="262"/>
      <c r="BQ562" s="262"/>
      <c r="BR562" s="270"/>
      <c r="BS562" s="270"/>
      <c r="BT562" s="270"/>
      <c r="BU562" s="270"/>
      <c r="BV562" s="270"/>
      <c r="BW562" s="270"/>
      <c r="BX562" s="256"/>
      <c r="BY562" s="256"/>
      <c r="BZ562" s="256"/>
      <c r="CA562" s="267"/>
      <c r="CB562" s="267"/>
      <c r="CC562" s="274"/>
      <c r="CD562" s="267"/>
      <c r="CE562" s="267"/>
      <c r="CF562" s="267"/>
      <c r="CG562" s="267"/>
      <c r="CH562" s="267"/>
      <c r="CI562" s="267"/>
      <c r="CJ562" s="267"/>
      <c r="CK562" s="267"/>
      <c r="CL562" s="265"/>
      <c r="CM562" s="272"/>
      <c r="CN562" s="264"/>
      <c r="CO562" s="183"/>
      <c r="CP562" s="226"/>
      <c r="CQ562" s="226"/>
      <c r="CR562" s="226"/>
      <c r="CS562" s="182"/>
      <c r="CT562" s="182"/>
      <c r="CU562" s="182"/>
      <c r="CV562" s="182"/>
      <c r="CW562" s="182"/>
      <c r="CX562" s="182"/>
      <c r="CY562" s="182"/>
      <c r="CZ562" s="182"/>
      <c r="DA562" s="182"/>
    </row>
    <row r="563" spans="1:105" s="120" customFormat="1" ht="15" customHeight="1">
      <c r="A563" s="228"/>
      <c r="B563" s="277"/>
      <c r="C563" s="280"/>
      <c r="D563" s="237"/>
      <c r="E563" s="237"/>
      <c r="F563" s="243"/>
      <c r="G563" s="122">
        <v>2</v>
      </c>
      <c r="H563" s="84"/>
      <c r="I563" s="84">
        <v>4</v>
      </c>
      <c r="J563" s="84">
        <v>0.5</v>
      </c>
      <c r="K563" s="84">
        <v>0.5</v>
      </c>
      <c r="L563" s="84">
        <v>0.5</v>
      </c>
      <c r="M563" s="84">
        <v>0.5</v>
      </c>
      <c r="N563" s="84">
        <v>0.5</v>
      </c>
      <c r="O563" s="84">
        <v>4</v>
      </c>
      <c r="P563" s="84">
        <v>0.5</v>
      </c>
      <c r="Q563" s="84"/>
      <c r="R563" s="84">
        <v>0.5</v>
      </c>
      <c r="S563" s="84">
        <v>0.5</v>
      </c>
      <c r="T563" s="84">
        <v>0.5</v>
      </c>
      <c r="U563" s="84">
        <v>0.5</v>
      </c>
      <c r="V563" s="84"/>
      <c r="W563" s="84"/>
      <c r="X563" s="84"/>
      <c r="Y563" s="84"/>
      <c r="Z563" s="84"/>
      <c r="AA563" s="84"/>
      <c r="AB563" s="84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240"/>
      <c r="AN563" s="240"/>
      <c r="AO563" s="240"/>
      <c r="AP563" s="240"/>
      <c r="AQ563" s="240"/>
      <c r="AR563" s="240"/>
      <c r="AS563" s="240"/>
      <c r="AT563" s="256"/>
      <c r="AU563" s="256"/>
      <c r="AV563" s="259"/>
      <c r="AW563" s="259"/>
      <c r="AX563" s="256"/>
      <c r="AY563" s="256"/>
      <c r="AZ563" s="256"/>
      <c r="BA563" s="256"/>
      <c r="BB563" s="256"/>
      <c r="BC563" s="256"/>
      <c r="BD563" s="256"/>
      <c r="BE563" s="256"/>
      <c r="BF563" s="256"/>
      <c r="BG563" s="256"/>
      <c r="BH563" s="256"/>
      <c r="BI563" s="256"/>
      <c r="BJ563" s="256"/>
      <c r="BK563" s="256"/>
      <c r="BL563" s="262"/>
      <c r="BM563" s="262"/>
      <c r="BN563" s="262"/>
      <c r="BO563" s="262"/>
      <c r="BP563" s="262"/>
      <c r="BQ563" s="262"/>
      <c r="BR563" s="270"/>
      <c r="BS563" s="270"/>
      <c r="BT563" s="270"/>
      <c r="BU563" s="270"/>
      <c r="BV563" s="270"/>
      <c r="BW563" s="270"/>
      <c r="BX563" s="256"/>
      <c r="BY563" s="256"/>
      <c r="BZ563" s="256"/>
      <c r="CA563" s="267"/>
      <c r="CB563" s="267"/>
      <c r="CC563" s="274"/>
      <c r="CD563" s="267"/>
      <c r="CE563" s="267"/>
      <c r="CF563" s="267"/>
      <c r="CG563" s="267"/>
      <c r="CH563" s="267"/>
      <c r="CI563" s="267"/>
      <c r="CJ563" s="267"/>
      <c r="CK563" s="267"/>
      <c r="CL563" s="265"/>
      <c r="CM563" s="272"/>
      <c r="CN563" s="264"/>
      <c r="CO563" s="183"/>
      <c r="CP563" s="226"/>
      <c r="CQ563" s="226"/>
      <c r="CR563" s="226"/>
      <c r="CS563" s="182"/>
      <c r="CT563" s="182"/>
      <c r="CU563" s="182"/>
      <c r="CV563" s="182"/>
      <c r="CW563" s="182"/>
      <c r="CX563" s="182"/>
      <c r="CY563" s="182"/>
      <c r="CZ563" s="182"/>
      <c r="DA563" s="182"/>
    </row>
    <row r="564" spans="1:105" s="120" customFormat="1" ht="15" customHeight="1">
      <c r="A564" s="228"/>
      <c r="B564" s="277"/>
      <c r="C564" s="280"/>
      <c r="D564" s="237"/>
      <c r="E564" s="237"/>
      <c r="F564" s="243"/>
      <c r="G564" s="122">
        <v>2.1</v>
      </c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240"/>
      <c r="AN564" s="240"/>
      <c r="AO564" s="240"/>
      <c r="AP564" s="240"/>
      <c r="AQ564" s="240"/>
      <c r="AR564" s="240"/>
      <c r="AS564" s="240"/>
      <c r="AT564" s="256"/>
      <c r="AU564" s="256"/>
      <c r="AV564" s="259"/>
      <c r="AW564" s="259"/>
      <c r="AX564" s="256"/>
      <c r="AY564" s="256"/>
      <c r="AZ564" s="256"/>
      <c r="BA564" s="256"/>
      <c r="BB564" s="256"/>
      <c r="BC564" s="256"/>
      <c r="BD564" s="256"/>
      <c r="BE564" s="256"/>
      <c r="BF564" s="256"/>
      <c r="BG564" s="256"/>
      <c r="BH564" s="256"/>
      <c r="BI564" s="256"/>
      <c r="BJ564" s="256"/>
      <c r="BK564" s="256"/>
      <c r="BL564" s="262"/>
      <c r="BM564" s="262"/>
      <c r="BN564" s="262"/>
      <c r="BO564" s="262"/>
      <c r="BP564" s="262"/>
      <c r="BQ564" s="262"/>
      <c r="BR564" s="270"/>
      <c r="BS564" s="270"/>
      <c r="BT564" s="270"/>
      <c r="BU564" s="270"/>
      <c r="BV564" s="270"/>
      <c r="BW564" s="270"/>
      <c r="BX564" s="256"/>
      <c r="BY564" s="256"/>
      <c r="BZ564" s="256"/>
      <c r="CA564" s="267"/>
      <c r="CB564" s="267"/>
      <c r="CC564" s="274"/>
      <c r="CD564" s="267"/>
      <c r="CE564" s="267"/>
      <c r="CF564" s="267"/>
      <c r="CG564" s="267"/>
      <c r="CH564" s="267"/>
      <c r="CI564" s="267"/>
      <c r="CJ564" s="267"/>
      <c r="CK564" s="267"/>
      <c r="CL564" s="265"/>
      <c r="CM564" s="272"/>
      <c r="CN564" s="264"/>
      <c r="CO564" s="183"/>
      <c r="CP564" s="226"/>
      <c r="CQ564" s="226"/>
      <c r="CR564" s="226"/>
      <c r="CS564" s="182"/>
      <c r="CT564" s="182"/>
      <c r="CU564" s="182"/>
      <c r="CV564" s="182"/>
      <c r="CW564" s="182"/>
      <c r="CX564" s="182"/>
      <c r="CY564" s="182"/>
      <c r="CZ564" s="182"/>
      <c r="DA564" s="182"/>
    </row>
    <row r="565" spans="1:105" s="120" customFormat="1" ht="15" customHeight="1">
      <c r="A565" s="228"/>
      <c r="B565" s="277"/>
      <c r="C565" s="280"/>
      <c r="D565" s="237"/>
      <c r="E565" s="237"/>
      <c r="F565" s="243"/>
      <c r="G565" s="122">
        <v>2.7</v>
      </c>
      <c r="H565" s="84"/>
      <c r="I565" s="84">
        <v>6.5</v>
      </c>
      <c r="J565" s="84"/>
      <c r="K565" s="84"/>
      <c r="L565" s="84"/>
      <c r="M565" s="84"/>
      <c r="N565" s="84"/>
      <c r="O565" s="84">
        <v>6.5</v>
      </c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240"/>
      <c r="AN565" s="240"/>
      <c r="AO565" s="240"/>
      <c r="AP565" s="240"/>
      <c r="AQ565" s="240"/>
      <c r="AR565" s="240"/>
      <c r="AS565" s="240"/>
      <c r="AT565" s="256"/>
      <c r="AU565" s="256"/>
      <c r="AV565" s="259"/>
      <c r="AW565" s="259"/>
      <c r="AX565" s="256"/>
      <c r="AY565" s="256"/>
      <c r="AZ565" s="256"/>
      <c r="BA565" s="256"/>
      <c r="BB565" s="256"/>
      <c r="BC565" s="256"/>
      <c r="BD565" s="256"/>
      <c r="BE565" s="256"/>
      <c r="BF565" s="256"/>
      <c r="BG565" s="256"/>
      <c r="BH565" s="256"/>
      <c r="BI565" s="256"/>
      <c r="BJ565" s="256"/>
      <c r="BK565" s="256"/>
      <c r="BL565" s="262"/>
      <c r="BM565" s="262"/>
      <c r="BN565" s="262"/>
      <c r="BO565" s="262"/>
      <c r="BP565" s="262"/>
      <c r="BQ565" s="262"/>
      <c r="BR565" s="270"/>
      <c r="BS565" s="270"/>
      <c r="BT565" s="270"/>
      <c r="BU565" s="270"/>
      <c r="BV565" s="270"/>
      <c r="BW565" s="270"/>
      <c r="BX565" s="256"/>
      <c r="BY565" s="256"/>
      <c r="BZ565" s="256"/>
      <c r="CA565" s="267"/>
      <c r="CB565" s="267"/>
      <c r="CC565" s="274"/>
      <c r="CD565" s="267"/>
      <c r="CE565" s="267"/>
      <c r="CF565" s="267"/>
      <c r="CG565" s="267"/>
      <c r="CH565" s="267"/>
      <c r="CI565" s="267"/>
      <c r="CJ565" s="267"/>
      <c r="CK565" s="267"/>
      <c r="CL565" s="265"/>
      <c r="CM565" s="272"/>
      <c r="CN565" s="264"/>
      <c r="CO565" s="183"/>
      <c r="CP565" s="226"/>
      <c r="CQ565" s="226"/>
      <c r="CR565" s="226"/>
      <c r="CS565" s="182"/>
      <c r="CT565" s="182"/>
      <c r="CU565" s="182"/>
      <c r="CV565" s="182"/>
      <c r="CW565" s="182"/>
      <c r="CX565" s="182"/>
      <c r="CY565" s="182"/>
      <c r="CZ565" s="182"/>
      <c r="DA565" s="182"/>
    </row>
    <row r="566" spans="1:105" s="120" customFormat="1" ht="15" customHeight="1">
      <c r="A566" s="228"/>
      <c r="B566" s="277"/>
      <c r="C566" s="280"/>
      <c r="D566" s="237"/>
      <c r="E566" s="237"/>
      <c r="F566" s="243"/>
      <c r="G566" s="122">
        <v>3</v>
      </c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240"/>
      <c r="AN566" s="240"/>
      <c r="AO566" s="240"/>
      <c r="AP566" s="240"/>
      <c r="AQ566" s="240"/>
      <c r="AR566" s="240"/>
      <c r="AS566" s="240"/>
      <c r="AT566" s="256"/>
      <c r="AU566" s="256"/>
      <c r="AV566" s="259"/>
      <c r="AW566" s="259"/>
      <c r="AX566" s="256"/>
      <c r="AY566" s="256"/>
      <c r="AZ566" s="256"/>
      <c r="BA566" s="256"/>
      <c r="BB566" s="256"/>
      <c r="BC566" s="256"/>
      <c r="BD566" s="256"/>
      <c r="BE566" s="256"/>
      <c r="BF566" s="256"/>
      <c r="BG566" s="256"/>
      <c r="BH566" s="256"/>
      <c r="BI566" s="256"/>
      <c r="BJ566" s="256"/>
      <c r="BK566" s="256"/>
      <c r="BL566" s="262"/>
      <c r="BM566" s="262"/>
      <c r="BN566" s="262"/>
      <c r="BO566" s="262"/>
      <c r="BP566" s="262"/>
      <c r="BQ566" s="262"/>
      <c r="BR566" s="270"/>
      <c r="BS566" s="270"/>
      <c r="BT566" s="270"/>
      <c r="BU566" s="270"/>
      <c r="BV566" s="270"/>
      <c r="BW566" s="270"/>
      <c r="BX566" s="256"/>
      <c r="BY566" s="256"/>
      <c r="BZ566" s="256"/>
      <c r="CA566" s="267"/>
      <c r="CB566" s="267"/>
      <c r="CC566" s="274"/>
      <c r="CD566" s="267"/>
      <c r="CE566" s="267"/>
      <c r="CF566" s="267"/>
      <c r="CG566" s="267"/>
      <c r="CH566" s="267"/>
      <c r="CI566" s="267"/>
      <c r="CJ566" s="267"/>
      <c r="CK566" s="267"/>
      <c r="CL566" s="265"/>
      <c r="CM566" s="272"/>
      <c r="CN566" s="264"/>
      <c r="CO566" s="183"/>
      <c r="CP566" s="226"/>
      <c r="CQ566" s="226"/>
      <c r="CR566" s="226"/>
      <c r="CS566" s="182"/>
      <c r="CT566" s="182"/>
      <c r="CU566" s="182"/>
      <c r="CV566" s="182"/>
      <c r="CW566" s="182"/>
      <c r="CX566" s="182"/>
      <c r="CY566" s="182"/>
      <c r="CZ566" s="182"/>
      <c r="DA566" s="182"/>
    </row>
    <row r="567" spans="1:105" s="120" customFormat="1" ht="15" customHeight="1">
      <c r="A567" s="228"/>
      <c r="B567" s="277"/>
      <c r="C567" s="280"/>
      <c r="D567" s="237"/>
      <c r="E567" s="237"/>
      <c r="F567" s="244"/>
      <c r="G567" s="123">
        <v>3.9</v>
      </c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1"/>
      <c r="AD567" s="81"/>
      <c r="AE567" s="81"/>
      <c r="AF567" s="81"/>
      <c r="AG567" s="81"/>
      <c r="AH567" s="81"/>
      <c r="AI567" s="81"/>
      <c r="AJ567" s="81"/>
      <c r="AK567" s="81"/>
      <c r="AL567" s="81"/>
      <c r="AM567" s="240"/>
      <c r="AN567" s="240"/>
      <c r="AO567" s="240"/>
      <c r="AP567" s="240"/>
      <c r="AQ567" s="240"/>
      <c r="AR567" s="240"/>
      <c r="AS567" s="240"/>
      <c r="AT567" s="256"/>
      <c r="AU567" s="256"/>
      <c r="AV567" s="259"/>
      <c r="AW567" s="259"/>
      <c r="AX567" s="256"/>
      <c r="AY567" s="256"/>
      <c r="AZ567" s="256"/>
      <c r="BA567" s="256"/>
      <c r="BB567" s="256"/>
      <c r="BC567" s="256"/>
      <c r="BD567" s="256"/>
      <c r="BE567" s="256"/>
      <c r="BF567" s="256"/>
      <c r="BG567" s="256"/>
      <c r="BH567" s="256"/>
      <c r="BI567" s="256"/>
      <c r="BJ567" s="256"/>
      <c r="BK567" s="256"/>
      <c r="BL567" s="262"/>
      <c r="BM567" s="262"/>
      <c r="BN567" s="262"/>
      <c r="BO567" s="262"/>
      <c r="BP567" s="262"/>
      <c r="BQ567" s="262"/>
      <c r="BR567" s="270"/>
      <c r="BS567" s="270"/>
      <c r="BT567" s="270"/>
      <c r="BU567" s="270"/>
      <c r="BV567" s="270"/>
      <c r="BW567" s="270"/>
      <c r="BX567" s="256"/>
      <c r="BY567" s="256"/>
      <c r="BZ567" s="256"/>
      <c r="CA567" s="267"/>
      <c r="CB567" s="267"/>
      <c r="CC567" s="274"/>
      <c r="CD567" s="267"/>
      <c r="CE567" s="267"/>
      <c r="CF567" s="267"/>
      <c r="CG567" s="267"/>
      <c r="CH567" s="267"/>
      <c r="CI567" s="267"/>
      <c r="CJ567" s="267"/>
      <c r="CK567" s="267"/>
      <c r="CL567" s="265"/>
      <c r="CM567" s="272"/>
      <c r="CN567" s="264"/>
      <c r="CO567" s="183"/>
      <c r="CP567" s="226"/>
      <c r="CQ567" s="226"/>
      <c r="CR567" s="226"/>
      <c r="CS567" s="182"/>
      <c r="CT567" s="182"/>
      <c r="CU567" s="182"/>
      <c r="CV567" s="182"/>
      <c r="CW567" s="182"/>
      <c r="CX567" s="182"/>
      <c r="CY567" s="182"/>
      <c r="CZ567" s="182"/>
      <c r="DA567" s="182"/>
    </row>
    <row r="568" spans="1:105" s="120" customFormat="1" ht="15" customHeight="1" thickBot="1">
      <c r="A568" s="229"/>
      <c r="B568" s="278"/>
      <c r="C568" s="281"/>
      <c r="D568" s="238"/>
      <c r="E568" s="238"/>
      <c r="F568" s="245" t="s">
        <v>83</v>
      </c>
      <c r="G568" s="246"/>
      <c r="H568" s="82"/>
      <c r="I568" s="82"/>
      <c r="J568" s="82"/>
      <c r="K568" s="82"/>
      <c r="L568" s="82"/>
      <c r="M568" s="82"/>
      <c r="N568" s="82"/>
      <c r="O568" s="82"/>
      <c r="P568" s="82">
        <v>0.5</v>
      </c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241"/>
      <c r="AN568" s="241"/>
      <c r="AO568" s="241"/>
      <c r="AP568" s="241"/>
      <c r="AQ568" s="241"/>
      <c r="AR568" s="241"/>
      <c r="AS568" s="241"/>
      <c r="AT568" s="257"/>
      <c r="AU568" s="257"/>
      <c r="AV568" s="260"/>
      <c r="AW568" s="260"/>
      <c r="AX568" s="257"/>
      <c r="AY568" s="257"/>
      <c r="AZ568" s="257"/>
      <c r="BA568" s="257"/>
      <c r="BB568" s="257"/>
      <c r="BC568" s="257"/>
      <c r="BD568" s="257"/>
      <c r="BE568" s="257"/>
      <c r="BF568" s="257"/>
      <c r="BG568" s="257"/>
      <c r="BH568" s="257"/>
      <c r="BI568" s="257"/>
      <c r="BJ568" s="257"/>
      <c r="BK568" s="257"/>
      <c r="BL568" s="263"/>
      <c r="BM568" s="263"/>
      <c r="BN568" s="263"/>
      <c r="BO568" s="263"/>
      <c r="BP568" s="263"/>
      <c r="BQ568" s="263"/>
      <c r="BR568" s="271"/>
      <c r="BS568" s="271"/>
      <c r="BT568" s="271"/>
      <c r="BU568" s="271"/>
      <c r="BV568" s="271"/>
      <c r="BW568" s="271"/>
      <c r="BX568" s="257"/>
      <c r="BY568" s="257"/>
      <c r="BZ568" s="257"/>
      <c r="CA568" s="268"/>
      <c r="CB568" s="268"/>
      <c r="CC568" s="275"/>
      <c r="CD568" s="268"/>
      <c r="CE568" s="268"/>
      <c r="CF568" s="268"/>
      <c r="CG568" s="268"/>
      <c r="CH568" s="268"/>
      <c r="CI568" s="268"/>
      <c r="CJ568" s="268"/>
      <c r="CK568" s="268"/>
      <c r="CL568" s="265"/>
      <c r="CM568" s="272"/>
      <c r="CN568" s="264"/>
      <c r="CO568" s="183"/>
      <c r="CP568" s="226"/>
      <c r="CQ568" s="226"/>
      <c r="CR568" s="226"/>
      <c r="CS568" s="182"/>
      <c r="CT568" s="182"/>
      <c r="CU568" s="182"/>
      <c r="CV568" s="182"/>
      <c r="CW568" s="182"/>
      <c r="CX568" s="182"/>
      <c r="CY568" s="182"/>
      <c r="CZ568" s="182"/>
      <c r="DA568" s="182"/>
    </row>
    <row r="569" spans="1:105" s="120" customFormat="1" ht="15" customHeight="1">
      <c r="A569" s="227">
        <f t="shared" ref="A569" si="209">A561+1</f>
        <v>70</v>
      </c>
      <c r="B569" s="276" t="s">
        <v>145</v>
      </c>
      <c r="C569" s="279" t="s">
        <v>146</v>
      </c>
      <c r="D569" s="236">
        <v>43280</v>
      </c>
      <c r="E569" s="236" t="s">
        <v>1198</v>
      </c>
      <c r="F569" s="253" t="s">
        <v>80</v>
      </c>
      <c r="G569" s="254"/>
      <c r="H569" s="35" t="s">
        <v>69</v>
      </c>
      <c r="I569" s="82"/>
      <c r="J569" s="82" t="s">
        <v>61</v>
      </c>
      <c r="K569" s="82" t="s">
        <v>61</v>
      </c>
      <c r="L569" s="82" t="s">
        <v>61</v>
      </c>
      <c r="M569" s="82" t="s">
        <v>61</v>
      </c>
      <c r="N569" s="82" t="s">
        <v>61</v>
      </c>
      <c r="O569" s="82" t="s">
        <v>973</v>
      </c>
      <c r="P569" s="82" t="s">
        <v>61</v>
      </c>
      <c r="Q569" s="82" t="s">
        <v>61</v>
      </c>
      <c r="R569" s="82" t="s">
        <v>61</v>
      </c>
      <c r="S569" s="82" t="s">
        <v>61</v>
      </c>
      <c r="T569" s="82" t="s">
        <v>61</v>
      </c>
      <c r="U569" s="82" t="s">
        <v>61</v>
      </c>
      <c r="V569" s="82"/>
      <c r="W569" s="82" t="s">
        <v>60</v>
      </c>
      <c r="X569" s="82" t="s">
        <v>60</v>
      </c>
      <c r="Y569" s="82" t="s">
        <v>60</v>
      </c>
      <c r="Z569" s="82" t="s">
        <v>60</v>
      </c>
      <c r="AA569" s="82" t="s">
        <v>60</v>
      </c>
      <c r="AB569" s="82" t="s">
        <v>60</v>
      </c>
      <c r="AC569" s="82"/>
      <c r="AD569" s="82" t="s">
        <v>60</v>
      </c>
      <c r="AE569" s="82" t="s">
        <v>67</v>
      </c>
      <c r="AF569" s="82" t="s">
        <v>60</v>
      </c>
      <c r="AG569" s="82" t="s">
        <v>60</v>
      </c>
      <c r="AH569" s="82" t="s">
        <v>67</v>
      </c>
      <c r="AI569" s="82" t="s">
        <v>1471</v>
      </c>
      <c r="AJ569" s="82"/>
      <c r="AK569" s="82" t="s">
        <v>61</v>
      </c>
      <c r="AL569" s="82" t="s">
        <v>61</v>
      </c>
      <c r="AM569" s="239">
        <f>COUNTIF(H569:AL569,"PH")+COUNTIF(H569:AL569,"PH/L")+COUNTIF(H569:AL569,"PM")</f>
        <v>0</v>
      </c>
      <c r="AN569" s="239">
        <f>COUNTIF(H569:AL569,"PD")+COUNTIF(H569:AL569,"PDD")+COUNTIF(H569:AL569,"P/DS")/2+COUNTIF(H569:AL569,"PMD")</f>
        <v>0</v>
      </c>
      <c r="AO569" s="239">
        <f>COUNTIF(H569:AL569,"PN")+COUNTIF(H569:AL569,"P/NS")/2+COUNTIF(H569:AL569,"PH")+COUNTIF(H569:AL569,"PH/F")/2+COUNTIF(H569:AL569,"PH/L")/2+COUNTIF(H569:AL569,"PM")</f>
        <v>0</v>
      </c>
      <c r="AP569" s="239">
        <f>COUNTIF(H569:AL569,"BH")+COUNTIF(H569:AL569,"AL/BL")+COUNTIF(H569:AL569,"UL/BL")+COUNTIF(H569:AL569,"BM")</f>
        <v>0</v>
      </c>
      <c r="AQ569" s="239">
        <f>COUNTIF(H569:AL569,"DS")+COUNTIF(H569:AL569,"AL/DS")/2+COUNTIF(H569:AL569,"UL/DS")/2+COUNTIF(H569:AL569,"CT")+COUNTIF(H569:AL569,"MD")</f>
        <v>9.5</v>
      </c>
      <c r="AR569" s="239">
        <f>COUNTIF(H569:AL569,"NS")+COUNTIF(H569:AL569,"AL/NS")/2+COUNTIF(H569:AL569,"UL/NS")/2+COUNTIF(H569:AL569,"BH")+COUNTIF(H569:AL569,"AL/BF")/2+COUNTIF(H569:AL569,"AL/BL")/2+COUNTIF(H569:AL569,"UL/BL")/2+COUNTIF(H569:AL569,"UL/BF")/2+COUNTIF(H569:AL569,"BM")</f>
        <v>13</v>
      </c>
      <c r="AS569" s="239">
        <f>COUNTIF(H569:AL569,"AL")+COUNTIF(H569:AL569,"AL/DS")/2+COUNTIF(H569:AL569,"AL/NS")/2+COUNTIF(H569:AL569,"NH")+COUNTIF(H569:AL569,"SL")+COUNTIF(H569:AL569,"NHD")+COUNTIF(H569:AL569,"B")+COUNTIF(H569:AL569,"HL")+COUNTIF(H569:AL569,"AL/BF")/2+COUNTIF(H569:AL569,"AL/BL")/2</f>
        <v>3</v>
      </c>
      <c r="AT569" s="255">
        <f>COUNTIF(H569:AL569,"PD")+COUNTIF(H569:AL569,"PN")+COUNTIF(H569:AL569,"P/DS")/2+COUNTIF(H569:AL569,"P/NS")/2+COUNTIF(H569:AL569,"DS")+COUNTIF(H569:AL569,"NS")+COUNTIF(H569:AL569,"AL")+COUNTIF(H569:AL569,"AL/DS")+COUNTIF(H569:AL569,"AL/NS")+COUNTIF(H569:AL569,"NH")+COUNTIF(H569:AL569,"SL")+COUNTIF(H569:AL569,"UL/DS")/2+COUNTIF(H569:AL569,"UL/NS")/2+COUNTIF(H569:AL569,"CT")+COUNTIF(H569:AL569,"NHD")+COUNTIF(H569:AL569,"PDD")+COUNTIF(H569:AL569,"B")+COUNTIF(H569:AL569,"HL")+COUNTIF(H569:AL569,"PH")+COUNTIF(H569:AL569,"BH")+COUNTIF(H569:AL569,"AL/BF")+COUNTIF(H569:AL569,"AL/BL")+COUNTIF(H569:AL569,"UL/BF")/2+COUNTIF(H569:AL569,"UL/BL")/2+COUNTIF(H569:AL569,"PH/F")/2+COUNTIF(H569:AL569,"PH/L")/2+COUNTIF(H569:AL569,"MD")+COUNTIF(H569:AL569,"PMD")+COUNTIF(H569:AL569,"PM")+COUNTIF(H569:AL569,"BM")</f>
        <v>25.5</v>
      </c>
      <c r="AU569" s="255">
        <f>COUNTIF(H569:AL569,"P/DS")/2+COUNTIF(H569:AL569,"P/NS")/2+COUNTIF(H569:AL569,"IL")+COUNTIF(H569:AL569,"NL")+COUNTIF(H569:AL569,"UL")+COUNTIF(H569:AL569,"UL/DS")/2+COUNTIF(H569:AL569,"UL/NS")/2+COUNTIF(H569:AL569,"KT")+COUNTIF(H569:AL569,"UL/BF")/2+COUNTIF(H569:AL569,"UL/BL")/2+COUNTIF(H569:AL569,"PH/F")/2+COUNTIF(H569:AL569,"PH/L")/2+COUNTIF(H569:AL569,"NB")</f>
        <v>0.5</v>
      </c>
      <c r="AV569" s="258">
        <f>COUNTIF(H569:AL569,"PN")+COUNTIF(H569:AL569,"TVD")+COUNTIF(H569:AL569,"PH")+COUNTIF(H569:AL569,"PM")+COUNTIF(H569:AL569,"PDD")-COUNTIFS(H569:AL569,"PN",H576:AL576,"&gt;=3")-COUNTIFS(H569:AL569,"PM",H576:AL576,"&gt;=3")</f>
        <v>0</v>
      </c>
      <c r="AW569" s="258">
        <f>COUNTIF(H569:AL569,"NS")+COUNTIF(H569:AL569,"D")+COUNTIF(H569:AL569,"BH")+COUNTIF(H569:AL569,"NHD")+COUNTIF(H569:AL569,"BM")-COUNTIFS(H569:AL569,"NS",H576:AL576,"&gt;=3")-COUNTIFS(H569:AL569,"BH",H576:AL576,"&gt;=3")-COUNTIFS(H569:AL569,"BM",H576:AL576,"&gt;=3")</f>
        <v>14</v>
      </c>
      <c r="AX569" s="255">
        <f>COUNTIF(H569:AL569,"AL")+COUNTIF(H569:AL569,"AL/DS")/2+COUNTIF(H569:AL569,"AL/NS")/2+COUNTIF(H569:AL569,"AL/BF")+COUNTIF(H569:AL569,"AL/BL")/2</f>
        <v>2</v>
      </c>
      <c r="AY569" s="255">
        <f>COUNTIF(H569:AL569,"SL")</f>
        <v>0</v>
      </c>
      <c r="AZ569" s="255">
        <f>COUNTIF(H569:AL569,"NH")</f>
        <v>1</v>
      </c>
      <c r="BA569" s="255">
        <f>COUNTIF(H569:AL569,"HL")</f>
        <v>0</v>
      </c>
      <c r="BB569" s="255">
        <f>COUNTIF(G569:AL569,"P/DS")/2+COUNTIF(G569:AL569,"P/NS")/2+COUNTIF(G569:AL569,"UL")+COUNTIF(G569:AL569,"UL/DS")/2+COUNTIF(G569:AL569,"UL/NS")/2+COUNTIF(G569:AL569,"UL/BL")/2+COUNTIF(G569:AL569,"UL/BF")/2+COUNTIF(G569:AL569,"PH/F")/2+COUNTIF(G569:AL569,"PH/L")/2</f>
        <v>0.5</v>
      </c>
      <c r="BC569" s="255">
        <f>COUNTIF(H569:AL569,"NB")</f>
        <v>0</v>
      </c>
      <c r="BD569" s="255">
        <f>COUNTIF(H569:AL569,"NL")</f>
        <v>0</v>
      </c>
      <c r="BE569" s="255">
        <f>COUNTIF(H569:AL569,"IL")</f>
        <v>0</v>
      </c>
      <c r="BF569" s="255">
        <f>COUNTIF(H569:AL569,"KT")</f>
        <v>0</v>
      </c>
      <c r="BG569" s="255">
        <f>COUNTIF(H569:AL569,"L70")</f>
        <v>0</v>
      </c>
      <c r="BH569" s="255">
        <f>COUNTIF(H569:AL569,"MD")</f>
        <v>0</v>
      </c>
      <c r="BI569" s="255">
        <f>COUNTIF(H569:AL569,"PMD")</f>
        <v>0</v>
      </c>
      <c r="BJ569" s="255">
        <f>COUNTIF(H569:AL569,"PM")</f>
        <v>0</v>
      </c>
      <c r="BK569" s="255">
        <f>COUNTIF(H569:AL569,"BM")</f>
        <v>0</v>
      </c>
      <c r="BL569" s="261">
        <f>SUMIF(H569:AL569,"PD",H570:AL570)+SUMIF(H569:AL569,"PN",H570:AL570)+SUMIF(H569:AL569,"P/DS",H570:AL570)+SUMIF(H569:AL569,"PN/F",H570:AL570)+SUMIF(H569:AL569,"PN/L",H570:AL570)+SUMIF(H569:AL569,"TV",H570:AL570)+SUMIF(H569:AL569,"TVD",H570:AL570)+SUMIF(H569:AL569,"PDD",H570:AL570)</f>
        <v>0</v>
      </c>
      <c r="BM569" s="261">
        <f>SUMIF(H569:AL569,"PD",H571:AL571)+SUMIF(H569:AL569,"PN",H571:AL571)+SUMIF(H569:AL569,"P/DS",H571:AL571)+SUMIF(H569:AL569,"PN/F",H571:AL571)+SUMIF(H569:AL569,"PN/L",H571:AL571)+SUMIF(H569:AL569,"TV",H571:AL571)+SUMIF(H569:AL569,"TVD",H571:AL571)+SUMIF(H569:AL569,"PDD",H571:AL571)+SUMIF(H569:AL569,"PMD",H571:AL571)</f>
        <v>0</v>
      </c>
      <c r="BN569" s="261">
        <f>SUMIF(H569:AL569,"PD",H572:AL572)+SUMIF(H569:AL569,"PN",H572:AL572)+SUMIF(H569:AL569,"P/DS",H572:AL572)+SUMIF(H569:AL569,"PN/F",H572:AL572)+SUMIF(H569:AL569,"PN/L",H572:AL572)+SUMIF(H569:AL569,"TV",H572:AL572)+SUMIF(H569:AL569,"TVD",H572:AL572)</f>
        <v>0</v>
      </c>
      <c r="BO569" s="261">
        <f>SUMIF(H569:AL569,"PD",H573:AL573)+SUMIF(H569:AL569,"PN",H573:AL573)+SUMIF(H569:AL569,"P/DS",H573:AL573)+SUMIF(H569:AL569,"PN/F",H573:AL573)+SUMIF(H569:AL569,"PN/L",H573:AL573)+SUMIF(H569:AL569,"TV",H573:AL573)+SUMIF(H569:AL569,"TVD",H573:AL573)</f>
        <v>0</v>
      </c>
      <c r="BP569" s="261">
        <f>SUMIF(H569:AL569,"PD",H574:AL574)+SUMIF(H569:AL569,"PN",H574:AL574)+SUMIF(H569:AL569,"P/DS",H574:AL574)+SUMIF(H569:AL569,"PN/F",H574:AL574)+SUMIF(H569:AL569,"PN/L",H574:AL574)+SUMIF(H569:AL569,"TV",H574:AL574)+SUMIF(H569:AL569,"TVD",H574:AL574)+SUMIF(H569:AL569,"PDD",H574:AL574)+SUMIF(H569:AL569,"PH",H574:AL574)+SUMIF(H569:AL569,"PM",H574:AL574)</f>
        <v>0</v>
      </c>
      <c r="BQ569" s="261">
        <f>SUMIF(H569:AL569,"PD",H575:AL575)+SUMIF(H569:AL569,"PN",H575:AL575)+SUMIF(H569:AL569,"P/DS",H575:AL575)+SUMIF(H569:AL569,"PN/F",H575:AL575)+SUMIF(H569:AL569,"PN/L",H575:AL575)+SUMIF(H569:AL569,"TV",H575:AL575)+SUMIF(H569:AL569,"TVD",H575:AL575)+SUMIF(H569:AL569,"PDD",H575:AL575)+SUMIF(H569:AL569,"PH",H575:AL575)+SUMIF(H569:AL569,"PM",H575:AL575)</f>
        <v>0</v>
      </c>
      <c r="BR569" s="269">
        <f>SUM(H570:AL570)-BL569</f>
        <v>21</v>
      </c>
      <c r="BS569" s="269">
        <f>SUM(H571:AL571)-BM569</f>
        <v>9.5</v>
      </c>
      <c r="BT569" s="269">
        <f>SUM(H572:AL572)-BN569</f>
        <v>0</v>
      </c>
      <c r="BU569" s="269">
        <f>SUM(H573:AL573)-BO569</f>
        <v>6.5</v>
      </c>
      <c r="BV569" s="269">
        <f>SUM(H574:AL574)-BP569</f>
        <v>0</v>
      </c>
      <c r="BW569" s="269">
        <f>SUM(H575:AL575)-BQ569</f>
        <v>0</v>
      </c>
      <c r="BX569" s="255">
        <f>SUMIF(H569:AL569,"PD",H576:AL576)+SUMIF(H569:AL569,"PN",H576:AL576)+SUMIF(H569:AL569,"P/DS",H576:AL576)+SUMIF(H569:AL569,"PN/F",H576:AL576)+SUMIF(H569:AL569,"PN/L",H576:AL576)</f>
        <v>0</v>
      </c>
      <c r="BY569" s="255">
        <f>SUM(H576:AL576)-BX569</f>
        <v>0</v>
      </c>
      <c r="BZ569" s="255">
        <f t="shared" ref="BZ569" si="210">+SUM(BL569:BW576)</f>
        <v>37</v>
      </c>
      <c r="CA569" s="266">
        <f>(COUNTIFS(H569:AL569,"PD",H570:AL570,"&gt;=2"))*0.5-IF(CN569="VP",COUNTIFS($H$16:$AL$16,"SAT",H569:AL569,"PD",H570:AL570,"&gt;=2"))*0.5</f>
        <v>0</v>
      </c>
      <c r="CB569" s="266">
        <f>(COUNTIFS(H569:AL569,"PN",H571:AL571,"&gt;=0.5",H570:AL570,"&gt;=1.5"))*0.5+COUNTIFS(H569:AL569,"PDD",H571:AL571,"&gt;=0.5",H570:AL570,"&gt;=1.5")*0.5</f>
        <v>0</v>
      </c>
      <c r="CC569" s="273">
        <f>(COUNTIFS(H569:AL569,"TV",H571:AL571,"&gt;=10"))*0.5+(COUNTIFS(H569:AL569,"PMD",H571:AL571,"&gt;=2"))*0.5</f>
        <v>0</v>
      </c>
      <c r="CD569" s="266">
        <f>(COUNTIFS(H569:AL569,"TVD",H573:AL573,"&gt;=6.5",H571:AL571,"&gt;=3.5"))*0.5</f>
        <v>0</v>
      </c>
      <c r="CE569" s="266">
        <f>(COUNTIFS(H569:AL569,"PD",H574:AL574,"&gt;=10"))*0.5</f>
        <v>0</v>
      </c>
      <c r="CF569" s="266">
        <f>(COUNTIFS(H569:AL569,"PDD",H574:AL574,"&gt;=3.5",H575:AL575,"&gt;=6.5")+COUNTIFS(H569:AL569,"PH",H575:AL575,"&gt;=0.5",H574:AL574,"&gt;=1.5")+COUNTIFS(H569:AL569,"PM",H575:AL575,"&gt;=0.5",H574:AL574,"&gt;=1.5"))*0.5</f>
        <v>0</v>
      </c>
      <c r="CG569" s="266">
        <f>(COUNTIFS(H569:AL569,"DS",H570:AL570,"&gt;=2")+COUNTIFS(H569:AL569,"AL/DS",H570:AL570,"&gt;=2"))*0.5-IF(CN569="VP",COUNTIFS($H$16:$AL$16,"SAT",H569:AL569,"DS",H570:AL570,"&gt;=2"))*0.5</f>
        <v>0</v>
      </c>
      <c r="CH569" s="266">
        <f>(COUNTIFS(H569:AL569,"NS",H571:AL571,"&gt;=0.5",H570:AL570,"&gt;=1.5")+COUNTIFS(H569:AL569,"AL/NS",H571:AL571,"&gt;=0.5",H570:AL570,"&gt;=1.5")+COUNTIFS(H569:AL569,"NHD",H571:AL571,"&gt;=4.5",H574:AL574,"&gt;=2",H570:AL570,"&gt;=1.5"))*0.5</f>
        <v>5</v>
      </c>
      <c r="CI569" s="266">
        <f>(COUNTIF(H571:AL571,"&gt;=10")+COUNTIFS(H569:AL569,"MD",H571:AL571,"&gt;=2")-COUNTIFS(H569:AL569,"TV",H571:AL571,"&gt;=10"))*0.5</f>
        <v>0</v>
      </c>
      <c r="CJ569" s="266">
        <f>(COUNTIFS(H569:AL569,"D",H573:AL573,"&gt;=6.5",H571:AL571,"&gt;=3.5"))*0.5</f>
        <v>0.5</v>
      </c>
      <c r="CK569" s="266">
        <f>(COUNTIF(H574:AL574,"&gt;=10")-COUNTIFS(H569:AL569,"PD",H574:AL574,"&gt;=10"))*0.5</f>
        <v>0</v>
      </c>
      <c r="CL569" s="265">
        <f>(COUNTIFS(H569:AL569,"NHD",H574:AL574,"&gt;=3.5",H575:AL575,"&gt;=6.5")+COUNTIFS(H569:AL569,"BH",H574:AL574,"&gt;=1.5",H575:AL575,"&gt;=0.5")+COUNTIFS(H569:AL569,"BM",H574:AL574,"&gt;=1.5",H575:AL575,"&gt;=0.5")+COUNTIFS(H569:AL569,"D",H574:AL574,"&gt;=1.5",H575:AL575,"&gt;=0.5"))*0.5</f>
        <v>0</v>
      </c>
      <c r="CM569" s="272"/>
      <c r="CN569" s="264" t="s">
        <v>723</v>
      </c>
      <c r="CO569" s="183">
        <f t="shared" ref="CO569" si="211">+AM569+AN569+AO569+AP569+AQ569+AR569+AS569+AU569+BG569</f>
        <v>26</v>
      </c>
      <c r="CP569" s="225">
        <f>+SUM(I570:I575)-I576</f>
        <v>0</v>
      </c>
      <c r="CQ569" s="225">
        <f>+SUM(J570:J575)-J576</f>
        <v>2.5</v>
      </c>
      <c r="CR569" s="225">
        <f>+SUM(K570:K575)-K576</f>
        <v>2.5</v>
      </c>
      <c r="CS569" s="182"/>
      <c r="CT569" s="182"/>
      <c r="CU569" s="182"/>
      <c r="CV569" s="182"/>
      <c r="CW569" s="182"/>
      <c r="CX569" s="182"/>
      <c r="CY569" s="182"/>
      <c r="CZ569" s="182"/>
      <c r="DA569" s="182"/>
    </row>
    <row r="570" spans="1:105" s="120" customFormat="1" ht="15" customHeight="1">
      <c r="A570" s="228"/>
      <c r="B570" s="277"/>
      <c r="C570" s="280"/>
      <c r="D570" s="237"/>
      <c r="E570" s="237"/>
      <c r="F570" s="242" t="s">
        <v>82</v>
      </c>
      <c r="G570" s="121">
        <v>1.5</v>
      </c>
      <c r="H570" s="83"/>
      <c r="I570" s="83"/>
      <c r="J570" s="83">
        <v>2</v>
      </c>
      <c r="K570" s="83">
        <v>2</v>
      </c>
      <c r="L570" s="83">
        <v>2</v>
      </c>
      <c r="M570" s="83">
        <v>1</v>
      </c>
      <c r="N570" s="83">
        <v>2</v>
      </c>
      <c r="O570" s="83"/>
      <c r="P570" s="83">
        <v>2</v>
      </c>
      <c r="Q570" s="83">
        <v>2</v>
      </c>
      <c r="R570" s="83">
        <v>2</v>
      </c>
      <c r="S570" s="83">
        <v>2</v>
      </c>
      <c r="T570" s="83">
        <v>2</v>
      </c>
      <c r="U570" s="83">
        <v>2</v>
      </c>
      <c r="V570" s="83"/>
      <c r="W570" s="83"/>
      <c r="X570" s="83"/>
      <c r="Y570" s="83"/>
      <c r="Z570" s="83"/>
      <c r="AA570" s="83"/>
      <c r="AB570" s="83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240"/>
      <c r="AN570" s="240"/>
      <c r="AO570" s="240"/>
      <c r="AP570" s="240"/>
      <c r="AQ570" s="240"/>
      <c r="AR570" s="240"/>
      <c r="AS570" s="240"/>
      <c r="AT570" s="256"/>
      <c r="AU570" s="256"/>
      <c r="AV570" s="259"/>
      <c r="AW570" s="259"/>
      <c r="AX570" s="256"/>
      <c r="AY570" s="256"/>
      <c r="AZ570" s="256"/>
      <c r="BA570" s="256"/>
      <c r="BB570" s="256"/>
      <c r="BC570" s="256"/>
      <c r="BD570" s="256"/>
      <c r="BE570" s="256"/>
      <c r="BF570" s="256"/>
      <c r="BG570" s="256"/>
      <c r="BH570" s="256"/>
      <c r="BI570" s="256"/>
      <c r="BJ570" s="256"/>
      <c r="BK570" s="256"/>
      <c r="BL570" s="262"/>
      <c r="BM570" s="262"/>
      <c r="BN570" s="262"/>
      <c r="BO570" s="262"/>
      <c r="BP570" s="262"/>
      <c r="BQ570" s="262"/>
      <c r="BR570" s="270"/>
      <c r="BS570" s="270"/>
      <c r="BT570" s="270"/>
      <c r="BU570" s="270"/>
      <c r="BV570" s="270"/>
      <c r="BW570" s="270"/>
      <c r="BX570" s="256"/>
      <c r="BY570" s="256"/>
      <c r="BZ570" s="256"/>
      <c r="CA570" s="267"/>
      <c r="CB570" s="267"/>
      <c r="CC570" s="274"/>
      <c r="CD570" s="267"/>
      <c r="CE570" s="267"/>
      <c r="CF570" s="267"/>
      <c r="CG570" s="267"/>
      <c r="CH570" s="267"/>
      <c r="CI570" s="267"/>
      <c r="CJ570" s="267"/>
      <c r="CK570" s="267"/>
      <c r="CL570" s="265"/>
      <c r="CM570" s="272"/>
      <c r="CN570" s="264"/>
      <c r="CO570" s="183"/>
      <c r="CP570" s="226"/>
      <c r="CQ570" s="226"/>
      <c r="CR570" s="226"/>
      <c r="CS570" s="182"/>
      <c r="CT570" s="182"/>
      <c r="CU570" s="182"/>
      <c r="CV570" s="182"/>
      <c r="CW570" s="182"/>
      <c r="CX570" s="182"/>
      <c r="CY570" s="182"/>
      <c r="CZ570" s="182"/>
      <c r="DA570" s="182"/>
    </row>
    <row r="571" spans="1:105" s="120" customFormat="1" ht="15" customHeight="1">
      <c r="A571" s="228"/>
      <c r="B571" s="277"/>
      <c r="C571" s="280"/>
      <c r="D571" s="237"/>
      <c r="E571" s="237"/>
      <c r="F571" s="243"/>
      <c r="G571" s="122">
        <v>2</v>
      </c>
      <c r="H571" s="84"/>
      <c r="I571" s="84"/>
      <c r="J571" s="84">
        <v>0.5</v>
      </c>
      <c r="K571" s="84">
        <v>0.5</v>
      </c>
      <c r="L571" s="84">
        <v>0.5</v>
      </c>
      <c r="M571" s="84">
        <v>0.5</v>
      </c>
      <c r="N571" s="84">
        <v>0.5</v>
      </c>
      <c r="O571" s="84">
        <v>4</v>
      </c>
      <c r="P571" s="84">
        <v>0.5</v>
      </c>
      <c r="Q571" s="84">
        <v>0.5</v>
      </c>
      <c r="R571" s="84">
        <v>0.5</v>
      </c>
      <c r="S571" s="84">
        <v>0.5</v>
      </c>
      <c r="T571" s="84">
        <v>0.5</v>
      </c>
      <c r="U571" s="84">
        <v>0.5</v>
      </c>
      <c r="V571" s="84"/>
      <c r="W571" s="84"/>
      <c r="X571" s="84"/>
      <c r="Y571" s="84"/>
      <c r="Z571" s="84"/>
      <c r="AA571" s="84"/>
      <c r="AB571" s="84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240"/>
      <c r="AN571" s="240"/>
      <c r="AO571" s="240"/>
      <c r="AP571" s="240"/>
      <c r="AQ571" s="240"/>
      <c r="AR571" s="240"/>
      <c r="AS571" s="240"/>
      <c r="AT571" s="256"/>
      <c r="AU571" s="256"/>
      <c r="AV571" s="259"/>
      <c r="AW571" s="259"/>
      <c r="AX571" s="256"/>
      <c r="AY571" s="256"/>
      <c r="AZ571" s="256"/>
      <c r="BA571" s="256"/>
      <c r="BB571" s="256"/>
      <c r="BC571" s="256"/>
      <c r="BD571" s="256"/>
      <c r="BE571" s="256"/>
      <c r="BF571" s="256"/>
      <c r="BG571" s="256"/>
      <c r="BH571" s="256"/>
      <c r="BI571" s="256"/>
      <c r="BJ571" s="256"/>
      <c r="BK571" s="256"/>
      <c r="BL571" s="262"/>
      <c r="BM571" s="262"/>
      <c r="BN571" s="262"/>
      <c r="BO571" s="262"/>
      <c r="BP571" s="262"/>
      <c r="BQ571" s="262"/>
      <c r="BR571" s="270"/>
      <c r="BS571" s="270"/>
      <c r="BT571" s="270"/>
      <c r="BU571" s="270"/>
      <c r="BV571" s="270"/>
      <c r="BW571" s="270"/>
      <c r="BX571" s="256"/>
      <c r="BY571" s="256"/>
      <c r="BZ571" s="256"/>
      <c r="CA571" s="267"/>
      <c r="CB571" s="267"/>
      <c r="CC571" s="274"/>
      <c r="CD571" s="267"/>
      <c r="CE571" s="267"/>
      <c r="CF571" s="267"/>
      <c r="CG571" s="267"/>
      <c r="CH571" s="267"/>
      <c r="CI571" s="267"/>
      <c r="CJ571" s="267"/>
      <c r="CK571" s="267"/>
      <c r="CL571" s="265"/>
      <c r="CM571" s="272"/>
      <c r="CN571" s="264"/>
      <c r="CO571" s="183"/>
      <c r="CP571" s="226"/>
      <c r="CQ571" s="226"/>
      <c r="CR571" s="226"/>
      <c r="CS571" s="182"/>
      <c r="CT571" s="182"/>
      <c r="CU571" s="182"/>
      <c r="CV571" s="182"/>
      <c r="CW571" s="182"/>
      <c r="CX571" s="182"/>
      <c r="CY571" s="182"/>
      <c r="CZ571" s="182"/>
      <c r="DA571" s="182"/>
    </row>
    <row r="572" spans="1:105" s="120" customFormat="1" ht="15" customHeight="1">
      <c r="A572" s="228"/>
      <c r="B572" s="277"/>
      <c r="C572" s="280"/>
      <c r="D572" s="237"/>
      <c r="E572" s="237"/>
      <c r="F572" s="243"/>
      <c r="G572" s="122">
        <v>2.1</v>
      </c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240"/>
      <c r="AN572" s="240"/>
      <c r="AO572" s="240"/>
      <c r="AP572" s="240"/>
      <c r="AQ572" s="240"/>
      <c r="AR572" s="240"/>
      <c r="AS572" s="240"/>
      <c r="AT572" s="256"/>
      <c r="AU572" s="256"/>
      <c r="AV572" s="259"/>
      <c r="AW572" s="259"/>
      <c r="AX572" s="256"/>
      <c r="AY572" s="256"/>
      <c r="AZ572" s="256"/>
      <c r="BA572" s="256"/>
      <c r="BB572" s="256"/>
      <c r="BC572" s="256"/>
      <c r="BD572" s="256"/>
      <c r="BE572" s="256"/>
      <c r="BF572" s="256"/>
      <c r="BG572" s="256"/>
      <c r="BH572" s="256"/>
      <c r="BI572" s="256"/>
      <c r="BJ572" s="256"/>
      <c r="BK572" s="256"/>
      <c r="BL572" s="262"/>
      <c r="BM572" s="262"/>
      <c r="BN572" s="262"/>
      <c r="BO572" s="262"/>
      <c r="BP572" s="262"/>
      <c r="BQ572" s="262"/>
      <c r="BR572" s="270"/>
      <c r="BS572" s="270"/>
      <c r="BT572" s="270"/>
      <c r="BU572" s="270"/>
      <c r="BV572" s="270"/>
      <c r="BW572" s="270"/>
      <c r="BX572" s="256"/>
      <c r="BY572" s="256"/>
      <c r="BZ572" s="256"/>
      <c r="CA572" s="267"/>
      <c r="CB572" s="267"/>
      <c r="CC572" s="274"/>
      <c r="CD572" s="267"/>
      <c r="CE572" s="267"/>
      <c r="CF572" s="267"/>
      <c r="CG572" s="267"/>
      <c r="CH572" s="267"/>
      <c r="CI572" s="267"/>
      <c r="CJ572" s="267"/>
      <c r="CK572" s="267"/>
      <c r="CL572" s="265"/>
      <c r="CM572" s="272"/>
      <c r="CN572" s="264"/>
      <c r="CO572" s="183"/>
      <c r="CP572" s="226"/>
      <c r="CQ572" s="226"/>
      <c r="CR572" s="226"/>
      <c r="CS572" s="182"/>
      <c r="CT572" s="182"/>
      <c r="CU572" s="182"/>
      <c r="CV572" s="182"/>
      <c r="CW572" s="182"/>
      <c r="CX572" s="182"/>
      <c r="CY572" s="182"/>
      <c r="CZ572" s="182"/>
      <c r="DA572" s="182"/>
    </row>
    <row r="573" spans="1:105" s="120" customFormat="1" ht="15" customHeight="1">
      <c r="A573" s="228"/>
      <c r="B573" s="277"/>
      <c r="C573" s="280"/>
      <c r="D573" s="237"/>
      <c r="E573" s="237"/>
      <c r="F573" s="243"/>
      <c r="G573" s="122">
        <v>2.7</v>
      </c>
      <c r="H573" s="84"/>
      <c r="I573" s="84"/>
      <c r="J573" s="84"/>
      <c r="K573" s="84"/>
      <c r="L573" s="84"/>
      <c r="M573" s="84"/>
      <c r="N573" s="84"/>
      <c r="O573" s="84">
        <v>6.5</v>
      </c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240"/>
      <c r="AN573" s="240"/>
      <c r="AO573" s="240"/>
      <c r="AP573" s="240"/>
      <c r="AQ573" s="240"/>
      <c r="AR573" s="240"/>
      <c r="AS573" s="240"/>
      <c r="AT573" s="256"/>
      <c r="AU573" s="256"/>
      <c r="AV573" s="259"/>
      <c r="AW573" s="259"/>
      <c r="AX573" s="256"/>
      <c r="AY573" s="256"/>
      <c r="AZ573" s="256"/>
      <c r="BA573" s="256"/>
      <c r="BB573" s="256"/>
      <c r="BC573" s="256"/>
      <c r="BD573" s="256"/>
      <c r="BE573" s="256"/>
      <c r="BF573" s="256"/>
      <c r="BG573" s="256"/>
      <c r="BH573" s="256"/>
      <c r="BI573" s="256"/>
      <c r="BJ573" s="256"/>
      <c r="BK573" s="256"/>
      <c r="BL573" s="262"/>
      <c r="BM573" s="262"/>
      <c r="BN573" s="262"/>
      <c r="BO573" s="262"/>
      <c r="BP573" s="262"/>
      <c r="BQ573" s="262"/>
      <c r="BR573" s="270"/>
      <c r="BS573" s="270"/>
      <c r="BT573" s="270"/>
      <c r="BU573" s="270"/>
      <c r="BV573" s="270"/>
      <c r="BW573" s="270"/>
      <c r="BX573" s="256"/>
      <c r="BY573" s="256"/>
      <c r="BZ573" s="256"/>
      <c r="CA573" s="267"/>
      <c r="CB573" s="267"/>
      <c r="CC573" s="274"/>
      <c r="CD573" s="267"/>
      <c r="CE573" s="267"/>
      <c r="CF573" s="267"/>
      <c r="CG573" s="267"/>
      <c r="CH573" s="267"/>
      <c r="CI573" s="267"/>
      <c r="CJ573" s="267"/>
      <c r="CK573" s="267"/>
      <c r="CL573" s="265"/>
      <c r="CM573" s="272"/>
      <c r="CN573" s="264"/>
      <c r="CO573" s="183"/>
      <c r="CP573" s="226"/>
      <c r="CQ573" s="226"/>
      <c r="CR573" s="226"/>
      <c r="CS573" s="182"/>
      <c r="CT573" s="182"/>
      <c r="CU573" s="182"/>
      <c r="CV573" s="182"/>
      <c r="CW573" s="182"/>
      <c r="CX573" s="182"/>
      <c r="CY573" s="182"/>
      <c r="CZ573" s="182"/>
      <c r="DA573" s="182"/>
    </row>
    <row r="574" spans="1:105" s="120" customFormat="1" ht="15" customHeight="1">
      <c r="A574" s="228"/>
      <c r="B574" s="277"/>
      <c r="C574" s="280"/>
      <c r="D574" s="237"/>
      <c r="E574" s="237"/>
      <c r="F574" s="243"/>
      <c r="G574" s="122">
        <v>3</v>
      </c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240"/>
      <c r="AN574" s="240"/>
      <c r="AO574" s="240"/>
      <c r="AP574" s="240"/>
      <c r="AQ574" s="240"/>
      <c r="AR574" s="240"/>
      <c r="AS574" s="240"/>
      <c r="AT574" s="256"/>
      <c r="AU574" s="256"/>
      <c r="AV574" s="259"/>
      <c r="AW574" s="259"/>
      <c r="AX574" s="256"/>
      <c r="AY574" s="256"/>
      <c r="AZ574" s="256"/>
      <c r="BA574" s="256"/>
      <c r="BB574" s="256"/>
      <c r="BC574" s="256"/>
      <c r="BD574" s="256"/>
      <c r="BE574" s="256"/>
      <c r="BF574" s="256"/>
      <c r="BG574" s="256"/>
      <c r="BH574" s="256"/>
      <c r="BI574" s="256"/>
      <c r="BJ574" s="256"/>
      <c r="BK574" s="256"/>
      <c r="BL574" s="262"/>
      <c r="BM574" s="262"/>
      <c r="BN574" s="262"/>
      <c r="BO574" s="262"/>
      <c r="BP574" s="262"/>
      <c r="BQ574" s="262"/>
      <c r="BR574" s="270"/>
      <c r="BS574" s="270"/>
      <c r="BT574" s="270"/>
      <c r="BU574" s="270"/>
      <c r="BV574" s="270"/>
      <c r="BW574" s="270"/>
      <c r="BX574" s="256"/>
      <c r="BY574" s="256"/>
      <c r="BZ574" s="256"/>
      <c r="CA574" s="267"/>
      <c r="CB574" s="267"/>
      <c r="CC574" s="274"/>
      <c r="CD574" s="267"/>
      <c r="CE574" s="267"/>
      <c r="CF574" s="267"/>
      <c r="CG574" s="267"/>
      <c r="CH574" s="267"/>
      <c r="CI574" s="267"/>
      <c r="CJ574" s="267"/>
      <c r="CK574" s="267"/>
      <c r="CL574" s="265"/>
      <c r="CM574" s="272"/>
      <c r="CN574" s="264"/>
      <c r="CO574" s="183"/>
      <c r="CP574" s="226"/>
      <c r="CQ574" s="226"/>
      <c r="CR574" s="226"/>
      <c r="CS574" s="182"/>
      <c r="CT574" s="182"/>
      <c r="CU574" s="182"/>
      <c r="CV574" s="182"/>
      <c r="CW574" s="182"/>
      <c r="CX574" s="182"/>
      <c r="CY574" s="182"/>
      <c r="CZ574" s="182"/>
      <c r="DA574" s="182"/>
    </row>
    <row r="575" spans="1:105" s="120" customFormat="1" ht="15" customHeight="1">
      <c r="A575" s="228"/>
      <c r="B575" s="277"/>
      <c r="C575" s="280"/>
      <c r="D575" s="237"/>
      <c r="E575" s="237"/>
      <c r="F575" s="244"/>
      <c r="G575" s="123">
        <v>3.9</v>
      </c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1"/>
      <c r="AD575" s="81"/>
      <c r="AE575" s="81"/>
      <c r="AF575" s="81"/>
      <c r="AG575" s="81"/>
      <c r="AH575" s="81"/>
      <c r="AI575" s="81"/>
      <c r="AJ575" s="81"/>
      <c r="AK575" s="81"/>
      <c r="AL575" s="81"/>
      <c r="AM575" s="240"/>
      <c r="AN575" s="240"/>
      <c r="AO575" s="240"/>
      <c r="AP575" s="240"/>
      <c r="AQ575" s="240"/>
      <c r="AR575" s="240"/>
      <c r="AS575" s="240"/>
      <c r="AT575" s="256"/>
      <c r="AU575" s="256"/>
      <c r="AV575" s="259"/>
      <c r="AW575" s="259"/>
      <c r="AX575" s="256"/>
      <c r="AY575" s="256"/>
      <c r="AZ575" s="256"/>
      <c r="BA575" s="256"/>
      <c r="BB575" s="256"/>
      <c r="BC575" s="256"/>
      <c r="BD575" s="256"/>
      <c r="BE575" s="256"/>
      <c r="BF575" s="256"/>
      <c r="BG575" s="256"/>
      <c r="BH575" s="256"/>
      <c r="BI575" s="256"/>
      <c r="BJ575" s="256"/>
      <c r="BK575" s="256"/>
      <c r="BL575" s="262"/>
      <c r="BM575" s="262"/>
      <c r="BN575" s="262"/>
      <c r="BO575" s="262"/>
      <c r="BP575" s="262"/>
      <c r="BQ575" s="262"/>
      <c r="BR575" s="270"/>
      <c r="BS575" s="270"/>
      <c r="BT575" s="270"/>
      <c r="BU575" s="270"/>
      <c r="BV575" s="270"/>
      <c r="BW575" s="270"/>
      <c r="BX575" s="256"/>
      <c r="BY575" s="256"/>
      <c r="BZ575" s="256"/>
      <c r="CA575" s="267"/>
      <c r="CB575" s="267"/>
      <c r="CC575" s="274"/>
      <c r="CD575" s="267"/>
      <c r="CE575" s="267"/>
      <c r="CF575" s="267"/>
      <c r="CG575" s="267"/>
      <c r="CH575" s="267"/>
      <c r="CI575" s="267"/>
      <c r="CJ575" s="267"/>
      <c r="CK575" s="267"/>
      <c r="CL575" s="265"/>
      <c r="CM575" s="272"/>
      <c r="CN575" s="264"/>
      <c r="CO575" s="183"/>
      <c r="CP575" s="226"/>
      <c r="CQ575" s="226"/>
      <c r="CR575" s="226"/>
      <c r="CS575" s="182"/>
      <c r="CT575" s="182"/>
      <c r="CU575" s="182"/>
      <c r="CV575" s="182"/>
      <c r="CW575" s="182"/>
      <c r="CX575" s="182"/>
      <c r="CY575" s="182"/>
      <c r="CZ575" s="182"/>
      <c r="DA575" s="182"/>
    </row>
    <row r="576" spans="1:105" s="120" customFormat="1" ht="15" customHeight="1" thickBot="1">
      <c r="A576" s="229"/>
      <c r="B576" s="278"/>
      <c r="C576" s="281"/>
      <c r="D576" s="238"/>
      <c r="E576" s="238"/>
      <c r="F576" s="245" t="s">
        <v>83</v>
      </c>
      <c r="G576" s="246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241"/>
      <c r="AN576" s="241"/>
      <c r="AO576" s="241"/>
      <c r="AP576" s="241"/>
      <c r="AQ576" s="241"/>
      <c r="AR576" s="241"/>
      <c r="AS576" s="241"/>
      <c r="AT576" s="257"/>
      <c r="AU576" s="257"/>
      <c r="AV576" s="260"/>
      <c r="AW576" s="260"/>
      <c r="AX576" s="257"/>
      <c r="AY576" s="257"/>
      <c r="AZ576" s="257"/>
      <c r="BA576" s="257"/>
      <c r="BB576" s="257"/>
      <c r="BC576" s="257"/>
      <c r="BD576" s="257"/>
      <c r="BE576" s="257"/>
      <c r="BF576" s="257"/>
      <c r="BG576" s="257"/>
      <c r="BH576" s="257"/>
      <c r="BI576" s="257"/>
      <c r="BJ576" s="257"/>
      <c r="BK576" s="257"/>
      <c r="BL576" s="263"/>
      <c r="BM576" s="263"/>
      <c r="BN576" s="263"/>
      <c r="BO576" s="263"/>
      <c r="BP576" s="263"/>
      <c r="BQ576" s="263"/>
      <c r="BR576" s="271"/>
      <c r="BS576" s="271"/>
      <c r="BT576" s="271"/>
      <c r="BU576" s="271"/>
      <c r="BV576" s="271"/>
      <c r="BW576" s="271"/>
      <c r="BX576" s="257"/>
      <c r="BY576" s="257"/>
      <c r="BZ576" s="257"/>
      <c r="CA576" s="268"/>
      <c r="CB576" s="268"/>
      <c r="CC576" s="275"/>
      <c r="CD576" s="268"/>
      <c r="CE576" s="268"/>
      <c r="CF576" s="268"/>
      <c r="CG576" s="268"/>
      <c r="CH576" s="268"/>
      <c r="CI576" s="268"/>
      <c r="CJ576" s="268"/>
      <c r="CK576" s="268"/>
      <c r="CL576" s="265"/>
      <c r="CM576" s="272"/>
      <c r="CN576" s="264"/>
      <c r="CO576" s="183"/>
      <c r="CP576" s="226"/>
      <c r="CQ576" s="226"/>
      <c r="CR576" s="226"/>
      <c r="CS576" s="182"/>
      <c r="CT576" s="182"/>
      <c r="CU576" s="182"/>
      <c r="CV576" s="182"/>
      <c r="CW576" s="182"/>
      <c r="CX576" s="182"/>
      <c r="CY576" s="182"/>
      <c r="CZ576" s="182"/>
      <c r="DA576" s="182"/>
    </row>
    <row r="577" spans="1:105" s="120" customFormat="1" ht="15" customHeight="1">
      <c r="A577" s="227">
        <f t="shared" ref="A577" si="212">A569+1</f>
        <v>71</v>
      </c>
      <c r="B577" s="276" t="s">
        <v>149</v>
      </c>
      <c r="C577" s="279" t="s">
        <v>150</v>
      </c>
      <c r="D577" s="236">
        <v>43588</v>
      </c>
      <c r="E577" s="236" t="s">
        <v>1198</v>
      </c>
      <c r="F577" s="253" t="s">
        <v>80</v>
      </c>
      <c r="G577" s="254"/>
      <c r="H577" s="35" t="s">
        <v>69</v>
      </c>
      <c r="I577" s="82" t="s">
        <v>973</v>
      </c>
      <c r="J577" s="82" t="s">
        <v>61</v>
      </c>
      <c r="K577" s="82" t="s">
        <v>61</v>
      </c>
      <c r="L577" s="82" t="s">
        <v>73</v>
      </c>
      <c r="M577" s="82" t="s">
        <v>73</v>
      </c>
      <c r="N577" s="82" t="s">
        <v>73</v>
      </c>
      <c r="O577" s="82"/>
      <c r="P577" s="82" t="s">
        <v>61</v>
      </c>
      <c r="Q577" s="82" t="s">
        <v>61</v>
      </c>
      <c r="R577" s="82" t="s">
        <v>61</v>
      </c>
      <c r="S577" s="82" t="s">
        <v>61</v>
      </c>
      <c r="T577" s="82" t="s">
        <v>61</v>
      </c>
      <c r="U577" s="82" t="s">
        <v>61</v>
      </c>
      <c r="V577" s="82"/>
      <c r="W577" s="82" t="s">
        <v>60</v>
      </c>
      <c r="X577" s="82" t="s">
        <v>60</v>
      </c>
      <c r="Y577" s="82" t="s">
        <v>60</v>
      </c>
      <c r="Z577" s="82" t="s">
        <v>60</v>
      </c>
      <c r="AA577" s="82" t="s">
        <v>60</v>
      </c>
      <c r="AB577" s="82" t="s">
        <v>60</v>
      </c>
      <c r="AC577" s="82"/>
      <c r="AD577" s="82" t="s">
        <v>60</v>
      </c>
      <c r="AE577" s="82" t="s">
        <v>60</v>
      </c>
      <c r="AF577" s="82" t="s">
        <v>60</v>
      </c>
      <c r="AG577" s="82" t="s">
        <v>60</v>
      </c>
      <c r="AH577" s="82" t="s">
        <v>60</v>
      </c>
      <c r="AI577" s="82" t="s">
        <v>1471</v>
      </c>
      <c r="AJ577" s="82"/>
      <c r="AK577" s="82" t="s">
        <v>61</v>
      </c>
      <c r="AL577" s="82" t="s">
        <v>61</v>
      </c>
      <c r="AM577" s="239">
        <f>COUNTIF(H577:AL577,"PH")+COUNTIF(H577:AL577,"PH/L")+COUNTIF(H577:AL577,"PM")</f>
        <v>0</v>
      </c>
      <c r="AN577" s="239">
        <f>COUNTIF(H577:AL577,"PD")+COUNTIF(H577:AL577,"PDD")+COUNTIF(H577:AL577,"P/DS")/2+COUNTIF(H577:AL577,"PMD")</f>
        <v>0</v>
      </c>
      <c r="AO577" s="239">
        <f>COUNTIF(H577:AL577,"PN")+COUNTIF(H577:AL577,"P/NS")/2+COUNTIF(H577:AL577,"PH")+COUNTIF(H577:AL577,"PH/F")/2+COUNTIF(H577:AL577,"PH/L")/2+COUNTIF(H577:AL577,"PM")</f>
        <v>0</v>
      </c>
      <c r="AP577" s="239">
        <f>COUNTIF(H577:AL577,"BH")+COUNTIF(H577:AL577,"AL/BL")+COUNTIF(H577:AL577,"UL/BL")+COUNTIF(H577:AL577,"BM")</f>
        <v>0</v>
      </c>
      <c r="AQ577" s="239">
        <f>COUNTIF(H577:AL577,"DS")+COUNTIF(H577:AL577,"AL/DS")/2+COUNTIF(H577:AL577,"UL/DS")/2+COUNTIF(H577:AL577,"CT")+COUNTIF(H577:AL577,"MD")</f>
        <v>11.5</v>
      </c>
      <c r="AR577" s="239">
        <f>COUNTIF(H577:AL577,"NS")+COUNTIF(H577:AL577,"AL/NS")/2+COUNTIF(H577:AL577,"UL/NS")/2+COUNTIF(H577:AL577,"BH")+COUNTIF(H577:AL577,"AL/BF")/2+COUNTIF(H577:AL577,"AL/BL")/2+COUNTIF(H577:AL577,"UL/BL")/2+COUNTIF(H577:AL577,"UL/BF")/2+COUNTIF(H577:AL577,"BM")</f>
        <v>10</v>
      </c>
      <c r="AS577" s="239">
        <f>COUNTIF(H577:AL577,"AL")+COUNTIF(H577:AL577,"AL/DS")/2+COUNTIF(H577:AL577,"AL/NS")/2+COUNTIF(H577:AL577,"NH")+COUNTIF(H577:AL577,"SL")+COUNTIF(H577:AL577,"NHD")+COUNTIF(H577:AL577,"B")+COUNTIF(H577:AL577,"HL")+COUNTIF(H577:AL577,"AL/BF")/2+COUNTIF(H577:AL577,"AL/BL")/2</f>
        <v>1</v>
      </c>
      <c r="AT577" s="255">
        <f>COUNTIF(H577:AL577,"PD")+COUNTIF(H577:AL577,"PN")+COUNTIF(H577:AL577,"P/DS")/2+COUNTIF(H577:AL577,"P/NS")/2+COUNTIF(H577:AL577,"DS")+COUNTIF(H577:AL577,"NS")+COUNTIF(H577:AL577,"AL")+COUNTIF(H577:AL577,"AL/DS")+COUNTIF(H577:AL577,"AL/NS")+COUNTIF(H577:AL577,"NH")+COUNTIF(H577:AL577,"SL")+COUNTIF(H577:AL577,"UL/DS")/2+COUNTIF(H577:AL577,"UL/NS")/2+COUNTIF(H577:AL577,"CT")+COUNTIF(H577:AL577,"NHD")+COUNTIF(H577:AL577,"PDD")+COUNTIF(H577:AL577,"B")+COUNTIF(H577:AL577,"HL")+COUNTIF(H577:AL577,"PH")+COUNTIF(H577:AL577,"BH")+COUNTIF(H577:AL577,"AL/BF")+COUNTIF(H577:AL577,"AL/BL")+COUNTIF(H577:AL577,"UL/BF")/2+COUNTIF(H577:AL577,"UL/BL")/2+COUNTIF(H577:AL577,"PH/F")/2+COUNTIF(H577:AL577,"PH/L")/2+COUNTIF(H577:AL577,"MD")+COUNTIF(H577:AL577,"PMD")+COUNTIF(H577:AL577,"PM")+COUNTIF(H577:AL577,"BM")</f>
        <v>22.5</v>
      </c>
      <c r="AU577" s="255">
        <f>COUNTIF(H577:AL577,"P/DS")/2+COUNTIF(H577:AL577,"P/NS")/2+COUNTIF(H577:AL577,"IL")+COUNTIF(H577:AL577,"NL")+COUNTIF(H577:AL577,"UL")+COUNTIF(H577:AL577,"UL/DS")/2+COUNTIF(H577:AL577,"UL/NS")/2+COUNTIF(H577:AL577,"KT")+COUNTIF(H577:AL577,"UL/BF")/2+COUNTIF(H577:AL577,"UL/BL")/2+COUNTIF(H577:AL577,"PH/F")/2+COUNTIF(H577:AL577,"PH/L")/2+COUNTIF(H577:AL577,"NB")</f>
        <v>3.5</v>
      </c>
      <c r="AV577" s="258">
        <f>COUNTIF(H577:AL577,"PN")+COUNTIF(H577:AL577,"TVD")+COUNTIF(H577:AL577,"PH")+COUNTIF(H577:AL577,"PM")+COUNTIF(H577:AL577,"PDD")-COUNTIFS(H577:AL577,"PN",H584:AL584,"&gt;=3")-COUNTIFS(H577:AL577,"PM",H584:AL584,"&gt;=3")</f>
        <v>0</v>
      </c>
      <c r="AW577" s="258">
        <f>COUNTIF(H577:AL577,"NS")+COUNTIF(H577:AL577,"D")+COUNTIF(H577:AL577,"BH")+COUNTIF(H577:AL577,"NHD")+COUNTIF(H577:AL577,"BM")-COUNTIFS(H577:AL577,"NS",H584:AL584,"&gt;=3")-COUNTIFS(H577:AL577,"BH",H584:AL584,"&gt;=3")-COUNTIFS(H577:AL577,"BM",H584:AL584,"&gt;=3")</f>
        <v>11</v>
      </c>
      <c r="AX577" s="255">
        <f>COUNTIF(H577:AL577,"AL")+COUNTIF(H577:AL577,"AL/DS")/2+COUNTIF(H577:AL577,"AL/NS")/2+COUNTIF(H577:AL577,"AL/BF")+COUNTIF(H577:AL577,"AL/BL")/2</f>
        <v>0</v>
      </c>
      <c r="AY577" s="255">
        <f>COUNTIF(H577:AL577,"SL")</f>
        <v>0</v>
      </c>
      <c r="AZ577" s="255">
        <f>COUNTIF(H577:AL577,"NH")</f>
        <v>1</v>
      </c>
      <c r="BA577" s="255">
        <f>COUNTIF(H577:AL577,"HL")</f>
        <v>0</v>
      </c>
      <c r="BB577" s="255">
        <f>COUNTIF(G577:AL577,"P/DS")/2+COUNTIF(G577:AL577,"P/NS")/2+COUNTIF(G577:AL577,"UL")+COUNTIF(G577:AL577,"UL/DS")/2+COUNTIF(G577:AL577,"UL/NS")/2+COUNTIF(G577:AL577,"UL/BL")/2+COUNTIF(G577:AL577,"UL/BF")/2+COUNTIF(G577:AL577,"PH/F")/2+COUNTIF(G577:AL577,"PH/L")/2</f>
        <v>0.5</v>
      </c>
      <c r="BC577" s="255">
        <f>COUNTIF(H577:AL577,"NB")</f>
        <v>0</v>
      </c>
      <c r="BD577" s="255">
        <f>COUNTIF(H577:AL577,"NL")</f>
        <v>0</v>
      </c>
      <c r="BE577" s="255">
        <f>COUNTIF(H577:AL577,"IL")</f>
        <v>3</v>
      </c>
      <c r="BF577" s="255">
        <f>COUNTIF(H577:AL577,"KT")</f>
        <v>0</v>
      </c>
      <c r="BG577" s="255">
        <f>COUNTIF(H577:AL577,"L70")</f>
        <v>0</v>
      </c>
      <c r="BH577" s="255">
        <f>COUNTIF(H577:AL577,"MD")</f>
        <v>0</v>
      </c>
      <c r="BI577" s="255">
        <f>COUNTIF(H577:AL577,"PMD")</f>
        <v>0</v>
      </c>
      <c r="BJ577" s="255">
        <f>COUNTIF(H577:AL577,"PM")</f>
        <v>0</v>
      </c>
      <c r="BK577" s="255">
        <f>COUNTIF(H577:AL577,"BM")</f>
        <v>0</v>
      </c>
      <c r="BL577" s="261">
        <f>SUMIF(H577:AL577,"PD",H578:AL578)+SUMIF(H577:AL577,"PN",H578:AL578)+SUMIF(H577:AL577,"P/DS",H578:AL578)+SUMIF(H577:AL577,"PN/F",H578:AL578)+SUMIF(H577:AL577,"PN/L",H578:AL578)+SUMIF(H577:AL577,"TV",H578:AL578)+SUMIF(H577:AL577,"TVD",H578:AL578)+SUMIF(H577:AL577,"PDD",H578:AL578)</f>
        <v>0</v>
      </c>
      <c r="BM577" s="261">
        <f>SUMIF(H577:AL577,"PD",H579:AL579)+SUMIF(H577:AL577,"PN",H579:AL579)+SUMIF(H577:AL577,"P/DS",H579:AL579)+SUMIF(H577:AL577,"PN/F",H579:AL579)+SUMIF(H577:AL577,"PN/L",H579:AL579)+SUMIF(H577:AL577,"TV",H579:AL579)+SUMIF(H577:AL577,"TVD",H579:AL579)+SUMIF(H577:AL577,"PDD",H579:AL579)+SUMIF(H577:AL577,"PMD",H579:AL579)</f>
        <v>0</v>
      </c>
      <c r="BN577" s="261">
        <f>SUMIF(H577:AL577,"PD",H580:AL580)+SUMIF(H577:AL577,"PN",H580:AL580)+SUMIF(H577:AL577,"P/DS",H580:AL580)+SUMIF(H577:AL577,"PN/F",H580:AL580)+SUMIF(H577:AL577,"PN/L",H580:AL580)+SUMIF(H577:AL577,"TV",H580:AL580)+SUMIF(H577:AL577,"TVD",H580:AL580)</f>
        <v>0</v>
      </c>
      <c r="BO577" s="261">
        <f>SUMIF(H577:AL577,"PD",H581:AL581)+SUMIF(H577:AL577,"PN",H581:AL581)+SUMIF(H577:AL577,"P/DS",H581:AL581)+SUMIF(H577:AL577,"PN/F",H581:AL581)+SUMIF(H577:AL577,"PN/L",H581:AL581)+SUMIF(H577:AL577,"TV",H581:AL581)+SUMIF(H577:AL577,"TVD",H581:AL581)</f>
        <v>0</v>
      </c>
      <c r="BP577" s="261">
        <f>SUMIF(H577:AL577,"PD",H582:AL582)+SUMIF(H577:AL577,"PN",H582:AL582)+SUMIF(H577:AL577,"P/DS",H582:AL582)+SUMIF(H577:AL577,"PN/F",H582:AL582)+SUMIF(H577:AL577,"PN/L",H582:AL582)+SUMIF(H577:AL577,"TV",H582:AL582)+SUMIF(H577:AL577,"TVD",H582:AL582)+SUMIF(H577:AL577,"PDD",H582:AL582)+SUMIF(H577:AL577,"PH",H582:AL582)+SUMIF(H577:AL577,"PM",H582:AL582)</f>
        <v>0</v>
      </c>
      <c r="BQ577" s="261">
        <f>SUMIF(H577:AL577,"PD",H583:AL583)+SUMIF(H577:AL577,"PN",H583:AL583)+SUMIF(H577:AL577,"P/DS",H583:AL583)+SUMIF(H577:AL577,"PN/F",H583:AL583)+SUMIF(H577:AL577,"PN/L",H583:AL583)+SUMIF(H577:AL577,"TV",H583:AL583)+SUMIF(H577:AL577,"TVD",H583:AL583)+SUMIF(H577:AL577,"PDD",H583:AL583)+SUMIF(H577:AL577,"PH",H583:AL583)+SUMIF(H577:AL577,"PM",H583:AL583)</f>
        <v>0</v>
      </c>
      <c r="BR577" s="269">
        <f>SUM(H578:AL578)-BL577</f>
        <v>23</v>
      </c>
      <c r="BS577" s="269">
        <f>SUM(H579:AL579)-BM577</f>
        <v>8.5</v>
      </c>
      <c r="BT577" s="269">
        <f>SUM(H580:AL580)-BN577</f>
        <v>0</v>
      </c>
      <c r="BU577" s="269">
        <f>SUM(H581:AL581)-BO577</f>
        <v>6.5</v>
      </c>
      <c r="BV577" s="269">
        <f>SUM(H582:AL582)-BP577</f>
        <v>0</v>
      </c>
      <c r="BW577" s="269">
        <f>SUM(H583:AL583)-BQ577</f>
        <v>0</v>
      </c>
      <c r="BX577" s="255">
        <f>SUMIF(H577:AL577,"PD",H584:AL584)+SUMIF(H577:AL577,"PN",H584:AL584)+SUMIF(H577:AL577,"P/DS",H584:AL584)+SUMIF(H577:AL577,"PN/F",H584:AL584)+SUMIF(H577:AL577,"PN/L",H584:AL584)</f>
        <v>0</v>
      </c>
      <c r="BY577" s="255">
        <f>SUM(H584:AL584)-BX577</f>
        <v>0</v>
      </c>
      <c r="BZ577" s="255">
        <f t="shared" ref="BZ577" si="213">+SUM(BL577:BW584)</f>
        <v>38</v>
      </c>
      <c r="CA577" s="266">
        <f>(COUNTIFS(H577:AL577,"PD",H578:AL578,"&gt;=2"))*0.5-IF(CN577="VP",COUNTIFS($H$16:$AL$16,"SAT",H577:AL577,"PD",H578:AL578,"&gt;=2"))*0.5</f>
        <v>0</v>
      </c>
      <c r="CB577" s="266">
        <f>(COUNTIFS(H577:AL577,"PN",H579:AL579,"&gt;=0.5",H578:AL578,"&gt;=1.5"))*0.5+COUNTIFS(H577:AL577,"PDD",H579:AL579,"&gt;=0.5",H578:AL578,"&gt;=1.5")*0.5</f>
        <v>0</v>
      </c>
      <c r="CC577" s="273">
        <f>(COUNTIFS(H577:AL577,"TV",H579:AL579,"&gt;=10"))*0.5+(COUNTIFS(H577:AL577,"PMD",H579:AL579,"&gt;=2"))*0.5</f>
        <v>0</v>
      </c>
      <c r="CD577" s="266">
        <f>(COUNTIFS(H577:AL577,"TVD",H581:AL581,"&gt;=6.5",H579:AL579,"&gt;=3.5"))*0.5</f>
        <v>0</v>
      </c>
      <c r="CE577" s="266">
        <f>(COUNTIFS(H577:AL577,"PD",H582:AL582,"&gt;=10"))*0.5</f>
        <v>0</v>
      </c>
      <c r="CF577" s="266">
        <f>(COUNTIFS(H577:AL577,"PDD",H582:AL582,"&gt;=3.5",H583:AL583,"&gt;=6.5")+COUNTIFS(H577:AL577,"PH",H583:AL583,"&gt;=0.5",H582:AL582,"&gt;=1.5")+COUNTIFS(H577:AL577,"PM",H583:AL583,"&gt;=0.5",H582:AL582,"&gt;=1.5"))*0.5</f>
        <v>0</v>
      </c>
      <c r="CG577" s="266">
        <f>(COUNTIFS(H577:AL577,"DS",H578:AL578,"&gt;=2")+COUNTIFS(H577:AL577,"AL/DS",H578:AL578,"&gt;=2"))*0.5-IF(CN577="VP",COUNTIFS($H$16:$AL$16,"SAT",H577:AL577,"DS",H578:AL578,"&gt;=2"))*0.5</f>
        <v>1</v>
      </c>
      <c r="CH577" s="266">
        <f>(COUNTIFS(H577:AL577,"NS",H579:AL579,"&gt;=0.5",H578:AL578,"&gt;=1.5")+COUNTIFS(H577:AL577,"AL/NS",H579:AL579,"&gt;=0.5",H578:AL578,"&gt;=1.5")+COUNTIFS(H577:AL577,"NHD",H579:AL579,"&gt;=4.5",H582:AL582,"&gt;=2",H578:AL578,"&gt;=1.5"))*0.5</f>
        <v>4.5</v>
      </c>
      <c r="CI577" s="266">
        <f>(COUNTIF(H579:AL579,"&gt;=10")+COUNTIFS(H577:AL577,"MD",H579:AL579,"&gt;=2")-COUNTIFS(H577:AL577,"TV",H579:AL579,"&gt;=10"))*0.5</f>
        <v>0</v>
      </c>
      <c r="CJ577" s="266">
        <f>(COUNTIFS(H577:AL577,"D",H581:AL581,"&gt;=6.5",H579:AL579,"&gt;=3.5"))*0.5</f>
        <v>0.5</v>
      </c>
      <c r="CK577" s="266">
        <f>(COUNTIF(H582:AL582,"&gt;=10")-COUNTIFS(H577:AL577,"PD",H582:AL582,"&gt;=10"))*0.5</f>
        <v>0</v>
      </c>
      <c r="CL577" s="265">
        <f>(COUNTIFS(H577:AL577,"NHD",H582:AL582,"&gt;=3.5",H583:AL583,"&gt;=6.5")+COUNTIFS(H577:AL577,"BH",H582:AL582,"&gt;=1.5",H583:AL583,"&gt;=0.5")+COUNTIFS(H577:AL577,"BM",H582:AL582,"&gt;=1.5",H583:AL583,"&gt;=0.5")+COUNTIFS(H577:AL577,"D",H582:AL582,"&gt;=1.5",H583:AL583,"&gt;=0.5"))*0.5</f>
        <v>0</v>
      </c>
      <c r="CM577" s="272"/>
      <c r="CN577" s="264" t="s">
        <v>723</v>
      </c>
      <c r="CO577" s="183">
        <f t="shared" ref="CO577" si="214">+AM577+AN577+AO577+AP577+AQ577+AR577+AS577+AU577+BG577</f>
        <v>26</v>
      </c>
      <c r="CP577" s="225">
        <f>+SUM(I578:I583)-I584</f>
        <v>10.5</v>
      </c>
      <c r="CQ577" s="225">
        <f>+SUM(J578:J583)-J584</f>
        <v>2.5</v>
      </c>
      <c r="CR577" s="225">
        <f>+SUM(K578:K583)-K584</f>
        <v>2.5</v>
      </c>
      <c r="CS577" s="182"/>
      <c r="CT577" s="182"/>
      <c r="CU577" s="182"/>
      <c r="CV577" s="182"/>
      <c r="CW577" s="182"/>
      <c r="CX577" s="182"/>
      <c r="CY577" s="182"/>
      <c r="CZ577" s="182"/>
      <c r="DA577" s="182"/>
    </row>
    <row r="578" spans="1:105" s="120" customFormat="1" ht="15" customHeight="1">
      <c r="A578" s="228"/>
      <c r="B578" s="277"/>
      <c r="C578" s="280"/>
      <c r="D578" s="237"/>
      <c r="E578" s="237"/>
      <c r="F578" s="242" t="s">
        <v>82</v>
      </c>
      <c r="G578" s="121">
        <v>1.5</v>
      </c>
      <c r="H578" s="83"/>
      <c r="I578" s="83"/>
      <c r="J578" s="83">
        <v>2</v>
      </c>
      <c r="K578" s="83">
        <v>2</v>
      </c>
      <c r="L578" s="83"/>
      <c r="M578" s="83"/>
      <c r="N578" s="83"/>
      <c r="O578" s="83"/>
      <c r="P578" s="83">
        <v>2</v>
      </c>
      <c r="Q578" s="83">
        <v>2</v>
      </c>
      <c r="R578" s="83">
        <v>2</v>
      </c>
      <c r="S578" s="83">
        <v>2</v>
      </c>
      <c r="T578" s="83">
        <v>2</v>
      </c>
      <c r="U578" s="83">
        <v>2</v>
      </c>
      <c r="V578" s="83"/>
      <c r="W578" s="83"/>
      <c r="X578" s="83">
        <v>2</v>
      </c>
      <c r="Y578" s="83">
        <v>2</v>
      </c>
      <c r="Z578" s="83"/>
      <c r="AA578" s="83"/>
      <c r="AB578" s="83"/>
      <c r="AC578" s="79"/>
      <c r="AD578" s="79"/>
      <c r="AE578" s="79"/>
      <c r="AF578" s="79">
        <v>1.5</v>
      </c>
      <c r="AG578" s="79"/>
      <c r="AH578" s="79"/>
      <c r="AI578" s="79"/>
      <c r="AJ578" s="79"/>
      <c r="AK578" s="79">
        <v>1.5</v>
      </c>
      <c r="AL578" s="79"/>
      <c r="AM578" s="240"/>
      <c r="AN578" s="240"/>
      <c r="AO578" s="240"/>
      <c r="AP578" s="240"/>
      <c r="AQ578" s="240"/>
      <c r="AR578" s="240"/>
      <c r="AS578" s="240"/>
      <c r="AT578" s="256"/>
      <c r="AU578" s="256"/>
      <c r="AV578" s="259"/>
      <c r="AW578" s="259"/>
      <c r="AX578" s="256"/>
      <c r="AY578" s="256"/>
      <c r="AZ578" s="256"/>
      <c r="BA578" s="256"/>
      <c r="BB578" s="256"/>
      <c r="BC578" s="256"/>
      <c r="BD578" s="256"/>
      <c r="BE578" s="256"/>
      <c r="BF578" s="256"/>
      <c r="BG578" s="256"/>
      <c r="BH578" s="256"/>
      <c r="BI578" s="256"/>
      <c r="BJ578" s="256"/>
      <c r="BK578" s="256"/>
      <c r="BL578" s="262"/>
      <c r="BM578" s="262"/>
      <c r="BN578" s="262"/>
      <c r="BO578" s="262"/>
      <c r="BP578" s="262"/>
      <c r="BQ578" s="262"/>
      <c r="BR578" s="270"/>
      <c r="BS578" s="270"/>
      <c r="BT578" s="270"/>
      <c r="BU578" s="270"/>
      <c r="BV578" s="270"/>
      <c r="BW578" s="270"/>
      <c r="BX578" s="256"/>
      <c r="BY578" s="256"/>
      <c r="BZ578" s="256"/>
      <c r="CA578" s="267"/>
      <c r="CB578" s="267"/>
      <c r="CC578" s="274"/>
      <c r="CD578" s="267"/>
      <c r="CE578" s="267"/>
      <c r="CF578" s="267"/>
      <c r="CG578" s="267"/>
      <c r="CH578" s="267"/>
      <c r="CI578" s="267"/>
      <c r="CJ578" s="267"/>
      <c r="CK578" s="267"/>
      <c r="CL578" s="265"/>
      <c r="CM578" s="272"/>
      <c r="CN578" s="264"/>
      <c r="CO578" s="183"/>
      <c r="CP578" s="226"/>
      <c r="CQ578" s="226"/>
      <c r="CR578" s="226"/>
      <c r="CS578" s="182"/>
      <c r="CT578" s="182"/>
      <c r="CU578" s="182"/>
      <c r="CV578" s="182"/>
      <c r="CW578" s="182"/>
      <c r="CX578" s="182"/>
      <c r="CY578" s="182"/>
      <c r="CZ578" s="182"/>
      <c r="DA578" s="182"/>
    </row>
    <row r="579" spans="1:105" s="120" customFormat="1" ht="15" customHeight="1">
      <c r="A579" s="228"/>
      <c r="B579" s="277"/>
      <c r="C579" s="280"/>
      <c r="D579" s="237"/>
      <c r="E579" s="237"/>
      <c r="F579" s="243"/>
      <c r="G579" s="122">
        <v>2</v>
      </c>
      <c r="H579" s="84"/>
      <c r="I579" s="84">
        <v>4</v>
      </c>
      <c r="J579" s="84">
        <v>0.5</v>
      </c>
      <c r="K579" s="84">
        <v>0.5</v>
      </c>
      <c r="L579" s="84"/>
      <c r="M579" s="84"/>
      <c r="N579" s="84"/>
      <c r="O579" s="84"/>
      <c r="P579" s="84">
        <v>0.5</v>
      </c>
      <c r="Q579" s="84">
        <v>0.5</v>
      </c>
      <c r="R579" s="84">
        <v>0.5</v>
      </c>
      <c r="S579" s="84">
        <v>0.5</v>
      </c>
      <c r="T579" s="84">
        <v>0.5</v>
      </c>
      <c r="U579" s="84">
        <v>0.5</v>
      </c>
      <c r="V579" s="84"/>
      <c r="W579" s="84"/>
      <c r="X579" s="84"/>
      <c r="Y579" s="84"/>
      <c r="Z579" s="84"/>
      <c r="AA579" s="84"/>
      <c r="AB579" s="84"/>
      <c r="AC579" s="80"/>
      <c r="AD579" s="80"/>
      <c r="AE579" s="79"/>
      <c r="AF579" s="80"/>
      <c r="AG579" s="80"/>
      <c r="AH579" s="80"/>
      <c r="AI579" s="80"/>
      <c r="AJ579" s="80"/>
      <c r="AK579" s="80">
        <v>0.5</v>
      </c>
      <c r="AL579" s="80"/>
      <c r="AM579" s="240"/>
      <c r="AN579" s="240"/>
      <c r="AO579" s="240"/>
      <c r="AP579" s="240"/>
      <c r="AQ579" s="240"/>
      <c r="AR579" s="240"/>
      <c r="AS579" s="240"/>
      <c r="AT579" s="256"/>
      <c r="AU579" s="256"/>
      <c r="AV579" s="259"/>
      <c r="AW579" s="259"/>
      <c r="AX579" s="256"/>
      <c r="AY579" s="256"/>
      <c r="AZ579" s="256"/>
      <c r="BA579" s="256"/>
      <c r="BB579" s="256"/>
      <c r="BC579" s="256"/>
      <c r="BD579" s="256"/>
      <c r="BE579" s="256"/>
      <c r="BF579" s="256"/>
      <c r="BG579" s="256"/>
      <c r="BH579" s="256"/>
      <c r="BI579" s="256"/>
      <c r="BJ579" s="256"/>
      <c r="BK579" s="256"/>
      <c r="BL579" s="262"/>
      <c r="BM579" s="262"/>
      <c r="BN579" s="262"/>
      <c r="BO579" s="262"/>
      <c r="BP579" s="262"/>
      <c r="BQ579" s="262"/>
      <c r="BR579" s="270"/>
      <c r="BS579" s="270"/>
      <c r="BT579" s="270"/>
      <c r="BU579" s="270"/>
      <c r="BV579" s="270"/>
      <c r="BW579" s="270"/>
      <c r="BX579" s="256"/>
      <c r="BY579" s="256"/>
      <c r="BZ579" s="256"/>
      <c r="CA579" s="267"/>
      <c r="CB579" s="267"/>
      <c r="CC579" s="274"/>
      <c r="CD579" s="267"/>
      <c r="CE579" s="267"/>
      <c r="CF579" s="267"/>
      <c r="CG579" s="267"/>
      <c r="CH579" s="267"/>
      <c r="CI579" s="267"/>
      <c r="CJ579" s="267"/>
      <c r="CK579" s="267"/>
      <c r="CL579" s="265"/>
      <c r="CM579" s="272"/>
      <c r="CN579" s="264"/>
      <c r="CO579" s="183"/>
      <c r="CP579" s="226"/>
      <c r="CQ579" s="226"/>
      <c r="CR579" s="226"/>
      <c r="CS579" s="182"/>
      <c r="CT579" s="182"/>
      <c r="CU579" s="182"/>
      <c r="CV579" s="182"/>
      <c r="CW579" s="182"/>
      <c r="CX579" s="182"/>
      <c r="CY579" s="182"/>
      <c r="CZ579" s="182"/>
      <c r="DA579" s="182"/>
    </row>
    <row r="580" spans="1:105" s="120" customFormat="1" ht="15" customHeight="1">
      <c r="A580" s="228"/>
      <c r="B580" s="277"/>
      <c r="C580" s="280"/>
      <c r="D580" s="237"/>
      <c r="E580" s="237"/>
      <c r="F580" s="243"/>
      <c r="G580" s="122">
        <v>2.1</v>
      </c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240"/>
      <c r="AN580" s="240"/>
      <c r="AO580" s="240"/>
      <c r="AP580" s="240"/>
      <c r="AQ580" s="240"/>
      <c r="AR580" s="240"/>
      <c r="AS580" s="240"/>
      <c r="AT580" s="256"/>
      <c r="AU580" s="256"/>
      <c r="AV580" s="259"/>
      <c r="AW580" s="259"/>
      <c r="AX580" s="256"/>
      <c r="AY580" s="256"/>
      <c r="AZ580" s="256"/>
      <c r="BA580" s="256"/>
      <c r="BB580" s="256"/>
      <c r="BC580" s="256"/>
      <c r="BD580" s="256"/>
      <c r="BE580" s="256"/>
      <c r="BF580" s="256"/>
      <c r="BG580" s="256"/>
      <c r="BH580" s="256"/>
      <c r="BI580" s="256"/>
      <c r="BJ580" s="256"/>
      <c r="BK580" s="256"/>
      <c r="BL580" s="262"/>
      <c r="BM580" s="262"/>
      <c r="BN580" s="262"/>
      <c r="BO580" s="262"/>
      <c r="BP580" s="262"/>
      <c r="BQ580" s="262"/>
      <c r="BR580" s="270"/>
      <c r="BS580" s="270"/>
      <c r="BT580" s="270"/>
      <c r="BU580" s="270"/>
      <c r="BV580" s="270"/>
      <c r="BW580" s="270"/>
      <c r="BX580" s="256"/>
      <c r="BY580" s="256"/>
      <c r="BZ580" s="256"/>
      <c r="CA580" s="267"/>
      <c r="CB580" s="267"/>
      <c r="CC580" s="274"/>
      <c r="CD580" s="267"/>
      <c r="CE580" s="267"/>
      <c r="CF580" s="267"/>
      <c r="CG580" s="267"/>
      <c r="CH580" s="267"/>
      <c r="CI580" s="267"/>
      <c r="CJ580" s="267"/>
      <c r="CK580" s="267"/>
      <c r="CL580" s="265"/>
      <c r="CM580" s="272"/>
      <c r="CN580" s="264"/>
      <c r="CO580" s="183"/>
      <c r="CP580" s="226"/>
      <c r="CQ580" s="226"/>
      <c r="CR580" s="226"/>
      <c r="CS580" s="182"/>
      <c r="CT580" s="182"/>
      <c r="CU580" s="182"/>
      <c r="CV580" s="182"/>
      <c r="CW580" s="182"/>
      <c r="CX580" s="182"/>
      <c r="CY580" s="182"/>
      <c r="CZ580" s="182"/>
      <c r="DA580" s="182"/>
    </row>
    <row r="581" spans="1:105" s="120" customFormat="1" ht="15" customHeight="1">
      <c r="A581" s="228"/>
      <c r="B581" s="277"/>
      <c r="C581" s="280"/>
      <c r="D581" s="237"/>
      <c r="E581" s="237"/>
      <c r="F581" s="243"/>
      <c r="G581" s="122">
        <v>2.7</v>
      </c>
      <c r="H581" s="84"/>
      <c r="I581" s="84">
        <v>6.5</v>
      </c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240"/>
      <c r="AN581" s="240"/>
      <c r="AO581" s="240"/>
      <c r="AP581" s="240"/>
      <c r="AQ581" s="240"/>
      <c r="AR581" s="240"/>
      <c r="AS581" s="240"/>
      <c r="AT581" s="256"/>
      <c r="AU581" s="256"/>
      <c r="AV581" s="259"/>
      <c r="AW581" s="259"/>
      <c r="AX581" s="256"/>
      <c r="AY581" s="256"/>
      <c r="AZ581" s="256"/>
      <c r="BA581" s="256"/>
      <c r="BB581" s="256"/>
      <c r="BC581" s="256"/>
      <c r="BD581" s="256"/>
      <c r="BE581" s="256"/>
      <c r="BF581" s="256"/>
      <c r="BG581" s="256"/>
      <c r="BH581" s="256"/>
      <c r="BI581" s="256"/>
      <c r="BJ581" s="256"/>
      <c r="BK581" s="256"/>
      <c r="BL581" s="262"/>
      <c r="BM581" s="262"/>
      <c r="BN581" s="262"/>
      <c r="BO581" s="262"/>
      <c r="BP581" s="262"/>
      <c r="BQ581" s="262"/>
      <c r="BR581" s="270"/>
      <c r="BS581" s="270"/>
      <c r="BT581" s="270"/>
      <c r="BU581" s="270"/>
      <c r="BV581" s="270"/>
      <c r="BW581" s="270"/>
      <c r="BX581" s="256"/>
      <c r="BY581" s="256"/>
      <c r="BZ581" s="256"/>
      <c r="CA581" s="267"/>
      <c r="CB581" s="267"/>
      <c r="CC581" s="274"/>
      <c r="CD581" s="267"/>
      <c r="CE581" s="267"/>
      <c r="CF581" s="267"/>
      <c r="CG581" s="267"/>
      <c r="CH581" s="267"/>
      <c r="CI581" s="267"/>
      <c r="CJ581" s="267"/>
      <c r="CK581" s="267"/>
      <c r="CL581" s="265"/>
      <c r="CM581" s="272"/>
      <c r="CN581" s="264"/>
      <c r="CO581" s="183"/>
      <c r="CP581" s="226"/>
      <c r="CQ581" s="226"/>
      <c r="CR581" s="226"/>
      <c r="CS581" s="182"/>
      <c r="CT581" s="182"/>
      <c r="CU581" s="182"/>
      <c r="CV581" s="182"/>
      <c r="CW581" s="182"/>
      <c r="CX581" s="182"/>
      <c r="CY581" s="182"/>
      <c r="CZ581" s="182"/>
      <c r="DA581" s="182"/>
    </row>
    <row r="582" spans="1:105" s="120" customFormat="1" ht="15" customHeight="1">
      <c r="A582" s="228"/>
      <c r="B582" s="277"/>
      <c r="C582" s="280"/>
      <c r="D582" s="237"/>
      <c r="E582" s="237"/>
      <c r="F582" s="243"/>
      <c r="G582" s="122">
        <v>3</v>
      </c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240"/>
      <c r="AN582" s="240"/>
      <c r="AO582" s="240"/>
      <c r="AP582" s="240"/>
      <c r="AQ582" s="240"/>
      <c r="AR582" s="240"/>
      <c r="AS582" s="240"/>
      <c r="AT582" s="256"/>
      <c r="AU582" s="256"/>
      <c r="AV582" s="259"/>
      <c r="AW582" s="259"/>
      <c r="AX582" s="256"/>
      <c r="AY582" s="256"/>
      <c r="AZ582" s="256"/>
      <c r="BA582" s="256"/>
      <c r="BB582" s="256"/>
      <c r="BC582" s="256"/>
      <c r="BD582" s="256"/>
      <c r="BE582" s="256"/>
      <c r="BF582" s="256"/>
      <c r="BG582" s="256"/>
      <c r="BH582" s="256"/>
      <c r="BI582" s="256"/>
      <c r="BJ582" s="256"/>
      <c r="BK582" s="256"/>
      <c r="BL582" s="262"/>
      <c r="BM582" s="262"/>
      <c r="BN582" s="262"/>
      <c r="BO582" s="262"/>
      <c r="BP582" s="262"/>
      <c r="BQ582" s="262"/>
      <c r="BR582" s="270"/>
      <c r="BS582" s="270"/>
      <c r="BT582" s="270"/>
      <c r="BU582" s="270"/>
      <c r="BV582" s="270"/>
      <c r="BW582" s="270"/>
      <c r="BX582" s="256"/>
      <c r="BY582" s="256"/>
      <c r="BZ582" s="256"/>
      <c r="CA582" s="267"/>
      <c r="CB582" s="267"/>
      <c r="CC582" s="274"/>
      <c r="CD582" s="267"/>
      <c r="CE582" s="267"/>
      <c r="CF582" s="267"/>
      <c r="CG582" s="267"/>
      <c r="CH582" s="267"/>
      <c r="CI582" s="267"/>
      <c r="CJ582" s="267"/>
      <c r="CK582" s="267"/>
      <c r="CL582" s="265"/>
      <c r="CM582" s="272"/>
      <c r="CN582" s="264"/>
      <c r="CO582" s="183"/>
      <c r="CP582" s="226"/>
      <c r="CQ582" s="226"/>
      <c r="CR582" s="226"/>
      <c r="CS582" s="182"/>
      <c r="CT582" s="182"/>
      <c r="CU582" s="182"/>
      <c r="CV582" s="182"/>
      <c r="CW582" s="182"/>
      <c r="CX582" s="182"/>
      <c r="CY582" s="182"/>
      <c r="CZ582" s="182"/>
      <c r="DA582" s="182"/>
    </row>
    <row r="583" spans="1:105" s="120" customFormat="1" ht="15" customHeight="1">
      <c r="A583" s="228"/>
      <c r="B583" s="277"/>
      <c r="C583" s="280"/>
      <c r="D583" s="237"/>
      <c r="E583" s="237"/>
      <c r="F583" s="244"/>
      <c r="G583" s="123">
        <v>3.9</v>
      </c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1"/>
      <c r="AD583" s="81"/>
      <c r="AE583" s="81"/>
      <c r="AF583" s="81"/>
      <c r="AG583" s="81"/>
      <c r="AH583" s="81"/>
      <c r="AI583" s="81"/>
      <c r="AJ583" s="81"/>
      <c r="AK583" s="81"/>
      <c r="AL583" s="81"/>
      <c r="AM583" s="240"/>
      <c r="AN583" s="240"/>
      <c r="AO583" s="240"/>
      <c r="AP583" s="240"/>
      <c r="AQ583" s="240"/>
      <c r="AR583" s="240"/>
      <c r="AS583" s="240"/>
      <c r="AT583" s="256"/>
      <c r="AU583" s="256"/>
      <c r="AV583" s="259"/>
      <c r="AW583" s="259"/>
      <c r="AX583" s="256"/>
      <c r="AY583" s="256"/>
      <c r="AZ583" s="256"/>
      <c r="BA583" s="256"/>
      <c r="BB583" s="256"/>
      <c r="BC583" s="256"/>
      <c r="BD583" s="256"/>
      <c r="BE583" s="256"/>
      <c r="BF583" s="256"/>
      <c r="BG583" s="256"/>
      <c r="BH583" s="256"/>
      <c r="BI583" s="256"/>
      <c r="BJ583" s="256"/>
      <c r="BK583" s="256"/>
      <c r="BL583" s="262"/>
      <c r="BM583" s="262"/>
      <c r="BN583" s="262"/>
      <c r="BO583" s="262"/>
      <c r="BP583" s="262"/>
      <c r="BQ583" s="262"/>
      <c r="BR583" s="270"/>
      <c r="BS583" s="270"/>
      <c r="BT583" s="270"/>
      <c r="BU583" s="270"/>
      <c r="BV583" s="270"/>
      <c r="BW583" s="270"/>
      <c r="BX583" s="256"/>
      <c r="BY583" s="256"/>
      <c r="BZ583" s="256"/>
      <c r="CA583" s="267"/>
      <c r="CB583" s="267"/>
      <c r="CC583" s="274"/>
      <c r="CD583" s="267"/>
      <c r="CE583" s="267"/>
      <c r="CF583" s="267"/>
      <c r="CG583" s="267"/>
      <c r="CH583" s="267"/>
      <c r="CI583" s="267"/>
      <c r="CJ583" s="267"/>
      <c r="CK583" s="267"/>
      <c r="CL583" s="265"/>
      <c r="CM583" s="272"/>
      <c r="CN583" s="264"/>
      <c r="CO583" s="183"/>
      <c r="CP583" s="226"/>
      <c r="CQ583" s="226"/>
      <c r="CR583" s="226"/>
      <c r="CS583" s="182"/>
      <c r="CT583" s="182"/>
      <c r="CU583" s="182"/>
      <c r="CV583" s="182"/>
      <c r="CW583" s="182"/>
      <c r="CX583" s="182"/>
      <c r="CY583" s="182"/>
      <c r="CZ583" s="182"/>
      <c r="DA583" s="182"/>
    </row>
    <row r="584" spans="1:105" s="120" customFormat="1" ht="15" customHeight="1" thickBot="1">
      <c r="A584" s="229"/>
      <c r="B584" s="278"/>
      <c r="C584" s="281"/>
      <c r="D584" s="238"/>
      <c r="E584" s="238"/>
      <c r="F584" s="245" t="s">
        <v>83</v>
      </c>
      <c r="G584" s="246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241"/>
      <c r="AN584" s="241"/>
      <c r="AO584" s="241"/>
      <c r="AP584" s="241"/>
      <c r="AQ584" s="241"/>
      <c r="AR584" s="241"/>
      <c r="AS584" s="241"/>
      <c r="AT584" s="257"/>
      <c r="AU584" s="257"/>
      <c r="AV584" s="260"/>
      <c r="AW584" s="260"/>
      <c r="AX584" s="257"/>
      <c r="AY584" s="257"/>
      <c r="AZ584" s="257"/>
      <c r="BA584" s="257"/>
      <c r="BB584" s="257"/>
      <c r="BC584" s="257"/>
      <c r="BD584" s="257"/>
      <c r="BE584" s="257"/>
      <c r="BF584" s="257"/>
      <c r="BG584" s="257"/>
      <c r="BH584" s="257"/>
      <c r="BI584" s="257"/>
      <c r="BJ584" s="257"/>
      <c r="BK584" s="257"/>
      <c r="BL584" s="263"/>
      <c r="BM584" s="263"/>
      <c r="BN584" s="263"/>
      <c r="BO584" s="263"/>
      <c r="BP584" s="263"/>
      <c r="BQ584" s="263"/>
      <c r="BR584" s="271"/>
      <c r="BS584" s="271"/>
      <c r="BT584" s="271"/>
      <c r="BU584" s="271"/>
      <c r="BV584" s="271"/>
      <c r="BW584" s="271"/>
      <c r="BX584" s="257"/>
      <c r="BY584" s="257"/>
      <c r="BZ584" s="257"/>
      <c r="CA584" s="268"/>
      <c r="CB584" s="268"/>
      <c r="CC584" s="275"/>
      <c r="CD584" s="268"/>
      <c r="CE584" s="268"/>
      <c r="CF584" s="268"/>
      <c r="CG584" s="268"/>
      <c r="CH584" s="268"/>
      <c r="CI584" s="268"/>
      <c r="CJ584" s="268"/>
      <c r="CK584" s="268"/>
      <c r="CL584" s="265"/>
      <c r="CM584" s="272"/>
      <c r="CN584" s="264"/>
      <c r="CO584" s="183"/>
      <c r="CP584" s="226"/>
      <c r="CQ584" s="226"/>
      <c r="CR584" s="226"/>
      <c r="CS584" s="182"/>
      <c r="CT584" s="182"/>
      <c r="CU584" s="182"/>
      <c r="CV584" s="182"/>
      <c r="CW584" s="182"/>
      <c r="CX584" s="182"/>
      <c r="CY584" s="182"/>
      <c r="CZ584" s="182"/>
      <c r="DA584" s="182"/>
    </row>
    <row r="585" spans="1:105" s="120" customFormat="1" ht="15" customHeight="1">
      <c r="A585" s="227">
        <f t="shared" ref="A585" si="215">A577+1</f>
        <v>72</v>
      </c>
      <c r="B585" s="276" t="s">
        <v>155</v>
      </c>
      <c r="C585" s="279" t="s">
        <v>156</v>
      </c>
      <c r="D585" s="236">
        <v>43159</v>
      </c>
      <c r="E585" s="236" t="s">
        <v>1198</v>
      </c>
      <c r="F585" s="253" t="s">
        <v>80</v>
      </c>
      <c r="G585" s="254"/>
      <c r="H585" s="35" t="s">
        <v>69</v>
      </c>
      <c r="I585" s="82"/>
      <c r="J585" s="82" t="s">
        <v>61</v>
      </c>
      <c r="K585" s="82" t="s">
        <v>61</v>
      </c>
      <c r="L585" s="82" t="s">
        <v>61</v>
      </c>
      <c r="M585" s="82" t="s">
        <v>61</v>
      </c>
      <c r="N585" s="82" t="s">
        <v>61</v>
      </c>
      <c r="O585" s="82" t="s">
        <v>973</v>
      </c>
      <c r="P585" s="82" t="s">
        <v>61</v>
      </c>
      <c r="Q585" s="82" t="s">
        <v>61</v>
      </c>
      <c r="R585" s="82" t="s">
        <v>61</v>
      </c>
      <c r="S585" s="82" t="s">
        <v>67</v>
      </c>
      <c r="T585" s="82" t="s">
        <v>67</v>
      </c>
      <c r="U585" s="82" t="s">
        <v>61</v>
      </c>
      <c r="V585" s="82"/>
      <c r="W585" s="82" t="s">
        <v>60</v>
      </c>
      <c r="X585" s="82" t="s">
        <v>60</v>
      </c>
      <c r="Y585" s="82" t="s">
        <v>60</v>
      </c>
      <c r="Z585" s="82" t="s">
        <v>60</v>
      </c>
      <c r="AA585" s="82" t="s">
        <v>60</v>
      </c>
      <c r="AB585" s="82" t="s">
        <v>60</v>
      </c>
      <c r="AC585" s="82"/>
      <c r="AD585" s="82" t="s">
        <v>60</v>
      </c>
      <c r="AE585" s="82" t="s">
        <v>60</v>
      </c>
      <c r="AF585" s="82" t="s">
        <v>60</v>
      </c>
      <c r="AG585" s="82" t="s">
        <v>60</v>
      </c>
      <c r="AH585" s="82" t="s">
        <v>60</v>
      </c>
      <c r="AI585" s="82" t="s">
        <v>1471</v>
      </c>
      <c r="AJ585" s="82"/>
      <c r="AK585" s="82" t="s">
        <v>61</v>
      </c>
      <c r="AL585" s="82" t="s">
        <v>61</v>
      </c>
      <c r="AM585" s="239">
        <f>COUNTIF(H585:AL585,"PH")+COUNTIF(H585:AL585,"PH/L")+COUNTIF(H585:AL585,"PM")</f>
        <v>0</v>
      </c>
      <c r="AN585" s="239">
        <f>COUNTIF(H585:AL585,"PD")+COUNTIF(H585:AL585,"PDD")+COUNTIF(H585:AL585,"P/DS")/2+COUNTIF(H585:AL585,"PMD")</f>
        <v>0</v>
      </c>
      <c r="AO585" s="239">
        <f>COUNTIF(H585:AL585,"PN")+COUNTIF(H585:AL585,"P/NS")/2+COUNTIF(H585:AL585,"PH")+COUNTIF(H585:AL585,"PH/F")/2+COUNTIF(H585:AL585,"PH/L")/2+COUNTIF(H585:AL585,"PM")</f>
        <v>0</v>
      </c>
      <c r="AP585" s="239">
        <f>COUNTIF(H585:AL585,"BH")+COUNTIF(H585:AL585,"AL/BL")+COUNTIF(H585:AL585,"UL/BL")+COUNTIF(H585:AL585,"BM")</f>
        <v>0</v>
      </c>
      <c r="AQ585" s="239">
        <f>COUNTIF(H585:AL585,"DS")+COUNTIF(H585:AL585,"AL/DS")/2+COUNTIF(H585:AL585,"UL/DS")/2+COUNTIF(H585:AL585,"CT")+COUNTIF(H585:AL585,"MD")</f>
        <v>11.5</v>
      </c>
      <c r="AR585" s="239">
        <f>COUNTIF(H585:AL585,"NS")+COUNTIF(H585:AL585,"AL/NS")/2+COUNTIF(H585:AL585,"UL/NS")/2+COUNTIF(H585:AL585,"BH")+COUNTIF(H585:AL585,"AL/BF")/2+COUNTIF(H585:AL585,"AL/BL")/2+COUNTIF(H585:AL585,"UL/BL")/2+COUNTIF(H585:AL585,"UL/BF")/2+COUNTIF(H585:AL585,"BM")</f>
        <v>11</v>
      </c>
      <c r="AS585" s="239">
        <f>COUNTIF(H585:AL585,"AL")+COUNTIF(H585:AL585,"AL/DS")/2+COUNTIF(H585:AL585,"AL/NS")/2+COUNTIF(H585:AL585,"NH")+COUNTIF(H585:AL585,"SL")+COUNTIF(H585:AL585,"NHD")+COUNTIF(H585:AL585,"B")+COUNTIF(H585:AL585,"HL")+COUNTIF(H585:AL585,"AL/BF")/2+COUNTIF(H585:AL585,"AL/BL")/2</f>
        <v>3</v>
      </c>
      <c r="AT585" s="255">
        <f>COUNTIF(H585:AL585,"PD")+COUNTIF(H585:AL585,"PN")+COUNTIF(H585:AL585,"P/DS")/2+COUNTIF(H585:AL585,"P/NS")/2+COUNTIF(H585:AL585,"DS")+COUNTIF(H585:AL585,"NS")+COUNTIF(H585:AL585,"AL")+COUNTIF(H585:AL585,"AL/DS")+COUNTIF(H585:AL585,"AL/NS")+COUNTIF(H585:AL585,"NH")+COUNTIF(H585:AL585,"SL")+COUNTIF(H585:AL585,"UL/DS")/2+COUNTIF(H585:AL585,"UL/NS")/2+COUNTIF(H585:AL585,"CT")+COUNTIF(H585:AL585,"NHD")+COUNTIF(H585:AL585,"PDD")+COUNTIF(H585:AL585,"B")+COUNTIF(H585:AL585,"HL")+COUNTIF(H585:AL585,"PH")+COUNTIF(H585:AL585,"BH")+COUNTIF(H585:AL585,"AL/BF")+COUNTIF(H585:AL585,"AL/BL")+COUNTIF(H585:AL585,"UL/BF")/2+COUNTIF(H585:AL585,"UL/BL")/2+COUNTIF(H585:AL585,"PH/F")/2+COUNTIF(H585:AL585,"PH/L")/2+COUNTIF(H585:AL585,"MD")+COUNTIF(H585:AL585,"PMD")+COUNTIF(H585:AL585,"PM")+COUNTIF(H585:AL585,"BM")</f>
        <v>25.5</v>
      </c>
      <c r="AU585" s="255">
        <f>COUNTIF(H585:AL585,"P/DS")/2+COUNTIF(H585:AL585,"P/NS")/2+COUNTIF(H585:AL585,"IL")+COUNTIF(H585:AL585,"NL")+COUNTIF(H585:AL585,"UL")+COUNTIF(H585:AL585,"UL/DS")/2+COUNTIF(H585:AL585,"UL/NS")/2+COUNTIF(H585:AL585,"KT")+COUNTIF(H585:AL585,"UL/BF")/2+COUNTIF(H585:AL585,"UL/BL")/2+COUNTIF(H585:AL585,"PH/F")/2+COUNTIF(H585:AL585,"PH/L")/2+COUNTIF(H585:AL585,"NB")</f>
        <v>0.5</v>
      </c>
      <c r="AV585" s="258">
        <f>COUNTIF(H585:AL585,"PN")+COUNTIF(H585:AL585,"TVD")+COUNTIF(H585:AL585,"PH")+COUNTIF(H585:AL585,"PM")+COUNTIF(H585:AL585,"PDD")-COUNTIFS(H585:AL585,"PN",H592:AL592,"&gt;=3")-COUNTIFS(H585:AL585,"PM",H592:AL592,"&gt;=3")</f>
        <v>0</v>
      </c>
      <c r="AW585" s="258">
        <f>COUNTIF(H585:AL585,"NS")+COUNTIF(H585:AL585,"D")+COUNTIF(H585:AL585,"BH")+COUNTIF(H585:AL585,"NHD")+COUNTIF(H585:AL585,"BM")-COUNTIFS(H585:AL585,"NS",H592:AL592,"&gt;=3")-COUNTIFS(H585:AL585,"BH",H592:AL592,"&gt;=3")-COUNTIFS(H585:AL585,"BM",H592:AL592,"&gt;=3")</f>
        <v>12</v>
      </c>
      <c r="AX585" s="255">
        <f>COUNTIF(H585:AL585,"AL")+COUNTIF(H585:AL585,"AL/DS")/2+COUNTIF(H585:AL585,"AL/NS")/2+COUNTIF(H585:AL585,"AL/BF")+COUNTIF(H585:AL585,"AL/BL")/2</f>
        <v>2</v>
      </c>
      <c r="AY585" s="255">
        <f>COUNTIF(H585:AL585,"SL")</f>
        <v>0</v>
      </c>
      <c r="AZ585" s="255">
        <f>COUNTIF(H585:AL585,"NH")</f>
        <v>1</v>
      </c>
      <c r="BA585" s="255">
        <f>COUNTIF(H585:AL585,"HL")</f>
        <v>0</v>
      </c>
      <c r="BB585" s="255">
        <f>COUNTIF(G585:AL585,"P/DS")/2+COUNTIF(G585:AL585,"P/NS")/2+COUNTIF(G585:AL585,"UL")+COUNTIF(G585:AL585,"UL/DS")/2+COUNTIF(G585:AL585,"UL/NS")/2+COUNTIF(G585:AL585,"UL/BL")/2+COUNTIF(G585:AL585,"UL/BF")/2+COUNTIF(G585:AL585,"PH/F")/2+COUNTIF(G585:AL585,"PH/L")/2</f>
        <v>0.5</v>
      </c>
      <c r="BC585" s="255">
        <f>COUNTIF(H585:AL585,"NB")</f>
        <v>0</v>
      </c>
      <c r="BD585" s="255">
        <f>COUNTIF(H585:AL585,"NL")</f>
        <v>0</v>
      </c>
      <c r="BE585" s="255">
        <f>COUNTIF(H585:AL585,"IL")</f>
        <v>0</v>
      </c>
      <c r="BF585" s="255">
        <f>COUNTIF(H585:AL585,"KT")</f>
        <v>0</v>
      </c>
      <c r="BG585" s="255">
        <f>COUNTIF(H585:AL585,"L70")</f>
        <v>0</v>
      </c>
      <c r="BH585" s="255">
        <f>COUNTIF(H585:AL585,"MD")</f>
        <v>0</v>
      </c>
      <c r="BI585" s="255">
        <f>COUNTIF(H585:AL585,"PMD")</f>
        <v>0</v>
      </c>
      <c r="BJ585" s="255">
        <f>COUNTIF(H585:AL585,"PM")</f>
        <v>0</v>
      </c>
      <c r="BK585" s="255">
        <f>COUNTIF(H585:AL585,"BM")</f>
        <v>0</v>
      </c>
      <c r="BL585" s="261">
        <f>SUMIF(H585:AL585,"PD",H586:AL586)+SUMIF(H585:AL585,"PN",H586:AL586)+SUMIF(H585:AL585,"P/DS",H586:AL586)+SUMIF(H585:AL585,"PN/F",H586:AL586)+SUMIF(H585:AL585,"PN/L",H586:AL586)+SUMIF(H585:AL585,"TV",H586:AL586)+SUMIF(H585:AL585,"TVD",H586:AL586)+SUMIF(H585:AL585,"PDD",H586:AL586)</f>
        <v>0</v>
      </c>
      <c r="BM585" s="261">
        <f>SUMIF(H585:AL585,"PD",H587:AL587)+SUMIF(H585:AL585,"PN",H587:AL587)+SUMIF(H585:AL585,"P/DS",H587:AL587)+SUMIF(H585:AL585,"PN/F",H587:AL587)+SUMIF(H585:AL585,"PN/L",H587:AL587)+SUMIF(H585:AL585,"TV",H587:AL587)+SUMIF(H585:AL585,"TVD",H587:AL587)+SUMIF(H585:AL585,"PDD",H587:AL587)+SUMIF(H585:AL585,"PMD",H587:AL587)</f>
        <v>0</v>
      </c>
      <c r="BN585" s="261">
        <f>SUMIF(H585:AL585,"PD",H588:AL588)+SUMIF(H585:AL585,"PN",H588:AL588)+SUMIF(H585:AL585,"P/DS",H588:AL588)+SUMIF(H585:AL585,"PN/F",H588:AL588)+SUMIF(H585:AL585,"PN/L",H588:AL588)+SUMIF(H585:AL585,"TV",H588:AL588)+SUMIF(H585:AL585,"TVD",H588:AL588)</f>
        <v>0</v>
      </c>
      <c r="BO585" s="261">
        <f>SUMIF(H585:AL585,"PD",H589:AL589)+SUMIF(H585:AL585,"PN",H589:AL589)+SUMIF(H585:AL585,"P/DS",H589:AL589)+SUMIF(H585:AL585,"PN/F",H589:AL589)+SUMIF(H585:AL585,"PN/L",H589:AL589)+SUMIF(H585:AL585,"TV",H589:AL589)+SUMIF(H585:AL585,"TVD",H589:AL589)</f>
        <v>0</v>
      </c>
      <c r="BP585" s="261">
        <f>SUMIF(H585:AL585,"PD",H590:AL590)+SUMIF(H585:AL585,"PN",H590:AL590)+SUMIF(H585:AL585,"P/DS",H590:AL590)+SUMIF(H585:AL585,"PN/F",H590:AL590)+SUMIF(H585:AL585,"PN/L",H590:AL590)+SUMIF(H585:AL585,"TV",H590:AL590)+SUMIF(H585:AL585,"TVD",H590:AL590)+SUMIF(H585:AL585,"PDD",H590:AL590)+SUMIF(H585:AL585,"PH",H590:AL590)+SUMIF(H585:AL585,"PM",H590:AL590)</f>
        <v>0</v>
      </c>
      <c r="BQ585" s="261">
        <f>SUMIF(H585:AL585,"PD",H591:AL591)+SUMIF(H585:AL585,"PN",H591:AL591)+SUMIF(H585:AL585,"P/DS",H591:AL591)+SUMIF(H585:AL585,"PN/F",H591:AL591)+SUMIF(H585:AL585,"PN/L",H591:AL591)+SUMIF(H585:AL585,"TV",H591:AL591)+SUMIF(H585:AL585,"TVD",H591:AL591)+SUMIF(H585:AL585,"PDD",H591:AL591)+SUMIF(H585:AL585,"PH",H591:AL591)+SUMIF(H585:AL585,"PM",H591:AL591)</f>
        <v>0</v>
      </c>
      <c r="BR585" s="269">
        <f>SUM(H586:AL586)-BL585</f>
        <v>21</v>
      </c>
      <c r="BS585" s="269">
        <f>SUM(H587:AL587)-BM585</f>
        <v>8</v>
      </c>
      <c r="BT585" s="269">
        <f>SUM(H588:AL588)-BN585</f>
        <v>0</v>
      </c>
      <c r="BU585" s="269">
        <f>SUM(H589:AL589)-BO585</f>
        <v>6.5</v>
      </c>
      <c r="BV585" s="269">
        <f>SUM(H590:AL590)-BP585</f>
        <v>0</v>
      </c>
      <c r="BW585" s="269">
        <f>SUM(H591:AL591)-BQ585</f>
        <v>0</v>
      </c>
      <c r="BX585" s="255">
        <f>SUMIF(H585:AL585,"PD",H592:AL592)+SUMIF(H585:AL585,"PN",H592:AL592)+SUMIF(H585:AL585,"P/DS",H592:AL592)+SUMIF(H585:AL585,"PN/F",H592:AL592)+SUMIF(H585:AL585,"PN/L",H592:AL592)</f>
        <v>0</v>
      </c>
      <c r="BY585" s="255">
        <f>SUM(H592:AL592)-BX585</f>
        <v>0</v>
      </c>
      <c r="BZ585" s="255">
        <f t="shared" ref="BZ585" si="216">+SUM(BL585:BW592)</f>
        <v>35.5</v>
      </c>
      <c r="CA585" s="266">
        <f>(COUNTIFS(H585:AL585,"PD",H586:AL586,"&gt;=2"))*0.5-IF(CN585="VP",COUNTIFS($H$16:$AL$16,"SAT",H585:AL585,"PD",H586:AL586,"&gt;=2"))*0.5</f>
        <v>0</v>
      </c>
      <c r="CB585" s="266">
        <f>(COUNTIFS(H585:AL585,"PN",H587:AL587,"&gt;=0.5",H586:AL586,"&gt;=1.5"))*0.5+COUNTIFS(H585:AL585,"PDD",H587:AL587,"&gt;=0.5",H586:AL586,"&gt;=1.5")*0.5</f>
        <v>0</v>
      </c>
      <c r="CC585" s="273">
        <f>(COUNTIFS(H585:AL585,"TV",H587:AL587,"&gt;=10"))*0.5+(COUNTIFS(H585:AL585,"PMD",H587:AL587,"&gt;=2"))*0.5</f>
        <v>0</v>
      </c>
      <c r="CD585" s="266">
        <f>(COUNTIFS(H585:AL585,"TVD",H589:AL589,"&gt;=6.5",H587:AL587,"&gt;=3.5"))*0.5</f>
        <v>0</v>
      </c>
      <c r="CE585" s="266">
        <f>(COUNTIFS(H585:AL585,"PD",H590:AL590,"&gt;=10"))*0.5</f>
        <v>0</v>
      </c>
      <c r="CF585" s="266">
        <f>(COUNTIFS(H585:AL585,"PDD",H590:AL590,"&gt;=3.5",H591:AL591,"&gt;=6.5")+COUNTIFS(H585:AL585,"PH",H591:AL591,"&gt;=0.5",H590:AL590,"&gt;=1.5")+COUNTIFS(H585:AL585,"PM",H591:AL591,"&gt;=0.5",H590:AL590,"&gt;=1.5"))*0.5</f>
        <v>0</v>
      </c>
      <c r="CG585" s="266">
        <f>(COUNTIFS(H585:AL585,"DS",H586:AL586,"&gt;=2")+COUNTIFS(H585:AL585,"AL/DS",H586:AL586,"&gt;=2"))*0.5-IF(CN585="VP",COUNTIFS($H$16:$AL$16,"SAT",H585:AL585,"DS",H586:AL586,"&gt;=2"))*0.5</f>
        <v>1</v>
      </c>
      <c r="CH585" s="266">
        <f>(COUNTIFS(H585:AL585,"NS",H587:AL587,"&gt;=0.5",H586:AL586,"&gt;=1.5")+COUNTIFS(H585:AL585,"AL/NS",H587:AL587,"&gt;=0.5",H586:AL586,"&gt;=1.5")+COUNTIFS(H585:AL585,"NHD",H587:AL587,"&gt;=4.5",H590:AL590,"&gt;=2",H586:AL586,"&gt;=1.5"))*0.5</f>
        <v>4</v>
      </c>
      <c r="CI585" s="266">
        <f>(COUNTIF(H587:AL587,"&gt;=10")+COUNTIFS(H585:AL585,"MD",H587:AL587,"&gt;=2")-COUNTIFS(H585:AL585,"TV",H587:AL587,"&gt;=10"))*0.5</f>
        <v>0</v>
      </c>
      <c r="CJ585" s="266">
        <f>(COUNTIFS(H585:AL585,"D",H589:AL589,"&gt;=6.5",H587:AL587,"&gt;=3.5"))*0.5</f>
        <v>0.5</v>
      </c>
      <c r="CK585" s="266">
        <f>(COUNTIF(H590:AL590,"&gt;=10")-COUNTIFS(H585:AL585,"PD",H590:AL590,"&gt;=10"))*0.5</f>
        <v>0</v>
      </c>
      <c r="CL585" s="265">
        <f>(COUNTIFS(H585:AL585,"NHD",H590:AL590,"&gt;=3.5",H591:AL591,"&gt;=6.5")+COUNTIFS(H585:AL585,"BH",H590:AL590,"&gt;=1.5",H591:AL591,"&gt;=0.5")+COUNTIFS(H585:AL585,"BM",H590:AL590,"&gt;=1.5",H591:AL591,"&gt;=0.5")+COUNTIFS(H585:AL585,"D",H590:AL590,"&gt;=1.5",H591:AL591,"&gt;=0.5"))*0.5</f>
        <v>0</v>
      </c>
      <c r="CM585" s="272"/>
      <c r="CN585" s="264" t="s">
        <v>723</v>
      </c>
      <c r="CO585" s="183">
        <f t="shared" ref="CO585" si="217">+AM585+AN585+AO585+AP585+AQ585+AR585+AS585+AU585+BG585</f>
        <v>26</v>
      </c>
      <c r="CP585" s="225">
        <f>+SUM(I586:I591)-I592</f>
        <v>0</v>
      </c>
      <c r="CQ585" s="225">
        <f>+SUM(J586:J591)-J592</f>
        <v>2.5</v>
      </c>
      <c r="CR585" s="225">
        <f>+SUM(K586:K591)-K592</f>
        <v>2.5</v>
      </c>
      <c r="CS585" s="182"/>
      <c r="CT585" s="182"/>
      <c r="CU585" s="182"/>
      <c r="CV585" s="182"/>
      <c r="CW585" s="182"/>
      <c r="CX585" s="182"/>
      <c r="CY585" s="182"/>
      <c r="CZ585" s="182"/>
      <c r="DA585" s="182"/>
    </row>
    <row r="586" spans="1:105" s="120" customFormat="1" ht="15" customHeight="1">
      <c r="A586" s="228"/>
      <c r="B586" s="277"/>
      <c r="C586" s="280"/>
      <c r="D586" s="237"/>
      <c r="E586" s="237"/>
      <c r="F586" s="242" t="s">
        <v>82</v>
      </c>
      <c r="G586" s="121">
        <v>1.5</v>
      </c>
      <c r="H586" s="83"/>
      <c r="I586" s="83"/>
      <c r="J586" s="83">
        <v>2</v>
      </c>
      <c r="K586" s="83">
        <v>2</v>
      </c>
      <c r="L586" s="83">
        <v>2</v>
      </c>
      <c r="M586" s="83">
        <v>2</v>
      </c>
      <c r="N586" s="83">
        <v>2</v>
      </c>
      <c r="O586" s="83"/>
      <c r="P586" s="83">
        <v>2</v>
      </c>
      <c r="Q586" s="83">
        <v>2</v>
      </c>
      <c r="R586" s="83">
        <v>2</v>
      </c>
      <c r="S586" s="83"/>
      <c r="T586" s="83"/>
      <c r="U586" s="83"/>
      <c r="V586" s="83"/>
      <c r="W586" s="83">
        <v>2.5</v>
      </c>
      <c r="X586" s="83"/>
      <c r="Y586" s="83">
        <v>2.5</v>
      </c>
      <c r="Z586" s="83"/>
      <c r="AA586" s="83"/>
      <c r="AB586" s="83"/>
      <c r="AC586" s="79"/>
      <c r="AD586" s="79"/>
      <c r="AE586" s="79"/>
      <c r="AF586" s="79"/>
      <c r="AG586" s="79"/>
      <c r="AH586" s="79"/>
      <c r="AI586" s="79"/>
      <c r="AJ586" s="79"/>
      <c r="AK586" s="79"/>
      <c r="AL586" s="79"/>
      <c r="AM586" s="240"/>
      <c r="AN586" s="240"/>
      <c r="AO586" s="240"/>
      <c r="AP586" s="240"/>
      <c r="AQ586" s="240"/>
      <c r="AR586" s="240"/>
      <c r="AS586" s="240"/>
      <c r="AT586" s="256"/>
      <c r="AU586" s="256"/>
      <c r="AV586" s="259"/>
      <c r="AW586" s="259"/>
      <c r="AX586" s="256"/>
      <c r="AY586" s="256"/>
      <c r="AZ586" s="256"/>
      <c r="BA586" s="256"/>
      <c r="BB586" s="256"/>
      <c r="BC586" s="256"/>
      <c r="BD586" s="256"/>
      <c r="BE586" s="256"/>
      <c r="BF586" s="256"/>
      <c r="BG586" s="256"/>
      <c r="BH586" s="256"/>
      <c r="BI586" s="256"/>
      <c r="BJ586" s="256"/>
      <c r="BK586" s="256"/>
      <c r="BL586" s="262"/>
      <c r="BM586" s="262"/>
      <c r="BN586" s="262"/>
      <c r="BO586" s="262"/>
      <c r="BP586" s="262"/>
      <c r="BQ586" s="262"/>
      <c r="BR586" s="270"/>
      <c r="BS586" s="270"/>
      <c r="BT586" s="270"/>
      <c r="BU586" s="270"/>
      <c r="BV586" s="270"/>
      <c r="BW586" s="270"/>
      <c r="BX586" s="256"/>
      <c r="BY586" s="256"/>
      <c r="BZ586" s="256"/>
      <c r="CA586" s="267"/>
      <c r="CB586" s="267"/>
      <c r="CC586" s="274"/>
      <c r="CD586" s="267"/>
      <c r="CE586" s="267"/>
      <c r="CF586" s="267"/>
      <c r="CG586" s="267"/>
      <c r="CH586" s="267"/>
      <c r="CI586" s="267"/>
      <c r="CJ586" s="267"/>
      <c r="CK586" s="267"/>
      <c r="CL586" s="265"/>
      <c r="CM586" s="272"/>
      <c r="CN586" s="264"/>
      <c r="CO586" s="183"/>
      <c r="CP586" s="226"/>
      <c r="CQ586" s="226"/>
      <c r="CR586" s="226"/>
      <c r="CS586" s="182"/>
      <c r="CT586" s="182"/>
      <c r="CU586" s="182"/>
      <c r="CV586" s="182"/>
      <c r="CW586" s="182"/>
      <c r="CX586" s="182"/>
      <c r="CY586" s="182"/>
      <c r="CZ586" s="182"/>
      <c r="DA586" s="182"/>
    </row>
    <row r="587" spans="1:105" s="120" customFormat="1" ht="15" customHeight="1">
      <c r="A587" s="228"/>
      <c r="B587" s="277"/>
      <c r="C587" s="280"/>
      <c r="D587" s="237"/>
      <c r="E587" s="237"/>
      <c r="F587" s="243"/>
      <c r="G587" s="122">
        <v>2</v>
      </c>
      <c r="H587" s="84"/>
      <c r="I587" s="84"/>
      <c r="J587" s="84">
        <v>0.5</v>
      </c>
      <c r="K587" s="84">
        <v>0.5</v>
      </c>
      <c r="L587" s="84">
        <v>0.5</v>
      </c>
      <c r="M587" s="84">
        <v>0.5</v>
      </c>
      <c r="N587" s="84">
        <v>0.5</v>
      </c>
      <c r="O587" s="84">
        <v>4</v>
      </c>
      <c r="P587" s="84">
        <v>0.5</v>
      </c>
      <c r="Q587" s="84">
        <v>0.5</v>
      </c>
      <c r="R587" s="84">
        <v>0.5</v>
      </c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240"/>
      <c r="AN587" s="240"/>
      <c r="AO587" s="240"/>
      <c r="AP587" s="240"/>
      <c r="AQ587" s="240"/>
      <c r="AR587" s="240"/>
      <c r="AS587" s="240"/>
      <c r="AT587" s="256"/>
      <c r="AU587" s="256"/>
      <c r="AV587" s="259"/>
      <c r="AW587" s="259"/>
      <c r="AX587" s="256"/>
      <c r="AY587" s="256"/>
      <c r="AZ587" s="256"/>
      <c r="BA587" s="256"/>
      <c r="BB587" s="256"/>
      <c r="BC587" s="256"/>
      <c r="BD587" s="256"/>
      <c r="BE587" s="256"/>
      <c r="BF587" s="256"/>
      <c r="BG587" s="256"/>
      <c r="BH587" s="256"/>
      <c r="BI587" s="256"/>
      <c r="BJ587" s="256"/>
      <c r="BK587" s="256"/>
      <c r="BL587" s="262"/>
      <c r="BM587" s="262"/>
      <c r="BN587" s="262"/>
      <c r="BO587" s="262"/>
      <c r="BP587" s="262"/>
      <c r="BQ587" s="262"/>
      <c r="BR587" s="270"/>
      <c r="BS587" s="270"/>
      <c r="BT587" s="270"/>
      <c r="BU587" s="270"/>
      <c r="BV587" s="270"/>
      <c r="BW587" s="270"/>
      <c r="BX587" s="256"/>
      <c r="BY587" s="256"/>
      <c r="BZ587" s="256"/>
      <c r="CA587" s="267"/>
      <c r="CB587" s="267"/>
      <c r="CC587" s="274"/>
      <c r="CD587" s="267"/>
      <c r="CE587" s="267"/>
      <c r="CF587" s="267"/>
      <c r="CG587" s="267"/>
      <c r="CH587" s="267"/>
      <c r="CI587" s="267"/>
      <c r="CJ587" s="267"/>
      <c r="CK587" s="267"/>
      <c r="CL587" s="265"/>
      <c r="CM587" s="272"/>
      <c r="CN587" s="264"/>
      <c r="CO587" s="183"/>
      <c r="CP587" s="226"/>
      <c r="CQ587" s="226"/>
      <c r="CR587" s="226"/>
      <c r="CS587" s="182"/>
      <c r="CT587" s="182"/>
      <c r="CU587" s="182"/>
      <c r="CV587" s="182"/>
      <c r="CW587" s="182"/>
      <c r="CX587" s="182"/>
      <c r="CY587" s="182"/>
      <c r="CZ587" s="182"/>
      <c r="DA587" s="182"/>
    </row>
    <row r="588" spans="1:105" s="120" customFormat="1" ht="15" customHeight="1">
      <c r="A588" s="228"/>
      <c r="B588" s="277"/>
      <c r="C588" s="280"/>
      <c r="D588" s="237"/>
      <c r="E588" s="237"/>
      <c r="F588" s="243"/>
      <c r="G588" s="122">
        <v>2.1</v>
      </c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240"/>
      <c r="AN588" s="240"/>
      <c r="AO588" s="240"/>
      <c r="AP588" s="240"/>
      <c r="AQ588" s="240"/>
      <c r="AR588" s="240"/>
      <c r="AS588" s="240"/>
      <c r="AT588" s="256"/>
      <c r="AU588" s="256"/>
      <c r="AV588" s="259"/>
      <c r="AW588" s="259"/>
      <c r="AX588" s="256"/>
      <c r="AY588" s="256"/>
      <c r="AZ588" s="256"/>
      <c r="BA588" s="256"/>
      <c r="BB588" s="256"/>
      <c r="BC588" s="256"/>
      <c r="BD588" s="256"/>
      <c r="BE588" s="256"/>
      <c r="BF588" s="256"/>
      <c r="BG588" s="256"/>
      <c r="BH588" s="256"/>
      <c r="BI588" s="256"/>
      <c r="BJ588" s="256"/>
      <c r="BK588" s="256"/>
      <c r="BL588" s="262"/>
      <c r="BM588" s="262"/>
      <c r="BN588" s="262"/>
      <c r="BO588" s="262"/>
      <c r="BP588" s="262"/>
      <c r="BQ588" s="262"/>
      <c r="BR588" s="270"/>
      <c r="BS588" s="270"/>
      <c r="BT588" s="270"/>
      <c r="BU588" s="270"/>
      <c r="BV588" s="270"/>
      <c r="BW588" s="270"/>
      <c r="BX588" s="256"/>
      <c r="BY588" s="256"/>
      <c r="BZ588" s="256"/>
      <c r="CA588" s="267"/>
      <c r="CB588" s="267"/>
      <c r="CC588" s="274"/>
      <c r="CD588" s="267"/>
      <c r="CE588" s="267"/>
      <c r="CF588" s="267"/>
      <c r="CG588" s="267"/>
      <c r="CH588" s="267"/>
      <c r="CI588" s="267"/>
      <c r="CJ588" s="267"/>
      <c r="CK588" s="267"/>
      <c r="CL588" s="265"/>
      <c r="CM588" s="272"/>
      <c r="CN588" s="264"/>
      <c r="CO588" s="183"/>
      <c r="CP588" s="226"/>
      <c r="CQ588" s="226"/>
      <c r="CR588" s="226"/>
      <c r="CS588" s="182"/>
      <c r="CT588" s="182"/>
      <c r="CU588" s="182"/>
      <c r="CV588" s="182"/>
      <c r="CW588" s="182"/>
      <c r="CX588" s="182"/>
      <c r="CY588" s="182"/>
      <c r="CZ588" s="182"/>
      <c r="DA588" s="182"/>
    </row>
    <row r="589" spans="1:105" s="120" customFormat="1" ht="15" customHeight="1">
      <c r="A589" s="228"/>
      <c r="B589" s="277"/>
      <c r="C589" s="280"/>
      <c r="D589" s="237"/>
      <c r="E589" s="237"/>
      <c r="F589" s="243"/>
      <c r="G589" s="122">
        <v>2.7</v>
      </c>
      <c r="H589" s="84"/>
      <c r="I589" s="84"/>
      <c r="J589" s="84"/>
      <c r="K589" s="84"/>
      <c r="L589" s="84"/>
      <c r="M589" s="84"/>
      <c r="N589" s="84"/>
      <c r="O589" s="84">
        <v>6.5</v>
      </c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240"/>
      <c r="AN589" s="240"/>
      <c r="AO589" s="240"/>
      <c r="AP589" s="240"/>
      <c r="AQ589" s="240"/>
      <c r="AR589" s="240"/>
      <c r="AS589" s="240"/>
      <c r="AT589" s="256"/>
      <c r="AU589" s="256"/>
      <c r="AV589" s="259"/>
      <c r="AW589" s="259"/>
      <c r="AX589" s="256"/>
      <c r="AY589" s="256"/>
      <c r="AZ589" s="256"/>
      <c r="BA589" s="256"/>
      <c r="BB589" s="256"/>
      <c r="BC589" s="256"/>
      <c r="BD589" s="256"/>
      <c r="BE589" s="256"/>
      <c r="BF589" s="256"/>
      <c r="BG589" s="256"/>
      <c r="BH589" s="256"/>
      <c r="BI589" s="256"/>
      <c r="BJ589" s="256"/>
      <c r="BK589" s="256"/>
      <c r="BL589" s="262"/>
      <c r="BM589" s="262"/>
      <c r="BN589" s="262"/>
      <c r="BO589" s="262"/>
      <c r="BP589" s="262"/>
      <c r="BQ589" s="262"/>
      <c r="BR589" s="270"/>
      <c r="BS589" s="270"/>
      <c r="BT589" s="270"/>
      <c r="BU589" s="270"/>
      <c r="BV589" s="270"/>
      <c r="BW589" s="270"/>
      <c r="BX589" s="256"/>
      <c r="BY589" s="256"/>
      <c r="BZ589" s="256"/>
      <c r="CA589" s="267"/>
      <c r="CB589" s="267"/>
      <c r="CC589" s="274"/>
      <c r="CD589" s="267"/>
      <c r="CE589" s="267"/>
      <c r="CF589" s="267"/>
      <c r="CG589" s="267"/>
      <c r="CH589" s="267"/>
      <c r="CI589" s="267"/>
      <c r="CJ589" s="267"/>
      <c r="CK589" s="267"/>
      <c r="CL589" s="265"/>
      <c r="CM589" s="272"/>
      <c r="CN589" s="264"/>
      <c r="CO589" s="183"/>
      <c r="CP589" s="226"/>
      <c r="CQ589" s="226"/>
      <c r="CR589" s="226"/>
      <c r="CS589" s="182"/>
      <c r="CT589" s="182"/>
      <c r="CU589" s="182"/>
      <c r="CV589" s="182"/>
      <c r="CW589" s="182"/>
      <c r="CX589" s="182"/>
      <c r="CY589" s="182"/>
      <c r="CZ589" s="182"/>
      <c r="DA589" s="182"/>
    </row>
    <row r="590" spans="1:105" s="120" customFormat="1" ht="15" customHeight="1">
      <c r="A590" s="228"/>
      <c r="B590" s="277"/>
      <c r="C590" s="280"/>
      <c r="D590" s="237"/>
      <c r="E590" s="237"/>
      <c r="F590" s="243"/>
      <c r="G590" s="122">
        <v>3</v>
      </c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240"/>
      <c r="AN590" s="240"/>
      <c r="AO590" s="240"/>
      <c r="AP590" s="240"/>
      <c r="AQ590" s="240"/>
      <c r="AR590" s="240"/>
      <c r="AS590" s="240"/>
      <c r="AT590" s="256"/>
      <c r="AU590" s="256"/>
      <c r="AV590" s="259"/>
      <c r="AW590" s="259"/>
      <c r="AX590" s="256"/>
      <c r="AY590" s="256"/>
      <c r="AZ590" s="256"/>
      <c r="BA590" s="256"/>
      <c r="BB590" s="256"/>
      <c r="BC590" s="256"/>
      <c r="BD590" s="256"/>
      <c r="BE590" s="256"/>
      <c r="BF590" s="256"/>
      <c r="BG590" s="256"/>
      <c r="BH590" s="256"/>
      <c r="BI590" s="256"/>
      <c r="BJ590" s="256"/>
      <c r="BK590" s="256"/>
      <c r="BL590" s="262"/>
      <c r="BM590" s="262"/>
      <c r="BN590" s="262"/>
      <c r="BO590" s="262"/>
      <c r="BP590" s="262"/>
      <c r="BQ590" s="262"/>
      <c r="BR590" s="270"/>
      <c r="BS590" s="270"/>
      <c r="BT590" s="270"/>
      <c r="BU590" s="270"/>
      <c r="BV590" s="270"/>
      <c r="BW590" s="270"/>
      <c r="BX590" s="256"/>
      <c r="BY590" s="256"/>
      <c r="BZ590" s="256"/>
      <c r="CA590" s="267"/>
      <c r="CB590" s="267"/>
      <c r="CC590" s="274"/>
      <c r="CD590" s="267"/>
      <c r="CE590" s="267"/>
      <c r="CF590" s="267"/>
      <c r="CG590" s="267"/>
      <c r="CH590" s="267"/>
      <c r="CI590" s="267"/>
      <c r="CJ590" s="267"/>
      <c r="CK590" s="267"/>
      <c r="CL590" s="265"/>
      <c r="CM590" s="272"/>
      <c r="CN590" s="264"/>
      <c r="CO590" s="183"/>
      <c r="CP590" s="226"/>
      <c r="CQ590" s="226"/>
      <c r="CR590" s="226"/>
      <c r="CS590" s="182"/>
      <c r="CT590" s="182"/>
      <c r="CU590" s="182"/>
      <c r="CV590" s="182"/>
      <c r="CW590" s="182"/>
      <c r="CX590" s="182"/>
      <c r="CY590" s="182"/>
      <c r="CZ590" s="182"/>
      <c r="DA590" s="182"/>
    </row>
    <row r="591" spans="1:105" s="120" customFormat="1" ht="15" customHeight="1">
      <c r="A591" s="228"/>
      <c r="B591" s="277"/>
      <c r="C591" s="280"/>
      <c r="D591" s="237"/>
      <c r="E591" s="237"/>
      <c r="F591" s="244"/>
      <c r="G591" s="123">
        <v>3.9</v>
      </c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240"/>
      <c r="AN591" s="240"/>
      <c r="AO591" s="240"/>
      <c r="AP591" s="240"/>
      <c r="AQ591" s="240"/>
      <c r="AR591" s="240"/>
      <c r="AS591" s="240"/>
      <c r="AT591" s="256"/>
      <c r="AU591" s="256"/>
      <c r="AV591" s="259"/>
      <c r="AW591" s="259"/>
      <c r="AX591" s="256"/>
      <c r="AY591" s="256"/>
      <c r="AZ591" s="256"/>
      <c r="BA591" s="256"/>
      <c r="BB591" s="256"/>
      <c r="BC591" s="256"/>
      <c r="BD591" s="256"/>
      <c r="BE591" s="256"/>
      <c r="BF591" s="256"/>
      <c r="BG591" s="256"/>
      <c r="BH591" s="256"/>
      <c r="BI591" s="256"/>
      <c r="BJ591" s="256"/>
      <c r="BK591" s="256"/>
      <c r="BL591" s="262"/>
      <c r="BM591" s="262"/>
      <c r="BN591" s="262"/>
      <c r="BO591" s="262"/>
      <c r="BP591" s="262"/>
      <c r="BQ591" s="262"/>
      <c r="BR591" s="270"/>
      <c r="BS591" s="270"/>
      <c r="BT591" s="270"/>
      <c r="BU591" s="270"/>
      <c r="BV591" s="270"/>
      <c r="BW591" s="270"/>
      <c r="BX591" s="256"/>
      <c r="BY591" s="256"/>
      <c r="BZ591" s="256"/>
      <c r="CA591" s="267"/>
      <c r="CB591" s="267"/>
      <c r="CC591" s="274"/>
      <c r="CD591" s="267"/>
      <c r="CE591" s="267"/>
      <c r="CF591" s="267"/>
      <c r="CG591" s="267"/>
      <c r="CH591" s="267"/>
      <c r="CI591" s="267"/>
      <c r="CJ591" s="267"/>
      <c r="CK591" s="267"/>
      <c r="CL591" s="265"/>
      <c r="CM591" s="272"/>
      <c r="CN591" s="264"/>
      <c r="CO591" s="183"/>
      <c r="CP591" s="226"/>
      <c r="CQ591" s="226"/>
      <c r="CR591" s="226"/>
      <c r="CS591" s="182"/>
      <c r="CT591" s="182"/>
      <c r="CU591" s="182"/>
      <c r="CV591" s="182"/>
      <c r="CW591" s="182"/>
      <c r="CX591" s="182"/>
      <c r="CY591" s="182"/>
      <c r="CZ591" s="182"/>
      <c r="DA591" s="182"/>
    </row>
    <row r="592" spans="1:105" s="120" customFormat="1" ht="15" customHeight="1" thickBot="1">
      <c r="A592" s="229"/>
      <c r="B592" s="278"/>
      <c r="C592" s="281"/>
      <c r="D592" s="238"/>
      <c r="E592" s="238"/>
      <c r="F592" s="245" t="s">
        <v>83</v>
      </c>
      <c r="G592" s="246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241"/>
      <c r="AN592" s="241"/>
      <c r="AO592" s="241"/>
      <c r="AP592" s="241"/>
      <c r="AQ592" s="241"/>
      <c r="AR592" s="241"/>
      <c r="AS592" s="241"/>
      <c r="AT592" s="257"/>
      <c r="AU592" s="257"/>
      <c r="AV592" s="260"/>
      <c r="AW592" s="260"/>
      <c r="AX592" s="257"/>
      <c r="AY592" s="257"/>
      <c r="AZ592" s="257"/>
      <c r="BA592" s="257"/>
      <c r="BB592" s="257"/>
      <c r="BC592" s="257"/>
      <c r="BD592" s="257"/>
      <c r="BE592" s="257"/>
      <c r="BF592" s="257"/>
      <c r="BG592" s="257"/>
      <c r="BH592" s="257"/>
      <c r="BI592" s="257"/>
      <c r="BJ592" s="257"/>
      <c r="BK592" s="257"/>
      <c r="BL592" s="263"/>
      <c r="BM592" s="263"/>
      <c r="BN592" s="263"/>
      <c r="BO592" s="263"/>
      <c r="BP592" s="263"/>
      <c r="BQ592" s="263"/>
      <c r="BR592" s="271"/>
      <c r="BS592" s="271"/>
      <c r="BT592" s="271"/>
      <c r="BU592" s="271"/>
      <c r="BV592" s="271"/>
      <c r="BW592" s="271"/>
      <c r="BX592" s="257"/>
      <c r="BY592" s="257"/>
      <c r="BZ592" s="257"/>
      <c r="CA592" s="268"/>
      <c r="CB592" s="268"/>
      <c r="CC592" s="275"/>
      <c r="CD592" s="268"/>
      <c r="CE592" s="268"/>
      <c r="CF592" s="268"/>
      <c r="CG592" s="268"/>
      <c r="CH592" s="268"/>
      <c r="CI592" s="268"/>
      <c r="CJ592" s="268"/>
      <c r="CK592" s="268"/>
      <c r="CL592" s="265"/>
      <c r="CM592" s="272"/>
      <c r="CN592" s="264"/>
      <c r="CO592" s="183"/>
      <c r="CP592" s="226"/>
      <c r="CQ592" s="226"/>
      <c r="CR592" s="226"/>
      <c r="CS592" s="182"/>
      <c r="CT592" s="182"/>
      <c r="CU592" s="182"/>
      <c r="CV592" s="182"/>
      <c r="CW592" s="182"/>
      <c r="CX592" s="182"/>
      <c r="CY592" s="182"/>
      <c r="CZ592" s="182"/>
      <c r="DA592" s="182"/>
    </row>
    <row r="593" spans="1:105" s="120" customFormat="1" ht="15" customHeight="1">
      <c r="A593" s="227">
        <f t="shared" ref="A593" si="218">A585+1</f>
        <v>73</v>
      </c>
      <c r="B593" s="276" t="s">
        <v>779</v>
      </c>
      <c r="C593" s="279" t="s">
        <v>780</v>
      </c>
      <c r="D593" s="236">
        <v>44256</v>
      </c>
      <c r="E593" s="236" t="s">
        <v>1198</v>
      </c>
      <c r="F593" s="253" t="s">
        <v>80</v>
      </c>
      <c r="G593" s="351"/>
      <c r="H593" s="35" t="s">
        <v>69</v>
      </c>
      <c r="I593" s="82" t="s">
        <v>973</v>
      </c>
      <c r="J593" s="82" t="s">
        <v>61</v>
      </c>
      <c r="K593" s="82" t="s">
        <v>61</v>
      </c>
      <c r="L593" s="82" t="s">
        <v>61</v>
      </c>
      <c r="M593" s="82" t="s">
        <v>61</v>
      </c>
      <c r="N593" s="82" t="s">
        <v>61</v>
      </c>
      <c r="O593" s="82"/>
      <c r="P593" s="82" t="s">
        <v>61</v>
      </c>
      <c r="Q593" s="82" t="s">
        <v>61</v>
      </c>
      <c r="R593" s="82" t="s">
        <v>61</v>
      </c>
      <c r="S593" s="82" t="s">
        <v>61</v>
      </c>
      <c r="T593" s="82" t="s">
        <v>61</v>
      </c>
      <c r="U593" s="82" t="s">
        <v>61</v>
      </c>
      <c r="V593" s="82"/>
      <c r="W593" s="82" t="s">
        <v>60</v>
      </c>
      <c r="X593" s="82" t="s">
        <v>60</v>
      </c>
      <c r="Y593" s="82" t="s">
        <v>60</v>
      </c>
      <c r="Z593" s="82" t="s">
        <v>60</v>
      </c>
      <c r="AA593" s="82" t="s">
        <v>60</v>
      </c>
      <c r="AB593" s="82" t="s">
        <v>60</v>
      </c>
      <c r="AC593" s="82"/>
      <c r="AD593" s="82" t="s">
        <v>60</v>
      </c>
      <c r="AE593" s="82" t="s">
        <v>60</v>
      </c>
      <c r="AF593" s="82" t="s">
        <v>60</v>
      </c>
      <c r="AG593" s="82" t="s">
        <v>60</v>
      </c>
      <c r="AH593" s="82" t="s">
        <v>60</v>
      </c>
      <c r="AI593" s="82" t="s">
        <v>1471</v>
      </c>
      <c r="AJ593" s="82"/>
      <c r="AK593" s="82" t="s">
        <v>61</v>
      </c>
      <c r="AL593" s="82" t="s">
        <v>61</v>
      </c>
      <c r="AM593" s="239">
        <f>COUNTIF(H593:AL593,"PH")+COUNTIF(H593:AL593,"PH/L")+COUNTIF(H593:AL593,"PM")</f>
        <v>0</v>
      </c>
      <c r="AN593" s="239">
        <f>COUNTIF(H593:AL593,"PD")+COUNTIF(H593:AL593,"PDD")+COUNTIF(H593:AL593,"P/DS")/2+COUNTIF(H593:AL593,"PMD")</f>
        <v>0</v>
      </c>
      <c r="AO593" s="239">
        <f>COUNTIF(H593:AL593,"PN")+COUNTIF(H593:AL593,"P/NS")/2+COUNTIF(H593:AL593,"PH")+COUNTIF(H593:AL593,"PH/F")/2+COUNTIF(H593:AL593,"PH/L")/2+COUNTIF(H593:AL593,"PM")</f>
        <v>0</v>
      </c>
      <c r="AP593" s="239">
        <f>COUNTIF(H593:AL593,"BH")+COUNTIF(H593:AL593,"AL/BL")+COUNTIF(H593:AL593,"UL/BL")+COUNTIF(H593:AL593,"BM")</f>
        <v>0</v>
      </c>
      <c r="AQ593" s="239">
        <f>COUNTIF(H593:AL593,"DS")+COUNTIF(H593:AL593,"AL/DS")/2+COUNTIF(H593:AL593,"UL/DS")/2+COUNTIF(H593:AL593,"CT")+COUNTIF(H593:AL593,"MD")</f>
        <v>11.5</v>
      </c>
      <c r="AR593" s="239">
        <f>COUNTIF(H593:AL593,"NS")+COUNTIF(H593:AL593,"AL/NS")/2+COUNTIF(H593:AL593,"UL/NS")/2+COUNTIF(H593:AL593,"BH")+COUNTIF(H593:AL593,"AL/BF")/2+COUNTIF(H593:AL593,"AL/BL")/2+COUNTIF(H593:AL593,"UL/BL")/2+COUNTIF(H593:AL593,"UL/BF")/2+COUNTIF(H593:AL593,"BM")</f>
        <v>13</v>
      </c>
      <c r="AS593" s="239">
        <f>COUNTIF(H593:AL593,"AL")+COUNTIF(H593:AL593,"AL/DS")/2+COUNTIF(H593:AL593,"AL/NS")/2+COUNTIF(H593:AL593,"NH")+COUNTIF(H593:AL593,"SL")+COUNTIF(H593:AL593,"NHD")+COUNTIF(H593:AL593,"B")+COUNTIF(H593:AL593,"HL")+COUNTIF(H593:AL593,"AL/BF")/2+COUNTIF(H593:AL593,"AL/BL")/2</f>
        <v>1</v>
      </c>
      <c r="AT593" s="255">
        <f>COUNTIF(H593:AL593,"PD")+COUNTIF(H593:AL593,"PN")+COUNTIF(H593:AL593,"P/DS")/2+COUNTIF(H593:AL593,"P/NS")/2+COUNTIF(H593:AL593,"DS")+COUNTIF(H593:AL593,"NS")+COUNTIF(H593:AL593,"AL")+COUNTIF(H593:AL593,"AL/DS")+COUNTIF(H593:AL593,"AL/NS")+COUNTIF(H593:AL593,"NH")+COUNTIF(H593:AL593,"SL")+COUNTIF(H593:AL593,"UL/DS")/2+COUNTIF(H593:AL593,"UL/NS")/2+COUNTIF(H593:AL593,"CT")+COUNTIF(H593:AL593,"NHD")+COUNTIF(H593:AL593,"PDD")+COUNTIF(H593:AL593,"B")+COUNTIF(H593:AL593,"HL")+COUNTIF(H593:AL593,"PH")+COUNTIF(H593:AL593,"BH")+COUNTIF(H593:AL593,"AL/BF")+COUNTIF(H593:AL593,"AL/BL")+COUNTIF(H593:AL593,"UL/BF")/2+COUNTIF(H593:AL593,"UL/BL")/2+COUNTIF(H593:AL593,"PH/F")/2+COUNTIF(H593:AL593,"PH/L")/2+COUNTIF(H593:AL593,"MD")+COUNTIF(H593:AL593,"PMD")+COUNTIF(H593:AL593,"PM")+COUNTIF(H593:AL593,"BM")</f>
        <v>25.5</v>
      </c>
      <c r="AU593" s="255">
        <f>COUNTIF(H593:AL593,"P/DS")/2+COUNTIF(H593:AL593,"P/NS")/2+COUNTIF(H593:AL593,"IL")+COUNTIF(H593:AL593,"NL")+COUNTIF(H593:AL593,"UL")+COUNTIF(H593:AL593,"UL/DS")/2+COUNTIF(H593:AL593,"UL/NS")/2+COUNTIF(H593:AL593,"KT")+COUNTIF(H593:AL593,"UL/BF")/2+COUNTIF(H593:AL593,"UL/BL")/2+COUNTIF(H593:AL593,"PH/F")/2+COUNTIF(H593:AL593,"PH/L")/2+COUNTIF(H593:AL593,"NB")</f>
        <v>0.5</v>
      </c>
      <c r="AV593" s="258">
        <f>COUNTIF(H593:AL593,"PN")+COUNTIF(H593:AL593,"TVD")+COUNTIF(H593:AL593,"PH")+COUNTIF(H593:AL593,"PM")+COUNTIF(H593:AL593,"PDD")-COUNTIFS(H593:AL593,"PN",H600:AL600,"&gt;=3")-COUNTIFS(H593:AL593,"PM",H600:AL600,"&gt;=3")</f>
        <v>0</v>
      </c>
      <c r="AW593" s="258">
        <f>COUNTIF(H593:AL593,"NS")+COUNTIF(H593:AL593,"D")+COUNTIF(H593:AL593,"BH")+COUNTIF(H593:AL593,"NHD")+COUNTIF(H593:AL593,"BM")-COUNTIFS(H593:AL593,"NS",H600:AL600,"&gt;=3")-COUNTIFS(H593:AL593,"BH",H600:AL600,"&gt;=3")-COUNTIFS(H593:AL593,"BM",H600:AL600,"&gt;=3")</f>
        <v>14</v>
      </c>
      <c r="AX593" s="255">
        <f>COUNTIF(H593:AL593,"AL")+COUNTIF(H593:AL593,"AL/DS")/2+COUNTIF(H593:AL593,"AL/NS")/2+COUNTIF(H593:AL593,"AL/BF")+COUNTIF(H593:AL593,"AL/BL")/2</f>
        <v>0</v>
      </c>
      <c r="AY593" s="255">
        <f>COUNTIF(H593:AL593,"SL")</f>
        <v>0</v>
      </c>
      <c r="AZ593" s="255">
        <f>COUNTIF(H593:AL593,"NH")</f>
        <v>1</v>
      </c>
      <c r="BA593" s="255">
        <f>COUNTIF(H593:AL593,"HL")</f>
        <v>0</v>
      </c>
      <c r="BB593" s="255">
        <f>COUNTIF(G593:AL593,"P/DS")/2+COUNTIF(G593:AL593,"P/NS")/2+COUNTIF(G593:AL593,"UL")+COUNTIF(G593:AL593,"UL/DS")/2+COUNTIF(G593:AL593,"UL/NS")/2+COUNTIF(G593:AL593,"UL/BL")/2+COUNTIF(G593:AL593,"UL/BF")/2+COUNTIF(G593:AL593,"PH/F")/2+COUNTIF(G593:AL593,"PH/L")/2</f>
        <v>0.5</v>
      </c>
      <c r="BC593" s="255">
        <f>COUNTIF(H593:AL593,"NB")</f>
        <v>0</v>
      </c>
      <c r="BD593" s="255">
        <f>COUNTIF(H593:AL593,"NL")</f>
        <v>0</v>
      </c>
      <c r="BE593" s="255">
        <f>COUNTIF(H593:AL593,"IL")</f>
        <v>0</v>
      </c>
      <c r="BF593" s="255">
        <f>COUNTIF(H593:AL593,"KT")</f>
        <v>0</v>
      </c>
      <c r="BG593" s="255">
        <f>COUNTIF(H593:AL593,"L70")</f>
        <v>0</v>
      </c>
      <c r="BH593" s="255">
        <f>COUNTIF(H593:AL593,"MD")</f>
        <v>0</v>
      </c>
      <c r="BI593" s="255">
        <f>COUNTIF(H593:AL593,"PMD")</f>
        <v>0</v>
      </c>
      <c r="BJ593" s="255">
        <f>COUNTIF(H593:AL593,"PM")</f>
        <v>0</v>
      </c>
      <c r="BK593" s="255">
        <f>COUNTIF(H593:AL593,"BM")</f>
        <v>0</v>
      </c>
      <c r="BL593" s="261">
        <f>SUMIF(H593:AL593,"PD",H594:AL594)+SUMIF(H593:AL593,"PN",H594:AL594)+SUMIF(H593:AL593,"P/DS",H594:AL594)+SUMIF(H593:AL593,"PN/F",H594:AL594)+SUMIF(H593:AL593,"PN/L",H594:AL594)+SUMIF(H593:AL593,"TV",H594:AL594)+SUMIF(H593:AL593,"TVD",H594:AL594)+SUMIF(H593:AL593,"PDD",H594:AL594)</f>
        <v>0</v>
      </c>
      <c r="BM593" s="261">
        <f>SUMIF(H593:AL593,"PD",H595:AL595)+SUMIF(H593:AL593,"PN",H595:AL595)+SUMIF(H593:AL593,"P/DS",H595:AL595)+SUMIF(H593:AL593,"PN/F",H595:AL595)+SUMIF(H593:AL593,"PN/L",H595:AL595)+SUMIF(H593:AL593,"TV",H595:AL595)+SUMIF(H593:AL593,"TVD",H595:AL595)+SUMIF(H593:AL593,"PDD",H595:AL595)+SUMIF(H593:AL593,"PMD",H595:AL595)</f>
        <v>0</v>
      </c>
      <c r="BN593" s="261">
        <f>SUMIF(H593:AL593,"PD",H596:AL596)+SUMIF(H593:AL593,"PN",H596:AL596)+SUMIF(H593:AL593,"P/DS",H596:AL596)+SUMIF(H593:AL593,"PN/F",H596:AL596)+SUMIF(H593:AL593,"PN/L",H596:AL596)+SUMIF(H593:AL593,"TV",H596:AL596)+SUMIF(H593:AL593,"TVD",H596:AL596)</f>
        <v>0</v>
      </c>
      <c r="BO593" s="261">
        <f>SUMIF(H593:AL593,"PD",H597:AL597)+SUMIF(H593:AL593,"PN",H597:AL597)+SUMIF(H593:AL593,"P/DS",H597:AL597)+SUMIF(H593:AL593,"PN/F",H597:AL597)+SUMIF(H593:AL593,"PN/L",H597:AL597)+SUMIF(H593:AL593,"TV",H597:AL597)+SUMIF(H593:AL593,"TVD",H597:AL597)</f>
        <v>0</v>
      </c>
      <c r="BP593" s="261">
        <f>SUMIF(H593:AL593,"PD",H598:AL598)+SUMIF(H593:AL593,"PN",H598:AL598)+SUMIF(H593:AL593,"P/DS",H598:AL598)+SUMIF(H593:AL593,"PN/F",H598:AL598)+SUMIF(H593:AL593,"PN/L",H598:AL598)+SUMIF(H593:AL593,"TV",H598:AL598)+SUMIF(H593:AL593,"TVD",H598:AL598)+SUMIF(H593:AL593,"PDD",H598:AL598)+SUMIF(H593:AL593,"PH",H598:AL598)+SUMIF(H593:AL593,"PM",H598:AL598)</f>
        <v>0</v>
      </c>
      <c r="BQ593" s="261">
        <f>SUMIF(H593:AL593,"PD",H599:AL599)+SUMIF(H593:AL593,"PN",H599:AL599)+SUMIF(H593:AL593,"P/DS",H599:AL599)+SUMIF(H593:AL593,"PN/F",H599:AL599)+SUMIF(H593:AL593,"PN/L",H599:AL599)+SUMIF(H593:AL593,"TV",H599:AL599)+SUMIF(H593:AL593,"TVD",H599:AL599)+SUMIF(H593:AL593,"PDD",H599:AL599)+SUMIF(H593:AL593,"PH",H599:AL599)+SUMIF(H593:AL593,"PM",H599:AL599)</f>
        <v>0</v>
      </c>
      <c r="BR593" s="269">
        <f>SUM(H594:AL594)-BL593</f>
        <v>22.5</v>
      </c>
      <c r="BS593" s="269">
        <f>SUM(H595:AL595)-BM593</f>
        <v>9</v>
      </c>
      <c r="BT593" s="269">
        <f>SUM(H596:AL596)-BN593</f>
        <v>0</v>
      </c>
      <c r="BU593" s="269">
        <f>SUM(H597:AL597)-BO593</f>
        <v>6.5</v>
      </c>
      <c r="BV593" s="269">
        <f>SUM(H598:AL598)-BP593</f>
        <v>0</v>
      </c>
      <c r="BW593" s="269">
        <f>SUM(H599:AL599)-BQ593</f>
        <v>0</v>
      </c>
      <c r="BX593" s="255">
        <f>SUMIF(H593:AL593,"PD",H600:AL600)+SUMIF(H593:AL593,"PN",H600:AL600)+SUMIF(H593:AL593,"P/DS",H600:AL600)+SUMIF(H593:AL593,"PN/F",H600:AL600)+SUMIF(H593:AL593,"PN/L",H600:AL600)</f>
        <v>0</v>
      </c>
      <c r="BY593" s="255">
        <f>SUM(H600:AL600)-BX593</f>
        <v>0</v>
      </c>
      <c r="BZ593" s="255">
        <f t="shared" ref="BZ593" si="219">+SUM(BL593:BW600)</f>
        <v>38</v>
      </c>
      <c r="CA593" s="266">
        <f>(COUNTIFS(H593:AL593,"PD",H594:AL594,"&gt;=2"))*0.5-IF(CN593="VP",COUNTIFS($H$16:$AL$16,"SAT",H593:AL593,"PD",H594:AL594,"&gt;=2"))*0.5</f>
        <v>0</v>
      </c>
      <c r="CB593" s="266">
        <f>(COUNTIFS(H593:AL593,"PN",H595:AL595,"&gt;=0.5",H594:AL594,"&gt;=1.5"))*0.5+COUNTIFS(H593:AL593,"PDD",H595:AL595,"&gt;=0.5",H594:AL594,"&gt;=1.5")*0.5</f>
        <v>0</v>
      </c>
      <c r="CC593" s="273">
        <f>(COUNTIFS(H593:AL593,"TV",H595:AL595,"&gt;=10"))*0.5+(COUNTIFS(H593:AL593,"PMD",H595:AL595,"&gt;=2"))*0.5</f>
        <v>0</v>
      </c>
      <c r="CD593" s="266">
        <f>(COUNTIFS(H593:AL593,"TVD",H597:AL597,"&gt;=6.5",H595:AL595,"&gt;=3.5"))*0.5</f>
        <v>0</v>
      </c>
      <c r="CE593" s="266">
        <f>(COUNTIFS(H593:AL593,"PD",H598:AL598,"&gt;=10"))*0.5</f>
        <v>0</v>
      </c>
      <c r="CF593" s="266">
        <f>(COUNTIFS(H593:AL593,"PDD",H598:AL598,"&gt;=3.5",H599:AL599,"&gt;=6.5")+COUNTIFS(H593:AL593,"PH",H599:AL599,"&gt;=0.5",H598:AL598,"&gt;=1.5")+COUNTIFS(H593:AL593,"PM",H599:AL599,"&gt;=0.5",H598:AL598,"&gt;=1.5"))*0.5</f>
        <v>0</v>
      </c>
      <c r="CG593" s="266">
        <f>(COUNTIFS(H593:AL593,"DS",H594:AL594,"&gt;=2")+COUNTIFS(H593:AL593,"AL/DS",H594:AL594,"&gt;=2"))*0.5-IF(CN593="VP",COUNTIFS($H$16:$AL$16,"SAT",H593:AL593,"DS",H594:AL594,"&gt;=2"))*0.5</f>
        <v>0.5</v>
      </c>
      <c r="CH593" s="266">
        <f>(COUNTIFS(H593:AL593,"NS",H595:AL595,"&gt;=0.5",H594:AL594,"&gt;=1.5")+COUNTIFS(H593:AL593,"AL/NS",H595:AL595,"&gt;=0.5",H594:AL594,"&gt;=1.5")+COUNTIFS(H593:AL593,"NHD",H595:AL595,"&gt;=4.5",H598:AL598,"&gt;=2",H594:AL594,"&gt;=1.5"))*0.5</f>
        <v>5</v>
      </c>
      <c r="CI593" s="266">
        <f>(COUNTIF(H595:AL595,"&gt;=10")+COUNTIFS(H593:AL593,"MD",H595:AL595,"&gt;=2")-COUNTIFS(H593:AL593,"TV",H595:AL595,"&gt;=10"))*0.5</f>
        <v>0</v>
      </c>
      <c r="CJ593" s="266">
        <f>(COUNTIFS(H593:AL593,"D",H597:AL597,"&gt;=6.5",H595:AL595,"&gt;=3.5"))*0.5</f>
        <v>0.5</v>
      </c>
      <c r="CK593" s="266">
        <f>(COUNTIF(H598:AL598,"&gt;=10")-COUNTIFS(H593:AL593,"PD",H598:AL598,"&gt;=10"))*0.5</f>
        <v>0</v>
      </c>
      <c r="CL593" s="265">
        <f>(COUNTIFS(H593:AL593,"NHD",H598:AL598,"&gt;=3.5",H599:AL599,"&gt;=6.5")+COUNTIFS(H593:AL593,"BH",H598:AL598,"&gt;=1.5",H599:AL599,"&gt;=0.5")+COUNTIFS(H593:AL593,"BM",H598:AL598,"&gt;=1.5",H599:AL599,"&gt;=0.5")+COUNTIFS(H593:AL593,"D",H598:AL598,"&gt;=1.5",H599:AL599,"&gt;=0.5"))*0.5</f>
        <v>0</v>
      </c>
      <c r="CM593" s="272"/>
      <c r="CN593" s="264" t="s">
        <v>723</v>
      </c>
      <c r="CO593" s="183">
        <f t="shared" ref="CO593" si="220">+AM593+AN593+AO593+AP593+AQ593+AR593+AS593+AU593+BG593</f>
        <v>26</v>
      </c>
      <c r="CP593" s="225">
        <f>+SUM(I594:I599)-I600</f>
        <v>10.5</v>
      </c>
      <c r="CQ593" s="225">
        <f>+SUM(J594:J599)-J600</f>
        <v>0</v>
      </c>
      <c r="CR593" s="225">
        <f>+SUM(K594:K599)-K600</f>
        <v>2.5</v>
      </c>
      <c r="CS593" s="182"/>
      <c r="CT593" s="182"/>
      <c r="CU593" s="182"/>
      <c r="CV593" s="182"/>
      <c r="CW593" s="182"/>
      <c r="CX593" s="182"/>
      <c r="CY593" s="182"/>
      <c r="CZ593" s="182"/>
      <c r="DA593" s="182"/>
    </row>
    <row r="594" spans="1:105" s="120" customFormat="1" ht="15" customHeight="1">
      <c r="A594" s="228"/>
      <c r="B594" s="277"/>
      <c r="C594" s="280"/>
      <c r="D594" s="237"/>
      <c r="E594" s="237"/>
      <c r="F594" s="242" t="s">
        <v>82</v>
      </c>
      <c r="G594" s="121">
        <v>1.5</v>
      </c>
      <c r="H594" s="35"/>
      <c r="I594" s="83"/>
      <c r="J594" s="83"/>
      <c r="K594" s="83">
        <v>2</v>
      </c>
      <c r="L594" s="83">
        <v>2</v>
      </c>
      <c r="M594" s="83">
        <v>2</v>
      </c>
      <c r="N594" s="83">
        <v>2</v>
      </c>
      <c r="O594" s="83"/>
      <c r="P594" s="83">
        <v>2</v>
      </c>
      <c r="Q594" s="83">
        <v>2</v>
      </c>
      <c r="R594" s="83">
        <v>2</v>
      </c>
      <c r="S594" s="83">
        <v>2</v>
      </c>
      <c r="T594" s="83">
        <v>2</v>
      </c>
      <c r="U594" s="83">
        <v>2</v>
      </c>
      <c r="V594" s="83"/>
      <c r="W594" s="83">
        <v>2.5</v>
      </c>
      <c r="X594" s="83"/>
      <c r="Y594" s="83"/>
      <c r="Z594" s="83"/>
      <c r="AA594" s="83"/>
      <c r="AB594" s="83"/>
      <c r="AC594" s="79"/>
      <c r="AD594" s="79"/>
      <c r="AE594" s="79"/>
      <c r="AF594" s="79"/>
      <c r="AG594" s="79"/>
      <c r="AH594" s="79"/>
      <c r="AI594" s="79"/>
      <c r="AJ594" s="79"/>
      <c r="AK594" s="79"/>
      <c r="AL594" s="79"/>
      <c r="AM594" s="240"/>
      <c r="AN594" s="240"/>
      <c r="AO594" s="240"/>
      <c r="AP594" s="240"/>
      <c r="AQ594" s="240"/>
      <c r="AR594" s="240"/>
      <c r="AS594" s="240"/>
      <c r="AT594" s="256"/>
      <c r="AU594" s="256"/>
      <c r="AV594" s="259"/>
      <c r="AW594" s="259"/>
      <c r="AX594" s="256"/>
      <c r="AY594" s="256"/>
      <c r="AZ594" s="256"/>
      <c r="BA594" s="256"/>
      <c r="BB594" s="256"/>
      <c r="BC594" s="256"/>
      <c r="BD594" s="256"/>
      <c r="BE594" s="256"/>
      <c r="BF594" s="256"/>
      <c r="BG594" s="256"/>
      <c r="BH594" s="256"/>
      <c r="BI594" s="256"/>
      <c r="BJ594" s="256"/>
      <c r="BK594" s="256"/>
      <c r="BL594" s="262"/>
      <c r="BM594" s="262"/>
      <c r="BN594" s="262"/>
      <c r="BO594" s="262"/>
      <c r="BP594" s="262"/>
      <c r="BQ594" s="262"/>
      <c r="BR594" s="270"/>
      <c r="BS594" s="270"/>
      <c r="BT594" s="270"/>
      <c r="BU594" s="270"/>
      <c r="BV594" s="270"/>
      <c r="BW594" s="270"/>
      <c r="BX594" s="256"/>
      <c r="BY594" s="256"/>
      <c r="BZ594" s="256"/>
      <c r="CA594" s="267"/>
      <c r="CB594" s="267"/>
      <c r="CC594" s="274"/>
      <c r="CD594" s="267"/>
      <c r="CE594" s="267"/>
      <c r="CF594" s="267"/>
      <c r="CG594" s="267"/>
      <c r="CH594" s="267"/>
      <c r="CI594" s="267"/>
      <c r="CJ594" s="267"/>
      <c r="CK594" s="267"/>
      <c r="CL594" s="265"/>
      <c r="CM594" s="272"/>
      <c r="CN594" s="264"/>
      <c r="CO594" s="183"/>
      <c r="CP594" s="226"/>
      <c r="CQ594" s="226"/>
      <c r="CR594" s="226"/>
      <c r="CS594" s="182"/>
      <c r="CT594" s="182"/>
      <c r="CU594" s="182"/>
      <c r="CV594" s="182"/>
      <c r="CW594" s="182"/>
      <c r="CX594" s="182"/>
      <c r="CY594" s="182"/>
      <c r="CZ594" s="182"/>
      <c r="DA594" s="182"/>
    </row>
    <row r="595" spans="1:105" s="120" customFormat="1" ht="15" customHeight="1">
      <c r="A595" s="228"/>
      <c r="B595" s="277"/>
      <c r="C595" s="280"/>
      <c r="D595" s="237"/>
      <c r="E595" s="237"/>
      <c r="F595" s="243"/>
      <c r="G595" s="122">
        <v>2</v>
      </c>
      <c r="H595" s="84"/>
      <c r="I595" s="84">
        <v>4</v>
      </c>
      <c r="J595" s="84"/>
      <c r="K595" s="84">
        <v>0.5</v>
      </c>
      <c r="L595" s="84">
        <v>0.5</v>
      </c>
      <c r="M595" s="84">
        <v>0.5</v>
      </c>
      <c r="N595" s="84">
        <v>0.5</v>
      </c>
      <c r="O595" s="84"/>
      <c r="P595" s="84">
        <v>0.5</v>
      </c>
      <c r="Q595" s="84">
        <v>0.5</v>
      </c>
      <c r="R595" s="84">
        <v>0.5</v>
      </c>
      <c r="S595" s="84">
        <v>0.5</v>
      </c>
      <c r="T595" s="84">
        <v>0.5</v>
      </c>
      <c r="U595" s="84">
        <v>0.5</v>
      </c>
      <c r="V595" s="84"/>
      <c r="W595" s="84"/>
      <c r="X595" s="84"/>
      <c r="Y595" s="84"/>
      <c r="Z595" s="84"/>
      <c r="AA595" s="84"/>
      <c r="AB595" s="84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240"/>
      <c r="AN595" s="240"/>
      <c r="AO595" s="240"/>
      <c r="AP595" s="240"/>
      <c r="AQ595" s="240"/>
      <c r="AR595" s="240"/>
      <c r="AS595" s="240"/>
      <c r="AT595" s="256"/>
      <c r="AU595" s="256"/>
      <c r="AV595" s="259"/>
      <c r="AW595" s="259"/>
      <c r="AX595" s="256"/>
      <c r="AY595" s="256"/>
      <c r="AZ595" s="256"/>
      <c r="BA595" s="256"/>
      <c r="BB595" s="256"/>
      <c r="BC595" s="256"/>
      <c r="BD595" s="256"/>
      <c r="BE595" s="256"/>
      <c r="BF595" s="256"/>
      <c r="BG595" s="256"/>
      <c r="BH595" s="256"/>
      <c r="BI595" s="256"/>
      <c r="BJ595" s="256"/>
      <c r="BK595" s="256"/>
      <c r="BL595" s="262"/>
      <c r="BM595" s="262"/>
      <c r="BN595" s="262"/>
      <c r="BO595" s="262"/>
      <c r="BP595" s="262"/>
      <c r="BQ595" s="262"/>
      <c r="BR595" s="270"/>
      <c r="BS595" s="270"/>
      <c r="BT595" s="270"/>
      <c r="BU595" s="270"/>
      <c r="BV595" s="270"/>
      <c r="BW595" s="270"/>
      <c r="BX595" s="256"/>
      <c r="BY595" s="256"/>
      <c r="BZ595" s="256"/>
      <c r="CA595" s="267"/>
      <c r="CB595" s="267"/>
      <c r="CC595" s="274"/>
      <c r="CD595" s="267"/>
      <c r="CE595" s="267"/>
      <c r="CF595" s="267"/>
      <c r="CG595" s="267"/>
      <c r="CH595" s="267"/>
      <c r="CI595" s="267"/>
      <c r="CJ595" s="267"/>
      <c r="CK595" s="267"/>
      <c r="CL595" s="265"/>
      <c r="CM595" s="272"/>
      <c r="CN595" s="264"/>
      <c r="CO595" s="183"/>
      <c r="CP595" s="226"/>
      <c r="CQ595" s="226"/>
      <c r="CR595" s="226"/>
      <c r="CS595" s="182"/>
      <c r="CT595" s="182"/>
      <c r="CU595" s="182"/>
      <c r="CV595" s="182"/>
      <c r="CW595" s="182"/>
      <c r="CX595" s="182"/>
      <c r="CY595" s="182"/>
      <c r="CZ595" s="182"/>
      <c r="DA595" s="182"/>
    </row>
    <row r="596" spans="1:105" s="120" customFormat="1" ht="15" customHeight="1">
      <c r="A596" s="228"/>
      <c r="B596" s="277"/>
      <c r="C596" s="280"/>
      <c r="D596" s="237"/>
      <c r="E596" s="237"/>
      <c r="F596" s="243"/>
      <c r="G596" s="122">
        <v>2.1</v>
      </c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240"/>
      <c r="AN596" s="240"/>
      <c r="AO596" s="240"/>
      <c r="AP596" s="240"/>
      <c r="AQ596" s="240"/>
      <c r="AR596" s="240"/>
      <c r="AS596" s="240"/>
      <c r="AT596" s="256"/>
      <c r="AU596" s="256"/>
      <c r="AV596" s="259"/>
      <c r="AW596" s="259"/>
      <c r="AX596" s="256"/>
      <c r="AY596" s="256"/>
      <c r="AZ596" s="256"/>
      <c r="BA596" s="256"/>
      <c r="BB596" s="256"/>
      <c r="BC596" s="256"/>
      <c r="BD596" s="256"/>
      <c r="BE596" s="256"/>
      <c r="BF596" s="256"/>
      <c r="BG596" s="256"/>
      <c r="BH596" s="256"/>
      <c r="BI596" s="256"/>
      <c r="BJ596" s="256"/>
      <c r="BK596" s="256"/>
      <c r="BL596" s="262"/>
      <c r="BM596" s="262"/>
      <c r="BN596" s="262"/>
      <c r="BO596" s="262"/>
      <c r="BP596" s="262"/>
      <c r="BQ596" s="262"/>
      <c r="BR596" s="270"/>
      <c r="BS596" s="270"/>
      <c r="BT596" s="270"/>
      <c r="BU596" s="270"/>
      <c r="BV596" s="270"/>
      <c r="BW596" s="270"/>
      <c r="BX596" s="256"/>
      <c r="BY596" s="256"/>
      <c r="BZ596" s="256"/>
      <c r="CA596" s="267"/>
      <c r="CB596" s="267"/>
      <c r="CC596" s="274"/>
      <c r="CD596" s="267"/>
      <c r="CE596" s="267"/>
      <c r="CF596" s="267"/>
      <c r="CG596" s="267"/>
      <c r="CH596" s="267"/>
      <c r="CI596" s="267"/>
      <c r="CJ596" s="267"/>
      <c r="CK596" s="267"/>
      <c r="CL596" s="265"/>
      <c r="CM596" s="272"/>
      <c r="CN596" s="264"/>
      <c r="CO596" s="183"/>
      <c r="CP596" s="226"/>
      <c r="CQ596" s="226"/>
      <c r="CR596" s="226"/>
      <c r="CS596" s="182"/>
      <c r="CT596" s="182"/>
      <c r="CU596" s="182"/>
      <c r="CV596" s="182"/>
      <c r="CW596" s="182"/>
      <c r="CX596" s="182"/>
      <c r="CY596" s="182"/>
      <c r="CZ596" s="182"/>
      <c r="DA596" s="182"/>
    </row>
    <row r="597" spans="1:105" s="120" customFormat="1" ht="15" customHeight="1">
      <c r="A597" s="228"/>
      <c r="B597" s="277"/>
      <c r="C597" s="280"/>
      <c r="D597" s="237"/>
      <c r="E597" s="237"/>
      <c r="F597" s="243"/>
      <c r="G597" s="122">
        <v>2.7</v>
      </c>
      <c r="H597" s="84"/>
      <c r="I597" s="84">
        <v>6.5</v>
      </c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240"/>
      <c r="AN597" s="240"/>
      <c r="AO597" s="240"/>
      <c r="AP597" s="240"/>
      <c r="AQ597" s="240"/>
      <c r="AR597" s="240"/>
      <c r="AS597" s="240"/>
      <c r="AT597" s="256"/>
      <c r="AU597" s="256"/>
      <c r="AV597" s="259"/>
      <c r="AW597" s="259"/>
      <c r="AX597" s="256"/>
      <c r="AY597" s="256"/>
      <c r="AZ597" s="256"/>
      <c r="BA597" s="256"/>
      <c r="BB597" s="256"/>
      <c r="BC597" s="256"/>
      <c r="BD597" s="256"/>
      <c r="BE597" s="256"/>
      <c r="BF597" s="256"/>
      <c r="BG597" s="256"/>
      <c r="BH597" s="256"/>
      <c r="BI597" s="256"/>
      <c r="BJ597" s="256"/>
      <c r="BK597" s="256"/>
      <c r="BL597" s="262"/>
      <c r="BM597" s="262"/>
      <c r="BN597" s="262"/>
      <c r="BO597" s="262"/>
      <c r="BP597" s="262"/>
      <c r="BQ597" s="262"/>
      <c r="BR597" s="270"/>
      <c r="BS597" s="270"/>
      <c r="BT597" s="270"/>
      <c r="BU597" s="270"/>
      <c r="BV597" s="270"/>
      <c r="BW597" s="270"/>
      <c r="BX597" s="256"/>
      <c r="BY597" s="256"/>
      <c r="BZ597" s="256"/>
      <c r="CA597" s="267"/>
      <c r="CB597" s="267"/>
      <c r="CC597" s="274"/>
      <c r="CD597" s="267"/>
      <c r="CE597" s="267"/>
      <c r="CF597" s="267"/>
      <c r="CG597" s="267"/>
      <c r="CH597" s="267"/>
      <c r="CI597" s="267"/>
      <c r="CJ597" s="267"/>
      <c r="CK597" s="267"/>
      <c r="CL597" s="265"/>
      <c r="CM597" s="272"/>
      <c r="CN597" s="264"/>
      <c r="CO597" s="183"/>
      <c r="CP597" s="226"/>
      <c r="CQ597" s="226"/>
      <c r="CR597" s="226"/>
      <c r="CS597" s="182"/>
      <c r="CT597" s="182"/>
      <c r="CU597" s="182"/>
      <c r="CV597" s="182"/>
      <c r="CW597" s="182"/>
      <c r="CX597" s="182"/>
      <c r="CY597" s="182"/>
      <c r="CZ597" s="182"/>
      <c r="DA597" s="182"/>
    </row>
    <row r="598" spans="1:105" s="120" customFormat="1" ht="15" customHeight="1">
      <c r="A598" s="228"/>
      <c r="B598" s="277"/>
      <c r="C598" s="280"/>
      <c r="D598" s="237"/>
      <c r="E598" s="237"/>
      <c r="F598" s="243"/>
      <c r="G598" s="122">
        <v>3</v>
      </c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240"/>
      <c r="AN598" s="240"/>
      <c r="AO598" s="240"/>
      <c r="AP598" s="240"/>
      <c r="AQ598" s="240"/>
      <c r="AR598" s="240"/>
      <c r="AS598" s="240"/>
      <c r="AT598" s="256"/>
      <c r="AU598" s="256"/>
      <c r="AV598" s="259"/>
      <c r="AW598" s="259"/>
      <c r="AX598" s="256"/>
      <c r="AY598" s="256"/>
      <c r="AZ598" s="256"/>
      <c r="BA598" s="256"/>
      <c r="BB598" s="256"/>
      <c r="BC598" s="256"/>
      <c r="BD598" s="256"/>
      <c r="BE598" s="256"/>
      <c r="BF598" s="256"/>
      <c r="BG598" s="256"/>
      <c r="BH598" s="256"/>
      <c r="BI598" s="256"/>
      <c r="BJ598" s="256"/>
      <c r="BK598" s="256"/>
      <c r="BL598" s="262"/>
      <c r="BM598" s="262"/>
      <c r="BN598" s="262"/>
      <c r="BO598" s="262"/>
      <c r="BP598" s="262"/>
      <c r="BQ598" s="262"/>
      <c r="BR598" s="270"/>
      <c r="BS598" s="270"/>
      <c r="BT598" s="270"/>
      <c r="BU598" s="270"/>
      <c r="BV598" s="270"/>
      <c r="BW598" s="270"/>
      <c r="BX598" s="256"/>
      <c r="BY598" s="256"/>
      <c r="BZ598" s="256"/>
      <c r="CA598" s="267"/>
      <c r="CB598" s="267"/>
      <c r="CC598" s="274"/>
      <c r="CD598" s="267"/>
      <c r="CE598" s="267"/>
      <c r="CF598" s="267"/>
      <c r="CG598" s="267"/>
      <c r="CH598" s="267"/>
      <c r="CI598" s="267"/>
      <c r="CJ598" s="267"/>
      <c r="CK598" s="267"/>
      <c r="CL598" s="265"/>
      <c r="CM598" s="272"/>
      <c r="CN598" s="264"/>
      <c r="CO598" s="183"/>
      <c r="CP598" s="226"/>
      <c r="CQ598" s="226"/>
      <c r="CR598" s="226"/>
      <c r="CS598" s="182"/>
      <c r="CT598" s="182"/>
      <c r="CU598" s="182"/>
      <c r="CV598" s="182"/>
      <c r="CW598" s="182"/>
      <c r="CX598" s="182"/>
      <c r="CY598" s="182"/>
      <c r="CZ598" s="182"/>
      <c r="DA598" s="182"/>
    </row>
    <row r="599" spans="1:105" s="120" customFormat="1" ht="15" customHeight="1">
      <c r="A599" s="228"/>
      <c r="B599" s="277"/>
      <c r="C599" s="280"/>
      <c r="D599" s="237"/>
      <c r="E599" s="237"/>
      <c r="F599" s="244"/>
      <c r="G599" s="123">
        <v>3.9</v>
      </c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1"/>
      <c r="AD599" s="81"/>
      <c r="AE599" s="81"/>
      <c r="AF599" s="81"/>
      <c r="AG599" s="81"/>
      <c r="AH599" s="81"/>
      <c r="AI599" s="81"/>
      <c r="AJ599" s="81"/>
      <c r="AK599" s="81"/>
      <c r="AL599" s="81"/>
      <c r="AM599" s="240"/>
      <c r="AN599" s="240"/>
      <c r="AO599" s="240"/>
      <c r="AP599" s="240"/>
      <c r="AQ599" s="240"/>
      <c r="AR599" s="240"/>
      <c r="AS599" s="240"/>
      <c r="AT599" s="256"/>
      <c r="AU599" s="256"/>
      <c r="AV599" s="259"/>
      <c r="AW599" s="259"/>
      <c r="AX599" s="256"/>
      <c r="AY599" s="256"/>
      <c r="AZ599" s="256"/>
      <c r="BA599" s="256"/>
      <c r="BB599" s="256"/>
      <c r="BC599" s="256"/>
      <c r="BD599" s="256"/>
      <c r="BE599" s="256"/>
      <c r="BF599" s="256"/>
      <c r="BG599" s="256"/>
      <c r="BH599" s="256"/>
      <c r="BI599" s="256"/>
      <c r="BJ599" s="256"/>
      <c r="BK599" s="256"/>
      <c r="BL599" s="262"/>
      <c r="BM599" s="262"/>
      <c r="BN599" s="262"/>
      <c r="BO599" s="262"/>
      <c r="BP599" s="262"/>
      <c r="BQ599" s="262"/>
      <c r="BR599" s="270"/>
      <c r="BS599" s="270"/>
      <c r="BT599" s="270"/>
      <c r="BU599" s="270"/>
      <c r="BV599" s="270"/>
      <c r="BW599" s="270"/>
      <c r="BX599" s="256"/>
      <c r="BY599" s="256"/>
      <c r="BZ599" s="256"/>
      <c r="CA599" s="267"/>
      <c r="CB599" s="267"/>
      <c r="CC599" s="274"/>
      <c r="CD599" s="267"/>
      <c r="CE599" s="267"/>
      <c r="CF599" s="267"/>
      <c r="CG599" s="267"/>
      <c r="CH599" s="267"/>
      <c r="CI599" s="267"/>
      <c r="CJ599" s="267"/>
      <c r="CK599" s="267"/>
      <c r="CL599" s="265"/>
      <c r="CM599" s="272"/>
      <c r="CN599" s="264"/>
      <c r="CO599" s="183"/>
      <c r="CP599" s="226"/>
      <c r="CQ599" s="226"/>
      <c r="CR599" s="226"/>
      <c r="CS599" s="182"/>
      <c r="CT599" s="182"/>
      <c r="CU599" s="182"/>
      <c r="CV599" s="182"/>
      <c r="CW599" s="182"/>
      <c r="CX599" s="182"/>
      <c r="CY599" s="182"/>
      <c r="CZ599" s="182"/>
      <c r="DA599" s="182"/>
    </row>
    <row r="600" spans="1:105" s="120" customFormat="1" ht="15" customHeight="1" thickBot="1">
      <c r="A600" s="229"/>
      <c r="B600" s="278"/>
      <c r="C600" s="281"/>
      <c r="D600" s="238"/>
      <c r="E600" s="238"/>
      <c r="F600" s="245" t="s">
        <v>83</v>
      </c>
      <c r="G600" s="35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241"/>
      <c r="AN600" s="241"/>
      <c r="AO600" s="241"/>
      <c r="AP600" s="241"/>
      <c r="AQ600" s="241"/>
      <c r="AR600" s="241"/>
      <c r="AS600" s="241"/>
      <c r="AT600" s="257"/>
      <c r="AU600" s="257"/>
      <c r="AV600" s="260"/>
      <c r="AW600" s="260"/>
      <c r="AX600" s="257"/>
      <c r="AY600" s="257"/>
      <c r="AZ600" s="257"/>
      <c r="BA600" s="257"/>
      <c r="BB600" s="257"/>
      <c r="BC600" s="257"/>
      <c r="BD600" s="257"/>
      <c r="BE600" s="257"/>
      <c r="BF600" s="257"/>
      <c r="BG600" s="257"/>
      <c r="BH600" s="257"/>
      <c r="BI600" s="257"/>
      <c r="BJ600" s="257"/>
      <c r="BK600" s="257"/>
      <c r="BL600" s="263"/>
      <c r="BM600" s="263"/>
      <c r="BN600" s="263"/>
      <c r="BO600" s="263"/>
      <c r="BP600" s="263"/>
      <c r="BQ600" s="263"/>
      <c r="BR600" s="271"/>
      <c r="BS600" s="271"/>
      <c r="BT600" s="271"/>
      <c r="BU600" s="271"/>
      <c r="BV600" s="271"/>
      <c r="BW600" s="271"/>
      <c r="BX600" s="257"/>
      <c r="BY600" s="257"/>
      <c r="BZ600" s="257"/>
      <c r="CA600" s="268"/>
      <c r="CB600" s="268"/>
      <c r="CC600" s="275"/>
      <c r="CD600" s="268"/>
      <c r="CE600" s="268"/>
      <c r="CF600" s="268"/>
      <c r="CG600" s="268"/>
      <c r="CH600" s="268"/>
      <c r="CI600" s="268"/>
      <c r="CJ600" s="268"/>
      <c r="CK600" s="268"/>
      <c r="CL600" s="265"/>
      <c r="CM600" s="272"/>
      <c r="CN600" s="264"/>
      <c r="CO600" s="183"/>
      <c r="CP600" s="226"/>
      <c r="CQ600" s="226"/>
      <c r="CR600" s="226"/>
      <c r="CS600" s="182"/>
      <c r="CT600" s="182"/>
      <c r="CU600" s="182"/>
      <c r="CV600" s="182"/>
      <c r="CW600" s="182"/>
      <c r="CX600" s="182"/>
      <c r="CY600" s="182"/>
      <c r="CZ600" s="182"/>
      <c r="DA600" s="182"/>
    </row>
    <row r="601" spans="1:105" s="120" customFormat="1" ht="15" customHeight="1">
      <c r="A601" s="227">
        <f t="shared" ref="A601" si="221">A593+1</f>
        <v>74</v>
      </c>
      <c r="B601" s="276" t="s">
        <v>873</v>
      </c>
      <c r="C601" s="279" t="s">
        <v>874</v>
      </c>
      <c r="D601" s="236" t="s">
        <v>888</v>
      </c>
      <c r="E601" s="236" t="s">
        <v>1198</v>
      </c>
      <c r="F601" s="253" t="s">
        <v>80</v>
      </c>
      <c r="G601" s="351"/>
      <c r="H601" s="82" t="s">
        <v>69</v>
      </c>
      <c r="I601" s="82" t="s">
        <v>973</v>
      </c>
      <c r="J601" s="82" t="s">
        <v>61</v>
      </c>
      <c r="K601" s="82" t="s">
        <v>61</v>
      </c>
      <c r="L601" s="82" t="s">
        <v>61</v>
      </c>
      <c r="M601" s="82" t="s">
        <v>61</v>
      </c>
      <c r="N601" s="82" t="s">
        <v>61</v>
      </c>
      <c r="O601" s="82"/>
      <c r="P601" s="82" t="s">
        <v>61</v>
      </c>
      <c r="Q601" s="82" t="s">
        <v>61</v>
      </c>
      <c r="R601" s="82" t="s">
        <v>61</v>
      </c>
      <c r="S601" s="82" t="s">
        <v>61</v>
      </c>
      <c r="T601" s="82" t="s">
        <v>67</v>
      </c>
      <c r="U601" s="82" t="s">
        <v>61</v>
      </c>
      <c r="V601" s="82"/>
      <c r="W601" s="82" t="s">
        <v>60</v>
      </c>
      <c r="X601" s="82" t="s">
        <v>60</v>
      </c>
      <c r="Y601" s="82" t="s">
        <v>60</v>
      </c>
      <c r="Z601" s="82" t="s">
        <v>60</v>
      </c>
      <c r="AA601" s="82" t="s">
        <v>60</v>
      </c>
      <c r="AB601" s="82" t="s">
        <v>60</v>
      </c>
      <c r="AC601" s="82"/>
      <c r="AD601" s="82" t="s">
        <v>60</v>
      </c>
      <c r="AE601" s="82" t="s">
        <v>60</v>
      </c>
      <c r="AF601" s="82" t="s">
        <v>60</v>
      </c>
      <c r="AG601" s="82" t="s">
        <v>60</v>
      </c>
      <c r="AH601" s="82" t="s">
        <v>60</v>
      </c>
      <c r="AI601" s="82" t="s">
        <v>1471</v>
      </c>
      <c r="AJ601" s="82"/>
      <c r="AK601" s="82" t="s">
        <v>61</v>
      </c>
      <c r="AL601" s="82" t="s">
        <v>61</v>
      </c>
      <c r="AM601" s="239">
        <f>COUNTIF(H601:AL601,"PH")+COUNTIF(H601:AL601,"PH/L")+COUNTIF(H601:AL601,"PM")</f>
        <v>0</v>
      </c>
      <c r="AN601" s="239">
        <f>COUNTIF(H601:AL601,"PD")+COUNTIF(H601:AL601,"PDD")+COUNTIF(H601:AL601,"P/DS")/2+COUNTIF(H601:AL601,"PMD")</f>
        <v>0</v>
      </c>
      <c r="AO601" s="239">
        <f>COUNTIF(H601:AL601,"PN")+COUNTIF(H601:AL601,"P/NS")/2+COUNTIF(H601:AL601,"PH")+COUNTIF(H601:AL601,"PH/F")/2+COUNTIF(H601:AL601,"PH/L")/2+COUNTIF(H601:AL601,"PM")</f>
        <v>0</v>
      </c>
      <c r="AP601" s="239">
        <f>COUNTIF(H601:AL601,"BH")+COUNTIF(H601:AL601,"AL/BL")+COUNTIF(H601:AL601,"UL/BL")+COUNTIF(H601:AL601,"BM")</f>
        <v>0</v>
      </c>
      <c r="AQ601" s="239">
        <f>COUNTIF(H601:AL601,"DS")+COUNTIF(H601:AL601,"AL/DS")/2+COUNTIF(H601:AL601,"UL/DS")/2+COUNTIF(H601:AL601,"CT")+COUNTIF(H601:AL601,"MD")</f>
        <v>11.5</v>
      </c>
      <c r="AR601" s="239">
        <f>COUNTIF(H601:AL601,"NS")+COUNTIF(H601:AL601,"AL/NS")/2+COUNTIF(H601:AL601,"UL/NS")/2+COUNTIF(H601:AL601,"BH")+COUNTIF(H601:AL601,"AL/BF")/2+COUNTIF(H601:AL601,"AL/BL")/2+COUNTIF(H601:AL601,"UL/BL")/2+COUNTIF(H601:AL601,"UL/BF")/2+COUNTIF(H601:AL601,"BM")</f>
        <v>12</v>
      </c>
      <c r="AS601" s="239">
        <f>COUNTIF(H601:AL601,"AL")+COUNTIF(H601:AL601,"AL/DS")/2+COUNTIF(H601:AL601,"AL/NS")/2+COUNTIF(H601:AL601,"NH")+COUNTIF(H601:AL601,"SL")+COUNTIF(H601:AL601,"NHD")+COUNTIF(H601:AL601,"B")+COUNTIF(H601:AL601,"HL")+COUNTIF(H601:AL601,"AL/BF")/2+COUNTIF(H601:AL601,"AL/BL")/2</f>
        <v>2</v>
      </c>
      <c r="AT601" s="255">
        <f>COUNTIF(H601:AL601,"PD")+COUNTIF(H601:AL601,"PN")+COUNTIF(H601:AL601,"P/DS")/2+COUNTIF(H601:AL601,"P/NS")/2+COUNTIF(H601:AL601,"DS")+COUNTIF(H601:AL601,"NS")+COUNTIF(H601:AL601,"AL")+COUNTIF(H601:AL601,"AL/DS")+COUNTIF(H601:AL601,"AL/NS")+COUNTIF(H601:AL601,"NH")+COUNTIF(H601:AL601,"SL")+COUNTIF(H601:AL601,"UL/DS")/2+COUNTIF(H601:AL601,"UL/NS")/2+COUNTIF(H601:AL601,"CT")+COUNTIF(H601:AL601,"NHD")+COUNTIF(H601:AL601,"PDD")+COUNTIF(H601:AL601,"B")+COUNTIF(H601:AL601,"HL")+COUNTIF(H601:AL601,"PH")+COUNTIF(H601:AL601,"BH")+COUNTIF(H601:AL601,"AL/BF")+COUNTIF(H601:AL601,"AL/BL")+COUNTIF(H601:AL601,"UL/BF")/2+COUNTIF(H601:AL601,"UL/BL")/2+COUNTIF(H601:AL601,"PH/F")/2+COUNTIF(H601:AL601,"PH/L")/2+COUNTIF(H601:AL601,"MD")+COUNTIF(H601:AL601,"PMD")+COUNTIF(H601:AL601,"PM")+COUNTIF(H601:AL601,"BM")</f>
        <v>25.5</v>
      </c>
      <c r="AU601" s="255">
        <f>COUNTIF(H601:AL601,"P/DS")/2+COUNTIF(H601:AL601,"P/NS")/2+COUNTIF(H601:AL601,"IL")+COUNTIF(H601:AL601,"NL")+COUNTIF(H601:AL601,"UL")+COUNTIF(H601:AL601,"UL/DS")/2+COUNTIF(H601:AL601,"UL/NS")/2+COUNTIF(H601:AL601,"KT")+COUNTIF(H601:AL601,"UL/BF")/2+COUNTIF(H601:AL601,"UL/BL")/2+COUNTIF(H601:AL601,"PH/F")/2+COUNTIF(H601:AL601,"PH/L")/2+COUNTIF(H601:AL601,"NB")</f>
        <v>0.5</v>
      </c>
      <c r="AV601" s="258">
        <f>COUNTIF(H601:AL601,"PN")+COUNTIF(H601:AL601,"TVD")+COUNTIF(H601:AL601,"PH")+COUNTIF(H601:AL601,"PM")+COUNTIF(H601:AL601,"PDD")-COUNTIFS(H601:AL601,"PN",H608:AL608,"&gt;=3")-COUNTIFS(H601:AL601,"PM",H608:AL608,"&gt;=3")</f>
        <v>0</v>
      </c>
      <c r="AW601" s="258">
        <f>COUNTIF(H601:AL601,"NS")+COUNTIF(H601:AL601,"D")+COUNTIF(H601:AL601,"BH")+COUNTIF(H601:AL601,"NHD")+COUNTIF(H601:AL601,"BM")-COUNTIFS(H601:AL601,"NS",H608:AL608,"&gt;=3")-COUNTIFS(H601:AL601,"BH",H608:AL608,"&gt;=3")-COUNTIFS(H601:AL601,"BM",H608:AL608,"&gt;=3")</f>
        <v>13</v>
      </c>
      <c r="AX601" s="255">
        <f>COUNTIF(H601:AL601,"AL")+COUNTIF(H601:AL601,"AL/DS")/2+COUNTIF(H601:AL601,"AL/NS")/2+COUNTIF(H601:AL601,"AL/BF")+COUNTIF(H601:AL601,"AL/BL")/2</f>
        <v>1</v>
      </c>
      <c r="AY601" s="255">
        <f>COUNTIF(H601:AL601,"SL")</f>
        <v>0</v>
      </c>
      <c r="AZ601" s="255">
        <f>COUNTIF(H601:AL601,"NH")</f>
        <v>1</v>
      </c>
      <c r="BA601" s="255">
        <f>COUNTIF(H601:AL601,"HL")</f>
        <v>0</v>
      </c>
      <c r="BB601" s="255">
        <f>COUNTIF(G601:AL601,"P/DS")/2+COUNTIF(G601:AL601,"P/NS")/2+COUNTIF(G601:AL601,"UL")+COUNTIF(G601:AL601,"UL/DS")/2+COUNTIF(G601:AL601,"UL/NS")/2+COUNTIF(G601:AL601,"UL/BL")/2+COUNTIF(G601:AL601,"UL/BF")/2+COUNTIF(G601:AL601,"PH/F")/2+COUNTIF(G601:AL601,"PH/L")/2</f>
        <v>0.5</v>
      </c>
      <c r="BC601" s="255">
        <f>COUNTIF(H601:AL601,"NB")</f>
        <v>0</v>
      </c>
      <c r="BD601" s="255">
        <f>COUNTIF(H601:AL601,"NL")</f>
        <v>0</v>
      </c>
      <c r="BE601" s="255">
        <f>COUNTIF(H601:AL601,"IL")</f>
        <v>0</v>
      </c>
      <c r="BF601" s="255">
        <f>COUNTIF(H601:AL601,"KT")</f>
        <v>0</v>
      </c>
      <c r="BG601" s="255">
        <f>COUNTIF(H601:AL601,"L70")</f>
        <v>0</v>
      </c>
      <c r="BH601" s="255">
        <f>COUNTIF(H601:AL601,"MD")</f>
        <v>0</v>
      </c>
      <c r="BI601" s="255">
        <f>COUNTIF(H601:AL601,"PMD")</f>
        <v>0</v>
      </c>
      <c r="BJ601" s="255">
        <f>COUNTIF(H601:AL601,"PM")</f>
        <v>0</v>
      </c>
      <c r="BK601" s="255">
        <f>COUNTIF(H601:AL601,"BM")</f>
        <v>0</v>
      </c>
      <c r="BL601" s="261">
        <f>SUMIF(H601:AL601,"PD",H602:AL602)+SUMIF(H601:AL601,"PN",H602:AL602)+SUMIF(H601:AL601,"P/DS",H602:AL602)+SUMIF(H601:AL601,"PN/F",H602:AL602)+SUMIF(H601:AL601,"PN/L",H602:AL602)+SUMIF(H601:AL601,"TV",H602:AL602)+SUMIF(H601:AL601,"TVD",H602:AL602)+SUMIF(H601:AL601,"PDD",H602:AL602)</f>
        <v>0</v>
      </c>
      <c r="BM601" s="261">
        <f>SUMIF(H601:AL601,"PD",H603:AL603)+SUMIF(H601:AL601,"PN",H603:AL603)+SUMIF(H601:AL601,"P/DS",H603:AL603)+SUMIF(H601:AL601,"PN/F",H603:AL603)+SUMIF(H601:AL601,"PN/L",H603:AL603)+SUMIF(H601:AL601,"TV",H603:AL603)+SUMIF(H601:AL601,"TVD",H603:AL603)+SUMIF(H601:AL601,"PDD",H603:AL603)+SUMIF(H601:AL601,"PMD",H603:AL603)</f>
        <v>0</v>
      </c>
      <c r="BN601" s="261">
        <f>SUMIF(H601:AL601,"PD",H604:AL604)+SUMIF(H601:AL601,"PN",H604:AL604)+SUMIF(H601:AL601,"P/DS",H604:AL604)+SUMIF(H601:AL601,"PN/F",H604:AL604)+SUMIF(H601:AL601,"PN/L",H604:AL604)+SUMIF(H601:AL601,"TV",H604:AL604)+SUMIF(H601:AL601,"TVD",H604:AL604)</f>
        <v>0</v>
      </c>
      <c r="BO601" s="261">
        <f>SUMIF(H601:AL601,"PD",H605:AL605)+SUMIF(H601:AL601,"PN",H605:AL605)+SUMIF(H601:AL601,"P/DS",H605:AL605)+SUMIF(H601:AL601,"PN/F",H605:AL605)+SUMIF(H601:AL601,"PN/L",H605:AL605)+SUMIF(H601:AL601,"TV",H605:AL605)+SUMIF(H601:AL601,"TVD",H605:AL605)</f>
        <v>0</v>
      </c>
      <c r="BP601" s="261">
        <f>SUMIF(H601:AL601,"PD",H606:AL606)+SUMIF(H601:AL601,"PN",H606:AL606)+SUMIF(H601:AL601,"P/DS",H606:AL606)+SUMIF(H601:AL601,"PN/F",H606:AL606)+SUMIF(H601:AL601,"PN/L",H606:AL606)+SUMIF(H601:AL601,"TV",H606:AL606)+SUMIF(H601:AL601,"TVD",H606:AL606)+SUMIF(H601:AL601,"PDD",H606:AL606)+SUMIF(H601:AL601,"PH",H606:AL606)+SUMIF(H601:AL601,"PM",H606:AL606)</f>
        <v>0</v>
      </c>
      <c r="BQ601" s="261">
        <f>SUMIF(H601:AL601,"PD",H607:AL607)+SUMIF(H601:AL601,"PN",H607:AL607)+SUMIF(H601:AL601,"P/DS",H607:AL607)+SUMIF(H601:AL601,"PN/F",H607:AL607)+SUMIF(H601:AL601,"PN/L",H607:AL607)+SUMIF(H601:AL601,"TV",H607:AL607)+SUMIF(H601:AL601,"TVD",H607:AL607)+SUMIF(H601:AL601,"PDD",H607:AL607)+SUMIF(H601:AL601,"PH",H607:AL607)+SUMIF(H601:AL601,"PM",H607:AL607)</f>
        <v>0</v>
      </c>
      <c r="BR601" s="269">
        <f>SUM(H602:AL602)-BL601</f>
        <v>26.5</v>
      </c>
      <c r="BS601" s="269">
        <f>SUM(H603:AL603)-BM601</f>
        <v>9</v>
      </c>
      <c r="BT601" s="269">
        <f>SUM(H604:AL604)-BN601</f>
        <v>0</v>
      </c>
      <c r="BU601" s="269">
        <f>SUM(H605:AL605)-BO601</f>
        <v>6.5</v>
      </c>
      <c r="BV601" s="269">
        <f>SUM(H606:AL606)-BP601</f>
        <v>0</v>
      </c>
      <c r="BW601" s="269">
        <f>SUM(H607:AL607)-BQ601</f>
        <v>0</v>
      </c>
      <c r="BX601" s="255">
        <f>SUMIF(H601:AL601,"PD",H608:AL608)+SUMIF(H601:AL601,"PN",H608:AL608)+SUMIF(H601:AL601,"P/DS",H608:AL608)+SUMIF(H601:AL601,"PN/F",H608:AL608)+SUMIF(H601:AL601,"PN/L",H608:AL608)</f>
        <v>0</v>
      </c>
      <c r="BY601" s="255">
        <f>SUM(H608:AL608)-BX601</f>
        <v>3.0999999999999996</v>
      </c>
      <c r="BZ601" s="255">
        <f t="shared" ref="BZ601" si="222">+SUM(BL601:BW608)</f>
        <v>42</v>
      </c>
      <c r="CA601" s="266">
        <f>(COUNTIFS(H601:AL601,"PD",H602:AL602,"&gt;=2"))*0.5-IF(CN601="VP",COUNTIFS($H$16:$AL$16,"SAT",H601:AL601,"PD",H602:AL602,"&gt;=2"))*0.5</f>
        <v>0</v>
      </c>
      <c r="CB601" s="266">
        <f>(COUNTIFS(H601:AL601,"PN",H603:AL603,"&gt;=0.5",H602:AL602,"&gt;=1.5"))*0.5+COUNTIFS(H601:AL601,"PDD",H603:AL603,"&gt;=0.5",H602:AL602,"&gt;=1.5")*0.5</f>
        <v>0</v>
      </c>
      <c r="CC601" s="273">
        <f>(COUNTIFS(H601:AL601,"TV",H603:AL603,"&gt;=10"))*0.5+(COUNTIFS(H601:AL601,"PMD",H603:AL603,"&gt;=2"))*0.5</f>
        <v>0</v>
      </c>
      <c r="CD601" s="266">
        <f>(COUNTIFS(H601:AL601,"TVD",H605:AL605,"&gt;=6.5",H603:AL603,"&gt;=3.5"))*0.5</f>
        <v>0</v>
      </c>
      <c r="CE601" s="266">
        <f>(COUNTIFS(H601:AL601,"PD",H606:AL606,"&gt;=10"))*0.5</f>
        <v>0</v>
      </c>
      <c r="CF601" s="266">
        <f>(COUNTIFS(H601:AL601,"PDD",H606:AL606,"&gt;=3.5",H607:AL607,"&gt;=6.5")+COUNTIFS(H601:AL601,"PH",H607:AL607,"&gt;=0.5",H606:AL606,"&gt;=1.5")+COUNTIFS(H601:AL601,"PM",H607:AL607,"&gt;=0.5",H606:AL606,"&gt;=1.5"))*0.5</f>
        <v>0</v>
      </c>
      <c r="CG601" s="266">
        <f>(COUNTIFS(H601:AL601,"DS",H602:AL602,"&gt;=2")+COUNTIFS(H601:AL601,"AL/DS",H602:AL602,"&gt;=2"))*0.5-IF(CN601="VP",COUNTIFS($H$16:$AL$16,"SAT",H601:AL601,"DS",H602:AL602,"&gt;=2"))*0.5</f>
        <v>1.5</v>
      </c>
      <c r="CH601" s="266">
        <f>(COUNTIFS(H601:AL601,"NS",H603:AL603,"&gt;=0.5",H602:AL602,"&gt;=1.5")+COUNTIFS(H601:AL601,"AL/NS",H603:AL603,"&gt;=0.5",H602:AL602,"&gt;=1.5")+COUNTIFS(H601:AL601,"NHD",H603:AL603,"&gt;=4.5",H606:AL606,"&gt;=2",H602:AL602,"&gt;=1.5"))*0.5</f>
        <v>5</v>
      </c>
      <c r="CI601" s="266">
        <f>(COUNTIF(H603:AL603,"&gt;=10")+COUNTIFS(H601:AL601,"MD",H603:AL603,"&gt;=2")-COUNTIFS(H601:AL601,"TV",H603:AL603,"&gt;=10"))*0.5</f>
        <v>0</v>
      </c>
      <c r="CJ601" s="266">
        <f>(COUNTIFS(H601:AL601,"D",H605:AL605,"&gt;=6.5",H603:AL603,"&gt;=3.5"))*0.5</f>
        <v>0.5</v>
      </c>
      <c r="CK601" s="266">
        <f>(COUNTIF(H606:AL606,"&gt;=10")-COUNTIFS(H601:AL601,"PD",H606:AL606,"&gt;=10"))*0.5</f>
        <v>0</v>
      </c>
      <c r="CL601" s="265">
        <f>(COUNTIFS(H601:AL601,"NHD",H606:AL606,"&gt;=3.5",H607:AL607,"&gt;=6.5")+COUNTIFS(H601:AL601,"BH",H606:AL606,"&gt;=1.5",H607:AL607,"&gt;=0.5")+COUNTIFS(H601:AL601,"BM",H606:AL606,"&gt;=1.5",H607:AL607,"&gt;=0.5")+COUNTIFS(H601:AL601,"D",H606:AL606,"&gt;=1.5",H607:AL607,"&gt;=0.5"))*0.5</f>
        <v>0</v>
      </c>
      <c r="CM601" s="272"/>
      <c r="CN601" s="264" t="s">
        <v>723</v>
      </c>
      <c r="CO601" s="183">
        <f t="shared" ref="CO601" si="223">+AM601+AN601+AO601+AP601+AQ601+AR601+AS601+AU601+BG601</f>
        <v>26</v>
      </c>
      <c r="CP601" s="225">
        <f>+SUM(I602:I607)-I608</f>
        <v>10.5</v>
      </c>
      <c r="CQ601" s="225">
        <f>+SUM(J602:J607)-J608</f>
        <v>2.5</v>
      </c>
      <c r="CR601" s="225">
        <f>+SUM(K602:K607)-K608</f>
        <v>2.5</v>
      </c>
      <c r="CS601" s="182"/>
      <c r="CT601" s="182"/>
      <c r="CU601" s="182"/>
      <c r="CV601" s="182"/>
      <c r="CW601" s="182"/>
      <c r="CX601" s="182"/>
      <c r="CY601" s="182"/>
      <c r="CZ601" s="182"/>
      <c r="DA601" s="182"/>
    </row>
    <row r="602" spans="1:105" s="120" customFormat="1" ht="15" customHeight="1">
      <c r="A602" s="228"/>
      <c r="B602" s="277"/>
      <c r="C602" s="280"/>
      <c r="D602" s="237"/>
      <c r="E602" s="237"/>
      <c r="F602" s="242" t="s">
        <v>82</v>
      </c>
      <c r="G602" s="121">
        <v>1.5</v>
      </c>
      <c r="H602" s="83"/>
      <c r="I602" s="83"/>
      <c r="J602" s="83">
        <v>2</v>
      </c>
      <c r="K602" s="83">
        <v>2</v>
      </c>
      <c r="L602" s="83">
        <v>2</v>
      </c>
      <c r="M602" s="83">
        <v>2</v>
      </c>
      <c r="N602" s="83">
        <v>2</v>
      </c>
      <c r="O602" s="83"/>
      <c r="P602" s="83">
        <v>2</v>
      </c>
      <c r="Q602" s="83">
        <v>2</v>
      </c>
      <c r="R602" s="83">
        <v>2</v>
      </c>
      <c r="S602" s="83">
        <v>2</v>
      </c>
      <c r="T602" s="83"/>
      <c r="U602" s="83">
        <v>2</v>
      </c>
      <c r="V602" s="83"/>
      <c r="W602" s="83"/>
      <c r="X602" s="83"/>
      <c r="Y602" s="83">
        <v>2.5</v>
      </c>
      <c r="Z602" s="83"/>
      <c r="AA602" s="83">
        <v>2</v>
      </c>
      <c r="AB602" s="83"/>
      <c r="AC602" s="79"/>
      <c r="AD602" s="79"/>
      <c r="AE602" s="79">
        <v>2</v>
      </c>
      <c r="AF602" s="79"/>
      <c r="AG602" s="79"/>
      <c r="AH602" s="79"/>
      <c r="AI602" s="79"/>
      <c r="AJ602" s="79"/>
      <c r="AK602" s="79"/>
      <c r="AL602" s="79"/>
      <c r="AM602" s="240"/>
      <c r="AN602" s="240"/>
      <c r="AO602" s="240"/>
      <c r="AP602" s="240"/>
      <c r="AQ602" s="240"/>
      <c r="AR602" s="240"/>
      <c r="AS602" s="240"/>
      <c r="AT602" s="256"/>
      <c r="AU602" s="256"/>
      <c r="AV602" s="259"/>
      <c r="AW602" s="259"/>
      <c r="AX602" s="256"/>
      <c r="AY602" s="256"/>
      <c r="AZ602" s="256"/>
      <c r="BA602" s="256"/>
      <c r="BB602" s="256"/>
      <c r="BC602" s="256"/>
      <c r="BD602" s="256"/>
      <c r="BE602" s="256"/>
      <c r="BF602" s="256"/>
      <c r="BG602" s="256"/>
      <c r="BH602" s="256"/>
      <c r="BI602" s="256"/>
      <c r="BJ602" s="256"/>
      <c r="BK602" s="256"/>
      <c r="BL602" s="262"/>
      <c r="BM602" s="262"/>
      <c r="BN602" s="262"/>
      <c r="BO602" s="262"/>
      <c r="BP602" s="262"/>
      <c r="BQ602" s="262"/>
      <c r="BR602" s="270"/>
      <c r="BS602" s="270"/>
      <c r="BT602" s="270"/>
      <c r="BU602" s="270"/>
      <c r="BV602" s="270"/>
      <c r="BW602" s="270"/>
      <c r="BX602" s="256"/>
      <c r="BY602" s="256"/>
      <c r="BZ602" s="256"/>
      <c r="CA602" s="267"/>
      <c r="CB602" s="267"/>
      <c r="CC602" s="274"/>
      <c r="CD602" s="267"/>
      <c r="CE602" s="267"/>
      <c r="CF602" s="267"/>
      <c r="CG602" s="267"/>
      <c r="CH602" s="267"/>
      <c r="CI602" s="267"/>
      <c r="CJ602" s="267"/>
      <c r="CK602" s="267"/>
      <c r="CL602" s="265"/>
      <c r="CM602" s="272"/>
      <c r="CN602" s="264"/>
      <c r="CO602" s="183"/>
      <c r="CP602" s="226"/>
      <c r="CQ602" s="226"/>
      <c r="CR602" s="226"/>
      <c r="CS602" s="182"/>
      <c r="CT602" s="182"/>
      <c r="CU602" s="182"/>
      <c r="CV602" s="182"/>
      <c r="CW602" s="182"/>
      <c r="CX602" s="182"/>
      <c r="CY602" s="182"/>
      <c r="CZ602" s="182"/>
      <c r="DA602" s="182"/>
    </row>
    <row r="603" spans="1:105" s="120" customFormat="1" ht="15" customHeight="1">
      <c r="A603" s="228"/>
      <c r="B603" s="277"/>
      <c r="C603" s="280"/>
      <c r="D603" s="237"/>
      <c r="E603" s="237"/>
      <c r="F603" s="243"/>
      <c r="G603" s="122">
        <v>2</v>
      </c>
      <c r="H603" s="84"/>
      <c r="I603" s="84">
        <v>4</v>
      </c>
      <c r="J603" s="84">
        <v>0.5</v>
      </c>
      <c r="K603" s="84">
        <v>0.5</v>
      </c>
      <c r="L603" s="84">
        <v>0.5</v>
      </c>
      <c r="M603" s="84">
        <v>0.5</v>
      </c>
      <c r="N603" s="84">
        <v>0.5</v>
      </c>
      <c r="O603" s="84"/>
      <c r="P603" s="84">
        <v>0.5</v>
      </c>
      <c r="Q603" s="84">
        <v>0.5</v>
      </c>
      <c r="R603" s="84">
        <v>0.5</v>
      </c>
      <c r="S603" s="84">
        <v>0.5</v>
      </c>
      <c r="T603" s="84"/>
      <c r="U603" s="84">
        <v>0.5</v>
      </c>
      <c r="V603" s="84"/>
      <c r="W603" s="84"/>
      <c r="X603" s="84"/>
      <c r="Y603" s="84"/>
      <c r="Z603" s="84"/>
      <c r="AA603" s="84"/>
      <c r="AB603" s="84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240"/>
      <c r="AN603" s="240"/>
      <c r="AO603" s="240"/>
      <c r="AP603" s="240"/>
      <c r="AQ603" s="240"/>
      <c r="AR603" s="240"/>
      <c r="AS603" s="240"/>
      <c r="AT603" s="256"/>
      <c r="AU603" s="256"/>
      <c r="AV603" s="259"/>
      <c r="AW603" s="259"/>
      <c r="AX603" s="256"/>
      <c r="AY603" s="256"/>
      <c r="AZ603" s="256"/>
      <c r="BA603" s="256"/>
      <c r="BB603" s="256"/>
      <c r="BC603" s="256"/>
      <c r="BD603" s="256"/>
      <c r="BE603" s="256"/>
      <c r="BF603" s="256"/>
      <c r="BG603" s="256"/>
      <c r="BH603" s="256"/>
      <c r="BI603" s="256"/>
      <c r="BJ603" s="256"/>
      <c r="BK603" s="256"/>
      <c r="BL603" s="262"/>
      <c r="BM603" s="262"/>
      <c r="BN603" s="262"/>
      <c r="BO603" s="262"/>
      <c r="BP603" s="262"/>
      <c r="BQ603" s="262"/>
      <c r="BR603" s="270"/>
      <c r="BS603" s="270"/>
      <c r="BT603" s="270"/>
      <c r="BU603" s="270"/>
      <c r="BV603" s="270"/>
      <c r="BW603" s="270"/>
      <c r="BX603" s="256"/>
      <c r="BY603" s="256"/>
      <c r="BZ603" s="256"/>
      <c r="CA603" s="267"/>
      <c r="CB603" s="267"/>
      <c r="CC603" s="274"/>
      <c r="CD603" s="267"/>
      <c r="CE603" s="267"/>
      <c r="CF603" s="267"/>
      <c r="CG603" s="267"/>
      <c r="CH603" s="267"/>
      <c r="CI603" s="267"/>
      <c r="CJ603" s="267"/>
      <c r="CK603" s="267"/>
      <c r="CL603" s="265"/>
      <c r="CM603" s="272"/>
      <c r="CN603" s="264"/>
      <c r="CO603" s="183"/>
      <c r="CP603" s="226"/>
      <c r="CQ603" s="226"/>
      <c r="CR603" s="226"/>
      <c r="CS603" s="182"/>
      <c r="CT603" s="182"/>
      <c r="CU603" s="182"/>
      <c r="CV603" s="182"/>
      <c r="CW603" s="182"/>
      <c r="CX603" s="182"/>
      <c r="CY603" s="182"/>
      <c r="CZ603" s="182"/>
      <c r="DA603" s="182"/>
    </row>
    <row r="604" spans="1:105" s="120" customFormat="1" ht="15" customHeight="1">
      <c r="A604" s="228"/>
      <c r="B604" s="277"/>
      <c r="C604" s="280"/>
      <c r="D604" s="237"/>
      <c r="E604" s="237"/>
      <c r="F604" s="243"/>
      <c r="G604" s="122">
        <v>2.1</v>
      </c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240"/>
      <c r="AN604" s="240"/>
      <c r="AO604" s="240"/>
      <c r="AP604" s="240"/>
      <c r="AQ604" s="240"/>
      <c r="AR604" s="240"/>
      <c r="AS604" s="240"/>
      <c r="AT604" s="256"/>
      <c r="AU604" s="256"/>
      <c r="AV604" s="259"/>
      <c r="AW604" s="259"/>
      <c r="AX604" s="256"/>
      <c r="AY604" s="256"/>
      <c r="AZ604" s="256"/>
      <c r="BA604" s="256"/>
      <c r="BB604" s="256"/>
      <c r="BC604" s="256"/>
      <c r="BD604" s="256"/>
      <c r="BE604" s="256"/>
      <c r="BF604" s="256"/>
      <c r="BG604" s="256"/>
      <c r="BH604" s="256"/>
      <c r="BI604" s="256"/>
      <c r="BJ604" s="256"/>
      <c r="BK604" s="256"/>
      <c r="BL604" s="262"/>
      <c r="BM604" s="262"/>
      <c r="BN604" s="262"/>
      <c r="BO604" s="262"/>
      <c r="BP604" s="262"/>
      <c r="BQ604" s="262"/>
      <c r="BR604" s="270"/>
      <c r="BS604" s="270"/>
      <c r="BT604" s="270"/>
      <c r="BU604" s="270"/>
      <c r="BV604" s="270"/>
      <c r="BW604" s="270"/>
      <c r="BX604" s="256"/>
      <c r="BY604" s="256"/>
      <c r="BZ604" s="256"/>
      <c r="CA604" s="267"/>
      <c r="CB604" s="267"/>
      <c r="CC604" s="274"/>
      <c r="CD604" s="267"/>
      <c r="CE604" s="267"/>
      <c r="CF604" s="267"/>
      <c r="CG604" s="267"/>
      <c r="CH604" s="267"/>
      <c r="CI604" s="267"/>
      <c r="CJ604" s="267"/>
      <c r="CK604" s="267"/>
      <c r="CL604" s="265"/>
      <c r="CM604" s="272"/>
      <c r="CN604" s="264"/>
      <c r="CO604" s="183"/>
      <c r="CP604" s="226"/>
      <c r="CQ604" s="226"/>
      <c r="CR604" s="226"/>
      <c r="CS604" s="182"/>
      <c r="CT604" s="182"/>
      <c r="CU604" s="182"/>
      <c r="CV604" s="182"/>
      <c r="CW604" s="182"/>
      <c r="CX604" s="182"/>
      <c r="CY604" s="182"/>
      <c r="CZ604" s="182"/>
      <c r="DA604" s="182"/>
    </row>
    <row r="605" spans="1:105" s="120" customFormat="1" ht="15" customHeight="1">
      <c r="A605" s="228"/>
      <c r="B605" s="277"/>
      <c r="C605" s="280"/>
      <c r="D605" s="237"/>
      <c r="E605" s="237"/>
      <c r="F605" s="243"/>
      <c r="G605" s="122">
        <v>2.7</v>
      </c>
      <c r="H605" s="84"/>
      <c r="I605" s="84">
        <v>6.5</v>
      </c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240"/>
      <c r="AN605" s="240"/>
      <c r="AO605" s="240"/>
      <c r="AP605" s="240"/>
      <c r="AQ605" s="240"/>
      <c r="AR605" s="240"/>
      <c r="AS605" s="240"/>
      <c r="AT605" s="256"/>
      <c r="AU605" s="256"/>
      <c r="AV605" s="259"/>
      <c r="AW605" s="259"/>
      <c r="AX605" s="256"/>
      <c r="AY605" s="256"/>
      <c r="AZ605" s="256"/>
      <c r="BA605" s="256"/>
      <c r="BB605" s="256"/>
      <c r="BC605" s="256"/>
      <c r="BD605" s="256"/>
      <c r="BE605" s="256"/>
      <c r="BF605" s="256"/>
      <c r="BG605" s="256"/>
      <c r="BH605" s="256"/>
      <c r="BI605" s="256"/>
      <c r="BJ605" s="256"/>
      <c r="BK605" s="256"/>
      <c r="BL605" s="262"/>
      <c r="BM605" s="262"/>
      <c r="BN605" s="262"/>
      <c r="BO605" s="262"/>
      <c r="BP605" s="262"/>
      <c r="BQ605" s="262"/>
      <c r="BR605" s="270"/>
      <c r="BS605" s="270"/>
      <c r="BT605" s="270"/>
      <c r="BU605" s="270"/>
      <c r="BV605" s="270"/>
      <c r="BW605" s="270"/>
      <c r="BX605" s="256"/>
      <c r="BY605" s="256"/>
      <c r="BZ605" s="256"/>
      <c r="CA605" s="267"/>
      <c r="CB605" s="267"/>
      <c r="CC605" s="274"/>
      <c r="CD605" s="267"/>
      <c r="CE605" s="267"/>
      <c r="CF605" s="267"/>
      <c r="CG605" s="267"/>
      <c r="CH605" s="267"/>
      <c r="CI605" s="267"/>
      <c r="CJ605" s="267"/>
      <c r="CK605" s="267"/>
      <c r="CL605" s="265"/>
      <c r="CM605" s="272"/>
      <c r="CN605" s="264"/>
      <c r="CO605" s="183"/>
      <c r="CP605" s="226"/>
      <c r="CQ605" s="226"/>
      <c r="CR605" s="226"/>
      <c r="CS605" s="182"/>
      <c r="CT605" s="182"/>
      <c r="CU605" s="182"/>
      <c r="CV605" s="182"/>
      <c r="CW605" s="182"/>
      <c r="CX605" s="182"/>
      <c r="CY605" s="182"/>
      <c r="CZ605" s="182"/>
      <c r="DA605" s="182"/>
    </row>
    <row r="606" spans="1:105" s="120" customFormat="1" ht="15" customHeight="1">
      <c r="A606" s="228"/>
      <c r="B606" s="277"/>
      <c r="C606" s="280"/>
      <c r="D606" s="237"/>
      <c r="E606" s="237"/>
      <c r="F606" s="243"/>
      <c r="G606" s="122">
        <v>3</v>
      </c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240"/>
      <c r="AN606" s="240"/>
      <c r="AO606" s="240"/>
      <c r="AP606" s="240"/>
      <c r="AQ606" s="240"/>
      <c r="AR606" s="240"/>
      <c r="AS606" s="240"/>
      <c r="AT606" s="256"/>
      <c r="AU606" s="256"/>
      <c r="AV606" s="259"/>
      <c r="AW606" s="259"/>
      <c r="AX606" s="256"/>
      <c r="AY606" s="256"/>
      <c r="AZ606" s="256"/>
      <c r="BA606" s="256"/>
      <c r="BB606" s="256"/>
      <c r="BC606" s="256"/>
      <c r="BD606" s="256"/>
      <c r="BE606" s="256"/>
      <c r="BF606" s="256"/>
      <c r="BG606" s="256"/>
      <c r="BH606" s="256"/>
      <c r="BI606" s="256"/>
      <c r="BJ606" s="256"/>
      <c r="BK606" s="256"/>
      <c r="BL606" s="262"/>
      <c r="BM606" s="262"/>
      <c r="BN606" s="262"/>
      <c r="BO606" s="262"/>
      <c r="BP606" s="262"/>
      <c r="BQ606" s="262"/>
      <c r="BR606" s="270"/>
      <c r="BS606" s="270"/>
      <c r="BT606" s="270"/>
      <c r="BU606" s="270"/>
      <c r="BV606" s="270"/>
      <c r="BW606" s="270"/>
      <c r="BX606" s="256"/>
      <c r="BY606" s="256"/>
      <c r="BZ606" s="256"/>
      <c r="CA606" s="267"/>
      <c r="CB606" s="267"/>
      <c r="CC606" s="274"/>
      <c r="CD606" s="267"/>
      <c r="CE606" s="267"/>
      <c r="CF606" s="267"/>
      <c r="CG606" s="267"/>
      <c r="CH606" s="267"/>
      <c r="CI606" s="267"/>
      <c r="CJ606" s="267"/>
      <c r="CK606" s="267"/>
      <c r="CL606" s="265"/>
      <c r="CM606" s="272"/>
      <c r="CN606" s="264"/>
      <c r="CO606" s="183"/>
      <c r="CP606" s="226"/>
      <c r="CQ606" s="226"/>
      <c r="CR606" s="226"/>
      <c r="CS606" s="182"/>
      <c r="CT606" s="182"/>
      <c r="CU606" s="182"/>
      <c r="CV606" s="182"/>
      <c r="CW606" s="182"/>
      <c r="CX606" s="182"/>
      <c r="CY606" s="182"/>
      <c r="CZ606" s="182"/>
      <c r="DA606" s="182"/>
    </row>
    <row r="607" spans="1:105" s="120" customFormat="1" ht="15" customHeight="1">
      <c r="A607" s="228"/>
      <c r="B607" s="277"/>
      <c r="C607" s="280"/>
      <c r="D607" s="237"/>
      <c r="E607" s="237"/>
      <c r="F607" s="244"/>
      <c r="G607" s="123">
        <v>3.9</v>
      </c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1"/>
      <c r="AD607" s="81"/>
      <c r="AE607" s="81"/>
      <c r="AF607" s="81"/>
      <c r="AG607" s="81"/>
      <c r="AH607" s="81"/>
      <c r="AI607" s="81"/>
      <c r="AJ607" s="81"/>
      <c r="AK607" s="81"/>
      <c r="AL607" s="81"/>
      <c r="AM607" s="240"/>
      <c r="AN607" s="240"/>
      <c r="AO607" s="240"/>
      <c r="AP607" s="240"/>
      <c r="AQ607" s="240"/>
      <c r="AR607" s="240"/>
      <c r="AS607" s="240"/>
      <c r="AT607" s="256"/>
      <c r="AU607" s="256"/>
      <c r="AV607" s="259"/>
      <c r="AW607" s="259"/>
      <c r="AX607" s="256"/>
      <c r="AY607" s="256"/>
      <c r="AZ607" s="256"/>
      <c r="BA607" s="256"/>
      <c r="BB607" s="256"/>
      <c r="BC607" s="256"/>
      <c r="BD607" s="256"/>
      <c r="BE607" s="256"/>
      <c r="BF607" s="256"/>
      <c r="BG607" s="256"/>
      <c r="BH607" s="256"/>
      <c r="BI607" s="256"/>
      <c r="BJ607" s="256"/>
      <c r="BK607" s="256"/>
      <c r="BL607" s="262"/>
      <c r="BM607" s="262"/>
      <c r="BN607" s="262"/>
      <c r="BO607" s="262"/>
      <c r="BP607" s="262"/>
      <c r="BQ607" s="262"/>
      <c r="BR607" s="270"/>
      <c r="BS607" s="270"/>
      <c r="BT607" s="270"/>
      <c r="BU607" s="270"/>
      <c r="BV607" s="270"/>
      <c r="BW607" s="270"/>
      <c r="BX607" s="256"/>
      <c r="BY607" s="256"/>
      <c r="BZ607" s="256"/>
      <c r="CA607" s="267"/>
      <c r="CB607" s="267"/>
      <c r="CC607" s="274"/>
      <c r="CD607" s="267"/>
      <c r="CE607" s="267"/>
      <c r="CF607" s="267"/>
      <c r="CG607" s="267"/>
      <c r="CH607" s="267"/>
      <c r="CI607" s="267"/>
      <c r="CJ607" s="267"/>
      <c r="CK607" s="267"/>
      <c r="CL607" s="265"/>
      <c r="CM607" s="272"/>
      <c r="CN607" s="264"/>
      <c r="CO607" s="183"/>
      <c r="CP607" s="226"/>
      <c r="CQ607" s="226"/>
      <c r="CR607" s="226"/>
      <c r="CS607" s="182"/>
      <c r="CT607" s="182"/>
      <c r="CU607" s="182"/>
      <c r="CV607" s="182"/>
      <c r="CW607" s="182"/>
      <c r="CX607" s="182"/>
      <c r="CY607" s="182"/>
      <c r="CZ607" s="182"/>
      <c r="DA607" s="182"/>
    </row>
    <row r="608" spans="1:105" s="120" customFormat="1" ht="15" customHeight="1" thickBot="1">
      <c r="A608" s="229"/>
      <c r="B608" s="278"/>
      <c r="C608" s="281"/>
      <c r="D608" s="238"/>
      <c r="E608" s="238"/>
      <c r="F608" s="245" t="s">
        <v>83</v>
      </c>
      <c r="G608" s="35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>
        <v>0.8</v>
      </c>
      <c r="X608" s="82"/>
      <c r="Y608" s="82"/>
      <c r="Z608" s="82"/>
      <c r="AA608" s="82"/>
      <c r="AB608" s="82"/>
      <c r="AC608" s="35"/>
      <c r="AD608" s="35"/>
      <c r="AE608" s="35"/>
      <c r="AF608" s="35">
        <v>2.2999999999999998</v>
      </c>
      <c r="AG608" s="35"/>
      <c r="AH608" s="35"/>
      <c r="AI608" s="35"/>
      <c r="AJ608" s="35"/>
      <c r="AK608" s="35"/>
      <c r="AL608" s="35"/>
      <c r="AM608" s="241"/>
      <c r="AN608" s="241"/>
      <c r="AO608" s="241"/>
      <c r="AP608" s="241"/>
      <c r="AQ608" s="241"/>
      <c r="AR608" s="241"/>
      <c r="AS608" s="241"/>
      <c r="AT608" s="257"/>
      <c r="AU608" s="257"/>
      <c r="AV608" s="260"/>
      <c r="AW608" s="260"/>
      <c r="AX608" s="257"/>
      <c r="AY608" s="257"/>
      <c r="AZ608" s="257"/>
      <c r="BA608" s="257"/>
      <c r="BB608" s="257"/>
      <c r="BC608" s="257"/>
      <c r="BD608" s="257"/>
      <c r="BE608" s="257"/>
      <c r="BF608" s="257"/>
      <c r="BG608" s="257"/>
      <c r="BH608" s="257"/>
      <c r="BI608" s="257"/>
      <c r="BJ608" s="257"/>
      <c r="BK608" s="257"/>
      <c r="BL608" s="263"/>
      <c r="BM608" s="263"/>
      <c r="BN608" s="263"/>
      <c r="BO608" s="263"/>
      <c r="BP608" s="263"/>
      <c r="BQ608" s="263"/>
      <c r="BR608" s="271"/>
      <c r="BS608" s="271"/>
      <c r="BT608" s="271"/>
      <c r="BU608" s="271"/>
      <c r="BV608" s="271"/>
      <c r="BW608" s="271"/>
      <c r="BX608" s="257"/>
      <c r="BY608" s="257"/>
      <c r="BZ608" s="257"/>
      <c r="CA608" s="268"/>
      <c r="CB608" s="268"/>
      <c r="CC608" s="275"/>
      <c r="CD608" s="268"/>
      <c r="CE608" s="268"/>
      <c r="CF608" s="268"/>
      <c r="CG608" s="268"/>
      <c r="CH608" s="268"/>
      <c r="CI608" s="268"/>
      <c r="CJ608" s="268"/>
      <c r="CK608" s="268"/>
      <c r="CL608" s="265"/>
      <c r="CM608" s="272"/>
      <c r="CN608" s="264"/>
      <c r="CO608" s="183"/>
      <c r="CP608" s="226"/>
      <c r="CQ608" s="226"/>
      <c r="CR608" s="226"/>
      <c r="CS608" s="182"/>
      <c r="CT608" s="182"/>
      <c r="CU608" s="182"/>
      <c r="CV608" s="182"/>
      <c r="CW608" s="182"/>
      <c r="CX608" s="182"/>
      <c r="CY608" s="182"/>
      <c r="CZ608" s="182"/>
      <c r="DA608" s="182"/>
    </row>
    <row r="609" spans="1:105" s="120" customFormat="1" ht="15" customHeight="1">
      <c r="A609" s="227">
        <f t="shared" ref="A609" si="224">A601+1</f>
        <v>75</v>
      </c>
      <c r="B609" s="276" t="s">
        <v>1053</v>
      </c>
      <c r="C609" s="279" t="s">
        <v>1054</v>
      </c>
      <c r="D609" s="236">
        <v>44607</v>
      </c>
      <c r="E609" s="236" t="s">
        <v>1198</v>
      </c>
      <c r="F609" s="253" t="s">
        <v>80</v>
      </c>
      <c r="G609" s="351"/>
      <c r="H609" s="82" t="s">
        <v>69</v>
      </c>
      <c r="I609" s="82" t="s">
        <v>973</v>
      </c>
      <c r="J609" s="82" t="s">
        <v>61</v>
      </c>
      <c r="K609" s="82" t="s">
        <v>61</v>
      </c>
      <c r="L609" s="82" t="s">
        <v>61</v>
      </c>
      <c r="M609" s="82" t="s">
        <v>61</v>
      </c>
      <c r="N609" s="82" t="s">
        <v>61</v>
      </c>
      <c r="O609" s="82"/>
      <c r="P609" s="82" t="s">
        <v>61</v>
      </c>
      <c r="Q609" s="82" t="s">
        <v>61</v>
      </c>
      <c r="R609" s="82" t="s">
        <v>61</v>
      </c>
      <c r="S609" s="82" t="s">
        <v>61</v>
      </c>
      <c r="T609" s="82" t="s">
        <v>61</v>
      </c>
      <c r="U609" s="82" t="s">
        <v>61</v>
      </c>
      <c r="V609" s="82"/>
      <c r="W609" s="82" t="s">
        <v>60</v>
      </c>
      <c r="X609" s="82" t="s">
        <v>60</v>
      </c>
      <c r="Y609" s="82" t="s">
        <v>60</v>
      </c>
      <c r="Z609" s="82" t="s">
        <v>60</v>
      </c>
      <c r="AA609" s="82" t="s">
        <v>60</v>
      </c>
      <c r="AB609" s="82" t="s">
        <v>60</v>
      </c>
      <c r="AC609" s="82"/>
      <c r="AD609" s="82" t="s">
        <v>60</v>
      </c>
      <c r="AE609" s="82" t="s">
        <v>60</v>
      </c>
      <c r="AF609" s="82" t="s">
        <v>60</v>
      </c>
      <c r="AG609" s="82" t="s">
        <v>60</v>
      </c>
      <c r="AH609" s="82" t="s">
        <v>60</v>
      </c>
      <c r="AI609" s="82" t="s">
        <v>1471</v>
      </c>
      <c r="AJ609" s="82"/>
      <c r="AK609" s="82" t="s">
        <v>61</v>
      </c>
      <c r="AL609" s="82" t="s">
        <v>61</v>
      </c>
      <c r="AM609" s="239">
        <f>COUNTIF(H609:AL609,"PH")+COUNTIF(H609:AL609,"PH/L")+COUNTIF(H609:AL609,"PM")</f>
        <v>0</v>
      </c>
      <c r="AN609" s="239">
        <f>COUNTIF(H609:AL609,"PD")+COUNTIF(H609:AL609,"PDD")+COUNTIF(H609:AL609,"P/DS")/2+COUNTIF(H609:AL609,"PMD")</f>
        <v>0</v>
      </c>
      <c r="AO609" s="239">
        <f>COUNTIF(H609:AL609,"PN")+COUNTIF(H609:AL609,"P/NS")/2+COUNTIF(H609:AL609,"PH")+COUNTIF(H609:AL609,"PH/F")/2+COUNTIF(H609:AL609,"PH/L")/2+COUNTIF(H609:AL609,"PM")</f>
        <v>0</v>
      </c>
      <c r="AP609" s="239">
        <f>COUNTIF(H609:AL609,"BH")+COUNTIF(H609:AL609,"AL/BL")+COUNTIF(H609:AL609,"UL/BL")+COUNTIF(H609:AL609,"BM")</f>
        <v>0</v>
      </c>
      <c r="AQ609" s="239">
        <f>COUNTIF(H609:AL609,"DS")+COUNTIF(H609:AL609,"AL/DS")/2+COUNTIF(H609:AL609,"UL/DS")/2+COUNTIF(H609:AL609,"CT")+COUNTIF(H609:AL609,"MD")</f>
        <v>11.5</v>
      </c>
      <c r="AR609" s="239">
        <f>COUNTIF(H609:AL609,"NS")+COUNTIF(H609:AL609,"AL/NS")/2+COUNTIF(H609:AL609,"UL/NS")/2+COUNTIF(H609:AL609,"BH")+COUNTIF(H609:AL609,"AL/BF")/2+COUNTIF(H609:AL609,"AL/BL")/2+COUNTIF(H609:AL609,"UL/BL")/2+COUNTIF(H609:AL609,"UL/BF")/2+COUNTIF(H609:AL609,"BM")</f>
        <v>13</v>
      </c>
      <c r="AS609" s="239">
        <f>COUNTIF(H609:AL609,"AL")+COUNTIF(H609:AL609,"AL/DS")/2+COUNTIF(H609:AL609,"AL/NS")/2+COUNTIF(H609:AL609,"NH")+COUNTIF(H609:AL609,"SL")+COUNTIF(H609:AL609,"NHD")+COUNTIF(H609:AL609,"B")+COUNTIF(H609:AL609,"HL")+COUNTIF(H609:AL609,"AL/BF")/2+COUNTIF(H609:AL609,"AL/BL")/2</f>
        <v>1</v>
      </c>
      <c r="AT609" s="255">
        <f>COUNTIF(H609:AL609,"PD")+COUNTIF(H609:AL609,"PN")+COUNTIF(H609:AL609,"P/DS")/2+COUNTIF(H609:AL609,"P/NS")/2+COUNTIF(H609:AL609,"DS")+COUNTIF(H609:AL609,"NS")+COUNTIF(H609:AL609,"AL")+COUNTIF(H609:AL609,"AL/DS")+COUNTIF(H609:AL609,"AL/NS")+COUNTIF(H609:AL609,"NH")+COUNTIF(H609:AL609,"SL")+COUNTIF(H609:AL609,"UL/DS")/2+COUNTIF(H609:AL609,"UL/NS")/2+COUNTIF(H609:AL609,"CT")+COUNTIF(H609:AL609,"NHD")+COUNTIF(H609:AL609,"PDD")+COUNTIF(H609:AL609,"B")+COUNTIF(H609:AL609,"HL")+COUNTIF(H609:AL609,"PH")+COUNTIF(H609:AL609,"BH")+COUNTIF(H609:AL609,"AL/BF")+COUNTIF(H609:AL609,"AL/BL")+COUNTIF(H609:AL609,"UL/BF")/2+COUNTIF(H609:AL609,"UL/BL")/2+COUNTIF(H609:AL609,"PH/F")/2+COUNTIF(H609:AL609,"PH/L")/2+COUNTIF(H609:AL609,"MD")+COUNTIF(H609:AL609,"PMD")+COUNTIF(H609:AL609,"PM")+COUNTIF(H609:AL609,"BM")</f>
        <v>25.5</v>
      </c>
      <c r="AU609" s="255">
        <f>COUNTIF(H609:AL609,"P/DS")/2+COUNTIF(H609:AL609,"P/NS")/2+COUNTIF(H609:AL609,"IL")+COUNTIF(H609:AL609,"NL")+COUNTIF(H609:AL609,"UL")+COUNTIF(H609:AL609,"UL/DS")/2+COUNTIF(H609:AL609,"UL/NS")/2+COUNTIF(H609:AL609,"KT")+COUNTIF(H609:AL609,"UL/BF")/2+COUNTIF(H609:AL609,"UL/BL")/2+COUNTIF(H609:AL609,"PH/F")/2+COUNTIF(H609:AL609,"PH/L")/2+COUNTIF(H609:AL609,"NB")</f>
        <v>0.5</v>
      </c>
      <c r="AV609" s="258">
        <f>COUNTIF(H609:AL609,"PN")+COUNTIF(H609:AL609,"TVD")+COUNTIF(H609:AL609,"PH")+COUNTIF(H609:AL609,"PM")+COUNTIF(H609:AL609,"PDD")-COUNTIFS(H609:AL609,"PN",H616:AL616,"&gt;=3")-COUNTIFS(H609:AL609,"PM",H616:AL616,"&gt;=3")</f>
        <v>0</v>
      </c>
      <c r="AW609" s="258">
        <f>COUNTIF(H609:AL609,"NS")+COUNTIF(H609:AL609,"D")+COUNTIF(H609:AL609,"BH")+COUNTIF(H609:AL609,"NHD")+COUNTIF(H609:AL609,"BM")-COUNTIFS(H609:AL609,"NS",H616:AL616,"&gt;=3")-COUNTIFS(H609:AL609,"BH",H616:AL616,"&gt;=3")-COUNTIFS(H609:AL609,"BM",H616:AL616,"&gt;=3")</f>
        <v>14</v>
      </c>
      <c r="AX609" s="255">
        <f>COUNTIF(H609:AL609,"AL")+COUNTIF(H609:AL609,"AL/DS")/2+COUNTIF(H609:AL609,"AL/NS")/2+COUNTIF(H609:AL609,"AL/BF")+COUNTIF(H609:AL609,"AL/BL")/2</f>
        <v>0</v>
      </c>
      <c r="AY609" s="255">
        <f>COUNTIF(H609:AL609,"SL")</f>
        <v>0</v>
      </c>
      <c r="AZ609" s="255">
        <f>COUNTIF(H609:AL609,"NH")</f>
        <v>1</v>
      </c>
      <c r="BA609" s="255">
        <f>COUNTIF(H609:AL609,"HL")</f>
        <v>0</v>
      </c>
      <c r="BB609" s="255">
        <f>COUNTIF(G609:AL609,"P/DS")/2+COUNTIF(G609:AL609,"P/NS")/2+COUNTIF(G609:AL609,"UL")+COUNTIF(G609:AL609,"UL/DS")/2+COUNTIF(G609:AL609,"UL/NS")/2+COUNTIF(G609:AL609,"UL/BL")/2+COUNTIF(G609:AL609,"UL/BF")/2+COUNTIF(G609:AL609,"PH/F")/2+COUNTIF(G609:AL609,"PH/L")/2</f>
        <v>0.5</v>
      </c>
      <c r="BC609" s="255">
        <f>COUNTIF(H609:AL609,"NB")</f>
        <v>0</v>
      </c>
      <c r="BD609" s="255">
        <f>COUNTIF(H609:AL609,"NL")</f>
        <v>0</v>
      </c>
      <c r="BE609" s="255">
        <f>COUNTIF(H609:AL609,"IL")</f>
        <v>0</v>
      </c>
      <c r="BF609" s="255">
        <f>COUNTIF(H609:AL609,"KT")</f>
        <v>0</v>
      </c>
      <c r="BG609" s="255">
        <f>COUNTIF(H609:AL609,"L70")</f>
        <v>0</v>
      </c>
      <c r="BH609" s="255">
        <f>COUNTIF(H609:AL609,"MD")</f>
        <v>0</v>
      </c>
      <c r="BI609" s="255">
        <f>COUNTIF(H609:AL609,"PMD")</f>
        <v>0</v>
      </c>
      <c r="BJ609" s="255">
        <f>COUNTIF(H609:AL609,"PM")</f>
        <v>0</v>
      </c>
      <c r="BK609" s="255">
        <f>COUNTIF(H609:AL609,"BM")</f>
        <v>0</v>
      </c>
      <c r="BL609" s="261">
        <f>SUMIF(H609:AL609,"PD",H610:AL610)+SUMIF(H609:AL609,"PN",H610:AL610)+SUMIF(H609:AL609,"P/DS",H610:AL610)+SUMIF(H609:AL609,"PN/F",H610:AL610)+SUMIF(H609:AL609,"PN/L",H610:AL610)+SUMIF(H609:AL609,"TV",H610:AL610)+SUMIF(H609:AL609,"TVD",H610:AL610)+SUMIF(H609:AL609,"PDD",H610:AL610)</f>
        <v>0</v>
      </c>
      <c r="BM609" s="261">
        <f>SUMIF(H609:AL609,"PD",H611:AL611)+SUMIF(H609:AL609,"PN",H611:AL611)+SUMIF(H609:AL609,"P/DS",H611:AL611)+SUMIF(H609:AL609,"PN/F",H611:AL611)+SUMIF(H609:AL609,"PN/L",H611:AL611)+SUMIF(H609:AL609,"TV",H611:AL611)+SUMIF(H609:AL609,"TVD",H611:AL611)+SUMIF(H609:AL609,"PDD",H611:AL611)+SUMIF(H609:AL609,"PMD",H611:AL611)</f>
        <v>0</v>
      </c>
      <c r="BN609" s="261">
        <f>SUMIF(H609:AL609,"PD",H612:AL612)+SUMIF(H609:AL609,"PN",H612:AL612)+SUMIF(H609:AL609,"P/DS",H612:AL612)+SUMIF(H609:AL609,"PN/F",H612:AL612)+SUMIF(H609:AL609,"PN/L",H612:AL612)+SUMIF(H609:AL609,"TV",H612:AL612)+SUMIF(H609:AL609,"TVD",H612:AL612)</f>
        <v>0</v>
      </c>
      <c r="BO609" s="261">
        <f>SUMIF(H609:AL609,"PD",H613:AL613)+SUMIF(H609:AL609,"PN",H613:AL613)+SUMIF(H609:AL609,"P/DS",H613:AL613)+SUMIF(H609:AL609,"PN/F",H613:AL613)+SUMIF(H609:AL609,"PN/L",H613:AL613)+SUMIF(H609:AL609,"TV",H613:AL613)+SUMIF(H609:AL609,"TVD",H613:AL613)</f>
        <v>0</v>
      </c>
      <c r="BP609" s="261">
        <f>SUMIF(H609:AL609,"PD",H614:AL614)+SUMIF(H609:AL609,"PN",H614:AL614)+SUMIF(H609:AL609,"P/DS",H614:AL614)+SUMIF(H609:AL609,"PN/F",H614:AL614)+SUMIF(H609:AL609,"PN/L",H614:AL614)+SUMIF(H609:AL609,"TV",H614:AL614)+SUMIF(H609:AL609,"TVD",H614:AL614)+SUMIF(H609:AL609,"PDD",H614:AL614)+SUMIF(H609:AL609,"PH",H614:AL614)+SUMIF(H609:AL609,"PM",H614:AL614)</f>
        <v>0</v>
      </c>
      <c r="BQ609" s="261">
        <f>SUMIF(H609:AL609,"PD",H615:AL615)+SUMIF(H609:AL609,"PN",H615:AL615)+SUMIF(H609:AL609,"P/DS",H615:AL615)+SUMIF(H609:AL609,"PN/F",H615:AL615)+SUMIF(H609:AL609,"PN/L",H615:AL615)+SUMIF(H609:AL609,"TV",H615:AL615)+SUMIF(H609:AL609,"TVD",H615:AL615)+SUMIF(H609:AL609,"PDD",H615:AL615)+SUMIF(H609:AL609,"PH",H615:AL615)+SUMIF(H609:AL609,"PM",H615:AL615)</f>
        <v>0</v>
      </c>
      <c r="BR609" s="269">
        <f>SUM(H610:AL610)-BL609</f>
        <v>29</v>
      </c>
      <c r="BS609" s="269">
        <f>SUM(H611:AL611)-BM609</f>
        <v>10</v>
      </c>
      <c r="BT609" s="269">
        <f>SUM(H612:AL612)-BN609</f>
        <v>0</v>
      </c>
      <c r="BU609" s="269">
        <f>SUM(H613:AL613)-BO609</f>
        <v>6.5</v>
      </c>
      <c r="BV609" s="269">
        <f>SUM(H614:AL614)-BP609</f>
        <v>0</v>
      </c>
      <c r="BW609" s="269">
        <f>SUM(H615:AL615)-BQ609</f>
        <v>0</v>
      </c>
      <c r="BX609" s="255">
        <f>SUMIF(H609:AL609,"PD",H616:AL616)+SUMIF(H609:AL609,"PN",H616:AL616)+SUMIF(H609:AL609,"P/DS",H616:AL616)+SUMIF(H609:AL609,"PN/F",H616:AL616)+SUMIF(H609:AL609,"PN/L",H616:AL616)</f>
        <v>0</v>
      </c>
      <c r="BY609" s="255">
        <f>SUM(H616:AL616)-BX609</f>
        <v>0</v>
      </c>
      <c r="BZ609" s="255">
        <f t="shared" ref="BZ609" si="225">+SUM(BL609:BW616)</f>
        <v>45.5</v>
      </c>
      <c r="CA609" s="266">
        <f>(COUNTIFS(H609:AL609,"PD",H610:AL610,"&gt;=2"))*0.5-IF(CN609="VP",COUNTIFS($H$16:$AL$16,"SAT",H609:AL609,"PD",H610:AL610,"&gt;=2"))*0.5</f>
        <v>0</v>
      </c>
      <c r="CB609" s="266">
        <f>(COUNTIFS(H609:AL609,"PN",H611:AL611,"&gt;=0.5",H610:AL610,"&gt;=1.5"))*0.5+COUNTIFS(H609:AL609,"PDD",H611:AL611,"&gt;=0.5",H610:AL610,"&gt;=1.5")*0.5</f>
        <v>0</v>
      </c>
      <c r="CC609" s="273">
        <f>(COUNTIFS(H609:AL609,"TV",H611:AL611,"&gt;=10"))*0.5+(COUNTIFS(H609:AL609,"PMD",H611:AL611,"&gt;=2"))*0.5</f>
        <v>0</v>
      </c>
      <c r="CD609" s="266">
        <f>(COUNTIFS(H609:AL609,"TVD",H613:AL613,"&gt;=6.5",H611:AL611,"&gt;=3.5"))*0.5</f>
        <v>0</v>
      </c>
      <c r="CE609" s="266">
        <f>(COUNTIFS(H609:AL609,"PD",H614:AL614,"&gt;=10"))*0.5</f>
        <v>0</v>
      </c>
      <c r="CF609" s="266">
        <f>(COUNTIFS(H609:AL609,"PDD",H614:AL614,"&gt;=3.5",H615:AL615,"&gt;=6.5")+COUNTIFS(H609:AL609,"PH",H615:AL615,"&gt;=0.5",H614:AL614,"&gt;=1.5")+COUNTIFS(H609:AL609,"PM",H615:AL615,"&gt;=0.5",H614:AL614,"&gt;=1.5"))*0.5</f>
        <v>0</v>
      </c>
      <c r="CG609" s="266">
        <f>(COUNTIFS(H609:AL609,"DS",H610:AL610,"&gt;=2")+COUNTIFS(H609:AL609,"AL/DS",H610:AL610,"&gt;=2"))*0.5-IF(CN609="VP",COUNTIFS($H$16:$AL$16,"SAT",H609:AL609,"DS",H610:AL610,"&gt;=2"))*0.5</f>
        <v>1</v>
      </c>
      <c r="CH609" s="266">
        <f>(COUNTIFS(H609:AL609,"NS",H611:AL611,"&gt;=0.5",H610:AL610,"&gt;=1.5")+COUNTIFS(H609:AL609,"AL/NS",H611:AL611,"&gt;=0.5",H610:AL610,"&gt;=1.5")+COUNTIFS(H609:AL609,"NHD",H611:AL611,"&gt;=4.5",H614:AL614,"&gt;=2",H610:AL610,"&gt;=1.5"))*0.5</f>
        <v>5.5</v>
      </c>
      <c r="CI609" s="266">
        <f>(COUNTIF(H611:AL611,"&gt;=10")+COUNTIFS(H609:AL609,"MD",H611:AL611,"&gt;=2")-COUNTIFS(H609:AL609,"TV",H611:AL611,"&gt;=10"))*0.5</f>
        <v>0</v>
      </c>
      <c r="CJ609" s="266">
        <f>(COUNTIFS(H609:AL609,"D",H613:AL613,"&gt;=6.5",H611:AL611,"&gt;=3.5"))*0.5</f>
        <v>0.5</v>
      </c>
      <c r="CK609" s="266">
        <f>(COUNTIF(H614:AL614,"&gt;=10")-COUNTIFS(H609:AL609,"PD",H614:AL614,"&gt;=10"))*0.5</f>
        <v>0</v>
      </c>
      <c r="CL609" s="265">
        <f>(COUNTIFS(H609:AL609,"NHD",H614:AL614,"&gt;=3.5",H615:AL615,"&gt;=6.5")+COUNTIFS(H609:AL609,"BH",H614:AL614,"&gt;=1.5",H615:AL615,"&gt;=0.5")+COUNTIFS(H609:AL609,"BM",H614:AL614,"&gt;=1.5",H615:AL615,"&gt;=0.5")+COUNTIFS(H609:AL609,"D",H614:AL614,"&gt;=1.5",H615:AL615,"&gt;=0.5"))*0.5</f>
        <v>0</v>
      </c>
      <c r="CM609" s="272"/>
      <c r="CN609" s="264" t="s">
        <v>723</v>
      </c>
      <c r="CO609" s="183">
        <f t="shared" ref="CO609" si="226">+AM609+AN609+AO609+AP609+AQ609+AR609+AS609+AU609+BG609</f>
        <v>26</v>
      </c>
      <c r="CP609" s="225">
        <f>+SUM(I610:I615)-I616</f>
        <v>10.5</v>
      </c>
      <c r="CQ609" s="225">
        <f>+SUM(J610:J615)-J616</f>
        <v>2.5</v>
      </c>
      <c r="CR609" s="225">
        <f>+SUM(K610:K615)-K616</f>
        <v>2.5</v>
      </c>
      <c r="CS609" s="182"/>
      <c r="CT609" s="182"/>
      <c r="CU609" s="182"/>
      <c r="CV609" s="182"/>
      <c r="CW609" s="182"/>
      <c r="CX609" s="182"/>
      <c r="CY609" s="182"/>
      <c r="CZ609" s="182"/>
      <c r="DA609" s="182"/>
    </row>
    <row r="610" spans="1:105" s="120" customFormat="1" ht="15" customHeight="1">
      <c r="A610" s="228"/>
      <c r="B610" s="277"/>
      <c r="C610" s="280"/>
      <c r="D610" s="237"/>
      <c r="E610" s="237"/>
      <c r="F610" s="242" t="s">
        <v>82</v>
      </c>
      <c r="G610" s="121">
        <v>1.5</v>
      </c>
      <c r="H610" s="83"/>
      <c r="I610" s="83"/>
      <c r="J610" s="83">
        <v>2</v>
      </c>
      <c r="K610" s="83">
        <v>2</v>
      </c>
      <c r="L610" s="83">
        <v>2</v>
      </c>
      <c r="M610" s="83">
        <v>2</v>
      </c>
      <c r="N610" s="83">
        <v>2</v>
      </c>
      <c r="O610" s="83"/>
      <c r="P610" s="83">
        <v>2</v>
      </c>
      <c r="Q610" s="83">
        <v>2</v>
      </c>
      <c r="R610" s="83">
        <v>2</v>
      </c>
      <c r="S610" s="83">
        <v>2</v>
      </c>
      <c r="T610" s="83">
        <v>2</v>
      </c>
      <c r="U610" s="83">
        <v>2</v>
      </c>
      <c r="V610" s="83"/>
      <c r="W610" s="83">
        <v>2.5</v>
      </c>
      <c r="X610" s="83"/>
      <c r="Y610" s="83"/>
      <c r="Z610" s="83"/>
      <c r="AA610" s="83">
        <v>2</v>
      </c>
      <c r="AB610" s="83"/>
      <c r="AC610" s="79"/>
      <c r="AD610" s="79"/>
      <c r="AE610" s="79"/>
      <c r="AF610" s="79"/>
      <c r="AG610" s="79"/>
      <c r="AH610" s="79">
        <v>1.5</v>
      </c>
      <c r="AI610" s="79"/>
      <c r="AJ610" s="79"/>
      <c r="AK610" s="79">
        <v>1</v>
      </c>
      <c r="AL610" s="79"/>
      <c r="AM610" s="240"/>
      <c r="AN610" s="240"/>
      <c r="AO610" s="240"/>
      <c r="AP610" s="240"/>
      <c r="AQ610" s="240"/>
      <c r="AR610" s="240"/>
      <c r="AS610" s="240"/>
      <c r="AT610" s="256"/>
      <c r="AU610" s="256"/>
      <c r="AV610" s="259"/>
      <c r="AW610" s="259"/>
      <c r="AX610" s="256"/>
      <c r="AY610" s="256"/>
      <c r="AZ610" s="256"/>
      <c r="BA610" s="256"/>
      <c r="BB610" s="256"/>
      <c r="BC610" s="256"/>
      <c r="BD610" s="256"/>
      <c r="BE610" s="256"/>
      <c r="BF610" s="256"/>
      <c r="BG610" s="256"/>
      <c r="BH610" s="256"/>
      <c r="BI610" s="256"/>
      <c r="BJ610" s="256"/>
      <c r="BK610" s="256"/>
      <c r="BL610" s="262"/>
      <c r="BM610" s="262"/>
      <c r="BN610" s="262"/>
      <c r="BO610" s="262"/>
      <c r="BP610" s="262"/>
      <c r="BQ610" s="262"/>
      <c r="BR610" s="270"/>
      <c r="BS610" s="270"/>
      <c r="BT610" s="270"/>
      <c r="BU610" s="270"/>
      <c r="BV610" s="270"/>
      <c r="BW610" s="270"/>
      <c r="BX610" s="256"/>
      <c r="BY610" s="256"/>
      <c r="BZ610" s="256"/>
      <c r="CA610" s="267"/>
      <c r="CB610" s="267"/>
      <c r="CC610" s="274"/>
      <c r="CD610" s="267"/>
      <c r="CE610" s="267"/>
      <c r="CF610" s="267"/>
      <c r="CG610" s="267"/>
      <c r="CH610" s="267"/>
      <c r="CI610" s="267"/>
      <c r="CJ610" s="267"/>
      <c r="CK610" s="267"/>
      <c r="CL610" s="265"/>
      <c r="CM610" s="272"/>
      <c r="CN610" s="264"/>
      <c r="CO610" s="183"/>
      <c r="CP610" s="226"/>
      <c r="CQ610" s="226"/>
      <c r="CR610" s="226"/>
      <c r="CS610" s="182"/>
      <c r="CT610" s="182"/>
      <c r="CU610" s="182"/>
      <c r="CV610" s="182"/>
      <c r="CW610" s="182"/>
      <c r="CX610" s="182"/>
      <c r="CY610" s="182"/>
      <c r="CZ610" s="182"/>
      <c r="DA610" s="182"/>
    </row>
    <row r="611" spans="1:105" s="120" customFormat="1" ht="15" customHeight="1">
      <c r="A611" s="228"/>
      <c r="B611" s="277"/>
      <c r="C611" s="280"/>
      <c r="D611" s="237"/>
      <c r="E611" s="237"/>
      <c r="F611" s="243"/>
      <c r="G611" s="122">
        <v>2</v>
      </c>
      <c r="H611" s="84"/>
      <c r="I611" s="84">
        <v>4</v>
      </c>
      <c r="J611" s="84">
        <v>0.5</v>
      </c>
      <c r="K611" s="84">
        <v>0.5</v>
      </c>
      <c r="L611" s="84">
        <v>0.5</v>
      </c>
      <c r="M611" s="84">
        <v>0.5</v>
      </c>
      <c r="N611" s="84">
        <v>0.5</v>
      </c>
      <c r="O611" s="84"/>
      <c r="P611" s="84">
        <v>0.5</v>
      </c>
      <c r="Q611" s="84">
        <v>0.5</v>
      </c>
      <c r="R611" s="84">
        <v>0.5</v>
      </c>
      <c r="S611" s="84">
        <v>0.5</v>
      </c>
      <c r="T611" s="84">
        <v>0.5</v>
      </c>
      <c r="U611" s="84">
        <v>0.5</v>
      </c>
      <c r="V611" s="84"/>
      <c r="W611" s="84"/>
      <c r="X611" s="84"/>
      <c r="Y611" s="84"/>
      <c r="Z611" s="84"/>
      <c r="AA611" s="84"/>
      <c r="AB611" s="84"/>
      <c r="AC611" s="80"/>
      <c r="AD611" s="80"/>
      <c r="AE611" s="80"/>
      <c r="AF611" s="80"/>
      <c r="AG611" s="80"/>
      <c r="AH611" s="80"/>
      <c r="AI611" s="80"/>
      <c r="AJ611" s="80"/>
      <c r="AK611" s="80">
        <v>0.5</v>
      </c>
      <c r="AL611" s="80"/>
      <c r="AM611" s="240"/>
      <c r="AN611" s="240"/>
      <c r="AO611" s="240"/>
      <c r="AP611" s="240"/>
      <c r="AQ611" s="240"/>
      <c r="AR611" s="240"/>
      <c r="AS611" s="240"/>
      <c r="AT611" s="256"/>
      <c r="AU611" s="256"/>
      <c r="AV611" s="259"/>
      <c r="AW611" s="259"/>
      <c r="AX611" s="256"/>
      <c r="AY611" s="256"/>
      <c r="AZ611" s="256"/>
      <c r="BA611" s="256"/>
      <c r="BB611" s="256"/>
      <c r="BC611" s="256"/>
      <c r="BD611" s="256"/>
      <c r="BE611" s="256"/>
      <c r="BF611" s="256"/>
      <c r="BG611" s="256"/>
      <c r="BH611" s="256"/>
      <c r="BI611" s="256"/>
      <c r="BJ611" s="256"/>
      <c r="BK611" s="256"/>
      <c r="BL611" s="262"/>
      <c r="BM611" s="262"/>
      <c r="BN611" s="262"/>
      <c r="BO611" s="262"/>
      <c r="BP611" s="262"/>
      <c r="BQ611" s="262"/>
      <c r="BR611" s="270"/>
      <c r="BS611" s="270"/>
      <c r="BT611" s="270"/>
      <c r="BU611" s="270"/>
      <c r="BV611" s="270"/>
      <c r="BW611" s="270"/>
      <c r="BX611" s="256"/>
      <c r="BY611" s="256"/>
      <c r="BZ611" s="256"/>
      <c r="CA611" s="267"/>
      <c r="CB611" s="267"/>
      <c r="CC611" s="274"/>
      <c r="CD611" s="267"/>
      <c r="CE611" s="267"/>
      <c r="CF611" s="267"/>
      <c r="CG611" s="267"/>
      <c r="CH611" s="267"/>
      <c r="CI611" s="267"/>
      <c r="CJ611" s="267"/>
      <c r="CK611" s="267"/>
      <c r="CL611" s="265"/>
      <c r="CM611" s="272"/>
      <c r="CN611" s="264"/>
      <c r="CO611" s="183"/>
      <c r="CP611" s="226"/>
      <c r="CQ611" s="226"/>
      <c r="CR611" s="226"/>
      <c r="CS611" s="182"/>
      <c r="CT611" s="182"/>
      <c r="CU611" s="182"/>
      <c r="CV611" s="182"/>
      <c r="CW611" s="182"/>
      <c r="CX611" s="182"/>
      <c r="CY611" s="182"/>
      <c r="CZ611" s="182"/>
      <c r="DA611" s="182"/>
    </row>
    <row r="612" spans="1:105" s="120" customFormat="1" ht="15" customHeight="1">
      <c r="A612" s="228"/>
      <c r="B612" s="277"/>
      <c r="C612" s="280"/>
      <c r="D612" s="237"/>
      <c r="E612" s="237"/>
      <c r="F612" s="243"/>
      <c r="G612" s="122">
        <v>2.1</v>
      </c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240"/>
      <c r="AN612" s="240"/>
      <c r="AO612" s="240"/>
      <c r="AP612" s="240"/>
      <c r="AQ612" s="240"/>
      <c r="AR612" s="240"/>
      <c r="AS612" s="240"/>
      <c r="AT612" s="256"/>
      <c r="AU612" s="256"/>
      <c r="AV612" s="259"/>
      <c r="AW612" s="259"/>
      <c r="AX612" s="256"/>
      <c r="AY612" s="256"/>
      <c r="AZ612" s="256"/>
      <c r="BA612" s="256"/>
      <c r="BB612" s="256"/>
      <c r="BC612" s="256"/>
      <c r="BD612" s="256"/>
      <c r="BE612" s="256"/>
      <c r="BF612" s="256"/>
      <c r="BG612" s="256"/>
      <c r="BH612" s="256"/>
      <c r="BI612" s="256"/>
      <c r="BJ612" s="256"/>
      <c r="BK612" s="256"/>
      <c r="BL612" s="262"/>
      <c r="BM612" s="262"/>
      <c r="BN612" s="262"/>
      <c r="BO612" s="262"/>
      <c r="BP612" s="262"/>
      <c r="BQ612" s="262"/>
      <c r="BR612" s="270"/>
      <c r="BS612" s="270"/>
      <c r="BT612" s="270"/>
      <c r="BU612" s="270"/>
      <c r="BV612" s="270"/>
      <c r="BW612" s="270"/>
      <c r="BX612" s="256"/>
      <c r="BY612" s="256"/>
      <c r="BZ612" s="256"/>
      <c r="CA612" s="267"/>
      <c r="CB612" s="267"/>
      <c r="CC612" s="274"/>
      <c r="CD612" s="267"/>
      <c r="CE612" s="267"/>
      <c r="CF612" s="267"/>
      <c r="CG612" s="267"/>
      <c r="CH612" s="267"/>
      <c r="CI612" s="267"/>
      <c r="CJ612" s="267"/>
      <c r="CK612" s="267"/>
      <c r="CL612" s="265"/>
      <c r="CM612" s="272"/>
      <c r="CN612" s="264"/>
      <c r="CO612" s="183"/>
      <c r="CP612" s="226"/>
      <c r="CQ612" s="226"/>
      <c r="CR612" s="226"/>
      <c r="CS612" s="182"/>
      <c r="CT612" s="182"/>
      <c r="CU612" s="182"/>
      <c r="CV612" s="182"/>
      <c r="CW612" s="182"/>
      <c r="CX612" s="182"/>
      <c r="CY612" s="182"/>
      <c r="CZ612" s="182"/>
      <c r="DA612" s="182"/>
    </row>
    <row r="613" spans="1:105" s="120" customFormat="1" ht="15" customHeight="1">
      <c r="A613" s="228"/>
      <c r="B613" s="277"/>
      <c r="C613" s="280"/>
      <c r="D613" s="237"/>
      <c r="E613" s="237"/>
      <c r="F613" s="243"/>
      <c r="G613" s="122">
        <v>2.7</v>
      </c>
      <c r="H613" s="84"/>
      <c r="I613" s="84">
        <v>6.5</v>
      </c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240"/>
      <c r="AN613" s="240"/>
      <c r="AO613" s="240"/>
      <c r="AP613" s="240"/>
      <c r="AQ613" s="240"/>
      <c r="AR613" s="240"/>
      <c r="AS613" s="240"/>
      <c r="AT613" s="256"/>
      <c r="AU613" s="256"/>
      <c r="AV613" s="259"/>
      <c r="AW613" s="259"/>
      <c r="AX613" s="256"/>
      <c r="AY613" s="256"/>
      <c r="AZ613" s="256"/>
      <c r="BA613" s="256"/>
      <c r="BB613" s="256"/>
      <c r="BC613" s="256"/>
      <c r="BD613" s="256"/>
      <c r="BE613" s="256"/>
      <c r="BF613" s="256"/>
      <c r="BG613" s="256"/>
      <c r="BH613" s="256"/>
      <c r="BI613" s="256"/>
      <c r="BJ613" s="256"/>
      <c r="BK613" s="256"/>
      <c r="BL613" s="262"/>
      <c r="BM613" s="262"/>
      <c r="BN613" s="262"/>
      <c r="BO613" s="262"/>
      <c r="BP613" s="262"/>
      <c r="BQ613" s="262"/>
      <c r="BR613" s="270"/>
      <c r="BS613" s="270"/>
      <c r="BT613" s="270"/>
      <c r="BU613" s="270"/>
      <c r="BV613" s="270"/>
      <c r="BW613" s="270"/>
      <c r="BX613" s="256"/>
      <c r="BY613" s="256"/>
      <c r="BZ613" s="256"/>
      <c r="CA613" s="267"/>
      <c r="CB613" s="267"/>
      <c r="CC613" s="274"/>
      <c r="CD613" s="267"/>
      <c r="CE613" s="267"/>
      <c r="CF613" s="267"/>
      <c r="CG613" s="267"/>
      <c r="CH613" s="267"/>
      <c r="CI613" s="267"/>
      <c r="CJ613" s="267"/>
      <c r="CK613" s="267"/>
      <c r="CL613" s="265"/>
      <c r="CM613" s="272"/>
      <c r="CN613" s="264"/>
      <c r="CO613" s="183"/>
      <c r="CP613" s="226"/>
      <c r="CQ613" s="226"/>
      <c r="CR613" s="226"/>
      <c r="CS613" s="182"/>
      <c r="CT613" s="182"/>
      <c r="CU613" s="182"/>
      <c r="CV613" s="182"/>
      <c r="CW613" s="182"/>
      <c r="CX613" s="182"/>
      <c r="CY613" s="182"/>
      <c r="CZ613" s="182"/>
      <c r="DA613" s="182"/>
    </row>
    <row r="614" spans="1:105" s="120" customFormat="1" ht="15" customHeight="1">
      <c r="A614" s="228"/>
      <c r="B614" s="277"/>
      <c r="C614" s="280"/>
      <c r="D614" s="237"/>
      <c r="E614" s="237"/>
      <c r="F614" s="243"/>
      <c r="G614" s="122">
        <v>3</v>
      </c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240"/>
      <c r="AN614" s="240"/>
      <c r="AO614" s="240"/>
      <c r="AP614" s="240"/>
      <c r="AQ614" s="240"/>
      <c r="AR614" s="240"/>
      <c r="AS614" s="240"/>
      <c r="AT614" s="256"/>
      <c r="AU614" s="256"/>
      <c r="AV614" s="259"/>
      <c r="AW614" s="259"/>
      <c r="AX614" s="256"/>
      <c r="AY614" s="256"/>
      <c r="AZ614" s="256"/>
      <c r="BA614" s="256"/>
      <c r="BB614" s="256"/>
      <c r="BC614" s="256"/>
      <c r="BD614" s="256"/>
      <c r="BE614" s="256"/>
      <c r="BF614" s="256"/>
      <c r="BG614" s="256"/>
      <c r="BH614" s="256"/>
      <c r="BI614" s="256"/>
      <c r="BJ614" s="256"/>
      <c r="BK614" s="256"/>
      <c r="BL614" s="262"/>
      <c r="BM614" s="262"/>
      <c r="BN614" s="262"/>
      <c r="BO614" s="262"/>
      <c r="BP614" s="262"/>
      <c r="BQ614" s="262"/>
      <c r="BR614" s="270"/>
      <c r="BS614" s="270"/>
      <c r="BT614" s="270"/>
      <c r="BU614" s="270"/>
      <c r="BV614" s="270"/>
      <c r="BW614" s="270"/>
      <c r="BX614" s="256"/>
      <c r="BY614" s="256"/>
      <c r="BZ614" s="256"/>
      <c r="CA614" s="267"/>
      <c r="CB614" s="267"/>
      <c r="CC614" s="274"/>
      <c r="CD614" s="267"/>
      <c r="CE614" s="267"/>
      <c r="CF614" s="267"/>
      <c r="CG614" s="267"/>
      <c r="CH614" s="267"/>
      <c r="CI614" s="267"/>
      <c r="CJ614" s="267"/>
      <c r="CK614" s="267"/>
      <c r="CL614" s="265"/>
      <c r="CM614" s="272"/>
      <c r="CN614" s="264"/>
      <c r="CO614" s="183"/>
      <c r="CP614" s="226"/>
      <c r="CQ614" s="226"/>
      <c r="CR614" s="226"/>
      <c r="CS614" s="182"/>
      <c r="CT614" s="182"/>
      <c r="CU614" s="182"/>
      <c r="CV614" s="182"/>
      <c r="CW614" s="182"/>
      <c r="CX614" s="182"/>
      <c r="CY614" s="182"/>
      <c r="CZ614" s="182"/>
      <c r="DA614" s="182"/>
    </row>
    <row r="615" spans="1:105" s="120" customFormat="1" ht="15" customHeight="1">
      <c r="A615" s="228"/>
      <c r="B615" s="277"/>
      <c r="C615" s="280"/>
      <c r="D615" s="237"/>
      <c r="E615" s="237"/>
      <c r="F615" s="244"/>
      <c r="G615" s="123">
        <v>3.9</v>
      </c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1"/>
      <c r="AD615" s="81"/>
      <c r="AE615" s="81"/>
      <c r="AF615" s="81"/>
      <c r="AG615" s="81"/>
      <c r="AH615" s="81"/>
      <c r="AI615" s="81"/>
      <c r="AJ615" s="81"/>
      <c r="AK615" s="81"/>
      <c r="AL615" s="81"/>
      <c r="AM615" s="240"/>
      <c r="AN615" s="240"/>
      <c r="AO615" s="240"/>
      <c r="AP615" s="240"/>
      <c r="AQ615" s="240"/>
      <c r="AR615" s="240"/>
      <c r="AS615" s="240"/>
      <c r="AT615" s="256"/>
      <c r="AU615" s="256"/>
      <c r="AV615" s="259"/>
      <c r="AW615" s="259"/>
      <c r="AX615" s="256"/>
      <c r="AY615" s="256"/>
      <c r="AZ615" s="256"/>
      <c r="BA615" s="256"/>
      <c r="BB615" s="256"/>
      <c r="BC615" s="256"/>
      <c r="BD615" s="256"/>
      <c r="BE615" s="256"/>
      <c r="BF615" s="256"/>
      <c r="BG615" s="256"/>
      <c r="BH615" s="256"/>
      <c r="BI615" s="256"/>
      <c r="BJ615" s="256"/>
      <c r="BK615" s="256"/>
      <c r="BL615" s="262"/>
      <c r="BM615" s="262"/>
      <c r="BN615" s="262"/>
      <c r="BO615" s="262"/>
      <c r="BP615" s="262"/>
      <c r="BQ615" s="262"/>
      <c r="BR615" s="270"/>
      <c r="BS615" s="270"/>
      <c r="BT615" s="270"/>
      <c r="BU615" s="270"/>
      <c r="BV615" s="270"/>
      <c r="BW615" s="270"/>
      <c r="BX615" s="256"/>
      <c r="BY615" s="256"/>
      <c r="BZ615" s="256"/>
      <c r="CA615" s="267"/>
      <c r="CB615" s="267"/>
      <c r="CC615" s="274"/>
      <c r="CD615" s="267"/>
      <c r="CE615" s="267"/>
      <c r="CF615" s="267"/>
      <c r="CG615" s="267"/>
      <c r="CH615" s="267"/>
      <c r="CI615" s="267"/>
      <c r="CJ615" s="267"/>
      <c r="CK615" s="267"/>
      <c r="CL615" s="265"/>
      <c r="CM615" s="272"/>
      <c r="CN615" s="264"/>
      <c r="CO615" s="183"/>
      <c r="CP615" s="226"/>
      <c r="CQ615" s="226"/>
      <c r="CR615" s="226"/>
      <c r="CS615" s="182"/>
      <c r="CT615" s="182"/>
      <c r="CU615" s="182"/>
      <c r="CV615" s="182"/>
      <c r="CW615" s="182"/>
      <c r="CX615" s="182"/>
      <c r="CY615" s="182"/>
      <c r="CZ615" s="182"/>
      <c r="DA615" s="182"/>
    </row>
    <row r="616" spans="1:105" s="120" customFormat="1" ht="15" customHeight="1" thickBot="1">
      <c r="A616" s="229"/>
      <c r="B616" s="278"/>
      <c r="C616" s="281"/>
      <c r="D616" s="238"/>
      <c r="E616" s="238"/>
      <c r="F616" s="245" t="s">
        <v>83</v>
      </c>
      <c r="G616" s="35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241"/>
      <c r="AN616" s="241"/>
      <c r="AO616" s="241"/>
      <c r="AP616" s="241"/>
      <c r="AQ616" s="241"/>
      <c r="AR616" s="241"/>
      <c r="AS616" s="241"/>
      <c r="AT616" s="257"/>
      <c r="AU616" s="257"/>
      <c r="AV616" s="260"/>
      <c r="AW616" s="260"/>
      <c r="AX616" s="257"/>
      <c r="AY616" s="257"/>
      <c r="AZ616" s="257"/>
      <c r="BA616" s="257"/>
      <c r="BB616" s="257"/>
      <c r="BC616" s="257"/>
      <c r="BD616" s="257"/>
      <c r="BE616" s="257"/>
      <c r="BF616" s="257"/>
      <c r="BG616" s="257"/>
      <c r="BH616" s="257"/>
      <c r="BI616" s="257"/>
      <c r="BJ616" s="257"/>
      <c r="BK616" s="257"/>
      <c r="BL616" s="263"/>
      <c r="BM616" s="263"/>
      <c r="BN616" s="263"/>
      <c r="BO616" s="263"/>
      <c r="BP616" s="263"/>
      <c r="BQ616" s="263"/>
      <c r="BR616" s="271"/>
      <c r="BS616" s="271"/>
      <c r="BT616" s="271"/>
      <c r="BU616" s="271"/>
      <c r="BV616" s="271"/>
      <c r="BW616" s="271"/>
      <c r="BX616" s="257"/>
      <c r="BY616" s="257"/>
      <c r="BZ616" s="257"/>
      <c r="CA616" s="268"/>
      <c r="CB616" s="268"/>
      <c r="CC616" s="275"/>
      <c r="CD616" s="268"/>
      <c r="CE616" s="268"/>
      <c r="CF616" s="268"/>
      <c r="CG616" s="268"/>
      <c r="CH616" s="268"/>
      <c r="CI616" s="268"/>
      <c r="CJ616" s="268"/>
      <c r="CK616" s="268"/>
      <c r="CL616" s="265"/>
      <c r="CM616" s="272"/>
      <c r="CN616" s="264"/>
      <c r="CO616" s="183"/>
      <c r="CP616" s="226"/>
      <c r="CQ616" s="226"/>
      <c r="CR616" s="226"/>
      <c r="CS616" s="182"/>
      <c r="CT616" s="182"/>
      <c r="CU616" s="182"/>
      <c r="CV616" s="182"/>
      <c r="CW616" s="182"/>
      <c r="CX616" s="182"/>
      <c r="CY616" s="182"/>
      <c r="CZ616" s="182"/>
      <c r="DA616" s="182"/>
    </row>
    <row r="617" spans="1:105" s="120" customFormat="1" ht="15" customHeight="1">
      <c r="A617" s="227">
        <f t="shared" ref="A617" si="227">A609+1</f>
        <v>76</v>
      </c>
      <c r="B617" s="276" t="s">
        <v>1055</v>
      </c>
      <c r="C617" s="279" t="s">
        <v>1056</v>
      </c>
      <c r="D617" s="236">
        <v>44609</v>
      </c>
      <c r="E617" s="236" t="s">
        <v>1198</v>
      </c>
      <c r="F617" s="253" t="s">
        <v>80</v>
      </c>
      <c r="G617" s="351"/>
      <c r="H617" s="82" t="s">
        <v>69</v>
      </c>
      <c r="I617" s="82" t="s">
        <v>973</v>
      </c>
      <c r="J617" s="82" t="s">
        <v>61</v>
      </c>
      <c r="K617" s="82" t="s">
        <v>61</v>
      </c>
      <c r="L617" s="82" t="s">
        <v>61</v>
      </c>
      <c r="M617" s="82" t="s">
        <v>61</v>
      </c>
      <c r="N617" s="82" t="s">
        <v>61</v>
      </c>
      <c r="O617" s="82"/>
      <c r="P617" s="82" t="s">
        <v>61</v>
      </c>
      <c r="Q617" s="82" t="s">
        <v>61</v>
      </c>
      <c r="R617" s="82" t="s">
        <v>61</v>
      </c>
      <c r="S617" s="82" t="s">
        <v>61</v>
      </c>
      <c r="T617" s="82" t="s">
        <v>61</v>
      </c>
      <c r="U617" s="82" t="s">
        <v>61</v>
      </c>
      <c r="V617" s="82"/>
      <c r="W617" s="82" t="s">
        <v>60</v>
      </c>
      <c r="X617" s="82" t="s">
        <v>60</v>
      </c>
      <c r="Y617" s="82" t="s">
        <v>60</v>
      </c>
      <c r="Z617" s="82" t="s">
        <v>60</v>
      </c>
      <c r="AA617" s="82" t="s">
        <v>60</v>
      </c>
      <c r="AB617" s="82" t="s">
        <v>60</v>
      </c>
      <c r="AC617" s="82"/>
      <c r="AD617" s="82" t="s">
        <v>60</v>
      </c>
      <c r="AE617" s="82" t="s">
        <v>60</v>
      </c>
      <c r="AF617" s="82" t="s">
        <v>60</v>
      </c>
      <c r="AG617" s="82" t="s">
        <v>60</v>
      </c>
      <c r="AH617" s="82" t="s">
        <v>60</v>
      </c>
      <c r="AI617" s="82" t="s">
        <v>1471</v>
      </c>
      <c r="AJ617" s="82"/>
      <c r="AK617" s="82" t="s">
        <v>61</v>
      </c>
      <c r="AL617" s="82" t="s">
        <v>61</v>
      </c>
      <c r="AM617" s="239">
        <f>COUNTIF(H617:AL617,"PH")+COUNTIF(H617:AL617,"PH/L")+COUNTIF(H617:AL617,"PM")</f>
        <v>0</v>
      </c>
      <c r="AN617" s="239">
        <f>COUNTIF(H617:AL617,"PD")+COUNTIF(H617:AL617,"PDD")+COUNTIF(H617:AL617,"P/DS")/2+COUNTIF(H617:AL617,"PMD")</f>
        <v>0</v>
      </c>
      <c r="AO617" s="239">
        <f>COUNTIF(H617:AL617,"PN")+COUNTIF(H617:AL617,"P/NS")/2+COUNTIF(H617:AL617,"PH")+COUNTIF(H617:AL617,"PH/F")/2+COUNTIF(H617:AL617,"PH/L")/2+COUNTIF(H617:AL617,"PM")</f>
        <v>0</v>
      </c>
      <c r="AP617" s="239">
        <f>COUNTIF(H617:AL617,"BH")+COUNTIF(H617:AL617,"AL/BL")+COUNTIF(H617:AL617,"UL/BL")+COUNTIF(H617:AL617,"BM")</f>
        <v>0</v>
      </c>
      <c r="AQ617" s="239">
        <f>COUNTIF(H617:AL617,"DS")+COUNTIF(H617:AL617,"AL/DS")/2+COUNTIF(H617:AL617,"UL/DS")/2+COUNTIF(H617:AL617,"CT")+COUNTIF(H617:AL617,"MD")</f>
        <v>11.5</v>
      </c>
      <c r="AR617" s="239">
        <f>COUNTIF(H617:AL617,"NS")+COUNTIF(H617:AL617,"AL/NS")/2+COUNTIF(H617:AL617,"UL/NS")/2+COUNTIF(H617:AL617,"BH")+COUNTIF(H617:AL617,"AL/BF")/2+COUNTIF(H617:AL617,"AL/BL")/2+COUNTIF(H617:AL617,"UL/BL")/2+COUNTIF(H617:AL617,"UL/BF")/2+COUNTIF(H617:AL617,"BM")</f>
        <v>13</v>
      </c>
      <c r="AS617" s="239">
        <f>COUNTIF(H617:AL617,"AL")+COUNTIF(H617:AL617,"AL/DS")/2+COUNTIF(H617:AL617,"AL/NS")/2+COUNTIF(H617:AL617,"NH")+COUNTIF(H617:AL617,"SL")+COUNTIF(H617:AL617,"NHD")+COUNTIF(H617:AL617,"B")+COUNTIF(H617:AL617,"HL")+COUNTIF(H617:AL617,"AL/BF")/2+COUNTIF(H617:AL617,"AL/BL")/2</f>
        <v>1</v>
      </c>
      <c r="AT617" s="255">
        <f>COUNTIF(H617:AL617,"PD")+COUNTIF(H617:AL617,"PN")+COUNTIF(H617:AL617,"P/DS")/2+COUNTIF(H617:AL617,"P/NS")/2+COUNTIF(H617:AL617,"DS")+COUNTIF(H617:AL617,"NS")+COUNTIF(H617:AL617,"AL")+COUNTIF(H617:AL617,"AL/DS")+COUNTIF(H617:AL617,"AL/NS")+COUNTIF(H617:AL617,"NH")+COUNTIF(H617:AL617,"SL")+COUNTIF(H617:AL617,"UL/DS")/2+COUNTIF(H617:AL617,"UL/NS")/2+COUNTIF(H617:AL617,"CT")+COUNTIF(H617:AL617,"NHD")+COUNTIF(H617:AL617,"PDD")+COUNTIF(H617:AL617,"B")+COUNTIF(H617:AL617,"HL")+COUNTIF(H617:AL617,"PH")+COUNTIF(H617:AL617,"BH")+COUNTIF(H617:AL617,"AL/BF")+COUNTIF(H617:AL617,"AL/BL")+COUNTIF(H617:AL617,"UL/BF")/2+COUNTIF(H617:AL617,"UL/BL")/2+COUNTIF(H617:AL617,"PH/F")/2+COUNTIF(H617:AL617,"PH/L")/2+COUNTIF(H617:AL617,"MD")+COUNTIF(H617:AL617,"PMD")+COUNTIF(H617:AL617,"PM")+COUNTIF(H617:AL617,"BM")</f>
        <v>25.5</v>
      </c>
      <c r="AU617" s="255">
        <f>COUNTIF(H617:AL617,"P/DS")/2+COUNTIF(H617:AL617,"P/NS")/2+COUNTIF(H617:AL617,"IL")+COUNTIF(H617:AL617,"NL")+COUNTIF(H617:AL617,"UL")+COUNTIF(H617:AL617,"UL/DS")/2+COUNTIF(H617:AL617,"UL/NS")/2+COUNTIF(H617:AL617,"KT")+COUNTIF(H617:AL617,"UL/BF")/2+COUNTIF(H617:AL617,"UL/BL")/2+COUNTIF(H617:AL617,"PH/F")/2+COUNTIF(H617:AL617,"PH/L")/2+COUNTIF(H617:AL617,"NB")</f>
        <v>0.5</v>
      </c>
      <c r="AV617" s="258">
        <f>COUNTIF(H617:AL617,"PN")+COUNTIF(H617:AL617,"TVD")+COUNTIF(H617:AL617,"PH")+COUNTIF(H617:AL617,"PM")+COUNTIF(H617:AL617,"PDD")-COUNTIFS(H617:AL617,"PN",H624:AL624,"&gt;=3")-COUNTIFS(H617:AL617,"PM",H624:AL624,"&gt;=3")</f>
        <v>0</v>
      </c>
      <c r="AW617" s="258">
        <f>COUNTIF(H617:AL617,"NS")+COUNTIF(H617:AL617,"D")+COUNTIF(H617:AL617,"BH")+COUNTIF(H617:AL617,"NHD")+COUNTIF(H617:AL617,"BM")-COUNTIFS(H617:AL617,"NS",H624:AL624,"&gt;=3")-COUNTIFS(H617:AL617,"BH",H624:AL624,"&gt;=3")-COUNTIFS(H617:AL617,"BM",H624:AL624,"&gt;=3")</f>
        <v>14</v>
      </c>
      <c r="AX617" s="255">
        <f>COUNTIF(H617:AL617,"AL")+COUNTIF(H617:AL617,"AL/DS")/2+COUNTIF(H617:AL617,"AL/NS")/2+COUNTIF(H617:AL617,"AL/BF")+COUNTIF(H617:AL617,"AL/BL")/2</f>
        <v>0</v>
      </c>
      <c r="AY617" s="255">
        <f>COUNTIF(H617:AL617,"SL")</f>
        <v>0</v>
      </c>
      <c r="AZ617" s="255">
        <f>COUNTIF(H617:AL617,"NH")</f>
        <v>1</v>
      </c>
      <c r="BA617" s="255">
        <f>COUNTIF(H617:AL617,"HL")</f>
        <v>0</v>
      </c>
      <c r="BB617" s="255">
        <f>COUNTIF(G617:AL617,"P/DS")/2+COUNTIF(G617:AL617,"P/NS")/2+COUNTIF(G617:AL617,"UL")+COUNTIF(G617:AL617,"UL/DS")/2+COUNTIF(G617:AL617,"UL/NS")/2+COUNTIF(G617:AL617,"UL/BL")/2+COUNTIF(G617:AL617,"UL/BF")/2+COUNTIF(G617:AL617,"PH/F")/2+COUNTIF(G617:AL617,"PH/L")/2</f>
        <v>0.5</v>
      </c>
      <c r="BC617" s="255">
        <f>COUNTIF(H617:AL617,"NB")</f>
        <v>0</v>
      </c>
      <c r="BD617" s="255">
        <f>COUNTIF(H617:AL617,"NL")</f>
        <v>0</v>
      </c>
      <c r="BE617" s="255">
        <f>COUNTIF(H617:AL617,"IL")</f>
        <v>0</v>
      </c>
      <c r="BF617" s="255">
        <f>COUNTIF(H617:AL617,"KT")</f>
        <v>0</v>
      </c>
      <c r="BG617" s="255">
        <f>COUNTIF(H617:AL617,"L70")</f>
        <v>0</v>
      </c>
      <c r="BH617" s="255">
        <f>COUNTIF(H617:AL617,"MD")</f>
        <v>0</v>
      </c>
      <c r="BI617" s="255">
        <f>COUNTIF(H617:AL617,"PMD")</f>
        <v>0</v>
      </c>
      <c r="BJ617" s="255">
        <f>COUNTIF(H617:AL617,"PM")</f>
        <v>0</v>
      </c>
      <c r="BK617" s="255">
        <f>COUNTIF(H617:AL617,"BM")</f>
        <v>0</v>
      </c>
      <c r="BL617" s="261">
        <f>SUMIF(H617:AL617,"PD",H618:AL618)+SUMIF(H617:AL617,"PN",H618:AL618)+SUMIF(H617:AL617,"P/DS",H618:AL618)+SUMIF(H617:AL617,"PN/F",H618:AL618)+SUMIF(H617:AL617,"PN/L",H618:AL618)+SUMIF(H617:AL617,"TV",H618:AL618)+SUMIF(H617:AL617,"TVD",H618:AL618)+SUMIF(H617:AL617,"PDD",H618:AL618)</f>
        <v>0</v>
      </c>
      <c r="BM617" s="261">
        <f>SUMIF(H617:AL617,"PD",H619:AL619)+SUMIF(H617:AL617,"PN",H619:AL619)+SUMIF(H617:AL617,"P/DS",H619:AL619)+SUMIF(H617:AL617,"PN/F",H619:AL619)+SUMIF(H617:AL617,"PN/L",H619:AL619)+SUMIF(H617:AL617,"TV",H619:AL619)+SUMIF(H617:AL617,"TVD",H619:AL619)+SUMIF(H617:AL617,"PDD",H619:AL619)+SUMIF(H617:AL617,"PMD",H619:AL619)</f>
        <v>0</v>
      </c>
      <c r="BN617" s="261">
        <f>SUMIF(H617:AL617,"PD",H620:AL620)+SUMIF(H617:AL617,"PN",H620:AL620)+SUMIF(H617:AL617,"P/DS",H620:AL620)+SUMIF(H617:AL617,"PN/F",H620:AL620)+SUMIF(H617:AL617,"PN/L",H620:AL620)+SUMIF(H617:AL617,"TV",H620:AL620)+SUMIF(H617:AL617,"TVD",H620:AL620)</f>
        <v>0</v>
      </c>
      <c r="BO617" s="261">
        <f>SUMIF(H617:AL617,"PD",H621:AL621)+SUMIF(H617:AL617,"PN",H621:AL621)+SUMIF(H617:AL617,"P/DS",H621:AL621)+SUMIF(H617:AL617,"PN/F",H621:AL621)+SUMIF(H617:AL617,"PN/L",H621:AL621)+SUMIF(H617:AL617,"TV",H621:AL621)+SUMIF(H617:AL617,"TVD",H621:AL621)</f>
        <v>0</v>
      </c>
      <c r="BP617" s="261">
        <f>SUMIF(H617:AL617,"PD",H622:AL622)+SUMIF(H617:AL617,"PN",H622:AL622)+SUMIF(H617:AL617,"P/DS",H622:AL622)+SUMIF(H617:AL617,"PN/F",H622:AL622)+SUMIF(H617:AL617,"PN/L",H622:AL622)+SUMIF(H617:AL617,"TV",H622:AL622)+SUMIF(H617:AL617,"TVD",H622:AL622)+SUMIF(H617:AL617,"PDD",H622:AL622)+SUMIF(H617:AL617,"PH",H622:AL622)+SUMIF(H617:AL617,"PM",H622:AL622)</f>
        <v>0</v>
      </c>
      <c r="BQ617" s="261">
        <f>SUMIF(H617:AL617,"PD",H623:AL623)+SUMIF(H617:AL617,"PN",H623:AL623)+SUMIF(H617:AL617,"P/DS",H623:AL623)+SUMIF(H617:AL617,"PN/F",H623:AL623)+SUMIF(H617:AL617,"PN/L",H623:AL623)+SUMIF(H617:AL617,"TV",H623:AL623)+SUMIF(H617:AL617,"TVD",H623:AL623)+SUMIF(H617:AL617,"PDD",H623:AL623)+SUMIF(H617:AL617,"PH",H623:AL623)+SUMIF(H617:AL617,"PM",H623:AL623)</f>
        <v>0</v>
      </c>
      <c r="BR617" s="269">
        <f>SUM(H618:AL618)-BL617</f>
        <v>24.5</v>
      </c>
      <c r="BS617" s="269">
        <f>SUM(H619:AL619)-BM617</f>
        <v>9.5</v>
      </c>
      <c r="BT617" s="269">
        <f>SUM(H620:AL620)-BN617</f>
        <v>0</v>
      </c>
      <c r="BU617" s="269">
        <f>SUM(H621:AL621)-BO617</f>
        <v>6.5</v>
      </c>
      <c r="BV617" s="269">
        <f>SUM(H622:AL622)-BP617</f>
        <v>0</v>
      </c>
      <c r="BW617" s="269">
        <f>SUM(H623:AL623)-BQ617</f>
        <v>0</v>
      </c>
      <c r="BX617" s="255">
        <f>SUMIF(H617:AL617,"PD",H624:AL624)+SUMIF(H617:AL617,"PN",H624:AL624)+SUMIF(H617:AL617,"P/DS",H624:AL624)+SUMIF(H617:AL617,"PN/F",H624:AL624)+SUMIF(H617:AL617,"PN/L",H624:AL624)</f>
        <v>0</v>
      </c>
      <c r="BY617" s="255">
        <f>SUM(H624:AL624)-BX617</f>
        <v>0</v>
      </c>
      <c r="BZ617" s="255">
        <f t="shared" ref="BZ617" si="228">+SUM(BL617:BW624)</f>
        <v>40.5</v>
      </c>
      <c r="CA617" s="266">
        <f>(COUNTIFS(H617:AL617,"PD",H618:AL618,"&gt;=2"))*0.5-IF(CN617="VP",COUNTIFS($H$16:$AL$16,"SAT",H617:AL617,"PD",H618:AL618,"&gt;=2"))*0.5</f>
        <v>0</v>
      </c>
      <c r="CB617" s="266">
        <f>(COUNTIFS(H617:AL617,"PN",H619:AL619,"&gt;=0.5",H618:AL618,"&gt;=1.5"))*0.5+COUNTIFS(H617:AL617,"PDD",H619:AL619,"&gt;=0.5",H618:AL618,"&gt;=1.5")*0.5</f>
        <v>0</v>
      </c>
      <c r="CC617" s="273">
        <f>(COUNTIFS(H617:AL617,"TV",H619:AL619,"&gt;=10"))*0.5+(COUNTIFS(H617:AL617,"PMD",H619:AL619,"&gt;=2"))*0.5</f>
        <v>0</v>
      </c>
      <c r="CD617" s="266">
        <f>(COUNTIFS(H617:AL617,"TVD",H621:AL621,"&gt;=6.5",H619:AL619,"&gt;=3.5"))*0.5</f>
        <v>0</v>
      </c>
      <c r="CE617" s="266">
        <f>(COUNTIFS(H617:AL617,"PD",H622:AL622,"&gt;=10"))*0.5</f>
        <v>0</v>
      </c>
      <c r="CF617" s="266">
        <f>(COUNTIFS(H617:AL617,"PDD",H622:AL622,"&gt;=3.5",H623:AL623,"&gt;=6.5")+COUNTIFS(H617:AL617,"PH",H623:AL623,"&gt;=0.5",H622:AL622,"&gt;=1.5")+COUNTIFS(H617:AL617,"PM",H623:AL623,"&gt;=0.5",H622:AL622,"&gt;=1.5"))*0.5</f>
        <v>0</v>
      </c>
      <c r="CG617" s="266">
        <f>(COUNTIFS(H617:AL617,"DS",H618:AL618,"&gt;=2")+COUNTIFS(H617:AL617,"AL/DS",H618:AL618,"&gt;=2"))*0.5-IF(CN617="VP",COUNTIFS($H$16:$AL$16,"SAT",H617:AL617,"DS",H618:AL618,"&gt;=2"))*0.5</f>
        <v>0.5</v>
      </c>
      <c r="CH617" s="266">
        <f>(COUNTIFS(H617:AL617,"NS",H619:AL619,"&gt;=0.5",H618:AL618,"&gt;=1.5")+COUNTIFS(H617:AL617,"AL/NS",H619:AL619,"&gt;=0.5",H618:AL618,"&gt;=1.5")+COUNTIFS(H617:AL617,"NHD",H619:AL619,"&gt;=4.5",H622:AL622,"&gt;=2",H618:AL618,"&gt;=1.5"))*0.5</f>
        <v>5.5</v>
      </c>
      <c r="CI617" s="266">
        <f>(COUNTIF(H619:AL619,"&gt;=10")+COUNTIFS(H617:AL617,"MD",H619:AL619,"&gt;=2")-COUNTIFS(H617:AL617,"TV",H619:AL619,"&gt;=10"))*0.5</f>
        <v>0</v>
      </c>
      <c r="CJ617" s="266">
        <f>(COUNTIFS(H617:AL617,"D",H621:AL621,"&gt;=6.5",H619:AL619,"&gt;=3.5"))*0.5</f>
        <v>0.5</v>
      </c>
      <c r="CK617" s="266">
        <f>(COUNTIF(H622:AL622,"&gt;=10")-COUNTIFS(H617:AL617,"PD",H622:AL622,"&gt;=10"))*0.5</f>
        <v>0</v>
      </c>
      <c r="CL617" s="265">
        <f>(COUNTIFS(H617:AL617,"NHD",H622:AL622,"&gt;=3.5",H623:AL623,"&gt;=6.5")+COUNTIFS(H617:AL617,"BH",H622:AL622,"&gt;=1.5",H623:AL623,"&gt;=0.5")+COUNTIFS(H617:AL617,"BM",H622:AL622,"&gt;=1.5",H623:AL623,"&gt;=0.5")+COUNTIFS(H617:AL617,"D",H622:AL622,"&gt;=1.5",H623:AL623,"&gt;=0.5"))*0.5</f>
        <v>0</v>
      </c>
      <c r="CM617" s="272"/>
      <c r="CN617" s="264" t="s">
        <v>723</v>
      </c>
      <c r="CO617" s="183">
        <f t="shared" ref="CO617" si="229">+AM617+AN617+AO617+AP617+AQ617+AR617+AS617+AU617+BG617</f>
        <v>26</v>
      </c>
      <c r="CP617" s="225">
        <f>+SUM(I618:I623)-I624</f>
        <v>10.5</v>
      </c>
      <c r="CQ617" s="225">
        <f>+SUM(J618:J623)-J624</f>
        <v>2.5</v>
      </c>
      <c r="CR617" s="225">
        <f>+SUM(K618:K623)-K624</f>
        <v>2.5</v>
      </c>
      <c r="CS617" s="182"/>
      <c r="CT617" s="182"/>
      <c r="CU617" s="182"/>
      <c r="CV617" s="182"/>
      <c r="CW617" s="182"/>
      <c r="CX617" s="182"/>
      <c r="CY617" s="182"/>
      <c r="CZ617" s="182"/>
      <c r="DA617" s="182"/>
    </row>
    <row r="618" spans="1:105" s="120" customFormat="1" ht="15" customHeight="1">
      <c r="A618" s="228"/>
      <c r="B618" s="277"/>
      <c r="C618" s="280"/>
      <c r="D618" s="237"/>
      <c r="E618" s="237"/>
      <c r="F618" s="242" t="s">
        <v>82</v>
      </c>
      <c r="G618" s="121">
        <v>1.5</v>
      </c>
      <c r="H618" s="83"/>
      <c r="I618" s="83"/>
      <c r="J618" s="83">
        <v>2</v>
      </c>
      <c r="K618" s="83">
        <v>2</v>
      </c>
      <c r="L618" s="83">
        <v>2</v>
      </c>
      <c r="M618" s="83">
        <v>2</v>
      </c>
      <c r="N618" s="83">
        <v>2</v>
      </c>
      <c r="O618" s="83"/>
      <c r="P618" s="83">
        <v>2</v>
      </c>
      <c r="Q618" s="83">
        <v>2</v>
      </c>
      <c r="R618" s="83">
        <v>2</v>
      </c>
      <c r="S618" s="83">
        <v>2</v>
      </c>
      <c r="T618" s="83">
        <v>2</v>
      </c>
      <c r="U618" s="83">
        <v>2</v>
      </c>
      <c r="V618" s="83"/>
      <c r="W618" s="83"/>
      <c r="X618" s="83">
        <v>2.5</v>
      </c>
      <c r="Y618" s="83"/>
      <c r="Z618" s="83"/>
      <c r="AA618" s="83"/>
      <c r="AB618" s="83"/>
      <c r="AC618" s="79"/>
      <c r="AD618" s="79"/>
      <c r="AE618" s="79"/>
      <c r="AF618" s="79"/>
      <c r="AG618" s="79"/>
      <c r="AH618" s="79"/>
      <c r="AI618" s="79"/>
      <c r="AJ618" s="79"/>
      <c r="AK618" s="79"/>
      <c r="AL618" s="79"/>
      <c r="AM618" s="240"/>
      <c r="AN618" s="240"/>
      <c r="AO618" s="240"/>
      <c r="AP618" s="240"/>
      <c r="AQ618" s="240"/>
      <c r="AR618" s="240"/>
      <c r="AS618" s="240"/>
      <c r="AT618" s="256"/>
      <c r="AU618" s="256"/>
      <c r="AV618" s="259"/>
      <c r="AW618" s="259"/>
      <c r="AX618" s="256"/>
      <c r="AY618" s="256"/>
      <c r="AZ618" s="256"/>
      <c r="BA618" s="256"/>
      <c r="BB618" s="256"/>
      <c r="BC618" s="256"/>
      <c r="BD618" s="256"/>
      <c r="BE618" s="256"/>
      <c r="BF618" s="256"/>
      <c r="BG618" s="256"/>
      <c r="BH618" s="256"/>
      <c r="BI618" s="256"/>
      <c r="BJ618" s="256"/>
      <c r="BK618" s="256"/>
      <c r="BL618" s="262"/>
      <c r="BM618" s="262"/>
      <c r="BN618" s="262"/>
      <c r="BO618" s="262"/>
      <c r="BP618" s="262"/>
      <c r="BQ618" s="262"/>
      <c r="BR618" s="270"/>
      <c r="BS618" s="270"/>
      <c r="BT618" s="270"/>
      <c r="BU618" s="270"/>
      <c r="BV618" s="270"/>
      <c r="BW618" s="270"/>
      <c r="BX618" s="256"/>
      <c r="BY618" s="256"/>
      <c r="BZ618" s="256"/>
      <c r="CA618" s="267"/>
      <c r="CB618" s="267"/>
      <c r="CC618" s="274"/>
      <c r="CD618" s="267"/>
      <c r="CE618" s="267"/>
      <c r="CF618" s="267"/>
      <c r="CG618" s="267"/>
      <c r="CH618" s="267"/>
      <c r="CI618" s="267"/>
      <c r="CJ618" s="267"/>
      <c r="CK618" s="267"/>
      <c r="CL618" s="265"/>
      <c r="CM618" s="272"/>
      <c r="CN618" s="264"/>
      <c r="CO618" s="183"/>
      <c r="CP618" s="226"/>
      <c r="CQ618" s="226"/>
      <c r="CR618" s="226"/>
      <c r="CS618" s="182"/>
      <c r="CT618" s="182"/>
      <c r="CU618" s="182"/>
      <c r="CV618" s="182"/>
      <c r="CW618" s="182"/>
      <c r="CX618" s="182"/>
      <c r="CY618" s="182"/>
      <c r="CZ618" s="182"/>
      <c r="DA618" s="182"/>
    </row>
    <row r="619" spans="1:105" s="120" customFormat="1" ht="15" customHeight="1">
      <c r="A619" s="228"/>
      <c r="B619" s="277"/>
      <c r="C619" s="280"/>
      <c r="D619" s="237"/>
      <c r="E619" s="237"/>
      <c r="F619" s="243"/>
      <c r="G619" s="122">
        <v>2</v>
      </c>
      <c r="H619" s="84"/>
      <c r="I619" s="84">
        <v>4</v>
      </c>
      <c r="J619" s="84">
        <v>0.5</v>
      </c>
      <c r="K619" s="84">
        <v>0.5</v>
      </c>
      <c r="L619" s="84">
        <v>0.5</v>
      </c>
      <c r="M619" s="84">
        <v>0.5</v>
      </c>
      <c r="N619" s="84">
        <v>0.5</v>
      </c>
      <c r="O619" s="84"/>
      <c r="P619" s="84">
        <v>0.5</v>
      </c>
      <c r="Q619" s="84">
        <v>0.5</v>
      </c>
      <c r="R619" s="84">
        <v>0.5</v>
      </c>
      <c r="S619" s="84">
        <v>0.5</v>
      </c>
      <c r="T619" s="84">
        <v>0.5</v>
      </c>
      <c r="U619" s="84">
        <v>0.5</v>
      </c>
      <c r="V619" s="84"/>
      <c r="W619" s="84"/>
      <c r="X619" s="84"/>
      <c r="Y619" s="84"/>
      <c r="Z619" s="84"/>
      <c r="AA619" s="84"/>
      <c r="AB619" s="84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240"/>
      <c r="AN619" s="240"/>
      <c r="AO619" s="240"/>
      <c r="AP619" s="240"/>
      <c r="AQ619" s="240"/>
      <c r="AR619" s="240"/>
      <c r="AS619" s="240"/>
      <c r="AT619" s="256"/>
      <c r="AU619" s="256"/>
      <c r="AV619" s="259"/>
      <c r="AW619" s="259"/>
      <c r="AX619" s="256"/>
      <c r="AY619" s="256"/>
      <c r="AZ619" s="256"/>
      <c r="BA619" s="256"/>
      <c r="BB619" s="256"/>
      <c r="BC619" s="256"/>
      <c r="BD619" s="256"/>
      <c r="BE619" s="256"/>
      <c r="BF619" s="256"/>
      <c r="BG619" s="256"/>
      <c r="BH619" s="256"/>
      <c r="BI619" s="256"/>
      <c r="BJ619" s="256"/>
      <c r="BK619" s="256"/>
      <c r="BL619" s="262"/>
      <c r="BM619" s="262"/>
      <c r="BN619" s="262"/>
      <c r="BO619" s="262"/>
      <c r="BP619" s="262"/>
      <c r="BQ619" s="262"/>
      <c r="BR619" s="270"/>
      <c r="BS619" s="270"/>
      <c r="BT619" s="270"/>
      <c r="BU619" s="270"/>
      <c r="BV619" s="270"/>
      <c r="BW619" s="270"/>
      <c r="BX619" s="256"/>
      <c r="BY619" s="256"/>
      <c r="BZ619" s="256"/>
      <c r="CA619" s="267"/>
      <c r="CB619" s="267"/>
      <c r="CC619" s="274"/>
      <c r="CD619" s="267"/>
      <c r="CE619" s="267"/>
      <c r="CF619" s="267"/>
      <c r="CG619" s="267"/>
      <c r="CH619" s="267"/>
      <c r="CI619" s="267"/>
      <c r="CJ619" s="267"/>
      <c r="CK619" s="267"/>
      <c r="CL619" s="265"/>
      <c r="CM619" s="272"/>
      <c r="CN619" s="264"/>
      <c r="CO619" s="183"/>
      <c r="CP619" s="226"/>
      <c r="CQ619" s="226"/>
      <c r="CR619" s="226"/>
      <c r="CS619" s="182"/>
      <c r="CT619" s="182"/>
      <c r="CU619" s="182"/>
      <c r="CV619" s="182"/>
      <c r="CW619" s="182"/>
      <c r="CX619" s="182"/>
      <c r="CY619" s="182"/>
      <c r="CZ619" s="182"/>
      <c r="DA619" s="182"/>
    </row>
    <row r="620" spans="1:105" s="120" customFormat="1" ht="15" customHeight="1">
      <c r="A620" s="228"/>
      <c r="B620" s="277"/>
      <c r="C620" s="280"/>
      <c r="D620" s="237"/>
      <c r="E620" s="237"/>
      <c r="F620" s="243"/>
      <c r="G620" s="122">
        <v>2.1</v>
      </c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240"/>
      <c r="AN620" s="240"/>
      <c r="AO620" s="240"/>
      <c r="AP620" s="240"/>
      <c r="AQ620" s="240"/>
      <c r="AR620" s="240"/>
      <c r="AS620" s="240"/>
      <c r="AT620" s="256"/>
      <c r="AU620" s="256"/>
      <c r="AV620" s="259"/>
      <c r="AW620" s="259"/>
      <c r="AX620" s="256"/>
      <c r="AY620" s="256"/>
      <c r="AZ620" s="256"/>
      <c r="BA620" s="256"/>
      <c r="BB620" s="256"/>
      <c r="BC620" s="256"/>
      <c r="BD620" s="256"/>
      <c r="BE620" s="256"/>
      <c r="BF620" s="256"/>
      <c r="BG620" s="256"/>
      <c r="BH620" s="256"/>
      <c r="BI620" s="256"/>
      <c r="BJ620" s="256"/>
      <c r="BK620" s="256"/>
      <c r="BL620" s="262"/>
      <c r="BM620" s="262"/>
      <c r="BN620" s="262"/>
      <c r="BO620" s="262"/>
      <c r="BP620" s="262"/>
      <c r="BQ620" s="262"/>
      <c r="BR620" s="270"/>
      <c r="BS620" s="270"/>
      <c r="BT620" s="270"/>
      <c r="BU620" s="270"/>
      <c r="BV620" s="270"/>
      <c r="BW620" s="270"/>
      <c r="BX620" s="256"/>
      <c r="BY620" s="256"/>
      <c r="BZ620" s="256"/>
      <c r="CA620" s="267"/>
      <c r="CB620" s="267"/>
      <c r="CC620" s="274"/>
      <c r="CD620" s="267"/>
      <c r="CE620" s="267"/>
      <c r="CF620" s="267"/>
      <c r="CG620" s="267"/>
      <c r="CH620" s="267"/>
      <c r="CI620" s="267"/>
      <c r="CJ620" s="267"/>
      <c r="CK620" s="267"/>
      <c r="CL620" s="265"/>
      <c r="CM620" s="272"/>
      <c r="CN620" s="264"/>
      <c r="CO620" s="183"/>
      <c r="CP620" s="226"/>
      <c r="CQ620" s="226"/>
      <c r="CR620" s="226"/>
      <c r="CS620" s="182"/>
      <c r="CT620" s="182"/>
      <c r="CU620" s="182"/>
      <c r="CV620" s="182"/>
      <c r="CW620" s="182"/>
      <c r="CX620" s="182"/>
      <c r="CY620" s="182"/>
      <c r="CZ620" s="182"/>
      <c r="DA620" s="182"/>
    </row>
    <row r="621" spans="1:105" s="120" customFormat="1" ht="15" customHeight="1">
      <c r="A621" s="228"/>
      <c r="B621" s="277"/>
      <c r="C621" s="280"/>
      <c r="D621" s="237"/>
      <c r="E621" s="237"/>
      <c r="F621" s="243"/>
      <c r="G621" s="122">
        <v>2.7</v>
      </c>
      <c r="H621" s="84"/>
      <c r="I621" s="84">
        <v>6.5</v>
      </c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240"/>
      <c r="AN621" s="240"/>
      <c r="AO621" s="240"/>
      <c r="AP621" s="240"/>
      <c r="AQ621" s="240"/>
      <c r="AR621" s="240"/>
      <c r="AS621" s="240"/>
      <c r="AT621" s="256"/>
      <c r="AU621" s="256"/>
      <c r="AV621" s="259"/>
      <c r="AW621" s="259"/>
      <c r="AX621" s="256"/>
      <c r="AY621" s="256"/>
      <c r="AZ621" s="256"/>
      <c r="BA621" s="256"/>
      <c r="BB621" s="256"/>
      <c r="BC621" s="256"/>
      <c r="BD621" s="256"/>
      <c r="BE621" s="256"/>
      <c r="BF621" s="256"/>
      <c r="BG621" s="256"/>
      <c r="BH621" s="256"/>
      <c r="BI621" s="256"/>
      <c r="BJ621" s="256"/>
      <c r="BK621" s="256"/>
      <c r="BL621" s="262"/>
      <c r="BM621" s="262"/>
      <c r="BN621" s="262"/>
      <c r="BO621" s="262"/>
      <c r="BP621" s="262"/>
      <c r="BQ621" s="262"/>
      <c r="BR621" s="270"/>
      <c r="BS621" s="270"/>
      <c r="BT621" s="270"/>
      <c r="BU621" s="270"/>
      <c r="BV621" s="270"/>
      <c r="BW621" s="270"/>
      <c r="BX621" s="256"/>
      <c r="BY621" s="256"/>
      <c r="BZ621" s="256"/>
      <c r="CA621" s="267"/>
      <c r="CB621" s="267"/>
      <c r="CC621" s="274"/>
      <c r="CD621" s="267"/>
      <c r="CE621" s="267"/>
      <c r="CF621" s="267"/>
      <c r="CG621" s="267"/>
      <c r="CH621" s="267"/>
      <c r="CI621" s="267"/>
      <c r="CJ621" s="267"/>
      <c r="CK621" s="267"/>
      <c r="CL621" s="265"/>
      <c r="CM621" s="272"/>
      <c r="CN621" s="264"/>
      <c r="CO621" s="183"/>
      <c r="CP621" s="226"/>
      <c r="CQ621" s="226"/>
      <c r="CR621" s="226"/>
      <c r="CS621" s="182"/>
      <c r="CT621" s="182"/>
      <c r="CU621" s="182"/>
      <c r="CV621" s="182"/>
      <c r="CW621" s="182"/>
      <c r="CX621" s="182"/>
      <c r="CY621" s="182"/>
      <c r="CZ621" s="182"/>
      <c r="DA621" s="182"/>
    </row>
    <row r="622" spans="1:105" s="120" customFormat="1" ht="15" customHeight="1">
      <c r="A622" s="228"/>
      <c r="B622" s="277"/>
      <c r="C622" s="280"/>
      <c r="D622" s="237"/>
      <c r="E622" s="237"/>
      <c r="F622" s="243"/>
      <c r="G622" s="122">
        <v>3</v>
      </c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240"/>
      <c r="AN622" s="240"/>
      <c r="AO622" s="240"/>
      <c r="AP622" s="240"/>
      <c r="AQ622" s="240"/>
      <c r="AR622" s="240"/>
      <c r="AS622" s="240"/>
      <c r="AT622" s="256"/>
      <c r="AU622" s="256"/>
      <c r="AV622" s="259"/>
      <c r="AW622" s="259"/>
      <c r="AX622" s="256"/>
      <c r="AY622" s="256"/>
      <c r="AZ622" s="256"/>
      <c r="BA622" s="256"/>
      <c r="BB622" s="256"/>
      <c r="BC622" s="256"/>
      <c r="BD622" s="256"/>
      <c r="BE622" s="256"/>
      <c r="BF622" s="256"/>
      <c r="BG622" s="256"/>
      <c r="BH622" s="256"/>
      <c r="BI622" s="256"/>
      <c r="BJ622" s="256"/>
      <c r="BK622" s="256"/>
      <c r="BL622" s="262"/>
      <c r="BM622" s="262"/>
      <c r="BN622" s="262"/>
      <c r="BO622" s="262"/>
      <c r="BP622" s="262"/>
      <c r="BQ622" s="262"/>
      <c r="BR622" s="270"/>
      <c r="BS622" s="270"/>
      <c r="BT622" s="270"/>
      <c r="BU622" s="270"/>
      <c r="BV622" s="270"/>
      <c r="BW622" s="270"/>
      <c r="BX622" s="256"/>
      <c r="BY622" s="256"/>
      <c r="BZ622" s="256"/>
      <c r="CA622" s="267"/>
      <c r="CB622" s="267"/>
      <c r="CC622" s="274"/>
      <c r="CD622" s="267"/>
      <c r="CE622" s="267"/>
      <c r="CF622" s="267"/>
      <c r="CG622" s="267"/>
      <c r="CH622" s="267"/>
      <c r="CI622" s="267"/>
      <c r="CJ622" s="267"/>
      <c r="CK622" s="267"/>
      <c r="CL622" s="265"/>
      <c r="CM622" s="272"/>
      <c r="CN622" s="264"/>
      <c r="CO622" s="183"/>
      <c r="CP622" s="226"/>
      <c r="CQ622" s="226"/>
      <c r="CR622" s="226"/>
      <c r="CS622" s="182"/>
      <c r="CT622" s="182"/>
      <c r="CU622" s="182"/>
      <c r="CV622" s="182"/>
      <c r="CW622" s="182"/>
      <c r="CX622" s="182"/>
      <c r="CY622" s="182"/>
      <c r="CZ622" s="182"/>
      <c r="DA622" s="182"/>
    </row>
    <row r="623" spans="1:105" s="120" customFormat="1" ht="15" customHeight="1">
      <c r="A623" s="228"/>
      <c r="B623" s="277"/>
      <c r="C623" s="280"/>
      <c r="D623" s="237"/>
      <c r="E623" s="237"/>
      <c r="F623" s="244"/>
      <c r="G623" s="123">
        <v>3.9</v>
      </c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1"/>
      <c r="AD623" s="81"/>
      <c r="AE623" s="81"/>
      <c r="AF623" s="81"/>
      <c r="AG623" s="81"/>
      <c r="AH623" s="81"/>
      <c r="AI623" s="81"/>
      <c r="AJ623" s="81"/>
      <c r="AK623" s="81"/>
      <c r="AL623" s="81"/>
      <c r="AM623" s="240"/>
      <c r="AN623" s="240"/>
      <c r="AO623" s="240"/>
      <c r="AP623" s="240"/>
      <c r="AQ623" s="240"/>
      <c r="AR623" s="240"/>
      <c r="AS623" s="240"/>
      <c r="AT623" s="256"/>
      <c r="AU623" s="256"/>
      <c r="AV623" s="259"/>
      <c r="AW623" s="259"/>
      <c r="AX623" s="256"/>
      <c r="AY623" s="256"/>
      <c r="AZ623" s="256"/>
      <c r="BA623" s="256"/>
      <c r="BB623" s="256"/>
      <c r="BC623" s="256"/>
      <c r="BD623" s="256"/>
      <c r="BE623" s="256"/>
      <c r="BF623" s="256"/>
      <c r="BG623" s="256"/>
      <c r="BH623" s="256"/>
      <c r="BI623" s="256"/>
      <c r="BJ623" s="256"/>
      <c r="BK623" s="256"/>
      <c r="BL623" s="262"/>
      <c r="BM623" s="262"/>
      <c r="BN623" s="262"/>
      <c r="BO623" s="262"/>
      <c r="BP623" s="262"/>
      <c r="BQ623" s="262"/>
      <c r="BR623" s="270"/>
      <c r="BS623" s="270"/>
      <c r="BT623" s="270"/>
      <c r="BU623" s="270"/>
      <c r="BV623" s="270"/>
      <c r="BW623" s="270"/>
      <c r="BX623" s="256"/>
      <c r="BY623" s="256"/>
      <c r="BZ623" s="256"/>
      <c r="CA623" s="267"/>
      <c r="CB623" s="267"/>
      <c r="CC623" s="274"/>
      <c r="CD623" s="267"/>
      <c r="CE623" s="267"/>
      <c r="CF623" s="267"/>
      <c r="CG623" s="267"/>
      <c r="CH623" s="267"/>
      <c r="CI623" s="267"/>
      <c r="CJ623" s="267"/>
      <c r="CK623" s="267"/>
      <c r="CL623" s="265"/>
      <c r="CM623" s="272"/>
      <c r="CN623" s="264"/>
      <c r="CO623" s="183"/>
      <c r="CP623" s="226"/>
      <c r="CQ623" s="226"/>
      <c r="CR623" s="226"/>
      <c r="CS623" s="182"/>
      <c r="CT623" s="182"/>
      <c r="CU623" s="182"/>
      <c r="CV623" s="182"/>
      <c r="CW623" s="182"/>
      <c r="CX623" s="182"/>
      <c r="CY623" s="182"/>
      <c r="CZ623" s="182"/>
      <c r="DA623" s="182"/>
    </row>
    <row r="624" spans="1:105" s="120" customFormat="1" ht="15" customHeight="1" thickBot="1">
      <c r="A624" s="229"/>
      <c r="B624" s="278"/>
      <c r="C624" s="281"/>
      <c r="D624" s="238"/>
      <c r="E624" s="238"/>
      <c r="F624" s="245" t="s">
        <v>83</v>
      </c>
      <c r="G624" s="35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241"/>
      <c r="AN624" s="241"/>
      <c r="AO624" s="241"/>
      <c r="AP624" s="241"/>
      <c r="AQ624" s="241"/>
      <c r="AR624" s="241"/>
      <c r="AS624" s="241"/>
      <c r="AT624" s="257"/>
      <c r="AU624" s="257"/>
      <c r="AV624" s="260"/>
      <c r="AW624" s="260"/>
      <c r="AX624" s="257"/>
      <c r="AY624" s="257"/>
      <c r="AZ624" s="257"/>
      <c r="BA624" s="257"/>
      <c r="BB624" s="257"/>
      <c r="BC624" s="257"/>
      <c r="BD624" s="257"/>
      <c r="BE624" s="257"/>
      <c r="BF624" s="257"/>
      <c r="BG624" s="257"/>
      <c r="BH624" s="257"/>
      <c r="BI624" s="257"/>
      <c r="BJ624" s="257"/>
      <c r="BK624" s="257"/>
      <c r="BL624" s="263"/>
      <c r="BM624" s="263"/>
      <c r="BN624" s="263"/>
      <c r="BO624" s="263"/>
      <c r="BP624" s="263"/>
      <c r="BQ624" s="263"/>
      <c r="BR624" s="271"/>
      <c r="BS624" s="271"/>
      <c r="BT624" s="271"/>
      <c r="BU624" s="271"/>
      <c r="BV624" s="271"/>
      <c r="BW624" s="271"/>
      <c r="BX624" s="257"/>
      <c r="BY624" s="257"/>
      <c r="BZ624" s="257"/>
      <c r="CA624" s="268"/>
      <c r="CB624" s="268"/>
      <c r="CC624" s="275"/>
      <c r="CD624" s="268"/>
      <c r="CE624" s="268"/>
      <c r="CF624" s="268"/>
      <c r="CG624" s="268"/>
      <c r="CH624" s="268"/>
      <c r="CI624" s="268"/>
      <c r="CJ624" s="268"/>
      <c r="CK624" s="268"/>
      <c r="CL624" s="265"/>
      <c r="CM624" s="272"/>
      <c r="CN624" s="264"/>
      <c r="CO624" s="183"/>
      <c r="CP624" s="226"/>
      <c r="CQ624" s="226"/>
      <c r="CR624" s="226"/>
      <c r="CS624" s="182"/>
      <c r="CT624" s="182"/>
      <c r="CU624" s="182"/>
      <c r="CV624" s="182"/>
      <c r="CW624" s="182"/>
      <c r="CX624" s="182"/>
      <c r="CY624" s="182"/>
      <c r="CZ624" s="182"/>
      <c r="DA624" s="182"/>
    </row>
    <row r="625" spans="1:105" s="120" customFormat="1" ht="15" customHeight="1">
      <c r="A625" s="227">
        <f t="shared" ref="A625" si="230">A617+1</f>
        <v>77</v>
      </c>
      <c r="B625" s="276" t="s">
        <v>958</v>
      </c>
      <c r="C625" s="279" t="s">
        <v>959</v>
      </c>
      <c r="D625" s="236">
        <v>44482</v>
      </c>
      <c r="E625" s="236" t="s">
        <v>1198</v>
      </c>
      <c r="F625" s="253" t="s">
        <v>80</v>
      </c>
      <c r="G625" s="254"/>
      <c r="H625" s="82" t="s">
        <v>69</v>
      </c>
      <c r="I625" s="82"/>
      <c r="J625" s="82" t="s">
        <v>60</v>
      </c>
      <c r="K625" s="82" t="s">
        <v>60</v>
      </c>
      <c r="L625" s="82" t="s">
        <v>60</v>
      </c>
      <c r="M625" s="82" t="s">
        <v>60</v>
      </c>
      <c r="N625" s="82" t="s">
        <v>60</v>
      </c>
      <c r="O625" s="82"/>
      <c r="P625" s="82" t="s">
        <v>71</v>
      </c>
      <c r="Q625" s="82" t="s">
        <v>71</v>
      </c>
      <c r="R625" s="82" t="s">
        <v>60</v>
      </c>
      <c r="S625" s="82" t="s">
        <v>60</v>
      </c>
      <c r="T625" s="82" t="s">
        <v>60</v>
      </c>
      <c r="U625" s="82" t="s">
        <v>60</v>
      </c>
      <c r="V625" s="82"/>
      <c r="W625" s="82" t="s">
        <v>61</v>
      </c>
      <c r="X625" s="82" t="s">
        <v>61</v>
      </c>
      <c r="Y625" s="82" t="s">
        <v>61</v>
      </c>
      <c r="Z625" s="82" t="s">
        <v>61</v>
      </c>
      <c r="AA625" s="82" t="s">
        <v>61</v>
      </c>
      <c r="AB625" s="82" t="s">
        <v>61</v>
      </c>
      <c r="AC625" s="82"/>
      <c r="AD625" s="82" t="s">
        <v>61</v>
      </c>
      <c r="AE625" s="82" t="s">
        <v>61</v>
      </c>
      <c r="AF625" s="82" t="s">
        <v>61</v>
      </c>
      <c r="AG625" s="82" t="s">
        <v>61</v>
      </c>
      <c r="AH625" s="82" t="s">
        <v>61</v>
      </c>
      <c r="AI625" s="82" t="s">
        <v>1471</v>
      </c>
      <c r="AJ625" s="82"/>
      <c r="AK625" s="82" t="s">
        <v>60</v>
      </c>
      <c r="AL625" s="82" t="s">
        <v>60</v>
      </c>
      <c r="AM625" s="239">
        <f>COUNTIF(H625:AL625,"PH")+COUNTIF(H625:AL625,"PH/L")+COUNTIF(H625:AL625,"PM")</f>
        <v>0</v>
      </c>
      <c r="AN625" s="239">
        <f>COUNTIF(H625:AL625,"PD")+COUNTIF(H625:AL625,"PDD")+COUNTIF(H625:AL625,"P/DS")/2+COUNTIF(H625:AL625,"PMD")</f>
        <v>0</v>
      </c>
      <c r="AO625" s="239">
        <f>COUNTIF(H625:AL625,"PN")+COUNTIF(H625:AL625,"P/NS")/2+COUNTIF(H625:AL625,"PH")+COUNTIF(H625:AL625,"PH/F")/2+COUNTIF(H625:AL625,"PH/L")/2+COUNTIF(H625:AL625,"PM")</f>
        <v>0</v>
      </c>
      <c r="AP625" s="239">
        <f>COUNTIF(H625:AL625,"BH")+COUNTIF(H625:AL625,"AL/BL")+COUNTIF(H625:AL625,"UL/BL")+COUNTIF(H625:AL625,"BM")</f>
        <v>0</v>
      </c>
      <c r="AQ625" s="239">
        <f>COUNTIF(H625:AL625,"DS")+COUNTIF(H625:AL625,"AL/DS")/2+COUNTIF(H625:AL625,"UL/DS")/2+COUNTIF(H625:AL625,"CT")+COUNTIF(H625:AL625,"MD")</f>
        <v>11.5</v>
      </c>
      <c r="AR625" s="239">
        <f>COUNTIF(H625:AL625,"NS")+COUNTIF(H625:AL625,"AL/NS")/2+COUNTIF(H625:AL625,"UL/NS")/2+COUNTIF(H625:AL625,"BH")+COUNTIF(H625:AL625,"AL/BF")/2+COUNTIF(H625:AL625,"AL/BL")/2+COUNTIF(H625:AL625,"UL/BL")/2+COUNTIF(H625:AL625,"UL/BF")/2+COUNTIF(H625:AL625,"BM")</f>
        <v>11</v>
      </c>
      <c r="AS625" s="239">
        <f>COUNTIF(H625:AL625,"AL")+COUNTIF(H625:AL625,"AL/DS")/2+COUNTIF(H625:AL625,"AL/NS")/2+COUNTIF(H625:AL625,"NH")+COUNTIF(H625:AL625,"SL")+COUNTIF(H625:AL625,"NHD")+COUNTIF(H625:AL625,"B")+COUNTIF(H625:AL625,"HL")+COUNTIF(H625:AL625,"AL/BF")/2+COUNTIF(H625:AL625,"AL/BL")/2</f>
        <v>1</v>
      </c>
      <c r="AT625" s="255">
        <f>COUNTIF(H625:AL625,"PD")+COUNTIF(H625:AL625,"PN")+COUNTIF(H625:AL625,"P/DS")/2+COUNTIF(H625:AL625,"P/NS")/2+COUNTIF(H625:AL625,"DS")+COUNTIF(H625:AL625,"NS")+COUNTIF(H625:AL625,"AL")+COUNTIF(H625:AL625,"AL/DS")+COUNTIF(H625:AL625,"AL/NS")+COUNTIF(H625:AL625,"NH")+COUNTIF(H625:AL625,"SL")+COUNTIF(H625:AL625,"UL/DS")/2+COUNTIF(H625:AL625,"UL/NS")/2+COUNTIF(H625:AL625,"CT")+COUNTIF(H625:AL625,"NHD")+COUNTIF(H625:AL625,"PDD")+COUNTIF(H625:AL625,"B")+COUNTIF(H625:AL625,"HL")+COUNTIF(H625:AL625,"PH")+COUNTIF(H625:AL625,"BH")+COUNTIF(H625:AL625,"AL/BF")+COUNTIF(H625:AL625,"AL/BL")+COUNTIF(H625:AL625,"UL/BF")/2+COUNTIF(H625:AL625,"UL/BL")/2+COUNTIF(H625:AL625,"PH/F")/2+COUNTIF(H625:AL625,"PH/L")/2+COUNTIF(H625:AL625,"MD")+COUNTIF(H625:AL625,"PMD")+COUNTIF(H625:AL625,"PM")+COUNTIF(H625:AL625,"BM")</f>
        <v>23.5</v>
      </c>
      <c r="AU625" s="255">
        <f>COUNTIF(H625:AL625,"P/DS")/2+COUNTIF(H625:AL625,"P/NS")/2+COUNTIF(H625:AL625,"IL")+COUNTIF(H625:AL625,"NL")+COUNTIF(H625:AL625,"UL")+COUNTIF(H625:AL625,"UL/DS")/2+COUNTIF(H625:AL625,"UL/NS")/2+COUNTIF(H625:AL625,"KT")+COUNTIF(H625:AL625,"UL/BF")/2+COUNTIF(H625:AL625,"UL/BL")/2+COUNTIF(H625:AL625,"PH/F")/2+COUNTIF(H625:AL625,"PH/L")/2+COUNTIF(H625:AL625,"NB")</f>
        <v>2.5</v>
      </c>
      <c r="AV625" s="258">
        <f>COUNTIF(H625:AL625,"PN")+COUNTIF(H625:AL625,"TVD")+COUNTIF(H625:AL625,"PH")+COUNTIF(H625:AL625,"PM")+COUNTIF(H625:AL625,"PDD")-COUNTIFS(H625:AL625,"PN",H632:AL632,"&gt;=3")-COUNTIFS(H625:AL625,"PM",H632:AL632,"&gt;=3")</f>
        <v>0</v>
      </c>
      <c r="AW625" s="258">
        <f>COUNTIF(H625:AL625,"NS")+COUNTIF(H625:AL625,"D")+COUNTIF(H625:AL625,"BH")+COUNTIF(H625:AL625,"NHD")+COUNTIF(H625:AL625,"BM")-COUNTIFS(H625:AL625,"NS",H632:AL632,"&gt;=3")-COUNTIFS(H625:AL625,"BH",H632:AL632,"&gt;=3")-COUNTIFS(H625:AL625,"BM",H632:AL632,"&gt;=3")</f>
        <v>11</v>
      </c>
      <c r="AX625" s="255">
        <f>COUNTIF(H625:AL625,"AL")+COUNTIF(H625:AL625,"AL/DS")/2+COUNTIF(H625:AL625,"AL/NS")/2+COUNTIF(H625:AL625,"AL/BF")+COUNTIF(H625:AL625,"AL/BL")/2</f>
        <v>0</v>
      </c>
      <c r="AY625" s="255">
        <f>COUNTIF(H625:AL625,"SL")</f>
        <v>0</v>
      </c>
      <c r="AZ625" s="255">
        <f>COUNTIF(H625:AL625,"NH")</f>
        <v>1</v>
      </c>
      <c r="BA625" s="255">
        <f>COUNTIF(H625:AL625,"HL")</f>
        <v>0</v>
      </c>
      <c r="BB625" s="255">
        <f>COUNTIF(G625:AL625,"P/DS")/2+COUNTIF(G625:AL625,"P/NS")/2+COUNTIF(G625:AL625,"UL")+COUNTIF(G625:AL625,"UL/DS")/2+COUNTIF(G625:AL625,"UL/NS")/2+COUNTIF(G625:AL625,"UL/BL")/2+COUNTIF(G625:AL625,"UL/BF")/2+COUNTIF(G625:AL625,"PH/F")/2+COUNTIF(G625:AL625,"PH/L")/2</f>
        <v>2.5</v>
      </c>
      <c r="BC625" s="255">
        <f>COUNTIF(H625:AL625,"NB")</f>
        <v>0</v>
      </c>
      <c r="BD625" s="255">
        <f>COUNTIF(H625:AL625,"NL")</f>
        <v>0</v>
      </c>
      <c r="BE625" s="255">
        <f>COUNTIF(H625:AL625,"IL")</f>
        <v>0</v>
      </c>
      <c r="BF625" s="255">
        <f>COUNTIF(H625:AL625,"KT")</f>
        <v>0</v>
      </c>
      <c r="BG625" s="255">
        <f>COUNTIF(H625:AL625,"L70")</f>
        <v>0</v>
      </c>
      <c r="BH625" s="255">
        <f>COUNTIF(H625:AL625,"MD")</f>
        <v>0</v>
      </c>
      <c r="BI625" s="255">
        <f>COUNTIF(H625:AL625,"PMD")</f>
        <v>0</v>
      </c>
      <c r="BJ625" s="255">
        <f>COUNTIF(H625:AL625,"PM")</f>
        <v>0</v>
      </c>
      <c r="BK625" s="255">
        <f>COUNTIF(H625:AL625,"BM")</f>
        <v>0</v>
      </c>
      <c r="BL625" s="261">
        <f>SUMIF(H625:AL625,"PD",H626:AL626)+SUMIF(H625:AL625,"PN",H626:AL626)+SUMIF(H625:AL625,"P/DS",H626:AL626)+SUMIF(H625:AL625,"PN/F",H626:AL626)+SUMIF(H625:AL625,"PN/L",H626:AL626)+SUMIF(H625:AL625,"TV",H626:AL626)+SUMIF(H625:AL625,"TVD",H626:AL626)+SUMIF(H625:AL625,"PDD",H626:AL626)</f>
        <v>0</v>
      </c>
      <c r="BM625" s="261">
        <f>SUMIF(H625:AL625,"PD",H627:AL627)+SUMIF(H625:AL625,"PN",H627:AL627)+SUMIF(H625:AL625,"P/DS",H627:AL627)+SUMIF(H625:AL625,"PN/F",H627:AL627)+SUMIF(H625:AL625,"PN/L",H627:AL627)+SUMIF(H625:AL625,"TV",H627:AL627)+SUMIF(H625:AL625,"TVD",H627:AL627)+SUMIF(H625:AL625,"PDD",H627:AL627)+SUMIF(H625:AL625,"PMD",H627:AL627)</f>
        <v>0</v>
      </c>
      <c r="BN625" s="261">
        <f>SUMIF(H625:AL625,"PD",H628:AL628)+SUMIF(H625:AL625,"PN",H628:AL628)+SUMIF(H625:AL625,"P/DS",H628:AL628)+SUMIF(H625:AL625,"PN/F",H628:AL628)+SUMIF(H625:AL625,"PN/L",H628:AL628)+SUMIF(H625:AL625,"TV",H628:AL628)+SUMIF(H625:AL625,"TVD",H628:AL628)</f>
        <v>0</v>
      </c>
      <c r="BO625" s="261">
        <f>SUMIF(H625:AL625,"PD",H629:AL629)+SUMIF(H625:AL625,"PN",H629:AL629)+SUMIF(H625:AL625,"P/DS",H629:AL629)+SUMIF(H625:AL625,"PN/F",H629:AL629)+SUMIF(H625:AL625,"PN/L",H629:AL629)+SUMIF(H625:AL625,"TV",H629:AL629)+SUMIF(H625:AL625,"TVD",H629:AL629)</f>
        <v>0</v>
      </c>
      <c r="BP625" s="261">
        <f>SUMIF(H625:AL625,"PD",H630:AL630)+SUMIF(H625:AL625,"PN",H630:AL630)+SUMIF(H625:AL625,"P/DS",H630:AL630)+SUMIF(H625:AL625,"PN/F",H630:AL630)+SUMIF(H625:AL625,"PN/L",H630:AL630)+SUMIF(H625:AL625,"TV",H630:AL630)+SUMIF(H625:AL625,"TVD",H630:AL630)+SUMIF(H625:AL625,"PDD",H630:AL630)+SUMIF(H625:AL625,"PH",H630:AL630)+SUMIF(H625:AL625,"PM",H630:AL630)</f>
        <v>0</v>
      </c>
      <c r="BQ625" s="261">
        <f>SUMIF(H625:AL625,"PD",H631:AL631)+SUMIF(H625:AL625,"PN",H631:AL631)+SUMIF(H625:AL625,"P/DS",H631:AL631)+SUMIF(H625:AL625,"PN/F",H631:AL631)+SUMIF(H625:AL625,"PN/L",H631:AL631)+SUMIF(H625:AL625,"TV",H631:AL631)+SUMIF(H625:AL625,"TVD",H631:AL631)+SUMIF(H625:AL625,"PDD",H631:AL631)+SUMIF(H625:AL625,"PH",H631:AL631)+SUMIF(H625:AL625,"PM",H631:AL631)</f>
        <v>0</v>
      </c>
      <c r="BR625" s="269">
        <f>SUM(H626:AL626)-BL625</f>
        <v>18.5</v>
      </c>
      <c r="BS625" s="269">
        <f>SUM(H627:AL627)-BM625</f>
        <v>9.5</v>
      </c>
      <c r="BT625" s="269">
        <f>SUM(H628:AL628)-BN625</f>
        <v>0</v>
      </c>
      <c r="BU625" s="269">
        <f>SUM(H629:AL629)-BO625</f>
        <v>0</v>
      </c>
      <c r="BV625" s="269">
        <f>SUM(H630:AL630)-BP625</f>
        <v>0</v>
      </c>
      <c r="BW625" s="269">
        <f>SUM(H631:AL631)-BQ625</f>
        <v>0</v>
      </c>
      <c r="BX625" s="255">
        <f>SUMIF(H625:AL625,"PD",H632:AL632)+SUMIF(H625:AL625,"PN",H632:AL632)+SUMIF(H625:AL625,"P/DS",H632:AL632)+SUMIF(H625:AL625,"PN/F",H632:AL632)+SUMIF(H625:AL625,"PN/L",H632:AL632)</f>
        <v>0</v>
      </c>
      <c r="BY625" s="255">
        <f>SUM(H632:AL632)-BX625</f>
        <v>1.8</v>
      </c>
      <c r="BZ625" s="255">
        <f t="shared" ref="BZ625" si="231">+SUM(BL625:BW632)</f>
        <v>28</v>
      </c>
      <c r="CA625" s="266">
        <f>(COUNTIFS(H625:AL625,"PD",H626:AL626,"&gt;=2"))*0.5-IF(CN625="VP",COUNTIFS($H$16:$AL$16,"SAT",H625:AL625,"PD",H626:AL626,"&gt;=2"))*0.5</f>
        <v>0</v>
      </c>
      <c r="CB625" s="266">
        <f>(COUNTIFS(H625:AL625,"PN",H627:AL627,"&gt;=0.5",H626:AL626,"&gt;=1.5"))*0.5+COUNTIFS(H625:AL625,"PDD",H627:AL627,"&gt;=0.5",H626:AL626,"&gt;=1.5")*0.5</f>
        <v>0</v>
      </c>
      <c r="CC625" s="273">
        <f>(COUNTIFS(H625:AL625,"TV",H627:AL627,"&gt;=10"))*0.5+(COUNTIFS(H625:AL625,"PMD",H627:AL627,"&gt;=2"))*0.5</f>
        <v>0</v>
      </c>
      <c r="CD625" s="266">
        <f>(COUNTIFS(H625:AL625,"TVD",H629:AL629,"&gt;=6.5",H627:AL627,"&gt;=3.5"))*0.5</f>
        <v>0</v>
      </c>
      <c r="CE625" s="266">
        <f>(COUNTIFS(H625:AL625,"PD",H630:AL630,"&gt;=10"))*0.5</f>
        <v>0</v>
      </c>
      <c r="CF625" s="266">
        <f>(COUNTIFS(H625:AL625,"PDD",H630:AL630,"&gt;=3.5",H631:AL631,"&gt;=6.5")+COUNTIFS(H625:AL625,"PH",H631:AL631,"&gt;=0.5",H630:AL630,"&gt;=1.5")+COUNTIFS(H625:AL625,"PM",H631:AL631,"&gt;=0.5",H630:AL630,"&gt;=1.5"))*0.5</f>
        <v>0</v>
      </c>
      <c r="CG625" s="266">
        <f>(COUNTIFS(H625:AL625,"DS",H626:AL626,"&gt;=2")+COUNTIFS(H625:AL625,"AL/DS",H626:AL626,"&gt;=2"))*0.5-IF(CN625="VP",COUNTIFS($H$16:$AL$16,"SAT",H625:AL625,"DS",H626:AL626,"&gt;=2"))*0.5</f>
        <v>2.5</v>
      </c>
      <c r="CH625" s="266">
        <f>(COUNTIFS(H625:AL625,"NS",H627:AL627,"&gt;=0.5",H626:AL626,"&gt;=1.5")+COUNTIFS(H625:AL625,"AL/NS",H627:AL627,"&gt;=0.5",H626:AL626,"&gt;=1.5")+COUNTIFS(H625:AL625,"NHD",H627:AL627,"&gt;=4.5",H630:AL630,"&gt;=2",H626:AL626,"&gt;=1.5"))*0.5</f>
        <v>1.5</v>
      </c>
      <c r="CI625" s="266">
        <f>(COUNTIF(H627:AL627,"&gt;=10")+COUNTIFS(H625:AL625,"MD",H627:AL627,"&gt;=2")-COUNTIFS(H625:AL625,"TV",H627:AL627,"&gt;=10"))*0.5</f>
        <v>0</v>
      </c>
      <c r="CJ625" s="266">
        <f>(COUNTIFS(H625:AL625,"D",H629:AL629,"&gt;=6.5",H627:AL627,"&gt;=3.5"))*0.5</f>
        <v>0</v>
      </c>
      <c r="CK625" s="266">
        <f>(COUNTIF(H630:AL630,"&gt;=10")-COUNTIFS(H625:AL625,"PD",H630:AL630,"&gt;=10"))*0.5</f>
        <v>0</v>
      </c>
      <c r="CL625" s="265">
        <f>(COUNTIFS(H625:AL625,"NHD",H630:AL630,"&gt;=3.5",H631:AL631,"&gt;=6.5")+COUNTIFS(H625:AL625,"BH",H630:AL630,"&gt;=1.5",H631:AL631,"&gt;=0.5")+COUNTIFS(H625:AL625,"BM",H630:AL630,"&gt;=1.5",H631:AL631,"&gt;=0.5")+COUNTIFS(H625:AL625,"D",H630:AL630,"&gt;=1.5",H631:AL631,"&gt;=0.5"))*0.5</f>
        <v>0</v>
      </c>
      <c r="CM625" s="272"/>
      <c r="CN625" s="264" t="s">
        <v>723</v>
      </c>
      <c r="CO625" s="183">
        <f t="shared" ref="CO625" si="232">+AM625+AN625+AO625+AP625+AQ625+AR625+AS625+AU625+BG625</f>
        <v>26</v>
      </c>
      <c r="CP625" s="225">
        <f>+SUM(I626:I631)-I632</f>
        <v>0</v>
      </c>
      <c r="CQ625" s="225">
        <f>+SUM(J626:J631)-J632</f>
        <v>0</v>
      </c>
      <c r="CR625" s="225">
        <f>+SUM(K626:K631)-K632</f>
        <v>0</v>
      </c>
      <c r="CS625" s="182"/>
      <c r="CT625" s="182"/>
      <c r="CU625" s="182"/>
      <c r="CV625" s="182"/>
      <c r="CW625" s="182"/>
      <c r="CX625" s="182"/>
      <c r="CY625" s="182"/>
      <c r="CZ625" s="182"/>
      <c r="DA625" s="182"/>
    </row>
    <row r="626" spans="1:105" s="120" customFormat="1" ht="15" customHeight="1">
      <c r="A626" s="228"/>
      <c r="B626" s="277"/>
      <c r="C626" s="280"/>
      <c r="D626" s="237"/>
      <c r="E626" s="237"/>
      <c r="F626" s="242" t="s">
        <v>82</v>
      </c>
      <c r="G626" s="121">
        <v>1.5</v>
      </c>
      <c r="H626" s="83"/>
      <c r="I626" s="83"/>
      <c r="J626" s="83"/>
      <c r="K626" s="83"/>
      <c r="L626" s="83"/>
      <c r="M626" s="83">
        <v>2.5</v>
      </c>
      <c r="N626" s="83">
        <v>2.5</v>
      </c>
      <c r="O626" s="83"/>
      <c r="P626" s="83"/>
      <c r="Q626" s="83"/>
      <c r="R626" s="83">
        <v>2.5</v>
      </c>
      <c r="S626" s="83">
        <v>2.5</v>
      </c>
      <c r="T626" s="83"/>
      <c r="U626" s="83">
        <v>2.5</v>
      </c>
      <c r="V626" s="83"/>
      <c r="W626" s="83">
        <v>2</v>
      </c>
      <c r="X626" s="83">
        <v>2</v>
      </c>
      <c r="Y626" s="83"/>
      <c r="Z626" s="83"/>
      <c r="AA626" s="83">
        <v>2</v>
      </c>
      <c r="AB626" s="83"/>
      <c r="AC626" s="79"/>
      <c r="AD626" s="79"/>
      <c r="AE626" s="79"/>
      <c r="AF626" s="79"/>
      <c r="AG626" s="79"/>
      <c r="AH626" s="79"/>
      <c r="AI626" s="79"/>
      <c r="AJ626" s="79"/>
      <c r="AK626" s="79"/>
      <c r="AL626" s="79"/>
      <c r="AM626" s="240"/>
      <c r="AN626" s="240"/>
      <c r="AO626" s="240"/>
      <c r="AP626" s="240"/>
      <c r="AQ626" s="240"/>
      <c r="AR626" s="240"/>
      <c r="AS626" s="240"/>
      <c r="AT626" s="256"/>
      <c r="AU626" s="256"/>
      <c r="AV626" s="259"/>
      <c r="AW626" s="259"/>
      <c r="AX626" s="256"/>
      <c r="AY626" s="256"/>
      <c r="AZ626" s="256"/>
      <c r="BA626" s="256"/>
      <c r="BB626" s="256"/>
      <c r="BC626" s="256"/>
      <c r="BD626" s="256"/>
      <c r="BE626" s="256"/>
      <c r="BF626" s="256"/>
      <c r="BG626" s="256"/>
      <c r="BH626" s="256"/>
      <c r="BI626" s="256"/>
      <c r="BJ626" s="256"/>
      <c r="BK626" s="256"/>
      <c r="BL626" s="262"/>
      <c r="BM626" s="262"/>
      <c r="BN626" s="262"/>
      <c r="BO626" s="262"/>
      <c r="BP626" s="262"/>
      <c r="BQ626" s="262"/>
      <c r="BR626" s="270"/>
      <c r="BS626" s="270"/>
      <c r="BT626" s="270"/>
      <c r="BU626" s="270"/>
      <c r="BV626" s="270"/>
      <c r="BW626" s="270"/>
      <c r="BX626" s="256"/>
      <c r="BY626" s="256"/>
      <c r="BZ626" s="256"/>
      <c r="CA626" s="267"/>
      <c r="CB626" s="267"/>
      <c r="CC626" s="274"/>
      <c r="CD626" s="267"/>
      <c r="CE626" s="267"/>
      <c r="CF626" s="267"/>
      <c r="CG626" s="267"/>
      <c r="CH626" s="267"/>
      <c r="CI626" s="267"/>
      <c r="CJ626" s="267"/>
      <c r="CK626" s="267"/>
      <c r="CL626" s="265"/>
      <c r="CM626" s="272"/>
      <c r="CN626" s="264"/>
      <c r="CO626" s="183"/>
      <c r="CP626" s="226"/>
      <c r="CQ626" s="226"/>
      <c r="CR626" s="226"/>
      <c r="CS626" s="182"/>
      <c r="CT626" s="182"/>
      <c r="CU626" s="182"/>
      <c r="CV626" s="182"/>
      <c r="CW626" s="182"/>
      <c r="CX626" s="182"/>
      <c r="CY626" s="182"/>
      <c r="CZ626" s="182"/>
      <c r="DA626" s="182"/>
    </row>
    <row r="627" spans="1:105" s="120" customFormat="1" ht="15" customHeight="1">
      <c r="A627" s="228"/>
      <c r="B627" s="277"/>
      <c r="C627" s="280"/>
      <c r="D627" s="237"/>
      <c r="E627" s="237"/>
      <c r="F627" s="243"/>
      <c r="G627" s="122">
        <v>2</v>
      </c>
      <c r="H627" s="84"/>
      <c r="I627" s="84"/>
      <c r="J627" s="84"/>
      <c r="K627" s="84"/>
      <c r="L627" s="84"/>
      <c r="M627" s="84"/>
      <c r="N627" s="84"/>
      <c r="O627" s="84">
        <v>8</v>
      </c>
      <c r="P627" s="84"/>
      <c r="Q627" s="84"/>
      <c r="R627" s="84"/>
      <c r="S627" s="84"/>
      <c r="T627" s="84"/>
      <c r="U627" s="84"/>
      <c r="V627" s="84"/>
      <c r="W627" s="84">
        <v>0.5</v>
      </c>
      <c r="X627" s="84">
        <v>0.5</v>
      </c>
      <c r="Y627" s="84"/>
      <c r="Z627" s="84"/>
      <c r="AA627" s="84">
        <v>0.5</v>
      </c>
      <c r="AB627" s="84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240"/>
      <c r="AN627" s="240"/>
      <c r="AO627" s="240"/>
      <c r="AP627" s="240"/>
      <c r="AQ627" s="240"/>
      <c r="AR627" s="240"/>
      <c r="AS627" s="240"/>
      <c r="AT627" s="256"/>
      <c r="AU627" s="256"/>
      <c r="AV627" s="259"/>
      <c r="AW627" s="259"/>
      <c r="AX627" s="256"/>
      <c r="AY627" s="256"/>
      <c r="AZ627" s="256"/>
      <c r="BA627" s="256"/>
      <c r="BB627" s="256"/>
      <c r="BC627" s="256"/>
      <c r="BD627" s="256"/>
      <c r="BE627" s="256"/>
      <c r="BF627" s="256"/>
      <c r="BG627" s="256"/>
      <c r="BH627" s="256"/>
      <c r="BI627" s="256"/>
      <c r="BJ627" s="256"/>
      <c r="BK627" s="256"/>
      <c r="BL627" s="262"/>
      <c r="BM627" s="262"/>
      <c r="BN627" s="262"/>
      <c r="BO627" s="262"/>
      <c r="BP627" s="262"/>
      <c r="BQ627" s="262"/>
      <c r="BR627" s="270"/>
      <c r="BS627" s="270"/>
      <c r="BT627" s="270"/>
      <c r="BU627" s="270"/>
      <c r="BV627" s="270"/>
      <c r="BW627" s="270"/>
      <c r="BX627" s="256"/>
      <c r="BY627" s="256"/>
      <c r="BZ627" s="256"/>
      <c r="CA627" s="267"/>
      <c r="CB627" s="267"/>
      <c r="CC627" s="274"/>
      <c r="CD627" s="267"/>
      <c r="CE627" s="267"/>
      <c r="CF627" s="267"/>
      <c r="CG627" s="267"/>
      <c r="CH627" s="267"/>
      <c r="CI627" s="267"/>
      <c r="CJ627" s="267"/>
      <c r="CK627" s="267"/>
      <c r="CL627" s="265"/>
      <c r="CM627" s="272"/>
      <c r="CN627" s="264"/>
      <c r="CO627" s="183"/>
      <c r="CP627" s="226"/>
      <c r="CQ627" s="226"/>
      <c r="CR627" s="226"/>
      <c r="CS627" s="182"/>
      <c r="CT627" s="182"/>
      <c r="CU627" s="182"/>
      <c r="CV627" s="182"/>
      <c r="CW627" s="182"/>
      <c r="CX627" s="182"/>
      <c r="CY627" s="182"/>
      <c r="CZ627" s="182"/>
      <c r="DA627" s="182"/>
    </row>
    <row r="628" spans="1:105" s="120" customFormat="1" ht="15" customHeight="1">
      <c r="A628" s="228"/>
      <c r="B628" s="277"/>
      <c r="C628" s="280"/>
      <c r="D628" s="237"/>
      <c r="E628" s="237"/>
      <c r="F628" s="243"/>
      <c r="G628" s="122">
        <v>2.1</v>
      </c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240"/>
      <c r="AN628" s="240"/>
      <c r="AO628" s="240"/>
      <c r="AP628" s="240"/>
      <c r="AQ628" s="240"/>
      <c r="AR628" s="240"/>
      <c r="AS628" s="240"/>
      <c r="AT628" s="256"/>
      <c r="AU628" s="256"/>
      <c r="AV628" s="259"/>
      <c r="AW628" s="259"/>
      <c r="AX628" s="256"/>
      <c r="AY628" s="256"/>
      <c r="AZ628" s="256"/>
      <c r="BA628" s="256"/>
      <c r="BB628" s="256"/>
      <c r="BC628" s="256"/>
      <c r="BD628" s="256"/>
      <c r="BE628" s="256"/>
      <c r="BF628" s="256"/>
      <c r="BG628" s="256"/>
      <c r="BH628" s="256"/>
      <c r="BI628" s="256"/>
      <c r="BJ628" s="256"/>
      <c r="BK628" s="256"/>
      <c r="BL628" s="262"/>
      <c r="BM628" s="262"/>
      <c r="BN628" s="262"/>
      <c r="BO628" s="262"/>
      <c r="BP628" s="262"/>
      <c r="BQ628" s="262"/>
      <c r="BR628" s="270"/>
      <c r="BS628" s="270"/>
      <c r="BT628" s="270"/>
      <c r="BU628" s="270"/>
      <c r="BV628" s="270"/>
      <c r="BW628" s="270"/>
      <c r="BX628" s="256"/>
      <c r="BY628" s="256"/>
      <c r="BZ628" s="256"/>
      <c r="CA628" s="267"/>
      <c r="CB628" s="267"/>
      <c r="CC628" s="274"/>
      <c r="CD628" s="267"/>
      <c r="CE628" s="267"/>
      <c r="CF628" s="267"/>
      <c r="CG628" s="267"/>
      <c r="CH628" s="267"/>
      <c r="CI628" s="267"/>
      <c r="CJ628" s="267"/>
      <c r="CK628" s="267"/>
      <c r="CL628" s="265"/>
      <c r="CM628" s="272"/>
      <c r="CN628" s="264"/>
      <c r="CO628" s="183"/>
      <c r="CP628" s="226"/>
      <c r="CQ628" s="226"/>
      <c r="CR628" s="226"/>
      <c r="CS628" s="182"/>
      <c r="CT628" s="182"/>
      <c r="CU628" s="182"/>
      <c r="CV628" s="182"/>
      <c r="CW628" s="182"/>
      <c r="CX628" s="182"/>
      <c r="CY628" s="182"/>
      <c r="CZ628" s="182"/>
      <c r="DA628" s="182"/>
    </row>
    <row r="629" spans="1:105" s="120" customFormat="1" ht="15" customHeight="1">
      <c r="A629" s="228"/>
      <c r="B629" s="277"/>
      <c r="C629" s="280"/>
      <c r="D629" s="237"/>
      <c r="E629" s="237"/>
      <c r="F629" s="243"/>
      <c r="G629" s="122">
        <v>2.7</v>
      </c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240"/>
      <c r="AN629" s="240"/>
      <c r="AO629" s="240"/>
      <c r="AP629" s="240"/>
      <c r="AQ629" s="240"/>
      <c r="AR629" s="240"/>
      <c r="AS629" s="240"/>
      <c r="AT629" s="256"/>
      <c r="AU629" s="256"/>
      <c r="AV629" s="259"/>
      <c r="AW629" s="259"/>
      <c r="AX629" s="256"/>
      <c r="AY629" s="256"/>
      <c r="AZ629" s="256"/>
      <c r="BA629" s="256"/>
      <c r="BB629" s="256"/>
      <c r="BC629" s="256"/>
      <c r="BD629" s="256"/>
      <c r="BE629" s="256"/>
      <c r="BF629" s="256"/>
      <c r="BG629" s="256"/>
      <c r="BH629" s="256"/>
      <c r="BI629" s="256"/>
      <c r="BJ629" s="256"/>
      <c r="BK629" s="256"/>
      <c r="BL629" s="262"/>
      <c r="BM629" s="262"/>
      <c r="BN629" s="262"/>
      <c r="BO629" s="262"/>
      <c r="BP629" s="262"/>
      <c r="BQ629" s="262"/>
      <c r="BR629" s="270"/>
      <c r="BS629" s="270"/>
      <c r="BT629" s="270"/>
      <c r="BU629" s="270"/>
      <c r="BV629" s="270"/>
      <c r="BW629" s="270"/>
      <c r="BX629" s="256"/>
      <c r="BY629" s="256"/>
      <c r="BZ629" s="256"/>
      <c r="CA629" s="267"/>
      <c r="CB629" s="267"/>
      <c r="CC629" s="274"/>
      <c r="CD629" s="267"/>
      <c r="CE629" s="267"/>
      <c r="CF629" s="267"/>
      <c r="CG629" s="267"/>
      <c r="CH629" s="267"/>
      <c r="CI629" s="267"/>
      <c r="CJ629" s="267"/>
      <c r="CK629" s="267"/>
      <c r="CL629" s="265"/>
      <c r="CM629" s="272"/>
      <c r="CN629" s="264"/>
      <c r="CO629" s="183"/>
      <c r="CP629" s="226"/>
      <c r="CQ629" s="226"/>
      <c r="CR629" s="226"/>
      <c r="CS629" s="182"/>
      <c r="CT629" s="182"/>
      <c r="CU629" s="182"/>
      <c r="CV629" s="182"/>
      <c r="CW629" s="182"/>
      <c r="CX629" s="182"/>
      <c r="CY629" s="182"/>
      <c r="CZ629" s="182"/>
      <c r="DA629" s="182"/>
    </row>
    <row r="630" spans="1:105" s="120" customFormat="1" ht="15" customHeight="1">
      <c r="A630" s="228"/>
      <c r="B630" s="277"/>
      <c r="C630" s="280"/>
      <c r="D630" s="237"/>
      <c r="E630" s="237"/>
      <c r="F630" s="243"/>
      <c r="G630" s="122">
        <v>3</v>
      </c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240"/>
      <c r="AN630" s="240"/>
      <c r="AO630" s="240"/>
      <c r="AP630" s="240"/>
      <c r="AQ630" s="240"/>
      <c r="AR630" s="240"/>
      <c r="AS630" s="240"/>
      <c r="AT630" s="256"/>
      <c r="AU630" s="256"/>
      <c r="AV630" s="259"/>
      <c r="AW630" s="259"/>
      <c r="AX630" s="256"/>
      <c r="AY630" s="256"/>
      <c r="AZ630" s="256"/>
      <c r="BA630" s="256"/>
      <c r="BB630" s="256"/>
      <c r="BC630" s="256"/>
      <c r="BD630" s="256"/>
      <c r="BE630" s="256"/>
      <c r="BF630" s="256"/>
      <c r="BG630" s="256"/>
      <c r="BH630" s="256"/>
      <c r="BI630" s="256"/>
      <c r="BJ630" s="256"/>
      <c r="BK630" s="256"/>
      <c r="BL630" s="262"/>
      <c r="BM630" s="262"/>
      <c r="BN630" s="262"/>
      <c r="BO630" s="262"/>
      <c r="BP630" s="262"/>
      <c r="BQ630" s="262"/>
      <c r="BR630" s="270"/>
      <c r="BS630" s="270"/>
      <c r="BT630" s="270"/>
      <c r="BU630" s="270"/>
      <c r="BV630" s="270"/>
      <c r="BW630" s="270"/>
      <c r="BX630" s="256"/>
      <c r="BY630" s="256"/>
      <c r="BZ630" s="256"/>
      <c r="CA630" s="267"/>
      <c r="CB630" s="267"/>
      <c r="CC630" s="274"/>
      <c r="CD630" s="267"/>
      <c r="CE630" s="267"/>
      <c r="CF630" s="267"/>
      <c r="CG630" s="267"/>
      <c r="CH630" s="267"/>
      <c r="CI630" s="267"/>
      <c r="CJ630" s="267"/>
      <c r="CK630" s="267"/>
      <c r="CL630" s="265"/>
      <c r="CM630" s="272"/>
      <c r="CN630" s="264"/>
      <c r="CO630" s="183"/>
      <c r="CP630" s="226"/>
      <c r="CQ630" s="226"/>
      <c r="CR630" s="226"/>
      <c r="CS630" s="182"/>
      <c r="CT630" s="182"/>
      <c r="CU630" s="182"/>
      <c r="CV630" s="182"/>
      <c r="CW630" s="182"/>
      <c r="CX630" s="182"/>
      <c r="CY630" s="182"/>
      <c r="CZ630" s="182"/>
      <c r="DA630" s="182"/>
    </row>
    <row r="631" spans="1:105" s="120" customFormat="1" ht="15" customHeight="1">
      <c r="A631" s="228"/>
      <c r="B631" s="277"/>
      <c r="C631" s="280"/>
      <c r="D631" s="237"/>
      <c r="E631" s="237"/>
      <c r="F631" s="244"/>
      <c r="G631" s="123">
        <v>3.9</v>
      </c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1"/>
      <c r="AD631" s="81"/>
      <c r="AE631" s="81"/>
      <c r="AF631" s="81"/>
      <c r="AG631" s="81"/>
      <c r="AH631" s="81"/>
      <c r="AI631" s="81"/>
      <c r="AJ631" s="81"/>
      <c r="AK631" s="81"/>
      <c r="AL631" s="81"/>
      <c r="AM631" s="240"/>
      <c r="AN631" s="240"/>
      <c r="AO631" s="240"/>
      <c r="AP631" s="240"/>
      <c r="AQ631" s="240"/>
      <c r="AR631" s="240"/>
      <c r="AS631" s="240"/>
      <c r="AT631" s="256"/>
      <c r="AU631" s="256"/>
      <c r="AV631" s="259"/>
      <c r="AW631" s="259"/>
      <c r="AX631" s="256"/>
      <c r="AY631" s="256"/>
      <c r="AZ631" s="256"/>
      <c r="BA631" s="256"/>
      <c r="BB631" s="256"/>
      <c r="BC631" s="256"/>
      <c r="BD631" s="256"/>
      <c r="BE631" s="256"/>
      <c r="BF631" s="256"/>
      <c r="BG631" s="256"/>
      <c r="BH631" s="256"/>
      <c r="BI631" s="256"/>
      <c r="BJ631" s="256"/>
      <c r="BK631" s="256"/>
      <c r="BL631" s="262"/>
      <c r="BM631" s="262"/>
      <c r="BN631" s="262"/>
      <c r="BO631" s="262"/>
      <c r="BP631" s="262"/>
      <c r="BQ631" s="262"/>
      <c r="BR631" s="270"/>
      <c r="BS631" s="270"/>
      <c r="BT631" s="270"/>
      <c r="BU631" s="270"/>
      <c r="BV631" s="270"/>
      <c r="BW631" s="270"/>
      <c r="BX631" s="256"/>
      <c r="BY631" s="256"/>
      <c r="BZ631" s="256"/>
      <c r="CA631" s="267"/>
      <c r="CB631" s="267"/>
      <c r="CC631" s="274"/>
      <c r="CD631" s="267"/>
      <c r="CE631" s="267"/>
      <c r="CF631" s="267"/>
      <c r="CG631" s="267"/>
      <c r="CH631" s="267"/>
      <c r="CI631" s="267"/>
      <c r="CJ631" s="267"/>
      <c r="CK631" s="267"/>
      <c r="CL631" s="265"/>
      <c r="CM631" s="272"/>
      <c r="CN631" s="264"/>
      <c r="CO631" s="183"/>
      <c r="CP631" s="226"/>
      <c r="CQ631" s="226"/>
      <c r="CR631" s="226"/>
      <c r="CS631" s="182"/>
      <c r="CT631" s="182"/>
      <c r="CU631" s="182"/>
      <c r="CV631" s="182"/>
      <c r="CW631" s="182"/>
      <c r="CX631" s="182"/>
      <c r="CY631" s="182"/>
      <c r="CZ631" s="182"/>
      <c r="DA631" s="182"/>
    </row>
    <row r="632" spans="1:105" s="120" customFormat="1" ht="15" customHeight="1" thickBot="1">
      <c r="A632" s="229"/>
      <c r="B632" s="278"/>
      <c r="C632" s="281"/>
      <c r="D632" s="238"/>
      <c r="E632" s="238"/>
      <c r="F632" s="245" t="s">
        <v>83</v>
      </c>
      <c r="G632" s="246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35"/>
      <c r="AD632" s="35"/>
      <c r="AE632" s="35"/>
      <c r="AF632" s="35"/>
      <c r="AG632" s="35"/>
      <c r="AH632" s="35">
        <v>1.8</v>
      </c>
      <c r="AI632" s="35"/>
      <c r="AJ632" s="35"/>
      <c r="AK632" s="35"/>
      <c r="AL632" s="35"/>
      <c r="AM632" s="241"/>
      <c r="AN632" s="241"/>
      <c r="AO632" s="241"/>
      <c r="AP632" s="241"/>
      <c r="AQ632" s="241"/>
      <c r="AR632" s="241"/>
      <c r="AS632" s="241"/>
      <c r="AT632" s="257"/>
      <c r="AU632" s="257"/>
      <c r="AV632" s="260"/>
      <c r="AW632" s="260"/>
      <c r="AX632" s="257"/>
      <c r="AY632" s="257"/>
      <c r="AZ632" s="257"/>
      <c r="BA632" s="257"/>
      <c r="BB632" s="257"/>
      <c r="BC632" s="257"/>
      <c r="BD632" s="257"/>
      <c r="BE632" s="257"/>
      <c r="BF632" s="257"/>
      <c r="BG632" s="257"/>
      <c r="BH632" s="257"/>
      <c r="BI632" s="257"/>
      <c r="BJ632" s="257"/>
      <c r="BK632" s="257"/>
      <c r="BL632" s="263"/>
      <c r="BM632" s="263"/>
      <c r="BN632" s="263"/>
      <c r="BO632" s="263"/>
      <c r="BP632" s="263"/>
      <c r="BQ632" s="263"/>
      <c r="BR632" s="271"/>
      <c r="BS632" s="271"/>
      <c r="BT632" s="271"/>
      <c r="BU632" s="271"/>
      <c r="BV632" s="271"/>
      <c r="BW632" s="271"/>
      <c r="BX632" s="257"/>
      <c r="BY632" s="257"/>
      <c r="BZ632" s="257"/>
      <c r="CA632" s="268"/>
      <c r="CB632" s="268"/>
      <c r="CC632" s="275"/>
      <c r="CD632" s="268"/>
      <c r="CE632" s="268"/>
      <c r="CF632" s="268"/>
      <c r="CG632" s="268"/>
      <c r="CH632" s="268"/>
      <c r="CI632" s="268"/>
      <c r="CJ632" s="268"/>
      <c r="CK632" s="268"/>
      <c r="CL632" s="265"/>
      <c r="CM632" s="272"/>
      <c r="CN632" s="264"/>
      <c r="CO632" s="183"/>
      <c r="CP632" s="226"/>
      <c r="CQ632" s="226"/>
      <c r="CR632" s="226"/>
      <c r="CS632" s="182"/>
      <c r="CT632" s="182"/>
      <c r="CU632" s="182"/>
      <c r="CV632" s="182"/>
      <c r="CW632" s="182"/>
      <c r="CX632" s="182"/>
      <c r="CY632" s="182"/>
      <c r="CZ632" s="182"/>
      <c r="DA632" s="182"/>
    </row>
    <row r="633" spans="1:105" s="120" customFormat="1" ht="15" customHeight="1">
      <c r="A633" s="227">
        <f t="shared" ref="A633" si="233">A625+1</f>
        <v>78</v>
      </c>
      <c r="B633" s="276" t="s">
        <v>143</v>
      </c>
      <c r="C633" s="279" t="s">
        <v>144</v>
      </c>
      <c r="D633" s="236">
        <v>43214</v>
      </c>
      <c r="E633" s="236" t="s">
        <v>1198</v>
      </c>
      <c r="F633" s="253" t="s">
        <v>80</v>
      </c>
      <c r="G633" s="254"/>
      <c r="H633" s="82" t="s">
        <v>69</v>
      </c>
      <c r="I633" s="82"/>
      <c r="J633" s="82" t="s">
        <v>60</v>
      </c>
      <c r="K633" s="82" t="s">
        <v>60</v>
      </c>
      <c r="L633" s="82" t="s">
        <v>60</v>
      </c>
      <c r="M633" s="82" t="s">
        <v>60</v>
      </c>
      <c r="N633" s="82" t="s">
        <v>60</v>
      </c>
      <c r="O633" s="82"/>
      <c r="P633" s="82" t="s">
        <v>60</v>
      </c>
      <c r="Q633" s="82" t="s">
        <v>60</v>
      </c>
      <c r="R633" s="82" t="s">
        <v>60</v>
      </c>
      <c r="S633" s="82" t="s">
        <v>60</v>
      </c>
      <c r="T633" s="82" t="s">
        <v>60</v>
      </c>
      <c r="U633" s="82" t="s">
        <v>60</v>
      </c>
      <c r="V633" s="82"/>
      <c r="W633" s="82" t="s">
        <v>61</v>
      </c>
      <c r="X633" s="82" t="s">
        <v>61</v>
      </c>
      <c r="Y633" s="82" t="s">
        <v>61</v>
      </c>
      <c r="Z633" s="82" t="s">
        <v>61</v>
      </c>
      <c r="AA633" s="82" t="s">
        <v>61</v>
      </c>
      <c r="AB633" s="82" t="s">
        <v>61</v>
      </c>
      <c r="AC633" s="82"/>
      <c r="AD633" s="82" t="s">
        <v>61</v>
      </c>
      <c r="AE633" s="82" t="s">
        <v>61</v>
      </c>
      <c r="AF633" s="82" t="s">
        <v>61</v>
      </c>
      <c r="AG633" s="82" t="s">
        <v>61</v>
      </c>
      <c r="AH633" s="82" t="s">
        <v>61</v>
      </c>
      <c r="AI633" s="82" t="s">
        <v>1471</v>
      </c>
      <c r="AJ633" s="82"/>
      <c r="AK633" s="82" t="s">
        <v>60</v>
      </c>
      <c r="AL633" s="82" t="s">
        <v>60</v>
      </c>
      <c r="AM633" s="239">
        <f>COUNTIF(H633:AL633,"PH")+COUNTIF(H633:AL633,"PH/L")+COUNTIF(H633:AL633,"PM")</f>
        <v>0</v>
      </c>
      <c r="AN633" s="239">
        <f>COUNTIF(H633:AL633,"PD")+COUNTIF(H633:AL633,"PDD")+COUNTIF(H633:AL633,"P/DS")/2+COUNTIF(H633:AL633,"PMD")</f>
        <v>0</v>
      </c>
      <c r="AO633" s="239">
        <f>COUNTIF(H633:AL633,"PN")+COUNTIF(H633:AL633,"P/NS")/2+COUNTIF(H633:AL633,"PH")+COUNTIF(H633:AL633,"PH/F")/2+COUNTIF(H633:AL633,"PH/L")/2+COUNTIF(H633:AL633,"PM")</f>
        <v>0</v>
      </c>
      <c r="AP633" s="239">
        <f>COUNTIF(H633:AL633,"BH")+COUNTIF(H633:AL633,"AL/BL")+COUNTIF(H633:AL633,"UL/BL")+COUNTIF(H633:AL633,"BM")</f>
        <v>0</v>
      </c>
      <c r="AQ633" s="239">
        <f>COUNTIF(H633:AL633,"DS")+COUNTIF(H633:AL633,"AL/DS")/2+COUNTIF(H633:AL633,"UL/DS")/2+COUNTIF(H633:AL633,"CT")+COUNTIF(H633:AL633,"MD")</f>
        <v>13.5</v>
      </c>
      <c r="AR633" s="239">
        <f>COUNTIF(H633:AL633,"NS")+COUNTIF(H633:AL633,"AL/NS")/2+COUNTIF(H633:AL633,"UL/NS")/2+COUNTIF(H633:AL633,"BH")+COUNTIF(H633:AL633,"AL/BF")/2+COUNTIF(H633:AL633,"AL/BL")/2+COUNTIF(H633:AL633,"UL/BL")/2+COUNTIF(H633:AL633,"UL/BF")/2+COUNTIF(H633:AL633,"BM")</f>
        <v>11</v>
      </c>
      <c r="AS633" s="239">
        <f>COUNTIF(H633:AL633,"AL")+COUNTIF(H633:AL633,"AL/DS")/2+COUNTIF(H633:AL633,"AL/NS")/2+COUNTIF(H633:AL633,"NH")+COUNTIF(H633:AL633,"SL")+COUNTIF(H633:AL633,"NHD")+COUNTIF(H633:AL633,"B")+COUNTIF(H633:AL633,"HL")+COUNTIF(H633:AL633,"AL/BF")/2+COUNTIF(H633:AL633,"AL/BL")/2</f>
        <v>1</v>
      </c>
      <c r="AT633" s="255">
        <f>COUNTIF(H633:AL633,"PD")+COUNTIF(H633:AL633,"PN")+COUNTIF(H633:AL633,"P/DS")/2+COUNTIF(H633:AL633,"P/NS")/2+COUNTIF(H633:AL633,"DS")+COUNTIF(H633:AL633,"NS")+COUNTIF(H633:AL633,"AL")+COUNTIF(H633:AL633,"AL/DS")+COUNTIF(H633:AL633,"AL/NS")+COUNTIF(H633:AL633,"NH")+COUNTIF(H633:AL633,"SL")+COUNTIF(H633:AL633,"UL/DS")/2+COUNTIF(H633:AL633,"UL/NS")/2+COUNTIF(H633:AL633,"CT")+COUNTIF(H633:AL633,"NHD")+COUNTIF(H633:AL633,"PDD")+COUNTIF(H633:AL633,"B")+COUNTIF(H633:AL633,"HL")+COUNTIF(H633:AL633,"PH")+COUNTIF(H633:AL633,"BH")+COUNTIF(H633:AL633,"AL/BF")+COUNTIF(H633:AL633,"AL/BL")+COUNTIF(H633:AL633,"UL/BF")/2+COUNTIF(H633:AL633,"UL/BL")/2+COUNTIF(H633:AL633,"PH/F")/2+COUNTIF(H633:AL633,"PH/L")/2+COUNTIF(H633:AL633,"MD")+COUNTIF(H633:AL633,"PMD")+COUNTIF(H633:AL633,"PM")+COUNTIF(H633:AL633,"BM")</f>
        <v>25.5</v>
      </c>
      <c r="AU633" s="255">
        <f>COUNTIF(H633:AL633,"P/DS")/2+COUNTIF(H633:AL633,"P/NS")/2+COUNTIF(H633:AL633,"IL")+COUNTIF(H633:AL633,"NL")+COUNTIF(H633:AL633,"UL")+COUNTIF(H633:AL633,"UL/DS")/2+COUNTIF(H633:AL633,"UL/NS")/2+COUNTIF(H633:AL633,"KT")+COUNTIF(H633:AL633,"UL/BF")/2+COUNTIF(H633:AL633,"UL/BL")/2+COUNTIF(H633:AL633,"PH/F")/2+COUNTIF(H633:AL633,"PH/L")/2+COUNTIF(H633:AL633,"NB")</f>
        <v>0.5</v>
      </c>
      <c r="AV633" s="258">
        <f>COUNTIF(H633:AL633,"PN")+COUNTIF(H633:AL633,"TVD")+COUNTIF(H633:AL633,"PH")+COUNTIF(H633:AL633,"PM")+COUNTIF(H633:AL633,"PDD")-COUNTIFS(H633:AL633,"PN",H640:AL640,"&gt;=3")-COUNTIFS(H633:AL633,"PM",H640:AL640,"&gt;=3")</f>
        <v>0</v>
      </c>
      <c r="AW633" s="258">
        <f>COUNTIF(H633:AL633,"NS")+COUNTIF(H633:AL633,"D")+COUNTIF(H633:AL633,"BH")+COUNTIF(H633:AL633,"NHD")+COUNTIF(H633:AL633,"BM")-COUNTIFS(H633:AL633,"NS",H640:AL640,"&gt;=3")-COUNTIFS(H633:AL633,"BH",H640:AL640,"&gt;=3")-COUNTIFS(H633:AL633,"BM",H640:AL640,"&gt;=3")</f>
        <v>11</v>
      </c>
      <c r="AX633" s="255">
        <f>COUNTIF(H633:AL633,"AL")+COUNTIF(H633:AL633,"AL/DS")/2+COUNTIF(H633:AL633,"AL/NS")/2+COUNTIF(H633:AL633,"AL/BF")+COUNTIF(H633:AL633,"AL/BL")/2</f>
        <v>0</v>
      </c>
      <c r="AY633" s="255">
        <f>COUNTIF(H633:AL633,"SL")</f>
        <v>0</v>
      </c>
      <c r="AZ633" s="255">
        <f>COUNTIF(H633:AL633,"NH")</f>
        <v>1</v>
      </c>
      <c r="BA633" s="255">
        <f>COUNTIF(H633:AL633,"HL")</f>
        <v>0</v>
      </c>
      <c r="BB633" s="255">
        <f>COUNTIF(G633:AL633,"P/DS")/2+COUNTIF(G633:AL633,"P/NS")/2+COUNTIF(G633:AL633,"UL")+COUNTIF(G633:AL633,"UL/DS")/2+COUNTIF(G633:AL633,"UL/NS")/2+COUNTIF(G633:AL633,"UL/BL")/2+COUNTIF(G633:AL633,"UL/BF")/2+COUNTIF(G633:AL633,"PH/F")/2+COUNTIF(G633:AL633,"PH/L")/2</f>
        <v>0.5</v>
      </c>
      <c r="BC633" s="255">
        <f>COUNTIF(H633:AL633,"NB")</f>
        <v>0</v>
      </c>
      <c r="BD633" s="255">
        <f>COUNTIF(H633:AL633,"NL")</f>
        <v>0</v>
      </c>
      <c r="BE633" s="255">
        <f>COUNTIF(H633:AL633,"IL")</f>
        <v>0</v>
      </c>
      <c r="BF633" s="255">
        <f>COUNTIF(H633:AL633,"KT")</f>
        <v>0</v>
      </c>
      <c r="BG633" s="255">
        <f>COUNTIF(H633:AL633,"L70")</f>
        <v>0</v>
      </c>
      <c r="BH633" s="255">
        <f>COUNTIF(H633:AL633,"MD")</f>
        <v>0</v>
      </c>
      <c r="BI633" s="255">
        <f>COUNTIF(H633:AL633,"PMD")</f>
        <v>0</v>
      </c>
      <c r="BJ633" s="255">
        <f>COUNTIF(H633:AL633,"PM")</f>
        <v>0</v>
      </c>
      <c r="BK633" s="255">
        <f>COUNTIF(H633:AL633,"BM")</f>
        <v>0</v>
      </c>
      <c r="BL633" s="261">
        <f>SUMIF(H633:AL633,"PD",H634:AL634)+SUMIF(H633:AL633,"PN",H634:AL634)+SUMIF(H633:AL633,"P/DS",H634:AL634)+SUMIF(H633:AL633,"PN/F",H634:AL634)+SUMIF(H633:AL633,"PN/L",H634:AL634)+SUMIF(H633:AL633,"TV",H634:AL634)+SUMIF(H633:AL633,"TVD",H634:AL634)+SUMIF(H633:AL633,"PDD",H634:AL634)</f>
        <v>0</v>
      </c>
      <c r="BM633" s="261">
        <f>SUMIF(H633:AL633,"PD",H635:AL635)+SUMIF(H633:AL633,"PN",H635:AL635)+SUMIF(H633:AL633,"P/DS",H635:AL635)+SUMIF(H633:AL633,"PN/F",H635:AL635)+SUMIF(H633:AL633,"PN/L",H635:AL635)+SUMIF(H633:AL633,"TV",H635:AL635)+SUMIF(H633:AL633,"TVD",H635:AL635)+SUMIF(H633:AL633,"PDD",H635:AL635)+SUMIF(H633:AL633,"PMD",H635:AL635)</f>
        <v>0</v>
      </c>
      <c r="BN633" s="261">
        <f>SUMIF(H633:AL633,"PD",H636:AL636)+SUMIF(H633:AL633,"PN",H636:AL636)+SUMIF(H633:AL633,"P/DS",H636:AL636)+SUMIF(H633:AL633,"PN/F",H636:AL636)+SUMIF(H633:AL633,"PN/L",H636:AL636)+SUMIF(H633:AL633,"TV",H636:AL636)+SUMIF(H633:AL633,"TVD",H636:AL636)</f>
        <v>0</v>
      </c>
      <c r="BO633" s="261">
        <f>SUMIF(H633:AL633,"PD",H637:AL637)+SUMIF(H633:AL633,"PN",H637:AL637)+SUMIF(H633:AL633,"P/DS",H637:AL637)+SUMIF(H633:AL633,"PN/F",H637:AL637)+SUMIF(H633:AL633,"PN/L",H637:AL637)+SUMIF(H633:AL633,"TV",H637:AL637)+SUMIF(H633:AL633,"TVD",H637:AL637)</f>
        <v>0</v>
      </c>
      <c r="BP633" s="261">
        <f>SUMIF(H633:AL633,"PD",H638:AL638)+SUMIF(H633:AL633,"PN",H638:AL638)+SUMIF(H633:AL633,"P/DS",H638:AL638)+SUMIF(H633:AL633,"PN/F",H638:AL638)+SUMIF(H633:AL633,"PN/L",H638:AL638)+SUMIF(H633:AL633,"TV",H638:AL638)+SUMIF(H633:AL633,"TVD",H638:AL638)+SUMIF(H633:AL633,"PDD",H638:AL638)+SUMIF(H633:AL633,"PH",H638:AL638)+SUMIF(H633:AL633,"PM",H638:AL638)</f>
        <v>0</v>
      </c>
      <c r="BQ633" s="261">
        <f>SUMIF(H633:AL633,"PD",H639:AL639)+SUMIF(H633:AL633,"PN",H639:AL639)+SUMIF(H633:AL633,"P/DS",H639:AL639)+SUMIF(H633:AL633,"PN/F",H639:AL639)+SUMIF(H633:AL633,"PN/L",H639:AL639)+SUMIF(H633:AL633,"TV",H639:AL639)+SUMIF(H633:AL633,"TVD",H639:AL639)+SUMIF(H633:AL633,"PDD",H639:AL639)+SUMIF(H633:AL633,"PH",H639:AL639)+SUMIF(H633:AL633,"PM",H639:AL639)</f>
        <v>0</v>
      </c>
      <c r="BR633" s="269">
        <f>SUM(H634:AL634)-BL633</f>
        <v>19</v>
      </c>
      <c r="BS633" s="269">
        <f>SUM(H635:AL635)-BM633</f>
        <v>3</v>
      </c>
      <c r="BT633" s="269">
        <f>SUM(H636:AL636)-BN633</f>
        <v>0</v>
      </c>
      <c r="BU633" s="269">
        <f>SUM(H637:AL637)-BO633</f>
        <v>0</v>
      </c>
      <c r="BV633" s="269">
        <f>SUM(H638:AL638)-BP633</f>
        <v>0</v>
      </c>
      <c r="BW633" s="269">
        <f>SUM(H639:AL639)-BQ633</f>
        <v>0</v>
      </c>
      <c r="BX633" s="255">
        <f>SUMIF(H633:AL633,"PD",H640:AL640)+SUMIF(H633:AL633,"PN",H640:AL640)+SUMIF(H633:AL633,"P/DS",H640:AL640)+SUMIF(H633:AL633,"PN/F",H640:AL640)+SUMIF(H633:AL633,"PN/L",H640:AL640)</f>
        <v>0</v>
      </c>
      <c r="BY633" s="255">
        <f>SUM(H640:AL640)-BX633</f>
        <v>0.7</v>
      </c>
      <c r="BZ633" s="255">
        <f t="shared" ref="BZ633" si="234">+SUM(BL633:BW640)</f>
        <v>22</v>
      </c>
      <c r="CA633" s="266">
        <f>(COUNTIFS(H633:AL633,"PD",H634:AL634,"&gt;=2"))*0.5-IF(CN633="VP",COUNTIFS($H$16:$AL$16,"SAT",H633:AL633,"PD",H634:AL634,"&gt;=2"))*0.5</f>
        <v>0</v>
      </c>
      <c r="CB633" s="266">
        <f>(COUNTIFS(H633:AL633,"PN",H635:AL635,"&gt;=0.5",H634:AL634,"&gt;=1.5"))*0.5+COUNTIFS(H633:AL633,"PDD",H635:AL635,"&gt;=0.5",H634:AL634,"&gt;=1.5")*0.5</f>
        <v>0</v>
      </c>
      <c r="CC633" s="273">
        <f>(COUNTIFS(H633:AL633,"TV",H635:AL635,"&gt;=10"))*0.5+(COUNTIFS(H633:AL633,"PMD",H635:AL635,"&gt;=2"))*0.5</f>
        <v>0</v>
      </c>
      <c r="CD633" s="266">
        <f>(COUNTIFS(H633:AL633,"TVD",H637:AL637,"&gt;=6.5",H635:AL635,"&gt;=3.5"))*0.5</f>
        <v>0</v>
      </c>
      <c r="CE633" s="266">
        <f>(COUNTIFS(H633:AL633,"PD",H638:AL638,"&gt;=10"))*0.5</f>
        <v>0</v>
      </c>
      <c r="CF633" s="266">
        <f>(COUNTIFS(H633:AL633,"PDD",H638:AL638,"&gt;=3.5",H639:AL639,"&gt;=6.5")+COUNTIFS(H633:AL633,"PH",H639:AL639,"&gt;=0.5",H638:AL638,"&gt;=1.5")+COUNTIFS(H633:AL633,"PM",H639:AL639,"&gt;=0.5",H638:AL638,"&gt;=1.5"))*0.5</f>
        <v>0</v>
      </c>
      <c r="CG633" s="266">
        <f>(COUNTIFS(H633:AL633,"DS",H634:AL634,"&gt;=2")+COUNTIFS(H633:AL633,"AL/DS",H634:AL634,"&gt;=2"))*0.5-IF(CN633="VP",COUNTIFS($H$16:$AL$16,"SAT",H633:AL633,"DS",H634:AL634,"&gt;=2"))*0.5</f>
        <v>3</v>
      </c>
      <c r="CH633" s="266">
        <f>(COUNTIFS(H633:AL633,"NS",H635:AL635,"&gt;=0.5",H634:AL634,"&gt;=1.5")+COUNTIFS(H633:AL633,"AL/NS",H635:AL635,"&gt;=0.5",H634:AL634,"&gt;=1.5")+COUNTIFS(H633:AL633,"NHD",H635:AL635,"&gt;=4.5",H638:AL638,"&gt;=2",H634:AL634,"&gt;=1.5"))*0.5</f>
        <v>1</v>
      </c>
      <c r="CI633" s="266">
        <f>(COUNTIF(H635:AL635,"&gt;=10")+COUNTIFS(H633:AL633,"MD",H635:AL635,"&gt;=2")-COUNTIFS(H633:AL633,"TV",H635:AL635,"&gt;=10"))*0.5</f>
        <v>0</v>
      </c>
      <c r="CJ633" s="266">
        <f>(COUNTIFS(H633:AL633,"D",H637:AL637,"&gt;=6.5",H635:AL635,"&gt;=3.5"))*0.5</f>
        <v>0</v>
      </c>
      <c r="CK633" s="266">
        <f>(COUNTIF(H638:AL638,"&gt;=10")-COUNTIFS(H633:AL633,"PD",H638:AL638,"&gt;=10"))*0.5</f>
        <v>0</v>
      </c>
      <c r="CL633" s="265">
        <f>(COUNTIFS(H633:AL633,"NHD",H638:AL638,"&gt;=3.5",H639:AL639,"&gt;=6.5")+COUNTIFS(H633:AL633,"BH",H638:AL638,"&gt;=1.5",H639:AL639,"&gt;=0.5")+COUNTIFS(H633:AL633,"BM",H638:AL638,"&gt;=1.5",H639:AL639,"&gt;=0.5")+COUNTIFS(H633:AL633,"D",H638:AL638,"&gt;=1.5",H639:AL639,"&gt;=0.5"))*0.5</f>
        <v>0</v>
      </c>
      <c r="CM633" s="272"/>
      <c r="CN633" s="264" t="s">
        <v>723</v>
      </c>
      <c r="CO633" s="183">
        <f t="shared" ref="CO633" si="235">+AM633+AN633+AO633+AP633+AQ633+AR633+AS633+AU633+BG633</f>
        <v>26</v>
      </c>
      <c r="CP633" s="225">
        <f>+SUM(I634:I639)-I640</f>
        <v>0</v>
      </c>
      <c r="CQ633" s="225">
        <f>+SUM(J634:J639)-J640</f>
        <v>0</v>
      </c>
      <c r="CR633" s="225">
        <f>+SUM(K634:K639)-K640</f>
        <v>2</v>
      </c>
      <c r="CS633" s="182"/>
      <c r="CT633" s="182"/>
      <c r="CU633" s="182"/>
      <c r="CV633" s="182"/>
      <c r="CW633" s="182"/>
      <c r="CX633" s="182"/>
      <c r="CY633" s="182"/>
      <c r="CZ633" s="182"/>
      <c r="DA633" s="182"/>
    </row>
    <row r="634" spans="1:105" s="120" customFormat="1" ht="15" customHeight="1">
      <c r="A634" s="228"/>
      <c r="B634" s="277"/>
      <c r="C634" s="280"/>
      <c r="D634" s="237"/>
      <c r="E634" s="237"/>
      <c r="F634" s="242" t="s">
        <v>82</v>
      </c>
      <c r="G634" s="121">
        <v>1.5</v>
      </c>
      <c r="H634" s="83"/>
      <c r="I634" s="83"/>
      <c r="J634" s="83"/>
      <c r="K634" s="83">
        <v>2</v>
      </c>
      <c r="L634" s="83">
        <v>2</v>
      </c>
      <c r="M634" s="83">
        <v>2</v>
      </c>
      <c r="N634" s="83">
        <v>2</v>
      </c>
      <c r="O634" s="83"/>
      <c r="P634" s="83">
        <v>2</v>
      </c>
      <c r="Q634" s="83"/>
      <c r="R634" s="83"/>
      <c r="S634" s="83">
        <v>2</v>
      </c>
      <c r="T634" s="83"/>
      <c r="U634" s="83"/>
      <c r="V634" s="83"/>
      <c r="W634" s="83">
        <v>0.5</v>
      </c>
      <c r="X634" s="83"/>
      <c r="Y634" s="83"/>
      <c r="Z634" s="83">
        <v>2</v>
      </c>
      <c r="AA634" s="83">
        <v>2</v>
      </c>
      <c r="AB634" s="83"/>
      <c r="AC634" s="79"/>
      <c r="AD634" s="79">
        <v>1</v>
      </c>
      <c r="AE634" s="79">
        <v>1</v>
      </c>
      <c r="AF634" s="79">
        <v>0.5</v>
      </c>
      <c r="AG634" s="79"/>
      <c r="AH634" s="79"/>
      <c r="AI634" s="79"/>
      <c r="AJ634" s="79"/>
      <c r="AK634" s="79"/>
      <c r="AL634" s="79"/>
      <c r="AM634" s="240"/>
      <c r="AN634" s="240"/>
      <c r="AO634" s="240"/>
      <c r="AP634" s="240"/>
      <c r="AQ634" s="240"/>
      <c r="AR634" s="240"/>
      <c r="AS634" s="240"/>
      <c r="AT634" s="256"/>
      <c r="AU634" s="256"/>
      <c r="AV634" s="259"/>
      <c r="AW634" s="259"/>
      <c r="AX634" s="256"/>
      <c r="AY634" s="256"/>
      <c r="AZ634" s="256"/>
      <c r="BA634" s="256"/>
      <c r="BB634" s="256"/>
      <c r="BC634" s="256"/>
      <c r="BD634" s="256"/>
      <c r="BE634" s="256"/>
      <c r="BF634" s="256"/>
      <c r="BG634" s="256"/>
      <c r="BH634" s="256"/>
      <c r="BI634" s="256"/>
      <c r="BJ634" s="256"/>
      <c r="BK634" s="256"/>
      <c r="BL634" s="262"/>
      <c r="BM634" s="262"/>
      <c r="BN634" s="262"/>
      <c r="BO634" s="262"/>
      <c r="BP634" s="262"/>
      <c r="BQ634" s="262"/>
      <c r="BR634" s="270"/>
      <c r="BS634" s="270"/>
      <c r="BT634" s="270"/>
      <c r="BU634" s="270"/>
      <c r="BV634" s="270"/>
      <c r="BW634" s="270"/>
      <c r="BX634" s="256"/>
      <c r="BY634" s="256"/>
      <c r="BZ634" s="256"/>
      <c r="CA634" s="267"/>
      <c r="CB634" s="267"/>
      <c r="CC634" s="274"/>
      <c r="CD634" s="267"/>
      <c r="CE634" s="267"/>
      <c r="CF634" s="267"/>
      <c r="CG634" s="267"/>
      <c r="CH634" s="267"/>
      <c r="CI634" s="267"/>
      <c r="CJ634" s="267"/>
      <c r="CK634" s="267"/>
      <c r="CL634" s="265"/>
      <c r="CM634" s="272"/>
      <c r="CN634" s="264"/>
      <c r="CO634" s="183"/>
      <c r="CP634" s="226"/>
      <c r="CQ634" s="226"/>
      <c r="CR634" s="226"/>
      <c r="CS634" s="182"/>
      <c r="CT634" s="182"/>
      <c r="CU634" s="182"/>
      <c r="CV634" s="182"/>
      <c r="CW634" s="182"/>
      <c r="CX634" s="182"/>
      <c r="CY634" s="182"/>
      <c r="CZ634" s="182"/>
      <c r="DA634" s="182"/>
    </row>
    <row r="635" spans="1:105" s="120" customFormat="1" ht="15" customHeight="1">
      <c r="A635" s="228"/>
      <c r="B635" s="277"/>
      <c r="C635" s="280"/>
      <c r="D635" s="237"/>
      <c r="E635" s="237"/>
      <c r="F635" s="243"/>
      <c r="G635" s="122">
        <v>2</v>
      </c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>
        <v>0.5</v>
      </c>
      <c r="X635" s="84"/>
      <c r="Y635" s="84"/>
      <c r="Z635" s="84">
        <v>0.5</v>
      </c>
      <c r="AA635" s="84">
        <v>0.5</v>
      </c>
      <c r="AB635" s="84"/>
      <c r="AC635" s="80"/>
      <c r="AD635" s="80">
        <v>0.5</v>
      </c>
      <c r="AE635" s="80">
        <v>0.5</v>
      </c>
      <c r="AF635" s="80">
        <v>0.5</v>
      </c>
      <c r="AG635" s="80"/>
      <c r="AH635" s="80"/>
      <c r="AI635" s="80"/>
      <c r="AJ635" s="80"/>
      <c r="AK635" s="80"/>
      <c r="AL635" s="80"/>
      <c r="AM635" s="240"/>
      <c r="AN635" s="240"/>
      <c r="AO635" s="240"/>
      <c r="AP635" s="240"/>
      <c r="AQ635" s="240"/>
      <c r="AR635" s="240"/>
      <c r="AS635" s="240"/>
      <c r="AT635" s="256"/>
      <c r="AU635" s="256"/>
      <c r="AV635" s="259"/>
      <c r="AW635" s="259"/>
      <c r="AX635" s="256"/>
      <c r="AY635" s="256"/>
      <c r="AZ635" s="256"/>
      <c r="BA635" s="256"/>
      <c r="BB635" s="256"/>
      <c r="BC635" s="256"/>
      <c r="BD635" s="256"/>
      <c r="BE635" s="256"/>
      <c r="BF635" s="256"/>
      <c r="BG635" s="256"/>
      <c r="BH635" s="256"/>
      <c r="BI635" s="256"/>
      <c r="BJ635" s="256"/>
      <c r="BK635" s="256"/>
      <c r="BL635" s="262"/>
      <c r="BM635" s="262"/>
      <c r="BN635" s="262"/>
      <c r="BO635" s="262"/>
      <c r="BP635" s="262"/>
      <c r="BQ635" s="262"/>
      <c r="BR635" s="270"/>
      <c r="BS635" s="270"/>
      <c r="BT635" s="270"/>
      <c r="BU635" s="270"/>
      <c r="BV635" s="270"/>
      <c r="BW635" s="270"/>
      <c r="BX635" s="256"/>
      <c r="BY635" s="256"/>
      <c r="BZ635" s="256"/>
      <c r="CA635" s="267"/>
      <c r="CB635" s="267"/>
      <c r="CC635" s="274"/>
      <c r="CD635" s="267"/>
      <c r="CE635" s="267"/>
      <c r="CF635" s="267"/>
      <c r="CG635" s="267"/>
      <c r="CH635" s="267"/>
      <c r="CI635" s="267"/>
      <c r="CJ635" s="267"/>
      <c r="CK635" s="267"/>
      <c r="CL635" s="265"/>
      <c r="CM635" s="272"/>
      <c r="CN635" s="264"/>
      <c r="CO635" s="183"/>
      <c r="CP635" s="226"/>
      <c r="CQ635" s="226"/>
      <c r="CR635" s="226"/>
      <c r="CS635" s="182"/>
      <c r="CT635" s="182"/>
      <c r="CU635" s="182"/>
      <c r="CV635" s="182"/>
      <c r="CW635" s="182"/>
      <c r="CX635" s="182"/>
      <c r="CY635" s="182"/>
      <c r="CZ635" s="182"/>
      <c r="DA635" s="182"/>
    </row>
    <row r="636" spans="1:105" s="120" customFormat="1" ht="15" customHeight="1">
      <c r="A636" s="228"/>
      <c r="B636" s="277"/>
      <c r="C636" s="280"/>
      <c r="D636" s="237"/>
      <c r="E636" s="237"/>
      <c r="F636" s="243"/>
      <c r="G636" s="122">
        <v>2.1</v>
      </c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240"/>
      <c r="AN636" s="240"/>
      <c r="AO636" s="240"/>
      <c r="AP636" s="240"/>
      <c r="AQ636" s="240"/>
      <c r="AR636" s="240"/>
      <c r="AS636" s="240"/>
      <c r="AT636" s="256"/>
      <c r="AU636" s="256"/>
      <c r="AV636" s="259"/>
      <c r="AW636" s="259"/>
      <c r="AX636" s="256"/>
      <c r="AY636" s="256"/>
      <c r="AZ636" s="256"/>
      <c r="BA636" s="256"/>
      <c r="BB636" s="256"/>
      <c r="BC636" s="256"/>
      <c r="BD636" s="256"/>
      <c r="BE636" s="256"/>
      <c r="BF636" s="256"/>
      <c r="BG636" s="256"/>
      <c r="BH636" s="256"/>
      <c r="BI636" s="256"/>
      <c r="BJ636" s="256"/>
      <c r="BK636" s="256"/>
      <c r="BL636" s="262"/>
      <c r="BM636" s="262"/>
      <c r="BN636" s="262"/>
      <c r="BO636" s="262"/>
      <c r="BP636" s="262"/>
      <c r="BQ636" s="262"/>
      <c r="BR636" s="270"/>
      <c r="BS636" s="270"/>
      <c r="BT636" s="270"/>
      <c r="BU636" s="270"/>
      <c r="BV636" s="270"/>
      <c r="BW636" s="270"/>
      <c r="BX636" s="256"/>
      <c r="BY636" s="256"/>
      <c r="BZ636" s="256"/>
      <c r="CA636" s="267"/>
      <c r="CB636" s="267"/>
      <c r="CC636" s="274"/>
      <c r="CD636" s="267"/>
      <c r="CE636" s="267"/>
      <c r="CF636" s="267"/>
      <c r="CG636" s="267"/>
      <c r="CH636" s="267"/>
      <c r="CI636" s="267"/>
      <c r="CJ636" s="267"/>
      <c r="CK636" s="267"/>
      <c r="CL636" s="265"/>
      <c r="CM636" s="272"/>
      <c r="CN636" s="264"/>
      <c r="CO636" s="183"/>
      <c r="CP636" s="226"/>
      <c r="CQ636" s="226"/>
      <c r="CR636" s="226"/>
      <c r="CS636" s="182"/>
      <c r="CT636" s="182"/>
      <c r="CU636" s="182"/>
      <c r="CV636" s="182"/>
      <c r="CW636" s="182"/>
      <c r="CX636" s="182"/>
      <c r="CY636" s="182"/>
      <c r="CZ636" s="182"/>
      <c r="DA636" s="182"/>
    </row>
    <row r="637" spans="1:105" s="120" customFormat="1" ht="15" customHeight="1">
      <c r="A637" s="228"/>
      <c r="B637" s="277"/>
      <c r="C637" s="280"/>
      <c r="D637" s="237"/>
      <c r="E637" s="237"/>
      <c r="F637" s="243"/>
      <c r="G637" s="122">
        <v>2.7</v>
      </c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240"/>
      <c r="AN637" s="240"/>
      <c r="AO637" s="240"/>
      <c r="AP637" s="240"/>
      <c r="AQ637" s="240"/>
      <c r="AR637" s="240"/>
      <c r="AS637" s="240"/>
      <c r="AT637" s="256"/>
      <c r="AU637" s="256"/>
      <c r="AV637" s="259"/>
      <c r="AW637" s="259"/>
      <c r="AX637" s="256"/>
      <c r="AY637" s="256"/>
      <c r="AZ637" s="256"/>
      <c r="BA637" s="256"/>
      <c r="BB637" s="256"/>
      <c r="BC637" s="256"/>
      <c r="BD637" s="256"/>
      <c r="BE637" s="256"/>
      <c r="BF637" s="256"/>
      <c r="BG637" s="256"/>
      <c r="BH637" s="256"/>
      <c r="BI637" s="256"/>
      <c r="BJ637" s="256"/>
      <c r="BK637" s="256"/>
      <c r="BL637" s="262"/>
      <c r="BM637" s="262"/>
      <c r="BN637" s="262"/>
      <c r="BO637" s="262"/>
      <c r="BP637" s="262"/>
      <c r="BQ637" s="262"/>
      <c r="BR637" s="270"/>
      <c r="BS637" s="270"/>
      <c r="BT637" s="270"/>
      <c r="BU637" s="270"/>
      <c r="BV637" s="270"/>
      <c r="BW637" s="270"/>
      <c r="BX637" s="256"/>
      <c r="BY637" s="256"/>
      <c r="BZ637" s="256"/>
      <c r="CA637" s="267"/>
      <c r="CB637" s="267"/>
      <c r="CC637" s="274"/>
      <c r="CD637" s="267"/>
      <c r="CE637" s="267"/>
      <c r="CF637" s="267"/>
      <c r="CG637" s="267"/>
      <c r="CH637" s="267"/>
      <c r="CI637" s="267"/>
      <c r="CJ637" s="267"/>
      <c r="CK637" s="267"/>
      <c r="CL637" s="265"/>
      <c r="CM637" s="272"/>
      <c r="CN637" s="264"/>
      <c r="CO637" s="183"/>
      <c r="CP637" s="226"/>
      <c r="CQ637" s="226"/>
      <c r="CR637" s="226"/>
      <c r="CS637" s="182"/>
      <c r="CT637" s="182"/>
      <c r="CU637" s="182"/>
      <c r="CV637" s="182"/>
      <c r="CW637" s="182"/>
      <c r="CX637" s="182"/>
      <c r="CY637" s="182"/>
      <c r="CZ637" s="182"/>
      <c r="DA637" s="182"/>
    </row>
    <row r="638" spans="1:105" s="120" customFormat="1" ht="15" customHeight="1">
      <c r="A638" s="228"/>
      <c r="B638" s="277"/>
      <c r="C638" s="280"/>
      <c r="D638" s="237"/>
      <c r="E638" s="237"/>
      <c r="F638" s="243"/>
      <c r="G638" s="122">
        <v>3</v>
      </c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240"/>
      <c r="AN638" s="240"/>
      <c r="AO638" s="240"/>
      <c r="AP638" s="240"/>
      <c r="AQ638" s="240"/>
      <c r="AR638" s="240"/>
      <c r="AS638" s="240"/>
      <c r="AT638" s="256"/>
      <c r="AU638" s="256"/>
      <c r="AV638" s="259"/>
      <c r="AW638" s="259"/>
      <c r="AX638" s="256"/>
      <c r="AY638" s="256"/>
      <c r="AZ638" s="256"/>
      <c r="BA638" s="256"/>
      <c r="BB638" s="256"/>
      <c r="BC638" s="256"/>
      <c r="BD638" s="256"/>
      <c r="BE638" s="256"/>
      <c r="BF638" s="256"/>
      <c r="BG638" s="256"/>
      <c r="BH638" s="256"/>
      <c r="BI638" s="256"/>
      <c r="BJ638" s="256"/>
      <c r="BK638" s="256"/>
      <c r="BL638" s="262"/>
      <c r="BM638" s="262"/>
      <c r="BN638" s="262"/>
      <c r="BO638" s="262"/>
      <c r="BP638" s="262"/>
      <c r="BQ638" s="262"/>
      <c r="BR638" s="270"/>
      <c r="BS638" s="270"/>
      <c r="BT638" s="270"/>
      <c r="BU638" s="270"/>
      <c r="BV638" s="270"/>
      <c r="BW638" s="270"/>
      <c r="BX638" s="256"/>
      <c r="BY638" s="256"/>
      <c r="BZ638" s="256"/>
      <c r="CA638" s="267"/>
      <c r="CB638" s="267"/>
      <c r="CC638" s="274"/>
      <c r="CD638" s="267"/>
      <c r="CE638" s="267"/>
      <c r="CF638" s="267"/>
      <c r="CG638" s="267"/>
      <c r="CH638" s="267"/>
      <c r="CI638" s="267"/>
      <c r="CJ638" s="267"/>
      <c r="CK638" s="267"/>
      <c r="CL638" s="265"/>
      <c r="CM638" s="272"/>
      <c r="CN638" s="264"/>
      <c r="CO638" s="183"/>
      <c r="CP638" s="226"/>
      <c r="CQ638" s="226"/>
      <c r="CR638" s="226"/>
      <c r="CS638" s="182"/>
      <c r="CT638" s="182"/>
      <c r="CU638" s="182"/>
      <c r="CV638" s="182"/>
      <c r="CW638" s="182"/>
      <c r="CX638" s="182"/>
      <c r="CY638" s="182"/>
      <c r="CZ638" s="182"/>
      <c r="DA638" s="182"/>
    </row>
    <row r="639" spans="1:105" s="120" customFormat="1" ht="15" customHeight="1">
      <c r="A639" s="228"/>
      <c r="B639" s="277"/>
      <c r="C639" s="280"/>
      <c r="D639" s="237"/>
      <c r="E639" s="237"/>
      <c r="F639" s="244"/>
      <c r="G639" s="123">
        <v>3.9</v>
      </c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1"/>
      <c r="AD639" s="81"/>
      <c r="AE639" s="81"/>
      <c r="AF639" s="81"/>
      <c r="AG639" s="81"/>
      <c r="AH639" s="81"/>
      <c r="AI639" s="81"/>
      <c r="AJ639" s="81"/>
      <c r="AK639" s="81"/>
      <c r="AL639" s="81"/>
      <c r="AM639" s="240"/>
      <c r="AN639" s="240"/>
      <c r="AO639" s="240"/>
      <c r="AP639" s="240"/>
      <c r="AQ639" s="240"/>
      <c r="AR639" s="240"/>
      <c r="AS639" s="240"/>
      <c r="AT639" s="256"/>
      <c r="AU639" s="256"/>
      <c r="AV639" s="259"/>
      <c r="AW639" s="259"/>
      <c r="AX639" s="256"/>
      <c r="AY639" s="256"/>
      <c r="AZ639" s="256"/>
      <c r="BA639" s="256"/>
      <c r="BB639" s="256"/>
      <c r="BC639" s="256"/>
      <c r="BD639" s="256"/>
      <c r="BE639" s="256"/>
      <c r="BF639" s="256"/>
      <c r="BG639" s="256"/>
      <c r="BH639" s="256"/>
      <c r="BI639" s="256"/>
      <c r="BJ639" s="256"/>
      <c r="BK639" s="256"/>
      <c r="BL639" s="262"/>
      <c r="BM639" s="262"/>
      <c r="BN639" s="262"/>
      <c r="BO639" s="262"/>
      <c r="BP639" s="262"/>
      <c r="BQ639" s="262"/>
      <c r="BR639" s="270"/>
      <c r="BS639" s="270"/>
      <c r="BT639" s="270"/>
      <c r="BU639" s="270"/>
      <c r="BV639" s="270"/>
      <c r="BW639" s="270"/>
      <c r="BX639" s="256"/>
      <c r="BY639" s="256"/>
      <c r="BZ639" s="256"/>
      <c r="CA639" s="267"/>
      <c r="CB639" s="267"/>
      <c r="CC639" s="274"/>
      <c r="CD639" s="267"/>
      <c r="CE639" s="267"/>
      <c r="CF639" s="267"/>
      <c r="CG639" s="267"/>
      <c r="CH639" s="267"/>
      <c r="CI639" s="267"/>
      <c r="CJ639" s="267"/>
      <c r="CK639" s="267"/>
      <c r="CL639" s="265"/>
      <c r="CM639" s="272"/>
      <c r="CN639" s="264"/>
      <c r="CO639" s="183"/>
      <c r="CP639" s="226"/>
      <c r="CQ639" s="226"/>
      <c r="CR639" s="226"/>
      <c r="CS639" s="182"/>
      <c r="CT639" s="182"/>
      <c r="CU639" s="182"/>
      <c r="CV639" s="182"/>
      <c r="CW639" s="182"/>
      <c r="CX639" s="182"/>
      <c r="CY639" s="182"/>
      <c r="CZ639" s="182"/>
      <c r="DA639" s="182"/>
    </row>
    <row r="640" spans="1:105" s="120" customFormat="1" ht="15" customHeight="1" thickBot="1">
      <c r="A640" s="229"/>
      <c r="B640" s="278"/>
      <c r="C640" s="281"/>
      <c r="D640" s="238"/>
      <c r="E640" s="238"/>
      <c r="F640" s="245" t="s">
        <v>83</v>
      </c>
      <c r="G640" s="246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>
        <v>0.7</v>
      </c>
      <c r="U640" s="82"/>
      <c r="V640" s="82"/>
      <c r="W640" s="82"/>
      <c r="X640" s="82"/>
      <c r="Y640" s="82"/>
      <c r="Z640" s="82"/>
      <c r="AA640" s="82"/>
      <c r="AB640" s="82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241"/>
      <c r="AN640" s="241"/>
      <c r="AO640" s="241"/>
      <c r="AP640" s="241"/>
      <c r="AQ640" s="241"/>
      <c r="AR640" s="241"/>
      <c r="AS640" s="241"/>
      <c r="AT640" s="257"/>
      <c r="AU640" s="257"/>
      <c r="AV640" s="260"/>
      <c r="AW640" s="260"/>
      <c r="AX640" s="257"/>
      <c r="AY640" s="257"/>
      <c r="AZ640" s="257"/>
      <c r="BA640" s="257"/>
      <c r="BB640" s="257"/>
      <c r="BC640" s="257"/>
      <c r="BD640" s="257"/>
      <c r="BE640" s="257"/>
      <c r="BF640" s="257"/>
      <c r="BG640" s="257"/>
      <c r="BH640" s="257"/>
      <c r="BI640" s="257"/>
      <c r="BJ640" s="257"/>
      <c r="BK640" s="257"/>
      <c r="BL640" s="263"/>
      <c r="BM640" s="263"/>
      <c r="BN640" s="263"/>
      <c r="BO640" s="263"/>
      <c r="BP640" s="263"/>
      <c r="BQ640" s="263"/>
      <c r="BR640" s="271"/>
      <c r="BS640" s="271"/>
      <c r="BT640" s="271"/>
      <c r="BU640" s="271"/>
      <c r="BV640" s="271"/>
      <c r="BW640" s="271"/>
      <c r="BX640" s="257"/>
      <c r="BY640" s="257"/>
      <c r="BZ640" s="257"/>
      <c r="CA640" s="268"/>
      <c r="CB640" s="268"/>
      <c r="CC640" s="275"/>
      <c r="CD640" s="268"/>
      <c r="CE640" s="268"/>
      <c r="CF640" s="268"/>
      <c r="CG640" s="268"/>
      <c r="CH640" s="268"/>
      <c r="CI640" s="268"/>
      <c r="CJ640" s="268"/>
      <c r="CK640" s="268"/>
      <c r="CL640" s="265"/>
      <c r="CM640" s="272"/>
      <c r="CN640" s="264"/>
      <c r="CO640" s="183"/>
      <c r="CP640" s="226"/>
      <c r="CQ640" s="226"/>
      <c r="CR640" s="226"/>
      <c r="CS640" s="182"/>
      <c r="CT640" s="182"/>
      <c r="CU640" s="182"/>
      <c r="CV640" s="182"/>
      <c r="CW640" s="182"/>
      <c r="CX640" s="182"/>
      <c r="CY640" s="182"/>
      <c r="CZ640" s="182"/>
      <c r="DA640" s="182"/>
    </row>
    <row r="641" spans="1:105" s="120" customFormat="1" ht="15" customHeight="1">
      <c r="A641" s="227">
        <f t="shared" ref="A641" si="236">A633+1</f>
        <v>79</v>
      </c>
      <c r="B641" s="276" t="s">
        <v>147</v>
      </c>
      <c r="C641" s="279" t="s">
        <v>148</v>
      </c>
      <c r="D641" s="236">
        <v>43203</v>
      </c>
      <c r="E641" s="236" t="s">
        <v>1198</v>
      </c>
      <c r="F641" s="253" t="s">
        <v>80</v>
      </c>
      <c r="G641" s="254"/>
      <c r="H641" s="82" t="s">
        <v>69</v>
      </c>
      <c r="I641" s="82"/>
      <c r="J641" s="82" t="s">
        <v>60</v>
      </c>
      <c r="K641" s="82" t="s">
        <v>60</v>
      </c>
      <c r="L641" s="82" t="s">
        <v>81</v>
      </c>
      <c r="M641" s="82" t="s">
        <v>60</v>
      </c>
      <c r="N641" s="82" t="s">
        <v>60</v>
      </c>
      <c r="O641" s="82"/>
      <c r="P641" s="82" t="s">
        <v>60</v>
      </c>
      <c r="Q641" s="82" t="s">
        <v>60</v>
      </c>
      <c r="R641" s="82" t="s">
        <v>60</v>
      </c>
      <c r="S641" s="82" t="s">
        <v>60</v>
      </c>
      <c r="T641" s="82" t="s">
        <v>67</v>
      </c>
      <c r="U641" s="82" t="s">
        <v>60</v>
      </c>
      <c r="V641" s="82"/>
      <c r="W641" s="82" t="s">
        <v>61</v>
      </c>
      <c r="X641" s="82" t="s">
        <v>61</v>
      </c>
      <c r="Y641" s="82" t="s">
        <v>61</v>
      </c>
      <c r="Z641" s="82" t="s">
        <v>61</v>
      </c>
      <c r="AA641" s="82" t="s">
        <v>61</v>
      </c>
      <c r="AB641" s="82" t="s">
        <v>61</v>
      </c>
      <c r="AC641" s="82"/>
      <c r="AD641" s="82" t="s">
        <v>61</v>
      </c>
      <c r="AE641" s="82" t="s">
        <v>61</v>
      </c>
      <c r="AF641" s="82" t="s">
        <v>61</v>
      </c>
      <c r="AG641" s="82" t="s">
        <v>61</v>
      </c>
      <c r="AH641" s="82" t="s">
        <v>61</v>
      </c>
      <c r="AI641" s="82" t="s">
        <v>1471</v>
      </c>
      <c r="AJ641" s="82"/>
      <c r="AK641" s="82" t="s">
        <v>60</v>
      </c>
      <c r="AL641" s="82" t="s">
        <v>60</v>
      </c>
      <c r="AM641" s="239">
        <f>COUNTIF(H641:AL641,"PH")+COUNTIF(H641:AL641,"PH/L")+COUNTIF(H641:AL641,"PM")</f>
        <v>0</v>
      </c>
      <c r="AN641" s="239">
        <f>COUNTIF(H641:AL641,"PD")+COUNTIF(H641:AL641,"PDD")+COUNTIF(H641:AL641,"P/DS")/2+COUNTIF(H641:AL641,"PMD")</f>
        <v>0</v>
      </c>
      <c r="AO641" s="239">
        <f>COUNTIF(H641:AL641,"PN")+COUNTIF(H641:AL641,"P/NS")/2+COUNTIF(H641:AL641,"PH")+COUNTIF(H641:AL641,"PH/F")/2+COUNTIF(H641:AL641,"PH/L")/2+COUNTIF(H641:AL641,"PM")</f>
        <v>0</v>
      </c>
      <c r="AP641" s="239">
        <f>COUNTIF(H641:AL641,"BH")+COUNTIF(H641:AL641,"AL/BL")+COUNTIF(H641:AL641,"UL/BL")+COUNTIF(H641:AL641,"BM")</f>
        <v>0</v>
      </c>
      <c r="AQ641" s="239">
        <f>COUNTIF(H641:AL641,"DS")+COUNTIF(H641:AL641,"AL/DS")/2+COUNTIF(H641:AL641,"UL/DS")/2+COUNTIF(H641:AL641,"CT")+COUNTIF(H641:AL641,"MD")</f>
        <v>12</v>
      </c>
      <c r="AR641" s="239">
        <f>COUNTIF(H641:AL641,"NS")+COUNTIF(H641:AL641,"AL/NS")/2+COUNTIF(H641:AL641,"UL/NS")/2+COUNTIF(H641:AL641,"BH")+COUNTIF(H641:AL641,"AL/BF")/2+COUNTIF(H641:AL641,"AL/BL")/2+COUNTIF(H641:AL641,"UL/BL")/2+COUNTIF(H641:AL641,"UL/BF")/2+COUNTIF(H641:AL641,"BM")</f>
        <v>11</v>
      </c>
      <c r="AS641" s="239">
        <f>COUNTIF(H641:AL641,"AL")+COUNTIF(H641:AL641,"AL/DS")/2+COUNTIF(H641:AL641,"AL/NS")/2+COUNTIF(H641:AL641,"NH")+COUNTIF(H641:AL641,"SL")+COUNTIF(H641:AL641,"NHD")+COUNTIF(H641:AL641,"B")+COUNTIF(H641:AL641,"HL")+COUNTIF(H641:AL641,"AL/BF")/2+COUNTIF(H641:AL641,"AL/BL")/2</f>
        <v>2.5</v>
      </c>
      <c r="AT641" s="255">
        <f>COUNTIF(H641:AL641,"PD")+COUNTIF(H641:AL641,"PN")+COUNTIF(H641:AL641,"P/DS")/2+COUNTIF(H641:AL641,"P/NS")/2+COUNTIF(H641:AL641,"DS")+COUNTIF(H641:AL641,"NS")+COUNTIF(H641:AL641,"AL")+COUNTIF(H641:AL641,"AL/DS")+COUNTIF(H641:AL641,"AL/NS")+COUNTIF(H641:AL641,"NH")+COUNTIF(H641:AL641,"SL")+COUNTIF(H641:AL641,"UL/DS")/2+COUNTIF(H641:AL641,"UL/NS")/2+COUNTIF(H641:AL641,"CT")+COUNTIF(H641:AL641,"NHD")+COUNTIF(H641:AL641,"PDD")+COUNTIF(H641:AL641,"B")+COUNTIF(H641:AL641,"HL")+COUNTIF(H641:AL641,"PH")+COUNTIF(H641:AL641,"BH")+COUNTIF(H641:AL641,"AL/BF")+COUNTIF(H641:AL641,"AL/BL")+COUNTIF(H641:AL641,"UL/BF")/2+COUNTIF(H641:AL641,"UL/BL")/2+COUNTIF(H641:AL641,"PH/F")/2+COUNTIF(H641:AL641,"PH/L")/2+COUNTIF(H641:AL641,"MD")+COUNTIF(H641:AL641,"PMD")+COUNTIF(H641:AL641,"PM")+COUNTIF(H641:AL641,"BM")</f>
        <v>25.5</v>
      </c>
      <c r="AU641" s="255">
        <f>COUNTIF(H641:AL641,"P/DS")/2+COUNTIF(H641:AL641,"P/NS")/2+COUNTIF(H641:AL641,"IL")+COUNTIF(H641:AL641,"NL")+COUNTIF(H641:AL641,"UL")+COUNTIF(H641:AL641,"UL/DS")/2+COUNTIF(H641:AL641,"UL/NS")/2+COUNTIF(H641:AL641,"KT")+COUNTIF(H641:AL641,"UL/BF")/2+COUNTIF(H641:AL641,"UL/BL")/2+COUNTIF(H641:AL641,"PH/F")/2+COUNTIF(H641:AL641,"PH/L")/2+COUNTIF(H641:AL641,"NB")</f>
        <v>0.5</v>
      </c>
      <c r="AV641" s="258">
        <f>COUNTIF(H641:AL641,"PN")+COUNTIF(H641:AL641,"TVD")+COUNTIF(H641:AL641,"PH")+COUNTIF(H641:AL641,"PM")+COUNTIF(H641:AL641,"PDD")-COUNTIFS(H641:AL641,"PN",H648:AL648,"&gt;=3")-COUNTIFS(H641:AL641,"PM",H648:AL648,"&gt;=3")</f>
        <v>0</v>
      </c>
      <c r="AW641" s="258">
        <f>COUNTIF(H641:AL641,"NS")+COUNTIF(H641:AL641,"D")+COUNTIF(H641:AL641,"BH")+COUNTIF(H641:AL641,"NHD")+COUNTIF(H641:AL641,"BM")-COUNTIFS(H641:AL641,"NS",H648:AL648,"&gt;=3")-COUNTIFS(H641:AL641,"BH",H648:AL648,"&gt;=3")-COUNTIFS(H641:AL641,"BM",H648:AL648,"&gt;=3")</f>
        <v>11</v>
      </c>
      <c r="AX641" s="255">
        <f>COUNTIF(H641:AL641,"AL")+COUNTIF(H641:AL641,"AL/DS")/2+COUNTIF(H641:AL641,"AL/NS")/2+COUNTIF(H641:AL641,"AL/BF")+COUNTIF(H641:AL641,"AL/BL")/2</f>
        <v>1.5</v>
      </c>
      <c r="AY641" s="255">
        <f>COUNTIF(H641:AL641,"SL")</f>
        <v>0</v>
      </c>
      <c r="AZ641" s="255">
        <f>COUNTIF(H641:AL641,"NH")</f>
        <v>1</v>
      </c>
      <c r="BA641" s="255">
        <f>COUNTIF(H641:AL641,"HL")</f>
        <v>0</v>
      </c>
      <c r="BB641" s="255">
        <f>COUNTIF(G641:AL641,"P/DS")/2+COUNTIF(G641:AL641,"P/NS")/2+COUNTIF(G641:AL641,"UL")+COUNTIF(G641:AL641,"UL/DS")/2+COUNTIF(G641:AL641,"UL/NS")/2+COUNTIF(G641:AL641,"UL/BL")/2+COUNTIF(G641:AL641,"UL/BF")/2+COUNTIF(G641:AL641,"PH/F")/2+COUNTIF(G641:AL641,"PH/L")/2</f>
        <v>0.5</v>
      </c>
      <c r="BC641" s="255">
        <f>COUNTIF(H641:AL641,"NB")</f>
        <v>0</v>
      </c>
      <c r="BD641" s="255">
        <f>COUNTIF(H641:AL641,"NL")</f>
        <v>0</v>
      </c>
      <c r="BE641" s="255">
        <f>COUNTIF(H641:AL641,"IL")</f>
        <v>0</v>
      </c>
      <c r="BF641" s="255">
        <f>COUNTIF(H641:AL641,"KT")</f>
        <v>0</v>
      </c>
      <c r="BG641" s="255">
        <f>COUNTIF(H641:AL641,"L70")</f>
        <v>0</v>
      </c>
      <c r="BH641" s="255">
        <f>COUNTIF(H641:AL641,"MD")</f>
        <v>0</v>
      </c>
      <c r="BI641" s="255">
        <f>COUNTIF(H641:AL641,"PMD")</f>
        <v>0</v>
      </c>
      <c r="BJ641" s="255">
        <f>COUNTIF(H641:AL641,"PM")</f>
        <v>0</v>
      </c>
      <c r="BK641" s="255">
        <f>COUNTIF(H641:AL641,"BM")</f>
        <v>0</v>
      </c>
      <c r="BL641" s="261">
        <f>SUMIF(H641:AL641,"PD",H642:AL642)+SUMIF(H641:AL641,"PN",H642:AL642)+SUMIF(H641:AL641,"P/DS",H642:AL642)+SUMIF(H641:AL641,"PN/F",H642:AL642)+SUMIF(H641:AL641,"PN/L",H642:AL642)+SUMIF(H641:AL641,"TV",H642:AL642)+SUMIF(H641:AL641,"TVD",H642:AL642)+SUMIF(H641:AL641,"PDD",H642:AL642)</f>
        <v>0</v>
      </c>
      <c r="BM641" s="261">
        <f>SUMIF(H641:AL641,"PD",H643:AL643)+SUMIF(H641:AL641,"PN",H643:AL643)+SUMIF(H641:AL641,"P/DS",H643:AL643)+SUMIF(H641:AL641,"PN/F",H643:AL643)+SUMIF(H641:AL641,"PN/L",H643:AL643)+SUMIF(H641:AL641,"TV",H643:AL643)+SUMIF(H641:AL641,"TVD",H643:AL643)+SUMIF(H641:AL641,"PDD",H643:AL643)+SUMIF(H641:AL641,"PMD",H643:AL643)</f>
        <v>0</v>
      </c>
      <c r="BN641" s="261">
        <f>SUMIF(H641:AL641,"PD",H644:AL644)+SUMIF(H641:AL641,"PN",H644:AL644)+SUMIF(H641:AL641,"P/DS",H644:AL644)+SUMIF(H641:AL641,"PN/F",H644:AL644)+SUMIF(H641:AL641,"PN/L",H644:AL644)+SUMIF(H641:AL641,"TV",H644:AL644)+SUMIF(H641:AL641,"TVD",H644:AL644)</f>
        <v>0</v>
      </c>
      <c r="BO641" s="261">
        <f>SUMIF(H641:AL641,"PD",H645:AL645)+SUMIF(H641:AL641,"PN",H645:AL645)+SUMIF(H641:AL641,"P/DS",H645:AL645)+SUMIF(H641:AL641,"PN/F",H645:AL645)+SUMIF(H641:AL641,"PN/L",H645:AL645)+SUMIF(H641:AL641,"TV",H645:AL645)+SUMIF(H641:AL641,"TVD",H645:AL645)</f>
        <v>0</v>
      </c>
      <c r="BP641" s="261">
        <f>SUMIF(H641:AL641,"PD",H646:AL646)+SUMIF(H641:AL641,"PN",H646:AL646)+SUMIF(H641:AL641,"P/DS",H646:AL646)+SUMIF(H641:AL641,"PN/F",H646:AL646)+SUMIF(H641:AL641,"PN/L",H646:AL646)+SUMIF(H641:AL641,"TV",H646:AL646)+SUMIF(H641:AL641,"TVD",H646:AL646)+SUMIF(H641:AL641,"PDD",H646:AL646)+SUMIF(H641:AL641,"PH",H646:AL646)+SUMIF(H641:AL641,"PM",H646:AL646)</f>
        <v>0</v>
      </c>
      <c r="BQ641" s="261">
        <f>SUMIF(H641:AL641,"PD",H647:AL647)+SUMIF(H641:AL641,"PN",H647:AL647)+SUMIF(H641:AL641,"P/DS",H647:AL647)+SUMIF(H641:AL641,"PN/F",H647:AL647)+SUMIF(H641:AL641,"PN/L",H647:AL647)+SUMIF(H641:AL641,"TV",H647:AL647)+SUMIF(H641:AL641,"TVD",H647:AL647)+SUMIF(H641:AL641,"PDD",H647:AL647)+SUMIF(H641:AL641,"PH",H647:AL647)+SUMIF(H641:AL641,"PM",H647:AL647)</f>
        <v>0</v>
      </c>
      <c r="BR641" s="269">
        <f>SUM(H642:AL642)-BL641</f>
        <v>16</v>
      </c>
      <c r="BS641" s="269">
        <f>SUM(H643:AL643)-BM641</f>
        <v>3</v>
      </c>
      <c r="BT641" s="269">
        <f>SUM(H644:AL644)-BN641</f>
        <v>0</v>
      </c>
      <c r="BU641" s="269">
        <f>SUM(H645:AL645)-BO641</f>
        <v>0</v>
      </c>
      <c r="BV641" s="269">
        <f>SUM(H646:AL646)-BP641</f>
        <v>0</v>
      </c>
      <c r="BW641" s="269">
        <f>SUM(H647:AL647)-BQ641</f>
        <v>0</v>
      </c>
      <c r="BX641" s="255">
        <f>SUMIF(H641:AL641,"PD",H648:AL648)+SUMIF(H641:AL641,"PN",H648:AL648)+SUMIF(H641:AL641,"P/DS",H648:AL648)+SUMIF(H641:AL641,"PN/F",H648:AL648)+SUMIF(H641:AL641,"PN/L",H648:AL648)</f>
        <v>0</v>
      </c>
      <c r="BY641" s="255">
        <f>SUM(H648:AL648)-BX641</f>
        <v>0</v>
      </c>
      <c r="BZ641" s="255">
        <f t="shared" ref="BZ641" si="237">+SUM(BL641:BW648)</f>
        <v>19</v>
      </c>
      <c r="CA641" s="266">
        <f>(COUNTIFS(H641:AL641,"PD",H642:AL642,"&gt;=2"))*0.5-IF(CN641="VP",COUNTIFS($H$16:$AL$16,"SAT",H641:AL641,"PD",H642:AL642,"&gt;=2"))*0.5</f>
        <v>0</v>
      </c>
      <c r="CB641" s="266">
        <f>(COUNTIFS(H641:AL641,"PN",H643:AL643,"&gt;=0.5",H642:AL642,"&gt;=1.5"))*0.5+COUNTIFS(H641:AL641,"PDD",H643:AL643,"&gt;=0.5",H642:AL642,"&gt;=1.5")*0.5</f>
        <v>0</v>
      </c>
      <c r="CC641" s="273">
        <f>(COUNTIFS(H641:AL641,"TV",H643:AL643,"&gt;=10"))*0.5+(COUNTIFS(H641:AL641,"PMD",H643:AL643,"&gt;=2"))*0.5</f>
        <v>0</v>
      </c>
      <c r="CD641" s="266">
        <f>(COUNTIFS(H641:AL641,"TVD",H645:AL645,"&gt;=6.5",H643:AL643,"&gt;=3.5"))*0.5</f>
        <v>0</v>
      </c>
      <c r="CE641" s="266">
        <f>(COUNTIFS(H641:AL641,"PD",H646:AL646,"&gt;=10"))*0.5</f>
        <v>0</v>
      </c>
      <c r="CF641" s="266">
        <f>(COUNTIFS(H641:AL641,"PDD",H646:AL646,"&gt;=3.5",H647:AL647,"&gt;=6.5")+COUNTIFS(H641:AL641,"PH",H647:AL647,"&gt;=0.5",H646:AL646,"&gt;=1.5")+COUNTIFS(H641:AL641,"PM",H647:AL647,"&gt;=0.5",H646:AL646,"&gt;=1.5"))*0.5</f>
        <v>0</v>
      </c>
      <c r="CG641" s="266">
        <f>(COUNTIFS(H641:AL641,"DS",H642:AL642,"&gt;=2")+COUNTIFS(H641:AL641,"AL/DS",H642:AL642,"&gt;=2"))*0.5-IF(CN641="VP",COUNTIFS($H$16:$AL$16,"SAT",H641:AL641,"DS",H642:AL642,"&gt;=2"))*0.5</f>
        <v>2</v>
      </c>
      <c r="CH641" s="266">
        <f>(COUNTIFS(H641:AL641,"NS",H643:AL643,"&gt;=0.5",H642:AL642,"&gt;=1.5")+COUNTIFS(H641:AL641,"AL/NS",H643:AL643,"&gt;=0.5",H642:AL642,"&gt;=1.5")+COUNTIFS(H641:AL641,"NHD",H643:AL643,"&gt;=4.5",H646:AL646,"&gt;=2",H642:AL642,"&gt;=1.5"))*0.5</f>
        <v>1.5</v>
      </c>
      <c r="CI641" s="266">
        <f>(COUNTIF(H643:AL643,"&gt;=10")+COUNTIFS(H641:AL641,"MD",H643:AL643,"&gt;=2")-COUNTIFS(H641:AL641,"TV",H643:AL643,"&gt;=10"))*0.5</f>
        <v>0</v>
      </c>
      <c r="CJ641" s="266">
        <f>(COUNTIFS(H641:AL641,"D",H645:AL645,"&gt;=6.5",H643:AL643,"&gt;=3.5"))*0.5</f>
        <v>0</v>
      </c>
      <c r="CK641" s="266">
        <f>(COUNTIF(H646:AL646,"&gt;=10")-COUNTIFS(H641:AL641,"PD",H646:AL646,"&gt;=10"))*0.5</f>
        <v>0</v>
      </c>
      <c r="CL641" s="265">
        <f>(COUNTIFS(H641:AL641,"NHD",H646:AL646,"&gt;=3.5",H647:AL647,"&gt;=6.5")+COUNTIFS(H641:AL641,"BH",H646:AL646,"&gt;=1.5",H647:AL647,"&gt;=0.5")+COUNTIFS(H641:AL641,"BM",H646:AL646,"&gt;=1.5",H647:AL647,"&gt;=0.5")+COUNTIFS(H641:AL641,"D",H646:AL646,"&gt;=1.5",H647:AL647,"&gt;=0.5"))*0.5</f>
        <v>0</v>
      </c>
      <c r="CM641" s="272"/>
      <c r="CN641" s="264" t="s">
        <v>723</v>
      </c>
      <c r="CO641" s="183">
        <f t="shared" ref="CO641" si="238">+AM641+AN641+AO641+AP641+AQ641+AR641+AS641+AU641+BG641</f>
        <v>26</v>
      </c>
      <c r="CP641" s="225">
        <f>+SUM(I642:I647)-I648</f>
        <v>0</v>
      </c>
      <c r="CQ641" s="225">
        <f>+SUM(J642:J647)-J648</f>
        <v>0</v>
      </c>
      <c r="CR641" s="225">
        <f>+SUM(K642:K647)-K648</f>
        <v>2</v>
      </c>
      <c r="CS641" s="182"/>
      <c r="CT641" s="182"/>
      <c r="CU641" s="182"/>
      <c r="CV641" s="182"/>
      <c r="CW641" s="182"/>
      <c r="CX641" s="182"/>
      <c r="CY641" s="182"/>
      <c r="CZ641" s="182"/>
      <c r="DA641" s="182"/>
    </row>
    <row r="642" spans="1:105" s="120" customFormat="1" ht="15" customHeight="1">
      <c r="A642" s="228"/>
      <c r="B642" s="277"/>
      <c r="C642" s="280"/>
      <c r="D642" s="237"/>
      <c r="E642" s="237"/>
      <c r="F642" s="242" t="s">
        <v>82</v>
      </c>
      <c r="G642" s="121">
        <v>1.5</v>
      </c>
      <c r="H642" s="83"/>
      <c r="I642" s="83"/>
      <c r="J642" s="83"/>
      <c r="K642" s="83">
        <v>2</v>
      </c>
      <c r="L642" s="83"/>
      <c r="M642" s="83">
        <v>2</v>
      </c>
      <c r="N642" s="83">
        <v>2</v>
      </c>
      <c r="O642" s="83"/>
      <c r="P642" s="83"/>
      <c r="Q642" s="83"/>
      <c r="R642" s="83"/>
      <c r="S642" s="83">
        <v>2</v>
      </c>
      <c r="T642" s="83"/>
      <c r="U642" s="83"/>
      <c r="V642" s="83"/>
      <c r="W642" s="83">
        <v>1.5</v>
      </c>
      <c r="X642" s="83">
        <v>2</v>
      </c>
      <c r="Y642" s="83">
        <v>2</v>
      </c>
      <c r="Z642" s="83"/>
      <c r="AA642" s="83"/>
      <c r="AB642" s="83"/>
      <c r="AC642" s="79"/>
      <c r="AD642" s="79">
        <v>1</v>
      </c>
      <c r="AE642" s="79">
        <v>1</v>
      </c>
      <c r="AF642" s="79">
        <v>0.5</v>
      </c>
      <c r="AG642" s="79"/>
      <c r="AH642" s="79"/>
      <c r="AI642" s="79"/>
      <c r="AJ642" s="79"/>
      <c r="AK642" s="79"/>
      <c r="AL642" s="79"/>
      <c r="AM642" s="240"/>
      <c r="AN642" s="240"/>
      <c r="AO642" s="240"/>
      <c r="AP642" s="240"/>
      <c r="AQ642" s="240"/>
      <c r="AR642" s="240"/>
      <c r="AS642" s="240"/>
      <c r="AT642" s="256"/>
      <c r="AU642" s="256"/>
      <c r="AV642" s="259"/>
      <c r="AW642" s="259"/>
      <c r="AX642" s="256"/>
      <c r="AY642" s="256"/>
      <c r="AZ642" s="256"/>
      <c r="BA642" s="256"/>
      <c r="BB642" s="256"/>
      <c r="BC642" s="256"/>
      <c r="BD642" s="256"/>
      <c r="BE642" s="256"/>
      <c r="BF642" s="256"/>
      <c r="BG642" s="256"/>
      <c r="BH642" s="256"/>
      <c r="BI642" s="256"/>
      <c r="BJ642" s="256"/>
      <c r="BK642" s="256"/>
      <c r="BL642" s="262"/>
      <c r="BM642" s="262"/>
      <c r="BN642" s="262"/>
      <c r="BO642" s="262"/>
      <c r="BP642" s="262"/>
      <c r="BQ642" s="262"/>
      <c r="BR642" s="270"/>
      <c r="BS642" s="270"/>
      <c r="BT642" s="270"/>
      <c r="BU642" s="270"/>
      <c r="BV642" s="270"/>
      <c r="BW642" s="270"/>
      <c r="BX642" s="256"/>
      <c r="BY642" s="256"/>
      <c r="BZ642" s="256"/>
      <c r="CA642" s="267"/>
      <c r="CB642" s="267"/>
      <c r="CC642" s="274"/>
      <c r="CD642" s="267"/>
      <c r="CE642" s="267"/>
      <c r="CF642" s="267"/>
      <c r="CG642" s="267"/>
      <c r="CH642" s="267"/>
      <c r="CI642" s="267"/>
      <c r="CJ642" s="267"/>
      <c r="CK642" s="267"/>
      <c r="CL642" s="265"/>
      <c r="CM642" s="272"/>
      <c r="CN642" s="264"/>
      <c r="CO642" s="183"/>
      <c r="CP642" s="226"/>
      <c r="CQ642" s="226"/>
      <c r="CR642" s="226"/>
      <c r="CS642" s="182"/>
      <c r="CT642" s="182"/>
      <c r="CU642" s="182"/>
      <c r="CV642" s="182"/>
      <c r="CW642" s="182"/>
      <c r="CX642" s="182"/>
      <c r="CY642" s="182"/>
      <c r="CZ642" s="182"/>
      <c r="DA642" s="182"/>
    </row>
    <row r="643" spans="1:105" s="120" customFormat="1" ht="15" customHeight="1">
      <c r="A643" s="228"/>
      <c r="B643" s="277"/>
      <c r="C643" s="280"/>
      <c r="D643" s="237"/>
      <c r="E643" s="237"/>
      <c r="F643" s="243"/>
      <c r="G643" s="122">
        <v>2</v>
      </c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>
        <v>0.5</v>
      </c>
      <c r="X643" s="84">
        <v>0.5</v>
      </c>
      <c r="Y643" s="84">
        <v>0.5</v>
      </c>
      <c r="Z643" s="84"/>
      <c r="AA643" s="84"/>
      <c r="AB643" s="84"/>
      <c r="AC643" s="80"/>
      <c r="AD643" s="80">
        <v>0.5</v>
      </c>
      <c r="AE643" s="80">
        <v>0.5</v>
      </c>
      <c r="AF643" s="80">
        <v>0.5</v>
      </c>
      <c r="AG643" s="80"/>
      <c r="AH643" s="80"/>
      <c r="AI643" s="80"/>
      <c r="AJ643" s="80"/>
      <c r="AK643" s="80"/>
      <c r="AL643" s="80"/>
      <c r="AM643" s="240"/>
      <c r="AN643" s="240"/>
      <c r="AO643" s="240"/>
      <c r="AP643" s="240"/>
      <c r="AQ643" s="240"/>
      <c r="AR643" s="240"/>
      <c r="AS643" s="240"/>
      <c r="AT643" s="256"/>
      <c r="AU643" s="256"/>
      <c r="AV643" s="259"/>
      <c r="AW643" s="259"/>
      <c r="AX643" s="256"/>
      <c r="AY643" s="256"/>
      <c r="AZ643" s="256"/>
      <c r="BA643" s="256"/>
      <c r="BB643" s="256"/>
      <c r="BC643" s="256"/>
      <c r="BD643" s="256"/>
      <c r="BE643" s="256"/>
      <c r="BF643" s="256"/>
      <c r="BG643" s="256"/>
      <c r="BH643" s="256"/>
      <c r="BI643" s="256"/>
      <c r="BJ643" s="256"/>
      <c r="BK643" s="256"/>
      <c r="BL643" s="262"/>
      <c r="BM643" s="262"/>
      <c r="BN643" s="262"/>
      <c r="BO643" s="262"/>
      <c r="BP643" s="262"/>
      <c r="BQ643" s="262"/>
      <c r="BR643" s="270"/>
      <c r="BS643" s="270"/>
      <c r="BT643" s="270"/>
      <c r="BU643" s="270"/>
      <c r="BV643" s="270"/>
      <c r="BW643" s="270"/>
      <c r="BX643" s="256"/>
      <c r="BY643" s="256"/>
      <c r="BZ643" s="256"/>
      <c r="CA643" s="267"/>
      <c r="CB643" s="267"/>
      <c r="CC643" s="274"/>
      <c r="CD643" s="267"/>
      <c r="CE643" s="267"/>
      <c r="CF643" s="267"/>
      <c r="CG643" s="267"/>
      <c r="CH643" s="267"/>
      <c r="CI643" s="267"/>
      <c r="CJ643" s="267"/>
      <c r="CK643" s="267"/>
      <c r="CL643" s="265"/>
      <c r="CM643" s="272"/>
      <c r="CN643" s="264"/>
      <c r="CO643" s="183"/>
      <c r="CP643" s="226"/>
      <c r="CQ643" s="226"/>
      <c r="CR643" s="226"/>
      <c r="CS643" s="182"/>
      <c r="CT643" s="182"/>
      <c r="CU643" s="182"/>
      <c r="CV643" s="182"/>
      <c r="CW643" s="182"/>
      <c r="CX643" s="182"/>
      <c r="CY643" s="182"/>
      <c r="CZ643" s="182"/>
      <c r="DA643" s="182"/>
    </row>
    <row r="644" spans="1:105" s="120" customFormat="1" ht="15" customHeight="1">
      <c r="A644" s="228"/>
      <c r="B644" s="277"/>
      <c r="C644" s="280"/>
      <c r="D644" s="237"/>
      <c r="E644" s="237"/>
      <c r="F644" s="243"/>
      <c r="G644" s="122">
        <v>2.1</v>
      </c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240"/>
      <c r="AN644" s="240"/>
      <c r="AO644" s="240"/>
      <c r="AP644" s="240"/>
      <c r="AQ644" s="240"/>
      <c r="AR644" s="240"/>
      <c r="AS644" s="240"/>
      <c r="AT644" s="256"/>
      <c r="AU644" s="256"/>
      <c r="AV644" s="259"/>
      <c r="AW644" s="259"/>
      <c r="AX644" s="256"/>
      <c r="AY644" s="256"/>
      <c r="AZ644" s="256"/>
      <c r="BA644" s="256"/>
      <c r="BB644" s="256"/>
      <c r="BC644" s="256"/>
      <c r="BD644" s="256"/>
      <c r="BE644" s="256"/>
      <c r="BF644" s="256"/>
      <c r="BG644" s="256"/>
      <c r="BH644" s="256"/>
      <c r="BI644" s="256"/>
      <c r="BJ644" s="256"/>
      <c r="BK644" s="256"/>
      <c r="BL644" s="262"/>
      <c r="BM644" s="262"/>
      <c r="BN644" s="262"/>
      <c r="BO644" s="262"/>
      <c r="BP644" s="262"/>
      <c r="BQ644" s="262"/>
      <c r="BR644" s="270"/>
      <c r="BS644" s="270"/>
      <c r="BT644" s="270"/>
      <c r="BU644" s="270"/>
      <c r="BV644" s="270"/>
      <c r="BW644" s="270"/>
      <c r="BX644" s="256"/>
      <c r="BY644" s="256"/>
      <c r="BZ644" s="256"/>
      <c r="CA644" s="267"/>
      <c r="CB644" s="267"/>
      <c r="CC644" s="274"/>
      <c r="CD644" s="267"/>
      <c r="CE644" s="267"/>
      <c r="CF644" s="267"/>
      <c r="CG644" s="267"/>
      <c r="CH644" s="267"/>
      <c r="CI644" s="267"/>
      <c r="CJ644" s="267"/>
      <c r="CK644" s="267"/>
      <c r="CL644" s="265"/>
      <c r="CM644" s="272"/>
      <c r="CN644" s="264"/>
      <c r="CO644" s="183"/>
      <c r="CP644" s="226"/>
      <c r="CQ644" s="226"/>
      <c r="CR644" s="226"/>
      <c r="CS644" s="182"/>
      <c r="CT644" s="182"/>
      <c r="CU644" s="182"/>
      <c r="CV644" s="182"/>
      <c r="CW644" s="182"/>
      <c r="CX644" s="182"/>
      <c r="CY644" s="182"/>
      <c r="CZ644" s="182"/>
      <c r="DA644" s="182"/>
    </row>
    <row r="645" spans="1:105" s="120" customFormat="1" ht="15" customHeight="1">
      <c r="A645" s="228"/>
      <c r="B645" s="277"/>
      <c r="C645" s="280"/>
      <c r="D645" s="237"/>
      <c r="E645" s="237"/>
      <c r="F645" s="243"/>
      <c r="G645" s="122">
        <v>2.7</v>
      </c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240"/>
      <c r="AN645" s="240"/>
      <c r="AO645" s="240"/>
      <c r="AP645" s="240"/>
      <c r="AQ645" s="240"/>
      <c r="AR645" s="240"/>
      <c r="AS645" s="240"/>
      <c r="AT645" s="256"/>
      <c r="AU645" s="256"/>
      <c r="AV645" s="259"/>
      <c r="AW645" s="259"/>
      <c r="AX645" s="256"/>
      <c r="AY645" s="256"/>
      <c r="AZ645" s="256"/>
      <c r="BA645" s="256"/>
      <c r="BB645" s="256"/>
      <c r="BC645" s="256"/>
      <c r="BD645" s="256"/>
      <c r="BE645" s="256"/>
      <c r="BF645" s="256"/>
      <c r="BG645" s="256"/>
      <c r="BH645" s="256"/>
      <c r="BI645" s="256"/>
      <c r="BJ645" s="256"/>
      <c r="BK645" s="256"/>
      <c r="BL645" s="262"/>
      <c r="BM645" s="262"/>
      <c r="BN645" s="262"/>
      <c r="BO645" s="262"/>
      <c r="BP645" s="262"/>
      <c r="BQ645" s="262"/>
      <c r="BR645" s="270"/>
      <c r="BS645" s="270"/>
      <c r="BT645" s="270"/>
      <c r="BU645" s="270"/>
      <c r="BV645" s="270"/>
      <c r="BW645" s="270"/>
      <c r="BX645" s="256"/>
      <c r="BY645" s="256"/>
      <c r="BZ645" s="256"/>
      <c r="CA645" s="267"/>
      <c r="CB645" s="267"/>
      <c r="CC645" s="274"/>
      <c r="CD645" s="267"/>
      <c r="CE645" s="267"/>
      <c r="CF645" s="267"/>
      <c r="CG645" s="267"/>
      <c r="CH645" s="267"/>
      <c r="CI645" s="267"/>
      <c r="CJ645" s="267"/>
      <c r="CK645" s="267"/>
      <c r="CL645" s="265"/>
      <c r="CM645" s="272"/>
      <c r="CN645" s="264"/>
      <c r="CO645" s="183"/>
      <c r="CP645" s="226"/>
      <c r="CQ645" s="226"/>
      <c r="CR645" s="226"/>
      <c r="CS645" s="182"/>
      <c r="CT645" s="182"/>
      <c r="CU645" s="182"/>
      <c r="CV645" s="182"/>
      <c r="CW645" s="182"/>
      <c r="CX645" s="182"/>
      <c r="CY645" s="182"/>
      <c r="CZ645" s="182"/>
      <c r="DA645" s="182"/>
    </row>
    <row r="646" spans="1:105" s="120" customFormat="1" ht="15" customHeight="1">
      <c r="A646" s="228"/>
      <c r="B646" s="277"/>
      <c r="C646" s="280"/>
      <c r="D646" s="237"/>
      <c r="E646" s="237"/>
      <c r="F646" s="243"/>
      <c r="G646" s="122">
        <v>3</v>
      </c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240"/>
      <c r="AN646" s="240"/>
      <c r="AO646" s="240"/>
      <c r="AP646" s="240"/>
      <c r="AQ646" s="240"/>
      <c r="AR646" s="240"/>
      <c r="AS646" s="240"/>
      <c r="AT646" s="256"/>
      <c r="AU646" s="256"/>
      <c r="AV646" s="259"/>
      <c r="AW646" s="259"/>
      <c r="AX646" s="256"/>
      <c r="AY646" s="256"/>
      <c r="AZ646" s="256"/>
      <c r="BA646" s="256"/>
      <c r="BB646" s="256"/>
      <c r="BC646" s="256"/>
      <c r="BD646" s="256"/>
      <c r="BE646" s="256"/>
      <c r="BF646" s="256"/>
      <c r="BG646" s="256"/>
      <c r="BH646" s="256"/>
      <c r="BI646" s="256"/>
      <c r="BJ646" s="256"/>
      <c r="BK646" s="256"/>
      <c r="BL646" s="262"/>
      <c r="BM646" s="262"/>
      <c r="BN646" s="262"/>
      <c r="BO646" s="262"/>
      <c r="BP646" s="262"/>
      <c r="BQ646" s="262"/>
      <c r="BR646" s="270"/>
      <c r="BS646" s="270"/>
      <c r="BT646" s="270"/>
      <c r="BU646" s="270"/>
      <c r="BV646" s="270"/>
      <c r="BW646" s="270"/>
      <c r="BX646" s="256"/>
      <c r="BY646" s="256"/>
      <c r="BZ646" s="256"/>
      <c r="CA646" s="267"/>
      <c r="CB646" s="267"/>
      <c r="CC646" s="274"/>
      <c r="CD646" s="267"/>
      <c r="CE646" s="267"/>
      <c r="CF646" s="267"/>
      <c r="CG646" s="267"/>
      <c r="CH646" s="267"/>
      <c r="CI646" s="267"/>
      <c r="CJ646" s="267"/>
      <c r="CK646" s="267"/>
      <c r="CL646" s="265"/>
      <c r="CM646" s="272"/>
      <c r="CN646" s="264"/>
      <c r="CO646" s="183"/>
      <c r="CP646" s="226"/>
      <c r="CQ646" s="226"/>
      <c r="CR646" s="226"/>
      <c r="CS646" s="182"/>
      <c r="CT646" s="182"/>
      <c r="CU646" s="182"/>
      <c r="CV646" s="182"/>
      <c r="CW646" s="182"/>
      <c r="CX646" s="182"/>
      <c r="CY646" s="182"/>
      <c r="CZ646" s="182"/>
      <c r="DA646" s="182"/>
    </row>
    <row r="647" spans="1:105" s="120" customFormat="1" ht="15" customHeight="1">
      <c r="A647" s="228"/>
      <c r="B647" s="277"/>
      <c r="C647" s="280"/>
      <c r="D647" s="237"/>
      <c r="E647" s="237"/>
      <c r="F647" s="244"/>
      <c r="G647" s="123">
        <v>3.9</v>
      </c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1"/>
      <c r="AD647" s="81"/>
      <c r="AE647" s="81"/>
      <c r="AF647" s="81"/>
      <c r="AG647" s="81"/>
      <c r="AH647" s="81"/>
      <c r="AI647" s="81"/>
      <c r="AJ647" s="81"/>
      <c r="AK647" s="81"/>
      <c r="AL647" s="81"/>
      <c r="AM647" s="240"/>
      <c r="AN647" s="240"/>
      <c r="AO647" s="240"/>
      <c r="AP647" s="240"/>
      <c r="AQ647" s="240"/>
      <c r="AR647" s="240"/>
      <c r="AS647" s="240"/>
      <c r="AT647" s="256"/>
      <c r="AU647" s="256"/>
      <c r="AV647" s="259"/>
      <c r="AW647" s="259"/>
      <c r="AX647" s="256"/>
      <c r="AY647" s="256"/>
      <c r="AZ647" s="256"/>
      <c r="BA647" s="256"/>
      <c r="BB647" s="256"/>
      <c r="BC647" s="256"/>
      <c r="BD647" s="256"/>
      <c r="BE647" s="256"/>
      <c r="BF647" s="256"/>
      <c r="BG647" s="256"/>
      <c r="BH647" s="256"/>
      <c r="BI647" s="256"/>
      <c r="BJ647" s="256"/>
      <c r="BK647" s="256"/>
      <c r="BL647" s="262"/>
      <c r="BM647" s="262"/>
      <c r="BN647" s="262"/>
      <c r="BO647" s="262"/>
      <c r="BP647" s="262"/>
      <c r="BQ647" s="262"/>
      <c r="BR647" s="270"/>
      <c r="BS647" s="270"/>
      <c r="BT647" s="270"/>
      <c r="BU647" s="270"/>
      <c r="BV647" s="270"/>
      <c r="BW647" s="270"/>
      <c r="BX647" s="256"/>
      <c r="BY647" s="256"/>
      <c r="BZ647" s="256"/>
      <c r="CA647" s="267"/>
      <c r="CB647" s="267"/>
      <c r="CC647" s="274"/>
      <c r="CD647" s="267"/>
      <c r="CE647" s="267"/>
      <c r="CF647" s="267"/>
      <c r="CG647" s="267"/>
      <c r="CH647" s="267"/>
      <c r="CI647" s="267"/>
      <c r="CJ647" s="267"/>
      <c r="CK647" s="267"/>
      <c r="CL647" s="265"/>
      <c r="CM647" s="272"/>
      <c r="CN647" s="264"/>
      <c r="CO647" s="183"/>
      <c r="CP647" s="226"/>
      <c r="CQ647" s="226"/>
      <c r="CR647" s="226"/>
      <c r="CS647" s="182"/>
      <c r="CT647" s="182"/>
      <c r="CU647" s="182"/>
      <c r="CV647" s="182"/>
      <c r="CW647" s="182"/>
      <c r="CX647" s="182"/>
      <c r="CY647" s="182"/>
      <c r="CZ647" s="182"/>
      <c r="DA647" s="182"/>
    </row>
    <row r="648" spans="1:105" s="120" customFormat="1" ht="15" customHeight="1" thickBot="1">
      <c r="A648" s="229"/>
      <c r="B648" s="278"/>
      <c r="C648" s="281"/>
      <c r="D648" s="238"/>
      <c r="E648" s="238"/>
      <c r="F648" s="245" t="s">
        <v>83</v>
      </c>
      <c r="G648" s="246"/>
      <c r="H648" s="82"/>
      <c r="I648" s="82"/>
      <c r="J648" s="82"/>
      <c r="K648" s="179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179"/>
      <c r="Z648" s="82"/>
      <c r="AA648" s="82"/>
      <c r="AB648" s="82"/>
      <c r="AC648" s="35"/>
      <c r="AD648" s="35"/>
      <c r="AE648" s="35"/>
      <c r="AF648" s="35"/>
      <c r="AG648" s="35"/>
      <c r="AH648" s="35"/>
      <c r="AI648" s="35"/>
      <c r="AJ648" s="197"/>
      <c r="AK648" s="197"/>
      <c r="AL648" s="35"/>
      <c r="AM648" s="241"/>
      <c r="AN648" s="241"/>
      <c r="AO648" s="241"/>
      <c r="AP648" s="241"/>
      <c r="AQ648" s="241"/>
      <c r="AR648" s="241"/>
      <c r="AS648" s="241"/>
      <c r="AT648" s="257"/>
      <c r="AU648" s="257"/>
      <c r="AV648" s="260"/>
      <c r="AW648" s="260"/>
      <c r="AX648" s="257"/>
      <c r="AY648" s="257"/>
      <c r="AZ648" s="257"/>
      <c r="BA648" s="257"/>
      <c r="BB648" s="257"/>
      <c r="BC648" s="257"/>
      <c r="BD648" s="257"/>
      <c r="BE648" s="257"/>
      <c r="BF648" s="257"/>
      <c r="BG648" s="257"/>
      <c r="BH648" s="257"/>
      <c r="BI648" s="257"/>
      <c r="BJ648" s="257"/>
      <c r="BK648" s="257"/>
      <c r="BL648" s="263"/>
      <c r="BM648" s="263"/>
      <c r="BN648" s="263"/>
      <c r="BO648" s="263"/>
      <c r="BP648" s="263"/>
      <c r="BQ648" s="263"/>
      <c r="BR648" s="271"/>
      <c r="BS648" s="271"/>
      <c r="BT648" s="271"/>
      <c r="BU648" s="271"/>
      <c r="BV648" s="271"/>
      <c r="BW648" s="271"/>
      <c r="BX648" s="257"/>
      <c r="BY648" s="257"/>
      <c r="BZ648" s="257"/>
      <c r="CA648" s="268"/>
      <c r="CB648" s="268"/>
      <c r="CC648" s="275"/>
      <c r="CD648" s="268"/>
      <c r="CE648" s="268"/>
      <c r="CF648" s="268"/>
      <c r="CG648" s="268"/>
      <c r="CH648" s="268"/>
      <c r="CI648" s="268"/>
      <c r="CJ648" s="268"/>
      <c r="CK648" s="268"/>
      <c r="CL648" s="265"/>
      <c r="CM648" s="272"/>
      <c r="CN648" s="264"/>
      <c r="CO648" s="183"/>
      <c r="CP648" s="226"/>
      <c r="CQ648" s="226"/>
      <c r="CR648" s="226"/>
      <c r="CS648" s="182"/>
      <c r="CT648" s="182"/>
      <c r="CU648" s="182"/>
      <c r="CV648" s="182"/>
      <c r="CW648" s="182"/>
      <c r="CX648" s="182"/>
      <c r="CY648" s="182"/>
      <c r="CZ648" s="182"/>
      <c r="DA648" s="182"/>
    </row>
    <row r="649" spans="1:105" s="120" customFormat="1" ht="15" customHeight="1">
      <c r="A649" s="227">
        <f t="shared" ref="A649" si="239">A641+1</f>
        <v>80</v>
      </c>
      <c r="B649" s="276" t="s">
        <v>1157</v>
      </c>
      <c r="C649" s="279" t="s">
        <v>1158</v>
      </c>
      <c r="D649" s="236">
        <v>44622</v>
      </c>
      <c r="E649" s="236" t="s">
        <v>1198</v>
      </c>
      <c r="F649" s="253" t="s">
        <v>80</v>
      </c>
      <c r="G649" s="254"/>
      <c r="H649" s="82" t="s">
        <v>69</v>
      </c>
      <c r="I649" s="82"/>
      <c r="J649" s="82" t="s">
        <v>60</v>
      </c>
      <c r="K649" s="82" t="s">
        <v>60</v>
      </c>
      <c r="L649" s="82" t="s">
        <v>60</v>
      </c>
      <c r="M649" s="82" t="s">
        <v>60</v>
      </c>
      <c r="N649" s="82" t="s">
        <v>67</v>
      </c>
      <c r="O649" s="82"/>
      <c r="P649" s="82" t="s">
        <v>67</v>
      </c>
      <c r="Q649" s="82" t="s">
        <v>67</v>
      </c>
      <c r="R649" s="82" t="s">
        <v>60</v>
      </c>
      <c r="S649" s="82" t="s">
        <v>60</v>
      </c>
      <c r="T649" s="82" t="s">
        <v>60</v>
      </c>
      <c r="U649" s="82" t="s">
        <v>60</v>
      </c>
      <c r="V649" s="82"/>
      <c r="W649" s="82" t="s">
        <v>61</v>
      </c>
      <c r="X649" s="82" t="s">
        <v>61</v>
      </c>
      <c r="Y649" s="82" t="s">
        <v>61</v>
      </c>
      <c r="Z649" s="82" t="s">
        <v>61</v>
      </c>
      <c r="AA649" s="82" t="s">
        <v>61</v>
      </c>
      <c r="AB649" s="82" t="s">
        <v>61</v>
      </c>
      <c r="AC649" s="82"/>
      <c r="AD649" s="82" t="s">
        <v>61</v>
      </c>
      <c r="AE649" s="82" t="s">
        <v>61</v>
      </c>
      <c r="AF649" s="82" t="s">
        <v>67</v>
      </c>
      <c r="AG649" s="82" t="s">
        <v>61</v>
      </c>
      <c r="AH649" s="82" t="s">
        <v>61</v>
      </c>
      <c r="AI649" s="82" t="s">
        <v>1471</v>
      </c>
      <c r="AJ649" s="82"/>
      <c r="AK649" s="82" t="s">
        <v>60</v>
      </c>
      <c r="AL649" s="82" t="s">
        <v>60</v>
      </c>
      <c r="AM649" s="239">
        <f>COUNTIF(H649:AL649,"PH")+COUNTIF(H649:AL649,"PH/L")+COUNTIF(H649:AL649,"PM")</f>
        <v>0</v>
      </c>
      <c r="AN649" s="239">
        <f>COUNTIF(H649:AL649,"PD")+COUNTIF(H649:AL649,"PDD")+COUNTIF(H649:AL649,"P/DS")/2+COUNTIF(H649:AL649,"PMD")</f>
        <v>0</v>
      </c>
      <c r="AO649" s="239">
        <f>COUNTIF(H649:AL649,"PN")+COUNTIF(H649:AL649,"P/NS")/2+COUNTIF(H649:AL649,"PH")+COUNTIF(H649:AL649,"PH/F")/2+COUNTIF(H649:AL649,"PH/L")/2+COUNTIF(H649:AL649,"PM")</f>
        <v>0</v>
      </c>
      <c r="AP649" s="239">
        <f>COUNTIF(H649:AL649,"BH")+COUNTIF(H649:AL649,"AL/BL")+COUNTIF(H649:AL649,"UL/BL")+COUNTIF(H649:AL649,"BM")</f>
        <v>0</v>
      </c>
      <c r="AQ649" s="239">
        <f>COUNTIF(H649:AL649,"DS")+COUNTIF(H649:AL649,"AL/DS")/2+COUNTIF(H649:AL649,"UL/DS")/2+COUNTIF(H649:AL649,"CT")+COUNTIF(H649:AL649,"MD")</f>
        <v>10.5</v>
      </c>
      <c r="AR649" s="239">
        <f>COUNTIF(H649:AL649,"NS")+COUNTIF(H649:AL649,"AL/NS")/2+COUNTIF(H649:AL649,"UL/NS")/2+COUNTIF(H649:AL649,"BH")+COUNTIF(H649:AL649,"AL/BF")/2+COUNTIF(H649:AL649,"AL/BL")/2+COUNTIF(H649:AL649,"UL/BL")/2+COUNTIF(H649:AL649,"UL/BF")/2+COUNTIF(H649:AL649,"BM")</f>
        <v>10</v>
      </c>
      <c r="AS649" s="239">
        <f>COUNTIF(H649:AL649,"AL")+COUNTIF(H649:AL649,"AL/DS")/2+COUNTIF(H649:AL649,"AL/NS")/2+COUNTIF(H649:AL649,"NH")+COUNTIF(H649:AL649,"SL")+COUNTIF(H649:AL649,"NHD")+COUNTIF(H649:AL649,"B")+COUNTIF(H649:AL649,"HL")+COUNTIF(H649:AL649,"AL/BF")/2+COUNTIF(H649:AL649,"AL/BL")/2</f>
        <v>5</v>
      </c>
      <c r="AT649" s="255">
        <f>COUNTIF(H649:AL649,"PD")+COUNTIF(H649:AL649,"PN")+COUNTIF(H649:AL649,"P/DS")/2+COUNTIF(H649:AL649,"P/NS")/2+COUNTIF(H649:AL649,"DS")+COUNTIF(H649:AL649,"NS")+COUNTIF(H649:AL649,"AL")+COUNTIF(H649:AL649,"AL/DS")+COUNTIF(H649:AL649,"AL/NS")+COUNTIF(H649:AL649,"NH")+COUNTIF(H649:AL649,"SL")+COUNTIF(H649:AL649,"UL/DS")/2+COUNTIF(H649:AL649,"UL/NS")/2+COUNTIF(H649:AL649,"CT")+COUNTIF(H649:AL649,"NHD")+COUNTIF(H649:AL649,"PDD")+COUNTIF(H649:AL649,"B")+COUNTIF(H649:AL649,"HL")+COUNTIF(H649:AL649,"PH")+COUNTIF(H649:AL649,"BH")+COUNTIF(H649:AL649,"AL/BF")+COUNTIF(H649:AL649,"AL/BL")+COUNTIF(H649:AL649,"UL/BF")/2+COUNTIF(H649:AL649,"UL/BL")/2+COUNTIF(H649:AL649,"PH/F")/2+COUNTIF(H649:AL649,"PH/L")/2+COUNTIF(H649:AL649,"MD")+COUNTIF(H649:AL649,"PMD")+COUNTIF(H649:AL649,"PM")+COUNTIF(H649:AL649,"BM")</f>
        <v>25.5</v>
      </c>
      <c r="AU649" s="255">
        <f>COUNTIF(H649:AL649,"P/DS")/2+COUNTIF(H649:AL649,"P/NS")/2+COUNTIF(H649:AL649,"IL")+COUNTIF(H649:AL649,"NL")+COUNTIF(H649:AL649,"UL")+COUNTIF(H649:AL649,"UL/DS")/2+COUNTIF(H649:AL649,"UL/NS")/2+COUNTIF(H649:AL649,"KT")+COUNTIF(H649:AL649,"UL/BF")/2+COUNTIF(H649:AL649,"UL/BL")/2+COUNTIF(H649:AL649,"PH/F")/2+COUNTIF(H649:AL649,"PH/L")/2+COUNTIF(H649:AL649,"NB")</f>
        <v>0.5</v>
      </c>
      <c r="AV649" s="258">
        <f>COUNTIF(H649:AL649,"PN")+COUNTIF(H649:AL649,"TVD")+COUNTIF(H649:AL649,"PH")+COUNTIF(H649:AL649,"PM")+COUNTIF(H649:AL649,"PDD")-COUNTIFS(H649:AL649,"PN",H656:AL656,"&gt;=3")-COUNTIFS(H649:AL649,"PM",H656:AL656,"&gt;=3")</f>
        <v>0</v>
      </c>
      <c r="AW649" s="258">
        <f>COUNTIF(H649:AL649,"NS")+COUNTIF(H649:AL649,"D")+COUNTIF(H649:AL649,"BH")+COUNTIF(H649:AL649,"NHD")+COUNTIF(H649:AL649,"BM")-COUNTIFS(H649:AL649,"NS",H656:AL656,"&gt;=3")-COUNTIFS(H649:AL649,"BH",H656:AL656,"&gt;=3")-COUNTIFS(H649:AL649,"BM",H656:AL656,"&gt;=3")</f>
        <v>10</v>
      </c>
      <c r="AX649" s="255">
        <f>COUNTIF(H649:AL649,"AL")+COUNTIF(H649:AL649,"AL/DS")/2+COUNTIF(H649:AL649,"AL/NS")/2+COUNTIF(H649:AL649,"AL/BF")+COUNTIF(H649:AL649,"AL/BL")/2</f>
        <v>4</v>
      </c>
      <c r="AY649" s="255">
        <f>COUNTIF(H649:AL649,"SL")</f>
        <v>0</v>
      </c>
      <c r="AZ649" s="255">
        <f>COUNTIF(H649:AL649,"NH")</f>
        <v>1</v>
      </c>
      <c r="BA649" s="255">
        <f>COUNTIF(H649:AL649,"HL")</f>
        <v>0</v>
      </c>
      <c r="BB649" s="255">
        <f>COUNTIF(G649:AL649,"P/DS")/2+COUNTIF(G649:AL649,"P/NS")/2+COUNTIF(G649:AL649,"UL")+COUNTIF(G649:AL649,"UL/DS")/2+COUNTIF(G649:AL649,"UL/NS")/2+COUNTIF(G649:AL649,"UL/BL")/2+COUNTIF(G649:AL649,"UL/BF")/2+COUNTIF(G649:AL649,"PH/F")/2+COUNTIF(G649:AL649,"PH/L")/2</f>
        <v>0.5</v>
      </c>
      <c r="BC649" s="255">
        <f>COUNTIF(H649:AL649,"NB")</f>
        <v>0</v>
      </c>
      <c r="BD649" s="255">
        <f>COUNTIF(H649:AL649,"NL")</f>
        <v>0</v>
      </c>
      <c r="BE649" s="255">
        <f>COUNTIF(H649:AL649,"IL")</f>
        <v>0</v>
      </c>
      <c r="BF649" s="255">
        <f>COUNTIF(H649:AL649,"KT")</f>
        <v>0</v>
      </c>
      <c r="BG649" s="255">
        <f>COUNTIF(H649:AL649,"L70")</f>
        <v>0</v>
      </c>
      <c r="BH649" s="255">
        <f>COUNTIF(H649:AL649,"MD")</f>
        <v>0</v>
      </c>
      <c r="BI649" s="255">
        <f>COUNTIF(H649:AL649,"PMD")</f>
        <v>0</v>
      </c>
      <c r="BJ649" s="255">
        <f>COUNTIF(H649:AL649,"PM")</f>
        <v>0</v>
      </c>
      <c r="BK649" s="255">
        <f>COUNTIF(H649:AL649,"BM")</f>
        <v>0</v>
      </c>
      <c r="BL649" s="261">
        <f>SUMIF(H649:AL649,"PD",H650:AL650)+SUMIF(H649:AL649,"PN",H650:AL650)+SUMIF(H649:AL649,"P/DS",H650:AL650)+SUMIF(H649:AL649,"PN/F",H650:AL650)+SUMIF(H649:AL649,"PN/L",H650:AL650)+SUMIF(H649:AL649,"TV",H650:AL650)+SUMIF(H649:AL649,"TVD",H650:AL650)+SUMIF(H649:AL649,"PDD",H650:AL650)</f>
        <v>0</v>
      </c>
      <c r="BM649" s="261">
        <f>SUMIF(H649:AL649,"PD",H651:AL651)+SUMIF(H649:AL649,"PN",H651:AL651)+SUMIF(H649:AL649,"P/DS",H651:AL651)+SUMIF(H649:AL649,"PN/F",H651:AL651)+SUMIF(H649:AL649,"PN/L",H651:AL651)+SUMIF(H649:AL649,"TV",H651:AL651)+SUMIF(H649:AL649,"TVD",H651:AL651)+SUMIF(H649:AL649,"PDD",H651:AL651)+SUMIF(H649:AL649,"PMD",H651:AL651)</f>
        <v>0</v>
      </c>
      <c r="BN649" s="261">
        <f>SUMIF(H649:AL649,"PD",H652:AL652)+SUMIF(H649:AL649,"PN",H652:AL652)+SUMIF(H649:AL649,"P/DS",H652:AL652)+SUMIF(H649:AL649,"PN/F",H652:AL652)+SUMIF(H649:AL649,"PN/L",H652:AL652)+SUMIF(H649:AL649,"TV",H652:AL652)+SUMIF(H649:AL649,"TVD",H652:AL652)</f>
        <v>0</v>
      </c>
      <c r="BO649" s="261">
        <f>SUMIF(H649:AL649,"PD",H653:AL653)+SUMIF(H649:AL649,"PN",H653:AL653)+SUMIF(H649:AL649,"P/DS",H653:AL653)+SUMIF(H649:AL649,"PN/F",H653:AL653)+SUMIF(H649:AL649,"PN/L",H653:AL653)+SUMIF(H649:AL649,"TV",H653:AL653)+SUMIF(H649:AL649,"TVD",H653:AL653)</f>
        <v>0</v>
      </c>
      <c r="BP649" s="261">
        <f>SUMIF(H649:AL649,"PD",H654:AL654)+SUMIF(H649:AL649,"PN",H654:AL654)+SUMIF(H649:AL649,"P/DS",H654:AL654)+SUMIF(H649:AL649,"PN/F",H654:AL654)+SUMIF(H649:AL649,"PN/L",H654:AL654)+SUMIF(H649:AL649,"TV",H654:AL654)+SUMIF(H649:AL649,"TVD",H654:AL654)+SUMIF(H649:AL649,"PDD",H654:AL654)+SUMIF(H649:AL649,"PH",H654:AL654)+SUMIF(H649:AL649,"PM",H654:AL654)</f>
        <v>0</v>
      </c>
      <c r="BQ649" s="261">
        <f>SUMIF(H649:AL649,"PD",H655:AL655)+SUMIF(H649:AL649,"PN",H655:AL655)+SUMIF(H649:AL649,"P/DS",H655:AL655)+SUMIF(H649:AL649,"PN/F",H655:AL655)+SUMIF(H649:AL649,"PN/L",H655:AL655)+SUMIF(H649:AL649,"TV",H655:AL655)+SUMIF(H649:AL649,"TVD",H655:AL655)+SUMIF(H649:AL649,"PDD",H655:AL655)+SUMIF(H649:AL649,"PH",H655:AL655)+SUMIF(H649:AL649,"PM",H655:AL655)</f>
        <v>0</v>
      </c>
      <c r="BR649" s="269">
        <f>SUM(H650:AL650)-BL649</f>
        <v>14.2</v>
      </c>
      <c r="BS649" s="269">
        <f>SUM(H651:AL651)-BM649</f>
        <v>3.5</v>
      </c>
      <c r="BT649" s="269">
        <f>SUM(H652:AL652)-BN649</f>
        <v>0</v>
      </c>
      <c r="BU649" s="269">
        <f>SUM(H653:AL653)-BO649</f>
        <v>0</v>
      </c>
      <c r="BV649" s="269">
        <f>SUM(H654:AL654)-BP649</f>
        <v>0</v>
      </c>
      <c r="BW649" s="269">
        <f>SUM(H655:AL655)-BQ649</f>
        <v>0</v>
      </c>
      <c r="BX649" s="255">
        <f>SUMIF(H649:AL649,"PD",H656:AL656)+SUMIF(H649:AL649,"PN",H656:AL656)+SUMIF(H649:AL649,"P/DS",H656:AL656)+SUMIF(H649:AL649,"PN/F",H656:AL656)+SUMIF(H649:AL649,"PN/L",H656:AL656)</f>
        <v>0</v>
      </c>
      <c r="BY649" s="255">
        <f>SUM(H656:AL656)-BX649</f>
        <v>0</v>
      </c>
      <c r="BZ649" s="255">
        <f t="shared" ref="BZ649" si="240">+SUM(BL649:BW656)</f>
        <v>17.7</v>
      </c>
      <c r="CA649" s="266">
        <f>(COUNTIFS(H649:AL649,"PD",H650:AL650,"&gt;=2"))*0.5-IF(CN649="VP",COUNTIFS($H$16:$AL$16,"SAT",H649:AL649,"PD",H650:AL650,"&gt;=2"))*0.5</f>
        <v>0</v>
      </c>
      <c r="CB649" s="266">
        <f>(COUNTIFS(H649:AL649,"PN",H651:AL651,"&gt;=0.5",H650:AL650,"&gt;=1.5"))*0.5+COUNTIFS(H649:AL649,"PDD",H651:AL651,"&gt;=0.5",H650:AL650,"&gt;=1.5")*0.5</f>
        <v>0</v>
      </c>
      <c r="CC649" s="273">
        <f>(COUNTIFS(H649:AL649,"TV",H651:AL651,"&gt;=10"))*0.5+(COUNTIFS(H649:AL649,"PMD",H651:AL651,"&gt;=2"))*0.5</f>
        <v>0</v>
      </c>
      <c r="CD649" s="266">
        <f>(COUNTIFS(H649:AL649,"TVD",H653:AL653,"&gt;=6.5",H651:AL651,"&gt;=3.5"))*0.5</f>
        <v>0</v>
      </c>
      <c r="CE649" s="266">
        <f>(COUNTIFS(H649:AL649,"PD",H654:AL654,"&gt;=10"))*0.5</f>
        <v>0</v>
      </c>
      <c r="CF649" s="266">
        <f>(COUNTIFS(H649:AL649,"PDD",H654:AL654,"&gt;=3.5",H655:AL655,"&gt;=6.5")+COUNTIFS(H649:AL649,"PH",H655:AL655,"&gt;=0.5",H654:AL654,"&gt;=1.5")+COUNTIFS(H649:AL649,"PM",H655:AL655,"&gt;=0.5",H654:AL654,"&gt;=1.5"))*0.5</f>
        <v>0</v>
      </c>
      <c r="CG649" s="266">
        <f>(COUNTIFS(H649:AL649,"DS",H650:AL650,"&gt;=2")+COUNTIFS(H649:AL649,"AL/DS",H650:AL650,"&gt;=2"))*0.5-IF(CN649="VP",COUNTIFS($H$16:$AL$16,"SAT",H649:AL649,"DS",H650:AL650,"&gt;=2"))*0.5</f>
        <v>1</v>
      </c>
      <c r="CH649" s="266">
        <f>(COUNTIFS(H649:AL649,"NS",H651:AL651,"&gt;=0.5",H650:AL650,"&gt;=1.5")+COUNTIFS(H649:AL649,"AL/NS",H651:AL651,"&gt;=0.5",H650:AL650,"&gt;=1.5")+COUNTIFS(H649:AL649,"NHD",H651:AL651,"&gt;=4.5",H654:AL654,"&gt;=2",H650:AL650,"&gt;=1.5"))*0.5</f>
        <v>2</v>
      </c>
      <c r="CI649" s="266">
        <f>(COUNTIF(H651:AL651,"&gt;=10")+COUNTIFS(H649:AL649,"MD",H651:AL651,"&gt;=2")-COUNTIFS(H649:AL649,"TV",H651:AL651,"&gt;=10"))*0.5</f>
        <v>0</v>
      </c>
      <c r="CJ649" s="266">
        <f>(COUNTIFS(H649:AL649,"D",H653:AL653,"&gt;=6.5",H651:AL651,"&gt;=3.5"))*0.5</f>
        <v>0</v>
      </c>
      <c r="CK649" s="266">
        <f>(COUNTIF(H654:AL654,"&gt;=10")-COUNTIFS(H649:AL649,"PD",H654:AL654,"&gt;=10"))*0.5</f>
        <v>0</v>
      </c>
      <c r="CL649" s="265">
        <f>(COUNTIFS(H649:AL649,"NHD",H654:AL654,"&gt;=3.5",H655:AL655,"&gt;=6.5")+COUNTIFS(H649:AL649,"BH",H654:AL654,"&gt;=1.5",H655:AL655,"&gt;=0.5")+COUNTIFS(H649:AL649,"BM",H654:AL654,"&gt;=1.5",H655:AL655,"&gt;=0.5")+COUNTIFS(H649:AL649,"D",H654:AL654,"&gt;=1.5",H655:AL655,"&gt;=0.5"))*0.5</f>
        <v>0</v>
      </c>
      <c r="CM649" s="272"/>
      <c r="CN649" s="264" t="s">
        <v>723</v>
      </c>
      <c r="CO649" s="183">
        <f t="shared" ref="CO649" si="241">+AM649+AN649+AO649+AP649+AQ649+AR649+AS649+AU649+BG649</f>
        <v>26</v>
      </c>
      <c r="CP649" s="225">
        <f>+SUM(I650:I655)-I656</f>
        <v>0</v>
      </c>
      <c r="CQ649" s="225">
        <f>+SUM(J650:J655)-J656</f>
        <v>2</v>
      </c>
      <c r="CR649" s="225">
        <f>+SUM(K650:K655)-K656</f>
        <v>0</v>
      </c>
      <c r="CS649" s="182"/>
      <c r="CT649" s="182"/>
      <c r="CU649" s="182"/>
      <c r="CV649" s="182"/>
      <c r="CW649" s="182"/>
      <c r="CX649" s="182"/>
      <c r="CY649" s="182"/>
      <c r="CZ649" s="182"/>
      <c r="DA649" s="182"/>
    </row>
    <row r="650" spans="1:105" s="120" customFormat="1" ht="15" customHeight="1">
      <c r="A650" s="228"/>
      <c r="B650" s="277"/>
      <c r="C650" s="280"/>
      <c r="D650" s="237"/>
      <c r="E650" s="237"/>
      <c r="F650" s="242" t="s">
        <v>82</v>
      </c>
      <c r="G650" s="121">
        <v>1.5</v>
      </c>
      <c r="H650" s="83"/>
      <c r="I650" s="83"/>
      <c r="J650" s="83">
        <v>2</v>
      </c>
      <c r="K650" s="83"/>
      <c r="L650" s="83"/>
      <c r="M650" s="83"/>
      <c r="N650" s="83"/>
      <c r="O650" s="83"/>
      <c r="P650" s="83"/>
      <c r="Q650" s="83"/>
      <c r="R650" s="83"/>
      <c r="S650" s="83">
        <v>2.5</v>
      </c>
      <c r="T650" s="83"/>
      <c r="U650" s="83"/>
      <c r="V650" s="83"/>
      <c r="W650" s="83">
        <v>0.7</v>
      </c>
      <c r="X650" s="83">
        <v>2</v>
      </c>
      <c r="Y650" s="83"/>
      <c r="Z650" s="83"/>
      <c r="AA650" s="83">
        <v>2</v>
      </c>
      <c r="AB650" s="83"/>
      <c r="AC650" s="79"/>
      <c r="AD650" s="79">
        <v>2</v>
      </c>
      <c r="AE650" s="79">
        <v>1.5</v>
      </c>
      <c r="AF650" s="79"/>
      <c r="AG650" s="79">
        <v>0.5</v>
      </c>
      <c r="AH650" s="79">
        <v>1</v>
      </c>
      <c r="AI650" s="79"/>
      <c r="AJ650" s="79"/>
      <c r="AK650" s="79"/>
      <c r="AL650" s="79"/>
      <c r="AM650" s="240"/>
      <c r="AN650" s="240"/>
      <c r="AO650" s="240"/>
      <c r="AP650" s="240"/>
      <c r="AQ650" s="240"/>
      <c r="AR650" s="240"/>
      <c r="AS650" s="240"/>
      <c r="AT650" s="256"/>
      <c r="AU650" s="256"/>
      <c r="AV650" s="259"/>
      <c r="AW650" s="259"/>
      <c r="AX650" s="256"/>
      <c r="AY650" s="256"/>
      <c r="AZ650" s="256"/>
      <c r="BA650" s="256"/>
      <c r="BB650" s="256"/>
      <c r="BC650" s="256"/>
      <c r="BD650" s="256"/>
      <c r="BE650" s="256"/>
      <c r="BF650" s="256"/>
      <c r="BG650" s="256"/>
      <c r="BH650" s="256"/>
      <c r="BI650" s="256"/>
      <c r="BJ650" s="256"/>
      <c r="BK650" s="256"/>
      <c r="BL650" s="262"/>
      <c r="BM650" s="262"/>
      <c r="BN650" s="262"/>
      <c r="BO650" s="262"/>
      <c r="BP650" s="262"/>
      <c r="BQ650" s="262"/>
      <c r="BR650" s="270"/>
      <c r="BS650" s="270"/>
      <c r="BT650" s="270"/>
      <c r="BU650" s="270"/>
      <c r="BV650" s="270"/>
      <c r="BW650" s="270"/>
      <c r="BX650" s="256"/>
      <c r="BY650" s="256"/>
      <c r="BZ650" s="256"/>
      <c r="CA650" s="267"/>
      <c r="CB650" s="267"/>
      <c r="CC650" s="274"/>
      <c r="CD650" s="267"/>
      <c r="CE650" s="267"/>
      <c r="CF650" s="267"/>
      <c r="CG650" s="267"/>
      <c r="CH650" s="267"/>
      <c r="CI650" s="267"/>
      <c r="CJ650" s="267"/>
      <c r="CK650" s="267"/>
      <c r="CL650" s="265"/>
      <c r="CM650" s="272"/>
      <c r="CN650" s="264"/>
      <c r="CO650" s="183"/>
      <c r="CP650" s="226"/>
      <c r="CQ650" s="226"/>
      <c r="CR650" s="226"/>
      <c r="CS650" s="182"/>
      <c r="CT650" s="182"/>
      <c r="CU650" s="182"/>
      <c r="CV650" s="182"/>
      <c r="CW650" s="182"/>
      <c r="CX650" s="182"/>
      <c r="CY650" s="182"/>
      <c r="CZ650" s="182"/>
      <c r="DA650" s="182"/>
    </row>
    <row r="651" spans="1:105" s="120" customFormat="1" ht="15" customHeight="1">
      <c r="A651" s="228"/>
      <c r="B651" s="277"/>
      <c r="C651" s="280"/>
      <c r="D651" s="237"/>
      <c r="E651" s="237"/>
      <c r="F651" s="243"/>
      <c r="G651" s="122">
        <v>2</v>
      </c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>
        <v>0.5</v>
      </c>
      <c r="X651" s="84">
        <v>0.5</v>
      </c>
      <c r="Y651" s="84"/>
      <c r="Z651" s="84"/>
      <c r="AA651" s="84">
        <v>0.5</v>
      </c>
      <c r="AB651" s="84"/>
      <c r="AC651" s="80"/>
      <c r="AD651" s="80">
        <v>0.5</v>
      </c>
      <c r="AE651" s="80">
        <v>0.5</v>
      </c>
      <c r="AF651" s="80"/>
      <c r="AG651" s="80">
        <v>0.5</v>
      </c>
      <c r="AH651" s="80">
        <v>0.5</v>
      </c>
      <c r="AI651" s="80"/>
      <c r="AJ651" s="80"/>
      <c r="AK651" s="80"/>
      <c r="AL651" s="80"/>
      <c r="AM651" s="240"/>
      <c r="AN651" s="240"/>
      <c r="AO651" s="240"/>
      <c r="AP651" s="240"/>
      <c r="AQ651" s="240"/>
      <c r="AR651" s="240"/>
      <c r="AS651" s="240"/>
      <c r="AT651" s="256"/>
      <c r="AU651" s="256"/>
      <c r="AV651" s="259"/>
      <c r="AW651" s="259"/>
      <c r="AX651" s="256"/>
      <c r="AY651" s="256"/>
      <c r="AZ651" s="256"/>
      <c r="BA651" s="256"/>
      <c r="BB651" s="256"/>
      <c r="BC651" s="256"/>
      <c r="BD651" s="256"/>
      <c r="BE651" s="256"/>
      <c r="BF651" s="256"/>
      <c r="BG651" s="256"/>
      <c r="BH651" s="256"/>
      <c r="BI651" s="256"/>
      <c r="BJ651" s="256"/>
      <c r="BK651" s="256"/>
      <c r="BL651" s="262"/>
      <c r="BM651" s="262"/>
      <c r="BN651" s="262"/>
      <c r="BO651" s="262"/>
      <c r="BP651" s="262"/>
      <c r="BQ651" s="262"/>
      <c r="BR651" s="270"/>
      <c r="BS651" s="270"/>
      <c r="BT651" s="270"/>
      <c r="BU651" s="270"/>
      <c r="BV651" s="270"/>
      <c r="BW651" s="270"/>
      <c r="BX651" s="256"/>
      <c r="BY651" s="256"/>
      <c r="BZ651" s="256"/>
      <c r="CA651" s="267"/>
      <c r="CB651" s="267"/>
      <c r="CC651" s="274"/>
      <c r="CD651" s="267"/>
      <c r="CE651" s="267"/>
      <c r="CF651" s="267"/>
      <c r="CG651" s="267"/>
      <c r="CH651" s="267"/>
      <c r="CI651" s="267"/>
      <c r="CJ651" s="267"/>
      <c r="CK651" s="267"/>
      <c r="CL651" s="265"/>
      <c r="CM651" s="272"/>
      <c r="CN651" s="264"/>
      <c r="CO651" s="183"/>
      <c r="CP651" s="226"/>
      <c r="CQ651" s="226"/>
      <c r="CR651" s="226"/>
      <c r="CS651" s="182"/>
      <c r="CT651" s="182"/>
      <c r="CU651" s="182"/>
      <c r="CV651" s="182"/>
      <c r="CW651" s="182"/>
      <c r="CX651" s="182"/>
      <c r="CY651" s="182"/>
      <c r="CZ651" s="182"/>
      <c r="DA651" s="182"/>
    </row>
    <row r="652" spans="1:105" s="120" customFormat="1" ht="15" customHeight="1">
      <c r="A652" s="228"/>
      <c r="B652" s="277"/>
      <c r="C652" s="280"/>
      <c r="D652" s="237"/>
      <c r="E652" s="237"/>
      <c r="F652" s="243"/>
      <c r="G652" s="122">
        <v>2.1</v>
      </c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240"/>
      <c r="AN652" s="240"/>
      <c r="AO652" s="240"/>
      <c r="AP652" s="240"/>
      <c r="AQ652" s="240"/>
      <c r="AR652" s="240"/>
      <c r="AS652" s="240"/>
      <c r="AT652" s="256"/>
      <c r="AU652" s="256"/>
      <c r="AV652" s="259"/>
      <c r="AW652" s="259"/>
      <c r="AX652" s="256"/>
      <c r="AY652" s="256"/>
      <c r="AZ652" s="256"/>
      <c r="BA652" s="256"/>
      <c r="BB652" s="256"/>
      <c r="BC652" s="256"/>
      <c r="BD652" s="256"/>
      <c r="BE652" s="256"/>
      <c r="BF652" s="256"/>
      <c r="BG652" s="256"/>
      <c r="BH652" s="256"/>
      <c r="BI652" s="256"/>
      <c r="BJ652" s="256"/>
      <c r="BK652" s="256"/>
      <c r="BL652" s="262"/>
      <c r="BM652" s="262"/>
      <c r="BN652" s="262"/>
      <c r="BO652" s="262"/>
      <c r="BP652" s="262"/>
      <c r="BQ652" s="262"/>
      <c r="BR652" s="270"/>
      <c r="BS652" s="270"/>
      <c r="BT652" s="270"/>
      <c r="BU652" s="270"/>
      <c r="BV652" s="270"/>
      <c r="BW652" s="270"/>
      <c r="BX652" s="256"/>
      <c r="BY652" s="256"/>
      <c r="BZ652" s="256"/>
      <c r="CA652" s="267"/>
      <c r="CB652" s="267"/>
      <c r="CC652" s="274"/>
      <c r="CD652" s="267"/>
      <c r="CE652" s="267"/>
      <c r="CF652" s="267"/>
      <c r="CG652" s="267"/>
      <c r="CH652" s="267"/>
      <c r="CI652" s="267"/>
      <c r="CJ652" s="267"/>
      <c r="CK652" s="267"/>
      <c r="CL652" s="265"/>
      <c r="CM652" s="272"/>
      <c r="CN652" s="264"/>
      <c r="CO652" s="183"/>
      <c r="CP652" s="226"/>
      <c r="CQ652" s="226"/>
      <c r="CR652" s="226"/>
      <c r="CS652" s="182"/>
      <c r="CT652" s="182"/>
      <c r="CU652" s="182"/>
      <c r="CV652" s="182"/>
      <c r="CW652" s="182"/>
      <c r="CX652" s="182"/>
      <c r="CY652" s="182"/>
      <c r="CZ652" s="182"/>
      <c r="DA652" s="182"/>
    </row>
    <row r="653" spans="1:105" s="120" customFormat="1" ht="15" customHeight="1">
      <c r="A653" s="228"/>
      <c r="B653" s="277"/>
      <c r="C653" s="280"/>
      <c r="D653" s="237"/>
      <c r="E653" s="237"/>
      <c r="F653" s="243"/>
      <c r="G653" s="122">
        <v>2.7</v>
      </c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240"/>
      <c r="AN653" s="240"/>
      <c r="AO653" s="240"/>
      <c r="AP653" s="240"/>
      <c r="AQ653" s="240"/>
      <c r="AR653" s="240"/>
      <c r="AS653" s="240"/>
      <c r="AT653" s="256"/>
      <c r="AU653" s="256"/>
      <c r="AV653" s="259"/>
      <c r="AW653" s="259"/>
      <c r="AX653" s="256"/>
      <c r="AY653" s="256"/>
      <c r="AZ653" s="256"/>
      <c r="BA653" s="256"/>
      <c r="BB653" s="256"/>
      <c r="BC653" s="256"/>
      <c r="BD653" s="256"/>
      <c r="BE653" s="256"/>
      <c r="BF653" s="256"/>
      <c r="BG653" s="256"/>
      <c r="BH653" s="256"/>
      <c r="BI653" s="256"/>
      <c r="BJ653" s="256"/>
      <c r="BK653" s="256"/>
      <c r="BL653" s="262"/>
      <c r="BM653" s="262"/>
      <c r="BN653" s="262"/>
      <c r="BO653" s="262"/>
      <c r="BP653" s="262"/>
      <c r="BQ653" s="262"/>
      <c r="BR653" s="270"/>
      <c r="BS653" s="270"/>
      <c r="BT653" s="270"/>
      <c r="BU653" s="270"/>
      <c r="BV653" s="270"/>
      <c r="BW653" s="270"/>
      <c r="BX653" s="256"/>
      <c r="BY653" s="256"/>
      <c r="BZ653" s="256"/>
      <c r="CA653" s="267"/>
      <c r="CB653" s="267"/>
      <c r="CC653" s="274"/>
      <c r="CD653" s="267"/>
      <c r="CE653" s="267"/>
      <c r="CF653" s="267"/>
      <c r="CG653" s="267"/>
      <c r="CH653" s="267"/>
      <c r="CI653" s="267"/>
      <c r="CJ653" s="267"/>
      <c r="CK653" s="267"/>
      <c r="CL653" s="265"/>
      <c r="CM653" s="272"/>
      <c r="CN653" s="264"/>
      <c r="CO653" s="183"/>
      <c r="CP653" s="226"/>
      <c r="CQ653" s="226"/>
      <c r="CR653" s="226"/>
      <c r="CS653" s="182"/>
      <c r="CT653" s="182"/>
      <c r="CU653" s="182"/>
      <c r="CV653" s="182"/>
      <c r="CW653" s="182"/>
      <c r="CX653" s="182"/>
      <c r="CY653" s="182"/>
      <c r="CZ653" s="182"/>
      <c r="DA653" s="182"/>
    </row>
    <row r="654" spans="1:105" s="120" customFormat="1" ht="15" customHeight="1">
      <c r="A654" s="228"/>
      <c r="B654" s="277"/>
      <c r="C654" s="280"/>
      <c r="D654" s="237"/>
      <c r="E654" s="237"/>
      <c r="F654" s="243"/>
      <c r="G654" s="122">
        <v>3</v>
      </c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240"/>
      <c r="AN654" s="240"/>
      <c r="AO654" s="240"/>
      <c r="AP654" s="240"/>
      <c r="AQ654" s="240"/>
      <c r="AR654" s="240"/>
      <c r="AS654" s="240"/>
      <c r="AT654" s="256"/>
      <c r="AU654" s="256"/>
      <c r="AV654" s="259"/>
      <c r="AW654" s="259"/>
      <c r="AX654" s="256"/>
      <c r="AY654" s="256"/>
      <c r="AZ654" s="256"/>
      <c r="BA654" s="256"/>
      <c r="BB654" s="256"/>
      <c r="BC654" s="256"/>
      <c r="BD654" s="256"/>
      <c r="BE654" s="256"/>
      <c r="BF654" s="256"/>
      <c r="BG654" s="256"/>
      <c r="BH654" s="256"/>
      <c r="BI654" s="256"/>
      <c r="BJ654" s="256"/>
      <c r="BK654" s="256"/>
      <c r="BL654" s="262"/>
      <c r="BM654" s="262"/>
      <c r="BN654" s="262"/>
      <c r="BO654" s="262"/>
      <c r="BP654" s="262"/>
      <c r="BQ654" s="262"/>
      <c r="BR654" s="270"/>
      <c r="BS654" s="270"/>
      <c r="BT654" s="270"/>
      <c r="BU654" s="270"/>
      <c r="BV654" s="270"/>
      <c r="BW654" s="270"/>
      <c r="BX654" s="256"/>
      <c r="BY654" s="256"/>
      <c r="BZ654" s="256"/>
      <c r="CA654" s="267"/>
      <c r="CB654" s="267"/>
      <c r="CC654" s="274"/>
      <c r="CD654" s="267"/>
      <c r="CE654" s="267"/>
      <c r="CF654" s="267"/>
      <c r="CG654" s="267"/>
      <c r="CH654" s="267"/>
      <c r="CI654" s="267"/>
      <c r="CJ654" s="267"/>
      <c r="CK654" s="267"/>
      <c r="CL654" s="265"/>
      <c r="CM654" s="272"/>
      <c r="CN654" s="264"/>
      <c r="CO654" s="183"/>
      <c r="CP654" s="226"/>
      <c r="CQ654" s="226"/>
      <c r="CR654" s="226"/>
      <c r="CS654" s="182"/>
      <c r="CT654" s="182"/>
      <c r="CU654" s="182"/>
      <c r="CV654" s="182"/>
      <c r="CW654" s="182"/>
      <c r="CX654" s="182"/>
      <c r="CY654" s="182"/>
      <c r="CZ654" s="182"/>
      <c r="DA654" s="182"/>
    </row>
    <row r="655" spans="1:105" s="120" customFormat="1" ht="15" customHeight="1">
      <c r="A655" s="228"/>
      <c r="B655" s="277"/>
      <c r="C655" s="280"/>
      <c r="D655" s="237"/>
      <c r="E655" s="237"/>
      <c r="F655" s="244"/>
      <c r="G655" s="123">
        <v>3.9</v>
      </c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1"/>
      <c r="AD655" s="81"/>
      <c r="AE655" s="81"/>
      <c r="AF655" s="81"/>
      <c r="AG655" s="81"/>
      <c r="AH655" s="81"/>
      <c r="AI655" s="81"/>
      <c r="AJ655" s="81"/>
      <c r="AK655" s="81"/>
      <c r="AL655" s="81"/>
      <c r="AM655" s="240"/>
      <c r="AN655" s="240"/>
      <c r="AO655" s="240"/>
      <c r="AP655" s="240"/>
      <c r="AQ655" s="240"/>
      <c r="AR655" s="240"/>
      <c r="AS655" s="240"/>
      <c r="AT655" s="256"/>
      <c r="AU655" s="256"/>
      <c r="AV655" s="259"/>
      <c r="AW655" s="259"/>
      <c r="AX655" s="256"/>
      <c r="AY655" s="256"/>
      <c r="AZ655" s="256"/>
      <c r="BA655" s="256"/>
      <c r="BB655" s="256"/>
      <c r="BC655" s="256"/>
      <c r="BD655" s="256"/>
      <c r="BE655" s="256"/>
      <c r="BF655" s="256"/>
      <c r="BG655" s="256"/>
      <c r="BH655" s="256"/>
      <c r="BI655" s="256"/>
      <c r="BJ655" s="256"/>
      <c r="BK655" s="256"/>
      <c r="BL655" s="262"/>
      <c r="BM655" s="262"/>
      <c r="BN655" s="262"/>
      <c r="BO655" s="262"/>
      <c r="BP655" s="262"/>
      <c r="BQ655" s="262"/>
      <c r="BR655" s="270"/>
      <c r="BS655" s="270"/>
      <c r="BT655" s="270"/>
      <c r="BU655" s="270"/>
      <c r="BV655" s="270"/>
      <c r="BW655" s="270"/>
      <c r="BX655" s="256"/>
      <c r="BY655" s="256"/>
      <c r="BZ655" s="256"/>
      <c r="CA655" s="267"/>
      <c r="CB655" s="267"/>
      <c r="CC655" s="274"/>
      <c r="CD655" s="267"/>
      <c r="CE655" s="267"/>
      <c r="CF655" s="267"/>
      <c r="CG655" s="267"/>
      <c r="CH655" s="267"/>
      <c r="CI655" s="267"/>
      <c r="CJ655" s="267"/>
      <c r="CK655" s="267"/>
      <c r="CL655" s="265"/>
      <c r="CM655" s="272"/>
      <c r="CN655" s="264"/>
      <c r="CO655" s="183"/>
      <c r="CP655" s="226"/>
      <c r="CQ655" s="226"/>
      <c r="CR655" s="226"/>
      <c r="CS655" s="182"/>
      <c r="CT655" s="182"/>
      <c r="CU655" s="182"/>
      <c r="CV655" s="182"/>
      <c r="CW655" s="182"/>
      <c r="CX655" s="182"/>
      <c r="CY655" s="182"/>
      <c r="CZ655" s="182"/>
      <c r="DA655" s="182"/>
    </row>
    <row r="656" spans="1:105" s="120" customFormat="1" ht="15" customHeight="1" thickBot="1">
      <c r="A656" s="229"/>
      <c r="B656" s="278"/>
      <c r="C656" s="281"/>
      <c r="D656" s="238"/>
      <c r="E656" s="238"/>
      <c r="F656" s="245" t="s">
        <v>83</v>
      </c>
      <c r="G656" s="246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241"/>
      <c r="AN656" s="241"/>
      <c r="AO656" s="241"/>
      <c r="AP656" s="241"/>
      <c r="AQ656" s="241"/>
      <c r="AR656" s="241"/>
      <c r="AS656" s="241"/>
      <c r="AT656" s="257"/>
      <c r="AU656" s="257"/>
      <c r="AV656" s="260"/>
      <c r="AW656" s="260"/>
      <c r="AX656" s="257"/>
      <c r="AY656" s="257"/>
      <c r="AZ656" s="257"/>
      <c r="BA656" s="257"/>
      <c r="BB656" s="257"/>
      <c r="BC656" s="257"/>
      <c r="BD656" s="257"/>
      <c r="BE656" s="257"/>
      <c r="BF656" s="257"/>
      <c r="BG656" s="257"/>
      <c r="BH656" s="257"/>
      <c r="BI656" s="257"/>
      <c r="BJ656" s="257"/>
      <c r="BK656" s="257"/>
      <c r="BL656" s="263"/>
      <c r="BM656" s="263"/>
      <c r="BN656" s="263"/>
      <c r="BO656" s="263"/>
      <c r="BP656" s="263"/>
      <c r="BQ656" s="263"/>
      <c r="BR656" s="271"/>
      <c r="BS656" s="271"/>
      <c r="BT656" s="271"/>
      <c r="BU656" s="271"/>
      <c r="BV656" s="271"/>
      <c r="BW656" s="271"/>
      <c r="BX656" s="257"/>
      <c r="BY656" s="257"/>
      <c r="BZ656" s="257"/>
      <c r="CA656" s="268"/>
      <c r="CB656" s="268"/>
      <c r="CC656" s="275"/>
      <c r="CD656" s="268"/>
      <c r="CE656" s="268"/>
      <c r="CF656" s="268"/>
      <c r="CG656" s="268"/>
      <c r="CH656" s="268"/>
      <c r="CI656" s="268"/>
      <c r="CJ656" s="268"/>
      <c r="CK656" s="268"/>
      <c r="CL656" s="265"/>
      <c r="CM656" s="272"/>
      <c r="CN656" s="264"/>
      <c r="CO656" s="183"/>
      <c r="CP656" s="226"/>
      <c r="CQ656" s="226"/>
      <c r="CR656" s="226"/>
      <c r="CS656" s="182"/>
      <c r="CT656" s="182"/>
      <c r="CU656" s="182"/>
      <c r="CV656" s="182"/>
      <c r="CW656" s="182"/>
      <c r="CX656" s="182"/>
      <c r="CY656" s="182"/>
      <c r="CZ656" s="182"/>
      <c r="DA656" s="182"/>
    </row>
    <row r="657" spans="1:105" s="120" customFormat="1" ht="15" customHeight="1">
      <c r="A657" s="227">
        <f t="shared" ref="A657" si="242">A649+1</f>
        <v>81</v>
      </c>
      <c r="B657" s="276" t="s">
        <v>153</v>
      </c>
      <c r="C657" s="279" t="s">
        <v>154</v>
      </c>
      <c r="D657" s="236">
        <v>43787</v>
      </c>
      <c r="E657" s="236" t="s">
        <v>1198</v>
      </c>
      <c r="F657" s="253" t="s">
        <v>80</v>
      </c>
      <c r="G657" s="254"/>
      <c r="H657" s="82" t="s">
        <v>69</v>
      </c>
      <c r="I657" s="82"/>
      <c r="J657" s="82" t="s">
        <v>67</v>
      </c>
      <c r="K657" s="82" t="s">
        <v>60</v>
      </c>
      <c r="L657" s="82" t="s">
        <v>81</v>
      </c>
      <c r="M657" s="82" t="s">
        <v>60</v>
      </c>
      <c r="N657" s="82" t="s">
        <v>60</v>
      </c>
      <c r="O657" s="82"/>
      <c r="P657" s="82" t="s">
        <v>60</v>
      </c>
      <c r="Q657" s="82" t="s">
        <v>60</v>
      </c>
      <c r="R657" s="82" t="s">
        <v>60</v>
      </c>
      <c r="S657" s="82" t="s">
        <v>60</v>
      </c>
      <c r="T657" s="82" t="s">
        <v>60</v>
      </c>
      <c r="U657" s="82" t="s">
        <v>60</v>
      </c>
      <c r="V657" s="82"/>
      <c r="W657" s="82" t="s">
        <v>61</v>
      </c>
      <c r="X657" s="82" t="s">
        <v>61</v>
      </c>
      <c r="Y657" s="82" t="s">
        <v>61</v>
      </c>
      <c r="Z657" s="82" t="s">
        <v>61</v>
      </c>
      <c r="AA657" s="82" t="s">
        <v>61</v>
      </c>
      <c r="AB657" s="82" t="s">
        <v>61</v>
      </c>
      <c r="AC657" s="82"/>
      <c r="AD657" s="82" t="s">
        <v>61</v>
      </c>
      <c r="AE657" s="82" t="s">
        <v>61</v>
      </c>
      <c r="AF657" s="82" t="s">
        <v>61</v>
      </c>
      <c r="AG657" s="82" t="s">
        <v>61</v>
      </c>
      <c r="AH657" s="82" t="s">
        <v>61</v>
      </c>
      <c r="AI657" s="82" t="s">
        <v>1471</v>
      </c>
      <c r="AJ657" s="82"/>
      <c r="AK657" s="82" t="s">
        <v>60</v>
      </c>
      <c r="AL657" s="82" t="s">
        <v>60</v>
      </c>
      <c r="AM657" s="239">
        <f>COUNTIF(H657:AL657,"PH")+COUNTIF(H657:AL657,"PH/L")+COUNTIF(H657:AL657,"PM")</f>
        <v>0</v>
      </c>
      <c r="AN657" s="239">
        <f>COUNTIF(H657:AL657,"PD")+COUNTIF(H657:AL657,"PDD")+COUNTIF(H657:AL657,"P/DS")/2+COUNTIF(H657:AL657,"PMD")</f>
        <v>0</v>
      </c>
      <c r="AO657" s="239">
        <f>COUNTIF(H657:AL657,"PN")+COUNTIF(H657:AL657,"P/NS")/2+COUNTIF(H657:AL657,"PH")+COUNTIF(H657:AL657,"PH/F")/2+COUNTIF(H657:AL657,"PH/L")/2+COUNTIF(H657:AL657,"PM")</f>
        <v>0</v>
      </c>
      <c r="AP657" s="239">
        <f>COUNTIF(H657:AL657,"BH")+COUNTIF(H657:AL657,"AL/BL")+COUNTIF(H657:AL657,"UL/BL")+COUNTIF(H657:AL657,"BM")</f>
        <v>0</v>
      </c>
      <c r="AQ657" s="239">
        <f>COUNTIF(H657:AL657,"DS")+COUNTIF(H657:AL657,"AL/DS")/2+COUNTIF(H657:AL657,"UL/DS")/2+COUNTIF(H657:AL657,"CT")+COUNTIF(H657:AL657,"MD")</f>
        <v>12</v>
      </c>
      <c r="AR657" s="239">
        <f>COUNTIF(H657:AL657,"NS")+COUNTIF(H657:AL657,"AL/NS")/2+COUNTIF(H657:AL657,"UL/NS")/2+COUNTIF(H657:AL657,"BH")+COUNTIF(H657:AL657,"AL/BF")/2+COUNTIF(H657:AL657,"AL/BL")/2+COUNTIF(H657:AL657,"UL/BL")/2+COUNTIF(H657:AL657,"UL/BF")/2+COUNTIF(H657:AL657,"BM")</f>
        <v>11</v>
      </c>
      <c r="AS657" s="239">
        <f>COUNTIF(H657:AL657,"AL")+COUNTIF(H657:AL657,"AL/DS")/2+COUNTIF(H657:AL657,"AL/NS")/2+COUNTIF(H657:AL657,"NH")+COUNTIF(H657:AL657,"SL")+COUNTIF(H657:AL657,"NHD")+COUNTIF(H657:AL657,"B")+COUNTIF(H657:AL657,"HL")+COUNTIF(H657:AL657,"AL/BF")/2+COUNTIF(H657:AL657,"AL/BL")/2</f>
        <v>2.5</v>
      </c>
      <c r="AT657" s="255">
        <f>COUNTIF(H657:AL657,"PD")+COUNTIF(H657:AL657,"PN")+COUNTIF(H657:AL657,"P/DS")/2+COUNTIF(H657:AL657,"P/NS")/2+COUNTIF(H657:AL657,"DS")+COUNTIF(H657:AL657,"NS")+COUNTIF(H657:AL657,"AL")+COUNTIF(H657:AL657,"AL/DS")+COUNTIF(H657:AL657,"AL/NS")+COUNTIF(H657:AL657,"NH")+COUNTIF(H657:AL657,"SL")+COUNTIF(H657:AL657,"UL/DS")/2+COUNTIF(H657:AL657,"UL/NS")/2+COUNTIF(H657:AL657,"CT")+COUNTIF(H657:AL657,"NHD")+COUNTIF(H657:AL657,"PDD")+COUNTIF(H657:AL657,"B")+COUNTIF(H657:AL657,"HL")+COUNTIF(H657:AL657,"PH")+COUNTIF(H657:AL657,"BH")+COUNTIF(H657:AL657,"AL/BF")+COUNTIF(H657:AL657,"AL/BL")+COUNTIF(H657:AL657,"UL/BF")/2+COUNTIF(H657:AL657,"UL/BL")/2+COUNTIF(H657:AL657,"PH/F")/2+COUNTIF(H657:AL657,"PH/L")/2+COUNTIF(H657:AL657,"MD")+COUNTIF(H657:AL657,"PMD")+COUNTIF(H657:AL657,"PM")+COUNTIF(H657:AL657,"BM")</f>
        <v>25.5</v>
      </c>
      <c r="AU657" s="255">
        <f>COUNTIF(H657:AL657,"P/DS")/2+COUNTIF(H657:AL657,"P/NS")/2+COUNTIF(H657:AL657,"IL")+COUNTIF(H657:AL657,"NL")+COUNTIF(H657:AL657,"UL")+COUNTIF(H657:AL657,"UL/DS")/2+COUNTIF(H657:AL657,"UL/NS")/2+COUNTIF(H657:AL657,"KT")+COUNTIF(H657:AL657,"UL/BF")/2+COUNTIF(H657:AL657,"UL/BL")/2+COUNTIF(H657:AL657,"PH/F")/2+COUNTIF(H657:AL657,"PH/L")/2+COUNTIF(H657:AL657,"NB")</f>
        <v>0.5</v>
      </c>
      <c r="AV657" s="258">
        <f>COUNTIF(H657:AL657,"PN")+COUNTIF(H657:AL657,"TVD")+COUNTIF(H657:AL657,"PH")+COUNTIF(H657:AL657,"PM")+COUNTIF(H657:AL657,"PDD")-COUNTIFS(H657:AL657,"PN",H664:AL664,"&gt;=3")-COUNTIFS(H657:AL657,"PM",H664:AL664,"&gt;=3")</f>
        <v>0</v>
      </c>
      <c r="AW657" s="258">
        <f>COUNTIF(H657:AL657,"NS")+COUNTIF(H657:AL657,"D")+COUNTIF(H657:AL657,"BH")+COUNTIF(H657:AL657,"NHD")+COUNTIF(H657:AL657,"BM")-COUNTIFS(H657:AL657,"NS",H664:AL664,"&gt;=3")-COUNTIFS(H657:AL657,"BH",H664:AL664,"&gt;=3")-COUNTIFS(H657:AL657,"BM",H664:AL664,"&gt;=3")</f>
        <v>11</v>
      </c>
      <c r="AX657" s="255">
        <f>COUNTIF(H657:AL657,"AL")+COUNTIF(H657:AL657,"AL/DS")/2+COUNTIF(H657:AL657,"AL/NS")/2+COUNTIF(H657:AL657,"AL/BF")+COUNTIF(H657:AL657,"AL/BL")/2</f>
        <v>1.5</v>
      </c>
      <c r="AY657" s="255">
        <f>COUNTIF(H657:AL657,"SL")</f>
        <v>0</v>
      </c>
      <c r="AZ657" s="255">
        <f>COUNTIF(H657:AL657,"NH")</f>
        <v>1</v>
      </c>
      <c r="BA657" s="255">
        <f>COUNTIF(H657:AL657,"HL")</f>
        <v>0</v>
      </c>
      <c r="BB657" s="255">
        <f>COUNTIF(G657:AL657,"P/DS")/2+COUNTIF(G657:AL657,"P/NS")/2+COUNTIF(G657:AL657,"UL")+COUNTIF(G657:AL657,"UL/DS")/2+COUNTIF(G657:AL657,"UL/NS")/2+COUNTIF(G657:AL657,"UL/BL")/2+COUNTIF(G657:AL657,"UL/BF")/2+COUNTIF(G657:AL657,"PH/F")/2+COUNTIF(G657:AL657,"PH/L")/2</f>
        <v>0.5</v>
      </c>
      <c r="BC657" s="255">
        <f>COUNTIF(H657:AL657,"NB")</f>
        <v>0</v>
      </c>
      <c r="BD657" s="255">
        <f>COUNTIF(H657:AL657,"NL")</f>
        <v>0</v>
      </c>
      <c r="BE657" s="255">
        <f>COUNTIF(H657:AL657,"IL")</f>
        <v>0</v>
      </c>
      <c r="BF657" s="255">
        <f>COUNTIF(H657:AL657,"KT")</f>
        <v>0</v>
      </c>
      <c r="BG657" s="255">
        <f>COUNTIF(H657:AL657,"L70")</f>
        <v>0</v>
      </c>
      <c r="BH657" s="255">
        <f>COUNTIF(H657:AL657,"MD")</f>
        <v>0</v>
      </c>
      <c r="BI657" s="255">
        <f>COUNTIF(H657:AL657,"PMD")</f>
        <v>0</v>
      </c>
      <c r="BJ657" s="255">
        <f>COUNTIF(H657:AL657,"PM")</f>
        <v>0</v>
      </c>
      <c r="BK657" s="255">
        <f>COUNTIF(H657:AL657,"BM")</f>
        <v>0</v>
      </c>
      <c r="BL657" s="261">
        <f>SUMIF(H657:AL657,"PD",H658:AL658)+SUMIF(H657:AL657,"PN",H658:AL658)+SUMIF(H657:AL657,"P/DS",H658:AL658)+SUMIF(H657:AL657,"PN/F",H658:AL658)+SUMIF(H657:AL657,"PN/L",H658:AL658)+SUMIF(H657:AL657,"TV",H658:AL658)+SUMIF(H657:AL657,"TVD",H658:AL658)+SUMIF(H657:AL657,"PDD",H658:AL658)</f>
        <v>0</v>
      </c>
      <c r="BM657" s="261">
        <f>SUMIF(H657:AL657,"PD",H659:AL659)+SUMIF(H657:AL657,"PN",H659:AL659)+SUMIF(H657:AL657,"P/DS",H659:AL659)+SUMIF(H657:AL657,"PN/F",H659:AL659)+SUMIF(H657:AL657,"PN/L",H659:AL659)+SUMIF(H657:AL657,"TV",H659:AL659)+SUMIF(H657:AL657,"TVD",H659:AL659)+SUMIF(H657:AL657,"PDD",H659:AL659)+SUMIF(H657:AL657,"PMD",H659:AL659)</f>
        <v>0</v>
      </c>
      <c r="BN657" s="261">
        <f>SUMIF(H657:AL657,"PD",H660:AL660)+SUMIF(H657:AL657,"PN",H660:AL660)+SUMIF(H657:AL657,"P/DS",H660:AL660)+SUMIF(H657:AL657,"PN/F",H660:AL660)+SUMIF(H657:AL657,"PN/L",H660:AL660)+SUMIF(H657:AL657,"TV",H660:AL660)+SUMIF(H657:AL657,"TVD",H660:AL660)</f>
        <v>0</v>
      </c>
      <c r="BO657" s="261">
        <f>SUMIF(H657:AL657,"PD",H661:AL661)+SUMIF(H657:AL657,"PN",H661:AL661)+SUMIF(H657:AL657,"P/DS",H661:AL661)+SUMIF(H657:AL657,"PN/F",H661:AL661)+SUMIF(H657:AL657,"PN/L",H661:AL661)+SUMIF(H657:AL657,"TV",H661:AL661)+SUMIF(H657:AL657,"TVD",H661:AL661)</f>
        <v>0</v>
      </c>
      <c r="BP657" s="261">
        <f>SUMIF(H657:AL657,"PD",H662:AL662)+SUMIF(H657:AL657,"PN",H662:AL662)+SUMIF(H657:AL657,"P/DS",H662:AL662)+SUMIF(H657:AL657,"PN/F",H662:AL662)+SUMIF(H657:AL657,"PN/L",H662:AL662)+SUMIF(H657:AL657,"TV",H662:AL662)+SUMIF(H657:AL657,"TVD",H662:AL662)+SUMIF(H657:AL657,"PDD",H662:AL662)+SUMIF(H657:AL657,"PH",H662:AL662)+SUMIF(H657:AL657,"PM",H662:AL662)</f>
        <v>0</v>
      </c>
      <c r="BQ657" s="261">
        <f>SUMIF(H657:AL657,"PD",H663:AL663)+SUMIF(H657:AL657,"PN",H663:AL663)+SUMIF(H657:AL657,"P/DS",H663:AL663)+SUMIF(H657:AL657,"PN/F",H663:AL663)+SUMIF(H657:AL657,"PN/L",H663:AL663)+SUMIF(H657:AL657,"TV",H663:AL663)+SUMIF(H657:AL657,"TVD",H663:AL663)+SUMIF(H657:AL657,"PDD",H663:AL663)+SUMIF(H657:AL657,"PH",H663:AL663)+SUMIF(H657:AL657,"PM",H663:AL663)</f>
        <v>0</v>
      </c>
      <c r="BR657" s="269">
        <f>SUM(H658:AL658)-BL657</f>
        <v>17</v>
      </c>
      <c r="BS657" s="269">
        <f>SUM(H659:AL659)-BM657</f>
        <v>12</v>
      </c>
      <c r="BT657" s="269">
        <f>SUM(H660:AL660)-BN657</f>
        <v>0</v>
      </c>
      <c r="BU657" s="269">
        <f>SUM(H661:AL661)-BO657</f>
        <v>0</v>
      </c>
      <c r="BV657" s="269">
        <f>SUM(H662:AL662)-BP657</f>
        <v>0</v>
      </c>
      <c r="BW657" s="269">
        <f>SUM(H663:AL663)-BQ657</f>
        <v>0</v>
      </c>
      <c r="BX657" s="255">
        <f>SUMIF(H657:AL657,"PD",H664:AL664)+SUMIF(H657:AL657,"PN",H664:AL664)+SUMIF(H657:AL657,"P/DS",H664:AL664)+SUMIF(H657:AL657,"PN/F",H664:AL664)+SUMIF(H657:AL657,"PN/L",H664:AL664)</f>
        <v>0</v>
      </c>
      <c r="BY657" s="255">
        <f>SUM(H664:AL664)-BX657</f>
        <v>0</v>
      </c>
      <c r="BZ657" s="255">
        <f t="shared" ref="BZ657" si="243">+SUM(BL657:BW664)</f>
        <v>29</v>
      </c>
      <c r="CA657" s="266">
        <f>(COUNTIFS(H657:AL657,"PD",H658:AL658,"&gt;=2"))*0.5-IF(CN657="VP",COUNTIFS($H$16:$AL$16,"SAT",H657:AL657,"PD",H658:AL658,"&gt;=2"))*0.5</f>
        <v>0</v>
      </c>
      <c r="CB657" s="266">
        <f>(COUNTIFS(H657:AL657,"PN",H659:AL659,"&gt;=0.5",H658:AL658,"&gt;=1.5"))*0.5+COUNTIFS(H657:AL657,"PDD",H659:AL659,"&gt;=0.5",H658:AL658,"&gt;=1.5")*0.5</f>
        <v>0</v>
      </c>
      <c r="CC657" s="273">
        <f>(COUNTIFS(H657:AL657,"TV",H659:AL659,"&gt;=10"))*0.5+(COUNTIFS(H657:AL657,"PMD",H659:AL659,"&gt;=2"))*0.5</f>
        <v>0</v>
      </c>
      <c r="CD657" s="266">
        <f>(COUNTIFS(H657:AL657,"TVD",H661:AL661,"&gt;=6.5",H659:AL659,"&gt;=3.5"))*0.5</f>
        <v>0</v>
      </c>
      <c r="CE657" s="266">
        <f>(COUNTIFS(H657:AL657,"PD",H662:AL662,"&gt;=10"))*0.5</f>
        <v>0</v>
      </c>
      <c r="CF657" s="266">
        <f>(COUNTIFS(H657:AL657,"PDD",H662:AL662,"&gt;=3.5",H663:AL663,"&gt;=6.5")+COUNTIFS(H657:AL657,"PH",H663:AL663,"&gt;=0.5",H662:AL662,"&gt;=1.5")+COUNTIFS(H657:AL657,"PM",H663:AL663,"&gt;=0.5",H662:AL662,"&gt;=1.5"))*0.5</f>
        <v>0</v>
      </c>
      <c r="CG657" s="266">
        <f>(COUNTIFS(H657:AL657,"DS",H658:AL658,"&gt;=2")+COUNTIFS(H657:AL657,"AL/DS",H658:AL658,"&gt;=2"))*0.5-IF(CN657="VP",COUNTIFS($H$16:$AL$16,"SAT",H657:AL657,"DS",H658:AL658,"&gt;=2"))*0.5</f>
        <v>2.5</v>
      </c>
      <c r="CH657" s="266">
        <f>(COUNTIFS(H657:AL657,"NS",H659:AL659,"&gt;=0.5",H658:AL658,"&gt;=1.5")+COUNTIFS(H657:AL657,"AL/NS",H659:AL659,"&gt;=0.5",H658:AL658,"&gt;=1.5")+COUNTIFS(H657:AL657,"NHD",H659:AL659,"&gt;=4.5",H662:AL662,"&gt;=2",H658:AL658,"&gt;=1.5"))*0.5</f>
        <v>1.5</v>
      </c>
      <c r="CI657" s="266">
        <f>(COUNTIF(H659:AL659,"&gt;=10")+COUNTIFS(H657:AL657,"MD",H659:AL659,"&gt;=2")-COUNTIFS(H657:AL657,"TV",H659:AL659,"&gt;=10"))*0.5</f>
        <v>0.5</v>
      </c>
      <c r="CJ657" s="266">
        <f>(COUNTIFS(H657:AL657,"D",H661:AL661,"&gt;=6.5",H659:AL659,"&gt;=3.5"))*0.5</f>
        <v>0</v>
      </c>
      <c r="CK657" s="266">
        <f>(COUNTIF(H662:AL662,"&gt;=10")-COUNTIFS(H657:AL657,"PD",H662:AL662,"&gt;=10"))*0.5</f>
        <v>0</v>
      </c>
      <c r="CL657" s="265">
        <f>(COUNTIFS(H657:AL657,"NHD",H662:AL662,"&gt;=3.5",H663:AL663,"&gt;=6.5")+COUNTIFS(H657:AL657,"BH",H662:AL662,"&gt;=1.5",H663:AL663,"&gt;=0.5")+COUNTIFS(H657:AL657,"BM",H662:AL662,"&gt;=1.5",H663:AL663,"&gt;=0.5")+COUNTIFS(H657:AL657,"D",H662:AL662,"&gt;=1.5",H663:AL663,"&gt;=0.5"))*0.5</f>
        <v>0</v>
      </c>
      <c r="CM657" s="272"/>
      <c r="CN657" s="264" t="s">
        <v>723</v>
      </c>
      <c r="CO657" s="183">
        <f t="shared" ref="CO657" si="244">+AM657+AN657+AO657+AP657+AQ657+AR657+AS657+AU657+BG657</f>
        <v>26</v>
      </c>
      <c r="CP657" s="225">
        <f>+SUM(I658:I663)-I664</f>
        <v>0</v>
      </c>
      <c r="CQ657" s="225">
        <f>+SUM(J658:J663)-J664</f>
        <v>0</v>
      </c>
      <c r="CR657" s="225">
        <f>+SUM(K658:K663)-K664</f>
        <v>2</v>
      </c>
      <c r="CS657" s="182"/>
      <c r="CT657" s="182"/>
      <c r="CU657" s="182"/>
      <c r="CV657" s="182"/>
      <c r="CW657" s="182"/>
      <c r="CX657" s="182"/>
      <c r="CY657" s="182"/>
      <c r="CZ657" s="182"/>
      <c r="DA657" s="182"/>
    </row>
    <row r="658" spans="1:105" s="120" customFormat="1" ht="15" customHeight="1">
      <c r="A658" s="228"/>
      <c r="B658" s="277"/>
      <c r="C658" s="280"/>
      <c r="D658" s="237"/>
      <c r="E658" s="237"/>
      <c r="F658" s="242" t="s">
        <v>82</v>
      </c>
      <c r="G658" s="121">
        <v>1.5</v>
      </c>
      <c r="H658" s="83"/>
      <c r="I658" s="83"/>
      <c r="J658" s="83"/>
      <c r="K658" s="83">
        <v>2</v>
      </c>
      <c r="L658" s="83">
        <v>2</v>
      </c>
      <c r="M658" s="83">
        <v>2</v>
      </c>
      <c r="N658" s="83">
        <v>1</v>
      </c>
      <c r="O658" s="83"/>
      <c r="P658" s="83"/>
      <c r="Q658" s="83"/>
      <c r="R658" s="83"/>
      <c r="S658" s="83">
        <v>2</v>
      </c>
      <c r="T658" s="83"/>
      <c r="U658" s="83">
        <v>2</v>
      </c>
      <c r="V658" s="83"/>
      <c r="W658" s="83">
        <v>2</v>
      </c>
      <c r="X658" s="83">
        <v>2</v>
      </c>
      <c r="Y658" s="83">
        <v>2</v>
      </c>
      <c r="Z658" s="83"/>
      <c r="AA658" s="83"/>
      <c r="AB658" s="83"/>
      <c r="AC658" s="79"/>
      <c r="AD658" s="79"/>
      <c r="AE658" s="79"/>
      <c r="AF658" s="79"/>
      <c r="AG658" s="79"/>
      <c r="AH658" s="79"/>
      <c r="AI658" s="79"/>
      <c r="AJ658" s="79"/>
      <c r="AK658" s="79"/>
      <c r="AL658" s="79"/>
      <c r="AM658" s="240"/>
      <c r="AN658" s="240"/>
      <c r="AO658" s="240"/>
      <c r="AP658" s="240"/>
      <c r="AQ658" s="240"/>
      <c r="AR658" s="240"/>
      <c r="AS658" s="240"/>
      <c r="AT658" s="256"/>
      <c r="AU658" s="256"/>
      <c r="AV658" s="259"/>
      <c r="AW658" s="259"/>
      <c r="AX658" s="256"/>
      <c r="AY658" s="256"/>
      <c r="AZ658" s="256"/>
      <c r="BA658" s="256"/>
      <c r="BB658" s="256"/>
      <c r="BC658" s="256"/>
      <c r="BD658" s="256"/>
      <c r="BE658" s="256"/>
      <c r="BF658" s="256"/>
      <c r="BG658" s="256"/>
      <c r="BH658" s="256"/>
      <c r="BI658" s="256"/>
      <c r="BJ658" s="256"/>
      <c r="BK658" s="256"/>
      <c r="BL658" s="262"/>
      <c r="BM658" s="262"/>
      <c r="BN658" s="262"/>
      <c r="BO658" s="262"/>
      <c r="BP658" s="262"/>
      <c r="BQ658" s="262"/>
      <c r="BR658" s="270"/>
      <c r="BS658" s="270"/>
      <c r="BT658" s="270"/>
      <c r="BU658" s="270"/>
      <c r="BV658" s="270"/>
      <c r="BW658" s="270"/>
      <c r="BX658" s="256"/>
      <c r="BY658" s="256"/>
      <c r="BZ658" s="256"/>
      <c r="CA658" s="267"/>
      <c r="CB658" s="267"/>
      <c r="CC658" s="274"/>
      <c r="CD658" s="267"/>
      <c r="CE658" s="267"/>
      <c r="CF658" s="267"/>
      <c r="CG658" s="267"/>
      <c r="CH658" s="267"/>
      <c r="CI658" s="267"/>
      <c r="CJ658" s="267"/>
      <c r="CK658" s="267"/>
      <c r="CL658" s="265"/>
      <c r="CM658" s="272"/>
      <c r="CN658" s="264"/>
      <c r="CO658" s="183"/>
      <c r="CP658" s="226"/>
      <c r="CQ658" s="226"/>
      <c r="CR658" s="226"/>
      <c r="CS658" s="182"/>
      <c r="CT658" s="182"/>
      <c r="CU658" s="182"/>
      <c r="CV658" s="182"/>
      <c r="CW658" s="182"/>
      <c r="CX658" s="182"/>
      <c r="CY658" s="182"/>
      <c r="CZ658" s="182"/>
      <c r="DA658" s="182"/>
    </row>
    <row r="659" spans="1:105" s="120" customFormat="1" ht="15" customHeight="1">
      <c r="A659" s="228"/>
      <c r="B659" s="277"/>
      <c r="C659" s="280"/>
      <c r="D659" s="237"/>
      <c r="E659" s="237"/>
      <c r="F659" s="243"/>
      <c r="G659" s="122">
        <v>2</v>
      </c>
      <c r="H659" s="84"/>
      <c r="I659" s="84"/>
      <c r="J659" s="84"/>
      <c r="K659" s="84"/>
      <c r="L659" s="84"/>
      <c r="M659" s="84"/>
      <c r="N659" s="84"/>
      <c r="O659" s="84">
        <v>10.5</v>
      </c>
      <c r="P659" s="84"/>
      <c r="Q659" s="84"/>
      <c r="R659" s="84"/>
      <c r="S659" s="84"/>
      <c r="T659" s="84"/>
      <c r="U659" s="84"/>
      <c r="V659" s="84"/>
      <c r="W659" s="84">
        <v>0.5</v>
      </c>
      <c r="X659" s="84">
        <v>0.5</v>
      </c>
      <c r="Y659" s="84">
        <v>0.5</v>
      </c>
      <c r="Z659" s="84"/>
      <c r="AA659" s="84"/>
      <c r="AB659" s="84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240"/>
      <c r="AN659" s="240"/>
      <c r="AO659" s="240"/>
      <c r="AP659" s="240"/>
      <c r="AQ659" s="240"/>
      <c r="AR659" s="240"/>
      <c r="AS659" s="240"/>
      <c r="AT659" s="256"/>
      <c r="AU659" s="256"/>
      <c r="AV659" s="259"/>
      <c r="AW659" s="259"/>
      <c r="AX659" s="256"/>
      <c r="AY659" s="256"/>
      <c r="AZ659" s="256"/>
      <c r="BA659" s="256"/>
      <c r="BB659" s="256"/>
      <c r="BC659" s="256"/>
      <c r="BD659" s="256"/>
      <c r="BE659" s="256"/>
      <c r="BF659" s="256"/>
      <c r="BG659" s="256"/>
      <c r="BH659" s="256"/>
      <c r="BI659" s="256"/>
      <c r="BJ659" s="256"/>
      <c r="BK659" s="256"/>
      <c r="BL659" s="262"/>
      <c r="BM659" s="262"/>
      <c r="BN659" s="262"/>
      <c r="BO659" s="262"/>
      <c r="BP659" s="262"/>
      <c r="BQ659" s="262"/>
      <c r="BR659" s="270"/>
      <c r="BS659" s="270"/>
      <c r="BT659" s="270"/>
      <c r="BU659" s="270"/>
      <c r="BV659" s="270"/>
      <c r="BW659" s="270"/>
      <c r="BX659" s="256"/>
      <c r="BY659" s="256"/>
      <c r="BZ659" s="256"/>
      <c r="CA659" s="267"/>
      <c r="CB659" s="267"/>
      <c r="CC659" s="274"/>
      <c r="CD659" s="267"/>
      <c r="CE659" s="267"/>
      <c r="CF659" s="267"/>
      <c r="CG659" s="267"/>
      <c r="CH659" s="267"/>
      <c r="CI659" s="267"/>
      <c r="CJ659" s="267"/>
      <c r="CK659" s="267"/>
      <c r="CL659" s="265"/>
      <c r="CM659" s="272"/>
      <c r="CN659" s="264"/>
      <c r="CO659" s="183"/>
      <c r="CP659" s="226"/>
      <c r="CQ659" s="226"/>
      <c r="CR659" s="226"/>
      <c r="CS659" s="182"/>
      <c r="CT659" s="182"/>
      <c r="CU659" s="182"/>
      <c r="CV659" s="182"/>
      <c r="CW659" s="182"/>
      <c r="CX659" s="182"/>
      <c r="CY659" s="182"/>
      <c r="CZ659" s="182"/>
      <c r="DA659" s="182"/>
    </row>
    <row r="660" spans="1:105" s="120" customFormat="1" ht="15" customHeight="1">
      <c r="A660" s="228"/>
      <c r="B660" s="277"/>
      <c r="C660" s="280"/>
      <c r="D660" s="237"/>
      <c r="E660" s="237"/>
      <c r="F660" s="243"/>
      <c r="G660" s="122">
        <v>2.1</v>
      </c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240"/>
      <c r="AN660" s="240"/>
      <c r="AO660" s="240"/>
      <c r="AP660" s="240"/>
      <c r="AQ660" s="240"/>
      <c r="AR660" s="240"/>
      <c r="AS660" s="240"/>
      <c r="AT660" s="256"/>
      <c r="AU660" s="256"/>
      <c r="AV660" s="259"/>
      <c r="AW660" s="259"/>
      <c r="AX660" s="256"/>
      <c r="AY660" s="256"/>
      <c r="AZ660" s="256"/>
      <c r="BA660" s="256"/>
      <c r="BB660" s="256"/>
      <c r="BC660" s="256"/>
      <c r="BD660" s="256"/>
      <c r="BE660" s="256"/>
      <c r="BF660" s="256"/>
      <c r="BG660" s="256"/>
      <c r="BH660" s="256"/>
      <c r="BI660" s="256"/>
      <c r="BJ660" s="256"/>
      <c r="BK660" s="256"/>
      <c r="BL660" s="262"/>
      <c r="BM660" s="262"/>
      <c r="BN660" s="262"/>
      <c r="BO660" s="262"/>
      <c r="BP660" s="262"/>
      <c r="BQ660" s="262"/>
      <c r="BR660" s="270"/>
      <c r="BS660" s="270"/>
      <c r="BT660" s="270"/>
      <c r="BU660" s="270"/>
      <c r="BV660" s="270"/>
      <c r="BW660" s="270"/>
      <c r="BX660" s="256"/>
      <c r="BY660" s="256"/>
      <c r="BZ660" s="256"/>
      <c r="CA660" s="267"/>
      <c r="CB660" s="267"/>
      <c r="CC660" s="274"/>
      <c r="CD660" s="267"/>
      <c r="CE660" s="267"/>
      <c r="CF660" s="267"/>
      <c r="CG660" s="267"/>
      <c r="CH660" s="267"/>
      <c r="CI660" s="267"/>
      <c r="CJ660" s="267"/>
      <c r="CK660" s="267"/>
      <c r="CL660" s="265"/>
      <c r="CM660" s="272"/>
      <c r="CN660" s="264"/>
      <c r="CO660" s="183"/>
      <c r="CP660" s="226"/>
      <c r="CQ660" s="226"/>
      <c r="CR660" s="226"/>
      <c r="CS660" s="182"/>
      <c r="CT660" s="182"/>
      <c r="CU660" s="182"/>
      <c r="CV660" s="182"/>
      <c r="CW660" s="182"/>
      <c r="CX660" s="182"/>
      <c r="CY660" s="182"/>
      <c r="CZ660" s="182"/>
      <c r="DA660" s="182"/>
    </row>
    <row r="661" spans="1:105" s="120" customFormat="1" ht="15" customHeight="1">
      <c r="A661" s="228"/>
      <c r="B661" s="277"/>
      <c r="C661" s="280"/>
      <c r="D661" s="237"/>
      <c r="E661" s="237"/>
      <c r="F661" s="243"/>
      <c r="G661" s="122">
        <v>2.7</v>
      </c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240"/>
      <c r="AN661" s="240"/>
      <c r="AO661" s="240"/>
      <c r="AP661" s="240"/>
      <c r="AQ661" s="240"/>
      <c r="AR661" s="240"/>
      <c r="AS661" s="240"/>
      <c r="AT661" s="256"/>
      <c r="AU661" s="256"/>
      <c r="AV661" s="259"/>
      <c r="AW661" s="259"/>
      <c r="AX661" s="256"/>
      <c r="AY661" s="256"/>
      <c r="AZ661" s="256"/>
      <c r="BA661" s="256"/>
      <c r="BB661" s="256"/>
      <c r="BC661" s="256"/>
      <c r="BD661" s="256"/>
      <c r="BE661" s="256"/>
      <c r="BF661" s="256"/>
      <c r="BG661" s="256"/>
      <c r="BH661" s="256"/>
      <c r="BI661" s="256"/>
      <c r="BJ661" s="256"/>
      <c r="BK661" s="256"/>
      <c r="BL661" s="262"/>
      <c r="BM661" s="262"/>
      <c r="BN661" s="262"/>
      <c r="BO661" s="262"/>
      <c r="BP661" s="262"/>
      <c r="BQ661" s="262"/>
      <c r="BR661" s="270"/>
      <c r="BS661" s="270"/>
      <c r="BT661" s="270"/>
      <c r="BU661" s="270"/>
      <c r="BV661" s="270"/>
      <c r="BW661" s="270"/>
      <c r="BX661" s="256"/>
      <c r="BY661" s="256"/>
      <c r="BZ661" s="256"/>
      <c r="CA661" s="267"/>
      <c r="CB661" s="267"/>
      <c r="CC661" s="274"/>
      <c r="CD661" s="267"/>
      <c r="CE661" s="267"/>
      <c r="CF661" s="267"/>
      <c r="CG661" s="267"/>
      <c r="CH661" s="267"/>
      <c r="CI661" s="267"/>
      <c r="CJ661" s="267"/>
      <c r="CK661" s="267"/>
      <c r="CL661" s="265"/>
      <c r="CM661" s="272"/>
      <c r="CN661" s="264"/>
      <c r="CO661" s="183"/>
      <c r="CP661" s="226"/>
      <c r="CQ661" s="226"/>
      <c r="CR661" s="226"/>
      <c r="CS661" s="182"/>
      <c r="CT661" s="182"/>
      <c r="CU661" s="182"/>
      <c r="CV661" s="182"/>
      <c r="CW661" s="182"/>
      <c r="CX661" s="182"/>
      <c r="CY661" s="182"/>
      <c r="CZ661" s="182"/>
      <c r="DA661" s="182"/>
    </row>
    <row r="662" spans="1:105" s="120" customFormat="1" ht="15" customHeight="1">
      <c r="A662" s="228"/>
      <c r="B662" s="277"/>
      <c r="C662" s="280"/>
      <c r="D662" s="237"/>
      <c r="E662" s="237"/>
      <c r="F662" s="243"/>
      <c r="G662" s="122">
        <v>3</v>
      </c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240"/>
      <c r="AN662" s="240"/>
      <c r="AO662" s="240"/>
      <c r="AP662" s="240"/>
      <c r="AQ662" s="240"/>
      <c r="AR662" s="240"/>
      <c r="AS662" s="240"/>
      <c r="AT662" s="256"/>
      <c r="AU662" s="256"/>
      <c r="AV662" s="259"/>
      <c r="AW662" s="259"/>
      <c r="AX662" s="256"/>
      <c r="AY662" s="256"/>
      <c r="AZ662" s="256"/>
      <c r="BA662" s="256"/>
      <c r="BB662" s="256"/>
      <c r="BC662" s="256"/>
      <c r="BD662" s="256"/>
      <c r="BE662" s="256"/>
      <c r="BF662" s="256"/>
      <c r="BG662" s="256"/>
      <c r="BH662" s="256"/>
      <c r="BI662" s="256"/>
      <c r="BJ662" s="256"/>
      <c r="BK662" s="256"/>
      <c r="BL662" s="262"/>
      <c r="BM662" s="262"/>
      <c r="BN662" s="262"/>
      <c r="BO662" s="262"/>
      <c r="BP662" s="262"/>
      <c r="BQ662" s="262"/>
      <c r="BR662" s="270"/>
      <c r="BS662" s="270"/>
      <c r="BT662" s="270"/>
      <c r="BU662" s="270"/>
      <c r="BV662" s="270"/>
      <c r="BW662" s="270"/>
      <c r="BX662" s="256"/>
      <c r="BY662" s="256"/>
      <c r="BZ662" s="256"/>
      <c r="CA662" s="267"/>
      <c r="CB662" s="267"/>
      <c r="CC662" s="274"/>
      <c r="CD662" s="267"/>
      <c r="CE662" s="267"/>
      <c r="CF662" s="267"/>
      <c r="CG662" s="267"/>
      <c r="CH662" s="267"/>
      <c r="CI662" s="267"/>
      <c r="CJ662" s="267"/>
      <c r="CK662" s="267"/>
      <c r="CL662" s="265"/>
      <c r="CM662" s="272"/>
      <c r="CN662" s="264"/>
      <c r="CO662" s="183"/>
      <c r="CP662" s="226"/>
      <c r="CQ662" s="226"/>
      <c r="CR662" s="226"/>
      <c r="CS662" s="182"/>
      <c r="CT662" s="182"/>
      <c r="CU662" s="182"/>
      <c r="CV662" s="182"/>
      <c r="CW662" s="182"/>
      <c r="CX662" s="182"/>
      <c r="CY662" s="182"/>
      <c r="CZ662" s="182"/>
      <c r="DA662" s="182"/>
    </row>
    <row r="663" spans="1:105" s="120" customFormat="1" ht="15" customHeight="1">
      <c r="A663" s="228"/>
      <c r="B663" s="277"/>
      <c r="C663" s="280"/>
      <c r="D663" s="237"/>
      <c r="E663" s="237"/>
      <c r="F663" s="244"/>
      <c r="G663" s="123">
        <v>3.9</v>
      </c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1"/>
      <c r="AD663" s="81"/>
      <c r="AE663" s="81"/>
      <c r="AF663" s="81"/>
      <c r="AG663" s="81"/>
      <c r="AH663" s="81"/>
      <c r="AI663" s="81"/>
      <c r="AJ663" s="81"/>
      <c r="AK663" s="81"/>
      <c r="AL663" s="81"/>
      <c r="AM663" s="240"/>
      <c r="AN663" s="240"/>
      <c r="AO663" s="240"/>
      <c r="AP663" s="240"/>
      <c r="AQ663" s="240"/>
      <c r="AR663" s="240"/>
      <c r="AS663" s="240"/>
      <c r="AT663" s="256"/>
      <c r="AU663" s="256"/>
      <c r="AV663" s="259"/>
      <c r="AW663" s="259"/>
      <c r="AX663" s="256"/>
      <c r="AY663" s="256"/>
      <c r="AZ663" s="256"/>
      <c r="BA663" s="256"/>
      <c r="BB663" s="256"/>
      <c r="BC663" s="256"/>
      <c r="BD663" s="256"/>
      <c r="BE663" s="256"/>
      <c r="BF663" s="256"/>
      <c r="BG663" s="256"/>
      <c r="BH663" s="256"/>
      <c r="BI663" s="256"/>
      <c r="BJ663" s="256"/>
      <c r="BK663" s="256"/>
      <c r="BL663" s="262"/>
      <c r="BM663" s="262"/>
      <c r="BN663" s="262"/>
      <c r="BO663" s="262"/>
      <c r="BP663" s="262"/>
      <c r="BQ663" s="262"/>
      <c r="BR663" s="270"/>
      <c r="BS663" s="270"/>
      <c r="BT663" s="270"/>
      <c r="BU663" s="270"/>
      <c r="BV663" s="270"/>
      <c r="BW663" s="270"/>
      <c r="BX663" s="256"/>
      <c r="BY663" s="256"/>
      <c r="BZ663" s="256"/>
      <c r="CA663" s="267"/>
      <c r="CB663" s="267"/>
      <c r="CC663" s="274"/>
      <c r="CD663" s="267"/>
      <c r="CE663" s="267"/>
      <c r="CF663" s="267"/>
      <c r="CG663" s="267"/>
      <c r="CH663" s="267"/>
      <c r="CI663" s="267"/>
      <c r="CJ663" s="267"/>
      <c r="CK663" s="267"/>
      <c r="CL663" s="265"/>
      <c r="CM663" s="272"/>
      <c r="CN663" s="264"/>
      <c r="CO663" s="183"/>
      <c r="CP663" s="226"/>
      <c r="CQ663" s="226"/>
      <c r="CR663" s="226"/>
      <c r="CS663" s="182"/>
      <c r="CT663" s="182"/>
      <c r="CU663" s="182"/>
      <c r="CV663" s="182"/>
      <c r="CW663" s="182"/>
      <c r="CX663" s="182"/>
      <c r="CY663" s="182"/>
      <c r="CZ663" s="182"/>
      <c r="DA663" s="182"/>
    </row>
    <row r="664" spans="1:105" s="120" customFormat="1" ht="15" customHeight="1" thickBot="1">
      <c r="A664" s="229"/>
      <c r="B664" s="278"/>
      <c r="C664" s="281"/>
      <c r="D664" s="238"/>
      <c r="E664" s="238"/>
      <c r="F664" s="245" t="s">
        <v>83</v>
      </c>
      <c r="G664" s="246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241"/>
      <c r="AN664" s="241"/>
      <c r="AO664" s="241"/>
      <c r="AP664" s="241"/>
      <c r="AQ664" s="241"/>
      <c r="AR664" s="241"/>
      <c r="AS664" s="241"/>
      <c r="AT664" s="257"/>
      <c r="AU664" s="257"/>
      <c r="AV664" s="260"/>
      <c r="AW664" s="260"/>
      <c r="AX664" s="257"/>
      <c r="AY664" s="257"/>
      <c r="AZ664" s="257"/>
      <c r="BA664" s="257"/>
      <c r="BB664" s="257"/>
      <c r="BC664" s="257"/>
      <c r="BD664" s="257"/>
      <c r="BE664" s="257"/>
      <c r="BF664" s="257"/>
      <c r="BG664" s="257"/>
      <c r="BH664" s="257"/>
      <c r="BI664" s="257"/>
      <c r="BJ664" s="257"/>
      <c r="BK664" s="257"/>
      <c r="BL664" s="263"/>
      <c r="BM664" s="263"/>
      <c r="BN664" s="263"/>
      <c r="BO664" s="263"/>
      <c r="BP664" s="263"/>
      <c r="BQ664" s="263"/>
      <c r="BR664" s="271"/>
      <c r="BS664" s="271"/>
      <c r="BT664" s="271"/>
      <c r="BU664" s="271"/>
      <c r="BV664" s="271"/>
      <c r="BW664" s="271"/>
      <c r="BX664" s="257"/>
      <c r="BY664" s="257"/>
      <c r="BZ664" s="257"/>
      <c r="CA664" s="268"/>
      <c r="CB664" s="268"/>
      <c r="CC664" s="275"/>
      <c r="CD664" s="268"/>
      <c r="CE664" s="268"/>
      <c r="CF664" s="268"/>
      <c r="CG664" s="268"/>
      <c r="CH664" s="268"/>
      <c r="CI664" s="268"/>
      <c r="CJ664" s="268"/>
      <c r="CK664" s="268"/>
      <c r="CL664" s="265"/>
      <c r="CM664" s="272"/>
      <c r="CN664" s="264"/>
      <c r="CO664" s="183"/>
      <c r="CP664" s="226"/>
      <c r="CQ664" s="226"/>
      <c r="CR664" s="226"/>
      <c r="CS664" s="182"/>
      <c r="CT664" s="182"/>
      <c r="CU664" s="182"/>
      <c r="CV664" s="182"/>
      <c r="CW664" s="182"/>
      <c r="CX664" s="182"/>
      <c r="CY664" s="182"/>
      <c r="CZ664" s="182"/>
      <c r="DA664" s="182"/>
    </row>
    <row r="665" spans="1:105" s="120" customFormat="1" ht="15" customHeight="1">
      <c r="A665" s="227">
        <f t="shared" ref="A665" si="245">A657+1</f>
        <v>82</v>
      </c>
      <c r="B665" s="276" t="s">
        <v>637</v>
      </c>
      <c r="C665" s="279" t="s">
        <v>638</v>
      </c>
      <c r="D665" s="236">
        <v>44102</v>
      </c>
      <c r="E665" s="236" t="s">
        <v>1198</v>
      </c>
      <c r="F665" s="253" t="s">
        <v>80</v>
      </c>
      <c r="G665" s="254"/>
      <c r="H665" s="82" t="s">
        <v>69</v>
      </c>
      <c r="I665" s="82"/>
      <c r="J665" s="82" t="s">
        <v>60</v>
      </c>
      <c r="K665" s="82" t="s">
        <v>60</v>
      </c>
      <c r="L665" s="82" t="s">
        <v>60</v>
      </c>
      <c r="M665" s="82" t="s">
        <v>60</v>
      </c>
      <c r="N665" s="82" t="s">
        <v>60</v>
      </c>
      <c r="O665" s="82"/>
      <c r="P665" s="82" t="s">
        <v>60</v>
      </c>
      <c r="Q665" s="82" t="s">
        <v>60</v>
      </c>
      <c r="R665" s="82" t="s">
        <v>60</v>
      </c>
      <c r="S665" s="82" t="s">
        <v>60</v>
      </c>
      <c r="T665" s="82" t="s">
        <v>60</v>
      </c>
      <c r="U665" s="82" t="s">
        <v>60</v>
      </c>
      <c r="V665" s="82"/>
      <c r="W665" s="82" t="s">
        <v>61</v>
      </c>
      <c r="X665" s="82" t="s">
        <v>67</v>
      </c>
      <c r="Y665" s="82" t="s">
        <v>61</v>
      </c>
      <c r="Z665" s="82" t="s">
        <v>61</v>
      </c>
      <c r="AA665" s="82" t="s">
        <v>61</v>
      </c>
      <c r="AB665" s="82" t="s">
        <v>61</v>
      </c>
      <c r="AC665" s="82"/>
      <c r="AD665" s="82" t="s">
        <v>61</v>
      </c>
      <c r="AE665" s="82" t="s">
        <v>61</v>
      </c>
      <c r="AF665" s="82" t="s">
        <v>61</v>
      </c>
      <c r="AG665" s="82" t="s">
        <v>61</v>
      </c>
      <c r="AH665" s="82" t="s">
        <v>61</v>
      </c>
      <c r="AI665" s="82" t="s">
        <v>1471</v>
      </c>
      <c r="AJ665" s="82"/>
      <c r="AK665" s="82" t="s">
        <v>60</v>
      </c>
      <c r="AL665" s="82" t="s">
        <v>60</v>
      </c>
      <c r="AM665" s="239">
        <f>COUNTIF(H665:AL665,"PH")+COUNTIF(H665:AL665,"PH/L")+COUNTIF(H665:AL665,"PM")</f>
        <v>0</v>
      </c>
      <c r="AN665" s="239">
        <f>COUNTIF(H665:AL665,"PD")+COUNTIF(H665:AL665,"PDD")+COUNTIF(H665:AL665,"P/DS")/2+COUNTIF(H665:AL665,"PMD")</f>
        <v>0</v>
      </c>
      <c r="AO665" s="239">
        <f>COUNTIF(H665:AL665,"PN")+COUNTIF(H665:AL665,"P/NS")/2+COUNTIF(H665:AL665,"PH")+COUNTIF(H665:AL665,"PH/F")/2+COUNTIF(H665:AL665,"PH/L")/2+COUNTIF(H665:AL665,"PM")</f>
        <v>0</v>
      </c>
      <c r="AP665" s="239">
        <f>COUNTIF(H665:AL665,"BH")+COUNTIF(H665:AL665,"AL/BL")+COUNTIF(H665:AL665,"UL/BL")+COUNTIF(H665:AL665,"BM")</f>
        <v>0</v>
      </c>
      <c r="AQ665" s="239">
        <f>COUNTIF(H665:AL665,"DS")+COUNTIF(H665:AL665,"AL/DS")/2+COUNTIF(H665:AL665,"UL/DS")/2+COUNTIF(H665:AL665,"CT")+COUNTIF(H665:AL665,"MD")</f>
        <v>13.5</v>
      </c>
      <c r="AR665" s="239">
        <f>COUNTIF(H665:AL665,"NS")+COUNTIF(H665:AL665,"AL/NS")/2+COUNTIF(H665:AL665,"UL/NS")/2+COUNTIF(H665:AL665,"BH")+COUNTIF(H665:AL665,"AL/BF")/2+COUNTIF(H665:AL665,"AL/BL")/2+COUNTIF(H665:AL665,"UL/BL")/2+COUNTIF(H665:AL665,"UL/BF")/2+COUNTIF(H665:AL665,"BM")</f>
        <v>10</v>
      </c>
      <c r="AS665" s="239">
        <f>COUNTIF(H665:AL665,"AL")+COUNTIF(H665:AL665,"AL/DS")/2+COUNTIF(H665:AL665,"AL/NS")/2+COUNTIF(H665:AL665,"NH")+COUNTIF(H665:AL665,"SL")+COUNTIF(H665:AL665,"NHD")+COUNTIF(H665:AL665,"B")+COUNTIF(H665:AL665,"HL")+COUNTIF(H665:AL665,"AL/BF")/2+COUNTIF(H665:AL665,"AL/BL")/2</f>
        <v>2</v>
      </c>
      <c r="AT665" s="255">
        <f>COUNTIF(H665:AL665,"PD")+COUNTIF(H665:AL665,"PN")+COUNTIF(H665:AL665,"P/DS")/2+COUNTIF(H665:AL665,"P/NS")/2+COUNTIF(H665:AL665,"DS")+COUNTIF(H665:AL665,"NS")+COUNTIF(H665:AL665,"AL")+COUNTIF(H665:AL665,"AL/DS")+COUNTIF(H665:AL665,"AL/NS")+COUNTIF(H665:AL665,"NH")+COUNTIF(H665:AL665,"SL")+COUNTIF(H665:AL665,"UL/DS")/2+COUNTIF(H665:AL665,"UL/NS")/2+COUNTIF(H665:AL665,"CT")+COUNTIF(H665:AL665,"NHD")+COUNTIF(H665:AL665,"PDD")+COUNTIF(H665:AL665,"B")+COUNTIF(H665:AL665,"HL")+COUNTIF(H665:AL665,"PH")+COUNTIF(H665:AL665,"BH")+COUNTIF(H665:AL665,"AL/BF")+COUNTIF(H665:AL665,"AL/BL")+COUNTIF(H665:AL665,"UL/BF")/2+COUNTIF(H665:AL665,"UL/BL")/2+COUNTIF(H665:AL665,"PH/F")/2+COUNTIF(H665:AL665,"PH/L")/2+COUNTIF(H665:AL665,"MD")+COUNTIF(H665:AL665,"PMD")+COUNTIF(H665:AL665,"PM")+COUNTIF(H665:AL665,"BM")</f>
        <v>25.5</v>
      </c>
      <c r="AU665" s="255">
        <f>COUNTIF(H665:AL665,"P/DS")/2+COUNTIF(H665:AL665,"P/NS")/2+COUNTIF(H665:AL665,"IL")+COUNTIF(H665:AL665,"NL")+COUNTIF(H665:AL665,"UL")+COUNTIF(H665:AL665,"UL/DS")/2+COUNTIF(H665:AL665,"UL/NS")/2+COUNTIF(H665:AL665,"KT")+COUNTIF(H665:AL665,"UL/BF")/2+COUNTIF(H665:AL665,"UL/BL")/2+COUNTIF(H665:AL665,"PH/F")/2+COUNTIF(H665:AL665,"PH/L")/2+COUNTIF(H665:AL665,"NB")</f>
        <v>0.5</v>
      </c>
      <c r="AV665" s="258">
        <f>COUNTIF(H665:AL665,"PN")+COUNTIF(H665:AL665,"TVD")+COUNTIF(H665:AL665,"PH")+COUNTIF(H665:AL665,"PM")+COUNTIF(H665:AL665,"PDD")-COUNTIFS(H665:AL665,"PN",H672:AL672,"&gt;=3")-COUNTIFS(H665:AL665,"PM",H672:AL672,"&gt;=3")</f>
        <v>0</v>
      </c>
      <c r="AW665" s="258">
        <f>COUNTIF(H665:AL665,"NS")+COUNTIF(H665:AL665,"D")+COUNTIF(H665:AL665,"BH")+COUNTIF(H665:AL665,"NHD")+COUNTIF(H665:AL665,"BM")-COUNTIFS(H665:AL665,"NS",H672:AL672,"&gt;=3")-COUNTIFS(H665:AL665,"BH",H672:AL672,"&gt;=3")-COUNTIFS(H665:AL665,"BM",H672:AL672,"&gt;=3")</f>
        <v>10</v>
      </c>
      <c r="AX665" s="255">
        <f>COUNTIF(H665:AL665,"AL")+COUNTIF(H665:AL665,"AL/DS")/2+COUNTIF(H665:AL665,"AL/NS")/2+COUNTIF(H665:AL665,"AL/BF")+COUNTIF(H665:AL665,"AL/BL")/2</f>
        <v>1</v>
      </c>
      <c r="AY665" s="255">
        <f>COUNTIF(H665:AL665,"SL")</f>
        <v>0</v>
      </c>
      <c r="AZ665" s="255">
        <f>COUNTIF(H665:AL665,"NH")</f>
        <v>1</v>
      </c>
      <c r="BA665" s="255">
        <f>COUNTIF(H665:AL665,"HL")</f>
        <v>0</v>
      </c>
      <c r="BB665" s="255">
        <f>COUNTIF(G665:AL665,"P/DS")/2+COUNTIF(G665:AL665,"P/NS")/2+COUNTIF(G665:AL665,"UL")+COUNTIF(G665:AL665,"UL/DS")/2+COUNTIF(G665:AL665,"UL/NS")/2+COUNTIF(G665:AL665,"UL/BL")/2+COUNTIF(G665:AL665,"UL/BF")/2+COUNTIF(G665:AL665,"PH/F")/2+COUNTIF(G665:AL665,"PH/L")/2</f>
        <v>0.5</v>
      </c>
      <c r="BC665" s="255">
        <f>COUNTIF(H665:AL665,"NB")</f>
        <v>0</v>
      </c>
      <c r="BD665" s="255">
        <f>COUNTIF(H665:AL665,"NL")</f>
        <v>0</v>
      </c>
      <c r="BE665" s="255">
        <f>COUNTIF(H665:AL665,"IL")</f>
        <v>0</v>
      </c>
      <c r="BF665" s="255">
        <f>COUNTIF(H665:AL665,"KT")</f>
        <v>0</v>
      </c>
      <c r="BG665" s="255">
        <f>COUNTIF(H665:AL665,"L70")</f>
        <v>0</v>
      </c>
      <c r="BH665" s="255">
        <f>COUNTIF(H665:AL665,"MD")</f>
        <v>0</v>
      </c>
      <c r="BI665" s="255">
        <f>COUNTIF(H665:AL665,"PMD")</f>
        <v>0</v>
      </c>
      <c r="BJ665" s="255">
        <f>COUNTIF(H665:AL665,"PM")</f>
        <v>0</v>
      </c>
      <c r="BK665" s="255">
        <f>COUNTIF(H665:AL665,"BM")</f>
        <v>0</v>
      </c>
      <c r="BL665" s="261">
        <f>SUMIF(H665:AL665,"PD",H666:AL666)+SUMIF(H665:AL665,"PN",H666:AL666)+SUMIF(H665:AL665,"P/DS",H666:AL666)+SUMIF(H665:AL665,"PN/F",H666:AL666)+SUMIF(H665:AL665,"PN/L",H666:AL666)+SUMIF(H665:AL665,"TV",H666:AL666)+SUMIF(H665:AL665,"TVD",H666:AL666)+SUMIF(H665:AL665,"PDD",H666:AL666)</f>
        <v>0</v>
      </c>
      <c r="BM665" s="261">
        <f>SUMIF(H665:AL665,"PD",H667:AL667)+SUMIF(H665:AL665,"PN",H667:AL667)+SUMIF(H665:AL665,"P/DS",H667:AL667)+SUMIF(H665:AL665,"PN/F",H667:AL667)+SUMIF(H665:AL665,"PN/L",H667:AL667)+SUMIF(H665:AL665,"TV",H667:AL667)+SUMIF(H665:AL665,"TVD",H667:AL667)+SUMIF(H665:AL665,"PDD",H667:AL667)+SUMIF(H665:AL665,"PMD",H667:AL667)</f>
        <v>0</v>
      </c>
      <c r="BN665" s="261">
        <f>SUMIF(H665:AL665,"PD",H668:AL668)+SUMIF(H665:AL665,"PN",H668:AL668)+SUMIF(H665:AL665,"P/DS",H668:AL668)+SUMIF(H665:AL665,"PN/F",H668:AL668)+SUMIF(H665:AL665,"PN/L",H668:AL668)+SUMIF(H665:AL665,"TV",H668:AL668)+SUMIF(H665:AL665,"TVD",H668:AL668)</f>
        <v>0</v>
      </c>
      <c r="BO665" s="261">
        <f>SUMIF(H665:AL665,"PD",H669:AL669)+SUMIF(H665:AL665,"PN",H669:AL669)+SUMIF(H665:AL665,"P/DS",H669:AL669)+SUMIF(H665:AL665,"PN/F",H669:AL669)+SUMIF(H665:AL665,"PN/L",H669:AL669)+SUMIF(H665:AL665,"TV",H669:AL669)+SUMIF(H665:AL665,"TVD",H669:AL669)</f>
        <v>0</v>
      </c>
      <c r="BP665" s="261">
        <f>SUMIF(H665:AL665,"PD",H670:AL670)+SUMIF(H665:AL665,"PN",H670:AL670)+SUMIF(H665:AL665,"P/DS",H670:AL670)+SUMIF(H665:AL665,"PN/F",H670:AL670)+SUMIF(H665:AL665,"PN/L",H670:AL670)+SUMIF(H665:AL665,"TV",H670:AL670)+SUMIF(H665:AL665,"TVD",H670:AL670)+SUMIF(H665:AL665,"PDD",H670:AL670)+SUMIF(H665:AL665,"PH",H670:AL670)+SUMIF(H665:AL665,"PM",H670:AL670)</f>
        <v>0</v>
      </c>
      <c r="BQ665" s="261">
        <f>SUMIF(H665:AL665,"PD",H671:AL671)+SUMIF(H665:AL665,"PN",H671:AL671)+SUMIF(H665:AL665,"P/DS",H671:AL671)+SUMIF(H665:AL665,"PN/F",H671:AL671)+SUMIF(H665:AL665,"PN/L",H671:AL671)+SUMIF(H665:AL665,"TV",H671:AL671)+SUMIF(H665:AL665,"TVD",H671:AL671)+SUMIF(H665:AL665,"PDD",H671:AL671)+SUMIF(H665:AL665,"PH",H671:AL671)+SUMIF(H665:AL665,"PM",H671:AL671)</f>
        <v>0</v>
      </c>
      <c r="BR665" s="269">
        <f>SUM(H666:AL666)-BL665</f>
        <v>22.5</v>
      </c>
      <c r="BS665" s="269">
        <f>SUM(H667:AL667)-BM665</f>
        <v>12.5</v>
      </c>
      <c r="BT665" s="269">
        <f>SUM(H668:AL668)-BN665</f>
        <v>0</v>
      </c>
      <c r="BU665" s="269">
        <f>SUM(H669:AL669)-BO665</f>
        <v>0</v>
      </c>
      <c r="BV665" s="269">
        <f>SUM(H670:AL670)-BP665</f>
        <v>0</v>
      </c>
      <c r="BW665" s="269">
        <f>SUM(H671:AL671)-BQ665</f>
        <v>0</v>
      </c>
      <c r="BX665" s="255">
        <f>SUMIF(H665:AL665,"PD",H672:AL672)+SUMIF(H665:AL665,"PN",H672:AL672)+SUMIF(H665:AL665,"P/DS",H672:AL672)+SUMIF(H665:AL665,"PN/F",H672:AL672)+SUMIF(H665:AL665,"PN/L",H672:AL672)</f>
        <v>0</v>
      </c>
      <c r="BY665" s="255">
        <f>SUM(H672:AL672)-BX665</f>
        <v>0</v>
      </c>
      <c r="BZ665" s="255">
        <f t="shared" ref="BZ665" si="246">+SUM(BL665:BW672)</f>
        <v>35</v>
      </c>
      <c r="CA665" s="266">
        <f>(COUNTIFS(H665:AL665,"PD",H666:AL666,"&gt;=2"))*0.5-IF(CN665="VP",COUNTIFS($H$16:$AL$16,"SAT",H665:AL665,"PD",H666:AL666,"&gt;=2"))*0.5</f>
        <v>0</v>
      </c>
      <c r="CB665" s="266">
        <f>(COUNTIFS(H665:AL665,"PN",H667:AL667,"&gt;=0.5",H666:AL666,"&gt;=1.5"))*0.5+COUNTIFS(H665:AL665,"PDD",H667:AL667,"&gt;=0.5",H666:AL666,"&gt;=1.5")*0.5</f>
        <v>0</v>
      </c>
      <c r="CC665" s="273">
        <f>(COUNTIFS(H665:AL665,"TV",H667:AL667,"&gt;=10"))*0.5+(COUNTIFS(H665:AL665,"PMD",H667:AL667,"&gt;=2"))*0.5</f>
        <v>0</v>
      </c>
      <c r="CD665" s="266">
        <f>(COUNTIFS(H665:AL665,"TVD",H669:AL669,"&gt;=6.5",H667:AL667,"&gt;=3.5"))*0.5</f>
        <v>0</v>
      </c>
      <c r="CE665" s="266">
        <f>(COUNTIFS(H665:AL665,"PD",H670:AL670,"&gt;=10"))*0.5</f>
        <v>0</v>
      </c>
      <c r="CF665" s="266">
        <f>(COUNTIFS(H665:AL665,"PDD",H670:AL670,"&gt;=3.5",H671:AL671,"&gt;=6.5")+COUNTIFS(H665:AL665,"PH",H671:AL671,"&gt;=0.5",H670:AL670,"&gt;=1.5")+COUNTIFS(H665:AL665,"PM",H671:AL671,"&gt;=0.5",H670:AL670,"&gt;=1.5"))*0.5</f>
        <v>0</v>
      </c>
      <c r="CG665" s="266">
        <f>(COUNTIFS(H665:AL665,"DS",H666:AL666,"&gt;=2")+COUNTIFS(H665:AL665,"AL/DS",H666:AL666,"&gt;=2"))*0.5-IF(CN665="VP",COUNTIFS($H$16:$AL$16,"SAT",H665:AL665,"DS",H666:AL666,"&gt;=2"))*0.5</f>
        <v>3</v>
      </c>
      <c r="CH665" s="266">
        <f>(COUNTIFS(H665:AL665,"NS",H667:AL667,"&gt;=0.5",H666:AL666,"&gt;=1.5")+COUNTIFS(H665:AL665,"AL/NS",H667:AL667,"&gt;=0.5",H666:AL666,"&gt;=1.5")+COUNTIFS(H665:AL665,"NHD",H667:AL667,"&gt;=4.5",H670:AL670,"&gt;=2",H666:AL666,"&gt;=1.5"))*0.5</f>
        <v>2</v>
      </c>
      <c r="CI665" s="266">
        <f>(COUNTIF(H667:AL667,"&gt;=10")+COUNTIFS(H665:AL665,"MD",H667:AL667,"&gt;=2")-COUNTIFS(H665:AL665,"TV",H667:AL667,"&gt;=10"))*0.5</f>
        <v>0.5</v>
      </c>
      <c r="CJ665" s="266">
        <f>(COUNTIFS(H665:AL665,"D",H669:AL669,"&gt;=6.5",H667:AL667,"&gt;=3.5"))*0.5</f>
        <v>0</v>
      </c>
      <c r="CK665" s="266">
        <f>(COUNTIF(H670:AL670,"&gt;=10")-COUNTIFS(H665:AL665,"PD",H670:AL670,"&gt;=10"))*0.5</f>
        <v>0</v>
      </c>
      <c r="CL665" s="265">
        <f>(COUNTIFS(H665:AL665,"NHD",H670:AL670,"&gt;=3.5",H671:AL671,"&gt;=6.5")+COUNTIFS(H665:AL665,"BH",H670:AL670,"&gt;=1.5",H671:AL671,"&gt;=0.5")+COUNTIFS(H665:AL665,"BM",H670:AL670,"&gt;=1.5",H671:AL671,"&gt;=0.5")+COUNTIFS(H665:AL665,"D",H670:AL670,"&gt;=1.5",H671:AL671,"&gt;=0.5"))*0.5</f>
        <v>0</v>
      </c>
      <c r="CM665" s="272"/>
      <c r="CN665" s="264" t="s">
        <v>723</v>
      </c>
      <c r="CO665" s="183">
        <f t="shared" ref="CO665" si="247">+AM665+AN665+AO665+AP665+AQ665+AR665+AS665+AU665+BG665</f>
        <v>26</v>
      </c>
      <c r="CP665" s="225">
        <f>+SUM(I666:I671)-I672</f>
        <v>0</v>
      </c>
      <c r="CQ665" s="225">
        <f>+SUM(J666:J671)-J672</f>
        <v>2</v>
      </c>
      <c r="CR665" s="225">
        <f>+SUM(K666:K671)-K672</f>
        <v>0</v>
      </c>
      <c r="CS665" s="182"/>
      <c r="CT665" s="182"/>
      <c r="CU665" s="182"/>
      <c r="CV665" s="182"/>
      <c r="CW665" s="182"/>
      <c r="CX665" s="182"/>
      <c r="CY665" s="182"/>
      <c r="CZ665" s="182"/>
      <c r="DA665" s="182"/>
    </row>
    <row r="666" spans="1:105" s="120" customFormat="1" ht="15" customHeight="1">
      <c r="A666" s="228"/>
      <c r="B666" s="277"/>
      <c r="C666" s="280"/>
      <c r="D666" s="237"/>
      <c r="E666" s="237"/>
      <c r="F666" s="242" t="s">
        <v>82</v>
      </c>
      <c r="G666" s="121">
        <v>1.5</v>
      </c>
      <c r="H666" s="83"/>
      <c r="I666" s="83"/>
      <c r="J666" s="83">
        <v>2</v>
      </c>
      <c r="K666" s="83"/>
      <c r="L666" s="83"/>
      <c r="M666" s="83">
        <v>2.5</v>
      </c>
      <c r="N666" s="83">
        <v>1.5</v>
      </c>
      <c r="O666" s="83"/>
      <c r="P666" s="83">
        <v>2.5</v>
      </c>
      <c r="Q666" s="83"/>
      <c r="R666" s="83">
        <v>2.5</v>
      </c>
      <c r="S666" s="83"/>
      <c r="T666" s="83"/>
      <c r="U666" s="83"/>
      <c r="V666" s="83"/>
      <c r="W666" s="83">
        <v>2</v>
      </c>
      <c r="X666" s="83"/>
      <c r="Y666" s="83">
        <v>2</v>
      </c>
      <c r="Z666" s="83">
        <v>2</v>
      </c>
      <c r="AA666" s="83"/>
      <c r="AB666" s="83"/>
      <c r="AC666" s="79"/>
      <c r="AD666" s="79"/>
      <c r="AE666" s="79"/>
      <c r="AF666" s="79">
        <v>1.5</v>
      </c>
      <c r="AG666" s="79"/>
      <c r="AH666" s="79"/>
      <c r="AI666" s="79"/>
      <c r="AJ666" s="79"/>
      <c r="AK666" s="79">
        <v>2</v>
      </c>
      <c r="AL666" s="79">
        <v>2</v>
      </c>
      <c r="AM666" s="240"/>
      <c r="AN666" s="240"/>
      <c r="AO666" s="240"/>
      <c r="AP666" s="240"/>
      <c r="AQ666" s="240"/>
      <c r="AR666" s="240"/>
      <c r="AS666" s="240"/>
      <c r="AT666" s="256"/>
      <c r="AU666" s="256"/>
      <c r="AV666" s="259"/>
      <c r="AW666" s="259"/>
      <c r="AX666" s="256"/>
      <c r="AY666" s="256"/>
      <c r="AZ666" s="256"/>
      <c r="BA666" s="256"/>
      <c r="BB666" s="256"/>
      <c r="BC666" s="256"/>
      <c r="BD666" s="256"/>
      <c r="BE666" s="256"/>
      <c r="BF666" s="256"/>
      <c r="BG666" s="256"/>
      <c r="BH666" s="256"/>
      <c r="BI666" s="256"/>
      <c r="BJ666" s="256"/>
      <c r="BK666" s="256"/>
      <c r="BL666" s="262"/>
      <c r="BM666" s="262"/>
      <c r="BN666" s="262"/>
      <c r="BO666" s="262"/>
      <c r="BP666" s="262"/>
      <c r="BQ666" s="262"/>
      <c r="BR666" s="270"/>
      <c r="BS666" s="270"/>
      <c r="BT666" s="270"/>
      <c r="BU666" s="270"/>
      <c r="BV666" s="270"/>
      <c r="BW666" s="270"/>
      <c r="BX666" s="256"/>
      <c r="BY666" s="256"/>
      <c r="BZ666" s="256"/>
      <c r="CA666" s="267"/>
      <c r="CB666" s="267"/>
      <c r="CC666" s="274"/>
      <c r="CD666" s="267"/>
      <c r="CE666" s="267"/>
      <c r="CF666" s="267"/>
      <c r="CG666" s="267"/>
      <c r="CH666" s="267"/>
      <c r="CI666" s="267"/>
      <c r="CJ666" s="267"/>
      <c r="CK666" s="267"/>
      <c r="CL666" s="265"/>
      <c r="CM666" s="272"/>
      <c r="CN666" s="264"/>
      <c r="CO666" s="183"/>
      <c r="CP666" s="226"/>
      <c r="CQ666" s="226"/>
      <c r="CR666" s="226"/>
      <c r="CS666" s="182"/>
      <c r="CT666" s="182"/>
      <c r="CU666" s="182"/>
      <c r="CV666" s="182"/>
      <c r="CW666" s="182"/>
      <c r="CX666" s="182"/>
      <c r="CY666" s="182"/>
      <c r="CZ666" s="182"/>
      <c r="DA666" s="182"/>
    </row>
    <row r="667" spans="1:105" s="120" customFormat="1" ht="15" customHeight="1">
      <c r="A667" s="228"/>
      <c r="B667" s="277"/>
      <c r="C667" s="280"/>
      <c r="D667" s="237"/>
      <c r="E667" s="237"/>
      <c r="F667" s="243"/>
      <c r="G667" s="122">
        <v>2</v>
      </c>
      <c r="H667" s="84"/>
      <c r="I667" s="84"/>
      <c r="J667" s="84"/>
      <c r="K667" s="84"/>
      <c r="L667" s="84"/>
      <c r="M667" s="84"/>
      <c r="N667" s="84"/>
      <c r="O667" s="84">
        <v>10.5</v>
      </c>
      <c r="P667" s="84"/>
      <c r="Q667" s="84"/>
      <c r="R667" s="84"/>
      <c r="S667" s="84"/>
      <c r="T667" s="84"/>
      <c r="U667" s="84"/>
      <c r="V667" s="84"/>
      <c r="W667" s="84">
        <v>0.5</v>
      </c>
      <c r="X667" s="84"/>
      <c r="Y667" s="84">
        <v>0.5</v>
      </c>
      <c r="Z667" s="84">
        <v>0.5</v>
      </c>
      <c r="AA667" s="84"/>
      <c r="AB667" s="84"/>
      <c r="AC667" s="80"/>
      <c r="AD667" s="80"/>
      <c r="AE667" s="80"/>
      <c r="AF667" s="80">
        <v>0.5</v>
      </c>
      <c r="AG667" s="80"/>
      <c r="AH667" s="80"/>
      <c r="AI667" s="80"/>
      <c r="AJ667" s="80"/>
      <c r="AK667" s="80"/>
      <c r="AL667" s="80"/>
      <c r="AM667" s="240"/>
      <c r="AN667" s="240"/>
      <c r="AO667" s="240"/>
      <c r="AP667" s="240"/>
      <c r="AQ667" s="240"/>
      <c r="AR667" s="240"/>
      <c r="AS667" s="240"/>
      <c r="AT667" s="256"/>
      <c r="AU667" s="256"/>
      <c r="AV667" s="259"/>
      <c r="AW667" s="259"/>
      <c r="AX667" s="256"/>
      <c r="AY667" s="256"/>
      <c r="AZ667" s="256"/>
      <c r="BA667" s="256"/>
      <c r="BB667" s="256"/>
      <c r="BC667" s="256"/>
      <c r="BD667" s="256"/>
      <c r="BE667" s="256"/>
      <c r="BF667" s="256"/>
      <c r="BG667" s="256"/>
      <c r="BH667" s="256"/>
      <c r="BI667" s="256"/>
      <c r="BJ667" s="256"/>
      <c r="BK667" s="256"/>
      <c r="BL667" s="262"/>
      <c r="BM667" s="262"/>
      <c r="BN667" s="262"/>
      <c r="BO667" s="262"/>
      <c r="BP667" s="262"/>
      <c r="BQ667" s="262"/>
      <c r="BR667" s="270"/>
      <c r="BS667" s="270"/>
      <c r="BT667" s="270"/>
      <c r="BU667" s="270"/>
      <c r="BV667" s="270"/>
      <c r="BW667" s="270"/>
      <c r="BX667" s="256"/>
      <c r="BY667" s="256"/>
      <c r="BZ667" s="256"/>
      <c r="CA667" s="267"/>
      <c r="CB667" s="267"/>
      <c r="CC667" s="274"/>
      <c r="CD667" s="267"/>
      <c r="CE667" s="267"/>
      <c r="CF667" s="267"/>
      <c r="CG667" s="267"/>
      <c r="CH667" s="267"/>
      <c r="CI667" s="267"/>
      <c r="CJ667" s="267"/>
      <c r="CK667" s="267"/>
      <c r="CL667" s="265"/>
      <c r="CM667" s="272"/>
      <c r="CN667" s="264"/>
      <c r="CO667" s="183"/>
      <c r="CP667" s="226"/>
      <c r="CQ667" s="226"/>
      <c r="CR667" s="226"/>
      <c r="CS667" s="182"/>
      <c r="CT667" s="182"/>
      <c r="CU667" s="182"/>
      <c r="CV667" s="182"/>
      <c r="CW667" s="182"/>
      <c r="CX667" s="182"/>
      <c r="CY667" s="182"/>
      <c r="CZ667" s="182"/>
      <c r="DA667" s="182"/>
    </row>
    <row r="668" spans="1:105" s="120" customFormat="1" ht="15" customHeight="1">
      <c r="A668" s="228"/>
      <c r="B668" s="277"/>
      <c r="C668" s="280"/>
      <c r="D668" s="237"/>
      <c r="E668" s="237"/>
      <c r="F668" s="243"/>
      <c r="G668" s="122">
        <v>2.1</v>
      </c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240"/>
      <c r="AN668" s="240"/>
      <c r="AO668" s="240"/>
      <c r="AP668" s="240"/>
      <c r="AQ668" s="240"/>
      <c r="AR668" s="240"/>
      <c r="AS668" s="240"/>
      <c r="AT668" s="256"/>
      <c r="AU668" s="256"/>
      <c r="AV668" s="259"/>
      <c r="AW668" s="259"/>
      <c r="AX668" s="256"/>
      <c r="AY668" s="256"/>
      <c r="AZ668" s="256"/>
      <c r="BA668" s="256"/>
      <c r="BB668" s="256"/>
      <c r="BC668" s="256"/>
      <c r="BD668" s="256"/>
      <c r="BE668" s="256"/>
      <c r="BF668" s="256"/>
      <c r="BG668" s="256"/>
      <c r="BH668" s="256"/>
      <c r="BI668" s="256"/>
      <c r="BJ668" s="256"/>
      <c r="BK668" s="256"/>
      <c r="BL668" s="262"/>
      <c r="BM668" s="262"/>
      <c r="BN668" s="262"/>
      <c r="BO668" s="262"/>
      <c r="BP668" s="262"/>
      <c r="BQ668" s="262"/>
      <c r="BR668" s="270"/>
      <c r="BS668" s="270"/>
      <c r="BT668" s="270"/>
      <c r="BU668" s="270"/>
      <c r="BV668" s="270"/>
      <c r="BW668" s="270"/>
      <c r="BX668" s="256"/>
      <c r="BY668" s="256"/>
      <c r="BZ668" s="256"/>
      <c r="CA668" s="267"/>
      <c r="CB668" s="267"/>
      <c r="CC668" s="274"/>
      <c r="CD668" s="267"/>
      <c r="CE668" s="267"/>
      <c r="CF668" s="267"/>
      <c r="CG668" s="267"/>
      <c r="CH668" s="267"/>
      <c r="CI668" s="267"/>
      <c r="CJ668" s="267"/>
      <c r="CK668" s="267"/>
      <c r="CL668" s="265"/>
      <c r="CM668" s="272"/>
      <c r="CN668" s="264"/>
      <c r="CO668" s="183"/>
      <c r="CP668" s="226"/>
      <c r="CQ668" s="226"/>
      <c r="CR668" s="226"/>
      <c r="CS668" s="182"/>
      <c r="CT668" s="182"/>
      <c r="CU668" s="182"/>
      <c r="CV668" s="182"/>
      <c r="CW668" s="182"/>
      <c r="CX668" s="182"/>
      <c r="CY668" s="182"/>
      <c r="CZ668" s="182"/>
      <c r="DA668" s="182"/>
    </row>
    <row r="669" spans="1:105" s="120" customFormat="1" ht="15" customHeight="1">
      <c r="A669" s="228"/>
      <c r="B669" s="277"/>
      <c r="C669" s="280"/>
      <c r="D669" s="237"/>
      <c r="E669" s="237"/>
      <c r="F669" s="243"/>
      <c r="G669" s="122">
        <v>2.7</v>
      </c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240"/>
      <c r="AN669" s="240"/>
      <c r="AO669" s="240"/>
      <c r="AP669" s="240"/>
      <c r="AQ669" s="240"/>
      <c r="AR669" s="240"/>
      <c r="AS669" s="240"/>
      <c r="AT669" s="256"/>
      <c r="AU669" s="256"/>
      <c r="AV669" s="259"/>
      <c r="AW669" s="259"/>
      <c r="AX669" s="256"/>
      <c r="AY669" s="256"/>
      <c r="AZ669" s="256"/>
      <c r="BA669" s="256"/>
      <c r="BB669" s="256"/>
      <c r="BC669" s="256"/>
      <c r="BD669" s="256"/>
      <c r="BE669" s="256"/>
      <c r="BF669" s="256"/>
      <c r="BG669" s="256"/>
      <c r="BH669" s="256"/>
      <c r="BI669" s="256"/>
      <c r="BJ669" s="256"/>
      <c r="BK669" s="256"/>
      <c r="BL669" s="262"/>
      <c r="BM669" s="262"/>
      <c r="BN669" s="262"/>
      <c r="BO669" s="262"/>
      <c r="BP669" s="262"/>
      <c r="BQ669" s="262"/>
      <c r="BR669" s="270"/>
      <c r="BS669" s="270"/>
      <c r="BT669" s="270"/>
      <c r="BU669" s="270"/>
      <c r="BV669" s="270"/>
      <c r="BW669" s="270"/>
      <c r="BX669" s="256"/>
      <c r="BY669" s="256"/>
      <c r="BZ669" s="256"/>
      <c r="CA669" s="267"/>
      <c r="CB669" s="267"/>
      <c r="CC669" s="274"/>
      <c r="CD669" s="267"/>
      <c r="CE669" s="267"/>
      <c r="CF669" s="267"/>
      <c r="CG669" s="267"/>
      <c r="CH669" s="267"/>
      <c r="CI669" s="267"/>
      <c r="CJ669" s="267"/>
      <c r="CK669" s="267"/>
      <c r="CL669" s="265"/>
      <c r="CM669" s="272"/>
      <c r="CN669" s="264"/>
      <c r="CO669" s="183"/>
      <c r="CP669" s="226"/>
      <c r="CQ669" s="226"/>
      <c r="CR669" s="226"/>
      <c r="CS669" s="182"/>
      <c r="CT669" s="182"/>
      <c r="CU669" s="182"/>
      <c r="CV669" s="182"/>
      <c r="CW669" s="182"/>
      <c r="CX669" s="182"/>
      <c r="CY669" s="182"/>
      <c r="CZ669" s="182"/>
      <c r="DA669" s="182"/>
    </row>
    <row r="670" spans="1:105" s="120" customFormat="1" ht="15" customHeight="1">
      <c r="A670" s="228"/>
      <c r="B670" s="277"/>
      <c r="C670" s="280"/>
      <c r="D670" s="237"/>
      <c r="E670" s="237"/>
      <c r="F670" s="243"/>
      <c r="G670" s="122">
        <v>3</v>
      </c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240"/>
      <c r="AN670" s="240"/>
      <c r="AO670" s="240"/>
      <c r="AP670" s="240"/>
      <c r="AQ670" s="240"/>
      <c r="AR670" s="240"/>
      <c r="AS670" s="240"/>
      <c r="AT670" s="256"/>
      <c r="AU670" s="256"/>
      <c r="AV670" s="259"/>
      <c r="AW670" s="259"/>
      <c r="AX670" s="256"/>
      <c r="AY670" s="256"/>
      <c r="AZ670" s="256"/>
      <c r="BA670" s="256"/>
      <c r="BB670" s="256"/>
      <c r="BC670" s="256"/>
      <c r="BD670" s="256"/>
      <c r="BE670" s="256"/>
      <c r="BF670" s="256"/>
      <c r="BG670" s="256"/>
      <c r="BH670" s="256"/>
      <c r="BI670" s="256"/>
      <c r="BJ670" s="256"/>
      <c r="BK670" s="256"/>
      <c r="BL670" s="262"/>
      <c r="BM670" s="262"/>
      <c r="BN670" s="262"/>
      <c r="BO670" s="262"/>
      <c r="BP670" s="262"/>
      <c r="BQ670" s="262"/>
      <c r="BR670" s="270"/>
      <c r="BS670" s="270"/>
      <c r="BT670" s="270"/>
      <c r="BU670" s="270"/>
      <c r="BV670" s="270"/>
      <c r="BW670" s="270"/>
      <c r="BX670" s="256"/>
      <c r="BY670" s="256"/>
      <c r="BZ670" s="256"/>
      <c r="CA670" s="267"/>
      <c r="CB670" s="267"/>
      <c r="CC670" s="274"/>
      <c r="CD670" s="267"/>
      <c r="CE670" s="267"/>
      <c r="CF670" s="267"/>
      <c r="CG670" s="267"/>
      <c r="CH670" s="267"/>
      <c r="CI670" s="267"/>
      <c r="CJ670" s="267"/>
      <c r="CK670" s="267"/>
      <c r="CL670" s="265"/>
      <c r="CM670" s="272"/>
      <c r="CN670" s="264"/>
      <c r="CO670" s="183"/>
      <c r="CP670" s="226"/>
      <c r="CQ670" s="226"/>
      <c r="CR670" s="226"/>
      <c r="CS670" s="182"/>
      <c r="CT670" s="182"/>
      <c r="CU670" s="182"/>
      <c r="CV670" s="182"/>
      <c r="CW670" s="182"/>
      <c r="CX670" s="182"/>
      <c r="CY670" s="182"/>
      <c r="CZ670" s="182"/>
      <c r="DA670" s="182"/>
    </row>
    <row r="671" spans="1:105" s="120" customFormat="1" ht="15" customHeight="1">
      <c r="A671" s="228"/>
      <c r="B671" s="277"/>
      <c r="C671" s="280"/>
      <c r="D671" s="237"/>
      <c r="E671" s="237"/>
      <c r="F671" s="244"/>
      <c r="G671" s="123">
        <v>3.9</v>
      </c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1"/>
      <c r="AD671" s="81"/>
      <c r="AE671" s="81"/>
      <c r="AF671" s="81"/>
      <c r="AG671" s="81"/>
      <c r="AH671" s="81"/>
      <c r="AI671" s="81"/>
      <c r="AJ671" s="81"/>
      <c r="AK671" s="81"/>
      <c r="AL671" s="81"/>
      <c r="AM671" s="240"/>
      <c r="AN671" s="240"/>
      <c r="AO671" s="240"/>
      <c r="AP671" s="240"/>
      <c r="AQ671" s="240"/>
      <c r="AR671" s="240"/>
      <c r="AS671" s="240"/>
      <c r="AT671" s="256"/>
      <c r="AU671" s="256"/>
      <c r="AV671" s="259"/>
      <c r="AW671" s="259"/>
      <c r="AX671" s="256"/>
      <c r="AY671" s="256"/>
      <c r="AZ671" s="256"/>
      <c r="BA671" s="256"/>
      <c r="BB671" s="256"/>
      <c r="BC671" s="256"/>
      <c r="BD671" s="256"/>
      <c r="BE671" s="256"/>
      <c r="BF671" s="256"/>
      <c r="BG671" s="256"/>
      <c r="BH671" s="256"/>
      <c r="BI671" s="256"/>
      <c r="BJ671" s="256"/>
      <c r="BK671" s="256"/>
      <c r="BL671" s="262"/>
      <c r="BM671" s="262"/>
      <c r="BN671" s="262"/>
      <c r="BO671" s="262"/>
      <c r="BP671" s="262"/>
      <c r="BQ671" s="262"/>
      <c r="BR671" s="270"/>
      <c r="BS671" s="270"/>
      <c r="BT671" s="270"/>
      <c r="BU671" s="270"/>
      <c r="BV671" s="270"/>
      <c r="BW671" s="270"/>
      <c r="BX671" s="256"/>
      <c r="BY671" s="256"/>
      <c r="BZ671" s="256"/>
      <c r="CA671" s="267"/>
      <c r="CB671" s="267"/>
      <c r="CC671" s="274"/>
      <c r="CD671" s="267"/>
      <c r="CE671" s="267"/>
      <c r="CF671" s="267"/>
      <c r="CG671" s="267"/>
      <c r="CH671" s="267"/>
      <c r="CI671" s="267"/>
      <c r="CJ671" s="267"/>
      <c r="CK671" s="267"/>
      <c r="CL671" s="265"/>
      <c r="CM671" s="272"/>
      <c r="CN671" s="264"/>
      <c r="CO671" s="183"/>
      <c r="CP671" s="226"/>
      <c r="CQ671" s="226"/>
      <c r="CR671" s="226"/>
      <c r="CS671" s="182"/>
      <c r="CT671" s="182"/>
      <c r="CU671" s="182"/>
      <c r="CV671" s="182"/>
      <c r="CW671" s="182"/>
      <c r="CX671" s="182"/>
      <c r="CY671" s="182"/>
      <c r="CZ671" s="182"/>
      <c r="DA671" s="182"/>
    </row>
    <row r="672" spans="1:105" s="120" customFormat="1" ht="15" customHeight="1" thickBot="1">
      <c r="A672" s="229"/>
      <c r="B672" s="278"/>
      <c r="C672" s="281"/>
      <c r="D672" s="238"/>
      <c r="E672" s="238"/>
      <c r="F672" s="245" t="s">
        <v>83</v>
      </c>
      <c r="G672" s="246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241"/>
      <c r="AN672" s="241"/>
      <c r="AO672" s="241"/>
      <c r="AP672" s="241"/>
      <c r="AQ672" s="241"/>
      <c r="AR672" s="241"/>
      <c r="AS672" s="241"/>
      <c r="AT672" s="257"/>
      <c r="AU672" s="257"/>
      <c r="AV672" s="260"/>
      <c r="AW672" s="260"/>
      <c r="AX672" s="257"/>
      <c r="AY672" s="257"/>
      <c r="AZ672" s="257"/>
      <c r="BA672" s="257"/>
      <c r="BB672" s="257"/>
      <c r="BC672" s="257"/>
      <c r="BD672" s="257"/>
      <c r="BE672" s="257"/>
      <c r="BF672" s="257"/>
      <c r="BG672" s="257"/>
      <c r="BH672" s="257"/>
      <c r="BI672" s="257"/>
      <c r="BJ672" s="257"/>
      <c r="BK672" s="257"/>
      <c r="BL672" s="263"/>
      <c r="BM672" s="263"/>
      <c r="BN672" s="263"/>
      <c r="BO672" s="263"/>
      <c r="BP672" s="263"/>
      <c r="BQ672" s="263"/>
      <c r="BR672" s="271"/>
      <c r="BS672" s="271"/>
      <c r="BT672" s="271"/>
      <c r="BU672" s="271"/>
      <c r="BV672" s="271"/>
      <c r="BW672" s="271"/>
      <c r="BX672" s="257"/>
      <c r="BY672" s="257"/>
      <c r="BZ672" s="257"/>
      <c r="CA672" s="268"/>
      <c r="CB672" s="268"/>
      <c r="CC672" s="275"/>
      <c r="CD672" s="268"/>
      <c r="CE672" s="268"/>
      <c r="CF672" s="268"/>
      <c r="CG672" s="268"/>
      <c r="CH672" s="268"/>
      <c r="CI672" s="268"/>
      <c r="CJ672" s="268"/>
      <c r="CK672" s="268"/>
      <c r="CL672" s="265"/>
      <c r="CM672" s="272"/>
      <c r="CN672" s="264"/>
      <c r="CO672" s="183"/>
      <c r="CP672" s="226"/>
      <c r="CQ672" s="226"/>
      <c r="CR672" s="226"/>
      <c r="CS672" s="182"/>
      <c r="CT672" s="182"/>
      <c r="CU672" s="182"/>
      <c r="CV672" s="182"/>
      <c r="CW672" s="182"/>
      <c r="CX672" s="182"/>
      <c r="CY672" s="182"/>
      <c r="CZ672" s="182"/>
      <c r="DA672" s="182"/>
    </row>
    <row r="673" spans="1:105" s="120" customFormat="1" ht="15" customHeight="1">
      <c r="A673" s="227">
        <f t="shared" ref="A673" si="248">A665+1</f>
        <v>83</v>
      </c>
      <c r="B673" s="276" t="s">
        <v>1057</v>
      </c>
      <c r="C673" s="279" t="s">
        <v>1058</v>
      </c>
      <c r="D673" s="236">
        <v>44607</v>
      </c>
      <c r="E673" s="236" t="s">
        <v>1198</v>
      </c>
      <c r="F673" s="253" t="s">
        <v>80</v>
      </c>
      <c r="G673" s="254"/>
      <c r="H673" s="82" t="s">
        <v>69</v>
      </c>
      <c r="I673" s="82"/>
      <c r="J673" s="82" t="s">
        <v>60</v>
      </c>
      <c r="K673" s="82" t="s">
        <v>60</v>
      </c>
      <c r="L673" s="82" t="s">
        <v>60</v>
      </c>
      <c r="M673" s="82" t="s">
        <v>60</v>
      </c>
      <c r="N673" s="82" t="s">
        <v>60</v>
      </c>
      <c r="O673" s="82"/>
      <c r="P673" s="82" t="s">
        <v>60</v>
      </c>
      <c r="Q673" s="82" t="s">
        <v>60</v>
      </c>
      <c r="R673" s="82" t="s">
        <v>60</v>
      </c>
      <c r="S673" s="82" t="s">
        <v>60</v>
      </c>
      <c r="T673" s="82" t="s">
        <v>60</v>
      </c>
      <c r="U673" s="82" t="s">
        <v>60</v>
      </c>
      <c r="V673" s="82"/>
      <c r="W673" s="82" t="s">
        <v>61</v>
      </c>
      <c r="X673" s="82" t="s">
        <v>61</v>
      </c>
      <c r="Y673" s="82" t="s">
        <v>61</v>
      </c>
      <c r="Z673" s="82" t="s">
        <v>61</v>
      </c>
      <c r="AA673" s="82" t="s">
        <v>61</v>
      </c>
      <c r="AB673" s="82" t="s">
        <v>61</v>
      </c>
      <c r="AC673" s="82"/>
      <c r="AD673" s="82" t="s">
        <v>61</v>
      </c>
      <c r="AE673" s="82" t="s">
        <v>61</v>
      </c>
      <c r="AF673" s="82" t="s">
        <v>61</v>
      </c>
      <c r="AG673" s="82" t="s">
        <v>61</v>
      </c>
      <c r="AH673" s="82" t="s">
        <v>61</v>
      </c>
      <c r="AI673" s="82" t="s">
        <v>1471</v>
      </c>
      <c r="AJ673" s="82"/>
      <c r="AK673" s="82" t="s">
        <v>60</v>
      </c>
      <c r="AL673" s="82" t="s">
        <v>60</v>
      </c>
      <c r="AM673" s="239">
        <f>COUNTIF(H673:AL673,"PH")+COUNTIF(H673:AL673,"PH/L")+COUNTIF(H673:AL673,"PM")</f>
        <v>0</v>
      </c>
      <c r="AN673" s="239">
        <f>COUNTIF(H673:AL673,"PD")+COUNTIF(H673:AL673,"PDD")+COUNTIF(H673:AL673,"P/DS")/2+COUNTIF(H673:AL673,"PMD")</f>
        <v>0</v>
      </c>
      <c r="AO673" s="239">
        <f>COUNTIF(H673:AL673,"PN")+COUNTIF(H673:AL673,"P/NS")/2+COUNTIF(H673:AL673,"PH")+COUNTIF(H673:AL673,"PH/F")/2+COUNTIF(H673:AL673,"PH/L")/2+COUNTIF(H673:AL673,"PM")</f>
        <v>0</v>
      </c>
      <c r="AP673" s="239">
        <f>COUNTIF(H673:AL673,"BH")+COUNTIF(H673:AL673,"AL/BL")+COUNTIF(H673:AL673,"UL/BL")+COUNTIF(H673:AL673,"BM")</f>
        <v>0</v>
      </c>
      <c r="AQ673" s="239">
        <f>COUNTIF(H673:AL673,"DS")+COUNTIF(H673:AL673,"AL/DS")/2+COUNTIF(H673:AL673,"UL/DS")/2+COUNTIF(H673:AL673,"CT")+COUNTIF(H673:AL673,"MD")</f>
        <v>13.5</v>
      </c>
      <c r="AR673" s="239">
        <f>COUNTIF(H673:AL673,"NS")+COUNTIF(H673:AL673,"AL/NS")/2+COUNTIF(H673:AL673,"UL/NS")/2+COUNTIF(H673:AL673,"BH")+COUNTIF(H673:AL673,"AL/BF")/2+COUNTIF(H673:AL673,"AL/BL")/2+COUNTIF(H673:AL673,"UL/BL")/2+COUNTIF(H673:AL673,"UL/BF")/2+COUNTIF(H673:AL673,"BM")</f>
        <v>11</v>
      </c>
      <c r="AS673" s="239">
        <f>COUNTIF(H673:AL673,"AL")+COUNTIF(H673:AL673,"AL/DS")/2+COUNTIF(H673:AL673,"AL/NS")/2+COUNTIF(H673:AL673,"NH")+COUNTIF(H673:AL673,"SL")+COUNTIF(H673:AL673,"NHD")+COUNTIF(H673:AL673,"B")+COUNTIF(H673:AL673,"HL")+COUNTIF(H673:AL673,"AL/BF")/2+COUNTIF(H673:AL673,"AL/BL")/2</f>
        <v>1</v>
      </c>
      <c r="AT673" s="255">
        <f>COUNTIF(H673:AL673,"PD")+COUNTIF(H673:AL673,"PN")+COUNTIF(H673:AL673,"P/DS")/2+COUNTIF(H673:AL673,"P/NS")/2+COUNTIF(H673:AL673,"DS")+COUNTIF(H673:AL673,"NS")+COUNTIF(H673:AL673,"AL")+COUNTIF(H673:AL673,"AL/DS")+COUNTIF(H673:AL673,"AL/NS")+COUNTIF(H673:AL673,"NH")+COUNTIF(H673:AL673,"SL")+COUNTIF(H673:AL673,"UL/DS")/2+COUNTIF(H673:AL673,"UL/NS")/2+COUNTIF(H673:AL673,"CT")+COUNTIF(H673:AL673,"NHD")+COUNTIF(H673:AL673,"PDD")+COUNTIF(H673:AL673,"B")+COUNTIF(H673:AL673,"HL")+COUNTIF(H673:AL673,"PH")+COUNTIF(H673:AL673,"BH")+COUNTIF(H673:AL673,"AL/BF")+COUNTIF(H673:AL673,"AL/BL")+COUNTIF(H673:AL673,"UL/BF")/2+COUNTIF(H673:AL673,"UL/BL")/2+COUNTIF(H673:AL673,"PH/F")/2+COUNTIF(H673:AL673,"PH/L")/2+COUNTIF(H673:AL673,"MD")+COUNTIF(H673:AL673,"PMD")+COUNTIF(H673:AL673,"PM")+COUNTIF(H673:AL673,"BM")</f>
        <v>25.5</v>
      </c>
      <c r="AU673" s="255">
        <f>COUNTIF(H673:AL673,"P/DS")/2+COUNTIF(H673:AL673,"P/NS")/2+COUNTIF(H673:AL673,"IL")+COUNTIF(H673:AL673,"NL")+COUNTIF(H673:AL673,"UL")+COUNTIF(H673:AL673,"UL/DS")/2+COUNTIF(H673:AL673,"UL/NS")/2+COUNTIF(H673:AL673,"KT")+COUNTIF(H673:AL673,"UL/BF")/2+COUNTIF(H673:AL673,"UL/BL")/2+COUNTIF(H673:AL673,"PH/F")/2+COUNTIF(H673:AL673,"PH/L")/2+COUNTIF(H673:AL673,"NB")</f>
        <v>0.5</v>
      </c>
      <c r="AV673" s="258">
        <f>COUNTIF(H673:AL673,"PN")+COUNTIF(H673:AL673,"TVD")+COUNTIF(H673:AL673,"PH")+COUNTIF(H673:AL673,"PM")+COUNTIF(H673:AL673,"PDD")-COUNTIFS(H673:AL673,"PN",H680:AL680,"&gt;=3")-COUNTIFS(H673:AL673,"PM",H680:AL680,"&gt;=3")</f>
        <v>0</v>
      </c>
      <c r="AW673" s="258">
        <f>COUNTIF(H673:AL673,"NS")+COUNTIF(H673:AL673,"D")+COUNTIF(H673:AL673,"BH")+COUNTIF(H673:AL673,"NHD")+COUNTIF(H673:AL673,"BM")-COUNTIFS(H673:AL673,"NS",H680:AL680,"&gt;=3")-COUNTIFS(H673:AL673,"BH",H680:AL680,"&gt;=3")-COUNTIFS(H673:AL673,"BM",H680:AL680,"&gt;=3")</f>
        <v>11</v>
      </c>
      <c r="AX673" s="255">
        <f>COUNTIF(H673:AL673,"AL")+COUNTIF(H673:AL673,"AL/DS")/2+COUNTIF(H673:AL673,"AL/NS")/2+COUNTIF(H673:AL673,"AL/BF")+COUNTIF(H673:AL673,"AL/BL")/2</f>
        <v>0</v>
      </c>
      <c r="AY673" s="255">
        <f>COUNTIF(H673:AL673,"SL")</f>
        <v>0</v>
      </c>
      <c r="AZ673" s="255">
        <f>COUNTIF(H673:AL673,"NH")</f>
        <v>1</v>
      </c>
      <c r="BA673" s="255">
        <f>COUNTIF(H673:AL673,"HL")</f>
        <v>0</v>
      </c>
      <c r="BB673" s="255">
        <f>COUNTIF(G673:AL673,"P/DS")/2+COUNTIF(G673:AL673,"P/NS")/2+COUNTIF(G673:AL673,"UL")+COUNTIF(G673:AL673,"UL/DS")/2+COUNTIF(G673:AL673,"UL/NS")/2+COUNTIF(G673:AL673,"UL/BL")/2+COUNTIF(G673:AL673,"UL/BF")/2+COUNTIF(G673:AL673,"PH/F")/2+COUNTIF(G673:AL673,"PH/L")/2</f>
        <v>0.5</v>
      </c>
      <c r="BC673" s="255">
        <f>COUNTIF(H673:AL673,"NB")</f>
        <v>0</v>
      </c>
      <c r="BD673" s="255">
        <f>COUNTIF(H673:AL673,"NL")</f>
        <v>0</v>
      </c>
      <c r="BE673" s="255">
        <f>COUNTIF(H673:AL673,"IL")</f>
        <v>0</v>
      </c>
      <c r="BF673" s="255">
        <f>COUNTIF(H673:AL673,"KT")</f>
        <v>0</v>
      </c>
      <c r="BG673" s="255">
        <f>COUNTIF(H673:AL673,"L70")</f>
        <v>0</v>
      </c>
      <c r="BH673" s="255">
        <f>COUNTIF(H673:AL673,"MD")</f>
        <v>0</v>
      </c>
      <c r="BI673" s="255">
        <f>COUNTIF(H673:AL673,"PMD")</f>
        <v>0</v>
      </c>
      <c r="BJ673" s="255">
        <f>COUNTIF(H673:AL673,"PM")</f>
        <v>0</v>
      </c>
      <c r="BK673" s="255">
        <f>COUNTIF(H673:AL673,"BM")</f>
        <v>0</v>
      </c>
      <c r="BL673" s="261">
        <f>SUMIF(H673:AL673,"PD",H674:AL674)+SUMIF(H673:AL673,"PN",H674:AL674)+SUMIF(H673:AL673,"P/DS",H674:AL674)+SUMIF(H673:AL673,"PN/F",H674:AL674)+SUMIF(H673:AL673,"PN/L",H674:AL674)+SUMIF(H673:AL673,"TV",H674:AL674)+SUMIF(H673:AL673,"TVD",H674:AL674)+SUMIF(H673:AL673,"PDD",H674:AL674)</f>
        <v>0</v>
      </c>
      <c r="BM673" s="261">
        <f>SUMIF(H673:AL673,"PD",H675:AL675)+SUMIF(H673:AL673,"PN",H675:AL675)+SUMIF(H673:AL673,"P/DS",H675:AL675)+SUMIF(H673:AL673,"PN/F",H675:AL675)+SUMIF(H673:AL673,"PN/L",H675:AL675)+SUMIF(H673:AL673,"TV",H675:AL675)+SUMIF(H673:AL673,"TVD",H675:AL675)+SUMIF(H673:AL673,"PDD",H675:AL675)+SUMIF(H673:AL673,"PMD",H675:AL675)</f>
        <v>0</v>
      </c>
      <c r="BN673" s="261">
        <f>SUMIF(H673:AL673,"PD",H676:AL676)+SUMIF(H673:AL673,"PN",H676:AL676)+SUMIF(H673:AL673,"P/DS",H676:AL676)+SUMIF(H673:AL673,"PN/F",H676:AL676)+SUMIF(H673:AL673,"PN/L",H676:AL676)+SUMIF(H673:AL673,"TV",H676:AL676)+SUMIF(H673:AL673,"TVD",H676:AL676)</f>
        <v>0</v>
      </c>
      <c r="BO673" s="261">
        <f>SUMIF(H673:AL673,"PD",H677:AL677)+SUMIF(H673:AL673,"PN",H677:AL677)+SUMIF(H673:AL673,"P/DS",H677:AL677)+SUMIF(H673:AL673,"PN/F",H677:AL677)+SUMIF(H673:AL673,"PN/L",H677:AL677)+SUMIF(H673:AL673,"TV",H677:AL677)+SUMIF(H673:AL673,"TVD",H677:AL677)</f>
        <v>0</v>
      </c>
      <c r="BP673" s="261">
        <f>SUMIF(H673:AL673,"PD",H678:AL678)+SUMIF(H673:AL673,"PN",H678:AL678)+SUMIF(H673:AL673,"P/DS",H678:AL678)+SUMIF(H673:AL673,"PN/F",H678:AL678)+SUMIF(H673:AL673,"PN/L",H678:AL678)+SUMIF(H673:AL673,"TV",H678:AL678)+SUMIF(H673:AL673,"TVD",H678:AL678)+SUMIF(H673:AL673,"PDD",H678:AL678)+SUMIF(H673:AL673,"PH",H678:AL678)+SUMIF(H673:AL673,"PM",H678:AL678)</f>
        <v>0</v>
      </c>
      <c r="BQ673" s="261">
        <f>SUMIF(H673:AL673,"PD",H679:AL679)+SUMIF(H673:AL673,"PN",H679:AL679)+SUMIF(H673:AL673,"P/DS",H679:AL679)+SUMIF(H673:AL673,"PN/F",H679:AL679)+SUMIF(H673:AL673,"PN/L",H679:AL679)+SUMIF(H673:AL673,"TV",H679:AL679)+SUMIF(H673:AL673,"TVD",H679:AL679)+SUMIF(H673:AL673,"PDD",H679:AL679)+SUMIF(H673:AL673,"PH",H679:AL679)+SUMIF(H673:AL673,"PM",H679:AL679)</f>
        <v>0</v>
      </c>
      <c r="BR673" s="269">
        <f>SUM(H674:AL674)-BL673</f>
        <v>25.5</v>
      </c>
      <c r="BS673" s="269">
        <f>SUM(H675:AL675)-BM673</f>
        <v>12</v>
      </c>
      <c r="BT673" s="269">
        <f>SUM(H676:AL676)-BN673</f>
        <v>0</v>
      </c>
      <c r="BU673" s="269">
        <f>SUM(H677:AL677)-BO673</f>
        <v>0</v>
      </c>
      <c r="BV673" s="269">
        <f>SUM(H678:AL678)-BP673</f>
        <v>0</v>
      </c>
      <c r="BW673" s="269">
        <f>SUM(H679:AL679)-BQ673</f>
        <v>0</v>
      </c>
      <c r="BX673" s="255">
        <f>SUMIF(H673:AL673,"PD",H680:AL680)+SUMIF(H673:AL673,"PN",H680:AL680)+SUMIF(H673:AL673,"P/DS",H680:AL680)+SUMIF(H673:AL673,"PN/F",H680:AL680)+SUMIF(H673:AL673,"PN/L",H680:AL680)</f>
        <v>0</v>
      </c>
      <c r="BY673" s="255">
        <f>SUM(H680:AL680)-BX673</f>
        <v>0</v>
      </c>
      <c r="BZ673" s="255">
        <f t="shared" ref="BZ673" si="249">+SUM(BL673:BW680)</f>
        <v>37.5</v>
      </c>
      <c r="CA673" s="266">
        <f>(COUNTIFS(H673:AL673,"PD",H674:AL674,"&gt;=2"))*0.5-IF(CN673="VP",COUNTIFS($H$16:$AL$16,"SAT",H673:AL673,"PD",H674:AL674,"&gt;=2"))*0.5</f>
        <v>0</v>
      </c>
      <c r="CB673" s="266">
        <f>(COUNTIFS(H673:AL673,"PN",H675:AL675,"&gt;=0.5",H674:AL674,"&gt;=1.5"))*0.5+COUNTIFS(H673:AL673,"PDD",H675:AL675,"&gt;=0.5",H674:AL674,"&gt;=1.5")*0.5</f>
        <v>0</v>
      </c>
      <c r="CC673" s="273">
        <f>(COUNTIFS(H673:AL673,"TV",H675:AL675,"&gt;=10"))*0.5+(COUNTIFS(H673:AL673,"PMD",H675:AL675,"&gt;=2"))*0.5</f>
        <v>0</v>
      </c>
      <c r="CD673" s="266">
        <f>(COUNTIFS(H673:AL673,"TVD",H677:AL677,"&gt;=6.5",H675:AL675,"&gt;=3.5"))*0.5</f>
        <v>0</v>
      </c>
      <c r="CE673" s="266">
        <f>(COUNTIFS(H673:AL673,"PD",H678:AL678,"&gt;=10"))*0.5</f>
        <v>0</v>
      </c>
      <c r="CF673" s="266">
        <f>(COUNTIFS(H673:AL673,"PDD",H678:AL678,"&gt;=3.5",H679:AL679,"&gt;=6.5")+COUNTIFS(H673:AL673,"PH",H679:AL679,"&gt;=0.5",H678:AL678,"&gt;=1.5")+COUNTIFS(H673:AL673,"PM",H679:AL679,"&gt;=0.5",H678:AL678,"&gt;=1.5"))*0.5</f>
        <v>0</v>
      </c>
      <c r="CG673" s="266">
        <f>(COUNTIFS(H673:AL673,"DS",H674:AL674,"&gt;=2")+COUNTIFS(H673:AL673,"AL/DS",H674:AL674,"&gt;=2"))*0.5-IF(CN673="VP",COUNTIFS($H$16:$AL$16,"SAT",H673:AL673,"DS",H674:AL674,"&gt;=2"))*0.5</f>
        <v>3.5</v>
      </c>
      <c r="CH673" s="266">
        <f>(COUNTIFS(H673:AL673,"NS",H675:AL675,"&gt;=0.5",H674:AL674,"&gt;=1.5")+COUNTIFS(H673:AL673,"AL/NS",H675:AL675,"&gt;=0.5",H674:AL674,"&gt;=1.5")+COUNTIFS(H673:AL673,"NHD",H675:AL675,"&gt;=4.5",H678:AL678,"&gt;=2",H674:AL674,"&gt;=1.5"))*0.5</f>
        <v>1.5</v>
      </c>
      <c r="CI673" s="266">
        <f>(COUNTIF(H675:AL675,"&gt;=10")+COUNTIFS(H673:AL673,"MD",H675:AL675,"&gt;=2")-COUNTIFS(H673:AL673,"TV",H675:AL675,"&gt;=10"))*0.5</f>
        <v>0.5</v>
      </c>
      <c r="CJ673" s="266">
        <f>(COUNTIFS(H673:AL673,"D",H677:AL677,"&gt;=6.5",H675:AL675,"&gt;=3.5"))*0.5</f>
        <v>0</v>
      </c>
      <c r="CK673" s="266">
        <f>(COUNTIF(H678:AL678,"&gt;=10")-COUNTIFS(H673:AL673,"PD",H678:AL678,"&gt;=10"))*0.5</f>
        <v>0</v>
      </c>
      <c r="CL673" s="265">
        <f>(COUNTIFS(H673:AL673,"NHD",H678:AL678,"&gt;=3.5",H679:AL679,"&gt;=6.5")+COUNTIFS(H673:AL673,"BH",H678:AL678,"&gt;=1.5",H679:AL679,"&gt;=0.5")+COUNTIFS(H673:AL673,"BM",H678:AL678,"&gt;=1.5",H679:AL679,"&gt;=0.5")+COUNTIFS(H673:AL673,"D",H678:AL678,"&gt;=1.5",H679:AL679,"&gt;=0.5"))*0.5</f>
        <v>0</v>
      </c>
      <c r="CM673" s="272"/>
      <c r="CN673" s="264" t="s">
        <v>723</v>
      </c>
      <c r="CO673" s="183">
        <f t="shared" ref="CO673" si="250">+AM673+AN673+AO673+AP673+AQ673+AR673+AS673+AU673+BG673</f>
        <v>26</v>
      </c>
      <c r="CP673" s="225">
        <f>+SUM(I674:I679)-I680</f>
        <v>10.5</v>
      </c>
      <c r="CQ673" s="225">
        <f>+SUM(J674:J679)-J680</f>
        <v>2</v>
      </c>
      <c r="CR673" s="225">
        <f>+SUM(K674:K679)-K680</f>
        <v>2</v>
      </c>
      <c r="CS673" s="182"/>
      <c r="CT673" s="182"/>
      <c r="CU673" s="182"/>
      <c r="CV673" s="182"/>
      <c r="CW673" s="182"/>
      <c r="CX673" s="182"/>
      <c r="CY673" s="182"/>
      <c r="CZ673" s="182"/>
      <c r="DA673" s="182"/>
    </row>
    <row r="674" spans="1:105" s="120" customFormat="1" ht="15" customHeight="1">
      <c r="A674" s="228"/>
      <c r="B674" s="277"/>
      <c r="C674" s="280"/>
      <c r="D674" s="237"/>
      <c r="E674" s="237"/>
      <c r="F674" s="242" t="s">
        <v>82</v>
      </c>
      <c r="G674" s="121">
        <v>1.5</v>
      </c>
      <c r="H674" s="83"/>
      <c r="I674" s="83"/>
      <c r="J674" s="83">
        <v>2</v>
      </c>
      <c r="K674" s="83">
        <v>2</v>
      </c>
      <c r="L674" s="83"/>
      <c r="M674" s="83">
        <v>2.5</v>
      </c>
      <c r="N674" s="83">
        <v>1.5</v>
      </c>
      <c r="O674" s="83"/>
      <c r="P674" s="83">
        <v>2.5</v>
      </c>
      <c r="Q674" s="83">
        <v>2.5</v>
      </c>
      <c r="R674" s="83">
        <v>2.5</v>
      </c>
      <c r="S674" s="83">
        <v>2.5</v>
      </c>
      <c r="T674" s="83"/>
      <c r="U674" s="83"/>
      <c r="V674" s="83"/>
      <c r="W674" s="83">
        <v>2</v>
      </c>
      <c r="X674" s="83"/>
      <c r="Y674" s="83">
        <v>2</v>
      </c>
      <c r="Z674" s="83">
        <v>2</v>
      </c>
      <c r="AA674" s="83"/>
      <c r="AB674" s="83"/>
      <c r="AC674" s="79"/>
      <c r="AD674" s="79"/>
      <c r="AE674" s="79"/>
      <c r="AF674" s="79"/>
      <c r="AG674" s="79"/>
      <c r="AH674" s="79"/>
      <c r="AI674" s="79"/>
      <c r="AJ674" s="79"/>
      <c r="AK674" s="79"/>
      <c r="AL674" s="79">
        <v>1.5</v>
      </c>
      <c r="AM674" s="240"/>
      <c r="AN674" s="240"/>
      <c r="AO674" s="240"/>
      <c r="AP674" s="240"/>
      <c r="AQ674" s="240"/>
      <c r="AR674" s="240"/>
      <c r="AS674" s="240"/>
      <c r="AT674" s="256"/>
      <c r="AU674" s="256"/>
      <c r="AV674" s="259"/>
      <c r="AW674" s="259"/>
      <c r="AX674" s="256"/>
      <c r="AY674" s="256"/>
      <c r="AZ674" s="256"/>
      <c r="BA674" s="256"/>
      <c r="BB674" s="256"/>
      <c r="BC674" s="256"/>
      <c r="BD674" s="256"/>
      <c r="BE674" s="256"/>
      <c r="BF674" s="256"/>
      <c r="BG674" s="256"/>
      <c r="BH674" s="256"/>
      <c r="BI674" s="256"/>
      <c r="BJ674" s="256"/>
      <c r="BK674" s="256"/>
      <c r="BL674" s="262"/>
      <c r="BM674" s="262"/>
      <c r="BN674" s="262"/>
      <c r="BO674" s="262"/>
      <c r="BP674" s="262"/>
      <c r="BQ674" s="262"/>
      <c r="BR674" s="270"/>
      <c r="BS674" s="270"/>
      <c r="BT674" s="270"/>
      <c r="BU674" s="270"/>
      <c r="BV674" s="270"/>
      <c r="BW674" s="270"/>
      <c r="BX674" s="256"/>
      <c r="BY674" s="256"/>
      <c r="BZ674" s="256"/>
      <c r="CA674" s="267"/>
      <c r="CB674" s="267"/>
      <c r="CC674" s="274"/>
      <c r="CD674" s="267"/>
      <c r="CE674" s="267"/>
      <c r="CF674" s="267"/>
      <c r="CG674" s="267"/>
      <c r="CH674" s="267"/>
      <c r="CI674" s="267"/>
      <c r="CJ674" s="267"/>
      <c r="CK674" s="267"/>
      <c r="CL674" s="265"/>
      <c r="CM674" s="272"/>
      <c r="CN674" s="264"/>
      <c r="CO674" s="183"/>
      <c r="CP674" s="226"/>
      <c r="CQ674" s="226"/>
      <c r="CR674" s="226"/>
      <c r="CS674" s="182"/>
      <c r="CT674" s="182"/>
      <c r="CU674" s="182"/>
      <c r="CV674" s="182"/>
      <c r="CW674" s="182"/>
      <c r="CX674" s="182"/>
      <c r="CY674" s="182"/>
      <c r="CZ674" s="182"/>
      <c r="DA674" s="182"/>
    </row>
    <row r="675" spans="1:105" s="120" customFormat="1" ht="15" customHeight="1">
      <c r="A675" s="228"/>
      <c r="B675" s="277"/>
      <c r="C675" s="280"/>
      <c r="D675" s="237"/>
      <c r="E675" s="237"/>
      <c r="F675" s="243"/>
      <c r="G675" s="122">
        <v>2</v>
      </c>
      <c r="H675" s="84"/>
      <c r="I675" s="84">
        <v>10.5</v>
      </c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>
        <v>0.5</v>
      </c>
      <c r="X675" s="84"/>
      <c r="Y675" s="84">
        <v>0.5</v>
      </c>
      <c r="Z675" s="84">
        <v>0.5</v>
      </c>
      <c r="AA675" s="84"/>
      <c r="AB675" s="84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240"/>
      <c r="AN675" s="240"/>
      <c r="AO675" s="240"/>
      <c r="AP675" s="240"/>
      <c r="AQ675" s="240"/>
      <c r="AR675" s="240"/>
      <c r="AS675" s="240"/>
      <c r="AT675" s="256"/>
      <c r="AU675" s="256"/>
      <c r="AV675" s="259"/>
      <c r="AW675" s="259"/>
      <c r="AX675" s="256"/>
      <c r="AY675" s="256"/>
      <c r="AZ675" s="256"/>
      <c r="BA675" s="256"/>
      <c r="BB675" s="256"/>
      <c r="BC675" s="256"/>
      <c r="BD675" s="256"/>
      <c r="BE675" s="256"/>
      <c r="BF675" s="256"/>
      <c r="BG675" s="256"/>
      <c r="BH675" s="256"/>
      <c r="BI675" s="256"/>
      <c r="BJ675" s="256"/>
      <c r="BK675" s="256"/>
      <c r="BL675" s="262"/>
      <c r="BM675" s="262"/>
      <c r="BN675" s="262"/>
      <c r="BO675" s="262"/>
      <c r="BP675" s="262"/>
      <c r="BQ675" s="262"/>
      <c r="BR675" s="270"/>
      <c r="BS675" s="270"/>
      <c r="BT675" s="270"/>
      <c r="BU675" s="270"/>
      <c r="BV675" s="270"/>
      <c r="BW675" s="270"/>
      <c r="BX675" s="256"/>
      <c r="BY675" s="256"/>
      <c r="BZ675" s="256"/>
      <c r="CA675" s="267"/>
      <c r="CB675" s="267"/>
      <c r="CC675" s="274"/>
      <c r="CD675" s="267"/>
      <c r="CE675" s="267"/>
      <c r="CF675" s="267"/>
      <c r="CG675" s="267"/>
      <c r="CH675" s="267"/>
      <c r="CI675" s="267"/>
      <c r="CJ675" s="267"/>
      <c r="CK675" s="267"/>
      <c r="CL675" s="265"/>
      <c r="CM675" s="272"/>
      <c r="CN675" s="264"/>
      <c r="CO675" s="183"/>
      <c r="CP675" s="226"/>
      <c r="CQ675" s="226"/>
      <c r="CR675" s="226"/>
      <c r="CS675" s="182"/>
      <c r="CT675" s="182"/>
      <c r="CU675" s="182"/>
      <c r="CV675" s="182"/>
      <c r="CW675" s="182"/>
      <c r="CX675" s="182"/>
      <c r="CY675" s="182"/>
      <c r="CZ675" s="182"/>
      <c r="DA675" s="182"/>
    </row>
    <row r="676" spans="1:105" s="120" customFormat="1" ht="15" customHeight="1">
      <c r="A676" s="228"/>
      <c r="B676" s="277"/>
      <c r="C676" s="280"/>
      <c r="D676" s="237"/>
      <c r="E676" s="237"/>
      <c r="F676" s="243"/>
      <c r="G676" s="122">
        <v>2.1</v>
      </c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240"/>
      <c r="AN676" s="240"/>
      <c r="AO676" s="240"/>
      <c r="AP676" s="240"/>
      <c r="AQ676" s="240"/>
      <c r="AR676" s="240"/>
      <c r="AS676" s="240"/>
      <c r="AT676" s="256"/>
      <c r="AU676" s="256"/>
      <c r="AV676" s="259"/>
      <c r="AW676" s="259"/>
      <c r="AX676" s="256"/>
      <c r="AY676" s="256"/>
      <c r="AZ676" s="256"/>
      <c r="BA676" s="256"/>
      <c r="BB676" s="256"/>
      <c r="BC676" s="256"/>
      <c r="BD676" s="256"/>
      <c r="BE676" s="256"/>
      <c r="BF676" s="256"/>
      <c r="BG676" s="256"/>
      <c r="BH676" s="256"/>
      <c r="BI676" s="256"/>
      <c r="BJ676" s="256"/>
      <c r="BK676" s="256"/>
      <c r="BL676" s="262"/>
      <c r="BM676" s="262"/>
      <c r="BN676" s="262"/>
      <c r="BO676" s="262"/>
      <c r="BP676" s="262"/>
      <c r="BQ676" s="262"/>
      <c r="BR676" s="270"/>
      <c r="BS676" s="270"/>
      <c r="BT676" s="270"/>
      <c r="BU676" s="270"/>
      <c r="BV676" s="270"/>
      <c r="BW676" s="270"/>
      <c r="BX676" s="256"/>
      <c r="BY676" s="256"/>
      <c r="BZ676" s="256"/>
      <c r="CA676" s="267"/>
      <c r="CB676" s="267"/>
      <c r="CC676" s="274"/>
      <c r="CD676" s="267"/>
      <c r="CE676" s="267"/>
      <c r="CF676" s="267"/>
      <c r="CG676" s="267"/>
      <c r="CH676" s="267"/>
      <c r="CI676" s="267"/>
      <c r="CJ676" s="267"/>
      <c r="CK676" s="267"/>
      <c r="CL676" s="265"/>
      <c r="CM676" s="272"/>
      <c r="CN676" s="264"/>
      <c r="CO676" s="183"/>
      <c r="CP676" s="226"/>
      <c r="CQ676" s="226"/>
      <c r="CR676" s="226"/>
      <c r="CS676" s="182"/>
      <c r="CT676" s="182"/>
      <c r="CU676" s="182"/>
      <c r="CV676" s="182"/>
      <c r="CW676" s="182"/>
      <c r="CX676" s="182"/>
      <c r="CY676" s="182"/>
      <c r="CZ676" s="182"/>
      <c r="DA676" s="182"/>
    </row>
    <row r="677" spans="1:105" s="120" customFormat="1" ht="15" customHeight="1">
      <c r="A677" s="228"/>
      <c r="B677" s="277"/>
      <c r="C677" s="280"/>
      <c r="D677" s="237"/>
      <c r="E677" s="237"/>
      <c r="F677" s="243"/>
      <c r="G677" s="122">
        <v>2.7</v>
      </c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240"/>
      <c r="AN677" s="240"/>
      <c r="AO677" s="240"/>
      <c r="AP677" s="240"/>
      <c r="AQ677" s="240"/>
      <c r="AR677" s="240"/>
      <c r="AS677" s="240"/>
      <c r="AT677" s="256"/>
      <c r="AU677" s="256"/>
      <c r="AV677" s="259"/>
      <c r="AW677" s="259"/>
      <c r="AX677" s="256"/>
      <c r="AY677" s="256"/>
      <c r="AZ677" s="256"/>
      <c r="BA677" s="256"/>
      <c r="BB677" s="256"/>
      <c r="BC677" s="256"/>
      <c r="BD677" s="256"/>
      <c r="BE677" s="256"/>
      <c r="BF677" s="256"/>
      <c r="BG677" s="256"/>
      <c r="BH677" s="256"/>
      <c r="BI677" s="256"/>
      <c r="BJ677" s="256"/>
      <c r="BK677" s="256"/>
      <c r="BL677" s="262"/>
      <c r="BM677" s="262"/>
      <c r="BN677" s="262"/>
      <c r="BO677" s="262"/>
      <c r="BP677" s="262"/>
      <c r="BQ677" s="262"/>
      <c r="BR677" s="270"/>
      <c r="BS677" s="270"/>
      <c r="BT677" s="270"/>
      <c r="BU677" s="270"/>
      <c r="BV677" s="270"/>
      <c r="BW677" s="270"/>
      <c r="BX677" s="256"/>
      <c r="BY677" s="256"/>
      <c r="BZ677" s="256"/>
      <c r="CA677" s="267"/>
      <c r="CB677" s="267"/>
      <c r="CC677" s="274"/>
      <c r="CD677" s="267"/>
      <c r="CE677" s="267"/>
      <c r="CF677" s="267"/>
      <c r="CG677" s="267"/>
      <c r="CH677" s="267"/>
      <c r="CI677" s="267"/>
      <c r="CJ677" s="267"/>
      <c r="CK677" s="267"/>
      <c r="CL677" s="265"/>
      <c r="CM677" s="272"/>
      <c r="CN677" s="264"/>
      <c r="CO677" s="183"/>
      <c r="CP677" s="226"/>
      <c r="CQ677" s="226"/>
      <c r="CR677" s="226"/>
      <c r="CS677" s="182"/>
      <c r="CT677" s="182"/>
      <c r="CU677" s="182"/>
      <c r="CV677" s="182"/>
      <c r="CW677" s="182"/>
      <c r="CX677" s="182"/>
      <c r="CY677" s="182"/>
      <c r="CZ677" s="182"/>
      <c r="DA677" s="182"/>
    </row>
    <row r="678" spans="1:105" s="120" customFormat="1" ht="15" customHeight="1">
      <c r="A678" s="228"/>
      <c r="B678" s="277"/>
      <c r="C678" s="280"/>
      <c r="D678" s="237"/>
      <c r="E678" s="237"/>
      <c r="F678" s="243"/>
      <c r="G678" s="122">
        <v>3</v>
      </c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240"/>
      <c r="AN678" s="240"/>
      <c r="AO678" s="240"/>
      <c r="AP678" s="240"/>
      <c r="AQ678" s="240"/>
      <c r="AR678" s="240"/>
      <c r="AS678" s="240"/>
      <c r="AT678" s="256"/>
      <c r="AU678" s="256"/>
      <c r="AV678" s="259"/>
      <c r="AW678" s="259"/>
      <c r="AX678" s="256"/>
      <c r="AY678" s="256"/>
      <c r="AZ678" s="256"/>
      <c r="BA678" s="256"/>
      <c r="BB678" s="256"/>
      <c r="BC678" s="256"/>
      <c r="BD678" s="256"/>
      <c r="BE678" s="256"/>
      <c r="BF678" s="256"/>
      <c r="BG678" s="256"/>
      <c r="BH678" s="256"/>
      <c r="BI678" s="256"/>
      <c r="BJ678" s="256"/>
      <c r="BK678" s="256"/>
      <c r="BL678" s="262"/>
      <c r="BM678" s="262"/>
      <c r="BN678" s="262"/>
      <c r="BO678" s="262"/>
      <c r="BP678" s="262"/>
      <c r="BQ678" s="262"/>
      <c r="BR678" s="270"/>
      <c r="BS678" s="270"/>
      <c r="BT678" s="270"/>
      <c r="BU678" s="270"/>
      <c r="BV678" s="270"/>
      <c r="BW678" s="270"/>
      <c r="BX678" s="256"/>
      <c r="BY678" s="256"/>
      <c r="BZ678" s="256"/>
      <c r="CA678" s="267"/>
      <c r="CB678" s="267"/>
      <c r="CC678" s="274"/>
      <c r="CD678" s="267"/>
      <c r="CE678" s="267"/>
      <c r="CF678" s="267"/>
      <c r="CG678" s="267"/>
      <c r="CH678" s="267"/>
      <c r="CI678" s="267"/>
      <c r="CJ678" s="267"/>
      <c r="CK678" s="267"/>
      <c r="CL678" s="265"/>
      <c r="CM678" s="272"/>
      <c r="CN678" s="264"/>
      <c r="CO678" s="183"/>
      <c r="CP678" s="226"/>
      <c r="CQ678" s="226"/>
      <c r="CR678" s="226"/>
      <c r="CS678" s="182"/>
      <c r="CT678" s="182"/>
      <c r="CU678" s="182"/>
      <c r="CV678" s="182"/>
      <c r="CW678" s="182"/>
      <c r="CX678" s="182"/>
      <c r="CY678" s="182"/>
      <c r="CZ678" s="182"/>
      <c r="DA678" s="182"/>
    </row>
    <row r="679" spans="1:105" s="120" customFormat="1" ht="15" customHeight="1">
      <c r="A679" s="228"/>
      <c r="B679" s="277"/>
      <c r="C679" s="280"/>
      <c r="D679" s="237"/>
      <c r="E679" s="237"/>
      <c r="F679" s="244"/>
      <c r="G679" s="123">
        <v>3.9</v>
      </c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1"/>
      <c r="AD679" s="81"/>
      <c r="AE679" s="81"/>
      <c r="AF679" s="81"/>
      <c r="AG679" s="81"/>
      <c r="AH679" s="81"/>
      <c r="AI679" s="81"/>
      <c r="AJ679" s="81"/>
      <c r="AK679" s="81"/>
      <c r="AL679" s="81"/>
      <c r="AM679" s="240"/>
      <c r="AN679" s="240"/>
      <c r="AO679" s="240"/>
      <c r="AP679" s="240"/>
      <c r="AQ679" s="240"/>
      <c r="AR679" s="240"/>
      <c r="AS679" s="240"/>
      <c r="AT679" s="256"/>
      <c r="AU679" s="256"/>
      <c r="AV679" s="259"/>
      <c r="AW679" s="259"/>
      <c r="AX679" s="256"/>
      <c r="AY679" s="256"/>
      <c r="AZ679" s="256"/>
      <c r="BA679" s="256"/>
      <c r="BB679" s="256"/>
      <c r="BC679" s="256"/>
      <c r="BD679" s="256"/>
      <c r="BE679" s="256"/>
      <c r="BF679" s="256"/>
      <c r="BG679" s="256"/>
      <c r="BH679" s="256"/>
      <c r="BI679" s="256"/>
      <c r="BJ679" s="256"/>
      <c r="BK679" s="256"/>
      <c r="BL679" s="262"/>
      <c r="BM679" s="262"/>
      <c r="BN679" s="262"/>
      <c r="BO679" s="262"/>
      <c r="BP679" s="262"/>
      <c r="BQ679" s="262"/>
      <c r="BR679" s="270"/>
      <c r="BS679" s="270"/>
      <c r="BT679" s="270"/>
      <c r="BU679" s="270"/>
      <c r="BV679" s="270"/>
      <c r="BW679" s="270"/>
      <c r="BX679" s="256"/>
      <c r="BY679" s="256"/>
      <c r="BZ679" s="256"/>
      <c r="CA679" s="267"/>
      <c r="CB679" s="267"/>
      <c r="CC679" s="274"/>
      <c r="CD679" s="267"/>
      <c r="CE679" s="267"/>
      <c r="CF679" s="267"/>
      <c r="CG679" s="267"/>
      <c r="CH679" s="267"/>
      <c r="CI679" s="267"/>
      <c r="CJ679" s="267"/>
      <c r="CK679" s="267"/>
      <c r="CL679" s="265"/>
      <c r="CM679" s="272"/>
      <c r="CN679" s="264"/>
      <c r="CO679" s="183"/>
      <c r="CP679" s="226"/>
      <c r="CQ679" s="226"/>
      <c r="CR679" s="226"/>
      <c r="CS679" s="182"/>
      <c r="CT679" s="182"/>
      <c r="CU679" s="182"/>
      <c r="CV679" s="182"/>
      <c r="CW679" s="182"/>
      <c r="CX679" s="182"/>
      <c r="CY679" s="182"/>
      <c r="CZ679" s="182"/>
      <c r="DA679" s="182"/>
    </row>
    <row r="680" spans="1:105" s="120" customFormat="1" ht="15" customHeight="1" thickBot="1">
      <c r="A680" s="229"/>
      <c r="B680" s="278"/>
      <c r="C680" s="281"/>
      <c r="D680" s="238"/>
      <c r="E680" s="238"/>
      <c r="F680" s="245" t="s">
        <v>83</v>
      </c>
      <c r="G680" s="246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241"/>
      <c r="AN680" s="241"/>
      <c r="AO680" s="241"/>
      <c r="AP680" s="241"/>
      <c r="AQ680" s="241"/>
      <c r="AR680" s="241"/>
      <c r="AS680" s="241"/>
      <c r="AT680" s="257"/>
      <c r="AU680" s="257"/>
      <c r="AV680" s="260"/>
      <c r="AW680" s="260"/>
      <c r="AX680" s="257"/>
      <c r="AY680" s="257"/>
      <c r="AZ680" s="257"/>
      <c r="BA680" s="257"/>
      <c r="BB680" s="257"/>
      <c r="BC680" s="257"/>
      <c r="BD680" s="257"/>
      <c r="BE680" s="257"/>
      <c r="BF680" s="257"/>
      <c r="BG680" s="257"/>
      <c r="BH680" s="257"/>
      <c r="BI680" s="257"/>
      <c r="BJ680" s="257"/>
      <c r="BK680" s="257"/>
      <c r="BL680" s="263"/>
      <c r="BM680" s="263"/>
      <c r="BN680" s="263"/>
      <c r="BO680" s="263"/>
      <c r="BP680" s="263"/>
      <c r="BQ680" s="263"/>
      <c r="BR680" s="271"/>
      <c r="BS680" s="271"/>
      <c r="BT680" s="271"/>
      <c r="BU680" s="271"/>
      <c r="BV680" s="271"/>
      <c r="BW680" s="271"/>
      <c r="BX680" s="257"/>
      <c r="BY680" s="257"/>
      <c r="BZ680" s="257"/>
      <c r="CA680" s="268"/>
      <c r="CB680" s="268"/>
      <c r="CC680" s="275"/>
      <c r="CD680" s="268"/>
      <c r="CE680" s="268"/>
      <c r="CF680" s="268"/>
      <c r="CG680" s="268"/>
      <c r="CH680" s="268"/>
      <c r="CI680" s="268"/>
      <c r="CJ680" s="268"/>
      <c r="CK680" s="268"/>
      <c r="CL680" s="265"/>
      <c r="CM680" s="272"/>
      <c r="CN680" s="264"/>
      <c r="CO680" s="183"/>
      <c r="CP680" s="226"/>
      <c r="CQ680" s="226"/>
      <c r="CR680" s="226"/>
      <c r="CS680" s="182"/>
      <c r="CT680" s="182"/>
      <c r="CU680" s="182"/>
      <c r="CV680" s="182"/>
      <c r="CW680" s="182"/>
      <c r="CX680" s="182"/>
      <c r="CY680" s="182"/>
      <c r="CZ680" s="182"/>
      <c r="DA680" s="182"/>
    </row>
    <row r="681" spans="1:105" s="120" customFormat="1" ht="15" customHeight="1">
      <c r="A681" s="227">
        <f t="shared" ref="A681" si="251">A673+1</f>
        <v>84</v>
      </c>
      <c r="B681" s="276" t="s">
        <v>1159</v>
      </c>
      <c r="C681" s="279" t="s">
        <v>1160</v>
      </c>
      <c r="D681" s="236" t="s">
        <v>1243</v>
      </c>
      <c r="E681" s="236" t="s">
        <v>1198</v>
      </c>
      <c r="F681" s="253" t="s">
        <v>80</v>
      </c>
      <c r="G681" s="254"/>
      <c r="H681" s="82" t="s">
        <v>69</v>
      </c>
      <c r="I681" s="82"/>
      <c r="J681" s="82" t="s">
        <v>60</v>
      </c>
      <c r="K681" s="82" t="s">
        <v>60</v>
      </c>
      <c r="L681" s="82" t="s">
        <v>60</v>
      </c>
      <c r="M681" s="82" t="s">
        <v>60</v>
      </c>
      <c r="N681" s="82" t="s">
        <v>60</v>
      </c>
      <c r="O681" s="82"/>
      <c r="P681" s="82" t="s">
        <v>60</v>
      </c>
      <c r="Q681" s="82" t="s">
        <v>60</v>
      </c>
      <c r="R681" s="82" t="s">
        <v>60</v>
      </c>
      <c r="S681" s="82" t="s">
        <v>60</v>
      </c>
      <c r="T681" s="82" t="s">
        <v>60</v>
      </c>
      <c r="U681" s="82" t="s">
        <v>60</v>
      </c>
      <c r="V681" s="82"/>
      <c r="W681" s="82" t="s">
        <v>61</v>
      </c>
      <c r="X681" s="82" t="s">
        <v>61</v>
      </c>
      <c r="Y681" s="82" t="s">
        <v>61</v>
      </c>
      <c r="Z681" s="82" t="s">
        <v>61</v>
      </c>
      <c r="AA681" s="82" t="s">
        <v>61</v>
      </c>
      <c r="AB681" s="82" t="s">
        <v>61</v>
      </c>
      <c r="AC681" s="82"/>
      <c r="AD681" s="82" t="s">
        <v>61</v>
      </c>
      <c r="AE681" s="82" t="s">
        <v>61</v>
      </c>
      <c r="AF681" s="82" t="s">
        <v>61</v>
      </c>
      <c r="AG681" s="82" t="s">
        <v>61</v>
      </c>
      <c r="AH681" s="82" t="s">
        <v>61</v>
      </c>
      <c r="AI681" s="82" t="s">
        <v>1471</v>
      </c>
      <c r="AJ681" s="82"/>
      <c r="AK681" s="82" t="s">
        <v>60</v>
      </c>
      <c r="AL681" s="82" t="s">
        <v>60</v>
      </c>
      <c r="AM681" s="239">
        <f>COUNTIF(H681:AL681,"PH")+COUNTIF(H681:AL681,"PH/L")+COUNTIF(H681:AL681,"PM")</f>
        <v>0</v>
      </c>
      <c r="AN681" s="239">
        <f>COUNTIF(H681:AL681,"PD")+COUNTIF(H681:AL681,"PDD")+COUNTIF(H681:AL681,"P/DS")/2+COUNTIF(H681:AL681,"PMD")</f>
        <v>0</v>
      </c>
      <c r="AO681" s="239">
        <f>COUNTIF(H681:AL681,"PN")+COUNTIF(H681:AL681,"P/NS")/2+COUNTIF(H681:AL681,"PH")+COUNTIF(H681:AL681,"PH/F")/2+COUNTIF(H681:AL681,"PH/L")/2+COUNTIF(H681:AL681,"PM")</f>
        <v>0</v>
      </c>
      <c r="AP681" s="239">
        <f>COUNTIF(H681:AL681,"BH")+COUNTIF(H681:AL681,"AL/BL")+COUNTIF(H681:AL681,"UL/BL")+COUNTIF(H681:AL681,"BM")</f>
        <v>0</v>
      </c>
      <c r="AQ681" s="239">
        <f>COUNTIF(H681:AL681,"DS")+COUNTIF(H681:AL681,"AL/DS")/2+COUNTIF(H681:AL681,"UL/DS")/2+COUNTIF(H681:AL681,"CT")+COUNTIF(H681:AL681,"MD")</f>
        <v>13.5</v>
      </c>
      <c r="AR681" s="239">
        <f>COUNTIF(H681:AL681,"NS")+COUNTIF(H681:AL681,"AL/NS")/2+COUNTIF(H681:AL681,"UL/NS")/2+COUNTIF(H681:AL681,"BH")+COUNTIF(H681:AL681,"AL/BF")/2+COUNTIF(H681:AL681,"AL/BL")/2+COUNTIF(H681:AL681,"UL/BL")/2+COUNTIF(H681:AL681,"UL/BF")/2+COUNTIF(H681:AL681,"BM")</f>
        <v>11</v>
      </c>
      <c r="AS681" s="239">
        <f>COUNTIF(H681:AL681,"AL")+COUNTIF(H681:AL681,"AL/DS")/2+COUNTIF(H681:AL681,"AL/NS")/2+COUNTIF(H681:AL681,"NH")+COUNTIF(H681:AL681,"SL")+COUNTIF(H681:AL681,"NHD")+COUNTIF(H681:AL681,"B")+COUNTIF(H681:AL681,"HL")+COUNTIF(H681:AL681,"AL/BF")/2+COUNTIF(H681:AL681,"AL/BL")/2</f>
        <v>1</v>
      </c>
      <c r="AT681" s="255">
        <f>COUNTIF(H681:AL681,"PD")+COUNTIF(H681:AL681,"PN")+COUNTIF(H681:AL681,"P/DS")/2+COUNTIF(H681:AL681,"P/NS")/2+COUNTIF(H681:AL681,"DS")+COUNTIF(H681:AL681,"NS")+COUNTIF(H681:AL681,"AL")+COUNTIF(H681:AL681,"AL/DS")+COUNTIF(H681:AL681,"AL/NS")+COUNTIF(H681:AL681,"NH")+COUNTIF(H681:AL681,"SL")+COUNTIF(H681:AL681,"UL/DS")/2+COUNTIF(H681:AL681,"UL/NS")/2+COUNTIF(H681:AL681,"CT")+COUNTIF(H681:AL681,"NHD")+COUNTIF(H681:AL681,"PDD")+COUNTIF(H681:AL681,"B")+COUNTIF(H681:AL681,"HL")+COUNTIF(H681:AL681,"PH")+COUNTIF(H681:AL681,"BH")+COUNTIF(H681:AL681,"AL/BF")+COUNTIF(H681:AL681,"AL/BL")+COUNTIF(H681:AL681,"UL/BF")/2+COUNTIF(H681:AL681,"UL/BL")/2+COUNTIF(H681:AL681,"PH/F")/2+COUNTIF(H681:AL681,"PH/L")/2+COUNTIF(H681:AL681,"MD")+COUNTIF(H681:AL681,"PMD")+COUNTIF(H681:AL681,"PM")+COUNTIF(H681:AL681,"BM")</f>
        <v>25.5</v>
      </c>
      <c r="AU681" s="255">
        <f>COUNTIF(H681:AL681,"P/DS")/2+COUNTIF(H681:AL681,"P/NS")/2+COUNTIF(H681:AL681,"IL")+COUNTIF(H681:AL681,"NL")+COUNTIF(H681:AL681,"UL")+COUNTIF(H681:AL681,"UL/DS")/2+COUNTIF(H681:AL681,"UL/NS")/2+COUNTIF(H681:AL681,"KT")+COUNTIF(H681:AL681,"UL/BF")/2+COUNTIF(H681:AL681,"UL/BL")/2+COUNTIF(H681:AL681,"PH/F")/2+COUNTIF(H681:AL681,"PH/L")/2+COUNTIF(H681:AL681,"NB")</f>
        <v>0.5</v>
      </c>
      <c r="AV681" s="258">
        <f>COUNTIF(H681:AL681,"PN")+COUNTIF(H681:AL681,"TVD")+COUNTIF(H681:AL681,"PH")+COUNTIF(H681:AL681,"PM")+COUNTIF(H681:AL681,"PDD")-COUNTIFS(H681:AL681,"PN",H688:AL688,"&gt;=3")-COUNTIFS(H681:AL681,"PM",H688:AL688,"&gt;=3")</f>
        <v>0</v>
      </c>
      <c r="AW681" s="258">
        <f>COUNTIF(H681:AL681,"NS")+COUNTIF(H681:AL681,"D")+COUNTIF(H681:AL681,"BH")+COUNTIF(H681:AL681,"NHD")+COUNTIF(H681:AL681,"BM")-COUNTIFS(H681:AL681,"NS",H688:AL688,"&gt;=3")-COUNTIFS(H681:AL681,"BH",H688:AL688,"&gt;=3")-COUNTIFS(H681:AL681,"BM",H688:AL688,"&gt;=3")</f>
        <v>11</v>
      </c>
      <c r="AX681" s="255">
        <f>COUNTIF(H681:AL681,"AL")+COUNTIF(H681:AL681,"AL/DS")/2+COUNTIF(H681:AL681,"AL/NS")/2+COUNTIF(H681:AL681,"AL/BF")+COUNTIF(H681:AL681,"AL/BL")/2</f>
        <v>0</v>
      </c>
      <c r="AY681" s="255">
        <f>COUNTIF(H681:AL681,"SL")</f>
        <v>0</v>
      </c>
      <c r="AZ681" s="255">
        <f>COUNTIF(H681:AL681,"NH")</f>
        <v>1</v>
      </c>
      <c r="BA681" s="255">
        <f>COUNTIF(H681:AL681,"HL")</f>
        <v>0</v>
      </c>
      <c r="BB681" s="255">
        <f>COUNTIF(G681:AL681,"P/DS")/2+COUNTIF(G681:AL681,"P/NS")/2+COUNTIF(G681:AL681,"UL")+COUNTIF(G681:AL681,"UL/DS")/2+COUNTIF(G681:AL681,"UL/NS")/2+COUNTIF(G681:AL681,"UL/BL")/2+COUNTIF(G681:AL681,"UL/BF")/2+COUNTIF(G681:AL681,"PH/F")/2+COUNTIF(G681:AL681,"PH/L")/2</f>
        <v>0.5</v>
      </c>
      <c r="BC681" s="255">
        <f>COUNTIF(H681:AL681,"NB")</f>
        <v>0</v>
      </c>
      <c r="BD681" s="255">
        <f>COUNTIF(H681:AL681,"NL")</f>
        <v>0</v>
      </c>
      <c r="BE681" s="255">
        <f>COUNTIF(H681:AL681,"IL")</f>
        <v>0</v>
      </c>
      <c r="BF681" s="255">
        <f>COUNTIF(H681:AL681,"KT")</f>
        <v>0</v>
      </c>
      <c r="BG681" s="255">
        <f>COUNTIF(H681:AL681,"L70")</f>
        <v>0</v>
      </c>
      <c r="BH681" s="255">
        <f>COUNTIF(H681:AL681,"MD")</f>
        <v>0</v>
      </c>
      <c r="BI681" s="255">
        <f>COUNTIF(H681:AL681,"PMD")</f>
        <v>0</v>
      </c>
      <c r="BJ681" s="255">
        <f>COUNTIF(H681:AL681,"PM")</f>
        <v>0</v>
      </c>
      <c r="BK681" s="255">
        <f>COUNTIF(H681:AL681,"BM")</f>
        <v>0</v>
      </c>
      <c r="BL681" s="261">
        <f>SUMIF(H681:AL681,"PD",H682:AL682)+SUMIF(H681:AL681,"PN",H682:AL682)+SUMIF(H681:AL681,"P/DS",H682:AL682)+SUMIF(H681:AL681,"PN/F",H682:AL682)+SUMIF(H681:AL681,"PN/L",H682:AL682)+SUMIF(H681:AL681,"TV",H682:AL682)+SUMIF(H681:AL681,"TVD",H682:AL682)+SUMIF(H681:AL681,"PDD",H682:AL682)</f>
        <v>0</v>
      </c>
      <c r="BM681" s="261">
        <f>SUMIF(H681:AL681,"PD",H683:AL683)+SUMIF(H681:AL681,"PN",H683:AL683)+SUMIF(H681:AL681,"P/DS",H683:AL683)+SUMIF(H681:AL681,"PN/F",H683:AL683)+SUMIF(H681:AL681,"PN/L",H683:AL683)+SUMIF(H681:AL681,"TV",H683:AL683)+SUMIF(H681:AL681,"TVD",H683:AL683)+SUMIF(H681:AL681,"PDD",H683:AL683)+SUMIF(H681:AL681,"PMD",H683:AL683)</f>
        <v>0</v>
      </c>
      <c r="BN681" s="261">
        <f>SUMIF(H681:AL681,"PD",H684:AL684)+SUMIF(H681:AL681,"PN",H684:AL684)+SUMIF(H681:AL681,"P/DS",H684:AL684)+SUMIF(H681:AL681,"PN/F",H684:AL684)+SUMIF(H681:AL681,"PN/L",H684:AL684)+SUMIF(H681:AL681,"TV",H684:AL684)+SUMIF(H681:AL681,"TVD",H684:AL684)</f>
        <v>0</v>
      </c>
      <c r="BO681" s="261">
        <f>SUMIF(H681:AL681,"PD",H685:AL685)+SUMIF(H681:AL681,"PN",H685:AL685)+SUMIF(H681:AL681,"P/DS",H685:AL685)+SUMIF(H681:AL681,"PN/F",H685:AL685)+SUMIF(H681:AL681,"PN/L",H685:AL685)+SUMIF(H681:AL681,"TV",H685:AL685)+SUMIF(H681:AL681,"TVD",H685:AL685)</f>
        <v>0</v>
      </c>
      <c r="BP681" s="261">
        <f>SUMIF(H681:AL681,"PD",H686:AL686)+SUMIF(H681:AL681,"PN",H686:AL686)+SUMIF(H681:AL681,"P/DS",H686:AL686)+SUMIF(H681:AL681,"PN/F",H686:AL686)+SUMIF(H681:AL681,"PN/L",H686:AL686)+SUMIF(H681:AL681,"TV",H686:AL686)+SUMIF(H681:AL681,"TVD",H686:AL686)+SUMIF(H681:AL681,"PDD",H686:AL686)+SUMIF(H681:AL681,"PH",H686:AL686)+SUMIF(H681:AL681,"PM",H686:AL686)</f>
        <v>0</v>
      </c>
      <c r="BQ681" s="261">
        <f>SUMIF(H681:AL681,"PD",H687:AL687)+SUMIF(H681:AL681,"PN",H687:AL687)+SUMIF(H681:AL681,"P/DS",H687:AL687)+SUMIF(H681:AL681,"PN/F",H687:AL687)+SUMIF(H681:AL681,"PN/L",H687:AL687)+SUMIF(H681:AL681,"TV",H687:AL687)+SUMIF(H681:AL681,"TVD",H687:AL687)+SUMIF(H681:AL681,"PDD",H687:AL687)+SUMIF(H681:AL681,"PH",H687:AL687)+SUMIF(H681:AL681,"PM",H687:AL687)</f>
        <v>0</v>
      </c>
      <c r="BR681" s="269">
        <f>SUM(H682:AL682)-BL681</f>
        <v>13</v>
      </c>
      <c r="BS681" s="269">
        <f>SUM(H683:AL683)-BM681</f>
        <v>12.5</v>
      </c>
      <c r="BT681" s="269">
        <f>SUM(H684:AL684)-BN681</f>
        <v>0</v>
      </c>
      <c r="BU681" s="269">
        <f>SUM(H685:AL685)-BO681</f>
        <v>0</v>
      </c>
      <c r="BV681" s="269">
        <f>SUM(H686:AL686)-BP681</f>
        <v>0</v>
      </c>
      <c r="BW681" s="269">
        <f>SUM(H687:AL687)-BQ681</f>
        <v>0</v>
      </c>
      <c r="BX681" s="255">
        <f>SUMIF(H681:AL681,"PD",H688:AL688)+SUMIF(H681:AL681,"PN",H688:AL688)+SUMIF(H681:AL681,"P/DS",H688:AL688)+SUMIF(H681:AL681,"PN/F",H688:AL688)+SUMIF(H681:AL681,"PN/L",H688:AL688)</f>
        <v>0</v>
      </c>
      <c r="BY681" s="255">
        <f>SUM(H688:AL688)-BX681</f>
        <v>0</v>
      </c>
      <c r="BZ681" s="255">
        <f t="shared" ref="BZ681" si="252">+SUM(BL681:BW688)</f>
        <v>25.5</v>
      </c>
      <c r="CA681" s="266">
        <f>(COUNTIFS(H681:AL681,"PD",H682:AL682,"&gt;=2"))*0.5-IF(CN681="VP",COUNTIFS($H$16:$AL$16,"SAT",H681:AL681,"PD",H682:AL682,"&gt;=2"))*0.5</f>
        <v>0</v>
      </c>
      <c r="CB681" s="266">
        <f>(COUNTIFS(H681:AL681,"PN",H683:AL683,"&gt;=0.5",H682:AL682,"&gt;=1.5"))*0.5+COUNTIFS(H681:AL681,"PDD",H683:AL683,"&gt;=0.5",H682:AL682,"&gt;=1.5")*0.5</f>
        <v>0</v>
      </c>
      <c r="CC681" s="273">
        <f>(COUNTIFS(H681:AL681,"TV",H683:AL683,"&gt;=10"))*0.5+(COUNTIFS(H681:AL681,"PMD",H683:AL683,"&gt;=2"))*0.5</f>
        <v>0</v>
      </c>
      <c r="CD681" s="266">
        <f>(COUNTIFS(H681:AL681,"TVD",H685:AL685,"&gt;=6.5",H683:AL683,"&gt;=3.5"))*0.5</f>
        <v>0</v>
      </c>
      <c r="CE681" s="266">
        <f>(COUNTIFS(H681:AL681,"PD",H686:AL686,"&gt;=10"))*0.5</f>
        <v>0</v>
      </c>
      <c r="CF681" s="266">
        <f>(COUNTIFS(H681:AL681,"PDD",H686:AL686,"&gt;=3.5",H687:AL687,"&gt;=6.5")+COUNTIFS(H681:AL681,"PH",H687:AL687,"&gt;=0.5",H686:AL686,"&gt;=1.5")+COUNTIFS(H681:AL681,"PM",H687:AL687,"&gt;=0.5",H686:AL686,"&gt;=1.5"))*0.5</f>
        <v>0</v>
      </c>
      <c r="CG681" s="266">
        <f>(COUNTIFS(H681:AL681,"DS",H682:AL682,"&gt;=2")+COUNTIFS(H681:AL681,"AL/DS",H682:AL682,"&gt;=2"))*0.5-IF(CN681="VP",COUNTIFS($H$16:$AL$16,"SAT",H681:AL681,"DS",H682:AL682,"&gt;=2"))*0.5</f>
        <v>1</v>
      </c>
      <c r="CH681" s="266">
        <f>(COUNTIFS(H681:AL681,"NS",H683:AL683,"&gt;=0.5",H682:AL682,"&gt;=1.5")+COUNTIFS(H681:AL681,"AL/NS",H683:AL683,"&gt;=0.5",H682:AL682,"&gt;=1.5")+COUNTIFS(H681:AL681,"NHD",H683:AL683,"&gt;=4.5",H686:AL686,"&gt;=2",H682:AL682,"&gt;=1.5"))*0.5</f>
        <v>1.5</v>
      </c>
      <c r="CI681" s="266">
        <f>(COUNTIF(H683:AL683,"&gt;=10")+COUNTIFS(H681:AL681,"MD",H683:AL683,"&gt;=2")-COUNTIFS(H681:AL681,"TV",H683:AL683,"&gt;=10"))*0.5</f>
        <v>0.5</v>
      </c>
      <c r="CJ681" s="266">
        <f>(COUNTIFS(H681:AL681,"D",H685:AL685,"&gt;=6.5",H683:AL683,"&gt;=3.5"))*0.5</f>
        <v>0</v>
      </c>
      <c r="CK681" s="266">
        <f>(COUNTIF(H686:AL686,"&gt;=10")-COUNTIFS(H681:AL681,"PD",H686:AL686,"&gt;=10"))*0.5</f>
        <v>0</v>
      </c>
      <c r="CL681" s="265">
        <f>(COUNTIFS(H681:AL681,"NHD",H686:AL686,"&gt;=3.5",H687:AL687,"&gt;=6.5")+COUNTIFS(H681:AL681,"BH",H686:AL686,"&gt;=1.5",H687:AL687,"&gt;=0.5")+COUNTIFS(H681:AL681,"BM",H686:AL686,"&gt;=1.5",H687:AL687,"&gt;=0.5")+COUNTIFS(H681:AL681,"D",H686:AL686,"&gt;=1.5",H687:AL687,"&gt;=0.5"))*0.5</f>
        <v>0</v>
      </c>
      <c r="CM681" s="272"/>
      <c r="CN681" s="264" t="s">
        <v>723</v>
      </c>
      <c r="CO681" s="183">
        <f t="shared" ref="CO681" si="253">+AM681+AN681+AO681+AP681+AQ681+AR681+AS681+AU681+BG681</f>
        <v>26</v>
      </c>
      <c r="CP681" s="225">
        <f>+SUM(I682:I687)-I688</f>
        <v>10.5</v>
      </c>
      <c r="CQ681" s="225">
        <f>+SUM(J682:J687)-J688</f>
        <v>1</v>
      </c>
      <c r="CR681" s="225">
        <f>+SUM(K682:K687)-K688</f>
        <v>1.5</v>
      </c>
      <c r="CS681" s="182"/>
      <c r="CT681" s="182"/>
      <c r="CU681" s="182"/>
      <c r="CV681" s="182"/>
      <c r="CW681" s="182"/>
      <c r="CX681" s="182"/>
      <c r="CY681" s="182"/>
      <c r="CZ681" s="182"/>
      <c r="DA681" s="182"/>
    </row>
    <row r="682" spans="1:105" s="120" customFormat="1" ht="15" customHeight="1">
      <c r="A682" s="228"/>
      <c r="B682" s="277"/>
      <c r="C682" s="280"/>
      <c r="D682" s="237"/>
      <c r="E682" s="237"/>
      <c r="F682" s="242" t="s">
        <v>82</v>
      </c>
      <c r="G682" s="121">
        <v>1.5</v>
      </c>
      <c r="H682" s="83"/>
      <c r="I682" s="83"/>
      <c r="J682" s="83">
        <v>1</v>
      </c>
      <c r="K682" s="83">
        <v>1.5</v>
      </c>
      <c r="L682" s="83"/>
      <c r="M682" s="83">
        <v>2</v>
      </c>
      <c r="N682" s="83"/>
      <c r="O682" s="83"/>
      <c r="P682" s="83"/>
      <c r="Q682" s="83"/>
      <c r="R682" s="83"/>
      <c r="S682" s="83">
        <v>2.5</v>
      </c>
      <c r="T682" s="83"/>
      <c r="U682" s="83"/>
      <c r="V682" s="83"/>
      <c r="W682" s="83">
        <v>0.5</v>
      </c>
      <c r="X682" s="83"/>
      <c r="Y682" s="83">
        <v>1.5</v>
      </c>
      <c r="Z682" s="83">
        <v>2</v>
      </c>
      <c r="AA682" s="83">
        <v>2</v>
      </c>
      <c r="AB682" s="83"/>
      <c r="AC682" s="79"/>
      <c r="AD682" s="79"/>
      <c r="AE682" s="79"/>
      <c r="AF682" s="79"/>
      <c r="AG682" s="79"/>
      <c r="AH682" s="79"/>
      <c r="AI682" s="79"/>
      <c r="AJ682" s="79"/>
      <c r="AK682" s="79"/>
      <c r="AL682" s="79"/>
      <c r="AM682" s="240"/>
      <c r="AN682" s="240"/>
      <c r="AO682" s="240"/>
      <c r="AP682" s="240"/>
      <c r="AQ682" s="240"/>
      <c r="AR682" s="240"/>
      <c r="AS682" s="240"/>
      <c r="AT682" s="256"/>
      <c r="AU682" s="256"/>
      <c r="AV682" s="259"/>
      <c r="AW682" s="259"/>
      <c r="AX682" s="256"/>
      <c r="AY682" s="256"/>
      <c r="AZ682" s="256"/>
      <c r="BA682" s="256"/>
      <c r="BB682" s="256"/>
      <c r="BC682" s="256"/>
      <c r="BD682" s="256"/>
      <c r="BE682" s="256"/>
      <c r="BF682" s="256"/>
      <c r="BG682" s="256"/>
      <c r="BH682" s="256"/>
      <c r="BI682" s="256"/>
      <c r="BJ682" s="256"/>
      <c r="BK682" s="256"/>
      <c r="BL682" s="262"/>
      <c r="BM682" s="262"/>
      <c r="BN682" s="262"/>
      <c r="BO682" s="262"/>
      <c r="BP682" s="262"/>
      <c r="BQ682" s="262"/>
      <c r="BR682" s="270"/>
      <c r="BS682" s="270"/>
      <c r="BT682" s="270"/>
      <c r="BU682" s="270"/>
      <c r="BV682" s="270"/>
      <c r="BW682" s="270"/>
      <c r="BX682" s="256"/>
      <c r="BY682" s="256"/>
      <c r="BZ682" s="256"/>
      <c r="CA682" s="267"/>
      <c r="CB682" s="267"/>
      <c r="CC682" s="274"/>
      <c r="CD682" s="267"/>
      <c r="CE682" s="267"/>
      <c r="CF682" s="267"/>
      <c r="CG682" s="267"/>
      <c r="CH682" s="267"/>
      <c r="CI682" s="267"/>
      <c r="CJ682" s="267"/>
      <c r="CK682" s="267"/>
      <c r="CL682" s="265"/>
      <c r="CM682" s="272"/>
      <c r="CN682" s="264"/>
      <c r="CO682" s="183"/>
      <c r="CP682" s="226"/>
      <c r="CQ682" s="226"/>
      <c r="CR682" s="226"/>
      <c r="CS682" s="182"/>
      <c r="CT682" s="182"/>
      <c r="CU682" s="182"/>
      <c r="CV682" s="182"/>
      <c r="CW682" s="182"/>
      <c r="CX682" s="182"/>
      <c r="CY682" s="182"/>
      <c r="CZ682" s="182"/>
      <c r="DA682" s="182"/>
    </row>
    <row r="683" spans="1:105" s="120" customFormat="1" ht="15" customHeight="1">
      <c r="A683" s="228"/>
      <c r="B683" s="277"/>
      <c r="C683" s="280"/>
      <c r="D683" s="237"/>
      <c r="E683" s="237"/>
      <c r="F683" s="243"/>
      <c r="G683" s="122">
        <v>2</v>
      </c>
      <c r="H683" s="84"/>
      <c r="I683" s="84">
        <v>10.5</v>
      </c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>
        <v>0.5</v>
      </c>
      <c r="X683" s="84"/>
      <c r="Y683" s="84">
        <v>0.5</v>
      </c>
      <c r="Z683" s="84">
        <v>0.5</v>
      </c>
      <c r="AA683" s="84">
        <v>0.5</v>
      </c>
      <c r="AB683" s="84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240"/>
      <c r="AN683" s="240"/>
      <c r="AO683" s="240"/>
      <c r="AP683" s="240"/>
      <c r="AQ683" s="240"/>
      <c r="AR683" s="240"/>
      <c r="AS683" s="240"/>
      <c r="AT683" s="256"/>
      <c r="AU683" s="256"/>
      <c r="AV683" s="259"/>
      <c r="AW683" s="259"/>
      <c r="AX683" s="256"/>
      <c r="AY683" s="256"/>
      <c r="AZ683" s="256"/>
      <c r="BA683" s="256"/>
      <c r="BB683" s="256"/>
      <c r="BC683" s="256"/>
      <c r="BD683" s="256"/>
      <c r="BE683" s="256"/>
      <c r="BF683" s="256"/>
      <c r="BG683" s="256"/>
      <c r="BH683" s="256"/>
      <c r="BI683" s="256"/>
      <c r="BJ683" s="256"/>
      <c r="BK683" s="256"/>
      <c r="BL683" s="262"/>
      <c r="BM683" s="262"/>
      <c r="BN683" s="262"/>
      <c r="BO683" s="262"/>
      <c r="BP683" s="262"/>
      <c r="BQ683" s="262"/>
      <c r="BR683" s="270"/>
      <c r="BS683" s="270"/>
      <c r="BT683" s="270"/>
      <c r="BU683" s="270"/>
      <c r="BV683" s="270"/>
      <c r="BW683" s="270"/>
      <c r="BX683" s="256"/>
      <c r="BY683" s="256"/>
      <c r="BZ683" s="256"/>
      <c r="CA683" s="267"/>
      <c r="CB683" s="267"/>
      <c r="CC683" s="274"/>
      <c r="CD683" s="267"/>
      <c r="CE683" s="267"/>
      <c r="CF683" s="267"/>
      <c r="CG683" s="267"/>
      <c r="CH683" s="267"/>
      <c r="CI683" s="267"/>
      <c r="CJ683" s="267"/>
      <c r="CK683" s="267"/>
      <c r="CL683" s="265"/>
      <c r="CM683" s="272"/>
      <c r="CN683" s="264"/>
      <c r="CO683" s="183"/>
      <c r="CP683" s="226"/>
      <c r="CQ683" s="226"/>
      <c r="CR683" s="226"/>
      <c r="CS683" s="182"/>
      <c r="CT683" s="182"/>
      <c r="CU683" s="182"/>
      <c r="CV683" s="182"/>
      <c r="CW683" s="182"/>
      <c r="CX683" s="182"/>
      <c r="CY683" s="182"/>
      <c r="CZ683" s="182"/>
      <c r="DA683" s="182"/>
    </row>
    <row r="684" spans="1:105" s="120" customFormat="1" ht="15" customHeight="1">
      <c r="A684" s="228"/>
      <c r="B684" s="277"/>
      <c r="C684" s="280"/>
      <c r="D684" s="237"/>
      <c r="E684" s="237"/>
      <c r="F684" s="243"/>
      <c r="G684" s="122">
        <v>2.1</v>
      </c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240"/>
      <c r="AN684" s="240"/>
      <c r="AO684" s="240"/>
      <c r="AP684" s="240"/>
      <c r="AQ684" s="240"/>
      <c r="AR684" s="240"/>
      <c r="AS684" s="240"/>
      <c r="AT684" s="256"/>
      <c r="AU684" s="256"/>
      <c r="AV684" s="259"/>
      <c r="AW684" s="259"/>
      <c r="AX684" s="256"/>
      <c r="AY684" s="256"/>
      <c r="AZ684" s="256"/>
      <c r="BA684" s="256"/>
      <c r="BB684" s="256"/>
      <c r="BC684" s="256"/>
      <c r="BD684" s="256"/>
      <c r="BE684" s="256"/>
      <c r="BF684" s="256"/>
      <c r="BG684" s="256"/>
      <c r="BH684" s="256"/>
      <c r="BI684" s="256"/>
      <c r="BJ684" s="256"/>
      <c r="BK684" s="256"/>
      <c r="BL684" s="262"/>
      <c r="BM684" s="262"/>
      <c r="BN684" s="262"/>
      <c r="BO684" s="262"/>
      <c r="BP684" s="262"/>
      <c r="BQ684" s="262"/>
      <c r="BR684" s="270"/>
      <c r="BS684" s="270"/>
      <c r="BT684" s="270"/>
      <c r="BU684" s="270"/>
      <c r="BV684" s="270"/>
      <c r="BW684" s="270"/>
      <c r="BX684" s="256"/>
      <c r="BY684" s="256"/>
      <c r="BZ684" s="256"/>
      <c r="CA684" s="267"/>
      <c r="CB684" s="267"/>
      <c r="CC684" s="274"/>
      <c r="CD684" s="267"/>
      <c r="CE684" s="267"/>
      <c r="CF684" s="267"/>
      <c r="CG684" s="267"/>
      <c r="CH684" s="267"/>
      <c r="CI684" s="267"/>
      <c r="CJ684" s="267"/>
      <c r="CK684" s="267"/>
      <c r="CL684" s="265"/>
      <c r="CM684" s="272"/>
      <c r="CN684" s="264"/>
      <c r="CO684" s="183"/>
      <c r="CP684" s="226"/>
      <c r="CQ684" s="226"/>
      <c r="CR684" s="226"/>
      <c r="CS684" s="182"/>
      <c r="CT684" s="182"/>
      <c r="CU684" s="182"/>
      <c r="CV684" s="182"/>
      <c r="CW684" s="182"/>
      <c r="CX684" s="182"/>
      <c r="CY684" s="182"/>
      <c r="CZ684" s="182"/>
      <c r="DA684" s="182"/>
    </row>
    <row r="685" spans="1:105" s="120" customFormat="1" ht="15" customHeight="1">
      <c r="A685" s="228"/>
      <c r="B685" s="277"/>
      <c r="C685" s="280"/>
      <c r="D685" s="237"/>
      <c r="E685" s="237"/>
      <c r="F685" s="243"/>
      <c r="G685" s="122">
        <v>2.7</v>
      </c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240"/>
      <c r="AN685" s="240"/>
      <c r="AO685" s="240"/>
      <c r="AP685" s="240"/>
      <c r="AQ685" s="240"/>
      <c r="AR685" s="240"/>
      <c r="AS685" s="240"/>
      <c r="AT685" s="256"/>
      <c r="AU685" s="256"/>
      <c r="AV685" s="259"/>
      <c r="AW685" s="259"/>
      <c r="AX685" s="256"/>
      <c r="AY685" s="256"/>
      <c r="AZ685" s="256"/>
      <c r="BA685" s="256"/>
      <c r="BB685" s="256"/>
      <c r="BC685" s="256"/>
      <c r="BD685" s="256"/>
      <c r="BE685" s="256"/>
      <c r="BF685" s="256"/>
      <c r="BG685" s="256"/>
      <c r="BH685" s="256"/>
      <c r="BI685" s="256"/>
      <c r="BJ685" s="256"/>
      <c r="BK685" s="256"/>
      <c r="BL685" s="262"/>
      <c r="BM685" s="262"/>
      <c r="BN685" s="262"/>
      <c r="BO685" s="262"/>
      <c r="BP685" s="262"/>
      <c r="BQ685" s="262"/>
      <c r="BR685" s="270"/>
      <c r="BS685" s="270"/>
      <c r="BT685" s="270"/>
      <c r="BU685" s="270"/>
      <c r="BV685" s="270"/>
      <c r="BW685" s="270"/>
      <c r="BX685" s="256"/>
      <c r="BY685" s="256"/>
      <c r="BZ685" s="256"/>
      <c r="CA685" s="267"/>
      <c r="CB685" s="267"/>
      <c r="CC685" s="274"/>
      <c r="CD685" s="267"/>
      <c r="CE685" s="267"/>
      <c r="CF685" s="267"/>
      <c r="CG685" s="267"/>
      <c r="CH685" s="267"/>
      <c r="CI685" s="267"/>
      <c r="CJ685" s="267"/>
      <c r="CK685" s="267"/>
      <c r="CL685" s="265"/>
      <c r="CM685" s="272"/>
      <c r="CN685" s="264"/>
      <c r="CO685" s="183"/>
      <c r="CP685" s="226"/>
      <c r="CQ685" s="226"/>
      <c r="CR685" s="226"/>
      <c r="CS685" s="182"/>
      <c r="CT685" s="182"/>
      <c r="CU685" s="182"/>
      <c r="CV685" s="182"/>
      <c r="CW685" s="182"/>
      <c r="CX685" s="182"/>
      <c r="CY685" s="182"/>
      <c r="CZ685" s="182"/>
      <c r="DA685" s="182"/>
    </row>
    <row r="686" spans="1:105" s="120" customFormat="1" ht="15" customHeight="1">
      <c r="A686" s="228"/>
      <c r="B686" s="277"/>
      <c r="C686" s="280"/>
      <c r="D686" s="237"/>
      <c r="E686" s="237"/>
      <c r="F686" s="243"/>
      <c r="G686" s="122">
        <v>3</v>
      </c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240"/>
      <c r="AN686" s="240"/>
      <c r="AO686" s="240"/>
      <c r="AP686" s="240"/>
      <c r="AQ686" s="240"/>
      <c r="AR686" s="240"/>
      <c r="AS686" s="240"/>
      <c r="AT686" s="256"/>
      <c r="AU686" s="256"/>
      <c r="AV686" s="259"/>
      <c r="AW686" s="259"/>
      <c r="AX686" s="256"/>
      <c r="AY686" s="256"/>
      <c r="AZ686" s="256"/>
      <c r="BA686" s="256"/>
      <c r="BB686" s="256"/>
      <c r="BC686" s="256"/>
      <c r="BD686" s="256"/>
      <c r="BE686" s="256"/>
      <c r="BF686" s="256"/>
      <c r="BG686" s="256"/>
      <c r="BH686" s="256"/>
      <c r="BI686" s="256"/>
      <c r="BJ686" s="256"/>
      <c r="BK686" s="256"/>
      <c r="BL686" s="262"/>
      <c r="BM686" s="262"/>
      <c r="BN686" s="262"/>
      <c r="BO686" s="262"/>
      <c r="BP686" s="262"/>
      <c r="BQ686" s="262"/>
      <c r="BR686" s="270"/>
      <c r="BS686" s="270"/>
      <c r="BT686" s="270"/>
      <c r="BU686" s="270"/>
      <c r="BV686" s="270"/>
      <c r="BW686" s="270"/>
      <c r="BX686" s="256"/>
      <c r="BY686" s="256"/>
      <c r="BZ686" s="256"/>
      <c r="CA686" s="267"/>
      <c r="CB686" s="267"/>
      <c r="CC686" s="274"/>
      <c r="CD686" s="267"/>
      <c r="CE686" s="267"/>
      <c r="CF686" s="267"/>
      <c r="CG686" s="267"/>
      <c r="CH686" s="267"/>
      <c r="CI686" s="267"/>
      <c r="CJ686" s="267"/>
      <c r="CK686" s="267"/>
      <c r="CL686" s="265"/>
      <c r="CM686" s="272"/>
      <c r="CN686" s="264"/>
      <c r="CO686" s="183"/>
      <c r="CP686" s="226"/>
      <c r="CQ686" s="226"/>
      <c r="CR686" s="226"/>
      <c r="CS686" s="182"/>
      <c r="CT686" s="182"/>
      <c r="CU686" s="182"/>
      <c r="CV686" s="182"/>
      <c r="CW686" s="182"/>
      <c r="CX686" s="182"/>
      <c r="CY686" s="182"/>
      <c r="CZ686" s="182"/>
      <c r="DA686" s="182"/>
    </row>
    <row r="687" spans="1:105" s="120" customFormat="1" ht="15" customHeight="1">
      <c r="A687" s="228"/>
      <c r="B687" s="277"/>
      <c r="C687" s="280"/>
      <c r="D687" s="237"/>
      <c r="E687" s="237"/>
      <c r="F687" s="244"/>
      <c r="G687" s="123">
        <v>3.9</v>
      </c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1"/>
      <c r="AD687" s="81"/>
      <c r="AE687" s="81"/>
      <c r="AF687" s="81"/>
      <c r="AG687" s="81"/>
      <c r="AH687" s="81"/>
      <c r="AI687" s="81"/>
      <c r="AJ687" s="81"/>
      <c r="AK687" s="81"/>
      <c r="AL687" s="81"/>
      <c r="AM687" s="240"/>
      <c r="AN687" s="240"/>
      <c r="AO687" s="240"/>
      <c r="AP687" s="240"/>
      <c r="AQ687" s="240"/>
      <c r="AR687" s="240"/>
      <c r="AS687" s="240"/>
      <c r="AT687" s="256"/>
      <c r="AU687" s="256"/>
      <c r="AV687" s="259"/>
      <c r="AW687" s="259"/>
      <c r="AX687" s="256"/>
      <c r="AY687" s="256"/>
      <c r="AZ687" s="256"/>
      <c r="BA687" s="256"/>
      <c r="BB687" s="256"/>
      <c r="BC687" s="256"/>
      <c r="BD687" s="256"/>
      <c r="BE687" s="256"/>
      <c r="BF687" s="256"/>
      <c r="BG687" s="256"/>
      <c r="BH687" s="256"/>
      <c r="BI687" s="256"/>
      <c r="BJ687" s="256"/>
      <c r="BK687" s="256"/>
      <c r="BL687" s="262"/>
      <c r="BM687" s="262"/>
      <c r="BN687" s="262"/>
      <c r="BO687" s="262"/>
      <c r="BP687" s="262"/>
      <c r="BQ687" s="262"/>
      <c r="BR687" s="270"/>
      <c r="BS687" s="270"/>
      <c r="BT687" s="270"/>
      <c r="BU687" s="270"/>
      <c r="BV687" s="270"/>
      <c r="BW687" s="270"/>
      <c r="BX687" s="256"/>
      <c r="BY687" s="256"/>
      <c r="BZ687" s="256"/>
      <c r="CA687" s="267"/>
      <c r="CB687" s="267"/>
      <c r="CC687" s="274"/>
      <c r="CD687" s="267"/>
      <c r="CE687" s="267"/>
      <c r="CF687" s="267"/>
      <c r="CG687" s="267"/>
      <c r="CH687" s="267"/>
      <c r="CI687" s="267"/>
      <c r="CJ687" s="267"/>
      <c r="CK687" s="267"/>
      <c r="CL687" s="265"/>
      <c r="CM687" s="272"/>
      <c r="CN687" s="264"/>
      <c r="CO687" s="183"/>
      <c r="CP687" s="226"/>
      <c r="CQ687" s="226"/>
      <c r="CR687" s="226"/>
      <c r="CS687" s="182"/>
      <c r="CT687" s="182"/>
      <c r="CU687" s="182"/>
      <c r="CV687" s="182"/>
      <c r="CW687" s="182"/>
      <c r="CX687" s="182"/>
      <c r="CY687" s="182"/>
      <c r="CZ687" s="182"/>
      <c r="DA687" s="182"/>
    </row>
    <row r="688" spans="1:105" s="120" customFormat="1" ht="15" customHeight="1" thickBot="1">
      <c r="A688" s="229"/>
      <c r="B688" s="278"/>
      <c r="C688" s="281"/>
      <c r="D688" s="238"/>
      <c r="E688" s="238"/>
      <c r="F688" s="245" t="s">
        <v>83</v>
      </c>
      <c r="G688" s="246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241"/>
      <c r="AN688" s="241"/>
      <c r="AO688" s="241"/>
      <c r="AP688" s="241"/>
      <c r="AQ688" s="241"/>
      <c r="AR688" s="241"/>
      <c r="AS688" s="241"/>
      <c r="AT688" s="257"/>
      <c r="AU688" s="257"/>
      <c r="AV688" s="260"/>
      <c r="AW688" s="260"/>
      <c r="AX688" s="257"/>
      <c r="AY688" s="257"/>
      <c r="AZ688" s="257"/>
      <c r="BA688" s="257"/>
      <c r="BB688" s="257"/>
      <c r="BC688" s="257"/>
      <c r="BD688" s="257"/>
      <c r="BE688" s="257"/>
      <c r="BF688" s="257"/>
      <c r="BG688" s="257"/>
      <c r="BH688" s="257"/>
      <c r="BI688" s="257"/>
      <c r="BJ688" s="257"/>
      <c r="BK688" s="257"/>
      <c r="BL688" s="263"/>
      <c r="BM688" s="263"/>
      <c r="BN688" s="263"/>
      <c r="BO688" s="263"/>
      <c r="BP688" s="263"/>
      <c r="BQ688" s="263"/>
      <c r="BR688" s="271"/>
      <c r="BS688" s="271"/>
      <c r="BT688" s="271"/>
      <c r="BU688" s="271"/>
      <c r="BV688" s="271"/>
      <c r="BW688" s="271"/>
      <c r="BX688" s="257"/>
      <c r="BY688" s="257"/>
      <c r="BZ688" s="257"/>
      <c r="CA688" s="268"/>
      <c r="CB688" s="268"/>
      <c r="CC688" s="275"/>
      <c r="CD688" s="268"/>
      <c r="CE688" s="268"/>
      <c r="CF688" s="268"/>
      <c r="CG688" s="268"/>
      <c r="CH688" s="268"/>
      <c r="CI688" s="268"/>
      <c r="CJ688" s="268"/>
      <c r="CK688" s="268"/>
      <c r="CL688" s="265"/>
      <c r="CM688" s="272"/>
      <c r="CN688" s="264"/>
      <c r="CO688" s="183"/>
      <c r="CP688" s="226"/>
      <c r="CQ688" s="226"/>
      <c r="CR688" s="226"/>
      <c r="CS688" s="182"/>
      <c r="CT688" s="182"/>
      <c r="CU688" s="182"/>
      <c r="CV688" s="182"/>
      <c r="CW688" s="182"/>
      <c r="CX688" s="182"/>
      <c r="CY688" s="182"/>
      <c r="CZ688" s="182"/>
      <c r="DA688" s="182"/>
    </row>
    <row r="689" spans="1:105" s="120" customFormat="1" ht="15" customHeight="1">
      <c r="A689" s="227">
        <f t="shared" ref="A689" si="254">A681+1</f>
        <v>85</v>
      </c>
      <c r="B689" s="276" t="s">
        <v>157</v>
      </c>
      <c r="C689" s="279" t="s">
        <v>158</v>
      </c>
      <c r="D689" s="236">
        <v>42493</v>
      </c>
      <c r="E689" s="236" t="s">
        <v>1199</v>
      </c>
      <c r="F689" s="253" t="s">
        <v>80</v>
      </c>
      <c r="G689" s="254"/>
      <c r="H689" s="82" t="s">
        <v>69</v>
      </c>
      <c r="I689" s="82"/>
      <c r="J689" s="82" t="s">
        <v>67</v>
      </c>
      <c r="K689" s="82" t="s">
        <v>60</v>
      </c>
      <c r="L689" s="82" t="s">
        <v>60</v>
      </c>
      <c r="M689" s="82" t="s">
        <v>67</v>
      </c>
      <c r="N689" s="82" t="s">
        <v>60</v>
      </c>
      <c r="O689" s="82"/>
      <c r="P689" s="82" t="s">
        <v>60</v>
      </c>
      <c r="Q689" s="82" t="s">
        <v>60</v>
      </c>
      <c r="R689" s="82" t="s">
        <v>60</v>
      </c>
      <c r="S689" s="82" t="s">
        <v>60</v>
      </c>
      <c r="T689" s="82" t="s">
        <v>60</v>
      </c>
      <c r="U689" s="82" t="s">
        <v>60</v>
      </c>
      <c r="V689" s="82"/>
      <c r="W689" s="82" t="s">
        <v>60</v>
      </c>
      <c r="X689" s="82" t="s">
        <v>60</v>
      </c>
      <c r="Y689" s="82" t="s">
        <v>81</v>
      </c>
      <c r="Z689" s="82" t="s">
        <v>60</v>
      </c>
      <c r="AA689" s="82" t="s">
        <v>60</v>
      </c>
      <c r="AB689" s="82" t="s">
        <v>60</v>
      </c>
      <c r="AC689" s="82"/>
      <c r="AD689" s="82" t="s">
        <v>60</v>
      </c>
      <c r="AE689" s="82" t="s">
        <v>60</v>
      </c>
      <c r="AF689" s="82" t="s">
        <v>60</v>
      </c>
      <c r="AG689" s="82" t="s">
        <v>60</v>
      </c>
      <c r="AH689" s="82" t="s">
        <v>60</v>
      </c>
      <c r="AI689" s="82" t="s">
        <v>1471</v>
      </c>
      <c r="AJ689" s="82"/>
      <c r="AK689" s="82" t="s">
        <v>60</v>
      </c>
      <c r="AL689" s="82" t="s">
        <v>60</v>
      </c>
      <c r="AM689" s="239">
        <f>COUNTIF(H689:AL689,"PH")+COUNTIF(H689:AL689,"PH/L")+COUNTIF(H689:AL689,"PM")</f>
        <v>0</v>
      </c>
      <c r="AN689" s="239">
        <f>COUNTIF(H689:AL689,"PD")+COUNTIF(H689:AL689,"PDD")+COUNTIF(H689:AL689,"P/DS")/2+COUNTIF(H689:AL689,"PMD")</f>
        <v>0</v>
      </c>
      <c r="AO689" s="239">
        <f>COUNTIF(H689:AL689,"PN")+COUNTIF(H689:AL689,"P/NS")/2+COUNTIF(H689:AL689,"PH")+COUNTIF(H689:AL689,"PH/F")/2+COUNTIF(H689:AL689,"PH/L")/2+COUNTIF(H689:AL689,"PM")</f>
        <v>0</v>
      </c>
      <c r="AP689" s="239">
        <f>COUNTIF(H689:AL689,"BH")+COUNTIF(H689:AL689,"AL/BL")+COUNTIF(H689:AL689,"UL/BL")+COUNTIF(H689:AL689,"BM")</f>
        <v>0</v>
      </c>
      <c r="AQ689" s="239">
        <f>COUNTIF(H689:AL689,"DS")+COUNTIF(H689:AL689,"AL/DS")/2+COUNTIF(H689:AL689,"UL/DS")/2+COUNTIF(H689:AL689,"CT")+COUNTIF(H689:AL689,"MD")</f>
        <v>22</v>
      </c>
      <c r="AR689" s="239">
        <f>COUNTIF(H689:AL689,"NS")+COUNTIF(H689:AL689,"AL/NS")/2+COUNTIF(H689:AL689,"UL/NS")/2+COUNTIF(H689:AL689,"BH")+COUNTIF(H689:AL689,"AL/BF")/2+COUNTIF(H689:AL689,"AL/BL")/2+COUNTIF(H689:AL689,"UL/BL")/2+COUNTIF(H689:AL689,"UL/BF")/2+COUNTIF(H689:AL689,"BM")</f>
        <v>0</v>
      </c>
      <c r="AS689" s="239">
        <f>COUNTIF(H689:AL689,"AL")+COUNTIF(H689:AL689,"AL/DS")/2+COUNTIF(H689:AL689,"AL/NS")/2+COUNTIF(H689:AL689,"NH")+COUNTIF(H689:AL689,"SL")+COUNTIF(H689:AL689,"NHD")+COUNTIF(H689:AL689,"B")+COUNTIF(H689:AL689,"HL")+COUNTIF(H689:AL689,"AL/BF")/2+COUNTIF(H689:AL689,"AL/BL")/2</f>
        <v>3.5</v>
      </c>
      <c r="AT689" s="255">
        <f>COUNTIF(H689:AL689,"PD")+COUNTIF(H689:AL689,"PN")+COUNTIF(H689:AL689,"P/DS")/2+COUNTIF(H689:AL689,"P/NS")/2+COUNTIF(H689:AL689,"DS")+COUNTIF(H689:AL689,"NS")+COUNTIF(H689:AL689,"AL")+COUNTIF(H689:AL689,"AL/DS")+COUNTIF(H689:AL689,"AL/NS")+COUNTIF(H689:AL689,"NH")+COUNTIF(H689:AL689,"SL")+COUNTIF(H689:AL689,"UL/DS")/2+COUNTIF(H689:AL689,"UL/NS")/2+COUNTIF(H689:AL689,"CT")+COUNTIF(H689:AL689,"NHD")+COUNTIF(H689:AL689,"PDD")+COUNTIF(H689:AL689,"B")+COUNTIF(H689:AL689,"HL")+COUNTIF(H689:AL689,"PH")+COUNTIF(H689:AL689,"BH")+COUNTIF(H689:AL689,"AL/BF")+COUNTIF(H689:AL689,"AL/BL")+COUNTIF(H689:AL689,"UL/BF")/2+COUNTIF(H689:AL689,"UL/BL")/2+COUNTIF(H689:AL689,"PH/F")/2+COUNTIF(H689:AL689,"PH/L")/2+COUNTIF(H689:AL689,"MD")+COUNTIF(H689:AL689,"PMD")+COUNTIF(H689:AL689,"PM")+COUNTIF(H689:AL689,"BM")</f>
        <v>25.5</v>
      </c>
      <c r="AU689" s="255">
        <f>COUNTIF(H689:AL689,"P/DS")/2+COUNTIF(H689:AL689,"P/NS")/2+COUNTIF(H689:AL689,"IL")+COUNTIF(H689:AL689,"NL")+COUNTIF(H689:AL689,"UL")+COUNTIF(H689:AL689,"UL/DS")/2+COUNTIF(H689:AL689,"UL/NS")/2+COUNTIF(H689:AL689,"KT")+COUNTIF(H689:AL689,"UL/BF")/2+COUNTIF(H689:AL689,"UL/BL")/2+COUNTIF(H689:AL689,"PH/F")/2+COUNTIF(H689:AL689,"PH/L")/2+COUNTIF(H689:AL689,"NB")</f>
        <v>0.5</v>
      </c>
      <c r="AV689" s="258">
        <f>COUNTIF(H689:AL689,"PN")+COUNTIF(H689:AL689,"TVD")+COUNTIF(H689:AL689,"PH")+COUNTIF(H689:AL689,"PM")+COUNTIF(H689:AL689,"PDD")-COUNTIFS(H689:AL689,"PN",H696:AL696,"&gt;=3")-COUNTIFS(H689:AL689,"PM",H696:AL696,"&gt;=3")</f>
        <v>0</v>
      </c>
      <c r="AW689" s="258">
        <f>COUNTIF(H689:AL689,"NS")+COUNTIF(H689:AL689,"D")+COUNTIF(H689:AL689,"BH")+COUNTIF(H689:AL689,"NHD")+COUNTIF(H689:AL689,"BM")-COUNTIFS(H689:AL689,"NS",H696:AL696,"&gt;=3")-COUNTIFS(H689:AL689,"BH",H696:AL696,"&gt;=3")-COUNTIFS(H689:AL689,"BM",H696:AL696,"&gt;=3")</f>
        <v>0</v>
      </c>
      <c r="AX689" s="255">
        <f>COUNTIF(H689:AL689,"AL")+COUNTIF(H689:AL689,"AL/DS")/2+COUNTIF(H689:AL689,"AL/NS")/2+COUNTIF(H689:AL689,"AL/BF")+COUNTIF(H689:AL689,"AL/BL")/2</f>
        <v>2.5</v>
      </c>
      <c r="AY689" s="255">
        <f>COUNTIF(H689:AL689,"SL")</f>
        <v>0</v>
      </c>
      <c r="AZ689" s="255">
        <f>COUNTIF(H689:AL689,"NH")</f>
        <v>1</v>
      </c>
      <c r="BA689" s="255">
        <f>COUNTIF(H689:AL689,"HL")</f>
        <v>0</v>
      </c>
      <c r="BB689" s="255">
        <f>COUNTIF(G689:AL689,"P/DS")/2+COUNTIF(G689:AL689,"P/NS")/2+COUNTIF(G689:AL689,"UL")+COUNTIF(G689:AL689,"UL/DS")/2+COUNTIF(G689:AL689,"UL/NS")/2+COUNTIF(G689:AL689,"UL/BL")/2+COUNTIF(G689:AL689,"UL/BF")/2+COUNTIF(G689:AL689,"PH/F")/2+COUNTIF(G689:AL689,"PH/L")/2</f>
        <v>0.5</v>
      </c>
      <c r="BC689" s="255">
        <f>COUNTIF(H689:AL689,"NB")</f>
        <v>0</v>
      </c>
      <c r="BD689" s="255">
        <f>COUNTIF(H689:AL689,"NL")</f>
        <v>0</v>
      </c>
      <c r="BE689" s="255">
        <f>COUNTIF(H689:AL689,"IL")</f>
        <v>0</v>
      </c>
      <c r="BF689" s="255">
        <f>COUNTIF(H689:AL689,"KT")</f>
        <v>0</v>
      </c>
      <c r="BG689" s="255">
        <f>COUNTIF(H689:AL689,"L70")</f>
        <v>0</v>
      </c>
      <c r="BH689" s="255">
        <f>COUNTIF(H689:AL689,"MD")</f>
        <v>0</v>
      </c>
      <c r="BI689" s="255">
        <f>COUNTIF(H689:AL689,"PMD")</f>
        <v>0</v>
      </c>
      <c r="BJ689" s="255">
        <f>COUNTIF(H689:AL689,"PM")</f>
        <v>0</v>
      </c>
      <c r="BK689" s="255">
        <f>COUNTIF(H689:AL689,"BM")</f>
        <v>0</v>
      </c>
      <c r="BL689" s="261">
        <f>SUMIF(H689:AL689,"PD",H690:AL690)+SUMIF(H689:AL689,"PN",H690:AL690)+SUMIF(H689:AL689,"P/DS",H690:AL690)+SUMIF(H689:AL689,"PN/F",H690:AL690)+SUMIF(H689:AL689,"PN/L",H690:AL690)+SUMIF(H689:AL689,"TV",H690:AL690)+SUMIF(H689:AL689,"TVD",H690:AL690)+SUMIF(H689:AL689,"PDD",H690:AL690)</f>
        <v>0</v>
      </c>
      <c r="BM689" s="261">
        <f>SUMIF(H689:AL689,"PD",H691:AL691)+SUMIF(H689:AL689,"PN",H691:AL691)+SUMIF(H689:AL689,"P/DS",H691:AL691)+SUMIF(H689:AL689,"PN/F",H691:AL691)+SUMIF(H689:AL689,"PN/L",H691:AL691)+SUMIF(H689:AL689,"TV",H691:AL691)+SUMIF(H689:AL689,"TVD",H691:AL691)+SUMIF(H689:AL689,"PDD",H691:AL691)+SUMIF(H689:AL689,"PMD",H691:AL691)</f>
        <v>0</v>
      </c>
      <c r="BN689" s="261">
        <f>SUMIF(H689:AL689,"PD",H692:AL692)+SUMIF(H689:AL689,"PN",H692:AL692)+SUMIF(H689:AL689,"P/DS",H692:AL692)+SUMIF(H689:AL689,"PN/F",H692:AL692)+SUMIF(H689:AL689,"PN/L",H692:AL692)+SUMIF(H689:AL689,"TV",H692:AL692)+SUMIF(H689:AL689,"TVD",H692:AL692)</f>
        <v>0</v>
      </c>
      <c r="BO689" s="261">
        <f>SUMIF(H689:AL689,"PD",H693:AL693)+SUMIF(H689:AL689,"PN",H693:AL693)+SUMIF(H689:AL689,"P/DS",H693:AL693)+SUMIF(H689:AL689,"PN/F",H693:AL693)+SUMIF(H689:AL689,"PN/L",H693:AL693)+SUMIF(H689:AL689,"TV",H693:AL693)+SUMIF(H689:AL689,"TVD",H693:AL693)</f>
        <v>0</v>
      </c>
      <c r="BP689" s="261">
        <f>SUMIF(H689:AL689,"PD",H694:AL694)+SUMIF(H689:AL689,"PN",H694:AL694)+SUMIF(H689:AL689,"P/DS",H694:AL694)+SUMIF(H689:AL689,"PN/F",H694:AL694)+SUMIF(H689:AL689,"PN/L",H694:AL694)+SUMIF(H689:AL689,"TV",H694:AL694)+SUMIF(H689:AL689,"TVD",H694:AL694)+SUMIF(H689:AL689,"PDD",H694:AL694)+SUMIF(H689:AL689,"PH",H694:AL694)+SUMIF(H689:AL689,"PM",H694:AL694)</f>
        <v>0</v>
      </c>
      <c r="BQ689" s="261">
        <f>SUMIF(H689:AL689,"PD",H695:AL695)+SUMIF(H689:AL689,"PN",H695:AL695)+SUMIF(H689:AL689,"P/DS",H695:AL695)+SUMIF(H689:AL689,"PN/F",H695:AL695)+SUMIF(H689:AL689,"PN/L",H695:AL695)+SUMIF(H689:AL689,"TV",H695:AL695)+SUMIF(H689:AL689,"TVD",H695:AL695)+SUMIF(H689:AL689,"PDD",H695:AL695)+SUMIF(H689:AL689,"PH",H695:AL695)+SUMIF(H689:AL689,"PM",H695:AL695)</f>
        <v>0</v>
      </c>
      <c r="BR689" s="269">
        <f>SUM(H690:AL690)-BL689</f>
        <v>17.899999999999999</v>
      </c>
      <c r="BS689" s="269">
        <f>SUM(H691:AL691)-BM689</f>
        <v>0</v>
      </c>
      <c r="BT689" s="269">
        <f>SUM(H692:AL692)-BN689</f>
        <v>0</v>
      </c>
      <c r="BU689" s="269">
        <f>SUM(H693:AL693)-BO689</f>
        <v>0</v>
      </c>
      <c r="BV689" s="269">
        <f>SUM(H694:AL694)-BP689</f>
        <v>0</v>
      </c>
      <c r="BW689" s="269">
        <f>SUM(H695:AL695)-BQ689</f>
        <v>0</v>
      </c>
      <c r="BX689" s="255">
        <f>SUMIF(H689:AL689,"PD",H696:AL696)+SUMIF(H689:AL689,"PN",H696:AL696)+SUMIF(H689:AL689,"P/DS",H696:AL696)+SUMIF(H689:AL689,"PN/F",H696:AL696)+SUMIF(H689:AL689,"PN/L",H696:AL696)</f>
        <v>0</v>
      </c>
      <c r="BY689" s="255">
        <f>SUM(H696:AL696)-BX689</f>
        <v>0</v>
      </c>
      <c r="BZ689" s="255">
        <f t="shared" ref="BZ689" si="255">+SUM(BL689:BW696)</f>
        <v>17.899999999999999</v>
      </c>
      <c r="CA689" s="266">
        <f>(COUNTIFS(H689:AL689,"PD",H690:AL690,"&gt;=2"))*0.5-IF(CN689="VP",COUNTIFS($H$16:$AL$16,"SAT",H689:AL689,"PD",H690:AL690,"&gt;=2"))*0.5</f>
        <v>0</v>
      </c>
      <c r="CB689" s="266">
        <f>(COUNTIFS(H689:AL689,"PN",H691:AL691,"&gt;=0.5",H690:AL690,"&gt;=1.5"))*0.5+COUNTIFS(H689:AL689,"PDD",H691:AL691,"&gt;=0.5",H690:AL690,"&gt;=1.5")*0.5</f>
        <v>0</v>
      </c>
      <c r="CC689" s="273">
        <f>(COUNTIFS(H689:AL689,"TV",H691:AL691,"&gt;=10"))*0.5+(COUNTIFS(H689:AL689,"PMD",H691:AL691,"&gt;=2"))*0.5</f>
        <v>0</v>
      </c>
      <c r="CD689" s="266">
        <f>(COUNTIFS(H689:AL689,"TVD",H693:AL693,"&gt;=6.5",H691:AL691,"&gt;=3.5"))*0.5</f>
        <v>0</v>
      </c>
      <c r="CE689" s="266">
        <f>(COUNTIFS(H689:AL689,"PD",H694:AL694,"&gt;=10"))*0.5</f>
        <v>0</v>
      </c>
      <c r="CF689" s="266">
        <f>(COUNTIFS(H689:AL689,"PDD",H694:AL694,"&gt;=3.5",H695:AL695,"&gt;=6.5")+COUNTIFS(H689:AL689,"PH",H695:AL695,"&gt;=0.5",H694:AL694,"&gt;=1.5")+COUNTIFS(H689:AL689,"PM",H695:AL695,"&gt;=0.5",H694:AL694,"&gt;=1.5"))*0.5</f>
        <v>0</v>
      </c>
      <c r="CG689" s="266">
        <f>(COUNTIFS(H689:AL689,"DS",H690:AL690,"&gt;=2")+COUNTIFS(H689:AL689,"AL/DS",H690:AL690,"&gt;=2"))*0.5-IF(CN689="VP",COUNTIFS($H$16:$AL$16,"SAT",H689:AL689,"DS",H690:AL690,"&gt;=2"))*0.5</f>
        <v>2.5</v>
      </c>
      <c r="CH689" s="266">
        <f>(COUNTIFS(H689:AL689,"NS",H691:AL691,"&gt;=0.5",H690:AL690,"&gt;=1.5")+COUNTIFS(H689:AL689,"AL/NS",H691:AL691,"&gt;=0.5",H690:AL690,"&gt;=1.5")+COUNTIFS(H689:AL689,"NHD",H691:AL691,"&gt;=4.5",H694:AL694,"&gt;=2",H690:AL690,"&gt;=1.5"))*0.5</f>
        <v>0</v>
      </c>
      <c r="CI689" s="266">
        <f>(COUNTIF(H691:AL691,"&gt;=10")+COUNTIFS(H689:AL689,"MD",H691:AL691,"&gt;=2")-COUNTIFS(H689:AL689,"TV",H691:AL691,"&gt;=10"))*0.5</f>
        <v>0</v>
      </c>
      <c r="CJ689" s="266">
        <f>(COUNTIFS(H689:AL689,"D",H693:AL693,"&gt;=6.5",H691:AL691,"&gt;=3.5"))*0.5</f>
        <v>0</v>
      </c>
      <c r="CK689" s="266">
        <f>(COUNTIF(H694:AL694,"&gt;=10")-COUNTIFS(H689:AL689,"PD",H694:AL694,"&gt;=10"))*0.5</f>
        <v>0</v>
      </c>
      <c r="CL689" s="265">
        <f>(COUNTIFS(H689:AL689,"NHD",H694:AL694,"&gt;=3.5",H695:AL695,"&gt;=6.5")+COUNTIFS(H689:AL689,"BH",H694:AL694,"&gt;=1.5",H695:AL695,"&gt;=0.5")+COUNTIFS(H689:AL689,"BM",H694:AL694,"&gt;=1.5",H695:AL695,"&gt;=0.5")+COUNTIFS(H689:AL689,"D",H694:AL694,"&gt;=1.5",H695:AL695,"&gt;=0.5"))*0.5</f>
        <v>0</v>
      </c>
      <c r="CM689" s="272"/>
      <c r="CN689" s="264" t="s">
        <v>723</v>
      </c>
      <c r="CO689" s="183">
        <f t="shared" ref="CO689" si="256">+AM689+AN689+AO689+AP689+AQ689+AR689+AS689+AU689+BG689</f>
        <v>26</v>
      </c>
      <c r="CP689" s="225">
        <f>+SUM(I690:I695)-I696</f>
        <v>0</v>
      </c>
      <c r="CQ689" s="225">
        <f>+SUM(J690:J695)-J696</f>
        <v>0</v>
      </c>
      <c r="CR689" s="225">
        <f>+SUM(K690:K695)-K696</f>
        <v>0.5</v>
      </c>
      <c r="CS689" s="182"/>
      <c r="CT689" s="182"/>
      <c r="CU689" s="182"/>
      <c r="CV689" s="182"/>
      <c r="CW689" s="182"/>
      <c r="CX689" s="182"/>
      <c r="CY689" s="182"/>
      <c r="CZ689" s="182"/>
      <c r="DA689" s="182"/>
    </row>
    <row r="690" spans="1:105" s="120" customFormat="1" ht="15" customHeight="1">
      <c r="A690" s="228"/>
      <c r="B690" s="277"/>
      <c r="C690" s="280"/>
      <c r="D690" s="237"/>
      <c r="E690" s="237"/>
      <c r="F690" s="242" t="s">
        <v>82</v>
      </c>
      <c r="G690" s="121">
        <v>1.5</v>
      </c>
      <c r="H690" s="83"/>
      <c r="I690" s="83"/>
      <c r="J690" s="83"/>
      <c r="K690" s="83">
        <v>0.5</v>
      </c>
      <c r="L690" s="83"/>
      <c r="M690" s="83"/>
      <c r="N690" s="83"/>
      <c r="O690" s="83"/>
      <c r="P690" s="83">
        <v>2.5</v>
      </c>
      <c r="Q690" s="83">
        <v>2.5</v>
      </c>
      <c r="R690" s="83"/>
      <c r="S690" s="83"/>
      <c r="T690" s="83"/>
      <c r="U690" s="83"/>
      <c r="V690" s="83"/>
      <c r="W690" s="83">
        <v>2.7</v>
      </c>
      <c r="X690" s="83">
        <v>3</v>
      </c>
      <c r="Y690" s="83">
        <v>3.2</v>
      </c>
      <c r="Z690" s="83">
        <v>1</v>
      </c>
      <c r="AA690" s="83"/>
      <c r="AB690" s="83"/>
      <c r="AC690" s="79"/>
      <c r="AD690" s="79">
        <v>1</v>
      </c>
      <c r="AE690" s="79"/>
      <c r="AF690" s="79"/>
      <c r="AG690" s="79">
        <v>0.5</v>
      </c>
      <c r="AH690" s="79"/>
      <c r="AI690" s="79"/>
      <c r="AJ690" s="79"/>
      <c r="AK690" s="79"/>
      <c r="AL690" s="79">
        <v>1</v>
      </c>
      <c r="AM690" s="240"/>
      <c r="AN690" s="240"/>
      <c r="AO690" s="240"/>
      <c r="AP690" s="240"/>
      <c r="AQ690" s="240"/>
      <c r="AR690" s="240"/>
      <c r="AS690" s="240"/>
      <c r="AT690" s="256"/>
      <c r="AU690" s="256"/>
      <c r="AV690" s="259"/>
      <c r="AW690" s="259"/>
      <c r="AX690" s="256"/>
      <c r="AY690" s="256"/>
      <c r="AZ690" s="256"/>
      <c r="BA690" s="256"/>
      <c r="BB690" s="256"/>
      <c r="BC690" s="256"/>
      <c r="BD690" s="256"/>
      <c r="BE690" s="256"/>
      <c r="BF690" s="256"/>
      <c r="BG690" s="256"/>
      <c r="BH690" s="256"/>
      <c r="BI690" s="256"/>
      <c r="BJ690" s="256"/>
      <c r="BK690" s="256"/>
      <c r="BL690" s="262"/>
      <c r="BM690" s="262"/>
      <c r="BN690" s="262"/>
      <c r="BO690" s="262"/>
      <c r="BP690" s="262"/>
      <c r="BQ690" s="262"/>
      <c r="BR690" s="270"/>
      <c r="BS690" s="270"/>
      <c r="BT690" s="270"/>
      <c r="BU690" s="270"/>
      <c r="BV690" s="270"/>
      <c r="BW690" s="270"/>
      <c r="BX690" s="256"/>
      <c r="BY690" s="256"/>
      <c r="BZ690" s="256"/>
      <c r="CA690" s="267"/>
      <c r="CB690" s="267"/>
      <c r="CC690" s="274"/>
      <c r="CD690" s="267"/>
      <c r="CE690" s="267"/>
      <c r="CF690" s="267"/>
      <c r="CG690" s="267"/>
      <c r="CH690" s="267"/>
      <c r="CI690" s="267"/>
      <c r="CJ690" s="267"/>
      <c r="CK690" s="267"/>
      <c r="CL690" s="265"/>
      <c r="CM690" s="272"/>
      <c r="CN690" s="264"/>
      <c r="CO690" s="183"/>
      <c r="CP690" s="226"/>
      <c r="CQ690" s="226"/>
      <c r="CR690" s="226"/>
      <c r="CS690" s="182"/>
      <c r="CT690" s="182"/>
      <c r="CU690" s="182"/>
      <c r="CV690" s="182"/>
      <c r="CW690" s="182"/>
      <c r="CX690" s="182"/>
      <c r="CY690" s="182"/>
      <c r="CZ690" s="182"/>
      <c r="DA690" s="182"/>
    </row>
    <row r="691" spans="1:105" s="120" customFormat="1" ht="15" customHeight="1">
      <c r="A691" s="228"/>
      <c r="B691" s="277"/>
      <c r="C691" s="280"/>
      <c r="D691" s="237"/>
      <c r="E691" s="237"/>
      <c r="F691" s="243"/>
      <c r="G691" s="122">
        <v>2</v>
      </c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240"/>
      <c r="AN691" s="240"/>
      <c r="AO691" s="240"/>
      <c r="AP691" s="240"/>
      <c r="AQ691" s="240"/>
      <c r="AR691" s="240"/>
      <c r="AS691" s="240"/>
      <c r="AT691" s="256"/>
      <c r="AU691" s="256"/>
      <c r="AV691" s="259"/>
      <c r="AW691" s="259"/>
      <c r="AX691" s="256"/>
      <c r="AY691" s="256"/>
      <c r="AZ691" s="256"/>
      <c r="BA691" s="256"/>
      <c r="BB691" s="256"/>
      <c r="BC691" s="256"/>
      <c r="BD691" s="256"/>
      <c r="BE691" s="256"/>
      <c r="BF691" s="256"/>
      <c r="BG691" s="256"/>
      <c r="BH691" s="256"/>
      <c r="BI691" s="256"/>
      <c r="BJ691" s="256"/>
      <c r="BK691" s="256"/>
      <c r="BL691" s="262"/>
      <c r="BM691" s="262"/>
      <c r="BN691" s="262"/>
      <c r="BO691" s="262"/>
      <c r="BP691" s="262"/>
      <c r="BQ691" s="262"/>
      <c r="BR691" s="270"/>
      <c r="BS691" s="270"/>
      <c r="BT691" s="270"/>
      <c r="BU691" s="270"/>
      <c r="BV691" s="270"/>
      <c r="BW691" s="270"/>
      <c r="BX691" s="256"/>
      <c r="BY691" s="256"/>
      <c r="BZ691" s="256"/>
      <c r="CA691" s="267"/>
      <c r="CB691" s="267"/>
      <c r="CC691" s="274"/>
      <c r="CD691" s="267"/>
      <c r="CE691" s="267"/>
      <c r="CF691" s="267"/>
      <c r="CG691" s="267"/>
      <c r="CH691" s="267"/>
      <c r="CI691" s="267"/>
      <c r="CJ691" s="267"/>
      <c r="CK691" s="267"/>
      <c r="CL691" s="265"/>
      <c r="CM691" s="272"/>
      <c r="CN691" s="264"/>
      <c r="CO691" s="183"/>
      <c r="CP691" s="226"/>
      <c r="CQ691" s="226"/>
      <c r="CR691" s="226"/>
      <c r="CS691" s="182"/>
      <c r="CT691" s="182"/>
      <c r="CU691" s="182"/>
      <c r="CV691" s="182"/>
      <c r="CW691" s="182"/>
      <c r="CX691" s="182"/>
      <c r="CY691" s="182"/>
      <c r="CZ691" s="182"/>
      <c r="DA691" s="182"/>
    </row>
    <row r="692" spans="1:105" s="120" customFormat="1" ht="15" customHeight="1">
      <c r="A692" s="228"/>
      <c r="B692" s="277"/>
      <c r="C692" s="280"/>
      <c r="D692" s="237"/>
      <c r="E692" s="237"/>
      <c r="F692" s="243"/>
      <c r="G692" s="122">
        <v>2.1</v>
      </c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240"/>
      <c r="AN692" s="240"/>
      <c r="AO692" s="240"/>
      <c r="AP692" s="240"/>
      <c r="AQ692" s="240"/>
      <c r="AR692" s="240"/>
      <c r="AS692" s="240"/>
      <c r="AT692" s="256"/>
      <c r="AU692" s="256"/>
      <c r="AV692" s="259"/>
      <c r="AW692" s="259"/>
      <c r="AX692" s="256"/>
      <c r="AY692" s="256"/>
      <c r="AZ692" s="256"/>
      <c r="BA692" s="256"/>
      <c r="BB692" s="256"/>
      <c r="BC692" s="256"/>
      <c r="BD692" s="256"/>
      <c r="BE692" s="256"/>
      <c r="BF692" s="256"/>
      <c r="BG692" s="256"/>
      <c r="BH692" s="256"/>
      <c r="BI692" s="256"/>
      <c r="BJ692" s="256"/>
      <c r="BK692" s="256"/>
      <c r="BL692" s="262"/>
      <c r="BM692" s="262"/>
      <c r="BN692" s="262"/>
      <c r="BO692" s="262"/>
      <c r="BP692" s="262"/>
      <c r="BQ692" s="262"/>
      <c r="BR692" s="270"/>
      <c r="BS692" s="270"/>
      <c r="BT692" s="270"/>
      <c r="BU692" s="270"/>
      <c r="BV692" s="270"/>
      <c r="BW692" s="270"/>
      <c r="BX692" s="256"/>
      <c r="BY692" s="256"/>
      <c r="BZ692" s="256"/>
      <c r="CA692" s="267"/>
      <c r="CB692" s="267"/>
      <c r="CC692" s="274"/>
      <c r="CD692" s="267"/>
      <c r="CE692" s="267"/>
      <c r="CF692" s="267"/>
      <c r="CG692" s="267"/>
      <c r="CH692" s="267"/>
      <c r="CI692" s="267"/>
      <c r="CJ692" s="267"/>
      <c r="CK692" s="267"/>
      <c r="CL692" s="265"/>
      <c r="CM692" s="272"/>
      <c r="CN692" s="264"/>
      <c r="CO692" s="183"/>
      <c r="CP692" s="226"/>
      <c r="CQ692" s="226"/>
      <c r="CR692" s="226"/>
      <c r="CS692" s="182"/>
      <c r="CT692" s="182"/>
      <c r="CU692" s="182"/>
      <c r="CV692" s="182"/>
      <c r="CW692" s="182"/>
      <c r="CX692" s="182"/>
      <c r="CY692" s="182"/>
      <c r="CZ692" s="182"/>
      <c r="DA692" s="182"/>
    </row>
    <row r="693" spans="1:105" s="120" customFormat="1" ht="15" customHeight="1">
      <c r="A693" s="228"/>
      <c r="B693" s="277"/>
      <c r="C693" s="280"/>
      <c r="D693" s="237"/>
      <c r="E693" s="237"/>
      <c r="F693" s="243"/>
      <c r="G693" s="122">
        <v>2.7</v>
      </c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240"/>
      <c r="AN693" s="240"/>
      <c r="AO693" s="240"/>
      <c r="AP693" s="240"/>
      <c r="AQ693" s="240"/>
      <c r="AR693" s="240"/>
      <c r="AS693" s="240"/>
      <c r="AT693" s="256"/>
      <c r="AU693" s="256"/>
      <c r="AV693" s="259"/>
      <c r="AW693" s="259"/>
      <c r="AX693" s="256"/>
      <c r="AY693" s="256"/>
      <c r="AZ693" s="256"/>
      <c r="BA693" s="256"/>
      <c r="BB693" s="256"/>
      <c r="BC693" s="256"/>
      <c r="BD693" s="256"/>
      <c r="BE693" s="256"/>
      <c r="BF693" s="256"/>
      <c r="BG693" s="256"/>
      <c r="BH693" s="256"/>
      <c r="BI693" s="256"/>
      <c r="BJ693" s="256"/>
      <c r="BK693" s="256"/>
      <c r="BL693" s="262"/>
      <c r="BM693" s="262"/>
      <c r="BN693" s="262"/>
      <c r="BO693" s="262"/>
      <c r="BP693" s="262"/>
      <c r="BQ693" s="262"/>
      <c r="BR693" s="270"/>
      <c r="BS693" s="270"/>
      <c r="BT693" s="270"/>
      <c r="BU693" s="270"/>
      <c r="BV693" s="270"/>
      <c r="BW693" s="270"/>
      <c r="BX693" s="256"/>
      <c r="BY693" s="256"/>
      <c r="BZ693" s="256"/>
      <c r="CA693" s="267"/>
      <c r="CB693" s="267"/>
      <c r="CC693" s="274"/>
      <c r="CD693" s="267"/>
      <c r="CE693" s="267"/>
      <c r="CF693" s="267"/>
      <c r="CG693" s="267"/>
      <c r="CH693" s="267"/>
      <c r="CI693" s="267"/>
      <c r="CJ693" s="267"/>
      <c r="CK693" s="267"/>
      <c r="CL693" s="265"/>
      <c r="CM693" s="272"/>
      <c r="CN693" s="264"/>
      <c r="CO693" s="183"/>
      <c r="CP693" s="226"/>
      <c r="CQ693" s="226"/>
      <c r="CR693" s="226"/>
      <c r="CS693" s="182"/>
      <c r="CT693" s="182"/>
      <c r="CU693" s="182"/>
      <c r="CV693" s="182"/>
      <c r="CW693" s="182"/>
      <c r="CX693" s="182"/>
      <c r="CY693" s="182"/>
      <c r="CZ693" s="182"/>
      <c r="DA693" s="182"/>
    </row>
    <row r="694" spans="1:105" s="120" customFormat="1" ht="15" customHeight="1">
      <c r="A694" s="228"/>
      <c r="B694" s="277"/>
      <c r="C694" s="280"/>
      <c r="D694" s="237"/>
      <c r="E694" s="237"/>
      <c r="F694" s="243"/>
      <c r="G694" s="122">
        <v>3</v>
      </c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240"/>
      <c r="AN694" s="240"/>
      <c r="AO694" s="240"/>
      <c r="AP694" s="240"/>
      <c r="AQ694" s="240"/>
      <c r="AR694" s="240"/>
      <c r="AS694" s="240"/>
      <c r="AT694" s="256"/>
      <c r="AU694" s="256"/>
      <c r="AV694" s="259"/>
      <c r="AW694" s="259"/>
      <c r="AX694" s="256"/>
      <c r="AY694" s="256"/>
      <c r="AZ694" s="256"/>
      <c r="BA694" s="256"/>
      <c r="BB694" s="256"/>
      <c r="BC694" s="256"/>
      <c r="BD694" s="256"/>
      <c r="BE694" s="256"/>
      <c r="BF694" s="256"/>
      <c r="BG694" s="256"/>
      <c r="BH694" s="256"/>
      <c r="BI694" s="256"/>
      <c r="BJ694" s="256"/>
      <c r="BK694" s="256"/>
      <c r="BL694" s="262"/>
      <c r="BM694" s="262"/>
      <c r="BN694" s="262"/>
      <c r="BO694" s="262"/>
      <c r="BP694" s="262"/>
      <c r="BQ694" s="262"/>
      <c r="BR694" s="270"/>
      <c r="BS694" s="270"/>
      <c r="BT694" s="270"/>
      <c r="BU694" s="270"/>
      <c r="BV694" s="270"/>
      <c r="BW694" s="270"/>
      <c r="BX694" s="256"/>
      <c r="BY694" s="256"/>
      <c r="BZ694" s="256"/>
      <c r="CA694" s="267"/>
      <c r="CB694" s="267"/>
      <c r="CC694" s="274"/>
      <c r="CD694" s="267"/>
      <c r="CE694" s="267"/>
      <c r="CF694" s="267"/>
      <c r="CG694" s="267"/>
      <c r="CH694" s="267"/>
      <c r="CI694" s="267"/>
      <c r="CJ694" s="267"/>
      <c r="CK694" s="267"/>
      <c r="CL694" s="265"/>
      <c r="CM694" s="272"/>
      <c r="CN694" s="264"/>
      <c r="CO694" s="183"/>
      <c r="CP694" s="226"/>
      <c r="CQ694" s="226"/>
      <c r="CR694" s="226"/>
      <c r="CS694" s="182"/>
      <c r="CT694" s="182"/>
      <c r="CU694" s="182"/>
      <c r="CV694" s="182"/>
      <c r="CW694" s="182"/>
      <c r="CX694" s="182"/>
      <c r="CY694" s="182"/>
      <c r="CZ694" s="182"/>
      <c r="DA694" s="182"/>
    </row>
    <row r="695" spans="1:105" s="120" customFormat="1" ht="15" customHeight="1">
      <c r="A695" s="228"/>
      <c r="B695" s="277"/>
      <c r="C695" s="280"/>
      <c r="D695" s="237"/>
      <c r="E695" s="237"/>
      <c r="F695" s="244"/>
      <c r="G695" s="123">
        <v>3.9</v>
      </c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1"/>
      <c r="AD695" s="81"/>
      <c r="AE695" s="81"/>
      <c r="AF695" s="81"/>
      <c r="AG695" s="81"/>
      <c r="AH695" s="81"/>
      <c r="AI695" s="81"/>
      <c r="AJ695" s="81"/>
      <c r="AK695" s="81"/>
      <c r="AL695" s="81"/>
      <c r="AM695" s="240"/>
      <c r="AN695" s="240"/>
      <c r="AO695" s="240"/>
      <c r="AP695" s="240"/>
      <c r="AQ695" s="240"/>
      <c r="AR695" s="240"/>
      <c r="AS695" s="240"/>
      <c r="AT695" s="256"/>
      <c r="AU695" s="256"/>
      <c r="AV695" s="259"/>
      <c r="AW695" s="259"/>
      <c r="AX695" s="256"/>
      <c r="AY695" s="256"/>
      <c r="AZ695" s="256"/>
      <c r="BA695" s="256"/>
      <c r="BB695" s="256"/>
      <c r="BC695" s="256"/>
      <c r="BD695" s="256"/>
      <c r="BE695" s="256"/>
      <c r="BF695" s="256"/>
      <c r="BG695" s="256"/>
      <c r="BH695" s="256"/>
      <c r="BI695" s="256"/>
      <c r="BJ695" s="256"/>
      <c r="BK695" s="256"/>
      <c r="BL695" s="262"/>
      <c r="BM695" s="262"/>
      <c r="BN695" s="262"/>
      <c r="BO695" s="262"/>
      <c r="BP695" s="262"/>
      <c r="BQ695" s="262"/>
      <c r="BR695" s="270"/>
      <c r="BS695" s="270"/>
      <c r="BT695" s="270"/>
      <c r="BU695" s="270"/>
      <c r="BV695" s="270"/>
      <c r="BW695" s="270"/>
      <c r="BX695" s="256"/>
      <c r="BY695" s="256"/>
      <c r="BZ695" s="256"/>
      <c r="CA695" s="267"/>
      <c r="CB695" s="267"/>
      <c r="CC695" s="274"/>
      <c r="CD695" s="267"/>
      <c r="CE695" s="267"/>
      <c r="CF695" s="267"/>
      <c r="CG695" s="267"/>
      <c r="CH695" s="267"/>
      <c r="CI695" s="267"/>
      <c r="CJ695" s="267"/>
      <c r="CK695" s="267"/>
      <c r="CL695" s="265"/>
      <c r="CM695" s="272"/>
      <c r="CN695" s="264"/>
      <c r="CO695" s="183"/>
      <c r="CP695" s="226"/>
      <c r="CQ695" s="226"/>
      <c r="CR695" s="226"/>
      <c r="CS695" s="182"/>
      <c r="CT695" s="182"/>
      <c r="CU695" s="182"/>
      <c r="CV695" s="182"/>
      <c r="CW695" s="182"/>
      <c r="CX695" s="182"/>
      <c r="CY695" s="182"/>
      <c r="CZ695" s="182"/>
      <c r="DA695" s="182"/>
    </row>
    <row r="696" spans="1:105" s="120" customFormat="1" ht="15" customHeight="1" thickBot="1">
      <c r="A696" s="229"/>
      <c r="B696" s="278"/>
      <c r="C696" s="281"/>
      <c r="D696" s="238"/>
      <c r="E696" s="238"/>
      <c r="F696" s="245" t="s">
        <v>83</v>
      </c>
      <c r="G696" s="246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241"/>
      <c r="AN696" s="241"/>
      <c r="AO696" s="241"/>
      <c r="AP696" s="241"/>
      <c r="AQ696" s="241"/>
      <c r="AR696" s="241"/>
      <c r="AS696" s="241"/>
      <c r="AT696" s="257"/>
      <c r="AU696" s="257"/>
      <c r="AV696" s="260"/>
      <c r="AW696" s="260"/>
      <c r="AX696" s="257"/>
      <c r="AY696" s="257"/>
      <c r="AZ696" s="257"/>
      <c r="BA696" s="257"/>
      <c r="BB696" s="257"/>
      <c r="BC696" s="257"/>
      <c r="BD696" s="257"/>
      <c r="BE696" s="257"/>
      <c r="BF696" s="257"/>
      <c r="BG696" s="257"/>
      <c r="BH696" s="257"/>
      <c r="BI696" s="257"/>
      <c r="BJ696" s="257"/>
      <c r="BK696" s="257"/>
      <c r="BL696" s="263"/>
      <c r="BM696" s="263"/>
      <c r="BN696" s="263"/>
      <c r="BO696" s="263"/>
      <c r="BP696" s="263"/>
      <c r="BQ696" s="263"/>
      <c r="BR696" s="271"/>
      <c r="BS696" s="271"/>
      <c r="BT696" s="271"/>
      <c r="BU696" s="271"/>
      <c r="BV696" s="271"/>
      <c r="BW696" s="271"/>
      <c r="BX696" s="257"/>
      <c r="BY696" s="257"/>
      <c r="BZ696" s="257"/>
      <c r="CA696" s="268"/>
      <c r="CB696" s="268"/>
      <c r="CC696" s="275"/>
      <c r="CD696" s="268"/>
      <c r="CE696" s="268"/>
      <c r="CF696" s="268"/>
      <c r="CG696" s="268"/>
      <c r="CH696" s="268"/>
      <c r="CI696" s="268"/>
      <c r="CJ696" s="268"/>
      <c r="CK696" s="268"/>
      <c r="CL696" s="265"/>
      <c r="CM696" s="272"/>
      <c r="CN696" s="264"/>
      <c r="CO696" s="183"/>
      <c r="CP696" s="226"/>
      <c r="CQ696" s="226"/>
      <c r="CR696" s="226"/>
      <c r="CS696" s="182"/>
      <c r="CT696" s="182"/>
      <c r="CU696" s="182"/>
      <c r="CV696" s="182"/>
      <c r="CW696" s="182"/>
      <c r="CX696" s="182"/>
      <c r="CY696" s="182"/>
      <c r="CZ696" s="182"/>
      <c r="DA696" s="182"/>
    </row>
    <row r="697" spans="1:105" s="120" customFormat="1" ht="17.25" customHeight="1">
      <c r="A697" s="227">
        <f t="shared" ref="A697" si="257">A689+1</f>
        <v>86</v>
      </c>
      <c r="B697" s="276" t="s">
        <v>159</v>
      </c>
      <c r="C697" s="279" t="s">
        <v>726</v>
      </c>
      <c r="D697" s="236">
        <v>43906</v>
      </c>
      <c r="E697" s="236" t="s">
        <v>1199</v>
      </c>
      <c r="F697" s="253" t="s">
        <v>80</v>
      </c>
      <c r="G697" s="254"/>
      <c r="H697" s="82" t="s">
        <v>73</v>
      </c>
      <c r="I697" s="82"/>
      <c r="J697" s="82" t="s">
        <v>73</v>
      </c>
      <c r="K697" s="82" t="s">
        <v>73</v>
      </c>
      <c r="L697" s="82" t="s">
        <v>73</v>
      </c>
      <c r="M697" s="82" t="s">
        <v>73</v>
      </c>
      <c r="N697" s="82" t="s">
        <v>73</v>
      </c>
      <c r="O697" s="82"/>
      <c r="P697" s="82" t="s">
        <v>73</v>
      </c>
      <c r="Q697" s="82" t="s">
        <v>73</v>
      </c>
      <c r="R697" s="82" t="s">
        <v>73</v>
      </c>
      <c r="S697" s="82" t="s">
        <v>73</v>
      </c>
      <c r="T697" s="82" t="s">
        <v>73</v>
      </c>
      <c r="U697" s="82" t="s">
        <v>73</v>
      </c>
      <c r="V697" s="82"/>
      <c r="W697" s="82" t="s">
        <v>73</v>
      </c>
      <c r="X697" s="82" t="s">
        <v>73</v>
      </c>
      <c r="Y697" s="82" t="s">
        <v>73</v>
      </c>
      <c r="Z697" s="82" t="s">
        <v>73</v>
      </c>
      <c r="AA697" s="82" t="s">
        <v>73</v>
      </c>
      <c r="AB697" s="82" t="s">
        <v>73</v>
      </c>
      <c r="AC697" s="82"/>
      <c r="AD697" s="82" t="s">
        <v>73</v>
      </c>
      <c r="AE697" s="82" t="s">
        <v>73</v>
      </c>
      <c r="AF697" s="82" t="s">
        <v>73</v>
      </c>
      <c r="AG697" s="82" t="s">
        <v>73</v>
      </c>
      <c r="AH697" s="82" t="s">
        <v>73</v>
      </c>
      <c r="AI697" s="82" t="s">
        <v>73</v>
      </c>
      <c r="AJ697" s="82"/>
      <c r="AK697" s="82" t="s">
        <v>73</v>
      </c>
      <c r="AL697" s="82" t="s">
        <v>73</v>
      </c>
      <c r="AM697" s="239">
        <f>COUNTIF(H697:AL697,"PH")+COUNTIF(H697:AL697,"PH/L")+COUNTIF(H697:AL697,"PM")</f>
        <v>0</v>
      </c>
      <c r="AN697" s="239">
        <f>COUNTIF(H697:AL697,"PD")+COUNTIF(H697:AL697,"PDD")+COUNTIF(H697:AL697,"P/DS")/2+COUNTIF(H697:AL697,"PMD")</f>
        <v>0</v>
      </c>
      <c r="AO697" s="239">
        <f>COUNTIF(H697:AL697,"PN")+COUNTIF(H697:AL697,"P/NS")/2+COUNTIF(H697:AL697,"PH")+COUNTIF(H697:AL697,"PH/F")/2+COUNTIF(H697:AL697,"PH/L")/2+COUNTIF(H697:AL697,"PM")</f>
        <v>0</v>
      </c>
      <c r="AP697" s="239">
        <f>COUNTIF(H697:AL697,"BH")+COUNTIF(H697:AL697,"AL/BL")+COUNTIF(H697:AL697,"UL/BL")+COUNTIF(H697:AL697,"BM")</f>
        <v>0</v>
      </c>
      <c r="AQ697" s="239">
        <f>COUNTIF(H697:AL697,"DS")+COUNTIF(H697:AL697,"AL/DS")/2+COUNTIF(H697:AL697,"UL/DS")/2+COUNTIF(H697:AL697,"CT")+COUNTIF(H697:AL697,"MD")</f>
        <v>0</v>
      </c>
      <c r="AR697" s="239">
        <f>COUNTIF(H697:AL697,"NS")+COUNTIF(H697:AL697,"AL/NS")/2+COUNTIF(H697:AL697,"UL/NS")/2+COUNTIF(H697:AL697,"BH")+COUNTIF(H697:AL697,"AL/BF")/2+COUNTIF(H697:AL697,"AL/BL")/2+COUNTIF(H697:AL697,"UL/BL")/2+COUNTIF(H697:AL697,"UL/BF")/2+COUNTIF(H697:AL697,"BM")</f>
        <v>0</v>
      </c>
      <c r="AS697" s="239">
        <f>COUNTIF(H697:AL697,"AL")+COUNTIF(H697:AL697,"AL/DS")/2+COUNTIF(H697:AL697,"AL/NS")/2+COUNTIF(H697:AL697,"NH")+COUNTIF(H697:AL697,"SL")+COUNTIF(H697:AL697,"NHD")+COUNTIF(H697:AL697,"B")+COUNTIF(H697:AL697,"HL")+COUNTIF(H697:AL697,"AL/BF")/2+COUNTIF(H697:AL697,"AL/BL")/2</f>
        <v>0</v>
      </c>
      <c r="AT697" s="255">
        <f>COUNTIF(H697:AL697,"PD")+COUNTIF(H697:AL697,"PN")+COUNTIF(H697:AL697,"P/DS")/2+COUNTIF(H697:AL697,"P/NS")/2+COUNTIF(H697:AL697,"DS")+COUNTIF(H697:AL697,"NS")+COUNTIF(H697:AL697,"AL")+COUNTIF(H697:AL697,"AL/DS")+COUNTIF(H697:AL697,"AL/NS")+COUNTIF(H697:AL697,"NH")+COUNTIF(H697:AL697,"SL")+COUNTIF(H697:AL697,"UL/DS")/2+COUNTIF(H697:AL697,"UL/NS")/2+COUNTIF(H697:AL697,"CT")+COUNTIF(H697:AL697,"NHD")+COUNTIF(H697:AL697,"PDD")+COUNTIF(H697:AL697,"B")+COUNTIF(H697:AL697,"HL")+COUNTIF(H697:AL697,"PH")+COUNTIF(H697:AL697,"BH")+COUNTIF(H697:AL697,"AL/BF")+COUNTIF(H697:AL697,"AL/BL")+COUNTIF(H697:AL697,"UL/BF")/2+COUNTIF(H697:AL697,"UL/BL")/2+COUNTIF(H697:AL697,"PH/F")/2+COUNTIF(H697:AL697,"PH/L")/2+COUNTIF(H697:AL697,"MD")+COUNTIF(H697:AL697,"PMD")+COUNTIF(H697:AL697,"PM")+COUNTIF(H697:AL697,"BM")</f>
        <v>0</v>
      </c>
      <c r="AU697" s="255">
        <f>COUNTIF(H697:AL697,"P/DS")/2+COUNTIF(H697:AL697,"P/NS")/2+COUNTIF(H697:AL697,"IL")+COUNTIF(H697:AL697,"NL")+COUNTIF(H697:AL697,"UL")+COUNTIF(H697:AL697,"UL/DS")/2+COUNTIF(H697:AL697,"UL/NS")/2+COUNTIF(H697:AL697,"KT")+COUNTIF(H697:AL697,"UL/BF")/2+COUNTIF(H697:AL697,"UL/BL")/2+COUNTIF(H697:AL697,"PH/F")/2+COUNTIF(H697:AL697,"PH/L")/2+COUNTIF(H697:AL697,"NB")</f>
        <v>26</v>
      </c>
      <c r="AV697" s="258">
        <f>COUNTIF(H697:AL697,"PN")+COUNTIF(H697:AL697,"TVD")+COUNTIF(H697:AL697,"PH")+COUNTIF(H697:AL697,"PM")+COUNTIF(H697:AL697,"PDD")-COUNTIFS(H697:AL697,"PN",H704:AL704,"&gt;=3")-COUNTIFS(H697:AL697,"PM",H704:AL704,"&gt;=3")</f>
        <v>0</v>
      </c>
      <c r="AW697" s="258">
        <f>COUNTIF(H697:AL697,"NS")+COUNTIF(H697:AL697,"D")+COUNTIF(H697:AL697,"BH")+COUNTIF(H697:AL697,"NHD")+COUNTIF(H697:AL697,"BM")-COUNTIFS(H697:AL697,"NS",H704:AL704,"&gt;=3")-COUNTIFS(H697:AL697,"BH",H704:AL704,"&gt;=3")-COUNTIFS(H697:AL697,"BM",H704:AL704,"&gt;=3")</f>
        <v>0</v>
      </c>
      <c r="AX697" s="255">
        <f>COUNTIF(H697:AL697,"AL")+COUNTIF(H697:AL697,"AL/DS")/2+COUNTIF(H697:AL697,"AL/NS")/2+COUNTIF(H697:AL697,"AL/BF")+COUNTIF(H697:AL697,"AL/BL")/2</f>
        <v>0</v>
      </c>
      <c r="AY697" s="255">
        <f>COUNTIF(H697:AL697,"SL")</f>
        <v>0</v>
      </c>
      <c r="AZ697" s="255">
        <f>COUNTIF(H697:AL697,"NH")</f>
        <v>0</v>
      </c>
      <c r="BA697" s="255">
        <f>COUNTIF(H697:AL697,"HL")</f>
        <v>0</v>
      </c>
      <c r="BB697" s="255">
        <f>COUNTIF(G697:AL697,"P/DS")/2+COUNTIF(G697:AL697,"P/NS")/2+COUNTIF(G697:AL697,"UL")+COUNTIF(G697:AL697,"UL/DS")/2+COUNTIF(G697:AL697,"UL/NS")/2+COUNTIF(G697:AL697,"UL/BL")/2+COUNTIF(G697:AL697,"UL/BF")/2+COUNTIF(G697:AL697,"PH/F")/2+COUNTIF(G697:AL697,"PH/L")/2</f>
        <v>0</v>
      </c>
      <c r="BC697" s="255">
        <f>COUNTIF(H697:AL697,"NB")</f>
        <v>0</v>
      </c>
      <c r="BD697" s="255">
        <f>COUNTIF(H697:AL697,"NL")</f>
        <v>0</v>
      </c>
      <c r="BE697" s="255">
        <f>COUNTIF(H697:AL697,"IL")</f>
        <v>26</v>
      </c>
      <c r="BF697" s="255">
        <f>COUNTIF(H697:AL697,"KT")</f>
        <v>0</v>
      </c>
      <c r="BG697" s="255">
        <f>COUNTIF(H697:AL697,"L70")</f>
        <v>0</v>
      </c>
      <c r="BH697" s="255">
        <f>COUNTIF(H697:AL697,"MD")</f>
        <v>0</v>
      </c>
      <c r="BI697" s="255">
        <f>COUNTIF(H697:AL697,"PMD")</f>
        <v>0</v>
      </c>
      <c r="BJ697" s="255">
        <f>COUNTIF(H697:AL697,"PM")</f>
        <v>0</v>
      </c>
      <c r="BK697" s="255">
        <f>COUNTIF(H697:AL697,"BM")</f>
        <v>0</v>
      </c>
      <c r="BL697" s="261">
        <f>SUMIF(H697:AL697,"PD",H698:AL698)+SUMIF(H697:AL697,"PN",H698:AL698)+SUMIF(H697:AL697,"P/DS",H698:AL698)+SUMIF(H697:AL697,"PN/F",H698:AL698)+SUMIF(H697:AL697,"PN/L",H698:AL698)+SUMIF(H697:AL697,"TV",H698:AL698)+SUMIF(H697:AL697,"TVD",H698:AL698)+SUMIF(H697:AL697,"PDD",H698:AL698)</f>
        <v>0</v>
      </c>
      <c r="BM697" s="261">
        <f>SUMIF(H697:AL697,"PD",H699:AL699)+SUMIF(H697:AL697,"PN",H699:AL699)+SUMIF(H697:AL697,"P/DS",H699:AL699)+SUMIF(H697:AL697,"PN/F",H699:AL699)+SUMIF(H697:AL697,"PN/L",H699:AL699)+SUMIF(H697:AL697,"TV",H699:AL699)+SUMIF(H697:AL697,"TVD",H699:AL699)+SUMIF(H697:AL697,"PDD",H699:AL699)+SUMIF(H697:AL697,"PMD",H699:AL699)</f>
        <v>0</v>
      </c>
      <c r="BN697" s="261">
        <f>SUMIF(H697:AL697,"PD",H700:AL700)+SUMIF(H697:AL697,"PN",H700:AL700)+SUMIF(H697:AL697,"P/DS",H700:AL700)+SUMIF(H697:AL697,"PN/F",H700:AL700)+SUMIF(H697:AL697,"PN/L",H700:AL700)+SUMIF(H697:AL697,"TV",H700:AL700)+SUMIF(H697:AL697,"TVD",H700:AL700)</f>
        <v>0</v>
      </c>
      <c r="BO697" s="261">
        <f>SUMIF(H697:AL697,"PD",H701:AL701)+SUMIF(H697:AL697,"PN",H701:AL701)+SUMIF(H697:AL697,"P/DS",H701:AL701)+SUMIF(H697:AL697,"PN/F",H701:AL701)+SUMIF(H697:AL697,"PN/L",H701:AL701)+SUMIF(H697:AL697,"TV",H701:AL701)+SUMIF(H697:AL697,"TVD",H701:AL701)</f>
        <v>0</v>
      </c>
      <c r="BP697" s="261">
        <f>SUMIF(H697:AL697,"PD",H702:AL702)+SUMIF(H697:AL697,"PN",H702:AL702)+SUMIF(H697:AL697,"P/DS",H702:AL702)+SUMIF(H697:AL697,"PN/F",H702:AL702)+SUMIF(H697:AL697,"PN/L",H702:AL702)+SUMIF(H697:AL697,"TV",H702:AL702)+SUMIF(H697:AL697,"TVD",H702:AL702)+SUMIF(H697:AL697,"PDD",H702:AL702)+SUMIF(H697:AL697,"PH",H702:AL702)+SUMIF(H697:AL697,"PM",H702:AL702)</f>
        <v>0</v>
      </c>
      <c r="BQ697" s="261">
        <f>SUMIF(H697:AL697,"PD",H703:AL703)+SUMIF(H697:AL697,"PN",H703:AL703)+SUMIF(H697:AL697,"P/DS",H703:AL703)+SUMIF(H697:AL697,"PN/F",H703:AL703)+SUMIF(H697:AL697,"PN/L",H703:AL703)+SUMIF(H697:AL697,"TV",H703:AL703)+SUMIF(H697:AL697,"TVD",H703:AL703)+SUMIF(H697:AL697,"PDD",H703:AL703)+SUMIF(H697:AL697,"PH",H703:AL703)+SUMIF(H697:AL697,"PM",H703:AL703)</f>
        <v>0</v>
      </c>
      <c r="BR697" s="269">
        <f>SUM(H698:AL698)-BL697</f>
        <v>0</v>
      </c>
      <c r="BS697" s="269">
        <f>SUM(H699:AL699)-BM697</f>
        <v>0</v>
      </c>
      <c r="BT697" s="269">
        <f>SUM(H700:AL700)-BN697</f>
        <v>0</v>
      </c>
      <c r="BU697" s="269">
        <f>SUM(H701:AL701)-BO697</f>
        <v>0</v>
      </c>
      <c r="BV697" s="269">
        <f>SUM(H702:AL702)-BP697</f>
        <v>0</v>
      </c>
      <c r="BW697" s="269">
        <f>SUM(H703:AL703)-BQ697</f>
        <v>0</v>
      </c>
      <c r="BX697" s="255">
        <f>SUMIF(H697:AL697,"PD",H704:AL704)+SUMIF(H697:AL697,"PN",H704:AL704)+SUMIF(H697:AL697,"P/DS",H704:AL704)+SUMIF(H697:AL697,"PN/F",H704:AL704)+SUMIF(H697:AL697,"PN/L",H704:AL704)</f>
        <v>0</v>
      </c>
      <c r="BY697" s="255">
        <f>SUM(H704:AL704)-BX697</f>
        <v>0</v>
      </c>
      <c r="BZ697" s="255">
        <f t="shared" ref="BZ697" si="258">+SUM(BL697:BW704)</f>
        <v>0</v>
      </c>
      <c r="CA697" s="266">
        <f>(COUNTIFS(H697:AL697,"PD",H698:AL698,"&gt;=2"))*0.5-IF(CN697="VP",COUNTIFS($H$16:$AL$16,"SAT",H697:AL697,"PD",H698:AL698,"&gt;=2"))*0.5</f>
        <v>0</v>
      </c>
      <c r="CB697" s="266">
        <f>(COUNTIFS(H697:AL697,"PN",H699:AL699,"&gt;=0.5",H698:AL698,"&gt;=1.5"))*0.5+COUNTIFS(H697:AL697,"PDD",H699:AL699,"&gt;=0.5",H698:AL698,"&gt;=1.5")*0.5</f>
        <v>0</v>
      </c>
      <c r="CC697" s="273">
        <f>(COUNTIFS(H697:AL697,"TV",H699:AL699,"&gt;=10"))*0.5+(COUNTIFS(H697:AL697,"PMD",H699:AL699,"&gt;=2"))*0.5</f>
        <v>0</v>
      </c>
      <c r="CD697" s="266">
        <f>(COUNTIFS(H697:AL697,"TVD",H701:AL701,"&gt;=6.5",H699:AL699,"&gt;=3.5"))*0.5</f>
        <v>0</v>
      </c>
      <c r="CE697" s="266">
        <f>(COUNTIFS(H697:AL697,"PD",H702:AL702,"&gt;=10"))*0.5</f>
        <v>0</v>
      </c>
      <c r="CF697" s="266">
        <f>(COUNTIFS(H697:AL697,"PDD",H702:AL702,"&gt;=3.5",H703:AL703,"&gt;=6.5")+COUNTIFS(H697:AL697,"PH",H703:AL703,"&gt;=0.5",H702:AL702,"&gt;=1.5")+COUNTIFS(H697:AL697,"PM",H703:AL703,"&gt;=0.5",H702:AL702,"&gt;=1.5"))*0.5</f>
        <v>0</v>
      </c>
      <c r="CG697" s="266">
        <f>(COUNTIFS(H697:AL697,"DS",H698:AL698,"&gt;=2")+COUNTIFS(H697:AL697,"AL/DS",H698:AL698,"&gt;=2"))*0.5-IF(CN697="VP",COUNTIFS($H$16:$AL$16,"SAT",H697:AL697,"DS",H698:AL698,"&gt;=2"))*0.5</f>
        <v>0</v>
      </c>
      <c r="CH697" s="266">
        <f>(COUNTIFS(H697:AL697,"NS",H699:AL699,"&gt;=0.5",H698:AL698,"&gt;=1.5")+COUNTIFS(H697:AL697,"AL/NS",H699:AL699,"&gt;=0.5",H698:AL698,"&gt;=1.5")+COUNTIFS(H697:AL697,"NHD",H699:AL699,"&gt;=4.5",H702:AL702,"&gt;=2",H698:AL698,"&gt;=1.5"))*0.5</f>
        <v>0</v>
      </c>
      <c r="CI697" s="266">
        <f>(COUNTIF(H699:AL699,"&gt;=10")+COUNTIFS(H697:AL697,"MD",H699:AL699,"&gt;=2")-COUNTIFS(H697:AL697,"TV",H699:AL699,"&gt;=10"))*0.5</f>
        <v>0</v>
      </c>
      <c r="CJ697" s="266">
        <f>(COUNTIFS(H697:AL697,"D",H701:AL701,"&gt;=6.5",H699:AL699,"&gt;=3.5"))*0.5</f>
        <v>0</v>
      </c>
      <c r="CK697" s="266">
        <f>(COUNTIF(H702:AL702,"&gt;=10")-COUNTIFS(H697:AL697,"PD",H702:AL702,"&gt;=10"))*0.5</f>
        <v>0</v>
      </c>
      <c r="CL697" s="265">
        <f>(COUNTIFS(H697:AL697,"NHD",H702:AL702,"&gt;=3.5",H703:AL703,"&gt;=6.5")+COUNTIFS(H697:AL697,"BH",H702:AL702,"&gt;=1.5",H703:AL703,"&gt;=0.5")+COUNTIFS(H697:AL697,"BM",H702:AL702,"&gt;=1.5",H703:AL703,"&gt;=0.5")+COUNTIFS(H697:AL697,"D",H702:AL702,"&gt;=1.5",H703:AL703,"&gt;=0.5"))*0.5</f>
        <v>0</v>
      </c>
      <c r="CM697" s="272"/>
      <c r="CN697" s="264" t="s">
        <v>723</v>
      </c>
      <c r="CO697" s="183">
        <f t="shared" ref="CO697" si="259">+AM697+AN697+AO697+AP697+AQ697+AR697+AS697+AU697+BG697</f>
        <v>26</v>
      </c>
      <c r="CP697" s="225">
        <f>+SUM(I698:I703)-I704</f>
        <v>0</v>
      </c>
      <c r="CQ697" s="225">
        <f>+SUM(J698:J703)-J704</f>
        <v>0</v>
      </c>
      <c r="CR697" s="225">
        <f>+SUM(K698:K703)-K704</f>
        <v>0</v>
      </c>
      <c r="CS697" s="182"/>
      <c r="CT697" s="182"/>
      <c r="CU697" s="182"/>
      <c r="CV697" s="182"/>
      <c r="CW697" s="182"/>
      <c r="CX697" s="182"/>
      <c r="CY697" s="182"/>
      <c r="CZ697" s="182"/>
      <c r="DA697" s="182"/>
    </row>
    <row r="698" spans="1:105" s="120" customFormat="1" ht="15" customHeight="1">
      <c r="A698" s="228"/>
      <c r="B698" s="277"/>
      <c r="C698" s="280"/>
      <c r="D698" s="237"/>
      <c r="E698" s="237"/>
      <c r="F698" s="242" t="s">
        <v>82</v>
      </c>
      <c r="G698" s="121">
        <v>1.5</v>
      </c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79"/>
      <c r="AD698" s="79"/>
      <c r="AE698" s="79"/>
      <c r="AF698" s="79"/>
      <c r="AG698" s="79"/>
      <c r="AH698" s="79"/>
      <c r="AI698" s="79"/>
      <c r="AJ698" s="79"/>
      <c r="AK698" s="79"/>
      <c r="AL698" s="79"/>
      <c r="AM698" s="240"/>
      <c r="AN698" s="240"/>
      <c r="AO698" s="240"/>
      <c r="AP698" s="240"/>
      <c r="AQ698" s="240"/>
      <c r="AR698" s="240"/>
      <c r="AS698" s="240"/>
      <c r="AT698" s="256"/>
      <c r="AU698" s="256"/>
      <c r="AV698" s="259"/>
      <c r="AW698" s="259"/>
      <c r="AX698" s="256"/>
      <c r="AY698" s="256"/>
      <c r="AZ698" s="256"/>
      <c r="BA698" s="256"/>
      <c r="BB698" s="256"/>
      <c r="BC698" s="256"/>
      <c r="BD698" s="256"/>
      <c r="BE698" s="256"/>
      <c r="BF698" s="256"/>
      <c r="BG698" s="256"/>
      <c r="BH698" s="256"/>
      <c r="BI698" s="256"/>
      <c r="BJ698" s="256"/>
      <c r="BK698" s="256"/>
      <c r="BL698" s="262"/>
      <c r="BM698" s="262"/>
      <c r="BN698" s="262"/>
      <c r="BO698" s="262"/>
      <c r="BP698" s="262"/>
      <c r="BQ698" s="262"/>
      <c r="BR698" s="270"/>
      <c r="BS698" s="270"/>
      <c r="BT698" s="270"/>
      <c r="BU698" s="270"/>
      <c r="BV698" s="270"/>
      <c r="BW698" s="270"/>
      <c r="BX698" s="256"/>
      <c r="BY698" s="256"/>
      <c r="BZ698" s="256"/>
      <c r="CA698" s="267"/>
      <c r="CB698" s="267"/>
      <c r="CC698" s="274"/>
      <c r="CD698" s="267"/>
      <c r="CE698" s="267"/>
      <c r="CF698" s="267"/>
      <c r="CG698" s="267"/>
      <c r="CH698" s="267"/>
      <c r="CI698" s="267"/>
      <c r="CJ698" s="267"/>
      <c r="CK698" s="267"/>
      <c r="CL698" s="265"/>
      <c r="CM698" s="272"/>
      <c r="CN698" s="264"/>
      <c r="CO698" s="183"/>
      <c r="CP698" s="226"/>
      <c r="CQ698" s="226"/>
      <c r="CR698" s="226"/>
      <c r="CS698" s="182"/>
      <c r="CT698" s="182"/>
      <c r="CU698" s="182"/>
      <c r="CV698" s="182"/>
      <c r="CW698" s="182"/>
      <c r="CX698" s="182"/>
      <c r="CY698" s="182"/>
      <c r="CZ698" s="182"/>
      <c r="DA698" s="182"/>
    </row>
    <row r="699" spans="1:105" s="120" customFormat="1" ht="15" customHeight="1">
      <c r="A699" s="228"/>
      <c r="B699" s="277"/>
      <c r="C699" s="280"/>
      <c r="D699" s="237"/>
      <c r="E699" s="237"/>
      <c r="F699" s="243"/>
      <c r="G699" s="122">
        <v>2</v>
      </c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240"/>
      <c r="AN699" s="240"/>
      <c r="AO699" s="240"/>
      <c r="AP699" s="240"/>
      <c r="AQ699" s="240"/>
      <c r="AR699" s="240"/>
      <c r="AS699" s="240"/>
      <c r="AT699" s="256"/>
      <c r="AU699" s="256"/>
      <c r="AV699" s="259"/>
      <c r="AW699" s="259"/>
      <c r="AX699" s="256"/>
      <c r="AY699" s="256"/>
      <c r="AZ699" s="256"/>
      <c r="BA699" s="256"/>
      <c r="BB699" s="256"/>
      <c r="BC699" s="256"/>
      <c r="BD699" s="256"/>
      <c r="BE699" s="256"/>
      <c r="BF699" s="256"/>
      <c r="BG699" s="256"/>
      <c r="BH699" s="256"/>
      <c r="BI699" s="256"/>
      <c r="BJ699" s="256"/>
      <c r="BK699" s="256"/>
      <c r="BL699" s="262"/>
      <c r="BM699" s="262"/>
      <c r="BN699" s="262"/>
      <c r="BO699" s="262"/>
      <c r="BP699" s="262"/>
      <c r="BQ699" s="262"/>
      <c r="BR699" s="270"/>
      <c r="BS699" s="270"/>
      <c r="BT699" s="270"/>
      <c r="BU699" s="270"/>
      <c r="BV699" s="270"/>
      <c r="BW699" s="270"/>
      <c r="BX699" s="256"/>
      <c r="BY699" s="256"/>
      <c r="BZ699" s="256"/>
      <c r="CA699" s="267"/>
      <c r="CB699" s="267"/>
      <c r="CC699" s="274"/>
      <c r="CD699" s="267"/>
      <c r="CE699" s="267"/>
      <c r="CF699" s="267"/>
      <c r="CG699" s="267"/>
      <c r="CH699" s="267"/>
      <c r="CI699" s="267"/>
      <c r="CJ699" s="267"/>
      <c r="CK699" s="267"/>
      <c r="CL699" s="265"/>
      <c r="CM699" s="272"/>
      <c r="CN699" s="264"/>
      <c r="CO699" s="183"/>
      <c r="CP699" s="226"/>
      <c r="CQ699" s="226"/>
      <c r="CR699" s="226"/>
      <c r="CS699" s="182"/>
      <c r="CT699" s="182"/>
      <c r="CU699" s="182"/>
      <c r="CV699" s="182"/>
      <c r="CW699" s="182"/>
      <c r="CX699" s="182"/>
      <c r="CY699" s="182"/>
      <c r="CZ699" s="182"/>
      <c r="DA699" s="182"/>
    </row>
    <row r="700" spans="1:105" s="120" customFormat="1" ht="15" customHeight="1">
      <c r="A700" s="228"/>
      <c r="B700" s="277"/>
      <c r="C700" s="280"/>
      <c r="D700" s="237"/>
      <c r="E700" s="237"/>
      <c r="F700" s="243"/>
      <c r="G700" s="122">
        <v>2.1</v>
      </c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240"/>
      <c r="AN700" s="240"/>
      <c r="AO700" s="240"/>
      <c r="AP700" s="240"/>
      <c r="AQ700" s="240"/>
      <c r="AR700" s="240"/>
      <c r="AS700" s="240"/>
      <c r="AT700" s="256"/>
      <c r="AU700" s="256"/>
      <c r="AV700" s="259"/>
      <c r="AW700" s="259"/>
      <c r="AX700" s="256"/>
      <c r="AY700" s="256"/>
      <c r="AZ700" s="256"/>
      <c r="BA700" s="256"/>
      <c r="BB700" s="256"/>
      <c r="BC700" s="256"/>
      <c r="BD700" s="256"/>
      <c r="BE700" s="256"/>
      <c r="BF700" s="256"/>
      <c r="BG700" s="256"/>
      <c r="BH700" s="256"/>
      <c r="BI700" s="256"/>
      <c r="BJ700" s="256"/>
      <c r="BK700" s="256"/>
      <c r="BL700" s="262"/>
      <c r="BM700" s="262"/>
      <c r="BN700" s="262"/>
      <c r="BO700" s="262"/>
      <c r="BP700" s="262"/>
      <c r="BQ700" s="262"/>
      <c r="BR700" s="270"/>
      <c r="BS700" s="270"/>
      <c r="BT700" s="270"/>
      <c r="BU700" s="270"/>
      <c r="BV700" s="270"/>
      <c r="BW700" s="270"/>
      <c r="BX700" s="256"/>
      <c r="BY700" s="256"/>
      <c r="BZ700" s="256"/>
      <c r="CA700" s="267"/>
      <c r="CB700" s="267"/>
      <c r="CC700" s="274"/>
      <c r="CD700" s="267"/>
      <c r="CE700" s="267"/>
      <c r="CF700" s="267"/>
      <c r="CG700" s="267"/>
      <c r="CH700" s="267"/>
      <c r="CI700" s="267"/>
      <c r="CJ700" s="267"/>
      <c r="CK700" s="267"/>
      <c r="CL700" s="265"/>
      <c r="CM700" s="272"/>
      <c r="CN700" s="264"/>
      <c r="CO700" s="183"/>
      <c r="CP700" s="226"/>
      <c r="CQ700" s="226"/>
      <c r="CR700" s="226"/>
      <c r="CS700" s="182"/>
      <c r="CT700" s="182"/>
      <c r="CU700" s="182"/>
      <c r="CV700" s="182"/>
      <c r="CW700" s="182"/>
      <c r="CX700" s="182"/>
      <c r="CY700" s="182"/>
      <c r="CZ700" s="182"/>
      <c r="DA700" s="182"/>
    </row>
    <row r="701" spans="1:105" s="120" customFormat="1" ht="15" customHeight="1">
      <c r="A701" s="228"/>
      <c r="B701" s="277"/>
      <c r="C701" s="280"/>
      <c r="D701" s="237"/>
      <c r="E701" s="237"/>
      <c r="F701" s="243"/>
      <c r="G701" s="122">
        <v>2.7</v>
      </c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240"/>
      <c r="AN701" s="240"/>
      <c r="AO701" s="240"/>
      <c r="AP701" s="240"/>
      <c r="AQ701" s="240"/>
      <c r="AR701" s="240"/>
      <c r="AS701" s="240"/>
      <c r="AT701" s="256"/>
      <c r="AU701" s="256"/>
      <c r="AV701" s="259"/>
      <c r="AW701" s="259"/>
      <c r="AX701" s="256"/>
      <c r="AY701" s="256"/>
      <c r="AZ701" s="256"/>
      <c r="BA701" s="256"/>
      <c r="BB701" s="256"/>
      <c r="BC701" s="256"/>
      <c r="BD701" s="256"/>
      <c r="BE701" s="256"/>
      <c r="BF701" s="256"/>
      <c r="BG701" s="256"/>
      <c r="BH701" s="256"/>
      <c r="BI701" s="256"/>
      <c r="BJ701" s="256"/>
      <c r="BK701" s="256"/>
      <c r="BL701" s="262"/>
      <c r="BM701" s="262"/>
      <c r="BN701" s="262"/>
      <c r="BO701" s="262"/>
      <c r="BP701" s="262"/>
      <c r="BQ701" s="262"/>
      <c r="BR701" s="270"/>
      <c r="BS701" s="270"/>
      <c r="BT701" s="270"/>
      <c r="BU701" s="270"/>
      <c r="BV701" s="270"/>
      <c r="BW701" s="270"/>
      <c r="BX701" s="256"/>
      <c r="BY701" s="256"/>
      <c r="BZ701" s="256"/>
      <c r="CA701" s="267"/>
      <c r="CB701" s="267"/>
      <c r="CC701" s="274"/>
      <c r="CD701" s="267"/>
      <c r="CE701" s="267"/>
      <c r="CF701" s="267"/>
      <c r="CG701" s="267"/>
      <c r="CH701" s="267"/>
      <c r="CI701" s="267"/>
      <c r="CJ701" s="267"/>
      <c r="CK701" s="267"/>
      <c r="CL701" s="265"/>
      <c r="CM701" s="272"/>
      <c r="CN701" s="264"/>
      <c r="CO701" s="183"/>
      <c r="CP701" s="226"/>
      <c r="CQ701" s="226"/>
      <c r="CR701" s="226"/>
      <c r="CS701" s="182"/>
      <c r="CT701" s="182"/>
      <c r="CU701" s="182"/>
      <c r="CV701" s="182"/>
      <c r="CW701" s="182"/>
      <c r="CX701" s="182"/>
      <c r="CY701" s="182"/>
      <c r="CZ701" s="182"/>
      <c r="DA701" s="182"/>
    </row>
    <row r="702" spans="1:105" s="120" customFormat="1" ht="15" customHeight="1">
      <c r="A702" s="228"/>
      <c r="B702" s="277"/>
      <c r="C702" s="280"/>
      <c r="D702" s="237"/>
      <c r="E702" s="237"/>
      <c r="F702" s="243"/>
      <c r="G702" s="122">
        <v>3</v>
      </c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240"/>
      <c r="AN702" s="240"/>
      <c r="AO702" s="240"/>
      <c r="AP702" s="240"/>
      <c r="AQ702" s="240"/>
      <c r="AR702" s="240"/>
      <c r="AS702" s="240"/>
      <c r="AT702" s="256"/>
      <c r="AU702" s="256"/>
      <c r="AV702" s="259"/>
      <c r="AW702" s="259"/>
      <c r="AX702" s="256"/>
      <c r="AY702" s="256"/>
      <c r="AZ702" s="256"/>
      <c r="BA702" s="256"/>
      <c r="BB702" s="256"/>
      <c r="BC702" s="256"/>
      <c r="BD702" s="256"/>
      <c r="BE702" s="256"/>
      <c r="BF702" s="256"/>
      <c r="BG702" s="256"/>
      <c r="BH702" s="256"/>
      <c r="BI702" s="256"/>
      <c r="BJ702" s="256"/>
      <c r="BK702" s="256"/>
      <c r="BL702" s="262"/>
      <c r="BM702" s="262"/>
      <c r="BN702" s="262"/>
      <c r="BO702" s="262"/>
      <c r="BP702" s="262"/>
      <c r="BQ702" s="262"/>
      <c r="BR702" s="270"/>
      <c r="BS702" s="270"/>
      <c r="BT702" s="270"/>
      <c r="BU702" s="270"/>
      <c r="BV702" s="270"/>
      <c r="BW702" s="270"/>
      <c r="BX702" s="256"/>
      <c r="BY702" s="256"/>
      <c r="BZ702" s="256"/>
      <c r="CA702" s="267"/>
      <c r="CB702" s="267"/>
      <c r="CC702" s="274"/>
      <c r="CD702" s="267"/>
      <c r="CE702" s="267"/>
      <c r="CF702" s="267"/>
      <c r="CG702" s="267"/>
      <c r="CH702" s="267"/>
      <c r="CI702" s="267"/>
      <c r="CJ702" s="267"/>
      <c r="CK702" s="267"/>
      <c r="CL702" s="265"/>
      <c r="CM702" s="272"/>
      <c r="CN702" s="264"/>
      <c r="CO702" s="183"/>
      <c r="CP702" s="226"/>
      <c r="CQ702" s="226"/>
      <c r="CR702" s="226"/>
      <c r="CS702" s="182"/>
      <c r="CT702" s="182"/>
      <c r="CU702" s="182"/>
      <c r="CV702" s="182"/>
      <c r="CW702" s="182"/>
      <c r="CX702" s="182"/>
      <c r="CY702" s="182"/>
      <c r="CZ702" s="182"/>
      <c r="DA702" s="182"/>
    </row>
    <row r="703" spans="1:105" s="120" customFormat="1" ht="15" customHeight="1">
      <c r="A703" s="228"/>
      <c r="B703" s="277"/>
      <c r="C703" s="280"/>
      <c r="D703" s="237"/>
      <c r="E703" s="237"/>
      <c r="F703" s="244"/>
      <c r="G703" s="123">
        <v>3.9</v>
      </c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1"/>
      <c r="AD703" s="81"/>
      <c r="AE703" s="81"/>
      <c r="AF703" s="81"/>
      <c r="AG703" s="81"/>
      <c r="AH703" s="81"/>
      <c r="AI703" s="81"/>
      <c r="AJ703" s="81"/>
      <c r="AK703" s="81"/>
      <c r="AL703" s="81"/>
      <c r="AM703" s="240"/>
      <c r="AN703" s="240"/>
      <c r="AO703" s="240"/>
      <c r="AP703" s="240"/>
      <c r="AQ703" s="240"/>
      <c r="AR703" s="240"/>
      <c r="AS703" s="240"/>
      <c r="AT703" s="256"/>
      <c r="AU703" s="256"/>
      <c r="AV703" s="259"/>
      <c r="AW703" s="259"/>
      <c r="AX703" s="256"/>
      <c r="AY703" s="256"/>
      <c r="AZ703" s="256"/>
      <c r="BA703" s="256"/>
      <c r="BB703" s="256"/>
      <c r="BC703" s="256"/>
      <c r="BD703" s="256"/>
      <c r="BE703" s="256"/>
      <c r="BF703" s="256"/>
      <c r="BG703" s="256"/>
      <c r="BH703" s="256"/>
      <c r="BI703" s="256"/>
      <c r="BJ703" s="256"/>
      <c r="BK703" s="256"/>
      <c r="BL703" s="262"/>
      <c r="BM703" s="262"/>
      <c r="BN703" s="262"/>
      <c r="BO703" s="262"/>
      <c r="BP703" s="262"/>
      <c r="BQ703" s="262"/>
      <c r="BR703" s="270"/>
      <c r="BS703" s="270"/>
      <c r="BT703" s="270"/>
      <c r="BU703" s="270"/>
      <c r="BV703" s="270"/>
      <c r="BW703" s="270"/>
      <c r="BX703" s="256"/>
      <c r="BY703" s="256"/>
      <c r="BZ703" s="256"/>
      <c r="CA703" s="267"/>
      <c r="CB703" s="267"/>
      <c r="CC703" s="274"/>
      <c r="CD703" s="267"/>
      <c r="CE703" s="267"/>
      <c r="CF703" s="267"/>
      <c r="CG703" s="267"/>
      <c r="CH703" s="267"/>
      <c r="CI703" s="267"/>
      <c r="CJ703" s="267"/>
      <c r="CK703" s="267"/>
      <c r="CL703" s="265"/>
      <c r="CM703" s="272"/>
      <c r="CN703" s="264"/>
      <c r="CO703" s="183"/>
      <c r="CP703" s="226"/>
      <c r="CQ703" s="226"/>
      <c r="CR703" s="226"/>
      <c r="CS703" s="182"/>
      <c r="CT703" s="182"/>
      <c r="CU703" s="182"/>
      <c r="CV703" s="182"/>
      <c r="CW703" s="182"/>
      <c r="CX703" s="182"/>
      <c r="CY703" s="182"/>
      <c r="CZ703" s="182"/>
      <c r="DA703" s="182"/>
    </row>
    <row r="704" spans="1:105" s="120" customFormat="1" ht="15" customHeight="1" thickBot="1">
      <c r="A704" s="229"/>
      <c r="B704" s="278"/>
      <c r="C704" s="281"/>
      <c r="D704" s="238"/>
      <c r="E704" s="238"/>
      <c r="F704" s="245" t="s">
        <v>83</v>
      </c>
      <c r="G704" s="246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241"/>
      <c r="AN704" s="241"/>
      <c r="AO704" s="241"/>
      <c r="AP704" s="241"/>
      <c r="AQ704" s="241"/>
      <c r="AR704" s="241"/>
      <c r="AS704" s="241"/>
      <c r="AT704" s="257"/>
      <c r="AU704" s="257"/>
      <c r="AV704" s="260"/>
      <c r="AW704" s="260"/>
      <c r="AX704" s="257"/>
      <c r="AY704" s="257"/>
      <c r="AZ704" s="257"/>
      <c r="BA704" s="257"/>
      <c r="BB704" s="257"/>
      <c r="BC704" s="257"/>
      <c r="BD704" s="257"/>
      <c r="BE704" s="257"/>
      <c r="BF704" s="257"/>
      <c r="BG704" s="257"/>
      <c r="BH704" s="257"/>
      <c r="BI704" s="257"/>
      <c r="BJ704" s="257"/>
      <c r="BK704" s="257"/>
      <c r="BL704" s="263"/>
      <c r="BM704" s="263"/>
      <c r="BN704" s="263"/>
      <c r="BO704" s="263"/>
      <c r="BP704" s="263"/>
      <c r="BQ704" s="263"/>
      <c r="BR704" s="271"/>
      <c r="BS704" s="271"/>
      <c r="BT704" s="271"/>
      <c r="BU704" s="271"/>
      <c r="BV704" s="271"/>
      <c r="BW704" s="271"/>
      <c r="BX704" s="257"/>
      <c r="BY704" s="257"/>
      <c r="BZ704" s="257"/>
      <c r="CA704" s="268"/>
      <c r="CB704" s="268"/>
      <c r="CC704" s="275"/>
      <c r="CD704" s="268"/>
      <c r="CE704" s="268"/>
      <c r="CF704" s="268"/>
      <c r="CG704" s="268"/>
      <c r="CH704" s="268"/>
      <c r="CI704" s="268"/>
      <c r="CJ704" s="268"/>
      <c r="CK704" s="268"/>
      <c r="CL704" s="265"/>
      <c r="CM704" s="272"/>
      <c r="CN704" s="264"/>
      <c r="CO704" s="183"/>
      <c r="CP704" s="226"/>
      <c r="CQ704" s="226"/>
      <c r="CR704" s="226"/>
      <c r="CS704" s="182"/>
      <c r="CT704" s="182"/>
      <c r="CU704" s="182"/>
      <c r="CV704" s="182"/>
      <c r="CW704" s="182"/>
      <c r="CX704" s="182"/>
      <c r="CY704" s="182"/>
      <c r="CZ704" s="182"/>
      <c r="DA704" s="182"/>
    </row>
    <row r="705" spans="1:105" s="120" customFormat="1" ht="15" customHeight="1">
      <c r="A705" s="227">
        <f t="shared" ref="A705" si="260">A697+1</f>
        <v>87</v>
      </c>
      <c r="B705" s="276" t="s">
        <v>160</v>
      </c>
      <c r="C705" s="279" t="s">
        <v>161</v>
      </c>
      <c r="D705" s="236">
        <v>42438</v>
      </c>
      <c r="E705" s="236" t="s">
        <v>1199</v>
      </c>
      <c r="F705" s="253" t="s">
        <v>80</v>
      </c>
      <c r="G705" s="254"/>
      <c r="H705" s="82" t="s">
        <v>69</v>
      </c>
      <c r="I705" s="82"/>
      <c r="J705" s="82" t="s">
        <v>60</v>
      </c>
      <c r="K705" s="82" t="s">
        <v>60</v>
      </c>
      <c r="L705" s="82" t="s">
        <v>60</v>
      </c>
      <c r="M705" s="82" t="s">
        <v>60</v>
      </c>
      <c r="N705" s="82" t="s">
        <v>60</v>
      </c>
      <c r="O705" s="82"/>
      <c r="P705" s="82" t="s">
        <v>60</v>
      </c>
      <c r="Q705" s="82" t="s">
        <v>60</v>
      </c>
      <c r="R705" s="82" t="s">
        <v>60</v>
      </c>
      <c r="S705" s="82" t="s">
        <v>60</v>
      </c>
      <c r="T705" s="82" t="s">
        <v>60</v>
      </c>
      <c r="U705" s="82" t="s">
        <v>60</v>
      </c>
      <c r="V705" s="82"/>
      <c r="W705" s="82" t="s">
        <v>60</v>
      </c>
      <c r="X705" s="82" t="s">
        <v>60</v>
      </c>
      <c r="Y705" s="82" t="s">
        <v>60</v>
      </c>
      <c r="Z705" s="82" t="s">
        <v>60</v>
      </c>
      <c r="AA705" s="82" t="s">
        <v>60</v>
      </c>
      <c r="AB705" s="82" t="s">
        <v>60</v>
      </c>
      <c r="AC705" s="82"/>
      <c r="AD705" s="82" t="s">
        <v>60</v>
      </c>
      <c r="AE705" s="82" t="s">
        <v>60</v>
      </c>
      <c r="AF705" s="82" t="s">
        <v>60</v>
      </c>
      <c r="AG705" s="82" t="s">
        <v>60</v>
      </c>
      <c r="AH705" s="82" t="s">
        <v>60</v>
      </c>
      <c r="AI705" s="82" t="s">
        <v>1471</v>
      </c>
      <c r="AJ705" s="82"/>
      <c r="AK705" s="82" t="s">
        <v>60</v>
      </c>
      <c r="AL705" s="82" t="s">
        <v>60</v>
      </c>
      <c r="AM705" s="239">
        <f>COUNTIF(H705:AL705,"PH")+COUNTIF(H705:AL705,"PH/L")+COUNTIF(H705:AL705,"PM")</f>
        <v>0</v>
      </c>
      <c r="AN705" s="239">
        <f>COUNTIF(H705:AL705,"PD")+COUNTIF(H705:AL705,"PDD")+COUNTIF(H705:AL705,"P/DS")/2+COUNTIF(H705:AL705,"PMD")</f>
        <v>0</v>
      </c>
      <c r="AO705" s="239">
        <f>COUNTIF(H705:AL705,"PN")+COUNTIF(H705:AL705,"P/NS")/2+COUNTIF(H705:AL705,"PH")+COUNTIF(H705:AL705,"PH/F")/2+COUNTIF(H705:AL705,"PH/L")/2+COUNTIF(H705:AL705,"PM")</f>
        <v>0</v>
      </c>
      <c r="AP705" s="239">
        <f>COUNTIF(H705:AL705,"BH")+COUNTIF(H705:AL705,"AL/BL")+COUNTIF(H705:AL705,"UL/BL")+COUNTIF(H705:AL705,"BM")</f>
        <v>0</v>
      </c>
      <c r="AQ705" s="239">
        <f>COUNTIF(H705:AL705,"DS")+COUNTIF(H705:AL705,"AL/DS")/2+COUNTIF(H705:AL705,"UL/DS")/2+COUNTIF(H705:AL705,"CT")+COUNTIF(H705:AL705,"MD")</f>
        <v>24.5</v>
      </c>
      <c r="AR705" s="239">
        <f>COUNTIF(H705:AL705,"NS")+COUNTIF(H705:AL705,"AL/NS")/2+COUNTIF(H705:AL705,"UL/NS")/2+COUNTIF(H705:AL705,"BH")+COUNTIF(H705:AL705,"AL/BF")/2+COUNTIF(H705:AL705,"AL/BL")/2+COUNTIF(H705:AL705,"UL/BL")/2+COUNTIF(H705:AL705,"UL/BF")/2+COUNTIF(H705:AL705,"BM")</f>
        <v>0</v>
      </c>
      <c r="AS705" s="239">
        <f>COUNTIF(H705:AL705,"AL")+COUNTIF(H705:AL705,"AL/DS")/2+COUNTIF(H705:AL705,"AL/NS")/2+COUNTIF(H705:AL705,"NH")+COUNTIF(H705:AL705,"SL")+COUNTIF(H705:AL705,"NHD")+COUNTIF(H705:AL705,"B")+COUNTIF(H705:AL705,"HL")+COUNTIF(H705:AL705,"AL/BF")/2+COUNTIF(H705:AL705,"AL/BL")/2</f>
        <v>1</v>
      </c>
      <c r="AT705" s="255">
        <f>COUNTIF(H705:AL705,"PD")+COUNTIF(H705:AL705,"PN")+COUNTIF(H705:AL705,"P/DS")/2+COUNTIF(H705:AL705,"P/NS")/2+COUNTIF(H705:AL705,"DS")+COUNTIF(H705:AL705,"NS")+COUNTIF(H705:AL705,"AL")+COUNTIF(H705:AL705,"AL/DS")+COUNTIF(H705:AL705,"AL/NS")+COUNTIF(H705:AL705,"NH")+COUNTIF(H705:AL705,"SL")+COUNTIF(H705:AL705,"UL/DS")/2+COUNTIF(H705:AL705,"UL/NS")/2+COUNTIF(H705:AL705,"CT")+COUNTIF(H705:AL705,"NHD")+COUNTIF(H705:AL705,"PDD")+COUNTIF(H705:AL705,"B")+COUNTIF(H705:AL705,"HL")+COUNTIF(H705:AL705,"PH")+COUNTIF(H705:AL705,"BH")+COUNTIF(H705:AL705,"AL/BF")+COUNTIF(H705:AL705,"AL/BL")+COUNTIF(H705:AL705,"UL/BF")/2+COUNTIF(H705:AL705,"UL/BL")/2+COUNTIF(H705:AL705,"PH/F")/2+COUNTIF(H705:AL705,"PH/L")/2+COUNTIF(H705:AL705,"MD")+COUNTIF(H705:AL705,"PMD")+COUNTIF(H705:AL705,"PM")+COUNTIF(H705:AL705,"BM")</f>
        <v>25.5</v>
      </c>
      <c r="AU705" s="255">
        <f>COUNTIF(H705:AL705,"P/DS")/2+COUNTIF(H705:AL705,"P/NS")/2+COUNTIF(H705:AL705,"IL")+COUNTIF(H705:AL705,"NL")+COUNTIF(H705:AL705,"UL")+COUNTIF(H705:AL705,"UL/DS")/2+COUNTIF(H705:AL705,"UL/NS")/2+COUNTIF(H705:AL705,"KT")+COUNTIF(H705:AL705,"UL/BF")/2+COUNTIF(H705:AL705,"UL/BL")/2+COUNTIF(H705:AL705,"PH/F")/2+COUNTIF(H705:AL705,"PH/L")/2+COUNTIF(H705:AL705,"NB")</f>
        <v>0.5</v>
      </c>
      <c r="AV705" s="258">
        <f>COUNTIF(H705:AL705,"PN")+COUNTIF(H705:AL705,"TVD")+COUNTIF(H705:AL705,"PH")+COUNTIF(H705:AL705,"PM")+COUNTIF(H705:AL705,"PDD")-COUNTIFS(H705:AL705,"PN",H712:AL712,"&gt;=3")-COUNTIFS(H705:AL705,"PM",H712:AL712,"&gt;=3")</f>
        <v>0</v>
      </c>
      <c r="AW705" s="258">
        <f>COUNTIF(H705:AL705,"NS")+COUNTIF(H705:AL705,"D")+COUNTIF(H705:AL705,"BH")+COUNTIF(H705:AL705,"NHD")+COUNTIF(H705:AL705,"BM")-COUNTIFS(H705:AL705,"NS",H712:AL712,"&gt;=3")-COUNTIFS(H705:AL705,"BH",H712:AL712,"&gt;=3")-COUNTIFS(H705:AL705,"BM",H712:AL712,"&gt;=3")</f>
        <v>0</v>
      </c>
      <c r="AX705" s="255">
        <f>COUNTIF(H705:AL705,"AL")+COUNTIF(H705:AL705,"AL/DS")/2+COUNTIF(H705:AL705,"AL/NS")/2+COUNTIF(H705:AL705,"AL/BF")+COUNTIF(H705:AL705,"AL/BL")/2</f>
        <v>0</v>
      </c>
      <c r="AY705" s="255">
        <f>COUNTIF(H705:AL705,"SL")</f>
        <v>0</v>
      </c>
      <c r="AZ705" s="255">
        <f>COUNTIF(H705:AL705,"NH")</f>
        <v>1</v>
      </c>
      <c r="BA705" s="255">
        <f>COUNTIF(H705:AL705,"HL")</f>
        <v>0</v>
      </c>
      <c r="BB705" s="255">
        <f>COUNTIF(G705:AL705,"P/DS")/2+COUNTIF(G705:AL705,"P/NS")/2+COUNTIF(G705:AL705,"UL")+COUNTIF(G705:AL705,"UL/DS")/2+COUNTIF(G705:AL705,"UL/NS")/2+COUNTIF(G705:AL705,"UL/BL")/2+COUNTIF(G705:AL705,"UL/BF")/2+COUNTIF(G705:AL705,"PH/F")/2+COUNTIF(G705:AL705,"PH/L")/2</f>
        <v>0.5</v>
      </c>
      <c r="BC705" s="255">
        <f>COUNTIF(H705:AL705,"NB")</f>
        <v>0</v>
      </c>
      <c r="BD705" s="255">
        <f>COUNTIF(H705:AL705,"NL")</f>
        <v>0</v>
      </c>
      <c r="BE705" s="255">
        <f>COUNTIF(H705:AL705,"IL")</f>
        <v>0</v>
      </c>
      <c r="BF705" s="255">
        <f>COUNTIF(H705:AL705,"KT")</f>
        <v>0</v>
      </c>
      <c r="BG705" s="255">
        <f>COUNTIF(H705:AL705,"L70")</f>
        <v>0</v>
      </c>
      <c r="BH705" s="255">
        <f>COUNTIF(H705:AL705,"MD")</f>
        <v>0</v>
      </c>
      <c r="BI705" s="255">
        <f>COUNTIF(H705:AL705,"PMD")</f>
        <v>0</v>
      </c>
      <c r="BJ705" s="255">
        <f>COUNTIF(H705:AL705,"PM")</f>
        <v>0</v>
      </c>
      <c r="BK705" s="255">
        <f>COUNTIF(H705:AL705,"BM")</f>
        <v>0</v>
      </c>
      <c r="BL705" s="261">
        <f>SUMIF(H705:AL705,"PD",H706:AL706)+SUMIF(H705:AL705,"PN",H706:AL706)+SUMIF(H705:AL705,"P/DS",H706:AL706)+SUMIF(H705:AL705,"PN/F",H706:AL706)+SUMIF(H705:AL705,"PN/L",H706:AL706)+SUMIF(H705:AL705,"TV",H706:AL706)+SUMIF(H705:AL705,"TVD",H706:AL706)+SUMIF(H705:AL705,"PDD",H706:AL706)</f>
        <v>0</v>
      </c>
      <c r="BM705" s="261">
        <f>SUMIF(H705:AL705,"PD",H707:AL707)+SUMIF(H705:AL705,"PN",H707:AL707)+SUMIF(H705:AL705,"P/DS",H707:AL707)+SUMIF(H705:AL705,"PN/F",H707:AL707)+SUMIF(H705:AL705,"PN/L",H707:AL707)+SUMIF(H705:AL705,"TV",H707:AL707)+SUMIF(H705:AL705,"TVD",H707:AL707)+SUMIF(H705:AL705,"PDD",H707:AL707)+SUMIF(H705:AL705,"PMD",H707:AL707)</f>
        <v>0</v>
      </c>
      <c r="BN705" s="261">
        <f>SUMIF(H705:AL705,"PD",H708:AL708)+SUMIF(H705:AL705,"PN",H708:AL708)+SUMIF(H705:AL705,"P/DS",H708:AL708)+SUMIF(H705:AL705,"PN/F",H708:AL708)+SUMIF(H705:AL705,"PN/L",H708:AL708)+SUMIF(H705:AL705,"TV",H708:AL708)+SUMIF(H705:AL705,"TVD",H708:AL708)</f>
        <v>0</v>
      </c>
      <c r="BO705" s="261">
        <f>SUMIF(H705:AL705,"PD",H709:AL709)+SUMIF(H705:AL705,"PN",H709:AL709)+SUMIF(H705:AL705,"P/DS",H709:AL709)+SUMIF(H705:AL705,"PN/F",H709:AL709)+SUMIF(H705:AL705,"PN/L",H709:AL709)+SUMIF(H705:AL705,"TV",H709:AL709)+SUMIF(H705:AL705,"TVD",H709:AL709)</f>
        <v>0</v>
      </c>
      <c r="BP705" s="261">
        <f>SUMIF(H705:AL705,"PD",H710:AL710)+SUMIF(H705:AL705,"PN",H710:AL710)+SUMIF(H705:AL705,"P/DS",H710:AL710)+SUMIF(H705:AL705,"PN/F",H710:AL710)+SUMIF(H705:AL705,"PN/L",H710:AL710)+SUMIF(H705:AL705,"TV",H710:AL710)+SUMIF(H705:AL705,"TVD",H710:AL710)+SUMIF(H705:AL705,"PDD",H710:AL710)+SUMIF(H705:AL705,"PH",H710:AL710)+SUMIF(H705:AL705,"PM",H710:AL710)</f>
        <v>0</v>
      </c>
      <c r="BQ705" s="261">
        <f>SUMIF(H705:AL705,"PD",H711:AL711)+SUMIF(H705:AL705,"PN",H711:AL711)+SUMIF(H705:AL705,"P/DS",H711:AL711)+SUMIF(H705:AL705,"PN/F",H711:AL711)+SUMIF(H705:AL705,"PN/L",H711:AL711)+SUMIF(H705:AL705,"TV",H711:AL711)+SUMIF(H705:AL705,"TVD",H711:AL711)+SUMIF(H705:AL705,"PDD",H711:AL711)+SUMIF(H705:AL705,"PH",H711:AL711)+SUMIF(H705:AL705,"PM",H711:AL711)</f>
        <v>0</v>
      </c>
      <c r="BR705" s="269">
        <f>SUM(H706:AL706)-BL705</f>
        <v>22</v>
      </c>
      <c r="BS705" s="269">
        <f>SUM(H707:AL707)-BM705</f>
        <v>0</v>
      </c>
      <c r="BT705" s="269">
        <f>SUM(H708:AL708)-BN705</f>
        <v>0</v>
      </c>
      <c r="BU705" s="269">
        <f>SUM(H709:AL709)-BO705</f>
        <v>0</v>
      </c>
      <c r="BV705" s="269">
        <f>SUM(H710:AL710)-BP705</f>
        <v>0</v>
      </c>
      <c r="BW705" s="269">
        <f>SUM(H711:AL711)-BQ705</f>
        <v>0</v>
      </c>
      <c r="BX705" s="255">
        <f>SUMIF(H705:AL705,"PD",H712:AL712)+SUMIF(H705:AL705,"PN",H712:AL712)+SUMIF(H705:AL705,"P/DS",H712:AL712)+SUMIF(H705:AL705,"PN/F",H712:AL712)+SUMIF(H705:AL705,"PN/L",H712:AL712)</f>
        <v>0</v>
      </c>
      <c r="BY705" s="255">
        <f>SUM(H712:AL712)-BX705</f>
        <v>0</v>
      </c>
      <c r="BZ705" s="255">
        <f t="shared" ref="BZ705" si="261">+SUM(BL705:BW712)</f>
        <v>22</v>
      </c>
      <c r="CA705" s="266">
        <f>(COUNTIFS(H705:AL705,"PD",H706:AL706,"&gt;=2"))*0.5-IF(CN705="VP",COUNTIFS($H$16:$AL$16,"SAT",H705:AL705,"PD",H706:AL706,"&gt;=2"))*0.5</f>
        <v>0</v>
      </c>
      <c r="CB705" s="266">
        <f>(COUNTIFS(H705:AL705,"PN",H707:AL707,"&gt;=0.5",H706:AL706,"&gt;=1.5"))*0.5+COUNTIFS(H705:AL705,"PDD",H707:AL707,"&gt;=0.5",H706:AL706,"&gt;=1.5")*0.5</f>
        <v>0</v>
      </c>
      <c r="CC705" s="273">
        <f>(COUNTIFS(H705:AL705,"TV",H707:AL707,"&gt;=10"))*0.5+(COUNTIFS(H705:AL705,"PMD",H707:AL707,"&gt;=2"))*0.5</f>
        <v>0</v>
      </c>
      <c r="CD705" s="266">
        <f>(COUNTIFS(H705:AL705,"TVD",H709:AL709,"&gt;=6.5",H707:AL707,"&gt;=3.5"))*0.5</f>
        <v>0</v>
      </c>
      <c r="CE705" s="266">
        <f>(COUNTIFS(H705:AL705,"PD",H710:AL710,"&gt;=10"))*0.5</f>
        <v>0</v>
      </c>
      <c r="CF705" s="266">
        <f>(COUNTIFS(H705:AL705,"PDD",H710:AL710,"&gt;=3.5",H711:AL711,"&gt;=6.5")+COUNTIFS(H705:AL705,"PH",H711:AL711,"&gt;=0.5",H710:AL710,"&gt;=1.5")+COUNTIFS(H705:AL705,"PM",H711:AL711,"&gt;=0.5",H710:AL710,"&gt;=1.5"))*0.5</f>
        <v>0</v>
      </c>
      <c r="CG705" s="266">
        <f>(COUNTIFS(H705:AL705,"DS",H706:AL706,"&gt;=2")+COUNTIFS(H705:AL705,"AL/DS",H706:AL706,"&gt;=2"))*0.5-IF(CN705="VP",COUNTIFS($H$16:$AL$16,"SAT",H705:AL705,"DS",H706:AL706,"&gt;=2"))*0.5</f>
        <v>4</v>
      </c>
      <c r="CH705" s="266">
        <f>(COUNTIFS(H705:AL705,"NS",H707:AL707,"&gt;=0.5",H706:AL706,"&gt;=1.5")+COUNTIFS(H705:AL705,"AL/NS",H707:AL707,"&gt;=0.5",H706:AL706,"&gt;=1.5")+COUNTIFS(H705:AL705,"NHD",H707:AL707,"&gt;=4.5",H710:AL710,"&gt;=2",H706:AL706,"&gt;=1.5"))*0.5</f>
        <v>0</v>
      </c>
      <c r="CI705" s="266">
        <f>(COUNTIF(H707:AL707,"&gt;=10")+COUNTIFS(H705:AL705,"MD",H707:AL707,"&gt;=2")-COUNTIFS(H705:AL705,"TV",H707:AL707,"&gt;=10"))*0.5</f>
        <v>0</v>
      </c>
      <c r="CJ705" s="266">
        <f>(COUNTIFS(H705:AL705,"D",H709:AL709,"&gt;=6.5",H707:AL707,"&gt;=3.5"))*0.5</f>
        <v>0</v>
      </c>
      <c r="CK705" s="266">
        <f>(COUNTIF(H710:AL710,"&gt;=10")-COUNTIFS(H705:AL705,"PD",H710:AL710,"&gt;=10"))*0.5</f>
        <v>0</v>
      </c>
      <c r="CL705" s="265">
        <f>(COUNTIFS(H705:AL705,"NHD",H710:AL710,"&gt;=3.5",H711:AL711,"&gt;=6.5")+COUNTIFS(H705:AL705,"BH",H710:AL710,"&gt;=1.5",H711:AL711,"&gt;=0.5")+COUNTIFS(H705:AL705,"BM",H710:AL710,"&gt;=1.5",H711:AL711,"&gt;=0.5")+COUNTIFS(H705:AL705,"D",H710:AL710,"&gt;=1.5",H711:AL711,"&gt;=0.5"))*0.5</f>
        <v>0</v>
      </c>
      <c r="CM705" s="272"/>
      <c r="CN705" s="264" t="s">
        <v>723</v>
      </c>
      <c r="CO705" s="183">
        <f t="shared" ref="CO705" si="262">+AM705+AN705+AO705+AP705+AQ705+AR705+AS705+AU705+BG705</f>
        <v>26</v>
      </c>
      <c r="CP705" s="225">
        <f>+SUM(I706:I711)-I712</f>
        <v>0</v>
      </c>
      <c r="CQ705" s="225">
        <f>+SUM(J706:J711)-J712</f>
        <v>2.5</v>
      </c>
      <c r="CR705" s="225">
        <f>+SUM(K706:K711)-K712</f>
        <v>2.5</v>
      </c>
      <c r="CS705" s="182"/>
      <c r="CT705" s="182"/>
      <c r="CU705" s="182"/>
      <c r="CV705" s="182"/>
      <c r="CW705" s="182"/>
      <c r="CX705" s="182"/>
      <c r="CY705" s="182"/>
      <c r="CZ705" s="182"/>
      <c r="DA705" s="182"/>
    </row>
    <row r="706" spans="1:105" s="120" customFormat="1" ht="15" customHeight="1">
      <c r="A706" s="228"/>
      <c r="B706" s="277"/>
      <c r="C706" s="280"/>
      <c r="D706" s="237"/>
      <c r="E706" s="237"/>
      <c r="F706" s="242" t="s">
        <v>82</v>
      </c>
      <c r="G706" s="121">
        <v>1.5</v>
      </c>
      <c r="H706" s="83"/>
      <c r="I706" s="83"/>
      <c r="J706" s="83">
        <v>2.5</v>
      </c>
      <c r="K706" s="83">
        <v>2.5</v>
      </c>
      <c r="L706" s="83">
        <v>2.5</v>
      </c>
      <c r="M706" s="83">
        <v>2.5</v>
      </c>
      <c r="N706" s="83"/>
      <c r="O706" s="83"/>
      <c r="P706" s="83"/>
      <c r="Q706" s="83">
        <v>2.5</v>
      </c>
      <c r="R706" s="83"/>
      <c r="S706" s="83">
        <v>2.5</v>
      </c>
      <c r="T706" s="83"/>
      <c r="U706" s="83"/>
      <c r="V706" s="83"/>
      <c r="W706" s="83"/>
      <c r="X706" s="83">
        <v>2.5</v>
      </c>
      <c r="Y706" s="83">
        <v>2.5</v>
      </c>
      <c r="Z706" s="83">
        <v>0.5</v>
      </c>
      <c r="AA706" s="83"/>
      <c r="AB706" s="83"/>
      <c r="AC706" s="79"/>
      <c r="AD706" s="79"/>
      <c r="AE706" s="79"/>
      <c r="AF706" s="79"/>
      <c r="AG706" s="79"/>
      <c r="AH706" s="79"/>
      <c r="AI706" s="79"/>
      <c r="AJ706" s="79"/>
      <c r="AK706" s="79">
        <v>1.5</v>
      </c>
      <c r="AL706" s="79"/>
      <c r="AM706" s="240"/>
      <c r="AN706" s="240"/>
      <c r="AO706" s="240"/>
      <c r="AP706" s="240"/>
      <c r="AQ706" s="240"/>
      <c r="AR706" s="240"/>
      <c r="AS706" s="240"/>
      <c r="AT706" s="256"/>
      <c r="AU706" s="256"/>
      <c r="AV706" s="259"/>
      <c r="AW706" s="259"/>
      <c r="AX706" s="256"/>
      <c r="AY706" s="256"/>
      <c r="AZ706" s="256"/>
      <c r="BA706" s="256"/>
      <c r="BB706" s="256"/>
      <c r="BC706" s="256"/>
      <c r="BD706" s="256"/>
      <c r="BE706" s="256"/>
      <c r="BF706" s="256"/>
      <c r="BG706" s="256"/>
      <c r="BH706" s="256"/>
      <c r="BI706" s="256"/>
      <c r="BJ706" s="256"/>
      <c r="BK706" s="256"/>
      <c r="BL706" s="262"/>
      <c r="BM706" s="262"/>
      <c r="BN706" s="262"/>
      <c r="BO706" s="262"/>
      <c r="BP706" s="262"/>
      <c r="BQ706" s="262"/>
      <c r="BR706" s="270"/>
      <c r="BS706" s="270"/>
      <c r="BT706" s="270"/>
      <c r="BU706" s="270"/>
      <c r="BV706" s="270"/>
      <c r="BW706" s="270"/>
      <c r="BX706" s="256"/>
      <c r="BY706" s="256"/>
      <c r="BZ706" s="256"/>
      <c r="CA706" s="267"/>
      <c r="CB706" s="267"/>
      <c r="CC706" s="274"/>
      <c r="CD706" s="267"/>
      <c r="CE706" s="267"/>
      <c r="CF706" s="267"/>
      <c r="CG706" s="267"/>
      <c r="CH706" s="267"/>
      <c r="CI706" s="267"/>
      <c r="CJ706" s="267"/>
      <c r="CK706" s="267"/>
      <c r="CL706" s="265"/>
      <c r="CM706" s="272"/>
      <c r="CN706" s="264"/>
      <c r="CO706" s="183"/>
      <c r="CP706" s="226"/>
      <c r="CQ706" s="226"/>
      <c r="CR706" s="226"/>
      <c r="CS706" s="182"/>
      <c r="CT706" s="182"/>
      <c r="CU706" s="182"/>
      <c r="CV706" s="182"/>
      <c r="CW706" s="182"/>
      <c r="CX706" s="182"/>
      <c r="CY706" s="182"/>
      <c r="CZ706" s="182"/>
      <c r="DA706" s="182"/>
    </row>
    <row r="707" spans="1:105" s="120" customFormat="1" ht="15" customHeight="1">
      <c r="A707" s="228"/>
      <c r="B707" s="277"/>
      <c r="C707" s="280"/>
      <c r="D707" s="237"/>
      <c r="E707" s="237"/>
      <c r="F707" s="243"/>
      <c r="G707" s="122">
        <v>2</v>
      </c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240"/>
      <c r="AN707" s="240"/>
      <c r="AO707" s="240"/>
      <c r="AP707" s="240"/>
      <c r="AQ707" s="240"/>
      <c r="AR707" s="240"/>
      <c r="AS707" s="240"/>
      <c r="AT707" s="256"/>
      <c r="AU707" s="256"/>
      <c r="AV707" s="259"/>
      <c r="AW707" s="259"/>
      <c r="AX707" s="256"/>
      <c r="AY707" s="256"/>
      <c r="AZ707" s="256"/>
      <c r="BA707" s="256"/>
      <c r="BB707" s="256"/>
      <c r="BC707" s="256"/>
      <c r="BD707" s="256"/>
      <c r="BE707" s="256"/>
      <c r="BF707" s="256"/>
      <c r="BG707" s="256"/>
      <c r="BH707" s="256"/>
      <c r="BI707" s="256"/>
      <c r="BJ707" s="256"/>
      <c r="BK707" s="256"/>
      <c r="BL707" s="262"/>
      <c r="BM707" s="262"/>
      <c r="BN707" s="262"/>
      <c r="BO707" s="262"/>
      <c r="BP707" s="262"/>
      <c r="BQ707" s="262"/>
      <c r="BR707" s="270"/>
      <c r="BS707" s="270"/>
      <c r="BT707" s="270"/>
      <c r="BU707" s="270"/>
      <c r="BV707" s="270"/>
      <c r="BW707" s="270"/>
      <c r="BX707" s="256"/>
      <c r="BY707" s="256"/>
      <c r="BZ707" s="256"/>
      <c r="CA707" s="267"/>
      <c r="CB707" s="267"/>
      <c r="CC707" s="274"/>
      <c r="CD707" s="267"/>
      <c r="CE707" s="267"/>
      <c r="CF707" s="267"/>
      <c r="CG707" s="267"/>
      <c r="CH707" s="267"/>
      <c r="CI707" s="267"/>
      <c r="CJ707" s="267"/>
      <c r="CK707" s="267"/>
      <c r="CL707" s="265"/>
      <c r="CM707" s="272"/>
      <c r="CN707" s="264"/>
      <c r="CO707" s="183"/>
      <c r="CP707" s="226"/>
      <c r="CQ707" s="226"/>
      <c r="CR707" s="226"/>
      <c r="CS707" s="182"/>
      <c r="CT707" s="182"/>
      <c r="CU707" s="182"/>
      <c r="CV707" s="182"/>
      <c r="CW707" s="182"/>
      <c r="CX707" s="182"/>
      <c r="CY707" s="182"/>
      <c r="CZ707" s="182"/>
      <c r="DA707" s="182"/>
    </row>
    <row r="708" spans="1:105" s="120" customFormat="1" ht="15" customHeight="1">
      <c r="A708" s="228"/>
      <c r="B708" s="277"/>
      <c r="C708" s="280"/>
      <c r="D708" s="237"/>
      <c r="E708" s="237"/>
      <c r="F708" s="243"/>
      <c r="G708" s="122">
        <v>2.1</v>
      </c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240"/>
      <c r="AN708" s="240"/>
      <c r="AO708" s="240"/>
      <c r="AP708" s="240"/>
      <c r="AQ708" s="240"/>
      <c r="AR708" s="240"/>
      <c r="AS708" s="240"/>
      <c r="AT708" s="256"/>
      <c r="AU708" s="256"/>
      <c r="AV708" s="259"/>
      <c r="AW708" s="259"/>
      <c r="AX708" s="256"/>
      <c r="AY708" s="256"/>
      <c r="AZ708" s="256"/>
      <c r="BA708" s="256"/>
      <c r="BB708" s="256"/>
      <c r="BC708" s="256"/>
      <c r="BD708" s="256"/>
      <c r="BE708" s="256"/>
      <c r="BF708" s="256"/>
      <c r="BG708" s="256"/>
      <c r="BH708" s="256"/>
      <c r="BI708" s="256"/>
      <c r="BJ708" s="256"/>
      <c r="BK708" s="256"/>
      <c r="BL708" s="262"/>
      <c r="BM708" s="262"/>
      <c r="BN708" s="262"/>
      <c r="BO708" s="262"/>
      <c r="BP708" s="262"/>
      <c r="BQ708" s="262"/>
      <c r="BR708" s="270"/>
      <c r="BS708" s="270"/>
      <c r="BT708" s="270"/>
      <c r="BU708" s="270"/>
      <c r="BV708" s="270"/>
      <c r="BW708" s="270"/>
      <c r="BX708" s="256"/>
      <c r="BY708" s="256"/>
      <c r="BZ708" s="256"/>
      <c r="CA708" s="267"/>
      <c r="CB708" s="267"/>
      <c r="CC708" s="274"/>
      <c r="CD708" s="267"/>
      <c r="CE708" s="267"/>
      <c r="CF708" s="267"/>
      <c r="CG708" s="267"/>
      <c r="CH708" s="267"/>
      <c r="CI708" s="267"/>
      <c r="CJ708" s="267"/>
      <c r="CK708" s="267"/>
      <c r="CL708" s="265"/>
      <c r="CM708" s="272"/>
      <c r="CN708" s="264"/>
      <c r="CO708" s="183"/>
      <c r="CP708" s="226"/>
      <c r="CQ708" s="226"/>
      <c r="CR708" s="226"/>
      <c r="CS708" s="182"/>
      <c r="CT708" s="182"/>
      <c r="CU708" s="182"/>
      <c r="CV708" s="182"/>
      <c r="CW708" s="182"/>
      <c r="CX708" s="182"/>
      <c r="CY708" s="182"/>
      <c r="CZ708" s="182"/>
      <c r="DA708" s="182"/>
    </row>
    <row r="709" spans="1:105" s="120" customFormat="1" ht="15" customHeight="1">
      <c r="A709" s="228"/>
      <c r="B709" s="277"/>
      <c r="C709" s="280"/>
      <c r="D709" s="237"/>
      <c r="E709" s="237"/>
      <c r="F709" s="243"/>
      <c r="G709" s="122">
        <v>2.7</v>
      </c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240"/>
      <c r="AN709" s="240"/>
      <c r="AO709" s="240"/>
      <c r="AP709" s="240"/>
      <c r="AQ709" s="240"/>
      <c r="AR709" s="240"/>
      <c r="AS709" s="240"/>
      <c r="AT709" s="256"/>
      <c r="AU709" s="256"/>
      <c r="AV709" s="259"/>
      <c r="AW709" s="259"/>
      <c r="AX709" s="256"/>
      <c r="AY709" s="256"/>
      <c r="AZ709" s="256"/>
      <c r="BA709" s="256"/>
      <c r="BB709" s="256"/>
      <c r="BC709" s="256"/>
      <c r="BD709" s="256"/>
      <c r="BE709" s="256"/>
      <c r="BF709" s="256"/>
      <c r="BG709" s="256"/>
      <c r="BH709" s="256"/>
      <c r="BI709" s="256"/>
      <c r="BJ709" s="256"/>
      <c r="BK709" s="256"/>
      <c r="BL709" s="262"/>
      <c r="BM709" s="262"/>
      <c r="BN709" s="262"/>
      <c r="BO709" s="262"/>
      <c r="BP709" s="262"/>
      <c r="BQ709" s="262"/>
      <c r="BR709" s="270"/>
      <c r="BS709" s="270"/>
      <c r="BT709" s="270"/>
      <c r="BU709" s="270"/>
      <c r="BV709" s="270"/>
      <c r="BW709" s="270"/>
      <c r="BX709" s="256"/>
      <c r="BY709" s="256"/>
      <c r="BZ709" s="256"/>
      <c r="CA709" s="267"/>
      <c r="CB709" s="267"/>
      <c r="CC709" s="274"/>
      <c r="CD709" s="267"/>
      <c r="CE709" s="267"/>
      <c r="CF709" s="267"/>
      <c r="CG709" s="267"/>
      <c r="CH709" s="267"/>
      <c r="CI709" s="267"/>
      <c r="CJ709" s="267"/>
      <c r="CK709" s="267"/>
      <c r="CL709" s="265"/>
      <c r="CM709" s="272"/>
      <c r="CN709" s="264"/>
      <c r="CO709" s="183"/>
      <c r="CP709" s="226"/>
      <c r="CQ709" s="226"/>
      <c r="CR709" s="226"/>
      <c r="CS709" s="182"/>
      <c r="CT709" s="182"/>
      <c r="CU709" s="182"/>
      <c r="CV709" s="182"/>
      <c r="CW709" s="182"/>
      <c r="CX709" s="182"/>
      <c r="CY709" s="182"/>
      <c r="CZ709" s="182"/>
      <c r="DA709" s="182"/>
    </row>
    <row r="710" spans="1:105" s="120" customFormat="1" ht="15" customHeight="1">
      <c r="A710" s="228"/>
      <c r="B710" s="277"/>
      <c r="C710" s="280"/>
      <c r="D710" s="237"/>
      <c r="E710" s="237"/>
      <c r="F710" s="243"/>
      <c r="G710" s="122">
        <v>3</v>
      </c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240"/>
      <c r="AN710" s="240"/>
      <c r="AO710" s="240"/>
      <c r="AP710" s="240"/>
      <c r="AQ710" s="240"/>
      <c r="AR710" s="240"/>
      <c r="AS710" s="240"/>
      <c r="AT710" s="256"/>
      <c r="AU710" s="256"/>
      <c r="AV710" s="259"/>
      <c r="AW710" s="259"/>
      <c r="AX710" s="256"/>
      <c r="AY710" s="256"/>
      <c r="AZ710" s="256"/>
      <c r="BA710" s="256"/>
      <c r="BB710" s="256"/>
      <c r="BC710" s="256"/>
      <c r="BD710" s="256"/>
      <c r="BE710" s="256"/>
      <c r="BF710" s="256"/>
      <c r="BG710" s="256"/>
      <c r="BH710" s="256"/>
      <c r="BI710" s="256"/>
      <c r="BJ710" s="256"/>
      <c r="BK710" s="256"/>
      <c r="BL710" s="262"/>
      <c r="BM710" s="262"/>
      <c r="BN710" s="262"/>
      <c r="BO710" s="262"/>
      <c r="BP710" s="262"/>
      <c r="BQ710" s="262"/>
      <c r="BR710" s="270"/>
      <c r="BS710" s="270"/>
      <c r="BT710" s="270"/>
      <c r="BU710" s="270"/>
      <c r="BV710" s="270"/>
      <c r="BW710" s="270"/>
      <c r="BX710" s="256"/>
      <c r="BY710" s="256"/>
      <c r="BZ710" s="256"/>
      <c r="CA710" s="267"/>
      <c r="CB710" s="267"/>
      <c r="CC710" s="274"/>
      <c r="CD710" s="267"/>
      <c r="CE710" s="267"/>
      <c r="CF710" s="267"/>
      <c r="CG710" s="267"/>
      <c r="CH710" s="267"/>
      <c r="CI710" s="267"/>
      <c r="CJ710" s="267"/>
      <c r="CK710" s="267"/>
      <c r="CL710" s="265"/>
      <c r="CM710" s="272"/>
      <c r="CN710" s="264"/>
      <c r="CO710" s="183"/>
      <c r="CP710" s="226"/>
      <c r="CQ710" s="226"/>
      <c r="CR710" s="226"/>
      <c r="CS710" s="182"/>
      <c r="CT710" s="182"/>
      <c r="CU710" s="182"/>
      <c r="CV710" s="182"/>
      <c r="CW710" s="182"/>
      <c r="CX710" s="182"/>
      <c r="CY710" s="182"/>
      <c r="CZ710" s="182"/>
      <c r="DA710" s="182"/>
    </row>
    <row r="711" spans="1:105" s="120" customFormat="1" ht="15" customHeight="1">
      <c r="A711" s="228"/>
      <c r="B711" s="277"/>
      <c r="C711" s="280"/>
      <c r="D711" s="237"/>
      <c r="E711" s="237"/>
      <c r="F711" s="244"/>
      <c r="G711" s="123">
        <v>3.9</v>
      </c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1"/>
      <c r="AD711" s="81"/>
      <c r="AE711" s="81"/>
      <c r="AF711" s="81"/>
      <c r="AG711" s="81"/>
      <c r="AH711" s="81"/>
      <c r="AI711" s="81"/>
      <c r="AJ711" s="81"/>
      <c r="AK711" s="81"/>
      <c r="AL711" s="81"/>
      <c r="AM711" s="240"/>
      <c r="AN711" s="240"/>
      <c r="AO711" s="240"/>
      <c r="AP711" s="240"/>
      <c r="AQ711" s="240"/>
      <c r="AR711" s="240"/>
      <c r="AS711" s="240"/>
      <c r="AT711" s="256"/>
      <c r="AU711" s="256"/>
      <c r="AV711" s="259"/>
      <c r="AW711" s="259"/>
      <c r="AX711" s="256"/>
      <c r="AY711" s="256"/>
      <c r="AZ711" s="256"/>
      <c r="BA711" s="256"/>
      <c r="BB711" s="256"/>
      <c r="BC711" s="256"/>
      <c r="BD711" s="256"/>
      <c r="BE711" s="256"/>
      <c r="BF711" s="256"/>
      <c r="BG711" s="256"/>
      <c r="BH711" s="256"/>
      <c r="BI711" s="256"/>
      <c r="BJ711" s="256"/>
      <c r="BK711" s="256"/>
      <c r="BL711" s="262"/>
      <c r="BM711" s="262"/>
      <c r="BN711" s="262"/>
      <c r="BO711" s="262"/>
      <c r="BP711" s="262"/>
      <c r="BQ711" s="262"/>
      <c r="BR711" s="270"/>
      <c r="BS711" s="270"/>
      <c r="BT711" s="270"/>
      <c r="BU711" s="270"/>
      <c r="BV711" s="270"/>
      <c r="BW711" s="270"/>
      <c r="BX711" s="256"/>
      <c r="BY711" s="256"/>
      <c r="BZ711" s="256"/>
      <c r="CA711" s="267"/>
      <c r="CB711" s="267"/>
      <c r="CC711" s="274"/>
      <c r="CD711" s="267"/>
      <c r="CE711" s="267"/>
      <c r="CF711" s="267"/>
      <c r="CG711" s="267"/>
      <c r="CH711" s="267"/>
      <c r="CI711" s="267"/>
      <c r="CJ711" s="267"/>
      <c r="CK711" s="267"/>
      <c r="CL711" s="265"/>
      <c r="CM711" s="272"/>
      <c r="CN711" s="264"/>
      <c r="CO711" s="183"/>
      <c r="CP711" s="226"/>
      <c r="CQ711" s="226"/>
      <c r="CR711" s="226"/>
      <c r="CS711" s="182"/>
      <c r="CT711" s="182"/>
      <c r="CU711" s="182"/>
      <c r="CV711" s="182"/>
      <c r="CW711" s="182"/>
      <c r="CX711" s="182"/>
      <c r="CY711" s="182"/>
      <c r="CZ711" s="182"/>
      <c r="DA711" s="182"/>
    </row>
    <row r="712" spans="1:105" s="120" customFormat="1" ht="15" customHeight="1" thickBot="1">
      <c r="A712" s="229"/>
      <c r="B712" s="278"/>
      <c r="C712" s="281"/>
      <c r="D712" s="238"/>
      <c r="E712" s="238"/>
      <c r="F712" s="245" t="s">
        <v>83</v>
      </c>
      <c r="G712" s="246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241"/>
      <c r="AN712" s="241"/>
      <c r="AO712" s="241"/>
      <c r="AP712" s="241"/>
      <c r="AQ712" s="241"/>
      <c r="AR712" s="241"/>
      <c r="AS712" s="241"/>
      <c r="AT712" s="257"/>
      <c r="AU712" s="257"/>
      <c r="AV712" s="260"/>
      <c r="AW712" s="260"/>
      <c r="AX712" s="257"/>
      <c r="AY712" s="257"/>
      <c r="AZ712" s="257"/>
      <c r="BA712" s="257"/>
      <c r="BB712" s="257"/>
      <c r="BC712" s="257"/>
      <c r="BD712" s="257"/>
      <c r="BE712" s="257"/>
      <c r="BF712" s="257"/>
      <c r="BG712" s="257"/>
      <c r="BH712" s="257"/>
      <c r="BI712" s="257"/>
      <c r="BJ712" s="257"/>
      <c r="BK712" s="257"/>
      <c r="BL712" s="263"/>
      <c r="BM712" s="263"/>
      <c r="BN712" s="263"/>
      <c r="BO712" s="263"/>
      <c r="BP712" s="263"/>
      <c r="BQ712" s="263"/>
      <c r="BR712" s="271"/>
      <c r="BS712" s="271"/>
      <c r="BT712" s="271"/>
      <c r="BU712" s="271"/>
      <c r="BV712" s="271"/>
      <c r="BW712" s="271"/>
      <c r="BX712" s="257"/>
      <c r="BY712" s="257"/>
      <c r="BZ712" s="257"/>
      <c r="CA712" s="268"/>
      <c r="CB712" s="268"/>
      <c r="CC712" s="275"/>
      <c r="CD712" s="268"/>
      <c r="CE712" s="268"/>
      <c r="CF712" s="268"/>
      <c r="CG712" s="268"/>
      <c r="CH712" s="268"/>
      <c r="CI712" s="268"/>
      <c r="CJ712" s="268"/>
      <c r="CK712" s="268"/>
      <c r="CL712" s="265"/>
      <c r="CM712" s="272"/>
      <c r="CN712" s="264"/>
      <c r="CO712" s="183"/>
      <c r="CP712" s="226"/>
      <c r="CQ712" s="226"/>
      <c r="CR712" s="226"/>
      <c r="CS712" s="182"/>
      <c r="CT712" s="182"/>
      <c r="CU712" s="182"/>
      <c r="CV712" s="182"/>
      <c r="CW712" s="182"/>
      <c r="CX712" s="182"/>
      <c r="CY712" s="182"/>
      <c r="CZ712" s="182"/>
      <c r="DA712" s="182"/>
    </row>
    <row r="713" spans="1:105" s="120" customFormat="1" ht="15" customHeight="1">
      <c r="A713" s="227">
        <f t="shared" ref="A713" si="263">A705+1</f>
        <v>88</v>
      </c>
      <c r="B713" s="276" t="s">
        <v>162</v>
      </c>
      <c r="C713" s="279" t="s">
        <v>163</v>
      </c>
      <c r="D713" s="236">
        <v>42796</v>
      </c>
      <c r="E713" s="236" t="s">
        <v>1199</v>
      </c>
      <c r="F713" s="253" t="s">
        <v>80</v>
      </c>
      <c r="G713" s="254"/>
      <c r="H713" s="82" t="s">
        <v>69</v>
      </c>
      <c r="I713" s="82"/>
      <c r="J713" s="82" t="s">
        <v>60</v>
      </c>
      <c r="K713" s="82" t="s">
        <v>60</v>
      </c>
      <c r="L713" s="82" t="s">
        <v>60</v>
      </c>
      <c r="M713" s="82" t="s">
        <v>60</v>
      </c>
      <c r="N713" s="82" t="s">
        <v>60</v>
      </c>
      <c r="O713" s="82"/>
      <c r="P713" s="82" t="s">
        <v>60</v>
      </c>
      <c r="Q713" s="82" t="s">
        <v>60</v>
      </c>
      <c r="R713" s="82" t="s">
        <v>60</v>
      </c>
      <c r="S713" s="82" t="s">
        <v>60</v>
      </c>
      <c r="T713" s="82" t="s">
        <v>60</v>
      </c>
      <c r="U713" s="82" t="s">
        <v>60</v>
      </c>
      <c r="V713" s="82"/>
      <c r="W713" s="82" t="s">
        <v>60</v>
      </c>
      <c r="X713" s="82" t="s">
        <v>67</v>
      </c>
      <c r="Y713" s="82" t="s">
        <v>60</v>
      </c>
      <c r="Z713" s="82" t="s">
        <v>60</v>
      </c>
      <c r="AA713" s="82" t="s">
        <v>60</v>
      </c>
      <c r="AB713" s="82" t="s">
        <v>60</v>
      </c>
      <c r="AC713" s="82"/>
      <c r="AD713" s="82" t="s">
        <v>60</v>
      </c>
      <c r="AE713" s="82" t="s">
        <v>60</v>
      </c>
      <c r="AF713" s="82" t="s">
        <v>60</v>
      </c>
      <c r="AG713" s="82" t="s">
        <v>60</v>
      </c>
      <c r="AH713" s="82" t="s">
        <v>60</v>
      </c>
      <c r="AI713" s="82" t="s">
        <v>1471</v>
      </c>
      <c r="AJ713" s="82"/>
      <c r="AK713" s="82" t="s">
        <v>60</v>
      </c>
      <c r="AL713" s="82" t="s">
        <v>67</v>
      </c>
      <c r="AM713" s="239">
        <f>COUNTIF(H713:AL713,"PH")+COUNTIF(H713:AL713,"PH/L")+COUNTIF(H713:AL713,"PM")</f>
        <v>0</v>
      </c>
      <c r="AN713" s="239">
        <f>COUNTIF(H713:AL713,"PD")+COUNTIF(H713:AL713,"PDD")+COUNTIF(H713:AL713,"P/DS")/2+COUNTIF(H713:AL713,"PMD")</f>
        <v>0</v>
      </c>
      <c r="AO713" s="239">
        <f>COUNTIF(H713:AL713,"PN")+COUNTIF(H713:AL713,"P/NS")/2+COUNTIF(H713:AL713,"PH")+COUNTIF(H713:AL713,"PH/F")/2+COUNTIF(H713:AL713,"PH/L")/2+COUNTIF(H713:AL713,"PM")</f>
        <v>0</v>
      </c>
      <c r="AP713" s="239">
        <f>COUNTIF(H713:AL713,"BH")+COUNTIF(H713:AL713,"AL/BL")+COUNTIF(H713:AL713,"UL/BL")+COUNTIF(H713:AL713,"BM")</f>
        <v>0</v>
      </c>
      <c r="AQ713" s="239">
        <f>COUNTIF(H713:AL713,"DS")+COUNTIF(H713:AL713,"AL/DS")/2+COUNTIF(H713:AL713,"UL/DS")/2+COUNTIF(H713:AL713,"CT")+COUNTIF(H713:AL713,"MD")</f>
        <v>22.5</v>
      </c>
      <c r="AR713" s="239">
        <f>COUNTIF(H713:AL713,"NS")+COUNTIF(H713:AL713,"AL/NS")/2+COUNTIF(H713:AL713,"UL/NS")/2+COUNTIF(H713:AL713,"BH")+COUNTIF(H713:AL713,"AL/BF")/2+COUNTIF(H713:AL713,"AL/BL")/2+COUNTIF(H713:AL713,"UL/BL")/2+COUNTIF(H713:AL713,"UL/BF")/2+COUNTIF(H713:AL713,"BM")</f>
        <v>0</v>
      </c>
      <c r="AS713" s="239">
        <f>COUNTIF(H713:AL713,"AL")+COUNTIF(H713:AL713,"AL/DS")/2+COUNTIF(H713:AL713,"AL/NS")/2+COUNTIF(H713:AL713,"NH")+COUNTIF(H713:AL713,"SL")+COUNTIF(H713:AL713,"NHD")+COUNTIF(H713:AL713,"B")+COUNTIF(H713:AL713,"HL")+COUNTIF(H713:AL713,"AL/BF")/2+COUNTIF(H713:AL713,"AL/BL")/2</f>
        <v>3</v>
      </c>
      <c r="AT713" s="255">
        <f>COUNTIF(H713:AL713,"PD")+COUNTIF(H713:AL713,"PN")+COUNTIF(H713:AL713,"P/DS")/2+COUNTIF(H713:AL713,"P/NS")/2+COUNTIF(H713:AL713,"DS")+COUNTIF(H713:AL713,"NS")+COUNTIF(H713:AL713,"AL")+COUNTIF(H713:AL713,"AL/DS")+COUNTIF(H713:AL713,"AL/NS")+COUNTIF(H713:AL713,"NH")+COUNTIF(H713:AL713,"SL")+COUNTIF(H713:AL713,"UL/DS")/2+COUNTIF(H713:AL713,"UL/NS")/2+COUNTIF(H713:AL713,"CT")+COUNTIF(H713:AL713,"NHD")+COUNTIF(H713:AL713,"PDD")+COUNTIF(H713:AL713,"B")+COUNTIF(H713:AL713,"HL")+COUNTIF(H713:AL713,"PH")+COUNTIF(H713:AL713,"BH")+COUNTIF(H713:AL713,"AL/BF")+COUNTIF(H713:AL713,"AL/BL")+COUNTIF(H713:AL713,"UL/BF")/2+COUNTIF(H713:AL713,"UL/BL")/2+COUNTIF(H713:AL713,"PH/F")/2+COUNTIF(H713:AL713,"PH/L")/2+COUNTIF(H713:AL713,"MD")+COUNTIF(H713:AL713,"PMD")+COUNTIF(H713:AL713,"PM")+COUNTIF(H713:AL713,"BM")</f>
        <v>25.5</v>
      </c>
      <c r="AU713" s="255">
        <f>COUNTIF(H713:AL713,"P/DS")/2+COUNTIF(H713:AL713,"P/NS")/2+COUNTIF(H713:AL713,"IL")+COUNTIF(H713:AL713,"NL")+COUNTIF(H713:AL713,"UL")+COUNTIF(H713:AL713,"UL/DS")/2+COUNTIF(H713:AL713,"UL/NS")/2+COUNTIF(H713:AL713,"KT")+COUNTIF(H713:AL713,"UL/BF")/2+COUNTIF(H713:AL713,"UL/BL")/2+COUNTIF(H713:AL713,"PH/F")/2+COUNTIF(H713:AL713,"PH/L")/2+COUNTIF(H713:AL713,"NB")</f>
        <v>0.5</v>
      </c>
      <c r="AV713" s="258">
        <f>COUNTIF(H713:AL713,"PN")+COUNTIF(H713:AL713,"TVD")+COUNTIF(H713:AL713,"PH")+COUNTIF(H713:AL713,"PM")+COUNTIF(H713:AL713,"PDD")-COUNTIFS(H713:AL713,"PN",H720:AL720,"&gt;=3")-COUNTIFS(H713:AL713,"PM",H720:AL720,"&gt;=3")</f>
        <v>0</v>
      </c>
      <c r="AW713" s="258">
        <f>COUNTIF(H713:AL713,"NS")+COUNTIF(H713:AL713,"D")+COUNTIF(H713:AL713,"BH")+COUNTIF(H713:AL713,"NHD")+COUNTIF(H713:AL713,"BM")-COUNTIFS(H713:AL713,"NS",H720:AL720,"&gt;=3")-COUNTIFS(H713:AL713,"BH",H720:AL720,"&gt;=3")-COUNTIFS(H713:AL713,"BM",H720:AL720,"&gt;=3")</f>
        <v>0</v>
      </c>
      <c r="AX713" s="255">
        <f>COUNTIF(H713:AL713,"AL")+COUNTIF(H713:AL713,"AL/DS")/2+COUNTIF(H713:AL713,"AL/NS")/2+COUNTIF(H713:AL713,"AL/BF")+COUNTIF(H713:AL713,"AL/BL")/2</f>
        <v>2</v>
      </c>
      <c r="AY713" s="255">
        <f>COUNTIF(H713:AL713,"SL")</f>
        <v>0</v>
      </c>
      <c r="AZ713" s="255">
        <f>COUNTIF(H713:AL713,"NH")</f>
        <v>1</v>
      </c>
      <c r="BA713" s="255">
        <f>COUNTIF(H713:AL713,"HL")</f>
        <v>0</v>
      </c>
      <c r="BB713" s="255">
        <f>COUNTIF(G713:AL713,"P/DS")/2+COUNTIF(G713:AL713,"P/NS")/2+COUNTIF(G713:AL713,"UL")+COUNTIF(G713:AL713,"UL/DS")/2+COUNTIF(G713:AL713,"UL/NS")/2+COUNTIF(G713:AL713,"UL/BL")/2+COUNTIF(G713:AL713,"UL/BF")/2+COUNTIF(G713:AL713,"PH/F")/2+COUNTIF(G713:AL713,"PH/L")/2</f>
        <v>0.5</v>
      </c>
      <c r="BC713" s="255">
        <f>COUNTIF(H713:AL713,"NB")</f>
        <v>0</v>
      </c>
      <c r="BD713" s="255">
        <f>COUNTIF(H713:AL713,"NL")</f>
        <v>0</v>
      </c>
      <c r="BE713" s="255">
        <f>COUNTIF(H713:AL713,"IL")</f>
        <v>0</v>
      </c>
      <c r="BF713" s="255">
        <f>COUNTIF(H713:AL713,"KT")</f>
        <v>0</v>
      </c>
      <c r="BG713" s="255">
        <f>COUNTIF(H713:AL713,"L70")</f>
        <v>0</v>
      </c>
      <c r="BH713" s="255">
        <f>COUNTIF(H713:AL713,"MD")</f>
        <v>0</v>
      </c>
      <c r="BI713" s="255">
        <f>COUNTIF(H713:AL713,"PMD")</f>
        <v>0</v>
      </c>
      <c r="BJ713" s="255">
        <f>COUNTIF(H713:AL713,"PM")</f>
        <v>0</v>
      </c>
      <c r="BK713" s="255">
        <f>COUNTIF(H713:AL713,"BM")</f>
        <v>0</v>
      </c>
      <c r="BL713" s="261">
        <f>SUMIF(H713:AL713,"PD",H714:AL714)+SUMIF(H713:AL713,"PN",H714:AL714)+SUMIF(H713:AL713,"P/DS",H714:AL714)+SUMIF(H713:AL713,"PN/F",H714:AL714)+SUMIF(H713:AL713,"PN/L",H714:AL714)+SUMIF(H713:AL713,"TV",H714:AL714)+SUMIF(H713:AL713,"TVD",H714:AL714)+SUMIF(H713:AL713,"PDD",H714:AL714)</f>
        <v>0</v>
      </c>
      <c r="BM713" s="261">
        <f>SUMIF(H713:AL713,"PD",H715:AL715)+SUMIF(H713:AL713,"PN",H715:AL715)+SUMIF(H713:AL713,"P/DS",H715:AL715)+SUMIF(H713:AL713,"PN/F",H715:AL715)+SUMIF(H713:AL713,"PN/L",H715:AL715)+SUMIF(H713:AL713,"TV",H715:AL715)+SUMIF(H713:AL713,"TVD",H715:AL715)+SUMIF(H713:AL713,"PDD",H715:AL715)+SUMIF(H713:AL713,"PMD",H715:AL715)</f>
        <v>0</v>
      </c>
      <c r="BN713" s="261">
        <f>SUMIF(H713:AL713,"PD",H716:AL716)+SUMIF(H713:AL713,"PN",H716:AL716)+SUMIF(H713:AL713,"P/DS",H716:AL716)+SUMIF(H713:AL713,"PN/F",H716:AL716)+SUMIF(H713:AL713,"PN/L",H716:AL716)+SUMIF(H713:AL713,"TV",H716:AL716)+SUMIF(H713:AL713,"TVD",H716:AL716)</f>
        <v>0</v>
      </c>
      <c r="BO713" s="261">
        <f>SUMIF(H713:AL713,"PD",H717:AL717)+SUMIF(H713:AL713,"PN",H717:AL717)+SUMIF(H713:AL713,"P/DS",H717:AL717)+SUMIF(H713:AL713,"PN/F",H717:AL717)+SUMIF(H713:AL713,"PN/L",H717:AL717)+SUMIF(H713:AL713,"TV",H717:AL717)+SUMIF(H713:AL713,"TVD",H717:AL717)</f>
        <v>0</v>
      </c>
      <c r="BP713" s="261">
        <f>SUMIF(H713:AL713,"PD",H718:AL718)+SUMIF(H713:AL713,"PN",H718:AL718)+SUMIF(H713:AL713,"P/DS",H718:AL718)+SUMIF(H713:AL713,"PN/F",H718:AL718)+SUMIF(H713:AL713,"PN/L",H718:AL718)+SUMIF(H713:AL713,"TV",H718:AL718)+SUMIF(H713:AL713,"TVD",H718:AL718)+SUMIF(H713:AL713,"PDD",H718:AL718)+SUMIF(H713:AL713,"PH",H718:AL718)+SUMIF(H713:AL713,"PM",H718:AL718)</f>
        <v>0</v>
      </c>
      <c r="BQ713" s="261">
        <f>SUMIF(H713:AL713,"PD",H719:AL719)+SUMIF(H713:AL713,"PN",H719:AL719)+SUMIF(H713:AL713,"P/DS",H719:AL719)+SUMIF(H713:AL713,"PN/F",H719:AL719)+SUMIF(H713:AL713,"PN/L",H719:AL719)+SUMIF(H713:AL713,"TV",H719:AL719)+SUMIF(H713:AL713,"TVD",H719:AL719)+SUMIF(H713:AL713,"PDD",H719:AL719)+SUMIF(H713:AL713,"PH",H719:AL719)+SUMIF(H713:AL713,"PM",H719:AL719)</f>
        <v>0</v>
      </c>
      <c r="BR713" s="269">
        <f>SUM(H714:AL714)-BL713</f>
        <v>19.5</v>
      </c>
      <c r="BS713" s="269">
        <f>SUM(H715:AL715)-BM713</f>
        <v>0</v>
      </c>
      <c r="BT713" s="269">
        <f>SUM(H716:AL716)-BN713</f>
        <v>0</v>
      </c>
      <c r="BU713" s="269">
        <f>SUM(H717:AL717)-BO713</f>
        <v>0</v>
      </c>
      <c r="BV713" s="269">
        <f>SUM(H718:AL718)-BP713</f>
        <v>0</v>
      </c>
      <c r="BW713" s="269">
        <f>SUM(H719:AL719)-BQ713</f>
        <v>0</v>
      </c>
      <c r="BX713" s="255">
        <f>SUMIF(H713:AL713,"PD",H720:AL720)+SUMIF(H713:AL713,"PN",H720:AL720)+SUMIF(H713:AL713,"P/DS",H720:AL720)+SUMIF(H713:AL713,"PN/F",H720:AL720)+SUMIF(H713:AL713,"PN/L",H720:AL720)</f>
        <v>0</v>
      </c>
      <c r="BY713" s="255">
        <f>SUM(H720:AL720)-BX713</f>
        <v>0</v>
      </c>
      <c r="BZ713" s="255">
        <f t="shared" ref="BZ713" si="264">+SUM(BL713:BW720)</f>
        <v>19.5</v>
      </c>
      <c r="CA713" s="266">
        <f>(COUNTIFS(H713:AL713,"PD",H714:AL714,"&gt;=2"))*0.5-IF(CN713="VP",COUNTIFS($H$16:$AL$16,"SAT",H713:AL713,"PD",H714:AL714,"&gt;=2"))*0.5</f>
        <v>0</v>
      </c>
      <c r="CB713" s="266">
        <f>(COUNTIFS(H713:AL713,"PN",H715:AL715,"&gt;=0.5",H714:AL714,"&gt;=1.5"))*0.5+COUNTIFS(H713:AL713,"PDD",H715:AL715,"&gt;=0.5",H714:AL714,"&gt;=1.5")*0.5</f>
        <v>0</v>
      </c>
      <c r="CC713" s="273">
        <f>(COUNTIFS(H713:AL713,"TV",H715:AL715,"&gt;=10"))*0.5+(COUNTIFS(H713:AL713,"PMD",H715:AL715,"&gt;=2"))*0.5</f>
        <v>0</v>
      </c>
      <c r="CD713" s="266">
        <f>(COUNTIFS(H713:AL713,"TVD",H717:AL717,"&gt;=6.5",H715:AL715,"&gt;=3.5"))*0.5</f>
        <v>0</v>
      </c>
      <c r="CE713" s="266">
        <f>(COUNTIFS(H713:AL713,"PD",H718:AL718,"&gt;=10"))*0.5</f>
        <v>0</v>
      </c>
      <c r="CF713" s="266">
        <f>(COUNTIFS(H713:AL713,"PDD",H718:AL718,"&gt;=3.5",H719:AL719,"&gt;=6.5")+COUNTIFS(H713:AL713,"PH",H719:AL719,"&gt;=0.5",H718:AL718,"&gt;=1.5")+COUNTIFS(H713:AL713,"PM",H719:AL719,"&gt;=0.5",H718:AL718,"&gt;=1.5"))*0.5</f>
        <v>0</v>
      </c>
      <c r="CG713" s="266">
        <f>(COUNTIFS(H713:AL713,"DS",H714:AL714,"&gt;=2")+COUNTIFS(H713:AL713,"AL/DS",H714:AL714,"&gt;=2"))*0.5-IF(CN713="VP",COUNTIFS($H$16:$AL$16,"SAT",H713:AL713,"DS",H714:AL714,"&gt;=2"))*0.5</f>
        <v>4</v>
      </c>
      <c r="CH713" s="266">
        <f>(COUNTIFS(H713:AL713,"NS",H715:AL715,"&gt;=0.5",H714:AL714,"&gt;=1.5")+COUNTIFS(H713:AL713,"AL/NS",H715:AL715,"&gt;=0.5",H714:AL714,"&gt;=1.5")+COUNTIFS(H713:AL713,"NHD",H715:AL715,"&gt;=4.5",H718:AL718,"&gt;=2",H714:AL714,"&gt;=1.5"))*0.5</f>
        <v>0</v>
      </c>
      <c r="CI713" s="266">
        <f>(COUNTIF(H715:AL715,"&gt;=10")+COUNTIFS(H713:AL713,"MD",H715:AL715,"&gt;=2")-COUNTIFS(H713:AL713,"TV",H715:AL715,"&gt;=10"))*0.5</f>
        <v>0</v>
      </c>
      <c r="CJ713" s="266">
        <f>(COUNTIFS(H713:AL713,"D",H717:AL717,"&gt;=6.5",H715:AL715,"&gt;=3.5"))*0.5</f>
        <v>0</v>
      </c>
      <c r="CK713" s="266">
        <f>(COUNTIF(H718:AL718,"&gt;=10")-COUNTIFS(H713:AL713,"PD",H718:AL718,"&gt;=10"))*0.5</f>
        <v>0</v>
      </c>
      <c r="CL713" s="265">
        <f>(COUNTIFS(H713:AL713,"NHD",H718:AL718,"&gt;=3.5",H719:AL719,"&gt;=6.5")+COUNTIFS(H713:AL713,"BH",H718:AL718,"&gt;=1.5",H719:AL719,"&gt;=0.5")+COUNTIFS(H713:AL713,"BM",H718:AL718,"&gt;=1.5",H719:AL719,"&gt;=0.5")+COUNTIFS(H713:AL713,"D",H718:AL718,"&gt;=1.5",H719:AL719,"&gt;=0.5"))*0.5</f>
        <v>0</v>
      </c>
      <c r="CM713" s="272"/>
      <c r="CN713" s="264" t="s">
        <v>723</v>
      </c>
      <c r="CO713" s="183">
        <f t="shared" ref="CO713" si="265">+AM713+AN713+AO713+AP713+AQ713+AR713+AS713+AU713+BG713</f>
        <v>26</v>
      </c>
      <c r="CP713" s="225">
        <f>+SUM(I714:I719)-I720</f>
        <v>0</v>
      </c>
      <c r="CQ713" s="225">
        <f>+SUM(J714:J719)-J720</f>
        <v>0</v>
      </c>
      <c r="CR713" s="225">
        <f>+SUM(K714:K719)-K720</f>
        <v>2.5</v>
      </c>
      <c r="CS713" s="182"/>
      <c r="CT713" s="182"/>
      <c r="CU713" s="182"/>
      <c r="CV713" s="182"/>
      <c r="CW713" s="182"/>
      <c r="CX713" s="182"/>
      <c r="CY713" s="182"/>
      <c r="CZ713" s="182"/>
      <c r="DA713" s="182"/>
    </row>
    <row r="714" spans="1:105" s="120" customFormat="1" ht="15" customHeight="1">
      <c r="A714" s="228"/>
      <c r="B714" s="277"/>
      <c r="C714" s="280"/>
      <c r="D714" s="237"/>
      <c r="E714" s="237"/>
      <c r="F714" s="242" t="s">
        <v>82</v>
      </c>
      <c r="G714" s="121">
        <v>1.5</v>
      </c>
      <c r="H714" s="83"/>
      <c r="I714" s="83"/>
      <c r="J714" s="83"/>
      <c r="K714" s="83">
        <v>2.5</v>
      </c>
      <c r="L714" s="83">
        <v>2.5</v>
      </c>
      <c r="M714" s="83">
        <v>2.5</v>
      </c>
      <c r="N714" s="83">
        <v>2.5</v>
      </c>
      <c r="O714" s="83"/>
      <c r="P714" s="83"/>
      <c r="Q714" s="83">
        <v>2.5</v>
      </c>
      <c r="R714" s="83">
        <v>2.5</v>
      </c>
      <c r="S714" s="83">
        <v>2</v>
      </c>
      <c r="T714" s="83"/>
      <c r="U714" s="83"/>
      <c r="V714" s="83"/>
      <c r="W714" s="83"/>
      <c r="X714" s="83"/>
      <c r="Y714" s="83">
        <v>2.5</v>
      </c>
      <c r="Z714" s="83"/>
      <c r="AA714" s="83"/>
      <c r="AB714" s="83"/>
      <c r="AC714" s="79"/>
      <c r="AD714" s="79"/>
      <c r="AE714" s="79"/>
      <c r="AF714" s="79"/>
      <c r="AG714" s="79"/>
      <c r="AH714" s="79"/>
      <c r="AI714" s="79"/>
      <c r="AJ714" s="79"/>
      <c r="AK714" s="79"/>
      <c r="AL714" s="79"/>
      <c r="AM714" s="240"/>
      <c r="AN714" s="240"/>
      <c r="AO714" s="240"/>
      <c r="AP714" s="240"/>
      <c r="AQ714" s="240"/>
      <c r="AR714" s="240"/>
      <c r="AS714" s="240"/>
      <c r="AT714" s="256"/>
      <c r="AU714" s="256"/>
      <c r="AV714" s="259"/>
      <c r="AW714" s="259"/>
      <c r="AX714" s="256"/>
      <c r="AY714" s="256"/>
      <c r="AZ714" s="256"/>
      <c r="BA714" s="256"/>
      <c r="BB714" s="256"/>
      <c r="BC714" s="256"/>
      <c r="BD714" s="256"/>
      <c r="BE714" s="256"/>
      <c r="BF714" s="256"/>
      <c r="BG714" s="256"/>
      <c r="BH714" s="256"/>
      <c r="BI714" s="256"/>
      <c r="BJ714" s="256"/>
      <c r="BK714" s="256"/>
      <c r="BL714" s="262"/>
      <c r="BM714" s="262"/>
      <c r="BN714" s="262"/>
      <c r="BO714" s="262"/>
      <c r="BP714" s="262"/>
      <c r="BQ714" s="262"/>
      <c r="BR714" s="270"/>
      <c r="BS714" s="270"/>
      <c r="BT714" s="270"/>
      <c r="BU714" s="270"/>
      <c r="BV714" s="270"/>
      <c r="BW714" s="270"/>
      <c r="BX714" s="256"/>
      <c r="BY714" s="256"/>
      <c r="BZ714" s="256"/>
      <c r="CA714" s="267"/>
      <c r="CB714" s="267"/>
      <c r="CC714" s="274"/>
      <c r="CD714" s="267"/>
      <c r="CE714" s="267"/>
      <c r="CF714" s="267"/>
      <c r="CG714" s="267"/>
      <c r="CH714" s="267"/>
      <c r="CI714" s="267"/>
      <c r="CJ714" s="267"/>
      <c r="CK714" s="267"/>
      <c r="CL714" s="265"/>
      <c r="CM714" s="272"/>
      <c r="CN714" s="264"/>
      <c r="CO714" s="183"/>
      <c r="CP714" s="226"/>
      <c r="CQ714" s="226"/>
      <c r="CR714" s="226"/>
      <c r="CS714" s="182"/>
      <c r="CT714" s="182"/>
      <c r="CU714" s="182"/>
      <c r="CV714" s="182"/>
      <c r="CW714" s="182"/>
      <c r="CX714" s="182"/>
      <c r="CY714" s="182"/>
      <c r="CZ714" s="182"/>
      <c r="DA714" s="182"/>
    </row>
    <row r="715" spans="1:105" s="120" customFormat="1" ht="15" customHeight="1">
      <c r="A715" s="228"/>
      <c r="B715" s="277"/>
      <c r="C715" s="280"/>
      <c r="D715" s="237"/>
      <c r="E715" s="237"/>
      <c r="F715" s="243"/>
      <c r="G715" s="122">
        <v>2</v>
      </c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240"/>
      <c r="AN715" s="240"/>
      <c r="AO715" s="240"/>
      <c r="AP715" s="240"/>
      <c r="AQ715" s="240"/>
      <c r="AR715" s="240"/>
      <c r="AS715" s="240"/>
      <c r="AT715" s="256"/>
      <c r="AU715" s="256"/>
      <c r="AV715" s="259"/>
      <c r="AW715" s="259"/>
      <c r="AX715" s="256"/>
      <c r="AY715" s="256"/>
      <c r="AZ715" s="256"/>
      <c r="BA715" s="256"/>
      <c r="BB715" s="256"/>
      <c r="BC715" s="256"/>
      <c r="BD715" s="256"/>
      <c r="BE715" s="256"/>
      <c r="BF715" s="256"/>
      <c r="BG715" s="256"/>
      <c r="BH715" s="256"/>
      <c r="BI715" s="256"/>
      <c r="BJ715" s="256"/>
      <c r="BK715" s="256"/>
      <c r="BL715" s="262"/>
      <c r="BM715" s="262"/>
      <c r="BN715" s="262"/>
      <c r="BO715" s="262"/>
      <c r="BP715" s="262"/>
      <c r="BQ715" s="262"/>
      <c r="BR715" s="270"/>
      <c r="BS715" s="270"/>
      <c r="BT715" s="270"/>
      <c r="BU715" s="270"/>
      <c r="BV715" s="270"/>
      <c r="BW715" s="270"/>
      <c r="BX715" s="256"/>
      <c r="BY715" s="256"/>
      <c r="BZ715" s="256"/>
      <c r="CA715" s="267"/>
      <c r="CB715" s="267"/>
      <c r="CC715" s="274"/>
      <c r="CD715" s="267"/>
      <c r="CE715" s="267"/>
      <c r="CF715" s="267"/>
      <c r="CG715" s="267"/>
      <c r="CH715" s="267"/>
      <c r="CI715" s="267"/>
      <c r="CJ715" s="267"/>
      <c r="CK715" s="267"/>
      <c r="CL715" s="265"/>
      <c r="CM715" s="272"/>
      <c r="CN715" s="264"/>
      <c r="CO715" s="183"/>
      <c r="CP715" s="226"/>
      <c r="CQ715" s="226"/>
      <c r="CR715" s="226"/>
      <c r="CS715" s="182"/>
      <c r="CT715" s="182"/>
      <c r="CU715" s="182"/>
      <c r="CV715" s="182"/>
      <c r="CW715" s="182"/>
      <c r="CX715" s="182"/>
      <c r="CY715" s="182"/>
      <c r="CZ715" s="182"/>
      <c r="DA715" s="182"/>
    </row>
    <row r="716" spans="1:105" s="120" customFormat="1" ht="15" customHeight="1">
      <c r="A716" s="228"/>
      <c r="B716" s="277"/>
      <c r="C716" s="280"/>
      <c r="D716" s="237"/>
      <c r="E716" s="237"/>
      <c r="F716" s="243"/>
      <c r="G716" s="122">
        <v>2.1</v>
      </c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240"/>
      <c r="AN716" s="240"/>
      <c r="AO716" s="240"/>
      <c r="AP716" s="240"/>
      <c r="AQ716" s="240"/>
      <c r="AR716" s="240"/>
      <c r="AS716" s="240"/>
      <c r="AT716" s="256"/>
      <c r="AU716" s="256"/>
      <c r="AV716" s="259"/>
      <c r="AW716" s="259"/>
      <c r="AX716" s="256"/>
      <c r="AY716" s="256"/>
      <c r="AZ716" s="256"/>
      <c r="BA716" s="256"/>
      <c r="BB716" s="256"/>
      <c r="BC716" s="256"/>
      <c r="BD716" s="256"/>
      <c r="BE716" s="256"/>
      <c r="BF716" s="256"/>
      <c r="BG716" s="256"/>
      <c r="BH716" s="256"/>
      <c r="BI716" s="256"/>
      <c r="BJ716" s="256"/>
      <c r="BK716" s="256"/>
      <c r="BL716" s="262"/>
      <c r="BM716" s="262"/>
      <c r="BN716" s="262"/>
      <c r="BO716" s="262"/>
      <c r="BP716" s="262"/>
      <c r="BQ716" s="262"/>
      <c r="BR716" s="270"/>
      <c r="BS716" s="270"/>
      <c r="BT716" s="270"/>
      <c r="BU716" s="270"/>
      <c r="BV716" s="270"/>
      <c r="BW716" s="270"/>
      <c r="BX716" s="256"/>
      <c r="BY716" s="256"/>
      <c r="BZ716" s="256"/>
      <c r="CA716" s="267"/>
      <c r="CB716" s="267"/>
      <c r="CC716" s="274"/>
      <c r="CD716" s="267"/>
      <c r="CE716" s="267"/>
      <c r="CF716" s="267"/>
      <c r="CG716" s="267"/>
      <c r="CH716" s="267"/>
      <c r="CI716" s="267"/>
      <c r="CJ716" s="267"/>
      <c r="CK716" s="267"/>
      <c r="CL716" s="265"/>
      <c r="CM716" s="272"/>
      <c r="CN716" s="264"/>
      <c r="CO716" s="183"/>
      <c r="CP716" s="226"/>
      <c r="CQ716" s="226"/>
      <c r="CR716" s="226"/>
      <c r="CS716" s="182"/>
      <c r="CT716" s="182"/>
      <c r="CU716" s="182"/>
      <c r="CV716" s="182"/>
      <c r="CW716" s="182"/>
      <c r="CX716" s="182"/>
      <c r="CY716" s="182"/>
      <c r="CZ716" s="182"/>
      <c r="DA716" s="182"/>
    </row>
    <row r="717" spans="1:105" s="120" customFormat="1" ht="15" customHeight="1">
      <c r="A717" s="228"/>
      <c r="B717" s="277"/>
      <c r="C717" s="280"/>
      <c r="D717" s="237"/>
      <c r="E717" s="237"/>
      <c r="F717" s="243"/>
      <c r="G717" s="122">
        <v>2.7</v>
      </c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240"/>
      <c r="AN717" s="240"/>
      <c r="AO717" s="240"/>
      <c r="AP717" s="240"/>
      <c r="AQ717" s="240"/>
      <c r="AR717" s="240"/>
      <c r="AS717" s="240"/>
      <c r="AT717" s="256"/>
      <c r="AU717" s="256"/>
      <c r="AV717" s="259"/>
      <c r="AW717" s="259"/>
      <c r="AX717" s="256"/>
      <c r="AY717" s="256"/>
      <c r="AZ717" s="256"/>
      <c r="BA717" s="256"/>
      <c r="BB717" s="256"/>
      <c r="BC717" s="256"/>
      <c r="BD717" s="256"/>
      <c r="BE717" s="256"/>
      <c r="BF717" s="256"/>
      <c r="BG717" s="256"/>
      <c r="BH717" s="256"/>
      <c r="BI717" s="256"/>
      <c r="BJ717" s="256"/>
      <c r="BK717" s="256"/>
      <c r="BL717" s="262"/>
      <c r="BM717" s="262"/>
      <c r="BN717" s="262"/>
      <c r="BO717" s="262"/>
      <c r="BP717" s="262"/>
      <c r="BQ717" s="262"/>
      <c r="BR717" s="270"/>
      <c r="BS717" s="270"/>
      <c r="BT717" s="270"/>
      <c r="BU717" s="270"/>
      <c r="BV717" s="270"/>
      <c r="BW717" s="270"/>
      <c r="BX717" s="256"/>
      <c r="BY717" s="256"/>
      <c r="BZ717" s="256"/>
      <c r="CA717" s="267"/>
      <c r="CB717" s="267"/>
      <c r="CC717" s="274"/>
      <c r="CD717" s="267"/>
      <c r="CE717" s="267"/>
      <c r="CF717" s="267"/>
      <c r="CG717" s="267"/>
      <c r="CH717" s="267"/>
      <c r="CI717" s="267"/>
      <c r="CJ717" s="267"/>
      <c r="CK717" s="267"/>
      <c r="CL717" s="265"/>
      <c r="CM717" s="272"/>
      <c r="CN717" s="264"/>
      <c r="CO717" s="183"/>
      <c r="CP717" s="226"/>
      <c r="CQ717" s="226"/>
      <c r="CR717" s="226"/>
      <c r="CS717" s="182"/>
      <c r="CT717" s="182"/>
      <c r="CU717" s="182"/>
      <c r="CV717" s="182"/>
      <c r="CW717" s="182"/>
      <c r="CX717" s="182"/>
      <c r="CY717" s="182"/>
      <c r="CZ717" s="182"/>
      <c r="DA717" s="182"/>
    </row>
    <row r="718" spans="1:105" s="120" customFormat="1" ht="15" customHeight="1">
      <c r="A718" s="228"/>
      <c r="B718" s="277"/>
      <c r="C718" s="280"/>
      <c r="D718" s="237"/>
      <c r="E718" s="237"/>
      <c r="F718" s="243"/>
      <c r="G718" s="122">
        <v>3</v>
      </c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240"/>
      <c r="AN718" s="240"/>
      <c r="AO718" s="240"/>
      <c r="AP718" s="240"/>
      <c r="AQ718" s="240"/>
      <c r="AR718" s="240"/>
      <c r="AS718" s="240"/>
      <c r="AT718" s="256"/>
      <c r="AU718" s="256"/>
      <c r="AV718" s="259"/>
      <c r="AW718" s="259"/>
      <c r="AX718" s="256"/>
      <c r="AY718" s="256"/>
      <c r="AZ718" s="256"/>
      <c r="BA718" s="256"/>
      <c r="BB718" s="256"/>
      <c r="BC718" s="256"/>
      <c r="BD718" s="256"/>
      <c r="BE718" s="256"/>
      <c r="BF718" s="256"/>
      <c r="BG718" s="256"/>
      <c r="BH718" s="256"/>
      <c r="BI718" s="256"/>
      <c r="BJ718" s="256"/>
      <c r="BK718" s="256"/>
      <c r="BL718" s="262"/>
      <c r="BM718" s="262"/>
      <c r="BN718" s="262"/>
      <c r="BO718" s="262"/>
      <c r="BP718" s="262"/>
      <c r="BQ718" s="262"/>
      <c r="BR718" s="270"/>
      <c r="BS718" s="270"/>
      <c r="BT718" s="270"/>
      <c r="BU718" s="270"/>
      <c r="BV718" s="270"/>
      <c r="BW718" s="270"/>
      <c r="BX718" s="256"/>
      <c r="BY718" s="256"/>
      <c r="BZ718" s="256"/>
      <c r="CA718" s="267"/>
      <c r="CB718" s="267"/>
      <c r="CC718" s="274"/>
      <c r="CD718" s="267"/>
      <c r="CE718" s="267"/>
      <c r="CF718" s="267"/>
      <c r="CG718" s="267"/>
      <c r="CH718" s="267"/>
      <c r="CI718" s="267"/>
      <c r="CJ718" s="267"/>
      <c r="CK718" s="267"/>
      <c r="CL718" s="265"/>
      <c r="CM718" s="272"/>
      <c r="CN718" s="264"/>
      <c r="CO718" s="183"/>
      <c r="CP718" s="226"/>
      <c r="CQ718" s="226"/>
      <c r="CR718" s="226"/>
      <c r="CS718" s="182"/>
      <c r="CT718" s="182"/>
      <c r="CU718" s="182"/>
      <c r="CV718" s="182"/>
      <c r="CW718" s="182"/>
      <c r="CX718" s="182"/>
      <c r="CY718" s="182"/>
      <c r="CZ718" s="182"/>
      <c r="DA718" s="182"/>
    </row>
    <row r="719" spans="1:105" s="120" customFormat="1" ht="15" customHeight="1">
      <c r="A719" s="228"/>
      <c r="B719" s="277"/>
      <c r="C719" s="280"/>
      <c r="D719" s="237"/>
      <c r="E719" s="237"/>
      <c r="F719" s="244"/>
      <c r="G719" s="123">
        <v>3.9</v>
      </c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1"/>
      <c r="AD719" s="81"/>
      <c r="AE719" s="81"/>
      <c r="AF719" s="81"/>
      <c r="AG719" s="81"/>
      <c r="AH719" s="81"/>
      <c r="AI719" s="81"/>
      <c r="AJ719" s="81"/>
      <c r="AK719" s="81"/>
      <c r="AL719" s="81"/>
      <c r="AM719" s="240"/>
      <c r="AN719" s="240"/>
      <c r="AO719" s="240"/>
      <c r="AP719" s="240"/>
      <c r="AQ719" s="240"/>
      <c r="AR719" s="240"/>
      <c r="AS719" s="240"/>
      <c r="AT719" s="256"/>
      <c r="AU719" s="256"/>
      <c r="AV719" s="259"/>
      <c r="AW719" s="259"/>
      <c r="AX719" s="256"/>
      <c r="AY719" s="256"/>
      <c r="AZ719" s="256"/>
      <c r="BA719" s="256"/>
      <c r="BB719" s="256"/>
      <c r="BC719" s="256"/>
      <c r="BD719" s="256"/>
      <c r="BE719" s="256"/>
      <c r="BF719" s="256"/>
      <c r="BG719" s="256"/>
      <c r="BH719" s="256"/>
      <c r="BI719" s="256"/>
      <c r="BJ719" s="256"/>
      <c r="BK719" s="256"/>
      <c r="BL719" s="262"/>
      <c r="BM719" s="262"/>
      <c r="BN719" s="262"/>
      <c r="BO719" s="262"/>
      <c r="BP719" s="262"/>
      <c r="BQ719" s="262"/>
      <c r="BR719" s="270"/>
      <c r="BS719" s="270"/>
      <c r="BT719" s="270"/>
      <c r="BU719" s="270"/>
      <c r="BV719" s="270"/>
      <c r="BW719" s="270"/>
      <c r="BX719" s="256"/>
      <c r="BY719" s="256"/>
      <c r="BZ719" s="256"/>
      <c r="CA719" s="267"/>
      <c r="CB719" s="267"/>
      <c r="CC719" s="274"/>
      <c r="CD719" s="267"/>
      <c r="CE719" s="267"/>
      <c r="CF719" s="267"/>
      <c r="CG719" s="267"/>
      <c r="CH719" s="267"/>
      <c r="CI719" s="267"/>
      <c r="CJ719" s="267"/>
      <c r="CK719" s="267"/>
      <c r="CL719" s="265"/>
      <c r="CM719" s="272"/>
      <c r="CN719" s="264"/>
      <c r="CO719" s="183"/>
      <c r="CP719" s="226"/>
      <c r="CQ719" s="226"/>
      <c r="CR719" s="226"/>
      <c r="CS719" s="182"/>
      <c r="CT719" s="182"/>
      <c r="CU719" s="182"/>
      <c r="CV719" s="182"/>
      <c r="CW719" s="182"/>
      <c r="CX719" s="182"/>
      <c r="CY719" s="182"/>
      <c r="CZ719" s="182"/>
      <c r="DA719" s="182"/>
    </row>
    <row r="720" spans="1:105" s="120" customFormat="1" ht="15" customHeight="1" thickBot="1">
      <c r="A720" s="229"/>
      <c r="B720" s="278"/>
      <c r="C720" s="281"/>
      <c r="D720" s="238"/>
      <c r="E720" s="238"/>
      <c r="F720" s="245" t="s">
        <v>83</v>
      </c>
      <c r="G720" s="246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241"/>
      <c r="AN720" s="241"/>
      <c r="AO720" s="241"/>
      <c r="AP720" s="241"/>
      <c r="AQ720" s="241"/>
      <c r="AR720" s="241"/>
      <c r="AS720" s="241"/>
      <c r="AT720" s="257"/>
      <c r="AU720" s="257"/>
      <c r="AV720" s="260"/>
      <c r="AW720" s="260"/>
      <c r="AX720" s="257"/>
      <c r="AY720" s="257"/>
      <c r="AZ720" s="257"/>
      <c r="BA720" s="257"/>
      <c r="BB720" s="257"/>
      <c r="BC720" s="257"/>
      <c r="BD720" s="257"/>
      <c r="BE720" s="257"/>
      <c r="BF720" s="257"/>
      <c r="BG720" s="257"/>
      <c r="BH720" s="257"/>
      <c r="BI720" s="257"/>
      <c r="BJ720" s="257"/>
      <c r="BK720" s="257"/>
      <c r="BL720" s="263"/>
      <c r="BM720" s="263"/>
      <c r="BN720" s="263"/>
      <c r="BO720" s="263"/>
      <c r="BP720" s="263"/>
      <c r="BQ720" s="263"/>
      <c r="BR720" s="271"/>
      <c r="BS720" s="271"/>
      <c r="BT720" s="271"/>
      <c r="BU720" s="271"/>
      <c r="BV720" s="271"/>
      <c r="BW720" s="271"/>
      <c r="BX720" s="257"/>
      <c r="BY720" s="257"/>
      <c r="BZ720" s="257"/>
      <c r="CA720" s="268"/>
      <c r="CB720" s="268"/>
      <c r="CC720" s="275"/>
      <c r="CD720" s="268"/>
      <c r="CE720" s="268"/>
      <c r="CF720" s="268"/>
      <c r="CG720" s="268"/>
      <c r="CH720" s="268"/>
      <c r="CI720" s="268"/>
      <c r="CJ720" s="268"/>
      <c r="CK720" s="268"/>
      <c r="CL720" s="265"/>
      <c r="CM720" s="272"/>
      <c r="CN720" s="264"/>
      <c r="CO720" s="183"/>
      <c r="CP720" s="226"/>
      <c r="CQ720" s="226"/>
      <c r="CR720" s="226"/>
      <c r="CS720" s="182"/>
      <c r="CT720" s="182"/>
      <c r="CU720" s="182"/>
      <c r="CV720" s="182"/>
      <c r="CW720" s="182"/>
      <c r="CX720" s="182"/>
      <c r="CY720" s="182"/>
      <c r="CZ720" s="182"/>
      <c r="DA720" s="182"/>
    </row>
    <row r="721" spans="1:105" s="120" customFormat="1" ht="15" customHeight="1">
      <c r="A721" s="227">
        <f t="shared" ref="A721" si="266">A713+1</f>
        <v>89</v>
      </c>
      <c r="B721" s="276" t="s">
        <v>164</v>
      </c>
      <c r="C721" s="279" t="s">
        <v>165</v>
      </c>
      <c r="D721" s="236">
        <v>42851</v>
      </c>
      <c r="E721" s="236" t="s">
        <v>1199</v>
      </c>
      <c r="F721" s="253" t="s">
        <v>80</v>
      </c>
      <c r="G721" s="254"/>
      <c r="H721" s="82" t="s">
        <v>69</v>
      </c>
      <c r="I721" s="82"/>
      <c r="J721" s="82" t="s">
        <v>71</v>
      </c>
      <c r="K721" s="82" t="s">
        <v>71</v>
      </c>
      <c r="L721" s="82" t="s">
        <v>71</v>
      </c>
      <c r="M721" s="82" t="s">
        <v>71</v>
      </c>
      <c r="N721" s="82" t="s">
        <v>71</v>
      </c>
      <c r="O721" s="82"/>
      <c r="P721" s="82" t="s">
        <v>71</v>
      </c>
      <c r="Q721" s="82" t="s">
        <v>71</v>
      </c>
      <c r="R721" s="82" t="s">
        <v>71</v>
      </c>
      <c r="S721" s="82" t="s">
        <v>60</v>
      </c>
      <c r="T721" s="82" t="s">
        <v>60</v>
      </c>
      <c r="U721" s="82" t="s">
        <v>60</v>
      </c>
      <c r="V721" s="82"/>
      <c r="W721" s="82" t="s">
        <v>60</v>
      </c>
      <c r="X721" s="82" t="s">
        <v>60</v>
      </c>
      <c r="Y721" s="82" t="s">
        <v>60</v>
      </c>
      <c r="Z721" s="82" t="s">
        <v>60</v>
      </c>
      <c r="AA721" s="82" t="s">
        <v>60</v>
      </c>
      <c r="AB721" s="82" t="s">
        <v>60</v>
      </c>
      <c r="AC721" s="82"/>
      <c r="AD721" s="82" t="s">
        <v>60</v>
      </c>
      <c r="AE721" s="82" t="s">
        <v>60</v>
      </c>
      <c r="AF721" s="82" t="s">
        <v>60</v>
      </c>
      <c r="AG721" s="82" t="s">
        <v>60</v>
      </c>
      <c r="AH721" s="82" t="s">
        <v>60</v>
      </c>
      <c r="AI721" s="82" t="s">
        <v>1471</v>
      </c>
      <c r="AJ721" s="82"/>
      <c r="AK721" s="82" t="s">
        <v>60</v>
      </c>
      <c r="AL721" s="82" t="s">
        <v>60</v>
      </c>
      <c r="AM721" s="239">
        <f>COUNTIF(H721:AL721,"PH")+COUNTIF(H721:AL721,"PH/L")+COUNTIF(H721:AL721,"PM")</f>
        <v>0</v>
      </c>
      <c r="AN721" s="239">
        <f>COUNTIF(H721:AL721,"PD")+COUNTIF(H721:AL721,"PDD")+COUNTIF(H721:AL721,"P/DS")/2+COUNTIF(H721:AL721,"PMD")</f>
        <v>0</v>
      </c>
      <c r="AO721" s="239">
        <f>COUNTIF(H721:AL721,"PN")+COUNTIF(H721:AL721,"P/NS")/2+COUNTIF(H721:AL721,"PH")+COUNTIF(H721:AL721,"PH/F")/2+COUNTIF(H721:AL721,"PH/L")/2+COUNTIF(H721:AL721,"PM")</f>
        <v>0</v>
      </c>
      <c r="AP721" s="239">
        <f>COUNTIF(H721:AL721,"BH")+COUNTIF(H721:AL721,"AL/BL")+COUNTIF(H721:AL721,"UL/BL")+COUNTIF(H721:AL721,"BM")</f>
        <v>0</v>
      </c>
      <c r="AQ721" s="239">
        <f>COUNTIF(H721:AL721,"DS")+COUNTIF(H721:AL721,"AL/DS")/2+COUNTIF(H721:AL721,"UL/DS")/2+COUNTIF(H721:AL721,"CT")+COUNTIF(H721:AL721,"MD")</f>
        <v>16.5</v>
      </c>
      <c r="AR721" s="239">
        <f>COUNTIF(H721:AL721,"NS")+COUNTIF(H721:AL721,"AL/NS")/2+COUNTIF(H721:AL721,"UL/NS")/2+COUNTIF(H721:AL721,"BH")+COUNTIF(H721:AL721,"AL/BF")/2+COUNTIF(H721:AL721,"AL/BL")/2+COUNTIF(H721:AL721,"UL/BL")/2+COUNTIF(H721:AL721,"UL/BF")/2+COUNTIF(H721:AL721,"BM")</f>
        <v>0</v>
      </c>
      <c r="AS721" s="239">
        <f>COUNTIF(H721:AL721,"AL")+COUNTIF(H721:AL721,"AL/DS")/2+COUNTIF(H721:AL721,"AL/NS")/2+COUNTIF(H721:AL721,"NH")+COUNTIF(H721:AL721,"SL")+COUNTIF(H721:AL721,"NHD")+COUNTIF(H721:AL721,"B")+COUNTIF(H721:AL721,"HL")+COUNTIF(H721:AL721,"AL/BF")/2+COUNTIF(H721:AL721,"AL/BL")/2</f>
        <v>1</v>
      </c>
      <c r="AT721" s="255">
        <f>COUNTIF(H721:AL721,"PD")+COUNTIF(H721:AL721,"PN")+COUNTIF(H721:AL721,"P/DS")/2+COUNTIF(H721:AL721,"P/NS")/2+COUNTIF(H721:AL721,"DS")+COUNTIF(H721:AL721,"NS")+COUNTIF(H721:AL721,"AL")+COUNTIF(H721:AL721,"AL/DS")+COUNTIF(H721:AL721,"AL/NS")+COUNTIF(H721:AL721,"NH")+COUNTIF(H721:AL721,"SL")+COUNTIF(H721:AL721,"UL/DS")/2+COUNTIF(H721:AL721,"UL/NS")/2+COUNTIF(H721:AL721,"CT")+COUNTIF(H721:AL721,"NHD")+COUNTIF(H721:AL721,"PDD")+COUNTIF(H721:AL721,"B")+COUNTIF(H721:AL721,"HL")+COUNTIF(H721:AL721,"PH")+COUNTIF(H721:AL721,"BH")+COUNTIF(H721:AL721,"AL/BF")+COUNTIF(H721:AL721,"AL/BL")+COUNTIF(H721:AL721,"UL/BF")/2+COUNTIF(H721:AL721,"UL/BL")/2+COUNTIF(H721:AL721,"PH/F")/2+COUNTIF(H721:AL721,"PH/L")/2+COUNTIF(H721:AL721,"MD")+COUNTIF(H721:AL721,"PMD")+COUNTIF(H721:AL721,"PM")+COUNTIF(H721:AL721,"BM")</f>
        <v>17.5</v>
      </c>
      <c r="AU721" s="255">
        <f>COUNTIF(H721:AL721,"P/DS")/2+COUNTIF(H721:AL721,"P/NS")/2+COUNTIF(H721:AL721,"IL")+COUNTIF(H721:AL721,"NL")+COUNTIF(H721:AL721,"UL")+COUNTIF(H721:AL721,"UL/DS")/2+COUNTIF(H721:AL721,"UL/NS")/2+COUNTIF(H721:AL721,"KT")+COUNTIF(H721:AL721,"UL/BF")/2+COUNTIF(H721:AL721,"UL/BL")/2+COUNTIF(H721:AL721,"PH/F")/2+COUNTIF(H721:AL721,"PH/L")/2+COUNTIF(H721:AL721,"NB")</f>
        <v>8.5</v>
      </c>
      <c r="AV721" s="258">
        <f>COUNTIF(H721:AL721,"PN")+COUNTIF(H721:AL721,"TVD")+COUNTIF(H721:AL721,"PH")+COUNTIF(H721:AL721,"PM")+COUNTIF(H721:AL721,"PDD")-COUNTIFS(H721:AL721,"PN",H728:AL728,"&gt;=3")-COUNTIFS(H721:AL721,"PM",H728:AL728,"&gt;=3")</f>
        <v>0</v>
      </c>
      <c r="AW721" s="258">
        <f>COUNTIF(H721:AL721,"NS")+COUNTIF(H721:AL721,"D")+COUNTIF(H721:AL721,"BH")+COUNTIF(H721:AL721,"NHD")+COUNTIF(H721:AL721,"BM")-COUNTIFS(H721:AL721,"NS",H728:AL728,"&gt;=3")-COUNTIFS(H721:AL721,"BH",H728:AL728,"&gt;=3")-COUNTIFS(H721:AL721,"BM",H728:AL728,"&gt;=3")</f>
        <v>0</v>
      </c>
      <c r="AX721" s="255">
        <f>COUNTIF(H721:AL721,"AL")+COUNTIF(H721:AL721,"AL/DS")/2+COUNTIF(H721:AL721,"AL/NS")/2+COUNTIF(H721:AL721,"AL/BF")+COUNTIF(H721:AL721,"AL/BL")/2</f>
        <v>0</v>
      </c>
      <c r="AY721" s="255">
        <f>COUNTIF(H721:AL721,"SL")</f>
        <v>0</v>
      </c>
      <c r="AZ721" s="255">
        <f>COUNTIF(H721:AL721,"NH")</f>
        <v>1</v>
      </c>
      <c r="BA721" s="255">
        <f>COUNTIF(H721:AL721,"HL")</f>
        <v>0</v>
      </c>
      <c r="BB721" s="255">
        <f>COUNTIF(G721:AL721,"P/DS")/2+COUNTIF(G721:AL721,"P/NS")/2+COUNTIF(G721:AL721,"UL")+COUNTIF(G721:AL721,"UL/DS")/2+COUNTIF(G721:AL721,"UL/NS")/2+COUNTIF(G721:AL721,"UL/BL")/2+COUNTIF(G721:AL721,"UL/BF")/2+COUNTIF(G721:AL721,"PH/F")/2+COUNTIF(G721:AL721,"PH/L")/2</f>
        <v>8.5</v>
      </c>
      <c r="BC721" s="255">
        <f>COUNTIF(H721:AL721,"NB")</f>
        <v>0</v>
      </c>
      <c r="BD721" s="255">
        <f>COUNTIF(H721:AL721,"NL")</f>
        <v>0</v>
      </c>
      <c r="BE721" s="255">
        <f>COUNTIF(H721:AL721,"IL")</f>
        <v>0</v>
      </c>
      <c r="BF721" s="255">
        <f>COUNTIF(H721:AL721,"KT")</f>
        <v>0</v>
      </c>
      <c r="BG721" s="255">
        <f>COUNTIF(H721:AL721,"L70")</f>
        <v>0</v>
      </c>
      <c r="BH721" s="255">
        <f>COUNTIF(H721:AL721,"MD")</f>
        <v>0</v>
      </c>
      <c r="BI721" s="255">
        <f>COUNTIF(H721:AL721,"PMD")</f>
        <v>0</v>
      </c>
      <c r="BJ721" s="255">
        <f>COUNTIF(H721:AL721,"PM")</f>
        <v>0</v>
      </c>
      <c r="BK721" s="255">
        <f>COUNTIF(H721:AL721,"BM")</f>
        <v>0</v>
      </c>
      <c r="BL721" s="261">
        <f>SUMIF(H721:AL721,"PD",H722:AL722)+SUMIF(H721:AL721,"PN",H722:AL722)+SUMIF(H721:AL721,"P/DS",H722:AL722)+SUMIF(H721:AL721,"PN/F",H722:AL722)+SUMIF(H721:AL721,"PN/L",H722:AL722)+SUMIF(H721:AL721,"TV",H722:AL722)+SUMIF(H721:AL721,"TVD",H722:AL722)+SUMIF(H721:AL721,"PDD",H722:AL722)</f>
        <v>0</v>
      </c>
      <c r="BM721" s="261">
        <f>SUMIF(H721:AL721,"PD",H723:AL723)+SUMIF(H721:AL721,"PN",H723:AL723)+SUMIF(H721:AL721,"P/DS",H723:AL723)+SUMIF(H721:AL721,"PN/F",H723:AL723)+SUMIF(H721:AL721,"PN/L",H723:AL723)+SUMIF(H721:AL721,"TV",H723:AL723)+SUMIF(H721:AL721,"TVD",H723:AL723)+SUMIF(H721:AL721,"PDD",H723:AL723)+SUMIF(H721:AL721,"PMD",H723:AL723)</f>
        <v>0</v>
      </c>
      <c r="BN721" s="261">
        <f>SUMIF(H721:AL721,"PD",H724:AL724)+SUMIF(H721:AL721,"PN",H724:AL724)+SUMIF(H721:AL721,"P/DS",H724:AL724)+SUMIF(H721:AL721,"PN/F",H724:AL724)+SUMIF(H721:AL721,"PN/L",H724:AL724)+SUMIF(H721:AL721,"TV",H724:AL724)+SUMIF(H721:AL721,"TVD",H724:AL724)</f>
        <v>0</v>
      </c>
      <c r="BO721" s="261">
        <f>SUMIF(H721:AL721,"PD",H725:AL725)+SUMIF(H721:AL721,"PN",H725:AL725)+SUMIF(H721:AL721,"P/DS",H725:AL725)+SUMIF(H721:AL721,"PN/F",H725:AL725)+SUMIF(H721:AL721,"PN/L",H725:AL725)+SUMIF(H721:AL721,"TV",H725:AL725)+SUMIF(H721:AL721,"TVD",H725:AL725)</f>
        <v>0</v>
      </c>
      <c r="BP721" s="261">
        <f>SUMIF(H721:AL721,"PD",H726:AL726)+SUMIF(H721:AL721,"PN",H726:AL726)+SUMIF(H721:AL721,"P/DS",H726:AL726)+SUMIF(H721:AL721,"PN/F",H726:AL726)+SUMIF(H721:AL721,"PN/L",H726:AL726)+SUMIF(H721:AL721,"TV",H726:AL726)+SUMIF(H721:AL721,"TVD",H726:AL726)+SUMIF(H721:AL721,"PDD",H726:AL726)+SUMIF(H721:AL721,"PH",H726:AL726)+SUMIF(H721:AL721,"PM",H726:AL726)</f>
        <v>0</v>
      </c>
      <c r="BQ721" s="261">
        <f>SUMIF(H721:AL721,"PD",H727:AL727)+SUMIF(H721:AL721,"PN",H727:AL727)+SUMIF(H721:AL721,"P/DS",H727:AL727)+SUMIF(H721:AL721,"PN/F",H727:AL727)+SUMIF(H721:AL721,"PN/L",H727:AL727)+SUMIF(H721:AL721,"TV",H727:AL727)+SUMIF(H721:AL721,"TVD",H727:AL727)+SUMIF(H721:AL721,"PDD",H727:AL727)+SUMIF(H721:AL721,"PH",H727:AL727)+SUMIF(H721:AL721,"PM",H727:AL727)</f>
        <v>0</v>
      </c>
      <c r="BR721" s="269">
        <f>SUM(H722:AL722)-BL721</f>
        <v>7</v>
      </c>
      <c r="BS721" s="269">
        <f>SUM(H723:AL723)-BM721</f>
        <v>0</v>
      </c>
      <c r="BT721" s="269">
        <f>SUM(H724:AL724)-BN721</f>
        <v>0</v>
      </c>
      <c r="BU721" s="269">
        <f>SUM(H725:AL725)-BO721</f>
        <v>0</v>
      </c>
      <c r="BV721" s="269">
        <f>SUM(H726:AL726)-BP721</f>
        <v>0</v>
      </c>
      <c r="BW721" s="269">
        <f>SUM(H727:AL727)-BQ721</f>
        <v>0</v>
      </c>
      <c r="BX721" s="255">
        <f>SUMIF(H721:AL721,"PD",H728:AL728)+SUMIF(H721:AL721,"PN",H728:AL728)+SUMIF(H721:AL721,"P/DS",H728:AL728)+SUMIF(H721:AL721,"PN/F",H728:AL728)+SUMIF(H721:AL721,"PN/L",H728:AL728)</f>
        <v>0</v>
      </c>
      <c r="BY721" s="255">
        <f>SUM(H728:AL728)-BX721</f>
        <v>0</v>
      </c>
      <c r="BZ721" s="255">
        <f t="shared" ref="BZ721" si="267">+SUM(BL721:BW728)</f>
        <v>7</v>
      </c>
      <c r="CA721" s="266">
        <f>(COUNTIFS(H721:AL721,"PD",H722:AL722,"&gt;=2"))*0.5-IF(CN721="VP",COUNTIFS($H$16:$AL$16,"SAT",H721:AL721,"PD",H722:AL722,"&gt;=2"))*0.5</f>
        <v>0</v>
      </c>
      <c r="CB721" s="266">
        <f>(COUNTIFS(H721:AL721,"PN",H723:AL723,"&gt;=0.5",H722:AL722,"&gt;=1.5"))*0.5+COUNTIFS(H721:AL721,"PDD",H723:AL723,"&gt;=0.5",H722:AL722,"&gt;=1.5")*0.5</f>
        <v>0</v>
      </c>
      <c r="CC721" s="273">
        <f>(COUNTIFS(H721:AL721,"TV",H723:AL723,"&gt;=10"))*0.5+(COUNTIFS(H721:AL721,"PMD",H723:AL723,"&gt;=2"))*0.5</f>
        <v>0</v>
      </c>
      <c r="CD721" s="266">
        <f>(COUNTIFS(H721:AL721,"TVD",H725:AL725,"&gt;=6.5",H723:AL723,"&gt;=3.5"))*0.5</f>
        <v>0</v>
      </c>
      <c r="CE721" s="266">
        <f>(COUNTIFS(H721:AL721,"PD",H726:AL726,"&gt;=10"))*0.5</f>
        <v>0</v>
      </c>
      <c r="CF721" s="266">
        <f>(COUNTIFS(H721:AL721,"PDD",H726:AL726,"&gt;=3.5",H727:AL727,"&gt;=6.5")+COUNTIFS(H721:AL721,"PH",H727:AL727,"&gt;=0.5",H726:AL726,"&gt;=1.5")+COUNTIFS(H721:AL721,"PM",H727:AL727,"&gt;=0.5",H726:AL726,"&gt;=1.5"))*0.5</f>
        <v>0</v>
      </c>
      <c r="CG721" s="266">
        <f>(COUNTIFS(H721:AL721,"DS",H722:AL722,"&gt;=2")+COUNTIFS(H721:AL721,"AL/DS",H722:AL722,"&gt;=2"))*0.5-IF(CN721="VP",COUNTIFS($H$16:$AL$16,"SAT",H721:AL721,"DS",H722:AL722,"&gt;=2"))*0.5</f>
        <v>1.5</v>
      </c>
      <c r="CH721" s="266">
        <f>(COUNTIFS(H721:AL721,"NS",H723:AL723,"&gt;=0.5",H722:AL722,"&gt;=1.5")+COUNTIFS(H721:AL721,"AL/NS",H723:AL723,"&gt;=0.5",H722:AL722,"&gt;=1.5")+COUNTIFS(H721:AL721,"NHD",H723:AL723,"&gt;=4.5",H726:AL726,"&gt;=2",H722:AL722,"&gt;=1.5"))*0.5</f>
        <v>0</v>
      </c>
      <c r="CI721" s="266">
        <f>(COUNTIF(H723:AL723,"&gt;=10")+COUNTIFS(H721:AL721,"MD",H723:AL723,"&gt;=2")-COUNTIFS(H721:AL721,"TV",H723:AL723,"&gt;=10"))*0.5</f>
        <v>0</v>
      </c>
      <c r="CJ721" s="266">
        <f>(COUNTIFS(H721:AL721,"D",H725:AL725,"&gt;=6.5",H723:AL723,"&gt;=3.5"))*0.5</f>
        <v>0</v>
      </c>
      <c r="CK721" s="266">
        <f>(COUNTIF(H726:AL726,"&gt;=10")-COUNTIFS(H721:AL721,"PD",H726:AL726,"&gt;=10"))*0.5</f>
        <v>0</v>
      </c>
      <c r="CL721" s="265">
        <f>(COUNTIFS(H721:AL721,"NHD",H726:AL726,"&gt;=3.5",H727:AL727,"&gt;=6.5")+COUNTIFS(H721:AL721,"BH",H726:AL726,"&gt;=1.5",H727:AL727,"&gt;=0.5")+COUNTIFS(H721:AL721,"BM",H726:AL726,"&gt;=1.5",H727:AL727,"&gt;=0.5")+COUNTIFS(H721:AL721,"D",H726:AL726,"&gt;=1.5",H727:AL727,"&gt;=0.5"))*0.5</f>
        <v>0</v>
      </c>
      <c r="CM721" s="272"/>
      <c r="CN721" s="264" t="s">
        <v>723</v>
      </c>
      <c r="CO721" s="183">
        <f t="shared" ref="CO721" si="268">+AM721+AN721+AO721+AP721+AQ721+AR721+AS721+AU721+BG721</f>
        <v>26</v>
      </c>
      <c r="CP721" s="225">
        <f>+SUM(I722:I727)-I728</f>
        <v>0</v>
      </c>
      <c r="CQ721" s="225">
        <f>+SUM(J722:J727)-J728</f>
        <v>0</v>
      </c>
      <c r="CR721" s="225">
        <f>+SUM(K722:K727)-K728</f>
        <v>0</v>
      </c>
      <c r="CS721" s="182"/>
      <c r="CT721" s="182"/>
      <c r="CU721" s="182"/>
      <c r="CV721" s="182"/>
      <c r="CW721" s="182"/>
      <c r="CX721" s="182"/>
      <c r="CY721" s="182"/>
      <c r="CZ721" s="182"/>
      <c r="DA721" s="182"/>
    </row>
    <row r="722" spans="1:105" s="120" customFormat="1" ht="15" customHeight="1">
      <c r="A722" s="228"/>
      <c r="B722" s="277"/>
      <c r="C722" s="280"/>
      <c r="D722" s="237"/>
      <c r="E722" s="237"/>
      <c r="F722" s="242" t="s">
        <v>82</v>
      </c>
      <c r="G722" s="121">
        <v>1.5</v>
      </c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>
        <v>2</v>
      </c>
      <c r="T722" s="83"/>
      <c r="U722" s="83"/>
      <c r="V722" s="83"/>
      <c r="W722" s="83"/>
      <c r="X722" s="83">
        <v>2.5</v>
      </c>
      <c r="Y722" s="83">
        <v>2.5</v>
      </c>
      <c r="Z722" s="83"/>
      <c r="AA722" s="83"/>
      <c r="AB722" s="83"/>
      <c r="AC722" s="79"/>
      <c r="AD722" s="79"/>
      <c r="AE722" s="79"/>
      <c r="AF722" s="79"/>
      <c r="AG722" s="79"/>
      <c r="AH722" s="79"/>
      <c r="AI722" s="79"/>
      <c r="AJ722" s="79"/>
      <c r="AK722" s="79"/>
      <c r="AL722" s="79"/>
      <c r="AM722" s="240"/>
      <c r="AN722" s="240"/>
      <c r="AO722" s="240"/>
      <c r="AP722" s="240"/>
      <c r="AQ722" s="240"/>
      <c r="AR722" s="240"/>
      <c r="AS722" s="240"/>
      <c r="AT722" s="256"/>
      <c r="AU722" s="256"/>
      <c r="AV722" s="259"/>
      <c r="AW722" s="259"/>
      <c r="AX722" s="256"/>
      <c r="AY722" s="256"/>
      <c r="AZ722" s="256"/>
      <c r="BA722" s="256"/>
      <c r="BB722" s="256"/>
      <c r="BC722" s="256"/>
      <c r="BD722" s="256"/>
      <c r="BE722" s="256"/>
      <c r="BF722" s="256"/>
      <c r="BG722" s="256"/>
      <c r="BH722" s="256"/>
      <c r="BI722" s="256"/>
      <c r="BJ722" s="256"/>
      <c r="BK722" s="256"/>
      <c r="BL722" s="262"/>
      <c r="BM722" s="262"/>
      <c r="BN722" s="262"/>
      <c r="BO722" s="262"/>
      <c r="BP722" s="262"/>
      <c r="BQ722" s="262"/>
      <c r="BR722" s="270"/>
      <c r="BS722" s="270"/>
      <c r="BT722" s="270"/>
      <c r="BU722" s="270"/>
      <c r="BV722" s="270"/>
      <c r="BW722" s="270"/>
      <c r="BX722" s="256"/>
      <c r="BY722" s="256"/>
      <c r="BZ722" s="256"/>
      <c r="CA722" s="267"/>
      <c r="CB722" s="267"/>
      <c r="CC722" s="274"/>
      <c r="CD722" s="267"/>
      <c r="CE722" s="267"/>
      <c r="CF722" s="267"/>
      <c r="CG722" s="267"/>
      <c r="CH722" s="267"/>
      <c r="CI722" s="267"/>
      <c r="CJ722" s="267"/>
      <c r="CK722" s="267"/>
      <c r="CL722" s="265"/>
      <c r="CM722" s="272"/>
      <c r="CN722" s="264"/>
      <c r="CO722" s="183"/>
      <c r="CP722" s="226"/>
      <c r="CQ722" s="226"/>
      <c r="CR722" s="226"/>
      <c r="CS722" s="182"/>
      <c r="CT722" s="182"/>
      <c r="CU722" s="182"/>
      <c r="CV722" s="182"/>
      <c r="CW722" s="182"/>
      <c r="CX722" s="182"/>
      <c r="CY722" s="182"/>
      <c r="CZ722" s="182"/>
      <c r="DA722" s="182"/>
    </row>
    <row r="723" spans="1:105" s="120" customFormat="1" ht="15" customHeight="1">
      <c r="A723" s="228"/>
      <c r="B723" s="277"/>
      <c r="C723" s="280"/>
      <c r="D723" s="237"/>
      <c r="E723" s="237"/>
      <c r="F723" s="243"/>
      <c r="G723" s="122">
        <v>2</v>
      </c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240"/>
      <c r="AN723" s="240"/>
      <c r="AO723" s="240"/>
      <c r="AP723" s="240"/>
      <c r="AQ723" s="240"/>
      <c r="AR723" s="240"/>
      <c r="AS723" s="240"/>
      <c r="AT723" s="256"/>
      <c r="AU723" s="256"/>
      <c r="AV723" s="259"/>
      <c r="AW723" s="259"/>
      <c r="AX723" s="256"/>
      <c r="AY723" s="256"/>
      <c r="AZ723" s="256"/>
      <c r="BA723" s="256"/>
      <c r="BB723" s="256"/>
      <c r="BC723" s="256"/>
      <c r="BD723" s="256"/>
      <c r="BE723" s="256"/>
      <c r="BF723" s="256"/>
      <c r="BG723" s="256"/>
      <c r="BH723" s="256"/>
      <c r="BI723" s="256"/>
      <c r="BJ723" s="256"/>
      <c r="BK723" s="256"/>
      <c r="BL723" s="262"/>
      <c r="BM723" s="262"/>
      <c r="BN723" s="262"/>
      <c r="BO723" s="262"/>
      <c r="BP723" s="262"/>
      <c r="BQ723" s="262"/>
      <c r="BR723" s="270"/>
      <c r="BS723" s="270"/>
      <c r="BT723" s="270"/>
      <c r="BU723" s="270"/>
      <c r="BV723" s="270"/>
      <c r="BW723" s="270"/>
      <c r="BX723" s="256"/>
      <c r="BY723" s="256"/>
      <c r="BZ723" s="256"/>
      <c r="CA723" s="267"/>
      <c r="CB723" s="267"/>
      <c r="CC723" s="274"/>
      <c r="CD723" s="267"/>
      <c r="CE723" s="267"/>
      <c r="CF723" s="267"/>
      <c r="CG723" s="267"/>
      <c r="CH723" s="267"/>
      <c r="CI723" s="267"/>
      <c r="CJ723" s="267"/>
      <c r="CK723" s="267"/>
      <c r="CL723" s="265"/>
      <c r="CM723" s="272"/>
      <c r="CN723" s="264"/>
      <c r="CO723" s="183"/>
      <c r="CP723" s="226"/>
      <c r="CQ723" s="226"/>
      <c r="CR723" s="226"/>
      <c r="CS723" s="182"/>
      <c r="CT723" s="182"/>
      <c r="CU723" s="182"/>
      <c r="CV723" s="182"/>
      <c r="CW723" s="182"/>
      <c r="CX723" s="182"/>
      <c r="CY723" s="182"/>
      <c r="CZ723" s="182"/>
      <c r="DA723" s="182"/>
    </row>
    <row r="724" spans="1:105" s="120" customFormat="1" ht="15" customHeight="1">
      <c r="A724" s="228"/>
      <c r="B724" s="277"/>
      <c r="C724" s="280"/>
      <c r="D724" s="237"/>
      <c r="E724" s="237"/>
      <c r="F724" s="243"/>
      <c r="G724" s="122">
        <v>2.1</v>
      </c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240"/>
      <c r="AN724" s="240"/>
      <c r="AO724" s="240"/>
      <c r="AP724" s="240"/>
      <c r="AQ724" s="240"/>
      <c r="AR724" s="240"/>
      <c r="AS724" s="240"/>
      <c r="AT724" s="256"/>
      <c r="AU724" s="256"/>
      <c r="AV724" s="259"/>
      <c r="AW724" s="259"/>
      <c r="AX724" s="256"/>
      <c r="AY724" s="256"/>
      <c r="AZ724" s="256"/>
      <c r="BA724" s="256"/>
      <c r="BB724" s="256"/>
      <c r="BC724" s="256"/>
      <c r="BD724" s="256"/>
      <c r="BE724" s="256"/>
      <c r="BF724" s="256"/>
      <c r="BG724" s="256"/>
      <c r="BH724" s="256"/>
      <c r="BI724" s="256"/>
      <c r="BJ724" s="256"/>
      <c r="BK724" s="256"/>
      <c r="BL724" s="262"/>
      <c r="BM724" s="262"/>
      <c r="BN724" s="262"/>
      <c r="BO724" s="262"/>
      <c r="BP724" s="262"/>
      <c r="BQ724" s="262"/>
      <c r="BR724" s="270"/>
      <c r="BS724" s="270"/>
      <c r="BT724" s="270"/>
      <c r="BU724" s="270"/>
      <c r="BV724" s="270"/>
      <c r="BW724" s="270"/>
      <c r="BX724" s="256"/>
      <c r="BY724" s="256"/>
      <c r="BZ724" s="256"/>
      <c r="CA724" s="267"/>
      <c r="CB724" s="267"/>
      <c r="CC724" s="274"/>
      <c r="CD724" s="267"/>
      <c r="CE724" s="267"/>
      <c r="CF724" s="267"/>
      <c r="CG724" s="267"/>
      <c r="CH724" s="267"/>
      <c r="CI724" s="267"/>
      <c r="CJ724" s="267"/>
      <c r="CK724" s="267"/>
      <c r="CL724" s="265"/>
      <c r="CM724" s="272"/>
      <c r="CN724" s="264"/>
      <c r="CO724" s="183"/>
      <c r="CP724" s="226"/>
      <c r="CQ724" s="226"/>
      <c r="CR724" s="226"/>
      <c r="CS724" s="182"/>
      <c r="CT724" s="182"/>
      <c r="CU724" s="182"/>
      <c r="CV724" s="182"/>
      <c r="CW724" s="182"/>
      <c r="CX724" s="182"/>
      <c r="CY724" s="182"/>
      <c r="CZ724" s="182"/>
      <c r="DA724" s="182"/>
    </row>
    <row r="725" spans="1:105" s="120" customFormat="1" ht="15" customHeight="1">
      <c r="A725" s="228"/>
      <c r="B725" s="277"/>
      <c r="C725" s="280"/>
      <c r="D725" s="237"/>
      <c r="E725" s="237"/>
      <c r="F725" s="243"/>
      <c r="G725" s="122">
        <v>2.7</v>
      </c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240"/>
      <c r="AN725" s="240"/>
      <c r="AO725" s="240"/>
      <c r="AP725" s="240"/>
      <c r="AQ725" s="240"/>
      <c r="AR725" s="240"/>
      <c r="AS725" s="240"/>
      <c r="AT725" s="256"/>
      <c r="AU725" s="256"/>
      <c r="AV725" s="259"/>
      <c r="AW725" s="259"/>
      <c r="AX725" s="256"/>
      <c r="AY725" s="256"/>
      <c r="AZ725" s="256"/>
      <c r="BA725" s="256"/>
      <c r="BB725" s="256"/>
      <c r="BC725" s="256"/>
      <c r="BD725" s="256"/>
      <c r="BE725" s="256"/>
      <c r="BF725" s="256"/>
      <c r="BG725" s="256"/>
      <c r="BH725" s="256"/>
      <c r="BI725" s="256"/>
      <c r="BJ725" s="256"/>
      <c r="BK725" s="256"/>
      <c r="BL725" s="262"/>
      <c r="BM725" s="262"/>
      <c r="BN725" s="262"/>
      <c r="BO725" s="262"/>
      <c r="BP725" s="262"/>
      <c r="BQ725" s="262"/>
      <c r="BR725" s="270"/>
      <c r="BS725" s="270"/>
      <c r="BT725" s="270"/>
      <c r="BU725" s="270"/>
      <c r="BV725" s="270"/>
      <c r="BW725" s="270"/>
      <c r="BX725" s="256"/>
      <c r="BY725" s="256"/>
      <c r="BZ725" s="256"/>
      <c r="CA725" s="267"/>
      <c r="CB725" s="267"/>
      <c r="CC725" s="274"/>
      <c r="CD725" s="267"/>
      <c r="CE725" s="267"/>
      <c r="CF725" s="267"/>
      <c r="CG725" s="267"/>
      <c r="CH725" s="267"/>
      <c r="CI725" s="267"/>
      <c r="CJ725" s="267"/>
      <c r="CK725" s="267"/>
      <c r="CL725" s="265"/>
      <c r="CM725" s="272"/>
      <c r="CN725" s="264"/>
      <c r="CO725" s="183"/>
      <c r="CP725" s="226"/>
      <c r="CQ725" s="226"/>
      <c r="CR725" s="226"/>
      <c r="CS725" s="182"/>
      <c r="CT725" s="182"/>
      <c r="CU725" s="182"/>
      <c r="CV725" s="182"/>
      <c r="CW725" s="182"/>
      <c r="CX725" s="182"/>
      <c r="CY725" s="182"/>
      <c r="CZ725" s="182"/>
      <c r="DA725" s="182"/>
    </row>
    <row r="726" spans="1:105" s="120" customFormat="1" ht="15" customHeight="1">
      <c r="A726" s="228"/>
      <c r="B726" s="277"/>
      <c r="C726" s="280"/>
      <c r="D726" s="237"/>
      <c r="E726" s="237"/>
      <c r="F726" s="243"/>
      <c r="G726" s="122">
        <v>3</v>
      </c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240"/>
      <c r="AN726" s="240"/>
      <c r="AO726" s="240"/>
      <c r="AP726" s="240"/>
      <c r="AQ726" s="240"/>
      <c r="AR726" s="240"/>
      <c r="AS726" s="240"/>
      <c r="AT726" s="256"/>
      <c r="AU726" s="256"/>
      <c r="AV726" s="259"/>
      <c r="AW726" s="259"/>
      <c r="AX726" s="256"/>
      <c r="AY726" s="256"/>
      <c r="AZ726" s="256"/>
      <c r="BA726" s="256"/>
      <c r="BB726" s="256"/>
      <c r="BC726" s="256"/>
      <c r="BD726" s="256"/>
      <c r="BE726" s="256"/>
      <c r="BF726" s="256"/>
      <c r="BG726" s="256"/>
      <c r="BH726" s="256"/>
      <c r="BI726" s="256"/>
      <c r="BJ726" s="256"/>
      <c r="BK726" s="256"/>
      <c r="BL726" s="262"/>
      <c r="BM726" s="262"/>
      <c r="BN726" s="262"/>
      <c r="BO726" s="262"/>
      <c r="BP726" s="262"/>
      <c r="BQ726" s="262"/>
      <c r="BR726" s="270"/>
      <c r="BS726" s="270"/>
      <c r="BT726" s="270"/>
      <c r="BU726" s="270"/>
      <c r="BV726" s="270"/>
      <c r="BW726" s="270"/>
      <c r="BX726" s="256"/>
      <c r="BY726" s="256"/>
      <c r="BZ726" s="256"/>
      <c r="CA726" s="267"/>
      <c r="CB726" s="267"/>
      <c r="CC726" s="274"/>
      <c r="CD726" s="267"/>
      <c r="CE726" s="267"/>
      <c r="CF726" s="267"/>
      <c r="CG726" s="267"/>
      <c r="CH726" s="267"/>
      <c r="CI726" s="267"/>
      <c r="CJ726" s="267"/>
      <c r="CK726" s="267"/>
      <c r="CL726" s="265"/>
      <c r="CM726" s="272"/>
      <c r="CN726" s="264"/>
      <c r="CO726" s="183"/>
      <c r="CP726" s="226"/>
      <c r="CQ726" s="226"/>
      <c r="CR726" s="226"/>
      <c r="CS726" s="182"/>
      <c r="CT726" s="182"/>
      <c r="CU726" s="182"/>
      <c r="CV726" s="182"/>
      <c r="CW726" s="182"/>
      <c r="CX726" s="182"/>
      <c r="CY726" s="182"/>
      <c r="CZ726" s="182"/>
      <c r="DA726" s="182"/>
    </row>
    <row r="727" spans="1:105" s="120" customFormat="1" ht="15" customHeight="1">
      <c r="A727" s="228"/>
      <c r="B727" s="277"/>
      <c r="C727" s="280"/>
      <c r="D727" s="237"/>
      <c r="E727" s="237"/>
      <c r="F727" s="244"/>
      <c r="G727" s="123">
        <v>3.9</v>
      </c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1"/>
      <c r="AD727" s="81"/>
      <c r="AE727" s="81"/>
      <c r="AF727" s="81"/>
      <c r="AG727" s="81"/>
      <c r="AH727" s="81"/>
      <c r="AI727" s="81"/>
      <c r="AJ727" s="81"/>
      <c r="AK727" s="81"/>
      <c r="AL727" s="81"/>
      <c r="AM727" s="240"/>
      <c r="AN727" s="240"/>
      <c r="AO727" s="240"/>
      <c r="AP727" s="240"/>
      <c r="AQ727" s="240"/>
      <c r="AR727" s="240"/>
      <c r="AS727" s="240"/>
      <c r="AT727" s="256"/>
      <c r="AU727" s="256"/>
      <c r="AV727" s="259"/>
      <c r="AW727" s="259"/>
      <c r="AX727" s="256"/>
      <c r="AY727" s="256"/>
      <c r="AZ727" s="256"/>
      <c r="BA727" s="256"/>
      <c r="BB727" s="256"/>
      <c r="BC727" s="256"/>
      <c r="BD727" s="256"/>
      <c r="BE727" s="256"/>
      <c r="BF727" s="256"/>
      <c r="BG727" s="256"/>
      <c r="BH727" s="256"/>
      <c r="BI727" s="256"/>
      <c r="BJ727" s="256"/>
      <c r="BK727" s="256"/>
      <c r="BL727" s="262"/>
      <c r="BM727" s="262"/>
      <c r="BN727" s="262"/>
      <c r="BO727" s="262"/>
      <c r="BP727" s="262"/>
      <c r="BQ727" s="262"/>
      <c r="BR727" s="270"/>
      <c r="BS727" s="270"/>
      <c r="BT727" s="270"/>
      <c r="BU727" s="270"/>
      <c r="BV727" s="270"/>
      <c r="BW727" s="270"/>
      <c r="BX727" s="256"/>
      <c r="BY727" s="256"/>
      <c r="BZ727" s="256"/>
      <c r="CA727" s="267"/>
      <c r="CB727" s="267"/>
      <c r="CC727" s="274"/>
      <c r="CD727" s="267"/>
      <c r="CE727" s="267"/>
      <c r="CF727" s="267"/>
      <c r="CG727" s="267"/>
      <c r="CH727" s="267"/>
      <c r="CI727" s="267"/>
      <c r="CJ727" s="267"/>
      <c r="CK727" s="267"/>
      <c r="CL727" s="265"/>
      <c r="CM727" s="272"/>
      <c r="CN727" s="264"/>
      <c r="CO727" s="183"/>
      <c r="CP727" s="226"/>
      <c r="CQ727" s="226"/>
      <c r="CR727" s="226"/>
      <c r="CS727" s="182"/>
      <c r="CT727" s="182"/>
      <c r="CU727" s="182"/>
      <c r="CV727" s="182"/>
      <c r="CW727" s="182"/>
      <c r="CX727" s="182"/>
      <c r="CY727" s="182"/>
      <c r="CZ727" s="182"/>
      <c r="DA727" s="182"/>
    </row>
    <row r="728" spans="1:105" s="120" customFormat="1" ht="15" customHeight="1" thickBot="1">
      <c r="A728" s="229"/>
      <c r="B728" s="278"/>
      <c r="C728" s="281"/>
      <c r="D728" s="238"/>
      <c r="E728" s="238"/>
      <c r="F728" s="245" t="s">
        <v>83</v>
      </c>
      <c r="G728" s="246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241"/>
      <c r="AN728" s="241"/>
      <c r="AO728" s="241"/>
      <c r="AP728" s="241"/>
      <c r="AQ728" s="241"/>
      <c r="AR728" s="241"/>
      <c r="AS728" s="241"/>
      <c r="AT728" s="257"/>
      <c r="AU728" s="257"/>
      <c r="AV728" s="260"/>
      <c r="AW728" s="260"/>
      <c r="AX728" s="257"/>
      <c r="AY728" s="257"/>
      <c r="AZ728" s="257"/>
      <c r="BA728" s="257"/>
      <c r="BB728" s="257"/>
      <c r="BC728" s="257"/>
      <c r="BD728" s="257"/>
      <c r="BE728" s="257"/>
      <c r="BF728" s="257"/>
      <c r="BG728" s="257"/>
      <c r="BH728" s="257"/>
      <c r="BI728" s="257"/>
      <c r="BJ728" s="257"/>
      <c r="BK728" s="257"/>
      <c r="BL728" s="263"/>
      <c r="BM728" s="263"/>
      <c r="BN728" s="263"/>
      <c r="BO728" s="263"/>
      <c r="BP728" s="263"/>
      <c r="BQ728" s="263"/>
      <c r="BR728" s="271"/>
      <c r="BS728" s="271"/>
      <c r="BT728" s="271"/>
      <c r="BU728" s="271"/>
      <c r="BV728" s="271"/>
      <c r="BW728" s="271"/>
      <c r="BX728" s="257"/>
      <c r="BY728" s="257"/>
      <c r="BZ728" s="257"/>
      <c r="CA728" s="268"/>
      <c r="CB728" s="268"/>
      <c r="CC728" s="275"/>
      <c r="CD728" s="268"/>
      <c r="CE728" s="268"/>
      <c r="CF728" s="268"/>
      <c r="CG728" s="268"/>
      <c r="CH728" s="268"/>
      <c r="CI728" s="268"/>
      <c r="CJ728" s="268"/>
      <c r="CK728" s="268"/>
      <c r="CL728" s="265"/>
      <c r="CM728" s="272"/>
      <c r="CN728" s="264"/>
      <c r="CO728" s="183"/>
      <c r="CP728" s="226"/>
      <c r="CQ728" s="226"/>
      <c r="CR728" s="226"/>
      <c r="CS728" s="182"/>
      <c r="CT728" s="182"/>
      <c r="CU728" s="182"/>
      <c r="CV728" s="182"/>
      <c r="CW728" s="182"/>
      <c r="CX728" s="182"/>
      <c r="CY728" s="182"/>
      <c r="CZ728" s="182"/>
      <c r="DA728" s="182"/>
    </row>
    <row r="729" spans="1:105" s="120" customFormat="1" ht="15" customHeight="1">
      <c r="A729" s="227">
        <f t="shared" ref="A729" si="269">A721+1</f>
        <v>90</v>
      </c>
      <c r="B729" s="276" t="s">
        <v>166</v>
      </c>
      <c r="C729" s="279" t="s">
        <v>167</v>
      </c>
      <c r="D729" s="236">
        <v>43711</v>
      </c>
      <c r="E729" s="236" t="s">
        <v>1199</v>
      </c>
      <c r="F729" s="253" t="s">
        <v>80</v>
      </c>
      <c r="G729" s="254"/>
      <c r="H729" s="82" t="s">
        <v>69</v>
      </c>
      <c r="I729" s="82"/>
      <c r="J729" s="82" t="s">
        <v>60</v>
      </c>
      <c r="K729" s="82" t="s">
        <v>60</v>
      </c>
      <c r="L729" s="82" t="s">
        <v>60</v>
      </c>
      <c r="M729" s="82" t="s">
        <v>60</v>
      </c>
      <c r="N729" s="82" t="s">
        <v>60</v>
      </c>
      <c r="O729" s="82"/>
      <c r="P729" s="82" t="s">
        <v>60</v>
      </c>
      <c r="Q729" s="82" t="s">
        <v>60</v>
      </c>
      <c r="R729" s="82" t="s">
        <v>60</v>
      </c>
      <c r="S729" s="82" t="s">
        <v>60</v>
      </c>
      <c r="T729" s="82" t="s">
        <v>60</v>
      </c>
      <c r="U729" s="82" t="s">
        <v>60</v>
      </c>
      <c r="V729" s="82"/>
      <c r="W729" s="82" t="s">
        <v>60</v>
      </c>
      <c r="X729" s="82" t="s">
        <v>60</v>
      </c>
      <c r="Y729" s="82" t="s">
        <v>60</v>
      </c>
      <c r="Z729" s="82" t="s">
        <v>60</v>
      </c>
      <c r="AA729" s="82" t="s">
        <v>60</v>
      </c>
      <c r="AB729" s="82" t="s">
        <v>60</v>
      </c>
      <c r="AC729" s="82"/>
      <c r="AD729" s="82" t="s">
        <v>60</v>
      </c>
      <c r="AE729" s="82" t="s">
        <v>60</v>
      </c>
      <c r="AF729" s="82" t="s">
        <v>60</v>
      </c>
      <c r="AG729" s="82" t="s">
        <v>60</v>
      </c>
      <c r="AH729" s="82" t="s">
        <v>60</v>
      </c>
      <c r="AI729" s="82" t="s">
        <v>1471</v>
      </c>
      <c r="AJ729" s="82"/>
      <c r="AK729" s="82" t="s">
        <v>60</v>
      </c>
      <c r="AL729" s="82" t="s">
        <v>60</v>
      </c>
      <c r="AM729" s="239">
        <f>COUNTIF(H729:AL729,"PH")+COUNTIF(H729:AL729,"PH/L")+COUNTIF(H729:AL729,"PM")</f>
        <v>0</v>
      </c>
      <c r="AN729" s="239">
        <f>COUNTIF(H729:AL729,"PD")+COUNTIF(H729:AL729,"PDD")+COUNTIF(H729:AL729,"P/DS")/2+COUNTIF(H729:AL729,"PMD")</f>
        <v>0</v>
      </c>
      <c r="AO729" s="239">
        <f>COUNTIF(H729:AL729,"PN")+COUNTIF(H729:AL729,"P/NS")/2+COUNTIF(H729:AL729,"PH")+COUNTIF(H729:AL729,"PH/F")/2+COUNTIF(H729:AL729,"PH/L")/2+COUNTIF(H729:AL729,"PM")</f>
        <v>0</v>
      </c>
      <c r="AP729" s="239">
        <f>COUNTIF(H729:AL729,"BH")+COUNTIF(H729:AL729,"AL/BL")+COUNTIF(H729:AL729,"UL/BL")+COUNTIF(H729:AL729,"BM")</f>
        <v>0</v>
      </c>
      <c r="AQ729" s="239">
        <f>COUNTIF(H729:AL729,"DS")+COUNTIF(H729:AL729,"AL/DS")/2+COUNTIF(H729:AL729,"UL/DS")/2+COUNTIF(H729:AL729,"CT")+COUNTIF(H729:AL729,"MD")</f>
        <v>24.5</v>
      </c>
      <c r="AR729" s="239">
        <f>COUNTIF(H729:AL729,"NS")+COUNTIF(H729:AL729,"AL/NS")/2+COUNTIF(H729:AL729,"UL/NS")/2+COUNTIF(H729:AL729,"BH")+COUNTIF(H729:AL729,"AL/BF")/2+COUNTIF(H729:AL729,"AL/BL")/2+COUNTIF(H729:AL729,"UL/BL")/2+COUNTIF(H729:AL729,"UL/BF")/2+COUNTIF(H729:AL729,"BM")</f>
        <v>0</v>
      </c>
      <c r="AS729" s="239">
        <f>COUNTIF(H729:AL729,"AL")+COUNTIF(H729:AL729,"AL/DS")/2+COUNTIF(H729:AL729,"AL/NS")/2+COUNTIF(H729:AL729,"NH")+COUNTIF(H729:AL729,"SL")+COUNTIF(H729:AL729,"NHD")+COUNTIF(H729:AL729,"B")+COUNTIF(H729:AL729,"HL")+COUNTIF(H729:AL729,"AL/BF")/2+COUNTIF(H729:AL729,"AL/BL")/2</f>
        <v>1</v>
      </c>
      <c r="AT729" s="255">
        <f>COUNTIF(H729:AL729,"PD")+COUNTIF(H729:AL729,"PN")+COUNTIF(H729:AL729,"P/DS")/2+COUNTIF(H729:AL729,"P/NS")/2+COUNTIF(H729:AL729,"DS")+COUNTIF(H729:AL729,"NS")+COUNTIF(H729:AL729,"AL")+COUNTIF(H729:AL729,"AL/DS")+COUNTIF(H729:AL729,"AL/NS")+COUNTIF(H729:AL729,"NH")+COUNTIF(H729:AL729,"SL")+COUNTIF(H729:AL729,"UL/DS")/2+COUNTIF(H729:AL729,"UL/NS")/2+COUNTIF(H729:AL729,"CT")+COUNTIF(H729:AL729,"NHD")+COUNTIF(H729:AL729,"PDD")+COUNTIF(H729:AL729,"B")+COUNTIF(H729:AL729,"HL")+COUNTIF(H729:AL729,"PH")+COUNTIF(H729:AL729,"BH")+COUNTIF(H729:AL729,"AL/BF")+COUNTIF(H729:AL729,"AL/BL")+COUNTIF(H729:AL729,"UL/BF")/2+COUNTIF(H729:AL729,"UL/BL")/2+COUNTIF(H729:AL729,"PH/F")/2+COUNTIF(H729:AL729,"PH/L")/2+COUNTIF(H729:AL729,"MD")+COUNTIF(H729:AL729,"PMD")+COUNTIF(H729:AL729,"PM")+COUNTIF(H729:AL729,"BM")</f>
        <v>25.5</v>
      </c>
      <c r="AU729" s="255">
        <f>COUNTIF(H729:AL729,"P/DS")/2+COUNTIF(H729:AL729,"P/NS")/2+COUNTIF(H729:AL729,"IL")+COUNTIF(H729:AL729,"NL")+COUNTIF(H729:AL729,"UL")+COUNTIF(H729:AL729,"UL/DS")/2+COUNTIF(H729:AL729,"UL/NS")/2+COUNTIF(H729:AL729,"KT")+COUNTIF(H729:AL729,"UL/BF")/2+COUNTIF(H729:AL729,"UL/BL")/2+COUNTIF(H729:AL729,"PH/F")/2+COUNTIF(H729:AL729,"PH/L")/2+COUNTIF(H729:AL729,"NB")</f>
        <v>0.5</v>
      </c>
      <c r="AV729" s="258">
        <f>COUNTIF(H729:AL729,"PN")+COUNTIF(H729:AL729,"TVD")+COUNTIF(H729:AL729,"PH")+COUNTIF(H729:AL729,"PM")+COUNTIF(H729:AL729,"PDD")-COUNTIFS(H729:AL729,"PN",H736:AL736,"&gt;=3")-COUNTIFS(H729:AL729,"PM",H736:AL736,"&gt;=3")</f>
        <v>0</v>
      </c>
      <c r="AW729" s="258">
        <f>COUNTIF(H729:AL729,"NS")+COUNTIF(H729:AL729,"D")+COUNTIF(H729:AL729,"BH")+COUNTIF(H729:AL729,"NHD")+COUNTIF(H729:AL729,"BM")-COUNTIFS(H729:AL729,"NS",H736:AL736,"&gt;=3")-COUNTIFS(H729:AL729,"BH",H736:AL736,"&gt;=3")-COUNTIFS(H729:AL729,"BM",H736:AL736,"&gt;=3")</f>
        <v>0</v>
      </c>
      <c r="AX729" s="255">
        <f>COUNTIF(H729:AL729,"AL")+COUNTIF(H729:AL729,"AL/DS")/2+COUNTIF(H729:AL729,"AL/NS")/2+COUNTIF(H729:AL729,"AL/BF")+COUNTIF(H729:AL729,"AL/BL")/2</f>
        <v>0</v>
      </c>
      <c r="AY729" s="255">
        <f>COUNTIF(H729:AL729,"SL")</f>
        <v>0</v>
      </c>
      <c r="AZ729" s="255">
        <f>COUNTIF(H729:AL729,"NH")</f>
        <v>1</v>
      </c>
      <c r="BA729" s="255">
        <f>COUNTIF(H729:AL729,"HL")</f>
        <v>0</v>
      </c>
      <c r="BB729" s="255">
        <f>COUNTIF(G729:AL729,"P/DS")/2+COUNTIF(G729:AL729,"P/NS")/2+COUNTIF(G729:AL729,"UL")+COUNTIF(G729:AL729,"UL/DS")/2+COUNTIF(G729:AL729,"UL/NS")/2+COUNTIF(G729:AL729,"UL/BL")/2+COUNTIF(G729:AL729,"UL/BF")/2+COUNTIF(G729:AL729,"PH/F")/2+COUNTIF(G729:AL729,"PH/L")/2</f>
        <v>0.5</v>
      </c>
      <c r="BC729" s="255">
        <f>COUNTIF(H729:AL729,"NB")</f>
        <v>0</v>
      </c>
      <c r="BD729" s="255">
        <f>COUNTIF(H729:AL729,"NL")</f>
        <v>0</v>
      </c>
      <c r="BE729" s="255">
        <f>COUNTIF(H729:AL729,"IL")</f>
        <v>0</v>
      </c>
      <c r="BF729" s="255">
        <f>COUNTIF(H729:AL729,"KT")</f>
        <v>0</v>
      </c>
      <c r="BG729" s="255">
        <f>COUNTIF(H729:AL729,"L70")</f>
        <v>0</v>
      </c>
      <c r="BH729" s="255">
        <f>COUNTIF(H729:AL729,"MD")</f>
        <v>0</v>
      </c>
      <c r="BI729" s="255">
        <f>COUNTIF(H729:AL729,"PMD")</f>
        <v>0</v>
      </c>
      <c r="BJ729" s="255">
        <f>COUNTIF(H729:AL729,"PM")</f>
        <v>0</v>
      </c>
      <c r="BK729" s="255">
        <f>COUNTIF(H729:AL729,"BM")</f>
        <v>0</v>
      </c>
      <c r="BL729" s="261">
        <f>SUMIF(H729:AL729,"PD",H730:AL730)+SUMIF(H729:AL729,"PN",H730:AL730)+SUMIF(H729:AL729,"P/DS",H730:AL730)+SUMIF(H729:AL729,"PN/F",H730:AL730)+SUMIF(H729:AL729,"PN/L",H730:AL730)+SUMIF(H729:AL729,"TV",H730:AL730)+SUMIF(H729:AL729,"TVD",H730:AL730)+SUMIF(H729:AL729,"PDD",H730:AL730)</f>
        <v>0</v>
      </c>
      <c r="BM729" s="261">
        <f>SUMIF(H729:AL729,"PD",H731:AL731)+SUMIF(H729:AL729,"PN",H731:AL731)+SUMIF(H729:AL729,"P/DS",H731:AL731)+SUMIF(H729:AL729,"PN/F",H731:AL731)+SUMIF(H729:AL729,"PN/L",H731:AL731)+SUMIF(H729:AL729,"TV",H731:AL731)+SUMIF(H729:AL729,"TVD",H731:AL731)+SUMIF(H729:AL729,"PDD",H731:AL731)+SUMIF(H729:AL729,"PMD",H731:AL731)</f>
        <v>0</v>
      </c>
      <c r="BN729" s="261">
        <f>SUMIF(H729:AL729,"PD",H732:AL732)+SUMIF(H729:AL729,"PN",H732:AL732)+SUMIF(H729:AL729,"P/DS",H732:AL732)+SUMIF(H729:AL729,"PN/F",H732:AL732)+SUMIF(H729:AL729,"PN/L",H732:AL732)+SUMIF(H729:AL729,"TV",H732:AL732)+SUMIF(H729:AL729,"TVD",H732:AL732)</f>
        <v>0</v>
      </c>
      <c r="BO729" s="261">
        <f>SUMIF(H729:AL729,"PD",H733:AL733)+SUMIF(H729:AL729,"PN",H733:AL733)+SUMIF(H729:AL729,"P/DS",H733:AL733)+SUMIF(H729:AL729,"PN/F",H733:AL733)+SUMIF(H729:AL729,"PN/L",H733:AL733)+SUMIF(H729:AL729,"TV",H733:AL733)+SUMIF(H729:AL729,"TVD",H733:AL733)</f>
        <v>0</v>
      </c>
      <c r="BP729" s="261">
        <f>SUMIF(H729:AL729,"PD",H734:AL734)+SUMIF(H729:AL729,"PN",H734:AL734)+SUMIF(H729:AL729,"P/DS",H734:AL734)+SUMIF(H729:AL729,"PN/F",H734:AL734)+SUMIF(H729:AL729,"PN/L",H734:AL734)+SUMIF(H729:AL729,"TV",H734:AL734)+SUMIF(H729:AL729,"TVD",H734:AL734)+SUMIF(H729:AL729,"PDD",H734:AL734)+SUMIF(H729:AL729,"PH",H734:AL734)+SUMIF(H729:AL729,"PM",H734:AL734)</f>
        <v>0</v>
      </c>
      <c r="BQ729" s="261">
        <f>SUMIF(H729:AL729,"PD",H735:AL735)+SUMIF(H729:AL729,"PN",H735:AL735)+SUMIF(H729:AL729,"P/DS",H735:AL735)+SUMIF(H729:AL729,"PN/F",H735:AL735)+SUMIF(H729:AL729,"PN/L",H735:AL735)+SUMIF(H729:AL729,"TV",H735:AL735)+SUMIF(H729:AL729,"TVD",H735:AL735)+SUMIF(H729:AL729,"PDD",H735:AL735)+SUMIF(H729:AL729,"PH",H735:AL735)+SUMIF(H729:AL729,"PM",H735:AL735)</f>
        <v>0</v>
      </c>
      <c r="BR729" s="269">
        <f>SUM(H730:AL730)-BL729</f>
        <v>17.5</v>
      </c>
      <c r="BS729" s="269">
        <f>SUM(H731:AL731)-BM729</f>
        <v>0</v>
      </c>
      <c r="BT729" s="269">
        <f>SUM(H732:AL732)-BN729</f>
        <v>0</v>
      </c>
      <c r="BU729" s="269">
        <f>SUM(H733:AL733)-BO729</f>
        <v>0</v>
      </c>
      <c r="BV729" s="269">
        <f>SUM(H734:AL734)-BP729</f>
        <v>0</v>
      </c>
      <c r="BW729" s="269">
        <f>SUM(H735:AL735)-BQ729</f>
        <v>0</v>
      </c>
      <c r="BX729" s="255">
        <f>SUMIF(H729:AL729,"PD",H736:AL736)+SUMIF(H729:AL729,"PN",H736:AL736)+SUMIF(H729:AL729,"P/DS",H736:AL736)+SUMIF(H729:AL729,"PN/F",H736:AL736)+SUMIF(H729:AL729,"PN/L",H736:AL736)</f>
        <v>0</v>
      </c>
      <c r="BY729" s="255">
        <f>SUM(H736:AL736)-BX729</f>
        <v>0</v>
      </c>
      <c r="BZ729" s="255">
        <f t="shared" ref="BZ729" si="270">+SUM(BL729:BW736)</f>
        <v>17.5</v>
      </c>
      <c r="CA729" s="266">
        <f>(COUNTIFS(H729:AL729,"PD",H730:AL730,"&gt;=2"))*0.5-IF(CN729="VP",COUNTIFS($H$16:$AL$16,"SAT",H729:AL729,"PD",H730:AL730,"&gt;=2"))*0.5</f>
        <v>0</v>
      </c>
      <c r="CB729" s="266">
        <f>(COUNTIFS(H729:AL729,"PN",H731:AL731,"&gt;=0.5",H730:AL730,"&gt;=1.5"))*0.5+COUNTIFS(H729:AL729,"PDD",H731:AL731,"&gt;=0.5",H730:AL730,"&gt;=1.5")*0.5</f>
        <v>0</v>
      </c>
      <c r="CC729" s="273">
        <f>(COUNTIFS(H729:AL729,"TV",H731:AL731,"&gt;=10"))*0.5+(COUNTIFS(H729:AL729,"PMD",H731:AL731,"&gt;=2"))*0.5</f>
        <v>0</v>
      </c>
      <c r="CD729" s="266">
        <f>(COUNTIFS(H729:AL729,"TVD",H733:AL733,"&gt;=6.5",H731:AL731,"&gt;=3.5"))*0.5</f>
        <v>0</v>
      </c>
      <c r="CE729" s="266">
        <f>(COUNTIFS(H729:AL729,"PD",H734:AL734,"&gt;=10"))*0.5</f>
        <v>0</v>
      </c>
      <c r="CF729" s="266">
        <f>(COUNTIFS(H729:AL729,"PDD",H734:AL734,"&gt;=3.5",H735:AL735,"&gt;=6.5")+COUNTIFS(H729:AL729,"PH",H735:AL735,"&gt;=0.5",H734:AL734,"&gt;=1.5")+COUNTIFS(H729:AL729,"PM",H735:AL735,"&gt;=0.5",H734:AL734,"&gt;=1.5"))*0.5</f>
        <v>0</v>
      </c>
      <c r="CG729" s="266">
        <f>(COUNTIFS(H729:AL729,"DS",H730:AL730,"&gt;=2")+COUNTIFS(H729:AL729,"AL/DS",H730:AL730,"&gt;=2"))*0.5-IF(CN729="VP",COUNTIFS($H$16:$AL$16,"SAT",H729:AL729,"DS",H730:AL730,"&gt;=2"))*0.5</f>
        <v>3.5</v>
      </c>
      <c r="CH729" s="266">
        <f>(COUNTIFS(H729:AL729,"NS",H731:AL731,"&gt;=0.5",H730:AL730,"&gt;=1.5")+COUNTIFS(H729:AL729,"AL/NS",H731:AL731,"&gt;=0.5",H730:AL730,"&gt;=1.5")+COUNTIFS(H729:AL729,"NHD",H731:AL731,"&gt;=4.5",H734:AL734,"&gt;=2",H730:AL730,"&gt;=1.5"))*0.5</f>
        <v>0</v>
      </c>
      <c r="CI729" s="266">
        <f>(COUNTIF(H731:AL731,"&gt;=10")+COUNTIFS(H729:AL729,"MD",H731:AL731,"&gt;=2")-COUNTIFS(H729:AL729,"TV",H731:AL731,"&gt;=10"))*0.5</f>
        <v>0</v>
      </c>
      <c r="CJ729" s="266">
        <f>(COUNTIFS(H729:AL729,"D",H733:AL733,"&gt;=6.5",H731:AL731,"&gt;=3.5"))*0.5</f>
        <v>0</v>
      </c>
      <c r="CK729" s="266">
        <f>(COUNTIF(H734:AL734,"&gt;=10")-COUNTIFS(H729:AL729,"PD",H734:AL734,"&gt;=10"))*0.5</f>
        <v>0</v>
      </c>
      <c r="CL729" s="265">
        <f>(COUNTIFS(H729:AL729,"NHD",H734:AL734,"&gt;=3.5",H735:AL735,"&gt;=6.5")+COUNTIFS(H729:AL729,"BH",H734:AL734,"&gt;=1.5",H735:AL735,"&gt;=0.5")+COUNTIFS(H729:AL729,"BM",H734:AL734,"&gt;=1.5",H735:AL735,"&gt;=0.5")+COUNTIFS(H729:AL729,"D",H734:AL734,"&gt;=1.5",H735:AL735,"&gt;=0.5"))*0.5</f>
        <v>0</v>
      </c>
      <c r="CM729" s="272"/>
      <c r="CN729" s="264" t="s">
        <v>723</v>
      </c>
      <c r="CO729" s="183">
        <f t="shared" ref="CO729" si="271">+AM729+AN729+AO729+AP729+AQ729+AR729+AS729+AU729+BG729</f>
        <v>26</v>
      </c>
      <c r="CP729" s="225">
        <f>+SUM(I730:I735)-I736</f>
        <v>0</v>
      </c>
      <c r="CQ729" s="225">
        <f>+SUM(J730:J735)-J736</f>
        <v>2.5</v>
      </c>
      <c r="CR729" s="225">
        <f>+SUM(K730:K735)-K736</f>
        <v>2.5</v>
      </c>
      <c r="CS729" s="182"/>
      <c r="CT729" s="182"/>
      <c r="CU729" s="182"/>
      <c r="CV729" s="182"/>
      <c r="CW729" s="182"/>
      <c r="CX729" s="182"/>
      <c r="CY729" s="182"/>
      <c r="CZ729" s="182"/>
      <c r="DA729" s="182"/>
    </row>
    <row r="730" spans="1:105" s="120" customFormat="1" ht="15" customHeight="1">
      <c r="A730" s="228"/>
      <c r="B730" s="277"/>
      <c r="C730" s="280"/>
      <c r="D730" s="237"/>
      <c r="E730" s="237"/>
      <c r="F730" s="242" t="s">
        <v>82</v>
      </c>
      <c r="G730" s="121">
        <v>1.5</v>
      </c>
      <c r="H730" s="83"/>
      <c r="I730" s="83"/>
      <c r="J730" s="83">
        <v>2.5</v>
      </c>
      <c r="K730" s="83">
        <v>2.5</v>
      </c>
      <c r="L730" s="83"/>
      <c r="M730" s="83">
        <v>2.5</v>
      </c>
      <c r="N730" s="83"/>
      <c r="O730" s="83"/>
      <c r="P730" s="83"/>
      <c r="Q730" s="83">
        <v>2.5</v>
      </c>
      <c r="R730" s="83"/>
      <c r="S730" s="83">
        <v>2.5</v>
      </c>
      <c r="T730" s="83"/>
      <c r="U730" s="83"/>
      <c r="V730" s="83"/>
      <c r="W730" s="83"/>
      <c r="X730" s="83">
        <v>2.5</v>
      </c>
      <c r="Y730" s="83">
        <v>2.5</v>
      </c>
      <c r="Z730" s="83"/>
      <c r="AA730" s="83"/>
      <c r="AB730" s="83"/>
      <c r="AC730" s="79"/>
      <c r="AD730" s="79"/>
      <c r="AE730" s="79"/>
      <c r="AF730" s="79"/>
      <c r="AG730" s="79"/>
      <c r="AH730" s="79"/>
      <c r="AI730" s="79"/>
      <c r="AJ730" s="79"/>
      <c r="AK730" s="79"/>
      <c r="AL730" s="79"/>
      <c r="AM730" s="240"/>
      <c r="AN730" s="240"/>
      <c r="AO730" s="240"/>
      <c r="AP730" s="240"/>
      <c r="AQ730" s="240"/>
      <c r="AR730" s="240"/>
      <c r="AS730" s="240"/>
      <c r="AT730" s="256"/>
      <c r="AU730" s="256"/>
      <c r="AV730" s="259"/>
      <c r="AW730" s="259"/>
      <c r="AX730" s="256"/>
      <c r="AY730" s="256"/>
      <c r="AZ730" s="256"/>
      <c r="BA730" s="256"/>
      <c r="BB730" s="256"/>
      <c r="BC730" s="256"/>
      <c r="BD730" s="256"/>
      <c r="BE730" s="256"/>
      <c r="BF730" s="256"/>
      <c r="BG730" s="256"/>
      <c r="BH730" s="256"/>
      <c r="BI730" s="256"/>
      <c r="BJ730" s="256"/>
      <c r="BK730" s="256"/>
      <c r="BL730" s="262"/>
      <c r="BM730" s="262"/>
      <c r="BN730" s="262"/>
      <c r="BO730" s="262"/>
      <c r="BP730" s="262"/>
      <c r="BQ730" s="262"/>
      <c r="BR730" s="270"/>
      <c r="BS730" s="270"/>
      <c r="BT730" s="270"/>
      <c r="BU730" s="270"/>
      <c r="BV730" s="270"/>
      <c r="BW730" s="270"/>
      <c r="BX730" s="256"/>
      <c r="BY730" s="256"/>
      <c r="BZ730" s="256"/>
      <c r="CA730" s="267"/>
      <c r="CB730" s="267"/>
      <c r="CC730" s="274"/>
      <c r="CD730" s="267"/>
      <c r="CE730" s="267"/>
      <c r="CF730" s="267"/>
      <c r="CG730" s="267"/>
      <c r="CH730" s="267"/>
      <c r="CI730" s="267"/>
      <c r="CJ730" s="267"/>
      <c r="CK730" s="267"/>
      <c r="CL730" s="265"/>
      <c r="CM730" s="272"/>
      <c r="CN730" s="264"/>
      <c r="CO730" s="183"/>
      <c r="CP730" s="226"/>
      <c r="CQ730" s="226"/>
      <c r="CR730" s="226"/>
      <c r="CS730" s="182"/>
      <c r="CT730" s="182"/>
      <c r="CU730" s="182"/>
      <c r="CV730" s="182"/>
      <c r="CW730" s="182"/>
      <c r="CX730" s="182"/>
      <c r="CY730" s="182"/>
      <c r="CZ730" s="182"/>
      <c r="DA730" s="182"/>
    </row>
    <row r="731" spans="1:105" s="120" customFormat="1" ht="15" customHeight="1">
      <c r="A731" s="228"/>
      <c r="B731" s="277"/>
      <c r="C731" s="280"/>
      <c r="D731" s="237"/>
      <c r="E731" s="237"/>
      <c r="F731" s="243"/>
      <c r="G731" s="122">
        <v>2</v>
      </c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240"/>
      <c r="AN731" s="240"/>
      <c r="AO731" s="240"/>
      <c r="AP731" s="240"/>
      <c r="AQ731" s="240"/>
      <c r="AR731" s="240"/>
      <c r="AS731" s="240"/>
      <c r="AT731" s="256"/>
      <c r="AU731" s="256"/>
      <c r="AV731" s="259"/>
      <c r="AW731" s="259"/>
      <c r="AX731" s="256"/>
      <c r="AY731" s="256"/>
      <c r="AZ731" s="256"/>
      <c r="BA731" s="256"/>
      <c r="BB731" s="256"/>
      <c r="BC731" s="256"/>
      <c r="BD731" s="256"/>
      <c r="BE731" s="256"/>
      <c r="BF731" s="256"/>
      <c r="BG731" s="256"/>
      <c r="BH731" s="256"/>
      <c r="BI731" s="256"/>
      <c r="BJ731" s="256"/>
      <c r="BK731" s="256"/>
      <c r="BL731" s="262"/>
      <c r="BM731" s="262"/>
      <c r="BN731" s="262"/>
      <c r="BO731" s="262"/>
      <c r="BP731" s="262"/>
      <c r="BQ731" s="262"/>
      <c r="BR731" s="270"/>
      <c r="BS731" s="270"/>
      <c r="BT731" s="270"/>
      <c r="BU731" s="270"/>
      <c r="BV731" s="270"/>
      <c r="BW731" s="270"/>
      <c r="BX731" s="256"/>
      <c r="BY731" s="256"/>
      <c r="BZ731" s="256"/>
      <c r="CA731" s="267"/>
      <c r="CB731" s="267"/>
      <c r="CC731" s="274"/>
      <c r="CD731" s="267"/>
      <c r="CE731" s="267"/>
      <c r="CF731" s="267"/>
      <c r="CG731" s="267"/>
      <c r="CH731" s="267"/>
      <c r="CI731" s="267"/>
      <c r="CJ731" s="267"/>
      <c r="CK731" s="267"/>
      <c r="CL731" s="265"/>
      <c r="CM731" s="272"/>
      <c r="CN731" s="264"/>
      <c r="CO731" s="183"/>
      <c r="CP731" s="226"/>
      <c r="CQ731" s="226"/>
      <c r="CR731" s="226"/>
      <c r="CS731" s="182"/>
      <c r="CT731" s="182"/>
      <c r="CU731" s="182"/>
      <c r="CV731" s="182"/>
      <c r="CW731" s="182"/>
      <c r="CX731" s="182"/>
      <c r="CY731" s="182"/>
      <c r="CZ731" s="182"/>
      <c r="DA731" s="182"/>
    </row>
    <row r="732" spans="1:105" s="120" customFormat="1" ht="15" customHeight="1">
      <c r="A732" s="228"/>
      <c r="B732" s="277"/>
      <c r="C732" s="280"/>
      <c r="D732" s="237"/>
      <c r="E732" s="237"/>
      <c r="F732" s="243"/>
      <c r="G732" s="122">
        <v>2.1</v>
      </c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240"/>
      <c r="AN732" s="240"/>
      <c r="AO732" s="240"/>
      <c r="AP732" s="240"/>
      <c r="AQ732" s="240"/>
      <c r="AR732" s="240"/>
      <c r="AS732" s="240"/>
      <c r="AT732" s="256"/>
      <c r="AU732" s="256"/>
      <c r="AV732" s="259"/>
      <c r="AW732" s="259"/>
      <c r="AX732" s="256"/>
      <c r="AY732" s="256"/>
      <c r="AZ732" s="256"/>
      <c r="BA732" s="256"/>
      <c r="BB732" s="256"/>
      <c r="BC732" s="256"/>
      <c r="BD732" s="256"/>
      <c r="BE732" s="256"/>
      <c r="BF732" s="256"/>
      <c r="BG732" s="256"/>
      <c r="BH732" s="256"/>
      <c r="BI732" s="256"/>
      <c r="BJ732" s="256"/>
      <c r="BK732" s="256"/>
      <c r="BL732" s="262"/>
      <c r="BM732" s="262"/>
      <c r="BN732" s="262"/>
      <c r="BO732" s="262"/>
      <c r="BP732" s="262"/>
      <c r="BQ732" s="262"/>
      <c r="BR732" s="270"/>
      <c r="BS732" s="270"/>
      <c r="BT732" s="270"/>
      <c r="BU732" s="270"/>
      <c r="BV732" s="270"/>
      <c r="BW732" s="270"/>
      <c r="BX732" s="256"/>
      <c r="BY732" s="256"/>
      <c r="BZ732" s="256"/>
      <c r="CA732" s="267"/>
      <c r="CB732" s="267"/>
      <c r="CC732" s="274"/>
      <c r="CD732" s="267"/>
      <c r="CE732" s="267"/>
      <c r="CF732" s="267"/>
      <c r="CG732" s="267"/>
      <c r="CH732" s="267"/>
      <c r="CI732" s="267"/>
      <c r="CJ732" s="267"/>
      <c r="CK732" s="267"/>
      <c r="CL732" s="265"/>
      <c r="CM732" s="272"/>
      <c r="CN732" s="264"/>
      <c r="CO732" s="183"/>
      <c r="CP732" s="226"/>
      <c r="CQ732" s="226"/>
      <c r="CR732" s="226"/>
      <c r="CS732" s="182"/>
      <c r="CT732" s="182"/>
      <c r="CU732" s="182"/>
      <c r="CV732" s="182"/>
      <c r="CW732" s="182"/>
      <c r="CX732" s="182"/>
      <c r="CY732" s="182"/>
      <c r="CZ732" s="182"/>
      <c r="DA732" s="182"/>
    </row>
    <row r="733" spans="1:105" s="120" customFormat="1" ht="15" customHeight="1">
      <c r="A733" s="228"/>
      <c r="B733" s="277"/>
      <c r="C733" s="280"/>
      <c r="D733" s="237"/>
      <c r="E733" s="237"/>
      <c r="F733" s="243"/>
      <c r="G733" s="122">
        <v>2.7</v>
      </c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240"/>
      <c r="AN733" s="240"/>
      <c r="AO733" s="240"/>
      <c r="AP733" s="240"/>
      <c r="AQ733" s="240"/>
      <c r="AR733" s="240"/>
      <c r="AS733" s="240"/>
      <c r="AT733" s="256"/>
      <c r="AU733" s="256"/>
      <c r="AV733" s="259"/>
      <c r="AW733" s="259"/>
      <c r="AX733" s="256"/>
      <c r="AY733" s="256"/>
      <c r="AZ733" s="256"/>
      <c r="BA733" s="256"/>
      <c r="BB733" s="256"/>
      <c r="BC733" s="256"/>
      <c r="BD733" s="256"/>
      <c r="BE733" s="256"/>
      <c r="BF733" s="256"/>
      <c r="BG733" s="256"/>
      <c r="BH733" s="256"/>
      <c r="BI733" s="256"/>
      <c r="BJ733" s="256"/>
      <c r="BK733" s="256"/>
      <c r="BL733" s="262"/>
      <c r="BM733" s="262"/>
      <c r="BN733" s="262"/>
      <c r="BO733" s="262"/>
      <c r="BP733" s="262"/>
      <c r="BQ733" s="262"/>
      <c r="BR733" s="270"/>
      <c r="BS733" s="270"/>
      <c r="BT733" s="270"/>
      <c r="BU733" s="270"/>
      <c r="BV733" s="270"/>
      <c r="BW733" s="270"/>
      <c r="BX733" s="256"/>
      <c r="BY733" s="256"/>
      <c r="BZ733" s="256"/>
      <c r="CA733" s="267"/>
      <c r="CB733" s="267"/>
      <c r="CC733" s="274"/>
      <c r="CD733" s="267"/>
      <c r="CE733" s="267"/>
      <c r="CF733" s="267"/>
      <c r="CG733" s="267"/>
      <c r="CH733" s="267"/>
      <c r="CI733" s="267"/>
      <c r="CJ733" s="267"/>
      <c r="CK733" s="267"/>
      <c r="CL733" s="265"/>
      <c r="CM733" s="272"/>
      <c r="CN733" s="264"/>
      <c r="CO733" s="183"/>
      <c r="CP733" s="226"/>
      <c r="CQ733" s="226"/>
      <c r="CR733" s="226"/>
      <c r="CS733" s="182"/>
      <c r="CT733" s="182"/>
      <c r="CU733" s="182"/>
      <c r="CV733" s="182"/>
      <c r="CW733" s="182"/>
      <c r="CX733" s="182"/>
      <c r="CY733" s="182"/>
      <c r="CZ733" s="182"/>
      <c r="DA733" s="182"/>
    </row>
    <row r="734" spans="1:105" s="120" customFormat="1" ht="15" customHeight="1">
      <c r="A734" s="228"/>
      <c r="B734" s="277"/>
      <c r="C734" s="280"/>
      <c r="D734" s="237"/>
      <c r="E734" s="237"/>
      <c r="F734" s="243"/>
      <c r="G734" s="122">
        <v>3</v>
      </c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240"/>
      <c r="AN734" s="240"/>
      <c r="AO734" s="240"/>
      <c r="AP734" s="240"/>
      <c r="AQ734" s="240"/>
      <c r="AR734" s="240"/>
      <c r="AS734" s="240"/>
      <c r="AT734" s="256"/>
      <c r="AU734" s="256"/>
      <c r="AV734" s="259"/>
      <c r="AW734" s="259"/>
      <c r="AX734" s="256"/>
      <c r="AY734" s="256"/>
      <c r="AZ734" s="256"/>
      <c r="BA734" s="256"/>
      <c r="BB734" s="256"/>
      <c r="BC734" s="256"/>
      <c r="BD734" s="256"/>
      <c r="BE734" s="256"/>
      <c r="BF734" s="256"/>
      <c r="BG734" s="256"/>
      <c r="BH734" s="256"/>
      <c r="BI734" s="256"/>
      <c r="BJ734" s="256"/>
      <c r="BK734" s="256"/>
      <c r="BL734" s="262"/>
      <c r="BM734" s="262"/>
      <c r="BN734" s="262"/>
      <c r="BO734" s="262"/>
      <c r="BP734" s="262"/>
      <c r="BQ734" s="262"/>
      <c r="BR734" s="270"/>
      <c r="BS734" s="270"/>
      <c r="BT734" s="270"/>
      <c r="BU734" s="270"/>
      <c r="BV734" s="270"/>
      <c r="BW734" s="270"/>
      <c r="BX734" s="256"/>
      <c r="BY734" s="256"/>
      <c r="BZ734" s="256"/>
      <c r="CA734" s="267"/>
      <c r="CB734" s="267"/>
      <c r="CC734" s="274"/>
      <c r="CD734" s="267"/>
      <c r="CE734" s="267"/>
      <c r="CF734" s="267"/>
      <c r="CG734" s="267"/>
      <c r="CH734" s="267"/>
      <c r="CI734" s="267"/>
      <c r="CJ734" s="267"/>
      <c r="CK734" s="267"/>
      <c r="CL734" s="265"/>
      <c r="CM734" s="272"/>
      <c r="CN734" s="264"/>
      <c r="CO734" s="183"/>
      <c r="CP734" s="226"/>
      <c r="CQ734" s="226"/>
      <c r="CR734" s="226"/>
      <c r="CS734" s="182"/>
      <c r="CT734" s="182"/>
      <c r="CU734" s="182"/>
      <c r="CV734" s="182"/>
      <c r="CW734" s="182"/>
      <c r="CX734" s="182"/>
      <c r="CY734" s="182"/>
      <c r="CZ734" s="182"/>
      <c r="DA734" s="182"/>
    </row>
    <row r="735" spans="1:105" s="120" customFormat="1" ht="15" customHeight="1">
      <c r="A735" s="228"/>
      <c r="B735" s="277"/>
      <c r="C735" s="280"/>
      <c r="D735" s="237"/>
      <c r="E735" s="237"/>
      <c r="F735" s="244"/>
      <c r="G735" s="123">
        <v>3.9</v>
      </c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1"/>
      <c r="AD735" s="81"/>
      <c r="AE735" s="81"/>
      <c r="AF735" s="81"/>
      <c r="AG735" s="81"/>
      <c r="AH735" s="81"/>
      <c r="AI735" s="81"/>
      <c r="AJ735" s="81"/>
      <c r="AK735" s="81"/>
      <c r="AL735" s="81"/>
      <c r="AM735" s="240"/>
      <c r="AN735" s="240"/>
      <c r="AO735" s="240"/>
      <c r="AP735" s="240"/>
      <c r="AQ735" s="240"/>
      <c r="AR735" s="240"/>
      <c r="AS735" s="240"/>
      <c r="AT735" s="256"/>
      <c r="AU735" s="256"/>
      <c r="AV735" s="259"/>
      <c r="AW735" s="259"/>
      <c r="AX735" s="256"/>
      <c r="AY735" s="256"/>
      <c r="AZ735" s="256"/>
      <c r="BA735" s="256"/>
      <c r="BB735" s="256"/>
      <c r="BC735" s="256"/>
      <c r="BD735" s="256"/>
      <c r="BE735" s="256"/>
      <c r="BF735" s="256"/>
      <c r="BG735" s="256"/>
      <c r="BH735" s="256"/>
      <c r="BI735" s="256"/>
      <c r="BJ735" s="256"/>
      <c r="BK735" s="256"/>
      <c r="BL735" s="262"/>
      <c r="BM735" s="262"/>
      <c r="BN735" s="262"/>
      <c r="BO735" s="262"/>
      <c r="BP735" s="262"/>
      <c r="BQ735" s="262"/>
      <c r="BR735" s="270"/>
      <c r="BS735" s="270"/>
      <c r="BT735" s="270"/>
      <c r="BU735" s="270"/>
      <c r="BV735" s="270"/>
      <c r="BW735" s="270"/>
      <c r="BX735" s="256"/>
      <c r="BY735" s="256"/>
      <c r="BZ735" s="256"/>
      <c r="CA735" s="267"/>
      <c r="CB735" s="267"/>
      <c r="CC735" s="274"/>
      <c r="CD735" s="267"/>
      <c r="CE735" s="267"/>
      <c r="CF735" s="267"/>
      <c r="CG735" s="267"/>
      <c r="CH735" s="267"/>
      <c r="CI735" s="267"/>
      <c r="CJ735" s="267"/>
      <c r="CK735" s="267"/>
      <c r="CL735" s="265"/>
      <c r="CM735" s="272"/>
      <c r="CN735" s="264"/>
      <c r="CO735" s="183"/>
      <c r="CP735" s="226"/>
      <c r="CQ735" s="226"/>
      <c r="CR735" s="226"/>
      <c r="CS735" s="182"/>
      <c r="CT735" s="182"/>
      <c r="CU735" s="182"/>
      <c r="CV735" s="182"/>
      <c r="CW735" s="182"/>
      <c r="CX735" s="182"/>
      <c r="CY735" s="182"/>
      <c r="CZ735" s="182"/>
      <c r="DA735" s="182"/>
    </row>
    <row r="736" spans="1:105" s="120" customFormat="1" ht="15" customHeight="1" thickBot="1">
      <c r="A736" s="229"/>
      <c r="B736" s="278"/>
      <c r="C736" s="281"/>
      <c r="D736" s="238"/>
      <c r="E736" s="238"/>
      <c r="F736" s="245" t="s">
        <v>83</v>
      </c>
      <c r="G736" s="246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241"/>
      <c r="AN736" s="241"/>
      <c r="AO736" s="241"/>
      <c r="AP736" s="241"/>
      <c r="AQ736" s="241"/>
      <c r="AR736" s="241"/>
      <c r="AS736" s="241"/>
      <c r="AT736" s="257"/>
      <c r="AU736" s="257"/>
      <c r="AV736" s="260"/>
      <c r="AW736" s="260"/>
      <c r="AX736" s="257"/>
      <c r="AY736" s="257"/>
      <c r="AZ736" s="257"/>
      <c r="BA736" s="257"/>
      <c r="BB736" s="257"/>
      <c r="BC736" s="257"/>
      <c r="BD736" s="257"/>
      <c r="BE736" s="257"/>
      <c r="BF736" s="257"/>
      <c r="BG736" s="257"/>
      <c r="BH736" s="257"/>
      <c r="BI736" s="257"/>
      <c r="BJ736" s="257"/>
      <c r="BK736" s="257"/>
      <c r="BL736" s="263"/>
      <c r="BM736" s="263"/>
      <c r="BN736" s="263"/>
      <c r="BO736" s="263"/>
      <c r="BP736" s="263"/>
      <c r="BQ736" s="263"/>
      <c r="BR736" s="271"/>
      <c r="BS736" s="271"/>
      <c r="BT736" s="271"/>
      <c r="BU736" s="271"/>
      <c r="BV736" s="271"/>
      <c r="BW736" s="271"/>
      <c r="BX736" s="257"/>
      <c r="BY736" s="257"/>
      <c r="BZ736" s="257"/>
      <c r="CA736" s="268"/>
      <c r="CB736" s="268"/>
      <c r="CC736" s="275"/>
      <c r="CD736" s="268"/>
      <c r="CE736" s="268"/>
      <c r="CF736" s="268"/>
      <c r="CG736" s="268"/>
      <c r="CH736" s="268"/>
      <c r="CI736" s="268"/>
      <c r="CJ736" s="268"/>
      <c r="CK736" s="268"/>
      <c r="CL736" s="265"/>
      <c r="CM736" s="272"/>
      <c r="CN736" s="264"/>
      <c r="CO736" s="183"/>
      <c r="CP736" s="226"/>
      <c r="CQ736" s="226"/>
      <c r="CR736" s="226"/>
      <c r="CS736" s="182"/>
      <c r="CT736" s="182"/>
      <c r="CU736" s="182"/>
      <c r="CV736" s="182"/>
      <c r="CW736" s="182"/>
      <c r="CX736" s="182"/>
      <c r="CY736" s="182"/>
      <c r="CZ736" s="182"/>
      <c r="DA736" s="182"/>
    </row>
    <row r="737" spans="1:105" s="120" customFormat="1" ht="15" customHeight="1">
      <c r="A737" s="227">
        <f t="shared" ref="A737" si="272">A729+1</f>
        <v>91</v>
      </c>
      <c r="B737" s="276" t="s">
        <v>168</v>
      </c>
      <c r="C737" s="279" t="s">
        <v>169</v>
      </c>
      <c r="D737" s="236">
        <v>43902</v>
      </c>
      <c r="E737" s="236" t="s">
        <v>1199</v>
      </c>
      <c r="F737" s="253" t="s">
        <v>80</v>
      </c>
      <c r="G737" s="254"/>
      <c r="H737" s="82" t="s">
        <v>69</v>
      </c>
      <c r="I737" s="82"/>
      <c r="J737" s="82" t="s">
        <v>60</v>
      </c>
      <c r="K737" s="82" t="s">
        <v>60</v>
      </c>
      <c r="L737" s="82" t="s">
        <v>60</v>
      </c>
      <c r="M737" s="82" t="s">
        <v>60</v>
      </c>
      <c r="N737" s="82" t="s">
        <v>60</v>
      </c>
      <c r="O737" s="82"/>
      <c r="P737" s="82" t="s">
        <v>60</v>
      </c>
      <c r="Q737" s="82" t="s">
        <v>60</v>
      </c>
      <c r="R737" s="82" t="s">
        <v>60</v>
      </c>
      <c r="S737" s="82" t="s">
        <v>60</v>
      </c>
      <c r="T737" s="82" t="s">
        <v>60</v>
      </c>
      <c r="U737" s="82" t="s">
        <v>60</v>
      </c>
      <c r="V737" s="82"/>
      <c r="W737" s="82" t="s">
        <v>60</v>
      </c>
      <c r="X737" s="82" t="s">
        <v>81</v>
      </c>
      <c r="Y737" s="82" t="s">
        <v>60</v>
      </c>
      <c r="Z737" s="82" t="s">
        <v>60</v>
      </c>
      <c r="AA737" s="82" t="s">
        <v>60</v>
      </c>
      <c r="AB737" s="82" t="s">
        <v>73</v>
      </c>
      <c r="AC737" s="82"/>
      <c r="AD737" s="82" t="s">
        <v>60</v>
      </c>
      <c r="AE737" s="82" t="s">
        <v>60</v>
      </c>
      <c r="AF737" s="82" t="s">
        <v>60</v>
      </c>
      <c r="AG737" s="82" t="s">
        <v>60</v>
      </c>
      <c r="AH737" s="82" t="s">
        <v>60</v>
      </c>
      <c r="AI737" s="82" t="s">
        <v>1471</v>
      </c>
      <c r="AJ737" s="82"/>
      <c r="AK737" s="82" t="s">
        <v>60</v>
      </c>
      <c r="AL737" s="82" t="s">
        <v>60</v>
      </c>
      <c r="AM737" s="239">
        <f>COUNTIF(H737:AL737,"PH")+COUNTIF(H737:AL737,"PH/L")+COUNTIF(H737:AL737,"PM")</f>
        <v>0</v>
      </c>
      <c r="AN737" s="239">
        <f>COUNTIF(H737:AL737,"PD")+COUNTIF(H737:AL737,"PDD")+COUNTIF(H737:AL737,"P/DS")/2+COUNTIF(H737:AL737,"PMD")</f>
        <v>0</v>
      </c>
      <c r="AO737" s="239">
        <f>COUNTIF(H737:AL737,"PN")+COUNTIF(H737:AL737,"P/NS")/2+COUNTIF(H737:AL737,"PH")+COUNTIF(H737:AL737,"PH/F")/2+COUNTIF(H737:AL737,"PH/L")/2+COUNTIF(H737:AL737,"PM")</f>
        <v>0</v>
      </c>
      <c r="AP737" s="239">
        <f>COUNTIF(H737:AL737,"BH")+COUNTIF(H737:AL737,"AL/BL")+COUNTIF(H737:AL737,"UL/BL")+COUNTIF(H737:AL737,"BM")</f>
        <v>0</v>
      </c>
      <c r="AQ737" s="239">
        <f>COUNTIF(H737:AL737,"DS")+COUNTIF(H737:AL737,"AL/DS")/2+COUNTIF(H737:AL737,"UL/DS")/2+COUNTIF(H737:AL737,"CT")+COUNTIF(H737:AL737,"MD")</f>
        <v>23</v>
      </c>
      <c r="AR737" s="239">
        <f>COUNTIF(H737:AL737,"NS")+COUNTIF(H737:AL737,"AL/NS")/2+COUNTIF(H737:AL737,"UL/NS")/2+COUNTIF(H737:AL737,"BH")+COUNTIF(H737:AL737,"AL/BF")/2+COUNTIF(H737:AL737,"AL/BL")/2+COUNTIF(H737:AL737,"UL/BL")/2+COUNTIF(H737:AL737,"UL/BF")/2+COUNTIF(H737:AL737,"BM")</f>
        <v>0</v>
      </c>
      <c r="AS737" s="239">
        <f>COUNTIF(H737:AL737,"AL")+COUNTIF(H737:AL737,"AL/DS")/2+COUNTIF(H737:AL737,"AL/NS")/2+COUNTIF(H737:AL737,"NH")+COUNTIF(H737:AL737,"SL")+COUNTIF(H737:AL737,"NHD")+COUNTIF(H737:AL737,"B")+COUNTIF(H737:AL737,"HL")+COUNTIF(H737:AL737,"AL/BF")/2+COUNTIF(H737:AL737,"AL/BL")/2</f>
        <v>1.5</v>
      </c>
      <c r="AT737" s="255">
        <f>COUNTIF(H737:AL737,"PD")+COUNTIF(H737:AL737,"PN")+COUNTIF(H737:AL737,"P/DS")/2+COUNTIF(H737:AL737,"P/NS")/2+COUNTIF(H737:AL737,"DS")+COUNTIF(H737:AL737,"NS")+COUNTIF(H737:AL737,"AL")+COUNTIF(H737:AL737,"AL/DS")+COUNTIF(H737:AL737,"AL/NS")+COUNTIF(H737:AL737,"NH")+COUNTIF(H737:AL737,"SL")+COUNTIF(H737:AL737,"UL/DS")/2+COUNTIF(H737:AL737,"UL/NS")/2+COUNTIF(H737:AL737,"CT")+COUNTIF(H737:AL737,"NHD")+COUNTIF(H737:AL737,"PDD")+COUNTIF(H737:AL737,"B")+COUNTIF(H737:AL737,"HL")+COUNTIF(H737:AL737,"PH")+COUNTIF(H737:AL737,"BH")+COUNTIF(H737:AL737,"AL/BF")+COUNTIF(H737:AL737,"AL/BL")+COUNTIF(H737:AL737,"UL/BF")/2+COUNTIF(H737:AL737,"UL/BL")/2+COUNTIF(H737:AL737,"PH/F")/2+COUNTIF(H737:AL737,"PH/L")/2+COUNTIF(H737:AL737,"MD")+COUNTIF(H737:AL737,"PMD")+COUNTIF(H737:AL737,"PM")+COUNTIF(H737:AL737,"BM")</f>
        <v>24.5</v>
      </c>
      <c r="AU737" s="255">
        <f>COUNTIF(H737:AL737,"P/DS")/2+COUNTIF(H737:AL737,"P/NS")/2+COUNTIF(H737:AL737,"IL")+COUNTIF(H737:AL737,"NL")+COUNTIF(H737:AL737,"UL")+COUNTIF(H737:AL737,"UL/DS")/2+COUNTIF(H737:AL737,"UL/NS")/2+COUNTIF(H737:AL737,"KT")+COUNTIF(H737:AL737,"UL/BF")/2+COUNTIF(H737:AL737,"UL/BL")/2+COUNTIF(H737:AL737,"PH/F")/2+COUNTIF(H737:AL737,"PH/L")/2+COUNTIF(H737:AL737,"NB")</f>
        <v>1.5</v>
      </c>
      <c r="AV737" s="258">
        <f>COUNTIF(H737:AL737,"PN")+COUNTIF(H737:AL737,"TVD")+COUNTIF(H737:AL737,"PH")+COUNTIF(H737:AL737,"PM")+COUNTIF(H737:AL737,"PDD")-COUNTIFS(H737:AL737,"PN",H744:AL744,"&gt;=3")-COUNTIFS(H737:AL737,"PM",H744:AL744,"&gt;=3")</f>
        <v>0</v>
      </c>
      <c r="AW737" s="258">
        <f>COUNTIF(H737:AL737,"NS")+COUNTIF(H737:AL737,"D")+COUNTIF(H737:AL737,"BH")+COUNTIF(H737:AL737,"NHD")+COUNTIF(H737:AL737,"BM")-COUNTIFS(H737:AL737,"NS",H744:AL744,"&gt;=3")-COUNTIFS(H737:AL737,"BH",H744:AL744,"&gt;=3")-COUNTIFS(H737:AL737,"BM",H744:AL744,"&gt;=3")</f>
        <v>0</v>
      </c>
      <c r="AX737" s="255">
        <f>COUNTIF(H737:AL737,"AL")+COUNTIF(H737:AL737,"AL/DS")/2+COUNTIF(H737:AL737,"AL/NS")/2+COUNTIF(H737:AL737,"AL/BF")+COUNTIF(H737:AL737,"AL/BL")/2</f>
        <v>0.5</v>
      </c>
      <c r="AY737" s="255">
        <f>COUNTIF(H737:AL737,"SL")</f>
        <v>0</v>
      </c>
      <c r="AZ737" s="255">
        <f>COUNTIF(H737:AL737,"NH")</f>
        <v>1</v>
      </c>
      <c r="BA737" s="255">
        <f>COUNTIF(H737:AL737,"HL")</f>
        <v>0</v>
      </c>
      <c r="BB737" s="255">
        <f>COUNTIF(G737:AL737,"P/DS")/2+COUNTIF(G737:AL737,"P/NS")/2+COUNTIF(G737:AL737,"UL")+COUNTIF(G737:AL737,"UL/DS")/2+COUNTIF(G737:AL737,"UL/NS")/2+COUNTIF(G737:AL737,"UL/BL")/2+COUNTIF(G737:AL737,"UL/BF")/2+COUNTIF(G737:AL737,"PH/F")/2+COUNTIF(G737:AL737,"PH/L")/2</f>
        <v>0.5</v>
      </c>
      <c r="BC737" s="255">
        <f>COUNTIF(H737:AL737,"NB")</f>
        <v>0</v>
      </c>
      <c r="BD737" s="255">
        <f>COUNTIF(H737:AL737,"NL")</f>
        <v>0</v>
      </c>
      <c r="BE737" s="255">
        <f>COUNTIF(H737:AL737,"IL")</f>
        <v>1</v>
      </c>
      <c r="BF737" s="255">
        <f>COUNTIF(H737:AL737,"KT")</f>
        <v>0</v>
      </c>
      <c r="BG737" s="255">
        <f>COUNTIF(H737:AL737,"L70")</f>
        <v>0</v>
      </c>
      <c r="BH737" s="255">
        <f>COUNTIF(H737:AL737,"MD")</f>
        <v>0</v>
      </c>
      <c r="BI737" s="255">
        <f>COUNTIF(H737:AL737,"PMD")</f>
        <v>0</v>
      </c>
      <c r="BJ737" s="255">
        <f>COUNTIF(H737:AL737,"PM")</f>
        <v>0</v>
      </c>
      <c r="BK737" s="255">
        <f>COUNTIF(H737:AL737,"BM")</f>
        <v>0</v>
      </c>
      <c r="BL737" s="261">
        <f>SUMIF(H737:AL737,"PD",H738:AL738)+SUMIF(H737:AL737,"PN",H738:AL738)+SUMIF(H737:AL737,"P/DS",H738:AL738)+SUMIF(H737:AL737,"PN/F",H738:AL738)+SUMIF(H737:AL737,"PN/L",H738:AL738)+SUMIF(H737:AL737,"TV",H738:AL738)+SUMIF(H737:AL737,"TVD",H738:AL738)+SUMIF(H737:AL737,"PDD",H738:AL738)</f>
        <v>0</v>
      </c>
      <c r="BM737" s="261">
        <f>SUMIF(H737:AL737,"PD",H739:AL739)+SUMIF(H737:AL737,"PN",H739:AL739)+SUMIF(H737:AL737,"P/DS",H739:AL739)+SUMIF(H737:AL737,"PN/F",H739:AL739)+SUMIF(H737:AL737,"PN/L",H739:AL739)+SUMIF(H737:AL737,"TV",H739:AL739)+SUMIF(H737:AL737,"TVD",H739:AL739)+SUMIF(H737:AL737,"PDD",H739:AL739)+SUMIF(H737:AL737,"PMD",H739:AL739)</f>
        <v>0</v>
      </c>
      <c r="BN737" s="261">
        <f>SUMIF(H737:AL737,"PD",H740:AL740)+SUMIF(H737:AL737,"PN",H740:AL740)+SUMIF(H737:AL737,"P/DS",H740:AL740)+SUMIF(H737:AL737,"PN/F",H740:AL740)+SUMIF(H737:AL737,"PN/L",H740:AL740)+SUMIF(H737:AL737,"TV",H740:AL740)+SUMIF(H737:AL737,"TVD",H740:AL740)</f>
        <v>0</v>
      </c>
      <c r="BO737" s="261">
        <f>SUMIF(H737:AL737,"PD",H741:AL741)+SUMIF(H737:AL737,"PN",H741:AL741)+SUMIF(H737:AL737,"P/DS",H741:AL741)+SUMIF(H737:AL737,"PN/F",H741:AL741)+SUMIF(H737:AL737,"PN/L",H741:AL741)+SUMIF(H737:AL737,"TV",H741:AL741)+SUMIF(H737:AL737,"TVD",H741:AL741)</f>
        <v>0</v>
      </c>
      <c r="BP737" s="261">
        <f>SUMIF(H737:AL737,"PD",H742:AL742)+SUMIF(H737:AL737,"PN",H742:AL742)+SUMIF(H737:AL737,"P/DS",H742:AL742)+SUMIF(H737:AL737,"PN/F",H742:AL742)+SUMIF(H737:AL737,"PN/L",H742:AL742)+SUMIF(H737:AL737,"TV",H742:AL742)+SUMIF(H737:AL737,"TVD",H742:AL742)+SUMIF(H737:AL737,"PDD",H742:AL742)+SUMIF(H737:AL737,"PH",H742:AL742)+SUMIF(H737:AL737,"PM",H742:AL742)</f>
        <v>0</v>
      </c>
      <c r="BQ737" s="261">
        <f>SUMIF(H737:AL737,"PD",H743:AL743)+SUMIF(H737:AL737,"PN",H743:AL743)+SUMIF(H737:AL737,"P/DS",H743:AL743)+SUMIF(H737:AL737,"PN/F",H743:AL743)+SUMIF(H737:AL737,"PN/L",H743:AL743)+SUMIF(H737:AL737,"TV",H743:AL743)+SUMIF(H737:AL737,"TVD",H743:AL743)+SUMIF(H737:AL737,"PDD",H743:AL743)+SUMIF(H737:AL737,"PH",H743:AL743)+SUMIF(H737:AL737,"PM",H743:AL743)</f>
        <v>0</v>
      </c>
      <c r="BR737" s="269">
        <f>SUM(H738:AL738)-BL737</f>
        <v>14.5</v>
      </c>
      <c r="BS737" s="269">
        <f>SUM(H739:AL739)-BM737</f>
        <v>0</v>
      </c>
      <c r="BT737" s="269">
        <f>SUM(H740:AL740)-BN737</f>
        <v>0</v>
      </c>
      <c r="BU737" s="269">
        <f>SUM(H741:AL741)-BO737</f>
        <v>0</v>
      </c>
      <c r="BV737" s="269">
        <f>SUM(H742:AL742)-BP737</f>
        <v>0</v>
      </c>
      <c r="BW737" s="269">
        <f>SUM(H743:AL743)-BQ737</f>
        <v>0</v>
      </c>
      <c r="BX737" s="255">
        <f>SUMIF(H737:AL737,"PD",H744:AL744)+SUMIF(H737:AL737,"PN",H744:AL744)+SUMIF(H737:AL737,"P/DS",H744:AL744)+SUMIF(H737:AL737,"PN/F",H744:AL744)+SUMIF(H737:AL737,"PN/L",H744:AL744)</f>
        <v>0</v>
      </c>
      <c r="BY737" s="255">
        <f>SUM(H744:AL744)-BX737</f>
        <v>0</v>
      </c>
      <c r="BZ737" s="255">
        <f t="shared" ref="BZ737" si="273">+SUM(BL737:BW744)</f>
        <v>14.5</v>
      </c>
      <c r="CA737" s="266">
        <f>(COUNTIFS(H737:AL737,"PD",H738:AL738,"&gt;=2"))*0.5-IF(CN737="VP",COUNTIFS($H$16:$AL$16,"SAT",H737:AL737,"PD",H738:AL738,"&gt;=2"))*0.5</f>
        <v>0</v>
      </c>
      <c r="CB737" s="266">
        <f>(COUNTIFS(H737:AL737,"PN",H739:AL739,"&gt;=0.5",H738:AL738,"&gt;=1.5"))*0.5+COUNTIFS(H737:AL737,"PDD",H739:AL739,"&gt;=0.5",H738:AL738,"&gt;=1.5")*0.5</f>
        <v>0</v>
      </c>
      <c r="CC737" s="273">
        <f>(COUNTIFS(H737:AL737,"TV",H739:AL739,"&gt;=10"))*0.5+(COUNTIFS(H737:AL737,"PMD",H739:AL739,"&gt;=2"))*0.5</f>
        <v>0</v>
      </c>
      <c r="CD737" s="266">
        <f>(COUNTIFS(H737:AL737,"TVD",H741:AL741,"&gt;=6.5",H739:AL739,"&gt;=3.5"))*0.5</f>
        <v>0</v>
      </c>
      <c r="CE737" s="266">
        <f>(COUNTIFS(H737:AL737,"PD",H742:AL742,"&gt;=10"))*0.5</f>
        <v>0</v>
      </c>
      <c r="CF737" s="266">
        <f>(COUNTIFS(H737:AL737,"PDD",H742:AL742,"&gt;=3.5",H743:AL743,"&gt;=6.5")+COUNTIFS(H737:AL737,"PH",H743:AL743,"&gt;=0.5",H742:AL742,"&gt;=1.5")+COUNTIFS(H737:AL737,"PM",H743:AL743,"&gt;=0.5",H742:AL742,"&gt;=1.5"))*0.5</f>
        <v>0</v>
      </c>
      <c r="CG737" s="266">
        <f>(COUNTIFS(H737:AL737,"DS",H738:AL738,"&gt;=2")+COUNTIFS(H737:AL737,"AL/DS",H738:AL738,"&gt;=2"))*0.5-IF(CN737="VP",COUNTIFS($H$16:$AL$16,"SAT",H737:AL737,"DS",H738:AL738,"&gt;=2"))*0.5</f>
        <v>3</v>
      </c>
      <c r="CH737" s="266">
        <f>(COUNTIFS(H737:AL737,"NS",H739:AL739,"&gt;=0.5",H738:AL738,"&gt;=1.5")+COUNTIFS(H737:AL737,"AL/NS",H739:AL739,"&gt;=0.5",H738:AL738,"&gt;=1.5")+COUNTIFS(H737:AL737,"NHD",H739:AL739,"&gt;=4.5",H742:AL742,"&gt;=2",H738:AL738,"&gt;=1.5"))*0.5</f>
        <v>0</v>
      </c>
      <c r="CI737" s="266">
        <f>(COUNTIF(H739:AL739,"&gt;=10")+COUNTIFS(H737:AL737,"MD",H739:AL739,"&gt;=2")-COUNTIFS(H737:AL737,"TV",H739:AL739,"&gt;=10"))*0.5</f>
        <v>0</v>
      </c>
      <c r="CJ737" s="266">
        <f>(COUNTIFS(H737:AL737,"D",H741:AL741,"&gt;=6.5",H739:AL739,"&gt;=3.5"))*0.5</f>
        <v>0</v>
      </c>
      <c r="CK737" s="266">
        <f>(COUNTIF(H742:AL742,"&gt;=10")-COUNTIFS(H737:AL737,"PD",H742:AL742,"&gt;=10"))*0.5</f>
        <v>0</v>
      </c>
      <c r="CL737" s="265">
        <f>(COUNTIFS(H737:AL737,"NHD",H742:AL742,"&gt;=3.5",H743:AL743,"&gt;=6.5")+COUNTIFS(H737:AL737,"BH",H742:AL742,"&gt;=1.5",H743:AL743,"&gt;=0.5")+COUNTIFS(H737:AL737,"BM",H742:AL742,"&gt;=1.5",H743:AL743,"&gt;=0.5")+COUNTIFS(H737:AL737,"D",H742:AL742,"&gt;=1.5",H743:AL743,"&gt;=0.5"))*0.5</f>
        <v>0</v>
      </c>
      <c r="CM737" s="272"/>
      <c r="CN737" s="264" t="s">
        <v>723</v>
      </c>
      <c r="CO737" s="183">
        <f t="shared" ref="CO737" si="274">+AM737+AN737+AO737+AP737+AQ737+AR737+AS737+AU737+BG737</f>
        <v>26</v>
      </c>
      <c r="CP737" s="225">
        <f>+SUM(I738:I743)-I744</f>
        <v>0</v>
      </c>
      <c r="CQ737" s="225">
        <f>+SUM(J738:J743)-J744</f>
        <v>0</v>
      </c>
      <c r="CR737" s="225">
        <f>+SUM(K738:K743)-K744</f>
        <v>2.5</v>
      </c>
      <c r="CS737" s="182"/>
      <c r="CT737" s="182"/>
      <c r="CU737" s="182"/>
      <c r="CV737" s="182"/>
      <c r="CW737" s="182"/>
      <c r="CX737" s="182"/>
      <c r="CY737" s="182"/>
      <c r="CZ737" s="182"/>
      <c r="DA737" s="182"/>
    </row>
    <row r="738" spans="1:105" s="120" customFormat="1" ht="15" customHeight="1">
      <c r="A738" s="228"/>
      <c r="B738" s="277"/>
      <c r="C738" s="280"/>
      <c r="D738" s="237"/>
      <c r="E738" s="237"/>
      <c r="F738" s="242" t="s">
        <v>82</v>
      </c>
      <c r="G738" s="121">
        <v>1.5</v>
      </c>
      <c r="H738" s="83"/>
      <c r="I738" s="83"/>
      <c r="J738" s="83"/>
      <c r="K738" s="83">
        <v>2.5</v>
      </c>
      <c r="L738" s="83"/>
      <c r="M738" s="83">
        <v>2.5</v>
      </c>
      <c r="N738" s="83">
        <v>2.5</v>
      </c>
      <c r="O738" s="83"/>
      <c r="P738" s="83"/>
      <c r="Q738" s="83">
        <v>2.5</v>
      </c>
      <c r="R738" s="83">
        <v>2.5</v>
      </c>
      <c r="S738" s="83"/>
      <c r="T738" s="83"/>
      <c r="U738" s="83"/>
      <c r="V738" s="83"/>
      <c r="W738" s="83"/>
      <c r="X738" s="83">
        <v>2</v>
      </c>
      <c r="Y738" s="83"/>
      <c r="Z738" s="83"/>
      <c r="AA738" s="83"/>
      <c r="AB738" s="83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240"/>
      <c r="AN738" s="240"/>
      <c r="AO738" s="240"/>
      <c r="AP738" s="240"/>
      <c r="AQ738" s="240"/>
      <c r="AR738" s="240"/>
      <c r="AS738" s="240"/>
      <c r="AT738" s="256"/>
      <c r="AU738" s="256"/>
      <c r="AV738" s="259"/>
      <c r="AW738" s="259"/>
      <c r="AX738" s="256"/>
      <c r="AY738" s="256"/>
      <c r="AZ738" s="256"/>
      <c r="BA738" s="256"/>
      <c r="BB738" s="256"/>
      <c r="BC738" s="256"/>
      <c r="BD738" s="256"/>
      <c r="BE738" s="256"/>
      <c r="BF738" s="256"/>
      <c r="BG738" s="256"/>
      <c r="BH738" s="256"/>
      <c r="BI738" s="256"/>
      <c r="BJ738" s="256"/>
      <c r="BK738" s="256"/>
      <c r="BL738" s="262"/>
      <c r="BM738" s="262"/>
      <c r="BN738" s="262"/>
      <c r="BO738" s="262"/>
      <c r="BP738" s="262"/>
      <c r="BQ738" s="262"/>
      <c r="BR738" s="270"/>
      <c r="BS738" s="270"/>
      <c r="BT738" s="270"/>
      <c r="BU738" s="270"/>
      <c r="BV738" s="270"/>
      <c r="BW738" s="270"/>
      <c r="BX738" s="256"/>
      <c r="BY738" s="256"/>
      <c r="BZ738" s="256"/>
      <c r="CA738" s="267"/>
      <c r="CB738" s="267"/>
      <c r="CC738" s="274"/>
      <c r="CD738" s="267"/>
      <c r="CE738" s="267"/>
      <c r="CF738" s="267"/>
      <c r="CG738" s="267"/>
      <c r="CH738" s="267"/>
      <c r="CI738" s="267"/>
      <c r="CJ738" s="267"/>
      <c r="CK738" s="267"/>
      <c r="CL738" s="265"/>
      <c r="CM738" s="272"/>
      <c r="CN738" s="264"/>
      <c r="CO738" s="183"/>
      <c r="CP738" s="226"/>
      <c r="CQ738" s="226"/>
      <c r="CR738" s="226"/>
      <c r="CS738" s="182"/>
      <c r="CT738" s="182"/>
      <c r="CU738" s="182"/>
      <c r="CV738" s="182"/>
      <c r="CW738" s="182"/>
      <c r="CX738" s="182"/>
      <c r="CY738" s="182"/>
      <c r="CZ738" s="182"/>
      <c r="DA738" s="182"/>
    </row>
    <row r="739" spans="1:105" s="120" customFormat="1" ht="15" customHeight="1">
      <c r="A739" s="228"/>
      <c r="B739" s="277"/>
      <c r="C739" s="280"/>
      <c r="D739" s="237"/>
      <c r="E739" s="237"/>
      <c r="F739" s="243"/>
      <c r="G739" s="122">
        <v>2</v>
      </c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240"/>
      <c r="AN739" s="240"/>
      <c r="AO739" s="240"/>
      <c r="AP739" s="240"/>
      <c r="AQ739" s="240"/>
      <c r="AR739" s="240"/>
      <c r="AS739" s="240"/>
      <c r="AT739" s="256"/>
      <c r="AU739" s="256"/>
      <c r="AV739" s="259"/>
      <c r="AW739" s="259"/>
      <c r="AX739" s="256"/>
      <c r="AY739" s="256"/>
      <c r="AZ739" s="256"/>
      <c r="BA739" s="256"/>
      <c r="BB739" s="256"/>
      <c r="BC739" s="256"/>
      <c r="BD739" s="256"/>
      <c r="BE739" s="256"/>
      <c r="BF739" s="256"/>
      <c r="BG739" s="256"/>
      <c r="BH739" s="256"/>
      <c r="BI739" s="256"/>
      <c r="BJ739" s="256"/>
      <c r="BK739" s="256"/>
      <c r="BL739" s="262"/>
      <c r="BM739" s="262"/>
      <c r="BN739" s="262"/>
      <c r="BO739" s="262"/>
      <c r="BP739" s="262"/>
      <c r="BQ739" s="262"/>
      <c r="BR739" s="270"/>
      <c r="BS739" s="270"/>
      <c r="BT739" s="270"/>
      <c r="BU739" s="270"/>
      <c r="BV739" s="270"/>
      <c r="BW739" s="270"/>
      <c r="BX739" s="256"/>
      <c r="BY739" s="256"/>
      <c r="BZ739" s="256"/>
      <c r="CA739" s="267"/>
      <c r="CB739" s="267"/>
      <c r="CC739" s="274"/>
      <c r="CD739" s="267"/>
      <c r="CE739" s="267"/>
      <c r="CF739" s="267"/>
      <c r="CG739" s="267"/>
      <c r="CH739" s="267"/>
      <c r="CI739" s="267"/>
      <c r="CJ739" s="267"/>
      <c r="CK739" s="267"/>
      <c r="CL739" s="265"/>
      <c r="CM739" s="272"/>
      <c r="CN739" s="264"/>
      <c r="CO739" s="183"/>
      <c r="CP739" s="226"/>
      <c r="CQ739" s="226"/>
      <c r="CR739" s="226"/>
      <c r="CS739" s="182"/>
      <c r="CT739" s="182"/>
      <c r="CU739" s="182"/>
      <c r="CV739" s="182"/>
      <c r="CW739" s="182"/>
      <c r="CX739" s="182"/>
      <c r="CY739" s="182"/>
      <c r="CZ739" s="182"/>
      <c r="DA739" s="182"/>
    </row>
    <row r="740" spans="1:105" s="120" customFormat="1" ht="15" customHeight="1">
      <c r="A740" s="228"/>
      <c r="B740" s="277"/>
      <c r="C740" s="280"/>
      <c r="D740" s="237"/>
      <c r="E740" s="237"/>
      <c r="F740" s="243"/>
      <c r="G740" s="122">
        <v>2.1</v>
      </c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240"/>
      <c r="AN740" s="240"/>
      <c r="AO740" s="240"/>
      <c r="AP740" s="240"/>
      <c r="AQ740" s="240"/>
      <c r="AR740" s="240"/>
      <c r="AS740" s="240"/>
      <c r="AT740" s="256"/>
      <c r="AU740" s="256"/>
      <c r="AV740" s="259"/>
      <c r="AW740" s="259"/>
      <c r="AX740" s="256"/>
      <c r="AY740" s="256"/>
      <c r="AZ740" s="256"/>
      <c r="BA740" s="256"/>
      <c r="BB740" s="256"/>
      <c r="BC740" s="256"/>
      <c r="BD740" s="256"/>
      <c r="BE740" s="256"/>
      <c r="BF740" s="256"/>
      <c r="BG740" s="256"/>
      <c r="BH740" s="256"/>
      <c r="BI740" s="256"/>
      <c r="BJ740" s="256"/>
      <c r="BK740" s="256"/>
      <c r="BL740" s="262"/>
      <c r="BM740" s="262"/>
      <c r="BN740" s="262"/>
      <c r="BO740" s="262"/>
      <c r="BP740" s="262"/>
      <c r="BQ740" s="262"/>
      <c r="BR740" s="270"/>
      <c r="BS740" s="270"/>
      <c r="BT740" s="270"/>
      <c r="BU740" s="270"/>
      <c r="BV740" s="270"/>
      <c r="BW740" s="270"/>
      <c r="BX740" s="256"/>
      <c r="BY740" s="256"/>
      <c r="BZ740" s="256"/>
      <c r="CA740" s="267"/>
      <c r="CB740" s="267"/>
      <c r="CC740" s="274"/>
      <c r="CD740" s="267"/>
      <c r="CE740" s="267"/>
      <c r="CF740" s="267"/>
      <c r="CG740" s="267"/>
      <c r="CH740" s="267"/>
      <c r="CI740" s="267"/>
      <c r="CJ740" s="267"/>
      <c r="CK740" s="267"/>
      <c r="CL740" s="265"/>
      <c r="CM740" s="272"/>
      <c r="CN740" s="264"/>
      <c r="CO740" s="183"/>
      <c r="CP740" s="226"/>
      <c r="CQ740" s="226"/>
      <c r="CR740" s="226"/>
      <c r="CS740" s="182"/>
      <c r="CT740" s="182"/>
      <c r="CU740" s="182"/>
      <c r="CV740" s="182"/>
      <c r="CW740" s="182"/>
      <c r="CX740" s="182"/>
      <c r="CY740" s="182"/>
      <c r="CZ740" s="182"/>
      <c r="DA740" s="182"/>
    </row>
    <row r="741" spans="1:105" s="120" customFormat="1" ht="15" customHeight="1">
      <c r="A741" s="228"/>
      <c r="B741" s="277"/>
      <c r="C741" s="280"/>
      <c r="D741" s="237"/>
      <c r="E741" s="237"/>
      <c r="F741" s="243"/>
      <c r="G741" s="122">
        <v>2.7</v>
      </c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240"/>
      <c r="AN741" s="240"/>
      <c r="AO741" s="240"/>
      <c r="AP741" s="240"/>
      <c r="AQ741" s="240"/>
      <c r="AR741" s="240"/>
      <c r="AS741" s="240"/>
      <c r="AT741" s="256"/>
      <c r="AU741" s="256"/>
      <c r="AV741" s="259"/>
      <c r="AW741" s="259"/>
      <c r="AX741" s="256"/>
      <c r="AY741" s="256"/>
      <c r="AZ741" s="256"/>
      <c r="BA741" s="256"/>
      <c r="BB741" s="256"/>
      <c r="BC741" s="256"/>
      <c r="BD741" s="256"/>
      <c r="BE741" s="256"/>
      <c r="BF741" s="256"/>
      <c r="BG741" s="256"/>
      <c r="BH741" s="256"/>
      <c r="BI741" s="256"/>
      <c r="BJ741" s="256"/>
      <c r="BK741" s="256"/>
      <c r="BL741" s="262"/>
      <c r="BM741" s="262"/>
      <c r="BN741" s="262"/>
      <c r="BO741" s="262"/>
      <c r="BP741" s="262"/>
      <c r="BQ741" s="262"/>
      <c r="BR741" s="270"/>
      <c r="BS741" s="270"/>
      <c r="BT741" s="270"/>
      <c r="BU741" s="270"/>
      <c r="BV741" s="270"/>
      <c r="BW741" s="270"/>
      <c r="BX741" s="256"/>
      <c r="BY741" s="256"/>
      <c r="BZ741" s="256"/>
      <c r="CA741" s="267"/>
      <c r="CB741" s="267"/>
      <c r="CC741" s="274"/>
      <c r="CD741" s="267"/>
      <c r="CE741" s="267"/>
      <c r="CF741" s="267"/>
      <c r="CG741" s="267"/>
      <c r="CH741" s="267"/>
      <c r="CI741" s="267"/>
      <c r="CJ741" s="267"/>
      <c r="CK741" s="267"/>
      <c r="CL741" s="265"/>
      <c r="CM741" s="272"/>
      <c r="CN741" s="264"/>
      <c r="CO741" s="183"/>
      <c r="CP741" s="226"/>
      <c r="CQ741" s="226"/>
      <c r="CR741" s="226"/>
      <c r="CS741" s="182"/>
      <c r="CT741" s="182"/>
      <c r="CU741" s="182"/>
      <c r="CV741" s="182"/>
      <c r="CW741" s="182"/>
      <c r="CX741" s="182"/>
      <c r="CY741" s="182"/>
      <c r="CZ741" s="182"/>
      <c r="DA741" s="182"/>
    </row>
    <row r="742" spans="1:105" s="120" customFormat="1" ht="15" customHeight="1">
      <c r="A742" s="228"/>
      <c r="B742" s="277"/>
      <c r="C742" s="280"/>
      <c r="D742" s="237"/>
      <c r="E742" s="237"/>
      <c r="F742" s="243"/>
      <c r="G742" s="122">
        <v>3</v>
      </c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240"/>
      <c r="AN742" s="240"/>
      <c r="AO742" s="240"/>
      <c r="AP742" s="240"/>
      <c r="AQ742" s="240"/>
      <c r="AR742" s="240"/>
      <c r="AS742" s="240"/>
      <c r="AT742" s="256"/>
      <c r="AU742" s="256"/>
      <c r="AV742" s="259"/>
      <c r="AW742" s="259"/>
      <c r="AX742" s="256"/>
      <c r="AY742" s="256"/>
      <c r="AZ742" s="256"/>
      <c r="BA742" s="256"/>
      <c r="BB742" s="256"/>
      <c r="BC742" s="256"/>
      <c r="BD742" s="256"/>
      <c r="BE742" s="256"/>
      <c r="BF742" s="256"/>
      <c r="BG742" s="256"/>
      <c r="BH742" s="256"/>
      <c r="BI742" s="256"/>
      <c r="BJ742" s="256"/>
      <c r="BK742" s="256"/>
      <c r="BL742" s="262"/>
      <c r="BM742" s="262"/>
      <c r="BN742" s="262"/>
      <c r="BO742" s="262"/>
      <c r="BP742" s="262"/>
      <c r="BQ742" s="262"/>
      <c r="BR742" s="270"/>
      <c r="BS742" s="270"/>
      <c r="BT742" s="270"/>
      <c r="BU742" s="270"/>
      <c r="BV742" s="270"/>
      <c r="BW742" s="270"/>
      <c r="BX742" s="256"/>
      <c r="BY742" s="256"/>
      <c r="BZ742" s="256"/>
      <c r="CA742" s="267"/>
      <c r="CB742" s="267"/>
      <c r="CC742" s="274"/>
      <c r="CD742" s="267"/>
      <c r="CE742" s="267"/>
      <c r="CF742" s="267"/>
      <c r="CG742" s="267"/>
      <c r="CH742" s="267"/>
      <c r="CI742" s="267"/>
      <c r="CJ742" s="267"/>
      <c r="CK742" s="267"/>
      <c r="CL742" s="265"/>
      <c r="CM742" s="272"/>
      <c r="CN742" s="264"/>
      <c r="CO742" s="183"/>
      <c r="CP742" s="226"/>
      <c r="CQ742" s="226"/>
      <c r="CR742" s="226"/>
      <c r="CS742" s="182"/>
      <c r="CT742" s="182"/>
      <c r="CU742" s="182"/>
      <c r="CV742" s="182"/>
      <c r="CW742" s="182"/>
      <c r="CX742" s="182"/>
      <c r="CY742" s="182"/>
      <c r="CZ742" s="182"/>
      <c r="DA742" s="182"/>
    </row>
    <row r="743" spans="1:105" s="120" customFormat="1" ht="15" customHeight="1">
      <c r="A743" s="228"/>
      <c r="B743" s="277"/>
      <c r="C743" s="280"/>
      <c r="D743" s="237"/>
      <c r="E743" s="237"/>
      <c r="F743" s="244"/>
      <c r="G743" s="123">
        <v>3.9</v>
      </c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1"/>
      <c r="AD743" s="81"/>
      <c r="AE743" s="81"/>
      <c r="AF743" s="81"/>
      <c r="AG743" s="81"/>
      <c r="AH743" s="81"/>
      <c r="AI743" s="81"/>
      <c r="AJ743" s="81"/>
      <c r="AK743" s="81"/>
      <c r="AL743" s="81"/>
      <c r="AM743" s="240"/>
      <c r="AN743" s="240"/>
      <c r="AO743" s="240"/>
      <c r="AP743" s="240"/>
      <c r="AQ743" s="240"/>
      <c r="AR743" s="240"/>
      <c r="AS743" s="240"/>
      <c r="AT743" s="256"/>
      <c r="AU743" s="256"/>
      <c r="AV743" s="259"/>
      <c r="AW743" s="259"/>
      <c r="AX743" s="256"/>
      <c r="AY743" s="256"/>
      <c r="AZ743" s="256"/>
      <c r="BA743" s="256"/>
      <c r="BB743" s="256"/>
      <c r="BC743" s="256"/>
      <c r="BD743" s="256"/>
      <c r="BE743" s="256"/>
      <c r="BF743" s="256"/>
      <c r="BG743" s="256"/>
      <c r="BH743" s="256"/>
      <c r="BI743" s="256"/>
      <c r="BJ743" s="256"/>
      <c r="BK743" s="256"/>
      <c r="BL743" s="262"/>
      <c r="BM743" s="262"/>
      <c r="BN743" s="262"/>
      <c r="BO743" s="262"/>
      <c r="BP743" s="262"/>
      <c r="BQ743" s="262"/>
      <c r="BR743" s="270"/>
      <c r="BS743" s="270"/>
      <c r="BT743" s="270"/>
      <c r="BU743" s="270"/>
      <c r="BV743" s="270"/>
      <c r="BW743" s="270"/>
      <c r="BX743" s="256"/>
      <c r="BY743" s="256"/>
      <c r="BZ743" s="256"/>
      <c r="CA743" s="267"/>
      <c r="CB743" s="267"/>
      <c r="CC743" s="274"/>
      <c r="CD743" s="267"/>
      <c r="CE743" s="267"/>
      <c r="CF743" s="267"/>
      <c r="CG743" s="267"/>
      <c r="CH743" s="267"/>
      <c r="CI743" s="267"/>
      <c r="CJ743" s="267"/>
      <c r="CK743" s="267"/>
      <c r="CL743" s="265"/>
      <c r="CM743" s="272"/>
      <c r="CN743" s="264"/>
      <c r="CO743" s="183"/>
      <c r="CP743" s="226"/>
      <c r="CQ743" s="226"/>
      <c r="CR743" s="226"/>
      <c r="CS743" s="182"/>
      <c r="CT743" s="182"/>
      <c r="CU743" s="182"/>
      <c r="CV743" s="182"/>
      <c r="CW743" s="182"/>
      <c r="CX743" s="182"/>
      <c r="CY743" s="182"/>
      <c r="CZ743" s="182"/>
      <c r="DA743" s="182"/>
    </row>
    <row r="744" spans="1:105" s="120" customFormat="1" ht="15" customHeight="1" thickBot="1">
      <c r="A744" s="229"/>
      <c r="B744" s="278"/>
      <c r="C744" s="281"/>
      <c r="D744" s="238"/>
      <c r="E744" s="238"/>
      <c r="F744" s="245" t="s">
        <v>83</v>
      </c>
      <c r="G744" s="246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241"/>
      <c r="AN744" s="241"/>
      <c r="AO744" s="241"/>
      <c r="AP744" s="241"/>
      <c r="AQ744" s="241"/>
      <c r="AR744" s="241"/>
      <c r="AS744" s="241"/>
      <c r="AT744" s="257"/>
      <c r="AU744" s="257"/>
      <c r="AV744" s="260"/>
      <c r="AW744" s="260"/>
      <c r="AX744" s="257"/>
      <c r="AY744" s="257"/>
      <c r="AZ744" s="257"/>
      <c r="BA744" s="257"/>
      <c r="BB744" s="257"/>
      <c r="BC744" s="257"/>
      <c r="BD744" s="257"/>
      <c r="BE744" s="257"/>
      <c r="BF744" s="257"/>
      <c r="BG744" s="257"/>
      <c r="BH744" s="257"/>
      <c r="BI744" s="257"/>
      <c r="BJ744" s="257"/>
      <c r="BK744" s="257"/>
      <c r="BL744" s="263"/>
      <c r="BM744" s="263"/>
      <c r="BN744" s="263"/>
      <c r="BO744" s="263"/>
      <c r="BP744" s="263"/>
      <c r="BQ744" s="263"/>
      <c r="BR744" s="271"/>
      <c r="BS744" s="271"/>
      <c r="BT744" s="271"/>
      <c r="BU744" s="271"/>
      <c r="BV744" s="271"/>
      <c r="BW744" s="271"/>
      <c r="BX744" s="257"/>
      <c r="BY744" s="257"/>
      <c r="BZ744" s="257"/>
      <c r="CA744" s="268"/>
      <c r="CB744" s="268"/>
      <c r="CC744" s="275"/>
      <c r="CD744" s="268"/>
      <c r="CE744" s="268"/>
      <c r="CF744" s="268"/>
      <c r="CG744" s="268"/>
      <c r="CH744" s="268"/>
      <c r="CI744" s="268"/>
      <c r="CJ744" s="268"/>
      <c r="CK744" s="268"/>
      <c r="CL744" s="265"/>
      <c r="CM744" s="272"/>
      <c r="CN744" s="264"/>
      <c r="CO744" s="183"/>
      <c r="CP744" s="226"/>
      <c r="CQ744" s="226"/>
      <c r="CR744" s="226"/>
      <c r="CS744" s="182"/>
      <c r="CT744" s="182"/>
      <c r="CU744" s="182"/>
      <c r="CV744" s="182"/>
      <c r="CW744" s="182"/>
      <c r="CX744" s="182"/>
      <c r="CY744" s="182"/>
      <c r="CZ744" s="182"/>
      <c r="DA744" s="182"/>
    </row>
    <row r="745" spans="1:105" s="120" customFormat="1" ht="15" customHeight="1">
      <c r="A745" s="227">
        <f t="shared" ref="A745" si="275">A737+1</f>
        <v>92</v>
      </c>
      <c r="B745" s="276" t="s">
        <v>721</v>
      </c>
      <c r="C745" s="279" t="s">
        <v>103</v>
      </c>
      <c r="D745" s="236">
        <v>44222</v>
      </c>
      <c r="E745" s="236" t="s">
        <v>1199</v>
      </c>
      <c r="F745" s="253" t="s">
        <v>80</v>
      </c>
      <c r="G745" s="254"/>
      <c r="H745" s="82" t="s">
        <v>69</v>
      </c>
      <c r="I745" s="82"/>
      <c r="J745" s="82" t="s">
        <v>60</v>
      </c>
      <c r="K745" s="82" t="s">
        <v>60</v>
      </c>
      <c r="L745" s="82" t="s">
        <v>60</v>
      </c>
      <c r="M745" s="82" t="s">
        <v>60</v>
      </c>
      <c r="N745" s="82" t="s">
        <v>60</v>
      </c>
      <c r="O745" s="82"/>
      <c r="P745" s="82" t="s">
        <v>60</v>
      </c>
      <c r="Q745" s="82" t="s">
        <v>60</v>
      </c>
      <c r="R745" s="82" t="s">
        <v>60</v>
      </c>
      <c r="S745" s="82" t="s">
        <v>60</v>
      </c>
      <c r="T745" s="82" t="s">
        <v>60</v>
      </c>
      <c r="U745" s="82" t="s">
        <v>60</v>
      </c>
      <c r="V745" s="82"/>
      <c r="W745" s="82" t="s">
        <v>60</v>
      </c>
      <c r="X745" s="82" t="s">
        <v>60</v>
      </c>
      <c r="Y745" s="82" t="s">
        <v>60</v>
      </c>
      <c r="Z745" s="82" t="s">
        <v>60</v>
      </c>
      <c r="AA745" s="82" t="s">
        <v>60</v>
      </c>
      <c r="AB745" s="82" t="s">
        <v>60</v>
      </c>
      <c r="AC745" s="82"/>
      <c r="AD745" s="82" t="s">
        <v>60</v>
      </c>
      <c r="AE745" s="82" t="s">
        <v>60</v>
      </c>
      <c r="AF745" s="82" t="s">
        <v>60</v>
      </c>
      <c r="AG745" s="82" t="s">
        <v>60</v>
      </c>
      <c r="AH745" s="82" t="s">
        <v>60</v>
      </c>
      <c r="AI745" s="82" t="s">
        <v>1471</v>
      </c>
      <c r="AJ745" s="82"/>
      <c r="AK745" s="82" t="s">
        <v>60</v>
      </c>
      <c r="AL745" s="82" t="s">
        <v>60</v>
      </c>
      <c r="AM745" s="239">
        <f>COUNTIF(H745:AL745,"PH")+COUNTIF(H745:AL745,"PH/L")+COUNTIF(H745:AL745,"PM")</f>
        <v>0</v>
      </c>
      <c r="AN745" s="239">
        <f>COUNTIF(H745:AL745,"PD")+COUNTIF(H745:AL745,"PDD")+COUNTIF(H745:AL745,"P/DS")/2+COUNTIF(H745:AL745,"PMD")</f>
        <v>0</v>
      </c>
      <c r="AO745" s="239">
        <f>COUNTIF(H745:AL745,"PN")+COUNTIF(H745:AL745,"P/NS")/2+COUNTIF(H745:AL745,"PH")+COUNTIF(H745:AL745,"PH/F")/2+COUNTIF(H745:AL745,"PH/L")/2+COUNTIF(H745:AL745,"PM")</f>
        <v>0</v>
      </c>
      <c r="AP745" s="239">
        <f>COUNTIF(H745:AL745,"BH")+COUNTIF(H745:AL745,"AL/BL")+COUNTIF(H745:AL745,"UL/BL")+COUNTIF(H745:AL745,"BM")</f>
        <v>0</v>
      </c>
      <c r="AQ745" s="239">
        <f>COUNTIF(H745:AL745,"DS")+COUNTIF(H745:AL745,"AL/DS")/2+COUNTIF(H745:AL745,"UL/DS")/2+COUNTIF(H745:AL745,"CT")+COUNTIF(H745:AL745,"MD")</f>
        <v>24.5</v>
      </c>
      <c r="AR745" s="239">
        <f>COUNTIF(H745:AL745,"NS")+COUNTIF(H745:AL745,"AL/NS")/2+COUNTIF(H745:AL745,"UL/NS")/2+COUNTIF(H745:AL745,"BH")+COUNTIF(H745:AL745,"AL/BF")/2+COUNTIF(H745:AL745,"AL/BL")/2+COUNTIF(H745:AL745,"UL/BL")/2+COUNTIF(H745:AL745,"UL/BF")/2+COUNTIF(H745:AL745,"BM")</f>
        <v>0</v>
      </c>
      <c r="AS745" s="239">
        <f>COUNTIF(H745:AL745,"AL")+COUNTIF(H745:AL745,"AL/DS")/2+COUNTIF(H745:AL745,"AL/NS")/2+COUNTIF(H745:AL745,"NH")+COUNTIF(H745:AL745,"SL")+COUNTIF(H745:AL745,"NHD")+COUNTIF(H745:AL745,"B")+COUNTIF(H745:AL745,"HL")+COUNTIF(H745:AL745,"AL/BF")/2+COUNTIF(H745:AL745,"AL/BL")/2</f>
        <v>1</v>
      </c>
      <c r="AT745" s="255">
        <f>COUNTIF(H745:AL745,"PD")+COUNTIF(H745:AL745,"PN")+COUNTIF(H745:AL745,"P/DS")/2+COUNTIF(H745:AL745,"P/NS")/2+COUNTIF(H745:AL745,"DS")+COUNTIF(H745:AL745,"NS")+COUNTIF(H745:AL745,"AL")+COUNTIF(H745:AL745,"AL/DS")+COUNTIF(H745:AL745,"AL/NS")+COUNTIF(H745:AL745,"NH")+COUNTIF(H745:AL745,"SL")+COUNTIF(H745:AL745,"UL/DS")/2+COUNTIF(H745:AL745,"UL/NS")/2+COUNTIF(H745:AL745,"CT")+COUNTIF(H745:AL745,"NHD")+COUNTIF(H745:AL745,"PDD")+COUNTIF(H745:AL745,"B")+COUNTIF(H745:AL745,"HL")+COUNTIF(H745:AL745,"PH")+COUNTIF(H745:AL745,"BH")+COUNTIF(H745:AL745,"AL/BF")+COUNTIF(H745:AL745,"AL/BL")+COUNTIF(H745:AL745,"UL/BF")/2+COUNTIF(H745:AL745,"UL/BL")/2+COUNTIF(H745:AL745,"PH/F")/2+COUNTIF(H745:AL745,"PH/L")/2+COUNTIF(H745:AL745,"MD")+COUNTIF(H745:AL745,"PMD")+COUNTIF(H745:AL745,"PM")+COUNTIF(H745:AL745,"BM")</f>
        <v>25.5</v>
      </c>
      <c r="AU745" s="255">
        <f>COUNTIF(H745:AL745,"P/DS")/2+COUNTIF(H745:AL745,"P/NS")/2+COUNTIF(H745:AL745,"IL")+COUNTIF(H745:AL745,"NL")+COUNTIF(H745:AL745,"UL")+COUNTIF(H745:AL745,"UL/DS")/2+COUNTIF(H745:AL745,"UL/NS")/2+COUNTIF(H745:AL745,"KT")+COUNTIF(H745:AL745,"UL/BF")/2+COUNTIF(H745:AL745,"UL/BL")/2+COUNTIF(H745:AL745,"PH/F")/2+COUNTIF(H745:AL745,"PH/L")/2+COUNTIF(H745:AL745,"NB")</f>
        <v>0.5</v>
      </c>
      <c r="AV745" s="258">
        <f>COUNTIF(H745:AL745,"PN")+COUNTIF(H745:AL745,"TVD")+COUNTIF(H745:AL745,"PH")+COUNTIF(H745:AL745,"PM")+COUNTIF(H745:AL745,"PDD")-COUNTIFS(H745:AL745,"PN",H752:AL752,"&gt;=3")-COUNTIFS(H745:AL745,"PM",H752:AL752,"&gt;=3")</f>
        <v>0</v>
      </c>
      <c r="AW745" s="258">
        <f>COUNTIF(H745:AL745,"NS")+COUNTIF(H745:AL745,"D")+COUNTIF(H745:AL745,"BH")+COUNTIF(H745:AL745,"NHD")+COUNTIF(H745:AL745,"BM")-COUNTIFS(H745:AL745,"NS",H752:AL752,"&gt;=3")-COUNTIFS(H745:AL745,"BH",H752:AL752,"&gt;=3")-COUNTIFS(H745:AL745,"BM",H752:AL752,"&gt;=3")</f>
        <v>0</v>
      </c>
      <c r="AX745" s="255">
        <f>COUNTIF(H745:AL745,"AL")+COUNTIF(H745:AL745,"AL/DS")/2+COUNTIF(H745:AL745,"AL/NS")/2+COUNTIF(H745:AL745,"AL/BF")+COUNTIF(H745:AL745,"AL/BL")/2</f>
        <v>0</v>
      </c>
      <c r="AY745" s="255">
        <f>COUNTIF(H745:AL745,"SL")</f>
        <v>0</v>
      </c>
      <c r="AZ745" s="255">
        <f>COUNTIF(H745:AL745,"NH")</f>
        <v>1</v>
      </c>
      <c r="BA745" s="255">
        <f>COUNTIF(H745:AL745,"HL")</f>
        <v>0</v>
      </c>
      <c r="BB745" s="255">
        <f>COUNTIF(G745:AL745,"P/DS")/2+COUNTIF(G745:AL745,"P/NS")/2+COUNTIF(G745:AL745,"UL")+COUNTIF(G745:AL745,"UL/DS")/2+COUNTIF(G745:AL745,"UL/NS")/2+COUNTIF(G745:AL745,"UL/BL")/2+COUNTIF(G745:AL745,"UL/BF")/2+COUNTIF(G745:AL745,"PH/F")/2+COUNTIF(G745:AL745,"PH/L")/2</f>
        <v>0.5</v>
      </c>
      <c r="BC745" s="255">
        <f>COUNTIF(H745:AL745,"NB")</f>
        <v>0</v>
      </c>
      <c r="BD745" s="255">
        <f>COUNTIF(H745:AL745,"NL")</f>
        <v>0</v>
      </c>
      <c r="BE745" s="255">
        <f>COUNTIF(H745:AL745,"IL")</f>
        <v>0</v>
      </c>
      <c r="BF745" s="255">
        <f>COUNTIF(H745:AL745,"KT")</f>
        <v>0</v>
      </c>
      <c r="BG745" s="255">
        <f>COUNTIF(H745:AL745,"L70")</f>
        <v>0</v>
      </c>
      <c r="BH745" s="255">
        <f>COUNTIF(H745:AL745,"MD")</f>
        <v>0</v>
      </c>
      <c r="BI745" s="255">
        <f>COUNTIF(H745:AL745,"PMD")</f>
        <v>0</v>
      </c>
      <c r="BJ745" s="255">
        <f>COUNTIF(H745:AL745,"PM")</f>
        <v>0</v>
      </c>
      <c r="BK745" s="255">
        <f>COUNTIF(H745:AL745,"BM")</f>
        <v>0</v>
      </c>
      <c r="BL745" s="261">
        <f>SUMIF(H745:AL745,"PD",H746:AL746)+SUMIF(H745:AL745,"PN",H746:AL746)+SUMIF(H745:AL745,"P/DS",H746:AL746)+SUMIF(H745:AL745,"PN/F",H746:AL746)+SUMIF(H745:AL745,"PN/L",H746:AL746)+SUMIF(H745:AL745,"TV",H746:AL746)+SUMIF(H745:AL745,"TVD",H746:AL746)+SUMIF(H745:AL745,"PDD",H746:AL746)</f>
        <v>0</v>
      </c>
      <c r="BM745" s="261">
        <f>SUMIF(H745:AL745,"PD",H747:AL747)+SUMIF(H745:AL745,"PN",H747:AL747)+SUMIF(H745:AL745,"P/DS",H747:AL747)+SUMIF(H745:AL745,"PN/F",H747:AL747)+SUMIF(H745:AL745,"PN/L",H747:AL747)+SUMIF(H745:AL745,"TV",H747:AL747)+SUMIF(H745:AL745,"TVD",H747:AL747)+SUMIF(H745:AL745,"PDD",H747:AL747)+SUMIF(H745:AL745,"PMD",H747:AL747)</f>
        <v>0</v>
      </c>
      <c r="BN745" s="261">
        <f>SUMIF(H745:AL745,"PD",H748:AL748)+SUMIF(H745:AL745,"PN",H748:AL748)+SUMIF(H745:AL745,"P/DS",H748:AL748)+SUMIF(H745:AL745,"PN/F",H748:AL748)+SUMIF(H745:AL745,"PN/L",H748:AL748)+SUMIF(H745:AL745,"TV",H748:AL748)+SUMIF(H745:AL745,"TVD",H748:AL748)</f>
        <v>0</v>
      </c>
      <c r="BO745" s="261">
        <f>SUMIF(H745:AL745,"PD",H749:AL749)+SUMIF(H745:AL745,"PN",H749:AL749)+SUMIF(H745:AL745,"P/DS",H749:AL749)+SUMIF(H745:AL745,"PN/F",H749:AL749)+SUMIF(H745:AL745,"PN/L",H749:AL749)+SUMIF(H745:AL745,"TV",H749:AL749)+SUMIF(H745:AL745,"TVD",H749:AL749)</f>
        <v>0</v>
      </c>
      <c r="BP745" s="261">
        <f>SUMIF(H745:AL745,"PD",H750:AL750)+SUMIF(H745:AL745,"PN",H750:AL750)+SUMIF(H745:AL745,"P/DS",H750:AL750)+SUMIF(H745:AL745,"PN/F",H750:AL750)+SUMIF(H745:AL745,"PN/L",H750:AL750)+SUMIF(H745:AL745,"TV",H750:AL750)+SUMIF(H745:AL745,"TVD",H750:AL750)+SUMIF(H745:AL745,"PDD",H750:AL750)+SUMIF(H745:AL745,"PH",H750:AL750)+SUMIF(H745:AL745,"PM",H750:AL750)</f>
        <v>0</v>
      </c>
      <c r="BQ745" s="261">
        <f>SUMIF(H745:AL745,"PD",H751:AL751)+SUMIF(H745:AL745,"PN",H751:AL751)+SUMIF(H745:AL745,"P/DS",H751:AL751)+SUMIF(H745:AL745,"PN/F",H751:AL751)+SUMIF(H745:AL745,"PN/L",H751:AL751)+SUMIF(H745:AL745,"TV",H751:AL751)+SUMIF(H745:AL745,"TVD",H751:AL751)+SUMIF(H745:AL745,"PDD",H751:AL751)+SUMIF(H745:AL745,"PH",H751:AL751)+SUMIF(H745:AL745,"PM",H751:AL751)</f>
        <v>0</v>
      </c>
      <c r="BR745" s="269">
        <f>SUM(H746:AL746)-BL745</f>
        <v>17.5</v>
      </c>
      <c r="BS745" s="269">
        <f>SUM(H747:AL747)-BM745</f>
        <v>0</v>
      </c>
      <c r="BT745" s="269">
        <f>SUM(H748:AL748)-BN745</f>
        <v>0</v>
      </c>
      <c r="BU745" s="269">
        <f>SUM(H749:AL749)-BO745</f>
        <v>0</v>
      </c>
      <c r="BV745" s="269">
        <f>SUM(H750:AL750)-BP745</f>
        <v>0</v>
      </c>
      <c r="BW745" s="269">
        <f>SUM(H751:AL751)-BQ745</f>
        <v>0</v>
      </c>
      <c r="BX745" s="255">
        <f>SUMIF(H745:AL745,"PD",H752:AL752)+SUMIF(H745:AL745,"PN",H752:AL752)+SUMIF(H745:AL745,"P/DS",H752:AL752)+SUMIF(H745:AL745,"PN/F",H752:AL752)+SUMIF(H745:AL745,"PN/L",H752:AL752)</f>
        <v>0</v>
      </c>
      <c r="BY745" s="255">
        <f>SUM(H752:AL752)-BX745</f>
        <v>0</v>
      </c>
      <c r="BZ745" s="255">
        <f t="shared" ref="BZ745" si="276">+SUM(BL745:BW752)</f>
        <v>17.5</v>
      </c>
      <c r="CA745" s="266">
        <f>(COUNTIFS(H745:AL745,"PD",H746:AL746,"&gt;=2"))*0.5-IF(CN745="VP",COUNTIFS($H$16:$AL$16,"SAT",H745:AL745,"PD",H746:AL746,"&gt;=2"))*0.5</f>
        <v>0</v>
      </c>
      <c r="CB745" s="266">
        <f>(COUNTIFS(H745:AL745,"PN",H747:AL747,"&gt;=0.5",H746:AL746,"&gt;=1.5"))*0.5+COUNTIFS(H745:AL745,"PDD",H747:AL747,"&gt;=0.5",H746:AL746,"&gt;=1.5")*0.5</f>
        <v>0</v>
      </c>
      <c r="CC745" s="273">
        <f>(COUNTIFS(H745:AL745,"TV",H747:AL747,"&gt;=10"))*0.5+(COUNTIFS(H745:AL745,"PMD",H747:AL747,"&gt;=2"))*0.5</f>
        <v>0</v>
      </c>
      <c r="CD745" s="266">
        <f>(COUNTIFS(H745:AL745,"TVD",H749:AL749,"&gt;=6.5",H747:AL747,"&gt;=3.5"))*0.5</f>
        <v>0</v>
      </c>
      <c r="CE745" s="266">
        <f>(COUNTIFS(H745:AL745,"PD",H750:AL750,"&gt;=10"))*0.5</f>
        <v>0</v>
      </c>
      <c r="CF745" s="266">
        <f>(COUNTIFS(H745:AL745,"PDD",H750:AL750,"&gt;=3.5",H751:AL751,"&gt;=6.5")+COUNTIFS(H745:AL745,"PH",H751:AL751,"&gt;=0.5",H750:AL750,"&gt;=1.5")+COUNTIFS(H745:AL745,"PM",H751:AL751,"&gt;=0.5",H750:AL750,"&gt;=1.5"))*0.5</f>
        <v>0</v>
      </c>
      <c r="CG745" s="266">
        <f>(COUNTIFS(H745:AL745,"DS",H746:AL746,"&gt;=2")+COUNTIFS(H745:AL745,"AL/DS",H746:AL746,"&gt;=2"))*0.5-IF(CN745="VP",COUNTIFS($H$16:$AL$16,"SAT",H745:AL745,"DS",H746:AL746,"&gt;=2"))*0.5</f>
        <v>3.5</v>
      </c>
      <c r="CH745" s="266">
        <f>(COUNTIFS(H745:AL745,"NS",H747:AL747,"&gt;=0.5",H746:AL746,"&gt;=1.5")+COUNTIFS(H745:AL745,"AL/NS",H747:AL747,"&gt;=0.5",H746:AL746,"&gt;=1.5")+COUNTIFS(H745:AL745,"NHD",H747:AL747,"&gt;=4.5",H750:AL750,"&gt;=2",H746:AL746,"&gt;=1.5"))*0.5</f>
        <v>0</v>
      </c>
      <c r="CI745" s="266">
        <f>(COUNTIF(H747:AL747,"&gt;=10")+COUNTIFS(H745:AL745,"MD",H747:AL747,"&gt;=2")-COUNTIFS(H745:AL745,"TV",H747:AL747,"&gt;=10"))*0.5</f>
        <v>0</v>
      </c>
      <c r="CJ745" s="266">
        <f>(COUNTIFS(H745:AL745,"D",H749:AL749,"&gt;=6.5",H747:AL747,"&gt;=3.5"))*0.5</f>
        <v>0</v>
      </c>
      <c r="CK745" s="266">
        <f>(COUNTIF(H750:AL750,"&gt;=10")-COUNTIFS(H745:AL745,"PD",H750:AL750,"&gt;=10"))*0.5</f>
        <v>0</v>
      </c>
      <c r="CL745" s="265">
        <f>(COUNTIFS(H745:AL745,"NHD",H750:AL750,"&gt;=3.5",H751:AL751,"&gt;=6.5")+COUNTIFS(H745:AL745,"BH",H750:AL750,"&gt;=1.5",H751:AL751,"&gt;=0.5")+COUNTIFS(H745:AL745,"BM",H750:AL750,"&gt;=1.5",H751:AL751,"&gt;=0.5")+COUNTIFS(H745:AL745,"D",H750:AL750,"&gt;=1.5",H751:AL751,"&gt;=0.5"))*0.5</f>
        <v>0</v>
      </c>
      <c r="CM745" s="272"/>
      <c r="CN745" s="264" t="s">
        <v>723</v>
      </c>
      <c r="CO745" s="183">
        <f t="shared" ref="CO745" si="277">+AM745+AN745+AO745+AP745+AQ745+AR745+AS745+AU745+BG745</f>
        <v>26</v>
      </c>
      <c r="CP745" s="225">
        <f>+SUM(I746:I751)-I752</f>
        <v>0</v>
      </c>
      <c r="CQ745" s="225">
        <f>+SUM(J746:J751)-J752</f>
        <v>0</v>
      </c>
      <c r="CR745" s="225">
        <f>+SUM(K746:K751)-K752</f>
        <v>2.5</v>
      </c>
      <c r="CS745" s="182"/>
      <c r="CT745" s="182"/>
      <c r="CU745" s="182"/>
      <c r="CV745" s="182"/>
      <c r="CW745" s="182"/>
      <c r="CX745" s="182"/>
      <c r="CY745" s="182"/>
      <c r="CZ745" s="182"/>
      <c r="DA745" s="182"/>
    </row>
    <row r="746" spans="1:105" s="120" customFormat="1" ht="15" customHeight="1">
      <c r="A746" s="228"/>
      <c r="B746" s="277"/>
      <c r="C746" s="280"/>
      <c r="D746" s="237"/>
      <c r="E746" s="237"/>
      <c r="F746" s="242" t="s">
        <v>82</v>
      </c>
      <c r="G746" s="121">
        <v>1.5</v>
      </c>
      <c r="H746" s="83"/>
      <c r="I746" s="83"/>
      <c r="J746" s="83"/>
      <c r="K746" s="83">
        <v>2.5</v>
      </c>
      <c r="L746" s="83"/>
      <c r="M746" s="83">
        <v>2.5</v>
      </c>
      <c r="N746" s="83">
        <v>2.5</v>
      </c>
      <c r="O746" s="83"/>
      <c r="P746" s="83"/>
      <c r="Q746" s="83">
        <v>2.5</v>
      </c>
      <c r="R746" s="83">
        <v>2.5</v>
      </c>
      <c r="S746" s="83"/>
      <c r="T746" s="83"/>
      <c r="U746" s="83"/>
      <c r="V746" s="83"/>
      <c r="W746" s="83"/>
      <c r="X746" s="83">
        <v>2.5</v>
      </c>
      <c r="Y746" s="83">
        <v>2.5</v>
      </c>
      <c r="Z746" s="83"/>
      <c r="AA746" s="83"/>
      <c r="AB746" s="83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240"/>
      <c r="AN746" s="240"/>
      <c r="AO746" s="240"/>
      <c r="AP746" s="240"/>
      <c r="AQ746" s="240"/>
      <c r="AR746" s="240"/>
      <c r="AS746" s="240"/>
      <c r="AT746" s="256"/>
      <c r="AU746" s="256"/>
      <c r="AV746" s="259"/>
      <c r="AW746" s="259"/>
      <c r="AX746" s="256"/>
      <c r="AY746" s="256"/>
      <c r="AZ746" s="256"/>
      <c r="BA746" s="256"/>
      <c r="BB746" s="256"/>
      <c r="BC746" s="256"/>
      <c r="BD746" s="256"/>
      <c r="BE746" s="256"/>
      <c r="BF746" s="256"/>
      <c r="BG746" s="256"/>
      <c r="BH746" s="256"/>
      <c r="BI746" s="256"/>
      <c r="BJ746" s="256"/>
      <c r="BK746" s="256"/>
      <c r="BL746" s="262"/>
      <c r="BM746" s="262"/>
      <c r="BN746" s="262"/>
      <c r="BO746" s="262"/>
      <c r="BP746" s="262"/>
      <c r="BQ746" s="262"/>
      <c r="BR746" s="270"/>
      <c r="BS746" s="270"/>
      <c r="BT746" s="270"/>
      <c r="BU746" s="270"/>
      <c r="BV746" s="270"/>
      <c r="BW746" s="270"/>
      <c r="BX746" s="256"/>
      <c r="BY746" s="256"/>
      <c r="BZ746" s="256"/>
      <c r="CA746" s="267"/>
      <c r="CB746" s="267"/>
      <c r="CC746" s="274"/>
      <c r="CD746" s="267"/>
      <c r="CE746" s="267"/>
      <c r="CF746" s="267"/>
      <c r="CG746" s="267"/>
      <c r="CH746" s="267"/>
      <c r="CI746" s="267"/>
      <c r="CJ746" s="267"/>
      <c r="CK746" s="267"/>
      <c r="CL746" s="265"/>
      <c r="CM746" s="272"/>
      <c r="CN746" s="264"/>
      <c r="CO746" s="183"/>
      <c r="CP746" s="226"/>
      <c r="CQ746" s="226"/>
      <c r="CR746" s="226"/>
      <c r="CS746" s="182"/>
      <c r="CT746" s="182"/>
      <c r="CU746" s="182"/>
      <c r="CV746" s="182"/>
      <c r="CW746" s="182"/>
      <c r="CX746" s="182"/>
      <c r="CY746" s="182"/>
      <c r="CZ746" s="182"/>
      <c r="DA746" s="182"/>
    </row>
    <row r="747" spans="1:105" s="120" customFormat="1" ht="15" customHeight="1">
      <c r="A747" s="228"/>
      <c r="B747" s="277"/>
      <c r="C747" s="280"/>
      <c r="D747" s="237"/>
      <c r="E747" s="237"/>
      <c r="F747" s="243"/>
      <c r="G747" s="122">
        <v>2</v>
      </c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240"/>
      <c r="AN747" s="240"/>
      <c r="AO747" s="240"/>
      <c r="AP747" s="240"/>
      <c r="AQ747" s="240"/>
      <c r="AR747" s="240"/>
      <c r="AS747" s="240"/>
      <c r="AT747" s="256"/>
      <c r="AU747" s="256"/>
      <c r="AV747" s="259"/>
      <c r="AW747" s="259"/>
      <c r="AX747" s="256"/>
      <c r="AY747" s="256"/>
      <c r="AZ747" s="256"/>
      <c r="BA747" s="256"/>
      <c r="BB747" s="256"/>
      <c r="BC747" s="256"/>
      <c r="BD747" s="256"/>
      <c r="BE747" s="256"/>
      <c r="BF747" s="256"/>
      <c r="BG747" s="256"/>
      <c r="BH747" s="256"/>
      <c r="BI747" s="256"/>
      <c r="BJ747" s="256"/>
      <c r="BK747" s="256"/>
      <c r="BL747" s="262"/>
      <c r="BM747" s="262"/>
      <c r="BN747" s="262"/>
      <c r="BO747" s="262"/>
      <c r="BP747" s="262"/>
      <c r="BQ747" s="262"/>
      <c r="BR747" s="270"/>
      <c r="BS747" s="270"/>
      <c r="BT747" s="270"/>
      <c r="BU747" s="270"/>
      <c r="BV747" s="270"/>
      <c r="BW747" s="270"/>
      <c r="BX747" s="256"/>
      <c r="BY747" s="256"/>
      <c r="BZ747" s="256"/>
      <c r="CA747" s="267"/>
      <c r="CB747" s="267"/>
      <c r="CC747" s="274"/>
      <c r="CD747" s="267"/>
      <c r="CE747" s="267"/>
      <c r="CF747" s="267"/>
      <c r="CG747" s="267"/>
      <c r="CH747" s="267"/>
      <c r="CI747" s="267"/>
      <c r="CJ747" s="267"/>
      <c r="CK747" s="267"/>
      <c r="CL747" s="265"/>
      <c r="CM747" s="272"/>
      <c r="CN747" s="264"/>
      <c r="CO747" s="183"/>
      <c r="CP747" s="226"/>
      <c r="CQ747" s="226"/>
      <c r="CR747" s="226"/>
      <c r="CS747" s="182"/>
      <c r="CT747" s="182"/>
      <c r="CU747" s="182"/>
      <c r="CV747" s="182"/>
      <c r="CW747" s="182"/>
      <c r="CX747" s="182"/>
      <c r="CY747" s="182"/>
      <c r="CZ747" s="182"/>
      <c r="DA747" s="182"/>
    </row>
    <row r="748" spans="1:105" s="120" customFormat="1" ht="15" customHeight="1">
      <c r="A748" s="228"/>
      <c r="B748" s="277"/>
      <c r="C748" s="280"/>
      <c r="D748" s="237"/>
      <c r="E748" s="237"/>
      <c r="F748" s="243"/>
      <c r="G748" s="122">
        <v>2.1</v>
      </c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240"/>
      <c r="AN748" s="240"/>
      <c r="AO748" s="240"/>
      <c r="AP748" s="240"/>
      <c r="AQ748" s="240"/>
      <c r="AR748" s="240"/>
      <c r="AS748" s="240"/>
      <c r="AT748" s="256"/>
      <c r="AU748" s="256"/>
      <c r="AV748" s="259"/>
      <c r="AW748" s="259"/>
      <c r="AX748" s="256"/>
      <c r="AY748" s="256"/>
      <c r="AZ748" s="256"/>
      <c r="BA748" s="256"/>
      <c r="BB748" s="256"/>
      <c r="BC748" s="256"/>
      <c r="BD748" s="256"/>
      <c r="BE748" s="256"/>
      <c r="BF748" s="256"/>
      <c r="BG748" s="256"/>
      <c r="BH748" s="256"/>
      <c r="BI748" s="256"/>
      <c r="BJ748" s="256"/>
      <c r="BK748" s="256"/>
      <c r="BL748" s="262"/>
      <c r="BM748" s="262"/>
      <c r="BN748" s="262"/>
      <c r="BO748" s="262"/>
      <c r="BP748" s="262"/>
      <c r="BQ748" s="262"/>
      <c r="BR748" s="270"/>
      <c r="BS748" s="270"/>
      <c r="BT748" s="270"/>
      <c r="BU748" s="270"/>
      <c r="BV748" s="270"/>
      <c r="BW748" s="270"/>
      <c r="BX748" s="256"/>
      <c r="BY748" s="256"/>
      <c r="BZ748" s="256"/>
      <c r="CA748" s="267"/>
      <c r="CB748" s="267"/>
      <c r="CC748" s="274"/>
      <c r="CD748" s="267"/>
      <c r="CE748" s="267"/>
      <c r="CF748" s="267"/>
      <c r="CG748" s="267"/>
      <c r="CH748" s="267"/>
      <c r="CI748" s="267"/>
      <c r="CJ748" s="267"/>
      <c r="CK748" s="267"/>
      <c r="CL748" s="265"/>
      <c r="CM748" s="272"/>
      <c r="CN748" s="264"/>
      <c r="CO748" s="183"/>
      <c r="CP748" s="226"/>
      <c r="CQ748" s="226"/>
      <c r="CR748" s="226"/>
      <c r="CS748" s="182"/>
      <c r="CT748" s="182"/>
      <c r="CU748" s="182"/>
      <c r="CV748" s="182"/>
      <c r="CW748" s="182"/>
      <c r="CX748" s="182"/>
      <c r="CY748" s="182"/>
      <c r="CZ748" s="182"/>
      <c r="DA748" s="182"/>
    </row>
    <row r="749" spans="1:105" s="120" customFormat="1" ht="15" customHeight="1">
      <c r="A749" s="228"/>
      <c r="B749" s="277"/>
      <c r="C749" s="280"/>
      <c r="D749" s="237"/>
      <c r="E749" s="237"/>
      <c r="F749" s="243"/>
      <c r="G749" s="122">
        <v>2.7</v>
      </c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240"/>
      <c r="AN749" s="240"/>
      <c r="AO749" s="240"/>
      <c r="AP749" s="240"/>
      <c r="AQ749" s="240"/>
      <c r="AR749" s="240"/>
      <c r="AS749" s="240"/>
      <c r="AT749" s="256"/>
      <c r="AU749" s="256"/>
      <c r="AV749" s="259"/>
      <c r="AW749" s="259"/>
      <c r="AX749" s="256"/>
      <c r="AY749" s="256"/>
      <c r="AZ749" s="256"/>
      <c r="BA749" s="256"/>
      <c r="BB749" s="256"/>
      <c r="BC749" s="256"/>
      <c r="BD749" s="256"/>
      <c r="BE749" s="256"/>
      <c r="BF749" s="256"/>
      <c r="BG749" s="256"/>
      <c r="BH749" s="256"/>
      <c r="BI749" s="256"/>
      <c r="BJ749" s="256"/>
      <c r="BK749" s="256"/>
      <c r="BL749" s="262"/>
      <c r="BM749" s="262"/>
      <c r="BN749" s="262"/>
      <c r="BO749" s="262"/>
      <c r="BP749" s="262"/>
      <c r="BQ749" s="262"/>
      <c r="BR749" s="270"/>
      <c r="BS749" s="270"/>
      <c r="BT749" s="270"/>
      <c r="BU749" s="270"/>
      <c r="BV749" s="270"/>
      <c r="BW749" s="270"/>
      <c r="BX749" s="256"/>
      <c r="BY749" s="256"/>
      <c r="BZ749" s="256"/>
      <c r="CA749" s="267"/>
      <c r="CB749" s="267"/>
      <c r="CC749" s="274"/>
      <c r="CD749" s="267"/>
      <c r="CE749" s="267"/>
      <c r="CF749" s="267"/>
      <c r="CG749" s="267"/>
      <c r="CH749" s="267"/>
      <c r="CI749" s="267"/>
      <c r="CJ749" s="267"/>
      <c r="CK749" s="267"/>
      <c r="CL749" s="265"/>
      <c r="CM749" s="272"/>
      <c r="CN749" s="264"/>
      <c r="CO749" s="183"/>
      <c r="CP749" s="226"/>
      <c r="CQ749" s="226"/>
      <c r="CR749" s="226"/>
      <c r="CS749" s="182"/>
      <c r="CT749" s="182"/>
      <c r="CU749" s="182"/>
      <c r="CV749" s="182"/>
      <c r="CW749" s="182"/>
      <c r="CX749" s="182"/>
      <c r="CY749" s="182"/>
      <c r="CZ749" s="182"/>
      <c r="DA749" s="182"/>
    </row>
    <row r="750" spans="1:105" s="120" customFormat="1" ht="15" customHeight="1">
      <c r="A750" s="228"/>
      <c r="B750" s="277"/>
      <c r="C750" s="280"/>
      <c r="D750" s="237"/>
      <c r="E750" s="237"/>
      <c r="F750" s="243"/>
      <c r="G750" s="122">
        <v>3</v>
      </c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240"/>
      <c r="AN750" s="240"/>
      <c r="AO750" s="240"/>
      <c r="AP750" s="240"/>
      <c r="AQ750" s="240"/>
      <c r="AR750" s="240"/>
      <c r="AS750" s="240"/>
      <c r="AT750" s="256"/>
      <c r="AU750" s="256"/>
      <c r="AV750" s="259"/>
      <c r="AW750" s="259"/>
      <c r="AX750" s="256"/>
      <c r="AY750" s="256"/>
      <c r="AZ750" s="256"/>
      <c r="BA750" s="256"/>
      <c r="BB750" s="256"/>
      <c r="BC750" s="256"/>
      <c r="BD750" s="256"/>
      <c r="BE750" s="256"/>
      <c r="BF750" s="256"/>
      <c r="BG750" s="256"/>
      <c r="BH750" s="256"/>
      <c r="BI750" s="256"/>
      <c r="BJ750" s="256"/>
      <c r="BK750" s="256"/>
      <c r="BL750" s="262"/>
      <c r="BM750" s="262"/>
      <c r="BN750" s="262"/>
      <c r="BO750" s="262"/>
      <c r="BP750" s="262"/>
      <c r="BQ750" s="262"/>
      <c r="BR750" s="270"/>
      <c r="BS750" s="270"/>
      <c r="BT750" s="270"/>
      <c r="BU750" s="270"/>
      <c r="BV750" s="270"/>
      <c r="BW750" s="270"/>
      <c r="BX750" s="256"/>
      <c r="BY750" s="256"/>
      <c r="BZ750" s="256"/>
      <c r="CA750" s="267"/>
      <c r="CB750" s="267"/>
      <c r="CC750" s="274"/>
      <c r="CD750" s="267"/>
      <c r="CE750" s="267"/>
      <c r="CF750" s="267"/>
      <c r="CG750" s="267"/>
      <c r="CH750" s="267"/>
      <c r="CI750" s="267"/>
      <c r="CJ750" s="267"/>
      <c r="CK750" s="267"/>
      <c r="CL750" s="265"/>
      <c r="CM750" s="272"/>
      <c r="CN750" s="264"/>
      <c r="CO750" s="183"/>
      <c r="CP750" s="226"/>
      <c r="CQ750" s="226"/>
      <c r="CR750" s="226"/>
      <c r="CS750" s="182"/>
      <c r="CT750" s="182"/>
      <c r="CU750" s="182"/>
      <c r="CV750" s="182"/>
      <c r="CW750" s="182"/>
      <c r="CX750" s="182"/>
      <c r="CY750" s="182"/>
      <c r="CZ750" s="182"/>
      <c r="DA750" s="182"/>
    </row>
    <row r="751" spans="1:105" s="120" customFormat="1" ht="15" customHeight="1">
      <c r="A751" s="228"/>
      <c r="B751" s="277"/>
      <c r="C751" s="280"/>
      <c r="D751" s="237"/>
      <c r="E751" s="237"/>
      <c r="F751" s="244"/>
      <c r="G751" s="123">
        <v>3.9</v>
      </c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1"/>
      <c r="AD751" s="81"/>
      <c r="AE751" s="81"/>
      <c r="AF751" s="81"/>
      <c r="AG751" s="81"/>
      <c r="AH751" s="81"/>
      <c r="AI751" s="81"/>
      <c r="AJ751" s="81"/>
      <c r="AK751" s="81"/>
      <c r="AL751" s="81"/>
      <c r="AM751" s="240"/>
      <c r="AN751" s="240"/>
      <c r="AO751" s="240"/>
      <c r="AP751" s="240"/>
      <c r="AQ751" s="240"/>
      <c r="AR751" s="240"/>
      <c r="AS751" s="240"/>
      <c r="AT751" s="256"/>
      <c r="AU751" s="256"/>
      <c r="AV751" s="259"/>
      <c r="AW751" s="259"/>
      <c r="AX751" s="256"/>
      <c r="AY751" s="256"/>
      <c r="AZ751" s="256"/>
      <c r="BA751" s="256"/>
      <c r="BB751" s="256"/>
      <c r="BC751" s="256"/>
      <c r="BD751" s="256"/>
      <c r="BE751" s="256"/>
      <c r="BF751" s="256"/>
      <c r="BG751" s="256"/>
      <c r="BH751" s="256"/>
      <c r="BI751" s="256"/>
      <c r="BJ751" s="256"/>
      <c r="BK751" s="256"/>
      <c r="BL751" s="262"/>
      <c r="BM751" s="262"/>
      <c r="BN751" s="262"/>
      <c r="BO751" s="262"/>
      <c r="BP751" s="262"/>
      <c r="BQ751" s="262"/>
      <c r="BR751" s="270"/>
      <c r="BS751" s="270"/>
      <c r="BT751" s="270"/>
      <c r="BU751" s="270"/>
      <c r="BV751" s="270"/>
      <c r="BW751" s="270"/>
      <c r="BX751" s="256"/>
      <c r="BY751" s="256"/>
      <c r="BZ751" s="256"/>
      <c r="CA751" s="267"/>
      <c r="CB751" s="267"/>
      <c r="CC751" s="274"/>
      <c r="CD751" s="267"/>
      <c r="CE751" s="267"/>
      <c r="CF751" s="267"/>
      <c r="CG751" s="267"/>
      <c r="CH751" s="267"/>
      <c r="CI751" s="267"/>
      <c r="CJ751" s="267"/>
      <c r="CK751" s="267"/>
      <c r="CL751" s="265"/>
      <c r="CM751" s="272"/>
      <c r="CN751" s="264"/>
      <c r="CO751" s="183"/>
      <c r="CP751" s="226"/>
      <c r="CQ751" s="226"/>
      <c r="CR751" s="226"/>
      <c r="CS751" s="182"/>
      <c r="CT751" s="182"/>
      <c r="CU751" s="182"/>
      <c r="CV751" s="182"/>
      <c r="CW751" s="182"/>
      <c r="CX751" s="182"/>
      <c r="CY751" s="182"/>
      <c r="CZ751" s="182"/>
      <c r="DA751" s="182"/>
    </row>
    <row r="752" spans="1:105" s="120" customFormat="1" ht="15" customHeight="1" thickBot="1">
      <c r="A752" s="229"/>
      <c r="B752" s="278"/>
      <c r="C752" s="281"/>
      <c r="D752" s="238"/>
      <c r="E752" s="238"/>
      <c r="F752" s="245" t="s">
        <v>83</v>
      </c>
      <c r="G752" s="246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241"/>
      <c r="AN752" s="241"/>
      <c r="AO752" s="241"/>
      <c r="AP752" s="241"/>
      <c r="AQ752" s="241"/>
      <c r="AR752" s="241"/>
      <c r="AS752" s="241"/>
      <c r="AT752" s="257"/>
      <c r="AU752" s="257"/>
      <c r="AV752" s="260"/>
      <c r="AW752" s="260"/>
      <c r="AX752" s="257"/>
      <c r="AY752" s="257"/>
      <c r="AZ752" s="257"/>
      <c r="BA752" s="257"/>
      <c r="BB752" s="257"/>
      <c r="BC752" s="257"/>
      <c r="BD752" s="257"/>
      <c r="BE752" s="257"/>
      <c r="BF752" s="257"/>
      <c r="BG752" s="257"/>
      <c r="BH752" s="257"/>
      <c r="BI752" s="257"/>
      <c r="BJ752" s="257"/>
      <c r="BK752" s="257"/>
      <c r="BL752" s="263"/>
      <c r="BM752" s="263"/>
      <c r="BN752" s="263"/>
      <c r="BO752" s="263"/>
      <c r="BP752" s="263"/>
      <c r="BQ752" s="263"/>
      <c r="BR752" s="271"/>
      <c r="BS752" s="271"/>
      <c r="BT752" s="271"/>
      <c r="BU752" s="271"/>
      <c r="BV752" s="271"/>
      <c r="BW752" s="271"/>
      <c r="BX752" s="257"/>
      <c r="BY752" s="257"/>
      <c r="BZ752" s="257"/>
      <c r="CA752" s="268"/>
      <c r="CB752" s="268"/>
      <c r="CC752" s="275"/>
      <c r="CD752" s="268"/>
      <c r="CE752" s="268"/>
      <c r="CF752" s="268"/>
      <c r="CG752" s="268"/>
      <c r="CH752" s="268"/>
      <c r="CI752" s="268"/>
      <c r="CJ752" s="268"/>
      <c r="CK752" s="268"/>
      <c r="CL752" s="265"/>
      <c r="CM752" s="272"/>
      <c r="CN752" s="264"/>
      <c r="CO752" s="183"/>
      <c r="CP752" s="226"/>
      <c r="CQ752" s="226"/>
      <c r="CR752" s="226"/>
      <c r="CS752" s="182"/>
      <c r="CT752" s="182"/>
      <c r="CU752" s="182"/>
      <c r="CV752" s="182"/>
      <c r="CW752" s="182"/>
      <c r="CX752" s="182"/>
      <c r="CY752" s="182"/>
      <c r="CZ752" s="182"/>
      <c r="DA752" s="182"/>
    </row>
    <row r="753" spans="1:105" s="120" customFormat="1" ht="15" customHeight="1">
      <c r="A753" s="227">
        <f t="shared" ref="A753" si="278">A745+1</f>
        <v>93</v>
      </c>
      <c r="B753" s="276" t="s">
        <v>750</v>
      </c>
      <c r="C753" s="279" t="s">
        <v>752</v>
      </c>
      <c r="D753" s="236">
        <v>44249</v>
      </c>
      <c r="E753" s="236" t="s">
        <v>1199</v>
      </c>
      <c r="F753" s="253" t="s">
        <v>80</v>
      </c>
      <c r="G753" s="254"/>
      <c r="H753" s="82" t="s">
        <v>69</v>
      </c>
      <c r="I753" s="82"/>
      <c r="J753" s="82" t="s">
        <v>60</v>
      </c>
      <c r="K753" s="82" t="s">
        <v>60</v>
      </c>
      <c r="L753" s="82" t="s">
        <v>60</v>
      </c>
      <c r="M753" s="82" t="s">
        <v>60</v>
      </c>
      <c r="N753" s="82" t="s">
        <v>60</v>
      </c>
      <c r="O753" s="82"/>
      <c r="P753" s="82" t="s">
        <v>60</v>
      </c>
      <c r="Q753" s="82" t="s">
        <v>60</v>
      </c>
      <c r="R753" s="82" t="s">
        <v>60</v>
      </c>
      <c r="S753" s="82" t="s">
        <v>60</v>
      </c>
      <c r="T753" s="82" t="s">
        <v>60</v>
      </c>
      <c r="U753" s="82" t="s">
        <v>60</v>
      </c>
      <c r="V753" s="82"/>
      <c r="W753" s="82" t="s">
        <v>60</v>
      </c>
      <c r="X753" s="82" t="s">
        <v>60</v>
      </c>
      <c r="Y753" s="82" t="s">
        <v>60</v>
      </c>
      <c r="Z753" s="82" t="s">
        <v>60</v>
      </c>
      <c r="AA753" s="82" t="s">
        <v>60</v>
      </c>
      <c r="AB753" s="82" t="s">
        <v>60</v>
      </c>
      <c r="AC753" s="82"/>
      <c r="AD753" s="82" t="s">
        <v>60</v>
      </c>
      <c r="AE753" s="82" t="s">
        <v>60</v>
      </c>
      <c r="AF753" s="82" t="s">
        <v>60</v>
      </c>
      <c r="AG753" s="82" t="s">
        <v>60</v>
      </c>
      <c r="AH753" s="82" t="s">
        <v>60</v>
      </c>
      <c r="AI753" s="82" t="s">
        <v>1471</v>
      </c>
      <c r="AJ753" s="82"/>
      <c r="AK753" s="82" t="s">
        <v>60</v>
      </c>
      <c r="AL753" s="82" t="s">
        <v>60</v>
      </c>
      <c r="AM753" s="239">
        <f>COUNTIF(H753:AL753,"PH")+COUNTIF(H753:AL753,"PH/L")+COUNTIF(H753:AL753,"PM")</f>
        <v>0</v>
      </c>
      <c r="AN753" s="239">
        <f>COUNTIF(H753:AL753,"PD")+COUNTIF(H753:AL753,"PDD")+COUNTIF(H753:AL753,"P/DS")/2+COUNTIF(H753:AL753,"PMD")</f>
        <v>0</v>
      </c>
      <c r="AO753" s="239">
        <f>COUNTIF(H753:AL753,"PN")+COUNTIF(H753:AL753,"P/NS")/2+COUNTIF(H753:AL753,"PH")+COUNTIF(H753:AL753,"PH/F")/2+COUNTIF(H753:AL753,"PH/L")/2+COUNTIF(H753:AL753,"PM")</f>
        <v>0</v>
      </c>
      <c r="AP753" s="239">
        <f>COUNTIF(H753:AL753,"BH")+COUNTIF(H753:AL753,"AL/BL")+COUNTIF(H753:AL753,"UL/BL")+COUNTIF(H753:AL753,"BM")</f>
        <v>0</v>
      </c>
      <c r="AQ753" s="239">
        <f>COUNTIF(H753:AL753,"DS")+COUNTIF(H753:AL753,"AL/DS")/2+COUNTIF(H753:AL753,"UL/DS")/2+COUNTIF(H753:AL753,"CT")+COUNTIF(H753:AL753,"MD")</f>
        <v>24.5</v>
      </c>
      <c r="AR753" s="239">
        <f>COUNTIF(H753:AL753,"NS")+COUNTIF(H753:AL753,"AL/NS")/2+COUNTIF(H753:AL753,"UL/NS")/2+COUNTIF(H753:AL753,"BH")+COUNTIF(H753:AL753,"AL/BF")/2+COUNTIF(H753:AL753,"AL/BL")/2+COUNTIF(H753:AL753,"UL/BL")/2+COUNTIF(H753:AL753,"UL/BF")/2+COUNTIF(H753:AL753,"BM")</f>
        <v>0</v>
      </c>
      <c r="AS753" s="239">
        <f>COUNTIF(H753:AL753,"AL")+COUNTIF(H753:AL753,"AL/DS")/2+COUNTIF(H753:AL753,"AL/NS")/2+COUNTIF(H753:AL753,"NH")+COUNTIF(H753:AL753,"SL")+COUNTIF(H753:AL753,"NHD")+COUNTIF(H753:AL753,"B")+COUNTIF(H753:AL753,"HL")+COUNTIF(H753:AL753,"AL/BF")/2+COUNTIF(H753:AL753,"AL/BL")/2</f>
        <v>1</v>
      </c>
      <c r="AT753" s="255">
        <f>COUNTIF(H753:AL753,"PD")+COUNTIF(H753:AL753,"PN")+COUNTIF(H753:AL753,"P/DS")/2+COUNTIF(H753:AL753,"P/NS")/2+COUNTIF(H753:AL753,"DS")+COUNTIF(H753:AL753,"NS")+COUNTIF(H753:AL753,"AL")+COUNTIF(H753:AL753,"AL/DS")+COUNTIF(H753:AL753,"AL/NS")+COUNTIF(H753:AL753,"NH")+COUNTIF(H753:AL753,"SL")+COUNTIF(H753:AL753,"UL/DS")/2+COUNTIF(H753:AL753,"UL/NS")/2+COUNTIF(H753:AL753,"CT")+COUNTIF(H753:AL753,"NHD")+COUNTIF(H753:AL753,"PDD")+COUNTIF(H753:AL753,"B")+COUNTIF(H753:AL753,"HL")+COUNTIF(H753:AL753,"PH")+COUNTIF(H753:AL753,"BH")+COUNTIF(H753:AL753,"AL/BF")+COUNTIF(H753:AL753,"AL/BL")+COUNTIF(H753:AL753,"UL/BF")/2+COUNTIF(H753:AL753,"UL/BL")/2+COUNTIF(H753:AL753,"PH/F")/2+COUNTIF(H753:AL753,"PH/L")/2+COUNTIF(H753:AL753,"MD")+COUNTIF(H753:AL753,"PMD")+COUNTIF(H753:AL753,"PM")+COUNTIF(H753:AL753,"BM")</f>
        <v>25.5</v>
      </c>
      <c r="AU753" s="255">
        <f>COUNTIF(H753:AL753,"P/DS")/2+COUNTIF(H753:AL753,"P/NS")/2+COUNTIF(H753:AL753,"IL")+COUNTIF(H753:AL753,"NL")+COUNTIF(H753:AL753,"UL")+COUNTIF(H753:AL753,"UL/DS")/2+COUNTIF(H753:AL753,"UL/NS")/2+COUNTIF(H753:AL753,"KT")+COUNTIF(H753:AL753,"UL/BF")/2+COUNTIF(H753:AL753,"UL/BL")/2+COUNTIF(H753:AL753,"PH/F")/2+COUNTIF(H753:AL753,"PH/L")/2+COUNTIF(H753:AL753,"NB")</f>
        <v>0.5</v>
      </c>
      <c r="AV753" s="258">
        <f>COUNTIF(H753:AL753,"PN")+COUNTIF(H753:AL753,"TVD")+COUNTIF(H753:AL753,"PH")+COUNTIF(H753:AL753,"PM")+COUNTIF(H753:AL753,"PDD")-COUNTIFS(H753:AL753,"PN",H760:AL760,"&gt;=3")-COUNTIFS(H753:AL753,"PM",H760:AL760,"&gt;=3")</f>
        <v>0</v>
      </c>
      <c r="AW753" s="258">
        <f>COUNTIF(H753:AL753,"NS")+COUNTIF(H753:AL753,"D")+COUNTIF(H753:AL753,"BH")+COUNTIF(H753:AL753,"NHD")+COUNTIF(H753:AL753,"BM")-COUNTIFS(H753:AL753,"NS",H760:AL760,"&gt;=3")-COUNTIFS(H753:AL753,"BH",H760:AL760,"&gt;=3")-COUNTIFS(H753:AL753,"BM",H760:AL760,"&gt;=3")</f>
        <v>0</v>
      </c>
      <c r="AX753" s="255">
        <f>COUNTIF(H753:AL753,"AL")+COUNTIF(H753:AL753,"AL/DS")/2+COUNTIF(H753:AL753,"AL/NS")/2+COUNTIF(H753:AL753,"AL/BF")+COUNTIF(H753:AL753,"AL/BL")/2</f>
        <v>0</v>
      </c>
      <c r="AY753" s="255">
        <f>COUNTIF(H753:AL753,"SL")</f>
        <v>0</v>
      </c>
      <c r="AZ753" s="255">
        <f>COUNTIF(H753:AL753,"NH")</f>
        <v>1</v>
      </c>
      <c r="BA753" s="255">
        <f>COUNTIF(H753:AL753,"HL")</f>
        <v>0</v>
      </c>
      <c r="BB753" s="255">
        <f>COUNTIF(G753:AL753,"P/DS")/2+COUNTIF(G753:AL753,"P/NS")/2+COUNTIF(G753:AL753,"UL")+COUNTIF(G753:AL753,"UL/DS")/2+COUNTIF(G753:AL753,"UL/NS")/2+COUNTIF(G753:AL753,"UL/BL")/2+COUNTIF(G753:AL753,"UL/BF")/2+COUNTIF(G753:AL753,"PH/F")/2+COUNTIF(G753:AL753,"PH/L")/2</f>
        <v>0.5</v>
      </c>
      <c r="BC753" s="255">
        <f>COUNTIF(H753:AL753,"NB")</f>
        <v>0</v>
      </c>
      <c r="BD753" s="255">
        <f>COUNTIF(H753:AL753,"NL")</f>
        <v>0</v>
      </c>
      <c r="BE753" s="255">
        <f>COUNTIF(H753:AL753,"IL")</f>
        <v>0</v>
      </c>
      <c r="BF753" s="255">
        <f>COUNTIF(H753:AL753,"KT")</f>
        <v>0</v>
      </c>
      <c r="BG753" s="255">
        <f>COUNTIF(H753:AL753,"L70")</f>
        <v>0</v>
      </c>
      <c r="BH753" s="255">
        <f>COUNTIF(H753:AL753,"MD")</f>
        <v>0</v>
      </c>
      <c r="BI753" s="255">
        <f>COUNTIF(H753:AL753,"PMD")</f>
        <v>0</v>
      </c>
      <c r="BJ753" s="255">
        <f>COUNTIF(H753:AL753,"PM")</f>
        <v>0</v>
      </c>
      <c r="BK753" s="255">
        <f>COUNTIF(H753:AL753,"BM")</f>
        <v>0</v>
      </c>
      <c r="BL753" s="261">
        <f>SUMIF(H753:AL753,"PD",H754:AL754)+SUMIF(H753:AL753,"PN",H754:AL754)+SUMIF(H753:AL753,"P/DS",H754:AL754)+SUMIF(H753:AL753,"PN/F",H754:AL754)+SUMIF(H753:AL753,"PN/L",H754:AL754)+SUMIF(H753:AL753,"TV",H754:AL754)+SUMIF(H753:AL753,"TVD",H754:AL754)+SUMIF(H753:AL753,"PDD",H754:AL754)</f>
        <v>0</v>
      </c>
      <c r="BM753" s="261">
        <f>SUMIF(H753:AL753,"PD",H755:AL755)+SUMIF(H753:AL753,"PN",H755:AL755)+SUMIF(H753:AL753,"P/DS",H755:AL755)+SUMIF(H753:AL753,"PN/F",H755:AL755)+SUMIF(H753:AL753,"PN/L",H755:AL755)+SUMIF(H753:AL753,"TV",H755:AL755)+SUMIF(H753:AL753,"TVD",H755:AL755)+SUMIF(H753:AL753,"PDD",H755:AL755)+SUMIF(H753:AL753,"PMD",H755:AL755)</f>
        <v>0</v>
      </c>
      <c r="BN753" s="261">
        <f>SUMIF(H753:AL753,"PD",H756:AL756)+SUMIF(H753:AL753,"PN",H756:AL756)+SUMIF(H753:AL753,"P/DS",H756:AL756)+SUMIF(H753:AL753,"PN/F",H756:AL756)+SUMIF(H753:AL753,"PN/L",H756:AL756)+SUMIF(H753:AL753,"TV",H756:AL756)+SUMIF(H753:AL753,"TVD",H756:AL756)</f>
        <v>0</v>
      </c>
      <c r="BO753" s="261">
        <f>SUMIF(H753:AL753,"PD",H757:AL757)+SUMIF(H753:AL753,"PN",H757:AL757)+SUMIF(H753:AL753,"P/DS",H757:AL757)+SUMIF(H753:AL753,"PN/F",H757:AL757)+SUMIF(H753:AL753,"PN/L",H757:AL757)+SUMIF(H753:AL753,"TV",H757:AL757)+SUMIF(H753:AL753,"TVD",H757:AL757)</f>
        <v>0</v>
      </c>
      <c r="BP753" s="261">
        <f>SUMIF(H753:AL753,"PD",H758:AL758)+SUMIF(H753:AL753,"PN",H758:AL758)+SUMIF(H753:AL753,"P/DS",H758:AL758)+SUMIF(H753:AL753,"PN/F",H758:AL758)+SUMIF(H753:AL753,"PN/L",H758:AL758)+SUMIF(H753:AL753,"TV",H758:AL758)+SUMIF(H753:AL753,"TVD",H758:AL758)+SUMIF(H753:AL753,"PDD",H758:AL758)+SUMIF(H753:AL753,"PH",H758:AL758)+SUMIF(H753:AL753,"PM",H758:AL758)</f>
        <v>0</v>
      </c>
      <c r="BQ753" s="261">
        <f>SUMIF(H753:AL753,"PD",H759:AL759)+SUMIF(H753:AL753,"PN",H759:AL759)+SUMIF(H753:AL753,"P/DS",H759:AL759)+SUMIF(H753:AL753,"PN/F",H759:AL759)+SUMIF(H753:AL753,"PN/L",H759:AL759)+SUMIF(H753:AL753,"TV",H759:AL759)+SUMIF(H753:AL753,"TVD",H759:AL759)+SUMIF(H753:AL753,"PDD",H759:AL759)+SUMIF(H753:AL753,"PH",H759:AL759)+SUMIF(H753:AL753,"PM",H759:AL759)</f>
        <v>0</v>
      </c>
      <c r="BR753" s="269">
        <f>SUM(H754:AL754)-BL753</f>
        <v>19.5</v>
      </c>
      <c r="BS753" s="269">
        <f>SUM(H755:AL755)-BM753</f>
        <v>0</v>
      </c>
      <c r="BT753" s="269">
        <f>SUM(H756:AL756)-BN753</f>
        <v>0</v>
      </c>
      <c r="BU753" s="269">
        <f>SUM(H757:AL757)-BO753</f>
        <v>0</v>
      </c>
      <c r="BV753" s="269">
        <f>SUM(H758:AL758)-BP753</f>
        <v>0</v>
      </c>
      <c r="BW753" s="269">
        <f>SUM(H759:AL759)-BQ753</f>
        <v>0</v>
      </c>
      <c r="BX753" s="255">
        <f>SUMIF(H753:AL753,"PD",H760:AL760)+SUMIF(H753:AL753,"PN",H760:AL760)+SUMIF(H753:AL753,"P/DS",H760:AL760)+SUMIF(H753:AL753,"PN/F",H760:AL760)+SUMIF(H753:AL753,"PN/L",H760:AL760)</f>
        <v>0</v>
      </c>
      <c r="BY753" s="255">
        <f>SUM(H760:AL760)-BX753</f>
        <v>0</v>
      </c>
      <c r="BZ753" s="255">
        <f t="shared" ref="BZ753" si="279">+SUM(BL753:BW760)</f>
        <v>19.5</v>
      </c>
      <c r="CA753" s="266">
        <f>(COUNTIFS(H753:AL753,"PD",H754:AL754,"&gt;=2"))*0.5-IF(CN753="VP",COUNTIFS($H$16:$AL$16,"SAT",H753:AL753,"PD",H754:AL754,"&gt;=2"))*0.5</f>
        <v>0</v>
      </c>
      <c r="CB753" s="266">
        <f>(COUNTIFS(H753:AL753,"PN",H755:AL755,"&gt;=0.5",H754:AL754,"&gt;=1.5"))*0.5+COUNTIFS(H753:AL753,"PDD",H755:AL755,"&gt;=0.5",H754:AL754,"&gt;=1.5")*0.5</f>
        <v>0</v>
      </c>
      <c r="CC753" s="273">
        <f>(COUNTIFS(H753:AL753,"TV",H755:AL755,"&gt;=10"))*0.5+(COUNTIFS(H753:AL753,"PMD",H755:AL755,"&gt;=2"))*0.5</f>
        <v>0</v>
      </c>
      <c r="CD753" s="266">
        <f>(COUNTIFS(H753:AL753,"TVD",H757:AL757,"&gt;=6.5",H755:AL755,"&gt;=3.5"))*0.5</f>
        <v>0</v>
      </c>
      <c r="CE753" s="266">
        <f>(COUNTIFS(H753:AL753,"PD",H758:AL758,"&gt;=10"))*0.5</f>
        <v>0</v>
      </c>
      <c r="CF753" s="266">
        <f>(COUNTIFS(H753:AL753,"PDD",H758:AL758,"&gt;=3.5",H759:AL759,"&gt;=6.5")+COUNTIFS(H753:AL753,"PH",H759:AL759,"&gt;=0.5",H758:AL758,"&gt;=1.5")+COUNTIFS(H753:AL753,"PM",H759:AL759,"&gt;=0.5",H758:AL758,"&gt;=1.5"))*0.5</f>
        <v>0</v>
      </c>
      <c r="CG753" s="266">
        <f>(COUNTIFS(H753:AL753,"DS",H754:AL754,"&gt;=2")+COUNTIFS(H753:AL753,"AL/DS",H754:AL754,"&gt;=2"))*0.5-IF(CN753="VP",COUNTIFS($H$16:$AL$16,"SAT",H753:AL753,"DS",H754:AL754,"&gt;=2"))*0.5</f>
        <v>3.5</v>
      </c>
      <c r="CH753" s="266">
        <f>(COUNTIFS(H753:AL753,"NS",H755:AL755,"&gt;=0.5",H754:AL754,"&gt;=1.5")+COUNTIFS(H753:AL753,"AL/NS",H755:AL755,"&gt;=0.5",H754:AL754,"&gt;=1.5")+COUNTIFS(H753:AL753,"NHD",H755:AL755,"&gt;=4.5",H758:AL758,"&gt;=2",H754:AL754,"&gt;=1.5"))*0.5</f>
        <v>0</v>
      </c>
      <c r="CI753" s="266">
        <f>(COUNTIF(H755:AL755,"&gt;=10")+COUNTIFS(H753:AL753,"MD",H755:AL755,"&gt;=2")-COUNTIFS(H753:AL753,"TV",H755:AL755,"&gt;=10"))*0.5</f>
        <v>0</v>
      </c>
      <c r="CJ753" s="266">
        <f>(COUNTIFS(H753:AL753,"D",H757:AL757,"&gt;=6.5",H755:AL755,"&gt;=3.5"))*0.5</f>
        <v>0</v>
      </c>
      <c r="CK753" s="266">
        <f>(COUNTIF(H758:AL758,"&gt;=10")-COUNTIFS(H753:AL753,"PD",H758:AL758,"&gt;=10"))*0.5</f>
        <v>0</v>
      </c>
      <c r="CL753" s="265">
        <f>(COUNTIFS(H753:AL753,"NHD",H758:AL758,"&gt;=3.5",H759:AL759,"&gt;=6.5")+COUNTIFS(H753:AL753,"BH",H758:AL758,"&gt;=1.5",H759:AL759,"&gt;=0.5")+COUNTIFS(H753:AL753,"BM",H758:AL758,"&gt;=1.5",H759:AL759,"&gt;=0.5")+COUNTIFS(H753:AL753,"D",H758:AL758,"&gt;=1.5",H759:AL759,"&gt;=0.5"))*0.5</f>
        <v>0</v>
      </c>
      <c r="CM753" s="272"/>
      <c r="CN753" s="264" t="s">
        <v>723</v>
      </c>
      <c r="CO753" s="183">
        <f t="shared" ref="CO753" si="280">+AM753+AN753+AO753+AP753+AQ753+AR753+AS753+AU753+BG753</f>
        <v>26</v>
      </c>
      <c r="CP753" s="225">
        <f>+SUM(I754:I759)-I760</f>
        <v>0</v>
      </c>
      <c r="CQ753" s="225">
        <f>+SUM(J754:J759)-J760</f>
        <v>0</v>
      </c>
      <c r="CR753" s="225">
        <f>+SUM(K754:K759)-K760</f>
        <v>2.5</v>
      </c>
      <c r="CS753" s="182"/>
      <c r="CT753" s="182"/>
      <c r="CU753" s="182"/>
      <c r="CV753" s="182"/>
      <c r="CW753" s="182"/>
      <c r="CX753" s="182"/>
      <c r="CY753" s="182"/>
      <c r="CZ753" s="182"/>
      <c r="DA753" s="182"/>
    </row>
    <row r="754" spans="1:105" s="120" customFormat="1" ht="15" customHeight="1">
      <c r="A754" s="228"/>
      <c r="B754" s="277"/>
      <c r="C754" s="280"/>
      <c r="D754" s="237"/>
      <c r="E754" s="237"/>
      <c r="F754" s="242" t="s">
        <v>82</v>
      </c>
      <c r="G754" s="121">
        <v>1.5</v>
      </c>
      <c r="H754" s="83"/>
      <c r="I754" s="83"/>
      <c r="J754" s="83"/>
      <c r="K754" s="83">
        <v>2.5</v>
      </c>
      <c r="L754" s="83">
        <v>2.5</v>
      </c>
      <c r="M754" s="83">
        <v>2.5</v>
      </c>
      <c r="N754" s="83"/>
      <c r="O754" s="83"/>
      <c r="P754" s="83"/>
      <c r="Q754" s="83">
        <v>2.5</v>
      </c>
      <c r="R754" s="83"/>
      <c r="S754" s="83">
        <v>2.5</v>
      </c>
      <c r="T754" s="83"/>
      <c r="U754" s="83"/>
      <c r="V754" s="83"/>
      <c r="W754" s="83"/>
      <c r="X754" s="83">
        <v>2.5</v>
      </c>
      <c r="Y754" s="83">
        <v>2.5</v>
      </c>
      <c r="Z754" s="83">
        <v>0.5</v>
      </c>
      <c r="AA754" s="83"/>
      <c r="AB754" s="83"/>
      <c r="AC754" s="79"/>
      <c r="AD754" s="79"/>
      <c r="AE754" s="79"/>
      <c r="AF754" s="79"/>
      <c r="AG754" s="79"/>
      <c r="AH754" s="79"/>
      <c r="AI754" s="79"/>
      <c r="AJ754" s="79"/>
      <c r="AK754" s="79">
        <v>1.5</v>
      </c>
      <c r="AL754" s="79"/>
      <c r="AM754" s="240"/>
      <c r="AN754" s="240"/>
      <c r="AO754" s="240"/>
      <c r="AP754" s="240"/>
      <c r="AQ754" s="240"/>
      <c r="AR754" s="240"/>
      <c r="AS754" s="240"/>
      <c r="AT754" s="256"/>
      <c r="AU754" s="256"/>
      <c r="AV754" s="259"/>
      <c r="AW754" s="259"/>
      <c r="AX754" s="256"/>
      <c r="AY754" s="256"/>
      <c r="AZ754" s="256"/>
      <c r="BA754" s="256"/>
      <c r="BB754" s="256"/>
      <c r="BC754" s="256"/>
      <c r="BD754" s="256"/>
      <c r="BE754" s="256"/>
      <c r="BF754" s="256"/>
      <c r="BG754" s="256"/>
      <c r="BH754" s="256"/>
      <c r="BI754" s="256"/>
      <c r="BJ754" s="256"/>
      <c r="BK754" s="256"/>
      <c r="BL754" s="262"/>
      <c r="BM754" s="262"/>
      <c r="BN754" s="262"/>
      <c r="BO754" s="262"/>
      <c r="BP754" s="262"/>
      <c r="BQ754" s="262"/>
      <c r="BR754" s="270"/>
      <c r="BS754" s="270"/>
      <c r="BT754" s="270"/>
      <c r="BU754" s="270"/>
      <c r="BV754" s="270"/>
      <c r="BW754" s="270"/>
      <c r="BX754" s="256"/>
      <c r="BY754" s="256"/>
      <c r="BZ754" s="256"/>
      <c r="CA754" s="267"/>
      <c r="CB754" s="267"/>
      <c r="CC754" s="274"/>
      <c r="CD754" s="267"/>
      <c r="CE754" s="267"/>
      <c r="CF754" s="267"/>
      <c r="CG754" s="267"/>
      <c r="CH754" s="267"/>
      <c r="CI754" s="267"/>
      <c r="CJ754" s="267"/>
      <c r="CK754" s="267"/>
      <c r="CL754" s="265"/>
      <c r="CM754" s="272"/>
      <c r="CN754" s="264"/>
      <c r="CO754" s="183"/>
      <c r="CP754" s="226"/>
      <c r="CQ754" s="226"/>
      <c r="CR754" s="226"/>
      <c r="CS754" s="182"/>
      <c r="CT754" s="182"/>
      <c r="CU754" s="182"/>
      <c r="CV754" s="182"/>
      <c r="CW754" s="182"/>
      <c r="CX754" s="182"/>
      <c r="CY754" s="182"/>
      <c r="CZ754" s="182"/>
      <c r="DA754" s="182"/>
    </row>
    <row r="755" spans="1:105" s="120" customFormat="1" ht="15" customHeight="1">
      <c r="A755" s="228"/>
      <c r="B755" s="277"/>
      <c r="C755" s="280"/>
      <c r="D755" s="237"/>
      <c r="E755" s="237"/>
      <c r="F755" s="243"/>
      <c r="G755" s="122">
        <v>2</v>
      </c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0"/>
      <c r="AD755" s="80"/>
      <c r="AE755" s="80"/>
      <c r="AF755" s="80"/>
      <c r="AG755" s="79"/>
      <c r="AH755" s="80"/>
      <c r="AI755" s="80"/>
      <c r="AJ755" s="80"/>
      <c r="AK755" s="80"/>
      <c r="AL755" s="80"/>
      <c r="AM755" s="240"/>
      <c r="AN755" s="240"/>
      <c r="AO755" s="240"/>
      <c r="AP755" s="240"/>
      <c r="AQ755" s="240"/>
      <c r="AR755" s="240"/>
      <c r="AS755" s="240"/>
      <c r="AT755" s="256"/>
      <c r="AU755" s="256"/>
      <c r="AV755" s="259"/>
      <c r="AW755" s="259"/>
      <c r="AX755" s="256"/>
      <c r="AY755" s="256"/>
      <c r="AZ755" s="256"/>
      <c r="BA755" s="256"/>
      <c r="BB755" s="256"/>
      <c r="BC755" s="256"/>
      <c r="BD755" s="256"/>
      <c r="BE755" s="256"/>
      <c r="BF755" s="256"/>
      <c r="BG755" s="256"/>
      <c r="BH755" s="256"/>
      <c r="BI755" s="256"/>
      <c r="BJ755" s="256"/>
      <c r="BK755" s="256"/>
      <c r="BL755" s="262"/>
      <c r="BM755" s="262"/>
      <c r="BN755" s="262"/>
      <c r="BO755" s="262"/>
      <c r="BP755" s="262"/>
      <c r="BQ755" s="262"/>
      <c r="BR755" s="270"/>
      <c r="BS755" s="270"/>
      <c r="BT755" s="270"/>
      <c r="BU755" s="270"/>
      <c r="BV755" s="270"/>
      <c r="BW755" s="270"/>
      <c r="BX755" s="256"/>
      <c r="BY755" s="256"/>
      <c r="BZ755" s="256"/>
      <c r="CA755" s="267"/>
      <c r="CB755" s="267"/>
      <c r="CC755" s="274"/>
      <c r="CD755" s="267"/>
      <c r="CE755" s="267"/>
      <c r="CF755" s="267"/>
      <c r="CG755" s="267"/>
      <c r="CH755" s="267"/>
      <c r="CI755" s="267"/>
      <c r="CJ755" s="267"/>
      <c r="CK755" s="267"/>
      <c r="CL755" s="265"/>
      <c r="CM755" s="272"/>
      <c r="CN755" s="264"/>
      <c r="CO755" s="183"/>
      <c r="CP755" s="226"/>
      <c r="CQ755" s="226"/>
      <c r="CR755" s="226"/>
      <c r="CS755" s="182"/>
      <c r="CT755" s="182"/>
      <c r="CU755" s="182"/>
      <c r="CV755" s="182"/>
      <c r="CW755" s="182"/>
      <c r="CX755" s="182"/>
      <c r="CY755" s="182"/>
      <c r="CZ755" s="182"/>
      <c r="DA755" s="182"/>
    </row>
    <row r="756" spans="1:105" s="120" customFormat="1" ht="15" customHeight="1">
      <c r="A756" s="228"/>
      <c r="B756" s="277"/>
      <c r="C756" s="280"/>
      <c r="D756" s="237"/>
      <c r="E756" s="237"/>
      <c r="F756" s="243"/>
      <c r="G756" s="122">
        <v>2.1</v>
      </c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240"/>
      <c r="AN756" s="240"/>
      <c r="AO756" s="240"/>
      <c r="AP756" s="240"/>
      <c r="AQ756" s="240"/>
      <c r="AR756" s="240"/>
      <c r="AS756" s="240"/>
      <c r="AT756" s="256"/>
      <c r="AU756" s="256"/>
      <c r="AV756" s="259"/>
      <c r="AW756" s="259"/>
      <c r="AX756" s="256"/>
      <c r="AY756" s="256"/>
      <c r="AZ756" s="256"/>
      <c r="BA756" s="256"/>
      <c r="BB756" s="256"/>
      <c r="BC756" s="256"/>
      <c r="BD756" s="256"/>
      <c r="BE756" s="256"/>
      <c r="BF756" s="256"/>
      <c r="BG756" s="256"/>
      <c r="BH756" s="256"/>
      <c r="BI756" s="256"/>
      <c r="BJ756" s="256"/>
      <c r="BK756" s="256"/>
      <c r="BL756" s="262"/>
      <c r="BM756" s="262"/>
      <c r="BN756" s="262"/>
      <c r="BO756" s="262"/>
      <c r="BP756" s="262"/>
      <c r="BQ756" s="262"/>
      <c r="BR756" s="270"/>
      <c r="BS756" s="270"/>
      <c r="BT756" s="270"/>
      <c r="BU756" s="270"/>
      <c r="BV756" s="270"/>
      <c r="BW756" s="270"/>
      <c r="BX756" s="256"/>
      <c r="BY756" s="256"/>
      <c r="BZ756" s="256"/>
      <c r="CA756" s="267"/>
      <c r="CB756" s="267"/>
      <c r="CC756" s="274"/>
      <c r="CD756" s="267"/>
      <c r="CE756" s="267"/>
      <c r="CF756" s="267"/>
      <c r="CG756" s="267"/>
      <c r="CH756" s="267"/>
      <c r="CI756" s="267"/>
      <c r="CJ756" s="267"/>
      <c r="CK756" s="267"/>
      <c r="CL756" s="265"/>
      <c r="CM756" s="272"/>
      <c r="CN756" s="264"/>
      <c r="CO756" s="183"/>
      <c r="CP756" s="226"/>
      <c r="CQ756" s="226"/>
      <c r="CR756" s="226"/>
      <c r="CS756" s="182"/>
      <c r="CT756" s="182"/>
      <c r="CU756" s="182"/>
      <c r="CV756" s="182"/>
      <c r="CW756" s="182"/>
      <c r="CX756" s="182"/>
      <c r="CY756" s="182"/>
      <c r="CZ756" s="182"/>
      <c r="DA756" s="182"/>
    </row>
    <row r="757" spans="1:105" s="120" customFormat="1" ht="15" customHeight="1">
      <c r="A757" s="228"/>
      <c r="B757" s="277"/>
      <c r="C757" s="280"/>
      <c r="D757" s="237"/>
      <c r="E757" s="237"/>
      <c r="F757" s="243"/>
      <c r="G757" s="122">
        <v>2.7</v>
      </c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240"/>
      <c r="AN757" s="240"/>
      <c r="AO757" s="240"/>
      <c r="AP757" s="240"/>
      <c r="AQ757" s="240"/>
      <c r="AR757" s="240"/>
      <c r="AS757" s="240"/>
      <c r="AT757" s="256"/>
      <c r="AU757" s="256"/>
      <c r="AV757" s="259"/>
      <c r="AW757" s="259"/>
      <c r="AX757" s="256"/>
      <c r="AY757" s="256"/>
      <c r="AZ757" s="256"/>
      <c r="BA757" s="256"/>
      <c r="BB757" s="256"/>
      <c r="BC757" s="256"/>
      <c r="BD757" s="256"/>
      <c r="BE757" s="256"/>
      <c r="BF757" s="256"/>
      <c r="BG757" s="256"/>
      <c r="BH757" s="256"/>
      <c r="BI757" s="256"/>
      <c r="BJ757" s="256"/>
      <c r="BK757" s="256"/>
      <c r="BL757" s="262"/>
      <c r="BM757" s="262"/>
      <c r="BN757" s="262"/>
      <c r="BO757" s="262"/>
      <c r="BP757" s="262"/>
      <c r="BQ757" s="262"/>
      <c r="BR757" s="270"/>
      <c r="BS757" s="270"/>
      <c r="BT757" s="270"/>
      <c r="BU757" s="270"/>
      <c r="BV757" s="270"/>
      <c r="BW757" s="270"/>
      <c r="BX757" s="256"/>
      <c r="BY757" s="256"/>
      <c r="BZ757" s="256"/>
      <c r="CA757" s="267"/>
      <c r="CB757" s="267"/>
      <c r="CC757" s="274"/>
      <c r="CD757" s="267"/>
      <c r="CE757" s="267"/>
      <c r="CF757" s="267"/>
      <c r="CG757" s="267"/>
      <c r="CH757" s="267"/>
      <c r="CI757" s="267"/>
      <c r="CJ757" s="267"/>
      <c r="CK757" s="267"/>
      <c r="CL757" s="265"/>
      <c r="CM757" s="272"/>
      <c r="CN757" s="264"/>
      <c r="CO757" s="183"/>
      <c r="CP757" s="226"/>
      <c r="CQ757" s="226"/>
      <c r="CR757" s="226"/>
      <c r="CS757" s="182"/>
      <c r="CT757" s="182"/>
      <c r="CU757" s="182"/>
      <c r="CV757" s="182"/>
      <c r="CW757" s="182"/>
      <c r="CX757" s="182"/>
      <c r="CY757" s="182"/>
      <c r="CZ757" s="182"/>
      <c r="DA757" s="182"/>
    </row>
    <row r="758" spans="1:105" s="120" customFormat="1" ht="15" customHeight="1">
      <c r="A758" s="228"/>
      <c r="B758" s="277"/>
      <c r="C758" s="280"/>
      <c r="D758" s="237"/>
      <c r="E758" s="237"/>
      <c r="F758" s="243"/>
      <c r="G758" s="122">
        <v>3</v>
      </c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240"/>
      <c r="AN758" s="240"/>
      <c r="AO758" s="240"/>
      <c r="AP758" s="240"/>
      <c r="AQ758" s="240"/>
      <c r="AR758" s="240"/>
      <c r="AS758" s="240"/>
      <c r="AT758" s="256"/>
      <c r="AU758" s="256"/>
      <c r="AV758" s="259"/>
      <c r="AW758" s="259"/>
      <c r="AX758" s="256"/>
      <c r="AY758" s="256"/>
      <c r="AZ758" s="256"/>
      <c r="BA758" s="256"/>
      <c r="BB758" s="256"/>
      <c r="BC758" s="256"/>
      <c r="BD758" s="256"/>
      <c r="BE758" s="256"/>
      <c r="BF758" s="256"/>
      <c r="BG758" s="256"/>
      <c r="BH758" s="256"/>
      <c r="BI758" s="256"/>
      <c r="BJ758" s="256"/>
      <c r="BK758" s="256"/>
      <c r="BL758" s="262"/>
      <c r="BM758" s="262"/>
      <c r="BN758" s="262"/>
      <c r="BO758" s="262"/>
      <c r="BP758" s="262"/>
      <c r="BQ758" s="262"/>
      <c r="BR758" s="270"/>
      <c r="BS758" s="270"/>
      <c r="BT758" s="270"/>
      <c r="BU758" s="270"/>
      <c r="BV758" s="270"/>
      <c r="BW758" s="270"/>
      <c r="BX758" s="256"/>
      <c r="BY758" s="256"/>
      <c r="BZ758" s="256"/>
      <c r="CA758" s="267"/>
      <c r="CB758" s="267"/>
      <c r="CC758" s="274"/>
      <c r="CD758" s="267"/>
      <c r="CE758" s="267"/>
      <c r="CF758" s="267"/>
      <c r="CG758" s="267"/>
      <c r="CH758" s="267"/>
      <c r="CI758" s="267"/>
      <c r="CJ758" s="267"/>
      <c r="CK758" s="267"/>
      <c r="CL758" s="265"/>
      <c r="CM758" s="272"/>
      <c r="CN758" s="264"/>
      <c r="CO758" s="183"/>
      <c r="CP758" s="226"/>
      <c r="CQ758" s="226"/>
      <c r="CR758" s="226"/>
      <c r="CS758" s="182"/>
      <c r="CT758" s="182"/>
      <c r="CU758" s="182"/>
      <c r="CV758" s="182"/>
      <c r="CW758" s="182"/>
      <c r="CX758" s="182"/>
      <c r="CY758" s="182"/>
      <c r="CZ758" s="182"/>
      <c r="DA758" s="182"/>
    </row>
    <row r="759" spans="1:105" s="120" customFormat="1" ht="15" customHeight="1">
      <c r="A759" s="228"/>
      <c r="B759" s="277"/>
      <c r="C759" s="280"/>
      <c r="D759" s="237"/>
      <c r="E759" s="237"/>
      <c r="F759" s="244"/>
      <c r="G759" s="123">
        <v>3.9</v>
      </c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1"/>
      <c r="AD759" s="81"/>
      <c r="AE759" s="81"/>
      <c r="AF759" s="81"/>
      <c r="AG759" s="81"/>
      <c r="AH759" s="81"/>
      <c r="AI759" s="81"/>
      <c r="AJ759" s="81"/>
      <c r="AK759" s="81"/>
      <c r="AL759" s="81"/>
      <c r="AM759" s="240"/>
      <c r="AN759" s="240"/>
      <c r="AO759" s="240"/>
      <c r="AP759" s="240"/>
      <c r="AQ759" s="240"/>
      <c r="AR759" s="240"/>
      <c r="AS759" s="240"/>
      <c r="AT759" s="256"/>
      <c r="AU759" s="256"/>
      <c r="AV759" s="259"/>
      <c r="AW759" s="259"/>
      <c r="AX759" s="256"/>
      <c r="AY759" s="256"/>
      <c r="AZ759" s="256"/>
      <c r="BA759" s="256"/>
      <c r="BB759" s="256"/>
      <c r="BC759" s="256"/>
      <c r="BD759" s="256"/>
      <c r="BE759" s="256"/>
      <c r="BF759" s="256"/>
      <c r="BG759" s="256"/>
      <c r="BH759" s="256"/>
      <c r="BI759" s="256"/>
      <c r="BJ759" s="256"/>
      <c r="BK759" s="256"/>
      <c r="BL759" s="262"/>
      <c r="BM759" s="262"/>
      <c r="BN759" s="262"/>
      <c r="BO759" s="262"/>
      <c r="BP759" s="262"/>
      <c r="BQ759" s="262"/>
      <c r="BR759" s="270"/>
      <c r="BS759" s="270"/>
      <c r="BT759" s="270"/>
      <c r="BU759" s="270"/>
      <c r="BV759" s="270"/>
      <c r="BW759" s="270"/>
      <c r="BX759" s="256"/>
      <c r="BY759" s="256"/>
      <c r="BZ759" s="256"/>
      <c r="CA759" s="267"/>
      <c r="CB759" s="267"/>
      <c r="CC759" s="274"/>
      <c r="CD759" s="267"/>
      <c r="CE759" s="267"/>
      <c r="CF759" s="267"/>
      <c r="CG759" s="267"/>
      <c r="CH759" s="267"/>
      <c r="CI759" s="267"/>
      <c r="CJ759" s="267"/>
      <c r="CK759" s="267"/>
      <c r="CL759" s="265"/>
      <c r="CM759" s="272"/>
      <c r="CN759" s="264"/>
      <c r="CO759" s="183"/>
      <c r="CP759" s="226"/>
      <c r="CQ759" s="226"/>
      <c r="CR759" s="226"/>
      <c r="CS759" s="182"/>
      <c r="CT759" s="182"/>
      <c r="CU759" s="182"/>
      <c r="CV759" s="182"/>
      <c r="CW759" s="182"/>
      <c r="CX759" s="182"/>
      <c r="CY759" s="182"/>
      <c r="CZ759" s="182"/>
      <c r="DA759" s="182"/>
    </row>
    <row r="760" spans="1:105" s="120" customFormat="1" ht="15" customHeight="1" thickBot="1">
      <c r="A760" s="229"/>
      <c r="B760" s="278"/>
      <c r="C760" s="281"/>
      <c r="D760" s="238"/>
      <c r="E760" s="238"/>
      <c r="F760" s="245" t="s">
        <v>83</v>
      </c>
      <c r="G760" s="246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241"/>
      <c r="AN760" s="241"/>
      <c r="AO760" s="241"/>
      <c r="AP760" s="241"/>
      <c r="AQ760" s="241"/>
      <c r="AR760" s="241"/>
      <c r="AS760" s="241"/>
      <c r="AT760" s="257"/>
      <c r="AU760" s="257"/>
      <c r="AV760" s="260"/>
      <c r="AW760" s="260"/>
      <c r="AX760" s="257"/>
      <c r="AY760" s="257"/>
      <c r="AZ760" s="257"/>
      <c r="BA760" s="257"/>
      <c r="BB760" s="257"/>
      <c r="BC760" s="257"/>
      <c r="BD760" s="257"/>
      <c r="BE760" s="257"/>
      <c r="BF760" s="257"/>
      <c r="BG760" s="257"/>
      <c r="BH760" s="257"/>
      <c r="BI760" s="257"/>
      <c r="BJ760" s="257"/>
      <c r="BK760" s="257"/>
      <c r="BL760" s="263"/>
      <c r="BM760" s="263"/>
      <c r="BN760" s="263"/>
      <c r="BO760" s="263"/>
      <c r="BP760" s="263"/>
      <c r="BQ760" s="263"/>
      <c r="BR760" s="271"/>
      <c r="BS760" s="271"/>
      <c r="BT760" s="271"/>
      <c r="BU760" s="271"/>
      <c r="BV760" s="271"/>
      <c r="BW760" s="271"/>
      <c r="BX760" s="257"/>
      <c r="BY760" s="257"/>
      <c r="BZ760" s="257"/>
      <c r="CA760" s="268"/>
      <c r="CB760" s="268"/>
      <c r="CC760" s="275"/>
      <c r="CD760" s="268"/>
      <c r="CE760" s="268"/>
      <c r="CF760" s="268"/>
      <c r="CG760" s="268"/>
      <c r="CH760" s="268"/>
      <c r="CI760" s="268"/>
      <c r="CJ760" s="268"/>
      <c r="CK760" s="268"/>
      <c r="CL760" s="265"/>
      <c r="CM760" s="272"/>
      <c r="CN760" s="264"/>
      <c r="CO760" s="183"/>
      <c r="CP760" s="226"/>
      <c r="CQ760" s="226"/>
      <c r="CR760" s="226"/>
      <c r="CS760" s="182"/>
      <c r="CT760" s="182"/>
      <c r="CU760" s="182"/>
      <c r="CV760" s="182"/>
      <c r="CW760" s="182"/>
      <c r="CX760" s="182"/>
      <c r="CY760" s="182"/>
      <c r="CZ760" s="182"/>
      <c r="DA760" s="182"/>
    </row>
    <row r="761" spans="1:105" s="120" customFormat="1" ht="15" customHeight="1">
      <c r="A761" s="227">
        <f t="shared" ref="A761" si="281">A753+1</f>
        <v>94</v>
      </c>
      <c r="B761" s="276" t="s">
        <v>828</v>
      </c>
      <c r="C761" s="279" t="s">
        <v>950</v>
      </c>
      <c r="D761" s="236">
        <v>44311</v>
      </c>
      <c r="E761" s="236" t="s">
        <v>1201</v>
      </c>
      <c r="F761" s="253" t="s">
        <v>80</v>
      </c>
      <c r="G761" s="254"/>
      <c r="H761" s="82" t="s">
        <v>69</v>
      </c>
      <c r="I761" s="82"/>
      <c r="J761" s="82" t="s">
        <v>60</v>
      </c>
      <c r="K761" s="82" t="s">
        <v>60</v>
      </c>
      <c r="L761" s="82" t="s">
        <v>60</v>
      </c>
      <c r="M761" s="82" t="s">
        <v>60</v>
      </c>
      <c r="N761" s="82" t="s">
        <v>60</v>
      </c>
      <c r="O761" s="82"/>
      <c r="P761" s="82" t="s">
        <v>60</v>
      </c>
      <c r="Q761" s="82" t="s">
        <v>60</v>
      </c>
      <c r="R761" s="82" t="s">
        <v>60</v>
      </c>
      <c r="S761" s="82" t="s">
        <v>60</v>
      </c>
      <c r="T761" s="82" t="s">
        <v>60</v>
      </c>
      <c r="U761" s="82" t="s">
        <v>60</v>
      </c>
      <c r="V761" s="82"/>
      <c r="W761" s="82" t="s">
        <v>60</v>
      </c>
      <c r="X761" s="82" t="s">
        <v>60</v>
      </c>
      <c r="Y761" s="82" t="s">
        <v>60</v>
      </c>
      <c r="Z761" s="82" t="s">
        <v>60</v>
      </c>
      <c r="AA761" s="82" t="s">
        <v>60</v>
      </c>
      <c r="AB761" s="82" t="s">
        <v>60</v>
      </c>
      <c r="AC761" s="82"/>
      <c r="AD761" s="82" t="s">
        <v>67</v>
      </c>
      <c r="AE761" s="82" t="s">
        <v>60</v>
      </c>
      <c r="AF761" s="82" t="s">
        <v>60</v>
      </c>
      <c r="AG761" s="82" t="s">
        <v>60</v>
      </c>
      <c r="AH761" s="82" t="s">
        <v>60</v>
      </c>
      <c r="AI761" s="82" t="s">
        <v>1471</v>
      </c>
      <c r="AJ761" s="82"/>
      <c r="AK761" s="82" t="s">
        <v>60</v>
      </c>
      <c r="AL761" s="82" t="s">
        <v>60</v>
      </c>
      <c r="AM761" s="239">
        <f>COUNTIF(H761:AL761,"PH")+COUNTIF(H761:AL761,"PH/L")+COUNTIF(H761:AL761,"PM")</f>
        <v>0</v>
      </c>
      <c r="AN761" s="239">
        <f>COUNTIF(H761:AL761,"PD")+COUNTIF(H761:AL761,"PDD")+COUNTIF(H761:AL761,"P/DS")/2+COUNTIF(H761:AL761,"PMD")</f>
        <v>0</v>
      </c>
      <c r="AO761" s="239">
        <f>COUNTIF(H761:AL761,"PN")+COUNTIF(H761:AL761,"P/NS")/2+COUNTIF(H761:AL761,"PH")+COUNTIF(H761:AL761,"PH/F")/2+COUNTIF(H761:AL761,"PH/L")/2+COUNTIF(H761:AL761,"PM")</f>
        <v>0</v>
      </c>
      <c r="AP761" s="239">
        <f>COUNTIF(H761:AL761,"BH")+COUNTIF(H761:AL761,"AL/BL")+COUNTIF(H761:AL761,"UL/BL")+COUNTIF(H761:AL761,"BM")</f>
        <v>0</v>
      </c>
      <c r="AQ761" s="239">
        <f>COUNTIF(H761:AL761,"DS")+COUNTIF(H761:AL761,"AL/DS")/2+COUNTIF(H761:AL761,"UL/DS")/2+COUNTIF(H761:AL761,"CT")+COUNTIF(H761:AL761,"MD")</f>
        <v>23.5</v>
      </c>
      <c r="AR761" s="239">
        <f>COUNTIF(H761:AL761,"NS")+COUNTIF(H761:AL761,"AL/NS")/2+COUNTIF(H761:AL761,"UL/NS")/2+COUNTIF(H761:AL761,"BH")+COUNTIF(H761:AL761,"AL/BF")/2+COUNTIF(H761:AL761,"AL/BL")/2+COUNTIF(H761:AL761,"UL/BL")/2+COUNTIF(H761:AL761,"UL/BF")/2+COUNTIF(H761:AL761,"BM")</f>
        <v>0</v>
      </c>
      <c r="AS761" s="239">
        <f>COUNTIF(H761:AL761,"AL")+COUNTIF(H761:AL761,"AL/DS")/2+COUNTIF(H761:AL761,"AL/NS")/2+COUNTIF(H761:AL761,"NH")+COUNTIF(H761:AL761,"SL")+COUNTIF(H761:AL761,"NHD")+COUNTIF(H761:AL761,"B")+COUNTIF(H761:AL761,"HL")+COUNTIF(H761:AL761,"AL/BF")/2+COUNTIF(H761:AL761,"AL/BL")/2</f>
        <v>2</v>
      </c>
      <c r="AT761" s="255">
        <f>COUNTIF(H761:AL761,"PD")+COUNTIF(H761:AL761,"PN")+COUNTIF(H761:AL761,"P/DS")/2+COUNTIF(H761:AL761,"P/NS")/2+COUNTIF(H761:AL761,"DS")+COUNTIF(H761:AL761,"NS")+COUNTIF(H761:AL761,"AL")+COUNTIF(H761:AL761,"AL/DS")+COUNTIF(H761:AL761,"AL/NS")+COUNTIF(H761:AL761,"NH")+COUNTIF(H761:AL761,"SL")+COUNTIF(H761:AL761,"UL/DS")/2+COUNTIF(H761:AL761,"UL/NS")/2+COUNTIF(H761:AL761,"CT")+COUNTIF(H761:AL761,"NHD")+COUNTIF(H761:AL761,"PDD")+COUNTIF(H761:AL761,"B")+COUNTIF(H761:AL761,"HL")+COUNTIF(H761:AL761,"PH")+COUNTIF(H761:AL761,"BH")+COUNTIF(H761:AL761,"AL/BF")+COUNTIF(H761:AL761,"AL/BL")+COUNTIF(H761:AL761,"UL/BF")/2+COUNTIF(H761:AL761,"UL/BL")/2+COUNTIF(H761:AL761,"PH/F")/2+COUNTIF(H761:AL761,"PH/L")/2+COUNTIF(H761:AL761,"MD")+COUNTIF(H761:AL761,"PMD")+COUNTIF(H761:AL761,"PM")+COUNTIF(H761:AL761,"BM")</f>
        <v>25.5</v>
      </c>
      <c r="AU761" s="255">
        <f>COUNTIF(H761:AL761,"P/DS")/2+COUNTIF(H761:AL761,"P/NS")/2+COUNTIF(H761:AL761,"IL")+COUNTIF(H761:AL761,"NL")+COUNTIF(H761:AL761,"UL")+COUNTIF(H761:AL761,"UL/DS")/2+COUNTIF(H761:AL761,"UL/NS")/2+COUNTIF(H761:AL761,"KT")+COUNTIF(H761:AL761,"UL/BF")/2+COUNTIF(H761:AL761,"UL/BL")/2+COUNTIF(H761:AL761,"PH/F")/2+COUNTIF(H761:AL761,"PH/L")/2+COUNTIF(H761:AL761,"NB")</f>
        <v>0.5</v>
      </c>
      <c r="AV761" s="258">
        <f>COUNTIF(H761:AL761,"PN")+COUNTIF(H761:AL761,"TVD")+COUNTIF(H761:AL761,"PH")+COUNTIF(H761:AL761,"PM")+COUNTIF(H761:AL761,"PDD")-COUNTIFS(H761:AL761,"PN",H768:AL768,"&gt;=3")-COUNTIFS(H761:AL761,"PM",H768:AL768,"&gt;=3")</f>
        <v>0</v>
      </c>
      <c r="AW761" s="258">
        <f>COUNTIF(H761:AL761,"NS")+COUNTIF(H761:AL761,"D")+COUNTIF(H761:AL761,"BH")+COUNTIF(H761:AL761,"NHD")+COUNTIF(H761:AL761,"BM")-COUNTIFS(H761:AL761,"NS",H768:AL768,"&gt;=3")-COUNTIFS(H761:AL761,"BH",H768:AL768,"&gt;=3")-COUNTIFS(H761:AL761,"BM",H768:AL768,"&gt;=3")</f>
        <v>0</v>
      </c>
      <c r="AX761" s="255">
        <f>COUNTIF(H761:AL761,"AL")+COUNTIF(H761:AL761,"AL/DS")/2+COUNTIF(H761:AL761,"AL/NS")/2+COUNTIF(H761:AL761,"AL/BF")+COUNTIF(H761:AL761,"AL/BL")/2</f>
        <v>1</v>
      </c>
      <c r="AY761" s="255">
        <f>COUNTIF(H761:AL761,"SL")</f>
        <v>0</v>
      </c>
      <c r="AZ761" s="255">
        <f>COUNTIF(H761:AL761,"NH")</f>
        <v>1</v>
      </c>
      <c r="BA761" s="255">
        <f>COUNTIF(H761:AL761,"HL")</f>
        <v>0</v>
      </c>
      <c r="BB761" s="255">
        <f>COUNTIF(G761:AL761,"P/DS")/2+COUNTIF(G761:AL761,"P/NS")/2+COUNTIF(G761:AL761,"UL")+COUNTIF(G761:AL761,"UL/DS")/2+COUNTIF(G761:AL761,"UL/NS")/2+COUNTIF(G761:AL761,"UL/BL")/2+COUNTIF(G761:AL761,"UL/BF")/2+COUNTIF(G761:AL761,"PH/F")/2+COUNTIF(G761:AL761,"PH/L")/2</f>
        <v>0.5</v>
      </c>
      <c r="BC761" s="255">
        <f>COUNTIF(H761:AL761,"NB")</f>
        <v>0</v>
      </c>
      <c r="BD761" s="255">
        <f>COUNTIF(H761:AL761,"NL")</f>
        <v>0</v>
      </c>
      <c r="BE761" s="255">
        <f>COUNTIF(H761:AL761,"IL")</f>
        <v>0</v>
      </c>
      <c r="BF761" s="255">
        <f>COUNTIF(H761:AL761,"KT")</f>
        <v>0</v>
      </c>
      <c r="BG761" s="255">
        <f>COUNTIF(H761:AL761,"L70")</f>
        <v>0</v>
      </c>
      <c r="BH761" s="255">
        <f>COUNTIF(H761:AL761,"MD")</f>
        <v>0</v>
      </c>
      <c r="BI761" s="255">
        <f>COUNTIF(H761:AL761,"PMD")</f>
        <v>0</v>
      </c>
      <c r="BJ761" s="255">
        <f>COUNTIF(H761:AL761,"PM")</f>
        <v>0</v>
      </c>
      <c r="BK761" s="255">
        <f>COUNTIF(H761:AL761,"BM")</f>
        <v>0</v>
      </c>
      <c r="BL761" s="261">
        <f>SUMIF(H761:AL761,"PD",H762:AL762)+SUMIF(H761:AL761,"PN",H762:AL762)+SUMIF(H761:AL761,"P/DS",H762:AL762)+SUMIF(H761:AL761,"PN/F",H762:AL762)+SUMIF(H761:AL761,"PN/L",H762:AL762)+SUMIF(H761:AL761,"TV",H762:AL762)+SUMIF(H761:AL761,"TVD",H762:AL762)+SUMIF(H761:AL761,"PDD",H762:AL762)</f>
        <v>0</v>
      </c>
      <c r="BM761" s="261">
        <f>SUMIF(H761:AL761,"PD",H763:AL763)+SUMIF(H761:AL761,"PN",H763:AL763)+SUMIF(H761:AL761,"P/DS",H763:AL763)+SUMIF(H761:AL761,"PN/F",H763:AL763)+SUMIF(H761:AL761,"PN/L",H763:AL763)+SUMIF(H761:AL761,"TV",H763:AL763)+SUMIF(H761:AL761,"TVD",H763:AL763)+SUMIF(H761:AL761,"PDD",H763:AL763)+SUMIF(H761:AL761,"PMD",H763:AL763)</f>
        <v>0</v>
      </c>
      <c r="BN761" s="261">
        <f>SUMIF(H761:AL761,"PD",H764:AL764)+SUMIF(H761:AL761,"PN",H764:AL764)+SUMIF(H761:AL761,"P/DS",H764:AL764)+SUMIF(H761:AL761,"PN/F",H764:AL764)+SUMIF(H761:AL761,"PN/L",H764:AL764)+SUMIF(H761:AL761,"TV",H764:AL764)+SUMIF(H761:AL761,"TVD",H764:AL764)</f>
        <v>0</v>
      </c>
      <c r="BO761" s="261">
        <f>SUMIF(H761:AL761,"PD",H765:AL765)+SUMIF(H761:AL761,"PN",H765:AL765)+SUMIF(H761:AL761,"P/DS",H765:AL765)+SUMIF(H761:AL761,"PN/F",H765:AL765)+SUMIF(H761:AL761,"PN/L",H765:AL765)+SUMIF(H761:AL761,"TV",H765:AL765)+SUMIF(H761:AL761,"TVD",H765:AL765)</f>
        <v>0</v>
      </c>
      <c r="BP761" s="261">
        <f>SUMIF(H761:AL761,"PD",H766:AL766)+SUMIF(H761:AL761,"PN",H766:AL766)+SUMIF(H761:AL761,"P/DS",H766:AL766)+SUMIF(H761:AL761,"PN/F",H766:AL766)+SUMIF(H761:AL761,"PN/L",H766:AL766)+SUMIF(H761:AL761,"TV",H766:AL766)+SUMIF(H761:AL761,"TVD",H766:AL766)+SUMIF(H761:AL761,"PDD",H766:AL766)+SUMIF(H761:AL761,"PH",H766:AL766)+SUMIF(H761:AL761,"PM",H766:AL766)</f>
        <v>0</v>
      </c>
      <c r="BQ761" s="261">
        <f>SUMIF(H761:AL761,"PD",H767:AL767)+SUMIF(H761:AL761,"PN",H767:AL767)+SUMIF(H761:AL761,"P/DS",H767:AL767)+SUMIF(H761:AL761,"PN/F",H767:AL767)+SUMIF(H761:AL761,"PN/L",H767:AL767)+SUMIF(H761:AL761,"TV",H767:AL767)+SUMIF(H761:AL761,"TVD",H767:AL767)+SUMIF(H761:AL761,"PDD",H767:AL767)+SUMIF(H761:AL761,"PH",H767:AL767)+SUMIF(H761:AL761,"PM",H767:AL767)</f>
        <v>0</v>
      </c>
      <c r="BR761" s="269">
        <f>SUM(H762:AL762)-BL761</f>
        <v>0</v>
      </c>
      <c r="BS761" s="269">
        <f>SUM(H763:AL763)-BM761</f>
        <v>0</v>
      </c>
      <c r="BT761" s="269">
        <f>SUM(H764:AL764)-BN761</f>
        <v>0</v>
      </c>
      <c r="BU761" s="269">
        <f>SUM(H765:AL765)-BO761</f>
        <v>0</v>
      </c>
      <c r="BV761" s="269">
        <f>SUM(H766:AL766)-BP761</f>
        <v>0</v>
      </c>
      <c r="BW761" s="269">
        <f>SUM(H767:AL767)-BQ761</f>
        <v>0</v>
      </c>
      <c r="BX761" s="255">
        <f>SUMIF(H761:AL761,"PD",H768:AL768)+SUMIF(H761:AL761,"PN",H768:AL768)+SUMIF(H761:AL761,"P/DS",H768:AL768)+SUMIF(H761:AL761,"PN/F",H768:AL768)+SUMIF(H761:AL761,"PN/L",H768:AL768)</f>
        <v>0</v>
      </c>
      <c r="BY761" s="255">
        <f>SUM(H768:AL768)-BX761</f>
        <v>0</v>
      </c>
      <c r="BZ761" s="255">
        <f t="shared" ref="BZ761" si="282">+SUM(BL761:BW768)</f>
        <v>0</v>
      </c>
      <c r="CA761" s="266">
        <f>(COUNTIFS(H761:AL761,"PD",H762:AL762,"&gt;=2"))*0.5-IF(CN761="VP",COUNTIFS($H$16:$AL$16,"SAT",H761:AL761,"PD",H762:AL762,"&gt;=2"))*0.5</f>
        <v>0</v>
      </c>
      <c r="CB761" s="266">
        <f>(COUNTIFS(H761:AL761,"PN",H763:AL763,"&gt;=0.5",H762:AL762,"&gt;=1.5"))*0.5+COUNTIFS(H761:AL761,"PDD",H763:AL763,"&gt;=0.5",H762:AL762,"&gt;=1.5")*0.5</f>
        <v>0</v>
      </c>
      <c r="CC761" s="273">
        <f>(COUNTIFS(H761:AL761,"TV",H763:AL763,"&gt;=10"))*0.5+(COUNTIFS(H761:AL761,"PMD",H763:AL763,"&gt;=2"))*0.5</f>
        <v>0</v>
      </c>
      <c r="CD761" s="266">
        <f>(COUNTIFS(H761:AL761,"TVD",H765:AL765,"&gt;=6.5",H763:AL763,"&gt;=3.5"))*0.5</f>
        <v>0</v>
      </c>
      <c r="CE761" s="266">
        <f>(COUNTIFS(H761:AL761,"PD",H766:AL766,"&gt;=10"))*0.5</f>
        <v>0</v>
      </c>
      <c r="CF761" s="266">
        <f>(COUNTIFS(H761:AL761,"PDD",H766:AL766,"&gt;=3.5",H767:AL767,"&gt;=6.5")+COUNTIFS(H761:AL761,"PH",H767:AL767,"&gt;=0.5",H766:AL766,"&gt;=1.5")+COUNTIFS(H761:AL761,"PM",H767:AL767,"&gt;=0.5",H766:AL766,"&gt;=1.5"))*0.5</f>
        <v>0</v>
      </c>
      <c r="CG761" s="266">
        <f>(COUNTIFS(H761:AL761,"DS",H762:AL762,"&gt;=2")+COUNTIFS(H761:AL761,"AL/DS",H762:AL762,"&gt;=2"))*0.5-IF(CN761="VP",COUNTIFS($H$16:$AL$16,"SAT",H761:AL761,"DS",H762:AL762,"&gt;=2"))*0.5</f>
        <v>0</v>
      </c>
      <c r="CH761" s="266">
        <f>(COUNTIFS(H761:AL761,"NS",H763:AL763,"&gt;=0.5",H762:AL762,"&gt;=1.5")+COUNTIFS(H761:AL761,"AL/NS",H763:AL763,"&gt;=0.5",H762:AL762,"&gt;=1.5")+COUNTIFS(H761:AL761,"NHD",H763:AL763,"&gt;=4.5",H766:AL766,"&gt;=2",H762:AL762,"&gt;=1.5"))*0.5</f>
        <v>0</v>
      </c>
      <c r="CI761" s="266">
        <f>(COUNTIF(H763:AL763,"&gt;=10")+COUNTIFS(H761:AL761,"MD",H763:AL763,"&gt;=2")-COUNTIFS(H761:AL761,"TV",H763:AL763,"&gt;=10"))*0.5</f>
        <v>0</v>
      </c>
      <c r="CJ761" s="266">
        <f>(COUNTIFS(H761:AL761,"D",H765:AL765,"&gt;=6.5",H763:AL763,"&gt;=3.5"))*0.5</f>
        <v>0</v>
      </c>
      <c r="CK761" s="266">
        <f>(COUNTIF(H766:AL766,"&gt;=10")-COUNTIFS(H761:AL761,"PD",H766:AL766,"&gt;=10"))*0.5</f>
        <v>0</v>
      </c>
      <c r="CL761" s="265">
        <f>(COUNTIFS(H761:AL761,"NHD",H766:AL766,"&gt;=3.5",H767:AL767,"&gt;=6.5")+COUNTIFS(H761:AL761,"BH",H766:AL766,"&gt;=1.5",H767:AL767,"&gt;=0.5")+COUNTIFS(H761:AL761,"BM",H766:AL766,"&gt;=1.5",H767:AL767,"&gt;=0.5")+COUNTIFS(H761:AL761,"D",H766:AL766,"&gt;=1.5",H767:AL767,"&gt;=0.5"))*0.5</f>
        <v>0</v>
      </c>
      <c r="CM761" s="272"/>
      <c r="CN761" s="264" t="s">
        <v>723</v>
      </c>
      <c r="CO761" s="183">
        <f t="shared" ref="CO761" si="283">+AM761+AN761+AO761+AP761+AQ761+AR761+AS761+AU761+BG761</f>
        <v>26</v>
      </c>
      <c r="CP761" s="225">
        <f>+SUM(I762:I767)-I768</f>
        <v>0</v>
      </c>
      <c r="CQ761" s="225">
        <f>+SUM(J762:J767)-J768</f>
        <v>0</v>
      </c>
      <c r="CR761" s="225">
        <f>+SUM(K762:K767)-K768</f>
        <v>0</v>
      </c>
      <c r="CS761" s="182"/>
      <c r="CT761" s="182"/>
      <c r="CU761" s="182"/>
      <c r="CV761" s="182"/>
      <c r="CW761" s="182"/>
      <c r="CX761" s="182"/>
      <c r="CY761" s="182"/>
      <c r="CZ761" s="182"/>
      <c r="DA761" s="182"/>
    </row>
    <row r="762" spans="1:105" s="120" customFormat="1" ht="15" customHeight="1">
      <c r="A762" s="228"/>
      <c r="B762" s="277"/>
      <c r="C762" s="280"/>
      <c r="D762" s="237"/>
      <c r="E762" s="237"/>
      <c r="F762" s="242" t="s">
        <v>82</v>
      </c>
      <c r="G762" s="121">
        <v>1.5</v>
      </c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240"/>
      <c r="AN762" s="240"/>
      <c r="AO762" s="240"/>
      <c r="AP762" s="240"/>
      <c r="AQ762" s="240"/>
      <c r="AR762" s="240"/>
      <c r="AS762" s="240"/>
      <c r="AT762" s="256"/>
      <c r="AU762" s="256"/>
      <c r="AV762" s="259"/>
      <c r="AW762" s="259"/>
      <c r="AX762" s="256"/>
      <c r="AY762" s="256"/>
      <c r="AZ762" s="256"/>
      <c r="BA762" s="256"/>
      <c r="BB762" s="256"/>
      <c r="BC762" s="256"/>
      <c r="BD762" s="256"/>
      <c r="BE762" s="256"/>
      <c r="BF762" s="256"/>
      <c r="BG762" s="256"/>
      <c r="BH762" s="256"/>
      <c r="BI762" s="256"/>
      <c r="BJ762" s="256"/>
      <c r="BK762" s="256"/>
      <c r="BL762" s="262"/>
      <c r="BM762" s="262"/>
      <c r="BN762" s="262"/>
      <c r="BO762" s="262"/>
      <c r="BP762" s="262"/>
      <c r="BQ762" s="262"/>
      <c r="BR762" s="270"/>
      <c r="BS762" s="270"/>
      <c r="BT762" s="270"/>
      <c r="BU762" s="270"/>
      <c r="BV762" s="270"/>
      <c r="BW762" s="270"/>
      <c r="BX762" s="256"/>
      <c r="BY762" s="256"/>
      <c r="BZ762" s="256"/>
      <c r="CA762" s="267"/>
      <c r="CB762" s="267"/>
      <c r="CC762" s="274"/>
      <c r="CD762" s="267"/>
      <c r="CE762" s="267"/>
      <c r="CF762" s="267"/>
      <c r="CG762" s="267"/>
      <c r="CH762" s="267"/>
      <c r="CI762" s="267"/>
      <c r="CJ762" s="267"/>
      <c r="CK762" s="267"/>
      <c r="CL762" s="265"/>
      <c r="CM762" s="272"/>
      <c r="CN762" s="264"/>
      <c r="CO762" s="183"/>
      <c r="CP762" s="226"/>
      <c r="CQ762" s="226"/>
      <c r="CR762" s="226"/>
      <c r="CS762" s="182"/>
      <c r="CT762" s="182"/>
      <c r="CU762" s="182"/>
      <c r="CV762" s="182"/>
      <c r="CW762" s="182"/>
      <c r="CX762" s="182"/>
      <c r="CY762" s="182"/>
      <c r="CZ762" s="182"/>
      <c r="DA762" s="182"/>
    </row>
    <row r="763" spans="1:105" s="120" customFormat="1" ht="15" customHeight="1">
      <c r="A763" s="228"/>
      <c r="B763" s="277"/>
      <c r="C763" s="280"/>
      <c r="D763" s="237"/>
      <c r="E763" s="237"/>
      <c r="F763" s="243"/>
      <c r="G763" s="122">
        <v>2</v>
      </c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240"/>
      <c r="AN763" s="240"/>
      <c r="AO763" s="240"/>
      <c r="AP763" s="240"/>
      <c r="AQ763" s="240"/>
      <c r="AR763" s="240"/>
      <c r="AS763" s="240"/>
      <c r="AT763" s="256"/>
      <c r="AU763" s="256"/>
      <c r="AV763" s="259"/>
      <c r="AW763" s="259"/>
      <c r="AX763" s="256"/>
      <c r="AY763" s="256"/>
      <c r="AZ763" s="256"/>
      <c r="BA763" s="256"/>
      <c r="BB763" s="256"/>
      <c r="BC763" s="256"/>
      <c r="BD763" s="256"/>
      <c r="BE763" s="256"/>
      <c r="BF763" s="256"/>
      <c r="BG763" s="256"/>
      <c r="BH763" s="256"/>
      <c r="BI763" s="256"/>
      <c r="BJ763" s="256"/>
      <c r="BK763" s="256"/>
      <c r="BL763" s="262"/>
      <c r="BM763" s="262"/>
      <c r="BN763" s="262"/>
      <c r="BO763" s="262"/>
      <c r="BP763" s="262"/>
      <c r="BQ763" s="262"/>
      <c r="BR763" s="270"/>
      <c r="BS763" s="270"/>
      <c r="BT763" s="270"/>
      <c r="BU763" s="270"/>
      <c r="BV763" s="270"/>
      <c r="BW763" s="270"/>
      <c r="BX763" s="256"/>
      <c r="BY763" s="256"/>
      <c r="BZ763" s="256"/>
      <c r="CA763" s="267"/>
      <c r="CB763" s="267"/>
      <c r="CC763" s="274"/>
      <c r="CD763" s="267"/>
      <c r="CE763" s="267"/>
      <c r="CF763" s="267"/>
      <c r="CG763" s="267"/>
      <c r="CH763" s="267"/>
      <c r="CI763" s="267"/>
      <c r="CJ763" s="267"/>
      <c r="CK763" s="267"/>
      <c r="CL763" s="265"/>
      <c r="CM763" s="272"/>
      <c r="CN763" s="264"/>
      <c r="CO763" s="183"/>
      <c r="CP763" s="226"/>
      <c r="CQ763" s="226"/>
      <c r="CR763" s="226"/>
      <c r="CS763" s="182"/>
      <c r="CT763" s="182"/>
      <c r="CU763" s="182"/>
      <c r="CV763" s="182"/>
      <c r="CW763" s="182"/>
      <c r="CX763" s="182"/>
      <c r="CY763" s="182"/>
      <c r="CZ763" s="182"/>
      <c r="DA763" s="182"/>
    </row>
    <row r="764" spans="1:105" s="120" customFormat="1" ht="15" customHeight="1">
      <c r="A764" s="228"/>
      <c r="B764" s="277"/>
      <c r="C764" s="280"/>
      <c r="D764" s="237"/>
      <c r="E764" s="237"/>
      <c r="F764" s="243"/>
      <c r="G764" s="122">
        <v>2.1</v>
      </c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240"/>
      <c r="AN764" s="240"/>
      <c r="AO764" s="240"/>
      <c r="AP764" s="240"/>
      <c r="AQ764" s="240"/>
      <c r="AR764" s="240"/>
      <c r="AS764" s="240"/>
      <c r="AT764" s="256"/>
      <c r="AU764" s="256"/>
      <c r="AV764" s="259"/>
      <c r="AW764" s="259"/>
      <c r="AX764" s="256"/>
      <c r="AY764" s="256"/>
      <c r="AZ764" s="256"/>
      <c r="BA764" s="256"/>
      <c r="BB764" s="256"/>
      <c r="BC764" s="256"/>
      <c r="BD764" s="256"/>
      <c r="BE764" s="256"/>
      <c r="BF764" s="256"/>
      <c r="BG764" s="256"/>
      <c r="BH764" s="256"/>
      <c r="BI764" s="256"/>
      <c r="BJ764" s="256"/>
      <c r="BK764" s="256"/>
      <c r="BL764" s="262"/>
      <c r="BM764" s="262"/>
      <c r="BN764" s="262"/>
      <c r="BO764" s="262"/>
      <c r="BP764" s="262"/>
      <c r="BQ764" s="262"/>
      <c r="BR764" s="270"/>
      <c r="BS764" s="270"/>
      <c r="BT764" s="270"/>
      <c r="BU764" s="270"/>
      <c r="BV764" s="270"/>
      <c r="BW764" s="270"/>
      <c r="BX764" s="256"/>
      <c r="BY764" s="256"/>
      <c r="BZ764" s="256"/>
      <c r="CA764" s="267"/>
      <c r="CB764" s="267"/>
      <c r="CC764" s="274"/>
      <c r="CD764" s="267"/>
      <c r="CE764" s="267"/>
      <c r="CF764" s="267"/>
      <c r="CG764" s="267"/>
      <c r="CH764" s="267"/>
      <c r="CI764" s="267"/>
      <c r="CJ764" s="267"/>
      <c r="CK764" s="267"/>
      <c r="CL764" s="265"/>
      <c r="CM764" s="272"/>
      <c r="CN764" s="264"/>
      <c r="CO764" s="183"/>
      <c r="CP764" s="226"/>
      <c r="CQ764" s="226"/>
      <c r="CR764" s="226"/>
      <c r="CS764" s="182"/>
      <c r="CT764" s="182"/>
      <c r="CU764" s="182"/>
      <c r="CV764" s="182"/>
      <c r="CW764" s="182"/>
      <c r="CX764" s="182"/>
      <c r="CY764" s="182"/>
      <c r="CZ764" s="182"/>
      <c r="DA764" s="182"/>
    </row>
    <row r="765" spans="1:105" s="120" customFormat="1" ht="15" customHeight="1">
      <c r="A765" s="228"/>
      <c r="B765" s="277"/>
      <c r="C765" s="280"/>
      <c r="D765" s="237"/>
      <c r="E765" s="237"/>
      <c r="F765" s="243"/>
      <c r="G765" s="122">
        <v>2.7</v>
      </c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240"/>
      <c r="AN765" s="240"/>
      <c r="AO765" s="240"/>
      <c r="AP765" s="240"/>
      <c r="AQ765" s="240"/>
      <c r="AR765" s="240"/>
      <c r="AS765" s="240"/>
      <c r="AT765" s="256"/>
      <c r="AU765" s="256"/>
      <c r="AV765" s="259"/>
      <c r="AW765" s="259"/>
      <c r="AX765" s="256"/>
      <c r="AY765" s="256"/>
      <c r="AZ765" s="256"/>
      <c r="BA765" s="256"/>
      <c r="BB765" s="256"/>
      <c r="BC765" s="256"/>
      <c r="BD765" s="256"/>
      <c r="BE765" s="256"/>
      <c r="BF765" s="256"/>
      <c r="BG765" s="256"/>
      <c r="BH765" s="256"/>
      <c r="BI765" s="256"/>
      <c r="BJ765" s="256"/>
      <c r="BK765" s="256"/>
      <c r="BL765" s="262"/>
      <c r="BM765" s="262"/>
      <c r="BN765" s="262"/>
      <c r="BO765" s="262"/>
      <c r="BP765" s="262"/>
      <c r="BQ765" s="262"/>
      <c r="BR765" s="270"/>
      <c r="BS765" s="270"/>
      <c r="BT765" s="270"/>
      <c r="BU765" s="270"/>
      <c r="BV765" s="270"/>
      <c r="BW765" s="270"/>
      <c r="BX765" s="256"/>
      <c r="BY765" s="256"/>
      <c r="BZ765" s="256"/>
      <c r="CA765" s="267"/>
      <c r="CB765" s="267"/>
      <c r="CC765" s="274"/>
      <c r="CD765" s="267"/>
      <c r="CE765" s="267"/>
      <c r="CF765" s="267"/>
      <c r="CG765" s="267"/>
      <c r="CH765" s="267"/>
      <c r="CI765" s="267"/>
      <c r="CJ765" s="267"/>
      <c r="CK765" s="267"/>
      <c r="CL765" s="265"/>
      <c r="CM765" s="272"/>
      <c r="CN765" s="264"/>
      <c r="CO765" s="183"/>
      <c r="CP765" s="226"/>
      <c r="CQ765" s="226"/>
      <c r="CR765" s="226"/>
      <c r="CS765" s="182"/>
      <c r="CT765" s="182"/>
      <c r="CU765" s="182"/>
      <c r="CV765" s="182"/>
      <c r="CW765" s="182"/>
      <c r="CX765" s="182"/>
      <c r="CY765" s="182"/>
      <c r="CZ765" s="182"/>
      <c r="DA765" s="182"/>
    </row>
    <row r="766" spans="1:105" s="120" customFormat="1" ht="15" customHeight="1">
      <c r="A766" s="228"/>
      <c r="B766" s="277"/>
      <c r="C766" s="280"/>
      <c r="D766" s="237"/>
      <c r="E766" s="237"/>
      <c r="F766" s="243"/>
      <c r="G766" s="122">
        <v>3</v>
      </c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240"/>
      <c r="AN766" s="240"/>
      <c r="AO766" s="240"/>
      <c r="AP766" s="240"/>
      <c r="AQ766" s="240"/>
      <c r="AR766" s="240"/>
      <c r="AS766" s="240"/>
      <c r="AT766" s="256"/>
      <c r="AU766" s="256"/>
      <c r="AV766" s="259"/>
      <c r="AW766" s="259"/>
      <c r="AX766" s="256"/>
      <c r="AY766" s="256"/>
      <c r="AZ766" s="256"/>
      <c r="BA766" s="256"/>
      <c r="BB766" s="256"/>
      <c r="BC766" s="256"/>
      <c r="BD766" s="256"/>
      <c r="BE766" s="256"/>
      <c r="BF766" s="256"/>
      <c r="BG766" s="256"/>
      <c r="BH766" s="256"/>
      <c r="BI766" s="256"/>
      <c r="BJ766" s="256"/>
      <c r="BK766" s="256"/>
      <c r="BL766" s="262"/>
      <c r="BM766" s="262"/>
      <c r="BN766" s="262"/>
      <c r="BO766" s="262"/>
      <c r="BP766" s="262"/>
      <c r="BQ766" s="262"/>
      <c r="BR766" s="270"/>
      <c r="BS766" s="270"/>
      <c r="BT766" s="270"/>
      <c r="BU766" s="270"/>
      <c r="BV766" s="270"/>
      <c r="BW766" s="270"/>
      <c r="BX766" s="256"/>
      <c r="BY766" s="256"/>
      <c r="BZ766" s="256"/>
      <c r="CA766" s="267"/>
      <c r="CB766" s="267"/>
      <c r="CC766" s="274"/>
      <c r="CD766" s="267"/>
      <c r="CE766" s="267"/>
      <c r="CF766" s="267"/>
      <c r="CG766" s="267"/>
      <c r="CH766" s="267"/>
      <c r="CI766" s="267"/>
      <c r="CJ766" s="267"/>
      <c r="CK766" s="267"/>
      <c r="CL766" s="265"/>
      <c r="CM766" s="272"/>
      <c r="CN766" s="264"/>
      <c r="CO766" s="183"/>
      <c r="CP766" s="226"/>
      <c r="CQ766" s="226"/>
      <c r="CR766" s="226"/>
      <c r="CS766" s="182"/>
      <c r="CT766" s="182"/>
      <c r="CU766" s="182"/>
      <c r="CV766" s="182"/>
      <c r="CW766" s="182"/>
      <c r="CX766" s="182"/>
      <c r="CY766" s="182"/>
      <c r="CZ766" s="182"/>
      <c r="DA766" s="182"/>
    </row>
    <row r="767" spans="1:105" s="120" customFormat="1" ht="15" customHeight="1">
      <c r="A767" s="228"/>
      <c r="B767" s="277"/>
      <c r="C767" s="280"/>
      <c r="D767" s="237"/>
      <c r="E767" s="237"/>
      <c r="F767" s="244"/>
      <c r="G767" s="123">
        <v>3.9</v>
      </c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1"/>
      <c r="AD767" s="81"/>
      <c r="AE767" s="81"/>
      <c r="AF767" s="81"/>
      <c r="AG767" s="81"/>
      <c r="AH767" s="81"/>
      <c r="AI767" s="81"/>
      <c r="AJ767" s="81"/>
      <c r="AK767" s="81"/>
      <c r="AL767" s="81"/>
      <c r="AM767" s="240"/>
      <c r="AN767" s="240"/>
      <c r="AO767" s="240"/>
      <c r="AP767" s="240"/>
      <c r="AQ767" s="240"/>
      <c r="AR767" s="240"/>
      <c r="AS767" s="240"/>
      <c r="AT767" s="256"/>
      <c r="AU767" s="256"/>
      <c r="AV767" s="259"/>
      <c r="AW767" s="259"/>
      <c r="AX767" s="256"/>
      <c r="AY767" s="256"/>
      <c r="AZ767" s="256"/>
      <c r="BA767" s="256"/>
      <c r="BB767" s="256"/>
      <c r="BC767" s="256"/>
      <c r="BD767" s="256"/>
      <c r="BE767" s="256"/>
      <c r="BF767" s="256"/>
      <c r="BG767" s="256"/>
      <c r="BH767" s="256"/>
      <c r="BI767" s="256"/>
      <c r="BJ767" s="256"/>
      <c r="BK767" s="256"/>
      <c r="BL767" s="262"/>
      <c r="BM767" s="262"/>
      <c r="BN767" s="262"/>
      <c r="BO767" s="262"/>
      <c r="BP767" s="262"/>
      <c r="BQ767" s="262"/>
      <c r="BR767" s="270"/>
      <c r="BS767" s="270"/>
      <c r="BT767" s="270"/>
      <c r="BU767" s="270"/>
      <c r="BV767" s="270"/>
      <c r="BW767" s="270"/>
      <c r="BX767" s="256"/>
      <c r="BY767" s="256"/>
      <c r="BZ767" s="256"/>
      <c r="CA767" s="267"/>
      <c r="CB767" s="267"/>
      <c r="CC767" s="274"/>
      <c r="CD767" s="267"/>
      <c r="CE767" s="267"/>
      <c r="CF767" s="267"/>
      <c r="CG767" s="267"/>
      <c r="CH767" s="267"/>
      <c r="CI767" s="267"/>
      <c r="CJ767" s="267"/>
      <c r="CK767" s="267"/>
      <c r="CL767" s="265"/>
      <c r="CM767" s="272"/>
      <c r="CN767" s="264"/>
      <c r="CO767" s="183"/>
      <c r="CP767" s="226"/>
      <c r="CQ767" s="226"/>
      <c r="CR767" s="226"/>
      <c r="CS767" s="182"/>
      <c r="CT767" s="182"/>
      <c r="CU767" s="182"/>
      <c r="CV767" s="182"/>
      <c r="CW767" s="182"/>
      <c r="CX767" s="182"/>
      <c r="CY767" s="182"/>
      <c r="CZ767" s="182"/>
      <c r="DA767" s="182"/>
    </row>
    <row r="768" spans="1:105" s="120" customFormat="1" ht="15" customHeight="1" thickBot="1">
      <c r="A768" s="229"/>
      <c r="B768" s="278"/>
      <c r="C768" s="281"/>
      <c r="D768" s="238"/>
      <c r="E768" s="238"/>
      <c r="F768" s="245" t="s">
        <v>83</v>
      </c>
      <c r="G768" s="246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241"/>
      <c r="AN768" s="241"/>
      <c r="AO768" s="241"/>
      <c r="AP768" s="241"/>
      <c r="AQ768" s="241"/>
      <c r="AR768" s="241"/>
      <c r="AS768" s="241"/>
      <c r="AT768" s="257"/>
      <c r="AU768" s="257"/>
      <c r="AV768" s="260"/>
      <c r="AW768" s="260"/>
      <c r="AX768" s="257"/>
      <c r="AY768" s="257"/>
      <c r="AZ768" s="257"/>
      <c r="BA768" s="257"/>
      <c r="BB768" s="257"/>
      <c r="BC768" s="257"/>
      <c r="BD768" s="257"/>
      <c r="BE768" s="257"/>
      <c r="BF768" s="257"/>
      <c r="BG768" s="257"/>
      <c r="BH768" s="257"/>
      <c r="BI768" s="257"/>
      <c r="BJ768" s="257"/>
      <c r="BK768" s="257"/>
      <c r="BL768" s="263"/>
      <c r="BM768" s="263"/>
      <c r="BN768" s="263"/>
      <c r="BO768" s="263"/>
      <c r="BP768" s="263"/>
      <c r="BQ768" s="263"/>
      <c r="BR768" s="271"/>
      <c r="BS768" s="271"/>
      <c r="BT768" s="271"/>
      <c r="BU768" s="271"/>
      <c r="BV768" s="271"/>
      <c r="BW768" s="271"/>
      <c r="BX768" s="257"/>
      <c r="BY768" s="257"/>
      <c r="BZ768" s="257"/>
      <c r="CA768" s="268"/>
      <c r="CB768" s="268"/>
      <c r="CC768" s="275"/>
      <c r="CD768" s="268"/>
      <c r="CE768" s="268"/>
      <c r="CF768" s="268"/>
      <c r="CG768" s="268"/>
      <c r="CH768" s="268"/>
      <c r="CI768" s="268"/>
      <c r="CJ768" s="268"/>
      <c r="CK768" s="268"/>
      <c r="CL768" s="265"/>
      <c r="CM768" s="272"/>
      <c r="CN768" s="264"/>
      <c r="CO768" s="183"/>
      <c r="CP768" s="226"/>
      <c r="CQ768" s="226"/>
      <c r="CR768" s="226"/>
      <c r="CS768" s="182"/>
      <c r="CT768" s="182"/>
      <c r="CU768" s="182"/>
      <c r="CV768" s="182"/>
      <c r="CW768" s="182"/>
      <c r="CX768" s="182"/>
      <c r="CY768" s="182"/>
      <c r="CZ768" s="182"/>
      <c r="DA768" s="182"/>
    </row>
    <row r="769" spans="1:105" s="120" customFormat="1" ht="15" customHeight="1">
      <c r="A769" s="227">
        <f t="shared" ref="A769" si="284">A761+1</f>
        <v>95</v>
      </c>
      <c r="B769" s="276" t="s">
        <v>178</v>
      </c>
      <c r="C769" s="279" t="s">
        <v>179</v>
      </c>
      <c r="D769" s="236">
        <v>42989</v>
      </c>
      <c r="E769" s="236" t="s">
        <v>1201</v>
      </c>
      <c r="F769" s="253" t="s">
        <v>80</v>
      </c>
      <c r="G769" s="254"/>
      <c r="H769" s="82" t="s">
        <v>69</v>
      </c>
      <c r="I769" s="82"/>
      <c r="J769" s="82" t="s">
        <v>60</v>
      </c>
      <c r="K769" s="82" t="s">
        <v>60</v>
      </c>
      <c r="L769" s="82" t="s">
        <v>60</v>
      </c>
      <c r="M769" s="82" t="s">
        <v>74</v>
      </c>
      <c r="N769" s="82" t="s">
        <v>60</v>
      </c>
      <c r="O769" s="82"/>
      <c r="P769" s="82" t="s">
        <v>60</v>
      </c>
      <c r="Q769" s="82" t="s">
        <v>60</v>
      </c>
      <c r="R769" s="82" t="s">
        <v>60</v>
      </c>
      <c r="S769" s="82" t="s">
        <v>60</v>
      </c>
      <c r="T769" s="82" t="s">
        <v>60</v>
      </c>
      <c r="U769" s="82" t="s">
        <v>60</v>
      </c>
      <c r="V769" s="82"/>
      <c r="W769" s="82" t="s">
        <v>60</v>
      </c>
      <c r="X769" s="82" t="s">
        <v>60</v>
      </c>
      <c r="Y769" s="82" t="s">
        <v>60</v>
      </c>
      <c r="Z769" s="82" t="s">
        <v>60</v>
      </c>
      <c r="AA769" s="82" t="s">
        <v>74</v>
      </c>
      <c r="AB769" s="82" t="s">
        <v>60</v>
      </c>
      <c r="AC769" s="82"/>
      <c r="AD769" s="82" t="s">
        <v>60</v>
      </c>
      <c r="AE769" s="82" t="s">
        <v>60</v>
      </c>
      <c r="AF769" s="82" t="s">
        <v>60</v>
      </c>
      <c r="AG769" s="82" t="s">
        <v>60</v>
      </c>
      <c r="AH769" s="82" t="s">
        <v>60</v>
      </c>
      <c r="AI769" s="82" t="s">
        <v>1471</v>
      </c>
      <c r="AJ769" s="82"/>
      <c r="AK769" s="82" t="s">
        <v>60</v>
      </c>
      <c r="AL769" s="82" t="s">
        <v>60</v>
      </c>
      <c r="AM769" s="239">
        <f>COUNTIF(H769:AL769,"PH")+COUNTIF(H769:AL769,"PH/L")+COUNTIF(H769:AL769,"PM")</f>
        <v>0</v>
      </c>
      <c r="AN769" s="239">
        <f>COUNTIF(H769:AL769,"PD")+COUNTIF(H769:AL769,"PDD")+COUNTIF(H769:AL769,"P/DS")/2+COUNTIF(H769:AL769,"PMD")</f>
        <v>0</v>
      </c>
      <c r="AO769" s="239">
        <f>COUNTIF(H769:AL769,"PN")+COUNTIF(H769:AL769,"P/NS")/2+COUNTIF(H769:AL769,"PH")+COUNTIF(H769:AL769,"PH/F")/2+COUNTIF(H769:AL769,"PH/L")/2+COUNTIF(H769:AL769,"PM")</f>
        <v>0</v>
      </c>
      <c r="AP769" s="239">
        <f>COUNTIF(H769:AL769,"BH")+COUNTIF(H769:AL769,"AL/BL")+COUNTIF(H769:AL769,"UL/BL")+COUNTIF(H769:AL769,"BM")</f>
        <v>0</v>
      </c>
      <c r="AQ769" s="239">
        <f>COUNTIF(H769:AL769,"DS")+COUNTIF(H769:AL769,"AL/DS")/2+COUNTIF(H769:AL769,"UL/DS")/2+COUNTIF(H769:AL769,"CT")+COUNTIF(H769:AL769,"MD")</f>
        <v>22.5</v>
      </c>
      <c r="AR769" s="239">
        <f>COUNTIF(H769:AL769,"NS")+COUNTIF(H769:AL769,"AL/NS")/2+COUNTIF(H769:AL769,"UL/NS")/2+COUNTIF(H769:AL769,"BH")+COUNTIF(H769:AL769,"AL/BF")/2+COUNTIF(H769:AL769,"AL/BL")/2+COUNTIF(H769:AL769,"UL/BL")/2+COUNTIF(H769:AL769,"UL/BF")/2+COUNTIF(H769:AL769,"BM")</f>
        <v>0</v>
      </c>
      <c r="AS769" s="239">
        <f>COUNTIF(H769:AL769,"AL")+COUNTIF(H769:AL769,"AL/DS")/2+COUNTIF(H769:AL769,"AL/NS")/2+COUNTIF(H769:AL769,"NH")+COUNTIF(H769:AL769,"SL")+COUNTIF(H769:AL769,"NHD")+COUNTIF(H769:AL769,"B")+COUNTIF(H769:AL769,"HL")+COUNTIF(H769:AL769,"AL/BF")/2+COUNTIF(H769:AL769,"AL/BL")/2</f>
        <v>1</v>
      </c>
      <c r="AT769" s="255">
        <f>COUNTIF(H769:AL769,"PD")+COUNTIF(H769:AL769,"PN")+COUNTIF(H769:AL769,"P/DS")/2+COUNTIF(H769:AL769,"P/NS")/2+COUNTIF(H769:AL769,"DS")+COUNTIF(H769:AL769,"NS")+COUNTIF(H769:AL769,"AL")+COUNTIF(H769:AL769,"AL/DS")+COUNTIF(H769:AL769,"AL/NS")+COUNTIF(H769:AL769,"NH")+COUNTIF(H769:AL769,"SL")+COUNTIF(H769:AL769,"UL/DS")/2+COUNTIF(H769:AL769,"UL/NS")/2+COUNTIF(H769:AL769,"CT")+COUNTIF(H769:AL769,"NHD")+COUNTIF(H769:AL769,"PDD")+COUNTIF(H769:AL769,"B")+COUNTIF(H769:AL769,"HL")+COUNTIF(H769:AL769,"PH")+COUNTIF(H769:AL769,"BH")+COUNTIF(H769:AL769,"AL/BF")+COUNTIF(H769:AL769,"AL/BL")+COUNTIF(H769:AL769,"UL/BF")/2+COUNTIF(H769:AL769,"UL/BL")/2+COUNTIF(H769:AL769,"PH/F")/2+COUNTIF(H769:AL769,"PH/L")/2+COUNTIF(H769:AL769,"MD")+COUNTIF(H769:AL769,"PMD")+COUNTIF(H769:AL769,"PM")+COUNTIF(H769:AL769,"BM")</f>
        <v>23.5</v>
      </c>
      <c r="AU769" s="255">
        <f>COUNTIF(H769:AL769,"P/DS")/2+COUNTIF(H769:AL769,"P/NS")/2+COUNTIF(H769:AL769,"IL")+COUNTIF(H769:AL769,"NL")+COUNTIF(H769:AL769,"UL")+COUNTIF(H769:AL769,"UL/DS")/2+COUNTIF(H769:AL769,"UL/NS")/2+COUNTIF(H769:AL769,"KT")+COUNTIF(H769:AL769,"UL/BF")/2+COUNTIF(H769:AL769,"UL/BL")/2+COUNTIF(H769:AL769,"PH/F")/2+COUNTIF(H769:AL769,"PH/L")/2+COUNTIF(H769:AL769,"NB")</f>
        <v>2.5</v>
      </c>
      <c r="AV769" s="258">
        <f>COUNTIF(H769:AL769,"PN")+COUNTIF(H769:AL769,"TVD")+COUNTIF(H769:AL769,"PH")+COUNTIF(H769:AL769,"PM")+COUNTIF(H769:AL769,"PDD")-COUNTIFS(H769:AL769,"PN",H776:AL776,"&gt;=3")-COUNTIFS(H769:AL769,"PM",H776:AL776,"&gt;=3")</f>
        <v>0</v>
      </c>
      <c r="AW769" s="258">
        <f>COUNTIF(H769:AL769,"NS")+COUNTIF(H769:AL769,"D")+COUNTIF(H769:AL769,"BH")+COUNTIF(H769:AL769,"NHD")+COUNTIF(H769:AL769,"BM")-COUNTIFS(H769:AL769,"NS",H776:AL776,"&gt;=3")-COUNTIFS(H769:AL769,"BH",H776:AL776,"&gt;=3")-COUNTIFS(H769:AL769,"BM",H776:AL776,"&gt;=3")</f>
        <v>0</v>
      </c>
      <c r="AX769" s="255">
        <f>COUNTIF(H769:AL769,"AL")+COUNTIF(H769:AL769,"AL/DS")/2+COUNTIF(H769:AL769,"AL/NS")/2+COUNTIF(H769:AL769,"AL/BF")+COUNTIF(H769:AL769,"AL/BL")/2</f>
        <v>0</v>
      </c>
      <c r="AY769" s="255">
        <f>COUNTIF(H769:AL769,"SL")</f>
        <v>0</v>
      </c>
      <c r="AZ769" s="255">
        <f>COUNTIF(H769:AL769,"NH")</f>
        <v>1</v>
      </c>
      <c r="BA769" s="255">
        <f>COUNTIF(H769:AL769,"HL")</f>
        <v>0</v>
      </c>
      <c r="BB769" s="255">
        <f>COUNTIF(G769:AL769,"P/DS")/2+COUNTIF(G769:AL769,"P/NS")/2+COUNTIF(G769:AL769,"UL")+COUNTIF(G769:AL769,"UL/DS")/2+COUNTIF(G769:AL769,"UL/NS")/2+COUNTIF(G769:AL769,"UL/BL")/2+COUNTIF(G769:AL769,"UL/BF")/2+COUNTIF(G769:AL769,"PH/F")/2+COUNTIF(G769:AL769,"PH/L")/2</f>
        <v>0.5</v>
      </c>
      <c r="BC769" s="255">
        <f>COUNTIF(H769:AL769,"NB")</f>
        <v>0</v>
      </c>
      <c r="BD769" s="255">
        <f>COUNTIF(H769:AL769,"NL")</f>
        <v>0</v>
      </c>
      <c r="BE769" s="255">
        <f>COUNTIF(H769:AL769,"IL")</f>
        <v>0</v>
      </c>
      <c r="BF769" s="255">
        <f>COUNTIF(H769:AL769,"KT")</f>
        <v>2</v>
      </c>
      <c r="BG769" s="255">
        <f>COUNTIF(H769:AL769,"L70")</f>
        <v>0</v>
      </c>
      <c r="BH769" s="255">
        <f>COUNTIF(H769:AL769,"MD")</f>
        <v>0</v>
      </c>
      <c r="BI769" s="255">
        <f>COUNTIF(H769:AL769,"PMD")</f>
        <v>0</v>
      </c>
      <c r="BJ769" s="255">
        <f>COUNTIF(H769:AL769,"PM")</f>
        <v>0</v>
      </c>
      <c r="BK769" s="255">
        <f>COUNTIF(H769:AL769,"BM")</f>
        <v>0</v>
      </c>
      <c r="BL769" s="261">
        <f>SUMIF(H769:AL769,"PD",H770:AL770)+SUMIF(H769:AL769,"PN",H770:AL770)+SUMIF(H769:AL769,"P/DS",H770:AL770)+SUMIF(H769:AL769,"PN/F",H770:AL770)+SUMIF(H769:AL769,"PN/L",H770:AL770)+SUMIF(H769:AL769,"TV",H770:AL770)+SUMIF(H769:AL769,"TVD",H770:AL770)+SUMIF(H769:AL769,"PDD",H770:AL770)</f>
        <v>0</v>
      </c>
      <c r="BM769" s="261">
        <f>SUMIF(H769:AL769,"PD",H771:AL771)+SUMIF(H769:AL769,"PN",H771:AL771)+SUMIF(H769:AL769,"P/DS",H771:AL771)+SUMIF(H769:AL769,"PN/F",H771:AL771)+SUMIF(H769:AL769,"PN/L",H771:AL771)+SUMIF(H769:AL769,"TV",H771:AL771)+SUMIF(H769:AL769,"TVD",H771:AL771)+SUMIF(H769:AL769,"PDD",H771:AL771)+SUMIF(H769:AL769,"PMD",H771:AL771)</f>
        <v>0</v>
      </c>
      <c r="BN769" s="261">
        <f>SUMIF(H769:AL769,"PD",H772:AL772)+SUMIF(H769:AL769,"PN",H772:AL772)+SUMIF(H769:AL769,"P/DS",H772:AL772)+SUMIF(H769:AL769,"PN/F",H772:AL772)+SUMIF(H769:AL769,"PN/L",H772:AL772)+SUMIF(H769:AL769,"TV",H772:AL772)+SUMIF(H769:AL769,"TVD",H772:AL772)</f>
        <v>0</v>
      </c>
      <c r="BO769" s="261">
        <f>SUMIF(H769:AL769,"PD",H773:AL773)+SUMIF(H769:AL769,"PN",H773:AL773)+SUMIF(H769:AL769,"P/DS",H773:AL773)+SUMIF(H769:AL769,"PN/F",H773:AL773)+SUMIF(H769:AL769,"PN/L",H773:AL773)+SUMIF(H769:AL769,"TV",H773:AL773)+SUMIF(H769:AL769,"TVD",H773:AL773)</f>
        <v>0</v>
      </c>
      <c r="BP769" s="261">
        <f>SUMIF(H769:AL769,"PD",H774:AL774)+SUMIF(H769:AL769,"PN",H774:AL774)+SUMIF(H769:AL769,"P/DS",H774:AL774)+SUMIF(H769:AL769,"PN/F",H774:AL774)+SUMIF(H769:AL769,"PN/L",H774:AL774)+SUMIF(H769:AL769,"TV",H774:AL774)+SUMIF(H769:AL769,"TVD",H774:AL774)+SUMIF(H769:AL769,"PDD",H774:AL774)+SUMIF(H769:AL769,"PH",H774:AL774)+SUMIF(H769:AL769,"PM",H774:AL774)</f>
        <v>0</v>
      </c>
      <c r="BQ769" s="261">
        <f>SUMIF(H769:AL769,"PD",H775:AL775)+SUMIF(H769:AL769,"PN",H775:AL775)+SUMIF(H769:AL769,"P/DS",H775:AL775)+SUMIF(H769:AL769,"PN/F",H775:AL775)+SUMIF(H769:AL769,"PN/L",H775:AL775)+SUMIF(H769:AL769,"TV",H775:AL775)+SUMIF(H769:AL769,"TVD",H775:AL775)+SUMIF(H769:AL769,"PDD",H775:AL775)+SUMIF(H769:AL769,"PH",H775:AL775)+SUMIF(H769:AL769,"PM",H775:AL775)</f>
        <v>0</v>
      </c>
      <c r="BR769" s="269">
        <f>SUM(H770:AL770)-BL769</f>
        <v>0</v>
      </c>
      <c r="BS769" s="269">
        <f>SUM(H771:AL771)-BM769</f>
        <v>0</v>
      </c>
      <c r="BT769" s="269">
        <f>SUM(H772:AL772)-BN769</f>
        <v>0</v>
      </c>
      <c r="BU769" s="269">
        <f>SUM(H773:AL773)-BO769</f>
        <v>0</v>
      </c>
      <c r="BV769" s="269">
        <f>SUM(H774:AL774)-BP769</f>
        <v>0</v>
      </c>
      <c r="BW769" s="269">
        <f>SUM(H775:AL775)-BQ769</f>
        <v>0</v>
      </c>
      <c r="BX769" s="255">
        <f>SUMIF(H769:AL769,"PD",H776:AL776)+SUMIF(H769:AL769,"PN",H776:AL776)+SUMIF(H769:AL769,"P/DS",H776:AL776)+SUMIF(H769:AL769,"PN/F",H776:AL776)+SUMIF(H769:AL769,"PN/L",H776:AL776)</f>
        <v>0</v>
      </c>
      <c r="BY769" s="255">
        <f>SUM(H776:AL776)-BX769</f>
        <v>0</v>
      </c>
      <c r="BZ769" s="255">
        <f t="shared" ref="BZ769" si="285">+SUM(BL769:BW776)</f>
        <v>0</v>
      </c>
      <c r="CA769" s="266">
        <f>(COUNTIFS(H769:AL769,"PD",H770:AL770,"&gt;=2"))*0.5-IF(CN769="VP",COUNTIFS($H$16:$AL$16,"SAT",H769:AL769,"PD",H770:AL770,"&gt;=2"))*0.5</f>
        <v>0</v>
      </c>
      <c r="CB769" s="266">
        <f>(COUNTIFS(H769:AL769,"PN",H771:AL771,"&gt;=0.5",H770:AL770,"&gt;=1.5"))*0.5+COUNTIFS(H769:AL769,"PDD",H771:AL771,"&gt;=0.5",H770:AL770,"&gt;=1.5")*0.5</f>
        <v>0</v>
      </c>
      <c r="CC769" s="273">
        <f>(COUNTIFS(H769:AL769,"TV",H771:AL771,"&gt;=10"))*0.5+(COUNTIFS(H769:AL769,"PMD",H771:AL771,"&gt;=2"))*0.5</f>
        <v>0</v>
      </c>
      <c r="CD769" s="266">
        <f>(COUNTIFS(H769:AL769,"TVD",H773:AL773,"&gt;=6.5",H771:AL771,"&gt;=3.5"))*0.5</f>
        <v>0</v>
      </c>
      <c r="CE769" s="266">
        <f>(COUNTIFS(H769:AL769,"PD",H774:AL774,"&gt;=10"))*0.5</f>
        <v>0</v>
      </c>
      <c r="CF769" s="266">
        <f>(COUNTIFS(H769:AL769,"PDD",H774:AL774,"&gt;=3.5",H775:AL775,"&gt;=6.5")+COUNTIFS(H769:AL769,"PH",H775:AL775,"&gt;=0.5",H774:AL774,"&gt;=1.5")+COUNTIFS(H769:AL769,"PM",H775:AL775,"&gt;=0.5",H774:AL774,"&gt;=1.5"))*0.5</f>
        <v>0</v>
      </c>
      <c r="CG769" s="266">
        <f>(COUNTIFS(H769:AL769,"DS",H770:AL770,"&gt;=2")+COUNTIFS(H769:AL769,"AL/DS",H770:AL770,"&gt;=2"))*0.5-IF(CN769="VP",COUNTIFS($H$16:$AL$16,"SAT",H769:AL769,"DS",H770:AL770,"&gt;=2"))*0.5</f>
        <v>0</v>
      </c>
      <c r="CH769" s="266">
        <f>(COUNTIFS(H769:AL769,"NS",H771:AL771,"&gt;=0.5",H770:AL770,"&gt;=1.5")+COUNTIFS(H769:AL769,"AL/NS",H771:AL771,"&gt;=0.5",H770:AL770,"&gt;=1.5")+COUNTIFS(H769:AL769,"NHD",H771:AL771,"&gt;=4.5",H774:AL774,"&gt;=2",H770:AL770,"&gt;=1.5"))*0.5</f>
        <v>0</v>
      </c>
      <c r="CI769" s="266">
        <f>(COUNTIF(H771:AL771,"&gt;=10")+COUNTIFS(H769:AL769,"MD",H771:AL771,"&gt;=2")-COUNTIFS(H769:AL769,"TV",H771:AL771,"&gt;=10"))*0.5</f>
        <v>0</v>
      </c>
      <c r="CJ769" s="266">
        <f>(COUNTIFS(H769:AL769,"D",H773:AL773,"&gt;=6.5",H771:AL771,"&gt;=3.5"))*0.5</f>
        <v>0</v>
      </c>
      <c r="CK769" s="266">
        <f>(COUNTIF(H774:AL774,"&gt;=10")-COUNTIFS(H769:AL769,"PD",H774:AL774,"&gt;=10"))*0.5</f>
        <v>0</v>
      </c>
      <c r="CL769" s="265">
        <f>(COUNTIFS(H769:AL769,"NHD",H774:AL774,"&gt;=3.5",H775:AL775,"&gt;=6.5")+COUNTIFS(H769:AL769,"BH",H774:AL774,"&gt;=1.5",H775:AL775,"&gt;=0.5")+COUNTIFS(H769:AL769,"BM",H774:AL774,"&gt;=1.5",H775:AL775,"&gt;=0.5")+COUNTIFS(H769:AL769,"D",H774:AL774,"&gt;=1.5",H775:AL775,"&gt;=0.5"))*0.5</f>
        <v>0</v>
      </c>
      <c r="CM769" s="272"/>
      <c r="CN769" s="264" t="s">
        <v>723</v>
      </c>
      <c r="CO769" s="183">
        <f t="shared" ref="CO769" si="286">+AM769+AN769+AO769+AP769+AQ769+AR769+AS769+AU769+BG769</f>
        <v>26</v>
      </c>
      <c r="CP769" s="225">
        <f>+SUM(I770:I775)-I776</f>
        <v>0</v>
      </c>
      <c r="CQ769" s="225">
        <f>+SUM(J770:J775)-J776</f>
        <v>0</v>
      </c>
      <c r="CR769" s="225">
        <f>+SUM(K770:K775)-K776</f>
        <v>0</v>
      </c>
      <c r="CS769" s="182"/>
      <c r="CT769" s="182"/>
      <c r="CU769" s="182"/>
      <c r="CV769" s="182"/>
      <c r="CW769" s="182"/>
      <c r="CX769" s="182"/>
      <c r="CY769" s="182"/>
      <c r="CZ769" s="182"/>
      <c r="DA769" s="182"/>
    </row>
    <row r="770" spans="1:105" s="120" customFormat="1" ht="15" customHeight="1">
      <c r="A770" s="228"/>
      <c r="B770" s="277"/>
      <c r="C770" s="280"/>
      <c r="D770" s="237"/>
      <c r="E770" s="237"/>
      <c r="F770" s="242" t="s">
        <v>82</v>
      </c>
      <c r="G770" s="121">
        <v>1.5</v>
      </c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240"/>
      <c r="AN770" s="240"/>
      <c r="AO770" s="240"/>
      <c r="AP770" s="240"/>
      <c r="AQ770" s="240"/>
      <c r="AR770" s="240"/>
      <c r="AS770" s="240"/>
      <c r="AT770" s="256"/>
      <c r="AU770" s="256"/>
      <c r="AV770" s="259"/>
      <c r="AW770" s="259"/>
      <c r="AX770" s="256"/>
      <c r="AY770" s="256"/>
      <c r="AZ770" s="256"/>
      <c r="BA770" s="256"/>
      <c r="BB770" s="256"/>
      <c r="BC770" s="256"/>
      <c r="BD770" s="256"/>
      <c r="BE770" s="256"/>
      <c r="BF770" s="256"/>
      <c r="BG770" s="256"/>
      <c r="BH770" s="256"/>
      <c r="BI770" s="256"/>
      <c r="BJ770" s="256"/>
      <c r="BK770" s="256"/>
      <c r="BL770" s="262"/>
      <c r="BM770" s="262"/>
      <c r="BN770" s="262"/>
      <c r="BO770" s="262"/>
      <c r="BP770" s="262"/>
      <c r="BQ770" s="262"/>
      <c r="BR770" s="270"/>
      <c r="BS770" s="270"/>
      <c r="BT770" s="270"/>
      <c r="BU770" s="270"/>
      <c r="BV770" s="270"/>
      <c r="BW770" s="270"/>
      <c r="BX770" s="256"/>
      <c r="BY770" s="256"/>
      <c r="BZ770" s="256"/>
      <c r="CA770" s="267"/>
      <c r="CB770" s="267"/>
      <c r="CC770" s="274"/>
      <c r="CD770" s="267"/>
      <c r="CE770" s="267"/>
      <c r="CF770" s="267"/>
      <c r="CG770" s="267"/>
      <c r="CH770" s="267"/>
      <c r="CI770" s="267"/>
      <c r="CJ770" s="267"/>
      <c r="CK770" s="267"/>
      <c r="CL770" s="265"/>
      <c r="CM770" s="272"/>
      <c r="CN770" s="264"/>
      <c r="CO770" s="183"/>
      <c r="CP770" s="226"/>
      <c r="CQ770" s="226"/>
      <c r="CR770" s="226"/>
      <c r="CS770" s="182"/>
      <c r="CT770" s="182"/>
      <c r="CU770" s="182"/>
      <c r="CV770" s="182"/>
      <c r="CW770" s="182"/>
      <c r="CX770" s="182"/>
      <c r="CY770" s="182"/>
      <c r="CZ770" s="182"/>
      <c r="DA770" s="182"/>
    </row>
    <row r="771" spans="1:105" s="120" customFormat="1" ht="15" customHeight="1">
      <c r="A771" s="228"/>
      <c r="B771" s="277"/>
      <c r="C771" s="280"/>
      <c r="D771" s="237"/>
      <c r="E771" s="237"/>
      <c r="F771" s="243"/>
      <c r="G771" s="122">
        <v>2</v>
      </c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240"/>
      <c r="AN771" s="240"/>
      <c r="AO771" s="240"/>
      <c r="AP771" s="240"/>
      <c r="AQ771" s="240"/>
      <c r="AR771" s="240"/>
      <c r="AS771" s="240"/>
      <c r="AT771" s="256"/>
      <c r="AU771" s="256"/>
      <c r="AV771" s="259"/>
      <c r="AW771" s="259"/>
      <c r="AX771" s="256"/>
      <c r="AY771" s="256"/>
      <c r="AZ771" s="256"/>
      <c r="BA771" s="256"/>
      <c r="BB771" s="256"/>
      <c r="BC771" s="256"/>
      <c r="BD771" s="256"/>
      <c r="BE771" s="256"/>
      <c r="BF771" s="256"/>
      <c r="BG771" s="256"/>
      <c r="BH771" s="256"/>
      <c r="BI771" s="256"/>
      <c r="BJ771" s="256"/>
      <c r="BK771" s="256"/>
      <c r="BL771" s="262"/>
      <c r="BM771" s="262"/>
      <c r="BN771" s="262"/>
      <c r="BO771" s="262"/>
      <c r="BP771" s="262"/>
      <c r="BQ771" s="262"/>
      <c r="BR771" s="270"/>
      <c r="BS771" s="270"/>
      <c r="BT771" s="270"/>
      <c r="BU771" s="270"/>
      <c r="BV771" s="270"/>
      <c r="BW771" s="270"/>
      <c r="BX771" s="256"/>
      <c r="BY771" s="256"/>
      <c r="BZ771" s="256"/>
      <c r="CA771" s="267"/>
      <c r="CB771" s="267"/>
      <c r="CC771" s="274"/>
      <c r="CD771" s="267"/>
      <c r="CE771" s="267"/>
      <c r="CF771" s="267"/>
      <c r="CG771" s="267"/>
      <c r="CH771" s="267"/>
      <c r="CI771" s="267"/>
      <c r="CJ771" s="267"/>
      <c r="CK771" s="267"/>
      <c r="CL771" s="265"/>
      <c r="CM771" s="272"/>
      <c r="CN771" s="264"/>
      <c r="CO771" s="183"/>
      <c r="CP771" s="226"/>
      <c r="CQ771" s="226"/>
      <c r="CR771" s="226"/>
      <c r="CS771" s="182"/>
      <c r="CT771" s="182"/>
      <c r="CU771" s="182"/>
      <c r="CV771" s="182"/>
      <c r="CW771" s="182"/>
      <c r="CX771" s="182"/>
      <c r="CY771" s="182"/>
      <c r="CZ771" s="182"/>
      <c r="DA771" s="182"/>
    </row>
    <row r="772" spans="1:105" s="120" customFormat="1" ht="15" customHeight="1">
      <c r="A772" s="228"/>
      <c r="B772" s="277"/>
      <c r="C772" s="280"/>
      <c r="D772" s="237"/>
      <c r="E772" s="237"/>
      <c r="F772" s="243"/>
      <c r="G772" s="122">
        <v>2.1</v>
      </c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240"/>
      <c r="AN772" s="240"/>
      <c r="AO772" s="240"/>
      <c r="AP772" s="240"/>
      <c r="AQ772" s="240"/>
      <c r="AR772" s="240"/>
      <c r="AS772" s="240"/>
      <c r="AT772" s="256"/>
      <c r="AU772" s="256"/>
      <c r="AV772" s="259"/>
      <c r="AW772" s="259"/>
      <c r="AX772" s="256"/>
      <c r="AY772" s="256"/>
      <c r="AZ772" s="256"/>
      <c r="BA772" s="256"/>
      <c r="BB772" s="256"/>
      <c r="BC772" s="256"/>
      <c r="BD772" s="256"/>
      <c r="BE772" s="256"/>
      <c r="BF772" s="256"/>
      <c r="BG772" s="256"/>
      <c r="BH772" s="256"/>
      <c r="BI772" s="256"/>
      <c r="BJ772" s="256"/>
      <c r="BK772" s="256"/>
      <c r="BL772" s="262"/>
      <c r="BM772" s="262"/>
      <c r="BN772" s="262"/>
      <c r="BO772" s="262"/>
      <c r="BP772" s="262"/>
      <c r="BQ772" s="262"/>
      <c r="BR772" s="270"/>
      <c r="BS772" s="270"/>
      <c r="BT772" s="270"/>
      <c r="BU772" s="270"/>
      <c r="BV772" s="270"/>
      <c r="BW772" s="270"/>
      <c r="BX772" s="256"/>
      <c r="BY772" s="256"/>
      <c r="BZ772" s="256"/>
      <c r="CA772" s="267"/>
      <c r="CB772" s="267"/>
      <c r="CC772" s="274"/>
      <c r="CD772" s="267"/>
      <c r="CE772" s="267"/>
      <c r="CF772" s="267"/>
      <c r="CG772" s="267"/>
      <c r="CH772" s="267"/>
      <c r="CI772" s="267"/>
      <c r="CJ772" s="267"/>
      <c r="CK772" s="267"/>
      <c r="CL772" s="265"/>
      <c r="CM772" s="272"/>
      <c r="CN772" s="264"/>
      <c r="CO772" s="183"/>
      <c r="CP772" s="226"/>
      <c r="CQ772" s="226"/>
      <c r="CR772" s="226"/>
      <c r="CS772" s="182"/>
      <c r="CT772" s="182"/>
      <c r="CU772" s="182"/>
      <c r="CV772" s="182"/>
      <c r="CW772" s="182"/>
      <c r="CX772" s="182"/>
      <c r="CY772" s="182"/>
      <c r="CZ772" s="182"/>
      <c r="DA772" s="182"/>
    </row>
    <row r="773" spans="1:105" s="120" customFormat="1" ht="15" customHeight="1">
      <c r="A773" s="228"/>
      <c r="B773" s="277"/>
      <c r="C773" s="280"/>
      <c r="D773" s="237"/>
      <c r="E773" s="237"/>
      <c r="F773" s="243"/>
      <c r="G773" s="122">
        <v>2.7</v>
      </c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240"/>
      <c r="AN773" s="240"/>
      <c r="AO773" s="240"/>
      <c r="AP773" s="240"/>
      <c r="AQ773" s="240"/>
      <c r="AR773" s="240"/>
      <c r="AS773" s="240"/>
      <c r="AT773" s="256"/>
      <c r="AU773" s="256"/>
      <c r="AV773" s="259"/>
      <c r="AW773" s="259"/>
      <c r="AX773" s="256"/>
      <c r="AY773" s="256"/>
      <c r="AZ773" s="256"/>
      <c r="BA773" s="256"/>
      <c r="BB773" s="256"/>
      <c r="BC773" s="256"/>
      <c r="BD773" s="256"/>
      <c r="BE773" s="256"/>
      <c r="BF773" s="256"/>
      <c r="BG773" s="256"/>
      <c r="BH773" s="256"/>
      <c r="BI773" s="256"/>
      <c r="BJ773" s="256"/>
      <c r="BK773" s="256"/>
      <c r="BL773" s="262"/>
      <c r="BM773" s="262"/>
      <c r="BN773" s="262"/>
      <c r="BO773" s="262"/>
      <c r="BP773" s="262"/>
      <c r="BQ773" s="262"/>
      <c r="BR773" s="270"/>
      <c r="BS773" s="270"/>
      <c r="BT773" s="270"/>
      <c r="BU773" s="270"/>
      <c r="BV773" s="270"/>
      <c r="BW773" s="270"/>
      <c r="BX773" s="256"/>
      <c r="BY773" s="256"/>
      <c r="BZ773" s="256"/>
      <c r="CA773" s="267"/>
      <c r="CB773" s="267"/>
      <c r="CC773" s="274"/>
      <c r="CD773" s="267"/>
      <c r="CE773" s="267"/>
      <c r="CF773" s="267"/>
      <c r="CG773" s="267"/>
      <c r="CH773" s="267"/>
      <c r="CI773" s="267"/>
      <c r="CJ773" s="267"/>
      <c r="CK773" s="267"/>
      <c r="CL773" s="265"/>
      <c r="CM773" s="272"/>
      <c r="CN773" s="264"/>
      <c r="CO773" s="183"/>
      <c r="CP773" s="226"/>
      <c r="CQ773" s="226"/>
      <c r="CR773" s="226"/>
      <c r="CS773" s="182"/>
      <c r="CT773" s="182"/>
      <c r="CU773" s="182"/>
      <c r="CV773" s="182"/>
      <c r="CW773" s="182"/>
      <c r="CX773" s="182"/>
      <c r="CY773" s="182"/>
      <c r="CZ773" s="182"/>
      <c r="DA773" s="182"/>
    </row>
    <row r="774" spans="1:105" s="120" customFormat="1" ht="15" customHeight="1">
      <c r="A774" s="228"/>
      <c r="B774" s="277"/>
      <c r="C774" s="280"/>
      <c r="D774" s="237"/>
      <c r="E774" s="237"/>
      <c r="F774" s="243"/>
      <c r="G774" s="122">
        <v>3</v>
      </c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240"/>
      <c r="AN774" s="240"/>
      <c r="AO774" s="240"/>
      <c r="AP774" s="240"/>
      <c r="AQ774" s="240"/>
      <c r="AR774" s="240"/>
      <c r="AS774" s="240"/>
      <c r="AT774" s="256"/>
      <c r="AU774" s="256"/>
      <c r="AV774" s="259"/>
      <c r="AW774" s="259"/>
      <c r="AX774" s="256"/>
      <c r="AY774" s="256"/>
      <c r="AZ774" s="256"/>
      <c r="BA774" s="256"/>
      <c r="BB774" s="256"/>
      <c r="BC774" s="256"/>
      <c r="BD774" s="256"/>
      <c r="BE774" s="256"/>
      <c r="BF774" s="256"/>
      <c r="BG774" s="256"/>
      <c r="BH774" s="256"/>
      <c r="BI774" s="256"/>
      <c r="BJ774" s="256"/>
      <c r="BK774" s="256"/>
      <c r="BL774" s="262"/>
      <c r="BM774" s="262"/>
      <c r="BN774" s="262"/>
      <c r="BO774" s="262"/>
      <c r="BP774" s="262"/>
      <c r="BQ774" s="262"/>
      <c r="BR774" s="270"/>
      <c r="BS774" s="270"/>
      <c r="BT774" s="270"/>
      <c r="BU774" s="270"/>
      <c r="BV774" s="270"/>
      <c r="BW774" s="270"/>
      <c r="BX774" s="256"/>
      <c r="BY774" s="256"/>
      <c r="BZ774" s="256"/>
      <c r="CA774" s="267"/>
      <c r="CB774" s="267"/>
      <c r="CC774" s="274"/>
      <c r="CD774" s="267"/>
      <c r="CE774" s="267"/>
      <c r="CF774" s="267"/>
      <c r="CG774" s="267"/>
      <c r="CH774" s="267"/>
      <c r="CI774" s="267"/>
      <c r="CJ774" s="267"/>
      <c r="CK774" s="267"/>
      <c r="CL774" s="265"/>
      <c r="CM774" s="272"/>
      <c r="CN774" s="264"/>
      <c r="CO774" s="183"/>
      <c r="CP774" s="226"/>
      <c r="CQ774" s="226"/>
      <c r="CR774" s="226"/>
      <c r="CS774" s="182"/>
      <c r="CT774" s="182"/>
      <c r="CU774" s="182"/>
      <c r="CV774" s="182"/>
      <c r="CW774" s="182"/>
      <c r="CX774" s="182"/>
      <c r="CY774" s="182"/>
      <c r="CZ774" s="182"/>
      <c r="DA774" s="182"/>
    </row>
    <row r="775" spans="1:105" s="120" customFormat="1" ht="15" customHeight="1">
      <c r="A775" s="228"/>
      <c r="B775" s="277"/>
      <c r="C775" s="280"/>
      <c r="D775" s="237"/>
      <c r="E775" s="237"/>
      <c r="F775" s="244"/>
      <c r="G775" s="123">
        <v>3.9</v>
      </c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1"/>
      <c r="AD775" s="81"/>
      <c r="AE775" s="81"/>
      <c r="AF775" s="81"/>
      <c r="AG775" s="81"/>
      <c r="AH775" s="81"/>
      <c r="AI775" s="81"/>
      <c r="AJ775" s="81"/>
      <c r="AK775" s="81"/>
      <c r="AL775" s="81"/>
      <c r="AM775" s="240"/>
      <c r="AN775" s="240"/>
      <c r="AO775" s="240"/>
      <c r="AP775" s="240"/>
      <c r="AQ775" s="240"/>
      <c r="AR775" s="240"/>
      <c r="AS775" s="240"/>
      <c r="AT775" s="256"/>
      <c r="AU775" s="256"/>
      <c r="AV775" s="259"/>
      <c r="AW775" s="259"/>
      <c r="AX775" s="256"/>
      <c r="AY775" s="256"/>
      <c r="AZ775" s="256"/>
      <c r="BA775" s="256"/>
      <c r="BB775" s="256"/>
      <c r="BC775" s="256"/>
      <c r="BD775" s="256"/>
      <c r="BE775" s="256"/>
      <c r="BF775" s="256"/>
      <c r="BG775" s="256"/>
      <c r="BH775" s="256"/>
      <c r="BI775" s="256"/>
      <c r="BJ775" s="256"/>
      <c r="BK775" s="256"/>
      <c r="BL775" s="262"/>
      <c r="BM775" s="262"/>
      <c r="BN775" s="262"/>
      <c r="BO775" s="262"/>
      <c r="BP775" s="262"/>
      <c r="BQ775" s="262"/>
      <c r="BR775" s="270"/>
      <c r="BS775" s="270"/>
      <c r="BT775" s="270"/>
      <c r="BU775" s="270"/>
      <c r="BV775" s="270"/>
      <c r="BW775" s="270"/>
      <c r="BX775" s="256"/>
      <c r="BY775" s="256"/>
      <c r="BZ775" s="256"/>
      <c r="CA775" s="267"/>
      <c r="CB775" s="267"/>
      <c r="CC775" s="274"/>
      <c r="CD775" s="267"/>
      <c r="CE775" s="267"/>
      <c r="CF775" s="267"/>
      <c r="CG775" s="267"/>
      <c r="CH775" s="267"/>
      <c r="CI775" s="267"/>
      <c r="CJ775" s="267"/>
      <c r="CK775" s="267"/>
      <c r="CL775" s="265"/>
      <c r="CM775" s="272"/>
      <c r="CN775" s="264"/>
      <c r="CO775" s="183"/>
      <c r="CP775" s="226"/>
      <c r="CQ775" s="226"/>
      <c r="CR775" s="226"/>
      <c r="CS775" s="182"/>
      <c r="CT775" s="182"/>
      <c r="CU775" s="182"/>
      <c r="CV775" s="182"/>
      <c r="CW775" s="182"/>
      <c r="CX775" s="182"/>
      <c r="CY775" s="182"/>
      <c r="CZ775" s="182"/>
      <c r="DA775" s="182"/>
    </row>
    <row r="776" spans="1:105" s="120" customFormat="1" ht="15" customHeight="1" thickBot="1">
      <c r="A776" s="229"/>
      <c r="B776" s="278"/>
      <c r="C776" s="281"/>
      <c r="D776" s="238"/>
      <c r="E776" s="238"/>
      <c r="F776" s="245" t="s">
        <v>83</v>
      </c>
      <c r="G776" s="246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179"/>
      <c r="Z776" s="82"/>
      <c r="AA776" s="82"/>
      <c r="AB776" s="82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241"/>
      <c r="AN776" s="241"/>
      <c r="AO776" s="241"/>
      <c r="AP776" s="241"/>
      <c r="AQ776" s="241"/>
      <c r="AR776" s="241"/>
      <c r="AS776" s="241"/>
      <c r="AT776" s="257"/>
      <c r="AU776" s="257"/>
      <c r="AV776" s="260"/>
      <c r="AW776" s="260"/>
      <c r="AX776" s="257"/>
      <c r="AY776" s="257"/>
      <c r="AZ776" s="257"/>
      <c r="BA776" s="257"/>
      <c r="BB776" s="257"/>
      <c r="BC776" s="257"/>
      <c r="BD776" s="257"/>
      <c r="BE776" s="257"/>
      <c r="BF776" s="257"/>
      <c r="BG776" s="257"/>
      <c r="BH776" s="257"/>
      <c r="BI776" s="257"/>
      <c r="BJ776" s="257"/>
      <c r="BK776" s="257"/>
      <c r="BL776" s="263"/>
      <c r="BM776" s="263"/>
      <c r="BN776" s="263"/>
      <c r="BO776" s="263"/>
      <c r="BP776" s="263"/>
      <c r="BQ776" s="263"/>
      <c r="BR776" s="271"/>
      <c r="BS776" s="271"/>
      <c r="BT776" s="271"/>
      <c r="BU776" s="271"/>
      <c r="BV776" s="271"/>
      <c r="BW776" s="271"/>
      <c r="BX776" s="257"/>
      <c r="BY776" s="257"/>
      <c r="BZ776" s="257"/>
      <c r="CA776" s="268"/>
      <c r="CB776" s="268"/>
      <c r="CC776" s="275"/>
      <c r="CD776" s="268"/>
      <c r="CE776" s="268"/>
      <c r="CF776" s="268"/>
      <c r="CG776" s="268"/>
      <c r="CH776" s="268"/>
      <c r="CI776" s="268"/>
      <c r="CJ776" s="268"/>
      <c r="CK776" s="268"/>
      <c r="CL776" s="265"/>
      <c r="CM776" s="272"/>
      <c r="CN776" s="264"/>
      <c r="CO776" s="183"/>
      <c r="CP776" s="226"/>
      <c r="CQ776" s="226"/>
      <c r="CR776" s="226"/>
      <c r="CS776" s="182"/>
      <c r="CT776" s="182"/>
      <c r="CU776" s="182"/>
      <c r="CV776" s="182"/>
      <c r="CW776" s="182"/>
      <c r="CX776" s="182"/>
      <c r="CY776" s="182"/>
      <c r="CZ776" s="182"/>
      <c r="DA776" s="182"/>
    </row>
    <row r="777" spans="1:105" s="120" customFormat="1" ht="15" customHeight="1">
      <c r="A777" s="227">
        <f t="shared" ref="A777" si="287">A769+1</f>
        <v>96</v>
      </c>
      <c r="B777" s="276" t="s">
        <v>176</v>
      </c>
      <c r="C777" s="279" t="s">
        <v>177</v>
      </c>
      <c r="D777" s="236">
        <v>43879</v>
      </c>
      <c r="E777" s="236" t="s">
        <v>1201</v>
      </c>
      <c r="F777" s="253" t="s">
        <v>80</v>
      </c>
      <c r="G777" s="254"/>
      <c r="H777" s="82" t="s">
        <v>69</v>
      </c>
      <c r="I777" s="82"/>
      <c r="J777" s="82" t="s">
        <v>67</v>
      </c>
      <c r="K777" s="82" t="s">
        <v>67</v>
      </c>
      <c r="L777" s="82" t="s">
        <v>60</v>
      </c>
      <c r="M777" s="82" t="s">
        <v>60</v>
      </c>
      <c r="N777" s="82" t="s">
        <v>60</v>
      </c>
      <c r="O777" s="82"/>
      <c r="P777" s="82" t="s">
        <v>60</v>
      </c>
      <c r="Q777" s="82" t="s">
        <v>60</v>
      </c>
      <c r="R777" s="82" t="s">
        <v>74</v>
      </c>
      <c r="S777" s="82" t="s">
        <v>60</v>
      </c>
      <c r="T777" s="82" t="s">
        <v>60</v>
      </c>
      <c r="U777" s="82" t="s">
        <v>60</v>
      </c>
      <c r="V777" s="82"/>
      <c r="W777" s="82" t="s">
        <v>60</v>
      </c>
      <c r="X777" s="82" t="s">
        <v>60</v>
      </c>
      <c r="Y777" s="82" t="s">
        <v>60</v>
      </c>
      <c r="Z777" s="82" t="s">
        <v>60</v>
      </c>
      <c r="AA777" s="82" t="s">
        <v>60</v>
      </c>
      <c r="AB777" s="82" t="s">
        <v>60</v>
      </c>
      <c r="AC777" s="82"/>
      <c r="AD777" s="82" t="s">
        <v>60</v>
      </c>
      <c r="AE777" s="82" t="s">
        <v>60</v>
      </c>
      <c r="AF777" s="82" t="s">
        <v>74</v>
      </c>
      <c r="AG777" s="82" t="s">
        <v>60</v>
      </c>
      <c r="AH777" s="82" t="s">
        <v>60</v>
      </c>
      <c r="AI777" s="82" t="s">
        <v>1471</v>
      </c>
      <c r="AJ777" s="82"/>
      <c r="AK777" s="82" t="s">
        <v>60</v>
      </c>
      <c r="AL777" s="82" t="s">
        <v>60</v>
      </c>
      <c r="AM777" s="239">
        <f>COUNTIF(H777:AL777,"PH")+COUNTIF(H777:AL777,"PH/L")+COUNTIF(H777:AL777,"PM")</f>
        <v>0</v>
      </c>
      <c r="AN777" s="239">
        <f>COUNTIF(H777:AL777,"PD")+COUNTIF(H777:AL777,"PDD")+COUNTIF(H777:AL777,"P/DS")/2+COUNTIF(H777:AL777,"PMD")</f>
        <v>0</v>
      </c>
      <c r="AO777" s="239">
        <f>COUNTIF(H777:AL777,"PN")+COUNTIF(H777:AL777,"P/NS")/2+COUNTIF(H777:AL777,"PH")+COUNTIF(H777:AL777,"PH/F")/2+COUNTIF(H777:AL777,"PH/L")/2+COUNTIF(H777:AL777,"PM")</f>
        <v>0</v>
      </c>
      <c r="AP777" s="239">
        <f>COUNTIF(H777:AL777,"BH")+COUNTIF(H777:AL777,"AL/BL")+COUNTIF(H777:AL777,"UL/BL")+COUNTIF(H777:AL777,"BM")</f>
        <v>0</v>
      </c>
      <c r="AQ777" s="239">
        <f>COUNTIF(H777:AL777,"DS")+COUNTIF(H777:AL777,"AL/DS")/2+COUNTIF(H777:AL777,"UL/DS")/2+COUNTIF(H777:AL777,"CT")+COUNTIF(H777:AL777,"MD")</f>
        <v>20.5</v>
      </c>
      <c r="AR777" s="239">
        <f>COUNTIF(H777:AL777,"NS")+COUNTIF(H777:AL777,"AL/NS")/2+COUNTIF(H777:AL777,"UL/NS")/2+COUNTIF(H777:AL777,"BH")+COUNTIF(H777:AL777,"AL/BF")/2+COUNTIF(H777:AL777,"AL/BL")/2+COUNTIF(H777:AL777,"UL/BL")/2+COUNTIF(H777:AL777,"UL/BF")/2+COUNTIF(H777:AL777,"BM")</f>
        <v>0</v>
      </c>
      <c r="AS777" s="239">
        <f>COUNTIF(H777:AL777,"AL")+COUNTIF(H777:AL777,"AL/DS")/2+COUNTIF(H777:AL777,"AL/NS")/2+COUNTIF(H777:AL777,"NH")+COUNTIF(H777:AL777,"SL")+COUNTIF(H777:AL777,"NHD")+COUNTIF(H777:AL777,"B")+COUNTIF(H777:AL777,"HL")+COUNTIF(H777:AL777,"AL/BF")/2+COUNTIF(H777:AL777,"AL/BL")/2</f>
        <v>3</v>
      </c>
      <c r="AT777" s="255">
        <f>COUNTIF(H777:AL777,"PD")+COUNTIF(H777:AL777,"PN")+COUNTIF(H777:AL777,"P/DS")/2+COUNTIF(H777:AL777,"P/NS")/2+COUNTIF(H777:AL777,"DS")+COUNTIF(H777:AL777,"NS")+COUNTIF(H777:AL777,"AL")+COUNTIF(H777:AL777,"AL/DS")+COUNTIF(H777:AL777,"AL/NS")+COUNTIF(H777:AL777,"NH")+COUNTIF(H777:AL777,"SL")+COUNTIF(H777:AL777,"UL/DS")/2+COUNTIF(H777:AL777,"UL/NS")/2+COUNTIF(H777:AL777,"CT")+COUNTIF(H777:AL777,"NHD")+COUNTIF(H777:AL777,"PDD")+COUNTIF(H777:AL777,"B")+COUNTIF(H777:AL777,"HL")+COUNTIF(H777:AL777,"PH")+COUNTIF(H777:AL777,"BH")+COUNTIF(H777:AL777,"AL/BF")+COUNTIF(H777:AL777,"AL/BL")+COUNTIF(H777:AL777,"UL/BF")/2+COUNTIF(H777:AL777,"UL/BL")/2+COUNTIF(H777:AL777,"PH/F")/2+COUNTIF(H777:AL777,"PH/L")/2+COUNTIF(H777:AL777,"MD")+COUNTIF(H777:AL777,"PMD")+COUNTIF(H777:AL777,"PM")+COUNTIF(H777:AL777,"BM")</f>
        <v>23.5</v>
      </c>
      <c r="AU777" s="255">
        <f>COUNTIF(H777:AL777,"P/DS")/2+COUNTIF(H777:AL777,"P/NS")/2+COUNTIF(H777:AL777,"IL")+COUNTIF(H777:AL777,"NL")+COUNTIF(H777:AL777,"UL")+COUNTIF(H777:AL777,"UL/DS")/2+COUNTIF(H777:AL777,"UL/NS")/2+COUNTIF(H777:AL777,"KT")+COUNTIF(H777:AL777,"UL/BF")/2+COUNTIF(H777:AL777,"UL/BL")/2+COUNTIF(H777:AL777,"PH/F")/2+COUNTIF(H777:AL777,"PH/L")/2+COUNTIF(H777:AL777,"NB")</f>
        <v>2.5</v>
      </c>
      <c r="AV777" s="258">
        <f>COUNTIF(H777:AL777,"PN")+COUNTIF(H777:AL777,"TVD")+COUNTIF(H777:AL777,"PH")+COUNTIF(H777:AL777,"PM")+COUNTIF(H777:AL777,"PDD")-COUNTIFS(H777:AL777,"PN",H784:AL784,"&gt;=3")-COUNTIFS(H777:AL777,"PM",H784:AL784,"&gt;=3")</f>
        <v>0</v>
      </c>
      <c r="AW777" s="258">
        <f>COUNTIF(H777:AL777,"NS")+COUNTIF(H777:AL777,"D")+COUNTIF(H777:AL777,"BH")+COUNTIF(H777:AL777,"NHD")+COUNTIF(H777:AL777,"BM")-COUNTIFS(H777:AL777,"NS",H784:AL784,"&gt;=3")-COUNTIFS(H777:AL777,"BH",H784:AL784,"&gt;=3")-COUNTIFS(H777:AL777,"BM",H784:AL784,"&gt;=3")</f>
        <v>0</v>
      </c>
      <c r="AX777" s="255">
        <f>COUNTIF(H777:AL777,"AL")+COUNTIF(H777:AL777,"AL/DS")/2+COUNTIF(H777:AL777,"AL/NS")/2+COUNTIF(H777:AL777,"AL/BF")+COUNTIF(H777:AL777,"AL/BL")/2</f>
        <v>2</v>
      </c>
      <c r="AY777" s="255">
        <f>COUNTIF(H777:AL777,"SL")</f>
        <v>0</v>
      </c>
      <c r="AZ777" s="255">
        <f>COUNTIF(H777:AL777,"NH")</f>
        <v>1</v>
      </c>
      <c r="BA777" s="255">
        <f>COUNTIF(H777:AL777,"HL")</f>
        <v>0</v>
      </c>
      <c r="BB777" s="255">
        <f>COUNTIF(G777:AL777,"P/DS")/2+COUNTIF(G777:AL777,"P/NS")/2+COUNTIF(G777:AL777,"UL")+COUNTIF(G777:AL777,"UL/DS")/2+COUNTIF(G777:AL777,"UL/NS")/2+COUNTIF(G777:AL777,"UL/BL")/2+COUNTIF(G777:AL777,"UL/BF")/2+COUNTIF(G777:AL777,"PH/F")/2+COUNTIF(G777:AL777,"PH/L")/2</f>
        <v>0.5</v>
      </c>
      <c r="BC777" s="255">
        <f>COUNTIF(H777:AL777,"NB")</f>
        <v>0</v>
      </c>
      <c r="BD777" s="255">
        <f>COUNTIF(H777:AL777,"NL")</f>
        <v>0</v>
      </c>
      <c r="BE777" s="255">
        <f>COUNTIF(H777:AL777,"IL")</f>
        <v>0</v>
      </c>
      <c r="BF777" s="255">
        <f>COUNTIF(H777:AL777,"KT")</f>
        <v>2</v>
      </c>
      <c r="BG777" s="255">
        <f>COUNTIF(H777:AL777,"L70")</f>
        <v>0</v>
      </c>
      <c r="BH777" s="255">
        <f>COUNTIF(H777:AL777,"MD")</f>
        <v>0</v>
      </c>
      <c r="BI777" s="255">
        <f>COUNTIF(H777:AL777,"PMD")</f>
        <v>0</v>
      </c>
      <c r="BJ777" s="255">
        <f>COUNTIF(H777:AL777,"PM")</f>
        <v>0</v>
      </c>
      <c r="BK777" s="255">
        <f>COUNTIF(H777:AL777,"BM")</f>
        <v>0</v>
      </c>
      <c r="BL777" s="261">
        <f>SUMIF(H777:AL777,"PD",H778:AL778)+SUMIF(H777:AL777,"PN",H778:AL778)+SUMIF(H777:AL777,"P/DS",H778:AL778)+SUMIF(H777:AL777,"PN/F",H778:AL778)+SUMIF(H777:AL777,"PN/L",H778:AL778)+SUMIF(H777:AL777,"TV",H778:AL778)+SUMIF(H777:AL777,"TVD",H778:AL778)+SUMIF(H777:AL777,"PDD",H778:AL778)</f>
        <v>0</v>
      </c>
      <c r="BM777" s="261">
        <f>SUMIF(H777:AL777,"PD",H779:AL779)+SUMIF(H777:AL777,"PN",H779:AL779)+SUMIF(H777:AL777,"P/DS",H779:AL779)+SUMIF(H777:AL777,"PN/F",H779:AL779)+SUMIF(H777:AL777,"PN/L",H779:AL779)+SUMIF(H777:AL777,"TV",H779:AL779)+SUMIF(H777:AL777,"TVD",H779:AL779)+SUMIF(H777:AL777,"PDD",H779:AL779)+SUMIF(H777:AL777,"PMD",H779:AL779)</f>
        <v>0</v>
      </c>
      <c r="BN777" s="261">
        <f>SUMIF(H777:AL777,"PD",H780:AL780)+SUMIF(H777:AL777,"PN",H780:AL780)+SUMIF(H777:AL777,"P/DS",H780:AL780)+SUMIF(H777:AL777,"PN/F",H780:AL780)+SUMIF(H777:AL777,"PN/L",H780:AL780)+SUMIF(H777:AL777,"TV",H780:AL780)+SUMIF(H777:AL777,"TVD",H780:AL780)</f>
        <v>0</v>
      </c>
      <c r="BO777" s="261">
        <f>SUMIF(H777:AL777,"PD",H781:AL781)+SUMIF(H777:AL777,"PN",H781:AL781)+SUMIF(H777:AL777,"P/DS",H781:AL781)+SUMIF(H777:AL777,"PN/F",H781:AL781)+SUMIF(H777:AL777,"PN/L",H781:AL781)+SUMIF(H777:AL777,"TV",H781:AL781)+SUMIF(H777:AL777,"TVD",H781:AL781)</f>
        <v>0</v>
      </c>
      <c r="BP777" s="261">
        <f>SUMIF(H777:AL777,"PD",H782:AL782)+SUMIF(H777:AL777,"PN",H782:AL782)+SUMIF(H777:AL777,"P/DS",H782:AL782)+SUMIF(H777:AL777,"PN/F",H782:AL782)+SUMIF(H777:AL777,"PN/L",H782:AL782)+SUMIF(H777:AL777,"TV",H782:AL782)+SUMIF(H777:AL777,"TVD",H782:AL782)+SUMIF(H777:AL777,"PDD",H782:AL782)+SUMIF(H777:AL777,"PH",H782:AL782)+SUMIF(H777:AL777,"PM",H782:AL782)</f>
        <v>0</v>
      </c>
      <c r="BQ777" s="261">
        <f>SUMIF(H777:AL777,"PD",H783:AL783)+SUMIF(H777:AL777,"PN",H783:AL783)+SUMIF(H777:AL777,"P/DS",H783:AL783)+SUMIF(H777:AL777,"PN/F",H783:AL783)+SUMIF(H777:AL777,"PN/L",H783:AL783)+SUMIF(H777:AL777,"TV",H783:AL783)+SUMIF(H777:AL777,"TVD",H783:AL783)+SUMIF(H777:AL777,"PDD",H783:AL783)+SUMIF(H777:AL777,"PH",H783:AL783)+SUMIF(H777:AL777,"PM",H783:AL783)</f>
        <v>0</v>
      </c>
      <c r="BR777" s="269">
        <f>SUM(H778:AL778)-BL777</f>
        <v>0</v>
      </c>
      <c r="BS777" s="269">
        <f>SUM(H779:AL779)-BM777</f>
        <v>0</v>
      </c>
      <c r="BT777" s="269">
        <f>SUM(H780:AL780)-BN777</f>
        <v>0</v>
      </c>
      <c r="BU777" s="269">
        <f>SUM(H781:AL781)-BO777</f>
        <v>0</v>
      </c>
      <c r="BV777" s="269">
        <f>SUM(H782:AL782)-BP777</f>
        <v>0</v>
      </c>
      <c r="BW777" s="269">
        <f>SUM(H783:AL783)-BQ777</f>
        <v>0</v>
      </c>
      <c r="BX777" s="255">
        <f>SUMIF(H777:AL777,"PD",H784:AL784)+SUMIF(H777:AL777,"PN",H784:AL784)+SUMIF(H777:AL777,"P/DS",H784:AL784)+SUMIF(H777:AL777,"PN/F",H784:AL784)+SUMIF(H777:AL777,"PN/L",H784:AL784)</f>
        <v>0</v>
      </c>
      <c r="BY777" s="255">
        <f>SUM(H784:AL784)-BX777</f>
        <v>2</v>
      </c>
      <c r="BZ777" s="255">
        <f t="shared" ref="BZ777" si="288">+SUM(BL777:BW784)</f>
        <v>0</v>
      </c>
      <c r="CA777" s="266">
        <f>(COUNTIFS(H777:AL777,"PD",H778:AL778,"&gt;=2"))*0.5-IF(CN777="VP",COUNTIFS($H$16:$AL$16,"SAT",H777:AL777,"PD",H778:AL778,"&gt;=2"))*0.5</f>
        <v>0</v>
      </c>
      <c r="CB777" s="266">
        <f>(COUNTIFS(H777:AL777,"PN",H779:AL779,"&gt;=0.5",H778:AL778,"&gt;=1.5"))*0.5+COUNTIFS(H777:AL777,"PDD",H779:AL779,"&gt;=0.5",H778:AL778,"&gt;=1.5")*0.5</f>
        <v>0</v>
      </c>
      <c r="CC777" s="273">
        <f>(COUNTIFS(H777:AL777,"TV",H779:AL779,"&gt;=10"))*0.5+(COUNTIFS(H777:AL777,"PMD",H779:AL779,"&gt;=2"))*0.5</f>
        <v>0</v>
      </c>
      <c r="CD777" s="266">
        <f>(COUNTIFS(H777:AL777,"TVD",H781:AL781,"&gt;=6.5",H779:AL779,"&gt;=3.5"))*0.5</f>
        <v>0</v>
      </c>
      <c r="CE777" s="266">
        <f>(COUNTIFS(H777:AL777,"PD",H782:AL782,"&gt;=10"))*0.5</f>
        <v>0</v>
      </c>
      <c r="CF777" s="266">
        <f>(COUNTIFS(H777:AL777,"PDD",H782:AL782,"&gt;=3.5",H783:AL783,"&gt;=6.5")+COUNTIFS(H777:AL777,"PH",H783:AL783,"&gt;=0.5",H782:AL782,"&gt;=1.5")+COUNTIFS(H777:AL777,"PM",H783:AL783,"&gt;=0.5",H782:AL782,"&gt;=1.5"))*0.5</f>
        <v>0</v>
      </c>
      <c r="CG777" s="266">
        <f>(COUNTIFS(H777:AL777,"DS",H778:AL778,"&gt;=2")+COUNTIFS(H777:AL777,"AL/DS",H778:AL778,"&gt;=2"))*0.5-IF(CN777="VP",COUNTIFS($H$16:$AL$16,"SAT",H777:AL777,"DS",H778:AL778,"&gt;=2"))*0.5</f>
        <v>0</v>
      </c>
      <c r="CH777" s="266">
        <f>(COUNTIFS(H777:AL777,"NS",H779:AL779,"&gt;=0.5",H778:AL778,"&gt;=1.5")+COUNTIFS(H777:AL777,"AL/NS",H779:AL779,"&gt;=0.5",H778:AL778,"&gt;=1.5")+COUNTIFS(H777:AL777,"NHD",H779:AL779,"&gt;=4.5",H782:AL782,"&gt;=2",H778:AL778,"&gt;=1.5"))*0.5</f>
        <v>0</v>
      </c>
      <c r="CI777" s="266">
        <f>(COUNTIF(H779:AL779,"&gt;=10")+COUNTIFS(H777:AL777,"MD",H779:AL779,"&gt;=2")-COUNTIFS(H777:AL777,"TV",H779:AL779,"&gt;=10"))*0.5</f>
        <v>0</v>
      </c>
      <c r="CJ777" s="266">
        <f>(COUNTIFS(H777:AL777,"D",H781:AL781,"&gt;=6.5",H779:AL779,"&gt;=3.5"))*0.5</f>
        <v>0</v>
      </c>
      <c r="CK777" s="266">
        <f>(COUNTIF(H782:AL782,"&gt;=10")-COUNTIFS(H777:AL777,"PD",H782:AL782,"&gt;=10"))*0.5</f>
        <v>0</v>
      </c>
      <c r="CL777" s="265">
        <f>(COUNTIFS(H777:AL777,"NHD",H782:AL782,"&gt;=3.5",H783:AL783,"&gt;=6.5")+COUNTIFS(H777:AL777,"BH",H782:AL782,"&gt;=1.5",H783:AL783,"&gt;=0.5")+COUNTIFS(H777:AL777,"BM",H782:AL782,"&gt;=1.5",H783:AL783,"&gt;=0.5")+COUNTIFS(H777:AL777,"D",H782:AL782,"&gt;=1.5",H783:AL783,"&gt;=0.5"))*0.5</f>
        <v>0</v>
      </c>
      <c r="CM777" s="272"/>
      <c r="CN777" s="264" t="s">
        <v>723</v>
      </c>
      <c r="CO777" s="183">
        <f t="shared" ref="CO777" si="289">+AM777+AN777+AO777+AP777+AQ777+AR777+AS777+AU777+BG777</f>
        <v>26</v>
      </c>
      <c r="CP777" s="225">
        <f>+SUM(I778:I783)-I784</f>
        <v>0</v>
      </c>
      <c r="CQ777" s="225">
        <f>+SUM(J778:J783)-J784</f>
        <v>0</v>
      </c>
      <c r="CR777" s="225">
        <f>+SUM(K778:K783)-K784</f>
        <v>0</v>
      </c>
      <c r="CS777" s="182"/>
      <c r="CT777" s="182"/>
      <c r="CU777" s="182"/>
      <c r="CV777" s="182"/>
      <c r="CW777" s="182"/>
      <c r="CX777" s="182"/>
      <c r="CY777" s="182"/>
      <c r="CZ777" s="182"/>
      <c r="DA777" s="182"/>
    </row>
    <row r="778" spans="1:105" s="120" customFormat="1" ht="15" customHeight="1">
      <c r="A778" s="228"/>
      <c r="B778" s="277"/>
      <c r="C778" s="280"/>
      <c r="D778" s="237"/>
      <c r="E778" s="237"/>
      <c r="F778" s="242" t="s">
        <v>82</v>
      </c>
      <c r="G778" s="121">
        <v>1.5</v>
      </c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240"/>
      <c r="AN778" s="240"/>
      <c r="AO778" s="240"/>
      <c r="AP778" s="240"/>
      <c r="AQ778" s="240"/>
      <c r="AR778" s="240"/>
      <c r="AS778" s="240"/>
      <c r="AT778" s="256"/>
      <c r="AU778" s="256"/>
      <c r="AV778" s="259"/>
      <c r="AW778" s="259"/>
      <c r="AX778" s="256"/>
      <c r="AY778" s="256"/>
      <c r="AZ778" s="256"/>
      <c r="BA778" s="256"/>
      <c r="BB778" s="256"/>
      <c r="BC778" s="256"/>
      <c r="BD778" s="256"/>
      <c r="BE778" s="256"/>
      <c r="BF778" s="256"/>
      <c r="BG778" s="256"/>
      <c r="BH778" s="256"/>
      <c r="BI778" s="256"/>
      <c r="BJ778" s="256"/>
      <c r="BK778" s="256"/>
      <c r="BL778" s="262"/>
      <c r="BM778" s="262"/>
      <c r="BN778" s="262"/>
      <c r="BO778" s="262"/>
      <c r="BP778" s="262"/>
      <c r="BQ778" s="262"/>
      <c r="BR778" s="270"/>
      <c r="BS778" s="270"/>
      <c r="BT778" s="270"/>
      <c r="BU778" s="270"/>
      <c r="BV778" s="270"/>
      <c r="BW778" s="270"/>
      <c r="BX778" s="256"/>
      <c r="BY778" s="256"/>
      <c r="BZ778" s="256"/>
      <c r="CA778" s="267"/>
      <c r="CB778" s="267"/>
      <c r="CC778" s="274"/>
      <c r="CD778" s="267"/>
      <c r="CE778" s="267"/>
      <c r="CF778" s="267"/>
      <c r="CG778" s="267"/>
      <c r="CH778" s="267"/>
      <c r="CI778" s="267"/>
      <c r="CJ778" s="267"/>
      <c r="CK778" s="267"/>
      <c r="CL778" s="265"/>
      <c r="CM778" s="272"/>
      <c r="CN778" s="264"/>
      <c r="CO778" s="183"/>
      <c r="CP778" s="226"/>
      <c r="CQ778" s="226"/>
      <c r="CR778" s="226"/>
      <c r="CS778" s="182"/>
      <c r="CT778" s="182"/>
      <c r="CU778" s="182"/>
      <c r="CV778" s="182"/>
      <c r="CW778" s="182"/>
      <c r="CX778" s="182"/>
      <c r="CY778" s="182"/>
      <c r="CZ778" s="182"/>
      <c r="DA778" s="182"/>
    </row>
    <row r="779" spans="1:105" s="120" customFormat="1" ht="15" customHeight="1">
      <c r="A779" s="228"/>
      <c r="B779" s="277"/>
      <c r="C779" s="280"/>
      <c r="D779" s="237"/>
      <c r="E779" s="237"/>
      <c r="F779" s="243"/>
      <c r="G779" s="122">
        <v>2</v>
      </c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240"/>
      <c r="AN779" s="240"/>
      <c r="AO779" s="240"/>
      <c r="AP779" s="240"/>
      <c r="AQ779" s="240"/>
      <c r="AR779" s="240"/>
      <c r="AS779" s="240"/>
      <c r="AT779" s="256"/>
      <c r="AU779" s="256"/>
      <c r="AV779" s="259"/>
      <c r="AW779" s="259"/>
      <c r="AX779" s="256"/>
      <c r="AY779" s="256"/>
      <c r="AZ779" s="256"/>
      <c r="BA779" s="256"/>
      <c r="BB779" s="256"/>
      <c r="BC779" s="256"/>
      <c r="BD779" s="256"/>
      <c r="BE779" s="256"/>
      <c r="BF779" s="256"/>
      <c r="BG779" s="256"/>
      <c r="BH779" s="256"/>
      <c r="BI779" s="256"/>
      <c r="BJ779" s="256"/>
      <c r="BK779" s="256"/>
      <c r="BL779" s="262"/>
      <c r="BM779" s="262"/>
      <c r="BN779" s="262"/>
      <c r="BO779" s="262"/>
      <c r="BP779" s="262"/>
      <c r="BQ779" s="262"/>
      <c r="BR779" s="270"/>
      <c r="BS779" s="270"/>
      <c r="BT779" s="270"/>
      <c r="BU779" s="270"/>
      <c r="BV779" s="270"/>
      <c r="BW779" s="270"/>
      <c r="BX779" s="256"/>
      <c r="BY779" s="256"/>
      <c r="BZ779" s="256"/>
      <c r="CA779" s="267"/>
      <c r="CB779" s="267"/>
      <c r="CC779" s="274"/>
      <c r="CD779" s="267"/>
      <c r="CE779" s="267"/>
      <c r="CF779" s="267"/>
      <c r="CG779" s="267"/>
      <c r="CH779" s="267"/>
      <c r="CI779" s="267"/>
      <c r="CJ779" s="267"/>
      <c r="CK779" s="267"/>
      <c r="CL779" s="265"/>
      <c r="CM779" s="272"/>
      <c r="CN779" s="264"/>
      <c r="CO779" s="183"/>
      <c r="CP779" s="226"/>
      <c r="CQ779" s="226"/>
      <c r="CR779" s="226"/>
      <c r="CS779" s="182"/>
      <c r="CT779" s="182"/>
      <c r="CU779" s="182"/>
      <c r="CV779" s="182"/>
      <c r="CW779" s="182"/>
      <c r="CX779" s="182"/>
      <c r="CY779" s="182"/>
      <c r="CZ779" s="182"/>
      <c r="DA779" s="182"/>
    </row>
    <row r="780" spans="1:105" s="120" customFormat="1" ht="15" customHeight="1">
      <c r="A780" s="228"/>
      <c r="B780" s="277"/>
      <c r="C780" s="280"/>
      <c r="D780" s="237"/>
      <c r="E780" s="237"/>
      <c r="F780" s="243"/>
      <c r="G780" s="122">
        <v>2.1</v>
      </c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240"/>
      <c r="AN780" s="240"/>
      <c r="AO780" s="240"/>
      <c r="AP780" s="240"/>
      <c r="AQ780" s="240"/>
      <c r="AR780" s="240"/>
      <c r="AS780" s="240"/>
      <c r="AT780" s="256"/>
      <c r="AU780" s="256"/>
      <c r="AV780" s="259"/>
      <c r="AW780" s="259"/>
      <c r="AX780" s="256"/>
      <c r="AY780" s="256"/>
      <c r="AZ780" s="256"/>
      <c r="BA780" s="256"/>
      <c r="BB780" s="256"/>
      <c r="BC780" s="256"/>
      <c r="BD780" s="256"/>
      <c r="BE780" s="256"/>
      <c r="BF780" s="256"/>
      <c r="BG780" s="256"/>
      <c r="BH780" s="256"/>
      <c r="BI780" s="256"/>
      <c r="BJ780" s="256"/>
      <c r="BK780" s="256"/>
      <c r="BL780" s="262"/>
      <c r="BM780" s="262"/>
      <c r="BN780" s="262"/>
      <c r="BO780" s="262"/>
      <c r="BP780" s="262"/>
      <c r="BQ780" s="262"/>
      <c r="BR780" s="270"/>
      <c r="BS780" s="270"/>
      <c r="BT780" s="270"/>
      <c r="BU780" s="270"/>
      <c r="BV780" s="270"/>
      <c r="BW780" s="270"/>
      <c r="BX780" s="256"/>
      <c r="BY780" s="256"/>
      <c r="BZ780" s="256"/>
      <c r="CA780" s="267"/>
      <c r="CB780" s="267"/>
      <c r="CC780" s="274"/>
      <c r="CD780" s="267"/>
      <c r="CE780" s="267"/>
      <c r="CF780" s="267"/>
      <c r="CG780" s="267"/>
      <c r="CH780" s="267"/>
      <c r="CI780" s="267"/>
      <c r="CJ780" s="267"/>
      <c r="CK780" s="267"/>
      <c r="CL780" s="265"/>
      <c r="CM780" s="272"/>
      <c r="CN780" s="264"/>
      <c r="CO780" s="183"/>
      <c r="CP780" s="226"/>
      <c r="CQ780" s="226"/>
      <c r="CR780" s="226"/>
      <c r="CS780" s="182"/>
      <c r="CT780" s="182"/>
      <c r="CU780" s="182"/>
      <c r="CV780" s="182"/>
      <c r="CW780" s="182"/>
      <c r="CX780" s="182"/>
      <c r="CY780" s="182"/>
      <c r="CZ780" s="182"/>
      <c r="DA780" s="182"/>
    </row>
    <row r="781" spans="1:105" s="120" customFormat="1" ht="15" customHeight="1">
      <c r="A781" s="228"/>
      <c r="B781" s="277"/>
      <c r="C781" s="280"/>
      <c r="D781" s="237"/>
      <c r="E781" s="237"/>
      <c r="F781" s="243"/>
      <c r="G781" s="122">
        <v>2.7</v>
      </c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240"/>
      <c r="AN781" s="240"/>
      <c r="AO781" s="240"/>
      <c r="AP781" s="240"/>
      <c r="AQ781" s="240"/>
      <c r="AR781" s="240"/>
      <c r="AS781" s="240"/>
      <c r="AT781" s="256"/>
      <c r="AU781" s="256"/>
      <c r="AV781" s="259"/>
      <c r="AW781" s="259"/>
      <c r="AX781" s="256"/>
      <c r="AY781" s="256"/>
      <c r="AZ781" s="256"/>
      <c r="BA781" s="256"/>
      <c r="BB781" s="256"/>
      <c r="BC781" s="256"/>
      <c r="BD781" s="256"/>
      <c r="BE781" s="256"/>
      <c r="BF781" s="256"/>
      <c r="BG781" s="256"/>
      <c r="BH781" s="256"/>
      <c r="BI781" s="256"/>
      <c r="BJ781" s="256"/>
      <c r="BK781" s="256"/>
      <c r="BL781" s="262"/>
      <c r="BM781" s="262"/>
      <c r="BN781" s="262"/>
      <c r="BO781" s="262"/>
      <c r="BP781" s="262"/>
      <c r="BQ781" s="262"/>
      <c r="BR781" s="270"/>
      <c r="BS781" s="270"/>
      <c r="BT781" s="270"/>
      <c r="BU781" s="270"/>
      <c r="BV781" s="270"/>
      <c r="BW781" s="270"/>
      <c r="BX781" s="256"/>
      <c r="BY781" s="256"/>
      <c r="BZ781" s="256"/>
      <c r="CA781" s="267"/>
      <c r="CB781" s="267"/>
      <c r="CC781" s="274"/>
      <c r="CD781" s="267"/>
      <c r="CE781" s="267"/>
      <c r="CF781" s="267"/>
      <c r="CG781" s="267"/>
      <c r="CH781" s="267"/>
      <c r="CI781" s="267"/>
      <c r="CJ781" s="267"/>
      <c r="CK781" s="267"/>
      <c r="CL781" s="265"/>
      <c r="CM781" s="272"/>
      <c r="CN781" s="264"/>
      <c r="CO781" s="183"/>
      <c r="CP781" s="226"/>
      <c r="CQ781" s="226"/>
      <c r="CR781" s="226"/>
      <c r="CS781" s="182"/>
      <c r="CT781" s="182"/>
      <c r="CU781" s="182"/>
      <c r="CV781" s="182"/>
      <c r="CW781" s="182"/>
      <c r="CX781" s="182"/>
      <c r="CY781" s="182"/>
      <c r="CZ781" s="182"/>
      <c r="DA781" s="182"/>
    </row>
    <row r="782" spans="1:105" s="120" customFormat="1" ht="15" customHeight="1">
      <c r="A782" s="228"/>
      <c r="B782" s="277"/>
      <c r="C782" s="280"/>
      <c r="D782" s="237"/>
      <c r="E782" s="237"/>
      <c r="F782" s="243"/>
      <c r="G782" s="122">
        <v>3</v>
      </c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240"/>
      <c r="AN782" s="240"/>
      <c r="AO782" s="240"/>
      <c r="AP782" s="240"/>
      <c r="AQ782" s="240"/>
      <c r="AR782" s="240"/>
      <c r="AS782" s="240"/>
      <c r="AT782" s="256"/>
      <c r="AU782" s="256"/>
      <c r="AV782" s="259"/>
      <c r="AW782" s="259"/>
      <c r="AX782" s="256"/>
      <c r="AY782" s="256"/>
      <c r="AZ782" s="256"/>
      <c r="BA782" s="256"/>
      <c r="BB782" s="256"/>
      <c r="BC782" s="256"/>
      <c r="BD782" s="256"/>
      <c r="BE782" s="256"/>
      <c r="BF782" s="256"/>
      <c r="BG782" s="256"/>
      <c r="BH782" s="256"/>
      <c r="BI782" s="256"/>
      <c r="BJ782" s="256"/>
      <c r="BK782" s="256"/>
      <c r="BL782" s="262"/>
      <c r="BM782" s="262"/>
      <c r="BN782" s="262"/>
      <c r="BO782" s="262"/>
      <c r="BP782" s="262"/>
      <c r="BQ782" s="262"/>
      <c r="BR782" s="270"/>
      <c r="BS782" s="270"/>
      <c r="BT782" s="270"/>
      <c r="BU782" s="270"/>
      <c r="BV782" s="270"/>
      <c r="BW782" s="270"/>
      <c r="BX782" s="256"/>
      <c r="BY782" s="256"/>
      <c r="BZ782" s="256"/>
      <c r="CA782" s="267"/>
      <c r="CB782" s="267"/>
      <c r="CC782" s="274"/>
      <c r="CD782" s="267"/>
      <c r="CE782" s="267"/>
      <c r="CF782" s="267"/>
      <c r="CG782" s="267"/>
      <c r="CH782" s="267"/>
      <c r="CI782" s="267"/>
      <c r="CJ782" s="267"/>
      <c r="CK782" s="267"/>
      <c r="CL782" s="265"/>
      <c r="CM782" s="272"/>
      <c r="CN782" s="264"/>
      <c r="CO782" s="183"/>
      <c r="CP782" s="226"/>
      <c r="CQ782" s="226"/>
      <c r="CR782" s="226"/>
      <c r="CS782" s="182"/>
      <c r="CT782" s="182"/>
      <c r="CU782" s="182"/>
      <c r="CV782" s="182"/>
      <c r="CW782" s="182"/>
      <c r="CX782" s="182"/>
      <c r="CY782" s="182"/>
      <c r="CZ782" s="182"/>
      <c r="DA782" s="182"/>
    </row>
    <row r="783" spans="1:105" s="120" customFormat="1" ht="15" customHeight="1">
      <c r="A783" s="228"/>
      <c r="B783" s="277"/>
      <c r="C783" s="280"/>
      <c r="D783" s="237"/>
      <c r="E783" s="237"/>
      <c r="F783" s="244"/>
      <c r="G783" s="123">
        <v>3.9</v>
      </c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1"/>
      <c r="AD783" s="81"/>
      <c r="AE783" s="81"/>
      <c r="AF783" s="81"/>
      <c r="AG783" s="81"/>
      <c r="AH783" s="81"/>
      <c r="AI783" s="81"/>
      <c r="AJ783" s="81"/>
      <c r="AK783" s="81"/>
      <c r="AL783" s="81"/>
      <c r="AM783" s="240"/>
      <c r="AN783" s="240"/>
      <c r="AO783" s="240"/>
      <c r="AP783" s="240"/>
      <c r="AQ783" s="240"/>
      <c r="AR783" s="240"/>
      <c r="AS783" s="240"/>
      <c r="AT783" s="256"/>
      <c r="AU783" s="256"/>
      <c r="AV783" s="259"/>
      <c r="AW783" s="259"/>
      <c r="AX783" s="256"/>
      <c r="AY783" s="256"/>
      <c r="AZ783" s="256"/>
      <c r="BA783" s="256"/>
      <c r="BB783" s="256"/>
      <c r="BC783" s="256"/>
      <c r="BD783" s="256"/>
      <c r="BE783" s="256"/>
      <c r="BF783" s="256"/>
      <c r="BG783" s="256"/>
      <c r="BH783" s="256"/>
      <c r="BI783" s="256"/>
      <c r="BJ783" s="256"/>
      <c r="BK783" s="256"/>
      <c r="BL783" s="262"/>
      <c r="BM783" s="262"/>
      <c r="BN783" s="262"/>
      <c r="BO783" s="262"/>
      <c r="BP783" s="262"/>
      <c r="BQ783" s="262"/>
      <c r="BR783" s="270"/>
      <c r="BS783" s="270"/>
      <c r="BT783" s="270"/>
      <c r="BU783" s="270"/>
      <c r="BV783" s="270"/>
      <c r="BW783" s="270"/>
      <c r="BX783" s="256"/>
      <c r="BY783" s="256"/>
      <c r="BZ783" s="256"/>
      <c r="CA783" s="267"/>
      <c r="CB783" s="267"/>
      <c r="CC783" s="274"/>
      <c r="CD783" s="267"/>
      <c r="CE783" s="267"/>
      <c r="CF783" s="267"/>
      <c r="CG783" s="267"/>
      <c r="CH783" s="267"/>
      <c r="CI783" s="267"/>
      <c r="CJ783" s="267"/>
      <c r="CK783" s="267"/>
      <c r="CL783" s="265"/>
      <c r="CM783" s="272"/>
      <c r="CN783" s="264"/>
      <c r="CO783" s="183"/>
      <c r="CP783" s="226"/>
      <c r="CQ783" s="226"/>
      <c r="CR783" s="226"/>
      <c r="CS783" s="182"/>
      <c r="CT783" s="182"/>
      <c r="CU783" s="182"/>
      <c r="CV783" s="182"/>
      <c r="CW783" s="182"/>
      <c r="CX783" s="182"/>
      <c r="CY783" s="182"/>
      <c r="CZ783" s="182"/>
      <c r="DA783" s="182"/>
    </row>
    <row r="784" spans="1:105" s="120" customFormat="1" ht="15" customHeight="1" thickBot="1">
      <c r="A784" s="229"/>
      <c r="B784" s="278"/>
      <c r="C784" s="281"/>
      <c r="D784" s="238"/>
      <c r="E784" s="238"/>
      <c r="F784" s="245" t="s">
        <v>83</v>
      </c>
      <c r="G784" s="246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35"/>
      <c r="AD784" s="35"/>
      <c r="AE784" s="35"/>
      <c r="AF784" s="35"/>
      <c r="AG784" s="35">
        <v>2</v>
      </c>
      <c r="AH784" s="35"/>
      <c r="AI784" s="35"/>
      <c r="AJ784" s="35"/>
      <c r="AK784" s="35"/>
      <c r="AL784" s="35"/>
      <c r="AM784" s="241"/>
      <c r="AN784" s="241"/>
      <c r="AO784" s="241"/>
      <c r="AP784" s="241"/>
      <c r="AQ784" s="241"/>
      <c r="AR784" s="241"/>
      <c r="AS784" s="241"/>
      <c r="AT784" s="257"/>
      <c r="AU784" s="257"/>
      <c r="AV784" s="260"/>
      <c r="AW784" s="260"/>
      <c r="AX784" s="257"/>
      <c r="AY784" s="257"/>
      <c r="AZ784" s="257"/>
      <c r="BA784" s="257"/>
      <c r="BB784" s="257"/>
      <c r="BC784" s="257"/>
      <c r="BD784" s="257"/>
      <c r="BE784" s="257"/>
      <c r="BF784" s="257"/>
      <c r="BG784" s="257"/>
      <c r="BH784" s="257"/>
      <c r="BI784" s="257"/>
      <c r="BJ784" s="257"/>
      <c r="BK784" s="257"/>
      <c r="BL784" s="263"/>
      <c r="BM784" s="263"/>
      <c r="BN784" s="263"/>
      <c r="BO784" s="263"/>
      <c r="BP784" s="263"/>
      <c r="BQ784" s="263"/>
      <c r="BR784" s="271"/>
      <c r="BS784" s="271"/>
      <c r="BT784" s="271"/>
      <c r="BU784" s="271"/>
      <c r="BV784" s="271"/>
      <c r="BW784" s="271"/>
      <c r="BX784" s="257"/>
      <c r="BY784" s="257"/>
      <c r="BZ784" s="257"/>
      <c r="CA784" s="268"/>
      <c r="CB784" s="268"/>
      <c r="CC784" s="275"/>
      <c r="CD784" s="268"/>
      <c r="CE784" s="268"/>
      <c r="CF784" s="268"/>
      <c r="CG784" s="268"/>
      <c r="CH784" s="268"/>
      <c r="CI784" s="268"/>
      <c r="CJ784" s="268"/>
      <c r="CK784" s="268"/>
      <c r="CL784" s="265"/>
      <c r="CM784" s="272"/>
      <c r="CN784" s="264"/>
      <c r="CO784" s="183"/>
      <c r="CP784" s="226"/>
      <c r="CQ784" s="226"/>
      <c r="CR784" s="226"/>
      <c r="CS784" s="182"/>
      <c r="CT784" s="182"/>
      <c r="CU784" s="182"/>
      <c r="CV784" s="182"/>
      <c r="CW784" s="182"/>
      <c r="CX784" s="182"/>
      <c r="CY784" s="182"/>
      <c r="CZ784" s="182"/>
      <c r="DA784" s="182"/>
    </row>
    <row r="785" spans="1:105" s="120" customFormat="1" ht="15" customHeight="1">
      <c r="A785" s="227">
        <f t="shared" ref="A785" si="290">A777+1</f>
        <v>97</v>
      </c>
      <c r="B785" s="276" t="s">
        <v>605</v>
      </c>
      <c r="C785" s="279" t="s">
        <v>606</v>
      </c>
      <c r="D785" s="236">
        <v>44072</v>
      </c>
      <c r="E785" s="236" t="s">
        <v>1201</v>
      </c>
      <c r="F785" s="253" t="s">
        <v>80</v>
      </c>
      <c r="G785" s="254"/>
      <c r="H785" s="82" t="s">
        <v>69</v>
      </c>
      <c r="I785" s="82"/>
      <c r="J785" s="82" t="s">
        <v>60</v>
      </c>
      <c r="K785" s="82" t="s">
        <v>60</v>
      </c>
      <c r="L785" s="82" t="s">
        <v>60</v>
      </c>
      <c r="M785" s="82" t="s">
        <v>60</v>
      </c>
      <c r="N785" s="82" t="s">
        <v>60</v>
      </c>
      <c r="O785" s="82"/>
      <c r="P785" s="82" t="s">
        <v>60</v>
      </c>
      <c r="Q785" s="82" t="s">
        <v>60</v>
      </c>
      <c r="R785" s="82" t="s">
        <v>60</v>
      </c>
      <c r="S785" s="82" t="s">
        <v>60</v>
      </c>
      <c r="T785" s="82" t="s">
        <v>60</v>
      </c>
      <c r="U785" s="82" t="s">
        <v>60</v>
      </c>
      <c r="V785" s="82"/>
      <c r="W785" s="82" t="s">
        <v>61</v>
      </c>
      <c r="X785" s="82" t="s">
        <v>73</v>
      </c>
      <c r="Y785" s="82" t="s">
        <v>73</v>
      </c>
      <c r="Z785" s="82" t="s">
        <v>73</v>
      </c>
      <c r="AA785" s="82" t="s">
        <v>73</v>
      </c>
      <c r="AB785" s="82" t="s">
        <v>73</v>
      </c>
      <c r="AC785" s="82"/>
      <c r="AD785" s="82" t="s">
        <v>73</v>
      </c>
      <c r="AE785" s="82" t="s">
        <v>73</v>
      </c>
      <c r="AF785" s="82" t="s">
        <v>73</v>
      </c>
      <c r="AG785" s="82" t="s">
        <v>73</v>
      </c>
      <c r="AH785" s="82" t="s">
        <v>73</v>
      </c>
      <c r="AI785" s="82" t="s">
        <v>73</v>
      </c>
      <c r="AJ785" s="82"/>
      <c r="AK785" s="82" t="s">
        <v>73</v>
      </c>
      <c r="AL785" s="82" t="s">
        <v>73</v>
      </c>
      <c r="AM785" s="239">
        <f>COUNTIF(H785:AL785,"PH")+COUNTIF(H785:AL785,"PH/L")+COUNTIF(H785:AL785,"PM")</f>
        <v>0</v>
      </c>
      <c r="AN785" s="239">
        <f>COUNTIF(H785:AL785,"PD")+COUNTIF(H785:AL785,"PDD")+COUNTIF(H785:AL785,"P/DS")/2+COUNTIF(H785:AL785,"PMD")</f>
        <v>0</v>
      </c>
      <c r="AO785" s="239">
        <f>COUNTIF(H785:AL785,"PN")+COUNTIF(H785:AL785,"P/NS")/2+COUNTIF(H785:AL785,"PH")+COUNTIF(H785:AL785,"PH/F")/2+COUNTIF(H785:AL785,"PH/L")/2+COUNTIF(H785:AL785,"PM")</f>
        <v>0</v>
      </c>
      <c r="AP785" s="239">
        <f>COUNTIF(H785:AL785,"BH")+COUNTIF(H785:AL785,"AL/BL")+COUNTIF(H785:AL785,"UL/BL")+COUNTIF(H785:AL785,"BM")</f>
        <v>0</v>
      </c>
      <c r="AQ785" s="239">
        <f>COUNTIF(H785:AL785,"DS")+COUNTIF(H785:AL785,"AL/DS")/2+COUNTIF(H785:AL785,"UL/DS")/2+COUNTIF(H785:AL785,"CT")+COUNTIF(H785:AL785,"MD")</f>
        <v>11</v>
      </c>
      <c r="AR785" s="239">
        <f>COUNTIF(H785:AL785,"NS")+COUNTIF(H785:AL785,"AL/NS")/2+COUNTIF(H785:AL785,"UL/NS")/2+COUNTIF(H785:AL785,"BH")+COUNTIF(H785:AL785,"AL/BF")/2+COUNTIF(H785:AL785,"AL/BL")/2+COUNTIF(H785:AL785,"UL/BL")/2+COUNTIF(H785:AL785,"UL/BF")/2+COUNTIF(H785:AL785,"BM")</f>
        <v>1</v>
      </c>
      <c r="AS785" s="239">
        <f>COUNTIF(H785:AL785,"AL")+COUNTIF(H785:AL785,"AL/DS")/2+COUNTIF(H785:AL785,"AL/NS")/2+COUNTIF(H785:AL785,"NH")+COUNTIF(H785:AL785,"SL")+COUNTIF(H785:AL785,"NHD")+COUNTIF(H785:AL785,"B")+COUNTIF(H785:AL785,"HL")+COUNTIF(H785:AL785,"AL/BF")/2+COUNTIF(H785:AL785,"AL/BL")/2</f>
        <v>1</v>
      </c>
      <c r="AT785" s="255">
        <f>COUNTIF(H785:AL785,"PD")+COUNTIF(H785:AL785,"PN")+COUNTIF(H785:AL785,"P/DS")/2+COUNTIF(H785:AL785,"P/NS")/2+COUNTIF(H785:AL785,"DS")+COUNTIF(H785:AL785,"NS")+COUNTIF(H785:AL785,"AL")+COUNTIF(H785:AL785,"AL/DS")+COUNTIF(H785:AL785,"AL/NS")+COUNTIF(H785:AL785,"NH")+COUNTIF(H785:AL785,"SL")+COUNTIF(H785:AL785,"UL/DS")/2+COUNTIF(H785:AL785,"UL/NS")/2+COUNTIF(H785:AL785,"CT")+COUNTIF(H785:AL785,"NHD")+COUNTIF(H785:AL785,"PDD")+COUNTIF(H785:AL785,"B")+COUNTIF(H785:AL785,"HL")+COUNTIF(H785:AL785,"PH")+COUNTIF(H785:AL785,"BH")+COUNTIF(H785:AL785,"AL/BF")+COUNTIF(H785:AL785,"AL/BL")+COUNTIF(H785:AL785,"UL/BF")/2+COUNTIF(H785:AL785,"UL/BL")/2+COUNTIF(H785:AL785,"PH/F")/2+COUNTIF(H785:AL785,"PH/L")/2+COUNTIF(H785:AL785,"MD")+COUNTIF(H785:AL785,"PMD")+COUNTIF(H785:AL785,"PM")+COUNTIF(H785:AL785,"BM")</f>
        <v>13</v>
      </c>
      <c r="AU785" s="255">
        <f>COUNTIF(H785:AL785,"P/DS")/2+COUNTIF(H785:AL785,"P/NS")/2+COUNTIF(H785:AL785,"IL")+COUNTIF(H785:AL785,"NL")+COUNTIF(H785:AL785,"UL")+COUNTIF(H785:AL785,"UL/DS")/2+COUNTIF(H785:AL785,"UL/NS")/2+COUNTIF(H785:AL785,"KT")+COUNTIF(H785:AL785,"UL/BF")/2+COUNTIF(H785:AL785,"UL/BL")/2+COUNTIF(H785:AL785,"PH/F")/2+COUNTIF(H785:AL785,"PH/L")/2+COUNTIF(H785:AL785,"NB")</f>
        <v>13</v>
      </c>
      <c r="AV785" s="258">
        <f>COUNTIF(H785:AL785,"PN")+COUNTIF(H785:AL785,"TVD")+COUNTIF(H785:AL785,"PH")+COUNTIF(H785:AL785,"PM")+COUNTIF(H785:AL785,"PDD")-COUNTIFS(H785:AL785,"PN",H792:AL792,"&gt;=3")-COUNTIFS(H785:AL785,"PM",H792:AL792,"&gt;=3")</f>
        <v>0</v>
      </c>
      <c r="AW785" s="258">
        <f>COUNTIF(H785:AL785,"NS")+COUNTIF(H785:AL785,"D")+COUNTIF(H785:AL785,"BH")+COUNTIF(H785:AL785,"NHD")+COUNTIF(H785:AL785,"BM")-COUNTIFS(H785:AL785,"NS",H792:AL792,"&gt;=3")-COUNTIFS(H785:AL785,"BH",H792:AL792,"&gt;=3")-COUNTIFS(H785:AL785,"BM",H792:AL792,"&gt;=3")</f>
        <v>1</v>
      </c>
      <c r="AX785" s="255">
        <f>COUNTIF(H785:AL785,"AL")+COUNTIF(H785:AL785,"AL/DS")/2+COUNTIF(H785:AL785,"AL/NS")/2+COUNTIF(H785:AL785,"AL/BF")+COUNTIF(H785:AL785,"AL/BL")/2</f>
        <v>0</v>
      </c>
      <c r="AY785" s="255">
        <f>COUNTIF(H785:AL785,"SL")</f>
        <v>0</v>
      </c>
      <c r="AZ785" s="255">
        <f>COUNTIF(H785:AL785,"NH")</f>
        <v>1</v>
      </c>
      <c r="BA785" s="255">
        <f>COUNTIF(H785:AL785,"HL")</f>
        <v>0</v>
      </c>
      <c r="BB785" s="255">
        <f>COUNTIF(G785:AL785,"P/DS")/2+COUNTIF(G785:AL785,"P/NS")/2+COUNTIF(G785:AL785,"UL")+COUNTIF(G785:AL785,"UL/DS")/2+COUNTIF(G785:AL785,"UL/NS")/2+COUNTIF(G785:AL785,"UL/BL")/2+COUNTIF(G785:AL785,"UL/BF")/2+COUNTIF(G785:AL785,"PH/F")/2+COUNTIF(G785:AL785,"PH/L")/2</f>
        <v>0</v>
      </c>
      <c r="BC785" s="255">
        <f>COUNTIF(H785:AL785,"NB")</f>
        <v>0</v>
      </c>
      <c r="BD785" s="255">
        <f>COUNTIF(H785:AL785,"NL")</f>
        <v>0</v>
      </c>
      <c r="BE785" s="255">
        <f>COUNTIF(H785:AL785,"IL")</f>
        <v>13</v>
      </c>
      <c r="BF785" s="255">
        <f>COUNTIF(H785:AL785,"KT")</f>
        <v>0</v>
      </c>
      <c r="BG785" s="255">
        <f>COUNTIF(H785:AL785,"L70")</f>
        <v>0</v>
      </c>
      <c r="BH785" s="255">
        <f>COUNTIF(H785:AL785,"MD")</f>
        <v>0</v>
      </c>
      <c r="BI785" s="255">
        <f>COUNTIF(H785:AL785,"PMD")</f>
        <v>0</v>
      </c>
      <c r="BJ785" s="255">
        <f>COUNTIF(H785:AL785,"PM")</f>
        <v>0</v>
      </c>
      <c r="BK785" s="255">
        <f>COUNTIF(H785:AL785,"BM")</f>
        <v>0</v>
      </c>
      <c r="BL785" s="261">
        <f>SUMIF(H785:AL785,"PD",H786:AL786)+SUMIF(H785:AL785,"PN",H786:AL786)+SUMIF(H785:AL785,"P/DS",H786:AL786)+SUMIF(H785:AL785,"PN/F",H786:AL786)+SUMIF(H785:AL785,"PN/L",H786:AL786)+SUMIF(H785:AL785,"TV",H786:AL786)+SUMIF(H785:AL785,"TVD",H786:AL786)+SUMIF(H785:AL785,"PDD",H786:AL786)</f>
        <v>0</v>
      </c>
      <c r="BM785" s="261">
        <f>SUMIF(H785:AL785,"PD",H787:AL787)+SUMIF(H785:AL785,"PN",H787:AL787)+SUMIF(H785:AL785,"P/DS",H787:AL787)+SUMIF(H785:AL785,"PN/F",H787:AL787)+SUMIF(H785:AL785,"PN/L",H787:AL787)+SUMIF(H785:AL785,"TV",H787:AL787)+SUMIF(H785:AL785,"TVD",H787:AL787)+SUMIF(H785:AL785,"PDD",H787:AL787)+SUMIF(H785:AL785,"PMD",H787:AL787)</f>
        <v>0</v>
      </c>
      <c r="BN785" s="261">
        <f>SUMIF(H785:AL785,"PD",H788:AL788)+SUMIF(H785:AL785,"PN",H788:AL788)+SUMIF(H785:AL785,"P/DS",H788:AL788)+SUMIF(H785:AL785,"PN/F",H788:AL788)+SUMIF(H785:AL785,"PN/L",H788:AL788)+SUMIF(H785:AL785,"TV",H788:AL788)+SUMIF(H785:AL785,"TVD",H788:AL788)</f>
        <v>0</v>
      </c>
      <c r="BO785" s="261">
        <f>SUMIF(H785:AL785,"PD",H789:AL789)+SUMIF(H785:AL785,"PN",H789:AL789)+SUMIF(H785:AL785,"P/DS",H789:AL789)+SUMIF(H785:AL785,"PN/F",H789:AL789)+SUMIF(H785:AL785,"PN/L",H789:AL789)+SUMIF(H785:AL785,"TV",H789:AL789)+SUMIF(H785:AL785,"TVD",H789:AL789)</f>
        <v>0</v>
      </c>
      <c r="BP785" s="261">
        <f>SUMIF(H785:AL785,"PD",H790:AL790)+SUMIF(H785:AL785,"PN",H790:AL790)+SUMIF(H785:AL785,"P/DS",H790:AL790)+SUMIF(H785:AL785,"PN/F",H790:AL790)+SUMIF(H785:AL785,"PN/L",H790:AL790)+SUMIF(H785:AL785,"TV",H790:AL790)+SUMIF(H785:AL785,"TVD",H790:AL790)+SUMIF(H785:AL785,"PDD",H790:AL790)+SUMIF(H785:AL785,"PH",H790:AL790)+SUMIF(H785:AL785,"PM",H790:AL790)</f>
        <v>0</v>
      </c>
      <c r="BQ785" s="261">
        <f>SUMIF(H785:AL785,"PD",H791:AL791)+SUMIF(H785:AL785,"PN",H791:AL791)+SUMIF(H785:AL785,"P/DS",H791:AL791)+SUMIF(H785:AL785,"PN/F",H791:AL791)+SUMIF(H785:AL785,"PN/L",H791:AL791)+SUMIF(H785:AL785,"TV",H791:AL791)+SUMIF(H785:AL785,"TVD",H791:AL791)+SUMIF(H785:AL785,"PDD",H791:AL791)+SUMIF(H785:AL785,"PH",H791:AL791)+SUMIF(H785:AL785,"PM",H791:AL791)</f>
        <v>0</v>
      </c>
      <c r="BR785" s="269">
        <f>SUM(H786:AL786)-BL785</f>
        <v>26</v>
      </c>
      <c r="BS785" s="269">
        <f>SUM(H787:AL787)-BM785</f>
        <v>11</v>
      </c>
      <c r="BT785" s="269">
        <f>SUM(H788:AL788)-BN785</f>
        <v>0</v>
      </c>
      <c r="BU785" s="269">
        <f>SUM(H789:AL789)-BO785</f>
        <v>0</v>
      </c>
      <c r="BV785" s="269">
        <f>SUM(H790:AL790)-BP785</f>
        <v>0</v>
      </c>
      <c r="BW785" s="269">
        <f>SUM(H791:AL791)-BQ785</f>
        <v>0</v>
      </c>
      <c r="BX785" s="255">
        <f>SUMIF(H785:AL785,"PD",H792:AL792)+SUMIF(H785:AL785,"PN",H792:AL792)+SUMIF(H785:AL785,"P/DS",H792:AL792)+SUMIF(H785:AL785,"PN/F",H792:AL792)+SUMIF(H785:AL785,"PN/L",H792:AL792)</f>
        <v>0</v>
      </c>
      <c r="BY785" s="255">
        <f>SUM(H792:AL792)-BX785</f>
        <v>0</v>
      </c>
      <c r="BZ785" s="255">
        <f t="shared" ref="BZ785" si="291">+SUM(BL785:BW792)</f>
        <v>37</v>
      </c>
      <c r="CA785" s="266">
        <f>(COUNTIFS(H785:AL785,"PD",H786:AL786,"&gt;=2"))*0.5-IF(CN785="VP",COUNTIFS($H$16:$AL$16,"SAT",H785:AL785,"PD",H786:AL786,"&gt;=2"))*0.5</f>
        <v>0</v>
      </c>
      <c r="CB785" s="266">
        <f>(COUNTIFS(H785:AL785,"PN",H787:AL787,"&gt;=0.5",H786:AL786,"&gt;=1.5"))*0.5+COUNTIFS(H785:AL785,"PDD",H787:AL787,"&gt;=0.5",H786:AL786,"&gt;=1.5")*0.5</f>
        <v>0</v>
      </c>
      <c r="CC785" s="273">
        <f>(COUNTIFS(H785:AL785,"TV",H787:AL787,"&gt;=10"))*0.5+(COUNTIFS(H785:AL785,"PMD",H787:AL787,"&gt;=2"))*0.5</f>
        <v>0</v>
      </c>
      <c r="CD785" s="266">
        <f>(COUNTIFS(H785:AL785,"TVD",H789:AL789,"&gt;=6.5",H787:AL787,"&gt;=3.5"))*0.5</f>
        <v>0</v>
      </c>
      <c r="CE785" s="266">
        <f>(COUNTIFS(H785:AL785,"PD",H790:AL790,"&gt;=10"))*0.5</f>
        <v>0</v>
      </c>
      <c r="CF785" s="266">
        <f>(COUNTIFS(H785:AL785,"PDD",H790:AL790,"&gt;=3.5",H791:AL791,"&gt;=6.5")+COUNTIFS(H785:AL785,"PH",H791:AL791,"&gt;=0.5",H790:AL790,"&gt;=1.5")+COUNTIFS(H785:AL785,"PM",H791:AL791,"&gt;=0.5",H790:AL790,"&gt;=1.5"))*0.5</f>
        <v>0</v>
      </c>
      <c r="CG785" s="266">
        <f>(COUNTIFS(H785:AL785,"DS",H786:AL786,"&gt;=2")+COUNTIFS(H785:AL785,"AL/DS",H786:AL786,"&gt;=2"))*0.5-IF(CN785="VP",COUNTIFS($H$16:$AL$16,"SAT",H785:AL785,"DS",H786:AL786,"&gt;=2"))*0.5</f>
        <v>5</v>
      </c>
      <c r="CH785" s="266">
        <f>(COUNTIFS(H785:AL785,"NS",H787:AL787,"&gt;=0.5",H786:AL786,"&gt;=1.5")+COUNTIFS(H785:AL785,"AL/NS",H787:AL787,"&gt;=0.5",H786:AL786,"&gt;=1.5")+COUNTIFS(H785:AL785,"NHD",H787:AL787,"&gt;=4.5",H790:AL790,"&gt;=2",H786:AL786,"&gt;=1.5"))*0.5</f>
        <v>0.5</v>
      </c>
      <c r="CI785" s="266">
        <f>(COUNTIF(H787:AL787,"&gt;=10")+COUNTIFS(H785:AL785,"MD",H787:AL787,"&gt;=2")-COUNTIFS(H785:AL785,"TV",H787:AL787,"&gt;=10"))*0.5</f>
        <v>0.5</v>
      </c>
      <c r="CJ785" s="266">
        <f>(COUNTIFS(H785:AL785,"D",H789:AL789,"&gt;=6.5",H787:AL787,"&gt;=3.5"))*0.5</f>
        <v>0</v>
      </c>
      <c r="CK785" s="266">
        <f>(COUNTIF(H790:AL790,"&gt;=10")-COUNTIFS(H785:AL785,"PD",H790:AL790,"&gt;=10"))*0.5</f>
        <v>0</v>
      </c>
      <c r="CL785" s="265">
        <f>(COUNTIFS(H785:AL785,"NHD",H790:AL790,"&gt;=3.5",H791:AL791,"&gt;=6.5")+COUNTIFS(H785:AL785,"BH",H790:AL790,"&gt;=1.5",H791:AL791,"&gt;=0.5")+COUNTIFS(H785:AL785,"BM",H790:AL790,"&gt;=1.5",H791:AL791,"&gt;=0.5")+COUNTIFS(H785:AL785,"D",H790:AL790,"&gt;=1.5",H791:AL791,"&gt;=0.5"))*0.5</f>
        <v>0</v>
      </c>
      <c r="CM785" s="272"/>
      <c r="CN785" s="264" t="s">
        <v>723</v>
      </c>
      <c r="CO785" s="183">
        <f t="shared" ref="CO785" si="292">+AM785+AN785+AO785+AP785+AQ785+AR785+AS785+AU785+BG785</f>
        <v>26</v>
      </c>
      <c r="CP785" s="225">
        <f>+SUM(I786:I791)-I792</f>
        <v>10.5</v>
      </c>
      <c r="CQ785" s="225">
        <f>+SUM(J786:J791)-J792</f>
        <v>2.5</v>
      </c>
      <c r="CR785" s="225">
        <f>+SUM(K786:K791)-K792</f>
        <v>2.5</v>
      </c>
      <c r="CS785" s="182"/>
      <c r="CT785" s="182"/>
      <c r="CU785" s="182"/>
      <c r="CV785" s="182"/>
      <c r="CW785" s="182"/>
      <c r="CX785" s="182"/>
      <c r="CY785" s="182"/>
      <c r="CZ785" s="182"/>
      <c r="DA785" s="182"/>
    </row>
    <row r="786" spans="1:105" s="120" customFormat="1" ht="15" customHeight="1">
      <c r="A786" s="228"/>
      <c r="B786" s="277"/>
      <c r="C786" s="280"/>
      <c r="D786" s="237"/>
      <c r="E786" s="237"/>
      <c r="F786" s="242" t="s">
        <v>82</v>
      </c>
      <c r="G786" s="121">
        <v>1.5</v>
      </c>
      <c r="H786" s="83"/>
      <c r="I786" s="83"/>
      <c r="J786" s="83">
        <v>2.5</v>
      </c>
      <c r="K786" s="83">
        <v>2.5</v>
      </c>
      <c r="L786" s="83">
        <v>2.5</v>
      </c>
      <c r="M786" s="83">
        <v>2.5</v>
      </c>
      <c r="N786" s="83">
        <v>2.5</v>
      </c>
      <c r="O786" s="83"/>
      <c r="P786" s="83">
        <v>2.5</v>
      </c>
      <c r="Q786" s="83">
        <v>2.5</v>
      </c>
      <c r="R786" s="83">
        <v>2.5</v>
      </c>
      <c r="S786" s="83">
        <v>2.5</v>
      </c>
      <c r="T786" s="83">
        <v>2</v>
      </c>
      <c r="U786" s="83"/>
      <c r="V786" s="83"/>
      <c r="W786" s="83">
        <v>1.5</v>
      </c>
      <c r="X786" s="83"/>
      <c r="Y786" s="83"/>
      <c r="Z786" s="83"/>
      <c r="AA786" s="83"/>
      <c r="AB786" s="83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240"/>
      <c r="AN786" s="240"/>
      <c r="AO786" s="240"/>
      <c r="AP786" s="240"/>
      <c r="AQ786" s="240"/>
      <c r="AR786" s="240"/>
      <c r="AS786" s="240"/>
      <c r="AT786" s="256"/>
      <c r="AU786" s="256"/>
      <c r="AV786" s="259"/>
      <c r="AW786" s="259"/>
      <c r="AX786" s="256"/>
      <c r="AY786" s="256"/>
      <c r="AZ786" s="256"/>
      <c r="BA786" s="256"/>
      <c r="BB786" s="256"/>
      <c r="BC786" s="256"/>
      <c r="BD786" s="256"/>
      <c r="BE786" s="256"/>
      <c r="BF786" s="256"/>
      <c r="BG786" s="256"/>
      <c r="BH786" s="256"/>
      <c r="BI786" s="256"/>
      <c r="BJ786" s="256"/>
      <c r="BK786" s="256"/>
      <c r="BL786" s="262"/>
      <c r="BM786" s="262"/>
      <c r="BN786" s="262"/>
      <c r="BO786" s="262"/>
      <c r="BP786" s="262"/>
      <c r="BQ786" s="262"/>
      <c r="BR786" s="270"/>
      <c r="BS786" s="270"/>
      <c r="BT786" s="270"/>
      <c r="BU786" s="270"/>
      <c r="BV786" s="270"/>
      <c r="BW786" s="270"/>
      <c r="BX786" s="256"/>
      <c r="BY786" s="256"/>
      <c r="BZ786" s="256"/>
      <c r="CA786" s="267"/>
      <c r="CB786" s="267"/>
      <c r="CC786" s="274"/>
      <c r="CD786" s="267"/>
      <c r="CE786" s="267"/>
      <c r="CF786" s="267"/>
      <c r="CG786" s="267"/>
      <c r="CH786" s="267"/>
      <c r="CI786" s="267"/>
      <c r="CJ786" s="267"/>
      <c r="CK786" s="267"/>
      <c r="CL786" s="265"/>
      <c r="CM786" s="272"/>
      <c r="CN786" s="264"/>
      <c r="CO786" s="183"/>
      <c r="CP786" s="226"/>
      <c r="CQ786" s="226"/>
      <c r="CR786" s="226"/>
      <c r="CS786" s="182"/>
      <c r="CT786" s="182"/>
      <c r="CU786" s="182"/>
      <c r="CV786" s="182"/>
      <c r="CW786" s="182"/>
      <c r="CX786" s="182"/>
      <c r="CY786" s="182"/>
      <c r="CZ786" s="182"/>
      <c r="DA786" s="182"/>
    </row>
    <row r="787" spans="1:105" s="120" customFormat="1" ht="15" customHeight="1">
      <c r="A787" s="228"/>
      <c r="B787" s="277"/>
      <c r="C787" s="280"/>
      <c r="D787" s="237"/>
      <c r="E787" s="237"/>
      <c r="F787" s="243"/>
      <c r="G787" s="122">
        <v>2</v>
      </c>
      <c r="H787" s="84"/>
      <c r="I787" s="84">
        <v>10.5</v>
      </c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>
        <v>0.5</v>
      </c>
      <c r="X787" s="84"/>
      <c r="Y787" s="84"/>
      <c r="Z787" s="84"/>
      <c r="AA787" s="84"/>
      <c r="AB787" s="84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240"/>
      <c r="AN787" s="240"/>
      <c r="AO787" s="240"/>
      <c r="AP787" s="240"/>
      <c r="AQ787" s="240"/>
      <c r="AR787" s="240"/>
      <c r="AS787" s="240"/>
      <c r="AT787" s="256"/>
      <c r="AU787" s="256"/>
      <c r="AV787" s="259"/>
      <c r="AW787" s="259"/>
      <c r="AX787" s="256"/>
      <c r="AY787" s="256"/>
      <c r="AZ787" s="256"/>
      <c r="BA787" s="256"/>
      <c r="BB787" s="256"/>
      <c r="BC787" s="256"/>
      <c r="BD787" s="256"/>
      <c r="BE787" s="256"/>
      <c r="BF787" s="256"/>
      <c r="BG787" s="256"/>
      <c r="BH787" s="256"/>
      <c r="BI787" s="256"/>
      <c r="BJ787" s="256"/>
      <c r="BK787" s="256"/>
      <c r="BL787" s="262"/>
      <c r="BM787" s="262"/>
      <c r="BN787" s="262"/>
      <c r="BO787" s="262"/>
      <c r="BP787" s="262"/>
      <c r="BQ787" s="262"/>
      <c r="BR787" s="270"/>
      <c r="BS787" s="270"/>
      <c r="BT787" s="270"/>
      <c r="BU787" s="270"/>
      <c r="BV787" s="270"/>
      <c r="BW787" s="270"/>
      <c r="BX787" s="256"/>
      <c r="BY787" s="256"/>
      <c r="BZ787" s="256"/>
      <c r="CA787" s="267"/>
      <c r="CB787" s="267"/>
      <c r="CC787" s="274"/>
      <c r="CD787" s="267"/>
      <c r="CE787" s="267"/>
      <c r="CF787" s="267"/>
      <c r="CG787" s="267"/>
      <c r="CH787" s="267"/>
      <c r="CI787" s="267"/>
      <c r="CJ787" s="267"/>
      <c r="CK787" s="267"/>
      <c r="CL787" s="265"/>
      <c r="CM787" s="272"/>
      <c r="CN787" s="264"/>
      <c r="CO787" s="183"/>
      <c r="CP787" s="226"/>
      <c r="CQ787" s="226"/>
      <c r="CR787" s="226"/>
      <c r="CS787" s="182"/>
      <c r="CT787" s="182"/>
      <c r="CU787" s="182"/>
      <c r="CV787" s="182"/>
      <c r="CW787" s="182"/>
      <c r="CX787" s="182"/>
      <c r="CY787" s="182"/>
      <c r="CZ787" s="182"/>
      <c r="DA787" s="182"/>
    </row>
    <row r="788" spans="1:105" s="120" customFormat="1" ht="15" customHeight="1">
      <c r="A788" s="228"/>
      <c r="B788" s="277"/>
      <c r="C788" s="280"/>
      <c r="D788" s="237"/>
      <c r="E788" s="237"/>
      <c r="F788" s="243"/>
      <c r="G788" s="122">
        <v>2.1</v>
      </c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240"/>
      <c r="AN788" s="240"/>
      <c r="AO788" s="240"/>
      <c r="AP788" s="240"/>
      <c r="AQ788" s="240"/>
      <c r="AR788" s="240"/>
      <c r="AS788" s="240"/>
      <c r="AT788" s="256"/>
      <c r="AU788" s="256"/>
      <c r="AV788" s="259"/>
      <c r="AW788" s="259"/>
      <c r="AX788" s="256"/>
      <c r="AY788" s="256"/>
      <c r="AZ788" s="256"/>
      <c r="BA788" s="256"/>
      <c r="BB788" s="256"/>
      <c r="BC788" s="256"/>
      <c r="BD788" s="256"/>
      <c r="BE788" s="256"/>
      <c r="BF788" s="256"/>
      <c r="BG788" s="256"/>
      <c r="BH788" s="256"/>
      <c r="BI788" s="256"/>
      <c r="BJ788" s="256"/>
      <c r="BK788" s="256"/>
      <c r="BL788" s="262"/>
      <c r="BM788" s="262"/>
      <c r="BN788" s="262"/>
      <c r="BO788" s="262"/>
      <c r="BP788" s="262"/>
      <c r="BQ788" s="262"/>
      <c r="BR788" s="270"/>
      <c r="BS788" s="270"/>
      <c r="BT788" s="270"/>
      <c r="BU788" s="270"/>
      <c r="BV788" s="270"/>
      <c r="BW788" s="270"/>
      <c r="BX788" s="256"/>
      <c r="BY788" s="256"/>
      <c r="BZ788" s="256"/>
      <c r="CA788" s="267"/>
      <c r="CB788" s="267"/>
      <c r="CC788" s="274"/>
      <c r="CD788" s="267"/>
      <c r="CE788" s="267"/>
      <c r="CF788" s="267"/>
      <c r="CG788" s="267"/>
      <c r="CH788" s="267"/>
      <c r="CI788" s="267"/>
      <c r="CJ788" s="267"/>
      <c r="CK788" s="267"/>
      <c r="CL788" s="265"/>
      <c r="CM788" s="272"/>
      <c r="CN788" s="264"/>
      <c r="CO788" s="183"/>
      <c r="CP788" s="226"/>
      <c r="CQ788" s="226"/>
      <c r="CR788" s="226"/>
      <c r="CS788" s="182"/>
      <c r="CT788" s="182"/>
      <c r="CU788" s="182"/>
      <c r="CV788" s="182"/>
      <c r="CW788" s="182"/>
      <c r="CX788" s="182"/>
      <c r="CY788" s="182"/>
      <c r="CZ788" s="182"/>
      <c r="DA788" s="182"/>
    </row>
    <row r="789" spans="1:105" s="120" customFormat="1" ht="15" customHeight="1">
      <c r="A789" s="228"/>
      <c r="B789" s="277"/>
      <c r="C789" s="280"/>
      <c r="D789" s="237"/>
      <c r="E789" s="237"/>
      <c r="F789" s="243"/>
      <c r="G789" s="122">
        <v>2.7</v>
      </c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240"/>
      <c r="AN789" s="240"/>
      <c r="AO789" s="240"/>
      <c r="AP789" s="240"/>
      <c r="AQ789" s="240"/>
      <c r="AR789" s="240"/>
      <c r="AS789" s="240"/>
      <c r="AT789" s="256"/>
      <c r="AU789" s="256"/>
      <c r="AV789" s="259"/>
      <c r="AW789" s="259"/>
      <c r="AX789" s="256"/>
      <c r="AY789" s="256"/>
      <c r="AZ789" s="256"/>
      <c r="BA789" s="256"/>
      <c r="BB789" s="256"/>
      <c r="BC789" s="256"/>
      <c r="BD789" s="256"/>
      <c r="BE789" s="256"/>
      <c r="BF789" s="256"/>
      <c r="BG789" s="256"/>
      <c r="BH789" s="256"/>
      <c r="BI789" s="256"/>
      <c r="BJ789" s="256"/>
      <c r="BK789" s="256"/>
      <c r="BL789" s="262"/>
      <c r="BM789" s="262"/>
      <c r="BN789" s="262"/>
      <c r="BO789" s="262"/>
      <c r="BP789" s="262"/>
      <c r="BQ789" s="262"/>
      <c r="BR789" s="270"/>
      <c r="BS789" s="270"/>
      <c r="BT789" s="270"/>
      <c r="BU789" s="270"/>
      <c r="BV789" s="270"/>
      <c r="BW789" s="270"/>
      <c r="BX789" s="256"/>
      <c r="BY789" s="256"/>
      <c r="BZ789" s="256"/>
      <c r="CA789" s="267"/>
      <c r="CB789" s="267"/>
      <c r="CC789" s="274"/>
      <c r="CD789" s="267"/>
      <c r="CE789" s="267"/>
      <c r="CF789" s="267"/>
      <c r="CG789" s="267"/>
      <c r="CH789" s="267"/>
      <c r="CI789" s="267"/>
      <c r="CJ789" s="267"/>
      <c r="CK789" s="267"/>
      <c r="CL789" s="265"/>
      <c r="CM789" s="272"/>
      <c r="CN789" s="264"/>
      <c r="CO789" s="183"/>
      <c r="CP789" s="226"/>
      <c r="CQ789" s="226"/>
      <c r="CR789" s="226"/>
      <c r="CS789" s="182"/>
      <c r="CT789" s="182"/>
      <c r="CU789" s="182"/>
      <c r="CV789" s="182"/>
      <c r="CW789" s="182"/>
      <c r="CX789" s="182"/>
      <c r="CY789" s="182"/>
      <c r="CZ789" s="182"/>
      <c r="DA789" s="182"/>
    </row>
    <row r="790" spans="1:105" s="120" customFormat="1" ht="15" customHeight="1">
      <c r="A790" s="228"/>
      <c r="B790" s="277"/>
      <c r="C790" s="280"/>
      <c r="D790" s="237"/>
      <c r="E790" s="237"/>
      <c r="F790" s="243"/>
      <c r="G790" s="122">
        <v>3</v>
      </c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240"/>
      <c r="AN790" s="240"/>
      <c r="AO790" s="240"/>
      <c r="AP790" s="240"/>
      <c r="AQ790" s="240"/>
      <c r="AR790" s="240"/>
      <c r="AS790" s="240"/>
      <c r="AT790" s="256"/>
      <c r="AU790" s="256"/>
      <c r="AV790" s="259"/>
      <c r="AW790" s="259"/>
      <c r="AX790" s="256"/>
      <c r="AY790" s="256"/>
      <c r="AZ790" s="256"/>
      <c r="BA790" s="256"/>
      <c r="BB790" s="256"/>
      <c r="BC790" s="256"/>
      <c r="BD790" s="256"/>
      <c r="BE790" s="256"/>
      <c r="BF790" s="256"/>
      <c r="BG790" s="256"/>
      <c r="BH790" s="256"/>
      <c r="BI790" s="256"/>
      <c r="BJ790" s="256"/>
      <c r="BK790" s="256"/>
      <c r="BL790" s="262"/>
      <c r="BM790" s="262"/>
      <c r="BN790" s="262"/>
      <c r="BO790" s="262"/>
      <c r="BP790" s="262"/>
      <c r="BQ790" s="262"/>
      <c r="BR790" s="270"/>
      <c r="BS790" s="270"/>
      <c r="BT790" s="270"/>
      <c r="BU790" s="270"/>
      <c r="BV790" s="270"/>
      <c r="BW790" s="270"/>
      <c r="BX790" s="256"/>
      <c r="BY790" s="256"/>
      <c r="BZ790" s="256"/>
      <c r="CA790" s="267"/>
      <c r="CB790" s="267"/>
      <c r="CC790" s="274"/>
      <c r="CD790" s="267"/>
      <c r="CE790" s="267"/>
      <c r="CF790" s="267"/>
      <c r="CG790" s="267"/>
      <c r="CH790" s="267"/>
      <c r="CI790" s="267"/>
      <c r="CJ790" s="267"/>
      <c r="CK790" s="267"/>
      <c r="CL790" s="265"/>
      <c r="CM790" s="272"/>
      <c r="CN790" s="264"/>
      <c r="CO790" s="183"/>
      <c r="CP790" s="226"/>
      <c r="CQ790" s="226"/>
      <c r="CR790" s="226"/>
      <c r="CS790" s="182"/>
      <c r="CT790" s="182"/>
      <c r="CU790" s="182"/>
      <c r="CV790" s="182"/>
      <c r="CW790" s="182"/>
      <c r="CX790" s="182"/>
      <c r="CY790" s="182"/>
      <c r="CZ790" s="182"/>
      <c r="DA790" s="182"/>
    </row>
    <row r="791" spans="1:105" s="120" customFormat="1" ht="15" customHeight="1">
      <c r="A791" s="228"/>
      <c r="B791" s="277"/>
      <c r="C791" s="280"/>
      <c r="D791" s="237"/>
      <c r="E791" s="237"/>
      <c r="F791" s="244"/>
      <c r="G791" s="123">
        <v>3.9</v>
      </c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1"/>
      <c r="AD791" s="81"/>
      <c r="AE791" s="81"/>
      <c r="AF791" s="81"/>
      <c r="AG791" s="81"/>
      <c r="AH791" s="81"/>
      <c r="AI791" s="81"/>
      <c r="AJ791" s="81"/>
      <c r="AK791" s="81"/>
      <c r="AL791" s="81"/>
      <c r="AM791" s="240"/>
      <c r="AN791" s="240"/>
      <c r="AO791" s="240"/>
      <c r="AP791" s="240"/>
      <c r="AQ791" s="240"/>
      <c r="AR791" s="240"/>
      <c r="AS791" s="240"/>
      <c r="AT791" s="256"/>
      <c r="AU791" s="256"/>
      <c r="AV791" s="259"/>
      <c r="AW791" s="259"/>
      <c r="AX791" s="256"/>
      <c r="AY791" s="256"/>
      <c r="AZ791" s="256"/>
      <c r="BA791" s="256"/>
      <c r="BB791" s="256"/>
      <c r="BC791" s="256"/>
      <c r="BD791" s="256"/>
      <c r="BE791" s="256"/>
      <c r="BF791" s="256"/>
      <c r="BG791" s="256"/>
      <c r="BH791" s="256"/>
      <c r="BI791" s="256"/>
      <c r="BJ791" s="256"/>
      <c r="BK791" s="256"/>
      <c r="BL791" s="262"/>
      <c r="BM791" s="262"/>
      <c r="BN791" s="262"/>
      <c r="BO791" s="262"/>
      <c r="BP791" s="262"/>
      <c r="BQ791" s="262"/>
      <c r="BR791" s="270"/>
      <c r="BS791" s="270"/>
      <c r="BT791" s="270"/>
      <c r="BU791" s="270"/>
      <c r="BV791" s="270"/>
      <c r="BW791" s="270"/>
      <c r="BX791" s="256"/>
      <c r="BY791" s="256"/>
      <c r="BZ791" s="256"/>
      <c r="CA791" s="267"/>
      <c r="CB791" s="267"/>
      <c r="CC791" s="274"/>
      <c r="CD791" s="267"/>
      <c r="CE791" s="267"/>
      <c r="CF791" s="267"/>
      <c r="CG791" s="267"/>
      <c r="CH791" s="267"/>
      <c r="CI791" s="267"/>
      <c r="CJ791" s="267"/>
      <c r="CK791" s="267"/>
      <c r="CL791" s="265"/>
      <c r="CM791" s="272"/>
      <c r="CN791" s="264"/>
      <c r="CO791" s="183"/>
      <c r="CP791" s="226"/>
      <c r="CQ791" s="226"/>
      <c r="CR791" s="226"/>
      <c r="CS791" s="182"/>
      <c r="CT791" s="182"/>
      <c r="CU791" s="182"/>
      <c r="CV791" s="182"/>
      <c r="CW791" s="182"/>
      <c r="CX791" s="182"/>
      <c r="CY791" s="182"/>
      <c r="CZ791" s="182"/>
      <c r="DA791" s="182"/>
    </row>
    <row r="792" spans="1:105" s="120" customFormat="1" ht="15" customHeight="1" thickBot="1">
      <c r="A792" s="229"/>
      <c r="B792" s="278"/>
      <c r="C792" s="281"/>
      <c r="D792" s="238"/>
      <c r="E792" s="238"/>
      <c r="F792" s="245" t="s">
        <v>83</v>
      </c>
      <c r="G792" s="246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241"/>
      <c r="AN792" s="241"/>
      <c r="AO792" s="241"/>
      <c r="AP792" s="241"/>
      <c r="AQ792" s="241"/>
      <c r="AR792" s="241"/>
      <c r="AS792" s="241"/>
      <c r="AT792" s="257"/>
      <c r="AU792" s="257"/>
      <c r="AV792" s="260"/>
      <c r="AW792" s="260"/>
      <c r="AX792" s="257"/>
      <c r="AY792" s="257"/>
      <c r="AZ792" s="257"/>
      <c r="BA792" s="257"/>
      <c r="BB792" s="257"/>
      <c r="BC792" s="257"/>
      <c r="BD792" s="257"/>
      <c r="BE792" s="257"/>
      <c r="BF792" s="257"/>
      <c r="BG792" s="257"/>
      <c r="BH792" s="257"/>
      <c r="BI792" s="257"/>
      <c r="BJ792" s="257"/>
      <c r="BK792" s="257"/>
      <c r="BL792" s="263"/>
      <c r="BM792" s="263"/>
      <c r="BN792" s="263"/>
      <c r="BO792" s="263"/>
      <c r="BP792" s="263"/>
      <c r="BQ792" s="263"/>
      <c r="BR792" s="271"/>
      <c r="BS792" s="271"/>
      <c r="BT792" s="271"/>
      <c r="BU792" s="271"/>
      <c r="BV792" s="271"/>
      <c r="BW792" s="271"/>
      <c r="BX792" s="257"/>
      <c r="BY792" s="257"/>
      <c r="BZ792" s="257"/>
      <c r="CA792" s="268"/>
      <c r="CB792" s="268"/>
      <c r="CC792" s="275"/>
      <c r="CD792" s="268"/>
      <c r="CE792" s="268"/>
      <c r="CF792" s="268"/>
      <c r="CG792" s="268"/>
      <c r="CH792" s="268"/>
      <c r="CI792" s="268"/>
      <c r="CJ792" s="268"/>
      <c r="CK792" s="268"/>
      <c r="CL792" s="265"/>
      <c r="CM792" s="272"/>
      <c r="CN792" s="264"/>
      <c r="CO792" s="183"/>
      <c r="CP792" s="226"/>
      <c r="CQ792" s="226"/>
      <c r="CR792" s="226"/>
      <c r="CS792" s="182"/>
      <c r="CT792" s="182"/>
      <c r="CU792" s="182"/>
      <c r="CV792" s="182"/>
      <c r="CW792" s="182"/>
      <c r="CX792" s="182"/>
      <c r="CY792" s="182"/>
      <c r="CZ792" s="182"/>
      <c r="DA792" s="182"/>
    </row>
    <row r="793" spans="1:105" s="120" customFormat="1" ht="15" customHeight="1">
      <c r="A793" s="227">
        <f t="shared" ref="A793" si="293">A785+1</f>
        <v>98</v>
      </c>
      <c r="B793" s="276" t="s">
        <v>1346</v>
      </c>
      <c r="C793" s="279" t="s">
        <v>1348</v>
      </c>
      <c r="D793" s="236">
        <v>44665</v>
      </c>
      <c r="E793" s="236" t="s">
        <v>1201</v>
      </c>
      <c r="F793" s="253" t="s">
        <v>80</v>
      </c>
      <c r="G793" s="254"/>
      <c r="H793" s="82" t="s">
        <v>69</v>
      </c>
      <c r="I793" s="82" t="s">
        <v>973</v>
      </c>
      <c r="J793" s="82" t="s">
        <v>61</v>
      </c>
      <c r="K793" s="82" t="s">
        <v>61</v>
      </c>
      <c r="L793" s="82" t="s">
        <v>61</v>
      </c>
      <c r="M793" s="82" t="s">
        <v>61</v>
      </c>
      <c r="N793" s="82" t="s">
        <v>61</v>
      </c>
      <c r="O793" s="82"/>
      <c r="P793" s="82" t="s">
        <v>60</v>
      </c>
      <c r="Q793" s="82" t="s">
        <v>60</v>
      </c>
      <c r="R793" s="82" t="s">
        <v>60</v>
      </c>
      <c r="S793" s="82" t="s">
        <v>60</v>
      </c>
      <c r="T793" s="82" t="s">
        <v>60</v>
      </c>
      <c r="U793" s="82" t="s">
        <v>60</v>
      </c>
      <c r="V793" s="82"/>
      <c r="W793" s="82" t="s">
        <v>61</v>
      </c>
      <c r="X793" s="82" t="s">
        <v>61</v>
      </c>
      <c r="Y793" s="82" t="s">
        <v>61</v>
      </c>
      <c r="Z793" s="82" t="s">
        <v>61</v>
      </c>
      <c r="AA793" s="82" t="s">
        <v>61</v>
      </c>
      <c r="AB793" s="82" t="s">
        <v>61</v>
      </c>
      <c r="AC793" s="82"/>
      <c r="AD793" s="82" t="s">
        <v>61</v>
      </c>
      <c r="AE793" s="82" t="s">
        <v>61</v>
      </c>
      <c r="AF793" s="82" t="s">
        <v>61</v>
      </c>
      <c r="AG793" s="82" t="s">
        <v>61</v>
      </c>
      <c r="AH793" s="82" t="s">
        <v>61</v>
      </c>
      <c r="AI793" s="82" t="s">
        <v>1471</v>
      </c>
      <c r="AJ793" s="82"/>
      <c r="AK793" s="82" t="s">
        <v>60</v>
      </c>
      <c r="AL793" s="82" t="s">
        <v>60</v>
      </c>
      <c r="AM793" s="239">
        <f>COUNTIF(H793:AL793,"PH")+COUNTIF(H793:AL793,"PH/L")+COUNTIF(H793:AL793,"PM")</f>
        <v>0</v>
      </c>
      <c r="AN793" s="239">
        <f>COUNTIF(H793:AL793,"PD")+COUNTIF(H793:AL793,"PDD")+COUNTIF(H793:AL793,"P/DS")/2+COUNTIF(H793:AL793,"PMD")</f>
        <v>0</v>
      </c>
      <c r="AO793" s="239">
        <f>COUNTIF(H793:AL793,"PN")+COUNTIF(H793:AL793,"P/NS")/2+COUNTIF(H793:AL793,"PH")+COUNTIF(H793:AL793,"PH/F")/2+COUNTIF(H793:AL793,"PH/L")/2+COUNTIF(H793:AL793,"PM")</f>
        <v>0</v>
      </c>
      <c r="AP793" s="239">
        <f>COUNTIF(H793:AL793,"BH")+COUNTIF(H793:AL793,"AL/BL")+COUNTIF(H793:AL793,"UL/BL")+COUNTIF(H793:AL793,"BM")</f>
        <v>0</v>
      </c>
      <c r="AQ793" s="239">
        <f>COUNTIF(H793:AL793,"DS")+COUNTIF(H793:AL793,"AL/DS")/2+COUNTIF(H793:AL793,"UL/DS")/2+COUNTIF(H793:AL793,"CT")+COUNTIF(H793:AL793,"MD")</f>
        <v>8.5</v>
      </c>
      <c r="AR793" s="239">
        <f>COUNTIF(H793:AL793,"NS")+COUNTIF(H793:AL793,"AL/NS")/2+COUNTIF(H793:AL793,"UL/NS")/2+COUNTIF(H793:AL793,"BH")+COUNTIF(H793:AL793,"AL/BF")/2+COUNTIF(H793:AL793,"AL/BL")/2+COUNTIF(H793:AL793,"UL/BL")/2+COUNTIF(H793:AL793,"UL/BF")/2+COUNTIF(H793:AL793,"BM")</f>
        <v>16</v>
      </c>
      <c r="AS793" s="239">
        <f>COUNTIF(H793:AL793,"AL")+COUNTIF(H793:AL793,"AL/DS")/2+COUNTIF(H793:AL793,"AL/NS")/2+COUNTIF(H793:AL793,"NH")+COUNTIF(H793:AL793,"SL")+COUNTIF(H793:AL793,"NHD")+COUNTIF(H793:AL793,"B")+COUNTIF(H793:AL793,"HL")+COUNTIF(H793:AL793,"AL/BF")/2+COUNTIF(H793:AL793,"AL/BL")/2</f>
        <v>1</v>
      </c>
      <c r="AT793" s="255">
        <f>COUNTIF(H793:AL793,"PD")+COUNTIF(H793:AL793,"PN")+COUNTIF(H793:AL793,"P/DS")/2+COUNTIF(H793:AL793,"P/NS")/2+COUNTIF(H793:AL793,"DS")+COUNTIF(H793:AL793,"NS")+COUNTIF(H793:AL793,"AL")+COUNTIF(H793:AL793,"AL/DS")+COUNTIF(H793:AL793,"AL/NS")+COUNTIF(H793:AL793,"NH")+COUNTIF(H793:AL793,"SL")+COUNTIF(H793:AL793,"UL/DS")/2+COUNTIF(H793:AL793,"UL/NS")/2+COUNTIF(H793:AL793,"CT")+COUNTIF(H793:AL793,"NHD")+COUNTIF(H793:AL793,"PDD")+COUNTIF(H793:AL793,"B")+COUNTIF(H793:AL793,"HL")+COUNTIF(H793:AL793,"PH")+COUNTIF(H793:AL793,"BH")+COUNTIF(H793:AL793,"AL/BF")+COUNTIF(H793:AL793,"AL/BL")+COUNTIF(H793:AL793,"UL/BF")/2+COUNTIF(H793:AL793,"UL/BL")/2+COUNTIF(H793:AL793,"PH/F")/2+COUNTIF(H793:AL793,"PH/L")/2+COUNTIF(H793:AL793,"MD")+COUNTIF(H793:AL793,"PMD")+COUNTIF(H793:AL793,"PM")+COUNTIF(H793:AL793,"BM")</f>
        <v>25.5</v>
      </c>
      <c r="AU793" s="255">
        <f>COUNTIF(H793:AL793,"P/DS")/2+COUNTIF(H793:AL793,"P/NS")/2+COUNTIF(H793:AL793,"IL")+COUNTIF(H793:AL793,"NL")+COUNTIF(H793:AL793,"UL")+COUNTIF(H793:AL793,"UL/DS")/2+COUNTIF(H793:AL793,"UL/NS")/2+COUNTIF(H793:AL793,"KT")+COUNTIF(H793:AL793,"UL/BF")/2+COUNTIF(H793:AL793,"UL/BL")/2+COUNTIF(H793:AL793,"PH/F")/2+COUNTIF(H793:AL793,"PH/L")/2+COUNTIF(H793:AL793,"NB")</f>
        <v>0.5</v>
      </c>
      <c r="AV793" s="258">
        <f>COUNTIF(H793:AL793,"PN")+COUNTIF(H793:AL793,"TVD")+COUNTIF(H793:AL793,"PH")+COUNTIF(H793:AL793,"PM")+COUNTIF(H793:AL793,"PDD")-COUNTIFS(H793:AL793,"PN",H800:AL800,"&gt;=3")-COUNTIFS(H793:AL793,"PM",H800:AL800,"&gt;=3")</f>
        <v>0</v>
      </c>
      <c r="AW793" s="258">
        <f>COUNTIF(H793:AL793,"NS")+COUNTIF(H793:AL793,"D")+COUNTIF(H793:AL793,"BH")+COUNTIF(H793:AL793,"NHD")+COUNTIF(H793:AL793,"BM")-COUNTIFS(H793:AL793,"NS",H800:AL800,"&gt;=3")-COUNTIFS(H793:AL793,"BH",H800:AL800,"&gt;=3")-COUNTIFS(H793:AL793,"BM",H800:AL800,"&gt;=3")</f>
        <v>17</v>
      </c>
      <c r="AX793" s="255">
        <f>COUNTIF(H793:AL793,"AL")+COUNTIF(H793:AL793,"AL/DS")/2+COUNTIF(H793:AL793,"AL/NS")/2+COUNTIF(H793:AL793,"AL/BF")+COUNTIF(H793:AL793,"AL/BL")/2</f>
        <v>0</v>
      </c>
      <c r="AY793" s="255">
        <f>COUNTIF(H793:AL793,"SL")</f>
        <v>0</v>
      </c>
      <c r="AZ793" s="255">
        <f>COUNTIF(H793:AL793,"NH")</f>
        <v>1</v>
      </c>
      <c r="BA793" s="255">
        <f>COUNTIF(H793:AL793,"HL")</f>
        <v>0</v>
      </c>
      <c r="BB793" s="255">
        <f>COUNTIF(G793:AL793,"P/DS")/2+COUNTIF(G793:AL793,"P/NS")/2+COUNTIF(G793:AL793,"UL")+COUNTIF(G793:AL793,"UL/DS")/2+COUNTIF(G793:AL793,"UL/NS")/2+COUNTIF(G793:AL793,"UL/BL")/2+COUNTIF(G793:AL793,"UL/BF")/2+COUNTIF(G793:AL793,"PH/F")/2+COUNTIF(G793:AL793,"PH/L")/2</f>
        <v>0.5</v>
      </c>
      <c r="BC793" s="255">
        <f>COUNTIF(H793:AL793,"NB")</f>
        <v>0</v>
      </c>
      <c r="BD793" s="255">
        <f>COUNTIF(H793:AL793,"NL")</f>
        <v>0</v>
      </c>
      <c r="BE793" s="255">
        <f>COUNTIF(H793:AL793,"IL")</f>
        <v>0</v>
      </c>
      <c r="BF793" s="255">
        <f>COUNTIF(H793:AL793,"KT")</f>
        <v>0</v>
      </c>
      <c r="BG793" s="255">
        <f>COUNTIF(H793:AL793,"L70")</f>
        <v>0</v>
      </c>
      <c r="BH793" s="255">
        <f>COUNTIF(H793:AL793,"MD")</f>
        <v>0</v>
      </c>
      <c r="BI793" s="255">
        <f>COUNTIF(H793:AL793,"PMD")</f>
        <v>0</v>
      </c>
      <c r="BJ793" s="255">
        <f>COUNTIF(H793:AL793,"PM")</f>
        <v>0</v>
      </c>
      <c r="BK793" s="255">
        <f>COUNTIF(H793:AL793,"BM")</f>
        <v>0</v>
      </c>
      <c r="BL793" s="261">
        <f>SUMIF(H793:AL793,"PD",H794:AL794)+SUMIF(H793:AL793,"PN",H794:AL794)+SUMIF(H793:AL793,"P/DS",H794:AL794)+SUMIF(H793:AL793,"PN/F",H794:AL794)+SUMIF(H793:AL793,"PN/L",H794:AL794)+SUMIF(H793:AL793,"TV",H794:AL794)+SUMIF(H793:AL793,"TVD",H794:AL794)+SUMIF(H793:AL793,"PDD",H794:AL794)</f>
        <v>0</v>
      </c>
      <c r="BM793" s="261">
        <f>SUMIF(H793:AL793,"PD",H795:AL795)+SUMIF(H793:AL793,"PN",H795:AL795)+SUMIF(H793:AL793,"P/DS",H795:AL795)+SUMIF(H793:AL793,"PN/F",H795:AL795)+SUMIF(H793:AL793,"PN/L",H795:AL795)+SUMIF(H793:AL793,"TV",H795:AL795)+SUMIF(H793:AL793,"TVD",H795:AL795)+SUMIF(H793:AL793,"PDD",H795:AL795)+SUMIF(H793:AL793,"PMD",H795:AL795)</f>
        <v>0</v>
      </c>
      <c r="BN793" s="261">
        <f>SUMIF(H793:AL793,"PD",H796:AL796)+SUMIF(H793:AL793,"PN",H796:AL796)+SUMIF(H793:AL793,"P/DS",H796:AL796)+SUMIF(H793:AL793,"PN/F",H796:AL796)+SUMIF(H793:AL793,"PN/L",H796:AL796)+SUMIF(H793:AL793,"TV",H796:AL796)+SUMIF(H793:AL793,"TVD",H796:AL796)</f>
        <v>0</v>
      </c>
      <c r="BO793" s="261">
        <f>SUMIF(H793:AL793,"PD",H797:AL797)+SUMIF(H793:AL793,"PN",H797:AL797)+SUMIF(H793:AL793,"P/DS",H797:AL797)+SUMIF(H793:AL793,"PN/F",H797:AL797)+SUMIF(H793:AL793,"PN/L",H797:AL797)+SUMIF(H793:AL793,"TV",H797:AL797)+SUMIF(H793:AL793,"TVD",H797:AL797)</f>
        <v>0</v>
      </c>
      <c r="BP793" s="261">
        <f>SUMIF(H793:AL793,"PD",H798:AL798)+SUMIF(H793:AL793,"PN",H798:AL798)+SUMIF(H793:AL793,"P/DS",H798:AL798)+SUMIF(H793:AL793,"PN/F",H798:AL798)+SUMIF(H793:AL793,"PN/L",H798:AL798)+SUMIF(H793:AL793,"TV",H798:AL798)+SUMIF(H793:AL793,"TVD",H798:AL798)+SUMIF(H793:AL793,"PDD",H798:AL798)+SUMIF(H793:AL793,"PH",H798:AL798)+SUMIF(H793:AL793,"PM",H798:AL798)</f>
        <v>0</v>
      </c>
      <c r="BQ793" s="261">
        <f>SUMIF(H793:AL793,"PD",H799:AL799)+SUMIF(H793:AL793,"PN",H799:AL799)+SUMIF(H793:AL793,"P/DS",H799:AL799)+SUMIF(H793:AL793,"PN/F",H799:AL799)+SUMIF(H793:AL793,"PN/L",H799:AL799)+SUMIF(H793:AL793,"TV",H799:AL799)+SUMIF(H793:AL793,"TVD",H799:AL799)+SUMIF(H793:AL793,"PDD",H799:AL799)+SUMIF(H793:AL793,"PH",H799:AL799)+SUMIF(H793:AL793,"PM",H799:AL799)</f>
        <v>0</v>
      </c>
      <c r="BR793" s="269">
        <f>SUM(H794:AL794)-BL793</f>
        <v>31</v>
      </c>
      <c r="BS793" s="269">
        <f>SUM(H795:AL795)-BM793</f>
        <v>10.5</v>
      </c>
      <c r="BT793" s="269">
        <f>SUM(H796:AL796)-BN793</f>
        <v>0</v>
      </c>
      <c r="BU793" s="269">
        <f>SUM(H797:AL797)-BO793</f>
        <v>6.5</v>
      </c>
      <c r="BV793" s="269">
        <f>SUM(H798:AL798)-BP793</f>
        <v>0</v>
      </c>
      <c r="BW793" s="269">
        <f>SUM(H799:AL799)-BQ793</f>
        <v>0</v>
      </c>
      <c r="BX793" s="255">
        <f>SUMIF(H793:AL793,"PD",H800:AL800)+SUMIF(H793:AL793,"PN",H800:AL800)+SUMIF(H793:AL793,"P/DS",H800:AL800)+SUMIF(H793:AL793,"PN/F",H800:AL800)+SUMIF(H793:AL793,"PN/L",H800:AL800)</f>
        <v>0</v>
      </c>
      <c r="BY793" s="255">
        <f>SUM(H800:AL800)-BX793</f>
        <v>0</v>
      </c>
      <c r="BZ793" s="255">
        <f t="shared" ref="BZ793" si="294">+SUM(BL793:BW800)</f>
        <v>48</v>
      </c>
      <c r="CA793" s="266">
        <f>(COUNTIFS(H793:AL793,"PD",H794:AL794,"&gt;=2"))*0.5-IF(CN793="VP",COUNTIFS($H$16:$AL$16,"SAT",H793:AL793,"PD",H794:AL794,"&gt;=2"))*0.5</f>
        <v>0</v>
      </c>
      <c r="CB793" s="266">
        <f>(COUNTIFS(H793:AL793,"PN",H795:AL795,"&gt;=0.5",H794:AL794,"&gt;=1.5"))*0.5+COUNTIFS(H793:AL793,"PDD",H795:AL795,"&gt;=0.5",H794:AL794,"&gt;=1.5")*0.5</f>
        <v>0</v>
      </c>
      <c r="CC793" s="273">
        <f>(COUNTIFS(H793:AL793,"TV",H795:AL795,"&gt;=10"))*0.5+(COUNTIFS(H793:AL793,"PMD",H795:AL795,"&gt;=2"))*0.5</f>
        <v>0</v>
      </c>
      <c r="CD793" s="266">
        <f>(COUNTIFS(H793:AL793,"TVD",H797:AL797,"&gt;=6.5",H795:AL795,"&gt;=3.5"))*0.5</f>
        <v>0</v>
      </c>
      <c r="CE793" s="266">
        <f>(COUNTIFS(H793:AL793,"PD",H798:AL798,"&gt;=10"))*0.5</f>
        <v>0</v>
      </c>
      <c r="CF793" s="266">
        <f>(COUNTIFS(H793:AL793,"PDD",H798:AL798,"&gt;=3.5",H799:AL799,"&gt;=6.5")+COUNTIFS(H793:AL793,"PH",H799:AL799,"&gt;=0.5",H798:AL798,"&gt;=1.5")+COUNTIFS(H793:AL793,"PM",H799:AL799,"&gt;=0.5",H798:AL798,"&gt;=1.5"))*0.5</f>
        <v>0</v>
      </c>
      <c r="CG793" s="266">
        <f>(COUNTIFS(H793:AL793,"DS",H794:AL794,"&gt;=2")+COUNTIFS(H793:AL793,"AL/DS",H794:AL794,"&gt;=2"))*0.5-IF(CN793="VP",COUNTIFS($H$16:$AL$16,"SAT",H793:AL793,"DS",H794:AL794,"&gt;=2"))*0.5</f>
        <v>2.5</v>
      </c>
      <c r="CH793" s="266">
        <f>(COUNTIFS(H793:AL793,"NS",H795:AL795,"&gt;=0.5",H794:AL794,"&gt;=1.5")+COUNTIFS(H793:AL793,"AL/NS",H795:AL795,"&gt;=0.5",H794:AL794,"&gt;=1.5")+COUNTIFS(H793:AL793,"NHD",H795:AL795,"&gt;=4.5",H798:AL798,"&gt;=2",H794:AL794,"&gt;=1.5"))*0.5</f>
        <v>3.5</v>
      </c>
      <c r="CI793" s="266">
        <f>(COUNTIF(H795:AL795,"&gt;=10")+COUNTIFS(H793:AL793,"MD",H795:AL795,"&gt;=2")-COUNTIFS(H793:AL793,"TV",H795:AL795,"&gt;=10"))*0.5</f>
        <v>0</v>
      </c>
      <c r="CJ793" s="266">
        <f>(COUNTIFS(H793:AL793,"D",H797:AL797,"&gt;=6.5",H795:AL795,"&gt;=3.5"))*0.5</f>
        <v>0.5</v>
      </c>
      <c r="CK793" s="266">
        <f>(COUNTIF(H798:AL798,"&gt;=10")-COUNTIFS(H793:AL793,"PD",H798:AL798,"&gt;=10"))*0.5</f>
        <v>0</v>
      </c>
      <c r="CL793" s="265">
        <f>(COUNTIFS(H793:AL793,"NHD",H798:AL798,"&gt;=3.5",H799:AL799,"&gt;=6.5")+COUNTIFS(H793:AL793,"BH",H798:AL798,"&gt;=1.5",H799:AL799,"&gt;=0.5")+COUNTIFS(H793:AL793,"BM",H798:AL798,"&gt;=1.5",H799:AL799,"&gt;=0.5")+COUNTIFS(H793:AL793,"D",H798:AL798,"&gt;=1.5",H799:AL799,"&gt;=0.5"))*0.5</f>
        <v>0</v>
      </c>
      <c r="CM793" s="272"/>
      <c r="CN793" s="264" t="s">
        <v>723</v>
      </c>
      <c r="CO793" s="183">
        <f t="shared" ref="CO793" si="295">+AM793+AN793+AO793+AP793+AQ793+AR793+AS793+AU793+BG793</f>
        <v>26</v>
      </c>
      <c r="CP793" s="225">
        <f>+SUM(I794:I799)-I800</f>
        <v>10.5</v>
      </c>
      <c r="CQ793" s="225">
        <f>+SUM(J794:J799)-J800</f>
        <v>2.5</v>
      </c>
      <c r="CR793" s="225">
        <f>+SUM(K794:K799)-K800</f>
        <v>2.5</v>
      </c>
      <c r="CS793" s="182"/>
      <c r="CT793" s="182"/>
      <c r="CU793" s="182"/>
      <c r="CV793" s="182"/>
      <c r="CW793" s="182"/>
      <c r="CX793" s="182"/>
      <c r="CY793" s="182"/>
      <c r="CZ793" s="182"/>
      <c r="DA793" s="182"/>
    </row>
    <row r="794" spans="1:105" s="120" customFormat="1" ht="15" customHeight="1">
      <c r="A794" s="228"/>
      <c r="B794" s="277"/>
      <c r="C794" s="280"/>
      <c r="D794" s="237"/>
      <c r="E794" s="237"/>
      <c r="F794" s="242" t="s">
        <v>82</v>
      </c>
      <c r="G794" s="121">
        <v>1.5</v>
      </c>
      <c r="H794" s="83"/>
      <c r="I794" s="83"/>
      <c r="J794" s="83">
        <v>2</v>
      </c>
      <c r="K794" s="83">
        <v>2</v>
      </c>
      <c r="L794" s="83">
        <v>2</v>
      </c>
      <c r="M794" s="83">
        <v>2</v>
      </c>
      <c r="N794" s="83">
        <v>2</v>
      </c>
      <c r="O794" s="83"/>
      <c r="P794" s="83">
        <v>2.5</v>
      </c>
      <c r="Q794" s="83">
        <v>2.5</v>
      </c>
      <c r="R794" s="83">
        <v>2.5</v>
      </c>
      <c r="S794" s="83">
        <v>2.5</v>
      </c>
      <c r="T794" s="83">
        <v>2.5</v>
      </c>
      <c r="U794" s="83"/>
      <c r="V794" s="83"/>
      <c r="W794" s="83">
        <v>1.5</v>
      </c>
      <c r="X794" s="83">
        <v>1.5</v>
      </c>
      <c r="Y794" s="83">
        <v>0.5</v>
      </c>
      <c r="Z794" s="83">
        <v>1</v>
      </c>
      <c r="AA794" s="83">
        <v>1</v>
      </c>
      <c r="AB794" s="83">
        <v>1</v>
      </c>
      <c r="AC794" s="79"/>
      <c r="AD794" s="79">
        <v>1</v>
      </c>
      <c r="AE794" s="79">
        <v>1</v>
      </c>
      <c r="AF794" s="79"/>
      <c r="AG794" s="79"/>
      <c r="AH794" s="79"/>
      <c r="AI794" s="79"/>
      <c r="AJ794" s="79"/>
      <c r="AK794" s="79"/>
      <c r="AL794" s="79"/>
      <c r="AM794" s="240"/>
      <c r="AN794" s="240"/>
      <c r="AO794" s="240"/>
      <c r="AP794" s="240"/>
      <c r="AQ794" s="240"/>
      <c r="AR794" s="240"/>
      <c r="AS794" s="240"/>
      <c r="AT794" s="256"/>
      <c r="AU794" s="256"/>
      <c r="AV794" s="259"/>
      <c r="AW794" s="259"/>
      <c r="AX794" s="256"/>
      <c r="AY794" s="256"/>
      <c r="AZ794" s="256"/>
      <c r="BA794" s="256"/>
      <c r="BB794" s="256"/>
      <c r="BC794" s="256"/>
      <c r="BD794" s="256"/>
      <c r="BE794" s="256"/>
      <c r="BF794" s="256"/>
      <c r="BG794" s="256"/>
      <c r="BH794" s="256"/>
      <c r="BI794" s="256"/>
      <c r="BJ794" s="256"/>
      <c r="BK794" s="256"/>
      <c r="BL794" s="262"/>
      <c r="BM794" s="262"/>
      <c r="BN794" s="262"/>
      <c r="BO794" s="262"/>
      <c r="BP794" s="262"/>
      <c r="BQ794" s="262"/>
      <c r="BR794" s="270"/>
      <c r="BS794" s="270"/>
      <c r="BT794" s="270"/>
      <c r="BU794" s="270"/>
      <c r="BV794" s="270"/>
      <c r="BW794" s="270"/>
      <c r="BX794" s="256"/>
      <c r="BY794" s="256"/>
      <c r="BZ794" s="256"/>
      <c r="CA794" s="267"/>
      <c r="CB794" s="267"/>
      <c r="CC794" s="274"/>
      <c r="CD794" s="267"/>
      <c r="CE794" s="267"/>
      <c r="CF794" s="267"/>
      <c r="CG794" s="267"/>
      <c r="CH794" s="267"/>
      <c r="CI794" s="267"/>
      <c r="CJ794" s="267"/>
      <c r="CK794" s="267"/>
      <c r="CL794" s="265"/>
      <c r="CM794" s="272"/>
      <c r="CN794" s="264"/>
      <c r="CO794" s="183"/>
      <c r="CP794" s="226"/>
      <c r="CQ794" s="226"/>
      <c r="CR794" s="226"/>
      <c r="CS794" s="182"/>
      <c r="CT794" s="182"/>
      <c r="CU794" s="182"/>
      <c r="CV794" s="182"/>
      <c r="CW794" s="182"/>
      <c r="CX794" s="182"/>
      <c r="CY794" s="182"/>
      <c r="CZ794" s="182"/>
      <c r="DA794" s="182"/>
    </row>
    <row r="795" spans="1:105" s="120" customFormat="1" ht="15" customHeight="1">
      <c r="A795" s="228"/>
      <c r="B795" s="277"/>
      <c r="C795" s="280"/>
      <c r="D795" s="237"/>
      <c r="E795" s="237"/>
      <c r="F795" s="243"/>
      <c r="G795" s="122">
        <v>2</v>
      </c>
      <c r="H795" s="84"/>
      <c r="I795" s="84">
        <v>4</v>
      </c>
      <c r="J795" s="84">
        <v>0.5</v>
      </c>
      <c r="K795" s="84">
        <v>0.5</v>
      </c>
      <c r="L795" s="84">
        <v>0.5</v>
      </c>
      <c r="M795" s="84">
        <v>0.5</v>
      </c>
      <c r="N795" s="84">
        <v>0.5</v>
      </c>
      <c r="O795" s="84"/>
      <c r="P795" s="84"/>
      <c r="Q795" s="84"/>
      <c r="R795" s="84"/>
      <c r="S795" s="84"/>
      <c r="T795" s="84"/>
      <c r="U795" s="84"/>
      <c r="V795" s="84"/>
      <c r="W795" s="84">
        <v>0.5</v>
      </c>
      <c r="X795" s="84">
        <v>0.5</v>
      </c>
      <c r="Y795" s="84">
        <v>0.5</v>
      </c>
      <c r="Z795" s="84">
        <v>0.5</v>
      </c>
      <c r="AA795" s="84">
        <v>0.5</v>
      </c>
      <c r="AB795" s="84">
        <v>0.5</v>
      </c>
      <c r="AC795" s="80"/>
      <c r="AD795" s="80">
        <v>0.5</v>
      </c>
      <c r="AE795" s="80">
        <v>0.5</v>
      </c>
      <c r="AF795" s="80"/>
      <c r="AG795" s="80"/>
      <c r="AH795" s="80"/>
      <c r="AI795" s="80"/>
      <c r="AJ795" s="80"/>
      <c r="AK795" s="80"/>
      <c r="AL795" s="80"/>
      <c r="AM795" s="240"/>
      <c r="AN795" s="240"/>
      <c r="AO795" s="240"/>
      <c r="AP795" s="240"/>
      <c r="AQ795" s="240"/>
      <c r="AR795" s="240"/>
      <c r="AS795" s="240"/>
      <c r="AT795" s="256"/>
      <c r="AU795" s="256"/>
      <c r="AV795" s="259"/>
      <c r="AW795" s="259"/>
      <c r="AX795" s="256"/>
      <c r="AY795" s="256"/>
      <c r="AZ795" s="256"/>
      <c r="BA795" s="256"/>
      <c r="BB795" s="256"/>
      <c r="BC795" s="256"/>
      <c r="BD795" s="256"/>
      <c r="BE795" s="256"/>
      <c r="BF795" s="256"/>
      <c r="BG795" s="256"/>
      <c r="BH795" s="256"/>
      <c r="BI795" s="256"/>
      <c r="BJ795" s="256"/>
      <c r="BK795" s="256"/>
      <c r="BL795" s="262"/>
      <c r="BM795" s="262"/>
      <c r="BN795" s="262"/>
      <c r="BO795" s="262"/>
      <c r="BP795" s="262"/>
      <c r="BQ795" s="262"/>
      <c r="BR795" s="270"/>
      <c r="BS795" s="270"/>
      <c r="BT795" s="270"/>
      <c r="BU795" s="270"/>
      <c r="BV795" s="270"/>
      <c r="BW795" s="270"/>
      <c r="BX795" s="256"/>
      <c r="BY795" s="256"/>
      <c r="BZ795" s="256"/>
      <c r="CA795" s="267"/>
      <c r="CB795" s="267"/>
      <c r="CC795" s="274"/>
      <c r="CD795" s="267"/>
      <c r="CE795" s="267"/>
      <c r="CF795" s="267"/>
      <c r="CG795" s="267"/>
      <c r="CH795" s="267"/>
      <c r="CI795" s="267"/>
      <c r="CJ795" s="267"/>
      <c r="CK795" s="267"/>
      <c r="CL795" s="265"/>
      <c r="CM795" s="272"/>
      <c r="CN795" s="264"/>
      <c r="CO795" s="183"/>
      <c r="CP795" s="226"/>
      <c r="CQ795" s="226"/>
      <c r="CR795" s="226"/>
      <c r="CS795" s="182"/>
      <c r="CT795" s="182"/>
      <c r="CU795" s="182"/>
      <c r="CV795" s="182"/>
      <c r="CW795" s="182"/>
      <c r="CX795" s="182"/>
      <c r="CY795" s="182"/>
      <c r="CZ795" s="182"/>
      <c r="DA795" s="182"/>
    </row>
    <row r="796" spans="1:105" s="120" customFormat="1" ht="15" customHeight="1">
      <c r="A796" s="228"/>
      <c r="B796" s="277"/>
      <c r="C796" s="280"/>
      <c r="D796" s="237"/>
      <c r="E796" s="237"/>
      <c r="F796" s="243"/>
      <c r="G796" s="122">
        <v>2.1</v>
      </c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240"/>
      <c r="AN796" s="240"/>
      <c r="AO796" s="240"/>
      <c r="AP796" s="240"/>
      <c r="AQ796" s="240"/>
      <c r="AR796" s="240"/>
      <c r="AS796" s="240"/>
      <c r="AT796" s="256"/>
      <c r="AU796" s="256"/>
      <c r="AV796" s="259"/>
      <c r="AW796" s="259"/>
      <c r="AX796" s="256"/>
      <c r="AY796" s="256"/>
      <c r="AZ796" s="256"/>
      <c r="BA796" s="256"/>
      <c r="BB796" s="256"/>
      <c r="BC796" s="256"/>
      <c r="BD796" s="256"/>
      <c r="BE796" s="256"/>
      <c r="BF796" s="256"/>
      <c r="BG796" s="256"/>
      <c r="BH796" s="256"/>
      <c r="BI796" s="256"/>
      <c r="BJ796" s="256"/>
      <c r="BK796" s="256"/>
      <c r="BL796" s="262"/>
      <c r="BM796" s="262"/>
      <c r="BN796" s="262"/>
      <c r="BO796" s="262"/>
      <c r="BP796" s="262"/>
      <c r="BQ796" s="262"/>
      <c r="BR796" s="270"/>
      <c r="BS796" s="270"/>
      <c r="BT796" s="270"/>
      <c r="BU796" s="270"/>
      <c r="BV796" s="270"/>
      <c r="BW796" s="270"/>
      <c r="BX796" s="256"/>
      <c r="BY796" s="256"/>
      <c r="BZ796" s="256"/>
      <c r="CA796" s="267"/>
      <c r="CB796" s="267"/>
      <c r="CC796" s="274"/>
      <c r="CD796" s="267"/>
      <c r="CE796" s="267"/>
      <c r="CF796" s="267"/>
      <c r="CG796" s="267"/>
      <c r="CH796" s="267"/>
      <c r="CI796" s="267"/>
      <c r="CJ796" s="267"/>
      <c r="CK796" s="267"/>
      <c r="CL796" s="265"/>
      <c r="CM796" s="272"/>
      <c r="CN796" s="264"/>
      <c r="CO796" s="183"/>
      <c r="CP796" s="226"/>
      <c r="CQ796" s="226"/>
      <c r="CR796" s="226"/>
      <c r="CS796" s="182"/>
      <c r="CT796" s="182"/>
      <c r="CU796" s="182"/>
      <c r="CV796" s="182"/>
      <c r="CW796" s="182"/>
      <c r="CX796" s="182"/>
      <c r="CY796" s="182"/>
      <c r="CZ796" s="182"/>
      <c r="DA796" s="182"/>
    </row>
    <row r="797" spans="1:105" s="120" customFormat="1" ht="15" customHeight="1">
      <c r="A797" s="228"/>
      <c r="B797" s="277"/>
      <c r="C797" s="280"/>
      <c r="D797" s="237"/>
      <c r="E797" s="237"/>
      <c r="F797" s="243"/>
      <c r="G797" s="122">
        <v>2.7</v>
      </c>
      <c r="H797" s="84"/>
      <c r="I797" s="84">
        <v>6.5</v>
      </c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240"/>
      <c r="AN797" s="240"/>
      <c r="AO797" s="240"/>
      <c r="AP797" s="240"/>
      <c r="AQ797" s="240"/>
      <c r="AR797" s="240"/>
      <c r="AS797" s="240"/>
      <c r="AT797" s="256"/>
      <c r="AU797" s="256"/>
      <c r="AV797" s="259"/>
      <c r="AW797" s="259"/>
      <c r="AX797" s="256"/>
      <c r="AY797" s="256"/>
      <c r="AZ797" s="256"/>
      <c r="BA797" s="256"/>
      <c r="BB797" s="256"/>
      <c r="BC797" s="256"/>
      <c r="BD797" s="256"/>
      <c r="BE797" s="256"/>
      <c r="BF797" s="256"/>
      <c r="BG797" s="256"/>
      <c r="BH797" s="256"/>
      <c r="BI797" s="256"/>
      <c r="BJ797" s="256"/>
      <c r="BK797" s="256"/>
      <c r="BL797" s="262"/>
      <c r="BM797" s="262"/>
      <c r="BN797" s="262"/>
      <c r="BO797" s="262"/>
      <c r="BP797" s="262"/>
      <c r="BQ797" s="262"/>
      <c r="BR797" s="270"/>
      <c r="BS797" s="270"/>
      <c r="BT797" s="270"/>
      <c r="BU797" s="270"/>
      <c r="BV797" s="270"/>
      <c r="BW797" s="270"/>
      <c r="BX797" s="256"/>
      <c r="BY797" s="256"/>
      <c r="BZ797" s="256"/>
      <c r="CA797" s="267"/>
      <c r="CB797" s="267"/>
      <c r="CC797" s="274"/>
      <c r="CD797" s="267"/>
      <c r="CE797" s="267"/>
      <c r="CF797" s="267"/>
      <c r="CG797" s="267"/>
      <c r="CH797" s="267"/>
      <c r="CI797" s="267"/>
      <c r="CJ797" s="267"/>
      <c r="CK797" s="267"/>
      <c r="CL797" s="265"/>
      <c r="CM797" s="272"/>
      <c r="CN797" s="264"/>
      <c r="CO797" s="183"/>
      <c r="CP797" s="226"/>
      <c r="CQ797" s="226"/>
      <c r="CR797" s="226"/>
      <c r="CS797" s="182"/>
      <c r="CT797" s="182"/>
      <c r="CU797" s="182"/>
      <c r="CV797" s="182"/>
      <c r="CW797" s="182"/>
      <c r="CX797" s="182"/>
      <c r="CY797" s="182"/>
      <c r="CZ797" s="182"/>
      <c r="DA797" s="182"/>
    </row>
    <row r="798" spans="1:105" s="120" customFormat="1" ht="15" customHeight="1">
      <c r="A798" s="228"/>
      <c r="B798" s="277"/>
      <c r="C798" s="280"/>
      <c r="D798" s="237"/>
      <c r="E798" s="237"/>
      <c r="F798" s="243"/>
      <c r="G798" s="122">
        <v>3</v>
      </c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240"/>
      <c r="AN798" s="240"/>
      <c r="AO798" s="240"/>
      <c r="AP798" s="240"/>
      <c r="AQ798" s="240"/>
      <c r="AR798" s="240"/>
      <c r="AS798" s="240"/>
      <c r="AT798" s="256"/>
      <c r="AU798" s="256"/>
      <c r="AV798" s="259"/>
      <c r="AW798" s="259"/>
      <c r="AX798" s="256"/>
      <c r="AY798" s="256"/>
      <c r="AZ798" s="256"/>
      <c r="BA798" s="256"/>
      <c r="BB798" s="256"/>
      <c r="BC798" s="256"/>
      <c r="BD798" s="256"/>
      <c r="BE798" s="256"/>
      <c r="BF798" s="256"/>
      <c r="BG798" s="256"/>
      <c r="BH798" s="256"/>
      <c r="BI798" s="256"/>
      <c r="BJ798" s="256"/>
      <c r="BK798" s="256"/>
      <c r="BL798" s="262"/>
      <c r="BM798" s="262"/>
      <c r="BN798" s="262"/>
      <c r="BO798" s="262"/>
      <c r="BP798" s="262"/>
      <c r="BQ798" s="262"/>
      <c r="BR798" s="270"/>
      <c r="BS798" s="270"/>
      <c r="BT798" s="270"/>
      <c r="BU798" s="270"/>
      <c r="BV798" s="270"/>
      <c r="BW798" s="270"/>
      <c r="BX798" s="256"/>
      <c r="BY798" s="256"/>
      <c r="BZ798" s="256"/>
      <c r="CA798" s="267"/>
      <c r="CB798" s="267"/>
      <c r="CC798" s="274"/>
      <c r="CD798" s="267"/>
      <c r="CE798" s="267"/>
      <c r="CF798" s="267"/>
      <c r="CG798" s="267"/>
      <c r="CH798" s="267"/>
      <c r="CI798" s="267"/>
      <c r="CJ798" s="267"/>
      <c r="CK798" s="267"/>
      <c r="CL798" s="265"/>
      <c r="CM798" s="272"/>
      <c r="CN798" s="264"/>
      <c r="CO798" s="183"/>
      <c r="CP798" s="226"/>
      <c r="CQ798" s="226"/>
      <c r="CR798" s="226"/>
      <c r="CS798" s="182"/>
      <c r="CT798" s="182"/>
      <c r="CU798" s="182"/>
      <c r="CV798" s="182"/>
      <c r="CW798" s="182"/>
      <c r="CX798" s="182"/>
      <c r="CY798" s="182"/>
      <c r="CZ798" s="182"/>
      <c r="DA798" s="182"/>
    </row>
    <row r="799" spans="1:105" s="120" customFormat="1" ht="15" customHeight="1">
      <c r="A799" s="228"/>
      <c r="B799" s="277"/>
      <c r="C799" s="280"/>
      <c r="D799" s="237"/>
      <c r="E799" s="237"/>
      <c r="F799" s="244"/>
      <c r="G799" s="123">
        <v>3.9</v>
      </c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1"/>
      <c r="AD799" s="81"/>
      <c r="AE799" s="81"/>
      <c r="AF799" s="81"/>
      <c r="AG799" s="81"/>
      <c r="AH799" s="81"/>
      <c r="AI799" s="81"/>
      <c r="AJ799" s="81"/>
      <c r="AK799" s="81"/>
      <c r="AL799" s="81"/>
      <c r="AM799" s="240"/>
      <c r="AN799" s="240"/>
      <c r="AO799" s="240"/>
      <c r="AP799" s="240"/>
      <c r="AQ799" s="240"/>
      <c r="AR799" s="240"/>
      <c r="AS799" s="240"/>
      <c r="AT799" s="256"/>
      <c r="AU799" s="256"/>
      <c r="AV799" s="259"/>
      <c r="AW799" s="259"/>
      <c r="AX799" s="256"/>
      <c r="AY799" s="256"/>
      <c r="AZ799" s="256"/>
      <c r="BA799" s="256"/>
      <c r="BB799" s="256"/>
      <c r="BC799" s="256"/>
      <c r="BD799" s="256"/>
      <c r="BE799" s="256"/>
      <c r="BF799" s="256"/>
      <c r="BG799" s="256"/>
      <c r="BH799" s="256"/>
      <c r="BI799" s="256"/>
      <c r="BJ799" s="256"/>
      <c r="BK799" s="256"/>
      <c r="BL799" s="262"/>
      <c r="BM799" s="262"/>
      <c r="BN799" s="262"/>
      <c r="BO799" s="262"/>
      <c r="BP799" s="262"/>
      <c r="BQ799" s="262"/>
      <c r="BR799" s="270"/>
      <c r="BS799" s="270"/>
      <c r="BT799" s="270"/>
      <c r="BU799" s="270"/>
      <c r="BV799" s="270"/>
      <c r="BW799" s="270"/>
      <c r="BX799" s="256"/>
      <c r="BY799" s="256"/>
      <c r="BZ799" s="256"/>
      <c r="CA799" s="267"/>
      <c r="CB799" s="267"/>
      <c r="CC799" s="274"/>
      <c r="CD799" s="267"/>
      <c r="CE799" s="267"/>
      <c r="CF799" s="267"/>
      <c r="CG799" s="267"/>
      <c r="CH799" s="267"/>
      <c r="CI799" s="267"/>
      <c r="CJ799" s="267"/>
      <c r="CK799" s="267"/>
      <c r="CL799" s="265"/>
      <c r="CM799" s="272"/>
      <c r="CN799" s="264"/>
      <c r="CO799" s="183"/>
      <c r="CP799" s="226"/>
      <c r="CQ799" s="226"/>
      <c r="CR799" s="226"/>
      <c r="CS799" s="182"/>
      <c r="CT799" s="182"/>
      <c r="CU799" s="182"/>
      <c r="CV799" s="182"/>
      <c r="CW799" s="182"/>
      <c r="CX799" s="182"/>
      <c r="CY799" s="182"/>
      <c r="CZ799" s="182"/>
      <c r="DA799" s="182"/>
    </row>
    <row r="800" spans="1:105" s="120" customFormat="1" ht="15" customHeight="1" thickBot="1">
      <c r="A800" s="229"/>
      <c r="B800" s="278"/>
      <c r="C800" s="281"/>
      <c r="D800" s="238"/>
      <c r="E800" s="238"/>
      <c r="F800" s="245" t="s">
        <v>83</v>
      </c>
      <c r="G800" s="246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241"/>
      <c r="AN800" s="241"/>
      <c r="AO800" s="241"/>
      <c r="AP800" s="241"/>
      <c r="AQ800" s="241"/>
      <c r="AR800" s="241"/>
      <c r="AS800" s="241"/>
      <c r="AT800" s="257"/>
      <c r="AU800" s="257"/>
      <c r="AV800" s="260"/>
      <c r="AW800" s="260"/>
      <c r="AX800" s="257"/>
      <c r="AY800" s="257"/>
      <c r="AZ800" s="257"/>
      <c r="BA800" s="257"/>
      <c r="BB800" s="257"/>
      <c r="BC800" s="257"/>
      <c r="BD800" s="257"/>
      <c r="BE800" s="257"/>
      <c r="BF800" s="257"/>
      <c r="BG800" s="257"/>
      <c r="BH800" s="257"/>
      <c r="BI800" s="257"/>
      <c r="BJ800" s="257"/>
      <c r="BK800" s="257"/>
      <c r="BL800" s="263"/>
      <c r="BM800" s="263"/>
      <c r="BN800" s="263"/>
      <c r="BO800" s="263"/>
      <c r="BP800" s="263"/>
      <c r="BQ800" s="263"/>
      <c r="BR800" s="271"/>
      <c r="BS800" s="271"/>
      <c r="BT800" s="271"/>
      <c r="BU800" s="271"/>
      <c r="BV800" s="271"/>
      <c r="BW800" s="271"/>
      <c r="BX800" s="257"/>
      <c r="BY800" s="257"/>
      <c r="BZ800" s="257"/>
      <c r="CA800" s="268"/>
      <c r="CB800" s="268"/>
      <c r="CC800" s="275"/>
      <c r="CD800" s="268"/>
      <c r="CE800" s="268"/>
      <c r="CF800" s="268"/>
      <c r="CG800" s="268"/>
      <c r="CH800" s="268"/>
      <c r="CI800" s="268"/>
      <c r="CJ800" s="268"/>
      <c r="CK800" s="268"/>
      <c r="CL800" s="265"/>
      <c r="CM800" s="272"/>
      <c r="CN800" s="264"/>
      <c r="CO800" s="183"/>
      <c r="CP800" s="226"/>
      <c r="CQ800" s="226"/>
      <c r="CR800" s="226"/>
      <c r="CS800" s="182"/>
      <c r="CT800" s="182"/>
      <c r="CU800" s="182"/>
      <c r="CV800" s="182"/>
      <c r="CW800" s="182"/>
      <c r="CX800" s="182"/>
      <c r="CY800" s="182"/>
      <c r="CZ800" s="182"/>
      <c r="DA800" s="182"/>
    </row>
    <row r="801" spans="1:105" s="120" customFormat="1" ht="15" customHeight="1">
      <c r="A801" s="227">
        <f t="shared" ref="A801" si="296">A793+1</f>
        <v>99</v>
      </c>
      <c r="B801" s="276" t="s">
        <v>170</v>
      </c>
      <c r="C801" s="279" t="s">
        <v>171</v>
      </c>
      <c r="D801" s="236">
        <v>43210</v>
      </c>
      <c r="E801" s="236" t="s">
        <v>1201</v>
      </c>
      <c r="F801" s="253" t="s">
        <v>80</v>
      </c>
      <c r="G801" s="254"/>
      <c r="H801" s="82" t="s">
        <v>69</v>
      </c>
      <c r="I801" s="82"/>
      <c r="J801" s="82" t="s">
        <v>61</v>
      </c>
      <c r="K801" s="82" t="s">
        <v>61</v>
      </c>
      <c r="L801" s="82" t="s">
        <v>61</v>
      </c>
      <c r="M801" s="82" t="s">
        <v>67</v>
      </c>
      <c r="N801" s="82" t="s">
        <v>61</v>
      </c>
      <c r="O801" s="82"/>
      <c r="P801" s="82" t="s">
        <v>61</v>
      </c>
      <c r="Q801" s="82" t="s">
        <v>61</v>
      </c>
      <c r="R801" s="82" t="s">
        <v>61</v>
      </c>
      <c r="S801" s="82" t="s">
        <v>61</v>
      </c>
      <c r="T801" s="82" t="s">
        <v>61</v>
      </c>
      <c r="U801" s="82" t="s">
        <v>61</v>
      </c>
      <c r="V801" s="82"/>
      <c r="W801" s="82" t="s">
        <v>61</v>
      </c>
      <c r="X801" s="82" t="s">
        <v>61</v>
      </c>
      <c r="Y801" s="82" t="s">
        <v>61</v>
      </c>
      <c r="Z801" s="82" t="s">
        <v>61</v>
      </c>
      <c r="AA801" s="82" t="s">
        <v>61</v>
      </c>
      <c r="AB801" s="82" t="s">
        <v>61</v>
      </c>
      <c r="AC801" s="82"/>
      <c r="AD801" s="82" t="s">
        <v>60</v>
      </c>
      <c r="AE801" s="82" t="s">
        <v>60</v>
      </c>
      <c r="AF801" s="82" t="s">
        <v>60</v>
      </c>
      <c r="AG801" s="82" t="s">
        <v>60</v>
      </c>
      <c r="AH801" s="82" t="s">
        <v>67</v>
      </c>
      <c r="AI801" s="82" t="s">
        <v>1471</v>
      </c>
      <c r="AJ801" s="82"/>
      <c r="AK801" s="82" t="s">
        <v>61</v>
      </c>
      <c r="AL801" s="82" t="s">
        <v>61</v>
      </c>
      <c r="AM801" s="239">
        <f>COUNTIF(H801:AL801,"PH")+COUNTIF(H801:AL801,"PH/L")+COUNTIF(H801:AL801,"PM")</f>
        <v>0</v>
      </c>
      <c r="AN801" s="239">
        <f>COUNTIF(H801:AL801,"PD")+COUNTIF(H801:AL801,"PDD")+COUNTIF(H801:AL801,"P/DS")/2+COUNTIF(H801:AL801,"PMD")</f>
        <v>0</v>
      </c>
      <c r="AO801" s="239">
        <f>COUNTIF(H801:AL801,"PN")+COUNTIF(H801:AL801,"P/NS")/2+COUNTIF(H801:AL801,"PH")+COUNTIF(H801:AL801,"PH/F")/2+COUNTIF(H801:AL801,"PH/L")/2+COUNTIF(H801:AL801,"PM")</f>
        <v>0</v>
      </c>
      <c r="AP801" s="239">
        <f>COUNTIF(H801:AL801,"BH")+COUNTIF(H801:AL801,"AL/BL")+COUNTIF(H801:AL801,"UL/BL")+COUNTIF(H801:AL801,"BM")</f>
        <v>0</v>
      </c>
      <c r="AQ801" s="239">
        <f>COUNTIF(H801:AL801,"DS")+COUNTIF(H801:AL801,"AL/DS")/2+COUNTIF(H801:AL801,"UL/DS")/2+COUNTIF(H801:AL801,"CT")+COUNTIF(H801:AL801,"MD")</f>
        <v>4.5</v>
      </c>
      <c r="AR801" s="239">
        <f>COUNTIF(H801:AL801,"NS")+COUNTIF(H801:AL801,"AL/NS")/2+COUNTIF(H801:AL801,"UL/NS")/2+COUNTIF(H801:AL801,"BH")+COUNTIF(H801:AL801,"AL/BF")/2+COUNTIF(H801:AL801,"AL/BL")/2+COUNTIF(H801:AL801,"UL/BL")/2+COUNTIF(H801:AL801,"UL/BF")/2+COUNTIF(H801:AL801,"BM")</f>
        <v>18</v>
      </c>
      <c r="AS801" s="239">
        <f>COUNTIF(H801:AL801,"AL")+COUNTIF(H801:AL801,"AL/DS")/2+COUNTIF(H801:AL801,"AL/NS")/2+COUNTIF(H801:AL801,"NH")+COUNTIF(H801:AL801,"SL")+COUNTIF(H801:AL801,"NHD")+COUNTIF(H801:AL801,"B")+COUNTIF(H801:AL801,"HL")+COUNTIF(H801:AL801,"AL/BF")/2+COUNTIF(H801:AL801,"AL/BL")/2</f>
        <v>3</v>
      </c>
      <c r="AT801" s="255">
        <f>COUNTIF(H801:AL801,"PD")+COUNTIF(H801:AL801,"PN")+COUNTIF(H801:AL801,"P/DS")/2+COUNTIF(H801:AL801,"P/NS")/2+COUNTIF(H801:AL801,"DS")+COUNTIF(H801:AL801,"NS")+COUNTIF(H801:AL801,"AL")+COUNTIF(H801:AL801,"AL/DS")+COUNTIF(H801:AL801,"AL/NS")+COUNTIF(H801:AL801,"NH")+COUNTIF(H801:AL801,"SL")+COUNTIF(H801:AL801,"UL/DS")/2+COUNTIF(H801:AL801,"UL/NS")/2+COUNTIF(H801:AL801,"CT")+COUNTIF(H801:AL801,"NHD")+COUNTIF(H801:AL801,"PDD")+COUNTIF(H801:AL801,"B")+COUNTIF(H801:AL801,"HL")+COUNTIF(H801:AL801,"PH")+COUNTIF(H801:AL801,"BH")+COUNTIF(H801:AL801,"AL/BF")+COUNTIF(H801:AL801,"AL/BL")+COUNTIF(H801:AL801,"UL/BF")/2+COUNTIF(H801:AL801,"UL/BL")/2+COUNTIF(H801:AL801,"PH/F")/2+COUNTIF(H801:AL801,"PH/L")/2+COUNTIF(H801:AL801,"MD")+COUNTIF(H801:AL801,"PMD")+COUNTIF(H801:AL801,"PM")+COUNTIF(H801:AL801,"BM")</f>
        <v>25.5</v>
      </c>
      <c r="AU801" s="255">
        <f>COUNTIF(H801:AL801,"P/DS")/2+COUNTIF(H801:AL801,"P/NS")/2+COUNTIF(H801:AL801,"IL")+COUNTIF(H801:AL801,"NL")+COUNTIF(H801:AL801,"UL")+COUNTIF(H801:AL801,"UL/DS")/2+COUNTIF(H801:AL801,"UL/NS")/2+COUNTIF(H801:AL801,"KT")+COUNTIF(H801:AL801,"UL/BF")/2+COUNTIF(H801:AL801,"UL/BL")/2+COUNTIF(H801:AL801,"PH/F")/2+COUNTIF(H801:AL801,"PH/L")/2+COUNTIF(H801:AL801,"NB")</f>
        <v>0.5</v>
      </c>
      <c r="AV801" s="258">
        <f>COUNTIF(H801:AL801,"PN")+COUNTIF(H801:AL801,"TVD")+COUNTIF(H801:AL801,"PH")+COUNTIF(H801:AL801,"PM")+COUNTIF(H801:AL801,"PDD")-COUNTIFS(H801:AL801,"PN",H808:AL808,"&gt;=3")-COUNTIFS(H801:AL801,"PM",H808:AL808,"&gt;=3")</f>
        <v>0</v>
      </c>
      <c r="AW801" s="258">
        <f>COUNTIF(H801:AL801,"NS")+COUNTIF(H801:AL801,"D")+COUNTIF(H801:AL801,"BH")+COUNTIF(H801:AL801,"NHD")+COUNTIF(H801:AL801,"BM")-COUNTIFS(H801:AL801,"NS",H808:AL808,"&gt;=3")-COUNTIFS(H801:AL801,"BH",H808:AL808,"&gt;=3")-COUNTIFS(H801:AL801,"BM",H808:AL808,"&gt;=3")</f>
        <v>18</v>
      </c>
      <c r="AX801" s="255">
        <f>COUNTIF(H801:AL801,"AL")+COUNTIF(H801:AL801,"AL/DS")/2+COUNTIF(H801:AL801,"AL/NS")/2+COUNTIF(H801:AL801,"AL/BF")+COUNTIF(H801:AL801,"AL/BL")/2</f>
        <v>2</v>
      </c>
      <c r="AY801" s="255">
        <f>COUNTIF(H801:AL801,"SL")</f>
        <v>0</v>
      </c>
      <c r="AZ801" s="255">
        <f>COUNTIF(H801:AL801,"NH")</f>
        <v>1</v>
      </c>
      <c r="BA801" s="255">
        <f>COUNTIF(H801:AL801,"HL")</f>
        <v>0</v>
      </c>
      <c r="BB801" s="255">
        <f>COUNTIF(G801:AL801,"P/DS")/2+COUNTIF(G801:AL801,"P/NS")/2+COUNTIF(G801:AL801,"UL")+COUNTIF(G801:AL801,"UL/DS")/2+COUNTIF(G801:AL801,"UL/NS")/2+COUNTIF(G801:AL801,"UL/BL")/2+COUNTIF(G801:AL801,"UL/BF")/2+COUNTIF(G801:AL801,"PH/F")/2+COUNTIF(G801:AL801,"PH/L")/2</f>
        <v>0.5</v>
      </c>
      <c r="BC801" s="255">
        <f>COUNTIF(H801:AL801,"NB")</f>
        <v>0</v>
      </c>
      <c r="BD801" s="255">
        <f>COUNTIF(H801:AL801,"NL")</f>
        <v>0</v>
      </c>
      <c r="BE801" s="255">
        <f>COUNTIF(H801:AL801,"IL")</f>
        <v>0</v>
      </c>
      <c r="BF801" s="255">
        <f>COUNTIF(H801:AL801,"KT")</f>
        <v>0</v>
      </c>
      <c r="BG801" s="255">
        <f>COUNTIF(H801:AL801,"L70")</f>
        <v>0</v>
      </c>
      <c r="BH801" s="255">
        <f>COUNTIF(H801:AL801,"MD")</f>
        <v>0</v>
      </c>
      <c r="BI801" s="255">
        <f>COUNTIF(H801:AL801,"PMD")</f>
        <v>0</v>
      </c>
      <c r="BJ801" s="255">
        <f>COUNTIF(H801:AL801,"PM")</f>
        <v>0</v>
      </c>
      <c r="BK801" s="255">
        <f>COUNTIF(H801:AL801,"BM")</f>
        <v>0</v>
      </c>
      <c r="BL801" s="261">
        <f>SUMIF(H801:AL801,"PD",H802:AL802)+SUMIF(H801:AL801,"PN",H802:AL802)+SUMIF(H801:AL801,"P/DS",H802:AL802)+SUMIF(H801:AL801,"PN/F",H802:AL802)+SUMIF(H801:AL801,"PN/L",H802:AL802)+SUMIF(H801:AL801,"TV",H802:AL802)+SUMIF(H801:AL801,"TVD",H802:AL802)+SUMIF(H801:AL801,"PDD",H802:AL802)</f>
        <v>0</v>
      </c>
      <c r="BM801" s="261">
        <f>SUMIF(H801:AL801,"PD",H803:AL803)+SUMIF(H801:AL801,"PN",H803:AL803)+SUMIF(H801:AL801,"P/DS",H803:AL803)+SUMIF(H801:AL801,"PN/F",H803:AL803)+SUMIF(H801:AL801,"PN/L",H803:AL803)+SUMIF(H801:AL801,"TV",H803:AL803)+SUMIF(H801:AL801,"TVD",H803:AL803)+SUMIF(H801:AL801,"PDD",H803:AL803)+SUMIF(H801:AL801,"PMD",H803:AL803)</f>
        <v>0</v>
      </c>
      <c r="BN801" s="261">
        <f>SUMIF(H801:AL801,"PD",H804:AL804)+SUMIF(H801:AL801,"PN",H804:AL804)+SUMIF(H801:AL801,"P/DS",H804:AL804)+SUMIF(H801:AL801,"PN/F",H804:AL804)+SUMIF(H801:AL801,"PN/L",H804:AL804)+SUMIF(H801:AL801,"TV",H804:AL804)+SUMIF(H801:AL801,"TVD",H804:AL804)</f>
        <v>0</v>
      </c>
      <c r="BO801" s="261">
        <f>SUMIF(H801:AL801,"PD",H805:AL805)+SUMIF(H801:AL801,"PN",H805:AL805)+SUMIF(H801:AL801,"P/DS",H805:AL805)+SUMIF(H801:AL801,"PN/F",H805:AL805)+SUMIF(H801:AL801,"PN/L",H805:AL805)+SUMIF(H801:AL801,"TV",H805:AL805)+SUMIF(H801:AL801,"TVD",H805:AL805)</f>
        <v>0</v>
      </c>
      <c r="BP801" s="261">
        <f>SUMIF(H801:AL801,"PD",H806:AL806)+SUMIF(H801:AL801,"PN",H806:AL806)+SUMIF(H801:AL801,"P/DS",H806:AL806)+SUMIF(H801:AL801,"PN/F",H806:AL806)+SUMIF(H801:AL801,"PN/L",H806:AL806)+SUMIF(H801:AL801,"TV",H806:AL806)+SUMIF(H801:AL801,"TVD",H806:AL806)+SUMIF(H801:AL801,"PDD",H806:AL806)+SUMIF(H801:AL801,"PH",H806:AL806)+SUMIF(H801:AL801,"PM",H806:AL806)</f>
        <v>0</v>
      </c>
      <c r="BQ801" s="261">
        <f>SUMIF(H801:AL801,"PD",H807:AL807)+SUMIF(H801:AL801,"PN",H807:AL807)+SUMIF(H801:AL801,"P/DS",H807:AL807)+SUMIF(H801:AL801,"PN/F",H807:AL807)+SUMIF(H801:AL801,"PN/L",H807:AL807)+SUMIF(H801:AL801,"TV",H807:AL807)+SUMIF(H801:AL801,"TVD",H807:AL807)+SUMIF(H801:AL801,"PDD",H807:AL807)+SUMIF(H801:AL801,"PH",H807:AL807)+SUMIF(H801:AL801,"PM",H807:AL807)</f>
        <v>0</v>
      </c>
      <c r="BR801" s="269">
        <f>SUM(H802:AL802)-BL801</f>
        <v>27.5</v>
      </c>
      <c r="BS801" s="269">
        <f>SUM(H803:AL803)-BM801</f>
        <v>8</v>
      </c>
      <c r="BT801" s="269">
        <f>SUM(H804:AL804)-BN801</f>
        <v>0</v>
      </c>
      <c r="BU801" s="269">
        <f>SUM(H805:AL805)-BO801</f>
        <v>0</v>
      </c>
      <c r="BV801" s="269">
        <f>SUM(H806:AL806)-BP801</f>
        <v>0</v>
      </c>
      <c r="BW801" s="269">
        <f>SUM(H807:AL807)-BQ801</f>
        <v>0</v>
      </c>
      <c r="BX801" s="255">
        <f>SUMIF(H801:AL801,"PD",H808:AL808)+SUMIF(H801:AL801,"PN",H808:AL808)+SUMIF(H801:AL801,"P/DS",H808:AL808)+SUMIF(H801:AL801,"PN/F",H808:AL808)+SUMIF(H801:AL801,"PN/L",H808:AL808)</f>
        <v>0</v>
      </c>
      <c r="BY801" s="255">
        <f>SUM(H808:AL808)-BX801</f>
        <v>0</v>
      </c>
      <c r="BZ801" s="255">
        <f t="shared" ref="BZ801" si="297">+SUM(BL801:BW808)</f>
        <v>35.5</v>
      </c>
      <c r="CA801" s="266">
        <f>(COUNTIFS(H801:AL801,"PD",H802:AL802,"&gt;=2"))*0.5-IF(CN801="VP",COUNTIFS($H$16:$AL$16,"SAT",H801:AL801,"PD",H802:AL802,"&gt;=2"))*0.5</f>
        <v>0</v>
      </c>
      <c r="CB801" s="266">
        <f>(COUNTIFS(H801:AL801,"PN",H803:AL803,"&gt;=0.5",H802:AL802,"&gt;=1.5"))*0.5+COUNTIFS(H801:AL801,"PDD",H803:AL803,"&gt;=0.5",H802:AL802,"&gt;=1.5")*0.5</f>
        <v>0</v>
      </c>
      <c r="CC801" s="273">
        <f>(COUNTIFS(H801:AL801,"TV",H803:AL803,"&gt;=10"))*0.5+(COUNTIFS(H801:AL801,"PMD",H803:AL803,"&gt;=2"))*0.5</f>
        <v>0</v>
      </c>
      <c r="CD801" s="266">
        <f>(COUNTIFS(H801:AL801,"TVD",H805:AL805,"&gt;=6.5",H803:AL803,"&gt;=3.5"))*0.5</f>
        <v>0</v>
      </c>
      <c r="CE801" s="266">
        <f>(COUNTIFS(H801:AL801,"PD",H806:AL806,"&gt;=10"))*0.5</f>
        <v>0</v>
      </c>
      <c r="CF801" s="266">
        <f>(COUNTIFS(H801:AL801,"PDD",H806:AL806,"&gt;=3.5",H807:AL807,"&gt;=6.5")+COUNTIFS(H801:AL801,"PH",H807:AL807,"&gt;=0.5",H806:AL806,"&gt;=1.5")+COUNTIFS(H801:AL801,"PM",H807:AL807,"&gt;=0.5",H806:AL806,"&gt;=1.5"))*0.5</f>
        <v>0</v>
      </c>
      <c r="CG801" s="266">
        <f>(COUNTIFS(H801:AL801,"DS",H802:AL802,"&gt;=2")+COUNTIFS(H801:AL801,"AL/DS",H802:AL802,"&gt;=2"))*0.5-IF(CN801="VP",COUNTIFS($H$16:$AL$16,"SAT",H801:AL801,"DS",H802:AL802,"&gt;=2"))*0.5</f>
        <v>0</v>
      </c>
      <c r="CH801" s="266">
        <f>(COUNTIFS(H801:AL801,"NS",H803:AL803,"&gt;=0.5",H802:AL802,"&gt;=1.5")+COUNTIFS(H801:AL801,"AL/NS",H803:AL803,"&gt;=0.5",H802:AL802,"&gt;=1.5")+COUNTIFS(H801:AL801,"NHD",H803:AL803,"&gt;=4.5",H806:AL806,"&gt;=2",H802:AL802,"&gt;=1.5"))*0.5</f>
        <v>6.5</v>
      </c>
      <c r="CI801" s="266">
        <f>(COUNTIF(H803:AL803,"&gt;=10")+COUNTIFS(H801:AL801,"MD",H803:AL803,"&gt;=2")-COUNTIFS(H801:AL801,"TV",H803:AL803,"&gt;=10"))*0.5</f>
        <v>0</v>
      </c>
      <c r="CJ801" s="266">
        <f>(COUNTIFS(H801:AL801,"D",H805:AL805,"&gt;=6.5",H803:AL803,"&gt;=3.5"))*0.5</f>
        <v>0</v>
      </c>
      <c r="CK801" s="266">
        <f>(COUNTIF(H806:AL806,"&gt;=10")-COUNTIFS(H801:AL801,"PD",H806:AL806,"&gt;=10"))*0.5</f>
        <v>0</v>
      </c>
      <c r="CL801" s="265">
        <f>(COUNTIFS(H801:AL801,"NHD",H806:AL806,"&gt;=3.5",H807:AL807,"&gt;=6.5")+COUNTIFS(H801:AL801,"BH",H806:AL806,"&gt;=1.5",H807:AL807,"&gt;=0.5")+COUNTIFS(H801:AL801,"BM",H806:AL806,"&gt;=1.5",H807:AL807,"&gt;=0.5")+COUNTIFS(H801:AL801,"D",H806:AL806,"&gt;=1.5",H807:AL807,"&gt;=0.5"))*0.5</f>
        <v>0</v>
      </c>
      <c r="CM801" s="272"/>
      <c r="CN801" s="264" t="s">
        <v>723</v>
      </c>
      <c r="CO801" s="183">
        <f t="shared" ref="CO801" si="298">+AM801+AN801+AO801+AP801+AQ801+AR801+AS801+AU801+BG801</f>
        <v>26</v>
      </c>
      <c r="CP801" s="225">
        <f>+SUM(I802:I807)-I808</f>
        <v>0</v>
      </c>
      <c r="CQ801" s="225">
        <f>+SUM(J802:J807)-J808</f>
        <v>2.5</v>
      </c>
      <c r="CR801" s="225">
        <f>+SUM(K802:K807)-K808</f>
        <v>2.5</v>
      </c>
      <c r="CS801" s="182"/>
      <c r="CT801" s="182"/>
      <c r="CU801" s="182"/>
      <c r="CV801" s="182"/>
      <c r="CW801" s="182"/>
      <c r="CX801" s="182"/>
      <c r="CY801" s="182"/>
      <c r="CZ801" s="182"/>
      <c r="DA801" s="182"/>
    </row>
    <row r="802" spans="1:105" s="120" customFormat="1" ht="15" customHeight="1">
      <c r="A802" s="228"/>
      <c r="B802" s="277"/>
      <c r="C802" s="280"/>
      <c r="D802" s="237"/>
      <c r="E802" s="237"/>
      <c r="F802" s="242" t="s">
        <v>82</v>
      </c>
      <c r="G802" s="121">
        <v>1.5</v>
      </c>
      <c r="H802" s="83"/>
      <c r="I802" s="83"/>
      <c r="J802" s="83">
        <v>2</v>
      </c>
      <c r="K802" s="83">
        <v>2</v>
      </c>
      <c r="L802" s="83">
        <v>2</v>
      </c>
      <c r="M802" s="83"/>
      <c r="N802" s="83">
        <v>2</v>
      </c>
      <c r="O802" s="83"/>
      <c r="P802" s="83">
        <v>2</v>
      </c>
      <c r="Q802" s="83">
        <v>2</v>
      </c>
      <c r="R802" s="83">
        <v>2</v>
      </c>
      <c r="S802" s="83">
        <v>2</v>
      </c>
      <c r="T802" s="83">
        <v>2</v>
      </c>
      <c r="U802" s="83">
        <v>2</v>
      </c>
      <c r="V802" s="83"/>
      <c r="W802" s="83">
        <v>1.5</v>
      </c>
      <c r="X802" s="83">
        <v>1.5</v>
      </c>
      <c r="Y802" s="83">
        <v>1.5</v>
      </c>
      <c r="Z802" s="83">
        <v>1</v>
      </c>
      <c r="AA802" s="83">
        <v>1</v>
      </c>
      <c r="AB802" s="83">
        <v>1</v>
      </c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240"/>
      <c r="AN802" s="240"/>
      <c r="AO802" s="240"/>
      <c r="AP802" s="240"/>
      <c r="AQ802" s="240"/>
      <c r="AR802" s="240"/>
      <c r="AS802" s="240"/>
      <c r="AT802" s="256"/>
      <c r="AU802" s="256"/>
      <c r="AV802" s="259"/>
      <c r="AW802" s="259"/>
      <c r="AX802" s="256"/>
      <c r="AY802" s="256"/>
      <c r="AZ802" s="256"/>
      <c r="BA802" s="256"/>
      <c r="BB802" s="256"/>
      <c r="BC802" s="256"/>
      <c r="BD802" s="256"/>
      <c r="BE802" s="256"/>
      <c r="BF802" s="256"/>
      <c r="BG802" s="256"/>
      <c r="BH802" s="256"/>
      <c r="BI802" s="256"/>
      <c r="BJ802" s="256"/>
      <c r="BK802" s="256"/>
      <c r="BL802" s="262"/>
      <c r="BM802" s="262"/>
      <c r="BN802" s="262"/>
      <c r="BO802" s="262"/>
      <c r="BP802" s="262"/>
      <c r="BQ802" s="262"/>
      <c r="BR802" s="270"/>
      <c r="BS802" s="270"/>
      <c r="BT802" s="270"/>
      <c r="BU802" s="270"/>
      <c r="BV802" s="270"/>
      <c r="BW802" s="270"/>
      <c r="BX802" s="256"/>
      <c r="BY802" s="256"/>
      <c r="BZ802" s="256"/>
      <c r="CA802" s="267"/>
      <c r="CB802" s="267"/>
      <c r="CC802" s="274"/>
      <c r="CD802" s="267"/>
      <c r="CE802" s="267"/>
      <c r="CF802" s="267"/>
      <c r="CG802" s="267"/>
      <c r="CH802" s="267"/>
      <c r="CI802" s="267"/>
      <c r="CJ802" s="267"/>
      <c r="CK802" s="267"/>
      <c r="CL802" s="265"/>
      <c r="CM802" s="272"/>
      <c r="CN802" s="264"/>
      <c r="CO802" s="183"/>
      <c r="CP802" s="226"/>
      <c r="CQ802" s="226"/>
      <c r="CR802" s="226"/>
      <c r="CS802" s="182"/>
      <c r="CT802" s="182"/>
      <c r="CU802" s="182"/>
      <c r="CV802" s="182"/>
      <c r="CW802" s="182"/>
      <c r="CX802" s="182"/>
      <c r="CY802" s="182"/>
      <c r="CZ802" s="182"/>
      <c r="DA802" s="182"/>
    </row>
    <row r="803" spans="1:105" s="120" customFormat="1" ht="15" customHeight="1">
      <c r="A803" s="228"/>
      <c r="B803" s="277"/>
      <c r="C803" s="280"/>
      <c r="D803" s="237"/>
      <c r="E803" s="237"/>
      <c r="F803" s="243"/>
      <c r="G803" s="122">
        <v>2</v>
      </c>
      <c r="H803" s="84"/>
      <c r="I803" s="84"/>
      <c r="J803" s="84">
        <v>0.5</v>
      </c>
      <c r="K803" s="84">
        <v>0.5</v>
      </c>
      <c r="L803" s="84">
        <v>0.5</v>
      </c>
      <c r="M803" s="84"/>
      <c r="N803" s="84">
        <v>0.5</v>
      </c>
      <c r="O803" s="84"/>
      <c r="P803" s="84">
        <v>0.5</v>
      </c>
      <c r="Q803" s="84">
        <v>0.5</v>
      </c>
      <c r="R803" s="84">
        <v>0.5</v>
      </c>
      <c r="S803" s="84">
        <v>0.5</v>
      </c>
      <c r="T803" s="84">
        <v>0.5</v>
      </c>
      <c r="U803" s="84">
        <v>0.5</v>
      </c>
      <c r="V803" s="84"/>
      <c r="W803" s="84">
        <v>0.5</v>
      </c>
      <c r="X803" s="84">
        <v>0.5</v>
      </c>
      <c r="Y803" s="84">
        <v>0.5</v>
      </c>
      <c r="Z803" s="84">
        <v>0.5</v>
      </c>
      <c r="AA803" s="84">
        <v>0.5</v>
      </c>
      <c r="AB803" s="84">
        <v>0.5</v>
      </c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240"/>
      <c r="AN803" s="240"/>
      <c r="AO803" s="240"/>
      <c r="AP803" s="240"/>
      <c r="AQ803" s="240"/>
      <c r="AR803" s="240"/>
      <c r="AS803" s="240"/>
      <c r="AT803" s="256"/>
      <c r="AU803" s="256"/>
      <c r="AV803" s="259"/>
      <c r="AW803" s="259"/>
      <c r="AX803" s="256"/>
      <c r="AY803" s="256"/>
      <c r="AZ803" s="256"/>
      <c r="BA803" s="256"/>
      <c r="BB803" s="256"/>
      <c r="BC803" s="256"/>
      <c r="BD803" s="256"/>
      <c r="BE803" s="256"/>
      <c r="BF803" s="256"/>
      <c r="BG803" s="256"/>
      <c r="BH803" s="256"/>
      <c r="BI803" s="256"/>
      <c r="BJ803" s="256"/>
      <c r="BK803" s="256"/>
      <c r="BL803" s="262"/>
      <c r="BM803" s="262"/>
      <c r="BN803" s="262"/>
      <c r="BO803" s="262"/>
      <c r="BP803" s="262"/>
      <c r="BQ803" s="262"/>
      <c r="BR803" s="270"/>
      <c r="BS803" s="270"/>
      <c r="BT803" s="270"/>
      <c r="BU803" s="270"/>
      <c r="BV803" s="270"/>
      <c r="BW803" s="270"/>
      <c r="BX803" s="256"/>
      <c r="BY803" s="256"/>
      <c r="BZ803" s="256"/>
      <c r="CA803" s="267"/>
      <c r="CB803" s="267"/>
      <c r="CC803" s="274"/>
      <c r="CD803" s="267"/>
      <c r="CE803" s="267"/>
      <c r="CF803" s="267"/>
      <c r="CG803" s="267"/>
      <c r="CH803" s="267"/>
      <c r="CI803" s="267"/>
      <c r="CJ803" s="267"/>
      <c r="CK803" s="267"/>
      <c r="CL803" s="265"/>
      <c r="CM803" s="272"/>
      <c r="CN803" s="264"/>
      <c r="CO803" s="183"/>
      <c r="CP803" s="226"/>
      <c r="CQ803" s="226"/>
      <c r="CR803" s="226"/>
      <c r="CS803" s="182"/>
      <c r="CT803" s="182"/>
      <c r="CU803" s="182"/>
      <c r="CV803" s="182"/>
      <c r="CW803" s="182"/>
      <c r="CX803" s="182"/>
      <c r="CY803" s="182"/>
      <c r="CZ803" s="182"/>
      <c r="DA803" s="182"/>
    </row>
    <row r="804" spans="1:105" s="120" customFormat="1" ht="15" customHeight="1">
      <c r="A804" s="228"/>
      <c r="B804" s="277"/>
      <c r="C804" s="280"/>
      <c r="D804" s="237"/>
      <c r="E804" s="237"/>
      <c r="F804" s="243"/>
      <c r="G804" s="122">
        <v>2.1</v>
      </c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240"/>
      <c r="AN804" s="240"/>
      <c r="AO804" s="240"/>
      <c r="AP804" s="240"/>
      <c r="AQ804" s="240"/>
      <c r="AR804" s="240"/>
      <c r="AS804" s="240"/>
      <c r="AT804" s="256"/>
      <c r="AU804" s="256"/>
      <c r="AV804" s="259"/>
      <c r="AW804" s="259"/>
      <c r="AX804" s="256"/>
      <c r="AY804" s="256"/>
      <c r="AZ804" s="256"/>
      <c r="BA804" s="256"/>
      <c r="BB804" s="256"/>
      <c r="BC804" s="256"/>
      <c r="BD804" s="256"/>
      <c r="BE804" s="256"/>
      <c r="BF804" s="256"/>
      <c r="BG804" s="256"/>
      <c r="BH804" s="256"/>
      <c r="BI804" s="256"/>
      <c r="BJ804" s="256"/>
      <c r="BK804" s="256"/>
      <c r="BL804" s="262"/>
      <c r="BM804" s="262"/>
      <c r="BN804" s="262"/>
      <c r="BO804" s="262"/>
      <c r="BP804" s="262"/>
      <c r="BQ804" s="262"/>
      <c r="BR804" s="270"/>
      <c r="BS804" s="270"/>
      <c r="BT804" s="270"/>
      <c r="BU804" s="270"/>
      <c r="BV804" s="270"/>
      <c r="BW804" s="270"/>
      <c r="BX804" s="256"/>
      <c r="BY804" s="256"/>
      <c r="BZ804" s="256"/>
      <c r="CA804" s="267"/>
      <c r="CB804" s="267"/>
      <c r="CC804" s="274"/>
      <c r="CD804" s="267"/>
      <c r="CE804" s="267"/>
      <c r="CF804" s="267"/>
      <c r="CG804" s="267"/>
      <c r="CH804" s="267"/>
      <c r="CI804" s="267"/>
      <c r="CJ804" s="267"/>
      <c r="CK804" s="267"/>
      <c r="CL804" s="265"/>
      <c r="CM804" s="272"/>
      <c r="CN804" s="264"/>
      <c r="CO804" s="183"/>
      <c r="CP804" s="226"/>
      <c r="CQ804" s="226"/>
      <c r="CR804" s="226"/>
      <c r="CS804" s="182"/>
      <c r="CT804" s="182"/>
      <c r="CU804" s="182"/>
      <c r="CV804" s="182"/>
      <c r="CW804" s="182"/>
      <c r="CX804" s="182"/>
      <c r="CY804" s="182"/>
      <c r="CZ804" s="182"/>
      <c r="DA804" s="182"/>
    </row>
    <row r="805" spans="1:105" s="120" customFormat="1" ht="15" customHeight="1">
      <c r="A805" s="228"/>
      <c r="B805" s="277"/>
      <c r="C805" s="280"/>
      <c r="D805" s="237"/>
      <c r="E805" s="237"/>
      <c r="F805" s="243"/>
      <c r="G805" s="122">
        <v>2.7</v>
      </c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240"/>
      <c r="AN805" s="240"/>
      <c r="AO805" s="240"/>
      <c r="AP805" s="240"/>
      <c r="AQ805" s="240"/>
      <c r="AR805" s="240"/>
      <c r="AS805" s="240"/>
      <c r="AT805" s="256"/>
      <c r="AU805" s="256"/>
      <c r="AV805" s="259"/>
      <c r="AW805" s="259"/>
      <c r="AX805" s="256"/>
      <c r="AY805" s="256"/>
      <c r="AZ805" s="256"/>
      <c r="BA805" s="256"/>
      <c r="BB805" s="256"/>
      <c r="BC805" s="256"/>
      <c r="BD805" s="256"/>
      <c r="BE805" s="256"/>
      <c r="BF805" s="256"/>
      <c r="BG805" s="256"/>
      <c r="BH805" s="256"/>
      <c r="BI805" s="256"/>
      <c r="BJ805" s="256"/>
      <c r="BK805" s="256"/>
      <c r="BL805" s="262"/>
      <c r="BM805" s="262"/>
      <c r="BN805" s="262"/>
      <c r="BO805" s="262"/>
      <c r="BP805" s="262"/>
      <c r="BQ805" s="262"/>
      <c r="BR805" s="270"/>
      <c r="BS805" s="270"/>
      <c r="BT805" s="270"/>
      <c r="BU805" s="270"/>
      <c r="BV805" s="270"/>
      <c r="BW805" s="270"/>
      <c r="BX805" s="256"/>
      <c r="BY805" s="256"/>
      <c r="BZ805" s="256"/>
      <c r="CA805" s="267"/>
      <c r="CB805" s="267"/>
      <c r="CC805" s="274"/>
      <c r="CD805" s="267"/>
      <c r="CE805" s="267"/>
      <c r="CF805" s="267"/>
      <c r="CG805" s="267"/>
      <c r="CH805" s="267"/>
      <c r="CI805" s="267"/>
      <c r="CJ805" s="267"/>
      <c r="CK805" s="267"/>
      <c r="CL805" s="265"/>
      <c r="CM805" s="272"/>
      <c r="CN805" s="264"/>
      <c r="CO805" s="183"/>
      <c r="CP805" s="226"/>
      <c r="CQ805" s="226"/>
      <c r="CR805" s="226"/>
      <c r="CS805" s="182"/>
      <c r="CT805" s="182"/>
      <c r="CU805" s="182"/>
      <c r="CV805" s="182"/>
      <c r="CW805" s="182"/>
      <c r="CX805" s="182"/>
      <c r="CY805" s="182"/>
      <c r="CZ805" s="182"/>
      <c r="DA805" s="182"/>
    </row>
    <row r="806" spans="1:105" s="120" customFormat="1" ht="15" customHeight="1">
      <c r="A806" s="228"/>
      <c r="B806" s="277"/>
      <c r="C806" s="280"/>
      <c r="D806" s="237"/>
      <c r="E806" s="237"/>
      <c r="F806" s="243"/>
      <c r="G806" s="122">
        <v>3</v>
      </c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240"/>
      <c r="AN806" s="240"/>
      <c r="AO806" s="240"/>
      <c r="AP806" s="240"/>
      <c r="AQ806" s="240"/>
      <c r="AR806" s="240"/>
      <c r="AS806" s="240"/>
      <c r="AT806" s="256"/>
      <c r="AU806" s="256"/>
      <c r="AV806" s="259"/>
      <c r="AW806" s="259"/>
      <c r="AX806" s="256"/>
      <c r="AY806" s="256"/>
      <c r="AZ806" s="256"/>
      <c r="BA806" s="256"/>
      <c r="BB806" s="256"/>
      <c r="BC806" s="256"/>
      <c r="BD806" s="256"/>
      <c r="BE806" s="256"/>
      <c r="BF806" s="256"/>
      <c r="BG806" s="256"/>
      <c r="BH806" s="256"/>
      <c r="BI806" s="256"/>
      <c r="BJ806" s="256"/>
      <c r="BK806" s="256"/>
      <c r="BL806" s="262"/>
      <c r="BM806" s="262"/>
      <c r="BN806" s="262"/>
      <c r="BO806" s="262"/>
      <c r="BP806" s="262"/>
      <c r="BQ806" s="262"/>
      <c r="BR806" s="270"/>
      <c r="BS806" s="270"/>
      <c r="BT806" s="270"/>
      <c r="BU806" s="270"/>
      <c r="BV806" s="270"/>
      <c r="BW806" s="270"/>
      <c r="BX806" s="256"/>
      <c r="BY806" s="256"/>
      <c r="BZ806" s="256"/>
      <c r="CA806" s="267"/>
      <c r="CB806" s="267"/>
      <c r="CC806" s="274"/>
      <c r="CD806" s="267"/>
      <c r="CE806" s="267"/>
      <c r="CF806" s="267"/>
      <c r="CG806" s="267"/>
      <c r="CH806" s="267"/>
      <c r="CI806" s="267"/>
      <c r="CJ806" s="267"/>
      <c r="CK806" s="267"/>
      <c r="CL806" s="265"/>
      <c r="CM806" s="272"/>
      <c r="CN806" s="264"/>
      <c r="CO806" s="183"/>
      <c r="CP806" s="226"/>
      <c r="CQ806" s="226"/>
      <c r="CR806" s="226"/>
      <c r="CS806" s="182"/>
      <c r="CT806" s="182"/>
      <c r="CU806" s="182"/>
      <c r="CV806" s="182"/>
      <c r="CW806" s="182"/>
      <c r="CX806" s="182"/>
      <c r="CY806" s="182"/>
      <c r="CZ806" s="182"/>
      <c r="DA806" s="182"/>
    </row>
    <row r="807" spans="1:105" s="120" customFormat="1" ht="15" customHeight="1">
      <c r="A807" s="228"/>
      <c r="B807" s="277"/>
      <c r="C807" s="280"/>
      <c r="D807" s="237"/>
      <c r="E807" s="237"/>
      <c r="F807" s="244"/>
      <c r="G807" s="123">
        <v>3.9</v>
      </c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1"/>
      <c r="AD807" s="81"/>
      <c r="AE807" s="81"/>
      <c r="AF807" s="81"/>
      <c r="AG807" s="81"/>
      <c r="AH807" s="81"/>
      <c r="AI807" s="81"/>
      <c r="AJ807" s="81"/>
      <c r="AK807" s="81"/>
      <c r="AL807" s="81"/>
      <c r="AM807" s="240"/>
      <c r="AN807" s="240"/>
      <c r="AO807" s="240"/>
      <c r="AP807" s="240"/>
      <c r="AQ807" s="240"/>
      <c r="AR807" s="240"/>
      <c r="AS807" s="240"/>
      <c r="AT807" s="256"/>
      <c r="AU807" s="256"/>
      <c r="AV807" s="259"/>
      <c r="AW807" s="259"/>
      <c r="AX807" s="256"/>
      <c r="AY807" s="256"/>
      <c r="AZ807" s="256"/>
      <c r="BA807" s="256"/>
      <c r="BB807" s="256"/>
      <c r="BC807" s="256"/>
      <c r="BD807" s="256"/>
      <c r="BE807" s="256"/>
      <c r="BF807" s="256"/>
      <c r="BG807" s="256"/>
      <c r="BH807" s="256"/>
      <c r="BI807" s="256"/>
      <c r="BJ807" s="256"/>
      <c r="BK807" s="256"/>
      <c r="BL807" s="262"/>
      <c r="BM807" s="262"/>
      <c r="BN807" s="262"/>
      <c r="BO807" s="262"/>
      <c r="BP807" s="262"/>
      <c r="BQ807" s="262"/>
      <c r="BR807" s="270"/>
      <c r="BS807" s="270"/>
      <c r="BT807" s="270"/>
      <c r="BU807" s="270"/>
      <c r="BV807" s="270"/>
      <c r="BW807" s="270"/>
      <c r="BX807" s="256"/>
      <c r="BY807" s="256"/>
      <c r="BZ807" s="256"/>
      <c r="CA807" s="267"/>
      <c r="CB807" s="267"/>
      <c r="CC807" s="274"/>
      <c r="CD807" s="267"/>
      <c r="CE807" s="267"/>
      <c r="CF807" s="267"/>
      <c r="CG807" s="267"/>
      <c r="CH807" s="267"/>
      <c r="CI807" s="267"/>
      <c r="CJ807" s="267"/>
      <c r="CK807" s="267"/>
      <c r="CL807" s="265"/>
      <c r="CM807" s="272"/>
      <c r="CN807" s="264"/>
      <c r="CO807" s="183"/>
      <c r="CP807" s="226"/>
      <c r="CQ807" s="226"/>
      <c r="CR807" s="226"/>
      <c r="CS807" s="182"/>
      <c r="CT807" s="182"/>
      <c r="CU807" s="182"/>
      <c r="CV807" s="182"/>
      <c r="CW807" s="182"/>
      <c r="CX807" s="182"/>
      <c r="CY807" s="182"/>
      <c r="CZ807" s="182"/>
      <c r="DA807" s="182"/>
    </row>
    <row r="808" spans="1:105" s="120" customFormat="1" ht="15" customHeight="1" thickBot="1">
      <c r="A808" s="229"/>
      <c r="B808" s="278"/>
      <c r="C808" s="281"/>
      <c r="D808" s="238"/>
      <c r="E808" s="238"/>
      <c r="F808" s="245" t="s">
        <v>83</v>
      </c>
      <c r="G808" s="246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241"/>
      <c r="AN808" s="241"/>
      <c r="AO808" s="241"/>
      <c r="AP808" s="241"/>
      <c r="AQ808" s="241"/>
      <c r="AR808" s="241"/>
      <c r="AS808" s="241"/>
      <c r="AT808" s="257"/>
      <c r="AU808" s="257"/>
      <c r="AV808" s="260"/>
      <c r="AW808" s="260"/>
      <c r="AX808" s="257"/>
      <c r="AY808" s="257"/>
      <c r="AZ808" s="257"/>
      <c r="BA808" s="257"/>
      <c r="BB808" s="257"/>
      <c r="BC808" s="257"/>
      <c r="BD808" s="257"/>
      <c r="BE808" s="257"/>
      <c r="BF808" s="257"/>
      <c r="BG808" s="257"/>
      <c r="BH808" s="257"/>
      <c r="BI808" s="257"/>
      <c r="BJ808" s="257"/>
      <c r="BK808" s="257"/>
      <c r="BL808" s="263"/>
      <c r="BM808" s="263"/>
      <c r="BN808" s="263"/>
      <c r="BO808" s="263"/>
      <c r="BP808" s="263"/>
      <c r="BQ808" s="263"/>
      <c r="BR808" s="271"/>
      <c r="BS808" s="271"/>
      <c r="BT808" s="271"/>
      <c r="BU808" s="271"/>
      <c r="BV808" s="271"/>
      <c r="BW808" s="271"/>
      <c r="BX808" s="257"/>
      <c r="BY808" s="257"/>
      <c r="BZ808" s="257"/>
      <c r="CA808" s="268"/>
      <c r="CB808" s="268"/>
      <c r="CC808" s="275"/>
      <c r="CD808" s="268"/>
      <c r="CE808" s="268"/>
      <c r="CF808" s="268"/>
      <c r="CG808" s="268"/>
      <c r="CH808" s="268"/>
      <c r="CI808" s="268"/>
      <c r="CJ808" s="268"/>
      <c r="CK808" s="268"/>
      <c r="CL808" s="265"/>
      <c r="CM808" s="272"/>
      <c r="CN808" s="264"/>
      <c r="CO808" s="183"/>
      <c r="CP808" s="226"/>
      <c r="CQ808" s="226"/>
      <c r="CR808" s="226"/>
      <c r="CS808" s="182"/>
      <c r="CT808" s="182"/>
      <c r="CU808" s="182"/>
      <c r="CV808" s="182"/>
      <c r="CW808" s="182"/>
      <c r="CX808" s="182"/>
      <c r="CY808" s="182"/>
      <c r="CZ808" s="182"/>
      <c r="DA808" s="182"/>
    </row>
    <row r="809" spans="1:105" s="120" customFormat="1" ht="15" customHeight="1">
      <c r="A809" s="227">
        <f t="shared" ref="A809" si="299">A801+1</f>
        <v>100</v>
      </c>
      <c r="B809" s="276" t="s">
        <v>174</v>
      </c>
      <c r="C809" s="279" t="s">
        <v>175</v>
      </c>
      <c r="D809" s="236">
        <v>43564</v>
      </c>
      <c r="E809" s="236" t="s">
        <v>1201</v>
      </c>
      <c r="F809" s="253" t="s">
        <v>80</v>
      </c>
      <c r="G809" s="254"/>
      <c r="H809" s="82" t="s">
        <v>69</v>
      </c>
      <c r="I809" s="82" t="s">
        <v>973</v>
      </c>
      <c r="J809" s="82" t="s">
        <v>61</v>
      </c>
      <c r="K809" s="82" t="s">
        <v>61</v>
      </c>
      <c r="L809" s="82" t="s">
        <v>61</v>
      </c>
      <c r="M809" s="82" t="s">
        <v>61</v>
      </c>
      <c r="N809" s="82" t="s">
        <v>61</v>
      </c>
      <c r="O809" s="82"/>
      <c r="P809" s="82" t="s">
        <v>61</v>
      </c>
      <c r="Q809" s="82" t="s">
        <v>61</v>
      </c>
      <c r="R809" s="82" t="s">
        <v>61</v>
      </c>
      <c r="S809" s="82" t="s">
        <v>61</v>
      </c>
      <c r="T809" s="82" t="s">
        <v>61</v>
      </c>
      <c r="U809" s="82" t="s">
        <v>61</v>
      </c>
      <c r="V809" s="82"/>
      <c r="W809" s="82" t="s">
        <v>60</v>
      </c>
      <c r="X809" s="82" t="s">
        <v>60</v>
      </c>
      <c r="Y809" s="82" t="s">
        <v>60</v>
      </c>
      <c r="Z809" s="82" t="s">
        <v>60</v>
      </c>
      <c r="AA809" s="82" t="s">
        <v>60</v>
      </c>
      <c r="AB809" s="82" t="s">
        <v>60</v>
      </c>
      <c r="AC809" s="82"/>
      <c r="AD809" s="82" t="s">
        <v>61</v>
      </c>
      <c r="AE809" s="82" t="s">
        <v>61</v>
      </c>
      <c r="AF809" s="82" t="s">
        <v>61</v>
      </c>
      <c r="AG809" s="82" t="s">
        <v>61</v>
      </c>
      <c r="AH809" s="82" t="s">
        <v>61</v>
      </c>
      <c r="AI809" s="82" t="s">
        <v>1471</v>
      </c>
      <c r="AJ809" s="82"/>
      <c r="AK809" s="82" t="s">
        <v>61</v>
      </c>
      <c r="AL809" s="82" t="s">
        <v>61</v>
      </c>
      <c r="AM809" s="239">
        <f>COUNTIF(H809:AL809,"PH")+COUNTIF(H809:AL809,"PH/L")+COUNTIF(H809:AL809,"PM")</f>
        <v>0</v>
      </c>
      <c r="AN809" s="239">
        <f>COUNTIF(H809:AL809,"PD")+COUNTIF(H809:AL809,"PDD")+COUNTIF(H809:AL809,"P/DS")/2+COUNTIF(H809:AL809,"PMD")</f>
        <v>0</v>
      </c>
      <c r="AO809" s="239">
        <f>COUNTIF(H809:AL809,"PN")+COUNTIF(H809:AL809,"P/NS")/2+COUNTIF(H809:AL809,"PH")+COUNTIF(H809:AL809,"PH/F")/2+COUNTIF(H809:AL809,"PH/L")/2+COUNTIF(H809:AL809,"PM")</f>
        <v>0</v>
      </c>
      <c r="AP809" s="239">
        <f>COUNTIF(H809:AL809,"BH")+COUNTIF(H809:AL809,"AL/BL")+COUNTIF(H809:AL809,"UL/BL")+COUNTIF(H809:AL809,"BM")</f>
        <v>0</v>
      </c>
      <c r="AQ809" s="239">
        <f>COUNTIF(H809:AL809,"DS")+COUNTIF(H809:AL809,"AL/DS")/2+COUNTIF(H809:AL809,"UL/DS")/2+COUNTIF(H809:AL809,"CT")+COUNTIF(H809:AL809,"MD")</f>
        <v>6.5</v>
      </c>
      <c r="AR809" s="239">
        <f>COUNTIF(H809:AL809,"NS")+COUNTIF(H809:AL809,"AL/NS")/2+COUNTIF(H809:AL809,"UL/NS")/2+COUNTIF(H809:AL809,"BH")+COUNTIF(H809:AL809,"AL/BF")/2+COUNTIF(H809:AL809,"AL/BL")/2+COUNTIF(H809:AL809,"UL/BL")/2+COUNTIF(H809:AL809,"UL/BF")/2+COUNTIF(H809:AL809,"BM")</f>
        <v>18</v>
      </c>
      <c r="AS809" s="239">
        <f>COUNTIF(H809:AL809,"AL")+COUNTIF(H809:AL809,"AL/DS")/2+COUNTIF(H809:AL809,"AL/NS")/2+COUNTIF(H809:AL809,"NH")+COUNTIF(H809:AL809,"SL")+COUNTIF(H809:AL809,"NHD")+COUNTIF(H809:AL809,"B")+COUNTIF(H809:AL809,"HL")+COUNTIF(H809:AL809,"AL/BF")/2+COUNTIF(H809:AL809,"AL/BL")/2</f>
        <v>1</v>
      </c>
      <c r="AT809" s="255">
        <f>COUNTIF(H809:AL809,"PD")+COUNTIF(H809:AL809,"PN")+COUNTIF(H809:AL809,"P/DS")/2+COUNTIF(H809:AL809,"P/NS")/2+COUNTIF(H809:AL809,"DS")+COUNTIF(H809:AL809,"NS")+COUNTIF(H809:AL809,"AL")+COUNTIF(H809:AL809,"AL/DS")+COUNTIF(H809:AL809,"AL/NS")+COUNTIF(H809:AL809,"NH")+COUNTIF(H809:AL809,"SL")+COUNTIF(H809:AL809,"UL/DS")/2+COUNTIF(H809:AL809,"UL/NS")/2+COUNTIF(H809:AL809,"CT")+COUNTIF(H809:AL809,"NHD")+COUNTIF(H809:AL809,"PDD")+COUNTIF(H809:AL809,"B")+COUNTIF(H809:AL809,"HL")+COUNTIF(H809:AL809,"PH")+COUNTIF(H809:AL809,"BH")+COUNTIF(H809:AL809,"AL/BF")+COUNTIF(H809:AL809,"AL/BL")+COUNTIF(H809:AL809,"UL/BF")/2+COUNTIF(H809:AL809,"UL/BL")/2+COUNTIF(H809:AL809,"PH/F")/2+COUNTIF(H809:AL809,"PH/L")/2+COUNTIF(H809:AL809,"MD")+COUNTIF(H809:AL809,"PMD")+COUNTIF(H809:AL809,"PM")+COUNTIF(H809:AL809,"BM")</f>
        <v>25.5</v>
      </c>
      <c r="AU809" s="255">
        <f>COUNTIF(H809:AL809,"P/DS")/2+COUNTIF(H809:AL809,"P/NS")/2+COUNTIF(H809:AL809,"IL")+COUNTIF(H809:AL809,"NL")+COUNTIF(H809:AL809,"UL")+COUNTIF(H809:AL809,"UL/DS")/2+COUNTIF(H809:AL809,"UL/NS")/2+COUNTIF(H809:AL809,"KT")+COUNTIF(H809:AL809,"UL/BF")/2+COUNTIF(H809:AL809,"UL/BL")/2+COUNTIF(H809:AL809,"PH/F")/2+COUNTIF(H809:AL809,"PH/L")/2+COUNTIF(H809:AL809,"NB")</f>
        <v>0.5</v>
      </c>
      <c r="AV809" s="258">
        <f>COUNTIF(H809:AL809,"PN")+COUNTIF(H809:AL809,"TVD")+COUNTIF(H809:AL809,"PH")+COUNTIF(H809:AL809,"PM")+COUNTIF(H809:AL809,"PDD")-COUNTIFS(H809:AL809,"PN",H816:AL816,"&gt;=3")-COUNTIFS(H809:AL809,"PM",H816:AL816,"&gt;=3")</f>
        <v>0</v>
      </c>
      <c r="AW809" s="258">
        <f>COUNTIF(H809:AL809,"NS")+COUNTIF(H809:AL809,"D")+COUNTIF(H809:AL809,"BH")+COUNTIF(H809:AL809,"NHD")+COUNTIF(H809:AL809,"BM")-COUNTIFS(H809:AL809,"NS",H816:AL816,"&gt;=3")-COUNTIFS(H809:AL809,"BH",H816:AL816,"&gt;=3")-COUNTIFS(H809:AL809,"BM",H816:AL816,"&gt;=3")</f>
        <v>19</v>
      </c>
      <c r="AX809" s="255">
        <f>COUNTIF(H809:AL809,"AL")+COUNTIF(H809:AL809,"AL/DS")/2+COUNTIF(H809:AL809,"AL/NS")/2+COUNTIF(H809:AL809,"AL/BF")+COUNTIF(H809:AL809,"AL/BL")/2</f>
        <v>0</v>
      </c>
      <c r="AY809" s="255">
        <f>COUNTIF(H809:AL809,"SL")</f>
        <v>0</v>
      </c>
      <c r="AZ809" s="255">
        <f>COUNTIF(H809:AL809,"NH")</f>
        <v>1</v>
      </c>
      <c r="BA809" s="255">
        <f>COUNTIF(H809:AL809,"HL")</f>
        <v>0</v>
      </c>
      <c r="BB809" s="255">
        <f>COUNTIF(G809:AL809,"P/DS")/2+COUNTIF(G809:AL809,"P/NS")/2+COUNTIF(G809:AL809,"UL")+COUNTIF(G809:AL809,"UL/DS")/2+COUNTIF(G809:AL809,"UL/NS")/2+COUNTIF(G809:AL809,"UL/BL")/2+COUNTIF(G809:AL809,"UL/BF")/2+COUNTIF(G809:AL809,"PH/F")/2+COUNTIF(G809:AL809,"PH/L")/2</f>
        <v>0.5</v>
      </c>
      <c r="BC809" s="255">
        <f>COUNTIF(H809:AL809,"NB")</f>
        <v>0</v>
      </c>
      <c r="BD809" s="255">
        <f>COUNTIF(H809:AL809,"NL")</f>
        <v>0</v>
      </c>
      <c r="BE809" s="255">
        <f>COUNTIF(H809:AL809,"IL")</f>
        <v>0</v>
      </c>
      <c r="BF809" s="255">
        <f>COUNTIF(H809:AL809,"KT")</f>
        <v>0</v>
      </c>
      <c r="BG809" s="255">
        <f>COUNTIF(H809:AL809,"L70")</f>
        <v>0</v>
      </c>
      <c r="BH809" s="255">
        <f>COUNTIF(H809:AL809,"MD")</f>
        <v>0</v>
      </c>
      <c r="BI809" s="255">
        <f>COUNTIF(H809:AL809,"PMD")</f>
        <v>0</v>
      </c>
      <c r="BJ809" s="255">
        <f>COUNTIF(H809:AL809,"PM")</f>
        <v>0</v>
      </c>
      <c r="BK809" s="255">
        <f>COUNTIF(H809:AL809,"BM")</f>
        <v>0</v>
      </c>
      <c r="BL809" s="261">
        <f>SUMIF(H809:AL809,"PD",H810:AL810)+SUMIF(H809:AL809,"PN",H810:AL810)+SUMIF(H809:AL809,"P/DS",H810:AL810)+SUMIF(H809:AL809,"PN/F",H810:AL810)+SUMIF(H809:AL809,"PN/L",H810:AL810)+SUMIF(H809:AL809,"TV",H810:AL810)+SUMIF(H809:AL809,"TVD",H810:AL810)+SUMIF(H809:AL809,"PDD",H810:AL810)</f>
        <v>0</v>
      </c>
      <c r="BM809" s="261">
        <f>SUMIF(H809:AL809,"PD",H811:AL811)+SUMIF(H809:AL809,"PN",H811:AL811)+SUMIF(H809:AL809,"P/DS",H811:AL811)+SUMIF(H809:AL809,"PN/F",H811:AL811)+SUMIF(H809:AL809,"PN/L",H811:AL811)+SUMIF(H809:AL809,"TV",H811:AL811)+SUMIF(H809:AL809,"TVD",H811:AL811)+SUMIF(H809:AL809,"PDD",H811:AL811)+SUMIF(H809:AL809,"PMD",H811:AL811)</f>
        <v>0</v>
      </c>
      <c r="BN809" s="261">
        <f>SUMIF(H809:AL809,"PD",H812:AL812)+SUMIF(H809:AL809,"PN",H812:AL812)+SUMIF(H809:AL809,"P/DS",H812:AL812)+SUMIF(H809:AL809,"PN/F",H812:AL812)+SUMIF(H809:AL809,"PN/L",H812:AL812)+SUMIF(H809:AL809,"TV",H812:AL812)+SUMIF(H809:AL809,"TVD",H812:AL812)</f>
        <v>0</v>
      </c>
      <c r="BO809" s="261">
        <f>SUMIF(H809:AL809,"PD",H813:AL813)+SUMIF(H809:AL809,"PN",H813:AL813)+SUMIF(H809:AL809,"P/DS",H813:AL813)+SUMIF(H809:AL809,"PN/F",H813:AL813)+SUMIF(H809:AL809,"PN/L",H813:AL813)+SUMIF(H809:AL809,"TV",H813:AL813)+SUMIF(H809:AL809,"TVD",H813:AL813)</f>
        <v>0</v>
      </c>
      <c r="BP809" s="261">
        <f>SUMIF(H809:AL809,"PD",H814:AL814)+SUMIF(H809:AL809,"PN",H814:AL814)+SUMIF(H809:AL809,"P/DS",H814:AL814)+SUMIF(H809:AL809,"PN/F",H814:AL814)+SUMIF(H809:AL809,"PN/L",H814:AL814)+SUMIF(H809:AL809,"TV",H814:AL814)+SUMIF(H809:AL809,"TVD",H814:AL814)+SUMIF(H809:AL809,"PDD",H814:AL814)+SUMIF(H809:AL809,"PH",H814:AL814)+SUMIF(H809:AL809,"PM",H814:AL814)</f>
        <v>0</v>
      </c>
      <c r="BQ809" s="261">
        <f>SUMIF(H809:AL809,"PD",H815:AL815)+SUMIF(H809:AL809,"PN",H815:AL815)+SUMIF(H809:AL809,"P/DS",H815:AL815)+SUMIF(H809:AL809,"PN/F",H815:AL815)+SUMIF(H809:AL809,"PN/L",H815:AL815)+SUMIF(H809:AL809,"TV",H815:AL815)+SUMIF(H809:AL809,"TVD",H815:AL815)+SUMIF(H809:AL809,"PDD",H815:AL815)+SUMIF(H809:AL809,"PH",H815:AL815)+SUMIF(H809:AL809,"PM",H815:AL815)</f>
        <v>0</v>
      </c>
      <c r="BR809" s="269">
        <f>SUM(H810:AL810)-BL809</f>
        <v>27</v>
      </c>
      <c r="BS809" s="269">
        <f>SUM(H811:AL811)-BM809</f>
        <v>10.5</v>
      </c>
      <c r="BT809" s="269">
        <f>SUM(H812:AL812)-BN809</f>
        <v>0</v>
      </c>
      <c r="BU809" s="269">
        <f>SUM(H813:AL813)-BO809</f>
        <v>6.5</v>
      </c>
      <c r="BV809" s="269">
        <f>SUM(H814:AL814)-BP809</f>
        <v>0</v>
      </c>
      <c r="BW809" s="269">
        <f>SUM(H815:AL815)-BQ809</f>
        <v>0</v>
      </c>
      <c r="BX809" s="255">
        <f>SUMIF(H809:AL809,"PD",H816:AL816)+SUMIF(H809:AL809,"PN",H816:AL816)+SUMIF(H809:AL809,"P/DS",H816:AL816)+SUMIF(H809:AL809,"PN/F",H816:AL816)+SUMIF(H809:AL809,"PN/L",H816:AL816)</f>
        <v>0</v>
      </c>
      <c r="BY809" s="255">
        <f>SUM(H816:AL816)-BX809</f>
        <v>1</v>
      </c>
      <c r="BZ809" s="255">
        <f t="shared" ref="BZ809" si="300">+SUM(BL809:BW816)</f>
        <v>44</v>
      </c>
      <c r="CA809" s="266">
        <f>(COUNTIFS(H809:AL809,"PD",H810:AL810,"&gt;=2"))*0.5-IF(CN809="VP",COUNTIFS($H$16:$AL$16,"SAT",H809:AL809,"PD",H810:AL810,"&gt;=2"))*0.5</f>
        <v>0</v>
      </c>
      <c r="CB809" s="266">
        <f>(COUNTIFS(H809:AL809,"PN",H811:AL811,"&gt;=0.5",H810:AL810,"&gt;=1.5"))*0.5+COUNTIFS(H809:AL809,"PDD",H811:AL811,"&gt;=0.5",H810:AL810,"&gt;=1.5")*0.5</f>
        <v>0</v>
      </c>
      <c r="CC809" s="273">
        <f>(COUNTIFS(H809:AL809,"TV",H811:AL811,"&gt;=10"))*0.5+(COUNTIFS(H809:AL809,"PMD",H811:AL811,"&gt;=2"))*0.5</f>
        <v>0</v>
      </c>
      <c r="CD809" s="266">
        <f>(COUNTIFS(H809:AL809,"TVD",H813:AL813,"&gt;=6.5",H811:AL811,"&gt;=3.5"))*0.5</f>
        <v>0</v>
      </c>
      <c r="CE809" s="266">
        <f>(COUNTIFS(H809:AL809,"PD",H814:AL814,"&gt;=10"))*0.5</f>
        <v>0</v>
      </c>
      <c r="CF809" s="266">
        <f>(COUNTIFS(H809:AL809,"PDD",H814:AL814,"&gt;=3.5",H815:AL815,"&gt;=6.5")+COUNTIFS(H809:AL809,"PH",H815:AL815,"&gt;=0.5",H814:AL814,"&gt;=1.5")+COUNTIFS(H809:AL809,"PM",H815:AL815,"&gt;=0.5",H814:AL814,"&gt;=1.5"))*0.5</f>
        <v>0</v>
      </c>
      <c r="CG809" s="266">
        <f>(COUNTIFS(H809:AL809,"DS",H810:AL810,"&gt;=2")+COUNTIFS(H809:AL809,"AL/DS",H810:AL810,"&gt;=2"))*0.5-IF(CN809="VP",COUNTIFS($H$16:$AL$16,"SAT",H809:AL809,"DS",H810:AL810,"&gt;=2"))*0.5</f>
        <v>0</v>
      </c>
      <c r="CH809" s="266">
        <f>(COUNTIFS(H809:AL809,"NS",H811:AL811,"&gt;=0.5",H810:AL810,"&gt;=1.5")+COUNTIFS(H809:AL809,"AL/NS",H811:AL811,"&gt;=0.5",H810:AL810,"&gt;=1.5")+COUNTIFS(H809:AL809,"NHD",H811:AL811,"&gt;=4.5",H814:AL814,"&gt;=2",H810:AL810,"&gt;=1.5"))*0.5</f>
        <v>5.5</v>
      </c>
      <c r="CI809" s="266">
        <f>(COUNTIF(H811:AL811,"&gt;=10")+COUNTIFS(H809:AL809,"MD",H811:AL811,"&gt;=2")-COUNTIFS(H809:AL809,"TV",H811:AL811,"&gt;=10"))*0.5</f>
        <v>0</v>
      </c>
      <c r="CJ809" s="266">
        <f>(COUNTIFS(H809:AL809,"D",H813:AL813,"&gt;=6.5",H811:AL811,"&gt;=3.5"))*0.5</f>
        <v>0.5</v>
      </c>
      <c r="CK809" s="266">
        <f>(COUNTIF(H814:AL814,"&gt;=10")-COUNTIFS(H809:AL809,"PD",H814:AL814,"&gt;=10"))*0.5</f>
        <v>0</v>
      </c>
      <c r="CL809" s="265">
        <f>(COUNTIFS(H809:AL809,"NHD",H814:AL814,"&gt;=3.5",H815:AL815,"&gt;=6.5")+COUNTIFS(H809:AL809,"BH",H814:AL814,"&gt;=1.5",H815:AL815,"&gt;=0.5")+COUNTIFS(H809:AL809,"BM",H814:AL814,"&gt;=1.5",H815:AL815,"&gt;=0.5")+COUNTIFS(H809:AL809,"D",H814:AL814,"&gt;=1.5",H815:AL815,"&gt;=0.5"))*0.5</f>
        <v>0</v>
      </c>
      <c r="CM809" s="272"/>
      <c r="CN809" s="264" t="s">
        <v>723</v>
      </c>
      <c r="CO809" s="183">
        <f t="shared" ref="CO809" si="301">+AM809+AN809+AO809+AP809+AQ809+AR809+AS809+AU809+BG809</f>
        <v>26</v>
      </c>
      <c r="CP809" s="225">
        <f>+SUM(I810:I815)-I816</f>
        <v>10.5</v>
      </c>
      <c r="CQ809" s="225">
        <f>+SUM(J810:J815)-J816</f>
        <v>2.5</v>
      </c>
      <c r="CR809" s="225">
        <f>+SUM(K810:K815)-K816</f>
        <v>2.5</v>
      </c>
      <c r="CS809" s="182"/>
      <c r="CT809" s="182"/>
      <c r="CU809" s="182"/>
      <c r="CV809" s="182"/>
      <c r="CW809" s="182"/>
      <c r="CX809" s="182"/>
      <c r="CY809" s="182"/>
      <c r="CZ809" s="182"/>
      <c r="DA809" s="182"/>
    </row>
    <row r="810" spans="1:105" s="120" customFormat="1" ht="15" customHeight="1">
      <c r="A810" s="228"/>
      <c r="B810" s="277"/>
      <c r="C810" s="280"/>
      <c r="D810" s="237"/>
      <c r="E810" s="237"/>
      <c r="F810" s="242" t="s">
        <v>82</v>
      </c>
      <c r="G810" s="121">
        <v>1.5</v>
      </c>
      <c r="H810" s="83"/>
      <c r="I810" s="83"/>
      <c r="J810" s="83">
        <v>2</v>
      </c>
      <c r="K810" s="83">
        <v>2</v>
      </c>
      <c r="L810" s="83">
        <v>2</v>
      </c>
      <c r="M810" s="83">
        <v>2</v>
      </c>
      <c r="N810" s="83">
        <v>2</v>
      </c>
      <c r="O810" s="83"/>
      <c r="P810" s="83">
        <v>2</v>
      </c>
      <c r="Q810" s="83">
        <v>2</v>
      </c>
      <c r="R810" s="83">
        <v>2</v>
      </c>
      <c r="S810" s="83">
        <v>2</v>
      </c>
      <c r="T810" s="83">
        <v>2</v>
      </c>
      <c r="U810" s="83">
        <v>2</v>
      </c>
      <c r="V810" s="83"/>
      <c r="W810" s="83"/>
      <c r="X810" s="83"/>
      <c r="Y810" s="83"/>
      <c r="Z810" s="83">
        <v>1.5</v>
      </c>
      <c r="AA810" s="83">
        <v>1.5</v>
      </c>
      <c r="AB810" s="83"/>
      <c r="AC810" s="79"/>
      <c r="AD810" s="79">
        <v>1</v>
      </c>
      <c r="AE810" s="79">
        <v>1</v>
      </c>
      <c r="AF810" s="79"/>
      <c r="AG810" s="79"/>
      <c r="AH810" s="79"/>
      <c r="AI810" s="79"/>
      <c r="AJ810" s="79"/>
      <c r="AK810" s="79"/>
      <c r="AL810" s="79"/>
      <c r="AM810" s="240"/>
      <c r="AN810" s="240"/>
      <c r="AO810" s="240"/>
      <c r="AP810" s="240"/>
      <c r="AQ810" s="240"/>
      <c r="AR810" s="240"/>
      <c r="AS810" s="240"/>
      <c r="AT810" s="256"/>
      <c r="AU810" s="256"/>
      <c r="AV810" s="259"/>
      <c r="AW810" s="259"/>
      <c r="AX810" s="256"/>
      <c r="AY810" s="256"/>
      <c r="AZ810" s="256"/>
      <c r="BA810" s="256"/>
      <c r="BB810" s="256"/>
      <c r="BC810" s="256"/>
      <c r="BD810" s="256"/>
      <c r="BE810" s="256"/>
      <c r="BF810" s="256"/>
      <c r="BG810" s="256"/>
      <c r="BH810" s="256"/>
      <c r="BI810" s="256"/>
      <c r="BJ810" s="256"/>
      <c r="BK810" s="256"/>
      <c r="BL810" s="262"/>
      <c r="BM810" s="262"/>
      <c r="BN810" s="262"/>
      <c r="BO810" s="262"/>
      <c r="BP810" s="262"/>
      <c r="BQ810" s="262"/>
      <c r="BR810" s="270"/>
      <c r="BS810" s="270"/>
      <c r="BT810" s="270"/>
      <c r="BU810" s="270"/>
      <c r="BV810" s="270"/>
      <c r="BW810" s="270"/>
      <c r="BX810" s="256"/>
      <c r="BY810" s="256"/>
      <c r="BZ810" s="256"/>
      <c r="CA810" s="267"/>
      <c r="CB810" s="267"/>
      <c r="CC810" s="274"/>
      <c r="CD810" s="267"/>
      <c r="CE810" s="267"/>
      <c r="CF810" s="267"/>
      <c r="CG810" s="267"/>
      <c r="CH810" s="267"/>
      <c r="CI810" s="267"/>
      <c r="CJ810" s="267"/>
      <c r="CK810" s="267"/>
      <c r="CL810" s="265"/>
      <c r="CM810" s="272"/>
      <c r="CN810" s="264"/>
      <c r="CO810" s="183"/>
      <c r="CP810" s="226"/>
      <c r="CQ810" s="226"/>
      <c r="CR810" s="226"/>
      <c r="CS810" s="182"/>
      <c r="CT810" s="182"/>
      <c r="CU810" s="182"/>
      <c r="CV810" s="182"/>
      <c r="CW810" s="182"/>
      <c r="CX810" s="182"/>
      <c r="CY810" s="182"/>
      <c r="CZ810" s="182"/>
      <c r="DA810" s="182"/>
    </row>
    <row r="811" spans="1:105" s="120" customFormat="1" ht="15" customHeight="1">
      <c r="A811" s="228"/>
      <c r="B811" s="277"/>
      <c r="C811" s="280"/>
      <c r="D811" s="237"/>
      <c r="E811" s="237"/>
      <c r="F811" s="243"/>
      <c r="G811" s="122">
        <v>2</v>
      </c>
      <c r="H811" s="84"/>
      <c r="I811" s="84">
        <v>4</v>
      </c>
      <c r="J811" s="84">
        <v>0.5</v>
      </c>
      <c r="K811" s="84">
        <v>0.5</v>
      </c>
      <c r="L811" s="84">
        <v>0.5</v>
      </c>
      <c r="M811" s="84">
        <v>0.5</v>
      </c>
      <c r="N811" s="84">
        <v>0.5</v>
      </c>
      <c r="O811" s="84"/>
      <c r="P811" s="84">
        <v>0.5</v>
      </c>
      <c r="Q811" s="84">
        <v>0.5</v>
      </c>
      <c r="R811" s="84">
        <v>0.5</v>
      </c>
      <c r="S811" s="84">
        <v>0.5</v>
      </c>
      <c r="T811" s="84">
        <v>0.5</v>
      </c>
      <c r="U811" s="84">
        <v>0.5</v>
      </c>
      <c r="V811" s="84"/>
      <c r="W811" s="84"/>
      <c r="X811" s="84"/>
      <c r="Y811" s="84"/>
      <c r="Z811" s="84"/>
      <c r="AA811" s="84"/>
      <c r="AB811" s="84"/>
      <c r="AC811" s="80"/>
      <c r="AD811" s="80">
        <v>0.5</v>
      </c>
      <c r="AE811" s="80">
        <v>0.5</v>
      </c>
      <c r="AF811" s="80"/>
      <c r="AG811" s="80"/>
      <c r="AH811" s="80"/>
      <c r="AI811" s="80"/>
      <c r="AJ811" s="80"/>
      <c r="AK811" s="80"/>
      <c r="AL811" s="80"/>
      <c r="AM811" s="240"/>
      <c r="AN811" s="240"/>
      <c r="AO811" s="240"/>
      <c r="AP811" s="240"/>
      <c r="AQ811" s="240"/>
      <c r="AR811" s="240"/>
      <c r="AS811" s="240"/>
      <c r="AT811" s="256"/>
      <c r="AU811" s="256"/>
      <c r="AV811" s="259"/>
      <c r="AW811" s="259"/>
      <c r="AX811" s="256"/>
      <c r="AY811" s="256"/>
      <c r="AZ811" s="256"/>
      <c r="BA811" s="256"/>
      <c r="BB811" s="256"/>
      <c r="BC811" s="256"/>
      <c r="BD811" s="256"/>
      <c r="BE811" s="256"/>
      <c r="BF811" s="256"/>
      <c r="BG811" s="256"/>
      <c r="BH811" s="256"/>
      <c r="BI811" s="256"/>
      <c r="BJ811" s="256"/>
      <c r="BK811" s="256"/>
      <c r="BL811" s="262"/>
      <c r="BM811" s="262"/>
      <c r="BN811" s="262"/>
      <c r="BO811" s="262"/>
      <c r="BP811" s="262"/>
      <c r="BQ811" s="262"/>
      <c r="BR811" s="270"/>
      <c r="BS811" s="270"/>
      <c r="BT811" s="270"/>
      <c r="BU811" s="270"/>
      <c r="BV811" s="270"/>
      <c r="BW811" s="270"/>
      <c r="BX811" s="256"/>
      <c r="BY811" s="256"/>
      <c r="BZ811" s="256"/>
      <c r="CA811" s="267"/>
      <c r="CB811" s="267"/>
      <c r="CC811" s="274"/>
      <c r="CD811" s="267"/>
      <c r="CE811" s="267"/>
      <c r="CF811" s="267"/>
      <c r="CG811" s="267"/>
      <c r="CH811" s="267"/>
      <c r="CI811" s="267"/>
      <c r="CJ811" s="267"/>
      <c r="CK811" s="267"/>
      <c r="CL811" s="265"/>
      <c r="CM811" s="272"/>
      <c r="CN811" s="264"/>
      <c r="CO811" s="183"/>
      <c r="CP811" s="226"/>
      <c r="CQ811" s="226"/>
      <c r="CR811" s="226"/>
      <c r="CS811" s="182"/>
      <c r="CT811" s="182"/>
      <c r="CU811" s="182"/>
      <c r="CV811" s="182"/>
      <c r="CW811" s="182"/>
      <c r="CX811" s="182"/>
      <c r="CY811" s="182"/>
      <c r="CZ811" s="182"/>
      <c r="DA811" s="182"/>
    </row>
    <row r="812" spans="1:105" s="120" customFormat="1" ht="15" customHeight="1">
      <c r="A812" s="228"/>
      <c r="B812" s="277"/>
      <c r="C812" s="280"/>
      <c r="D812" s="237"/>
      <c r="E812" s="237"/>
      <c r="F812" s="243"/>
      <c r="G812" s="122">
        <v>2.1</v>
      </c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240"/>
      <c r="AN812" s="240"/>
      <c r="AO812" s="240"/>
      <c r="AP812" s="240"/>
      <c r="AQ812" s="240"/>
      <c r="AR812" s="240"/>
      <c r="AS812" s="240"/>
      <c r="AT812" s="256"/>
      <c r="AU812" s="256"/>
      <c r="AV812" s="259"/>
      <c r="AW812" s="259"/>
      <c r="AX812" s="256"/>
      <c r="AY812" s="256"/>
      <c r="AZ812" s="256"/>
      <c r="BA812" s="256"/>
      <c r="BB812" s="256"/>
      <c r="BC812" s="256"/>
      <c r="BD812" s="256"/>
      <c r="BE812" s="256"/>
      <c r="BF812" s="256"/>
      <c r="BG812" s="256"/>
      <c r="BH812" s="256"/>
      <c r="BI812" s="256"/>
      <c r="BJ812" s="256"/>
      <c r="BK812" s="256"/>
      <c r="BL812" s="262"/>
      <c r="BM812" s="262"/>
      <c r="BN812" s="262"/>
      <c r="BO812" s="262"/>
      <c r="BP812" s="262"/>
      <c r="BQ812" s="262"/>
      <c r="BR812" s="270"/>
      <c r="BS812" s="270"/>
      <c r="BT812" s="270"/>
      <c r="BU812" s="270"/>
      <c r="BV812" s="270"/>
      <c r="BW812" s="270"/>
      <c r="BX812" s="256"/>
      <c r="BY812" s="256"/>
      <c r="BZ812" s="256"/>
      <c r="CA812" s="267"/>
      <c r="CB812" s="267"/>
      <c r="CC812" s="274"/>
      <c r="CD812" s="267"/>
      <c r="CE812" s="267"/>
      <c r="CF812" s="267"/>
      <c r="CG812" s="267"/>
      <c r="CH812" s="267"/>
      <c r="CI812" s="267"/>
      <c r="CJ812" s="267"/>
      <c r="CK812" s="267"/>
      <c r="CL812" s="265"/>
      <c r="CM812" s="272"/>
      <c r="CN812" s="264"/>
      <c r="CO812" s="183"/>
      <c r="CP812" s="226"/>
      <c r="CQ812" s="226"/>
      <c r="CR812" s="226"/>
      <c r="CS812" s="182"/>
      <c r="CT812" s="182"/>
      <c r="CU812" s="182"/>
      <c r="CV812" s="182"/>
      <c r="CW812" s="182"/>
      <c r="CX812" s="182"/>
      <c r="CY812" s="182"/>
      <c r="CZ812" s="182"/>
      <c r="DA812" s="182"/>
    </row>
    <row r="813" spans="1:105" s="120" customFormat="1" ht="15" customHeight="1">
      <c r="A813" s="228"/>
      <c r="B813" s="277"/>
      <c r="C813" s="280"/>
      <c r="D813" s="237"/>
      <c r="E813" s="237"/>
      <c r="F813" s="243"/>
      <c r="G813" s="122">
        <v>2.7</v>
      </c>
      <c r="H813" s="84"/>
      <c r="I813" s="84">
        <v>6.5</v>
      </c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240"/>
      <c r="AN813" s="240"/>
      <c r="AO813" s="240"/>
      <c r="AP813" s="240"/>
      <c r="AQ813" s="240"/>
      <c r="AR813" s="240"/>
      <c r="AS813" s="240"/>
      <c r="AT813" s="256"/>
      <c r="AU813" s="256"/>
      <c r="AV813" s="259"/>
      <c r="AW813" s="259"/>
      <c r="AX813" s="256"/>
      <c r="AY813" s="256"/>
      <c r="AZ813" s="256"/>
      <c r="BA813" s="256"/>
      <c r="BB813" s="256"/>
      <c r="BC813" s="256"/>
      <c r="BD813" s="256"/>
      <c r="BE813" s="256"/>
      <c r="BF813" s="256"/>
      <c r="BG813" s="256"/>
      <c r="BH813" s="256"/>
      <c r="BI813" s="256"/>
      <c r="BJ813" s="256"/>
      <c r="BK813" s="256"/>
      <c r="BL813" s="262"/>
      <c r="BM813" s="262"/>
      <c r="BN813" s="262"/>
      <c r="BO813" s="262"/>
      <c r="BP813" s="262"/>
      <c r="BQ813" s="262"/>
      <c r="BR813" s="270"/>
      <c r="BS813" s="270"/>
      <c r="BT813" s="270"/>
      <c r="BU813" s="270"/>
      <c r="BV813" s="270"/>
      <c r="BW813" s="270"/>
      <c r="BX813" s="256"/>
      <c r="BY813" s="256"/>
      <c r="BZ813" s="256"/>
      <c r="CA813" s="267"/>
      <c r="CB813" s="267"/>
      <c r="CC813" s="274"/>
      <c r="CD813" s="267"/>
      <c r="CE813" s="267"/>
      <c r="CF813" s="267"/>
      <c r="CG813" s="267"/>
      <c r="CH813" s="267"/>
      <c r="CI813" s="267"/>
      <c r="CJ813" s="267"/>
      <c r="CK813" s="267"/>
      <c r="CL813" s="265"/>
      <c r="CM813" s="272"/>
      <c r="CN813" s="264"/>
      <c r="CO813" s="183"/>
      <c r="CP813" s="226"/>
      <c r="CQ813" s="226"/>
      <c r="CR813" s="226"/>
      <c r="CS813" s="182"/>
      <c r="CT813" s="182"/>
      <c r="CU813" s="182"/>
      <c r="CV813" s="182"/>
      <c r="CW813" s="182"/>
      <c r="CX813" s="182"/>
      <c r="CY813" s="182"/>
      <c r="CZ813" s="182"/>
      <c r="DA813" s="182"/>
    </row>
    <row r="814" spans="1:105" s="120" customFormat="1" ht="15" customHeight="1">
      <c r="A814" s="228"/>
      <c r="B814" s="277"/>
      <c r="C814" s="280"/>
      <c r="D814" s="237"/>
      <c r="E814" s="237"/>
      <c r="F814" s="243"/>
      <c r="G814" s="122">
        <v>3</v>
      </c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240"/>
      <c r="AN814" s="240"/>
      <c r="AO814" s="240"/>
      <c r="AP814" s="240"/>
      <c r="AQ814" s="240"/>
      <c r="AR814" s="240"/>
      <c r="AS814" s="240"/>
      <c r="AT814" s="256"/>
      <c r="AU814" s="256"/>
      <c r="AV814" s="259"/>
      <c r="AW814" s="259"/>
      <c r="AX814" s="256"/>
      <c r="AY814" s="256"/>
      <c r="AZ814" s="256"/>
      <c r="BA814" s="256"/>
      <c r="BB814" s="256"/>
      <c r="BC814" s="256"/>
      <c r="BD814" s="256"/>
      <c r="BE814" s="256"/>
      <c r="BF814" s="256"/>
      <c r="BG814" s="256"/>
      <c r="BH814" s="256"/>
      <c r="BI814" s="256"/>
      <c r="BJ814" s="256"/>
      <c r="BK814" s="256"/>
      <c r="BL814" s="262"/>
      <c r="BM814" s="262"/>
      <c r="BN814" s="262"/>
      <c r="BO814" s="262"/>
      <c r="BP814" s="262"/>
      <c r="BQ814" s="262"/>
      <c r="BR814" s="270"/>
      <c r="BS814" s="270"/>
      <c r="BT814" s="270"/>
      <c r="BU814" s="270"/>
      <c r="BV814" s="270"/>
      <c r="BW814" s="270"/>
      <c r="BX814" s="256"/>
      <c r="BY814" s="256"/>
      <c r="BZ814" s="256"/>
      <c r="CA814" s="267"/>
      <c r="CB814" s="267"/>
      <c r="CC814" s="274"/>
      <c r="CD814" s="267"/>
      <c r="CE814" s="267"/>
      <c r="CF814" s="267"/>
      <c r="CG814" s="267"/>
      <c r="CH814" s="267"/>
      <c r="CI814" s="267"/>
      <c r="CJ814" s="267"/>
      <c r="CK814" s="267"/>
      <c r="CL814" s="265"/>
      <c r="CM814" s="272"/>
      <c r="CN814" s="264"/>
      <c r="CO814" s="183"/>
      <c r="CP814" s="226"/>
      <c r="CQ814" s="226"/>
      <c r="CR814" s="226"/>
      <c r="CS814" s="182"/>
      <c r="CT814" s="182"/>
      <c r="CU814" s="182"/>
      <c r="CV814" s="182"/>
      <c r="CW814" s="182"/>
      <c r="CX814" s="182"/>
      <c r="CY814" s="182"/>
      <c r="CZ814" s="182"/>
      <c r="DA814" s="182"/>
    </row>
    <row r="815" spans="1:105" s="120" customFormat="1" ht="15" customHeight="1">
      <c r="A815" s="228"/>
      <c r="B815" s="277"/>
      <c r="C815" s="280"/>
      <c r="D815" s="237"/>
      <c r="E815" s="237"/>
      <c r="F815" s="244"/>
      <c r="G815" s="123">
        <v>3.9</v>
      </c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1"/>
      <c r="AD815" s="81"/>
      <c r="AE815" s="81"/>
      <c r="AF815" s="81"/>
      <c r="AG815" s="81"/>
      <c r="AH815" s="81"/>
      <c r="AI815" s="81"/>
      <c r="AJ815" s="81"/>
      <c r="AK815" s="81"/>
      <c r="AL815" s="81"/>
      <c r="AM815" s="240"/>
      <c r="AN815" s="240"/>
      <c r="AO815" s="240"/>
      <c r="AP815" s="240"/>
      <c r="AQ815" s="240"/>
      <c r="AR815" s="240"/>
      <c r="AS815" s="240"/>
      <c r="AT815" s="256"/>
      <c r="AU815" s="256"/>
      <c r="AV815" s="259"/>
      <c r="AW815" s="259"/>
      <c r="AX815" s="256"/>
      <c r="AY815" s="256"/>
      <c r="AZ815" s="256"/>
      <c r="BA815" s="256"/>
      <c r="BB815" s="256"/>
      <c r="BC815" s="256"/>
      <c r="BD815" s="256"/>
      <c r="BE815" s="256"/>
      <c r="BF815" s="256"/>
      <c r="BG815" s="256"/>
      <c r="BH815" s="256"/>
      <c r="BI815" s="256"/>
      <c r="BJ815" s="256"/>
      <c r="BK815" s="256"/>
      <c r="BL815" s="262"/>
      <c r="BM815" s="262"/>
      <c r="BN815" s="262"/>
      <c r="BO815" s="262"/>
      <c r="BP815" s="262"/>
      <c r="BQ815" s="262"/>
      <c r="BR815" s="270"/>
      <c r="BS815" s="270"/>
      <c r="BT815" s="270"/>
      <c r="BU815" s="270"/>
      <c r="BV815" s="270"/>
      <c r="BW815" s="270"/>
      <c r="BX815" s="256"/>
      <c r="BY815" s="256"/>
      <c r="BZ815" s="256"/>
      <c r="CA815" s="267"/>
      <c r="CB815" s="267"/>
      <c r="CC815" s="274"/>
      <c r="CD815" s="267"/>
      <c r="CE815" s="267"/>
      <c r="CF815" s="267"/>
      <c r="CG815" s="267"/>
      <c r="CH815" s="267"/>
      <c r="CI815" s="267"/>
      <c r="CJ815" s="267"/>
      <c r="CK815" s="267"/>
      <c r="CL815" s="265"/>
      <c r="CM815" s="272"/>
      <c r="CN815" s="264"/>
      <c r="CO815" s="183"/>
      <c r="CP815" s="226"/>
      <c r="CQ815" s="226"/>
      <c r="CR815" s="226"/>
      <c r="CS815" s="182"/>
      <c r="CT815" s="182"/>
      <c r="CU815" s="182"/>
      <c r="CV815" s="182"/>
      <c r="CW815" s="182"/>
      <c r="CX815" s="182"/>
      <c r="CY815" s="182"/>
      <c r="CZ815" s="182"/>
      <c r="DA815" s="182"/>
    </row>
    <row r="816" spans="1:105" s="120" customFormat="1" ht="15" customHeight="1" thickBot="1">
      <c r="A816" s="229"/>
      <c r="B816" s="278"/>
      <c r="C816" s="281"/>
      <c r="D816" s="238"/>
      <c r="E816" s="238"/>
      <c r="F816" s="245" t="s">
        <v>83</v>
      </c>
      <c r="G816" s="246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>
        <v>1</v>
      </c>
      <c r="X816" s="82"/>
      <c r="Y816" s="82"/>
      <c r="Z816" s="82"/>
      <c r="AA816" s="82"/>
      <c r="AB816" s="82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241"/>
      <c r="AN816" s="241"/>
      <c r="AO816" s="241"/>
      <c r="AP816" s="241"/>
      <c r="AQ816" s="241"/>
      <c r="AR816" s="241"/>
      <c r="AS816" s="241"/>
      <c r="AT816" s="257"/>
      <c r="AU816" s="257"/>
      <c r="AV816" s="260"/>
      <c r="AW816" s="260"/>
      <c r="AX816" s="257"/>
      <c r="AY816" s="257"/>
      <c r="AZ816" s="257"/>
      <c r="BA816" s="257"/>
      <c r="BB816" s="257"/>
      <c r="BC816" s="257"/>
      <c r="BD816" s="257"/>
      <c r="BE816" s="257"/>
      <c r="BF816" s="257"/>
      <c r="BG816" s="257"/>
      <c r="BH816" s="257"/>
      <c r="BI816" s="257"/>
      <c r="BJ816" s="257"/>
      <c r="BK816" s="257"/>
      <c r="BL816" s="263"/>
      <c r="BM816" s="263"/>
      <c r="BN816" s="263"/>
      <c r="BO816" s="263"/>
      <c r="BP816" s="263"/>
      <c r="BQ816" s="263"/>
      <c r="BR816" s="271"/>
      <c r="BS816" s="271"/>
      <c r="BT816" s="271"/>
      <c r="BU816" s="271"/>
      <c r="BV816" s="271"/>
      <c r="BW816" s="271"/>
      <c r="BX816" s="257"/>
      <c r="BY816" s="257"/>
      <c r="BZ816" s="257"/>
      <c r="CA816" s="268"/>
      <c r="CB816" s="268"/>
      <c r="CC816" s="275"/>
      <c r="CD816" s="268"/>
      <c r="CE816" s="268"/>
      <c r="CF816" s="268"/>
      <c r="CG816" s="268"/>
      <c r="CH816" s="268"/>
      <c r="CI816" s="268"/>
      <c r="CJ816" s="268"/>
      <c r="CK816" s="268"/>
      <c r="CL816" s="265"/>
      <c r="CM816" s="272"/>
      <c r="CN816" s="264"/>
      <c r="CO816" s="183"/>
      <c r="CP816" s="226"/>
      <c r="CQ816" s="226"/>
      <c r="CR816" s="226"/>
      <c r="CS816" s="182"/>
      <c r="CT816" s="182"/>
      <c r="CU816" s="182"/>
      <c r="CV816" s="182"/>
      <c r="CW816" s="182"/>
      <c r="CX816" s="182"/>
      <c r="CY816" s="182"/>
      <c r="CZ816" s="182"/>
      <c r="DA816" s="182"/>
    </row>
    <row r="817" spans="1:105" s="120" customFormat="1" ht="15" customHeight="1">
      <c r="A817" s="227">
        <f t="shared" ref="A817" si="302">A809+1</f>
        <v>101</v>
      </c>
      <c r="B817" s="276" t="s">
        <v>953</v>
      </c>
      <c r="C817" s="279" t="s">
        <v>955</v>
      </c>
      <c r="D817" s="236">
        <v>44470</v>
      </c>
      <c r="E817" s="236" t="s">
        <v>1201</v>
      </c>
      <c r="F817" s="253" t="s">
        <v>80</v>
      </c>
      <c r="G817" s="254"/>
      <c r="H817" s="82" t="s">
        <v>69</v>
      </c>
      <c r="I817" s="82" t="s">
        <v>973</v>
      </c>
      <c r="J817" s="82" t="s">
        <v>61</v>
      </c>
      <c r="K817" s="82" t="s">
        <v>61</v>
      </c>
      <c r="L817" s="82" t="s">
        <v>61</v>
      </c>
      <c r="M817" s="82" t="s">
        <v>61</v>
      </c>
      <c r="N817" s="82" t="s">
        <v>61</v>
      </c>
      <c r="O817" s="82"/>
      <c r="P817" s="82" t="s">
        <v>61</v>
      </c>
      <c r="Q817" s="82" t="s">
        <v>61</v>
      </c>
      <c r="R817" s="82" t="s">
        <v>61</v>
      </c>
      <c r="S817" s="82" t="s">
        <v>61</v>
      </c>
      <c r="T817" s="82" t="s">
        <v>61</v>
      </c>
      <c r="U817" s="82" t="s">
        <v>61</v>
      </c>
      <c r="V817" s="82"/>
      <c r="W817" s="82" t="s">
        <v>60</v>
      </c>
      <c r="X817" s="82" t="s">
        <v>60</v>
      </c>
      <c r="Y817" s="82" t="s">
        <v>60</v>
      </c>
      <c r="Z817" s="82" t="s">
        <v>60</v>
      </c>
      <c r="AA817" s="82" t="s">
        <v>60</v>
      </c>
      <c r="AB817" s="82" t="s">
        <v>60</v>
      </c>
      <c r="AC817" s="82"/>
      <c r="AD817" s="82" t="s">
        <v>60</v>
      </c>
      <c r="AE817" s="82" t="s">
        <v>60</v>
      </c>
      <c r="AF817" s="82" t="s">
        <v>60</v>
      </c>
      <c r="AG817" s="82" t="s">
        <v>60</v>
      </c>
      <c r="AH817" s="82" t="s">
        <v>60</v>
      </c>
      <c r="AI817" s="82" t="s">
        <v>1471</v>
      </c>
      <c r="AJ817" s="82"/>
      <c r="AK817" s="82" t="s">
        <v>61</v>
      </c>
      <c r="AL817" s="82" t="s">
        <v>61</v>
      </c>
      <c r="AM817" s="239">
        <f>COUNTIF(H817:AL817,"PH")+COUNTIF(H817:AL817,"PH/L")+COUNTIF(H817:AL817,"PM")</f>
        <v>0</v>
      </c>
      <c r="AN817" s="239">
        <f>COUNTIF(H817:AL817,"PD")+COUNTIF(H817:AL817,"PDD")+COUNTIF(H817:AL817,"P/DS")/2+COUNTIF(H817:AL817,"PMD")</f>
        <v>0</v>
      </c>
      <c r="AO817" s="239">
        <f>COUNTIF(H817:AL817,"PN")+COUNTIF(H817:AL817,"P/NS")/2+COUNTIF(H817:AL817,"PH")+COUNTIF(H817:AL817,"PH/F")/2+COUNTIF(H817:AL817,"PH/L")/2+COUNTIF(H817:AL817,"PM")</f>
        <v>0</v>
      </c>
      <c r="AP817" s="239">
        <f>COUNTIF(H817:AL817,"BH")+COUNTIF(H817:AL817,"AL/BL")+COUNTIF(H817:AL817,"UL/BL")+COUNTIF(H817:AL817,"BM")</f>
        <v>0</v>
      </c>
      <c r="AQ817" s="239">
        <f>COUNTIF(H817:AL817,"DS")+COUNTIF(H817:AL817,"AL/DS")/2+COUNTIF(H817:AL817,"UL/DS")/2+COUNTIF(H817:AL817,"CT")+COUNTIF(H817:AL817,"MD")</f>
        <v>11.5</v>
      </c>
      <c r="AR817" s="239">
        <f>COUNTIF(H817:AL817,"NS")+COUNTIF(H817:AL817,"AL/NS")/2+COUNTIF(H817:AL817,"UL/NS")/2+COUNTIF(H817:AL817,"BH")+COUNTIF(H817:AL817,"AL/BF")/2+COUNTIF(H817:AL817,"AL/BL")/2+COUNTIF(H817:AL817,"UL/BL")/2+COUNTIF(H817:AL817,"UL/BF")/2+COUNTIF(H817:AL817,"BM")</f>
        <v>13</v>
      </c>
      <c r="AS817" s="239">
        <f>COUNTIF(H817:AL817,"AL")+COUNTIF(H817:AL817,"AL/DS")/2+COUNTIF(H817:AL817,"AL/NS")/2+COUNTIF(H817:AL817,"NH")+COUNTIF(H817:AL817,"SL")+COUNTIF(H817:AL817,"NHD")+COUNTIF(H817:AL817,"B")+COUNTIF(H817:AL817,"HL")+COUNTIF(H817:AL817,"AL/BF")/2+COUNTIF(H817:AL817,"AL/BL")/2</f>
        <v>1</v>
      </c>
      <c r="AT817" s="255">
        <f>COUNTIF(H817:AL817,"PD")+COUNTIF(H817:AL817,"PN")+COUNTIF(H817:AL817,"P/DS")/2+COUNTIF(H817:AL817,"P/NS")/2+COUNTIF(H817:AL817,"DS")+COUNTIF(H817:AL817,"NS")+COUNTIF(H817:AL817,"AL")+COUNTIF(H817:AL817,"AL/DS")+COUNTIF(H817:AL817,"AL/NS")+COUNTIF(H817:AL817,"NH")+COUNTIF(H817:AL817,"SL")+COUNTIF(H817:AL817,"UL/DS")/2+COUNTIF(H817:AL817,"UL/NS")/2+COUNTIF(H817:AL817,"CT")+COUNTIF(H817:AL817,"NHD")+COUNTIF(H817:AL817,"PDD")+COUNTIF(H817:AL817,"B")+COUNTIF(H817:AL817,"HL")+COUNTIF(H817:AL817,"PH")+COUNTIF(H817:AL817,"BH")+COUNTIF(H817:AL817,"AL/BF")+COUNTIF(H817:AL817,"AL/BL")+COUNTIF(H817:AL817,"UL/BF")/2+COUNTIF(H817:AL817,"UL/BL")/2+COUNTIF(H817:AL817,"PH/F")/2+COUNTIF(H817:AL817,"PH/L")/2+COUNTIF(H817:AL817,"MD")+COUNTIF(H817:AL817,"PMD")+COUNTIF(H817:AL817,"PM")+COUNTIF(H817:AL817,"BM")</f>
        <v>25.5</v>
      </c>
      <c r="AU817" s="255">
        <f>COUNTIF(H817:AL817,"P/DS")/2+COUNTIF(H817:AL817,"P/NS")/2+COUNTIF(H817:AL817,"IL")+COUNTIF(H817:AL817,"NL")+COUNTIF(H817:AL817,"UL")+COUNTIF(H817:AL817,"UL/DS")/2+COUNTIF(H817:AL817,"UL/NS")/2+COUNTIF(H817:AL817,"KT")+COUNTIF(H817:AL817,"UL/BF")/2+COUNTIF(H817:AL817,"UL/BL")/2+COUNTIF(H817:AL817,"PH/F")/2+COUNTIF(H817:AL817,"PH/L")/2+COUNTIF(H817:AL817,"NB")</f>
        <v>0.5</v>
      </c>
      <c r="AV817" s="258">
        <f>COUNTIF(H817:AL817,"PN")+COUNTIF(H817:AL817,"TVD")+COUNTIF(H817:AL817,"PH")+COUNTIF(H817:AL817,"PM")+COUNTIF(H817:AL817,"PDD")-COUNTIFS(H817:AL817,"PN",H824:AL824,"&gt;=3")-COUNTIFS(H817:AL817,"PM",H824:AL824,"&gt;=3")</f>
        <v>0</v>
      </c>
      <c r="AW817" s="258">
        <f>COUNTIF(H817:AL817,"NS")+COUNTIF(H817:AL817,"D")+COUNTIF(H817:AL817,"BH")+COUNTIF(H817:AL817,"NHD")+COUNTIF(H817:AL817,"BM")-COUNTIFS(H817:AL817,"NS",H824:AL824,"&gt;=3")-COUNTIFS(H817:AL817,"BH",H824:AL824,"&gt;=3")-COUNTIFS(H817:AL817,"BM",H824:AL824,"&gt;=3")</f>
        <v>14</v>
      </c>
      <c r="AX817" s="255">
        <f>COUNTIF(H817:AL817,"AL")+COUNTIF(H817:AL817,"AL/DS")/2+COUNTIF(H817:AL817,"AL/NS")/2+COUNTIF(H817:AL817,"AL/BF")+COUNTIF(H817:AL817,"AL/BL")/2</f>
        <v>0</v>
      </c>
      <c r="AY817" s="255">
        <f>COUNTIF(H817:AL817,"SL")</f>
        <v>0</v>
      </c>
      <c r="AZ817" s="255">
        <f>COUNTIF(H817:AL817,"NH")</f>
        <v>1</v>
      </c>
      <c r="BA817" s="255">
        <f>COUNTIF(H817:AL817,"HL")</f>
        <v>0</v>
      </c>
      <c r="BB817" s="255">
        <f>COUNTIF(G817:AL817,"P/DS")/2+COUNTIF(G817:AL817,"P/NS")/2+COUNTIF(G817:AL817,"UL")+COUNTIF(G817:AL817,"UL/DS")/2+COUNTIF(G817:AL817,"UL/NS")/2+COUNTIF(G817:AL817,"UL/BL")/2+COUNTIF(G817:AL817,"UL/BF")/2+COUNTIF(G817:AL817,"PH/F")/2+COUNTIF(G817:AL817,"PH/L")/2</f>
        <v>0.5</v>
      </c>
      <c r="BC817" s="255">
        <f>COUNTIF(H817:AL817,"NB")</f>
        <v>0</v>
      </c>
      <c r="BD817" s="255">
        <f>COUNTIF(H817:AL817,"NL")</f>
        <v>0</v>
      </c>
      <c r="BE817" s="255">
        <f>COUNTIF(H817:AL817,"IL")</f>
        <v>0</v>
      </c>
      <c r="BF817" s="255">
        <f>COUNTIF(H817:AL817,"KT")</f>
        <v>0</v>
      </c>
      <c r="BG817" s="255">
        <f>COUNTIF(H817:AL817,"L70")</f>
        <v>0</v>
      </c>
      <c r="BH817" s="255">
        <f>COUNTIF(H817:AL817,"MD")</f>
        <v>0</v>
      </c>
      <c r="BI817" s="255">
        <f>COUNTIF(H817:AL817,"PMD")</f>
        <v>0</v>
      </c>
      <c r="BJ817" s="255">
        <f>COUNTIF(H817:AL817,"PM")</f>
        <v>0</v>
      </c>
      <c r="BK817" s="255">
        <f>COUNTIF(H817:AL817,"BM")</f>
        <v>0</v>
      </c>
      <c r="BL817" s="261">
        <f>SUMIF(H817:AL817,"PD",H818:AL818)+SUMIF(H817:AL817,"PN",H818:AL818)+SUMIF(H817:AL817,"P/DS",H818:AL818)+SUMIF(H817:AL817,"PN/F",H818:AL818)+SUMIF(H817:AL817,"PN/L",H818:AL818)+SUMIF(H817:AL817,"TV",H818:AL818)+SUMIF(H817:AL817,"TVD",H818:AL818)+SUMIF(H817:AL817,"PDD",H818:AL818)</f>
        <v>0</v>
      </c>
      <c r="BM817" s="261">
        <f>SUMIF(H817:AL817,"PD",H819:AL819)+SUMIF(H817:AL817,"PN",H819:AL819)+SUMIF(H817:AL817,"P/DS",H819:AL819)+SUMIF(H817:AL817,"PN/F",H819:AL819)+SUMIF(H817:AL817,"PN/L",H819:AL819)+SUMIF(H817:AL817,"TV",H819:AL819)+SUMIF(H817:AL817,"TVD",H819:AL819)+SUMIF(H817:AL817,"PDD",H819:AL819)+SUMIF(H817:AL817,"PMD",H819:AL819)</f>
        <v>0</v>
      </c>
      <c r="BN817" s="261">
        <f>SUMIF(H817:AL817,"PD",H820:AL820)+SUMIF(H817:AL817,"PN",H820:AL820)+SUMIF(H817:AL817,"P/DS",H820:AL820)+SUMIF(H817:AL817,"PN/F",H820:AL820)+SUMIF(H817:AL817,"PN/L",H820:AL820)+SUMIF(H817:AL817,"TV",H820:AL820)+SUMIF(H817:AL817,"TVD",H820:AL820)</f>
        <v>0</v>
      </c>
      <c r="BO817" s="261">
        <f>SUMIF(H817:AL817,"PD",H821:AL821)+SUMIF(H817:AL817,"PN",H821:AL821)+SUMIF(H817:AL817,"P/DS",H821:AL821)+SUMIF(H817:AL817,"PN/F",H821:AL821)+SUMIF(H817:AL817,"PN/L",H821:AL821)+SUMIF(H817:AL817,"TV",H821:AL821)+SUMIF(H817:AL817,"TVD",H821:AL821)</f>
        <v>0</v>
      </c>
      <c r="BP817" s="261">
        <f>SUMIF(H817:AL817,"PD",H822:AL822)+SUMIF(H817:AL817,"PN",H822:AL822)+SUMIF(H817:AL817,"P/DS",H822:AL822)+SUMIF(H817:AL817,"PN/F",H822:AL822)+SUMIF(H817:AL817,"PN/L",H822:AL822)+SUMIF(H817:AL817,"TV",H822:AL822)+SUMIF(H817:AL817,"TVD",H822:AL822)+SUMIF(H817:AL817,"PDD",H822:AL822)+SUMIF(H817:AL817,"PH",H822:AL822)+SUMIF(H817:AL817,"PM",H822:AL822)</f>
        <v>0</v>
      </c>
      <c r="BQ817" s="261">
        <f>SUMIF(H817:AL817,"PD",H823:AL823)+SUMIF(H817:AL817,"PN",H823:AL823)+SUMIF(H817:AL817,"P/DS",H823:AL823)+SUMIF(H817:AL817,"PN/F",H823:AL823)+SUMIF(H817:AL817,"PN/L",H823:AL823)+SUMIF(H817:AL817,"TV",H823:AL823)+SUMIF(H817:AL817,"TVD",H823:AL823)+SUMIF(H817:AL817,"PDD",H823:AL823)+SUMIF(H817:AL817,"PH",H823:AL823)+SUMIF(H817:AL817,"PM",H823:AL823)</f>
        <v>0</v>
      </c>
      <c r="BR817" s="269">
        <f>SUM(H818:AL818)-BL817</f>
        <v>25</v>
      </c>
      <c r="BS817" s="269">
        <f>SUM(H819:AL819)-BM817</f>
        <v>9.5</v>
      </c>
      <c r="BT817" s="269">
        <f>SUM(H820:AL820)-BN817</f>
        <v>0</v>
      </c>
      <c r="BU817" s="269">
        <f>SUM(H821:AL821)-BO817</f>
        <v>6.5</v>
      </c>
      <c r="BV817" s="269">
        <f>SUM(H822:AL822)-BP817</f>
        <v>0</v>
      </c>
      <c r="BW817" s="269">
        <f>SUM(H823:AL823)-BQ817</f>
        <v>0</v>
      </c>
      <c r="BX817" s="255">
        <f>SUMIF(H817:AL817,"PD",H824:AL824)+SUMIF(H817:AL817,"PN",H824:AL824)+SUMIF(H817:AL817,"P/DS",H824:AL824)+SUMIF(H817:AL817,"PN/F",H824:AL824)+SUMIF(H817:AL817,"PN/L",H824:AL824)</f>
        <v>0</v>
      </c>
      <c r="BY817" s="255">
        <f>SUM(H824:AL824)-BX817</f>
        <v>0</v>
      </c>
      <c r="BZ817" s="255">
        <f t="shared" ref="BZ817" si="303">+SUM(BL817:BW824)</f>
        <v>41</v>
      </c>
      <c r="CA817" s="266">
        <f>(COUNTIFS(H817:AL817,"PD",H818:AL818,"&gt;=2"))*0.5-IF(CN817="VP",COUNTIFS($H$16:$AL$16,"SAT",H817:AL817,"PD",H818:AL818,"&gt;=2"))*0.5</f>
        <v>0</v>
      </c>
      <c r="CB817" s="266">
        <f>(COUNTIFS(H817:AL817,"PN",H819:AL819,"&gt;=0.5",H818:AL818,"&gt;=1.5"))*0.5+COUNTIFS(H817:AL817,"PDD",H819:AL819,"&gt;=0.5",H818:AL818,"&gt;=1.5")*0.5</f>
        <v>0</v>
      </c>
      <c r="CC817" s="273">
        <f>(COUNTIFS(H817:AL817,"TV",H819:AL819,"&gt;=10"))*0.5+(COUNTIFS(H817:AL817,"PMD",H819:AL819,"&gt;=2"))*0.5</f>
        <v>0</v>
      </c>
      <c r="CD817" s="266">
        <f>(COUNTIFS(H817:AL817,"TVD",H821:AL821,"&gt;=6.5",H819:AL819,"&gt;=3.5"))*0.5</f>
        <v>0</v>
      </c>
      <c r="CE817" s="266">
        <f>(COUNTIFS(H817:AL817,"PD",H822:AL822,"&gt;=10"))*0.5</f>
        <v>0</v>
      </c>
      <c r="CF817" s="266">
        <f>(COUNTIFS(H817:AL817,"PDD",H822:AL822,"&gt;=3.5",H823:AL823,"&gt;=6.5")+COUNTIFS(H817:AL817,"PH",H823:AL823,"&gt;=0.5",H822:AL822,"&gt;=1.5")+COUNTIFS(H817:AL817,"PM",H823:AL823,"&gt;=0.5",H822:AL822,"&gt;=1.5"))*0.5</f>
        <v>0</v>
      </c>
      <c r="CG817" s="266">
        <f>(COUNTIFS(H817:AL817,"DS",H818:AL818,"&gt;=2")+COUNTIFS(H817:AL817,"AL/DS",H818:AL818,"&gt;=2"))*0.5-IF(CN817="VP",COUNTIFS($H$16:$AL$16,"SAT",H817:AL817,"DS",H818:AL818,"&gt;=2"))*0.5</f>
        <v>0</v>
      </c>
      <c r="CH817" s="266">
        <f>(COUNTIFS(H817:AL817,"NS",H819:AL819,"&gt;=0.5",H818:AL818,"&gt;=1.5")+COUNTIFS(H817:AL817,"AL/NS",H819:AL819,"&gt;=0.5",H818:AL818,"&gt;=1.5")+COUNTIFS(H817:AL817,"NHD",H819:AL819,"&gt;=4.5",H822:AL822,"&gt;=2",H818:AL818,"&gt;=1.5"))*0.5</f>
        <v>5.5</v>
      </c>
      <c r="CI817" s="266">
        <f>(COUNTIF(H819:AL819,"&gt;=10")+COUNTIFS(H817:AL817,"MD",H819:AL819,"&gt;=2")-COUNTIFS(H817:AL817,"TV",H819:AL819,"&gt;=10"))*0.5</f>
        <v>0</v>
      </c>
      <c r="CJ817" s="266">
        <f>(COUNTIFS(H817:AL817,"D",H821:AL821,"&gt;=6.5",H819:AL819,"&gt;=3.5"))*0.5</f>
        <v>0.5</v>
      </c>
      <c r="CK817" s="266">
        <f>(COUNTIF(H822:AL822,"&gt;=10")-COUNTIFS(H817:AL817,"PD",H822:AL822,"&gt;=10"))*0.5</f>
        <v>0</v>
      </c>
      <c r="CL817" s="265">
        <f>(COUNTIFS(H817:AL817,"NHD",H822:AL822,"&gt;=3.5",H823:AL823,"&gt;=6.5")+COUNTIFS(H817:AL817,"BH",H822:AL822,"&gt;=1.5",H823:AL823,"&gt;=0.5")+COUNTIFS(H817:AL817,"BM",H822:AL822,"&gt;=1.5",H823:AL823,"&gt;=0.5")+COUNTIFS(H817:AL817,"D",H822:AL822,"&gt;=1.5",H823:AL823,"&gt;=0.5"))*0.5</f>
        <v>0</v>
      </c>
      <c r="CM817" s="272"/>
      <c r="CN817" s="264" t="s">
        <v>723</v>
      </c>
      <c r="CO817" s="183">
        <f t="shared" ref="CO817" si="304">+AM817+AN817+AO817+AP817+AQ817+AR817+AS817+AU817+BG817</f>
        <v>26</v>
      </c>
      <c r="CP817" s="225">
        <f>+SUM(I818:I823)-I824</f>
        <v>10.5</v>
      </c>
      <c r="CQ817" s="225">
        <f>+SUM(J818:J823)-J824</f>
        <v>2.5</v>
      </c>
      <c r="CR817" s="225">
        <f>+SUM(K818:K823)-K824</f>
        <v>2.5</v>
      </c>
      <c r="CS817" s="182"/>
      <c r="CT817" s="182"/>
      <c r="CU817" s="182"/>
      <c r="CV817" s="182"/>
      <c r="CW817" s="182"/>
      <c r="CX817" s="182"/>
      <c r="CY817" s="182"/>
      <c r="CZ817" s="182"/>
      <c r="DA817" s="182"/>
    </row>
    <row r="818" spans="1:105" s="120" customFormat="1" ht="15" customHeight="1">
      <c r="A818" s="228"/>
      <c r="B818" s="277"/>
      <c r="C818" s="280"/>
      <c r="D818" s="237"/>
      <c r="E818" s="237"/>
      <c r="F818" s="242" t="s">
        <v>82</v>
      </c>
      <c r="G818" s="121">
        <v>1.5</v>
      </c>
      <c r="H818" s="83"/>
      <c r="I818" s="83"/>
      <c r="J818" s="83">
        <v>2</v>
      </c>
      <c r="K818" s="83">
        <v>2</v>
      </c>
      <c r="L818" s="83">
        <v>2</v>
      </c>
      <c r="M818" s="83">
        <v>2</v>
      </c>
      <c r="N818" s="83">
        <v>2</v>
      </c>
      <c r="O818" s="83"/>
      <c r="P818" s="83">
        <v>2</v>
      </c>
      <c r="Q818" s="83">
        <v>2</v>
      </c>
      <c r="R818" s="83">
        <v>2</v>
      </c>
      <c r="S818" s="83">
        <v>2</v>
      </c>
      <c r="T818" s="83">
        <v>2</v>
      </c>
      <c r="U818" s="83">
        <v>2</v>
      </c>
      <c r="V818" s="83"/>
      <c r="W818" s="83"/>
      <c r="X818" s="83"/>
      <c r="Y818" s="83"/>
      <c r="Z818" s="83">
        <v>1.5</v>
      </c>
      <c r="AA818" s="83">
        <v>1.5</v>
      </c>
      <c r="AB818" s="83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240"/>
      <c r="AN818" s="240"/>
      <c r="AO818" s="240"/>
      <c r="AP818" s="240"/>
      <c r="AQ818" s="240"/>
      <c r="AR818" s="240"/>
      <c r="AS818" s="240"/>
      <c r="AT818" s="256"/>
      <c r="AU818" s="256"/>
      <c r="AV818" s="259"/>
      <c r="AW818" s="259"/>
      <c r="AX818" s="256"/>
      <c r="AY818" s="256"/>
      <c r="AZ818" s="256"/>
      <c r="BA818" s="256"/>
      <c r="BB818" s="256"/>
      <c r="BC818" s="256"/>
      <c r="BD818" s="256"/>
      <c r="BE818" s="256"/>
      <c r="BF818" s="256"/>
      <c r="BG818" s="256"/>
      <c r="BH818" s="256"/>
      <c r="BI818" s="256"/>
      <c r="BJ818" s="256"/>
      <c r="BK818" s="256"/>
      <c r="BL818" s="262"/>
      <c r="BM818" s="262"/>
      <c r="BN818" s="262"/>
      <c r="BO818" s="262"/>
      <c r="BP818" s="262"/>
      <c r="BQ818" s="262"/>
      <c r="BR818" s="270"/>
      <c r="BS818" s="270"/>
      <c r="BT818" s="270"/>
      <c r="BU818" s="270"/>
      <c r="BV818" s="270"/>
      <c r="BW818" s="270"/>
      <c r="BX818" s="256"/>
      <c r="BY818" s="256"/>
      <c r="BZ818" s="256"/>
      <c r="CA818" s="267"/>
      <c r="CB818" s="267"/>
      <c r="CC818" s="274"/>
      <c r="CD818" s="267"/>
      <c r="CE818" s="267"/>
      <c r="CF818" s="267"/>
      <c r="CG818" s="267"/>
      <c r="CH818" s="267"/>
      <c r="CI818" s="267"/>
      <c r="CJ818" s="267"/>
      <c r="CK818" s="267"/>
      <c r="CL818" s="265"/>
      <c r="CM818" s="272"/>
      <c r="CN818" s="264"/>
      <c r="CO818" s="183"/>
      <c r="CP818" s="226"/>
      <c r="CQ818" s="226"/>
      <c r="CR818" s="226"/>
      <c r="CS818" s="182"/>
      <c r="CT818" s="182"/>
      <c r="CU818" s="182"/>
      <c r="CV818" s="182"/>
      <c r="CW818" s="182"/>
      <c r="CX818" s="182"/>
      <c r="CY818" s="182"/>
      <c r="CZ818" s="182"/>
      <c r="DA818" s="182"/>
    </row>
    <row r="819" spans="1:105" s="120" customFormat="1" ht="15" customHeight="1">
      <c r="A819" s="228"/>
      <c r="B819" s="277"/>
      <c r="C819" s="280"/>
      <c r="D819" s="237"/>
      <c r="E819" s="237"/>
      <c r="F819" s="243"/>
      <c r="G819" s="122">
        <v>2</v>
      </c>
      <c r="H819" s="84"/>
      <c r="I819" s="84">
        <v>4</v>
      </c>
      <c r="J819" s="84">
        <v>0.5</v>
      </c>
      <c r="K819" s="84">
        <v>0.5</v>
      </c>
      <c r="L819" s="84">
        <v>0.5</v>
      </c>
      <c r="M819" s="84">
        <v>0.5</v>
      </c>
      <c r="N819" s="84">
        <v>0.5</v>
      </c>
      <c r="O819" s="84"/>
      <c r="P819" s="84">
        <v>0.5</v>
      </c>
      <c r="Q819" s="84">
        <v>0.5</v>
      </c>
      <c r="R819" s="84">
        <v>0.5</v>
      </c>
      <c r="S819" s="84">
        <v>0.5</v>
      </c>
      <c r="T819" s="84">
        <v>0.5</v>
      </c>
      <c r="U819" s="84">
        <v>0.5</v>
      </c>
      <c r="V819" s="84"/>
      <c r="W819" s="84"/>
      <c r="X819" s="84"/>
      <c r="Y819" s="84"/>
      <c r="Z819" s="84"/>
      <c r="AA819" s="84"/>
      <c r="AB819" s="84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240"/>
      <c r="AN819" s="240"/>
      <c r="AO819" s="240"/>
      <c r="AP819" s="240"/>
      <c r="AQ819" s="240"/>
      <c r="AR819" s="240"/>
      <c r="AS819" s="240"/>
      <c r="AT819" s="256"/>
      <c r="AU819" s="256"/>
      <c r="AV819" s="259"/>
      <c r="AW819" s="259"/>
      <c r="AX819" s="256"/>
      <c r="AY819" s="256"/>
      <c r="AZ819" s="256"/>
      <c r="BA819" s="256"/>
      <c r="BB819" s="256"/>
      <c r="BC819" s="256"/>
      <c r="BD819" s="256"/>
      <c r="BE819" s="256"/>
      <c r="BF819" s="256"/>
      <c r="BG819" s="256"/>
      <c r="BH819" s="256"/>
      <c r="BI819" s="256"/>
      <c r="BJ819" s="256"/>
      <c r="BK819" s="256"/>
      <c r="BL819" s="262"/>
      <c r="BM819" s="262"/>
      <c r="BN819" s="262"/>
      <c r="BO819" s="262"/>
      <c r="BP819" s="262"/>
      <c r="BQ819" s="262"/>
      <c r="BR819" s="270"/>
      <c r="BS819" s="270"/>
      <c r="BT819" s="270"/>
      <c r="BU819" s="270"/>
      <c r="BV819" s="270"/>
      <c r="BW819" s="270"/>
      <c r="BX819" s="256"/>
      <c r="BY819" s="256"/>
      <c r="BZ819" s="256"/>
      <c r="CA819" s="267"/>
      <c r="CB819" s="267"/>
      <c r="CC819" s="274"/>
      <c r="CD819" s="267"/>
      <c r="CE819" s="267"/>
      <c r="CF819" s="267"/>
      <c r="CG819" s="267"/>
      <c r="CH819" s="267"/>
      <c r="CI819" s="267"/>
      <c r="CJ819" s="267"/>
      <c r="CK819" s="267"/>
      <c r="CL819" s="265"/>
      <c r="CM819" s="272"/>
      <c r="CN819" s="264"/>
      <c r="CO819" s="183"/>
      <c r="CP819" s="226"/>
      <c r="CQ819" s="226"/>
      <c r="CR819" s="226"/>
      <c r="CS819" s="182"/>
      <c r="CT819" s="182"/>
      <c r="CU819" s="182"/>
      <c r="CV819" s="182"/>
      <c r="CW819" s="182"/>
      <c r="CX819" s="182"/>
      <c r="CY819" s="182"/>
      <c r="CZ819" s="182"/>
      <c r="DA819" s="182"/>
    </row>
    <row r="820" spans="1:105" s="120" customFormat="1" ht="15" customHeight="1">
      <c r="A820" s="228"/>
      <c r="B820" s="277"/>
      <c r="C820" s="280"/>
      <c r="D820" s="237"/>
      <c r="E820" s="237"/>
      <c r="F820" s="243"/>
      <c r="G820" s="122">
        <v>2.1</v>
      </c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240"/>
      <c r="AN820" s="240"/>
      <c r="AO820" s="240"/>
      <c r="AP820" s="240"/>
      <c r="AQ820" s="240"/>
      <c r="AR820" s="240"/>
      <c r="AS820" s="240"/>
      <c r="AT820" s="256"/>
      <c r="AU820" s="256"/>
      <c r="AV820" s="259"/>
      <c r="AW820" s="259"/>
      <c r="AX820" s="256"/>
      <c r="AY820" s="256"/>
      <c r="AZ820" s="256"/>
      <c r="BA820" s="256"/>
      <c r="BB820" s="256"/>
      <c r="BC820" s="256"/>
      <c r="BD820" s="256"/>
      <c r="BE820" s="256"/>
      <c r="BF820" s="256"/>
      <c r="BG820" s="256"/>
      <c r="BH820" s="256"/>
      <c r="BI820" s="256"/>
      <c r="BJ820" s="256"/>
      <c r="BK820" s="256"/>
      <c r="BL820" s="262"/>
      <c r="BM820" s="262"/>
      <c r="BN820" s="262"/>
      <c r="BO820" s="262"/>
      <c r="BP820" s="262"/>
      <c r="BQ820" s="262"/>
      <c r="BR820" s="270"/>
      <c r="BS820" s="270"/>
      <c r="BT820" s="270"/>
      <c r="BU820" s="270"/>
      <c r="BV820" s="270"/>
      <c r="BW820" s="270"/>
      <c r="BX820" s="256"/>
      <c r="BY820" s="256"/>
      <c r="BZ820" s="256"/>
      <c r="CA820" s="267"/>
      <c r="CB820" s="267"/>
      <c r="CC820" s="274"/>
      <c r="CD820" s="267"/>
      <c r="CE820" s="267"/>
      <c r="CF820" s="267"/>
      <c r="CG820" s="267"/>
      <c r="CH820" s="267"/>
      <c r="CI820" s="267"/>
      <c r="CJ820" s="267"/>
      <c r="CK820" s="267"/>
      <c r="CL820" s="265"/>
      <c r="CM820" s="272"/>
      <c r="CN820" s="264"/>
      <c r="CO820" s="183"/>
      <c r="CP820" s="226"/>
      <c r="CQ820" s="226"/>
      <c r="CR820" s="226"/>
      <c r="CS820" s="182"/>
      <c r="CT820" s="182"/>
      <c r="CU820" s="182"/>
      <c r="CV820" s="182"/>
      <c r="CW820" s="182"/>
      <c r="CX820" s="182"/>
      <c r="CY820" s="182"/>
      <c r="CZ820" s="182"/>
      <c r="DA820" s="182"/>
    </row>
    <row r="821" spans="1:105" s="120" customFormat="1" ht="15" customHeight="1">
      <c r="A821" s="228"/>
      <c r="B821" s="277"/>
      <c r="C821" s="280"/>
      <c r="D821" s="237"/>
      <c r="E821" s="237"/>
      <c r="F821" s="243"/>
      <c r="G821" s="122">
        <v>2.7</v>
      </c>
      <c r="H821" s="84"/>
      <c r="I821" s="84">
        <v>6.5</v>
      </c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240"/>
      <c r="AN821" s="240"/>
      <c r="AO821" s="240"/>
      <c r="AP821" s="240"/>
      <c r="AQ821" s="240"/>
      <c r="AR821" s="240"/>
      <c r="AS821" s="240"/>
      <c r="AT821" s="256"/>
      <c r="AU821" s="256"/>
      <c r="AV821" s="259"/>
      <c r="AW821" s="259"/>
      <c r="AX821" s="256"/>
      <c r="AY821" s="256"/>
      <c r="AZ821" s="256"/>
      <c r="BA821" s="256"/>
      <c r="BB821" s="256"/>
      <c r="BC821" s="256"/>
      <c r="BD821" s="256"/>
      <c r="BE821" s="256"/>
      <c r="BF821" s="256"/>
      <c r="BG821" s="256"/>
      <c r="BH821" s="256"/>
      <c r="BI821" s="256"/>
      <c r="BJ821" s="256"/>
      <c r="BK821" s="256"/>
      <c r="BL821" s="262"/>
      <c r="BM821" s="262"/>
      <c r="BN821" s="262"/>
      <c r="BO821" s="262"/>
      <c r="BP821" s="262"/>
      <c r="BQ821" s="262"/>
      <c r="BR821" s="270"/>
      <c r="BS821" s="270"/>
      <c r="BT821" s="270"/>
      <c r="BU821" s="270"/>
      <c r="BV821" s="270"/>
      <c r="BW821" s="270"/>
      <c r="BX821" s="256"/>
      <c r="BY821" s="256"/>
      <c r="BZ821" s="256"/>
      <c r="CA821" s="267"/>
      <c r="CB821" s="267"/>
      <c r="CC821" s="274"/>
      <c r="CD821" s="267"/>
      <c r="CE821" s="267"/>
      <c r="CF821" s="267"/>
      <c r="CG821" s="267"/>
      <c r="CH821" s="267"/>
      <c r="CI821" s="267"/>
      <c r="CJ821" s="267"/>
      <c r="CK821" s="267"/>
      <c r="CL821" s="265"/>
      <c r="CM821" s="272"/>
      <c r="CN821" s="264"/>
      <c r="CO821" s="183"/>
      <c r="CP821" s="226"/>
      <c r="CQ821" s="226"/>
      <c r="CR821" s="226"/>
      <c r="CS821" s="182"/>
      <c r="CT821" s="182"/>
      <c r="CU821" s="182"/>
      <c r="CV821" s="182"/>
      <c r="CW821" s="182"/>
      <c r="CX821" s="182"/>
      <c r="CY821" s="182"/>
      <c r="CZ821" s="182"/>
      <c r="DA821" s="182"/>
    </row>
    <row r="822" spans="1:105" s="120" customFormat="1" ht="15" customHeight="1">
      <c r="A822" s="228"/>
      <c r="B822" s="277"/>
      <c r="C822" s="280"/>
      <c r="D822" s="237"/>
      <c r="E822" s="237"/>
      <c r="F822" s="243"/>
      <c r="G822" s="122">
        <v>3</v>
      </c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240"/>
      <c r="AN822" s="240"/>
      <c r="AO822" s="240"/>
      <c r="AP822" s="240"/>
      <c r="AQ822" s="240"/>
      <c r="AR822" s="240"/>
      <c r="AS822" s="240"/>
      <c r="AT822" s="256"/>
      <c r="AU822" s="256"/>
      <c r="AV822" s="259"/>
      <c r="AW822" s="259"/>
      <c r="AX822" s="256"/>
      <c r="AY822" s="256"/>
      <c r="AZ822" s="256"/>
      <c r="BA822" s="256"/>
      <c r="BB822" s="256"/>
      <c r="BC822" s="256"/>
      <c r="BD822" s="256"/>
      <c r="BE822" s="256"/>
      <c r="BF822" s="256"/>
      <c r="BG822" s="256"/>
      <c r="BH822" s="256"/>
      <c r="BI822" s="256"/>
      <c r="BJ822" s="256"/>
      <c r="BK822" s="256"/>
      <c r="BL822" s="262"/>
      <c r="BM822" s="262"/>
      <c r="BN822" s="262"/>
      <c r="BO822" s="262"/>
      <c r="BP822" s="262"/>
      <c r="BQ822" s="262"/>
      <c r="BR822" s="270"/>
      <c r="BS822" s="270"/>
      <c r="BT822" s="270"/>
      <c r="BU822" s="270"/>
      <c r="BV822" s="270"/>
      <c r="BW822" s="270"/>
      <c r="BX822" s="256"/>
      <c r="BY822" s="256"/>
      <c r="BZ822" s="256"/>
      <c r="CA822" s="267"/>
      <c r="CB822" s="267"/>
      <c r="CC822" s="274"/>
      <c r="CD822" s="267"/>
      <c r="CE822" s="267"/>
      <c r="CF822" s="267"/>
      <c r="CG822" s="267"/>
      <c r="CH822" s="267"/>
      <c r="CI822" s="267"/>
      <c r="CJ822" s="267"/>
      <c r="CK822" s="267"/>
      <c r="CL822" s="265"/>
      <c r="CM822" s="272"/>
      <c r="CN822" s="264"/>
      <c r="CO822" s="183"/>
      <c r="CP822" s="226"/>
      <c r="CQ822" s="226"/>
      <c r="CR822" s="226"/>
      <c r="CS822" s="182"/>
      <c r="CT822" s="182"/>
      <c r="CU822" s="182"/>
      <c r="CV822" s="182"/>
      <c r="CW822" s="182"/>
      <c r="CX822" s="182"/>
      <c r="CY822" s="182"/>
      <c r="CZ822" s="182"/>
      <c r="DA822" s="182"/>
    </row>
    <row r="823" spans="1:105" s="120" customFormat="1" ht="15" customHeight="1">
      <c r="A823" s="228"/>
      <c r="B823" s="277"/>
      <c r="C823" s="280"/>
      <c r="D823" s="237"/>
      <c r="E823" s="237"/>
      <c r="F823" s="244"/>
      <c r="G823" s="123">
        <v>3.9</v>
      </c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1"/>
      <c r="AD823" s="81"/>
      <c r="AE823" s="81"/>
      <c r="AF823" s="81"/>
      <c r="AG823" s="81"/>
      <c r="AH823" s="81"/>
      <c r="AI823" s="81"/>
      <c r="AJ823" s="81"/>
      <c r="AK823" s="81"/>
      <c r="AL823" s="81"/>
      <c r="AM823" s="240"/>
      <c r="AN823" s="240"/>
      <c r="AO823" s="240"/>
      <c r="AP823" s="240"/>
      <c r="AQ823" s="240"/>
      <c r="AR823" s="240"/>
      <c r="AS823" s="240"/>
      <c r="AT823" s="256"/>
      <c r="AU823" s="256"/>
      <c r="AV823" s="259"/>
      <c r="AW823" s="259"/>
      <c r="AX823" s="256"/>
      <c r="AY823" s="256"/>
      <c r="AZ823" s="256"/>
      <c r="BA823" s="256"/>
      <c r="BB823" s="256"/>
      <c r="BC823" s="256"/>
      <c r="BD823" s="256"/>
      <c r="BE823" s="256"/>
      <c r="BF823" s="256"/>
      <c r="BG823" s="256"/>
      <c r="BH823" s="256"/>
      <c r="BI823" s="256"/>
      <c r="BJ823" s="256"/>
      <c r="BK823" s="256"/>
      <c r="BL823" s="262"/>
      <c r="BM823" s="262"/>
      <c r="BN823" s="262"/>
      <c r="BO823" s="262"/>
      <c r="BP823" s="262"/>
      <c r="BQ823" s="262"/>
      <c r="BR823" s="270"/>
      <c r="BS823" s="270"/>
      <c r="BT823" s="270"/>
      <c r="BU823" s="270"/>
      <c r="BV823" s="270"/>
      <c r="BW823" s="270"/>
      <c r="BX823" s="256"/>
      <c r="BY823" s="256"/>
      <c r="BZ823" s="256"/>
      <c r="CA823" s="267"/>
      <c r="CB823" s="267"/>
      <c r="CC823" s="274"/>
      <c r="CD823" s="267"/>
      <c r="CE823" s="267"/>
      <c r="CF823" s="267"/>
      <c r="CG823" s="267"/>
      <c r="CH823" s="267"/>
      <c r="CI823" s="267"/>
      <c r="CJ823" s="267"/>
      <c r="CK823" s="267"/>
      <c r="CL823" s="265"/>
      <c r="CM823" s="272"/>
      <c r="CN823" s="264"/>
      <c r="CO823" s="183"/>
      <c r="CP823" s="226"/>
      <c r="CQ823" s="226"/>
      <c r="CR823" s="226"/>
      <c r="CS823" s="182"/>
      <c r="CT823" s="182"/>
      <c r="CU823" s="182"/>
      <c r="CV823" s="182"/>
      <c r="CW823" s="182"/>
      <c r="CX823" s="182"/>
      <c r="CY823" s="182"/>
      <c r="CZ823" s="182"/>
      <c r="DA823" s="182"/>
    </row>
    <row r="824" spans="1:105" s="120" customFormat="1" ht="15" customHeight="1" thickBot="1">
      <c r="A824" s="229"/>
      <c r="B824" s="278"/>
      <c r="C824" s="281"/>
      <c r="D824" s="238"/>
      <c r="E824" s="238"/>
      <c r="F824" s="245" t="s">
        <v>83</v>
      </c>
      <c r="G824" s="246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241"/>
      <c r="AN824" s="241"/>
      <c r="AO824" s="241"/>
      <c r="AP824" s="241"/>
      <c r="AQ824" s="241"/>
      <c r="AR824" s="241"/>
      <c r="AS824" s="241"/>
      <c r="AT824" s="257"/>
      <c r="AU824" s="257"/>
      <c r="AV824" s="260"/>
      <c r="AW824" s="260"/>
      <c r="AX824" s="257"/>
      <c r="AY824" s="257"/>
      <c r="AZ824" s="257"/>
      <c r="BA824" s="257"/>
      <c r="BB824" s="257"/>
      <c r="BC824" s="257"/>
      <c r="BD824" s="257"/>
      <c r="BE824" s="257"/>
      <c r="BF824" s="257"/>
      <c r="BG824" s="257"/>
      <c r="BH824" s="257"/>
      <c r="BI824" s="257"/>
      <c r="BJ824" s="257"/>
      <c r="BK824" s="257"/>
      <c r="BL824" s="263"/>
      <c r="BM824" s="263"/>
      <c r="BN824" s="263"/>
      <c r="BO824" s="263"/>
      <c r="BP824" s="263"/>
      <c r="BQ824" s="263"/>
      <c r="BR824" s="271"/>
      <c r="BS824" s="271"/>
      <c r="BT824" s="271"/>
      <c r="BU824" s="271"/>
      <c r="BV824" s="271"/>
      <c r="BW824" s="271"/>
      <c r="BX824" s="257"/>
      <c r="BY824" s="257"/>
      <c r="BZ824" s="257"/>
      <c r="CA824" s="268"/>
      <c r="CB824" s="268"/>
      <c r="CC824" s="275"/>
      <c r="CD824" s="268"/>
      <c r="CE824" s="268"/>
      <c r="CF824" s="268"/>
      <c r="CG824" s="268"/>
      <c r="CH824" s="268"/>
      <c r="CI824" s="268"/>
      <c r="CJ824" s="268"/>
      <c r="CK824" s="268"/>
      <c r="CL824" s="265"/>
      <c r="CM824" s="272"/>
      <c r="CN824" s="264"/>
      <c r="CO824" s="183"/>
      <c r="CP824" s="226"/>
      <c r="CQ824" s="226"/>
      <c r="CR824" s="226"/>
      <c r="CS824" s="182"/>
      <c r="CT824" s="182"/>
      <c r="CU824" s="182"/>
      <c r="CV824" s="182"/>
      <c r="CW824" s="182"/>
      <c r="CX824" s="182"/>
      <c r="CY824" s="182"/>
      <c r="CZ824" s="182"/>
      <c r="DA824" s="182"/>
    </row>
    <row r="825" spans="1:105" s="120" customFormat="1" ht="15" customHeight="1">
      <c r="A825" s="227">
        <f t="shared" ref="A825" si="305">A817+1</f>
        <v>102</v>
      </c>
      <c r="B825" s="276" t="s">
        <v>172</v>
      </c>
      <c r="C825" s="279" t="s">
        <v>173</v>
      </c>
      <c r="D825" s="236">
        <v>42454</v>
      </c>
      <c r="E825" s="236" t="s">
        <v>1201</v>
      </c>
      <c r="F825" s="253" t="s">
        <v>80</v>
      </c>
      <c r="G825" s="254"/>
      <c r="H825" s="82" t="s">
        <v>69</v>
      </c>
      <c r="I825" s="82"/>
      <c r="J825" s="82" t="s">
        <v>60</v>
      </c>
      <c r="K825" s="82" t="s">
        <v>60</v>
      </c>
      <c r="L825" s="82" t="s">
        <v>60</v>
      </c>
      <c r="M825" s="82" t="s">
        <v>60</v>
      </c>
      <c r="N825" s="82" t="s">
        <v>60</v>
      </c>
      <c r="O825" s="82"/>
      <c r="P825" s="82" t="s">
        <v>60</v>
      </c>
      <c r="Q825" s="82" t="s">
        <v>71</v>
      </c>
      <c r="R825" s="82" t="s">
        <v>60</v>
      </c>
      <c r="S825" s="82" t="s">
        <v>60</v>
      </c>
      <c r="T825" s="82" t="s">
        <v>60</v>
      </c>
      <c r="U825" s="82" t="s">
        <v>60</v>
      </c>
      <c r="V825" s="82"/>
      <c r="W825" s="82" t="s">
        <v>60</v>
      </c>
      <c r="X825" s="82" t="s">
        <v>60</v>
      </c>
      <c r="Y825" s="82" t="s">
        <v>60</v>
      </c>
      <c r="Z825" s="82" t="s">
        <v>60</v>
      </c>
      <c r="AA825" s="82" t="s">
        <v>67</v>
      </c>
      <c r="AB825" s="82" t="s">
        <v>71</v>
      </c>
      <c r="AC825" s="82"/>
      <c r="AD825" s="82" t="s">
        <v>71</v>
      </c>
      <c r="AE825" s="82" t="s">
        <v>71</v>
      </c>
      <c r="AF825" s="82" t="s">
        <v>71</v>
      </c>
      <c r="AG825" s="82" t="s">
        <v>71</v>
      </c>
      <c r="AH825" s="82" t="s">
        <v>71</v>
      </c>
      <c r="AI825" s="82" t="s">
        <v>71</v>
      </c>
      <c r="AJ825" s="82"/>
      <c r="AK825" s="82" t="s">
        <v>1484</v>
      </c>
      <c r="AL825" s="82" t="s">
        <v>1484</v>
      </c>
      <c r="AM825" s="239">
        <f>COUNTIF(H825:AL825,"PH")+COUNTIF(H825:AL825,"PH/L")+COUNTIF(H825:AL825,"PM")</f>
        <v>0</v>
      </c>
      <c r="AN825" s="239">
        <f>COUNTIF(H825:AL825,"PD")+COUNTIF(H825:AL825,"PDD")+COUNTIF(H825:AL825,"P/DS")/2+COUNTIF(H825:AL825,"PMD")</f>
        <v>0</v>
      </c>
      <c r="AO825" s="239">
        <f>COUNTIF(H825:AL825,"PN")+COUNTIF(H825:AL825,"P/NS")/2+COUNTIF(H825:AL825,"PH")+COUNTIF(H825:AL825,"PH/F")/2+COUNTIF(H825:AL825,"PH/L")/2+COUNTIF(H825:AL825,"PM")</f>
        <v>0</v>
      </c>
      <c r="AP825" s="239">
        <f>COUNTIF(H825:AL825,"BH")+COUNTIF(H825:AL825,"AL/BL")+COUNTIF(H825:AL825,"UL/BL")+COUNTIF(H825:AL825,"BM")</f>
        <v>0</v>
      </c>
      <c r="AQ825" s="239">
        <f>COUNTIF(H825:AL825,"DS")+COUNTIF(H825:AL825,"AL/DS")/2+COUNTIF(H825:AL825,"UL/DS")/2+COUNTIF(H825:AL825,"CT")+COUNTIF(H825:AL825,"MD")</f>
        <v>14</v>
      </c>
      <c r="AR825" s="239">
        <f>COUNTIF(H825:AL825,"NS")+COUNTIF(H825:AL825,"AL/NS")/2+COUNTIF(H825:AL825,"UL/NS")/2+COUNTIF(H825:AL825,"BH")+COUNTIF(H825:AL825,"AL/BF")/2+COUNTIF(H825:AL825,"AL/BL")/2+COUNTIF(H825:AL825,"UL/BL")/2+COUNTIF(H825:AL825,"UL/BF")/2+COUNTIF(H825:AL825,"BM")</f>
        <v>0</v>
      </c>
      <c r="AS825" s="239">
        <f>COUNTIF(H825:AL825,"AL")+COUNTIF(H825:AL825,"AL/DS")/2+COUNTIF(H825:AL825,"AL/NS")/2+COUNTIF(H825:AL825,"NH")+COUNTIF(H825:AL825,"SL")+COUNTIF(H825:AL825,"NHD")+COUNTIF(H825:AL825,"B")+COUNTIF(H825:AL825,"HL")+COUNTIF(H825:AL825,"AL/BF")/2+COUNTIF(H825:AL825,"AL/BL")/2</f>
        <v>2</v>
      </c>
      <c r="AT825" s="255">
        <f>COUNTIF(H825:AL825,"PD")+COUNTIF(H825:AL825,"PN")+COUNTIF(H825:AL825,"P/DS")/2+COUNTIF(H825:AL825,"P/NS")/2+COUNTIF(H825:AL825,"DS")+COUNTIF(H825:AL825,"NS")+COUNTIF(H825:AL825,"AL")+COUNTIF(H825:AL825,"AL/DS")+COUNTIF(H825:AL825,"AL/NS")+COUNTIF(H825:AL825,"NH")+COUNTIF(H825:AL825,"SL")+COUNTIF(H825:AL825,"UL/DS")/2+COUNTIF(H825:AL825,"UL/NS")/2+COUNTIF(H825:AL825,"CT")+COUNTIF(H825:AL825,"NHD")+COUNTIF(H825:AL825,"PDD")+COUNTIF(H825:AL825,"B")+COUNTIF(H825:AL825,"HL")+COUNTIF(H825:AL825,"PH")+COUNTIF(H825:AL825,"BH")+COUNTIF(H825:AL825,"AL/BF")+COUNTIF(H825:AL825,"AL/BL")+COUNTIF(H825:AL825,"UL/BF")/2+COUNTIF(H825:AL825,"UL/BL")/2+COUNTIF(H825:AL825,"PH/F")/2+COUNTIF(H825:AL825,"PH/L")/2+COUNTIF(H825:AL825,"MD")+COUNTIF(H825:AL825,"PMD")+COUNTIF(H825:AL825,"PM")+COUNTIF(H825:AL825,"BM")</f>
        <v>16</v>
      </c>
      <c r="AU825" s="255">
        <f>COUNTIF(H825:AL825,"P/DS")/2+COUNTIF(H825:AL825,"P/NS")/2+COUNTIF(H825:AL825,"IL")+COUNTIF(H825:AL825,"NL")+COUNTIF(H825:AL825,"UL")+COUNTIF(H825:AL825,"UL/DS")/2+COUNTIF(H825:AL825,"UL/NS")/2+COUNTIF(H825:AL825,"KT")+COUNTIF(H825:AL825,"UL/BF")/2+COUNTIF(H825:AL825,"UL/BL")/2+COUNTIF(H825:AL825,"PH/F")/2+COUNTIF(H825:AL825,"PH/L")/2+COUNTIF(H825:AL825,"NB")</f>
        <v>8</v>
      </c>
      <c r="AV825" s="258">
        <f>COUNTIF(H825:AL825,"PN")+COUNTIF(H825:AL825,"TVD")+COUNTIF(H825:AL825,"PH")+COUNTIF(H825:AL825,"PM")+COUNTIF(H825:AL825,"PDD")-COUNTIFS(H825:AL825,"PN",H832:AL832,"&gt;=3")-COUNTIFS(H825:AL825,"PM",H832:AL832,"&gt;=3")</f>
        <v>0</v>
      </c>
      <c r="AW825" s="258">
        <f>COUNTIF(H825:AL825,"NS")+COUNTIF(H825:AL825,"D")+COUNTIF(H825:AL825,"BH")+COUNTIF(H825:AL825,"NHD")+COUNTIF(H825:AL825,"BM")-COUNTIFS(H825:AL825,"NS",H832:AL832,"&gt;=3")-COUNTIFS(H825:AL825,"BH",H832:AL832,"&gt;=3")-COUNTIFS(H825:AL825,"BM",H832:AL832,"&gt;=3")</f>
        <v>0</v>
      </c>
      <c r="AX825" s="255">
        <f>COUNTIF(H825:AL825,"AL")+COUNTIF(H825:AL825,"AL/DS")/2+COUNTIF(H825:AL825,"AL/NS")/2+COUNTIF(H825:AL825,"AL/BF")+COUNTIF(H825:AL825,"AL/BL")/2</f>
        <v>1</v>
      </c>
      <c r="AY825" s="255">
        <f>COUNTIF(H825:AL825,"SL")</f>
        <v>0</v>
      </c>
      <c r="AZ825" s="255">
        <f>COUNTIF(H825:AL825,"NH")</f>
        <v>1</v>
      </c>
      <c r="BA825" s="255">
        <f>COUNTIF(H825:AL825,"HL")</f>
        <v>0</v>
      </c>
      <c r="BB825" s="255">
        <f>COUNTIF(G825:AL825,"P/DS")/2+COUNTIF(G825:AL825,"P/NS")/2+COUNTIF(G825:AL825,"UL")+COUNTIF(G825:AL825,"UL/DS")/2+COUNTIF(G825:AL825,"UL/NS")/2+COUNTIF(G825:AL825,"UL/BL")/2+COUNTIF(G825:AL825,"UL/BF")/2+COUNTIF(G825:AL825,"PH/F")/2+COUNTIF(G825:AL825,"PH/L")/2</f>
        <v>8</v>
      </c>
      <c r="BC825" s="255">
        <f>COUNTIF(H825:AL825,"NB")</f>
        <v>0</v>
      </c>
      <c r="BD825" s="255">
        <f>COUNTIF(H825:AL825,"NL")</f>
        <v>0</v>
      </c>
      <c r="BE825" s="255">
        <f>COUNTIF(H825:AL825,"IL")</f>
        <v>0</v>
      </c>
      <c r="BF825" s="255">
        <f>COUNTIF(H825:AL825,"KT")</f>
        <v>0</v>
      </c>
      <c r="BG825" s="255">
        <f>COUNTIF(H825:AL825,"L70")</f>
        <v>0</v>
      </c>
      <c r="BH825" s="255">
        <f>COUNTIF(H825:AL825,"MD")</f>
        <v>0</v>
      </c>
      <c r="BI825" s="255">
        <f>COUNTIF(H825:AL825,"PMD")</f>
        <v>0</v>
      </c>
      <c r="BJ825" s="255">
        <f>COUNTIF(H825:AL825,"PM")</f>
        <v>0</v>
      </c>
      <c r="BK825" s="255">
        <f>COUNTIF(H825:AL825,"BM")</f>
        <v>0</v>
      </c>
      <c r="BL825" s="261">
        <f>SUMIF(H825:AL825,"PD",H826:AL826)+SUMIF(H825:AL825,"PN",H826:AL826)+SUMIF(H825:AL825,"P/DS",H826:AL826)+SUMIF(H825:AL825,"PN/F",H826:AL826)+SUMIF(H825:AL825,"PN/L",H826:AL826)+SUMIF(H825:AL825,"TV",H826:AL826)+SUMIF(H825:AL825,"TVD",H826:AL826)+SUMIF(H825:AL825,"PDD",H826:AL826)</f>
        <v>0</v>
      </c>
      <c r="BM825" s="261">
        <f>SUMIF(H825:AL825,"PD",H827:AL827)+SUMIF(H825:AL825,"PN",H827:AL827)+SUMIF(H825:AL825,"P/DS",H827:AL827)+SUMIF(H825:AL825,"PN/F",H827:AL827)+SUMIF(H825:AL825,"PN/L",H827:AL827)+SUMIF(H825:AL825,"TV",H827:AL827)+SUMIF(H825:AL825,"TVD",H827:AL827)+SUMIF(H825:AL825,"PDD",H827:AL827)+SUMIF(H825:AL825,"PMD",H827:AL827)</f>
        <v>0</v>
      </c>
      <c r="BN825" s="261">
        <f>SUMIF(H825:AL825,"PD",H828:AL828)+SUMIF(H825:AL825,"PN",H828:AL828)+SUMIF(H825:AL825,"P/DS",H828:AL828)+SUMIF(H825:AL825,"PN/F",H828:AL828)+SUMIF(H825:AL825,"PN/L",H828:AL828)+SUMIF(H825:AL825,"TV",H828:AL828)+SUMIF(H825:AL825,"TVD",H828:AL828)</f>
        <v>0</v>
      </c>
      <c r="BO825" s="261">
        <f>SUMIF(H825:AL825,"PD",H829:AL829)+SUMIF(H825:AL825,"PN",H829:AL829)+SUMIF(H825:AL825,"P/DS",H829:AL829)+SUMIF(H825:AL825,"PN/F",H829:AL829)+SUMIF(H825:AL825,"PN/L",H829:AL829)+SUMIF(H825:AL825,"TV",H829:AL829)+SUMIF(H825:AL825,"TVD",H829:AL829)</f>
        <v>0</v>
      </c>
      <c r="BP825" s="261">
        <f>SUMIF(H825:AL825,"PD",H830:AL830)+SUMIF(H825:AL825,"PN",H830:AL830)+SUMIF(H825:AL825,"P/DS",H830:AL830)+SUMIF(H825:AL825,"PN/F",H830:AL830)+SUMIF(H825:AL825,"PN/L",H830:AL830)+SUMIF(H825:AL825,"TV",H830:AL830)+SUMIF(H825:AL825,"TVD",H830:AL830)+SUMIF(H825:AL825,"PDD",H830:AL830)+SUMIF(H825:AL825,"PH",H830:AL830)+SUMIF(H825:AL825,"PM",H830:AL830)</f>
        <v>0</v>
      </c>
      <c r="BQ825" s="261">
        <f>SUMIF(H825:AL825,"PD",H831:AL831)+SUMIF(H825:AL825,"PN",H831:AL831)+SUMIF(H825:AL825,"P/DS",H831:AL831)+SUMIF(H825:AL825,"PN/F",H831:AL831)+SUMIF(H825:AL825,"PN/L",H831:AL831)+SUMIF(H825:AL825,"TV",H831:AL831)+SUMIF(H825:AL825,"TVD",H831:AL831)+SUMIF(H825:AL825,"PDD",H831:AL831)+SUMIF(H825:AL825,"PH",H831:AL831)+SUMIF(H825:AL825,"PM",H831:AL831)</f>
        <v>0</v>
      </c>
      <c r="BR825" s="269">
        <f>SUM(H826:AL826)-BL825</f>
        <v>22</v>
      </c>
      <c r="BS825" s="269">
        <f>SUM(H827:AL827)-BM825</f>
        <v>10</v>
      </c>
      <c r="BT825" s="269">
        <f>SUM(H828:AL828)-BN825</f>
        <v>0</v>
      </c>
      <c r="BU825" s="269">
        <f>SUM(H829:AL829)-BO825</f>
        <v>0</v>
      </c>
      <c r="BV825" s="269">
        <f>SUM(H830:AL830)-BP825</f>
        <v>0</v>
      </c>
      <c r="BW825" s="269">
        <f>SUM(H831:AL831)-BQ825</f>
        <v>0</v>
      </c>
      <c r="BX825" s="255">
        <f>SUMIF(H825:AL825,"PD",H832:AL832)+SUMIF(H825:AL825,"PN",H832:AL832)+SUMIF(H825:AL825,"P/DS",H832:AL832)+SUMIF(H825:AL825,"PN/F",H832:AL832)+SUMIF(H825:AL825,"PN/L",H832:AL832)</f>
        <v>0</v>
      </c>
      <c r="BY825" s="255">
        <f>SUM(H832:AL832)-BX825</f>
        <v>0</v>
      </c>
      <c r="BZ825" s="255">
        <f t="shared" ref="BZ825" si="306">+SUM(BL825:BW832)</f>
        <v>32</v>
      </c>
      <c r="CA825" s="266">
        <f>(COUNTIFS(H825:AL825,"PD",H826:AL826,"&gt;=2"))*0.5-IF(CN825="VP",COUNTIFS($H$16:$AL$16,"SAT",H825:AL825,"PD",H826:AL826,"&gt;=2"))*0.5</f>
        <v>0</v>
      </c>
      <c r="CB825" s="266">
        <f>(COUNTIFS(H825:AL825,"PN",H827:AL827,"&gt;=0.5",H826:AL826,"&gt;=1.5"))*0.5+COUNTIFS(H825:AL825,"PDD",H827:AL827,"&gt;=0.5",H826:AL826,"&gt;=1.5")*0.5</f>
        <v>0</v>
      </c>
      <c r="CC825" s="273">
        <f>(COUNTIFS(H825:AL825,"TV",H827:AL827,"&gt;=10"))*0.5+(COUNTIFS(H825:AL825,"PMD",H827:AL827,"&gt;=2"))*0.5</f>
        <v>0</v>
      </c>
      <c r="CD825" s="266">
        <f>(COUNTIFS(H825:AL825,"TVD",H829:AL829,"&gt;=6.5",H827:AL827,"&gt;=3.5"))*0.5</f>
        <v>0</v>
      </c>
      <c r="CE825" s="266">
        <f>(COUNTIFS(H825:AL825,"PD",H830:AL830,"&gt;=10"))*0.5</f>
        <v>0</v>
      </c>
      <c r="CF825" s="266">
        <f>(COUNTIFS(H825:AL825,"PDD",H830:AL830,"&gt;=3.5",H831:AL831,"&gt;=6.5")+COUNTIFS(H825:AL825,"PH",H831:AL831,"&gt;=0.5",H830:AL830,"&gt;=1.5")+COUNTIFS(H825:AL825,"PM",H831:AL831,"&gt;=0.5",H830:AL830,"&gt;=1.5"))*0.5</f>
        <v>0</v>
      </c>
      <c r="CG825" s="266">
        <f>(COUNTIFS(H825:AL825,"DS",H826:AL826,"&gt;=2")+COUNTIFS(H825:AL825,"AL/DS",H826:AL826,"&gt;=2"))*0.5-IF(CN825="VP",COUNTIFS($H$16:$AL$16,"SAT",H825:AL825,"DS",H826:AL826,"&gt;=2"))*0.5</f>
        <v>4</v>
      </c>
      <c r="CH825" s="266">
        <f>(COUNTIFS(H825:AL825,"NS",H827:AL827,"&gt;=0.5",H826:AL826,"&gt;=1.5")+COUNTIFS(H825:AL825,"AL/NS",H827:AL827,"&gt;=0.5",H826:AL826,"&gt;=1.5")+COUNTIFS(H825:AL825,"NHD",H827:AL827,"&gt;=4.5",H830:AL830,"&gt;=2",H826:AL826,"&gt;=1.5"))*0.5</f>
        <v>0</v>
      </c>
      <c r="CI825" s="266">
        <f>(COUNTIF(H827:AL827,"&gt;=10")+COUNTIFS(H825:AL825,"MD",H827:AL827,"&gt;=2")-COUNTIFS(H825:AL825,"TV",H827:AL827,"&gt;=10"))*0.5</f>
        <v>0.5</v>
      </c>
      <c r="CJ825" s="266">
        <f>(COUNTIFS(H825:AL825,"D",H829:AL829,"&gt;=6.5",H827:AL827,"&gt;=3.5"))*0.5</f>
        <v>0</v>
      </c>
      <c r="CK825" s="266">
        <f>(COUNTIF(H830:AL830,"&gt;=10")-COUNTIFS(H825:AL825,"PD",H830:AL830,"&gt;=10"))*0.5</f>
        <v>0</v>
      </c>
      <c r="CL825" s="265">
        <f>(COUNTIFS(H825:AL825,"NHD",H830:AL830,"&gt;=3.5",H831:AL831,"&gt;=6.5")+COUNTIFS(H825:AL825,"BH",H830:AL830,"&gt;=1.5",H831:AL831,"&gt;=0.5")+COUNTIFS(H825:AL825,"BM",H830:AL830,"&gt;=1.5",H831:AL831,"&gt;=0.5")+COUNTIFS(H825:AL825,"D",H830:AL830,"&gt;=1.5",H831:AL831,"&gt;=0.5"))*0.5</f>
        <v>0</v>
      </c>
      <c r="CM825" s="272"/>
      <c r="CN825" s="264" t="s">
        <v>723</v>
      </c>
      <c r="CO825" s="183">
        <f t="shared" ref="CO825" si="307">+AM825+AN825+AO825+AP825+AQ825+AR825+AS825+AU825+BG825</f>
        <v>24</v>
      </c>
      <c r="CP825" s="225">
        <f>+SUM(I826:I831)-I832</f>
        <v>10</v>
      </c>
      <c r="CQ825" s="225">
        <f>+SUM(J826:J831)-J832</f>
        <v>2.5</v>
      </c>
      <c r="CR825" s="225">
        <f>+SUM(K826:K831)-K832</f>
        <v>2.5</v>
      </c>
      <c r="CS825" s="182"/>
      <c r="CT825" s="182"/>
      <c r="CU825" s="182"/>
      <c r="CV825" s="182"/>
      <c r="CW825" s="182"/>
      <c r="CX825" s="182"/>
      <c r="CY825" s="182"/>
      <c r="CZ825" s="182"/>
      <c r="DA825" s="182"/>
    </row>
    <row r="826" spans="1:105" s="120" customFormat="1" ht="15" customHeight="1">
      <c r="A826" s="228"/>
      <c r="B826" s="277"/>
      <c r="C826" s="280"/>
      <c r="D826" s="237"/>
      <c r="E826" s="237"/>
      <c r="F826" s="242" t="s">
        <v>82</v>
      </c>
      <c r="G826" s="121">
        <v>1.5</v>
      </c>
      <c r="H826" s="83"/>
      <c r="I826" s="83"/>
      <c r="J826" s="83">
        <v>2.5</v>
      </c>
      <c r="K826" s="83">
        <v>2.5</v>
      </c>
      <c r="L826" s="83">
        <v>2.5</v>
      </c>
      <c r="M826" s="83">
        <v>2.5</v>
      </c>
      <c r="N826" s="83">
        <v>2.5</v>
      </c>
      <c r="O826" s="83"/>
      <c r="P826" s="83">
        <v>2.5</v>
      </c>
      <c r="Q826" s="83"/>
      <c r="R826" s="83"/>
      <c r="S826" s="83">
        <v>2.5</v>
      </c>
      <c r="T826" s="83">
        <v>2.5</v>
      </c>
      <c r="U826" s="83">
        <v>1</v>
      </c>
      <c r="V826" s="83"/>
      <c r="W826" s="83">
        <v>1</v>
      </c>
      <c r="X826" s="83"/>
      <c r="Y826" s="83"/>
      <c r="Z826" s="83"/>
      <c r="AA826" s="83"/>
      <c r="AB826" s="83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240"/>
      <c r="AN826" s="240"/>
      <c r="AO826" s="240"/>
      <c r="AP826" s="240"/>
      <c r="AQ826" s="240"/>
      <c r="AR826" s="240"/>
      <c r="AS826" s="240"/>
      <c r="AT826" s="256"/>
      <c r="AU826" s="256"/>
      <c r="AV826" s="259"/>
      <c r="AW826" s="259"/>
      <c r="AX826" s="256"/>
      <c r="AY826" s="256"/>
      <c r="AZ826" s="256"/>
      <c r="BA826" s="256"/>
      <c r="BB826" s="256"/>
      <c r="BC826" s="256"/>
      <c r="BD826" s="256"/>
      <c r="BE826" s="256"/>
      <c r="BF826" s="256"/>
      <c r="BG826" s="256"/>
      <c r="BH826" s="256"/>
      <c r="BI826" s="256"/>
      <c r="BJ826" s="256"/>
      <c r="BK826" s="256"/>
      <c r="BL826" s="262"/>
      <c r="BM826" s="262"/>
      <c r="BN826" s="262"/>
      <c r="BO826" s="262"/>
      <c r="BP826" s="262"/>
      <c r="BQ826" s="262"/>
      <c r="BR826" s="270"/>
      <c r="BS826" s="270"/>
      <c r="BT826" s="270"/>
      <c r="BU826" s="270"/>
      <c r="BV826" s="270"/>
      <c r="BW826" s="270"/>
      <c r="BX826" s="256"/>
      <c r="BY826" s="256"/>
      <c r="BZ826" s="256"/>
      <c r="CA826" s="267"/>
      <c r="CB826" s="267"/>
      <c r="CC826" s="274"/>
      <c r="CD826" s="267"/>
      <c r="CE826" s="267"/>
      <c r="CF826" s="267"/>
      <c r="CG826" s="267"/>
      <c r="CH826" s="267"/>
      <c r="CI826" s="267"/>
      <c r="CJ826" s="267"/>
      <c r="CK826" s="267"/>
      <c r="CL826" s="265"/>
      <c r="CM826" s="272"/>
      <c r="CN826" s="264"/>
      <c r="CO826" s="183"/>
      <c r="CP826" s="226"/>
      <c r="CQ826" s="226"/>
      <c r="CR826" s="226"/>
      <c r="CS826" s="182"/>
      <c r="CT826" s="182"/>
      <c r="CU826" s="182"/>
      <c r="CV826" s="182"/>
      <c r="CW826" s="182"/>
      <c r="CX826" s="182"/>
      <c r="CY826" s="182"/>
      <c r="CZ826" s="182"/>
      <c r="DA826" s="182"/>
    </row>
    <row r="827" spans="1:105" s="120" customFormat="1" ht="15" customHeight="1">
      <c r="A827" s="228"/>
      <c r="B827" s="277"/>
      <c r="C827" s="280"/>
      <c r="D827" s="237"/>
      <c r="E827" s="237"/>
      <c r="F827" s="243"/>
      <c r="G827" s="122">
        <v>2</v>
      </c>
      <c r="H827" s="84"/>
      <c r="I827" s="84">
        <v>10</v>
      </c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240"/>
      <c r="AN827" s="240"/>
      <c r="AO827" s="240"/>
      <c r="AP827" s="240"/>
      <c r="AQ827" s="240"/>
      <c r="AR827" s="240"/>
      <c r="AS827" s="240"/>
      <c r="AT827" s="256"/>
      <c r="AU827" s="256"/>
      <c r="AV827" s="259"/>
      <c r="AW827" s="259"/>
      <c r="AX827" s="256"/>
      <c r="AY827" s="256"/>
      <c r="AZ827" s="256"/>
      <c r="BA827" s="256"/>
      <c r="BB827" s="256"/>
      <c r="BC827" s="256"/>
      <c r="BD827" s="256"/>
      <c r="BE827" s="256"/>
      <c r="BF827" s="256"/>
      <c r="BG827" s="256"/>
      <c r="BH827" s="256"/>
      <c r="BI827" s="256"/>
      <c r="BJ827" s="256"/>
      <c r="BK827" s="256"/>
      <c r="BL827" s="262"/>
      <c r="BM827" s="262"/>
      <c r="BN827" s="262"/>
      <c r="BO827" s="262"/>
      <c r="BP827" s="262"/>
      <c r="BQ827" s="262"/>
      <c r="BR827" s="270"/>
      <c r="BS827" s="270"/>
      <c r="BT827" s="270"/>
      <c r="BU827" s="270"/>
      <c r="BV827" s="270"/>
      <c r="BW827" s="270"/>
      <c r="BX827" s="256"/>
      <c r="BY827" s="256"/>
      <c r="BZ827" s="256"/>
      <c r="CA827" s="267"/>
      <c r="CB827" s="267"/>
      <c r="CC827" s="274"/>
      <c r="CD827" s="267"/>
      <c r="CE827" s="267"/>
      <c r="CF827" s="267"/>
      <c r="CG827" s="267"/>
      <c r="CH827" s="267"/>
      <c r="CI827" s="267"/>
      <c r="CJ827" s="267"/>
      <c r="CK827" s="267"/>
      <c r="CL827" s="265"/>
      <c r="CM827" s="272"/>
      <c r="CN827" s="264"/>
      <c r="CO827" s="183"/>
      <c r="CP827" s="226"/>
      <c r="CQ827" s="226"/>
      <c r="CR827" s="226"/>
      <c r="CS827" s="182"/>
      <c r="CT827" s="182"/>
      <c r="CU827" s="182"/>
      <c r="CV827" s="182"/>
      <c r="CW827" s="182"/>
      <c r="CX827" s="182"/>
      <c r="CY827" s="182"/>
      <c r="CZ827" s="182"/>
      <c r="DA827" s="182"/>
    </row>
    <row r="828" spans="1:105" s="120" customFormat="1" ht="15" customHeight="1">
      <c r="A828" s="228"/>
      <c r="B828" s="277"/>
      <c r="C828" s="280"/>
      <c r="D828" s="237"/>
      <c r="E828" s="237"/>
      <c r="F828" s="243"/>
      <c r="G828" s="122">
        <v>2.1</v>
      </c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240"/>
      <c r="AN828" s="240"/>
      <c r="AO828" s="240"/>
      <c r="AP828" s="240"/>
      <c r="AQ828" s="240"/>
      <c r="AR828" s="240"/>
      <c r="AS828" s="240"/>
      <c r="AT828" s="256"/>
      <c r="AU828" s="256"/>
      <c r="AV828" s="259"/>
      <c r="AW828" s="259"/>
      <c r="AX828" s="256"/>
      <c r="AY828" s="256"/>
      <c r="AZ828" s="256"/>
      <c r="BA828" s="256"/>
      <c r="BB828" s="256"/>
      <c r="BC828" s="256"/>
      <c r="BD828" s="256"/>
      <c r="BE828" s="256"/>
      <c r="BF828" s="256"/>
      <c r="BG828" s="256"/>
      <c r="BH828" s="256"/>
      <c r="BI828" s="256"/>
      <c r="BJ828" s="256"/>
      <c r="BK828" s="256"/>
      <c r="BL828" s="262"/>
      <c r="BM828" s="262"/>
      <c r="BN828" s="262"/>
      <c r="BO828" s="262"/>
      <c r="BP828" s="262"/>
      <c r="BQ828" s="262"/>
      <c r="BR828" s="270"/>
      <c r="BS828" s="270"/>
      <c r="BT828" s="270"/>
      <c r="BU828" s="270"/>
      <c r="BV828" s="270"/>
      <c r="BW828" s="270"/>
      <c r="BX828" s="256"/>
      <c r="BY828" s="256"/>
      <c r="BZ828" s="256"/>
      <c r="CA828" s="267"/>
      <c r="CB828" s="267"/>
      <c r="CC828" s="274"/>
      <c r="CD828" s="267"/>
      <c r="CE828" s="267"/>
      <c r="CF828" s="267"/>
      <c r="CG828" s="267"/>
      <c r="CH828" s="267"/>
      <c r="CI828" s="267"/>
      <c r="CJ828" s="267"/>
      <c r="CK828" s="267"/>
      <c r="CL828" s="265"/>
      <c r="CM828" s="272"/>
      <c r="CN828" s="264"/>
      <c r="CO828" s="183"/>
      <c r="CP828" s="226"/>
      <c r="CQ828" s="226"/>
      <c r="CR828" s="226"/>
      <c r="CS828" s="182"/>
      <c r="CT828" s="182"/>
      <c r="CU828" s="182"/>
      <c r="CV828" s="182"/>
      <c r="CW828" s="182"/>
      <c r="CX828" s="182"/>
      <c r="CY828" s="182"/>
      <c r="CZ828" s="182"/>
      <c r="DA828" s="182"/>
    </row>
    <row r="829" spans="1:105" s="120" customFormat="1" ht="15" customHeight="1">
      <c r="A829" s="228"/>
      <c r="B829" s="277"/>
      <c r="C829" s="280"/>
      <c r="D829" s="237"/>
      <c r="E829" s="237"/>
      <c r="F829" s="243"/>
      <c r="G829" s="122">
        <v>2.7</v>
      </c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240"/>
      <c r="AN829" s="240"/>
      <c r="AO829" s="240"/>
      <c r="AP829" s="240"/>
      <c r="AQ829" s="240"/>
      <c r="AR829" s="240"/>
      <c r="AS829" s="240"/>
      <c r="AT829" s="256"/>
      <c r="AU829" s="256"/>
      <c r="AV829" s="259"/>
      <c r="AW829" s="259"/>
      <c r="AX829" s="256"/>
      <c r="AY829" s="256"/>
      <c r="AZ829" s="256"/>
      <c r="BA829" s="256"/>
      <c r="BB829" s="256"/>
      <c r="BC829" s="256"/>
      <c r="BD829" s="256"/>
      <c r="BE829" s="256"/>
      <c r="BF829" s="256"/>
      <c r="BG829" s="256"/>
      <c r="BH829" s="256"/>
      <c r="BI829" s="256"/>
      <c r="BJ829" s="256"/>
      <c r="BK829" s="256"/>
      <c r="BL829" s="262"/>
      <c r="BM829" s="262"/>
      <c r="BN829" s="262"/>
      <c r="BO829" s="262"/>
      <c r="BP829" s="262"/>
      <c r="BQ829" s="262"/>
      <c r="BR829" s="270"/>
      <c r="BS829" s="270"/>
      <c r="BT829" s="270"/>
      <c r="BU829" s="270"/>
      <c r="BV829" s="270"/>
      <c r="BW829" s="270"/>
      <c r="BX829" s="256"/>
      <c r="BY829" s="256"/>
      <c r="BZ829" s="256"/>
      <c r="CA829" s="267"/>
      <c r="CB829" s="267"/>
      <c r="CC829" s="274"/>
      <c r="CD829" s="267"/>
      <c r="CE829" s="267"/>
      <c r="CF829" s="267"/>
      <c r="CG829" s="267"/>
      <c r="CH829" s="267"/>
      <c r="CI829" s="267"/>
      <c r="CJ829" s="267"/>
      <c r="CK829" s="267"/>
      <c r="CL829" s="265"/>
      <c r="CM829" s="272"/>
      <c r="CN829" s="264"/>
      <c r="CO829" s="183"/>
      <c r="CP829" s="226"/>
      <c r="CQ829" s="226"/>
      <c r="CR829" s="226"/>
      <c r="CS829" s="182"/>
      <c r="CT829" s="182"/>
      <c r="CU829" s="182"/>
      <c r="CV829" s="182"/>
      <c r="CW829" s="182"/>
      <c r="CX829" s="182"/>
      <c r="CY829" s="182"/>
      <c r="CZ829" s="182"/>
      <c r="DA829" s="182"/>
    </row>
    <row r="830" spans="1:105" s="120" customFormat="1" ht="15" customHeight="1">
      <c r="A830" s="228"/>
      <c r="B830" s="277"/>
      <c r="C830" s="280"/>
      <c r="D830" s="237"/>
      <c r="E830" s="237"/>
      <c r="F830" s="243"/>
      <c r="G830" s="122">
        <v>3</v>
      </c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240"/>
      <c r="AN830" s="240"/>
      <c r="AO830" s="240"/>
      <c r="AP830" s="240"/>
      <c r="AQ830" s="240"/>
      <c r="AR830" s="240"/>
      <c r="AS830" s="240"/>
      <c r="AT830" s="256"/>
      <c r="AU830" s="256"/>
      <c r="AV830" s="259"/>
      <c r="AW830" s="259"/>
      <c r="AX830" s="256"/>
      <c r="AY830" s="256"/>
      <c r="AZ830" s="256"/>
      <c r="BA830" s="256"/>
      <c r="BB830" s="256"/>
      <c r="BC830" s="256"/>
      <c r="BD830" s="256"/>
      <c r="BE830" s="256"/>
      <c r="BF830" s="256"/>
      <c r="BG830" s="256"/>
      <c r="BH830" s="256"/>
      <c r="BI830" s="256"/>
      <c r="BJ830" s="256"/>
      <c r="BK830" s="256"/>
      <c r="BL830" s="262"/>
      <c r="BM830" s="262"/>
      <c r="BN830" s="262"/>
      <c r="BO830" s="262"/>
      <c r="BP830" s="262"/>
      <c r="BQ830" s="262"/>
      <c r="BR830" s="270"/>
      <c r="BS830" s="270"/>
      <c r="BT830" s="270"/>
      <c r="BU830" s="270"/>
      <c r="BV830" s="270"/>
      <c r="BW830" s="270"/>
      <c r="BX830" s="256"/>
      <c r="BY830" s="256"/>
      <c r="BZ830" s="256"/>
      <c r="CA830" s="267"/>
      <c r="CB830" s="267"/>
      <c r="CC830" s="274"/>
      <c r="CD830" s="267"/>
      <c r="CE830" s="267"/>
      <c r="CF830" s="267"/>
      <c r="CG830" s="267"/>
      <c r="CH830" s="267"/>
      <c r="CI830" s="267"/>
      <c r="CJ830" s="267"/>
      <c r="CK830" s="267"/>
      <c r="CL830" s="265"/>
      <c r="CM830" s="272"/>
      <c r="CN830" s="264"/>
      <c r="CO830" s="183"/>
      <c r="CP830" s="226"/>
      <c r="CQ830" s="226"/>
      <c r="CR830" s="226"/>
      <c r="CS830" s="182"/>
      <c r="CT830" s="182"/>
      <c r="CU830" s="182"/>
      <c r="CV830" s="182"/>
      <c r="CW830" s="182"/>
      <c r="CX830" s="182"/>
      <c r="CY830" s="182"/>
      <c r="CZ830" s="182"/>
      <c r="DA830" s="182"/>
    </row>
    <row r="831" spans="1:105" s="120" customFormat="1" ht="15" customHeight="1">
      <c r="A831" s="228"/>
      <c r="B831" s="277"/>
      <c r="C831" s="280"/>
      <c r="D831" s="237"/>
      <c r="E831" s="237"/>
      <c r="F831" s="244"/>
      <c r="G831" s="123">
        <v>3.9</v>
      </c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1"/>
      <c r="AD831" s="81"/>
      <c r="AE831" s="81"/>
      <c r="AF831" s="81"/>
      <c r="AG831" s="81"/>
      <c r="AH831" s="81"/>
      <c r="AI831" s="81"/>
      <c r="AJ831" s="81"/>
      <c r="AK831" s="81"/>
      <c r="AL831" s="81"/>
      <c r="AM831" s="240"/>
      <c r="AN831" s="240"/>
      <c r="AO831" s="240"/>
      <c r="AP831" s="240"/>
      <c r="AQ831" s="240"/>
      <c r="AR831" s="240"/>
      <c r="AS831" s="240"/>
      <c r="AT831" s="256"/>
      <c r="AU831" s="256"/>
      <c r="AV831" s="259"/>
      <c r="AW831" s="259"/>
      <c r="AX831" s="256"/>
      <c r="AY831" s="256"/>
      <c r="AZ831" s="256"/>
      <c r="BA831" s="256"/>
      <c r="BB831" s="256"/>
      <c r="BC831" s="256"/>
      <c r="BD831" s="256"/>
      <c r="BE831" s="256"/>
      <c r="BF831" s="256"/>
      <c r="BG831" s="256"/>
      <c r="BH831" s="256"/>
      <c r="BI831" s="256"/>
      <c r="BJ831" s="256"/>
      <c r="BK831" s="256"/>
      <c r="BL831" s="262"/>
      <c r="BM831" s="262"/>
      <c r="BN831" s="262"/>
      <c r="BO831" s="262"/>
      <c r="BP831" s="262"/>
      <c r="BQ831" s="262"/>
      <c r="BR831" s="270"/>
      <c r="BS831" s="270"/>
      <c r="BT831" s="270"/>
      <c r="BU831" s="270"/>
      <c r="BV831" s="270"/>
      <c r="BW831" s="270"/>
      <c r="BX831" s="256"/>
      <c r="BY831" s="256"/>
      <c r="BZ831" s="256"/>
      <c r="CA831" s="267"/>
      <c r="CB831" s="267"/>
      <c r="CC831" s="274"/>
      <c r="CD831" s="267"/>
      <c r="CE831" s="267"/>
      <c r="CF831" s="267"/>
      <c r="CG831" s="267"/>
      <c r="CH831" s="267"/>
      <c r="CI831" s="267"/>
      <c r="CJ831" s="267"/>
      <c r="CK831" s="267"/>
      <c r="CL831" s="265"/>
      <c r="CM831" s="272"/>
      <c r="CN831" s="264"/>
      <c r="CO831" s="183"/>
      <c r="CP831" s="226"/>
      <c r="CQ831" s="226"/>
      <c r="CR831" s="226"/>
      <c r="CS831" s="182"/>
      <c r="CT831" s="182"/>
      <c r="CU831" s="182"/>
      <c r="CV831" s="182"/>
      <c r="CW831" s="182"/>
      <c r="CX831" s="182"/>
      <c r="CY831" s="182"/>
      <c r="CZ831" s="182"/>
      <c r="DA831" s="182"/>
    </row>
    <row r="832" spans="1:105" s="120" customFormat="1" ht="15" customHeight="1" thickBot="1">
      <c r="A832" s="229"/>
      <c r="B832" s="278"/>
      <c r="C832" s="281"/>
      <c r="D832" s="238"/>
      <c r="E832" s="238"/>
      <c r="F832" s="245" t="s">
        <v>83</v>
      </c>
      <c r="G832" s="246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241"/>
      <c r="AN832" s="241"/>
      <c r="AO832" s="241"/>
      <c r="AP832" s="241"/>
      <c r="AQ832" s="241"/>
      <c r="AR832" s="241"/>
      <c r="AS832" s="241"/>
      <c r="AT832" s="257"/>
      <c r="AU832" s="257"/>
      <c r="AV832" s="260"/>
      <c r="AW832" s="260"/>
      <c r="AX832" s="257"/>
      <c r="AY832" s="257"/>
      <c r="AZ832" s="257"/>
      <c r="BA832" s="257"/>
      <c r="BB832" s="257"/>
      <c r="BC832" s="257"/>
      <c r="BD832" s="257"/>
      <c r="BE832" s="257"/>
      <c r="BF832" s="257"/>
      <c r="BG832" s="257"/>
      <c r="BH832" s="257"/>
      <c r="BI832" s="257"/>
      <c r="BJ832" s="257"/>
      <c r="BK832" s="257"/>
      <c r="BL832" s="263"/>
      <c r="BM832" s="263"/>
      <c r="BN832" s="263"/>
      <c r="BO832" s="263"/>
      <c r="BP832" s="263"/>
      <c r="BQ832" s="263"/>
      <c r="BR832" s="271"/>
      <c r="BS832" s="271"/>
      <c r="BT832" s="271"/>
      <c r="BU832" s="271"/>
      <c r="BV832" s="271"/>
      <c r="BW832" s="271"/>
      <c r="BX832" s="257"/>
      <c r="BY832" s="257"/>
      <c r="BZ832" s="257"/>
      <c r="CA832" s="268"/>
      <c r="CB832" s="268"/>
      <c r="CC832" s="275"/>
      <c r="CD832" s="268"/>
      <c r="CE832" s="268"/>
      <c r="CF832" s="268"/>
      <c r="CG832" s="268"/>
      <c r="CH832" s="268"/>
      <c r="CI832" s="268"/>
      <c r="CJ832" s="268"/>
      <c r="CK832" s="268"/>
      <c r="CL832" s="265"/>
      <c r="CM832" s="272"/>
      <c r="CN832" s="264"/>
      <c r="CO832" s="183"/>
      <c r="CP832" s="226"/>
      <c r="CQ832" s="226"/>
      <c r="CR832" s="226"/>
      <c r="CS832" s="182"/>
      <c r="CT832" s="182"/>
      <c r="CU832" s="182"/>
      <c r="CV832" s="182"/>
      <c r="CW832" s="182"/>
      <c r="CX832" s="182"/>
      <c r="CY832" s="182"/>
      <c r="CZ832" s="182"/>
      <c r="DA832" s="182"/>
    </row>
    <row r="833" spans="1:105" s="120" customFormat="1" ht="15" customHeight="1">
      <c r="A833" s="227">
        <f t="shared" ref="A833" si="308">A825+1</f>
        <v>103</v>
      </c>
      <c r="B833" s="276" t="s">
        <v>1218</v>
      </c>
      <c r="C833" s="279" t="s">
        <v>1219</v>
      </c>
      <c r="D833" s="236">
        <v>44629</v>
      </c>
      <c r="E833" s="236" t="s">
        <v>1201</v>
      </c>
      <c r="F833" s="253" t="s">
        <v>80</v>
      </c>
      <c r="G833" s="254"/>
      <c r="H833" s="82" t="s">
        <v>69</v>
      </c>
      <c r="I833" s="82"/>
      <c r="J833" s="82" t="s">
        <v>60</v>
      </c>
      <c r="K833" s="82" t="s">
        <v>60</v>
      </c>
      <c r="L833" s="82" t="s">
        <v>60</v>
      </c>
      <c r="M833" s="82" t="s">
        <v>60</v>
      </c>
      <c r="N833" s="82" t="s">
        <v>67</v>
      </c>
      <c r="O833" s="82"/>
      <c r="P833" s="82" t="s">
        <v>61</v>
      </c>
      <c r="Q833" s="82" t="s">
        <v>61</v>
      </c>
      <c r="R833" s="82" t="s">
        <v>61</v>
      </c>
      <c r="S833" s="82" t="s">
        <v>73</v>
      </c>
      <c r="T833" s="82" t="s">
        <v>73</v>
      </c>
      <c r="U833" s="82" t="s">
        <v>73</v>
      </c>
      <c r="V833" s="82"/>
      <c r="W833" s="82" t="s">
        <v>61</v>
      </c>
      <c r="X833" s="82" t="s">
        <v>61</v>
      </c>
      <c r="Y833" s="82" t="s">
        <v>61</v>
      </c>
      <c r="Z833" s="82" t="s">
        <v>61</v>
      </c>
      <c r="AA833" s="82" t="s">
        <v>61</v>
      </c>
      <c r="AB833" s="82" t="s">
        <v>61</v>
      </c>
      <c r="AC833" s="82"/>
      <c r="AD833" s="82" t="s">
        <v>61</v>
      </c>
      <c r="AE833" s="82" t="s">
        <v>61</v>
      </c>
      <c r="AF833" s="82" t="s">
        <v>61</v>
      </c>
      <c r="AG833" s="82" t="s">
        <v>61</v>
      </c>
      <c r="AH833" s="82" t="s">
        <v>61</v>
      </c>
      <c r="AI833" s="82" t="s">
        <v>1471</v>
      </c>
      <c r="AJ833" s="82"/>
      <c r="AK833" s="82" t="s">
        <v>60</v>
      </c>
      <c r="AL833" s="82" t="s">
        <v>60</v>
      </c>
      <c r="AM833" s="239">
        <f>COUNTIF(H833:AL833,"PH")+COUNTIF(H833:AL833,"PH/L")+COUNTIF(H833:AL833,"PM")</f>
        <v>0</v>
      </c>
      <c r="AN833" s="239">
        <f>COUNTIF(H833:AL833,"PD")+COUNTIF(H833:AL833,"PDD")+COUNTIF(H833:AL833,"P/DS")/2+COUNTIF(H833:AL833,"PMD")</f>
        <v>0</v>
      </c>
      <c r="AO833" s="239">
        <f>COUNTIF(H833:AL833,"PN")+COUNTIF(H833:AL833,"P/NS")/2+COUNTIF(H833:AL833,"PH")+COUNTIF(H833:AL833,"PH/F")/2+COUNTIF(H833:AL833,"PH/L")/2+COUNTIF(H833:AL833,"PM")</f>
        <v>0</v>
      </c>
      <c r="AP833" s="239">
        <f>COUNTIF(H833:AL833,"BH")+COUNTIF(H833:AL833,"AL/BL")+COUNTIF(H833:AL833,"UL/BL")+COUNTIF(H833:AL833,"BM")</f>
        <v>0</v>
      </c>
      <c r="AQ833" s="239">
        <f>COUNTIF(H833:AL833,"DS")+COUNTIF(H833:AL833,"AL/DS")/2+COUNTIF(H833:AL833,"UL/DS")/2+COUNTIF(H833:AL833,"CT")+COUNTIF(H833:AL833,"MD")</f>
        <v>6.5</v>
      </c>
      <c r="AR833" s="239">
        <f>COUNTIF(H833:AL833,"NS")+COUNTIF(H833:AL833,"AL/NS")/2+COUNTIF(H833:AL833,"UL/NS")/2+COUNTIF(H833:AL833,"BH")+COUNTIF(H833:AL833,"AL/BF")/2+COUNTIF(H833:AL833,"AL/BL")/2+COUNTIF(H833:AL833,"UL/BL")/2+COUNTIF(H833:AL833,"UL/BF")/2+COUNTIF(H833:AL833,"BM")</f>
        <v>14</v>
      </c>
      <c r="AS833" s="239">
        <f>COUNTIF(H833:AL833,"AL")+COUNTIF(H833:AL833,"AL/DS")/2+COUNTIF(H833:AL833,"AL/NS")/2+COUNTIF(H833:AL833,"NH")+COUNTIF(H833:AL833,"SL")+COUNTIF(H833:AL833,"NHD")+COUNTIF(H833:AL833,"B")+COUNTIF(H833:AL833,"HL")+COUNTIF(H833:AL833,"AL/BF")/2+COUNTIF(H833:AL833,"AL/BL")/2</f>
        <v>2</v>
      </c>
      <c r="AT833" s="255">
        <f>COUNTIF(H833:AL833,"PD")+COUNTIF(H833:AL833,"PN")+COUNTIF(H833:AL833,"P/DS")/2+COUNTIF(H833:AL833,"P/NS")/2+COUNTIF(H833:AL833,"DS")+COUNTIF(H833:AL833,"NS")+COUNTIF(H833:AL833,"AL")+COUNTIF(H833:AL833,"AL/DS")+COUNTIF(H833:AL833,"AL/NS")+COUNTIF(H833:AL833,"NH")+COUNTIF(H833:AL833,"SL")+COUNTIF(H833:AL833,"UL/DS")/2+COUNTIF(H833:AL833,"UL/NS")/2+COUNTIF(H833:AL833,"CT")+COUNTIF(H833:AL833,"NHD")+COUNTIF(H833:AL833,"PDD")+COUNTIF(H833:AL833,"B")+COUNTIF(H833:AL833,"HL")+COUNTIF(H833:AL833,"PH")+COUNTIF(H833:AL833,"BH")+COUNTIF(H833:AL833,"AL/BF")+COUNTIF(H833:AL833,"AL/BL")+COUNTIF(H833:AL833,"UL/BF")/2+COUNTIF(H833:AL833,"UL/BL")/2+COUNTIF(H833:AL833,"PH/F")/2+COUNTIF(H833:AL833,"PH/L")/2+COUNTIF(H833:AL833,"MD")+COUNTIF(H833:AL833,"PMD")+COUNTIF(H833:AL833,"PM")+COUNTIF(H833:AL833,"BM")</f>
        <v>22.5</v>
      </c>
      <c r="AU833" s="255">
        <f>COUNTIF(H833:AL833,"P/DS")/2+COUNTIF(H833:AL833,"P/NS")/2+COUNTIF(H833:AL833,"IL")+COUNTIF(H833:AL833,"NL")+COUNTIF(H833:AL833,"UL")+COUNTIF(H833:AL833,"UL/DS")/2+COUNTIF(H833:AL833,"UL/NS")/2+COUNTIF(H833:AL833,"KT")+COUNTIF(H833:AL833,"UL/BF")/2+COUNTIF(H833:AL833,"UL/BL")/2+COUNTIF(H833:AL833,"PH/F")/2+COUNTIF(H833:AL833,"PH/L")/2+COUNTIF(H833:AL833,"NB")</f>
        <v>3.5</v>
      </c>
      <c r="AV833" s="258">
        <f>COUNTIF(H833:AL833,"PN")+COUNTIF(H833:AL833,"TVD")+COUNTIF(H833:AL833,"PH")+COUNTIF(H833:AL833,"PM")+COUNTIF(H833:AL833,"PDD")-COUNTIFS(H833:AL833,"PN",H840:AL840,"&gt;=3")-COUNTIFS(H833:AL833,"PM",H840:AL840,"&gt;=3")</f>
        <v>0</v>
      </c>
      <c r="AW833" s="258">
        <f>COUNTIF(H833:AL833,"NS")+COUNTIF(H833:AL833,"D")+COUNTIF(H833:AL833,"BH")+COUNTIF(H833:AL833,"NHD")+COUNTIF(H833:AL833,"BM")-COUNTIFS(H833:AL833,"NS",H840:AL840,"&gt;=3")-COUNTIFS(H833:AL833,"BH",H840:AL840,"&gt;=3")-COUNTIFS(H833:AL833,"BM",H840:AL840,"&gt;=3")</f>
        <v>14</v>
      </c>
      <c r="AX833" s="255">
        <f>COUNTIF(H833:AL833,"AL")+COUNTIF(H833:AL833,"AL/DS")/2+COUNTIF(H833:AL833,"AL/NS")/2+COUNTIF(H833:AL833,"AL/BF")+COUNTIF(H833:AL833,"AL/BL")/2</f>
        <v>1</v>
      </c>
      <c r="AY833" s="255">
        <f>COUNTIF(H833:AL833,"SL")</f>
        <v>0</v>
      </c>
      <c r="AZ833" s="255">
        <f>COUNTIF(H833:AL833,"NH")</f>
        <v>1</v>
      </c>
      <c r="BA833" s="255">
        <f>COUNTIF(H833:AL833,"HL")</f>
        <v>0</v>
      </c>
      <c r="BB833" s="255">
        <f>COUNTIF(G833:AL833,"P/DS")/2+COUNTIF(G833:AL833,"P/NS")/2+COUNTIF(G833:AL833,"UL")+COUNTIF(G833:AL833,"UL/DS")/2+COUNTIF(G833:AL833,"UL/NS")/2+COUNTIF(G833:AL833,"UL/BL")/2+COUNTIF(G833:AL833,"UL/BF")/2+COUNTIF(G833:AL833,"PH/F")/2+COUNTIF(G833:AL833,"PH/L")/2</f>
        <v>0.5</v>
      </c>
      <c r="BC833" s="255">
        <f>COUNTIF(H833:AL833,"NB")</f>
        <v>0</v>
      </c>
      <c r="BD833" s="255">
        <f>COUNTIF(H833:AL833,"NL")</f>
        <v>0</v>
      </c>
      <c r="BE833" s="255">
        <f>COUNTIF(H833:AL833,"IL")</f>
        <v>3</v>
      </c>
      <c r="BF833" s="255">
        <f>COUNTIF(H833:AL833,"KT")</f>
        <v>0</v>
      </c>
      <c r="BG833" s="255">
        <f>COUNTIF(H833:AL833,"L70")</f>
        <v>0</v>
      </c>
      <c r="BH833" s="255">
        <f>COUNTIF(H833:AL833,"MD")</f>
        <v>0</v>
      </c>
      <c r="BI833" s="255">
        <f>COUNTIF(H833:AL833,"PMD")</f>
        <v>0</v>
      </c>
      <c r="BJ833" s="255">
        <f>COUNTIF(H833:AL833,"PM")</f>
        <v>0</v>
      </c>
      <c r="BK833" s="255">
        <f>COUNTIF(H833:AL833,"BM")</f>
        <v>0</v>
      </c>
      <c r="BL833" s="261">
        <f>SUMIF(H833:AL833,"PD",H834:AL834)+SUMIF(H833:AL833,"PN",H834:AL834)+SUMIF(H833:AL833,"P/DS",H834:AL834)+SUMIF(H833:AL833,"PN/F",H834:AL834)+SUMIF(H833:AL833,"PN/L",H834:AL834)+SUMIF(H833:AL833,"TV",H834:AL834)+SUMIF(H833:AL833,"TVD",H834:AL834)+SUMIF(H833:AL833,"PDD",H834:AL834)</f>
        <v>0</v>
      </c>
      <c r="BM833" s="261">
        <f>SUMIF(H833:AL833,"PD",H835:AL835)+SUMIF(H833:AL833,"PN",H835:AL835)+SUMIF(H833:AL833,"P/DS",H835:AL835)+SUMIF(H833:AL833,"PN/F",H835:AL835)+SUMIF(H833:AL833,"PN/L",H835:AL835)+SUMIF(H833:AL833,"TV",H835:AL835)+SUMIF(H833:AL833,"TVD",H835:AL835)+SUMIF(H833:AL833,"PDD",H835:AL835)+SUMIF(H833:AL833,"PMD",H835:AL835)</f>
        <v>0</v>
      </c>
      <c r="BN833" s="261">
        <f>SUMIF(H833:AL833,"PD",H836:AL836)+SUMIF(H833:AL833,"PN",H836:AL836)+SUMIF(H833:AL833,"P/DS",H836:AL836)+SUMIF(H833:AL833,"PN/F",H836:AL836)+SUMIF(H833:AL833,"PN/L",H836:AL836)+SUMIF(H833:AL833,"TV",H836:AL836)+SUMIF(H833:AL833,"TVD",H836:AL836)</f>
        <v>0</v>
      </c>
      <c r="BO833" s="261">
        <f>SUMIF(H833:AL833,"PD",H837:AL837)+SUMIF(H833:AL833,"PN",H837:AL837)+SUMIF(H833:AL833,"P/DS",H837:AL837)+SUMIF(H833:AL833,"PN/F",H837:AL837)+SUMIF(H833:AL833,"PN/L",H837:AL837)+SUMIF(H833:AL833,"TV",H837:AL837)+SUMIF(H833:AL833,"TVD",H837:AL837)</f>
        <v>0</v>
      </c>
      <c r="BP833" s="261">
        <f>SUMIF(H833:AL833,"PD",H838:AL838)+SUMIF(H833:AL833,"PN",H838:AL838)+SUMIF(H833:AL833,"P/DS",H838:AL838)+SUMIF(H833:AL833,"PN/F",H838:AL838)+SUMIF(H833:AL833,"PN/L",H838:AL838)+SUMIF(H833:AL833,"TV",H838:AL838)+SUMIF(H833:AL833,"TVD",H838:AL838)+SUMIF(H833:AL833,"PDD",H838:AL838)+SUMIF(H833:AL833,"PH",H838:AL838)+SUMIF(H833:AL833,"PM",H838:AL838)</f>
        <v>0</v>
      </c>
      <c r="BQ833" s="261">
        <f>SUMIF(H833:AL833,"PD",H839:AL839)+SUMIF(H833:AL833,"PN",H839:AL839)+SUMIF(H833:AL833,"P/DS",H839:AL839)+SUMIF(H833:AL833,"PN/F",H839:AL839)+SUMIF(H833:AL833,"PN/L",H839:AL839)+SUMIF(H833:AL833,"TV",H839:AL839)+SUMIF(H833:AL833,"TVD",H839:AL839)+SUMIF(H833:AL833,"PDD",H839:AL839)+SUMIF(H833:AL833,"PH",H839:AL839)+SUMIF(H833:AL833,"PM",H839:AL839)</f>
        <v>0</v>
      </c>
      <c r="BR833" s="269">
        <f>SUM(H834:AL834)-BL833</f>
        <v>20.5</v>
      </c>
      <c r="BS833" s="269">
        <f>SUM(H835:AL835)-BM833</f>
        <v>5.5</v>
      </c>
      <c r="BT833" s="269">
        <f>SUM(H836:AL836)-BN833</f>
        <v>0</v>
      </c>
      <c r="BU833" s="269">
        <f>SUM(H837:AL837)-BO833</f>
        <v>0</v>
      </c>
      <c r="BV833" s="269">
        <f>SUM(H838:AL838)-BP833</f>
        <v>0</v>
      </c>
      <c r="BW833" s="269">
        <f>SUM(H839:AL839)-BQ833</f>
        <v>0</v>
      </c>
      <c r="BX833" s="255">
        <f>SUMIF(H833:AL833,"PD",H840:AL840)+SUMIF(H833:AL833,"PN",H840:AL840)+SUMIF(H833:AL833,"P/DS",H840:AL840)+SUMIF(H833:AL833,"PN/F",H840:AL840)+SUMIF(H833:AL833,"PN/L",H840:AL840)</f>
        <v>0</v>
      </c>
      <c r="BY833" s="255">
        <f>SUM(H840:AL840)-BX833</f>
        <v>0</v>
      </c>
      <c r="BZ833" s="255">
        <f t="shared" ref="BZ833" si="309">+SUM(BL833:BW840)</f>
        <v>26</v>
      </c>
      <c r="CA833" s="266">
        <f>(COUNTIFS(H833:AL833,"PD",H834:AL834,"&gt;=2"))*0.5-IF(CN833="VP",COUNTIFS($H$16:$AL$16,"SAT",H833:AL833,"PD",H834:AL834,"&gt;=2"))*0.5</f>
        <v>0</v>
      </c>
      <c r="CB833" s="266">
        <f>(COUNTIFS(H833:AL833,"PN",H835:AL835,"&gt;=0.5",H834:AL834,"&gt;=1.5"))*0.5+COUNTIFS(H833:AL833,"PDD",H835:AL835,"&gt;=0.5",H834:AL834,"&gt;=1.5")*0.5</f>
        <v>0</v>
      </c>
      <c r="CC833" s="273">
        <f>(COUNTIFS(H833:AL833,"TV",H835:AL835,"&gt;=10"))*0.5+(COUNTIFS(H833:AL833,"PMD",H835:AL835,"&gt;=2"))*0.5</f>
        <v>0</v>
      </c>
      <c r="CD833" s="266">
        <f>(COUNTIFS(H833:AL833,"TVD",H837:AL837,"&gt;=6.5",H835:AL835,"&gt;=3.5"))*0.5</f>
        <v>0</v>
      </c>
      <c r="CE833" s="266">
        <f>(COUNTIFS(H833:AL833,"PD",H838:AL838,"&gt;=10"))*0.5</f>
        <v>0</v>
      </c>
      <c r="CF833" s="266">
        <f>(COUNTIFS(H833:AL833,"PDD",H838:AL838,"&gt;=3.5",H839:AL839,"&gt;=6.5")+COUNTIFS(H833:AL833,"PH",H839:AL839,"&gt;=0.5",H838:AL838,"&gt;=1.5")+COUNTIFS(H833:AL833,"PM",H839:AL839,"&gt;=0.5",H838:AL838,"&gt;=1.5"))*0.5</f>
        <v>0</v>
      </c>
      <c r="CG833" s="266">
        <f>(COUNTIFS(H833:AL833,"DS",H834:AL834,"&gt;=2")+COUNTIFS(H833:AL833,"AL/DS",H834:AL834,"&gt;=2"))*0.5-IF(CN833="VP",COUNTIFS($H$16:$AL$16,"SAT",H833:AL833,"DS",H834:AL834,"&gt;=2"))*0.5</f>
        <v>1.5</v>
      </c>
      <c r="CH833" s="266">
        <f>(COUNTIFS(H833:AL833,"NS",H835:AL835,"&gt;=0.5",H834:AL834,"&gt;=1.5")+COUNTIFS(H833:AL833,"AL/NS",H835:AL835,"&gt;=0.5",H834:AL834,"&gt;=1.5")+COUNTIFS(H833:AL833,"NHD",H835:AL835,"&gt;=4.5",H838:AL838,"&gt;=2",H834:AL834,"&gt;=1.5"))*0.5</f>
        <v>2.5</v>
      </c>
      <c r="CI833" s="266">
        <f>(COUNTIF(H835:AL835,"&gt;=10")+COUNTIFS(H833:AL833,"MD",H835:AL835,"&gt;=2")-COUNTIFS(H833:AL833,"TV",H835:AL835,"&gt;=10"))*0.5</f>
        <v>0</v>
      </c>
      <c r="CJ833" s="266">
        <f>(COUNTIFS(H833:AL833,"D",H837:AL837,"&gt;=6.5",H835:AL835,"&gt;=3.5"))*0.5</f>
        <v>0</v>
      </c>
      <c r="CK833" s="266">
        <f>(COUNTIF(H838:AL838,"&gt;=10")-COUNTIFS(H833:AL833,"PD",H838:AL838,"&gt;=10"))*0.5</f>
        <v>0</v>
      </c>
      <c r="CL833" s="265">
        <f>(COUNTIFS(H833:AL833,"NHD",H838:AL838,"&gt;=3.5",H839:AL839,"&gt;=6.5")+COUNTIFS(H833:AL833,"BH",H838:AL838,"&gt;=1.5",H839:AL839,"&gt;=0.5")+COUNTIFS(H833:AL833,"BM",H838:AL838,"&gt;=1.5",H839:AL839,"&gt;=0.5")+COUNTIFS(H833:AL833,"D",H838:AL838,"&gt;=1.5",H839:AL839,"&gt;=0.5"))*0.5</f>
        <v>0</v>
      </c>
      <c r="CM833" s="272"/>
      <c r="CN833" s="264" t="s">
        <v>723</v>
      </c>
      <c r="CO833" s="183">
        <f t="shared" ref="CO833" si="310">+AM833+AN833+AO833+AP833+AQ833+AR833+AS833+AU833+BG833</f>
        <v>26</v>
      </c>
      <c r="CP833" s="225">
        <f>+SUM(I834:I839)-I840</f>
        <v>0</v>
      </c>
      <c r="CQ833" s="225">
        <f>+SUM(J834:J839)-J840</f>
        <v>2</v>
      </c>
      <c r="CR833" s="225">
        <f>+SUM(K834:K839)-K840</f>
        <v>2.5</v>
      </c>
      <c r="CS833" s="182"/>
      <c r="CT833" s="182"/>
      <c r="CU833" s="182"/>
      <c r="CV833" s="182"/>
      <c r="CW833" s="182"/>
      <c r="CX833" s="182"/>
      <c r="CY833" s="182"/>
      <c r="CZ833" s="182"/>
      <c r="DA833" s="182"/>
    </row>
    <row r="834" spans="1:105" s="120" customFormat="1" ht="15" customHeight="1">
      <c r="A834" s="228"/>
      <c r="B834" s="277"/>
      <c r="C834" s="280"/>
      <c r="D834" s="237"/>
      <c r="E834" s="237"/>
      <c r="F834" s="242" t="s">
        <v>82</v>
      </c>
      <c r="G834" s="121">
        <v>1.5</v>
      </c>
      <c r="H834" s="83"/>
      <c r="I834" s="83"/>
      <c r="J834" s="83">
        <v>2</v>
      </c>
      <c r="K834" s="83">
        <v>2.5</v>
      </c>
      <c r="L834" s="83"/>
      <c r="M834" s="83">
        <v>2.5</v>
      </c>
      <c r="N834" s="83"/>
      <c r="O834" s="83"/>
      <c r="P834" s="83">
        <v>1.5</v>
      </c>
      <c r="Q834" s="83">
        <v>2</v>
      </c>
      <c r="R834" s="83">
        <v>1.5</v>
      </c>
      <c r="S834" s="83"/>
      <c r="T834" s="83"/>
      <c r="U834" s="83"/>
      <c r="V834" s="83"/>
      <c r="W834" s="83">
        <v>1.5</v>
      </c>
      <c r="X834" s="83">
        <v>0.5</v>
      </c>
      <c r="Y834" s="83">
        <v>1.5</v>
      </c>
      <c r="Z834" s="83">
        <v>1</v>
      </c>
      <c r="AA834" s="83">
        <v>1</v>
      </c>
      <c r="AB834" s="83">
        <v>1</v>
      </c>
      <c r="AC834" s="79"/>
      <c r="AD834" s="79">
        <v>1</v>
      </c>
      <c r="AE834" s="79">
        <v>1</v>
      </c>
      <c r="AF834" s="79"/>
      <c r="AG834" s="79"/>
      <c r="AH834" s="79"/>
      <c r="AI834" s="79"/>
      <c r="AJ834" s="79"/>
      <c r="AK834" s="79"/>
      <c r="AL834" s="79"/>
      <c r="AM834" s="240"/>
      <c r="AN834" s="240"/>
      <c r="AO834" s="240"/>
      <c r="AP834" s="240"/>
      <c r="AQ834" s="240"/>
      <c r="AR834" s="240"/>
      <c r="AS834" s="240"/>
      <c r="AT834" s="256"/>
      <c r="AU834" s="256"/>
      <c r="AV834" s="259"/>
      <c r="AW834" s="259"/>
      <c r="AX834" s="256"/>
      <c r="AY834" s="256"/>
      <c r="AZ834" s="256"/>
      <c r="BA834" s="256"/>
      <c r="BB834" s="256"/>
      <c r="BC834" s="256"/>
      <c r="BD834" s="256"/>
      <c r="BE834" s="256"/>
      <c r="BF834" s="256"/>
      <c r="BG834" s="256"/>
      <c r="BH834" s="256"/>
      <c r="BI834" s="256"/>
      <c r="BJ834" s="256"/>
      <c r="BK834" s="256"/>
      <c r="BL834" s="262"/>
      <c r="BM834" s="262"/>
      <c r="BN834" s="262"/>
      <c r="BO834" s="262"/>
      <c r="BP834" s="262"/>
      <c r="BQ834" s="262"/>
      <c r="BR834" s="270"/>
      <c r="BS834" s="270"/>
      <c r="BT834" s="270"/>
      <c r="BU834" s="270"/>
      <c r="BV834" s="270"/>
      <c r="BW834" s="270"/>
      <c r="BX834" s="256"/>
      <c r="BY834" s="256"/>
      <c r="BZ834" s="256"/>
      <c r="CA834" s="267"/>
      <c r="CB834" s="267"/>
      <c r="CC834" s="274"/>
      <c r="CD834" s="267"/>
      <c r="CE834" s="267"/>
      <c r="CF834" s="267"/>
      <c r="CG834" s="267"/>
      <c r="CH834" s="267"/>
      <c r="CI834" s="267"/>
      <c r="CJ834" s="267"/>
      <c r="CK834" s="267"/>
      <c r="CL834" s="265"/>
      <c r="CM834" s="272"/>
      <c r="CN834" s="264"/>
      <c r="CO834" s="183"/>
      <c r="CP834" s="226"/>
      <c r="CQ834" s="226"/>
      <c r="CR834" s="226"/>
      <c r="CS834" s="182"/>
      <c r="CT834" s="182"/>
      <c r="CU834" s="182"/>
      <c r="CV834" s="182"/>
      <c r="CW834" s="182"/>
      <c r="CX834" s="182"/>
      <c r="CY834" s="182"/>
      <c r="CZ834" s="182"/>
      <c r="DA834" s="182"/>
    </row>
    <row r="835" spans="1:105" s="120" customFormat="1" ht="15" customHeight="1">
      <c r="A835" s="228"/>
      <c r="B835" s="277"/>
      <c r="C835" s="280"/>
      <c r="D835" s="237"/>
      <c r="E835" s="237"/>
      <c r="F835" s="243"/>
      <c r="G835" s="122">
        <v>2</v>
      </c>
      <c r="H835" s="84"/>
      <c r="I835" s="84"/>
      <c r="J835" s="84"/>
      <c r="K835" s="84"/>
      <c r="L835" s="84"/>
      <c r="M835" s="84"/>
      <c r="N835" s="84"/>
      <c r="O835" s="84"/>
      <c r="P835" s="84">
        <v>0.5</v>
      </c>
      <c r="Q835" s="84">
        <v>0.5</v>
      </c>
      <c r="R835" s="84">
        <v>0.5</v>
      </c>
      <c r="S835" s="84"/>
      <c r="T835" s="84"/>
      <c r="U835" s="84"/>
      <c r="V835" s="84"/>
      <c r="W835" s="84">
        <v>0.5</v>
      </c>
      <c r="X835" s="84">
        <v>0.5</v>
      </c>
      <c r="Y835" s="84">
        <v>0.5</v>
      </c>
      <c r="Z835" s="84">
        <v>0.5</v>
      </c>
      <c r="AA835" s="84">
        <v>0.5</v>
      </c>
      <c r="AB835" s="84">
        <v>0.5</v>
      </c>
      <c r="AC835" s="80"/>
      <c r="AD835" s="80">
        <v>0.5</v>
      </c>
      <c r="AE835" s="80">
        <v>0.5</v>
      </c>
      <c r="AF835" s="80"/>
      <c r="AG835" s="80"/>
      <c r="AH835" s="80"/>
      <c r="AI835" s="80"/>
      <c r="AJ835" s="80"/>
      <c r="AK835" s="80"/>
      <c r="AL835" s="80"/>
      <c r="AM835" s="240"/>
      <c r="AN835" s="240"/>
      <c r="AO835" s="240"/>
      <c r="AP835" s="240"/>
      <c r="AQ835" s="240"/>
      <c r="AR835" s="240"/>
      <c r="AS835" s="240"/>
      <c r="AT835" s="256"/>
      <c r="AU835" s="256"/>
      <c r="AV835" s="259"/>
      <c r="AW835" s="259"/>
      <c r="AX835" s="256"/>
      <c r="AY835" s="256"/>
      <c r="AZ835" s="256"/>
      <c r="BA835" s="256"/>
      <c r="BB835" s="256"/>
      <c r="BC835" s="256"/>
      <c r="BD835" s="256"/>
      <c r="BE835" s="256"/>
      <c r="BF835" s="256"/>
      <c r="BG835" s="256"/>
      <c r="BH835" s="256"/>
      <c r="BI835" s="256"/>
      <c r="BJ835" s="256"/>
      <c r="BK835" s="256"/>
      <c r="BL835" s="262"/>
      <c r="BM835" s="262"/>
      <c r="BN835" s="262"/>
      <c r="BO835" s="262"/>
      <c r="BP835" s="262"/>
      <c r="BQ835" s="262"/>
      <c r="BR835" s="270"/>
      <c r="BS835" s="270"/>
      <c r="BT835" s="270"/>
      <c r="BU835" s="270"/>
      <c r="BV835" s="270"/>
      <c r="BW835" s="270"/>
      <c r="BX835" s="256"/>
      <c r="BY835" s="256"/>
      <c r="BZ835" s="256"/>
      <c r="CA835" s="267"/>
      <c r="CB835" s="267"/>
      <c r="CC835" s="274"/>
      <c r="CD835" s="267"/>
      <c r="CE835" s="267"/>
      <c r="CF835" s="267"/>
      <c r="CG835" s="267"/>
      <c r="CH835" s="267"/>
      <c r="CI835" s="267"/>
      <c r="CJ835" s="267"/>
      <c r="CK835" s="267"/>
      <c r="CL835" s="265"/>
      <c r="CM835" s="272"/>
      <c r="CN835" s="264"/>
      <c r="CO835" s="183"/>
      <c r="CP835" s="226"/>
      <c r="CQ835" s="226"/>
      <c r="CR835" s="226"/>
      <c r="CS835" s="182"/>
      <c r="CT835" s="182"/>
      <c r="CU835" s="182"/>
      <c r="CV835" s="182"/>
      <c r="CW835" s="182"/>
      <c r="CX835" s="182"/>
      <c r="CY835" s="182"/>
      <c r="CZ835" s="182"/>
      <c r="DA835" s="182"/>
    </row>
    <row r="836" spans="1:105" s="120" customFormat="1" ht="15" customHeight="1">
      <c r="A836" s="228"/>
      <c r="B836" s="277"/>
      <c r="C836" s="280"/>
      <c r="D836" s="237"/>
      <c r="E836" s="237"/>
      <c r="F836" s="243"/>
      <c r="G836" s="122">
        <v>2.1</v>
      </c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240"/>
      <c r="AN836" s="240"/>
      <c r="AO836" s="240"/>
      <c r="AP836" s="240"/>
      <c r="AQ836" s="240"/>
      <c r="AR836" s="240"/>
      <c r="AS836" s="240"/>
      <c r="AT836" s="256"/>
      <c r="AU836" s="256"/>
      <c r="AV836" s="259"/>
      <c r="AW836" s="259"/>
      <c r="AX836" s="256"/>
      <c r="AY836" s="256"/>
      <c r="AZ836" s="256"/>
      <c r="BA836" s="256"/>
      <c r="BB836" s="256"/>
      <c r="BC836" s="256"/>
      <c r="BD836" s="256"/>
      <c r="BE836" s="256"/>
      <c r="BF836" s="256"/>
      <c r="BG836" s="256"/>
      <c r="BH836" s="256"/>
      <c r="BI836" s="256"/>
      <c r="BJ836" s="256"/>
      <c r="BK836" s="256"/>
      <c r="BL836" s="262"/>
      <c r="BM836" s="262"/>
      <c r="BN836" s="262"/>
      <c r="BO836" s="262"/>
      <c r="BP836" s="262"/>
      <c r="BQ836" s="262"/>
      <c r="BR836" s="270"/>
      <c r="BS836" s="270"/>
      <c r="BT836" s="270"/>
      <c r="BU836" s="270"/>
      <c r="BV836" s="270"/>
      <c r="BW836" s="270"/>
      <c r="BX836" s="256"/>
      <c r="BY836" s="256"/>
      <c r="BZ836" s="256"/>
      <c r="CA836" s="267"/>
      <c r="CB836" s="267"/>
      <c r="CC836" s="274"/>
      <c r="CD836" s="267"/>
      <c r="CE836" s="267"/>
      <c r="CF836" s="267"/>
      <c r="CG836" s="267"/>
      <c r="CH836" s="267"/>
      <c r="CI836" s="267"/>
      <c r="CJ836" s="267"/>
      <c r="CK836" s="267"/>
      <c r="CL836" s="265"/>
      <c r="CM836" s="272"/>
      <c r="CN836" s="264"/>
      <c r="CO836" s="183"/>
      <c r="CP836" s="226"/>
      <c r="CQ836" s="226"/>
      <c r="CR836" s="226"/>
      <c r="CS836" s="182"/>
      <c r="CT836" s="182"/>
      <c r="CU836" s="182"/>
      <c r="CV836" s="182"/>
      <c r="CW836" s="182"/>
      <c r="CX836" s="182"/>
      <c r="CY836" s="182"/>
      <c r="CZ836" s="182"/>
      <c r="DA836" s="182"/>
    </row>
    <row r="837" spans="1:105" s="120" customFormat="1" ht="15" customHeight="1">
      <c r="A837" s="228"/>
      <c r="B837" s="277"/>
      <c r="C837" s="280"/>
      <c r="D837" s="237"/>
      <c r="E837" s="237"/>
      <c r="F837" s="243"/>
      <c r="G837" s="122">
        <v>2.7</v>
      </c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240"/>
      <c r="AN837" s="240"/>
      <c r="AO837" s="240"/>
      <c r="AP837" s="240"/>
      <c r="AQ837" s="240"/>
      <c r="AR837" s="240"/>
      <c r="AS837" s="240"/>
      <c r="AT837" s="256"/>
      <c r="AU837" s="256"/>
      <c r="AV837" s="259"/>
      <c r="AW837" s="259"/>
      <c r="AX837" s="256"/>
      <c r="AY837" s="256"/>
      <c r="AZ837" s="256"/>
      <c r="BA837" s="256"/>
      <c r="BB837" s="256"/>
      <c r="BC837" s="256"/>
      <c r="BD837" s="256"/>
      <c r="BE837" s="256"/>
      <c r="BF837" s="256"/>
      <c r="BG837" s="256"/>
      <c r="BH837" s="256"/>
      <c r="BI837" s="256"/>
      <c r="BJ837" s="256"/>
      <c r="BK837" s="256"/>
      <c r="BL837" s="262"/>
      <c r="BM837" s="262"/>
      <c r="BN837" s="262"/>
      <c r="BO837" s="262"/>
      <c r="BP837" s="262"/>
      <c r="BQ837" s="262"/>
      <c r="BR837" s="270"/>
      <c r="BS837" s="270"/>
      <c r="BT837" s="270"/>
      <c r="BU837" s="270"/>
      <c r="BV837" s="270"/>
      <c r="BW837" s="270"/>
      <c r="BX837" s="256"/>
      <c r="BY837" s="256"/>
      <c r="BZ837" s="256"/>
      <c r="CA837" s="267"/>
      <c r="CB837" s="267"/>
      <c r="CC837" s="274"/>
      <c r="CD837" s="267"/>
      <c r="CE837" s="267"/>
      <c r="CF837" s="267"/>
      <c r="CG837" s="267"/>
      <c r="CH837" s="267"/>
      <c r="CI837" s="267"/>
      <c r="CJ837" s="267"/>
      <c r="CK837" s="267"/>
      <c r="CL837" s="265"/>
      <c r="CM837" s="272"/>
      <c r="CN837" s="264"/>
      <c r="CO837" s="183"/>
      <c r="CP837" s="226"/>
      <c r="CQ837" s="226"/>
      <c r="CR837" s="226"/>
      <c r="CS837" s="182"/>
      <c r="CT837" s="182"/>
      <c r="CU837" s="182"/>
      <c r="CV837" s="182"/>
      <c r="CW837" s="182"/>
      <c r="CX837" s="182"/>
      <c r="CY837" s="182"/>
      <c r="CZ837" s="182"/>
      <c r="DA837" s="182"/>
    </row>
    <row r="838" spans="1:105" s="120" customFormat="1" ht="15" customHeight="1">
      <c r="A838" s="228"/>
      <c r="B838" s="277"/>
      <c r="C838" s="280"/>
      <c r="D838" s="237"/>
      <c r="E838" s="237"/>
      <c r="F838" s="243"/>
      <c r="G838" s="122">
        <v>3</v>
      </c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240"/>
      <c r="AN838" s="240"/>
      <c r="AO838" s="240"/>
      <c r="AP838" s="240"/>
      <c r="AQ838" s="240"/>
      <c r="AR838" s="240"/>
      <c r="AS838" s="240"/>
      <c r="AT838" s="256"/>
      <c r="AU838" s="256"/>
      <c r="AV838" s="259"/>
      <c r="AW838" s="259"/>
      <c r="AX838" s="256"/>
      <c r="AY838" s="256"/>
      <c r="AZ838" s="256"/>
      <c r="BA838" s="256"/>
      <c r="BB838" s="256"/>
      <c r="BC838" s="256"/>
      <c r="BD838" s="256"/>
      <c r="BE838" s="256"/>
      <c r="BF838" s="256"/>
      <c r="BG838" s="256"/>
      <c r="BH838" s="256"/>
      <c r="BI838" s="256"/>
      <c r="BJ838" s="256"/>
      <c r="BK838" s="256"/>
      <c r="BL838" s="262"/>
      <c r="BM838" s="262"/>
      <c r="BN838" s="262"/>
      <c r="BO838" s="262"/>
      <c r="BP838" s="262"/>
      <c r="BQ838" s="262"/>
      <c r="BR838" s="270"/>
      <c r="BS838" s="270"/>
      <c r="BT838" s="270"/>
      <c r="BU838" s="270"/>
      <c r="BV838" s="270"/>
      <c r="BW838" s="270"/>
      <c r="BX838" s="256"/>
      <c r="BY838" s="256"/>
      <c r="BZ838" s="256"/>
      <c r="CA838" s="267"/>
      <c r="CB838" s="267"/>
      <c r="CC838" s="274"/>
      <c r="CD838" s="267"/>
      <c r="CE838" s="267"/>
      <c r="CF838" s="267"/>
      <c r="CG838" s="267"/>
      <c r="CH838" s="267"/>
      <c r="CI838" s="267"/>
      <c r="CJ838" s="267"/>
      <c r="CK838" s="267"/>
      <c r="CL838" s="265"/>
      <c r="CM838" s="272"/>
      <c r="CN838" s="264"/>
      <c r="CO838" s="183"/>
      <c r="CP838" s="226"/>
      <c r="CQ838" s="226"/>
      <c r="CR838" s="226"/>
      <c r="CS838" s="182"/>
      <c r="CT838" s="182"/>
      <c r="CU838" s="182"/>
      <c r="CV838" s="182"/>
      <c r="CW838" s="182"/>
      <c r="CX838" s="182"/>
      <c r="CY838" s="182"/>
      <c r="CZ838" s="182"/>
      <c r="DA838" s="182"/>
    </row>
    <row r="839" spans="1:105" s="120" customFormat="1" ht="15" customHeight="1">
      <c r="A839" s="228"/>
      <c r="B839" s="277"/>
      <c r="C839" s="280"/>
      <c r="D839" s="237"/>
      <c r="E839" s="237"/>
      <c r="F839" s="244"/>
      <c r="G839" s="123">
        <v>3.9</v>
      </c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1"/>
      <c r="AD839" s="81"/>
      <c r="AE839" s="81"/>
      <c r="AF839" s="81"/>
      <c r="AG839" s="81"/>
      <c r="AH839" s="81"/>
      <c r="AI839" s="81"/>
      <c r="AJ839" s="81"/>
      <c r="AK839" s="81"/>
      <c r="AL839" s="81"/>
      <c r="AM839" s="240"/>
      <c r="AN839" s="240"/>
      <c r="AO839" s="240"/>
      <c r="AP839" s="240"/>
      <c r="AQ839" s="240"/>
      <c r="AR839" s="240"/>
      <c r="AS839" s="240"/>
      <c r="AT839" s="256"/>
      <c r="AU839" s="256"/>
      <c r="AV839" s="259"/>
      <c r="AW839" s="259"/>
      <c r="AX839" s="256"/>
      <c r="AY839" s="256"/>
      <c r="AZ839" s="256"/>
      <c r="BA839" s="256"/>
      <c r="BB839" s="256"/>
      <c r="BC839" s="256"/>
      <c r="BD839" s="256"/>
      <c r="BE839" s="256"/>
      <c r="BF839" s="256"/>
      <c r="BG839" s="256"/>
      <c r="BH839" s="256"/>
      <c r="BI839" s="256"/>
      <c r="BJ839" s="256"/>
      <c r="BK839" s="256"/>
      <c r="BL839" s="262"/>
      <c r="BM839" s="262"/>
      <c r="BN839" s="262"/>
      <c r="BO839" s="262"/>
      <c r="BP839" s="262"/>
      <c r="BQ839" s="262"/>
      <c r="BR839" s="270"/>
      <c r="BS839" s="270"/>
      <c r="BT839" s="270"/>
      <c r="BU839" s="270"/>
      <c r="BV839" s="270"/>
      <c r="BW839" s="270"/>
      <c r="BX839" s="256"/>
      <c r="BY839" s="256"/>
      <c r="BZ839" s="256"/>
      <c r="CA839" s="267"/>
      <c r="CB839" s="267"/>
      <c r="CC839" s="274"/>
      <c r="CD839" s="267"/>
      <c r="CE839" s="267"/>
      <c r="CF839" s="267"/>
      <c r="CG839" s="267"/>
      <c r="CH839" s="267"/>
      <c r="CI839" s="267"/>
      <c r="CJ839" s="267"/>
      <c r="CK839" s="267"/>
      <c r="CL839" s="265"/>
      <c r="CM839" s="272"/>
      <c r="CN839" s="264"/>
      <c r="CO839" s="183"/>
      <c r="CP839" s="226"/>
      <c r="CQ839" s="226"/>
      <c r="CR839" s="226"/>
      <c r="CS839" s="182"/>
      <c r="CT839" s="182"/>
      <c r="CU839" s="182"/>
      <c r="CV839" s="182"/>
      <c r="CW839" s="182"/>
      <c r="CX839" s="182"/>
      <c r="CY839" s="182"/>
      <c r="CZ839" s="182"/>
      <c r="DA839" s="182"/>
    </row>
    <row r="840" spans="1:105" s="120" customFormat="1" ht="15" customHeight="1" thickBot="1">
      <c r="A840" s="229"/>
      <c r="B840" s="278"/>
      <c r="C840" s="281"/>
      <c r="D840" s="238"/>
      <c r="E840" s="238"/>
      <c r="F840" s="245" t="s">
        <v>83</v>
      </c>
      <c r="G840" s="246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241"/>
      <c r="AN840" s="241"/>
      <c r="AO840" s="241"/>
      <c r="AP840" s="241"/>
      <c r="AQ840" s="241"/>
      <c r="AR840" s="241"/>
      <c r="AS840" s="241"/>
      <c r="AT840" s="257"/>
      <c r="AU840" s="257"/>
      <c r="AV840" s="260"/>
      <c r="AW840" s="260"/>
      <c r="AX840" s="257"/>
      <c r="AY840" s="257"/>
      <c r="AZ840" s="257"/>
      <c r="BA840" s="257"/>
      <c r="BB840" s="257"/>
      <c r="BC840" s="257"/>
      <c r="BD840" s="257"/>
      <c r="BE840" s="257"/>
      <c r="BF840" s="257"/>
      <c r="BG840" s="257"/>
      <c r="BH840" s="257"/>
      <c r="BI840" s="257"/>
      <c r="BJ840" s="257"/>
      <c r="BK840" s="257"/>
      <c r="BL840" s="263"/>
      <c r="BM840" s="263"/>
      <c r="BN840" s="263"/>
      <c r="BO840" s="263"/>
      <c r="BP840" s="263"/>
      <c r="BQ840" s="263"/>
      <c r="BR840" s="271"/>
      <c r="BS840" s="271"/>
      <c r="BT840" s="271"/>
      <c r="BU840" s="271"/>
      <c r="BV840" s="271"/>
      <c r="BW840" s="271"/>
      <c r="BX840" s="257"/>
      <c r="BY840" s="257"/>
      <c r="BZ840" s="257"/>
      <c r="CA840" s="268"/>
      <c r="CB840" s="268"/>
      <c r="CC840" s="275"/>
      <c r="CD840" s="268"/>
      <c r="CE840" s="268"/>
      <c r="CF840" s="268"/>
      <c r="CG840" s="268"/>
      <c r="CH840" s="268"/>
      <c r="CI840" s="268"/>
      <c r="CJ840" s="268"/>
      <c r="CK840" s="268"/>
      <c r="CL840" s="265"/>
      <c r="CM840" s="272"/>
      <c r="CN840" s="264"/>
      <c r="CO840" s="183"/>
      <c r="CP840" s="226"/>
      <c r="CQ840" s="226"/>
      <c r="CR840" s="226"/>
      <c r="CS840" s="182"/>
      <c r="CT840" s="182"/>
      <c r="CU840" s="182"/>
      <c r="CV840" s="182"/>
      <c r="CW840" s="182"/>
      <c r="CX840" s="182"/>
      <c r="CY840" s="182"/>
      <c r="CZ840" s="182"/>
      <c r="DA840" s="182"/>
    </row>
    <row r="841" spans="1:105" s="120" customFormat="1" ht="15" customHeight="1">
      <c r="A841" s="227">
        <f t="shared" ref="A841" si="311">A833+1</f>
        <v>104</v>
      </c>
      <c r="B841" s="276" t="s">
        <v>180</v>
      </c>
      <c r="C841" s="279" t="s">
        <v>181</v>
      </c>
      <c r="D841" s="236">
        <v>43374</v>
      </c>
      <c r="E841" s="236" t="s">
        <v>1201</v>
      </c>
      <c r="F841" s="253" t="s">
        <v>80</v>
      </c>
      <c r="G841" s="254"/>
      <c r="H841" s="82" t="s">
        <v>73</v>
      </c>
      <c r="I841" s="82"/>
      <c r="J841" s="82" t="s">
        <v>73</v>
      </c>
      <c r="K841" s="82" t="s">
        <v>73</v>
      </c>
      <c r="L841" s="82" t="s">
        <v>73</v>
      </c>
      <c r="M841" s="82" t="s">
        <v>73</v>
      </c>
      <c r="N841" s="82" t="s">
        <v>73</v>
      </c>
      <c r="O841" s="82"/>
      <c r="P841" s="82" t="s">
        <v>73</v>
      </c>
      <c r="Q841" s="82" t="s">
        <v>73</v>
      </c>
      <c r="R841" s="82" t="s">
        <v>73</v>
      </c>
      <c r="S841" s="82" t="s">
        <v>73</v>
      </c>
      <c r="T841" s="82" t="s">
        <v>73</v>
      </c>
      <c r="U841" s="82" t="s">
        <v>73</v>
      </c>
      <c r="V841" s="82"/>
      <c r="W841" s="82" t="s">
        <v>73</v>
      </c>
      <c r="X841" s="82" t="s">
        <v>73</v>
      </c>
      <c r="Y841" s="82" t="s">
        <v>73</v>
      </c>
      <c r="Z841" s="82" t="s">
        <v>73</v>
      </c>
      <c r="AA841" s="82" t="s">
        <v>73</v>
      </c>
      <c r="AB841" s="82" t="s">
        <v>73</v>
      </c>
      <c r="AC841" s="82"/>
      <c r="AD841" s="82" t="s">
        <v>73</v>
      </c>
      <c r="AE841" s="82" t="s">
        <v>73</v>
      </c>
      <c r="AF841" s="82" t="s">
        <v>73</v>
      </c>
      <c r="AG841" s="82" t="s">
        <v>73</v>
      </c>
      <c r="AH841" s="82" t="s">
        <v>73</v>
      </c>
      <c r="AI841" s="82" t="s">
        <v>73</v>
      </c>
      <c r="AJ841" s="82"/>
      <c r="AK841" s="82" t="s">
        <v>73</v>
      </c>
      <c r="AL841" s="82" t="s">
        <v>73</v>
      </c>
      <c r="AM841" s="239">
        <f>COUNTIF(H841:AL841,"PH")+COUNTIF(H841:AL841,"PH/L")+COUNTIF(H841:AL841,"PM")</f>
        <v>0</v>
      </c>
      <c r="AN841" s="239">
        <f>COUNTIF(H841:AL841,"PD")+COUNTIF(H841:AL841,"PDD")+COUNTIF(H841:AL841,"P/DS")/2+COUNTIF(H841:AL841,"PMD")</f>
        <v>0</v>
      </c>
      <c r="AO841" s="239">
        <f>COUNTIF(H841:AL841,"PN")+COUNTIF(H841:AL841,"P/NS")/2+COUNTIF(H841:AL841,"PH")+COUNTIF(H841:AL841,"PH/F")/2+COUNTIF(H841:AL841,"PH/L")/2+COUNTIF(H841:AL841,"PM")</f>
        <v>0</v>
      </c>
      <c r="AP841" s="239">
        <f>COUNTIF(H841:AL841,"BH")+COUNTIF(H841:AL841,"AL/BL")+COUNTIF(H841:AL841,"UL/BL")+COUNTIF(H841:AL841,"BM")</f>
        <v>0</v>
      </c>
      <c r="AQ841" s="239">
        <f>COUNTIF(H841:AL841,"DS")+COUNTIF(H841:AL841,"AL/DS")/2+COUNTIF(H841:AL841,"UL/DS")/2+COUNTIF(H841:AL841,"CT")+COUNTIF(H841:AL841,"MD")</f>
        <v>0</v>
      </c>
      <c r="AR841" s="239">
        <f>COUNTIF(H841:AL841,"NS")+COUNTIF(H841:AL841,"AL/NS")/2+COUNTIF(H841:AL841,"UL/NS")/2+COUNTIF(H841:AL841,"BH")+COUNTIF(H841:AL841,"AL/BF")/2+COUNTIF(H841:AL841,"AL/BL")/2+COUNTIF(H841:AL841,"UL/BL")/2+COUNTIF(H841:AL841,"UL/BF")/2+COUNTIF(H841:AL841,"BM")</f>
        <v>0</v>
      </c>
      <c r="AS841" s="239">
        <f>COUNTIF(H841:AL841,"AL")+COUNTIF(H841:AL841,"AL/DS")/2+COUNTIF(H841:AL841,"AL/NS")/2+COUNTIF(H841:AL841,"NH")+COUNTIF(H841:AL841,"SL")+COUNTIF(H841:AL841,"NHD")+COUNTIF(H841:AL841,"B")+COUNTIF(H841:AL841,"HL")+COUNTIF(H841:AL841,"AL/BF")/2+COUNTIF(H841:AL841,"AL/BL")/2</f>
        <v>0</v>
      </c>
      <c r="AT841" s="255">
        <f>COUNTIF(H841:AL841,"PD")+COUNTIF(H841:AL841,"PN")+COUNTIF(H841:AL841,"P/DS")/2+COUNTIF(H841:AL841,"P/NS")/2+COUNTIF(H841:AL841,"DS")+COUNTIF(H841:AL841,"NS")+COUNTIF(H841:AL841,"AL")+COUNTIF(H841:AL841,"AL/DS")+COUNTIF(H841:AL841,"AL/NS")+COUNTIF(H841:AL841,"NH")+COUNTIF(H841:AL841,"SL")+COUNTIF(H841:AL841,"UL/DS")/2+COUNTIF(H841:AL841,"UL/NS")/2+COUNTIF(H841:AL841,"CT")+COUNTIF(H841:AL841,"NHD")+COUNTIF(H841:AL841,"PDD")+COUNTIF(H841:AL841,"B")+COUNTIF(H841:AL841,"HL")+COUNTIF(H841:AL841,"PH")+COUNTIF(H841:AL841,"BH")+COUNTIF(H841:AL841,"AL/BF")+COUNTIF(H841:AL841,"AL/BL")+COUNTIF(H841:AL841,"UL/BF")/2+COUNTIF(H841:AL841,"UL/BL")/2+COUNTIF(H841:AL841,"PH/F")/2+COUNTIF(H841:AL841,"PH/L")/2+COUNTIF(H841:AL841,"MD")+COUNTIF(H841:AL841,"PMD")+COUNTIF(H841:AL841,"PM")+COUNTIF(H841:AL841,"BM")</f>
        <v>0</v>
      </c>
      <c r="AU841" s="255">
        <f>COUNTIF(H841:AL841,"P/DS")/2+COUNTIF(H841:AL841,"P/NS")/2+COUNTIF(H841:AL841,"IL")+COUNTIF(H841:AL841,"NL")+COUNTIF(H841:AL841,"UL")+COUNTIF(H841:AL841,"UL/DS")/2+COUNTIF(H841:AL841,"UL/NS")/2+COUNTIF(H841:AL841,"KT")+COUNTIF(H841:AL841,"UL/BF")/2+COUNTIF(H841:AL841,"UL/BL")/2+COUNTIF(H841:AL841,"PH/F")/2+COUNTIF(H841:AL841,"PH/L")/2+COUNTIF(H841:AL841,"NB")</f>
        <v>26</v>
      </c>
      <c r="AV841" s="258">
        <f>COUNTIF(H841:AL841,"PN")+COUNTIF(H841:AL841,"TVD")+COUNTIF(H841:AL841,"PH")+COUNTIF(H841:AL841,"PM")+COUNTIF(H841:AL841,"PDD")-COUNTIFS(H841:AL841,"PN",H848:AL848,"&gt;=3")-COUNTIFS(H841:AL841,"PM",H848:AL848,"&gt;=3")</f>
        <v>0</v>
      </c>
      <c r="AW841" s="258">
        <f>COUNTIF(H841:AL841,"NS")+COUNTIF(H841:AL841,"D")+COUNTIF(H841:AL841,"BH")+COUNTIF(H841:AL841,"NHD")+COUNTIF(H841:AL841,"BM")-COUNTIFS(H841:AL841,"NS",H848:AL848,"&gt;=3")-COUNTIFS(H841:AL841,"BH",H848:AL848,"&gt;=3")-COUNTIFS(H841:AL841,"BM",H848:AL848,"&gt;=3")</f>
        <v>0</v>
      </c>
      <c r="AX841" s="255">
        <f>COUNTIF(H841:AL841,"AL")+COUNTIF(H841:AL841,"AL/DS")/2+COUNTIF(H841:AL841,"AL/NS")/2+COUNTIF(H841:AL841,"AL/BF")+COUNTIF(H841:AL841,"AL/BL")/2</f>
        <v>0</v>
      </c>
      <c r="AY841" s="255">
        <f>COUNTIF(H841:AL841,"SL")</f>
        <v>0</v>
      </c>
      <c r="AZ841" s="255">
        <f>COUNTIF(H841:AL841,"NH")</f>
        <v>0</v>
      </c>
      <c r="BA841" s="255">
        <f>COUNTIF(H841:AL841,"HL")</f>
        <v>0</v>
      </c>
      <c r="BB841" s="255">
        <f>COUNTIF(G841:AL841,"P/DS")/2+COUNTIF(G841:AL841,"P/NS")/2+COUNTIF(G841:AL841,"UL")+COUNTIF(G841:AL841,"UL/DS")/2+COUNTIF(G841:AL841,"UL/NS")/2+COUNTIF(G841:AL841,"UL/BL")/2+COUNTIF(G841:AL841,"UL/BF")/2+COUNTIF(G841:AL841,"PH/F")/2+COUNTIF(G841:AL841,"PH/L")/2</f>
        <v>0</v>
      </c>
      <c r="BC841" s="255">
        <f>COUNTIF(H841:AL841,"NB")</f>
        <v>0</v>
      </c>
      <c r="BD841" s="255">
        <f>COUNTIF(H841:AL841,"NL")</f>
        <v>0</v>
      </c>
      <c r="BE841" s="255">
        <f>COUNTIF(H841:AL841,"IL")</f>
        <v>26</v>
      </c>
      <c r="BF841" s="255">
        <f>COUNTIF(H841:AL841,"KT")</f>
        <v>0</v>
      </c>
      <c r="BG841" s="255">
        <f>COUNTIF(H841:AL841,"L70")</f>
        <v>0</v>
      </c>
      <c r="BH841" s="255">
        <f>COUNTIF(H841:AL841,"MD")</f>
        <v>0</v>
      </c>
      <c r="BI841" s="255">
        <f>COUNTIF(H841:AL841,"PMD")</f>
        <v>0</v>
      </c>
      <c r="BJ841" s="255">
        <f>COUNTIF(H841:AL841,"PM")</f>
        <v>0</v>
      </c>
      <c r="BK841" s="255">
        <f>COUNTIF(H841:AL841,"BM")</f>
        <v>0</v>
      </c>
      <c r="BL841" s="261">
        <f>SUMIF(H841:AL841,"PD",H842:AL842)+SUMIF(H841:AL841,"PN",H842:AL842)+SUMIF(H841:AL841,"P/DS",H842:AL842)+SUMIF(H841:AL841,"PN/F",H842:AL842)+SUMIF(H841:AL841,"PN/L",H842:AL842)+SUMIF(H841:AL841,"TV",H842:AL842)+SUMIF(H841:AL841,"TVD",H842:AL842)+SUMIF(H841:AL841,"PDD",H842:AL842)</f>
        <v>0</v>
      </c>
      <c r="BM841" s="261">
        <f>SUMIF(H841:AL841,"PD",H843:AL843)+SUMIF(H841:AL841,"PN",H843:AL843)+SUMIF(H841:AL841,"P/DS",H843:AL843)+SUMIF(H841:AL841,"PN/F",H843:AL843)+SUMIF(H841:AL841,"PN/L",H843:AL843)+SUMIF(H841:AL841,"TV",H843:AL843)+SUMIF(H841:AL841,"TVD",H843:AL843)+SUMIF(H841:AL841,"PDD",H843:AL843)+SUMIF(H841:AL841,"PMD",H843:AL843)</f>
        <v>0</v>
      </c>
      <c r="BN841" s="261">
        <f>SUMIF(H841:AL841,"PD",H844:AL844)+SUMIF(H841:AL841,"PN",H844:AL844)+SUMIF(H841:AL841,"P/DS",H844:AL844)+SUMIF(H841:AL841,"PN/F",H844:AL844)+SUMIF(H841:AL841,"PN/L",H844:AL844)+SUMIF(H841:AL841,"TV",H844:AL844)+SUMIF(H841:AL841,"TVD",H844:AL844)</f>
        <v>0</v>
      </c>
      <c r="BO841" s="261">
        <f>SUMIF(H841:AL841,"PD",H845:AL845)+SUMIF(H841:AL841,"PN",H845:AL845)+SUMIF(H841:AL841,"P/DS",H845:AL845)+SUMIF(H841:AL841,"PN/F",H845:AL845)+SUMIF(H841:AL841,"PN/L",H845:AL845)+SUMIF(H841:AL841,"TV",H845:AL845)+SUMIF(H841:AL841,"TVD",H845:AL845)</f>
        <v>0</v>
      </c>
      <c r="BP841" s="261">
        <f>SUMIF(H841:AL841,"PD",H846:AL846)+SUMIF(H841:AL841,"PN",H846:AL846)+SUMIF(H841:AL841,"P/DS",H846:AL846)+SUMIF(H841:AL841,"PN/F",H846:AL846)+SUMIF(H841:AL841,"PN/L",H846:AL846)+SUMIF(H841:AL841,"TV",H846:AL846)+SUMIF(H841:AL841,"TVD",H846:AL846)+SUMIF(H841:AL841,"PDD",H846:AL846)+SUMIF(H841:AL841,"PH",H846:AL846)+SUMIF(H841:AL841,"PM",H846:AL846)</f>
        <v>0</v>
      </c>
      <c r="BQ841" s="261">
        <f>SUMIF(H841:AL841,"PD",H847:AL847)+SUMIF(H841:AL841,"PN",H847:AL847)+SUMIF(H841:AL841,"P/DS",H847:AL847)+SUMIF(H841:AL841,"PN/F",H847:AL847)+SUMIF(H841:AL841,"PN/L",H847:AL847)+SUMIF(H841:AL841,"TV",H847:AL847)+SUMIF(H841:AL841,"TVD",H847:AL847)+SUMIF(H841:AL841,"PDD",H847:AL847)+SUMIF(H841:AL841,"PH",H847:AL847)+SUMIF(H841:AL841,"PM",H847:AL847)</f>
        <v>0</v>
      </c>
      <c r="BR841" s="269">
        <f>SUM(H842:AL842)-BL841</f>
        <v>0</v>
      </c>
      <c r="BS841" s="269">
        <f>SUM(H843:AL843)-BM841</f>
        <v>0</v>
      </c>
      <c r="BT841" s="269">
        <f>SUM(H844:AL844)-BN841</f>
        <v>0</v>
      </c>
      <c r="BU841" s="269">
        <f>SUM(H845:AL845)-BO841</f>
        <v>0</v>
      </c>
      <c r="BV841" s="269">
        <f>SUM(H846:AL846)-BP841</f>
        <v>0</v>
      </c>
      <c r="BW841" s="269">
        <f>SUM(H847:AL847)-BQ841</f>
        <v>0</v>
      </c>
      <c r="BX841" s="255">
        <f>SUMIF(H841:AL841,"PD",H848:AL848)+SUMIF(H841:AL841,"PN",H848:AL848)+SUMIF(H841:AL841,"P/DS",H848:AL848)+SUMIF(H841:AL841,"PN/F",H848:AL848)+SUMIF(H841:AL841,"PN/L",H848:AL848)</f>
        <v>0</v>
      </c>
      <c r="BY841" s="255">
        <f>SUM(H848:AL848)-BX841</f>
        <v>0</v>
      </c>
      <c r="BZ841" s="255">
        <f t="shared" ref="BZ841" si="312">+SUM(BL841:BW848)</f>
        <v>0</v>
      </c>
      <c r="CA841" s="266">
        <f>(COUNTIFS(H841:AL841,"PD",H842:AL842,"&gt;=2"))*0.5-IF(CN841="VP",COUNTIFS($H$16:$AL$16,"SAT",H841:AL841,"PD",H842:AL842,"&gt;=2"))*0.5</f>
        <v>0</v>
      </c>
      <c r="CB841" s="266">
        <f>(COUNTIFS(H841:AL841,"PN",H843:AL843,"&gt;=0.5",H842:AL842,"&gt;=1.5"))*0.5+COUNTIFS(H841:AL841,"PDD",H843:AL843,"&gt;=0.5",H842:AL842,"&gt;=1.5")*0.5</f>
        <v>0</v>
      </c>
      <c r="CC841" s="273">
        <f>(COUNTIFS(H841:AL841,"TV",H843:AL843,"&gt;=10"))*0.5+(COUNTIFS(H841:AL841,"PMD",H843:AL843,"&gt;=2"))*0.5</f>
        <v>0</v>
      </c>
      <c r="CD841" s="266">
        <f>(COUNTIFS(H841:AL841,"TVD",H845:AL845,"&gt;=6.5",H843:AL843,"&gt;=3.5"))*0.5</f>
        <v>0</v>
      </c>
      <c r="CE841" s="266">
        <f>(COUNTIFS(H841:AL841,"PD",H846:AL846,"&gt;=10"))*0.5</f>
        <v>0</v>
      </c>
      <c r="CF841" s="266">
        <f>(COUNTIFS(H841:AL841,"PDD",H846:AL846,"&gt;=3.5",H847:AL847,"&gt;=6.5")+COUNTIFS(H841:AL841,"PH",H847:AL847,"&gt;=0.5",H846:AL846,"&gt;=1.5")+COUNTIFS(H841:AL841,"PM",H847:AL847,"&gt;=0.5",H846:AL846,"&gt;=1.5"))*0.5</f>
        <v>0</v>
      </c>
      <c r="CG841" s="266">
        <f>(COUNTIFS(H841:AL841,"DS",H842:AL842,"&gt;=2")+COUNTIFS(H841:AL841,"AL/DS",H842:AL842,"&gt;=2"))*0.5-IF(CN841="VP",COUNTIFS($H$16:$AL$16,"SAT",H841:AL841,"DS",H842:AL842,"&gt;=2"))*0.5</f>
        <v>0</v>
      </c>
      <c r="CH841" s="266">
        <f>(COUNTIFS(H841:AL841,"NS",H843:AL843,"&gt;=0.5",H842:AL842,"&gt;=1.5")+COUNTIFS(H841:AL841,"AL/NS",H843:AL843,"&gt;=0.5",H842:AL842,"&gt;=1.5")+COUNTIFS(H841:AL841,"NHD",H843:AL843,"&gt;=4.5",H846:AL846,"&gt;=2",H842:AL842,"&gt;=1.5"))*0.5</f>
        <v>0</v>
      </c>
      <c r="CI841" s="266">
        <f>(COUNTIF(H843:AL843,"&gt;=10")+COUNTIFS(H841:AL841,"MD",H843:AL843,"&gt;=2")-COUNTIFS(H841:AL841,"TV",H843:AL843,"&gt;=10"))*0.5</f>
        <v>0</v>
      </c>
      <c r="CJ841" s="266">
        <f>(COUNTIFS(H841:AL841,"D",H845:AL845,"&gt;=6.5",H843:AL843,"&gt;=3.5"))*0.5</f>
        <v>0</v>
      </c>
      <c r="CK841" s="266">
        <f>(COUNTIF(H846:AL846,"&gt;=10")-COUNTIFS(H841:AL841,"PD",H846:AL846,"&gt;=10"))*0.5</f>
        <v>0</v>
      </c>
      <c r="CL841" s="265">
        <f>(COUNTIFS(H841:AL841,"NHD",H846:AL846,"&gt;=3.5",H847:AL847,"&gt;=6.5")+COUNTIFS(H841:AL841,"BH",H846:AL846,"&gt;=1.5",H847:AL847,"&gt;=0.5")+COUNTIFS(H841:AL841,"BM",H846:AL846,"&gt;=1.5",H847:AL847,"&gt;=0.5")+COUNTIFS(H841:AL841,"D",H846:AL846,"&gt;=1.5",H847:AL847,"&gt;=0.5"))*0.5</f>
        <v>0</v>
      </c>
      <c r="CM841" s="272"/>
      <c r="CN841" s="264" t="s">
        <v>723</v>
      </c>
      <c r="CO841" s="183">
        <f t="shared" ref="CO841" si="313">+AM841+AN841+AO841+AP841+AQ841+AR841+AS841+AU841+BG841</f>
        <v>26</v>
      </c>
      <c r="CP841" s="225">
        <f>+SUM(I842:I847)-I848</f>
        <v>0</v>
      </c>
      <c r="CQ841" s="225">
        <f>+SUM(J842:J847)-J848</f>
        <v>0</v>
      </c>
      <c r="CR841" s="225">
        <f>+SUM(K842:K847)-K848</f>
        <v>0</v>
      </c>
      <c r="CS841" s="182"/>
      <c r="CT841" s="182"/>
      <c r="CU841" s="182"/>
      <c r="CV841" s="182"/>
      <c r="CW841" s="182"/>
      <c r="CX841" s="182"/>
      <c r="CY841" s="182"/>
      <c r="CZ841" s="182"/>
      <c r="DA841" s="182"/>
    </row>
    <row r="842" spans="1:105" s="120" customFormat="1" ht="15" customHeight="1">
      <c r="A842" s="228"/>
      <c r="B842" s="277"/>
      <c r="C842" s="280"/>
      <c r="D842" s="237"/>
      <c r="E842" s="237"/>
      <c r="F842" s="242" t="s">
        <v>82</v>
      </c>
      <c r="G842" s="121">
        <v>1.5</v>
      </c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79"/>
      <c r="AD842" s="79"/>
      <c r="AE842" s="79"/>
      <c r="AF842" s="79"/>
      <c r="AG842" s="79"/>
      <c r="AH842" s="79"/>
      <c r="AI842" s="79"/>
      <c r="AJ842" s="79"/>
      <c r="AK842" s="79"/>
      <c r="AL842" s="79"/>
      <c r="AM842" s="240"/>
      <c r="AN842" s="240"/>
      <c r="AO842" s="240"/>
      <c r="AP842" s="240"/>
      <c r="AQ842" s="240"/>
      <c r="AR842" s="240"/>
      <c r="AS842" s="240"/>
      <c r="AT842" s="256"/>
      <c r="AU842" s="256"/>
      <c r="AV842" s="259"/>
      <c r="AW842" s="259"/>
      <c r="AX842" s="256"/>
      <c r="AY842" s="256"/>
      <c r="AZ842" s="256"/>
      <c r="BA842" s="256"/>
      <c r="BB842" s="256"/>
      <c r="BC842" s="256"/>
      <c r="BD842" s="256"/>
      <c r="BE842" s="256"/>
      <c r="BF842" s="256"/>
      <c r="BG842" s="256"/>
      <c r="BH842" s="256"/>
      <c r="BI842" s="256"/>
      <c r="BJ842" s="256"/>
      <c r="BK842" s="256"/>
      <c r="BL842" s="262"/>
      <c r="BM842" s="262"/>
      <c r="BN842" s="262"/>
      <c r="BO842" s="262"/>
      <c r="BP842" s="262"/>
      <c r="BQ842" s="262"/>
      <c r="BR842" s="270"/>
      <c r="BS842" s="270"/>
      <c r="BT842" s="270"/>
      <c r="BU842" s="270"/>
      <c r="BV842" s="270"/>
      <c r="BW842" s="270"/>
      <c r="BX842" s="256"/>
      <c r="BY842" s="256"/>
      <c r="BZ842" s="256"/>
      <c r="CA842" s="267"/>
      <c r="CB842" s="267"/>
      <c r="CC842" s="274"/>
      <c r="CD842" s="267"/>
      <c r="CE842" s="267"/>
      <c r="CF842" s="267"/>
      <c r="CG842" s="267"/>
      <c r="CH842" s="267"/>
      <c r="CI842" s="267"/>
      <c r="CJ842" s="267"/>
      <c r="CK842" s="267"/>
      <c r="CL842" s="265"/>
      <c r="CM842" s="272"/>
      <c r="CN842" s="264"/>
      <c r="CO842" s="183"/>
      <c r="CP842" s="226"/>
      <c r="CQ842" s="226"/>
      <c r="CR842" s="226"/>
      <c r="CS842" s="182"/>
      <c r="CT842" s="182"/>
      <c r="CU842" s="182"/>
      <c r="CV842" s="182"/>
      <c r="CW842" s="182"/>
      <c r="CX842" s="182"/>
      <c r="CY842" s="182"/>
      <c r="CZ842" s="182"/>
      <c r="DA842" s="182"/>
    </row>
    <row r="843" spans="1:105" s="120" customFormat="1" ht="15" customHeight="1">
      <c r="A843" s="228"/>
      <c r="B843" s="277"/>
      <c r="C843" s="280"/>
      <c r="D843" s="237"/>
      <c r="E843" s="237"/>
      <c r="F843" s="243"/>
      <c r="G843" s="122">
        <v>2</v>
      </c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240"/>
      <c r="AN843" s="240"/>
      <c r="AO843" s="240"/>
      <c r="AP843" s="240"/>
      <c r="AQ843" s="240"/>
      <c r="AR843" s="240"/>
      <c r="AS843" s="240"/>
      <c r="AT843" s="256"/>
      <c r="AU843" s="256"/>
      <c r="AV843" s="259"/>
      <c r="AW843" s="259"/>
      <c r="AX843" s="256"/>
      <c r="AY843" s="256"/>
      <c r="AZ843" s="256"/>
      <c r="BA843" s="256"/>
      <c r="BB843" s="256"/>
      <c r="BC843" s="256"/>
      <c r="BD843" s="256"/>
      <c r="BE843" s="256"/>
      <c r="BF843" s="256"/>
      <c r="BG843" s="256"/>
      <c r="BH843" s="256"/>
      <c r="BI843" s="256"/>
      <c r="BJ843" s="256"/>
      <c r="BK843" s="256"/>
      <c r="BL843" s="262"/>
      <c r="BM843" s="262"/>
      <c r="BN843" s="262"/>
      <c r="BO843" s="262"/>
      <c r="BP843" s="262"/>
      <c r="BQ843" s="262"/>
      <c r="BR843" s="270"/>
      <c r="BS843" s="270"/>
      <c r="BT843" s="270"/>
      <c r="BU843" s="270"/>
      <c r="BV843" s="270"/>
      <c r="BW843" s="270"/>
      <c r="BX843" s="256"/>
      <c r="BY843" s="256"/>
      <c r="BZ843" s="256"/>
      <c r="CA843" s="267"/>
      <c r="CB843" s="267"/>
      <c r="CC843" s="274"/>
      <c r="CD843" s="267"/>
      <c r="CE843" s="267"/>
      <c r="CF843" s="267"/>
      <c r="CG843" s="267"/>
      <c r="CH843" s="267"/>
      <c r="CI843" s="267"/>
      <c r="CJ843" s="267"/>
      <c r="CK843" s="267"/>
      <c r="CL843" s="265"/>
      <c r="CM843" s="272"/>
      <c r="CN843" s="264"/>
      <c r="CO843" s="183"/>
      <c r="CP843" s="226"/>
      <c r="CQ843" s="226"/>
      <c r="CR843" s="226"/>
      <c r="CS843" s="182"/>
      <c r="CT843" s="182"/>
      <c r="CU843" s="182"/>
      <c r="CV843" s="182"/>
      <c r="CW843" s="182"/>
      <c r="CX843" s="182"/>
      <c r="CY843" s="182"/>
      <c r="CZ843" s="182"/>
      <c r="DA843" s="182"/>
    </row>
    <row r="844" spans="1:105" s="120" customFormat="1" ht="15" customHeight="1">
      <c r="A844" s="228"/>
      <c r="B844" s="277"/>
      <c r="C844" s="280"/>
      <c r="D844" s="237"/>
      <c r="E844" s="237"/>
      <c r="F844" s="243"/>
      <c r="G844" s="122">
        <v>2.1</v>
      </c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240"/>
      <c r="AN844" s="240"/>
      <c r="AO844" s="240"/>
      <c r="AP844" s="240"/>
      <c r="AQ844" s="240"/>
      <c r="AR844" s="240"/>
      <c r="AS844" s="240"/>
      <c r="AT844" s="256"/>
      <c r="AU844" s="256"/>
      <c r="AV844" s="259"/>
      <c r="AW844" s="259"/>
      <c r="AX844" s="256"/>
      <c r="AY844" s="256"/>
      <c r="AZ844" s="256"/>
      <c r="BA844" s="256"/>
      <c r="BB844" s="256"/>
      <c r="BC844" s="256"/>
      <c r="BD844" s="256"/>
      <c r="BE844" s="256"/>
      <c r="BF844" s="256"/>
      <c r="BG844" s="256"/>
      <c r="BH844" s="256"/>
      <c r="BI844" s="256"/>
      <c r="BJ844" s="256"/>
      <c r="BK844" s="256"/>
      <c r="BL844" s="262"/>
      <c r="BM844" s="262"/>
      <c r="BN844" s="262"/>
      <c r="BO844" s="262"/>
      <c r="BP844" s="262"/>
      <c r="BQ844" s="262"/>
      <c r="BR844" s="270"/>
      <c r="BS844" s="270"/>
      <c r="BT844" s="270"/>
      <c r="BU844" s="270"/>
      <c r="BV844" s="270"/>
      <c r="BW844" s="270"/>
      <c r="BX844" s="256"/>
      <c r="BY844" s="256"/>
      <c r="BZ844" s="256"/>
      <c r="CA844" s="267"/>
      <c r="CB844" s="267"/>
      <c r="CC844" s="274"/>
      <c r="CD844" s="267"/>
      <c r="CE844" s="267"/>
      <c r="CF844" s="267"/>
      <c r="CG844" s="267"/>
      <c r="CH844" s="267"/>
      <c r="CI844" s="267"/>
      <c r="CJ844" s="267"/>
      <c r="CK844" s="267"/>
      <c r="CL844" s="265"/>
      <c r="CM844" s="272"/>
      <c r="CN844" s="264"/>
      <c r="CO844" s="183"/>
      <c r="CP844" s="226"/>
      <c r="CQ844" s="226"/>
      <c r="CR844" s="226"/>
      <c r="CS844" s="182"/>
      <c r="CT844" s="182"/>
      <c r="CU844" s="182"/>
      <c r="CV844" s="182"/>
      <c r="CW844" s="182"/>
      <c r="CX844" s="182"/>
      <c r="CY844" s="182"/>
      <c r="CZ844" s="182"/>
      <c r="DA844" s="182"/>
    </row>
    <row r="845" spans="1:105" s="120" customFormat="1" ht="15" customHeight="1">
      <c r="A845" s="228"/>
      <c r="B845" s="277"/>
      <c r="C845" s="280"/>
      <c r="D845" s="237"/>
      <c r="E845" s="237"/>
      <c r="F845" s="243"/>
      <c r="G845" s="122">
        <v>2.7</v>
      </c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240"/>
      <c r="AN845" s="240"/>
      <c r="AO845" s="240"/>
      <c r="AP845" s="240"/>
      <c r="AQ845" s="240"/>
      <c r="AR845" s="240"/>
      <c r="AS845" s="240"/>
      <c r="AT845" s="256"/>
      <c r="AU845" s="256"/>
      <c r="AV845" s="259"/>
      <c r="AW845" s="259"/>
      <c r="AX845" s="256"/>
      <c r="AY845" s="256"/>
      <c r="AZ845" s="256"/>
      <c r="BA845" s="256"/>
      <c r="BB845" s="256"/>
      <c r="BC845" s="256"/>
      <c r="BD845" s="256"/>
      <c r="BE845" s="256"/>
      <c r="BF845" s="256"/>
      <c r="BG845" s="256"/>
      <c r="BH845" s="256"/>
      <c r="BI845" s="256"/>
      <c r="BJ845" s="256"/>
      <c r="BK845" s="256"/>
      <c r="BL845" s="262"/>
      <c r="BM845" s="262"/>
      <c r="BN845" s="262"/>
      <c r="BO845" s="262"/>
      <c r="BP845" s="262"/>
      <c r="BQ845" s="262"/>
      <c r="BR845" s="270"/>
      <c r="BS845" s="270"/>
      <c r="BT845" s="270"/>
      <c r="BU845" s="270"/>
      <c r="BV845" s="270"/>
      <c r="BW845" s="270"/>
      <c r="BX845" s="256"/>
      <c r="BY845" s="256"/>
      <c r="BZ845" s="256"/>
      <c r="CA845" s="267"/>
      <c r="CB845" s="267"/>
      <c r="CC845" s="274"/>
      <c r="CD845" s="267"/>
      <c r="CE845" s="267"/>
      <c r="CF845" s="267"/>
      <c r="CG845" s="267"/>
      <c r="CH845" s="267"/>
      <c r="CI845" s="267"/>
      <c r="CJ845" s="267"/>
      <c r="CK845" s="267"/>
      <c r="CL845" s="265"/>
      <c r="CM845" s="272"/>
      <c r="CN845" s="264"/>
      <c r="CO845" s="183"/>
      <c r="CP845" s="226"/>
      <c r="CQ845" s="226"/>
      <c r="CR845" s="226"/>
      <c r="CS845" s="182"/>
      <c r="CT845" s="182"/>
      <c r="CU845" s="182"/>
      <c r="CV845" s="182"/>
      <c r="CW845" s="182"/>
      <c r="CX845" s="182"/>
      <c r="CY845" s="182"/>
      <c r="CZ845" s="182"/>
      <c r="DA845" s="182"/>
    </row>
    <row r="846" spans="1:105" s="120" customFormat="1" ht="15" customHeight="1">
      <c r="A846" s="228"/>
      <c r="B846" s="277"/>
      <c r="C846" s="280"/>
      <c r="D846" s="237"/>
      <c r="E846" s="237"/>
      <c r="F846" s="243"/>
      <c r="G846" s="122">
        <v>3</v>
      </c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240"/>
      <c r="AN846" s="240"/>
      <c r="AO846" s="240"/>
      <c r="AP846" s="240"/>
      <c r="AQ846" s="240"/>
      <c r="AR846" s="240"/>
      <c r="AS846" s="240"/>
      <c r="AT846" s="256"/>
      <c r="AU846" s="256"/>
      <c r="AV846" s="259"/>
      <c r="AW846" s="259"/>
      <c r="AX846" s="256"/>
      <c r="AY846" s="256"/>
      <c r="AZ846" s="256"/>
      <c r="BA846" s="256"/>
      <c r="BB846" s="256"/>
      <c r="BC846" s="256"/>
      <c r="BD846" s="256"/>
      <c r="BE846" s="256"/>
      <c r="BF846" s="256"/>
      <c r="BG846" s="256"/>
      <c r="BH846" s="256"/>
      <c r="BI846" s="256"/>
      <c r="BJ846" s="256"/>
      <c r="BK846" s="256"/>
      <c r="BL846" s="262"/>
      <c r="BM846" s="262"/>
      <c r="BN846" s="262"/>
      <c r="BO846" s="262"/>
      <c r="BP846" s="262"/>
      <c r="BQ846" s="262"/>
      <c r="BR846" s="270"/>
      <c r="BS846" s="270"/>
      <c r="BT846" s="270"/>
      <c r="BU846" s="270"/>
      <c r="BV846" s="270"/>
      <c r="BW846" s="270"/>
      <c r="BX846" s="256"/>
      <c r="BY846" s="256"/>
      <c r="BZ846" s="256"/>
      <c r="CA846" s="267"/>
      <c r="CB846" s="267"/>
      <c r="CC846" s="274"/>
      <c r="CD846" s="267"/>
      <c r="CE846" s="267"/>
      <c r="CF846" s="267"/>
      <c r="CG846" s="267"/>
      <c r="CH846" s="267"/>
      <c r="CI846" s="267"/>
      <c r="CJ846" s="267"/>
      <c r="CK846" s="267"/>
      <c r="CL846" s="265"/>
      <c r="CM846" s="272"/>
      <c r="CN846" s="264"/>
      <c r="CO846" s="183"/>
      <c r="CP846" s="226"/>
      <c r="CQ846" s="226"/>
      <c r="CR846" s="226"/>
      <c r="CS846" s="182"/>
      <c r="CT846" s="182"/>
      <c r="CU846" s="182"/>
      <c r="CV846" s="182"/>
      <c r="CW846" s="182"/>
      <c r="CX846" s="182"/>
      <c r="CY846" s="182"/>
      <c r="CZ846" s="182"/>
      <c r="DA846" s="182"/>
    </row>
    <row r="847" spans="1:105" s="120" customFormat="1" ht="15" customHeight="1">
      <c r="A847" s="228"/>
      <c r="B847" s="277"/>
      <c r="C847" s="280"/>
      <c r="D847" s="237"/>
      <c r="E847" s="237"/>
      <c r="F847" s="244"/>
      <c r="G847" s="123">
        <v>3.9</v>
      </c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1"/>
      <c r="AD847" s="81"/>
      <c r="AE847" s="81"/>
      <c r="AF847" s="81"/>
      <c r="AG847" s="81"/>
      <c r="AH847" s="81"/>
      <c r="AI847" s="81"/>
      <c r="AJ847" s="81"/>
      <c r="AK847" s="81"/>
      <c r="AL847" s="81"/>
      <c r="AM847" s="240"/>
      <c r="AN847" s="240"/>
      <c r="AO847" s="240"/>
      <c r="AP847" s="240"/>
      <c r="AQ847" s="240"/>
      <c r="AR847" s="240"/>
      <c r="AS847" s="240"/>
      <c r="AT847" s="256"/>
      <c r="AU847" s="256"/>
      <c r="AV847" s="259"/>
      <c r="AW847" s="259"/>
      <c r="AX847" s="256"/>
      <c r="AY847" s="256"/>
      <c r="AZ847" s="256"/>
      <c r="BA847" s="256"/>
      <c r="BB847" s="256"/>
      <c r="BC847" s="256"/>
      <c r="BD847" s="256"/>
      <c r="BE847" s="256"/>
      <c r="BF847" s="256"/>
      <c r="BG847" s="256"/>
      <c r="BH847" s="256"/>
      <c r="BI847" s="256"/>
      <c r="BJ847" s="256"/>
      <c r="BK847" s="256"/>
      <c r="BL847" s="262"/>
      <c r="BM847" s="262"/>
      <c r="BN847" s="262"/>
      <c r="BO847" s="262"/>
      <c r="BP847" s="262"/>
      <c r="BQ847" s="262"/>
      <c r="BR847" s="270"/>
      <c r="BS847" s="270"/>
      <c r="BT847" s="270"/>
      <c r="BU847" s="270"/>
      <c r="BV847" s="270"/>
      <c r="BW847" s="270"/>
      <c r="BX847" s="256"/>
      <c r="BY847" s="256"/>
      <c r="BZ847" s="256"/>
      <c r="CA847" s="267"/>
      <c r="CB847" s="267"/>
      <c r="CC847" s="274"/>
      <c r="CD847" s="267"/>
      <c r="CE847" s="267"/>
      <c r="CF847" s="267"/>
      <c r="CG847" s="267"/>
      <c r="CH847" s="267"/>
      <c r="CI847" s="267"/>
      <c r="CJ847" s="267"/>
      <c r="CK847" s="267"/>
      <c r="CL847" s="265"/>
      <c r="CM847" s="272"/>
      <c r="CN847" s="264"/>
      <c r="CO847" s="183"/>
      <c r="CP847" s="226"/>
      <c r="CQ847" s="226"/>
      <c r="CR847" s="226"/>
      <c r="CS847" s="182"/>
      <c r="CT847" s="182"/>
      <c r="CU847" s="182"/>
      <c r="CV847" s="182"/>
      <c r="CW847" s="182"/>
      <c r="CX847" s="182"/>
      <c r="CY847" s="182"/>
      <c r="CZ847" s="182"/>
      <c r="DA847" s="182"/>
    </row>
    <row r="848" spans="1:105" s="120" customFormat="1" ht="15" customHeight="1" thickBot="1">
      <c r="A848" s="229"/>
      <c r="B848" s="278"/>
      <c r="C848" s="281"/>
      <c r="D848" s="238"/>
      <c r="E848" s="238"/>
      <c r="F848" s="245" t="s">
        <v>83</v>
      </c>
      <c r="G848" s="246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241"/>
      <c r="AN848" s="241"/>
      <c r="AO848" s="241"/>
      <c r="AP848" s="241"/>
      <c r="AQ848" s="241"/>
      <c r="AR848" s="241"/>
      <c r="AS848" s="241"/>
      <c r="AT848" s="257"/>
      <c r="AU848" s="257"/>
      <c r="AV848" s="260"/>
      <c r="AW848" s="260"/>
      <c r="AX848" s="257"/>
      <c r="AY848" s="257"/>
      <c r="AZ848" s="257"/>
      <c r="BA848" s="257"/>
      <c r="BB848" s="257"/>
      <c r="BC848" s="257"/>
      <c r="BD848" s="257"/>
      <c r="BE848" s="257"/>
      <c r="BF848" s="257"/>
      <c r="BG848" s="257"/>
      <c r="BH848" s="257"/>
      <c r="BI848" s="257"/>
      <c r="BJ848" s="257"/>
      <c r="BK848" s="257"/>
      <c r="BL848" s="263"/>
      <c r="BM848" s="263"/>
      <c r="BN848" s="263"/>
      <c r="BO848" s="263"/>
      <c r="BP848" s="263"/>
      <c r="BQ848" s="263"/>
      <c r="BR848" s="271"/>
      <c r="BS848" s="271"/>
      <c r="BT848" s="271"/>
      <c r="BU848" s="271"/>
      <c r="BV848" s="271"/>
      <c r="BW848" s="271"/>
      <c r="BX848" s="257"/>
      <c r="BY848" s="257"/>
      <c r="BZ848" s="257"/>
      <c r="CA848" s="268"/>
      <c r="CB848" s="268"/>
      <c r="CC848" s="275"/>
      <c r="CD848" s="268"/>
      <c r="CE848" s="268"/>
      <c r="CF848" s="268"/>
      <c r="CG848" s="268"/>
      <c r="CH848" s="268"/>
      <c r="CI848" s="268"/>
      <c r="CJ848" s="268"/>
      <c r="CK848" s="268"/>
      <c r="CL848" s="265"/>
      <c r="CM848" s="272"/>
      <c r="CN848" s="264"/>
      <c r="CO848" s="183"/>
      <c r="CP848" s="226"/>
      <c r="CQ848" s="226"/>
      <c r="CR848" s="226"/>
      <c r="CS848" s="182"/>
      <c r="CT848" s="182"/>
      <c r="CU848" s="182"/>
      <c r="CV848" s="182"/>
      <c r="CW848" s="182"/>
      <c r="CX848" s="182"/>
      <c r="CY848" s="182"/>
      <c r="CZ848" s="182"/>
      <c r="DA848" s="182"/>
    </row>
    <row r="849" spans="1:105" s="120" customFormat="1" ht="15" customHeight="1">
      <c r="A849" s="227">
        <f t="shared" ref="A849" si="314">A841+1</f>
        <v>105</v>
      </c>
      <c r="B849" s="276" t="s">
        <v>194</v>
      </c>
      <c r="C849" s="279" t="s">
        <v>195</v>
      </c>
      <c r="D849" s="236">
        <v>42569</v>
      </c>
      <c r="E849" s="236" t="s">
        <v>1201</v>
      </c>
      <c r="F849" s="253" t="s">
        <v>80</v>
      </c>
      <c r="G849" s="254"/>
      <c r="H849" s="82" t="s">
        <v>69</v>
      </c>
      <c r="I849" s="82"/>
      <c r="J849" s="82" t="s">
        <v>67</v>
      </c>
      <c r="K849" s="82" t="s">
        <v>60</v>
      </c>
      <c r="L849" s="82" t="s">
        <v>60</v>
      </c>
      <c r="M849" s="82" t="s">
        <v>60</v>
      </c>
      <c r="N849" s="82" t="s">
        <v>60</v>
      </c>
      <c r="O849" s="82"/>
      <c r="P849" s="82" t="s">
        <v>60</v>
      </c>
      <c r="Q849" s="82" t="s">
        <v>60</v>
      </c>
      <c r="R849" s="82" t="s">
        <v>60</v>
      </c>
      <c r="S849" s="82" t="s">
        <v>60</v>
      </c>
      <c r="T849" s="82" t="s">
        <v>60</v>
      </c>
      <c r="U849" s="82" t="s">
        <v>60</v>
      </c>
      <c r="V849" s="82"/>
      <c r="W849" s="82" t="s">
        <v>60</v>
      </c>
      <c r="X849" s="82" t="s">
        <v>60</v>
      </c>
      <c r="Y849" s="82" t="s">
        <v>60</v>
      </c>
      <c r="Z849" s="82" t="s">
        <v>60</v>
      </c>
      <c r="AA849" s="82" t="s">
        <v>60</v>
      </c>
      <c r="AB849" s="82" t="s">
        <v>60</v>
      </c>
      <c r="AC849" s="82"/>
      <c r="AD849" s="82" t="s">
        <v>60</v>
      </c>
      <c r="AE849" s="82" t="s">
        <v>60</v>
      </c>
      <c r="AF849" s="82" t="s">
        <v>60</v>
      </c>
      <c r="AG849" s="82" t="s">
        <v>60</v>
      </c>
      <c r="AH849" s="82" t="s">
        <v>67</v>
      </c>
      <c r="AI849" s="82" t="s">
        <v>1471</v>
      </c>
      <c r="AJ849" s="82"/>
      <c r="AK849" s="82" t="s">
        <v>73</v>
      </c>
      <c r="AL849" s="82" t="s">
        <v>73</v>
      </c>
      <c r="AM849" s="239">
        <f>COUNTIF(H849:AL849,"PH")+COUNTIF(H849:AL849,"PH/L")+COUNTIF(H849:AL849,"PM")</f>
        <v>0</v>
      </c>
      <c r="AN849" s="239">
        <f>COUNTIF(H849:AL849,"PD")+COUNTIF(H849:AL849,"PDD")+COUNTIF(H849:AL849,"P/DS")/2+COUNTIF(H849:AL849,"PMD")</f>
        <v>0</v>
      </c>
      <c r="AO849" s="239">
        <f>COUNTIF(H849:AL849,"PN")+COUNTIF(H849:AL849,"P/NS")/2+COUNTIF(H849:AL849,"PH")+COUNTIF(H849:AL849,"PH/F")/2+COUNTIF(H849:AL849,"PH/L")/2+COUNTIF(H849:AL849,"PM")</f>
        <v>0</v>
      </c>
      <c r="AP849" s="239">
        <f>COUNTIF(H849:AL849,"BH")+COUNTIF(H849:AL849,"AL/BL")+COUNTIF(H849:AL849,"UL/BL")+COUNTIF(H849:AL849,"BM")</f>
        <v>0</v>
      </c>
      <c r="AQ849" s="239">
        <f>COUNTIF(H849:AL849,"DS")+COUNTIF(H849:AL849,"AL/DS")/2+COUNTIF(H849:AL849,"UL/DS")/2+COUNTIF(H849:AL849,"CT")+COUNTIF(H849:AL849,"MD")</f>
        <v>20.5</v>
      </c>
      <c r="AR849" s="239">
        <f>COUNTIF(H849:AL849,"NS")+COUNTIF(H849:AL849,"AL/NS")/2+COUNTIF(H849:AL849,"UL/NS")/2+COUNTIF(H849:AL849,"BH")+COUNTIF(H849:AL849,"AL/BF")/2+COUNTIF(H849:AL849,"AL/BL")/2+COUNTIF(H849:AL849,"UL/BL")/2+COUNTIF(H849:AL849,"UL/BF")/2+COUNTIF(H849:AL849,"BM")</f>
        <v>0</v>
      </c>
      <c r="AS849" s="239">
        <f>COUNTIF(H849:AL849,"AL")+COUNTIF(H849:AL849,"AL/DS")/2+COUNTIF(H849:AL849,"AL/NS")/2+COUNTIF(H849:AL849,"NH")+COUNTIF(H849:AL849,"SL")+COUNTIF(H849:AL849,"NHD")+COUNTIF(H849:AL849,"B")+COUNTIF(H849:AL849,"HL")+COUNTIF(H849:AL849,"AL/BF")/2+COUNTIF(H849:AL849,"AL/BL")/2</f>
        <v>3</v>
      </c>
      <c r="AT849" s="255">
        <f>COUNTIF(H849:AL849,"PD")+COUNTIF(H849:AL849,"PN")+COUNTIF(H849:AL849,"P/DS")/2+COUNTIF(H849:AL849,"P/NS")/2+COUNTIF(H849:AL849,"DS")+COUNTIF(H849:AL849,"NS")+COUNTIF(H849:AL849,"AL")+COUNTIF(H849:AL849,"AL/DS")+COUNTIF(H849:AL849,"AL/NS")+COUNTIF(H849:AL849,"NH")+COUNTIF(H849:AL849,"SL")+COUNTIF(H849:AL849,"UL/DS")/2+COUNTIF(H849:AL849,"UL/NS")/2+COUNTIF(H849:AL849,"CT")+COUNTIF(H849:AL849,"NHD")+COUNTIF(H849:AL849,"PDD")+COUNTIF(H849:AL849,"B")+COUNTIF(H849:AL849,"HL")+COUNTIF(H849:AL849,"PH")+COUNTIF(H849:AL849,"BH")+COUNTIF(H849:AL849,"AL/BF")+COUNTIF(H849:AL849,"AL/BL")+COUNTIF(H849:AL849,"UL/BF")/2+COUNTIF(H849:AL849,"UL/BL")/2+COUNTIF(H849:AL849,"PH/F")/2+COUNTIF(H849:AL849,"PH/L")/2+COUNTIF(H849:AL849,"MD")+COUNTIF(H849:AL849,"PMD")+COUNTIF(H849:AL849,"PM")+COUNTIF(H849:AL849,"BM")</f>
        <v>23.5</v>
      </c>
      <c r="AU849" s="255">
        <f>COUNTIF(H849:AL849,"P/DS")/2+COUNTIF(H849:AL849,"P/NS")/2+COUNTIF(H849:AL849,"IL")+COUNTIF(H849:AL849,"NL")+COUNTIF(H849:AL849,"UL")+COUNTIF(H849:AL849,"UL/DS")/2+COUNTIF(H849:AL849,"UL/NS")/2+COUNTIF(H849:AL849,"KT")+COUNTIF(H849:AL849,"UL/BF")/2+COUNTIF(H849:AL849,"UL/BL")/2+COUNTIF(H849:AL849,"PH/F")/2+COUNTIF(H849:AL849,"PH/L")/2+COUNTIF(H849:AL849,"NB")</f>
        <v>2.5</v>
      </c>
      <c r="AV849" s="258">
        <f>COUNTIF(H849:AL849,"PN")+COUNTIF(H849:AL849,"TVD")+COUNTIF(H849:AL849,"PH")+COUNTIF(H849:AL849,"PM")+COUNTIF(H849:AL849,"PDD")-COUNTIFS(H849:AL849,"PN",H856:AL856,"&gt;=3")-COUNTIFS(H849:AL849,"PM",H856:AL856,"&gt;=3")</f>
        <v>0</v>
      </c>
      <c r="AW849" s="258">
        <f>COUNTIF(H849:AL849,"NS")+COUNTIF(H849:AL849,"D")+COUNTIF(H849:AL849,"BH")+COUNTIF(H849:AL849,"NHD")+COUNTIF(H849:AL849,"BM")-COUNTIFS(H849:AL849,"NS",H856:AL856,"&gt;=3")-COUNTIFS(H849:AL849,"BH",H856:AL856,"&gt;=3")-COUNTIFS(H849:AL849,"BM",H856:AL856,"&gt;=3")</f>
        <v>0</v>
      </c>
      <c r="AX849" s="255">
        <f>COUNTIF(H849:AL849,"AL")+COUNTIF(H849:AL849,"AL/DS")/2+COUNTIF(H849:AL849,"AL/NS")/2+COUNTIF(H849:AL849,"AL/BF")+COUNTIF(H849:AL849,"AL/BL")/2</f>
        <v>2</v>
      </c>
      <c r="AY849" s="255">
        <f>COUNTIF(H849:AL849,"SL")</f>
        <v>0</v>
      </c>
      <c r="AZ849" s="255">
        <f>COUNTIF(H849:AL849,"NH")</f>
        <v>1</v>
      </c>
      <c r="BA849" s="255">
        <f>COUNTIF(H849:AL849,"HL")</f>
        <v>0</v>
      </c>
      <c r="BB849" s="255">
        <f>COUNTIF(G849:AL849,"P/DS")/2+COUNTIF(G849:AL849,"P/NS")/2+COUNTIF(G849:AL849,"UL")+COUNTIF(G849:AL849,"UL/DS")/2+COUNTIF(G849:AL849,"UL/NS")/2+COUNTIF(G849:AL849,"UL/BL")/2+COUNTIF(G849:AL849,"UL/BF")/2+COUNTIF(G849:AL849,"PH/F")/2+COUNTIF(G849:AL849,"PH/L")/2</f>
        <v>0.5</v>
      </c>
      <c r="BC849" s="255">
        <f>COUNTIF(H849:AL849,"NB")</f>
        <v>0</v>
      </c>
      <c r="BD849" s="255">
        <f>COUNTIF(H849:AL849,"NL")</f>
        <v>0</v>
      </c>
      <c r="BE849" s="255">
        <f>COUNTIF(H849:AL849,"IL")</f>
        <v>2</v>
      </c>
      <c r="BF849" s="255">
        <f>COUNTIF(H849:AL849,"KT")</f>
        <v>0</v>
      </c>
      <c r="BG849" s="255">
        <f>COUNTIF(H849:AL849,"L70")</f>
        <v>0</v>
      </c>
      <c r="BH849" s="255">
        <f>COUNTIF(H849:AL849,"MD")</f>
        <v>0</v>
      </c>
      <c r="BI849" s="255">
        <f>COUNTIF(H849:AL849,"PMD")</f>
        <v>0</v>
      </c>
      <c r="BJ849" s="255">
        <f>COUNTIF(H849:AL849,"PM")</f>
        <v>0</v>
      </c>
      <c r="BK849" s="255">
        <f>COUNTIF(H849:AL849,"BM")</f>
        <v>0</v>
      </c>
      <c r="BL849" s="261">
        <f>SUMIF(H849:AL849,"PD",H850:AL850)+SUMIF(H849:AL849,"PN",H850:AL850)+SUMIF(H849:AL849,"P/DS",H850:AL850)+SUMIF(H849:AL849,"PN/F",H850:AL850)+SUMIF(H849:AL849,"PN/L",H850:AL850)+SUMIF(H849:AL849,"TV",H850:AL850)+SUMIF(H849:AL849,"TVD",H850:AL850)+SUMIF(H849:AL849,"PDD",H850:AL850)</f>
        <v>0</v>
      </c>
      <c r="BM849" s="261">
        <f>SUMIF(H849:AL849,"PD",H851:AL851)+SUMIF(H849:AL849,"PN",H851:AL851)+SUMIF(H849:AL849,"P/DS",H851:AL851)+SUMIF(H849:AL849,"PN/F",H851:AL851)+SUMIF(H849:AL849,"PN/L",H851:AL851)+SUMIF(H849:AL849,"TV",H851:AL851)+SUMIF(H849:AL849,"TVD",H851:AL851)+SUMIF(H849:AL849,"PDD",H851:AL851)+SUMIF(H849:AL849,"PMD",H851:AL851)</f>
        <v>0</v>
      </c>
      <c r="BN849" s="261">
        <f>SUMIF(H849:AL849,"PD",H852:AL852)+SUMIF(H849:AL849,"PN",H852:AL852)+SUMIF(H849:AL849,"P/DS",H852:AL852)+SUMIF(H849:AL849,"PN/F",H852:AL852)+SUMIF(H849:AL849,"PN/L",H852:AL852)+SUMIF(H849:AL849,"TV",H852:AL852)+SUMIF(H849:AL849,"TVD",H852:AL852)</f>
        <v>0</v>
      </c>
      <c r="BO849" s="261">
        <f>SUMIF(H849:AL849,"PD",H853:AL853)+SUMIF(H849:AL849,"PN",H853:AL853)+SUMIF(H849:AL849,"P/DS",H853:AL853)+SUMIF(H849:AL849,"PN/F",H853:AL853)+SUMIF(H849:AL849,"PN/L",H853:AL853)+SUMIF(H849:AL849,"TV",H853:AL853)+SUMIF(H849:AL849,"TVD",H853:AL853)</f>
        <v>0</v>
      </c>
      <c r="BP849" s="261">
        <f>SUMIF(H849:AL849,"PD",H854:AL854)+SUMIF(H849:AL849,"PN",H854:AL854)+SUMIF(H849:AL849,"P/DS",H854:AL854)+SUMIF(H849:AL849,"PN/F",H854:AL854)+SUMIF(H849:AL849,"PN/L",H854:AL854)+SUMIF(H849:AL849,"TV",H854:AL854)+SUMIF(H849:AL849,"TVD",H854:AL854)+SUMIF(H849:AL849,"PDD",H854:AL854)+SUMIF(H849:AL849,"PH",H854:AL854)+SUMIF(H849:AL849,"PM",H854:AL854)</f>
        <v>0</v>
      </c>
      <c r="BQ849" s="261">
        <f>SUMIF(H849:AL849,"PD",H855:AL855)+SUMIF(H849:AL849,"PN",H855:AL855)+SUMIF(H849:AL849,"P/DS",H855:AL855)+SUMIF(H849:AL849,"PN/F",H855:AL855)+SUMIF(H849:AL849,"PN/L",H855:AL855)+SUMIF(H849:AL849,"TV",H855:AL855)+SUMIF(H849:AL849,"TVD",H855:AL855)+SUMIF(H849:AL849,"PDD",H855:AL855)+SUMIF(H849:AL849,"PH",H855:AL855)+SUMIF(H849:AL849,"PM",H855:AL855)</f>
        <v>0</v>
      </c>
      <c r="BR849" s="269">
        <f>SUM(H850:AL850)-BL849</f>
        <v>0</v>
      </c>
      <c r="BS849" s="269">
        <f>SUM(H851:AL851)-BM849</f>
        <v>0</v>
      </c>
      <c r="BT849" s="269">
        <f>SUM(H852:AL852)-BN849</f>
        <v>0</v>
      </c>
      <c r="BU849" s="269">
        <f>SUM(H853:AL853)-BO849</f>
        <v>0</v>
      </c>
      <c r="BV849" s="269">
        <f>SUM(H854:AL854)-BP849</f>
        <v>0</v>
      </c>
      <c r="BW849" s="269">
        <f>SUM(H855:AL855)-BQ849</f>
        <v>0</v>
      </c>
      <c r="BX849" s="255">
        <f>SUMIF(H849:AL849,"PD",H856:AL856)+SUMIF(H849:AL849,"PN",H856:AL856)+SUMIF(H849:AL849,"P/DS",H856:AL856)+SUMIF(H849:AL849,"PN/F",H856:AL856)+SUMIF(H849:AL849,"PN/L",H856:AL856)</f>
        <v>0</v>
      </c>
      <c r="BY849" s="255">
        <f>SUM(H856:AL856)-BX849</f>
        <v>0.2</v>
      </c>
      <c r="BZ849" s="255">
        <f t="shared" ref="BZ849" si="315">+SUM(BL849:BW856)</f>
        <v>0</v>
      </c>
      <c r="CA849" s="266">
        <f>(COUNTIFS(H849:AL849,"PD",H850:AL850,"&gt;=2"))*0.5-IF(CN849="VP",COUNTIFS($H$16:$AL$16,"SAT",H849:AL849,"PD",H850:AL850,"&gt;=2"))*0.5</f>
        <v>0</v>
      </c>
      <c r="CB849" s="266">
        <f>(COUNTIFS(H849:AL849,"PN",H851:AL851,"&gt;=0.5",H850:AL850,"&gt;=1.5"))*0.5+COUNTIFS(H849:AL849,"PDD",H851:AL851,"&gt;=0.5",H850:AL850,"&gt;=1.5")*0.5</f>
        <v>0</v>
      </c>
      <c r="CC849" s="273">
        <f>(COUNTIFS(H849:AL849,"TV",H851:AL851,"&gt;=10"))*0.5+(COUNTIFS(H849:AL849,"PMD",H851:AL851,"&gt;=2"))*0.5</f>
        <v>0</v>
      </c>
      <c r="CD849" s="266">
        <f>(COUNTIFS(H849:AL849,"TVD",H853:AL853,"&gt;=6.5",H851:AL851,"&gt;=3.5"))*0.5</f>
        <v>0</v>
      </c>
      <c r="CE849" s="266">
        <f>(COUNTIFS(H849:AL849,"PD",H854:AL854,"&gt;=10"))*0.5</f>
        <v>0</v>
      </c>
      <c r="CF849" s="266">
        <f>(COUNTIFS(H849:AL849,"PDD",H854:AL854,"&gt;=3.5",H855:AL855,"&gt;=6.5")+COUNTIFS(H849:AL849,"PH",H855:AL855,"&gt;=0.5",H854:AL854,"&gt;=1.5")+COUNTIFS(H849:AL849,"PM",H855:AL855,"&gt;=0.5",H854:AL854,"&gt;=1.5"))*0.5</f>
        <v>0</v>
      </c>
      <c r="CG849" s="266">
        <f>(COUNTIFS(H849:AL849,"DS",H850:AL850,"&gt;=2")+COUNTIFS(H849:AL849,"AL/DS",H850:AL850,"&gt;=2"))*0.5-IF(CN849="VP",COUNTIFS($H$16:$AL$16,"SAT",H849:AL849,"DS",H850:AL850,"&gt;=2"))*0.5</f>
        <v>0</v>
      </c>
      <c r="CH849" s="266">
        <f>(COUNTIFS(H849:AL849,"NS",H851:AL851,"&gt;=0.5",H850:AL850,"&gt;=1.5")+COUNTIFS(H849:AL849,"AL/NS",H851:AL851,"&gt;=0.5",H850:AL850,"&gt;=1.5")+COUNTIFS(H849:AL849,"NHD",H851:AL851,"&gt;=4.5",H854:AL854,"&gt;=2",H850:AL850,"&gt;=1.5"))*0.5</f>
        <v>0</v>
      </c>
      <c r="CI849" s="266">
        <f>(COUNTIF(H851:AL851,"&gt;=10")+COUNTIFS(H849:AL849,"MD",H851:AL851,"&gt;=2")-COUNTIFS(H849:AL849,"TV",H851:AL851,"&gt;=10"))*0.5</f>
        <v>0</v>
      </c>
      <c r="CJ849" s="266">
        <f>(COUNTIFS(H849:AL849,"D",H853:AL853,"&gt;=6.5",H851:AL851,"&gt;=3.5"))*0.5</f>
        <v>0</v>
      </c>
      <c r="CK849" s="266">
        <f>(COUNTIF(H854:AL854,"&gt;=10")-COUNTIFS(H849:AL849,"PD",H854:AL854,"&gt;=10"))*0.5</f>
        <v>0</v>
      </c>
      <c r="CL849" s="265">
        <f>(COUNTIFS(H849:AL849,"NHD",H854:AL854,"&gt;=3.5",H855:AL855,"&gt;=6.5")+COUNTIFS(H849:AL849,"BH",H854:AL854,"&gt;=1.5",H855:AL855,"&gt;=0.5")+COUNTIFS(H849:AL849,"BM",H854:AL854,"&gt;=1.5",H855:AL855,"&gt;=0.5")+COUNTIFS(H849:AL849,"D",H854:AL854,"&gt;=1.5",H855:AL855,"&gt;=0.5"))*0.5</f>
        <v>0</v>
      </c>
      <c r="CM849" s="272"/>
      <c r="CN849" s="264" t="s">
        <v>723</v>
      </c>
      <c r="CO849" s="183">
        <f t="shared" ref="CO849" si="316">+AM849+AN849+AO849+AP849+AQ849+AR849+AS849+AU849+BG849</f>
        <v>26</v>
      </c>
      <c r="CP849" s="225">
        <f>+SUM(I850:I855)-I856</f>
        <v>0</v>
      </c>
      <c r="CQ849" s="225">
        <f>+SUM(J850:J855)-J856</f>
        <v>0</v>
      </c>
      <c r="CR849" s="225">
        <f>+SUM(K850:K855)-K856</f>
        <v>0</v>
      </c>
      <c r="CS849" s="182"/>
      <c r="CT849" s="182"/>
      <c r="CU849" s="182"/>
      <c r="CV849" s="182"/>
      <c r="CW849" s="182"/>
      <c r="CX849" s="182"/>
      <c r="CY849" s="182"/>
      <c r="CZ849" s="182"/>
      <c r="DA849" s="182"/>
    </row>
    <row r="850" spans="1:105" s="120" customFormat="1" ht="15" customHeight="1">
      <c r="A850" s="228"/>
      <c r="B850" s="277"/>
      <c r="C850" s="280"/>
      <c r="D850" s="237"/>
      <c r="E850" s="237"/>
      <c r="F850" s="242" t="s">
        <v>82</v>
      </c>
      <c r="G850" s="121">
        <v>1.5</v>
      </c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79"/>
      <c r="AD850" s="79"/>
      <c r="AE850" s="79"/>
      <c r="AF850" s="79"/>
      <c r="AG850" s="79"/>
      <c r="AH850" s="79"/>
      <c r="AI850" s="79"/>
      <c r="AJ850" s="79"/>
      <c r="AK850" s="79"/>
      <c r="AL850" s="79"/>
      <c r="AM850" s="240"/>
      <c r="AN850" s="240"/>
      <c r="AO850" s="240"/>
      <c r="AP850" s="240"/>
      <c r="AQ850" s="240"/>
      <c r="AR850" s="240"/>
      <c r="AS850" s="240"/>
      <c r="AT850" s="256"/>
      <c r="AU850" s="256"/>
      <c r="AV850" s="259"/>
      <c r="AW850" s="259"/>
      <c r="AX850" s="256"/>
      <c r="AY850" s="256"/>
      <c r="AZ850" s="256"/>
      <c r="BA850" s="256"/>
      <c r="BB850" s="256"/>
      <c r="BC850" s="256"/>
      <c r="BD850" s="256"/>
      <c r="BE850" s="256"/>
      <c r="BF850" s="256"/>
      <c r="BG850" s="256"/>
      <c r="BH850" s="256"/>
      <c r="BI850" s="256"/>
      <c r="BJ850" s="256"/>
      <c r="BK850" s="256"/>
      <c r="BL850" s="262"/>
      <c r="BM850" s="262"/>
      <c r="BN850" s="262"/>
      <c r="BO850" s="262"/>
      <c r="BP850" s="262"/>
      <c r="BQ850" s="262"/>
      <c r="BR850" s="270"/>
      <c r="BS850" s="270"/>
      <c r="BT850" s="270"/>
      <c r="BU850" s="270"/>
      <c r="BV850" s="270"/>
      <c r="BW850" s="270"/>
      <c r="BX850" s="256"/>
      <c r="BY850" s="256"/>
      <c r="BZ850" s="256"/>
      <c r="CA850" s="267"/>
      <c r="CB850" s="267"/>
      <c r="CC850" s="274"/>
      <c r="CD850" s="267"/>
      <c r="CE850" s="267"/>
      <c r="CF850" s="267"/>
      <c r="CG850" s="267"/>
      <c r="CH850" s="267"/>
      <c r="CI850" s="267"/>
      <c r="CJ850" s="267"/>
      <c r="CK850" s="267"/>
      <c r="CL850" s="265"/>
      <c r="CM850" s="272"/>
      <c r="CN850" s="264"/>
      <c r="CO850" s="183"/>
      <c r="CP850" s="226"/>
      <c r="CQ850" s="226"/>
      <c r="CR850" s="226"/>
      <c r="CS850" s="182"/>
      <c r="CT850" s="182"/>
      <c r="CU850" s="182"/>
      <c r="CV850" s="182"/>
      <c r="CW850" s="182"/>
      <c r="CX850" s="182"/>
      <c r="CY850" s="182"/>
      <c r="CZ850" s="182"/>
      <c r="DA850" s="182"/>
    </row>
    <row r="851" spans="1:105" s="120" customFormat="1" ht="15" customHeight="1">
      <c r="A851" s="228"/>
      <c r="B851" s="277"/>
      <c r="C851" s="280"/>
      <c r="D851" s="237"/>
      <c r="E851" s="237"/>
      <c r="F851" s="243"/>
      <c r="G851" s="122">
        <v>2</v>
      </c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240"/>
      <c r="AN851" s="240"/>
      <c r="AO851" s="240"/>
      <c r="AP851" s="240"/>
      <c r="AQ851" s="240"/>
      <c r="AR851" s="240"/>
      <c r="AS851" s="240"/>
      <c r="AT851" s="256"/>
      <c r="AU851" s="256"/>
      <c r="AV851" s="259"/>
      <c r="AW851" s="259"/>
      <c r="AX851" s="256"/>
      <c r="AY851" s="256"/>
      <c r="AZ851" s="256"/>
      <c r="BA851" s="256"/>
      <c r="BB851" s="256"/>
      <c r="BC851" s="256"/>
      <c r="BD851" s="256"/>
      <c r="BE851" s="256"/>
      <c r="BF851" s="256"/>
      <c r="BG851" s="256"/>
      <c r="BH851" s="256"/>
      <c r="BI851" s="256"/>
      <c r="BJ851" s="256"/>
      <c r="BK851" s="256"/>
      <c r="BL851" s="262"/>
      <c r="BM851" s="262"/>
      <c r="BN851" s="262"/>
      <c r="BO851" s="262"/>
      <c r="BP851" s="262"/>
      <c r="BQ851" s="262"/>
      <c r="BR851" s="270"/>
      <c r="BS851" s="270"/>
      <c r="BT851" s="270"/>
      <c r="BU851" s="270"/>
      <c r="BV851" s="270"/>
      <c r="BW851" s="270"/>
      <c r="BX851" s="256"/>
      <c r="BY851" s="256"/>
      <c r="BZ851" s="256"/>
      <c r="CA851" s="267"/>
      <c r="CB851" s="267"/>
      <c r="CC851" s="274"/>
      <c r="CD851" s="267"/>
      <c r="CE851" s="267"/>
      <c r="CF851" s="267"/>
      <c r="CG851" s="267"/>
      <c r="CH851" s="267"/>
      <c r="CI851" s="267"/>
      <c r="CJ851" s="267"/>
      <c r="CK851" s="267"/>
      <c r="CL851" s="265"/>
      <c r="CM851" s="272"/>
      <c r="CN851" s="264"/>
      <c r="CO851" s="183"/>
      <c r="CP851" s="226"/>
      <c r="CQ851" s="226"/>
      <c r="CR851" s="226"/>
      <c r="CS851" s="182"/>
      <c r="CT851" s="182"/>
      <c r="CU851" s="182"/>
      <c r="CV851" s="182"/>
      <c r="CW851" s="182"/>
      <c r="CX851" s="182"/>
      <c r="CY851" s="182"/>
      <c r="CZ851" s="182"/>
      <c r="DA851" s="182"/>
    </row>
    <row r="852" spans="1:105" s="120" customFormat="1" ht="15" customHeight="1">
      <c r="A852" s="228"/>
      <c r="B852" s="277"/>
      <c r="C852" s="280"/>
      <c r="D852" s="237"/>
      <c r="E852" s="237"/>
      <c r="F852" s="243"/>
      <c r="G852" s="122">
        <v>2.1</v>
      </c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240"/>
      <c r="AN852" s="240"/>
      <c r="AO852" s="240"/>
      <c r="AP852" s="240"/>
      <c r="AQ852" s="240"/>
      <c r="AR852" s="240"/>
      <c r="AS852" s="240"/>
      <c r="AT852" s="256"/>
      <c r="AU852" s="256"/>
      <c r="AV852" s="259"/>
      <c r="AW852" s="259"/>
      <c r="AX852" s="256"/>
      <c r="AY852" s="256"/>
      <c r="AZ852" s="256"/>
      <c r="BA852" s="256"/>
      <c r="BB852" s="256"/>
      <c r="BC852" s="256"/>
      <c r="BD852" s="256"/>
      <c r="BE852" s="256"/>
      <c r="BF852" s="256"/>
      <c r="BG852" s="256"/>
      <c r="BH852" s="256"/>
      <c r="BI852" s="256"/>
      <c r="BJ852" s="256"/>
      <c r="BK852" s="256"/>
      <c r="BL852" s="262"/>
      <c r="BM852" s="262"/>
      <c r="BN852" s="262"/>
      <c r="BO852" s="262"/>
      <c r="BP852" s="262"/>
      <c r="BQ852" s="262"/>
      <c r="BR852" s="270"/>
      <c r="BS852" s="270"/>
      <c r="BT852" s="270"/>
      <c r="BU852" s="270"/>
      <c r="BV852" s="270"/>
      <c r="BW852" s="270"/>
      <c r="BX852" s="256"/>
      <c r="BY852" s="256"/>
      <c r="BZ852" s="256"/>
      <c r="CA852" s="267"/>
      <c r="CB852" s="267"/>
      <c r="CC852" s="274"/>
      <c r="CD852" s="267"/>
      <c r="CE852" s="267"/>
      <c r="CF852" s="267"/>
      <c r="CG852" s="267"/>
      <c r="CH852" s="267"/>
      <c r="CI852" s="267"/>
      <c r="CJ852" s="267"/>
      <c r="CK852" s="267"/>
      <c r="CL852" s="265"/>
      <c r="CM852" s="272"/>
      <c r="CN852" s="264"/>
      <c r="CO852" s="183"/>
      <c r="CP852" s="226"/>
      <c r="CQ852" s="226"/>
      <c r="CR852" s="226"/>
      <c r="CS852" s="182"/>
      <c r="CT852" s="182"/>
      <c r="CU852" s="182"/>
      <c r="CV852" s="182"/>
      <c r="CW852" s="182"/>
      <c r="CX852" s="182"/>
      <c r="CY852" s="182"/>
      <c r="CZ852" s="182"/>
      <c r="DA852" s="182"/>
    </row>
    <row r="853" spans="1:105" s="120" customFormat="1" ht="15" customHeight="1">
      <c r="A853" s="228"/>
      <c r="B853" s="277"/>
      <c r="C853" s="280"/>
      <c r="D853" s="237"/>
      <c r="E853" s="237"/>
      <c r="F853" s="243"/>
      <c r="G853" s="122">
        <v>2.7</v>
      </c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240"/>
      <c r="AN853" s="240"/>
      <c r="AO853" s="240"/>
      <c r="AP853" s="240"/>
      <c r="AQ853" s="240"/>
      <c r="AR853" s="240"/>
      <c r="AS853" s="240"/>
      <c r="AT853" s="256"/>
      <c r="AU853" s="256"/>
      <c r="AV853" s="259"/>
      <c r="AW853" s="259"/>
      <c r="AX853" s="256"/>
      <c r="AY853" s="256"/>
      <c r="AZ853" s="256"/>
      <c r="BA853" s="256"/>
      <c r="BB853" s="256"/>
      <c r="BC853" s="256"/>
      <c r="BD853" s="256"/>
      <c r="BE853" s="256"/>
      <c r="BF853" s="256"/>
      <c r="BG853" s="256"/>
      <c r="BH853" s="256"/>
      <c r="BI853" s="256"/>
      <c r="BJ853" s="256"/>
      <c r="BK853" s="256"/>
      <c r="BL853" s="262"/>
      <c r="BM853" s="262"/>
      <c r="BN853" s="262"/>
      <c r="BO853" s="262"/>
      <c r="BP853" s="262"/>
      <c r="BQ853" s="262"/>
      <c r="BR853" s="270"/>
      <c r="BS853" s="270"/>
      <c r="BT853" s="270"/>
      <c r="BU853" s="270"/>
      <c r="BV853" s="270"/>
      <c r="BW853" s="270"/>
      <c r="BX853" s="256"/>
      <c r="BY853" s="256"/>
      <c r="BZ853" s="256"/>
      <c r="CA853" s="267"/>
      <c r="CB853" s="267"/>
      <c r="CC853" s="274"/>
      <c r="CD853" s="267"/>
      <c r="CE853" s="267"/>
      <c r="CF853" s="267"/>
      <c r="CG853" s="267"/>
      <c r="CH853" s="267"/>
      <c r="CI853" s="267"/>
      <c r="CJ853" s="267"/>
      <c r="CK853" s="267"/>
      <c r="CL853" s="265"/>
      <c r="CM853" s="272"/>
      <c r="CN853" s="264"/>
      <c r="CO853" s="183"/>
      <c r="CP853" s="226"/>
      <c r="CQ853" s="226"/>
      <c r="CR853" s="226"/>
      <c r="CS853" s="182"/>
      <c r="CT853" s="182"/>
      <c r="CU853" s="182"/>
      <c r="CV853" s="182"/>
      <c r="CW853" s="182"/>
      <c r="CX853" s="182"/>
      <c r="CY853" s="182"/>
      <c r="CZ853" s="182"/>
      <c r="DA853" s="182"/>
    </row>
    <row r="854" spans="1:105" s="120" customFormat="1" ht="15" customHeight="1">
      <c r="A854" s="228"/>
      <c r="B854" s="277"/>
      <c r="C854" s="280"/>
      <c r="D854" s="237"/>
      <c r="E854" s="237"/>
      <c r="F854" s="243"/>
      <c r="G854" s="122">
        <v>3</v>
      </c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240"/>
      <c r="AN854" s="240"/>
      <c r="AO854" s="240"/>
      <c r="AP854" s="240"/>
      <c r="AQ854" s="240"/>
      <c r="AR854" s="240"/>
      <c r="AS854" s="240"/>
      <c r="AT854" s="256"/>
      <c r="AU854" s="256"/>
      <c r="AV854" s="259"/>
      <c r="AW854" s="259"/>
      <c r="AX854" s="256"/>
      <c r="AY854" s="256"/>
      <c r="AZ854" s="256"/>
      <c r="BA854" s="256"/>
      <c r="BB854" s="256"/>
      <c r="BC854" s="256"/>
      <c r="BD854" s="256"/>
      <c r="BE854" s="256"/>
      <c r="BF854" s="256"/>
      <c r="BG854" s="256"/>
      <c r="BH854" s="256"/>
      <c r="BI854" s="256"/>
      <c r="BJ854" s="256"/>
      <c r="BK854" s="256"/>
      <c r="BL854" s="262"/>
      <c r="BM854" s="262"/>
      <c r="BN854" s="262"/>
      <c r="BO854" s="262"/>
      <c r="BP854" s="262"/>
      <c r="BQ854" s="262"/>
      <c r="BR854" s="270"/>
      <c r="BS854" s="270"/>
      <c r="BT854" s="270"/>
      <c r="BU854" s="270"/>
      <c r="BV854" s="270"/>
      <c r="BW854" s="270"/>
      <c r="BX854" s="256"/>
      <c r="BY854" s="256"/>
      <c r="BZ854" s="256"/>
      <c r="CA854" s="267"/>
      <c r="CB854" s="267"/>
      <c r="CC854" s="274"/>
      <c r="CD854" s="267"/>
      <c r="CE854" s="267"/>
      <c r="CF854" s="267"/>
      <c r="CG854" s="267"/>
      <c r="CH854" s="267"/>
      <c r="CI854" s="267"/>
      <c r="CJ854" s="267"/>
      <c r="CK854" s="267"/>
      <c r="CL854" s="265"/>
      <c r="CM854" s="272"/>
      <c r="CN854" s="264"/>
      <c r="CO854" s="183"/>
      <c r="CP854" s="226"/>
      <c r="CQ854" s="226"/>
      <c r="CR854" s="226"/>
      <c r="CS854" s="182"/>
      <c r="CT854" s="182"/>
      <c r="CU854" s="182"/>
      <c r="CV854" s="182"/>
      <c r="CW854" s="182"/>
      <c r="CX854" s="182"/>
      <c r="CY854" s="182"/>
      <c r="CZ854" s="182"/>
      <c r="DA854" s="182"/>
    </row>
    <row r="855" spans="1:105" s="120" customFormat="1" ht="15" customHeight="1">
      <c r="A855" s="228"/>
      <c r="B855" s="277"/>
      <c r="C855" s="280"/>
      <c r="D855" s="237"/>
      <c r="E855" s="237"/>
      <c r="F855" s="244"/>
      <c r="G855" s="123">
        <v>3.9</v>
      </c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1"/>
      <c r="AD855" s="81"/>
      <c r="AE855" s="81"/>
      <c r="AF855" s="81"/>
      <c r="AG855" s="81"/>
      <c r="AH855" s="81"/>
      <c r="AI855" s="81"/>
      <c r="AJ855" s="81"/>
      <c r="AK855" s="81"/>
      <c r="AL855" s="81"/>
      <c r="AM855" s="240"/>
      <c r="AN855" s="240"/>
      <c r="AO855" s="240"/>
      <c r="AP855" s="240"/>
      <c r="AQ855" s="240"/>
      <c r="AR855" s="240"/>
      <c r="AS855" s="240"/>
      <c r="AT855" s="256"/>
      <c r="AU855" s="256"/>
      <c r="AV855" s="259"/>
      <c r="AW855" s="259"/>
      <c r="AX855" s="256"/>
      <c r="AY855" s="256"/>
      <c r="AZ855" s="256"/>
      <c r="BA855" s="256"/>
      <c r="BB855" s="256"/>
      <c r="BC855" s="256"/>
      <c r="BD855" s="256"/>
      <c r="BE855" s="256"/>
      <c r="BF855" s="256"/>
      <c r="BG855" s="256"/>
      <c r="BH855" s="256"/>
      <c r="BI855" s="256"/>
      <c r="BJ855" s="256"/>
      <c r="BK855" s="256"/>
      <c r="BL855" s="262"/>
      <c r="BM855" s="262"/>
      <c r="BN855" s="262"/>
      <c r="BO855" s="262"/>
      <c r="BP855" s="262"/>
      <c r="BQ855" s="262"/>
      <c r="BR855" s="270"/>
      <c r="BS855" s="270"/>
      <c r="BT855" s="270"/>
      <c r="BU855" s="270"/>
      <c r="BV855" s="270"/>
      <c r="BW855" s="270"/>
      <c r="BX855" s="256"/>
      <c r="BY855" s="256"/>
      <c r="BZ855" s="256"/>
      <c r="CA855" s="267"/>
      <c r="CB855" s="267"/>
      <c r="CC855" s="274"/>
      <c r="CD855" s="267"/>
      <c r="CE855" s="267"/>
      <c r="CF855" s="267"/>
      <c r="CG855" s="267"/>
      <c r="CH855" s="267"/>
      <c r="CI855" s="267"/>
      <c r="CJ855" s="267"/>
      <c r="CK855" s="267"/>
      <c r="CL855" s="265"/>
      <c r="CM855" s="272"/>
      <c r="CN855" s="264"/>
      <c r="CO855" s="183"/>
      <c r="CP855" s="226"/>
      <c r="CQ855" s="226"/>
      <c r="CR855" s="226"/>
      <c r="CS855" s="182"/>
      <c r="CT855" s="182"/>
      <c r="CU855" s="182"/>
      <c r="CV855" s="182"/>
      <c r="CW855" s="182"/>
      <c r="CX855" s="182"/>
      <c r="CY855" s="182"/>
      <c r="CZ855" s="182"/>
      <c r="DA855" s="182"/>
    </row>
    <row r="856" spans="1:105" s="120" customFormat="1" ht="15" customHeight="1" thickBot="1">
      <c r="A856" s="229"/>
      <c r="B856" s="278"/>
      <c r="C856" s="281"/>
      <c r="D856" s="238"/>
      <c r="E856" s="238"/>
      <c r="F856" s="245" t="s">
        <v>83</v>
      </c>
      <c r="G856" s="246"/>
      <c r="H856" s="82"/>
      <c r="I856" s="82"/>
      <c r="J856" s="82"/>
      <c r="K856" s="82"/>
      <c r="L856" s="82"/>
      <c r="M856" s="82"/>
      <c r="N856" s="82"/>
      <c r="O856" s="82"/>
      <c r="P856" s="82"/>
      <c r="Q856" s="82">
        <v>0.2</v>
      </c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241"/>
      <c r="AN856" s="241"/>
      <c r="AO856" s="241"/>
      <c r="AP856" s="241"/>
      <c r="AQ856" s="241"/>
      <c r="AR856" s="241"/>
      <c r="AS856" s="241"/>
      <c r="AT856" s="257"/>
      <c r="AU856" s="257"/>
      <c r="AV856" s="260"/>
      <c r="AW856" s="260"/>
      <c r="AX856" s="257"/>
      <c r="AY856" s="257"/>
      <c r="AZ856" s="257"/>
      <c r="BA856" s="257"/>
      <c r="BB856" s="257"/>
      <c r="BC856" s="257"/>
      <c r="BD856" s="257"/>
      <c r="BE856" s="257"/>
      <c r="BF856" s="257"/>
      <c r="BG856" s="257"/>
      <c r="BH856" s="257"/>
      <c r="BI856" s="257"/>
      <c r="BJ856" s="257"/>
      <c r="BK856" s="257"/>
      <c r="BL856" s="263"/>
      <c r="BM856" s="263"/>
      <c r="BN856" s="263"/>
      <c r="BO856" s="263"/>
      <c r="BP856" s="263"/>
      <c r="BQ856" s="263"/>
      <c r="BR856" s="271"/>
      <c r="BS856" s="271"/>
      <c r="BT856" s="271"/>
      <c r="BU856" s="271"/>
      <c r="BV856" s="271"/>
      <c r="BW856" s="271"/>
      <c r="BX856" s="257"/>
      <c r="BY856" s="257"/>
      <c r="BZ856" s="257"/>
      <c r="CA856" s="268"/>
      <c r="CB856" s="268"/>
      <c r="CC856" s="275"/>
      <c r="CD856" s="268"/>
      <c r="CE856" s="268"/>
      <c r="CF856" s="268"/>
      <c r="CG856" s="268"/>
      <c r="CH856" s="268"/>
      <c r="CI856" s="268"/>
      <c r="CJ856" s="268"/>
      <c r="CK856" s="268"/>
      <c r="CL856" s="265"/>
      <c r="CM856" s="272"/>
      <c r="CN856" s="264"/>
      <c r="CO856" s="183"/>
      <c r="CP856" s="226"/>
      <c r="CQ856" s="226"/>
      <c r="CR856" s="226"/>
      <c r="CS856" s="182"/>
      <c r="CT856" s="182"/>
      <c r="CU856" s="182"/>
      <c r="CV856" s="182"/>
      <c r="CW856" s="182"/>
      <c r="CX856" s="182"/>
      <c r="CY856" s="182"/>
      <c r="CZ856" s="182"/>
      <c r="DA856" s="182"/>
    </row>
    <row r="857" spans="1:105" s="120" customFormat="1" ht="15" customHeight="1">
      <c r="A857" s="227">
        <f t="shared" ref="A857" si="317">A849+1</f>
        <v>106</v>
      </c>
      <c r="B857" s="276" t="s">
        <v>196</v>
      </c>
      <c r="C857" s="279" t="s">
        <v>197</v>
      </c>
      <c r="D857" s="236">
        <v>42454</v>
      </c>
      <c r="E857" s="236" t="s">
        <v>1201</v>
      </c>
      <c r="F857" s="253" t="s">
        <v>80</v>
      </c>
      <c r="G857" s="254"/>
      <c r="H857" s="82" t="s">
        <v>69</v>
      </c>
      <c r="I857" s="82"/>
      <c r="J857" s="82" t="s">
        <v>60</v>
      </c>
      <c r="K857" s="82" t="s">
        <v>60</v>
      </c>
      <c r="L857" s="82" t="s">
        <v>60</v>
      </c>
      <c r="M857" s="82" t="s">
        <v>60</v>
      </c>
      <c r="N857" s="82" t="s">
        <v>60</v>
      </c>
      <c r="O857" s="82"/>
      <c r="P857" s="82" t="s">
        <v>60</v>
      </c>
      <c r="Q857" s="82" t="s">
        <v>60</v>
      </c>
      <c r="R857" s="82" t="s">
        <v>60</v>
      </c>
      <c r="S857" s="82" t="s">
        <v>60</v>
      </c>
      <c r="T857" s="82" t="s">
        <v>60</v>
      </c>
      <c r="U857" s="82" t="s">
        <v>60</v>
      </c>
      <c r="V857" s="82"/>
      <c r="W857" s="82" t="s">
        <v>61</v>
      </c>
      <c r="X857" s="82" t="s">
        <v>61</v>
      </c>
      <c r="Y857" s="82" t="s">
        <v>61</v>
      </c>
      <c r="Z857" s="82" t="s">
        <v>61</v>
      </c>
      <c r="AA857" s="82" t="s">
        <v>61</v>
      </c>
      <c r="AB857" s="82" t="s">
        <v>61</v>
      </c>
      <c r="AC857" s="82"/>
      <c r="AD857" s="82" t="s">
        <v>60</v>
      </c>
      <c r="AE857" s="82" t="s">
        <v>60</v>
      </c>
      <c r="AF857" s="82" t="s">
        <v>60</v>
      </c>
      <c r="AG857" s="82" t="s">
        <v>60</v>
      </c>
      <c r="AH857" s="82" t="s">
        <v>60</v>
      </c>
      <c r="AI857" s="82" t="s">
        <v>1471</v>
      </c>
      <c r="AJ857" s="82"/>
      <c r="AK857" s="82" t="s">
        <v>60</v>
      </c>
      <c r="AL857" s="82" t="s">
        <v>60</v>
      </c>
      <c r="AM857" s="239">
        <f>COUNTIF(H857:AL857,"PH")+COUNTIF(H857:AL857,"PH/L")+COUNTIF(H857:AL857,"PM")</f>
        <v>0</v>
      </c>
      <c r="AN857" s="239">
        <f>COUNTIF(H857:AL857,"PD")+COUNTIF(H857:AL857,"PDD")+COUNTIF(H857:AL857,"P/DS")/2+COUNTIF(H857:AL857,"PMD")</f>
        <v>0</v>
      </c>
      <c r="AO857" s="239">
        <f>COUNTIF(H857:AL857,"PN")+COUNTIF(H857:AL857,"P/NS")/2+COUNTIF(H857:AL857,"PH")+COUNTIF(H857:AL857,"PH/F")/2+COUNTIF(H857:AL857,"PH/L")/2+COUNTIF(H857:AL857,"PM")</f>
        <v>0</v>
      </c>
      <c r="AP857" s="239">
        <f>COUNTIF(H857:AL857,"BH")+COUNTIF(H857:AL857,"AL/BL")+COUNTIF(H857:AL857,"UL/BL")+COUNTIF(H857:AL857,"BM")</f>
        <v>0</v>
      </c>
      <c r="AQ857" s="239">
        <f>COUNTIF(H857:AL857,"DS")+COUNTIF(H857:AL857,"AL/DS")/2+COUNTIF(H857:AL857,"UL/DS")/2+COUNTIF(H857:AL857,"CT")+COUNTIF(H857:AL857,"MD")</f>
        <v>18.5</v>
      </c>
      <c r="AR857" s="239">
        <f>COUNTIF(H857:AL857,"NS")+COUNTIF(H857:AL857,"AL/NS")/2+COUNTIF(H857:AL857,"UL/NS")/2+COUNTIF(H857:AL857,"BH")+COUNTIF(H857:AL857,"AL/BF")/2+COUNTIF(H857:AL857,"AL/BL")/2+COUNTIF(H857:AL857,"UL/BL")/2+COUNTIF(H857:AL857,"UL/BF")/2+COUNTIF(H857:AL857,"BM")</f>
        <v>6</v>
      </c>
      <c r="AS857" s="239">
        <f>COUNTIF(H857:AL857,"AL")+COUNTIF(H857:AL857,"AL/DS")/2+COUNTIF(H857:AL857,"AL/NS")/2+COUNTIF(H857:AL857,"NH")+COUNTIF(H857:AL857,"SL")+COUNTIF(H857:AL857,"NHD")+COUNTIF(H857:AL857,"B")+COUNTIF(H857:AL857,"HL")+COUNTIF(H857:AL857,"AL/BF")/2+COUNTIF(H857:AL857,"AL/BL")/2</f>
        <v>1</v>
      </c>
      <c r="AT857" s="255">
        <f>COUNTIF(H857:AL857,"PD")+COUNTIF(H857:AL857,"PN")+COUNTIF(H857:AL857,"P/DS")/2+COUNTIF(H857:AL857,"P/NS")/2+COUNTIF(H857:AL857,"DS")+COUNTIF(H857:AL857,"NS")+COUNTIF(H857:AL857,"AL")+COUNTIF(H857:AL857,"AL/DS")+COUNTIF(H857:AL857,"AL/NS")+COUNTIF(H857:AL857,"NH")+COUNTIF(H857:AL857,"SL")+COUNTIF(H857:AL857,"UL/DS")/2+COUNTIF(H857:AL857,"UL/NS")/2+COUNTIF(H857:AL857,"CT")+COUNTIF(H857:AL857,"NHD")+COUNTIF(H857:AL857,"PDD")+COUNTIF(H857:AL857,"B")+COUNTIF(H857:AL857,"HL")+COUNTIF(H857:AL857,"PH")+COUNTIF(H857:AL857,"BH")+COUNTIF(H857:AL857,"AL/BF")+COUNTIF(H857:AL857,"AL/BL")+COUNTIF(H857:AL857,"UL/BF")/2+COUNTIF(H857:AL857,"UL/BL")/2+COUNTIF(H857:AL857,"PH/F")/2+COUNTIF(H857:AL857,"PH/L")/2+COUNTIF(H857:AL857,"MD")+COUNTIF(H857:AL857,"PMD")+COUNTIF(H857:AL857,"PM")+COUNTIF(H857:AL857,"BM")</f>
        <v>25.5</v>
      </c>
      <c r="AU857" s="255">
        <f>COUNTIF(H857:AL857,"P/DS")/2+COUNTIF(H857:AL857,"P/NS")/2+COUNTIF(H857:AL857,"IL")+COUNTIF(H857:AL857,"NL")+COUNTIF(H857:AL857,"UL")+COUNTIF(H857:AL857,"UL/DS")/2+COUNTIF(H857:AL857,"UL/NS")/2+COUNTIF(H857:AL857,"KT")+COUNTIF(H857:AL857,"UL/BF")/2+COUNTIF(H857:AL857,"UL/BL")/2+COUNTIF(H857:AL857,"PH/F")/2+COUNTIF(H857:AL857,"PH/L")/2+COUNTIF(H857:AL857,"NB")</f>
        <v>0.5</v>
      </c>
      <c r="AV857" s="258">
        <f>COUNTIF(H857:AL857,"PN")+COUNTIF(H857:AL857,"TVD")+COUNTIF(H857:AL857,"PH")+COUNTIF(H857:AL857,"PM")+COUNTIF(H857:AL857,"PDD")-COUNTIFS(H857:AL857,"PN",H864:AL864,"&gt;=3")-COUNTIFS(H857:AL857,"PM",H864:AL864,"&gt;=3")</f>
        <v>0</v>
      </c>
      <c r="AW857" s="258">
        <f>COUNTIF(H857:AL857,"NS")+COUNTIF(H857:AL857,"D")+COUNTIF(H857:AL857,"BH")+COUNTIF(H857:AL857,"NHD")+COUNTIF(H857:AL857,"BM")-COUNTIFS(H857:AL857,"NS",H864:AL864,"&gt;=3")-COUNTIFS(H857:AL857,"BH",H864:AL864,"&gt;=3")-COUNTIFS(H857:AL857,"BM",H864:AL864,"&gt;=3")</f>
        <v>6</v>
      </c>
      <c r="AX857" s="255">
        <f>COUNTIF(H857:AL857,"AL")+COUNTIF(H857:AL857,"AL/DS")/2+COUNTIF(H857:AL857,"AL/NS")/2+COUNTIF(H857:AL857,"AL/BF")+COUNTIF(H857:AL857,"AL/BL")/2</f>
        <v>0</v>
      </c>
      <c r="AY857" s="255">
        <f>COUNTIF(H857:AL857,"SL")</f>
        <v>0</v>
      </c>
      <c r="AZ857" s="255">
        <f>COUNTIF(H857:AL857,"NH")</f>
        <v>1</v>
      </c>
      <c r="BA857" s="255">
        <f>COUNTIF(H857:AL857,"HL")</f>
        <v>0</v>
      </c>
      <c r="BB857" s="255">
        <f>COUNTIF(G857:AL857,"P/DS")/2+COUNTIF(G857:AL857,"P/NS")/2+COUNTIF(G857:AL857,"UL")+COUNTIF(G857:AL857,"UL/DS")/2+COUNTIF(G857:AL857,"UL/NS")/2+COUNTIF(G857:AL857,"UL/BL")/2+COUNTIF(G857:AL857,"UL/BF")/2+COUNTIF(G857:AL857,"PH/F")/2+COUNTIF(G857:AL857,"PH/L")/2</f>
        <v>0.5</v>
      </c>
      <c r="BC857" s="255">
        <f>COUNTIF(H857:AL857,"NB")</f>
        <v>0</v>
      </c>
      <c r="BD857" s="255">
        <f>COUNTIF(H857:AL857,"NL")</f>
        <v>0</v>
      </c>
      <c r="BE857" s="255">
        <f>COUNTIF(H857:AL857,"IL")</f>
        <v>0</v>
      </c>
      <c r="BF857" s="255">
        <f>COUNTIF(H857:AL857,"KT")</f>
        <v>0</v>
      </c>
      <c r="BG857" s="255">
        <f>COUNTIF(H857:AL857,"L70")</f>
        <v>0</v>
      </c>
      <c r="BH857" s="255">
        <f>COUNTIF(H857:AL857,"MD")</f>
        <v>0</v>
      </c>
      <c r="BI857" s="255">
        <f>COUNTIF(H857:AL857,"PMD")</f>
        <v>0</v>
      </c>
      <c r="BJ857" s="255">
        <f>COUNTIF(H857:AL857,"PM")</f>
        <v>0</v>
      </c>
      <c r="BK857" s="255">
        <f>COUNTIF(H857:AL857,"BM")</f>
        <v>0</v>
      </c>
      <c r="BL857" s="261">
        <f>SUMIF(H857:AL857,"PD",H858:AL858)+SUMIF(H857:AL857,"PN",H858:AL858)+SUMIF(H857:AL857,"P/DS",H858:AL858)+SUMIF(H857:AL857,"PN/F",H858:AL858)+SUMIF(H857:AL857,"PN/L",H858:AL858)+SUMIF(H857:AL857,"TV",H858:AL858)+SUMIF(H857:AL857,"TVD",H858:AL858)+SUMIF(H857:AL857,"PDD",H858:AL858)</f>
        <v>0</v>
      </c>
      <c r="BM857" s="261">
        <f>SUMIF(H857:AL857,"PD",H859:AL859)+SUMIF(H857:AL857,"PN",H859:AL859)+SUMIF(H857:AL857,"P/DS",H859:AL859)+SUMIF(H857:AL857,"PN/F",H859:AL859)+SUMIF(H857:AL857,"PN/L",H859:AL859)+SUMIF(H857:AL857,"TV",H859:AL859)+SUMIF(H857:AL857,"TVD",H859:AL859)+SUMIF(H857:AL857,"PDD",H859:AL859)+SUMIF(H857:AL857,"PMD",H859:AL859)</f>
        <v>0</v>
      </c>
      <c r="BN857" s="261">
        <f>SUMIF(H857:AL857,"PD",H860:AL860)+SUMIF(H857:AL857,"PN",H860:AL860)+SUMIF(H857:AL857,"P/DS",H860:AL860)+SUMIF(H857:AL857,"PN/F",H860:AL860)+SUMIF(H857:AL857,"PN/L",H860:AL860)+SUMIF(H857:AL857,"TV",H860:AL860)+SUMIF(H857:AL857,"TVD",H860:AL860)</f>
        <v>0</v>
      </c>
      <c r="BO857" s="261">
        <f>SUMIF(H857:AL857,"PD",H861:AL861)+SUMIF(H857:AL857,"PN",H861:AL861)+SUMIF(H857:AL857,"P/DS",H861:AL861)+SUMIF(H857:AL857,"PN/F",H861:AL861)+SUMIF(H857:AL857,"PN/L",H861:AL861)+SUMIF(H857:AL857,"TV",H861:AL861)+SUMIF(H857:AL857,"TVD",H861:AL861)</f>
        <v>0</v>
      </c>
      <c r="BP857" s="261">
        <f>SUMIF(H857:AL857,"PD",H862:AL862)+SUMIF(H857:AL857,"PN",H862:AL862)+SUMIF(H857:AL857,"P/DS",H862:AL862)+SUMIF(H857:AL857,"PN/F",H862:AL862)+SUMIF(H857:AL857,"PN/L",H862:AL862)+SUMIF(H857:AL857,"TV",H862:AL862)+SUMIF(H857:AL857,"TVD",H862:AL862)+SUMIF(H857:AL857,"PDD",H862:AL862)+SUMIF(H857:AL857,"PH",H862:AL862)+SUMIF(H857:AL857,"PM",H862:AL862)</f>
        <v>0</v>
      </c>
      <c r="BQ857" s="261">
        <f>SUMIF(H857:AL857,"PD",H863:AL863)+SUMIF(H857:AL857,"PN",H863:AL863)+SUMIF(H857:AL857,"P/DS",H863:AL863)+SUMIF(H857:AL857,"PN/F",H863:AL863)+SUMIF(H857:AL857,"PN/L",H863:AL863)+SUMIF(H857:AL857,"TV",H863:AL863)+SUMIF(H857:AL857,"TVD",H863:AL863)+SUMIF(H857:AL857,"PDD",H863:AL863)+SUMIF(H857:AL857,"PH",H863:AL863)+SUMIF(H857:AL857,"PM",H863:AL863)</f>
        <v>0</v>
      </c>
      <c r="BR857" s="269">
        <f>SUM(H858:AL858)-BL857</f>
        <v>16</v>
      </c>
      <c r="BS857" s="269">
        <f>SUM(H859:AL859)-BM857</f>
        <v>10.5</v>
      </c>
      <c r="BT857" s="269">
        <f>SUM(H860:AL860)-BN857</f>
        <v>0</v>
      </c>
      <c r="BU857" s="269">
        <f>SUM(H861:AL861)-BO857</f>
        <v>0</v>
      </c>
      <c r="BV857" s="269">
        <f>SUM(H862:AL862)-BP857</f>
        <v>0</v>
      </c>
      <c r="BW857" s="269">
        <f>SUM(H863:AL863)-BQ857</f>
        <v>0</v>
      </c>
      <c r="BX857" s="255">
        <f>SUMIF(H857:AL857,"PD",H864:AL864)+SUMIF(H857:AL857,"PN",H864:AL864)+SUMIF(H857:AL857,"P/DS",H864:AL864)+SUMIF(H857:AL857,"PN/F",H864:AL864)+SUMIF(H857:AL857,"PN/L",H864:AL864)</f>
        <v>0</v>
      </c>
      <c r="BY857" s="255">
        <f>SUM(H864:AL864)-BX857</f>
        <v>0</v>
      </c>
      <c r="BZ857" s="255">
        <f t="shared" ref="BZ857" si="318">+SUM(BL857:BW864)</f>
        <v>26.5</v>
      </c>
      <c r="CA857" s="266">
        <f>(COUNTIFS(H857:AL857,"PD",H858:AL858,"&gt;=2"))*0.5-IF(CN857="VP",COUNTIFS($H$16:$AL$16,"SAT",H857:AL857,"PD",H858:AL858,"&gt;=2"))*0.5</f>
        <v>0</v>
      </c>
      <c r="CB857" s="266">
        <f>(COUNTIFS(H857:AL857,"PN",H859:AL859,"&gt;=0.5",H858:AL858,"&gt;=1.5"))*0.5+COUNTIFS(H857:AL857,"PDD",H859:AL859,"&gt;=0.5",H858:AL858,"&gt;=1.5")*0.5</f>
        <v>0</v>
      </c>
      <c r="CC857" s="273">
        <f>(COUNTIFS(H857:AL857,"TV",H859:AL859,"&gt;=10"))*0.5+(COUNTIFS(H857:AL857,"PMD",H859:AL859,"&gt;=2"))*0.5</f>
        <v>0</v>
      </c>
      <c r="CD857" s="266">
        <f>(COUNTIFS(H857:AL857,"TVD",H861:AL861,"&gt;=6.5",H859:AL859,"&gt;=3.5"))*0.5</f>
        <v>0</v>
      </c>
      <c r="CE857" s="266">
        <f>(COUNTIFS(H857:AL857,"PD",H862:AL862,"&gt;=10"))*0.5</f>
        <v>0</v>
      </c>
      <c r="CF857" s="266">
        <f>(COUNTIFS(H857:AL857,"PDD",H862:AL862,"&gt;=3.5",H863:AL863,"&gt;=6.5")+COUNTIFS(H857:AL857,"PH",H863:AL863,"&gt;=0.5",H862:AL862,"&gt;=1.5")+COUNTIFS(H857:AL857,"PM",H863:AL863,"&gt;=0.5",H862:AL862,"&gt;=1.5"))*0.5</f>
        <v>0</v>
      </c>
      <c r="CG857" s="266">
        <f>(COUNTIFS(H857:AL857,"DS",H858:AL858,"&gt;=2")+COUNTIFS(H857:AL857,"AL/DS",H858:AL858,"&gt;=2"))*0.5-IF(CN857="VP",COUNTIFS($H$16:$AL$16,"SAT",H857:AL857,"DS",H858:AL858,"&gt;=2"))*0.5</f>
        <v>4</v>
      </c>
      <c r="CH857" s="266">
        <f>(COUNTIFS(H857:AL857,"NS",H859:AL859,"&gt;=0.5",H858:AL858,"&gt;=1.5")+COUNTIFS(H857:AL857,"AL/NS",H859:AL859,"&gt;=0.5",H858:AL858,"&gt;=1.5")+COUNTIFS(H857:AL857,"NHD",H859:AL859,"&gt;=4.5",H862:AL862,"&gt;=2",H858:AL858,"&gt;=1.5"))*0.5</f>
        <v>0</v>
      </c>
      <c r="CI857" s="266">
        <f>(COUNTIF(H859:AL859,"&gt;=10")+COUNTIFS(H857:AL857,"MD",H859:AL859,"&gt;=2")-COUNTIFS(H857:AL857,"TV",H859:AL859,"&gt;=10"))*0.5</f>
        <v>0.5</v>
      </c>
      <c r="CJ857" s="266">
        <f>(COUNTIFS(H857:AL857,"D",H861:AL861,"&gt;=6.5",H859:AL859,"&gt;=3.5"))*0.5</f>
        <v>0</v>
      </c>
      <c r="CK857" s="266">
        <f>(COUNTIF(H862:AL862,"&gt;=10")-COUNTIFS(H857:AL857,"PD",H862:AL862,"&gt;=10"))*0.5</f>
        <v>0</v>
      </c>
      <c r="CL857" s="265">
        <f>(COUNTIFS(H857:AL857,"NHD",H862:AL862,"&gt;=3.5",H863:AL863,"&gt;=6.5")+COUNTIFS(H857:AL857,"BH",H862:AL862,"&gt;=1.5",H863:AL863,"&gt;=0.5")+COUNTIFS(H857:AL857,"BM",H862:AL862,"&gt;=1.5",H863:AL863,"&gt;=0.5")+COUNTIFS(H857:AL857,"D",H862:AL862,"&gt;=1.5",H863:AL863,"&gt;=0.5"))*0.5</f>
        <v>0</v>
      </c>
      <c r="CM857" s="272"/>
      <c r="CN857" s="264" t="s">
        <v>723</v>
      </c>
      <c r="CO857" s="183">
        <f t="shared" ref="CO857" si="319">+AM857+AN857+AO857+AP857+AQ857+AR857+AS857+AU857+BG857</f>
        <v>26</v>
      </c>
      <c r="CP857" s="225">
        <f>+SUM(I858:I863)-I864</f>
        <v>0</v>
      </c>
      <c r="CQ857" s="225">
        <f>+SUM(J858:J863)-J864</f>
        <v>0</v>
      </c>
      <c r="CR857" s="225">
        <f>+SUM(K858:K863)-K864</f>
        <v>2</v>
      </c>
      <c r="CS857" s="182"/>
      <c r="CT857" s="182"/>
      <c r="CU857" s="182"/>
      <c r="CV857" s="182"/>
      <c r="CW857" s="182"/>
      <c r="CX857" s="182"/>
      <c r="CY857" s="182"/>
      <c r="CZ857" s="182"/>
      <c r="DA857" s="182"/>
    </row>
    <row r="858" spans="1:105" s="120" customFormat="1" ht="15" customHeight="1">
      <c r="A858" s="228"/>
      <c r="B858" s="277"/>
      <c r="C858" s="280"/>
      <c r="D858" s="237"/>
      <c r="E858" s="237"/>
      <c r="F858" s="242" t="s">
        <v>82</v>
      </c>
      <c r="G858" s="121">
        <v>1.5</v>
      </c>
      <c r="H858" s="83"/>
      <c r="I858" s="83"/>
      <c r="J858" s="83"/>
      <c r="K858" s="83">
        <v>2</v>
      </c>
      <c r="L858" s="83">
        <v>2</v>
      </c>
      <c r="M858" s="83">
        <v>2</v>
      </c>
      <c r="N858" s="83">
        <v>2</v>
      </c>
      <c r="O858" s="83"/>
      <c r="P858" s="83">
        <v>2</v>
      </c>
      <c r="Q858" s="83">
        <v>2</v>
      </c>
      <c r="R858" s="83"/>
      <c r="S858" s="83">
        <v>2</v>
      </c>
      <c r="T858" s="83">
        <v>2</v>
      </c>
      <c r="U858" s="83"/>
      <c r="V858" s="83"/>
      <c r="W858" s="83"/>
      <c r="X858" s="83"/>
      <c r="Y858" s="83"/>
      <c r="Z858" s="83"/>
      <c r="AA858" s="83"/>
      <c r="AB858" s="83"/>
      <c r="AC858" s="79"/>
      <c r="AD858" s="79"/>
      <c r="AE858" s="79"/>
      <c r="AF858" s="79"/>
      <c r="AG858" s="79"/>
      <c r="AH858" s="79"/>
      <c r="AI858" s="79"/>
      <c r="AJ858" s="79"/>
      <c r="AK858" s="79"/>
      <c r="AL858" s="79"/>
      <c r="AM858" s="240"/>
      <c r="AN858" s="240"/>
      <c r="AO858" s="240"/>
      <c r="AP858" s="240"/>
      <c r="AQ858" s="240"/>
      <c r="AR858" s="240"/>
      <c r="AS858" s="240"/>
      <c r="AT858" s="256"/>
      <c r="AU858" s="256"/>
      <c r="AV858" s="259"/>
      <c r="AW858" s="259"/>
      <c r="AX858" s="256"/>
      <c r="AY858" s="256"/>
      <c r="AZ858" s="256"/>
      <c r="BA858" s="256"/>
      <c r="BB858" s="256"/>
      <c r="BC858" s="256"/>
      <c r="BD858" s="256"/>
      <c r="BE858" s="256"/>
      <c r="BF858" s="256"/>
      <c r="BG858" s="256"/>
      <c r="BH858" s="256"/>
      <c r="BI858" s="256"/>
      <c r="BJ858" s="256"/>
      <c r="BK858" s="256"/>
      <c r="BL858" s="262"/>
      <c r="BM858" s="262"/>
      <c r="BN858" s="262"/>
      <c r="BO858" s="262"/>
      <c r="BP858" s="262"/>
      <c r="BQ858" s="262"/>
      <c r="BR858" s="270"/>
      <c r="BS858" s="270"/>
      <c r="BT858" s="270"/>
      <c r="BU858" s="270"/>
      <c r="BV858" s="270"/>
      <c r="BW858" s="270"/>
      <c r="BX858" s="256"/>
      <c r="BY858" s="256"/>
      <c r="BZ858" s="256"/>
      <c r="CA858" s="267"/>
      <c r="CB858" s="267"/>
      <c r="CC858" s="274"/>
      <c r="CD858" s="267"/>
      <c r="CE858" s="267"/>
      <c r="CF858" s="267"/>
      <c r="CG858" s="267"/>
      <c r="CH858" s="267"/>
      <c r="CI858" s="267"/>
      <c r="CJ858" s="267"/>
      <c r="CK858" s="267"/>
      <c r="CL858" s="265"/>
      <c r="CM858" s="272"/>
      <c r="CN858" s="264"/>
      <c r="CO858" s="183"/>
      <c r="CP858" s="226"/>
      <c r="CQ858" s="226"/>
      <c r="CR858" s="226"/>
      <c r="CS858" s="182"/>
      <c r="CT858" s="182"/>
      <c r="CU858" s="182"/>
      <c r="CV858" s="182"/>
      <c r="CW858" s="182"/>
      <c r="CX858" s="182"/>
      <c r="CY858" s="182"/>
      <c r="CZ858" s="182"/>
      <c r="DA858" s="182"/>
    </row>
    <row r="859" spans="1:105" s="120" customFormat="1" ht="15" customHeight="1">
      <c r="A859" s="228"/>
      <c r="B859" s="277"/>
      <c r="C859" s="280"/>
      <c r="D859" s="237"/>
      <c r="E859" s="237"/>
      <c r="F859" s="243"/>
      <c r="G859" s="122">
        <v>2</v>
      </c>
      <c r="H859" s="84"/>
      <c r="I859" s="84"/>
      <c r="J859" s="84"/>
      <c r="K859" s="84"/>
      <c r="L859" s="84"/>
      <c r="M859" s="84"/>
      <c r="N859" s="84"/>
      <c r="O859" s="84">
        <v>10.5</v>
      </c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240"/>
      <c r="AN859" s="240"/>
      <c r="AO859" s="240"/>
      <c r="AP859" s="240"/>
      <c r="AQ859" s="240"/>
      <c r="AR859" s="240"/>
      <c r="AS859" s="240"/>
      <c r="AT859" s="256"/>
      <c r="AU859" s="256"/>
      <c r="AV859" s="259"/>
      <c r="AW859" s="259"/>
      <c r="AX859" s="256"/>
      <c r="AY859" s="256"/>
      <c r="AZ859" s="256"/>
      <c r="BA859" s="256"/>
      <c r="BB859" s="256"/>
      <c r="BC859" s="256"/>
      <c r="BD859" s="256"/>
      <c r="BE859" s="256"/>
      <c r="BF859" s="256"/>
      <c r="BG859" s="256"/>
      <c r="BH859" s="256"/>
      <c r="BI859" s="256"/>
      <c r="BJ859" s="256"/>
      <c r="BK859" s="256"/>
      <c r="BL859" s="262"/>
      <c r="BM859" s="262"/>
      <c r="BN859" s="262"/>
      <c r="BO859" s="262"/>
      <c r="BP859" s="262"/>
      <c r="BQ859" s="262"/>
      <c r="BR859" s="270"/>
      <c r="BS859" s="270"/>
      <c r="BT859" s="270"/>
      <c r="BU859" s="270"/>
      <c r="BV859" s="270"/>
      <c r="BW859" s="270"/>
      <c r="BX859" s="256"/>
      <c r="BY859" s="256"/>
      <c r="BZ859" s="256"/>
      <c r="CA859" s="267"/>
      <c r="CB859" s="267"/>
      <c r="CC859" s="274"/>
      <c r="CD859" s="267"/>
      <c r="CE859" s="267"/>
      <c r="CF859" s="267"/>
      <c r="CG859" s="267"/>
      <c r="CH859" s="267"/>
      <c r="CI859" s="267"/>
      <c r="CJ859" s="267"/>
      <c r="CK859" s="267"/>
      <c r="CL859" s="265"/>
      <c r="CM859" s="272"/>
      <c r="CN859" s="264"/>
      <c r="CO859" s="183"/>
      <c r="CP859" s="226"/>
      <c r="CQ859" s="226"/>
      <c r="CR859" s="226"/>
      <c r="CS859" s="182"/>
      <c r="CT859" s="182"/>
      <c r="CU859" s="182"/>
      <c r="CV859" s="182"/>
      <c r="CW859" s="182"/>
      <c r="CX859" s="182"/>
      <c r="CY859" s="182"/>
      <c r="CZ859" s="182"/>
      <c r="DA859" s="182"/>
    </row>
    <row r="860" spans="1:105" s="120" customFormat="1" ht="15" customHeight="1">
      <c r="A860" s="228"/>
      <c r="B860" s="277"/>
      <c r="C860" s="280"/>
      <c r="D860" s="237"/>
      <c r="E860" s="237"/>
      <c r="F860" s="243"/>
      <c r="G860" s="122">
        <v>2.1</v>
      </c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240"/>
      <c r="AN860" s="240"/>
      <c r="AO860" s="240"/>
      <c r="AP860" s="240"/>
      <c r="AQ860" s="240"/>
      <c r="AR860" s="240"/>
      <c r="AS860" s="240"/>
      <c r="AT860" s="256"/>
      <c r="AU860" s="256"/>
      <c r="AV860" s="259"/>
      <c r="AW860" s="259"/>
      <c r="AX860" s="256"/>
      <c r="AY860" s="256"/>
      <c r="AZ860" s="256"/>
      <c r="BA860" s="256"/>
      <c r="BB860" s="256"/>
      <c r="BC860" s="256"/>
      <c r="BD860" s="256"/>
      <c r="BE860" s="256"/>
      <c r="BF860" s="256"/>
      <c r="BG860" s="256"/>
      <c r="BH860" s="256"/>
      <c r="BI860" s="256"/>
      <c r="BJ860" s="256"/>
      <c r="BK860" s="256"/>
      <c r="BL860" s="262"/>
      <c r="BM860" s="262"/>
      <c r="BN860" s="262"/>
      <c r="BO860" s="262"/>
      <c r="BP860" s="262"/>
      <c r="BQ860" s="262"/>
      <c r="BR860" s="270"/>
      <c r="BS860" s="270"/>
      <c r="BT860" s="270"/>
      <c r="BU860" s="270"/>
      <c r="BV860" s="270"/>
      <c r="BW860" s="270"/>
      <c r="BX860" s="256"/>
      <c r="BY860" s="256"/>
      <c r="BZ860" s="256"/>
      <c r="CA860" s="267"/>
      <c r="CB860" s="267"/>
      <c r="CC860" s="274"/>
      <c r="CD860" s="267"/>
      <c r="CE860" s="267"/>
      <c r="CF860" s="267"/>
      <c r="CG860" s="267"/>
      <c r="CH860" s="267"/>
      <c r="CI860" s="267"/>
      <c r="CJ860" s="267"/>
      <c r="CK860" s="267"/>
      <c r="CL860" s="265"/>
      <c r="CM860" s="272"/>
      <c r="CN860" s="264"/>
      <c r="CO860" s="183"/>
      <c r="CP860" s="226"/>
      <c r="CQ860" s="226"/>
      <c r="CR860" s="226"/>
      <c r="CS860" s="182"/>
      <c r="CT860" s="182"/>
      <c r="CU860" s="182"/>
      <c r="CV860" s="182"/>
      <c r="CW860" s="182"/>
      <c r="CX860" s="182"/>
      <c r="CY860" s="182"/>
      <c r="CZ860" s="182"/>
      <c r="DA860" s="182"/>
    </row>
    <row r="861" spans="1:105" s="120" customFormat="1" ht="15" customHeight="1">
      <c r="A861" s="228"/>
      <c r="B861" s="277"/>
      <c r="C861" s="280"/>
      <c r="D861" s="237"/>
      <c r="E861" s="237"/>
      <c r="F861" s="243"/>
      <c r="G861" s="122">
        <v>2.7</v>
      </c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240"/>
      <c r="AN861" s="240"/>
      <c r="AO861" s="240"/>
      <c r="AP861" s="240"/>
      <c r="AQ861" s="240"/>
      <c r="AR861" s="240"/>
      <c r="AS861" s="240"/>
      <c r="AT861" s="256"/>
      <c r="AU861" s="256"/>
      <c r="AV861" s="259"/>
      <c r="AW861" s="259"/>
      <c r="AX861" s="256"/>
      <c r="AY861" s="256"/>
      <c r="AZ861" s="256"/>
      <c r="BA861" s="256"/>
      <c r="BB861" s="256"/>
      <c r="BC861" s="256"/>
      <c r="BD861" s="256"/>
      <c r="BE861" s="256"/>
      <c r="BF861" s="256"/>
      <c r="BG861" s="256"/>
      <c r="BH861" s="256"/>
      <c r="BI861" s="256"/>
      <c r="BJ861" s="256"/>
      <c r="BK861" s="256"/>
      <c r="BL861" s="262"/>
      <c r="BM861" s="262"/>
      <c r="BN861" s="262"/>
      <c r="BO861" s="262"/>
      <c r="BP861" s="262"/>
      <c r="BQ861" s="262"/>
      <c r="BR861" s="270"/>
      <c r="BS861" s="270"/>
      <c r="BT861" s="270"/>
      <c r="BU861" s="270"/>
      <c r="BV861" s="270"/>
      <c r="BW861" s="270"/>
      <c r="BX861" s="256"/>
      <c r="BY861" s="256"/>
      <c r="BZ861" s="256"/>
      <c r="CA861" s="267"/>
      <c r="CB861" s="267"/>
      <c r="CC861" s="274"/>
      <c r="CD861" s="267"/>
      <c r="CE861" s="267"/>
      <c r="CF861" s="267"/>
      <c r="CG861" s="267"/>
      <c r="CH861" s="267"/>
      <c r="CI861" s="267"/>
      <c r="CJ861" s="267"/>
      <c r="CK861" s="267"/>
      <c r="CL861" s="265"/>
      <c r="CM861" s="272"/>
      <c r="CN861" s="264"/>
      <c r="CO861" s="183"/>
      <c r="CP861" s="226"/>
      <c r="CQ861" s="226"/>
      <c r="CR861" s="226"/>
      <c r="CS861" s="182"/>
      <c r="CT861" s="182"/>
      <c r="CU861" s="182"/>
      <c r="CV861" s="182"/>
      <c r="CW861" s="182"/>
      <c r="CX861" s="182"/>
      <c r="CY861" s="182"/>
      <c r="CZ861" s="182"/>
      <c r="DA861" s="182"/>
    </row>
    <row r="862" spans="1:105" s="120" customFormat="1" ht="15" customHeight="1">
      <c r="A862" s="228"/>
      <c r="B862" s="277"/>
      <c r="C862" s="280"/>
      <c r="D862" s="237"/>
      <c r="E862" s="237"/>
      <c r="F862" s="243"/>
      <c r="G862" s="122">
        <v>3</v>
      </c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240"/>
      <c r="AN862" s="240"/>
      <c r="AO862" s="240"/>
      <c r="AP862" s="240"/>
      <c r="AQ862" s="240"/>
      <c r="AR862" s="240"/>
      <c r="AS862" s="240"/>
      <c r="AT862" s="256"/>
      <c r="AU862" s="256"/>
      <c r="AV862" s="259"/>
      <c r="AW862" s="259"/>
      <c r="AX862" s="256"/>
      <c r="AY862" s="256"/>
      <c r="AZ862" s="256"/>
      <c r="BA862" s="256"/>
      <c r="BB862" s="256"/>
      <c r="BC862" s="256"/>
      <c r="BD862" s="256"/>
      <c r="BE862" s="256"/>
      <c r="BF862" s="256"/>
      <c r="BG862" s="256"/>
      <c r="BH862" s="256"/>
      <c r="BI862" s="256"/>
      <c r="BJ862" s="256"/>
      <c r="BK862" s="256"/>
      <c r="BL862" s="262"/>
      <c r="BM862" s="262"/>
      <c r="BN862" s="262"/>
      <c r="BO862" s="262"/>
      <c r="BP862" s="262"/>
      <c r="BQ862" s="262"/>
      <c r="BR862" s="270"/>
      <c r="BS862" s="270"/>
      <c r="BT862" s="270"/>
      <c r="BU862" s="270"/>
      <c r="BV862" s="270"/>
      <c r="BW862" s="270"/>
      <c r="BX862" s="256"/>
      <c r="BY862" s="256"/>
      <c r="BZ862" s="256"/>
      <c r="CA862" s="267"/>
      <c r="CB862" s="267"/>
      <c r="CC862" s="274"/>
      <c r="CD862" s="267"/>
      <c r="CE862" s="267"/>
      <c r="CF862" s="267"/>
      <c r="CG862" s="267"/>
      <c r="CH862" s="267"/>
      <c r="CI862" s="267"/>
      <c r="CJ862" s="267"/>
      <c r="CK862" s="267"/>
      <c r="CL862" s="265"/>
      <c r="CM862" s="272"/>
      <c r="CN862" s="264"/>
      <c r="CO862" s="183"/>
      <c r="CP862" s="226"/>
      <c r="CQ862" s="226"/>
      <c r="CR862" s="226"/>
      <c r="CS862" s="182"/>
      <c r="CT862" s="182"/>
      <c r="CU862" s="182"/>
      <c r="CV862" s="182"/>
      <c r="CW862" s="182"/>
      <c r="CX862" s="182"/>
      <c r="CY862" s="182"/>
      <c r="CZ862" s="182"/>
      <c r="DA862" s="182"/>
    </row>
    <row r="863" spans="1:105" s="120" customFormat="1" ht="15" customHeight="1">
      <c r="A863" s="228"/>
      <c r="B863" s="277"/>
      <c r="C863" s="280"/>
      <c r="D863" s="237"/>
      <c r="E863" s="237"/>
      <c r="F863" s="244"/>
      <c r="G863" s="123">
        <v>3.9</v>
      </c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1"/>
      <c r="AD863" s="81"/>
      <c r="AE863" s="81"/>
      <c r="AF863" s="81"/>
      <c r="AG863" s="81"/>
      <c r="AH863" s="81"/>
      <c r="AI863" s="81"/>
      <c r="AJ863" s="81"/>
      <c r="AK863" s="81"/>
      <c r="AL863" s="81"/>
      <c r="AM863" s="240"/>
      <c r="AN863" s="240"/>
      <c r="AO863" s="240"/>
      <c r="AP863" s="240"/>
      <c r="AQ863" s="240"/>
      <c r="AR863" s="240"/>
      <c r="AS863" s="240"/>
      <c r="AT863" s="256"/>
      <c r="AU863" s="256"/>
      <c r="AV863" s="259"/>
      <c r="AW863" s="259"/>
      <c r="AX863" s="256"/>
      <c r="AY863" s="256"/>
      <c r="AZ863" s="256"/>
      <c r="BA863" s="256"/>
      <c r="BB863" s="256"/>
      <c r="BC863" s="256"/>
      <c r="BD863" s="256"/>
      <c r="BE863" s="256"/>
      <c r="BF863" s="256"/>
      <c r="BG863" s="256"/>
      <c r="BH863" s="256"/>
      <c r="BI863" s="256"/>
      <c r="BJ863" s="256"/>
      <c r="BK863" s="256"/>
      <c r="BL863" s="262"/>
      <c r="BM863" s="262"/>
      <c r="BN863" s="262"/>
      <c r="BO863" s="262"/>
      <c r="BP863" s="262"/>
      <c r="BQ863" s="262"/>
      <c r="BR863" s="270"/>
      <c r="BS863" s="270"/>
      <c r="BT863" s="270"/>
      <c r="BU863" s="270"/>
      <c r="BV863" s="270"/>
      <c r="BW863" s="270"/>
      <c r="BX863" s="256"/>
      <c r="BY863" s="256"/>
      <c r="BZ863" s="256"/>
      <c r="CA863" s="267"/>
      <c r="CB863" s="267"/>
      <c r="CC863" s="274"/>
      <c r="CD863" s="267"/>
      <c r="CE863" s="267"/>
      <c r="CF863" s="267"/>
      <c r="CG863" s="267"/>
      <c r="CH863" s="267"/>
      <c r="CI863" s="267"/>
      <c r="CJ863" s="267"/>
      <c r="CK863" s="267"/>
      <c r="CL863" s="265"/>
      <c r="CM863" s="272"/>
      <c r="CN863" s="264"/>
      <c r="CO863" s="183"/>
      <c r="CP863" s="226"/>
      <c r="CQ863" s="226"/>
      <c r="CR863" s="226"/>
      <c r="CS863" s="182"/>
      <c r="CT863" s="182"/>
      <c r="CU863" s="182"/>
      <c r="CV863" s="182"/>
      <c r="CW863" s="182"/>
      <c r="CX863" s="182"/>
      <c r="CY863" s="182"/>
      <c r="CZ863" s="182"/>
      <c r="DA863" s="182"/>
    </row>
    <row r="864" spans="1:105" s="120" customFormat="1" ht="15" customHeight="1" thickBot="1">
      <c r="A864" s="229"/>
      <c r="B864" s="278"/>
      <c r="C864" s="281"/>
      <c r="D864" s="238"/>
      <c r="E864" s="238"/>
      <c r="F864" s="245" t="s">
        <v>83</v>
      </c>
      <c r="G864" s="246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241"/>
      <c r="AN864" s="241"/>
      <c r="AO864" s="241"/>
      <c r="AP864" s="241"/>
      <c r="AQ864" s="241"/>
      <c r="AR864" s="241"/>
      <c r="AS864" s="241"/>
      <c r="AT864" s="257"/>
      <c r="AU864" s="257"/>
      <c r="AV864" s="260"/>
      <c r="AW864" s="260"/>
      <c r="AX864" s="257"/>
      <c r="AY864" s="257"/>
      <c r="AZ864" s="257"/>
      <c r="BA864" s="257"/>
      <c r="BB864" s="257"/>
      <c r="BC864" s="257"/>
      <c r="BD864" s="257"/>
      <c r="BE864" s="257"/>
      <c r="BF864" s="257"/>
      <c r="BG864" s="257"/>
      <c r="BH864" s="257"/>
      <c r="BI864" s="257"/>
      <c r="BJ864" s="257"/>
      <c r="BK864" s="257"/>
      <c r="BL864" s="263"/>
      <c r="BM864" s="263"/>
      <c r="BN864" s="263"/>
      <c r="BO864" s="263"/>
      <c r="BP864" s="263"/>
      <c r="BQ864" s="263"/>
      <c r="BR864" s="271"/>
      <c r="BS864" s="271"/>
      <c r="BT864" s="271"/>
      <c r="BU864" s="271"/>
      <c r="BV864" s="271"/>
      <c r="BW864" s="271"/>
      <c r="BX864" s="257"/>
      <c r="BY864" s="257"/>
      <c r="BZ864" s="257"/>
      <c r="CA864" s="268"/>
      <c r="CB864" s="268"/>
      <c r="CC864" s="275"/>
      <c r="CD864" s="268"/>
      <c r="CE864" s="268"/>
      <c r="CF864" s="268"/>
      <c r="CG864" s="268"/>
      <c r="CH864" s="268"/>
      <c r="CI864" s="268"/>
      <c r="CJ864" s="268"/>
      <c r="CK864" s="268"/>
      <c r="CL864" s="265"/>
      <c r="CM864" s="272"/>
      <c r="CN864" s="264"/>
      <c r="CO864" s="183"/>
      <c r="CP864" s="226"/>
      <c r="CQ864" s="226"/>
      <c r="CR864" s="226"/>
      <c r="CS864" s="182"/>
      <c r="CT864" s="182"/>
      <c r="CU864" s="182"/>
      <c r="CV864" s="182"/>
      <c r="CW864" s="182"/>
      <c r="CX864" s="182"/>
      <c r="CY864" s="182"/>
      <c r="CZ864" s="182"/>
      <c r="DA864" s="182"/>
    </row>
    <row r="865" spans="1:105" s="120" customFormat="1" ht="15" customHeight="1">
      <c r="A865" s="227">
        <f t="shared" ref="A865" si="320">A857+1</f>
        <v>107</v>
      </c>
      <c r="B865" s="276" t="s">
        <v>186</v>
      </c>
      <c r="C865" s="279" t="s">
        <v>187</v>
      </c>
      <c r="D865" s="236">
        <v>43179</v>
      </c>
      <c r="E865" s="236" t="s">
        <v>1201</v>
      </c>
      <c r="F865" s="253" t="s">
        <v>80</v>
      </c>
      <c r="G865" s="254"/>
      <c r="H865" s="82" t="s">
        <v>73</v>
      </c>
      <c r="I865" s="82"/>
      <c r="J865" s="82" t="s">
        <v>73</v>
      </c>
      <c r="K865" s="82" t="s">
        <v>73</v>
      </c>
      <c r="L865" s="82" t="s">
        <v>73</v>
      </c>
      <c r="M865" s="82" t="s">
        <v>73</v>
      </c>
      <c r="N865" s="82" t="s">
        <v>73</v>
      </c>
      <c r="O865" s="82"/>
      <c r="P865" s="82" t="s">
        <v>73</v>
      </c>
      <c r="Q865" s="82" t="s">
        <v>73</v>
      </c>
      <c r="R865" s="82" t="s">
        <v>73</v>
      </c>
      <c r="S865" s="82" t="s">
        <v>73</v>
      </c>
      <c r="T865" s="82" t="s">
        <v>73</v>
      </c>
      <c r="U865" s="82" t="s">
        <v>73</v>
      </c>
      <c r="V865" s="82"/>
      <c r="W865" s="82" t="s">
        <v>73</v>
      </c>
      <c r="X865" s="82" t="s">
        <v>73</v>
      </c>
      <c r="Y865" s="82" t="s">
        <v>73</v>
      </c>
      <c r="Z865" s="82" t="s">
        <v>73</v>
      </c>
      <c r="AA865" s="82" t="s">
        <v>73</v>
      </c>
      <c r="AB865" s="82" t="s">
        <v>73</v>
      </c>
      <c r="AC865" s="82"/>
      <c r="AD865" s="82" t="s">
        <v>60</v>
      </c>
      <c r="AE865" s="82" t="s">
        <v>60</v>
      </c>
      <c r="AF865" s="82" t="s">
        <v>60</v>
      </c>
      <c r="AG865" s="82" t="s">
        <v>60</v>
      </c>
      <c r="AH865" s="82" t="s">
        <v>60</v>
      </c>
      <c r="AI865" s="82" t="s">
        <v>1471</v>
      </c>
      <c r="AJ865" s="82"/>
      <c r="AK865" s="82" t="s">
        <v>73</v>
      </c>
      <c r="AL865" s="82" t="s">
        <v>73</v>
      </c>
      <c r="AM865" s="239">
        <f>COUNTIF(H865:AL865,"PH")+COUNTIF(H865:AL865,"PH/L")+COUNTIF(H865:AL865,"PM")</f>
        <v>0</v>
      </c>
      <c r="AN865" s="239">
        <f>COUNTIF(H865:AL865,"PD")+COUNTIF(H865:AL865,"PDD")+COUNTIF(H865:AL865,"P/DS")/2+COUNTIF(H865:AL865,"PMD")</f>
        <v>0</v>
      </c>
      <c r="AO865" s="239">
        <f>COUNTIF(H865:AL865,"PN")+COUNTIF(H865:AL865,"P/NS")/2+COUNTIF(H865:AL865,"PH")+COUNTIF(H865:AL865,"PH/F")/2+COUNTIF(H865:AL865,"PH/L")/2+COUNTIF(H865:AL865,"PM")</f>
        <v>0</v>
      </c>
      <c r="AP865" s="239">
        <f>COUNTIF(H865:AL865,"BH")+COUNTIF(H865:AL865,"AL/BL")+COUNTIF(H865:AL865,"UL/BL")+COUNTIF(H865:AL865,"BM")</f>
        <v>0</v>
      </c>
      <c r="AQ865" s="239">
        <f>COUNTIF(H865:AL865,"DS")+COUNTIF(H865:AL865,"AL/DS")/2+COUNTIF(H865:AL865,"UL/DS")/2+COUNTIF(H865:AL865,"CT")+COUNTIF(H865:AL865,"MD")</f>
        <v>5.5</v>
      </c>
      <c r="AR865" s="239">
        <f>COUNTIF(H865:AL865,"NS")+COUNTIF(H865:AL865,"AL/NS")/2+COUNTIF(H865:AL865,"UL/NS")/2+COUNTIF(H865:AL865,"BH")+COUNTIF(H865:AL865,"AL/BF")/2+COUNTIF(H865:AL865,"AL/BL")/2+COUNTIF(H865:AL865,"UL/BL")/2+COUNTIF(H865:AL865,"UL/BF")/2+COUNTIF(H865:AL865,"BM")</f>
        <v>0</v>
      </c>
      <c r="AS865" s="239">
        <f>COUNTIF(H865:AL865,"AL")+COUNTIF(H865:AL865,"AL/DS")/2+COUNTIF(H865:AL865,"AL/NS")/2+COUNTIF(H865:AL865,"NH")+COUNTIF(H865:AL865,"SL")+COUNTIF(H865:AL865,"NHD")+COUNTIF(H865:AL865,"B")+COUNTIF(H865:AL865,"HL")+COUNTIF(H865:AL865,"AL/BF")/2+COUNTIF(H865:AL865,"AL/BL")/2</f>
        <v>0</v>
      </c>
      <c r="AT865" s="255">
        <f>COUNTIF(H865:AL865,"PD")+COUNTIF(H865:AL865,"PN")+COUNTIF(H865:AL865,"P/DS")/2+COUNTIF(H865:AL865,"P/NS")/2+COUNTIF(H865:AL865,"DS")+COUNTIF(H865:AL865,"NS")+COUNTIF(H865:AL865,"AL")+COUNTIF(H865:AL865,"AL/DS")+COUNTIF(H865:AL865,"AL/NS")+COUNTIF(H865:AL865,"NH")+COUNTIF(H865:AL865,"SL")+COUNTIF(H865:AL865,"UL/DS")/2+COUNTIF(H865:AL865,"UL/NS")/2+COUNTIF(H865:AL865,"CT")+COUNTIF(H865:AL865,"NHD")+COUNTIF(H865:AL865,"PDD")+COUNTIF(H865:AL865,"B")+COUNTIF(H865:AL865,"HL")+COUNTIF(H865:AL865,"PH")+COUNTIF(H865:AL865,"BH")+COUNTIF(H865:AL865,"AL/BF")+COUNTIF(H865:AL865,"AL/BL")+COUNTIF(H865:AL865,"UL/BF")/2+COUNTIF(H865:AL865,"UL/BL")/2+COUNTIF(H865:AL865,"PH/F")/2+COUNTIF(H865:AL865,"PH/L")/2+COUNTIF(H865:AL865,"MD")+COUNTIF(H865:AL865,"PMD")+COUNTIF(H865:AL865,"PM")+COUNTIF(H865:AL865,"BM")</f>
        <v>5.5</v>
      </c>
      <c r="AU865" s="255">
        <f>COUNTIF(H865:AL865,"P/DS")/2+COUNTIF(H865:AL865,"P/NS")/2+COUNTIF(H865:AL865,"IL")+COUNTIF(H865:AL865,"NL")+COUNTIF(H865:AL865,"UL")+COUNTIF(H865:AL865,"UL/DS")/2+COUNTIF(H865:AL865,"UL/NS")/2+COUNTIF(H865:AL865,"KT")+COUNTIF(H865:AL865,"UL/BF")/2+COUNTIF(H865:AL865,"UL/BL")/2+COUNTIF(H865:AL865,"PH/F")/2+COUNTIF(H865:AL865,"PH/L")/2+COUNTIF(H865:AL865,"NB")</f>
        <v>20.5</v>
      </c>
      <c r="AV865" s="258">
        <f>COUNTIF(H865:AL865,"PN")+COUNTIF(H865:AL865,"TVD")+COUNTIF(H865:AL865,"PH")+COUNTIF(H865:AL865,"PM")+COUNTIF(H865:AL865,"PDD")-COUNTIFS(H865:AL865,"PN",H872:AL872,"&gt;=3")-COUNTIFS(H865:AL865,"PM",H872:AL872,"&gt;=3")</f>
        <v>0</v>
      </c>
      <c r="AW865" s="258">
        <f>COUNTIF(H865:AL865,"NS")+COUNTIF(H865:AL865,"D")+COUNTIF(H865:AL865,"BH")+COUNTIF(H865:AL865,"NHD")+COUNTIF(H865:AL865,"BM")-COUNTIFS(H865:AL865,"NS",H872:AL872,"&gt;=3")-COUNTIFS(H865:AL865,"BH",H872:AL872,"&gt;=3")-COUNTIFS(H865:AL865,"BM",H872:AL872,"&gt;=3")</f>
        <v>0</v>
      </c>
      <c r="AX865" s="255">
        <f>COUNTIF(H865:AL865,"AL")+COUNTIF(H865:AL865,"AL/DS")/2+COUNTIF(H865:AL865,"AL/NS")/2+COUNTIF(H865:AL865,"AL/BF")+COUNTIF(H865:AL865,"AL/BL")/2</f>
        <v>0</v>
      </c>
      <c r="AY865" s="255">
        <f>COUNTIF(H865:AL865,"SL")</f>
        <v>0</v>
      </c>
      <c r="AZ865" s="255">
        <f>COUNTIF(H865:AL865,"NH")</f>
        <v>0</v>
      </c>
      <c r="BA865" s="255">
        <f>COUNTIF(H865:AL865,"HL")</f>
        <v>0</v>
      </c>
      <c r="BB865" s="255">
        <f>COUNTIF(G865:AL865,"P/DS")/2+COUNTIF(G865:AL865,"P/NS")/2+COUNTIF(G865:AL865,"UL")+COUNTIF(G865:AL865,"UL/DS")/2+COUNTIF(G865:AL865,"UL/NS")/2+COUNTIF(G865:AL865,"UL/BL")/2+COUNTIF(G865:AL865,"UL/BF")/2+COUNTIF(G865:AL865,"PH/F")/2+COUNTIF(G865:AL865,"PH/L")/2</f>
        <v>0.5</v>
      </c>
      <c r="BC865" s="255">
        <f>COUNTIF(H865:AL865,"NB")</f>
        <v>0</v>
      </c>
      <c r="BD865" s="255">
        <f>COUNTIF(H865:AL865,"NL")</f>
        <v>0</v>
      </c>
      <c r="BE865" s="255">
        <f>COUNTIF(H865:AL865,"IL")</f>
        <v>20</v>
      </c>
      <c r="BF865" s="255">
        <f>COUNTIF(H865:AL865,"KT")</f>
        <v>0</v>
      </c>
      <c r="BG865" s="255">
        <f>COUNTIF(H865:AL865,"L70")</f>
        <v>0</v>
      </c>
      <c r="BH865" s="255">
        <f>COUNTIF(H865:AL865,"MD")</f>
        <v>0</v>
      </c>
      <c r="BI865" s="255">
        <f>COUNTIF(H865:AL865,"PMD")</f>
        <v>0</v>
      </c>
      <c r="BJ865" s="255">
        <f>COUNTIF(H865:AL865,"PM")</f>
        <v>0</v>
      </c>
      <c r="BK865" s="255">
        <f>COUNTIF(H865:AL865,"BM")</f>
        <v>0</v>
      </c>
      <c r="BL865" s="261">
        <f>SUMIF(H865:AL865,"PD",H866:AL866)+SUMIF(H865:AL865,"PN",H866:AL866)+SUMIF(H865:AL865,"P/DS",H866:AL866)+SUMIF(H865:AL865,"PN/F",H866:AL866)+SUMIF(H865:AL865,"PN/L",H866:AL866)+SUMIF(H865:AL865,"TV",H866:AL866)+SUMIF(H865:AL865,"TVD",H866:AL866)+SUMIF(H865:AL865,"PDD",H866:AL866)</f>
        <v>0</v>
      </c>
      <c r="BM865" s="261">
        <f>SUMIF(H865:AL865,"PD",H867:AL867)+SUMIF(H865:AL865,"PN",H867:AL867)+SUMIF(H865:AL865,"P/DS",H867:AL867)+SUMIF(H865:AL865,"PN/F",H867:AL867)+SUMIF(H865:AL865,"PN/L",H867:AL867)+SUMIF(H865:AL865,"TV",H867:AL867)+SUMIF(H865:AL865,"TVD",H867:AL867)+SUMIF(H865:AL865,"PDD",H867:AL867)+SUMIF(H865:AL865,"PMD",H867:AL867)</f>
        <v>0</v>
      </c>
      <c r="BN865" s="261">
        <f>SUMIF(H865:AL865,"PD",H868:AL868)+SUMIF(H865:AL865,"PN",H868:AL868)+SUMIF(H865:AL865,"P/DS",H868:AL868)+SUMIF(H865:AL865,"PN/F",H868:AL868)+SUMIF(H865:AL865,"PN/L",H868:AL868)+SUMIF(H865:AL865,"TV",H868:AL868)+SUMIF(H865:AL865,"TVD",H868:AL868)</f>
        <v>0</v>
      </c>
      <c r="BO865" s="261">
        <f>SUMIF(H865:AL865,"PD",H869:AL869)+SUMIF(H865:AL865,"PN",H869:AL869)+SUMIF(H865:AL865,"P/DS",H869:AL869)+SUMIF(H865:AL865,"PN/F",H869:AL869)+SUMIF(H865:AL865,"PN/L",H869:AL869)+SUMIF(H865:AL865,"TV",H869:AL869)+SUMIF(H865:AL865,"TVD",H869:AL869)</f>
        <v>0</v>
      </c>
      <c r="BP865" s="261">
        <f>SUMIF(H865:AL865,"PD",H870:AL870)+SUMIF(H865:AL865,"PN",H870:AL870)+SUMIF(H865:AL865,"P/DS",H870:AL870)+SUMIF(H865:AL865,"PN/F",H870:AL870)+SUMIF(H865:AL865,"PN/L",H870:AL870)+SUMIF(H865:AL865,"TV",H870:AL870)+SUMIF(H865:AL865,"TVD",H870:AL870)+SUMIF(H865:AL865,"PDD",H870:AL870)+SUMIF(H865:AL865,"PH",H870:AL870)+SUMIF(H865:AL865,"PM",H870:AL870)</f>
        <v>0</v>
      </c>
      <c r="BQ865" s="261">
        <f>SUMIF(H865:AL865,"PD",H871:AL871)+SUMIF(H865:AL865,"PN",H871:AL871)+SUMIF(H865:AL865,"P/DS",H871:AL871)+SUMIF(H865:AL865,"PN/F",H871:AL871)+SUMIF(H865:AL865,"PN/L",H871:AL871)+SUMIF(H865:AL865,"TV",H871:AL871)+SUMIF(H865:AL865,"TVD",H871:AL871)+SUMIF(H865:AL865,"PDD",H871:AL871)+SUMIF(H865:AL865,"PH",H871:AL871)+SUMIF(H865:AL865,"PM",H871:AL871)</f>
        <v>0</v>
      </c>
      <c r="BR865" s="269">
        <f>SUM(H866:AL866)-BL865</f>
        <v>0</v>
      </c>
      <c r="BS865" s="269">
        <f>SUM(H867:AL867)-BM865</f>
        <v>0</v>
      </c>
      <c r="BT865" s="269">
        <f>SUM(H868:AL868)-BN865</f>
        <v>0</v>
      </c>
      <c r="BU865" s="269">
        <f>SUM(H869:AL869)-BO865</f>
        <v>0</v>
      </c>
      <c r="BV865" s="269">
        <f>SUM(H870:AL870)-BP865</f>
        <v>0</v>
      </c>
      <c r="BW865" s="269">
        <f>SUM(H871:AL871)-BQ865</f>
        <v>0</v>
      </c>
      <c r="BX865" s="255">
        <f>SUMIF(H865:AL865,"PD",H872:AL872)+SUMIF(H865:AL865,"PN",H872:AL872)+SUMIF(H865:AL865,"P/DS",H872:AL872)+SUMIF(H865:AL865,"PN/F",H872:AL872)+SUMIF(H865:AL865,"PN/L",H872:AL872)</f>
        <v>0</v>
      </c>
      <c r="BY865" s="255">
        <f>SUM(H872:AL872)-BX865</f>
        <v>0</v>
      </c>
      <c r="BZ865" s="255">
        <f t="shared" ref="BZ865" si="321">+SUM(BL865:BW872)</f>
        <v>0</v>
      </c>
      <c r="CA865" s="266">
        <f>(COUNTIFS(H865:AL865,"PD",H866:AL866,"&gt;=2"))*0.5-IF(CN865="VP",COUNTIFS($H$16:$AL$16,"SAT",H865:AL865,"PD",H866:AL866,"&gt;=2"))*0.5</f>
        <v>0</v>
      </c>
      <c r="CB865" s="266">
        <f>(COUNTIFS(H865:AL865,"PN",H867:AL867,"&gt;=0.5",H866:AL866,"&gt;=1.5"))*0.5+COUNTIFS(H865:AL865,"PDD",H867:AL867,"&gt;=0.5",H866:AL866,"&gt;=1.5")*0.5</f>
        <v>0</v>
      </c>
      <c r="CC865" s="273">
        <f>(COUNTIFS(H865:AL865,"TV",H867:AL867,"&gt;=10"))*0.5+(COUNTIFS(H865:AL865,"PMD",H867:AL867,"&gt;=2"))*0.5</f>
        <v>0</v>
      </c>
      <c r="CD865" s="266">
        <f>(COUNTIFS(H865:AL865,"TVD",H869:AL869,"&gt;=6.5",H867:AL867,"&gt;=3.5"))*0.5</f>
        <v>0</v>
      </c>
      <c r="CE865" s="266">
        <f>(COUNTIFS(H865:AL865,"PD",H870:AL870,"&gt;=10"))*0.5</f>
        <v>0</v>
      </c>
      <c r="CF865" s="266">
        <f>(COUNTIFS(H865:AL865,"PDD",H870:AL870,"&gt;=3.5",H871:AL871,"&gt;=6.5")+COUNTIFS(H865:AL865,"PH",H871:AL871,"&gt;=0.5",H870:AL870,"&gt;=1.5")+COUNTIFS(H865:AL865,"PM",H871:AL871,"&gt;=0.5",H870:AL870,"&gt;=1.5"))*0.5</f>
        <v>0</v>
      </c>
      <c r="CG865" s="266">
        <f>(COUNTIFS(H865:AL865,"DS",H866:AL866,"&gt;=2")+COUNTIFS(H865:AL865,"AL/DS",H866:AL866,"&gt;=2"))*0.5-IF(CN865="VP",COUNTIFS($H$16:$AL$16,"SAT",H865:AL865,"DS",H866:AL866,"&gt;=2"))*0.5</f>
        <v>0</v>
      </c>
      <c r="CH865" s="266">
        <f>(COUNTIFS(H865:AL865,"NS",H867:AL867,"&gt;=0.5",H866:AL866,"&gt;=1.5")+COUNTIFS(H865:AL865,"AL/NS",H867:AL867,"&gt;=0.5",H866:AL866,"&gt;=1.5")+COUNTIFS(H865:AL865,"NHD",H867:AL867,"&gt;=4.5",H870:AL870,"&gt;=2",H866:AL866,"&gt;=1.5"))*0.5</f>
        <v>0</v>
      </c>
      <c r="CI865" s="266">
        <f>(COUNTIF(H867:AL867,"&gt;=10")+COUNTIFS(H865:AL865,"MD",H867:AL867,"&gt;=2")-COUNTIFS(H865:AL865,"TV",H867:AL867,"&gt;=10"))*0.5</f>
        <v>0</v>
      </c>
      <c r="CJ865" s="266">
        <f>(COUNTIFS(H865:AL865,"D",H869:AL869,"&gt;=6.5",H867:AL867,"&gt;=3.5"))*0.5</f>
        <v>0</v>
      </c>
      <c r="CK865" s="266">
        <f>(COUNTIF(H870:AL870,"&gt;=10")-COUNTIFS(H865:AL865,"PD",H870:AL870,"&gt;=10"))*0.5</f>
        <v>0</v>
      </c>
      <c r="CL865" s="265">
        <f>(COUNTIFS(H865:AL865,"NHD",H870:AL870,"&gt;=3.5",H871:AL871,"&gt;=6.5")+COUNTIFS(H865:AL865,"BH",H870:AL870,"&gt;=1.5",H871:AL871,"&gt;=0.5")+COUNTIFS(H865:AL865,"BM",H870:AL870,"&gt;=1.5",H871:AL871,"&gt;=0.5")+COUNTIFS(H865:AL865,"D",H870:AL870,"&gt;=1.5",H871:AL871,"&gt;=0.5"))*0.5</f>
        <v>0</v>
      </c>
      <c r="CM865" s="272"/>
      <c r="CN865" s="264" t="s">
        <v>723</v>
      </c>
      <c r="CO865" s="183">
        <f t="shared" ref="CO865" si="322">+AM865+AN865+AO865+AP865+AQ865+AR865+AS865+AU865+BG865</f>
        <v>26</v>
      </c>
      <c r="CP865" s="225">
        <f>+SUM(I866:I871)-I872</f>
        <v>0</v>
      </c>
      <c r="CQ865" s="225">
        <f>+SUM(J866:J871)-J872</f>
        <v>0</v>
      </c>
      <c r="CR865" s="225">
        <f>+SUM(K866:K871)-K872</f>
        <v>0</v>
      </c>
      <c r="CS865" s="182"/>
      <c r="CT865" s="182"/>
      <c r="CU865" s="182"/>
      <c r="CV865" s="182"/>
      <c r="CW865" s="182"/>
      <c r="CX865" s="182"/>
      <c r="CY865" s="182"/>
      <c r="CZ865" s="182"/>
      <c r="DA865" s="182"/>
    </row>
    <row r="866" spans="1:105" s="120" customFormat="1" ht="15" customHeight="1">
      <c r="A866" s="228"/>
      <c r="B866" s="277"/>
      <c r="C866" s="280"/>
      <c r="D866" s="237"/>
      <c r="E866" s="237"/>
      <c r="F866" s="242" t="s">
        <v>82</v>
      </c>
      <c r="G866" s="121">
        <v>1.5</v>
      </c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79"/>
      <c r="AD866" s="79"/>
      <c r="AE866" s="79"/>
      <c r="AF866" s="79"/>
      <c r="AG866" s="79"/>
      <c r="AH866" s="79"/>
      <c r="AI866" s="79"/>
      <c r="AJ866" s="79"/>
      <c r="AK866" s="79"/>
      <c r="AL866" s="79"/>
      <c r="AM866" s="240"/>
      <c r="AN866" s="240"/>
      <c r="AO866" s="240"/>
      <c r="AP866" s="240"/>
      <c r="AQ866" s="240"/>
      <c r="AR866" s="240"/>
      <c r="AS866" s="240"/>
      <c r="AT866" s="256"/>
      <c r="AU866" s="256"/>
      <c r="AV866" s="259"/>
      <c r="AW866" s="259"/>
      <c r="AX866" s="256"/>
      <c r="AY866" s="256"/>
      <c r="AZ866" s="256"/>
      <c r="BA866" s="256"/>
      <c r="BB866" s="256"/>
      <c r="BC866" s="256"/>
      <c r="BD866" s="256"/>
      <c r="BE866" s="256"/>
      <c r="BF866" s="256"/>
      <c r="BG866" s="256"/>
      <c r="BH866" s="256"/>
      <c r="BI866" s="256"/>
      <c r="BJ866" s="256"/>
      <c r="BK866" s="256"/>
      <c r="BL866" s="262"/>
      <c r="BM866" s="262"/>
      <c r="BN866" s="262"/>
      <c r="BO866" s="262"/>
      <c r="BP866" s="262"/>
      <c r="BQ866" s="262"/>
      <c r="BR866" s="270"/>
      <c r="BS866" s="270"/>
      <c r="BT866" s="270"/>
      <c r="BU866" s="270"/>
      <c r="BV866" s="270"/>
      <c r="BW866" s="270"/>
      <c r="BX866" s="256"/>
      <c r="BY866" s="256"/>
      <c r="BZ866" s="256"/>
      <c r="CA866" s="267"/>
      <c r="CB866" s="267"/>
      <c r="CC866" s="274"/>
      <c r="CD866" s="267"/>
      <c r="CE866" s="267"/>
      <c r="CF866" s="267"/>
      <c r="CG866" s="267"/>
      <c r="CH866" s="267"/>
      <c r="CI866" s="267"/>
      <c r="CJ866" s="267"/>
      <c r="CK866" s="267"/>
      <c r="CL866" s="265"/>
      <c r="CM866" s="272"/>
      <c r="CN866" s="264"/>
      <c r="CO866" s="183"/>
      <c r="CP866" s="226"/>
      <c r="CQ866" s="226"/>
      <c r="CR866" s="226"/>
      <c r="CS866" s="182"/>
      <c r="CT866" s="182"/>
      <c r="CU866" s="182"/>
      <c r="CV866" s="182"/>
      <c r="CW866" s="182"/>
      <c r="CX866" s="182"/>
      <c r="CY866" s="182"/>
      <c r="CZ866" s="182"/>
      <c r="DA866" s="182"/>
    </row>
    <row r="867" spans="1:105" s="120" customFormat="1" ht="15" customHeight="1">
      <c r="A867" s="228"/>
      <c r="B867" s="277"/>
      <c r="C867" s="280"/>
      <c r="D867" s="237"/>
      <c r="E867" s="237"/>
      <c r="F867" s="243"/>
      <c r="G867" s="122">
        <v>2</v>
      </c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240"/>
      <c r="AN867" s="240"/>
      <c r="AO867" s="240"/>
      <c r="AP867" s="240"/>
      <c r="AQ867" s="240"/>
      <c r="AR867" s="240"/>
      <c r="AS867" s="240"/>
      <c r="AT867" s="256"/>
      <c r="AU867" s="256"/>
      <c r="AV867" s="259"/>
      <c r="AW867" s="259"/>
      <c r="AX867" s="256"/>
      <c r="AY867" s="256"/>
      <c r="AZ867" s="256"/>
      <c r="BA867" s="256"/>
      <c r="BB867" s="256"/>
      <c r="BC867" s="256"/>
      <c r="BD867" s="256"/>
      <c r="BE867" s="256"/>
      <c r="BF867" s="256"/>
      <c r="BG867" s="256"/>
      <c r="BH867" s="256"/>
      <c r="BI867" s="256"/>
      <c r="BJ867" s="256"/>
      <c r="BK867" s="256"/>
      <c r="BL867" s="262"/>
      <c r="BM867" s="262"/>
      <c r="BN867" s="262"/>
      <c r="BO867" s="262"/>
      <c r="BP867" s="262"/>
      <c r="BQ867" s="262"/>
      <c r="BR867" s="270"/>
      <c r="BS867" s="270"/>
      <c r="BT867" s="270"/>
      <c r="BU867" s="270"/>
      <c r="BV867" s="270"/>
      <c r="BW867" s="270"/>
      <c r="BX867" s="256"/>
      <c r="BY867" s="256"/>
      <c r="BZ867" s="256"/>
      <c r="CA867" s="267"/>
      <c r="CB867" s="267"/>
      <c r="CC867" s="274"/>
      <c r="CD867" s="267"/>
      <c r="CE867" s="267"/>
      <c r="CF867" s="267"/>
      <c r="CG867" s="267"/>
      <c r="CH867" s="267"/>
      <c r="CI867" s="267"/>
      <c r="CJ867" s="267"/>
      <c r="CK867" s="267"/>
      <c r="CL867" s="265"/>
      <c r="CM867" s="272"/>
      <c r="CN867" s="264"/>
      <c r="CO867" s="183"/>
      <c r="CP867" s="226"/>
      <c r="CQ867" s="226"/>
      <c r="CR867" s="226"/>
      <c r="CS867" s="182"/>
      <c r="CT867" s="182"/>
      <c r="CU867" s="182"/>
      <c r="CV867" s="182"/>
      <c r="CW867" s="182"/>
      <c r="CX867" s="182"/>
      <c r="CY867" s="182"/>
      <c r="CZ867" s="182"/>
      <c r="DA867" s="182"/>
    </row>
    <row r="868" spans="1:105" s="120" customFormat="1" ht="15" customHeight="1">
      <c r="A868" s="228"/>
      <c r="B868" s="277"/>
      <c r="C868" s="280"/>
      <c r="D868" s="237"/>
      <c r="E868" s="237"/>
      <c r="F868" s="243"/>
      <c r="G868" s="122">
        <v>2.1</v>
      </c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240"/>
      <c r="AN868" s="240"/>
      <c r="AO868" s="240"/>
      <c r="AP868" s="240"/>
      <c r="AQ868" s="240"/>
      <c r="AR868" s="240"/>
      <c r="AS868" s="240"/>
      <c r="AT868" s="256"/>
      <c r="AU868" s="256"/>
      <c r="AV868" s="259"/>
      <c r="AW868" s="259"/>
      <c r="AX868" s="256"/>
      <c r="AY868" s="256"/>
      <c r="AZ868" s="256"/>
      <c r="BA868" s="256"/>
      <c r="BB868" s="256"/>
      <c r="BC868" s="256"/>
      <c r="BD868" s="256"/>
      <c r="BE868" s="256"/>
      <c r="BF868" s="256"/>
      <c r="BG868" s="256"/>
      <c r="BH868" s="256"/>
      <c r="BI868" s="256"/>
      <c r="BJ868" s="256"/>
      <c r="BK868" s="256"/>
      <c r="BL868" s="262"/>
      <c r="BM868" s="262"/>
      <c r="BN868" s="262"/>
      <c r="BO868" s="262"/>
      <c r="BP868" s="262"/>
      <c r="BQ868" s="262"/>
      <c r="BR868" s="270"/>
      <c r="BS868" s="270"/>
      <c r="BT868" s="270"/>
      <c r="BU868" s="270"/>
      <c r="BV868" s="270"/>
      <c r="BW868" s="270"/>
      <c r="BX868" s="256"/>
      <c r="BY868" s="256"/>
      <c r="BZ868" s="256"/>
      <c r="CA868" s="267"/>
      <c r="CB868" s="267"/>
      <c r="CC868" s="274"/>
      <c r="CD868" s="267"/>
      <c r="CE868" s="267"/>
      <c r="CF868" s="267"/>
      <c r="CG868" s="267"/>
      <c r="CH868" s="267"/>
      <c r="CI868" s="267"/>
      <c r="CJ868" s="267"/>
      <c r="CK868" s="267"/>
      <c r="CL868" s="265"/>
      <c r="CM868" s="272"/>
      <c r="CN868" s="264"/>
      <c r="CO868" s="183"/>
      <c r="CP868" s="226"/>
      <c r="CQ868" s="226"/>
      <c r="CR868" s="226"/>
      <c r="CS868" s="182"/>
      <c r="CT868" s="182"/>
      <c r="CU868" s="182"/>
      <c r="CV868" s="182"/>
      <c r="CW868" s="182"/>
      <c r="CX868" s="182"/>
      <c r="CY868" s="182"/>
      <c r="CZ868" s="182"/>
      <c r="DA868" s="182"/>
    </row>
    <row r="869" spans="1:105" s="120" customFormat="1" ht="15" customHeight="1">
      <c r="A869" s="228"/>
      <c r="B869" s="277"/>
      <c r="C869" s="280"/>
      <c r="D869" s="237"/>
      <c r="E869" s="237"/>
      <c r="F869" s="243"/>
      <c r="G869" s="122">
        <v>2.7</v>
      </c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240"/>
      <c r="AN869" s="240"/>
      <c r="AO869" s="240"/>
      <c r="AP869" s="240"/>
      <c r="AQ869" s="240"/>
      <c r="AR869" s="240"/>
      <c r="AS869" s="240"/>
      <c r="AT869" s="256"/>
      <c r="AU869" s="256"/>
      <c r="AV869" s="259"/>
      <c r="AW869" s="259"/>
      <c r="AX869" s="256"/>
      <c r="AY869" s="256"/>
      <c r="AZ869" s="256"/>
      <c r="BA869" s="256"/>
      <c r="BB869" s="256"/>
      <c r="BC869" s="256"/>
      <c r="BD869" s="256"/>
      <c r="BE869" s="256"/>
      <c r="BF869" s="256"/>
      <c r="BG869" s="256"/>
      <c r="BH869" s="256"/>
      <c r="BI869" s="256"/>
      <c r="BJ869" s="256"/>
      <c r="BK869" s="256"/>
      <c r="BL869" s="262"/>
      <c r="BM869" s="262"/>
      <c r="BN869" s="262"/>
      <c r="BO869" s="262"/>
      <c r="BP869" s="262"/>
      <c r="BQ869" s="262"/>
      <c r="BR869" s="270"/>
      <c r="BS869" s="270"/>
      <c r="BT869" s="270"/>
      <c r="BU869" s="270"/>
      <c r="BV869" s="270"/>
      <c r="BW869" s="270"/>
      <c r="BX869" s="256"/>
      <c r="BY869" s="256"/>
      <c r="BZ869" s="256"/>
      <c r="CA869" s="267"/>
      <c r="CB869" s="267"/>
      <c r="CC869" s="274"/>
      <c r="CD869" s="267"/>
      <c r="CE869" s="267"/>
      <c r="CF869" s="267"/>
      <c r="CG869" s="267"/>
      <c r="CH869" s="267"/>
      <c r="CI869" s="267"/>
      <c r="CJ869" s="267"/>
      <c r="CK869" s="267"/>
      <c r="CL869" s="265"/>
      <c r="CM869" s="272"/>
      <c r="CN869" s="264"/>
      <c r="CO869" s="183"/>
      <c r="CP869" s="226"/>
      <c r="CQ869" s="226"/>
      <c r="CR869" s="226"/>
      <c r="CS869" s="182"/>
      <c r="CT869" s="182"/>
      <c r="CU869" s="182"/>
      <c r="CV869" s="182"/>
      <c r="CW869" s="182"/>
      <c r="CX869" s="182"/>
      <c r="CY869" s="182"/>
      <c r="CZ869" s="182"/>
      <c r="DA869" s="182"/>
    </row>
    <row r="870" spans="1:105" s="120" customFormat="1" ht="15" customHeight="1">
      <c r="A870" s="228"/>
      <c r="B870" s="277"/>
      <c r="C870" s="280"/>
      <c r="D870" s="237"/>
      <c r="E870" s="237"/>
      <c r="F870" s="243"/>
      <c r="G870" s="122">
        <v>3</v>
      </c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240"/>
      <c r="AN870" s="240"/>
      <c r="AO870" s="240"/>
      <c r="AP870" s="240"/>
      <c r="AQ870" s="240"/>
      <c r="AR870" s="240"/>
      <c r="AS870" s="240"/>
      <c r="AT870" s="256"/>
      <c r="AU870" s="256"/>
      <c r="AV870" s="259"/>
      <c r="AW870" s="259"/>
      <c r="AX870" s="256"/>
      <c r="AY870" s="256"/>
      <c r="AZ870" s="256"/>
      <c r="BA870" s="256"/>
      <c r="BB870" s="256"/>
      <c r="BC870" s="256"/>
      <c r="BD870" s="256"/>
      <c r="BE870" s="256"/>
      <c r="BF870" s="256"/>
      <c r="BG870" s="256"/>
      <c r="BH870" s="256"/>
      <c r="BI870" s="256"/>
      <c r="BJ870" s="256"/>
      <c r="BK870" s="256"/>
      <c r="BL870" s="262"/>
      <c r="BM870" s="262"/>
      <c r="BN870" s="262"/>
      <c r="BO870" s="262"/>
      <c r="BP870" s="262"/>
      <c r="BQ870" s="262"/>
      <c r="BR870" s="270"/>
      <c r="BS870" s="270"/>
      <c r="BT870" s="270"/>
      <c r="BU870" s="270"/>
      <c r="BV870" s="270"/>
      <c r="BW870" s="270"/>
      <c r="BX870" s="256"/>
      <c r="BY870" s="256"/>
      <c r="BZ870" s="256"/>
      <c r="CA870" s="267"/>
      <c r="CB870" s="267"/>
      <c r="CC870" s="274"/>
      <c r="CD870" s="267"/>
      <c r="CE870" s="267"/>
      <c r="CF870" s="267"/>
      <c r="CG870" s="267"/>
      <c r="CH870" s="267"/>
      <c r="CI870" s="267"/>
      <c r="CJ870" s="267"/>
      <c r="CK870" s="267"/>
      <c r="CL870" s="265"/>
      <c r="CM870" s="272"/>
      <c r="CN870" s="264"/>
      <c r="CO870" s="183"/>
      <c r="CP870" s="226"/>
      <c r="CQ870" s="226"/>
      <c r="CR870" s="226"/>
      <c r="CS870" s="182"/>
      <c r="CT870" s="182"/>
      <c r="CU870" s="182"/>
      <c r="CV870" s="182"/>
      <c r="CW870" s="182"/>
      <c r="CX870" s="182"/>
      <c r="CY870" s="182"/>
      <c r="CZ870" s="182"/>
      <c r="DA870" s="182"/>
    </row>
    <row r="871" spans="1:105" s="120" customFormat="1" ht="15" customHeight="1">
      <c r="A871" s="228"/>
      <c r="B871" s="277"/>
      <c r="C871" s="280"/>
      <c r="D871" s="237"/>
      <c r="E871" s="237"/>
      <c r="F871" s="244"/>
      <c r="G871" s="123">
        <v>3.9</v>
      </c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1"/>
      <c r="AD871" s="81"/>
      <c r="AE871" s="81"/>
      <c r="AF871" s="81"/>
      <c r="AG871" s="81"/>
      <c r="AH871" s="81"/>
      <c r="AI871" s="81"/>
      <c r="AJ871" s="81"/>
      <c r="AK871" s="81"/>
      <c r="AL871" s="81"/>
      <c r="AM871" s="240"/>
      <c r="AN871" s="240"/>
      <c r="AO871" s="240"/>
      <c r="AP871" s="240"/>
      <c r="AQ871" s="240"/>
      <c r="AR871" s="240"/>
      <c r="AS871" s="240"/>
      <c r="AT871" s="256"/>
      <c r="AU871" s="256"/>
      <c r="AV871" s="259"/>
      <c r="AW871" s="259"/>
      <c r="AX871" s="256"/>
      <c r="AY871" s="256"/>
      <c r="AZ871" s="256"/>
      <c r="BA871" s="256"/>
      <c r="BB871" s="256"/>
      <c r="BC871" s="256"/>
      <c r="BD871" s="256"/>
      <c r="BE871" s="256"/>
      <c r="BF871" s="256"/>
      <c r="BG871" s="256"/>
      <c r="BH871" s="256"/>
      <c r="BI871" s="256"/>
      <c r="BJ871" s="256"/>
      <c r="BK871" s="256"/>
      <c r="BL871" s="262"/>
      <c r="BM871" s="262"/>
      <c r="BN871" s="262"/>
      <c r="BO871" s="262"/>
      <c r="BP871" s="262"/>
      <c r="BQ871" s="262"/>
      <c r="BR871" s="270"/>
      <c r="BS871" s="270"/>
      <c r="BT871" s="270"/>
      <c r="BU871" s="270"/>
      <c r="BV871" s="270"/>
      <c r="BW871" s="270"/>
      <c r="BX871" s="256"/>
      <c r="BY871" s="256"/>
      <c r="BZ871" s="256"/>
      <c r="CA871" s="267"/>
      <c r="CB871" s="267"/>
      <c r="CC871" s="274"/>
      <c r="CD871" s="267"/>
      <c r="CE871" s="267"/>
      <c r="CF871" s="267"/>
      <c r="CG871" s="267"/>
      <c r="CH871" s="267"/>
      <c r="CI871" s="267"/>
      <c r="CJ871" s="267"/>
      <c r="CK871" s="267"/>
      <c r="CL871" s="265"/>
      <c r="CM871" s="272"/>
      <c r="CN871" s="264"/>
      <c r="CO871" s="183"/>
      <c r="CP871" s="226"/>
      <c r="CQ871" s="226"/>
      <c r="CR871" s="226"/>
      <c r="CS871" s="182"/>
      <c r="CT871" s="182"/>
      <c r="CU871" s="182"/>
      <c r="CV871" s="182"/>
      <c r="CW871" s="182"/>
      <c r="CX871" s="182"/>
      <c r="CY871" s="182"/>
      <c r="CZ871" s="182"/>
      <c r="DA871" s="182"/>
    </row>
    <row r="872" spans="1:105" s="120" customFormat="1" ht="15" customHeight="1" thickBot="1">
      <c r="A872" s="229"/>
      <c r="B872" s="278"/>
      <c r="C872" s="281"/>
      <c r="D872" s="238"/>
      <c r="E872" s="238"/>
      <c r="F872" s="245" t="s">
        <v>83</v>
      </c>
      <c r="G872" s="246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241"/>
      <c r="AN872" s="241"/>
      <c r="AO872" s="241"/>
      <c r="AP872" s="241"/>
      <c r="AQ872" s="241"/>
      <c r="AR872" s="241"/>
      <c r="AS872" s="241"/>
      <c r="AT872" s="257"/>
      <c r="AU872" s="257"/>
      <c r="AV872" s="260"/>
      <c r="AW872" s="260"/>
      <c r="AX872" s="257"/>
      <c r="AY872" s="257"/>
      <c r="AZ872" s="257"/>
      <c r="BA872" s="257"/>
      <c r="BB872" s="257"/>
      <c r="BC872" s="257"/>
      <c r="BD872" s="257"/>
      <c r="BE872" s="257"/>
      <c r="BF872" s="257"/>
      <c r="BG872" s="257"/>
      <c r="BH872" s="257"/>
      <c r="BI872" s="257"/>
      <c r="BJ872" s="257"/>
      <c r="BK872" s="257"/>
      <c r="BL872" s="263"/>
      <c r="BM872" s="263"/>
      <c r="BN872" s="263"/>
      <c r="BO872" s="263"/>
      <c r="BP872" s="263"/>
      <c r="BQ872" s="263"/>
      <c r="BR872" s="271"/>
      <c r="BS872" s="271"/>
      <c r="BT872" s="271"/>
      <c r="BU872" s="271"/>
      <c r="BV872" s="271"/>
      <c r="BW872" s="271"/>
      <c r="BX872" s="257"/>
      <c r="BY872" s="257"/>
      <c r="BZ872" s="257"/>
      <c r="CA872" s="268"/>
      <c r="CB872" s="268"/>
      <c r="CC872" s="275"/>
      <c r="CD872" s="268"/>
      <c r="CE872" s="268"/>
      <c r="CF872" s="268"/>
      <c r="CG872" s="268"/>
      <c r="CH872" s="268"/>
      <c r="CI872" s="268"/>
      <c r="CJ872" s="268"/>
      <c r="CK872" s="268"/>
      <c r="CL872" s="265"/>
      <c r="CM872" s="272"/>
      <c r="CN872" s="264"/>
      <c r="CO872" s="183"/>
      <c r="CP872" s="226"/>
      <c r="CQ872" s="226"/>
      <c r="CR872" s="226"/>
      <c r="CS872" s="182"/>
      <c r="CT872" s="182"/>
      <c r="CU872" s="182"/>
      <c r="CV872" s="182"/>
      <c r="CW872" s="182"/>
      <c r="CX872" s="182"/>
      <c r="CY872" s="182"/>
      <c r="CZ872" s="182"/>
      <c r="DA872" s="182"/>
    </row>
    <row r="873" spans="1:105" s="120" customFormat="1" ht="15" customHeight="1">
      <c r="A873" s="227">
        <f t="shared" ref="A873" si="323">A865+1</f>
        <v>108</v>
      </c>
      <c r="B873" s="276" t="s">
        <v>190</v>
      </c>
      <c r="C873" s="279" t="s">
        <v>191</v>
      </c>
      <c r="D873" s="236">
        <v>43880</v>
      </c>
      <c r="E873" s="236" t="s">
        <v>1201</v>
      </c>
      <c r="F873" s="253" t="s">
        <v>80</v>
      </c>
      <c r="G873" s="254"/>
      <c r="H873" s="82" t="s">
        <v>73</v>
      </c>
      <c r="I873" s="82"/>
      <c r="J873" s="82" t="s">
        <v>73</v>
      </c>
      <c r="K873" s="82" t="s">
        <v>73</v>
      </c>
      <c r="L873" s="82" t="s">
        <v>73</v>
      </c>
      <c r="M873" s="82" t="s">
        <v>73</v>
      </c>
      <c r="N873" s="82" t="s">
        <v>73</v>
      </c>
      <c r="O873" s="82"/>
      <c r="P873" s="82" t="s">
        <v>73</v>
      </c>
      <c r="Q873" s="82" t="s">
        <v>73</v>
      </c>
      <c r="R873" s="82" t="s">
        <v>73</v>
      </c>
      <c r="S873" s="82" t="s">
        <v>73</v>
      </c>
      <c r="T873" s="82" t="s">
        <v>73</v>
      </c>
      <c r="U873" s="82" t="s">
        <v>73</v>
      </c>
      <c r="V873" s="82"/>
      <c r="W873" s="82" t="s">
        <v>73</v>
      </c>
      <c r="X873" s="82" t="s">
        <v>73</v>
      </c>
      <c r="Y873" s="82" t="s">
        <v>73</v>
      </c>
      <c r="Z873" s="82" t="s">
        <v>73</v>
      </c>
      <c r="AA873" s="82" t="s">
        <v>73</v>
      </c>
      <c r="AB873" s="82" t="s">
        <v>73</v>
      </c>
      <c r="AC873" s="82"/>
      <c r="AD873" s="82" t="s">
        <v>73</v>
      </c>
      <c r="AE873" s="82" t="s">
        <v>73</v>
      </c>
      <c r="AF873" s="82" t="s">
        <v>73</v>
      </c>
      <c r="AG873" s="82" t="s">
        <v>73</v>
      </c>
      <c r="AH873" s="82" t="s">
        <v>73</v>
      </c>
      <c r="AI873" s="82" t="s">
        <v>73</v>
      </c>
      <c r="AJ873" s="82"/>
      <c r="AK873" s="82" t="s">
        <v>73</v>
      </c>
      <c r="AL873" s="82" t="s">
        <v>73</v>
      </c>
      <c r="AM873" s="239">
        <f>COUNTIF(H873:AL873,"PH")+COUNTIF(H873:AL873,"PH/L")+COUNTIF(H873:AL873,"PM")</f>
        <v>0</v>
      </c>
      <c r="AN873" s="239">
        <f>COUNTIF(H873:AL873,"PD")+COUNTIF(H873:AL873,"PDD")+COUNTIF(H873:AL873,"P/DS")/2+COUNTIF(H873:AL873,"PMD")</f>
        <v>0</v>
      </c>
      <c r="AO873" s="239">
        <f>COUNTIF(H873:AL873,"PN")+COUNTIF(H873:AL873,"P/NS")/2+COUNTIF(H873:AL873,"PH")+COUNTIF(H873:AL873,"PH/F")/2+COUNTIF(H873:AL873,"PH/L")/2+COUNTIF(H873:AL873,"PM")</f>
        <v>0</v>
      </c>
      <c r="AP873" s="239">
        <f>COUNTIF(H873:AL873,"BH")+COUNTIF(H873:AL873,"AL/BL")+COUNTIF(H873:AL873,"UL/BL")+COUNTIF(H873:AL873,"BM")</f>
        <v>0</v>
      </c>
      <c r="AQ873" s="239">
        <f>COUNTIF(H873:AL873,"DS")+COUNTIF(H873:AL873,"AL/DS")/2+COUNTIF(H873:AL873,"UL/DS")/2+COUNTIF(H873:AL873,"CT")+COUNTIF(H873:AL873,"MD")</f>
        <v>0</v>
      </c>
      <c r="AR873" s="239">
        <f>COUNTIF(H873:AL873,"NS")+COUNTIF(H873:AL873,"AL/NS")/2+COUNTIF(H873:AL873,"UL/NS")/2+COUNTIF(H873:AL873,"BH")+COUNTIF(H873:AL873,"AL/BF")/2+COUNTIF(H873:AL873,"AL/BL")/2+COUNTIF(H873:AL873,"UL/BL")/2+COUNTIF(H873:AL873,"UL/BF")/2+COUNTIF(H873:AL873,"BM")</f>
        <v>0</v>
      </c>
      <c r="AS873" s="239">
        <f>COUNTIF(H873:AL873,"AL")+COUNTIF(H873:AL873,"AL/DS")/2+COUNTIF(H873:AL873,"AL/NS")/2+COUNTIF(H873:AL873,"NH")+COUNTIF(H873:AL873,"SL")+COUNTIF(H873:AL873,"NHD")+COUNTIF(H873:AL873,"B")+COUNTIF(H873:AL873,"HL")+COUNTIF(H873:AL873,"AL/BF")/2+COUNTIF(H873:AL873,"AL/BL")/2</f>
        <v>0</v>
      </c>
      <c r="AT873" s="255">
        <f>COUNTIF(H873:AL873,"PD")+COUNTIF(H873:AL873,"PN")+COUNTIF(H873:AL873,"P/DS")/2+COUNTIF(H873:AL873,"P/NS")/2+COUNTIF(H873:AL873,"DS")+COUNTIF(H873:AL873,"NS")+COUNTIF(H873:AL873,"AL")+COUNTIF(H873:AL873,"AL/DS")+COUNTIF(H873:AL873,"AL/NS")+COUNTIF(H873:AL873,"NH")+COUNTIF(H873:AL873,"SL")+COUNTIF(H873:AL873,"UL/DS")/2+COUNTIF(H873:AL873,"UL/NS")/2+COUNTIF(H873:AL873,"CT")+COUNTIF(H873:AL873,"NHD")+COUNTIF(H873:AL873,"PDD")+COUNTIF(H873:AL873,"B")+COUNTIF(H873:AL873,"HL")+COUNTIF(H873:AL873,"PH")+COUNTIF(H873:AL873,"BH")+COUNTIF(H873:AL873,"AL/BF")+COUNTIF(H873:AL873,"AL/BL")+COUNTIF(H873:AL873,"UL/BF")/2+COUNTIF(H873:AL873,"UL/BL")/2+COUNTIF(H873:AL873,"PH/F")/2+COUNTIF(H873:AL873,"PH/L")/2+COUNTIF(H873:AL873,"MD")+COUNTIF(H873:AL873,"PMD")+COUNTIF(H873:AL873,"PM")+COUNTIF(H873:AL873,"BM")</f>
        <v>0</v>
      </c>
      <c r="AU873" s="255">
        <f>COUNTIF(H873:AL873,"P/DS")/2+COUNTIF(H873:AL873,"P/NS")/2+COUNTIF(H873:AL873,"IL")+COUNTIF(H873:AL873,"NL")+COUNTIF(H873:AL873,"UL")+COUNTIF(H873:AL873,"UL/DS")/2+COUNTIF(H873:AL873,"UL/NS")/2+COUNTIF(H873:AL873,"KT")+COUNTIF(H873:AL873,"UL/BF")/2+COUNTIF(H873:AL873,"UL/BL")/2+COUNTIF(H873:AL873,"PH/F")/2+COUNTIF(H873:AL873,"PH/L")/2+COUNTIF(H873:AL873,"NB")</f>
        <v>26</v>
      </c>
      <c r="AV873" s="258">
        <f>COUNTIF(H873:AL873,"PN")+COUNTIF(H873:AL873,"TVD")+COUNTIF(H873:AL873,"PH")+COUNTIF(H873:AL873,"PM")+COUNTIF(H873:AL873,"PDD")-COUNTIFS(H873:AL873,"PN",H880:AL880,"&gt;=3")-COUNTIFS(H873:AL873,"PM",H880:AL880,"&gt;=3")</f>
        <v>0</v>
      </c>
      <c r="AW873" s="258">
        <f>COUNTIF(H873:AL873,"NS")+COUNTIF(H873:AL873,"D")+COUNTIF(H873:AL873,"BH")+COUNTIF(H873:AL873,"NHD")+COUNTIF(H873:AL873,"BM")-COUNTIFS(H873:AL873,"NS",H880:AL880,"&gt;=3")-COUNTIFS(H873:AL873,"BH",H880:AL880,"&gt;=3")-COUNTIFS(H873:AL873,"BM",H880:AL880,"&gt;=3")</f>
        <v>0</v>
      </c>
      <c r="AX873" s="255">
        <f>COUNTIF(H873:AL873,"AL")+COUNTIF(H873:AL873,"AL/DS")/2+COUNTIF(H873:AL873,"AL/NS")/2+COUNTIF(H873:AL873,"AL/BF")+COUNTIF(H873:AL873,"AL/BL")/2</f>
        <v>0</v>
      </c>
      <c r="AY873" s="255">
        <f>COUNTIF(H873:AL873,"SL")</f>
        <v>0</v>
      </c>
      <c r="AZ873" s="255">
        <f>COUNTIF(H873:AL873,"NH")</f>
        <v>0</v>
      </c>
      <c r="BA873" s="255">
        <f>COUNTIF(H873:AL873,"HL")</f>
        <v>0</v>
      </c>
      <c r="BB873" s="255">
        <f>COUNTIF(G873:AL873,"P/DS")/2+COUNTIF(G873:AL873,"P/NS")/2+COUNTIF(G873:AL873,"UL")+COUNTIF(G873:AL873,"UL/DS")/2+COUNTIF(G873:AL873,"UL/NS")/2+COUNTIF(G873:AL873,"UL/BL")/2+COUNTIF(G873:AL873,"UL/BF")/2+COUNTIF(G873:AL873,"PH/F")/2+COUNTIF(G873:AL873,"PH/L")/2</f>
        <v>0</v>
      </c>
      <c r="BC873" s="255">
        <f>COUNTIF(H873:AL873,"NB")</f>
        <v>0</v>
      </c>
      <c r="BD873" s="255">
        <f>COUNTIF(H873:AL873,"NL")</f>
        <v>0</v>
      </c>
      <c r="BE873" s="255">
        <f>COUNTIF(H873:AL873,"IL")</f>
        <v>26</v>
      </c>
      <c r="BF873" s="255">
        <f>COUNTIF(H873:AL873,"KT")</f>
        <v>0</v>
      </c>
      <c r="BG873" s="255">
        <f>COUNTIF(H873:AL873,"L70")</f>
        <v>0</v>
      </c>
      <c r="BH873" s="255">
        <f>COUNTIF(H873:AL873,"MD")</f>
        <v>0</v>
      </c>
      <c r="BI873" s="255">
        <f>COUNTIF(H873:AL873,"PMD")</f>
        <v>0</v>
      </c>
      <c r="BJ873" s="255">
        <f>COUNTIF(H873:AL873,"PM")</f>
        <v>0</v>
      </c>
      <c r="BK873" s="255">
        <f>COUNTIF(H873:AL873,"BM")</f>
        <v>0</v>
      </c>
      <c r="BL873" s="261">
        <f>SUMIF(H873:AL873,"PD",H874:AL874)+SUMIF(H873:AL873,"PN",H874:AL874)+SUMIF(H873:AL873,"P/DS",H874:AL874)+SUMIF(H873:AL873,"PN/F",H874:AL874)+SUMIF(H873:AL873,"PN/L",H874:AL874)+SUMIF(H873:AL873,"TV",H874:AL874)+SUMIF(H873:AL873,"TVD",H874:AL874)+SUMIF(H873:AL873,"PDD",H874:AL874)</f>
        <v>0</v>
      </c>
      <c r="BM873" s="261">
        <f>SUMIF(H873:AL873,"PD",H875:AL875)+SUMIF(H873:AL873,"PN",H875:AL875)+SUMIF(H873:AL873,"P/DS",H875:AL875)+SUMIF(H873:AL873,"PN/F",H875:AL875)+SUMIF(H873:AL873,"PN/L",H875:AL875)+SUMIF(H873:AL873,"TV",H875:AL875)+SUMIF(H873:AL873,"TVD",H875:AL875)+SUMIF(H873:AL873,"PDD",H875:AL875)+SUMIF(H873:AL873,"PMD",H875:AL875)</f>
        <v>0</v>
      </c>
      <c r="BN873" s="261">
        <f>SUMIF(H873:AL873,"PD",H876:AL876)+SUMIF(H873:AL873,"PN",H876:AL876)+SUMIF(H873:AL873,"P/DS",H876:AL876)+SUMIF(H873:AL873,"PN/F",H876:AL876)+SUMIF(H873:AL873,"PN/L",H876:AL876)+SUMIF(H873:AL873,"TV",H876:AL876)+SUMIF(H873:AL873,"TVD",H876:AL876)</f>
        <v>0</v>
      </c>
      <c r="BO873" s="261">
        <f>SUMIF(H873:AL873,"PD",H877:AL877)+SUMIF(H873:AL873,"PN",H877:AL877)+SUMIF(H873:AL873,"P/DS",H877:AL877)+SUMIF(H873:AL873,"PN/F",H877:AL877)+SUMIF(H873:AL873,"PN/L",H877:AL877)+SUMIF(H873:AL873,"TV",H877:AL877)+SUMIF(H873:AL873,"TVD",H877:AL877)</f>
        <v>0</v>
      </c>
      <c r="BP873" s="261">
        <f>SUMIF(H873:AL873,"PD",H878:AL878)+SUMIF(H873:AL873,"PN",H878:AL878)+SUMIF(H873:AL873,"P/DS",H878:AL878)+SUMIF(H873:AL873,"PN/F",H878:AL878)+SUMIF(H873:AL873,"PN/L",H878:AL878)+SUMIF(H873:AL873,"TV",H878:AL878)+SUMIF(H873:AL873,"TVD",H878:AL878)+SUMIF(H873:AL873,"PDD",H878:AL878)+SUMIF(H873:AL873,"PH",H878:AL878)+SUMIF(H873:AL873,"PM",H878:AL878)</f>
        <v>0</v>
      </c>
      <c r="BQ873" s="261">
        <f>SUMIF(H873:AL873,"PD",H879:AL879)+SUMIF(H873:AL873,"PN",H879:AL879)+SUMIF(H873:AL873,"P/DS",H879:AL879)+SUMIF(H873:AL873,"PN/F",H879:AL879)+SUMIF(H873:AL873,"PN/L",H879:AL879)+SUMIF(H873:AL873,"TV",H879:AL879)+SUMIF(H873:AL873,"TVD",H879:AL879)+SUMIF(H873:AL873,"PDD",H879:AL879)+SUMIF(H873:AL873,"PH",H879:AL879)+SUMIF(H873:AL873,"PM",H879:AL879)</f>
        <v>0</v>
      </c>
      <c r="BR873" s="269">
        <f>SUM(H874:AL874)-BL873</f>
        <v>0</v>
      </c>
      <c r="BS873" s="269">
        <f>SUM(H875:AL875)-BM873</f>
        <v>0</v>
      </c>
      <c r="BT873" s="269">
        <f>SUM(H876:AL876)-BN873</f>
        <v>0</v>
      </c>
      <c r="BU873" s="269">
        <f>SUM(H877:AL877)-BO873</f>
        <v>0</v>
      </c>
      <c r="BV873" s="269">
        <f>SUM(H878:AL878)-BP873</f>
        <v>0</v>
      </c>
      <c r="BW873" s="269">
        <f>SUM(H879:AL879)-BQ873</f>
        <v>0</v>
      </c>
      <c r="BX873" s="255">
        <f>SUMIF(H873:AL873,"PD",H880:AL880)+SUMIF(H873:AL873,"PN",H880:AL880)+SUMIF(H873:AL873,"P/DS",H880:AL880)+SUMIF(H873:AL873,"PN/F",H880:AL880)+SUMIF(H873:AL873,"PN/L",H880:AL880)</f>
        <v>0</v>
      </c>
      <c r="BY873" s="255">
        <f>SUM(H880:AL880)-BX873</f>
        <v>0</v>
      </c>
      <c r="BZ873" s="255">
        <f t="shared" ref="BZ873" si="324">+SUM(BL873:BW880)</f>
        <v>0</v>
      </c>
      <c r="CA873" s="266">
        <f>(COUNTIFS(H873:AL873,"PD",H874:AL874,"&gt;=2"))*0.5-IF(CN873="VP",COUNTIFS($H$16:$AL$16,"SAT",H873:AL873,"PD",H874:AL874,"&gt;=2"))*0.5</f>
        <v>0</v>
      </c>
      <c r="CB873" s="266">
        <f>(COUNTIFS(H873:AL873,"PN",H875:AL875,"&gt;=0.5",H874:AL874,"&gt;=1.5"))*0.5+COUNTIFS(H873:AL873,"PDD",H875:AL875,"&gt;=0.5",H874:AL874,"&gt;=1.5")*0.5</f>
        <v>0</v>
      </c>
      <c r="CC873" s="273">
        <f>(COUNTIFS(H873:AL873,"TV",H875:AL875,"&gt;=10"))*0.5+(COUNTIFS(H873:AL873,"PMD",H875:AL875,"&gt;=2"))*0.5</f>
        <v>0</v>
      </c>
      <c r="CD873" s="266">
        <f>(COUNTIFS(H873:AL873,"TVD",H877:AL877,"&gt;=6.5",H875:AL875,"&gt;=3.5"))*0.5</f>
        <v>0</v>
      </c>
      <c r="CE873" s="266">
        <f>(COUNTIFS(H873:AL873,"PD",H878:AL878,"&gt;=10"))*0.5</f>
        <v>0</v>
      </c>
      <c r="CF873" s="266">
        <f>(COUNTIFS(H873:AL873,"PDD",H878:AL878,"&gt;=3.5",H879:AL879,"&gt;=6.5")+COUNTIFS(H873:AL873,"PH",H879:AL879,"&gt;=0.5",H878:AL878,"&gt;=1.5")+COUNTIFS(H873:AL873,"PM",H879:AL879,"&gt;=0.5",H878:AL878,"&gt;=1.5"))*0.5</f>
        <v>0</v>
      </c>
      <c r="CG873" s="266">
        <f>(COUNTIFS(H873:AL873,"DS",H874:AL874,"&gt;=2")+COUNTIFS(H873:AL873,"AL/DS",H874:AL874,"&gt;=2"))*0.5-IF(CN873="VP",COUNTIFS($H$16:$AL$16,"SAT",H873:AL873,"DS",H874:AL874,"&gt;=2"))*0.5</f>
        <v>0</v>
      </c>
      <c r="CH873" s="266">
        <f>(COUNTIFS(H873:AL873,"NS",H875:AL875,"&gt;=0.5",H874:AL874,"&gt;=1.5")+COUNTIFS(H873:AL873,"AL/NS",H875:AL875,"&gt;=0.5",H874:AL874,"&gt;=1.5")+COUNTIFS(H873:AL873,"NHD",H875:AL875,"&gt;=4.5",H878:AL878,"&gt;=2",H874:AL874,"&gt;=1.5"))*0.5</f>
        <v>0</v>
      </c>
      <c r="CI873" s="266">
        <f>(COUNTIF(H875:AL875,"&gt;=10")+COUNTIFS(H873:AL873,"MD",H875:AL875,"&gt;=2")-COUNTIFS(H873:AL873,"TV",H875:AL875,"&gt;=10"))*0.5</f>
        <v>0</v>
      </c>
      <c r="CJ873" s="266">
        <f>(COUNTIFS(H873:AL873,"D",H877:AL877,"&gt;=6.5",H875:AL875,"&gt;=3.5"))*0.5</f>
        <v>0</v>
      </c>
      <c r="CK873" s="266">
        <f>(COUNTIF(H878:AL878,"&gt;=10")-COUNTIFS(H873:AL873,"PD",H878:AL878,"&gt;=10"))*0.5</f>
        <v>0</v>
      </c>
      <c r="CL873" s="265">
        <f>(COUNTIFS(H873:AL873,"NHD",H878:AL878,"&gt;=3.5",H879:AL879,"&gt;=6.5")+COUNTIFS(H873:AL873,"BH",H878:AL878,"&gt;=1.5",H879:AL879,"&gt;=0.5")+COUNTIFS(H873:AL873,"BM",H878:AL878,"&gt;=1.5",H879:AL879,"&gt;=0.5")+COUNTIFS(H873:AL873,"D",H878:AL878,"&gt;=1.5",H879:AL879,"&gt;=0.5"))*0.5</f>
        <v>0</v>
      </c>
      <c r="CM873" s="272"/>
      <c r="CN873" s="264" t="s">
        <v>723</v>
      </c>
      <c r="CO873" s="183">
        <f t="shared" ref="CO873" si="325">+AM873+AN873+AO873+AP873+AQ873+AR873+AS873+AU873+BG873</f>
        <v>26</v>
      </c>
      <c r="CP873" s="225">
        <f>+SUM(I874:I879)-I880</f>
        <v>0</v>
      </c>
      <c r="CQ873" s="225">
        <f>+SUM(J874:J879)-J880</f>
        <v>0</v>
      </c>
      <c r="CR873" s="225">
        <f>+SUM(K874:K879)-K880</f>
        <v>0</v>
      </c>
      <c r="CS873" s="182"/>
      <c r="CT873" s="182"/>
      <c r="CU873" s="182"/>
      <c r="CV873" s="182"/>
      <c r="CW873" s="182"/>
      <c r="CX873" s="182"/>
      <c r="CY873" s="182"/>
      <c r="CZ873" s="182"/>
      <c r="DA873" s="182"/>
    </row>
    <row r="874" spans="1:105" s="120" customFormat="1" ht="15" customHeight="1">
      <c r="A874" s="228"/>
      <c r="B874" s="277"/>
      <c r="C874" s="280"/>
      <c r="D874" s="237"/>
      <c r="E874" s="237"/>
      <c r="F874" s="242" t="s">
        <v>82</v>
      </c>
      <c r="G874" s="121">
        <v>1.5</v>
      </c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79"/>
      <c r="AD874" s="79"/>
      <c r="AE874" s="79"/>
      <c r="AF874" s="79"/>
      <c r="AG874" s="79"/>
      <c r="AH874" s="79"/>
      <c r="AI874" s="79"/>
      <c r="AJ874" s="79"/>
      <c r="AK874" s="79"/>
      <c r="AL874" s="79"/>
      <c r="AM874" s="240"/>
      <c r="AN874" s="240"/>
      <c r="AO874" s="240"/>
      <c r="AP874" s="240"/>
      <c r="AQ874" s="240"/>
      <c r="AR874" s="240"/>
      <c r="AS874" s="240"/>
      <c r="AT874" s="256"/>
      <c r="AU874" s="256"/>
      <c r="AV874" s="259"/>
      <c r="AW874" s="259"/>
      <c r="AX874" s="256"/>
      <c r="AY874" s="256"/>
      <c r="AZ874" s="256"/>
      <c r="BA874" s="256"/>
      <c r="BB874" s="256"/>
      <c r="BC874" s="256"/>
      <c r="BD874" s="256"/>
      <c r="BE874" s="256"/>
      <c r="BF874" s="256"/>
      <c r="BG874" s="256"/>
      <c r="BH874" s="256"/>
      <c r="BI874" s="256"/>
      <c r="BJ874" s="256"/>
      <c r="BK874" s="256"/>
      <c r="BL874" s="262"/>
      <c r="BM874" s="262"/>
      <c r="BN874" s="262"/>
      <c r="BO874" s="262"/>
      <c r="BP874" s="262"/>
      <c r="BQ874" s="262"/>
      <c r="BR874" s="270"/>
      <c r="BS874" s="270"/>
      <c r="BT874" s="270"/>
      <c r="BU874" s="270"/>
      <c r="BV874" s="270"/>
      <c r="BW874" s="270"/>
      <c r="BX874" s="256"/>
      <c r="BY874" s="256"/>
      <c r="BZ874" s="256"/>
      <c r="CA874" s="267"/>
      <c r="CB874" s="267"/>
      <c r="CC874" s="274"/>
      <c r="CD874" s="267"/>
      <c r="CE874" s="267"/>
      <c r="CF874" s="267"/>
      <c r="CG874" s="267"/>
      <c r="CH874" s="267"/>
      <c r="CI874" s="267"/>
      <c r="CJ874" s="267"/>
      <c r="CK874" s="267"/>
      <c r="CL874" s="265"/>
      <c r="CM874" s="272"/>
      <c r="CN874" s="264"/>
      <c r="CO874" s="183"/>
      <c r="CP874" s="226"/>
      <c r="CQ874" s="226"/>
      <c r="CR874" s="226"/>
      <c r="CS874" s="182"/>
      <c r="CT874" s="182"/>
      <c r="CU874" s="182"/>
      <c r="CV874" s="182"/>
      <c r="CW874" s="182"/>
      <c r="CX874" s="182"/>
      <c r="CY874" s="182"/>
      <c r="CZ874" s="182"/>
      <c r="DA874" s="182"/>
    </row>
    <row r="875" spans="1:105" s="120" customFormat="1" ht="15" customHeight="1">
      <c r="A875" s="228"/>
      <c r="B875" s="277"/>
      <c r="C875" s="280"/>
      <c r="D875" s="237"/>
      <c r="E875" s="237"/>
      <c r="F875" s="243"/>
      <c r="G875" s="122">
        <v>2</v>
      </c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240"/>
      <c r="AN875" s="240"/>
      <c r="AO875" s="240"/>
      <c r="AP875" s="240"/>
      <c r="AQ875" s="240"/>
      <c r="AR875" s="240"/>
      <c r="AS875" s="240"/>
      <c r="AT875" s="256"/>
      <c r="AU875" s="256"/>
      <c r="AV875" s="259"/>
      <c r="AW875" s="259"/>
      <c r="AX875" s="256"/>
      <c r="AY875" s="256"/>
      <c r="AZ875" s="256"/>
      <c r="BA875" s="256"/>
      <c r="BB875" s="256"/>
      <c r="BC875" s="256"/>
      <c r="BD875" s="256"/>
      <c r="BE875" s="256"/>
      <c r="BF875" s="256"/>
      <c r="BG875" s="256"/>
      <c r="BH875" s="256"/>
      <c r="BI875" s="256"/>
      <c r="BJ875" s="256"/>
      <c r="BK875" s="256"/>
      <c r="BL875" s="262"/>
      <c r="BM875" s="262"/>
      <c r="BN875" s="262"/>
      <c r="BO875" s="262"/>
      <c r="BP875" s="262"/>
      <c r="BQ875" s="262"/>
      <c r="BR875" s="270"/>
      <c r="BS875" s="270"/>
      <c r="BT875" s="270"/>
      <c r="BU875" s="270"/>
      <c r="BV875" s="270"/>
      <c r="BW875" s="270"/>
      <c r="BX875" s="256"/>
      <c r="BY875" s="256"/>
      <c r="BZ875" s="256"/>
      <c r="CA875" s="267"/>
      <c r="CB875" s="267"/>
      <c r="CC875" s="274"/>
      <c r="CD875" s="267"/>
      <c r="CE875" s="267"/>
      <c r="CF875" s="267"/>
      <c r="CG875" s="267"/>
      <c r="CH875" s="267"/>
      <c r="CI875" s="267"/>
      <c r="CJ875" s="267"/>
      <c r="CK875" s="267"/>
      <c r="CL875" s="265"/>
      <c r="CM875" s="272"/>
      <c r="CN875" s="264"/>
      <c r="CO875" s="183"/>
      <c r="CP875" s="226"/>
      <c r="CQ875" s="226"/>
      <c r="CR875" s="226"/>
      <c r="CS875" s="182"/>
      <c r="CT875" s="182"/>
      <c r="CU875" s="182"/>
      <c r="CV875" s="182"/>
      <c r="CW875" s="182"/>
      <c r="CX875" s="182"/>
      <c r="CY875" s="182"/>
      <c r="CZ875" s="182"/>
      <c r="DA875" s="182"/>
    </row>
    <row r="876" spans="1:105" s="120" customFormat="1" ht="15" customHeight="1">
      <c r="A876" s="228"/>
      <c r="B876" s="277"/>
      <c r="C876" s="280"/>
      <c r="D876" s="237"/>
      <c r="E876" s="237"/>
      <c r="F876" s="243"/>
      <c r="G876" s="122">
        <v>2.1</v>
      </c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240"/>
      <c r="AN876" s="240"/>
      <c r="AO876" s="240"/>
      <c r="AP876" s="240"/>
      <c r="AQ876" s="240"/>
      <c r="AR876" s="240"/>
      <c r="AS876" s="240"/>
      <c r="AT876" s="256"/>
      <c r="AU876" s="256"/>
      <c r="AV876" s="259"/>
      <c r="AW876" s="259"/>
      <c r="AX876" s="256"/>
      <c r="AY876" s="256"/>
      <c r="AZ876" s="256"/>
      <c r="BA876" s="256"/>
      <c r="BB876" s="256"/>
      <c r="BC876" s="256"/>
      <c r="BD876" s="256"/>
      <c r="BE876" s="256"/>
      <c r="BF876" s="256"/>
      <c r="BG876" s="256"/>
      <c r="BH876" s="256"/>
      <c r="BI876" s="256"/>
      <c r="BJ876" s="256"/>
      <c r="BK876" s="256"/>
      <c r="BL876" s="262"/>
      <c r="BM876" s="262"/>
      <c r="BN876" s="262"/>
      <c r="BO876" s="262"/>
      <c r="BP876" s="262"/>
      <c r="BQ876" s="262"/>
      <c r="BR876" s="270"/>
      <c r="BS876" s="270"/>
      <c r="BT876" s="270"/>
      <c r="BU876" s="270"/>
      <c r="BV876" s="270"/>
      <c r="BW876" s="270"/>
      <c r="BX876" s="256"/>
      <c r="BY876" s="256"/>
      <c r="BZ876" s="256"/>
      <c r="CA876" s="267"/>
      <c r="CB876" s="267"/>
      <c r="CC876" s="274"/>
      <c r="CD876" s="267"/>
      <c r="CE876" s="267"/>
      <c r="CF876" s="267"/>
      <c r="CG876" s="267"/>
      <c r="CH876" s="267"/>
      <c r="CI876" s="267"/>
      <c r="CJ876" s="267"/>
      <c r="CK876" s="267"/>
      <c r="CL876" s="265"/>
      <c r="CM876" s="272"/>
      <c r="CN876" s="264"/>
      <c r="CO876" s="183"/>
      <c r="CP876" s="226"/>
      <c r="CQ876" s="226"/>
      <c r="CR876" s="226"/>
      <c r="CS876" s="182"/>
      <c r="CT876" s="182"/>
      <c r="CU876" s="182"/>
      <c r="CV876" s="182"/>
      <c r="CW876" s="182"/>
      <c r="CX876" s="182"/>
      <c r="CY876" s="182"/>
      <c r="CZ876" s="182"/>
      <c r="DA876" s="182"/>
    </row>
    <row r="877" spans="1:105" s="120" customFormat="1" ht="15" customHeight="1">
      <c r="A877" s="228"/>
      <c r="B877" s="277"/>
      <c r="C877" s="280"/>
      <c r="D877" s="237"/>
      <c r="E877" s="237"/>
      <c r="F877" s="243"/>
      <c r="G877" s="122">
        <v>2.7</v>
      </c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240"/>
      <c r="AN877" s="240"/>
      <c r="AO877" s="240"/>
      <c r="AP877" s="240"/>
      <c r="AQ877" s="240"/>
      <c r="AR877" s="240"/>
      <c r="AS877" s="240"/>
      <c r="AT877" s="256"/>
      <c r="AU877" s="256"/>
      <c r="AV877" s="259"/>
      <c r="AW877" s="259"/>
      <c r="AX877" s="256"/>
      <c r="AY877" s="256"/>
      <c r="AZ877" s="256"/>
      <c r="BA877" s="256"/>
      <c r="BB877" s="256"/>
      <c r="BC877" s="256"/>
      <c r="BD877" s="256"/>
      <c r="BE877" s="256"/>
      <c r="BF877" s="256"/>
      <c r="BG877" s="256"/>
      <c r="BH877" s="256"/>
      <c r="BI877" s="256"/>
      <c r="BJ877" s="256"/>
      <c r="BK877" s="256"/>
      <c r="BL877" s="262"/>
      <c r="BM877" s="262"/>
      <c r="BN877" s="262"/>
      <c r="BO877" s="262"/>
      <c r="BP877" s="262"/>
      <c r="BQ877" s="262"/>
      <c r="BR877" s="270"/>
      <c r="BS877" s="270"/>
      <c r="BT877" s="270"/>
      <c r="BU877" s="270"/>
      <c r="BV877" s="270"/>
      <c r="BW877" s="270"/>
      <c r="BX877" s="256"/>
      <c r="BY877" s="256"/>
      <c r="BZ877" s="256"/>
      <c r="CA877" s="267"/>
      <c r="CB877" s="267"/>
      <c r="CC877" s="274"/>
      <c r="CD877" s="267"/>
      <c r="CE877" s="267"/>
      <c r="CF877" s="267"/>
      <c r="CG877" s="267"/>
      <c r="CH877" s="267"/>
      <c r="CI877" s="267"/>
      <c r="CJ877" s="267"/>
      <c r="CK877" s="267"/>
      <c r="CL877" s="265"/>
      <c r="CM877" s="272"/>
      <c r="CN877" s="264"/>
      <c r="CO877" s="183"/>
      <c r="CP877" s="226"/>
      <c r="CQ877" s="226"/>
      <c r="CR877" s="226"/>
      <c r="CS877" s="182"/>
      <c r="CT877" s="182"/>
      <c r="CU877" s="182"/>
      <c r="CV877" s="182"/>
      <c r="CW877" s="182"/>
      <c r="CX877" s="182"/>
      <c r="CY877" s="182"/>
      <c r="CZ877" s="182"/>
      <c r="DA877" s="182"/>
    </row>
    <row r="878" spans="1:105" s="120" customFormat="1" ht="15" customHeight="1">
      <c r="A878" s="228"/>
      <c r="B878" s="277"/>
      <c r="C878" s="280"/>
      <c r="D878" s="237"/>
      <c r="E878" s="237"/>
      <c r="F878" s="243"/>
      <c r="G878" s="122">
        <v>3</v>
      </c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240"/>
      <c r="AN878" s="240"/>
      <c r="AO878" s="240"/>
      <c r="AP878" s="240"/>
      <c r="AQ878" s="240"/>
      <c r="AR878" s="240"/>
      <c r="AS878" s="240"/>
      <c r="AT878" s="256"/>
      <c r="AU878" s="256"/>
      <c r="AV878" s="259"/>
      <c r="AW878" s="259"/>
      <c r="AX878" s="256"/>
      <c r="AY878" s="256"/>
      <c r="AZ878" s="256"/>
      <c r="BA878" s="256"/>
      <c r="BB878" s="256"/>
      <c r="BC878" s="256"/>
      <c r="BD878" s="256"/>
      <c r="BE878" s="256"/>
      <c r="BF878" s="256"/>
      <c r="BG878" s="256"/>
      <c r="BH878" s="256"/>
      <c r="BI878" s="256"/>
      <c r="BJ878" s="256"/>
      <c r="BK878" s="256"/>
      <c r="BL878" s="262"/>
      <c r="BM878" s="262"/>
      <c r="BN878" s="262"/>
      <c r="BO878" s="262"/>
      <c r="BP878" s="262"/>
      <c r="BQ878" s="262"/>
      <c r="BR878" s="270"/>
      <c r="BS878" s="270"/>
      <c r="BT878" s="270"/>
      <c r="BU878" s="270"/>
      <c r="BV878" s="270"/>
      <c r="BW878" s="270"/>
      <c r="BX878" s="256"/>
      <c r="BY878" s="256"/>
      <c r="BZ878" s="256"/>
      <c r="CA878" s="267"/>
      <c r="CB878" s="267"/>
      <c r="CC878" s="274"/>
      <c r="CD878" s="267"/>
      <c r="CE878" s="267"/>
      <c r="CF878" s="267"/>
      <c r="CG878" s="267"/>
      <c r="CH878" s="267"/>
      <c r="CI878" s="267"/>
      <c r="CJ878" s="267"/>
      <c r="CK878" s="267"/>
      <c r="CL878" s="265"/>
      <c r="CM878" s="272"/>
      <c r="CN878" s="264"/>
      <c r="CO878" s="183"/>
      <c r="CP878" s="226"/>
      <c r="CQ878" s="226"/>
      <c r="CR878" s="226"/>
      <c r="CS878" s="182"/>
      <c r="CT878" s="182"/>
      <c r="CU878" s="182"/>
      <c r="CV878" s="182"/>
      <c r="CW878" s="182"/>
      <c r="CX878" s="182"/>
      <c r="CY878" s="182"/>
      <c r="CZ878" s="182"/>
      <c r="DA878" s="182"/>
    </row>
    <row r="879" spans="1:105" s="120" customFormat="1" ht="15" customHeight="1">
      <c r="A879" s="228"/>
      <c r="B879" s="277"/>
      <c r="C879" s="280"/>
      <c r="D879" s="237"/>
      <c r="E879" s="237"/>
      <c r="F879" s="244"/>
      <c r="G879" s="123">
        <v>3.9</v>
      </c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1"/>
      <c r="AD879" s="81"/>
      <c r="AE879" s="81"/>
      <c r="AF879" s="81"/>
      <c r="AG879" s="81"/>
      <c r="AH879" s="81"/>
      <c r="AI879" s="81"/>
      <c r="AJ879" s="81"/>
      <c r="AK879" s="81"/>
      <c r="AL879" s="81"/>
      <c r="AM879" s="240"/>
      <c r="AN879" s="240"/>
      <c r="AO879" s="240"/>
      <c r="AP879" s="240"/>
      <c r="AQ879" s="240"/>
      <c r="AR879" s="240"/>
      <c r="AS879" s="240"/>
      <c r="AT879" s="256"/>
      <c r="AU879" s="256"/>
      <c r="AV879" s="259"/>
      <c r="AW879" s="259"/>
      <c r="AX879" s="256"/>
      <c r="AY879" s="256"/>
      <c r="AZ879" s="256"/>
      <c r="BA879" s="256"/>
      <c r="BB879" s="256"/>
      <c r="BC879" s="256"/>
      <c r="BD879" s="256"/>
      <c r="BE879" s="256"/>
      <c r="BF879" s="256"/>
      <c r="BG879" s="256"/>
      <c r="BH879" s="256"/>
      <c r="BI879" s="256"/>
      <c r="BJ879" s="256"/>
      <c r="BK879" s="256"/>
      <c r="BL879" s="262"/>
      <c r="BM879" s="262"/>
      <c r="BN879" s="262"/>
      <c r="BO879" s="262"/>
      <c r="BP879" s="262"/>
      <c r="BQ879" s="262"/>
      <c r="BR879" s="270"/>
      <c r="BS879" s="270"/>
      <c r="BT879" s="270"/>
      <c r="BU879" s="270"/>
      <c r="BV879" s="270"/>
      <c r="BW879" s="270"/>
      <c r="BX879" s="256"/>
      <c r="BY879" s="256"/>
      <c r="BZ879" s="256"/>
      <c r="CA879" s="267"/>
      <c r="CB879" s="267"/>
      <c r="CC879" s="274"/>
      <c r="CD879" s="267"/>
      <c r="CE879" s="267"/>
      <c r="CF879" s="267"/>
      <c r="CG879" s="267"/>
      <c r="CH879" s="267"/>
      <c r="CI879" s="267"/>
      <c r="CJ879" s="267"/>
      <c r="CK879" s="267"/>
      <c r="CL879" s="265"/>
      <c r="CM879" s="272"/>
      <c r="CN879" s="264"/>
      <c r="CO879" s="183"/>
      <c r="CP879" s="226"/>
      <c r="CQ879" s="226"/>
      <c r="CR879" s="226"/>
      <c r="CS879" s="182"/>
      <c r="CT879" s="182"/>
      <c r="CU879" s="182"/>
      <c r="CV879" s="182"/>
      <c r="CW879" s="182"/>
      <c r="CX879" s="182"/>
      <c r="CY879" s="182"/>
      <c r="CZ879" s="182"/>
      <c r="DA879" s="182"/>
    </row>
    <row r="880" spans="1:105" s="120" customFormat="1" ht="15" customHeight="1" thickBot="1">
      <c r="A880" s="229"/>
      <c r="B880" s="278"/>
      <c r="C880" s="281"/>
      <c r="D880" s="238"/>
      <c r="E880" s="238"/>
      <c r="F880" s="245" t="s">
        <v>83</v>
      </c>
      <c r="G880" s="246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241"/>
      <c r="AN880" s="241"/>
      <c r="AO880" s="241"/>
      <c r="AP880" s="241"/>
      <c r="AQ880" s="241"/>
      <c r="AR880" s="241"/>
      <c r="AS880" s="241"/>
      <c r="AT880" s="257"/>
      <c r="AU880" s="257"/>
      <c r="AV880" s="260"/>
      <c r="AW880" s="260"/>
      <c r="AX880" s="257"/>
      <c r="AY880" s="257"/>
      <c r="AZ880" s="257"/>
      <c r="BA880" s="257"/>
      <c r="BB880" s="257"/>
      <c r="BC880" s="257"/>
      <c r="BD880" s="257"/>
      <c r="BE880" s="257"/>
      <c r="BF880" s="257"/>
      <c r="BG880" s="257"/>
      <c r="BH880" s="257"/>
      <c r="BI880" s="257"/>
      <c r="BJ880" s="257"/>
      <c r="BK880" s="257"/>
      <c r="BL880" s="263"/>
      <c r="BM880" s="263"/>
      <c r="BN880" s="263"/>
      <c r="BO880" s="263"/>
      <c r="BP880" s="263"/>
      <c r="BQ880" s="263"/>
      <c r="BR880" s="271"/>
      <c r="BS880" s="271"/>
      <c r="BT880" s="271"/>
      <c r="BU880" s="271"/>
      <c r="BV880" s="271"/>
      <c r="BW880" s="271"/>
      <c r="BX880" s="257"/>
      <c r="BY880" s="257"/>
      <c r="BZ880" s="257"/>
      <c r="CA880" s="268"/>
      <c r="CB880" s="268"/>
      <c r="CC880" s="275"/>
      <c r="CD880" s="268"/>
      <c r="CE880" s="268"/>
      <c r="CF880" s="268"/>
      <c r="CG880" s="268"/>
      <c r="CH880" s="268"/>
      <c r="CI880" s="268"/>
      <c r="CJ880" s="268"/>
      <c r="CK880" s="268"/>
      <c r="CL880" s="265"/>
      <c r="CM880" s="272"/>
      <c r="CN880" s="264"/>
      <c r="CO880" s="183"/>
      <c r="CP880" s="226"/>
      <c r="CQ880" s="226"/>
      <c r="CR880" s="226"/>
      <c r="CS880" s="182"/>
      <c r="CT880" s="182"/>
      <c r="CU880" s="182"/>
      <c r="CV880" s="182"/>
      <c r="CW880" s="182"/>
      <c r="CX880" s="182"/>
      <c r="CY880" s="182"/>
      <c r="CZ880" s="182"/>
      <c r="DA880" s="182"/>
    </row>
    <row r="881" spans="1:105" s="120" customFormat="1" ht="15" customHeight="1">
      <c r="A881" s="227">
        <f t="shared" ref="A881" si="326">A873+1</f>
        <v>109</v>
      </c>
      <c r="B881" s="276" t="s">
        <v>184</v>
      </c>
      <c r="C881" s="279" t="s">
        <v>185</v>
      </c>
      <c r="D881" s="236">
        <v>42825</v>
      </c>
      <c r="E881" s="236" t="s">
        <v>1201</v>
      </c>
      <c r="F881" s="253" t="s">
        <v>80</v>
      </c>
      <c r="G881" s="254"/>
      <c r="H881" s="82" t="s">
        <v>69</v>
      </c>
      <c r="I881" s="82"/>
      <c r="J881" s="82" t="s">
        <v>60</v>
      </c>
      <c r="K881" s="82" t="s">
        <v>73</v>
      </c>
      <c r="L881" s="82" t="s">
        <v>73</v>
      </c>
      <c r="M881" s="82" t="s">
        <v>73</v>
      </c>
      <c r="N881" s="82" t="s">
        <v>73</v>
      </c>
      <c r="O881" s="82"/>
      <c r="P881" s="82" t="s">
        <v>60</v>
      </c>
      <c r="Q881" s="82" t="s">
        <v>60</v>
      </c>
      <c r="R881" s="82" t="s">
        <v>60</v>
      </c>
      <c r="S881" s="82" t="s">
        <v>60</v>
      </c>
      <c r="T881" s="82" t="s">
        <v>60</v>
      </c>
      <c r="U881" s="82" t="s">
        <v>60</v>
      </c>
      <c r="V881" s="82"/>
      <c r="W881" s="82" t="s">
        <v>61</v>
      </c>
      <c r="X881" s="82" t="s">
        <v>61</v>
      </c>
      <c r="Y881" s="82" t="s">
        <v>61</v>
      </c>
      <c r="Z881" s="82" t="s">
        <v>61</v>
      </c>
      <c r="AA881" s="82" t="s">
        <v>61</v>
      </c>
      <c r="AB881" s="82" t="s">
        <v>61</v>
      </c>
      <c r="AC881" s="82"/>
      <c r="AD881" s="82" t="s">
        <v>61</v>
      </c>
      <c r="AE881" s="82" t="s">
        <v>61</v>
      </c>
      <c r="AF881" s="82" t="s">
        <v>61</v>
      </c>
      <c r="AG881" s="82" t="s">
        <v>61</v>
      </c>
      <c r="AH881" s="82" t="s">
        <v>61</v>
      </c>
      <c r="AI881" s="82" t="s">
        <v>1471</v>
      </c>
      <c r="AJ881" s="82"/>
      <c r="AK881" s="82" t="s">
        <v>60</v>
      </c>
      <c r="AL881" s="82" t="s">
        <v>60</v>
      </c>
      <c r="AM881" s="239">
        <f>COUNTIF(H881:AL881,"PH")+COUNTIF(H881:AL881,"PH/L")+COUNTIF(H881:AL881,"PM")</f>
        <v>0</v>
      </c>
      <c r="AN881" s="239">
        <f>COUNTIF(H881:AL881,"PD")+COUNTIF(H881:AL881,"PDD")+COUNTIF(H881:AL881,"P/DS")/2+COUNTIF(H881:AL881,"PMD")</f>
        <v>0</v>
      </c>
      <c r="AO881" s="239">
        <f>COUNTIF(H881:AL881,"PN")+COUNTIF(H881:AL881,"P/NS")/2+COUNTIF(H881:AL881,"PH")+COUNTIF(H881:AL881,"PH/F")/2+COUNTIF(H881:AL881,"PH/L")/2+COUNTIF(H881:AL881,"PM")</f>
        <v>0</v>
      </c>
      <c r="AP881" s="239">
        <f>COUNTIF(H881:AL881,"BH")+COUNTIF(H881:AL881,"AL/BL")+COUNTIF(H881:AL881,"UL/BL")+COUNTIF(H881:AL881,"BM")</f>
        <v>0</v>
      </c>
      <c r="AQ881" s="239">
        <f>COUNTIF(H881:AL881,"DS")+COUNTIF(H881:AL881,"AL/DS")/2+COUNTIF(H881:AL881,"UL/DS")/2+COUNTIF(H881:AL881,"CT")+COUNTIF(H881:AL881,"MD")</f>
        <v>9.5</v>
      </c>
      <c r="AR881" s="239">
        <f>COUNTIF(H881:AL881,"NS")+COUNTIF(H881:AL881,"AL/NS")/2+COUNTIF(H881:AL881,"UL/NS")/2+COUNTIF(H881:AL881,"BH")+COUNTIF(H881:AL881,"AL/BF")/2+COUNTIF(H881:AL881,"AL/BL")/2+COUNTIF(H881:AL881,"UL/BL")/2+COUNTIF(H881:AL881,"UL/BF")/2+COUNTIF(H881:AL881,"BM")</f>
        <v>11</v>
      </c>
      <c r="AS881" s="239">
        <f>COUNTIF(H881:AL881,"AL")+COUNTIF(H881:AL881,"AL/DS")/2+COUNTIF(H881:AL881,"AL/NS")/2+COUNTIF(H881:AL881,"NH")+COUNTIF(H881:AL881,"SL")+COUNTIF(H881:AL881,"NHD")+COUNTIF(H881:AL881,"B")+COUNTIF(H881:AL881,"HL")+COUNTIF(H881:AL881,"AL/BF")/2+COUNTIF(H881:AL881,"AL/BL")/2</f>
        <v>1</v>
      </c>
      <c r="AT881" s="255">
        <f>COUNTIF(H881:AL881,"PD")+COUNTIF(H881:AL881,"PN")+COUNTIF(H881:AL881,"P/DS")/2+COUNTIF(H881:AL881,"P/NS")/2+COUNTIF(H881:AL881,"DS")+COUNTIF(H881:AL881,"NS")+COUNTIF(H881:AL881,"AL")+COUNTIF(H881:AL881,"AL/DS")+COUNTIF(H881:AL881,"AL/NS")+COUNTIF(H881:AL881,"NH")+COUNTIF(H881:AL881,"SL")+COUNTIF(H881:AL881,"UL/DS")/2+COUNTIF(H881:AL881,"UL/NS")/2+COUNTIF(H881:AL881,"CT")+COUNTIF(H881:AL881,"NHD")+COUNTIF(H881:AL881,"PDD")+COUNTIF(H881:AL881,"B")+COUNTIF(H881:AL881,"HL")+COUNTIF(H881:AL881,"PH")+COUNTIF(H881:AL881,"BH")+COUNTIF(H881:AL881,"AL/BF")+COUNTIF(H881:AL881,"AL/BL")+COUNTIF(H881:AL881,"UL/BF")/2+COUNTIF(H881:AL881,"UL/BL")/2+COUNTIF(H881:AL881,"PH/F")/2+COUNTIF(H881:AL881,"PH/L")/2+COUNTIF(H881:AL881,"MD")+COUNTIF(H881:AL881,"PMD")+COUNTIF(H881:AL881,"PM")+COUNTIF(H881:AL881,"BM")</f>
        <v>21.5</v>
      </c>
      <c r="AU881" s="255">
        <f>COUNTIF(H881:AL881,"P/DS")/2+COUNTIF(H881:AL881,"P/NS")/2+COUNTIF(H881:AL881,"IL")+COUNTIF(H881:AL881,"NL")+COUNTIF(H881:AL881,"UL")+COUNTIF(H881:AL881,"UL/DS")/2+COUNTIF(H881:AL881,"UL/NS")/2+COUNTIF(H881:AL881,"KT")+COUNTIF(H881:AL881,"UL/BF")/2+COUNTIF(H881:AL881,"UL/BL")/2+COUNTIF(H881:AL881,"PH/F")/2+COUNTIF(H881:AL881,"PH/L")/2+COUNTIF(H881:AL881,"NB")</f>
        <v>4.5</v>
      </c>
      <c r="AV881" s="258">
        <f>COUNTIF(H881:AL881,"PN")+COUNTIF(H881:AL881,"TVD")+COUNTIF(H881:AL881,"PH")+COUNTIF(H881:AL881,"PM")+COUNTIF(H881:AL881,"PDD")-COUNTIFS(H881:AL881,"PN",H888:AL888,"&gt;=3")-COUNTIFS(H881:AL881,"PM",H888:AL888,"&gt;=3")</f>
        <v>0</v>
      </c>
      <c r="AW881" s="258">
        <f>COUNTIF(H881:AL881,"NS")+COUNTIF(H881:AL881,"D")+COUNTIF(H881:AL881,"BH")+COUNTIF(H881:AL881,"NHD")+COUNTIF(H881:AL881,"BM")-COUNTIFS(H881:AL881,"NS",H888:AL888,"&gt;=3")-COUNTIFS(H881:AL881,"BH",H888:AL888,"&gt;=3")-COUNTIFS(H881:AL881,"BM",H888:AL888,"&gt;=3")</f>
        <v>11</v>
      </c>
      <c r="AX881" s="255">
        <f>COUNTIF(H881:AL881,"AL")+COUNTIF(H881:AL881,"AL/DS")/2+COUNTIF(H881:AL881,"AL/NS")/2+COUNTIF(H881:AL881,"AL/BF")+COUNTIF(H881:AL881,"AL/BL")/2</f>
        <v>0</v>
      </c>
      <c r="AY881" s="255">
        <f>COUNTIF(H881:AL881,"SL")</f>
        <v>0</v>
      </c>
      <c r="AZ881" s="255">
        <f>COUNTIF(H881:AL881,"NH")</f>
        <v>1</v>
      </c>
      <c r="BA881" s="255">
        <f>COUNTIF(H881:AL881,"HL")</f>
        <v>0</v>
      </c>
      <c r="BB881" s="255">
        <f>COUNTIF(G881:AL881,"P/DS")/2+COUNTIF(G881:AL881,"P/NS")/2+COUNTIF(G881:AL881,"UL")+COUNTIF(G881:AL881,"UL/DS")/2+COUNTIF(G881:AL881,"UL/NS")/2+COUNTIF(G881:AL881,"UL/BL")/2+COUNTIF(G881:AL881,"UL/BF")/2+COUNTIF(G881:AL881,"PH/F")/2+COUNTIF(G881:AL881,"PH/L")/2</f>
        <v>0.5</v>
      </c>
      <c r="BC881" s="255">
        <f>COUNTIF(H881:AL881,"NB")</f>
        <v>0</v>
      </c>
      <c r="BD881" s="255">
        <f>COUNTIF(H881:AL881,"NL")</f>
        <v>0</v>
      </c>
      <c r="BE881" s="255">
        <f>COUNTIF(H881:AL881,"IL")</f>
        <v>4</v>
      </c>
      <c r="BF881" s="255">
        <f>COUNTIF(H881:AL881,"KT")</f>
        <v>0</v>
      </c>
      <c r="BG881" s="255">
        <f>COUNTIF(H881:AL881,"L70")</f>
        <v>0</v>
      </c>
      <c r="BH881" s="255">
        <f>COUNTIF(H881:AL881,"MD")</f>
        <v>0</v>
      </c>
      <c r="BI881" s="255">
        <f>COUNTIF(H881:AL881,"PMD")</f>
        <v>0</v>
      </c>
      <c r="BJ881" s="255">
        <f>COUNTIF(H881:AL881,"PM")</f>
        <v>0</v>
      </c>
      <c r="BK881" s="255">
        <f>COUNTIF(H881:AL881,"BM")</f>
        <v>0</v>
      </c>
      <c r="BL881" s="261">
        <f>SUMIF(H881:AL881,"PD",H882:AL882)+SUMIF(H881:AL881,"PN",H882:AL882)+SUMIF(H881:AL881,"P/DS",H882:AL882)+SUMIF(H881:AL881,"PN/F",H882:AL882)+SUMIF(H881:AL881,"PN/L",H882:AL882)+SUMIF(H881:AL881,"TV",H882:AL882)+SUMIF(H881:AL881,"TVD",H882:AL882)+SUMIF(H881:AL881,"PDD",H882:AL882)</f>
        <v>0</v>
      </c>
      <c r="BM881" s="261">
        <f>SUMIF(H881:AL881,"PD",H883:AL883)+SUMIF(H881:AL881,"PN",H883:AL883)+SUMIF(H881:AL881,"P/DS",H883:AL883)+SUMIF(H881:AL881,"PN/F",H883:AL883)+SUMIF(H881:AL881,"PN/L",H883:AL883)+SUMIF(H881:AL881,"TV",H883:AL883)+SUMIF(H881:AL881,"TVD",H883:AL883)+SUMIF(H881:AL881,"PDD",H883:AL883)+SUMIF(H881:AL881,"PMD",H883:AL883)</f>
        <v>0</v>
      </c>
      <c r="BN881" s="261">
        <f>SUMIF(H881:AL881,"PD",H884:AL884)+SUMIF(H881:AL881,"PN",H884:AL884)+SUMIF(H881:AL881,"P/DS",H884:AL884)+SUMIF(H881:AL881,"PN/F",H884:AL884)+SUMIF(H881:AL881,"PN/L",H884:AL884)+SUMIF(H881:AL881,"TV",H884:AL884)+SUMIF(H881:AL881,"TVD",H884:AL884)</f>
        <v>0</v>
      </c>
      <c r="BO881" s="261">
        <f>SUMIF(H881:AL881,"PD",H885:AL885)+SUMIF(H881:AL881,"PN",H885:AL885)+SUMIF(H881:AL881,"P/DS",H885:AL885)+SUMIF(H881:AL881,"PN/F",H885:AL885)+SUMIF(H881:AL881,"PN/L",H885:AL885)+SUMIF(H881:AL881,"TV",H885:AL885)+SUMIF(H881:AL881,"TVD",H885:AL885)</f>
        <v>0</v>
      </c>
      <c r="BP881" s="261">
        <f>SUMIF(H881:AL881,"PD",H886:AL886)+SUMIF(H881:AL881,"PN",H886:AL886)+SUMIF(H881:AL881,"P/DS",H886:AL886)+SUMIF(H881:AL881,"PN/F",H886:AL886)+SUMIF(H881:AL881,"PN/L",H886:AL886)+SUMIF(H881:AL881,"TV",H886:AL886)+SUMIF(H881:AL881,"TVD",H886:AL886)+SUMIF(H881:AL881,"PDD",H886:AL886)+SUMIF(H881:AL881,"PH",H886:AL886)+SUMIF(H881:AL881,"PM",H886:AL886)</f>
        <v>0</v>
      </c>
      <c r="BQ881" s="261">
        <f>SUMIF(H881:AL881,"PD",H887:AL887)+SUMIF(H881:AL881,"PN",H887:AL887)+SUMIF(H881:AL881,"P/DS",H887:AL887)+SUMIF(H881:AL881,"PN/F",H887:AL887)+SUMIF(H881:AL881,"PN/L",H887:AL887)+SUMIF(H881:AL881,"TV",H887:AL887)+SUMIF(H881:AL881,"TVD",H887:AL887)+SUMIF(H881:AL881,"PDD",H887:AL887)+SUMIF(H881:AL881,"PH",H887:AL887)+SUMIF(H881:AL881,"PM",H887:AL887)</f>
        <v>0</v>
      </c>
      <c r="BR881" s="269">
        <f>SUM(H882:AL882)-BL881</f>
        <v>12.5</v>
      </c>
      <c r="BS881" s="269">
        <f>SUM(H883:AL883)-BM881</f>
        <v>0</v>
      </c>
      <c r="BT881" s="269">
        <f>SUM(H884:AL884)-BN881</f>
        <v>0</v>
      </c>
      <c r="BU881" s="269">
        <f>SUM(H885:AL885)-BO881</f>
        <v>0</v>
      </c>
      <c r="BV881" s="269">
        <f>SUM(H886:AL886)-BP881</f>
        <v>0</v>
      </c>
      <c r="BW881" s="269">
        <f>SUM(H887:AL887)-BQ881</f>
        <v>0</v>
      </c>
      <c r="BX881" s="255">
        <f>SUMIF(H881:AL881,"PD",H888:AL888)+SUMIF(H881:AL881,"PN",H888:AL888)+SUMIF(H881:AL881,"P/DS",H888:AL888)+SUMIF(H881:AL881,"PN/F",H888:AL888)+SUMIF(H881:AL881,"PN/L",H888:AL888)</f>
        <v>0</v>
      </c>
      <c r="BY881" s="255">
        <f>SUM(H888:AL888)-BX881</f>
        <v>0</v>
      </c>
      <c r="BZ881" s="255">
        <f t="shared" ref="BZ881" si="327">+SUM(BL881:BW888)</f>
        <v>12.5</v>
      </c>
      <c r="CA881" s="266">
        <f>(COUNTIFS(H881:AL881,"PD",H882:AL882,"&gt;=2"))*0.5-IF(CN881="VP",COUNTIFS($H$16:$AL$16,"SAT",H881:AL881,"PD",H882:AL882,"&gt;=2"))*0.5</f>
        <v>0</v>
      </c>
      <c r="CB881" s="266">
        <f>(COUNTIFS(H881:AL881,"PN",H883:AL883,"&gt;=0.5",H882:AL882,"&gt;=1.5"))*0.5+COUNTIFS(H881:AL881,"PDD",H883:AL883,"&gt;=0.5",H882:AL882,"&gt;=1.5")*0.5</f>
        <v>0</v>
      </c>
      <c r="CC881" s="273">
        <f>(COUNTIFS(H881:AL881,"TV",H883:AL883,"&gt;=10"))*0.5+(COUNTIFS(H881:AL881,"PMD",H883:AL883,"&gt;=2"))*0.5</f>
        <v>0</v>
      </c>
      <c r="CD881" s="266">
        <f>(COUNTIFS(H881:AL881,"TVD",H885:AL885,"&gt;=6.5",H883:AL883,"&gt;=3.5"))*0.5</f>
        <v>0</v>
      </c>
      <c r="CE881" s="266">
        <f>(COUNTIFS(H881:AL881,"PD",H886:AL886,"&gt;=10"))*0.5</f>
        <v>0</v>
      </c>
      <c r="CF881" s="266">
        <f>(COUNTIFS(H881:AL881,"PDD",H886:AL886,"&gt;=3.5",H887:AL887,"&gt;=6.5")+COUNTIFS(H881:AL881,"PH",H887:AL887,"&gt;=0.5",H886:AL886,"&gt;=1.5")+COUNTIFS(H881:AL881,"PM",H887:AL887,"&gt;=0.5",H886:AL886,"&gt;=1.5"))*0.5</f>
        <v>0</v>
      </c>
      <c r="CG881" s="266">
        <f>(COUNTIFS(H881:AL881,"DS",H882:AL882,"&gt;=2")+COUNTIFS(H881:AL881,"AL/DS",H882:AL882,"&gt;=2"))*0.5-IF(CN881="VP",COUNTIFS($H$16:$AL$16,"SAT",H881:AL881,"DS",H882:AL882,"&gt;=2"))*0.5</f>
        <v>2.5</v>
      </c>
      <c r="CH881" s="266">
        <f>(COUNTIFS(H881:AL881,"NS",H883:AL883,"&gt;=0.5",H882:AL882,"&gt;=1.5")+COUNTIFS(H881:AL881,"AL/NS",H883:AL883,"&gt;=0.5",H882:AL882,"&gt;=1.5")+COUNTIFS(H881:AL881,"NHD",H883:AL883,"&gt;=4.5",H886:AL886,"&gt;=2",H882:AL882,"&gt;=1.5"))*0.5</f>
        <v>0</v>
      </c>
      <c r="CI881" s="266">
        <f>(COUNTIF(H883:AL883,"&gt;=10")+COUNTIFS(H881:AL881,"MD",H883:AL883,"&gt;=2")-COUNTIFS(H881:AL881,"TV",H883:AL883,"&gt;=10"))*0.5</f>
        <v>0</v>
      </c>
      <c r="CJ881" s="266">
        <f>(COUNTIFS(H881:AL881,"D",H885:AL885,"&gt;=6.5",H883:AL883,"&gt;=3.5"))*0.5</f>
        <v>0</v>
      </c>
      <c r="CK881" s="266">
        <f>(COUNTIF(H886:AL886,"&gt;=10")-COUNTIFS(H881:AL881,"PD",H886:AL886,"&gt;=10"))*0.5</f>
        <v>0</v>
      </c>
      <c r="CL881" s="265">
        <f>(COUNTIFS(H881:AL881,"NHD",H886:AL886,"&gt;=3.5",H887:AL887,"&gt;=6.5")+COUNTIFS(H881:AL881,"BH",H886:AL886,"&gt;=1.5",H887:AL887,"&gt;=0.5")+COUNTIFS(H881:AL881,"BM",H886:AL886,"&gt;=1.5",H887:AL887,"&gt;=0.5")+COUNTIFS(H881:AL881,"D",H886:AL886,"&gt;=1.5",H887:AL887,"&gt;=0.5"))*0.5</f>
        <v>0</v>
      </c>
      <c r="CM881" s="272"/>
      <c r="CN881" s="264" t="s">
        <v>723</v>
      </c>
      <c r="CO881" s="183">
        <f t="shared" ref="CO881" si="328">+AM881+AN881+AO881+AP881+AQ881+AR881+AS881+AU881+BG881</f>
        <v>26</v>
      </c>
      <c r="CP881" s="225">
        <f>+SUM(I882:I887)-I888</f>
        <v>0</v>
      </c>
      <c r="CQ881" s="225">
        <f>+SUM(J882:J887)-J888</f>
        <v>0</v>
      </c>
      <c r="CR881" s="225">
        <f>+SUM(K882:K887)-K888</f>
        <v>0</v>
      </c>
      <c r="CS881" s="182"/>
      <c r="CT881" s="182"/>
      <c r="CU881" s="182"/>
      <c r="CV881" s="182"/>
      <c r="CW881" s="182"/>
      <c r="CX881" s="182"/>
      <c r="CY881" s="182"/>
      <c r="CZ881" s="182"/>
      <c r="DA881" s="182"/>
    </row>
    <row r="882" spans="1:105" s="120" customFormat="1" ht="15" customHeight="1">
      <c r="A882" s="228"/>
      <c r="B882" s="277"/>
      <c r="C882" s="280"/>
      <c r="D882" s="237"/>
      <c r="E882" s="237"/>
      <c r="F882" s="242" t="s">
        <v>82</v>
      </c>
      <c r="G882" s="121">
        <v>1.5</v>
      </c>
      <c r="H882" s="83"/>
      <c r="I882" s="83"/>
      <c r="J882" s="83"/>
      <c r="K882" s="83"/>
      <c r="L882" s="83"/>
      <c r="M882" s="83"/>
      <c r="N882" s="83"/>
      <c r="O882" s="83"/>
      <c r="P882" s="83">
        <v>2.5</v>
      </c>
      <c r="Q882" s="83">
        <v>2.5</v>
      </c>
      <c r="R882" s="83">
        <v>2.5</v>
      </c>
      <c r="S882" s="83">
        <v>2.5</v>
      </c>
      <c r="T882" s="83">
        <v>2.5</v>
      </c>
      <c r="U882" s="83"/>
      <c r="V882" s="83"/>
      <c r="W882" s="83"/>
      <c r="X882" s="83"/>
      <c r="Y882" s="83"/>
      <c r="Z882" s="83"/>
      <c r="AA882" s="83"/>
      <c r="AB882" s="83"/>
      <c r="AC882" s="79"/>
      <c r="AD882" s="79"/>
      <c r="AE882" s="79"/>
      <c r="AF882" s="79"/>
      <c r="AG882" s="79"/>
      <c r="AH882" s="79"/>
      <c r="AI882" s="79"/>
      <c r="AJ882" s="79"/>
      <c r="AK882" s="79"/>
      <c r="AL882" s="79"/>
      <c r="AM882" s="240"/>
      <c r="AN882" s="240"/>
      <c r="AO882" s="240"/>
      <c r="AP882" s="240"/>
      <c r="AQ882" s="240"/>
      <c r="AR882" s="240"/>
      <c r="AS882" s="240"/>
      <c r="AT882" s="256"/>
      <c r="AU882" s="256"/>
      <c r="AV882" s="259"/>
      <c r="AW882" s="259"/>
      <c r="AX882" s="256"/>
      <c r="AY882" s="256"/>
      <c r="AZ882" s="256"/>
      <c r="BA882" s="256"/>
      <c r="BB882" s="256"/>
      <c r="BC882" s="256"/>
      <c r="BD882" s="256"/>
      <c r="BE882" s="256"/>
      <c r="BF882" s="256"/>
      <c r="BG882" s="256"/>
      <c r="BH882" s="256"/>
      <c r="BI882" s="256"/>
      <c r="BJ882" s="256"/>
      <c r="BK882" s="256"/>
      <c r="BL882" s="262"/>
      <c r="BM882" s="262"/>
      <c r="BN882" s="262"/>
      <c r="BO882" s="262"/>
      <c r="BP882" s="262"/>
      <c r="BQ882" s="262"/>
      <c r="BR882" s="270"/>
      <c r="BS882" s="270"/>
      <c r="BT882" s="270"/>
      <c r="BU882" s="270"/>
      <c r="BV882" s="270"/>
      <c r="BW882" s="270"/>
      <c r="BX882" s="256"/>
      <c r="BY882" s="256"/>
      <c r="BZ882" s="256"/>
      <c r="CA882" s="267"/>
      <c r="CB882" s="267"/>
      <c r="CC882" s="274"/>
      <c r="CD882" s="267"/>
      <c r="CE882" s="267"/>
      <c r="CF882" s="267"/>
      <c r="CG882" s="267"/>
      <c r="CH882" s="267"/>
      <c r="CI882" s="267"/>
      <c r="CJ882" s="267"/>
      <c r="CK882" s="267"/>
      <c r="CL882" s="265"/>
      <c r="CM882" s="272"/>
      <c r="CN882" s="264"/>
      <c r="CO882" s="183"/>
      <c r="CP882" s="226"/>
      <c r="CQ882" s="226"/>
      <c r="CR882" s="226"/>
      <c r="CS882" s="182"/>
      <c r="CT882" s="182"/>
      <c r="CU882" s="182"/>
      <c r="CV882" s="182"/>
      <c r="CW882" s="182"/>
      <c r="CX882" s="182"/>
      <c r="CY882" s="182"/>
      <c r="CZ882" s="182"/>
      <c r="DA882" s="182"/>
    </row>
    <row r="883" spans="1:105" s="120" customFormat="1" ht="15" customHeight="1">
      <c r="A883" s="228"/>
      <c r="B883" s="277"/>
      <c r="C883" s="280"/>
      <c r="D883" s="237"/>
      <c r="E883" s="237"/>
      <c r="F883" s="243"/>
      <c r="G883" s="122">
        <v>2</v>
      </c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240"/>
      <c r="AN883" s="240"/>
      <c r="AO883" s="240"/>
      <c r="AP883" s="240"/>
      <c r="AQ883" s="240"/>
      <c r="AR883" s="240"/>
      <c r="AS883" s="240"/>
      <c r="AT883" s="256"/>
      <c r="AU883" s="256"/>
      <c r="AV883" s="259"/>
      <c r="AW883" s="259"/>
      <c r="AX883" s="256"/>
      <c r="AY883" s="256"/>
      <c r="AZ883" s="256"/>
      <c r="BA883" s="256"/>
      <c r="BB883" s="256"/>
      <c r="BC883" s="256"/>
      <c r="BD883" s="256"/>
      <c r="BE883" s="256"/>
      <c r="BF883" s="256"/>
      <c r="BG883" s="256"/>
      <c r="BH883" s="256"/>
      <c r="BI883" s="256"/>
      <c r="BJ883" s="256"/>
      <c r="BK883" s="256"/>
      <c r="BL883" s="262"/>
      <c r="BM883" s="262"/>
      <c r="BN883" s="262"/>
      <c r="BO883" s="262"/>
      <c r="BP883" s="262"/>
      <c r="BQ883" s="262"/>
      <c r="BR883" s="270"/>
      <c r="BS883" s="270"/>
      <c r="BT883" s="270"/>
      <c r="BU883" s="270"/>
      <c r="BV883" s="270"/>
      <c r="BW883" s="270"/>
      <c r="BX883" s="256"/>
      <c r="BY883" s="256"/>
      <c r="BZ883" s="256"/>
      <c r="CA883" s="267"/>
      <c r="CB883" s="267"/>
      <c r="CC883" s="274"/>
      <c r="CD883" s="267"/>
      <c r="CE883" s="267"/>
      <c r="CF883" s="267"/>
      <c r="CG883" s="267"/>
      <c r="CH883" s="267"/>
      <c r="CI883" s="267"/>
      <c r="CJ883" s="267"/>
      <c r="CK883" s="267"/>
      <c r="CL883" s="265"/>
      <c r="CM883" s="272"/>
      <c r="CN883" s="264"/>
      <c r="CO883" s="183"/>
      <c r="CP883" s="226"/>
      <c r="CQ883" s="226"/>
      <c r="CR883" s="226"/>
      <c r="CS883" s="182"/>
      <c r="CT883" s="182"/>
      <c r="CU883" s="182"/>
      <c r="CV883" s="182"/>
      <c r="CW883" s="182"/>
      <c r="CX883" s="182"/>
      <c r="CY883" s="182"/>
      <c r="CZ883" s="182"/>
      <c r="DA883" s="182"/>
    </row>
    <row r="884" spans="1:105" s="120" customFormat="1" ht="15" customHeight="1">
      <c r="A884" s="228"/>
      <c r="B884" s="277"/>
      <c r="C884" s="280"/>
      <c r="D884" s="237"/>
      <c r="E884" s="237"/>
      <c r="F884" s="243"/>
      <c r="G884" s="122">
        <v>2.1</v>
      </c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240"/>
      <c r="AN884" s="240"/>
      <c r="AO884" s="240"/>
      <c r="AP884" s="240"/>
      <c r="AQ884" s="240"/>
      <c r="AR884" s="240"/>
      <c r="AS884" s="240"/>
      <c r="AT884" s="256"/>
      <c r="AU884" s="256"/>
      <c r="AV884" s="259"/>
      <c r="AW884" s="259"/>
      <c r="AX884" s="256"/>
      <c r="AY884" s="256"/>
      <c r="AZ884" s="256"/>
      <c r="BA884" s="256"/>
      <c r="BB884" s="256"/>
      <c r="BC884" s="256"/>
      <c r="BD884" s="256"/>
      <c r="BE884" s="256"/>
      <c r="BF884" s="256"/>
      <c r="BG884" s="256"/>
      <c r="BH884" s="256"/>
      <c r="BI884" s="256"/>
      <c r="BJ884" s="256"/>
      <c r="BK884" s="256"/>
      <c r="BL884" s="262"/>
      <c r="BM884" s="262"/>
      <c r="BN884" s="262"/>
      <c r="BO884" s="262"/>
      <c r="BP884" s="262"/>
      <c r="BQ884" s="262"/>
      <c r="BR884" s="270"/>
      <c r="BS884" s="270"/>
      <c r="BT884" s="270"/>
      <c r="BU884" s="270"/>
      <c r="BV884" s="270"/>
      <c r="BW884" s="270"/>
      <c r="BX884" s="256"/>
      <c r="BY884" s="256"/>
      <c r="BZ884" s="256"/>
      <c r="CA884" s="267"/>
      <c r="CB884" s="267"/>
      <c r="CC884" s="274"/>
      <c r="CD884" s="267"/>
      <c r="CE884" s="267"/>
      <c r="CF884" s="267"/>
      <c r="CG884" s="267"/>
      <c r="CH884" s="267"/>
      <c r="CI884" s="267"/>
      <c r="CJ884" s="267"/>
      <c r="CK884" s="267"/>
      <c r="CL884" s="265"/>
      <c r="CM884" s="272"/>
      <c r="CN884" s="264"/>
      <c r="CO884" s="183"/>
      <c r="CP884" s="226"/>
      <c r="CQ884" s="226"/>
      <c r="CR884" s="226"/>
      <c r="CS884" s="182"/>
      <c r="CT884" s="182"/>
      <c r="CU884" s="182"/>
      <c r="CV884" s="182"/>
      <c r="CW884" s="182"/>
      <c r="CX884" s="182"/>
      <c r="CY884" s="182"/>
      <c r="CZ884" s="182"/>
      <c r="DA884" s="182"/>
    </row>
    <row r="885" spans="1:105" s="120" customFormat="1" ht="15" customHeight="1">
      <c r="A885" s="228"/>
      <c r="B885" s="277"/>
      <c r="C885" s="280"/>
      <c r="D885" s="237"/>
      <c r="E885" s="237"/>
      <c r="F885" s="243"/>
      <c r="G885" s="122">
        <v>2.7</v>
      </c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240"/>
      <c r="AN885" s="240"/>
      <c r="AO885" s="240"/>
      <c r="AP885" s="240"/>
      <c r="AQ885" s="240"/>
      <c r="AR885" s="240"/>
      <c r="AS885" s="240"/>
      <c r="AT885" s="256"/>
      <c r="AU885" s="256"/>
      <c r="AV885" s="259"/>
      <c r="AW885" s="259"/>
      <c r="AX885" s="256"/>
      <c r="AY885" s="256"/>
      <c r="AZ885" s="256"/>
      <c r="BA885" s="256"/>
      <c r="BB885" s="256"/>
      <c r="BC885" s="256"/>
      <c r="BD885" s="256"/>
      <c r="BE885" s="256"/>
      <c r="BF885" s="256"/>
      <c r="BG885" s="256"/>
      <c r="BH885" s="256"/>
      <c r="BI885" s="256"/>
      <c r="BJ885" s="256"/>
      <c r="BK885" s="256"/>
      <c r="BL885" s="262"/>
      <c r="BM885" s="262"/>
      <c r="BN885" s="262"/>
      <c r="BO885" s="262"/>
      <c r="BP885" s="262"/>
      <c r="BQ885" s="262"/>
      <c r="BR885" s="270"/>
      <c r="BS885" s="270"/>
      <c r="BT885" s="270"/>
      <c r="BU885" s="270"/>
      <c r="BV885" s="270"/>
      <c r="BW885" s="270"/>
      <c r="BX885" s="256"/>
      <c r="BY885" s="256"/>
      <c r="BZ885" s="256"/>
      <c r="CA885" s="267"/>
      <c r="CB885" s="267"/>
      <c r="CC885" s="274"/>
      <c r="CD885" s="267"/>
      <c r="CE885" s="267"/>
      <c r="CF885" s="267"/>
      <c r="CG885" s="267"/>
      <c r="CH885" s="267"/>
      <c r="CI885" s="267"/>
      <c r="CJ885" s="267"/>
      <c r="CK885" s="267"/>
      <c r="CL885" s="265"/>
      <c r="CM885" s="272"/>
      <c r="CN885" s="264"/>
      <c r="CO885" s="183"/>
      <c r="CP885" s="226"/>
      <c r="CQ885" s="226"/>
      <c r="CR885" s="226"/>
      <c r="CS885" s="182"/>
      <c r="CT885" s="182"/>
      <c r="CU885" s="182"/>
      <c r="CV885" s="182"/>
      <c r="CW885" s="182"/>
      <c r="CX885" s="182"/>
      <c r="CY885" s="182"/>
      <c r="CZ885" s="182"/>
      <c r="DA885" s="182"/>
    </row>
    <row r="886" spans="1:105" s="120" customFormat="1" ht="15" customHeight="1">
      <c r="A886" s="228"/>
      <c r="B886" s="277"/>
      <c r="C886" s="280"/>
      <c r="D886" s="237"/>
      <c r="E886" s="237"/>
      <c r="F886" s="243"/>
      <c r="G886" s="122">
        <v>3</v>
      </c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240"/>
      <c r="AN886" s="240"/>
      <c r="AO886" s="240"/>
      <c r="AP886" s="240"/>
      <c r="AQ886" s="240"/>
      <c r="AR886" s="240"/>
      <c r="AS886" s="240"/>
      <c r="AT886" s="256"/>
      <c r="AU886" s="256"/>
      <c r="AV886" s="259"/>
      <c r="AW886" s="259"/>
      <c r="AX886" s="256"/>
      <c r="AY886" s="256"/>
      <c r="AZ886" s="256"/>
      <c r="BA886" s="256"/>
      <c r="BB886" s="256"/>
      <c r="BC886" s="256"/>
      <c r="BD886" s="256"/>
      <c r="BE886" s="256"/>
      <c r="BF886" s="256"/>
      <c r="BG886" s="256"/>
      <c r="BH886" s="256"/>
      <c r="BI886" s="256"/>
      <c r="BJ886" s="256"/>
      <c r="BK886" s="256"/>
      <c r="BL886" s="262"/>
      <c r="BM886" s="262"/>
      <c r="BN886" s="262"/>
      <c r="BO886" s="262"/>
      <c r="BP886" s="262"/>
      <c r="BQ886" s="262"/>
      <c r="BR886" s="270"/>
      <c r="BS886" s="270"/>
      <c r="BT886" s="270"/>
      <c r="BU886" s="270"/>
      <c r="BV886" s="270"/>
      <c r="BW886" s="270"/>
      <c r="BX886" s="256"/>
      <c r="BY886" s="256"/>
      <c r="BZ886" s="256"/>
      <c r="CA886" s="267"/>
      <c r="CB886" s="267"/>
      <c r="CC886" s="274"/>
      <c r="CD886" s="267"/>
      <c r="CE886" s="267"/>
      <c r="CF886" s="267"/>
      <c r="CG886" s="267"/>
      <c r="CH886" s="267"/>
      <c r="CI886" s="267"/>
      <c r="CJ886" s="267"/>
      <c r="CK886" s="267"/>
      <c r="CL886" s="265"/>
      <c r="CM886" s="272"/>
      <c r="CN886" s="264"/>
      <c r="CO886" s="183"/>
      <c r="CP886" s="226"/>
      <c r="CQ886" s="226"/>
      <c r="CR886" s="226"/>
      <c r="CS886" s="182"/>
      <c r="CT886" s="182"/>
      <c r="CU886" s="182"/>
      <c r="CV886" s="182"/>
      <c r="CW886" s="182"/>
      <c r="CX886" s="182"/>
      <c r="CY886" s="182"/>
      <c r="CZ886" s="182"/>
      <c r="DA886" s="182"/>
    </row>
    <row r="887" spans="1:105" s="120" customFormat="1" ht="15" customHeight="1">
      <c r="A887" s="228"/>
      <c r="B887" s="277"/>
      <c r="C887" s="280"/>
      <c r="D887" s="237"/>
      <c r="E887" s="237"/>
      <c r="F887" s="244"/>
      <c r="G887" s="123">
        <v>3.9</v>
      </c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1"/>
      <c r="AD887" s="81"/>
      <c r="AE887" s="81"/>
      <c r="AF887" s="81"/>
      <c r="AG887" s="81"/>
      <c r="AH887" s="81"/>
      <c r="AI887" s="81"/>
      <c r="AJ887" s="81"/>
      <c r="AK887" s="81"/>
      <c r="AL887" s="81"/>
      <c r="AM887" s="240"/>
      <c r="AN887" s="240"/>
      <c r="AO887" s="240"/>
      <c r="AP887" s="240"/>
      <c r="AQ887" s="240"/>
      <c r="AR887" s="240"/>
      <c r="AS887" s="240"/>
      <c r="AT887" s="256"/>
      <c r="AU887" s="256"/>
      <c r="AV887" s="259"/>
      <c r="AW887" s="259"/>
      <c r="AX887" s="256"/>
      <c r="AY887" s="256"/>
      <c r="AZ887" s="256"/>
      <c r="BA887" s="256"/>
      <c r="BB887" s="256"/>
      <c r="BC887" s="256"/>
      <c r="BD887" s="256"/>
      <c r="BE887" s="256"/>
      <c r="BF887" s="256"/>
      <c r="BG887" s="256"/>
      <c r="BH887" s="256"/>
      <c r="BI887" s="256"/>
      <c r="BJ887" s="256"/>
      <c r="BK887" s="256"/>
      <c r="BL887" s="262"/>
      <c r="BM887" s="262"/>
      <c r="BN887" s="262"/>
      <c r="BO887" s="262"/>
      <c r="BP887" s="262"/>
      <c r="BQ887" s="262"/>
      <c r="BR887" s="270"/>
      <c r="BS887" s="270"/>
      <c r="BT887" s="270"/>
      <c r="BU887" s="270"/>
      <c r="BV887" s="270"/>
      <c r="BW887" s="270"/>
      <c r="BX887" s="256"/>
      <c r="BY887" s="256"/>
      <c r="BZ887" s="256"/>
      <c r="CA887" s="267"/>
      <c r="CB887" s="267"/>
      <c r="CC887" s="274"/>
      <c r="CD887" s="267"/>
      <c r="CE887" s="267"/>
      <c r="CF887" s="267"/>
      <c r="CG887" s="267"/>
      <c r="CH887" s="267"/>
      <c r="CI887" s="267"/>
      <c r="CJ887" s="267"/>
      <c r="CK887" s="267"/>
      <c r="CL887" s="265"/>
      <c r="CM887" s="272"/>
      <c r="CN887" s="264"/>
      <c r="CO887" s="183"/>
      <c r="CP887" s="226"/>
      <c r="CQ887" s="226"/>
      <c r="CR887" s="226"/>
      <c r="CS887" s="182"/>
      <c r="CT887" s="182"/>
      <c r="CU887" s="182"/>
      <c r="CV887" s="182"/>
      <c r="CW887" s="182"/>
      <c r="CX887" s="182"/>
      <c r="CY887" s="182"/>
      <c r="CZ887" s="182"/>
      <c r="DA887" s="182"/>
    </row>
    <row r="888" spans="1:105" s="120" customFormat="1" ht="15" customHeight="1" thickBot="1">
      <c r="A888" s="229"/>
      <c r="B888" s="278"/>
      <c r="C888" s="281"/>
      <c r="D888" s="238"/>
      <c r="E888" s="238"/>
      <c r="F888" s="245" t="s">
        <v>83</v>
      </c>
      <c r="G888" s="246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241"/>
      <c r="AN888" s="241"/>
      <c r="AO888" s="241"/>
      <c r="AP888" s="241"/>
      <c r="AQ888" s="241"/>
      <c r="AR888" s="241"/>
      <c r="AS888" s="241"/>
      <c r="AT888" s="257"/>
      <c r="AU888" s="257"/>
      <c r="AV888" s="260"/>
      <c r="AW888" s="260"/>
      <c r="AX888" s="257"/>
      <c r="AY888" s="257"/>
      <c r="AZ888" s="257"/>
      <c r="BA888" s="257"/>
      <c r="BB888" s="257"/>
      <c r="BC888" s="257"/>
      <c r="BD888" s="257"/>
      <c r="BE888" s="257"/>
      <c r="BF888" s="257"/>
      <c r="BG888" s="257"/>
      <c r="BH888" s="257"/>
      <c r="BI888" s="257"/>
      <c r="BJ888" s="257"/>
      <c r="BK888" s="257"/>
      <c r="BL888" s="263"/>
      <c r="BM888" s="263"/>
      <c r="BN888" s="263"/>
      <c r="BO888" s="263"/>
      <c r="BP888" s="263"/>
      <c r="BQ888" s="263"/>
      <c r="BR888" s="271"/>
      <c r="BS888" s="271"/>
      <c r="BT888" s="271"/>
      <c r="BU888" s="271"/>
      <c r="BV888" s="271"/>
      <c r="BW888" s="271"/>
      <c r="BX888" s="257"/>
      <c r="BY888" s="257"/>
      <c r="BZ888" s="257"/>
      <c r="CA888" s="268"/>
      <c r="CB888" s="268"/>
      <c r="CC888" s="275"/>
      <c r="CD888" s="268"/>
      <c r="CE888" s="268"/>
      <c r="CF888" s="268"/>
      <c r="CG888" s="268"/>
      <c r="CH888" s="268"/>
      <c r="CI888" s="268"/>
      <c r="CJ888" s="268"/>
      <c r="CK888" s="268"/>
      <c r="CL888" s="265"/>
      <c r="CM888" s="272"/>
      <c r="CN888" s="264"/>
      <c r="CO888" s="183"/>
      <c r="CP888" s="226"/>
      <c r="CQ888" s="226"/>
      <c r="CR888" s="226"/>
      <c r="CS888" s="182"/>
      <c r="CT888" s="182"/>
      <c r="CU888" s="182"/>
      <c r="CV888" s="182"/>
      <c r="CW888" s="182"/>
      <c r="CX888" s="182"/>
      <c r="CY888" s="182"/>
      <c r="CZ888" s="182"/>
      <c r="DA888" s="182"/>
    </row>
    <row r="889" spans="1:105" s="120" customFormat="1" ht="15" customHeight="1">
      <c r="A889" s="227">
        <f t="shared" ref="A889" si="329">A881+1</f>
        <v>110</v>
      </c>
      <c r="B889" s="276" t="s">
        <v>188</v>
      </c>
      <c r="C889" s="279" t="s">
        <v>189</v>
      </c>
      <c r="D889" s="236">
        <v>43308</v>
      </c>
      <c r="E889" s="236" t="s">
        <v>1201</v>
      </c>
      <c r="F889" s="253" t="s">
        <v>80</v>
      </c>
      <c r="G889" s="254"/>
      <c r="H889" s="82" t="s">
        <v>69</v>
      </c>
      <c r="I889" s="82"/>
      <c r="J889" s="82" t="s">
        <v>60</v>
      </c>
      <c r="K889" s="82" t="s">
        <v>60</v>
      </c>
      <c r="L889" s="82" t="s">
        <v>60</v>
      </c>
      <c r="M889" s="82" t="s">
        <v>60</v>
      </c>
      <c r="N889" s="82" t="s">
        <v>60</v>
      </c>
      <c r="O889" s="82"/>
      <c r="P889" s="82" t="s">
        <v>60</v>
      </c>
      <c r="Q889" s="82" t="s">
        <v>60</v>
      </c>
      <c r="R889" s="82" t="s">
        <v>60</v>
      </c>
      <c r="S889" s="82" t="s">
        <v>60</v>
      </c>
      <c r="T889" s="82" t="s">
        <v>60</v>
      </c>
      <c r="U889" s="82" t="s">
        <v>60</v>
      </c>
      <c r="V889" s="82"/>
      <c r="W889" s="82" t="s">
        <v>61</v>
      </c>
      <c r="X889" s="82" t="s">
        <v>61</v>
      </c>
      <c r="Y889" s="82" t="s">
        <v>61</v>
      </c>
      <c r="Z889" s="82" t="s">
        <v>61</v>
      </c>
      <c r="AA889" s="82" t="s">
        <v>61</v>
      </c>
      <c r="AB889" s="82" t="s">
        <v>61</v>
      </c>
      <c r="AC889" s="82"/>
      <c r="AD889" s="82" t="s">
        <v>61</v>
      </c>
      <c r="AE889" s="82" t="s">
        <v>61</v>
      </c>
      <c r="AF889" s="82" t="s">
        <v>61</v>
      </c>
      <c r="AG889" s="82" t="s">
        <v>61</v>
      </c>
      <c r="AH889" s="82" t="s">
        <v>61</v>
      </c>
      <c r="AI889" s="82" t="s">
        <v>1471</v>
      </c>
      <c r="AJ889" s="82"/>
      <c r="AK889" s="82" t="s">
        <v>67</v>
      </c>
      <c r="AL889" s="82" t="s">
        <v>67</v>
      </c>
      <c r="AM889" s="239">
        <f>COUNTIF(H889:AL889,"PH")+COUNTIF(H889:AL889,"PH/L")+COUNTIF(H889:AL889,"PM")</f>
        <v>0</v>
      </c>
      <c r="AN889" s="239">
        <f>COUNTIF(H889:AL889,"PD")+COUNTIF(H889:AL889,"PDD")+COUNTIF(H889:AL889,"P/DS")/2+COUNTIF(H889:AL889,"PMD")</f>
        <v>0</v>
      </c>
      <c r="AO889" s="239">
        <f>COUNTIF(H889:AL889,"PN")+COUNTIF(H889:AL889,"P/NS")/2+COUNTIF(H889:AL889,"PH")+COUNTIF(H889:AL889,"PH/F")/2+COUNTIF(H889:AL889,"PH/L")/2+COUNTIF(H889:AL889,"PM")</f>
        <v>0</v>
      </c>
      <c r="AP889" s="239">
        <f>COUNTIF(H889:AL889,"BH")+COUNTIF(H889:AL889,"AL/BL")+COUNTIF(H889:AL889,"UL/BL")+COUNTIF(H889:AL889,"BM")</f>
        <v>0</v>
      </c>
      <c r="AQ889" s="239">
        <f>COUNTIF(H889:AL889,"DS")+COUNTIF(H889:AL889,"AL/DS")/2+COUNTIF(H889:AL889,"UL/DS")/2+COUNTIF(H889:AL889,"CT")+COUNTIF(H889:AL889,"MD")</f>
        <v>11.5</v>
      </c>
      <c r="AR889" s="239">
        <f>COUNTIF(H889:AL889,"NS")+COUNTIF(H889:AL889,"AL/NS")/2+COUNTIF(H889:AL889,"UL/NS")/2+COUNTIF(H889:AL889,"BH")+COUNTIF(H889:AL889,"AL/BF")/2+COUNTIF(H889:AL889,"AL/BL")/2+COUNTIF(H889:AL889,"UL/BL")/2+COUNTIF(H889:AL889,"UL/BF")/2+COUNTIF(H889:AL889,"BM")</f>
        <v>11</v>
      </c>
      <c r="AS889" s="239">
        <f>COUNTIF(H889:AL889,"AL")+COUNTIF(H889:AL889,"AL/DS")/2+COUNTIF(H889:AL889,"AL/NS")/2+COUNTIF(H889:AL889,"NH")+COUNTIF(H889:AL889,"SL")+COUNTIF(H889:AL889,"NHD")+COUNTIF(H889:AL889,"B")+COUNTIF(H889:AL889,"HL")+COUNTIF(H889:AL889,"AL/BF")/2+COUNTIF(H889:AL889,"AL/BL")/2</f>
        <v>3</v>
      </c>
      <c r="AT889" s="255">
        <f>COUNTIF(H889:AL889,"PD")+COUNTIF(H889:AL889,"PN")+COUNTIF(H889:AL889,"P/DS")/2+COUNTIF(H889:AL889,"P/NS")/2+COUNTIF(H889:AL889,"DS")+COUNTIF(H889:AL889,"NS")+COUNTIF(H889:AL889,"AL")+COUNTIF(H889:AL889,"AL/DS")+COUNTIF(H889:AL889,"AL/NS")+COUNTIF(H889:AL889,"NH")+COUNTIF(H889:AL889,"SL")+COUNTIF(H889:AL889,"UL/DS")/2+COUNTIF(H889:AL889,"UL/NS")/2+COUNTIF(H889:AL889,"CT")+COUNTIF(H889:AL889,"NHD")+COUNTIF(H889:AL889,"PDD")+COUNTIF(H889:AL889,"B")+COUNTIF(H889:AL889,"HL")+COUNTIF(H889:AL889,"PH")+COUNTIF(H889:AL889,"BH")+COUNTIF(H889:AL889,"AL/BF")+COUNTIF(H889:AL889,"AL/BL")+COUNTIF(H889:AL889,"UL/BF")/2+COUNTIF(H889:AL889,"UL/BL")/2+COUNTIF(H889:AL889,"PH/F")/2+COUNTIF(H889:AL889,"PH/L")/2+COUNTIF(H889:AL889,"MD")+COUNTIF(H889:AL889,"PMD")+COUNTIF(H889:AL889,"PM")+COUNTIF(H889:AL889,"BM")</f>
        <v>25.5</v>
      </c>
      <c r="AU889" s="255">
        <f>COUNTIF(H889:AL889,"P/DS")/2+COUNTIF(H889:AL889,"P/NS")/2+COUNTIF(H889:AL889,"IL")+COUNTIF(H889:AL889,"NL")+COUNTIF(H889:AL889,"UL")+COUNTIF(H889:AL889,"UL/DS")/2+COUNTIF(H889:AL889,"UL/NS")/2+COUNTIF(H889:AL889,"KT")+COUNTIF(H889:AL889,"UL/BF")/2+COUNTIF(H889:AL889,"UL/BL")/2+COUNTIF(H889:AL889,"PH/F")/2+COUNTIF(H889:AL889,"PH/L")/2+COUNTIF(H889:AL889,"NB")</f>
        <v>0.5</v>
      </c>
      <c r="AV889" s="258">
        <f>COUNTIF(H889:AL889,"PN")+COUNTIF(H889:AL889,"TVD")+COUNTIF(H889:AL889,"PH")+COUNTIF(H889:AL889,"PM")+COUNTIF(H889:AL889,"PDD")-COUNTIFS(H889:AL889,"PN",H896:AL896,"&gt;=3")-COUNTIFS(H889:AL889,"PM",H896:AL896,"&gt;=3")</f>
        <v>0</v>
      </c>
      <c r="AW889" s="258">
        <f>COUNTIF(H889:AL889,"NS")+COUNTIF(H889:AL889,"D")+COUNTIF(H889:AL889,"BH")+COUNTIF(H889:AL889,"NHD")+COUNTIF(H889:AL889,"BM")-COUNTIFS(H889:AL889,"NS",H896:AL896,"&gt;=3")-COUNTIFS(H889:AL889,"BH",H896:AL896,"&gt;=3")-COUNTIFS(H889:AL889,"BM",H896:AL896,"&gt;=3")</f>
        <v>11</v>
      </c>
      <c r="AX889" s="255">
        <f>COUNTIF(H889:AL889,"AL")+COUNTIF(H889:AL889,"AL/DS")/2+COUNTIF(H889:AL889,"AL/NS")/2+COUNTIF(H889:AL889,"AL/BF")+COUNTIF(H889:AL889,"AL/BL")/2</f>
        <v>2</v>
      </c>
      <c r="AY889" s="255">
        <f>COUNTIF(H889:AL889,"SL")</f>
        <v>0</v>
      </c>
      <c r="AZ889" s="255">
        <f>COUNTIF(H889:AL889,"NH")</f>
        <v>1</v>
      </c>
      <c r="BA889" s="255">
        <f>COUNTIF(H889:AL889,"HL")</f>
        <v>0</v>
      </c>
      <c r="BB889" s="255">
        <f>COUNTIF(G889:AL889,"P/DS")/2+COUNTIF(G889:AL889,"P/NS")/2+COUNTIF(G889:AL889,"UL")+COUNTIF(G889:AL889,"UL/DS")/2+COUNTIF(G889:AL889,"UL/NS")/2+COUNTIF(G889:AL889,"UL/BL")/2+COUNTIF(G889:AL889,"UL/BF")/2+COUNTIF(G889:AL889,"PH/F")/2+COUNTIF(G889:AL889,"PH/L")/2</f>
        <v>0.5</v>
      </c>
      <c r="BC889" s="255">
        <f>COUNTIF(H889:AL889,"NB")</f>
        <v>0</v>
      </c>
      <c r="BD889" s="255">
        <f>COUNTIF(H889:AL889,"NL")</f>
        <v>0</v>
      </c>
      <c r="BE889" s="255">
        <f>COUNTIF(H889:AL889,"IL")</f>
        <v>0</v>
      </c>
      <c r="BF889" s="255">
        <f>COUNTIF(H889:AL889,"KT")</f>
        <v>0</v>
      </c>
      <c r="BG889" s="255">
        <f>COUNTIF(H889:AL889,"L70")</f>
        <v>0</v>
      </c>
      <c r="BH889" s="255">
        <f>COUNTIF(H889:AL889,"MD")</f>
        <v>0</v>
      </c>
      <c r="BI889" s="255">
        <f>COUNTIF(H889:AL889,"PMD")</f>
        <v>0</v>
      </c>
      <c r="BJ889" s="255">
        <f>COUNTIF(H889:AL889,"PM")</f>
        <v>0</v>
      </c>
      <c r="BK889" s="255">
        <f>COUNTIF(H889:AL889,"BM")</f>
        <v>0</v>
      </c>
      <c r="BL889" s="261">
        <f>SUMIF(H889:AL889,"PD",H890:AL890)+SUMIF(H889:AL889,"PN",H890:AL890)+SUMIF(H889:AL889,"P/DS",H890:AL890)+SUMIF(H889:AL889,"PN/F",H890:AL890)+SUMIF(H889:AL889,"PN/L",H890:AL890)+SUMIF(H889:AL889,"TV",H890:AL890)+SUMIF(H889:AL889,"TVD",H890:AL890)+SUMIF(H889:AL889,"PDD",H890:AL890)</f>
        <v>0</v>
      </c>
      <c r="BM889" s="261">
        <f>SUMIF(H889:AL889,"PD",H891:AL891)+SUMIF(H889:AL889,"PN",H891:AL891)+SUMIF(H889:AL889,"P/DS",H891:AL891)+SUMIF(H889:AL889,"PN/F",H891:AL891)+SUMIF(H889:AL889,"PN/L",H891:AL891)+SUMIF(H889:AL889,"TV",H891:AL891)+SUMIF(H889:AL889,"TVD",H891:AL891)+SUMIF(H889:AL889,"PDD",H891:AL891)+SUMIF(H889:AL889,"PMD",H891:AL891)</f>
        <v>0</v>
      </c>
      <c r="BN889" s="261">
        <f>SUMIF(H889:AL889,"PD",H892:AL892)+SUMIF(H889:AL889,"PN",H892:AL892)+SUMIF(H889:AL889,"P/DS",H892:AL892)+SUMIF(H889:AL889,"PN/F",H892:AL892)+SUMIF(H889:AL889,"PN/L",H892:AL892)+SUMIF(H889:AL889,"TV",H892:AL892)+SUMIF(H889:AL889,"TVD",H892:AL892)</f>
        <v>0</v>
      </c>
      <c r="BO889" s="261">
        <f>SUMIF(H889:AL889,"PD",H893:AL893)+SUMIF(H889:AL889,"PN",H893:AL893)+SUMIF(H889:AL889,"P/DS",H893:AL893)+SUMIF(H889:AL889,"PN/F",H893:AL893)+SUMIF(H889:AL889,"PN/L",H893:AL893)+SUMIF(H889:AL889,"TV",H893:AL893)+SUMIF(H889:AL889,"TVD",H893:AL893)</f>
        <v>0</v>
      </c>
      <c r="BP889" s="261">
        <f>SUMIF(H889:AL889,"PD",H894:AL894)+SUMIF(H889:AL889,"PN",H894:AL894)+SUMIF(H889:AL889,"P/DS",H894:AL894)+SUMIF(H889:AL889,"PN/F",H894:AL894)+SUMIF(H889:AL889,"PN/L",H894:AL894)+SUMIF(H889:AL889,"TV",H894:AL894)+SUMIF(H889:AL889,"TVD",H894:AL894)+SUMIF(H889:AL889,"PDD",H894:AL894)+SUMIF(H889:AL889,"PH",H894:AL894)+SUMIF(H889:AL889,"PM",H894:AL894)</f>
        <v>0</v>
      </c>
      <c r="BQ889" s="261">
        <f>SUMIF(H889:AL889,"PD",H895:AL895)+SUMIF(H889:AL889,"PN",H895:AL895)+SUMIF(H889:AL889,"P/DS",H895:AL895)+SUMIF(H889:AL889,"PN/F",H895:AL895)+SUMIF(H889:AL889,"PN/L",H895:AL895)+SUMIF(H889:AL889,"TV",H895:AL895)+SUMIF(H889:AL889,"TVD",H895:AL895)+SUMIF(H889:AL889,"PDD",H895:AL895)+SUMIF(H889:AL889,"PH",H895:AL895)+SUMIF(H889:AL889,"PM",H895:AL895)</f>
        <v>0</v>
      </c>
      <c r="BR889" s="269">
        <f>SUM(H890:AL890)-BL889</f>
        <v>18.5</v>
      </c>
      <c r="BS889" s="269">
        <f>SUM(H891:AL891)-BM889</f>
        <v>10.5</v>
      </c>
      <c r="BT889" s="269">
        <f>SUM(H892:AL892)-BN889</f>
        <v>0</v>
      </c>
      <c r="BU889" s="269">
        <f>SUM(H893:AL893)-BO889</f>
        <v>0</v>
      </c>
      <c r="BV889" s="269">
        <f>SUM(H894:AL894)-BP889</f>
        <v>0</v>
      </c>
      <c r="BW889" s="269">
        <f>SUM(H895:AL895)-BQ889</f>
        <v>0</v>
      </c>
      <c r="BX889" s="255">
        <f>SUMIF(H889:AL889,"PD",H896:AL896)+SUMIF(H889:AL889,"PN",H896:AL896)+SUMIF(H889:AL889,"P/DS",H896:AL896)+SUMIF(H889:AL889,"PN/F",H896:AL896)+SUMIF(H889:AL889,"PN/L",H896:AL896)</f>
        <v>0</v>
      </c>
      <c r="BY889" s="255">
        <f>SUM(H896:AL896)-BX889</f>
        <v>1</v>
      </c>
      <c r="BZ889" s="255">
        <f t="shared" ref="BZ889" si="330">+SUM(BL889:BW896)</f>
        <v>29</v>
      </c>
      <c r="CA889" s="266">
        <f>(COUNTIFS(H889:AL889,"PD",H890:AL890,"&gt;=2"))*0.5-IF(CN889="VP",COUNTIFS($H$16:$AL$16,"SAT",H889:AL889,"PD",H890:AL890,"&gt;=2"))*0.5</f>
        <v>0</v>
      </c>
      <c r="CB889" s="266">
        <f>(COUNTIFS(H889:AL889,"PN",H891:AL891,"&gt;=0.5",H890:AL890,"&gt;=1.5"))*0.5+COUNTIFS(H889:AL889,"PDD",H891:AL891,"&gt;=0.5",H890:AL890,"&gt;=1.5")*0.5</f>
        <v>0</v>
      </c>
      <c r="CC889" s="273">
        <f>(COUNTIFS(H889:AL889,"TV",H891:AL891,"&gt;=10"))*0.5+(COUNTIFS(H889:AL889,"PMD",H891:AL891,"&gt;=2"))*0.5</f>
        <v>0</v>
      </c>
      <c r="CD889" s="266">
        <f>(COUNTIFS(H889:AL889,"TVD",H893:AL893,"&gt;=6.5",H891:AL891,"&gt;=3.5"))*0.5</f>
        <v>0</v>
      </c>
      <c r="CE889" s="266">
        <f>(COUNTIFS(H889:AL889,"PD",H894:AL894,"&gt;=10"))*0.5</f>
        <v>0</v>
      </c>
      <c r="CF889" s="266">
        <f>(COUNTIFS(H889:AL889,"PDD",H894:AL894,"&gt;=3.5",H895:AL895,"&gt;=6.5")+COUNTIFS(H889:AL889,"PH",H895:AL895,"&gt;=0.5",H894:AL894,"&gt;=1.5")+COUNTIFS(H889:AL889,"PM",H895:AL895,"&gt;=0.5",H894:AL894,"&gt;=1.5"))*0.5</f>
        <v>0</v>
      </c>
      <c r="CG889" s="266">
        <f>(COUNTIFS(H889:AL889,"DS",H890:AL890,"&gt;=2")+COUNTIFS(H889:AL889,"AL/DS",H890:AL890,"&gt;=2"))*0.5-IF(CN889="VP",COUNTIFS($H$16:$AL$16,"SAT",H889:AL889,"DS",H890:AL890,"&gt;=2"))*0.5</f>
        <v>4</v>
      </c>
      <c r="CH889" s="266">
        <f>(COUNTIFS(H889:AL889,"NS",H891:AL891,"&gt;=0.5",H890:AL890,"&gt;=1.5")+COUNTIFS(H889:AL889,"AL/NS",H891:AL891,"&gt;=0.5",H890:AL890,"&gt;=1.5")+COUNTIFS(H889:AL889,"NHD",H891:AL891,"&gt;=4.5",H894:AL894,"&gt;=2",H890:AL890,"&gt;=1.5"))*0.5</f>
        <v>0</v>
      </c>
      <c r="CI889" s="266">
        <f>(COUNTIF(H891:AL891,"&gt;=10")+COUNTIFS(H889:AL889,"MD",H891:AL891,"&gt;=2")-COUNTIFS(H889:AL889,"TV",H891:AL891,"&gt;=10"))*0.5</f>
        <v>0.5</v>
      </c>
      <c r="CJ889" s="266">
        <f>(COUNTIFS(H889:AL889,"D",H893:AL893,"&gt;=6.5",H891:AL891,"&gt;=3.5"))*0.5</f>
        <v>0</v>
      </c>
      <c r="CK889" s="266">
        <f>(COUNTIF(H894:AL894,"&gt;=10")-COUNTIFS(H889:AL889,"PD",H894:AL894,"&gt;=10"))*0.5</f>
        <v>0</v>
      </c>
      <c r="CL889" s="265">
        <f>(COUNTIFS(H889:AL889,"NHD",H894:AL894,"&gt;=3.5",H895:AL895,"&gt;=6.5")+COUNTIFS(H889:AL889,"BH",H894:AL894,"&gt;=1.5",H895:AL895,"&gt;=0.5")+COUNTIFS(H889:AL889,"BM",H894:AL894,"&gt;=1.5",H895:AL895,"&gt;=0.5")+COUNTIFS(H889:AL889,"D",H894:AL894,"&gt;=1.5",H895:AL895,"&gt;=0.5"))*0.5</f>
        <v>0</v>
      </c>
      <c r="CM889" s="272"/>
      <c r="CN889" s="264" t="s">
        <v>723</v>
      </c>
      <c r="CO889" s="183">
        <f t="shared" ref="CO889" si="331">+AM889+AN889+AO889+AP889+AQ889+AR889+AS889+AU889+BG889</f>
        <v>26</v>
      </c>
      <c r="CP889" s="225">
        <f>+SUM(I890:I895)-I896</f>
        <v>0</v>
      </c>
      <c r="CQ889" s="225">
        <f>+SUM(J890:J895)-J896</f>
        <v>2.5</v>
      </c>
      <c r="CR889" s="225">
        <f>+SUM(K890:K895)-K896</f>
        <v>2.5</v>
      </c>
      <c r="CS889" s="182"/>
      <c r="CT889" s="182"/>
      <c r="CU889" s="182"/>
      <c r="CV889" s="182"/>
      <c r="CW889" s="182"/>
      <c r="CX889" s="182"/>
      <c r="CY889" s="182"/>
      <c r="CZ889" s="182"/>
      <c r="DA889" s="182"/>
    </row>
    <row r="890" spans="1:105" s="120" customFormat="1" ht="15" customHeight="1">
      <c r="A890" s="228"/>
      <c r="B890" s="277"/>
      <c r="C890" s="280"/>
      <c r="D890" s="237"/>
      <c r="E890" s="237"/>
      <c r="F890" s="242" t="s">
        <v>82</v>
      </c>
      <c r="G890" s="121">
        <v>1.5</v>
      </c>
      <c r="H890" s="83"/>
      <c r="I890" s="83"/>
      <c r="J890" s="83">
        <v>2.5</v>
      </c>
      <c r="K890" s="83">
        <v>2.5</v>
      </c>
      <c r="L890" s="83">
        <v>2.5</v>
      </c>
      <c r="M890" s="83">
        <v>2.5</v>
      </c>
      <c r="N890" s="83">
        <v>2</v>
      </c>
      <c r="O890" s="83"/>
      <c r="P890" s="83"/>
      <c r="Q890" s="83"/>
      <c r="R890" s="83">
        <v>2</v>
      </c>
      <c r="S890" s="83">
        <v>2.5</v>
      </c>
      <c r="T890" s="83">
        <v>2</v>
      </c>
      <c r="U890" s="83"/>
      <c r="V890" s="83"/>
      <c r="W890" s="83"/>
      <c r="X890" s="83"/>
      <c r="Y890" s="83"/>
      <c r="Z890" s="83"/>
      <c r="AA890" s="83"/>
      <c r="AB890" s="83"/>
      <c r="AC890" s="79"/>
      <c r="AD890" s="79"/>
      <c r="AE890" s="79"/>
      <c r="AF890" s="79"/>
      <c r="AG890" s="79"/>
      <c r="AH890" s="79"/>
      <c r="AI890" s="79"/>
      <c r="AJ890" s="79"/>
      <c r="AK890" s="79"/>
      <c r="AL890" s="79"/>
      <c r="AM890" s="240"/>
      <c r="AN890" s="240"/>
      <c r="AO890" s="240"/>
      <c r="AP890" s="240"/>
      <c r="AQ890" s="240"/>
      <c r="AR890" s="240"/>
      <c r="AS890" s="240"/>
      <c r="AT890" s="256"/>
      <c r="AU890" s="256"/>
      <c r="AV890" s="259"/>
      <c r="AW890" s="259"/>
      <c r="AX890" s="256"/>
      <c r="AY890" s="256"/>
      <c r="AZ890" s="256"/>
      <c r="BA890" s="256"/>
      <c r="BB890" s="256"/>
      <c r="BC890" s="256"/>
      <c r="BD890" s="256"/>
      <c r="BE890" s="256"/>
      <c r="BF890" s="256"/>
      <c r="BG890" s="256"/>
      <c r="BH890" s="256"/>
      <c r="BI890" s="256"/>
      <c r="BJ890" s="256"/>
      <c r="BK890" s="256"/>
      <c r="BL890" s="262"/>
      <c r="BM890" s="262"/>
      <c r="BN890" s="262"/>
      <c r="BO890" s="262"/>
      <c r="BP890" s="262"/>
      <c r="BQ890" s="262"/>
      <c r="BR890" s="270"/>
      <c r="BS890" s="270"/>
      <c r="BT890" s="270"/>
      <c r="BU890" s="270"/>
      <c r="BV890" s="270"/>
      <c r="BW890" s="270"/>
      <c r="BX890" s="256"/>
      <c r="BY890" s="256"/>
      <c r="BZ890" s="256"/>
      <c r="CA890" s="267"/>
      <c r="CB890" s="267"/>
      <c r="CC890" s="274"/>
      <c r="CD890" s="267"/>
      <c r="CE890" s="267"/>
      <c r="CF890" s="267"/>
      <c r="CG890" s="267"/>
      <c r="CH890" s="267"/>
      <c r="CI890" s="267"/>
      <c r="CJ890" s="267"/>
      <c r="CK890" s="267"/>
      <c r="CL890" s="265"/>
      <c r="CM890" s="272"/>
      <c r="CN890" s="264"/>
      <c r="CO890" s="183"/>
      <c r="CP890" s="226"/>
      <c r="CQ890" s="226"/>
      <c r="CR890" s="226"/>
      <c r="CS890" s="182"/>
      <c r="CT890" s="182"/>
      <c r="CU890" s="182"/>
      <c r="CV890" s="182"/>
      <c r="CW890" s="182"/>
      <c r="CX890" s="182"/>
      <c r="CY890" s="182"/>
      <c r="CZ890" s="182"/>
      <c r="DA890" s="182"/>
    </row>
    <row r="891" spans="1:105" s="120" customFormat="1" ht="15" customHeight="1">
      <c r="A891" s="228"/>
      <c r="B891" s="277"/>
      <c r="C891" s="280"/>
      <c r="D891" s="237"/>
      <c r="E891" s="237"/>
      <c r="F891" s="243"/>
      <c r="G891" s="122">
        <v>2</v>
      </c>
      <c r="H891" s="84"/>
      <c r="I891" s="84"/>
      <c r="J891" s="84"/>
      <c r="K891" s="84"/>
      <c r="L891" s="84"/>
      <c r="M891" s="84"/>
      <c r="N891" s="84"/>
      <c r="O891" s="84">
        <v>10.5</v>
      </c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240"/>
      <c r="AN891" s="240"/>
      <c r="AO891" s="240"/>
      <c r="AP891" s="240"/>
      <c r="AQ891" s="240"/>
      <c r="AR891" s="240"/>
      <c r="AS891" s="240"/>
      <c r="AT891" s="256"/>
      <c r="AU891" s="256"/>
      <c r="AV891" s="259"/>
      <c r="AW891" s="259"/>
      <c r="AX891" s="256"/>
      <c r="AY891" s="256"/>
      <c r="AZ891" s="256"/>
      <c r="BA891" s="256"/>
      <c r="BB891" s="256"/>
      <c r="BC891" s="256"/>
      <c r="BD891" s="256"/>
      <c r="BE891" s="256"/>
      <c r="BF891" s="256"/>
      <c r="BG891" s="256"/>
      <c r="BH891" s="256"/>
      <c r="BI891" s="256"/>
      <c r="BJ891" s="256"/>
      <c r="BK891" s="256"/>
      <c r="BL891" s="262"/>
      <c r="BM891" s="262"/>
      <c r="BN891" s="262"/>
      <c r="BO891" s="262"/>
      <c r="BP891" s="262"/>
      <c r="BQ891" s="262"/>
      <c r="BR891" s="270"/>
      <c r="BS891" s="270"/>
      <c r="BT891" s="270"/>
      <c r="BU891" s="270"/>
      <c r="BV891" s="270"/>
      <c r="BW891" s="270"/>
      <c r="BX891" s="256"/>
      <c r="BY891" s="256"/>
      <c r="BZ891" s="256"/>
      <c r="CA891" s="267"/>
      <c r="CB891" s="267"/>
      <c r="CC891" s="274"/>
      <c r="CD891" s="267"/>
      <c r="CE891" s="267"/>
      <c r="CF891" s="267"/>
      <c r="CG891" s="267"/>
      <c r="CH891" s="267"/>
      <c r="CI891" s="267"/>
      <c r="CJ891" s="267"/>
      <c r="CK891" s="267"/>
      <c r="CL891" s="265"/>
      <c r="CM891" s="272"/>
      <c r="CN891" s="264"/>
      <c r="CO891" s="183"/>
      <c r="CP891" s="226"/>
      <c r="CQ891" s="226"/>
      <c r="CR891" s="226"/>
      <c r="CS891" s="182"/>
      <c r="CT891" s="182"/>
      <c r="CU891" s="182"/>
      <c r="CV891" s="182"/>
      <c r="CW891" s="182"/>
      <c r="CX891" s="182"/>
      <c r="CY891" s="182"/>
      <c r="CZ891" s="182"/>
      <c r="DA891" s="182"/>
    </row>
    <row r="892" spans="1:105" s="120" customFormat="1" ht="15" customHeight="1">
      <c r="A892" s="228"/>
      <c r="B892" s="277"/>
      <c r="C892" s="280"/>
      <c r="D892" s="237"/>
      <c r="E892" s="237"/>
      <c r="F892" s="243"/>
      <c r="G892" s="122">
        <v>2.1</v>
      </c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240"/>
      <c r="AN892" s="240"/>
      <c r="AO892" s="240"/>
      <c r="AP892" s="240"/>
      <c r="AQ892" s="240"/>
      <c r="AR892" s="240"/>
      <c r="AS892" s="240"/>
      <c r="AT892" s="256"/>
      <c r="AU892" s="256"/>
      <c r="AV892" s="259"/>
      <c r="AW892" s="259"/>
      <c r="AX892" s="256"/>
      <c r="AY892" s="256"/>
      <c r="AZ892" s="256"/>
      <c r="BA892" s="256"/>
      <c r="BB892" s="256"/>
      <c r="BC892" s="256"/>
      <c r="BD892" s="256"/>
      <c r="BE892" s="256"/>
      <c r="BF892" s="256"/>
      <c r="BG892" s="256"/>
      <c r="BH892" s="256"/>
      <c r="BI892" s="256"/>
      <c r="BJ892" s="256"/>
      <c r="BK892" s="256"/>
      <c r="BL892" s="262"/>
      <c r="BM892" s="262"/>
      <c r="BN892" s="262"/>
      <c r="BO892" s="262"/>
      <c r="BP892" s="262"/>
      <c r="BQ892" s="262"/>
      <c r="BR892" s="270"/>
      <c r="BS892" s="270"/>
      <c r="BT892" s="270"/>
      <c r="BU892" s="270"/>
      <c r="BV892" s="270"/>
      <c r="BW892" s="270"/>
      <c r="BX892" s="256"/>
      <c r="BY892" s="256"/>
      <c r="BZ892" s="256"/>
      <c r="CA892" s="267"/>
      <c r="CB892" s="267"/>
      <c r="CC892" s="274"/>
      <c r="CD892" s="267"/>
      <c r="CE892" s="267"/>
      <c r="CF892" s="267"/>
      <c r="CG892" s="267"/>
      <c r="CH892" s="267"/>
      <c r="CI892" s="267"/>
      <c r="CJ892" s="267"/>
      <c r="CK892" s="267"/>
      <c r="CL892" s="265"/>
      <c r="CM892" s="272"/>
      <c r="CN892" s="264"/>
      <c r="CO892" s="183"/>
      <c r="CP892" s="226"/>
      <c r="CQ892" s="226"/>
      <c r="CR892" s="226"/>
      <c r="CS892" s="182"/>
      <c r="CT892" s="182"/>
      <c r="CU892" s="182"/>
      <c r="CV892" s="182"/>
      <c r="CW892" s="182"/>
      <c r="CX892" s="182"/>
      <c r="CY892" s="182"/>
      <c r="CZ892" s="182"/>
      <c r="DA892" s="182"/>
    </row>
    <row r="893" spans="1:105" s="120" customFormat="1" ht="15" customHeight="1">
      <c r="A893" s="228"/>
      <c r="B893" s="277"/>
      <c r="C893" s="280"/>
      <c r="D893" s="237"/>
      <c r="E893" s="237"/>
      <c r="F893" s="243"/>
      <c r="G893" s="122">
        <v>2.7</v>
      </c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240"/>
      <c r="AN893" s="240"/>
      <c r="AO893" s="240"/>
      <c r="AP893" s="240"/>
      <c r="AQ893" s="240"/>
      <c r="AR893" s="240"/>
      <c r="AS893" s="240"/>
      <c r="AT893" s="256"/>
      <c r="AU893" s="256"/>
      <c r="AV893" s="259"/>
      <c r="AW893" s="259"/>
      <c r="AX893" s="256"/>
      <c r="AY893" s="256"/>
      <c r="AZ893" s="256"/>
      <c r="BA893" s="256"/>
      <c r="BB893" s="256"/>
      <c r="BC893" s="256"/>
      <c r="BD893" s="256"/>
      <c r="BE893" s="256"/>
      <c r="BF893" s="256"/>
      <c r="BG893" s="256"/>
      <c r="BH893" s="256"/>
      <c r="BI893" s="256"/>
      <c r="BJ893" s="256"/>
      <c r="BK893" s="256"/>
      <c r="BL893" s="262"/>
      <c r="BM893" s="262"/>
      <c r="BN893" s="262"/>
      <c r="BO893" s="262"/>
      <c r="BP893" s="262"/>
      <c r="BQ893" s="262"/>
      <c r="BR893" s="270"/>
      <c r="BS893" s="270"/>
      <c r="BT893" s="270"/>
      <c r="BU893" s="270"/>
      <c r="BV893" s="270"/>
      <c r="BW893" s="270"/>
      <c r="BX893" s="256"/>
      <c r="BY893" s="256"/>
      <c r="BZ893" s="256"/>
      <c r="CA893" s="267"/>
      <c r="CB893" s="267"/>
      <c r="CC893" s="274"/>
      <c r="CD893" s="267"/>
      <c r="CE893" s="267"/>
      <c r="CF893" s="267"/>
      <c r="CG893" s="267"/>
      <c r="CH893" s="267"/>
      <c r="CI893" s="267"/>
      <c r="CJ893" s="267"/>
      <c r="CK893" s="267"/>
      <c r="CL893" s="265"/>
      <c r="CM893" s="272"/>
      <c r="CN893" s="264"/>
      <c r="CO893" s="183"/>
      <c r="CP893" s="226"/>
      <c r="CQ893" s="226"/>
      <c r="CR893" s="226"/>
      <c r="CS893" s="182"/>
      <c r="CT893" s="182"/>
      <c r="CU893" s="182"/>
      <c r="CV893" s="182"/>
      <c r="CW893" s="182"/>
      <c r="CX893" s="182"/>
      <c r="CY893" s="182"/>
      <c r="CZ893" s="182"/>
      <c r="DA893" s="182"/>
    </row>
    <row r="894" spans="1:105" s="120" customFormat="1" ht="15" customHeight="1">
      <c r="A894" s="228"/>
      <c r="B894" s="277"/>
      <c r="C894" s="280"/>
      <c r="D894" s="237"/>
      <c r="E894" s="237"/>
      <c r="F894" s="243"/>
      <c r="G894" s="122">
        <v>3</v>
      </c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240"/>
      <c r="AN894" s="240"/>
      <c r="AO894" s="240"/>
      <c r="AP894" s="240"/>
      <c r="AQ894" s="240"/>
      <c r="AR894" s="240"/>
      <c r="AS894" s="240"/>
      <c r="AT894" s="256"/>
      <c r="AU894" s="256"/>
      <c r="AV894" s="259"/>
      <c r="AW894" s="259"/>
      <c r="AX894" s="256"/>
      <c r="AY894" s="256"/>
      <c r="AZ894" s="256"/>
      <c r="BA894" s="256"/>
      <c r="BB894" s="256"/>
      <c r="BC894" s="256"/>
      <c r="BD894" s="256"/>
      <c r="BE894" s="256"/>
      <c r="BF894" s="256"/>
      <c r="BG894" s="256"/>
      <c r="BH894" s="256"/>
      <c r="BI894" s="256"/>
      <c r="BJ894" s="256"/>
      <c r="BK894" s="256"/>
      <c r="BL894" s="262"/>
      <c r="BM894" s="262"/>
      <c r="BN894" s="262"/>
      <c r="BO894" s="262"/>
      <c r="BP894" s="262"/>
      <c r="BQ894" s="262"/>
      <c r="BR894" s="270"/>
      <c r="BS894" s="270"/>
      <c r="BT894" s="270"/>
      <c r="BU894" s="270"/>
      <c r="BV894" s="270"/>
      <c r="BW894" s="270"/>
      <c r="BX894" s="256"/>
      <c r="BY894" s="256"/>
      <c r="BZ894" s="256"/>
      <c r="CA894" s="267"/>
      <c r="CB894" s="267"/>
      <c r="CC894" s="274"/>
      <c r="CD894" s="267"/>
      <c r="CE894" s="267"/>
      <c r="CF894" s="267"/>
      <c r="CG894" s="267"/>
      <c r="CH894" s="267"/>
      <c r="CI894" s="267"/>
      <c r="CJ894" s="267"/>
      <c r="CK894" s="267"/>
      <c r="CL894" s="265"/>
      <c r="CM894" s="272"/>
      <c r="CN894" s="264"/>
      <c r="CO894" s="183"/>
      <c r="CP894" s="226"/>
      <c r="CQ894" s="226"/>
      <c r="CR894" s="226"/>
      <c r="CS894" s="182"/>
      <c r="CT894" s="182"/>
      <c r="CU894" s="182"/>
      <c r="CV894" s="182"/>
      <c r="CW894" s="182"/>
      <c r="CX894" s="182"/>
      <c r="CY894" s="182"/>
      <c r="CZ894" s="182"/>
      <c r="DA894" s="182"/>
    </row>
    <row r="895" spans="1:105" s="120" customFormat="1" ht="15" customHeight="1">
      <c r="A895" s="228"/>
      <c r="B895" s="277"/>
      <c r="C895" s="280"/>
      <c r="D895" s="237"/>
      <c r="E895" s="237"/>
      <c r="F895" s="244"/>
      <c r="G895" s="123">
        <v>3.9</v>
      </c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1"/>
      <c r="AD895" s="81"/>
      <c r="AE895" s="81"/>
      <c r="AF895" s="81"/>
      <c r="AG895" s="81"/>
      <c r="AH895" s="81"/>
      <c r="AI895" s="81"/>
      <c r="AJ895" s="81"/>
      <c r="AK895" s="81"/>
      <c r="AL895" s="81"/>
      <c r="AM895" s="240"/>
      <c r="AN895" s="240"/>
      <c r="AO895" s="240"/>
      <c r="AP895" s="240"/>
      <c r="AQ895" s="240"/>
      <c r="AR895" s="240"/>
      <c r="AS895" s="240"/>
      <c r="AT895" s="256"/>
      <c r="AU895" s="256"/>
      <c r="AV895" s="259"/>
      <c r="AW895" s="259"/>
      <c r="AX895" s="256"/>
      <c r="AY895" s="256"/>
      <c r="AZ895" s="256"/>
      <c r="BA895" s="256"/>
      <c r="BB895" s="256"/>
      <c r="BC895" s="256"/>
      <c r="BD895" s="256"/>
      <c r="BE895" s="256"/>
      <c r="BF895" s="256"/>
      <c r="BG895" s="256"/>
      <c r="BH895" s="256"/>
      <c r="BI895" s="256"/>
      <c r="BJ895" s="256"/>
      <c r="BK895" s="256"/>
      <c r="BL895" s="262"/>
      <c r="BM895" s="262"/>
      <c r="BN895" s="262"/>
      <c r="BO895" s="262"/>
      <c r="BP895" s="262"/>
      <c r="BQ895" s="262"/>
      <c r="BR895" s="270"/>
      <c r="BS895" s="270"/>
      <c r="BT895" s="270"/>
      <c r="BU895" s="270"/>
      <c r="BV895" s="270"/>
      <c r="BW895" s="270"/>
      <c r="BX895" s="256"/>
      <c r="BY895" s="256"/>
      <c r="BZ895" s="256"/>
      <c r="CA895" s="267"/>
      <c r="CB895" s="267"/>
      <c r="CC895" s="274"/>
      <c r="CD895" s="267"/>
      <c r="CE895" s="267"/>
      <c r="CF895" s="267"/>
      <c r="CG895" s="267"/>
      <c r="CH895" s="267"/>
      <c r="CI895" s="267"/>
      <c r="CJ895" s="267"/>
      <c r="CK895" s="267"/>
      <c r="CL895" s="265"/>
      <c r="CM895" s="272"/>
      <c r="CN895" s="264"/>
      <c r="CO895" s="183"/>
      <c r="CP895" s="226"/>
      <c r="CQ895" s="226"/>
      <c r="CR895" s="226"/>
      <c r="CS895" s="182"/>
      <c r="CT895" s="182"/>
      <c r="CU895" s="182"/>
      <c r="CV895" s="182"/>
      <c r="CW895" s="182"/>
      <c r="CX895" s="182"/>
      <c r="CY895" s="182"/>
      <c r="CZ895" s="182"/>
      <c r="DA895" s="182"/>
    </row>
    <row r="896" spans="1:105" s="120" customFormat="1" ht="15" customHeight="1" thickBot="1">
      <c r="A896" s="229"/>
      <c r="B896" s="278"/>
      <c r="C896" s="281"/>
      <c r="D896" s="238"/>
      <c r="E896" s="238"/>
      <c r="F896" s="245" t="s">
        <v>83</v>
      </c>
      <c r="G896" s="246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>
        <v>1</v>
      </c>
      <c r="X896" s="82"/>
      <c r="Y896" s="82"/>
      <c r="Z896" s="82"/>
      <c r="AA896" s="82"/>
      <c r="AB896" s="82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241"/>
      <c r="AN896" s="241"/>
      <c r="AO896" s="241"/>
      <c r="AP896" s="241"/>
      <c r="AQ896" s="241"/>
      <c r="AR896" s="241"/>
      <c r="AS896" s="241"/>
      <c r="AT896" s="257"/>
      <c r="AU896" s="257"/>
      <c r="AV896" s="260"/>
      <c r="AW896" s="260"/>
      <c r="AX896" s="257"/>
      <c r="AY896" s="257"/>
      <c r="AZ896" s="257"/>
      <c r="BA896" s="257"/>
      <c r="BB896" s="257"/>
      <c r="BC896" s="257"/>
      <c r="BD896" s="257"/>
      <c r="BE896" s="257"/>
      <c r="BF896" s="257"/>
      <c r="BG896" s="257"/>
      <c r="BH896" s="257"/>
      <c r="BI896" s="257"/>
      <c r="BJ896" s="257"/>
      <c r="BK896" s="257"/>
      <c r="BL896" s="263"/>
      <c r="BM896" s="263"/>
      <c r="BN896" s="263"/>
      <c r="BO896" s="263"/>
      <c r="BP896" s="263"/>
      <c r="BQ896" s="263"/>
      <c r="BR896" s="271"/>
      <c r="BS896" s="271"/>
      <c r="BT896" s="271"/>
      <c r="BU896" s="271"/>
      <c r="BV896" s="271"/>
      <c r="BW896" s="271"/>
      <c r="BX896" s="257"/>
      <c r="BY896" s="257"/>
      <c r="BZ896" s="257"/>
      <c r="CA896" s="268"/>
      <c r="CB896" s="268"/>
      <c r="CC896" s="275"/>
      <c r="CD896" s="268"/>
      <c r="CE896" s="268"/>
      <c r="CF896" s="268"/>
      <c r="CG896" s="268"/>
      <c r="CH896" s="268"/>
      <c r="CI896" s="268"/>
      <c r="CJ896" s="268"/>
      <c r="CK896" s="268"/>
      <c r="CL896" s="265"/>
      <c r="CM896" s="272"/>
      <c r="CN896" s="264"/>
      <c r="CO896" s="183"/>
      <c r="CP896" s="226"/>
      <c r="CQ896" s="226"/>
      <c r="CR896" s="226"/>
      <c r="CS896" s="182"/>
      <c r="CT896" s="182"/>
      <c r="CU896" s="182"/>
      <c r="CV896" s="182"/>
      <c r="CW896" s="182"/>
      <c r="CX896" s="182"/>
      <c r="CY896" s="182"/>
      <c r="CZ896" s="182"/>
      <c r="DA896" s="182"/>
    </row>
    <row r="897" spans="1:105" s="120" customFormat="1" ht="15" customHeight="1">
      <c r="A897" s="227">
        <f t="shared" ref="A897" si="332">A889+1</f>
        <v>111</v>
      </c>
      <c r="B897" s="276" t="s">
        <v>620</v>
      </c>
      <c r="C897" s="279" t="s">
        <v>621</v>
      </c>
      <c r="D897" s="236">
        <v>44085</v>
      </c>
      <c r="E897" s="236" t="s">
        <v>1201</v>
      </c>
      <c r="F897" s="253" t="s">
        <v>80</v>
      </c>
      <c r="G897" s="254"/>
      <c r="H897" s="82" t="s">
        <v>69</v>
      </c>
      <c r="I897" s="82"/>
      <c r="J897" s="82" t="s">
        <v>67</v>
      </c>
      <c r="K897" s="82" t="s">
        <v>60</v>
      </c>
      <c r="L897" s="82" t="s">
        <v>60</v>
      </c>
      <c r="M897" s="82" t="s">
        <v>60</v>
      </c>
      <c r="N897" s="82" t="s">
        <v>60</v>
      </c>
      <c r="O897" s="82"/>
      <c r="P897" s="82" t="s">
        <v>60</v>
      </c>
      <c r="Q897" s="82" t="s">
        <v>60</v>
      </c>
      <c r="R897" s="82" t="s">
        <v>60</v>
      </c>
      <c r="S897" s="82" t="s">
        <v>60</v>
      </c>
      <c r="T897" s="82" t="s">
        <v>60</v>
      </c>
      <c r="U897" s="82" t="s">
        <v>60</v>
      </c>
      <c r="V897" s="82"/>
      <c r="W897" s="82" t="s">
        <v>61</v>
      </c>
      <c r="X897" s="82" t="s">
        <v>61</v>
      </c>
      <c r="Y897" s="82" t="s">
        <v>67</v>
      </c>
      <c r="Z897" s="82" t="s">
        <v>61</v>
      </c>
      <c r="AA897" s="82" t="s">
        <v>61</v>
      </c>
      <c r="AB897" s="82" t="s">
        <v>61</v>
      </c>
      <c r="AC897" s="82"/>
      <c r="AD897" s="82" t="s">
        <v>61</v>
      </c>
      <c r="AE897" s="82" t="s">
        <v>61</v>
      </c>
      <c r="AF897" s="82" t="s">
        <v>61</v>
      </c>
      <c r="AG897" s="82" t="s">
        <v>61</v>
      </c>
      <c r="AH897" s="82" t="s">
        <v>61</v>
      </c>
      <c r="AI897" s="82" t="s">
        <v>1471</v>
      </c>
      <c r="AJ897" s="82"/>
      <c r="AK897" s="82" t="s">
        <v>60</v>
      </c>
      <c r="AL897" s="82" t="s">
        <v>60</v>
      </c>
      <c r="AM897" s="239">
        <f>COUNTIF(H897:AL897,"PH")+COUNTIF(H897:AL897,"PH/L")+COUNTIF(H897:AL897,"PM")</f>
        <v>0</v>
      </c>
      <c r="AN897" s="239">
        <f>COUNTIF(H897:AL897,"PD")+COUNTIF(H897:AL897,"PDD")+COUNTIF(H897:AL897,"P/DS")/2+COUNTIF(H897:AL897,"PMD")</f>
        <v>0</v>
      </c>
      <c r="AO897" s="239">
        <f>COUNTIF(H897:AL897,"PN")+COUNTIF(H897:AL897,"P/NS")/2+COUNTIF(H897:AL897,"PH")+COUNTIF(H897:AL897,"PH/F")/2+COUNTIF(H897:AL897,"PH/L")/2+COUNTIF(H897:AL897,"PM")</f>
        <v>0</v>
      </c>
      <c r="AP897" s="239">
        <f>COUNTIF(H897:AL897,"BH")+COUNTIF(H897:AL897,"AL/BL")+COUNTIF(H897:AL897,"UL/BL")+COUNTIF(H897:AL897,"BM")</f>
        <v>0</v>
      </c>
      <c r="AQ897" s="239">
        <f>COUNTIF(H897:AL897,"DS")+COUNTIF(H897:AL897,"AL/DS")/2+COUNTIF(H897:AL897,"UL/DS")/2+COUNTIF(H897:AL897,"CT")+COUNTIF(H897:AL897,"MD")</f>
        <v>12.5</v>
      </c>
      <c r="AR897" s="239">
        <f>COUNTIF(H897:AL897,"NS")+COUNTIF(H897:AL897,"AL/NS")/2+COUNTIF(H897:AL897,"UL/NS")/2+COUNTIF(H897:AL897,"BH")+COUNTIF(H897:AL897,"AL/BF")/2+COUNTIF(H897:AL897,"AL/BL")/2+COUNTIF(H897:AL897,"UL/BL")/2+COUNTIF(H897:AL897,"UL/BF")/2+COUNTIF(H897:AL897,"BM")</f>
        <v>10</v>
      </c>
      <c r="AS897" s="239">
        <f>COUNTIF(H897:AL897,"AL")+COUNTIF(H897:AL897,"AL/DS")/2+COUNTIF(H897:AL897,"AL/NS")/2+COUNTIF(H897:AL897,"NH")+COUNTIF(H897:AL897,"SL")+COUNTIF(H897:AL897,"NHD")+COUNTIF(H897:AL897,"B")+COUNTIF(H897:AL897,"HL")+COUNTIF(H897:AL897,"AL/BF")/2+COUNTIF(H897:AL897,"AL/BL")/2</f>
        <v>3</v>
      </c>
      <c r="AT897" s="255">
        <f>COUNTIF(H897:AL897,"PD")+COUNTIF(H897:AL897,"PN")+COUNTIF(H897:AL897,"P/DS")/2+COUNTIF(H897:AL897,"P/NS")/2+COUNTIF(H897:AL897,"DS")+COUNTIF(H897:AL897,"NS")+COUNTIF(H897:AL897,"AL")+COUNTIF(H897:AL897,"AL/DS")+COUNTIF(H897:AL897,"AL/NS")+COUNTIF(H897:AL897,"NH")+COUNTIF(H897:AL897,"SL")+COUNTIF(H897:AL897,"UL/DS")/2+COUNTIF(H897:AL897,"UL/NS")/2+COUNTIF(H897:AL897,"CT")+COUNTIF(H897:AL897,"NHD")+COUNTIF(H897:AL897,"PDD")+COUNTIF(H897:AL897,"B")+COUNTIF(H897:AL897,"HL")+COUNTIF(H897:AL897,"PH")+COUNTIF(H897:AL897,"BH")+COUNTIF(H897:AL897,"AL/BF")+COUNTIF(H897:AL897,"AL/BL")+COUNTIF(H897:AL897,"UL/BF")/2+COUNTIF(H897:AL897,"UL/BL")/2+COUNTIF(H897:AL897,"PH/F")/2+COUNTIF(H897:AL897,"PH/L")/2+COUNTIF(H897:AL897,"MD")+COUNTIF(H897:AL897,"PMD")+COUNTIF(H897:AL897,"PM")+COUNTIF(H897:AL897,"BM")</f>
        <v>25.5</v>
      </c>
      <c r="AU897" s="255">
        <f>COUNTIF(H897:AL897,"P/DS")/2+COUNTIF(H897:AL897,"P/NS")/2+COUNTIF(H897:AL897,"IL")+COUNTIF(H897:AL897,"NL")+COUNTIF(H897:AL897,"UL")+COUNTIF(H897:AL897,"UL/DS")/2+COUNTIF(H897:AL897,"UL/NS")/2+COUNTIF(H897:AL897,"KT")+COUNTIF(H897:AL897,"UL/BF")/2+COUNTIF(H897:AL897,"UL/BL")/2+COUNTIF(H897:AL897,"PH/F")/2+COUNTIF(H897:AL897,"PH/L")/2+COUNTIF(H897:AL897,"NB")</f>
        <v>0.5</v>
      </c>
      <c r="AV897" s="258">
        <f>COUNTIF(H897:AL897,"PN")+COUNTIF(H897:AL897,"TVD")+COUNTIF(H897:AL897,"PH")+COUNTIF(H897:AL897,"PM")+COUNTIF(H897:AL897,"PDD")-COUNTIFS(H897:AL897,"PN",H904:AL904,"&gt;=3")-COUNTIFS(H897:AL897,"PM",H904:AL904,"&gt;=3")</f>
        <v>0</v>
      </c>
      <c r="AW897" s="258">
        <f>COUNTIF(H897:AL897,"NS")+COUNTIF(H897:AL897,"D")+COUNTIF(H897:AL897,"BH")+COUNTIF(H897:AL897,"NHD")+COUNTIF(H897:AL897,"BM")-COUNTIFS(H897:AL897,"NS",H904:AL904,"&gt;=3")-COUNTIFS(H897:AL897,"BH",H904:AL904,"&gt;=3")-COUNTIFS(H897:AL897,"BM",H904:AL904,"&gt;=3")</f>
        <v>10</v>
      </c>
      <c r="AX897" s="255">
        <f>COUNTIF(H897:AL897,"AL")+COUNTIF(H897:AL897,"AL/DS")/2+COUNTIF(H897:AL897,"AL/NS")/2+COUNTIF(H897:AL897,"AL/BF")+COUNTIF(H897:AL897,"AL/BL")/2</f>
        <v>2</v>
      </c>
      <c r="AY897" s="255">
        <f>COUNTIF(H897:AL897,"SL")</f>
        <v>0</v>
      </c>
      <c r="AZ897" s="255">
        <f>COUNTIF(H897:AL897,"NH")</f>
        <v>1</v>
      </c>
      <c r="BA897" s="255">
        <f>COUNTIF(H897:AL897,"HL")</f>
        <v>0</v>
      </c>
      <c r="BB897" s="255">
        <f>COUNTIF(G897:AL897,"P/DS")/2+COUNTIF(G897:AL897,"P/NS")/2+COUNTIF(G897:AL897,"UL")+COUNTIF(G897:AL897,"UL/DS")/2+COUNTIF(G897:AL897,"UL/NS")/2+COUNTIF(G897:AL897,"UL/BL")/2+COUNTIF(G897:AL897,"UL/BF")/2+COUNTIF(G897:AL897,"PH/F")/2+COUNTIF(G897:AL897,"PH/L")/2</f>
        <v>0.5</v>
      </c>
      <c r="BC897" s="255">
        <f>COUNTIF(H897:AL897,"NB")</f>
        <v>0</v>
      </c>
      <c r="BD897" s="255">
        <f>COUNTIF(H897:AL897,"NL")</f>
        <v>0</v>
      </c>
      <c r="BE897" s="255">
        <f>COUNTIF(H897:AL897,"IL")</f>
        <v>0</v>
      </c>
      <c r="BF897" s="255">
        <f>COUNTIF(H897:AL897,"KT")</f>
        <v>0</v>
      </c>
      <c r="BG897" s="255">
        <f>COUNTIF(H897:AL897,"L70")</f>
        <v>0</v>
      </c>
      <c r="BH897" s="255">
        <f>COUNTIF(H897:AL897,"MD")</f>
        <v>0</v>
      </c>
      <c r="BI897" s="255">
        <f>COUNTIF(H897:AL897,"PMD")</f>
        <v>0</v>
      </c>
      <c r="BJ897" s="255">
        <f>COUNTIF(H897:AL897,"PM")</f>
        <v>0</v>
      </c>
      <c r="BK897" s="255">
        <f>COUNTIF(H897:AL897,"BM")</f>
        <v>0</v>
      </c>
      <c r="BL897" s="261">
        <f>SUMIF(H897:AL897,"PD",H898:AL898)+SUMIF(H897:AL897,"PN",H898:AL898)+SUMIF(H897:AL897,"P/DS",H898:AL898)+SUMIF(H897:AL897,"PN/F",H898:AL898)+SUMIF(H897:AL897,"PN/L",H898:AL898)+SUMIF(H897:AL897,"TV",H898:AL898)+SUMIF(H897:AL897,"TVD",H898:AL898)+SUMIF(H897:AL897,"PDD",H898:AL898)</f>
        <v>0</v>
      </c>
      <c r="BM897" s="261">
        <f>SUMIF(H897:AL897,"PD",H899:AL899)+SUMIF(H897:AL897,"PN",H899:AL899)+SUMIF(H897:AL897,"P/DS",H899:AL899)+SUMIF(H897:AL897,"PN/F",H899:AL899)+SUMIF(H897:AL897,"PN/L",H899:AL899)+SUMIF(H897:AL897,"TV",H899:AL899)+SUMIF(H897:AL897,"TVD",H899:AL899)+SUMIF(H897:AL897,"PDD",H899:AL899)+SUMIF(H897:AL897,"PMD",H899:AL899)</f>
        <v>0</v>
      </c>
      <c r="BN897" s="261">
        <f>SUMIF(H897:AL897,"PD",H900:AL900)+SUMIF(H897:AL897,"PN",H900:AL900)+SUMIF(H897:AL897,"P/DS",H900:AL900)+SUMIF(H897:AL897,"PN/F",H900:AL900)+SUMIF(H897:AL897,"PN/L",H900:AL900)+SUMIF(H897:AL897,"TV",H900:AL900)+SUMIF(H897:AL897,"TVD",H900:AL900)</f>
        <v>0</v>
      </c>
      <c r="BO897" s="261">
        <f>SUMIF(H897:AL897,"PD",H901:AL901)+SUMIF(H897:AL897,"PN",H901:AL901)+SUMIF(H897:AL897,"P/DS",H901:AL901)+SUMIF(H897:AL897,"PN/F",H901:AL901)+SUMIF(H897:AL897,"PN/L",H901:AL901)+SUMIF(H897:AL897,"TV",H901:AL901)+SUMIF(H897:AL897,"TVD",H901:AL901)</f>
        <v>0</v>
      </c>
      <c r="BP897" s="261">
        <f>SUMIF(H897:AL897,"PD",H902:AL902)+SUMIF(H897:AL897,"PN",H902:AL902)+SUMIF(H897:AL897,"P/DS",H902:AL902)+SUMIF(H897:AL897,"PN/F",H902:AL902)+SUMIF(H897:AL897,"PN/L",H902:AL902)+SUMIF(H897:AL897,"TV",H902:AL902)+SUMIF(H897:AL897,"TVD",H902:AL902)+SUMIF(H897:AL897,"PDD",H902:AL902)+SUMIF(H897:AL897,"PH",H902:AL902)+SUMIF(H897:AL897,"PM",H902:AL902)</f>
        <v>0</v>
      </c>
      <c r="BQ897" s="261">
        <f>SUMIF(H897:AL897,"PD",H903:AL903)+SUMIF(H897:AL897,"PN",H903:AL903)+SUMIF(H897:AL897,"P/DS",H903:AL903)+SUMIF(H897:AL897,"PN/F",H903:AL903)+SUMIF(H897:AL897,"PN/L",H903:AL903)+SUMIF(H897:AL897,"TV",H903:AL903)+SUMIF(H897:AL897,"TVD",H903:AL903)+SUMIF(H897:AL897,"PDD",H903:AL903)+SUMIF(H897:AL897,"PH",H903:AL903)+SUMIF(H897:AL897,"PM",H903:AL903)</f>
        <v>0</v>
      </c>
      <c r="BR897" s="269">
        <f>SUM(H898:AL898)-BL897</f>
        <v>24</v>
      </c>
      <c r="BS897" s="269">
        <f>SUM(H899:AL899)-BM897</f>
        <v>10.5</v>
      </c>
      <c r="BT897" s="269">
        <f>SUM(H900:AL900)-BN897</f>
        <v>0</v>
      </c>
      <c r="BU897" s="269">
        <f>SUM(H901:AL901)-BO897</f>
        <v>0</v>
      </c>
      <c r="BV897" s="269">
        <f>SUM(H902:AL902)-BP897</f>
        <v>0</v>
      </c>
      <c r="BW897" s="269">
        <f>SUM(H903:AL903)-BQ897</f>
        <v>0</v>
      </c>
      <c r="BX897" s="255">
        <f>SUMIF(H897:AL897,"PD",H904:AL904)+SUMIF(H897:AL897,"PN",H904:AL904)+SUMIF(H897:AL897,"P/DS",H904:AL904)+SUMIF(H897:AL897,"PN/F",H904:AL904)+SUMIF(H897:AL897,"PN/L",H904:AL904)</f>
        <v>0</v>
      </c>
      <c r="BY897" s="255">
        <f>SUM(H904:AL904)-BX897</f>
        <v>0</v>
      </c>
      <c r="BZ897" s="255">
        <f t="shared" ref="BZ897" si="333">+SUM(BL897:BW904)</f>
        <v>34.5</v>
      </c>
      <c r="CA897" s="266">
        <f>(COUNTIFS(H897:AL897,"PD",H898:AL898,"&gt;=2"))*0.5-IF(CN897="VP",COUNTIFS($H$16:$AL$16,"SAT",H897:AL897,"PD",H898:AL898,"&gt;=2"))*0.5</f>
        <v>0</v>
      </c>
      <c r="CB897" s="266">
        <f>(COUNTIFS(H897:AL897,"PN",H899:AL899,"&gt;=0.5",H898:AL898,"&gt;=1.5"))*0.5+COUNTIFS(H897:AL897,"PDD",H899:AL899,"&gt;=0.5",H898:AL898,"&gt;=1.5")*0.5</f>
        <v>0</v>
      </c>
      <c r="CC897" s="273">
        <f>(COUNTIFS(H897:AL897,"TV",H899:AL899,"&gt;=10"))*0.5+(COUNTIFS(H897:AL897,"PMD",H899:AL899,"&gt;=2"))*0.5</f>
        <v>0</v>
      </c>
      <c r="CD897" s="266">
        <f>(COUNTIFS(H897:AL897,"TVD",H901:AL901,"&gt;=6.5",H899:AL899,"&gt;=3.5"))*0.5</f>
        <v>0</v>
      </c>
      <c r="CE897" s="266">
        <f>(COUNTIFS(H897:AL897,"PD",H902:AL902,"&gt;=10"))*0.5</f>
        <v>0</v>
      </c>
      <c r="CF897" s="266">
        <f>(COUNTIFS(H897:AL897,"PDD",H902:AL902,"&gt;=3.5",H903:AL903,"&gt;=6.5")+COUNTIFS(H897:AL897,"PH",H903:AL903,"&gt;=0.5",H902:AL902,"&gt;=1.5")+COUNTIFS(H897:AL897,"PM",H903:AL903,"&gt;=0.5",H902:AL902,"&gt;=1.5"))*0.5</f>
        <v>0</v>
      </c>
      <c r="CG897" s="266">
        <f>(COUNTIFS(H897:AL897,"DS",H898:AL898,"&gt;=2")+COUNTIFS(H897:AL897,"AL/DS",H898:AL898,"&gt;=2"))*0.5-IF(CN897="VP",COUNTIFS($H$16:$AL$16,"SAT",H897:AL897,"DS",H898:AL898,"&gt;=2"))*0.5</f>
        <v>5</v>
      </c>
      <c r="CH897" s="266">
        <f>(COUNTIFS(H897:AL897,"NS",H899:AL899,"&gt;=0.5",H898:AL898,"&gt;=1.5")+COUNTIFS(H897:AL897,"AL/NS",H899:AL899,"&gt;=0.5",H898:AL898,"&gt;=1.5")+COUNTIFS(H897:AL897,"NHD",H899:AL899,"&gt;=4.5",H902:AL902,"&gt;=2",H898:AL898,"&gt;=1.5"))*0.5</f>
        <v>0</v>
      </c>
      <c r="CI897" s="266">
        <f>(COUNTIF(H899:AL899,"&gt;=10")+COUNTIFS(H897:AL897,"MD",H899:AL899,"&gt;=2")-COUNTIFS(H897:AL897,"TV",H899:AL899,"&gt;=10"))*0.5</f>
        <v>0.5</v>
      </c>
      <c r="CJ897" s="266">
        <f>(COUNTIFS(H897:AL897,"D",H901:AL901,"&gt;=6.5",H899:AL899,"&gt;=3.5"))*0.5</f>
        <v>0</v>
      </c>
      <c r="CK897" s="266">
        <f>(COUNTIF(H902:AL902,"&gt;=10")-COUNTIFS(H897:AL897,"PD",H902:AL902,"&gt;=10"))*0.5</f>
        <v>0</v>
      </c>
      <c r="CL897" s="265">
        <f>(COUNTIFS(H897:AL897,"NHD",H902:AL902,"&gt;=3.5",H903:AL903,"&gt;=6.5")+COUNTIFS(H897:AL897,"BH",H902:AL902,"&gt;=1.5",H903:AL903,"&gt;=0.5")+COUNTIFS(H897:AL897,"BM",H902:AL902,"&gt;=1.5",H903:AL903,"&gt;=0.5")+COUNTIFS(H897:AL897,"D",H902:AL902,"&gt;=1.5",H903:AL903,"&gt;=0.5"))*0.5</f>
        <v>0</v>
      </c>
      <c r="CM897" s="272"/>
      <c r="CN897" s="264" t="s">
        <v>723</v>
      </c>
      <c r="CO897" s="183">
        <f t="shared" ref="CO897" si="334">+AM897+AN897+AO897+AP897+AQ897+AR897+AS897+AU897+BG897</f>
        <v>26</v>
      </c>
      <c r="CP897" s="225">
        <f>+SUM(I898:I903)-I904</f>
        <v>0</v>
      </c>
      <c r="CQ897" s="225">
        <f>+SUM(J898:J903)-J904</f>
        <v>0</v>
      </c>
      <c r="CR897" s="225">
        <f>+SUM(K898:K903)-K904</f>
        <v>2.5</v>
      </c>
      <c r="CS897" s="182"/>
      <c r="CT897" s="182"/>
      <c r="CU897" s="182"/>
      <c r="CV897" s="182"/>
      <c r="CW897" s="182"/>
      <c r="CX897" s="182"/>
      <c r="CY897" s="182"/>
      <c r="CZ897" s="182"/>
      <c r="DA897" s="182"/>
    </row>
    <row r="898" spans="1:105" s="120" customFormat="1" ht="15" customHeight="1">
      <c r="A898" s="228"/>
      <c r="B898" s="277"/>
      <c r="C898" s="280"/>
      <c r="D898" s="237"/>
      <c r="E898" s="237"/>
      <c r="F898" s="242" t="s">
        <v>82</v>
      </c>
      <c r="G898" s="121">
        <v>1.5</v>
      </c>
      <c r="H898" s="83"/>
      <c r="I898" s="83"/>
      <c r="J898" s="83"/>
      <c r="K898" s="83">
        <v>2.5</v>
      </c>
      <c r="L898" s="83">
        <v>2</v>
      </c>
      <c r="M898" s="83">
        <v>2.5</v>
      </c>
      <c r="N898" s="83">
        <v>2.5</v>
      </c>
      <c r="O898" s="83"/>
      <c r="P898" s="83">
        <v>2.5</v>
      </c>
      <c r="Q898" s="83">
        <v>2.5</v>
      </c>
      <c r="R898" s="83">
        <v>2.5</v>
      </c>
      <c r="S898" s="83">
        <v>2.5</v>
      </c>
      <c r="T898" s="83">
        <v>2.5</v>
      </c>
      <c r="U898" s="83">
        <v>2</v>
      </c>
      <c r="V898" s="83"/>
      <c r="W898" s="83"/>
      <c r="X898" s="83"/>
      <c r="Y898" s="83"/>
      <c r="Z898" s="83"/>
      <c r="AA898" s="83"/>
      <c r="AB898" s="83"/>
      <c r="AC898" s="79"/>
      <c r="AD898" s="79"/>
      <c r="AE898" s="79"/>
      <c r="AF898" s="79"/>
      <c r="AG898" s="79"/>
      <c r="AH898" s="79"/>
      <c r="AI898" s="79"/>
      <c r="AJ898" s="79"/>
      <c r="AK898" s="79"/>
      <c r="AL898" s="79"/>
      <c r="AM898" s="240"/>
      <c r="AN898" s="240"/>
      <c r="AO898" s="240"/>
      <c r="AP898" s="240"/>
      <c r="AQ898" s="240"/>
      <c r="AR898" s="240"/>
      <c r="AS898" s="240"/>
      <c r="AT898" s="256"/>
      <c r="AU898" s="256"/>
      <c r="AV898" s="259"/>
      <c r="AW898" s="259"/>
      <c r="AX898" s="256"/>
      <c r="AY898" s="256"/>
      <c r="AZ898" s="256"/>
      <c r="BA898" s="256"/>
      <c r="BB898" s="256"/>
      <c r="BC898" s="256"/>
      <c r="BD898" s="256"/>
      <c r="BE898" s="256"/>
      <c r="BF898" s="256"/>
      <c r="BG898" s="256"/>
      <c r="BH898" s="256"/>
      <c r="BI898" s="256"/>
      <c r="BJ898" s="256"/>
      <c r="BK898" s="256"/>
      <c r="BL898" s="262"/>
      <c r="BM898" s="262"/>
      <c r="BN898" s="262"/>
      <c r="BO898" s="262"/>
      <c r="BP898" s="262"/>
      <c r="BQ898" s="262"/>
      <c r="BR898" s="270"/>
      <c r="BS898" s="270"/>
      <c r="BT898" s="270"/>
      <c r="BU898" s="270"/>
      <c r="BV898" s="270"/>
      <c r="BW898" s="270"/>
      <c r="BX898" s="256"/>
      <c r="BY898" s="256"/>
      <c r="BZ898" s="256"/>
      <c r="CA898" s="267"/>
      <c r="CB898" s="267"/>
      <c r="CC898" s="274"/>
      <c r="CD898" s="267"/>
      <c r="CE898" s="267"/>
      <c r="CF898" s="267"/>
      <c r="CG898" s="267"/>
      <c r="CH898" s="267"/>
      <c r="CI898" s="267"/>
      <c r="CJ898" s="267"/>
      <c r="CK898" s="267"/>
      <c r="CL898" s="265"/>
      <c r="CM898" s="272"/>
      <c r="CN898" s="264"/>
      <c r="CO898" s="183"/>
      <c r="CP898" s="226"/>
      <c r="CQ898" s="226"/>
      <c r="CR898" s="226"/>
      <c r="CS898" s="182"/>
      <c r="CT898" s="182"/>
      <c r="CU898" s="182"/>
      <c r="CV898" s="182"/>
      <c r="CW898" s="182"/>
      <c r="CX898" s="182"/>
      <c r="CY898" s="182"/>
      <c r="CZ898" s="182"/>
      <c r="DA898" s="182"/>
    </row>
    <row r="899" spans="1:105" s="120" customFormat="1" ht="15" customHeight="1">
      <c r="A899" s="228"/>
      <c r="B899" s="277"/>
      <c r="C899" s="280"/>
      <c r="D899" s="237"/>
      <c r="E899" s="237"/>
      <c r="F899" s="243"/>
      <c r="G899" s="122">
        <v>2</v>
      </c>
      <c r="H899" s="84"/>
      <c r="I899" s="84"/>
      <c r="J899" s="84"/>
      <c r="K899" s="84"/>
      <c r="L899" s="84"/>
      <c r="M899" s="84"/>
      <c r="N899" s="84"/>
      <c r="O899" s="84">
        <v>10.5</v>
      </c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240"/>
      <c r="AN899" s="240"/>
      <c r="AO899" s="240"/>
      <c r="AP899" s="240"/>
      <c r="AQ899" s="240"/>
      <c r="AR899" s="240"/>
      <c r="AS899" s="240"/>
      <c r="AT899" s="256"/>
      <c r="AU899" s="256"/>
      <c r="AV899" s="259"/>
      <c r="AW899" s="259"/>
      <c r="AX899" s="256"/>
      <c r="AY899" s="256"/>
      <c r="AZ899" s="256"/>
      <c r="BA899" s="256"/>
      <c r="BB899" s="256"/>
      <c r="BC899" s="256"/>
      <c r="BD899" s="256"/>
      <c r="BE899" s="256"/>
      <c r="BF899" s="256"/>
      <c r="BG899" s="256"/>
      <c r="BH899" s="256"/>
      <c r="BI899" s="256"/>
      <c r="BJ899" s="256"/>
      <c r="BK899" s="256"/>
      <c r="BL899" s="262"/>
      <c r="BM899" s="262"/>
      <c r="BN899" s="262"/>
      <c r="BO899" s="262"/>
      <c r="BP899" s="262"/>
      <c r="BQ899" s="262"/>
      <c r="BR899" s="270"/>
      <c r="BS899" s="270"/>
      <c r="BT899" s="270"/>
      <c r="BU899" s="270"/>
      <c r="BV899" s="270"/>
      <c r="BW899" s="270"/>
      <c r="BX899" s="256"/>
      <c r="BY899" s="256"/>
      <c r="BZ899" s="256"/>
      <c r="CA899" s="267"/>
      <c r="CB899" s="267"/>
      <c r="CC899" s="274"/>
      <c r="CD899" s="267"/>
      <c r="CE899" s="267"/>
      <c r="CF899" s="267"/>
      <c r="CG899" s="267"/>
      <c r="CH899" s="267"/>
      <c r="CI899" s="267"/>
      <c r="CJ899" s="267"/>
      <c r="CK899" s="267"/>
      <c r="CL899" s="265"/>
      <c r="CM899" s="272"/>
      <c r="CN899" s="264"/>
      <c r="CO899" s="183"/>
      <c r="CP899" s="226"/>
      <c r="CQ899" s="226"/>
      <c r="CR899" s="226"/>
      <c r="CS899" s="182"/>
      <c r="CT899" s="182"/>
      <c r="CU899" s="182"/>
      <c r="CV899" s="182"/>
      <c r="CW899" s="182"/>
      <c r="CX899" s="182"/>
      <c r="CY899" s="182"/>
      <c r="CZ899" s="182"/>
      <c r="DA899" s="182"/>
    </row>
    <row r="900" spans="1:105" s="120" customFormat="1" ht="15" customHeight="1">
      <c r="A900" s="228"/>
      <c r="B900" s="277"/>
      <c r="C900" s="280"/>
      <c r="D900" s="237"/>
      <c r="E900" s="237"/>
      <c r="F900" s="243"/>
      <c r="G900" s="122">
        <v>2.1</v>
      </c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240"/>
      <c r="AN900" s="240"/>
      <c r="AO900" s="240"/>
      <c r="AP900" s="240"/>
      <c r="AQ900" s="240"/>
      <c r="AR900" s="240"/>
      <c r="AS900" s="240"/>
      <c r="AT900" s="256"/>
      <c r="AU900" s="256"/>
      <c r="AV900" s="259"/>
      <c r="AW900" s="259"/>
      <c r="AX900" s="256"/>
      <c r="AY900" s="256"/>
      <c r="AZ900" s="256"/>
      <c r="BA900" s="256"/>
      <c r="BB900" s="256"/>
      <c r="BC900" s="256"/>
      <c r="BD900" s="256"/>
      <c r="BE900" s="256"/>
      <c r="BF900" s="256"/>
      <c r="BG900" s="256"/>
      <c r="BH900" s="256"/>
      <c r="BI900" s="256"/>
      <c r="BJ900" s="256"/>
      <c r="BK900" s="256"/>
      <c r="BL900" s="262"/>
      <c r="BM900" s="262"/>
      <c r="BN900" s="262"/>
      <c r="BO900" s="262"/>
      <c r="BP900" s="262"/>
      <c r="BQ900" s="262"/>
      <c r="BR900" s="270"/>
      <c r="BS900" s="270"/>
      <c r="BT900" s="270"/>
      <c r="BU900" s="270"/>
      <c r="BV900" s="270"/>
      <c r="BW900" s="270"/>
      <c r="BX900" s="256"/>
      <c r="BY900" s="256"/>
      <c r="BZ900" s="256"/>
      <c r="CA900" s="267"/>
      <c r="CB900" s="267"/>
      <c r="CC900" s="274"/>
      <c r="CD900" s="267"/>
      <c r="CE900" s="267"/>
      <c r="CF900" s="267"/>
      <c r="CG900" s="267"/>
      <c r="CH900" s="267"/>
      <c r="CI900" s="267"/>
      <c r="CJ900" s="267"/>
      <c r="CK900" s="267"/>
      <c r="CL900" s="265"/>
      <c r="CM900" s="272"/>
      <c r="CN900" s="264"/>
      <c r="CO900" s="183"/>
      <c r="CP900" s="226"/>
      <c r="CQ900" s="226"/>
      <c r="CR900" s="226"/>
      <c r="CS900" s="182"/>
      <c r="CT900" s="182"/>
      <c r="CU900" s="182"/>
      <c r="CV900" s="182"/>
      <c r="CW900" s="182"/>
      <c r="CX900" s="182"/>
      <c r="CY900" s="182"/>
      <c r="CZ900" s="182"/>
      <c r="DA900" s="182"/>
    </row>
    <row r="901" spans="1:105" s="120" customFormat="1" ht="15" customHeight="1">
      <c r="A901" s="228"/>
      <c r="B901" s="277"/>
      <c r="C901" s="280"/>
      <c r="D901" s="237"/>
      <c r="E901" s="237"/>
      <c r="F901" s="243"/>
      <c r="G901" s="122">
        <v>2.7</v>
      </c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240"/>
      <c r="AN901" s="240"/>
      <c r="AO901" s="240"/>
      <c r="AP901" s="240"/>
      <c r="AQ901" s="240"/>
      <c r="AR901" s="240"/>
      <c r="AS901" s="240"/>
      <c r="AT901" s="256"/>
      <c r="AU901" s="256"/>
      <c r="AV901" s="259"/>
      <c r="AW901" s="259"/>
      <c r="AX901" s="256"/>
      <c r="AY901" s="256"/>
      <c r="AZ901" s="256"/>
      <c r="BA901" s="256"/>
      <c r="BB901" s="256"/>
      <c r="BC901" s="256"/>
      <c r="BD901" s="256"/>
      <c r="BE901" s="256"/>
      <c r="BF901" s="256"/>
      <c r="BG901" s="256"/>
      <c r="BH901" s="256"/>
      <c r="BI901" s="256"/>
      <c r="BJ901" s="256"/>
      <c r="BK901" s="256"/>
      <c r="BL901" s="262"/>
      <c r="BM901" s="262"/>
      <c r="BN901" s="262"/>
      <c r="BO901" s="262"/>
      <c r="BP901" s="262"/>
      <c r="BQ901" s="262"/>
      <c r="BR901" s="270"/>
      <c r="BS901" s="270"/>
      <c r="BT901" s="270"/>
      <c r="BU901" s="270"/>
      <c r="BV901" s="270"/>
      <c r="BW901" s="270"/>
      <c r="BX901" s="256"/>
      <c r="BY901" s="256"/>
      <c r="BZ901" s="256"/>
      <c r="CA901" s="267"/>
      <c r="CB901" s="267"/>
      <c r="CC901" s="274"/>
      <c r="CD901" s="267"/>
      <c r="CE901" s="267"/>
      <c r="CF901" s="267"/>
      <c r="CG901" s="267"/>
      <c r="CH901" s="267"/>
      <c r="CI901" s="267"/>
      <c r="CJ901" s="267"/>
      <c r="CK901" s="267"/>
      <c r="CL901" s="265"/>
      <c r="CM901" s="272"/>
      <c r="CN901" s="264"/>
      <c r="CO901" s="183"/>
      <c r="CP901" s="226"/>
      <c r="CQ901" s="226"/>
      <c r="CR901" s="226"/>
      <c r="CS901" s="182"/>
      <c r="CT901" s="182"/>
      <c r="CU901" s="182"/>
      <c r="CV901" s="182"/>
      <c r="CW901" s="182"/>
      <c r="CX901" s="182"/>
      <c r="CY901" s="182"/>
      <c r="CZ901" s="182"/>
      <c r="DA901" s="182"/>
    </row>
    <row r="902" spans="1:105" s="120" customFormat="1" ht="15" customHeight="1">
      <c r="A902" s="228"/>
      <c r="B902" s="277"/>
      <c r="C902" s="280"/>
      <c r="D902" s="237"/>
      <c r="E902" s="237"/>
      <c r="F902" s="243"/>
      <c r="G902" s="122">
        <v>3</v>
      </c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240"/>
      <c r="AN902" s="240"/>
      <c r="AO902" s="240"/>
      <c r="AP902" s="240"/>
      <c r="AQ902" s="240"/>
      <c r="AR902" s="240"/>
      <c r="AS902" s="240"/>
      <c r="AT902" s="256"/>
      <c r="AU902" s="256"/>
      <c r="AV902" s="259"/>
      <c r="AW902" s="259"/>
      <c r="AX902" s="256"/>
      <c r="AY902" s="256"/>
      <c r="AZ902" s="256"/>
      <c r="BA902" s="256"/>
      <c r="BB902" s="256"/>
      <c r="BC902" s="256"/>
      <c r="BD902" s="256"/>
      <c r="BE902" s="256"/>
      <c r="BF902" s="256"/>
      <c r="BG902" s="256"/>
      <c r="BH902" s="256"/>
      <c r="BI902" s="256"/>
      <c r="BJ902" s="256"/>
      <c r="BK902" s="256"/>
      <c r="BL902" s="262"/>
      <c r="BM902" s="262"/>
      <c r="BN902" s="262"/>
      <c r="BO902" s="262"/>
      <c r="BP902" s="262"/>
      <c r="BQ902" s="262"/>
      <c r="BR902" s="270"/>
      <c r="BS902" s="270"/>
      <c r="BT902" s="270"/>
      <c r="BU902" s="270"/>
      <c r="BV902" s="270"/>
      <c r="BW902" s="270"/>
      <c r="BX902" s="256"/>
      <c r="BY902" s="256"/>
      <c r="BZ902" s="256"/>
      <c r="CA902" s="267"/>
      <c r="CB902" s="267"/>
      <c r="CC902" s="274"/>
      <c r="CD902" s="267"/>
      <c r="CE902" s="267"/>
      <c r="CF902" s="267"/>
      <c r="CG902" s="267"/>
      <c r="CH902" s="267"/>
      <c r="CI902" s="267"/>
      <c r="CJ902" s="267"/>
      <c r="CK902" s="267"/>
      <c r="CL902" s="265"/>
      <c r="CM902" s="272"/>
      <c r="CN902" s="264"/>
      <c r="CO902" s="183"/>
      <c r="CP902" s="226"/>
      <c r="CQ902" s="226"/>
      <c r="CR902" s="226"/>
      <c r="CS902" s="182"/>
      <c r="CT902" s="182"/>
      <c r="CU902" s="182"/>
      <c r="CV902" s="182"/>
      <c r="CW902" s="182"/>
      <c r="CX902" s="182"/>
      <c r="CY902" s="182"/>
      <c r="CZ902" s="182"/>
      <c r="DA902" s="182"/>
    </row>
    <row r="903" spans="1:105" s="120" customFormat="1" ht="15" customHeight="1">
      <c r="A903" s="228"/>
      <c r="B903" s="277"/>
      <c r="C903" s="280"/>
      <c r="D903" s="237"/>
      <c r="E903" s="237"/>
      <c r="F903" s="244"/>
      <c r="G903" s="123">
        <v>3.9</v>
      </c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1"/>
      <c r="AD903" s="81"/>
      <c r="AE903" s="81"/>
      <c r="AF903" s="81"/>
      <c r="AG903" s="81"/>
      <c r="AH903" s="81"/>
      <c r="AI903" s="81"/>
      <c r="AJ903" s="81"/>
      <c r="AK903" s="81"/>
      <c r="AL903" s="81"/>
      <c r="AM903" s="240"/>
      <c r="AN903" s="240"/>
      <c r="AO903" s="240"/>
      <c r="AP903" s="240"/>
      <c r="AQ903" s="240"/>
      <c r="AR903" s="240"/>
      <c r="AS903" s="240"/>
      <c r="AT903" s="256"/>
      <c r="AU903" s="256"/>
      <c r="AV903" s="259"/>
      <c r="AW903" s="259"/>
      <c r="AX903" s="256"/>
      <c r="AY903" s="256"/>
      <c r="AZ903" s="256"/>
      <c r="BA903" s="256"/>
      <c r="BB903" s="256"/>
      <c r="BC903" s="256"/>
      <c r="BD903" s="256"/>
      <c r="BE903" s="256"/>
      <c r="BF903" s="256"/>
      <c r="BG903" s="256"/>
      <c r="BH903" s="256"/>
      <c r="BI903" s="256"/>
      <c r="BJ903" s="256"/>
      <c r="BK903" s="256"/>
      <c r="BL903" s="262"/>
      <c r="BM903" s="262"/>
      <c r="BN903" s="262"/>
      <c r="BO903" s="262"/>
      <c r="BP903" s="262"/>
      <c r="BQ903" s="262"/>
      <c r="BR903" s="270"/>
      <c r="BS903" s="270"/>
      <c r="BT903" s="270"/>
      <c r="BU903" s="270"/>
      <c r="BV903" s="270"/>
      <c r="BW903" s="270"/>
      <c r="BX903" s="256"/>
      <c r="BY903" s="256"/>
      <c r="BZ903" s="256"/>
      <c r="CA903" s="267"/>
      <c r="CB903" s="267"/>
      <c r="CC903" s="274"/>
      <c r="CD903" s="267"/>
      <c r="CE903" s="267"/>
      <c r="CF903" s="267"/>
      <c r="CG903" s="267"/>
      <c r="CH903" s="267"/>
      <c r="CI903" s="267"/>
      <c r="CJ903" s="267"/>
      <c r="CK903" s="267"/>
      <c r="CL903" s="265"/>
      <c r="CM903" s="272"/>
      <c r="CN903" s="264"/>
      <c r="CO903" s="183"/>
      <c r="CP903" s="226"/>
      <c r="CQ903" s="226"/>
      <c r="CR903" s="226"/>
      <c r="CS903" s="182"/>
      <c r="CT903" s="182"/>
      <c r="CU903" s="182"/>
      <c r="CV903" s="182"/>
      <c r="CW903" s="182"/>
      <c r="CX903" s="182"/>
      <c r="CY903" s="182"/>
      <c r="CZ903" s="182"/>
      <c r="DA903" s="182"/>
    </row>
    <row r="904" spans="1:105" s="120" customFormat="1" ht="15" customHeight="1" thickBot="1">
      <c r="A904" s="229"/>
      <c r="B904" s="278"/>
      <c r="C904" s="281"/>
      <c r="D904" s="238"/>
      <c r="E904" s="238"/>
      <c r="F904" s="245" t="s">
        <v>83</v>
      </c>
      <c r="G904" s="246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241"/>
      <c r="AN904" s="241"/>
      <c r="AO904" s="241"/>
      <c r="AP904" s="241"/>
      <c r="AQ904" s="241"/>
      <c r="AR904" s="241"/>
      <c r="AS904" s="241"/>
      <c r="AT904" s="257"/>
      <c r="AU904" s="257"/>
      <c r="AV904" s="260"/>
      <c r="AW904" s="260"/>
      <c r="AX904" s="257"/>
      <c r="AY904" s="257"/>
      <c r="AZ904" s="257"/>
      <c r="BA904" s="257"/>
      <c r="BB904" s="257"/>
      <c r="BC904" s="257"/>
      <c r="BD904" s="257"/>
      <c r="BE904" s="257"/>
      <c r="BF904" s="257"/>
      <c r="BG904" s="257"/>
      <c r="BH904" s="257"/>
      <c r="BI904" s="257"/>
      <c r="BJ904" s="257"/>
      <c r="BK904" s="257"/>
      <c r="BL904" s="263"/>
      <c r="BM904" s="263"/>
      <c r="BN904" s="263"/>
      <c r="BO904" s="263"/>
      <c r="BP904" s="263"/>
      <c r="BQ904" s="263"/>
      <c r="BR904" s="271"/>
      <c r="BS904" s="271"/>
      <c r="BT904" s="271"/>
      <c r="BU904" s="271"/>
      <c r="BV904" s="271"/>
      <c r="BW904" s="271"/>
      <c r="BX904" s="257"/>
      <c r="BY904" s="257"/>
      <c r="BZ904" s="257"/>
      <c r="CA904" s="268"/>
      <c r="CB904" s="268"/>
      <c r="CC904" s="275"/>
      <c r="CD904" s="268"/>
      <c r="CE904" s="268"/>
      <c r="CF904" s="268"/>
      <c r="CG904" s="268"/>
      <c r="CH904" s="268"/>
      <c r="CI904" s="268"/>
      <c r="CJ904" s="268"/>
      <c r="CK904" s="268"/>
      <c r="CL904" s="265"/>
      <c r="CM904" s="272"/>
      <c r="CN904" s="264"/>
      <c r="CO904" s="183"/>
      <c r="CP904" s="226"/>
      <c r="CQ904" s="226"/>
      <c r="CR904" s="226"/>
      <c r="CS904" s="182"/>
      <c r="CT904" s="182"/>
      <c r="CU904" s="182"/>
      <c r="CV904" s="182"/>
      <c r="CW904" s="182"/>
      <c r="CX904" s="182"/>
      <c r="CY904" s="182"/>
      <c r="CZ904" s="182"/>
      <c r="DA904" s="182"/>
    </row>
    <row r="905" spans="1:105" s="120" customFormat="1" ht="15" customHeight="1">
      <c r="A905" s="227">
        <f t="shared" ref="A905" si="335">A897+1</f>
        <v>112</v>
      </c>
      <c r="B905" s="276" t="s">
        <v>1161</v>
      </c>
      <c r="C905" s="279" t="s">
        <v>1162</v>
      </c>
      <c r="D905" s="236">
        <v>44625</v>
      </c>
      <c r="E905" s="236" t="s">
        <v>1201</v>
      </c>
      <c r="F905" s="253" t="s">
        <v>80</v>
      </c>
      <c r="G905" s="254"/>
      <c r="H905" s="82" t="s">
        <v>69</v>
      </c>
      <c r="I905" s="82"/>
      <c r="J905" s="82" t="s">
        <v>60</v>
      </c>
      <c r="K905" s="82" t="s">
        <v>60</v>
      </c>
      <c r="L905" s="82" t="s">
        <v>81</v>
      </c>
      <c r="M905" s="82" t="s">
        <v>67</v>
      </c>
      <c r="N905" s="82" t="s">
        <v>60</v>
      </c>
      <c r="O905" s="82"/>
      <c r="P905" s="82" t="s">
        <v>60</v>
      </c>
      <c r="Q905" s="82" t="s">
        <v>60</v>
      </c>
      <c r="R905" s="82" t="s">
        <v>60</v>
      </c>
      <c r="S905" s="82" t="s">
        <v>60</v>
      </c>
      <c r="T905" s="82" t="s">
        <v>60</v>
      </c>
      <c r="U905" s="82" t="s">
        <v>60</v>
      </c>
      <c r="V905" s="82"/>
      <c r="W905" s="82" t="s">
        <v>61</v>
      </c>
      <c r="X905" s="82" t="s">
        <v>61</v>
      </c>
      <c r="Y905" s="82" t="s">
        <v>61</v>
      </c>
      <c r="Z905" s="82" t="s">
        <v>61</v>
      </c>
      <c r="AA905" s="82" t="s">
        <v>61</v>
      </c>
      <c r="AB905" s="82" t="s">
        <v>61</v>
      </c>
      <c r="AC905" s="82"/>
      <c r="AD905" s="82" t="s">
        <v>61</v>
      </c>
      <c r="AE905" s="82" t="s">
        <v>61</v>
      </c>
      <c r="AF905" s="82" t="s">
        <v>61</v>
      </c>
      <c r="AG905" s="82" t="s">
        <v>61</v>
      </c>
      <c r="AH905" s="82" t="s">
        <v>61</v>
      </c>
      <c r="AI905" s="82" t="s">
        <v>1471</v>
      </c>
      <c r="AJ905" s="82"/>
      <c r="AK905" s="82" t="s">
        <v>60</v>
      </c>
      <c r="AL905" s="82" t="s">
        <v>60</v>
      </c>
      <c r="AM905" s="239">
        <f>COUNTIF(H905:AL905,"PH")+COUNTIF(H905:AL905,"PH/L")+COUNTIF(H905:AL905,"PM")</f>
        <v>0</v>
      </c>
      <c r="AN905" s="239">
        <f>COUNTIF(H905:AL905,"PD")+COUNTIF(H905:AL905,"PDD")+COUNTIF(H905:AL905,"P/DS")/2+COUNTIF(H905:AL905,"PMD")</f>
        <v>0</v>
      </c>
      <c r="AO905" s="239">
        <f>COUNTIF(H905:AL905,"PN")+COUNTIF(H905:AL905,"P/NS")/2+COUNTIF(H905:AL905,"PH")+COUNTIF(H905:AL905,"PH/F")/2+COUNTIF(H905:AL905,"PH/L")/2+COUNTIF(H905:AL905,"PM")</f>
        <v>0</v>
      </c>
      <c r="AP905" s="239">
        <f>COUNTIF(H905:AL905,"BH")+COUNTIF(H905:AL905,"AL/BL")+COUNTIF(H905:AL905,"UL/BL")+COUNTIF(H905:AL905,"BM")</f>
        <v>0</v>
      </c>
      <c r="AQ905" s="239">
        <f>COUNTIF(H905:AL905,"DS")+COUNTIF(H905:AL905,"AL/DS")/2+COUNTIF(H905:AL905,"UL/DS")/2+COUNTIF(H905:AL905,"CT")+COUNTIF(H905:AL905,"MD")</f>
        <v>12</v>
      </c>
      <c r="AR905" s="239">
        <f>COUNTIF(H905:AL905,"NS")+COUNTIF(H905:AL905,"AL/NS")/2+COUNTIF(H905:AL905,"UL/NS")/2+COUNTIF(H905:AL905,"BH")+COUNTIF(H905:AL905,"AL/BF")/2+COUNTIF(H905:AL905,"AL/BL")/2+COUNTIF(H905:AL905,"UL/BL")/2+COUNTIF(H905:AL905,"UL/BF")/2+COUNTIF(H905:AL905,"BM")</f>
        <v>11</v>
      </c>
      <c r="AS905" s="239">
        <f>COUNTIF(H905:AL905,"AL")+COUNTIF(H905:AL905,"AL/DS")/2+COUNTIF(H905:AL905,"AL/NS")/2+COUNTIF(H905:AL905,"NH")+COUNTIF(H905:AL905,"SL")+COUNTIF(H905:AL905,"NHD")+COUNTIF(H905:AL905,"B")+COUNTIF(H905:AL905,"HL")+COUNTIF(H905:AL905,"AL/BF")/2+COUNTIF(H905:AL905,"AL/BL")/2</f>
        <v>2.5</v>
      </c>
      <c r="AT905" s="255">
        <f>COUNTIF(H905:AL905,"PD")+COUNTIF(H905:AL905,"PN")+COUNTIF(H905:AL905,"P/DS")/2+COUNTIF(H905:AL905,"P/NS")/2+COUNTIF(H905:AL905,"DS")+COUNTIF(H905:AL905,"NS")+COUNTIF(H905:AL905,"AL")+COUNTIF(H905:AL905,"AL/DS")+COUNTIF(H905:AL905,"AL/NS")+COUNTIF(H905:AL905,"NH")+COUNTIF(H905:AL905,"SL")+COUNTIF(H905:AL905,"UL/DS")/2+COUNTIF(H905:AL905,"UL/NS")/2+COUNTIF(H905:AL905,"CT")+COUNTIF(H905:AL905,"NHD")+COUNTIF(H905:AL905,"PDD")+COUNTIF(H905:AL905,"B")+COUNTIF(H905:AL905,"HL")+COUNTIF(H905:AL905,"PH")+COUNTIF(H905:AL905,"BH")+COUNTIF(H905:AL905,"AL/BF")+COUNTIF(H905:AL905,"AL/BL")+COUNTIF(H905:AL905,"UL/BF")/2+COUNTIF(H905:AL905,"UL/BL")/2+COUNTIF(H905:AL905,"PH/F")/2+COUNTIF(H905:AL905,"PH/L")/2+COUNTIF(H905:AL905,"MD")+COUNTIF(H905:AL905,"PMD")+COUNTIF(H905:AL905,"PM")+COUNTIF(H905:AL905,"BM")</f>
        <v>25.5</v>
      </c>
      <c r="AU905" s="255">
        <f>COUNTIF(H905:AL905,"P/DS")/2+COUNTIF(H905:AL905,"P/NS")/2+COUNTIF(H905:AL905,"IL")+COUNTIF(H905:AL905,"NL")+COUNTIF(H905:AL905,"UL")+COUNTIF(H905:AL905,"UL/DS")/2+COUNTIF(H905:AL905,"UL/NS")/2+COUNTIF(H905:AL905,"KT")+COUNTIF(H905:AL905,"UL/BF")/2+COUNTIF(H905:AL905,"UL/BL")/2+COUNTIF(H905:AL905,"PH/F")/2+COUNTIF(H905:AL905,"PH/L")/2+COUNTIF(H905:AL905,"NB")</f>
        <v>0.5</v>
      </c>
      <c r="AV905" s="258">
        <f>COUNTIF(H905:AL905,"PN")+COUNTIF(H905:AL905,"TVD")+COUNTIF(H905:AL905,"PH")+COUNTIF(H905:AL905,"PM")+COUNTIF(H905:AL905,"PDD")-COUNTIFS(H905:AL905,"PN",H912:AL912,"&gt;=3")-COUNTIFS(H905:AL905,"PM",H912:AL912,"&gt;=3")</f>
        <v>0</v>
      </c>
      <c r="AW905" s="258">
        <f>COUNTIF(H905:AL905,"NS")+COUNTIF(H905:AL905,"D")+COUNTIF(H905:AL905,"BH")+COUNTIF(H905:AL905,"NHD")+COUNTIF(H905:AL905,"BM")-COUNTIFS(H905:AL905,"NS",H912:AL912,"&gt;=3")-COUNTIFS(H905:AL905,"BH",H912:AL912,"&gt;=3")-COUNTIFS(H905:AL905,"BM",H912:AL912,"&gt;=3")</f>
        <v>11</v>
      </c>
      <c r="AX905" s="255">
        <f>COUNTIF(H905:AL905,"AL")+COUNTIF(H905:AL905,"AL/DS")/2+COUNTIF(H905:AL905,"AL/NS")/2+COUNTIF(H905:AL905,"AL/BF")+COUNTIF(H905:AL905,"AL/BL")/2</f>
        <v>1.5</v>
      </c>
      <c r="AY905" s="255">
        <f>COUNTIF(H905:AL905,"SL")</f>
        <v>0</v>
      </c>
      <c r="AZ905" s="255">
        <f>COUNTIF(H905:AL905,"NH")</f>
        <v>1</v>
      </c>
      <c r="BA905" s="255">
        <f>COUNTIF(H905:AL905,"HL")</f>
        <v>0</v>
      </c>
      <c r="BB905" s="255">
        <f>COUNTIF(G905:AL905,"P/DS")/2+COUNTIF(G905:AL905,"P/NS")/2+COUNTIF(G905:AL905,"UL")+COUNTIF(G905:AL905,"UL/DS")/2+COUNTIF(G905:AL905,"UL/NS")/2+COUNTIF(G905:AL905,"UL/BL")/2+COUNTIF(G905:AL905,"UL/BF")/2+COUNTIF(G905:AL905,"PH/F")/2+COUNTIF(G905:AL905,"PH/L")/2</f>
        <v>0.5</v>
      </c>
      <c r="BC905" s="255">
        <f>COUNTIF(H905:AL905,"NB")</f>
        <v>0</v>
      </c>
      <c r="BD905" s="255">
        <f>COUNTIF(H905:AL905,"NL")</f>
        <v>0</v>
      </c>
      <c r="BE905" s="255">
        <f>COUNTIF(H905:AL905,"IL")</f>
        <v>0</v>
      </c>
      <c r="BF905" s="255">
        <f>COUNTIF(H905:AL905,"KT")</f>
        <v>0</v>
      </c>
      <c r="BG905" s="255">
        <f>COUNTIF(H905:AL905,"L70")</f>
        <v>0</v>
      </c>
      <c r="BH905" s="255">
        <f>COUNTIF(H905:AL905,"MD")</f>
        <v>0</v>
      </c>
      <c r="BI905" s="255">
        <f>COUNTIF(H905:AL905,"PMD")</f>
        <v>0</v>
      </c>
      <c r="BJ905" s="255">
        <f>COUNTIF(H905:AL905,"PM")</f>
        <v>0</v>
      </c>
      <c r="BK905" s="255">
        <f>COUNTIF(H905:AL905,"BM")</f>
        <v>0</v>
      </c>
      <c r="BL905" s="261">
        <f>SUMIF(H905:AL905,"PD",H906:AL906)+SUMIF(H905:AL905,"PN",H906:AL906)+SUMIF(H905:AL905,"P/DS",H906:AL906)+SUMIF(H905:AL905,"PN/F",H906:AL906)+SUMIF(H905:AL905,"PN/L",H906:AL906)+SUMIF(H905:AL905,"TV",H906:AL906)+SUMIF(H905:AL905,"TVD",H906:AL906)+SUMIF(H905:AL905,"PDD",H906:AL906)</f>
        <v>0</v>
      </c>
      <c r="BM905" s="261">
        <f>SUMIF(H905:AL905,"PD",H907:AL907)+SUMIF(H905:AL905,"PN",H907:AL907)+SUMIF(H905:AL905,"P/DS",H907:AL907)+SUMIF(H905:AL905,"PN/F",H907:AL907)+SUMIF(H905:AL905,"PN/L",H907:AL907)+SUMIF(H905:AL905,"TV",H907:AL907)+SUMIF(H905:AL905,"TVD",H907:AL907)+SUMIF(H905:AL905,"PDD",H907:AL907)+SUMIF(H905:AL905,"PMD",H907:AL907)</f>
        <v>0</v>
      </c>
      <c r="BN905" s="261">
        <f>SUMIF(H905:AL905,"PD",H908:AL908)+SUMIF(H905:AL905,"PN",H908:AL908)+SUMIF(H905:AL905,"P/DS",H908:AL908)+SUMIF(H905:AL905,"PN/F",H908:AL908)+SUMIF(H905:AL905,"PN/L",H908:AL908)+SUMIF(H905:AL905,"TV",H908:AL908)+SUMIF(H905:AL905,"TVD",H908:AL908)</f>
        <v>0</v>
      </c>
      <c r="BO905" s="261">
        <f>SUMIF(H905:AL905,"PD",H909:AL909)+SUMIF(H905:AL905,"PN",H909:AL909)+SUMIF(H905:AL905,"P/DS",H909:AL909)+SUMIF(H905:AL905,"PN/F",H909:AL909)+SUMIF(H905:AL905,"PN/L",H909:AL909)+SUMIF(H905:AL905,"TV",H909:AL909)+SUMIF(H905:AL905,"TVD",H909:AL909)</f>
        <v>0</v>
      </c>
      <c r="BP905" s="261">
        <f>SUMIF(H905:AL905,"PD",H910:AL910)+SUMIF(H905:AL905,"PN",H910:AL910)+SUMIF(H905:AL905,"P/DS",H910:AL910)+SUMIF(H905:AL905,"PN/F",H910:AL910)+SUMIF(H905:AL905,"PN/L",H910:AL910)+SUMIF(H905:AL905,"TV",H910:AL910)+SUMIF(H905:AL905,"TVD",H910:AL910)+SUMIF(H905:AL905,"PDD",H910:AL910)+SUMIF(H905:AL905,"PH",H910:AL910)+SUMIF(H905:AL905,"PM",H910:AL910)</f>
        <v>0</v>
      </c>
      <c r="BQ905" s="261">
        <f>SUMIF(H905:AL905,"PD",H911:AL911)+SUMIF(H905:AL905,"PN",H911:AL911)+SUMIF(H905:AL905,"P/DS",H911:AL911)+SUMIF(H905:AL905,"PN/F",H911:AL911)+SUMIF(H905:AL905,"PN/L",H911:AL911)+SUMIF(H905:AL905,"TV",H911:AL911)+SUMIF(H905:AL905,"TVD",H911:AL911)+SUMIF(H905:AL905,"PDD",H911:AL911)+SUMIF(H905:AL905,"PH",H911:AL911)+SUMIF(H905:AL905,"PM",H911:AL911)</f>
        <v>0</v>
      </c>
      <c r="BR905" s="269">
        <f>SUM(H906:AL906)-BL905</f>
        <v>14</v>
      </c>
      <c r="BS905" s="269">
        <f>SUM(H907:AL907)-BM905</f>
        <v>10</v>
      </c>
      <c r="BT905" s="269">
        <f>SUM(H908:AL908)-BN905</f>
        <v>0</v>
      </c>
      <c r="BU905" s="269">
        <f>SUM(H909:AL909)-BO905</f>
        <v>0</v>
      </c>
      <c r="BV905" s="269">
        <f>SUM(H910:AL910)-BP905</f>
        <v>0</v>
      </c>
      <c r="BW905" s="269">
        <f>SUM(H911:AL911)-BQ905</f>
        <v>0</v>
      </c>
      <c r="BX905" s="255">
        <f>SUMIF(H905:AL905,"PD",H912:AL912)+SUMIF(H905:AL905,"PN",H912:AL912)+SUMIF(H905:AL905,"P/DS",H912:AL912)+SUMIF(H905:AL905,"PN/F",H912:AL912)+SUMIF(H905:AL905,"PN/L",H912:AL912)</f>
        <v>0</v>
      </c>
      <c r="BY905" s="255">
        <f>SUM(H912:AL912)-BX905</f>
        <v>0.2</v>
      </c>
      <c r="BZ905" s="255">
        <f t="shared" ref="BZ905" si="336">+SUM(BL905:BW912)</f>
        <v>24</v>
      </c>
      <c r="CA905" s="266">
        <f>(COUNTIFS(H905:AL905,"PD",H906:AL906,"&gt;=2"))*0.5-IF(CN905="VP",COUNTIFS($H$16:$AL$16,"SAT",H905:AL905,"PD",H906:AL906,"&gt;=2"))*0.5</f>
        <v>0</v>
      </c>
      <c r="CB905" s="266">
        <f>(COUNTIFS(H905:AL905,"PN",H907:AL907,"&gt;=0.5",H906:AL906,"&gt;=1.5"))*0.5+COUNTIFS(H905:AL905,"PDD",H907:AL907,"&gt;=0.5",H906:AL906,"&gt;=1.5")*0.5</f>
        <v>0</v>
      </c>
      <c r="CC905" s="273">
        <f>(COUNTIFS(H905:AL905,"TV",H907:AL907,"&gt;=10"))*0.5+(COUNTIFS(H905:AL905,"PMD",H907:AL907,"&gt;=2"))*0.5</f>
        <v>0</v>
      </c>
      <c r="CD905" s="266">
        <f>(COUNTIFS(H905:AL905,"TVD",H909:AL909,"&gt;=6.5",H907:AL907,"&gt;=3.5"))*0.5</f>
        <v>0</v>
      </c>
      <c r="CE905" s="266">
        <f>(COUNTIFS(H905:AL905,"PD",H910:AL910,"&gt;=10"))*0.5</f>
        <v>0</v>
      </c>
      <c r="CF905" s="266">
        <f>(COUNTIFS(H905:AL905,"PDD",H910:AL910,"&gt;=3.5",H911:AL911,"&gt;=6.5")+COUNTIFS(H905:AL905,"PH",H911:AL911,"&gt;=0.5",H910:AL910,"&gt;=1.5")+COUNTIFS(H905:AL905,"PM",H911:AL911,"&gt;=0.5",H910:AL910,"&gt;=1.5"))*0.5</f>
        <v>0</v>
      </c>
      <c r="CG905" s="266">
        <f>(COUNTIFS(H905:AL905,"DS",H906:AL906,"&gt;=2")+COUNTIFS(H905:AL905,"AL/DS",H906:AL906,"&gt;=2"))*0.5-IF(CN905="VP",COUNTIFS($H$16:$AL$16,"SAT",H905:AL905,"DS",H906:AL906,"&gt;=2"))*0.5</f>
        <v>3.5</v>
      </c>
      <c r="CH905" s="266">
        <f>(COUNTIFS(H905:AL905,"NS",H907:AL907,"&gt;=0.5",H906:AL906,"&gt;=1.5")+COUNTIFS(H905:AL905,"AL/NS",H907:AL907,"&gt;=0.5",H906:AL906,"&gt;=1.5")+COUNTIFS(H905:AL905,"NHD",H907:AL907,"&gt;=4.5",H910:AL910,"&gt;=2",H906:AL906,"&gt;=1.5"))*0.5</f>
        <v>0</v>
      </c>
      <c r="CI905" s="266">
        <f>(COUNTIF(H907:AL907,"&gt;=10")+COUNTIFS(H905:AL905,"MD",H907:AL907,"&gt;=2")-COUNTIFS(H905:AL905,"TV",H907:AL907,"&gt;=10"))*0.5</f>
        <v>0.5</v>
      </c>
      <c r="CJ905" s="266">
        <f>(COUNTIFS(H905:AL905,"D",H909:AL909,"&gt;=6.5",H907:AL907,"&gt;=3.5"))*0.5</f>
        <v>0</v>
      </c>
      <c r="CK905" s="266">
        <f>(COUNTIF(H910:AL910,"&gt;=10")-COUNTIFS(H905:AL905,"PD",H910:AL910,"&gt;=10"))*0.5</f>
        <v>0</v>
      </c>
      <c r="CL905" s="265">
        <f>(COUNTIFS(H905:AL905,"NHD",H910:AL910,"&gt;=3.5",H911:AL911,"&gt;=6.5")+COUNTIFS(H905:AL905,"BH",H910:AL910,"&gt;=1.5",H911:AL911,"&gt;=0.5")+COUNTIFS(H905:AL905,"BM",H910:AL910,"&gt;=1.5",H911:AL911,"&gt;=0.5")+COUNTIFS(H905:AL905,"D",H910:AL910,"&gt;=1.5",H911:AL911,"&gt;=0.5"))*0.5</f>
        <v>0</v>
      </c>
      <c r="CM905" s="272"/>
      <c r="CN905" s="264" t="s">
        <v>723</v>
      </c>
      <c r="CO905" s="183">
        <f t="shared" ref="CO905" si="337">+AM905+AN905+AO905+AP905+AQ905+AR905+AS905+AU905+BG905</f>
        <v>26</v>
      </c>
      <c r="CP905" s="225">
        <f>+SUM(I906:I911)-I912</f>
        <v>0</v>
      </c>
      <c r="CQ905" s="225">
        <f>+SUM(J906:J911)-J912</f>
        <v>2</v>
      </c>
      <c r="CR905" s="225">
        <f>+SUM(K906:K911)-K912</f>
        <v>0</v>
      </c>
      <c r="CS905" s="182"/>
      <c r="CT905" s="182"/>
      <c r="CU905" s="182"/>
      <c r="CV905" s="182"/>
      <c r="CW905" s="182"/>
      <c r="CX905" s="182"/>
      <c r="CY905" s="182"/>
      <c r="CZ905" s="182"/>
      <c r="DA905" s="182"/>
    </row>
    <row r="906" spans="1:105" s="120" customFormat="1" ht="15" customHeight="1">
      <c r="A906" s="228"/>
      <c r="B906" s="277"/>
      <c r="C906" s="280"/>
      <c r="D906" s="237"/>
      <c r="E906" s="237"/>
      <c r="F906" s="242" t="s">
        <v>82</v>
      </c>
      <c r="G906" s="121">
        <v>1.5</v>
      </c>
      <c r="H906" s="83"/>
      <c r="I906" s="83"/>
      <c r="J906" s="83">
        <v>2</v>
      </c>
      <c r="K906" s="83"/>
      <c r="L906" s="83"/>
      <c r="M906" s="83"/>
      <c r="N906" s="83">
        <v>2</v>
      </c>
      <c r="O906" s="83"/>
      <c r="P906" s="83">
        <v>2</v>
      </c>
      <c r="Q906" s="83">
        <v>2</v>
      </c>
      <c r="R906" s="83"/>
      <c r="S906" s="83">
        <v>2</v>
      </c>
      <c r="T906" s="83">
        <v>2</v>
      </c>
      <c r="U906" s="83">
        <v>2</v>
      </c>
      <c r="V906" s="83"/>
      <c r="W906" s="83"/>
      <c r="X906" s="83"/>
      <c r="Y906" s="83"/>
      <c r="Z906" s="83"/>
      <c r="AA906" s="83"/>
      <c r="AB906" s="83"/>
      <c r="AC906" s="79"/>
      <c r="AD906" s="79"/>
      <c r="AE906" s="79"/>
      <c r="AF906" s="79"/>
      <c r="AG906" s="79"/>
      <c r="AH906" s="79"/>
      <c r="AI906" s="79"/>
      <c r="AJ906" s="79"/>
      <c r="AK906" s="79"/>
      <c r="AL906" s="79"/>
      <c r="AM906" s="240"/>
      <c r="AN906" s="240"/>
      <c r="AO906" s="240"/>
      <c r="AP906" s="240"/>
      <c r="AQ906" s="240"/>
      <c r="AR906" s="240"/>
      <c r="AS906" s="240"/>
      <c r="AT906" s="256"/>
      <c r="AU906" s="256"/>
      <c r="AV906" s="259"/>
      <c r="AW906" s="259"/>
      <c r="AX906" s="256"/>
      <c r="AY906" s="256"/>
      <c r="AZ906" s="256"/>
      <c r="BA906" s="256"/>
      <c r="BB906" s="256"/>
      <c r="BC906" s="256"/>
      <c r="BD906" s="256"/>
      <c r="BE906" s="256"/>
      <c r="BF906" s="256"/>
      <c r="BG906" s="256"/>
      <c r="BH906" s="256"/>
      <c r="BI906" s="256"/>
      <c r="BJ906" s="256"/>
      <c r="BK906" s="256"/>
      <c r="BL906" s="262"/>
      <c r="BM906" s="262"/>
      <c r="BN906" s="262"/>
      <c r="BO906" s="262"/>
      <c r="BP906" s="262"/>
      <c r="BQ906" s="262"/>
      <c r="BR906" s="270"/>
      <c r="BS906" s="270"/>
      <c r="BT906" s="270"/>
      <c r="BU906" s="270"/>
      <c r="BV906" s="270"/>
      <c r="BW906" s="270"/>
      <c r="BX906" s="256"/>
      <c r="BY906" s="256"/>
      <c r="BZ906" s="256"/>
      <c r="CA906" s="267"/>
      <c r="CB906" s="267"/>
      <c r="CC906" s="274"/>
      <c r="CD906" s="267"/>
      <c r="CE906" s="267"/>
      <c r="CF906" s="267"/>
      <c r="CG906" s="267"/>
      <c r="CH906" s="267"/>
      <c r="CI906" s="267"/>
      <c r="CJ906" s="267"/>
      <c r="CK906" s="267"/>
      <c r="CL906" s="265"/>
      <c r="CM906" s="272"/>
      <c r="CN906" s="264"/>
      <c r="CO906" s="183"/>
      <c r="CP906" s="226"/>
      <c r="CQ906" s="226"/>
      <c r="CR906" s="226"/>
      <c r="CS906" s="182"/>
      <c r="CT906" s="182"/>
      <c r="CU906" s="182"/>
      <c r="CV906" s="182"/>
      <c r="CW906" s="182"/>
      <c r="CX906" s="182"/>
      <c r="CY906" s="182"/>
      <c r="CZ906" s="182"/>
      <c r="DA906" s="182"/>
    </row>
    <row r="907" spans="1:105" s="120" customFormat="1" ht="15" customHeight="1">
      <c r="A907" s="228"/>
      <c r="B907" s="277"/>
      <c r="C907" s="280"/>
      <c r="D907" s="237"/>
      <c r="E907" s="237"/>
      <c r="F907" s="243"/>
      <c r="G907" s="122">
        <v>2</v>
      </c>
      <c r="H907" s="84"/>
      <c r="I907" s="84"/>
      <c r="J907" s="84"/>
      <c r="K907" s="84"/>
      <c r="L907" s="84"/>
      <c r="M907" s="84"/>
      <c r="N907" s="84"/>
      <c r="O907" s="84">
        <v>10</v>
      </c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240"/>
      <c r="AN907" s="240"/>
      <c r="AO907" s="240"/>
      <c r="AP907" s="240"/>
      <c r="AQ907" s="240"/>
      <c r="AR907" s="240"/>
      <c r="AS907" s="240"/>
      <c r="AT907" s="256"/>
      <c r="AU907" s="256"/>
      <c r="AV907" s="259"/>
      <c r="AW907" s="259"/>
      <c r="AX907" s="256"/>
      <c r="AY907" s="256"/>
      <c r="AZ907" s="256"/>
      <c r="BA907" s="256"/>
      <c r="BB907" s="256"/>
      <c r="BC907" s="256"/>
      <c r="BD907" s="256"/>
      <c r="BE907" s="256"/>
      <c r="BF907" s="256"/>
      <c r="BG907" s="256"/>
      <c r="BH907" s="256"/>
      <c r="BI907" s="256"/>
      <c r="BJ907" s="256"/>
      <c r="BK907" s="256"/>
      <c r="BL907" s="262"/>
      <c r="BM907" s="262"/>
      <c r="BN907" s="262"/>
      <c r="BO907" s="262"/>
      <c r="BP907" s="262"/>
      <c r="BQ907" s="262"/>
      <c r="BR907" s="270"/>
      <c r="BS907" s="270"/>
      <c r="BT907" s="270"/>
      <c r="BU907" s="270"/>
      <c r="BV907" s="270"/>
      <c r="BW907" s="270"/>
      <c r="BX907" s="256"/>
      <c r="BY907" s="256"/>
      <c r="BZ907" s="256"/>
      <c r="CA907" s="267"/>
      <c r="CB907" s="267"/>
      <c r="CC907" s="274"/>
      <c r="CD907" s="267"/>
      <c r="CE907" s="267"/>
      <c r="CF907" s="267"/>
      <c r="CG907" s="267"/>
      <c r="CH907" s="267"/>
      <c r="CI907" s="267"/>
      <c r="CJ907" s="267"/>
      <c r="CK907" s="267"/>
      <c r="CL907" s="265"/>
      <c r="CM907" s="272"/>
      <c r="CN907" s="264"/>
      <c r="CO907" s="183"/>
      <c r="CP907" s="226"/>
      <c r="CQ907" s="226"/>
      <c r="CR907" s="226"/>
      <c r="CS907" s="182"/>
      <c r="CT907" s="182"/>
      <c r="CU907" s="182"/>
      <c r="CV907" s="182"/>
      <c r="CW907" s="182"/>
      <c r="CX907" s="182"/>
      <c r="CY907" s="182"/>
      <c r="CZ907" s="182"/>
      <c r="DA907" s="182"/>
    </row>
    <row r="908" spans="1:105" s="120" customFormat="1" ht="15" customHeight="1">
      <c r="A908" s="228"/>
      <c r="B908" s="277"/>
      <c r="C908" s="280"/>
      <c r="D908" s="237"/>
      <c r="E908" s="237"/>
      <c r="F908" s="243"/>
      <c r="G908" s="122">
        <v>2.1</v>
      </c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240"/>
      <c r="AN908" s="240"/>
      <c r="AO908" s="240"/>
      <c r="AP908" s="240"/>
      <c r="AQ908" s="240"/>
      <c r="AR908" s="240"/>
      <c r="AS908" s="240"/>
      <c r="AT908" s="256"/>
      <c r="AU908" s="256"/>
      <c r="AV908" s="259"/>
      <c r="AW908" s="259"/>
      <c r="AX908" s="256"/>
      <c r="AY908" s="256"/>
      <c r="AZ908" s="256"/>
      <c r="BA908" s="256"/>
      <c r="BB908" s="256"/>
      <c r="BC908" s="256"/>
      <c r="BD908" s="256"/>
      <c r="BE908" s="256"/>
      <c r="BF908" s="256"/>
      <c r="BG908" s="256"/>
      <c r="BH908" s="256"/>
      <c r="BI908" s="256"/>
      <c r="BJ908" s="256"/>
      <c r="BK908" s="256"/>
      <c r="BL908" s="262"/>
      <c r="BM908" s="262"/>
      <c r="BN908" s="262"/>
      <c r="BO908" s="262"/>
      <c r="BP908" s="262"/>
      <c r="BQ908" s="262"/>
      <c r="BR908" s="270"/>
      <c r="BS908" s="270"/>
      <c r="BT908" s="270"/>
      <c r="BU908" s="270"/>
      <c r="BV908" s="270"/>
      <c r="BW908" s="270"/>
      <c r="BX908" s="256"/>
      <c r="BY908" s="256"/>
      <c r="BZ908" s="256"/>
      <c r="CA908" s="267"/>
      <c r="CB908" s="267"/>
      <c r="CC908" s="274"/>
      <c r="CD908" s="267"/>
      <c r="CE908" s="267"/>
      <c r="CF908" s="267"/>
      <c r="CG908" s="267"/>
      <c r="CH908" s="267"/>
      <c r="CI908" s="267"/>
      <c r="CJ908" s="267"/>
      <c r="CK908" s="267"/>
      <c r="CL908" s="265"/>
      <c r="CM908" s="272"/>
      <c r="CN908" s="264"/>
      <c r="CO908" s="183"/>
      <c r="CP908" s="226"/>
      <c r="CQ908" s="226"/>
      <c r="CR908" s="226"/>
      <c r="CS908" s="182"/>
      <c r="CT908" s="182"/>
      <c r="CU908" s="182"/>
      <c r="CV908" s="182"/>
      <c r="CW908" s="182"/>
      <c r="CX908" s="182"/>
      <c r="CY908" s="182"/>
      <c r="CZ908" s="182"/>
      <c r="DA908" s="182"/>
    </row>
    <row r="909" spans="1:105" s="120" customFormat="1" ht="15" customHeight="1">
      <c r="A909" s="228"/>
      <c r="B909" s="277"/>
      <c r="C909" s="280"/>
      <c r="D909" s="237"/>
      <c r="E909" s="237"/>
      <c r="F909" s="243"/>
      <c r="G909" s="122">
        <v>2.7</v>
      </c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240"/>
      <c r="AN909" s="240"/>
      <c r="AO909" s="240"/>
      <c r="AP909" s="240"/>
      <c r="AQ909" s="240"/>
      <c r="AR909" s="240"/>
      <c r="AS909" s="240"/>
      <c r="AT909" s="256"/>
      <c r="AU909" s="256"/>
      <c r="AV909" s="259"/>
      <c r="AW909" s="259"/>
      <c r="AX909" s="256"/>
      <c r="AY909" s="256"/>
      <c r="AZ909" s="256"/>
      <c r="BA909" s="256"/>
      <c r="BB909" s="256"/>
      <c r="BC909" s="256"/>
      <c r="BD909" s="256"/>
      <c r="BE909" s="256"/>
      <c r="BF909" s="256"/>
      <c r="BG909" s="256"/>
      <c r="BH909" s="256"/>
      <c r="BI909" s="256"/>
      <c r="BJ909" s="256"/>
      <c r="BK909" s="256"/>
      <c r="BL909" s="262"/>
      <c r="BM909" s="262"/>
      <c r="BN909" s="262"/>
      <c r="BO909" s="262"/>
      <c r="BP909" s="262"/>
      <c r="BQ909" s="262"/>
      <c r="BR909" s="270"/>
      <c r="BS909" s="270"/>
      <c r="BT909" s="270"/>
      <c r="BU909" s="270"/>
      <c r="BV909" s="270"/>
      <c r="BW909" s="270"/>
      <c r="BX909" s="256"/>
      <c r="BY909" s="256"/>
      <c r="BZ909" s="256"/>
      <c r="CA909" s="267"/>
      <c r="CB909" s="267"/>
      <c r="CC909" s="274"/>
      <c r="CD909" s="267"/>
      <c r="CE909" s="267"/>
      <c r="CF909" s="267"/>
      <c r="CG909" s="267"/>
      <c r="CH909" s="267"/>
      <c r="CI909" s="267"/>
      <c r="CJ909" s="267"/>
      <c r="CK909" s="267"/>
      <c r="CL909" s="265"/>
      <c r="CM909" s="272"/>
      <c r="CN909" s="264"/>
      <c r="CO909" s="183"/>
      <c r="CP909" s="226"/>
      <c r="CQ909" s="226"/>
      <c r="CR909" s="226"/>
      <c r="CS909" s="182"/>
      <c r="CT909" s="182"/>
      <c r="CU909" s="182"/>
      <c r="CV909" s="182"/>
      <c r="CW909" s="182"/>
      <c r="CX909" s="182"/>
      <c r="CY909" s="182"/>
      <c r="CZ909" s="182"/>
      <c r="DA909" s="182"/>
    </row>
    <row r="910" spans="1:105" s="120" customFormat="1" ht="15" customHeight="1">
      <c r="A910" s="228"/>
      <c r="B910" s="277"/>
      <c r="C910" s="280"/>
      <c r="D910" s="237"/>
      <c r="E910" s="237"/>
      <c r="F910" s="243"/>
      <c r="G910" s="122">
        <v>3</v>
      </c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240"/>
      <c r="AN910" s="240"/>
      <c r="AO910" s="240"/>
      <c r="AP910" s="240"/>
      <c r="AQ910" s="240"/>
      <c r="AR910" s="240"/>
      <c r="AS910" s="240"/>
      <c r="AT910" s="256"/>
      <c r="AU910" s="256"/>
      <c r="AV910" s="259"/>
      <c r="AW910" s="259"/>
      <c r="AX910" s="256"/>
      <c r="AY910" s="256"/>
      <c r="AZ910" s="256"/>
      <c r="BA910" s="256"/>
      <c r="BB910" s="256"/>
      <c r="BC910" s="256"/>
      <c r="BD910" s="256"/>
      <c r="BE910" s="256"/>
      <c r="BF910" s="256"/>
      <c r="BG910" s="256"/>
      <c r="BH910" s="256"/>
      <c r="BI910" s="256"/>
      <c r="BJ910" s="256"/>
      <c r="BK910" s="256"/>
      <c r="BL910" s="262"/>
      <c r="BM910" s="262"/>
      <c r="BN910" s="262"/>
      <c r="BO910" s="262"/>
      <c r="BP910" s="262"/>
      <c r="BQ910" s="262"/>
      <c r="BR910" s="270"/>
      <c r="BS910" s="270"/>
      <c r="BT910" s="270"/>
      <c r="BU910" s="270"/>
      <c r="BV910" s="270"/>
      <c r="BW910" s="270"/>
      <c r="BX910" s="256"/>
      <c r="BY910" s="256"/>
      <c r="BZ910" s="256"/>
      <c r="CA910" s="267"/>
      <c r="CB910" s="267"/>
      <c r="CC910" s="274"/>
      <c r="CD910" s="267"/>
      <c r="CE910" s="267"/>
      <c r="CF910" s="267"/>
      <c r="CG910" s="267"/>
      <c r="CH910" s="267"/>
      <c r="CI910" s="267"/>
      <c r="CJ910" s="267"/>
      <c r="CK910" s="267"/>
      <c r="CL910" s="265"/>
      <c r="CM910" s="272"/>
      <c r="CN910" s="264"/>
      <c r="CO910" s="183"/>
      <c r="CP910" s="226"/>
      <c r="CQ910" s="226"/>
      <c r="CR910" s="226"/>
      <c r="CS910" s="182"/>
      <c r="CT910" s="182"/>
      <c r="CU910" s="182"/>
      <c r="CV910" s="182"/>
      <c r="CW910" s="182"/>
      <c r="CX910" s="182"/>
      <c r="CY910" s="182"/>
      <c r="CZ910" s="182"/>
      <c r="DA910" s="182"/>
    </row>
    <row r="911" spans="1:105" s="120" customFormat="1" ht="15" customHeight="1">
      <c r="A911" s="228"/>
      <c r="B911" s="277"/>
      <c r="C911" s="280"/>
      <c r="D911" s="237"/>
      <c r="E911" s="237"/>
      <c r="F911" s="244"/>
      <c r="G911" s="123">
        <v>3.9</v>
      </c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1"/>
      <c r="AD911" s="81"/>
      <c r="AE911" s="81"/>
      <c r="AF911" s="81"/>
      <c r="AG911" s="81"/>
      <c r="AH911" s="81"/>
      <c r="AI911" s="81"/>
      <c r="AJ911" s="81"/>
      <c r="AK911" s="81"/>
      <c r="AL911" s="81"/>
      <c r="AM911" s="240"/>
      <c r="AN911" s="240"/>
      <c r="AO911" s="240"/>
      <c r="AP911" s="240"/>
      <c r="AQ911" s="240"/>
      <c r="AR911" s="240"/>
      <c r="AS911" s="240"/>
      <c r="AT911" s="256"/>
      <c r="AU911" s="256"/>
      <c r="AV911" s="259"/>
      <c r="AW911" s="259"/>
      <c r="AX911" s="256"/>
      <c r="AY911" s="256"/>
      <c r="AZ911" s="256"/>
      <c r="BA911" s="256"/>
      <c r="BB911" s="256"/>
      <c r="BC911" s="256"/>
      <c r="BD911" s="256"/>
      <c r="BE911" s="256"/>
      <c r="BF911" s="256"/>
      <c r="BG911" s="256"/>
      <c r="BH911" s="256"/>
      <c r="BI911" s="256"/>
      <c r="BJ911" s="256"/>
      <c r="BK911" s="256"/>
      <c r="BL911" s="262"/>
      <c r="BM911" s="262"/>
      <c r="BN911" s="262"/>
      <c r="BO911" s="262"/>
      <c r="BP911" s="262"/>
      <c r="BQ911" s="262"/>
      <c r="BR911" s="270"/>
      <c r="BS911" s="270"/>
      <c r="BT911" s="270"/>
      <c r="BU911" s="270"/>
      <c r="BV911" s="270"/>
      <c r="BW911" s="270"/>
      <c r="BX911" s="256"/>
      <c r="BY911" s="256"/>
      <c r="BZ911" s="256"/>
      <c r="CA911" s="267"/>
      <c r="CB911" s="267"/>
      <c r="CC911" s="274"/>
      <c r="CD911" s="267"/>
      <c r="CE911" s="267"/>
      <c r="CF911" s="267"/>
      <c r="CG911" s="267"/>
      <c r="CH911" s="267"/>
      <c r="CI911" s="267"/>
      <c r="CJ911" s="267"/>
      <c r="CK911" s="267"/>
      <c r="CL911" s="265"/>
      <c r="CM911" s="272"/>
      <c r="CN911" s="264"/>
      <c r="CO911" s="183"/>
      <c r="CP911" s="226"/>
      <c r="CQ911" s="226"/>
      <c r="CR911" s="226"/>
      <c r="CS911" s="182"/>
      <c r="CT911" s="182"/>
      <c r="CU911" s="182"/>
      <c r="CV911" s="182"/>
      <c r="CW911" s="182"/>
      <c r="CX911" s="182"/>
      <c r="CY911" s="182"/>
      <c r="CZ911" s="182"/>
      <c r="DA911" s="182"/>
    </row>
    <row r="912" spans="1:105" s="120" customFormat="1" ht="15" customHeight="1" thickBot="1">
      <c r="A912" s="229"/>
      <c r="B912" s="278"/>
      <c r="C912" s="281"/>
      <c r="D912" s="238"/>
      <c r="E912" s="238"/>
      <c r="F912" s="245" t="s">
        <v>83</v>
      </c>
      <c r="G912" s="246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35"/>
      <c r="AD912" s="35"/>
      <c r="AE912" s="35"/>
      <c r="AF912" s="35"/>
      <c r="AG912" s="35"/>
      <c r="AH912" s="35">
        <v>0.2</v>
      </c>
      <c r="AI912" s="35"/>
      <c r="AJ912" s="35"/>
      <c r="AK912" s="35"/>
      <c r="AL912" s="35"/>
      <c r="AM912" s="241"/>
      <c r="AN912" s="241"/>
      <c r="AO912" s="241"/>
      <c r="AP912" s="241"/>
      <c r="AQ912" s="241"/>
      <c r="AR912" s="241"/>
      <c r="AS912" s="241"/>
      <c r="AT912" s="257"/>
      <c r="AU912" s="257"/>
      <c r="AV912" s="260"/>
      <c r="AW912" s="260"/>
      <c r="AX912" s="257"/>
      <c r="AY912" s="257"/>
      <c r="AZ912" s="257"/>
      <c r="BA912" s="257"/>
      <c r="BB912" s="257"/>
      <c r="BC912" s="257"/>
      <c r="BD912" s="257"/>
      <c r="BE912" s="257"/>
      <c r="BF912" s="257"/>
      <c r="BG912" s="257"/>
      <c r="BH912" s="257"/>
      <c r="BI912" s="257"/>
      <c r="BJ912" s="257"/>
      <c r="BK912" s="257"/>
      <c r="BL912" s="263"/>
      <c r="BM912" s="263"/>
      <c r="BN912" s="263"/>
      <c r="BO912" s="263"/>
      <c r="BP912" s="263"/>
      <c r="BQ912" s="263"/>
      <c r="BR912" s="271"/>
      <c r="BS912" s="271"/>
      <c r="BT912" s="271"/>
      <c r="BU912" s="271"/>
      <c r="BV912" s="271"/>
      <c r="BW912" s="271"/>
      <c r="BX912" s="257"/>
      <c r="BY912" s="257"/>
      <c r="BZ912" s="257"/>
      <c r="CA912" s="268"/>
      <c r="CB912" s="268"/>
      <c r="CC912" s="275"/>
      <c r="CD912" s="268"/>
      <c r="CE912" s="268"/>
      <c r="CF912" s="268"/>
      <c r="CG912" s="268"/>
      <c r="CH912" s="268"/>
      <c r="CI912" s="268"/>
      <c r="CJ912" s="268"/>
      <c r="CK912" s="268"/>
      <c r="CL912" s="265"/>
      <c r="CM912" s="272"/>
      <c r="CN912" s="264"/>
      <c r="CO912" s="183"/>
      <c r="CP912" s="226"/>
      <c r="CQ912" s="226"/>
      <c r="CR912" s="226"/>
      <c r="CS912" s="182"/>
      <c r="CT912" s="182"/>
      <c r="CU912" s="182"/>
      <c r="CV912" s="182"/>
      <c r="CW912" s="182"/>
      <c r="CX912" s="182"/>
      <c r="CY912" s="182"/>
      <c r="CZ912" s="182"/>
      <c r="DA912" s="182"/>
    </row>
    <row r="913" spans="1:105" s="120" customFormat="1" ht="15" customHeight="1">
      <c r="A913" s="227">
        <f t="shared" ref="A913" si="338">A905+1</f>
        <v>113</v>
      </c>
      <c r="B913" s="276" t="s">
        <v>974</v>
      </c>
      <c r="C913" s="279" t="s">
        <v>976</v>
      </c>
      <c r="D913" s="236" t="s">
        <v>1235</v>
      </c>
      <c r="E913" s="236" t="s">
        <v>1201</v>
      </c>
      <c r="F913" s="253" t="s">
        <v>80</v>
      </c>
      <c r="G913" s="254"/>
      <c r="H913" s="82" t="s">
        <v>69</v>
      </c>
      <c r="I913" s="82"/>
      <c r="J913" s="82" t="s">
        <v>60</v>
      </c>
      <c r="K913" s="82" t="s">
        <v>60</v>
      </c>
      <c r="L913" s="82" t="s">
        <v>60</v>
      </c>
      <c r="M913" s="82" t="s">
        <v>60</v>
      </c>
      <c r="N913" s="82" t="s">
        <v>60</v>
      </c>
      <c r="O913" s="82"/>
      <c r="P913" s="82" t="s">
        <v>60</v>
      </c>
      <c r="Q913" s="82" t="s">
        <v>60</v>
      </c>
      <c r="R913" s="82" t="s">
        <v>60</v>
      </c>
      <c r="S913" s="82" t="s">
        <v>60</v>
      </c>
      <c r="T913" s="82" t="s">
        <v>60</v>
      </c>
      <c r="U913" s="82" t="s">
        <v>60</v>
      </c>
      <c r="V913" s="82"/>
      <c r="W913" s="82" t="s">
        <v>61</v>
      </c>
      <c r="X913" s="82" t="s">
        <v>61</v>
      </c>
      <c r="Y913" s="82" t="s">
        <v>61</v>
      </c>
      <c r="Z913" s="82" t="s">
        <v>61</v>
      </c>
      <c r="AA913" s="82" t="s">
        <v>61</v>
      </c>
      <c r="AB913" s="82" t="s">
        <v>61</v>
      </c>
      <c r="AC913" s="82"/>
      <c r="AD913" s="82" t="s">
        <v>61</v>
      </c>
      <c r="AE913" s="82" t="s">
        <v>61</v>
      </c>
      <c r="AF913" s="82" t="s">
        <v>61</v>
      </c>
      <c r="AG913" s="82" t="s">
        <v>61</v>
      </c>
      <c r="AH913" s="82" t="s">
        <v>71</v>
      </c>
      <c r="AI913" s="82" t="s">
        <v>1471</v>
      </c>
      <c r="AJ913" s="82"/>
      <c r="AK913" s="82" t="s">
        <v>1484</v>
      </c>
      <c r="AL913" s="82" t="s">
        <v>1484</v>
      </c>
      <c r="AM913" s="239">
        <f>COUNTIF(H913:AL913,"PH")+COUNTIF(H913:AL913,"PH/L")+COUNTIF(H913:AL913,"PM")</f>
        <v>0</v>
      </c>
      <c r="AN913" s="239">
        <f>COUNTIF(H913:AL913,"PD")+COUNTIF(H913:AL913,"PDD")+COUNTIF(H913:AL913,"P/DS")/2+COUNTIF(H913:AL913,"PMD")</f>
        <v>0</v>
      </c>
      <c r="AO913" s="239">
        <f>COUNTIF(H913:AL913,"PN")+COUNTIF(H913:AL913,"P/NS")/2+COUNTIF(H913:AL913,"PH")+COUNTIF(H913:AL913,"PH/F")/2+COUNTIF(H913:AL913,"PH/L")/2+COUNTIF(H913:AL913,"PM")</f>
        <v>0</v>
      </c>
      <c r="AP913" s="239">
        <f>COUNTIF(H913:AL913,"BH")+COUNTIF(H913:AL913,"AL/BL")+COUNTIF(H913:AL913,"UL/BL")+COUNTIF(H913:AL913,"BM")</f>
        <v>0</v>
      </c>
      <c r="AQ913" s="239">
        <f>COUNTIF(H913:AL913,"DS")+COUNTIF(H913:AL913,"AL/DS")/2+COUNTIF(H913:AL913,"UL/DS")/2+COUNTIF(H913:AL913,"CT")+COUNTIF(H913:AL913,"MD")</f>
        <v>11.5</v>
      </c>
      <c r="AR913" s="239">
        <f>COUNTIF(H913:AL913,"NS")+COUNTIF(H913:AL913,"AL/NS")/2+COUNTIF(H913:AL913,"UL/NS")/2+COUNTIF(H913:AL913,"BH")+COUNTIF(H913:AL913,"AL/BF")/2+COUNTIF(H913:AL913,"AL/BL")/2+COUNTIF(H913:AL913,"UL/BL")/2+COUNTIF(H913:AL913,"UL/BF")/2+COUNTIF(H913:AL913,"BM")</f>
        <v>10</v>
      </c>
      <c r="AS913" s="239">
        <f>COUNTIF(H913:AL913,"AL")+COUNTIF(H913:AL913,"AL/DS")/2+COUNTIF(H913:AL913,"AL/NS")/2+COUNTIF(H913:AL913,"NH")+COUNTIF(H913:AL913,"SL")+COUNTIF(H913:AL913,"NHD")+COUNTIF(H913:AL913,"B")+COUNTIF(H913:AL913,"HL")+COUNTIF(H913:AL913,"AL/BF")/2+COUNTIF(H913:AL913,"AL/BL")/2</f>
        <v>1</v>
      </c>
      <c r="AT913" s="255">
        <f>COUNTIF(H913:AL913,"PD")+COUNTIF(H913:AL913,"PN")+COUNTIF(H913:AL913,"P/DS")/2+COUNTIF(H913:AL913,"P/NS")/2+COUNTIF(H913:AL913,"DS")+COUNTIF(H913:AL913,"NS")+COUNTIF(H913:AL913,"AL")+COUNTIF(H913:AL913,"AL/DS")+COUNTIF(H913:AL913,"AL/NS")+COUNTIF(H913:AL913,"NH")+COUNTIF(H913:AL913,"SL")+COUNTIF(H913:AL913,"UL/DS")/2+COUNTIF(H913:AL913,"UL/NS")/2+COUNTIF(H913:AL913,"CT")+COUNTIF(H913:AL913,"NHD")+COUNTIF(H913:AL913,"PDD")+COUNTIF(H913:AL913,"B")+COUNTIF(H913:AL913,"HL")+COUNTIF(H913:AL913,"PH")+COUNTIF(H913:AL913,"BH")+COUNTIF(H913:AL913,"AL/BF")+COUNTIF(H913:AL913,"AL/BL")+COUNTIF(H913:AL913,"UL/BF")/2+COUNTIF(H913:AL913,"UL/BL")/2+COUNTIF(H913:AL913,"PH/F")/2+COUNTIF(H913:AL913,"PH/L")/2+COUNTIF(H913:AL913,"MD")+COUNTIF(H913:AL913,"PMD")+COUNTIF(H913:AL913,"PM")+COUNTIF(H913:AL913,"BM")</f>
        <v>22.5</v>
      </c>
      <c r="AU913" s="255">
        <f>COUNTIF(H913:AL913,"P/DS")/2+COUNTIF(H913:AL913,"P/NS")/2+COUNTIF(H913:AL913,"IL")+COUNTIF(H913:AL913,"NL")+COUNTIF(H913:AL913,"UL")+COUNTIF(H913:AL913,"UL/DS")/2+COUNTIF(H913:AL913,"UL/NS")/2+COUNTIF(H913:AL913,"KT")+COUNTIF(H913:AL913,"UL/BF")/2+COUNTIF(H913:AL913,"UL/BL")/2+COUNTIF(H913:AL913,"PH/F")/2+COUNTIF(H913:AL913,"PH/L")/2+COUNTIF(H913:AL913,"NB")</f>
        <v>1.5</v>
      </c>
      <c r="AV913" s="258">
        <f>COUNTIF(H913:AL913,"PN")+COUNTIF(H913:AL913,"TVD")+COUNTIF(H913:AL913,"PH")+COUNTIF(H913:AL913,"PM")+COUNTIF(H913:AL913,"PDD")-COUNTIFS(H913:AL913,"PN",H920:AL920,"&gt;=3")-COUNTIFS(H913:AL913,"PM",H920:AL920,"&gt;=3")</f>
        <v>0</v>
      </c>
      <c r="AW913" s="258">
        <f>COUNTIF(H913:AL913,"NS")+COUNTIF(H913:AL913,"D")+COUNTIF(H913:AL913,"BH")+COUNTIF(H913:AL913,"NHD")+COUNTIF(H913:AL913,"BM")-COUNTIFS(H913:AL913,"NS",H920:AL920,"&gt;=3")-COUNTIFS(H913:AL913,"BH",H920:AL920,"&gt;=3")-COUNTIFS(H913:AL913,"BM",H920:AL920,"&gt;=3")</f>
        <v>10</v>
      </c>
      <c r="AX913" s="255">
        <f>COUNTIF(H913:AL913,"AL")+COUNTIF(H913:AL913,"AL/DS")/2+COUNTIF(H913:AL913,"AL/NS")/2+COUNTIF(H913:AL913,"AL/BF")+COUNTIF(H913:AL913,"AL/BL")/2</f>
        <v>0</v>
      </c>
      <c r="AY913" s="255">
        <f>COUNTIF(H913:AL913,"SL")</f>
        <v>0</v>
      </c>
      <c r="AZ913" s="255">
        <f>COUNTIF(H913:AL913,"NH")</f>
        <v>1</v>
      </c>
      <c r="BA913" s="255">
        <f>COUNTIF(H913:AL913,"HL")</f>
        <v>0</v>
      </c>
      <c r="BB913" s="255">
        <f>COUNTIF(G913:AL913,"P/DS")/2+COUNTIF(G913:AL913,"P/NS")/2+COUNTIF(G913:AL913,"UL")+COUNTIF(G913:AL913,"UL/DS")/2+COUNTIF(G913:AL913,"UL/NS")/2+COUNTIF(G913:AL913,"UL/BL")/2+COUNTIF(G913:AL913,"UL/BF")/2+COUNTIF(G913:AL913,"PH/F")/2+COUNTIF(G913:AL913,"PH/L")/2</f>
        <v>1.5</v>
      </c>
      <c r="BC913" s="255">
        <f>COUNTIF(H913:AL913,"NB")</f>
        <v>0</v>
      </c>
      <c r="BD913" s="255">
        <f>COUNTIF(H913:AL913,"NL")</f>
        <v>0</v>
      </c>
      <c r="BE913" s="255">
        <f>COUNTIF(H913:AL913,"IL")</f>
        <v>0</v>
      </c>
      <c r="BF913" s="255">
        <f>COUNTIF(H913:AL913,"KT")</f>
        <v>0</v>
      </c>
      <c r="BG913" s="255">
        <f>COUNTIF(H913:AL913,"L70")</f>
        <v>0</v>
      </c>
      <c r="BH913" s="255">
        <f>COUNTIF(H913:AL913,"MD")</f>
        <v>0</v>
      </c>
      <c r="BI913" s="255">
        <f>COUNTIF(H913:AL913,"PMD")</f>
        <v>0</v>
      </c>
      <c r="BJ913" s="255">
        <f>COUNTIF(H913:AL913,"PM")</f>
        <v>0</v>
      </c>
      <c r="BK913" s="255">
        <f>COUNTIF(H913:AL913,"BM")</f>
        <v>0</v>
      </c>
      <c r="BL913" s="261">
        <f>SUMIF(H913:AL913,"PD",H914:AL914)+SUMIF(H913:AL913,"PN",H914:AL914)+SUMIF(H913:AL913,"P/DS",H914:AL914)+SUMIF(H913:AL913,"PN/F",H914:AL914)+SUMIF(H913:AL913,"PN/L",H914:AL914)+SUMIF(H913:AL913,"TV",H914:AL914)+SUMIF(H913:AL913,"TVD",H914:AL914)+SUMIF(H913:AL913,"PDD",H914:AL914)</f>
        <v>0</v>
      </c>
      <c r="BM913" s="261">
        <f>SUMIF(H913:AL913,"PD",H915:AL915)+SUMIF(H913:AL913,"PN",H915:AL915)+SUMIF(H913:AL913,"P/DS",H915:AL915)+SUMIF(H913:AL913,"PN/F",H915:AL915)+SUMIF(H913:AL913,"PN/L",H915:AL915)+SUMIF(H913:AL913,"TV",H915:AL915)+SUMIF(H913:AL913,"TVD",H915:AL915)+SUMIF(H913:AL913,"PDD",H915:AL915)+SUMIF(H913:AL913,"PMD",H915:AL915)</f>
        <v>0</v>
      </c>
      <c r="BN913" s="261">
        <f>SUMIF(H913:AL913,"PD",H916:AL916)+SUMIF(H913:AL913,"PN",H916:AL916)+SUMIF(H913:AL913,"P/DS",H916:AL916)+SUMIF(H913:AL913,"PN/F",H916:AL916)+SUMIF(H913:AL913,"PN/L",H916:AL916)+SUMIF(H913:AL913,"TV",H916:AL916)+SUMIF(H913:AL913,"TVD",H916:AL916)</f>
        <v>0</v>
      </c>
      <c r="BO913" s="261">
        <f>SUMIF(H913:AL913,"PD",H917:AL917)+SUMIF(H913:AL913,"PN",H917:AL917)+SUMIF(H913:AL913,"P/DS",H917:AL917)+SUMIF(H913:AL913,"PN/F",H917:AL917)+SUMIF(H913:AL913,"PN/L",H917:AL917)+SUMIF(H913:AL913,"TV",H917:AL917)+SUMIF(H913:AL913,"TVD",H917:AL917)</f>
        <v>0</v>
      </c>
      <c r="BP913" s="261">
        <f>SUMIF(H913:AL913,"PD",H918:AL918)+SUMIF(H913:AL913,"PN",H918:AL918)+SUMIF(H913:AL913,"P/DS",H918:AL918)+SUMIF(H913:AL913,"PN/F",H918:AL918)+SUMIF(H913:AL913,"PN/L",H918:AL918)+SUMIF(H913:AL913,"TV",H918:AL918)+SUMIF(H913:AL913,"TVD",H918:AL918)+SUMIF(H913:AL913,"PDD",H918:AL918)+SUMIF(H913:AL913,"PH",H918:AL918)+SUMIF(H913:AL913,"PM",H918:AL918)</f>
        <v>0</v>
      </c>
      <c r="BQ913" s="261">
        <f>SUMIF(H913:AL913,"PD",H919:AL919)+SUMIF(H913:AL913,"PN",H919:AL919)+SUMIF(H913:AL913,"P/DS",H919:AL919)+SUMIF(H913:AL913,"PN/F",H919:AL919)+SUMIF(H913:AL913,"PN/L",H919:AL919)+SUMIF(H913:AL913,"TV",H919:AL919)+SUMIF(H913:AL913,"TVD",H919:AL919)+SUMIF(H913:AL913,"PDD",H919:AL919)+SUMIF(H913:AL913,"PH",H919:AL919)+SUMIF(H913:AL913,"PM",H919:AL919)</f>
        <v>0</v>
      </c>
      <c r="BR913" s="269">
        <f>SUM(H914:AL914)-BL913</f>
        <v>17.5</v>
      </c>
      <c r="BS913" s="269">
        <f>SUM(H915:AL915)-BM913</f>
        <v>10</v>
      </c>
      <c r="BT913" s="269">
        <f>SUM(H916:AL916)-BN913</f>
        <v>0</v>
      </c>
      <c r="BU913" s="269">
        <f>SUM(H917:AL917)-BO913</f>
        <v>0</v>
      </c>
      <c r="BV913" s="269">
        <f>SUM(H918:AL918)-BP913</f>
        <v>0</v>
      </c>
      <c r="BW913" s="269">
        <f>SUM(H919:AL919)-BQ913</f>
        <v>0</v>
      </c>
      <c r="BX913" s="255">
        <f>SUMIF(H913:AL913,"PD",H920:AL920)+SUMIF(H913:AL913,"PN",H920:AL920)+SUMIF(H913:AL913,"P/DS",H920:AL920)+SUMIF(H913:AL913,"PN/F",H920:AL920)+SUMIF(H913:AL913,"PN/L",H920:AL920)</f>
        <v>0</v>
      </c>
      <c r="BY913" s="255">
        <f>SUM(H920:AL920)-BX913</f>
        <v>0</v>
      </c>
      <c r="BZ913" s="255">
        <f t="shared" ref="BZ913" si="339">+SUM(BL913:BW920)</f>
        <v>27.5</v>
      </c>
      <c r="CA913" s="266">
        <f>(COUNTIFS(H913:AL913,"PD",H914:AL914,"&gt;=2"))*0.5-IF(CN913="VP",COUNTIFS($H$16:$AL$16,"SAT",H913:AL913,"PD",H914:AL914,"&gt;=2"))*0.5</f>
        <v>0</v>
      </c>
      <c r="CB913" s="266">
        <f>(COUNTIFS(H913:AL913,"PN",H915:AL915,"&gt;=0.5",H914:AL914,"&gt;=1.5"))*0.5+COUNTIFS(H913:AL913,"PDD",H915:AL915,"&gt;=0.5",H914:AL914,"&gt;=1.5")*0.5</f>
        <v>0</v>
      </c>
      <c r="CC913" s="273">
        <f>(COUNTIFS(H913:AL913,"TV",H915:AL915,"&gt;=10"))*0.5+(COUNTIFS(H913:AL913,"PMD",H915:AL915,"&gt;=2"))*0.5</f>
        <v>0</v>
      </c>
      <c r="CD913" s="266">
        <f>(COUNTIFS(H913:AL913,"TVD",H917:AL917,"&gt;=6.5",H915:AL915,"&gt;=3.5"))*0.5</f>
        <v>0</v>
      </c>
      <c r="CE913" s="266">
        <f>(COUNTIFS(H913:AL913,"PD",H918:AL918,"&gt;=10"))*0.5</f>
        <v>0</v>
      </c>
      <c r="CF913" s="266">
        <f>(COUNTIFS(H913:AL913,"PDD",H918:AL918,"&gt;=3.5",H919:AL919,"&gt;=6.5")+COUNTIFS(H913:AL913,"PH",H919:AL919,"&gt;=0.5",H918:AL918,"&gt;=1.5")+COUNTIFS(H913:AL913,"PM",H919:AL919,"&gt;=0.5",H918:AL918,"&gt;=1.5"))*0.5</f>
        <v>0</v>
      </c>
      <c r="CG913" s="266">
        <f>(COUNTIFS(H913:AL913,"DS",H914:AL914,"&gt;=2")+COUNTIFS(H913:AL913,"AL/DS",H914:AL914,"&gt;=2"))*0.5-IF(CN913="VP",COUNTIFS($H$16:$AL$16,"SAT",H913:AL913,"DS",H914:AL914,"&gt;=2"))*0.5</f>
        <v>4</v>
      </c>
      <c r="CH913" s="266">
        <f>(COUNTIFS(H913:AL913,"NS",H915:AL915,"&gt;=0.5",H914:AL914,"&gt;=1.5")+COUNTIFS(H913:AL913,"AL/NS",H915:AL915,"&gt;=0.5",H914:AL914,"&gt;=1.5")+COUNTIFS(H913:AL913,"NHD",H915:AL915,"&gt;=4.5",H918:AL918,"&gt;=2",H914:AL914,"&gt;=1.5"))*0.5</f>
        <v>0</v>
      </c>
      <c r="CI913" s="266">
        <f>(COUNTIF(H915:AL915,"&gt;=10")+COUNTIFS(H913:AL913,"MD",H915:AL915,"&gt;=2")-COUNTIFS(H913:AL913,"TV",H915:AL915,"&gt;=10"))*0.5</f>
        <v>0.5</v>
      </c>
      <c r="CJ913" s="266">
        <f>(COUNTIFS(H913:AL913,"D",H917:AL917,"&gt;=6.5",H915:AL915,"&gt;=3.5"))*0.5</f>
        <v>0</v>
      </c>
      <c r="CK913" s="266">
        <f>(COUNTIF(H918:AL918,"&gt;=10")-COUNTIFS(H913:AL913,"PD",H918:AL918,"&gt;=10"))*0.5</f>
        <v>0</v>
      </c>
      <c r="CL913" s="265">
        <f>(COUNTIFS(H913:AL913,"NHD",H918:AL918,"&gt;=3.5",H919:AL919,"&gt;=6.5")+COUNTIFS(H913:AL913,"BH",H918:AL918,"&gt;=1.5",H919:AL919,"&gt;=0.5")+COUNTIFS(H913:AL913,"BM",H918:AL918,"&gt;=1.5",H919:AL919,"&gt;=0.5")+COUNTIFS(H913:AL913,"D",H918:AL918,"&gt;=1.5",H919:AL919,"&gt;=0.5"))*0.5</f>
        <v>0</v>
      </c>
      <c r="CM913" s="272"/>
      <c r="CN913" s="264" t="s">
        <v>723</v>
      </c>
      <c r="CO913" s="183">
        <f t="shared" ref="CO913" si="340">+AM913+AN913+AO913+AP913+AQ913+AR913+AS913+AU913+BG913</f>
        <v>24</v>
      </c>
      <c r="CP913" s="225">
        <f>+SUM(I914:I919)-I920</f>
        <v>0</v>
      </c>
      <c r="CQ913" s="225">
        <f>+SUM(J914:J919)-J920</f>
        <v>0</v>
      </c>
      <c r="CR913" s="225">
        <f>+SUM(K914:K919)-K920</f>
        <v>2.5</v>
      </c>
      <c r="CS913" s="182"/>
      <c r="CT913" s="182"/>
      <c r="CU913" s="182"/>
      <c r="CV913" s="182"/>
      <c r="CW913" s="182"/>
      <c r="CX913" s="182"/>
      <c r="CY913" s="182"/>
      <c r="CZ913" s="182"/>
      <c r="DA913" s="182"/>
    </row>
    <row r="914" spans="1:105" s="120" customFormat="1" ht="15" customHeight="1">
      <c r="A914" s="228"/>
      <c r="B914" s="277"/>
      <c r="C914" s="280"/>
      <c r="D914" s="237"/>
      <c r="E914" s="237"/>
      <c r="F914" s="242" t="s">
        <v>82</v>
      </c>
      <c r="G914" s="121">
        <v>1.5</v>
      </c>
      <c r="H914" s="83"/>
      <c r="I914" s="83"/>
      <c r="J914" s="83"/>
      <c r="K914" s="83">
        <v>2.5</v>
      </c>
      <c r="L914" s="83">
        <v>2.5</v>
      </c>
      <c r="M914" s="83">
        <v>2</v>
      </c>
      <c r="N914" s="83">
        <v>2</v>
      </c>
      <c r="O914" s="83"/>
      <c r="P914" s="83">
        <v>2.5</v>
      </c>
      <c r="Q914" s="83">
        <v>2</v>
      </c>
      <c r="R914" s="83"/>
      <c r="S914" s="83">
        <v>2</v>
      </c>
      <c r="T914" s="83">
        <v>2</v>
      </c>
      <c r="U914" s="83"/>
      <c r="V914" s="83"/>
      <c r="W914" s="83"/>
      <c r="X914" s="83"/>
      <c r="Y914" s="83"/>
      <c r="Z914" s="83"/>
      <c r="AA914" s="83"/>
      <c r="AB914" s="83"/>
      <c r="AC914" s="79"/>
      <c r="AD914" s="79"/>
      <c r="AE914" s="79"/>
      <c r="AF914" s="79"/>
      <c r="AG914" s="79"/>
      <c r="AH914" s="79"/>
      <c r="AI914" s="79"/>
      <c r="AJ914" s="79"/>
      <c r="AK914" s="79"/>
      <c r="AL914" s="79"/>
      <c r="AM914" s="240"/>
      <c r="AN914" s="240"/>
      <c r="AO914" s="240"/>
      <c r="AP914" s="240"/>
      <c r="AQ914" s="240"/>
      <c r="AR914" s="240"/>
      <c r="AS914" s="240"/>
      <c r="AT914" s="256"/>
      <c r="AU914" s="256"/>
      <c r="AV914" s="259"/>
      <c r="AW914" s="259"/>
      <c r="AX914" s="256"/>
      <c r="AY914" s="256"/>
      <c r="AZ914" s="256"/>
      <c r="BA914" s="256"/>
      <c r="BB914" s="256"/>
      <c r="BC914" s="256"/>
      <c r="BD914" s="256"/>
      <c r="BE914" s="256"/>
      <c r="BF914" s="256"/>
      <c r="BG914" s="256"/>
      <c r="BH914" s="256"/>
      <c r="BI914" s="256"/>
      <c r="BJ914" s="256"/>
      <c r="BK914" s="256"/>
      <c r="BL914" s="262"/>
      <c r="BM914" s="262"/>
      <c r="BN914" s="262"/>
      <c r="BO914" s="262"/>
      <c r="BP914" s="262"/>
      <c r="BQ914" s="262"/>
      <c r="BR914" s="270"/>
      <c r="BS914" s="270"/>
      <c r="BT914" s="270"/>
      <c r="BU914" s="270"/>
      <c r="BV914" s="270"/>
      <c r="BW914" s="270"/>
      <c r="BX914" s="256"/>
      <c r="BY914" s="256"/>
      <c r="BZ914" s="256"/>
      <c r="CA914" s="267"/>
      <c r="CB914" s="267"/>
      <c r="CC914" s="274"/>
      <c r="CD914" s="267"/>
      <c r="CE914" s="267"/>
      <c r="CF914" s="267"/>
      <c r="CG914" s="267"/>
      <c r="CH914" s="267"/>
      <c r="CI914" s="267"/>
      <c r="CJ914" s="267"/>
      <c r="CK914" s="267"/>
      <c r="CL914" s="265"/>
      <c r="CM914" s="272"/>
      <c r="CN914" s="264"/>
      <c r="CO914" s="183"/>
      <c r="CP914" s="226"/>
      <c r="CQ914" s="226"/>
      <c r="CR914" s="226"/>
      <c r="CS914" s="182"/>
      <c r="CT914" s="182"/>
      <c r="CU914" s="182"/>
      <c r="CV914" s="182"/>
      <c r="CW914" s="182"/>
      <c r="CX914" s="182"/>
      <c r="CY914" s="182"/>
      <c r="CZ914" s="182"/>
      <c r="DA914" s="182"/>
    </row>
    <row r="915" spans="1:105" s="120" customFormat="1" ht="15" customHeight="1">
      <c r="A915" s="228"/>
      <c r="B915" s="277"/>
      <c r="C915" s="280"/>
      <c r="D915" s="237"/>
      <c r="E915" s="237"/>
      <c r="F915" s="243"/>
      <c r="G915" s="122">
        <v>2</v>
      </c>
      <c r="H915" s="84"/>
      <c r="I915" s="84"/>
      <c r="J915" s="84"/>
      <c r="K915" s="84"/>
      <c r="L915" s="84"/>
      <c r="M915" s="84"/>
      <c r="N915" s="84"/>
      <c r="O915" s="84">
        <v>10</v>
      </c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240"/>
      <c r="AN915" s="240"/>
      <c r="AO915" s="240"/>
      <c r="AP915" s="240"/>
      <c r="AQ915" s="240"/>
      <c r="AR915" s="240"/>
      <c r="AS915" s="240"/>
      <c r="AT915" s="256"/>
      <c r="AU915" s="256"/>
      <c r="AV915" s="259"/>
      <c r="AW915" s="259"/>
      <c r="AX915" s="256"/>
      <c r="AY915" s="256"/>
      <c r="AZ915" s="256"/>
      <c r="BA915" s="256"/>
      <c r="BB915" s="256"/>
      <c r="BC915" s="256"/>
      <c r="BD915" s="256"/>
      <c r="BE915" s="256"/>
      <c r="BF915" s="256"/>
      <c r="BG915" s="256"/>
      <c r="BH915" s="256"/>
      <c r="BI915" s="256"/>
      <c r="BJ915" s="256"/>
      <c r="BK915" s="256"/>
      <c r="BL915" s="262"/>
      <c r="BM915" s="262"/>
      <c r="BN915" s="262"/>
      <c r="BO915" s="262"/>
      <c r="BP915" s="262"/>
      <c r="BQ915" s="262"/>
      <c r="BR915" s="270"/>
      <c r="BS915" s="270"/>
      <c r="BT915" s="270"/>
      <c r="BU915" s="270"/>
      <c r="BV915" s="270"/>
      <c r="BW915" s="270"/>
      <c r="BX915" s="256"/>
      <c r="BY915" s="256"/>
      <c r="BZ915" s="256"/>
      <c r="CA915" s="267"/>
      <c r="CB915" s="267"/>
      <c r="CC915" s="274"/>
      <c r="CD915" s="267"/>
      <c r="CE915" s="267"/>
      <c r="CF915" s="267"/>
      <c r="CG915" s="267"/>
      <c r="CH915" s="267"/>
      <c r="CI915" s="267"/>
      <c r="CJ915" s="267"/>
      <c r="CK915" s="267"/>
      <c r="CL915" s="265"/>
      <c r="CM915" s="272"/>
      <c r="CN915" s="264"/>
      <c r="CO915" s="183"/>
      <c r="CP915" s="226"/>
      <c r="CQ915" s="226"/>
      <c r="CR915" s="226"/>
      <c r="CS915" s="182"/>
      <c r="CT915" s="182"/>
      <c r="CU915" s="182"/>
      <c r="CV915" s="182"/>
      <c r="CW915" s="182"/>
      <c r="CX915" s="182"/>
      <c r="CY915" s="182"/>
      <c r="CZ915" s="182"/>
      <c r="DA915" s="182"/>
    </row>
    <row r="916" spans="1:105" s="120" customFormat="1" ht="15" customHeight="1">
      <c r="A916" s="228"/>
      <c r="B916" s="277"/>
      <c r="C916" s="280"/>
      <c r="D916" s="237"/>
      <c r="E916" s="237"/>
      <c r="F916" s="243"/>
      <c r="G916" s="122">
        <v>2.1</v>
      </c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240"/>
      <c r="AN916" s="240"/>
      <c r="AO916" s="240"/>
      <c r="AP916" s="240"/>
      <c r="AQ916" s="240"/>
      <c r="AR916" s="240"/>
      <c r="AS916" s="240"/>
      <c r="AT916" s="256"/>
      <c r="AU916" s="256"/>
      <c r="AV916" s="259"/>
      <c r="AW916" s="259"/>
      <c r="AX916" s="256"/>
      <c r="AY916" s="256"/>
      <c r="AZ916" s="256"/>
      <c r="BA916" s="256"/>
      <c r="BB916" s="256"/>
      <c r="BC916" s="256"/>
      <c r="BD916" s="256"/>
      <c r="BE916" s="256"/>
      <c r="BF916" s="256"/>
      <c r="BG916" s="256"/>
      <c r="BH916" s="256"/>
      <c r="BI916" s="256"/>
      <c r="BJ916" s="256"/>
      <c r="BK916" s="256"/>
      <c r="BL916" s="262"/>
      <c r="BM916" s="262"/>
      <c r="BN916" s="262"/>
      <c r="BO916" s="262"/>
      <c r="BP916" s="262"/>
      <c r="BQ916" s="262"/>
      <c r="BR916" s="270"/>
      <c r="BS916" s="270"/>
      <c r="BT916" s="270"/>
      <c r="BU916" s="270"/>
      <c r="BV916" s="270"/>
      <c r="BW916" s="270"/>
      <c r="BX916" s="256"/>
      <c r="BY916" s="256"/>
      <c r="BZ916" s="256"/>
      <c r="CA916" s="267"/>
      <c r="CB916" s="267"/>
      <c r="CC916" s="274"/>
      <c r="CD916" s="267"/>
      <c r="CE916" s="267"/>
      <c r="CF916" s="267"/>
      <c r="CG916" s="267"/>
      <c r="CH916" s="267"/>
      <c r="CI916" s="267"/>
      <c r="CJ916" s="267"/>
      <c r="CK916" s="267"/>
      <c r="CL916" s="265"/>
      <c r="CM916" s="272"/>
      <c r="CN916" s="264"/>
      <c r="CO916" s="183"/>
      <c r="CP916" s="226"/>
      <c r="CQ916" s="226"/>
      <c r="CR916" s="226"/>
      <c r="CS916" s="182"/>
      <c r="CT916" s="182"/>
      <c r="CU916" s="182"/>
      <c r="CV916" s="182"/>
      <c r="CW916" s="182"/>
      <c r="CX916" s="182"/>
      <c r="CY916" s="182"/>
      <c r="CZ916" s="182"/>
      <c r="DA916" s="182"/>
    </row>
    <row r="917" spans="1:105" s="120" customFormat="1" ht="15" customHeight="1">
      <c r="A917" s="228"/>
      <c r="B917" s="277"/>
      <c r="C917" s="280"/>
      <c r="D917" s="237"/>
      <c r="E917" s="237"/>
      <c r="F917" s="243"/>
      <c r="G917" s="122">
        <v>2.7</v>
      </c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240"/>
      <c r="AN917" s="240"/>
      <c r="AO917" s="240"/>
      <c r="AP917" s="240"/>
      <c r="AQ917" s="240"/>
      <c r="AR917" s="240"/>
      <c r="AS917" s="240"/>
      <c r="AT917" s="256"/>
      <c r="AU917" s="256"/>
      <c r="AV917" s="259"/>
      <c r="AW917" s="259"/>
      <c r="AX917" s="256"/>
      <c r="AY917" s="256"/>
      <c r="AZ917" s="256"/>
      <c r="BA917" s="256"/>
      <c r="BB917" s="256"/>
      <c r="BC917" s="256"/>
      <c r="BD917" s="256"/>
      <c r="BE917" s="256"/>
      <c r="BF917" s="256"/>
      <c r="BG917" s="256"/>
      <c r="BH917" s="256"/>
      <c r="BI917" s="256"/>
      <c r="BJ917" s="256"/>
      <c r="BK917" s="256"/>
      <c r="BL917" s="262"/>
      <c r="BM917" s="262"/>
      <c r="BN917" s="262"/>
      <c r="BO917" s="262"/>
      <c r="BP917" s="262"/>
      <c r="BQ917" s="262"/>
      <c r="BR917" s="270"/>
      <c r="BS917" s="270"/>
      <c r="BT917" s="270"/>
      <c r="BU917" s="270"/>
      <c r="BV917" s="270"/>
      <c r="BW917" s="270"/>
      <c r="BX917" s="256"/>
      <c r="BY917" s="256"/>
      <c r="BZ917" s="256"/>
      <c r="CA917" s="267"/>
      <c r="CB917" s="267"/>
      <c r="CC917" s="274"/>
      <c r="CD917" s="267"/>
      <c r="CE917" s="267"/>
      <c r="CF917" s="267"/>
      <c r="CG917" s="267"/>
      <c r="CH917" s="267"/>
      <c r="CI917" s="267"/>
      <c r="CJ917" s="267"/>
      <c r="CK917" s="267"/>
      <c r="CL917" s="265"/>
      <c r="CM917" s="272"/>
      <c r="CN917" s="264"/>
      <c r="CO917" s="183"/>
      <c r="CP917" s="226"/>
      <c r="CQ917" s="226"/>
      <c r="CR917" s="226"/>
      <c r="CS917" s="182"/>
      <c r="CT917" s="182"/>
      <c r="CU917" s="182"/>
      <c r="CV917" s="182"/>
      <c r="CW917" s="182"/>
      <c r="CX917" s="182"/>
      <c r="CY917" s="182"/>
      <c r="CZ917" s="182"/>
      <c r="DA917" s="182"/>
    </row>
    <row r="918" spans="1:105" s="120" customFormat="1" ht="15" customHeight="1">
      <c r="A918" s="228"/>
      <c r="B918" s="277"/>
      <c r="C918" s="280"/>
      <c r="D918" s="237"/>
      <c r="E918" s="237"/>
      <c r="F918" s="243"/>
      <c r="G918" s="122">
        <v>3</v>
      </c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240"/>
      <c r="AN918" s="240"/>
      <c r="AO918" s="240"/>
      <c r="AP918" s="240"/>
      <c r="AQ918" s="240"/>
      <c r="AR918" s="240"/>
      <c r="AS918" s="240"/>
      <c r="AT918" s="256"/>
      <c r="AU918" s="256"/>
      <c r="AV918" s="259"/>
      <c r="AW918" s="259"/>
      <c r="AX918" s="256"/>
      <c r="AY918" s="256"/>
      <c r="AZ918" s="256"/>
      <c r="BA918" s="256"/>
      <c r="BB918" s="256"/>
      <c r="BC918" s="256"/>
      <c r="BD918" s="256"/>
      <c r="BE918" s="256"/>
      <c r="BF918" s="256"/>
      <c r="BG918" s="256"/>
      <c r="BH918" s="256"/>
      <c r="BI918" s="256"/>
      <c r="BJ918" s="256"/>
      <c r="BK918" s="256"/>
      <c r="BL918" s="262"/>
      <c r="BM918" s="262"/>
      <c r="BN918" s="262"/>
      <c r="BO918" s="262"/>
      <c r="BP918" s="262"/>
      <c r="BQ918" s="262"/>
      <c r="BR918" s="270"/>
      <c r="BS918" s="270"/>
      <c r="BT918" s="270"/>
      <c r="BU918" s="270"/>
      <c r="BV918" s="270"/>
      <c r="BW918" s="270"/>
      <c r="BX918" s="256"/>
      <c r="BY918" s="256"/>
      <c r="BZ918" s="256"/>
      <c r="CA918" s="267"/>
      <c r="CB918" s="267"/>
      <c r="CC918" s="274"/>
      <c r="CD918" s="267"/>
      <c r="CE918" s="267"/>
      <c r="CF918" s="267"/>
      <c r="CG918" s="267"/>
      <c r="CH918" s="267"/>
      <c r="CI918" s="267"/>
      <c r="CJ918" s="267"/>
      <c r="CK918" s="267"/>
      <c r="CL918" s="265"/>
      <c r="CM918" s="272"/>
      <c r="CN918" s="264"/>
      <c r="CO918" s="183"/>
      <c r="CP918" s="226"/>
      <c r="CQ918" s="226"/>
      <c r="CR918" s="226"/>
      <c r="CS918" s="182"/>
      <c r="CT918" s="182"/>
      <c r="CU918" s="182"/>
      <c r="CV918" s="182"/>
      <c r="CW918" s="182"/>
      <c r="CX918" s="182"/>
      <c r="CY918" s="182"/>
      <c r="CZ918" s="182"/>
      <c r="DA918" s="182"/>
    </row>
    <row r="919" spans="1:105" s="120" customFormat="1" ht="15" customHeight="1">
      <c r="A919" s="228"/>
      <c r="B919" s="277"/>
      <c r="C919" s="280"/>
      <c r="D919" s="237"/>
      <c r="E919" s="237"/>
      <c r="F919" s="244"/>
      <c r="G919" s="123">
        <v>3.9</v>
      </c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1"/>
      <c r="AD919" s="81"/>
      <c r="AE919" s="81"/>
      <c r="AF919" s="81"/>
      <c r="AG919" s="81"/>
      <c r="AH919" s="81"/>
      <c r="AI919" s="81"/>
      <c r="AJ919" s="81"/>
      <c r="AK919" s="81"/>
      <c r="AL919" s="81"/>
      <c r="AM919" s="240"/>
      <c r="AN919" s="240"/>
      <c r="AO919" s="240"/>
      <c r="AP919" s="240"/>
      <c r="AQ919" s="240"/>
      <c r="AR919" s="240"/>
      <c r="AS919" s="240"/>
      <c r="AT919" s="256"/>
      <c r="AU919" s="256"/>
      <c r="AV919" s="259"/>
      <c r="AW919" s="259"/>
      <c r="AX919" s="256"/>
      <c r="AY919" s="256"/>
      <c r="AZ919" s="256"/>
      <c r="BA919" s="256"/>
      <c r="BB919" s="256"/>
      <c r="BC919" s="256"/>
      <c r="BD919" s="256"/>
      <c r="BE919" s="256"/>
      <c r="BF919" s="256"/>
      <c r="BG919" s="256"/>
      <c r="BH919" s="256"/>
      <c r="BI919" s="256"/>
      <c r="BJ919" s="256"/>
      <c r="BK919" s="256"/>
      <c r="BL919" s="262"/>
      <c r="BM919" s="262"/>
      <c r="BN919" s="262"/>
      <c r="BO919" s="262"/>
      <c r="BP919" s="262"/>
      <c r="BQ919" s="262"/>
      <c r="BR919" s="270"/>
      <c r="BS919" s="270"/>
      <c r="BT919" s="270"/>
      <c r="BU919" s="270"/>
      <c r="BV919" s="270"/>
      <c r="BW919" s="270"/>
      <c r="BX919" s="256"/>
      <c r="BY919" s="256"/>
      <c r="BZ919" s="256"/>
      <c r="CA919" s="267"/>
      <c r="CB919" s="267"/>
      <c r="CC919" s="274"/>
      <c r="CD919" s="267"/>
      <c r="CE919" s="267"/>
      <c r="CF919" s="267"/>
      <c r="CG919" s="267"/>
      <c r="CH919" s="267"/>
      <c r="CI919" s="267"/>
      <c r="CJ919" s="267"/>
      <c r="CK919" s="267"/>
      <c r="CL919" s="265"/>
      <c r="CM919" s="272"/>
      <c r="CN919" s="264"/>
      <c r="CO919" s="183"/>
      <c r="CP919" s="226"/>
      <c r="CQ919" s="226"/>
      <c r="CR919" s="226"/>
      <c r="CS919" s="182"/>
      <c r="CT919" s="182"/>
      <c r="CU919" s="182"/>
      <c r="CV919" s="182"/>
      <c r="CW919" s="182"/>
      <c r="CX919" s="182"/>
      <c r="CY919" s="182"/>
      <c r="CZ919" s="182"/>
      <c r="DA919" s="182"/>
    </row>
    <row r="920" spans="1:105" s="120" customFormat="1" ht="15" customHeight="1" thickBot="1">
      <c r="A920" s="229"/>
      <c r="B920" s="278"/>
      <c r="C920" s="281"/>
      <c r="D920" s="238"/>
      <c r="E920" s="238"/>
      <c r="F920" s="245" t="s">
        <v>83</v>
      </c>
      <c r="G920" s="246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241"/>
      <c r="AN920" s="241"/>
      <c r="AO920" s="241"/>
      <c r="AP920" s="241"/>
      <c r="AQ920" s="241"/>
      <c r="AR920" s="241"/>
      <c r="AS920" s="241"/>
      <c r="AT920" s="257"/>
      <c r="AU920" s="257"/>
      <c r="AV920" s="260"/>
      <c r="AW920" s="260"/>
      <c r="AX920" s="257"/>
      <c r="AY920" s="257"/>
      <c r="AZ920" s="257"/>
      <c r="BA920" s="257"/>
      <c r="BB920" s="257"/>
      <c r="BC920" s="257"/>
      <c r="BD920" s="257"/>
      <c r="BE920" s="257"/>
      <c r="BF920" s="257"/>
      <c r="BG920" s="257"/>
      <c r="BH920" s="257"/>
      <c r="BI920" s="257"/>
      <c r="BJ920" s="257"/>
      <c r="BK920" s="257"/>
      <c r="BL920" s="263"/>
      <c r="BM920" s="263"/>
      <c r="BN920" s="263"/>
      <c r="BO920" s="263"/>
      <c r="BP920" s="263"/>
      <c r="BQ920" s="263"/>
      <c r="BR920" s="271"/>
      <c r="BS920" s="271"/>
      <c r="BT920" s="271"/>
      <c r="BU920" s="271"/>
      <c r="BV920" s="271"/>
      <c r="BW920" s="271"/>
      <c r="BX920" s="257"/>
      <c r="BY920" s="257"/>
      <c r="BZ920" s="257"/>
      <c r="CA920" s="268"/>
      <c r="CB920" s="268"/>
      <c r="CC920" s="275"/>
      <c r="CD920" s="268"/>
      <c r="CE920" s="268"/>
      <c r="CF920" s="268"/>
      <c r="CG920" s="268"/>
      <c r="CH920" s="268"/>
      <c r="CI920" s="268"/>
      <c r="CJ920" s="268"/>
      <c r="CK920" s="268"/>
      <c r="CL920" s="265"/>
      <c r="CM920" s="272"/>
      <c r="CN920" s="264"/>
      <c r="CO920" s="183"/>
      <c r="CP920" s="226"/>
      <c r="CQ920" s="226"/>
      <c r="CR920" s="226"/>
      <c r="CS920" s="182"/>
      <c r="CT920" s="182"/>
      <c r="CU920" s="182"/>
      <c r="CV920" s="182"/>
      <c r="CW920" s="182"/>
      <c r="CX920" s="182"/>
      <c r="CY920" s="182"/>
      <c r="CZ920" s="182"/>
      <c r="DA920" s="182"/>
    </row>
    <row r="921" spans="1:105" s="120" customFormat="1" ht="15" customHeight="1">
      <c r="A921" s="227">
        <f t="shared" ref="A921" si="341">A913+1</f>
        <v>114</v>
      </c>
      <c r="B921" s="276" t="s">
        <v>1059</v>
      </c>
      <c r="C921" s="279" t="s">
        <v>1060</v>
      </c>
      <c r="D921" s="236">
        <v>44606</v>
      </c>
      <c r="E921" s="236" t="s">
        <v>1201</v>
      </c>
      <c r="F921" s="253" t="s">
        <v>80</v>
      </c>
      <c r="G921" s="254"/>
      <c r="H921" s="82" t="s">
        <v>69</v>
      </c>
      <c r="I921" s="82"/>
      <c r="J921" s="82" t="s">
        <v>60</v>
      </c>
      <c r="K921" s="82" t="s">
        <v>60</v>
      </c>
      <c r="L921" s="82" t="s">
        <v>60</v>
      </c>
      <c r="M921" s="82" t="s">
        <v>60</v>
      </c>
      <c r="N921" s="82" t="s">
        <v>60</v>
      </c>
      <c r="O921" s="82"/>
      <c r="P921" s="82" t="s">
        <v>60</v>
      </c>
      <c r="Q921" s="82" t="s">
        <v>60</v>
      </c>
      <c r="R921" s="82" t="s">
        <v>60</v>
      </c>
      <c r="S921" s="82" t="s">
        <v>60</v>
      </c>
      <c r="T921" s="82" t="s">
        <v>60</v>
      </c>
      <c r="U921" s="82" t="s">
        <v>67</v>
      </c>
      <c r="V921" s="82"/>
      <c r="W921" s="82" t="s">
        <v>61</v>
      </c>
      <c r="X921" s="82" t="s">
        <v>61</v>
      </c>
      <c r="Y921" s="82" t="s">
        <v>61</v>
      </c>
      <c r="Z921" s="82" t="s">
        <v>61</v>
      </c>
      <c r="AA921" s="82" t="s">
        <v>61</v>
      </c>
      <c r="AB921" s="82" t="s">
        <v>61</v>
      </c>
      <c r="AC921" s="82"/>
      <c r="AD921" s="82" t="s">
        <v>61</v>
      </c>
      <c r="AE921" s="82" t="s">
        <v>61</v>
      </c>
      <c r="AF921" s="82" t="s">
        <v>61</v>
      </c>
      <c r="AG921" s="82" t="s">
        <v>61</v>
      </c>
      <c r="AH921" s="82" t="s">
        <v>61</v>
      </c>
      <c r="AI921" s="82" t="s">
        <v>1471</v>
      </c>
      <c r="AJ921" s="82"/>
      <c r="AK921" s="82" t="s">
        <v>60</v>
      </c>
      <c r="AL921" s="82" t="s">
        <v>60</v>
      </c>
      <c r="AM921" s="239">
        <f>COUNTIF(H921:AL921,"PH")+COUNTIF(H921:AL921,"PH/L")+COUNTIF(H921:AL921,"PM")</f>
        <v>0</v>
      </c>
      <c r="AN921" s="239">
        <f>COUNTIF(H921:AL921,"PD")+COUNTIF(H921:AL921,"PDD")+COUNTIF(H921:AL921,"P/DS")/2+COUNTIF(H921:AL921,"PMD")</f>
        <v>0</v>
      </c>
      <c r="AO921" s="239">
        <f>COUNTIF(H921:AL921,"PN")+COUNTIF(H921:AL921,"P/NS")/2+COUNTIF(H921:AL921,"PH")+COUNTIF(H921:AL921,"PH/F")/2+COUNTIF(H921:AL921,"PH/L")/2+COUNTIF(H921:AL921,"PM")</f>
        <v>0</v>
      </c>
      <c r="AP921" s="239">
        <f>COUNTIF(H921:AL921,"BH")+COUNTIF(H921:AL921,"AL/BL")+COUNTIF(H921:AL921,"UL/BL")+COUNTIF(H921:AL921,"BM")</f>
        <v>0</v>
      </c>
      <c r="AQ921" s="239">
        <f>COUNTIF(H921:AL921,"DS")+COUNTIF(H921:AL921,"AL/DS")/2+COUNTIF(H921:AL921,"UL/DS")/2+COUNTIF(H921:AL921,"CT")+COUNTIF(H921:AL921,"MD")</f>
        <v>12.5</v>
      </c>
      <c r="AR921" s="239">
        <f>COUNTIF(H921:AL921,"NS")+COUNTIF(H921:AL921,"AL/NS")/2+COUNTIF(H921:AL921,"UL/NS")/2+COUNTIF(H921:AL921,"BH")+COUNTIF(H921:AL921,"AL/BF")/2+COUNTIF(H921:AL921,"AL/BL")/2+COUNTIF(H921:AL921,"UL/BL")/2+COUNTIF(H921:AL921,"UL/BF")/2+COUNTIF(H921:AL921,"BM")</f>
        <v>11</v>
      </c>
      <c r="AS921" s="239">
        <f>COUNTIF(H921:AL921,"AL")+COUNTIF(H921:AL921,"AL/DS")/2+COUNTIF(H921:AL921,"AL/NS")/2+COUNTIF(H921:AL921,"NH")+COUNTIF(H921:AL921,"SL")+COUNTIF(H921:AL921,"NHD")+COUNTIF(H921:AL921,"B")+COUNTIF(H921:AL921,"HL")+COUNTIF(H921:AL921,"AL/BF")/2+COUNTIF(H921:AL921,"AL/BL")/2</f>
        <v>2</v>
      </c>
      <c r="AT921" s="255">
        <f>COUNTIF(H921:AL921,"PD")+COUNTIF(H921:AL921,"PN")+COUNTIF(H921:AL921,"P/DS")/2+COUNTIF(H921:AL921,"P/NS")/2+COUNTIF(H921:AL921,"DS")+COUNTIF(H921:AL921,"NS")+COUNTIF(H921:AL921,"AL")+COUNTIF(H921:AL921,"AL/DS")+COUNTIF(H921:AL921,"AL/NS")+COUNTIF(H921:AL921,"NH")+COUNTIF(H921:AL921,"SL")+COUNTIF(H921:AL921,"UL/DS")/2+COUNTIF(H921:AL921,"UL/NS")/2+COUNTIF(H921:AL921,"CT")+COUNTIF(H921:AL921,"NHD")+COUNTIF(H921:AL921,"PDD")+COUNTIF(H921:AL921,"B")+COUNTIF(H921:AL921,"HL")+COUNTIF(H921:AL921,"PH")+COUNTIF(H921:AL921,"BH")+COUNTIF(H921:AL921,"AL/BF")+COUNTIF(H921:AL921,"AL/BL")+COUNTIF(H921:AL921,"UL/BF")/2+COUNTIF(H921:AL921,"UL/BL")/2+COUNTIF(H921:AL921,"PH/F")/2+COUNTIF(H921:AL921,"PH/L")/2+COUNTIF(H921:AL921,"MD")+COUNTIF(H921:AL921,"PMD")+COUNTIF(H921:AL921,"PM")+COUNTIF(H921:AL921,"BM")</f>
        <v>25.5</v>
      </c>
      <c r="AU921" s="255">
        <f>COUNTIF(H921:AL921,"P/DS")/2+COUNTIF(H921:AL921,"P/NS")/2+COUNTIF(H921:AL921,"IL")+COUNTIF(H921:AL921,"NL")+COUNTIF(H921:AL921,"UL")+COUNTIF(H921:AL921,"UL/DS")/2+COUNTIF(H921:AL921,"UL/NS")/2+COUNTIF(H921:AL921,"KT")+COUNTIF(H921:AL921,"UL/BF")/2+COUNTIF(H921:AL921,"UL/BL")/2+COUNTIF(H921:AL921,"PH/F")/2+COUNTIF(H921:AL921,"PH/L")/2+COUNTIF(H921:AL921,"NB")</f>
        <v>0.5</v>
      </c>
      <c r="AV921" s="258">
        <f>COUNTIF(H921:AL921,"PN")+COUNTIF(H921:AL921,"TVD")+COUNTIF(H921:AL921,"PH")+COUNTIF(H921:AL921,"PM")+COUNTIF(H921:AL921,"PDD")-COUNTIFS(H921:AL921,"PN",H928:AL928,"&gt;=3")-COUNTIFS(H921:AL921,"PM",H928:AL928,"&gt;=3")</f>
        <v>0</v>
      </c>
      <c r="AW921" s="258">
        <f>COUNTIF(H921:AL921,"NS")+COUNTIF(H921:AL921,"D")+COUNTIF(H921:AL921,"BH")+COUNTIF(H921:AL921,"NHD")+COUNTIF(H921:AL921,"BM")-COUNTIFS(H921:AL921,"NS",H928:AL928,"&gt;=3")-COUNTIFS(H921:AL921,"BH",H928:AL928,"&gt;=3")-COUNTIFS(H921:AL921,"BM",H928:AL928,"&gt;=3")</f>
        <v>11</v>
      </c>
      <c r="AX921" s="255">
        <f>COUNTIF(H921:AL921,"AL")+COUNTIF(H921:AL921,"AL/DS")/2+COUNTIF(H921:AL921,"AL/NS")/2+COUNTIF(H921:AL921,"AL/BF")+COUNTIF(H921:AL921,"AL/BL")/2</f>
        <v>1</v>
      </c>
      <c r="AY921" s="255">
        <f>COUNTIF(H921:AL921,"SL")</f>
        <v>0</v>
      </c>
      <c r="AZ921" s="255">
        <f>COUNTIF(H921:AL921,"NH")</f>
        <v>1</v>
      </c>
      <c r="BA921" s="255">
        <f>COUNTIF(H921:AL921,"HL")</f>
        <v>0</v>
      </c>
      <c r="BB921" s="255">
        <f>COUNTIF(G921:AL921,"P/DS")/2+COUNTIF(G921:AL921,"P/NS")/2+COUNTIF(G921:AL921,"UL")+COUNTIF(G921:AL921,"UL/DS")/2+COUNTIF(G921:AL921,"UL/NS")/2+COUNTIF(G921:AL921,"UL/BL")/2+COUNTIF(G921:AL921,"UL/BF")/2+COUNTIF(G921:AL921,"PH/F")/2+COUNTIF(G921:AL921,"PH/L")/2</f>
        <v>0.5</v>
      </c>
      <c r="BC921" s="255">
        <f>COUNTIF(H921:AL921,"NB")</f>
        <v>0</v>
      </c>
      <c r="BD921" s="255">
        <f>COUNTIF(H921:AL921,"NL")</f>
        <v>0</v>
      </c>
      <c r="BE921" s="255">
        <f>COUNTIF(H921:AL921,"IL")</f>
        <v>0</v>
      </c>
      <c r="BF921" s="255">
        <f>COUNTIF(H921:AL921,"KT")</f>
        <v>0</v>
      </c>
      <c r="BG921" s="255">
        <f>COUNTIF(H921:AL921,"L70")</f>
        <v>0</v>
      </c>
      <c r="BH921" s="255">
        <f>COUNTIF(H921:AL921,"MD")</f>
        <v>0</v>
      </c>
      <c r="BI921" s="255">
        <f>COUNTIF(H921:AL921,"PMD")</f>
        <v>0</v>
      </c>
      <c r="BJ921" s="255">
        <f>COUNTIF(H921:AL921,"PM")</f>
        <v>0</v>
      </c>
      <c r="BK921" s="255">
        <f>COUNTIF(H921:AL921,"BM")</f>
        <v>0</v>
      </c>
      <c r="BL921" s="261">
        <f>SUMIF(H921:AL921,"PD",H922:AL922)+SUMIF(H921:AL921,"PN",H922:AL922)+SUMIF(H921:AL921,"P/DS",H922:AL922)+SUMIF(H921:AL921,"PN/F",H922:AL922)+SUMIF(H921:AL921,"PN/L",H922:AL922)+SUMIF(H921:AL921,"TV",H922:AL922)+SUMIF(H921:AL921,"TVD",H922:AL922)+SUMIF(H921:AL921,"PDD",H922:AL922)</f>
        <v>0</v>
      </c>
      <c r="BM921" s="261">
        <f>SUMIF(H921:AL921,"PD",H923:AL923)+SUMIF(H921:AL921,"PN",H923:AL923)+SUMIF(H921:AL921,"P/DS",H923:AL923)+SUMIF(H921:AL921,"PN/F",H923:AL923)+SUMIF(H921:AL921,"PN/L",H923:AL923)+SUMIF(H921:AL921,"TV",H923:AL923)+SUMIF(H921:AL921,"TVD",H923:AL923)+SUMIF(H921:AL921,"PDD",H923:AL923)+SUMIF(H921:AL921,"PMD",H923:AL923)</f>
        <v>0</v>
      </c>
      <c r="BN921" s="261">
        <f>SUMIF(H921:AL921,"PD",H924:AL924)+SUMIF(H921:AL921,"PN",H924:AL924)+SUMIF(H921:AL921,"P/DS",H924:AL924)+SUMIF(H921:AL921,"PN/F",H924:AL924)+SUMIF(H921:AL921,"PN/L",H924:AL924)+SUMIF(H921:AL921,"TV",H924:AL924)+SUMIF(H921:AL921,"TVD",H924:AL924)</f>
        <v>0</v>
      </c>
      <c r="BO921" s="261">
        <f>SUMIF(H921:AL921,"PD",H925:AL925)+SUMIF(H921:AL921,"PN",H925:AL925)+SUMIF(H921:AL921,"P/DS",H925:AL925)+SUMIF(H921:AL921,"PN/F",H925:AL925)+SUMIF(H921:AL921,"PN/L",H925:AL925)+SUMIF(H921:AL921,"TV",H925:AL925)+SUMIF(H921:AL921,"TVD",H925:AL925)</f>
        <v>0</v>
      </c>
      <c r="BP921" s="261">
        <f>SUMIF(H921:AL921,"PD",H926:AL926)+SUMIF(H921:AL921,"PN",H926:AL926)+SUMIF(H921:AL921,"P/DS",H926:AL926)+SUMIF(H921:AL921,"PN/F",H926:AL926)+SUMIF(H921:AL921,"PN/L",H926:AL926)+SUMIF(H921:AL921,"TV",H926:AL926)+SUMIF(H921:AL921,"TVD",H926:AL926)+SUMIF(H921:AL921,"PDD",H926:AL926)+SUMIF(H921:AL921,"PH",H926:AL926)+SUMIF(H921:AL921,"PM",H926:AL926)</f>
        <v>0</v>
      </c>
      <c r="BQ921" s="261">
        <f>SUMIF(H921:AL921,"PD",H927:AL927)+SUMIF(H921:AL921,"PN",H927:AL927)+SUMIF(H921:AL921,"P/DS",H927:AL927)+SUMIF(H921:AL921,"PN/F",H927:AL927)+SUMIF(H921:AL921,"PN/L",H927:AL927)+SUMIF(H921:AL921,"TV",H927:AL927)+SUMIF(H921:AL921,"TVD",H927:AL927)+SUMIF(H921:AL921,"PDD",H927:AL927)+SUMIF(H921:AL921,"PH",H927:AL927)+SUMIF(H921:AL921,"PM",H927:AL927)</f>
        <v>0</v>
      </c>
      <c r="BR921" s="269">
        <f>SUM(H922:AL922)-BL921</f>
        <v>21</v>
      </c>
      <c r="BS921" s="269">
        <f>SUM(H923:AL923)-BM921</f>
        <v>10.5</v>
      </c>
      <c r="BT921" s="269">
        <f>SUM(H924:AL924)-BN921</f>
        <v>0</v>
      </c>
      <c r="BU921" s="269">
        <f>SUM(H925:AL925)-BO921</f>
        <v>0</v>
      </c>
      <c r="BV921" s="269">
        <f>SUM(H926:AL926)-BP921</f>
        <v>0</v>
      </c>
      <c r="BW921" s="269">
        <f>SUM(H927:AL927)-BQ921</f>
        <v>0</v>
      </c>
      <c r="BX921" s="255">
        <f>SUMIF(H921:AL921,"PD",H928:AL928)+SUMIF(H921:AL921,"PN",H928:AL928)+SUMIF(H921:AL921,"P/DS",H928:AL928)+SUMIF(H921:AL921,"PN/F",H928:AL928)+SUMIF(H921:AL921,"PN/L",H928:AL928)</f>
        <v>0</v>
      </c>
      <c r="BY921" s="255">
        <f>SUM(H928:AL928)-BX921</f>
        <v>0</v>
      </c>
      <c r="BZ921" s="255">
        <f t="shared" ref="BZ921" si="342">+SUM(BL921:BW928)</f>
        <v>31.5</v>
      </c>
      <c r="CA921" s="266">
        <f>(COUNTIFS(H921:AL921,"PD",H922:AL922,"&gt;=2"))*0.5-IF(CN921="VP",COUNTIFS($H$16:$AL$16,"SAT",H921:AL921,"PD",H922:AL922,"&gt;=2"))*0.5</f>
        <v>0</v>
      </c>
      <c r="CB921" s="266">
        <f>(COUNTIFS(H921:AL921,"PN",H923:AL923,"&gt;=0.5",H922:AL922,"&gt;=1.5"))*0.5+COUNTIFS(H921:AL921,"PDD",H923:AL923,"&gt;=0.5",H922:AL922,"&gt;=1.5")*0.5</f>
        <v>0</v>
      </c>
      <c r="CC921" s="273">
        <f>(COUNTIFS(H921:AL921,"TV",H923:AL923,"&gt;=10"))*0.5+(COUNTIFS(H921:AL921,"PMD",H923:AL923,"&gt;=2"))*0.5</f>
        <v>0</v>
      </c>
      <c r="CD921" s="266">
        <f>(COUNTIFS(H921:AL921,"TVD",H925:AL925,"&gt;=6.5",H923:AL923,"&gt;=3.5"))*0.5</f>
        <v>0</v>
      </c>
      <c r="CE921" s="266">
        <f>(COUNTIFS(H921:AL921,"PD",H926:AL926,"&gt;=10"))*0.5</f>
        <v>0</v>
      </c>
      <c r="CF921" s="266">
        <f>(COUNTIFS(H921:AL921,"PDD",H926:AL926,"&gt;=3.5",H927:AL927,"&gt;=6.5")+COUNTIFS(H921:AL921,"PH",H927:AL927,"&gt;=0.5",H926:AL926,"&gt;=1.5")+COUNTIFS(H921:AL921,"PM",H927:AL927,"&gt;=0.5",H926:AL926,"&gt;=1.5"))*0.5</f>
        <v>0</v>
      </c>
      <c r="CG921" s="266">
        <f>(COUNTIFS(H921:AL921,"DS",H922:AL922,"&gt;=2")+COUNTIFS(H921:AL921,"AL/DS",H922:AL922,"&gt;=2"))*0.5-IF(CN921="VP",COUNTIFS($H$16:$AL$16,"SAT",H921:AL921,"DS",H922:AL922,"&gt;=2"))*0.5</f>
        <v>4.5</v>
      </c>
      <c r="CH921" s="266">
        <f>(COUNTIFS(H921:AL921,"NS",H923:AL923,"&gt;=0.5",H922:AL922,"&gt;=1.5")+COUNTIFS(H921:AL921,"AL/NS",H923:AL923,"&gt;=0.5",H922:AL922,"&gt;=1.5")+COUNTIFS(H921:AL921,"NHD",H923:AL923,"&gt;=4.5",H926:AL926,"&gt;=2",H922:AL922,"&gt;=1.5"))*0.5</f>
        <v>0</v>
      </c>
      <c r="CI921" s="266">
        <f>(COUNTIF(H923:AL923,"&gt;=10")+COUNTIFS(H921:AL921,"MD",H923:AL923,"&gt;=2")-COUNTIFS(H921:AL921,"TV",H923:AL923,"&gt;=10"))*0.5</f>
        <v>0.5</v>
      </c>
      <c r="CJ921" s="266">
        <f>(COUNTIFS(H921:AL921,"D",H925:AL925,"&gt;=6.5",H923:AL923,"&gt;=3.5"))*0.5</f>
        <v>0</v>
      </c>
      <c r="CK921" s="266">
        <f>(COUNTIF(H926:AL926,"&gt;=10")-COUNTIFS(H921:AL921,"PD",H926:AL926,"&gt;=10"))*0.5</f>
        <v>0</v>
      </c>
      <c r="CL921" s="265">
        <f>(COUNTIFS(H921:AL921,"NHD",H926:AL926,"&gt;=3.5",H927:AL927,"&gt;=6.5")+COUNTIFS(H921:AL921,"BH",H926:AL926,"&gt;=1.5",H927:AL927,"&gt;=0.5")+COUNTIFS(H921:AL921,"BM",H926:AL926,"&gt;=1.5",H927:AL927,"&gt;=0.5")+COUNTIFS(H921:AL921,"D",H926:AL926,"&gt;=1.5",H927:AL927,"&gt;=0.5"))*0.5</f>
        <v>0</v>
      </c>
      <c r="CM921" s="272"/>
      <c r="CN921" s="264" t="s">
        <v>723</v>
      </c>
      <c r="CO921" s="183">
        <f t="shared" ref="CO921" si="343">+AM921+AN921+AO921+AP921+AQ921+AR921+AS921+AU921+BG921</f>
        <v>26</v>
      </c>
      <c r="CP921" s="225">
        <f>+SUM(I922:I927)-I928</f>
        <v>0</v>
      </c>
      <c r="CQ921" s="225">
        <f>+SUM(J922:J927)-J928</f>
        <v>2.5</v>
      </c>
      <c r="CR921" s="225">
        <f>+SUM(K922:K927)-K928</f>
        <v>2.5</v>
      </c>
      <c r="CS921" s="182"/>
      <c r="CT921" s="182"/>
      <c r="CU921" s="182"/>
      <c r="CV921" s="182"/>
      <c r="CW921" s="182"/>
      <c r="CX921" s="182"/>
      <c r="CY921" s="182"/>
      <c r="CZ921" s="182"/>
      <c r="DA921" s="182"/>
    </row>
    <row r="922" spans="1:105" s="120" customFormat="1" ht="15" customHeight="1">
      <c r="A922" s="228"/>
      <c r="B922" s="277"/>
      <c r="C922" s="280"/>
      <c r="D922" s="237"/>
      <c r="E922" s="237"/>
      <c r="F922" s="242" t="s">
        <v>82</v>
      </c>
      <c r="G922" s="121">
        <v>1.5</v>
      </c>
      <c r="H922" s="83"/>
      <c r="I922" s="83"/>
      <c r="J922" s="83">
        <v>2.5</v>
      </c>
      <c r="K922" s="83">
        <v>2.5</v>
      </c>
      <c r="L922" s="83">
        <v>2.5</v>
      </c>
      <c r="M922" s="83">
        <v>2.5</v>
      </c>
      <c r="N922" s="83">
        <v>2</v>
      </c>
      <c r="O922" s="83"/>
      <c r="P922" s="83">
        <v>2.5</v>
      </c>
      <c r="Q922" s="83"/>
      <c r="R922" s="83">
        <v>2</v>
      </c>
      <c r="S922" s="83">
        <v>2.5</v>
      </c>
      <c r="T922" s="83">
        <v>2</v>
      </c>
      <c r="U922" s="83"/>
      <c r="V922" s="83"/>
      <c r="W922" s="83"/>
      <c r="X922" s="83"/>
      <c r="Y922" s="83"/>
      <c r="Z922" s="83"/>
      <c r="AA922" s="83"/>
      <c r="AB922" s="83"/>
      <c r="AC922" s="79"/>
      <c r="AD922" s="79"/>
      <c r="AE922" s="79"/>
      <c r="AF922" s="79"/>
      <c r="AG922" s="79"/>
      <c r="AH922" s="79"/>
      <c r="AI922" s="79"/>
      <c r="AJ922" s="79"/>
      <c r="AK922" s="79"/>
      <c r="AL922" s="79"/>
      <c r="AM922" s="240"/>
      <c r="AN922" s="240"/>
      <c r="AO922" s="240"/>
      <c r="AP922" s="240"/>
      <c r="AQ922" s="240"/>
      <c r="AR922" s="240"/>
      <c r="AS922" s="240"/>
      <c r="AT922" s="256"/>
      <c r="AU922" s="256"/>
      <c r="AV922" s="259"/>
      <c r="AW922" s="259"/>
      <c r="AX922" s="256"/>
      <c r="AY922" s="256"/>
      <c r="AZ922" s="256"/>
      <c r="BA922" s="256"/>
      <c r="BB922" s="256"/>
      <c r="BC922" s="256"/>
      <c r="BD922" s="256"/>
      <c r="BE922" s="256"/>
      <c r="BF922" s="256"/>
      <c r="BG922" s="256"/>
      <c r="BH922" s="256"/>
      <c r="BI922" s="256"/>
      <c r="BJ922" s="256"/>
      <c r="BK922" s="256"/>
      <c r="BL922" s="262"/>
      <c r="BM922" s="262"/>
      <c r="BN922" s="262"/>
      <c r="BO922" s="262"/>
      <c r="BP922" s="262"/>
      <c r="BQ922" s="262"/>
      <c r="BR922" s="270"/>
      <c r="BS922" s="270"/>
      <c r="BT922" s="270"/>
      <c r="BU922" s="270"/>
      <c r="BV922" s="270"/>
      <c r="BW922" s="270"/>
      <c r="BX922" s="256"/>
      <c r="BY922" s="256"/>
      <c r="BZ922" s="256"/>
      <c r="CA922" s="267"/>
      <c r="CB922" s="267"/>
      <c r="CC922" s="274"/>
      <c r="CD922" s="267"/>
      <c r="CE922" s="267"/>
      <c r="CF922" s="267"/>
      <c r="CG922" s="267"/>
      <c r="CH922" s="267"/>
      <c r="CI922" s="267"/>
      <c r="CJ922" s="267"/>
      <c r="CK922" s="267"/>
      <c r="CL922" s="265"/>
      <c r="CM922" s="272"/>
      <c r="CN922" s="264"/>
      <c r="CO922" s="183"/>
      <c r="CP922" s="226"/>
      <c r="CQ922" s="226"/>
      <c r="CR922" s="226"/>
      <c r="CS922" s="182"/>
      <c r="CT922" s="182"/>
      <c r="CU922" s="182"/>
      <c r="CV922" s="182"/>
      <c r="CW922" s="182"/>
      <c r="CX922" s="182"/>
      <c r="CY922" s="182"/>
      <c r="CZ922" s="182"/>
      <c r="DA922" s="182"/>
    </row>
    <row r="923" spans="1:105" s="120" customFormat="1" ht="15" customHeight="1">
      <c r="A923" s="228"/>
      <c r="B923" s="277"/>
      <c r="C923" s="280"/>
      <c r="D923" s="237"/>
      <c r="E923" s="237"/>
      <c r="F923" s="243"/>
      <c r="G923" s="122">
        <v>2</v>
      </c>
      <c r="H923" s="84"/>
      <c r="I923" s="84"/>
      <c r="J923" s="84"/>
      <c r="K923" s="84"/>
      <c r="L923" s="84"/>
      <c r="M923" s="84"/>
      <c r="N923" s="84"/>
      <c r="O923" s="84">
        <v>10.5</v>
      </c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240"/>
      <c r="AN923" s="240"/>
      <c r="AO923" s="240"/>
      <c r="AP923" s="240"/>
      <c r="AQ923" s="240"/>
      <c r="AR923" s="240"/>
      <c r="AS923" s="240"/>
      <c r="AT923" s="256"/>
      <c r="AU923" s="256"/>
      <c r="AV923" s="259"/>
      <c r="AW923" s="259"/>
      <c r="AX923" s="256"/>
      <c r="AY923" s="256"/>
      <c r="AZ923" s="256"/>
      <c r="BA923" s="256"/>
      <c r="BB923" s="256"/>
      <c r="BC923" s="256"/>
      <c r="BD923" s="256"/>
      <c r="BE923" s="256"/>
      <c r="BF923" s="256"/>
      <c r="BG923" s="256"/>
      <c r="BH923" s="256"/>
      <c r="BI923" s="256"/>
      <c r="BJ923" s="256"/>
      <c r="BK923" s="256"/>
      <c r="BL923" s="262"/>
      <c r="BM923" s="262"/>
      <c r="BN923" s="262"/>
      <c r="BO923" s="262"/>
      <c r="BP923" s="262"/>
      <c r="BQ923" s="262"/>
      <c r="BR923" s="270"/>
      <c r="BS923" s="270"/>
      <c r="BT923" s="270"/>
      <c r="BU923" s="270"/>
      <c r="BV923" s="270"/>
      <c r="BW923" s="270"/>
      <c r="BX923" s="256"/>
      <c r="BY923" s="256"/>
      <c r="BZ923" s="256"/>
      <c r="CA923" s="267"/>
      <c r="CB923" s="267"/>
      <c r="CC923" s="274"/>
      <c r="CD923" s="267"/>
      <c r="CE923" s="267"/>
      <c r="CF923" s="267"/>
      <c r="CG923" s="267"/>
      <c r="CH923" s="267"/>
      <c r="CI923" s="267"/>
      <c r="CJ923" s="267"/>
      <c r="CK923" s="267"/>
      <c r="CL923" s="265"/>
      <c r="CM923" s="272"/>
      <c r="CN923" s="264"/>
      <c r="CO923" s="183"/>
      <c r="CP923" s="226"/>
      <c r="CQ923" s="226"/>
      <c r="CR923" s="226"/>
      <c r="CS923" s="182"/>
      <c r="CT923" s="182"/>
      <c r="CU923" s="182"/>
      <c r="CV923" s="182"/>
      <c r="CW923" s="182"/>
      <c r="CX923" s="182"/>
      <c r="CY923" s="182"/>
      <c r="CZ923" s="182"/>
      <c r="DA923" s="182"/>
    </row>
    <row r="924" spans="1:105" s="120" customFormat="1" ht="15" customHeight="1">
      <c r="A924" s="228"/>
      <c r="B924" s="277"/>
      <c r="C924" s="280"/>
      <c r="D924" s="237"/>
      <c r="E924" s="237"/>
      <c r="F924" s="243"/>
      <c r="G924" s="122">
        <v>2.1</v>
      </c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240"/>
      <c r="AN924" s="240"/>
      <c r="AO924" s="240"/>
      <c r="AP924" s="240"/>
      <c r="AQ924" s="240"/>
      <c r="AR924" s="240"/>
      <c r="AS924" s="240"/>
      <c r="AT924" s="256"/>
      <c r="AU924" s="256"/>
      <c r="AV924" s="259"/>
      <c r="AW924" s="259"/>
      <c r="AX924" s="256"/>
      <c r="AY924" s="256"/>
      <c r="AZ924" s="256"/>
      <c r="BA924" s="256"/>
      <c r="BB924" s="256"/>
      <c r="BC924" s="256"/>
      <c r="BD924" s="256"/>
      <c r="BE924" s="256"/>
      <c r="BF924" s="256"/>
      <c r="BG924" s="256"/>
      <c r="BH924" s="256"/>
      <c r="BI924" s="256"/>
      <c r="BJ924" s="256"/>
      <c r="BK924" s="256"/>
      <c r="BL924" s="262"/>
      <c r="BM924" s="262"/>
      <c r="BN924" s="262"/>
      <c r="BO924" s="262"/>
      <c r="BP924" s="262"/>
      <c r="BQ924" s="262"/>
      <c r="BR924" s="270"/>
      <c r="BS924" s="270"/>
      <c r="BT924" s="270"/>
      <c r="BU924" s="270"/>
      <c r="BV924" s="270"/>
      <c r="BW924" s="270"/>
      <c r="BX924" s="256"/>
      <c r="BY924" s="256"/>
      <c r="BZ924" s="256"/>
      <c r="CA924" s="267"/>
      <c r="CB924" s="267"/>
      <c r="CC924" s="274"/>
      <c r="CD924" s="267"/>
      <c r="CE924" s="267"/>
      <c r="CF924" s="267"/>
      <c r="CG924" s="267"/>
      <c r="CH924" s="267"/>
      <c r="CI924" s="267"/>
      <c r="CJ924" s="267"/>
      <c r="CK924" s="267"/>
      <c r="CL924" s="265"/>
      <c r="CM924" s="272"/>
      <c r="CN924" s="264"/>
      <c r="CO924" s="183"/>
      <c r="CP924" s="226"/>
      <c r="CQ924" s="226"/>
      <c r="CR924" s="226"/>
      <c r="CS924" s="182"/>
      <c r="CT924" s="182"/>
      <c r="CU924" s="182"/>
      <c r="CV924" s="182"/>
      <c r="CW924" s="182"/>
      <c r="CX924" s="182"/>
      <c r="CY924" s="182"/>
      <c r="CZ924" s="182"/>
      <c r="DA924" s="182"/>
    </row>
    <row r="925" spans="1:105" s="120" customFormat="1" ht="15" customHeight="1">
      <c r="A925" s="228"/>
      <c r="B925" s="277"/>
      <c r="C925" s="280"/>
      <c r="D925" s="237"/>
      <c r="E925" s="237"/>
      <c r="F925" s="243"/>
      <c r="G925" s="122">
        <v>2.7</v>
      </c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240"/>
      <c r="AN925" s="240"/>
      <c r="AO925" s="240"/>
      <c r="AP925" s="240"/>
      <c r="AQ925" s="240"/>
      <c r="AR925" s="240"/>
      <c r="AS925" s="240"/>
      <c r="AT925" s="256"/>
      <c r="AU925" s="256"/>
      <c r="AV925" s="259"/>
      <c r="AW925" s="259"/>
      <c r="AX925" s="256"/>
      <c r="AY925" s="256"/>
      <c r="AZ925" s="256"/>
      <c r="BA925" s="256"/>
      <c r="BB925" s="256"/>
      <c r="BC925" s="256"/>
      <c r="BD925" s="256"/>
      <c r="BE925" s="256"/>
      <c r="BF925" s="256"/>
      <c r="BG925" s="256"/>
      <c r="BH925" s="256"/>
      <c r="BI925" s="256"/>
      <c r="BJ925" s="256"/>
      <c r="BK925" s="256"/>
      <c r="BL925" s="262"/>
      <c r="BM925" s="262"/>
      <c r="BN925" s="262"/>
      <c r="BO925" s="262"/>
      <c r="BP925" s="262"/>
      <c r="BQ925" s="262"/>
      <c r="BR925" s="270"/>
      <c r="BS925" s="270"/>
      <c r="BT925" s="270"/>
      <c r="BU925" s="270"/>
      <c r="BV925" s="270"/>
      <c r="BW925" s="270"/>
      <c r="BX925" s="256"/>
      <c r="BY925" s="256"/>
      <c r="BZ925" s="256"/>
      <c r="CA925" s="267"/>
      <c r="CB925" s="267"/>
      <c r="CC925" s="274"/>
      <c r="CD925" s="267"/>
      <c r="CE925" s="267"/>
      <c r="CF925" s="267"/>
      <c r="CG925" s="267"/>
      <c r="CH925" s="267"/>
      <c r="CI925" s="267"/>
      <c r="CJ925" s="267"/>
      <c r="CK925" s="267"/>
      <c r="CL925" s="265"/>
      <c r="CM925" s="272"/>
      <c r="CN925" s="264"/>
      <c r="CO925" s="183"/>
      <c r="CP925" s="226"/>
      <c r="CQ925" s="226"/>
      <c r="CR925" s="226"/>
      <c r="CS925" s="182"/>
      <c r="CT925" s="182"/>
      <c r="CU925" s="182"/>
      <c r="CV925" s="182"/>
      <c r="CW925" s="182"/>
      <c r="CX925" s="182"/>
      <c r="CY925" s="182"/>
      <c r="CZ925" s="182"/>
      <c r="DA925" s="182"/>
    </row>
    <row r="926" spans="1:105" s="120" customFormat="1" ht="15" customHeight="1">
      <c r="A926" s="228"/>
      <c r="B926" s="277"/>
      <c r="C926" s="280"/>
      <c r="D926" s="237"/>
      <c r="E926" s="237"/>
      <c r="F926" s="243"/>
      <c r="G926" s="122">
        <v>3</v>
      </c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240"/>
      <c r="AN926" s="240"/>
      <c r="AO926" s="240"/>
      <c r="AP926" s="240"/>
      <c r="AQ926" s="240"/>
      <c r="AR926" s="240"/>
      <c r="AS926" s="240"/>
      <c r="AT926" s="256"/>
      <c r="AU926" s="256"/>
      <c r="AV926" s="259"/>
      <c r="AW926" s="259"/>
      <c r="AX926" s="256"/>
      <c r="AY926" s="256"/>
      <c r="AZ926" s="256"/>
      <c r="BA926" s="256"/>
      <c r="BB926" s="256"/>
      <c r="BC926" s="256"/>
      <c r="BD926" s="256"/>
      <c r="BE926" s="256"/>
      <c r="BF926" s="256"/>
      <c r="BG926" s="256"/>
      <c r="BH926" s="256"/>
      <c r="BI926" s="256"/>
      <c r="BJ926" s="256"/>
      <c r="BK926" s="256"/>
      <c r="BL926" s="262"/>
      <c r="BM926" s="262"/>
      <c r="BN926" s="262"/>
      <c r="BO926" s="262"/>
      <c r="BP926" s="262"/>
      <c r="BQ926" s="262"/>
      <c r="BR926" s="270"/>
      <c r="BS926" s="270"/>
      <c r="BT926" s="270"/>
      <c r="BU926" s="270"/>
      <c r="BV926" s="270"/>
      <c r="BW926" s="270"/>
      <c r="BX926" s="256"/>
      <c r="BY926" s="256"/>
      <c r="BZ926" s="256"/>
      <c r="CA926" s="267"/>
      <c r="CB926" s="267"/>
      <c r="CC926" s="274"/>
      <c r="CD926" s="267"/>
      <c r="CE926" s="267"/>
      <c r="CF926" s="267"/>
      <c r="CG926" s="267"/>
      <c r="CH926" s="267"/>
      <c r="CI926" s="267"/>
      <c r="CJ926" s="267"/>
      <c r="CK926" s="267"/>
      <c r="CL926" s="265"/>
      <c r="CM926" s="272"/>
      <c r="CN926" s="264"/>
      <c r="CO926" s="183"/>
      <c r="CP926" s="226"/>
      <c r="CQ926" s="226"/>
      <c r="CR926" s="226"/>
      <c r="CS926" s="182"/>
      <c r="CT926" s="182"/>
      <c r="CU926" s="182"/>
      <c r="CV926" s="182"/>
      <c r="CW926" s="182"/>
      <c r="CX926" s="182"/>
      <c r="CY926" s="182"/>
      <c r="CZ926" s="182"/>
      <c r="DA926" s="182"/>
    </row>
    <row r="927" spans="1:105" s="120" customFormat="1" ht="15" customHeight="1">
      <c r="A927" s="228"/>
      <c r="B927" s="277"/>
      <c r="C927" s="280"/>
      <c r="D927" s="237"/>
      <c r="E927" s="237"/>
      <c r="F927" s="244"/>
      <c r="G927" s="123">
        <v>3.9</v>
      </c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1"/>
      <c r="AD927" s="81"/>
      <c r="AE927" s="81"/>
      <c r="AF927" s="81"/>
      <c r="AG927" s="81"/>
      <c r="AH927" s="81"/>
      <c r="AI927" s="81"/>
      <c r="AJ927" s="81"/>
      <c r="AK927" s="81"/>
      <c r="AL927" s="81"/>
      <c r="AM927" s="240"/>
      <c r="AN927" s="240"/>
      <c r="AO927" s="240"/>
      <c r="AP927" s="240"/>
      <c r="AQ927" s="240"/>
      <c r="AR927" s="240"/>
      <c r="AS927" s="240"/>
      <c r="AT927" s="256"/>
      <c r="AU927" s="256"/>
      <c r="AV927" s="259"/>
      <c r="AW927" s="259"/>
      <c r="AX927" s="256"/>
      <c r="AY927" s="256"/>
      <c r="AZ927" s="256"/>
      <c r="BA927" s="256"/>
      <c r="BB927" s="256"/>
      <c r="BC927" s="256"/>
      <c r="BD927" s="256"/>
      <c r="BE927" s="256"/>
      <c r="BF927" s="256"/>
      <c r="BG927" s="256"/>
      <c r="BH927" s="256"/>
      <c r="BI927" s="256"/>
      <c r="BJ927" s="256"/>
      <c r="BK927" s="256"/>
      <c r="BL927" s="262"/>
      <c r="BM927" s="262"/>
      <c r="BN927" s="262"/>
      <c r="BO927" s="262"/>
      <c r="BP927" s="262"/>
      <c r="BQ927" s="262"/>
      <c r="BR927" s="270"/>
      <c r="BS927" s="270"/>
      <c r="BT927" s="270"/>
      <c r="BU927" s="270"/>
      <c r="BV927" s="270"/>
      <c r="BW927" s="270"/>
      <c r="BX927" s="256"/>
      <c r="BY927" s="256"/>
      <c r="BZ927" s="256"/>
      <c r="CA927" s="267"/>
      <c r="CB927" s="267"/>
      <c r="CC927" s="274"/>
      <c r="CD927" s="267"/>
      <c r="CE927" s="267"/>
      <c r="CF927" s="267"/>
      <c r="CG927" s="267"/>
      <c r="CH927" s="267"/>
      <c r="CI927" s="267"/>
      <c r="CJ927" s="267"/>
      <c r="CK927" s="267"/>
      <c r="CL927" s="265"/>
      <c r="CM927" s="272"/>
      <c r="CN927" s="264"/>
      <c r="CO927" s="183"/>
      <c r="CP927" s="226"/>
      <c r="CQ927" s="226"/>
      <c r="CR927" s="226"/>
      <c r="CS927" s="182"/>
      <c r="CT927" s="182"/>
      <c r="CU927" s="182"/>
      <c r="CV927" s="182"/>
      <c r="CW927" s="182"/>
      <c r="CX927" s="182"/>
      <c r="CY927" s="182"/>
      <c r="CZ927" s="182"/>
      <c r="DA927" s="182"/>
    </row>
    <row r="928" spans="1:105" s="120" customFormat="1" ht="15" customHeight="1" thickBot="1">
      <c r="A928" s="229"/>
      <c r="B928" s="278"/>
      <c r="C928" s="281"/>
      <c r="D928" s="238"/>
      <c r="E928" s="238"/>
      <c r="F928" s="245" t="s">
        <v>83</v>
      </c>
      <c r="G928" s="246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241"/>
      <c r="AN928" s="241"/>
      <c r="AO928" s="241"/>
      <c r="AP928" s="241"/>
      <c r="AQ928" s="241"/>
      <c r="AR928" s="241"/>
      <c r="AS928" s="241"/>
      <c r="AT928" s="257"/>
      <c r="AU928" s="257"/>
      <c r="AV928" s="260"/>
      <c r="AW928" s="260"/>
      <c r="AX928" s="257"/>
      <c r="AY928" s="257"/>
      <c r="AZ928" s="257"/>
      <c r="BA928" s="257"/>
      <c r="BB928" s="257"/>
      <c r="BC928" s="257"/>
      <c r="BD928" s="257"/>
      <c r="BE928" s="257"/>
      <c r="BF928" s="257"/>
      <c r="BG928" s="257"/>
      <c r="BH928" s="257"/>
      <c r="BI928" s="257"/>
      <c r="BJ928" s="257"/>
      <c r="BK928" s="257"/>
      <c r="BL928" s="263"/>
      <c r="BM928" s="263"/>
      <c r="BN928" s="263"/>
      <c r="BO928" s="263"/>
      <c r="BP928" s="263"/>
      <c r="BQ928" s="263"/>
      <c r="BR928" s="271"/>
      <c r="BS928" s="271"/>
      <c r="BT928" s="271"/>
      <c r="BU928" s="271"/>
      <c r="BV928" s="271"/>
      <c r="BW928" s="271"/>
      <c r="BX928" s="257"/>
      <c r="BY928" s="257"/>
      <c r="BZ928" s="257"/>
      <c r="CA928" s="268"/>
      <c r="CB928" s="268"/>
      <c r="CC928" s="275"/>
      <c r="CD928" s="268"/>
      <c r="CE928" s="268"/>
      <c r="CF928" s="268"/>
      <c r="CG928" s="268"/>
      <c r="CH928" s="268"/>
      <c r="CI928" s="268"/>
      <c r="CJ928" s="268"/>
      <c r="CK928" s="268"/>
      <c r="CL928" s="265"/>
      <c r="CM928" s="272"/>
      <c r="CN928" s="264"/>
      <c r="CO928" s="183"/>
      <c r="CP928" s="226"/>
      <c r="CQ928" s="226"/>
      <c r="CR928" s="226"/>
      <c r="CS928" s="182"/>
      <c r="CT928" s="182"/>
      <c r="CU928" s="182"/>
      <c r="CV928" s="182"/>
      <c r="CW928" s="182"/>
      <c r="CX928" s="182"/>
      <c r="CY928" s="182"/>
      <c r="CZ928" s="182"/>
      <c r="DA928" s="182"/>
    </row>
    <row r="929" spans="1:105" s="120" customFormat="1" ht="15" customHeight="1">
      <c r="A929" s="227">
        <f t="shared" ref="A929" si="344">A921+1</f>
        <v>115</v>
      </c>
      <c r="B929" s="276" t="s">
        <v>1117</v>
      </c>
      <c r="C929" s="279" t="s">
        <v>1120</v>
      </c>
      <c r="D929" s="236">
        <v>44611</v>
      </c>
      <c r="E929" s="236" t="s">
        <v>1201</v>
      </c>
      <c r="F929" s="253" t="s">
        <v>80</v>
      </c>
      <c r="G929" s="254"/>
      <c r="H929" s="82" t="s">
        <v>69</v>
      </c>
      <c r="I929" s="82"/>
      <c r="J929" s="82" t="s">
        <v>61</v>
      </c>
      <c r="K929" s="82" t="s">
        <v>61</v>
      </c>
      <c r="L929" s="82" t="s">
        <v>61</v>
      </c>
      <c r="M929" s="82" t="s">
        <v>61</v>
      </c>
      <c r="N929" s="82" t="s">
        <v>61</v>
      </c>
      <c r="O929" s="82"/>
      <c r="P929" s="82" t="s">
        <v>61</v>
      </c>
      <c r="Q929" s="82" t="s">
        <v>61</v>
      </c>
      <c r="R929" s="82" t="s">
        <v>61</v>
      </c>
      <c r="S929" s="82" t="s">
        <v>61</v>
      </c>
      <c r="T929" s="82" t="s">
        <v>61</v>
      </c>
      <c r="U929" s="82" t="s">
        <v>61</v>
      </c>
      <c r="V929" s="82"/>
      <c r="W929" s="82" t="s">
        <v>67</v>
      </c>
      <c r="X929" s="82" t="s">
        <v>60</v>
      </c>
      <c r="Y929" s="82" t="s">
        <v>60</v>
      </c>
      <c r="Z929" s="82" t="s">
        <v>60</v>
      </c>
      <c r="AA929" s="82" t="s">
        <v>60</v>
      </c>
      <c r="AB929" s="82" t="s">
        <v>60</v>
      </c>
      <c r="AC929" s="82"/>
      <c r="AD929" s="82" t="s">
        <v>60</v>
      </c>
      <c r="AE929" s="82" t="s">
        <v>60</v>
      </c>
      <c r="AF929" s="82" t="s">
        <v>60</v>
      </c>
      <c r="AG929" s="82" t="s">
        <v>60</v>
      </c>
      <c r="AH929" s="82" t="s">
        <v>67</v>
      </c>
      <c r="AI929" s="82" t="s">
        <v>1471</v>
      </c>
      <c r="AJ929" s="82"/>
      <c r="AK929" s="82" t="s">
        <v>61</v>
      </c>
      <c r="AL929" s="82" t="s">
        <v>61</v>
      </c>
      <c r="AM929" s="239">
        <f>COUNTIF(H929:AL929,"PH")+COUNTIF(H929:AL929,"PH/L")+COUNTIF(H929:AL929,"PM")</f>
        <v>0</v>
      </c>
      <c r="AN929" s="239">
        <f>COUNTIF(H929:AL929,"PD")+COUNTIF(H929:AL929,"PDD")+COUNTIF(H929:AL929,"P/DS")/2+COUNTIF(H929:AL929,"PMD")</f>
        <v>0</v>
      </c>
      <c r="AO929" s="239">
        <f>COUNTIF(H929:AL929,"PN")+COUNTIF(H929:AL929,"P/NS")/2+COUNTIF(H929:AL929,"PH")+COUNTIF(H929:AL929,"PH/F")/2+COUNTIF(H929:AL929,"PH/L")/2+COUNTIF(H929:AL929,"PM")</f>
        <v>0</v>
      </c>
      <c r="AP929" s="239">
        <f>COUNTIF(H929:AL929,"BH")+COUNTIF(H929:AL929,"AL/BL")+COUNTIF(H929:AL929,"UL/BL")+COUNTIF(H929:AL929,"BM")</f>
        <v>0</v>
      </c>
      <c r="AQ929" s="239">
        <f>COUNTIF(H929:AL929,"DS")+COUNTIF(H929:AL929,"AL/DS")/2+COUNTIF(H929:AL929,"UL/DS")/2+COUNTIF(H929:AL929,"CT")+COUNTIF(H929:AL929,"MD")</f>
        <v>9.5</v>
      </c>
      <c r="AR929" s="239">
        <f>COUNTIF(H929:AL929,"NS")+COUNTIF(H929:AL929,"AL/NS")/2+COUNTIF(H929:AL929,"UL/NS")/2+COUNTIF(H929:AL929,"BH")+COUNTIF(H929:AL929,"AL/BF")/2+COUNTIF(H929:AL929,"AL/BL")/2+COUNTIF(H929:AL929,"UL/BL")/2+COUNTIF(H929:AL929,"UL/BF")/2+COUNTIF(H929:AL929,"BM")</f>
        <v>13</v>
      </c>
      <c r="AS929" s="239">
        <f>COUNTIF(H929:AL929,"AL")+COUNTIF(H929:AL929,"AL/DS")/2+COUNTIF(H929:AL929,"AL/NS")/2+COUNTIF(H929:AL929,"NH")+COUNTIF(H929:AL929,"SL")+COUNTIF(H929:AL929,"NHD")+COUNTIF(H929:AL929,"B")+COUNTIF(H929:AL929,"HL")+COUNTIF(H929:AL929,"AL/BF")/2+COUNTIF(H929:AL929,"AL/BL")/2</f>
        <v>3</v>
      </c>
      <c r="AT929" s="255">
        <f>COUNTIF(H929:AL929,"PD")+COUNTIF(H929:AL929,"PN")+COUNTIF(H929:AL929,"P/DS")/2+COUNTIF(H929:AL929,"P/NS")/2+COUNTIF(H929:AL929,"DS")+COUNTIF(H929:AL929,"NS")+COUNTIF(H929:AL929,"AL")+COUNTIF(H929:AL929,"AL/DS")+COUNTIF(H929:AL929,"AL/NS")+COUNTIF(H929:AL929,"NH")+COUNTIF(H929:AL929,"SL")+COUNTIF(H929:AL929,"UL/DS")/2+COUNTIF(H929:AL929,"UL/NS")/2+COUNTIF(H929:AL929,"CT")+COUNTIF(H929:AL929,"NHD")+COUNTIF(H929:AL929,"PDD")+COUNTIF(H929:AL929,"B")+COUNTIF(H929:AL929,"HL")+COUNTIF(H929:AL929,"PH")+COUNTIF(H929:AL929,"BH")+COUNTIF(H929:AL929,"AL/BF")+COUNTIF(H929:AL929,"AL/BL")+COUNTIF(H929:AL929,"UL/BF")/2+COUNTIF(H929:AL929,"UL/BL")/2+COUNTIF(H929:AL929,"PH/F")/2+COUNTIF(H929:AL929,"PH/L")/2+COUNTIF(H929:AL929,"MD")+COUNTIF(H929:AL929,"PMD")+COUNTIF(H929:AL929,"PM")+COUNTIF(H929:AL929,"BM")</f>
        <v>25.5</v>
      </c>
      <c r="AU929" s="255">
        <f>COUNTIF(H929:AL929,"P/DS")/2+COUNTIF(H929:AL929,"P/NS")/2+COUNTIF(H929:AL929,"IL")+COUNTIF(H929:AL929,"NL")+COUNTIF(H929:AL929,"UL")+COUNTIF(H929:AL929,"UL/DS")/2+COUNTIF(H929:AL929,"UL/NS")/2+COUNTIF(H929:AL929,"KT")+COUNTIF(H929:AL929,"UL/BF")/2+COUNTIF(H929:AL929,"UL/BL")/2+COUNTIF(H929:AL929,"PH/F")/2+COUNTIF(H929:AL929,"PH/L")/2+COUNTIF(H929:AL929,"NB")</f>
        <v>0.5</v>
      </c>
      <c r="AV929" s="258">
        <f>COUNTIF(H929:AL929,"PN")+COUNTIF(H929:AL929,"TVD")+COUNTIF(H929:AL929,"PH")+COUNTIF(H929:AL929,"PM")+COUNTIF(H929:AL929,"PDD")-COUNTIFS(H929:AL929,"PN",H936:AL936,"&gt;=3")-COUNTIFS(H929:AL929,"PM",H936:AL936,"&gt;=3")</f>
        <v>0</v>
      </c>
      <c r="AW929" s="258">
        <f>COUNTIF(H929:AL929,"NS")+COUNTIF(H929:AL929,"D")+COUNTIF(H929:AL929,"BH")+COUNTIF(H929:AL929,"NHD")+COUNTIF(H929:AL929,"BM")-COUNTIFS(H929:AL929,"NS",H936:AL936,"&gt;=3")-COUNTIFS(H929:AL929,"BH",H936:AL936,"&gt;=3")-COUNTIFS(H929:AL929,"BM",H936:AL936,"&gt;=3")</f>
        <v>13</v>
      </c>
      <c r="AX929" s="255">
        <f>COUNTIF(H929:AL929,"AL")+COUNTIF(H929:AL929,"AL/DS")/2+COUNTIF(H929:AL929,"AL/NS")/2+COUNTIF(H929:AL929,"AL/BF")+COUNTIF(H929:AL929,"AL/BL")/2</f>
        <v>2</v>
      </c>
      <c r="AY929" s="255">
        <f>COUNTIF(H929:AL929,"SL")</f>
        <v>0</v>
      </c>
      <c r="AZ929" s="255">
        <f>COUNTIF(H929:AL929,"NH")</f>
        <v>1</v>
      </c>
      <c r="BA929" s="255">
        <f>COUNTIF(H929:AL929,"HL")</f>
        <v>0</v>
      </c>
      <c r="BB929" s="255">
        <f>COUNTIF(G929:AL929,"P/DS")/2+COUNTIF(G929:AL929,"P/NS")/2+COUNTIF(G929:AL929,"UL")+COUNTIF(G929:AL929,"UL/DS")/2+COUNTIF(G929:AL929,"UL/NS")/2+COUNTIF(G929:AL929,"UL/BL")/2+COUNTIF(G929:AL929,"UL/BF")/2+COUNTIF(G929:AL929,"PH/F")/2+COUNTIF(G929:AL929,"PH/L")/2</f>
        <v>0.5</v>
      </c>
      <c r="BC929" s="255">
        <f>COUNTIF(H929:AL929,"NB")</f>
        <v>0</v>
      </c>
      <c r="BD929" s="255">
        <f>COUNTIF(H929:AL929,"NL")</f>
        <v>0</v>
      </c>
      <c r="BE929" s="255">
        <f>COUNTIF(H929:AL929,"IL")</f>
        <v>0</v>
      </c>
      <c r="BF929" s="255">
        <f>COUNTIF(H929:AL929,"KT")</f>
        <v>0</v>
      </c>
      <c r="BG929" s="255">
        <f>COUNTIF(H929:AL929,"L70")</f>
        <v>0</v>
      </c>
      <c r="BH929" s="255">
        <f>COUNTIF(H929:AL929,"MD")</f>
        <v>0</v>
      </c>
      <c r="BI929" s="255">
        <f>COUNTIF(H929:AL929,"PMD")</f>
        <v>0</v>
      </c>
      <c r="BJ929" s="255">
        <f>COUNTIF(H929:AL929,"PM")</f>
        <v>0</v>
      </c>
      <c r="BK929" s="255">
        <f>COUNTIF(H929:AL929,"BM")</f>
        <v>0</v>
      </c>
      <c r="BL929" s="261">
        <f>SUMIF(H929:AL929,"PD",H930:AL930)+SUMIF(H929:AL929,"PN",H930:AL930)+SUMIF(H929:AL929,"P/DS",H930:AL930)+SUMIF(H929:AL929,"PN/F",H930:AL930)+SUMIF(H929:AL929,"PN/L",H930:AL930)+SUMIF(H929:AL929,"TV",H930:AL930)+SUMIF(H929:AL929,"TVD",H930:AL930)+SUMIF(H929:AL929,"PDD",H930:AL930)</f>
        <v>0</v>
      </c>
      <c r="BM929" s="261">
        <f>SUMIF(H929:AL929,"PD",H931:AL931)+SUMIF(H929:AL929,"PN",H931:AL931)+SUMIF(H929:AL929,"P/DS",H931:AL931)+SUMIF(H929:AL929,"PN/F",H931:AL931)+SUMIF(H929:AL929,"PN/L",H931:AL931)+SUMIF(H929:AL929,"TV",H931:AL931)+SUMIF(H929:AL929,"TVD",H931:AL931)+SUMIF(H929:AL929,"PDD",H931:AL931)+SUMIF(H929:AL929,"PMD",H931:AL931)</f>
        <v>0</v>
      </c>
      <c r="BN929" s="261">
        <f>SUMIF(H929:AL929,"PD",H932:AL932)+SUMIF(H929:AL929,"PN",H932:AL932)+SUMIF(H929:AL929,"P/DS",H932:AL932)+SUMIF(H929:AL929,"PN/F",H932:AL932)+SUMIF(H929:AL929,"PN/L",H932:AL932)+SUMIF(H929:AL929,"TV",H932:AL932)+SUMIF(H929:AL929,"TVD",H932:AL932)</f>
        <v>0</v>
      </c>
      <c r="BO929" s="261">
        <f>SUMIF(H929:AL929,"PD",H933:AL933)+SUMIF(H929:AL929,"PN",H933:AL933)+SUMIF(H929:AL929,"P/DS",H933:AL933)+SUMIF(H929:AL929,"PN/F",H933:AL933)+SUMIF(H929:AL929,"PN/L",H933:AL933)+SUMIF(H929:AL929,"TV",H933:AL933)+SUMIF(H929:AL929,"TVD",H933:AL933)</f>
        <v>0</v>
      </c>
      <c r="BP929" s="261">
        <f>SUMIF(H929:AL929,"PD",H934:AL934)+SUMIF(H929:AL929,"PN",H934:AL934)+SUMIF(H929:AL929,"P/DS",H934:AL934)+SUMIF(H929:AL929,"PN/F",H934:AL934)+SUMIF(H929:AL929,"PN/L",H934:AL934)+SUMIF(H929:AL929,"TV",H934:AL934)+SUMIF(H929:AL929,"TVD",H934:AL934)+SUMIF(H929:AL929,"PDD",H934:AL934)+SUMIF(H929:AL929,"PH",H934:AL934)+SUMIF(H929:AL929,"PM",H934:AL934)</f>
        <v>0</v>
      </c>
      <c r="BQ929" s="261">
        <f>SUMIF(H929:AL929,"PD",H935:AL935)+SUMIF(H929:AL929,"PN",H935:AL935)+SUMIF(H929:AL929,"P/DS",H935:AL935)+SUMIF(H929:AL929,"PN/F",H935:AL935)+SUMIF(H929:AL929,"PN/L",H935:AL935)+SUMIF(H929:AL929,"TV",H935:AL935)+SUMIF(H929:AL929,"TVD",H935:AL935)+SUMIF(H929:AL929,"PDD",H935:AL935)+SUMIF(H929:AL929,"PH",H935:AL935)+SUMIF(H929:AL929,"PM",H935:AL935)</f>
        <v>0</v>
      </c>
      <c r="BR929" s="269">
        <f>SUM(H930:AL930)-BL929</f>
        <v>21</v>
      </c>
      <c r="BS929" s="269">
        <f>SUM(H931:AL931)-BM929</f>
        <v>5.5</v>
      </c>
      <c r="BT929" s="269">
        <f>SUM(H932:AL932)-BN929</f>
        <v>0</v>
      </c>
      <c r="BU929" s="269">
        <f>SUM(H933:AL933)-BO929</f>
        <v>0</v>
      </c>
      <c r="BV929" s="269">
        <f>SUM(H934:AL934)-BP929</f>
        <v>0</v>
      </c>
      <c r="BW929" s="269">
        <f>SUM(H935:AL935)-BQ929</f>
        <v>0</v>
      </c>
      <c r="BX929" s="255">
        <f>SUMIF(H929:AL929,"PD",H936:AL936)+SUMIF(H929:AL929,"PN",H936:AL936)+SUMIF(H929:AL929,"P/DS",H936:AL936)+SUMIF(H929:AL929,"PN/F",H936:AL936)+SUMIF(H929:AL929,"PN/L",H936:AL936)</f>
        <v>0</v>
      </c>
      <c r="BY929" s="255">
        <f>SUM(H936:AL936)-BX929</f>
        <v>0</v>
      </c>
      <c r="BZ929" s="255">
        <f t="shared" ref="BZ929" si="345">+SUM(BL929:BW936)</f>
        <v>26.5</v>
      </c>
      <c r="CA929" s="266">
        <f>(COUNTIFS(H929:AL929,"PD",H930:AL930,"&gt;=2"))*0.5-IF(CN929="VP",COUNTIFS($H$16:$AL$16,"SAT",H929:AL929,"PD",H930:AL930,"&gt;=2"))*0.5</f>
        <v>0</v>
      </c>
      <c r="CB929" s="266">
        <f>(COUNTIFS(H929:AL929,"PN",H931:AL931,"&gt;=0.5",H930:AL930,"&gt;=1.5"))*0.5+COUNTIFS(H929:AL929,"PDD",H931:AL931,"&gt;=0.5",H930:AL930,"&gt;=1.5")*0.5</f>
        <v>0</v>
      </c>
      <c r="CC929" s="273">
        <f>(COUNTIFS(H929:AL929,"TV",H931:AL931,"&gt;=10"))*0.5+(COUNTIFS(H929:AL929,"PMD",H931:AL931,"&gt;=2"))*0.5</f>
        <v>0</v>
      </c>
      <c r="CD929" s="266">
        <f>(COUNTIFS(H929:AL929,"TVD",H933:AL933,"&gt;=6.5",H931:AL931,"&gt;=3.5"))*0.5</f>
        <v>0</v>
      </c>
      <c r="CE929" s="266">
        <f>(COUNTIFS(H929:AL929,"PD",H934:AL934,"&gt;=10"))*0.5</f>
        <v>0</v>
      </c>
      <c r="CF929" s="266">
        <f>(COUNTIFS(H929:AL929,"PDD",H934:AL934,"&gt;=3.5",H935:AL935,"&gt;=6.5")+COUNTIFS(H929:AL929,"PH",H935:AL935,"&gt;=0.5",H934:AL934,"&gt;=1.5")+COUNTIFS(H929:AL929,"PM",H935:AL935,"&gt;=0.5",H934:AL934,"&gt;=1.5"))*0.5</f>
        <v>0</v>
      </c>
      <c r="CG929" s="266">
        <f>(COUNTIFS(H929:AL929,"DS",H930:AL930,"&gt;=2")+COUNTIFS(H929:AL929,"AL/DS",H930:AL930,"&gt;=2"))*0.5-IF(CN929="VP",COUNTIFS($H$16:$AL$16,"SAT",H929:AL929,"DS",H930:AL930,"&gt;=2"))*0.5</f>
        <v>0</v>
      </c>
      <c r="CH929" s="266">
        <f>(COUNTIFS(H929:AL929,"NS",H931:AL931,"&gt;=0.5",H930:AL930,"&gt;=1.5")+COUNTIFS(H929:AL929,"AL/NS",H931:AL931,"&gt;=0.5",H930:AL930,"&gt;=1.5")+COUNTIFS(H929:AL929,"NHD",H931:AL931,"&gt;=4.5",H934:AL934,"&gt;=2",H930:AL930,"&gt;=1.5"))*0.5</f>
        <v>5.5</v>
      </c>
      <c r="CI929" s="266">
        <f>(COUNTIF(H931:AL931,"&gt;=10")+COUNTIFS(H929:AL929,"MD",H931:AL931,"&gt;=2")-COUNTIFS(H929:AL929,"TV",H931:AL931,"&gt;=10"))*0.5</f>
        <v>0</v>
      </c>
      <c r="CJ929" s="266">
        <f>(COUNTIFS(H929:AL929,"D",H933:AL933,"&gt;=6.5",H931:AL931,"&gt;=3.5"))*0.5</f>
        <v>0</v>
      </c>
      <c r="CK929" s="266">
        <f>(COUNTIF(H934:AL934,"&gt;=10")-COUNTIFS(H929:AL929,"PD",H934:AL934,"&gt;=10"))*0.5</f>
        <v>0</v>
      </c>
      <c r="CL929" s="265">
        <f>(COUNTIFS(H929:AL929,"NHD",H934:AL934,"&gt;=3.5",H935:AL935,"&gt;=6.5")+COUNTIFS(H929:AL929,"BH",H934:AL934,"&gt;=1.5",H935:AL935,"&gt;=0.5")+COUNTIFS(H929:AL929,"BM",H934:AL934,"&gt;=1.5",H935:AL935,"&gt;=0.5")+COUNTIFS(H929:AL929,"D",H934:AL934,"&gt;=1.5",H935:AL935,"&gt;=0.5"))*0.5</f>
        <v>0</v>
      </c>
      <c r="CM929" s="272"/>
      <c r="CN929" s="264" t="s">
        <v>723</v>
      </c>
      <c r="CO929" s="183">
        <f t="shared" ref="CO929" si="346">+AM929+AN929+AO929+AP929+AQ929+AR929+AS929+AU929+BG929</f>
        <v>26</v>
      </c>
      <c r="CP929" s="225">
        <f>+SUM(I930:I935)-I936</f>
        <v>0</v>
      </c>
      <c r="CQ929" s="225">
        <f>+SUM(J930:J935)-J936</f>
        <v>2.5</v>
      </c>
      <c r="CR929" s="225">
        <f>+SUM(K930:K935)-K936</f>
        <v>2</v>
      </c>
      <c r="CS929" s="182"/>
      <c r="CT929" s="182"/>
      <c r="CU929" s="182"/>
      <c r="CV929" s="182"/>
      <c r="CW929" s="182"/>
      <c r="CX929" s="182"/>
      <c r="CY929" s="182"/>
      <c r="CZ929" s="182"/>
      <c r="DA929" s="182"/>
    </row>
    <row r="930" spans="1:105" s="120" customFormat="1" ht="15" customHeight="1">
      <c r="A930" s="228"/>
      <c r="B930" s="277"/>
      <c r="C930" s="280"/>
      <c r="D930" s="237"/>
      <c r="E930" s="237"/>
      <c r="F930" s="242" t="s">
        <v>82</v>
      </c>
      <c r="G930" s="121">
        <v>1.5</v>
      </c>
      <c r="H930" s="83"/>
      <c r="I930" s="83"/>
      <c r="J930" s="83">
        <v>2</v>
      </c>
      <c r="K930" s="83">
        <v>1.5</v>
      </c>
      <c r="L930" s="83">
        <v>2</v>
      </c>
      <c r="M930" s="83">
        <v>2</v>
      </c>
      <c r="N930" s="83">
        <v>2</v>
      </c>
      <c r="O930" s="83"/>
      <c r="P930" s="83">
        <v>2</v>
      </c>
      <c r="Q930" s="83">
        <v>2</v>
      </c>
      <c r="R930" s="83">
        <v>1.5</v>
      </c>
      <c r="S930" s="83">
        <v>2</v>
      </c>
      <c r="T930" s="83">
        <v>2</v>
      </c>
      <c r="U930" s="83">
        <v>2</v>
      </c>
      <c r="V930" s="83"/>
      <c r="W930" s="83"/>
      <c r="X930" s="83"/>
      <c r="Y930" s="83"/>
      <c r="Z930" s="83"/>
      <c r="AA930" s="83"/>
      <c r="AB930" s="83"/>
      <c r="AC930" s="79"/>
      <c r="AD930" s="79"/>
      <c r="AE930" s="79"/>
      <c r="AF930" s="79"/>
      <c r="AG930" s="79"/>
      <c r="AH930" s="79"/>
      <c r="AI930" s="79"/>
      <c r="AJ930" s="79"/>
      <c r="AK930" s="79"/>
      <c r="AL930" s="79"/>
      <c r="AM930" s="240"/>
      <c r="AN930" s="240"/>
      <c r="AO930" s="240"/>
      <c r="AP930" s="240"/>
      <c r="AQ930" s="240"/>
      <c r="AR930" s="240"/>
      <c r="AS930" s="240"/>
      <c r="AT930" s="256"/>
      <c r="AU930" s="256"/>
      <c r="AV930" s="259"/>
      <c r="AW930" s="259"/>
      <c r="AX930" s="256"/>
      <c r="AY930" s="256"/>
      <c r="AZ930" s="256"/>
      <c r="BA930" s="256"/>
      <c r="BB930" s="256"/>
      <c r="BC930" s="256"/>
      <c r="BD930" s="256"/>
      <c r="BE930" s="256"/>
      <c r="BF930" s="256"/>
      <c r="BG930" s="256"/>
      <c r="BH930" s="256"/>
      <c r="BI930" s="256"/>
      <c r="BJ930" s="256"/>
      <c r="BK930" s="256"/>
      <c r="BL930" s="262"/>
      <c r="BM930" s="262"/>
      <c r="BN930" s="262"/>
      <c r="BO930" s="262"/>
      <c r="BP930" s="262"/>
      <c r="BQ930" s="262"/>
      <c r="BR930" s="270"/>
      <c r="BS930" s="270"/>
      <c r="BT930" s="270"/>
      <c r="BU930" s="270"/>
      <c r="BV930" s="270"/>
      <c r="BW930" s="270"/>
      <c r="BX930" s="256"/>
      <c r="BY930" s="256"/>
      <c r="BZ930" s="256"/>
      <c r="CA930" s="267"/>
      <c r="CB930" s="267"/>
      <c r="CC930" s="274"/>
      <c r="CD930" s="267"/>
      <c r="CE930" s="267"/>
      <c r="CF930" s="267"/>
      <c r="CG930" s="267"/>
      <c r="CH930" s="267"/>
      <c r="CI930" s="267"/>
      <c r="CJ930" s="267"/>
      <c r="CK930" s="267"/>
      <c r="CL930" s="265"/>
      <c r="CM930" s="272"/>
      <c r="CN930" s="264"/>
      <c r="CO930" s="183"/>
      <c r="CP930" s="226"/>
      <c r="CQ930" s="226"/>
      <c r="CR930" s="226"/>
      <c r="CS930" s="182"/>
      <c r="CT930" s="182"/>
      <c r="CU930" s="182"/>
      <c r="CV930" s="182"/>
      <c r="CW930" s="182"/>
      <c r="CX930" s="182"/>
      <c r="CY930" s="182"/>
      <c r="CZ930" s="182"/>
      <c r="DA930" s="182"/>
    </row>
    <row r="931" spans="1:105" s="120" customFormat="1" ht="15" customHeight="1">
      <c r="A931" s="228"/>
      <c r="B931" s="277"/>
      <c r="C931" s="280"/>
      <c r="D931" s="237"/>
      <c r="E931" s="237"/>
      <c r="F931" s="243"/>
      <c r="G931" s="122">
        <v>2</v>
      </c>
      <c r="H931" s="84"/>
      <c r="I931" s="84"/>
      <c r="J931" s="84">
        <v>0.5</v>
      </c>
      <c r="K931" s="84">
        <v>0.5</v>
      </c>
      <c r="L931" s="84">
        <v>0.5</v>
      </c>
      <c r="M931" s="84">
        <v>0.5</v>
      </c>
      <c r="N931" s="84">
        <v>0.5</v>
      </c>
      <c r="O931" s="84"/>
      <c r="P931" s="84">
        <v>0.5</v>
      </c>
      <c r="Q931" s="84">
        <v>0.5</v>
      </c>
      <c r="R931" s="84">
        <v>0.5</v>
      </c>
      <c r="S931" s="84">
        <v>0.5</v>
      </c>
      <c r="T931" s="84">
        <v>0.5</v>
      </c>
      <c r="U931" s="84">
        <v>0.5</v>
      </c>
      <c r="V931" s="84"/>
      <c r="W931" s="84"/>
      <c r="X931" s="84"/>
      <c r="Y931" s="84"/>
      <c r="Z931" s="84"/>
      <c r="AA931" s="84"/>
      <c r="AB931" s="84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240"/>
      <c r="AN931" s="240"/>
      <c r="AO931" s="240"/>
      <c r="AP931" s="240"/>
      <c r="AQ931" s="240"/>
      <c r="AR931" s="240"/>
      <c r="AS931" s="240"/>
      <c r="AT931" s="256"/>
      <c r="AU931" s="256"/>
      <c r="AV931" s="259"/>
      <c r="AW931" s="259"/>
      <c r="AX931" s="256"/>
      <c r="AY931" s="256"/>
      <c r="AZ931" s="256"/>
      <c r="BA931" s="256"/>
      <c r="BB931" s="256"/>
      <c r="BC931" s="256"/>
      <c r="BD931" s="256"/>
      <c r="BE931" s="256"/>
      <c r="BF931" s="256"/>
      <c r="BG931" s="256"/>
      <c r="BH931" s="256"/>
      <c r="BI931" s="256"/>
      <c r="BJ931" s="256"/>
      <c r="BK931" s="256"/>
      <c r="BL931" s="262"/>
      <c r="BM931" s="262"/>
      <c r="BN931" s="262"/>
      <c r="BO931" s="262"/>
      <c r="BP931" s="262"/>
      <c r="BQ931" s="262"/>
      <c r="BR931" s="270"/>
      <c r="BS931" s="270"/>
      <c r="BT931" s="270"/>
      <c r="BU931" s="270"/>
      <c r="BV931" s="270"/>
      <c r="BW931" s="270"/>
      <c r="BX931" s="256"/>
      <c r="BY931" s="256"/>
      <c r="BZ931" s="256"/>
      <c r="CA931" s="267"/>
      <c r="CB931" s="267"/>
      <c r="CC931" s="274"/>
      <c r="CD931" s="267"/>
      <c r="CE931" s="267"/>
      <c r="CF931" s="267"/>
      <c r="CG931" s="267"/>
      <c r="CH931" s="267"/>
      <c r="CI931" s="267"/>
      <c r="CJ931" s="267"/>
      <c r="CK931" s="267"/>
      <c r="CL931" s="265"/>
      <c r="CM931" s="272"/>
      <c r="CN931" s="264"/>
      <c r="CO931" s="183"/>
      <c r="CP931" s="226"/>
      <c r="CQ931" s="226"/>
      <c r="CR931" s="226"/>
      <c r="CS931" s="182"/>
      <c r="CT931" s="182"/>
      <c r="CU931" s="182"/>
      <c r="CV931" s="182"/>
      <c r="CW931" s="182"/>
      <c r="CX931" s="182"/>
      <c r="CY931" s="182"/>
      <c r="CZ931" s="182"/>
      <c r="DA931" s="182"/>
    </row>
    <row r="932" spans="1:105" s="120" customFormat="1" ht="15" customHeight="1">
      <c r="A932" s="228"/>
      <c r="B932" s="277"/>
      <c r="C932" s="280"/>
      <c r="D932" s="237"/>
      <c r="E932" s="237"/>
      <c r="F932" s="243"/>
      <c r="G932" s="122">
        <v>2.1</v>
      </c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240"/>
      <c r="AN932" s="240"/>
      <c r="AO932" s="240"/>
      <c r="AP932" s="240"/>
      <c r="AQ932" s="240"/>
      <c r="AR932" s="240"/>
      <c r="AS932" s="240"/>
      <c r="AT932" s="256"/>
      <c r="AU932" s="256"/>
      <c r="AV932" s="259"/>
      <c r="AW932" s="259"/>
      <c r="AX932" s="256"/>
      <c r="AY932" s="256"/>
      <c r="AZ932" s="256"/>
      <c r="BA932" s="256"/>
      <c r="BB932" s="256"/>
      <c r="BC932" s="256"/>
      <c r="BD932" s="256"/>
      <c r="BE932" s="256"/>
      <c r="BF932" s="256"/>
      <c r="BG932" s="256"/>
      <c r="BH932" s="256"/>
      <c r="BI932" s="256"/>
      <c r="BJ932" s="256"/>
      <c r="BK932" s="256"/>
      <c r="BL932" s="262"/>
      <c r="BM932" s="262"/>
      <c r="BN932" s="262"/>
      <c r="BO932" s="262"/>
      <c r="BP932" s="262"/>
      <c r="BQ932" s="262"/>
      <c r="BR932" s="270"/>
      <c r="BS932" s="270"/>
      <c r="BT932" s="270"/>
      <c r="BU932" s="270"/>
      <c r="BV932" s="270"/>
      <c r="BW932" s="270"/>
      <c r="BX932" s="256"/>
      <c r="BY932" s="256"/>
      <c r="BZ932" s="256"/>
      <c r="CA932" s="267"/>
      <c r="CB932" s="267"/>
      <c r="CC932" s="274"/>
      <c r="CD932" s="267"/>
      <c r="CE932" s="267"/>
      <c r="CF932" s="267"/>
      <c r="CG932" s="267"/>
      <c r="CH932" s="267"/>
      <c r="CI932" s="267"/>
      <c r="CJ932" s="267"/>
      <c r="CK932" s="267"/>
      <c r="CL932" s="265"/>
      <c r="CM932" s="272"/>
      <c r="CN932" s="264"/>
      <c r="CO932" s="183"/>
      <c r="CP932" s="226"/>
      <c r="CQ932" s="226"/>
      <c r="CR932" s="226"/>
      <c r="CS932" s="182"/>
      <c r="CT932" s="182"/>
      <c r="CU932" s="182"/>
      <c r="CV932" s="182"/>
      <c r="CW932" s="182"/>
      <c r="CX932" s="182"/>
      <c r="CY932" s="182"/>
      <c r="CZ932" s="182"/>
      <c r="DA932" s="182"/>
    </row>
    <row r="933" spans="1:105" s="120" customFormat="1" ht="15" customHeight="1">
      <c r="A933" s="228"/>
      <c r="B933" s="277"/>
      <c r="C933" s="280"/>
      <c r="D933" s="237"/>
      <c r="E933" s="237"/>
      <c r="F933" s="243"/>
      <c r="G933" s="122">
        <v>2.7</v>
      </c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240"/>
      <c r="AN933" s="240"/>
      <c r="AO933" s="240"/>
      <c r="AP933" s="240"/>
      <c r="AQ933" s="240"/>
      <c r="AR933" s="240"/>
      <c r="AS933" s="240"/>
      <c r="AT933" s="256"/>
      <c r="AU933" s="256"/>
      <c r="AV933" s="259"/>
      <c r="AW933" s="259"/>
      <c r="AX933" s="256"/>
      <c r="AY933" s="256"/>
      <c r="AZ933" s="256"/>
      <c r="BA933" s="256"/>
      <c r="BB933" s="256"/>
      <c r="BC933" s="256"/>
      <c r="BD933" s="256"/>
      <c r="BE933" s="256"/>
      <c r="BF933" s="256"/>
      <c r="BG933" s="256"/>
      <c r="BH933" s="256"/>
      <c r="BI933" s="256"/>
      <c r="BJ933" s="256"/>
      <c r="BK933" s="256"/>
      <c r="BL933" s="262"/>
      <c r="BM933" s="262"/>
      <c r="BN933" s="262"/>
      <c r="BO933" s="262"/>
      <c r="BP933" s="262"/>
      <c r="BQ933" s="262"/>
      <c r="BR933" s="270"/>
      <c r="BS933" s="270"/>
      <c r="BT933" s="270"/>
      <c r="BU933" s="270"/>
      <c r="BV933" s="270"/>
      <c r="BW933" s="270"/>
      <c r="BX933" s="256"/>
      <c r="BY933" s="256"/>
      <c r="BZ933" s="256"/>
      <c r="CA933" s="267"/>
      <c r="CB933" s="267"/>
      <c r="CC933" s="274"/>
      <c r="CD933" s="267"/>
      <c r="CE933" s="267"/>
      <c r="CF933" s="267"/>
      <c r="CG933" s="267"/>
      <c r="CH933" s="267"/>
      <c r="CI933" s="267"/>
      <c r="CJ933" s="267"/>
      <c r="CK933" s="267"/>
      <c r="CL933" s="265"/>
      <c r="CM933" s="272"/>
      <c r="CN933" s="264"/>
      <c r="CO933" s="183"/>
      <c r="CP933" s="226"/>
      <c r="CQ933" s="226"/>
      <c r="CR933" s="226"/>
      <c r="CS933" s="182"/>
      <c r="CT933" s="182"/>
      <c r="CU933" s="182"/>
      <c r="CV933" s="182"/>
      <c r="CW933" s="182"/>
      <c r="CX933" s="182"/>
      <c r="CY933" s="182"/>
      <c r="CZ933" s="182"/>
      <c r="DA933" s="182"/>
    </row>
    <row r="934" spans="1:105" s="120" customFormat="1" ht="15" customHeight="1">
      <c r="A934" s="228"/>
      <c r="B934" s="277"/>
      <c r="C934" s="280"/>
      <c r="D934" s="237"/>
      <c r="E934" s="237"/>
      <c r="F934" s="243"/>
      <c r="G934" s="122">
        <v>3</v>
      </c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240"/>
      <c r="AN934" s="240"/>
      <c r="AO934" s="240"/>
      <c r="AP934" s="240"/>
      <c r="AQ934" s="240"/>
      <c r="AR934" s="240"/>
      <c r="AS934" s="240"/>
      <c r="AT934" s="256"/>
      <c r="AU934" s="256"/>
      <c r="AV934" s="259"/>
      <c r="AW934" s="259"/>
      <c r="AX934" s="256"/>
      <c r="AY934" s="256"/>
      <c r="AZ934" s="256"/>
      <c r="BA934" s="256"/>
      <c r="BB934" s="256"/>
      <c r="BC934" s="256"/>
      <c r="BD934" s="256"/>
      <c r="BE934" s="256"/>
      <c r="BF934" s="256"/>
      <c r="BG934" s="256"/>
      <c r="BH934" s="256"/>
      <c r="BI934" s="256"/>
      <c r="BJ934" s="256"/>
      <c r="BK934" s="256"/>
      <c r="BL934" s="262"/>
      <c r="BM934" s="262"/>
      <c r="BN934" s="262"/>
      <c r="BO934" s="262"/>
      <c r="BP934" s="262"/>
      <c r="BQ934" s="262"/>
      <c r="BR934" s="270"/>
      <c r="BS934" s="270"/>
      <c r="BT934" s="270"/>
      <c r="BU934" s="270"/>
      <c r="BV934" s="270"/>
      <c r="BW934" s="270"/>
      <c r="BX934" s="256"/>
      <c r="BY934" s="256"/>
      <c r="BZ934" s="256"/>
      <c r="CA934" s="267"/>
      <c r="CB934" s="267"/>
      <c r="CC934" s="274"/>
      <c r="CD934" s="267"/>
      <c r="CE934" s="267"/>
      <c r="CF934" s="267"/>
      <c r="CG934" s="267"/>
      <c r="CH934" s="267"/>
      <c r="CI934" s="267"/>
      <c r="CJ934" s="267"/>
      <c r="CK934" s="267"/>
      <c r="CL934" s="265"/>
      <c r="CM934" s="272"/>
      <c r="CN934" s="264"/>
      <c r="CO934" s="183"/>
      <c r="CP934" s="226"/>
      <c r="CQ934" s="226"/>
      <c r="CR934" s="226"/>
      <c r="CS934" s="182"/>
      <c r="CT934" s="182"/>
      <c r="CU934" s="182"/>
      <c r="CV934" s="182"/>
      <c r="CW934" s="182"/>
      <c r="CX934" s="182"/>
      <c r="CY934" s="182"/>
      <c r="CZ934" s="182"/>
      <c r="DA934" s="182"/>
    </row>
    <row r="935" spans="1:105" s="120" customFormat="1" ht="15" customHeight="1">
      <c r="A935" s="228"/>
      <c r="B935" s="277"/>
      <c r="C935" s="280"/>
      <c r="D935" s="237"/>
      <c r="E935" s="237"/>
      <c r="F935" s="244"/>
      <c r="G935" s="123">
        <v>3.9</v>
      </c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1"/>
      <c r="AD935" s="81"/>
      <c r="AE935" s="81"/>
      <c r="AF935" s="81"/>
      <c r="AG935" s="81"/>
      <c r="AH935" s="81"/>
      <c r="AI935" s="81"/>
      <c r="AJ935" s="81"/>
      <c r="AK935" s="81"/>
      <c r="AL935" s="81"/>
      <c r="AM935" s="240"/>
      <c r="AN935" s="240"/>
      <c r="AO935" s="240"/>
      <c r="AP935" s="240"/>
      <c r="AQ935" s="240"/>
      <c r="AR935" s="240"/>
      <c r="AS935" s="240"/>
      <c r="AT935" s="256"/>
      <c r="AU935" s="256"/>
      <c r="AV935" s="259"/>
      <c r="AW935" s="259"/>
      <c r="AX935" s="256"/>
      <c r="AY935" s="256"/>
      <c r="AZ935" s="256"/>
      <c r="BA935" s="256"/>
      <c r="BB935" s="256"/>
      <c r="BC935" s="256"/>
      <c r="BD935" s="256"/>
      <c r="BE935" s="256"/>
      <c r="BF935" s="256"/>
      <c r="BG935" s="256"/>
      <c r="BH935" s="256"/>
      <c r="BI935" s="256"/>
      <c r="BJ935" s="256"/>
      <c r="BK935" s="256"/>
      <c r="BL935" s="262"/>
      <c r="BM935" s="262"/>
      <c r="BN935" s="262"/>
      <c r="BO935" s="262"/>
      <c r="BP935" s="262"/>
      <c r="BQ935" s="262"/>
      <c r="BR935" s="270"/>
      <c r="BS935" s="270"/>
      <c r="BT935" s="270"/>
      <c r="BU935" s="270"/>
      <c r="BV935" s="270"/>
      <c r="BW935" s="270"/>
      <c r="BX935" s="256"/>
      <c r="BY935" s="256"/>
      <c r="BZ935" s="256"/>
      <c r="CA935" s="267"/>
      <c r="CB935" s="267"/>
      <c r="CC935" s="274"/>
      <c r="CD935" s="267"/>
      <c r="CE935" s="267"/>
      <c r="CF935" s="267"/>
      <c r="CG935" s="267"/>
      <c r="CH935" s="267"/>
      <c r="CI935" s="267"/>
      <c r="CJ935" s="267"/>
      <c r="CK935" s="267"/>
      <c r="CL935" s="265"/>
      <c r="CM935" s="272"/>
      <c r="CN935" s="264"/>
      <c r="CO935" s="183"/>
      <c r="CP935" s="226"/>
      <c r="CQ935" s="226"/>
      <c r="CR935" s="226"/>
      <c r="CS935" s="182"/>
      <c r="CT935" s="182"/>
      <c r="CU935" s="182"/>
      <c r="CV935" s="182"/>
      <c r="CW935" s="182"/>
      <c r="CX935" s="182"/>
      <c r="CY935" s="182"/>
      <c r="CZ935" s="182"/>
      <c r="DA935" s="182"/>
    </row>
    <row r="936" spans="1:105" s="120" customFormat="1" ht="15" customHeight="1" thickBot="1">
      <c r="A936" s="229"/>
      <c r="B936" s="278"/>
      <c r="C936" s="281"/>
      <c r="D936" s="238"/>
      <c r="E936" s="238"/>
      <c r="F936" s="245" t="s">
        <v>83</v>
      </c>
      <c r="G936" s="246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241"/>
      <c r="AN936" s="241"/>
      <c r="AO936" s="241"/>
      <c r="AP936" s="241"/>
      <c r="AQ936" s="241"/>
      <c r="AR936" s="241"/>
      <c r="AS936" s="241"/>
      <c r="AT936" s="257"/>
      <c r="AU936" s="257"/>
      <c r="AV936" s="260"/>
      <c r="AW936" s="260"/>
      <c r="AX936" s="257"/>
      <c r="AY936" s="257"/>
      <c r="AZ936" s="257"/>
      <c r="BA936" s="257"/>
      <c r="BB936" s="257"/>
      <c r="BC936" s="257"/>
      <c r="BD936" s="257"/>
      <c r="BE936" s="257"/>
      <c r="BF936" s="257"/>
      <c r="BG936" s="257"/>
      <c r="BH936" s="257"/>
      <c r="BI936" s="257"/>
      <c r="BJ936" s="257"/>
      <c r="BK936" s="257"/>
      <c r="BL936" s="263"/>
      <c r="BM936" s="263"/>
      <c r="BN936" s="263"/>
      <c r="BO936" s="263"/>
      <c r="BP936" s="263"/>
      <c r="BQ936" s="263"/>
      <c r="BR936" s="271"/>
      <c r="BS936" s="271"/>
      <c r="BT936" s="271"/>
      <c r="BU936" s="271"/>
      <c r="BV936" s="271"/>
      <c r="BW936" s="271"/>
      <c r="BX936" s="257"/>
      <c r="BY936" s="257"/>
      <c r="BZ936" s="257"/>
      <c r="CA936" s="268"/>
      <c r="CB936" s="268"/>
      <c r="CC936" s="275"/>
      <c r="CD936" s="268"/>
      <c r="CE936" s="268"/>
      <c r="CF936" s="268"/>
      <c r="CG936" s="268"/>
      <c r="CH936" s="268"/>
      <c r="CI936" s="268"/>
      <c r="CJ936" s="268"/>
      <c r="CK936" s="268"/>
      <c r="CL936" s="265"/>
      <c r="CM936" s="272"/>
      <c r="CN936" s="264"/>
      <c r="CO936" s="183"/>
      <c r="CP936" s="226"/>
      <c r="CQ936" s="226"/>
      <c r="CR936" s="226"/>
      <c r="CS936" s="182"/>
      <c r="CT936" s="182"/>
      <c r="CU936" s="182"/>
      <c r="CV936" s="182"/>
      <c r="CW936" s="182"/>
      <c r="CX936" s="182"/>
      <c r="CY936" s="182"/>
      <c r="CZ936" s="182"/>
      <c r="DA936" s="182"/>
    </row>
    <row r="937" spans="1:105" s="120" customFormat="1" ht="15" customHeight="1">
      <c r="A937" s="227">
        <f t="shared" ref="A937" si="347">A929+1</f>
        <v>116</v>
      </c>
      <c r="B937" s="276" t="s">
        <v>975</v>
      </c>
      <c r="C937" s="279" t="s">
        <v>977</v>
      </c>
      <c r="D937" s="236">
        <v>44522</v>
      </c>
      <c r="E937" s="236" t="s">
        <v>1201</v>
      </c>
      <c r="F937" s="253" t="s">
        <v>80</v>
      </c>
      <c r="G937" s="254"/>
      <c r="H937" s="82" t="s">
        <v>69</v>
      </c>
      <c r="I937" s="82" t="s">
        <v>973</v>
      </c>
      <c r="J937" s="82" t="s">
        <v>61</v>
      </c>
      <c r="K937" s="82" t="s">
        <v>61</v>
      </c>
      <c r="L937" s="82" t="s">
        <v>61</v>
      </c>
      <c r="M937" s="82" t="s">
        <v>61</v>
      </c>
      <c r="N937" s="82" t="s">
        <v>61</v>
      </c>
      <c r="O937" s="82"/>
      <c r="P937" s="82" t="s">
        <v>61</v>
      </c>
      <c r="Q937" s="82" t="s">
        <v>61</v>
      </c>
      <c r="R937" s="82" t="s">
        <v>61</v>
      </c>
      <c r="S937" s="82" t="s">
        <v>61</v>
      </c>
      <c r="T937" s="82" t="s">
        <v>61</v>
      </c>
      <c r="U937" s="82" t="s">
        <v>61</v>
      </c>
      <c r="V937" s="82"/>
      <c r="W937" s="82" t="s">
        <v>60</v>
      </c>
      <c r="X937" s="82" t="s">
        <v>60</v>
      </c>
      <c r="Y937" s="82" t="s">
        <v>60</v>
      </c>
      <c r="Z937" s="82" t="s">
        <v>60</v>
      </c>
      <c r="AA937" s="82" t="s">
        <v>60</v>
      </c>
      <c r="AB937" s="82" t="s">
        <v>60</v>
      </c>
      <c r="AC937" s="82"/>
      <c r="AD937" s="82" t="s">
        <v>60</v>
      </c>
      <c r="AE937" s="82" t="s">
        <v>67</v>
      </c>
      <c r="AF937" s="82" t="s">
        <v>60</v>
      </c>
      <c r="AG937" s="82" t="s">
        <v>60</v>
      </c>
      <c r="AH937" s="82" t="s">
        <v>60</v>
      </c>
      <c r="AI937" s="82" t="s">
        <v>1471</v>
      </c>
      <c r="AJ937" s="82"/>
      <c r="AK937" s="82" t="s">
        <v>61</v>
      </c>
      <c r="AL937" s="82" t="s">
        <v>61</v>
      </c>
      <c r="AM937" s="239">
        <f>COUNTIF(H937:AL937,"PH")+COUNTIF(H937:AL937,"PH/L")+COUNTIF(H937:AL937,"PM")</f>
        <v>0</v>
      </c>
      <c r="AN937" s="239">
        <f>COUNTIF(H937:AL937,"PD")+COUNTIF(H937:AL937,"PDD")+COUNTIF(H937:AL937,"P/DS")/2+COUNTIF(H937:AL937,"PMD")</f>
        <v>0</v>
      </c>
      <c r="AO937" s="239">
        <f>COUNTIF(H937:AL937,"PN")+COUNTIF(H937:AL937,"P/NS")/2+COUNTIF(H937:AL937,"PH")+COUNTIF(H937:AL937,"PH/F")/2+COUNTIF(H937:AL937,"PH/L")/2+COUNTIF(H937:AL937,"PM")</f>
        <v>0</v>
      </c>
      <c r="AP937" s="239">
        <f>COUNTIF(H937:AL937,"BH")+COUNTIF(H937:AL937,"AL/BL")+COUNTIF(H937:AL937,"UL/BL")+COUNTIF(H937:AL937,"BM")</f>
        <v>0</v>
      </c>
      <c r="AQ937" s="239">
        <f>COUNTIF(H937:AL937,"DS")+COUNTIF(H937:AL937,"AL/DS")/2+COUNTIF(H937:AL937,"UL/DS")/2+COUNTIF(H937:AL937,"CT")+COUNTIF(H937:AL937,"MD")</f>
        <v>10.5</v>
      </c>
      <c r="AR937" s="239">
        <f>COUNTIF(H937:AL937,"NS")+COUNTIF(H937:AL937,"AL/NS")/2+COUNTIF(H937:AL937,"UL/NS")/2+COUNTIF(H937:AL937,"BH")+COUNTIF(H937:AL937,"AL/BF")/2+COUNTIF(H937:AL937,"AL/BL")/2+COUNTIF(H937:AL937,"UL/BL")/2+COUNTIF(H937:AL937,"UL/BF")/2+COUNTIF(H937:AL937,"BM")</f>
        <v>13</v>
      </c>
      <c r="AS937" s="239">
        <f>COUNTIF(H937:AL937,"AL")+COUNTIF(H937:AL937,"AL/DS")/2+COUNTIF(H937:AL937,"AL/NS")/2+COUNTIF(H937:AL937,"NH")+COUNTIF(H937:AL937,"SL")+COUNTIF(H937:AL937,"NHD")+COUNTIF(H937:AL937,"B")+COUNTIF(H937:AL937,"HL")+COUNTIF(H937:AL937,"AL/BF")/2+COUNTIF(H937:AL937,"AL/BL")/2</f>
        <v>2</v>
      </c>
      <c r="AT937" s="255">
        <f>COUNTIF(H937:AL937,"PD")+COUNTIF(H937:AL937,"PN")+COUNTIF(H937:AL937,"P/DS")/2+COUNTIF(H937:AL937,"P/NS")/2+COUNTIF(H937:AL937,"DS")+COUNTIF(H937:AL937,"NS")+COUNTIF(H937:AL937,"AL")+COUNTIF(H937:AL937,"AL/DS")+COUNTIF(H937:AL937,"AL/NS")+COUNTIF(H937:AL937,"NH")+COUNTIF(H937:AL937,"SL")+COUNTIF(H937:AL937,"UL/DS")/2+COUNTIF(H937:AL937,"UL/NS")/2+COUNTIF(H937:AL937,"CT")+COUNTIF(H937:AL937,"NHD")+COUNTIF(H937:AL937,"PDD")+COUNTIF(H937:AL937,"B")+COUNTIF(H937:AL937,"HL")+COUNTIF(H937:AL937,"PH")+COUNTIF(H937:AL937,"BH")+COUNTIF(H937:AL937,"AL/BF")+COUNTIF(H937:AL937,"AL/BL")+COUNTIF(H937:AL937,"UL/BF")/2+COUNTIF(H937:AL937,"UL/BL")/2+COUNTIF(H937:AL937,"PH/F")/2+COUNTIF(H937:AL937,"PH/L")/2+COUNTIF(H937:AL937,"MD")+COUNTIF(H937:AL937,"PMD")+COUNTIF(H937:AL937,"PM")+COUNTIF(H937:AL937,"BM")</f>
        <v>25.5</v>
      </c>
      <c r="AU937" s="255">
        <f>COUNTIF(H937:AL937,"P/DS")/2+COUNTIF(H937:AL937,"P/NS")/2+COUNTIF(H937:AL937,"IL")+COUNTIF(H937:AL937,"NL")+COUNTIF(H937:AL937,"UL")+COUNTIF(H937:AL937,"UL/DS")/2+COUNTIF(H937:AL937,"UL/NS")/2+COUNTIF(H937:AL937,"KT")+COUNTIF(H937:AL937,"UL/BF")/2+COUNTIF(H937:AL937,"UL/BL")/2+COUNTIF(H937:AL937,"PH/F")/2+COUNTIF(H937:AL937,"PH/L")/2+COUNTIF(H937:AL937,"NB")</f>
        <v>0.5</v>
      </c>
      <c r="AV937" s="258">
        <f>COUNTIF(H937:AL937,"PN")+COUNTIF(H937:AL937,"TVD")+COUNTIF(H937:AL937,"PH")+COUNTIF(H937:AL937,"PM")+COUNTIF(H937:AL937,"PDD")-COUNTIFS(H937:AL937,"PN",H944:AL944,"&gt;=3")-COUNTIFS(H937:AL937,"PM",H944:AL944,"&gt;=3")</f>
        <v>0</v>
      </c>
      <c r="AW937" s="258">
        <f>COUNTIF(H937:AL937,"NS")+COUNTIF(H937:AL937,"D")+COUNTIF(H937:AL937,"BH")+COUNTIF(H937:AL937,"NHD")+COUNTIF(H937:AL937,"BM")-COUNTIFS(H937:AL937,"NS",H944:AL944,"&gt;=3")-COUNTIFS(H937:AL937,"BH",H944:AL944,"&gt;=3")-COUNTIFS(H937:AL937,"BM",H944:AL944,"&gt;=3")</f>
        <v>14</v>
      </c>
      <c r="AX937" s="255">
        <f>COUNTIF(H937:AL937,"AL")+COUNTIF(H937:AL937,"AL/DS")/2+COUNTIF(H937:AL937,"AL/NS")/2+COUNTIF(H937:AL937,"AL/BF")+COUNTIF(H937:AL937,"AL/BL")/2</f>
        <v>1</v>
      </c>
      <c r="AY937" s="255">
        <f>COUNTIF(H937:AL937,"SL")</f>
        <v>0</v>
      </c>
      <c r="AZ937" s="255">
        <f>COUNTIF(H937:AL937,"NH")</f>
        <v>1</v>
      </c>
      <c r="BA937" s="255">
        <f>COUNTIF(H937:AL937,"HL")</f>
        <v>0</v>
      </c>
      <c r="BB937" s="255">
        <f>COUNTIF(G937:AL937,"P/DS")/2+COUNTIF(G937:AL937,"P/NS")/2+COUNTIF(G937:AL937,"UL")+COUNTIF(G937:AL937,"UL/DS")/2+COUNTIF(G937:AL937,"UL/NS")/2+COUNTIF(G937:AL937,"UL/BL")/2+COUNTIF(G937:AL937,"UL/BF")/2+COUNTIF(G937:AL937,"PH/F")/2+COUNTIF(G937:AL937,"PH/L")/2</f>
        <v>0.5</v>
      </c>
      <c r="BC937" s="255">
        <f>COUNTIF(H937:AL937,"NB")</f>
        <v>0</v>
      </c>
      <c r="BD937" s="255">
        <f>COUNTIF(H937:AL937,"NL")</f>
        <v>0</v>
      </c>
      <c r="BE937" s="255">
        <f>COUNTIF(H937:AL937,"IL")</f>
        <v>0</v>
      </c>
      <c r="BF937" s="255">
        <f>COUNTIF(H937:AL937,"KT")</f>
        <v>0</v>
      </c>
      <c r="BG937" s="255">
        <f>COUNTIF(H937:AL937,"L70")</f>
        <v>0</v>
      </c>
      <c r="BH937" s="255">
        <f>COUNTIF(H937:AL937,"MD")</f>
        <v>0</v>
      </c>
      <c r="BI937" s="255">
        <f>COUNTIF(H937:AL937,"PMD")</f>
        <v>0</v>
      </c>
      <c r="BJ937" s="255">
        <f>COUNTIF(H937:AL937,"PM")</f>
        <v>0</v>
      </c>
      <c r="BK937" s="255">
        <f>COUNTIF(H937:AL937,"BM")</f>
        <v>0</v>
      </c>
      <c r="BL937" s="261">
        <f>SUMIF(H937:AL937,"PD",H938:AL938)+SUMIF(H937:AL937,"PN",H938:AL938)+SUMIF(H937:AL937,"P/DS",H938:AL938)+SUMIF(H937:AL937,"PN/F",H938:AL938)+SUMIF(H937:AL937,"PN/L",H938:AL938)+SUMIF(H937:AL937,"TV",H938:AL938)+SUMIF(H937:AL937,"TVD",H938:AL938)+SUMIF(H937:AL937,"PDD",H938:AL938)</f>
        <v>0</v>
      </c>
      <c r="BM937" s="261">
        <f>SUMIF(H937:AL937,"PD",H939:AL939)+SUMIF(H937:AL937,"PN",H939:AL939)+SUMIF(H937:AL937,"P/DS",H939:AL939)+SUMIF(H937:AL937,"PN/F",H939:AL939)+SUMIF(H937:AL937,"PN/L",H939:AL939)+SUMIF(H937:AL937,"TV",H939:AL939)+SUMIF(H937:AL937,"TVD",H939:AL939)+SUMIF(H937:AL937,"PDD",H939:AL939)+SUMIF(H937:AL937,"PMD",H939:AL939)</f>
        <v>0</v>
      </c>
      <c r="BN937" s="261">
        <f>SUMIF(H937:AL937,"PD",H940:AL940)+SUMIF(H937:AL937,"PN",H940:AL940)+SUMIF(H937:AL937,"P/DS",H940:AL940)+SUMIF(H937:AL937,"PN/F",H940:AL940)+SUMIF(H937:AL937,"PN/L",H940:AL940)+SUMIF(H937:AL937,"TV",H940:AL940)+SUMIF(H937:AL937,"TVD",H940:AL940)</f>
        <v>0</v>
      </c>
      <c r="BO937" s="261">
        <f>SUMIF(H937:AL937,"PD",H941:AL941)+SUMIF(H937:AL937,"PN",H941:AL941)+SUMIF(H937:AL937,"P/DS",H941:AL941)+SUMIF(H937:AL937,"PN/F",H941:AL941)+SUMIF(H937:AL937,"PN/L",H941:AL941)+SUMIF(H937:AL937,"TV",H941:AL941)+SUMIF(H937:AL937,"TVD",H941:AL941)</f>
        <v>0</v>
      </c>
      <c r="BP937" s="261">
        <f>SUMIF(H937:AL937,"PD",H942:AL942)+SUMIF(H937:AL937,"PN",H942:AL942)+SUMIF(H937:AL937,"P/DS",H942:AL942)+SUMIF(H937:AL937,"PN/F",H942:AL942)+SUMIF(H937:AL937,"PN/L",H942:AL942)+SUMIF(H937:AL937,"TV",H942:AL942)+SUMIF(H937:AL937,"TVD",H942:AL942)+SUMIF(H937:AL937,"PDD",H942:AL942)+SUMIF(H937:AL937,"PH",H942:AL942)+SUMIF(H937:AL937,"PM",H942:AL942)</f>
        <v>0</v>
      </c>
      <c r="BQ937" s="261">
        <f>SUMIF(H937:AL937,"PD",H943:AL943)+SUMIF(H937:AL937,"PN",H943:AL943)+SUMIF(H937:AL937,"P/DS",H943:AL943)+SUMIF(H937:AL937,"PN/F",H943:AL943)+SUMIF(H937:AL937,"PN/L",H943:AL943)+SUMIF(H937:AL937,"TV",H943:AL943)+SUMIF(H937:AL937,"TVD",H943:AL943)+SUMIF(H937:AL937,"PDD",H943:AL943)+SUMIF(H937:AL937,"PH",H943:AL943)+SUMIF(H937:AL937,"PM",H943:AL943)</f>
        <v>0</v>
      </c>
      <c r="BR937" s="269">
        <f>SUM(H938:AL938)-BL937</f>
        <v>22</v>
      </c>
      <c r="BS937" s="269">
        <f>SUM(H939:AL939)-BM937</f>
        <v>9.5</v>
      </c>
      <c r="BT937" s="269">
        <f>SUM(H940:AL940)-BN937</f>
        <v>0</v>
      </c>
      <c r="BU937" s="269">
        <f>SUM(H941:AL941)-BO937</f>
        <v>6.5</v>
      </c>
      <c r="BV937" s="269">
        <f>SUM(H942:AL942)-BP937</f>
        <v>0</v>
      </c>
      <c r="BW937" s="269">
        <f>SUM(H943:AL943)-BQ937</f>
        <v>0</v>
      </c>
      <c r="BX937" s="255">
        <f>SUMIF(H937:AL937,"PD",H944:AL944)+SUMIF(H937:AL937,"PN",H944:AL944)+SUMIF(H937:AL937,"P/DS",H944:AL944)+SUMIF(H937:AL937,"PN/F",H944:AL944)+SUMIF(H937:AL937,"PN/L",H944:AL944)</f>
        <v>0</v>
      </c>
      <c r="BY937" s="255">
        <f>SUM(H944:AL944)-BX937</f>
        <v>0</v>
      </c>
      <c r="BZ937" s="255">
        <f t="shared" ref="BZ937" si="348">+SUM(BL937:BW944)</f>
        <v>38</v>
      </c>
      <c r="CA937" s="266">
        <f>(COUNTIFS(H937:AL937,"PD",H938:AL938,"&gt;=2"))*0.5-IF(CN937="VP",COUNTIFS($H$16:$AL$16,"SAT",H937:AL937,"PD",H938:AL938,"&gt;=2"))*0.5</f>
        <v>0</v>
      </c>
      <c r="CB937" s="266">
        <f>(COUNTIFS(H937:AL937,"PN",H939:AL939,"&gt;=0.5",H938:AL938,"&gt;=1.5"))*0.5+COUNTIFS(H937:AL937,"PDD",H939:AL939,"&gt;=0.5",H938:AL938,"&gt;=1.5")*0.5</f>
        <v>0</v>
      </c>
      <c r="CC937" s="273">
        <f>(COUNTIFS(H937:AL937,"TV",H939:AL939,"&gt;=10"))*0.5+(COUNTIFS(H937:AL937,"PMD",H939:AL939,"&gt;=2"))*0.5</f>
        <v>0</v>
      </c>
      <c r="CD937" s="266">
        <f>(COUNTIFS(H937:AL937,"TVD",H941:AL941,"&gt;=6.5",H939:AL939,"&gt;=3.5"))*0.5</f>
        <v>0</v>
      </c>
      <c r="CE937" s="266">
        <f>(COUNTIFS(H937:AL937,"PD",H942:AL942,"&gt;=10"))*0.5</f>
        <v>0</v>
      </c>
      <c r="CF937" s="266">
        <f>(COUNTIFS(H937:AL937,"PDD",H942:AL942,"&gt;=3.5",H943:AL943,"&gt;=6.5")+COUNTIFS(H937:AL937,"PH",H943:AL943,"&gt;=0.5",H942:AL942,"&gt;=1.5")+COUNTIFS(H937:AL937,"PM",H943:AL943,"&gt;=0.5",H942:AL942,"&gt;=1.5"))*0.5</f>
        <v>0</v>
      </c>
      <c r="CG937" s="266">
        <f>(COUNTIFS(H937:AL937,"DS",H938:AL938,"&gt;=2")+COUNTIFS(H937:AL937,"AL/DS",H938:AL938,"&gt;=2"))*0.5-IF(CN937="VP",COUNTIFS($H$16:$AL$16,"SAT",H937:AL937,"DS",H938:AL938,"&gt;=2"))*0.5</f>
        <v>0</v>
      </c>
      <c r="CH937" s="266">
        <f>(COUNTIFS(H937:AL937,"NS",H939:AL939,"&gt;=0.5",H938:AL938,"&gt;=1.5")+COUNTIFS(H937:AL937,"AL/NS",H939:AL939,"&gt;=0.5",H938:AL938,"&gt;=1.5")+COUNTIFS(H937:AL937,"NHD",H939:AL939,"&gt;=4.5",H942:AL942,"&gt;=2",H938:AL938,"&gt;=1.5"))*0.5</f>
        <v>5.5</v>
      </c>
      <c r="CI937" s="266">
        <f>(COUNTIF(H939:AL939,"&gt;=10")+COUNTIFS(H937:AL937,"MD",H939:AL939,"&gt;=2")-COUNTIFS(H937:AL937,"TV",H939:AL939,"&gt;=10"))*0.5</f>
        <v>0</v>
      </c>
      <c r="CJ937" s="266">
        <f>(COUNTIFS(H937:AL937,"D",H941:AL941,"&gt;=6.5",H939:AL939,"&gt;=3.5"))*0.5</f>
        <v>0.5</v>
      </c>
      <c r="CK937" s="266">
        <f>(COUNTIF(H942:AL942,"&gt;=10")-COUNTIFS(H937:AL937,"PD",H942:AL942,"&gt;=10"))*0.5</f>
        <v>0</v>
      </c>
      <c r="CL937" s="265">
        <f>(COUNTIFS(H937:AL937,"NHD",H942:AL942,"&gt;=3.5",H943:AL943,"&gt;=6.5")+COUNTIFS(H937:AL937,"BH",H942:AL942,"&gt;=1.5",H943:AL943,"&gt;=0.5")+COUNTIFS(H937:AL937,"BM",H942:AL942,"&gt;=1.5",H943:AL943,"&gt;=0.5")+COUNTIFS(H937:AL937,"D",H942:AL942,"&gt;=1.5",H943:AL943,"&gt;=0.5"))*0.5</f>
        <v>0</v>
      </c>
      <c r="CM937" s="272"/>
      <c r="CN937" s="264" t="s">
        <v>723</v>
      </c>
      <c r="CO937" s="183">
        <f t="shared" ref="CO937" si="349">+AM937+AN937+AO937+AP937+AQ937+AR937+AS937+AU937+BG937</f>
        <v>26</v>
      </c>
      <c r="CP937" s="225">
        <f>+SUM(I938:I943)-I944</f>
        <v>10.5</v>
      </c>
      <c r="CQ937" s="225">
        <f>+SUM(J938:J943)-J944</f>
        <v>2.5</v>
      </c>
      <c r="CR937" s="225">
        <f>+SUM(K938:K943)-K944</f>
        <v>2.5</v>
      </c>
      <c r="CS937" s="182"/>
      <c r="CT937" s="182"/>
      <c r="CU937" s="182"/>
      <c r="CV937" s="182"/>
      <c r="CW937" s="182"/>
      <c r="CX937" s="182"/>
      <c r="CY937" s="182"/>
      <c r="CZ937" s="182"/>
      <c r="DA937" s="182"/>
    </row>
    <row r="938" spans="1:105" s="120" customFormat="1" ht="15" customHeight="1">
      <c r="A938" s="228"/>
      <c r="B938" s="277"/>
      <c r="C938" s="280"/>
      <c r="D938" s="237"/>
      <c r="E938" s="237"/>
      <c r="F938" s="242" t="s">
        <v>82</v>
      </c>
      <c r="G938" s="121">
        <v>1.5</v>
      </c>
      <c r="H938" s="83"/>
      <c r="I938" s="83"/>
      <c r="J938" s="83">
        <v>2</v>
      </c>
      <c r="K938" s="83">
        <v>2</v>
      </c>
      <c r="L938" s="83">
        <v>2</v>
      </c>
      <c r="M938" s="83">
        <v>2</v>
      </c>
      <c r="N938" s="83">
        <v>2</v>
      </c>
      <c r="O938" s="83"/>
      <c r="P938" s="83">
        <v>2</v>
      </c>
      <c r="Q938" s="83">
        <v>2</v>
      </c>
      <c r="R938" s="83">
        <v>2</v>
      </c>
      <c r="S938" s="83">
        <v>2</v>
      </c>
      <c r="T938" s="83">
        <v>2</v>
      </c>
      <c r="U938" s="83">
        <v>2</v>
      </c>
      <c r="V938" s="83"/>
      <c r="W938" s="83"/>
      <c r="X938" s="83"/>
      <c r="Y938" s="83"/>
      <c r="Z938" s="83"/>
      <c r="AA938" s="83"/>
      <c r="AB938" s="83"/>
      <c r="AC938" s="79"/>
      <c r="AD938" s="79"/>
      <c r="AE938" s="79"/>
      <c r="AF938" s="79"/>
      <c r="AG938" s="79"/>
      <c r="AH938" s="79"/>
      <c r="AI938" s="79"/>
      <c r="AJ938" s="79"/>
      <c r="AK938" s="79"/>
      <c r="AL938" s="79"/>
      <c r="AM938" s="240"/>
      <c r="AN938" s="240"/>
      <c r="AO938" s="240"/>
      <c r="AP938" s="240"/>
      <c r="AQ938" s="240"/>
      <c r="AR938" s="240"/>
      <c r="AS938" s="240"/>
      <c r="AT938" s="256"/>
      <c r="AU938" s="256"/>
      <c r="AV938" s="259"/>
      <c r="AW938" s="259"/>
      <c r="AX938" s="256"/>
      <c r="AY938" s="256"/>
      <c r="AZ938" s="256"/>
      <c r="BA938" s="256"/>
      <c r="BB938" s="256"/>
      <c r="BC938" s="256"/>
      <c r="BD938" s="256"/>
      <c r="BE938" s="256"/>
      <c r="BF938" s="256"/>
      <c r="BG938" s="256"/>
      <c r="BH938" s="256"/>
      <c r="BI938" s="256"/>
      <c r="BJ938" s="256"/>
      <c r="BK938" s="256"/>
      <c r="BL938" s="262"/>
      <c r="BM938" s="262"/>
      <c r="BN938" s="262"/>
      <c r="BO938" s="262"/>
      <c r="BP938" s="262"/>
      <c r="BQ938" s="262"/>
      <c r="BR938" s="270"/>
      <c r="BS938" s="270"/>
      <c r="BT938" s="270"/>
      <c r="BU938" s="270"/>
      <c r="BV938" s="270"/>
      <c r="BW938" s="270"/>
      <c r="BX938" s="256"/>
      <c r="BY938" s="256"/>
      <c r="BZ938" s="256"/>
      <c r="CA938" s="267"/>
      <c r="CB938" s="267"/>
      <c r="CC938" s="274"/>
      <c r="CD938" s="267"/>
      <c r="CE938" s="267"/>
      <c r="CF938" s="267"/>
      <c r="CG938" s="267"/>
      <c r="CH938" s="267"/>
      <c r="CI938" s="267"/>
      <c r="CJ938" s="267"/>
      <c r="CK938" s="267"/>
      <c r="CL938" s="265"/>
      <c r="CM938" s="272"/>
      <c r="CN938" s="264"/>
      <c r="CO938" s="183"/>
      <c r="CP938" s="226"/>
      <c r="CQ938" s="226"/>
      <c r="CR938" s="226"/>
      <c r="CS938" s="182"/>
      <c r="CT938" s="182"/>
      <c r="CU938" s="182"/>
      <c r="CV938" s="182"/>
      <c r="CW938" s="182"/>
      <c r="CX938" s="182"/>
      <c r="CY938" s="182"/>
      <c r="CZ938" s="182"/>
      <c r="DA938" s="182"/>
    </row>
    <row r="939" spans="1:105" s="120" customFormat="1" ht="15" customHeight="1">
      <c r="A939" s="228"/>
      <c r="B939" s="277"/>
      <c r="C939" s="280"/>
      <c r="D939" s="237"/>
      <c r="E939" s="237"/>
      <c r="F939" s="243"/>
      <c r="G939" s="122">
        <v>2</v>
      </c>
      <c r="H939" s="84"/>
      <c r="I939" s="84">
        <v>4</v>
      </c>
      <c r="J939" s="84">
        <v>0.5</v>
      </c>
      <c r="K939" s="84">
        <v>0.5</v>
      </c>
      <c r="L939" s="84">
        <v>0.5</v>
      </c>
      <c r="M939" s="84">
        <v>0.5</v>
      </c>
      <c r="N939" s="84">
        <v>0.5</v>
      </c>
      <c r="O939" s="84"/>
      <c r="P939" s="84">
        <v>0.5</v>
      </c>
      <c r="Q939" s="84">
        <v>0.5</v>
      </c>
      <c r="R939" s="84">
        <v>0.5</v>
      </c>
      <c r="S939" s="84">
        <v>0.5</v>
      </c>
      <c r="T939" s="84">
        <v>0.5</v>
      </c>
      <c r="U939" s="84">
        <v>0.5</v>
      </c>
      <c r="V939" s="84"/>
      <c r="W939" s="84"/>
      <c r="X939" s="84"/>
      <c r="Y939" s="84"/>
      <c r="Z939" s="84"/>
      <c r="AA939" s="84"/>
      <c r="AB939" s="84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240"/>
      <c r="AN939" s="240"/>
      <c r="AO939" s="240"/>
      <c r="AP939" s="240"/>
      <c r="AQ939" s="240"/>
      <c r="AR939" s="240"/>
      <c r="AS939" s="240"/>
      <c r="AT939" s="256"/>
      <c r="AU939" s="256"/>
      <c r="AV939" s="259"/>
      <c r="AW939" s="259"/>
      <c r="AX939" s="256"/>
      <c r="AY939" s="256"/>
      <c r="AZ939" s="256"/>
      <c r="BA939" s="256"/>
      <c r="BB939" s="256"/>
      <c r="BC939" s="256"/>
      <c r="BD939" s="256"/>
      <c r="BE939" s="256"/>
      <c r="BF939" s="256"/>
      <c r="BG939" s="256"/>
      <c r="BH939" s="256"/>
      <c r="BI939" s="256"/>
      <c r="BJ939" s="256"/>
      <c r="BK939" s="256"/>
      <c r="BL939" s="262"/>
      <c r="BM939" s="262"/>
      <c r="BN939" s="262"/>
      <c r="BO939" s="262"/>
      <c r="BP939" s="262"/>
      <c r="BQ939" s="262"/>
      <c r="BR939" s="270"/>
      <c r="BS939" s="270"/>
      <c r="BT939" s="270"/>
      <c r="BU939" s="270"/>
      <c r="BV939" s="270"/>
      <c r="BW939" s="270"/>
      <c r="BX939" s="256"/>
      <c r="BY939" s="256"/>
      <c r="BZ939" s="256"/>
      <c r="CA939" s="267"/>
      <c r="CB939" s="267"/>
      <c r="CC939" s="274"/>
      <c r="CD939" s="267"/>
      <c r="CE939" s="267"/>
      <c r="CF939" s="267"/>
      <c r="CG939" s="267"/>
      <c r="CH939" s="267"/>
      <c r="CI939" s="267"/>
      <c r="CJ939" s="267"/>
      <c r="CK939" s="267"/>
      <c r="CL939" s="265"/>
      <c r="CM939" s="272"/>
      <c r="CN939" s="264"/>
      <c r="CO939" s="183"/>
      <c r="CP939" s="226"/>
      <c r="CQ939" s="226"/>
      <c r="CR939" s="226"/>
      <c r="CS939" s="182"/>
      <c r="CT939" s="182"/>
      <c r="CU939" s="182"/>
      <c r="CV939" s="182"/>
      <c r="CW939" s="182"/>
      <c r="CX939" s="182"/>
      <c r="CY939" s="182"/>
      <c r="CZ939" s="182"/>
      <c r="DA939" s="182"/>
    </row>
    <row r="940" spans="1:105" s="120" customFormat="1" ht="15" customHeight="1">
      <c r="A940" s="228"/>
      <c r="B940" s="277"/>
      <c r="C940" s="280"/>
      <c r="D940" s="237"/>
      <c r="E940" s="237"/>
      <c r="F940" s="243"/>
      <c r="G940" s="122">
        <v>2.1</v>
      </c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240"/>
      <c r="AN940" s="240"/>
      <c r="AO940" s="240"/>
      <c r="AP940" s="240"/>
      <c r="AQ940" s="240"/>
      <c r="AR940" s="240"/>
      <c r="AS940" s="240"/>
      <c r="AT940" s="256"/>
      <c r="AU940" s="256"/>
      <c r="AV940" s="259"/>
      <c r="AW940" s="259"/>
      <c r="AX940" s="256"/>
      <c r="AY940" s="256"/>
      <c r="AZ940" s="256"/>
      <c r="BA940" s="256"/>
      <c r="BB940" s="256"/>
      <c r="BC940" s="256"/>
      <c r="BD940" s="256"/>
      <c r="BE940" s="256"/>
      <c r="BF940" s="256"/>
      <c r="BG940" s="256"/>
      <c r="BH940" s="256"/>
      <c r="BI940" s="256"/>
      <c r="BJ940" s="256"/>
      <c r="BK940" s="256"/>
      <c r="BL940" s="262"/>
      <c r="BM940" s="262"/>
      <c r="BN940" s="262"/>
      <c r="BO940" s="262"/>
      <c r="BP940" s="262"/>
      <c r="BQ940" s="262"/>
      <c r="BR940" s="270"/>
      <c r="BS940" s="270"/>
      <c r="BT940" s="270"/>
      <c r="BU940" s="270"/>
      <c r="BV940" s="270"/>
      <c r="BW940" s="270"/>
      <c r="BX940" s="256"/>
      <c r="BY940" s="256"/>
      <c r="BZ940" s="256"/>
      <c r="CA940" s="267"/>
      <c r="CB940" s="267"/>
      <c r="CC940" s="274"/>
      <c r="CD940" s="267"/>
      <c r="CE940" s="267"/>
      <c r="CF940" s="267"/>
      <c r="CG940" s="267"/>
      <c r="CH940" s="267"/>
      <c r="CI940" s="267"/>
      <c r="CJ940" s="267"/>
      <c r="CK940" s="267"/>
      <c r="CL940" s="265"/>
      <c r="CM940" s="272"/>
      <c r="CN940" s="264"/>
      <c r="CO940" s="183"/>
      <c r="CP940" s="226"/>
      <c r="CQ940" s="226"/>
      <c r="CR940" s="226"/>
      <c r="CS940" s="182"/>
      <c r="CT940" s="182"/>
      <c r="CU940" s="182"/>
      <c r="CV940" s="182"/>
      <c r="CW940" s="182"/>
      <c r="CX940" s="182"/>
      <c r="CY940" s="182"/>
      <c r="CZ940" s="182"/>
      <c r="DA940" s="182"/>
    </row>
    <row r="941" spans="1:105" s="120" customFormat="1" ht="15" customHeight="1">
      <c r="A941" s="228"/>
      <c r="B941" s="277"/>
      <c r="C941" s="280"/>
      <c r="D941" s="237"/>
      <c r="E941" s="237"/>
      <c r="F941" s="243"/>
      <c r="G941" s="122">
        <v>2.7</v>
      </c>
      <c r="H941" s="84"/>
      <c r="I941" s="84">
        <v>6.5</v>
      </c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240"/>
      <c r="AN941" s="240"/>
      <c r="AO941" s="240"/>
      <c r="AP941" s="240"/>
      <c r="AQ941" s="240"/>
      <c r="AR941" s="240"/>
      <c r="AS941" s="240"/>
      <c r="AT941" s="256"/>
      <c r="AU941" s="256"/>
      <c r="AV941" s="259"/>
      <c r="AW941" s="259"/>
      <c r="AX941" s="256"/>
      <c r="AY941" s="256"/>
      <c r="AZ941" s="256"/>
      <c r="BA941" s="256"/>
      <c r="BB941" s="256"/>
      <c r="BC941" s="256"/>
      <c r="BD941" s="256"/>
      <c r="BE941" s="256"/>
      <c r="BF941" s="256"/>
      <c r="BG941" s="256"/>
      <c r="BH941" s="256"/>
      <c r="BI941" s="256"/>
      <c r="BJ941" s="256"/>
      <c r="BK941" s="256"/>
      <c r="BL941" s="262"/>
      <c r="BM941" s="262"/>
      <c r="BN941" s="262"/>
      <c r="BO941" s="262"/>
      <c r="BP941" s="262"/>
      <c r="BQ941" s="262"/>
      <c r="BR941" s="270"/>
      <c r="BS941" s="270"/>
      <c r="BT941" s="270"/>
      <c r="BU941" s="270"/>
      <c r="BV941" s="270"/>
      <c r="BW941" s="270"/>
      <c r="BX941" s="256"/>
      <c r="BY941" s="256"/>
      <c r="BZ941" s="256"/>
      <c r="CA941" s="267"/>
      <c r="CB941" s="267"/>
      <c r="CC941" s="274"/>
      <c r="CD941" s="267"/>
      <c r="CE941" s="267"/>
      <c r="CF941" s="267"/>
      <c r="CG941" s="267"/>
      <c r="CH941" s="267"/>
      <c r="CI941" s="267"/>
      <c r="CJ941" s="267"/>
      <c r="CK941" s="267"/>
      <c r="CL941" s="265"/>
      <c r="CM941" s="272"/>
      <c r="CN941" s="264"/>
      <c r="CO941" s="183"/>
      <c r="CP941" s="226"/>
      <c r="CQ941" s="226"/>
      <c r="CR941" s="226"/>
      <c r="CS941" s="182"/>
      <c r="CT941" s="182"/>
      <c r="CU941" s="182"/>
      <c r="CV941" s="182"/>
      <c r="CW941" s="182"/>
      <c r="CX941" s="182"/>
      <c r="CY941" s="182"/>
      <c r="CZ941" s="182"/>
      <c r="DA941" s="182"/>
    </row>
    <row r="942" spans="1:105" s="120" customFormat="1" ht="15" customHeight="1">
      <c r="A942" s="228"/>
      <c r="B942" s="277"/>
      <c r="C942" s="280"/>
      <c r="D942" s="237"/>
      <c r="E942" s="237"/>
      <c r="F942" s="243"/>
      <c r="G942" s="122">
        <v>3</v>
      </c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240"/>
      <c r="AN942" s="240"/>
      <c r="AO942" s="240"/>
      <c r="AP942" s="240"/>
      <c r="AQ942" s="240"/>
      <c r="AR942" s="240"/>
      <c r="AS942" s="240"/>
      <c r="AT942" s="256"/>
      <c r="AU942" s="256"/>
      <c r="AV942" s="259"/>
      <c r="AW942" s="259"/>
      <c r="AX942" s="256"/>
      <c r="AY942" s="256"/>
      <c r="AZ942" s="256"/>
      <c r="BA942" s="256"/>
      <c r="BB942" s="256"/>
      <c r="BC942" s="256"/>
      <c r="BD942" s="256"/>
      <c r="BE942" s="256"/>
      <c r="BF942" s="256"/>
      <c r="BG942" s="256"/>
      <c r="BH942" s="256"/>
      <c r="BI942" s="256"/>
      <c r="BJ942" s="256"/>
      <c r="BK942" s="256"/>
      <c r="BL942" s="262"/>
      <c r="BM942" s="262"/>
      <c r="BN942" s="262"/>
      <c r="BO942" s="262"/>
      <c r="BP942" s="262"/>
      <c r="BQ942" s="262"/>
      <c r="BR942" s="270"/>
      <c r="BS942" s="270"/>
      <c r="BT942" s="270"/>
      <c r="BU942" s="270"/>
      <c r="BV942" s="270"/>
      <c r="BW942" s="270"/>
      <c r="BX942" s="256"/>
      <c r="BY942" s="256"/>
      <c r="BZ942" s="256"/>
      <c r="CA942" s="267"/>
      <c r="CB942" s="267"/>
      <c r="CC942" s="274"/>
      <c r="CD942" s="267"/>
      <c r="CE942" s="267"/>
      <c r="CF942" s="267"/>
      <c r="CG942" s="267"/>
      <c r="CH942" s="267"/>
      <c r="CI942" s="267"/>
      <c r="CJ942" s="267"/>
      <c r="CK942" s="267"/>
      <c r="CL942" s="265"/>
      <c r="CM942" s="272"/>
      <c r="CN942" s="264"/>
      <c r="CO942" s="183"/>
      <c r="CP942" s="226"/>
      <c r="CQ942" s="226"/>
      <c r="CR942" s="226"/>
      <c r="CS942" s="182"/>
      <c r="CT942" s="182"/>
      <c r="CU942" s="182"/>
      <c r="CV942" s="182"/>
      <c r="CW942" s="182"/>
      <c r="CX942" s="182"/>
      <c r="CY942" s="182"/>
      <c r="CZ942" s="182"/>
      <c r="DA942" s="182"/>
    </row>
    <row r="943" spans="1:105" s="120" customFormat="1" ht="15" customHeight="1">
      <c r="A943" s="228"/>
      <c r="B943" s="277"/>
      <c r="C943" s="280"/>
      <c r="D943" s="237"/>
      <c r="E943" s="237"/>
      <c r="F943" s="244"/>
      <c r="G943" s="123">
        <v>3.9</v>
      </c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1"/>
      <c r="AD943" s="81"/>
      <c r="AE943" s="81"/>
      <c r="AF943" s="81"/>
      <c r="AG943" s="81"/>
      <c r="AH943" s="81"/>
      <c r="AI943" s="81"/>
      <c r="AJ943" s="81"/>
      <c r="AK943" s="81"/>
      <c r="AL943" s="81"/>
      <c r="AM943" s="240"/>
      <c r="AN943" s="240"/>
      <c r="AO943" s="240"/>
      <c r="AP943" s="240"/>
      <c r="AQ943" s="240"/>
      <c r="AR943" s="240"/>
      <c r="AS943" s="240"/>
      <c r="AT943" s="256"/>
      <c r="AU943" s="256"/>
      <c r="AV943" s="259"/>
      <c r="AW943" s="259"/>
      <c r="AX943" s="256"/>
      <c r="AY943" s="256"/>
      <c r="AZ943" s="256"/>
      <c r="BA943" s="256"/>
      <c r="BB943" s="256"/>
      <c r="BC943" s="256"/>
      <c r="BD943" s="256"/>
      <c r="BE943" s="256"/>
      <c r="BF943" s="256"/>
      <c r="BG943" s="256"/>
      <c r="BH943" s="256"/>
      <c r="BI943" s="256"/>
      <c r="BJ943" s="256"/>
      <c r="BK943" s="256"/>
      <c r="BL943" s="262"/>
      <c r="BM943" s="262"/>
      <c r="BN943" s="262"/>
      <c r="BO943" s="262"/>
      <c r="BP943" s="262"/>
      <c r="BQ943" s="262"/>
      <c r="BR943" s="270"/>
      <c r="BS943" s="270"/>
      <c r="BT943" s="270"/>
      <c r="BU943" s="270"/>
      <c r="BV943" s="270"/>
      <c r="BW943" s="270"/>
      <c r="BX943" s="256"/>
      <c r="BY943" s="256"/>
      <c r="BZ943" s="256"/>
      <c r="CA943" s="267"/>
      <c r="CB943" s="267"/>
      <c r="CC943" s="274"/>
      <c r="CD943" s="267"/>
      <c r="CE943" s="267"/>
      <c r="CF943" s="267"/>
      <c r="CG943" s="267"/>
      <c r="CH943" s="267"/>
      <c r="CI943" s="267"/>
      <c r="CJ943" s="267"/>
      <c r="CK943" s="267"/>
      <c r="CL943" s="265"/>
      <c r="CM943" s="272"/>
      <c r="CN943" s="264"/>
      <c r="CO943" s="183"/>
      <c r="CP943" s="226"/>
      <c r="CQ943" s="226"/>
      <c r="CR943" s="226"/>
      <c r="CS943" s="182"/>
      <c r="CT943" s="182"/>
      <c r="CU943" s="182"/>
      <c r="CV943" s="182"/>
      <c r="CW943" s="182"/>
      <c r="CX943" s="182"/>
      <c r="CY943" s="182"/>
      <c r="CZ943" s="182"/>
      <c r="DA943" s="182"/>
    </row>
    <row r="944" spans="1:105" s="120" customFormat="1" ht="15" customHeight="1" thickBot="1">
      <c r="A944" s="229"/>
      <c r="B944" s="278"/>
      <c r="C944" s="281"/>
      <c r="D944" s="238"/>
      <c r="E944" s="238"/>
      <c r="F944" s="245" t="s">
        <v>83</v>
      </c>
      <c r="G944" s="246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241"/>
      <c r="AN944" s="241"/>
      <c r="AO944" s="241"/>
      <c r="AP944" s="241"/>
      <c r="AQ944" s="241"/>
      <c r="AR944" s="241"/>
      <c r="AS944" s="241"/>
      <c r="AT944" s="257"/>
      <c r="AU944" s="257"/>
      <c r="AV944" s="260"/>
      <c r="AW944" s="260"/>
      <c r="AX944" s="257"/>
      <c r="AY944" s="257"/>
      <c r="AZ944" s="257"/>
      <c r="BA944" s="257"/>
      <c r="BB944" s="257"/>
      <c r="BC944" s="257"/>
      <c r="BD944" s="257"/>
      <c r="BE944" s="257"/>
      <c r="BF944" s="257"/>
      <c r="BG944" s="257"/>
      <c r="BH944" s="257"/>
      <c r="BI944" s="257"/>
      <c r="BJ944" s="257"/>
      <c r="BK944" s="257"/>
      <c r="BL944" s="263"/>
      <c r="BM944" s="263"/>
      <c r="BN944" s="263"/>
      <c r="BO944" s="263"/>
      <c r="BP944" s="263"/>
      <c r="BQ944" s="263"/>
      <c r="BR944" s="271"/>
      <c r="BS944" s="271"/>
      <c r="BT944" s="271"/>
      <c r="BU944" s="271"/>
      <c r="BV944" s="271"/>
      <c r="BW944" s="271"/>
      <c r="BX944" s="257"/>
      <c r="BY944" s="257"/>
      <c r="BZ944" s="257"/>
      <c r="CA944" s="268"/>
      <c r="CB944" s="268"/>
      <c r="CC944" s="275"/>
      <c r="CD944" s="268"/>
      <c r="CE944" s="268"/>
      <c r="CF944" s="268"/>
      <c r="CG944" s="268"/>
      <c r="CH944" s="268"/>
      <c r="CI944" s="268"/>
      <c r="CJ944" s="268"/>
      <c r="CK944" s="268"/>
      <c r="CL944" s="265"/>
      <c r="CM944" s="272"/>
      <c r="CN944" s="264"/>
      <c r="CO944" s="183"/>
      <c r="CP944" s="226"/>
      <c r="CQ944" s="226"/>
      <c r="CR944" s="226"/>
      <c r="CS944" s="182"/>
      <c r="CT944" s="182"/>
      <c r="CU944" s="182"/>
      <c r="CV944" s="182"/>
      <c r="CW944" s="182"/>
      <c r="CX944" s="182"/>
      <c r="CY944" s="182"/>
      <c r="CZ944" s="182"/>
      <c r="DA944" s="182"/>
    </row>
    <row r="945" spans="1:105" s="120" customFormat="1" ht="15" customHeight="1">
      <c r="A945" s="227">
        <f t="shared" ref="A945" si="350">A937+1</f>
        <v>117</v>
      </c>
      <c r="B945" s="276" t="s">
        <v>841</v>
      </c>
      <c r="C945" s="279" t="s">
        <v>843</v>
      </c>
      <c r="D945" s="236" t="s">
        <v>844</v>
      </c>
      <c r="E945" s="236" t="s">
        <v>1201</v>
      </c>
      <c r="F945" s="253" t="s">
        <v>80</v>
      </c>
      <c r="G945" s="254"/>
      <c r="H945" s="82" t="s">
        <v>69</v>
      </c>
      <c r="I945" s="82" t="s">
        <v>973</v>
      </c>
      <c r="J945" s="82" t="s">
        <v>61</v>
      </c>
      <c r="K945" s="82" t="s">
        <v>61</v>
      </c>
      <c r="L945" s="82" t="s">
        <v>61</v>
      </c>
      <c r="M945" s="82" t="s">
        <v>61</v>
      </c>
      <c r="N945" s="82" t="s">
        <v>61</v>
      </c>
      <c r="O945" s="82"/>
      <c r="P945" s="82" t="s">
        <v>61</v>
      </c>
      <c r="Q945" s="82" t="s">
        <v>61</v>
      </c>
      <c r="R945" s="82" t="s">
        <v>61</v>
      </c>
      <c r="S945" s="82" t="s">
        <v>61</v>
      </c>
      <c r="T945" s="82" t="s">
        <v>61</v>
      </c>
      <c r="U945" s="82" t="s">
        <v>61</v>
      </c>
      <c r="V945" s="82"/>
      <c r="W945" s="82" t="s">
        <v>60</v>
      </c>
      <c r="X945" s="82" t="s">
        <v>60</v>
      </c>
      <c r="Y945" s="82" t="s">
        <v>60</v>
      </c>
      <c r="Z945" s="82" t="s">
        <v>60</v>
      </c>
      <c r="AA945" s="82" t="s">
        <v>60</v>
      </c>
      <c r="AB945" s="82" t="s">
        <v>60</v>
      </c>
      <c r="AC945" s="82"/>
      <c r="AD945" s="82" t="s">
        <v>60</v>
      </c>
      <c r="AE945" s="82" t="s">
        <v>60</v>
      </c>
      <c r="AF945" s="82" t="s">
        <v>60</v>
      </c>
      <c r="AG945" s="82" t="s">
        <v>60</v>
      </c>
      <c r="AH945" s="82" t="s">
        <v>60</v>
      </c>
      <c r="AI945" s="82" t="s">
        <v>1471</v>
      </c>
      <c r="AJ945" s="82"/>
      <c r="AK945" s="82" t="s">
        <v>61</v>
      </c>
      <c r="AL945" s="82" t="s">
        <v>61</v>
      </c>
      <c r="AM945" s="239">
        <f>COUNTIF(H945:AL945,"PH")+COUNTIF(H945:AL945,"PH/L")+COUNTIF(H945:AL945,"PM")</f>
        <v>0</v>
      </c>
      <c r="AN945" s="239">
        <f>COUNTIF(H945:AL945,"PD")+COUNTIF(H945:AL945,"PDD")+COUNTIF(H945:AL945,"P/DS")/2+COUNTIF(H945:AL945,"PMD")</f>
        <v>0</v>
      </c>
      <c r="AO945" s="239">
        <f>COUNTIF(H945:AL945,"PN")+COUNTIF(H945:AL945,"P/NS")/2+COUNTIF(H945:AL945,"PH")+COUNTIF(H945:AL945,"PH/F")/2+COUNTIF(H945:AL945,"PH/L")/2+COUNTIF(H945:AL945,"PM")</f>
        <v>0</v>
      </c>
      <c r="AP945" s="239">
        <f>COUNTIF(H945:AL945,"BH")+COUNTIF(H945:AL945,"AL/BL")+COUNTIF(H945:AL945,"UL/BL")+COUNTIF(H945:AL945,"BM")</f>
        <v>0</v>
      </c>
      <c r="AQ945" s="239">
        <f>COUNTIF(H945:AL945,"DS")+COUNTIF(H945:AL945,"AL/DS")/2+COUNTIF(H945:AL945,"UL/DS")/2+COUNTIF(H945:AL945,"CT")+COUNTIF(H945:AL945,"MD")</f>
        <v>11.5</v>
      </c>
      <c r="AR945" s="239">
        <f>COUNTIF(H945:AL945,"NS")+COUNTIF(H945:AL945,"AL/NS")/2+COUNTIF(H945:AL945,"UL/NS")/2+COUNTIF(H945:AL945,"BH")+COUNTIF(H945:AL945,"AL/BF")/2+COUNTIF(H945:AL945,"AL/BL")/2+COUNTIF(H945:AL945,"UL/BL")/2+COUNTIF(H945:AL945,"UL/BF")/2+COUNTIF(H945:AL945,"BM")</f>
        <v>13</v>
      </c>
      <c r="AS945" s="239">
        <f>COUNTIF(H945:AL945,"AL")+COUNTIF(H945:AL945,"AL/DS")/2+COUNTIF(H945:AL945,"AL/NS")/2+COUNTIF(H945:AL945,"NH")+COUNTIF(H945:AL945,"SL")+COUNTIF(H945:AL945,"NHD")+COUNTIF(H945:AL945,"B")+COUNTIF(H945:AL945,"HL")+COUNTIF(H945:AL945,"AL/BF")/2+COUNTIF(H945:AL945,"AL/BL")/2</f>
        <v>1</v>
      </c>
      <c r="AT945" s="255">
        <f>COUNTIF(H945:AL945,"PD")+COUNTIF(H945:AL945,"PN")+COUNTIF(H945:AL945,"P/DS")/2+COUNTIF(H945:AL945,"P/NS")/2+COUNTIF(H945:AL945,"DS")+COUNTIF(H945:AL945,"NS")+COUNTIF(H945:AL945,"AL")+COUNTIF(H945:AL945,"AL/DS")+COUNTIF(H945:AL945,"AL/NS")+COUNTIF(H945:AL945,"NH")+COUNTIF(H945:AL945,"SL")+COUNTIF(H945:AL945,"UL/DS")/2+COUNTIF(H945:AL945,"UL/NS")/2+COUNTIF(H945:AL945,"CT")+COUNTIF(H945:AL945,"NHD")+COUNTIF(H945:AL945,"PDD")+COUNTIF(H945:AL945,"B")+COUNTIF(H945:AL945,"HL")+COUNTIF(H945:AL945,"PH")+COUNTIF(H945:AL945,"BH")+COUNTIF(H945:AL945,"AL/BF")+COUNTIF(H945:AL945,"AL/BL")+COUNTIF(H945:AL945,"UL/BF")/2+COUNTIF(H945:AL945,"UL/BL")/2+COUNTIF(H945:AL945,"PH/F")/2+COUNTIF(H945:AL945,"PH/L")/2+COUNTIF(H945:AL945,"MD")+COUNTIF(H945:AL945,"PMD")+COUNTIF(H945:AL945,"PM")+COUNTIF(H945:AL945,"BM")</f>
        <v>25.5</v>
      </c>
      <c r="AU945" s="255">
        <f>COUNTIF(H945:AL945,"P/DS")/2+COUNTIF(H945:AL945,"P/NS")/2+COUNTIF(H945:AL945,"IL")+COUNTIF(H945:AL945,"NL")+COUNTIF(H945:AL945,"UL")+COUNTIF(H945:AL945,"UL/DS")/2+COUNTIF(H945:AL945,"UL/NS")/2+COUNTIF(H945:AL945,"KT")+COUNTIF(H945:AL945,"UL/BF")/2+COUNTIF(H945:AL945,"UL/BL")/2+COUNTIF(H945:AL945,"PH/F")/2+COUNTIF(H945:AL945,"PH/L")/2+COUNTIF(H945:AL945,"NB")</f>
        <v>0.5</v>
      </c>
      <c r="AV945" s="258">
        <f>COUNTIF(H945:AL945,"PN")+COUNTIF(H945:AL945,"TVD")+COUNTIF(H945:AL945,"PH")+COUNTIF(H945:AL945,"PM")+COUNTIF(H945:AL945,"PDD")-COUNTIFS(H945:AL945,"PN",H952:AL952,"&gt;=3")-COUNTIFS(H945:AL945,"PM",H952:AL952,"&gt;=3")</f>
        <v>0</v>
      </c>
      <c r="AW945" s="258">
        <f>COUNTIF(H945:AL945,"NS")+COUNTIF(H945:AL945,"D")+COUNTIF(H945:AL945,"BH")+COUNTIF(H945:AL945,"NHD")+COUNTIF(H945:AL945,"BM")-COUNTIFS(H945:AL945,"NS",H952:AL952,"&gt;=3")-COUNTIFS(H945:AL945,"BH",H952:AL952,"&gt;=3")-COUNTIFS(H945:AL945,"BM",H952:AL952,"&gt;=3")</f>
        <v>14</v>
      </c>
      <c r="AX945" s="255">
        <f>COUNTIF(H945:AL945,"AL")+COUNTIF(H945:AL945,"AL/DS")/2+COUNTIF(H945:AL945,"AL/NS")/2+COUNTIF(H945:AL945,"AL/BF")+COUNTIF(H945:AL945,"AL/BL")/2</f>
        <v>0</v>
      </c>
      <c r="AY945" s="255">
        <f>COUNTIF(H945:AL945,"SL")</f>
        <v>0</v>
      </c>
      <c r="AZ945" s="255">
        <f>COUNTIF(H945:AL945,"NH")</f>
        <v>1</v>
      </c>
      <c r="BA945" s="255">
        <f>COUNTIF(H945:AL945,"HL")</f>
        <v>0</v>
      </c>
      <c r="BB945" s="255">
        <f>COUNTIF(G945:AL945,"P/DS")/2+COUNTIF(G945:AL945,"P/NS")/2+COUNTIF(G945:AL945,"UL")+COUNTIF(G945:AL945,"UL/DS")/2+COUNTIF(G945:AL945,"UL/NS")/2+COUNTIF(G945:AL945,"UL/BL")/2+COUNTIF(G945:AL945,"UL/BF")/2+COUNTIF(G945:AL945,"PH/F")/2+COUNTIF(G945:AL945,"PH/L")/2</f>
        <v>0.5</v>
      </c>
      <c r="BC945" s="255">
        <f>COUNTIF(H945:AL945,"NB")</f>
        <v>0</v>
      </c>
      <c r="BD945" s="255">
        <f>COUNTIF(H945:AL945,"NL")</f>
        <v>0</v>
      </c>
      <c r="BE945" s="255">
        <f>COUNTIF(H945:AL945,"IL")</f>
        <v>0</v>
      </c>
      <c r="BF945" s="255">
        <f>COUNTIF(H945:AL945,"KT")</f>
        <v>0</v>
      </c>
      <c r="BG945" s="255">
        <f>COUNTIF(H945:AL945,"L70")</f>
        <v>0</v>
      </c>
      <c r="BH945" s="255">
        <f>COUNTIF(H945:AL945,"MD")</f>
        <v>0</v>
      </c>
      <c r="BI945" s="255">
        <f>COUNTIF(H945:AL945,"PMD")</f>
        <v>0</v>
      </c>
      <c r="BJ945" s="255">
        <f>COUNTIF(H945:AL945,"PM")</f>
        <v>0</v>
      </c>
      <c r="BK945" s="255">
        <f>COUNTIF(H945:AL945,"BM")</f>
        <v>0</v>
      </c>
      <c r="BL945" s="261">
        <f>SUMIF(H945:AL945,"PD",H946:AL946)+SUMIF(H945:AL945,"PN",H946:AL946)+SUMIF(H945:AL945,"P/DS",H946:AL946)+SUMIF(H945:AL945,"PN/F",H946:AL946)+SUMIF(H945:AL945,"PN/L",H946:AL946)+SUMIF(H945:AL945,"TV",H946:AL946)+SUMIF(H945:AL945,"TVD",H946:AL946)+SUMIF(H945:AL945,"PDD",H946:AL946)</f>
        <v>0</v>
      </c>
      <c r="BM945" s="261">
        <f>SUMIF(H945:AL945,"PD",H947:AL947)+SUMIF(H945:AL945,"PN",H947:AL947)+SUMIF(H945:AL945,"P/DS",H947:AL947)+SUMIF(H945:AL945,"PN/F",H947:AL947)+SUMIF(H945:AL945,"PN/L",H947:AL947)+SUMIF(H945:AL945,"TV",H947:AL947)+SUMIF(H945:AL945,"TVD",H947:AL947)+SUMIF(H945:AL945,"PDD",H947:AL947)+SUMIF(H945:AL945,"PMD",H947:AL947)</f>
        <v>0</v>
      </c>
      <c r="BN945" s="261">
        <f>SUMIF(H945:AL945,"PD",H948:AL948)+SUMIF(H945:AL945,"PN",H948:AL948)+SUMIF(H945:AL945,"P/DS",H948:AL948)+SUMIF(H945:AL945,"PN/F",H948:AL948)+SUMIF(H945:AL945,"PN/L",H948:AL948)+SUMIF(H945:AL945,"TV",H948:AL948)+SUMIF(H945:AL945,"TVD",H948:AL948)</f>
        <v>0</v>
      </c>
      <c r="BO945" s="261">
        <f>SUMIF(H945:AL945,"PD",H949:AL949)+SUMIF(H945:AL945,"PN",H949:AL949)+SUMIF(H945:AL945,"P/DS",H949:AL949)+SUMIF(H945:AL945,"PN/F",H949:AL949)+SUMIF(H945:AL945,"PN/L",H949:AL949)+SUMIF(H945:AL945,"TV",H949:AL949)+SUMIF(H945:AL945,"TVD",H949:AL949)</f>
        <v>0</v>
      </c>
      <c r="BP945" s="261">
        <f>SUMIF(H945:AL945,"PD",H950:AL950)+SUMIF(H945:AL945,"PN",H950:AL950)+SUMIF(H945:AL945,"P/DS",H950:AL950)+SUMIF(H945:AL945,"PN/F",H950:AL950)+SUMIF(H945:AL945,"PN/L",H950:AL950)+SUMIF(H945:AL945,"TV",H950:AL950)+SUMIF(H945:AL945,"TVD",H950:AL950)+SUMIF(H945:AL945,"PDD",H950:AL950)+SUMIF(H945:AL945,"PH",H950:AL950)+SUMIF(H945:AL945,"PM",H950:AL950)</f>
        <v>0</v>
      </c>
      <c r="BQ945" s="261">
        <f>SUMIF(H945:AL945,"PD",H951:AL951)+SUMIF(H945:AL945,"PN",H951:AL951)+SUMIF(H945:AL945,"P/DS",H951:AL951)+SUMIF(H945:AL945,"PN/F",H951:AL951)+SUMIF(H945:AL945,"PN/L",H951:AL951)+SUMIF(H945:AL945,"TV",H951:AL951)+SUMIF(H945:AL945,"TVD",H951:AL951)+SUMIF(H945:AL945,"PDD",H951:AL951)+SUMIF(H945:AL945,"PH",H951:AL951)+SUMIF(H945:AL945,"PM",H951:AL951)</f>
        <v>0</v>
      </c>
      <c r="BR945" s="269">
        <f>SUM(H946:AL946)-BL945</f>
        <v>21</v>
      </c>
      <c r="BS945" s="269">
        <f>SUM(H947:AL947)-BM945</f>
        <v>9.5</v>
      </c>
      <c r="BT945" s="269">
        <f>SUM(H948:AL948)-BN945</f>
        <v>0</v>
      </c>
      <c r="BU945" s="269">
        <f>SUM(H949:AL949)-BO945</f>
        <v>6.5</v>
      </c>
      <c r="BV945" s="269">
        <f>SUM(H950:AL950)-BP945</f>
        <v>0</v>
      </c>
      <c r="BW945" s="269">
        <f>SUM(H951:AL951)-BQ945</f>
        <v>0</v>
      </c>
      <c r="BX945" s="255">
        <f>SUMIF(H945:AL945,"PD",H952:AL952)+SUMIF(H945:AL945,"PN",H952:AL952)+SUMIF(H945:AL945,"P/DS",H952:AL952)+SUMIF(H945:AL945,"PN/F",H952:AL952)+SUMIF(H945:AL945,"PN/L",H952:AL952)</f>
        <v>0</v>
      </c>
      <c r="BY945" s="255">
        <f>SUM(H952:AL952)-BX945</f>
        <v>0</v>
      </c>
      <c r="BZ945" s="255">
        <f t="shared" ref="BZ945" si="351">+SUM(BL945:BW952)</f>
        <v>37</v>
      </c>
      <c r="CA945" s="266">
        <f>(COUNTIFS(H945:AL945,"PD",H946:AL946,"&gt;=2"))*0.5-IF(CN945="VP",COUNTIFS($H$16:$AL$16,"SAT",H945:AL945,"PD",H946:AL946,"&gt;=2"))*0.5</f>
        <v>0</v>
      </c>
      <c r="CB945" s="266">
        <f>(COUNTIFS(H945:AL945,"PN",H947:AL947,"&gt;=0.5",H946:AL946,"&gt;=1.5"))*0.5+COUNTIFS(H945:AL945,"PDD",H947:AL947,"&gt;=0.5",H946:AL946,"&gt;=1.5")*0.5</f>
        <v>0</v>
      </c>
      <c r="CC945" s="273">
        <f>(COUNTIFS(H945:AL945,"TV",H947:AL947,"&gt;=10"))*0.5+(COUNTIFS(H945:AL945,"PMD",H947:AL947,"&gt;=2"))*0.5</f>
        <v>0</v>
      </c>
      <c r="CD945" s="266">
        <f>(COUNTIFS(H945:AL945,"TVD",H949:AL949,"&gt;=6.5",H947:AL947,"&gt;=3.5"))*0.5</f>
        <v>0</v>
      </c>
      <c r="CE945" s="266">
        <f>(COUNTIFS(H945:AL945,"PD",H950:AL950,"&gt;=10"))*0.5</f>
        <v>0</v>
      </c>
      <c r="CF945" s="266">
        <f>(COUNTIFS(H945:AL945,"PDD",H950:AL950,"&gt;=3.5",H951:AL951,"&gt;=6.5")+COUNTIFS(H945:AL945,"PH",H951:AL951,"&gt;=0.5",H950:AL950,"&gt;=1.5")+COUNTIFS(H945:AL945,"PM",H951:AL951,"&gt;=0.5",H950:AL950,"&gt;=1.5"))*0.5</f>
        <v>0</v>
      </c>
      <c r="CG945" s="266">
        <f>(COUNTIFS(H945:AL945,"DS",H946:AL946,"&gt;=2")+COUNTIFS(H945:AL945,"AL/DS",H946:AL946,"&gt;=2"))*0.5-IF(CN945="VP",COUNTIFS($H$16:$AL$16,"SAT",H945:AL945,"DS",H946:AL946,"&gt;=2"))*0.5</f>
        <v>0</v>
      </c>
      <c r="CH945" s="266">
        <f>(COUNTIFS(H945:AL945,"NS",H947:AL947,"&gt;=0.5",H946:AL946,"&gt;=1.5")+COUNTIFS(H945:AL945,"AL/NS",H947:AL947,"&gt;=0.5",H946:AL946,"&gt;=1.5")+COUNTIFS(H945:AL945,"NHD",H947:AL947,"&gt;=4.5",H950:AL950,"&gt;=2",H946:AL946,"&gt;=1.5"))*0.5</f>
        <v>5.5</v>
      </c>
      <c r="CI945" s="266">
        <f>(COUNTIF(H947:AL947,"&gt;=10")+COUNTIFS(H945:AL945,"MD",H947:AL947,"&gt;=2")-COUNTIFS(H945:AL945,"TV",H947:AL947,"&gt;=10"))*0.5</f>
        <v>0</v>
      </c>
      <c r="CJ945" s="266">
        <f>(COUNTIFS(H945:AL945,"D",H949:AL949,"&gt;=6.5",H947:AL947,"&gt;=3.5"))*0.5</f>
        <v>0.5</v>
      </c>
      <c r="CK945" s="266">
        <f>(COUNTIF(H950:AL950,"&gt;=10")-COUNTIFS(H945:AL945,"PD",H950:AL950,"&gt;=10"))*0.5</f>
        <v>0</v>
      </c>
      <c r="CL945" s="265">
        <f>(COUNTIFS(H945:AL945,"NHD",H950:AL950,"&gt;=3.5",H951:AL951,"&gt;=6.5")+COUNTIFS(H945:AL945,"BH",H950:AL950,"&gt;=1.5",H951:AL951,"&gt;=0.5")+COUNTIFS(H945:AL945,"BM",H950:AL950,"&gt;=1.5",H951:AL951,"&gt;=0.5")+COUNTIFS(H945:AL945,"D",H950:AL950,"&gt;=1.5",H951:AL951,"&gt;=0.5"))*0.5</f>
        <v>0</v>
      </c>
      <c r="CM945" s="272"/>
      <c r="CN945" s="264" t="s">
        <v>723</v>
      </c>
      <c r="CO945" s="183">
        <f t="shared" ref="CO945" si="352">+AM945+AN945+AO945+AP945+AQ945+AR945+AS945+AU945+BG945</f>
        <v>26</v>
      </c>
      <c r="CP945" s="225">
        <f>+SUM(I946:I951)-I952</f>
        <v>10.5</v>
      </c>
      <c r="CQ945" s="225">
        <f>+SUM(J946:J951)-J952</f>
        <v>2.5</v>
      </c>
      <c r="CR945" s="225">
        <f>+SUM(K946:K951)-K952</f>
        <v>2</v>
      </c>
      <c r="CS945" s="182"/>
      <c r="CT945" s="182"/>
      <c r="CU945" s="182"/>
      <c r="CV945" s="182"/>
      <c r="CW945" s="182"/>
      <c r="CX945" s="182"/>
      <c r="CY945" s="182"/>
      <c r="CZ945" s="182"/>
      <c r="DA945" s="182"/>
    </row>
    <row r="946" spans="1:105" s="120" customFormat="1" ht="15" customHeight="1">
      <c r="A946" s="228"/>
      <c r="B946" s="277"/>
      <c r="C946" s="280"/>
      <c r="D946" s="237"/>
      <c r="E946" s="237"/>
      <c r="F946" s="242" t="s">
        <v>82</v>
      </c>
      <c r="G946" s="121">
        <v>1.5</v>
      </c>
      <c r="H946" s="83"/>
      <c r="I946" s="83"/>
      <c r="J946" s="83">
        <v>2</v>
      </c>
      <c r="K946" s="83">
        <v>1.5</v>
      </c>
      <c r="L946" s="83">
        <v>2</v>
      </c>
      <c r="M946" s="83">
        <v>2</v>
      </c>
      <c r="N946" s="83">
        <v>2</v>
      </c>
      <c r="O946" s="83"/>
      <c r="P946" s="83">
        <v>2</v>
      </c>
      <c r="Q946" s="83">
        <v>2</v>
      </c>
      <c r="R946" s="83">
        <v>2</v>
      </c>
      <c r="S946" s="83">
        <v>2</v>
      </c>
      <c r="T946" s="83">
        <v>2</v>
      </c>
      <c r="U946" s="83">
        <v>1.5</v>
      </c>
      <c r="V946" s="83"/>
      <c r="W946" s="83"/>
      <c r="X946" s="83"/>
      <c r="Y946" s="83"/>
      <c r="Z946" s="83"/>
      <c r="AA946" s="83"/>
      <c r="AB946" s="83"/>
      <c r="AC946" s="79"/>
      <c r="AD946" s="79"/>
      <c r="AE946" s="79"/>
      <c r="AF946" s="79"/>
      <c r="AG946" s="79"/>
      <c r="AH946" s="79"/>
      <c r="AI946" s="79"/>
      <c r="AJ946" s="79"/>
      <c r="AK946" s="79"/>
      <c r="AL946" s="79"/>
      <c r="AM946" s="240"/>
      <c r="AN946" s="240"/>
      <c r="AO946" s="240"/>
      <c r="AP946" s="240"/>
      <c r="AQ946" s="240"/>
      <c r="AR946" s="240"/>
      <c r="AS946" s="240"/>
      <c r="AT946" s="256"/>
      <c r="AU946" s="256"/>
      <c r="AV946" s="259"/>
      <c r="AW946" s="259"/>
      <c r="AX946" s="256"/>
      <c r="AY946" s="256"/>
      <c r="AZ946" s="256"/>
      <c r="BA946" s="256"/>
      <c r="BB946" s="256"/>
      <c r="BC946" s="256"/>
      <c r="BD946" s="256"/>
      <c r="BE946" s="256"/>
      <c r="BF946" s="256"/>
      <c r="BG946" s="256"/>
      <c r="BH946" s="256"/>
      <c r="BI946" s="256"/>
      <c r="BJ946" s="256"/>
      <c r="BK946" s="256"/>
      <c r="BL946" s="262"/>
      <c r="BM946" s="262"/>
      <c r="BN946" s="262"/>
      <c r="BO946" s="262"/>
      <c r="BP946" s="262"/>
      <c r="BQ946" s="262"/>
      <c r="BR946" s="270"/>
      <c r="BS946" s="270"/>
      <c r="BT946" s="270"/>
      <c r="BU946" s="270"/>
      <c r="BV946" s="270"/>
      <c r="BW946" s="270"/>
      <c r="BX946" s="256"/>
      <c r="BY946" s="256"/>
      <c r="BZ946" s="256"/>
      <c r="CA946" s="267"/>
      <c r="CB946" s="267"/>
      <c r="CC946" s="274"/>
      <c r="CD946" s="267"/>
      <c r="CE946" s="267"/>
      <c r="CF946" s="267"/>
      <c r="CG946" s="267"/>
      <c r="CH946" s="267"/>
      <c r="CI946" s="267"/>
      <c r="CJ946" s="267"/>
      <c r="CK946" s="267"/>
      <c r="CL946" s="265"/>
      <c r="CM946" s="272"/>
      <c r="CN946" s="264"/>
      <c r="CO946" s="183"/>
      <c r="CP946" s="226"/>
      <c r="CQ946" s="226"/>
      <c r="CR946" s="226"/>
      <c r="CS946" s="182"/>
      <c r="CT946" s="182"/>
      <c r="CU946" s="182"/>
      <c r="CV946" s="182"/>
      <c r="CW946" s="182"/>
      <c r="CX946" s="182"/>
      <c r="CY946" s="182"/>
      <c r="CZ946" s="182"/>
      <c r="DA946" s="182"/>
    </row>
    <row r="947" spans="1:105" s="120" customFormat="1" ht="15" customHeight="1">
      <c r="A947" s="228"/>
      <c r="B947" s="277"/>
      <c r="C947" s="280"/>
      <c r="D947" s="237"/>
      <c r="E947" s="237"/>
      <c r="F947" s="243"/>
      <c r="G947" s="122">
        <v>2</v>
      </c>
      <c r="H947" s="84"/>
      <c r="I947" s="84">
        <v>4</v>
      </c>
      <c r="J947" s="84">
        <v>0.5</v>
      </c>
      <c r="K947" s="84">
        <v>0.5</v>
      </c>
      <c r="L947" s="84">
        <v>0.5</v>
      </c>
      <c r="M947" s="84">
        <v>0.5</v>
      </c>
      <c r="N947" s="84">
        <v>0.5</v>
      </c>
      <c r="O947" s="84"/>
      <c r="P947" s="84">
        <v>0.5</v>
      </c>
      <c r="Q947" s="84">
        <v>0.5</v>
      </c>
      <c r="R947" s="84">
        <v>0.5</v>
      </c>
      <c r="S947" s="84">
        <v>0.5</v>
      </c>
      <c r="T947" s="84">
        <v>0.5</v>
      </c>
      <c r="U947" s="84">
        <v>0.5</v>
      </c>
      <c r="V947" s="84"/>
      <c r="W947" s="84"/>
      <c r="X947" s="84"/>
      <c r="Y947" s="84"/>
      <c r="Z947" s="84"/>
      <c r="AA947" s="84"/>
      <c r="AB947" s="84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240"/>
      <c r="AN947" s="240"/>
      <c r="AO947" s="240"/>
      <c r="AP947" s="240"/>
      <c r="AQ947" s="240"/>
      <c r="AR947" s="240"/>
      <c r="AS947" s="240"/>
      <c r="AT947" s="256"/>
      <c r="AU947" s="256"/>
      <c r="AV947" s="259"/>
      <c r="AW947" s="259"/>
      <c r="AX947" s="256"/>
      <c r="AY947" s="256"/>
      <c r="AZ947" s="256"/>
      <c r="BA947" s="256"/>
      <c r="BB947" s="256"/>
      <c r="BC947" s="256"/>
      <c r="BD947" s="256"/>
      <c r="BE947" s="256"/>
      <c r="BF947" s="256"/>
      <c r="BG947" s="256"/>
      <c r="BH947" s="256"/>
      <c r="BI947" s="256"/>
      <c r="BJ947" s="256"/>
      <c r="BK947" s="256"/>
      <c r="BL947" s="262"/>
      <c r="BM947" s="262"/>
      <c r="BN947" s="262"/>
      <c r="BO947" s="262"/>
      <c r="BP947" s="262"/>
      <c r="BQ947" s="262"/>
      <c r="BR947" s="270"/>
      <c r="BS947" s="270"/>
      <c r="BT947" s="270"/>
      <c r="BU947" s="270"/>
      <c r="BV947" s="270"/>
      <c r="BW947" s="270"/>
      <c r="BX947" s="256"/>
      <c r="BY947" s="256"/>
      <c r="BZ947" s="256"/>
      <c r="CA947" s="267"/>
      <c r="CB947" s="267"/>
      <c r="CC947" s="274"/>
      <c r="CD947" s="267"/>
      <c r="CE947" s="267"/>
      <c r="CF947" s="267"/>
      <c r="CG947" s="267"/>
      <c r="CH947" s="267"/>
      <c r="CI947" s="267"/>
      <c r="CJ947" s="267"/>
      <c r="CK947" s="267"/>
      <c r="CL947" s="265"/>
      <c r="CM947" s="272"/>
      <c r="CN947" s="264"/>
      <c r="CO947" s="183"/>
      <c r="CP947" s="226"/>
      <c r="CQ947" s="226"/>
      <c r="CR947" s="226"/>
      <c r="CS947" s="182"/>
      <c r="CT947" s="182"/>
      <c r="CU947" s="182"/>
      <c r="CV947" s="182"/>
      <c r="CW947" s="182"/>
      <c r="CX947" s="182"/>
      <c r="CY947" s="182"/>
      <c r="CZ947" s="182"/>
      <c r="DA947" s="182"/>
    </row>
    <row r="948" spans="1:105" s="120" customFormat="1" ht="15" customHeight="1">
      <c r="A948" s="228"/>
      <c r="B948" s="277"/>
      <c r="C948" s="280"/>
      <c r="D948" s="237"/>
      <c r="E948" s="237"/>
      <c r="F948" s="243"/>
      <c r="G948" s="122">
        <v>2.1</v>
      </c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240"/>
      <c r="AN948" s="240"/>
      <c r="AO948" s="240"/>
      <c r="AP948" s="240"/>
      <c r="AQ948" s="240"/>
      <c r="AR948" s="240"/>
      <c r="AS948" s="240"/>
      <c r="AT948" s="256"/>
      <c r="AU948" s="256"/>
      <c r="AV948" s="259"/>
      <c r="AW948" s="259"/>
      <c r="AX948" s="256"/>
      <c r="AY948" s="256"/>
      <c r="AZ948" s="256"/>
      <c r="BA948" s="256"/>
      <c r="BB948" s="256"/>
      <c r="BC948" s="256"/>
      <c r="BD948" s="256"/>
      <c r="BE948" s="256"/>
      <c r="BF948" s="256"/>
      <c r="BG948" s="256"/>
      <c r="BH948" s="256"/>
      <c r="BI948" s="256"/>
      <c r="BJ948" s="256"/>
      <c r="BK948" s="256"/>
      <c r="BL948" s="262"/>
      <c r="BM948" s="262"/>
      <c r="BN948" s="262"/>
      <c r="BO948" s="262"/>
      <c r="BP948" s="262"/>
      <c r="BQ948" s="262"/>
      <c r="BR948" s="270"/>
      <c r="BS948" s="270"/>
      <c r="BT948" s="270"/>
      <c r="BU948" s="270"/>
      <c r="BV948" s="270"/>
      <c r="BW948" s="270"/>
      <c r="BX948" s="256"/>
      <c r="BY948" s="256"/>
      <c r="BZ948" s="256"/>
      <c r="CA948" s="267"/>
      <c r="CB948" s="267"/>
      <c r="CC948" s="274"/>
      <c r="CD948" s="267"/>
      <c r="CE948" s="267"/>
      <c r="CF948" s="267"/>
      <c r="CG948" s="267"/>
      <c r="CH948" s="267"/>
      <c r="CI948" s="267"/>
      <c r="CJ948" s="267"/>
      <c r="CK948" s="267"/>
      <c r="CL948" s="265"/>
      <c r="CM948" s="272"/>
      <c r="CN948" s="264"/>
      <c r="CO948" s="183"/>
      <c r="CP948" s="226"/>
      <c r="CQ948" s="226"/>
      <c r="CR948" s="226"/>
      <c r="CS948" s="182"/>
      <c r="CT948" s="182"/>
      <c r="CU948" s="182"/>
      <c r="CV948" s="182"/>
      <c r="CW948" s="182"/>
      <c r="CX948" s="182"/>
      <c r="CY948" s="182"/>
      <c r="CZ948" s="182"/>
      <c r="DA948" s="182"/>
    </row>
    <row r="949" spans="1:105" s="120" customFormat="1" ht="15" customHeight="1">
      <c r="A949" s="228"/>
      <c r="B949" s="277"/>
      <c r="C949" s="280"/>
      <c r="D949" s="237"/>
      <c r="E949" s="237"/>
      <c r="F949" s="243"/>
      <c r="G949" s="122">
        <v>2.7</v>
      </c>
      <c r="H949" s="84"/>
      <c r="I949" s="84">
        <v>6.5</v>
      </c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240"/>
      <c r="AN949" s="240"/>
      <c r="AO949" s="240"/>
      <c r="AP949" s="240"/>
      <c r="AQ949" s="240"/>
      <c r="AR949" s="240"/>
      <c r="AS949" s="240"/>
      <c r="AT949" s="256"/>
      <c r="AU949" s="256"/>
      <c r="AV949" s="259"/>
      <c r="AW949" s="259"/>
      <c r="AX949" s="256"/>
      <c r="AY949" s="256"/>
      <c r="AZ949" s="256"/>
      <c r="BA949" s="256"/>
      <c r="BB949" s="256"/>
      <c r="BC949" s="256"/>
      <c r="BD949" s="256"/>
      <c r="BE949" s="256"/>
      <c r="BF949" s="256"/>
      <c r="BG949" s="256"/>
      <c r="BH949" s="256"/>
      <c r="BI949" s="256"/>
      <c r="BJ949" s="256"/>
      <c r="BK949" s="256"/>
      <c r="BL949" s="262"/>
      <c r="BM949" s="262"/>
      <c r="BN949" s="262"/>
      <c r="BO949" s="262"/>
      <c r="BP949" s="262"/>
      <c r="BQ949" s="262"/>
      <c r="BR949" s="270"/>
      <c r="BS949" s="270"/>
      <c r="BT949" s="270"/>
      <c r="BU949" s="270"/>
      <c r="BV949" s="270"/>
      <c r="BW949" s="270"/>
      <c r="BX949" s="256"/>
      <c r="BY949" s="256"/>
      <c r="BZ949" s="256"/>
      <c r="CA949" s="267"/>
      <c r="CB949" s="267"/>
      <c r="CC949" s="274"/>
      <c r="CD949" s="267"/>
      <c r="CE949" s="267"/>
      <c r="CF949" s="267"/>
      <c r="CG949" s="267"/>
      <c r="CH949" s="267"/>
      <c r="CI949" s="267"/>
      <c r="CJ949" s="267"/>
      <c r="CK949" s="267"/>
      <c r="CL949" s="265"/>
      <c r="CM949" s="272"/>
      <c r="CN949" s="264"/>
      <c r="CO949" s="183"/>
      <c r="CP949" s="226"/>
      <c r="CQ949" s="226"/>
      <c r="CR949" s="226"/>
      <c r="CS949" s="182"/>
      <c r="CT949" s="182"/>
      <c r="CU949" s="182"/>
      <c r="CV949" s="182"/>
      <c r="CW949" s="182"/>
      <c r="CX949" s="182"/>
      <c r="CY949" s="182"/>
      <c r="CZ949" s="182"/>
      <c r="DA949" s="182"/>
    </row>
    <row r="950" spans="1:105" s="120" customFormat="1" ht="15" customHeight="1">
      <c r="A950" s="228"/>
      <c r="B950" s="277"/>
      <c r="C950" s="280"/>
      <c r="D950" s="237"/>
      <c r="E950" s="237"/>
      <c r="F950" s="243"/>
      <c r="G950" s="122">
        <v>3</v>
      </c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240"/>
      <c r="AN950" s="240"/>
      <c r="AO950" s="240"/>
      <c r="AP950" s="240"/>
      <c r="AQ950" s="240"/>
      <c r="AR950" s="240"/>
      <c r="AS950" s="240"/>
      <c r="AT950" s="256"/>
      <c r="AU950" s="256"/>
      <c r="AV950" s="259"/>
      <c r="AW950" s="259"/>
      <c r="AX950" s="256"/>
      <c r="AY950" s="256"/>
      <c r="AZ950" s="256"/>
      <c r="BA950" s="256"/>
      <c r="BB950" s="256"/>
      <c r="BC950" s="256"/>
      <c r="BD950" s="256"/>
      <c r="BE950" s="256"/>
      <c r="BF950" s="256"/>
      <c r="BG950" s="256"/>
      <c r="BH950" s="256"/>
      <c r="BI950" s="256"/>
      <c r="BJ950" s="256"/>
      <c r="BK950" s="256"/>
      <c r="BL950" s="262"/>
      <c r="BM950" s="262"/>
      <c r="BN950" s="262"/>
      <c r="BO950" s="262"/>
      <c r="BP950" s="262"/>
      <c r="BQ950" s="262"/>
      <c r="BR950" s="270"/>
      <c r="BS950" s="270"/>
      <c r="BT950" s="270"/>
      <c r="BU950" s="270"/>
      <c r="BV950" s="270"/>
      <c r="BW950" s="270"/>
      <c r="BX950" s="256"/>
      <c r="BY950" s="256"/>
      <c r="BZ950" s="256"/>
      <c r="CA950" s="267"/>
      <c r="CB950" s="267"/>
      <c r="CC950" s="274"/>
      <c r="CD950" s="267"/>
      <c r="CE950" s="267"/>
      <c r="CF950" s="267"/>
      <c r="CG950" s="267"/>
      <c r="CH950" s="267"/>
      <c r="CI950" s="267"/>
      <c r="CJ950" s="267"/>
      <c r="CK950" s="267"/>
      <c r="CL950" s="265"/>
      <c r="CM950" s="272"/>
      <c r="CN950" s="264"/>
      <c r="CO950" s="183"/>
      <c r="CP950" s="226"/>
      <c r="CQ950" s="226"/>
      <c r="CR950" s="226"/>
      <c r="CS950" s="182"/>
      <c r="CT950" s="182"/>
      <c r="CU950" s="182"/>
      <c r="CV950" s="182"/>
      <c r="CW950" s="182"/>
      <c r="CX950" s="182"/>
      <c r="CY950" s="182"/>
      <c r="CZ950" s="182"/>
      <c r="DA950" s="182"/>
    </row>
    <row r="951" spans="1:105" s="120" customFormat="1" ht="15" customHeight="1">
      <c r="A951" s="228"/>
      <c r="B951" s="277"/>
      <c r="C951" s="280"/>
      <c r="D951" s="237"/>
      <c r="E951" s="237"/>
      <c r="F951" s="244"/>
      <c r="G951" s="123">
        <v>3.9</v>
      </c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1"/>
      <c r="AD951" s="81"/>
      <c r="AE951" s="81"/>
      <c r="AF951" s="81"/>
      <c r="AG951" s="81"/>
      <c r="AH951" s="81"/>
      <c r="AI951" s="81"/>
      <c r="AJ951" s="81"/>
      <c r="AK951" s="81"/>
      <c r="AL951" s="81"/>
      <c r="AM951" s="240"/>
      <c r="AN951" s="240"/>
      <c r="AO951" s="240"/>
      <c r="AP951" s="240"/>
      <c r="AQ951" s="240"/>
      <c r="AR951" s="240"/>
      <c r="AS951" s="240"/>
      <c r="AT951" s="256"/>
      <c r="AU951" s="256"/>
      <c r="AV951" s="259"/>
      <c r="AW951" s="259"/>
      <c r="AX951" s="256"/>
      <c r="AY951" s="256"/>
      <c r="AZ951" s="256"/>
      <c r="BA951" s="256"/>
      <c r="BB951" s="256"/>
      <c r="BC951" s="256"/>
      <c r="BD951" s="256"/>
      <c r="BE951" s="256"/>
      <c r="BF951" s="256"/>
      <c r="BG951" s="256"/>
      <c r="BH951" s="256"/>
      <c r="BI951" s="256"/>
      <c r="BJ951" s="256"/>
      <c r="BK951" s="256"/>
      <c r="BL951" s="262"/>
      <c r="BM951" s="262"/>
      <c r="BN951" s="262"/>
      <c r="BO951" s="262"/>
      <c r="BP951" s="262"/>
      <c r="BQ951" s="262"/>
      <c r="BR951" s="270"/>
      <c r="BS951" s="270"/>
      <c r="BT951" s="270"/>
      <c r="BU951" s="270"/>
      <c r="BV951" s="270"/>
      <c r="BW951" s="270"/>
      <c r="BX951" s="256"/>
      <c r="BY951" s="256"/>
      <c r="BZ951" s="256"/>
      <c r="CA951" s="267"/>
      <c r="CB951" s="267"/>
      <c r="CC951" s="274"/>
      <c r="CD951" s="267"/>
      <c r="CE951" s="267"/>
      <c r="CF951" s="267"/>
      <c r="CG951" s="267"/>
      <c r="CH951" s="267"/>
      <c r="CI951" s="267"/>
      <c r="CJ951" s="267"/>
      <c r="CK951" s="267"/>
      <c r="CL951" s="265"/>
      <c r="CM951" s="272"/>
      <c r="CN951" s="264"/>
      <c r="CO951" s="183"/>
      <c r="CP951" s="226"/>
      <c r="CQ951" s="226"/>
      <c r="CR951" s="226"/>
      <c r="CS951" s="182"/>
      <c r="CT951" s="182"/>
      <c r="CU951" s="182"/>
      <c r="CV951" s="182"/>
      <c r="CW951" s="182"/>
      <c r="CX951" s="182"/>
      <c r="CY951" s="182"/>
      <c r="CZ951" s="182"/>
      <c r="DA951" s="182"/>
    </row>
    <row r="952" spans="1:105" s="120" customFormat="1" ht="15" customHeight="1" thickBot="1">
      <c r="A952" s="229"/>
      <c r="B952" s="278"/>
      <c r="C952" s="281"/>
      <c r="D952" s="238"/>
      <c r="E952" s="238"/>
      <c r="F952" s="245" t="s">
        <v>83</v>
      </c>
      <c r="G952" s="246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241"/>
      <c r="AN952" s="241"/>
      <c r="AO952" s="241"/>
      <c r="AP952" s="241"/>
      <c r="AQ952" s="241"/>
      <c r="AR952" s="241"/>
      <c r="AS952" s="241"/>
      <c r="AT952" s="257"/>
      <c r="AU952" s="257"/>
      <c r="AV952" s="260"/>
      <c r="AW952" s="260"/>
      <c r="AX952" s="257"/>
      <c r="AY952" s="257"/>
      <c r="AZ952" s="257"/>
      <c r="BA952" s="257"/>
      <c r="BB952" s="257"/>
      <c r="BC952" s="257"/>
      <c r="BD952" s="257"/>
      <c r="BE952" s="257"/>
      <c r="BF952" s="257"/>
      <c r="BG952" s="257"/>
      <c r="BH952" s="257"/>
      <c r="BI952" s="257"/>
      <c r="BJ952" s="257"/>
      <c r="BK952" s="257"/>
      <c r="BL952" s="263"/>
      <c r="BM952" s="263"/>
      <c r="BN952" s="263"/>
      <c r="BO952" s="263"/>
      <c r="BP952" s="263"/>
      <c r="BQ952" s="263"/>
      <c r="BR952" s="271"/>
      <c r="BS952" s="271"/>
      <c r="BT952" s="271"/>
      <c r="BU952" s="271"/>
      <c r="BV952" s="271"/>
      <c r="BW952" s="271"/>
      <c r="BX952" s="257"/>
      <c r="BY952" s="257"/>
      <c r="BZ952" s="257"/>
      <c r="CA952" s="268"/>
      <c r="CB952" s="268"/>
      <c r="CC952" s="275"/>
      <c r="CD952" s="268"/>
      <c r="CE952" s="268"/>
      <c r="CF952" s="268"/>
      <c r="CG952" s="268"/>
      <c r="CH952" s="268"/>
      <c r="CI952" s="268"/>
      <c r="CJ952" s="268"/>
      <c r="CK952" s="268"/>
      <c r="CL952" s="265"/>
      <c r="CM952" s="272"/>
      <c r="CN952" s="264"/>
      <c r="CO952" s="183"/>
      <c r="CP952" s="226"/>
      <c r="CQ952" s="226"/>
      <c r="CR952" s="226"/>
      <c r="CS952" s="182"/>
      <c r="CT952" s="182"/>
      <c r="CU952" s="182"/>
      <c r="CV952" s="182"/>
      <c r="CW952" s="182"/>
      <c r="CX952" s="182"/>
      <c r="CY952" s="182"/>
      <c r="CZ952" s="182"/>
      <c r="DA952" s="182"/>
    </row>
    <row r="953" spans="1:105" s="120" customFormat="1" ht="15" customHeight="1">
      <c r="A953" s="227">
        <f t="shared" ref="A953" si="353">A945+1</f>
        <v>118</v>
      </c>
      <c r="B953" s="276" t="s">
        <v>182</v>
      </c>
      <c r="C953" s="279" t="s">
        <v>183</v>
      </c>
      <c r="D953" s="236">
        <v>42524</v>
      </c>
      <c r="E953" s="236" t="s">
        <v>1201</v>
      </c>
      <c r="F953" s="253" t="s">
        <v>80</v>
      </c>
      <c r="G953" s="254"/>
      <c r="H953" s="82" t="s">
        <v>69</v>
      </c>
      <c r="I953" s="82" t="s">
        <v>973</v>
      </c>
      <c r="J953" s="82" t="s">
        <v>61</v>
      </c>
      <c r="K953" s="82" t="s">
        <v>61</v>
      </c>
      <c r="L953" s="82" t="s">
        <v>61</v>
      </c>
      <c r="M953" s="82" t="s">
        <v>61</v>
      </c>
      <c r="N953" s="82" t="s">
        <v>61</v>
      </c>
      <c r="O953" s="82"/>
      <c r="P953" s="82" t="s">
        <v>67</v>
      </c>
      <c r="Q953" s="82" t="s">
        <v>61</v>
      </c>
      <c r="R953" s="82" t="s">
        <v>61</v>
      </c>
      <c r="S953" s="82" t="s">
        <v>61</v>
      </c>
      <c r="T953" s="82" t="s">
        <v>61</v>
      </c>
      <c r="U953" s="82" t="s">
        <v>61</v>
      </c>
      <c r="V953" s="82"/>
      <c r="W953" s="82" t="s">
        <v>60</v>
      </c>
      <c r="X953" s="82" t="s">
        <v>60</v>
      </c>
      <c r="Y953" s="82" t="s">
        <v>60</v>
      </c>
      <c r="Z953" s="82" t="s">
        <v>60</v>
      </c>
      <c r="AA953" s="82" t="s">
        <v>60</v>
      </c>
      <c r="AB953" s="82" t="s">
        <v>60</v>
      </c>
      <c r="AC953" s="82"/>
      <c r="AD953" s="82" t="s">
        <v>60</v>
      </c>
      <c r="AE953" s="82" t="s">
        <v>60</v>
      </c>
      <c r="AF953" s="82" t="s">
        <v>60</v>
      </c>
      <c r="AG953" s="82" t="s">
        <v>60</v>
      </c>
      <c r="AH953" s="82" t="s">
        <v>60</v>
      </c>
      <c r="AI953" s="82" t="s">
        <v>1471</v>
      </c>
      <c r="AJ953" s="82"/>
      <c r="AK953" s="82" t="s">
        <v>61</v>
      </c>
      <c r="AL953" s="82" t="s">
        <v>61</v>
      </c>
      <c r="AM953" s="239">
        <f>COUNTIF(H953:AL953,"PH")+COUNTIF(H953:AL953,"PH/L")+COUNTIF(H953:AL953,"PM")</f>
        <v>0</v>
      </c>
      <c r="AN953" s="239">
        <f>COUNTIF(H953:AL953,"PD")+COUNTIF(H953:AL953,"PDD")+COUNTIF(H953:AL953,"P/DS")/2+COUNTIF(H953:AL953,"PMD")</f>
        <v>0</v>
      </c>
      <c r="AO953" s="239">
        <f>COUNTIF(H953:AL953,"PN")+COUNTIF(H953:AL953,"P/NS")/2+COUNTIF(H953:AL953,"PH")+COUNTIF(H953:AL953,"PH/F")/2+COUNTIF(H953:AL953,"PH/L")/2+COUNTIF(H953:AL953,"PM")</f>
        <v>0</v>
      </c>
      <c r="AP953" s="239">
        <f>COUNTIF(H953:AL953,"BH")+COUNTIF(H953:AL953,"AL/BL")+COUNTIF(H953:AL953,"UL/BL")+COUNTIF(H953:AL953,"BM")</f>
        <v>0</v>
      </c>
      <c r="AQ953" s="239">
        <f>COUNTIF(H953:AL953,"DS")+COUNTIF(H953:AL953,"AL/DS")/2+COUNTIF(H953:AL953,"UL/DS")/2+COUNTIF(H953:AL953,"CT")+COUNTIF(H953:AL953,"MD")</f>
        <v>11.5</v>
      </c>
      <c r="AR953" s="239">
        <f>COUNTIF(H953:AL953,"NS")+COUNTIF(H953:AL953,"AL/NS")/2+COUNTIF(H953:AL953,"UL/NS")/2+COUNTIF(H953:AL953,"BH")+COUNTIF(H953:AL953,"AL/BF")/2+COUNTIF(H953:AL953,"AL/BL")/2+COUNTIF(H953:AL953,"UL/BL")/2+COUNTIF(H953:AL953,"UL/BF")/2+COUNTIF(H953:AL953,"BM")</f>
        <v>12</v>
      </c>
      <c r="AS953" s="239">
        <f>COUNTIF(H953:AL953,"AL")+COUNTIF(H953:AL953,"AL/DS")/2+COUNTIF(H953:AL953,"AL/NS")/2+COUNTIF(H953:AL953,"NH")+COUNTIF(H953:AL953,"SL")+COUNTIF(H953:AL953,"NHD")+COUNTIF(H953:AL953,"B")+COUNTIF(H953:AL953,"HL")+COUNTIF(H953:AL953,"AL/BF")/2+COUNTIF(H953:AL953,"AL/BL")/2</f>
        <v>2</v>
      </c>
      <c r="AT953" s="255">
        <f>COUNTIF(H953:AL953,"PD")+COUNTIF(H953:AL953,"PN")+COUNTIF(H953:AL953,"P/DS")/2+COUNTIF(H953:AL953,"P/NS")/2+COUNTIF(H953:AL953,"DS")+COUNTIF(H953:AL953,"NS")+COUNTIF(H953:AL953,"AL")+COUNTIF(H953:AL953,"AL/DS")+COUNTIF(H953:AL953,"AL/NS")+COUNTIF(H953:AL953,"NH")+COUNTIF(H953:AL953,"SL")+COUNTIF(H953:AL953,"UL/DS")/2+COUNTIF(H953:AL953,"UL/NS")/2+COUNTIF(H953:AL953,"CT")+COUNTIF(H953:AL953,"NHD")+COUNTIF(H953:AL953,"PDD")+COUNTIF(H953:AL953,"B")+COUNTIF(H953:AL953,"HL")+COUNTIF(H953:AL953,"PH")+COUNTIF(H953:AL953,"BH")+COUNTIF(H953:AL953,"AL/BF")+COUNTIF(H953:AL953,"AL/BL")+COUNTIF(H953:AL953,"UL/BF")/2+COUNTIF(H953:AL953,"UL/BL")/2+COUNTIF(H953:AL953,"PH/F")/2+COUNTIF(H953:AL953,"PH/L")/2+COUNTIF(H953:AL953,"MD")+COUNTIF(H953:AL953,"PMD")+COUNTIF(H953:AL953,"PM")+COUNTIF(H953:AL953,"BM")</f>
        <v>25.5</v>
      </c>
      <c r="AU953" s="255">
        <f>COUNTIF(H953:AL953,"P/DS")/2+COUNTIF(H953:AL953,"P/NS")/2+COUNTIF(H953:AL953,"IL")+COUNTIF(H953:AL953,"NL")+COUNTIF(H953:AL953,"UL")+COUNTIF(H953:AL953,"UL/DS")/2+COUNTIF(H953:AL953,"UL/NS")/2+COUNTIF(H953:AL953,"KT")+COUNTIF(H953:AL953,"UL/BF")/2+COUNTIF(H953:AL953,"UL/BL")/2+COUNTIF(H953:AL953,"PH/F")/2+COUNTIF(H953:AL953,"PH/L")/2+COUNTIF(H953:AL953,"NB")</f>
        <v>0.5</v>
      </c>
      <c r="AV953" s="258">
        <f>COUNTIF(H953:AL953,"PN")+COUNTIF(H953:AL953,"TVD")+COUNTIF(H953:AL953,"PH")+COUNTIF(H953:AL953,"PM")+COUNTIF(H953:AL953,"PDD")-COUNTIFS(H953:AL953,"PN",H960:AL960,"&gt;=3")-COUNTIFS(H953:AL953,"PM",H960:AL960,"&gt;=3")</f>
        <v>0</v>
      </c>
      <c r="AW953" s="258">
        <f>COUNTIF(H953:AL953,"NS")+COUNTIF(H953:AL953,"D")+COUNTIF(H953:AL953,"BH")+COUNTIF(H953:AL953,"NHD")+COUNTIF(H953:AL953,"BM")-COUNTIFS(H953:AL953,"NS",H960:AL960,"&gt;=3")-COUNTIFS(H953:AL953,"BH",H960:AL960,"&gt;=3")-COUNTIFS(H953:AL953,"BM",H960:AL960,"&gt;=3")</f>
        <v>13</v>
      </c>
      <c r="AX953" s="255">
        <f>COUNTIF(H953:AL953,"AL")+COUNTIF(H953:AL953,"AL/DS")/2+COUNTIF(H953:AL953,"AL/NS")/2+COUNTIF(H953:AL953,"AL/BF")+COUNTIF(H953:AL953,"AL/BL")/2</f>
        <v>1</v>
      </c>
      <c r="AY953" s="255">
        <f>COUNTIF(H953:AL953,"SL")</f>
        <v>0</v>
      </c>
      <c r="AZ953" s="255">
        <f>COUNTIF(H953:AL953,"NH")</f>
        <v>1</v>
      </c>
      <c r="BA953" s="255">
        <f>COUNTIF(H953:AL953,"HL")</f>
        <v>0</v>
      </c>
      <c r="BB953" s="255">
        <f>COUNTIF(G953:AL953,"P/DS")/2+COUNTIF(G953:AL953,"P/NS")/2+COUNTIF(G953:AL953,"UL")+COUNTIF(G953:AL953,"UL/DS")/2+COUNTIF(G953:AL953,"UL/NS")/2+COUNTIF(G953:AL953,"UL/BL")/2+COUNTIF(G953:AL953,"UL/BF")/2+COUNTIF(G953:AL953,"PH/F")/2+COUNTIF(G953:AL953,"PH/L")/2</f>
        <v>0.5</v>
      </c>
      <c r="BC953" s="255">
        <f>COUNTIF(H953:AL953,"NB")</f>
        <v>0</v>
      </c>
      <c r="BD953" s="255">
        <f>COUNTIF(H953:AL953,"NL")</f>
        <v>0</v>
      </c>
      <c r="BE953" s="255">
        <f>COUNTIF(H953:AL953,"IL")</f>
        <v>0</v>
      </c>
      <c r="BF953" s="255">
        <f>COUNTIF(H953:AL953,"KT")</f>
        <v>0</v>
      </c>
      <c r="BG953" s="255">
        <f>COUNTIF(H953:AL953,"L70")</f>
        <v>0</v>
      </c>
      <c r="BH953" s="255">
        <f>COUNTIF(H953:AL953,"MD")</f>
        <v>0</v>
      </c>
      <c r="BI953" s="255">
        <f>COUNTIF(H953:AL953,"PMD")</f>
        <v>0</v>
      </c>
      <c r="BJ953" s="255">
        <f>COUNTIF(H953:AL953,"PM")</f>
        <v>0</v>
      </c>
      <c r="BK953" s="255">
        <f>COUNTIF(H953:AL953,"BM")</f>
        <v>0</v>
      </c>
      <c r="BL953" s="261">
        <f>SUMIF(H953:AL953,"PD",H954:AL954)+SUMIF(H953:AL953,"PN",H954:AL954)+SUMIF(H953:AL953,"P/DS",H954:AL954)+SUMIF(H953:AL953,"PN/F",H954:AL954)+SUMIF(H953:AL953,"PN/L",H954:AL954)+SUMIF(H953:AL953,"TV",H954:AL954)+SUMIF(H953:AL953,"TVD",H954:AL954)+SUMIF(H953:AL953,"PDD",H954:AL954)</f>
        <v>0</v>
      </c>
      <c r="BM953" s="261">
        <f>SUMIF(H953:AL953,"PD",H955:AL955)+SUMIF(H953:AL953,"PN",H955:AL955)+SUMIF(H953:AL953,"P/DS",H955:AL955)+SUMIF(H953:AL953,"PN/F",H955:AL955)+SUMIF(H953:AL953,"PN/L",H955:AL955)+SUMIF(H953:AL953,"TV",H955:AL955)+SUMIF(H953:AL953,"TVD",H955:AL955)+SUMIF(H953:AL953,"PDD",H955:AL955)+SUMIF(H953:AL953,"PMD",H955:AL955)</f>
        <v>0</v>
      </c>
      <c r="BN953" s="261">
        <f>SUMIF(H953:AL953,"PD",H956:AL956)+SUMIF(H953:AL953,"PN",H956:AL956)+SUMIF(H953:AL953,"P/DS",H956:AL956)+SUMIF(H953:AL953,"PN/F",H956:AL956)+SUMIF(H953:AL953,"PN/L",H956:AL956)+SUMIF(H953:AL953,"TV",H956:AL956)+SUMIF(H953:AL953,"TVD",H956:AL956)</f>
        <v>0</v>
      </c>
      <c r="BO953" s="261">
        <f>SUMIF(H953:AL953,"PD",H957:AL957)+SUMIF(H953:AL953,"PN",H957:AL957)+SUMIF(H953:AL953,"P/DS",H957:AL957)+SUMIF(H953:AL953,"PN/F",H957:AL957)+SUMIF(H953:AL953,"PN/L",H957:AL957)+SUMIF(H953:AL953,"TV",H957:AL957)+SUMIF(H953:AL953,"TVD",H957:AL957)</f>
        <v>0</v>
      </c>
      <c r="BP953" s="261">
        <f>SUMIF(H953:AL953,"PD",H958:AL958)+SUMIF(H953:AL953,"PN",H958:AL958)+SUMIF(H953:AL953,"P/DS",H958:AL958)+SUMIF(H953:AL953,"PN/F",H958:AL958)+SUMIF(H953:AL953,"PN/L",H958:AL958)+SUMIF(H953:AL953,"TV",H958:AL958)+SUMIF(H953:AL953,"TVD",H958:AL958)+SUMIF(H953:AL953,"PDD",H958:AL958)+SUMIF(H953:AL953,"PH",H958:AL958)+SUMIF(H953:AL953,"PM",H958:AL958)</f>
        <v>0</v>
      </c>
      <c r="BQ953" s="261">
        <f>SUMIF(H953:AL953,"PD",H959:AL959)+SUMIF(H953:AL953,"PN",H959:AL959)+SUMIF(H953:AL953,"P/DS",H959:AL959)+SUMIF(H953:AL953,"PN/F",H959:AL959)+SUMIF(H953:AL953,"PN/L",H959:AL959)+SUMIF(H953:AL953,"TV",H959:AL959)+SUMIF(H953:AL953,"TVD",H959:AL959)+SUMIF(H953:AL953,"PDD",H959:AL959)+SUMIF(H953:AL953,"PH",H959:AL959)+SUMIF(H953:AL953,"PM",H959:AL959)</f>
        <v>0</v>
      </c>
      <c r="BR953" s="269">
        <f>SUM(H954:AL954)-BL953</f>
        <v>15</v>
      </c>
      <c r="BS953" s="269">
        <f>SUM(H955:AL955)-BM953</f>
        <v>9</v>
      </c>
      <c r="BT953" s="269">
        <f>SUM(H956:AL956)-BN953</f>
        <v>0</v>
      </c>
      <c r="BU953" s="269">
        <f>SUM(H957:AL957)-BO953</f>
        <v>6.5</v>
      </c>
      <c r="BV953" s="269">
        <f>SUM(H958:AL958)-BP953</f>
        <v>0</v>
      </c>
      <c r="BW953" s="269">
        <f>SUM(H959:AL959)-BQ953</f>
        <v>0</v>
      </c>
      <c r="BX953" s="255">
        <f>SUMIF(H953:AL953,"PD",H960:AL960)+SUMIF(H953:AL953,"PN",H960:AL960)+SUMIF(H953:AL953,"P/DS",H960:AL960)+SUMIF(H953:AL953,"PN/F",H960:AL960)+SUMIF(H953:AL953,"PN/L",H960:AL960)</f>
        <v>0</v>
      </c>
      <c r="BY953" s="255">
        <f>SUM(H960:AL960)-BX953</f>
        <v>0.8</v>
      </c>
      <c r="BZ953" s="255">
        <f t="shared" ref="BZ953" si="354">+SUM(BL953:BW960)</f>
        <v>30.5</v>
      </c>
      <c r="CA953" s="266">
        <f>(COUNTIFS(H953:AL953,"PD",H954:AL954,"&gt;=2"))*0.5-IF(CN953="VP",COUNTIFS($H$16:$AL$16,"SAT",H953:AL953,"PD",H954:AL954,"&gt;=2"))*0.5</f>
        <v>0</v>
      </c>
      <c r="CB953" s="266">
        <f>(COUNTIFS(H953:AL953,"PN",H955:AL955,"&gt;=0.5",H954:AL954,"&gt;=1.5"))*0.5+COUNTIFS(H953:AL953,"PDD",H955:AL955,"&gt;=0.5",H954:AL954,"&gt;=1.5")*0.5</f>
        <v>0</v>
      </c>
      <c r="CC953" s="273">
        <f>(COUNTIFS(H953:AL953,"TV",H955:AL955,"&gt;=10"))*0.5+(COUNTIFS(H953:AL953,"PMD",H955:AL955,"&gt;=2"))*0.5</f>
        <v>0</v>
      </c>
      <c r="CD953" s="266">
        <f>(COUNTIFS(H953:AL953,"TVD",H957:AL957,"&gt;=6.5",H955:AL955,"&gt;=3.5"))*0.5</f>
        <v>0</v>
      </c>
      <c r="CE953" s="266">
        <f>(COUNTIFS(H953:AL953,"PD",H958:AL958,"&gt;=10"))*0.5</f>
        <v>0</v>
      </c>
      <c r="CF953" s="266">
        <f>(COUNTIFS(H953:AL953,"PDD",H958:AL958,"&gt;=3.5",H959:AL959,"&gt;=6.5")+COUNTIFS(H953:AL953,"PH",H959:AL959,"&gt;=0.5",H958:AL958,"&gt;=1.5")+COUNTIFS(H953:AL953,"PM",H959:AL959,"&gt;=0.5",H958:AL958,"&gt;=1.5"))*0.5</f>
        <v>0</v>
      </c>
      <c r="CG953" s="266">
        <f>(COUNTIFS(H953:AL953,"DS",H954:AL954,"&gt;=2")+COUNTIFS(H953:AL953,"AL/DS",H954:AL954,"&gt;=2"))*0.5-IF(CN953="VP",COUNTIFS($H$16:$AL$16,"SAT",H953:AL953,"DS",H954:AL954,"&gt;=2"))*0.5</f>
        <v>0</v>
      </c>
      <c r="CH953" s="266">
        <f>(COUNTIFS(H953:AL953,"NS",H955:AL955,"&gt;=0.5",H954:AL954,"&gt;=1.5")+COUNTIFS(H953:AL953,"AL/NS",H955:AL955,"&gt;=0.5",H954:AL954,"&gt;=1.5")+COUNTIFS(H953:AL953,"NHD",H955:AL955,"&gt;=4.5",H958:AL958,"&gt;=2",H954:AL954,"&gt;=1.5"))*0.5</f>
        <v>5</v>
      </c>
      <c r="CI953" s="266">
        <f>(COUNTIF(H955:AL955,"&gt;=10")+COUNTIFS(H953:AL953,"MD",H955:AL955,"&gt;=2")-COUNTIFS(H953:AL953,"TV",H955:AL955,"&gt;=10"))*0.5</f>
        <v>0</v>
      </c>
      <c r="CJ953" s="266">
        <f>(COUNTIFS(H953:AL953,"D",H957:AL957,"&gt;=6.5",H955:AL955,"&gt;=3.5"))*0.5</f>
        <v>0.5</v>
      </c>
      <c r="CK953" s="266">
        <f>(COUNTIF(H958:AL958,"&gt;=10")-COUNTIFS(H953:AL953,"PD",H958:AL958,"&gt;=10"))*0.5</f>
        <v>0</v>
      </c>
      <c r="CL953" s="265">
        <f>(COUNTIFS(H953:AL953,"NHD",H958:AL958,"&gt;=3.5",H959:AL959,"&gt;=6.5")+COUNTIFS(H953:AL953,"BH",H958:AL958,"&gt;=1.5",H959:AL959,"&gt;=0.5")+COUNTIFS(H953:AL953,"BM",H958:AL958,"&gt;=1.5",H959:AL959,"&gt;=0.5")+COUNTIFS(H953:AL953,"D",H958:AL958,"&gt;=1.5",H959:AL959,"&gt;=0.5"))*0.5</f>
        <v>0</v>
      </c>
      <c r="CM953" s="272"/>
      <c r="CN953" s="264" t="s">
        <v>723</v>
      </c>
      <c r="CO953" s="183">
        <f t="shared" ref="CO953" si="355">+AM953+AN953+AO953+AP953+AQ953+AR953+AS953+AU953+BG953</f>
        <v>26</v>
      </c>
      <c r="CP953" s="225">
        <f>+SUM(I954:I959)-I960</f>
        <v>10.5</v>
      </c>
      <c r="CQ953" s="225">
        <f>+SUM(J954:J959)-J960</f>
        <v>2</v>
      </c>
      <c r="CR953" s="225">
        <f>+SUM(K954:K959)-K960</f>
        <v>2</v>
      </c>
      <c r="CS953" s="182"/>
      <c r="CT953" s="182"/>
      <c r="CU953" s="182"/>
      <c r="CV953" s="182"/>
      <c r="CW953" s="182"/>
      <c r="CX953" s="182"/>
      <c r="CY953" s="182"/>
      <c r="CZ953" s="182"/>
      <c r="DA953" s="182"/>
    </row>
    <row r="954" spans="1:105" s="120" customFormat="1" ht="15" customHeight="1">
      <c r="A954" s="228"/>
      <c r="B954" s="277"/>
      <c r="C954" s="280"/>
      <c r="D954" s="237"/>
      <c r="E954" s="237"/>
      <c r="F954" s="242" t="s">
        <v>82</v>
      </c>
      <c r="G954" s="121">
        <v>1.5</v>
      </c>
      <c r="H954" s="83"/>
      <c r="I954" s="83"/>
      <c r="J954" s="83">
        <v>1.5</v>
      </c>
      <c r="K954" s="83">
        <v>1.5</v>
      </c>
      <c r="L954" s="83">
        <v>1.5</v>
      </c>
      <c r="M954" s="83">
        <v>1.5</v>
      </c>
      <c r="N954" s="83">
        <v>1.5</v>
      </c>
      <c r="O954" s="83"/>
      <c r="P954" s="83"/>
      <c r="Q954" s="83">
        <v>1.5</v>
      </c>
      <c r="R954" s="83">
        <v>1.5</v>
      </c>
      <c r="S954" s="83">
        <v>1.5</v>
      </c>
      <c r="T954" s="83">
        <v>1.5</v>
      </c>
      <c r="U954" s="83">
        <v>1.5</v>
      </c>
      <c r="V954" s="83"/>
      <c r="W954" s="83"/>
      <c r="X954" s="83"/>
      <c r="Y954" s="83"/>
      <c r="Z954" s="83"/>
      <c r="AA954" s="83"/>
      <c r="AB954" s="83"/>
      <c r="AC954" s="79"/>
      <c r="AD954" s="79"/>
      <c r="AE954" s="79"/>
      <c r="AF954" s="79"/>
      <c r="AG954" s="79"/>
      <c r="AH954" s="79"/>
      <c r="AI954" s="79"/>
      <c r="AJ954" s="79"/>
      <c r="AK954" s="79"/>
      <c r="AL954" s="79"/>
      <c r="AM954" s="240"/>
      <c r="AN954" s="240"/>
      <c r="AO954" s="240"/>
      <c r="AP954" s="240"/>
      <c r="AQ954" s="240"/>
      <c r="AR954" s="240"/>
      <c r="AS954" s="240"/>
      <c r="AT954" s="256"/>
      <c r="AU954" s="256"/>
      <c r="AV954" s="259"/>
      <c r="AW954" s="259"/>
      <c r="AX954" s="256"/>
      <c r="AY954" s="256"/>
      <c r="AZ954" s="256"/>
      <c r="BA954" s="256"/>
      <c r="BB954" s="256"/>
      <c r="BC954" s="256"/>
      <c r="BD954" s="256"/>
      <c r="BE954" s="256"/>
      <c r="BF954" s="256"/>
      <c r="BG954" s="256"/>
      <c r="BH954" s="256"/>
      <c r="BI954" s="256"/>
      <c r="BJ954" s="256"/>
      <c r="BK954" s="256"/>
      <c r="BL954" s="262"/>
      <c r="BM954" s="262"/>
      <c r="BN954" s="262"/>
      <c r="BO954" s="262"/>
      <c r="BP954" s="262"/>
      <c r="BQ954" s="262"/>
      <c r="BR954" s="270"/>
      <c r="BS954" s="270"/>
      <c r="BT954" s="270"/>
      <c r="BU954" s="270"/>
      <c r="BV954" s="270"/>
      <c r="BW954" s="270"/>
      <c r="BX954" s="256"/>
      <c r="BY954" s="256"/>
      <c r="BZ954" s="256"/>
      <c r="CA954" s="267"/>
      <c r="CB954" s="267"/>
      <c r="CC954" s="274"/>
      <c r="CD954" s="267"/>
      <c r="CE954" s="267"/>
      <c r="CF954" s="267"/>
      <c r="CG954" s="267"/>
      <c r="CH954" s="267"/>
      <c r="CI954" s="267"/>
      <c r="CJ954" s="267"/>
      <c r="CK954" s="267"/>
      <c r="CL954" s="265"/>
      <c r="CM954" s="272"/>
      <c r="CN954" s="264"/>
      <c r="CO954" s="183"/>
      <c r="CP954" s="226"/>
      <c r="CQ954" s="226"/>
      <c r="CR954" s="226"/>
      <c r="CS954" s="182"/>
      <c r="CT954" s="182"/>
      <c r="CU954" s="182"/>
      <c r="CV954" s="182"/>
      <c r="CW954" s="182"/>
      <c r="CX954" s="182"/>
      <c r="CY954" s="182"/>
      <c r="CZ954" s="182"/>
      <c r="DA954" s="182"/>
    </row>
    <row r="955" spans="1:105" s="120" customFormat="1" ht="15" customHeight="1">
      <c r="A955" s="228"/>
      <c r="B955" s="277"/>
      <c r="C955" s="280"/>
      <c r="D955" s="237"/>
      <c r="E955" s="237"/>
      <c r="F955" s="243"/>
      <c r="G955" s="122">
        <v>2</v>
      </c>
      <c r="H955" s="84"/>
      <c r="I955" s="84">
        <v>4</v>
      </c>
      <c r="J955" s="84">
        <v>0.5</v>
      </c>
      <c r="K955" s="84">
        <v>0.5</v>
      </c>
      <c r="L955" s="84">
        <v>0.5</v>
      </c>
      <c r="M955" s="84">
        <v>0.5</v>
      </c>
      <c r="N955" s="84">
        <v>0.5</v>
      </c>
      <c r="O955" s="84"/>
      <c r="P955" s="84"/>
      <c r="Q955" s="84">
        <v>0.5</v>
      </c>
      <c r="R955" s="84">
        <v>0.5</v>
      </c>
      <c r="S955" s="84">
        <v>0.5</v>
      </c>
      <c r="T955" s="84">
        <v>0.5</v>
      </c>
      <c r="U955" s="84">
        <v>0.5</v>
      </c>
      <c r="V955" s="84"/>
      <c r="W955" s="84"/>
      <c r="X955" s="84"/>
      <c r="Y955" s="84"/>
      <c r="Z955" s="84"/>
      <c r="AA955" s="84"/>
      <c r="AB955" s="84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240"/>
      <c r="AN955" s="240"/>
      <c r="AO955" s="240"/>
      <c r="AP955" s="240"/>
      <c r="AQ955" s="240"/>
      <c r="AR955" s="240"/>
      <c r="AS955" s="240"/>
      <c r="AT955" s="256"/>
      <c r="AU955" s="256"/>
      <c r="AV955" s="259"/>
      <c r="AW955" s="259"/>
      <c r="AX955" s="256"/>
      <c r="AY955" s="256"/>
      <c r="AZ955" s="256"/>
      <c r="BA955" s="256"/>
      <c r="BB955" s="256"/>
      <c r="BC955" s="256"/>
      <c r="BD955" s="256"/>
      <c r="BE955" s="256"/>
      <c r="BF955" s="256"/>
      <c r="BG955" s="256"/>
      <c r="BH955" s="256"/>
      <c r="BI955" s="256"/>
      <c r="BJ955" s="256"/>
      <c r="BK955" s="256"/>
      <c r="BL955" s="262"/>
      <c r="BM955" s="262"/>
      <c r="BN955" s="262"/>
      <c r="BO955" s="262"/>
      <c r="BP955" s="262"/>
      <c r="BQ955" s="262"/>
      <c r="BR955" s="270"/>
      <c r="BS955" s="270"/>
      <c r="BT955" s="270"/>
      <c r="BU955" s="270"/>
      <c r="BV955" s="270"/>
      <c r="BW955" s="270"/>
      <c r="BX955" s="256"/>
      <c r="BY955" s="256"/>
      <c r="BZ955" s="256"/>
      <c r="CA955" s="267"/>
      <c r="CB955" s="267"/>
      <c r="CC955" s="274"/>
      <c r="CD955" s="267"/>
      <c r="CE955" s="267"/>
      <c r="CF955" s="267"/>
      <c r="CG955" s="267"/>
      <c r="CH955" s="267"/>
      <c r="CI955" s="267"/>
      <c r="CJ955" s="267"/>
      <c r="CK955" s="267"/>
      <c r="CL955" s="265"/>
      <c r="CM955" s="272"/>
      <c r="CN955" s="264"/>
      <c r="CO955" s="183"/>
      <c r="CP955" s="226"/>
      <c r="CQ955" s="226"/>
      <c r="CR955" s="226"/>
      <c r="CS955" s="182"/>
      <c r="CT955" s="182"/>
      <c r="CU955" s="182"/>
      <c r="CV955" s="182"/>
      <c r="CW955" s="182"/>
      <c r="CX955" s="182"/>
      <c r="CY955" s="182"/>
      <c r="CZ955" s="182"/>
      <c r="DA955" s="182"/>
    </row>
    <row r="956" spans="1:105" s="120" customFormat="1" ht="15" customHeight="1">
      <c r="A956" s="228"/>
      <c r="B956" s="277"/>
      <c r="C956" s="280"/>
      <c r="D956" s="237"/>
      <c r="E956" s="237"/>
      <c r="F956" s="243"/>
      <c r="G956" s="122">
        <v>2.1</v>
      </c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240"/>
      <c r="AN956" s="240"/>
      <c r="AO956" s="240"/>
      <c r="AP956" s="240"/>
      <c r="AQ956" s="240"/>
      <c r="AR956" s="240"/>
      <c r="AS956" s="240"/>
      <c r="AT956" s="256"/>
      <c r="AU956" s="256"/>
      <c r="AV956" s="259"/>
      <c r="AW956" s="259"/>
      <c r="AX956" s="256"/>
      <c r="AY956" s="256"/>
      <c r="AZ956" s="256"/>
      <c r="BA956" s="256"/>
      <c r="BB956" s="256"/>
      <c r="BC956" s="256"/>
      <c r="BD956" s="256"/>
      <c r="BE956" s="256"/>
      <c r="BF956" s="256"/>
      <c r="BG956" s="256"/>
      <c r="BH956" s="256"/>
      <c r="BI956" s="256"/>
      <c r="BJ956" s="256"/>
      <c r="BK956" s="256"/>
      <c r="BL956" s="262"/>
      <c r="BM956" s="262"/>
      <c r="BN956" s="262"/>
      <c r="BO956" s="262"/>
      <c r="BP956" s="262"/>
      <c r="BQ956" s="262"/>
      <c r="BR956" s="270"/>
      <c r="BS956" s="270"/>
      <c r="BT956" s="270"/>
      <c r="BU956" s="270"/>
      <c r="BV956" s="270"/>
      <c r="BW956" s="270"/>
      <c r="BX956" s="256"/>
      <c r="BY956" s="256"/>
      <c r="BZ956" s="256"/>
      <c r="CA956" s="267"/>
      <c r="CB956" s="267"/>
      <c r="CC956" s="274"/>
      <c r="CD956" s="267"/>
      <c r="CE956" s="267"/>
      <c r="CF956" s="267"/>
      <c r="CG956" s="267"/>
      <c r="CH956" s="267"/>
      <c r="CI956" s="267"/>
      <c r="CJ956" s="267"/>
      <c r="CK956" s="267"/>
      <c r="CL956" s="265"/>
      <c r="CM956" s="272"/>
      <c r="CN956" s="264"/>
      <c r="CO956" s="183"/>
      <c r="CP956" s="226"/>
      <c r="CQ956" s="226"/>
      <c r="CR956" s="226"/>
      <c r="CS956" s="182"/>
      <c r="CT956" s="182"/>
      <c r="CU956" s="182"/>
      <c r="CV956" s="182"/>
      <c r="CW956" s="182"/>
      <c r="CX956" s="182"/>
      <c r="CY956" s="182"/>
      <c r="CZ956" s="182"/>
      <c r="DA956" s="182"/>
    </row>
    <row r="957" spans="1:105" s="120" customFormat="1" ht="15" customHeight="1">
      <c r="A957" s="228"/>
      <c r="B957" s="277"/>
      <c r="C957" s="280"/>
      <c r="D957" s="237"/>
      <c r="E957" s="237"/>
      <c r="F957" s="243"/>
      <c r="G957" s="122">
        <v>2.7</v>
      </c>
      <c r="H957" s="84"/>
      <c r="I957" s="84">
        <v>6.5</v>
      </c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240"/>
      <c r="AN957" s="240"/>
      <c r="AO957" s="240"/>
      <c r="AP957" s="240"/>
      <c r="AQ957" s="240"/>
      <c r="AR957" s="240"/>
      <c r="AS957" s="240"/>
      <c r="AT957" s="256"/>
      <c r="AU957" s="256"/>
      <c r="AV957" s="259"/>
      <c r="AW957" s="259"/>
      <c r="AX957" s="256"/>
      <c r="AY957" s="256"/>
      <c r="AZ957" s="256"/>
      <c r="BA957" s="256"/>
      <c r="BB957" s="256"/>
      <c r="BC957" s="256"/>
      <c r="BD957" s="256"/>
      <c r="BE957" s="256"/>
      <c r="BF957" s="256"/>
      <c r="BG957" s="256"/>
      <c r="BH957" s="256"/>
      <c r="BI957" s="256"/>
      <c r="BJ957" s="256"/>
      <c r="BK957" s="256"/>
      <c r="BL957" s="262"/>
      <c r="BM957" s="262"/>
      <c r="BN957" s="262"/>
      <c r="BO957" s="262"/>
      <c r="BP957" s="262"/>
      <c r="BQ957" s="262"/>
      <c r="BR957" s="270"/>
      <c r="BS957" s="270"/>
      <c r="BT957" s="270"/>
      <c r="BU957" s="270"/>
      <c r="BV957" s="270"/>
      <c r="BW957" s="270"/>
      <c r="BX957" s="256"/>
      <c r="BY957" s="256"/>
      <c r="BZ957" s="256"/>
      <c r="CA957" s="267"/>
      <c r="CB957" s="267"/>
      <c r="CC957" s="274"/>
      <c r="CD957" s="267"/>
      <c r="CE957" s="267"/>
      <c r="CF957" s="267"/>
      <c r="CG957" s="267"/>
      <c r="CH957" s="267"/>
      <c r="CI957" s="267"/>
      <c r="CJ957" s="267"/>
      <c r="CK957" s="267"/>
      <c r="CL957" s="265"/>
      <c r="CM957" s="272"/>
      <c r="CN957" s="264"/>
      <c r="CO957" s="183"/>
      <c r="CP957" s="226"/>
      <c r="CQ957" s="226"/>
      <c r="CR957" s="226"/>
      <c r="CS957" s="182"/>
      <c r="CT957" s="182"/>
      <c r="CU957" s="182"/>
      <c r="CV957" s="182"/>
      <c r="CW957" s="182"/>
      <c r="CX957" s="182"/>
      <c r="CY957" s="182"/>
      <c r="CZ957" s="182"/>
      <c r="DA957" s="182"/>
    </row>
    <row r="958" spans="1:105" s="120" customFormat="1" ht="15" customHeight="1">
      <c r="A958" s="228"/>
      <c r="B958" s="277"/>
      <c r="C958" s="280"/>
      <c r="D958" s="237"/>
      <c r="E958" s="237"/>
      <c r="F958" s="243"/>
      <c r="G958" s="122">
        <v>3</v>
      </c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240"/>
      <c r="AN958" s="240"/>
      <c r="AO958" s="240"/>
      <c r="AP958" s="240"/>
      <c r="AQ958" s="240"/>
      <c r="AR958" s="240"/>
      <c r="AS958" s="240"/>
      <c r="AT958" s="256"/>
      <c r="AU958" s="256"/>
      <c r="AV958" s="259"/>
      <c r="AW958" s="259"/>
      <c r="AX958" s="256"/>
      <c r="AY958" s="256"/>
      <c r="AZ958" s="256"/>
      <c r="BA958" s="256"/>
      <c r="BB958" s="256"/>
      <c r="BC958" s="256"/>
      <c r="BD958" s="256"/>
      <c r="BE958" s="256"/>
      <c r="BF958" s="256"/>
      <c r="BG958" s="256"/>
      <c r="BH958" s="256"/>
      <c r="BI958" s="256"/>
      <c r="BJ958" s="256"/>
      <c r="BK958" s="256"/>
      <c r="BL958" s="262"/>
      <c r="BM958" s="262"/>
      <c r="BN958" s="262"/>
      <c r="BO958" s="262"/>
      <c r="BP958" s="262"/>
      <c r="BQ958" s="262"/>
      <c r="BR958" s="270"/>
      <c r="BS958" s="270"/>
      <c r="BT958" s="270"/>
      <c r="BU958" s="270"/>
      <c r="BV958" s="270"/>
      <c r="BW958" s="270"/>
      <c r="BX958" s="256"/>
      <c r="BY958" s="256"/>
      <c r="BZ958" s="256"/>
      <c r="CA958" s="267"/>
      <c r="CB958" s="267"/>
      <c r="CC958" s="274"/>
      <c r="CD958" s="267"/>
      <c r="CE958" s="267"/>
      <c r="CF958" s="267"/>
      <c r="CG958" s="267"/>
      <c r="CH958" s="267"/>
      <c r="CI958" s="267"/>
      <c r="CJ958" s="267"/>
      <c r="CK958" s="267"/>
      <c r="CL958" s="265"/>
      <c r="CM958" s="272"/>
      <c r="CN958" s="264"/>
      <c r="CO958" s="183"/>
      <c r="CP958" s="226"/>
      <c r="CQ958" s="226"/>
      <c r="CR958" s="226"/>
      <c r="CS958" s="182"/>
      <c r="CT958" s="182"/>
      <c r="CU958" s="182"/>
      <c r="CV958" s="182"/>
      <c r="CW958" s="182"/>
      <c r="CX958" s="182"/>
      <c r="CY958" s="182"/>
      <c r="CZ958" s="182"/>
      <c r="DA958" s="182"/>
    </row>
    <row r="959" spans="1:105" s="120" customFormat="1" ht="15" customHeight="1">
      <c r="A959" s="228"/>
      <c r="B959" s="277"/>
      <c r="C959" s="280"/>
      <c r="D959" s="237"/>
      <c r="E959" s="237"/>
      <c r="F959" s="244"/>
      <c r="G959" s="123">
        <v>3.9</v>
      </c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1"/>
      <c r="AD959" s="81"/>
      <c r="AE959" s="81"/>
      <c r="AF959" s="81"/>
      <c r="AG959" s="81"/>
      <c r="AH959" s="81"/>
      <c r="AI959" s="81"/>
      <c r="AJ959" s="81"/>
      <c r="AK959" s="81"/>
      <c r="AL959" s="81"/>
      <c r="AM959" s="240"/>
      <c r="AN959" s="240"/>
      <c r="AO959" s="240"/>
      <c r="AP959" s="240"/>
      <c r="AQ959" s="240"/>
      <c r="AR959" s="240"/>
      <c r="AS959" s="240"/>
      <c r="AT959" s="256"/>
      <c r="AU959" s="256"/>
      <c r="AV959" s="259"/>
      <c r="AW959" s="259"/>
      <c r="AX959" s="256"/>
      <c r="AY959" s="256"/>
      <c r="AZ959" s="256"/>
      <c r="BA959" s="256"/>
      <c r="BB959" s="256"/>
      <c r="BC959" s="256"/>
      <c r="BD959" s="256"/>
      <c r="BE959" s="256"/>
      <c r="BF959" s="256"/>
      <c r="BG959" s="256"/>
      <c r="BH959" s="256"/>
      <c r="BI959" s="256"/>
      <c r="BJ959" s="256"/>
      <c r="BK959" s="256"/>
      <c r="BL959" s="262"/>
      <c r="BM959" s="262"/>
      <c r="BN959" s="262"/>
      <c r="BO959" s="262"/>
      <c r="BP959" s="262"/>
      <c r="BQ959" s="262"/>
      <c r="BR959" s="270"/>
      <c r="BS959" s="270"/>
      <c r="BT959" s="270"/>
      <c r="BU959" s="270"/>
      <c r="BV959" s="270"/>
      <c r="BW959" s="270"/>
      <c r="BX959" s="256"/>
      <c r="BY959" s="256"/>
      <c r="BZ959" s="256"/>
      <c r="CA959" s="267"/>
      <c r="CB959" s="267"/>
      <c r="CC959" s="274"/>
      <c r="CD959" s="267"/>
      <c r="CE959" s="267"/>
      <c r="CF959" s="267"/>
      <c r="CG959" s="267"/>
      <c r="CH959" s="267"/>
      <c r="CI959" s="267"/>
      <c r="CJ959" s="267"/>
      <c r="CK959" s="267"/>
      <c r="CL959" s="265"/>
      <c r="CM959" s="272"/>
      <c r="CN959" s="264"/>
      <c r="CO959" s="183"/>
      <c r="CP959" s="226"/>
      <c r="CQ959" s="226"/>
      <c r="CR959" s="226"/>
      <c r="CS959" s="182"/>
      <c r="CT959" s="182"/>
      <c r="CU959" s="182"/>
      <c r="CV959" s="182"/>
      <c r="CW959" s="182"/>
      <c r="CX959" s="182"/>
      <c r="CY959" s="182"/>
      <c r="CZ959" s="182"/>
      <c r="DA959" s="182"/>
    </row>
    <row r="960" spans="1:105" s="120" customFormat="1" ht="15" customHeight="1" thickBot="1">
      <c r="A960" s="229"/>
      <c r="B960" s="278"/>
      <c r="C960" s="281"/>
      <c r="D960" s="238"/>
      <c r="E960" s="238"/>
      <c r="F960" s="245" t="s">
        <v>83</v>
      </c>
      <c r="G960" s="246"/>
      <c r="H960" s="82"/>
      <c r="I960" s="82"/>
      <c r="J960" s="82"/>
      <c r="K960" s="82"/>
      <c r="L960" s="82">
        <v>0.8</v>
      </c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241"/>
      <c r="AN960" s="241"/>
      <c r="AO960" s="241"/>
      <c r="AP960" s="241"/>
      <c r="AQ960" s="241"/>
      <c r="AR960" s="241"/>
      <c r="AS960" s="241"/>
      <c r="AT960" s="257"/>
      <c r="AU960" s="257"/>
      <c r="AV960" s="260"/>
      <c r="AW960" s="260"/>
      <c r="AX960" s="257"/>
      <c r="AY960" s="257"/>
      <c r="AZ960" s="257"/>
      <c r="BA960" s="257"/>
      <c r="BB960" s="257"/>
      <c r="BC960" s="257"/>
      <c r="BD960" s="257"/>
      <c r="BE960" s="257"/>
      <c r="BF960" s="257"/>
      <c r="BG960" s="257"/>
      <c r="BH960" s="257"/>
      <c r="BI960" s="257"/>
      <c r="BJ960" s="257"/>
      <c r="BK960" s="257"/>
      <c r="BL960" s="263"/>
      <c r="BM960" s="263"/>
      <c r="BN960" s="263"/>
      <c r="BO960" s="263"/>
      <c r="BP960" s="263"/>
      <c r="BQ960" s="263"/>
      <c r="BR960" s="271"/>
      <c r="BS960" s="271"/>
      <c r="BT960" s="271"/>
      <c r="BU960" s="271"/>
      <c r="BV960" s="271"/>
      <c r="BW960" s="271"/>
      <c r="BX960" s="257"/>
      <c r="BY960" s="257"/>
      <c r="BZ960" s="257"/>
      <c r="CA960" s="268"/>
      <c r="CB960" s="268"/>
      <c r="CC960" s="275"/>
      <c r="CD960" s="268"/>
      <c r="CE960" s="268"/>
      <c r="CF960" s="268"/>
      <c r="CG960" s="268"/>
      <c r="CH960" s="268"/>
      <c r="CI960" s="268"/>
      <c r="CJ960" s="268"/>
      <c r="CK960" s="268"/>
      <c r="CL960" s="265"/>
      <c r="CM960" s="272"/>
      <c r="CN960" s="264"/>
      <c r="CO960" s="183"/>
      <c r="CP960" s="226"/>
      <c r="CQ960" s="226"/>
      <c r="CR960" s="226"/>
      <c r="CS960" s="182"/>
      <c r="CT960" s="182"/>
      <c r="CU960" s="182"/>
      <c r="CV960" s="182"/>
      <c r="CW960" s="182"/>
      <c r="CX960" s="182"/>
      <c r="CY960" s="182"/>
      <c r="CZ960" s="182"/>
      <c r="DA960" s="182"/>
    </row>
    <row r="961" spans="1:105" s="120" customFormat="1" ht="15" customHeight="1">
      <c r="A961" s="227">
        <f t="shared" ref="A961" si="356">A953+1</f>
        <v>119</v>
      </c>
      <c r="B961" s="276" t="s">
        <v>929</v>
      </c>
      <c r="C961" s="279" t="s">
        <v>930</v>
      </c>
      <c r="D961" s="236">
        <v>44429</v>
      </c>
      <c r="E961" s="236" t="s">
        <v>1201</v>
      </c>
      <c r="F961" s="253" t="s">
        <v>80</v>
      </c>
      <c r="G961" s="254"/>
      <c r="H961" s="82" t="s">
        <v>69</v>
      </c>
      <c r="I961" s="82"/>
      <c r="J961" s="82" t="s">
        <v>61</v>
      </c>
      <c r="K961" s="82" t="s">
        <v>61</v>
      </c>
      <c r="L961" s="82" t="s">
        <v>61</v>
      </c>
      <c r="M961" s="82" t="s">
        <v>61</v>
      </c>
      <c r="N961" s="82" t="s">
        <v>61</v>
      </c>
      <c r="O961" s="82"/>
      <c r="P961" s="82" t="s">
        <v>61</v>
      </c>
      <c r="Q961" s="82" t="s">
        <v>61</v>
      </c>
      <c r="R961" s="82" t="s">
        <v>61</v>
      </c>
      <c r="S961" s="82" t="s">
        <v>61</v>
      </c>
      <c r="T961" s="82" t="s">
        <v>61</v>
      </c>
      <c r="U961" s="82" t="s">
        <v>61</v>
      </c>
      <c r="V961" s="82"/>
      <c r="W961" s="82" t="s">
        <v>60</v>
      </c>
      <c r="X961" s="82" t="s">
        <v>81</v>
      </c>
      <c r="Y961" s="82" t="s">
        <v>67</v>
      </c>
      <c r="Z961" s="82" t="s">
        <v>60</v>
      </c>
      <c r="AA961" s="82" t="s">
        <v>60</v>
      </c>
      <c r="AB961" s="82" t="s">
        <v>60</v>
      </c>
      <c r="AC961" s="82"/>
      <c r="AD961" s="82" t="s">
        <v>73</v>
      </c>
      <c r="AE961" s="82" t="s">
        <v>73</v>
      </c>
      <c r="AF961" s="82" t="s">
        <v>73</v>
      </c>
      <c r="AG961" s="82" t="s">
        <v>60</v>
      </c>
      <c r="AH961" s="82" t="s">
        <v>60</v>
      </c>
      <c r="AI961" s="82" t="s">
        <v>1471</v>
      </c>
      <c r="AJ961" s="82"/>
      <c r="AK961" s="82" t="s">
        <v>61</v>
      </c>
      <c r="AL961" s="82" t="s">
        <v>61</v>
      </c>
      <c r="AM961" s="239">
        <f>COUNTIF(H961:AL961,"PH")+COUNTIF(H961:AL961,"PH/L")+COUNTIF(H961:AL961,"PM")</f>
        <v>0</v>
      </c>
      <c r="AN961" s="239">
        <f>COUNTIF(H961:AL961,"PD")+COUNTIF(H961:AL961,"PDD")+COUNTIF(H961:AL961,"P/DS")/2+COUNTIF(H961:AL961,"PMD")</f>
        <v>0</v>
      </c>
      <c r="AO961" s="239">
        <f>COUNTIF(H961:AL961,"PN")+COUNTIF(H961:AL961,"P/NS")/2+COUNTIF(H961:AL961,"PH")+COUNTIF(H961:AL961,"PH/F")/2+COUNTIF(H961:AL961,"PH/L")/2+COUNTIF(H961:AL961,"PM")</f>
        <v>0</v>
      </c>
      <c r="AP961" s="239">
        <f>COUNTIF(H961:AL961,"BH")+COUNTIF(H961:AL961,"AL/BL")+COUNTIF(H961:AL961,"UL/BL")+COUNTIF(H961:AL961,"BM")</f>
        <v>0</v>
      </c>
      <c r="AQ961" s="239">
        <f>COUNTIF(H961:AL961,"DS")+COUNTIF(H961:AL961,"AL/DS")/2+COUNTIF(H961:AL961,"UL/DS")/2+COUNTIF(H961:AL961,"CT")+COUNTIF(H961:AL961,"MD")</f>
        <v>7</v>
      </c>
      <c r="AR961" s="239">
        <f>COUNTIF(H961:AL961,"NS")+COUNTIF(H961:AL961,"AL/NS")/2+COUNTIF(H961:AL961,"UL/NS")/2+COUNTIF(H961:AL961,"BH")+COUNTIF(H961:AL961,"AL/BF")/2+COUNTIF(H961:AL961,"AL/BL")/2+COUNTIF(H961:AL961,"UL/BL")/2+COUNTIF(H961:AL961,"UL/BF")/2+COUNTIF(H961:AL961,"BM")</f>
        <v>13</v>
      </c>
      <c r="AS961" s="239">
        <f>COUNTIF(H961:AL961,"AL")+COUNTIF(H961:AL961,"AL/DS")/2+COUNTIF(H961:AL961,"AL/NS")/2+COUNTIF(H961:AL961,"NH")+COUNTIF(H961:AL961,"SL")+COUNTIF(H961:AL961,"NHD")+COUNTIF(H961:AL961,"B")+COUNTIF(H961:AL961,"HL")+COUNTIF(H961:AL961,"AL/BF")/2+COUNTIF(H961:AL961,"AL/BL")/2</f>
        <v>2.5</v>
      </c>
      <c r="AT961" s="255">
        <f>COUNTIF(H961:AL961,"PD")+COUNTIF(H961:AL961,"PN")+COUNTIF(H961:AL961,"P/DS")/2+COUNTIF(H961:AL961,"P/NS")/2+COUNTIF(H961:AL961,"DS")+COUNTIF(H961:AL961,"NS")+COUNTIF(H961:AL961,"AL")+COUNTIF(H961:AL961,"AL/DS")+COUNTIF(H961:AL961,"AL/NS")+COUNTIF(H961:AL961,"NH")+COUNTIF(H961:AL961,"SL")+COUNTIF(H961:AL961,"UL/DS")/2+COUNTIF(H961:AL961,"UL/NS")/2+COUNTIF(H961:AL961,"CT")+COUNTIF(H961:AL961,"NHD")+COUNTIF(H961:AL961,"PDD")+COUNTIF(H961:AL961,"B")+COUNTIF(H961:AL961,"HL")+COUNTIF(H961:AL961,"PH")+COUNTIF(H961:AL961,"BH")+COUNTIF(H961:AL961,"AL/BF")+COUNTIF(H961:AL961,"AL/BL")+COUNTIF(H961:AL961,"UL/BF")/2+COUNTIF(H961:AL961,"UL/BL")/2+COUNTIF(H961:AL961,"PH/F")/2+COUNTIF(H961:AL961,"PH/L")/2+COUNTIF(H961:AL961,"MD")+COUNTIF(H961:AL961,"PMD")+COUNTIF(H961:AL961,"PM")+COUNTIF(H961:AL961,"BM")</f>
        <v>22.5</v>
      </c>
      <c r="AU961" s="255">
        <f>COUNTIF(H961:AL961,"P/DS")/2+COUNTIF(H961:AL961,"P/NS")/2+COUNTIF(H961:AL961,"IL")+COUNTIF(H961:AL961,"NL")+COUNTIF(H961:AL961,"UL")+COUNTIF(H961:AL961,"UL/DS")/2+COUNTIF(H961:AL961,"UL/NS")/2+COUNTIF(H961:AL961,"KT")+COUNTIF(H961:AL961,"UL/BF")/2+COUNTIF(H961:AL961,"UL/BL")/2+COUNTIF(H961:AL961,"PH/F")/2+COUNTIF(H961:AL961,"PH/L")/2+COUNTIF(H961:AL961,"NB")</f>
        <v>3.5</v>
      </c>
      <c r="AV961" s="258">
        <f>COUNTIF(H961:AL961,"PN")+COUNTIF(H961:AL961,"TVD")+COUNTIF(H961:AL961,"PH")+COUNTIF(H961:AL961,"PM")+COUNTIF(H961:AL961,"PDD")-COUNTIFS(H961:AL961,"PN",H968:AL968,"&gt;=3")-COUNTIFS(H961:AL961,"PM",H968:AL968,"&gt;=3")</f>
        <v>0</v>
      </c>
      <c r="AW961" s="258">
        <f>COUNTIF(H961:AL961,"NS")+COUNTIF(H961:AL961,"D")+COUNTIF(H961:AL961,"BH")+COUNTIF(H961:AL961,"NHD")+COUNTIF(H961:AL961,"BM")-COUNTIFS(H961:AL961,"NS",H968:AL968,"&gt;=3")-COUNTIFS(H961:AL961,"BH",H968:AL968,"&gt;=3")-COUNTIFS(H961:AL961,"BM",H968:AL968,"&gt;=3")</f>
        <v>13</v>
      </c>
      <c r="AX961" s="255">
        <f>COUNTIF(H961:AL961,"AL")+COUNTIF(H961:AL961,"AL/DS")/2+COUNTIF(H961:AL961,"AL/NS")/2+COUNTIF(H961:AL961,"AL/BF")+COUNTIF(H961:AL961,"AL/BL")/2</f>
        <v>1.5</v>
      </c>
      <c r="AY961" s="255">
        <f>COUNTIF(H961:AL961,"SL")</f>
        <v>0</v>
      </c>
      <c r="AZ961" s="255">
        <f>COUNTIF(H961:AL961,"NH")</f>
        <v>1</v>
      </c>
      <c r="BA961" s="255">
        <f>COUNTIF(H961:AL961,"HL")</f>
        <v>0</v>
      </c>
      <c r="BB961" s="255">
        <f>COUNTIF(G961:AL961,"P/DS")/2+COUNTIF(G961:AL961,"P/NS")/2+COUNTIF(G961:AL961,"UL")+COUNTIF(G961:AL961,"UL/DS")/2+COUNTIF(G961:AL961,"UL/NS")/2+COUNTIF(G961:AL961,"UL/BL")/2+COUNTIF(G961:AL961,"UL/BF")/2+COUNTIF(G961:AL961,"PH/F")/2+COUNTIF(G961:AL961,"PH/L")/2</f>
        <v>0.5</v>
      </c>
      <c r="BC961" s="255">
        <f>COUNTIF(H961:AL961,"NB")</f>
        <v>0</v>
      </c>
      <c r="BD961" s="255">
        <f>COUNTIF(H961:AL961,"NL")</f>
        <v>0</v>
      </c>
      <c r="BE961" s="255">
        <f>COUNTIF(H961:AL961,"IL")</f>
        <v>3</v>
      </c>
      <c r="BF961" s="255">
        <f>COUNTIF(H961:AL961,"KT")</f>
        <v>0</v>
      </c>
      <c r="BG961" s="255">
        <f>COUNTIF(H961:AL961,"L70")</f>
        <v>0</v>
      </c>
      <c r="BH961" s="255">
        <f>COUNTIF(H961:AL961,"MD")</f>
        <v>0</v>
      </c>
      <c r="BI961" s="255">
        <f>COUNTIF(H961:AL961,"PMD")</f>
        <v>0</v>
      </c>
      <c r="BJ961" s="255">
        <f>COUNTIF(H961:AL961,"PM")</f>
        <v>0</v>
      </c>
      <c r="BK961" s="255">
        <f>COUNTIF(H961:AL961,"BM")</f>
        <v>0</v>
      </c>
      <c r="BL961" s="261">
        <f>SUMIF(H961:AL961,"PD",H962:AL962)+SUMIF(H961:AL961,"PN",H962:AL962)+SUMIF(H961:AL961,"P/DS",H962:AL962)+SUMIF(H961:AL961,"PN/F",H962:AL962)+SUMIF(H961:AL961,"PN/L",H962:AL962)+SUMIF(H961:AL961,"TV",H962:AL962)+SUMIF(H961:AL961,"TVD",H962:AL962)+SUMIF(H961:AL961,"PDD",H962:AL962)</f>
        <v>0</v>
      </c>
      <c r="BM961" s="261">
        <f>SUMIF(H961:AL961,"PD",H963:AL963)+SUMIF(H961:AL961,"PN",H963:AL963)+SUMIF(H961:AL961,"P/DS",H963:AL963)+SUMIF(H961:AL961,"PN/F",H963:AL963)+SUMIF(H961:AL961,"PN/L",H963:AL963)+SUMIF(H961:AL961,"TV",H963:AL963)+SUMIF(H961:AL961,"TVD",H963:AL963)+SUMIF(H961:AL961,"PDD",H963:AL963)+SUMIF(H961:AL961,"PMD",H963:AL963)</f>
        <v>0</v>
      </c>
      <c r="BN961" s="261">
        <f>SUMIF(H961:AL961,"PD",H964:AL964)+SUMIF(H961:AL961,"PN",H964:AL964)+SUMIF(H961:AL961,"P/DS",H964:AL964)+SUMIF(H961:AL961,"PN/F",H964:AL964)+SUMIF(H961:AL961,"PN/L",H964:AL964)+SUMIF(H961:AL961,"TV",H964:AL964)+SUMIF(H961:AL961,"TVD",H964:AL964)</f>
        <v>0</v>
      </c>
      <c r="BO961" s="261">
        <f>SUMIF(H961:AL961,"PD",H965:AL965)+SUMIF(H961:AL961,"PN",H965:AL965)+SUMIF(H961:AL961,"P/DS",H965:AL965)+SUMIF(H961:AL961,"PN/F",H965:AL965)+SUMIF(H961:AL961,"PN/L",H965:AL965)+SUMIF(H961:AL961,"TV",H965:AL965)+SUMIF(H961:AL961,"TVD",H965:AL965)</f>
        <v>0</v>
      </c>
      <c r="BP961" s="261">
        <f>SUMIF(H961:AL961,"PD",H966:AL966)+SUMIF(H961:AL961,"PN",H966:AL966)+SUMIF(H961:AL961,"P/DS",H966:AL966)+SUMIF(H961:AL961,"PN/F",H966:AL966)+SUMIF(H961:AL961,"PN/L",H966:AL966)+SUMIF(H961:AL961,"TV",H966:AL966)+SUMIF(H961:AL961,"TVD",H966:AL966)+SUMIF(H961:AL961,"PDD",H966:AL966)+SUMIF(H961:AL961,"PH",H966:AL966)+SUMIF(H961:AL961,"PM",H966:AL966)</f>
        <v>0</v>
      </c>
      <c r="BQ961" s="261">
        <f>SUMIF(H961:AL961,"PD",H967:AL967)+SUMIF(H961:AL961,"PN",H967:AL967)+SUMIF(H961:AL961,"P/DS",H967:AL967)+SUMIF(H961:AL961,"PN/F",H967:AL967)+SUMIF(H961:AL961,"PN/L",H967:AL967)+SUMIF(H961:AL961,"TV",H967:AL967)+SUMIF(H961:AL961,"TVD",H967:AL967)+SUMIF(H961:AL961,"PDD",H967:AL967)+SUMIF(H961:AL961,"PH",H967:AL967)+SUMIF(H961:AL961,"PM",H967:AL967)</f>
        <v>0</v>
      </c>
      <c r="BR961" s="269">
        <f>SUM(H962:AL962)-BL961</f>
        <v>18.5</v>
      </c>
      <c r="BS961" s="269">
        <f>SUM(H963:AL963)-BM961</f>
        <v>5</v>
      </c>
      <c r="BT961" s="269">
        <f>SUM(H964:AL964)-BN961</f>
        <v>0</v>
      </c>
      <c r="BU961" s="269">
        <f>SUM(H965:AL965)-BO961</f>
        <v>0</v>
      </c>
      <c r="BV961" s="269">
        <f>SUM(H966:AL966)-BP961</f>
        <v>0</v>
      </c>
      <c r="BW961" s="269">
        <f>SUM(H967:AL967)-BQ961</f>
        <v>0</v>
      </c>
      <c r="BX961" s="255">
        <f>SUMIF(H961:AL961,"PD",H968:AL968)+SUMIF(H961:AL961,"PN",H968:AL968)+SUMIF(H961:AL961,"P/DS",H968:AL968)+SUMIF(H961:AL961,"PN/F",H968:AL968)+SUMIF(H961:AL961,"PN/L",H968:AL968)</f>
        <v>0</v>
      </c>
      <c r="BY961" s="255">
        <f>SUM(H968:AL968)-BX961</f>
        <v>1.7</v>
      </c>
      <c r="BZ961" s="255">
        <f t="shared" ref="BZ961" si="357">+SUM(BL961:BW968)</f>
        <v>23.5</v>
      </c>
      <c r="CA961" s="266">
        <f>(COUNTIFS(H961:AL961,"PD",H962:AL962,"&gt;=2"))*0.5-IF(CN961="VP",COUNTIFS($H$16:$AL$16,"SAT",H961:AL961,"PD",H962:AL962,"&gt;=2"))*0.5</f>
        <v>0</v>
      </c>
      <c r="CB961" s="266">
        <f>(COUNTIFS(H961:AL961,"PN",H963:AL963,"&gt;=0.5",H962:AL962,"&gt;=1.5"))*0.5+COUNTIFS(H961:AL961,"PDD",H963:AL963,"&gt;=0.5",H962:AL962,"&gt;=1.5")*0.5</f>
        <v>0</v>
      </c>
      <c r="CC961" s="273">
        <f>(COUNTIFS(H961:AL961,"TV",H963:AL963,"&gt;=10"))*0.5+(COUNTIFS(H961:AL961,"PMD",H963:AL963,"&gt;=2"))*0.5</f>
        <v>0</v>
      </c>
      <c r="CD961" s="266">
        <f>(COUNTIFS(H961:AL961,"TVD",H965:AL965,"&gt;=6.5",H963:AL963,"&gt;=3.5"))*0.5</f>
        <v>0</v>
      </c>
      <c r="CE961" s="266">
        <f>(COUNTIFS(H961:AL961,"PD",H966:AL966,"&gt;=10"))*0.5</f>
        <v>0</v>
      </c>
      <c r="CF961" s="266">
        <f>(COUNTIFS(H961:AL961,"PDD",H966:AL966,"&gt;=3.5",H967:AL967,"&gt;=6.5")+COUNTIFS(H961:AL961,"PH",H967:AL967,"&gt;=0.5",H966:AL966,"&gt;=1.5")+COUNTIFS(H961:AL961,"PM",H967:AL967,"&gt;=0.5",H966:AL966,"&gt;=1.5"))*0.5</f>
        <v>0</v>
      </c>
      <c r="CG961" s="266">
        <f>(COUNTIFS(H961:AL961,"DS",H962:AL962,"&gt;=2")+COUNTIFS(H961:AL961,"AL/DS",H962:AL962,"&gt;=2"))*0.5-IF(CN961="VP",COUNTIFS($H$16:$AL$16,"SAT",H961:AL961,"DS",H962:AL962,"&gt;=2"))*0.5</f>
        <v>0</v>
      </c>
      <c r="CH961" s="266">
        <f>(COUNTIFS(H961:AL961,"NS",H963:AL963,"&gt;=0.5",H962:AL962,"&gt;=1.5")+COUNTIFS(H961:AL961,"AL/NS",H963:AL963,"&gt;=0.5",H962:AL962,"&gt;=1.5")+COUNTIFS(H961:AL961,"NHD",H963:AL963,"&gt;=4.5",H966:AL966,"&gt;=2",H962:AL962,"&gt;=1.5"))*0.5</f>
        <v>5</v>
      </c>
      <c r="CI961" s="266">
        <f>(COUNTIF(H963:AL963,"&gt;=10")+COUNTIFS(H961:AL961,"MD",H963:AL963,"&gt;=2")-COUNTIFS(H961:AL961,"TV",H963:AL963,"&gt;=10"))*0.5</f>
        <v>0</v>
      </c>
      <c r="CJ961" s="266">
        <f>(COUNTIFS(H961:AL961,"D",H965:AL965,"&gt;=6.5",H963:AL963,"&gt;=3.5"))*0.5</f>
        <v>0</v>
      </c>
      <c r="CK961" s="266">
        <f>(COUNTIF(H966:AL966,"&gt;=10")-COUNTIFS(H961:AL961,"PD",H966:AL966,"&gt;=10"))*0.5</f>
        <v>0</v>
      </c>
      <c r="CL961" s="265">
        <f>(COUNTIFS(H961:AL961,"NHD",H966:AL966,"&gt;=3.5",H967:AL967,"&gt;=6.5")+COUNTIFS(H961:AL961,"BH",H966:AL966,"&gt;=1.5",H967:AL967,"&gt;=0.5")+COUNTIFS(H961:AL961,"BM",H966:AL966,"&gt;=1.5",H967:AL967,"&gt;=0.5")+COUNTIFS(H961:AL961,"D",H966:AL966,"&gt;=1.5",H967:AL967,"&gt;=0.5"))*0.5</f>
        <v>0</v>
      </c>
      <c r="CM961" s="272"/>
      <c r="CN961" s="264" t="s">
        <v>723</v>
      </c>
      <c r="CO961" s="183">
        <f t="shared" ref="CO961" si="358">+AM961+AN961+AO961+AP961+AQ961+AR961+AS961+AU961+BG961</f>
        <v>26</v>
      </c>
      <c r="CP961" s="225">
        <f>+SUM(I962:I967)-I968</f>
        <v>0</v>
      </c>
      <c r="CQ961" s="225">
        <f>+SUM(J962:J967)-J968</f>
        <v>-1.7</v>
      </c>
      <c r="CR961" s="225">
        <f>+SUM(K962:K967)-K968</f>
        <v>2</v>
      </c>
      <c r="CS961" s="182"/>
      <c r="CT961" s="182"/>
      <c r="CU961" s="182"/>
      <c r="CV961" s="182"/>
      <c r="CW961" s="182"/>
      <c r="CX961" s="182"/>
      <c r="CY961" s="182"/>
      <c r="CZ961" s="182"/>
      <c r="DA961" s="182"/>
    </row>
    <row r="962" spans="1:105" s="120" customFormat="1" ht="15" customHeight="1">
      <c r="A962" s="228"/>
      <c r="B962" s="277"/>
      <c r="C962" s="280"/>
      <c r="D962" s="237"/>
      <c r="E962" s="237"/>
      <c r="F962" s="338" t="s">
        <v>82</v>
      </c>
      <c r="G962" s="44">
        <v>1.5</v>
      </c>
      <c r="H962" s="83"/>
      <c r="I962" s="83"/>
      <c r="J962" s="83"/>
      <c r="K962" s="83">
        <v>1.5</v>
      </c>
      <c r="L962" s="83">
        <v>1.5</v>
      </c>
      <c r="M962" s="83">
        <v>2</v>
      </c>
      <c r="N962" s="83">
        <v>2</v>
      </c>
      <c r="O962" s="83"/>
      <c r="P962" s="83">
        <v>2</v>
      </c>
      <c r="Q962" s="83">
        <v>2</v>
      </c>
      <c r="R962" s="83">
        <v>2</v>
      </c>
      <c r="S962" s="83">
        <v>2</v>
      </c>
      <c r="T962" s="83">
        <v>1.5</v>
      </c>
      <c r="U962" s="83">
        <v>2</v>
      </c>
      <c r="V962" s="83"/>
      <c r="W962" s="83"/>
      <c r="X962" s="83"/>
      <c r="Y962" s="83"/>
      <c r="Z962" s="83"/>
      <c r="AA962" s="83"/>
      <c r="AB962" s="83"/>
      <c r="AC962" s="79"/>
      <c r="AD962" s="79"/>
      <c r="AE962" s="79"/>
      <c r="AF962" s="79"/>
      <c r="AG962" s="79"/>
      <c r="AH962" s="79"/>
      <c r="AI962" s="79"/>
      <c r="AJ962" s="79"/>
      <c r="AK962" s="79"/>
      <c r="AL962" s="79"/>
      <c r="AM962" s="240"/>
      <c r="AN962" s="240"/>
      <c r="AO962" s="240"/>
      <c r="AP962" s="240"/>
      <c r="AQ962" s="240"/>
      <c r="AR962" s="240"/>
      <c r="AS962" s="240"/>
      <c r="AT962" s="256"/>
      <c r="AU962" s="256"/>
      <c r="AV962" s="259"/>
      <c r="AW962" s="259"/>
      <c r="AX962" s="256"/>
      <c r="AY962" s="256"/>
      <c r="AZ962" s="256"/>
      <c r="BA962" s="256"/>
      <c r="BB962" s="256"/>
      <c r="BC962" s="256"/>
      <c r="BD962" s="256"/>
      <c r="BE962" s="256"/>
      <c r="BF962" s="256"/>
      <c r="BG962" s="256"/>
      <c r="BH962" s="256"/>
      <c r="BI962" s="256"/>
      <c r="BJ962" s="256"/>
      <c r="BK962" s="256"/>
      <c r="BL962" s="262"/>
      <c r="BM962" s="262"/>
      <c r="BN962" s="262"/>
      <c r="BO962" s="262"/>
      <c r="BP962" s="262"/>
      <c r="BQ962" s="262"/>
      <c r="BR962" s="270"/>
      <c r="BS962" s="270"/>
      <c r="BT962" s="270"/>
      <c r="BU962" s="270"/>
      <c r="BV962" s="270"/>
      <c r="BW962" s="270"/>
      <c r="BX962" s="256"/>
      <c r="BY962" s="256"/>
      <c r="BZ962" s="256"/>
      <c r="CA962" s="267"/>
      <c r="CB962" s="267"/>
      <c r="CC962" s="274"/>
      <c r="CD962" s="267"/>
      <c r="CE962" s="267"/>
      <c r="CF962" s="267"/>
      <c r="CG962" s="267"/>
      <c r="CH962" s="267"/>
      <c r="CI962" s="267"/>
      <c r="CJ962" s="267"/>
      <c r="CK962" s="267"/>
      <c r="CL962" s="265"/>
      <c r="CM962" s="272"/>
      <c r="CN962" s="264"/>
      <c r="CO962" s="183"/>
      <c r="CP962" s="226"/>
      <c r="CQ962" s="226"/>
      <c r="CR962" s="226"/>
      <c r="CS962" s="182"/>
      <c r="CT962" s="182"/>
      <c r="CU962" s="182"/>
      <c r="CV962" s="182"/>
      <c r="CW962" s="182"/>
      <c r="CX962" s="182"/>
      <c r="CY962" s="182"/>
      <c r="CZ962" s="182"/>
      <c r="DA962" s="182"/>
    </row>
    <row r="963" spans="1:105" s="120" customFormat="1" ht="15" customHeight="1">
      <c r="A963" s="228"/>
      <c r="B963" s="277"/>
      <c r="C963" s="280"/>
      <c r="D963" s="237"/>
      <c r="E963" s="237"/>
      <c r="F963" s="339"/>
      <c r="G963" s="45">
        <v>2</v>
      </c>
      <c r="H963" s="84"/>
      <c r="I963" s="84"/>
      <c r="J963" s="84"/>
      <c r="K963" s="84">
        <v>0.5</v>
      </c>
      <c r="L963" s="84">
        <v>0.5</v>
      </c>
      <c r="M963" s="84">
        <v>0.5</v>
      </c>
      <c r="N963" s="84">
        <v>0.5</v>
      </c>
      <c r="O963" s="84"/>
      <c r="P963" s="84">
        <v>0.5</v>
      </c>
      <c r="Q963" s="84">
        <v>0.5</v>
      </c>
      <c r="R963" s="84">
        <v>0.5</v>
      </c>
      <c r="S963" s="84">
        <v>0.5</v>
      </c>
      <c r="T963" s="84">
        <v>0.5</v>
      </c>
      <c r="U963" s="84">
        <v>0.5</v>
      </c>
      <c r="V963" s="84"/>
      <c r="W963" s="84"/>
      <c r="X963" s="84"/>
      <c r="Y963" s="84"/>
      <c r="Z963" s="84"/>
      <c r="AA963" s="84"/>
      <c r="AB963" s="84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240"/>
      <c r="AN963" s="240"/>
      <c r="AO963" s="240"/>
      <c r="AP963" s="240"/>
      <c r="AQ963" s="240"/>
      <c r="AR963" s="240"/>
      <c r="AS963" s="240"/>
      <c r="AT963" s="256"/>
      <c r="AU963" s="256"/>
      <c r="AV963" s="259"/>
      <c r="AW963" s="259"/>
      <c r="AX963" s="256"/>
      <c r="AY963" s="256"/>
      <c r="AZ963" s="256"/>
      <c r="BA963" s="256"/>
      <c r="BB963" s="256"/>
      <c r="BC963" s="256"/>
      <c r="BD963" s="256"/>
      <c r="BE963" s="256"/>
      <c r="BF963" s="256"/>
      <c r="BG963" s="256"/>
      <c r="BH963" s="256"/>
      <c r="BI963" s="256"/>
      <c r="BJ963" s="256"/>
      <c r="BK963" s="256"/>
      <c r="BL963" s="262"/>
      <c r="BM963" s="262"/>
      <c r="BN963" s="262"/>
      <c r="BO963" s="262"/>
      <c r="BP963" s="262"/>
      <c r="BQ963" s="262"/>
      <c r="BR963" s="270"/>
      <c r="BS963" s="270"/>
      <c r="BT963" s="270"/>
      <c r="BU963" s="270"/>
      <c r="BV963" s="270"/>
      <c r="BW963" s="270"/>
      <c r="BX963" s="256"/>
      <c r="BY963" s="256"/>
      <c r="BZ963" s="256"/>
      <c r="CA963" s="267"/>
      <c r="CB963" s="267"/>
      <c r="CC963" s="274"/>
      <c r="CD963" s="267"/>
      <c r="CE963" s="267"/>
      <c r="CF963" s="267"/>
      <c r="CG963" s="267"/>
      <c r="CH963" s="267"/>
      <c r="CI963" s="267"/>
      <c r="CJ963" s="267"/>
      <c r="CK963" s="267"/>
      <c r="CL963" s="265"/>
      <c r="CM963" s="272"/>
      <c r="CN963" s="264"/>
      <c r="CO963" s="183"/>
      <c r="CP963" s="226"/>
      <c r="CQ963" s="226"/>
      <c r="CR963" s="226"/>
      <c r="CS963" s="182"/>
      <c r="CT963" s="182"/>
      <c r="CU963" s="182"/>
      <c r="CV963" s="182"/>
      <c r="CW963" s="182"/>
      <c r="CX963" s="182"/>
      <c r="CY963" s="182"/>
      <c r="CZ963" s="182"/>
      <c r="DA963" s="182"/>
    </row>
    <row r="964" spans="1:105" s="120" customFormat="1" ht="15" customHeight="1">
      <c r="A964" s="228"/>
      <c r="B964" s="277"/>
      <c r="C964" s="280"/>
      <c r="D964" s="237"/>
      <c r="E964" s="237"/>
      <c r="F964" s="339"/>
      <c r="G964" s="45">
        <v>2.1</v>
      </c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240"/>
      <c r="AN964" s="240"/>
      <c r="AO964" s="240"/>
      <c r="AP964" s="240"/>
      <c r="AQ964" s="240"/>
      <c r="AR964" s="240"/>
      <c r="AS964" s="240"/>
      <c r="AT964" s="256"/>
      <c r="AU964" s="256"/>
      <c r="AV964" s="259"/>
      <c r="AW964" s="259"/>
      <c r="AX964" s="256"/>
      <c r="AY964" s="256"/>
      <c r="AZ964" s="256"/>
      <c r="BA964" s="256"/>
      <c r="BB964" s="256"/>
      <c r="BC964" s="256"/>
      <c r="BD964" s="256"/>
      <c r="BE964" s="256"/>
      <c r="BF964" s="256"/>
      <c r="BG964" s="256"/>
      <c r="BH964" s="256"/>
      <c r="BI964" s="256"/>
      <c r="BJ964" s="256"/>
      <c r="BK964" s="256"/>
      <c r="BL964" s="262"/>
      <c r="BM964" s="262"/>
      <c r="BN964" s="262"/>
      <c r="BO964" s="262"/>
      <c r="BP964" s="262"/>
      <c r="BQ964" s="262"/>
      <c r="BR964" s="270"/>
      <c r="BS964" s="270"/>
      <c r="BT964" s="270"/>
      <c r="BU964" s="270"/>
      <c r="BV964" s="270"/>
      <c r="BW964" s="270"/>
      <c r="BX964" s="256"/>
      <c r="BY964" s="256"/>
      <c r="BZ964" s="256"/>
      <c r="CA964" s="267"/>
      <c r="CB964" s="267"/>
      <c r="CC964" s="274"/>
      <c r="CD964" s="267"/>
      <c r="CE964" s="267"/>
      <c r="CF964" s="267"/>
      <c r="CG964" s="267"/>
      <c r="CH964" s="267"/>
      <c r="CI964" s="267"/>
      <c r="CJ964" s="267"/>
      <c r="CK964" s="267"/>
      <c r="CL964" s="265"/>
      <c r="CM964" s="272"/>
      <c r="CN964" s="264"/>
      <c r="CO964" s="183"/>
      <c r="CP964" s="226"/>
      <c r="CQ964" s="226"/>
      <c r="CR964" s="226"/>
      <c r="CS964" s="182"/>
      <c r="CT964" s="182"/>
      <c r="CU964" s="182"/>
      <c r="CV964" s="182"/>
      <c r="CW964" s="182"/>
      <c r="CX964" s="182"/>
      <c r="CY964" s="182"/>
      <c r="CZ964" s="182"/>
      <c r="DA964" s="182"/>
    </row>
    <row r="965" spans="1:105" s="120" customFormat="1" ht="15" customHeight="1">
      <c r="A965" s="228"/>
      <c r="B965" s="277"/>
      <c r="C965" s="280"/>
      <c r="D965" s="237"/>
      <c r="E965" s="237"/>
      <c r="F965" s="339"/>
      <c r="G965" s="45">
        <v>2.7</v>
      </c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240"/>
      <c r="AN965" s="240"/>
      <c r="AO965" s="240"/>
      <c r="AP965" s="240"/>
      <c r="AQ965" s="240"/>
      <c r="AR965" s="240"/>
      <c r="AS965" s="240"/>
      <c r="AT965" s="256"/>
      <c r="AU965" s="256"/>
      <c r="AV965" s="259"/>
      <c r="AW965" s="259"/>
      <c r="AX965" s="256"/>
      <c r="AY965" s="256"/>
      <c r="AZ965" s="256"/>
      <c r="BA965" s="256"/>
      <c r="BB965" s="256"/>
      <c r="BC965" s="256"/>
      <c r="BD965" s="256"/>
      <c r="BE965" s="256"/>
      <c r="BF965" s="256"/>
      <c r="BG965" s="256"/>
      <c r="BH965" s="256"/>
      <c r="BI965" s="256"/>
      <c r="BJ965" s="256"/>
      <c r="BK965" s="256"/>
      <c r="BL965" s="262"/>
      <c r="BM965" s="262"/>
      <c r="BN965" s="262"/>
      <c r="BO965" s="262"/>
      <c r="BP965" s="262"/>
      <c r="BQ965" s="262"/>
      <c r="BR965" s="270"/>
      <c r="BS965" s="270"/>
      <c r="BT965" s="270"/>
      <c r="BU965" s="270"/>
      <c r="BV965" s="270"/>
      <c r="BW965" s="270"/>
      <c r="BX965" s="256"/>
      <c r="BY965" s="256"/>
      <c r="BZ965" s="256"/>
      <c r="CA965" s="267"/>
      <c r="CB965" s="267"/>
      <c r="CC965" s="274"/>
      <c r="CD965" s="267"/>
      <c r="CE965" s="267"/>
      <c r="CF965" s="267"/>
      <c r="CG965" s="267"/>
      <c r="CH965" s="267"/>
      <c r="CI965" s="267"/>
      <c r="CJ965" s="267"/>
      <c r="CK965" s="267"/>
      <c r="CL965" s="265"/>
      <c r="CM965" s="272"/>
      <c r="CN965" s="264"/>
      <c r="CO965" s="183"/>
      <c r="CP965" s="226"/>
      <c r="CQ965" s="226"/>
      <c r="CR965" s="226"/>
      <c r="CS965" s="182"/>
      <c r="CT965" s="182"/>
      <c r="CU965" s="182"/>
      <c r="CV965" s="182"/>
      <c r="CW965" s="182"/>
      <c r="CX965" s="182"/>
      <c r="CY965" s="182"/>
      <c r="CZ965" s="182"/>
      <c r="DA965" s="182"/>
    </row>
    <row r="966" spans="1:105" s="120" customFormat="1" ht="15" customHeight="1">
      <c r="A966" s="228"/>
      <c r="B966" s="277"/>
      <c r="C966" s="280"/>
      <c r="D966" s="237"/>
      <c r="E966" s="237"/>
      <c r="F966" s="339"/>
      <c r="G966" s="45">
        <v>3</v>
      </c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240"/>
      <c r="AN966" s="240"/>
      <c r="AO966" s="240"/>
      <c r="AP966" s="240"/>
      <c r="AQ966" s="240"/>
      <c r="AR966" s="240"/>
      <c r="AS966" s="240"/>
      <c r="AT966" s="256"/>
      <c r="AU966" s="256"/>
      <c r="AV966" s="259"/>
      <c r="AW966" s="259"/>
      <c r="AX966" s="256"/>
      <c r="AY966" s="256"/>
      <c r="AZ966" s="256"/>
      <c r="BA966" s="256"/>
      <c r="BB966" s="256"/>
      <c r="BC966" s="256"/>
      <c r="BD966" s="256"/>
      <c r="BE966" s="256"/>
      <c r="BF966" s="256"/>
      <c r="BG966" s="256"/>
      <c r="BH966" s="256"/>
      <c r="BI966" s="256"/>
      <c r="BJ966" s="256"/>
      <c r="BK966" s="256"/>
      <c r="BL966" s="262"/>
      <c r="BM966" s="262"/>
      <c r="BN966" s="262"/>
      <c r="BO966" s="262"/>
      <c r="BP966" s="262"/>
      <c r="BQ966" s="262"/>
      <c r="BR966" s="270"/>
      <c r="BS966" s="270"/>
      <c r="BT966" s="270"/>
      <c r="BU966" s="270"/>
      <c r="BV966" s="270"/>
      <c r="BW966" s="270"/>
      <c r="BX966" s="256"/>
      <c r="BY966" s="256"/>
      <c r="BZ966" s="256"/>
      <c r="CA966" s="267"/>
      <c r="CB966" s="267"/>
      <c r="CC966" s="274"/>
      <c r="CD966" s="267"/>
      <c r="CE966" s="267"/>
      <c r="CF966" s="267"/>
      <c r="CG966" s="267"/>
      <c r="CH966" s="267"/>
      <c r="CI966" s="267"/>
      <c r="CJ966" s="267"/>
      <c r="CK966" s="267"/>
      <c r="CL966" s="265"/>
      <c r="CM966" s="272"/>
      <c r="CN966" s="264"/>
      <c r="CO966" s="183"/>
      <c r="CP966" s="226"/>
      <c r="CQ966" s="226"/>
      <c r="CR966" s="226"/>
      <c r="CS966" s="182"/>
      <c r="CT966" s="182"/>
      <c r="CU966" s="182"/>
      <c r="CV966" s="182"/>
      <c r="CW966" s="182"/>
      <c r="CX966" s="182"/>
      <c r="CY966" s="182"/>
      <c r="CZ966" s="182"/>
      <c r="DA966" s="182"/>
    </row>
    <row r="967" spans="1:105" s="120" customFormat="1" ht="15" customHeight="1">
      <c r="A967" s="228"/>
      <c r="B967" s="277"/>
      <c r="C967" s="280"/>
      <c r="D967" s="237"/>
      <c r="E967" s="237"/>
      <c r="F967" s="392"/>
      <c r="G967" s="45">
        <v>3.9</v>
      </c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1"/>
      <c r="AD967" s="81"/>
      <c r="AE967" s="81"/>
      <c r="AF967" s="81"/>
      <c r="AG967" s="81"/>
      <c r="AH967" s="81"/>
      <c r="AI967" s="81"/>
      <c r="AJ967" s="81"/>
      <c r="AK967" s="81"/>
      <c r="AL967" s="81"/>
      <c r="AM967" s="240"/>
      <c r="AN967" s="240"/>
      <c r="AO967" s="240"/>
      <c r="AP967" s="240"/>
      <c r="AQ967" s="240"/>
      <c r="AR967" s="240"/>
      <c r="AS967" s="240"/>
      <c r="AT967" s="256"/>
      <c r="AU967" s="256"/>
      <c r="AV967" s="259"/>
      <c r="AW967" s="259"/>
      <c r="AX967" s="256"/>
      <c r="AY967" s="256"/>
      <c r="AZ967" s="256"/>
      <c r="BA967" s="256"/>
      <c r="BB967" s="256"/>
      <c r="BC967" s="256"/>
      <c r="BD967" s="256"/>
      <c r="BE967" s="256"/>
      <c r="BF967" s="256"/>
      <c r="BG967" s="256"/>
      <c r="BH967" s="256"/>
      <c r="BI967" s="256"/>
      <c r="BJ967" s="256"/>
      <c r="BK967" s="256"/>
      <c r="BL967" s="262"/>
      <c r="BM967" s="262"/>
      <c r="BN967" s="262"/>
      <c r="BO967" s="262"/>
      <c r="BP967" s="262"/>
      <c r="BQ967" s="262"/>
      <c r="BR967" s="270"/>
      <c r="BS967" s="270"/>
      <c r="BT967" s="270"/>
      <c r="BU967" s="270"/>
      <c r="BV967" s="270"/>
      <c r="BW967" s="270"/>
      <c r="BX967" s="256"/>
      <c r="BY967" s="256"/>
      <c r="BZ967" s="256"/>
      <c r="CA967" s="267"/>
      <c r="CB967" s="267"/>
      <c r="CC967" s="274"/>
      <c r="CD967" s="267"/>
      <c r="CE967" s="267"/>
      <c r="CF967" s="267"/>
      <c r="CG967" s="267"/>
      <c r="CH967" s="267"/>
      <c r="CI967" s="267"/>
      <c r="CJ967" s="267"/>
      <c r="CK967" s="267"/>
      <c r="CL967" s="265"/>
      <c r="CM967" s="272"/>
      <c r="CN967" s="264"/>
      <c r="CO967" s="183"/>
      <c r="CP967" s="226"/>
      <c r="CQ967" s="226"/>
      <c r="CR967" s="226"/>
      <c r="CS967" s="182"/>
      <c r="CT967" s="182"/>
      <c r="CU967" s="182"/>
      <c r="CV967" s="182"/>
      <c r="CW967" s="182"/>
      <c r="CX967" s="182"/>
      <c r="CY967" s="182"/>
      <c r="CZ967" s="182"/>
      <c r="DA967" s="182"/>
    </row>
    <row r="968" spans="1:105" s="120" customFormat="1" ht="15" customHeight="1" thickBot="1">
      <c r="A968" s="229"/>
      <c r="B968" s="278"/>
      <c r="C968" s="281"/>
      <c r="D968" s="238"/>
      <c r="E968" s="238"/>
      <c r="F968" s="390" t="s">
        <v>83</v>
      </c>
      <c r="G968" s="391"/>
      <c r="H968" s="82"/>
      <c r="I968" s="82"/>
      <c r="J968" s="82">
        <v>1.7</v>
      </c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241"/>
      <c r="AN968" s="241"/>
      <c r="AO968" s="241"/>
      <c r="AP968" s="241"/>
      <c r="AQ968" s="241"/>
      <c r="AR968" s="241"/>
      <c r="AS968" s="241"/>
      <c r="AT968" s="257"/>
      <c r="AU968" s="257"/>
      <c r="AV968" s="260"/>
      <c r="AW968" s="260"/>
      <c r="AX968" s="257"/>
      <c r="AY968" s="257"/>
      <c r="AZ968" s="257"/>
      <c r="BA968" s="257"/>
      <c r="BB968" s="257"/>
      <c r="BC968" s="257"/>
      <c r="BD968" s="257"/>
      <c r="BE968" s="257"/>
      <c r="BF968" s="257"/>
      <c r="BG968" s="257"/>
      <c r="BH968" s="257"/>
      <c r="BI968" s="257"/>
      <c r="BJ968" s="257"/>
      <c r="BK968" s="257"/>
      <c r="BL968" s="263"/>
      <c r="BM968" s="263"/>
      <c r="BN968" s="263"/>
      <c r="BO968" s="263"/>
      <c r="BP968" s="263"/>
      <c r="BQ968" s="263"/>
      <c r="BR968" s="271"/>
      <c r="BS968" s="271"/>
      <c r="BT968" s="271"/>
      <c r="BU968" s="271"/>
      <c r="BV968" s="271"/>
      <c r="BW968" s="271"/>
      <c r="BX968" s="257"/>
      <c r="BY968" s="257"/>
      <c r="BZ968" s="257"/>
      <c r="CA968" s="268"/>
      <c r="CB968" s="268"/>
      <c r="CC968" s="275"/>
      <c r="CD968" s="268"/>
      <c r="CE968" s="268"/>
      <c r="CF968" s="268"/>
      <c r="CG968" s="268"/>
      <c r="CH968" s="268"/>
      <c r="CI968" s="268"/>
      <c r="CJ968" s="268"/>
      <c r="CK968" s="268"/>
      <c r="CL968" s="265"/>
      <c r="CM968" s="272"/>
      <c r="CN968" s="264"/>
      <c r="CO968" s="183"/>
      <c r="CP968" s="226"/>
      <c r="CQ968" s="226"/>
      <c r="CR968" s="226"/>
      <c r="CS968" s="182"/>
      <c r="CT968" s="182"/>
      <c r="CU968" s="182"/>
      <c r="CV968" s="182"/>
      <c r="CW968" s="182"/>
      <c r="CX968" s="182"/>
      <c r="CY968" s="182"/>
      <c r="CZ968" s="182"/>
      <c r="DA968" s="182"/>
    </row>
    <row r="969" spans="1:105" s="70" customFormat="1" ht="15" customHeight="1">
      <c r="A969" s="227">
        <f t="shared" ref="A969" si="359">A961+1</f>
        <v>120</v>
      </c>
      <c r="B969" s="276" t="s">
        <v>192</v>
      </c>
      <c r="C969" s="279" t="s">
        <v>193</v>
      </c>
      <c r="D969" s="236">
        <v>43896</v>
      </c>
      <c r="E969" s="236" t="s">
        <v>1201</v>
      </c>
      <c r="F969" s="253" t="s">
        <v>80</v>
      </c>
      <c r="G969" s="254"/>
      <c r="H969" s="82" t="s">
        <v>69</v>
      </c>
      <c r="I969" s="82" t="s">
        <v>973</v>
      </c>
      <c r="J969" s="82" t="s">
        <v>61</v>
      </c>
      <c r="K969" s="82" t="s">
        <v>61</v>
      </c>
      <c r="L969" s="82" t="s">
        <v>61</v>
      </c>
      <c r="M969" s="82" t="s">
        <v>61</v>
      </c>
      <c r="N969" s="82" t="s">
        <v>61</v>
      </c>
      <c r="O969" s="82"/>
      <c r="P969" s="82" t="s">
        <v>61</v>
      </c>
      <c r="Q969" s="82" t="s">
        <v>61</v>
      </c>
      <c r="R969" s="82" t="s">
        <v>61</v>
      </c>
      <c r="S969" s="82" t="s">
        <v>61</v>
      </c>
      <c r="T969" s="82" t="s">
        <v>61</v>
      </c>
      <c r="U969" s="82" t="s">
        <v>61</v>
      </c>
      <c r="V969" s="82"/>
      <c r="W969" s="82" t="s">
        <v>60</v>
      </c>
      <c r="X969" s="82" t="s">
        <v>60</v>
      </c>
      <c r="Y969" s="82" t="s">
        <v>60</v>
      </c>
      <c r="Z969" s="82" t="s">
        <v>60</v>
      </c>
      <c r="AA969" s="82" t="s">
        <v>60</v>
      </c>
      <c r="AB969" s="82" t="s">
        <v>60</v>
      </c>
      <c r="AC969" s="82"/>
      <c r="AD969" s="82" t="s">
        <v>60</v>
      </c>
      <c r="AE969" s="82" t="s">
        <v>60</v>
      </c>
      <c r="AF969" s="82" t="s">
        <v>60</v>
      </c>
      <c r="AG969" s="82" t="s">
        <v>73</v>
      </c>
      <c r="AH969" s="82" t="s">
        <v>60</v>
      </c>
      <c r="AI969" s="82" t="s">
        <v>1471</v>
      </c>
      <c r="AJ969" s="82"/>
      <c r="AK969" s="82" t="s">
        <v>61</v>
      </c>
      <c r="AL969" s="82" t="s">
        <v>61</v>
      </c>
      <c r="AM969" s="239">
        <f>COUNTIF(H969:AL969,"PH")+COUNTIF(H969:AL969,"PH/L")+COUNTIF(H969:AL969,"PM")</f>
        <v>0</v>
      </c>
      <c r="AN969" s="239">
        <f>COUNTIF(H969:AL969,"PD")+COUNTIF(H969:AL969,"PDD")+COUNTIF(H969:AL969,"P/DS")/2+COUNTIF(H969:AL969,"PMD")</f>
        <v>0</v>
      </c>
      <c r="AO969" s="239">
        <f>COUNTIF(H969:AL969,"PN")+COUNTIF(H969:AL969,"P/NS")/2+COUNTIF(H969:AL969,"PH")+COUNTIF(H969:AL969,"PH/F")/2+COUNTIF(H969:AL969,"PH/L")/2+COUNTIF(H969:AL969,"PM")</f>
        <v>0</v>
      </c>
      <c r="AP969" s="239">
        <f>COUNTIF(H969:AL969,"BH")+COUNTIF(H969:AL969,"AL/BL")+COUNTIF(H969:AL969,"UL/BL")+COUNTIF(H969:AL969,"BM")</f>
        <v>0</v>
      </c>
      <c r="AQ969" s="239">
        <f>COUNTIF(H969:AL969,"DS")+COUNTIF(H969:AL969,"AL/DS")/2+COUNTIF(H969:AL969,"UL/DS")/2+COUNTIF(H969:AL969,"CT")+COUNTIF(H969:AL969,"MD")</f>
        <v>10.5</v>
      </c>
      <c r="AR969" s="239">
        <f>COUNTIF(H969:AL969,"NS")+COUNTIF(H969:AL969,"AL/NS")/2+COUNTIF(H969:AL969,"UL/NS")/2+COUNTIF(H969:AL969,"BH")+COUNTIF(H969:AL969,"AL/BF")/2+COUNTIF(H969:AL969,"AL/BL")/2+COUNTIF(H969:AL969,"UL/BL")/2+COUNTIF(H969:AL969,"UL/BF")/2+COUNTIF(H969:AL969,"BM")</f>
        <v>13</v>
      </c>
      <c r="AS969" s="239">
        <f>COUNTIF(H969:AL969,"AL")+COUNTIF(H969:AL969,"AL/DS")/2+COUNTIF(H969:AL969,"AL/NS")/2+COUNTIF(H969:AL969,"NH")+COUNTIF(H969:AL969,"SL")+COUNTIF(H969:AL969,"NHD")+COUNTIF(H969:AL969,"B")+COUNTIF(H969:AL969,"HL")+COUNTIF(H969:AL969,"AL/BF")/2+COUNTIF(H969:AL969,"AL/BL")/2</f>
        <v>1</v>
      </c>
      <c r="AT969" s="255">
        <f>COUNTIF(H969:AL969,"PD")+COUNTIF(H969:AL969,"PN")+COUNTIF(H969:AL969,"P/DS")/2+COUNTIF(H969:AL969,"P/NS")/2+COUNTIF(H969:AL969,"DS")+COUNTIF(H969:AL969,"NS")+COUNTIF(H969:AL969,"AL")+COUNTIF(H969:AL969,"AL/DS")+COUNTIF(H969:AL969,"AL/NS")+COUNTIF(H969:AL969,"NH")+COUNTIF(H969:AL969,"SL")+COUNTIF(H969:AL969,"UL/DS")/2+COUNTIF(H969:AL969,"UL/NS")/2+COUNTIF(H969:AL969,"CT")+COUNTIF(H969:AL969,"NHD")+COUNTIF(H969:AL969,"PDD")+COUNTIF(H969:AL969,"B")+COUNTIF(H969:AL969,"HL")+COUNTIF(H969:AL969,"PH")+COUNTIF(H969:AL969,"BH")+COUNTIF(H969:AL969,"AL/BF")+COUNTIF(H969:AL969,"AL/BL")+COUNTIF(H969:AL969,"UL/BF")/2+COUNTIF(H969:AL969,"UL/BL")/2+COUNTIF(H969:AL969,"PH/F")/2+COUNTIF(H969:AL969,"PH/L")/2+COUNTIF(H969:AL969,"MD")+COUNTIF(H969:AL969,"PMD")+COUNTIF(H969:AL969,"PM")+COUNTIF(H969:AL969,"BM")</f>
        <v>24.5</v>
      </c>
      <c r="AU969" s="255">
        <f>COUNTIF(H969:AL969,"P/DS")/2+COUNTIF(H969:AL969,"P/NS")/2+COUNTIF(H969:AL969,"IL")+COUNTIF(H969:AL969,"NL")+COUNTIF(H969:AL969,"UL")+COUNTIF(H969:AL969,"UL/DS")/2+COUNTIF(H969:AL969,"UL/NS")/2+COUNTIF(H969:AL969,"KT")+COUNTIF(H969:AL969,"UL/BF")/2+COUNTIF(H969:AL969,"UL/BL")/2+COUNTIF(H969:AL969,"PH/F")/2+COUNTIF(H969:AL969,"PH/L")/2+COUNTIF(H969:AL969,"NB")</f>
        <v>1.5</v>
      </c>
      <c r="AV969" s="258">
        <f>COUNTIF(H969:AL969,"PN")+COUNTIF(H969:AL969,"TVD")+COUNTIF(H969:AL969,"PH")+COUNTIF(H969:AL969,"PM")+COUNTIF(H969:AL969,"PDD")-COUNTIFS(H969:AL969,"PN",H976:AL976,"&gt;=3")-COUNTIFS(H969:AL969,"PM",H976:AL976,"&gt;=3")</f>
        <v>0</v>
      </c>
      <c r="AW969" s="258">
        <f>COUNTIF(H969:AL969,"NS")+COUNTIF(H969:AL969,"D")+COUNTIF(H969:AL969,"BH")+COUNTIF(H969:AL969,"NHD")+COUNTIF(H969:AL969,"BM")-COUNTIFS(H969:AL969,"NS",H976:AL976,"&gt;=3")-COUNTIFS(H969:AL969,"BH",H976:AL976,"&gt;=3")-COUNTIFS(H969:AL969,"BM",H976:AL976,"&gt;=3")</f>
        <v>14</v>
      </c>
      <c r="AX969" s="255">
        <f>COUNTIF(H969:AL969,"AL")+COUNTIF(H969:AL969,"AL/DS")/2+COUNTIF(H969:AL969,"AL/NS")/2+COUNTIF(H969:AL969,"AL/BF")+COUNTIF(H969:AL969,"AL/BL")/2</f>
        <v>0</v>
      </c>
      <c r="AY969" s="255">
        <f>COUNTIF(H969:AL969,"SL")</f>
        <v>0</v>
      </c>
      <c r="AZ969" s="255">
        <f>COUNTIF(H969:AL969,"NH")</f>
        <v>1</v>
      </c>
      <c r="BA969" s="255">
        <f>COUNTIF(H969:AL969,"HL")</f>
        <v>0</v>
      </c>
      <c r="BB969" s="255">
        <f>COUNTIF(G969:AL969,"P/DS")/2+COUNTIF(G969:AL969,"P/NS")/2+COUNTIF(G969:AL969,"UL")+COUNTIF(G969:AL969,"UL/DS")/2+COUNTIF(G969:AL969,"UL/NS")/2+COUNTIF(G969:AL969,"UL/BL")/2+COUNTIF(G969:AL969,"UL/BF")/2+COUNTIF(G969:AL969,"PH/F")/2+COUNTIF(G969:AL969,"PH/L")/2</f>
        <v>0.5</v>
      </c>
      <c r="BC969" s="255">
        <f>COUNTIF(H969:AL969,"NB")</f>
        <v>0</v>
      </c>
      <c r="BD969" s="255">
        <f>COUNTIF(H969:AL969,"NL")</f>
        <v>0</v>
      </c>
      <c r="BE969" s="255">
        <f>COUNTIF(H969:AL969,"IL")</f>
        <v>1</v>
      </c>
      <c r="BF969" s="255">
        <f>COUNTIF(H969:AL969,"KT")</f>
        <v>0</v>
      </c>
      <c r="BG969" s="255">
        <f>COUNTIF(H969:AL969,"L70")</f>
        <v>0</v>
      </c>
      <c r="BH969" s="255">
        <f>COUNTIF(H969:AL969,"MD")</f>
        <v>0</v>
      </c>
      <c r="BI969" s="255">
        <f>COUNTIF(H969:AL969,"PMD")</f>
        <v>0</v>
      </c>
      <c r="BJ969" s="255">
        <f>COUNTIF(H969:AL969,"PM")</f>
        <v>0</v>
      </c>
      <c r="BK969" s="255">
        <f>COUNTIF(H969:AL969,"BM")</f>
        <v>0</v>
      </c>
      <c r="BL969" s="261">
        <f>SUMIF(H969:AL969,"PD",H970:AL970)+SUMIF(H969:AL969,"PN",H970:AL970)+SUMIF(H969:AL969,"P/DS",H970:AL970)+SUMIF(H969:AL969,"PN/F",H970:AL970)+SUMIF(H969:AL969,"PN/L",H970:AL970)+SUMIF(H969:AL969,"TV",H970:AL970)+SUMIF(H969:AL969,"TVD",H970:AL970)+SUMIF(H969:AL969,"PDD",H970:AL970)</f>
        <v>0</v>
      </c>
      <c r="BM969" s="261">
        <f>SUMIF(H969:AL969,"PD",H971:AL971)+SUMIF(H969:AL969,"PN",H971:AL971)+SUMIF(H969:AL969,"P/DS",H971:AL971)+SUMIF(H969:AL969,"PN/F",H971:AL971)+SUMIF(H969:AL969,"PN/L",H971:AL971)+SUMIF(H969:AL969,"TV",H971:AL971)+SUMIF(H969:AL969,"TVD",H971:AL971)+SUMIF(H969:AL969,"PDD",H971:AL971)+SUMIF(H969:AL969,"PMD",H971:AL971)</f>
        <v>0</v>
      </c>
      <c r="BN969" s="261">
        <f>SUMIF(H969:AL969,"PD",H972:AL972)+SUMIF(H969:AL969,"PN",H972:AL972)+SUMIF(H969:AL969,"P/DS",H972:AL972)+SUMIF(H969:AL969,"PN/F",H972:AL972)+SUMIF(H969:AL969,"PN/L",H972:AL972)+SUMIF(H969:AL969,"TV",H972:AL972)+SUMIF(H969:AL969,"TVD",H972:AL972)</f>
        <v>0</v>
      </c>
      <c r="BO969" s="261">
        <f>SUMIF(H969:AL969,"PD",H973:AL973)+SUMIF(H969:AL969,"PN",H973:AL973)+SUMIF(H969:AL969,"P/DS",H973:AL973)+SUMIF(H969:AL969,"PN/F",H973:AL973)+SUMIF(H969:AL969,"PN/L",H973:AL973)+SUMIF(H969:AL969,"TV",H973:AL973)+SUMIF(H969:AL969,"TVD",H973:AL973)</f>
        <v>0</v>
      </c>
      <c r="BP969" s="261">
        <f>SUMIF(H969:AL969,"PD",H974:AL974)+SUMIF(H969:AL969,"PN",H974:AL974)+SUMIF(H969:AL969,"P/DS",H974:AL974)+SUMIF(H969:AL969,"PN/F",H974:AL974)+SUMIF(H969:AL969,"PN/L",H974:AL974)+SUMIF(H969:AL969,"TV",H974:AL974)+SUMIF(H969:AL969,"TVD",H974:AL974)+SUMIF(H969:AL969,"PDD",H974:AL974)+SUMIF(H969:AL969,"PH",H974:AL974)+SUMIF(H969:AL969,"PM",H974:AL974)</f>
        <v>0</v>
      </c>
      <c r="BQ969" s="261">
        <f>SUMIF(H969:AL969,"PD",H975:AL975)+SUMIF(H969:AL969,"PN",H975:AL975)+SUMIF(H969:AL969,"P/DS",H975:AL975)+SUMIF(H969:AL969,"PN/F",H975:AL975)+SUMIF(H969:AL969,"PN/L",H975:AL975)+SUMIF(H969:AL969,"TV",H975:AL975)+SUMIF(H969:AL969,"TVD",H975:AL975)+SUMIF(H969:AL969,"PDD",H975:AL975)+SUMIF(H969:AL969,"PH",H975:AL975)+SUMIF(H969:AL969,"PM",H975:AL975)</f>
        <v>0</v>
      </c>
      <c r="BR969" s="269">
        <f>SUM(H970:AL970)-BL969</f>
        <v>19</v>
      </c>
      <c r="BS969" s="269">
        <f>SUM(H971:AL971)-BM969</f>
        <v>9</v>
      </c>
      <c r="BT969" s="269">
        <f>SUM(H972:AL972)-BN969</f>
        <v>0</v>
      </c>
      <c r="BU969" s="269">
        <f>SUM(H973:AL973)-BO969</f>
        <v>6.5</v>
      </c>
      <c r="BV969" s="269">
        <f>SUM(H974:AL974)-BP969</f>
        <v>0</v>
      </c>
      <c r="BW969" s="269">
        <f>SUM(H975:AL975)-BQ969</f>
        <v>0</v>
      </c>
      <c r="BX969" s="255">
        <f>SUMIF(H969:AL969,"PD",H976:AL976)+SUMIF(H969:AL969,"PN",H976:AL976)+SUMIF(H969:AL969,"P/DS",H976:AL976)+SUMIF(H969:AL969,"PN/F",H976:AL976)+SUMIF(H969:AL969,"PN/L",H976:AL976)</f>
        <v>0</v>
      </c>
      <c r="BY969" s="255">
        <f>SUM(H976:AL976)-BX969</f>
        <v>0.2</v>
      </c>
      <c r="BZ969" s="255">
        <f t="shared" ref="BZ969" si="360">+SUM(BL969:BW976)</f>
        <v>34.5</v>
      </c>
      <c r="CA969" s="266">
        <f>(COUNTIFS(H969:AL969,"PD",H970:AL970,"&gt;=2"))*0.5-IF(CN969="VP",COUNTIFS($H$16:$AL$16,"SAT",H969:AL969,"PD",H970:AL970,"&gt;=2"))*0.5</f>
        <v>0</v>
      </c>
      <c r="CB969" s="266">
        <f>(COUNTIFS(H969:AL969,"PN",H971:AL971,"&gt;=0.5",H970:AL970,"&gt;=1.5"))*0.5+COUNTIFS(H969:AL969,"PDD",H971:AL971,"&gt;=0.5",H970:AL970,"&gt;=1.5")*0.5</f>
        <v>0</v>
      </c>
      <c r="CC969" s="273">
        <f>(COUNTIFS(H969:AL969,"TV",H971:AL971,"&gt;=10"))*0.5+(COUNTIFS(H969:AL969,"PMD",H971:AL971,"&gt;=2"))*0.5</f>
        <v>0</v>
      </c>
      <c r="CD969" s="266">
        <f>(COUNTIFS(H969:AL969,"TVD",H973:AL973,"&gt;=6.5",H971:AL971,"&gt;=3.5"))*0.5</f>
        <v>0</v>
      </c>
      <c r="CE969" s="266">
        <f>(COUNTIFS(H969:AL969,"PD",H974:AL974,"&gt;=10"))*0.5</f>
        <v>0</v>
      </c>
      <c r="CF969" s="266">
        <f>(COUNTIFS(H969:AL969,"PDD",H974:AL974,"&gt;=3.5",H975:AL975,"&gt;=6.5")+COUNTIFS(H969:AL969,"PH",H975:AL975,"&gt;=0.5",H974:AL974,"&gt;=1.5")+COUNTIFS(H969:AL969,"PM",H975:AL975,"&gt;=0.5",H974:AL974,"&gt;=1.5"))*0.5</f>
        <v>0</v>
      </c>
      <c r="CG969" s="266">
        <f>(COUNTIFS(H969:AL969,"DS",H970:AL970,"&gt;=2")+COUNTIFS(H969:AL969,"AL/DS",H970:AL970,"&gt;=2"))*0.5-IF(CN969="VP",COUNTIFS($H$16:$AL$16,"SAT",H969:AL969,"DS",H970:AL970,"&gt;=2"))*0.5</f>
        <v>0</v>
      </c>
      <c r="CH969" s="266">
        <f>(COUNTIFS(H969:AL969,"NS",H971:AL971,"&gt;=0.5",H970:AL970,"&gt;=1.5")+COUNTIFS(H969:AL969,"AL/NS",H971:AL971,"&gt;=0.5",H970:AL970,"&gt;=1.5")+COUNTIFS(H969:AL969,"NHD",H971:AL971,"&gt;=4.5",H974:AL974,"&gt;=2",H970:AL970,"&gt;=1.5"))*0.5</f>
        <v>5</v>
      </c>
      <c r="CI969" s="266">
        <f>(COUNTIF(H971:AL971,"&gt;=10")+COUNTIFS(H969:AL969,"MD",H971:AL971,"&gt;=2")-COUNTIFS(H969:AL969,"TV",H971:AL971,"&gt;=10"))*0.5</f>
        <v>0</v>
      </c>
      <c r="CJ969" s="266">
        <f>(COUNTIFS(H969:AL969,"D",H973:AL973,"&gt;=6.5",H971:AL971,"&gt;=3.5"))*0.5</f>
        <v>0.5</v>
      </c>
      <c r="CK969" s="266">
        <f>(COUNTIF(H974:AL974,"&gt;=10")-COUNTIFS(H969:AL969,"PD",H974:AL974,"&gt;=10"))*0.5</f>
        <v>0</v>
      </c>
      <c r="CL969" s="265">
        <f>(COUNTIFS(H969:AL969,"NHD",H974:AL974,"&gt;=3.5",H975:AL975,"&gt;=6.5")+COUNTIFS(H969:AL969,"BH",H974:AL974,"&gt;=1.5",H975:AL975,"&gt;=0.5")+COUNTIFS(H969:AL969,"BM",H974:AL974,"&gt;=1.5",H975:AL975,"&gt;=0.5")+COUNTIFS(H969:AL969,"D",H974:AL974,"&gt;=1.5",H975:AL975,"&gt;=0.5"))*0.5</f>
        <v>0</v>
      </c>
      <c r="CM969" s="272"/>
      <c r="CN969" s="264" t="s">
        <v>666</v>
      </c>
      <c r="CO969" s="125">
        <f t="shared" ref="CO969" si="361">+AM969+AN969+AO969+AP969+AQ969+AR969+AS969+AU969+BG969</f>
        <v>26</v>
      </c>
      <c r="CP969" s="225">
        <f>+SUM(I970:I975)-I976</f>
        <v>10.5</v>
      </c>
      <c r="CQ969" s="225">
        <f>+SUM(J970:J975)-J976</f>
        <v>2.5</v>
      </c>
      <c r="CR969" s="225">
        <f>+SUM(K970:K975)-K976</f>
        <v>2</v>
      </c>
      <c r="CS969" s="90"/>
      <c r="CT969" s="90"/>
      <c r="CU969" s="90"/>
      <c r="CV969" s="90"/>
      <c r="CW969" s="90"/>
      <c r="CX969" s="90"/>
      <c r="CY969" s="90"/>
      <c r="CZ969" s="90"/>
      <c r="DA969" s="90"/>
    </row>
    <row r="970" spans="1:105" s="70" customFormat="1" ht="15" customHeight="1">
      <c r="A970" s="228"/>
      <c r="B970" s="277"/>
      <c r="C970" s="280"/>
      <c r="D970" s="237"/>
      <c r="E970" s="237"/>
      <c r="F970" s="242" t="s">
        <v>82</v>
      </c>
      <c r="G970" s="71">
        <v>1.5</v>
      </c>
      <c r="H970" s="83"/>
      <c r="I970" s="83"/>
      <c r="J970" s="83">
        <v>2</v>
      </c>
      <c r="K970" s="83">
        <v>1.5</v>
      </c>
      <c r="L970" s="83">
        <v>2</v>
      </c>
      <c r="M970" s="83"/>
      <c r="N970" s="83">
        <v>2</v>
      </c>
      <c r="O970" s="83"/>
      <c r="P970" s="83">
        <v>2</v>
      </c>
      <c r="Q970" s="83">
        <v>2</v>
      </c>
      <c r="R970" s="83">
        <v>2</v>
      </c>
      <c r="S970" s="83">
        <v>2</v>
      </c>
      <c r="T970" s="83">
        <v>1.5</v>
      </c>
      <c r="U970" s="83">
        <v>2</v>
      </c>
      <c r="V970" s="83"/>
      <c r="W970" s="83"/>
      <c r="X970" s="83"/>
      <c r="Y970" s="83"/>
      <c r="Z970" s="83"/>
      <c r="AA970" s="83"/>
      <c r="AB970" s="83"/>
      <c r="AC970" s="79"/>
      <c r="AD970" s="79"/>
      <c r="AE970" s="79"/>
      <c r="AF970" s="79"/>
      <c r="AG970" s="79"/>
      <c r="AH970" s="79"/>
      <c r="AI970" s="79"/>
      <c r="AJ970" s="79"/>
      <c r="AK970" s="79"/>
      <c r="AL970" s="79"/>
      <c r="AM970" s="240"/>
      <c r="AN970" s="240"/>
      <c r="AO970" s="240"/>
      <c r="AP970" s="240"/>
      <c r="AQ970" s="240"/>
      <c r="AR970" s="240"/>
      <c r="AS970" s="240"/>
      <c r="AT970" s="256"/>
      <c r="AU970" s="256"/>
      <c r="AV970" s="259"/>
      <c r="AW970" s="259"/>
      <c r="AX970" s="256"/>
      <c r="AY970" s="256"/>
      <c r="AZ970" s="256"/>
      <c r="BA970" s="256"/>
      <c r="BB970" s="256"/>
      <c r="BC970" s="256"/>
      <c r="BD970" s="256"/>
      <c r="BE970" s="256"/>
      <c r="BF970" s="256"/>
      <c r="BG970" s="256"/>
      <c r="BH970" s="256"/>
      <c r="BI970" s="256"/>
      <c r="BJ970" s="256"/>
      <c r="BK970" s="256"/>
      <c r="BL970" s="262"/>
      <c r="BM970" s="262"/>
      <c r="BN970" s="262"/>
      <c r="BO970" s="262"/>
      <c r="BP970" s="262"/>
      <c r="BQ970" s="262"/>
      <c r="BR970" s="270"/>
      <c r="BS970" s="270"/>
      <c r="BT970" s="270"/>
      <c r="BU970" s="270"/>
      <c r="BV970" s="270"/>
      <c r="BW970" s="270"/>
      <c r="BX970" s="256"/>
      <c r="BY970" s="256"/>
      <c r="BZ970" s="256"/>
      <c r="CA970" s="267"/>
      <c r="CB970" s="267"/>
      <c r="CC970" s="274"/>
      <c r="CD970" s="267"/>
      <c r="CE970" s="267"/>
      <c r="CF970" s="267"/>
      <c r="CG970" s="267"/>
      <c r="CH970" s="267"/>
      <c r="CI970" s="267"/>
      <c r="CJ970" s="267"/>
      <c r="CK970" s="267"/>
      <c r="CL970" s="265"/>
      <c r="CM970" s="272"/>
      <c r="CN970" s="264"/>
      <c r="CO970" s="125"/>
      <c r="CP970" s="226"/>
      <c r="CQ970" s="226"/>
      <c r="CR970" s="226"/>
      <c r="CS970" s="90"/>
      <c r="CT970" s="90"/>
      <c r="CU970" s="90"/>
      <c r="CV970" s="90"/>
      <c r="CW970" s="90"/>
      <c r="CX970" s="90"/>
      <c r="CY970" s="90"/>
      <c r="CZ970" s="90"/>
      <c r="DA970" s="90"/>
    </row>
    <row r="971" spans="1:105" s="70" customFormat="1" ht="15" customHeight="1">
      <c r="A971" s="228"/>
      <c r="B971" s="277"/>
      <c r="C971" s="280"/>
      <c r="D971" s="237"/>
      <c r="E971" s="237"/>
      <c r="F971" s="243"/>
      <c r="G971" s="72">
        <v>2</v>
      </c>
      <c r="H971" s="84"/>
      <c r="I971" s="84">
        <v>4</v>
      </c>
      <c r="J971" s="84">
        <v>0.5</v>
      </c>
      <c r="K971" s="84">
        <v>0.5</v>
      </c>
      <c r="L971" s="84">
        <v>0.5</v>
      </c>
      <c r="M971" s="84"/>
      <c r="N971" s="84">
        <v>0.5</v>
      </c>
      <c r="O971" s="84"/>
      <c r="P971" s="84">
        <v>0.5</v>
      </c>
      <c r="Q971" s="84">
        <v>0.5</v>
      </c>
      <c r="R971" s="84">
        <v>0.5</v>
      </c>
      <c r="S971" s="84">
        <v>0.5</v>
      </c>
      <c r="T971" s="84">
        <v>0.5</v>
      </c>
      <c r="U971" s="84">
        <v>0.5</v>
      </c>
      <c r="V971" s="84"/>
      <c r="W971" s="84"/>
      <c r="X971" s="84"/>
      <c r="Y971" s="84"/>
      <c r="Z971" s="84"/>
      <c r="AA971" s="84"/>
      <c r="AB971" s="84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240"/>
      <c r="AN971" s="240"/>
      <c r="AO971" s="240"/>
      <c r="AP971" s="240"/>
      <c r="AQ971" s="240"/>
      <c r="AR971" s="240"/>
      <c r="AS971" s="240"/>
      <c r="AT971" s="256"/>
      <c r="AU971" s="256"/>
      <c r="AV971" s="259"/>
      <c r="AW971" s="259"/>
      <c r="AX971" s="256"/>
      <c r="AY971" s="256"/>
      <c r="AZ971" s="256"/>
      <c r="BA971" s="256"/>
      <c r="BB971" s="256"/>
      <c r="BC971" s="256"/>
      <c r="BD971" s="256"/>
      <c r="BE971" s="256"/>
      <c r="BF971" s="256"/>
      <c r="BG971" s="256"/>
      <c r="BH971" s="256"/>
      <c r="BI971" s="256"/>
      <c r="BJ971" s="256"/>
      <c r="BK971" s="256"/>
      <c r="BL971" s="262"/>
      <c r="BM971" s="262"/>
      <c r="BN971" s="262"/>
      <c r="BO971" s="262"/>
      <c r="BP971" s="262"/>
      <c r="BQ971" s="262"/>
      <c r="BR971" s="270"/>
      <c r="BS971" s="270"/>
      <c r="BT971" s="270"/>
      <c r="BU971" s="270"/>
      <c r="BV971" s="270"/>
      <c r="BW971" s="270"/>
      <c r="BX971" s="256"/>
      <c r="BY971" s="256"/>
      <c r="BZ971" s="256"/>
      <c r="CA971" s="267"/>
      <c r="CB971" s="267"/>
      <c r="CC971" s="274"/>
      <c r="CD971" s="267"/>
      <c r="CE971" s="267"/>
      <c r="CF971" s="267"/>
      <c r="CG971" s="267"/>
      <c r="CH971" s="267"/>
      <c r="CI971" s="267"/>
      <c r="CJ971" s="267"/>
      <c r="CK971" s="267"/>
      <c r="CL971" s="265"/>
      <c r="CM971" s="272"/>
      <c r="CN971" s="264"/>
      <c r="CO971" s="125"/>
      <c r="CP971" s="226"/>
      <c r="CQ971" s="226"/>
      <c r="CR971" s="226"/>
      <c r="CS971" s="90"/>
      <c r="CT971" s="90"/>
      <c r="CU971" s="90"/>
      <c r="CV971" s="90"/>
      <c r="CW971" s="90"/>
      <c r="CX971" s="90"/>
      <c r="CY971" s="90"/>
      <c r="CZ971" s="90"/>
      <c r="DA971" s="90"/>
    </row>
    <row r="972" spans="1:105" s="70" customFormat="1" ht="15" customHeight="1">
      <c r="A972" s="228"/>
      <c r="B972" s="277"/>
      <c r="C972" s="280"/>
      <c r="D972" s="237"/>
      <c r="E972" s="237"/>
      <c r="F972" s="243"/>
      <c r="G972" s="72">
        <v>2.1</v>
      </c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240"/>
      <c r="AN972" s="240"/>
      <c r="AO972" s="240"/>
      <c r="AP972" s="240"/>
      <c r="AQ972" s="240"/>
      <c r="AR972" s="240"/>
      <c r="AS972" s="240"/>
      <c r="AT972" s="256"/>
      <c r="AU972" s="256"/>
      <c r="AV972" s="259"/>
      <c r="AW972" s="259"/>
      <c r="AX972" s="256"/>
      <c r="AY972" s="256"/>
      <c r="AZ972" s="256"/>
      <c r="BA972" s="256"/>
      <c r="BB972" s="256"/>
      <c r="BC972" s="256"/>
      <c r="BD972" s="256"/>
      <c r="BE972" s="256"/>
      <c r="BF972" s="256"/>
      <c r="BG972" s="256"/>
      <c r="BH972" s="256"/>
      <c r="BI972" s="256"/>
      <c r="BJ972" s="256"/>
      <c r="BK972" s="256"/>
      <c r="BL972" s="262"/>
      <c r="BM972" s="262"/>
      <c r="BN972" s="262"/>
      <c r="BO972" s="262"/>
      <c r="BP972" s="262"/>
      <c r="BQ972" s="262"/>
      <c r="BR972" s="270"/>
      <c r="BS972" s="270"/>
      <c r="BT972" s="270"/>
      <c r="BU972" s="270"/>
      <c r="BV972" s="270"/>
      <c r="BW972" s="270"/>
      <c r="BX972" s="256"/>
      <c r="BY972" s="256"/>
      <c r="BZ972" s="256"/>
      <c r="CA972" s="267"/>
      <c r="CB972" s="267"/>
      <c r="CC972" s="274"/>
      <c r="CD972" s="267"/>
      <c r="CE972" s="267"/>
      <c r="CF972" s="267"/>
      <c r="CG972" s="267"/>
      <c r="CH972" s="267"/>
      <c r="CI972" s="267"/>
      <c r="CJ972" s="267"/>
      <c r="CK972" s="267"/>
      <c r="CL972" s="265"/>
      <c r="CM972" s="272"/>
      <c r="CN972" s="264"/>
      <c r="CO972" s="125"/>
      <c r="CP972" s="226"/>
      <c r="CQ972" s="226"/>
      <c r="CR972" s="226"/>
      <c r="CS972" s="90"/>
      <c r="CT972" s="90"/>
      <c r="CU972" s="90"/>
      <c r="CV972" s="90"/>
      <c r="CW972" s="90"/>
      <c r="CX972" s="90"/>
      <c r="CY972" s="90"/>
      <c r="CZ972" s="90"/>
      <c r="DA972" s="90"/>
    </row>
    <row r="973" spans="1:105" s="70" customFormat="1" ht="15" customHeight="1">
      <c r="A973" s="228"/>
      <c r="B973" s="277"/>
      <c r="C973" s="280"/>
      <c r="D973" s="237"/>
      <c r="E973" s="237"/>
      <c r="F973" s="243"/>
      <c r="G973" s="72">
        <v>2.7</v>
      </c>
      <c r="H973" s="84"/>
      <c r="I973" s="84">
        <v>6.5</v>
      </c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240"/>
      <c r="AN973" s="240"/>
      <c r="AO973" s="240"/>
      <c r="AP973" s="240"/>
      <c r="AQ973" s="240"/>
      <c r="AR973" s="240"/>
      <c r="AS973" s="240"/>
      <c r="AT973" s="256"/>
      <c r="AU973" s="256"/>
      <c r="AV973" s="259"/>
      <c r="AW973" s="259"/>
      <c r="AX973" s="256"/>
      <c r="AY973" s="256"/>
      <c r="AZ973" s="256"/>
      <c r="BA973" s="256"/>
      <c r="BB973" s="256"/>
      <c r="BC973" s="256"/>
      <c r="BD973" s="256"/>
      <c r="BE973" s="256"/>
      <c r="BF973" s="256"/>
      <c r="BG973" s="256"/>
      <c r="BH973" s="256"/>
      <c r="BI973" s="256"/>
      <c r="BJ973" s="256"/>
      <c r="BK973" s="256"/>
      <c r="BL973" s="262"/>
      <c r="BM973" s="262"/>
      <c r="BN973" s="262"/>
      <c r="BO973" s="262"/>
      <c r="BP973" s="262"/>
      <c r="BQ973" s="262"/>
      <c r="BR973" s="270"/>
      <c r="BS973" s="270"/>
      <c r="BT973" s="270"/>
      <c r="BU973" s="270"/>
      <c r="BV973" s="270"/>
      <c r="BW973" s="270"/>
      <c r="BX973" s="256"/>
      <c r="BY973" s="256"/>
      <c r="BZ973" s="256"/>
      <c r="CA973" s="267"/>
      <c r="CB973" s="267"/>
      <c r="CC973" s="274"/>
      <c r="CD973" s="267"/>
      <c r="CE973" s="267"/>
      <c r="CF973" s="267"/>
      <c r="CG973" s="267"/>
      <c r="CH973" s="267"/>
      <c r="CI973" s="267"/>
      <c r="CJ973" s="267"/>
      <c r="CK973" s="267"/>
      <c r="CL973" s="265"/>
      <c r="CM973" s="272"/>
      <c r="CN973" s="264"/>
      <c r="CO973" s="125"/>
      <c r="CP973" s="226"/>
      <c r="CQ973" s="226"/>
      <c r="CR973" s="226"/>
      <c r="CS973" s="90"/>
      <c r="CT973" s="90"/>
      <c r="CU973" s="90"/>
      <c r="CV973" s="90"/>
      <c r="CW973" s="90"/>
      <c r="CX973" s="90"/>
      <c r="CY973" s="90"/>
      <c r="CZ973" s="90"/>
      <c r="DA973" s="90"/>
    </row>
    <row r="974" spans="1:105" s="70" customFormat="1" ht="15" customHeight="1">
      <c r="A974" s="228"/>
      <c r="B974" s="277"/>
      <c r="C974" s="280"/>
      <c r="D974" s="237"/>
      <c r="E974" s="237"/>
      <c r="F974" s="243"/>
      <c r="G974" s="72">
        <v>3</v>
      </c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240"/>
      <c r="AN974" s="240"/>
      <c r="AO974" s="240"/>
      <c r="AP974" s="240"/>
      <c r="AQ974" s="240"/>
      <c r="AR974" s="240"/>
      <c r="AS974" s="240"/>
      <c r="AT974" s="256"/>
      <c r="AU974" s="256"/>
      <c r="AV974" s="259"/>
      <c r="AW974" s="259"/>
      <c r="AX974" s="256"/>
      <c r="AY974" s="256"/>
      <c r="AZ974" s="256"/>
      <c r="BA974" s="256"/>
      <c r="BB974" s="256"/>
      <c r="BC974" s="256"/>
      <c r="BD974" s="256"/>
      <c r="BE974" s="256"/>
      <c r="BF974" s="256"/>
      <c r="BG974" s="256"/>
      <c r="BH974" s="256"/>
      <c r="BI974" s="256"/>
      <c r="BJ974" s="256"/>
      <c r="BK974" s="256"/>
      <c r="BL974" s="262"/>
      <c r="BM974" s="262"/>
      <c r="BN974" s="262"/>
      <c r="BO974" s="262"/>
      <c r="BP974" s="262"/>
      <c r="BQ974" s="262"/>
      <c r="BR974" s="270"/>
      <c r="BS974" s="270"/>
      <c r="BT974" s="270"/>
      <c r="BU974" s="270"/>
      <c r="BV974" s="270"/>
      <c r="BW974" s="270"/>
      <c r="BX974" s="256"/>
      <c r="BY974" s="256"/>
      <c r="BZ974" s="256"/>
      <c r="CA974" s="267"/>
      <c r="CB974" s="267"/>
      <c r="CC974" s="274"/>
      <c r="CD974" s="267"/>
      <c r="CE974" s="267"/>
      <c r="CF974" s="267"/>
      <c r="CG974" s="267"/>
      <c r="CH974" s="267"/>
      <c r="CI974" s="267"/>
      <c r="CJ974" s="267"/>
      <c r="CK974" s="267"/>
      <c r="CL974" s="265"/>
      <c r="CM974" s="272"/>
      <c r="CN974" s="264"/>
      <c r="CO974" s="125"/>
      <c r="CP974" s="226"/>
      <c r="CQ974" s="226"/>
      <c r="CR974" s="226"/>
      <c r="CS974" s="90"/>
      <c r="CT974" s="90"/>
      <c r="CU974" s="90"/>
      <c r="CV974" s="90"/>
      <c r="CW974" s="90"/>
      <c r="CX974" s="90"/>
      <c r="CY974" s="90"/>
      <c r="CZ974" s="90"/>
      <c r="DA974" s="90"/>
    </row>
    <row r="975" spans="1:105" s="70" customFormat="1" ht="15" customHeight="1">
      <c r="A975" s="228"/>
      <c r="B975" s="277"/>
      <c r="C975" s="280"/>
      <c r="D975" s="237"/>
      <c r="E975" s="237"/>
      <c r="F975" s="244"/>
      <c r="G975" s="73">
        <v>3.9</v>
      </c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1"/>
      <c r="AD975" s="81"/>
      <c r="AE975" s="81"/>
      <c r="AF975" s="81"/>
      <c r="AG975" s="81"/>
      <c r="AH975" s="81"/>
      <c r="AI975" s="81"/>
      <c r="AJ975" s="81"/>
      <c r="AK975" s="81"/>
      <c r="AL975" s="81"/>
      <c r="AM975" s="240"/>
      <c r="AN975" s="240"/>
      <c r="AO975" s="240"/>
      <c r="AP975" s="240"/>
      <c r="AQ975" s="240"/>
      <c r="AR975" s="240"/>
      <c r="AS975" s="240"/>
      <c r="AT975" s="256"/>
      <c r="AU975" s="256"/>
      <c r="AV975" s="259"/>
      <c r="AW975" s="259"/>
      <c r="AX975" s="256"/>
      <c r="AY975" s="256"/>
      <c r="AZ975" s="256"/>
      <c r="BA975" s="256"/>
      <c r="BB975" s="256"/>
      <c r="BC975" s="256"/>
      <c r="BD975" s="256"/>
      <c r="BE975" s="256"/>
      <c r="BF975" s="256"/>
      <c r="BG975" s="256"/>
      <c r="BH975" s="256"/>
      <c r="BI975" s="256"/>
      <c r="BJ975" s="256"/>
      <c r="BK975" s="256"/>
      <c r="BL975" s="262"/>
      <c r="BM975" s="262"/>
      <c r="BN975" s="262"/>
      <c r="BO975" s="262"/>
      <c r="BP975" s="262"/>
      <c r="BQ975" s="262"/>
      <c r="BR975" s="270"/>
      <c r="BS975" s="270"/>
      <c r="BT975" s="270"/>
      <c r="BU975" s="270"/>
      <c r="BV975" s="270"/>
      <c r="BW975" s="270"/>
      <c r="BX975" s="256"/>
      <c r="BY975" s="256"/>
      <c r="BZ975" s="256"/>
      <c r="CA975" s="267"/>
      <c r="CB975" s="267"/>
      <c r="CC975" s="274"/>
      <c r="CD975" s="267"/>
      <c r="CE975" s="267"/>
      <c r="CF975" s="267"/>
      <c r="CG975" s="267"/>
      <c r="CH975" s="267"/>
      <c r="CI975" s="267"/>
      <c r="CJ975" s="267"/>
      <c r="CK975" s="267"/>
      <c r="CL975" s="265"/>
      <c r="CM975" s="272"/>
      <c r="CN975" s="264"/>
      <c r="CO975" s="125"/>
      <c r="CP975" s="226"/>
      <c r="CQ975" s="226"/>
      <c r="CR975" s="226"/>
      <c r="CS975" s="90"/>
      <c r="CT975" s="90"/>
      <c r="CU975" s="90"/>
      <c r="CV975" s="90"/>
      <c r="CW975" s="90"/>
      <c r="CX975" s="90"/>
      <c r="CY975" s="90"/>
      <c r="CZ975" s="90"/>
      <c r="DA975" s="90"/>
    </row>
    <row r="976" spans="1:105" s="70" customFormat="1" ht="15" customHeight="1" thickBot="1">
      <c r="A976" s="229"/>
      <c r="B976" s="278"/>
      <c r="C976" s="281"/>
      <c r="D976" s="238"/>
      <c r="E976" s="238"/>
      <c r="F976" s="245" t="s">
        <v>83</v>
      </c>
      <c r="G976" s="246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>
        <v>0.2</v>
      </c>
      <c r="AM976" s="241"/>
      <c r="AN976" s="241"/>
      <c r="AO976" s="241"/>
      <c r="AP976" s="241"/>
      <c r="AQ976" s="241"/>
      <c r="AR976" s="241"/>
      <c r="AS976" s="241"/>
      <c r="AT976" s="257"/>
      <c r="AU976" s="257"/>
      <c r="AV976" s="260"/>
      <c r="AW976" s="260"/>
      <c r="AX976" s="257"/>
      <c r="AY976" s="257"/>
      <c r="AZ976" s="257"/>
      <c r="BA976" s="257"/>
      <c r="BB976" s="257"/>
      <c r="BC976" s="257"/>
      <c r="BD976" s="257"/>
      <c r="BE976" s="257"/>
      <c r="BF976" s="257"/>
      <c r="BG976" s="257"/>
      <c r="BH976" s="257"/>
      <c r="BI976" s="257"/>
      <c r="BJ976" s="257"/>
      <c r="BK976" s="257"/>
      <c r="BL976" s="263"/>
      <c r="BM976" s="263"/>
      <c r="BN976" s="263"/>
      <c r="BO976" s="263"/>
      <c r="BP976" s="263"/>
      <c r="BQ976" s="263"/>
      <c r="BR976" s="271"/>
      <c r="BS976" s="271"/>
      <c r="BT976" s="271"/>
      <c r="BU976" s="271"/>
      <c r="BV976" s="271"/>
      <c r="BW976" s="271"/>
      <c r="BX976" s="257"/>
      <c r="BY976" s="257"/>
      <c r="BZ976" s="257"/>
      <c r="CA976" s="268"/>
      <c r="CB976" s="268"/>
      <c r="CC976" s="275"/>
      <c r="CD976" s="268"/>
      <c r="CE976" s="268"/>
      <c r="CF976" s="268"/>
      <c r="CG976" s="268"/>
      <c r="CH976" s="268"/>
      <c r="CI976" s="268"/>
      <c r="CJ976" s="268"/>
      <c r="CK976" s="268"/>
      <c r="CL976" s="265"/>
      <c r="CM976" s="272"/>
      <c r="CN976" s="264"/>
      <c r="CO976" s="125"/>
      <c r="CP976" s="226"/>
      <c r="CQ976" s="226"/>
      <c r="CR976" s="226"/>
      <c r="CS976" s="90"/>
      <c r="CT976" s="90"/>
      <c r="CU976" s="90"/>
      <c r="CV976" s="90"/>
      <c r="CW976" s="90"/>
      <c r="CX976" s="90"/>
      <c r="CY976" s="90"/>
      <c r="CZ976" s="90"/>
      <c r="DA976" s="90"/>
    </row>
    <row r="977" spans="1:105" s="70" customFormat="1" ht="15" customHeight="1">
      <c r="A977" s="227">
        <f t="shared" ref="A977" si="362">A969+1</f>
        <v>121</v>
      </c>
      <c r="B977" s="276" t="s">
        <v>1002</v>
      </c>
      <c r="C977" s="279" t="s">
        <v>1003</v>
      </c>
      <c r="D977" s="236">
        <v>44565</v>
      </c>
      <c r="E977" s="236" t="s">
        <v>1201</v>
      </c>
      <c r="F977" s="253" t="s">
        <v>80</v>
      </c>
      <c r="G977" s="254"/>
      <c r="H977" s="82" t="s">
        <v>69</v>
      </c>
      <c r="I977" s="82" t="s">
        <v>973</v>
      </c>
      <c r="J977" s="82" t="s">
        <v>61</v>
      </c>
      <c r="K977" s="82" t="s">
        <v>61</v>
      </c>
      <c r="L977" s="82" t="s">
        <v>61</v>
      </c>
      <c r="M977" s="82" t="s">
        <v>61</v>
      </c>
      <c r="N977" s="82" t="s">
        <v>61</v>
      </c>
      <c r="O977" s="82"/>
      <c r="P977" s="82" t="s">
        <v>61</v>
      </c>
      <c r="Q977" s="82" t="s">
        <v>61</v>
      </c>
      <c r="R977" s="82" t="s">
        <v>61</v>
      </c>
      <c r="S977" s="82" t="s">
        <v>61</v>
      </c>
      <c r="T977" s="82" t="s">
        <v>61</v>
      </c>
      <c r="U977" s="82" t="s">
        <v>61</v>
      </c>
      <c r="V977" s="82"/>
      <c r="W977" s="82" t="s">
        <v>60</v>
      </c>
      <c r="X977" s="82" t="s">
        <v>60</v>
      </c>
      <c r="Y977" s="82" t="s">
        <v>60</v>
      </c>
      <c r="Z977" s="82" t="s">
        <v>60</v>
      </c>
      <c r="AA977" s="82" t="s">
        <v>60</v>
      </c>
      <c r="AB977" s="82" t="s">
        <v>60</v>
      </c>
      <c r="AC977" s="82"/>
      <c r="AD977" s="82" t="s">
        <v>60</v>
      </c>
      <c r="AE977" s="82" t="s">
        <v>60</v>
      </c>
      <c r="AF977" s="82" t="s">
        <v>60</v>
      </c>
      <c r="AG977" s="82" t="s">
        <v>60</v>
      </c>
      <c r="AH977" s="82" t="s">
        <v>60</v>
      </c>
      <c r="AI977" s="82" t="s">
        <v>1471</v>
      </c>
      <c r="AJ977" s="82"/>
      <c r="AK977" s="82" t="s">
        <v>61</v>
      </c>
      <c r="AL977" s="82" t="s">
        <v>61</v>
      </c>
      <c r="AM977" s="239">
        <f>COUNTIF(H977:AL977,"PH")+COUNTIF(H977:AL977,"PH/L")+COUNTIF(H977:AL977,"PM")</f>
        <v>0</v>
      </c>
      <c r="AN977" s="239">
        <f>COUNTIF(H977:AL977,"PD")+COUNTIF(H977:AL977,"PDD")+COUNTIF(H977:AL977,"P/DS")/2+COUNTIF(H977:AL977,"PMD")</f>
        <v>0</v>
      </c>
      <c r="AO977" s="239">
        <f>COUNTIF(H977:AL977,"PN")+COUNTIF(H977:AL977,"P/NS")/2+COUNTIF(H977:AL977,"PH")+COUNTIF(H977:AL977,"PH/F")/2+COUNTIF(H977:AL977,"PH/L")/2+COUNTIF(H977:AL977,"PM")</f>
        <v>0</v>
      </c>
      <c r="AP977" s="239">
        <f>COUNTIF(H977:AL977,"BH")+COUNTIF(H977:AL977,"AL/BL")+COUNTIF(H977:AL977,"UL/BL")+COUNTIF(H977:AL977,"BM")</f>
        <v>0</v>
      </c>
      <c r="AQ977" s="239">
        <f>COUNTIF(H977:AL977,"DS")+COUNTIF(H977:AL977,"AL/DS")/2+COUNTIF(H977:AL977,"UL/DS")/2+COUNTIF(H977:AL977,"CT")+COUNTIF(H977:AL977,"MD")</f>
        <v>11.5</v>
      </c>
      <c r="AR977" s="239">
        <f>COUNTIF(H977:AL977,"NS")+COUNTIF(H977:AL977,"AL/NS")/2+COUNTIF(H977:AL977,"UL/NS")/2+COUNTIF(H977:AL977,"BH")+COUNTIF(H977:AL977,"AL/BF")/2+COUNTIF(H977:AL977,"AL/BL")/2+COUNTIF(H977:AL977,"UL/BL")/2+COUNTIF(H977:AL977,"UL/BF")/2+COUNTIF(H977:AL977,"BM")</f>
        <v>13</v>
      </c>
      <c r="AS977" s="239">
        <f>COUNTIF(H977:AL977,"AL")+COUNTIF(H977:AL977,"AL/DS")/2+COUNTIF(H977:AL977,"AL/NS")/2+COUNTIF(H977:AL977,"NH")+COUNTIF(H977:AL977,"SL")+COUNTIF(H977:AL977,"NHD")+COUNTIF(H977:AL977,"B")+COUNTIF(H977:AL977,"HL")+COUNTIF(H977:AL977,"AL/BF")/2+COUNTIF(H977:AL977,"AL/BL")/2</f>
        <v>1</v>
      </c>
      <c r="AT977" s="255">
        <f>COUNTIF(H977:AL977,"PD")+COUNTIF(H977:AL977,"PN")+COUNTIF(H977:AL977,"P/DS")/2+COUNTIF(H977:AL977,"P/NS")/2+COUNTIF(H977:AL977,"DS")+COUNTIF(H977:AL977,"NS")+COUNTIF(H977:AL977,"AL")+COUNTIF(H977:AL977,"AL/DS")+COUNTIF(H977:AL977,"AL/NS")+COUNTIF(H977:AL977,"NH")+COUNTIF(H977:AL977,"SL")+COUNTIF(H977:AL977,"UL/DS")/2+COUNTIF(H977:AL977,"UL/NS")/2+COUNTIF(H977:AL977,"CT")+COUNTIF(H977:AL977,"NHD")+COUNTIF(H977:AL977,"PDD")+COUNTIF(H977:AL977,"B")+COUNTIF(H977:AL977,"HL")+COUNTIF(H977:AL977,"PH")+COUNTIF(H977:AL977,"BH")+COUNTIF(H977:AL977,"AL/BF")+COUNTIF(H977:AL977,"AL/BL")+COUNTIF(H977:AL977,"UL/BF")/2+COUNTIF(H977:AL977,"UL/BL")/2+COUNTIF(H977:AL977,"PH/F")/2+COUNTIF(H977:AL977,"PH/L")/2+COUNTIF(H977:AL977,"MD")+COUNTIF(H977:AL977,"PMD")+COUNTIF(H977:AL977,"PM")+COUNTIF(H977:AL977,"BM")</f>
        <v>25.5</v>
      </c>
      <c r="AU977" s="255">
        <f>COUNTIF(H977:AL977,"P/DS")/2+COUNTIF(H977:AL977,"P/NS")/2+COUNTIF(H977:AL977,"IL")+COUNTIF(H977:AL977,"NL")+COUNTIF(H977:AL977,"UL")+COUNTIF(H977:AL977,"UL/DS")/2+COUNTIF(H977:AL977,"UL/NS")/2+COUNTIF(H977:AL977,"KT")+COUNTIF(H977:AL977,"UL/BF")/2+COUNTIF(H977:AL977,"UL/BL")/2+COUNTIF(H977:AL977,"PH/F")/2+COUNTIF(H977:AL977,"PH/L")/2+COUNTIF(H977:AL977,"NB")</f>
        <v>0.5</v>
      </c>
      <c r="AV977" s="258">
        <f>COUNTIF(H977:AL977,"PN")+COUNTIF(H977:AL977,"TVD")+COUNTIF(H977:AL977,"PH")+COUNTIF(H977:AL977,"PM")+COUNTIF(H977:AL977,"PDD")-COUNTIFS(H977:AL977,"PN",H984:AL984,"&gt;=3")-COUNTIFS(H977:AL977,"PM",H984:AL984,"&gt;=3")</f>
        <v>0</v>
      </c>
      <c r="AW977" s="258">
        <f>COUNTIF(H977:AL977,"NS")+COUNTIF(H977:AL977,"D")+COUNTIF(H977:AL977,"BH")+COUNTIF(H977:AL977,"NHD")+COUNTIF(H977:AL977,"BM")-COUNTIFS(H977:AL977,"NS",H984:AL984,"&gt;=3")-COUNTIFS(H977:AL977,"BH",H984:AL984,"&gt;=3")-COUNTIFS(H977:AL977,"BM",H984:AL984,"&gt;=3")</f>
        <v>14</v>
      </c>
      <c r="AX977" s="255">
        <f>COUNTIF(H977:AL977,"AL")+COUNTIF(H977:AL977,"AL/DS")/2+COUNTIF(H977:AL977,"AL/NS")/2+COUNTIF(H977:AL977,"AL/BF")+COUNTIF(H977:AL977,"AL/BL")/2</f>
        <v>0</v>
      </c>
      <c r="AY977" s="255">
        <f>COUNTIF(H977:AL977,"SL")</f>
        <v>0</v>
      </c>
      <c r="AZ977" s="255">
        <f>COUNTIF(H977:AL977,"NH")</f>
        <v>1</v>
      </c>
      <c r="BA977" s="255">
        <f>COUNTIF(H977:AL977,"HL")</f>
        <v>0</v>
      </c>
      <c r="BB977" s="255">
        <f>COUNTIF(G977:AL977,"P/DS")/2+COUNTIF(G977:AL977,"P/NS")/2+COUNTIF(G977:AL977,"UL")+COUNTIF(G977:AL977,"UL/DS")/2+COUNTIF(G977:AL977,"UL/NS")/2+COUNTIF(G977:AL977,"UL/BL")/2+COUNTIF(G977:AL977,"UL/BF")/2+COUNTIF(G977:AL977,"PH/F")/2+COUNTIF(G977:AL977,"PH/L")/2</f>
        <v>0.5</v>
      </c>
      <c r="BC977" s="255">
        <f>COUNTIF(H977:AL977,"NB")</f>
        <v>0</v>
      </c>
      <c r="BD977" s="255">
        <f>COUNTIF(H977:AL977,"NL")</f>
        <v>0</v>
      </c>
      <c r="BE977" s="255">
        <f>COUNTIF(H977:AL977,"IL")</f>
        <v>0</v>
      </c>
      <c r="BF977" s="255">
        <f>COUNTIF(H977:AL977,"KT")</f>
        <v>0</v>
      </c>
      <c r="BG977" s="255">
        <f>COUNTIF(H977:AL977,"L70")</f>
        <v>0</v>
      </c>
      <c r="BH977" s="255">
        <f>COUNTIF(H977:AL977,"MD")</f>
        <v>0</v>
      </c>
      <c r="BI977" s="255">
        <f>COUNTIF(H977:AL977,"PMD")</f>
        <v>0</v>
      </c>
      <c r="BJ977" s="255">
        <f>COUNTIF(H977:AL977,"PM")</f>
        <v>0</v>
      </c>
      <c r="BK977" s="255">
        <f>COUNTIF(H977:AL977,"BM")</f>
        <v>0</v>
      </c>
      <c r="BL977" s="261">
        <f>SUMIF(H977:AL977,"PD",H978:AL978)+SUMIF(H977:AL977,"PN",H978:AL978)+SUMIF(H977:AL977,"P/DS",H978:AL978)+SUMIF(H977:AL977,"PN/F",H978:AL978)+SUMIF(H977:AL977,"PN/L",H978:AL978)+SUMIF(H977:AL977,"TV",H978:AL978)+SUMIF(H977:AL977,"TVD",H978:AL978)+SUMIF(H977:AL977,"PDD",H978:AL978)</f>
        <v>0</v>
      </c>
      <c r="BM977" s="261">
        <f>SUMIF(H977:AL977,"PD",H979:AL979)+SUMIF(H977:AL977,"PN",H979:AL979)+SUMIF(H977:AL977,"P/DS",H979:AL979)+SUMIF(H977:AL977,"PN/F",H979:AL979)+SUMIF(H977:AL977,"PN/L",H979:AL979)+SUMIF(H977:AL977,"TV",H979:AL979)+SUMIF(H977:AL977,"TVD",H979:AL979)+SUMIF(H977:AL977,"PDD",H979:AL979)+SUMIF(H977:AL977,"PMD",H979:AL979)</f>
        <v>0</v>
      </c>
      <c r="BN977" s="261">
        <f>SUMIF(H977:AL977,"PD",H980:AL980)+SUMIF(H977:AL977,"PN",H980:AL980)+SUMIF(H977:AL977,"P/DS",H980:AL980)+SUMIF(H977:AL977,"PN/F",H980:AL980)+SUMIF(H977:AL977,"PN/L",H980:AL980)+SUMIF(H977:AL977,"TV",H980:AL980)+SUMIF(H977:AL977,"TVD",H980:AL980)</f>
        <v>0</v>
      </c>
      <c r="BO977" s="261">
        <f>SUMIF(H977:AL977,"PD",H981:AL981)+SUMIF(H977:AL977,"PN",H981:AL981)+SUMIF(H977:AL977,"P/DS",H981:AL981)+SUMIF(H977:AL977,"PN/F",H981:AL981)+SUMIF(H977:AL977,"PN/L",H981:AL981)+SUMIF(H977:AL977,"TV",H981:AL981)+SUMIF(H977:AL977,"TVD",H981:AL981)</f>
        <v>0</v>
      </c>
      <c r="BP977" s="261">
        <f>SUMIF(H977:AL977,"PD",H982:AL982)+SUMIF(H977:AL977,"PN",H982:AL982)+SUMIF(H977:AL977,"P/DS",H982:AL982)+SUMIF(H977:AL977,"PN/F",H982:AL982)+SUMIF(H977:AL977,"PN/L",H982:AL982)+SUMIF(H977:AL977,"TV",H982:AL982)+SUMIF(H977:AL977,"TVD",H982:AL982)+SUMIF(H977:AL977,"PDD",H982:AL982)+SUMIF(H977:AL977,"PH",H982:AL982)+SUMIF(H977:AL977,"PM",H982:AL982)</f>
        <v>0</v>
      </c>
      <c r="BQ977" s="261">
        <f>SUMIF(H977:AL977,"PD",H983:AL983)+SUMIF(H977:AL977,"PN",H983:AL983)+SUMIF(H977:AL977,"P/DS",H983:AL983)+SUMIF(H977:AL977,"PN/F",H983:AL983)+SUMIF(H977:AL977,"PN/L",H983:AL983)+SUMIF(H977:AL977,"TV",H983:AL983)+SUMIF(H977:AL977,"TVD",H983:AL983)+SUMIF(H977:AL977,"PDD",H983:AL983)+SUMIF(H977:AL977,"PH",H983:AL983)+SUMIF(H977:AL977,"PM",H983:AL983)</f>
        <v>0</v>
      </c>
      <c r="BR977" s="269">
        <f>SUM(H978:AL978)-BL977</f>
        <v>22</v>
      </c>
      <c r="BS977" s="269">
        <f>SUM(H979:AL979)-BM977</f>
        <v>9.5</v>
      </c>
      <c r="BT977" s="269">
        <f>SUM(H980:AL980)-BN977</f>
        <v>0</v>
      </c>
      <c r="BU977" s="269">
        <f>SUM(H981:AL981)-BO977</f>
        <v>6.5</v>
      </c>
      <c r="BV977" s="269">
        <f>SUM(H982:AL982)-BP977</f>
        <v>0</v>
      </c>
      <c r="BW977" s="269">
        <f>SUM(H983:AL983)-BQ977</f>
        <v>0</v>
      </c>
      <c r="BX977" s="255">
        <f>SUMIF(H977:AL977,"PD",H984:AL984)+SUMIF(H977:AL977,"PN",H984:AL984)+SUMIF(H977:AL977,"P/DS",H984:AL984)+SUMIF(H977:AL977,"PN/F",H984:AL984)+SUMIF(H977:AL977,"PN/L",H984:AL984)</f>
        <v>0</v>
      </c>
      <c r="BY977" s="255">
        <f>SUM(H984:AL984)-BX977</f>
        <v>0</v>
      </c>
      <c r="BZ977" s="255">
        <f t="shared" ref="BZ977" si="363">+SUM(BL977:BW984)</f>
        <v>38</v>
      </c>
      <c r="CA977" s="266">
        <f>(COUNTIFS(H977:AL977,"PD",H978:AL978,"&gt;=2"))*0.5-IF(CN977="VP",COUNTIFS($H$16:$AL$16,"SAT",H977:AL977,"PD",H978:AL978,"&gt;=2"))*0.5</f>
        <v>0</v>
      </c>
      <c r="CB977" s="266">
        <f>(COUNTIFS(H977:AL977,"PN",H979:AL979,"&gt;=0.5",H978:AL978,"&gt;=1.5"))*0.5+COUNTIFS(H977:AL977,"PDD",H979:AL979,"&gt;=0.5",H978:AL978,"&gt;=1.5")*0.5</f>
        <v>0</v>
      </c>
      <c r="CC977" s="273">
        <f>(COUNTIFS(H977:AL977,"TV",H979:AL979,"&gt;=10"))*0.5+(COUNTIFS(H977:AL977,"PMD",H979:AL979,"&gt;=2"))*0.5</f>
        <v>0</v>
      </c>
      <c r="CD977" s="266">
        <f>(COUNTIFS(H977:AL977,"TVD",H981:AL981,"&gt;=6.5",H979:AL979,"&gt;=3.5"))*0.5</f>
        <v>0</v>
      </c>
      <c r="CE977" s="266">
        <f>(COUNTIFS(H977:AL977,"PD",H982:AL982,"&gt;=10"))*0.5</f>
        <v>0</v>
      </c>
      <c r="CF977" s="266">
        <f>(COUNTIFS(H977:AL977,"PDD",H982:AL982,"&gt;=3.5",H983:AL983,"&gt;=6.5")+COUNTIFS(H977:AL977,"PH",H983:AL983,"&gt;=0.5",H982:AL982,"&gt;=1.5")+COUNTIFS(H977:AL977,"PM",H983:AL983,"&gt;=0.5",H982:AL982,"&gt;=1.5"))*0.5</f>
        <v>0</v>
      </c>
      <c r="CG977" s="266">
        <f>(COUNTIFS(H977:AL977,"DS",H978:AL978,"&gt;=2")+COUNTIFS(H977:AL977,"AL/DS",H978:AL978,"&gt;=2"))*0.5-IF(CN977="VP",COUNTIFS($H$16:$AL$16,"SAT",H977:AL977,"DS",H978:AL978,"&gt;=2"))*0.5</f>
        <v>0</v>
      </c>
      <c r="CH977" s="266">
        <f>(COUNTIFS(H977:AL977,"NS",H979:AL979,"&gt;=0.5",H978:AL978,"&gt;=1.5")+COUNTIFS(H977:AL977,"AL/NS",H979:AL979,"&gt;=0.5",H978:AL978,"&gt;=1.5")+COUNTIFS(H977:AL977,"NHD",H979:AL979,"&gt;=4.5",H982:AL982,"&gt;=2",H978:AL978,"&gt;=1.5"))*0.5</f>
        <v>5.5</v>
      </c>
      <c r="CI977" s="266">
        <f>(COUNTIF(H979:AL979,"&gt;=10")+COUNTIFS(H977:AL977,"MD",H979:AL979,"&gt;=2")-COUNTIFS(H977:AL977,"TV",H979:AL979,"&gt;=10"))*0.5</f>
        <v>0</v>
      </c>
      <c r="CJ977" s="266">
        <f>(COUNTIFS(H977:AL977,"D",H981:AL981,"&gt;=6.5",H979:AL979,"&gt;=3.5"))*0.5</f>
        <v>0.5</v>
      </c>
      <c r="CK977" s="266">
        <f>(COUNTIF(H982:AL982,"&gt;=10")-COUNTIFS(H977:AL977,"PD",H982:AL982,"&gt;=10"))*0.5</f>
        <v>0</v>
      </c>
      <c r="CL977" s="265">
        <f>(COUNTIFS(H977:AL977,"NHD",H982:AL982,"&gt;=3.5",H983:AL983,"&gt;=6.5")+COUNTIFS(H977:AL977,"BH",H982:AL982,"&gt;=1.5",H983:AL983,"&gt;=0.5")+COUNTIFS(H977:AL977,"BM",H982:AL982,"&gt;=1.5",H983:AL983,"&gt;=0.5")+COUNTIFS(H977:AL977,"D",H982:AL982,"&gt;=1.5",H983:AL983,"&gt;=0.5"))*0.5</f>
        <v>0</v>
      </c>
      <c r="CM977" s="272"/>
      <c r="CN977" s="264" t="s">
        <v>723</v>
      </c>
      <c r="CO977" s="125">
        <f t="shared" ref="CO977" si="364">+AM977+AN977+AO977+AP977+AQ977+AR977+AS977+AU977+BG977</f>
        <v>26</v>
      </c>
      <c r="CP977" s="225">
        <f>+SUM(I978:I983)-I984</f>
        <v>10.5</v>
      </c>
      <c r="CQ977" s="225">
        <f>+SUM(J978:J983)-J984</f>
        <v>2.5</v>
      </c>
      <c r="CR977" s="225">
        <f>+SUM(K978:K983)-K984</f>
        <v>2.5</v>
      </c>
      <c r="CS977" s="90"/>
      <c r="CT977" s="90"/>
      <c r="CU977" s="90"/>
      <c r="CV977" s="90"/>
      <c r="CW977" s="90"/>
      <c r="CX977" s="90"/>
      <c r="CY977" s="90"/>
      <c r="CZ977" s="90"/>
      <c r="DA977" s="90"/>
    </row>
    <row r="978" spans="1:105" s="70" customFormat="1" ht="15" customHeight="1">
      <c r="A978" s="228"/>
      <c r="B978" s="277"/>
      <c r="C978" s="280"/>
      <c r="D978" s="237"/>
      <c r="E978" s="237"/>
      <c r="F978" s="242" t="s">
        <v>82</v>
      </c>
      <c r="G978" s="71">
        <v>1.5</v>
      </c>
      <c r="H978" s="83"/>
      <c r="I978" s="83"/>
      <c r="J978" s="83">
        <v>2</v>
      </c>
      <c r="K978" s="83">
        <v>2</v>
      </c>
      <c r="L978" s="83">
        <v>2</v>
      </c>
      <c r="M978" s="83">
        <v>2</v>
      </c>
      <c r="N978" s="83">
        <v>2</v>
      </c>
      <c r="O978" s="83"/>
      <c r="P978" s="83">
        <v>2</v>
      </c>
      <c r="Q978" s="83">
        <v>2</v>
      </c>
      <c r="R978" s="83">
        <v>2</v>
      </c>
      <c r="S978" s="83">
        <v>2</v>
      </c>
      <c r="T978" s="83">
        <v>2</v>
      </c>
      <c r="U978" s="83">
        <v>2</v>
      </c>
      <c r="V978" s="83"/>
      <c r="W978" s="83"/>
      <c r="X978" s="83"/>
      <c r="Y978" s="83"/>
      <c r="Z978" s="83"/>
      <c r="AA978" s="83"/>
      <c r="AB978" s="83"/>
      <c r="AC978" s="79"/>
      <c r="AD978" s="79"/>
      <c r="AE978" s="79"/>
      <c r="AF978" s="79"/>
      <c r="AG978" s="79"/>
      <c r="AH978" s="79"/>
      <c r="AI978" s="79"/>
      <c r="AJ978" s="79"/>
      <c r="AK978" s="79"/>
      <c r="AL978" s="79"/>
      <c r="AM978" s="240"/>
      <c r="AN978" s="240"/>
      <c r="AO978" s="240"/>
      <c r="AP978" s="240"/>
      <c r="AQ978" s="240"/>
      <c r="AR978" s="240"/>
      <c r="AS978" s="240"/>
      <c r="AT978" s="256"/>
      <c r="AU978" s="256"/>
      <c r="AV978" s="259"/>
      <c r="AW978" s="259"/>
      <c r="AX978" s="256"/>
      <c r="AY978" s="256"/>
      <c r="AZ978" s="256"/>
      <c r="BA978" s="256"/>
      <c r="BB978" s="256"/>
      <c r="BC978" s="256"/>
      <c r="BD978" s="256"/>
      <c r="BE978" s="256"/>
      <c r="BF978" s="256"/>
      <c r="BG978" s="256"/>
      <c r="BH978" s="256"/>
      <c r="BI978" s="256"/>
      <c r="BJ978" s="256"/>
      <c r="BK978" s="256"/>
      <c r="BL978" s="262"/>
      <c r="BM978" s="262"/>
      <c r="BN978" s="262"/>
      <c r="BO978" s="262"/>
      <c r="BP978" s="262"/>
      <c r="BQ978" s="262"/>
      <c r="BR978" s="270"/>
      <c r="BS978" s="270"/>
      <c r="BT978" s="270"/>
      <c r="BU978" s="270"/>
      <c r="BV978" s="270"/>
      <c r="BW978" s="270"/>
      <c r="BX978" s="256"/>
      <c r="BY978" s="256"/>
      <c r="BZ978" s="256"/>
      <c r="CA978" s="267"/>
      <c r="CB978" s="267"/>
      <c r="CC978" s="274"/>
      <c r="CD978" s="267"/>
      <c r="CE978" s="267"/>
      <c r="CF978" s="267"/>
      <c r="CG978" s="267"/>
      <c r="CH978" s="267"/>
      <c r="CI978" s="267"/>
      <c r="CJ978" s="267"/>
      <c r="CK978" s="267"/>
      <c r="CL978" s="265"/>
      <c r="CM978" s="272"/>
      <c r="CN978" s="264"/>
      <c r="CO978" s="125"/>
      <c r="CP978" s="226"/>
      <c r="CQ978" s="226"/>
      <c r="CR978" s="226"/>
      <c r="CS978" s="90"/>
      <c r="CT978" s="90"/>
      <c r="CU978" s="90"/>
      <c r="CV978" s="90"/>
      <c r="CW978" s="90"/>
      <c r="CX978" s="90"/>
      <c r="CY978" s="90"/>
      <c r="CZ978" s="90"/>
      <c r="DA978" s="90"/>
    </row>
    <row r="979" spans="1:105" s="70" customFormat="1" ht="15" customHeight="1">
      <c r="A979" s="228"/>
      <c r="B979" s="277"/>
      <c r="C979" s="280"/>
      <c r="D979" s="237"/>
      <c r="E979" s="237"/>
      <c r="F979" s="243"/>
      <c r="G979" s="72">
        <v>2</v>
      </c>
      <c r="H979" s="84"/>
      <c r="I979" s="84">
        <v>4</v>
      </c>
      <c r="J979" s="84">
        <v>0.5</v>
      </c>
      <c r="K979" s="84">
        <v>0.5</v>
      </c>
      <c r="L979" s="84">
        <v>0.5</v>
      </c>
      <c r="M979" s="84">
        <v>0.5</v>
      </c>
      <c r="N979" s="84">
        <v>0.5</v>
      </c>
      <c r="O979" s="84"/>
      <c r="P979" s="84">
        <v>0.5</v>
      </c>
      <c r="Q979" s="84">
        <v>0.5</v>
      </c>
      <c r="R979" s="84">
        <v>0.5</v>
      </c>
      <c r="S979" s="84">
        <v>0.5</v>
      </c>
      <c r="T979" s="84">
        <v>0.5</v>
      </c>
      <c r="U979" s="84">
        <v>0.5</v>
      </c>
      <c r="V979" s="84"/>
      <c r="W979" s="84"/>
      <c r="X979" s="84"/>
      <c r="Y979" s="84"/>
      <c r="Z979" s="84"/>
      <c r="AA979" s="84"/>
      <c r="AB979" s="84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240"/>
      <c r="AN979" s="240"/>
      <c r="AO979" s="240"/>
      <c r="AP979" s="240"/>
      <c r="AQ979" s="240"/>
      <c r="AR979" s="240"/>
      <c r="AS979" s="240"/>
      <c r="AT979" s="256"/>
      <c r="AU979" s="256"/>
      <c r="AV979" s="259"/>
      <c r="AW979" s="259"/>
      <c r="AX979" s="256"/>
      <c r="AY979" s="256"/>
      <c r="AZ979" s="256"/>
      <c r="BA979" s="256"/>
      <c r="BB979" s="256"/>
      <c r="BC979" s="256"/>
      <c r="BD979" s="256"/>
      <c r="BE979" s="256"/>
      <c r="BF979" s="256"/>
      <c r="BG979" s="256"/>
      <c r="BH979" s="256"/>
      <c r="BI979" s="256"/>
      <c r="BJ979" s="256"/>
      <c r="BK979" s="256"/>
      <c r="BL979" s="262"/>
      <c r="BM979" s="262"/>
      <c r="BN979" s="262"/>
      <c r="BO979" s="262"/>
      <c r="BP979" s="262"/>
      <c r="BQ979" s="262"/>
      <c r="BR979" s="270"/>
      <c r="BS979" s="270"/>
      <c r="BT979" s="270"/>
      <c r="BU979" s="270"/>
      <c r="BV979" s="270"/>
      <c r="BW979" s="270"/>
      <c r="BX979" s="256"/>
      <c r="BY979" s="256"/>
      <c r="BZ979" s="256"/>
      <c r="CA979" s="267"/>
      <c r="CB979" s="267"/>
      <c r="CC979" s="274"/>
      <c r="CD979" s="267"/>
      <c r="CE979" s="267"/>
      <c r="CF979" s="267"/>
      <c r="CG979" s="267"/>
      <c r="CH979" s="267"/>
      <c r="CI979" s="267"/>
      <c r="CJ979" s="267"/>
      <c r="CK979" s="267"/>
      <c r="CL979" s="265"/>
      <c r="CM979" s="272"/>
      <c r="CN979" s="264"/>
      <c r="CO979" s="125"/>
      <c r="CP979" s="226"/>
      <c r="CQ979" s="226"/>
      <c r="CR979" s="226"/>
      <c r="CS979" s="90"/>
      <c r="CT979" s="90"/>
      <c r="CU979" s="90"/>
      <c r="CV979" s="90"/>
      <c r="CW979" s="90"/>
      <c r="CX979" s="90"/>
      <c r="CY979" s="90"/>
      <c r="CZ979" s="90"/>
      <c r="DA979" s="90"/>
    </row>
    <row r="980" spans="1:105" s="70" customFormat="1" ht="15" customHeight="1">
      <c r="A980" s="228"/>
      <c r="B980" s="277"/>
      <c r="C980" s="280"/>
      <c r="D980" s="237"/>
      <c r="E980" s="237"/>
      <c r="F980" s="243"/>
      <c r="G980" s="72">
        <v>2.1</v>
      </c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240"/>
      <c r="AN980" s="240"/>
      <c r="AO980" s="240"/>
      <c r="AP980" s="240"/>
      <c r="AQ980" s="240"/>
      <c r="AR980" s="240"/>
      <c r="AS980" s="240"/>
      <c r="AT980" s="256"/>
      <c r="AU980" s="256"/>
      <c r="AV980" s="259"/>
      <c r="AW980" s="259"/>
      <c r="AX980" s="256"/>
      <c r="AY980" s="256"/>
      <c r="AZ980" s="256"/>
      <c r="BA980" s="256"/>
      <c r="BB980" s="256"/>
      <c r="BC980" s="256"/>
      <c r="BD980" s="256"/>
      <c r="BE980" s="256"/>
      <c r="BF980" s="256"/>
      <c r="BG980" s="256"/>
      <c r="BH980" s="256"/>
      <c r="BI980" s="256"/>
      <c r="BJ980" s="256"/>
      <c r="BK980" s="256"/>
      <c r="BL980" s="262"/>
      <c r="BM980" s="262"/>
      <c r="BN980" s="262"/>
      <c r="BO980" s="262"/>
      <c r="BP980" s="262"/>
      <c r="BQ980" s="262"/>
      <c r="BR980" s="270"/>
      <c r="BS980" s="270"/>
      <c r="BT980" s="270"/>
      <c r="BU980" s="270"/>
      <c r="BV980" s="270"/>
      <c r="BW980" s="270"/>
      <c r="BX980" s="256"/>
      <c r="BY980" s="256"/>
      <c r="BZ980" s="256"/>
      <c r="CA980" s="267"/>
      <c r="CB980" s="267"/>
      <c r="CC980" s="274"/>
      <c r="CD980" s="267"/>
      <c r="CE980" s="267"/>
      <c r="CF980" s="267"/>
      <c r="CG980" s="267"/>
      <c r="CH980" s="267"/>
      <c r="CI980" s="267"/>
      <c r="CJ980" s="267"/>
      <c r="CK980" s="267"/>
      <c r="CL980" s="265"/>
      <c r="CM980" s="272"/>
      <c r="CN980" s="264"/>
      <c r="CO980" s="125"/>
      <c r="CP980" s="226"/>
      <c r="CQ980" s="226"/>
      <c r="CR980" s="226"/>
      <c r="CS980" s="90"/>
      <c r="CT980" s="90"/>
      <c r="CU980" s="90"/>
      <c r="CV980" s="90"/>
      <c r="CW980" s="90"/>
      <c r="CX980" s="90"/>
      <c r="CY980" s="90"/>
      <c r="CZ980" s="90"/>
      <c r="DA980" s="90"/>
    </row>
    <row r="981" spans="1:105" s="70" customFormat="1" ht="15" customHeight="1">
      <c r="A981" s="228"/>
      <c r="B981" s="277"/>
      <c r="C981" s="280"/>
      <c r="D981" s="237"/>
      <c r="E981" s="237"/>
      <c r="F981" s="243"/>
      <c r="G981" s="72">
        <v>2.7</v>
      </c>
      <c r="H981" s="84"/>
      <c r="I981" s="84">
        <v>6.5</v>
      </c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240"/>
      <c r="AN981" s="240"/>
      <c r="AO981" s="240"/>
      <c r="AP981" s="240"/>
      <c r="AQ981" s="240"/>
      <c r="AR981" s="240"/>
      <c r="AS981" s="240"/>
      <c r="AT981" s="256"/>
      <c r="AU981" s="256"/>
      <c r="AV981" s="259"/>
      <c r="AW981" s="259"/>
      <c r="AX981" s="256"/>
      <c r="AY981" s="256"/>
      <c r="AZ981" s="256"/>
      <c r="BA981" s="256"/>
      <c r="BB981" s="256"/>
      <c r="BC981" s="256"/>
      <c r="BD981" s="256"/>
      <c r="BE981" s="256"/>
      <c r="BF981" s="256"/>
      <c r="BG981" s="256"/>
      <c r="BH981" s="256"/>
      <c r="BI981" s="256"/>
      <c r="BJ981" s="256"/>
      <c r="BK981" s="256"/>
      <c r="BL981" s="262"/>
      <c r="BM981" s="262"/>
      <c r="BN981" s="262"/>
      <c r="BO981" s="262"/>
      <c r="BP981" s="262"/>
      <c r="BQ981" s="262"/>
      <c r="BR981" s="270"/>
      <c r="BS981" s="270"/>
      <c r="BT981" s="270"/>
      <c r="BU981" s="270"/>
      <c r="BV981" s="270"/>
      <c r="BW981" s="270"/>
      <c r="BX981" s="256"/>
      <c r="BY981" s="256"/>
      <c r="BZ981" s="256"/>
      <c r="CA981" s="267"/>
      <c r="CB981" s="267"/>
      <c r="CC981" s="274"/>
      <c r="CD981" s="267"/>
      <c r="CE981" s="267"/>
      <c r="CF981" s="267"/>
      <c r="CG981" s="267"/>
      <c r="CH981" s="267"/>
      <c r="CI981" s="267"/>
      <c r="CJ981" s="267"/>
      <c r="CK981" s="267"/>
      <c r="CL981" s="265"/>
      <c r="CM981" s="272"/>
      <c r="CN981" s="264"/>
      <c r="CO981" s="125"/>
      <c r="CP981" s="226"/>
      <c r="CQ981" s="226"/>
      <c r="CR981" s="226"/>
      <c r="CS981" s="90"/>
      <c r="CT981" s="90"/>
      <c r="CU981" s="90"/>
      <c r="CV981" s="90"/>
      <c r="CW981" s="90"/>
      <c r="CX981" s="90"/>
      <c r="CY981" s="90"/>
      <c r="CZ981" s="90"/>
      <c r="DA981" s="90"/>
    </row>
    <row r="982" spans="1:105" s="70" customFormat="1" ht="15" customHeight="1">
      <c r="A982" s="228"/>
      <c r="B982" s="277"/>
      <c r="C982" s="280"/>
      <c r="D982" s="237"/>
      <c r="E982" s="237"/>
      <c r="F982" s="243"/>
      <c r="G982" s="72">
        <v>3</v>
      </c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240"/>
      <c r="AN982" s="240"/>
      <c r="AO982" s="240"/>
      <c r="AP982" s="240"/>
      <c r="AQ982" s="240"/>
      <c r="AR982" s="240"/>
      <c r="AS982" s="240"/>
      <c r="AT982" s="256"/>
      <c r="AU982" s="256"/>
      <c r="AV982" s="259"/>
      <c r="AW982" s="259"/>
      <c r="AX982" s="256"/>
      <c r="AY982" s="256"/>
      <c r="AZ982" s="256"/>
      <c r="BA982" s="256"/>
      <c r="BB982" s="256"/>
      <c r="BC982" s="256"/>
      <c r="BD982" s="256"/>
      <c r="BE982" s="256"/>
      <c r="BF982" s="256"/>
      <c r="BG982" s="256"/>
      <c r="BH982" s="256"/>
      <c r="BI982" s="256"/>
      <c r="BJ982" s="256"/>
      <c r="BK982" s="256"/>
      <c r="BL982" s="262"/>
      <c r="BM982" s="262"/>
      <c r="BN982" s="262"/>
      <c r="BO982" s="262"/>
      <c r="BP982" s="262"/>
      <c r="BQ982" s="262"/>
      <c r="BR982" s="270"/>
      <c r="BS982" s="270"/>
      <c r="BT982" s="270"/>
      <c r="BU982" s="270"/>
      <c r="BV982" s="270"/>
      <c r="BW982" s="270"/>
      <c r="BX982" s="256"/>
      <c r="BY982" s="256"/>
      <c r="BZ982" s="256"/>
      <c r="CA982" s="267"/>
      <c r="CB982" s="267"/>
      <c r="CC982" s="274"/>
      <c r="CD982" s="267"/>
      <c r="CE982" s="267"/>
      <c r="CF982" s="267"/>
      <c r="CG982" s="267"/>
      <c r="CH982" s="267"/>
      <c r="CI982" s="267"/>
      <c r="CJ982" s="267"/>
      <c r="CK982" s="267"/>
      <c r="CL982" s="265"/>
      <c r="CM982" s="272"/>
      <c r="CN982" s="264"/>
      <c r="CO982" s="125"/>
      <c r="CP982" s="226"/>
      <c r="CQ982" s="226"/>
      <c r="CR982" s="226"/>
      <c r="CS982" s="90"/>
      <c r="CT982" s="90"/>
      <c r="CU982" s="90"/>
      <c r="CV982" s="90"/>
      <c r="CW982" s="90"/>
      <c r="CX982" s="90"/>
      <c r="CY982" s="90"/>
      <c r="CZ982" s="90"/>
      <c r="DA982" s="90"/>
    </row>
    <row r="983" spans="1:105" s="70" customFormat="1" ht="15" customHeight="1">
      <c r="A983" s="228"/>
      <c r="B983" s="277"/>
      <c r="C983" s="280"/>
      <c r="D983" s="237"/>
      <c r="E983" s="237"/>
      <c r="F983" s="244"/>
      <c r="G983" s="73">
        <v>3.9</v>
      </c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1"/>
      <c r="AD983" s="81"/>
      <c r="AE983" s="81"/>
      <c r="AF983" s="81"/>
      <c r="AG983" s="81"/>
      <c r="AH983" s="81"/>
      <c r="AI983" s="81"/>
      <c r="AJ983" s="81"/>
      <c r="AK983" s="81"/>
      <c r="AL983" s="81"/>
      <c r="AM983" s="240"/>
      <c r="AN983" s="240"/>
      <c r="AO983" s="240"/>
      <c r="AP983" s="240"/>
      <c r="AQ983" s="240"/>
      <c r="AR983" s="240"/>
      <c r="AS983" s="240"/>
      <c r="AT983" s="256"/>
      <c r="AU983" s="256"/>
      <c r="AV983" s="259"/>
      <c r="AW983" s="259"/>
      <c r="AX983" s="256"/>
      <c r="AY983" s="256"/>
      <c r="AZ983" s="256"/>
      <c r="BA983" s="256"/>
      <c r="BB983" s="256"/>
      <c r="BC983" s="256"/>
      <c r="BD983" s="256"/>
      <c r="BE983" s="256"/>
      <c r="BF983" s="256"/>
      <c r="BG983" s="256"/>
      <c r="BH983" s="256"/>
      <c r="BI983" s="256"/>
      <c r="BJ983" s="256"/>
      <c r="BK983" s="256"/>
      <c r="BL983" s="262"/>
      <c r="BM983" s="262"/>
      <c r="BN983" s="262"/>
      <c r="BO983" s="262"/>
      <c r="BP983" s="262"/>
      <c r="BQ983" s="262"/>
      <c r="BR983" s="270"/>
      <c r="BS983" s="270"/>
      <c r="BT983" s="270"/>
      <c r="BU983" s="270"/>
      <c r="BV983" s="270"/>
      <c r="BW983" s="270"/>
      <c r="BX983" s="256"/>
      <c r="BY983" s="256"/>
      <c r="BZ983" s="256"/>
      <c r="CA983" s="267"/>
      <c r="CB983" s="267"/>
      <c r="CC983" s="274"/>
      <c r="CD983" s="267"/>
      <c r="CE983" s="267"/>
      <c r="CF983" s="267"/>
      <c r="CG983" s="267"/>
      <c r="CH983" s="267"/>
      <c r="CI983" s="267"/>
      <c r="CJ983" s="267"/>
      <c r="CK983" s="267"/>
      <c r="CL983" s="265"/>
      <c r="CM983" s="272"/>
      <c r="CN983" s="264"/>
      <c r="CO983" s="125"/>
      <c r="CP983" s="226"/>
      <c r="CQ983" s="226"/>
      <c r="CR983" s="226"/>
      <c r="CS983" s="90"/>
      <c r="CT983" s="90"/>
      <c r="CU983" s="90"/>
      <c r="CV983" s="90"/>
      <c r="CW983" s="90"/>
      <c r="CX983" s="90"/>
      <c r="CY983" s="90"/>
      <c r="CZ983" s="90"/>
      <c r="DA983" s="90"/>
    </row>
    <row r="984" spans="1:105" s="70" customFormat="1" ht="15" customHeight="1" thickBot="1">
      <c r="A984" s="229"/>
      <c r="B984" s="278"/>
      <c r="C984" s="281"/>
      <c r="D984" s="238"/>
      <c r="E984" s="238"/>
      <c r="F984" s="245" t="s">
        <v>83</v>
      </c>
      <c r="G984" s="246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241"/>
      <c r="AN984" s="241"/>
      <c r="AO984" s="241"/>
      <c r="AP984" s="241"/>
      <c r="AQ984" s="241"/>
      <c r="AR984" s="241"/>
      <c r="AS984" s="241"/>
      <c r="AT984" s="257"/>
      <c r="AU984" s="257"/>
      <c r="AV984" s="260"/>
      <c r="AW984" s="260"/>
      <c r="AX984" s="257"/>
      <c r="AY984" s="257"/>
      <c r="AZ984" s="257"/>
      <c r="BA984" s="257"/>
      <c r="BB984" s="257"/>
      <c r="BC984" s="257"/>
      <c r="BD984" s="257"/>
      <c r="BE984" s="257"/>
      <c r="BF984" s="257"/>
      <c r="BG984" s="257"/>
      <c r="BH984" s="257"/>
      <c r="BI984" s="257"/>
      <c r="BJ984" s="257"/>
      <c r="BK984" s="257"/>
      <c r="BL984" s="263"/>
      <c r="BM984" s="263"/>
      <c r="BN984" s="263"/>
      <c r="BO984" s="263"/>
      <c r="BP984" s="263"/>
      <c r="BQ984" s="263"/>
      <c r="BR984" s="271"/>
      <c r="BS984" s="271"/>
      <c r="BT984" s="271"/>
      <c r="BU984" s="271"/>
      <c r="BV984" s="271"/>
      <c r="BW984" s="271"/>
      <c r="BX984" s="257"/>
      <c r="BY984" s="257"/>
      <c r="BZ984" s="257"/>
      <c r="CA984" s="268"/>
      <c r="CB984" s="268"/>
      <c r="CC984" s="275"/>
      <c r="CD984" s="268"/>
      <c r="CE984" s="268"/>
      <c r="CF984" s="268"/>
      <c r="CG984" s="268"/>
      <c r="CH984" s="268"/>
      <c r="CI984" s="268"/>
      <c r="CJ984" s="268"/>
      <c r="CK984" s="268"/>
      <c r="CL984" s="265"/>
      <c r="CM984" s="272"/>
      <c r="CN984" s="264"/>
      <c r="CO984" s="125"/>
      <c r="CP984" s="226"/>
      <c r="CQ984" s="226"/>
      <c r="CR984" s="226"/>
      <c r="CS984" s="90"/>
      <c r="CT984" s="90"/>
      <c r="CU984" s="90"/>
      <c r="CV984" s="90"/>
      <c r="CW984" s="90"/>
      <c r="CX984" s="90"/>
      <c r="CY984" s="90"/>
      <c r="CZ984" s="90"/>
      <c r="DA984" s="90"/>
    </row>
    <row r="985" spans="1:105" s="70" customFormat="1" ht="15" customHeight="1">
      <c r="A985" s="227">
        <f t="shared" ref="A985" si="365">A977+1</f>
        <v>122</v>
      </c>
      <c r="B985" s="276" t="s">
        <v>830</v>
      </c>
      <c r="C985" s="279" t="s">
        <v>863</v>
      </c>
      <c r="D985" s="236">
        <v>44326</v>
      </c>
      <c r="E985" s="236" t="s">
        <v>1201</v>
      </c>
      <c r="F985" s="253" t="s">
        <v>80</v>
      </c>
      <c r="G985" s="254"/>
      <c r="H985" s="82" t="s">
        <v>69</v>
      </c>
      <c r="I985" s="82"/>
      <c r="J985" s="82" t="s">
        <v>61</v>
      </c>
      <c r="K985" s="82" t="s">
        <v>61</v>
      </c>
      <c r="L985" s="82" t="s">
        <v>61</v>
      </c>
      <c r="M985" s="82" t="s">
        <v>61</v>
      </c>
      <c r="N985" s="82" t="s">
        <v>61</v>
      </c>
      <c r="O985" s="82"/>
      <c r="P985" s="82" t="s">
        <v>61</v>
      </c>
      <c r="Q985" s="82" t="s">
        <v>61</v>
      </c>
      <c r="R985" s="82" t="s">
        <v>61</v>
      </c>
      <c r="S985" s="82" t="s">
        <v>61</v>
      </c>
      <c r="T985" s="82" t="s">
        <v>61</v>
      </c>
      <c r="U985" s="82" t="s">
        <v>61</v>
      </c>
      <c r="V985" s="82"/>
      <c r="W985" s="82" t="s">
        <v>60</v>
      </c>
      <c r="X985" s="82" t="s">
        <v>60</v>
      </c>
      <c r="Y985" s="82" t="s">
        <v>60</v>
      </c>
      <c r="Z985" s="82" t="s">
        <v>60</v>
      </c>
      <c r="AA985" s="82" t="s">
        <v>60</v>
      </c>
      <c r="AB985" s="82" t="s">
        <v>60</v>
      </c>
      <c r="AC985" s="82"/>
      <c r="AD985" s="82" t="s">
        <v>81</v>
      </c>
      <c r="AE985" s="82" t="s">
        <v>60</v>
      </c>
      <c r="AF985" s="82" t="s">
        <v>60</v>
      </c>
      <c r="AG985" s="82" t="s">
        <v>60</v>
      </c>
      <c r="AH985" s="82" t="s">
        <v>60</v>
      </c>
      <c r="AI985" s="82" t="s">
        <v>1471</v>
      </c>
      <c r="AJ985" s="82"/>
      <c r="AK985" s="82" t="s">
        <v>61</v>
      </c>
      <c r="AL985" s="82" t="s">
        <v>1476</v>
      </c>
      <c r="AM985" s="239">
        <f>COUNTIF(H985:AL985,"PH")+COUNTIF(H985:AL985,"PH/L")+COUNTIF(H985:AL985,"PM")</f>
        <v>0</v>
      </c>
      <c r="AN985" s="239">
        <f>COUNTIF(H985:AL985,"PD")+COUNTIF(H985:AL985,"PDD")+COUNTIF(H985:AL985,"P/DS")/2+COUNTIF(H985:AL985,"PMD")</f>
        <v>0</v>
      </c>
      <c r="AO985" s="239">
        <f>COUNTIF(H985:AL985,"PN")+COUNTIF(H985:AL985,"P/NS")/2+COUNTIF(H985:AL985,"PH")+COUNTIF(H985:AL985,"PH/F")/2+COUNTIF(H985:AL985,"PH/L")/2+COUNTIF(H985:AL985,"PM")</f>
        <v>0</v>
      </c>
      <c r="AP985" s="239">
        <f>COUNTIF(H985:AL985,"BH")+COUNTIF(H985:AL985,"AL/BL")+COUNTIF(H985:AL985,"UL/BL")+COUNTIF(H985:AL985,"BM")</f>
        <v>0</v>
      </c>
      <c r="AQ985" s="239">
        <f>COUNTIF(H985:AL985,"DS")+COUNTIF(H985:AL985,"AL/DS")/2+COUNTIF(H985:AL985,"UL/DS")/2+COUNTIF(H985:AL985,"CT")+COUNTIF(H985:AL985,"MD")</f>
        <v>11</v>
      </c>
      <c r="AR985" s="239">
        <f>COUNTIF(H985:AL985,"NS")+COUNTIF(H985:AL985,"AL/NS")/2+COUNTIF(H985:AL985,"UL/NS")/2+COUNTIF(H985:AL985,"BH")+COUNTIF(H985:AL985,"AL/BF")/2+COUNTIF(H985:AL985,"AL/BL")/2+COUNTIF(H985:AL985,"UL/BL")/2+COUNTIF(H985:AL985,"UL/BF")/2+COUNTIF(H985:AL985,"BM")</f>
        <v>12.5</v>
      </c>
      <c r="AS985" s="239">
        <f>COUNTIF(H985:AL985,"AL")+COUNTIF(H985:AL985,"AL/DS")/2+COUNTIF(H985:AL985,"AL/NS")/2+COUNTIF(H985:AL985,"NH")+COUNTIF(H985:AL985,"SL")+COUNTIF(H985:AL985,"NHD")+COUNTIF(H985:AL985,"B")+COUNTIF(H985:AL985,"HL")+COUNTIF(H985:AL985,"AL/BF")/2+COUNTIF(H985:AL985,"AL/BL")/2</f>
        <v>2</v>
      </c>
      <c r="AT985" s="255">
        <f>COUNTIF(H985:AL985,"PD")+COUNTIF(H985:AL985,"PN")+COUNTIF(H985:AL985,"P/DS")/2+COUNTIF(H985:AL985,"P/NS")/2+COUNTIF(H985:AL985,"DS")+COUNTIF(H985:AL985,"NS")+COUNTIF(H985:AL985,"AL")+COUNTIF(H985:AL985,"AL/DS")+COUNTIF(H985:AL985,"AL/NS")+COUNTIF(H985:AL985,"NH")+COUNTIF(H985:AL985,"SL")+COUNTIF(H985:AL985,"UL/DS")/2+COUNTIF(H985:AL985,"UL/NS")/2+COUNTIF(H985:AL985,"CT")+COUNTIF(H985:AL985,"NHD")+COUNTIF(H985:AL985,"PDD")+COUNTIF(H985:AL985,"B")+COUNTIF(H985:AL985,"HL")+COUNTIF(H985:AL985,"PH")+COUNTIF(H985:AL985,"BH")+COUNTIF(H985:AL985,"AL/BF")+COUNTIF(H985:AL985,"AL/BL")+COUNTIF(H985:AL985,"UL/BF")/2+COUNTIF(H985:AL985,"UL/BL")/2+COUNTIF(H985:AL985,"PH/F")/2+COUNTIF(H985:AL985,"PH/L")/2+COUNTIF(H985:AL985,"MD")+COUNTIF(H985:AL985,"PMD")+COUNTIF(H985:AL985,"PM")+COUNTIF(H985:AL985,"BM")</f>
        <v>25.5</v>
      </c>
      <c r="AU985" s="255">
        <f>COUNTIF(H985:AL985,"P/DS")/2+COUNTIF(H985:AL985,"P/NS")/2+COUNTIF(H985:AL985,"IL")+COUNTIF(H985:AL985,"NL")+COUNTIF(H985:AL985,"UL")+COUNTIF(H985:AL985,"UL/DS")/2+COUNTIF(H985:AL985,"UL/NS")/2+COUNTIF(H985:AL985,"KT")+COUNTIF(H985:AL985,"UL/BF")/2+COUNTIF(H985:AL985,"UL/BL")/2+COUNTIF(H985:AL985,"PH/F")/2+COUNTIF(H985:AL985,"PH/L")/2+COUNTIF(H985:AL985,"NB")</f>
        <v>0.5</v>
      </c>
      <c r="AV985" s="258">
        <f>COUNTIF(H985:AL985,"PN")+COUNTIF(H985:AL985,"TVD")+COUNTIF(H985:AL985,"PH")+COUNTIF(H985:AL985,"PM")+COUNTIF(H985:AL985,"PDD")-COUNTIFS(H985:AL985,"PN",H992:AL992,"&gt;=3")-COUNTIFS(H985:AL985,"PM",H992:AL992,"&gt;=3")</f>
        <v>0</v>
      </c>
      <c r="AW985" s="258">
        <f>COUNTIF(H985:AL985,"NS")+COUNTIF(H985:AL985,"D")+COUNTIF(H985:AL985,"BH")+COUNTIF(H985:AL985,"NHD")+COUNTIF(H985:AL985,"BM")-COUNTIFS(H985:AL985,"NS",H992:AL992,"&gt;=3")-COUNTIFS(H985:AL985,"BH",H992:AL992,"&gt;=3")-COUNTIFS(H985:AL985,"BM",H992:AL992,"&gt;=3")</f>
        <v>12</v>
      </c>
      <c r="AX985" s="255">
        <f>COUNTIF(H985:AL985,"AL")+COUNTIF(H985:AL985,"AL/DS")/2+COUNTIF(H985:AL985,"AL/NS")/2+COUNTIF(H985:AL985,"AL/BF")+COUNTIF(H985:AL985,"AL/BL")/2</f>
        <v>1</v>
      </c>
      <c r="AY985" s="255">
        <f>COUNTIF(H985:AL985,"SL")</f>
        <v>0</v>
      </c>
      <c r="AZ985" s="255">
        <f>COUNTIF(H985:AL985,"NH")</f>
        <v>1</v>
      </c>
      <c r="BA985" s="255">
        <f>COUNTIF(H985:AL985,"HL")</f>
        <v>0</v>
      </c>
      <c r="BB985" s="255">
        <f>COUNTIF(G985:AL985,"P/DS")/2+COUNTIF(G985:AL985,"P/NS")/2+COUNTIF(G985:AL985,"UL")+COUNTIF(G985:AL985,"UL/DS")/2+COUNTIF(G985:AL985,"UL/NS")/2+COUNTIF(G985:AL985,"UL/BL")/2+COUNTIF(G985:AL985,"UL/BF")/2+COUNTIF(G985:AL985,"PH/F")/2+COUNTIF(G985:AL985,"PH/L")/2</f>
        <v>0.5</v>
      </c>
      <c r="BC985" s="255">
        <f>COUNTIF(H985:AL985,"NB")</f>
        <v>0</v>
      </c>
      <c r="BD985" s="255">
        <f>COUNTIF(H985:AL985,"NL")</f>
        <v>0</v>
      </c>
      <c r="BE985" s="255">
        <f>COUNTIF(H985:AL985,"IL")</f>
        <v>0</v>
      </c>
      <c r="BF985" s="255">
        <f>COUNTIF(H985:AL985,"KT")</f>
        <v>0</v>
      </c>
      <c r="BG985" s="255">
        <f>COUNTIF(H985:AL985,"L70")</f>
        <v>0</v>
      </c>
      <c r="BH985" s="255">
        <f>COUNTIF(H985:AL985,"MD")</f>
        <v>0</v>
      </c>
      <c r="BI985" s="255">
        <f>COUNTIF(H985:AL985,"PMD")</f>
        <v>0</v>
      </c>
      <c r="BJ985" s="255">
        <f>COUNTIF(H985:AL985,"PM")</f>
        <v>0</v>
      </c>
      <c r="BK985" s="255">
        <f>COUNTIF(H985:AL985,"BM")</f>
        <v>0</v>
      </c>
      <c r="BL985" s="261">
        <f>SUMIF(H985:AL985,"PD",H986:AL986)+SUMIF(H985:AL985,"PN",H986:AL986)+SUMIF(H985:AL985,"P/DS",H986:AL986)+SUMIF(H985:AL985,"PN/F",H986:AL986)+SUMIF(H985:AL985,"PN/L",H986:AL986)+SUMIF(H985:AL985,"TV",H986:AL986)+SUMIF(H985:AL985,"TVD",H986:AL986)+SUMIF(H985:AL985,"PDD",H986:AL986)</f>
        <v>0</v>
      </c>
      <c r="BM985" s="261">
        <f>SUMIF(H985:AL985,"PD",H987:AL987)+SUMIF(H985:AL985,"PN",H987:AL987)+SUMIF(H985:AL985,"P/DS",H987:AL987)+SUMIF(H985:AL985,"PN/F",H987:AL987)+SUMIF(H985:AL985,"PN/L",H987:AL987)+SUMIF(H985:AL985,"TV",H987:AL987)+SUMIF(H985:AL985,"TVD",H987:AL987)+SUMIF(H985:AL985,"PDD",H987:AL987)+SUMIF(H985:AL985,"PMD",H987:AL987)</f>
        <v>0</v>
      </c>
      <c r="BN985" s="261">
        <f>SUMIF(H985:AL985,"PD",H988:AL988)+SUMIF(H985:AL985,"PN",H988:AL988)+SUMIF(H985:AL985,"P/DS",H988:AL988)+SUMIF(H985:AL985,"PN/F",H988:AL988)+SUMIF(H985:AL985,"PN/L",H988:AL988)+SUMIF(H985:AL985,"TV",H988:AL988)+SUMIF(H985:AL985,"TVD",H988:AL988)</f>
        <v>0</v>
      </c>
      <c r="BO985" s="261">
        <f>SUMIF(H985:AL985,"PD",H989:AL989)+SUMIF(H985:AL985,"PN",H989:AL989)+SUMIF(H985:AL985,"P/DS",H989:AL989)+SUMIF(H985:AL985,"PN/F",H989:AL989)+SUMIF(H985:AL985,"PN/L",H989:AL989)+SUMIF(H985:AL985,"TV",H989:AL989)+SUMIF(H985:AL985,"TVD",H989:AL989)</f>
        <v>0</v>
      </c>
      <c r="BP985" s="261">
        <f>SUMIF(H985:AL985,"PD",H990:AL990)+SUMIF(H985:AL985,"PN",H990:AL990)+SUMIF(H985:AL985,"P/DS",H990:AL990)+SUMIF(H985:AL985,"PN/F",H990:AL990)+SUMIF(H985:AL985,"PN/L",H990:AL990)+SUMIF(H985:AL985,"TV",H990:AL990)+SUMIF(H985:AL985,"TVD",H990:AL990)+SUMIF(H985:AL985,"PDD",H990:AL990)+SUMIF(H985:AL985,"PH",H990:AL990)+SUMIF(H985:AL985,"PM",H990:AL990)</f>
        <v>0</v>
      </c>
      <c r="BQ985" s="261">
        <f>SUMIF(H985:AL985,"PD",H991:AL991)+SUMIF(H985:AL985,"PN",H991:AL991)+SUMIF(H985:AL985,"P/DS",H991:AL991)+SUMIF(H985:AL985,"PN/F",H991:AL991)+SUMIF(H985:AL985,"PN/L",H991:AL991)+SUMIF(H985:AL985,"TV",H991:AL991)+SUMIF(H985:AL985,"TVD",H991:AL991)+SUMIF(H985:AL985,"PDD",H991:AL991)+SUMIF(H985:AL985,"PH",H991:AL991)+SUMIF(H985:AL985,"PM",H991:AL991)</f>
        <v>0</v>
      </c>
      <c r="BR985" s="269">
        <f>SUM(H986:AL986)-BL985</f>
        <v>23</v>
      </c>
      <c r="BS985" s="269">
        <f>SUM(H987:AL987)-BM985</f>
        <v>6</v>
      </c>
      <c r="BT985" s="269">
        <f>SUM(H988:AL988)-BN985</f>
        <v>0</v>
      </c>
      <c r="BU985" s="269">
        <f>SUM(H989:AL989)-BO985</f>
        <v>0</v>
      </c>
      <c r="BV985" s="269">
        <f>SUM(H990:AL990)-BP985</f>
        <v>0</v>
      </c>
      <c r="BW985" s="269">
        <f>SUM(H991:AL991)-BQ985</f>
        <v>0</v>
      </c>
      <c r="BX985" s="255">
        <f>SUMIF(H985:AL985,"PD",H992:AL992)+SUMIF(H985:AL985,"PN",H992:AL992)+SUMIF(H985:AL985,"P/DS",H992:AL992)+SUMIF(H985:AL985,"PN/F",H992:AL992)+SUMIF(H985:AL985,"PN/L",H992:AL992)</f>
        <v>0</v>
      </c>
      <c r="BY985" s="255">
        <f>SUM(H992:AL992)-BX985</f>
        <v>2.5</v>
      </c>
      <c r="BZ985" s="255">
        <f t="shared" ref="BZ985" si="366">+SUM(BL985:BW992)</f>
        <v>29</v>
      </c>
      <c r="CA985" s="266">
        <f>(COUNTIFS(H985:AL985,"PD",H986:AL986,"&gt;=2"))*0.5-IF(CN985="VP",COUNTIFS($H$16:$AL$16,"SAT",H985:AL985,"PD",H986:AL986,"&gt;=2"))*0.5</f>
        <v>0</v>
      </c>
      <c r="CB985" s="266">
        <f>(COUNTIFS(H985:AL985,"PN",H987:AL987,"&gt;=0.5",H986:AL986,"&gt;=1.5"))*0.5+COUNTIFS(H985:AL985,"PDD",H987:AL987,"&gt;=0.5",H986:AL986,"&gt;=1.5")*0.5</f>
        <v>0</v>
      </c>
      <c r="CC985" s="273">
        <f>(COUNTIFS(H985:AL985,"TV",H987:AL987,"&gt;=10"))*0.5+(COUNTIFS(H985:AL985,"PMD",H987:AL987,"&gt;=2"))*0.5</f>
        <v>0</v>
      </c>
      <c r="CD985" s="266">
        <f>(COUNTIFS(H985:AL985,"TVD",H989:AL989,"&gt;=6.5",H987:AL987,"&gt;=3.5"))*0.5</f>
        <v>0</v>
      </c>
      <c r="CE985" s="266">
        <f>(COUNTIFS(H985:AL985,"PD",H990:AL990,"&gt;=10"))*0.5</f>
        <v>0</v>
      </c>
      <c r="CF985" s="266">
        <f>(COUNTIFS(H985:AL985,"PDD",H990:AL990,"&gt;=3.5",H991:AL991,"&gt;=6.5")+COUNTIFS(H985:AL985,"PH",H991:AL991,"&gt;=0.5",H990:AL990,"&gt;=1.5")+COUNTIFS(H985:AL985,"PM",H991:AL991,"&gt;=0.5",H990:AL990,"&gt;=1.5"))*0.5</f>
        <v>0</v>
      </c>
      <c r="CG985" s="266">
        <f>(COUNTIFS(H985:AL985,"DS",H986:AL986,"&gt;=2")+COUNTIFS(H985:AL985,"AL/DS",H986:AL986,"&gt;=2"))*0.5-IF(CN985="VP",COUNTIFS($H$16:$AL$16,"SAT",H985:AL985,"DS",H986:AL986,"&gt;=2"))*0.5</f>
        <v>0</v>
      </c>
      <c r="CH985" s="266">
        <f>(COUNTIFS(H985:AL985,"NS",H987:AL987,"&gt;=0.5",H986:AL986,"&gt;=1.5")+COUNTIFS(H985:AL985,"AL/NS",H987:AL987,"&gt;=0.5",H986:AL986,"&gt;=1.5")+COUNTIFS(H985:AL985,"NHD",H987:AL987,"&gt;=4.5",H990:AL990,"&gt;=2",H986:AL986,"&gt;=1.5"))*0.5</f>
        <v>5.5</v>
      </c>
      <c r="CI985" s="266">
        <f>(COUNTIF(H987:AL987,"&gt;=10")+COUNTIFS(H985:AL985,"MD",H987:AL987,"&gt;=2")-COUNTIFS(H985:AL985,"TV",H987:AL987,"&gt;=10"))*0.5</f>
        <v>0</v>
      </c>
      <c r="CJ985" s="266">
        <f>(COUNTIFS(H985:AL985,"D",H989:AL989,"&gt;=6.5",H987:AL987,"&gt;=3.5"))*0.5</f>
        <v>0</v>
      </c>
      <c r="CK985" s="266">
        <f>(COUNTIF(H990:AL990,"&gt;=10")-COUNTIFS(H985:AL985,"PD",H990:AL990,"&gt;=10"))*0.5</f>
        <v>0</v>
      </c>
      <c r="CL985" s="265">
        <f>(COUNTIFS(H985:AL985,"NHD",H990:AL990,"&gt;=3.5",H991:AL991,"&gt;=6.5")+COUNTIFS(H985:AL985,"BH",H990:AL990,"&gt;=1.5",H991:AL991,"&gt;=0.5")+COUNTIFS(H985:AL985,"BM",H990:AL990,"&gt;=1.5",H991:AL991,"&gt;=0.5")+COUNTIFS(H985:AL985,"D",H990:AL990,"&gt;=1.5",H991:AL991,"&gt;=0.5"))*0.5</f>
        <v>0</v>
      </c>
      <c r="CM985" s="272"/>
      <c r="CN985" s="264" t="s">
        <v>723</v>
      </c>
      <c r="CO985" s="125">
        <f t="shared" ref="CO985" si="367">+AM985+AN985+AO985+AP985+AQ985+AR985+AS985+AU985+BG985</f>
        <v>26</v>
      </c>
      <c r="CP985" s="225">
        <f>+SUM(I986:I991)-I992</f>
        <v>0</v>
      </c>
      <c r="CQ985" s="225">
        <f>+SUM(J986:J991)-J992</f>
        <v>2.5</v>
      </c>
      <c r="CR985" s="225">
        <f>+SUM(K986:K991)-K992</f>
        <v>2.5</v>
      </c>
      <c r="CS985" s="90"/>
      <c r="CT985" s="90"/>
      <c r="CU985" s="90"/>
      <c r="CV985" s="90"/>
      <c r="CW985" s="90"/>
      <c r="CX985" s="90"/>
      <c r="CY985" s="90"/>
      <c r="CZ985" s="90"/>
      <c r="DA985" s="90"/>
    </row>
    <row r="986" spans="1:105" s="70" customFormat="1" ht="15" customHeight="1">
      <c r="A986" s="228"/>
      <c r="B986" s="277"/>
      <c r="C986" s="280"/>
      <c r="D986" s="237"/>
      <c r="E986" s="237"/>
      <c r="F986" s="242" t="s">
        <v>82</v>
      </c>
      <c r="G986" s="71">
        <v>1.5</v>
      </c>
      <c r="H986" s="83"/>
      <c r="I986" s="83"/>
      <c r="J986" s="83">
        <v>2</v>
      </c>
      <c r="K986" s="83">
        <v>2</v>
      </c>
      <c r="L986" s="83">
        <v>2</v>
      </c>
      <c r="M986" s="83">
        <v>2</v>
      </c>
      <c r="N986" s="83">
        <v>2</v>
      </c>
      <c r="O986" s="83"/>
      <c r="P986" s="83">
        <v>2</v>
      </c>
      <c r="Q986" s="83">
        <v>2</v>
      </c>
      <c r="R986" s="83">
        <v>2</v>
      </c>
      <c r="S986" s="83">
        <v>2</v>
      </c>
      <c r="T986" s="83">
        <v>2</v>
      </c>
      <c r="U986" s="83">
        <v>2</v>
      </c>
      <c r="V986" s="83"/>
      <c r="W986" s="83"/>
      <c r="X986" s="83"/>
      <c r="Y986" s="83"/>
      <c r="Z986" s="83"/>
      <c r="AA986" s="83"/>
      <c r="AB986" s="83"/>
      <c r="AC986" s="79"/>
      <c r="AD986" s="79"/>
      <c r="AE986" s="79"/>
      <c r="AF986" s="79"/>
      <c r="AG986" s="79"/>
      <c r="AH986" s="79"/>
      <c r="AI986" s="79"/>
      <c r="AJ986" s="79"/>
      <c r="AK986" s="79">
        <v>1</v>
      </c>
      <c r="AL986" s="79"/>
      <c r="AM986" s="240"/>
      <c r="AN986" s="240"/>
      <c r="AO986" s="240"/>
      <c r="AP986" s="240"/>
      <c r="AQ986" s="240"/>
      <c r="AR986" s="240"/>
      <c r="AS986" s="240"/>
      <c r="AT986" s="256"/>
      <c r="AU986" s="256"/>
      <c r="AV986" s="259"/>
      <c r="AW986" s="259"/>
      <c r="AX986" s="256"/>
      <c r="AY986" s="256"/>
      <c r="AZ986" s="256"/>
      <c r="BA986" s="256"/>
      <c r="BB986" s="256"/>
      <c r="BC986" s="256"/>
      <c r="BD986" s="256"/>
      <c r="BE986" s="256"/>
      <c r="BF986" s="256"/>
      <c r="BG986" s="256"/>
      <c r="BH986" s="256"/>
      <c r="BI986" s="256"/>
      <c r="BJ986" s="256"/>
      <c r="BK986" s="256"/>
      <c r="BL986" s="262"/>
      <c r="BM986" s="262"/>
      <c r="BN986" s="262"/>
      <c r="BO986" s="262"/>
      <c r="BP986" s="262"/>
      <c r="BQ986" s="262"/>
      <c r="BR986" s="270"/>
      <c r="BS986" s="270"/>
      <c r="BT986" s="270"/>
      <c r="BU986" s="270"/>
      <c r="BV986" s="270"/>
      <c r="BW986" s="270"/>
      <c r="BX986" s="256"/>
      <c r="BY986" s="256"/>
      <c r="BZ986" s="256"/>
      <c r="CA986" s="267"/>
      <c r="CB986" s="267"/>
      <c r="CC986" s="274"/>
      <c r="CD986" s="267"/>
      <c r="CE986" s="267"/>
      <c r="CF986" s="267"/>
      <c r="CG986" s="267"/>
      <c r="CH986" s="267"/>
      <c r="CI986" s="267"/>
      <c r="CJ986" s="267"/>
      <c r="CK986" s="267"/>
      <c r="CL986" s="265"/>
      <c r="CM986" s="272"/>
      <c r="CN986" s="264"/>
      <c r="CO986" s="125"/>
      <c r="CP986" s="226"/>
      <c r="CQ986" s="226"/>
      <c r="CR986" s="226"/>
      <c r="CS986" s="90"/>
      <c r="CT986" s="90"/>
      <c r="CU986" s="90"/>
      <c r="CV986" s="90"/>
      <c r="CW986" s="90"/>
      <c r="CX986" s="90"/>
      <c r="CY986" s="90"/>
      <c r="CZ986" s="90"/>
      <c r="DA986" s="90"/>
    </row>
    <row r="987" spans="1:105" s="70" customFormat="1" ht="15" customHeight="1">
      <c r="A987" s="228"/>
      <c r="B987" s="277"/>
      <c r="C987" s="280"/>
      <c r="D987" s="237"/>
      <c r="E987" s="237"/>
      <c r="F987" s="243"/>
      <c r="G987" s="72">
        <v>2</v>
      </c>
      <c r="H987" s="84"/>
      <c r="I987" s="84"/>
      <c r="J987" s="84">
        <v>0.5</v>
      </c>
      <c r="K987" s="84">
        <v>0.5</v>
      </c>
      <c r="L987" s="84">
        <v>0.5</v>
      </c>
      <c r="M987" s="84">
        <v>0.5</v>
      </c>
      <c r="N987" s="84">
        <v>0.5</v>
      </c>
      <c r="O987" s="84"/>
      <c r="P987" s="84">
        <v>0.5</v>
      </c>
      <c r="Q987" s="84">
        <v>0.5</v>
      </c>
      <c r="R987" s="84">
        <v>0.5</v>
      </c>
      <c r="S987" s="84">
        <v>0.5</v>
      </c>
      <c r="T987" s="84">
        <v>0.5</v>
      </c>
      <c r="U987" s="84">
        <v>0.5</v>
      </c>
      <c r="V987" s="84"/>
      <c r="W987" s="84"/>
      <c r="X987" s="84"/>
      <c r="Y987" s="84"/>
      <c r="Z987" s="84"/>
      <c r="AA987" s="84"/>
      <c r="AB987" s="84"/>
      <c r="AC987" s="80"/>
      <c r="AD987" s="80"/>
      <c r="AE987" s="80"/>
      <c r="AF987" s="80"/>
      <c r="AG987" s="80"/>
      <c r="AH987" s="80"/>
      <c r="AI987" s="80"/>
      <c r="AJ987" s="80"/>
      <c r="AK987" s="80">
        <v>0.5</v>
      </c>
      <c r="AL987" s="80"/>
      <c r="AM987" s="240"/>
      <c r="AN987" s="240"/>
      <c r="AO987" s="240"/>
      <c r="AP987" s="240"/>
      <c r="AQ987" s="240"/>
      <c r="AR987" s="240"/>
      <c r="AS987" s="240"/>
      <c r="AT987" s="256"/>
      <c r="AU987" s="256"/>
      <c r="AV987" s="259"/>
      <c r="AW987" s="259"/>
      <c r="AX987" s="256"/>
      <c r="AY987" s="256"/>
      <c r="AZ987" s="256"/>
      <c r="BA987" s="256"/>
      <c r="BB987" s="256"/>
      <c r="BC987" s="256"/>
      <c r="BD987" s="256"/>
      <c r="BE987" s="256"/>
      <c r="BF987" s="256"/>
      <c r="BG987" s="256"/>
      <c r="BH987" s="256"/>
      <c r="BI987" s="256"/>
      <c r="BJ987" s="256"/>
      <c r="BK987" s="256"/>
      <c r="BL987" s="262"/>
      <c r="BM987" s="262"/>
      <c r="BN987" s="262"/>
      <c r="BO987" s="262"/>
      <c r="BP987" s="262"/>
      <c r="BQ987" s="262"/>
      <c r="BR987" s="270"/>
      <c r="BS987" s="270"/>
      <c r="BT987" s="270"/>
      <c r="BU987" s="270"/>
      <c r="BV987" s="270"/>
      <c r="BW987" s="270"/>
      <c r="BX987" s="256"/>
      <c r="BY987" s="256"/>
      <c r="BZ987" s="256"/>
      <c r="CA987" s="267"/>
      <c r="CB987" s="267"/>
      <c r="CC987" s="274"/>
      <c r="CD987" s="267"/>
      <c r="CE987" s="267"/>
      <c r="CF987" s="267"/>
      <c r="CG987" s="267"/>
      <c r="CH987" s="267"/>
      <c r="CI987" s="267"/>
      <c r="CJ987" s="267"/>
      <c r="CK987" s="267"/>
      <c r="CL987" s="265"/>
      <c r="CM987" s="272"/>
      <c r="CN987" s="264"/>
      <c r="CO987" s="125"/>
      <c r="CP987" s="226"/>
      <c r="CQ987" s="226"/>
      <c r="CR987" s="226"/>
      <c r="CS987" s="90"/>
      <c r="CT987" s="90"/>
      <c r="CU987" s="90"/>
      <c r="CV987" s="90"/>
      <c r="CW987" s="90"/>
      <c r="CX987" s="90"/>
      <c r="CY987" s="90"/>
      <c r="CZ987" s="90"/>
      <c r="DA987" s="90"/>
    </row>
    <row r="988" spans="1:105" s="70" customFormat="1" ht="15" customHeight="1">
      <c r="A988" s="228"/>
      <c r="B988" s="277"/>
      <c r="C988" s="280"/>
      <c r="D988" s="237"/>
      <c r="E988" s="237"/>
      <c r="F988" s="243"/>
      <c r="G988" s="72">
        <v>2.1</v>
      </c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240"/>
      <c r="AN988" s="240"/>
      <c r="AO988" s="240"/>
      <c r="AP988" s="240"/>
      <c r="AQ988" s="240"/>
      <c r="AR988" s="240"/>
      <c r="AS988" s="240"/>
      <c r="AT988" s="256"/>
      <c r="AU988" s="256"/>
      <c r="AV988" s="259"/>
      <c r="AW988" s="259"/>
      <c r="AX988" s="256"/>
      <c r="AY988" s="256"/>
      <c r="AZ988" s="256"/>
      <c r="BA988" s="256"/>
      <c r="BB988" s="256"/>
      <c r="BC988" s="256"/>
      <c r="BD988" s="256"/>
      <c r="BE988" s="256"/>
      <c r="BF988" s="256"/>
      <c r="BG988" s="256"/>
      <c r="BH988" s="256"/>
      <c r="BI988" s="256"/>
      <c r="BJ988" s="256"/>
      <c r="BK988" s="256"/>
      <c r="BL988" s="262"/>
      <c r="BM988" s="262"/>
      <c r="BN988" s="262"/>
      <c r="BO988" s="262"/>
      <c r="BP988" s="262"/>
      <c r="BQ988" s="262"/>
      <c r="BR988" s="270"/>
      <c r="BS988" s="270"/>
      <c r="BT988" s="270"/>
      <c r="BU988" s="270"/>
      <c r="BV988" s="270"/>
      <c r="BW988" s="270"/>
      <c r="BX988" s="256"/>
      <c r="BY988" s="256"/>
      <c r="BZ988" s="256"/>
      <c r="CA988" s="267"/>
      <c r="CB988" s="267"/>
      <c r="CC988" s="274"/>
      <c r="CD988" s="267"/>
      <c r="CE988" s="267"/>
      <c r="CF988" s="267"/>
      <c r="CG988" s="267"/>
      <c r="CH988" s="267"/>
      <c r="CI988" s="267"/>
      <c r="CJ988" s="267"/>
      <c r="CK988" s="267"/>
      <c r="CL988" s="265"/>
      <c r="CM988" s="272"/>
      <c r="CN988" s="264"/>
      <c r="CO988" s="125"/>
      <c r="CP988" s="226"/>
      <c r="CQ988" s="226"/>
      <c r="CR988" s="226"/>
      <c r="CS988" s="90"/>
      <c r="CT988" s="90"/>
      <c r="CU988" s="90"/>
      <c r="CV988" s="90"/>
      <c r="CW988" s="90"/>
      <c r="CX988" s="90"/>
      <c r="CY988" s="90"/>
      <c r="CZ988" s="90"/>
      <c r="DA988" s="90"/>
    </row>
    <row r="989" spans="1:105" s="70" customFormat="1" ht="15" customHeight="1">
      <c r="A989" s="228"/>
      <c r="B989" s="277"/>
      <c r="C989" s="280"/>
      <c r="D989" s="237"/>
      <c r="E989" s="237"/>
      <c r="F989" s="243"/>
      <c r="G989" s="72">
        <v>2.7</v>
      </c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240"/>
      <c r="AN989" s="240"/>
      <c r="AO989" s="240"/>
      <c r="AP989" s="240"/>
      <c r="AQ989" s="240"/>
      <c r="AR989" s="240"/>
      <c r="AS989" s="240"/>
      <c r="AT989" s="256"/>
      <c r="AU989" s="256"/>
      <c r="AV989" s="259"/>
      <c r="AW989" s="259"/>
      <c r="AX989" s="256"/>
      <c r="AY989" s="256"/>
      <c r="AZ989" s="256"/>
      <c r="BA989" s="256"/>
      <c r="BB989" s="256"/>
      <c r="BC989" s="256"/>
      <c r="BD989" s="256"/>
      <c r="BE989" s="256"/>
      <c r="BF989" s="256"/>
      <c r="BG989" s="256"/>
      <c r="BH989" s="256"/>
      <c r="BI989" s="256"/>
      <c r="BJ989" s="256"/>
      <c r="BK989" s="256"/>
      <c r="BL989" s="262"/>
      <c r="BM989" s="262"/>
      <c r="BN989" s="262"/>
      <c r="BO989" s="262"/>
      <c r="BP989" s="262"/>
      <c r="BQ989" s="262"/>
      <c r="BR989" s="270"/>
      <c r="BS989" s="270"/>
      <c r="BT989" s="270"/>
      <c r="BU989" s="270"/>
      <c r="BV989" s="270"/>
      <c r="BW989" s="270"/>
      <c r="BX989" s="256"/>
      <c r="BY989" s="256"/>
      <c r="BZ989" s="256"/>
      <c r="CA989" s="267"/>
      <c r="CB989" s="267"/>
      <c r="CC989" s="274"/>
      <c r="CD989" s="267"/>
      <c r="CE989" s="267"/>
      <c r="CF989" s="267"/>
      <c r="CG989" s="267"/>
      <c r="CH989" s="267"/>
      <c r="CI989" s="267"/>
      <c r="CJ989" s="267"/>
      <c r="CK989" s="267"/>
      <c r="CL989" s="265"/>
      <c r="CM989" s="272"/>
      <c r="CN989" s="264"/>
      <c r="CO989" s="125"/>
      <c r="CP989" s="226"/>
      <c r="CQ989" s="226"/>
      <c r="CR989" s="226"/>
      <c r="CS989" s="90"/>
      <c r="CT989" s="90"/>
      <c r="CU989" s="90"/>
      <c r="CV989" s="90"/>
      <c r="CW989" s="90"/>
      <c r="CX989" s="90"/>
      <c r="CY989" s="90"/>
      <c r="CZ989" s="90"/>
      <c r="DA989" s="90"/>
    </row>
    <row r="990" spans="1:105" s="70" customFormat="1" ht="15" customHeight="1">
      <c r="A990" s="228"/>
      <c r="B990" s="277"/>
      <c r="C990" s="280"/>
      <c r="D990" s="237"/>
      <c r="E990" s="237"/>
      <c r="F990" s="243"/>
      <c r="G990" s="72">
        <v>3</v>
      </c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240"/>
      <c r="AN990" s="240"/>
      <c r="AO990" s="240"/>
      <c r="AP990" s="240"/>
      <c r="AQ990" s="240"/>
      <c r="AR990" s="240"/>
      <c r="AS990" s="240"/>
      <c r="AT990" s="256"/>
      <c r="AU990" s="256"/>
      <c r="AV990" s="259"/>
      <c r="AW990" s="259"/>
      <c r="AX990" s="256"/>
      <c r="AY990" s="256"/>
      <c r="AZ990" s="256"/>
      <c r="BA990" s="256"/>
      <c r="BB990" s="256"/>
      <c r="BC990" s="256"/>
      <c r="BD990" s="256"/>
      <c r="BE990" s="256"/>
      <c r="BF990" s="256"/>
      <c r="BG990" s="256"/>
      <c r="BH990" s="256"/>
      <c r="BI990" s="256"/>
      <c r="BJ990" s="256"/>
      <c r="BK990" s="256"/>
      <c r="BL990" s="262"/>
      <c r="BM990" s="262"/>
      <c r="BN990" s="262"/>
      <c r="BO990" s="262"/>
      <c r="BP990" s="262"/>
      <c r="BQ990" s="262"/>
      <c r="BR990" s="270"/>
      <c r="BS990" s="270"/>
      <c r="BT990" s="270"/>
      <c r="BU990" s="270"/>
      <c r="BV990" s="270"/>
      <c r="BW990" s="270"/>
      <c r="BX990" s="256"/>
      <c r="BY990" s="256"/>
      <c r="BZ990" s="256"/>
      <c r="CA990" s="267"/>
      <c r="CB990" s="267"/>
      <c r="CC990" s="274"/>
      <c r="CD990" s="267"/>
      <c r="CE990" s="267"/>
      <c r="CF990" s="267"/>
      <c r="CG990" s="267"/>
      <c r="CH990" s="267"/>
      <c r="CI990" s="267"/>
      <c r="CJ990" s="267"/>
      <c r="CK990" s="267"/>
      <c r="CL990" s="265"/>
      <c r="CM990" s="272"/>
      <c r="CN990" s="264"/>
      <c r="CO990" s="125"/>
      <c r="CP990" s="226"/>
      <c r="CQ990" s="226"/>
      <c r="CR990" s="226"/>
      <c r="CS990" s="90"/>
      <c r="CT990" s="90"/>
      <c r="CU990" s="90"/>
      <c r="CV990" s="90"/>
      <c r="CW990" s="90"/>
      <c r="CX990" s="90"/>
      <c r="CY990" s="90"/>
      <c r="CZ990" s="90"/>
      <c r="DA990" s="90"/>
    </row>
    <row r="991" spans="1:105" s="70" customFormat="1" ht="15" customHeight="1">
      <c r="A991" s="228"/>
      <c r="B991" s="277"/>
      <c r="C991" s="280"/>
      <c r="D991" s="237"/>
      <c r="E991" s="237"/>
      <c r="F991" s="244"/>
      <c r="G991" s="73">
        <v>3.9</v>
      </c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1"/>
      <c r="AD991" s="81"/>
      <c r="AE991" s="81"/>
      <c r="AF991" s="81"/>
      <c r="AG991" s="81"/>
      <c r="AH991" s="81"/>
      <c r="AI991" s="81"/>
      <c r="AJ991" s="81"/>
      <c r="AK991" s="81"/>
      <c r="AL991" s="81"/>
      <c r="AM991" s="240"/>
      <c r="AN991" s="240"/>
      <c r="AO991" s="240"/>
      <c r="AP991" s="240"/>
      <c r="AQ991" s="240"/>
      <c r="AR991" s="240"/>
      <c r="AS991" s="240"/>
      <c r="AT991" s="256"/>
      <c r="AU991" s="256"/>
      <c r="AV991" s="259"/>
      <c r="AW991" s="259"/>
      <c r="AX991" s="256"/>
      <c r="AY991" s="256"/>
      <c r="AZ991" s="256"/>
      <c r="BA991" s="256"/>
      <c r="BB991" s="256"/>
      <c r="BC991" s="256"/>
      <c r="BD991" s="256"/>
      <c r="BE991" s="256"/>
      <c r="BF991" s="256"/>
      <c r="BG991" s="256"/>
      <c r="BH991" s="256"/>
      <c r="BI991" s="256"/>
      <c r="BJ991" s="256"/>
      <c r="BK991" s="256"/>
      <c r="BL991" s="262"/>
      <c r="BM991" s="262"/>
      <c r="BN991" s="262"/>
      <c r="BO991" s="262"/>
      <c r="BP991" s="262"/>
      <c r="BQ991" s="262"/>
      <c r="BR991" s="270"/>
      <c r="BS991" s="270"/>
      <c r="BT991" s="270"/>
      <c r="BU991" s="270"/>
      <c r="BV991" s="270"/>
      <c r="BW991" s="270"/>
      <c r="BX991" s="256"/>
      <c r="BY991" s="256"/>
      <c r="BZ991" s="256"/>
      <c r="CA991" s="267"/>
      <c r="CB991" s="267"/>
      <c r="CC991" s="274"/>
      <c r="CD991" s="267"/>
      <c r="CE991" s="267"/>
      <c r="CF991" s="267"/>
      <c r="CG991" s="267"/>
      <c r="CH991" s="267"/>
      <c r="CI991" s="267"/>
      <c r="CJ991" s="267"/>
      <c r="CK991" s="267"/>
      <c r="CL991" s="265"/>
      <c r="CM991" s="272"/>
      <c r="CN991" s="264"/>
      <c r="CO991" s="125"/>
      <c r="CP991" s="226"/>
      <c r="CQ991" s="226"/>
      <c r="CR991" s="226"/>
      <c r="CS991" s="90"/>
      <c r="CT991" s="90"/>
      <c r="CU991" s="90"/>
      <c r="CV991" s="90"/>
      <c r="CW991" s="90"/>
      <c r="CX991" s="90"/>
      <c r="CY991" s="90"/>
      <c r="CZ991" s="90"/>
      <c r="DA991" s="90"/>
    </row>
    <row r="992" spans="1:105" s="70" customFormat="1" ht="15" customHeight="1" thickBot="1">
      <c r="A992" s="229"/>
      <c r="B992" s="278"/>
      <c r="C992" s="281"/>
      <c r="D992" s="238"/>
      <c r="E992" s="238"/>
      <c r="F992" s="245" t="s">
        <v>83</v>
      </c>
      <c r="G992" s="246"/>
      <c r="H992" s="82"/>
      <c r="I992" s="82"/>
      <c r="J992" s="82"/>
      <c r="K992" s="82"/>
      <c r="L992" s="82">
        <v>2</v>
      </c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35"/>
      <c r="AD992" s="35"/>
      <c r="AE992" s="35"/>
      <c r="AF992" s="35"/>
      <c r="AG992" s="35"/>
      <c r="AH992" s="35"/>
      <c r="AI992" s="35"/>
      <c r="AJ992" s="35"/>
      <c r="AK992" s="35">
        <v>0.5</v>
      </c>
      <c r="AL992" s="35"/>
      <c r="AM992" s="241"/>
      <c r="AN992" s="241"/>
      <c r="AO992" s="241"/>
      <c r="AP992" s="241"/>
      <c r="AQ992" s="241"/>
      <c r="AR992" s="241"/>
      <c r="AS992" s="241"/>
      <c r="AT992" s="257"/>
      <c r="AU992" s="257"/>
      <c r="AV992" s="260"/>
      <c r="AW992" s="260"/>
      <c r="AX992" s="257"/>
      <c r="AY992" s="257"/>
      <c r="AZ992" s="257"/>
      <c r="BA992" s="257"/>
      <c r="BB992" s="257"/>
      <c r="BC992" s="257"/>
      <c r="BD992" s="257"/>
      <c r="BE992" s="257"/>
      <c r="BF992" s="257"/>
      <c r="BG992" s="257"/>
      <c r="BH992" s="257"/>
      <c r="BI992" s="257"/>
      <c r="BJ992" s="257"/>
      <c r="BK992" s="257"/>
      <c r="BL992" s="263"/>
      <c r="BM992" s="263"/>
      <c r="BN992" s="263"/>
      <c r="BO992" s="263"/>
      <c r="BP992" s="263"/>
      <c r="BQ992" s="263"/>
      <c r="BR992" s="271"/>
      <c r="BS992" s="271"/>
      <c r="BT992" s="271"/>
      <c r="BU992" s="271"/>
      <c r="BV992" s="271"/>
      <c r="BW992" s="271"/>
      <c r="BX992" s="257"/>
      <c r="BY992" s="257"/>
      <c r="BZ992" s="257"/>
      <c r="CA992" s="268"/>
      <c r="CB992" s="268"/>
      <c r="CC992" s="275"/>
      <c r="CD992" s="268"/>
      <c r="CE992" s="268"/>
      <c r="CF992" s="268"/>
      <c r="CG992" s="268"/>
      <c r="CH992" s="268"/>
      <c r="CI992" s="268"/>
      <c r="CJ992" s="268"/>
      <c r="CK992" s="268"/>
      <c r="CL992" s="265"/>
      <c r="CM992" s="272"/>
      <c r="CN992" s="264"/>
      <c r="CO992" s="125"/>
      <c r="CP992" s="226"/>
      <c r="CQ992" s="226"/>
      <c r="CR992" s="226"/>
      <c r="CS992" s="90"/>
      <c r="CT992" s="90"/>
      <c r="CU992" s="90"/>
      <c r="CV992" s="90"/>
      <c r="CW992" s="90"/>
      <c r="CX992" s="90"/>
      <c r="CY992" s="90"/>
      <c r="CZ992" s="90"/>
      <c r="DA992" s="90"/>
    </row>
    <row r="993" spans="1:105" s="70" customFormat="1" ht="15" customHeight="1">
      <c r="A993" s="227">
        <f t="shared" ref="A993" si="368">A985+1</f>
        <v>123</v>
      </c>
      <c r="B993" s="276" t="s">
        <v>840</v>
      </c>
      <c r="C993" s="279" t="s">
        <v>864</v>
      </c>
      <c r="D993" s="236" t="s">
        <v>1244</v>
      </c>
      <c r="E993" s="236" t="s">
        <v>1201</v>
      </c>
      <c r="F993" s="253" t="s">
        <v>80</v>
      </c>
      <c r="G993" s="254"/>
      <c r="H993" s="82" t="s">
        <v>69</v>
      </c>
      <c r="I993" s="82"/>
      <c r="J993" s="82" t="s">
        <v>60</v>
      </c>
      <c r="K993" s="82" t="s">
        <v>60</v>
      </c>
      <c r="L993" s="82" t="s">
        <v>60</v>
      </c>
      <c r="M993" s="82" t="s">
        <v>60</v>
      </c>
      <c r="N993" s="82" t="s">
        <v>60</v>
      </c>
      <c r="O993" s="82"/>
      <c r="P993" s="82" t="s">
        <v>60</v>
      </c>
      <c r="Q993" s="82" t="s">
        <v>60</v>
      </c>
      <c r="R993" s="82" t="s">
        <v>60</v>
      </c>
      <c r="S993" s="82" t="s">
        <v>60</v>
      </c>
      <c r="T993" s="82" t="s">
        <v>60</v>
      </c>
      <c r="U993" s="82" t="s">
        <v>60</v>
      </c>
      <c r="V993" s="82"/>
      <c r="W993" s="82" t="s">
        <v>61</v>
      </c>
      <c r="X993" s="82" t="s">
        <v>61</v>
      </c>
      <c r="Y993" s="82" t="s">
        <v>61</v>
      </c>
      <c r="Z993" s="82" t="s">
        <v>67</v>
      </c>
      <c r="AA993" s="82" t="s">
        <v>61</v>
      </c>
      <c r="AB993" s="82" t="s">
        <v>61</v>
      </c>
      <c r="AC993" s="82"/>
      <c r="AD993" s="82" t="s">
        <v>61</v>
      </c>
      <c r="AE993" s="82" t="s">
        <v>61</v>
      </c>
      <c r="AF993" s="82" t="s">
        <v>61</v>
      </c>
      <c r="AG993" s="82" t="s">
        <v>67</v>
      </c>
      <c r="AH993" s="82" t="s">
        <v>61</v>
      </c>
      <c r="AI993" s="82" t="s">
        <v>1471</v>
      </c>
      <c r="AJ993" s="82"/>
      <c r="AK993" s="82" t="s">
        <v>60</v>
      </c>
      <c r="AL993" s="82" t="s">
        <v>60</v>
      </c>
      <c r="AM993" s="239">
        <f>COUNTIF(H993:AL993,"PH")+COUNTIF(H993:AL993,"PH/L")+COUNTIF(H993:AL993,"PM")</f>
        <v>0</v>
      </c>
      <c r="AN993" s="239">
        <f>COUNTIF(H993:AL993,"PD")+COUNTIF(H993:AL993,"PDD")+COUNTIF(H993:AL993,"P/DS")/2+COUNTIF(H993:AL993,"PMD")</f>
        <v>0</v>
      </c>
      <c r="AO993" s="239">
        <f>COUNTIF(H993:AL993,"PN")+COUNTIF(H993:AL993,"P/NS")/2+COUNTIF(H993:AL993,"PH")+COUNTIF(H993:AL993,"PH/F")/2+COUNTIF(H993:AL993,"PH/L")/2+COUNTIF(H993:AL993,"PM")</f>
        <v>0</v>
      </c>
      <c r="AP993" s="239">
        <f>COUNTIF(H993:AL993,"BH")+COUNTIF(H993:AL993,"AL/BL")+COUNTIF(H993:AL993,"UL/BL")+COUNTIF(H993:AL993,"BM")</f>
        <v>0</v>
      </c>
      <c r="AQ993" s="239">
        <f>COUNTIF(H993:AL993,"DS")+COUNTIF(H993:AL993,"AL/DS")/2+COUNTIF(H993:AL993,"UL/DS")/2+COUNTIF(H993:AL993,"CT")+COUNTIF(H993:AL993,"MD")</f>
        <v>13.5</v>
      </c>
      <c r="AR993" s="239">
        <f>COUNTIF(H993:AL993,"NS")+COUNTIF(H993:AL993,"AL/NS")/2+COUNTIF(H993:AL993,"UL/NS")/2+COUNTIF(H993:AL993,"BH")+COUNTIF(H993:AL993,"AL/BF")/2+COUNTIF(H993:AL993,"AL/BL")/2+COUNTIF(H993:AL993,"UL/BL")/2+COUNTIF(H993:AL993,"UL/BF")/2+COUNTIF(H993:AL993,"BM")</f>
        <v>9</v>
      </c>
      <c r="AS993" s="239">
        <f>COUNTIF(H993:AL993,"AL")+COUNTIF(H993:AL993,"AL/DS")/2+COUNTIF(H993:AL993,"AL/NS")/2+COUNTIF(H993:AL993,"NH")+COUNTIF(H993:AL993,"SL")+COUNTIF(H993:AL993,"NHD")+COUNTIF(H993:AL993,"B")+COUNTIF(H993:AL993,"HL")+COUNTIF(H993:AL993,"AL/BF")/2+COUNTIF(H993:AL993,"AL/BL")/2</f>
        <v>3</v>
      </c>
      <c r="AT993" s="255">
        <f>COUNTIF(H993:AL993,"PD")+COUNTIF(H993:AL993,"PN")+COUNTIF(H993:AL993,"P/DS")/2+COUNTIF(H993:AL993,"P/NS")/2+COUNTIF(H993:AL993,"DS")+COUNTIF(H993:AL993,"NS")+COUNTIF(H993:AL993,"AL")+COUNTIF(H993:AL993,"AL/DS")+COUNTIF(H993:AL993,"AL/NS")+COUNTIF(H993:AL993,"NH")+COUNTIF(H993:AL993,"SL")+COUNTIF(H993:AL993,"UL/DS")/2+COUNTIF(H993:AL993,"UL/NS")/2+COUNTIF(H993:AL993,"CT")+COUNTIF(H993:AL993,"NHD")+COUNTIF(H993:AL993,"PDD")+COUNTIF(H993:AL993,"B")+COUNTIF(H993:AL993,"HL")+COUNTIF(H993:AL993,"PH")+COUNTIF(H993:AL993,"BH")+COUNTIF(H993:AL993,"AL/BF")+COUNTIF(H993:AL993,"AL/BL")+COUNTIF(H993:AL993,"UL/BF")/2+COUNTIF(H993:AL993,"UL/BL")/2+COUNTIF(H993:AL993,"PH/F")/2+COUNTIF(H993:AL993,"PH/L")/2+COUNTIF(H993:AL993,"MD")+COUNTIF(H993:AL993,"PMD")+COUNTIF(H993:AL993,"PM")+COUNTIF(H993:AL993,"BM")</f>
        <v>25.5</v>
      </c>
      <c r="AU993" s="255">
        <f>COUNTIF(H993:AL993,"P/DS")/2+COUNTIF(H993:AL993,"P/NS")/2+COUNTIF(H993:AL993,"IL")+COUNTIF(H993:AL993,"NL")+COUNTIF(H993:AL993,"UL")+COUNTIF(H993:AL993,"UL/DS")/2+COUNTIF(H993:AL993,"UL/NS")/2+COUNTIF(H993:AL993,"KT")+COUNTIF(H993:AL993,"UL/BF")/2+COUNTIF(H993:AL993,"UL/BL")/2+COUNTIF(H993:AL993,"PH/F")/2+COUNTIF(H993:AL993,"PH/L")/2+COUNTIF(H993:AL993,"NB")</f>
        <v>0.5</v>
      </c>
      <c r="AV993" s="258">
        <f>COUNTIF(H993:AL993,"PN")+COUNTIF(H993:AL993,"TVD")+COUNTIF(H993:AL993,"PH")+COUNTIF(H993:AL993,"PM")+COUNTIF(H993:AL993,"PDD")-COUNTIFS(H993:AL993,"PN",H1000:AL1000,"&gt;=3")-COUNTIFS(H993:AL993,"PM",H1000:AL1000,"&gt;=3")</f>
        <v>0</v>
      </c>
      <c r="AW993" s="258">
        <f>COUNTIF(H993:AL993,"NS")+COUNTIF(H993:AL993,"D")+COUNTIF(H993:AL993,"BH")+COUNTIF(H993:AL993,"NHD")+COUNTIF(H993:AL993,"BM")-COUNTIFS(H993:AL993,"NS",H1000:AL1000,"&gt;=3")-COUNTIFS(H993:AL993,"BH",H1000:AL1000,"&gt;=3")-COUNTIFS(H993:AL993,"BM",H1000:AL1000,"&gt;=3")</f>
        <v>9</v>
      </c>
      <c r="AX993" s="255">
        <f>COUNTIF(H993:AL993,"AL")+COUNTIF(H993:AL993,"AL/DS")/2+COUNTIF(H993:AL993,"AL/NS")/2+COUNTIF(H993:AL993,"AL/BF")+COUNTIF(H993:AL993,"AL/BL")/2</f>
        <v>2</v>
      </c>
      <c r="AY993" s="255">
        <f>COUNTIF(H993:AL993,"SL")</f>
        <v>0</v>
      </c>
      <c r="AZ993" s="255">
        <f>COUNTIF(H993:AL993,"NH")</f>
        <v>1</v>
      </c>
      <c r="BA993" s="255">
        <f>COUNTIF(H993:AL993,"HL")</f>
        <v>0</v>
      </c>
      <c r="BB993" s="255">
        <f>COUNTIF(G993:AL993,"P/DS")/2+COUNTIF(G993:AL993,"P/NS")/2+COUNTIF(G993:AL993,"UL")+COUNTIF(G993:AL993,"UL/DS")/2+COUNTIF(G993:AL993,"UL/NS")/2+COUNTIF(G993:AL993,"UL/BL")/2+COUNTIF(G993:AL993,"UL/BF")/2+COUNTIF(G993:AL993,"PH/F")/2+COUNTIF(G993:AL993,"PH/L")/2</f>
        <v>0.5</v>
      </c>
      <c r="BC993" s="255">
        <f>COUNTIF(H993:AL993,"NB")</f>
        <v>0</v>
      </c>
      <c r="BD993" s="255">
        <f>COUNTIF(H993:AL993,"NL")</f>
        <v>0</v>
      </c>
      <c r="BE993" s="255">
        <f>COUNTIF(H993:AL993,"IL")</f>
        <v>0</v>
      </c>
      <c r="BF993" s="255">
        <f>COUNTIF(H993:AL993,"KT")</f>
        <v>0</v>
      </c>
      <c r="BG993" s="255">
        <f>COUNTIF(H993:AL993,"L70")</f>
        <v>0</v>
      </c>
      <c r="BH993" s="255">
        <f>COUNTIF(H993:AL993,"MD")</f>
        <v>0</v>
      </c>
      <c r="BI993" s="255">
        <f>COUNTIF(H993:AL993,"PMD")</f>
        <v>0</v>
      </c>
      <c r="BJ993" s="255">
        <f>COUNTIF(H993:AL993,"PM")</f>
        <v>0</v>
      </c>
      <c r="BK993" s="255">
        <f>COUNTIF(H993:AL993,"BM")</f>
        <v>0</v>
      </c>
      <c r="BL993" s="261">
        <f>SUMIF(H993:AL993,"PD",H994:AL994)+SUMIF(H993:AL993,"PN",H994:AL994)+SUMIF(H993:AL993,"P/DS",H994:AL994)+SUMIF(H993:AL993,"PN/F",H994:AL994)+SUMIF(H993:AL993,"PN/L",H994:AL994)+SUMIF(H993:AL993,"TV",H994:AL994)+SUMIF(H993:AL993,"TVD",H994:AL994)+SUMIF(H993:AL993,"PDD",H994:AL994)</f>
        <v>0</v>
      </c>
      <c r="BM993" s="261">
        <f>SUMIF(H993:AL993,"PD",H995:AL995)+SUMIF(H993:AL993,"PN",H995:AL995)+SUMIF(H993:AL993,"P/DS",H995:AL995)+SUMIF(H993:AL993,"PN/F",H995:AL995)+SUMIF(H993:AL993,"PN/L",H995:AL995)+SUMIF(H993:AL993,"TV",H995:AL995)+SUMIF(H993:AL993,"TVD",H995:AL995)+SUMIF(H993:AL993,"PDD",H995:AL995)+SUMIF(H993:AL993,"PMD",H995:AL995)</f>
        <v>0</v>
      </c>
      <c r="BN993" s="261">
        <f>SUMIF(H993:AL993,"PD",H996:AL996)+SUMIF(H993:AL993,"PN",H996:AL996)+SUMIF(H993:AL993,"P/DS",H996:AL996)+SUMIF(H993:AL993,"PN/F",H996:AL996)+SUMIF(H993:AL993,"PN/L",H996:AL996)+SUMIF(H993:AL993,"TV",H996:AL996)+SUMIF(H993:AL993,"TVD",H996:AL996)</f>
        <v>0</v>
      </c>
      <c r="BO993" s="261">
        <f>SUMIF(H993:AL993,"PD",H997:AL997)+SUMIF(H993:AL993,"PN",H997:AL997)+SUMIF(H993:AL993,"P/DS",H997:AL997)+SUMIF(H993:AL993,"PN/F",H997:AL997)+SUMIF(H993:AL993,"PN/L",H997:AL997)+SUMIF(H993:AL993,"TV",H997:AL997)+SUMIF(H993:AL993,"TVD",H997:AL997)</f>
        <v>0</v>
      </c>
      <c r="BP993" s="261">
        <f>SUMIF(H993:AL993,"PD",H998:AL998)+SUMIF(H993:AL993,"PN",H998:AL998)+SUMIF(H993:AL993,"P/DS",H998:AL998)+SUMIF(H993:AL993,"PN/F",H998:AL998)+SUMIF(H993:AL993,"PN/L",H998:AL998)+SUMIF(H993:AL993,"TV",H998:AL998)+SUMIF(H993:AL993,"TVD",H998:AL998)+SUMIF(H993:AL993,"PDD",H998:AL998)+SUMIF(H993:AL993,"PH",H998:AL998)+SUMIF(H993:AL993,"PM",H998:AL998)</f>
        <v>0</v>
      </c>
      <c r="BQ993" s="261">
        <f>SUMIF(H993:AL993,"PD",H999:AL999)+SUMIF(H993:AL993,"PN",H999:AL999)+SUMIF(H993:AL993,"P/DS",H999:AL999)+SUMIF(H993:AL993,"PN/F",H999:AL999)+SUMIF(H993:AL993,"PN/L",H999:AL999)+SUMIF(H993:AL993,"TV",H999:AL999)+SUMIF(H993:AL993,"TVD",H999:AL999)+SUMIF(H993:AL993,"PDD",H999:AL999)+SUMIF(H993:AL993,"PH",H999:AL999)+SUMIF(H993:AL993,"PM",H999:AL999)</f>
        <v>0</v>
      </c>
      <c r="BR993" s="269">
        <f>SUM(H994:AL994)-BL993</f>
        <v>9.5</v>
      </c>
      <c r="BS993" s="269">
        <f>SUM(H995:AL995)-BM993</f>
        <v>2.5</v>
      </c>
      <c r="BT993" s="269">
        <f>SUM(H996:AL996)-BN993</f>
        <v>0</v>
      </c>
      <c r="BU993" s="269">
        <f>SUM(H997:AL997)-BO993</f>
        <v>0</v>
      </c>
      <c r="BV993" s="269">
        <f>SUM(H998:AL998)-BP993</f>
        <v>0</v>
      </c>
      <c r="BW993" s="269">
        <f>SUM(H999:AL999)-BQ993</f>
        <v>0</v>
      </c>
      <c r="BX993" s="255">
        <f>SUMIF(H993:AL993,"PD",H1000:AL1000)+SUMIF(H993:AL993,"PN",H1000:AL1000)+SUMIF(H993:AL993,"P/DS",H1000:AL1000)+SUMIF(H993:AL993,"PN/F",H1000:AL1000)+SUMIF(H993:AL993,"PN/L",H1000:AL1000)</f>
        <v>0</v>
      </c>
      <c r="BY993" s="255">
        <f>SUM(H1000:AL1000)-BX993</f>
        <v>0</v>
      </c>
      <c r="BZ993" s="255">
        <f t="shared" ref="BZ993" si="369">+SUM(BL993:BW1000)</f>
        <v>12</v>
      </c>
      <c r="CA993" s="266">
        <f>(COUNTIFS(H993:AL993,"PD",H994:AL994,"&gt;=2"))*0.5-IF(CN993="VP",COUNTIFS($H$16:$AL$16,"SAT",H993:AL993,"PD",H994:AL994,"&gt;=2"))*0.5</f>
        <v>0</v>
      </c>
      <c r="CB993" s="266">
        <f>(COUNTIFS(H993:AL993,"PN",H995:AL995,"&gt;=0.5",H994:AL994,"&gt;=1.5"))*0.5+COUNTIFS(H993:AL993,"PDD",H995:AL995,"&gt;=0.5",H994:AL994,"&gt;=1.5")*0.5</f>
        <v>0</v>
      </c>
      <c r="CC993" s="273">
        <f>(COUNTIFS(H993:AL993,"TV",H995:AL995,"&gt;=10"))*0.5+(COUNTIFS(H993:AL993,"PMD",H995:AL995,"&gt;=2"))*0.5</f>
        <v>0</v>
      </c>
      <c r="CD993" s="266">
        <f>(COUNTIFS(H993:AL993,"TVD",H997:AL997,"&gt;=6.5",H995:AL995,"&gt;=3.5"))*0.5</f>
        <v>0</v>
      </c>
      <c r="CE993" s="266">
        <f>(COUNTIFS(H993:AL993,"PD",H998:AL998,"&gt;=10"))*0.5</f>
        <v>0</v>
      </c>
      <c r="CF993" s="266">
        <f>(COUNTIFS(H993:AL993,"PDD",H998:AL998,"&gt;=3.5",H999:AL999,"&gt;=6.5")+COUNTIFS(H993:AL993,"PH",H999:AL999,"&gt;=0.5",H998:AL998,"&gt;=1.5")+COUNTIFS(H993:AL993,"PM",H999:AL999,"&gt;=0.5",H998:AL998,"&gt;=1.5"))*0.5</f>
        <v>0</v>
      </c>
      <c r="CG993" s="266">
        <f>(COUNTIFS(H993:AL993,"DS",H994:AL994,"&gt;=2")+COUNTIFS(H993:AL993,"AL/DS",H994:AL994,"&gt;=2"))*0.5-IF(CN993="VP",COUNTIFS($H$16:$AL$16,"SAT",H993:AL993,"DS",H994:AL994,"&gt;=2"))*0.5</f>
        <v>0.5</v>
      </c>
      <c r="CH993" s="266">
        <f>(COUNTIFS(H993:AL993,"NS",H995:AL995,"&gt;=0.5",H994:AL994,"&gt;=1.5")+COUNTIFS(H993:AL993,"AL/NS",H995:AL995,"&gt;=0.5",H994:AL994,"&gt;=1.5")+COUNTIFS(H993:AL993,"NHD",H995:AL995,"&gt;=4.5",H998:AL998,"&gt;=2",H994:AL994,"&gt;=1.5"))*0.5</f>
        <v>1.5</v>
      </c>
      <c r="CI993" s="266">
        <f>(COUNTIF(H995:AL995,"&gt;=10")+COUNTIFS(H993:AL993,"MD",H995:AL995,"&gt;=2")-COUNTIFS(H993:AL993,"TV",H995:AL995,"&gt;=10"))*0.5</f>
        <v>0</v>
      </c>
      <c r="CJ993" s="266">
        <f>(COUNTIFS(H993:AL993,"D",H997:AL997,"&gt;=6.5",H995:AL995,"&gt;=3.5"))*0.5</f>
        <v>0</v>
      </c>
      <c r="CK993" s="266">
        <f>(COUNTIF(H998:AL998,"&gt;=10")-COUNTIFS(H993:AL993,"PD",H998:AL998,"&gt;=10"))*0.5</f>
        <v>0</v>
      </c>
      <c r="CL993" s="265">
        <f>(COUNTIFS(H993:AL993,"NHD",H998:AL998,"&gt;=3.5",H999:AL999,"&gt;=6.5")+COUNTIFS(H993:AL993,"BH",H998:AL998,"&gt;=1.5",H999:AL999,"&gt;=0.5")+COUNTIFS(H993:AL993,"BM",H998:AL998,"&gt;=1.5",H999:AL999,"&gt;=0.5")+COUNTIFS(H993:AL993,"D",H998:AL998,"&gt;=1.5",H999:AL999,"&gt;=0.5"))*0.5</f>
        <v>0</v>
      </c>
      <c r="CM993" s="272"/>
      <c r="CN993" s="264" t="s">
        <v>723</v>
      </c>
      <c r="CO993" s="125">
        <f t="shared" ref="CO993" si="370">+AM993+AN993+AO993+AP993+AQ993+AR993+AS993+AU993+BG993</f>
        <v>26</v>
      </c>
      <c r="CP993" s="225">
        <f>+SUM(I994:I999)-I1000</f>
        <v>0</v>
      </c>
      <c r="CQ993" s="225">
        <f>+SUM(J994:J999)-J1000</f>
        <v>2.5</v>
      </c>
      <c r="CR993" s="225">
        <f>+SUM(K994:K999)-K1000</f>
        <v>0</v>
      </c>
      <c r="CS993" s="90"/>
      <c r="CT993" s="90"/>
      <c r="CU993" s="90"/>
      <c r="CV993" s="90"/>
      <c r="CW993" s="90"/>
      <c r="CX993" s="90"/>
      <c r="CY993" s="90"/>
      <c r="CZ993" s="90"/>
      <c r="DA993" s="90"/>
    </row>
    <row r="994" spans="1:105" s="70" customFormat="1" ht="15" customHeight="1">
      <c r="A994" s="228"/>
      <c r="B994" s="277"/>
      <c r="C994" s="280"/>
      <c r="D994" s="237"/>
      <c r="E994" s="237"/>
      <c r="F994" s="242" t="s">
        <v>82</v>
      </c>
      <c r="G994" s="71">
        <v>1.5</v>
      </c>
      <c r="H994" s="83"/>
      <c r="I994" s="83"/>
      <c r="J994" s="83">
        <v>2.5</v>
      </c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>
        <v>2</v>
      </c>
      <c r="X994" s="83">
        <v>2</v>
      </c>
      <c r="Y994" s="83">
        <v>2</v>
      </c>
      <c r="Z994" s="83"/>
      <c r="AA994" s="83"/>
      <c r="AB994" s="83"/>
      <c r="AC994" s="79"/>
      <c r="AD994" s="79"/>
      <c r="AE994" s="79"/>
      <c r="AF994" s="79"/>
      <c r="AG994" s="79"/>
      <c r="AH994" s="79">
        <v>1</v>
      </c>
      <c r="AI994" s="79"/>
      <c r="AJ994" s="79"/>
      <c r="AK994" s="79"/>
      <c r="AL994" s="79"/>
      <c r="AM994" s="240"/>
      <c r="AN994" s="240"/>
      <c r="AO994" s="240"/>
      <c r="AP994" s="240"/>
      <c r="AQ994" s="240"/>
      <c r="AR994" s="240"/>
      <c r="AS994" s="240"/>
      <c r="AT994" s="256"/>
      <c r="AU994" s="256"/>
      <c r="AV994" s="259"/>
      <c r="AW994" s="259"/>
      <c r="AX994" s="256"/>
      <c r="AY994" s="256"/>
      <c r="AZ994" s="256"/>
      <c r="BA994" s="256"/>
      <c r="BB994" s="256"/>
      <c r="BC994" s="256"/>
      <c r="BD994" s="256"/>
      <c r="BE994" s="256"/>
      <c r="BF994" s="256"/>
      <c r="BG994" s="256"/>
      <c r="BH994" s="256"/>
      <c r="BI994" s="256"/>
      <c r="BJ994" s="256"/>
      <c r="BK994" s="256"/>
      <c r="BL994" s="262"/>
      <c r="BM994" s="262"/>
      <c r="BN994" s="262"/>
      <c r="BO994" s="262"/>
      <c r="BP994" s="262"/>
      <c r="BQ994" s="262"/>
      <c r="BR994" s="270"/>
      <c r="BS994" s="270"/>
      <c r="BT994" s="270"/>
      <c r="BU994" s="270"/>
      <c r="BV994" s="270"/>
      <c r="BW994" s="270"/>
      <c r="BX994" s="256"/>
      <c r="BY994" s="256"/>
      <c r="BZ994" s="256"/>
      <c r="CA994" s="267"/>
      <c r="CB994" s="267"/>
      <c r="CC994" s="274"/>
      <c r="CD994" s="267"/>
      <c r="CE994" s="267"/>
      <c r="CF994" s="267"/>
      <c r="CG994" s="267"/>
      <c r="CH994" s="267"/>
      <c r="CI994" s="267"/>
      <c r="CJ994" s="267"/>
      <c r="CK994" s="267"/>
      <c r="CL994" s="265"/>
      <c r="CM994" s="272"/>
      <c r="CN994" s="264"/>
      <c r="CO994" s="125"/>
      <c r="CP994" s="226"/>
      <c r="CQ994" s="226"/>
      <c r="CR994" s="226"/>
      <c r="CS994" s="90"/>
      <c r="CT994" s="90"/>
      <c r="CU994" s="90"/>
      <c r="CV994" s="90"/>
      <c r="CW994" s="90"/>
      <c r="CX994" s="90"/>
      <c r="CY994" s="90"/>
      <c r="CZ994" s="90"/>
      <c r="DA994" s="90"/>
    </row>
    <row r="995" spans="1:105" s="70" customFormat="1" ht="15" customHeight="1">
      <c r="A995" s="228"/>
      <c r="B995" s="277"/>
      <c r="C995" s="280"/>
      <c r="D995" s="237"/>
      <c r="E995" s="237"/>
      <c r="F995" s="243"/>
      <c r="G995" s="72">
        <v>2</v>
      </c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>
        <v>0.5</v>
      </c>
      <c r="X995" s="84">
        <v>0.5</v>
      </c>
      <c r="Y995" s="84">
        <v>0.5</v>
      </c>
      <c r="Z995" s="84"/>
      <c r="AA995" s="84"/>
      <c r="AB995" s="84"/>
      <c r="AC995" s="80"/>
      <c r="AD995" s="80"/>
      <c r="AE995" s="80"/>
      <c r="AF995" s="80">
        <v>0.5</v>
      </c>
      <c r="AG995" s="80"/>
      <c r="AH995" s="80">
        <v>0.5</v>
      </c>
      <c r="AI995" s="80"/>
      <c r="AJ995" s="80"/>
      <c r="AK995" s="80"/>
      <c r="AL995" s="80"/>
      <c r="AM995" s="240"/>
      <c r="AN995" s="240"/>
      <c r="AO995" s="240"/>
      <c r="AP995" s="240"/>
      <c r="AQ995" s="240"/>
      <c r="AR995" s="240"/>
      <c r="AS995" s="240"/>
      <c r="AT995" s="256"/>
      <c r="AU995" s="256"/>
      <c r="AV995" s="259"/>
      <c r="AW995" s="259"/>
      <c r="AX995" s="256"/>
      <c r="AY995" s="256"/>
      <c r="AZ995" s="256"/>
      <c r="BA995" s="256"/>
      <c r="BB995" s="256"/>
      <c r="BC995" s="256"/>
      <c r="BD995" s="256"/>
      <c r="BE995" s="256"/>
      <c r="BF995" s="256"/>
      <c r="BG995" s="256"/>
      <c r="BH995" s="256"/>
      <c r="BI995" s="256"/>
      <c r="BJ995" s="256"/>
      <c r="BK995" s="256"/>
      <c r="BL995" s="262"/>
      <c r="BM995" s="262"/>
      <c r="BN995" s="262"/>
      <c r="BO995" s="262"/>
      <c r="BP995" s="262"/>
      <c r="BQ995" s="262"/>
      <c r="BR995" s="270"/>
      <c r="BS995" s="270"/>
      <c r="BT995" s="270"/>
      <c r="BU995" s="270"/>
      <c r="BV995" s="270"/>
      <c r="BW995" s="270"/>
      <c r="BX995" s="256"/>
      <c r="BY995" s="256"/>
      <c r="BZ995" s="256"/>
      <c r="CA995" s="267"/>
      <c r="CB995" s="267"/>
      <c r="CC995" s="274"/>
      <c r="CD995" s="267"/>
      <c r="CE995" s="267"/>
      <c r="CF995" s="267"/>
      <c r="CG995" s="267"/>
      <c r="CH995" s="267"/>
      <c r="CI995" s="267"/>
      <c r="CJ995" s="267"/>
      <c r="CK995" s="267"/>
      <c r="CL995" s="265"/>
      <c r="CM995" s="272"/>
      <c r="CN995" s="264"/>
      <c r="CO995" s="125"/>
      <c r="CP995" s="226"/>
      <c r="CQ995" s="226"/>
      <c r="CR995" s="226"/>
      <c r="CS995" s="90"/>
      <c r="CT995" s="90"/>
      <c r="CU995" s="90"/>
      <c r="CV995" s="90"/>
      <c r="CW995" s="90"/>
      <c r="CX995" s="90"/>
      <c r="CY995" s="90"/>
      <c r="CZ995" s="90"/>
      <c r="DA995" s="90"/>
    </row>
    <row r="996" spans="1:105" s="70" customFormat="1" ht="15" customHeight="1">
      <c r="A996" s="228"/>
      <c r="B996" s="277"/>
      <c r="C996" s="280"/>
      <c r="D996" s="237"/>
      <c r="E996" s="237"/>
      <c r="F996" s="243"/>
      <c r="G996" s="72">
        <v>2.1</v>
      </c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240"/>
      <c r="AN996" s="240"/>
      <c r="AO996" s="240"/>
      <c r="AP996" s="240"/>
      <c r="AQ996" s="240"/>
      <c r="AR996" s="240"/>
      <c r="AS996" s="240"/>
      <c r="AT996" s="256"/>
      <c r="AU996" s="256"/>
      <c r="AV996" s="259"/>
      <c r="AW996" s="259"/>
      <c r="AX996" s="256"/>
      <c r="AY996" s="256"/>
      <c r="AZ996" s="256"/>
      <c r="BA996" s="256"/>
      <c r="BB996" s="256"/>
      <c r="BC996" s="256"/>
      <c r="BD996" s="256"/>
      <c r="BE996" s="256"/>
      <c r="BF996" s="256"/>
      <c r="BG996" s="256"/>
      <c r="BH996" s="256"/>
      <c r="BI996" s="256"/>
      <c r="BJ996" s="256"/>
      <c r="BK996" s="256"/>
      <c r="BL996" s="262"/>
      <c r="BM996" s="262"/>
      <c r="BN996" s="262"/>
      <c r="BO996" s="262"/>
      <c r="BP996" s="262"/>
      <c r="BQ996" s="262"/>
      <c r="BR996" s="270"/>
      <c r="BS996" s="270"/>
      <c r="BT996" s="270"/>
      <c r="BU996" s="270"/>
      <c r="BV996" s="270"/>
      <c r="BW996" s="270"/>
      <c r="BX996" s="256"/>
      <c r="BY996" s="256"/>
      <c r="BZ996" s="256"/>
      <c r="CA996" s="267"/>
      <c r="CB996" s="267"/>
      <c r="CC996" s="274"/>
      <c r="CD996" s="267"/>
      <c r="CE996" s="267"/>
      <c r="CF996" s="267"/>
      <c r="CG996" s="267"/>
      <c r="CH996" s="267"/>
      <c r="CI996" s="267"/>
      <c r="CJ996" s="267"/>
      <c r="CK996" s="267"/>
      <c r="CL996" s="265"/>
      <c r="CM996" s="272"/>
      <c r="CN996" s="264"/>
      <c r="CO996" s="125"/>
      <c r="CP996" s="226"/>
      <c r="CQ996" s="226"/>
      <c r="CR996" s="226"/>
      <c r="CS996" s="90"/>
      <c r="CT996" s="90"/>
      <c r="CU996" s="90"/>
      <c r="CV996" s="90"/>
      <c r="CW996" s="90"/>
      <c r="CX996" s="90"/>
      <c r="CY996" s="90"/>
      <c r="CZ996" s="90"/>
      <c r="DA996" s="90"/>
    </row>
    <row r="997" spans="1:105" s="70" customFormat="1" ht="15" customHeight="1">
      <c r="A997" s="228"/>
      <c r="B997" s="277"/>
      <c r="C997" s="280"/>
      <c r="D997" s="237"/>
      <c r="E997" s="237"/>
      <c r="F997" s="243"/>
      <c r="G997" s="72">
        <v>2.7</v>
      </c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240"/>
      <c r="AN997" s="240"/>
      <c r="AO997" s="240"/>
      <c r="AP997" s="240"/>
      <c r="AQ997" s="240"/>
      <c r="AR997" s="240"/>
      <c r="AS997" s="240"/>
      <c r="AT997" s="256"/>
      <c r="AU997" s="256"/>
      <c r="AV997" s="259"/>
      <c r="AW997" s="259"/>
      <c r="AX997" s="256"/>
      <c r="AY997" s="256"/>
      <c r="AZ997" s="256"/>
      <c r="BA997" s="256"/>
      <c r="BB997" s="256"/>
      <c r="BC997" s="256"/>
      <c r="BD997" s="256"/>
      <c r="BE997" s="256"/>
      <c r="BF997" s="256"/>
      <c r="BG997" s="256"/>
      <c r="BH997" s="256"/>
      <c r="BI997" s="256"/>
      <c r="BJ997" s="256"/>
      <c r="BK997" s="256"/>
      <c r="BL997" s="262"/>
      <c r="BM997" s="262"/>
      <c r="BN997" s="262"/>
      <c r="BO997" s="262"/>
      <c r="BP997" s="262"/>
      <c r="BQ997" s="262"/>
      <c r="BR997" s="270"/>
      <c r="BS997" s="270"/>
      <c r="BT997" s="270"/>
      <c r="BU997" s="270"/>
      <c r="BV997" s="270"/>
      <c r="BW997" s="270"/>
      <c r="BX997" s="256"/>
      <c r="BY997" s="256"/>
      <c r="BZ997" s="256"/>
      <c r="CA997" s="267"/>
      <c r="CB997" s="267"/>
      <c r="CC997" s="274"/>
      <c r="CD997" s="267"/>
      <c r="CE997" s="267"/>
      <c r="CF997" s="267"/>
      <c r="CG997" s="267"/>
      <c r="CH997" s="267"/>
      <c r="CI997" s="267"/>
      <c r="CJ997" s="267"/>
      <c r="CK997" s="267"/>
      <c r="CL997" s="265"/>
      <c r="CM997" s="272"/>
      <c r="CN997" s="264"/>
      <c r="CO997" s="125"/>
      <c r="CP997" s="226"/>
      <c r="CQ997" s="226"/>
      <c r="CR997" s="226"/>
      <c r="CS997" s="90"/>
      <c r="CT997" s="90"/>
      <c r="CU997" s="90"/>
      <c r="CV997" s="90"/>
      <c r="CW997" s="90"/>
      <c r="CX997" s="90"/>
      <c r="CY997" s="90"/>
      <c r="CZ997" s="90"/>
      <c r="DA997" s="90"/>
    </row>
    <row r="998" spans="1:105" s="70" customFormat="1" ht="15" customHeight="1">
      <c r="A998" s="228"/>
      <c r="B998" s="277"/>
      <c r="C998" s="280"/>
      <c r="D998" s="237"/>
      <c r="E998" s="237"/>
      <c r="F998" s="243"/>
      <c r="G998" s="72">
        <v>3</v>
      </c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240"/>
      <c r="AN998" s="240"/>
      <c r="AO998" s="240"/>
      <c r="AP998" s="240"/>
      <c r="AQ998" s="240"/>
      <c r="AR998" s="240"/>
      <c r="AS998" s="240"/>
      <c r="AT998" s="256"/>
      <c r="AU998" s="256"/>
      <c r="AV998" s="259"/>
      <c r="AW998" s="259"/>
      <c r="AX998" s="256"/>
      <c r="AY998" s="256"/>
      <c r="AZ998" s="256"/>
      <c r="BA998" s="256"/>
      <c r="BB998" s="256"/>
      <c r="BC998" s="256"/>
      <c r="BD998" s="256"/>
      <c r="BE998" s="256"/>
      <c r="BF998" s="256"/>
      <c r="BG998" s="256"/>
      <c r="BH998" s="256"/>
      <c r="BI998" s="256"/>
      <c r="BJ998" s="256"/>
      <c r="BK998" s="256"/>
      <c r="BL998" s="262"/>
      <c r="BM998" s="262"/>
      <c r="BN998" s="262"/>
      <c r="BO998" s="262"/>
      <c r="BP998" s="262"/>
      <c r="BQ998" s="262"/>
      <c r="BR998" s="270"/>
      <c r="BS998" s="270"/>
      <c r="BT998" s="270"/>
      <c r="BU998" s="270"/>
      <c r="BV998" s="270"/>
      <c r="BW998" s="270"/>
      <c r="BX998" s="256"/>
      <c r="BY998" s="256"/>
      <c r="BZ998" s="256"/>
      <c r="CA998" s="267"/>
      <c r="CB998" s="267"/>
      <c r="CC998" s="274"/>
      <c r="CD998" s="267"/>
      <c r="CE998" s="267"/>
      <c r="CF998" s="267"/>
      <c r="CG998" s="267"/>
      <c r="CH998" s="267"/>
      <c r="CI998" s="267"/>
      <c r="CJ998" s="267"/>
      <c r="CK998" s="267"/>
      <c r="CL998" s="265"/>
      <c r="CM998" s="272"/>
      <c r="CN998" s="264"/>
      <c r="CO998" s="125"/>
      <c r="CP998" s="226"/>
      <c r="CQ998" s="226"/>
      <c r="CR998" s="226"/>
      <c r="CS998" s="90"/>
      <c r="CT998" s="90"/>
      <c r="CU998" s="90"/>
      <c r="CV998" s="90"/>
      <c r="CW998" s="90"/>
      <c r="CX998" s="90"/>
      <c r="CY998" s="90"/>
      <c r="CZ998" s="90"/>
      <c r="DA998" s="90"/>
    </row>
    <row r="999" spans="1:105" s="70" customFormat="1" ht="15" customHeight="1">
      <c r="A999" s="228"/>
      <c r="B999" s="277"/>
      <c r="C999" s="280"/>
      <c r="D999" s="237"/>
      <c r="E999" s="237"/>
      <c r="F999" s="244"/>
      <c r="G999" s="73">
        <v>3.9</v>
      </c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1"/>
      <c r="AD999" s="81"/>
      <c r="AE999" s="81"/>
      <c r="AF999" s="81"/>
      <c r="AG999" s="81"/>
      <c r="AH999" s="81"/>
      <c r="AI999" s="81"/>
      <c r="AJ999" s="81"/>
      <c r="AK999" s="81"/>
      <c r="AL999" s="81"/>
      <c r="AM999" s="240"/>
      <c r="AN999" s="240"/>
      <c r="AO999" s="240"/>
      <c r="AP999" s="240"/>
      <c r="AQ999" s="240"/>
      <c r="AR999" s="240"/>
      <c r="AS999" s="240"/>
      <c r="AT999" s="256"/>
      <c r="AU999" s="256"/>
      <c r="AV999" s="259"/>
      <c r="AW999" s="259"/>
      <c r="AX999" s="256"/>
      <c r="AY999" s="256"/>
      <c r="AZ999" s="256"/>
      <c r="BA999" s="256"/>
      <c r="BB999" s="256"/>
      <c r="BC999" s="256"/>
      <c r="BD999" s="256"/>
      <c r="BE999" s="256"/>
      <c r="BF999" s="256"/>
      <c r="BG999" s="256"/>
      <c r="BH999" s="256"/>
      <c r="BI999" s="256"/>
      <c r="BJ999" s="256"/>
      <c r="BK999" s="256"/>
      <c r="BL999" s="262"/>
      <c r="BM999" s="262"/>
      <c r="BN999" s="262"/>
      <c r="BO999" s="262"/>
      <c r="BP999" s="262"/>
      <c r="BQ999" s="262"/>
      <c r="BR999" s="270"/>
      <c r="BS999" s="270"/>
      <c r="BT999" s="270"/>
      <c r="BU999" s="270"/>
      <c r="BV999" s="270"/>
      <c r="BW999" s="270"/>
      <c r="BX999" s="256"/>
      <c r="BY999" s="256"/>
      <c r="BZ999" s="256"/>
      <c r="CA999" s="267"/>
      <c r="CB999" s="267"/>
      <c r="CC999" s="274"/>
      <c r="CD999" s="267"/>
      <c r="CE999" s="267"/>
      <c r="CF999" s="267"/>
      <c r="CG999" s="267"/>
      <c r="CH999" s="267"/>
      <c r="CI999" s="267"/>
      <c r="CJ999" s="267"/>
      <c r="CK999" s="267"/>
      <c r="CL999" s="265"/>
      <c r="CM999" s="272"/>
      <c r="CN999" s="264"/>
      <c r="CO999" s="125"/>
      <c r="CP999" s="226"/>
      <c r="CQ999" s="226"/>
      <c r="CR999" s="226"/>
      <c r="CS999" s="90"/>
      <c r="CT999" s="90"/>
      <c r="CU999" s="90"/>
      <c r="CV999" s="90"/>
      <c r="CW999" s="90"/>
      <c r="CX999" s="90"/>
      <c r="CY999" s="90"/>
      <c r="CZ999" s="90"/>
      <c r="DA999" s="90"/>
    </row>
    <row r="1000" spans="1:105" s="70" customFormat="1" ht="15" customHeight="1" thickBot="1">
      <c r="A1000" s="229"/>
      <c r="B1000" s="278"/>
      <c r="C1000" s="281"/>
      <c r="D1000" s="238"/>
      <c r="E1000" s="238"/>
      <c r="F1000" s="245" t="s">
        <v>83</v>
      </c>
      <c r="G1000" s="246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  <c r="AB1000" s="82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241"/>
      <c r="AN1000" s="241"/>
      <c r="AO1000" s="241"/>
      <c r="AP1000" s="241"/>
      <c r="AQ1000" s="241"/>
      <c r="AR1000" s="241"/>
      <c r="AS1000" s="241"/>
      <c r="AT1000" s="257"/>
      <c r="AU1000" s="257"/>
      <c r="AV1000" s="260"/>
      <c r="AW1000" s="260"/>
      <c r="AX1000" s="257"/>
      <c r="AY1000" s="257"/>
      <c r="AZ1000" s="257"/>
      <c r="BA1000" s="257"/>
      <c r="BB1000" s="257"/>
      <c r="BC1000" s="257"/>
      <c r="BD1000" s="257"/>
      <c r="BE1000" s="257"/>
      <c r="BF1000" s="257"/>
      <c r="BG1000" s="257"/>
      <c r="BH1000" s="257"/>
      <c r="BI1000" s="257"/>
      <c r="BJ1000" s="257"/>
      <c r="BK1000" s="257"/>
      <c r="BL1000" s="263"/>
      <c r="BM1000" s="263"/>
      <c r="BN1000" s="263"/>
      <c r="BO1000" s="263"/>
      <c r="BP1000" s="263"/>
      <c r="BQ1000" s="263"/>
      <c r="BR1000" s="271"/>
      <c r="BS1000" s="271"/>
      <c r="BT1000" s="271"/>
      <c r="BU1000" s="271"/>
      <c r="BV1000" s="271"/>
      <c r="BW1000" s="271"/>
      <c r="BX1000" s="257"/>
      <c r="BY1000" s="257"/>
      <c r="BZ1000" s="257"/>
      <c r="CA1000" s="268"/>
      <c r="CB1000" s="268"/>
      <c r="CC1000" s="275"/>
      <c r="CD1000" s="268"/>
      <c r="CE1000" s="268"/>
      <c r="CF1000" s="268"/>
      <c r="CG1000" s="268"/>
      <c r="CH1000" s="268"/>
      <c r="CI1000" s="268"/>
      <c r="CJ1000" s="268"/>
      <c r="CK1000" s="268"/>
      <c r="CL1000" s="265"/>
      <c r="CM1000" s="272"/>
      <c r="CN1000" s="264"/>
      <c r="CO1000" s="125"/>
      <c r="CP1000" s="226"/>
      <c r="CQ1000" s="226"/>
      <c r="CR1000" s="226"/>
      <c r="CS1000" s="90"/>
      <c r="CT1000" s="90"/>
      <c r="CU1000" s="90"/>
      <c r="CV1000" s="90"/>
      <c r="CW1000" s="90"/>
      <c r="CX1000" s="90"/>
      <c r="CY1000" s="90"/>
      <c r="CZ1000" s="90"/>
      <c r="DA1000" s="90"/>
    </row>
    <row r="1001" spans="1:105" s="70" customFormat="1" ht="15" customHeight="1">
      <c r="A1001" s="227">
        <f t="shared" ref="A1001" si="371">A993+1</f>
        <v>124</v>
      </c>
      <c r="B1001" s="276" t="s">
        <v>198</v>
      </c>
      <c r="C1001" s="279" t="s">
        <v>199</v>
      </c>
      <c r="D1001" s="236">
        <v>43739</v>
      </c>
      <c r="E1001" s="236" t="s">
        <v>1201</v>
      </c>
      <c r="F1001" s="253" t="s">
        <v>80</v>
      </c>
      <c r="G1001" s="254"/>
      <c r="H1001" s="82" t="s">
        <v>69</v>
      </c>
      <c r="I1001" s="82"/>
      <c r="J1001" s="82" t="s">
        <v>61</v>
      </c>
      <c r="K1001" s="82" t="s">
        <v>61</v>
      </c>
      <c r="L1001" s="82" t="s">
        <v>61</v>
      </c>
      <c r="M1001" s="82" t="s">
        <v>61</v>
      </c>
      <c r="N1001" s="82" t="s">
        <v>61</v>
      </c>
      <c r="O1001" s="82" t="s">
        <v>973</v>
      </c>
      <c r="P1001" s="82" t="s">
        <v>61</v>
      </c>
      <c r="Q1001" s="82" t="s">
        <v>61</v>
      </c>
      <c r="R1001" s="82" t="s">
        <v>61</v>
      </c>
      <c r="S1001" s="82" t="s">
        <v>61</v>
      </c>
      <c r="T1001" s="82" t="s">
        <v>61</v>
      </c>
      <c r="U1001" s="82" t="s">
        <v>61</v>
      </c>
      <c r="V1001" s="82"/>
      <c r="W1001" s="82" t="s">
        <v>60</v>
      </c>
      <c r="X1001" s="82" t="s">
        <v>60</v>
      </c>
      <c r="Y1001" s="82" t="s">
        <v>60</v>
      </c>
      <c r="Z1001" s="82" t="s">
        <v>67</v>
      </c>
      <c r="AA1001" s="82" t="s">
        <v>60</v>
      </c>
      <c r="AB1001" s="82" t="s">
        <v>60</v>
      </c>
      <c r="AC1001" s="82"/>
      <c r="AD1001" s="82" t="s">
        <v>60</v>
      </c>
      <c r="AE1001" s="82" t="s">
        <v>60</v>
      </c>
      <c r="AF1001" s="82" t="s">
        <v>60</v>
      </c>
      <c r="AG1001" s="82" t="s">
        <v>60</v>
      </c>
      <c r="AH1001" s="82" t="s">
        <v>60</v>
      </c>
      <c r="AI1001" s="82" t="s">
        <v>1471</v>
      </c>
      <c r="AJ1001" s="82"/>
      <c r="AK1001" s="82" t="s">
        <v>61</v>
      </c>
      <c r="AL1001" s="82" t="s">
        <v>61</v>
      </c>
      <c r="AM1001" s="239">
        <f>COUNTIF(H1001:AL1001,"PH")+COUNTIF(H1001:AL1001,"PH/L")+COUNTIF(H1001:AL1001,"PM")</f>
        <v>0</v>
      </c>
      <c r="AN1001" s="239">
        <f>COUNTIF(H1001:AL1001,"PD")+COUNTIF(H1001:AL1001,"PDD")+COUNTIF(H1001:AL1001,"P/DS")/2+COUNTIF(H1001:AL1001,"PMD")</f>
        <v>0</v>
      </c>
      <c r="AO1001" s="239">
        <f>COUNTIF(H1001:AL1001,"PN")+COUNTIF(H1001:AL1001,"P/NS")/2+COUNTIF(H1001:AL1001,"PH")+COUNTIF(H1001:AL1001,"PH/F")/2+COUNTIF(H1001:AL1001,"PH/L")/2+COUNTIF(H1001:AL1001,"PM")</f>
        <v>0</v>
      </c>
      <c r="AP1001" s="239">
        <f>COUNTIF(H1001:AL1001,"BH")+COUNTIF(H1001:AL1001,"AL/BL")+COUNTIF(H1001:AL1001,"UL/BL")+COUNTIF(H1001:AL1001,"BM")</f>
        <v>0</v>
      </c>
      <c r="AQ1001" s="239">
        <f>COUNTIF(H1001:AL1001,"DS")+COUNTIF(H1001:AL1001,"AL/DS")/2+COUNTIF(H1001:AL1001,"UL/DS")/2+COUNTIF(H1001:AL1001,"CT")+COUNTIF(H1001:AL1001,"MD")</f>
        <v>10.5</v>
      </c>
      <c r="AR1001" s="239">
        <f>COUNTIF(H1001:AL1001,"NS")+COUNTIF(H1001:AL1001,"AL/NS")/2+COUNTIF(H1001:AL1001,"UL/NS")/2+COUNTIF(H1001:AL1001,"BH")+COUNTIF(H1001:AL1001,"AL/BF")/2+COUNTIF(H1001:AL1001,"AL/BL")/2+COUNTIF(H1001:AL1001,"UL/BL")/2+COUNTIF(H1001:AL1001,"UL/BF")/2+COUNTIF(H1001:AL1001,"BM")</f>
        <v>13</v>
      </c>
      <c r="AS1001" s="239">
        <f>COUNTIF(H1001:AL1001,"AL")+COUNTIF(H1001:AL1001,"AL/DS")/2+COUNTIF(H1001:AL1001,"AL/NS")/2+COUNTIF(H1001:AL1001,"NH")+COUNTIF(H1001:AL1001,"SL")+COUNTIF(H1001:AL1001,"NHD")+COUNTIF(H1001:AL1001,"B")+COUNTIF(H1001:AL1001,"HL")+COUNTIF(H1001:AL1001,"AL/BF")/2+COUNTIF(H1001:AL1001,"AL/BL")/2</f>
        <v>2</v>
      </c>
      <c r="AT1001" s="255">
        <f>COUNTIF(H1001:AL1001,"PD")+COUNTIF(H1001:AL1001,"PN")+COUNTIF(H1001:AL1001,"P/DS")/2+COUNTIF(H1001:AL1001,"P/NS")/2+COUNTIF(H1001:AL1001,"DS")+COUNTIF(H1001:AL1001,"NS")+COUNTIF(H1001:AL1001,"AL")+COUNTIF(H1001:AL1001,"AL/DS")+COUNTIF(H1001:AL1001,"AL/NS")+COUNTIF(H1001:AL1001,"NH")+COUNTIF(H1001:AL1001,"SL")+COUNTIF(H1001:AL1001,"UL/DS")/2+COUNTIF(H1001:AL1001,"UL/NS")/2+COUNTIF(H1001:AL1001,"CT")+COUNTIF(H1001:AL1001,"NHD")+COUNTIF(H1001:AL1001,"PDD")+COUNTIF(H1001:AL1001,"B")+COUNTIF(H1001:AL1001,"HL")+COUNTIF(H1001:AL1001,"PH")+COUNTIF(H1001:AL1001,"BH")+COUNTIF(H1001:AL1001,"AL/BF")+COUNTIF(H1001:AL1001,"AL/BL")+COUNTIF(H1001:AL1001,"UL/BF")/2+COUNTIF(H1001:AL1001,"UL/BL")/2+COUNTIF(H1001:AL1001,"PH/F")/2+COUNTIF(H1001:AL1001,"PH/L")/2+COUNTIF(H1001:AL1001,"MD")+COUNTIF(H1001:AL1001,"PMD")+COUNTIF(H1001:AL1001,"PM")+COUNTIF(H1001:AL1001,"BM")</f>
        <v>25.5</v>
      </c>
      <c r="AU1001" s="255">
        <f>COUNTIF(H1001:AL1001,"P/DS")/2+COUNTIF(H1001:AL1001,"P/NS")/2+COUNTIF(H1001:AL1001,"IL")+COUNTIF(H1001:AL1001,"NL")+COUNTIF(H1001:AL1001,"UL")+COUNTIF(H1001:AL1001,"UL/DS")/2+COUNTIF(H1001:AL1001,"UL/NS")/2+COUNTIF(H1001:AL1001,"KT")+COUNTIF(H1001:AL1001,"UL/BF")/2+COUNTIF(H1001:AL1001,"UL/BL")/2+COUNTIF(H1001:AL1001,"PH/F")/2+COUNTIF(H1001:AL1001,"PH/L")/2+COUNTIF(H1001:AL1001,"NB")</f>
        <v>0.5</v>
      </c>
      <c r="AV1001" s="258">
        <f>COUNTIF(H1001:AL1001,"PN")+COUNTIF(H1001:AL1001,"TVD")+COUNTIF(H1001:AL1001,"PH")+COUNTIF(H1001:AL1001,"PM")+COUNTIF(H1001:AL1001,"PDD")-COUNTIFS(H1001:AL1001,"PN",H1008:AL1008,"&gt;=3")-COUNTIFS(H1001:AL1001,"PM",H1008:AL1008,"&gt;=3")</f>
        <v>0</v>
      </c>
      <c r="AW1001" s="258">
        <f>COUNTIF(H1001:AL1001,"NS")+COUNTIF(H1001:AL1001,"D")+COUNTIF(H1001:AL1001,"BH")+COUNTIF(H1001:AL1001,"NHD")+COUNTIF(H1001:AL1001,"BM")-COUNTIFS(H1001:AL1001,"NS",H1008:AL1008,"&gt;=3")-COUNTIFS(H1001:AL1001,"BH",H1008:AL1008,"&gt;=3")-COUNTIFS(H1001:AL1001,"BM",H1008:AL1008,"&gt;=3")</f>
        <v>14</v>
      </c>
      <c r="AX1001" s="255">
        <f>COUNTIF(H1001:AL1001,"AL")+COUNTIF(H1001:AL1001,"AL/DS")/2+COUNTIF(H1001:AL1001,"AL/NS")/2+COUNTIF(H1001:AL1001,"AL/BF")+COUNTIF(H1001:AL1001,"AL/BL")/2</f>
        <v>1</v>
      </c>
      <c r="AY1001" s="255">
        <f>COUNTIF(H1001:AL1001,"SL")</f>
        <v>0</v>
      </c>
      <c r="AZ1001" s="255">
        <f>COUNTIF(H1001:AL1001,"NH")</f>
        <v>1</v>
      </c>
      <c r="BA1001" s="255">
        <f>COUNTIF(H1001:AL1001,"HL")</f>
        <v>0</v>
      </c>
      <c r="BB1001" s="255">
        <f>COUNTIF(G1001:AL1001,"P/DS")/2+COUNTIF(G1001:AL1001,"P/NS")/2+COUNTIF(G1001:AL1001,"UL")+COUNTIF(G1001:AL1001,"UL/DS")/2+COUNTIF(G1001:AL1001,"UL/NS")/2+COUNTIF(G1001:AL1001,"UL/BL")/2+COUNTIF(G1001:AL1001,"UL/BF")/2+COUNTIF(G1001:AL1001,"PH/F")/2+COUNTIF(G1001:AL1001,"PH/L")/2</f>
        <v>0.5</v>
      </c>
      <c r="BC1001" s="255">
        <f>COUNTIF(H1001:AL1001,"NB")</f>
        <v>0</v>
      </c>
      <c r="BD1001" s="255">
        <f>COUNTIF(H1001:AL1001,"NL")</f>
        <v>0</v>
      </c>
      <c r="BE1001" s="255">
        <f>COUNTIF(H1001:AL1001,"IL")</f>
        <v>0</v>
      </c>
      <c r="BF1001" s="255">
        <f>COUNTIF(H1001:AL1001,"KT")</f>
        <v>0</v>
      </c>
      <c r="BG1001" s="255">
        <f>COUNTIF(H1001:AL1001,"L70")</f>
        <v>0</v>
      </c>
      <c r="BH1001" s="255">
        <f>COUNTIF(H1001:AL1001,"MD")</f>
        <v>0</v>
      </c>
      <c r="BI1001" s="255">
        <f>COUNTIF(H1001:AL1001,"PMD")</f>
        <v>0</v>
      </c>
      <c r="BJ1001" s="255">
        <f>COUNTIF(H1001:AL1001,"PM")</f>
        <v>0</v>
      </c>
      <c r="BK1001" s="255">
        <f>COUNTIF(H1001:AL1001,"BM")</f>
        <v>0</v>
      </c>
      <c r="BL1001" s="261">
        <f>SUMIF(H1001:AL1001,"PD",H1002:AL1002)+SUMIF(H1001:AL1001,"PN",H1002:AL1002)+SUMIF(H1001:AL1001,"P/DS",H1002:AL1002)+SUMIF(H1001:AL1001,"PN/F",H1002:AL1002)+SUMIF(H1001:AL1001,"PN/L",H1002:AL1002)+SUMIF(H1001:AL1001,"TV",H1002:AL1002)+SUMIF(H1001:AL1001,"TVD",H1002:AL1002)+SUMIF(H1001:AL1001,"PDD",H1002:AL1002)</f>
        <v>0</v>
      </c>
      <c r="BM1001" s="261">
        <f>SUMIF(H1001:AL1001,"PD",H1003:AL1003)+SUMIF(H1001:AL1001,"PN",H1003:AL1003)+SUMIF(H1001:AL1001,"P/DS",H1003:AL1003)+SUMIF(H1001:AL1001,"PN/F",H1003:AL1003)+SUMIF(H1001:AL1001,"PN/L",H1003:AL1003)+SUMIF(H1001:AL1001,"TV",H1003:AL1003)+SUMIF(H1001:AL1001,"TVD",H1003:AL1003)+SUMIF(H1001:AL1001,"PDD",H1003:AL1003)+SUMIF(H1001:AL1001,"PMD",H1003:AL1003)</f>
        <v>0</v>
      </c>
      <c r="BN1001" s="261">
        <f>SUMIF(H1001:AL1001,"PD",H1004:AL1004)+SUMIF(H1001:AL1001,"PN",H1004:AL1004)+SUMIF(H1001:AL1001,"P/DS",H1004:AL1004)+SUMIF(H1001:AL1001,"PN/F",H1004:AL1004)+SUMIF(H1001:AL1001,"PN/L",H1004:AL1004)+SUMIF(H1001:AL1001,"TV",H1004:AL1004)+SUMIF(H1001:AL1001,"TVD",H1004:AL1004)</f>
        <v>0</v>
      </c>
      <c r="BO1001" s="261">
        <f>SUMIF(H1001:AL1001,"PD",H1005:AL1005)+SUMIF(H1001:AL1001,"PN",H1005:AL1005)+SUMIF(H1001:AL1001,"P/DS",H1005:AL1005)+SUMIF(H1001:AL1001,"PN/F",H1005:AL1005)+SUMIF(H1001:AL1001,"PN/L",H1005:AL1005)+SUMIF(H1001:AL1001,"TV",H1005:AL1005)+SUMIF(H1001:AL1001,"TVD",H1005:AL1005)</f>
        <v>0</v>
      </c>
      <c r="BP1001" s="261">
        <f>SUMIF(H1001:AL1001,"PD",H1006:AL1006)+SUMIF(H1001:AL1001,"PN",H1006:AL1006)+SUMIF(H1001:AL1001,"P/DS",H1006:AL1006)+SUMIF(H1001:AL1001,"PN/F",H1006:AL1006)+SUMIF(H1001:AL1001,"PN/L",H1006:AL1006)+SUMIF(H1001:AL1001,"TV",H1006:AL1006)+SUMIF(H1001:AL1001,"TVD",H1006:AL1006)+SUMIF(H1001:AL1001,"PDD",H1006:AL1006)+SUMIF(H1001:AL1001,"PH",H1006:AL1006)+SUMIF(H1001:AL1001,"PM",H1006:AL1006)</f>
        <v>0</v>
      </c>
      <c r="BQ1001" s="261">
        <f>SUMIF(H1001:AL1001,"PD",H1007:AL1007)+SUMIF(H1001:AL1001,"PN",H1007:AL1007)+SUMIF(H1001:AL1001,"P/DS",H1007:AL1007)+SUMIF(H1001:AL1001,"PN/F",H1007:AL1007)+SUMIF(H1001:AL1001,"PN/L",H1007:AL1007)+SUMIF(H1001:AL1001,"TV",H1007:AL1007)+SUMIF(H1001:AL1001,"TVD",H1007:AL1007)+SUMIF(H1001:AL1001,"PDD",H1007:AL1007)+SUMIF(H1001:AL1001,"PH",H1007:AL1007)+SUMIF(H1001:AL1001,"PM",H1007:AL1007)</f>
        <v>0</v>
      </c>
      <c r="BR1001" s="269">
        <f>SUM(H1002:AL1002)-BL1001</f>
        <v>23</v>
      </c>
      <c r="BS1001" s="269">
        <f>SUM(H1003:AL1003)-BM1001</f>
        <v>10</v>
      </c>
      <c r="BT1001" s="269">
        <f>SUM(H1004:AL1004)-BN1001</f>
        <v>0</v>
      </c>
      <c r="BU1001" s="269">
        <f>SUM(H1005:AL1005)-BO1001</f>
        <v>6.5</v>
      </c>
      <c r="BV1001" s="269">
        <f>SUM(H1006:AL1006)-BP1001</f>
        <v>0</v>
      </c>
      <c r="BW1001" s="269">
        <f>SUM(H1007:AL1007)-BQ1001</f>
        <v>0</v>
      </c>
      <c r="BX1001" s="255">
        <f>SUMIF(H1001:AL1001,"PD",H1008:AL1008)+SUMIF(H1001:AL1001,"PN",H1008:AL1008)+SUMIF(H1001:AL1001,"P/DS",H1008:AL1008)+SUMIF(H1001:AL1001,"PN/F",H1008:AL1008)+SUMIF(H1001:AL1001,"PN/L",H1008:AL1008)</f>
        <v>0</v>
      </c>
      <c r="BY1001" s="255">
        <f>SUM(H1008:AL1008)-BX1001</f>
        <v>0.3</v>
      </c>
      <c r="BZ1001" s="255">
        <f t="shared" ref="BZ1001" si="372">+SUM(BL1001:BW1008)</f>
        <v>39.5</v>
      </c>
      <c r="CA1001" s="266">
        <f>(COUNTIFS(H1001:AL1001,"PD",H1002:AL1002,"&gt;=2"))*0.5-IF(CN1001="VP",COUNTIFS($H$16:$AL$16,"SAT",H1001:AL1001,"PD",H1002:AL1002,"&gt;=2"))*0.5</f>
        <v>0</v>
      </c>
      <c r="CB1001" s="266">
        <f>(COUNTIFS(H1001:AL1001,"PN",H1003:AL1003,"&gt;=0.5",H1002:AL1002,"&gt;=1.5"))*0.5+COUNTIFS(H1001:AL1001,"PDD",H1003:AL1003,"&gt;=0.5",H1002:AL1002,"&gt;=1.5")*0.5</f>
        <v>0</v>
      </c>
      <c r="CC1001" s="273">
        <f>(COUNTIFS(H1001:AL1001,"TV",H1003:AL1003,"&gt;=10"))*0.5+(COUNTIFS(H1001:AL1001,"PMD",H1003:AL1003,"&gt;=2"))*0.5</f>
        <v>0</v>
      </c>
      <c r="CD1001" s="266">
        <f>(COUNTIFS(H1001:AL1001,"TVD",H1005:AL1005,"&gt;=6.5",H1003:AL1003,"&gt;=3.5"))*0.5</f>
        <v>0</v>
      </c>
      <c r="CE1001" s="266">
        <f>(COUNTIFS(H1001:AL1001,"PD",H1006:AL1006,"&gt;=10"))*0.5</f>
        <v>0</v>
      </c>
      <c r="CF1001" s="266">
        <f>(COUNTIFS(H1001:AL1001,"PDD",H1006:AL1006,"&gt;=3.5",H1007:AL1007,"&gt;=6.5")+COUNTIFS(H1001:AL1001,"PH",H1007:AL1007,"&gt;=0.5",H1006:AL1006,"&gt;=1.5")+COUNTIFS(H1001:AL1001,"PM",H1007:AL1007,"&gt;=0.5",H1006:AL1006,"&gt;=1.5"))*0.5</f>
        <v>0</v>
      </c>
      <c r="CG1001" s="266">
        <f>(COUNTIFS(H1001:AL1001,"DS",H1002:AL1002,"&gt;=2")+COUNTIFS(H1001:AL1001,"AL/DS",H1002:AL1002,"&gt;=2"))*0.5-IF(CN1001="VP",COUNTIFS($H$16:$AL$16,"SAT",H1001:AL1001,"DS",H1002:AL1002,"&gt;=2"))*0.5</f>
        <v>0</v>
      </c>
      <c r="CH1001" s="266">
        <f>(COUNTIFS(H1001:AL1001,"NS",H1003:AL1003,"&gt;=0.5",H1002:AL1002,"&gt;=1.5")+COUNTIFS(H1001:AL1001,"AL/NS",H1003:AL1003,"&gt;=0.5",H1002:AL1002,"&gt;=1.5")+COUNTIFS(H1001:AL1001,"NHD",H1003:AL1003,"&gt;=4.5",H1006:AL1006,"&gt;=2",H1002:AL1002,"&gt;=1.5"))*0.5</f>
        <v>5.5</v>
      </c>
      <c r="CI1001" s="266">
        <f>(COUNTIF(H1003:AL1003,"&gt;=10")+COUNTIFS(H1001:AL1001,"MD",H1003:AL1003,"&gt;=2")-COUNTIFS(H1001:AL1001,"TV",H1003:AL1003,"&gt;=10"))*0.5</f>
        <v>0</v>
      </c>
      <c r="CJ1001" s="266">
        <f>(COUNTIFS(H1001:AL1001,"D",H1005:AL1005,"&gt;=6.5",H1003:AL1003,"&gt;=3.5"))*0.5</f>
        <v>0.5</v>
      </c>
      <c r="CK1001" s="266">
        <f>(COUNTIF(H1006:AL1006,"&gt;=10")-COUNTIFS(H1001:AL1001,"PD",H1006:AL1006,"&gt;=10"))*0.5</f>
        <v>0</v>
      </c>
      <c r="CL1001" s="265">
        <f>(COUNTIFS(H1001:AL1001,"NHD",H1006:AL1006,"&gt;=3.5",H1007:AL1007,"&gt;=6.5")+COUNTIFS(H1001:AL1001,"BH",H1006:AL1006,"&gt;=1.5",H1007:AL1007,"&gt;=0.5")+COUNTIFS(H1001:AL1001,"BM",H1006:AL1006,"&gt;=1.5",H1007:AL1007,"&gt;=0.5")+COUNTIFS(H1001:AL1001,"D",H1006:AL1006,"&gt;=1.5",H1007:AL1007,"&gt;=0.5"))*0.5</f>
        <v>0</v>
      </c>
      <c r="CM1001" s="272"/>
      <c r="CN1001" s="264" t="s">
        <v>723</v>
      </c>
      <c r="CO1001" s="125">
        <f t="shared" ref="CO1001" si="373">+AM1001+AN1001+AO1001+AP1001+AQ1001+AR1001+AS1001+AU1001+BG1001</f>
        <v>26</v>
      </c>
      <c r="CP1001" s="225">
        <f>+SUM(I1002:I1007)-I1008</f>
        <v>0</v>
      </c>
      <c r="CQ1001" s="225">
        <f>+SUM(J1002:J1007)-J1008</f>
        <v>2.2000000000000002</v>
      </c>
      <c r="CR1001" s="225">
        <f>+SUM(K1002:K1007)-K1008</f>
        <v>2.5</v>
      </c>
      <c r="CS1001" s="90"/>
      <c r="CT1001" s="90"/>
      <c r="CU1001" s="90"/>
      <c r="CV1001" s="90"/>
      <c r="CW1001" s="90"/>
      <c r="CX1001" s="90"/>
      <c r="CY1001" s="90"/>
      <c r="CZ1001" s="90"/>
      <c r="DA1001" s="90"/>
    </row>
    <row r="1002" spans="1:105" s="70" customFormat="1" ht="15" customHeight="1">
      <c r="A1002" s="228"/>
      <c r="B1002" s="277"/>
      <c r="C1002" s="280"/>
      <c r="D1002" s="237"/>
      <c r="E1002" s="237"/>
      <c r="F1002" s="242" t="s">
        <v>82</v>
      </c>
      <c r="G1002" s="71">
        <v>1.5</v>
      </c>
      <c r="H1002" s="83"/>
      <c r="I1002" s="83"/>
      <c r="J1002" s="83">
        <v>2</v>
      </c>
      <c r="K1002" s="83">
        <v>2</v>
      </c>
      <c r="L1002" s="83">
        <v>2</v>
      </c>
      <c r="M1002" s="83">
        <v>2</v>
      </c>
      <c r="N1002" s="83">
        <v>2</v>
      </c>
      <c r="O1002" s="83"/>
      <c r="P1002" s="83">
        <v>2</v>
      </c>
      <c r="Q1002" s="83">
        <v>2</v>
      </c>
      <c r="R1002" s="83">
        <v>2</v>
      </c>
      <c r="S1002" s="83">
        <v>2</v>
      </c>
      <c r="T1002" s="83">
        <v>2</v>
      </c>
      <c r="U1002" s="83">
        <v>2</v>
      </c>
      <c r="V1002" s="83"/>
      <c r="W1002" s="83"/>
      <c r="X1002" s="83"/>
      <c r="Y1002" s="83"/>
      <c r="Z1002" s="83"/>
      <c r="AA1002" s="83"/>
      <c r="AB1002" s="83"/>
      <c r="AC1002" s="79"/>
      <c r="AD1002" s="79"/>
      <c r="AE1002" s="79"/>
      <c r="AF1002" s="79"/>
      <c r="AG1002" s="79"/>
      <c r="AH1002" s="79"/>
      <c r="AI1002" s="79"/>
      <c r="AJ1002" s="79"/>
      <c r="AK1002" s="79">
        <v>1</v>
      </c>
      <c r="AL1002" s="79"/>
      <c r="AM1002" s="240"/>
      <c r="AN1002" s="240"/>
      <c r="AO1002" s="240"/>
      <c r="AP1002" s="240"/>
      <c r="AQ1002" s="240"/>
      <c r="AR1002" s="240"/>
      <c r="AS1002" s="240"/>
      <c r="AT1002" s="256"/>
      <c r="AU1002" s="256"/>
      <c r="AV1002" s="259"/>
      <c r="AW1002" s="259"/>
      <c r="AX1002" s="256"/>
      <c r="AY1002" s="256"/>
      <c r="AZ1002" s="256"/>
      <c r="BA1002" s="256"/>
      <c r="BB1002" s="256"/>
      <c r="BC1002" s="256"/>
      <c r="BD1002" s="256"/>
      <c r="BE1002" s="256"/>
      <c r="BF1002" s="256"/>
      <c r="BG1002" s="256"/>
      <c r="BH1002" s="256"/>
      <c r="BI1002" s="256"/>
      <c r="BJ1002" s="256"/>
      <c r="BK1002" s="256"/>
      <c r="BL1002" s="262"/>
      <c r="BM1002" s="262"/>
      <c r="BN1002" s="262"/>
      <c r="BO1002" s="262"/>
      <c r="BP1002" s="262"/>
      <c r="BQ1002" s="262"/>
      <c r="BR1002" s="270"/>
      <c r="BS1002" s="270"/>
      <c r="BT1002" s="270"/>
      <c r="BU1002" s="270"/>
      <c r="BV1002" s="270"/>
      <c r="BW1002" s="270"/>
      <c r="BX1002" s="256"/>
      <c r="BY1002" s="256"/>
      <c r="BZ1002" s="256"/>
      <c r="CA1002" s="267"/>
      <c r="CB1002" s="267"/>
      <c r="CC1002" s="274"/>
      <c r="CD1002" s="267"/>
      <c r="CE1002" s="267"/>
      <c r="CF1002" s="267"/>
      <c r="CG1002" s="267"/>
      <c r="CH1002" s="267"/>
      <c r="CI1002" s="267"/>
      <c r="CJ1002" s="267"/>
      <c r="CK1002" s="267"/>
      <c r="CL1002" s="265"/>
      <c r="CM1002" s="272"/>
      <c r="CN1002" s="264"/>
      <c r="CO1002" s="125"/>
      <c r="CP1002" s="226"/>
      <c r="CQ1002" s="226"/>
      <c r="CR1002" s="226"/>
      <c r="CS1002" s="90"/>
      <c r="CT1002" s="90"/>
      <c r="CU1002" s="90"/>
      <c r="CV1002" s="90"/>
      <c r="CW1002" s="90"/>
      <c r="CX1002" s="90"/>
      <c r="CY1002" s="90"/>
      <c r="CZ1002" s="90"/>
      <c r="DA1002" s="90"/>
    </row>
    <row r="1003" spans="1:105" s="70" customFormat="1" ht="15" customHeight="1">
      <c r="A1003" s="228"/>
      <c r="B1003" s="277"/>
      <c r="C1003" s="280"/>
      <c r="D1003" s="237"/>
      <c r="E1003" s="237"/>
      <c r="F1003" s="243"/>
      <c r="G1003" s="72">
        <v>2</v>
      </c>
      <c r="H1003" s="84"/>
      <c r="I1003" s="84"/>
      <c r="J1003" s="84">
        <v>0.5</v>
      </c>
      <c r="K1003" s="84">
        <v>0.5</v>
      </c>
      <c r="L1003" s="84">
        <v>0.5</v>
      </c>
      <c r="M1003" s="84">
        <v>0.5</v>
      </c>
      <c r="N1003" s="84">
        <v>0.5</v>
      </c>
      <c r="O1003" s="84">
        <v>4</v>
      </c>
      <c r="P1003" s="84">
        <v>0.5</v>
      </c>
      <c r="Q1003" s="84">
        <v>0.5</v>
      </c>
      <c r="R1003" s="84">
        <v>0.5</v>
      </c>
      <c r="S1003" s="84">
        <v>0.5</v>
      </c>
      <c r="T1003" s="84">
        <v>0.5</v>
      </c>
      <c r="U1003" s="84">
        <v>0.5</v>
      </c>
      <c r="V1003" s="84"/>
      <c r="W1003" s="84"/>
      <c r="X1003" s="84"/>
      <c r="Y1003" s="84"/>
      <c r="Z1003" s="84"/>
      <c r="AA1003" s="84"/>
      <c r="AB1003" s="84"/>
      <c r="AC1003" s="80"/>
      <c r="AD1003" s="80"/>
      <c r="AE1003" s="80"/>
      <c r="AF1003" s="80"/>
      <c r="AG1003" s="80"/>
      <c r="AH1003" s="80"/>
      <c r="AI1003" s="80"/>
      <c r="AJ1003" s="80"/>
      <c r="AK1003" s="80">
        <v>0.5</v>
      </c>
      <c r="AL1003" s="80"/>
      <c r="AM1003" s="240"/>
      <c r="AN1003" s="240"/>
      <c r="AO1003" s="240"/>
      <c r="AP1003" s="240"/>
      <c r="AQ1003" s="240"/>
      <c r="AR1003" s="240"/>
      <c r="AS1003" s="240"/>
      <c r="AT1003" s="256"/>
      <c r="AU1003" s="256"/>
      <c r="AV1003" s="259"/>
      <c r="AW1003" s="259"/>
      <c r="AX1003" s="256"/>
      <c r="AY1003" s="256"/>
      <c r="AZ1003" s="256"/>
      <c r="BA1003" s="256"/>
      <c r="BB1003" s="256"/>
      <c r="BC1003" s="256"/>
      <c r="BD1003" s="256"/>
      <c r="BE1003" s="256"/>
      <c r="BF1003" s="256"/>
      <c r="BG1003" s="256"/>
      <c r="BH1003" s="256"/>
      <c r="BI1003" s="256"/>
      <c r="BJ1003" s="256"/>
      <c r="BK1003" s="256"/>
      <c r="BL1003" s="262"/>
      <c r="BM1003" s="262"/>
      <c r="BN1003" s="262"/>
      <c r="BO1003" s="262"/>
      <c r="BP1003" s="262"/>
      <c r="BQ1003" s="262"/>
      <c r="BR1003" s="270"/>
      <c r="BS1003" s="270"/>
      <c r="BT1003" s="270"/>
      <c r="BU1003" s="270"/>
      <c r="BV1003" s="270"/>
      <c r="BW1003" s="270"/>
      <c r="BX1003" s="256"/>
      <c r="BY1003" s="256"/>
      <c r="BZ1003" s="256"/>
      <c r="CA1003" s="267"/>
      <c r="CB1003" s="267"/>
      <c r="CC1003" s="274"/>
      <c r="CD1003" s="267"/>
      <c r="CE1003" s="267"/>
      <c r="CF1003" s="267"/>
      <c r="CG1003" s="267"/>
      <c r="CH1003" s="267"/>
      <c r="CI1003" s="267"/>
      <c r="CJ1003" s="267"/>
      <c r="CK1003" s="267"/>
      <c r="CL1003" s="265"/>
      <c r="CM1003" s="272"/>
      <c r="CN1003" s="264"/>
      <c r="CO1003" s="125"/>
      <c r="CP1003" s="226"/>
      <c r="CQ1003" s="226"/>
      <c r="CR1003" s="226"/>
      <c r="CS1003" s="90"/>
      <c r="CT1003" s="90"/>
      <c r="CU1003" s="90"/>
      <c r="CV1003" s="90"/>
      <c r="CW1003" s="90"/>
      <c r="CX1003" s="90"/>
      <c r="CY1003" s="90"/>
      <c r="CZ1003" s="90"/>
      <c r="DA1003" s="90"/>
    </row>
    <row r="1004" spans="1:105" s="70" customFormat="1" ht="15" customHeight="1">
      <c r="A1004" s="228"/>
      <c r="B1004" s="277"/>
      <c r="C1004" s="280"/>
      <c r="D1004" s="237"/>
      <c r="E1004" s="237"/>
      <c r="F1004" s="243"/>
      <c r="G1004" s="72">
        <v>2.1</v>
      </c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  <c r="AB1004" s="84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240"/>
      <c r="AN1004" s="240"/>
      <c r="AO1004" s="240"/>
      <c r="AP1004" s="240"/>
      <c r="AQ1004" s="240"/>
      <c r="AR1004" s="240"/>
      <c r="AS1004" s="240"/>
      <c r="AT1004" s="256"/>
      <c r="AU1004" s="256"/>
      <c r="AV1004" s="259"/>
      <c r="AW1004" s="259"/>
      <c r="AX1004" s="256"/>
      <c r="AY1004" s="256"/>
      <c r="AZ1004" s="256"/>
      <c r="BA1004" s="256"/>
      <c r="BB1004" s="256"/>
      <c r="BC1004" s="256"/>
      <c r="BD1004" s="256"/>
      <c r="BE1004" s="256"/>
      <c r="BF1004" s="256"/>
      <c r="BG1004" s="256"/>
      <c r="BH1004" s="256"/>
      <c r="BI1004" s="256"/>
      <c r="BJ1004" s="256"/>
      <c r="BK1004" s="256"/>
      <c r="BL1004" s="262"/>
      <c r="BM1004" s="262"/>
      <c r="BN1004" s="262"/>
      <c r="BO1004" s="262"/>
      <c r="BP1004" s="262"/>
      <c r="BQ1004" s="262"/>
      <c r="BR1004" s="270"/>
      <c r="BS1004" s="270"/>
      <c r="BT1004" s="270"/>
      <c r="BU1004" s="270"/>
      <c r="BV1004" s="270"/>
      <c r="BW1004" s="270"/>
      <c r="BX1004" s="256"/>
      <c r="BY1004" s="256"/>
      <c r="BZ1004" s="256"/>
      <c r="CA1004" s="267"/>
      <c r="CB1004" s="267"/>
      <c r="CC1004" s="274"/>
      <c r="CD1004" s="267"/>
      <c r="CE1004" s="267"/>
      <c r="CF1004" s="267"/>
      <c r="CG1004" s="267"/>
      <c r="CH1004" s="267"/>
      <c r="CI1004" s="267"/>
      <c r="CJ1004" s="267"/>
      <c r="CK1004" s="267"/>
      <c r="CL1004" s="265"/>
      <c r="CM1004" s="272"/>
      <c r="CN1004" s="264"/>
      <c r="CO1004" s="125"/>
      <c r="CP1004" s="226"/>
      <c r="CQ1004" s="226"/>
      <c r="CR1004" s="226"/>
      <c r="CS1004" s="90"/>
      <c r="CT1004" s="90"/>
      <c r="CU1004" s="90"/>
      <c r="CV1004" s="90"/>
      <c r="CW1004" s="90"/>
      <c r="CX1004" s="90"/>
      <c r="CY1004" s="90"/>
      <c r="CZ1004" s="90"/>
      <c r="DA1004" s="90"/>
    </row>
    <row r="1005" spans="1:105" s="70" customFormat="1" ht="15" customHeight="1">
      <c r="A1005" s="228"/>
      <c r="B1005" s="277"/>
      <c r="C1005" s="280"/>
      <c r="D1005" s="237"/>
      <c r="E1005" s="237"/>
      <c r="F1005" s="243"/>
      <c r="G1005" s="72">
        <v>2.7</v>
      </c>
      <c r="H1005" s="84"/>
      <c r="I1005" s="84"/>
      <c r="J1005" s="84"/>
      <c r="K1005" s="84"/>
      <c r="L1005" s="84"/>
      <c r="M1005" s="84"/>
      <c r="N1005" s="84"/>
      <c r="O1005" s="84">
        <v>6.5</v>
      </c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  <c r="AA1005" s="84"/>
      <c r="AB1005" s="84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240"/>
      <c r="AN1005" s="240"/>
      <c r="AO1005" s="240"/>
      <c r="AP1005" s="240"/>
      <c r="AQ1005" s="240"/>
      <c r="AR1005" s="240"/>
      <c r="AS1005" s="240"/>
      <c r="AT1005" s="256"/>
      <c r="AU1005" s="256"/>
      <c r="AV1005" s="259"/>
      <c r="AW1005" s="259"/>
      <c r="AX1005" s="256"/>
      <c r="AY1005" s="256"/>
      <c r="AZ1005" s="256"/>
      <c r="BA1005" s="256"/>
      <c r="BB1005" s="256"/>
      <c r="BC1005" s="256"/>
      <c r="BD1005" s="256"/>
      <c r="BE1005" s="256"/>
      <c r="BF1005" s="256"/>
      <c r="BG1005" s="256"/>
      <c r="BH1005" s="256"/>
      <c r="BI1005" s="256"/>
      <c r="BJ1005" s="256"/>
      <c r="BK1005" s="256"/>
      <c r="BL1005" s="262"/>
      <c r="BM1005" s="262"/>
      <c r="BN1005" s="262"/>
      <c r="BO1005" s="262"/>
      <c r="BP1005" s="262"/>
      <c r="BQ1005" s="262"/>
      <c r="BR1005" s="270"/>
      <c r="BS1005" s="270"/>
      <c r="BT1005" s="270"/>
      <c r="BU1005" s="270"/>
      <c r="BV1005" s="270"/>
      <c r="BW1005" s="270"/>
      <c r="BX1005" s="256"/>
      <c r="BY1005" s="256"/>
      <c r="BZ1005" s="256"/>
      <c r="CA1005" s="267"/>
      <c r="CB1005" s="267"/>
      <c r="CC1005" s="274"/>
      <c r="CD1005" s="267"/>
      <c r="CE1005" s="267"/>
      <c r="CF1005" s="267"/>
      <c r="CG1005" s="267"/>
      <c r="CH1005" s="267"/>
      <c r="CI1005" s="267"/>
      <c r="CJ1005" s="267"/>
      <c r="CK1005" s="267"/>
      <c r="CL1005" s="265"/>
      <c r="CM1005" s="272"/>
      <c r="CN1005" s="264"/>
      <c r="CO1005" s="125"/>
      <c r="CP1005" s="226"/>
      <c r="CQ1005" s="226"/>
      <c r="CR1005" s="226"/>
      <c r="CS1005" s="90"/>
      <c r="CT1005" s="90"/>
      <c r="CU1005" s="90"/>
      <c r="CV1005" s="90"/>
      <c r="CW1005" s="90"/>
      <c r="CX1005" s="90"/>
      <c r="CY1005" s="90"/>
      <c r="CZ1005" s="90"/>
      <c r="DA1005" s="90"/>
    </row>
    <row r="1006" spans="1:105" s="70" customFormat="1" ht="15" customHeight="1">
      <c r="A1006" s="228"/>
      <c r="B1006" s="277"/>
      <c r="C1006" s="280"/>
      <c r="D1006" s="237"/>
      <c r="E1006" s="237"/>
      <c r="F1006" s="243"/>
      <c r="G1006" s="72">
        <v>3</v>
      </c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  <c r="AA1006" s="84"/>
      <c r="AB1006" s="84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240"/>
      <c r="AN1006" s="240"/>
      <c r="AO1006" s="240"/>
      <c r="AP1006" s="240"/>
      <c r="AQ1006" s="240"/>
      <c r="AR1006" s="240"/>
      <c r="AS1006" s="240"/>
      <c r="AT1006" s="256"/>
      <c r="AU1006" s="256"/>
      <c r="AV1006" s="259"/>
      <c r="AW1006" s="259"/>
      <c r="AX1006" s="256"/>
      <c r="AY1006" s="256"/>
      <c r="AZ1006" s="256"/>
      <c r="BA1006" s="256"/>
      <c r="BB1006" s="256"/>
      <c r="BC1006" s="256"/>
      <c r="BD1006" s="256"/>
      <c r="BE1006" s="256"/>
      <c r="BF1006" s="256"/>
      <c r="BG1006" s="256"/>
      <c r="BH1006" s="256"/>
      <c r="BI1006" s="256"/>
      <c r="BJ1006" s="256"/>
      <c r="BK1006" s="256"/>
      <c r="BL1006" s="262"/>
      <c r="BM1006" s="262"/>
      <c r="BN1006" s="262"/>
      <c r="BO1006" s="262"/>
      <c r="BP1006" s="262"/>
      <c r="BQ1006" s="262"/>
      <c r="BR1006" s="270"/>
      <c r="BS1006" s="270"/>
      <c r="BT1006" s="270"/>
      <c r="BU1006" s="270"/>
      <c r="BV1006" s="270"/>
      <c r="BW1006" s="270"/>
      <c r="BX1006" s="256"/>
      <c r="BY1006" s="256"/>
      <c r="BZ1006" s="256"/>
      <c r="CA1006" s="267"/>
      <c r="CB1006" s="267"/>
      <c r="CC1006" s="274"/>
      <c r="CD1006" s="267"/>
      <c r="CE1006" s="267"/>
      <c r="CF1006" s="267"/>
      <c r="CG1006" s="267"/>
      <c r="CH1006" s="267"/>
      <c r="CI1006" s="267"/>
      <c r="CJ1006" s="267"/>
      <c r="CK1006" s="267"/>
      <c r="CL1006" s="265"/>
      <c r="CM1006" s="272"/>
      <c r="CN1006" s="264"/>
      <c r="CO1006" s="125"/>
      <c r="CP1006" s="226"/>
      <c r="CQ1006" s="226"/>
      <c r="CR1006" s="226"/>
      <c r="CS1006" s="90"/>
      <c r="CT1006" s="90"/>
      <c r="CU1006" s="90"/>
      <c r="CV1006" s="90"/>
      <c r="CW1006" s="90"/>
      <c r="CX1006" s="90"/>
      <c r="CY1006" s="90"/>
      <c r="CZ1006" s="90"/>
      <c r="DA1006" s="90"/>
    </row>
    <row r="1007" spans="1:105" s="70" customFormat="1" ht="15" customHeight="1">
      <c r="A1007" s="228"/>
      <c r="B1007" s="277"/>
      <c r="C1007" s="280"/>
      <c r="D1007" s="237"/>
      <c r="E1007" s="237"/>
      <c r="F1007" s="244"/>
      <c r="G1007" s="73">
        <v>3.9</v>
      </c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  <c r="AA1007" s="85"/>
      <c r="AB1007" s="85"/>
      <c r="AC1007" s="81"/>
      <c r="AD1007" s="81"/>
      <c r="AE1007" s="81"/>
      <c r="AF1007" s="81"/>
      <c r="AG1007" s="81"/>
      <c r="AH1007" s="81"/>
      <c r="AI1007" s="81"/>
      <c r="AJ1007" s="81"/>
      <c r="AK1007" s="81"/>
      <c r="AL1007" s="81"/>
      <c r="AM1007" s="240"/>
      <c r="AN1007" s="240"/>
      <c r="AO1007" s="240"/>
      <c r="AP1007" s="240"/>
      <c r="AQ1007" s="240"/>
      <c r="AR1007" s="240"/>
      <c r="AS1007" s="240"/>
      <c r="AT1007" s="256"/>
      <c r="AU1007" s="256"/>
      <c r="AV1007" s="259"/>
      <c r="AW1007" s="259"/>
      <c r="AX1007" s="256"/>
      <c r="AY1007" s="256"/>
      <c r="AZ1007" s="256"/>
      <c r="BA1007" s="256"/>
      <c r="BB1007" s="256"/>
      <c r="BC1007" s="256"/>
      <c r="BD1007" s="256"/>
      <c r="BE1007" s="256"/>
      <c r="BF1007" s="256"/>
      <c r="BG1007" s="256"/>
      <c r="BH1007" s="256"/>
      <c r="BI1007" s="256"/>
      <c r="BJ1007" s="256"/>
      <c r="BK1007" s="256"/>
      <c r="BL1007" s="262"/>
      <c r="BM1007" s="262"/>
      <c r="BN1007" s="262"/>
      <c r="BO1007" s="262"/>
      <c r="BP1007" s="262"/>
      <c r="BQ1007" s="262"/>
      <c r="BR1007" s="270"/>
      <c r="BS1007" s="270"/>
      <c r="BT1007" s="270"/>
      <c r="BU1007" s="270"/>
      <c r="BV1007" s="270"/>
      <c r="BW1007" s="270"/>
      <c r="BX1007" s="256"/>
      <c r="BY1007" s="256"/>
      <c r="BZ1007" s="256"/>
      <c r="CA1007" s="267"/>
      <c r="CB1007" s="267"/>
      <c r="CC1007" s="274"/>
      <c r="CD1007" s="267"/>
      <c r="CE1007" s="267"/>
      <c r="CF1007" s="267"/>
      <c r="CG1007" s="267"/>
      <c r="CH1007" s="267"/>
      <c r="CI1007" s="267"/>
      <c r="CJ1007" s="267"/>
      <c r="CK1007" s="267"/>
      <c r="CL1007" s="265"/>
      <c r="CM1007" s="272"/>
      <c r="CN1007" s="264"/>
      <c r="CO1007" s="125"/>
      <c r="CP1007" s="226"/>
      <c r="CQ1007" s="226"/>
      <c r="CR1007" s="226"/>
      <c r="CS1007" s="90"/>
      <c r="CT1007" s="90"/>
      <c r="CU1007" s="90"/>
      <c r="CV1007" s="90"/>
      <c r="CW1007" s="90"/>
      <c r="CX1007" s="90"/>
      <c r="CY1007" s="90"/>
      <c r="CZ1007" s="90"/>
      <c r="DA1007" s="90"/>
    </row>
    <row r="1008" spans="1:105" s="70" customFormat="1" ht="15" customHeight="1" thickBot="1">
      <c r="A1008" s="229"/>
      <c r="B1008" s="278"/>
      <c r="C1008" s="281"/>
      <c r="D1008" s="238"/>
      <c r="E1008" s="238"/>
      <c r="F1008" s="245" t="s">
        <v>83</v>
      </c>
      <c r="G1008" s="246"/>
      <c r="H1008" s="82"/>
      <c r="I1008" s="82"/>
      <c r="J1008" s="82">
        <v>0.3</v>
      </c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  <c r="AA1008" s="82"/>
      <c r="AB1008" s="82"/>
      <c r="AC1008" s="35"/>
      <c r="AD1008" s="35"/>
      <c r="AE1008" s="35"/>
      <c r="AF1008" s="197"/>
      <c r="AG1008" s="197"/>
      <c r="AH1008" s="35"/>
      <c r="AI1008" s="35"/>
      <c r="AJ1008" s="35"/>
      <c r="AK1008" s="35"/>
      <c r="AL1008" s="35"/>
      <c r="AM1008" s="241"/>
      <c r="AN1008" s="241"/>
      <c r="AO1008" s="241"/>
      <c r="AP1008" s="241"/>
      <c r="AQ1008" s="241"/>
      <c r="AR1008" s="241"/>
      <c r="AS1008" s="241"/>
      <c r="AT1008" s="257"/>
      <c r="AU1008" s="257"/>
      <c r="AV1008" s="260"/>
      <c r="AW1008" s="260"/>
      <c r="AX1008" s="257"/>
      <c r="AY1008" s="257"/>
      <c r="AZ1008" s="257"/>
      <c r="BA1008" s="257"/>
      <c r="BB1008" s="257"/>
      <c r="BC1008" s="257"/>
      <c r="BD1008" s="257"/>
      <c r="BE1008" s="257"/>
      <c r="BF1008" s="257"/>
      <c r="BG1008" s="257"/>
      <c r="BH1008" s="257"/>
      <c r="BI1008" s="257"/>
      <c r="BJ1008" s="257"/>
      <c r="BK1008" s="257"/>
      <c r="BL1008" s="263"/>
      <c r="BM1008" s="263"/>
      <c r="BN1008" s="263"/>
      <c r="BO1008" s="263"/>
      <c r="BP1008" s="263"/>
      <c r="BQ1008" s="263"/>
      <c r="BR1008" s="271"/>
      <c r="BS1008" s="271"/>
      <c r="BT1008" s="271"/>
      <c r="BU1008" s="271"/>
      <c r="BV1008" s="271"/>
      <c r="BW1008" s="271"/>
      <c r="BX1008" s="257"/>
      <c r="BY1008" s="257"/>
      <c r="BZ1008" s="257"/>
      <c r="CA1008" s="268"/>
      <c r="CB1008" s="268"/>
      <c r="CC1008" s="275"/>
      <c r="CD1008" s="268"/>
      <c r="CE1008" s="268"/>
      <c r="CF1008" s="268"/>
      <c r="CG1008" s="268"/>
      <c r="CH1008" s="268"/>
      <c r="CI1008" s="268"/>
      <c r="CJ1008" s="268"/>
      <c r="CK1008" s="268"/>
      <c r="CL1008" s="265"/>
      <c r="CM1008" s="272"/>
      <c r="CN1008" s="264"/>
      <c r="CO1008" s="125"/>
      <c r="CP1008" s="226"/>
      <c r="CQ1008" s="226"/>
      <c r="CR1008" s="226"/>
      <c r="CS1008" s="90"/>
      <c r="CT1008" s="90"/>
      <c r="CU1008" s="90"/>
      <c r="CV1008" s="90"/>
      <c r="CW1008" s="90"/>
      <c r="CX1008" s="90"/>
      <c r="CY1008" s="90"/>
      <c r="CZ1008" s="90"/>
      <c r="DA1008" s="90"/>
    </row>
    <row r="1009" spans="1:105" s="70" customFormat="1" ht="15" customHeight="1">
      <c r="A1009" s="227">
        <f t="shared" ref="A1009" si="374">A1001+1</f>
        <v>125</v>
      </c>
      <c r="B1009" s="276" t="s">
        <v>568</v>
      </c>
      <c r="C1009" s="279" t="s">
        <v>569</v>
      </c>
      <c r="D1009" s="236">
        <v>44018</v>
      </c>
      <c r="E1009" s="236" t="s">
        <v>1201</v>
      </c>
      <c r="F1009" s="253" t="s">
        <v>80</v>
      </c>
      <c r="G1009" s="254"/>
      <c r="H1009" s="82" t="s">
        <v>69</v>
      </c>
      <c r="I1009" s="82"/>
      <c r="J1009" s="82" t="s">
        <v>61</v>
      </c>
      <c r="K1009" s="82" t="s">
        <v>61</v>
      </c>
      <c r="L1009" s="82" t="s">
        <v>61</v>
      </c>
      <c r="M1009" s="82" t="s">
        <v>61</v>
      </c>
      <c r="N1009" s="82" t="s">
        <v>61</v>
      </c>
      <c r="O1009" s="82" t="s">
        <v>973</v>
      </c>
      <c r="P1009" s="82" t="s">
        <v>61</v>
      </c>
      <c r="Q1009" s="82" t="s">
        <v>61</v>
      </c>
      <c r="R1009" s="82" t="s">
        <v>61</v>
      </c>
      <c r="S1009" s="82" t="s">
        <v>61</v>
      </c>
      <c r="T1009" s="82" t="s">
        <v>61</v>
      </c>
      <c r="U1009" s="82" t="s">
        <v>61</v>
      </c>
      <c r="V1009" s="82"/>
      <c r="W1009" s="82" t="s">
        <v>60</v>
      </c>
      <c r="X1009" s="82" t="s">
        <v>60</v>
      </c>
      <c r="Y1009" s="82" t="s">
        <v>60</v>
      </c>
      <c r="Z1009" s="82" t="s">
        <v>60</v>
      </c>
      <c r="AA1009" s="82" t="s">
        <v>60</v>
      </c>
      <c r="AB1009" s="82" t="s">
        <v>60</v>
      </c>
      <c r="AC1009" s="82"/>
      <c r="AD1009" s="82" t="s">
        <v>60</v>
      </c>
      <c r="AE1009" s="82" t="s">
        <v>60</v>
      </c>
      <c r="AF1009" s="82" t="s">
        <v>60</v>
      </c>
      <c r="AG1009" s="82" t="s">
        <v>60</v>
      </c>
      <c r="AH1009" s="82" t="s">
        <v>60</v>
      </c>
      <c r="AI1009" s="82" t="s">
        <v>1471</v>
      </c>
      <c r="AJ1009" s="82"/>
      <c r="AK1009" s="82" t="s">
        <v>67</v>
      </c>
      <c r="AL1009" s="82" t="s">
        <v>61</v>
      </c>
      <c r="AM1009" s="239">
        <f>COUNTIF(H1009:AL1009,"PH")+COUNTIF(H1009:AL1009,"PH/L")+COUNTIF(H1009:AL1009,"PM")</f>
        <v>0</v>
      </c>
      <c r="AN1009" s="239">
        <f>COUNTIF(H1009:AL1009,"PD")+COUNTIF(H1009:AL1009,"PDD")+COUNTIF(H1009:AL1009,"P/DS")/2+COUNTIF(H1009:AL1009,"PMD")</f>
        <v>0</v>
      </c>
      <c r="AO1009" s="239">
        <f>COUNTIF(H1009:AL1009,"PN")+COUNTIF(H1009:AL1009,"P/NS")/2+COUNTIF(H1009:AL1009,"PH")+COUNTIF(H1009:AL1009,"PH/F")/2+COUNTIF(H1009:AL1009,"PH/L")/2+COUNTIF(H1009:AL1009,"PM")</f>
        <v>0</v>
      </c>
      <c r="AP1009" s="239">
        <f>COUNTIF(H1009:AL1009,"BH")+COUNTIF(H1009:AL1009,"AL/BL")+COUNTIF(H1009:AL1009,"UL/BL")+COUNTIF(H1009:AL1009,"BM")</f>
        <v>0</v>
      </c>
      <c r="AQ1009" s="239">
        <f>COUNTIF(H1009:AL1009,"DS")+COUNTIF(H1009:AL1009,"AL/DS")/2+COUNTIF(H1009:AL1009,"UL/DS")/2+COUNTIF(H1009:AL1009,"CT")+COUNTIF(H1009:AL1009,"MD")</f>
        <v>11.5</v>
      </c>
      <c r="AR1009" s="239">
        <f>COUNTIF(H1009:AL1009,"NS")+COUNTIF(H1009:AL1009,"AL/NS")/2+COUNTIF(H1009:AL1009,"UL/NS")/2+COUNTIF(H1009:AL1009,"BH")+COUNTIF(H1009:AL1009,"AL/BF")/2+COUNTIF(H1009:AL1009,"AL/BL")/2+COUNTIF(H1009:AL1009,"UL/BL")/2+COUNTIF(H1009:AL1009,"UL/BF")/2+COUNTIF(H1009:AL1009,"BM")</f>
        <v>12</v>
      </c>
      <c r="AS1009" s="239">
        <f>COUNTIF(H1009:AL1009,"AL")+COUNTIF(H1009:AL1009,"AL/DS")/2+COUNTIF(H1009:AL1009,"AL/NS")/2+COUNTIF(H1009:AL1009,"NH")+COUNTIF(H1009:AL1009,"SL")+COUNTIF(H1009:AL1009,"NHD")+COUNTIF(H1009:AL1009,"B")+COUNTIF(H1009:AL1009,"HL")+COUNTIF(H1009:AL1009,"AL/BF")/2+COUNTIF(H1009:AL1009,"AL/BL")/2</f>
        <v>2</v>
      </c>
      <c r="AT1009" s="255">
        <f>COUNTIF(H1009:AL1009,"PD")+COUNTIF(H1009:AL1009,"PN")+COUNTIF(H1009:AL1009,"P/DS")/2+COUNTIF(H1009:AL1009,"P/NS")/2+COUNTIF(H1009:AL1009,"DS")+COUNTIF(H1009:AL1009,"NS")+COUNTIF(H1009:AL1009,"AL")+COUNTIF(H1009:AL1009,"AL/DS")+COUNTIF(H1009:AL1009,"AL/NS")+COUNTIF(H1009:AL1009,"NH")+COUNTIF(H1009:AL1009,"SL")+COUNTIF(H1009:AL1009,"UL/DS")/2+COUNTIF(H1009:AL1009,"UL/NS")/2+COUNTIF(H1009:AL1009,"CT")+COUNTIF(H1009:AL1009,"NHD")+COUNTIF(H1009:AL1009,"PDD")+COUNTIF(H1009:AL1009,"B")+COUNTIF(H1009:AL1009,"HL")+COUNTIF(H1009:AL1009,"PH")+COUNTIF(H1009:AL1009,"BH")+COUNTIF(H1009:AL1009,"AL/BF")+COUNTIF(H1009:AL1009,"AL/BL")+COUNTIF(H1009:AL1009,"UL/BF")/2+COUNTIF(H1009:AL1009,"UL/BL")/2+COUNTIF(H1009:AL1009,"PH/F")/2+COUNTIF(H1009:AL1009,"PH/L")/2+COUNTIF(H1009:AL1009,"MD")+COUNTIF(H1009:AL1009,"PMD")+COUNTIF(H1009:AL1009,"PM")+COUNTIF(H1009:AL1009,"BM")</f>
        <v>25.5</v>
      </c>
      <c r="AU1009" s="255">
        <f>COUNTIF(H1009:AL1009,"P/DS")/2+COUNTIF(H1009:AL1009,"P/NS")/2+COUNTIF(H1009:AL1009,"IL")+COUNTIF(H1009:AL1009,"NL")+COUNTIF(H1009:AL1009,"UL")+COUNTIF(H1009:AL1009,"UL/DS")/2+COUNTIF(H1009:AL1009,"UL/NS")/2+COUNTIF(H1009:AL1009,"KT")+COUNTIF(H1009:AL1009,"UL/BF")/2+COUNTIF(H1009:AL1009,"UL/BL")/2+COUNTIF(H1009:AL1009,"PH/F")/2+COUNTIF(H1009:AL1009,"PH/L")/2+COUNTIF(H1009:AL1009,"NB")</f>
        <v>0.5</v>
      </c>
      <c r="AV1009" s="258">
        <f>COUNTIF(H1009:AL1009,"PN")+COUNTIF(H1009:AL1009,"TVD")+COUNTIF(H1009:AL1009,"PH")+COUNTIF(H1009:AL1009,"PM")+COUNTIF(H1009:AL1009,"PDD")-COUNTIFS(H1009:AL1009,"PN",H1016:AL1016,"&gt;=3")-COUNTIFS(H1009:AL1009,"PM",H1016:AL1016,"&gt;=3")</f>
        <v>0</v>
      </c>
      <c r="AW1009" s="258">
        <f>COUNTIF(H1009:AL1009,"NS")+COUNTIF(H1009:AL1009,"D")+COUNTIF(H1009:AL1009,"BH")+COUNTIF(H1009:AL1009,"NHD")+COUNTIF(H1009:AL1009,"BM")-COUNTIFS(H1009:AL1009,"NS",H1016:AL1016,"&gt;=3")-COUNTIFS(H1009:AL1009,"BH",H1016:AL1016,"&gt;=3")-COUNTIFS(H1009:AL1009,"BM",H1016:AL1016,"&gt;=3")</f>
        <v>13</v>
      </c>
      <c r="AX1009" s="255">
        <f>COUNTIF(H1009:AL1009,"AL")+COUNTIF(H1009:AL1009,"AL/DS")/2+COUNTIF(H1009:AL1009,"AL/NS")/2+COUNTIF(H1009:AL1009,"AL/BF")+COUNTIF(H1009:AL1009,"AL/BL")/2</f>
        <v>1</v>
      </c>
      <c r="AY1009" s="255">
        <f>COUNTIF(H1009:AL1009,"SL")</f>
        <v>0</v>
      </c>
      <c r="AZ1009" s="255">
        <f>COUNTIF(H1009:AL1009,"NH")</f>
        <v>1</v>
      </c>
      <c r="BA1009" s="255">
        <f>COUNTIF(H1009:AL1009,"HL")</f>
        <v>0</v>
      </c>
      <c r="BB1009" s="255">
        <f>COUNTIF(G1009:AL1009,"P/DS")/2+COUNTIF(G1009:AL1009,"P/NS")/2+COUNTIF(G1009:AL1009,"UL")+COUNTIF(G1009:AL1009,"UL/DS")/2+COUNTIF(G1009:AL1009,"UL/NS")/2+COUNTIF(G1009:AL1009,"UL/BL")/2+COUNTIF(G1009:AL1009,"UL/BF")/2+COUNTIF(G1009:AL1009,"PH/F")/2+COUNTIF(G1009:AL1009,"PH/L")/2</f>
        <v>0.5</v>
      </c>
      <c r="BC1009" s="255">
        <f>COUNTIF(H1009:AL1009,"NB")</f>
        <v>0</v>
      </c>
      <c r="BD1009" s="255">
        <f>COUNTIF(H1009:AL1009,"NL")</f>
        <v>0</v>
      </c>
      <c r="BE1009" s="255">
        <f>COUNTIF(H1009:AL1009,"IL")</f>
        <v>0</v>
      </c>
      <c r="BF1009" s="255">
        <f>COUNTIF(H1009:AL1009,"KT")</f>
        <v>0</v>
      </c>
      <c r="BG1009" s="255">
        <f>COUNTIF(H1009:AL1009,"L70")</f>
        <v>0</v>
      </c>
      <c r="BH1009" s="255">
        <f>COUNTIF(H1009:AL1009,"MD")</f>
        <v>0</v>
      </c>
      <c r="BI1009" s="255">
        <f>COUNTIF(H1009:AL1009,"PMD")</f>
        <v>0</v>
      </c>
      <c r="BJ1009" s="255">
        <f>COUNTIF(H1009:AL1009,"PM")</f>
        <v>0</v>
      </c>
      <c r="BK1009" s="255">
        <f>COUNTIF(H1009:AL1009,"BM")</f>
        <v>0</v>
      </c>
      <c r="BL1009" s="261">
        <f>SUMIF(H1009:AL1009,"PD",H1010:AL1010)+SUMIF(H1009:AL1009,"PN",H1010:AL1010)+SUMIF(H1009:AL1009,"P/DS",H1010:AL1010)+SUMIF(H1009:AL1009,"PN/F",H1010:AL1010)+SUMIF(H1009:AL1009,"PN/L",H1010:AL1010)+SUMIF(H1009:AL1009,"TV",H1010:AL1010)+SUMIF(H1009:AL1009,"TVD",H1010:AL1010)+SUMIF(H1009:AL1009,"PDD",H1010:AL1010)</f>
        <v>0</v>
      </c>
      <c r="BM1009" s="261">
        <f>SUMIF(H1009:AL1009,"PD",H1011:AL1011)+SUMIF(H1009:AL1009,"PN",H1011:AL1011)+SUMIF(H1009:AL1009,"P/DS",H1011:AL1011)+SUMIF(H1009:AL1009,"PN/F",H1011:AL1011)+SUMIF(H1009:AL1009,"PN/L",H1011:AL1011)+SUMIF(H1009:AL1009,"TV",H1011:AL1011)+SUMIF(H1009:AL1009,"TVD",H1011:AL1011)+SUMIF(H1009:AL1009,"PDD",H1011:AL1011)+SUMIF(H1009:AL1009,"PMD",H1011:AL1011)</f>
        <v>0</v>
      </c>
      <c r="BN1009" s="261">
        <f>SUMIF(H1009:AL1009,"PD",H1012:AL1012)+SUMIF(H1009:AL1009,"PN",H1012:AL1012)+SUMIF(H1009:AL1009,"P/DS",H1012:AL1012)+SUMIF(H1009:AL1009,"PN/F",H1012:AL1012)+SUMIF(H1009:AL1009,"PN/L",H1012:AL1012)+SUMIF(H1009:AL1009,"TV",H1012:AL1012)+SUMIF(H1009:AL1009,"TVD",H1012:AL1012)</f>
        <v>0</v>
      </c>
      <c r="BO1009" s="261">
        <f>SUMIF(H1009:AL1009,"PD",H1013:AL1013)+SUMIF(H1009:AL1009,"PN",H1013:AL1013)+SUMIF(H1009:AL1009,"P/DS",H1013:AL1013)+SUMIF(H1009:AL1009,"PN/F",H1013:AL1013)+SUMIF(H1009:AL1009,"PN/L",H1013:AL1013)+SUMIF(H1009:AL1009,"TV",H1013:AL1013)+SUMIF(H1009:AL1009,"TVD",H1013:AL1013)</f>
        <v>0</v>
      </c>
      <c r="BP1009" s="261">
        <f>SUMIF(H1009:AL1009,"PD",H1014:AL1014)+SUMIF(H1009:AL1009,"PN",H1014:AL1014)+SUMIF(H1009:AL1009,"P/DS",H1014:AL1014)+SUMIF(H1009:AL1009,"PN/F",H1014:AL1014)+SUMIF(H1009:AL1009,"PN/L",H1014:AL1014)+SUMIF(H1009:AL1009,"TV",H1014:AL1014)+SUMIF(H1009:AL1009,"TVD",H1014:AL1014)+SUMIF(H1009:AL1009,"PDD",H1014:AL1014)+SUMIF(H1009:AL1009,"PH",H1014:AL1014)+SUMIF(H1009:AL1009,"PM",H1014:AL1014)</f>
        <v>0</v>
      </c>
      <c r="BQ1009" s="261">
        <f>SUMIF(H1009:AL1009,"PD",H1015:AL1015)+SUMIF(H1009:AL1009,"PN",H1015:AL1015)+SUMIF(H1009:AL1009,"P/DS",H1015:AL1015)+SUMIF(H1009:AL1009,"PN/F",H1015:AL1015)+SUMIF(H1009:AL1009,"PN/L",H1015:AL1015)+SUMIF(H1009:AL1009,"TV",H1015:AL1015)+SUMIF(H1009:AL1009,"TVD",H1015:AL1015)+SUMIF(H1009:AL1009,"PDD",H1015:AL1015)+SUMIF(H1009:AL1009,"PH",H1015:AL1015)+SUMIF(H1009:AL1009,"PM",H1015:AL1015)</f>
        <v>0</v>
      </c>
      <c r="BR1009" s="269">
        <f>SUM(H1010:AL1010)-BL1009</f>
        <v>22</v>
      </c>
      <c r="BS1009" s="269">
        <f>SUM(H1011:AL1011)-BM1009</f>
        <v>9.5</v>
      </c>
      <c r="BT1009" s="269">
        <f>SUM(H1012:AL1012)-BN1009</f>
        <v>0</v>
      </c>
      <c r="BU1009" s="269">
        <f>SUM(H1013:AL1013)-BO1009</f>
        <v>6.5</v>
      </c>
      <c r="BV1009" s="269">
        <f>SUM(H1014:AL1014)-BP1009</f>
        <v>0</v>
      </c>
      <c r="BW1009" s="269">
        <f>SUM(H1015:AL1015)-BQ1009</f>
        <v>0</v>
      </c>
      <c r="BX1009" s="255">
        <f>SUMIF(H1009:AL1009,"PD",H1016:AL1016)+SUMIF(H1009:AL1009,"PN",H1016:AL1016)+SUMIF(H1009:AL1009,"P/DS",H1016:AL1016)+SUMIF(H1009:AL1009,"PN/F",H1016:AL1016)+SUMIF(H1009:AL1009,"PN/L",H1016:AL1016)</f>
        <v>0</v>
      </c>
      <c r="BY1009" s="255">
        <f>SUM(H1016:AL1016)-BX1009</f>
        <v>2</v>
      </c>
      <c r="BZ1009" s="255">
        <f t="shared" ref="BZ1009" si="375">+SUM(BL1009:BW1016)</f>
        <v>38</v>
      </c>
      <c r="CA1009" s="266">
        <f>(COUNTIFS(H1009:AL1009,"PD",H1010:AL1010,"&gt;=2"))*0.5-IF(CN1009="VP",COUNTIFS($H$16:$AL$16,"SAT",H1009:AL1009,"PD",H1010:AL1010,"&gt;=2"))*0.5</f>
        <v>0</v>
      </c>
      <c r="CB1009" s="266">
        <f>(COUNTIFS(H1009:AL1009,"PN",H1011:AL1011,"&gt;=0.5",H1010:AL1010,"&gt;=1.5"))*0.5+COUNTIFS(H1009:AL1009,"PDD",H1011:AL1011,"&gt;=0.5",H1010:AL1010,"&gt;=1.5")*0.5</f>
        <v>0</v>
      </c>
      <c r="CC1009" s="273">
        <f>(COUNTIFS(H1009:AL1009,"TV",H1011:AL1011,"&gt;=10"))*0.5+(COUNTIFS(H1009:AL1009,"PMD",H1011:AL1011,"&gt;=2"))*0.5</f>
        <v>0</v>
      </c>
      <c r="CD1009" s="266">
        <f>(COUNTIFS(H1009:AL1009,"TVD",H1013:AL1013,"&gt;=6.5",H1011:AL1011,"&gt;=3.5"))*0.5</f>
        <v>0</v>
      </c>
      <c r="CE1009" s="266">
        <f>(COUNTIFS(H1009:AL1009,"PD",H1014:AL1014,"&gt;=10"))*0.5</f>
        <v>0</v>
      </c>
      <c r="CF1009" s="266">
        <f>(COUNTIFS(H1009:AL1009,"PDD",H1014:AL1014,"&gt;=3.5",H1015:AL1015,"&gt;=6.5")+COUNTIFS(H1009:AL1009,"PH",H1015:AL1015,"&gt;=0.5",H1014:AL1014,"&gt;=1.5")+COUNTIFS(H1009:AL1009,"PM",H1015:AL1015,"&gt;=0.5",H1014:AL1014,"&gt;=1.5"))*0.5</f>
        <v>0</v>
      </c>
      <c r="CG1009" s="266">
        <f>(COUNTIFS(H1009:AL1009,"DS",H1010:AL1010,"&gt;=2")+COUNTIFS(H1009:AL1009,"AL/DS",H1010:AL1010,"&gt;=2"))*0.5-IF(CN1009="VP",COUNTIFS($H$16:$AL$16,"SAT",H1009:AL1009,"DS",H1010:AL1010,"&gt;=2"))*0.5</f>
        <v>0</v>
      </c>
      <c r="CH1009" s="266">
        <f>(COUNTIFS(H1009:AL1009,"NS",H1011:AL1011,"&gt;=0.5",H1010:AL1010,"&gt;=1.5")+COUNTIFS(H1009:AL1009,"AL/NS",H1011:AL1011,"&gt;=0.5",H1010:AL1010,"&gt;=1.5")+COUNTIFS(H1009:AL1009,"NHD",H1011:AL1011,"&gt;=4.5",H1014:AL1014,"&gt;=2",H1010:AL1010,"&gt;=1.5"))*0.5</f>
        <v>5.5</v>
      </c>
      <c r="CI1009" s="266">
        <f>(COUNTIF(H1011:AL1011,"&gt;=10")+COUNTIFS(H1009:AL1009,"MD",H1011:AL1011,"&gt;=2")-COUNTIFS(H1009:AL1009,"TV",H1011:AL1011,"&gt;=10"))*0.5</f>
        <v>0</v>
      </c>
      <c r="CJ1009" s="266">
        <f>(COUNTIFS(H1009:AL1009,"D",H1013:AL1013,"&gt;=6.5",H1011:AL1011,"&gt;=3.5"))*0.5</f>
        <v>0.5</v>
      </c>
      <c r="CK1009" s="266">
        <f>(COUNTIF(H1014:AL1014,"&gt;=10")-COUNTIFS(H1009:AL1009,"PD",H1014:AL1014,"&gt;=10"))*0.5</f>
        <v>0</v>
      </c>
      <c r="CL1009" s="265">
        <f>(COUNTIFS(H1009:AL1009,"NHD",H1014:AL1014,"&gt;=3.5",H1015:AL1015,"&gt;=6.5")+COUNTIFS(H1009:AL1009,"BH",H1014:AL1014,"&gt;=1.5",H1015:AL1015,"&gt;=0.5")+COUNTIFS(H1009:AL1009,"BM",H1014:AL1014,"&gt;=1.5",H1015:AL1015,"&gt;=0.5")+COUNTIFS(H1009:AL1009,"D",H1014:AL1014,"&gt;=1.5",H1015:AL1015,"&gt;=0.5"))*0.5</f>
        <v>0</v>
      </c>
      <c r="CM1009" s="272"/>
      <c r="CN1009" s="264" t="s">
        <v>723</v>
      </c>
      <c r="CO1009" s="125">
        <f t="shared" ref="CO1009" si="376">+AM1009+AN1009+AO1009+AP1009+AQ1009+AR1009+AS1009+AU1009+BG1009</f>
        <v>26</v>
      </c>
      <c r="CP1009" s="225">
        <f>+SUM(I1010:I1015)-I1016</f>
        <v>0</v>
      </c>
      <c r="CQ1009" s="225">
        <f>+SUM(J1010:J1015)-J1016</f>
        <v>2.5</v>
      </c>
      <c r="CR1009" s="225">
        <f>+SUM(K1010:K1015)-K1016</f>
        <v>2.5</v>
      </c>
      <c r="CS1009" s="90"/>
      <c r="CT1009" s="90"/>
      <c r="CU1009" s="90"/>
      <c r="CV1009" s="90"/>
      <c r="CW1009" s="90"/>
      <c r="CX1009" s="90"/>
      <c r="CY1009" s="90"/>
      <c r="CZ1009" s="90"/>
      <c r="DA1009" s="90"/>
    </row>
    <row r="1010" spans="1:105" s="70" customFormat="1" ht="15" customHeight="1">
      <c r="A1010" s="228"/>
      <c r="B1010" s="277"/>
      <c r="C1010" s="280"/>
      <c r="D1010" s="237"/>
      <c r="E1010" s="237"/>
      <c r="F1010" s="242" t="s">
        <v>82</v>
      </c>
      <c r="G1010" s="71">
        <v>1.5</v>
      </c>
      <c r="H1010" s="83"/>
      <c r="I1010" s="83"/>
      <c r="J1010" s="83">
        <v>2</v>
      </c>
      <c r="K1010" s="83">
        <v>2</v>
      </c>
      <c r="L1010" s="83">
        <v>2</v>
      </c>
      <c r="M1010" s="83">
        <v>2</v>
      </c>
      <c r="N1010" s="83">
        <v>2</v>
      </c>
      <c r="O1010" s="83"/>
      <c r="P1010" s="83">
        <v>2</v>
      </c>
      <c r="Q1010" s="83">
        <v>2</v>
      </c>
      <c r="R1010" s="83">
        <v>2</v>
      </c>
      <c r="S1010" s="83">
        <v>2</v>
      </c>
      <c r="T1010" s="83">
        <v>2</v>
      </c>
      <c r="U1010" s="83">
        <v>2</v>
      </c>
      <c r="V1010" s="83"/>
      <c r="W1010" s="83"/>
      <c r="X1010" s="83"/>
      <c r="Y1010" s="83"/>
      <c r="Z1010" s="83"/>
      <c r="AA1010" s="83"/>
      <c r="AB1010" s="83"/>
      <c r="AC1010" s="79"/>
      <c r="AD1010" s="79"/>
      <c r="AE1010" s="79"/>
      <c r="AF1010" s="79"/>
      <c r="AG1010" s="79"/>
      <c r="AH1010" s="79"/>
      <c r="AI1010" s="79"/>
      <c r="AJ1010" s="79"/>
      <c r="AK1010" s="79"/>
      <c r="AL1010" s="79"/>
      <c r="AM1010" s="240"/>
      <c r="AN1010" s="240"/>
      <c r="AO1010" s="240"/>
      <c r="AP1010" s="240"/>
      <c r="AQ1010" s="240"/>
      <c r="AR1010" s="240"/>
      <c r="AS1010" s="240"/>
      <c r="AT1010" s="256"/>
      <c r="AU1010" s="256"/>
      <c r="AV1010" s="259"/>
      <c r="AW1010" s="259"/>
      <c r="AX1010" s="256"/>
      <c r="AY1010" s="256"/>
      <c r="AZ1010" s="256"/>
      <c r="BA1010" s="256"/>
      <c r="BB1010" s="256"/>
      <c r="BC1010" s="256"/>
      <c r="BD1010" s="256"/>
      <c r="BE1010" s="256"/>
      <c r="BF1010" s="256"/>
      <c r="BG1010" s="256"/>
      <c r="BH1010" s="256"/>
      <c r="BI1010" s="256"/>
      <c r="BJ1010" s="256"/>
      <c r="BK1010" s="256"/>
      <c r="BL1010" s="262"/>
      <c r="BM1010" s="262"/>
      <c r="BN1010" s="262"/>
      <c r="BO1010" s="262"/>
      <c r="BP1010" s="262"/>
      <c r="BQ1010" s="262"/>
      <c r="BR1010" s="270"/>
      <c r="BS1010" s="270"/>
      <c r="BT1010" s="270"/>
      <c r="BU1010" s="270"/>
      <c r="BV1010" s="270"/>
      <c r="BW1010" s="270"/>
      <c r="BX1010" s="256"/>
      <c r="BY1010" s="256"/>
      <c r="BZ1010" s="256"/>
      <c r="CA1010" s="267"/>
      <c r="CB1010" s="267"/>
      <c r="CC1010" s="274"/>
      <c r="CD1010" s="267"/>
      <c r="CE1010" s="267"/>
      <c r="CF1010" s="267"/>
      <c r="CG1010" s="267"/>
      <c r="CH1010" s="267"/>
      <c r="CI1010" s="267"/>
      <c r="CJ1010" s="267"/>
      <c r="CK1010" s="267"/>
      <c r="CL1010" s="265"/>
      <c r="CM1010" s="272"/>
      <c r="CN1010" s="264"/>
      <c r="CO1010" s="125"/>
      <c r="CP1010" s="226"/>
      <c r="CQ1010" s="226"/>
      <c r="CR1010" s="226"/>
      <c r="CS1010" s="90"/>
      <c r="CT1010" s="90"/>
      <c r="CU1010" s="90"/>
      <c r="CV1010" s="90"/>
      <c r="CW1010" s="90"/>
      <c r="CX1010" s="90"/>
      <c r="CY1010" s="90"/>
      <c r="CZ1010" s="90"/>
      <c r="DA1010" s="90"/>
    </row>
    <row r="1011" spans="1:105" s="70" customFormat="1" ht="15" customHeight="1">
      <c r="A1011" s="228"/>
      <c r="B1011" s="277"/>
      <c r="C1011" s="280"/>
      <c r="D1011" s="237"/>
      <c r="E1011" s="237"/>
      <c r="F1011" s="243"/>
      <c r="G1011" s="72">
        <v>2</v>
      </c>
      <c r="H1011" s="84"/>
      <c r="I1011" s="84"/>
      <c r="J1011" s="84">
        <v>0.5</v>
      </c>
      <c r="K1011" s="84">
        <v>0.5</v>
      </c>
      <c r="L1011" s="84">
        <v>0.5</v>
      </c>
      <c r="M1011" s="84">
        <v>0.5</v>
      </c>
      <c r="N1011" s="84">
        <v>0.5</v>
      </c>
      <c r="O1011" s="84">
        <v>4</v>
      </c>
      <c r="P1011" s="84">
        <v>0.5</v>
      </c>
      <c r="Q1011" s="84">
        <v>0.5</v>
      </c>
      <c r="R1011" s="84">
        <v>0.5</v>
      </c>
      <c r="S1011" s="84">
        <v>0.5</v>
      </c>
      <c r="T1011" s="84">
        <v>0.5</v>
      </c>
      <c r="U1011" s="84">
        <v>0.5</v>
      </c>
      <c r="V1011" s="84"/>
      <c r="W1011" s="84"/>
      <c r="X1011" s="84"/>
      <c r="Y1011" s="84"/>
      <c r="Z1011" s="84"/>
      <c r="AA1011" s="84"/>
      <c r="AB1011" s="84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240"/>
      <c r="AN1011" s="240"/>
      <c r="AO1011" s="240"/>
      <c r="AP1011" s="240"/>
      <c r="AQ1011" s="240"/>
      <c r="AR1011" s="240"/>
      <c r="AS1011" s="240"/>
      <c r="AT1011" s="256"/>
      <c r="AU1011" s="256"/>
      <c r="AV1011" s="259"/>
      <c r="AW1011" s="259"/>
      <c r="AX1011" s="256"/>
      <c r="AY1011" s="256"/>
      <c r="AZ1011" s="256"/>
      <c r="BA1011" s="256"/>
      <c r="BB1011" s="256"/>
      <c r="BC1011" s="256"/>
      <c r="BD1011" s="256"/>
      <c r="BE1011" s="256"/>
      <c r="BF1011" s="256"/>
      <c r="BG1011" s="256"/>
      <c r="BH1011" s="256"/>
      <c r="BI1011" s="256"/>
      <c r="BJ1011" s="256"/>
      <c r="BK1011" s="256"/>
      <c r="BL1011" s="262"/>
      <c r="BM1011" s="262"/>
      <c r="BN1011" s="262"/>
      <c r="BO1011" s="262"/>
      <c r="BP1011" s="262"/>
      <c r="BQ1011" s="262"/>
      <c r="BR1011" s="270"/>
      <c r="BS1011" s="270"/>
      <c r="BT1011" s="270"/>
      <c r="BU1011" s="270"/>
      <c r="BV1011" s="270"/>
      <c r="BW1011" s="270"/>
      <c r="BX1011" s="256"/>
      <c r="BY1011" s="256"/>
      <c r="BZ1011" s="256"/>
      <c r="CA1011" s="267"/>
      <c r="CB1011" s="267"/>
      <c r="CC1011" s="274"/>
      <c r="CD1011" s="267"/>
      <c r="CE1011" s="267"/>
      <c r="CF1011" s="267"/>
      <c r="CG1011" s="267"/>
      <c r="CH1011" s="267"/>
      <c r="CI1011" s="267"/>
      <c r="CJ1011" s="267"/>
      <c r="CK1011" s="267"/>
      <c r="CL1011" s="265"/>
      <c r="CM1011" s="272"/>
      <c r="CN1011" s="264"/>
      <c r="CO1011" s="125"/>
      <c r="CP1011" s="226"/>
      <c r="CQ1011" s="226"/>
      <c r="CR1011" s="226"/>
      <c r="CS1011" s="90"/>
      <c r="CT1011" s="90"/>
      <c r="CU1011" s="90"/>
      <c r="CV1011" s="90"/>
      <c r="CW1011" s="90"/>
      <c r="CX1011" s="90"/>
      <c r="CY1011" s="90"/>
      <c r="CZ1011" s="90"/>
      <c r="DA1011" s="90"/>
    </row>
    <row r="1012" spans="1:105" s="70" customFormat="1" ht="15" customHeight="1">
      <c r="A1012" s="228"/>
      <c r="B1012" s="277"/>
      <c r="C1012" s="280"/>
      <c r="D1012" s="237"/>
      <c r="E1012" s="237"/>
      <c r="F1012" s="243"/>
      <c r="G1012" s="72">
        <v>2.1</v>
      </c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  <c r="AB1012" s="84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240"/>
      <c r="AN1012" s="240"/>
      <c r="AO1012" s="240"/>
      <c r="AP1012" s="240"/>
      <c r="AQ1012" s="240"/>
      <c r="AR1012" s="240"/>
      <c r="AS1012" s="240"/>
      <c r="AT1012" s="256"/>
      <c r="AU1012" s="256"/>
      <c r="AV1012" s="259"/>
      <c r="AW1012" s="259"/>
      <c r="AX1012" s="256"/>
      <c r="AY1012" s="256"/>
      <c r="AZ1012" s="256"/>
      <c r="BA1012" s="256"/>
      <c r="BB1012" s="256"/>
      <c r="BC1012" s="256"/>
      <c r="BD1012" s="256"/>
      <c r="BE1012" s="256"/>
      <c r="BF1012" s="256"/>
      <c r="BG1012" s="256"/>
      <c r="BH1012" s="256"/>
      <c r="BI1012" s="256"/>
      <c r="BJ1012" s="256"/>
      <c r="BK1012" s="256"/>
      <c r="BL1012" s="262"/>
      <c r="BM1012" s="262"/>
      <c r="BN1012" s="262"/>
      <c r="BO1012" s="262"/>
      <c r="BP1012" s="262"/>
      <c r="BQ1012" s="262"/>
      <c r="BR1012" s="270"/>
      <c r="BS1012" s="270"/>
      <c r="BT1012" s="270"/>
      <c r="BU1012" s="270"/>
      <c r="BV1012" s="270"/>
      <c r="BW1012" s="270"/>
      <c r="BX1012" s="256"/>
      <c r="BY1012" s="256"/>
      <c r="BZ1012" s="256"/>
      <c r="CA1012" s="267"/>
      <c r="CB1012" s="267"/>
      <c r="CC1012" s="274"/>
      <c r="CD1012" s="267"/>
      <c r="CE1012" s="267"/>
      <c r="CF1012" s="267"/>
      <c r="CG1012" s="267"/>
      <c r="CH1012" s="267"/>
      <c r="CI1012" s="267"/>
      <c r="CJ1012" s="267"/>
      <c r="CK1012" s="267"/>
      <c r="CL1012" s="265"/>
      <c r="CM1012" s="272"/>
      <c r="CN1012" s="264"/>
      <c r="CO1012" s="125"/>
      <c r="CP1012" s="226"/>
      <c r="CQ1012" s="226"/>
      <c r="CR1012" s="226"/>
      <c r="CS1012" s="90"/>
      <c r="CT1012" s="90"/>
      <c r="CU1012" s="90"/>
      <c r="CV1012" s="90"/>
      <c r="CW1012" s="90"/>
      <c r="CX1012" s="90"/>
      <c r="CY1012" s="90"/>
      <c r="CZ1012" s="90"/>
      <c r="DA1012" s="90"/>
    </row>
    <row r="1013" spans="1:105" s="70" customFormat="1" ht="15" customHeight="1">
      <c r="A1013" s="228"/>
      <c r="B1013" s="277"/>
      <c r="C1013" s="280"/>
      <c r="D1013" s="237"/>
      <c r="E1013" s="237"/>
      <c r="F1013" s="243"/>
      <c r="G1013" s="72">
        <v>2.7</v>
      </c>
      <c r="H1013" s="84"/>
      <c r="I1013" s="84"/>
      <c r="J1013" s="84"/>
      <c r="K1013" s="84"/>
      <c r="L1013" s="84"/>
      <c r="M1013" s="84"/>
      <c r="N1013" s="84"/>
      <c r="O1013" s="84">
        <v>6.5</v>
      </c>
      <c r="P1013" s="84"/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  <c r="AA1013" s="84"/>
      <c r="AB1013" s="84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240"/>
      <c r="AN1013" s="240"/>
      <c r="AO1013" s="240"/>
      <c r="AP1013" s="240"/>
      <c r="AQ1013" s="240"/>
      <c r="AR1013" s="240"/>
      <c r="AS1013" s="240"/>
      <c r="AT1013" s="256"/>
      <c r="AU1013" s="256"/>
      <c r="AV1013" s="259"/>
      <c r="AW1013" s="259"/>
      <c r="AX1013" s="256"/>
      <c r="AY1013" s="256"/>
      <c r="AZ1013" s="256"/>
      <c r="BA1013" s="256"/>
      <c r="BB1013" s="256"/>
      <c r="BC1013" s="256"/>
      <c r="BD1013" s="256"/>
      <c r="BE1013" s="256"/>
      <c r="BF1013" s="256"/>
      <c r="BG1013" s="256"/>
      <c r="BH1013" s="256"/>
      <c r="BI1013" s="256"/>
      <c r="BJ1013" s="256"/>
      <c r="BK1013" s="256"/>
      <c r="BL1013" s="262"/>
      <c r="BM1013" s="262"/>
      <c r="BN1013" s="262"/>
      <c r="BO1013" s="262"/>
      <c r="BP1013" s="262"/>
      <c r="BQ1013" s="262"/>
      <c r="BR1013" s="270"/>
      <c r="BS1013" s="270"/>
      <c r="BT1013" s="270"/>
      <c r="BU1013" s="270"/>
      <c r="BV1013" s="270"/>
      <c r="BW1013" s="270"/>
      <c r="BX1013" s="256"/>
      <c r="BY1013" s="256"/>
      <c r="BZ1013" s="256"/>
      <c r="CA1013" s="267"/>
      <c r="CB1013" s="267"/>
      <c r="CC1013" s="274"/>
      <c r="CD1013" s="267"/>
      <c r="CE1013" s="267"/>
      <c r="CF1013" s="267"/>
      <c r="CG1013" s="267"/>
      <c r="CH1013" s="267"/>
      <c r="CI1013" s="267"/>
      <c r="CJ1013" s="267"/>
      <c r="CK1013" s="267"/>
      <c r="CL1013" s="265"/>
      <c r="CM1013" s="272"/>
      <c r="CN1013" s="264"/>
      <c r="CO1013" s="125"/>
      <c r="CP1013" s="226"/>
      <c r="CQ1013" s="226"/>
      <c r="CR1013" s="226"/>
      <c r="CS1013" s="90"/>
      <c r="CT1013" s="90"/>
      <c r="CU1013" s="90"/>
      <c r="CV1013" s="90"/>
      <c r="CW1013" s="90"/>
      <c r="CX1013" s="90"/>
      <c r="CY1013" s="90"/>
      <c r="CZ1013" s="90"/>
      <c r="DA1013" s="90"/>
    </row>
    <row r="1014" spans="1:105" s="70" customFormat="1" ht="15" customHeight="1">
      <c r="A1014" s="228"/>
      <c r="B1014" s="277"/>
      <c r="C1014" s="280"/>
      <c r="D1014" s="237"/>
      <c r="E1014" s="237"/>
      <c r="F1014" s="243"/>
      <c r="G1014" s="72">
        <v>3</v>
      </c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  <c r="X1014" s="84"/>
      <c r="Y1014" s="84"/>
      <c r="Z1014" s="84"/>
      <c r="AA1014" s="84"/>
      <c r="AB1014" s="84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240"/>
      <c r="AN1014" s="240"/>
      <c r="AO1014" s="240"/>
      <c r="AP1014" s="240"/>
      <c r="AQ1014" s="240"/>
      <c r="AR1014" s="240"/>
      <c r="AS1014" s="240"/>
      <c r="AT1014" s="256"/>
      <c r="AU1014" s="256"/>
      <c r="AV1014" s="259"/>
      <c r="AW1014" s="259"/>
      <c r="AX1014" s="256"/>
      <c r="AY1014" s="256"/>
      <c r="AZ1014" s="256"/>
      <c r="BA1014" s="256"/>
      <c r="BB1014" s="256"/>
      <c r="BC1014" s="256"/>
      <c r="BD1014" s="256"/>
      <c r="BE1014" s="256"/>
      <c r="BF1014" s="256"/>
      <c r="BG1014" s="256"/>
      <c r="BH1014" s="256"/>
      <c r="BI1014" s="256"/>
      <c r="BJ1014" s="256"/>
      <c r="BK1014" s="256"/>
      <c r="BL1014" s="262"/>
      <c r="BM1014" s="262"/>
      <c r="BN1014" s="262"/>
      <c r="BO1014" s="262"/>
      <c r="BP1014" s="262"/>
      <c r="BQ1014" s="262"/>
      <c r="BR1014" s="270"/>
      <c r="BS1014" s="270"/>
      <c r="BT1014" s="270"/>
      <c r="BU1014" s="270"/>
      <c r="BV1014" s="270"/>
      <c r="BW1014" s="270"/>
      <c r="BX1014" s="256"/>
      <c r="BY1014" s="256"/>
      <c r="BZ1014" s="256"/>
      <c r="CA1014" s="267"/>
      <c r="CB1014" s="267"/>
      <c r="CC1014" s="274"/>
      <c r="CD1014" s="267"/>
      <c r="CE1014" s="267"/>
      <c r="CF1014" s="267"/>
      <c r="CG1014" s="267"/>
      <c r="CH1014" s="267"/>
      <c r="CI1014" s="267"/>
      <c r="CJ1014" s="267"/>
      <c r="CK1014" s="267"/>
      <c r="CL1014" s="265"/>
      <c r="CM1014" s="272"/>
      <c r="CN1014" s="264"/>
      <c r="CO1014" s="125"/>
      <c r="CP1014" s="226"/>
      <c r="CQ1014" s="226"/>
      <c r="CR1014" s="226"/>
      <c r="CS1014" s="90"/>
      <c r="CT1014" s="90"/>
      <c r="CU1014" s="90"/>
      <c r="CV1014" s="90"/>
      <c r="CW1014" s="90"/>
      <c r="CX1014" s="90"/>
      <c r="CY1014" s="90"/>
      <c r="CZ1014" s="90"/>
      <c r="DA1014" s="90"/>
    </row>
    <row r="1015" spans="1:105" s="70" customFormat="1" ht="15" customHeight="1">
      <c r="A1015" s="228"/>
      <c r="B1015" s="277"/>
      <c r="C1015" s="280"/>
      <c r="D1015" s="237"/>
      <c r="E1015" s="237"/>
      <c r="F1015" s="244"/>
      <c r="G1015" s="73">
        <v>3.9</v>
      </c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  <c r="AA1015" s="85"/>
      <c r="AB1015" s="85"/>
      <c r="AC1015" s="81"/>
      <c r="AD1015" s="81"/>
      <c r="AE1015" s="81"/>
      <c r="AF1015" s="81"/>
      <c r="AG1015" s="81"/>
      <c r="AH1015" s="81"/>
      <c r="AI1015" s="81"/>
      <c r="AJ1015" s="81"/>
      <c r="AK1015" s="81"/>
      <c r="AL1015" s="81"/>
      <c r="AM1015" s="240"/>
      <c r="AN1015" s="240"/>
      <c r="AO1015" s="240"/>
      <c r="AP1015" s="240"/>
      <c r="AQ1015" s="240"/>
      <c r="AR1015" s="240"/>
      <c r="AS1015" s="240"/>
      <c r="AT1015" s="256"/>
      <c r="AU1015" s="256"/>
      <c r="AV1015" s="259"/>
      <c r="AW1015" s="259"/>
      <c r="AX1015" s="256"/>
      <c r="AY1015" s="256"/>
      <c r="AZ1015" s="256"/>
      <c r="BA1015" s="256"/>
      <c r="BB1015" s="256"/>
      <c r="BC1015" s="256"/>
      <c r="BD1015" s="256"/>
      <c r="BE1015" s="256"/>
      <c r="BF1015" s="256"/>
      <c r="BG1015" s="256"/>
      <c r="BH1015" s="256"/>
      <c r="BI1015" s="256"/>
      <c r="BJ1015" s="256"/>
      <c r="BK1015" s="256"/>
      <c r="BL1015" s="262"/>
      <c r="BM1015" s="262"/>
      <c r="BN1015" s="262"/>
      <c r="BO1015" s="262"/>
      <c r="BP1015" s="262"/>
      <c r="BQ1015" s="262"/>
      <c r="BR1015" s="270"/>
      <c r="BS1015" s="270"/>
      <c r="BT1015" s="270"/>
      <c r="BU1015" s="270"/>
      <c r="BV1015" s="270"/>
      <c r="BW1015" s="270"/>
      <c r="BX1015" s="256"/>
      <c r="BY1015" s="256"/>
      <c r="BZ1015" s="256"/>
      <c r="CA1015" s="267"/>
      <c r="CB1015" s="267"/>
      <c r="CC1015" s="274"/>
      <c r="CD1015" s="267"/>
      <c r="CE1015" s="267"/>
      <c r="CF1015" s="267"/>
      <c r="CG1015" s="267"/>
      <c r="CH1015" s="267"/>
      <c r="CI1015" s="267"/>
      <c r="CJ1015" s="267"/>
      <c r="CK1015" s="267"/>
      <c r="CL1015" s="265"/>
      <c r="CM1015" s="272"/>
      <c r="CN1015" s="264"/>
      <c r="CO1015" s="125"/>
      <c r="CP1015" s="226"/>
      <c r="CQ1015" s="226"/>
      <c r="CR1015" s="226"/>
      <c r="CS1015" s="90"/>
      <c r="CT1015" s="90"/>
      <c r="CU1015" s="90"/>
      <c r="CV1015" s="90"/>
      <c r="CW1015" s="90"/>
      <c r="CX1015" s="90"/>
      <c r="CY1015" s="90"/>
      <c r="CZ1015" s="90"/>
      <c r="DA1015" s="90"/>
    </row>
    <row r="1016" spans="1:105" s="70" customFormat="1" ht="15" customHeight="1" thickBot="1">
      <c r="A1016" s="229"/>
      <c r="B1016" s="278"/>
      <c r="C1016" s="281"/>
      <c r="D1016" s="238"/>
      <c r="E1016" s="238"/>
      <c r="F1016" s="245" t="s">
        <v>83</v>
      </c>
      <c r="G1016" s="246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  <c r="AA1016" s="82"/>
      <c r="AB1016" s="82"/>
      <c r="AC1016" s="35"/>
      <c r="AD1016" s="35"/>
      <c r="AE1016" s="35">
        <v>2</v>
      </c>
      <c r="AF1016" s="35"/>
      <c r="AG1016" s="35"/>
      <c r="AH1016" s="35"/>
      <c r="AI1016" s="35"/>
      <c r="AJ1016" s="35"/>
      <c r="AK1016" s="35"/>
      <c r="AL1016" s="35"/>
      <c r="AM1016" s="241"/>
      <c r="AN1016" s="241"/>
      <c r="AO1016" s="241"/>
      <c r="AP1016" s="241"/>
      <c r="AQ1016" s="241"/>
      <c r="AR1016" s="241"/>
      <c r="AS1016" s="241"/>
      <c r="AT1016" s="257"/>
      <c r="AU1016" s="257"/>
      <c r="AV1016" s="260"/>
      <c r="AW1016" s="260"/>
      <c r="AX1016" s="257"/>
      <c r="AY1016" s="257"/>
      <c r="AZ1016" s="257"/>
      <c r="BA1016" s="257"/>
      <c r="BB1016" s="257"/>
      <c r="BC1016" s="257"/>
      <c r="BD1016" s="257"/>
      <c r="BE1016" s="257"/>
      <c r="BF1016" s="257"/>
      <c r="BG1016" s="257"/>
      <c r="BH1016" s="257"/>
      <c r="BI1016" s="257"/>
      <c r="BJ1016" s="257"/>
      <c r="BK1016" s="257"/>
      <c r="BL1016" s="263"/>
      <c r="BM1016" s="263"/>
      <c r="BN1016" s="263"/>
      <c r="BO1016" s="263"/>
      <c r="BP1016" s="263"/>
      <c r="BQ1016" s="263"/>
      <c r="BR1016" s="271"/>
      <c r="BS1016" s="271"/>
      <c r="BT1016" s="271"/>
      <c r="BU1016" s="271"/>
      <c r="BV1016" s="271"/>
      <c r="BW1016" s="271"/>
      <c r="BX1016" s="257"/>
      <c r="BY1016" s="257"/>
      <c r="BZ1016" s="257"/>
      <c r="CA1016" s="268"/>
      <c r="CB1016" s="268"/>
      <c r="CC1016" s="275"/>
      <c r="CD1016" s="268"/>
      <c r="CE1016" s="268"/>
      <c r="CF1016" s="268"/>
      <c r="CG1016" s="268"/>
      <c r="CH1016" s="268"/>
      <c r="CI1016" s="268"/>
      <c r="CJ1016" s="268"/>
      <c r="CK1016" s="268"/>
      <c r="CL1016" s="265"/>
      <c r="CM1016" s="272"/>
      <c r="CN1016" s="264"/>
      <c r="CO1016" s="125"/>
      <c r="CP1016" s="226"/>
      <c r="CQ1016" s="226"/>
      <c r="CR1016" s="226"/>
      <c r="CS1016" s="90"/>
      <c r="CT1016" s="90"/>
      <c r="CU1016" s="90"/>
      <c r="CV1016" s="90"/>
      <c r="CW1016" s="90"/>
      <c r="CX1016" s="90"/>
      <c r="CY1016" s="90"/>
      <c r="CZ1016" s="90"/>
      <c r="DA1016" s="90"/>
    </row>
    <row r="1017" spans="1:105" s="70" customFormat="1" ht="15" customHeight="1">
      <c r="A1017" s="227">
        <f t="shared" ref="A1017" si="377">A1009+1</f>
        <v>126</v>
      </c>
      <c r="B1017" s="276" t="s">
        <v>665</v>
      </c>
      <c r="C1017" s="279" t="s">
        <v>112</v>
      </c>
      <c r="D1017" s="236">
        <v>44130</v>
      </c>
      <c r="E1017" s="236" t="s">
        <v>1201</v>
      </c>
      <c r="F1017" s="253" t="s">
        <v>80</v>
      </c>
      <c r="G1017" s="254"/>
      <c r="H1017" s="82" t="s">
        <v>69</v>
      </c>
      <c r="I1017" s="82"/>
      <c r="J1017" s="82" t="s">
        <v>61</v>
      </c>
      <c r="K1017" s="82" t="s">
        <v>61</v>
      </c>
      <c r="L1017" s="82" t="s">
        <v>61</v>
      </c>
      <c r="M1017" s="82" t="s">
        <v>61</v>
      </c>
      <c r="N1017" s="82" t="s">
        <v>61</v>
      </c>
      <c r="O1017" s="82" t="s">
        <v>973</v>
      </c>
      <c r="P1017" s="82" t="s">
        <v>61</v>
      </c>
      <c r="Q1017" s="82" t="s">
        <v>61</v>
      </c>
      <c r="R1017" s="82" t="s">
        <v>61</v>
      </c>
      <c r="S1017" s="82" t="s">
        <v>61</v>
      </c>
      <c r="T1017" s="82" t="s">
        <v>61</v>
      </c>
      <c r="U1017" s="82" t="s">
        <v>61</v>
      </c>
      <c r="V1017" s="82"/>
      <c r="W1017" s="82" t="s">
        <v>60</v>
      </c>
      <c r="X1017" s="82" t="s">
        <v>60</v>
      </c>
      <c r="Y1017" s="82" t="s">
        <v>60</v>
      </c>
      <c r="Z1017" s="82" t="s">
        <v>60</v>
      </c>
      <c r="AA1017" s="82" t="s">
        <v>60</v>
      </c>
      <c r="AB1017" s="82" t="s">
        <v>60</v>
      </c>
      <c r="AC1017" s="82"/>
      <c r="AD1017" s="82" t="s">
        <v>60</v>
      </c>
      <c r="AE1017" s="82" t="s">
        <v>60</v>
      </c>
      <c r="AF1017" s="82" t="s">
        <v>60</v>
      </c>
      <c r="AG1017" s="82" t="s">
        <v>60</v>
      </c>
      <c r="AH1017" s="82" t="s">
        <v>60</v>
      </c>
      <c r="AI1017" s="82" t="s">
        <v>1471</v>
      </c>
      <c r="AJ1017" s="82"/>
      <c r="AK1017" s="82" t="s">
        <v>61</v>
      </c>
      <c r="AL1017" s="82" t="s">
        <v>61</v>
      </c>
      <c r="AM1017" s="239">
        <f>COUNTIF(H1017:AL1017,"PH")+COUNTIF(H1017:AL1017,"PH/L")+COUNTIF(H1017:AL1017,"PM")</f>
        <v>0</v>
      </c>
      <c r="AN1017" s="239">
        <f>COUNTIF(H1017:AL1017,"PD")+COUNTIF(H1017:AL1017,"PDD")+COUNTIF(H1017:AL1017,"P/DS")/2+COUNTIF(H1017:AL1017,"PMD")</f>
        <v>0</v>
      </c>
      <c r="AO1017" s="239">
        <f>COUNTIF(H1017:AL1017,"PN")+COUNTIF(H1017:AL1017,"P/NS")/2+COUNTIF(H1017:AL1017,"PH")+COUNTIF(H1017:AL1017,"PH/F")/2+COUNTIF(H1017:AL1017,"PH/L")/2+COUNTIF(H1017:AL1017,"PM")</f>
        <v>0</v>
      </c>
      <c r="AP1017" s="239">
        <f>COUNTIF(H1017:AL1017,"BH")+COUNTIF(H1017:AL1017,"AL/BL")+COUNTIF(H1017:AL1017,"UL/BL")+COUNTIF(H1017:AL1017,"BM")</f>
        <v>0</v>
      </c>
      <c r="AQ1017" s="239">
        <f>COUNTIF(H1017:AL1017,"DS")+COUNTIF(H1017:AL1017,"AL/DS")/2+COUNTIF(H1017:AL1017,"UL/DS")/2+COUNTIF(H1017:AL1017,"CT")+COUNTIF(H1017:AL1017,"MD")</f>
        <v>11.5</v>
      </c>
      <c r="AR1017" s="239">
        <f>COUNTIF(H1017:AL1017,"NS")+COUNTIF(H1017:AL1017,"AL/NS")/2+COUNTIF(H1017:AL1017,"UL/NS")/2+COUNTIF(H1017:AL1017,"BH")+COUNTIF(H1017:AL1017,"AL/BF")/2+COUNTIF(H1017:AL1017,"AL/BL")/2+COUNTIF(H1017:AL1017,"UL/BL")/2+COUNTIF(H1017:AL1017,"UL/BF")/2+COUNTIF(H1017:AL1017,"BM")</f>
        <v>13</v>
      </c>
      <c r="AS1017" s="239">
        <f>COUNTIF(H1017:AL1017,"AL")+COUNTIF(H1017:AL1017,"AL/DS")/2+COUNTIF(H1017:AL1017,"AL/NS")/2+COUNTIF(H1017:AL1017,"NH")+COUNTIF(H1017:AL1017,"SL")+COUNTIF(H1017:AL1017,"NHD")+COUNTIF(H1017:AL1017,"B")+COUNTIF(H1017:AL1017,"HL")+COUNTIF(H1017:AL1017,"AL/BF")/2+COUNTIF(H1017:AL1017,"AL/BL")/2</f>
        <v>1</v>
      </c>
      <c r="AT1017" s="255">
        <f>COUNTIF(H1017:AL1017,"PD")+COUNTIF(H1017:AL1017,"PN")+COUNTIF(H1017:AL1017,"P/DS")/2+COUNTIF(H1017:AL1017,"P/NS")/2+COUNTIF(H1017:AL1017,"DS")+COUNTIF(H1017:AL1017,"NS")+COUNTIF(H1017:AL1017,"AL")+COUNTIF(H1017:AL1017,"AL/DS")+COUNTIF(H1017:AL1017,"AL/NS")+COUNTIF(H1017:AL1017,"NH")+COUNTIF(H1017:AL1017,"SL")+COUNTIF(H1017:AL1017,"UL/DS")/2+COUNTIF(H1017:AL1017,"UL/NS")/2+COUNTIF(H1017:AL1017,"CT")+COUNTIF(H1017:AL1017,"NHD")+COUNTIF(H1017:AL1017,"PDD")+COUNTIF(H1017:AL1017,"B")+COUNTIF(H1017:AL1017,"HL")+COUNTIF(H1017:AL1017,"PH")+COUNTIF(H1017:AL1017,"BH")+COUNTIF(H1017:AL1017,"AL/BF")+COUNTIF(H1017:AL1017,"AL/BL")+COUNTIF(H1017:AL1017,"UL/BF")/2+COUNTIF(H1017:AL1017,"UL/BL")/2+COUNTIF(H1017:AL1017,"PH/F")/2+COUNTIF(H1017:AL1017,"PH/L")/2+COUNTIF(H1017:AL1017,"MD")+COUNTIF(H1017:AL1017,"PMD")+COUNTIF(H1017:AL1017,"PM")+COUNTIF(H1017:AL1017,"BM")</f>
        <v>25.5</v>
      </c>
      <c r="AU1017" s="255">
        <f>COUNTIF(H1017:AL1017,"P/DS")/2+COUNTIF(H1017:AL1017,"P/NS")/2+COUNTIF(H1017:AL1017,"IL")+COUNTIF(H1017:AL1017,"NL")+COUNTIF(H1017:AL1017,"UL")+COUNTIF(H1017:AL1017,"UL/DS")/2+COUNTIF(H1017:AL1017,"UL/NS")/2+COUNTIF(H1017:AL1017,"KT")+COUNTIF(H1017:AL1017,"UL/BF")/2+COUNTIF(H1017:AL1017,"UL/BL")/2+COUNTIF(H1017:AL1017,"PH/F")/2+COUNTIF(H1017:AL1017,"PH/L")/2+COUNTIF(H1017:AL1017,"NB")</f>
        <v>0.5</v>
      </c>
      <c r="AV1017" s="258">
        <f>COUNTIF(H1017:AL1017,"PN")+COUNTIF(H1017:AL1017,"TVD")+COUNTIF(H1017:AL1017,"PH")+COUNTIF(H1017:AL1017,"PM")+COUNTIF(H1017:AL1017,"PDD")-COUNTIFS(H1017:AL1017,"PN",H1024:AL1024,"&gt;=3")-COUNTIFS(H1017:AL1017,"PM",H1024:AL1024,"&gt;=3")</f>
        <v>0</v>
      </c>
      <c r="AW1017" s="258">
        <f>COUNTIF(H1017:AL1017,"NS")+COUNTIF(H1017:AL1017,"D")+COUNTIF(H1017:AL1017,"BH")+COUNTIF(H1017:AL1017,"NHD")+COUNTIF(H1017:AL1017,"BM")-COUNTIFS(H1017:AL1017,"NS",H1024:AL1024,"&gt;=3")-COUNTIFS(H1017:AL1017,"BH",H1024:AL1024,"&gt;=3")-COUNTIFS(H1017:AL1017,"BM",H1024:AL1024,"&gt;=3")</f>
        <v>14</v>
      </c>
      <c r="AX1017" s="255">
        <f>COUNTIF(H1017:AL1017,"AL")+COUNTIF(H1017:AL1017,"AL/DS")/2+COUNTIF(H1017:AL1017,"AL/NS")/2+COUNTIF(H1017:AL1017,"AL/BF")+COUNTIF(H1017:AL1017,"AL/BL")/2</f>
        <v>0</v>
      </c>
      <c r="AY1017" s="255">
        <f>COUNTIF(H1017:AL1017,"SL")</f>
        <v>0</v>
      </c>
      <c r="AZ1017" s="255">
        <f>COUNTIF(H1017:AL1017,"NH")</f>
        <v>1</v>
      </c>
      <c r="BA1017" s="255">
        <f>COUNTIF(H1017:AL1017,"HL")</f>
        <v>0</v>
      </c>
      <c r="BB1017" s="255">
        <f>COUNTIF(G1017:AL1017,"P/DS")/2+COUNTIF(G1017:AL1017,"P/NS")/2+COUNTIF(G1017:AL1017,"UL")+COUNTIF(G1017:AL1017,"UL/DS")/2+COUNTIF(G1017:AL1017,"UL/NS")/2+COUNTIF(G1017:AL1017,"UL/BL")/2+COUNTIF(G1017:AL1017,"UL/BF")/2+COUNTIF(G1017:AL1017,"PH/F")/2+COUNTIF(G1017:AL1017,"PH/L")/2</f>
        <v>0.5</v>
      </c>
      <c r="BC1017" s="255">
        <f>COUNTIF(H1017:AL1017,"NB")</f>
        <v>0</v>
      </c>
      <c r="BD1017" s="255">
        <f>COUNTIF(H1017:AL1017,"NL")</f>
        <v>0</v>
      </c>
      <c r="BE1017" s="255">
        <f>COUNTIF(H1017:AL1017,"IL")</f>
        <v>0</v>
      </c>
      <c r="BF1017" s="255">
        <f>COUNTIF(H1017:AL1017,"KT")</f>
        <v>0</v>
      </c>
      <c r="BG1017" s="255">
        <f>COUNTIF(H1017:AL1017,"L70")</f>
        <v>0</v>
      </c>
      <c r="BH1017" s="255">
        <f>COUNTIF(H1017:AL1017,"MD")</f>
        <v>0</v>
      </c>
      <c r="BI1017" s="255">
        <f>COUNTIF(H1017:AL1017,"PMD")</f>
        <v>0</v>
      </c>
      <c r="BJ1017" s="255">
        <f>COUNTIF(H1017:AL1017,"PM")</f>
        <v>0</v>
      </c>
      <c r="BK1017" s="255">
        <f>COUNTIF(H1017:AL1017,"BM")</f>
        <v>0</v>
      </c>
      <c r="BL1017" s="261">
        <f>SUMIF(H1017:AL1017,"PD",H1018:AL1018)+SUMIF(H1017:AL1017,"PN",H1018:AL1018)+SUMIF(H1017:AL1017,"P/DS",H1018:AL1018)+SUMIF(H1017:AL1017,"PN/F",H1018:AL1018)+SUMIF(H1017:AL1017,"PN/L",H1018:AL1018)+SUMIF(H1017:AL1017,"TV",H1018:AL1018)+SUMIF(H1017:AL1017,"TVD",H1018:AL1018)+SUMIF(H1017:AL1017,"PDD",H1018:AL1018)</f>
        <v>0</v>
      </c>
      <c r="BM1017" s="261">
        <f>SUMIF(H1017:AL1017,"PD",H1019:AL1019)+SUMIF(H1017:AL1017,"PN",H1019:AL1019)+SUMIF(H1017:AL1017,"P/DS",H1019:AL1019)+SUMIF(H1017:AL1017,"PN/F",H1019:AL1019)+SUMIF(H1017:AL1017,"PN/L",H1019:AL1019)+SUMIF(H1017:AL1017,"TV",H1019:AL1019)+SUMIF(H1017:AL1017,"TVD",H1019:AL1019)+SUMIF(H1017:AL1017,"PDD",H1019:AL1019)+SUMIF(H1017:AL1017,"PMD",H1019:AL1019)</f>
        <v>0</v>
      </c>
      <c r="BN1017" s="261">
        <f>SUMIF(H1017:AL1017,"PD",H1020:AL1020)+SUMIF(H1017:AL1017,"PN",H1020:AL1020)+SUMIF(H1017:AL1017,"P/DS",H1020:AL1020)+SUMIF(H1017:AL1017,"PN/F",H1020:AL1020)+SUMIF(H1017:AL1017,"PN/L",H1020:AL1020)+SUMIF(H1017:AL1017,"TV",H1020:AL1020)+SUMIF(H1017:AL1017,"TVD",H1020:AL1020)</f>
        <v>0</v>
      </c>
      <c r="BO1017" s="261">
        <f>SUMIF(H1017:AL1017,"PD",H1021:AL1021)+SUMIF(H1017:AL1017,"PN",H1021:AL1021)+SUMIF(H1017:AL1017,"P/DS",H1021:AL1021)+SUMIF(H1017:AL1017,"PN/F",H1021:AL1021)+SUMIF(H1017:AL1017,"PN/L",H1021:AL1021)+SUMIF(H1017:AL1017,"TV",H1021:AL1021)+SUMIF(H1017:AL1017,"TVD",H1021:AL1021)</f>
        <v>0</v>
      </c>
      <c r="BP1017" s="261">
        <f>SUMIF(H1017:AL1017,"PD",H1022:AL1022)+SUMIF(H1017:AL1017,"PN",H1022:AL1022)+SUMIF(H1017:AL1017,"P/DS",H1022:AL1022)+SUMIF(H1017:AL1017,"PN/F",H1022:AL1022)+SUMIF(H1017:AL1017,"PN/L",H1022:AL1022)+SUMIF(H1017:AL1017,"TV",H1022:AL1022)+SUMIF(H1017:AL1017,"TVD",H1022:AL1022)+SUMIF(H1017:AL1017,"PDD",H1022:AL1022)+SUMIF(H1017:AL1017,"PH",H1022:AL1022)+SUMIF(H1017:AL1017,"PM",H1022:AL1022)</f>
        <v>0</v>
      </c>
      <c r="BQ1017" s="261">
        <f>SUMIF(H1017:AL1017,"PD",H1023:AL1023)+SUMIF(H1017:AL1017,"PN",H1023:AL1023)+SUMIF(H1017:AL1017,"P/DS",H1023:AL1023)+SUMIF(H1017:AL1017,"PN/F",H1023:AL1023)+SUMIF(H1017:AL1017,"PN/L",H1023:AL1023)+SUMIF(H1017:AL1017,"TV",H1023:AL1023)+SUMIF(H1017:AL1017,"TVD",H1023:AL1023)+SUMIF(H1017:AL1017,"PDD",H1023:AL1023)+SUMIF(H1017:AL1017,"PH",H1023:AL1023)+SUMIF(H1017:AL1017,"PM",H1023:AL1023)</f>
        <v>0</v>
      </c>
      <c r="BR1017" s="269">
        <f>SUM(H1018:AL1018)-BL1017</f>
        <v>23</v>
      </c>
      <c r="BS1017" s="269">
        <f>SUM(H1019:AL1019)-BM1017</f>
        <v>10</v>
      </c>
      <c r="BT1017" s="269">
        <f>SUM(H1020:AL1020)-BN1017</f>
        <v>0</v>
      </c>
      <c r="BU1017" s="269">
        <f>SUM(H1021:AL1021)-BO1017</f>
        <v>6.5</v>
      </c>
      <c r="BV1017" s="269">
        <f>SUM(H1022:AL1022)-BP1017</f>
        <v>0</v>
      </c>
      <c r="BW1017" s="269">
        <f>SUM(H1023:AL1023)-BQ1017</f>
        <v>0</v>
      </c>
      <c r="BX1017" s="255">
        <f>SUMIF(H1017:AL1017,"PD",H1024:AL1024)+SUMIF(H1017:AL1017,"PN",H1024:AL1024)+SUMIF(H1017:AL1017,"P/DS",H1024:AL1024)+SUMIF(H1017:AL1017,"PN/F",H1024:AL1024)+SUMIF(H1017:AL1017,"PN/L",H1024:AL1024)</f>
        <v>0</v>
      </c>
      <c r="BY1017" s="255">
        <f>SUM(H1024:AL1024)-BX1017</f>
        <v>0</v>
      </c>
      <c r="BZ1017" s="255">
        <f t="shared" ref="BZ1017" si="378">+SUM(BL1017:BW1024)</f>
        <v>39.5</v>
      </c>
      <c r="CA1017" s="266">
        <f>(COUNTIFS(H1017:AL1017,"PD",H1018:AL1018,"&gt;=2"))*0.5-IF(CN1017="VP",COUNTIFS($H$16:$AL$16,"SAT",H1017:AL1017,"PD",H1018:AL1018,"&gt;=2"))*0.5</f>
        <v>0</v>
      </c>
      <c r="CB1017" s="266">
        <f>(COUNTIFS(H1017:AL1017,"PN",H1019:AL1019,"&gt;=0.5",H1018:AL1018,"&gt;=1.5"))*0.5+COUNTIFS(H1017:AL1017,"PDD",H1019:AL1019,"&gt;=0.5",H1018:AL1018,"&gt;=1.5")*0.5</f>
        <v>0</v>
      </c>
      <c r="CC1017" s="273">
        <f>(COUNTIFS(H1017:AL1017,"TV",H1019:AL1019,"&gt;=10"))*0.5+(COUNTIFS(H1017:AL1017,"PMD",H1019:AL1019,"&gt;=2"))*0.5</f>
        <v>0</v>
      </c>
      <c r="CD1017" s="266">
        <f>(COUNTIFS(H1017:AL1017,"TVD",H1021:AL1021,"&gt;=6.5",H1019:AL1019,"&gt;=3.5"))*0.5</f>
        <v>0</v>
      </c>
      <c r="CE1017" s="266">
        <f>(COUNTIFS(H1017:AL1017,"PD",H1022:AL1022,"&gt;=10"))*0.5</f>
        <v>0</v>
      </c>
      <c r="CF1017" s="266">
        <f>(COUNTIFS(H1017:AL1017,"PDD",H1022:AL1022,"&gt;=3.5",H1023:AL1023,"&gt;=6.5")+COUNTIFS(H1017:AL1017,"PH",H1023:AL1023,"&gt;=0.5",H1022:AL1022,"&gt;=1.5")+COUNTIFS(H1017:AL1017,"PM",H1023:AL1023,"&gt;=0.5",H1022:AL1022,"&gt;=1.5"))*0.5</f>
        <v>0</v>
      </c>
      <c r="CG1017" s="266">
        <f>(COUNTIFS(H1017:AL1017,"DS",H1018:AL1018,"&gt;=2")+COUNTIFS(H1017:AL1017,"AL/DS",H1018:AL1018,"&gt;=2"))*0.5-IF(CN1017="VP",COUNTIFS($H$16:$AL$16,"SAT",H1017:AL1017,"DS",H1018:AL1018,"&gt;=2"))*0.5</f>
        <v>0</v>
      </c>
      <c r="CH1017" s="266">
        <f>(COUNTIFS(H1017:AL1017,"NS",H1019:AL1019,"&gt;=0.5",H1018:AL1018,"&gt;=1.5")+COUNTIFS(H1017:AL1017,"AL/NS",H1019:AL1019,"&gt;=0.5",H1018:AL1018,"&gt;=1.5")+COUNTIFS(H1017:AL1017,"NHD",H1019:AL1019,"&gt;=4.5",H1022:AL1022,"&gt;=2",H1018:AL1018,"&gt;=1.5"))*0.5</f>
        <v>5.5</v>
      </c>
      <c r="CI1017" s="266">
        <f>(COUNTIF(H1019:AL1019,"&gt;=10")+COUNTIFS(H1017:AL1017,"MD",H1019:AL1019,"&gt;=2")-COUNTIFS(H1017:AL1017,"TV",H1019:AL1019,"&gt;=10"))*0.5</f>
        <v>0</v>
      </c>
      <c r="CJ1017" s="266">
        <f>(COUNTIFS(H1017:AL1017,"D",H1021:AL1021,"&gt;=6.5",H1019:AL1019,"&gt;=3.5"))*0.5</f>
        <v>0.5</v>
      </c>
      <c r="CK1017" s="266">
        <f>(COUNTIF(H1022:AL1022,"&gt;=10")-COUNTIFS(H1017:AL1017,"PD",H1022:AL1022,"&gt;=10"))*0.5</f>
        <v>0</v>
      </c>
      <c r="CL1017" s="265">
        <f>(COUNTIFS(H1017:AL1017,"NHD",H1022:AL1022,"&gt;=3.5",H1023:AL1023,"&gt;=6.5")+COUNTIFS(H1017:AL1017,"BH",H1022:AL1022,"&gt;=1.5",H1023:AL1023,"&gt;=0.5")+COUNTIFS(H1017:AL1017,"BM",H1022:AL1022,"&gt;=1.5",H1023:AL1023,"&gt;=0.5")+COUNTIFS(H1017:AL1017,"D",H1022:AL1022,"&gt;=1.5",H1023:AL1023,"&gt;=0.5"))*0.5</f>
        <v>0</v>
      </c>
      <c r="CM1017" s="272"/>
      <c r="CN1017" s="264" t="s">
        <v>723</v>
      </c>
      <c r="CO1017" s="125">
        <f t="shared" ref="CO1017" si="379">+AM1017+AN1017+AO1017+AP1017+AQ1017+AR1017+AS1017+AU1017+BG1017</f>
        <v>26</v>
      </c>
      <c r="CP1017" s="225">
        <f>+SUM(I1018:I1023)-I1024</f>
        <v>0</v>
      </c>
      <c r="CQ1017" s="225">
        <f>+SUM(J1018:J1023)-J1024</f>
        <v>2.5</v>
      </c>
      <c r="CR1017" s="225">
        <f>+SUM(K1018:K1023)-K1024</f>
        <v>2.5</v>
      </c>
      <c r="CS1017" s="90"/>
      <c r="CT1017" s="90"/>
      <c r="CU1017" s="90"/>
      <c r="CV1017" s="90"/>
      <c r="CW1017" s="90"/>
      <c r="CX1017" s="90"/>
      <c r="CY1017" s="90"/>
      <c r="CZ1017" s="90"/>
      <c r="DA1017" s="90"/>
    </row>
    <row r="1018" spans="1:105" s="70" customFormat="1" ht="15" customHeight="1">
      <c r="A1018" s="228"/>
      <c r="B1018" s="277"/>
      <c r="C1018" s="280"/>
      <c r="D1018" s="237"/>
      <c r="E1018" s="237"/>
      <c r="F1018" s="242" t="s">
        <v>82</v>
      </c>
      <c r="G1018" s="71">
        <v>1.5</v>
      </c>
      <c r="H1018" s="83"/>
      <c r="I1018" s="83"/>
      <c r="J1018" s="83">
        <v>2</v>
      </c>
      <c r="K1018" s="83">
        <v>2</v>
      </c>
      <c r="L1018" s="83">
        <v>2</v>
      </c>
      <c r="M1018" s="83">
        <v>2</v>
      </c>
      <c r="N1018" s="83">
        <v>2</v>
      </c>
      <c r="O1018" s="83"/>
      <c r="P1018" s="83">
        <v>2</v>
      </c>
      <c r="Q1018" s="83">
        <v>2</v>
      </c>
      <c r="R1018" s="83">
        <v>2</v>
      </c>
      <c r="S1018" s="83">
        <v>2</v>
      </c>
      <c r="T1018" s="83">
        <v>2</v>
      </c>
      <c r="U1018" s="83">
        <v>2</v>
      </c>
      <c r="V1018" s="83"/>
      <c r="W1018" s="83"/>
      <c r="X1018" s="83"/>
      <c r="Y1018" s="83"/>
      <c r="Z1018" s="83"/>
      <c r="AA1018" s="83"/>
      <c r="AB1018" s="83"/>
      <c r="AC1018" s="79"/>
      <c r="AD1018" s="79"/>
      <c r="AE1018" s="79"/>
      <c r="AF1018" s="79"/>
      <c r="AG1018" s="79"/>
      <c r="AH1018" s="79"/>
      <c r="AI1018" s="79"/>
      <c r="AJ1018" s="79"/>
      <c r="AK1018" s="79">
        <v>1</v>
      </c>
      <c r="AL1018" s="79"/>
      <c r="AM1018" s="240"/>
      <c r="AN1018" s="240"/>
      <c r="AO1018" s="240"/>
      <c r="AP1018" s="240"/>
      <c r="AQ1018" s="240"/>
      <c r="AR1018" s="240"/>
      <c r="AS1018" s="240"/>
      <c r="AT1018" s="256"/>
      <c r="AU1018" s="256"/>
      <c r="AV1018" s="259"/>
      <c r="AW1018" s="259"/>
      <c r="AX1018" s="256"/>
      <c r="AY1018" s="256"/>
      <c r="AZ1018" s="256"/>
      <c r="BA1018" s="256"/>
      <c r="BB1018" s="256"/>
      <c r="BC1018" s="256"/>
      <c r="BD1018" s="256"/>
      <c r="BE1018" s="256"/>
      <c r="BF1018" s="256"/>
      <c r="BG1018" s="256"/>
      <c r="BH1018" s="256"/>
      <c r="BI1018" s="256"/>
      <c r="BJ1018" s="256"/>
      <c r="BK1018" s="256"/>
      <c r="BL1018" s="262"/>
      <c r="BM1018" s="262"/>
      <c r="BN1018" s="262"/>
      <c r="BO1018" s="262"/>
      <c r="BP1018" s="262"/>
      <c r="BQ1018" s="262"/>
      <c r="BR1018" s="270"/>
      <c r="BS1018" s="270"/>
      <c r="BT1018" s="270"/>
      <c r="BU1018" s="270"/>
      <c r="BV1018" s="270"/>
      <c r="BW1018" s="270"/>
      <c r="BX1018" s="256"/>
      <c r="BY1018" s="256"/>
      <c r="BZ1018" s="256"/>
      <c r="CA1018" s="267"/>
      <c r="CB1018" s="267"/>
      <c r="CC1018" s="274"/>
      <c r="CD1018" s="267"/>
      <c r="CE1018" s="267"/>
      <c r="CF1018" s="267"/>
      <c r="CG1018" s="267"/>
      <c r="CH1018" s="267"/>
      <c r="CI1018" s="267"/>
      <c r="CJ1018" s="267"/>
      <c r="CK1018" s="267"/>
      <c r="CL1018" s="265"/>
      <c r="CM1018" s="272"/>
      <c r="CN1018" s="264"/>
      <c r="CO1018" s="125"/>
      <c r="CP1018" s="226"/>
      <c r="CQ1018" s="226"/>
      <c r="CR1018" s="226"/>
      <c r="CS1018" s="90"/>
      <c r="CT1018" s="90"/>
      <c r="CU1018" s="90"/>
      <c r="CV1018" s="90"/>
      <c r="CW1018" s="90"/>
      <c r="CX1018" s="90"/>
      <c r="CY1018" s="90"/>
      <c r="CZ1018" s="90"/>
      <c r="DA1018" s="90"/>
    </row>
    <row r="1019" spans="1:105" s="70" customFormat="1" ht="15" customHeight="1">
      <c r="A1019" s="228"/>
      <c r="B1019" s="277"/>
      <c r="C1019" s="280"/>
      <c r="D1019" s="237"/>
      <c r="E1019" s="237"/>
      <c r="F1019" s="243"/>
      <c r="G1019" s="72">
        <v>2</v>
      </c>
      <c r="H1019" s="84"/>
      <c r="I1019" s="84"/>
      <c r="J1019" s="84">
        <v>0.5</v>
      </c>
      <c r="K1019" s="84">
        <v>0.5</v>
      </c>
      <c r="L1019" s="84">
        <v>0.5</v>
      </c>
      <c r="M1019" s="84">
        <v>0.5</v>
      </c>
      <c r="N1019" s="84">
        <v>0.5</v>
      </c>
      <c r="O1019" s="84">
        <v>4</v>
      </c>
      <c r="P1019" s="84">
        <v>0.5</v>
      </c>
      <c r="Q1019" s="84">
        <v>0.5</v>
      </c>
      <c r="R1019" s="84">
        <v>0.5</v>
      </c>
      <c r="S1019" s="84">
        <v>0.5</v>
      </c>
      <c r="T1019" s="84">
        <v>0.5</v>
      </c>
      <c r="U1019" s="84">
        <v>0.5</v>
      </c>
      <c r="V1019" s="84"/>
      <c r="W1019" s="84"/>
      <c r="X1019" s="84"/>
      <c r="Y1019" s="84"/>
      <c r="Z1019" s="84"/>
      <c r="AA1019" s="84"/>
      <c r="AB1019" s="84"/>
      <c r="AC1019" s="80"/>
      <c r="AD1019" s="80"/>
      <c r="AE1019" s="80"/>
      <c r="AF1019" s="80"/>
      <c r="AG1019" s="80"/>
      <c r="AH1019" s="80"/>
      <c r="AI1019" s="80"/>
      <c r="AJ1019" s="80"/>
      <c r="AK1019" s="80">
        <v>0.5</v>
      </c>
      <c r="AL1019" s="80"/>
      <c r="AM1019" s="240"/>
      <c r="AN1019" s="240"/>
      <c r="AO1019" s="240"/>
      <c r="AP1019" s="240"/>
      <c r="AQ1019" s="240"/>
      <c r="AR1019" s="240"/>
      <c r="AS1019" s="240"/>
      <c r="AT1019" s="256"/>
      <c r="AU1019" s="256"/>
      <c r="AV1019" s="259"/>
      <c r="AW1019" s="259"/>
      <c r="AX1019" s="256"/>
      <c r="AY1019" s="256"/>
      <c r="AZ1019" s="256"/>
      <c r="BA1019" s="256"/>
      <c r="BB1019" s="256"/>
      <c r="BC1019" s="256"/>
      <c r="BD1019" s="256"/>
      <c r="BE1019" s="256"/>
      <c r="BF1019" s="256"/>
      <c r="BG1019" s="256"/>
      <c r="BH1019" s="256"/>
      <c r="BI1019" s="256"/>
      <c r="BJ1019" s="256"/>
      <c r="BK1019" s="256"/>
      <c r="BL1019" s="262"/>
      <c r="BM1019" s="262"/>
      <c r="BN1019" s="262"/>
      <c r="BO1019" s="262"/>
      <c r="BP1019" s="262"/>
      <c r="BQ1019" s="262"/>
      <c r="BR1019" s="270"/>
      <c r="BS1019" s="270"/>
      <c r="BT1019" s="270"/>
      <c r="BU1019" s="270"/>
      <c r="BV1019" s="270"/>
      <c r="BW1019" s="270"/>
      <c r="BX1019" s="256"/>
      <c r="BY1019" s="256"/>
      <c r="BZ1019" s="256"/>
      <c r="CA1019" s="267"/>
      <c r="CB1019" s="267"/>
      <c r="CC1019" s="274"/>
      <c r="CD1019" s="267"/>
      <c r="CE1019" s="267"/>
      <c r="CF1019" s="267"/>
      <c r="CG1019" s="267"/>
      <c r="CH1019" s="267"/>
      <c r="CI1019" s="267"/>
      <c r="CJ1019" s="267"/>
      <c r="CK1019" s="267"/>
      <c r="CL1019" s="265"/>
      <c r="CM1019" s="272"/>
      <c r="CN1019" s="264"/>
      <c r="CO1019" s="125"/>
      <c r="CP1019" s="226"/>
      <c r="CQ1019" s="226"/>
      <c r="CR1019" s="226"/>
      <c r="CS1019" s="90"/>
      <c r="CT1019" s="90"/>
      <c r="CU1019" s="90"/>
      <c r="CV1019" s="90"/>
      <c r="CW1019" s="90"/>
      <c r="CX1019" s="90"/>
      <c r="CY1019" s="90"/>
      <c r="CZ1019" s="90"/>
      <c r="DA1019" s="90"/>
    </row>
    <row r="1020" spans="1:105" s="70" customFormat="1" ht="15" customHeight="1">
      <c r="A1020" s="228"/>
      <c r="B1020" s="277"/>
      <c r="C1020" s="280"/>
      <c r="D1020" s="237"/>
      <c r="E1020" s="237"/>
      <c r="F1020" s="243"/>
      <c r="G1020" s="72">
        <v>2.1</v>
      </c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  <c r="X1020" s="84"/>
      <c r="Y1020" s="84"/>
      <c r="Z1020" s="84"/>
      <c r="AA1020" s="84"/>
      <c r="AB1020" s="84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240"/>
      <c r="AN1020" s="240"/>
      <c r="AO1020" s="240"/>
      <c r="AP1020" s="240"/>
      <c r="AQ1020" s="240"/>
      <c r="AR1020" s="240"/>
      <c r="AS1020" s="240"/>
      <c r="AT1020" s="256"/>
      <c r="AU1020" s="256"/>
      <c r="AV1020" s="259"/>
      <c r="AW1020" s="259"/>
      <c r="AX1020" s="256"/>
      <c r="AY1020" s="256"/>
      <c r="AZ1020" s="256"/>
      <c r="BA1020" s="256"/>
      <c r="BB1020" s="256"/>
      <c r="BC1020" s="256"/>
      <c r="BD1020" s="256"/>
      <c r="BE1020" s="256"/>
      <c r="BF1020" s="256"/>
      <c r="BG1020" s="256"/>
      <c r="BH1020" s="256"/>
      <c r="BI1020" s="256"/>
      <c r="BJ1020" s="256"/>
      <c r="BK1020" s="256"/>
      <c r="BL1020" s="262"/>
      <c r="BM1020" s="262"/>
      <c r="BN1020" s="262"/>
      <c r="BO1020" s="262"/>
      <c r="BP1020" s="262"/>
      <c r="BQ1020" s="262"/>
      <c r="BR1020" s="270"/>
      <c r="BS1020" s="270"/>
      <c r="BT1020" s="270"/>
      <c r="BU1020" s="270"/>
      <c r="BV1020" s="270"/>
      <c r="BW1020" s="270"/>
      <c r="BX1020" s="256"/>
      <c r="BY1020" s="256"/>
      <c r="BZ1020" s="256"/>
      <c r="CA1020" s="267"/>
      <c r="CB1020" s="267"/>
      <c r="CC1020" s="274"/>
      <c r="CD1020" s="267"/>
      <c r="CE1020" s="267"/>
      <c r="CF1020" s="267"/>
      <c r="CG1020" s="267"/>
      <c r="CH1020" s="267"/>
      <c r="CI1020" s="267"/>
      <c r="CJ1020" s="267"/>
      <c r="CK1020" s="267"/>
      <c r="CL1020" s="265"/>
      <c r="CM1020" s="272"/>
      <c r="CN1020" s="264"/>
      <c r="CO1020" s="125"/>
      <c r="CP1020" s="226"/>
      <c r="CQ1020" s="226"/>
      <c r="CR1020" s="226"/>
      <c r="CS1020" s="90"/>
      <c r="CT1020" s="90"/>
      <c r="CU1020" s="90"/>
      <c r="CV1020" s="90"/>
      <c r="CW1020" s="90"/>
      <c r="CX1020" s="90"/>
      <c r="CY1020" s="90"/>
      <c r="CZ1020" s="90"/>
      <c r="DA1020" s="90"/>
    </row>
    <row r="1021" spans="1:105" s="70" customFormat="1" ht="15" customHeight="1">
      <c r="A1021" s="228"/>
      <c r="B1021" s="277"/>
      <c r="C1021" s="280"/>
      <c r="D1021" s="237"/>
      <c r="E1021" s="237"/>
      <c r="F1021" s="243"/>
      <c r="G1021" s="72">
        <v>2.7</v>
      </c>
      <c r="H1021" s="84"/>
      <c r="I1021" s="84"/>
      <c r="J1021" s="84"/>
      <c r="K1021" s="84"/>
      <c r="L1021" s="84"/>
      <c r="M1021" s="84"/>
      <c r="N1021" s="84"/>
      <c r="O1021" s="84">
        <v>6.5</v>
      </c>
      <c r="P1021" s="84"/>
      <c r="Q1021" s="84"/>
      <c r="R1021" s="84"/>
      <c r="S1021" s="84"/>
      <c r="T1021" s="84"/>
      <c r="U1021" s="84"/>
      <c r="V1021" s="84"/>
      <c r="W1021" s="84"/>
      <c r="X1021" s="84"/>
      <c r="Y1021" s="84"/>
      <c r="Z1021" s="84"/>
      <c r="AA1021" s="84"/>
      <c r="AB1021" s="84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240"/>
      <c r="AN1021" s="240"/>
      <c r="AO1021" s="240"/>
      <c r="AP1021" s="240"/>
      <c r="AQ1021" s="240"/>
      <c r="AR1021" s="240"/>
      <c r="AS1021" s="240"/>
      <c r="AT1021" s="256"/>
      <c r="AU1021" s="256"/>
      <c r="AV1021" s="259"/>
      <c r="AW1021" s="259"/>
      <c r="AX1021" s="256"/>
      <c r="AY1021" s="256"/>
      <c r="AZ1021" s="256"/>
      <c r="BA1021" s="256"/>
      <c r="BB1021" s="256"/>
      <c r="BC1021" s="256"/>
      <c r="BD1021" s="256"/>
      <c r="BE1021" s="256"/>
      <c r="BF1021" s="256"/>
      <c r="BG1021" s="256"/>
      <c r="BH1021" s="256"/>
      <c r="BI1021" s="256"/>
      <c r="BJ1021" s="256"/>
      <c r="BK1021" s="256"/>
      <c r="BL1021" s="262"/>
      <c r="BM1021" s="262"/>
      <c r="BN1021" s="262"/>
      <c r="BO1021" s="262"/>
      <c r="BP1021" s="262"/>
      <c r="BQ1021" s="262"/>
      <c r="BR1021" s="270"/>
      <c r="BS1021" s="270"/>
      <c r="BT1021" s="270"/>
      <c r="BU1021" s="270"/>
      <c r="BV1021" s="270"/>
      <c r="BW1021" s="270"/>
      <c r="BX1021" s="256"/>
      <c r="BY1021" s="256"/>
      <c r="BZ1021" s="256"/>
      <c r="CA1021" s="267"/>
      <c r="CB1021" s="267"/>
      <c r="CC1021" s="274"/>
      <c r="CD1021" s="267"/>
      <c r="CE1021" s="267"/>
      <c r="CF1021" s="267"/>
      <c r="CG1021" s="267"/>
      <c r="CH1021" s="267"/>
      <c r="CI1021" s="267"/>
      <c r="CJ1021" s="267"/>
      <c r="CK1021" s="267"/>
      <c r="CL1021" s="265"/>
      <c r="CM1021" s="272"/>
      <c r="CN1021" s="264"/>
      <c r="CO1021" s="125"/>
      <c r="CP1021" s="226"/>
      <c r="CQ1021" s="226"/>
      <c r="CR1021" s="226"/>
      <c r="CS1021" s="90"/>
      <c r="CT1021" s="90"/>
      <c r="CU1021" s="90"/>
      <c r="CV1021" s="90"/>
      <c r="CW1021" s="90"/>
      <c r="CX1021" s="90"/>
      <c r="CY1021" s="90"/>
      <c r="CZ1021" s="90"/>
      <c r="DA1021" s="90"/>
    </row>
    <row r="1022" spans="1:105" s="70" customFormat="1" ht="15" customHeight="1">
      <c r="A1022" s="228"/>
      <c r="B1022" s="277"/>
      <c r="C1022" s="280"/>
      <c r="D1022" s="237"/>
      <c r="E1022" s="237"/>
      <c r="F1022" s="243"/>
      <c r="G1022" s="72">
        <v>3</v>
      </c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  <c r="X1022" s="84"/>
      <c r="Y1022" s="84"/>
      <c r="Z1022" s="84"/>
      <c r="AA1022" s="84"/>
      <c r="AB1022" s="84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240"/>
      <c r="AN1022" s="240"/>
      <c r="AO1022" s="240"/>
      <c r="AP1022" s="240"/>
      <c r="AQ1022" s="240"/>
      <c r="AR1022" s="240"/>
      <c r="AS1022" s="240"/>
      <c r="AT1022" s="256"/>
      <c r="AU1022" s="256"/>
      <c r="AV1022" s="259"/>
      <c r="AW1022" s="259"/>
      <c r="AX1022" s="256"/>
      <c r="AY1022" s="256"/>
      <c r="AZ1022" s="256"/>
      <c r="BA1022" s="256"/>
      <c r="BB1022" s="256"/>
      <c r="BC1022" s="256"/>
      <c r="BD1022" s="256"/>
      <c r="BE1022" s="256"/>
      <c r="BF1022" s="256"/>
      <c r="BG1022" s="256"/>
      <c r="BH1022" s="256"/>
      <c r="BI1022" s="256"/>
      <c r="BJ1022" s="256"/>
      <c r="BK1022" s="256"/>
      <c r="BL1022" s="262"/>
      <c r="BM1022" s="262"/>
      <c r="BN1022" s="262"/>
      <c r="BO1022" s="262"/>
      <c r="BP1022" s="262"/>
      <c r="BQ1022" s="262"/>
      <c r="BR1022" s="270"/>
      <c r="BS1022" s="270"/>
      <c r="BT1022" s="270"/>
      <c r="BU1022" s="270"/>
      <c r="BV1022" s="270"/>
      <c r="BW1022" s="270"/>
      <c r="BX1022" s="256"/>
      <c r="BY1022" s="256"/>
      <c r="BZ1022" s="256"/>
      <c r="CA1022" s="267"/>
      <c r="CB1022" s="267"/>
      <c r="CC1022" s="274"/>
      <c r="CD1022" s="267"/>
      <c r="CE1022" s="267"/>
      <c r="CF1022" s="267"/>
      <c r="CG1022" s="267"/>
      <c r="CH1022" s="267"/>
      <c r="CI1022" s="267"/>
      <c r="CJ1022" s="267"/>
      <c r="CK1022" s="267"/>
      <c r="CL1022" s="265"/>
      <c r="CM1022" s="272"/>
      <c r="CN1022" s="264"/>
      <c r="CO1022" s="125"/>
      <c r="CP1022" s="226"/>
      <c r="CQ1022" s="226"/>
      <c r="CR1022" s="226"/>
      <c r="CS1022" s="90"/>
      <c r="CT1022" s="90"/>
      <c r="CU1022" s="90"/>
      <c r="CV1022" s="90"/>
      <c r="CW1022" s="90"/>
      <c r="CX1022" s="90"/>
      <c r="CY1022" s="90"/>
      <c r="CZ1022" s="90"/>
      <c r="DA1022" s="90"/>
    </row>
    <row r="1023" spans="1:105" s="70" customFormat="1" ht="15" customHeight="1">
      <c r="A1023" s="228"/>
      <c r="B1023" s="277"/>
      <c r="C1023" s="280"/>
      <c r="D1023" s="237"/>
      <c r="E1023" s="237"/>
      <c r="F1023" s="244"/>
      <c r="G1023" s="73">
        <v>3.9</v>
      </c>
      <c r="H1023" s="85"/>
      <c r="I1023" s="85"/>
      <c r="J1023" s="85"/>
      <c r="K1023" s="85"/>
      <c r="L1023" s="85"/>
      <c r="M1023" s="85"/>
      <c r="N1023" s="85"/>
      <c r="O1023" s="85"/>
      <c r="P1023" s="85"/>
      <c r="Q1023" s="85"/>
      <c r="R1023" s="85"/>
      <c r="S1023" s="85"/>
      <c r="T1023" s="85"/>
      <c r="U1023" s="85"/>
      <c r="V1023" s="85"/>
      <c r="W1023" s="85"/>
      <c r="X1023" s="85"/>
      <c r="Y1023" s="85"/>
      <c r="Z1023" s="85"/>
      <c r="AA1023" s="85"/>
      <c r="AB1023" s="85"/>
      <c r="AC1023" s="81"/>
      <c r="AD1023" s="81"/>
      <c r="AE1023" s="81"/>
      <c r="AF1023" s="81"/>
      <c r="AG1023" s="81"/>
      <c r="AH1023" s="81"/>
      <c r="AI1023" s="81"/>
      <c r="AJ1023" s="81"/>
      <c r="AK1023" s="81"/>
      <c r="AL1023" s="81"/>
      <c r="AM1023" s="240"/>
      <c r="AN1023" s="240"/>
      <c r="AO1023" s="240"/>
      <c r="AP1023" s="240"/>
      <c r="AQ1023" s="240"/>
      <c r="AR1023" s="240"/>
      <c r="AS1023" s="240"/>
      <c r="AT1023" s="256"/>
      <c r="AU1023" s="256"/>
      <c r="AV1023" s="259"/>
      <c r="AW1023" s="259"/>
      <c r="AX1023" s="256"/>
      <c r="AY1023" s="256"/>
      <c r="AZ1023" s="256"/>
      <c r="BA1023" s="256"/>
      <c r="BB1023" s="256"/>
      <c r="BC1023" s="256"/>
      <c r="BD1023" s="256"/>
      <c r="BE1023" s="256"/>
      <c r="BF1023" s="256"/>
      <c r="BG1023" s="256"/>
      <c r="BH1023" s="256"/>
      <c r="BI1023" s="256"/>
      <c r="BJ1023" s="256"/>
      <c r="BK1023" s="256"/>
      <c r="BL1023" s="262"/>
      <c r="BM1023" s="262"/>
      <c r="BN1023" s="262"/>
      <c r="BO1023" s="262"/>
      <c r="BP1023" s="262"/>
      <c r="BQ1023" s="262"/>
      <c r="BR1023" s="270"/>
      <c r="BS1023" s="270"/>
      <c r="BT1023" s="270"/>
      <c r="BU1023" s="270"/>
      <c r="BV1023" s="270"/>
      <c r="BW1023" s="270"/>
      <c r="BX1023" s="256"/>
      <c r="BY1023" s="256"/>
      <c r="BZ1023" s="256"/>
      <c r="CA1023" s="267"/>
      <c r="CB1023" s="267"/>
      <c r="CC1023" s="274"/>
      <c r="CD1023" s="267"/>
      <c r="CE1023" s="267"/>
      <c r="CF1023" s="267"/>
      <c r="CG1023" s="267"/>
      <c r="CH1023" s="267"/>
      <c r="CI1023" s="267"/>
      <c r="CJ1023" s="267"/>
      <c r="CK1023" s="267"/>
      <c r="CL1023" s="265"/>
      <c r="CM1023" s="272"/>
      <c r="CN1023" s="264"/>
      <c r="CO1023" s="125"/>
      <c r="CP1023" s="226"/>
      <c r="CQ1023" s="226"/>
      <c r="CR1023" s="226"/>
      <c r="CS1023" s="90"/>
      <c r="CT1023" s="90"/>
      <c r="CU1023" s="90"/>
      <c r="CV1023" s="90"/>
      <c r="CW1023" s="90"/>
      <c r="CX1023" s="90"/>
      <c r="CY1023" s="90"/>
      <c r="CZ1023" s="90"/>
      <c r="DA1023" s="90"/>
    </row>
    <row r="1024" spans="1:105" s="70" customFormat="1" ht="15" customHeight="1" thickBot="1">
      <c r="A1024" s="229"/>
      <c r="B1024" s="278"/>
      <c r="C1024" s="281"/>
      <c r="D1024" s="238"/>
      <c r="E1024" s="238"/>
      <c r="F1024" s="245" t="s">
        <v>83</v>
      </c>
      <c r="G1024" s="246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  <c r="AA1024" s="82"/>
      <c r="AB1024" s="82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241"/>
      <c r="AN1024" s="241"/>
      <c r="AO1024" s="241"/>
      <c r="AP1024" s="241"/>
      <c r="AQ1024" s="241"/>
      <c r="AR1024" s="241"/>
      <c r="AS1024" s="241"/>
      <c r="AT1024" s="257"/>
      <c r="AU1024" s="257"/>
      <c r="AV1024" s="260"/>
      <c r="AW1024" s="260"/>
      <c r="AX1024" s="257"/>
      <c r="AY1024" s="257"/>
      <c r="AZ1024" s="257"/>
      <c r="BA1024" s="257"/>
      <c r="BB1024" s="257"/>
      <c r="BC1024" s="257"/>
      <c r="BD1024" s="257"/>
      <c r="BE1024" s="257"/>
      <c r="BF1024" s="257"/>
      <c r="BG1024" s="257"/>
      <c r="BH1024" s="257"/>
      <c r="BI1024" s="257"/>
      <c r="BJ1024" s="257"/>
      <c r="BK1024" s="257"/>
      <c r="BL1024" s="263"/>
      <c r="BM1024" s="263"/>
      <c r="BN1024" s="263"/>
      <c r="BO1024" s="263"/>
      <c r="BP1024" s="263"/>
      <c r="BQ1024" s="263"/>
      <c r="BR1024" s="271"/>
      <c r="BS1024" s="271"/>
      <c r="BT1024" s="271"/>
      <c r="BU1024" s="271"/>
      <c r="BV1024" s="271"/>
      <c r="BW1024" s="271"/>
      <c r="BX1024" s="257"/>
      <c r="BY1024" s="257"/>
      <c r="BZ1024" s="257"/>
      <c r="CA1024" s="268"/>
      <c r="CB1024" s="268"/>
      <c r="CC1024" s="275"/>
      <c r="CD1024" s="268"/>
      <c r="CE1024" s="268"/>
      <c r="CF1024" s="268"/>
      <c r="CG1024" s="268"/>
      <c r="CH1024" s="268"/>
      <c r="CI1024" s="268"/>
      <c r="CJ1024" s="268"/>
      <c r="CK1024" s="268"/>
      <c r="CL1024" s="265"/>
      <c r="CM1024" s="272"/>
      <c r="CN1024" s="264"/>
      <c r="CO1024" s="125"/>
      <c r="CP1024" s="226"/>
      <c r="CQ1024" s="226"/>
      <c r="CR1024" s="226"/>
      <c r="CS1024" s="90"/>
      <c r="CT1024" s="90"/>
      <c r="CU1024" s="90"/>
      <c r="CV1024" s="90"/>
      <c r="CW1024" s="90"/>
      <c r="CX1024" s="90"/>
      <c r="CY1024" s="90"/>
      <c r="CZ1024" s="90"/>
      <c r="DA1024" s="90"/>
    </row>
    <row r="1025" spans="1:105" s="70" customFormat="1" ht="15" customHeight="1">
      <c r="A1025" s="227">
        <f t="shared" ref="A1025" si="380">A1017+1</f>
        <v>127</v>
      </c>
      <c r="B1025" s="276" t="s">
        <v>819</v>
      </c>
      <c r="C1025" s="279" t="s">
        <v>820</v>
      </c>
      <c r="D1025" s="236">
        <v>44298</v>
      </c>
      <c r="E1025" s="236" t="s">
        <v>1201</v>
      </c>
      <c r="F1025" s="253" t="s">
        <v>80</v>
      </c>
      <c r="G1025" s="254"/>
      <c r="H1025" s="82" t="s">
        <v>69</v>
      </c>
      <c r="I1025" s="82"/>
      <c r="J1025" s="82" t="s">
        <v>61</v>
      </c>
      <c r="K1025" s="82" t="s">
        <v>61</v>
      </c>
      <c r="L1025" s="82" t="s">
        <v>61</v>
      </c>
      <c r="M1025" s="82" t="s">
        <v>61</v>
      </c>
      <c r="N1025" s="82" t="s">
        <v>61</v>
      </c>
      <c r="O1025" s="82" t="s">
        <v>973</v>
      </c>
      <c r="P1025" s="82" t="s">
        <v>61</v>
      </c>
      <c r="Q1025" s="82" t="s">
        <v>61</v>
      </c>
      <c r="R1025" s="82" t="s">
        <v>61</v>
      </c>
      <c r="S1025" s="82" t="s">
        <v>61</v>
      </c>
      <c r="T1025" s="82" t="s">
        <v>61</v>
      </c>
      <c r="U1025" s="82" t="s">
        <v>61</v>
      </c>
      <c r="V1025" s="82"/>
      <c r="W1025" s="82" t="s">
        <v>60</v>
      </c>
      <c r="X1025" s="82" t="s">
        <v>60</v>
      </c>
      <c r="Y1025" s="82" t="s">
        <v>60</v>
      </c>
      <c r="Z1025" s="82" t="s">
        <v>60</v>
      </c>
      <c r="AA1025" s="82" t="s">
        <v>60</v>
      </c>
      <c r="AB1025" s="82" t="s">
        <v>60</v>
      </c>
      <c r="AC1025" s="82"/>
      <c r="AD1025" s="82" t="s">
        <v>60</v>
      </c>
      <c r="AE1025" s="82" t="s">
        <v>60</v>
      </c>
      <c r="AF1025" s="82" t="s">
        <v>60</v>
      </c>
      <c r="AG1025" s="82" t="s">
        <v>60</v>
      </c>
      <c r="AH1025" s="82" t="s">
        <v>60</v>
      </c>
      <c r="AI1025" s="82" t="s">
        <v>1471</v>
      </c>
      <c r="AJ1025" s="82"/>
      <c r="AK1025" s="82" t="s">
        <v>61</v>
      </c>
      <c r="AL1025" s="82" t="s">
        <v>61</v>
      </c>
      <c r="AM1025" s="239">
        <f>COUNTIF(H1025:AL1025,"PH")+COUNTIF(H1025:AL1025,"PH/L")+COUNTIF(H1025:AL1025,"PM")</f>
        <v>0</v>
      </c>
      <c r="AN1025" s="239">
        <f>COUNTIF(H1025:AL1025,"PD")+COUNTIF(H1025:AL1025,"PDD")+COUNTIF(H1025:AL1025,"P/DS")/2+COUNTIF(H1025:AL1025,"PMD")</f>
        <v>0</v>
      </c>
      <c r="AO1025" s="239">
        <f>COUNTIF(H1025:AL1025,"PN")+COUNTIF(H1025:AL1025,"P/NS")/2+COUNTIF(H1025:AL1025,"PH")+COUNTIF(H1025:AL1025,"PH/F")/2+COUNTIF(H1025:AL1025,"PH/L")/2+COUNTIF(H1025:AL1025,"PM")</f>
        <v>0</v>
      </c>
      <c r="AP1025" s="239">
        <f>COUNTIF(H1025:AL1025,"BH")+COUNTIF(H1025:AL1025,"AL/BL")+COUNTIF(H1025:AL1025,"UL/BL")+COUNTIF(H1025:AL1025,"BM")</f>
        <v>0</v>
      </c>
      <c r="AQ1025" s="239">
        <f>COUNTIF(H1025:AL1025,"DS")+COUNTIF(H1025:AL1025,"AL/DS")/2+COUNTIF(H1025:AL1025,"UL/DS")/2+COUNTIF(H1025:AL1025,"CT")+COUNTIF(H1025:AL1025,"MD")</f>
        <v>11.5</v>
      </c>
      <c r="AR1025" s="239">
        <f>COUNTIF(H1025:AL1025,"NS")+COUNTIF(H1025:AL1025,"AL/NS")/2+COUNTIF(H1025:AL1025,"UL/NS")/2+COUNTIF(H1025:AL1025,"BH")+COUNTIF(H1025:AL1025,"AL/BF")/2+COUNTIF(H1025:AL1025,"AL/BL")/2+COUNTIF(H1025:AL1025,"UL/BL")/2+COUNTIF(H1025:AL1025,"UL/BF")/2+COUNTIF(H1025:AL1025,"BM")</f>
        <v>13</v>
      </c>
      <c r="AS1025" s="239">
        <f>COUNTIF(H1025:AL1025,"AL")+COUNTIF(H1025:AL1025,"AL/DS")/2+COUNTIF(H1025:AL1025,"AL/NS")/2+COUNTIF(H1025:AL1025,"NH")+COUNTIF(H1025:AL1025,"SL")+COUNTIF(H1025:AL1025,"NHD")+COUNTIF(H1025:AL1025,"B")+COUNTIF(H1025:AL1025,"HL")+COUNTIF(H1025:AL1025,"AL/BF")/2+COUNTIF(H1025:AL1025,"AL/BL")/2</f>
        <v>1</v>
      </c>
      <c r="AT1025" s="255">
        <f>COUNTIF(H1025:AL1025,"PD")+COUNTIF(H1025:AL1025,"PN")+COUNTIF(H1025:AL1025,"P/DS")/2+COUNTIF(H1025:AL1025,"P/NS")/2+COUNTIF(H1025:AL1025,"DS")+COUNTIF(H1025:AL1025,"NS")+COUNTIF(H1025:AL1025,"AL")+COUNTIF(H1025:AL1025,"AL/DS")+COUNTIF(H1025:AL1025,"AL/NS")+COUNTIF(H1025:AL1025,"NH")+COUNTIF(H1025:AL1025,"SL")+COUNTIF(H1025:AL1025,"UL/DS")/2+COUNTIF(H1025:AL1025,"UL/NS")/2+COUNTIF(H1025:AL1025,"CT")+COUNTIF(H1025:AL1025,"NHD")+COUNTIF(H1025:AL1025,"PDD")+COUNTIF(H1025:AL1025,"B")+COUNTIF(H1025:AL1025,"HL")+COUNTIF(H1025:AL1025,"PH")+COUNTIF(H1025:AL1025,"BH")+COUNTIF(H1025:AL1025,"AL/BF")+COUNTIF(H1025:AL1025,"AL/BL")+COUNTIF(H1025:AL1025,"UL/BF")/2+COUNTIF(H1025:AL1025,"UL/BL")/2+COUNTIF(H1025:AL1025,"PH/F")/2+COUNTIF(H1025:AL1025,"PH/L")/2+COUNTIF(H1025:AL1025,"MD")+COUNTIF(H1025:AL1025,"PMD")+COUNTIF(H1025:AL1025,"PM")+COUNTIF(H1025:AL1025,"BM")</f>
        <v>25.5</v>
      </c>
      <c r="AU1025" s="255">
        <f>COUNTIF(H1025:AL1025,"P/DS")/2+COUNTIF(H1025:AL1025,"P/NS")/2+COUNTIF(H1025:AL1025,"IL")+COUNTIF(H1025:AL1025,"NL")+COUNTIF(H1025:AL1025,"UL")+COUNTIF(H1025:AL1025,"UL/DS")/2+COUNTIF(H1025:AL1025,"UL/NS")/2+COUNTIF(H1025:AL1025,"KT")+COUNTIF(H1025:AL1025,"UL/BF")/2+COUNTIF(H1025:AL1025,"UL/BL")/2+COUNTIF(H1025:AL1025,"PH/F")/2+COUNTIF(H1025:AL1025,"PH/L")/2+COUNTIF(H1025:AL1025,"NB")</f>
        <v>0.5</v>
      </c>
      <c r="AV1025" s="258">
        <f>COUNTIF(H1025:AL1025,"PN")+COUNTIF(H1025:AL1025,"TVD")+COUNTIF(H1025:AL1025,"PH")+COUNTIF(H1025:AL1025,"PM")+COUNTIF(H1025:AL1025,"PDD")-COUNTIFS(H1025:AL1025,"PN",H1032:AL1032,"&gt;=3")-COUNTIFS(H1025:AL1025,"PM",H1032:AL1032,"&gt;=3")</f>
        <v>0</v>
      </c>
      <c r="AW1025" s="258">
        <f>COUNTIF(H1025:AL1025,"NS")+COUNTIF(H1025:AL1025,"D")+COUNTIF(H1025:AL1025,"BH")+COUNTIF(H1025:AL1025,"NHD")+COUNTIF(H1025:AL1025,"BM")-COUNTIFS(H1025:AL1025,"NS",H1032:AL1032,"&gt;=3")-COUNTIFS(H1025:AL1025,"BH",H1032:AL1032,"&gt;=3")-COUNTIFS(H1025:AL1025,"BM",H1032:AL1032,"&gt;=3")</f>
        <v>14</v>
      </c>
      <c r="AX1025" s="255">
        <f>COUNTIF(H1025:AL1025,"AL")+COUNTIF(H1025:AL1025,"AL/DS")/2+COUNTIF(H1025:AL1025,"AL/NS")/2+COUNTIF(H1025:AL1025,"AL/BF")+COUNTIF(H1025:AL1025,"AL/BL")/2</f>
        <v>0</v>
      </c>
      <c r="AY1025" s="255">
        <f>COUNTIF(H1025:AL1025,"SL")</f>
        <v>0</v>
      </c>
      <c r="AZ1025" s="255">
        <f>COUNTIF(H1025:AL1025,"NH")</f>
        <v>1</v>
      </c>
      <c r="BA1025" s="255">
        <f>COUNTIF(H1025:AL1025,"HL")</f>
        <v>0</v>
      </c>
      <c r="BB1025" s="255">
        <f>COUNTIF(G1025:AL1025,"P/DS")/2+COUNTIF(G1025:AL1025,"P/NS")/2+COUNTIF(G1025:AL1025,"UL")+COUNTIF(G1025:AL1025,"UL/DS")/2+COUNTIF(G1025:AL1025,"UL/NS")/2+COUNTIF(G1025:AL1025,"UL/BL")/2+COUNTIF(G1025:AL1025,"UL/BF")/2+COUNTIF(G1025:AL1025,"PH/F")/2+COUNTIF(G1025:AL1025,"PH/L")/2</f>
        <v>0.5</v>
      </c>
      <c r="BC1025" s="255">
        <f>COUNTIF(H1025:AL1025,"NB")</f>
        <v>0</v>
      </c>
      <c r="BD1025" s="255">
        <f>COUNTIF(H1025:AL1025,"NL")</f>
        <v>0</v>
      </c>
      <c r="BE1025" s="255">
        <f>COUNTIF(H1025:AL1025,"IL")</f>
        <v>0</v>
      </c>
      <c r="BF1025" s="255">
        <f>COUNTIF(H1025:AL1025,"KT")</f>
        <v>0</v>
      </c>
      <c r="BG1025" s="255">
        <f>COUNTIF(H1025:AL1025,"L70")</f>
        <v>0</v>
      </c>
      <c r="BH1025" s="255">
        <f>COUNTIF(H1025:AL1025,"MD")</f>
        <v>0</v>
      </c>
      <c r="BI1025" s="255">
        <f>COUNTIF(H1025:AL1025,"PMD")</f>
        <v>0</v>
      </c>
      <c r="BJ1025" s="255">
        <f>COUNTIF(H1025:AL1025,"PM")</f>
        <v>0</v>
      </c>
      <c r="BK1025" s="255">
        <f>COUNTIF(H1025:AL1025,"BM")</f>
        <v>0</v>
      </c>
      <c r="BL1025" s="261">
        <f>SUMIF(H1025:AL1025,"PD",H1026:AL1026)+SUMIF(H1025:AL1025,"PN",H1026:AL1026)+SUMIF(H1025:AL1025,"P/DS",H1026:AL1026)+SUMIF(H1025:AL1025,"PN/F",H1026:AL1026)+SUMIF(H1025:AL1025,"PN/L",H1026:AL1026)+SUMIF(H1025:AL1025,"TV",H1026:AL1026)+SUMIF(H1025:AL1025,"TVD",H1026:AL1026)+SUMIF(H1025:AL1025,"PDD",H1026:AL1026)</f>
        <v>0</v>
      </c>
      <c r="BM1025" s="261">
        <f>SUMIF(H1025:AL1025,"PD",H1027:AL1027)+SUMIF(H1025:AL1025,"PN",H1027:AL1027)+SUMIF(H1025:AL1025,"P/DS",H1027:AL1027)+SUMIF(H1025:AL1025,"PN/F",H1027:AL1027)+SUMIF(H1025:AL1025,"PN/L",H1027:AL1027)+SUMIF(H1025:AL1025,"TV",H1027:AL1027)+SUMIF(H1025:AL1025,"TVD",H1027:AL1027)+SUMIF(H1025:AL1025,"PDD",H1027:AL1027)+SUMIF(H1025:AL1025,"PMD",H1027:AL1027)</f>
        <v>0</v>
      </c>
      <c r="BN1025" s="261">
        <f>SUMIF(H1025:AL1025,"PD",H1028:AL1028)+SUMIF(H1025:AL1025,"PN",H1028:AL1028)+SUMIF(H1025:AL1025,"P/DS",H1028:AL1028)+SUMIF(H1025:AL1025,"PN/F",H1028:AL1028)+SUMIF(H1025:AL1025,"PN/L",H1028:AL1028)+SUMIF(H1025:AL1025,"TV",H1028:AL1028)+SUMIF(H1025:AL1025,"TVD",H1028:AL1028)</f>
        <v>0</v>
      </c>
      <c r="BO1025" s="261">
        <f>SUMIF(H1025:AL1025,"PD",H1029:AL1029)+SUMIF(H1025:AL1025,"PN",H1029:AL1029)+SUMIF(H1025:AL1025,"P/DS",H1029:AL1029)+SUMIF(H1025:AL1025,"PN/F",H1029:AL1029)+SUMIF(H1025:AL1025,"PN/L",H1029:AL1029)+SUMIF(H1025:AL1025,"TV",H1029:AL1029)+SUMIF(H1025:AL1025,"TVD",H1029:AL1029)</f>
        <v>0</v>
      </c>
      <c r="BP1025" s="261">
        <f>SUMIF(H1025:AL1025,"PD",H1030:AL1030)+SUMIF(H1025:AL1025,"PN",H1030:AL1030)+SUMIF(H1025:AL1025,"P/DS",H1030:AL1030)+SUMIF(H1025:AL1025,"PN/F",H1030:AL1030)+SUMIF(H1025:AL1025,"PN/L",H1030:AL1030)+SUMIF(H1025:AL1025,"TV",H1030:AL1030)+SUMIF(H1025:AL1025,"TVD",H1030:AL1030)+SUMIF(H1025:AL1025,"PDD",H1030:AL1030)+SUMIF(H1025:AL1025,"PH",H1030:AL1030)+SUMIF(H1025:AL1025,"PM",H1030:AL1030)</f>
        <v>0</v>
      </c>
      <c r="BQ1025" s="261">
        <f>SUMIF(H1025:AL1025,"PD",H1031:AL1031)+SUMIF(H1025:AL1025,"PN",H1031:AL1031)+SUMIF(H1025:AL1025,"P/DS",H1031:AL1031)+SUMIF(H1025:AL1025,"PN/F",H1031:AL1031)+SUMIF(H1025:AL1025,"PN/L",H1031:AL1031)+SUMIF(H1025:AL1025,"TV",H1031:AL1031)+SUMIF(H1025:AL1025,"TVD",H1031:AL1031)+SUMIF(H1025:AL1025,"PDD",H1031:AL1031)+SUMIF(H1025:AL1025,"PH",H1031:AL1031)+SUMIF(H1025:AL1025,"PM",H1031:AL1031)</f>
        <v>0</v>
      </c>
      <c r="BR1025" s="269">
        <f>SUM(H1026:AL1026)-BL1025</f>
        <v>23</v>
      </c>
      <c r="BS1025" s="269">
        <f>SUM(H1027:AL1027)-BM1025</f>
        <v>10</v>
      </c>
      <c r="BT1025" s="269">
        <f>SUM(H1028:AL1028)-BN1025</f>
        <v>0</v>
      </c>
      <c r="BU1025" s="269">
        <f>SUM(H1029:AL1029)-BO1025</f>
        <v>6.5</v>
      </c>
      <c r="BV1025" s="269">
        <f>SUM(H1030:AL1030)-BP1025</f>
        <v>0</v>
      </c>
      <c r="BW1025" s="269">
        <f>SUM(H1031:AL1031)-BQ1025</f>
        <v>0</v>
      </c>
      <c r="BX1025" s="255">
        <f>SUMIF(H1025:AL1025,"PD",H1032:AL1032)+SUMIF(H1025:AL1025,"PN",H1032:AL1032)+SUMIF(H1025:AL1025,"P/DS",H1032:AL1032)+SUMIF(H1025:AL1025,"PN/F",H1032:AL1032)+SUMIF(H1025:AL1025,"PN/L",H1032:AL1032)</f>
        <v>0</v>
      </c>
      <c r="BY1025" s="255">
        <f>SUM(H1032:AL1032)-BX1025</f>
        <v>4.2</v>
      </c>
      <c r="BZ1025" s="255">
        <f t="shared" ref="BZ1025" si="381">+SUM(BL1025:BW1032)</f>
        <v>39.5</v>
      </c>
      <c r="CA1025" s="266">
        <f>(COUNTIFS(H1025:AL1025,"PD",H1026:AL1026,"&gt;=2"))*0.5-IF(CN1025="VP",COUNTIFS($H$16:$AL$16,"SAT",H1025:AL1025,"PD",H1026:AL1026,"&gt;=2"))*0.5</f>
        <v>0</v>
      </c>
      <c r="CB1025" s="266">
        <f>(COUNTIFS(H1025:AL1025,"PN",H1027:AL1027,"&gt;=0.5",H1026:AL1026,"&gt;=1.5"))*0.5+COUNTIFS(H1025:AL1025,"PDD",H1027:AL1027,"&gt;=0.5",H1026:AL1026,"&gt;=1.5")*0.5</f>
        <v>0</v>
      </c>
      <c r="CC1025" s="273">
        <f>(COUNTIFS(H1025:AL1025,"TV",H1027:AL1027,"&gt;=10"))*0.5+(COUNTIFS(H1025:AL1025,"PMD",H1027:AL1027,"&gt;=2"))*0.5</f>
        <v>0</v>
      </c>
      <c r="CD1025" s="266">
        <f>(COUNTIFS(H1025:AL1025,"TVD",H1029:AL1029,"&gt;=6.5",H1027:AL1027,"&gt;=3.5"))*0.5</f>
        <v>0</v>
      </c>
      <c r="CE1025" s="266">
        <f>(COUNTIFS(H1025:AL1025,"PD",H1030:AL1030,"&gt;=10"))*0.5</f>
        <v>0</v>
      </c>
      <c r="CF1025" s="266">
        <f>(COUNTIFS(H1025:AL1025,"PDD",H1030:AL1030,"&gt;=3.5",H1031:AL1031,"&gt;=6.5")+COUNTIFS(H1025:AL1025,"PH",H1031:AL1031,"&gt;=0.5",H1030:AL1030,"&gt;=1.5")+COUNTIFS(H1025:AL1025,"PM",H1031:AL1031,"&gt;=0.5",H1030:AL1030,"&gt;=1.5"))*0.5</f>
        <v>0</v>
      </c>
      <c r="CG1025" s="266">
        <f>(COUNTIFS(H1025:AL1025,"DS",H1026:AL1026,"&gt;=2")+COUNTIFS(H1025:AL1025,"AL/DS",H1026:AL1026,"&gt;=2"))*0.5-IF(CN1025="VP",COUNTIFS($H$16:$AL$16,"SAT",H1025:AL1025,"DS",H1026:AL1026,"&gt;=2"))*0.5</f>
        <v>0</v>
      </c>
      <c r="CH1025" s="266">
        <f>(COUNTIFS(H1025:AL1025,"NS",H1027:AL1027,"&gt;=0.5",H1026:AL1026,"&gt;=1.5")+COUNTIFS(H1025:AL1025,"AL/NS",H1027:AL1027,"&gt;=0.5",H1026:AL1026,"&gt;=1.5")+COUNTIFS(H1025:AL1025,"NHD",H1027:AL1027,"&gt;=4.5",H1030:AL1030,"&gt;=2",H1026:AL1026,"&gt;=1.5"))*0.5</f>
        <v>5.5</v>
      </c>
      <c r="CI1025" s="266">
        <f>(COUNTIF(H1027:AL1027,"&gt;=10")+COUNTIFS(H1025:AL1025,"MD",H1027:AL1027,"&gt;=2")-COUNTIFS(H1025:AL1025,"TV",H1027:AL1027,"&gt;=10"))*0.5</f>
        <v>0</v>
      </c>
      <c r="CJ1025" s="266">
        <f>(COUNTIFS(H1025:AL1025,"D",H1029:AL1029,"&gt;=6.5",H1027:AL1027,"&gt;=3.5"))*0.5</f>
        <v>0.5</v>
      </c>
      <c r="CK1025" s="266">
        <f>(COUNTIF(H1030:AL1030,"&gt;=10")-COUNTIFS(H1025:AL1025,"PD",H1030:AL1030,"&gt;=10"))*0.5</f>
        <v>0</v>
      </c>
      <c r="CL1025" s="265">
        <f>(COUNTIFS(H1025:AL1025,"NHD",H1030:AL1030,"&gt;=3.5",H1031:AL1031,"&gt;=6.5")+COUNTIFS(H1025:AL1025,"BH",H1030:AL1030,"&gt;=1.5",H1031:AL1031,"&gt;=0.5")+COUNTIFS(H1025:AL1025,"BM",H1030:AL1030,"&gt;=1.5",H1031:AL1031,"&gt;=0.5")+COUNTIFS(H1025:AL1025,"D",H1030:AL1030,"&gt;=1.5",H1031:AL1031,"&gt;=0.5"))*0.5</f>
        <v>0</v>
      </c>
      <c r="CM1025" s="272"/>
      <c r="CN1025" s="264" t="s">
        <v>723</v>
      </c>
      <c r="CO1025" s="125">
        <f t="shared" ref="CO1025" si="382">+AM1025+AN1025+AO1025+AP1025+AQ1025+AR1025+AS1025+AU1025+BG1025</f>
        <v>26</v>
      </c>
      <c r="CP1025" s="225">
        <f>+SUM(I1026:I1031)-I1032</f>
        <v>0</v>
      </c>
      <c r="CQ1025" s="225">
        <f>+SUM(J1026:J1031)-J1032</f>
        <v>1.5</v>
      </c>
      <c r="CR1025" s="225">
        <f>+SUM(K1026:K1031)-K1032</f>
        <v>2.5</v>
      </c>
      <c r="CS1025" s="90"/>
      <c r="CT1025" s="90"/>
      <c r="CU1025" s="90"/>
      <c r="CV1025" s="90"/>
      <c r="CW1025" s="90"/>
      <c r="CX1025" s="90"/>
      <c r="CY1025" s="90"/>
      <c r="CZ1025" s="90"/>
      <c r="DA1025" s="90"/>
    </row>
    <row r="1026" spans="1:105" s="70" customFormat="1" ht="15" customHeight="1">
      <c r="A1026" s="228"/>
      <c r="B1026" s="277"/>
      <c r="C1026" s="280"/>
      <c r="D1026" s="237"/>
      <c r="E1026" s="237"/>
      <c r="F1026" s="242" t="s">
        <v>82</v>
      </c>
      <c r="G1026" s="71">
        <v>1.5</v>
      </c>
      <c r="H1026" s="83"/>
      <c r="I1026" s="83"/>
      <c r="J1026" s="83">
        <v>2</v>
      </c>
      <c r="K1026" s="83">
        <v>2</v>
      </c>
      <c r="L1026" s="83">
        <v>2</v>
      </c>
      <c r="M1026" s="83">
        <v>2</v>
      </c>
      <c r="N1026" s="83">
        <v>2</v>
      </c>
      <c r="O1026" s="83"/>
      <c r="P1026" s="83">
        <v>2</v>
      </c>
      <c r="Q1026" s="83">
        <v>2</v>
      </c>
      <c r="R1026" s="83">
        <v>2</v>
      </c>
      <c r="S1026" s="83">
        <v>2</v>
      </c>
      <c r="T1026" s="83">
        <v>2</v>
      </c>
      <c r="U1026" s="83">
        <v>2</v>
      </c>
      <c r="V1026" s="83"/>
      <c r="W1026" s="83"/>
      <c r="X1026" s="83"/>
      <c r="Y1026" s="83"/>
      <c r="Z1026" s="83"/>
      <c r="AA1026" s="83"/>
      <c r="AB1026" s="83"/>
      <c r="AC1026" s="79"/>
      <c r="AD1026" s="79"/>
      <c r="AE1026" s="79"/>
      <c r="AF1026" s="79"/>
      <c r="AG1026" s="79"/>
      <c r="AH1026" s="79"/>
      <c r="AI1026" s="79"/>
      <c r="AJ1026" s="79"/>
      <c r="AK1026" s="79">
        <v>1</v>
      </c>
      <c r="AL1026" s="79"/>
      <c r="AM1026" s="240"/>
      <c r="AN1026" s="240"/>
      <c r="AO1026" s="240"/>
      <c r="AP1026" s="240"/>
      <c r="AQ1026" s="240"/>
      <c r="AR1026" s="240"/>
      <c r="AS1026" s="240"/>
      <c r="AT1026" s="256"/>
      <c r="AU1026" s="256"/>
      <c r="AV1026" s="259"/>
      <c r="AW1026" s="259"/>
      <c r="AX1026" s="256"/>
      <c r="AY1026" s="256"/>
      <c r="AZ1026" s="256"/>
      <c r="BA1026" s="256"/>
      <c r="BB1026" s="256"/>
      <c r="BC1026" s="256"/>
      <c r="BD1026" s="256"/>
      <c r="BE1026" s="256"/>
      <c r="BF1026" s="256"/>
      <c r="BG1026" s="256"/>
      <c r="BH1026" s="256"/>
      <c r="BI1026" s="256"/>
      <c r="BJ1026" s="256"/>
      <c r="BK1026" s="256"/>
      <c r="BL1026" s="262"/>
      <c r="BM1026" s="262"/>
      <c r="BN1026" s="262"/>
      <c r="BO1026" s="262"/>
      <c r="BP1026" s="262"/>
      <c r="BQ1026" s="262"/>
      <c r="BR1026" s="270"/>
      <c r="BS1026" s="270"/>
      <c r="BT1026" s="270"/>
      <c r="BU1026" s="270"/>
      <c r="BV1026" s="270"/>
      <c r="BW1026" s="270"/>
      <c r="BX1026" s="256"/>
      <c r="BY1026" s="256"/>
      <c r="BZ1026" s="256"/>
      <c r="CA1026" s="267"/>
      <c r="CB1026" s="267"/>
      <c r="CC1026" s="274"/>
      <c r="CD1026" s="267"/>
      <c r="CE1026" s="267"/>
      <c r="CF1026" s="267"/>
      <c r="CG1026" s="267"/>
      <c r="CH1026" s="267"/>
      <c r="CI1026" s="267"/>
      <c r="CJ1026" s="267"/>
      <c r="CK1026" s="267"/>
      <c r="CL1026" s="265"/>
      <c r="CM1026" s="272"/>
      <c r="CN1026" s="264"/>
      <c r="CO1026" s="125"/>
      <c r="CP1026" s="226"/>
      <c r="CQ1026" s="226"/>
      <c r="CR1026" s="226"/>
      <c r="CS1026" s="90"/>
      <c r="CT1026" s="90"/>
      <c r="CU1026" s="90"/>
      <c r="CV1026" s="90"/>
      <c r="CW1026" s="90"/>
      <c r="CX1026" s="90"/>
      <c r="CY1026" s="90"/>
      <c r="CZ1026" s="90"/>
      <c r="DA1026" s="90"/>
    </row>
    <row r="1027" spans="1:105" s="70" customFormat="1" ht="15" customHeight="1">
      <c r="A1027" s="228"/>
      <c r="B1027" s="277"/>
      <c r="C1027" s="280"/>
      <c r="D1027" s="237"/>
      <c r="E1027" s="237"/>
      <c r="F1027" s="243"/>
      <c r="G1027" s="72">
        <v>2</v>
      </c>
      <c r="H1027" s="84"/>
      <c r="I1027" s="84"/>
      <c r="J1027" s="84">
        <v>0.5</v>
      </c>
      <c r="K1027" s="84">
        <v>0.5</v>
      </c>
      <c r="L1027" s="84">
        <v>0.5</v>
      </c>
      <c r="M1027" s="84">
        <v>0.5</v>
      </c>
      <c r="N1027" s="84">
        <v>0.5</v>
      </c>
      <c r="O1027" s="84">
        <v>4</v>
      </c>
      <c r="P1027" s="84">
        <v>0.5</v>
      </c>
      <c r="Q1027" s="84">
        <v>0.5</v>
      </c>
      <c r="R1027" s="84">
        <v>0.5</v>
      </c>
      <c r="S1027" s="84">
        <v>0.5</v>
      </c>
      <c r="T1027" s="84">
        <v>0.5</v>
      </c>
      <c r="U1027" s="84">
        <v>0.5</v>
      </c>
      <c r="V1027" s="84"/>
      <c r="W1027" s="84"/>
      <c r="X1027" s="84"/>
      <c r="Y1027" s="84"/>
      <c r="Z1027" s="84"/>
      <c r="AA1027" s="84"/>
      <c r="AB1027" s="84"/>
      <c r="AC1027" s="80"/>
      <c r="AD1027" s="80"/>
      <c r="AE1027" s="80"/>
      <c r="AF1027" s="80"/>
      <c r="AG1027" s="80"/>
      <c r="AH1027" s="80"/>
      <c r="AI1027" s="80"/>
      <c r="AJ1027" s="80"/>
      <c r="AK1027" s="80">
        <v>0.5</v>
      </c>
      <c r="AL1027" s="80"/>
      <c r="AM1027" s="240"/>
      <c r="AN1027" s="240"/>
      <c r="AO1027" s="240"/>
      <c r="AP1027" s="240"/>
      <c r="AQ1027" s="240"/>
      <c r="AR1027" s="240"/>
      <c r="AS1027" s="240"/>
      <c r="AT1027" s="256"/>
      <c r="AU1027" s="256"/>
      <c r="AV1027" s="259"/>
      <c r="AW1027" s="259"/>
      <c r="AX1027" s="256"/>
      <c r="AY1027" s="256"/>
      <c r="AZ1027" s="256"/>
      <c r="BA1027" s="256"/>
      <c r="BB1027" s="256"/>
      <c r="BC1027" s="256"/>
      <c r="BD1027" s="256"/>
      <c r="BE1027" s="256"/>
      <c r="BF1027" s="256"/>
      <c r="BG1027" s="256"/>
      <c r="BH1027" s="256"/>
      <c r="BI1027" s="256"/>
      <c r="BJ1027" s="256"/>
      <c r="BK1027" s="256"/>
      <c r="BL1027" s="262"/>
      <c r="BM1027" s="262"/>
      <c r="BN1027" s="262"/>
      <c r="BO1027" s="262"/>
      <c r="BP1027" s="262"/>
      <c r="BQ1027" s="262"/>
      <c r="BR1027" s="270"/>
      <c r="BS1027" s="270"/>
      <c r="BT1027" s="270"/>
      <c r="BU1027" s="270"/>
      <c r="BV1027" s="270"/>
      <c r="BW1027" s="270"/>
      <c r="BX1027" s="256"/>
      <c r="BY1027" s="256"/>
      <c r="BZ1027" s="256"/>
      <c r="CA1027" s="267"/>
      <c r="CB1027" s="267"/>
      <c r="CC1027" s="274"/>
      <c r="CD1027" s="267"/>
      <c r="CE1027" s="267"/>
      <c r="CF1027" s="267"/>
      <c r="CG1027" s="267"/>
      <c r="CH1027" s="267"/>
      <c r="CI1027" s="267"/>
      <c r="CJ1027" s="267"/>
      <c r="CK1027" s="267"/>
      <c r="CL1027" s="265"/>
      <c r="CM1027" s="272"/>
      <c r="CN1027" s="264"/>
      <c r="CO1027" s="125"/>
      <c r="CP1027" s="226"/>
      <c r="CQ1027" s="226"/>
      <c r="CR1027" s="226"/>
      <c r="CS1027" s="90"/>
      <c r="CT1027" s="90"/>
      <c r="CU1027" s="90"/>
      <c r="CV1027" s="90"/>
      <c r="CW1027" s="90"/>
      <c r="CX1027" s="90"/>
      <c r="CY1027" s="90"/>
      <c r="CZ1027" s="90"/>
      <c r="DA1027" s="90"/>
    </row>
    <row r="1028" spans="1:105" s="70" customFormat="1" ht="15" customHeight="1">
      <c r="A1028" s="228"/>
      <c r="B1028" s="277"/>
      <c r="C1028" s="280"/>
      <c r="D1028" s="237"/>
      <c r="E1028" s="237"/>
      <c r="F1028" s="243"/>
      <c r="G1028" s="72">
        <v>2.1</v>
      </c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  <c r="X1028" s="84"/>
      <c r="Y1028" s="84"/>
      <c r="Z1028" s="84"/>
      <c r="AA1028" s="84"/>
      <c r="AB1028" s="84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240"/>
      <c r="AN1028" s="240"/>
      <c r="AO1028" s="240"/>
      <c r="AP1028" s="240"/>
      <c r="AQ1028" s="240"/>
      <c r="AR1028" s="240"/>
      <c r="AS1028" s="240"/>
      <c r="AT1028" s="256"/>
      <c r="AU1028" s="256"/>
      <c r="AV1028" s="259"/>
      <c r="AW1028" s="259"/>
      <c r="AX1028" s="256"/>
      <c r="AY1028" s="256"/>
      <c r="AZ1028" s="256"/>
      <c r="BA1028" s="256"/>
      <c r="BB1028" s="256"/>
      <c r="BC1028" s="256"/>
      <c r="BD1028" s="256"/>
      <c r="BE1028" s="256"/>
      <c r="BF1028" s="256"/>
      <c r="BG1028" s="256"/>
      <c r="BH1028" s="256"/>
      <c r="BI1028" s="256"/>
      <c r="BJ1028" s="256"/>
      <c r="BK1028" s="256"/>
      <c r="BL1028" s="262"/>
      <c r="BM1028" s="262"/>
      <c r="BN1028" s="262"/>
      <c r="BO1028" s="262"/>
      <c r="BP1028" s="262"/>
      <c r="BQ1028" s="262"/>
      <c r="BR1028" s="270"/>
      <c r="BS1028" s="270"/>
      <c r="BT1028" s="270"/>
      <c r="BU1028" s="270"/>
      <c r="BV1028" s="270"/>
      <c r="BW1028" s="270"/>
      <c r="BX1028" s="256"/>
      <c r="BY1028" s="256"/>
      <c r="BZ1028" s="256"/>
      <c r="CA1028" s="267"/>
      <c r="CB1028" s="267"/>
      <c r="CC1028" s="274"/>
      <c r="CD1028" s="267"/>
      <c r="CE1028" s="267"/>
      <c r="CF1028" s="267"/>
      <c r="CG1028" s="267"/>
      <c r="CH1028" s="267"/>
      <c r="CI1028" s="267"/>
      <c r="CJ1028" s="267"/>
      <c r="CK1028" s="267"/>
      <c r="CL1028" s="265"/>
      <c r="CM1028" s="272"/>
      <c r="CN1028" s="264"/>
      <c r="CO1028" s="125"/>
      <c r="CP1028" s="226"/>
      <c r="CQ1028" s="226"/>
      <c r="CR1028" s="226"/>
      <c r="CS1028" s="90"/>
      <c r="CT1028" s="90"/>
      <c r="CU1028" s="90"/>
      <c r="CV1028" s="90"/>
      <c r="CW1028" s="90"/>
      <c r="CX1028" s="90"/>
      <c r="CY1028" s="90"/>
      <c r="CZ1028" s="90"/>
      <c r="DA1028" s="90"/>
    </row>
    <row r="1029" spans="1:105" s="70" customFormat="1" ht="15" customHeight="1">
      <c r="A1029" s="228"/>
      <c r="B1029" s="277"/>
      <c r="C1029" s="280"/>
      <c r="D1029" s="237"/>
      <c r="E1029" s="237"/>
      <c r="F1029" s="243"/>
      <c r="G1029" s="72">
        <v>2.7</v>
      </c>
      <c r="H1029" s="84"/>
      <c r="I1029" s="84"/>
      <c r="J1029" s="84"/>
      <c r="K1029" s="84"/>
      <c r="L1029" s="84"/>
      <c r="M1029" s="84"/>
      <c r="N1029" s="84"/>
      <c r="O1029" s="84">
        <v>6.5</v>
      </c>
      <c r="P1029" s="84"/>
      <c r="Q1029" s="84"/>
      <c r="R1029" s="84"/>
      <c r="S1029" s="84"/>
      <c r="T1029" s="84"/>
      <c r="U1029" s="84"/>
      <c r="V1029" s="84"/>
      <c r="W1029" s="84"/>
      <c r="X1029" s="84"/>
      <c r="Y1029" s="84"/>
      <c r="Z1029" s="84"/>
      <c r="AA1029" s="84"/>
      <c r="AB1029" s="84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240"/>
      <c r="AN1029" s="240"/>
      <c r="AO1029" s="240"/>
      <c r="AP1029" s="240"/>
      <c r="AQ1029" s="240"/>
      <c r="AR1029" s="240"/>
      <c r="AS1029" s="240"/>
      <c r="AT1029" s="256"/>
      <c r="AU1029" s="256"/>
      <c r="AV1029" s="259"/>
      <c r="AW1029" s="259"/>
      <c r="AX1029" s="256"/>
      <c r="AY1029" s="256"/>
      <c r="AZ1029" s="256"/>
      <c r="BA1029" s="256"/>
      <c r="BB1029" s="256"/>
      <c r="BC1029" s="256"/>
      <c r="BD1029" s="256"/>
      <c r="BE1029" s="256"/>
      <c r="BF1029" s="256"/>
      <c r="BG1029" s="256"/>
      <c r="BH1029" s="256"/>
      <c r="BI1029" s="256"/>
      <c r="BJ1029" s="256"/>
      <c r="BK1029" s="256"/>
      <c r="BL1029" s="262"/>
      <c r="BM1029" s="262"/>
      <c r="BN1029" s="262"/>
      <c r="BO1029" s="262"/>
      <c r="BP1029" s="262"/>
      <c r="BQ1029" s="262"/>
      <c r="BR1029" s="270"/>
      <c r="BS1029" s="270"/>
      <c r="BT1029" s="270"/>
      <c r="BU1029" s="270"/>
      <c r="BV1029" s="270"/>
      <c r="BW1029" s="270"/>
      <c r="BX1029" s="256"/>
      <c r="BY1029" s="256"/>
      <c r="BZ1029" s="256"/>
      <c r="CA1029" s="267"/>
      <c r="CB1029" s="267"/>
      <c r="CC1029" s="274"/>
      <c r="CD1029" s="267"/>
      <c r="CE1029" s="267"/>
      <c r="CF1029" s="267"/>
      <c r="CG1029" s="267"/>
      <c r="CH1029" s="267"/>
      <c r="CI1029" s="267"/>
      <c r="CJ1029" s="267"/>
      <c r="CK1029" s="267"/>
      <c r="CL1029" s="265"/>
      <c r="CM1029" s="272"/>
      <c r="CN1029" s="264"/>
      <c r="CO1029" s="125"/>
      <c r="CP1029" s="226"/>
      <c r="CQ1029" s="226"/>
      <c r="CR1029" s="226"/>
      <c r="CS1029" s="90"/>
      <c r="CT1029" s="90"/>
      <c r="CU1029" s="90"/>
      <c r="CV1029" s="90"/>
      <c r="CW1029" s="90"/>
      <c r="CX1029" s="90"/>
      <c r="CY1029" s="90"/>
      <c r="CZ1029" s="90"/>
      <c r="DA1029" s="90"/>
    </row>
    <row r="1030" spans="1:105" s="70" customFormat="1" ht="15" customHeight="1">
      <c r="A1030" s="228"/>
      <c r="B1030" s="277"/>
      <c r="C1030" s="280"/>
      <c r="D1030" s="237"/>
      <c r="E1030" s="237"/>
      <c r="F1030" s="243"/>
      <c r="G1030" s="72">
        <v>3</v>
      </c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  <c r="AB1030" s="84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240"/>
      <c r="AN1030" s="240"/>
      <c r="AO1030" s="240"/>
      <c r="AP1030" s="240"/>
      <c r="AQ1030" s="240"/>
      <c r="AR1030" s="240"/>
      <c r="AS1030" s="240"/>
      <c r="AT1030" s="256"/>
      <c r="AU1030" s="256"/>
      <c r="AV1030" s="259"/>
      <c r="AW1030" s="259"/>
      <c r="AX1030" s="256"/>
      <c r="AY1030" s="256"/>
      <c r="AZ1030" s="256"/>
      <c r="BA1030" s="256"/>
      <c r="BB1030" s="256"/>
      <c r="BC1030" s="256"/>
      <c r="BD1030" s="256"/>
      <c r="BE1030" s="256"/>
      <c r="BF1030" s="256"/>
      <c r="BG1030" s="256"/>
      <c r="BH1030" s="256"/>
      <c r="BI1030" s="256"/>
      <c r="BJ1030" s="256"/>
      <c r="BK1030" s="256"/>
      <c r="BL1030" s="262"/>
      <c r="BM1030" s="262"/>
      <c r="BN1030" s="262"/>
      <c r="BO1030" s="262"/>
      <c r="BP1030" s="262"/>
      <c r="BQ1030" s="262"/>
      <c r="BR1030" s="270"/>
      <c r="BS1030" s="270"/>
      <c r="BT1030" s="270"/>
      <c r="BU1030" s="270"/>
      <c r="BV1030" s="270"/>
      <c r="BW1030" s="270"/>
      <c r="BX1030" s="256"/>
      <c r="BY1030" s="256"/>
      <c r="BZ1030" s="256"/>
      <c r="CA1030" s="267"/>
      <c r="CB1030" s="267"/>
      <c r="CC1030" s="274"/>
      <c r="CD1030" s="267"/>
      <c r="CE1030" s="267"/>
      <c r="CF1030" s="267"/>
      <c r="CG1030" s="267"/>
      <c r="CH1030" s="267"/>
      <c r="CI1030" s="267"/>
      <c r="CJ1030" s="267"/>
      <c r="CK1030" s="267"/>
      <c r="CL1030" s="265"/>
      <c r="CM1030" s="272"/>
      <c r="CN1030" s="264"/>
      <c r="CO1030" s="125"/>
      <c r="CP1030" s="226"/>
      <c r="CQ1030" s="226"/>
      <c r="CR1030" s="226"/>
      <c r="CS1030" s="90"/>
      <c r="CT1030" s="90"/>
      <c r="CU1030" s="90"/>
      <c r="CV1030" s="90"/>
      <c r="CW1030" s="90"/>
      <c r="CX1030" s="90"/>
      <c r="CY1030" s="90"/>
      <c r="CZ1030" s="90"/>
      <c r="DA1030" s="90"/>
    </row>
    <row r="1031" spans="1:105" s="70" customFormat="1" ht="15" customHeight="1">
      <c r="A1031" s="228"/>
      <c r="B1031" s="277"/>
      <c r="C1031" s="280"/>
      <c r="D1031" s="237"/>
      <c r="E1031" s="237"/>
      <c r="F1031" s="244"/>
      <c r="G1031" s="73">
        <v>3.9</v>
      </c>
      <c r="H1031" s="85"/>
      <c r="I1031" s="85"/>
      <c r="J1031" s="85"/>
      <c r="K1031" s="85"/>
      <c r="L1031" s="85"/>
      <c r="M1031" s="85"/>
      <c r="N1031" s="85"/>
      <c r="O1031" s="85"/>
      <c r="P1031" s="85"/>
      <c r="Q1031" s="85"/>
      <c r="R1031" s="85"/>
      <c r="S1031" s="85"/>
      <c r="T1031" s="85"/>
      <c r="U1031" s="85"/>
      <c r="V1031" s="85"/>
      <c r="W1031" s="85"/>
      <c r="X1031" s="85"/>
      <c r="Y1031" s="85"/>
      <c r="Z1031" s="85"/>
      <c r="AA1031" s="85"/>
      <c r="AB1031" s="85"/>
      <c r="AC1031" s="81"/>
      <c r="AD1031" s="81"/>
      <c r="AE1031" s="81"/>
      <c r="AF1031" s="81"/>
      <c r="AG1031" s="81"/>
      <c r="AH1031" s="81"/>
      <c r="AI1031" s="81"/>
      <c r="AJ1031" s="81"/>
      <c r="AK1031" s="81"/>
      <c r="AL1031" s="81"/>
      <c r="AM1031" s="240"/>
      <c r="AN1031" s="240"/>
      <c r="AO1031" s="240"/>
      <c r="AP1031" s="240"/>
      <c r="AQ1031" s="240"/>
      <c r="AR1031" s="240"/>
      <c r="AS1031" s="240"/>
      <c r="AT1031" s="256"/>
      <c r="AU1031" s="256"/>
      <c r="AV1031" s="259"/>
      <c r="AW1031" s="259"/>
      <c r="AX1031" s="256"/>
      <c r="AY1031" s="256"/>
      <c r="AZ1031" s="256"/>
      <c r="BA1031" s="256"/>
      <c r="BB1031" s="256"/>
      <c r="BC1031" s="256"/>
      <c r="BD1031" s="256"/>
      <c r="BE1031" s="256"/>
      <c r="BF1031" s="256"/>
      <c r="BG1031" s="256"/>
      <c r="BH1031" s="256"/>
      <c r="BI1031" s="256"/>
      <c r="BJ1031" s="256"/>
      <c r="BK1031" s="256"/>
      <c r="BL1031" s="262"/>
      <c r="BM1031" s="262"/>
      <c r="BN1031" s="262"/>
      <c r="BO1031" s="262"/>
      <c r="BP1031" s="262"/>
      <c r="BQ1031" s="262"/>
      <c r="BR1031" s="270"/>
      <c r="BS1031" s="270"/>
      <c r="BT1031" s="270"/>
      <c r="BU1031" s="270"/>
      <c r="BV1031" s="270"/>
      <c r="BW1031" s="270"/>
      <c r="BX1031" s="256"/>
      <c r="BY1031" s="256"/>
      <c r="BZ1031" s="256"/>
      <c r="CA1031" s="267"/>
      <c r="CB1031" s="267"/>
      <c r="CC1031" s="274"/>
      <c r="CD1031" s="267"/>
      <c r="CE1031" s="267"/>
      <c r="CF1031" s="267"/>
      <c r="CG1031" s="267"/>
      <c r="CH1031" s="267"/>
      <c r="CI1031" s="267"/>
      <c r="CJ1031" s="267"/>
      <c r="CK1031" s="267"/>
      <c r="CL1031" s="265"/>
      <c r="CM1031" s="272"/>
      <c r="CN1031" s="264"/>
      <c r="CO1031" s="125"/>
      <c r="CP1031" s="226"/>
      <c r="CQ1031" s="226"/>
      <c r="CR1031" s="226"/>
      <c r="CS1031" s="90"/>
      <c r="CT1031" s="90"/>
      <c r="CU1031" s="90"/>
      <c r="CV1031" s="90"/>
      <c r="CW1031" s="90"/>
      <c r="CX1031" s="90"/>
      <c r="CY1031" s="90"/>
      <c r="CZ1031" s="90"/>
      <c r="DA1031" s="90"/>
    </row>
    <row r="1032" spans="1:105" s="70" customFormat="1" ht="15" customHeight="1" thickBot="1">
      <c r="A1032" s="229"/>
      <c r="B1032" s="278"/>
      <c r="C1032" s="281"/>
      <c r="D1032" s="238"/>
      <c r="E1032" s="238"/>
      <c r="F1032" s="245" t="s">
        <v>83</v>
      </c>
      <c r="G1032" s="246"/>
      <c r="H1032" s="82"/>
      <c r="I1032" s="82"/>
      <c r="J1032" s="82">
        <v>1</v>
      </c>
      <c r="K1032" s="82"/>
      <c r="L1032" s="82"/>
      <c r="M1032" s="82"/>
      <c r="N1032" s="82"/>
      <c r="O1032" s="82"/>
      <c r="P1032" s="82"/>
      <c r="Q1032" s="82">
        <v>1.2</v>
      </c>
      <c r="R1032" s="82"/>
      <c r="S1032" s="82"/>
      <c r="T1032" s="82"/>
      <c r="U1032" s="82"/>
      <c r="V1032" s="82"/>
      <c r="W1032" s="82"/>
      <c r="X1032" s="82">
        <v>1</v>
      </c>
      <c r="Y1032" s="82"/>
      <c r="Z1032" s="82"/>
      <c r="AA1032" s="82">
        <v>0.5</v>
      </c>
      <c r="AB1032" s="82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>
        <v>0.5</v>
      </c>
      <c r="AM1032" s="241"/>
      <c r="AN1032" s="241"/>
      <c r="AO1032" s="241"/>
      <c r="AP1032" s="241"/>
      <c r="AQ1032" s="241"/>
      <c r="AR1032" s="241"/>
      <c r="AS1032" s="241"/>
      <c r="AT1032" s="257"/>
      <c r="AU1032" s="257"/>
      <c r="AV1032" s="260"/>
      <c r="AW1032" s="260"/>
      <c r="AX1032" s="257"/>
      <c r="AY1032" s="257"/>
      <c r="AZ1032" s="257"/>
      <c r="BA1032" s="257"/>
      <c r="BB1032" s="257"/>
      <c r="BC1032" s="257"/>
      <c r="BD1032" s="257"/>
      <c r="BE1032" s="257"/>
      <c r="BF1032" s="257"/>
      <c r="BG1032" s="257"/>
      <c r="BH1032" s="257"/>
      <c r="BI1032" s="257"/>
      <c r="BJ1032" s="257"/>
      <c r="BK1032" s="257"/>
      <c r="BL1032" s="263"/>
      <c r="BM1032" s="263"/>
      <c r="BN1032" s="263"/>
      <c r="BO1032" s="263"/>
      <c r="BP1032" s="263"/>
      <c r="BQ1032" s="263"/>
      <c r="BR1032" s="271"/>
      <c r="BS1032" s="271"/>
      <c r="BT1032" s="271"/>
      <c r="BU1032" s="271"/>
      <c r="BV1032" s="271"/>
      <c r="BW1032" s="271"/>
      <c r="BX1032" s="257"/>
      <c r="BY1032" s="257"/>
      <c r="BZ1032" s="257"/>
      <c r="CA1032" s="268"/>
      <c r="CB1032" s="268"/>
      <c r="CC1032" s="275"/>
      <c r="CD1032" s="268"/>
      <c r="CE1032" s="268"/>
      <c r="CF1032" s="268"/>
      <c r="CG1032" s="268"/>
      <c r="CH1032" s="268"/>
      <c r="CI1032" s="268"/>
      <c r="CJ1032" s="268"/>
      <c r="CK1032" s="268"/>
      <c r="CL1032" s="265"/>
      <c r="CM1032" s="272"/>
      <c r="CN1032" s="264"/>
      <c r="CO1032" s="125"/>
      <c r="CP1032" s="226"/>
      <c r="CQ1032" s="226"/>
      <c r="CR1032" s="226"/>
      <c r="CS1032" s="90"/>
      <c r="CT1032" s="90"/>
      <c r="CU1032" s="90"/>
      <c r="CV1032" s="90"/>
      <c r="CW1032" s="90"/>
      <c r="CX1032" s="90"/>
      <c r="CY1032" s="90"/>
      <c r="CZ1032" s="90"/>
      <c r="DA1032" s="90"/>
    </row>
    <row r="1033" spans="1:105" s="70" customFormat="1" ht="15" customHeight="1">
      <c r="A1033" s="227">
        <f t="shared" ref="A1033" si="383">A1025+1</f>
        <v>128</v>
      </c>
      <c r="B1033" s="276" t="s">
        <v>787</v>
      </c>
      <c r="C1033" s="279" t="s">
        <v>788</v>
      </c>
      <c r="D1033" s="236">
        <v>44270</v>
      </c>
      <c r="E1033" s="236" t="s">
        <v>1201</v>
      </c>
      <c r="F1033" s="253" t="s">
        <v>80</v>
      </c>
      <c r="G1033" s="351"/>
      <c r="H1033" s="82" t="s">
        <v>69</v>
      </c>
      <c r="I1033" s="82"/>
      <c r="J1033" s="82" t="s">
        <v>61</v>
      </c>
      <c r="K1033" s="82" t="s">
        <v>61</v>
      </c>
      <c r="L1033" s="82" t="s">
        <v>61</v>
      </c>
      <c r="M1033" s="82" t="s">
        <v>61</v>
      </c>
      <c r="N1033" s="82" t="s">
        <v>61</v>
      </c>
      <c r="O1033" s="82" t="s">
        <v>973</v>
      </c>
      <c r="P1033" s="82" t="s">
        <v>61</v>
      </c>
      <c r="Q1033" s="82" t="s">
        <v>61</v>
      </c>
      <c r="R1033" s="82" t="s">
        <v>61</v>
      </c>
      <c r="S1033" s="82" t="s">
        <v>61</v>
      </c>
      <c r="T1033" s="82" t="s">
        <v>61</v>
      </c>
      <c r="U1033" s="82" t="s">
        <v>61</v>
      </c>
      <c r="V1033" s="82"/>
      <c r="W1033" s="82" t="s">
        <v>60</v>
      </c>
      <c r="X1033" s="82" t="s">
        <v>60</v>
      </c>
      <c r="Y1033" s="82" t="s">
        <v>60</v>
      </c>
      <c r="Z1033" s="82" t="s">
        <v>60</v>
      </c>
      <c r="AA1033" s="82" t="s">
        <v>60</v>
      </c>
      <c r="AB1033" s="82" t="s">
        <v>60</v>
      </c>
      <c r="AC1033" s="82"/>
      <c r="AD1033" s="82" t="s">
        <v>60</v>
      </c>
      <c r="AE1033" s="82" t="s">
        <v>60</v>
      </c>
      <c r="AF1033" s="82" t="s">
        <v>60</v>
      </c>
      <c r="AG1033" s="82" t="s">
        <v>60</v>
      </c>
      <c r="AH1033" s="82" t="s">
        <v>60</v>
      </c>
      <c r="AI1033" s="82" t="s">
        <v>1471</v>
      </c>
      <c r="AJ1033" s="82"/>
      <c r="AK1033" s="82" t="s">
        <v>61</v>
      </c>
      <c r="AL1033" s="82" t="s">
        <v>61</v>
      </c>
      <c r="AM1033" s="239">
        <f>COUNTIF(H1033:AL1033,"PH")+COUNTIF(H1033:AL1033,"PH/L")+COUNTIF(H1033:AL1033,"PM")</f>
        <v>0</v>
      </c>
      <c r="AN1033" s="239">
        <f>COUNTIF(H1033:AL1033,"PD")+COUNTIF(H1033:AL1033,"PDD")+COUNTIF(H1033:AL1033,"P/DS")/2+COUNTIF(H1033:AL1033,"PMD")</f>
        <v>0</v>
      </c>
      <c r="AO1033" s="239">
        <f>COUNTIF(H1033:AL1033,"PN")+COUNTIF(H1033:AL1033,"P/NS")/2+COUNTIF(H1033:AL1033,"PH")+COUNTIF(H1033:AL1033,"PH/F")/2+COUNTIF(H1033:AL1033,"PH/L")/2+COUNTIF(H1033:AL1033,"PM")</f>
        <v>0</v>
      </c>
      <c r="AP1033" s="239">
        <f>COUNTIF(H1033:AL1033,"BH")+COUNTIF(H1033:AL1033,"AL/BL")+COUNTIF(H1033:AL1033,"UL/BL")+COUNTIF(H1033:AL1033,"BM")</f>
        <v>0</v>
      </c>
      <c r="AQ1033" s="239">
        <f>COUNTIF(H1033:AL1033,"DS")+COUNTIF(H1033:AL1033,"AL/DS")/2+COUNTIF(H1033:AL1033,"UL/DS")/2+COUNTIF(H1033:AL1033,"CT")+COUNTIF(H1033:AL1033,"MD")</f>
        <v>11.5</v>
      </c>
      <c r="AR1033" s="239">
        <f>COUNTIF(H1033:AL1033,"NS")+COUNTIF(H1033:AL1033,"AL/NS")/2+COUNTIF(H1033:AL1033,"UL/NS")/2+COUNTIF(H1033:AL1033,"BH")+COUNTIF(H1033:AL1033,"AL/BF")/2+COUNTIF(H1033:AL1033,"AL/BL")/2+COUNTIF(H1033:AL1033,"UL/BL")/2+COUNTIF(H1033:AL1033,"UL/BF")/2+COUNTIF(H1033:AL1033,"BM")</f>
        <v>13</v>
      </c>
      <c r="AS1033" s="239">
        <f>COUNTIF(H1033:AL1033,"AL")+COUNTIF(H1033:AL1033,"AL/DS")/2+COUNTIF(H1033:AL1033,"AL/NS")/2+COUNTIF(H1033:AL1033,"NH")+COUNTIF(H1033:AL1033,"SL")+COUNTIF(H1033:AL1033,"NHD")+COUNTIF(H1033:AL1033,"B")+COUNTIF(H1033:AL1033,"HL")+COUNTIF(H1033:AL1033,"AL/BF")/2+COUNTIF(H1033:AL1033,"AL/BL")/2</f>
        <v>1</v>
      </c>
      <c r="AT1033" s="255">
        <f>COUNTIF(H1033:AL1033,"PD")+COUNTIF(H1033:AL1033,"PN")+COUNTIF(H1033:AL1033,"P/DS")/2+COUNTIF(H1033:AL1033,"P/NS")/2+COUNTIF(H1033:AL1033,"DS")+COUNTIF(H1033:AL1033,"NS")+COUNTIF(H1033:AL1033,"AL")+COUNTIF(H1033:AL1033,"AL/DS")+COUNTIF(H1033:AL1033,"AL/NS")+COUNTIF(H1033:AL1033,"NH")+COUNTIF(H1033:AL1033,"SL")+COUNTIF(H1033:AL1033,"UL/DS")/2+COUNTIF(H1033:AL1033,"UL/NS")/2+COUNTIF(H1033:AL1033,"CT")+COUNTIF(H1033:AL1033,"NHD")+COUNTIF(H1033:AL1033,"PDD")+COUNTIF(H1033:AL1033,"B")+COUNTIF(H1033:AL1033,"HL")+COUNTIF(H1033:AL1033,"PH")+COUNTIF(H1033:AL1033,"BH")+COUNTIF(H1033:AL1033,"AL/BF")+COUNTIF(H1033:AL1033,"AL/BL")+COUNTIF(H1033:AL1033,"UL/BF")/2+COUNTIF(H1033:AL1033,"UL/BL")/2+COUNTIF(H1033:AL1033,"PH/F")/2+COUNTIF(H1033:AL1033,"PH/L")/2+COUNTIF(H1033:AL1033,"MD")+COUNTIF(H1033:AL1033,"PMD")+COUNTIF(H1033:AL1033,"PM")+COUNTIF(H1033:AL1033,"BM")</f>
        <v>25.5</v>
      </c>
      <c r="AU1033" s="255">
        <f>COUNTIF(H1033:AL1033,"P/DS")/2+COUNTIF(H1033:AL1033,"P/NS")/2+COUNTIF(H1033:AL1033,"IL")+COUNTIF(H1033:AL1033,"NL")+COUNTIF(H1033:AL1033,"UL")+COUNTIF(H1033:AL1033,"UL/DS")/2+COUNTIF(H1033:AL1033,"UL/NS")/2+COUNTIF(H1033:AL1033,"KT")+COUNTIF(H1033:AL1033,"UL/BF")/2+COUNTIF(H1033:AL1033,"UL/BL")/2+COUNTIF(H1033:AL1033,"PH/F")/2+COUNTIF(H1033:AL1033,"PH/L")/2+COUNTIF(H1033:AL1033,"NB")</f>
        <v>0.5</v>
      </c>
      <c r="AV1033" s="258">
        <f>COUNTIF(H1033:AL1033,"PN")+COUNTIF(H1033:AL1033,"TVD")+COUNTIF(H1033:AL1033,"PH")+COUNTIF(H1033:AL1033,"PM")+COUNTIF(H1033:AL1033,"PDD")-COUNTIFS(H1033:AL1033,"PN",H1040:AL1040,"&gt;=3")-COUNTIFS(H1033:AL1033,"PM",H1040:AL1040,"&gt;=3")</f>
        <v>0</v>
      </c>
      <c r="AW1033" s="258">
        <f>COUNTIF(H1033:AL1033,"NS")+COUNTIF(H1033:AL1033,"D")+COUNTIF(H1033:AL1033,"BH")+COUNTIF(H1033:AL1033,"NHD")+COUNTIF(H1033:AL1033,"BM")-COUNTIFS(H1033:AL1033,"NS",H1040:AL1040,"&gt;=3")-COUNTIFS(H1033:AL1033,"BH",H1040:AL1040,"&gt;=3")-COUNTIFS(H1033:AL1033,"BM",H1040:AL1040,"&gt;=3")</f>
        <v>14</v>
      </c>
      <c r="AX1033" s="255">
        <f>COUNTIF(H1033:AL1033,"AL")+COUNTIF(H1033:AL1033,"AL/DS")/2+COUNTIF(H1033:AL1033,"AL/NS")/2+COUNTIF(H1033:AL1033,"AL/BF")+COUNTIF(H1033:AL1033,"AL/BL")/2</f>
        <v>0</v>
      </c>
      <c r="AY1033" s="255">
        <f>COUNTIF(H1033:AL1033,"SL")</f>
        <v>0</v>
      </c>
      <c r="AZ1033" s="255">
        <f>COUNTIF(H1033:AL1033,"NH")</f>
        <v>1</v>
      </c>
      <c r="BA1033" s="255">
        <f>COUNTIF(H1033:AL1033,"HL")</f>
        <v>0</v>
      </c>
      <c r="BB1033" s="255">
        <f>COUNTIF(G1033:AL1033,"P/DS")/2+COUNTIF(G1033:AL1033,"P/NS")/2+COUNTIF(G1033:AL1033,"UL")+COUNTIF(G1033:AL1033,"UL/DS")/2+COUNTIF(G1033:AL1033,"UL/NS")/2+COUNTIF(G1033:AL1033,"UL/BL")/2+COUNTIF(G1033:AL1033,"UL/BF")/2+COUNTIF(G1033:AL1033,"PH/F")/2+COUNTIF(G1033:AL1033,"PH/L")/2</f>
        <v>0.5</v>
      </c>
      <c r="BC1033" s="255">
        <f>COUNTIF(H1033:AL1033,"NB")</f>
        <v>0</v>
      </c>
      <c r="BD1033" s="255">
        <f>COUNTIF(H1033:AL1033,"NL")</f>
        <v>0</v>
      </c>
      <c r="BE1033" s="255">
        <f>COUNTIF(H1033:AL1033,"IL")</f>
        <v>0</v>
      </c>
      <c r="BF1033" s="255">
        <f>COUNTIF(H1033:AL1033,"KT")</f>
        <v>0</v>
      </c>
      <c r="BG1033" s="255">
        <f>COUNTIF(H1033:AL1033,"L70")</f>
        <v>0</v>
      </c>
      <c r="BH1033" s="255">
        <f>COUNTIF(H1033:AL1033,"MD")</f>
        <v>0</v>
      </c>
      <c r="BI1033" s="255">
        <f>COUNTIF(H1033:AL1033,"PMD")</f>
        <v>0</v>
      </c>
      <c r="BJ1033" s="255">
        <f>COUNTIF(H1033:AL1033,"PM")</f>
        <v>0</v>
      </c>
      <c r="BK1033" s="255">
        <f>COUNTIF(H1033:AL1033,"BM")</f>
        <v>0</v>
      </c>
      <c r="BL1033" s="261">
        <f>SUMIF(H1033:AL1033,"PD",H1034:AL1034)+SUMIF(H1033:AL1033,"PN",H1034:AL1034)+SUMIF(H1033:AL1033,"P/DS",H1034:AL1034)+SUMIF(H1033:AL1033,"PN/F",H1034:AL1034)+SUMIF(H1033:AL1033,"PN/L",H1034:AL1034)+SUMIF(H1033:AL1033,"TV",H1034:AL1034)+SUMIF(H1033:AL1033,"TVD",H1034:AL1034)+SUMIF(H1033:AL1033,"PDD",H1034:AL1034)</f>
        <v>0</v>
      </c>
      <c r="BM1033" s="261">
        <f>SUMIF(H1033:AL1033,"PD",H1035:AL1035)+SUMIF(H1033:AL1033,"PN",H1035:AL1035)+SUMIF(H1033:AL1033,"P/DS",H1035:AL1035)+SUMIF(H1033:AL1033,"PN/F",H1035:AL1035)+SUMIF(H1033:AL1033,"PN/L",H1035:AL1035)+SUMIF(H1033:AL1033,"TV",H1035:AL1035)+SUMIF(H1033:AL1033,"TVD",H1035:AL1035)+SUMIF(H1033:AL1033,"PDD",H1035:AL1035)+SUMIF(H1033:AL1033,"PMD",H1035:AL1035)</f>
        <v>0</v>
      </c>
      <c r="BN1033" s="261">
        <f>SUMIF(H1033:AL1033,"PD",H1036:AL1036)+SUMIF(H1033:AL1033,"PN",H1036:AL1036)+SUMIF(H1033:AL1033,"P/DS",H1036:AL1036)+SUMIF(H1033:AL1033,"PN/F",H1036:AL1036)+SUMIF(H1033:AL1033,"PN/L",H1036:AL1036)+SUMIF(H1033:AL1033,"TV",H1036:AL1036)+SUMIF(H1033:AL1033,"TVD",H1036:AL1036)</f>
        <v>0</v>
      </c>
      <c r="BO1033" s="261">
        <f>SUMIF(H1033:AL1033,"PD",H1037:AL1037)+SUMIF(H1033:AL1033,"PN",H1037:AL1037)+SUMIF(H1033:AL1033,"P/DS",H1037:AL1037)+SUMIF(H1033:AL1033,"PN/F",H1037:AL1037)+SUMIF(H1033:AL1033,"PN/L",H1037:AL1037)+SUMIF(H1033:AL1033,"TV",H1037:AL1037)+SUMIF(H1033:AL1033,"TVD",H1037:AL1037)</f>
        <v>0</v>
      </c>
      <c r="BP1033" s="261">
        <f>SUMIF(H1033:AL1033,"PD",H1038:AL1038)+SUMIF(H1033:AL1033,"PN",H1038:AL1038)+SUMIF(H1033:AL1033,"P/DS",H1038:AL1038)+SUMIF(H1033:AL1033,"PN/F",H1038:AL1038)+SUMIF(H1033:AL1033,"PN/L",H1038:AL1038)+SUMIF(H1033:AL1033,"TV",H1038:AL1038)+SUMIF(H1033:AL1033,"TVD",H1038:AL1038)+SUMIF(H1033:AL1033,"PDD",H1038:AL1038)+SUMIF(H1033:AL1033,"PH",H1038:AL1038)+SUMIF(H1033:AL1033,"PM",H1038:AL1038)</f>
        <v>0</v>
      </c>
      <c r="BQ1033" s="261">
        <f>SUMIF(H1033:AL1033,"PD",H1039:AL1039)+SUMIF(H1033:AL1033,"PN",H1039:AL1039)+SUMIF(H1033:AL1033,"P/DS",H1039:AL1039)+SUMIF(H1033:AL1033,"PN/F",H1039:AL1039)+SUMIF(H1033:AL1033,"PN/L",H1039:AL1039)+SUMIF(H1033:AL1033,"TV",H1039:AL1039)+SUMIF(H1033:AL1033,"TVD",H1039:AL1039)+SUMIF(H1033:AL1033,"PDD",H1039:AL1039)+SUMIF(H1033:AL1033,"PH",H1039:AL1039)+SUMIF(H1033:AL1033,"PM",H1039:AL1039)</f>
        <v>0</v>
      </c>
      <c r="BR1033" s="269">
        <f>SUM(H1034:AL1034)-BL1033</f>
        <v>19.5</v>
      </c>
      <c r="BS1033" s="269">
        <f>SUM(H1035:AL1035)-BM1033</f>
        <v>10</v>
      </c>
      <c r="BT1033" s="269">
        <f>SUM(H1036:AL1036)-BN1033</f>
        <v>0</v>
      </c>
      <c r="BU1033" s="269">
        <f>SUM(H1037:AL1037)-BO1033</f>
        <v>6.5</v>
      </c>
      <c r="BV1033" s="269">
        <f>SUM(H1038:AL1038)-BP1033</f>
        <v>0</v>
      </c>
      <c r="BW1033" s="269">
        <f>SUM(H1039:AL1039)-BQ1033</f>
        <v>0</v>
      </c>
      <c r="BX1033" s="255">
        <f>SUMIF(H1033:AL1033,"PD",H1040:AL1040)+SUMIF(H1033:AL1033,"PN",H1040:AL1040)+SUMIF(H1033:AL1033,"P/DS",H1040:AL1040)+SUMIF(H1033:AL1033,"PN/F",H1040:AL1040)+SUMIF(H1033:AL1033,"PN/L",H1040:AL1040)</f>
        <v>0</v>
      </c>
      <c r="BY1033" s="255">
        <f>SUM(H1040:AL1040)-BX1033</f>
        <v>1.2</v>
      </c>
      <c r="BZ1033" s="255">
        <f t="shared" ref="BZ1033" si="384">+SUM(BL1033:BW1040)</f>
        <v>36</v>
      </c>
      <c r="CA1033" s="266">
        <f>(COUNTIFS(H1033:AL1033,"PD",H1034:AL1034,"&gt;=2"))*0.5-IF(CN1033="VP",COUNTIFS($H$16:$AL$16,"SAT",H1033:AL1033,"PD",H1034:AL1034,"&gt;=2"))*0.5</f>
        <v>0</v>
      </c>
      <c r="CB1033" s="266">
        <f>(COUNTIFS(H1033:AL1033,"PN",H1035:AL1035,"&gt;=0.5",H1034:AL1034,"&gt;=1.5"))*0.5+COUNTIFS(H1033:AL1033,"PDD",H1035:AL1035,"&gt;=0.5",H1034:AL1034,"&gt;=1.5")*0.5</f>
        <v>0</v>
      </c>
      <c r="CC1033" s="273">
        <f>(COUNTIFS(H1033:AL1033,"TV",H1035:AL1035,"&gt;=10"))*0.5+(COUNTIFS(H1033:AL1033,"PMD",H1035:AL1035,"&gt;=2"))*0.5</f>
        <v>0</v>
      </c>
      <c r="CD1033" s="266">
        <f>(COUNTIFS(H1033:AL1033,"TVD",H1037:AL1037,"&gt;=6.5",H1035:AL1035,"&gt;=3.5"))*0.5</f>
        <v>0</v>
      </c>
      <c r="CE1033" s="266">
        <f>(COUNTIFS(H1033:AL1033,"PD",H1038:AL1038,"&gt;=10"))*0.5</f>
        <v>0</v>
      </c>
      <c r="CF1033" s="266">
        <f>(COUNTIFS(H1033:AL1033,"PDD",H1038:AL1038,"&gt;=3.5",H1039:AL1039,"&gt;=6.5")+COUNTIFS(H1033:AL1033,"PH",H1039:AL1039,"&gt;=0.5",H1038:AL1038,"&gt;=1.5")+COUNTIFS(H1033:AL1033,"PM",H1039:AL1039,"&gt;=0.5",H1038:AL1038,"&gt;=1.5"))*0.5</f>
        <v>0</v>
      </c>
      <c r="CG1033" s="266">
        <f>(COUNTIFS(H1033:AL1033,"DS",H1034:AL1034,"&gt;=2")+COUNTIFS(H1033:AL1033,"AL/DS",H1034:AL1034,"&gt;=2"))*0.5-IF(CN1033="VP",COUNTIFS($H$16:$AL$16,"SAT",H1033:AL1033,"DS",H1034:AL1034,"&gt;=2"))*0.5</f>
        <v>0</v>
      </c>
      <c r="CH1033" s="266">
        <f>(COUNTIFS(H1033:AL1033,"NS",H1035:AL1035,"&gt;=0.5",H1034:AL1034,"&gt;=1.5")+COUNTIFS(H1033:AL1033,"AL/NS",H1035:AL1035,"&gt;=0.5",H1034:AL1034,"&gt;=1.5")+COUNTIFS(H1033:AL1033,"NHD",H1035:AL1035,"&gt;=4.5",H1038:AL1038,"&gt;=2",H1034:AL1034,"&gt;=1.5"))*0.5</f>
        <v>5.5</v>
      </c>
      <c r="CI1033" s="266">
        <f>(COUNTIF(H1035:AL1035,"&gt;=10")+COUNTIFS(H1033:AL1033,"MD",H1035:AL1035,"&gt;=2")-COUNTIFS(H1033:AL1033,"TV",H1035:AL1035,"&gt;=10"))*0.5</f>
        <v>0</v>
      </c>
      <c r="CJ1033" s="266">
        <f>(COUNTIFS(H1033:AL1033,"D",H1037:AL1037,"&gt;=6.5",H1035:AL1035,"&gt;=3.5"))*0.5</f>
        <v>0.5</v>
      </c>
      <c r="CK1033" s="266">
        <f>(COUNTIF(H1038:AL1038,"&gt;=10")-COUNTIFS(H1033:AL1033,"PD",H1038:AL1038,"&gt;=10"))*0.5</f>
        <v>0</v>
      </c>
      <c r="CL1033" s="265">
        <f>(COUNTIFS(H1033:AL1033,"NHD",H1038:AL1038,"&gt;=3.5",H1039:AL1039,"&gt;=6.5")+COUNTIFS(H1033:AL1033,"BH",H1038:AL1038,"&gt;=1.5",H1039:AL1039,"&gt;=0.5")+COUNTIFS(H1033:AL1033,"BM",H1038:AL1038,"&gt;=1.5",H1039:AL1039,"&gt;=0.5")+COUNTIFS(H1033:AL1033,"D",H1038:AL1038,"&gt;=1.5",H1039:AL1039,"&gt;=0.5"))*0.5</f>
        <v>0</v>
      </c>
      <c r="CM1033" s="272"/>
      <c r="CN1033" s="264" t="s">
        <v>723</v>
      </c>
      <c r="CO1033" s="125">
        <f t="shared" ref="CO1033" si="385">+AM1033+AN1033+AO1033+AP1033+AQ1033+AR1033+AS1033+AU1033+BG1033</f>
        <v>26</v>
      </c>
      <c r="CP1033" s="225">
        <f>+SUM(I1034:I1039)-I1040</f>
        <v>0</v>
      </c>
      <c r="CQ1033" s="225">
        <f>+SUM(J1034:J1039)-J1040</f>
        <v>2</v>
      </c>
      <c r="CR1033" s="225">
        <f>+SUM(K1034:K1039)-K1040</f>
        <v>2</v>
      </c>
      <c r="CS1033" s="109"/>
      <c r="CT1033" s="109"/>
      <c r="CU1033" s="109"/>
      <c r="CV1033" s="109"/>
      <c r="CW1033" s="109"/>
      <c r="CX1033" s="109"/>
      <c r="CY1033" s="109"/>
      <c r="CZ1033" s="109"/>
      <c r="DA1033" s="109"/>
    </row>
    <row r="1034" spans="1:105" s="70" customFormat="1" ht="15" customHeight="1">
      <c r="A1034" s="228"/>
      <c r="B1034" s="277"/>
      <c r="C1034" s="280"/>
      <c r="D1034" s="237"/>
      <c r="E1034" s="237"/>
      <c r="F1034" s="242" t="s">
        <v>82</v>
      </c>
      <c r="G1034" s="71">
        <v>1.5</v>
      </c>
      <c r="H1034" s="83"/>
      <c r="I1034" s="83"/>
      <c r="J1034" s="83">
        <v>1.5</v>
      </c>
      <c r="K1034" s="83">
        <v>1.5</v>
      </c>
      <c r="L1034" s="83">
        <v>1.5</v>
      </c>
      <c r="M1034" s="83">
        <v>1.5</v>
      </c>
      <c r="N1034" s="83">
        <v>2</v>
      </c>
      <c r="O1034" s="83"/>
      <c r="P1034" s="83">
        <v>2</v>
      </c>
      <c r="Q1034" s="83">
        <v>2</v>
      </c>
      <c r="R1034" s="83">
        <v>2</v>
      </c>
      <c r="S1034" s="83">
        <v>1.5</v>
      </c>
      <c r="T1034" s="83">
        <v>1.5</v>
      </c>
      <c r="U1034" s="83">
        <v>1.5</v>
      </c>
      <c r="V1034" s="83"/>
      <c r="W1034" s="83"/>
      <c r="X1034" s="83"/>
      <c r="Y1034" s="83"/>
      <c r="Z1034" s="83"/>
      <c r="AA1034" s="83"/>
      <c r="AB1034" s="83"/>
      <c r="AC1034" s="79"/>
      <c r="AD1034" s="79"/>
      <c r="AE1034" s="79"/>
      <c r="AF1034" s="79"/>
      <c r="AG1034" s="79"/>
      <c r="AH1034" s="79"/>
      <c r="AI1034" s="79"/>
      <c r="AJ1034" s="79"/>
      <c r="AK1034" s="79">
        <v>1</v>
      </c>
      <c r="AL1034" s="79"/>
      <c r="AM1034" s="240"/>
      <c r="AN1034" s="240"/>
      <c r="AO1034" s="240"/>
      <c r="AP1034" s="240"/>
      <c r="AQ1034" s="240"/>
      <c r="AR1034" s="240"/>
      <c r="AS1034" s="240"/>
      <c r="AT1034" s="256"/>
      <c r="AU1034" s="256"/>
      <c r="AV1034" s="259"/>
      <c r="AW1034" s="259"/>
      <c r="AX1034" s="256"/>
      <c r="AY1034" s="256"/>
      <c r="AZ1034" s="256"/>
      <c r="BA1034" s="256"/>
      <c r="BB1034" s="256"/>
      <c r="BC1034" s="256"/>
      <c r="BD1034" s="256"/>
      <c r="BE1034" s="256"/>
      <c r="BF1034" s="256"/>
      <c r="BG1034" s="256"/>
      <c r="BH1034" s="256"/>
      <c r="BI1034" s="256"/>
      <c r="BJ1034" s="256"/>
      <c r="BK1034" s="256"/>
      <c r="BL1034" s="262"/>
      <c r="BM1034" s="262"/>
      <c r="BN1034" s="262"/>
      <c r="BO1034" s="262"/>
      <c r="BP1034" s="262"/>
      <c r="BQ1034" s="262"/>
      <c r="BR1034" s="270"/>
      <c r="BS1034" s="270"/>
      <c r="BT1034" s="270"/>
      <c r="BU1034" s="270"/>
      <c r="BV1034" s="270"/>
      <c r="BW1034" s="270"/>
      <c r="BX1034" s="256"/>
      <c r="BY1034" s="256"/>
      <c r="BZ1034" s="256"/>
      <c r="CA1034" s="267"/>
      <c r="CB1034" s="267"/>
      <c r="CC1034" s="274"/>
      <c r="CD1034" s="267"/>
      <c r="CE1034" s="267"/>
      <c r="CF1034" s="267"/>
      <c r="CG1034" s="267"/>
      <c r="CH1034" s="267"/>
      <c r="CI1034" s="267"/>
      <c r="CJ1034" s="267"/>
      <c r="CK1034" s="267"/>
      <c r="CL1034" s="265"/>
      <c r="CM1034" s="272"/>
      <c r="CN1034" s="264"/>
      <c r="CO1034" s="125"/>
      <c r="CP1034" s="226"/>
      <c r="CQ1034" s="226"/>
      <c r="CR1034" s="226"/>
      <c r="CS1034" s="109"/>
      <c r="CT1034" s="109"/>
      <c r="CU1034" s="109"/>
      <c r="CV1034" s="109"/>
      <c r="CW1034" s="109"/>
      <c r="CX1034" s="109"/>
      <c r="CY1034" s="109"/>
      <c r="CZ1034" s="109"/>
      <c r="DA1034" s="109"/>
    </row>
    <row r="1035" spans="1:105" s="70" customFormat="1" ht="15" customHeight="1">
      <c r="A1035" s="228"/>
      <c r="B1035" s="277"/>
      <c r="C1035" s="280"/>
      <c r="D1035" s="237"/>
      <c r="E1035" s="237"/>
      <c r="F1035" s="243"/>
      <c r="G1035" s="72">
        <v>2</v>
      </c>
      <c r="H1035" s="84"/>
      <c r="I1035" s="84"/>
      <c r="J1035" s="84">
        <v>0.5</v>
      </c>
      <c r="K1035" s="84">
        <v>0.5</v>
      </c>
      <c r="L1035" s="84">
        <v>0.5</v>
      </c>
      <c r="M1035" s="84">
        <v>0.5</v>
      </c>
      <c r="N1035" s="84">
        <v>0.5</v>
      </c>
      <c r="O1035" s="84">
        <v>4</v>
      </c>
      <c r="P1035" s="84">
        <v>0.5</v>
      </c>
      <c r="Q1035" s="84">
        <v>0.5</v>
      </c>
      <c r="R1035" s="84">
        <v>0.5</v>
      </c>
      <c r="S1035" s="84">
        <v>0.5</v>
      </c>
      <c r="T1035" s="84">
        <v>0.5</v>
      </c>
      <c r="U1035" s="84">
        <v>0.5</v>
      </c>
      <c r="V1035" s="84"/>
      <c r="W1035" s="84"/>
      <c r="X1035" s="84"/>
      <c r="Y1035" s="84"/>
      <c r="Z1035" s="84"/>
      <c r="AA1035" s="84"/>
      <c r="AB1035" s="84"/>
      <c r="AC1035" s="80"/>
      <c r="AD1035" s="80"/>
      <c r="AE1035" s="80"/>
      <c r="AF1035" s="80"/>
      <c r="AG1035" s="80"/>
      <c r="AH1035" s="80"/>
      <c r="AI1035" s="80"/>
      <c r="AJ1035" s="80"/>
      <c r="AK1035" s="80">
        <v>0.5</v>
      </c>
      <c r="AL1035" s="80"/>
      <c r="AM1035" s="240"/>
      <c r="AN1035" s="240"/>
      <c r="AO1035" s="240"/>
      <c r="AP1035" s="240"/>
      <c r="AQ1035" s="240"/>
      <c r="AR1035" s="240"/>
      <c r="AS1035" s="240"/>
      <c r="AT1035" s="256"/>
      <c r="AU1035" s="256"/>
      <c r="AV1035" s="259"/>
      <c r="AW1035" s="259"/>
      <c r="AX1035" s="256"/>
      <c r="AY1035" s="256"/>
      <c r="AZ1035" s="256"/>
      <c r="BA1035" s="256"/>
      <c r="BB1035" s="256"/>
      <c r="BC1035" s="256"/>
      <c r="BD1035" s="256"/>
      <c r="BE1035" s="256"/>
      <c r="BF1035" s="256"/>
      <c r="BG1035" s="256"/>
      <c r="BH1035" s="256"/>
      <c r="BI1035" s="256"/>
      <c r="BJ1035" s="256"/>
      <c r="BK1035" s="256"/>
      <c r="BL1035" s="262"/>
      <c r="BM1035" s="262"/>
      <c r="BN1035" s="262"/>
      <c r="BO1035" s="262"/>
      <c r="BP1035" s="262"/>
      <c r="BQ1035" s="262"/>
      <c r="BR1035" s="270"/>
      <c r="BS1035" s="270"/>
      <c r="BT1035" s="270"/>
      <c r="BU1035" s="270"/>
      <c r="BV1035" s="270"/>
      <c r="BW1035" s="270"/>
      <c r="BX1035" s="256"/>
      <c r="BY1035" s="256"/>
      <c r="BZ1035" s="256"/>
      <c r="CA1035" s="267"/>
      <c r="CB1035" s="267"/>
      <c r="CC1035" s="274"/>
      <c r="CD1035" s="267"/>
      <c r="CE1035" s="267"/>
      <c r="CF1035" s="267"/>
      <c r="CG1035" s="267"/>
      <c r="CH1035" s="267"/>
      <c r="CI1035" s="267"/>
      <c r="CJ1035" s="267"/>
      <c r="CK1035" s="267"/>
      <c r="CL1035" s="265"/>
      <c r="CM1035" s="272"/>
      <c r="CN1035" s="264"/>
      <c r="CO1035" s="125"/>
      <c r="CP1035" s="226"/>
      <c r="CQ1035" s="226"/>
      <c r="CR1035" s="226"/>
      <c r="CS1035" s="109"/>
      <c r="CT1035" s="109"/>
      <c r="CU1035" s="109"/>
      <c r="CV1035" s="109"/>
      <c r="CW1035" s="109"/>
      <c r="CX1035" s="109"/>
      <c r="CY1035" s="109"/>
      <c r="CZ1035" s="109"/>
      <c r="DA1035" s="109"/>
    </row>
    <row r="1036" spans="1:105" s="70" customFormat="1" ht="15" customHeight="1">
      <c r="A1036" s="228"/>
      <c r="B1036" s="277"/>
      <c r="C1036" s="280"/>
      <c r="D1036" s="237"/>
      <c r="E1036" s="237"/>
      <c r="F1036" s="243"/>
      <c r="G1036" s="72">
        <v>2.1</v>
      </c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  <c r="AB1036" s="84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240"/>
      <c r="AN1036" s="240"/>
      <c r="AO1036" s="240"/>
      <c r="AP1036" s="240"/>
      <c r="AQ1036" s="240"/>
      <c r="AR1036" s="240"/>
      <c r="AS1036" s="240"/>
      <c r="AT1036" s="256"/>
      <c r="AU1036" s="256"/>
      <c r="AV1036" s="259"/>
      <c r="AW1036" s="259"/>
      <c r="AX1036" s="256"/>
      <c r="AY1036" s="256"/>
      <c r="AZ1036" s="256"/>
      <c r="BA1036" s="256"/>
      <c r="BB1036" s="256"/>
      <c r="BC1036" s="256"/>
      <c r="BD1036" s="256"/>
      <c r="BE1036" s="256"/>
      <c r="BF1036" s="256"/>
      <c r="BG1036" s="256"/>
      <c r="BH1036" s="256"/>
      <c r="BI1036" s="256"/>
      <c r="BJ1036" s="256"/>
      <c r="BK1036" s="256"/>
      <c r="BL1036" s="262"/>
      <c r="BM1036" s="262"/>
      <c r="BN1036" s="262"/>
      <c r="BO1036" s="262"/>
      <c r="BP1036" s="262"/>
      <c r="BQ1036" s="262"/>
      <c r="BR1036" s="270"/>
      <c r="BS1036" s="270"/>
      <c r="BT1036" s="270"/>
      <c r="BU1036" s="270"/>
      <c r="BV1036" s="270"/>
      <c r="BW1036" s="270"/>
      <c r="BX1036" s="256"/>
      <c r="BY1036" s="256"/>
      <c r="BZ1036" s="256"/>
      <c r="CA1036" s="267"/>
      <c r="CB1036" s="267"/>
      <c r="CC1036" s="274"/>
      <c r="CD1036" s="267"/>
      <c r="CE1036" s="267"/>
      <c r="CF1036" s="267"/>
      <c r="CG1036" s="267"/>
      <c r="CH1036" s="267"/>
      <c r="CI1036" s="267"/>
      <c r="CJ1036" s="267"/>
      <c r="CK1036" s="267"/>
      <c r="CL1036" s="265"/>
      <c r="CM1036" s="272"/>
      <c r="CN1036" s="264"/>
      <c r="CO1036" s="125"/>
      <c r="CP1036" s="226"/>
      <c r="CQ1036" s="226"/>
      <c r="CR1036" s="226"/>
      <c r="CS1036" s="109"/>
      <c r="CT1036" s="109"/>
      <c r="CU1036" s="109"/>
      <c r="CV1036" s="109"/>
      <c r="CW1036" s="109"/>
      <c r="CX1036" s="109"/>
      <c r="CY1036" s="109"/>
      <c r="CZ1036" s="109"/>
      <c r="DA1036" s="109"/>
    </row>
    <row r="1037" spans="1:105" s="70" customFormat="1" ht="15" customHeight="1">
      <c r="A1037" s="228"/>
      <c r="B1037" s="277"/>
      <c r="C1037" s="280"/>
      <c r="D1037" s="237"/>
      <c r="E1037" s="237"/>
      <c r="F1037" s="243"/>
      <c r="G1037" s="72">
        <v>2.7</v>
      </c>
      <c r="H1037" s="84"/>
      <c r="I1037" s="84"/>
      <c r="J1037" s="84"/>
      <c r="K1037" s="84"/>
      <c r="L1037" s="84"/>
      <c r="M1037" s="84"/>
      <c r="N1037" s="84"/>
      <c r="O1037" s="84">
        <v>6.5</v>
      </c>
      <c r="P1037" s="84"/>
      <c r="Q1037" s="84"/>
      <c r="R1037" s="84"/>
      <c r="S1037" s="84"/>
      <c r="T1037" s="84"/>
      <c r="U1037" s="84"/>
      <c r="V1037" s="84"/>
      <c r="W1037" s="84"/>
      <c r="X1037" s="84"/>
      <c r="Y1037" s="84"/>
      <c r="Z1037" s="84"/>
      <c r="AA1037" s="84"/>
      <c r="AB1037" s="84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240"/>
      <c r="AN1037" s="240"/>
      <c r="AO1037" s="240"/>
      <c r="AP1037" s="240"/>
      <c r="AQ1037" s="240"/>
      <c r="AR1037" s="240"/>
      <c r="AS1037" s="240"/>
      <c r="AT1037" s="256"/>
      <c r="AU1037" s="256"/>
      <c r="AV1037" s="259"/>
      <c r="AW1037" s="259"/>
      <c r="AX1037" s="256"/>
      <c r="AY1037" s="256"/>
      <c r="AZ1037" s="256"/>
      <c r="BA1037" s="256"/>
      <c r="BB1037" s="256"/>
      <c r="BC1037" s="256"/>
      <c r="BD1037" s="256"/>
      <c r="BE1037" s="256"/>
      <c r="BF1037" s="256"/>
      <c r="BG1037" s="256"/>
      <c r="BH1037" s="256"/>
      <c r="BI1037" s="256"/>
      <c r="BJ1037" s="256"/>
      <c r="BK1037" s="256"/>
      <c r="BL1037" s="262"/>
      <c r="BM1037" s="262"/>
      <c r="BN1037" s="262"/>
      <c r="BO1037" s="262"/>
      <c r="BP1037" s="262"/>
      <c r="BQ1037" s="262"/>
      <c r="BR1037" s="270"/>
      <c r="BS1037" s="270"/>
      <c r="BT1037" s="270"/>
      <c r="BU1037" s="270"/>
      <c r="BV1037" s="270"/>
      <c r="BW1037" s="270"/>
      <c r="BX1037" s="256"/>
      <c r="BY1037" s="256"/>
      <c r="BZ1037" s="256"/>
      <c r="CA1037" s="267"/>
      <c r="CB1037" s="267"/>
      <c r="CC1037" s="274"/>
      <c r="CD1037" s="267"/>
      <c r="CE1037" s="267"/>
      <c r="CF1037" s="267"/>
      <c r="CG1037" s="267"/>
      <c r="CH1037" s="267"/>
      <c r="CI1037" s="267"/>
      <c r="CJ1037" s="267"/>
      <c r="CK1037" s="267"/>
      <c r="CL1037" s="265"/>
      <c r="CM1037" s="272"/>
      <c r="CN1037" s="264"/>
      <c r="CO1037" s="125"/>
      <c r="CP1037" s="226"/>
      <c r="CQ1037" s="226"/>
      <c r="CR1037" s="226"/>
      <c r="CS1037" s="109"/>
      <c r="CT1037" s="109"/>
      <c r="CU1037" s="109"/>
      <c r="CV1037" s="109"/>
      <c r="CW1037" s="109"/>
      <c r="CX1037" s="109"/>
      <c r="CY1037" s="109"/>
      <c r="CZ1037" s="109"/>
      <c r="DA1037" s="109"/>
    </row>
    <row r="1038" spans="1:105" s="70" customFormat="1" ht="15" customHeight="1">
      <c r="A1038" s="228"/>
      <c r="B1038" s="277"/>
      <c r="C1038" s="280"/>
      <c r="D1038" s="237"/>
      <c r="E1038" s="237"/>
      <c r="F1038" s="243"/>
      <c r="G1038" s="72">
        <v>3</v>
      </c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/>
      <c r="Y1038" s="84"/>
      <c r="Z1038" s="84"/>
      <c r="AA1038" s="84"/>
      <c r="AB1038" s="84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240"/>
      <c r="AN1038" s="240"/>
      <c r="AO1038" s="240"/>
      <c r="AP1038" s="240"/>
      <c r="AQ1038" s="240"/>
      <c r="AR1038" s="240"/>
      <c r="AS1038" s="240"/>
      <c r="AT1038" s="256"/>
      <c r="AU1038" s="256"/>
      <c r="AV1038" s="259"/>
      <c r="AW1038" s="259"/>
      <c r="AX1038" s="256"/>
      <c r="AY1038" s="256"/>
      <c r="AZ1038" s="256"/>
      <c r="BA1038" s="256"/>
      <c r="BB1038" s="256"/>
      <c r="BC1038" s="256"/>
      <c r="BD1038" s="256"/>
      <c r="BE1038" s="256"/>
      <c r="BF1038" s="256"/>
      <c r="BG1038" s="256"/>
      <c r="BH1038" s="256"/>
      <c r="BI1038" s="256"/>
      <c r="BJ1038" s="256"/>
      <c r="BK1038" s="256"/>
      <c r="BL1038" s="262"/>
      <c r="BM1038" s="262"/>
      <c r="BN1038" s="262"/>
      <c r="BO1038" s="262"/>
      <c r="BP1038" s="262"/>
      <c r="BQ1038" s="262"/>
      <c r="BR1038" s="270"/>
      <c r="BS1038" s="270"/>
      <c r="BT1038" s="270"/>
      <c r="BU1038" s="270"/>
      <c r="BV1038" s="270"/>
      <c r="BW1038" s="270"/>
      <c r="BX1038" s="256"/>
      <c r="BY1038" s="256"/>
      <c r="BZ1038" s="256"/>
      <c r="CA1038" s="267"/>
      <c r="CB1038" s="267"/>
      <c r="CC1038" s="274"/>
      <c r="CD1038" s="267"/>
      <c r="CE1038" s="267"/>
      <c r="CF1038" s="267"/>
      <c r="CG1038" s="267"/>
      <c r="CH1038" s="267"/>
      <c r="CI1038" s="267"/>
      <c r="CJ1038" s="267"/>
      <c r="CK1038" s="267"/>
      <c r="CL1038" s="265"/>
      <c r="CM1038" s="272"/>
      <c r="CN1038" s="264"/>
      <c r="CO1038" s="125"/>
      <c r="CP1038" s="226"/>
      <c r="CQ1038" s="226"/>
      <c r="CR1038" s="226"/>
      <c r="CS1038" s="109"/>
      <c r="CT1038" s="109"/>
      <c r="CU1038" s="109"/>
      <c r="CV1038" s="109"/>
      <c r="CW1038" s="109"/>
      <c r="CX1038" s="109"/>
      <c r="CY1038" s="109"/>
      <c r="CZ1038" s="109"/>
      <c r="DA1038" s="109"/>
    </row>
    <row r="1039" spans="1:105" s="70" customFormat="1" ht="15" customHeight="1">
      <c r="A1039" s="228"/>
      <c r="B1039" s="277"/>
      <c r="C1039" s="280"/>
      <c r="D1039" s="237"/>
      <c r="E1039" s="237"/>
      <c r="F1039" s="244"/>
      <c r="G1039" s="73">
        <v>3.9</v>
      </c>
      <c r="H1039" s="85"/>
      <c r="I1039" s="85"/>
      <c r="J1039" s="85"/>
      <c r="K1039" s="85"/>
      <c r="L1039" s="85"/>
      <c r="M1039" s="85"/>
      <c r="N1039" s="85"/>
      <c r="O1039" s="85"/>
      <c r="P1039" s="85"/>
      <c r="Q1039" s="85"/>
      <c r="R1039" s="85"/>
      <c r="S1039" s="85"/>
      <c r="T1039" s="85"/>
      <c r="U1039" s="85"/>
      <c r="V1039" s="85"/>
      <c r="W1039" s="85"/>
      <c r="X1039" s="85"/>
      <c r="Y1039" s="85"/>
      <c r="Z1039" s="85"/>
      <c r="AA1039" s="85"/>
      <c r="AB1039" s="85"/>
      <c r="AC1039" s="81"/>
      <c r="AD1039" s="81"/>
      <c r="AE1039" s="81"/>
      <c r="AF1039" s="81"/>
      <c r="AG1039" s="81"/>
      <c r="AH1039" s="81"/>
      <c r="AI1039" s="81"/>
      <c r="AJ1039" s="81"/>
      <c r="AK1039" s="81"/>
      <c r="AL1039" s="81"/>
      <c r="AM1039" s="240"/>
      <c r="AN1039" s="240"/>
      <c r="AO1039" s="240"/>
      <c r="AP1039" s="240"/>
      <c r="AQ1039" s="240"/>
      <c r="AR1039" s="240"/>
      <c r="AS1039" s="240"/>
      <c r="AT1039" s="256"/>
      <c r="AU1039" s="256"/>
      <c r="AV1039" s="259"/>
      <c r="AW1039" s="259"/>
      <c r="AX1039" s="256"/>
      <c r="AY1039" s="256"/>
      <c r="AZ1039" s="256"/>
      <c r="BA1039" s="256"/>
      <c r="BB1039" s="256"/>
      <c r="BC1039" s="256"/>
      <c r="BD1039" s="256"/>
      <c r="BE1039" s="256"/>
      <c r="BF1039" s="256"/>
      <c r="BG1039" s="256"/>
      <c r="BH1039" s="256"/>
      <c r="BI1039" s="256"/>
      <c r="BJ1039" s="256"/>
      <c r="BK1039" s="256"/>
      <c r="BL1039" s="262"/>
      <c r="BM1039" s="262"/>
      <c r="BN1039" s="262"/>
      <c r="BO1039" s="262"/>
      <c r="BP1039" s="262"/>
      <c r="BQ1039" s="262"/>
      <c r="BR1039" s="270"/>
      <c r="BS1039" s="270"/>
      <c r="BT1039" s="270"/>
      <c r="BU1039" s="270"/>
      <c r="BV1039" s="270"/>
      <c r="BW1039" s="270"/>
      <c r="BX1039" s="256"/>
      <c r="BY1039" s="256"/>
      <c r="BZ1039" s="256"/>
      <c r="CA1039" s="267"/>
      <c r="CB1039" s="267"/>
      <c r="CC1039" s="274"/>
      <c r="CD1039" s="267"/>
      <c r="CE1039" s="267"/>
      <c r="CF1039" s="267"/>
      <c r="CG1039" s="267"/>
      <c r="CH1039" s="267"/>
      <c r="CI1039" s="267"/>
      <c r="CJ1039" s="267"/>
      <c r="CK1039" s="267"/>
      <c r="CL1039" s="265"/>
      <c r="CM1039" s="272"/>
      <c r="CN1039" s="264"/>
      <c r="CO1039" s="125"/>
      <c r="CP1039" s="226"/>
      <c r="CQ1039" s="226"/>
      <c r="CR1039" s="226"/>
      <c r="CS1039" s="109"/>
      <c r="CT1039" s="109"/>
      <c r="CU1039" s="109"/>
      <c r="CV1039" s="109"/>
      <c r="CW1039" s="109"/>
      <c r="CX1039" s="109"/>
      <c r="CY1039" s="109"/>
      <c r="CZ1039" s="109"/>
      <c r="DA1039" s="109"/>
    </row>
    <row r="1040" spans="1:105" s="70" customFormat="1" ht="15" customHeight="1" thickBot="1">
      <c r="A1040" s="229"/>
      <c r="B1040" s="278"/>
      <c r="C1040" s="281"/>
      <c r="D1040" s="238"/>
      <c r="E1040" s="238"/>
      <c r="F1040" s="245" t="s">
        <v>83</v>
      </c>
      <c r="G1040" s="35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>
        <v>1.2</v>
      </c>
      <c r="V1040" s="82"/>
      <c r="W1040" s="82"/>
      <c r="X1040" s="82"/>
      <c r="Y1040" s="82"/>
      <c r="Z1040" s="82"/>
      <c r="AA1040" s="82"/>
      <c r="AB1040" s="82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241"/>
      <c r="AN1040" s="241"/>
      <c r="AO1040" s="241"/>
      <c r="AP1040" s="241"/>
      <c r="AQ1040" s="241"/>
      <c r="AR1040" s="241"/>
      <c r="AS1040" s="241"/>
      <c r="AT1040" s="257"/>
      <c r="AU1040" s="257"/>
      <c r="AV1040" s="260"/>
      <c r="AW1040" s="260"/>
      <c r="AX1040" s="257"/>
      <c r="AY1040" s="257"/>
      <c r="AZ1040" s="257"/>
      <c r="BA1040" s="257"/>
      <c r="BB1040" s="257"/>
      <c r="BC1040" s="257"/>
      <c r="BD1040" s="257"/>
      <c r="BE1040" s="257"/>
      <c r="BF1040" s="257"/>
      <c r="BG1040" s="257"/>
      <c r="BH1040" s="257"/>
      <c r="BI1040" s="257"/>
      <c r="BJ1040" s="257"/>
      <c r="BK1040" s="257"/>
      <c r="BL1040" s="263"/>
      <c r="BM1040" s="263"/>
      <c r="BN1040" s="263"/>
      <c r="BO1040" s="263"/>
      <c r="BP1040" s="263"/>
      <c r="BQ1040" s="263"/>
      <c r="BR1040" s="271"/>
      <c r="BS1040" s="271"/>
      <c r="BT1040" s="271"/>
      <c r="BU1040" s="271"/>
      <c r="BV1040" s="271"/>
      <c r="BW1040" s="271"/>
      <c r="BX1040" s="257"/>
      <c r="BY1040" s="257"/>
      <c r="BZ1040" s="257"/>
      <c r="CA1040" s="268"/>
      <c r="CB1040" s="268"/>
      <c r="CC1040" s="275"/>
      <c r="CD1040" s="268"/>
      <c r="CE1040" s="268"/>
      <c r="CF1040" s="268"/>
      <c r="CG1040" s="268"/>
      <c r="CH1040" s="268"/>
      <c r="CI1040" s="268"/>
      <c r="CJ1040" s="268"/>
      <c r="CK1040" s="268"/>
      <c r="CL1040" s="265"/>
      <c r="CM1040" s="272"/>
      <c r="CN1040" s="264"/>
      <c r="CO1040" s="125"/>
      <c r="CP1040" s="226"/>
      <c r="CQ1040" s="226"/>
      <c r="CR1040" s="226"/>
      <c r="CS1040" s="109"/>
      <c r="CT1040" s="109"/>
      <c r="CU1040" s="109"/>
      <c r="CV1040" s="109"/>
      <c r="CW1040" s="109"/>
      <c r="CX1040" s="109"/>
      <c r="CY1040" s="109"/>
      <c r="CZ1040" s="109"/>
      <c r="DA1040" s="109"/>
    </row>
    <row r="1041" spans="1:105" s="70" customFormat="1" ht="15" customHeight="1">
      <c r="A1041" s="227">
        <f t="shared" ref="A1041" si="386">A1033+1</f>
        <v>129</v>
      </c>
      <c r="B1041" s="276" t="s">
        <v>880</v>
      </c>
      <c r="C1041" s="279" t="s">
        <v>881</v>
      </c>
      <c r="D1041" s="236" t="s">
        <v>1245</v>
      </c>
      <c r="E1041" s="236" t="s">
        <v>1201</v>
      </c>
      <c r="F1041" s="253" t="s">
        <v>80</v>
      </c>
      <c r="G1041" s="351"/>
      <c r="H1041" s="82" t="s">
        <v>69</v>
      </c>
      <c r="I1041" s="82"/>
      <c r="J1041" s="82" t="s">
        <v>61</v>
      </c>
      <c r="K1041" s="82" t="s">
        <v>61</v>
      </c>
      <c r="L1041" s="82" t="s">
        <v>61</v>
      </c>
      <c r="M1041" s="82" t="s">
        <v>61</v>
      </c>
      <c r="N1041" s="82" t="s">
        <v>67</v>
      </c>
      <c r="O1041" s="82" t="s">
        <v>973</v>
      </c>
      <c r="P1041" s="82" t="s">
        <v>61</v>
      </c>
      <c r="Q1041" s="82" t="s">
        <v>61</v>
      </c>
      <c r="R1041" s="82" t="s">
        <v>61</v>
      </c>
      <c r="S1041" s="82" t="s">
        <v>61</v>
      </c>
      <c r="T1041" s="82" t="s">
        <v>61</v>
      </c>
      <c r="U1041" s="82" t="s">
        <v>61</v>
      </c>
      <c r="V1041" s="82"/>
      <c r="W1041" s="82" t="s">
        <v>60</v>
      </c>
      <c r="X1041" s="82" t="s">
        <v>60</v>
      </c>
      <c r="Y1041" s="82" t="s">
        <v>60</v>
      </c>
      <c r="Z1041" s="82" t="s">
        <v>60</v>
      </c>
      <c r="AA1041" s="82" t="s">
        <v>60</v>
      </c>
      <c r="AB1041" s="82" t="s">
        <v>60</v>
      </c>
      <c r="AC1041" s="82"/>
      <c r="AD1041" s="82" t="s">
        <v>60</v>
      </c>
      <c r="AE1041" s="82" t="s">
        <v>60</v>
      </c>
      <c r="AF1041" s="82" t="s">
        <v>60</v>
      </c>
      <c r="AG1041" s="82" t="s">
        <v>67</v>
      </c>
      <c r="AH1041" s="82" t="s">
        <v>67</v>
      </c>
      <c r="AI1041" s="82" t="s">
        <v>1471</v>
      </c>
      <c r="AJ1041" s="82"/>
      <c r="AK1041" s="82" t="s">
        <v>67</v>
      </c>
      <c r="AL1041" s="82" t="s">
        <v>61</v>
      </c>
      <c r="AM1041" s="239">
        <f>COUNTIF(H1041:AL1041,"PH")+COUNTIF(H1041:AL1041,"PH/L")+COUNTIF(H1041:AL1041,"PM")</f>
        <v>0</v>
      </c>
      <c r="AN1041" s="239">
        <f>COUNTIF(H1041:AL1041,"PD")+COUNTIF(H1041:AL1041,"PDD")+COUNTIF(H1041:AL1041,"P/DS")/2+COUNTIF(H1041:AL1041,"PMD")</f>
        <v>0</v>
      </c>
      <c r="AO1041" s="239">
        <f>COUNTIF(H1041:AL1041,"PN")+COUNTIF(H1041:AL1041,"P/NS")/2+COUNTIF(H1041:AL1041,"PH")+COUNTIF(H1041:AL1041,"PH/F")/2+COUNTIF(H1041:AL1041,"PH/L")/2+COUNTIF(H1041:AL1041,"PM")</f>
        <v>0</v>
      </c>
      <c r="AP1041" s="239">
        <f>COUNTIF(H1041:AL1041,"BH")+COUNTIF(H1041:AL1041,"AL/BL")+COUNTIF(H1041:AL1041,"UL/BL")+COUNTIF(H1041:AL1041,"BM")</f>
        <v>0</v>
      </c>
      <c r="AQ1041" s="239">
        <f>COUNTIF(H1041:AL1041,"DS")+COUNTIF(H1041:AL1041,"AL/DS")/2+COUNTIF(H1041:AL1041,"UL/DS")/2+COUNTIF(H1041:AL1041,"CT")+COUNTIF(H1041:AL1041,"MD")</f>
        <v>9.5</v>
      </c>
      <c r="AR1041" s="239">
        <f>COUNTIF(H1041:AL1041,"NS")+COUNTIF(H1041:AL1041,"AL/NS")/2+COUNTIF(H1041:AL1041,"UL/NS")/2+COUNTIF(H1041:AL1041,"BH")+COUNTIF(H1041:AL1041,"AL/BF")/2+COUNTIF(H1041:AL1041,"AL/BL")/2+COUNTIF(H1041:AL1041,"UL/BL")/2+COUNTIF(H1041:AL1041,"UL/BF")/2+COUNTIF(H1041:AL1041,"BM")</f>
        <v>11</v>
      </c>
      <c r="AS1041" s="239">
        <f>COUNTIF(H1041:AL1041,"AL")+COUNTIF(H1041:AL1041,"AL/DS")/2+COUNTIF(H1041:AL1041,"AL/NS")/2+COUNTIF(H1041:AL1041,"NH")+COUNTIF(H1041:AL1041,"SL")+COUNTIF(H1041:AL1041,"NHD")+COUNTIF(H1041:AL1041,"B")+COUNTIF(H1041:AL1041,"HL")+COUNTIF(H1041:AL1041,"AL/BF")/2+COUNTIF(H1041:AL1041,"AL/BL")/2</f>
        <v>5</v>
      </c>
      <c r="AT1041" s="255">
        <f>COUNTIF(H1041:AL1041,"PD")+COUNTIF(H1041:AL1041,"PN")+COUNTIF(H1041:AL1041,"P/DS")/2+COUNTIF(H1041:AL1041,"P/NS")/2+COUNTIF(H1041:AL1041,"DS")+COUNTIF(H1041:AL1041,"NS")+COUNTIF(H1041:AL1041,"AL")+COUNTIF(H1041:AL1041,"AL/DS")+COUNTIF(H1041:AL1041,"AL/NS")+COUNTIF(H1041:AL1041,"NH")+COUNTIF(H1041:AL1041,"SL")+COUNTIF(H1041:AL1041,"UL/DS")/2+COUNTIF(H1041:AL1041,"UL/NS")/2+COUNTIF(H1041:AL1041,"CT")+COUNTIF(H1041:AL1041,"NHD")+COUNTIF(H1041:AL1041,"PDD")+COUNTIF(H1041:AL1041,"B")+COUNTIF(H1041:AL1041,"HL")+COUNTIF(H1041:AL1041,"PH")+COUNTIF(H1041:AL1041,"BH")+COUNTIF(H1041:AL1041,"AL/BF")+COUNTIF(H1041:AL1041,"AL/BL")+COUNTIF(H1041:AL1041,"UL/BF")/2+COUNTIF(H1041:AL1041,"UL/BL")/2+COUNTIF(H1041:AL1041,"PH/F")/2+COUNTIF(H1041:AL1041,"PH/L")/2+COUNTIF(H1041:AL1041,"MD")+COUNTIF(H1041:AL1041,"PMD")+COUNTIF(H1041:AL1041,"PM")+COUNTIF(H1041:AL1041,"BM")</f>
        <v>25.5</v>
      </c>
      <c r="AU1041" s="255">
        <f>COUNTIF(H1041:AL1041,"P/DS")/2+COUNTIF(H1041:AL1041,"P/NS")/2+COUNTIF(H1041:AL1041,"IL")+COUNTIF(H1041:AL1041,"NL")+COUNTIF(H1041:AL1041,"UL")+COUNTIF(H1041:AL1041,"UL/DS")/2+COUNTIF(H1041:AL1041,"UL/NS")/2+COUNTIF(H1041:AL1041,"KT")+COUNTIF(H1041:AL1041,"UL/BF")/2+COUNTIF(H1041:AL1041,"UL/BL")/2+COUNTIF(H1041:AL1041,"PH/F")/2+COUNTIF(H1041:AL1041,"PH/L")/2+COUNTIF(H1041:AL1041,"NB")</f>
        <v>0.5</v>
      </c>
      <c r="AV1041" s="258">
        <f>COUNTIF(H1041:AL1041,"PN")+COUNTIF(H1041:AL1041,"TVD")+COUNTIF(H1041:AL1041,"PH")+COUNTIF(H1041:AL1041,"PM")+COUNTIF(H1041:AL1041,"PDD")-COUNTIFS(H1041:AL1041,"PN",H1048:AL1048,"&gt;=3")-COUNTIFS(H1041:AL1041,"PM",H1048:AL1048,"&gt;=3")</f>
        <v>0</v>
      </c>
      <c r="AW1041" s="258">
        <f>COUNTIF(H1041:AL1041,"NS")+COUNTIF(H1041:AL1041,"D")+COUNTIF(H1041:AL1041,"BH")+COUNTIF(H1041:AL1041,"NHD")+COUNTIF(H1041:AL1041,"BM")-COUNTIFS(H1041:AL1041,"NS",H1048:AL1048,"&gt;=3")-COUNTIFS(H1041:AL1041,"BH",H1048:AL1048,"&gt;=3")-COUNTIFS(H1041:AL1041,"BM",H1048:AL1048,"&gt;=3")</f>
        <v>12</v>
      </c>
      <c r="AX1041" s="255">
        <f>COUNTIF(H1041:AL1041,"AL")+COUNTIF(H1041:AL1041,"AL/DS")/2+COUNTIF(H1041:AL1041,"AL/NS")/2+COUNTIF(H1041:AL1041,"AL/BF")+COUNTIF(H1041:AL1041,"AL/BL")/2</f>
        <v>4</v>
      </c>
      <c r="AY1041" s="255">
        <f>COUNTIF(H1041:AL1041,"SL")</f>
        <v>0</v>
      </c>
      <c r="AZ1041" s="255">
        <f>COUNTIF(H1041:AL1041,"NH")</f>
        <v>1</v>
      </c>
      <c r="BA1041" s="255">
        <f>COUNTIF(H1041:AL1041,"HL")</f>
        <v>0</v>
      </c>
      <c r="BB1041" s="255">
        <f>COUNTIF(G1041:AL1041,"P/DS")/2+COUNTIF(G1041:AL1041,"P/NS")/2+COUNTIF(G1041:AL1041,"UL")+COUNTIF(G1041:AL1041,"UL/DS")/2+COUNTIF(G1041:AL1041,"UL/NS")/2+COUNTIF(G1041:AL1041,"UL/BL")/2+COUNTIF(G1041:AL1041,"UL/BF")/2+COUNTIF(G1041:AL1041,"PH/F")/2+COUNTIF(G1041:AL1041,"PH/L")/2</f>
        <v>0.5</v>
      </c>
      <c r="BC1041" s="255">
        <f>COUNTIF(H1041:AL1041,"NB")</f>
        <v>0</v>
      </c>
      <c r="BD1041" s="255">
        <f>COUNTIF(H1041:AL1041,"NL")</f>
        <v>0</v>
      </c>
      <c r="BE1041" s="255">
        <f>COUNTIF(H1041:AL1041,"IL")</f>
        <v>0</v>
      </c>
      <c r="BF1041" s="255">
        <f>COUNTIF(H1041:AL1041,"KT")</f>
        <v>0</v>
      </c>
      <c r="BG1041" s="255">
        <f>COUNTIF(H1041:AL1041,"L70")</f>
        <v>0</v>
      </c>
      <c r="BH1041" s="255">
        <f>COUNTIF(H1041:AL1041,"MD")</f>
        <v>0</v>
      </c>
      <c r="BI1041" s="255">
        <f>COUNTIF(H1041:AL1041,"PMD")</f>
        <v>0</v>
      </c>
      <c r="BJ1041" s="255">
        <f>COUNTIF(H1041:AL1041,"PM")</f>
        <v>0</v>
      </c>
      <c r="BK1041" s="255">
        <f>COUNTIF(H1041:AL1041,"BM")</f>
        <v>0</v>
      </c>
      <c r="BL1041" s="261">
        <f>SUMIF(H1041:AL1041,"PD",H1042:AL1042)+SUMIF(H1041:AL1041,"PN",H1042:AL1042)+SUMIF(H1041:AL1041,"P/DS",H1042:AL1042)+SUMIF(H1041:AL1041,"PN/F",H1042:AL1042)+SUMIF(H1041:AL1041,"PN/L",H1042:AL1042)+SUMIF(H1041:AL1041,"TV",H1042:AL1042)+SUMIF(H1041:AL1041,"TVD",H1042:AL1042)+SUMIF(H1041:AL1041,"PDD",H1042:AL1042)</f>
        <v>0</v>
      </c>
      <c r="BM1041" s="261">
        <f>SUMIF(H1041:AL1041,"PD",H1043:AL1043)+SUMIF(H1041:AL1041,"PN",H1043:AL1043)+SUMIF(H1041:AL1041,"P/DS",H1043:AL1043)+SUMIF(H1041:AL1041,"PN/F",H1043:AL1043)+SUMIF(H1041:AL1041,"PN/L",H1043:AL1043)+SUMIF(H1041:AL1041,"TV",H1043:AL1043)+SUMIF(H1041:AL1041,"TVD",H1043:AL1043)+SUMIF(H1041:AL1041,"PDD",H1043:AL1043)+SUMIF(H1041:AL1041,"PMD",H1043:AL1043)</f>
        <v>0</v>
      </c>
      <c r="BN1041" s="261">
        <f>SUMIF(H1041:AL1041,"PD",H1044:AL1044)+SUMIF(H1041:AL1041,"PN",H1044:AL1044)+SUMIF(H1041:AL1041,"P/DS",H1044:AL1044)+SUMIF(H1041:AL1041,"PN/F",H1044:AL1044)+SUMIF(H1041:AL1041,"PN/L",H1044:AL1044)+SUMIF(H1041:AL1041,"TV",H1044:AL1044)+SUMIF(H1041:AL1041,"TVD",H1044:AL1044)</f>
        <v>0</v>
      </c>
      <c r="BO1041" s="261">
        <f>SUMIF(H1041:AL1041,"PD",H1045:AL1045)+SUMIF(H1041:AL1041,"PN",H1045:AL1045)+SUMIF(H1041:AL1041,"P/DS",H1045:AL1045)+SUMIF(H1041:AL1041,"PN/F",H1045:AL1045)+SUMIF(H1041:AL1041,"PN/L",H1045:AL1045)+SUMIF(H1041:AL1041,"TV",H1045:AL1045)+SUMIF(H1041:AL1041,"TVD",H1045:AL1045)</f>
        <v>0</v>
      </c>
      <c r="BP1041" s="261">
        <f>SUMIF(H1041:AL1041,"PD",H1046:AL1046)+SUMIF(H1041:AL1041,"PN",H1046:AL1046)+SUMIF(H1041:AL1041,"P/DS",H1046:AL1046)+SUMIF(H1041:AL1041,"PN/F",H1046:AL1046)+SUMIF(H1041:AL1041,"PN/L",H1046:AL1046)+SUMIF(H1041:AL1041,"TV",H1046:AL1046)+SUMIF(H1041:AL1041,"TVD",H1046:AL1046)+SUMIF(H1041:AL1041,"PDD",H1046:AL1046)+SUMIF(H1041:AL1041,"PH",H1046:AL1046)+SUMIF(H1041:AL1041,"PM",H1046:AL1046)</f>
        <v>0</v>
      </c>
      <c r="BQ1041" s="261">
        <f>SUMIF(H1041:AL1041,"PD",H1047:AL1047)+SUMIF(H1041:AL1041,"PN",H1047:AL1047)+SUMIF(H1041:AL1041,"P/DS",H1047:AL1047)+SUMIF(H1041:AL1041,"PN/F",H1047:AL1047)+SUMIF(H1041:AL1041,"PN/L",H1047:AL1047)+SUMIF(H1041:AL1041,"TV",H1047:AL1047)+SUMIF(H1041:AL1041,"TVD",H1047:AL1047)+SUMIF(H1041:AL1041,"PDD",H1047:AL1047)+SUMIF(H1041:AL1041,"PH",H1047:AL1047)+SUMIF(H1041:AL1041,"PM",H1047:AL1047)</f>
        <v>0</v>
      </c>
      <c r="BR1041" s="269">
        <f>SUM(H1042:AL1042)-BL1041</f>
        <v>14.5</v>
      </c>
      <c r="BS1041" s="269">
        <f>SUM(H1043:AL1043)-BM1041</f>
        <v>8.5</v>
      </c>
      <c r="BT1041" s="269">
        <f>SUM(H1044:AL1044)-BN1041</f>
        <v>0</v>
      </c>
      <c r="BU1041" s="269">
        <f>SUM(H1045:AL1045)-BO1041</f>
        <v>6.5</v>
      </c>
      <c r="BV1041" s="269">
        <f>SUM(H1046:AL1046)-BP1041</f>
        <v>0</v>
      </c>
      <c r="BW1041" s="269">
        <f>SUM(H1047:AL1047)-BQ1041</f>
        <v>0</v>
      </c>
      <c r="BX1041" s="255">
        <f>SUMIF(H1041:AL1041,"PD",H1048:AL1048)+SUMIF(H1041:AL1041,"PN",H1048:AL1048)+SUMIF(H1041:AL1041,"P/DS",H1048:AL1048)+SUMIF(H1041:AL1041,"PN/F",H1048:AL1048)+SUMIF(H1041:AL1041,"PN/L",H1048:AL1048)</f>
        <v>0</v>
      </c>
      <c r="BY1041" s="255">
        <f>SUM(H1048:AL1048)-BX1041</f>
        <v>2</v>
      </c>
      <c r="BZ1041" s="255">
        <f t="shared" ref="BZ1041" si="387">+SUM(BL1041:BW1048)</f>
        <v>29.5</v>
      </c>
      <c r="CA1041" s="266">
        <f>(COUNTIFS(H1041:AL1041,"PD",H1042:AL1042,"&gt;=2"))*0.5-IF(CN1041="VP",COUNTIFS($H$16:$AL$16,"SAT",H1041:AL1041,"PD",H1042:AL1042,"&gt;=2"))*0.5</f>
        <v>0</v>
      </c>
      <c r="CB1041" s="266">
        <f>(COUNTIFS(H1041:AL1041,"PN",H1043:AL1043,"&gt;=0.5",H1042:AL1042,"&gt;=1.5"))*0.5+COUNTIFS(H1041:AL1041,"PDD",H1043:AL1043,"&gt;=0.5",H1042:AL1042,"&gt;=1.5")*0.5</f>
        <v>0</v>
      </c>
      <c r="CC1041" s="273">
        <f>(COUNTIFS(H1041:AL1041,"TV",H1043:AL1043,"&gt;=10"))*0.5+(COUNTIFS(H1041:AL1041,"PMD",H1043:AL1043,"&gt;=2"))*0.5</f>
        <v>0</v>
      </c>
      <c r="CD1041" s="266">
        <f>(COUNTIFS(H1041:AL1041,"TVD",H1045:AL1045,"&gt;=6.5",H1043:AL1043,"&gt;=3.5"))*0.5</f>
        <v>0</v>
      </c>
      <c r="CE1041" s="266">
        <f>(COUNTIFS(H1041:AL1041,"PD",H1046:AL1046,"&gt;=10"))*0.5</f>
        <v>0</v>
      </c>
      <c r="CF1041" s="266">
        <f>(COUNTIFS(H1041:AL1041,"PDD",H1046:AL1046,"&gt;=3.5",H1047:AL1047,"&gt;=6.5")+COUNTIFS(H1041:AL1041,"PH",H1047:AL1047,"&gt;=0.5",H1046:AL1046,"&gt;=1.5")+COUNTIFS(H1041:AL1041,"PM",H1047:AL1047,"&gt;=0.5",H1046:AL1046,"&gt;=1.5"))*0.5</f>
        <v>0</v>
      </c>
      <c r="CG1041" s="266">
        <f>(COUNTIFS(H1041:AL1041,"DS",H1042:AL1042,"&gt;=2")+COUNTIFS(H1041:AL1041,"AL/DS",H1042:AL1042,"&gt;=2"))*0.5-IF(CN1041="VP",COUNTIFS($H$16:$AL$16,"SAT",H1041:AL1041,"DS",H1042:AL1042,"&gt;=2"))*0.5</f>
        <v>0</v>
      </c>
      <c r="CH1041" s="266">
        <f>(COUNTIFS(H1041:AL1041,"NS",H1043:AL1043,"&gt;=0.5",H1042:AL1042,"&gt;=1.5")+COUNTIFS(H1041:AL1041,"AL/NS",H1043:AL1043,"&gt;=0.5",H1042:AL1042,"&gt;=1.5")+COUNTIFS(H1041:AL1041,"NHD",H1043:AL1043,"&gt;=4.5",H1046:AL1046,"&gt;=2",H1042:AL1042,"&gt;=1.5"))*0.5</f>
        <v>4.5</v>
      </c>
      <c r="CI1041" s="266">
        <f>(COUNTIF(H1043:AL1043,"&gt;=10")+COUNTIFS(H1041:AL1041,"MD",H1043:AL1043,"&gt;=2")-COUNTIFS(H1041:AL1041,"TV",H1043:AL1043,"&gt;=10"))*0.5</f>
        <v>0</v>
      </c>
      <c r="CJ1041" s="266">
        <f>(COUNTIFS(H1041:AL1041,"D",H1045:AL1045,"&gt;=6.5",H1043:AL1043,"&gt;=3.5"))*0.5</f>
        <v>0.5</v>
      </c>
      <c r="CK1041" s="266">
        <f>(COUNTIF(H1046:AL1046,"&gt;=10")-COUNTIFS(H1041:AL1041,"PD",H1046:AL1046,"&gt;=10"))*0.5</f>
        <v>0</v>
      </c>
      <c r="CL1041" s="265">
        <f>(COUNTIFS(H1041:AL1041,"NHD",H1046:AL1046,"&gt;=3.5",H1047:AL1047,"&gt;=6.5")+COUNTIFS(H1041:AL1041,"BH",H1046:AL1046,"&gt;=1.5",H1047:AL1047,"&gt;=0.5")+COUNTIFS(H1041:AL1041,"BM",H1046:AL1046,"&gt;=1.5",H1047:AL1047,"&gt;=0.5")+COUNTIFS(H1041:AL1041,"D",H1046:AL1046,"&gt;=1.5",H1047:AL1047,"&gt;=0.5"))*0.5</f>
        <v>0</v>
      </c>
      <c r="CM1041" s="272"/>
      <c r="CN1041" s="264" t="s">
        <v>723</v>
      </c>
      <c r="CO1041" s="125">
        <f t="shared" ref="CO1041" si="388">+AM1041+AN1041+AO1041+AP1041+AQ1041+AR1041+AS1041+AU1041+BG1041</f>
        <v>26</v>
      </c>
      <c r="CP1041" s="225">
        <f>+SUM(I1042:I1047)-I1048</f>
        <v>0</v>
      </c>
      <c r="CQ1041" s="225">
        <f>+SUM(J1042:J1047)-J1048</f>
        <v>1.5</v>
      </c>
      <c r="CR1041" s="225">
        <f>+SUM(K1042:K1047)-K1048</f>
        <v>2</v>
      </c>
      <c r="CS1041" s="90"/>
      <c r="CT1041" s="90"/>
      <c r="CU1041" s="90"/>
      <c r="CV1041" s="90"/>
      <c r="CW1041" s="90"/>
      <c r="CX1041" s="90"/>
      <c r="CY1041" s="90"/>
      <c r="CZ1041" s="90"/>
      <c r="DA1041" s="90"/>
    </row>
    <row r="1042" spans="1:105" s="70" customFormat="1" ht="15" customHeight="1">
      <c r="A1042" s="228"/>
      <c r="B1042" s="277"/>
      <c r="C1042" s="280"/>
      <c r="D1042" s="237"/>
      <c r="E1042" s="237"/>
      <c r="F1042" s="242" t="s">
        <v>82</v>
      </c>
      <c r="G1042" s="71">
        <v>1.5</v>
      </c>
      <c r="H1042" s="83"/>
      <c r="I1042" s="83"/>
      <c r="J1042" s="83">
        <v>1</v>
      </c>
      <c r="K1042" s="83">
        <v>1.5</v>
      </c>
      <c r="L1042" s="83">
        <v>1.5</v>
      </c>
      <c r="M1042" s="83">
        <v>1.5</v>
      </c>
      <c r="N1042" s="83"/>
      <c r="O1042" s="83"/>
      <c r="P1042" s="83">
        <v>1.5</v>
      </c>
      <c r="Q1042" s="83">
        <v>1.5</v>
      </c>
      <c r="R1042" s="83">
        <v>1.5</v>
      </c>
      <c r="S1042" s="83">
        <v>1.5</v>
      </c>
      <c r="T1042" s="83">
        <v>1.5</v>
      </c>
      <c r="U1042" s="83">
        <v>1.5</v>
      </c>
      <c r="V1042" s="83"/>
      <c r="W1042" s="83"/>
      <c r="X1042" s="83"/>
      <c r="Y1042" s="83"/>
      <c r="Z1042" s="83"/>
      <c r="AA1042" s="83"/>
      <c r="AB1042" s="83"/>
      <c r="AC1042" s="79"/>
      <c r="AD1042" s="79"/>
      <c r="AE1042" s="79"/>
      <c r="AF1042" s="79"/>
      <c r="AG1042" s="79"/>
      <c r="AH1042" s="79"/>
      <c r="AI1042" s="79"/>
      <c r="AJ1042" s="79"/>
      <c r="AK1042" s="79"/>
      <c r="AL1042" s="79"/>
      <c r="AM1042" s="240"/>
      <c r="AN1042" s="240"/>
      <c r="AO1042" s="240"/>
      <c r="AP1042" s="240"/>
      <c r="AQ1042" s="240"/>
      <c r="AR1042" s="240"/>
      <c r="AS1042" s="240"/>
      <c r="AT1042" s="256"/>
      <c r="AU1042" s="256"/>
      <c r="AV1042" s="259"/>
      <c r="AW1042" s="259"/>
      <c r="AX1042" s="256"/>
      <c r="AY1042" s="256"/>
      <c r="AZ1042" s="256"/>
      <c r="BA1042" s="256"/>
      <c r="BB1042" s="256"/>
      <c r="BC1042" s="256"/>
      <c r="BD1042" s="256"/>
      <c r="BE1042" s="256"/>
      <c r="BF1042" s="256"/>
      <c r="BG1042" s="256"/>
      <c r="BH1042" s="256"/>
      <c r="BI1042" s="256"/>
      <c r="BJ1042" s="256"/>
      <c r="BK1042" s="256"/>
      <c r="BL1042" s="262"/>
      <c r="BM1042" s="262"/>
      <c r="BN1042" s="262"/>
      <c r="BO1042" s="262"/>
      <c r="BP1042" s="262"/>
      <c r="BQ1042" s="262"/>
      <c r="BR1042" s="270"/>
      <c r="BS1042" s="270"/>
      <c r="BT1042" s="270"/>
      <c r="BU1042" s="270"/>
      <c r="BV1042" s="270"/>
      <c r="BW1042" s="270"/>
      <c r="BX1042" s="256"/>
      <c r="BY1042" s="256"/>
      <c r="BZ1042" s="256"/>
      <c r="CA1042" s="267"/>
      <c r="CB1042" s="267"/>
      <c r="CC1042" s="274"/>
      <c r="CD1042" s="267"/>
      <c r="CE1042" s="267"/>
      <c r="CF1042" s="267"/>
      <c r="CG1042" s="267"/>
      <c r="CH1042" s="267"/>
      <c r="CI1042" s="267"/>
      <c r="CJ1042" s="267"/>
      <c r="CK1042" s="267"/>
      <c r="CL1042" s="265"/>
      <c r="CM1042" s="272"/>
      <c r="CN1042" s="264"/>
      <c r="CO1042" s="125"/>
      <c r="CP1042" s="226"/>
      <c r="CQ1042" s="226"/>
      <c r="CR1042" s="226"/>
      <c r="CS1042" s="90"/>
      <c r="CT1042" s="90"/>
      <c r="CU1042" s="90"/>
      <c r="CV1042" s="90"/>
      <c r="CW1042" s="90"/>
      <c r="CX1042" s="90"/>
      <c r="CY1042" s="90"/>
      <c r="CZ1042" s="90"/>
      <c r="DA1042" s="90"/>
    </row>
    <row r="1043" spans="1:105" s="70" customFormat="1" ht="15" customHeight="1">
      <c r="A1043" s="228"/>
      <c r="B1043" s="277"/>
      <c r="C1043" s="280"/>
      <c r="D1043" s="237"/>
      <c r="E1043" s="237"/>
      <c r="F1043" s="243"/>
      <c r="G1043" s="72">
        <v>2</v>
      </c>
      <c r="H1043" s="84"/>
      <c r="I1043" s="84"/>
      <c r="J1043" s="84">
        <v>0.5</v>
      </c>
      <c r="K1043" s="84">
        <v>0.5</v>
      </c>
      <c r="L1043" s="84">
        <v>0.5</v>
      </c>
      <c r="M1043" s="84">
        <v>0.5</v>
      </c>
      <c r="N1043" s="84"/>
      <c r="O1043" s="84">
        <v>3.5</v>
      </c>
      <c r="P1043" s="84">
        <v>0.5</v>
      </c>
      <c r="Q1043" s="84">
        <v>0.5</v>
      </c>
      <c r="R1043" s="84">
        <v>0.5</v>
      </c>
      <c r="S1043" s="84">
        <v>0.5</v>
      </c>
      <c r="T1043" s="84">
        <v>0.5</v>
      </c>
      <c r="U1043" s="84">
        <v>0.5</v>
      </c>
      <c r="V1043" s="84"/>
      <c r="W1043" s="84"/>
      <c r="X1043" s="84"/>
      <c r="Y1043" s="84"/>
      <c r="Z1043" s="84"/>
      <c r="AA1043" s="84"/>
      <c r="AB1043" s="84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240"/>
      <c r="AN1043" s="240"/>
      <c r="AO1043" s="240"/>
      <c r="AP1043" s="240"/>
      <c r="AQ1043" s="240"/>
      <c r="AR1043" s="240"/>
      <c r="AS1043" s="240"/>
      <c r="AT1043" s="256"/>
      <c r="AU1043" s="256"/>
      <c r="AV1043" s="259"/>
      <c r="AW1043" s="259"/>
      <c r="AX1043" s="256"/>
      <c r="AY1043" s="256"/>
      <c r="AZ1043" s="256"/>
      <c r="BA1043" s="256"/>
      <c r="BB1043" s="256"/>
      <c r="BC1043" s="256"/>
      <c r="BD1043" s="256"/>
      <c r="BE1043" s="256"/>
      <c r="BF1043" s="256"/>
      <c r="BG1043" s="256"/>
      <c r="BH1043" s="256"/>
      <c r="BI1043" s="256"/>
      <c r="BJ1043" s="256"/>
      <c r="BK1043" s="256"/>
      <c r="BL1043" s="262"/>
      <c r="BM1043" s="262"/>
      <c r="BN1043" s="262"/>
      <c r="BO1043" s="262"/>
      <c r="BP1043" s="262"/>
      <c r="BQ1043" s="262"/>
      <c r="BR1043" s="270"/>
      <c r="BS1043" s="270"/>
      <c r="BT1043" s="270"/>
      <c r="BU1043" s="270"/>
      <c r="BV1043" s="270"/>
      <c r="BW1043" s="270"/>
      <c r="BX1043" s="256"/>
      <c r="BY1043" s="256"/>
      <c r="BZ1043" s="256"/>
      <c r="CA1043" s="267"/>
      <c r="CB1043" s="267"/>
      <c r="CC1043" s="274"/>
      <c r="CD1043" s="267"/>
      <c r="CE1043" s="267"/>
      <c r="CF1043" s="267"/>
      <c r="CG1043" s="267"/>
      <c r="CH1043" s="267"/>
      <c r="CI1043" s="267"/>
      <c r="CJ1043" s="267"/>
      <c r="CK1043" s="267"/>
      <c r="CL1043" s="265"/>
      <c r="CM1043" s="272"/>
      <c r="CN1043" s="264"/>
      <c r="CO1043" s="125"/>
      <c r="CP1043" s="226"/>
      <c r="CQ1043" s="226"/>
      <c r="CR1043" s="226"/>
      <c r="CS1043" s="90"/>
      <c r="CT1043" s="90"/>
      <c r="CU1043" s="90"/>
      <c r="CV1043" s="90"/>
      <c r="CW1043" s="90"/>
      <c r="CX1043" s="90"/>
      <c r="CY1043" s="90"/>
      <c r="CZ1043" s="90"/>
      <c r="DA1043" s="90"/>
    </row>
    <row r="1044" spans="1:105" s="70" customFormat="1" ht="15" customHeight="1">
      <c r="A1044" s="228"/>
      <c r="B1044" s="277"/>
      <c r="C1044" s="280"/>
      <c r="D1044" s="237"/>
      <c r="E1044" s="237"/>
      <c r="F1044" s="243"/>
      <c r="G1044" s="72">
        <v>2.1</v>
      </c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  <c r="X1044" s="84"/>
      <c r="Y1044" s="84"/>
      <c r="Z1044" s="84"/>
      <c r="AA1044" s="84"/>
      <c r="AB1044" s="84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240"/>
      <c r="AN1044" s="240"/>
      <c r="AO1044" s="240"/>
      <c r="AP1044" s="240"/>
      <c r="AQ1044" s="240"/>
      <c r="AR1044" s="240"/>
      <c r="AS1044" s="240"/>
      <c r="AT1044" s="256"/>
      <c r="AU1044" s="256"/>
      <c r="AV1044" s="259"/>
      <c r="AW1044" s="259"/>
      <c r="AX1044" s="256"/>
      <c r="AY1044" s="256"/>
      <c r="AZ1044" s="256"/>
      <c r="BA1044" s="256"/>
      <c r="BB1044" s="256"/>
      <c r="BC1044" s="256"/>
      <c r="BD1044" s="256"/>
      <c r="BE1044" s="256"/>
      <c r="BF1044" s="256"/>
      <c r="BG1044" s="256"/>
      <c r="BH1044" s="256"/>
      <c r="BI1044" s="256"/>
      <c r="BJ1044" s="256"/>
      <c r="BK1044" s="256"/>
      <c r="BL1044" s="262"/>
      <c r="BM1044" s="262"/>
      <c r="BN1044" s="262"/>
      <c r="BO1044" s="262"/>
      <c r="BP1044" s="262"/>
      <c r="BQ1044" s="262"/>
      <c r="BR1044" s="270"/>
      <c r="BS1044" s="270"/>
      <c r="BT1044" s="270"/>
      <c r="BU1044" s="270"/>
      <c r="BV1044" s="270"/>
      <c r="BW1044" s="270"/>
      <c r="BX1044" s="256"/>
      <c r="BY1044" s="256"/>
      <c r="BZ1044" s="256"/>
      <c r="CA1044" s="267"/>
      <c r="CB1044" s="267"/>
      <c r="CC1044" s="274"/>
      <c r="CD1044" s="267"/>
      <c r="CE1044" s="267"/>
      <c r="CF1044" s="267"/>
      <c r="CG1044" s="267"/>
      <c r="CH1044" s="267"/>
      <c r="CI1044" s="267"/>
      <c r="CJ1044" s="267"/>
      <c r="CK1044" s="267"/>
      <c r="CL1044" s="265"/>
      <c r="CM1044" s="272"/>
      <c r="CN1044" s="264"/>
      <c r="CO1044" s="125"/>
      <c r="CP1044" s="226"/>
      <c r="CQ1044" s="226"/>
      <c r="CR1044" s="226"/>
      <c r="CS1044" s="90"/>
      <c r="CT1044" s="90"/>
      <c r="CU1044" s="90"/>
      <c r="CV1044" s="90"/>
      <c r="CW1044" s="90"/>
      <c r="CX1044" s="90"/>
      <c r="CY1044" s="90"/>
      <c r="CZ1044" s="90"/>
      <c r="DA1044" s="90"/>
    </row>
    <row r="1045" spans="1:105" s="70" customFormat="1" ht="15" customHeight="1">
      <c r="A1045" s="228"/>
      <c r="B1045" s="277"/>
      <c r="C1045" s="280"/>
      <c r="D1045" s="237"/>
      <c r="E1045" s="237"/>
      <c r="F1045" s="243"/>
      <c r="G1045" s="72">
        <v>2.7</v>
      </c>
      <c r="H1045" s="84"/>
      <c r="I1045" s="84"/>
      <c r="J1045" s="84"/>
      <c r="K1045" s="84"/>
      <c r="L1045" s="84"/>
      <c r="M1045" s="84"/>
      <c r="N1045" s="84"/>
      <c r="O1045" s="84">
        <v>6.5</v>
      </c>
      <c r="P1045" s="84"/>
      <c r="Q1045" s="84"/>
      <c r="R1045" s="84"/>
      <c r="S1045" s="84"/>
      <c r="T1045" s="84"/>
      <c r="U1045" s="84"/>
      <c r="V1045" s="84"/>
      <c r="W1045" s="84"/>
      <c r="X1045" s="84"/>
      <c r="Y1045" s="84"/>
      <c r="Z1045" s="84"/>
      <c r="AA1045" s="84"/>
      <c r="AB1045" s="84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240"/>
      <c r="AN1045" s="240"/>
      <c r="AO1045" s="240"/>
      <c r="AP1045" s="240"/>
      <c r="AQ1045" s="240"/>
      <c r="AR1045" s="240"/>
      <c r="AS1045" s="240"/>
      <c r="AT1045" s="256"/>
      <c r="AU1045" s="256"/>
      <c r="AV1045" s="259"/>
      <c r="AW1045" s="259"/>
      <c r="AX1045" s="256"/>
      <c r="AY1045" s="256"/>
      <c r="AZ1045" s="256"/>
      <c r="BA1045" s="256"/>
      <c r="BB1045" s="256"/>
      <c r="BC1045" s="256"/>
      <c r="BD1045" s="256"/>
      <c r="BE1045" s="256"/>
      <c r="BF1045" s="256"/>
      <c r="BG1045" s="256"/>
      <c r="BH1045" s="256"/>
      <c r="BI1045" s="256"/>
      <c r="BJ1045" s="256"/>
      <c r="BK1045" s="256"/>
      <c r="BL1045" s="262"/>
      <c r="BM1045" s="262"/>
      <c r="BN1045" s="262"/>
      <c r="BO1045" s="262"/>
      <c r="BP1045" s="262"/>
      <c r="BQ1045" s="262"/>
      <c r="BR1045" s="270"/>
      <c r="BS1045" s="270"/>
      <c r="BT1045" s="270"/>
      <c r="BU1045" s="270"/>
      <c r="BV1045" s="270"/>
      <c r="BW1045" s="270"/>
      <c r="BX1045" s="256"/>
      <c r="BY1045" s="256"/>
      <c r="BZ1045" s="256"/>
      <c r="CA1045" s="267"/>
      <c r="CB1045" s="267"/>
      <c r="CC1045" s="274"/>
      <c r="CD1045" s="267"/>
      <c r="CE1045" s="267"/>
      <c r="CF1045" s="267"/>
      <c r="CG1045" s="267"/>
      <c r="CH1045" s="267"/>
      <c r="CI1045" s="267"/>
      <c r="CJ1045" s="267"/>
      <c r="CK1045" s="267"/>
      <c r="CL1045" s="265"/>
      <c r="CM1045" s="272"/>
      <c r="CN1045" s="264"/>
      <c r="CO1045" s="125"/>
      <c r="CP1045" s="226"/>
      <c r="CQ1045" s="226"/>
      <c r="CR1045" s="226"/>
      <c r="CS1045" s="90"/>
      <c r="CT1045" s="90"/>
      <c r="CU1045" s="90"/>
      <c r="CV1045" s="90"/>
      <c r="CW1045" s="90"/>
      <c r="CX1045" s="90"/>
      <c r="CY1045" s="90"/>
      <c r="CZ1045" s="90"/>
      <c r="DA1045" s="90"/>
    </row>
    <row r="1046" spans="1:105" s="70" customFormat="1" ht="15" customHeight="1">
      <c r="A1046" s="228"/>
      <c r="B1046" s="277"/>
      <c r="C1046" s="280"/>
      <c r="D1046" s="237"/>
      <c r="E1046" s="237"/>
      <c r="F1046" s="243"/>
      <c r="G1046" s="72">
        <v>3</v>
      </c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  <c r="X1046" s="84"/>
      <c r="Y1046" s="84"/>
      <c r="Z1046" s="84"/>
      <c r="AA1046" s="84"/>
      <c r="AB1046" s="84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240"/>
      <c r="AN1046" s="240"/>
      <c r="AO1046" s="240"/>
      <c r="AP1046" s="240"/>
      <c r="AQ1046" s="240"/>
      <c r="AR1046" s="240"/>
      <c r="AS1046" s="240"/>
      <c r="AT1046" s="256"/>
      <c r="AU1046" s="256"/>
      <c r="AV1046" s="259"/>
      <c r="AW1046" s="259"/>
      <c r="AX1046" s="256"/>
      <c r="AY1046" s="256"/>
      <c r="AZ1046" s="256"/>
      <c r="BA1046" s="256"/>
      <c r="BB1046" s="256"/>
      <c r="BC1046" s="256"/>
      <c r="BD1046" s="256"/>
      <c r="BE1046" s="256"/>
      <c r="BF1046" s="256"/>
      <c r="BG1046" s="256"/>
      <c r="BH1046" s="256"/>
      <c r="BI1046" s="256"/>
      <c r="BJ1046" s="256"/>
      <c r="BK1046" s="256"/>
      <c r="BL1046" s="262"/>
      <c r="BM1046" s="262"/>
      <c r="BN1046" s="262"/>
      <c r="BO1046" s="262"/>
      <c r="BP1046" s="262"/>
      <c r="BQ1046" s="262"/>
      <c r="BR1046" s="270"/>
      <c r="BS1046" s="270"/>
      <c r="BT1046" s="270"/>
      <c r="BU1046" s="270"/>
      <c r="BV1046" s="270"/>
      <c r="BW1046" s="270"/>
      <c r="BX1046" s="256"/>
      <c r="BY1046" s="256"/>
      <c r="BZ1046" s="256"/>
      <c r="CA1046" s="267"/>
      <c r="CB1046" s="267"/>
      <c r="CC1046" s="274"/>
      <c r="CD1046" s="267"/>
      <c r="CE1046" s="267"/>
      <c r="CF1046" s="267"/>
      <c r="CG1046" s="267"/>
      <c r="CH1046" s="267"/>
      <c r="CI1046" s="267"/>
      <c r="CJ1046" s="267"/>
      <c r="CK1046" s="267"/>
      <c r="CL1046" s="265"/>
      <c r="CM1046" s="272"/>
      <c r="CN1046" s="264"/>
      <c r="CO1046" s="125"/>
      <c r="CP1046" s="226"/>
      <c r="CQ1046" s="226"/>
      <c r="CR1046" s="226"/>
      <c r="CS1046" s="90"/>
      <c r="CT1046" s="90"/>
      <c r="CU1046" s="90"/>
      <c r="CV1046" s="90"/>
      <c r="CW1046" s="90"/>
      <c r="CX1046" s="90"/>
      <c r="CY1046" s="90"/>
      <c r="CZ1046" s="90"/>
      <c r="DA1046" s="90"/>
    </row>
    <row r="1047" spans="1:105" s="70" customFormat="1" ht="15" customHeight="1">
      <c r="A1047" s="228"/>
      <c r="B1047" s="277"/>
      <c r="C1047" s="280"/>
      <c r="D1047" s="237"/>
      <c r="E1047" s="237"/>
      <c r="F1047" s="244"/>
      <c r="G1047" s="73">
        <v>3.9</v>
      </c>
      <c r="H1047" s="85"/>
      <c r="I1047" s="85"/>
      <c r="J1047" s="85"/>
      <c r="K1047" s="85"/>
      <c r="L1047" s="85"/>
      <c r="M1047" s="85"/>
      <c r="N1047" s="85"/>
      <c r="O1047" s="85"/>
      <c r="P1047" s="85"/>
      <c r="Q1047" s="85"/>
      <c r="R1047" s="85"/>
      <c r="S1047" s="85"/>
      <c r="T1047" s="85"/>
      <c r="U1047" s="85"/>
      <c r="V1047" s="85"/>
      <c r="W1047" s="85"/>
      <c r="X1047" s="85"/>
      <c r="Y1047" s="85"/>
      <c r="Z1047" s="85"/>
      <c r="AA1047" s="85"/>
      <c r="AB1047" s="85"/>
      <c r="AC1047" s="81"/>
      <c r="AD1047" s="81"/>
      <c r="AE1047" s="81"/>
      <c r="AF1047" s="81"/>
      <c r="AG1047" s="81"/>
      <c r="AH1047" s="81"/>
      <c r="AI1047" s="81"/>
      <c r="AJ1047" s="81"/>
      <c r="AK1047" s="81"/>
      <c r="AL1047" s="81"/>
      <c r="AM1047" s="240"/>
      <c r="AN1047" s="240"/>
      <c r="AO1047" s="240"/>
      <c r="AP1047" s="240"/>
      <c r="AQ1047" s="240"/>
      <c r="AR1047" s="240"/>
      <c r="AS1047" s="240"/>
      <c r="AT1047" s="256"/>
      <c r="AU1047" s="256"/>
      <c r="AV1047" s="259"/>
      <c r="AW1047" s="259"/>
      <c r="AX1047" s="256"/>
      <c r="AY1047" s="256"/>
      <c r="AZ1047" s="256"/>
      <c r="BA1047" s="256"/>
      <c r="BB1047" s="256"/>
      <c r="BC1047" s="256"/>
      <c r="BD1047" s="256"/>
      <c r="BE1047" s="256"/>
      <c r="BF1047" s="256"/>
      <c r="BG1047" s="256"/>
      <c r="BH1047" s="256"/>
      <c r="BI1047" s="256"/>
      <c r="BJ1047" s="256"/>
      <c r="BK1047" s="256"/>
      <c r="BL1047" s="262"/>
      <c r="BM1047" s="262"/>
      <c r="BN1047" s="262"/>
      <c r="BO1047" s="262"/>
      <c r="BP1047" s="262"/>
      <c r="BQ1047" s="262"/>
      <c r="BR1047" s="270"/>
      <c r="BS1047" s="270"/>
      <c r="BT1047" s="270"/>
      <c r="BU1047" s="270"/>
      <c r="BV1047" s="270"/>
      <c r="BW1047" s="270"/>
      <c r="BX1047" s="256"/>
      <c r="BY1047" s="256"/>
      <c r="BZ1047" s="256"/>
      <c r="CA1047" s="267"/>
      <c r="CB1047" s="267"/>
      <c r="CC1047" s="274"/>
      <c r="CD1047" s="267"/>
      <c r="CE1047" s="267"/>
      <c r="CF1047" s="267"/>
      <c r="CG1047" s="267"/>
      <c r="CH1047" s="267"/>
      <c r="CI1047" s="267"/>
      <c r="CJ1047" s="267"/>
      <c r="CK1047" s="267"/>
      <c r="CL1047" s="265"/>
      <c r="CM1047" s="272"/>
      <c r="CN1047" s="264"/>
      <c r="CO1047" s="125"/>
      <c r="CP1047" s="226"/>
      <c r="CQ1047" s="226"/>
      <c r="CR1047" s="226"/>
      <c r="CS1047" s="90"/>
      <c r="CT1047" s="90"/>
      <c r="CU1047" s="90"/>
      <c r="CV1047" s="90"/>
      <c r="CW1047" s="90"/>
      <c r="CX1047" s="90"/>
      <c r="CY1047" s="90"/>
      <c r="CZ1047" s="90"/>
      <c r="DA1047" s="90"/>
    </row>
    <row r="1048" spans="1:105" s="70" customFormat="1" ht="15" customHeight="1" thickBot="1">
      <c r="A1048" s="229"/>
      <c r="B1048" s="278"/>
      <c r="C1048" s="281"/>
      <c r="D1048" s="238"/>
      <c r="E1048" s="238"/>
      <c r="F1048" s="245" t="s">
        <v>83</v>
      </c>
      <c r="G1048" s="35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>
        <v>2</v>
      </c>
      <c r="V1048" s="82"/>
      <c r="W1048" s="82"/>
      <c r="X1048" s="82"/>
      <c r="Y1048" s="82"/>
      <c r="Z1048" s="82"/>
      <c r="AA1048" s="82"/>
      <c r="AB1048" s="82"/>
      <c r="AC1048" s="35"/>
      <c r="AD1048" s="35"/>
      <c r="AE1048" s="35"/>
      <c r="AF1048" s="35"/>
      <c r="AG1048" s="35"/>
      <c r="AH1048" s="35"/>
      <c r="AI1048" s="35"/>
      <c r="AJ1048" s="35"/>
      <c r="AK1048" s="35"/>
      <c r="AL1048" s="35"/>
      <c r="AM1048" s="241"/>
      <c r="AN1048" s="241"/>
      <c r="AO1048" s="241"/>
      <c r="AP1048" s="241"/>
      <c r="AQ1048" s="241"/>
      <c r="AR1048" s="241"/>
      <c r="AS1048" s="241"/>
      <c r="AT1048" s="257"/>
      <c r="AU1048" s="257"/>
      <c r="AV1048" s="260"/>
      <c r="AW1048" s="260"/>
      <c r="AX1048" s="257"/>
      <c r="AY1048" s="257"/>
      <c r="AZ1048" s="257"/>
      <c r="BA1048" s="257"/>
      <c r="BB1048" s="257"/>
      <c r="BC1048" s="257"/>
      <c r="BD1048" s="257"/>
      <c r="BE1048" s="257"/>
      <c r="BF1048" s="257"/>
      <c r="BG1048" s="257"/>
      <c r="BH1048" s="257"/>
      <c r="BI1048" s="257"/>
      <c r="BJ1048" s="257"/>
      <c r="BK1048" s="257"/>
      <c r="BL1048" s="263"/>
      <c r="BM1048" s="263"/>
      <c r="BN1048" s="263"/>
      <c r="BO1048" s="263"/>
      <c r="BP1048" s="263"/>
      <c r="BQ1048" s="263"/>
      <c r="BR1048" s="271"/>
      <c r="BS1048" s="271"/>
      <c r="BT1048" s="271"/>
      <c r="BU1048" s="271"/>
      <c r="BV1048" s="271"/>
      <c r="BW1048" s="271"/>
      <c r="BX1048" s="257"/>
      <c r="BY1048" s="257"/>
      <c r="BZ1048" s="257"/>
      <c r="CA1048" s="268"/>
      <c r="CB1048" s="268"/>
      <c r="CC1048" s="275"/>
      <c r="CD1048" s="268"/>
      <c r="CE1048" s="268"/>
      <c r="CF1048" s="268"/>
      <c r="CG1048" s="268"/>
      <c r="CH1048" s="268"/>
      <c r="CI1048" s="268"/>
      <c r="CJ1048" s="268"/>
      <c r="CK1048" s="268"/>
      <c r="CL1048" s="265"/>
      <c r="CM1048" s="272"/>
      <c r="CN1048" s="264"/>
      <c r="CO1048" s="125"/>
      <c r="CP1048" s="226"/>
      <c r="CQ1048" s="226"/>
      <c r="CR1048" s="226"/>
      <c r="CS1048" s="90"/>
      <c r="CT1048" s="90"/>
      <c r="CU1048" s="90"/>
      <c r="CV1048" s="90"/>
      <c r="CW1048" s="90"/>
      <c r="CX1048" s="90"/>
      <c r="CY1048" s="90"/>
      <c r="CZ1048" s="90"/>
      <c r="DA1048" s="90"/>
    </row>
    <row r="1049" spans="1:105" s="70" customFormat="1" ht="15" customHeight="1">
      <c r="A1049" s="227">
        <f t="shared" ref="A1049" si="389">A1041+1</f>
        <v>130</v>
      </c>
      <c r="B1049" s="276" t="s">
        <v>954</v>
      </c>
      <c r="C1049" s="279" t="s">
        <v>956</v>
      </c>
      <c r="D1049" s="236">
        <v>44470</v>
      </c>
      <c r="E1049" s="236" t="s">
        <v>1201</v>
      </c>
      <c r="F1049" s="253" t="s">
        <v>80</v>
      </c>
      <c r="G1049" s="351"/>
      <c r="H1049" s="82" t="s">
        <v>69</v>
      </c>
      <c r="I1049" s="82"/>
      <c r="J1049" s="82" t="s">
        <v>61</v>
      </c>
      <c r="K1049" s="82" t="s">
        <v>61</v>
      </c>
      <c r="L1049" s="82" t="s">
        <v>61</v>
      </c>
      <c r="M1049" s="82" t="s">
        <v>61</v>
      </c>
      <c r="N1049" s="82" t="s">
        <v>61</v>
      </c>
      <c r="O1049" s="82" t="s">
        <v>973</v>
      </c>
      <c r="P1049" s="82" t="s">
        <v>67</v>
      </c>
      <c r="Q1049" s="82" t="s">
        <v>61</v>
      </c>
      <c r="R1049" s="82" t="s">
        <v>61</v>
      </c>
      <c r="S1049" s="82" t="s">
        <v>61</v>
      </c>
      <c r="T1049" s="82" t="s">
        <v>61</v>
      </c>
      <c r="U1049" s="82" t="s">
        <v>61</v>
      </c>
      <c r="V1049" s="82"/>
      <c r="W1049" s="82" t="s">
        <v>60</v>
      </c>
      <c r="X1049" s="82" t="s">
        <v>60</v>
      </c>
      <c r="Y1049" s="82" t="s">
        <v>60</v>
      </c>
      <c r="Z1049" s="82" t="s">
        <v>60</v>
      </c>
      <c r="AA1049" s="82" t="s">
        <v>60</v>
      </c>
      <c r="AB1049" s="82" t="s">
        <v>60</v>
      </c>
      <c r="AC1049" s="82"/>
      <c r="AD1049" s="82" t="s">
        <v>73</v>
      </c>
      <c r="AE1049" s="82" t="s">
        <v>73</v>
      </c>
      <c r="AF1049" s="82" t="s">
        <v>60</v>
      </c>
      <c r="AG1049" s="82" t="s">
        <v>60</v>
      </c>
      <c r="AH1049" s="82" t="s">
        <v>60</v>
      </c>
      <c r="AI1049" s="82" t="s">
        <v>1471</v>
      </c>
      <c r="AJ1049" s="82"/>
      <c r="AK1049" s="82" t="s">
        <v>61</v>
      </c>
      <c r="AL1049" s="82" t="s">
        <v>61</v>
      </c>
      <c r="AM1049" s="239">
        <f>COUNTIF(H1049:AL1049,"PH")+COUNTIF(H1049:AL1049,"PH/L")+COUNTIF(H1049:AL1049,"PM")</f>
        <v>0</v>
      </c>
      <c r="AN1049" s="239">
        <f>COUNTIF(H1049:AL1049,"PD")+COUNTIF(H1049:AL1049,"PDD")+COUNTIF(H1049:AL1049,"P/DS")/2+COUNTIF(H1049:AL1049,"PMD")</f>
        <v>0</v>
      </c>
      <c r="AO1049" s="239">
        <f>COUNTIF(H1049:AL1049,"PN")+COUNTIF(H1049:AL1049,"P/NS")/2+COUNTIF(H1049:AL1049,"PH")+COUNTIF(H1049:AL1049,"PH/F")/2+COUNTIF(H1049:AL1049,"PH/L")/2+COUNTIF(H1049:AL1049,"PM")</f>
        <v>0</v>
      </c>
      <c r="AP1049" s="239">
        <f>COUNTIF(H1049:AL1049,"BH")+COUNTIF(H1049:AL1049,"AL/BL")+COUNTIF(H1049:AL1049,"UL/BL")+COUNTIF(H1049:AL1049,"BM")</f>
        <v>0</v>
      </c>
      <c r="AQ1049" s="239">
        <f>COUNTIF(H1049:AL1049,"DS")+COUNTIF(H1049:AL1049,"AL/DS")/2+COUNTIF(H1049:AL1049,"UL/DS")/2+COUNTIF(H1049:AL1049,"CT")+COUNTIF(H1049:AL1049,"MD")</f>
        <v>9.5</v>
      </c>
      <c r="AR1049" s="239">
        <f>COUNTIF(H1049:AL1049,"NS")+COUNTIF(H1049:AL1049,"AL/NS")/2+COUNTIF(H1049:AL1049,"UL/NS")/2+COUNTIF(H1049:AL1049,"BH")+COUNTIF(H1049:AL1049,"AL/BF")/2+COUNTIF(H1049:AL1049,"AL/BL")/2+COUNTIF(H1049:AL1049,"UL/BL")/2+COUNTIF(H1049:AL1049,"UL/BF")/2+COUNTIF(H1049:AL1049,"BM")</f>
        <v>12</v>
      </c>
      <c r="AS1049" s="239">
        <f>COUNTIF(H1049:AL1049,"AL")+COUNTIF(H1049:AL1049,"AL/DS")/2+COUNTIF(H1049:AL1049,"AL/NS")/2+COUNTIF(H1049:AL1049,"NH")+COUNTIF(H1049:AL1049,"SL")+COUNTIF(H1049:AL1049,"NHD")+COUNTIF(H1049:AL1049,"B")+COUNTIF(H1049:AL1049,"HL")+COUNTIF(H1049:AL1049,"AL/BF")/2+COUNTIF(H1049:AL1049,"AL/BL")/2</f>
        <v>2</v>
      </c>
      <c r="AT1049" s="255">
        <f>COUNTIF(H1049:AL1049,"PD")+COUNTIF(H1049:AL1049,"PN")+COUNTIF(H1049:AL1049,"P/DS")/2+COUNTIF(H1049:AL1049,"P/NS")/2+COUNTIF(H1049:AL1049,"DS")+COUNTIF(H1049:AL1049,"NS")+COUNTIF(H1049:AL1049,"AL")+COUNTIF(H1049:AL1049,"AL/DS")+COUNTIF(H1049:AL1049,"AL/NS")+COUNTIF(H1049:AL1049,"NH")+COUNTIF(H1049:AL1049,"SL")+COUNTIF(H1049:AL1049,"UL/DS")/2+COUNTIF(H1049:AL1049,"UL/NS")/2+COUNTIF(H1049:AL1049,"CT")+COUNTIF(H1049:AL1049,"NHD")+COUNTIF(H1049:AL1049,"PDD")+COUNTIF(H1049:AL1049,"B")+COUNTIF(H1049:AL1049,"HL")+COUNTIF(H1049:AL1049,"PH")+COUNTIF(H1049:AL1049,"BH")+COUNTIF(H1049:AL1049,"AL/BF")+COUNTIF(H1049:AL1049,"AL/BL")+COUNTIF(H1049:AL1049,"UL/BF")/2+COUNTIF(H1049:AL1049,"UL/BL")/2+COUNTIF(H1049:AL1049,"PH/F")/2+COUNTIF(H1049:AL1049,"PH/L")/2+COUNTIF(H1049:AL1049,"MD")+COUNTIF(H1049:AL1049,"PMD")+COUNTIF(H1049:AL1049,"PM")+COUNTIF(H1049:AL1049,"BM")</f>
        <v>23.5</v>
      </c>
      <c r="AU1049" s="255">
        <f>COUNTIF(H1049:AL1049,"P/DS")/2+COUNTIF(H1049:AL1049,"P/NS")/2+COUNTIF(H1049:AL1049,"IL")+COUNTIF(H1049:AL1049,"NL")+COUNTIF(H1049:AL1049,"UL")+COUNTIF(H1049:AL1049,"UL/DS")/2+COUNTIF(H1049:AL1049,"UL/NS")/2+COUNTIF(H1049:AL1049,"KT")+COUNTIF(H1049:AL1049,"UL/BF")/2+COUNTIF(H1049:AL1049,"UL/BL")/2+COUNTIF(H1049:AL1049,"PH/F")/2+COUNTIF(H1049:AL1049,"PH/L")/2+COUNTIF(H1049:AL1049,"NB")</f>
        <v>2.5</v>
      </c>
      <c r="AV1049" s="258">
        <f>COUNTIF(H1049:AL1049,"PN")+COUNTIF(H1049:AL1049,"TVD")+COUNTIF(H1049:AL1049,"PH")+COUNTIF(H1049:AL1049,"PM")+COUNTIF(H1049:AL1049,"PDD")-COUNTIFS(H1049:AL1049,"PN",H1056:AL1056,"&gt;=3")-COUNTIFS(H1049:AL1049,"PM",H1056:AL1056,"&gt;=3")</f>
        <v>0</v>
      </c>
      <c r="AW1049" s="258">
        <f>COUNTIF(H1049:AL1049,"NS")+COUNTIF(H1049:AL1049,"D")+COUNTIF(H1049:AL1049,"BH")+COUNTIF(H1049:AL1049,"NHD")+COUNTIF(H1049:AL1049,"BM")-COUNTIFS(H1049:AL1049,"NS",H1056:AL1056,"&gt;=3")-COUNTIFS(H1049:AL1049,"BH",H1056:AL1056,"&gt;=3")-COUNTIFS(H1049:AL1049,"BM",H1056:AL1056,"&gt;=3")</f>
        <v>13</v>
      </c>
      <c r="AX1049" s="255">
        <f>COUNTIF(H1049:AL1049,"AL")+COUNTIF(H1049:AL1049,"AL/DS")/2+COUNTIF(H1049:AL1049,"AL/NS")/2+COUNTIF(H1049:AL1049,"AL/BF")+COUNTIF(H1049:AL1049,"AL/BL")/2</f>
        <v>1</v>
      </c>
      <c r="AY1049" s="255">
        <f>COUNTIF(H1049:AL1049,"SL")</f>
        <v>0</v>
      </c>
      <c r="AZ1049" s="255">
        <f>COUNTIF(H1049:AL1049,"NH")</f>
        <v>1</v>
      </c>
      <c r="BA1049" s="255">
        <f>COUNTIF(H1049:AL1049,"HL")</f>
        <v>0</v>
      </c>
      <c r="BB1049" s="255">
        <f>COUNTIF(G1049:AL1049,"P/DS")/2+COUNTIF(G1049:AL1049,"P/NS")/2+COUNTIF(G1049:AL1049,"UL")+COUNTIF(G1049:AL1049,"UL/DS")/2+COUNTIF(G1049:AL1049,"UL/NS")/2+COUNTIF(G1049:AL1049,"UL/BL")/2+COUNTIF(G1049:AL1049,"UL/BF")/2+COUNTIF(G1049:AL1049,"PH/F")/2+COUNTIF(G1049:AL1049,"PH/L")/2</f>
        <v>0.5</v>
      </c>
      <c r="BC1049" s="255">
        <f>COUNTIF(H1049:AL1049,"NB")</f>
        <v>0</v>
      </c>
      <c r="BD1049" s="255">
        <f>COUNTIF(H1049:AL1049,"NL")</f>
        <v>0</v>
      </c>
      <c r="BE1049" s="255">
        <f>COUNTIF(H1049:AL1049,"IL")</f>
        <v>2</v>
      </c>
      <c r="BF1049" s="255">
        <f>COUNTIF(H1049:AL1049,"KT")</f>
        <v>0</v>
      </c>
      <c r="BG1049" s="255">
        <f>COUNTIF(H1049:AL1049,"L70")</f>
        <v>0</v>
      </c>
      <c r="BH1049" s="255">
        <f>COUNTIF(H1049:AL1049,"MD")</f>
        <v>0</v>
      </c>
      <c r="BI1049" s="255">
        <f>COUNTIF(H1049:AL1049,"PMD")</f>
        <v>0</v>
      </c>
      <c r="BJ1049" s="255">
        <f>COUNTIF(H1049:AL1049,"PM")</f>
        <v>0</v>
      </c>
      <c r="BK1049" s="255">
        <f>COUNTIF(H1049:AL1049,"BM")</f>
        <v>0</v>
      </c>
      <c r="BL1049" s="261">
        <f>SUMIF(H1049:AL1049,"PD",H1050:AL1050)+SUMIF(H1049:AL1049,"PN",H1050:AL1050)+SUMIF(H1049:AL1049,"P/DS",H1050:AL1050)+SUMIF(H1049:AL1049,"PN/F",H1050:AL1050)+SUMIF(H1049:AL1049,"PN/L",H1050:AL1050)+SUMIF(H1049:AL1049,"TV",H1050:AL1050)+SUMIF(H1049:AL1049,"TVD",H1050:AL1050)+SUMIF(H1049:AL1049,"PDD",H1050:AL1050)</f>
        <v>0</v>
      </c>
      <c r="BM1049" s="261">
        <f>SUMIF(H1049:AL1049,"PD",H1051:AL1051)+SUMIF(H1049:AL1049,"PN",H1051:AL1051)+SUMIF(H1049:AL1049,"P/DS",H1051:AL1051)+SUMIF(H1049:AL1049,"PN/F",H1051:AL1051)+SUMIF(H1049:AL1049,"PN/L",H1051:AL1051)+SUMIF(H1049:AL1049,"TV",H1051:AL1051)+SUMIF(H1049:AL1049,"TVD",H1051:AL1051)+SUMIF(H1049:AL1049,"PDD",H1051:AL1051)+SUMIF(H1049:AL1049,"PMD",H1051:AL1051)</f>
        <v>0</v>
      </c>
      <c r="BN1049" s="261">
        <f>SUMIF(H1049:AL1049,"PD",H1052:AL1052)+SUMIF(H1049:AL1049,"PN",H1052:AL1052)+SUMIF(H1049:AL1049,"P/DS",H1052:AL1052)+SUMIF(H1049:AL1049,"PN/F",H1052:AL1052)+SUMIF(H1049:AL1049,"PN/L",H1052:AL1052)+SUMIF(H1049:AL1049,"TV",H1052:AL1052)+SUMIF(H1049:AL1049,"TVD",H1052:AL1052)</f>
        <v>0</v>
      </c>
      <c r="BO1049" s="261">
        <f>SUMIF(H1049:AL1049,"PD",H1053:AL1053)+SUMIF(H1049:AL1049,"PN",H1053:AL1053)+SUMIF(H1049:AL1049,"P/DS",H1053:AL1053)+SUMIF(H1049:AL1049,"PN/F",H1053:AL1053)+SUMIF(H1049:AL1049,"PN/L",H1053:AL1053)+SUMIF(H1049:AL1049,"TV",H1053:AL1053)+SUMIF(H1049:AL1049,"TVD",H1053:AL1053)</f>
        <v>0</v>
      </c>
      <c r="BP1049" s="261">
        <f>SUMIF(H1049:AL1049,"PD",H1054:AL1054)+SUMIF(H1049:AL1049,"PN",H1054:AL1054)+SUMIF(H1049:AL1049,"P/DS",H1054:AL1054)+SUMIF(H1049:AL1049,"PN/F",H1054:AL1054)+SUMIF(H1049:AL1049,"PN/L",H1054:AL1054)+SUMIF(H1049:AL1049,"TV",H1054:AL1054)+SUMIF(H1049:AL1049,"TVD",H1054:AL1054)+SUMIF(H1049:AL1049,"PDD",H1054:AL1054)+SUMIF(H1049:AL1049,"PH",H1054:AL1054)+SUMIF(H1049:AL1049,"PM",H1054:AL1054)</f>
        <v>0</v>
      </c>
      <c r="BQ1049" s="261">
        <f>SUMIF(H1049:AL1049,"PD",H1055:AL1055)+SUMIF(H1049:AL1049,"PN",H1055:AL1055)+SUMIF(H1049:AL1049,"P/DS",H1055:AL1055)+SUMIF(H1049:AL1049,"PN/F",H1055:AL1055)+SUMIF(H1049:AL1049,"PN/L",H1055:AL1055)+SUMIF(H1049:AL1049,"TV",H1055:AL1055)+SUMIF(H1049:AL1049,"TVD",H1055:AL1055)+SUMIF(H1049:AL1049,"PDD",H1055:AL1055)+SUMIF(H1049:AL1049,"PH",H1055:AL1055)+SUMIF(H1049:AL1049,"PM",H1055:AL1055)</f>
        <v>0</v>
      </c>
      <c r="BR1049" s="269">
        <f>SUM(H1050:AL1050)-BL1049</f>
        <v>15</v>
      </c>
      <c r="BS1049" s="269">
        <f>SUM(H1051:AL1051)-BM1049</f>
        <v>8.5</v>
      </c>
      <c r="BT1049" s="269">
        <f>SUM(H1052:AL1052)-BN1049</f>
        <v>0</v>
      </c>
      <c r="BU1049" s="269">
        <f>SUM(H1053:AL1053)-BO1049</f>
        <v>6.5</v>
      </c>
      <c r="BV1049" s="269">
        <f>SUM(H1054:AL1054)-BP1049</f>
        <v>0</v>
      </c>
      <c r="BW1049" s="269">
        <f>SUM(H1055:AL1055)-BQ1049</f>
        <v>0</v>
      </c>
      <c r="BX1049" s="255">
        <f>SUMIF(H1049:AL1049,"PD",H1056:AL1056)+SUMIF(H1049:AL1049,"PN",H1056:AL1056)+SUMIF(H1049:AL1049,"P/DS",H1056:AL1056)+SUMIF(H1049:AL1049,"PN/F",H1056:AL1056)+SUMIF(H1049:AL1049,"PN/L",H1056:AL1056)</f>
        <v>0</v>
      </c>
      <c r="BY1049" s="255">
        <f>SUM(H1056:AL1056)-BX1049</f>
        <v>2.5</v>
      </c>
      <c r="BZ1049" s="255">
        <f t="shared" ref="BZ1049" si="390">+SUM(BL1049:BW1056)</f>
        <v>30</v>
      </c>
      <c r="CA1049" s="266">
        <f>(COUNTIFS(H1049:AL1049,"PD",H1050:AL1050,"&gt;=2"))*0.5-IF(CN1049="VP",COUNTIFS($H$16:$AL$16,"SAT",H1049:AL1049,"PD",H1050:AL1050,"&gt;=2"))*0.5</f>
        <v>0</v>
      </c>
      <c r="CB1049" s="266">
        <f>(COUNTIFS(H1049:AL1049,"PN",H1051:AL1051,"&gt;=0.5",H1050:AL1050,"&gt;=1.5"))*0.5+COUNTIFS(H1049:AL1049,"PDD",H1051:AL1051,"&gt;=0.5",H1050:AL1050,"&gt;=1.5")*0.5</f>
        <v>0</v>
      </c>
      <c r="CC1049" s="273">
        <f>(COUNTIFS(H1049:AL1049,"TV",H1051:AL1051,"&gt;=10"))*0.5+(COUNTIFS(H1049:AL1049,"PMD",H1051:AL1051,"&gt;=2"))*0.5</f>
        <v>0</v>
      </c>
      <c r="CD1049" s="266">
        <f>(COUNTIFS(H1049:AL1049,"TVD",H1053:AL1053,"&gt;=6.5",H1051:AL1051,"&gt;=3.5"))*0.5</f>
        <v>0</v>
      </c>
      <c r="CE1049" s="266">
        <f>(COUNTIFS(H1049:AL1049,"PD",H1054:AL1054,"&gt;=10"))*0.5</f>
        <v>0</v>
      </c>
      <c r="CF1049" s="266">
        <f>(COUNTIFS(H1049:AL1049,"PDD",H1054:AL1054,"&gt;=3.5",H1055:AL1055,"&gt;=6.5")+COUNTIFS(H1049:AL1049,"PH",H1055:AL1055,"&gt;=0.5",H1054:AL1054,"&gt;=1.5")+COUNTIFS(H1049:AL1049,"PM",H1055:AL1055,"&gt;=0.5",H1054:AL1054,"&gt;=1.5"))*0.5</f>
        <v>0</v>
      </c>
      <c r="CG1049" s="266">
        <f>(COUNTIFS(H1049:AL1049,"DS",H1050:AL1050,"&gt;=2")+COUNTIFS(H1049:AL1049,"AL/DS",H1050:AL1050,"&gt;=2"))*0.5-IF(CN1049="VP",COUNTIFS($H$16:$AL$16,"SAT",H1049:AL1049,"DS",H1050:AL1050,"&gt;=2"))*0.5</f>
        <v>0</v>
      </c>
      <c r="CH1049" s="266">
        <f>(COUNTIFS(H1049:AL1049,"NS",H1051:AL1051,"&gt;=0.5",H1050:AL1050,"&gt;=1.5")+COUNTIFS(H1049:AL1049,"AL/NS",H1051:AL1051,"&gt;=0.5",H1050:AL1050,"&gt;=1.5")+COUNTIFS(H1049:AL1049,"NHD",H1051:AL1051,"&gt;=4.5",H1054:AL1054,"&gt;=2",H1050:AL1050,"&gt;=1.5"))*0.5</f>
        <v>3.5</v>
      </c>
      <c r="CI1049" s="266">
        <f>(COUNTIF(H1051:AL1051,"&gt;=10")+COUNTIFS(H1049:AL1049,"MD",H1051:AL1051,"&gt;=2")-COUNTIFS(H1049:AL1049,"TV",H1051:AL1051,"&gt;=10"))*0.5</f>
        <v>0</v>
      </c>
      <c r="CJ1049" s="266">
        <f>(COUNTIFS(H1049:AL1049,"D",H1053:AL1053,"&gt;=6.5",H1051:AL1051,"&gt;=3.5"))*0.5</f>
        <v>0.5</v>
      </c>
      <c r="CK1049" s="266">
        <f>(COUNTIF(H1054:AL1054,"&gt;=10")-COUNTIFS(H1049:AL1049,"PD",H1054:AL1054,"&gt;=10"))*0.5</f>
        <v>0</v>
      </c>
      <c r="CL1049" s="265">
        <f>(COUNTIFS(H1049:AL1049,"NHD",H1054:AL1054,"&gt;=3.5",H1055:AL1055,"&gt;=6.5")+COUNTIFS(H1049:AL1049,"BH",H1054:AL1054,"&gt;=1.5",H1055:AL1055,"&gt;=0.5")+COUNTIFS(H1049:AL1049,"BM",H1054:AL1054,"&gt;=1.5",H1055:AL1055,"&gt;=0.5")+COUNTIFS(H1049:AL1049,"D",H1054:AL1054,"&gt;=1.5",H1055:AL1055,"&gt;=0.5"))*0.5</f>
        <v>0</v>
      </c>
      <c r="CM1049" s="272"/>
      <c r="CN1049" s="264" t="s">
        <v>723</v>
      </c>
      <c r="CO1049" s="125">
        <f t="shared" ref="CO1049" si="391">+AM1049+AN1049+AO1049+AP1049+AQ1049+AR1049+AS1049+AU1049+BG1049</f>
        <v>26</v>
      </c>
      <c r="CP1049" s="225">
        <f>+SUM(I1050:I1055)-I1056</f>
        <v>0</v>
      </c>
      <c r="CQ1049" s="225">
        <f>+SUM(J1050:J1055)-J1056</f>
        <v>2.5</v>
      </c>
      <c r="CR1049" s="225">
        <f>+SUM(K1050:K1055)-K1056</f>
        <v>2.5</v>
      </c>
      <c r="CS1049" s="90"/>
      <c r="CT1049" s="90"/>
      <c r="CU1049" s="90"/>
      <c r="CV1049" s="90"/>
      <c r="CW1049" s="90"/>
      <c r="CX1049" s="90"/>
      <c r="CY1049" s="90"/>
      <c r="CZ1049" s="90"/>
      <c r="DA1049" s="90"/>
    </row>
    <row r="1050" spans="1:105" s="70" customFormat="1" ht="15" customHeight="1">
      <c r="A1050" s="228"/>
      <c r="B1050" s="277"/>
      <c r="C1050" s="280"/>
      <c r="D1050" s="237"/>
      <c r="E1050" s="237"/>
      <c r="F1050" s="242" t="s">
        <v>82</v>
      </c>
      <c r="G1050" s="71">
        <v>1.5</v>
      </c>
      <c r="H1050" s="83"/>
      <c r="I1050" s="83"/>
      <c r="J1050" s="83">
        <v>2</v>
      </c>
      <c r="K1050" s="83">
        <v>2</v>
      </c>
      <c r="L1050" s="83">
        <v>2</v>
      </c>
      <c r="M1050" s="83">
        <v>2</v>
      </c>
      <c r="N1050" s="83">
        <v>2</v>
      </c>
      <c r="O1050" s="83"/>
      <c r="P1050" s="83"/>
      <c r="Q1050" s="83">
        <v>2</v>
      </c>
      <c r="R1050" s="83">
        <v>0.5</v>
      </c>
      <c r="S1050" s="83"/>
      <c r="T1050" s="83">
        <v>2</v>
      </c>
      <c r="U1050" s="83"/>
      <c r="V1050" s="83"/>
      <c r="W1050" s="83"/>
      <c r="X1050" s="83"/>
      <c r="Y1050" s="83"/>
      <c r="Z1050" s="83"/>
      <c r="AA1050" s="83"/>
      <c r="AB1050" s="83"/>
      <c r="AC1050" s="79"/>
      <c r="AD1050" s="79"/>
      <c r="AE1050" s="79"/>
      <c r="AF1050" s="79"/>
      <c r="AG1050" s="79"/>
      <c r="AH1050" s="79"/>
      <c r="AI1050" s="79"/>
      <c r="AJ1050" s="79"/>
      <c r="AK1050" s="79">
        <v>0.5</v>
      </c>
      <c r="AL1050" s="79"/>
      <c r="AM1050" s="240"/>
      <c r="AN1050" s="240"/>
      <c r="AO1050" s="240"/>
      <c r="AP1050" s="240"/>
      <c r="AQ1050" s="240"/>
      <c r="AR1050" s="240"/>
      <c r="AS1050" s="240"/>
      <c r="AT1050" s="256"/>
      <c r="AU1050" s="256"/>
      <c r="AV1050" s="259"/>
      <c r="AW1050" s="259"/>
      <c r="AX1050" s="256"/>
      <c r="AY1050" s="256"/>
      <c r="AZ1050" s="256"/>
      <c r="BA1050" s="256"/>
      <c r="BB1050" s="256"/>
      <c r="BC1050" s="256"/>
      <c r="BD1050" s="256"/>
      <c r="BE1050" s="256"/>
      <c r="BF1050" s="256"/>
      <c r="BG1050" s="256"/>
      <c r="BH1050" s="256"/>
      <c r="BI1050" s="256"/>
      <c r="BJ1050" s="256"/>
      <c r="BK1050" s="256"/>
      <c r="BL1050" s="262"/>
      <c r="BM1050" s="262"/>
      <c r="BN1050" s="262"/>
      <c r="BO1050" s="262"/>
      <c r="BP1050" s="262"/>
      <c r="BQ1050" s="262"/>
      <c r="BR1050" s="270"/>
      <c r="BS1050" s="270"/>
      <c r="BT1050" s="270"/>
      <c r="BU1050" s="270"/>
      <c r="BV1050" s="270"/>
      <c r="BW1050" s="270"/>
      <c r="BX1050" s="256"/>
      <c r="BY1050" s="256"/>
      <c r="BZ1050" s="256"/>
      <c r="CA1050" s="267"/>
      <c r="CB1050" s="267"/>
      <c r="CC1050" s="274"/>
      <c r="CD1050" s="267"/>
      <c r="CE1050" s="267"/>
      <c r="CF1050" s="267"/>
      <c r="CG1050" s="267"/>
      <c r="CH1050" s="267"/>
      <c r="CI1050" s="267"/>
      <c r="CJ1050" s="267"/>
      <c r="CK1050" s="267"/>
      <c r="CL1050" s="265"/>
      <c r="CM1050" s="272"/>
      <c r="CN1050" s="264"/>
      <c r="CO1050" s="125"/>
      <c r="CP1050" s="226"/>
      <c r="CQ1050" s="226"/>
      <c r="CR1050" s="226"/>
      <c r="CS1050" s="90"/>
      <c r="CT1050" s="90"/>
      <c r="CU1050" s="90"/>
      <c r="CV1050" s="90"/>
      <c r="CW1050" s="90"/>
      <c r="CX1050" s="90"/>
      <c r="CY1050" s="90"/>
      <c r="CZ1050" s="90"/>
      <c r="DA1050" s="90"/>
    </row>
    <row r="1051" spans="1:105" s="70" customFormat="1" ht="15" customHeight="1">
      <c r="A1051" s="228"/>
      <c r="B1051" s="277"/>
      <c r="C1051" s="280"/>
      <c r="D1051" s="237"/>
      <c r="E1051" s="237"/>
      <c r="F1051" s="243"/>
      <c r="G1051" s="72">
        <v>2</v>
      </c>
      <c r="H1051" s="84"/>
      <c r="I1051" s="84"/>
      <c r="J1051" s="84">
        <v>0.5</v>
      </c>
      <c r="K1051" s="84">
        <v>0.5</v>
      </c>
      <c r="L1051" s="84">
        <v>0.5</v>
      </c>
      <c r="M1051" s="84">
        <v>0.5</v>
      </c>
      <c r="N1051" s="84">
        <v>0.5</v>
      </c>
      <c r="O1051" s="84">
        <v>4</v>
      </c>
      <c r="P1051" s="84"/>
      <c r="Q1051" s="84">
        <v>0.5</v>
      </c>
      <c r="R1051" s="84">
        <v>0.5</v>
      </c>
      <c r="S1051" s="84"/>
      <c r="T1051" s="84">
        <v>0.5</v>
      </c>
      <c r="U1051" s="84"/>
      <c r="V1051" s="84"/>
      <c r="W1051" s="84"/>
      <c r="X1051" s="84"/>
      <c r="Y1051" s="84"/>
      <c r="Z1051" s="84"/>
      <c r="AA1051" s="84"/>
      <c r="AB1051" s="84"/>
      <c r="AC1051" s="80"/>
      <c r="AD1051" s="80"/>
      <c r="AE1051" s="80"/>
      <c r="AF1051" s="80"/>
      <c r="AG1051" s="80"/>
      <c r="AH1051" s="80"/>
      <c r="AI1051" s="80"/>
      <c r="AJ1051" s="80"/>
      <c r="AK1051" s="80">
        <v>0.5</v>
      </c>
      <c r="AL1051" s="80"/>
      <c r="AM1051" s="240"/>
      <c r="AN1051" s="240"/>
      <c r="AO1051" s="240"/>
      <c r="AP1051" s="240"/>
      <c r="AQ1051" s="240"/>
      <c r="AR1051" s="240"/>
      <c r="AS1051" s="240"/>
      <c r="AT1051" s="256"/>
      <c r="AU1051" s="256"/>
      <c r="AV1051" s="259"/>
      <c r="AW1051" s="259"/>
      <c r="AX1051" s="256"/>
      <c r="AY1051" s="256"/>
      <c r="AZ1051" s="256"/>
      <c r="BA1051" s="256"/>
      <c r="BB1051" s="256"/>
      <c r="BC1051" s="256"/>
      <c r="BD1051" s="256"/>
      <c r="BE1051" s="256"/>
      <c r="BF1051" s="256"/>
      <c r="BG1051" s="256"/>
      <c r="BH1051" s="256"/>
      <c r="BI1051" s="256"/>
      <c r="BJ1051" s="256"/>
      <c r="BK1051" s="256"/>
      <c r="BL1051" s="262"/>
      <c r="BM1051" s="262"/>
      <c r="BN1051" s="262"/>
      <c r="BO1051" s="262"/>
      <c r="BP1051" s="262"/>
      <c r="BQ1051" s="262"/>
      <c r="BR1051" s="270"/>
      <c r="BS1051" s="270"/>
      <c r="BT1051" s="270"/>
      <c r="BU1051" s="270"/>
      <c r="BV1051" s="270"/>
      <c r="BW1051" s="270"/>
      <c r="BX1051" s="256"/>
      <c r="BY1051" s="256"/>
      <c r="BZ1051" s="256"/>
      <c r="CA1051" s="267"/>
      <c r="CB1051" s="267"/>
      <c r="CC1051" s="274"/>
      <c r="CD1051" s="267"/>
      <c r="CE1051" s="267"/>
      <c r="CF1051" s="267"/>
      <c r="CG1051" s="267"/>
      <c r="CH1051" s="267"/>
      <c r="CI1051" s="267"/>
      <c r="CJ1051" s="267"/>
      <c r="CK1051" s="267"/>
      <c r="CL1051" s="265"/>
      <c r="CM1051" s="272"/>
      <c r="CN1051" s="264"/>
      <c r="CO1051" s="125"/>
      <c r="CP1051" s="226"/>
      <c r="CQ1051" s="226"/>
      <c r="CR1051" s="226"/>
      <c r="CS1051" s="90"/>
      <c r="CT1051" s="90"/>
      <c r="CU1051" s="90"/>
      <c r="CV1051" s="90"/>
      <c r="CW1051" s="90"/>
      <c r="CX1051" s="90"/>
      <c r="CY1051" s="90"/>
      <c r="CZ1051" s="90"/>
      <c r="DA1051" s="90"/>
    </row>
    <row r="1052" spans="1:105" s="70" customFormat="1" ht="15" customHeight="1">
      <c r="A1052" s="228"/>
      <c r="B1052" s="277"/>
      <c r="C1052" s="280"/>
      <c r="D1052" s="237"/>
      <c r="E1052" s="237"/>
      <c r="F1052" s="243"/>
      <c r="G1052" s="72">
        <v>2.1</v>
      </c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/>
      <c r="Y1052" s="84"/>
      <c r="Z1052" s="84"/>
      <c r="AA1052" s="84"/>
      <c r="AB1052" s="84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240"/>
      <c r="AN1052" s="240"/>
      <c r="AO1052" s="240"/>
      <c r="AP1052" s="240"/>
      <c r="AQ1052" s="240"/>
      <c r="AR1052" s="240"/>
      <c r="AS1052" s="240"/>
      <c r="AT1052" s="256"/>
      <c r="AU1052" s="256"/>
      <c r="AV1052" s="259"/>
      <c r="AW1052" s="259"/>
      <c r="AX1052" s="256"/>
      <c r="AY1052" s="256"/>
      <c r="AZ1052" s="256"/>
      <c r="BA1052" s="256"/>
      <c r="BB1052" s="256"/>
      <c r="BC1052" s="256"/>
      <c r="BD1052" s="256"/>
      <c r="BE1052" s="256"/>
      <c r="BF1052" s="256"/>
      <c r="BG1052" s="256"/>
      <c r="BH1052" s="256"/>
      <c r="BI1052" s="256"/>
      <c r="BJ1052" s="256"/>
      <c r="BK1052" s="256"/>
      <c r="BL1052" s="262"/>
      <c r="BM1052" s="262"/>
      <c r="BN1052" s="262"/>
      <c r="BO1052" s="262"/>
      <c r="BP1052" s="262"/>
      <c r="BQ1052" s="262"/>
      <c r="BR1052" s="270"/>
      <c r="BS1052" s="270"/>
      <c r="BT1052" s="270"/>
      <c r="BU1052" s="270"/>
      <c r="BV1052" s="270"/>
      <c r="BW1052" s="270"/>
      <c r="BX1052" s="256"/>
      <c r="BY1052" s="256"/>
      <c r="BZ1052" s="256"/>
      <c r="CA1052" s="267"/>
      <c r="CB1052" s="267"/>
      <c r="CC1052" s="274"/>
      <c r="CD1052" s="267"/>
      <c r="CE1052" s="267"/>
      <c r="CF1052" s="267"/>
      <c r="CG1052" s="267"/>
      <c r="CH1052" s="267"/>
      <c r="CI1052" s="267"/>
      <c r="CJ1052" s="267"/>
      <c r="CK1052" s="267"/>
      <c r="CL1052" s="265"/>
      <c r="CM1052" s="272"/>
      <c r="CN1052" s="264"/>
      <c r="CO1052" s="125"/>
      <c r="CP1052" s="226"/>
      <c r="CQ1052" s="226"/>
      <c r="CR1052" s="226"/>
      <c r="CS1052" s="90"/>
      <c r="CT1052" s="90"/>
      <c r="CU1052" s="90"/>
      <c r="CV1052" s="90"/>
      <c r="CW1052" s="90"/>
      <c r="CX1052" s="90"/>
      <c r="CY1052" s="90"/>
      <c r="CZ1052" s="90"/>
      <c r="DA1052" s="90"/>
    </row>
    <row r="1053" spans="1:105" s="70" customFormat="1" ht="15" customHeight="1">
      <c r="A1053" s="228"/>
      <c r="B1053" s="277"/>
      <c r="C1053" s="280"/>
      <c r="D1053" s="237"/>
      <c r="E1053" s="237"/>
      <c r="F1053" s="243"/>
      <c r="G1053" s="72">
        <v>2.7</v>
      </c>
      <c r="H1053" s="84"/>
      <c r="I1053" s="84"/>
      <c r="J1053" s="84"/>
      <c r="K1053" s="84"/>
      <c r="L1053" s="84"/>
      <c r="M1053" s="84"/>
      <c r="N1053" s="84"/>
      <c r="O1053" s="84">
        <v>6.5</v>
      </c>
      <c r="P1053" s="84"/>
      <c r="Q1053" s="84"/>
      <c r="R1053" s="84"/>
      <c r="S1053" s="84"/>
      <c r="T1053" s="84"/>
      <c r="U1053" s="84"/>
      <c r="V1053" s="84"/>
      <c r="W1053" s="84"/>
      <c r="X1053" s="84"/>
      <c r="Y1053" s="84"/>
      <c r="Z1053" s="84"/>
      <c r="AA1053" s="84"/>
      <c r="AB1053" s="84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240"/>
      <c r="AN1053" s="240"/>
      <c r="AO1053" s="240"/>
      <c r="AP1053" s="240"/>
      <c r="AQ1053" s="240"/>
      <c r="AR1053" s="240"/>
      <c r="AS1053" s="240"/>
      <c r="AT1053" s="256"/>
      <c r="AU1053" s="256"/>
      <c r="AV1053" s="259"/>
      <c r="AW1053" s="259"/>
      <c r="AX1053" s="256"/>
      <c r="AY1053" s="256"/>
      <c r="AZ1053" s="256"/>
      <c r="BA1053" s="256"/>
      <c r="BB1053" s="256"/>
      <c r="BC1053" s="256"/>
      <c r="BD1053" s="256"/>
      <c r="BE1053" s="256"/>
      <c r="BF1053" s="256"/>
      <c r="BG1053" s="256"/>
      <c r="BH1053" s="256"/>
      <c r="BI1053" s="256"/>
      <c r="BJ1053" s="256"/>
      <c r="BK1053" s="256"/>
      <c r="BL1053" s="262"/>
      <c r="BM1053" s="262"/>
      <c r="BN1053" s="262"/>
      <c r="BO1053" s="262"/>
      <c r="BP1053" s="262"/>
      <c r="BQ1053" s="262"/>
      <c r="BR1053" s="270"/>
      <c r="BS1053" s="270"/>
      <c r="BT1053" s="270"/>
      <c r="BU1053" s="270"/>
      <c r="BV1053" s="270"/>
      <c r="BW1053" s="270"/>
      <c r="BX1053" s="256"/>
      <c r="BY1053" s="256"/>
      <c r="BZ1053" s="256"/>
      <c r="CA1053" s="267"/>
      <c r="CB1053" s="267"/>
      <c r="CC1053" s="274"/>
      <c r="CD1053" s="267"/>
      <c r="CE1053" s="267"/>
      <c r="CF1053" s="267"/>
      <c r="CG1053" s="267"/>
      <c r="CH1053" s="267"/>
      <c r="CI1053" s="267"/>
      <c r="CJ1053" s="267"/>
      <c r="CK1053" s="267"/>
      <c r="CL1053" s="265"/>
      <c r="CM1053" s="272"/>
      <c r="CN1053" s="264"/>
      <c r="CO1053" s="125"/>
      <c r="CP1053" s="226"/>
      <c r="CQ1053" s="226"/>
      <c r="CR1053" s="226"/>
      <c r="CS1053" s="90"/>
      <c r="CT1053" s="90"/>
      <c r="CU1053" s="90"/>
      <c r="CV1053" s="90"/>
      <c r="CW1053" s="90"/>
      <c r="CX1053" s="90"/>
      <c r="CY1053" s="90"/>
      <c r="CZ1053" s="90"/>
      <c r="DA1053" s="90"/>
    </row>
    <row r="1054" spans="1:105" s="70" customFormat="1" ht="15" customHeight="1">
      <c r="A1054" s="228"/>
      <c r="B1054" s="277"/>
      <c r="C1054" s="280"/>
      <c r="D1054" s="237"/>
      <c r="E1054" s="237"/>
      <c r="F1054" s="243"/>
      <c r="G1054" s="72">
        <v>3</v>
      </c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  <c r="X1054" s="84"/>
      <c r="Y1054" s="84"/>
      <c r="Z1054" s="84"/>
      <c r="AA1054" s="84"/>
      <c r="AB1054" s="84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240"/>
      <c r="AN1054" s="240"/>
      <c r="AO1054" s="240"/>
      <c r="AP1054" s="240"/>
      <c r="AQ1054" s="240"/>
      <c r="AR1054" s="240"/>
      <c r="AS1054" s="240"/>
      <c r="AT1054" s="256"/>
      <c r="AU1054" s="256"/>
      <c r="AV1054" s="259"/>
      <c r="AW1054" s="259"/>
      <c r="AX1054" s="256"/>
      <c r="AY1054" s="256"/>
      <c r="AZ1054" s="256"/>
      <c r="BA1054" s="256"/>
      <c r="BB1054" s="256"/>
      <c r="BC1054" s="256"/>
      <c r="BD1054" s="256"/>
      <c r="BE1054" s="256"/>
      <c r="BF1054" s="256"/>
      <c r="BG1054" s="256"/>
      <c r="BH1054" s="256"/>
      <c r="BI1054" s="256"/>
      <c r="BJ1054" s="256"/>
      <c r="BK1054" s="256"/>
      <c r="BL1054" s="262"/>
      <c r="BM1054" s="262"/>
      <c r="BN1054" s="262"/>
      <c r="BO1054" s="262"/>
      <c r="BP1054" s="262"/>
      <c r="BQ1054" s="262"/>
      <c r="BR1054" s="270"/>
      <c r="BS1054" s="270"/>
      <c r="BT1054" s="270"/>
      <c r="BU1054" s="270"/>
      <c r="BV1054" s="270"/>
      <c r="BW1054" s="270"/>
      <c r="BX1054" s="256"/>
      <c r="BY1054" s="256"/>
      <c r="BZ1054" s="256"/>
      <c r="CA1054" s="267"/>
      <c r="CB1054" s="267"/>
      <c r="CC1054" s="274"/>
      <c r="CD1054" s="267"/>
      <c r="CE1054" s="267"/>
      <c r="CF1054" s="267"/>
      <c r="CG1054" s="267"/>
      <c r="CH1054" s="267"/>
      <c r="CI1054" s="267"/>
      <c r="CJ1054" s="267"/>
      <c r="CK1054" s="267"/>
      <c r="CL1054" s="265"/>
      <c r="CM1054" s="272"/>
      <c r="CN1054" s="264"/>
      <c r="CO1054" s="125"/>
      <c r="CP1054" s="226"/>
      <c r="CQ1054" s="226"/>
      <c r="CR1054" s="226"/>
      <c r="CS1054" s="90"/>
      <c r="CT1054" s="90"/>
      <c r="CU1054" s="90"/>
      <c r="CV1054" s="90"/>
      <c r="CW1054" s="90"/>
      <c r="CX1054" s="90"/>
      <c r="CY1054" s="90"/>
      <c r="CZ1054" s="90"/>
      <c r="DA1054" s="90"/>
    </row>
    <row r="1055" spans="1:105" s="70" customFormat="1" ht="15" customHeight="1">
      <c r="A1055" s="228"/>
      <c r="B1055" s="277"/>
      <c r="C1055" s="280"/>
      <c r="D1055" s="237"/>
      <c r="E1055" s="237"/>
      <c r="F1055" s="244"/>
      <c r="G1055" s="73">
        <v>3.9</v>
      </c>
      <c r="H1055" s="85"/>
      <c r="I1055" s="85"/>
      <c r="J1055" s="85"/>
      <c r="K1055" s="85"/>
      <c r="L1055" s="85"/>
      <c r="M1055" s="85"/>
      <c r="N1055" s="85"/>
      <c r="O1055" s="85"/>
      <c r="P1055" s="85"/>
      <c r="Q1055" s="85"/>
      <c r="R1055" s="85"/>
      <c r="S1055" s="85"/>
      <c r="T1055" s="85"/>
      <c r="U1055" s="85"/>
      <c r="V1055" s="85"/>
      <c r="W1055" s="85"/>
      <c r="X1055" s="85"/>
      <c r="Y1055" s="85"/>
      <c r="Z1055" s="85"/>
      <c r="AA1055" s="85"/>
      <c r="AB1055" s="85"/>
      <c r="AC1055" s="81"/>
      <c r="AD1055" s="81"/>
      <c r="AE1055" s="81"/>
      <c r="AF1055" s="81"/>
      <c r="AG1055" s="81"/>
      <c r="AH1055" s="81"/>
      <c r="AI1055" s="81"/>
      <c r="AJ1055" s="81"/>
      <c r="AK1055" s="81"/>
      <c r="AL1055" s="81"/>
      <c r="AM1055" s="240"/>
      <c r="AN1055" s="240"/>
      <c r="AO1055" s="240"/>
      <c r="AP1055" s="240"/>
      <c r="AQ1055" s="240"/>
      <c r="AR1055" s="240"/>
      <c r="AS1055" s="240"/>
      <c r="AT1055" s="256"/>
      <c r="AU1055" s="256"/>
      <c r="AV1055" s="259"/>
      <c r="AW1055" s="259"/>
      <c r="AX1055" s="256"/>
      <c r="AY1055" s="256"/>
      <c r="AZ1055" s="256"/>
      <c r="BA1055" s="256"/>
      <c r="BB1055" s="256"/>
      <c r="BC1055" s="256"/>
      <c r="BD1055" s="256"/>
      <c r="BE1055" s="256"/>
      <c r="BF1055" s="256"/>
      <c r="BG1055" s="256"/>
      <c r="BH1055" s="256"/>
      <c r="BI1055" s="256"/>
      <c r="BJ1055" s="256"/>
      <c r="BK1055" s="256"/>
      <c r="BL1055" s="262"/>
      <c r="BM1055" s="262"/>
      <c r="BN1055" s="262"/>
      <c r="BO1055" s="262"/>
      <c r="BP1055" s="262"/>
      <c r="BQ1055" s="262"/>
      <c r="BR1055" s="270"/>
      <c r="BS1055" s="270"/>
      <c r="BT1055" s="270"/>
      <c r="BU1055" s="270"/>
      <c r="BV1055" s="270"/>
      <c r="BW1055" s="270"/>
      <c r="BX1055" s="256"/>
      <c r="BY1055" s="256"/>
      <c r="BZ1055" s="256"/>
      <c r="CA1055" s="267"/>
      <c r="CB1055" s="267"/>
      <c r="CC1055" s="274"/>
      <c r="CD1055" s="267"/>
      <c r="CE1055" s="267"/>
      <c r="CF1055" s="267"/>
      <c r="CG1055" s="267"/>
      <c r="CH1055" s="267"/>
      <c r="CI1055" s="267"/>
      <c r="CJ1055" s="267"/>
      <c r="CK1055" s="267"/>
      <c r="CL1055" s="265"/>
      <c r="CM1055" s="272"/>
      <c r="CN1055" s="264"/>
      <c r="CO1055" s="125"/>
      <c r="CP1055" s="226"/>
      <c r="CQ1055" s="226"/>
      <c r="CR1055" s="226"/>
      <c r="CS1055" s="90"/>
      <c r="CT1055" s="90"/>
      <c r="CU1055" s="90"/>
      <c r="CV1055" s="90"/>
      <c r="CW1055" s="90"/>
      <c r="CX1055" s="90"/>
      <c r="CY1055" s="90"/>
      <c r="CZ1055" s="90"/>
      <c r="DA1055" s="90"/>
    </row>
    <row r="1056" spans="1:105" s="70" customFormat="1" ht="15" customHeight="1" thickBot="1">
      <c r="A1056" s="229"/>
      <c r="B1056" s="278"/>
      <c r="C1056" s="281"/>
      <c r="D1056" s="238"/>
      <c r="E1056" s="238"/>
      <c r="F1056" s="245" t="s">
        <v>83</v>
      </c>
      <c r="G1056" s="35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/>
      <c r="W1056" s="82"/>
      <c r="X1056" s="82"/>
      <c r="Y1056" s="82"/>
      <c r="Z1056" s="82"/>
      <c r="AA1056" s="82">
        <v>2</v>
      </c>
      <c r="AB1056" s="82"/>
      <c r="AC1056" s="35"/>
      <c r="AD1056" s="35"/>
      <c r="AE1056" s="35"/>
      <c r="AF1056" s="35"/>
      <c r="AG1056" s="35">
        <v>0.5</v>
      </c>
      <c r="AH1056" s="35"/>
      <c r="AI1056" s="35"/>
      <c r="AJ1056" s="35"/>
      <c r="AK1056" s="35"/>
      <c r="AL1056" s="35"/>
      <c r="AM1056" s="241"/>
      <c r="AN1056" s="241"/>
      <c r="AO1056" s="241"/>
      <c r="AP1056" s="241"/>
      <c r="AQ1056" s="241"/>
      <c r="AR1056" s="241"/>
      <c r="AS1056" s="241"/>
      <c r="AT1056" s="257"/>
      <c r="AU1056" s="257"/>
      <c r="AV1056" s="260"/>
      <c r="AW1056" s="260"/>
      <c r="AX1056" s="257"/>
      <c r="AY1056" s="257"/>
      <c r="AZ1056" s="257"/>
      <c r="BA1056" s="257"/>
      <c r="BB1056" s="257"/>
      <c r="BC1056" s="257"/>
      <c r="BD1056" s="257"/>
      <c r="BE1056" s="257"/>
      <c r="BF1056" s="257"/>
      <c r="BG1056" s="257"/>
      <c r="BH1056" s="257"/>
      <c r="BI1056" s="257"/>
      <c r="BJ1056" s="257"/>
      <c r="BK1056" s="257"/>
      <c r="BL1056" s="263"/>
      <c r="BM1056" s="263"/>
      <c r="BN1056" s="263"/>
      <c r="BO1056" s="263"/>
      <c r="BP1056" s="263"/>
      <c r="BQ1056" s="263"/>
      <c r="BR1056" s="271"/>
      <c r="BS1056" s="271"/>
      <c r="BT1056" s="271"/>
      <c r="BU1056" s="271"/>
      <c r="BV1056" s="271"/>
      <c r="BW1056" s="271"/>
      <c r="BX1056" s="257"/>
      <c r="BY1056" s="257"/>
      <c r="BZ1056" s="257"/>
      <c r="CA1056" s="268"/>
      <c r="CB1056" s="268"/>
      <c r="CC1056" s="275"/>
      <c r="CD1056" s="268"/>
      <c r="CE1056" s="268"/>
      <c r="CF1056" s="268"/>
      <c r="CG1056" s="268"/>
      <c r="CH1056" s="268"/>
      <c r="CI1056" s="268"/>
      <c r="CJ1056" s="268"/>
      <c r="CK1056" s="268"/>
      <c r="CL1056" s="265"/>
      <c r="CM1056" s="272"/>
      <c r="CN1056" s="264"/>
      <c r="CO1056" s="125"/>
      <c r="CP1056" s="226"/>
      <c r="CQ1056" s="226"/>
      <c r="CR1056" s="226"/>
      <c r="CS1056" s="90"/>
      <c r="CT1056" s="90"/>
      <c r="CU1056" s="90"/>
      <c r="CV1056" s="90"/>
      <c r="CW1056" s="90"/>
      <c r="CX1056" s="90"/>
      <c r="CY1056" s="90"/>
      <c r="CZ1056" s="90"/>
      <c r="DA1056" s="90"/>
    </row>
    <row r="1057" spans="1:105" s="70" customFormat="1" ht="15" customHeight="1">
      <c r="A1057" s="227">
        <f t="shared" ref="A1057" si="392">A1049+1</f>
        <v>131</v>
      </c>
      <c r="B1057" s="276" t="s">
        <v>751</v>
      </c>
      <c r="C1057" s="279" t="s">
        <v>753</v>
      </c>
      <c r="D1057" s="236">
        <v>44249</v>
      </c>
      <c r="E1057" s="236" t="s">
        <v>1201</v>
      </c>
      <c r="F1057" s="253" t="s">
        <v>80</v>
      </c>
      <c r="G1057" s="254"/>
      <c r="H1057" s="82" t="s">
        <v>69</v>
      </c>
      <c r="I1057" s="82"/>
      <c r="J1057" s="82" t="s">
        <v>60</v>
      </c>
      <c r="K1057" s="82" t="s">
        <v>71</v>
      </c>
      <c r="L1057" s="82" t="s">
        <v>60</v>
      </c>
      <c r="M1057" s="82" t="s">
        <v>60</v>
      </c>
      <c r="N1057" s="82" t="s">
        <v>60</v>
      </c>
      <c r="O1057" s="82"/>
      <c r="P1057" s="82" t="s">
        <v>60</v>
      </c>
      <c r="Q1057" s="82" t="s">
        <v>60</v>
      </c>
      <c r="R1057" s="82" t="s">
        <v>60</v>
      </c>
      <c r="S1057" s="82" t="s">
        <v>60</v>
      </c>
      <c r="T1057" s="82" t="s">
        <v>60</v>
      </c>
      <c r="U1057" s="82" t="s">
        <v>60</v>
      </c>
      <c r="V1057" s="82"/>
      <c r="W1057" s="82" t="s">
        <v>61</v>
      </c>
      <c r="X1057" s="82" t="s">
        <v>61</v>
      </c>
      <c r="Y1057" s="82" t="s">
        <v>61</v>
      </c>
      <c r="Z1057" s="82" t="s">
        <v>61</v>
      </c>
      <c r="AA1057" s="82" t="s">
        <v>61</v>
      </c>
      <c r="AB1057" s="82" t="s">
        <v>61</v>
      </c>
      <c r="AC1057" s="82"/>
      <c r="AD1057" s="82" t="s">
        <v>61</v>
      </c>
      <c r="AE1057" s="82" t="s">
        <v>61</v>
      </c>
      <c r="AF1057" s="82" t="s">
        <v>61</v>
      </c>
      <c r="AG1057" s="82" t="s">
        <v>61</v>
      </c>
      <c r="AH1057" s="82" t="s">
        <v>61</v>
      </c>
      <c r="AI1057" s="82" t="s">
        <v>1471</v>
      </c>
      <c r="AJ1057" s="82"/>
      <c r="AK1057" s="82" t="s">
        <v>60</v>
      </c>
      <c r="AL1057" s="82" t="s">
        <v>60</v>
      </c>
      <c r="AM1057" s="239">
        <f>COUNTIF(H1057:AL1057,"PH")+COUNTIF(H1057:AL1057,"PH/L")+COUNTIF(H1057:AL1057,"PM")</f>
        <v>0</v>
      </c>
      <c r="AN1057" s="239">
        <f>COUNTIF(H1057:AL1057,"PD")+COUNTIF(H1057:AL1057,"PDD")+COUNTIF(H1057:AL1057,"P/DS")/2+COUNTIF(H1057:AL1057,"PMD")</f>
        <v>0</v>
      </c>
      <c r="AO1057" s="239">
        <f>COUNTIF(H1057:AL1057,"PN")+COUNTIF(H1057:AL1057,"P/NS")/2+COUNTIF(H1057:AL1057,"PH")+COUNTIF(H1057:AL1057,"PH/F")/2+COUNTIF(H1057:AL1057,"PH/L")/2+COUNTIF(H1057:AL1057,"PM")</f>
        <v>0</v>
      </c>
      <c r="AP1057" s="239">
        <f>COUNTIF(H1057:AL1057,"BH")+COUNTIF(H1057:AL1057,"AL/BL")+COUNTIF(H1057:AL1057,"UL/BL")+COUNTIF(H1057:AL1057,"BM")</f>
        <v>0</v>
      </c>
      <c r="AQ1057" s="239">
        <f>COUNTIF(H1057:AL1057,"DS")+COUNTIF(H1057:AL1057,"AL/DS")/2+COUNTIF(H1057:AL1057,"UL/DS")/2+COUNTIF(H1057:AL1057,"CT")+COUNTIF(H1057:AL1057,"MD")</f>
        <v>12.5</v>
      </c>
      <c r="AR1057" s="239">
        <f>COUNTIF(H1057:AL1057,"NS")+COUNTIF(H1057:AL1057,"AL/NS")/2+COUNTIF(H1057:AL1057,"UL/NS")/2+COUNTIF(H1057:AL1057,"BH")+COUNTIF(H1057:AL1057,"AL/BF")/2+COUNTIF(H1057:AL1057,"AL/BL")/2+COUNTIF(H1057:AL1057,"UL/BL")/2+COUNTIF(H1057:AL1057,"UL/BF")/2+COUNTIF(H1057:AL1057,"BM")</f>
        <v>11</v>
      </c>
      <c r="AS1057" s="239">
        <f>COUNTIF(H1057:AL1057,"AL")+COUNTIF(H1057:AL1057,"AL/DS")/2+COUNTIF(H1057:AL1057,"AL/NS")/2+COUNTIF(H1057:AL1057,"NH")+COUNTIF(H1057:AL1057,"SL")+COUNTIF(H1057:AL1057,"NHD")+COUNTIF(H1057:AL1057,"B")+COUNTIF(H1057:AL1057,"HL")+COUNTIF(H1057:AL1057,"AL/BF")/2+COUNTIF(H1057:AL1057,"AL/BL")/2</f>
        <v>1</v>
      </c>
      <c r="AT1057" s="255">
        <f>COUNTIF(H1057:AL1057,"PD")+COUNTIF(H1057:AL1057,"PN")+COUNTIF(H1057:AL1057,"P/DS")/2+COUNTIF(H1057:AL1057,"P/NS")/2+COUNTIF(H1057:AL1057,"DS")+COUNTIF(H1057:AL1057,"NS")+COUNTIF(H1057:AL1057,"AL")+COUNTIF(H1057:AL1057,"AL/DS")+COUNTIF(H1057:AL1057,"AL/NS")+COUNTIF(H1057:AL1057,"NH")+COUNTIF(H1057:AL1057,"SL")+COUNTIF(H1057:AL1057,"UL/DS")/2+COUNTIF(H1057:AL1057,"UL/NS")/2+COUNTIF(H1057:AL1057,"CT")+COUNTIF(H1057:AL1057,"NHD")+COUNTIF(H1057:AL1057,"PDD")+COUNTIF(H1057:AL1057,"B")+COUNTIF(H1057:AL1057,"HL")+COUNTIF(H1057:AL1057,"PH")+COUNTIF(H1057:AL1057,"BH")+COUNTIF(H1057:AL1057,"AL/BF")+COUNTIF(H1057:AL1057,"AL/BL")+COUNTIF(H1057:AL1057,"UL/BF")/2+COUNTIF(H1057:AL1057,"UL/BL")/2+COUNTIF(H1057:AL1057,"PH/F")/2+COUNTIF(H1057:AL1057,"PH/L")/2+COUNTIF(H1057:AL1057,"MD")+COUNTIF(H1057:AL1057,"PMD")+COUNTIF(H1057:AL1057,"PM")+COUNTIF(H1057:AL1057,"BM")</f>
        <v>24.5</v>
      </c>
      <c r="AU1057" s="255">
        <f>COUNTIF(H1057:AL1057,"P/DS")/2+COUNTIF(H1057:AL1057,"P/NS")/2+COUNTIF(H1057:AL1057,"IL")+COUNTIF(H1057:AL1057,"NL")+COUNTIF(H1057:AL1057,"UL")+COUNTIF(H1057:AL1057,"UL/DS")/2+COUNTIF(H1057:AL1057,"UL/NS")/2+COUNTIF(H1057:AL1057,"KT")+COUNTIF(H1057:AL1057,"UL/BF")/2+COUNTIF(H1057:AL1057,"UL/BL")/2+COUNTIF(H1057:AL1057,"PH/F")/2+COUNTIF(H1057:AL1057,"PH/L")/2+COUNTIF(H1057:AL1057,"NB")</f>
        <v>1.5</v>
      </c>
      <c r="AV1057" s="258">
        <f>COUNTIF(H1057:AL1057,"PN")+COUNTIF(H1057:AL1057,"TVD")+COUNTIF(H1057:AL1057,"PH")+COUNTIF(H1057:AL1057,"PM")+COUNTIF(H1057:AL1057,"PDD")-COUNTIFS(H1057:AL1057,"PN",H1064:AL1064,"&gt;=3")-COUNTIFS(H1057:AL1057,"PM",H1064:AL1064,"&gt;=3")</f>
        <v>0</v>
      </c>
      <c r="AW1057" s="258">
        <f>COUNTIF(H1057:AL1057,"NS")+COUNTIF(H1057:AL1057,"D")+COUNTIF(H1057:AL1057,"BH")+COUNTIF(H1057:AL1057,"NHD")+COUNTIF(H1057:AL1057,"BM")-COUNTIFS(H1057:AL1057,"NS",H1064:AL1064,"&gt;=3")-COUNTIFS(H1057:AL1057,"BH",H1064:AL1064,"&gt;=3")-COUNTIFS(H1057:AL1057,"BM",H1064:AL1064,"&gt;=3")</f>
        <v>11</v>
      </c>
      <c r="AX1057" s="255">
        <f>COUNTIF(H1057:AL1057,"AL")+COUNTIF(H1057:AL1057,"AL/DS")/2+COUNTIF(H1057:AL1057,"AL/NS")/2+COUNTIF(H1057:AL1057,"AL/BF")+COUNTIF(H1057:AL1057,"AL/BL")/2</f>
        <v>0</v>
      </c>
      <c r="AY1057" s="255">
        <f>COUNTIF(H1057:AL1057,"SL")</f>
        <v>0</v>
      </c>
      <c r="AZ1057" s="255">
        <f>COUNTIF(H1057:AL1057,"NH")</f>
        <v>1</v>
      </c>
      <c r="BA1057" s="255">
        <f>COUNTIF(H1057:AL1057,"HL")</f>
        <v>0</v>
      </c>
      <c r="BB1057" s="255">
        <f>COUNTIF(G1057:AL1057,"P/DS")/2+COUNTIF(G1057:AL1057,"P/NS")/2+COUNTIF(G1057:AL1057,"UL")+COUNTIF(G1057:AL1057,"UL/DS")/2+COUNTIF(G1057:AL1057,"UL/NS")/2+COUNTIF(G1057:AL1057,"UL/BL")/2+COUNTIF(G1057:AL1057,"UL/BF")/2+COUNTIF(G1057:AL1057,"PH/F")/2+COUNTIF(G1057:AL1057,"PH/L")/2</f>
        <v>1.5</v>
      </c>
      <c r="BC1057" s="255">
        <f>COUNTIF(H1057:AL1057,"NB")</f>
        <v>0</v>
      </c>
      <c r="BD1057" s="255">
        <f>COUNTIF(H1057:AL1057,"NL")</f>
        <v>0</v>
      </c>
      <c r="BE1057" s="255">
        <f>COUNTIF(H1057:AL1057,"IL")</f>
        <v>0</v>
      </c>
      <c r="BF1057" s="255">
        <f>COUNTIF(H1057:AL1057,"KT")</f>
        <v>0</v>
      </c>
      <c r="BG1057" s="255">
        <f>COUNTIF(H1057:AL1057,"L70")</f>
        <v>0</v>
      </c>
      <c r="BH1057" s="255">
        <f>COUNTIF(H1057:AL1057,"MD")</f>
        <v>0</v>
      </c>
      <c r="BI1057" s="255">
        <f>COUNTIF(H1057:AL1057,"PMD")</f>
        <v>0</v>
      </c>
      <c r="BJ1057" s="255">
        <f>COUNTIF(H1057:AL1057,"PM")</f>
        <v>0</v>
      </c>
      <c r="BK1057" s="255">
        <f>COUNTIF(H1057:AL1057,"BM")</f>
        <v>0</v>
      </c>
      <c r="BL1057" s="261">
        <f>SUMIF(H1057:AL1057,"PD",H1058:AL1058)+SUMIF(H1057:AL1057,"PN",H1058:AL1058)+SUMIF(H1057:AL1057,"P/DS",H1058:AL1058)+SUMIF(H1057:AL1057,"PN/F",H1058:AL1058)+SUMIF(H1057:AL1057,"PN/L",H1058:AL1058)+SUMIF(H1057:AL1057,"TV",H1058:AL1058)+SUMIF(H1057:AL1057,"TVD",H1058:AL1058)+SUMIF(H1057:AL1057,"PDD",H1058:AL1058)</f>
        <v>0</v>
      </c>
      <c r="BM1057" s="261">
        <f>SUMIF(H1057:AL1057,"PD",H1059:AL1059)+SUMIF(H1057:AL1057,"PN",H1059:AL1059)+SUMIF(H1057:AL1057,"P/DS",H1059:AL1059)+SUMIF(H1057:AL1057,"PN/F",H1059:AL1059)+SUMIF(H1057:AL1057,"PN/L",H1059:AL1059)+SUMIF(H1057:AL1057,"TV",H1059:AL1059)+SUMIF(H1057:AL1057,"TVD",H1059:AL1059)+SUMIF(H1057:AL1057,"PDD",H1059:AL1059)+SUMIF(H1057:AL1057,"PMD",H1059:AL1059)</f>
        <v>0</v>
      </c>
      <c r="BN1057" s="261">
        <f>SUMIF(H1057:AL1057,"PD",H1060:AL1060)+SUMIF(H1057:AL1057,"PN",H1060:AL1060)+SUMIF(H1057:AL1057,"P/DS",H1060:AL1060)+SUMIF(H1057:AL1057,"PN/F",H1060:AL1060)+SUMIF(H1057:AL1057,"PN/L",H1060:AL1060)+SUMIF(H1057:AL1057,"TV",H1060:AL1060)+SUMIF(H1057:AL1057,"TVD",H1060:AL1060)</f>
        <v>0</v>
      </c>
      <c r="BO1057" s="261">
        <f>SUMIF(H1057:AL1057,"PD",H1061:AL1061)+SUMIF(H1057:AL1057,"PN",H1061:AL1061)+SUMIF(H1057:AL1057,"P/DS",H1061:AL1061)+SUMIF(H1057:AL1057,"PN/F",H1061:AL1061)+SUMIF(H1057:AL1057,"PN/L",H1061:AL1061)+SUMIF(H1057:AL1057,"TV",H1061:AL1061)+SUMIF(H1057:AL1057,"TVD",H1061:AL1061)</f>
        <v>0</v>
      </c>
      <c r="BP1057" s="261">
        <f>SUMIF(H1057:AL1057,"PD",H1062:AL1062)+SUMIF(H1057:AL1057,"PN",H1062:AL1062)+SUMIF(H1057:AL1057,"P/DS",H1062:AL1062)+SUMIF(H1057:AL1057,"PN/F",H1062:AL1062)+SUMIF(H1057:AL1057,"PN/L",H1062:AL1062)+SUMIF(H1057:AL1057,"TV",H1062:AL1062)+SUMIF(H1057:AL1057,"TVD",H1062:AL1062)+SUMIF(H1057:AL1057,"PDD",H1062:AL1062)+SUMIF(H1057:AL1057,"PH",H1062:AL1062)+SUMIF(H1057:AL1057,"PM",H1062:AL1062)</f>
        <v>0</v>
      </c>
      <c r="BQ1057" s="261">
        <f>SUMIF(H1057:AL1057,"PD",H1063:AL1063)+SUMIF(H1057:AL1057,"PN",H1063:AL1063)+SUMIF(H1057:AL1057,"P/DS",H1063:AL1063)+SUMIF(H1057:AL1057,"PN/F",H1063:AL1063)+SUMIF(H1057:AL1057,"PN/L",H1063:AL1063)+SUMIF(H1057:AL1057,"TV",H1063:AL1063)+SUMIF(H1057:AL1057,"TVD",H1063:AL1063)+SUMIF(H1057:AL1057,"PDD",H1063:AL1063)+SUMIF(H1057:AL1057,"PH",H1063:AL1063)+SUMIF(H1057:AL1057,"PM",H1063:AL1063)</f>
        <v>0</v>
      </c>
      <c r="BR1057" s="269">
        <f>SUM(H1058:AL1058)-BL1057</f>
        <v>21.5</v>
      </c>
      <c r="BS1057" s="269">
        <f>SUM(H1059:AL1059)-BM1057</f>
        <v>13</v>
      </c>
      <c r="BT1057" s="269">
        <f>SUM(H1060:AL1060)-BN1057</f>
        <v>0</v>
      </c>
      <c r="BU1057" s="269">
        <f>SUM(H1061:AL1061)-BO1057</f>
        <v>0</v>
      </c>
      <c r="BV1057" s="269">
        <f>SUM(H1062:AL1062)-BP1057</f>
        <v>0</v>
      </c>
      <c r="BW1057" s="269">
        <f>SUM(H1063:AL1063)-BQ1057</f>
        <v>0</v>
      </c>
      <c r="BX1057" s="255">
        <f>SUMIF(H1057:AL1057,"PD",H1064:AL1064)+SUMIF(H1057:AL1057,"PN",H1064:AL1064)+SUMIF(H1057:AL1057,"P/DS",H1064:AL1064)+SUMIF(H1057:AL1057,"PN/F",H1064:AL1064)+SUMIF(H1057:AL1057,"PN/L",H1064:AL1064)</f>
        <v>0</v>
      </c>
      <c r="BY1057" s="255">
        <f>SUM(H1064:AL1064)-BX1057</f>
        <v>0</v>
      </c>
      <c r="BZ1057" s="255">
        <f t="shared" ref="BZ1057" si="393">+SUM(BL1057:BW1064)</f>
        <v>34.5</v>
      </c>
      <c r="CA1057" s="266">
        <f>(COUNTIFS(H1057:AL1057,"PD",H1058:AL1058,"&gt;=2"))*0.5-IF(CN1057="VP",COUNTIFS($H$16:$AL$16,"SAT",H1057:AL1057,"PD",H1058:AL1058,"&gt;=2"))*0.5</f>
        <v>0</v>
      </c>
      <c r="CB1057" s="266">
        <f>(COUNTIFS(H1057:AL1057,"PN",H1059:AL1059,"&gt;=0.5",H1058:AL1058,"&gt;=1.5"))*0.5+COUNTIFS(H1057:AL1057,"PDD",H1059:AL1059,"&gt;=0.5",H1058:AL1058,"&gt;=1.5")*0.5</f>
        <v>0</v>
      </c>
      <c r="CC1057" s="273">
        <f>(COUNTIFS(H1057:AL1057,"TV",H1059:AL1059,"&gt;=10"))*0.5+(COUNTIFS(H1057:AL1057,"PMD",H1059:AL1059,"&gt;=2"))*0.5</f>
        <v>0</v>
      </c>
      <c r="CD1057" s="266">
        <f>(COUNTIFS(H1057:AL1057,"TVD",H1061:AL1061,"&gt;=6.5",H1059:AL1059,"&gt;=3.5"))*0.5</f>
        <v>0</v>
      </c>
      <c r="CE1057" s="266">
        <f>(COUNTIFS(H1057:AL1057,"PD",H1062:AL1062,"&gt;=10"))*0.5</f>
        <v>0</v>
      </c>
      <c r="CF1057" s="266">
        <f>(COUNTIFS(H1057:AL1057,"PDD",H1062:AL1062,"&gt;=3.5",H1063:AL1063,"&gt;=6.5")+COUNTIFS(H1057:AL1057,"PH",H1063:AL1063,"&gt;=0.5",H1062:AL1062,"&gt;=1.5")+COUNTIFS(H1057:AL1057,"PM",H1063:AL1063,"&gt;=0.5",H1062:AL1062,"&gt;=1.5"))*0.5</f>
        <v>0</v>
      </c>
      <c r="CG1057" s="266">
        <f>(COUNTIFS(H1057:AL1057,"DS",H1058:AL1058,"&gt;=2")+COUNTIFS(H1057:AL1057,"AL/DS",H1058:AL1058,"&gt;=2"))*0.5-IF(CN1057="VP",COUNTIFS($H$16:$AL$16,"SAT",H1057:AL1057,"DS",H1058:AL1058,"&gt;=2"))*0.5</f>
        <v>2.5</v>
      </c>
      <c r="CH1057" s="266">
        <f>(COUNTIFS(H1057:AL1057,"NS",H1059:AL1059,"&gt;=0.5",H1058:AL1058,"&gt;=1.5")+COUNTIFS(H1057:AL1057,"AL/NS",H1059:AL1059,"&gt;=0.5",H1058:AL1058,"&gt;=1.5")+COUNTIFS(H1057:AL1057,"NHD",H1059:AL1059,"&gt;=4.5",H1062:AL1062,"&gt;=2",H1058:AL1058,"&gt;=1.5"))*0.5</f>
        <v>2</v>
      </c>
      <c r="CI1057" s="266">
        <f>(COUNTIF(H1059:AL1059,"&gt;=10")+COUNTIFS(H1057:AL1057,"MD",H1059:AL1059,"&gt;=2")-COUNTIFS(H1057:AL1057,"TV",H1059:AL1059,"&gt;=10"))*0.5</f>
        <v>0.5</v>
      </c>
      <c r="CJ1057" s="266">
        <f>(COUNTIFS(H1057:AL1057,"D",H1061:AL1061,"&gt;=6.5",H1059:AL1059,"&gt;=3.5"))*0.5</f>
        <v>0</v>
      </c>
      <c r="CK1057" s="266">
        <f>(COUNTIF(H1062:AL1062,"&gt;=10")-COUNTIFS(H1057:AL1057,"PD",H1062:AL1062,"&gt;=10"))*0.5</f>
        <v>0</v>
      </c>
      <c r="CL1057" s="265">
        <f>(COUNTIFS(H1057:AL1057,"NHD",H1062:AL1062,"&gt;=3.5",H1063:AL1063,"&gt;=6.5")+COUNTIFS(H1057:AL1057,"BH",H1062:AL1062,"&gt;=1.5",H1063:AL1063,"&gt;=0.5")+COUNTIFS(H1057:AL1057,"BM",H1062:AL1062,"&gt;=1.5",H1063:AL1063,"&gt;=0.5")+COUNTIFS(H1057:AL1057,"D",H1062:AL1062,"&gt;=1.5",H1063:AL1063,"&gt;=0.5"))*0.5</f>
        <v>0</v>
      </c>
      <c r="CM1057" s="272"/>
      <c r="CN1057" s="264" t="s">
        <v>723</v>
      </c>
      <c r="CO1057" s="125">
        <f t="shared" ref="CO1057" si="394">+AM1057+AN1057+AO1057+AP1057+AQ1057+AR1057+AS1057+AU1057+BG1057</f>
        <v>26</v>
      </c>
      <c r="CP1057" s="225">
        <f>+SUM(I1058:I1063)-I1064</f>
        <v>0</v>
      </c>
      <c r="CQ1057" s="225">
        <f>+SUM(J1058:J1063)-J1064</f>
        <v>2.5</v>
      </c>
      <c r="CR1057" s="225">
        <f>+SUM(K1058:K1063)-K1064</f>
        <v>0</v>
      </c>
      <c r="CS1057" s="90"/>
      <c r="CT1057" s="90"/>
      <c r="CU1057" s="90"/>
      <c r="CV1057" s="90"/>
      <c r="CW1057" s="90"/>
      <c r="CX1057" s="90"/>
      <c r="CY1057" s="90"/>
      <c r="CZ1057" s="90"/>
      <c r="DA1057" s="90"/>
    </row>
    <row r="1058" spans="1:105" s="70" customFormat="1" ht="15" customHeight="1">
      <c r="A1058" s="228"/>
      <c r="B1058" s="277"/>
      <c r="C1058" s="280"/>
      <c r="D1058" s="237"/>
      <c r="E1058" s="237"/>
      <c r="F1058" s="242" t="s">
        <v>82</v>
      </c>
      <c r="G1058" s="71">
        <v>1.5</v>
      </c>
      <c r="H1058" s="83"/>
      <c r="I1058" s="83"/>
      <c r="J1058" s="83">
        <v>2.5</v>
      </c>
      <c r="K1058" s="83"/>
      <c r="L1058" s="83">
        <v>2.5</v>
      </c>
      <c r="M1058" s="83">
        <v>2.5</v>
      </c>
      <c r="N1058" s="83">
        <v>2.5</v>
      </c>
      <c r="O1058" s="83"/>
      <c r="P1058" s="83"/>
      <c r="Q1058" s="83"/>
      <c r="R1058" s="83"/>
      <c r="S1058" s="83"/>
      <c r="T1058" s="83">
        <v>2.5</v>
      </c>
      <c r="U1058" s="83"/>
      <c r="V1058" s="83"/>
      <c r="W1058" s="83">
        <v>2</v>
      </c>
      <c r="X1058" s="83">
        <v>2</v>
      </c>
      <c r="Y1058" s="83">
        <v>2</v>
      </c>
      <c r="Z1058" s="83"/>
      <c r="AA1058" s="83"/>
      <c r="AB1058" s="83"/>
      <c r="AC1058" s="79"/>
      <c r="AD1058" s="79"/>
      <c r="AE1058" s="79"/>
      <c r="AF1058" s="79">
        <v>1</v>
      </c>
      <c r="AG1058" s="79"/>
      <c r="AH1058" s="79">
        <v>2</v>
      </c>
      <c r="AI1058" s="79"/>
      <c r="AJ1058" s="79"/>
      <c r="AK1058" s="79"/>
      <c r="AL1058" s="79"/>
      <c r="AM1058" s="240"/>
      <c r="AN1058" s="240"/>
      <c r="AO1058" s="240"/>
      <c r="AP1058" s="240"/>
      <c r="AQ1058" s="240"/>
      <c r="AR1058" s="240"/>
      <c r="AS1058" s="240"/>
      <c r="AT1058" s="256"/>
      <c r="AU1058" s="256"/>
      <c r="AV1058" s="259"/>
      <c r="AW1058" s="259"/>
      <c r="AX1058" s="256"/>
      <c r="AY1058" s="256"/>
      <c r="AZ1058" s="256"/>
      <c r="BA1058" s="256"/>
      <c r="BB1058" s="256"/>
      <c r="BC1058" s="256"/>
      <c r="BD1058" s="256"/>
      <c r="BE1058" s="256"/>
      <c r="BF1058" s="256"/>
      <c r="BG1058" s="256"/>
      <c r="BH1058" s="256"/>
      <c r="BI1058" s="256"/>
      <c r="BJ1058" s="256"/>
      <c r="BK1058" s="256"/>
      <c r="BL1058" s="262"/>
      <c r="BM1058" s="262"/>
      <c r="BN1058" s="262"/>
      <c r="BO1058" s="262"/>
      <c r="BP1058" s="262"/>
      <c r="BQ1058" s="262"/>
      <c r="BR1058" s="270"/>
      <c r="BS1058" s="270"/>
      <c r="BT1058" s="270"/>
      <c r="BU1058" s="270"/>
      <c r="BV1058" s="270"/>
      <c r="BW1058" s="270"/>
      <c r="BX1058" s="256"/>
      <c r="BY1058" s="256"/>
      <c r="BZ1058" s="256"/>
      <c r="CA1058" s="267"/>
      <c r="CB1058" s="267"/>
      <c r="CC1058" s="274"/>
      <c r="CD1058" s="267"/>
      <c r="CE1058" s="267"/>
      <c r="CF1058" s="267"/>
      <c r="CG1058" s="267"/>
      <c r="CH1058" s="267"/>
      <c r="CI1058" s="267"/>
      <c r="CJ1058" s="267"/>
      <c r="CK1058" s="267"/>
      <c r="CL1058" s="265"/>
      <c r="CM1058" s="272"/>
      <c r="CN1058" s="264"/>
      <c r="CO1058" s="125"/>
      <c r="CP1058" s="226"/>
      <c r="CQ1058" s="226"/>
      <c r="CR1058" s="226"/>
      <c r="CS1058" s="90"/>
      <c r="CT1058" s="90"/>
      <c r="CU1058" s="90"/>
      <c r="CV1058" s="90"/>
      <c r="CW1058" s="90"/>
      <c r="CX1058" s="90"/>
      <c r="CY1058" s="90"/>
      <c r="CZ1058" s="90"/>
      <c r="DA1058" s="90"/>
    </row>
    <row r="1059" spans="1:105" s="70" customFormat="1" ht="15" customHeight="1">
      <c r="A1059" s="228"/>
      <c r="B1059" s="277"/>
      <c r="C1059" s="280"/>
      <c r="D1059" s="237"/>
      <c r="E1059" s="237"/>
      <c r="F1059" s="243"/>
      <c r="G1059" s="72">
        <v>2</v>
      </c>
      <c r="H1059" s="84"/>
      <c r="I1059" s="84"/>
      <c r="J1059" s="84"/>
      <c r="K1059" s="84"/>
      <c r="L1059" s="84"/>
      <c r="M1059" s="84"/>
      <c r="N1059" s="84"/>
      <c r="O1059" s="84">
        <v>10.5</v>
      </c>
      <c r="P1059" s="84"/>
      <c r="Q1059" s="84"/>
      <c r="R1059" s="84"/>
      <c r="S1059" s="84"/>
      <c r="T1059" s="84"/>
      <c r="U1059" s="84"/>
      <c r="V1059" s="84"/>
      <c r="W1059" s="84">
        <v>0.5</v>
      </c>
      <c r="X1059" s="84">
        <v>0.5</v>
      </c>
      <c r="Y1059" s="84">
        <v>0.5</v>
      </c>
      <c r="Z1059" s="84"/>
      <c r="AA1059" s="84"/>
      <c r="AB1059" s="84"/>
      <c r="AC1059" s="80"/>
      <c r="AD1059" s="80"/>
      <c r="AE1059" s="80"/>
      <c r="AF1059" s="80">
        <v>0.5</v>
      </c>
      <c r="AG1059" s="80"/>
      <c r="AH1059" s="80">
        <v>0.5</v>
      </c>
      <c r="AI1059" s="80"/>
      <c r="AJ1059" s="80"/>
      <c r="AK1059" s="80"/>
      <c r="AL1059" s="80"/>
      <c r="AM1059" s="240"/>
      <c r="AN1059" s="240"/>
      <c r="AO1059" s="240"/>
      <c r="AP1059" s="240"/>
      <c r="AQ1059" s="240"/>
      <c r="AR1059" s="240"/>
      <c r="AS1059" s="240"/>
      <c r="AT1059" s="256"/>
      <c r="AU1059" s="256"/>
      <c r="AV1059" s="259"/>
      <c r="AW1059" s="259"/>
      <c r="AX1059" s="256"/>
      <c r="AY1059" s="256"/>
      <c r="AZ1059" s="256"/>
      <c r="BA1059" s="256"/>
      <c r="BB1059" s="256"/>
      <c r="BC1059" s="256"/>
      <c r="BD1059" s="256"/>
      <c r="BE1059" s="256"/>
      <c r="BF1059" s="256"/>
      <c r="BG1059" s="256"/>
      <c r="BH1059" s="256"/>
      <c r="BI1059" s="256"/>
      <c r="BJ1059" s="256"/>
      <c r="BK1059" s="256"/>
      <c r="BL1059" s="262"/>
      <c r="BM1059" s="262"/>
      <c r="BN1059" s="262"/>
      <c r="BO1059" s="262"/>
      <c r="BP1059" s="262"/>
      <c r="BQ1059" s="262"/>
      <c r="BR1059" s="270"/>
      <c r="BS1059" s="270"/>
      <c r="BT1059" s="270"/>
      <c r="BU1059" s="270"/>
      <c r="BV1059" s="270"/>
      <c r="BW1059" s="270"/>
      <c r="BX1059" s="256"/>
      <c r="BY1059" s="256"/>
      <c r="BZ1059" s="256"/>
      <c r="CA1059" s="267"/>
      <c r="CB1059" s="267"/>
      <c r="CC1059" s="274"/>
      <c r="CD1059" s="267"/>
      <c r="CE1059" s="267"/>
      <c r="CF1059" s="267"/>
      <c r="CG1059" s="267"/>
      <c r="CH1059" s="267"/>
      <c r="CI1059" s="267"/>
      <c r="CJ1059" s="267"/>
      <c r="CK1059" s="267"/>
      <c r="CL1059" s="265"/>
      <c r="CM1059" s="272"/>
      <c r="CN1059" s="264"/>
      <c r="CO1059" s="125"/>
      <c r="CP1059" s="226"/>
      <c r="CQ1059" s="226"/>
      <c r="CR1059" s="226"/>
      <c r="CS1059" s="90"/>
      <c r="CT1059" s="90"/>
      <c r="CU1059" s="90"/>
      <c r="CV1059" s="90"/>
      <c r="CW1059" s="90"/>
      <c r="CX1059" s="90"/>
      <c r="CY1059" s="90"/>
      <c r="CZ1059" s="90"/>
      <c r="DA1059" s="90"/>
    </row>
    <row r="1060" spans="1:105" s="70" customFormat="1" ht="15" customHeight="1">
      <c r="A1060" s="228"/>
      <c r="B1060" s="277"/>
      <c r="C1060" s="280"/>
      <c r="D1060" s="237"/>
      <c r="E1060" s="237"/>
      <c r="F1060" s="243"/>
      <c r="G1060" s="72">
        <v>2.1</v>
      </c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  <c r="X1060" s="84"/>
      <c r="Y1060" s="84"/>
      <c r="Z1060" s="84"/>
      <c r="AA1060" s="84"/>
      <c r="AB1060" s="84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240"/>
      <c r="AN1060" s="240"/>
      <c r="AO1060" s="240"/>
      <c r="AP1060" s="240"/>
      <c r="AQ1060" s="240"/>
      <c r="AR1060" s="240"/>
      <c r="AS1060" s="240"/>
      <c r="AT1060" s="256"/>
      <c r="AU1060" s="256"/>
      <c r="AV1060" s="259"/>
      <c r="AW1060" s="259"/>
      <c r="AX1060" s="256"/>
      <c r="AY1060" s="256"/>
      <c r="AZ1060" s="256"/>
      <c r="BA1060" s="256"/>
      <c r="BB1060" s="256"/>
      <c r="BC1060" s="256"/>
      <c r="BD1060" s="256"/>
      <c r="BE1060" s="256"/>
      <c r="BF1060" s="256"/>
      <c r="BG1060" s="256"/>
      <c r="BH1060" s="256"/>
      <c r="BI1060" s="256"/>
      <c r="BJ1060" s="256"/>
      <c r="BK1060" s="256"/>
      <c r="BL1060" s="262"/>
      <c r="BM1060" s="262"/>
      <c r="BN1060" s="262"/>
      <c r="BO1060" s="262"/>
      <c r="BP1060" s="262"/>
      <c r="BQ1060" s="262"/>
      <c r="BR1060" s="270"/>
      <c r="BS1060" s="270"/>
      <c r="BT1060" s="270"/>
      <c r="BU1060" s="270"/>
      <c r="BV1060" s="270"/>
      <c r="BW1060" s="270"/>
      <c r="BX1060" s="256"/>
      <c r="BY1060" s="256"/>
      <c r="BZ1060" s="256"/>
      <c r="CA1060" s="267"/>
      <c r="CB1060" s="267"/>
      <c r="CC1060" s="274"/>
      <c r="CD1060" s="267"/>
      <c r="CE1060" s="267"/>
      <c r="CF1060" s="267"/>
      <c r="CG1060" s="267"/>
      <c r="CH1060" s="267"/>
      <c r="CI1060" s="267"/>
      <c r="CJ1060" s="267"/>
      <c r="CK1060" s="267"/>
      <c r="CL1060" s="265"/>
      <c r="CM1060" s="272"/>
      <c r="CN1060" s="264"/>
      <c r="CO1060" s="125"/>
      <c r="CP1060" s="226"/>
      <c r="CQ1060" s="226"/>
      <c r="CR1060" s="226"/>
      <c r="CS1060" s="90"/>
      <c r="CT1060" s="90"/>
      <c r="CU1060" s="90"/>
      <c r="CV1060" s="90"/>
      <c r="CW1060" s="90"/>
      <c r="CX1060" s="90"/>
      <c r="CY1060" s="90"/>
      <c r="CZ1060" s="90"/>
      <c r="DA1060" s="90"/>
    </row>
    <row r="1061" spans="1:105" s="70" customFormat="1" ht="15" customHeight="1">
      <c r="A1061" s="228"/>
      <c r="B1061" s="277"/>
      <c r="C1061" s="280"/>
      <c r="D1061" s="237"/>
      <c r="E1061" s="237"/>
      <c r="F1061" s="243"/>
      <c r="G1061" s="72">
        <v>2.7</v>
      </c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  <c r="X1061" s="84"/>
      <c r="Y1061" s="84"/>
      <c r="Z1061" s="84"/>
      <c r="AA1061" s="84"/>
      <c r="AB1061" s="84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240"/>
      <c r="AN1061" s="240"/>
      <c r="AO1061" s="240"/>
      <c r="AP1061" s="240"/>
      <c r="AQ1061" s="240"/>
      <c r="AR1061" s="240"/>
      <c r="AS1061" s="240"/>
      <c r="AT1061" s="256"/>
      <c r="AU1061" s="256"/>
      <c r="AV1061" s="259"/>
      <c r="AW1061" s="259"/>
      <c r="AX1061" s="256"/>
      <c r="AY1061" s="256"/>
      <c r="AZ1061" s="256"/>
      <c r="BA1061" s="256"/>
      <c r="BB1061" s="256"/>
      <c r="BC1061" s="256"/>
      <c r="BD1061" s="256"/>
      <c r="BE1061" s="256"/>
      <c r="BF1061" s="256"/>
      <c r="BG1061" s="256"/>
      <c r="BH1061" s="256"/>
      <c r="BI1061" s="256"/>
      <c r="BJ1061" s="256"/>
      <c r="BK1061" s="256"/>
      <c r="BL1061" s="262"/>
      <c r="BM1061" s="262"/>
      <c r="BN1061" s="262"/>
      <c r="BO1061" s="262"/>
      <c r="BP1061" s="262"/>
      <c r="BQ1061" s="262"/>
      <c r="BR1061" s="270"/>
      <c r="BS1061" s="270"/>
      <c r="BT1061" s="270"/>
      <c r="BU1061" s="270"/>
      <c r="BV1061" s="270"/>
      <c r="BW1061" s="270"/>
      <c r="BX1061" s="256"/>
      <c r="BY1061" s="256"/>
      <c r="BZ1061" s="256"/>
      <c r="CA1061" s="267"/>
      <c r="CB1061" s="267"/>
      <c r="CC1061" s="274"/>
      <c r="CD1061" s="267"/>
      <c r="CE1061" s="267"/>
      <c r="CF1061" s="267"/>
      <c r="CG1061" s="267"/>
      <c r="CH1061" s="267"/>
      <c r="CI1061" s="267"/>
      <c r="CJ1061" s="267"/>
      <c r="CK1061" s="267"/>
      <c r="CL1061" s="265"/>
      <c r="CM1061" s="272"/>
      <c r="CN1061" s="264"/>
      <c r="CO1061" s="125"/>
      <c r="CP1061" s="226"/>
      <c r="CQ1061" s="226"/>
      <c r="CR1061" s="226"/>
      <c r="CS1061" s="90"/>
      <c r="CT1061" s="90"/>
      <c r="CU1061" s="90"/>
      <c r="CV1061" s="90"/>
      <c r="CW1061" s="90"/>
      <c r="CX1061" s="90"/>
      <c r="CY1061" s="90"/>
      <c r="CZ1061" s="90"/>
      <c r="DA1061" s="90"/>
    </row>
    <row r="1062" spans="1:105" s="70" customFormat="1" ht="15" customHeight="1">
      <c r="A1062" s="228"/>
      <c r="B1062" s="277"/>
      <c r="C1062" s="280"/>
      <c r="D1062" s="237"/>
      <c r="E1062" s="237"/>
      <c r="F1062" s="243"/>
      <c r="G1062" s="72">
        <v>3</v>
      </c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  <c r="X1062" s="84"/>
      <c r="Y1062" s="84"/>
      <c r="Z1062" s="84"/>
      <c r="AA1062" s="84"/>
      <c r="AB1062" s="84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240"/>
      <c r="AN1062" s="240"/>
      <c r="AO1062" s="240"/>
      <c r="AP1062" s="240"/>
      <c r="AQ1062" s="240"/>
      <c r="AR1062" s="240"/>
      <c r="AS1062" s="240"/>
      <c r="AT1062" s="256"/>
      <c r="AU1062" s="256"/>
      <c r="AV1062" s="259"/>
      <c r="AW1062" s="259"/>
      <c r="AX1062" s="256"/>
      <c r="AY1062" s="256"/>
      <c r="AZ1062" s="256"/>
      <c r="BA1062" s="256"/>
      <c r="BB1062" s="256"/>
      <c r="BC1062" s="256"/>
      <c r="BD1062" s="256"/>
      <c r="BE1062" s="256"/>
      <c r="BF1062" s="256"/>
      <c r="BG1062" s="256"/>
      <c r="BH1062" s="256"/>
      <c r="BI1062" s="256"/>
      <c r="BJ1062" s="256"/>
      <c r="BK1062" s="256"/>
      <c r="BL1062" s="262"/>
      <c r="BM1062" s="262"/>
      <c r="BN1062" s="262"/>
      <c r="BO1062" s="262"/>
      <c r="BP1062" s="262"/>
      <c r="BQ1062" s="262"/>
      <c r="BR1062" s="270"/>
      <c r="BS1062" s="270"/>
      <c r="BT1062" s="270"/>
      <c r="BU1062" s="270"/>
      <c r="BV1062" s="270"/>
      <c r="BW1062" s="270"/>
      <c r="BX1062" s="256"/>
      <c r="BY1062" s="256"/>
      <c r="BZ1062" s="256"/>
      <c r="CA1062" s="267"/>
      <c r="CB1062" s="267"/>
      <c r="CC1062" s="274"/>
      <c r="CD1062" s="267"/>
      <c r="CE1062" s="267"/>
      <c r="CF1062" s="267"/>
      <c r="CG1062" s="267"/>
      <c r="CH1062" s="267"/>
      <c r="CI1062" s="267"/>
      <c r="CJ1062" s="267"/>
      <c r="CK1062" s="267"/>
      <c r="CL1062" s="265"/>
      <c r="CM1062" s="272"/>
      <c r="CN1062" s="264"/>
      <c r="CO1062" s="125"/>
      <c r="CP1062" s="226"/>
      <c r="CQ1062" s="226"/>
      <c r="CR1062" s="226"/>
      <c r="CS1062" s="90"/>
      <c r="CT1062" s="90"/>
      <c r="CU1062" s="90"/>
      <c r="CV1062" s="90"/>
      <c r="CW1062" s="90"/>
      <c r="CX1062" s="90"/>
      <c r="CY1062" s="90"/>
      <c r="CZ1062" s="90"/>
      <c r="DA1062" s="90"/>
    </row>
    <row r="1063" spans="1:105" s="70" customFormat="1" ht="15" customHeight="1">
      <c r="A1063" s="228"/>
      <c r="B1063" s="277"/>
      <c r="C1063" s="280"/>
      <c r="D1063" s="237"/>
      <c r="E1063" s="237"/>
      <c r="F1063" s="244"/>
      <c r="G1063" s="73">
        <v>3.9</v>
      </c>
      <c r="H1063" s="85"/>
      <c r="I1063" s="85"/>
      <c r="J1063" s="85"/>
      <c r="K1063" s="85"/>
      <c r="L1063" s="85"/>
      <c r="M1063" s="85"/>
      <c r="N1063" s="85"/>
      <c r="O1063" s="85"/>
      <c r="P1063" s="85"/>
      <c r="Q1063" s="85"/>
      <c r="R1063" s="85"/>
      <c r="S1063" s="85"/>
      <c r="T1063" s="85"/>
      <c r="U1063" s="85"/>
      <c r="V1063" s="85"/>
      <c r="W1063" s="85"/>
      <c r="X1063" s="85"/>
      <c r="Y1063" s="85"/>
      <c r="Z1063" s="85"/>
      <c r="AA1063" s="85"/>
      <c r="AB1063" s="85"/>
      <c r="AC1063" s="81"/>
      <c r="AD1063" s="81"/>
      <c r="AE1063" s="81"/>
      <c r="AF1063" s="81"/>
      <c r="AG1063" s="81"/>
      <c r="AH1063" s="81"/>
      <c r="AI1063" s="81"/>
      <c r="AJ1063" s="81"/>
      <c r="AK1063" s="81"/>
      <c r="AL1063" s="81"/>
      <c r="AM1063" s="240"/>
      <c r="AN1063" s="240"/>
      <c r="AO1063" s="240"/>
      <c r="AP1063" s="240"/>
      <c r="AQ1063" s="240"/>
      <c r="AR1063" s="240"/>
      <c r="AS1063" s="240"/>
      <c r="AT1063" s="256"/>
      <c r="AU1063" s="256"/>
      <c r="AV1063" s="259"/>
      <c r="AW1063" s="259"/>
      <c r="AX1063" s="256"/>
      <c r="AY1063" s="256"/>
      <c r="AZ1063" s="256"/>
      <c r="BA1063" s="256"/>
      <c r="BB1063" s="256"/>
      <c r="BC1063" s="256"/>
      <c r="BD1063" s="256"/>
      <c r="BE1063" s="256"/>
      <c r="BF1063" s="256"/>
      <c r="BG1063" s="256"/>
      <c r="BH1063" s="256"/>
      <c r="BI1063" s="256"/>
      <c r="BJ1063" s="256"/>
      <c r="BK1063" s="256"/>
      <c r="BL1063" s="262"/>
      <c r="BM1063" s="262"/>
      <c r="BN1063" s="262"/>
      <c r="BO1063" s="262"/>
      <c r="BP1063" s="262"/>
      <c r="BQ1063" s="262"/>
      <c r="BR1063" s="270"/>
      <c r="BS1063" s="270"/>
      <c r="BT1063" s="270"/>
      <c r="BU1063" s="270"/>
      <c r="BV1063" s="270"/>
      <c r="BW1063" s="270"/>
      <c r="BX1063" s="256"/>
      <c r="BY1063" s="256"/>
      <c r="BZ1063" s="256"/>
      <c r="CA1063" s="267"/>
      <c r="CB1063" s="267"/>
      <c r="CC1063" s="274"/>
      <c r="CD1063" s="267"/>
      <c r="CE1063" s="267"/>
      <c r="CF1063" s="267"/>
      <c r="CG1063" s="267"/>
      <c r="CH1063" s="267"/>
      <c r="CI1063" s="267"/>
      <c r="CJ1063" s="267"/>
      <c r="CK1063" s="267"/>
      <c r="CL1063" s="265"/>
      <c r="CM1063" s="272"/>
      <c r="CN1063" s="264"/>
      <c r="CO1063" s="125"/>
      <c r="CP1063" s="226"/>
      <c r="CQ1063" s="226"/>
      <c r="CR1063" s="226"/>
      <c r="CS1063" s="90"/>
      <c r="CT1063" s="90"/>
      <c r="CU1063" s="90"/>
      <c r="CV1063" s="90"/>
      <c r="CW1063" s="90"/>
      <c r="CX1063" s="90"/>
      <c r="CY1063" s="90"/>
      <c r="CZ1063" s="90"/>
      <c r="DA1063" s="90"/>
    </row>
    <row r="1064" spans="1:105" s="70" customFormat="1" ht="15" customHeight="1" thickBot="1">
      <c r="A1064" s="229"/>
      <c r="B1064" s="278"/>
      <c r="C1064" s="281"/>
      <c r="D1064" s="238"/>
      <c r="E1064" s="238"/>
      <c r="F1064" s="245" t="s">
        <v>83</v>
      </c>
      <c r="G1064" s="246"/>
      <c r="H1064" s="82"/>
      <c r="I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/>
      <c r="W1064" s="82"/>
      <c r="X1064" s="82"/>
      <c r="Y1064" s="82"/>
      <c r="Z1064" s="82"/>
      <c r="AA1064" s="82"/>
      <c r="AB1064" s="82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241"/>
      <c r="AN1064" s="241"/>
      <c r="AO1064" s="241"/>
      <c r="AP1064" s="241"/>
      <c r="AQ1064" s="241"/>
      <c r="AR1064" s="241"/>
      <c r="AS1064" s="241"/>
      <c r="AT1064" s="257"/>
      <c r="AU1064" s="257"/>
      <c r="AV1064" s="260"/>
      <c r="AW1064" s="260"/>
      <c r="AX1064" s="257"/>
      <c r="AY1064" s="257"/>
      <c r="AZ1064" s="257"/>
      <c r="BA1064" s="257"/>
      <c r="BB1064" s="257"/>
      <c r="BC1064" s="257"/>
      <c r="BD1064" s="257"/>
      <c r="BE1064" s="257"/>
      <c r="BF1064" s="257"/>
      <c r="BG1064" s="257"/>
      <c r="BH1064" s="257"/>
      <c r="BI1064" s="257"/>
      <c r="BJ1064" s="257"/>
      <c r="BK1064" s="257"/>
      <c r="BL1064" s="263"/>
      <c r="BM1064" s="263"/>
      <c r="BN1064" s="263"/>
      <c r="BO1064" s="263"/>
      <c r="BP1064" s="263"/>
      <c r="BQ1064" s="263"/>
      <c r="BR1064" s="271"/>
      <c r="BS1064" s="271"/>
      <c r="BT1064" s="271"/>
      <c r="BU1064" s="271"/>
      <c r="BV1064" s="271"/>
      <c r="BW1064" s="271"/>
      <c r="BX1064" s="257"/>
      <c r="BY1064" s="257"/>
      <c r="BZ1064" s="257"/>
      <c r="CA1064" s="268"/>
      <c r="CB1064" s="268"/>
      <c r="CC1064" s="275"/>
      <c r="CD1064" s="268"/>
      <c r="CE1064" s="268"/>
      <c r="CF1064" s="268"/>
      <c r="CG1064" s="268"/>
      <c r="CH1064" s="268"/>
      <c r="CI1064" s="268"/>
      <c r="CJ1064" s="268"/>
      <c r="CK1064" s="268"/>
      <c r="CL1064" s="265"/>
      <c r="CM1064" s="272"/>
      <c r="CN1064" s="264"/>
      <c r="CO1064" s="125"/>
      <c r="CP1064" s="226"/>
      <c r="CQ1064" s="226"/>
      <c r="CR1064" s="226"/>
      <c r="CS1064" s="90"/>
      <c r="CT1064" s="90"/>
      <c r="CU1064" s="90"/>
      <c r="CV1064" s="90"/>
      <c r="CW1064" s="90"/>
      <c r="CX1064" s="90"/>
      <c r="CY1064" s="90"/>
      <c r="CZ1064" s="90"/>
      <c r="DA1064" s="90"/>
    </row>
    <row r="1065" spans="1:105" s="70" customFormat="1" ht="15" customHeight="1">
      <c r="A1065" s="227">
        <f t="shared" ref="A1065" si="395">A1057+1</f>
        <v>132</v>
      </c>
      <c r="B1065" s="276" t="s">
        <v>762</v>
      </c>
      <c r="C1065" s="279" t="s">
        <v>764</v>
      </c>
      <c r="D1065" s="236">
        <v>44253</v>
      </c>
      <c r="E1065" s="236" t="s">
        <v>1201</v>
      </c>
      <c r="F1065" s="253" t="s">
        <v>80</v>
      </c>
      <c r="G1065" s="254"/>
      <c r="H1065" s="82" t="s">
        <v>69</v>
      </c>
      <c r="I1065" s="82"/>
      <c r="J1065" s="82" t="s">
        <v>60</v>
      </c>
      <c r="K1065" s="82" t="s">
        <v>60</v>
      </c>
      <c r="L1065" s="82" t="s">
        <v>60</v>
      </c>
      <c r="M1065" s="82" t="s">
        <v>60</v>
      </c>
      <c r="N1065" s="82" t="s">
        <v>60</v>
      </c>
      <c r="O1065" s="82"/>
      <c r="P1065" s="82" t="s">
        <v>60</v>
      </c>
      <c r="Q1065" s="82" t="s">
        <v>60</v>
      </c>
      <c r="R1065" s="82" t="s">
        <v>60</v>
      </c>
      <c r="S1065" s="82" t="s">
        <v>60</v>
      </c>
      <c r="T1065" s="82" t="s">
        <v>60</v>
      </c>
      <c r="U1065" s="82" t="s">
        <v>60</v>
      </c>
      <c r="V1065" s="82"/>
      <c r="W1065" s="82" t="s">
        <v>61</v>
      </c>
      <c r="X1065" s="82" t="s">
        <v>61</v>
      </c>
      <c r="Y1065" s="82" t="s">
        <v>61</v>
      </c>
      <c r="Z1065" s="82" t="s">
        <v>61</v>
      </c>
      <c r="AA1065" s="82" t="s">
        <v>61</v>
      </c>
      <c r="AB1065" s="82" t="s">
        <v>61</v>
      </c>
      <c r="AC1065" s="82"/>
      <c r="AD1065" s="82" t="s">
        <v>61</v>
      </c>
      <c r="AE1065" s="82" t="s">
        <v>61</v>
      </c>
      <c r="AF1065" s="82" t="s">
        <v>61</v>
      </c>
      <c r="AG1065" s="82" t="s">
        <v>61</v>
      </c>
      <c r="AH1065" s="82" t="s">
        <v>61</v>
      </c>
      <c r="AI1065" s="82" t="s">
        <v>1471</v>
      </c>
      <c r="AJ1065" s="82"/>
      <c r="AK1065" s="82" t="s">
        <v>60</v>
      </c>
      <c r="AL1065" s="82" t="s">
        <v>60</v>
      </c>
      <c r="AM1065" s="239">
        <f>COUNTIF(H1065:AL1065,"PH")+COUNTIF(H1065:AL1065,"PH/L")+COUNTIF(H1065:AL1065,"PM")</f>
        <v>0</v>
      </c>
      <c r="AN1065" s="239">
        <f>COUNTIF(H1065:AL1065,"PD")+COUNTIF(H1065:AL1065,"PDD")+COUNTIF(H1065:AL1065,"P/DS")/2+COUNTIF(H1065:AL1065,"PMD")</f>
        <v>0</v>
      </c>
      <c r="AO1065" s="239">
        <f>COUNTIF(H1065:AL1065,"PN")+COUNTIF(H1065:AL1065,"P/NS")/2+COUNTIF(H1065:AL1065,"PH")+COUNTIF(H1065:AL1065,"PH/F")/2+COUNTIF(H1065:AL1065,"PH/L")/2+COUNTIF(H1065:AL1065,"PM")</f>
        <v>0</v>
      </c>
      <c r="AP1065" s="239">
        <f>COUNTIF(H1065:AL1065,"BH")+COUNTIF(H1065:AL1065,"AL/BL")+COUNTIF(H1065:AL1065,"UL/BL")+COUNTIF(H1065:AL1065,"BM")</f>
        <v>0</v>
      </c>
      <c r="AQ1065" s="239">
        <f>COUNTIF(H1065:AL1065,"DS")+COUNTIF(H1065:AL1065,"AL/DS")/2+COUNTIF(H1065:AL1065,"UL/DS")/2+COUNTIF(H1065:AL1065,"CT")+COUNTIF(H1065:AL1065,"MD")</f>
        <v>13.5</v>
      </c>
      <c r="AR1065" s="239">
        <f>COUNTIF(H1065:AL1065,"NS")+COUNTIF(H1065:AL1065,"AL/NS")/2+COUNTIF(H1065:AL1065,"UL/NS")/2+COUNTIF(H1065:AL1065,"BH")+COUNTIF(H1065:AL1065,"AL/BF")/2+COUNTIF(H1065:AL1065,"AL/BL")/2+COUNTIF(H1065:AL1065,"UL/BL")/2+COUNTIF(H1065:AL1065,"UL/BF")/2+COUNTIF(H1065:AL1065,"BM")</f>
        <v>11</v>
      </c>
      <c r="AS1065" s="239">
        <f>COUNTIF(H1065:AL1065,"AL")+COUNTIF(H1065:AL1065,"AL/DS")/2+COUNTIF(H1065:AL1065,"AL/NS")/2+COUNTIF(H1065:AL1065,"NH")+COUNTIF(H1065:AL1065,"SL")+COUNTIF(H1065:AL1065,"NHD")+COUNTIF(H1065:AL1065,"B")+COUNTIF(H1065:AL1065,"HL")+COUNTIF(H1065:AL1065,"AL/BF")/2+COUNTIF(H1065:AL1065,"AL/BL")/2</f>
        <v>1</v>
      </c>
      <c r="AT1065" s="255">
        <f>COUNTIF(H1065:AL1065,"PD")+COUNTIF(H1065:AL1065,"PN")+COUNTIF(H1065:AL1065,"P/DS")/2+COUNTIF(H1065:AL1065,"P/NS")/2+COUNTIF(H1065:AL1065,"DS")+COUNTIF(H1065:AL1065,"NS")+COUNTIF(H1065:AL1065,"AL")+COUNTIF(H1065:AL1065,"AL/DS")+COUNTIF(H1065:AL1065,"AL/NS")+COUNTIF(H1065:AL1065,"NH")+COUNTIF(H1065:AL1065,"SL")+COUNTIF(H1065:AL1065,"UL/DS")/2+COUNTIF(H1065:AL1065,"UL/NS")/2+COUNTIF(H1065:AL1065,"CT")+COUNTIF(H1065:AL1065,"NHD")+COUNTIF(H1065:AL1065,"PDD")+COUNTIF(H1065:AL1065,"B")+COUNTIF(H1065:AL1065,"HL")+COUNTIF(H1065:AL1065,"PH")+COUNTIF(H1065:AL1065,"BH")+COUNTIF(H1065:AL1065,"AL/BF")+COUNTIF(H1065:AL1065,"AL/BL")+COUNTIF(H1065:AL1065,"UL/BF")/2+COUNTIF(H1065:AL1065,"UL/BL")/2+COUNTIF(H1065:AL1065,"PH/F")/2+COUNTIF(H1065:AL1065,"PH/L")/2+COUNTIF(H1065:AL1065,"MD")+COUNTIF(H1065:AL1065,"PMD")+COUNTIF(H1065:AL1065,"PM")+COUNTIF(H1065:AL1065,"BM")</f>
        <v>25.5</v>
      </c>
      <c r="AU1065" s="255">
        <f>COUNTIF(H1065:AL1065,"P/DS")/2+COUNTIF(H1065:AL1065,"P/NS")/2+COUNTIF(H1065:AL1065,"IL")+COUNTIF(H1065:AL1065,"NL")+COUNTIF(H1065:AL1065,"UL")+COUNTIF(H1065:AL1065,"UL/DS")/2+COUNTIF(H1065:AL1065,"UL/NS")/2+COUNTIF(H1065:AL1065,"KT")+COUNTIF(H1065:AL1065,"UL/BF")/2+COUNTIF(H1065:AL1065,"UL/BL")/2+COUNTIF(H1065:AL1065,"PH/F")/2+COUNTIF(H1065:AL1065,"PH/L")/2+COUNTIF(H1065:AL1065,"NB")</f>
        <v>0.5</v>
      </c>
      <c r="AV1065" s="258">
        <f>COUNTIF(H1065:AL1065,"PN")+COUNTIF(H1065:AL1065,"TVD")+COUNTIF(H1065:AL1065,"PH")+COUNTIF(H1065:AL1065,"PM")+COUNTIF(H1065:AL1065,"PDD")-COUNTIFS(H1065:AL1065,"PN",H1072:AL1072,"&gt;=3")-COUNTIFS(H1065:AL1065,"PM",H1072:AL1072,"&gt;=3")</f>
        <v>0</v>
      </c>
      <c r="AW1065" s="258">
        <f>COUNTIF(H1065:AL1065,"NS")+COUNTIF(H1065:AL1065,"D")+COUNTIF(H1065:AL1065,"BH")+COUNTIF(H1065:AL1065,"NHD")+COUNTIF(H1065:AL1065,"BM")-COUNTIFS(H1065:AL1065,"NS",H1072:AL1072,"&gt;=3")-COUNTIFS(H1065:AL1065,"BH",H1072:AL1072,"&gt;=3")-COUNTIFS(H1065:AL1065,"BM",H1072:AL1072,"&gt;=3")</f>
        <v>11</v>
      </c>
      <c r="AX1065" s="255">
        <f>COUNTIF(H1065:AL1065,"AL")+COUNTIF(H1065:AL1065,"AL/DS")/2+COUNTIF(H1065:AL1065,"AL/NS")/2+COUNTIF(H1065:AL1065,"AL/BF")+COUNTIF(H1065:AL1065,"AL/BL")/2</f>
        <v>0</v>
      </c>
      <c r="AY1065" s="255">
        <f>COUNTIF(H1065:AL1065,"SL")</f>
        <v>0</v>
      </c>
      <c r="AZ1065" s="255">
        <f>COUNTIF(H1065:AL1065,"NH")</f>
        <v>1</v>
      </c>
      <c r="BA1065" s="255">
        <f>COUNTIF(H1065:AL1065,"HL")</f>
        <v>0</v>
      </c>
      <c r="BB1065" s="255">
        <f>COUNTIF(G1065:AL1065,"P/DS")/2+COUNTIF(G1065:AL1065,"P/NS")/2+COUNTIF(G1065:AL1065,"UL")+COUNTIF(G1065:AL1065,"UL/DS")/2+COUNTIF(G1065:AL1065,"UL/NS")/2+COUNTIF(G1065:AL1065,"UL/BL")/2+COUNTIF(G1065:AL1065,"UL/BF")/2+COUNTIF(G1065:AL1065,"PH/F")/2+COUNTIF(G1065:AL1065,"PH/L")/2</f>
        <v>0.5</v>
      </c>
      <c r="BC1065" s="255">
        <f>COUNTIF(H1065:AL1065,"NB")</f>
        <v>0</v>
      </c>
      <c r="BD1065" s="255">
        <f>COUNTIF(H1065:AL1065,"NL")</f>
        <v>0</v>
      </c>
      <c r="BE1065" s="255">
        <f>COUNTIF(H1065:AL1065,"IL")</f>
        <v>0</v>
      </c>
      <c r="BF1065" s="255">
        <f>COUNTIF(H1065:AL1065,"KT")</f>
        <v>0</v>
      </c>
      <c r="BG1065" s="255">
        <f>COUNTIF(H1065:AL1065,"L70")</f>
        <v>0</v>
      </c>
      <c r="BH1065" s="255">
        <f>COUNTIF(H1065:AL1065,"MD")</f>
        <v>0</v>
      </c>
      <c r="BI1065" s="255">
        <f>COUNTIF(H1065:AL1065,"PMD")</f>
        <v>0</v>
      </c>
      <c r="BJ1065" s="255">
        <f>COUNTIF(H1065:AL1065,"PM")</f>
        <v>0</v>
      </c>
      <c r="BK1065" s="255">
        <f>COUNTIF(H1065:AL1065,"BM")</f>
        <v>0</v>
      </c>
      <c r="BL1065" s="261">
        <f>SUMIF(H1065:AL1065,"PD",H1066:AL1066)+SUMIF(H1065:AL1065,"PN",H1066:AL1066)+SUMIF(H1065:AL1065,"P/DS",H1066:AL1066)+SUMIF(H1065:AL1065,"PN/F",H1066:AL1066)+SUMIF(H1065:AL1065,"PN/L",H1066:AL1066)+SUMIF(H1065:AL1065,"TV",H1066:AL1066)+SUMIF(H1065:AL1065,"TVD",H1066:AL1066)+SUMIF(H1065:AL1065,"PDD",H1066:AL1066)</f>
        <v>0</v>
      </c>
      <c r="BM1065" s="261">
        <f>SUMIF(H1065:AL1065,"PD",H1067:AL1067)+SUMIF(H1065:AL1065,"PN",H1067:AL1067)+SUMIF(H1065:AL1065,"P/DS",H1067:AL1067)+SUMIF(H1065:AL1065,"PN/F",H1067:AL1067)+SUMIF(H1065:AL1065,"PN/L",H1067:AL1067)+SUMIF(H1065:AL1065,"TV",H1067:AL1067)+SUMIF(H1065:AL1065,"TVD",H1067:AL1067)+SUMIF(H1065:AL1065,"PDD",H1067:AL1067)+SUMIF(H1065:AL1065,"PMD",H1067:AL1067)</f>
        <v>0</v>
      </c>
      <c r="BN1065" s="261">
        <f>SUMIF(H1065:AL1065,"PD",H1068:AL1068)+SUMIF(H1065:AL1065,"PN",H1068:AL1068)+SUMIF(H1065:AL1065,"P/DS",H1068:AL1068)+SUMIF(H1065:AL1065,"PN/F",H1068:AL1068)+SUMIF(H1065:AL1065,"PN/L",H1068:AL1068)+SUMIF(H1065:AL1065,"TV",H1068:AL1068)+SUMIF(H1065:AL1065,"TVD",H1068:AL1068)</f>
        <v>0</v>
      </c>
      <c r="BO1065" s="261">
        <f>SUMIF(H1065:AL1065,"PD",H1069:AL1069)+SUMIF(H1065:AL1065,"PN",H1069:AL1069)+SUMIF(H1065:AL1065,"P/DS",H1069:AL1069)+SUMIF(H1065:AL1065,"PN/F",H1069:AL1069)+SUMIF(H1065:AL1065,"PN/L",H1069:AL1069)+SUMIF(H1065:AL1065,"TV",H1069:AL1069)+SUMIF(H1065:AL1065,"TVD",H1069:AL1069)</f>
        <v>0</v>
      </c>
      <c r="BP1065" s="261">
        <f>SUMIF(H1065:AL1065,"PD",H1070:AL1070)+SUMIF(H1065:AL1065,"PN",H1070:AL1070)+SUMIF(H1065:AL1065,"P/DS",H1070:AL1070)+SUMIF(H1065:AL1065,"PN/F",H1070:AL1070)+SUMIF(H1065:AL1065,"PN/L",H1070:AL1070)+SUMIF(H1065:AL1065,"TV",H1070:AL1070)+SUMIF(H1065:AL1065,"TVD",H1070:AL1070)+SUMIF(H1065:AL1065,"PDD",H1070:AL1070)+SUMIF(H1065:AL1065,"PH",H1070:AL1070)+SUMIF(H1065:AL1065,"PM",H1070:AL1070)</f>
        <v>0</v>
      </c>
      <c r="BQ1065" s="261">
        <f>SUMIF(H1065:AL1065,"PD",H1071:AL1071)+SUMIF(H1065:AL1065,"PN",H1071:AL1071)+SUMIF(H1065:AL1065,"P/DS",H1071:AL1071)+SUMIF(H1065:AL1065,"PN/F",H1071:AL1071)+SUMIF(H1065:AL1065,"PN/L",H1071:AL1071)+SUMIF(H1065:AL1065,"TV",H1071:AL1071)+SUMIF(H1065:AL1065,"TVD",H1071:AL1071)+SUMIF(H1065:AL1065,"PDD",H1071:AL1071)+SUMIF(H1065:AL1065,"PH",H1071:AL1071)+SUMIF(H1065:AL1065,"PM",H1071:AL1071)</f>
        <v>0</v>
      </c>
      <c r="BR1065" s="269">
        <f>SUM(H1066:AL1066)-BL1065</f>
        <v>26.5</v>
      </c>
      <c r="BS1065" s="269">
        <f>SUM(H1067:AL1067)-BM1065</f>
        <v>13</v>
      </c>
      <c r="BT1065" s="269">
        <f>SUM(H1068:AL1068)-BN1065</f>
        <v>0</v>
      </c>
      <c r="BU1065" s="269">
        <f>SUM(H1069:AL1069)-BO1065</f>
        <v>0</v>
      </c>
      <c r="BV1065" s="269">
        <f>SUM(H1070:AL1070)-BP1065</f>
        <v>0</v>
      </c>
      <c r="BW1065" s="269">
        <f>SUM(H1071:AL1071)-BQ1065</f>
        <v>0</v>
      </c>
      <c r="BX1065" s="255">
        <f>SUMIF(H1065:AL1065,"PD",H1072:AL1072)+SUMIF(H1065:AL1065,"PN",H1072:AL1072)+SUMIF(H1065:AL1065,"P/DS",H1072:AL1072)+SUMIF(H1065:AL1065,"PN/F",H1072:AL1072)+SUMIF(H1065:AL1065,"PN/L",H1072:AL1072)</f>
        <v>0</v>
      </c>
      <c r="BY1065" s="255">
        <f>SUM(H1072:AL1072)-BX1065</f>
        <v>0</v>
      </c>
      <c r="BZ1065" s="255">
        <f t="shared" ref="BZ1065" si="396">+SUM(BL1065:BW1072)</f>
        <v>39.5</v>
      </c>
      <c r="CA1065" s="266">
        <f>(COUNTIFS(H1065:AL1065,"PD",H1066:AL1066,"&gt;=2"))*0.5-IF(CN1065="VP",COUNTIFS($H$16:$AL$16,"SAT",H1065:AL1065,"PD",H1066:AL1066,"&gt;=2"))*0.5</f>
        <v>0</v>
      </c>
      <c r="CB1065" s="266">
        <f>(COUNTIFS(H1065:AL1065,"PN",H1067:AL1067,"&gt;=0.5",H1066:AL1066,"&gt;=1.5"))*0.5+COUNTIFS(H1065:AL1065,"PDD",H1067:AL1067,"&gt;=0.5",H1066:AL1066,"&gt;=1.5")*0.5</f>
        <v>0</v>
      </c>
      <c r="CC1065" s="273">
        <f>(COUNTIFS(H1065:AL1065,"TV",H1067:AL1067,"&gt;=10"))*0.5+(COUNTIFS(H1065:AL1065,"PMD",H1067:AL1067,"&gt;=2"))*0.5</f>
        <v>0</v>
      </c>
      <c r="CD1065" s="266">
        <f>(COUNTIFS(H1065:AL1065,"TVD",H1069:AL1069,"&gt;=6.5",H1067:AL1067,"&gt;=3.5"))*0.5</f>
        <v>0</v>
      </c>
      <c r="CE1065" s="266">
        <f>(COUNTIFS(H1065:AL1065,"PD",H1070:AL1070,"&gt;=10"))*0.5</f>
        <v>0</v>
      </c>
      <c r="CF1065" s="266">
        <f>(COUNTIFS(H1065:AL1065,"PDD",H1070:AL1070,"&gt;=3.5",H1071:AL1071,"&gt;=6.5")+COUNTIFS(H1065:AL1065,"PH",H1071:AL1071,"&gt;=0.5",H1070:AL1070,"&gt;=1.5")+COUNTIFS(H1065:AL1065,"PM",H1071:AL1071,"&gt;=0.5",H1070:AL1070,"&gt;=1.5"))*0.5</f>
        <v>0</v>
      </c>
      <c r="CG1065" s="266">
        <f>(COUNTIFS(H1065:AL1065,"DS",H1066:AL1066,"&gt;=2")+COUNTIFS(H1065:AL1065,"AL/DS",H1066:AL1066,"&gt;=2"))*0.5-IF(CN1065="VP",COUNTIFS($H$16:$AL$16,"SAT",H1065:AL1065,"DS",H1066:AL1066,"&gt;=2"))*0.5</f>
        <v>3.5</v>
      </c>
      <c r="CH1065" s="266">
        <f>(COUNTIFS(H1065:AL1065,"NS",H1067:AL1067,"&gt;=0.5",H1066:AL1066,"&gt;=1.5")+COUNTIFS(H1065:AL1065,"AL/NS",H1067:AL1067,"&gt;=0.5",H1066:AL1066,"&gt;=1.5")+COUNTIFS(H1065:AL1065,"NHD",H1067:AL1067,"&gt;=4.5",H1070:AL1070,"&gt;=2",H1066:AL1066,"&gt;=1.5"))*0.5</f>
        <v>2</v>
      </c>
      <c r="CI1065" s="266">
        <f>(COUNTIF(H1067:AL1067,"&gt;=10")+COUNTIFS(H1065:AL1065,"MD",H1067:AL1067,"&gt;=2")-COUNTIFS(H1065:AL1065,"TV",H1067:AL1067,"&gt;=10"))*0.5</f>
        <v>0.5</v>
      </c>
      <c r="CJ1065" s="266">
        <f>(COUNTIFS(H1065:AL1065,"D",H1069:AL1069,"&gt;=6.5",H1067:AL1067,"&gt;=3.5"))*0.5</f>
        <v>0</v>
      </c>
      <c r="CK1065" s="266">
        <f>(COUNTIF(H1070:AL1070,"&gt;=10")-COUNTIFS(H1065:AL1065,"PD",H1070:AL1070,"&gt;=10"))*0.5</f>
        <v>0</v>
      </c>
      <c r="CL1065" s="265">
        <f>(COUNTIFS(H1065:AL1065,"NHD",H1070:AL1070,"&gt;=3.5",H1071:AL1071,"&gt;=6.5")+COUNTIFS(H1065:AL1065,"BH",H1070:AL1070,"&gt;=1.5",H1071:AL1071,"&gt;=0.5")+COUNTIFS(H1065:AL1065,"BM",H1070:AL1070,"&gt;=1.5",H1071:AL1071,"&gt;=0.5")+COUNTIFS(H1065:AL1065,"D",H1070:AL1070,"&gt;=1.5",H1071:AL1071,"&gt;=0.5"))*0.5</f>
        <v>0</v>
      </c>
      <c r="CM1065" s="272"/>
      <c r="CN1065" s="264" t="s">
        <v>723</v>
      </c>
      <c r="CO1065" s="125">
        <f t="shared" ref="CO1065" si="397">+AM1065+AN1065+AO1065+AP1065+AQ1065+AR1065+AS1065+AU1065+BG1065</f>
        <v>26</v>
      </c>
      <c r="CP1065" s="225">
        <f>+SUM(I1066:I1071)-I1072</f>
        <v>0</v>
      </c>
      <c r="CQ1065" s="225">
        <f>+SUM(J1066:J1071)-J1072</f>
        <v>2.5</v>
      </c>
      <c r="CR1065" s="225">
        <f>+SUM(K1066:K1071)-K1072</f>
        <v>2.5</v>
      </c>
      <c r="CS1065" s="90"/>
      <c r="CT1065" s="90"/>
      <c r="CU1065" s="90"/>
      <c r="CV1065" s="90"/>
      <c r="CW1065" s="90"/>
      <c r="CX1065" s="90"/>
      <c r="CY1065" s="90"/>
      <c r="CZ1065" s="90"/>
      <c r="DA1065" s="90"/>
    </row>
    <row r="1066" spans="1:105" s="70" customFormat="1" ht="15" customHeight="1">
      <c r="A1066" s="228"/>
      <c r="B1066" s="277"/>
      <c r="C1066" s="280"/>
      <c r="D1066" s="237"/>
      <c r="E1066" s="237"/>
      <c r="F1066" s="242" t="s">
        <v>82</v>
      </c>
      <c r="G1066" s="71">
        <v>1.5</v>
      </c>
      <c r="H1066" s="83"/>
      <c r="I1066" s="83"/>
      <c r="J1066" s="83">
        <v>2.5</v>
      </c>
      <c r="K1066" s="83">
        <v>2.5</v>
      </c>
      <c r="L1066" s="83">
        <v>2.5</v>
      </c>
      <c r="M1066" s="83">
        <v>2.5</v>
      </c>
      <c r="N1066" s="83">
        <v>2.5</v>
      </c>
      <c r="O1066" s="83"/>
      <c r="P1066" s="83"/>
      <c r="Q1066" s="83"/>
      <c r="R1066" s="83"/>
      <c r="S1066" s="83"/>
      <c r="T1066" s="83">
        <v>2.5</v>
      </c>
      <c r="U1066" s="83"/>
      <c r="V1066" s="83"/>
      <c r="W1066" s="83">
        <v>2</v>
      </c>
      <c r="X1066" s="83">
        <v>2</v>
      </c>
      <c r="Y1066" s="83">
        <v>2</v>
      </c>
      <c r="Z1066" s="83"/>
      <c r="AA1066" s="83"/>
      <c r="AB1066" s="83"/>
      <c r="AC1066" s="79"/>
      <c r="AD1066" s="79"/>
      <c r="AE1066" s="79"/>
      <c r="AF1066" s="79">
        <v>1</v>
      </c>
      <c r="AG1066" s="79"/>
      <c r="AH1066" s="79">
        <v>2</v>
      </c>
      <c r="AI1066" s="79"/>
      <c r="AJ1066" s="79"/>
      <c r="AK1066" s="79">
        <v>2.5</v>
      </c>
      <c r="AL1066" s="79"/>
      <c r="AM1066" s="240"/>
      <c r="AN1066" s="240"/>
      <c r="AO1066" s="240"/>
      <c r="AP1066" s="240"/>
      <c r="AQ1066" s="240"/>
      <c r="AR1066" s="240"/>
      <c r="AS1066" s="240"/>
      <c r="AT1066" s="256"/>
      <c r="AU1066" s="256"/>
      <c r="AV1066" s="259"/>
      <c r="AW1066" s="259"/>
      <c r="AX1066" s="256"/>
      <c r="AY1066" s="256"/>
      <c r="AZ1066" s="256"/>
      <c r="BA1066" s="256"/>
      <c r="BB1066" s="256"/>
      <c r="BC1066" s="256"/>
      <c r="BD1066" s="256"/>
      <c r="BE1066" s="256"/>
      <c r="BF1066" s="256"/>
      <c r="BG1066" s="256"/>
      <c r="BH1066" s="256"/>
      <c r="BI1066" s="256"/>
      <c r="BJ1066" s="256"/>
      <c r="BK1066" s="256"/>
      <c r="BL1066" s="262"/>
      <c r="BM1066" s="262"/>
      <c r="BN1066" s="262"/>
      <c r="BO1066" s="262"/>
      <c r="BP1066" s="262"/>
      <c r="BQ1066" s="262"/>
      <c r="BR1066" s="270"/>
      <c r="BS1066" s="270"/>
      <c r="BT1066" s="270"/>
      <c r="BU1066" s="270"/>
      <c r="BV1066" s="270"/>
      <c r="BW1066" s="270"/>
      <c r="BX1066" s="256"/>
      <c r="BY1066" s="256"/>
      <c r="BZ1066" s="256"/>
      <c r="CA1066" s="267"/>
      <c r="CB1066" s="267"/>
      <c r="CC1066" s="274"/>
      <c r="CD1066" s="267"/>
      <c r="CE1066" s="267"/>
      <c r="CF1066" s="267"/>
      <c r="CG1066" s="267"/>
      <c r="CH1066" s="267"/>
      <c r="CI1066" s="267"/>
      <c r="CJ1066" s="267"/>
      <c r="CK1066" s="267"/>
      <c r="CL1066" s="265"/>
      <c r="CM1066" s="272"/>
      <c r="CN1066" s="264"/>
      <c r="CO1066" s="125"/>
      <c r="CP1066" s="226"/>
      <c r="CQ1066" s="226"/>
      <c r="CR1066" s="226"/>
      <c r="CS1066" s="90"/>
      <c r="CT1066" s="90"/>
      <c r="CU1066" s="90"/>
      <c r="CV1066" s="90"/>
      <c r="CW1066" s="90"/>
      <c r="CX1066" s="90"/>
      <c r="CY1066" s="90"/>
      <c r="CZ1066" s="90"/>
      <c r="DA1066" s="90"/>
    </row>
    <row r="1067" spans="1:105" s="70" customFormat="1" ht="15" customHeight="1">
      <c r="A1067" s="228"/>
      <c r="B1067" s="277"/>
      <c r="C1067" s="280"/>
      <c r="D1067" s="237"/>
      <c r="E1067" s="237"/>
      <c r="F1067" s="243"/>
      <c r="G1067" s="72">
        <v>2</v>
      </c>
      <c r="H1067" s="84"/>
      <c r="I1067" s="84"/>
      <c r="J1067" s="84"/>
      <c r="K1067" s="84"/>
      <c r="L1067" s="84"/>
      <c r="M1067" s="84"/>
      <c r="N1067" s="84"/>
      <c r="O1067" s="84">
        <v>10.5</v>
      </c>
      <c r="P1067" s="84"/>
      <c r="Q1067" s="84"/>
      <c r="R1067" s="84"/>
      <c r="S1067" s="84"/>
      <c r="T1067" s="84"/>
      <c r="U1067" s="84"/>
      <c r="V1067" s="84"/>
      <c r="W1067" s="84">
        <v>0.5</v>
      </c>
      <c r="X1067" s="84">
        <v>0.5</v>
      </c>
      <c r="Y1067" s="84">
        <v>0.5</v>
      </c>
      <c r="Z1067" s="84"/>
      <c r="AA1067" s="84"/>
      <c r="AB1067" s="84"/>
      <c r="AC1067" s="80"/>
      <c r="AD1067" s="80"/>
      <c r="AE1067" s="80"/>
      <c r="AF1067" s="80">
        <v>0.5</v>
      </c>
      <c r="AG1067" s="80"/>
      <c r="AH1067" s="80">
        <v>0.5</v>
      </c>
      <c r="AI1067" s="80"/>
      <c r="AJ1067" s="80"/>
      <c r="AK1067" s="80"/>
      <c r="AL1067" s="80"/>
      <c r="AM1067" s="240"/>
      <c r="AN1067" s="240"/>
      <c r="AO1067" s="240"/>
      <c r="AP1067" s="240"/>
      <c r="AQ1067" s="240"/>
      <c r="AR1067" s="240"/>
      <c r="AS1067" s="240"/>
      <c r="AT1067" s="256"/>
      <c r="AU1067" s="256"/>
      <c r="AV1067" s="259"/>
      <c r="AW1067" s="259"/>
      <c r="AX1067" s="256"/>
      <c r="AY1067" s="256"/>
      <c r="AZ1067" s="256"/>
      <c r="BA1067" s="256"/>
      <c r="BB1067" s="256"/>
      <c r="BC1067" s="256"/>
      <c r="BD1067" s="256"/>
      <c r="BE1067" s="256"/>
      <c r="BF1067" s="256"/>
      <c r="BG1067" s="256"/>
      <c r="BH1067" s="256"/>
      <c r="BI1067" s="256"/>
      <c r="BJ1067" s="256"/>
      <c r="BK1067" s="256"/>
      <c r="BL1067" s="262"/>
      <c r="BM1067" s="262"/>
      <c r="BN1067" s="262"/>
      <c r="BO1067" s="262"/>
      <c r="BP1067" s="262"/>
      <c r="BQ1067" s="262"/>
      <c r="BR1067" s="270"/>
      <c r="BS1067" s="270"/>
      <c r="BT1067" s="270"/>
      <c r="BU1067" s="270"/>
      <c r="BV1067" s="270"/>
      <c r="BW1067" s="270"/>
      <c r="BX1067" s="256"/>
      <c r="BY1067" s="256"/>
      <c r="BZ1067" s="256"/>
      <c r="CA1067" s="267"/>
      <c r="CB1067" s="267"/>
      <c r="CC1067" s="274"/>
      <c r="CD1067" s="267"/>
      <c r="CE1067" s="267"/>
      <c r="CF1067" s="267"/>
      <c r="CG1067" s="267"/>
      <c r="CH1067" s="267"/>
      <c r="CI1067" s="267"/>
      <c r="CJ1067" s="267"/>
      <c r="CK1067" s="267"/>
      <c r="CL1067" s="265"/>
      <c r="CM1067" s="272"/>
      <c r="CN1067" s="264"/>
      <c r="CO1067" s="125"/>
      <c r="CP1067" s="226"/>
      <c r="CQ1067" s="226"/>
      <c r="CR1067" s="226"/>
      <c r="CS1067" s="90"/>
      <c r="CT1067" s="90"/>
      <c r="CU1067" s="90"/>
      <c r="CV1067" s="90"/>
      <c r="CW1067" s="90"/>
      <c r="CX1067" s="90"/>
      <c r="CY1067" s="90"/>
      <c r="CZ1067" s="90"/>
      <c r="DA1067" s="90"/>
    </row>
    <row r="1068" spans="1:105" s="70" customFormat="1" ht="15" customHeight="1">
      <c r="A1068" s="228"/>
      <c r="B1068" s="277"/>
      <c r="C1068" s="280"/>
      <c r="D1068" s="237"/>
      <c r="E1068" s="237"/>
      <c r="F1068" s="243"/>
      <c r="G1068" s="72">
        <v>2.1</v>
      </c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  <c r="X1068" s="84"/>
      <c r="Y1068" s="84"/>
      <c r="Z1068" s="84"/>
      <c r="AA1068" s="84"/>
      <c r="AB1068" s="84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240"/>
      <c r="AN1068" s="240"/>
      <c r="AO1068" s="240"/>
      <c r="AP1068" s="240"/>
      <c r="AQ1068" s="240"/>
      <c r="AR1068" s="240"/>
      <c r="AS1068" s="240"/>
      <c r="AT1068" s="256"/>
      <c r="AU1068" s="256"/>
      <c r="AV1068" s="259"/>
      <c r="AW1068" s="259"/>
      <c r="AX1068" s="256"/>
      <c r="AY1068" s="256"/>
      <c r="AZ1068" s="256"/>
      <c r="BA1068" s="256"/>
      <c r="BB1068" s="256"/>
      <c r="BC1068" s="256"/>
      <c r="BD1068" s="256"/>
      <c r="BE1068" s="256"/>
      <c r="BF1068" s="256"/>
      <c r="BG1068" s="256"/>
      <c r="BH1068" s="256"/>
      <c r="BI1068" s="256"/>
      <c r="BJ1068" s="256"/>
      <c r="BK1068" s="256"/>
      <c r="BL1068" s="262"/>
      <c r="BM1068" s="262"/>
      <c r="BN1068" s="262"/>
      <c r="BO1068" s="262"/>
      <c r="BP1068" s="262"/>
      <c r="BQ1068" s="262"/>
      <c r="BR1068" s="270"/>
      <c r="BS1068" s="270"/>
      <c r="BT1068" s="270"/>
      <c r="BU1068" s="270"/>
      <c r="BV1068" s="270"/>
      <c r="BW1068" s="270"/>
      <c r="BX1068" s="256"/>
      <c r="BY1068" s="256"/>
      <c r="BZ1068" s="256"/>
      <c r="CA1068" s="267"/>
      <c r="CB1068" s="267"/>
      <c r="CC1068" s="274"/>
      <c r="CD1068" s="267"/>
      <c r="CE1068" s="267"/>
      <c r="CF1068" s="267"/>
      <c r="CG1068" s="267"/>
      <c r="CH1068" s="267"/>
      <c r="CI1068" s="267"/>
      <c r="CJ1068" s="267"/>
      <c r="CK1068" s="267"/>
      <c r="CL1068" s="265"/>
      <c r="CM1068" s="272"/>
      <c r="CN1068" s="264"/>
      <c r="CO1068" s="125"/>
      <c r="CP1068" s="226"/>
      <c r="CQ1068" s="226"/>
      <c r="CR1068" s="226"/>
      <c r="CS1068" s="90"/>
      <c r="CT1068" s="90"/>
      <c r="CU1068" s="90"/>
      <c r="CV1068" s="90"/>
      <c r="CW1068" s="90"/>
      <c r="CX1068" s="90"/>
      <c r="CY1068" s="90"/>
      <c r="CZ1068" s="90"/>
      <c r="DA1068" s="90"/>
    </row>
    <row r="1069" spans="1:105" s="70" customFormat="1" ht="15" customHeight="1">
      <c r="A1069" s="228"/>
      <c r="B1069" s="277"/>
      <c r="C1069" s="280"/>
      <c r="D1069" s="237"/>
      <c r="E1069" s="237"/>
      <c r="F1069" s="243"/>
      <c r="G1069" s="72">
        <v>2.7</v>
      </c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  <c r="X1069" s="84"/>
      <c r="Y1069" s="84"/>
      <c r="Z1069" s="84"/>
      <c r="AA1069" s="84"/>
      <c r="AB1069" s="84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240"/>
      <c r="AN1069" s="240"/>
      <c r="AO1069" s="240"/>
      <c r="AP1069" s="240"/>
      <c r="AQ1069" s="240"/>
      <c r="AR1069" s="240"/>
      <c r="AS1069" s="240"/>
      <c r="AT1069" s="256"/>
      <c r="AU1069" s="256"/>
      <c r="AV1069" s="259"/>
      <c r="AW1069" s="259"/>
      <c r="AX1069" s="256"/>
      <c r="AY1069" s="256"/>
      <c r="AZ1069" s="256"/>
      <c r="BA1069" s="256"/>
      <c r="BB1069" s="256"/>
      <c r="BC1069" s="256"/>
      <c r="BD1069" s="256"/>
      <c r="BE1069" s="256"/>
      <c r="BF1069" s="256"/>
      <c r="BG1069" s="256"/>
      <c r="BH1069" s="256"/>
      <c r="BI1069" s="256"/>
      <c r="BJ1069" s="256"/>
      <c r="BK1069" s="256"/>
      <c r="BL1069" s="262"/>
      <c r="BM1069" s="262"/>
      <c r="BN1069" s="262"/>
      <c r="BO1069" s="262"/>
      <c r="BP1069" s="262"/>
      <c r="BQ1069" s="262"/>
      <c r="BR1069" s="270"/>
      <c r="BS1069" s="270"/>
      <c r="BT1069" s="270"/>
      <c r="BU1069" s="270"/>
      <c r="BV1069" s="270"/>
      <c r="BW1069" s="270"/>
      <c r="BX1069" s="256"/>
      <c r="BY1069" s="256"/>
      <c r="BZ1069" s="256"/>
      <c r="CA1069" s="267"/>
      <c r="CB1069" s="267"/>
      <c r="CC1069" s="274"/>
      <c r="CD1069" s="267"/>
      <c r="CE1069" s="267"/>
      <c r="CF1069" s="267"/>
      <c r="CG1069" s="267"/>
      <c r="CH1069" s="267"/>
      <c r="CI1069" s="267"/>
      <c r="CJ1069" s="267"/>
      <c r="CK1069" s="267"/>
      <c r="CL1069" s="265"/>
      <c r="CM1069" s="272"/>
      <c r="CN1069" s="264"/>
      <c r="CO1069" s="125"/>
      <c r="CP1069" s="226"/>
      <c r="CQ1069" s="226"/>
      <c r="CR1069" s="226"/>
      <c r="CS1069" s="90"/>
      <c r="CT1069" s="90"/>
      <c r="CU1069" s="90"/>
      <c r="CV1069" s="90"/>
      <c r="CW1069" s="90"/>
      <c r="CX1069" s="90"/>
      <c r="CY1069" s="90"/>
      <c r="CZ1069" s="90"/>
      <c r="DA1069" s="90"/>
    </row>
    <row r="1070" spans="1:105" s="70" customFormat="1" ht="15" customHeight="1">
      <c r="A1070" s="228"/>
      <c r="B1070" s="277"/>
      <c r="C1070" s="280"/>
      <c r="D1070" s="237"/>
      <c r="E1070" s="237"/>
      <c r="F1070" s="243"/>
      <c r="G1070" s="72">
        <v>3</v>
      </c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  <c r="X1070" s="84"/>
      <c r="Y1070" s="84"/>
      <c r="Z1070" s="84"/>
      <c r="AA1070" s="84"/>
      <c r="AB1070" s="84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240"/>
      <c r="AN1070" s="240"/>
      <c r="AO1070" s="240"/>
      <c r="AP1070" s="240"/>
      <c r="AQ1070" s="240"/>
      <c r="AR1070" s="240"/>
      <c r="AS1070" s="240"/>
      <c r="AT1070" s="256"/>
      <c r="AU1070" s="256"/>
      <c r="AV1070" s="259"/>
      <c r="AW1070" s="259"/>
      <c r="AX1070" s="256"/>
      <c r="AY1070" s="256"/>
      <c r="AZ1070" s="256"/>
      <c r="BA1070" s="256"/>
      <c r="BB1070" s="256"/>
      <c r="BC1070" s="256"/>
      <c r="BD1070" s="256"/>
      <c r="BE1070" s="256"/>
      <c r="BF1070" s="256"/>
      <c r="BG1070" s="256"/>
      <c r="BH1070" s="256"/>
      <c r="BI1070" s="256"/>
      <c r="BJ1070" s="256"/>
      <c r="BK1070" s="256"/>
      <c r="BL1070" s="262"/>
      <c r="BM1070" s="262"/>
      <c r="BN1070" s="262"/>
      <c r="BO1070" s="262"/>
      <c r="BP1070" s="262"/>
      <c r="BQ1070" s="262"/>
      <c r="BR1070" s="270"/>
      <c r="BS1070" s="270"/>
      <c r="BT1070" s="270"/>
      <c r="BU1070" s="270"/>
      <c r="BV1070" s="270"/>
      <c r="BW1070" s="270"/>
      <c r="BX1070" s="256"/>
      <c r="BY1070" s="256"/>
      <c r="BZ1070" s="256"/>
      <c r="CA1070" s="267"/>
      <c r="CB1070" s="267"/>
      <c r="CC1070" s="274"/>
      <c r="CD1070" s="267"/>
      <c r="CE1070" s="267"/>
      <c r="CF1070" s="267"/>
      <c r="CG1070" s="267"/>
      <c r="CH1070" s="267"/>
      <c r="CI1070" s="267"/>
      <c r="CJ1070" s="267"/>
      <c r="CK1070" s="267"/>
      <c r="CL1070" s="265"/>
      <c r="CM1070" s="272"/>
      <c r="CN1070" s="264"/>
      <c r="CO1070" s="125"/>
      <c r="CP1070" s="226"/>
      <c r="CQ1070" s="226"/>
      <c r="CR1070" s="226"/>
      <c r="CS1070" s="90"/>
      <c r="CT1070" s="90"/>
      <c r="CU1070" s="90"/>
      <c r="CV1070" s="90"/>
      <c r="CW1070" s="90"/>
      <c r="CX1070" s="90"/>
      <c r="CY1070" s="90"/>
      <c r="CZ1070" s="90"/>
      <c r="DA1070" s="90"/>
    </row>
    <row r="1071" spans="1:105" s="70" customFormat="1" ht="15" customHeight="1">
      <c r="A1071" s="228"/>
      <c r="B1071" s="277"/>
      <c r="C1071" s="280"/>
      <c r="D1071" s="237"/>
      <c r="E1071" s="237"/>
      <c r="F1071" s="244"/>
      <c r="G1071" s="73">
        <v>3.9</v>
      </c>
      <c r="H1071" s="85"/>
      <c r="I1071" s="85"/>
      <c r="J1071" s="85"/>
      <c r="K1071" s="85"/>
      <c r="L1071" s="85"/>
      <c r="M1071" s="85"/>
      <c r="N1071" s="85"/>
      <c r="O1071" s="85"/>
      <c r="P1071" s="85"/>
      <c r="Q1071" s="85"/>
      <c r="R1071" s="85"/>
      <c r="S1071" s="85"/>
      <c r="T1071" s="85"/>
      <c r="U1071" s="85"/>
      <c r="V1071" s="85"/>
      <c r="W1071" s="85"/>
      <c r="X1071" s="85"/>
      <c r="Y1071" s="85"/>
      <c r="Z1071" s="85"/>
      <c r="AA1071" s="85"/>
      <c r="AB1071" s="85"/>
      <c r="AC1071" s="81"/>
      <c r="AD1071" s="81"/>
      <c r="AE1071" s="81"/>
      <c r="AF1071" s="81"/>
      <c r="AG1071" s="81"/>
      <c r="AH1071" s="81"/>
      <c r="AI1071" s="81"/>
      <c r="AJ1071" s="81"/>
      <c r="AK1071" s="81"/>
      <c r="AL1071" s="81"/>
      <c r="AM1071" s="240"/>
      <c r="AN1071" s="240"/>
      <c r="AO1071" s="240"/>
      <c r="AP1071" s="240"/>
      <c r="AQ1071" s="240"/>
      <c r="AR1071" s="240"/>
      <c r="AS1071" s="240"/>
      <c r="AT1071" s="256"/>
      <c r="AU1071" s="256"/>
      <c r="AV1071" s="259"/>
      <c r="AW1071" s="259"/>
      <c r="AX1071" s="256"/>
      <c r="AY1071" s="256"/>
      <c r="AZ1071" s="256"/>
      <c r="BA1071" s="256"/>
      <c r="BB1071" s="256"/>
      <c r="BC1071" s="256"/>
      <c r="BD1071" s="256"/>
      <c r="BE1071" s="256"/>
      <c r="BF1071" s="256"/>
      <c r="BG1071" s="256"/>
      <c r="BH1071" s="256"/>
      <c r="BI1071" s="256"/>
      <c r="BJ1071" s="256"/>
      <c r="BK1071" s="256"/>
      <c r="BL1071" s="262"/>
      <c r="BM1071" s="262"/>
      <c r="BN1071" s="262"/>
      <c r="BO1071" s="262"/>
      <c r="BP1071" s="262"/>
      <c r="BQ1071" s="262"/>
      <c r="BR1071" s="270"/>
      <c r="BS1071" s="270"/>
      <c r="BT1071" s="270"/>
      <c r="BU1071" s="270"/>
      <c r="BV1071" s="270"/>
      <c r="BW1071" s="270"/>
      <c r="BX1071" s="256"/>
      <c r="BY1071" s="256"/>
      <c r="BZ1071" s="256"/>
      <c r="CA1071" s="267"/>
      <c r="CB1071" s="267"/>
      <c r="CC1071" s="274"/>
      <c r="CD1071" s="267"/>
      <c r="CE1071" s="267"/>
      <c r="CF1071" s="267"/>
      <c r="CG1071" s="267"/>
      <c r="CH1071" s="267"/>
      <c r="CI1071" s="267"/>
      <c r="CJ1071" s="267"/>
      <c r="CK1071" s="267"/>
      <c r="CL1071" s="265"/>
      <c r="CM1071" s="272"/>
      <c r="CN1071" s="264"/>
      <c r="CO1071" s="125"/>
      <c r="CP1071" s="226"/>
      <c r="CQ1071" s="226"/>
      <c r="CR1071" s="226"/>
      <c r="CS1071" s="90"/>
      <c r="CT1071" s="90"/>
      <c r="CU1071" s="90"/>
      <c r="CV1071" s="90"/>
      <c r="CW1071" s="90"/>
      <c r="CX1071" s="90"/>
      <c r="CY1071" s="90"/>
      <c r="CZ1071" s="90"/>
      <c r="DA1071" s="90"/>
    </row>
    <row r="1072" spans="1:105" s="70" customFormat="1" ht="15" customHeight="1" thickBot="1">
      <c r="A1072" s="229"/>
      <c r="B1072" s="278"/>
      <c r="C1072" s="281"/>
      <c r="D1072" s="238"/>
      <c r="E1072" s="238"/>
      <c r="F1072" s="245" t="s">
        <v>83</v>
      </c>
      <c r="G1072" s="246"/>
      <c r="H1072" s="82"/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82"/>
      <c r="W1072" s="82"/>
      <c r="X1072" s="82"/>
      <c r="Y1072" s="82"/>
      <c r="Z1072" s="82"/>
      <c r="AA1072" s="82"/>
      <c r="AB1072" s="82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241"/>
      <c r="AN1072" s="241"/>
      <c r="AO1072" s="241"/>
      <c r="AP1072" s="241"/>
      <c r="AQ1072" s="241"/>
      <c r="AR1072" s="241"/>
      <c r="AS1072" s="241"/>
      <c r="AT1072" s="257"/>
      <c r="AU1072" s="257"/>
      <c r="AV1072" s="260"/>
      <c r="AW1072" s="260"/>
      <c r="AX1072" s="257"/>
      <c r="AY1072" s="257"/>
      <c r="AZ1072" s="257"/>
      <c r="BA1072" s="257"/>
      <c r="BB1072" s="257"/>
      <c r="BC1072" s="257"/>
      <c r="BD1072" s="257"/>
      <c r="BE1072" s="257"/>
      <c r="BF1072" s="257"/>
      <c r="BG1072" s="257"/>
      <c r="BH1072" s="257"/>
      <c r="BI1072" s="257"/>
      <c r="BJ1072" s="257"/>
      <c r="BK1072" s="257"/>
      <c r="BL1072" s="263"/>
      <c r="BM1072" s="263"/>
      <c r="BN1072" s="263"/>
      <c r="BO1072" s="263"/>
      <c r="BP1072" s="263"/>
      <c r="BQ1072" s="263"/>
      <c r="BR1072" s="271"/>
      <c r="BS1072" s="271"/>
      <c r="BT1072" s="271"/>
      <c r="BU1072" s="271"/>
      <c r="BV1072" s="271"/>
      <c r="BW1072" s="271"/>
      <c r="BX1072" s="257"/>
      <c r="BY1072" s="257"/>
      <c r="BZ1072" s="257"/>
      <c r="CA1072" s="268"/>
      <c r="CB1072" s="268"/>
      <c r="CC1072" s="275"/>
      <c r="CD1072" s="268"/>
      <c r="CE1072" s="268"/>
      <c r="CF1072" s="268"/>
      <c r="CG1072" s="268"/>
      <c r="CH1072" s="268"/>
      <c r="CI1072" s="268"/>
      <c r="CJ1072" s="268"/>
      <c r="CK1072" s="268"/>
      <c r="CL1072" s="265"/>
      <c r="CM1072" s="272"/>
      <c r="CN1072" s="264"/>
      <c r="CO1072" s="125"/>
      <c r="CP1072" s="226"/>
      <c r="CQ1072" s="226"/>
      <c r="CR1072" s="226"/>
      <c r="CS1072" s="90"/>
      <c r="CT1072" s="90"/>
      <c r="CU1072" s="90"/>
      <c r="CV1072" s="90"/>
      <c r="CW1072" s="90"/>
      <c r="CX1072" s="90"/>
      <c r="CY1072" s="90"/>
      <c r="CZ1072" s="90"/>
      <c r="DA1072" s="90"/>
    </row>
    <row r="1073" spans="1:105" s="70" customFormat="1" ht="15" customHeight="1">
      <c r="A1073" s="227">
        <f t="shared" ref="A1073" si="398">A1065+1</f>
        <v>133</v>
      </c>
      <c r="B1073" s="276" t="s">
        <v>763</v>
      </c>
      <c r="C1073" s="279" t="s">
        <v>765</v>
      </c>
      <c r="D1073" s="236">
        <v>44253</v>
      </c>
      <c r="E1073" s="236" t="s">
        <v>1201</v>
      </c>
      <c r="F1073" s="253" t="s">
        <v>80</v>
      </c>
      <c r="G1073" s="254"/>
      <c r="H1073" s="82" t="s">
        <v>69</v>
      </c>
      <c r="I1073" s="82"/>
      <c r="J1073" s="82" t="s">
        <v>71</v>
      </c>
      <c r="K1073" s="82" t="s">
        <v>71</v>
      </c>
      <c r="L1073" s="82" t="s">
        <v>73</v>
      </c>
      <c r="M1073" s="82" t="s">
        <v>73</v>
      </c>
      <c r="N1073" s="82" t="s">
        <v>73</v>
      </c>
      <c r="O1073" s="82"/>
      <c r="P1073" s="82" t="s">
        <v>60</v>
      </c>
      <c r="Q1073" s="82" t="s">
        <v>60</v>
      </c>
      <c r="R1073" s="82" t="s">
        <v>60</v>
      </c>
      <c r="S1073" s="82" t="s">
        <v>60</v>
      </c>
      <c r="T1073" s="82" t="s">
        <v>60</v>
      </c>
      <c r="U1073" s="82" t="s">
        <v>60</v>
      </c>
      <c r="V1073" s="82"/>
      <c r="W1073" s="82" t="s">
        <v>61</v>
      </c>
      <c r="X1073" s="82" t="s">
        <v>61</v>
      </c>
      <c r="Y1073" s="82" t="s">
        <v>61</v>
      </c>
      <c r="Z1073" s="82" t="s">
        <v>61</v>
      </c>
      <c r="AA1073" s="82" t="s">
        <v>61</v>
      </c>
      <c r="AB1073" s="82" t="s">
        <v>61</v>
      </c>
      <c r="AC1073" s="82"/>
      <c r="AD1073" s="82" t="s">
        <v>60</v>
      </c>
      <c r="AE1073" s="82" t="s">
        <v>71</v>
      </c>
      <c r="AF1073" s="82" t="s">
        <v>71</v>
      </c>
      <c r="AG1073" s="82" t="s">
        <v>61</v>
      </c>
      <c r="AH1073" s="82" t="s">
        <v>61</v>
      </c>
      <c r="AI1073" s="82" t="s">
        <v>1471</v>
      </c>
      <c r="AJ1073" s="82"/>
      <c r="AK1073" s="82" t="s">
        <v>60</v>
      </c>
      <c r="AL1073" s="82" t="s">
        <v>60</v>
      </c>
      <c r="AM1073" s="239">
        <f>COUNTIF(H1073:AL1073,"PH")+COUNTIF(H1073:AL1073,"PH/L")+COUNTIF(H1073:AL1073,"PM")</f>
        <v>0</v>
      </c>
      <c r="AN1073" s="239">
        <f>COUNTIF(H1073:AL1073,"PD")+COUNTIF(H1073:AL1073,"PDD")+COUNTIF(H1073:AL1073,"P/DS")/2+COUNTIF(H1073:AL1073,"PMD")</f>
        <v>0</v>
      </c>
      <c r="AO1073" s="239">
        <f>COUNTIF(H1073:AL1073,"PN")+COUNTIF(H1073:AL1073,"P/NS")/2+COUNTIF(H1073:AL1073,"PH")+COUNTIF(H1073:AL1073,"PH/F")/2+COUNTIF(H1073:AL1073,"PH/L")/2+COUNTIF(H1073:AL1073,"PM")</f>
        <v>0</v>
      </c>
      <c r="AP1073" s="239">
        <f>COUNTIF(H1073:AL1073,"BH")+COUNTIF(H1073:AL1073,"AL/BL")+COUNTIF(H1073:AL1073,"UL/BL")+COUNTIF(H1073:AL1073,"BM")</f>
        <v>0</v>
      </c>
      <c r="AQ1073" s="239">
        <f>COUNTIF(H1073:AL1073,"DS")+COUNTIF(H1073:AL1073,"AL/DS")/2+COUNTIF(H1073:AL1073,"UL/DS")/2+COUNTIF(H1073:AL1073,"CT")+COUNTIF(H1073:AL1073,"MD")</f>
        <v>9.5</v>
      </c>
      <c r="AR1073" s="239">
        <f>COUNTIF(H1073:AL1073,"NS")+COUNTIF(H1073:AL1073,"AL/NS")/2+COUNTIF(H1073:AL1073,"UL/NS")/2+COUNTIF(H1073:AL1073,"BH")+COUNTIF(H1073:AL1073,"AL/BF")/2+COUNTIF(H1073:AL1073,"AL/BL")/2+COUNTIF(H1073:AL1073,"UL/BL")/2+COUNTIF(H1073:AL1073,"UL/BF")/2+COUNTIF(H1073:AL1073,"BM")</f>
        <v>8</v>
      </c>
      <c r="AS1073" s="239">
        <f>COUNTIF(H1073:AL1073,"AL")+COUNTIF(H1073:AL1073,"AL/DS")/2+COUNTIF(H1073:AL1073,"AL/NS")/2+COUNTIF(H1073:AL1073,"NH")+COUNTIF(H1073:AL1073,"SL")+COUNTIF(H1073:AL1073,"NHD")+COUNTIF(H1073:AL1073,"B")+COUNTIF(H1073:AL1073,"HL")+COUNTIF(H1073:AL1073,"AL/BF")/2+COUNTIF(H1073:AL1073,"AL/BL")/2</f>
        <v>1</v>
      </c>
      <c r="AT1073" s="255">
        <f>COUNTIF(H1073:AL1073,"PD")+COUNTIF(H1073:AL1073,"PN")+COUNTIF(H1073:AL1073,"P/DS")/2+COUNTIF(H1073:AL1073,"P/NS")/2+COUNTIF(H1073:AL1073,"DS")+COUNTIF(H1073:AL1073,"NS")+COUNTIF(H1073:AL1073,"AL")+COUNTIF(H1073:AL1073,"AL/DS")+COUNTIF(H1073:AL1073,"AL/NS")+COUNTIF(H1073:AL1073,"NH")+COUNTIF(H1073:AL1073,"SL")+COUNTIF(H1073:AL1073,"UL/DS")/2+COUNTIF(H1073:AL1073,"UL/NS")/2+COUNTIF(H1073:AL1073,"CT")+COUNTIF(H1073:AL1073,"NHD")+COUNTIF(H1073:AL1073,"PDD")+COUNTIF(H1073:AL1073,"B")+COUNTIF(H1073:AL1073,"HL")+COUNTIF(H1073:AL1073,"PH")+COUNTIF(H1073:AL1073,"BH")+COUNTIF(H1073:AL1073,"AL/BF")+COUNTIF(H1073:AL1073,"AL/BL")+COUNTIF(H1073:AL1073,"UL/BF")/2+COUNTIF(H1073:AL1073,"UL/BL")/2+COUNTIF(H1073:AL1073,"PH/F")/2+COUNTIF(H1073:AL1073,"PH/L")/2+COUNTIF(H1073:AL1073,"MD")+COUNTIF(H1073:AL1073,"PMD")+COUNTIF(H1073:AL1073,"PM")+COUNTIF(H1073:AL1073,"BM")</f>
        <v>18.5</v>
      </c>
      <c r="AU1073" s="255">
        <f>COUNTIF(H1073:AL1073,"P/DS")/2+COUNTIF(H1073:AL1073,"P/NS")/2+COUNTIF(H1073:AL1073,"IL")+COUNTIF(H1073:AL1073,"NL")+COUNTIF(H1073:AL1073,"UL")+COUNTIF(H1073:AL1073,"UL/DS")/2+COUNTIF(H1073:AL1073,"UL/NS")/2+COUNTIF(H1073:AL1073,"KT")+COUNTIF(H1073:AL1073,"UL/BF")/2+COUNTIF(H1073:AL1073,"UL/BL")/2+COUNTIF(H1073:AL1073,"PH/F")/2+COUNTIF(H1073:AL1073,"PH/L")/2+COUNTIF(H1073:AL1073,"NB")</f>
        <v>7.5</v>
      </c>
      <c r="AV1073" s="258">
        <f>COUNTIF(H1073:AL1073,"PN")+COUNTIF(H1073:AL1073,"TVD")+COUNTIF(H1073:AL1073,"PH")+COUNTIF(H1073:AL1073,"PM")+COUNTIF(H1073:AL1073,"PDD")-COUNTIFS(H1073:AL1073,"PN",H1080:AL1080,"&gt;=3")-COUNTIFS(H1073:AL1073,"PM",H1080:AL1080,"&gt;=3")</f>
        <v>0</v>
      </c>
      <c r="AW1073" s="258">
        <f>COUNTIF(H1073:AL1073,"NS")+COUNTIF(H1073:AL1073,"D")+COUNTIF(H1073:AL1073,"BH")+COUNTIF(H1073:AL1073,"NHD")+COUNTIF(H1073:AL1073,"BM")-COUNTIFS(H1073:AL1073,"NS",H1080:AL1080,"&gt;=3")-COUNTIFS(H1073:AL1073,"BH",H1080:AL1080,"&gt;=3")-COUNTIFS(H1073:AL1073,"BM",H1080:AL1080,"&gt;=3")</f>
        <v>8</v>
      </c>
      <c r="AX1073" s="255">
        <f>COUNTIF(H1073:AL1073,"AL")+COUNTIF(H1073:AL1073,"AL/DS")/2+COUNTIF(H1073:AL1073,"AL/NS")/2+COUNTIF(H1073:AL1073,"AL/BF")+COUNTIF(H1073:AL1073,"AL/BL")/2</f>
        <v>0</v>
      </c>
      <c r="AY1073" s="255">
        <f>COUNTIF(H1073:AL1073,"SL")</f>
        <v>0</v>
      </c>
      <c r="AZ1073" s="255">
        <f>COUNTIF(H1073:AL1073,"NH")</f>
        <v>1</v>
      </c>
      <c r="BA1073" s="255">
        <f>COUNTIF(H1073:AL1073,"HL")</f>
        <v>0</v>
      </c>
      <c r="BB1073" s="255">
        <f>COUNTIF(G1073:AL1073,"P/DS")/2+COUNTIF(G1073:AL1073,"P/NS")/2+COUNTIF(G1073:AL1073,"UL")+COUNTIF(G1073:AL1073,"UL/DS")/2+COUNTIF(G1073:AL1073,"UL/NS")/2+COUNTIF(G1073:AL1073,"UL/BL")/2+COUNTIF(G1073:AL1073,"UL/BF")/2+COUNTIF(G1073:AL1073,"PH/F")/2+COUNTIF(G1073:AL1073,"PH/L")/2</f>
        <v>4.5</v>
      </c>
      <c r="BC1073" s="255">
        <f>COUNTIF(H1073:AL1073,"NB")</f>
        <v>0</v>
      </c>
      <c r="BD1073" s="255">
        <f>COUNTIF(H1073:AL1073,"NL")</f>
        <v>0</v>
      </c>
      <c r="BE1073" s="255">
        <f>COUNTIF(H1073:AL1073,"IL")</f>
        <v>3</v>
      </c>
      <c r="BF1073" s="255">
        <f>COUNTIF(H1073:AL1073,"KT")</f>
        <v>0</v>
      </c>
      <c r="BG1073" s="255">
        <f>COUNTIF(H1073:AL1073,"L70")</f>
        <v>0</v>
      </c>
      <c r="BH1073" s="255">
        <f>COUNTIF(H1073:AL1073,"MD")</f>
        <v>0</v>
      </c>
      <c r="BI1073" s="255">
        <f>COUNTIF(H1073:AL1073,"PMD")</f>
        <v>0</v>
      </c>
      <c r="BJ1073" s="255">
        <f>COUNTIF(H1073:AL1073,"PM")</f>
        <v>0</v>
      </c>
      <c r="BK1073" s="255">
        <f>COUNTIF(H1073:AL1073,"BM")</f>
        <v>0</v>
      </c>
      <c r="BL1073" s="261">
        <f>SUMIF(H1073:AL1073,"PD",H1074:AL1074)+SUMIF(H1073:AL1073,"PN",H1074:AL1074)+SUMIF(H1073:AL1073,"P/DS",H1074:AL1074)+SUMIF(H1073:AL1073,"PN/F",H1074:AL1074)+SUMIF(H1073:AL1073,"PN/L",H1074:AL1074)+SUMIF(H1073:AL1073,"TV",H1074:AL1074)+SUMIF(H1073:AL1073,"TVD",H1074:AL1074)+SUMIF(H1073:AL1073,"PDD",H1074:AL1074)</f>
        <v>0</v>
      </c>
      <c r="BM1073" s="261">
        <f>SUMIF(H1073:AL1073,"PD",H1075:AL1075)+SUMIF(H1073:AL1073,"PN",H1075:AL1075)+SUMIF(H1073:AL1073,"P/DS",H1075:AL1075)+SUMIF(H1073:AL1073,"PN/F",H1075:AL1075)+SUMIF(H1073:AL1073,"PN/L",H1075:AL1075)+SUMIF(H1073:AL1073,"TV",H1075:AL1075)+SUMIF(H1073:AL1073,"TVD",H1075:AL1075)+SUMIF(H1073:AL1073,"PDD",H1075:AL1075)+SUMIF(H1073:AL1073,"PMD",H1075:AL1075)</f>
        <v>0</v>
      </c>
      <c r="BN1073" s="261">
        <f>SUMIF(H1073:AL1073,"PD",H1076:AL1076)+SUMIF(H1073:AL1073,"PN",H1076:AL1076)+SUMIF(H1073:AL1073,"P/DS",H1076:AL1076)+SUMIF(H1073:AL1073,"PN/F",H1076:AL1076)+SUMIF(H1073:AL1073,"PN/L",H1076:AL1076)+SUMIF(H1073:AL1073,"TV",H1076:AL1076)+SUMIF(H1073:AL1073,"TVD",H1076:AL1076)</f>
        <v>0</v>
      </c>
      <c r="BO1073" s="261">
        <f>SUMIF(H1073:AL1073,"PD",H1077:AL1077)+SUMIF(H1073:AL1073,"PN",H1077:AL1077)+SUMIF(H1073:AL1073,"P/DS",H1077:AL1077)+SUMIF(H1073:AL1073,"PN/F",H1077:AL1077)+SUMIF(H1073:AL1073,"PN/L",H1077:AL1077)+SUMIF(H1073:AL1073,"TV",H1077:AL1077)+SUMIF(H1073:AL1073,"TVD",H1077:AL1077)</f>
        <v>0</v>
      </c>
      <c r="BP1073" s="261">
        <f>SUMIF(H1073:AL1073,"PD",H1078:AL1078)+SUMIF(H1073:AL1073,"PN",H1078:AL1078)+SUMIF(H1073:AL1073,"P/DS",H1078:AL1078)+SUMIF(H1073:AL1073,"PN/F",H1078:AL1078)+SUMIF(H1073:AL1073,"PN/L",H1078:AL1078)+SUMIF(H1073:AL1073,"TV",H1078:AL1078)+SUMIF(H1073:AL1073,"TVD",H1078:AL1078)+SUMIF(H1073:AL1073,"PDD",H1078:AL1078)+SUMIF(H1073:AL1073,"PH",H1078:AL1078)+SUMIF(H1073:AL1073,"PM",H1078:AL1078)</f>
        <v>0</v>
      </c>
      <c r="BQ1073" s="261">
        <f>SUMIF(H1073:AL1073,"PD",H1079:AL1079)+SUMIF(H1073:AL1073,"PN",H1079:AL1079)+SUMIF(H1073:AL1073,"P/DS",H1079:AL1079)+SUMIF(H1073:AL1073,"PN/F",H1079:AL1079)+SUMIF(H1073:AL1073,"PN/L",H1079:AL1079)+SUMIF(H1073:AL1073,"TV",H1079:AL1079)+SUMIF(H1073:AL1073,"TVD",H1079:AL1079)+SUMIF(H1073:AL1073,"PDD",H1079:AL1079)+SUMIF(H1073:AL1073,"PH",H1079:AL1079)+SUMIF(H1073:AL1073,"PM",H1079:AL1079)</f>
        <v>0</v>
      </c>
      <c r="BR1073" s="269">
        <f>SUM(H1074:AL1074)-BL1073</f>
        <v>11</v>
      </c>
      <c r="BS1073" s="269">
        <f>SUM(H1075:AL1075)-BM1073</f>
        <v>1.5</v>
      </c>
      <c r="BT1073" s="269">
        <f>SUM(H1076:AL1076)-BN1073</f>
        <v>0</v>
      </c>
      <c r="BU1073" s="269">
        <f>SUM(H1077:AL1077)-BO1073</f>
        <v>0</v>
      </c>
      <c r="BV1073" s="269">
        <f>SUM(H1078:AL1078)-BP1073</f>
        <v>0</v>
      </c>
      <c r="BW1073" s="269">
        <f>SUM(H1079:AL1079)-BQ1073</f>
        <v>0</v>
      </c>
      <c r="BX1073" s="255">
        <f>SUMIF(H1073:AL1073,"PD",H1080:AL1080)+SUMIF(H1073:AL1073,"PN",H1080:AL1080)+SUMIF(H1073:AL1073,"P/DS",H1080:AL1080)+SUMIF(H1073:AL1073,"PN/F",H1080:AL1080)+SUMIF(H1073:AL1073,"PN/L",H1080:AL1080)</f>
        <v>0</v>
      </c>
      <c r="BY1073" s="255">
        <f>SUM(H1080:AL1080)-BX1073</f>
        <v>0</v>
      </c>
      <c r="BZ1073" s="255">
        <f t="shared" ref="BZ1073" si="399">+SUM(BL1073:BW1080)</f>
        <v>12.5</v>
      </c>
      <c r="CA1073" s="266">
        <f>(COUNTIFS(H1073:AL1073,"PD",H1074:AL1074,"&gt;=2"))*0.5-IF(CN1073="VP",COUNTIFS($H$16:$AL$16,"SAT",H1073:AL1073,"PD",H1074:AL1074,"&gt;=2"))*0.5</f>
        <v>0</v>
      </c>
      <c r="CB1073" s="266">
        <f>(COUNTIFS(H1073:AL1073,"PN",H1075:AL1075,"&gt;=0.5",H1074:AL1074,"&gt;=1.5"))*0.5+COUNTIFS(H1073:AL1073,"PDD",H1075:AL1075,"&gt;=0.5",H1074:AL1074,"&gt;=1.5")*0.5</f>
        <v>0</v>
      </c>
      <c r="CC1073" s="273">
        <f>(COUNTIFS(H1073:AL1073,"TV",H1075:AL1075,"&gt;=10"))*0.5+(COUNTIFS(H1073:AL1073,"PMD",H1075:AL1075,"&gt;=2"))*0.5</f>
        <v>0</v>
      </c>
      <c r="CD1073" s="266">
        <f>(COUNTIFS(H1073:AL1073,"TVD",H1077:AL1077,"&gt;=6.5",H1075:AL1075,"&gt;=3.5"))*0.5</f>
        <v>0</v>
      </c>
      <c r="CE1073" s="266">
        <f>(COUNTIFS(H1073:AL1073,"PD",H1078:AL1078,"&gt;=10"))*0.5</f>
        <v>0</v>
      </c>
      <c r="CF1073" s="266">
        <f>(COUNTIFS(H1073:AL1073,"PDD",H1078:AL1078,"&gt;=3.5",H1079:AL1079,"&gt;=6.5")+COUNTIFS(H1073:AL1073,"PH",H1079:AL1079,"&gt;=0.5",H1078:AL1078,"&gt;=1.5")+COUNTIFS(H1073:AL1073,"PM",H1079:AL1079,"&gt;=0.5",H1078:AL1078,"&gt;=1.5"))*0.5</f>
        <v>0</v>
      </c>
      <c r="CG1073" s="266">
        <f>(COUNTIFS(H1073:AL1073,"DS",H1074:AL1074,"&gt;=2")+COUNTIFS(H1073:AL1073,"AL/DS",H1074:AL1074,"&gt;=2"))*0.5-IF(CN1073="VP",COUNTIFS($H$16:$AL$16,"SAT",H1073:AL1073,"DS",H1074:AL1074,"&gt;=2"))*0.5</f>
        <v>1</v>
      </c>
      <c r="CH1073" s="266">
        <f>(COUNTIFS(H1073:AL1073,"NS",H1075:AL1075,"&gt;=0.5",H1074:AL1074,"&gt;=1.5")+COUNTIFS(H1073:AL1073,"AL/NS",H1075:AL1075,"&gt;=0.5",H1074:AL1074,"&gt;=1.5")+COUNTIFS(H1073:AL1073,"NHD",H1075:AL1075,"&gt;=4.5",H1078:AL1078,"&gt;=2",H1074:AL1074,"&gt;=1.5"))*0.5</f>
        <v>1.5</v>
      </c>
      <c r="CI1073" s="266">
        <f>(COUNTIF(H1075:AL1075,"&gt;=10")+COUNTIFS(H1073:AL1073,"MD",H1075:AL1075,"&gt;=2")-COUNTIFS(H1073:AL1073,"TV",H1075:AL1075,"&gt;=10"))*0.5</f>
        <v>0</v>
      </c>
      <c r="CJ1073" s="266">
        <f>(COUNTIFS(H1073:AL1073,"D",H1077:AL1077,"&gt;=6.5",H1075:AL1075,"&gt;=3.5"))*0.5</f>
        <v>0</v>
      </c>
      <c r="CK1073" s="266">
        <f>(COUNTIF(H1078:AL1078,"&gt;=10")-COUNTIFS(H1073:AL1073,"PD",H1078:AL1078,"&gt;=10"))*0.5</f>
        <v>0</v>
      </c>
      <c r="CL1073" s="265">
        <f>(COUNTIFS(H1073:AL1073,"NHD",H1078:AL1078,"&gt;=3.5",H1079:AL1079,"&gt;=6.5")+COUNTIFS(H1073:AL1073,"BH",H1078:AL1078,"&gt;=1.5",H1079:AL1079,"&gt;=0.5")+COUNTIFS(H1073:AL1073,"BM",H1078:AL1078,"&gt;=1.5",H1079:AL1079,"&gt;=0.5")+COUNTIFS(H1073:AL1073,"D",H1078:AL1078,"&gt;=1.5",H1079:AL1079,"&gt;=0.5"))*0.5</f>
        <v>0</v>
      </c>
      <c r="CM1073" s="272"/>
      <c r="CN1073" s="264" t="s">
        <v>723</v>
      </c>
      <c r="CO1073" s="125">
        <f t="shared" ref="CO1073" si="400">+AM1073+AN1073+AO1073+AP1073+AQ1073+AR1073+AS1073+AU1073+BG1073</f>
        <v>26</v>
      </c>
      <c r="CP1073" s="225">
        <f>+SUM(I1074:I1079)-I1080</f>
        <v>0</v>
      </c>
      <c r="CQ1073" s="225">
        <f>+SUM(J1074:J1079)-J1080</f>
        <v>0</v>
      </c>
      <c r="CR1073" s="225">
        <f>+SUM(K1074:K1079)-K1080</f>
        <v>0</v>
      </c>
      <c r="CS1073" s="90"/>
      <c r="CT1073" s="90"/>
      <c r="CU1073" s="90"/>
      <c r="CV1073" s="90"/>
      <c r="CW1073" s="90"/>
      <c r="CX1073" s="90"/>
      <c r="CY1073" s="90"/>
      <c r="CZ1073" s="90"/>
      <c r="DA1073" s="90"/>
    </row>
    <row r="1074" spans="1:105" s="70" customFormat="1" ht="15" customHeight="1">
      <c r="A1074" s="228"/>
      <c r="B1074" s="277"/>
      <c r="C1074" s="280"/>
      <c r="D1074" s="237"/>
      <c r="E1074" s="237"/>
      <c r="F1074" s="242" t="s">
        <v>82</v>
      </c>
      <c r="G1074" s="71">
        <v>1.5</v>
      </c>
      <c r="H1074" s="83"/>
      <c r="I1074" s="83"/>
      <c r="J1074" s="83"/>
      <c r="K1074" s="83"/>
      <c r="L1074" s="83"/>
      <c r="M1074" s="83"/>
      <c r="N1074" s="83"/>
      <c r="O1074" s="83"/>
      <c r="P1074" s="83"/>
      <c r="Q1074" s="83"/>
      <c r="R1074" s="83">
        <v>2.5</v>
      </c>
      <c r="S1074" s="83"/>
      <c r="T1074" s="83">
        <v>2.5</v>
      </c>
      <c r="U1074" s="83"/>
      <c r="V1074" s="83"/>
      <c r="W1074" s="83">
        <v>2</v>
      </c>
      <c r="X1074" s="83">
        <v>2</v>
      </c>
      <c r="Y1074" s="83">
        <v>2</v>
      </c>
      <c r="Z1074" s="83"/>
      <c r="AA1074" s="83"/>
      <c r="AB1074" s="83"/>
      <c r="AC1074" s="79"/>
      <c r="AD1074" s="79"/>
      <c r="AE1074" s="79"/>
      <c r="AF1074" s="79"/>
      <c r="AG1074" s="79"/>
      <c r="AH1074" s="79"/>
      <c r="AI1074" s="79"/>
      <c r="AJ1074" s="79"/>
      <c r="AK1074" s="79"/>
      <c r="AL1074" s="79"/>
      <c r="AM1074" s="240"/>
      <c r="AN1074" s="240"/>
      <c r="AO1074" s="240"/>
      <c r="AP1074" s="240"/>
      <c r="AQ1074" s="240"/>
      <c r="AR1074" s="240"/>
      <c r="AS1074" s="240"/>
      <c r="AT1074" s="256"/>
      <c r="AU1074" s="256"/>
      <c r="AV1074" s="259"/>
      <c r="AW1074" s="259"/>
      <c r="AX1074" s="256"/>
      <c r="AY1074" s="256"/>
      <c r="AZ1074" s="256"/>
      <c r="BA1074" s="256"/>
      <c r="BB1074" s="256"/>
      <c r="BC1074" s="256"/>
      <c r="BD1074" s="256"/>
      <c r="BE1074" s="256"/>
      <c r="BF1074" s="256"/>
      <c r="BG1074" s="256"/>
      <c r="BH1074" s="256"/>
      <c r="BI1074" s="256"/>
      <c r="BJ1074" s="256"/>
      <c r="BK1074" s="256"/>
      <c r="BL1074" s="262"/>
      <c r="BM1074" s="262"/>
      <c r="BN1074" s="262"/>
      <c r="BO1074" s="262"/>
      <c r="BP1074" s="262"/>
      <c r="BQ1074" s="262"/>
      <c r="BR1074" s="270"/>
      <c r="BS1074" s="270"/>
      <c r="BT1074" s="270"/>
      <c r="BU1074" s="270"/>
      <c r="BV1074" s="270"/>
      <c r="BW1074" s="270"/>
      <c r="BX1074" s="256"/>
      <c r="BY1074" s="256"/>
      <c r="BZ1074" s="256"/>
      <c r="CA1074" s="267"/>
      <c r="CB1074" s="267"/>
      <c r="CC1074" s="274"/>
      <c r="CD1074" s="267"/>
      <c r="CE1074" s="267"/>
      <c r="CF1074" s="267"/>
      <c r="CG1074" s="267"/>
      <c r="CH1074" s="267"/>
      <c r="CI1074" s="267"/>
      <c r="CJ1074" s="267"/>
      <c r="CK1074" s="267"/>
      <c r="CL1074" s="265"/>
      <c r="CM1074" s="272"/>
      <c r="CN1074" s="264"/>
      <c r="CO1074" s="125"/>
      <c r="CP1074" s="226"/>
      <c r="CQ1074" s="226"/>
      <c r="CR1074" s="226"/>
      <c r="CS1074" s="90"/>
      <c r="CT1074" s="90"/>
      <c r="CU1074" s="90"/>
      <c r="CV1074" s="90"/>
      <c r="CW1074" s="90"/>
      <c r="CX1074" s="90"/>
      <c r="CY1074" s="90"/>
      <c r="CZ1074" s="90"/>
      <c r="DA1074" s="90"/>
    </row>
    <row r="1075" spans="1:105" s="70" customFormat="1" ht="15" customHeight="1">
      <c r="A1075" s="228"/>
      <c r="B1075" s="277"/>
      <c r="C1075" s="280"/>
      <c r="D1075" s="237"/>
      <c r="E1075" s="237"/>
      <c r="F1075" s="243"/>
      <c r="G1075" s="72">
        <v>2</v>
      </c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>
        <v>0.5</v>
      </c>
      <c r="X1075" s="84">
        <v>0.5</v>
      </c>
      <c r="Y1075" s="84">
        <v>0.5</v>
      </c>
      <c r="Z1075" s="84"/>
      <c r="AA1075" s="84"/>
      <c r="AB1075" s="84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240"/>
      <c r="AN1075" s="240"/>
      <c r="AO1075" s="240"/>
      <c r="AP1075" s="240"/>
      <c r="AQ1075" s="240"/>
      <c r="AR1075" s="240"/>
      <c r="AS1075" s="240"/>
      <c r="AT1075" s="256"/>
      <c r="AU1075" s="256"/>
      <c r="AV1075" s="259"/>
      <c r="AW1075" s="259"/>
      <c r="AX1075" s="256"/>
      <c r="AY1075" s="256"/>
      <c r="AZ1075" s="256"/>
      <c r="BA1075" s="256"/>
      <c r="BB1075" s="256"/>
      <c r="BC1075" s="256"/>
      <c r="BD1075" s="256"/>
      <c r="BE1075" s="256"/>
      <c r="BF1075" s="256"/>
      <c r="BG1075" s="256"/>
      <c r="BH1075" s="256"/>
      <c r="BI1075" s="256"/>
      <c r="BJ1075" s="256"/>
      <c r="BK1075" s="256"/>
      <c r="BL1075" s="262"/>
      <c r="BM1075" s="262"/>
      <c r="BN1075" s="262"/>
      <c r="BO1075" s="262"/>
      <c r="BP1075" s="262"/>
      <c r="BQ1075" s="262"/>
      <c r="BR1075" s="270"/>
      <c r="BS1075" s="270"/>
      <c r="BT1075" s="270"/>
      <c r="BU1075" s="270"/>
      <c r="BV1075" s="270"/>
      <c r="BW1075" s="270"/>
      <c r="BX1075" s="256"/>
      <c r="BY1075" s="256"/>
      <c r="BZ1075" s="256"/>
      <c r="CA1075" s="267"/>
      <c r="CB1075" s="267"/>
      <c r="CC1075" s="274"/>
      <c r="CD1075" s="267"/>
      <c r="CE1075" s="267"/>
      <c r="CF1075" s="267"/>
      <c r="CG1075" s="267"/>
      <c r="CH1075" s="267"/>
      <c r="CI1075" s="267"/>
      <c r="CJ1075" s="267"/>
      <c r="CK1075" s="267"/>
      <c r="CL1075" s="265"/>
      <c r="CM1075" s="272"/>
      <c r="CN1075" s="264"/>
      <c r="CO1075" s="125"/>
      <c r="CP1075" s="226"/>
      <c r="CQ1075" s="226"/>
      <c r="CR1075" s="226"/>
      <c r="CS1075" s="90"/>
      <c r="CT1075" s="90"/>
      <c r="CU1075" s="90"/>
      <c r="CV1075" s="90"/>
      <c r="CW1075" s="90"/>
      <c r="CX1075" s="90"/>
      <c r="CY1075" s="90"/>
      <c r="CZ1075" s="90"/>
      <c r="DA1075" s="90"/>
    </row>
    <row r="1076" spans="1:105" s="70" customFormat="1" ht="15" customHeight="1">
      <c r="A1076" s="228"/>
      <c r="B1076" s="277"/>
      <c r="C1076" s="280"/>
      <c r="D1076" s="237"/>
      <c r="E1076" s="237"/>
      <c r="F1076" s="243"/>
      <c r="G1076" s="72">
        <v>2.1</v>
      </c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/>
      <c r="Y1076" s="84"/>
      <c r="Z1076" s="84"/>
      <c r="AA1076" s="84"/>
      <c r="AB1076" s="84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240"/>
      <c r="AN1076" s="240"/>
      <c r="AO1076" s="240"/>
      <c r="AP1076" s="240"/>
      <c r="AQ1076" s="240"/>
      <c r="AR1076" s="240"/>
      <c r="AS1076" s="240"/>
      <c r="AT1076" s="256"/>
      <c r="AU1076" s="256"/>
      <c r="AV1076" s="259"/>
      <c r="AW1076" s="259"/>
      <c r="AX1076" s="256"/>
      <c r="AY1076" s="256"/>
      <c r="AZ1076" s="256"/>
      <c r="BA1076" s="256"/>
      <c r="BB1076" s="256"/>
      <c r="BC1076" s="256"/>
      <c r="BD1076" s="256"/>
      <c r="BE1076" s="256"/>
      <c r="BF1076" s="256"/>
      <c r="BG1076" s="256"/>
      <c r="BH1076" s="256"/>
      <c r="BI1076" s="256"/>
      <c r="BJ1076" s="256"/>
      <c r="BK1076" s="256"/>
      <c r="BL1076" s="262"/>
      <c r="BM1076" s="262"/>
      <c r="BN1076" s="262"/>
      <c r="BO1076" s="262"/>
      <c r="BP1076" s="262"/>
      <c r="BQ1076" s="262"/>
      <c r="BR1076" s="270"/>
      <c r="BS1076" s="270"/>
      <c r="BT1076" s="270"/>
      <c r="BU1076" s="270"/>
      <c r="BV1076" s="270"/>
      <c r="BW1076" s="270"/>
      <c r="BX1076" s="256"/>
      <c r="BY1076" s="256"/>
      <c r="BZ1076" s="256"/>
      <c r="CA1076" s="267"/>
      <c r="CB1076" s="267"/>
      <c r="CC1076" s="274"/>
      <c r="CD1076" s="267"/>
      <c r="CE1076" s="267"/>
      <c r="CF1076" s="267"/>
      <c r="CG1076" s="267"/>
      <c r="CH1076" s="267"/>
      <c r="CI1076" s="267"/>
      <c r="CJ1076" s="267"/>
      <c r="CK1076" s="267"/>
      <c r="CL1076" s="265"/>
      <c r="CM1076" s="272"/>
      <c r="CN1076" s="264"/>
      <c r="CO1076" s="125"/>
      <c r="CP1076" s="226"/>
      <c r="CQ1076" s="226"/>
      <c r="CR1076" s="226"/>
      <c r="CS1076" s="90"/>
      <c r="CT1076" s="90"/>
      <c r="CU1076" s="90"/>
      <c r="CV1076" s="90"/>
      <c r="CW1076" s="90"/>
      <c r="CX1076" s="90"/>
      <c r="CY1076" s="90"/>
      <c r="CZ1076" s="90"/>
      <c r="DA1076" s="90"/>
    </row>
    <row r="1077" spans="1:105" s="70" customFormat="1" ht="15" customHeight="1">
      <c r="A1077" s="228"/>
      <c r="B1077" s="277"/>
      <c r="C1077" s="280"/>
      <c r="D1077" s="237"/>
      <c r="E1077" s="237"/>
      <c r="F1077" s="243"/>
      <c r="G1077" s="72">
        <v>2.7</v>
      </c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  <c r="X1077" s="84"/>
      <c r="Y1077" s="84"/>
      <c r="Z1077" s="84"/>
      <c r="AA1077" s="84"/>
      <c r="AB1077" s="84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240"/>
      <c r="AN1077" s="240"/>
      <c r="AO1077" s="240"/>
      <c r="AP1077" s="240"/>
      <c r="AQ1077" s="240"/>
      <c r="AR1077" s="240"/>
      <c r="AS1077" s="240"/>
      <c r="AT1077" s="256"/>
      <c r="AU1077" s="256"/>
      <c r="AV1077" s="259"/>
      <c r="AW1077" s="259"/>
      <c r="AX1077" s="256"/>
      <c r="AY1077" s="256"/>
      <c r="AZ1077" s="256"/>
      <c r="BA1077" s="256"/>
      <c r="BB1077" s="256"/>
      <c r="BC1077" s="256"/>
      <c r="BD1077" s="256"/>
      <c r="BE1077" s="256"/>
      <c r="BF1077" s="256"/>
      <c r="BG1077" s="256"/>
      <c r="BH1077" s="256"/>
      <c r="BI1077" s="256"/>
      <c r="BJ1077" s="256"/>
      <c r="BK1077" s="256"/>
      <c r="BL1077" s="262"/>
      <c r="BM1077" s="262"/>
      <c r="BN1077" s="262"/>
      <c r="BO1077" s="262"/>
      <c r="BP1077" s="262"/>
      <c r="BQ1077" s="262"/>
      <c r="BR1077" s="270"/>
      <c r="BS1077" s="270"/>
      <c r="BT1077" s="270"/>
      <c r="BU1077" s="270"/>
      <c r="BV1077" s="270"/>
      <c r="BW1077" s="270"/>
      <c r="BX1077" s="256"/>
      <c r="BY1077" s="256"/>
      <c r="BZ1077" s="256"/>
      <c r="CA1077" s="267"/>
      <c r="CB1077" s="267"/>
      <c r="CC1077" s="274"/>
      <c r="CD1077" s="267"/>
      <c r="CE1077" s="267"/>
      <c r="CF1077" s="267"/>
      <c r="CG1077" s="267"/>
      <c r="CH1077" s="267"/>
      <c r="CI1077" s="267"/>
      <c r="CJ1077" s="267"/>
      <c r="CK1077" s="267"/>
      <c r="CL1077" s="265"/>
      <c r="CM1077" s="272"/>
      <c r="CN1077" s="264"/>
      <c r="CO1077" s="125"/>
      <c r="CP1077" s="226"/>
      <c r="CQ1077" s="226"/>
      <c r="CR1077" s="226"/>
      <c r="CS1077" s="90"/>
      <c r="CT1077" s="90"/>
      <c r="CU1077" s="90"/>
      <c r="CV1077" s="90"/>
      <c r="CW1077" s="90"/>
      <c r="CX1077" s="90"/>
      <c r="CY1077" s="90"/>
      <c r="CZ1077" s="90"/>
      <c r="DA1077" s="90"/>
    </row>
    <row r="1078" spans="1:105" s="70" customFormat="1" ht="15" customHeight="1">
      <c r="A1078" s="228"/>
      <c r="B1078" s="277"/>
      <c r="C1078" s="280"/>
      <c r="D1078" s="237"/>
      <c r="E1078" s="237"/>
      <c r="F1078" s="243"/>
      <c r="G1078" s="72">
        <v>3</v>
      </c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  <c r="X1078" s="84"/>
      <c r="Y1078" s="84"/>
      <c r="Z1078" s="84"/>
      <c r="AA1078" s="84"/>
      <c r="AB1078" s="84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240"/>
      <c r="AN1078" s="240"/>
      <c r="AO1078" s="240"/>
      <c r="AP1078" s="240"/>
      <c r="AQ1078" s="240"/>
      <c r="AR1078" s="240"/>
      <c r="AS1078" s="240"/>
      <c r="AT1078" s="256"/>
      <c r="AU1078" s="256"/>
      <c r="AV1078" s="259"/>
      <c r="AW1078" s="259"/>
      <c r="AX1078" s="256"/>
      <c r="AY1078" s="256"/>
      <c r="AZ1078" s="256"/>
      <c r="BA1078" s="256"/>
      <c r="BB1078" s="256"/>
      <c r="BC1078" s="256"/>
      <c r="BD1078" s="256"/>
      <c r="BE1078" s="256"/>
      <c r="BF1078" s="256"/>
      <c r="BG1078" s="256"/>
      <c r="BH1078" s="256"/>
      <c r="BI1078" s="256"/>
      <c r="BJ1078" s="256"/>
      <c r="BK1078" s="256"/>
      <c r="BL1078" s="262"/>
      <c r="BM1078" s="262"/>
      <c r="BN1078" s="262"/>
      <c r="BO1078" s="262"/>
      <c r="BP1078" s="262"/>
      <c r="BQ1078" s="262"/>
      <c r="BR1078" s="270"/>
      <c r="BS1078" s="270"/>
      <c r="BT1078" s="270"/>
      <c r="BU1078" s="270"/>
      <c r="BV1078" s="270"/>
      <c r="BW1078" s="270"/>
      <c r="BX1078" s="256"/>
      <c r="BY1078" s="256"/>
      <c r="BZ1078" s="256"/>
      <c r="CA1078" s="267"/>
      <c r="CB1078" s="267"/>
      <c r="CC1078" s="274"/>
      <c r="CD1078" s="267"/>
      <c r="CE1078" s="267"/>
      <c r="CF1078" s="267"/>
      <c r="CG1078" s="267"/>
      <c r="CH1078" s="267"/>
      <c r="CI1078" s="267"/>
      <c r="CJ1078" s="267"/>
      <c r="CK1078" s="267"/>
      <c r="CL1078" s="265"/>
      <c r="CM1078" s="272"/>
      <c r="CN1078" s="264"/>
      <c r="CO1078" s="125"/>
      <c r="CP1078" s="226"/>
      <c r="CQ1078" s="226"/>
      <c r="CR1078" s="226"/>
      <c r="CS1078" s="90"/>
      <c r="CT1078" s="90"/>
      <c r="CU1078" s="90"/>
      <c r="CV1078" s="90"/>
      <c r="CW1078" s="90"/>
      <c r="CX1078" s="90"/>
      <c r="CY1078" s="90"/>
      <c r="CZ1078" s="90"/>
      <c r="DA1078" s="90"/>
    </row>
    <row r="1079" spans="1:105" s="70" customFormat="1" ht="15" customHeight="1">
      <c r="A1079" s="228"/>
      <c r="B1079" s="277"/>
      <c r="C1079" s="280"/>
      <c r="D1079" s="237"/>
      <c r="E1079" s="237"/>
      <c r="F1079" s="244"/>
      <c r="G1079" s="73">
        <v>3.9</v>
      </c>
      <c r="H1079" s="85"/>
      <c r="I1079" s="85"/>
      <c r="J1079" s="85"/>
      <c r="K1079" s="85"/>
      <c r="L1079" s="85"/>
      <c r="M1079" s="85"/>
      <c r="N1079" s="85"/>
      <c r="O1079" s="85"/>
      <c r="P1079" s="85"/>
      <c r="Q1079" s="85"/>
      <c r="R1079" s="85"/>
      <c r="S1079" s="85"/>
      <c r="T1079" s="85"/>
      <c r="U1079" s="85"/>
      <c r="V1079" s="85"/>
      <c r="W1079" s="85"/>
      <c r="X1079" s="85"/>
      <c r="Y1079" s="85"/>
      <c r="Z1079" s="85"/>
      <c r="AA1079" s="85"/>
      <c r="AB1079" s="85"/>
      <c r="AC1079" s="81"/>
      <c r="AD1079" s="81"/>
      <c r="AE1079" s="81"/>
      <c r="AF1079" s="81"/>
      <c r="AG1079" s="81"/>
      <c r="AH1079" s="81"/>
      <c r="AI1079" s="81"/>
      <c r="AJ1079" s="81"/>
      <c r="AK1079" s="81"/>
      <c r="AL1079" s="81"/>
      <c r="AM1079" s="240"/>
      <c r="AN1079" s="240"/>
      <c r="AO1079" s="240"/>
      <c r="AP1079" s="240"/>
      <c r="AQ1079" s="240"/>
      <c r="AR1079" s="240"/>
      <c r="AS1079" s="240"/>
      <c r="AT1079" s="256"/>
      <c r="AU1079" s="256"/>
      <c r="AV1079" s="259"/>
      <c r="AW1079" s="259"/>
      <c r="AX1079" s="256"/>
      <c r="AY1079" s="256"/>
      <c r="AZ1079" s="256"/>
      <c r="BA1079" s="256"/>
      <c r="BB1079" s="256"/>
      <c r="BC1079" s="256"/>
      <c r="BD1079" s="256"/>
      <c r="BE1079" s="256"/>
      <c r="BF1079" s="256"/>
      <c r="BG1079" s="256"/>
      <c r="BH1079" s="256"/>
      <c r="BI1079" s="256"/>
      <c r="BJ1079" s="256"/>
      <c r="BK1079" s="256"/>
      <c r="BL1079" s="262"/>
      <c r="BM1079" s="262"/>
      <c r="BN1079" s="262"/>
      <c r="BO1079" s="262"/>
      <c r="BP1079" s="262"/>
      <c r="BQ1079" s="262"/>
      <c r="BR1079" s="270"/>
      <c r="BS1079" s="270"/>
      <c r="BT1079" s="270"/>
      <c r="BU1079" s="270"/>
      <c r="BV1079" s="270"/>
      <c r="BW1079" s="270"/>
      <c r="BX1079" s="256"/>
      <c r="BY1079" s="256"/>
      <c r="BZ1079" s="256"/>
      <c r="CA1079" s="267"/>
      <c r="CB1079" s="267"/>
      <c r="CC1079" s="274"/>
      <c r="CD1079" s="267"/>
      <c r="CE1079" s="267"/>
      <c r="CF1079" s="267"/>
      <c r="CG1079" s="267"/>
      <c r="CH1079" s="267"/>
      <c r="CI1079" s="267"/>
      <c r="CJ1079" s="267"/>
      <c r="CK1079" s="267"/>
      <c r="CL1079" s="265"/>
      <c r="CM1079" s="272"/>
      <c r="CN1079" s="264"/>
      <c r="CO1079" s="125"/>
      <c r="CP1079" s="226"/>
      <c r="CQ1079" s="226"/>
      <c r="CR1079" s="226"/>
      <c r="CS1079" s="90"/>
      <c r="CT1079" s="90"/>
      <c r="CU1079" s="90"/>
      <c r="CV1079" s="90"/>
      <c r="CW1079" s="90"/>
      <c r="CX1079" s="90"/>
      <c r="CY1079" s="90"/>
      <c r="CZ1079" s="90"/>
      <c r="DA1079" s="90"/>
    </row>
    <row r="1080" spans="1:105" s="70" customFormat="1" ht="15" customHeight="1" thickBot="1">
      <c r="A1080" s="229"/>
      <c r="B1080" s="278"/>
      <c r="C1080" s="281"/>
      <c r="D1080" s="238"/>
      <c r="E1080" s="238"/>
      <c r="F1080" s="245" t="s">
        <v>83</v>
      </c>
      <c r="G1080" s="246"/>
      <c r="H1080" s="82"/>
      <c r="I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82"/>
      <c r="W1080" s="82"/>
      <c r="X1080" s="82"/>
      <c r="Y1080" s="82"/>
      <c r="Z1080" s="82"/>
      <c r="AA1080" s="82"/>
      <c r="AB1080" s="82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241"/>
      <c r="AN1080" s="241"/>
      <c r="AO1080" s="241"/>
      <c r="AP1080" s="241"/>
      <c r="AQ1080" s="241"/>
      <c r="AR1080" s="241"/>
      <c r="AS1080" s="241"/>
      <c r="AT1080" s="257"/>
      <c r="AU1080" s="257"/>
      <c r="AV1080" s="260"/>
      <c r="AW1080" s="260"/>
      <c r="AX1080" s="257"/>
      <c r="AY1080" s="257"/>
      <c r="AZ1080" s="257"/>
      <c r="BA1080" s="257"/>
      <c r="BB1080" s="257"/>
      <c r="BC1080" s="257"/>
      <c r="BD1080" s="257"/>
      <c r="BE1080" s="257"/>
      <c r="BF1080" s="257"/>
      <c r="BG1080" s="257"/>
      <c r="BH1080" s="257"/>
      <c r="BI1080" s="257"/>
      <c r="BJ1080" s="257"/>
      <c r="BK1080" s="257"/>
      <c r="BL1080" s="263"/>
      <c r="BM1080" s="263"/>
      <c r="BN1080" s="263"/>
      <c r="BO1080" s="263"/>
      <c r="BP1080" s="263"/>
      <c r="BQ1080" s="263"/>
      <c r="BR1080" s="271"/>
      <c r="BS1080" s="271"/>
      <c r="BT1080" s="271"/>
      <c r="BU1080" s="271"/>
      <c r="BV1080" s="271"/>
      <c r="BW1080" s="271"/>
      <c r="BX1080" s="257"/>
      <c r="BY1080" s="257"/>
      <c r="BZ1080" s="257"/>
      <c r="CA1080" s="268"/>
      <c r="CB1080" s="268"/>
      <c r="CC1080" s="275"/>
      <c r="CD1080" s="268"/>
      <c r="CE1080" s="268"/>
      <c r="CF1080" s="268"/>
      <c r="CG1080" s="268"/>
      <c r="CH1080" s="268"/>
      <c r="CI1080" s="268"/>
      <c r="CJ1080" s="268"/>
      <c r="CK1080" s="268"/>
      <c r="CL1080" s="265"/>
      <c r="CM1080" s="272"/>
      <c r="CN1080" s="264"/>
      <c r="CO1080" s="125"/>
      <c r="CP1080" s="226"/>
      <c r="CQ1080" s="226"/>
      <c r="CR1080" s="226"/>
      <c r="CS1080" s="90"/>
      <c r="CT1080" s="90"/>
      <c r="CU1080" s="90"/>
      <c r="CV1080" s="90"/>
      <c r="CW1080" s="90"/>
      <c r="CX1080" s="90"/>
      <c r="CY1080" s="90"/>
      <c r="CZ1080" s="90"/>
      <c r="DA1080" s="90"/>
    </row>
    <row r="1081" spans="1:105" s="120" customFormat="1" ht="15" customHeight="1">
      <c r="A1081" s="227">
        <f t="shared" ref="A1081" si="401">A1073+1</f>
        <v>134</v>
      </c>
      <c r="B1081" s="276" t="s">
        <v>599</v>
      </c>
      <c r="C1081" s="279" t="s">
        <v>600</v>
      </c>
      <c r="D1081" s="236">
        <v>44063</v>
      </c>
      <c r="E1081" s="236" t="s">
        <v>1201</v>
      </c>
      <c r="F1081" s="253" t="s">
        <v>80</v>
      </c>
      <c r="G1081" s="254"/>
      <c r="H1081" s="82" t="s">
        <v>69</v>
      </c>
      <c r="I1081" s="82"/>
      <c r="J1081" s="82" t="s">
        <v>60</v>
      </c>
      <c r="K1081" s="82" t="s">
        <v>60</v>
      </c>
      <c r="L1081" s="82" t="s">
        <v>60</v>
      </c>
      <c r="M1081" s="82" t="s">
        <v>60</v>
      </c>
      <c r="N1081" s="82" t="s">
        <v>60</v>
      </c>
      <c r="O1081" s="82"/>
      <c r="P1081" s="82" t="s">
        <v>60</v>
      </c>
      <c r="Q1081" s="82" t="s">
        <v>60</v>
      </c>
      <c r="R1081" s="82" t="s">
        <v>60</v>
      </c>
      <c r="S1081" s="82" t="s">
        <v>60</v>
      </c>
      <c r="T1081" s="82" t="s">
        <v>60</v>
      </c>
      <c r="U1081" s="82" t="s">
        <v>60</v>
      </c>
      <c r="V1081" s="82"/>
      <c r="W1081" s="82" t="s">
        <v>60</v>
      </c>
      <c r="X1081" s="82" t="s">
        <v>60</v>
      </c>
      <c r="Y1081" s="82" t="s">
        <v>60</v>
      </c>
      <c r="Z1081" s="82" t="s">
        <v>60</v>
      </c>
      <c r="AA1081" s="82" t="s">
        <v>60</v>
      </c>
      <c r="AB1081" s="82" t="s">
        <v>60</v>
      </c>
      <c r="AC1081" s="82"/>
      <c r="AD1081" s="82" t="s">
        <v>60</v>
      </c>
      <c r="AE1081" s="82" t="s">
        <v>60</v>
      </c>
      <c r="AF1081" s="82" t="s">
        <v>60</v>
      </c>
      <c r="AG1081" s="82" t="s">
        <v>60</v>
      </c>
      <c r="AH1081" s="82" t="s">
        <v>60</v>
      </c>
      <c r="AI1081" s="82" t="s">
        <v>1471</v>
      </c>
      <c r="AJ1081" s="82"/>
      <c r="AK1081" s="82" t="s">
        <v>60</v>
      </c>
      <c r="AL1081" s="82" t="s">
        <v>60</v>
      </c>
      <c r="AM1081" s="239">
        <f>COUNTIF(H1081:AL1081,"PH")+COUNTIF(H1081:AL1081,"PH/L")+COUNTIF(H1081:AL1081,"PM")</f>
        <v>0</v>
      </c>
      <c r="AN1081" s="239">
        <f>COUNTIF(H1081:AL1081,"PD")+COUNTIF(H1081:AL1081,"PDD")+COUNTIF(H1081:AL1081,"P/DS")/2+COUNTIF(H1081:AL1081,"PMD")</f>
        <v>0</v>
      </c>
      <c r="AO1081" s="239">
        <f>COUNTIF(H1081:AL1081,"PN")+COUNTIF(H1081:AL1081,"P/NS")/2+COUNTIF(H1081:AL1081,"PH")+COUNTIF(H1081:AL1081,"PH/F")/2+COUNTIF(H1081:AL1081,"PH/L")/2+COUNTIF(H1081:AL1081,"PM")</f>
        <v>0</v>
      </c>
      <c r="AP1081" s="239">
        <f>COUNTIF(H1081:AL1081,"BH")+COUNTIF(H1081:AL1081,"AL/BL")+COUNTIF(H1081:AL1081,"UL/BL")+COUNTIF(H1081:AL1081,"BM")</f>
        <v>0</v>
      </c>
      <c r="AQ1081" s="239">
        <f>COUNTIF(H1081:AL1081,"DS")+COUNTIF(H1081:AL1081,"AL/DS")/2+COUNTIF(H1081:AL1081,"UL/DS")/2+COUNTIF(H1081:AL1081,"CT")+COUNTIF(H1081:AL1081,"MD")</f>
        <v>24.5</v>
      </c>
      <c r="AR1081" s="239">
        <f>COUNTIF(H1081:AL1081,"NS")+COUNTIF(H1081:AL1081,"AL/NS")/2+COUNTIF(H1081:AL1081,"UL/NS")/2+COUNTIF(H1081:AL1081,"BH")+COUNTIF(H1081:AL1081,"AL/BF")/2+COUNTIF(H1081:AL1081,"AL/BL")/2+COUNTIF(H1081:AL1081,"UL/BL")/2+COUNTIF(H1081:AL1081,"UL/BF")/2+COUNTIF(H1081:AL1081,"BM")</f>
        <v>0</v>
      </c>
      <c r="AS1081" s="239">
        <f>COUNTIF(H1081:AL1081,"AL")+COUNTIF(H1081:AL1081,"AL/DS")/2+COUNTIF(H1081:AL1081,"AL/NS")/2+COUNTIF(H1081:AL1081,"NH")+COUNTIF(H1081:AL1081,"SL")+COUNTIF(H1081:AL1081,"NHD")+COUNTIF(H1081:AL1081,"B")+COUNTIF(H1081:AL1081,"HL")+COUNTIF(H1081:AL1081,"AL/BF")/2+COUNTIF(H1081:AL1081,"AL/BL")/2</f>
        <v>1</v>
      </c>
      <c r="AT1081" s="255">
        <f>COUNTIF(H1081:AL1081,"PD")+COUNTIF(H1081:AL1081,"PN")+COUNTIF(H1081:AL1081,"P/DS")/2+COUNTIF(H1081:AL1081,"P/NS")/2+COUNTIF(H1081:AL1081,"DS")+COUNTIF(H1081:AL1081,"NS")+COUNTIF(H1081:AL1081,"AL")+COUNTIF(H1081:AL1081,"AL/DS")+COUNTIF(H1081:AL1081,"AL/NS")+COUNTIF(H1081:AL1081,"NH")+COUNTIF(H1081:AL1081,"SL")+COUNTIF(H1081:AL1081,"UL/DS")/2+COUNTIF(H1081:AL1081,"UL/NS")/2+COUNTIF(H1081:AL1081,"CT")+COUNTIF(H1081:AL1081,"NHD")+COUNTIF(H1081:AL1081,"PDD")+COUNTIF(H1081:AL1081,"B")+COUNTIF(H1081:AL1081,"HL")+COUNTIF(H1081:AL1081,"PH")+COUNTIF(H1081:AL1081,"BH")+COUNTIF(H1081:AL1081,"AL/BF")+COUNTIF(H1081:AL1081,"AL/BL")+COUNTIF(H1081:AL1081,"UL/BF")/2+COUNTIF(H1081:AL1081,"UL/BL")/2+COUNTIF(H1081:AL1081,"PH/F")/2+COUNTIF(H1081:AL1081,"PH/L")/2+COUNTIF(H1081:AL1081,"MD")+COUNTIF(H1081:AL1081,"PMD")+COUNTIF(H1081:AL1081,"PM")+COUNTIF(H1081:AL1081,"BM")</f>
        <v>25.5</v>
      </c>
      <c r="AU1081" s="255">
        <f>COUNTIF(H1081:AL1081,"P/DS")/2+COUNTIF(H1081:AL1081,"P/NS")/2+COUNTIF(H1081:AL1081,"IL")+COUNTIF(H1081:AL1081,"NL")+COUNTIF(H1081:AL1081,"UL")+COUNTIF(H1081:AL1081,"UL/DS")/2+COUNTIF(H1081:AL1081,"UL/NS")/2+COUNTIF(H1081:AL1081,"KT")+COUNTIF(H1081:AL1081,"UL/BF")/2+COUNTIF(H1081:AL1081,"UL/BL")/2+COUNTIF(H1081:AL1081,"PH/F")/2+COUNTIF(H1081:AL1081,"PH/L")/2+COUNTIF(H1081:AL1081,"NB")</f>
        <v>0.5</v>
      </c>
      <c r="AV1081" s="258">
        <f>COUNTIF(H1081:AL1081,"PN")+COUNTIF(H1081:AL1081,"TVD")+COUNTIF(H1081:AL1081,"PH")+COUNTIF(H1081:AL1081,"PM")+COUNTIF(H1081:AL1081,"PDD")-COUNTIFS(H1081:AL1081,"PN",H1088:AL1088,"&gt;=3")-COUNTIFS(H1081:AL1081,"PM",H1088:AL1088,"&gt;=3")</f>
        <v>0</v>
      </c>
      <c r="AW1081" s="258">
        <f>COUNTIF(H1081:AL1081,"NS")+COUNTIF(H1081:AL1081,"D")+COUNTIF(H1081:AL1081,"BH")+COUNTIF(H1081:AL1081,"NHD")+COUNTIF(H1081:AL1081,"BM")-COUNTIFS(H1081:AL1081,"NS",H1088:AL1088,"&gt;=3")-COUNTIFS(H1081:AL1081,"BH",H1088:AL1088,"&gt;=3")-COUNTIFS(H1081:AL1081,"BM",H1088:AL1088,"&gt;=3")</f>
        <v>0</v>
      </c>
      <c r="AX1081" s="255">
        <f>COUNTIF(H1081:AL1081,"AL")+COUNTIF(H1081:AL1081,"AL/DS")/2+COUNTIF(H1081:AL1081,"AL/NS")/2+COUNTIF(H1081:AL1081,"AL/BF")+COUNTIF(H1081:AL1081,"AL/BL")/2</f>
        <v>0</v>
      </c>
      <c r="AY1081" s="255">
        <f>COUNTIF(H1081:AL1081,"SL")</f>
        <v>0</v>
      </c>
      <c r="AZ1081" s="255">
        <f>COUNTIF(H1081:AL1081,"NH")</f>
        <v>1</v>
      </c>
      <c r="BA1081" s="255">
        <f>COUNTIF(H1081:AL1081,"HL")</f>
        <v>0</v>
      </c>
      <c r="BB1081" s="255">
        <f>COUNTIF(G1081:AL1081,"P/DS")/2+COUNTIF(G1081:AL1081,"P/NS")/2+COUNTIF(G1081:AL1081,"UL")+COUNTIF(G1081:AL1081,"UL/DS")/2+COUNTIF(G1081:AL1081,"UL/NS")/2+COUNTIF(G1081:AL1081,"UL/BL")/2+COUNTIF(G1081:AL1081,"UL/BF")/2+COUNTIF(G1081:AL1081,"PH/F")/2+COUNTIF(G1081:AL1081,"PH/L")/2</f>
        <v>0.5</v>
      </c>
      <c r="BC1081" s="255">
        <f>COUNTIF(H1081:AL1081,"NB")</f>
        <v>0</v>
      </c>
      <c r="BD1081" s="255">
        <f>COUNTIF(H1081:AL1081,"NL")</f>
        <v>0</v>
      </c>
      <c r="BE1081" s="255">
        <f>COUNTIF(H1081:AL1081,"IL")</f>
        <v>0</v>
      </c>
      <c r="BF1081" s="255">
        <f>COUNTIF(H1081:AL1081,"KT")</f>
        <v>0</v>
      </c>
      <c r="BG1081" s="255">
        <f>COUNTIF(H1081:AL1081,"L70")</f>
        <v>0</v>
      </c>
      <c r="BH1081" s="255">
        <f>COUNTIF(H1081:AL1081,"MD")</f>
        <v>0</v>
      </c>
      <c r="BI1081" s="255">
        <f>COUNTIF(H1081:AL1081,"PMD")</f>
        <v>0</v>
      </c>
      <c r="BJ1081" s="255">
        <f>COUNTIF(H1081:AL1081,"PM")</f>
        <v>0</v>
      </c>
      <c r="BK1081" s="255">
        <f>COUNTIF(H1081:AL1081,"BM")</f>
        <v>0</v>
      </c>
      <c r="BL1081" s="261">
        <f>SUMIF(H1081:AL1081,"PD",H1082:AL1082)+SUMIF(H1081:AL1081,"PN",H1082:AL1082)+SUMIF(H1081:AL1081,"P/DS",H1082:AL1082)+SUMIF(H1081:AL1081,"PN/F",H1082:AL1082)+SUMIF(H1081:AL1081,"PN/L",H1082:AL1082)+SUMIF(H1081:AL1081,"TV",H1082:AL1082)+SUMIF(H1081:AL1081,"TVD",H1082:AL1082)+SUMIF(H1081:AL1081,"PDD",H1082:AL1082)</f>
        <v>0</v>
      </c>
      <c r="BM1081" s="261">
        <f>SUMIF(H1081:AL1081,"PD",H1083:AL1083)+SUMIF(H1081:AL1081,"PN",H1083:AL1083)+SUMIF(H1081:AL1081,"P/DS",H1083:AL1083)+SUMIF(H1081:AL1081,"PN/F",H1083:AL1083)+SUMIF(H1081:AL1081,"PN/L",H1083:AL1083)+SUMIF(H1081:AL1081,"TV",H1083:AL1083)+SUMIF(H1081:AL1081,"TVD",H1083:AL1083)+SUMIF(H1081:AL1081,"PDD",H1083:AL1083)+SUMIF(H1081:AL1081,"PMD",H1083:AL1083)</f>
        <v>0</v>
      </c>
      <c r="BN1081" s="261">
        <f>SUMIF(H1081:AL1081,"PD",H1084:AL1084)+SUMIF(H1081:AL1081,"PN",H1084:AL1084)+SUMIF(H1081:AL1081,"P/DS",H1084:AL1084)+SUMIF(H1081:AL1081,"PN/F",H1084:AL1084)+SUMIF(H1081:AL1081,"PN/L",H1084:AL1084)+SUMIF(H1081:AL1081,"TV",H1084:AL1084)+SUMIF(H1081:AL1081,"TVD",H1084:AL1084)</f>
        <v>0</v>
      </c>
      <c r="BO1081" s="261">
        <f>SUMIF(H1081:AL1081,"PD",H1085:AL1085)+SUMIF(H1081:AL1081,"PN",H1085:AL1085)+SUMIF(H1081:AL1081,"P/DS",H1085:AL1085)+SUMIF(H1081:AL1081,"PN/F",H1085:AL1085)+SUMIF(H1081:AL1081,"PN/L",H1085:AL1085)+SUMIF(H1081:AL1081,"TV",H1085:AL1085)+SUMIF(H1081:AL1081,"TVD",H1085:AL1085)</f>
        <v>0</v>
      </c>
      <c r="BP1081" s="261">
        <f>SUMIF(H1081:AL1081,"PD",H1086:AL1086)+SUMIF(H1081:AL1081,"PN",H1086:AL1086)+SUMIF(H1081:AL1081,"P/DS",H1086:AL1086)+SUMIF(H1081:AL1081,"PN/F",H1086:AL1086)+SUMIF(H1081:AL1081,"PN/L",H1086:AL1086)+SUMIF(H1081:AL1081,"TV",H1086:AL1086)+SUMIF(H1081:AL1081,"TVD",H1086:AL1086)+SUMIF(H1081:AL1081,"PDD",H1086:AL1086)+SUMIF(H1081:AL1081,"PH",H1086:AL1086)+SUMIF(H1081:AL1081,"PM",H1086:AL1086)</f>
        <v>0</v>
      </c>
      <c r="BQ1081" s="261">
        <f>SUMIF(H1081:AL1081,"PD",H1087:AL1087)+SUMIF(H1081:AL1081,"PN",H1087:AL1087)+SUMIF(H1081:AL1081,"P/DS",H1087:AL1087)+SUMIF(H1081:AL1081,"PN/F",H1087:AL1087)+SUMIF(H1081:AL1081,"PN/L",H1087:AL1087)+SUMIF(H1081:AL1081,"TV",H1087:AL1087)+SUMIF(H1081:AL1081,"TVD",H1087:AL1087)+SUMIF(H1081:AL1081,"PDD",H1087:AL1087)+SUMIF(H1081:AL1081,"PH",H1087:AL1087)+SUMIF(H1081:AL1081,"PM",H1087:AL1087)</f>
        <v>0</v>
      </c>
      <c r="BR1081" s="269">
        <f>SUM(H1082:AL1082)-BL1081</f>
        <v>0</v>
      </c>
      <c r="BS1081" s="269">
        <f>SUM(H1083:AL1083)-BM1081</f>
        <v>0</v>
      </c>
      <c r="BT1081" s="269">
        <f>SUM(H1084:AL1084)-BN1081</f>
        <v>0</v>
      </c>
      <c r="BU1081" s="269">
        <f>SUM(H1085:AL1085)-BO1081</f>
        <v>0</v>
      </c>
      <c r="BV1081" s="269">
        <f>SUM(H1086:AL1086)-BP1081</f>
        <v>0</v>
      </c>
      <c r="BW1081" s="269">
        <f>SUM(H1087:AL1087)-BQ1081</f>
        <v>0</v>
      </c>
      <c r="BX1081" s="255">
        <f>SUMIF(H1081:AL1081,"PD",H1088:AL1088)+SUMIF(H1081:AL1081,"PN",H1088:AL1088)+SUMIF(H1081:AL1081,"P/DS",H1088:AL1088)+SUMIF(H1081:AL1081,"PN/F",H1088:AL1088)+SUMIF(H1081:AL1081,"PN/L",H1088:AL1088)</f>
        <v>0</v>
      </c>
      <c r="BY1081" s="255">
        <f>SUM(H1088:AL1088)-BX1081</f>
        <v>0</v>
      </c>
      <c r="BZ1081" s="255">
        <f t="shared" ref="BZ1081" si="402">+SUM(BL1081:BW1088)</f>
        <v>0</v>
      </c>
      <c r="CA1081" s="266">
        <f>(COUNTIFS(H1081:AL1081,"PD",H1082:AL1082,"&gt;=2"))*0.5-IF(CN1081="VP",COUNTIFS($H$16:$AL$16,"SAT",H1081:AL1081,"PD",H1082:AL1082,"&gt;=2"))*0.5</f>
        <v>0</v>
      </c>
      <c r="CB1081" s="266">
        <f>(COUNTIFS(H1081:AL1081,"PN",H1083:AL1083,"&gt;=0.5",H1082:AL1082,"&gt;=1.5"))*0.5+COUNTIFS(H1081:AL1081,"PDD",H1083:AL1083,"&gt;=0.5",H1082:AL1082,"&gt;=1.5")*0.5</f>
        <v>0</v>
      </c>
      <c r="CC1081" s="273">
        <f>(COUNTIFS(H1081:AL1081,"TV",H1083:AL1083,"&gt;=10"))*0.5+(COUNTIFS(H1081:AL1081,"PMD",H1083:AL1083,"&gt;=2"))*0.5</f>
        <v>0</v>
      </c>
      <c r="CD1081" s="266">
        <f>(COUNTIFS(H1081:AL1081,"TVD",H1085:AL1085,"&gt;=6.5",H1083:AL1083,"&gt;=3.5"))*0.5</f>
        <v>0</v>
      </c>
      <c r="CE1081" s="266">
        <f>(COUNTIFS(H1081:AL1081,"PD",H1086:AL1086,"&gt;=10"))*0.5</f>
        <v>0</v>
      </c>
      <c r="CF1081" s="266">
        <f>(COUNTIFS(H1081:AL1081,"PDD",H1086:AL1086,"&gt;=3.5",H1087:AL1087,"&gt;=6.5")+COUNTIFS(H1081:AL1081,"PH",H1087:AL1087,"&gt;=0.5",H1086:AL1086,"&gt;=1.5")+COUNTIFS(H1081:AL1081,"PM",H1087:AL1087,"&gt;=0.5",H1086:AL1086,"&gt;=1.5"))*0.5</f>
        <v>0</v>
      </c>
      <c r="CG1081" s="266">
        <f>(COUNTIFS(H1081:AL1081,"DS",H1082:AL1082,"&gt;=2")+COUNTIFS(H1081:AL1081,"AL/DS",H1082:AL1082,"&gt;=2"))*0.5-IF(CN1081="VP",COUNTIFS($H$16:$AL$16,"SAT",H1081:AL1081,"DS",H1082:AL1082,"&gt;=2"))*0.5</f>
        <v>0</v>
      </c>
      <c r="CH1081" s="266">
        <f>(COUNTIFS(H1081:AL1081,"NS",H1083:AL1083,"&gt;=0.5",H1082:AL1082,"&gt;=1.5")+COUNTIFS(H1081:AL1081,"AL/NS",H1083:AL1083,"&gt;=0.5",H1082:AL1082,"&gt;=1.5")+COUNTIFS(H1081:AL1081,"NHD",H1083:AL1083,"&gt;=4.5",H1086:AL1086,"&gt;=2",H1082:AL1082,"&gt;=1.5"))*0.5</f>
        <v>0</v>
      </c>
      <c r="CI1081" s="266">
        <f>(COUNTIF(H1083:AL1083,"&gt;=10")+COUNTIFS(H1081:AL1081,"MD",H1083:AL1083,"&gt;=2")-COUNTIFS(H1081:AL1081,"TV",H1083:AL1083,"&gt;=10"))*0.5</f>
        <v>0</v>
      </c>
      <c r="CJ1081" s="266">
        <f>(COUNTIFS(H1081:AL1081,"D",H1085:AL1085,"&gt;=6.5",H1083:AL1083,"&gt;=3.5"))*0.5</f>
        <v>0</v>
      </c>
      <c r="CK1081" s="266">
        <f>(COUNTIF(H1086:AL1086,"&gt;=10")-COUNTIFS(H1081:AL1081,"PD",H1086:AL1086,"&gt;=10"))*0.5</f>
        <v>0</v>
      </c>
      <c r="CL1081" s="265">
        <f>(COUNTIFS(H1081:AL1081,"NHD",H1086:AL1086,"&gt;=3.5",H1087:AL1087,"&gt;=6.5")+COUNTIFS(H1081:AL1081,"BH",H1086:AL1086,"&gt;=1.5",H1087:AL1087,"&gt;=0.5")+COUNTIFS(H1081:AL1081,"BM",H1086:AL1086,"&gt;=1.5",H1087:AL1087,"&gt;=0.5")+COUNTIFS(H1081:AL1081,"D",H1086:AL1086,"&gt;=1.5",H1087:AL1087,"&gt;=0.5"))*0.5</f>
        <v>0</v>
      </c>
      <c r="CM1081" s="272"/>
      <c r="CN1081" s="264" t="s">
        <v>723</v>
      </c>
      <c r="CO1081" s="177">
        <f t="shared" ref="CO1081" si="403">+AM1081+AN1081+AO1081+AP1081+AQ1081+AR1081+AS1081+AU1081+BG1081</f>
        <v>26</v>
      </c>
      <c r="CP1081" s="225">
        <f>+SUM(I1082:I1087)-I1088</f>
        <v>0</v>
      </c>
      <c r="CQ1081" s="225">
        <f>+SUM(J1082:J1087)-J1088</f>
        <v>0</v>
      </c>
      <c r="CR1081" s="225">
        <f>+SUM(K1082:K1087)-K1088</f>
        <v>0</v>
      </c>
      <c r="CS1081" s="178"/>
      <c r="CT1081" s="178"/>
      <c r="CU1081" s="178"/>
      <c r="CV1081" s="178"/>
      <c r="CW1081" s="178"/>
      <c r="CX1081" s="178"/>
      <c r="CY1081" s="178"/>
      <c r="CZ1081" s="178"/>
      <c r="DA1081" s="178"/>
    </row>
    <row r="1082" spans="1:105" s="120" customFormat="1" ht="15" customHeight="1">
      <c r="A1082" s="228"/>
      <c r="B1082" s="277"/>
      <c r="C1082" s="280"/>
      <c r="D1082" s="237"/>
      <c r="E1082" s="237"/>
      <c r="F1082" s="242" t="s">
        <v>82</v>
      </c>
      <c r="G1082" s="121">
        <v>1.5</v>
      </c>
      <c r="H1082" s="83"/>
      <c r="I1082" s="83"/>
      <c r="J1082" s="83"/>
      <c r="K1082" s="83"/>
      <c r="L1082" s="83"/>
      <c r="M1082" s="83"/>
      <c r="N1082" s="83"/>
      <c r="O1082" s="83"/>
      <c r="P1082" s="83"/>
      <c r="Q1082" s="83"/>
      <c r="R1082" s="83"/>
      <c r="S1082" s="83"/>
      <c r="T1082" s="83"/>
      <c r="U1082" s="83"/>
      <c r="V1082" s="83"/>
      <c r="W1082" s="83"/>
      <c r="X1082" s="83"/>
      <c r="Y1082" s="83"/>
      <c r="Z1082" s="83"/>
      <c r="AA1082" s="83"/>
      <c r="AB1082" s="83"/>
      <c r="AC1082" s="79"/>
      <c r="AD1082" s="79"/>
      <c r="AE1082" s="79"/>
      <c r="AF1082" s="79"/>
      <c r="AG1082" s="79"/>
      <c r="AH1082" s="79"/>
      <c r="AI1082" s="79"/>
      <c r="AJ1082" s="79"/>
      <c r="AK1082" s="79"/>
      <c r="AL1082" s="79"/>
      <c r="AM1082" s="240"/>
      <c r="AN1082" s="240"/>
      <c r="AO1082" s="240"/>
      <c r="AP1082" s="240"/>
      <c r="AQ1082" s="240"/>
      <c r="AR1082" s="240"/>
      <c r="AS1082" s="240"/>
      <c r="AT1082" s="256"/>
      <c r="AU1082" s="256"/>
      <c r="AV1082" s="259"/>
      <c r="AW1082" s="259"/>
      <c r="AX1082" s="256"/>
      <c r="AY1082" s="256"/>
      <c r="AZ1082" s="256"/>
      <c r="BA1082" s="256"/>
      <c r="BB1082" s="256"/>
      <c r="BC1082" s="256"/>
      <c r="BD1082" s="256"/>
      <c r="BE1082" s="256"/>
      <c r="BF1082" s="256"/>
      <c r="BG1082" s="256"/>
      <c r="BH1082" s="256"/>
      <c r="BI1082" s="256"/>
      <c r="BJ1082" s="256"/>
      <c r="BK1082" s="256"/>
      <c r="BL1082" s="262"/>
      <c r="BM1082" s="262"/>
      <c r="BN1082" s="262"/>
      <c r="BO1082" s="262"/>
      <c r="BP1082" s="262"/>
      <c r="BQ1082" s="262"/>
      <c r="BR1082" s="270"/>
      <c r="BS1082" s="270"/>
      <c r="BT1082" s="270"/>
      <c r="BU1082" s="270"/>
      <c r="BV1082" s="270"/>
      <c r="BW1082" s="270"/>
      <c r="BX1082" s="256"/>
      <c r="BY1082" s="256"/>
      <c r="BZ1082" s="256"/>
      <c r="CA1082" s="267"/>
      <c r="CB1082" s="267"/>
      <c r="CC1082" s="274"/>
      <c r="CD1082" s="267"/>
      <c r="CE1082" s="267"/>
      <c r="CF1082" s="267"/>
      <c r="CG1082" s="267"/>
      <c r="CH1082" s="267"/>
      <c r="CI1082" s="267"/>
      <c r="CJ1082" s="267"/>
      <c r="CK1082" s="267"/>
      <c r="CL1082" s="265"/>
      <c r="CM1082" s="272"/>
      <c r="CN1082" s="264"/>
      <c r="CO1082" s="177"/>
      <c r="CP1082" s="226"/>
      <c r="CQ1082" s="226"/>
      <c r="CR1082" s="226"/>
      <c r="CS1082" s="178"/>
      <c r="CT1082" s="178"/>
      <c r="CU1082" s="178"/>
      <c r="CV1082" s="178"/>
      <c r="CW1082" s="178"/>
      <c r="CX1082" s="178"/>
      <c r="CY1082" s="178"/>
      <c r="CZ1082" s="178"/>
      <c r="DA1082" s="178"/>
    </row>
    <row r="1083" spans="1:105" s="120" customFormat="1" ht="15" customHeight="1">
      <c r="A1083" s="228"/>
      <c r="B1083" s="277"/>
      <c r="C1083" s="280"/>
      <c r="D1083" s="237"/>
      <c r="E1083" s="237"/>
      <c r="F1083" s="243"/>
      <c r="G1083" s="122">
        <v>2</v>
      </c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  <c r="X1083" s="84"/>
      <c r="Y1083" s="84"/>
      <c r="Z1083" s="84"/>
      <c r="AA1083" s="84"/>
      <c r="AB1083" s="84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240"/>
      <c r="AN1083" s="240"/>
      <c r="AO1083" s="240"/>
      <c r="AP1083" s="240"/>
      <c r="AQ1083" s="240"/>
      <c r="AR1083" s="240"/>
      <c r="AS1083" s="240"/>
      <c r="AT1083" s="256"/>
      <c r="AU1083" s="256"/>
      <c r="AV1083" s="259"/>
      <c r="AW1083" s="259"/>
      <c r="AX1083" s="256"/>
      <c r="AY1083" s="256"/>
      <c r="AZ1083" s="256"/>
      <c r="BA1083" s="256"/>
      <c r="BB1083" s="256"/>
      <c r="BC1083" s="256"/>
      <c r="BD1083" s="256"/>
      <c r="BE1083" s="256"/>
      <c r="BF1083" s="256"/>
      <c r="BG1083" s="256"/>
      <c r="BH1083" s="256"/>
      <c r="BI1083" s="256"/>
      <c r="BJ1083" s="256"/>
      <c r="BK1083" s="256"/>
      <c r="BL1083" s="262"/>
      <c r="BM1083" s="262"/>
      <c r="BN1083" s="262"/>
      <c r="BO1083" s="262"/>
      <c r="BP1083" s="262"/>
      <c r="BQ1083" s="262"/>
      <c r="BR1083" s="270"/>
      <c r="BS1083" s="270"/>
      <c r="BT1083" s="270"/>
      <c r="BU1083" s="270"/>
      <c r="BV1083" s="270"/>
      <c r="BW1083" s="270"/>
      <c r="BX1083" s="256"/>
      <c r="BY1083" s="256"/>
      <c r="BZ1083" s="256"/>
      <c r="CA1083" s="267"/>
      <c r="CB1083" s="267"/>
      <c r="CC1083" s="274"/>
      <c r="CD1083" s="267"/>
      <c r="CE1083" s="267"/>
      <c r="CF1083" s="267"/>
      <c r="CG1083" s="267"/>
      <c r="CH1083" s="267"/>
      <c r="CI1083" s="267"/>
      <c r="CJ1083" s="267"/>
      <c r="CK1083" s="267"/>
      <c r="CL1083" s="265"/>
      <c r="CM1083" s="272"/>
      <c r="CN1083" s="264"/>
      <c r="CO1083" s="177"/>
      <c r="CP1083" s="226"/>
      <c r="CQ1083" s="226"/>
      <c r="CR1083" s="226"/>
      <c r="CS1083" s="178"/>
      <c r="CT1083" s="178"/>
      <c r="CU1083" s="178"/>
      <c r="CV1083" s="178"/>
      <c r="CW1083" s="178"/>
      <c r="CX1083" s="178"/>
      <c r="CY1083" s="178"/>
      <c r="CZ1083" s="178"/>
      <c r="DA1083" s="178"/>
    </row>
    <row r="1084" spans="1:105" s="120" customFormat="1" ht="15" customHeight="1">
      <c r="A1084" s="228"/>
      <c r="B1084" s="277"/>
      <c r="C1084" s="280"/>
      <c r="D1084" s="237"/>
      <c r="E1084" s="237"/>
      <c r="F1084" s="243"/>
      <c r="G1084" s="122">
        <v>2.1</v>
      </c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/>
      <c r="Y1084" s="84"/>
      <c r="Z1084" s="84"/>
      <c r="AA1084" s="84"/>
      <c r="AB1084" s="84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240"/>
      <c r="AN1084" s="240"/>
      <c r="AO1084" s="240"/>
      <c r="AP1084" s="240"/>
      <c r="AQ1084" s="240"/>
      <c r="AR1084" s="240"/>
      <c r="AS1084" s="240"/>
      <c r="AT1084" s="256"/>
      <c r="AU1084" s="256"/>
      <c r="AV1084" s="259"/>
      <c r="AW1084" s="259"/>
      <c r="AX1084" s="256"/>
      <c r="AY1084" s="256"/>
      <c r="AZ1084" s="256"/>
      <c r="BA1084" s="256"/>
      <c r="BB1084" s="256"/>
      <c r="BC1084" s="256"/>
      <c r="BD1084" s="256"/>
      <c r="BE1084" s="256"/>
      <c r="BF1084" s="256"/>
      <c r="BG1084" s="256"/>
      <c r="BH1084" s="256"/>
      <c r="BI1084" s="256"/>
      <c r="BJ1084" s="256"/>
      <c r="BK1084" s="256"/>
      <c r="BL1084" s="262"/>
      <c r="BM1084" s="262"/>
      <c r="BN1084" s="262"/>
      <c r="BO1084" s="262"/>
      <c r="BP1084" s="262"/>
      <c r="BQ1084" s="262"/>
      <c r="BR1084" s="270"/>
      <c r="BS1084" s="270"/>
      <c r="BT1084" s="270"/>
      <c r="BU1084" s="270"/>
      <c r="BV1084" s="270"/>
      <c r="BW1084" s="270"/>
      <c r="BX1084" s="256"/>
      <c r="BY1084" s="256"/>
      <c r="BZ1084" s="256"/>
      <c r="CA1084" s="267"/>
      <c r="CB1084" s="267"/>
      <c r="CC1084" s="274"/>
      <c r="CD1084" s="267"/>
      <c r="CE1084" s="267"/>
      <c r="CF1084" s="267"/>
      <c r="CG1084" s="267"/>
      <c r="CH1084" s="267"/>
      <c r="CI1084" s="267"/>
      <c r="CJ1084" s="267"/>
      <c r="CK1084" s="267"/>
      <c r="CL1084" s="265"/>
      <c r="CM1084" s="272"/>
      <c r="CN1084" s="264"/>
      <c r="CO1084" s="177"/>
      <c r="CP1084" s="226"/>
      <c r="CQ1084" s="226"/>
      <c r="CR1084" s="226"/>
      <c r="CS1084" s="178"/>
      <c r="CT1084" s="178"/>
      <c r="CU1084" s="178"/>
      <c r="CV1084" s="178"/>
      <c r="CW1084" s="178"/>
      <c r="CX1084" s="178"/>
      <c r="CY1084" s="178"/>
      <c r="CZ1084" s="178"/>
      <c r="DA1084" s="178"/>
    </row>
    <row r="1085" spans="1:105" s="120" customFormat="1" ht="15" customHeight="1">
      <c r="A1085" s="228"/>
      <c r="B1085" s="277"/>
      <c r="C1085" s="280"/>
      <c r="D1085" s="237"/>
      <c r="E1085" s="237"/>
      <c r="F1085" s="243"/>
      <c r="G1085" s="122">
        <v>2.7</v>
      </c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  <c r="X1085" s="84"/>
      <c r="Y1085" s="84"/>
      <c r="Z1085" s="84"/>
      <c r="AA1085" s="84"/>
      <c r="AB1085" s="84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240"/>
      <c r="AN1085" s="240"/>
      <c r="AO1085" s="240"/>
      <c r="AP1085" s="240"/>
      <c r="AQ1085" s="240"/>
      <c r="AR1085" s="240"/>
      <c r="AS1085" s="240"/>
      <c r="AT1085" s="256"/>
      <c r="AU1085" s="256"/>
      <c r="AV1085" s="259"/>
      <c r="AW1085" s="259"/>
      <c r="AX1085" s="256"/>
      <c r="AY1085" s="256"/>
      <c r="AZ1085" s="256"/>
      <c r="BA1085" s="256"/>
      <c r="BB1085" s="256"/>
      <c r="BC1085" s="256"/>
      <c r="BD1085" s="256"/>
      <c r="BE1085" s="256"/>
      <c r="BF1085" s="256"/>
      <c r="BG1085" s="256"/>
      <c r="BH1085" s="256"/>
      <c r="BI1085" s="256"/>
      <c r="BJ1085" s="256"/>
      <c r="BK1085" s="256"/>
      <c r="BL1085" s="262"/>
      <c r="BM1085" s="262"/>
      <c r="BN1085" s="262"/>
      <c r="BO1085" s="262"/>
      <c r="BP1085" s="262"/>
      <c r="BQ1085" s="262"/>
      <c r="BR1085" s="270"/>
      <c r="BS1085" s="270"/>
      <c r="BT1085" s="270"/>
      <c r="BU1085" s="270"/>
      <c r="BV1085" s="270"/>
      <c r="BW1085" s="270"/>
      <c r="BX1085" s="256"/>
      <c r="BY1085" s="256"/>
      <c r="BZ1085" s="256"/>
      <c r="CA1085" s="267"/>
      <c r="CB1085" s="267"/>
      <c r="CC1085" s="274"/>
      <c r="CD1085" s="267"/>
      <c r="CE1085" s="267"/>
      <c r="CF1085" s="267"/>
      <c r="CG1085" s="267"/>
      <c r="CH1085" s="267"/>
      <c r="CI1085" s="267"/>
      <c r="CJ1085" s="267"/>
      <c r="CK1085" s="267"/>
      <c r="CL1085" s="265"/>
      <c r="CM1085" s="272"/>
      <c r="CN1085" s="264"/>
      <c r="CO1085" s="177"/>
      <c r="CP1085" s="226"/>
      <c r="CQ1085" s="226"/>
      <c r="CR1085" s="226"/>
      <c r="CS1085" s="178"/>
      <c r="CT1085" s="178"/>
      <c r="CU1085" s="178"/>
      <c r="CV1085" s="178"/>
      <c r="CW1085" s="178"/>
      <c r="CX1085" s="178"/>
      <c r="CY1085" s="178"/>
      <c r="CZ1085" s="178"/>
      <c r="DA1085" s="178"/>
    </row>
    <row r="1086" spans="1:105" s="120" customFormat="1" ht="15" customHeight="1">
      <c r="A1086" s="228"/>
      <c r="B1086" s="277"/>
      <c r="C1086" s="280"/>
      <c r="D1086" s="237"/>
      <c r="E1086" s="237"/>
      <c r="F1086" s="243"/>
      <c r="G1086" s="122">
        <v>3</v>
      </c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  <c r="X1086" s="84"/>
      <c r="Y1086" s="84"/>
      <c r="Z1086" s="84"/>
      <c r="AA1086" s="84"/>
      <c r="AB1086" s="84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240"/>
      <c r="AN1086" s="240"/>
      <c r="AO1086" s="240"/>
      <c r="AP1086" s="240"/>
      <c r="AQ1086" s="240"/>
      <c r="AR1086" s="240"/>
      <c r="AS1086" s="240"/>
      <c r="AT1086" s="256"/>
      <c r="AU1086" s="256"/>
      <c r="AV1086" s="259"/>
      <c r="AW1086" s="259"/>
      <c r="AX1086" s="256"/>
      <c r="AY1086" s="256"/>
      <c r="AZ1086" s="256"/>
      <c r="BA1086" s="256"/>
      <c r="BB1086" s="256"/>
      <c r="BC1086" s="256"/>
      <c r="BD1086" s="256"/>
      <c r="BE1086" s="256"/>
      <c r="BF1086" s="256"/>
      <c r="BG1086" s="256"/>
      <c r="BH1086" s="256"/>
      <c r="BI1086" s="256"/>
      <c r="BJ1086" s="256"/>
      <c r="BK1086" s="256"/>
      <c r="BL1086" s="262"/>
      <c r="BM1086" s="262"/>
      <c r="BN1086" s="262"/>
      <c r="BO1086" s="262"/>
      <c r="BP1086" s="262"/>
      <c r="BQ1086" s="262"/>
      <c r="BR1086" s="270"/>
      <c r="BS1086" s="270"/>
      <c r="BT1086" s="270"/>
      <c r="BU1086" s="270"/>
      <c r="BV1086" s="270"/>
      <c r="BW1086" s="270"/>
      <c r="BX1086" s="256"/>
      <c r="BY1086" s="256"/>
      <c r="BZ1086" s="256"/>
      <c r="CA1086" s="267"/>
      <c r="CB1086" s="267"/>
      <c r="CC1086" s="274"/>
      <c r="CD1086" s="267"/>
      <c r="CE1086" s="267"/>
      <c r="CF1086" s="267"/>
      <c r="CG1086" s="267"/>
      <c r="CH1086" s="267"/>
      <c r="CI1086" s="267"/>
      <c r="CJ1086" s="267"/>
      <c r="CK1086" s="267"/>
      <c r="CL1086" s="265"/>
      <c r="CM1086" s="272"/>
      <c r="CN1086" s="264"/>
      <c r="CO1086" s="177"/>
      <c r="CP1086" s="226"/>
      <c r="CQ1086" s="226"/>
      <c r="CR1086" s="226"/>
      <c r="CS1086" s="178"/>
      <c r="CT1086" s="178"/>
      <c r="CU1086" s="178"/>
      <c r="CV1086" s="178"/>
      <c r="CW1086" s="178"/>
      <c r="CX1086" s="178"/>
      <c r="CY1086" s="178"/>
      <c r="CZ1086" s="178"/>
      <c r="DA1086" s="178"/>
    </row>
    <row r="1087" spans="1:105" s="120" customFormat="1" ht="15" customHeight="1">
      <c r="A1087" s="228"/>
      <c r="B1087" s="277"/>
      <c r="C1087" s="280"/>
      <c r="D1087" s="237"/>
      <c r="E1087" s="237"/>
      <c r="F1087" s="244"/>
      <c r="G1087" s="123">
        <v>3.9</v>
      </c>
      <c r="H1087" s="85"/>
      <c r="I1087" s="85"/>
      <c r="J1087" s="85"/>
      <c r="K1087" s="85"/>
      <c r="L1087" s="85"/>
      <c r="M1087" s="85"/>
      <c r="N1087" s="85"/>
      <c r="O1087" s="85"/>
      <c r="P1087" s="85"/>
      <c r="Q1087" s="85"/>
      <c r="R1087" s="85"/>
      <c r="S1087" s="85"/>
      <c r="T1087" s="85"/>
      <c r="U1087" s="85"/>
      <c r="V1087" s="85"/>
      <c r="W1087" s="85"/>
      <c r="X1087" s="85"/>
      <c r="Y1087" s="85"/>
      <c r="Z1087" s="85"/>
      <c r="AA1087" s="85"/>
      <c r="AB1087" s="85"/>
      <c r="AC1087" s="81"/>
      <c r="AD1087" s="81"/>
      <c r="AE1087" s="81"/>
      <c r="AF1087" s="81"/>
      <c r="AG1087" s="81"/>
      <c r="AH1087" s="81"/>
      <c r="AI1087" s="81"/>
      <c r="AJ1087" s="81"/>
      <c r="AK1087" s="81"/>
      <c r="AL1087" s="81"/>
      <c r="AM1087" s="240"/>
      <c r="AN1087" s="240"/>
      <c r="AO1087" s="240"/>
      <c r="AP1087" s="240"/>
      <c r="AQ1087" s="240"/>
      <c r="AR1087" s="240"/>
      <c r="AS1087" s="240"/>
      <c r="AT1087" s="256"/>
      <c r="AU1087" s="256"/>
      <c r="AV1087" s="259"/>
      <c r="AW1087" s="259"/>
      <c r="AX1087" s="256"/>
      <c r="AY1087" s="256"/>
      <c r="AZ1087" s="256"/>
      <c r="BA1087" s="256"/>
      <c r="BB1087" s="256"/>
      <c r="BC1087" s="256"/>
      <c r="BD1087" s="256"/>
      <c r="BE1087" s="256"/>
      <c r="BF1087" s="256"/>
      <c r="BG1087" s="256"/>
      <c r="BH1087" s="256"/>
      <c r="BI1087" s="256"/>
      <c r="BJ1087" s="256"/>
      <c r="BK1087" s="256"/>
      <c r="BL1087" s="262"/>
      <c r="BM1087" s="262"/>
      <c r="BN1087" s="262"/>
      <c r="BO1087" s="262"/>
      <c r="BP1087" s="262"/>
      <c r="BQ1087" s="262"/>
      <c r="BR1087" s="270"/>
      <c r="BS1087" s="270"/>
      <c r="BT1087" s="270"/>
      <c r="BU1087" s="270"/>
      <c r="BV1087" s="270"/>
      <c r="BW1087" s="270"/>
      <c r="BX1087" s="256"/>
      <c r="BY1087" s="256"/>
      <c r="BZ1087" s="256"/>
      <c r="CA1087" s="267"/>
      <c r="CB1087" s="267"/>
      <c r="CC1087" s="274"/>
      <c r="CD1087" s="267"/>
      <c r="CE1087" s="267"/>
      <c r="CF1087" s="267"/>
      <c r="CG1087" s="267"/>
      <c r="CH1087" s="267"/>
      <c r="CI1087" s="267"/>
      <c r="CJ1087" s="267"/>
      <c r="CK1087" s="267"/>
      <c r="CL1087" s="265"/>
      <c r="CM1087" s="272"/>
      <c r="CN1087" s="264"/>
      <c r="CO1087" s="177"/>
      <c r="CP1087" s="226"/>
      <c r="CQ1087" s="226"/>
      <c r="CR1087" s="226"/>
      <c r="CS1087" s="178"/>
      <c r="CT1087" s="178"/>
      <c r="CU1087" s="178"/>
      <c r="CV1087" s="178"/>
      <c r="CW1087" s="178"/>
      <c r="CX1087" s="178"/>
      <c r="CY1087" s="178"/>
      <c r="CZ1087" s="178"/>
      <c r="DA1087" s="178"/>
    </row>
    <row r="1088" spans="1:105" s="120" customFormat="1" ht="15" customHeight="1" thickBot="1">
      <c r="A1088" s="229"/>
      <c r="B1088" s="278"/>
      <c r="C1088" s="281"/>
      <c r="D1088" s="238"/>
      <c r="E1088" s="238"/>
      <c r="F1088" s="245" t="s">
        <v>83</v>
      </c>
      <c r="G1088" s="246"/>
      <c r="H1088" s="82"/>
      <c r="I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82"/>
      <c r="W1088" s="82"/>
      <c r="X1088" s="82"/>
      <c r="Y1088" s="179"/>
      <c r="Z1088" s="82"/>
      <c r="AA1088" s="82"/>
      <c r="AB1088" s="82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241"/>
      <c r="AN1088" s="241"/>
      <c r="AO1088" s="241"/>
      <c r="AP1088" s="241"/>
      <c r="AQ1088" s="241"/>
      <c r="AR1088" s="241"/>
      <c r="AS1088" s="241"/>
      <c r="AT1088" s="257"/>
      <c r="AU1088" s="257"/>
      <c r="AV1088" s="260"/>
      <c r="AW1088" s="260"/>
      <c r="AX1088" s="257"/>
      <c r="AY1088" s="257"/>
      <c r="AZ1088" s="257"/>
      <c r="BA1088" s="257"/>
      <c r="BB1088" s="257"/>
      <c r="BC1088" s="257"/>
      <c r="BD1088" s="257"/>
      <c r="BE1088" s="257"/>
      <c r="BF1088" s="257"/>
      <c r="BG1088" s="257"/>
      <c r="BH1088" s="257"/>
      <c r="BI1088" s="257"/>
      <c r="BJ1088" s="257"/>
      <c r="BK1088" s="257"/>
      <c r="BL1088" s="263"/>
      <c r="BM1088" s="263"/>
      <c r="BN1088" s="263"/>
      <c r="BO1088" s="263"/>
      <c r="BP1088" s="263"/>
      <c r="BQ1088" s="263"/>
      <c r="BR1088" s="271"/>
      <c r="BS1088" s="271"/>
      <c r="BT1088" s="271"/>
      <c r="BU1088" s="271"/>
      <c r="BV1088" s="271"/>
      <c r="BW1088" s="271"/>
      <c r="BX1088" s="257"/>
      <c r="BY1088" s="257"/>
      <c r="BZ1088" s="257"/>
      <c r="CA1088" s="268"/>
      <c r="CB1088" s="268"/>
      <c r="CC1088" s="275"/>
      <c r="CD1088" s="268"/>
      <c r="CE1088" s="268"/>
      <c r="CF1088" s="268"/>
      <c r="CG1088" s="268"/>
      <c r="CH1088" s="268"/>
      <c r="CI1088" s="268"/>
      <c r="CJ1088" s="268"/>
      <c r="CK1088" s="268"/>
      <c r="CL1088" s="265"/>
      <c r="CM1088" s="272"/>
      <c r="CN1088" s="264"/>
      <c r="CO1088" s="177"/>
      <c r="CP1088" s="226"/>
      <c r="CQ1088" s="226"/>
      <c r="CR1088" s="226"/>
      <c r="CS1088" s="178"/>
      <c r="CT1088" s="178"/>
      <c r="CU1088" s="178"/>
      <c r="CV1088" s="178"/>
      <c r="CW1088" s="178"/>
      <c r="CX1088" s="178"/>
      <c r="CY1088" s="178"/>
      <c r="CZ1088" s="178"/>
      <c r="DA1088" s="178"/>
    </row>
    <row r="1089" spans="1:105" s="70" customFormat="1" ht="15" customHeight="1">
      <c r="A1089" s="227">
        <f t="shared" ref="A1089" si="404">A1081+1</f>
        <v>135</v>
      </c>
      <c r="B1089" s="276" t="s">
        <v>683</v>
      </c>
      <c r="C1089" s="279" t="s">
        <v>684</v>
      </c>
      <c r="D1089" s="236">
        <v>44146</v>
      </c>
      <c r="E1089" s="236" t="s">
        <v>1201</v>
      </c>
      <c r="F1089" s="253" t="s">
        <v>80</v>
      </c>
      <c r="G1089" s="254"/>
      <c r="H1089" s="82" t="s">
        <v>69</v>
      </c>
      <c r="I1089" s="82"/>
      <c r="J1089" s="82" t="s">
        <v>60</v>
      </c>
      <c r="K1089" s="82" t="s">
        <v>60</v>
      </c>
      <c r="L1089" s="82" t="s">
        <v>73</v>
      </c>
      <c r="M1089" s="82" t="s">
        <v>73</v>
      </c>
      <c r="N1089" s="82" t="s">
        <v>73</v>
      </c>
      <c r="O1089" s="82"/>
      <c r="P1089" s="82" t="s">
        <v>60</v>
      </c>
      <c r="Q1089" s="82" t="s">
        <v>60</v>
      </c>
      <c r="R1089" s="82" t="s">
        <v>60</v>
      </c>
      <c r="S1089" s="82" t="s">
        <v>60</v>
      </c>
      <c r="T1089" s="82" t="s">
        <v>60</v>
      </c>
      <c r="U1089" s="82" t="s">
        <v>60</v>
      </c>
      <c r="V1089" s="82"/>
      <c r="W1089" s="82" t="s">
        <v>61</v>
      </c>
      <c r="X1089" s="82" t="s">
        <v>61</v>
      </c>
      <c r="Y1089" s="82" t="s">
        <v>61</v>
      </c>
      <c r="Z1089" s="82" t="s">
        <v>61</v>
      </c>
      <c r="AA1089" s="82" t="s">
        <v>61</v>
      </c>
      <c r="AB1089" s="82" t="s">
        <v>61</v>
      </c>
      <c r="AC1089" s="82"/>
      <c r="AD1089" s="82" t="s">
        <v>61</v>
      </c>
      <c r="AE1089" s="82" t="s">
        <v>61</v>
      </c>
      <c r="AF1089" s="82" t="s">
        <v>61</v>
      </c>
      <c r="AG1089" s="82" t="s">
        <v>61</v>
      </c>
      <c r="AH1089" s="82" t="s">
        <v>61</v>
      </c>
      <c r="AI1089" s="82" t="s">
        <v>1471</v>
      </c>
      <c r="AJ1089" s="82"/>
      <c r="AK1089" s="82" t="s">
        <v>60</v>
      </c>
      <c r="AL1089" s="82" t="s">
        <v>60</v>
      </c>
      <c r="AM1089" s="239">
        <f>COUNTIF(H1089:AL1089,"PH")+COUNTIF(H1089:AL1089,"PH/L")+COUNTIF(H1089:AL1089,"PM")</f>
        <v>0</v>
      </c>
      <c r="AN1089" s="239">
        <f>COUNTIF(H1089:AL1089,"PD")+COUNTIF(H1089:AL1089,"PDD")+COUNTIF(H1089:AL1089,"P/DS")/2+COUNTIF(H1089:AL1089,"PMD")</f>
        <v>0</v>
      </c>
      <c r="AO1089" s="239">
        <f>COUNTIF(H1089:AL1089,"PN")+COUNTIF(H1089:AL1089,"P/NS")/2+COUNTIF(H1089:AL1089,"PH")+COUNTIF(H1089:AL1089,"PH/F")/2+COUNTIF(H1089:AL1089,"PH/L")/2+COUNTIF(H1089:AL1089,"PM")</f>
        <v>0</v>
      </c>
      <c r="AP1089" s="239">
        <f>COUNTIF(H1089:AL1089,"BH")+COUNTIF(H1089:AL1089,"AL/BL")+COUNTIF(H1089:AL1089,"UL/BL")+COUNTIF(H1089:AL1089,"BM")</f>
        <v>0</v>
      </c>
      <c r="AQ1089" s="239">
        <f>COUNTIF(H1089:AL1089,"DS")+COUNTIF(H1089:AL1089,"AL/DS")/2+COUNTIF(H1089:AL1089,"UL/DS")/2+COUNTIF(H1089:AL1089,"CT")+COUNTIF(H1089:AL1089,"MD")</f>
        <v>10.5</v>
      </c>
      <c r="AR1089" s="239">
        <f>COUNTIF(H1089:AL1089,"NS")+COUNTIF(H1089:AL1089,"AL/NS")/2+COUNTIF(H1089:AL1089,"UL/NS")/2+COUNTIF(H1089:AL1089,"BH")+COUNTIF(H1089:AL1089,"AL/BF")/2+COUNTIF(H1089:AL1089,"AL/BL")/2+COUNTIF(H1089:AL1089,"UL/BL")/2+COUNTIF(H1089:AL1089,"UL/BF")/2+COUNTIF(H1089:AL1089,"BM")</f>
        <v>11</v>
      </c>
      <c r="AS1089" s="239">
        <f>COUNTIF(H1089:AL1089,"AL")+COUNTIF(H1089:AL1089,"AL/DS")/2+COUNTIF(H1089:AL1089,"AL/NS")/2+COUNTIF(H1089:AL1089,"NH")+COUNTIF(H1089:AL1089,"SL")+COUNTIF(H1089:AL1089,"NHD")+COUNTIF(H1089:AL1089,"B")+COUNTIF(H1089:AL1089,"HL")+COUNTIF(H1089:AL1089,"AL/BF")/2+COUNTIF(H1089:AL1089,"AL/BL")/2</f>
        <v>1</v>
      </c>
      <c r="AT1089" s="255">
        <f>COUNTIF(H1089:AL1089,"PD")+COUNTIF(H1089:AL1089,"PN")+COUNTIF(H1089:AL1089,"P/DS")/2+COUNTIF(H1089:AL1089,"P/NS")/2+COUNTIF(H1089:AL1089,"DS")+COUNTIF(H1089:AL1089,"NS")+COUNTIF(H1089:AL1089,"AL")+COUNTIF(H1089:AL1089,"AL/DS")+COUNTIF(H1089:AL1089,"AL/NS")+COUNTIF(H1089:AL1089,"NH")+COUNTIF(H1089:AL1089,"SL")+COUNTIF(H1089:AL1089,"UL/DS")/2+COUNTIF(H1089:AL1089,"UL/NS")/2+COUNTIF(H1089:AL1089,"CT")+COUNTIF(H1089:AL1089,"NHD")+COUNTIF(H1089:AL1089,"PDD")+COUNTIF(H1089:AL1089,"B")+COUNTIF(H1089:AL1089,"HL")+COUNTIF(H1089:AL1089,"PH")+COUNTIF(H1089:AL1089,"BH")+COUNTIF(H1089:AL1089,"AL/BF")+COUNTIF(H1089:AL1089,"AL/BL")+COUNTIF(H1089:AL1089,"UL/BF")/2+COUNTIF(H1089:AL1089,"UL/BL")/2+COUNTIF(H1089:AL1089,"PH/F")/2+COUNTIF(H1089:AL1089,"PH/L")/2+COUNTIF(H1089:AL1089,"MD")+COUNTIF(H1089:AL1089,"PMD")+COUNTIF(H1089:AL1089,"PM")+COUNTIF(H1089:AL1089,"BM")</f>
        <v>22.5</v>
      </c>
      <c r="AU1089" s="255">
        <f>COUNTIF(H1089:AL1089,"P/DS")/2+COUNTIF(H1089:AL1089,"P/NS")/2+COUNTIF(H1089:AL1089,"IL")+COUNTIF(H1089:AL1089,"NL")+COUNTIF(H1089:AL1089,"UL")+COUNTIF(H1089:AL1089,"UL/DS")/2+COUNTIF(H1089:AL1089,"UL/NS")/2+COUNTIF(H1089:AL1089,"KT")+COUNTIF(H1089:AL1089,"UL/BF")/2+COUNTIF(H1089:AL1089,"UL/BL")/2+COUNTIF(H1089:AL1089,"PH/F")/2+COUNTIF(H1089:AL1089,"PH/L")/2+COUNTIF(H1089:AL1089,"NB")</f>
        <v>3.5</v>
      </c>
      <c r="AV1089" s="258">
        <f>COUNTIF(H1089:AL1089,"PN")+COUNTIF(H1089:AL1089,"TVD")+COUNTIF(H1089:AL1089,"PH")+COUNTIF(H1089:AL1089,"PM")+COUNTIF(H1089:AL1089,"PDD")-COUNTIFS(H1089:AL1089,"PN",H1096:AL1096,"&gt;=3")-COUNTIFS(H1089:AL1089,"PM",H1096:AL1096,"&gt;=3")</f>
        <v>0</v>
      </c>
      <c r="AW1089" s="258">
        <f>COUNTIF(H1089:AL1089,"NS")+COUNTIF(H1089:AL1089,"D")+COUNTIF(H1089:AL1089,"BH")+COUNTIF(H1089:AL1089,"NHD")+COUNTIF(H1089:AL1089,"BM")-COUNTIFS(H1089:AL1089,"NS",H1096:AL1096,"&gt;=3")-COUNTIFS(H1089:AL1089,"BH",H1096:AL1096,"&gt;=3")-COUNTIFS(H1089:AL1089,"BM",H1096:AL1096,"&gt;=3")</f>
        <v>11</v>
      </c>
      <c r="AX1089" s="255">
        <f>COUNTIF(H1089:AL1089,"AL")+COUNTIF(H1089:AL1089,"AL/DS")/2+COUNTIF(H1089:AL1089,"AL/NS")/2+COUNTIF(H1089:AL1089,"AL/BF")+COUNTIF(H1089:AL1089,"AL/BL")/2</f>
        <v>0</v>
      </c>
      <c r="AY1089" s="255">
        <f>COUNTIF(H1089:AL1089,"SL")</f>
        <v>0</v>
      </c>
      <c r="AZ1089" s="255">
        <f>COUNTIF(H1089:AL1089,"NH")</f>
        <v>1</v>
      </c>
      <c r="BA1089" s="255">
        <f>COUNTIF(H1089:AL1089,"HL")</f>
        <v>0</v>
      </c>
      <c r="BB1089" s="255">
        <f>COUNTIF(G1089:AL1089,"P/DS")/2+COUNTIF(G1089:AL1089,"P/NS")/2+COUNTIF(G1089:AL1089,"UL")+COUNTIF(G1089:AL1089,"UL/DS")/2+COUNTIF(G1089:AL1089,"UL/NS")/2+COUNTIF(G1089:AL1089,"UL/BL")/2+COUNTIF(G1089:AL1089,"UL/BF")/2+COUNTIF(G1089:AL1089,"PH/F")/2+COUNTIF(G1089:AL1089,"PH/L")/2</f>
        <v>0.5</v>
      </c>
      <c r="BC1089" s="255">
        <f>COUNTIF(H1089:AL1089,"NB")</f>
        <v>0</v>
      </c>
      <c r="BD1089" s="255">
        <f>COUNTIF(H1089:AL1089,"NL")</f>
        <v>0</v>
      </c>
      <c r="BE1089" s="255">
        <f>COUNTIF(H1089:AL1089,"IL")</f>
        <v>3</v>
      </c>
      <c r="BF1089" s="255">
        <f>COUNTIF(H1089:AL1089,"KT")</f>
        <v>0</v>
      </c>
      <c r="BG1089" s="255">
        <f>COUNTIF(H1089:AL1089,"L70")</f>
        <v>0</v>
      </c>
      <c r="BH1089" s="255">
        <f>COUNTIF(H1089:AL1089,"MD")</f>
        <v>0</v>
      </c>
      <c r="BI1089" s="255">
        <f>COUNTIF(H1089:AL1089,"PMD")</f>
        <v>0</v>
      </c>
      <c r="BJ1089" s="255">
        <f>COUNTIF(H1089:AL1089,"PM")</f>
        <v>0</v>
      </c>
      <c r="BK1089" s="255">
        <f>COUNTIF(H1089:AL1089,"BM")</f>
        <v>0</v>
      </c>
      <c r="BL1089" s="261">
        <f>SUMIF(H1089:AL1089,"PD",H1090:AL1090)+SUMIF(H1089:AL1089,"PN",H1090:AL1090)+SUMIF(H1089:AL1089,"P/DS",H1090:AL1090)+SUMIF(H1089:AL1089,"PN/F",H1090:AL1090)+SUMIF(H1089:AL1089,"PN/L",H1090:AL1090)+SUMIF(H1089:AL1089,"TV",H1090:AL1090)+SUMIF(H1089:AL1089,"TVD",H1090:AL1090)+SUMIF(H1089:AL1089,"PDD",H1090:AL1090)</f>
        <v>0</v>
      </c>
      <c r="BM1089" s="261">
        <f>SUMIF(H1089:AL1089,"PD",H1091:AL1091)+SUMIF(H1089:AL1089,"PN",H1091:AL1091)+SUMIF(H1089:AL1089,"P/DS",H1091:AL1091)+SUMIF(H1089:AL1089,"PN/F",H1091:AL1091)+SUMIF(H1089:AL1089,"PN/L",H1091:AL1091)+SUMIF(H1089:AL1089,"TV",H1091:AL1091)+SUMIF(H1089:AL1089,"TVD",H1091:AL1091)+SUMIF(H1089:AL1089,"PDD",H1091:AL1091)+SUMIF(H1089:AL1089,"PMD",H1091:AL1091)</f>
        <v>0</v>
      </c>
      <c r="BN1089" s="261">
        <f>SUMIF(H1089:AL1089,"PD",H1092:AL1092)+SUMIF(H1089:AL1089,"PN",H1092:AL1092)+SUMIF(H1089:AL1089,"P/DS",H1092:AL1092)+SUMIF(H1089:AL1089,"PN/F",H1092:AL1092)+SUMIF(H1089:AL1089,"PN/L",H1092:AL1092)+SUMIF(H1089:AL1089,"TV",H1092:AL1092)+SUMIF(H1089:AL1089,"TVD",H1092:AL1092)</f>
        <v>0</v>
      </c>
      <c r="BO1089" s="261">
        <f>SUMIF(H1089:AL1089,"PD",H1093:AL1093)+SUMIF(H1089:AL1089,"PN",H1093:AL1093)+SUMIF(H1089:AL1089,"P/DS",H1093:AL1093)+SUMIF(H1089:AL1089,"PN/F",H1093:AL1093)+SUMIF(H1089:AL1089,"PN/L",H1093:AL1093)+SUMIF(H1089:AL1089,"TV",H1093:AL1093)+SUMIF(H1089:AL1089,"TVD",H1093:AL1093)</f>
        <v>0</v>
      </c>
      <c r="BP1089" s="261">
        <f>SUMIF(H1089:AL1089,"PD",H1094:AL1094)+SUMIF(H1089:AL1089,"PN",H1094:AL1094)+SUMIF(H1089:AL1089,"P/DS",H1094:AL1094)+SUMIF(H1089:AL1089,"PN/F",H1094:AL1094)+SUMIF(H1089:AL1089,"PN/L",H1094:AL1094)+SUMIF(H1089:AL1089,"TV",H1094:AL1094)+SUMIF(H1089:AL1089,"TVD",H1094:AL1094)+SUMIF(H1089:AL1089,"PDD",H1094:AL1094)+SUMIF(H1089:AL1089,"PH",H1094:AL1094)+SUMIF(H1089:AL1089,"PM",H1094:AL1094)</f>
        <v>0</v>
      </c>
      <c r="BQ1089" s="261">
        <f>SUMIF(H1089:AL1089,"PD",H1095:AL1095)+SUMIF(H1089:AL1089,"PN",H1095:AL1095)+SUMIF(H1089:AL1089,"P/DS",H1095:AL1095)+SUMIF(H1089:AL1089,"PN/F",H1095:AL1095)+SUMIF(H1089:AL1089,"PN/L",H1095:AL1095)+SUMIF(H1089:AL1089,"TV",H1095:AL1095)+SUMIF(H1089:AL1089,"TVD",H1095:AL1095)+SUMIF(H1089:AL1089,"PDD",H1095:AL1095)+SUMIF(H1089:AL1089,"PH",H1095:AL1095)+SUMIF(H1089:AL1089,"PM",H1095:AL1095)</f>
        <v>0</v>
      </c>
      <c r="BR1089" s="269">
        <f>SUM(H1090:AL1090)-BL1089</f>
        <v>18.5</v>
      </c>
      <c r="BS1089" s="269">
        <f>SUM(H1091:AL1091)-BM1089</f>
        <v>2.5</v>
      </c>
      <c r="BT1089" s="269">
        <f>SUM(H1092:AL1092)-BN1089</f>
        <v>0</v>
      </c>
      <c r="BU1089" s="269">
        <f>SUM(H1093:AL1093)-BO1089</f>
        <v>0</v>
      </c>
      <c r="BV1089" s="269">
        <f>SUM(H1094:AL1094)-BP1089</f>
        <v>0</v>
      </c>
      <c r="BW1089" s="269">
        <f>SUM(H1095:AL1095)-BQ1089</f>
        <v>0</v>
      </c>
      <c r="BX1089" s="255">
        <f>SUMIF(H1089:AL1089,"PD",H1096:AL1096)+SUMIF(H1089:AL1089,"PN",H1096:AL1096)+SUMIF(H1089:AL1089,"P/DS",H1096:AL1096)+SUMIF(H1089:AL1089,"PN/F",H1096:AL1096)+SUMIF(H1089:AL1089,"PN/L",H1096:AL1096)</f>
        <v>0</v>
      </c>
      <c r="BY1089" s="255">
        <f>SUM(H1096:AL1096)-BX1089</f>
        <v>0</v>
      </c>
      <c r="BZ1089" s="255">
        <f t="shared" ref="BZ1089" si="405">+SUM(BL1089:BW1096)</f>
        <v>21</v>
      </c>
      <c r="CA1089" s="266">
        <f>(COUNTIFS(H1089:AL1089,"PD",H1090:AL1090,"&gt;=2"))*0.5-IF(CN1089="VP",COUNTIFS($H$16:$AL$16,"SAT",H1089:AL1089,"PD",H1090:AL1090,"&gt;=2"))*0.5</f>
        <v>0</v>
      </c>
      <c r="CB1089" s="266">
        <f>(COUNTIFS(H1089:AL1089,"PN",H1091:AL1091,"&gt;=0.5",H1090:AL1090,"&gt;=1.5"))*0.5+COUNTIFS(H1089:AL1089,"PDD",H1091:AL1091,"&gt;=0.5",H1090:AL1090,"&gt;=1.5")*0.5</f>
        <v>0</v>
      </c>
      <c r="CC1089" s="273">
        <f>(COUNTIFS(H1089:AL1089,"TV",H1091:AL1091,"&gt;=10"))*0.5+(COUNTIFS(H1089:AL1089,"PMD",H1091:AL1091,"&gt;=2"))*0.5</f>
        <v>0</v>
      </c>
      <c r="CD1089" s="266">
        <f>(COUNTIFS(H1089:AL1089,"TVD",H1093:AL1093,"&gt;=6.5",H1091:AL1091,"&gt;=3.5"))*0.5</f>
        <v>0</v>
      </c>
      <c r="CE1089" s="266">
        <f>(COUNTIFS(H1089:AL1089,"PD",H1094:AL1094,"&gt;=10"))*0.5</f>
        <v>0</v>
      </c>
      <c r="CF1089" s="266">
        <f>(COUNTIFS(H1089:AL1089,"PDD",H1094:AL1094,"&gt;=3.5",H1095:AL1095,"&gt;=6.5")+COUNTIFS(H1089:AL1089,"PH",H1095:AL1095,"&gt;=0.5",H1094:AL1094,"&gt;=1.5")+COUNTIFS(H1089:AL1089,"PM",H1095:AL1095,"&gt;=0.5",H1094:AL1094,"&gt;=1.5"))*0.5</f>
        <v>0</v>
      </c>
      <c r="CG1089" s="266">
        <f>(COUNTIFS(H1089:AL1089,"DS",H1090:AL1090,"&gt;=2")+COUNTIFS(H1089:AL1089,"AL/DS",H1090:AL1090,"&gt;=2"))*0.5-IF(CN1089="VP",COUNTIFS($H$16:$AL$16,"SAT",H1089:AL1089,"DS",H1090:AL1090,"&gt;=2"))*0.5</f>
        <v>2</v>
      </c>
      <c r="CH1089" s="266">
        <f>(COUNTIFS(H1089:AL1089,"NS",H1091:AL1091,"&gt;=0.5",H1090:AL1090,"&gt;=1.5")+COUNTIFS(H1089:AL1089,"AL/NS",H1091:AL1091,"&gt;=0.5",H1090:AL1090,"&gt;=1.5")+COUNTIFS(H1089:AL1089,"NHD",H1091:AL1091,"&gt;=4.5",H1094:AL1094,"&gt;=2",H1090:AL1090,"&gt;=1.5"))*0.5</f>
        <v>2</v>
      </c>
      <c r="CI1089" s="266">
        <f>(COUNTIF(H1091:AL1091,"&gt;=10")+COUNTIFS(H1089:AL1089,"MD",H1091:AL1091,"&gt;=2")-COUNTIFS(H1089:AL1089,"TV",H1091:AL1091,"&gt;=10"))*0.5</f>
        <v>0</v>
      </c>
      <c r="CJ1089" s="266">
        <f>(COUNTIFS(H1089:AL1089,"D",H1093:AL1093,"&gt;=6.5",H1091:AL1091,"&gt;=3.5"))*0.5</f>
        <v>0</v>
      </c>
      <c r="CK1089" s="266">
        <f>(COUNTIF(H1094:AL1094,"&gt;=10")-COUNTIFS(H1089:AL1089,"PD",H1094:AL1094,"&gt;=10"))*0.5</f>
        <v>0</v>
      </c>
      <c r="CL1089" s="265">
        <f>(COUNTIFS(H1089:AL1089,"NHD",H1094:AL1094,"&gt;=3.5",H1095:AL1095,"&gt;=6.5")+COUNTIFS(H1089:AL1089,"BH",H1094:AL1094,"&gt;=1.5",H1095:AL1095,"&gt;=0.5")+COUNTIFS(H1089:AL1089,"BM",H1094:AL1094,"&gt;=1.5",H1095:AL1095,"&gt;=0.5")+COUNTIFS(H1089:AL1089,"D",H1094:AL1094,"&gt;=1.5",H1095:AL1095,"&gt;=0.5"))*0.5</f>
        <v>0</v>
      </c>
      <c r="CM1089" s="272"/>
      <c r="CN1089" s="264" t="s">
        <v>723</v>
      </c>
      <c r="CO1089" s="125">
        <f t="shared" ref="CO1089" si="406">+AM1089+AN1089+AO1089+AP1089+AQ1089+AR1089+AS1089+AU1089+BG1089</f>
        <v>26</v>
      </c>
      <c r="CP1089" s="225">
        <f>+SUM(I1090:I1095)-I1096</f>
        <v>0</v>
      </c>
      <c r="CQ1089" s="225">
        <f>+SUM(J1090:J1095)-J1096</f>
        <v>2.5</v>
      </c>
      <c r="CR1089" s="225">
        <f>+SUM(K1090:K1095)-K1096</f>
        <v>2</v>
      </c>
      <c r="CS1089" s="90"/>
      <c r="CT1089" s="90"/>
      <c r="CU1089" s="90"/>
      <c r="CV1089" s="90"/>
      <c r="CW1089" s="90"/>
      <c r="CX1089" s="90"/>
      <c r="CY1089" s="90"/>
      <c r="CZ1089" s="90"/>
      <c r="DA1089" s="90"/>
    </row>
    <row r="1090" spans="1:105" s="70" customFormat="1" ht="15" customHeight="1">
      <c r="A1090" s="228"/>
      <c r="B1090" s="277"/>
      <c r="C1090" s="280"/>
      <c r="D1090" s="237"/>
      <c r="E1090" s="237"/>
      <c r="F1090" s="242" t="s">
        <v>82</v>
      </c>
      <c r="G1090" s="71">
        <v>1.5</v>
      </c>
      <c r="H1090" s="83"/>
      <c r="I1090" s="83"/>
      <c r="J1090" s="83">
        <v>2.5</v>
      </c>
      <c r="K1090" s="83">
        <v>2</v>
      </c>
      <c r="L1090" s="83"/>
      <c r="M1090" s="83"/>
      <c r="N1090" s="83"/>
      <c r="O1090" s="83"/>
      <c r="P1090" s="83"/>
      <c r="Q1090" s="83"/>
      <c r="R1090" s="83"/>
      <c r="S1090" s="83"/>
      <c r="T1090" s="83">
        <v>2.5</v>
      </c>
      <c r="U1090" s="83"/>
      <c r="V1090" s="83"/>
      <c r="W1090" s="83">
        <v>2</v>
      </c>
      <c r="X1090" s="83">
        <v>2</v>
      </c>
      <c r="Y1090" s="83">
        <v>2</v>
      </c>
      <c r="Z1090" s="83"/>
      <c r="AA1090" s="83"/>
      <c r="AB1090" s="83"/>
      <c r="AC1090" s="79"/>
      <c r="AD1090" s="79"/>
      <c r="AE1090" s="79"/>
      <c r="AF1090" s="79">
        <v>1</v>
      </c>
      <c r="AG1090" s="79"/>
      <c r="AH1090" s="79">
        <v>2</v>
      </c>
      <c r="AI1090" s="79"/>
      <c r="AJ1090" s="79"/>
      <c r="AK1090" s="79">
        <v>2.5</v>
      </c>
      <c r="AL1090" s="79"/>
      <c r="AM1090" s="240"/>
      <c r="AN1090" s="240"/>
      <c r="AO1090" s="240"/>
      <c r="AP1090" s="240"/>
      <c r="AQ1090" s="240"/>
      <c r="AR1090" s="240"/>
      <c r="AS1090" s="240"/>
      <c r="AT1090" s="256"/>
      <c r="AU1090" s="256"/>
      <c r="AV1090" s="259"/>
      <c r="AW1090" s="259"/>
      <c r="AX1090" s="256"/>
      <c r="AY1090" s="256"/>
      <c r="AZ1090" s="256"/>
      <c r="BA1090" s="256"/>
      <c r="BB1090" s="256"/>
      <c r="BC1090" s="256"/>
      <c r="BD1090" s="256"/>
      <c r="BE1090" s="256"/>
      <c r="BF1090" s="256"/>
      <c r="BG1090" s="256"/>
      <c r="BH1090" s="256"/>
      <c r="BI1090" s="256"/>
      <c r="BJ1090" s="256"/>
      <c r="BK1090" s="256"/>
      <c r="BL1090" s="262"/>
      <c r="BM1090" s="262"/>
      <c r="BN1090" s="262"/>
      <c r="BO1090" s="262"/>
      <c r="BP1090" s="262"/>
      <c r="BQ1090" s="262"/>
      <c r="BR1090" s="270"/>
      <c r="BS1090" s="270"/>
      <c r="BT1090" s="270"/>
      <c r="BU1090" s="270"/>
      <c r="BV1090" s="270"/>
      <c r="BW1090" s="270"/>
      <c r="BX1090" s="256"/>
      <c r="BY1090" s="256"/>
      <c r="BZ1090" s="256"/>
      <c r="CA1090" s="267"/>
      <c r="CB1090" s="267"/>
      <c r="CC1090" s="274"/>
      <c r="CD1090" s="267"/>
      <c r="CE1090" s="267"/>
      <c r="CF1090" s="267"/>
      <c r="CG1090" s="267"/>
      <c r="CH1090" s="267"/>
      <c r="CI1090" s="267"/>
      <c r="CJ1090" s="267"/>
      <c r="CK1090" s="267"/>
      <c r="CL1090" s="265"/>
      <c r="CM1090" s="272"/>
      <c r="CN1090" s="264"/>
      <c r="CO1090" s="125"/>
      <c r="CP1090" s="226"/>
      <c r="CQ1090" s="226"/>
      <c r="CR1090" s="226"/>
      <c r="CS1090" s="90"/>
      <c r="CT1090" s="90"/>
      <c r="CU1090" s="90"/>
      <c r="CV1090" s="90"/>
      <c r="CW1090" s="90"/>
      <c r="CX1090" s="90"/>
      <c r="CY1090" s="90"/>
      <c r="CZ1090" s="90"/>
      <c r="DA1090" s="90"/>
    </row>
    <row r="1091" spans="1:105" s="70" customFormat="1" ht="15" customHeight="1">
      <c r="A1091" s="228"/>
      <c r="B1091" s="277"/>
      <c r="C1091" s="280"/>
      <c r="D1091" s="237"/>
      <c r="E1091" s="237"/>
      <c r="F1091" s="243"/>
      <c r="G1091" s="72">
        <v>2</v>
      </c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>
        <v>0.5</v>
      </c>
      <c r="X1091" s="84">
        <v>0.5</v>
      </c>
      <c r="Y1091" s="84">
        <v>0.5</v>
      </c>
      <c r="Z1091" s="84"/>
      <c r="AA1091" s="84"/>
      <c r="AB1091" s="84"/>
      <c r="AC1091" s="80"/>
      <c r="AD1091" s="80"/>
      <c r="AE1091" s="80"/>
      <c r="AF1091" s="80">
        <v>0.5</v>
      </c>
      <c r="AG1091" s="80"/>
      <c r="AH1091" s="80">
        <v>0.5</v>
      </c>
      <c r="AI1091" s="80"/>
      <c r="AJ1091" s="80"/>
      <c r="AK1091" s="80"/>
      <c r="AL1091" s="80"/>
      <c r="AM1091" s="240"/>
      <c r="AN1091" s="240"/>
      <c r="AO1091" s="240"/>
      <c r="AP1091" s="240"/>
      <c r="AQ1091" s="240"/>
      <c r="AR1091" s="240"/>
      <c r="AS1091" s="240"/>
      <c r="AT1091" s="256"/>
      <c r="AU1091" s="256"/>
      <c r="AV1091" s="259"/>
      <c r="AW1091" s="259"/>
      <c r="AX1091" s="256"/>
      <c r="AY1091" s="256"/>
      <c r="AZ1091" s="256"/>
      <c r="BA1091" s="256"/>
      <c r="BB1091" s="256"/>
      <c r="BC1091" s="256"/>
      <c r="BD1091" s="256"/>
      <c r="BE1091" s="256"/>
      <c r="BF1091" s="256"/>
      <c r="BG1091" s="256"/>
      <c r="BH1091" s="256"/>
      <c r="BI1091" s="256"/>
      <c r="BJ1091" s="256"/>
      <c r="BK1091" s="256"/>
      <c r="BL1091" s="262"/>
      <c r="BM1091" s="262"/>
      <c r="BN1091" s="262"/>
      <c r="BO1091" s="262"/>
      <c r="BP1091" s="262"/>
      <c r="BQ1091" s="262"/>
      <c r="BR1091" s="270"/>
      <c r="BS1091" s="270"/>
      <c r="BT1091" s="270"/>
      <c r="BU1091" s="270"/>
      <c r="BV1091" s="270"/>
      <c r="BW1091" s="270"/>
      <c r="BX1091" s="256"/>
      <c r="BY1091" s="256"/>
      <c r="BZ1091" s="256"/>
      <c r="CA1091" s="267"/>
      <c r="CB1091" s="267"/>
      <c r="CC1091" s="274"/>
      <c r="CD1091" s="267"/>
      <c r="CE1091" s="267"/>
      <c r="CF1091" s="267"/>
      <c r="CG1091" s="267"/>
      <c r="CH1091" s="267"/>
      <c r="CI1091" s="267"/>
      <c r="CJ1091" s="267"/>
      <c r="CK1091" s="267"/>
      <c r="CL1091" s="265"/>
      <c r="CM1091" s="272"/>
      <c r="CN1091" s="264"/>
      <c r="CO1091" s="125"/>
      <c r="CP1091" s="226"/>
      <c r="CQ1091" s="226"/>
      <c r="CR1091" s="226"/>
      <c r="CS1091" s="90"/>
      <c r="CT1091" s="90"/>
      <c r="CU1091" s="90"/>
      <c r="CV1091" s="90"/>
      <c r="CW1091" s="90"/>
      <c r="CX1091" s="90"/>
      <c r="CY1091" s="90"/>
      <c r="CZ1091" s="90"/>
      <c r="DA1091" s="90"/>
    </row>
    <row r="1092" spans="1:105" s="70" customFormat="1" ht="15" customHeight="1">
      <c r="A1092" s="228"/>
      <c r="B1092" s="277"/>
      <c r="C1092" s="280"/>
      <c r="D1092" s="237"/>
      <c r="E1092" s="237"/>
      <c r="F1092" s="243"/>
      <c r="G1092" s="72">
        <v>2.1</v>
      </c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84"/>
      <c r="Y1092" s="84"/>
      <c r="Z1092" s="84"/>
      <c r="AA1092" s="84"/>
      <c r="AB1092" s="84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240"/>
      <c r="AN1092" s="240"/>
      <c r="AO1092" s="240"/>
      <c r="AP1092" s="240"/>
      <c r="AQ1092" s="240"/>
      <c r="AR1092" s="240"/>
      <c r="AS1092" s="240"/>
      <c r="AT1092" s="256"/>
      <c r="AU1092" s="256"/>
      <c r="AV1092" s="259"/>
      <c r="AW1092" s="259"/>
      <c r="AX1092" s="256"/>
      <c r="AY1092" s="256"/>
      <c r="AZ1092" s="256"/>
      <c r="BA1092" s="256"/>
      <c r="BB1092" s="256"/>
      <c r="BC1092" s="256"/>
      <c r="BD1092" s="256"/>
      <c r="BE1092" s="256"/>
      <c r="BF1092" s="256"/>
      <c r="BG1092" s="256"/>
      <c r="BH1092" s="256"/>
      <c r="BI1092" s="256"/>
      <c r="BJ1092" s="256"/>
      <c r="BK1092" s="256"/>
      <c r="BL1092" s="262"/>
      <c r="BM1092" s="262"/>
      <c r="BN1092" s="262"/>
      <c r="BO1092" s="262"/>
      <c r="BP1092" s="262"/>
      <c r="BQ1092" s="262"/>
      <c r="BR1092" s="270"/>
      <c r="BS1092" s="270"/>
      <c r="BT1092" s="270"/>
      <c r="BU1092" s="270"/>
      <c r="BV1092" s="270"/>
      <c r="BW1092" s="270"/>
      <c r="BX1092" s="256"/>
      <c r="BY1092" s="256"/>
      <c r="BZ1092" s="256"/>
      <c r="CA1092" s="267"/>
      <c r="CB1092" s="267"/>
      <c r="CC1092" s="274"/>
      <c r="CD1092" s="267"/>
      <c r="CE1092" s="267"/>
      <c r="CF1092" s="267"/>
      <c r="CG1092" s="267"/>
      <c r="CH1092" s="267"/>
      <c r="CI1092" s="267"/>
      <c r="CJ1092" s="267"/>
      <c r="CK1092" s="267"/>
      <c r="CL1092" s="265"/>
      <c r="CM1092" s="272"/>
      <c r="CN1092" s="264"/>
      <c r="CO1092" s="125"/>
      <c r="CP1092" s="226"/>
      <c r="CQ1092" s="226"/>
      <c r="CR1092" s="226"/>
      <c r="CS1092" s="90"/>
      <c r="CT1092" s="90"/>
      <c r="CU1092" s="90"/>
      <c r="CV1092" s="90"/>
      <c r="CW1092" s="90"/>
      <c r="CX1092" s="90"/>
      <c r="CY1092" s="90"/>
      <c r="CZ1092" s="90"/>
      <c r="DA1092" s="90"/>
    </row>
    <row r="1093" spans="1:105" s="70" customFormat="1" ht="15" customHeight="1">
      <c r="A1093" s="228"/>
      <c r="B1093" s="277"/>
      <c r="C1093" s="280"/>
      <c r="D1093" s="237"/>
      <c r="E1093" s="237"/>
      <c r="F1093" s="243"/>
      <c r="G1093" s="72">
        <v>2.7</v>
      </c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  <c r="X1093" s="84"/>
      <c r="Y1093" s="84"/>
      <c r="Z1093" s="84"/>
      <c r="AA1093" s="84"/>
      <c r="AB1093" s="84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240"/>
      <c r="AN1093" s="240"/>
      <c r="AO1093" s="240"/>
      <c r="AP1093" s="240"/>
      <c r="AQ1093" s="240"/>
      <c r="AR1093" s="240"/>
      <c r="AS1093" s="240"/>
      <c r="AT1093" s="256"/>
      <c r="AU1093" s="256"/>
      <c r="AV1093" s="259"/>
      <c r="AW1093" s="259"/>
      <c r="AX1093" s="256"/>
      <c r="AY1093" s="256"/>
      <c r="AZ1093" s="256"/>
      <c r="BA1093" s="256"/>
      <c r="BB1093" s="256"/>
      <c r="BC1093" s="256"/>
      <c r="BD1093" s="256"/>
      <c r="BE1093" s="256"/>
      <c r="BF1093" s="256"/>
      <c r="BG1093" s="256"/>
      <c r="BH1093" s="256"/>
      <c r="BI1093" s="256"/>
      <c r="BJ1093" s="256"/>
      <c r="BK1093" s="256"/>
      <c r="BL1093" s="262"/>
      <c r="BM1093" s="262"/>
      <c r="BN1093" s="262"/>
      <c r="BO1093" s="262"/>
      <c r="BP1093" s="262"/>
      <c r="BQ1093" s="262"/>
      <c r="BR1093" s="270"/>
      <c r="BS1093" s="270"/>
      <c r="BT1093" s="270"/>
      <c r="BU1093" s="270"/>
      <c r="BV1093" s="270"/>
      <c r="BW1093" s="270"/>
      <c r="BX1093" s="256"/>
      <c r="BY1093" s="256"/>
      <c r="BZ1093" s="256"/>
      <c r="CA1093" s="267"/>
      <c r="CB1093" s="267"/>
      <c r="CC1093" s="274"/>
      <c r="CD1093" s="267"/>
      <c r="CE1093" s="267"/>
      <c r="CF1093" s="267"/>
      <c r="CG1093" s="267"/>
      <c r="CH1093" s="267"/>
      <c r="CI1093" s="267"/>
      <c r="CJ1093" s="267"/>
      <c r="CK1093" s="267"/>
      <c r="CL1093" s="265"/>
      <c r="CM1093" s="272"/>
      <c r="CN1093" s="264"/>
      <c r="CO1093" s="125"/>
      <c r="CP1093" s="226"/>
      <c r="CQ1093" s="226"/>
      <c r="CR1093" s="226"/>
      <c r="CS1093" s="90"/>
      <c r="CT1093" s="90"/>
      <c r="CU1093" s="90"/>
      <c r="CV1093" s="90"/>
      <c r="CW1093" s="90"/>
      <c r="CX1093" s="90"/>
      <c r="CY1093" s="90"/>
      <c r="CZ1093" s="90"/>
      <c r="DA1093" s="90"/>
    </row>
    <row r="1094" spans="1:105" s="70" customFormat="1" ht="15" customHeight="1">
      <c r="A1094" s="228"/>
      <c r="B1094" s="277"/>
      <c r="C1094" s="280"/>
      <c r="D1094" s="237"/>
      <c r="E1094" s="237"/>
      <c r="F1094" s="243"/>
      <c r="G1094" s="72">
        <v>3</v>
      </c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/>
      <c r="Y1094" s="84"/>
      <c r="Z1094" s="84"/>
      <c r="AA1094" s="84"/>
      <c r="AB1094" s="84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240"/>
      <c r="AN1094" s="240"/>
      <c r="AO1094" s="240"/>
      <c r="AP1094" s="240"/>
      <c r="AQ1094" s="240"/>
      <c r="AR1094" s="240"/>
      <c r="AS1094" s="240"/>
      <c r="AT1094" s="256"/>
      <c r="AU1094" s="256"/>
      <c r="AV1094" s="259"/>
      <c r="AW1094" s="259"/>
      <c r="AX1094" s="256"/>
      <c r="AY1094" s="256"/>
      <c r="AZ1094" s="256"/>
      <c r="BA1094" s="256"/>
      <c r="BB1094" s="256"/>
      <c r="BC1094" s="256"/>
      <c r="BD1094" s="256"/>
      <c r="BE1094" s="256"/>
      <c r="BF1094" s="256"/>
      <c r="BG1094" s="256"/>
      <c r="BH1094" s="256"/>
      <c r="BI1094" s="256"/>
      <c r="BJ1094" s="256"/>
      <c r="BK1094" s="256"/>
      <c r="BL1094" s="262"/>
      <c r="BM1094" s="262"/>
      <c r="BN1094" s="262"/>
      <c r="BO1094" s="262"/>
      <c r="BP1094" s="262"/>
      <c r="BQ1094" s="262"/>
      <c r="BR1094" s="270"/>
      <c r="BS1094" s="270"/>
      <c r="BT1094" s="270"/>
      <c r="BU1094" s="270"/>
      <c r="BV1094" s="270"/>
      <c r="BW1094" s="270"/>
      <c r="BX1094" s="256"/>
      <c r="BY1094" s="256"/>
      <c r="BZ1094" s="256"/>
      <c r="CA1094" s="267"/>
      <c r="CB1094" s="267"/>
      <c r="CC1094" s="274"/>
      <c r="CD1094" s="267"/>
      <c r="CE1094" s="267"/>
      <c r="CF1094" s="267"/>
      <c r="CG1094" s="267"/>
      <c r="CH1094" s="267"/>
      <c r="CI1094" s="267"/>
      <c r="CJ1094" s="267"/>
      <c r="CK1094" s="267"/>
      <c r="CL1094" s="265"/>
      <c r="CM1094" s="272"/>
      <c r="CN1094" s="264"/>
      <c r="CO1094" s="125"/>
      <c r="CP1094" s="226"/>
      <c r="CQ1094" s="226"/>
      <c r="CR1094" s="226"/>
      <c r="CS1094" s="90"/>
      <c r="CT1094" s="90"/>
      <c r="CU1094" s="90"/>
      <c r="CV1094" s="90"/>
      <c r="CW1094" s="90"/>
      <c r="CX1094" s="90"/>
      <c r="CY1094" s="90"/>
      <c r="CZ1094" s="90"/>
      <c r="DA1094" s="90"/>
    </row>
    <row r="1095" spans="1:105" s="70" customFormat="1" ht="15" customHeight="1">
      <c r="A1095" s="228"/>
      <c r="B1095" s="277"/>
      <c r="C1095" s="280"/>
      <c r="D1095" s="237"/>
      <c r="E1095" s="237"/>
      <c r="F1095" s="244"/>
      <c r="G1095" s="73">
        <v>3.9</v>
      </c>
      <c r="H1095" s="85"/>
      <c r="I1095" s="85"/>
      <c r="J1095" s="85"/>
      <c r="K1095" s="85"/>
      <c r="L1095" s="85"/>
      <c r="M1095" s="85"/>
      <c r="N1095" s="85"/>
      <c r="O1095" s="85"/>
      <c r="P1095" s="85"/>
      <c r="Q1095" s="85"/>
      <c r="R1095" s="85"/>
      <c r="S1095" s="85"/>
      <c r="T1095" s="85"/>
      <c r="U1095" s="85"/>
      <c r="V1095" s="85"/>
      <c r="W1095" s="85"/>
      <c r="X1095" s="85"/>
      <c r="Y1095" s="85"/>
      <c r="Z1095" s="85"/>
      <c r="AA1095" s="85"/>
      <c r="AB1095" s="85"/>
      <c r="AC1095" s="81"/>
      <c r="AD1095" s="81"/>
      <c r="AE1095" s="81"/>
      <c r="AF1095" s="81"/>
      <c r="AG1095" s="81"/>
      <c r="AH1095" s="81"/>
      <c r="AI1095" s="81"/>
      <c r="AJ1095" s="81"/>
      <c r="AK1095" s="81"/>
      <c r="AL1095" s="81"/>
      <c r="AM1095" s="240"/>
      <c r="AN1095" s="240"/>
      <c r="AO1095" s="240"/>
      <c r="AP1095" s="240"/>
      <c r="AQ1095" s="240"/>
      <c r="AR1095" s="240"/>
      <c r="AS1095" s="240"/>
      <c r="AT1095" s="256"/>
      <c r="AU1095" s="256"/>
      <c r="AV1095" s="259"/>
      <c r="AW1095" s="259"/>
      <c r="AX1095" s="256"/>
      <c r="AY1095" s="256"/>
      <c r="AZ1095" s="256"/>
      <c r="BA1095" s="256"/>
      <c r="BB1095" s="256"/>
      <c r="BC1095" s="256"/>
      <c r="BD1095" s="256"/>
      <c r="BE1095" s="256"/>
      <c r="BF1095" s="256"/>
      <c r="BG1095" s="256"/>
      <c r="BH1095" s="256"/>
      <c r="BI1095" s="256"/>
      <c r="BJ1095" s="256"/>
      <c r="BK1095" s="256"/>
      <c r="BL1095" s="262"/>
      <c r="BM1095" s="262"/>
      <c r="BN1095" s="262"/>
      <c r="BO1095" s="262"/>
      <c r="BP1095" s="262"/>
      <c r="BQ1095" s="262"/>
      <c r="BR1095" s="270"/>
      <c r="BS1095" s="270"/>
      <c r="BT1095" s="270"/>
      <c r="BU1095" s="270"/>
      <c r="BV1095" s="270"/>
      <c r="BW1095" s="270"/>
      <c r="BX1095" s="256"/>
      <c r="BY1095" s="256"/>
      <c r="BZ1095" s="256"/>
      <c r="CA1095" s="267"/>
      <c r="CB1095" s="267"/>
      <c r="CC1095" s="274"/>
      <c r="CD1095" s="267"/>
      <c r="CE1095" s="267"/>
      <c r="CF1095" s="267"/>
      <c r="CG1095" s="267"/>
      <c r="CH1095" s="267"/>
      <c r="CI1095" s="267"/>
      <c r="CJ1095" s="267"/>
      <c r="CK1095" s="267"/>
      <c r="CL1095" s="265"/>
      <c r="CM1095" s="272"/>
      <c r="CN1095" s="264"/>
      <c r="CO1095" s="125"/>
      <c r="CP1095" s="226"/>
      <c r="CQ1095" s="226"/>
      <c r="CR1095" s="226"/>
      <c r="CS1095" s="90"/>
      <c r="CT1095" s="90"/>
      <c r="CU1095" s="90"/>
      <c r="CV1095" s="90"/>
      <c r="CW1095" s="90"/>
      <c r="CX1095" s="90"/>
      <c r="CY1095" s="90"/>
      <c r="CZ1095" s="90"/>
      <c r="DA1095" s="90"/>
    </row>
    <row r="1096" spans="1:105" s="70" customFormat="1" ht="15" customHeight="1" thickBot="1">
      <c r="A1096" s="229"/>
      <c r="B1096" s="278"/>
      <c r="C1096" s="281"/>
      <c r="D1096" s="238"/>
      <c r="E1096" s="238"/>
      <c r="F1096" s="245" t="s">
        <v>83</v>
      </c>
      <c r="G1096" s="246"/>
      <c r="H1096" s="82"/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/>
      <c r="W1096" s="82"/>
      <c r="X1096" s="82"/>
      <c r="Y1096" s="82"/>
      <c r="Z1096" s="82"/>
      <c r="AA1096" s="82"/>
      <c r="AB1096" s="82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241"/>
      <c r="AN1096" s="241"/>
      <c r="AO1096" s="241"/>
      <c r="AP1096" s="241"/>
      <c r="AQ1096" s="241"/>
      <c r="AR1096" s="241"/>
      <c r="AS1096" s="241"/>
      <c r="AT1096" s="257"/>
      <c r="AU1096" s="257"/>
      <c r="AV1096" s="260"/>
      <c r="AW1096" s="260"/>
      <c r="AX1096" s="257"/>
      <c r="AY1096" s="257"/>
      <c r="AZ1096" s="257"/>
      <c r="BA1096" s="257"/>
      <c r="BB1096" s="257"/>
      <c r="BC1096" s="257"/>
      <c r="BD1096" s="257"/>
      <c r="BE1096" s="257"/>
      <c r="BF1096" s="257"/>
      <c r="BG1096" s="257"/>
      <c r="BH1096" s="257"/>
      <c r="BI1096" s="257"/>
      <c r="BJ1096" s="257"/>
      <c r="BK1096" s="257"/>
      <c r="BL1096" s="263"/>
      <c r="BM1096" s="263"/>
      <c r="BN1096" s="263"/>
      <c r="BO1096" s="263"/>
      <c r="BP1096" s="263"/>
      <c r="BQ1096" s="263"/>
      <c r="BR1096" s="271"/>
      <c r="BS1096" s="271"/>
      <c r="BT1096" s="271"/>
      <c r="BU1096" s="271"/>
      <c r="BV1096" s="271"/>
      <c r="BW1096" s="271"/>
      <c r="BX1096" s="257"/>
      <c r="BY1096" s="257"/>
      <c r="BZ1096" s="257"/>
      <c r="CA1096" s="268"/>
      <c r="CB1096" s="268"/>
      <c r="CC1096" s="275"/>
      <c r="CD1096" s="268"/>
      <c r="CE1096" s="268"/>
      <c r="CF1096" s="268"/>
      <c r="CG1096" s="268"/>
      <c r="CH1096" s="268"/>
      <c r="CI1096" s="268"/>
      <c r="CJ1096" s="268"/>
      <c r="CK1096" s="268"/>
      <c r="CL1096" s="265"/>
      <c r="CM1096" s="272"/>
      <c r="CN1096" s="264"/>
      <c r="CO1096" s="125"/>
      <c r="CP1096" s="226"/>
      <c r="CQ1096" s="226"/>
      <c r="CR1096" s="226"/>
      <c r="CS1096" s="90"/>
      <c r="CT1096" s="90"/>
      <c r="CU1096" s="90"/>
      <c r="CV1096" s="90"/>
      <c r="CW1096" s="90"/>
      <c r="CX1096" s="90"/>
      <c r="CY1096" s="90"/>
      <c r="CZ1096" s="90"/>
      <c r="DA1096" s="90"/>
    </row>
    <row r="1097" spans="1:105" s="70" customFormat="1" ht="15" customHeight="1">
      <c r="A1097" s="227">
        <f t="shared" ref="A1097" si="407">A1089+1</f>
        <v>136</v>
      </c>
      <c r="B1097" s="276" t="s">
        <v>1220</v>
      </c>
      <c r="C1097" s="279" t="s">
        <v>1221</v>
      </c>
      <c r="D1097" s="236" t="s">
        <v>1246</v>
      </c>
      <c r="E1097" s="236" t="s">
        <v>1247</v>
      </c>
      <c r="F1097" s="253" t="s">
        <v>80</v>
      </c>
      <c r="G1097" s="254"/>
      <c r="H1097" s="82" t="s">
        <v>69</v>
      </c>
      <c r="I1097" s="82"/>
      <c r="J1097" s="82" t="s">
        <v>60</v>
      </c>
      <c r="K1097" s="82" t="s">
        <v>60</v>
      </c>
      <c r="L1097" s="82" t="s">
        <v>60</v>
      </c>
      <c r="M1097" s="82" t="s">
        <v>60</v>
      </c>
      <c r="N1097" s="82" t="s">
        <v>67</v>
      </c>
      <c r="O1097" s="82"/>
      <c r="P1097" s="82" t="s">
        <v>71</v>
      </c>
      <c r="Q1097" s="82" t="s">
        <v>71</v>
      </c>
      <c r="R1097" s="82" t="s">
        <v>60</v>
      </c>
      <c r="S1097" s="82" t="s">
        <v>60</v>
      </c>
      <c r="T1097" s="82" t="s">
        <v>60</v>
      </c>
      <c r="U1097" s="82" t="s">
        <v>60</v>
      </c>
      <c r="V1097" s="82"/>
      <c r="W1097" s="82" t="s">
        <v>61</v>
      </c>
      <c r="X1097" s="82" t="s">
        <v>61</v>
      </c>
      <c r="Y1097" s="82" t="s">
        <v>61</v>
      </c>
      <c r="Z1097" s="82" t="s">
        <v>61</v>
      </c>
      <c r="AA1097" s="82" t="s">
        <v>61</v>
      </c>
      <c r="AB1097" s="82" t="s">
        <v>61</v>
      </c>
      <c r="AC1097" s="82"/>
      <c r="AD1097" s="82" t="s">
        <v>61</v>
      </c>
      <c r="AE1097" s="82" t="s">
        <v>61</v>
      </c>
      <c r="AF1097" s="82" t="s">
        <v>67</v>
      </c>
      <c r="AG1097" s="82" t="s">
        <v>61</v>
      </c>
      <c r="AH1097" s="82" t="s">
        <v>61</v>
      </c>
      <c r="AI1097" s="82" t="s">
        <v>1471</v>
      </c>
      <c r="AJ1097" s="82"/>
      <c r="AK1097" s="82" t="s">
        <v>60</v>
      </c>
      <c r="AL1097" s="82" t="s">
        <v>60</v>
      </c>
      <c r="AM1097" s="239">
        <f>COUNTIF(H1097:AL1097,"PH")+COUNTIF(H1097:AL1097,"PH/L")+COUNTIF(H1097:AL1097,"PM")</f>
        <v>0</v>
      </c>
      <c r="AN1097" s="239">
        <f>COUNTIF(H1097:AL1097,"PD")+COUNTIF(H1097:AL1097,"PDD")+COUNTIF(H1097:AL1097,"P/DS")/2+COUNTIF(H1097:AL1097,"PMD")</f>
        <v>0</v>
      </c>
      <c r="AO1097" s="239">
        <f>COUNTIF(H1097:AL1097,"PN")+COUNTIF(H1097:AL1097,"P/NS")/2+COUNTIF(H1097:AL1097,"PH")+COUNTIF(H1097:AL1097,"PH/F")/2+COUNTIF(H1097:AL1097,"PH/L")/2+COUNTIF(H1097:AL1097,"PM")</f>
        <v>0</v>
      </c>
      <c r="AP1097" s="239">
        <f>COUNTIF(H1097:AL1097,"BH")+COUNTIF(H1097:AL1097,"AL/BL")+COUNTIF(H1097:AL1097,"UL/BL")+COUNTIF(H1097:AL1097,"BM")</f>
        <v>0</v>
      </c>
      <c r="AQ1097" s="239">
        <f>COUNTIF(H1097:AL1097,"DS")+COUNTIF(H1097:AL1097,"AL/DS")/2+COUNTIF(H1097:AL1097,"UL/DS")/2+COUNTIF(H1097:AL1097,"CT")+COUNTIF(H1097:AL1097,"MD")</f>
        <v>10.5</v>
      </c>
      <c r="AR1097" s="239">
        <f>COUNTIF(H1097:AL1097,"NS")+COUNTIF(H1097:AL1097,"AL/NS")/2+COUNTIF(H1097:AL1097,"UL/NS")/2+COUNTIF(H1097:AL1097,"BH")+COUNTIF(H1097:AL1097,"AL/BF")/2+COUNTIF(H1097:AL1097,"AL/BL")/2+COUNTIF(H1097:AL1097,"UL/BL")/2+COUNTIF(H1097:AL1097,"UL/BF")/2+COUNTIF(H1097:AL1097,"BM")</f>
        <v>10</v>
      </c>
      <c r="AS1097" s="239">
        <f>COUNTIF(H1097:AL1097,"AL")+COUNTIF(H1097:AL1097,"AL/DS")/2+COUNTIF(H1097:AL1097,"AL/NS")/2+COUNTIF(H1097:AL1097,"NH")+COUNTIF(H1097:AL1097,"SL")+COUNTIF(H1097:AL1097,"NHD")+COUNTIF(H1097:AL1097,"B")+COUNTIF(H1097:AL1097,"HL")+COUNTIF(H1097:AL1097,"AL/BF")/2+COUNTIF(H1097:AL1097,"AL/BL")/2</f>
        <v>3</v>
      </c>
      <c r="AT1097" s="255">
        <f>COUNTIF(H1097:AL1097,"PD")+COUNTIF(H1097:AL1097,"PN")+COUNTIF(H1097:AL1097,"P/DS")/2+COUNTIF(H1097:AL1097,"P/NS")/2+COUNTIF(H1097:AL1097,"DS")+COUNTIF(H1097:AL1097,"NS")+COUNTIF(H1097:AL1097,"AL")+COUNTIF(H1097:AL1097,"AL/DS")+COUNTIF(H1097:AL1097,"AL/NS")+COUNTIF(H1097:AL1097,"NH")+COUNTIF(H1097:AL1097,"SL")+COUNTIF(H1097:AL1097,"UL/DS")/2+COUNTIF(H1097:AL1097,"UL/NS")/2+COUNTIF(H1097:AL1097,"CT")+COUNTIF(H1097:AL1097,"NHD")+COUNTIF(H1097:AL1097,"PDD")+COUNTIF(H1097:AL1097,"B")+COUNTIF(H1097:AL1097,"HL")+COUNTIF(H1097:AL1097,"PH")+COUNTIF(H1097:AL1097,"BH")+COUNTIF(H1097:AL1097,"AL/BF")+COUNTIF(H1097:AL1097,"AL/BL")+COUNTIF(H1097:AL1097,"UL/BF")/2+COUNTIF(H1097:AL1097,"UL/BL")/2+COUNTIF(H1097:AL1097,"PH/F")/2+COUNTIF(H1097:AL1097,"PH/L")/2+COUNTIF(H1097:AL1097,"MD")+COUNTIF(H1097:AL1097,"PMD")+COUNTIF(H1097:AL1097,"PM")+COUNTIF(H1097:AL1097,"BM")</f>
        <v>23.5</v>
      </c>
      <c r="AU1097" s="255">
        <f>COUNTIF(H1097:AL1097,"P/DS")/2+COUNTIF(H1097:AL1097,"P/NS")/2+COUNTIF(H1097:AL1097,"IL")+COUNTIF(H1097:AL1097,"NL")+COUNTIF(H1097:AL1097,"UL")+COUNTIF(H1097:AL1097,"UL/DS")/2+COUNTIF(H1097:AL1097,"UL/NS")/2+COUNTIF(H1097:AL1097,"KT")+COUNTIF(H1097:AL1097,"UL/BF")/2+COUNTIF(H1097:AL1097,"UL/BL")/2+COUNTIF(H1097:AL1097,"PH/F")/2+COUNTIF(H1097:AL1097,"PH/L")/2+COUNTIF(H1097:AL1097,"NB")</f>
        <v>2.5</v>
      </c>
      <c r="AV1097" s="258">
        <f>COUNTIF(H1097:AL1097,"PN")+COUNTIF(H1097:AL1097,"TVD")+COUNTIF(H1097:AL1097,"PH")+COUNTIF(H1097:AL1097,"PM")+COUNTIF(H1097:AL1097,"PDD")-COUNTIFS(H1097:AL1097,"PN",H1104:AL1104,"&gt;=3")-COUNTIFS(H1097:AL1097,"PM",H1104:AL1104,"&gt;=3")</f>
        <v>0</v>
      </c>
      <c r="AW1097" s="258">
        <f>COUNTIF(H1097:AL1097,"NS")+COUNTIF(H1097:AL1097,"D")+COUNTIF(H1097:AL1097,"BH")+COUNTIF(H1097:AL1097,"NHD")+COUNTIF(H1097:AL1097,"BM")-COUNTIFS(H1097:AL1097,"NS",H1104:AL1104,"&gt;=3")-COUNTIFS(H1097:AL1097,"BH",H1104:AL1104,"&gt;=3")-COUNTIFS(H1097:AL1097,"BM",H1104:AL1104,"&gt;=3")</f>
        <v>10</v>
      </c>
      <c r="AX1097" s="255">
        <f>COUNTIF(H1097:AL1097,"AL")+COUNTIF(H1097:AL1097,"AL/DS")/2+COUNTIF(H1097:AL1097,"AL/NS")/2+COUNTIF(H1097:AL1097,"AL/BF")+COUNTIF(H1097:AL1097,"AL/BL")/2</f>
        <v>2</v>
      </c>
      <c r="AY1097" s="255">
        <f>COUNTIF(H1097:AL1097,"SL")</f>
        <v>0</v>
      </c>
      <c r="AZ1097" s="255">
        <f>COUNTIF(H1097:AL1097,"NH")</f>
        <v>1</v>
      </c>
      <c r="BA1097" s="255">
        <f>COUNTIF(H1097:AL1097,"HL")</f>
        <v>0</v>
      </c>
      <c r="BB1097" s="255">
        <f>COUNTIF(G1097:AL1097,"P/DS")/2+COUNTIF(G1097:AL1097,"P/NS")/2+COUNTIF(G1097:AL1097,"UL")+COUNTIF(G1097:AL1097,"UL/DS")/2+COUNTIF(G1097:AL1097,"UL/NS")/2+COUNTIF(G1097:AL1097,"UL/BL")/2+COUNTIF(G1097:AL1097,"UL/BF")/2+COUNTIF(G1097:AL1097,"PH/F")/2+COUNTIF(G1097:AL1097,"PH/L")/2</f>
        <v>2.5</v>
      </c>
      <c r="BC1097" s="255">
        <f>COUNTIF(H1097:AL1097,"NB")</f>
        <v>0</v>
      </c>
      <c r="BD1097" s="255">
        <f>COUNTIF(H1097:AL1097,"NL")</f>
        <v>0</v>
      </c>
      <c r="BE1097" s="255">
        <f>COUNTIF(H1097:AL1097,"IL")</f>
        <v>0</v>
      </c>
      <c r="BF1097" s="255">
        <f>COUNTIF(H1097:AL1097,"KT")</f>
        <v>0</v>
      </c>
      <c r="BG1097" s="255">
        <f>COUNTIF(H1097:AL1097,"L70")</f>
        <v>0</v>
      </c>
      <c r="BH1097" s="255">
        <f>COUNTIF(H1097:AL1097,"MD")</f>
        <v>0</v>
      </c>
      <c r="BI1097" s="255">
        <f>COUNTIF(H1097:AL1097,"PMD")</f>
        <v>0</v>
      </c>
      <c r="BJ1097" s="255">
        <f>COUNTIF(H1097:AL1097,"PM")</f>
        <v>0</v>
      </c>
      <c r="BK1097" s="255">
        <f>COUNTIF(H1097:AL1097,"BM")</f>
        <v>0</v>
      </c>
      <c r="BL1097" s="261">
        <f>SUMIF(H1097:AL1097,"PD",H1098:AL1098)+SUMIF(H1097:AL1097,"PN",H1098:AL1098)+SUMIF(H1097:AL1097,"P/DS",H1098:AL1098)+SUMIF(H1097:AL1097,"PN/F",H1098:AL1098)+SUMIF(H1097:AL1097,"PN/L",H1098:AL1098)+SUMIF(H1097:AL1097,"TV",H1098:AL1098)+SUMIF(H1097:AL1097,"TVD",H1098:AL1098)+SUMIF(H1097:AL1097,"PDD",H1098:AL1098)</f>
        <v>0</v>
      </c>
      <c r="BM1097" s="261">
        <f>SUMIF(H1097:AL1097,"PD",H1099:AL1099)+SUMIF(H1097:AL1097,"PN",H1099:AL1099)+SUMIF(H1097:AL1097,"P/DS",H1099:AL1099)+SUMIF(H1097:AL1097,"PN/F",H1099:AL1099)+SUMIF(H1097:AL1097,"PN/L",H1099:AL1099)+SUMIF(H1097:AL1097,"TV",H1099:AL1099)+SUMIF(H1097:AL1097,"TVD",H1099:AL1099)+SUMIF(H1097:AL1097,"PDD",H1099:AL1099)+SUMIF(H1097:AL1097,"PMD",H1099:AL1099)</f>
        <v>0</v>
      </c>
      <c r="BN1097" s="261">
        <f>SUMIF(H1097:AL1097,"PD",H1100:AL1100)+SUMIF(H1097:AL1097,"PN",H1100:AL1100)+SUMIF(H1097:AL1097,"P/DS",H1100:AL1100)+SUMIF(H1097:AL1097,"PN/F",H1100:AL1100)+SUMIF(H1097:AL1097,"PN/L",H1100:AL1100)+SUMIF(H1097:AL1097,"TV",H1100:AL1100)+SUMIF(H1097:AL1097,"TVD",H1100:AL1100)</f>
        <v>0</v>
      </c>
      <c r="BO1097" s="261">
        <f>SUMIF(H1097:AL1097,"PD",H1101:AL1101)+SUMIF(H1097:AL1097,"PN",H1101:AL1101)+SUMIF(H1097:AL1097,"P/DS",H1101:AL1101)+SUMIF(H1097:AL1097,"PN/F",H1101:AL1101)+SUMIF(H1097:AL1097,"PN/L",H1101:AL1101)+SUMIF(H1097:AL1097,"TV",H1101:AL1101)+SUMIF(H1097:AL1097,"TVD",H1101:AL1101)</f>
        <v>0</v>
      </c>
      <c r="BP1097" s="261">
        <f>SUMIF(H1097:AL1097,"PD",H1102:AL1102)+SUMIF(H1097:AL1097,"PN",H1102:AL1102)+SUMIF(H1097:AL1097,"P/DS",H1102:AL1102)+SUMIF(H1097:AL1097,"PN/F",H1102:AL1102)+SUMIF(H1097:AL1097,"PN/L",H1102:AL1102)+SUMIF(H1097:AL1097,"TV",H1102:AL1102)+SUMIF(H1097:AL1097,"TVD",H1102:AL1102)+SUMIF(H1097:AL1097,"PDD",H1102:AL1102)+SUMIF(H1097:AL1097,"PH",H1102:AL1102)+SUMIF(H1097:AL1097,"PM",H1102:AL1102)</f>
        <v>0</v>
      </c>
      <c r="BQ1097" s="261">
        <f>SUMIF(H1097:AL1097,"PD",H1103:AL1103)+SUMIF(H1097:AL1097,"PN",H1103:AL1103)+SUMIF(H1097:AL1097,"P/DS",H1103:AL1103)+SUMIF(H1097:AL1097,"PN/F",H1103:AL1103)+SUMIF(H1097:AL1097,"PN/L",H1103:AL1103)+SUMIF(H1097:AL1097,"TV",H1103:AL1103)+SUMIF(H1097:AL1097,"TVD",H1103:AL1103)+SUMIF(H1097:AL1097,"PDD",H1103:AL1103)+SUMIF(H1097:AL1097,"PH",H1103:AL1103)+SUMIF(H1097:AL1097,"PM",H1103:AL1103)</f>
        <v>0</v>
      </c>
      <c r="BR1097" s="269">
        <f>SUM(H1098:AL1098)-BL1097</f>
        <v>15</v>
      </c>
      <c r="BS1097" s="269">
        <f>SUM(H1099:AL1099)-BM1097</f>
        <v>2</v>
      </c>
      <c r="BT1097" s="269">
        <f>SUM(H1100:AL1100)-BN1097</f>
        <v>0</v>
      </c>
      <c r="BU1097" s="269">
        <f>SUM(H1101:AL1101)-BO1097</f>
        <v>0</v>
      </c>
      <c r="BV1097" s="269">
        <f>SUM(H1102:AL1102)-BP1097</f>
        <v>0</v>
      </c>
      <c r="BW1097" s="269">
        <f>SUM(H1103:AL1103)-BQ1097</f>
        <v>0</v>
      </c>
      <c r="BX1097" s="255">
        <f>SUMIF(H1097:AL1097,"PD",H1104:AL1104)+SUMIF(H1097:AL1097,"PN",H1104:AL1104)+SUMIF(H1097:AL1097,"P/DS",H1104:AL1104)+SUMIF(H1097:AL1097,"PN/F",H1104:AL1104)+SUMIF(H1097:AL1097,"PN/L",H1104:AL1104)</f>
        <v>0</v>
      </c>
      <c r="BY1097" s="255">
        <f>SUM(H1104:AL1104)-BX1097</f>
        <v>0</v>
      </c>
      <c r="BZ1097" s="255">
        <f t="shared" ref="BZ1097" si="408">+SUM(BL1097:BW1104)</f>
        <v>17</v>
      </c>
      <c r="CA1097" s="266">
        <f>(COUNTIFS(H1097:AL1097,"PD",H1098:AL1098,"&gt;=2"))*0.5-IF(CN1097="VP",COUNTIFS($H$16:$AL$16,"SAT",H1097:AL1097,"PD",H1098:AL1098,"&gt;=2"))*0.5</f>
        <v>0</v>
      </c>
      <c r="CB1097" s="266">
        <f>(COUNTIFS(H1097:AL1097,"PN",H1099:AL1099,"&gt;=0.5",H1098:AL1098,"&gt;=1.5"))*0.5+COUNTIFS(H1097:AL1097,"PDD",H1099:AL1099,"&gt;=0.5",H1098:AL1098,"&gt;=1.5")*0.5</f>
        <v>0</v>
      </c>
      <c r="CC1097" s="273">
        <f>(COUNTIFS(H1097:AL1097,"TV",H1099:AL1099,"&gt;=10"))*0.5+(COUNTIFS(H1097:AL1097,"PMD",H1099:AL1099,"&gt;=2"))*0.5</f>
        <v>0</v>
      </c>
      <c r="CD1097" s="266">
        <f>(COUNTIFS(H1097:AL1097,"TVD",H1101:AL1101,"&gt;=6.5",H1099:AL1099,"&gt;=3.5"))*0.5</f>
        <v>0</v>
      </c>
      <c r="CE1097" s="266">
        <f>(COUNTIFS(H1097:AL1097,"PD",H1102:AL1102,"&gt;=10"))*0.5</f>
        <v>0</v>
      </c>
      <c r="CF1097" s="266">
        <f>(COUNTIFS(H1097:AL1097,"PDD",H1102:AL1102,"&gt;=3.5",H1103:AL1103,"&gt;=6.5")+COUNTIFS(H1097:AL1097,"PH",H1103:AL1103,"&gt;=0.5",H1102:AL1102,"&gt;=1.5")+COUNTIFS(H1097:AL1097,"PM",H1103:AL1103,"&gt;=0.5",H1102:AL1102,"&gt;=1.5"))*0.5</f>
        <v>0</v>
      </c>
      <c r="CG1097" s="266">
        <f>(COUNTIFS(H1097:AL1097,"DS",H1098:AL1098,"&gt;=2")+COUNTIFS(H1097:AL1097,"AL/DS",H1098:AL1098,"&gt;=2"))*0.5-IF(CN1097="VP",COUNTIFS($H$16:$AL$16,"SAT",H1097:AL1097,"DS",H1098:AL1098,"&gt;=2"))*0.5</f>
        <v>1.5</v>
      </c>
      <c r="CH1097" s="266">
        <f>(COUNTIFS(H1097:AL1097,"NS",H1099:AL1099,"&gt;=0.5",H1098:AL1098,"&gt;=1.5")+COUNTIFS(H1097:AL1097,"AL/NS",H1099:AL1099,"&gt;=0.5",H1098:AL1098,"&gt;=1.5")+COUNTIFS(H1097:AL1097,"NHD",H1099:AL1099,"&gt;=4.5",H1102:AL1102,"&gt;=2",H1098:AL1098,"&gt;=1.5"))*0.5</f>
        <v>2</v>
      </c>
      <c r="CI1097" s="266">
        <f>(COUNTIF(H1099:AL1099,"&gt;=10")+COUNTIFS(H1097:AL1097,"MD",H1099:AL1099,"&gt;=2")-COUNTIFS(H1097:AL1097,"TV",H1099:AL1099,"&gt;=10"))*0.5</f>
        <v>0</v>
      </c>
      <c r="CJ1097" s="266">
        <f>(COUNTIFS(H1097:AL1097,"D",H1101:AL1101,"&gt;=6.5",H1099:AL1099,"&gt;=3.5"))*0.5</f>
        <v>0</v>
      </c>
      <c r="CK1097" s="266">
        <f>(COUNTIF(H1102:AL1102,"&gt;=10")-COUNTIFS(H1097:AL1097,"PD",H1102:AL1102,"&gt;=10"))*0.5</f>
        <v>0</v>
      </c>
      <c r="CL1097" s="265">
        <f>(COUNTIFS(H1097:AL1097,"NHD",H1102:AL1102,"&gt;=3.5",H1103:AL1103,"&gt;=6.5")+COUNTIFS(H1097:AL1097,"BH",H1102:AL1102,"&gt;=1.5",H1103:AL1103,"&gt;=0.5")+COUNTIFS(H1097:AL1097,"BM",H1102:AL1102,"&gt;=1.5",H1103:AL1103,"&gt;=0.5")+COUNTIFS(H1097:AL1097,"D",H1102:AL1102,"&gt;=1.5",H1103:AL1103,"&gt;=0.5"))*0.5</f>
        <v>0</v>
      </c>
      <c r="CM1097" s="272"/>
      <c r="CN1097" s="264" t="s">
        <v>723</v>
      </c>
      <c r="CO1097" s="125">
        <f t="shared" ref="CO1097" si="409">+AM1097+AN1097+AO1097+AP1097+AQ1097+AR1097+AS1097+AU1097+BG1097</f>
        <v>26</v>
      </c>
      <c r="CP1097" s="225">
        <f>+SUM(I1098:I1103)-I1104</f>
        <v>0</v>
      </c>
      <c r="CQ1097" s="225">
        <f>+SUM(J1098:J1103)-J1104</f>
        <v>2</v>
      </c>
      <c r="CR1097" s="225">
        <f>+SUM(K1098:K1103)-K1104</f>
        <v>0</v>
      </c>
      <c r="CS1097" s="90"/>
      <c r="CT1097" s="90"/>
      <c r="CU1097" s="90"/>
      <c r="CV1097" s="90"/>
      <c r="CW1097" s="90"/>
      <c r="CX1097" s="90"/>
      <c r="CY1097" s="90"/>
      <c r="CZ1097" s="90"/>
      <c r="DA1097" s="90"/>
    </row>
    <row r="1098" spans="1:105" s="70" customFormat="1" ht="15" customHeight="1">
      <c r="A1098" s="228"/>
      <c r="B1098" s="277"/>
      <c r="C1098" s="280"/>
      <c r="D1098" s="237"/>
      <c r="E1098" s="237"/>
      <c r="F1098" s="242" t="s">
        <v>82</v>
      </c>
      <c r="G1098" s="71">
        <v>1.5</v>
      </c>
      <c r="H1098" s="83"/>
      <c r="I1098" s="83"/>
      <c r="J1098" s="83">
        <v>2</v>
      </c>
      <c r="K1098" s="83"/>
      <c r="L1098" s="83">
        <v>2.5</v>
      </c>
      <c r="M1098" s="83"/>
      <c r="N1098" s="83"/>
      <c r="O1098" s="83"/>
      <c r="P1098" s="83"/>
      <c r="Q1098" s="83"/>
      <c r="R1098" s="83"/>
      <c r="S1098" s="83"/>
      <c r="T1098" s="83"/>
      <c r="U1098" s="83"/>
      <c r="V1098" s="83"/>
      <c r="W1098" s="83">
        <v>2</v>
      </c>
      <c r="X1098" s="83">
        <v>2</v>
      </c>
      <c r="Y1098" s="83">
        <v>2</v>
      </c>
      <c r="Z1098" s="83"/>
      <c r="AA1098" s="83"/>
      <c r="AB1098" s="83"/>
      <c r="AC1098" s="79"/>
      <c r="AD1098" s="79"/>
      <c r="AE1098" s="79"/>
      <c r="AF1098" s="79"/>
      <c r="AG1098" s="79"/>
      <c r="AH1098" s="79">
        <v>2</v>
      </c>
      <c r="AI1098" s="79"/>
      <c r="AJ1098" s="79"/>
      <c r="AK1098" s="79">
        <v>2.5</v>
      </c>
      <c r="AL1098" s="79"/>
      <c r="AM1098" s="240"/>
      <c r="AN1098" s="240"/>
      <c r="AO1098" s="240"/>
      <c r="AP1098" s="240"/>
      <c r="AQ1098" s="240"/>
      <c r="AR1098" s="240"/>
      <c r="AS1098" s="240"/>
      <c r="AT1098" s="256"/>
      <c r="AU1098" s="256"/>
      <c r="AV1098" s="259"/>
      <c r="AW1098" s="259"/>
      <c r="AX1098" s="256"/>
      <c r="AY1098" s="256"/>
      <c r="AZ1098" s="256"/>
      <c r="BA1098" s="256"/>
      <c r="BB1098" s="256"/>
      <c r="BC1098" s="256"/>
      <c r="BD1098" s="256"/>
      <c r="BE1098" s="256"/>
      <c r="BF1098" s="256"/>
      <c r="BG1098" s="256"/>
      <c r="BH1098" s="256"/>
      <c r="BI1098" s="256"/>
      <c r="BJ1098" s="256"/>
      <c r="BK1098" s="256"/>
      <c r="BL1098" s="262"/>
      <c r="BM1098" s="262"/>
      <c r="BN1098" s="262"/>
      <c r="BO1098" s="262"/>
      <c r="BP1098" s="262"/>
      <c r="BQ1098" s="262"/>
      <c r="BR1098" s="270"/>
      <c r="BS1098" s="270"/>
      <c r="BT1098" s="270"/>
      <c r="BU1098" s="270"/>
      <c r="BV1098" s="270"/>
      <c r="BW1098" s="270"/>
      <c r="BX1098" s="256"/>
      <c r="BY1098" s="256"/>
      <c r="BZ1098" s="256"/>
      <c r="CA1098" s="267"/>
      <c r="CB1098" s="267"/>
      <c r="CC1098" s="274"/>
      <c r="CD1098" s="267"/>
      <c r="CE1098" s="267"/>
      <c r="CF1098" s="267"/>
      <c r="CG1098" s="267"/>
      <c r="CH1098" s="267"/>
      <c r="CI1098" s="267"/>
      <c r="CJ1098" s="267"/>
      <c r="CK1098" s="267"/>
      <c r="CL1098" s="265"/>
      <c r="CM1098" s="272"/>
      <c r="CN1098" s="264"/>
      <c r="CO1098" s="125"/>
      <c r="CP1098" s="226"/>
      <c r="CQ1098" s="226"/>
      <c r="CR1098" s="226"/>
      <c r="CS1098" s="90"/>
      <c r="CT1098" s="90"/>
      <c r="CU1098" s="90"/>
      <c r="CV1098" s="90"/>
      <c r="CW1098" s="90"/>
      <c r="CX1098" s="90"/>
      <c r="CY1098" s="90"/>
      <c r="CZ1098" s="90"/>
      <c r="DA1098" s="90"/>
    </row>
    <row r="1099" spans="1:105" s="70" customFormat="1" ht="15" customHeight="1">
      <c r="A1099" s="228"/>
      <c r="B1099" s="277"/>
      <c r="C1099" s="280"/>
      <c r="D1099" s="237"/>
      <c r="E1099" s="237"/>
      <c r="F1099" s="243"/>
      <c r="G1099" s="72">
        <v>2</v>
      </c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>
        <v>0.5</v>
      </c>
      <c r="X1099" s="84">
        <v>0.5</v>
      </c>
      <c r="Y1099" s="84">
        <v>0.5</v>
      </c>
      <c r="Z1099" s="84"/>
      <c r="AA1099" s="84"/>
      <c r="AB1099" s="84"/>
      <c r="AC1099" s="80"/>
      <c r="AD1099" s="80"/>
      <c r="AE1099" s="80"/>
      <c r="AF1099" s="80"/>
      <c r="AG1099" s="80"/>
      <c r="AH1099" s="80">
        <v>0.5</v>
      </c>
      <c r="AI1099" s="80"/>
      <c r="AJ1099" s="80"/>
      <c r="AK1099" s="80"/>
      <c r="AL1099" s="80"/>
      <c r="AM1099" s="240"/>
      <c r="AN1099" s="240"/>
      <c r="AO1099" s="240"/>
      <c r="AP1099" s="240"/>
      <c r="AQ1099" s="240"/>
      <c r="AR1099" s="240"/>
      <c r="AS1099" s="240"/>
      <c r="AT1099" s="256"/>
      <c r="AU1099" s="256"/>
      <c r="AV1099" s="259"/>
      <c r="AW1099" s="259"/>
      <c r="AX1099" s="256"/>
      <c r="AY1099" s="256"/>
      <c r="AZ1099" s="256"/>
      <c r="BA1099" s="256"/>
      <c r="BB1099" s="256"/>
      <c r="BC1099" s="256"/>
      <c r="BD1099" s="256"/>
      <c r="BE1099" s="256"/>
      <c r="BF1099" s="256"/>
      <c r="BG1099" s="256"/>
      <c r="BH1099" s="256"/>
      <c r="BI1099" s="256"/>
      <c r="BJ1099" s="256"/>
      <c r="BK1099" s="256"/>
      <c r="BL1099" s="262"/>
      <c r="BM1099" s="262"/>
      <c r="BN1099" s="262"/>
      <c r="BO1099" s="262"/>
      <c r="BP1099" s="262"/>
      <c r="BQ1099" s="262"/>
      <c r="BR1099" s="270"/>
      <c r="BS1099" s="270"/>
      <c r="BT1099" s="270"/>
      <c r="BU1099" s="270"/>
      <c r="BV1099" s="270"/>
      <c r="BW1099" s="270"/>
      <c r="BX1099" s="256"/>
      <c r="BY1099" s="256"/>
      <c r="BZ1099" s="256"/>
      <c r="CA1099" s="267"/>
      <c r="CB1099" s="267"/>
      <c r="CC1099" s="274"/>
      <c r="CD1099" s="267"/>
      <c r="CE1099" s="267"/>
      <c r="CF1099" s="267"/>
      <c r="CG1099" s="267"/>
      <c r="CH1099" s="267"/>
      <c r="CI1099" s="267"/>
      <c r="CJ1099" s="267"/>
      <c r="CK1099" s="267"/>
      <c r="CL1099" s="265"/>
      <c r="CM1099" s="272"/>
      <c r="CN1099" s="264"/>
      <c r="CO1099" s="125"/>
      <c r="CP1099" s="226"/>
      <c r="CQ1099" s="226"/>
      <c r="CR1099" s="226"/>
      <c r="CS1099" s="90"/>
      <c r="CT1099" s="90"/>
      <c r="CU1099" s="90"/>
      <c r="CV1099" s="90"/>
      <c r="CW1099" s="90"/>
      <c r="CX1099" s="90"/>
      <c r="CY1099" s="90"/>
      <c r="CZ1099" s="90"/>
      <c r="DA1099" s="90"/>
    </row>
    <row r="1100" spans="1:105" s="70" customFormat="1" ht="15" customHeight="1">
      <c r="A1100" s="228"/>
      <c r="B1100" s="277"/>
      <c r="C1100" s="280"/>
      <c r="D1100" s="237"/>
      <c r="E1100" s="237"/>
      <c r="F1100" s="243"/>
      <c r="G1100" s="72">
        <v>2.1</v>
      </c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/>
      <c r="Y1100" s="84"/>
      <c r="Z1100" s="84"/>
      <c r="AA1100" s="84"/>
      <c r="AB1100" s="84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240"/>
      <c r="AN1100" s="240"/>
      <c r="AO1100" s="240"/>
      <c r="AP1100" s="240"/>
      <c r="AQ1100" s="240"/>
      <c r="AR1100" s="240"/>
      <c r="AS1100" s="240"/>
      <c r="AT1100" s="256"/>
      <c r="AU1100" s="256"/>
      <c r="AV1100" s="259"/>
      <c r="AW1100" s="259"/>
      <c r="AX1100" s="256"/>
      <c r="AY1100" s="256"/>
      <c r="AZ1100" s="256"/>
      <c r="BA1100" s="256"/>
      <c r="BB1100" s="256"/>
      <c r="BC1100" s="256"/>
      <c r="BD1100" s="256"/>
      <c r="BE1100" s="256"/>
      <c r="BF1100" s="256"/>
      <c r="BG1100" s="256"/>
      <c r="BH1100" s="256"/>
      <c r="BI1100" s="256"/>
      <c r="BJ1100" s="256"/>
      <c r="BK1100" s="256"/>
      <c r="BL1100" s="262"/>
      <c r="BM1100" s="262"/>
      <c r="BN1100" s="262"/>
      <c r="BO1100" s="262"/>
      <c r="BP1100" s="262"/>
      <c r="BQ1100" s="262"/>
      <c r="BR1100" s="270"/>
      <c r="BS1100" s="270"/>
      <c r="BT1100" s="270"/>
      <c r="BU1100" s="270"/>
      <c r="BV1100" s="270"/>
      <c r="BW1100" s="270"/>
      <c r="BX1100" s="256"/>
      <c r="BY1100" s="256"/>
      <c r="BZ1100" s="256"/>
      <c r="CA1100" s="267"/>
      <c r="CB1100" s="267"/>
      <c r="CC1100" s="274"/>
      <c r="CD1100" s="267"/>
      <c r="CE1100" s="267"/>
      <c r="CF1100" s="267"/>
      <c r="CG1100" s="267"/>
      <c r="CH1100" s="267"/>
      <c r="CI1100" s="267"/>
      <c r="CJ1100" s="267"/>
      <c r="CK1100" s="267"/>
      <c r="CL1100" s="265"/>
      <c r="CM1100" s="272"/>
      <c r="CN1100" s="264"/>
      <c r="CO1100" s="125"/>
      <c r="CP1100" s="226"/>
      <c r="CQ1100" s="226"/>
      <c r="CR1100" s="226"/>
      <c r="CS1100" s="90"/>
      <c r="CT1100" s="90"/>
      <c r="CU1100" s="90"/>
      <c r="CV1100" s="90"/>
      <c r="CW1100" s="90"/>
      <c r="CX1100" s="90"/>
      <c r="CY1100" s="90"/>
      <c r="CZ1100" s="90"/>
      <c r="DA1100" s="90"/>
    </row>
    <row r="1101" spans="1:105" s="70" customFormat="1" ht="15" customHeight="1">
      <c r="A1101" s="228"/>
      <c r="B1101" s="277"/>
      <c r="C1101" s="280"/>
      <c r="D1101" s="237"/>
      <c r="E1101" s="237"/>
      <c r="F1101" s="243"/>
      <c r="G1101" s="72">
        <v>2.7</v>
      </c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  <c r="X1101" s="84"/>
      <c r="Y1101" s="84"/>
      <c r="Z1101" s="84"/>
      <c r="AA1101" s="84"/>
      <c r="AB1101" s="84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240"/>
      <c r="AN1101" s="240"/>
      <c r="AO1101" s="240"/>
      <c r="AP1101" s="240"/>
      <c r="AQ1101" s="240"/>
      <c r="AR1101" s="240"/>
      <c r="AS1101" s="240"/>
      <c r="AT1101" s="256"/>
      <c r="AU1101" s="256"/>
      <c r="AV1101" s="259"/>
      <c r="AW1101" s="259"/>
      <c r="AX1101" s="256"/>
      <c r="AY1101" s="256"/>
      <c r="AZ1101" s="256"/>
      <c r="BA1101" s="256"/>
      <c r="BB1101" s="256"/>
      <c r="BC1101" s="256"/>
      <c r="BD1101" s="256"/>
      <c r="BE1101" s="256"/>
      <c r="BF1101" s="256"/>
      <c r="BG1101" s="256"/>
      <c r="BH1101" s="256"/>
      <c r="BI1101" s="256"/>
      <c r="BJ1101" s="256"/>
      <c r="BK1101" s="256"/>
      <c r="BL1101" s="262"/>
      <c r="BM1101" s="262"/>
      <c r="BN1101" s="262"/>
      <c r="BO1101" s="262"/>
      <c r="BP1101" s="262"/>
      <c r="BQ1101" s="262"/>
      <c r="BR1101" s="270"/>
      <c r="BS1101" s="270"/>
      <c r="BT1101" s="270"/>
      <c r="BU1101" s="270"/>
      <c r="BV1101" s="270"/>
      <c r="BW1101" s="270"/>
      <c r="BX1101" s="256"/>
      <c r="BY1101" s="256"/>
      <c r="BZ1101" s="256"/>
      <c r="CA1101" s="267"/>
      <c r="CB1101" s="267"/>
      <c r="CC1101" s="274"/>
      <c r="CD1101" s="267"/>
      <c r="CE1101" s="267"/>
      <c r="CF1101" s="267"/>
      <c r="CG1101" s="267"/>
      <c r="CH1101" s="267"/>
      <c r="CI1101" s="267"/>
      <c r="CJ1101" s="267"/>
      <c r="CK1101" s="267"/>
      <c r="CL1101" s="265"/>
      <c r="CM1101" s="272"/>
      <c r="CN1101" s="264"/>
      <c r="CO1101" s="125"/>
      <c r="CP1101" s="226"/>
      <c r="CQ1101" s="226"/>
      <c r="CR1101" s="226"/>
      <c r="CS1101" s="90"/>
      <c r="CT1101" s="90"/>
      <c r="CU1101" s="90"/>
      <c r="CV1101" s="90"/>
      <c r="CW1101" s="90"/>
      <c r="CX1101" s="90"/>
      <c r="CY1101" s="90"/>
      <c r="CZ1101" s="90"/>
      <c r="DA1101" s="90"/>
    </row>
    <row r="1102" spans="1:105" s="70" customFormat="1" ht="15" customHeight="1">
      <c r="A1102" s="228"/>
      <c r="B1102" s="277"/>
      <c r="C1102" s="280"/>
      <c r="D1102" s="237"/>
      <c r="E1102" s="237"/>
      <c r="F1102" s="243"/>
      <c r="G1102" s="72">
        <v>3</v>
      </c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  <c r="W1102" s="84"/>
      <c r="X1102" s="84"/>
      <c r="Y1102" s="84"/>
      <c r="Z1102" s="84"/>
      <c r="AA1102" s="84"/>
      <c r="AB1102" s="84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240"/>
      <c r="AN1102" s="240"/>
      <c r="AO1102" s="240"/>
      <c r="AP1102" s="240"/>
      <c r="AQ1102" s="240"/>
      <c r="AR1102" s="240"/>
      <c r="AS1102" s="240"/>
      <c r="AT1102" s="256"/>
      <c r="AU1102" s="256"/>
      <c r="AV1102" s="259"/>
      <c r="AW1102" s="259"/>
      <c r="AX1102" s="256"/>
      <c r="AY1102" s="256"/>
      <c r="AZ1102" s="256"/>
      <c r="BA1102" s="256"/>
      <c r="BB1102" s="256"/>
      <c r="BC1102" s="256"/>
      <c r="BD1102" s="256"/>
      <c r="BE1102" s="256"/>
      <c r="BF1102" s="256"/>
      <c r="BG1102" s="256"/>
      <c r="BH1102" s="256"/>
      <c r="BI1102" s="256"/>
      <c r="BJ1102" s="256"/>
      <c r="BK1102" s="256"/>
      <c r="BL1102" s="262"/>
      <c r="BM1102" s="262"/>
      <c r="BN1102" s="262"/>
      <c r="BO1102" s="262"/>
      <c r="BP1102" s="262"/>
      <c r="BQ1102" s="262"/>
      <c r="BR1102" s="270"/>
      <c r="BS1102" s="270"/>
      <c r="BT1102" s="270"/>
      <c r="BU1102" s="270"/>
      <c r="BV1102" s="270"/>
      <c r="BW1102" s="270"/>
      <c r="BX1102" s="256"/>
      <c r="BY1102" s="256"/>
      <c r="BZ1102" s="256"/>
      <c r="CA1102" s="267"/>
      <c r="CB1102" s="267"/>
      <c r="CC1102" s="274"/>
      <c r="CD1102" s="267"/>
      <c r="CE1102" s="267"/>
      <c r="CF1102" s="267"/>
      <c r="CG1102" s="267"/>
      <c r="CH1102" s="267"/>
      <c r="CI1102" s="267"/>
      <c r="CJ1102" s="267"/>
      <c r="CK1102" s="267"/>
      <c r="CL1102" s="265"/>
      <c r="CM1102" s="272"/>
      <c r="CN1102" s="264"/>
      <c r="CO1102" s="125"/>
      <c r="CP1102" s="226"/>
      <c r="CQ1102" s="226"/>
      <c r="CR1102" s="226"/>
      <c r="CS1102" s="90"/>
      <c r="CT1102" s="90"/>
      <c r="CU1102" s="90"/>
      <c r="CV1102" s="90"/>
      <c r="CW1102" s="90"/>
      <c r="CX1102" s="90"/>
      <c r="CY1102" s="90"/>
      <c r="CZ1102" s="90"/>
      <c r="DA1102" s="90"/>
    </row>
    <row r="1103" spans="1:105" s="70" customFormat="1" ht="15" customHeight="1">
      <c r="A1103" s="228"/>
      <c r="B1103" s="277"/>
      <c r="C1103" s="280"/>
      <c r="D1103" s="237"/>
      <c r="E1103" s="237"/>
      <c r="F1103" s="244"/>
      <c r="G1103" s="73">
        <v>3.9</v>
      </c>
      <c r="H1103" s="85"/>
      <c r="I1103" s="85"/>
      <c r="J1103" s="85"/>
      <c r="K1103" s="85"/>
      <c r="L1103" s="85"/>
      <c r="M1103" s="85"/>
      <c r="N1103" s="85"/>
      <c r="O1103" s="85"/>
      <c r="P1103" s="85"/>
      <c r="Q1103" s="85"/>
      <c r="R1103" s="85"/>
      <c r="S1103" s="85"/>
      <c r="T1103" s="85"/>
      <c r="U1103" s="85"/>
      <c r="V1103" s="85"/>
      <c r="W1103" s="85"/>
      <c r="X1103" s="85"/>
      <c r="Y1103" s="85"/>
      <c r="Z1103" s="85"/>
      <c r="AA1103" s="85"/>
      <c r="AB1103" s="85"/>
      <c r="AC1103" s="81"/>
      <c r="AD1103" s="81"/>
      <c r="AE1103" s="81"/>
      <c r="AF1103" s="81"/>
      <c r="AG1103" s="81"/>
      <c r="AH1103" s="81"/>
      <c r="AI1103" s="81"/>
      <c r="AJ1103" s="81"/>
      <c r="AK1103" s="81"/>
      <c r="AL1103" s="81"/>
      <c r="AM1103" s="240"/>
      <c r="AN1103" s="240"/>
      <c r="AO1103" s="240"/>
      <c r="AP1103" s="240"/>
      <c r="AQ1103" s="240"/>
      <c r="AR1103" s="240"/>
      <c r="AS1103" s="240"/>
      <c r="AT1103" s="256"/>
      <c r="AU1103" s="256"/>
      <c r="AV1103" s="259"/>
      <c r="AW1103" s="259"/>
      <c r="AX1103" s="256"/>
      <c r="AY1103" s="256"/>
      <c r="AZ1103" s="256"/>
      <c r="BA1103" s="256"/>
      <c r="BB1103" s="256"/>
      <c r="BC1103" s="256"/>
      <c r="BD1103" s="256"/>
      <c r="BE1103" s="256"/>
      <c r="BF1103" s="256"/>
      <c r="BG1103" s="256"/>
      <c r="BH1103" s="256"/>
      <c r="BI1103" s="256"/>
      <c r="BJ1103" s="256"/>
      <c r="BK1103" s="256"/>
      <c r="BL1103" s="262"/>
      <c r="BM1103" s="262"/>
      <c r="BN1103" s="262"/>
      <c r="BO1103" s="262"/>
      <c r="BP1103" s="262"/>
      <c r="BQ1103" s="262"/>
      <c r="BR1103" s="270"/>
      <c r="BS1103" s="270"/>
      <c r="BT1103" s="270"/>
      <c r="BU1103" s="270"/>
      <c r="BV1103" s="270"/>
      <c r="BW1103" s="270"/>
      <c r="BX1103" s="256"/>
      <c r="BY1103" s="256"/>
      <c r="BZ1103" s="256"/>
      <c r="CA1103" s="267"/>
      <c r="CB1103" s="267"/>
      <c r="CC1103" s="274"/>
      <c r="CD1103" s="267"/>
      <c r="CE1103" s="267"/>
      <c r="CF1103" s="267"/>
      <c r="CG1103" s="267"/>
      <c r="CH1103" s="267"/>
      <c r="CI1103" s="267"/>
      <c r="CJ1103" s="267"/>
      <c r="CK1103" s="267"/>
      <c r="CL1103" s="265"/>
      <c r="CM1103" s="272"/>
      <c r="CN1103" s="264"/>
      <c r="CO1103" s="125"/>
      <c r="CP1103" s="226"/>
      <c r="CQ1103" s="226"/>
      <c r="CR1103" s="226"/>
      <c r="CS1103" s="90"/>
      <c r="CT1103" s="90"/>
      <c r="CU1103" s="90"/>
      <c r="CV1103" s="90"/>
      <c r="CW1103" s="90"/>
      <c r="CX1103" s="90"/>
      <c r="CY1103" s="90"/>
      <c r="CZ1103" s="90"/>
      <c r="DA1103" s="90"/>
    </row>
    <row r="1104" spans="1:105" s="70" customFormat="1" ht="15" customHeight="1" thickBot="1">
      <c r="A1104" s="229"/>
      <c r="B1104" s="278"/>
      <c r="C1104" s="281"/>
      <c r="D1104" s="238"/>
      <c r="E1104" s="238"/>
      <c r="F1104" s="245" t="s">
        <v>83</v>
      </c>
      <c r="G1104" s="246"/>
      <c r="H1104" s="82"/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/>
      <c r="W1104" s="82"/>
      <c r="X1104" s="82"/>
      <c r="Y1104" s="82"/>
      <c r="Z1104" s="82"/>
      <c r="AA1104" s="82"/>
      <c r="AB1104" s="82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241"/>
      <c r="AN1104" s="241"/>
      <c r="AO1104" s="241"/>
      <c r="AP1104" s="241"/>
      <c r="AQ1104" s="241"/>
      <c r="AR1104" s="241"/>
      <c r="AS1104" s="241"/>
      <c r="AT1104" s="257"/>
      <c r="AU1104" s="257"/>
      <c r="AV1104" s="260"/>
      <c r="AW1104" s="260"/>
      <c r="AX1104" s="257"/>
      <c r="AY1104" s="257"/>
      <c r="AZ1104" s="257"/>
      <c r="BA1104" s="257"/>
      <c r="BB1104" s="257"/>
      <c r="BC1104" s="257"/>
      <c r="BD1104" s="257"/>
      <c r="BE1104" s="257"/>
      <c r="BF1104" s="257"/>
      <c r="BG1104" s="257"/>
      <c r="BH1104" s="257"/>
      <c r="BI1104" s="257"/>
      <c r="BJ1104" s="257"/>
      <c r="BK1104" s="257"/>
      <c r="BL1104" s="263"/>
      <c r="BM1104" s="263"/>
      <c r="BN1104" s="263"/>
      <c r="BO1104" s="263"/>
      <c r="BP1104" s="263"/>
      <c r="BQ1104" s="263"/>
      <c r="BR1104" s="271"/>
      <c r="BS1104" s="271"/>
      <c r="BT1104" s="271"/>
      <c r="BU1104" s="271"/>
      <c r="BV1104" s="271"/>
      <c r="BW1104" s="271"/>
      <c r="BX1104" s="257"/>
      <c r="BY1104" s="257"/>
      <c r="BZ1104" s="257"/>
      <c r="CA1104" s="268"/>
      <c r="CB1104" s="268"/>
      <c r="CC1104" s="275"/>
      <c r="CD1104" s="268"/>
      <c r="CE1104" s="268"/>
      <c r="CF1104" s="268"/>
      <c r="CG1104" s="268"/>
      <c r="CH1104" s="268"/>
      <c r="CI1104" s="268"/>
      <c r="CJ1104" s="268"/>
      <c r="CK1104" s="268"/>
      <c r="CL1104" s="265"/>
      <c r="CM1104" s="272"/>
      <c r="CN1104" s="264"/>
      <c r="CO1104" s="125"/>
      <c r="CP1104" s="226"/>
      <c r="CQ1104" s="226"/>
      <c r="CR1104" s="226"/>
      <c r="CS1104" s="90"/>
      <c r="CT1104" s="90"/>
      <c r="CU1104" s="90"/>
      <c r="CV1104" s="90"/>
      <c r="CW1104" s="90"/>
      <c r="CX1104" s="90"/>
      <c r="CY1104" s="90"/>
      <c r="CZ1104" s="90"/>
      <c r="DA1104" s="90"/>
    </row>
    <row r="1105" spans="1:105" s="70" customFormat="1" ht="15" customHeight="1">
      <c r="A1105" s="227">
        <f t="shared" ref="A1105" si="410">A1097+1</f>
        <v>137</v>
      </c>
      <c r="B1105" s="276" t="s">
        <v>842</v>
      </c>
      <c r="C1105" s="279" t="s">
        <v>845</v>
      </c>
      <c r="D1105" s="236" t="s">
        <v>844</v>
      </c>
      <c r="E1105" s="236" t="s">
        <v>1201</v>
      </c>
      <c r="F1105" s="253" t="s">
        <v>80</v>
      </c>
      <c r="G1105" s="254"/>
      <c r="H1105" s="82" t="s">
        <v>69</v>
      </c>
      <c r="I1105" s="82"/>
      <c r="J1105" s="82" t="s">
        <v>60</v>
      </c>
      <c r="K1105" s="82" t="s">
        <v>60</v>
      </c>
      <c r="L1105" s="82" t="s">
        <v>60</v>
      </c>
      <c r="M1105" s="82" t="s">
        <v>60</v>
      </c>
      <c r="N1105" s="82" t="s">
        <v>60</v>
      </c>
      <c r="O1105" s="82"/>
      <c r="P1105" s="82" t="s">
        <v>60</v>
      </c>
      <c r="Q1105" s="82" t="s">
        <v>60</v>
      </c>
      <c r="R1105" s="82" t="s">
        <v>60</v>
      </c>
      <c r="S1105" s="82" t="s">
        <v>60</v>
      </c>
      <c r="T1105" s="82" t="s">
        <v>60</v>
      </c>
      <c r="U1105" s="82" t="s">
        <v>60</v>
      </c>
      <c r="V1105" s="82"/>
      <c r="W1105" s="82" t="s">
        <v>61</v>
      </c>
      <c r="X1105" s="82" t="s">
        <v>61</v>
      </c>
      <c r="Y1105" s="82" t="s">
        <v>61</v>
      </c>
      <c r="Z1105" s="82" t="s">
        <v>61</v>
      </c>
      <c r="AA1105" s="82" t="s">
        <v>61</v>
      </c>
      <c r="AB1105" s="82" t="s">
        <v>61</v>
      </c>
      <c r="AC1105" s="82"/>
      <c r="AD1105" s="82" t="s">
        <v>61</v>
      </c>
      <c r="AE1105" s="82" t="s">
        <v>61</v>
      </c>
      <c r="AF1105" s="82" t="s">
        <v>61</v>
      </c>
      <c r="AG1105" s="82" t="s">
        <v>61</v>
      </c>
      <c r="AH1105" s="82" t="s">
        <v>61</v>
      </c>
      <c r="AI1105" s="82" t="s">
        <v>1471</v>
      </c>
      <c r="AJ1105" s="82"/>
      <c r="AK1105" s="82" t="s">
        <v>81</v>
      </c>
      <c r="AL1105" s="82" t="s">
        <v>60</v>
      </c>
      <c r="AM1105" s="239">
        <f>COUNTIF(H1105:AL1105,"PH")+COUNTIF(H1105:AL1105,"PH/L")+COUNTIF(H1105:AL1105,"PM")</f>
        <v>0</v>
      </c>
      <c r="AN1105" s="239">
        <f>COUNTIF(H1105:AL1105,"PD")+COUNTIF(H1105:AL1105,"PDD")+COUNTIF(H1105:AL1105,"P/DS")/2+COUNTIF(H1105:AL1105,"PMD")</f>
        <v>0</v>
      </c>
      <c r="AO1105" s="239">
        <f>COUNTIF(H1105:AL1105,"PN")+COUNTIF(H1105:AL1105,"P/NS")/2+COUNTIF(H1105:AL1105,"PH")+COUNTIF(H1105:AL1105,"PH/F")/2+COUNTIF(H1105:AL1105,"PH/L")/2+COUNTIF(H1105:AL1105,"PM")</f>
        <v>0</v>
      </c>
      <c r="AP1105" s="239">
        <f>COUNTIF(H1105:AL1105,"BH")+COUNTIF(H1105:AL1105,"AL/BL")+COUNTIF(H1105:AL1105,"UL/BL")+COUNTIF(H1105:AL1105,"BM")</f>
        <v>0</v>
      </c>
      <c r="AQ1105" s="239">
        <f>COUNTIF(H1105:AL1105,"DS")+COUNTIF(H1105:AL1105,"AL/DS")/2+COUNTIF(H1105:AL1105,"UL/DS")/2+COUNTIF(H1105:AL1105,"CT")+COUNTIF(H1105:AL1105,"MD")</f>
        <v>13</v>
      </c>
      <c r="AR1105" s="239">
        <f>COUNTIF(H1105:AL1105,"NS")+COUNTIF(H1105:AL1105,"AL/NS")/2+COUNTIF(H1105:AL1105,"UL/NS")/2+COUNTIF(H1105:AL1105,"BH")+COUNTIF(H1105:AL1105,"AL/BF")/2+COUNTIF(H1105:AL1105,"AL/BL")/2+COUNTIF(H1105:AL1105,"UL/BL")/2+COUNTIF(H1105:AL1105,"UL/BF")/2+COUNTIF(H1105:AL1105,"BM")</f>
        <v>11</v>
      </c>
      <c r="AS1105" s="239">
        <f>COUNTIF(H1105:AL1105,"AL")+COUNTIF(H1105:AL1105,"AL/DS")/2+COUNTIF(H1105:AL1105,"AL/NS")/2+COUNTIF(H1105:AL1105,"NH")+COUNTIF(H1105:AL1105,"SL")+COUNTIF(H1105:AL1105,"NHD")+COUNTIF(H1105:AL1105,"B")+COUNTIF(H1105:AL1105,"HL")+COUNTIF(H1105:AL1105,"AL/BF")/2+COUNTIF(H1105:AL1105,"AL/BL")/2</f>
        <v>1.5</v>
      </c>
      <c r="AT1105" s="255">
        <f>COUNTIF(H1105:AL1105,"PD")+COUNTIF(H1105:AL1105,"PN")+COUNTIF(H1105:AL1105,"P/DS")/2+COUNTIF(H1105:AL1105,"P/NS")/2+COUNTIF(H1105:AL1105,"DS")+COUNTIF(H1105:AL1105,"NS")+COUNTIF(H1105:AL1105,"AL")+COUNTIF(H1105:AL1105,"AL/DS")+COUNTIF(H1105:AL1105,"AL/NS")+COUNTIF(H1105:AL1105,"NH")+COUNTIF(H1105:AL1105,"SL")+COUNTIF(H1105:AL1105,"UL/DS")/2+COUNTIF(H1105:AL1105,"UL/NS")/2+COUNTIF(H1105:AL1105,"CT")+COUNTIF(H1105:AL1105,"NHD")+COUNTIF(H1105:AL1105,"PDD")+COUNTIF(H1105:AL1105,"B")+COUNTIF(H1105:AL1105,"HL")+COUNTIF(H1105:AL1105,"PH")+COUNTIF(H1105:AL1105,"BH")+COUNTIF(H1105:AL1105,"AL/BF")+COUNTIF(H1105:AL1105,"AL/BL")+COUNTIF(H1105:AL1105,"UL/BF")/2+COUNTIF(H1105:AL1105,"UL/BL")/2+COUNTIF(H1105:AL1105,"PH/F")/2+COUNTIF(H1105:AL1105,"PH/L")/2+COUNTIF(H1105:AL1105,"MD")+COUNTIF(H1105:AL1105,"PMD")+COUNTIF(H1105:AL1105,"PM")+COUNTIF(H1105:AL1105,"BM")</f>
        <v>25.5</v>
      </c>
      <c r="AU1105" s="255">
        <f>COUNTIF(H1105:AL1105,"P/DS")/2+COUNTIF(H1105:AL1105,"P/NS")/2+COUNTIF(H1105:AL1105,"IL")+COUNTIF(H1105:AL1105,"NL")+COUNTIF(H1105:AL1105,"UL")+COUNTIF(H1105:AL1105,"UL/DS")/2+COUNTIF(H1105:AL1105,"UL/NS")/2+COUNTIF(H1105:AL1105,"KT")+COUNTIF(H1105:AL1105,"UL/BF")/2+COUNTIF(H1105:AL1105,"UL/BL")/2+COUNTIF(H1105:AL1105,"PH/F")/2+COUNTIF(H1105:AL1105,"PH/L")/2+COUNTIF(H1105:AL1105,"NB")</f>
        <v>0.5</v>
      </c>
      <c r="AV1105" s="258">
        <f>COUNTIF(H1105:AL1105,"PN")+COUNTIF(H1105:AL1105,"TVD")+COUNTIF(H1105:AL1105,"PH")+COUNTIF(H1105:AL1105,"PM")+COUNTIF(H1105:AL1105,"PDD")-COUNTIFS(H1105:AL1105,"PN",H1112:AL1112,"&gt;=3")-COUNTIFS(H1105:AL1105,"PM",H1112:AL1112,"&gt;=3")</f>
        <v>0</v>
      </c>
      <c r="AW1105" s="258">
        <f>COUNTIF(H1105:AL1105,"NS")+COUNTIF(H1105:AL1105,"D")+COUNTIF(H1105:AL1105,"BH")+COUNTIF(H1105:AL1105,"NHD")+COUNTIF(H1105:AL1105,"BM")-COUNTIFS(H1105:AL1105,"NS",H1112:AL1112,"&gt;=3")-COUNTIFS(H1105:AL1105,"BH",H1112:AL1112,"&gt;=3")-COUNTIFS(H1105:AL1105,"BM",H1112:AL1112,"&gt;=3")</f>
        <v>11</v>
      </c>
      <c r="AX1105" s="255">
        <f>COUNTIF(H1105:AL1105,"AL")+COUNTIF(H1105:AL1105,"AL/DS")/2+COUNTIF(H1105:AL1105,"AL/NS")/2+COUNTIF(H1105:AL1105,"AL/BF")+COUNTIF(H1105:AL1105,"AL/BL")/2</f>
        <v>0.5</v>
      </c>
      <c r="AY1105" s="255">
        <f>COUNTIF(H1105:AL1105,"SL")</f>
        <v>0</v>
      </c>
      <c r="AZ1105" s="255">
        <f>COUNTIF(H1105:AL1105,"NH")</f>
        <v>1</v>
      </c>
      <c r="BA1105" s="255">
        <f>COUNTIF(H1105:AL1105,"HL")</f>
        <v>0</v>
      </c>
      <c r="BB1105" s="255">
        <f>COUNTIF(G1105:AL1105,"P/DS")/2+COUNTIF(G1105:AL1105,"P/NS")/2+COUNTIF(G1105:AL1105,"UL")+COUNTIF(G1105:AL1105,"UL/DS")/2+COUNTIF(G1105:AL1105,"UL/NS")/2+COUNTIF(G1105:AL1105,"UL/BL")/2+COUNTIF(G1105:AL1105,"UL/BF")/2+COUNTIF(G1105:AL1105,"PH/F")/2+COUNTIF(G1105:AL1105,"PH/L")/2</f>
        <v>0.5</v>
      </c>
      <c r="BC1105" s="255">
        <f>COUNTIF(H1105:AL1105,"NB")</f>
        <v>0</v>
      </c>
      <c r="BD1105" s="255">
        <f>COUNTIF(H1105:AL1105,"NL")</f>
        <v>0</v>
      </c>
      <c r="BE1105" s="255">
        <f>COUNTIF(H1105:AL1105,"IL")</f>
        <v>0</v>
      </c>
      <c r="BF1105" s="255">
        <f>COUNTIF(H1105:AL1105,"KT")</f>
        <v>0</v>
      </c>
      <c r="BG1105" s="255">
        <f>COUNTIF(H1105:AL1105,"L70")</f>
        <v>0</v>
      </c>
      <c r="BH1105" s="255">
        <f>COUNTIF(H1105:AL1105,"MD")</f>
        <v>0</v>
      </c>
      <c r="BI1105" s="255">
        <f>COUNTIF(H1105:AL1105,"PMD")</f>
        <v>0</v>
      </c>
      <c r="BJ1105" s="255">
        <f>COUNTIF(H1105:AL1105,"PM")</f>
        <v>0</v>
      </c>
      <c r="BK1105" s="255">
        <f>COUNTIF(H1105:AL1105,"BM")</f>
        <v>0</v>
      </c>
      <c r="BL1105" s="261">
        <f>SUMIF(H1105:AL1105,"PD",H1106:AL1106)+SUMIF(H1105:AL1105,"PN",H1106:AL1106)+SUMIF(H1105:AL1105,"P/DS",H1106:AL1106)+SUMIF(H1105:AL1105,"PN/F",H1106:AL1106)+SUMIF(H1105:AL1105,"PN/L",H1106:AL1106)+SUMIF(H1105:AL1105,"TV",H1106:AL1106)+SUMIF(H1105:AL1105,"TVD",H1106:AL1106)+SUMIF(H1105:AL1105,"PDD",H1106:AL1106)</f>
        <v>0</v>
      </c>
      <c r="BM1105" s="261">
        <f>SUMIF(H1105:AL1105,"PD",H1107:AL1107)+SUMIF(H1105:AL1105,"PN",H1107:AL1107)+SUMIF(H1105:AL1105,"P/DS",H1107:AL1107)+SUMIF(H1105:AL1105,"PN/F",H1107:AL1107)+SUMIF(H1105:AL1105,"PN/L",H1107:AL1107)+SUMIF(H1105:AL1105,"TV",H1107:AL1107)+SUMIF(H1105:AL1105,"TVD",H1107:AL1107)+SUMIF(H1105:AL1105,"PDD",H1107:AL1107)+SUMIF(H1105:AL1105,"PMD",H1107:AL1107)</f>
        <v>0</v>
      </c>
      <c r="BN1105" s="261">
        <f>SUMIF(H1105:AL1105,"PD",H1108:AL1108)+SUMIF(H1105:AL1105,"PN",H1108:AL1108)+SUMIF(H1105:AL1105,"P/DS",H1108:AL1108)+SUMIF(H1105:AL1105,"PN/F",H1108:AL1108)+SUMIF(H1105:AL1105,"PN/L",H1108:AL1108)+SUMIF(H1105:AL1105,"TV",H1108:AL1108)+SUMIF(H1105:AL1105,"TVD",H1108:AL1108)</f>
        <v>0</v>
      </c>
      <c r="BO1105" s="261">
        <f>SUMIF(H1105:AL1105,"PD",H1109:AL1109)+SUMIF(H1105:AL1105,"PN",H1109:AL1109)+SUMIF(H1105:AL1105,"P/DS",H1109:AL1109)+SUMIF(H1105:AL1105,"PN/F",H1109:AL1109)+SUMIF(H1105:AL1105,"PN/L",H1109:AL1109)+SUMIF(H1105:AL1105,"TV",H1109:AL1109)+SUMIF(H1105:AL1105,"TVD",H1109:AL1109)</f>
        <v>0</v>
      </c>
      <c r="BP1105" s="261">
        <f>SUMIF(H1105:AL1105,"PD",H1110:AL1110)+SUMIF(H1105:AL1105,"PN",H1110:AL1110)+SUMIF(H1105:AL1105,"P/DS",H1110:AL1110)+SUMIF(H1105:AL1105,"PN/F",H1110:AL1110)+SUMIF(H1105:AL1105,"PN/L",H1110:AL1110)+SUMIF(H1105:AL1105,"TV",H1110:AL1110)+SUMIF(H1105:AL1105,"TVD",H1110:AL1110)+SUMIF(H1105:AL1105,"PDD",H1110:AL1110)+SUMIF(H1105:AL1105,"PH",H1110:AL1110)+SUMIF(H1105:AL1105,"PM",H1110:AL1110)</f>
        <v>0</v>
      </c>
      <c r="BQ1105" s="261">
        <f>SUMIF(H1105:AL1105,"PD",H1111:AL1111)+SUMIF(H1105:AL1105,"PN",H1111:AL1111)+SUMIF(H1105:AL1105,"P/DS",H1111:AL1111)+SUMIF(H1105:AL1105,"PN/F",H1111:AL1111)+SUMIF(H1105:AL1105,"PN/L",H1111:AL1111)+SUMIF(H1105:AL1105,"TV",H1111:AL1111)+SUMIF(H1105:AL1105,"TVD",H1111:AL1111)+SUMIF(H1105:AL1105,"PDD",H1111:AL1111)+SUMIF(H1105:AL1105,"PH",H1111:AL1111)+SUMIF(H1105:AL1105,"PM",H1111:AL1111)</f>
        <v>0</v>
      </c>
      <c r="BR1105" s="269">
        <f>SUM(H1106:AL1106)-BL1105</f>
        <v>15.5</v>
      </c>
      <c r="BS1105" s="269">
        <f>SUM(H1107:AL1107)-BM1105</f>
        <v>1.5</v>
      </c>
      <c r="BT1105" s="269">
        <f>SUM(H1108:AL1108)-BN1105</f>
        <v>0</v>
      </c>
      <c r="BU1105" s="269">
        <f>SUM(H1109:AL1109)-BO1105</f>
        <v>0</v>
      </c>
      <c r="BV1105" s="269">
        <f>SUM(H1110:AL1110)-BP1105</f>
        <v>0</v>
      </c>
      <c r="BW1105" s="269">
        <f>SUM(H1111:AL1111)-BQ1105</f>
        <v>0</v>
      </c>
      <c r="BX1105" s="255">
        <f>SUMIF(H1105:AL1105,"PD",H1112:AL1112)+SUMIF(H1105:AL1105,"PN",H1112:AL1112)+SUMIF(H1105:AL1105,"P/DS",H1112:AL1112)+SUMIF(H1105:AL1105,"PN/F",H1112:AL1112)+SUMIF(H1105:AL1105,"PN/L",H1112:AL1112)</f>
        <v>0</v>
      </c>
      <c r="BY1105" s="255">
        <f>SUM(H1112:AL1112)-BX1105</f>
        <v>0</v>
      </c>
      <c r="BZ1105" s="255">
        <f t="shared" ref="BZ1105" si="411">+SUM(BL1105:BW1112)</f>
        <v>17</v>
      </c>
      <c r="CA1105" s="266">
        <f>(COUNTIFS(H1105:AL1105,"PD",H1106:AL1106,"&gt;=2"))*0.5-IF(CN1105="VP",COUNTIFS($H$16:$AL$16,"SAT",H1105:AL1105,"PD",H1106:AL1106,"&gt;=2"))*0.5</f>
        <v>0</v>
      </c>
      <c r="CB1105" s="266">
        <f>(COUNTIFS(H1105:AL1105,"PN",H1107:AL1107,"&gt;=0.5",H1106:AL1106,"&gt;=1.5"))*0.5+COUNTIFS(H1105:AL1105,"PDD",H1107:AL1107,"&gt;=0.5",H1106:AL1106,"&gt;=1.5")*0.5</f>
        <v>0</v>
      </c>
      <c r="CC1105" s="273">
        <f>(COUNTIFS(H1105:AL1105,"TV",H1107:AL1107,"&gt;=10"))*0.5+(COUNTIFS(H1105:AL1105,"PMD",H1107:AL1107,"&gt;=2"))*0.5</f>
        <v>0</v>
      </c>
      <c r="CD1105" s="266">
        <f>(COUNTIFS(H1105:AL1105,"TVD",H1109:AL1109,"&gt;=6.5",H1107:AL1107,"&gt;=3.5"))*0.5</f>
        <v>0</v>
      </c>
      <c r="CE1105" s="266">
        <f>(COUNTIFS(H1105:AL1105,"PD",H1110:AL1110,"&gt;=10"))*0.5</f>
        <v>0</v>
      </c>
      <c r="CF1105" s="266">
        <f>(COUNTIFS(H1105:AL1105,"PDD",H1110:AL1110,"&gt;=3.5",H1111:AL1111,"&gt;=6.5")+COUNTIFS(H1105:AL1105,"PH",H1111:AL1111,"&gt;=0.5",H1110:AL1110,"&gt;=1.5")+COUNTIFS(H1105:AL1105,"PM",H1111:AL1111,"&gt;=0.5",H1110:AL1110,"&gt;=1.5"))*0.5</f>
        <v>0</v>
      </c>
      <c r="CG1105" s="266">
        <f>(COUNTIFS(H1105:AL1105,"DS",H1106:AL1106,"&gt;=2")+COUNTIFS(H1105:AL1105,"AL/DS",H1106:AL1106,"&gt;=2"))*0.5-IF(CN1105="VP",COUNTIFS($H$16:$AL$16,"SAT",H1105:AL1105,"DS",H1106:AL1106,"&gt;=2"))*0.5</f>
        <v>2.5</v>
      </c>
      <c r="CH1105" s="266">
        <f>(COUNTIFS(H1105:AL1105,"NS",H1107:AL1107,"&gt;=0.5",H1106:AL1106,"&gt;=1.5")+COUNTIFS(H1105:AL1105,"AL/NS",H1107:AL1107,"&gt;=0.5",H1106:AL1106,"&gt;=1.5")+COUNTIFS(H1105:AL1105,"NHD",H1107:AL1107,"&gt;=4.5",H1110:AL1110,"&gt;=2",H1106:AL1106,"&gt;=1.5"))*0.5</f>
        <v>1</v>
      </c>
      <c r="CI1105" s="266">
        <f>(COUNTIF(H1107:AL1107,"&gt;=10")+COUNTIFS(H1105:AL1105,"MD",H1107:AL1107,"&gt;=2")-COUNTIFS(H1105:AL1105,"TV",H1107:AL1107,"&gt;=10"))*0.5</f>
        <v>0</v>
      </c>
      <c r="CJ1105" s="266">
        <f>(COUNTIFS(H1105:AL1105,"D",H1109:AL1109,"&gt;=6.5",H1107:AL1107,"&gt;=3.5"))*0.5</f>
        <v>0</v>
      </c>
      <c r="CK1105" s="266">
        <f>(COUNTIF(H1110:AL1110,"&gt;=10")-COUNTIFS(H1105:AL1105,"PD",H1110:AL1110,"&gt;=10"))*0.5</f>
        <v>0</v>
      </c>
      <c r="CL1105" s="265">
        <f>(COUNTIFS(H1105:AL1105,"NHD",H1110:AL1110,"&gt;=3.5",H1111:AL1111,"&gt;=6.5")+COUNTIFS(H1105:AL1105,"BH",H1110:AL1110,"&gt;=1.5",H1111:AL1111,"&gt;=0.5")+COUNTIFS(H1105:AL1105,"BM",H1110:AL1110,"&gt;=1.5",H1111:AL1111,"&gt;=0.5")+COUNTIFS(H1105:AL1105,"D",H1110:AL1110,"&gt;=1.5",H1111:AL1111,"&gt;=0.5"))*0.5</f>
        <v>0</v>
      </c>
      <c r="CM1105" s="272"/>
      <c r="CN1105" s="264" t="s">
        <v>723</v>
      </c>
      <c r="CO1105" s="125">
        <f t="shared" ref="CO1105" si="412">+AM1105+AN1105+AO1105+AP1105+AQ1105+AR1105+AS1105+AU1105+BG1105</f>
        <v>26</v>
      </c>
      <c r="CP1105" s="225">
        <f>+SUM(I1106:I1111)-I1112</f>
        <v>0</v>
      </c>
      <c r="CQ1105" s="225">
        <f>+SUM(J1106:J1111)-J1112</f>
        <v>2.5</v>
      </c>
      <c r="CR1105" s="225">
        <f>+SUM(K1106:K1111)-K1112</f>
        <v>2</v>
      </c>
      <c r="CS1105" s="90"/>
      <c r="CT1105" s="90"/>
      <c r="CU1105" s="90"/>
      <c r="CV1105" s="90"/>
      <c r="CW1105" s="90"/>
      <c r="CX1105" s="90"/>
      <c r="CY1105" s="90"/>
      <c r="CZ1105" s="90"/>
      <c r="DA1105" s="90"/>
    </row>
    <row r="1106" spans="1:105" s="70" customFormat="1" ht="15" customHeight="1">
      <c r="A1106" s="228"/>
      <c r="B1106" s="277"/>
      <c r="C1106" s="280"/>
      <c r="D1106" s="237"/>
      <c r="E1106" s="237"/>
      <c r="F1106" s="242" t="s">
        <v>82</v>
      </c>
      <c r="G1106" s="71">
        <v>1.5</v>
      </c>
      <c r="H1106" s="83"/>
      <c r="I1106" s="83"/>
      <c r="J1106" s="83">
        <v>2.5</v>
      </c>
      <c r="K1106" s="83">
        <v>2</v>
      </c>
      <c r="L1106" s="83"/>
      <c r="M1106" s="83">
        <v>2</v>
      </c>
      <c r="N1106" s="83"/>
      <c r="O1106" s="83"/>
      <c r="P1106" s="83"/>
      <c r="Q1106" s="83"/>
      <c r="R1106" s="83"/>
      <c r="S1106" s="83"/>
      <c r="T1106" s="83">
        <v>2</v>
      </c>
      <c r="U1106" s="83"/>
      <c r="V1106" s="83"/>
      <c r="W1106" s="83"/>
      <c r="X1106" s="83">
        <v>2</v>
      </c>
      <c r="Y1106" s="83">
        <v>2</v>
      </c>
      <c r="Z1106" s="83"/>
      <c r="AA1106" s="83"/>
      <c r="AB1106" s="83"/>
      <c r="AC1106" s="79"/>
      <c r="AD1106" s="79"/>
      <c r="AE1106" s="79"/>
      <c r="AF1106" s="79">
        <v>1</v>
      </c>
      <c r="AG1106" s="79"/>
      <c r="AH1106" s="79"/>
      <c r="AI1106" s="79"/>
      <c r="AJ1106" s="79"/>
      <c r="AK1106" s="79">
        <v>2</v>
      </c>
      <c r="AL1106" s="79"/>
      <c r="AM1106" s="240"/>
      <c r="AN1106" s="240"/>
      <c r="AO1106" s="240"/>
      <c r="AP1106" s="240"/>
      <c r="AQ1106" s="240"/>
      <c r="AR1106" s="240"/>
      <c r="AS1106" s="240"/>
      <c r="AT1106" s="256"/>
      <c r="AU1106" s="256"/>
      <c r="AV1106" s="259"/>
      <c r="AW1106" s="259"/>
      <c r="AX1106" s="256"/>
      <c r="AY1106" s="256"/>
      <c r="AZ1106" s="256"/>
      <c r="BA1106" s="256"/>
      <c r="BB1106" s="256"/>
      <c r="BC1106" s="256"/>
      <c r="BD1106" s="256"/>
      <c r="BE1106" s="256"/>
      <c r="BF1106" s="256"/>
      <c r="BG1106" s="256"/>
      <c r="BH1106" s="256"/>
      <c r="BI1106" s="256"/>
      <c r="BJ1106" s="256"/>
      <c r="BK1106" s="256"/>
      <c r="BL1106" s="262"/>
      <c r="BM1106" s="262"/>
      <c r="BN1106" s="262"/>
      <c r="BO1106" s="262"/>
      <c r="BP1106" s="262"/>
      <c r="BQ1106" s="262"/>
      <c r="BR1106" s="270"/>
      <c r="BS1106" s="270"/>
      <c r="BT1106" s="270"/>
      <c r="BU1106" s="270"/>
      <c r="BV1106" s="270"/>
      <c r="BW1106" s="270"/>
      <c r="BX1106" s="256"/>
      <c r="BY1106" s="256"/>
      <c r="BZ1106" s="256"/>
      <c r="CA1106" s="267"/>
      <c r="CB1106" s="267"/>
      <c r="CC1106" s="274"/>
      <c r="CD1106" s="267"/>
      <c r="CE1106" s="267"/>
      <c r="CF1106" s="267"/>
      <c r="CG1106" s="267"/>
      <c r="CH1106" s="267"/>
      <c r="CI1106" s="267"/>
      <c r="CJ1106" s="267"/>
      <c r="CK1106" s="267"/>
      <c r="CL1106" s="265"/>
      <c r="CM1106" s="272"/>
      <c r="CN1106" s="264"/>
      <c r="CO1106" s="125"/>
      <c r="CP1106" s="226"/>
      <c r="CQ1106" s="226"/>
      <c r="CR1106" s="226"/>
      <c r="CS1106" s="90"/>
      <c r="CT1106" s="90"/>
      <c r="CU1106" s="90"/>
      <c r="CV1106" s="90"/>
      <c r="CW1106" s="90"/>
      <c r="CX1106" s="90"/>
      <c r="CY1106" s="90"/>
      <c r="CZ1106" s="90"/>
      <c r="DA1106" s="90"/>
    </row>
    <row r="1107" spans="1:105" s="70" customFormat="1" ht="15" customHeight="1">
      <c r="A1107" s="228"/>
      <c r="B1107" s="277"/>
      <c r="C1107" s="280"/>
      <c r="D1107" s="237"/>
      <c r="E1107" s="237"/>
      <c r="F1107" s="243"/>
      <c r="G1107" s="72">
        <v>2</v>
      </c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4"/>
      <c r="U1107" s="84"/>
      <c r="V1107" s="84"/>
      <c r="W1107" s="84"/>
      <c r="X1107" s="84">
        <v>0.5</v>
      </c>
      <c r="Y1107" s="84">
        <v>0.5</v>
      </c>
      <c r="Z1107" s="84"/>
      <c r="AA1107" s="84"/>
      <c r="AB1107" s="84"/>
      <c r="AC1107" s="80"/>
      <c r="AD1107" s="80"/>
      <c r="AE1107" s="80"/>
      <c r="AF1107" s="80">
        <v>0.5</v>
      </c>
      <c r="AG1107" s="80"/>
      <c r="AH1107" s="80"/>
      <c r="AI1107" s="80"/>
      <c r="AJ1107" s="80"/>
      <c r="AK1107" s="80"/>
      <c r="AL1107" s="80"/>
      <c r="AM1107" s="240"/>
      <c r="AN1107" s="240"/>
      <c r="AO1107" s="240"/>
      <c r="AP1107" s="240"/>
      <c r="AQ1107" s="240"/>
      <c r="AR1107" s="240"/>
      <c r="AS1107" s="240"/>
      <c r="AT1107" s="256"/>
      <c r="AU1107" s="256"/>
      <c r="AV1107" s="259"/>
      <c r="AW1107" s="259"/>
      <c r="AX1107" s="256"/>
      <c r="AY1107" s="256"/>
      <c r="AZ1107" s="256"/>
      <c r="BA1107" s="256"/>
      <c r="BB1107" s="256"/>
      <c r="BC1107" s="256"/>
      <c r="BD1107" s="256"/>
      <c r="BE1107" s="256"/>
      <c r="BF1107" s="256"/>
      <c r="BG1107" s="256"/>
      <c r="BH1107" s="256"/>
      <c r="BI1107" s="256"/>
      <c r="BJ1107" s="256"/>
      <c r="BK1107" s="256"/>
      <c r="BL1107" s="262"/>
      <c r="BM1107" s="262"/>
      <c r="BN1107" s="262"/>
      <c r="BO1107" s="262"/>
      <c r="BP1107" s="262"/>
      <c r="BQ1107" s="262"/>
      <c r="BR1107" s="270"/>
      <c r="BS1107" s="270"/>
      <c r="BT1107" s="270"/>
      <c r="BU1107" s="270"/>
      <c r="BV1107" s="270"/>
      <c r="BW1107" s="270"/>
      <c r="BX1107" s="256"/>
      <c r="BY1107" s="256"/>
      <c r="BZ1107" s="256"/>
      <c r="CA1107" s="267"/>
      <c r="CB1107" s="267"/>
      <c r="CC1107" s="274"/>
      <c r="CD1107" s="267"/>
      <c r="CE1107" s="267"/>
      <c r="CF1107" s="267"/>
      <c r="CG1107" s="267"/>
      <c r="CH1107" s="267"/>
      <c r="CI1107" s="267"/>
      <c r="CJ1107" s="267"/>
      <c r="CK1107" s="267"/>
      <c r="CL1107" s="265"/>
      <c r="CM1107" s="272"/>
      <c r="CN1107" s="264"/>
      <c r="CO1107" s="125"/>
      <c r="CP1107" s="226"/>
      <c r="CQ1107" s="226"/>
      <c r="CR1107" s="226"/>
      <c r="CS1107" s="90"/>
      <c r="CT1107" s="90"/>
      <c r="CU1107" s="90"/>
      <c r="CV1107" s="90"/>
      <c r="CW1107" s="90"/>
      <c r="CX1107" s="90"/>
      <c r="CY1107" s="90"/>
      <c r="CZ1107" s="90"/>
      <c r="DA1107" s="90"/>
    </row>
    <row r="1108" spans="1:105" s="70" customFormat="1" ht="15" customHeight="1">
      <c r="A1108" s="228"/>
      <c r="B1108" s="277"/>
      <c r="C1108" s="280"/>
      <c r="D1108" s="237"/>
      <c r="E1108" s="237"/>
      <c r="F1108" s="243"/>
      <c r="G1108" s="72">
        <v>2.1</v>
      </c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4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240"/>
      <c r="AN1108" s="240"/>
      <c r="AO1108" s="240"/>
      <c r="AP1108" s="240"/>
      <c r="AQ1108" s="240"/>
      <c r="AR1108" s="240"/>
      <c r="AS1108" s="240"/>
      <c r="AT1108" s="256"/>
      <c r="AU1108" s="256"/>
      <c r="AV1108" s="259"/>
      <c r="AW1108" s="259"/>
      <c r="AX1108" s="256"/>
      <c r="AY1108" s="256"/>
      <c r="AZ1108" s="256"/>
      <c r="BA1108" s="256"/>
      <c r="BB1108" s="256"/>
      <c r="BC1108" s="256"/>
      <c r="BD1108" s="256"/>
      <c r="BE1108" s="256"/>
      <c r="BF1108" s="256"/>
      <c r="BG1108" s="256"/>
      <c r="BH1108" s="256"/>
      <c r="BI1108" s="256"/>
      <c r="BJ1108" s="256"/>
      <c r="BK1108" s="256"/>
      <c r="BL1108" s="262"/>
      <c r="BM1108" s="262"/>
      <c r="BN1108" s="262"/>
      <c r="BO1108" s="262"/>
      <c r="BP1108" s="262"/>
      <c r="BQ1108" s="262"/>
      <c r="BR1108" s="270"/>
      <c r="BS1108" s="270"/>
      <c r="BT1108" s="270"/>
      <c r="BU1108" s="270"/>
      <c r="BV1108" s="270"/>
      <c r="BW1108" s="270"/>
      <c r="BX1108" s="256"/>
      <c r="BY1108" s="256"/>
      <c r="BZ1108" s="256"/>
      <c r="CA1108" s="267"/>
      <c r="CB1108" s="267"/>
      <c r="CC1108" s="274"/>
      <c r="CD1108" s="267"/>
      <c r="CE1108" s="267"/>
      <c r="CF1108" s="267"/>
      <c r="CG1108" s="267"/>
      <c r="CH1108" s="267"/>
      <c r="CI1108" s="267"/>
      <c r="CJ1108" s="267"/>
      <c r="CK1108" s="267"/>
      <c r="CL1108" s="265"/>
      <c r="CM1108" s="272"/>
      <c r="CN1108" s="264"/>
      <c r="CO1108" s="125"/>
      <c r="CP1108" s="226"/>
      <c r="CQ1108" s="226"/>
      <c r="CR1108" s="226"/>
      <c r="CS1108" s="90"/>
      <c r="CT1108" s="90"/>
      <c r="CU1108" s="90"/>
      <c r="CV1108" s="90"/>
      <c r="CW1108" s="90"/>
      <c r="CX1108" s="90"/>
      <c r="CY1108" s="90"/>
      <c r="CZ1108" s="90"/>
      <c r="DA1108" s="90"/>
    </row>
    <row r="1109" spans="1:105" s="70" customFormat="1" ht="15" customHeight="1">
      <c r="A1109" s="228"/>
      <c r="B1109" s="277"/>
      <c r="C1109" s="280"/>
      <c r="D1109" s="237"/>
      <c r="E1109" s="237"/>
      <c r="F1109" s="243"/>
      <c r="G1109" s="72">
        <v>2.7</v>
      </c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4"/>
      <c r="U1109" s="84"/>
      <c r="V1109" s="84"/>
      <c r="W1109" s="84"/>
      <c r="X1109" s="84"/>
      <c r="Y1109" s="84"/>
      <c r="Z1109" s="84"/>
      <c r="AA1109" s="84"/>
      <c r="AB1109" s="84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240"/>
      <c r="AN1109" s="240"/>
      <c r="AO1109" s="240"/>
      <c r="AP1109" s="240"/>
      <c r="AQ1109" s="240"/>
      <c r="AR1109" s="240"/>
      <c r="AS1109" s="240"/>
      <c r="AT1109" s="256"/>
      <c r="AU1109" s="256"/>
      <c r="AV1109" s="259"/>
      <c r="AW1109" s="259"/>
      <c r="AX1109" s="256"/>
      <c r="AY1109" s="256"/>
      <c r="AZ1109" s="256"/>
      <c r="BA1109" s="256"/>
      <c r="BB1109" s="256"/>
      <c r="BC1109" s="256"/>
      <c r="BD1109" s="256"/>
      <c r="BE1109" s="256"/>
      <c r="BF1109" s="256"/>
      <c r="BG1109" s="256"/>
      <c r="BH1109" s="256"/>
      <c r="BI1109" s="256"/>
      <c r="BJ1109" s="256"/>
      <c r="BK1109" s="256"/>
      <c r="BL1109" s="262"/>
      <c r="BM1109" s="262"/>
      <c r="BN1109" s="262"/>
      <c r="BO1109" s="262"/>
      <c r="BP1109" s="262"/>
      <c r="BQ1109" s="262"/>
      <c r="BR1109" s="270"/>
      <c r="BS1109" s="270"/>
      <c r="BT1109" s="270"/>
      <c r="BU1109" s="270"/>
      <c r="BV1109" s="270"/>
      <c r="BW1109" s="270"/>
      <c r="BX1109" s="256"/>
      <c r="BY1109" s="256"/>
      <c r="BZ1109" s="256"/>
      <c r="CA1109" s="267"/>
      <c r="CB1109" s="267"/>
      <c r="CC1109" s="274"/>
      <c r="CD1109" s="267"/>
      <c r="CE1109" s="267"/>
      <c r="CF1109" s="267"/>
      <c r="CG1109" s="267"/>
      <c r="CH1109" s="267"/>
      <c r="CI1109" s="267"/>
      <c r="CJ1109" s="267"/>
      <c r="CK1109" s="267"/>
      <c r="CL1109" s="265"/>
      <c r="CM1109" s="272"/>
      <c r="CN1109" s="264"/>
      <c r="CO1109" s="125"/>
      <c r="CP1109" s="226"/>
      <c r="CQ1109" s="226"/>
      <c r="CR1109" s="226"/>
      <c r="CS1109" s="90"/>
      <c r="CT1109" s="90"/>
      <c r="CU1109" s="90"/>
      <c r="CV1109" s="90"/>
      <c r="CW1109" s="90"/>
      <c r="CX1109" s="90"/>
      <c r="CY1109" s="90"/>
      <c r="CZ1109" s="90"/>
      <c r="DA1109" s="90"/>
    </row>
    <row r="1110" spans="1:105" s="70" customFormat="1" ht="15" customHeight="1">
      <c r="A1110" s="228"/>
      <c r="B1110" s="277"/>
      <c r="C1110" s="280"/>
      <c r="D1110" s="237"/>
      <c r="E1110" s="237"/>
      <c r="F1110" s="243"/>
      <c r="G1110" s="72">
        <v>3</v>
      </c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  <c r="U1110" s="84"/>
      <c r="V1110" s="84"/>
      <c r="W1110" s="84"/>
      <c r="X1110" s="84"/>
      <c r="Y1110" s="84"/>
      <c r="Z1110" s="84"/>
      <c r="AA1110" s="84"/>
      <c r="AB1110" s="84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240"/>
      <c r="AN1110" s="240"/>
      <c r="AO1110" s="240"/>
      <c r="AP1110" s="240"/>
      <c r="AQ1110" s="240"/>
      <c r="AR1110" s="240"/>
      <c r="AS1110" s="240"/>
      <c r="AT1110" s="256"/>
      <c r="AU1110" s="256"/>
      <c r="AV1110" s="259"/>
      <c r="AW1110" s="259"/>
      <c r="AX1110" s="256"/>
      <c r="AY1110" s="256"/>
      <c r="AZ1110" s="256"/>
      <c r="BA1110" s="256"/>
      <c r="BB1110" s="256"/>
      <c r="BC1110" s="256"/>
      <c r="BD1110" s="256"/>
      <c r="BE1110" s="256"/>
      <c r="BF1110" s="256"/>
      <c r="BG1110" s="256"/>
      <c r="BH1110" s="256"/>
      <c r="BI1110" s="256"/>
      <c r="BJ1110" s="256"/>
      <c r="BK1110" s="256"/>
      <c r="BL1110" s="262"/>
      <c r="BM1110" s="262"/>
      <c r="BN1110" s="262"/>
      <c r="BO1110" s="262"/>
      <c r="BP1110" s="262"/>
      <c r="BQ1110" s="262"/>
      <c r="BR1110" s="270"/>
      <c r="BS1110" s="270"/>
      <c r="BT1110" s="270"/>
      <c r="BU1110" s="270"/>
      <c r="BV1110" s="270"/>
      <c r="BW1110" s="270"/>
      <c r="BX1110" s="256"/>
      <c r="BY1110" s="256"/>
      <c r="BZ1110" s="256"/>
      <c r="CA1110" s="267"/>
      <c r="CB1110" s="267"/>
      <c r="CC1110" s="274"/>
      <c r="CD1110" s="267"/>
      <c r="CE1110" s="267"/>
      <c r="CF1110" s="267"/>
      <c r="CG1110" s="267"/>
      <c r="CH1110" s="267"/>
      <c r="CI1110" s="267"/>
      <c r="CJ1110" s="267"/>
      <c r="CK1110" s="267"/>
      <c r="CL1110" s="265"/>
      <c r="CM1110" s="272"/>
      <c r="CN1110" s="264"/>
      <c r="CO1110" s="125"/>
      <c r="CP1110" s="226"/>
      <c r="CQ1110" s="226"/>
      <c r="CR1110" s="226"/>
      <c r="CS1110" s="90"/>
      <c r="CT1110" s="90"/>
      <c r="CU1110" s="90"/>
      <c r="CV1110" s="90"/>
      <c r="CW1110" s="90"/>
      <c r="CX1110" s="90"/>
      <c r="CY1110" s="90"/>
      <c r="CZ1110" s="90"/>
      <c r="DA1110" s="90"/>
    </row>
    <row r="1111" spans="1:105" s="70" customFormat="1" ht="15" customHeight="1">
      <c r="A1111" s="228"/>
      <c r="B1111" s="277"/>
      <c r="C1111" s="280"/>
      <c r="D1111" s="237"/>
      <c r="E1111" s="237"/>
      <c r="F1111" s="244"/>
      <c r="G1111" s="73">
        <v>3.9</v>
      </c>
      <c r="H1111" s="85"/>
      <c r="I1111" s="85"/>
      <c r="J1111" s="85"/>
      <c r="K1111" s="85"/>
      <c r="L1111" s="85"/>
      <c r="M1111" s="85"/>
      <c r="N1111" s="85"/>
      <c r="O1111" s="85"/>
      <c r="P1111" s="85"/>
      <c r="Q1111" s="85"/>
      <c r="R1111" s="85"/>
      <c r="S1111" s="85"/>
      <c r="T1111" s="85"/>
      <c r="U1111" s="85"/>
      <c r="V1111" s="85"/>
      <c r="W1111" s="85"/>
      <c r="X1111" s="85"/>
      <c r="Y1111" s="85"/>
      <c r="Z1111" s="85"/>
      <c r="AA1111" s="85"/>
      <c r="AB1111" s="85"/>
      <c r="AC1111" s="81"/>
      <c r="AD1111" s="81"/>
      <c r="AE1111" s="81"/>
      <c r="AF1111" s="81"/>
      <c r="AG1111" s="81"/>
      <c r="AH1111" s="81"/>
      <c r="AI1111" s="81"/>
      <c r="AJ1111" s="81"/>
      <c r="AK1111" s="81"/>
      <c r="AL1111" s="81"/>
      <c r="AM1111" s="240"/>
      <c r="AN1111" s="240"/>
      <c r="AO1111" s="240"/>
      <c r="AP1111" s="240"/>
      <c r="AQ1111" s="240"/>
      <c r="AR1111" s="240"/>
      <c r="AS1111" s="240"/>
      <c r="AT1111" s="256"/>
      <c r="AU1111" s="256"/>
      <c r="AV1111" s="259"/>
      <c r="AW1111" s="259"/>
      <c r="AX1111" s="256"/>
      <c r="AY1111" s="256"/>
      <c r="AZ1111" s="256"/>
      <c r="BA1111" s="256"/>
      <c r="BB1111" s="256"/>
      <c r="BC1111" s="256"/>
      <c r="BD1111" s="256"/>
      <c r="BE1111" s="256"/>
      <c r="BF1111" s="256"/>
      <c r="BG1111" s="256"/>
      <c r="BH1111" s="256"/>
      <c r="BI1111" s="256"/>
      <c r="BJ1111" s="256"/>
      <c r="BK1111" s="256"/>
      <c r="BL1111" s="262"/>
      <c r="BM1111" s="262"/>
      <c r="BN1111" s="262"/>
      <c r="BO1111" s="262"/>
      <c r="BP1111" s="262"/>
      <c r="BQ1111" s="262"/>
      <c r="BR1111" s="270"/>
      <c r="BS1111" s="270"/>
      <c r="BT1111" s="270"/>
      <c r="BU1111" s="270"/>
      <c r="BV1111" s="270"/>
      <c r="BW1111" s="270"/>
      <c r="BX1111" s="256"/>
      <c r="BY1111" s="256"/>
      <c r="BZ1111" s="256"/>
      <c r="CA1111" s="267"/>
      <c r="CB1111" s="267"/>
      <c r="CC1111" s="274"/>
      <c r="CD1111" s="267"/>
      <c r="CE1111" s="267"/>
      <c r="CF1111" s="267"/>
      <c r="CG1111" s="267"/>
      <c r="CH1111" s="267"/>
      <c r="CI1111" s="267"/>
      <c r="CJ1111" s="267"/>
      <c r="CK1111" s="267"/>
      <c r="CL1111" s="265"/>
      <c r="CM1111" s="272"/>
      <c r="CN1111" s="264"/>
      <c r="CO1111" s="125"/>
      <c r="CP1111" s="226"/>
      <c r="CQ1111" s="226"/>
      <c r="CR1111" s="226"/>
      <c r="CS1111" s="90"/>
      <c r="CT1111" s="90"/>
      <c r="CU1111" s="90"/>
      <c r="CV1111" s="90"/>
      <c r="CW1111" s="90"/>
      <c r="CX1111" s="90"/>
      <c r="CY1111" s="90"/>
      <c r="CZ1111" s="90"/>
      <c r="DA1111" s="90"/>
    </row>
    <row r="1112" spans="1:105" s="70" customFormat="1" ht="15" customHeight="1" thickBot="1">
      <c r="A1112" s="229"/>
      <c r="B1112" s="278"/>
      <c r="C1112" s="281"/>
      <c r="D1112" s="238"/>
      <c r="E1112" s="238"/>
      <c r="F1112" s="245" t="s">
        <v>83</v>
      </c>
      <c r="G1112" s="246"/>
      <c r="H1112" s="82"/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/>
      <c r="W1112" s="82"/>
      <c r="X1112" s="82"/>
      <c r="Y1112" s="82"/>
      <c r="Z1112" s="82"/>
      <c r="AA1112" s="82"/>
      <c r="AB1112" s="82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241"/>
      <c r="AN1112" s="241"/>
      <c r="AO1112" s="241"/>
      <c r="AP1112" s="241"/>
      <c r="AQ1112" s="241"/>
      <c r="AR1112" s="241"/>
      <c r="AS1112" s="241"/>
      <c r="AT1112" s="257"/>
      <c r="AU1112" s="257"/>
      <c r="AV1112" s="260"/>
      <c r="AW1112" s="260"/>
      <c r="AX1112" s="257"/>
      <c r="AY1112" s="257"/>
      <c r="AZ1112" s="257"/>
      <c r="BA1112" s="257"/>
      <c r="BB1112" s="257"/>
      <c r="BC1112" s="257"/>
      <c r="BD1112" s="257"/>
      <c r="BE1112" s="257"/>
      <c r="BF1112" s="257"/>
      <c r="BG1112" s="257"/>
      <c r="BH1112" s="257"/>
      <c r="BI1112" s="257"/>
      <c r="BJ1112" s="257"/>
      <c r="BK1112" s="257"/>
      <c r="BL1112" s="263"/>
      <c r="BM1112" s="263"/>
      <c r="BN1112" s="263"/>
      <c r="BO1112" s="263"/>
      <c r="BP1112" s="263"/>
      <c r="BQ1112" s="263"/>
      <c r="BR1112" s="271"/>
      <c r="BS1112" s="271"/>
      <c r="BT1112" s="271"/>
      <c r="BU1112" s="271"/>
      <c r="BV1112" s="271"/>
      <c r="BW1112" s="271"/>
      <c r="BX1112" s="257"/>
      <c r="BY1112" s="257"/>
      <c r="BZ1112" s="257"/>
      <c r="CA1112" s="268"/>
      <c r="CB1112" s="268"/>
      <c r="CC1112" s="275"/>
      <c r="CD1112" s="268"/>
      <c r="CE1112" s="268"/>
      <c r="CF1112" s="268"/>
      <c r="CG1112" s="268"/>
      <c r="CH1112" s="268"/>
      <c r="CI1112" s="268"/>
      <c r="CJ1112" s="268"/>
      <c r="CK1112" s="268"/>
      <c r="CL1112" s="265"/>
      <c r="CM1112" s="272"/>
      <c r="CN1112" s="264"/>
      <c r="CO1112" s="125"/>
      <c r="CP1112" s="226"/>
      <c r="CQ1112" s="226"/>
      <c r="CR1112" s="226"/>
      <c r="CS1112" s="90"/>
      <c r="CT1112" s="90"/>
      <c r="CU1112" s="90"/>
      <c r="CV1112" s="90"/>
      <c r="CW1112" s="90"/>
      <c r="CX1112" s="90"/>
      <c r="CY1112" s="90"/>
      <c r="CZ1112" s="90"/>
      <c r="DA1112" s="90"/>
    </row>
    <row r="1113" spans="1:105" s="70" customFormat="1" ht="15" customHeight="1">
      <c r="A1113" s="227">
        <f t="shared" ref="A1113" si="413">A1105+1</f>
        <v>138</v>
      </c>
      <c r="B1113" s="276" t="s">
        <v>361</v>
      </c>
      <c r="C1113" s="279" t="s">
        <v>1022</v>
      </c>
      <c r="D1113" s="236">
        <v>43599</v>
      </c>
      <c r="E1113" s="236" t="s">
        <v>1248</v>
      </c>
      <c r="F1113" s="253" t="s">
        <v>80</v>
      </c>
      <c r="G1113" s="254"/>
      <c r="H1113" s="82" t="s">
        <v>69</v>
      </c>
      <c r="I1113" s="82"/>
      <c r="J1113" s="82" t="s">
        <v>61</v>
      </c>
      <c r="K1113" s="82" t="s">
        <v>61</v>
      </c>
      <c r="L1113" s="82" t="s">
        <v>61</v>
      </c>
      <c r="M1113" s="82" t="s">
        <v>61</v>
      </c>
      <c r="N1113" s="82" t="s">
        <v>61</v>
      </c>
      <c r="O1113" s="82" t="s">
        <v>973</v>
      </c>
      <c r="P1113" s="82" t="s">
        <v>61</v>
      </c>
      <c r="Q1113" s="82" t="s">
        <v>61</v>
      </c>
      <c r="R1113" s="82" t="s">
        <v>61</v>
      </c>
      <c r="S1113" s="82" t="s">
        <v>61</v>
      </c>
      <c r="T1113" s="82" t="s">
        <v>61</v>
      </c>
      <c r="U1113" s="82" t="s">
        <v>61</v>
      </c>
      <c r="V1113" s="82"/>
      <c r="W1113" s="82" t="s">
        <v>60</v>
      </c>
      <c r="X1113" s="82" t="s">
        <v>60</v>
      </c>
      <c r="Y1113" s="82" t="s">
        <v>60</v>
      </c>
      <c r="Z1113" s="82" t="s">
        <v>60</v>
      </c>
      <c r="AA1113" s="82" t="s">
        <v>60</v>
      </c>
      <c r="AB1113" s="82" t="s">
        <v>60</v>
      </c>
      <c r="AC1113" s="82"/>
      <c r="AD1113" s="82" t="s">
        <v>60</v>
      </c>
      <c r="AE1113" s="82" t="s">
        <v>60</v>
      </c>
      <c r="AF1113" s="82" t="s">
        <v>60</v>
      </c>
      <c r="AG1113" s="82" t="s">
        <v>60</v>
      </c>
      <c r="AH1113" s="82" t="s">
        <v>60</v>
      </c>
      <c r="AI1113" s="82" t="s">
        <v>1471</v>
      </c>
      <c r="AJ1113" s="82"/>
      <c r="AK1113" s="82" t="s">
        <v>61</v>
      </c>
      <c r="AL1113" s="82" t="s">
        <v>61</v>
      </c>
      <c r="AM1113" s="239">
        <f>COUNTIF(H1113:AL1113,"PH")+COUNTIF(H1113:AL1113,"PH/L")+COUNTIF(H1113:AL1113,"PM")</f>
        <v>0</v>
      </c>
      <c r="AN1113" s="239">
        <f>COUNTIF(H1113:AL1113,"PD")+COUNTIF(H1113:AL1113,"PDD")+COUNTIF(H1113:AL1113,"P/DS")/2+COUNTIF(H1113:AL1113,"PMD")</f>
        <v>0</v>
      </c>
      <c r="AO1113" s="239">
        <f>COUNTIF(H1113:AL1113,"PN")+COUNTIF(H1113:AL1113,"P/NS")/2+COUNTIF(H1113:AL1113,"PH")+COUNTIF(H1113:AL1113,"PH/F")/2+COUNTIF(H1113:AL1113,"PH/L")/2+COUNTIF(H1113:AL1113,"PM")</f>
        <v>0</v>
      </c>
      <c r="AP1113" s="239">
        <f>COUNTIF(H1113:AL1113,"BH")+COUNTIF(H1113:AL1113,"AL/BL")+COUNTIF(H1113:AL1113,"UL/BL")+COUNTIF(H1113:AL1113,"BM")</f>
        <v>0</v>
      </c>
      <c r="AQ1113" s="239">
        <f>COUNTIF(H1113:AL1113,"DS")+COUNTIF(H1113:AL1113,"AL/DS")/2+COUNTIF(H1113:AL1113,"UL/DS")/2+COUNTIF(H1113:AL1113,"CT")+COUNTIF(H1113:AL1113,"MD")</f>
        <v>11.5</v>
      </c>
      <c r="AR1113" s="239">
        <f>COUNTIF(H1113:AL1113,"NS")+COUNTIF(H1113:AL1113,"AL/NS")/2+COUNTIF(H1113:AL1113,"UL/NS")/2+COUNTIF(H1113:AL1113,"BH")+COUNTIF(H1113:AL1113,"AL/BF")/2+COUNTIF(H1113:AL1113,"AL/BL")/2+COUNTIF(H1113:AL1113,"UL/BL")/2+COUNTIF(H1113:AL1113,"UL/BF")/2+COUNTIF(H1113:AL1113,"BM")</f>
        <v>13</v>
      </c>
      <c r="AS1113" s="239">
        <f>COUNTIF(H1113:AL1113,"AL")+COUNTIF(H1113:AL1113,"AL/DS")/2+COUNTIF(H1113:AL1113,"AL/NS")/2+COUNTIF(H1113:AL1113,"NH")+COUNTIF(H1113:AL1113,"SL")+COUNTIF(H1113:AL1113,"NHD")+COUNTIF(H1113:AL1113,"B")+COUNTIF(H1113:AL1113,"HL")+COUNTIF(H1113:AL1113,"AL/BF")/2+COUNTIF(H1113:AL1113,"AL/BL")/2</f>
        <v>1</v>
      </c>
      <c r="AT1113" s="255">
        <f>COUNTIF(H1113:AL1113,"PD")+COUNTIF(H1113:AL1113,"PN")+COUNTIF(H1113:AL1113,"P/DS")/2+COUNTIF(H1113:AL1113,"P/NS")/2+COUNTIF(H1113:AL1113,"DS")+COUNTIF(H1113:AL1113,"NS")+COUNTIF(H1113:AL1113,"AL")+COUNTIF(H1113:AL1113,"AL/DS")+COUNTIF(H1113:AL1113,"AL/NS")+COUNTIF(H1113:AL1113,"NH")+COUNTIF(H1113:AL1113,"SL")+COUNTIF(H1113:AL1113,"UL/DS")/2+COUNTIF(H1113:AL1113,"UL/NS")/2+COUNTIF(H1113:AL1113,"CT")+COUNTIF(H1113:AL1113,"NHD")+COUNTIF(H1113:AL1113,"PDD")+COUNTIF(H1113:AL1113,"B")+COUNTIF(H1113:AL1113,"HL")+COUNTIF(H1113:AL1113,"PH")+COUNTIF(H1113:AL1113,"BH")+COUNTIF(H1113:AL1113,"AL/BF")+COUNTIF(H1113:AL1113,"AL/BL")+COUNTIF(H1113:AL1113,"UL/BF")/2+COUNTIF(H1113:AL1113,"UL/BL")/2+COUNTIF(H1113:AL1113,"PH/F")/2+COUNTIF(H1113:AL1113,"PH/L")/2+COUNTIF(H1113:AL1113,"MD")+COUNTIF(H1113:AL1113,"PMD")+COUNTIF(H1113:AL1113,"PM")+COUNTIF(H1113:AL1113,"BM")</f>
        <v>25.5</v>
      </c>
      <c r="AU1113" s="255">
        <f>COUNTIF(H1113:AL1113,"P/DS")/2+COUNTIF(H1113:AL1113,"P/NS")/2+COUNTIF(H1113:AL1113,"IL")+COUNTIF(H1113:AL1113,"NL")+COUNTIF(H1113:AL1113,"UL")+COUNTIF(H1113:AL1113,"UL/DS")/2+COUNTIF(H1113:AL1113,"UL/NS")/2+COUNTIF(H1113:AL1113,"KT")+COUNTIF(H1113:AL1113,"UL/BF")/2+COUNTIF(H1113:AL1113,"UL/BL")/2+COUNTIF(H1113:AL1113,"PH/F")/2+COUNTIF(H1113:AL1113,"PH/L")/2+COUNTIF(H1113:AL1113,"NB")</f>
        <v>0.5</v>
      </c>
      <c r="AV1113" s="258">
        <f>COUNTIF(H1113:AL1113,"PN")+COUNTIF(H1113:AL1113,"TVD")+COUNTIF(H1113:AL1113,"PH")+COUNTIF(H1113:AL1113,"PM")+COUNTIF(H1113:AL1113,"PDD")-COUNTIFS(H1113:AL1113,"PN",H1120:AL1120,"&gt;=3")-COUNTIFS(H1113:AL1113,"PM",H1120:AL1120,"&gt;=3")</f>
        <v>0</v>
      </c>
      <c r="AW1113" s="258">
        <f>COUNTIF(H1113:AL1113,"NS")+COUNTIF(H1113:AL1113,"D")+COUNTIF(H1113:AL1113,"BH")+COUNTIF(H1113:AL1113,"NHD")+COUNTIF(H1113:AL1113,"BM")-COUNTIFS(H1113:AL1113,"NS",H1120:AL1120,"&gt;=3")-COUNTIFS(H1113:AL1113,"BH",H1120:AL1120,"&gt;=3")-COUNTIFS(H1113:AL1113,"BM",H1120:AL1120,"&gt;=3")</f>
        <v>14</v>
      </c>
      <c r="AX1113" s="255">
        <f>COUNTIF(H1113:AL1113,"AL")+COUNTIF(H1113:AL1113,"AL/DS")/2+COUNTIF(H1113:AL1113,"AL/NS")/2+COUNTIF(H1113:AL1113,"AL/BF")+COUNTIF(H1113:AL1113,"AL/BL")/2</f>
        <v>0</v>
      </c>
      <c r="AY1113" s="255">
        <f>COUNTIF(H1113:AL1113,"SL")</f>
        <v>0</v>
      </c>
      <c r="AZ1113" s="255">
        <f>COUNTIF(H1113:AL1113,"NH")</f>
        <v>1</v>
      </c>
      <c r="BA1113" s="255">
        <f>COUNTIF(H1113:AL1113,"HL")</f>
        <v>0</v>
      </c>
      <c r="BB1113" s="255">
        <f>COUNTIF(G1113:AL1113,"P/DS")/2+COUNTIF(G1113:AL1113,"P/NS")/2+COUNTIF(G1113:AL1113,"UL")+COUNTIF(G1113:AL1113,"UL/DS")/2+COUNTIF(G1113:AL1113,"UL/NS")/2+COUNTIF(G1113:AL1113,"UL/BL")/2+COUNTIF(G1113:AL1113,"UL/BF")/2+COUNTIF(G1113:AL1113,"PH/F")/2+COUNTIF(G1113:AL1113,"PH/L")/2</f>
        <v>0.5</v>
      </c>
      <c r="BC1113" s="255">
        <f>COUNTIF(H1113:AL1113,"NB")</f>
        <v>0</v>
      </c>
      <c r="BD1113" s="255">
        <f>COUNTIF(H1113:AL1113,"NL")</f>
        <v>0</v>
      </c>
      <c r="BE1113" s="255">
        <f>COUNTIF(H1113:AL1113,"IL")</f>
        <v>0</v>
      </c>
      <c r="BF1113" s="255">
        <f>COUNTIF(H1113:AL1113,"KT")</f>
        <v>0</v>
      </c>
      <c r="BG1113" s="255">
        <f>COUNTIF(H1113:AL1113,"L70")</f>
        <v>0</v>
      </c>
      <c r="BH1113" s="255">
        <f>COUNTIF(H1113:AL1113,"MD")</f>
        <v>0</v>
      </c>
      <c r="BI1113" s="255">
        <f>COUNTIF(H1113:AL1113,"PMD")</f>
        <v>0</v>
      </c>
      <c r="BJ1113" s="255">
        <f>COUNTIF(H1113:AL1113,"PM")</f>
        <v>0</v>
      </c>
      <c r="BK1113" s="255">
        <f>COUNTIF(H1113:AL1113,"BM")</f>
        <v>0</v>
      </c>
      <c r="BL1113" s="261">
        <f>SUMIF(H1113:AL1113,"PD",H1114:AL1114)+SUMIF(H1113:AL1113,"PN",H1114:AL1114)+SUMIF(H1113:AL1113,"P/DS",H1114:AL1114)+SUMIF(H1113:AL1113,"PN/F",H1114:AL1114)+SUMIF(H1113:AL1113,"PN/L",H1114:AL1114)+SUMIF(H1113:AL1113,"TV",H1114:AL1114)+SUMIF(H1113:AL1113,"TVD",H1114:AL1114)+SUMIF(H1113:AL1113,"PDD",H1114:AL1114)</f>
        <v>0</v>
      </c>
      <c r="BM1113" s="261">
        <f>SUMIF(H1113:AL1113,"PD",H1115:AL1115)+SUMIF(H1113:AL1113,"PN",H1115:AL1115)+SUMIF(H1113:AL1113,"P/DS",H1115:AL1115)+SUMIF(H1113:AL1113,"PN/F",H1115:AL1115)+SUMIF(H1113:AL1113,"PN/L",H1115:AL1115)+SUMIF(H1113:AL1113,"TV",H1115:AL1115)+SUMIF(H1113:AL1113,"TVD",H1115:AL1115)+SUMIF(H1113:AL1113,"PDD",H1115:AL1115)+SUMIF(H1113:AL1113,"PMD",H1115:AL1115)</f>
        <v>0</v>
      </c>
      <c r="BN1113" s="261">
        <f>SUMIF(H1113:AL1113,"PD",H1116:AL1116)+SUMIF(H1113:AL1113,"PN",H1116:AL1116)+SUMIF(H1113:AL1113,"P/DS",H1116:AL1116)+SUMIF(H1113:AL1113,"PN/F",H1116:AL1116)+SUMIF(H1113:AL1113,"PN/L",H1116:AL1116)+SUMIF(H1113:AL1113,"TV",H1116:AL1116)+SUMIF(H1113:AL1113,"TVD",H1116:AL1116)</f>
        <v>0</v>
      </c>
      <c r="BO1113" s="261">
        <f>SUMIF(H1113:AL1113,"PD",H1117:AL1117)+SUMIF(H1113:AL1113,"PN",H1117:AL1117)+SUMIF(H1113:AL1113,"P/DS",H1117:AL1117)+SUMIF(H1113:AL1113,"PN/F",H1117:AL1117)+SUMIF(H1113:AL1113,"PN/L",H1117:AL1117)+SUMIF(H1113:AL1113,"TV",H1117:AL1117)+SUMIF(H1113:AL1113,"TVD",H1117:AL1117)</f>
        <v>0</v>
      </c>
      <c r="BP1113" s="261">
        <f>SUMIF(H1113:AL1113,"PD",H1118:AL1118)+SUMIF(H1113:AL1113,"PN",H1118:AL1118)+SUMIF(H1113:AL1113,"P/DS",H1118:AL1118)+SUMIF(H1113:AL1113,"PN/F",H1118:AL1118)+SUMIF(H1113:AL1113,"PN/L",H1118:AL1118)+SUMIF(H1113:AL1113,"TV",H1118:AL1118)+SUMIF(H1113:AL1113,"TVD",H1118:AL1118)+SUMIF(H1113:AL1113,"PDD",H1118:AL1118)+SUMIF(H1113:AL1113,"PH",H1118:AL1118)+SUMIF(H1113:AL1113,"PM",H1118:AL1118)</f>
        <v>0</v>
      </c>
      <c r="BQ1113" s="261">
        <f>SUMIF(H1113:AL1113,"PD",H1119:AL1119)+SUMIF(H1113:AL1113,"PN",H1119:AL1119)+SUMIF(H1113:AL1113,"P/DS",H1119:AL1119)+SUMIF(H1113:AL1113,"PN/F",H1119:AL1119)+SUMIF(H1113:AL1113,"PN/L",H1119:AL1119)+SUMIF(H1113:AL1113,"TV",H1119:AL1119)+SUMIF(H1113:AL1113,"TVD",H1119:AL1119)+SUMIF(H1113:AL1113,"PDD",H1119:AL1119)+SUMIF(H1113:AL1113,"PH",H1119:AL1119)+SUMIF(H1113:AL1113,"PM",H1119:AL1119)</f>
        <v>0</v>
      </c>
      <c r="BR1113" s="269">
        <f>SUM(H1114:AL1114)-BL1113</f>
        <v>28</v>
      </c>
      <c r="BS1113" s="269">
        <f>SUM(H1115:AL1115)-BM1113</f>
        <v>8.5</v>
      </c>
      <c r="BT1113" s="269">
        <f>SUM(H1116:AL1116)-BN1113</f>
        <v>0</v>
      </c>
      <c r="BU1113" s="269">
        <f>SUM(H1117:AL1117)-BO1113</f>
        <v>6</v>
      </c>
      <c r="BV1113" s="269">
        <f>SUM(H1118:AL1118)-BP1113</f>
        <v>0</v>
      </c>
      <c r="BW1113" s="269">
        <f>SUM(H1119:AL1119)-BQ1113</f>
        <v>0</v>
      </c>
      <c r="BX1113" s="255">
        <f>SUMIF(H1113:AL1113,"PD",H1120:AL1120)+SUMIF(H1113:AL1113,"PN",H1120:AL1120)+SUMIF(H1113:AL1113,"P/DS",H1120:AL1120)+SUMIF(H1113:AL1113,"PN/F",H1120:AL1120)+SUMIF(H1113:AL1113,"PN/L",H1120:AL1120)</f>
        <v>0</v>
      </c>
      <c r="BY1113" s="255">
        <f>SUM(H1120:AL1120)-BX1113</f>
        <v>2</v>
      </c>
      <c r="BZ1113" s="255">
        <f t="shared" ref="BZ1113" si="414">+SUM(BL1113:BW1120)</f>
        <v>42.5</v>
      </c>
      <c r="CA1113" s="266">
        <f>(COUNTIFS(H1113:AL1113,"PD",H1114:AL1114,"&gt;=2"))*0.5-IF(CN1113="VP",COUNTIFS($H$16:$AL$16,"SAT",H1113:AL1113,"PD",H1114:AL1114,"&gt;=2"))*0.5</f>
        <v>0</v>
      </c>
      <c r="CB1113" s="266">
        <f>(COUNTIFS(H1113:AL1113,"PN",H1115:AL1115,"&gt;=0.5",H1114:AL1114,"&gt;=1.5"))*0.5+COUNTIFS(H1113:AL1113,"PDD",H1115:AL1115,"&gt;=0.5",H1114:AL1114,"&gt;=1.5")*0.5</f>
        <v>0</v>
      </c>
      <c r="CC1113" s="273">
        <f>(COUNTIFS(H1113:AL1113,"TV",H1115:AL1115,"&gt;=10"))*0.5+(COUNTIFS(H1113:AL1113,"PMD",H1115:AL1115,"&gt;=2"))*0.5</f>
        <v>0</v>
      </c>
      <c r="CD1113" s="266">
        <f>(COUNTIFS(H1113:AL1113,"TVD",H1117:AL1117,"&gt;=6.5",H1115:AL1115,"&gt;=3.5"))*0.5</f>
        <v>0</v>
      </c>
      <c r="CE1113" s="266">
        <f>(COUNTIFS(H1113:AL1113,"PD",H1118:AL1118,"&gt;=10"))*0.5</f>
        <v>0</v>
      </c>
      <c r="CF1113" s="266">
        <f>(COUNTIFS(H1113:AL1113,"PDD",H1118:AL1118,"&gt;=3.5",H1119:AL1119,"&gt;=6.5")+COUNTIFS(H1113:AL1113,"PH",H1119:AL1119,"&gt;=0.5",H1118:AL1118,"&gt;=1.5")+COUNTIFS(H1113:AL1113,"PM",H1119:AL1119,"&gt;=0.5",H1118:AL1118,"&gt;=1.5"))*0.5</f>
        <v>0</v>
      </c>
      <c r="CG1113" s="266">
        <f>(COUNTIFS(H1113:AL1113,"DS",H1114:AL1114,"&gt;=2")+COUNTIFS(H1113:AL1113,"AL/DS",H1114:AL1114,"&gt;=2"))*0.5-IF(CN1113="VP",COUNTIFS($H$16:$AL$16,"SAT",H1113:AL1113,"DS",H1114:AL1114,"&gt;=2"))*0.5</f>
        <v>0.5</v>
      </c>
      <c r="CH1113" s="266">
        <f>(COUNTIFS(H1113:AL1113,"NS",H1115:AL1115,"&gt;=0.5",H1114:AL1114,"&gt;=1.5")+COUNTIFS(H1113:AL1113,"AL/NS",H1115:AL1115,"&gt;=0.5",H1114:AL1114,"&gt;=1.5")+COUNTIFS(H1113:AL1113,"NHD",H1115:AL1115,"&gt;=4.5",H1118:AL1118,"&gt;=2",H1114:AL1114,"&gt;=1.5"))*0.5</f>
        <v>6</v>
      </c>
      <c r="CI1113" s="266">
        <f>(COUNTIF(H1115:AL1115,"&gt;=10")+COUNTIFS(H1113:AL1113,"MD",H1115:AL1115,"&gt;=2")-COUNTIFS(H1113:AL1113,"TV",H1115:AL1115,"&gt;=10"))*0.5</f>
        <v>0</v>
      </c>
      <c r="CJ1113" s="266">
        <f>(COUNTIFS(H1113:AL1113,"D",H1117:AL1117,"&gt;=6.5",H1115:AL1115,"&gt;=3.5"))*0.5</f>
        <v>0</v>
      </c>
      <c r="CK1113" s="266">
        <f>(COUNTIF(H1118:AL1118,"&gt;=10")-COUNTIFS(H1113:AL1113,"PD",H1118:AL1118,"&gt;=10"))*0.5</f>
        <v>0</v>
      </c>
      <c r="CL1113" s="265">
        <f>(COUNTIFS(H1113:AL1113,"NHD",H1118:AL1118,"&gt;=3.5",H1119:AL1119,"&gt;=6.5")+COUNTIFS(H1113:AL1113,"BH",H1118:AL1118,"&gt;=1.5",H1119:AL1119,"&gt;=0.5")+COUNTIFS(H1113:AL1113,"BM",H1118:AL1118,"&gt;=1.5",H1119:AL1119,"&gt;=0.5")+COUNTIFS(H1113:AL1113,"D",H1118:AL1118,"&gt;=1.5",H1119:AL1119,"&gt;=0.5"))*0.5</f>
        <v>0</v>
      </c>
      <c r="CM1113" s="272"/>
      <c r="CN1113" s="264" t="s">
        <v>723</v>
      </c>
      <c r="CO1113" s="125">
        <f t="shared" ref="CO1113" si="415">+AM1113+AN1113+AO1113+AP1113+AQ1113+AR1113+AS1113+AU1113+BG1113</f>
        <v>26</v>
      </c>
      <c r="CP1113" s="225">
        <f>+SUM(I1114:I1119)-I1120</f>
        <v>0</v>
      </c>
      <c r="CQ1113" s="225">
        <f>+SUM(J1114:J1119)-J1120</f>
        <v>2.5</v>
      </c>
      <c r="CR1113" s="225">
        <f>+SUM(K1114:K1119)-K1120</f>
        <v>2.5</v>
      </c>
      <c r="CS1113" s="90"/>
      <c r="CT1113" s="90"/>
      <c r="CU1113" s="90"/>
      <c r="CV1113" s="90"/>
      <c r="CW1113" s="90"/>
      <c r="CX1113" s="90"/>
      <c r="CY1113" s="90"/>
      <c r="CZ1113" s="90"/>
      <c r="DA1113" s="90"/>
    </row>
    <row r="1114" spans="1:105" s="70" customFormat="1" ht="15" customHeight="1">
      <c r="A1114" s="228"/>
      <c r="B1114" s="277"/>
      <c r="C1114" s="280"/>
      <c r="D1114" s="237"/>
      <c r="E1114" s="237"/>
      <c r="F1114" s="242" t="s">
        <v>82</v>
      </c>
      <c r="G1114" s="71">
        <v>1.5</v>
      </c>
      <c r="H1114" s="83"/>
      <c r="I1114" s="83"/>
      <c r="J1114" s="83">
        <v>2</v>
      </c>
      <c r="K1114" s="83">
        <v>2</v>
      </c>
      <c r="L1114" s="83">
        <v>2</v>
      </c>
      <c r="M1114" s="83">
        <v>2</v>
      </c>
      <c r="N1114" s="83">
        <v>2</v>
      </c>
      <c r="O1114" s="83"/>
      <c r="P1114" s="83">
        <v>2</v>
      </c>
      <c r="Q1114" s="83">
        <v>2</v>
      </c>
      <c r="R1114" s="83">
        <v>2</v>
      </c>
      <c r="S1114" s="83">
        <v>2</v>
      </c>
      <c r="T1114" s="83">
        <v>2</v>
      </c>
      <c r="U1114" s="83">
        <v>2</v>
      </c>
      <c r="V1114" s="83"/>
      <c r="W1114" s="83"/>
      <c r="X1114" s="83"/>
      <c r="Y1114" s="83"/>
      <c r="Z1114" s="83"/>
      <c r="AA1114" s="83">
        <v>2</v>
      </c>
      <c r="AB1114" s="83"/>
      <c r="AC1114" s="79"/>
      <c r="AD1114" s="79">
        <v>1.5</v>
      </c>
      <c r="AE1114" s="79"/>
      <c r="AF1114" s="79"/>
      <c r="AG1114" s="79"/>
      <c r="AH1114" s="79"/>
      <c r="AI1114" s="79"/>
      <c r="AJ1114" s="79"/>
      <c r="AK1114" s="79">
        <v>1</v>
      </c>
      <c r="AL1114" s="79">
        <v>1.5</v>
      </c>
      <c r="AM1114" s="240"/>
      <c r="AN1114" s="240"/>
      <c r="AO1114" s="240"/>
      <c r="AP1114" s="240"/>
      <c r="AQ1114" s="240"/>
      <c r="AR1114" s="240"/>
      <c r="AS1114" s="240"/>
      <c r="AT1114" s="256"/>
      <c r="AU1114" s="256"/>
      <c r="AV1114" s="259"/>
      <c r="AW1114" s="259"/>
      <c r="AX1114" s="256"/>
      <c r="AY1114" s="256"/>
      <c r="AZ1114" s="256"/>
      <c r="BA1114" s="256"/>
      <c r="BB1114" s="256"/>
      <c r="BC1114" s="256"/>
      <c r="BD1114" s="256"/>
      <c r="BE1114" s="256"/>
      <c r="BF1114" s="256"/>
      <c r="BG1114" s="256"/>
      <c r="BH1114" s="256"/>
      <c r="BI1114" s="256"/>
      <c r="BJ1114" s="256"/>
      <c r="BK1114" s="256"/>
      <c r="BL1114" s="262"/>
      <c r="BM1114" s="262"/>
      <c r="BN1114" s="262"/>
      <c r="BO1114" s="262"/>
      <c r="BP1114" s="262"/>
      <c r="BQ1114" s="262"/>
      <c r="BR1114" s="270"/>
      <c r="BS1114" s="270"/>
      <c r="BT1114" s="270"/>
      <c r="BU1114" s="270"/>
      <c r="BV1114" s="270"/>
      <c r="BW1114" s="270"/>
      <c r="BX1114" s="256"/>
      <c r="BY1114" s="256"/>
      <c r="BZ1114" s="256"/>
      <c r="CA1114" s="267"/>
      <c r="CB1114" s="267"/>
      <c r="CC1114" s="274"/>
      <c r="CD1114" s="267"/>
      <c r="CE1114" s="267"/>
      <c r="CF1114" s="267"/>
      <c r="CG1114" s="267"/>
      <c r="CH1114" s="267"/>
      <c r="CI1114" s="267"/>
      <c r="CJ1114" s="267"/>
      <c r="CK1114" s="267"/>
      <c r="CL1114" s="265"/>
      <c r="CM1114" s="272"/>
      <c r="CN1114" s="264"/>
      <c r="CO1114" s="125"/>
      <c r="CP1114" s="226"/>
      <c r="CQ1114" s="226"/>
      <c r="CR1114" s="226"/>
      <c r="CS1114" s="90"/>
      <c r="CT1114" s="90"/>
      <c r="CU1114" s="90"/>
      <c r="CV1114" s="90"/>
      <c r="CW1114" s="90"/>
      <c r="CX1114" s="90"/>
      <c r="CY1114" s="90"/>
      <c r="CZ1114" s="90"/>
      <c r="DA1114" s="90"/>
    </row>
    <row r="1115" spans="1:105" s="70" customFormat="1" ht="15" customHeight="1">
      <c r="A1115" s="228"/>
      <c r="B1115" s="277"/>
      <c r="C1115" s="280"/>
      <c r="D1115" s="237"/>
      <c r="E1115" s="237"/>
      <c r="F1115" s="243"/>
      <c r="G1115" s="72">
        <v>2</v>
      </c>
      <c r="H1115" s="84"/>
      <c r="I1115" s="84"/>
      <c r="J1115" s="84">
        <v>0.5</v>
      </c>
      <c r="K1115" s="84">
        <v>0.5</v>
      </c>
      <c r="L1115" s="84">
        <v>0.5</v>
      </c>
      <c r="M1115" s="84">
        <v>0.5</v>
      </c>
      <c r="N1115" s="84">
        <v>0.5</v>
      </c>
      <c r="O1115" s="84">
        <v>2</v>
      </c>
      <c r="P1115" s="84">
        <v>0.5</v>
      </c>
      <c r="Q1115" s="84">
        <v>0.5</v>
      </c>
      <c r="R1115" s="84">
        <v>0.5</v>
      </c>
      <c r="S1115" s="84">
        <v>0.5</v>
      </c>
      <c r="T1115" s="84">
        <v>0.5</v>
      </c>
      <c r="U1115" s="84">
        <v>0.5</v>
      </c>
      <c r="V1115" s="84"/>
      <c r="W1115" s="84"/>
      <c r="X1115" s="84"/>
      <c r="Y1115" s="84"/>
      <c r="Z1115" s="84"/>
      <c r="AA1115" s="84"/>
      <c r="AB1115" s="84"/>
      <c r="AC1115" s="80"/>
      <c r="AD1115" s="80"/>
      <c r="AE1115" s="80"/>
      <c r="AF1115" s="80"/>
      <c r="AG1115" s="80"/>
      <c r="AH1115" s="80"/>
      <c r="AI1115" s="80"/>
      <c r="AJ1115" s="80"/>
      <c r="AK1115" s="80">
        <v>0.5</v>
      </c>
      <c r="AL1115" s="80">
        <v>0.5</v>
      </c>
      <c r="AM1115" s="240"/>
      <c r="AN1115" s="240"/>
      <c r="AO1115" s="240"/>
      <c r="AP1115" s="240"/>
      <c r="AQ1115" s="240"/>
      <c r="AR1115" s="240"/>
      <c r="AS1115" s="240"/>
      <c r="AT1115" s="256"/>
      <c r="AU1115" s="256"/>
      <c r="AV1115" s="259"/>
      <c r="AW1115" s="259"/>
      <c r="AX1115" s="256"/>
      <c r="AY1115" s="256"/>
      <c r="AZ1115" s="256"/>
      <c r="BA1115" s="256"/>
      <c r="BB1115" s="256"/>
      <c r="BC1115" s="256"/>
      <c r="BD1115" s="256"/>
      <c r="BE1115" s="256"/>
      <c r="BF1115" s="256"/>
      <c r="BG1115" s="256"/>
      <c r="BH1115" s="256"/>
      <c r="BI1115" s="256"/>
      <c r="BJ1115" s="256"/>
      <c r="BK1115" s="256"/>
      <c r="BL1115" s="262"/>
      <c r="BM1115" s="262"/>
      <c r="BN1115" s="262"/>
      <c r="BO1115" s="262"/>
      <c r="BP1115" s="262"/>
      <c r="BQ1115" s="262"/>
      <c r="BR1115" s="270"/>
      <c r="BS1115" s="270"/>
      <c r="BT1115" s="270"/>
      <c r="BU1115" s="270"/>
      <c r="BV1115" s="270"/>
      <c r="BW1115" s="270"/>
      <c r="BX1115" s="256"/>
      <c r="BY1115" s="256"/>
      <c r="BZ1115" s="256"/>
      <c r="CA1115" s="267"/>
      <c r="CB1115" s="267"/>
      <c r="CC1115" s="274"/>
      <c r="CD1115" s="267"/>
      <c r="CE1115" s="267"/>
      <c r="CF1115" s="267"/>
      <c r="CG1115" s="267"/>
      <c r="CH1115" s="267"/>
      <c r="CI1115" s="267"/>
      <c r="CJ1115" s="267"/>
      <c r="CK1115" s="267"/>
      <c r="CL1115" s="265"/>
      <c r="CM1115" s="272"/>
      <c r="CN1115" s="264"/>
      <c r="CO1115" s="125"/>
      <c r="CP1115" s="226"/>
      <c r="CQ1115" s="226"/>
      <c r="CR1115" s="226"/>
      <c r="CS1115" s="90"/>
      <c r="CT1115" s="90"/>
      <c r="CU1115" s="90"/>
      <c r="CV1115" s="90"/>
      <c r="CW1115" s="90"/>
      <c r="CX1115" s="90"/>
      <c r="CY1115" s="90"/>
      <c r="CZ1115" s="90"/>
      <c r="DA1115" s="90"/>
    </row>
    <row r="1116" spans="1:105" s="70" customFormat="1" ht="15" customHeight="1">
      <c r="A1116" s="228"/>
      <c r="B1116" s="277"/>
      <c r="C1116" s="280"/>
      <c r="D1116" s="237"/>
      <c r="E1116" s="237"/>
      <c r="F1116" s="243"/>
      <c r="G1116" s="72">
        <v>2.1</v>
      </c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  <c r="U1116" s="84"/>
      <c r="V1116" s="84"/>
      <c r="W1116" s="84"/>
      <c r="X1116" s="84"/>
      <c r="Y1116" s="84"/>
      <c r="Z1116" s="84"/>
      <c r="AA1116" s="84"/>
      <c r="AB1116" s="84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240"/>
      <c r="AN1116" s="240"/>
      <c r="AO1116" s="240"/>
      <c r="AP1116" s="240"/>
      <c r="AQ1116" s="240"/>
      <c r="AR1116" s="240"/>
      <c r="AS1116" s="240"/>
      <c r="AT1116" s="256"/>
      <c r="AU1116" s="256"/>
      <c r="AV1116" s="259"/>
      <c r="AW1116" s="259"/>
      <c r="AX1116" s="256"/>
      <c r="AY1116" s="256"/>
      <c r="AZ1116" s="256"/>
      <c r="BA1116" s="256"/>
      <c r="BB1116" s="256"/>
      <c r="BC1116" s="256"/>
      <c r="BD1116" s="256"/>
      <c r="BE1116" s="256"/>
      <c r="BF1116" s="256"/>
      <c r="BG1116" s="256"/>
      <c r="BH1116" s="256"/>
      <c r="BI1116" s="256"/>
      <c r="BJ1116" s="256"/>
      <c r="BK1116" s="256"/>
      <c r="BL1116" s="262"/>
      <c r="BM1116" s="262"/>
      <c r="BN1116" s="262"/>
      <c r="BO1116" s="262"/>
      <c r="BP1116" s="262"/>
      <c r="BQ1116" s="262"/>
      <c r="BR1116" s="270"/>
      <c r="BS1116" s="270"/>
      <c r="BT1116" s="270"/>
      <c r="BU1116" s="270"/>
      <c r="BV1116" s="270"/>
      <c r="BW1116" s="270"/>
      <c r="BX1116" s="256"/>
      <c r="BY1116" s="256"/>
      <c r="BZ1116" s="256"/>
      <c r="CA1116" s="267"/>
      <c r="CB1116" s="267"/>
      <c r="CC1116" s="274"/>
      <c r="CD1116" s="267"/>
      <c r="CE1116" s="267"/>
      <c r="CF1116" s="267"/>
      <c r="CG1116" s="267"/>
      <c r="CH1116" s="267"/>
      <c r="CI1116" s="267"/>
      <c r="CJ1116" s="267"/>
      <c r="CK1116" s="267"/>
      <c r="CL1116" s="265"/>
      <c r="CM1116" s="272"/>
      <c r="CN1116" s="264"/>
      <c r="CO1116" s="125"/>
      <c r="CP1116" s="226"/>
      <c r="CQ1116" s="226"/>
      <c r="CR1116" s="226"/>
      <c r="CS1116" s="90"/>
      <c r="CT1116" s="90"/>
      <c r="CU1116" s="90"/>
      <c r="CV1116" s="90"/>
      <c r="CW1116" s="90"/>
      <c r="CX1116" s="90"/>
      <c r="CY1116" s="90"/>
      <c r="CZ1116" s="90"/>
      <c r="DA1116" s="90"/>
    </row>
    <row r="1117" spans="1:105" s="70" customFormat="1" ht="15" customHeight="1">
      <c r="A1117" s="228"/>
      <c r="B1117" s="277"/>
      <c r="C1117" s="280"/>
      <c r="D1117" s="237"/>
      <c r="E1117" s="237"/>
      <c r="F1117" s="243"/>
      <c r="G1117" s="72">
        <v>2.7</v>
      </c>
      <c r="H1117" s="84"/>
      <c r="I1117" s="84"/>
      <c r="J1117" s="84"/>
      <c r="K1117" s="84"/>
      <c r="L1117" s="84"/>
      <c r="M1117" s="84"/>
      <c r="N1117" s="84"/>
      <c r="O1117" s="84">
        <v>6</v>
      </c>
      <c r="P1117" s="84"/>
      <c r="Q1117" s="84"/>
      <c r="R1117" s="84"/>
      <c r="S1117" s="84"/>
      <c r="T1117" s="84"/>
      <c r="U1117" s="84"/>
      <c r="V1117" s="84"/>
      <c r="W1117" s="84"/>
      <c r="X1117" s="84"/>
      <c r="Y1117" s="84"/>
      <c r="Z1117" s="84"/>
      <c r="AA1117" s="84"/>
      <c r="AB1117" s="84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240"/>
      <c r="AN1117" s="240"/>
      <c r="AO1117" s="240"/>
      <c r="AP1117" s="240"/>
      <c r="AQ1117" s="240"/>
      <c r="AR1117" s="240"/>
      <c r="AS1117" s="240"/>
      <c r="AT1117" s="256"/>
      <c r="AU1117" s="256"/>
      <c r="AV1117" s="259"/>
      <c r="AW1117" s="259"/>
      <c r="AX1117" s="256"/>
      <c r="AY1117" s="256"/>
      <c r="AZ1117" s="256"/>
      <c r="BA1117" s="256"/>
      <c r="BB1117" s="256"/>
      <c r="BC1117" s="256"/>
      <c r="BD1117" s="256"/>
      <c r="BE1117" s="256"/>
      <c r="BF1117" s="256"/>
      <c r="BG1117" s="256"/>
      <c r="BH1117" s="256"/>
      <c r="BI1117" s="256"/>
      <c r="BJ1117" s="256"/>
      <c r="BK1117" s="256"/>
      <c r="BL1117" s="262"/>
      <c r="BM1117" s="262"/>
      <c r="BN1117" s="262"/>
      <c r="BO1117" s="262"/>
      <c r="BP1117" s="262"/>
      <c r="BQ1117" s="262"/>
      <c r="BR1117" s="270"/>
      <c r="BS1117" s="270"/>
      <c r="BT1117" s="270"/>
      <c r="BU1117" s="270"/>
      <c r="BV1117" s="270"/>
      <c r="BW1117" s="270"/>
      <c r="BX1117" s="256"/>
      <c r="BY1117" s="256"/>
      <c r="BZ1117" s="256"/>
      <c r="CA1117" s="267"/>
      <c r="CB1117" s="267"/>
      <c r="CC1117" s="274"/>
      <c r="CD1117" s="267"/>
      <c r="CE1117" s="267"/>
      <c r="CF1117" s="267"/>
      <c r="CG1117" s="267"/>
      <c r="CH1117" s="267"/>
      <c r="CI1117" s="267"/>
      <c r="CJ1117" s="267"/>
      <c r="CK1117" s="267"/>
      <c r="CL1117" s="265"/>
      <c r="CM1117" s="272"/>
      <c r="CN1117" s="264"/>
      <c r="CO1117" s="125"/>
      <c r="CP1117" s="226"/>
      <c r="CQ1117" s="226"/>
      <c r="CR1117" s="226"/>
      <c r="CS1117" s="90"/>
      <c r="CT1117" s="90"/>
      <c r="CU1117" s="90"/>
      <c r="CV1117" s="90"/>
      <c r="CW1117" s="90"/>
      <c r="CX1117" s="90"/>
      <c r="CY1117" s="90"/>
      <c r="CZ1117" s="90"/>
      <c r="DA1117" s="90"/>
    </row>
    <row r="1118" spans="1:105" s="70" customFormat="1" ht="15" customHeight="1">
      <c r="A1118" s="228"/>
      <c r="B1118" s="277"/>
      <c r="C1118" s="280"/>
      <c r="D1118" s="237"/>
      <c r="E1118" s="237"/>
      <c r="F1118" s="243"/>
      <c r="G1118" s="72">
        <v>3</v>
      </c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/>
      <c r="Y1118" s="84"/>
      <c r="Z1118" s="84"/>
      <c r="AA1118" s="84"/>
      <c r="AB1118" s="84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240"/>
      <c r="AN1118" s="240"/>
      <c r="AO1118" s="240"/>
      <c r="AP1118" s="240"/>
      <c r="AQ1118" s="240"/>
      <c r="AR1118" s="240"/>
      <c r="AS1118" s="240"/>
      <c r="AT1118" s="256"/>
      <c r="AU1118" s="256"/>
      <c r="AV1118" s="259"/>
      <c r="AW1118" s="259"/>
      <c r="AX1118" s="256"/>
      <c r="AY1118" s="256"/>
      <c r="AZ1118" s="256"/>
      <c r="BA1118" s="256"/>
      <c r="BB1118" s="256"/>
      <c r="BC1118" s="256"/>
      <c r="BD1118" s="256"/>
      <c r="BE1118" s="256"/>
      <c r="BF1118" s="256"/>
      <c r="BG1118" s="256"/>
      <c r="BH1118" s="256"/>
      <c r="BI1118" s="256"/>
      <c r="BJ1118" s="256"/>
      <c r="BK1118" s="256"/>
      <c r="BL1118" s="262"/>
      <c r="BM1118" s="262"/>
      <c r="BN1118" s="262"/>
      <c r="BO1118" s="262"/>
      <c r="BP1118" s="262"/>
      <c r="BQ1118" s="262"/>
      <c r="BR1118" s="270"/>
      <c r="BS1118" s="270"/>
      <c r="BT1118" s="270"/>
      <c r="BU1118" s="270"/>
      <c r="BV1118" s="270"/>
      <c r="BW1118" s="270"/>
      <c r="BX1118" s="256"/>
      <c r="BY1118" s="256"/>
      <c r="BZ1118" s="256"/>
      <c r="CA1118" s="267"/>
      <c r="CB1118" s="267"/>
      <c r="CC1118" s="274"/>
      <c r="CD1118" s="267"/>
      <c r="CE1118" s="267"/>
      <c r="CF1118" s="267"/>
      <c r="CG1118" s="267"/>
      <c r="CH1118" s="267"/>
      <c r="CI1118" s="267"/>
      <c r="CJ1118" s="267"/>
      <c r="CK1118" s="267"/>
      <c r="CL1118" s="265"/>
      <c r="CM1118" s="272"/>
      <c r="CN1118" s="264"/>
      <c r="CO1118" s="125"/>
      <c r="CP1118" s="226"/>
      <c r="CQ1118" s="226"/>
      <c r="CR1118" s="226"/>
      <c r="CS1118" s="90"/>
      <c r="CT1118" s="90"/>
      <c r="CU1118" s="90"/>
      <c r="CV1118" s="90"/>
      <c r="CW1118" s="90"/>
      <c r="CX1118" s="90"/>
      <c r="CY1118" s="90"/>
      <c r="CZ1118" s="90"/>
      <c r="DA1118" s="90"/>
    </row>
    <row r="1119" spans="1:105" s="70" customFormat="1" ht="15" customHeight="1">
      <c r="A1119" s="228"/>
      <c r="B1119" s="277"/>
      <c r="C1119" s="280"/>
      <c r="D1119" s="237"/>
      <c r="E1119" s="237"/>
      <c r="F1119" s="244"/>
      <c r="G1119" s="73">
        <v>3.9</v>
      </c>
      <c r="H1119" s="85"/>
      <c r="I1119" s="85"/>
      <c r="J1119" s="85"/>
      <c r="K1119" s="85"/>
      <c r="L1119" s="85"/>
      <c r="M1119" s="85"/>
      <c r="N1119" s="85"/>
      <c r="O1119" s="85"/>
      <c r="P1119" s="85"/>
      <c r="Q1119" s="85"/>
      <c r="R1119" s="85"/>
      <c r="S1119" s="85"/>
      <c r="T1119" s="85"/>
      <c r="U1119" s="85"/>
      <c r="V1119" s="85"/>
      <c r="W1119" s="85"/>
      <c r="X1119" s="85"/>
      <c r="Y1119" s="85"/>
      <c r="Z1119" s="85"/>
      <c r="AA1119" s="85"/>
      <c r="AB1119" s="85"/>
      <c r="AC1119" s="81"/>
      <c r="AD1119" s="81"/>
      <c r="AE1119" s="81"/>
      <c r="AF1119" s="81"/>
      <c r="AG1119" s="81"/>
      <c r="AH1119" s="81"/>
      <c r="AI1119" s="81"/>
      <c r="AJ1119" s="81"/>
      <c r="AK1119" s="81"/>
      <c r="AL1119" s="81"/>
      <c r="AM1119" s="240"/>
      <c r="AN1119" s="240"/>
      <c r="AO1119" s="240"/>
      <c r="AP1119" s="240"/>
      <c r="AQ1119" s="240"/>
      <c r="AR1119" s="240"/>
      <c r="AS1119" s="240"/>
      <c r="AT1119" s="256"/>
      <c r="AU1119" s="256"/>
      <c r="AV1119" s="259"/>
      <c r="AW1119" s="259"/>
      <c r="AX1119" s="256"/>
      <c r="AY1119" s="256"/>
      <c r="AZ1119" s="256"/>
      <c r="BA1119" s="256"/>
      <c r="BB1119" s="256"/>
      <c r="BC1119" s="256"/>
      <c r="BD1119" s="256"/>
      <c r="BE1119" s="256"/>
      <c r="BF1119" s="256"/>
      <c r="BG1119" s="256"/>
      <c r="BH1119" s="256"/>
      <c r="BI1119" s="256"/>
      <c r="BJ1119" s="256"/>
      <c r="BK1119" s="256"/>
      <c r="BL1119" s="262"/>
      <c r="BM1119" s="262"/>
      <c r="BN1119" s="262"/>
      <c r="BO1119" s="262"/>
      <c r="BP1119" s="262"/>
      <c r="BQ1119" s="262"/>
      <c r="BR1119" s="270"/>
      <c r="BS1119" s="270"/>
      <c r="BT1119" s="270"/>
      <c r="BU1119" s="270"/>
      <c r="BV1119" s="270"/>
      <c r="BW1119" s="270"/>
      <c r="BX1119" s="256"/>
      <c r="BY1119" s="256"/>
      <c r="BZ1119" s="256"/>
      <c r="CA1119" s="267"/>
      <c r="CB1119" s="267"/>
      <c r="CC1119" s="274"/>
      <c r="CD1119" s="267"/>
      <c r="CE1119" s="267"/>
      <c r="CF1119" s="267"/>
      <c r="CG1119" s="267"/>
      <c r="CH1119" s="267"/>
      <c r="CI1119" s="267"/>
      <c r="CJ1119" s="267"/>
      <c r="CK1119" s="267"/>
      <c r="CL1119" s="265"/>
      <c r="CM1119" s="272"/>
      <c r="CN1119" s="264"/>
      <c r="CO1119" s="125"/>
      <c r="CP1119" s="226"/>
      <c r="CQ1119" s="226"/>
      <c r="CR1119" s="226"/>
      <c r="CS1119" s="90"/>
      <c r="CT1119" s="90"/>
      <c r="CU1119" s="90"/>
      <c r="CV1119" s="90"/>
      <c r="CW1119" s="90"/>
      <c r="CX1119" s="90"/>
      <c r="CY1119" s="90"/>
      <c r="CZ1119" s="90"/>
      <c r="DA1119" s="90"/>
    </row>
    <row r="1120" spans="1:105" s="70" customFormat="1" ht="15" customHeight="1" thickBot="1">
      <c r="A1120" s="229"/>
      <c r="B1120" s="278"/>
      <c r="C1120" s="281"/>
      <c r="D1120" s="238"/>
      <c r="E1120" s="238"/>
      <c r="F1120" s="245" t="s">
        <v>83</v>
      </c>
      <c r="G1120" s="246"/>
      <c r="H1120" s="82"/>
      <c r="I1120" s="82"/>
      <c r="J1120" s="82"/>
      <c r="K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2"/>
      <c r="W1120" s="82"/>
      <c r="X1120" s="82"/>
      <c r="Y1120" s="82">
        <v>2</v>
      </c>
      <c r="Z1120" s="82"/>
      <c r="AA1120" s="82"/>
      <c r="AB1120" s="82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241"/>
      <c r="AN1120" s="241"/>
      <c r="AO1120" s="241"/>
      <c r="AP1120" s="241"/>
      <c r="AQ1120" s="241"/>
      <c r="AR1120" s="241"/>
      <c r="AS1120" s="241"/>
      <c r="AT1120" s="257"/>
      <c r="AU1120" s="257"/>
      <c r="AV1120" s="260"/>
      <c r="AW1120" s="260"/>
      <c r="AX1120" s="257"/>
      <c r="AY1120" s="257"/>
      <c r="AZ1120" s="257"/>
      <c r="BA1120" s="257"/>
      <c r="BB1120" s="257"/>
      <c r="BC1120" s="257"/>
      <c r="BD1120" s="257"/>
      <c r="BE1120" s="257"/>
      <c r="BF1120" s="257"/>
      <c r="BG1120" s="257"/>
      <c r="BH1120" s="257"/>
      <c r="BI1120" s="257"/>
      <c r="BJ1120" s="257"/>
      <c r="BK1120" s="257"/>
      <c r="BL1120" s="263"/>
      <c r="BM1120" s="263"/>
      <c r="BN1120" s="263"/>
      <c r="BO1120" s="263"/>
      <c r="BP1120" s="263"/>
      <c r="BQ1120" s="263"/>
      <c r="BR1120" s="271"/>
      <c r="BS1120" s="271"/>
      <c r="BT1120" s="271"/>
      <c r="BU1120" s="271"/>
      <c r="BV1120" s="271"/>
      <c r="BW1120" s="271"/>
      <c r="BX1120" s="257"/>
      <c r="BY1120" s="257"/>
      <c r="BZ1120" s="257"/>
      <c r="CA1120" s="268"/>
      <c r="CB1120" s="268"/>
      <c r="CC1120" s="275"/>
      <c r="CD1120" s="268"/>
      <c r="CE1120" s="268"/>
      <c r="CF1120" s="268"/>
      <c r="CG1120" s="268"/>
      <c r="CH1120" s="268"/>
      <c r="CI1120" s="268"/>
      <c r="CJ1120" s="268"/>
      <c r="CK1120" s="268"/>
      <c r="CL1120" s="265"/>
      <c r="CM1120" s="272"/>
      <c r="CN1120" s="264"/>
      <c r="CO1120" s="125"/>
      <c r="CP1120" s="226"/>
      <c r="CQ1120" s="226"/>
      <c r="CR1120" s="226"/>
      <c r="CS1120" s="90"/>
      <c r="CT1120" s="90"/>
      <c r="CU1120" s="90"/>
      <c r="CV1120" s="90"/>
      <c r="CW1120" s="90"/>
      <c r="CX1120" s="90"/>
      <c r="CY1120" s="90"/>
      <c r="CZ1120" s="90"/>
      <c r="DA1120" s="90"/>
    </row>
    <row r="1121" spans="1:105" s="70" customFormat="1" ht="15" customHeight="1">
      <c r="A1121" s="227">
        <f t="shared" ref="A1121" si="416">A1113+1</f>
        <v>139</v>
      </c>
      <c r="B1121" s="276" t="s">
        <v>594</v>
      </c>
      <c r="C1121" s="279" t="s">
        <v>1023</v>
      </c>
      <c r="D1121" s="236">
        <v>44051</v>
      </c>
      <c r="E1121" s="236" t="s">
        <v>1248</v>
      </c>
      <c r="F1121" s="253" t="s">
        <v>80</v>
      </c>
      <c r="G1121" s="254"/>
      <c r="H1121" s="82" t="s">
        <v>73</v>
      </c>
      <c r="I1121" s="82"/>
      <c r="J1121" s="82" t="s">
        <v>73</v>
      </c>
      <c r="K1121" s="82" t="s">
        <v>73</v>
      </c>
      <c r="L1121" s="82" t="s">
        <v>73</v>
      </c>
      <c r="M1121" s="82" t="s">
        <v>73</v>
      </c>
      <c r="N1121" s="82" t="s">
        <v>73</v>
      </c>
      <c r="O1121" s="82"/>
      <c r="P1121" s="82" t="s">
        <v>73</v>
      </c>
      <c r="Q1121" s="82" t="s">
        <v>73</v>
      </c>
      <c r="R1121" s="82" t="s">
        <v>73</v>
      </c>
      <c r="S1121" s="82" t="s">
        <v>73</v>
      </c>
      <c r="T1121" s="82" t="s">
        <v>73</v>
      </c>
      <c r="U1121" s="82" t="s">
        <v>73</v>
      </c>
      <c r="V1121" s="82"/>
      <c r="W1121" s="82" t="s">
        <v>73</v>
      </c>
      <c r="X1121" s="82" t="s">
        <v>73</v>
      </c>
      <c r="Y1121" s="82" t="s">
        <v>73</v>
      </c>
      <c r="Z1121" s="82" t="s">
        <v>73</v>
      </c>
      <c r="AA1121" s="82" t="s">
        <v>73</v>
      </c>
      <c r="AB1121" s="82" t="s">
        <v>73</v>
      </c>
      <c r="AC1121" s="82"/>
      <c r="AD1121" s="82" t="s">
        <v>73</v>
      </c>
      <c r="AE1121" s="82" t="s">
        <v>73</v>
      </c>
      <c r="AF1121" s="82" t="s">
        <v>73</v>
      </c>
      <c r="AG1121" s="82" t="s">
        <v>73</v>
      </c>
      <c r="AH1121" s="82" t="s">
        <v>73</v>
      </c>
      <c r="AI1121" s="82" t="s">
        <v>73</v>
      </c>
      <c r="AJ1121" s="82"/>
      <c r="AK1121" s="82" t="s">
        <v>73</v>
      </c>
      <c r="AL1121" s="82" t="s">
        <v>73</v>
      </c>
      <c r="AM1121" s="239">
        <f>COUNTIF(H1121:AL1121,"PH")+COUNTIF(H1121:AL1121,"PH/L")+COUNTIF(H1121:AL1121,"PM")</f>
        <v>0</v>
      </c>
      <c r="AN1121" s="239">
        <f>COUNTIF(H1121:AL1121,"PD")+COUNTIF(H1121:AL1121,"PDD")+COUNTIF(H1121:AL1121,"P/DS")/2+COUNTIF(H1121:AL1121,"PMD")</f>
        <v>0</v>
      </c>
      <c r="AO1121" s="239">
        <f>COUNTIF(H1121:AL1121,"PN")+COUNTIF(H1121:AL1121,"P/NS")/2+COUNTIF(H1121:AL1121,"PH")+COUNTIF(H1121:AL1121,"PH/F")/2+COUNTIF(H1121:AL1121,"PH/L")/2+COUNTIF(H1121:AL1121,"PM")</f>
        <v>0</v>
      </c>
      <c r="AP1121" s="239">
        <f>COUNTIF(H1121:AL1121,"BH")+COUNTIF(H1121:AL1121,"AL/BL")+COUNTIF(H1121:AL1121,"UL/BL")+COUNTIF(H1121:AL1121,"BM")</f>
        <v>0</v>
      </c>
      <c r="AQ1121" s="239">
        <f>COUNTIF(H1121:AL1121,"DS")+COUNTIF(H1121:AL1121,"AL/DS")/2+COUNTIF(H1121:AL1121,"UL/DS")/2+COUNTIF(H1121:AL1121,"CT")+COUNTIF(H1121:AL1121,"MD")</f>
        <v>0</v>
      </c>
      <c r="AR1121" s="239">
        <f>COUNTIF(H1121:AL1121,"NS")+COUNTIF(H1121:AL1121,"AL/NS")/2+COUNTIF(H1121:AL1121,"UL/NS")/2+COUNTIF(H1121:AL1121,"BH")+COUNTIF(H1121:AL1121,"AL/BF")/2+COUNTIF(H1121:AL1121,"AL/BL")/2+COUNTIF(H1121:AL1121,"UL/BL")/2+COUNTIF(H1121:AL1121,"UL/BF")/2+COUNTIF(H1121:AL1121,"BM")</f>
        <v>0</v>
      </c>
      <c r="AS1121" s="239">
        <f>COUNTIF(H1121:AL1121,"AL")+COUNTIF(H1121:AL1121,"AL/DS")/2+COUNTIF(H1121:AL1121,"AL/NS")/2+COUNTIF(H1121:AL1121,"NH")+COUNTIF(H1121:AL1121,"SL")+COUNTIF(H1121:AL1121,"NHD")+COUNTIF(H1121:AL1121,"B")+COUNTIF(H1121:AL1121,"HL")+COUNTIF(H1121:AL1121,"AL/BF")/2+COUNTIF(H1121:AL1121,"AL/BL")/2</f>
        <v>0</v>
      </c>
      <c r="AT1121" s="255">
        <f>COUNTIF(H1121:AL1121,"PD")+COUNTIF(H1121:AL1121,"PN")+COUNTIF(H1121:AL1121,"P/DS")/2+COUNTIF(H1121:AL1121,"P/NS")/2+COUNTIF(H1121:AL1121,"DS")+COUNTIF(H1121:AL1121,"NS")+COUNTIF(H1121:AL1121,"AL")+COUNTIF(H1121:AL1121,"AL/DS")+COUNTIF(H1121:AL1121,"AL/NS")+COUNTIF(H1121:AL1121,"NH")+COUNTIF(H1121:AL1121,"SL")+COUNTIF(H1121:AL1121,"UL/DS")/2+COUNTIF(H1121:AL1121,"UL/NS")/2+COUNTIF(H1121:AL1121,"CT")+COUNTIF(H1121:AL1121,"NHD")+COUNTIF(H1121:AL1121,"PDD")+COUNTIF(H1121:AL1121,"B")+COUNTIF(H1121:AL1121,"HL")+COUNTIF(H1121:AL1121,"PH")+COUNTIF(H1121:AL1121,"BH")+COUNTIF(H1121:AL1121,"AL/BF")+COUNTIF(H1121:AL1121,"AL/BL")+COUNTIF(H1121:AL1121,"UL/BF")/2+COUNTIF(H1121:AL1121,"UL/BL")/2+COUNTIF(H1121:AL1121,"PH/F")/2+COUNTIF(H1121:AL1121,"PH/L")/2+COUNTIF(H1121:AL1121,"MD")+COUNTIF(H1121:AL1121,"PMD")+COUNTIF(H1121:AL1121,"PM")+COUNTIF(H1121:AL1121,"BM")</f>
        <v>0</v>
      </c>
      <c r="AU1121" s="255">
        <f>COUNTIF(H1121:AL1121,"P/DS")/2+COUNTIF(H1121:AL1121,"P/NS")/2+COUNTIF(H1121:AL1121,"IL")+COUNTIF(H1121:AL1121,"NL")+COUNTIF(H1121:AL1121,"UL")+COUNTIF(H1121:AL1121,"UL/DS")/2+COUNTIF(H1121:AL1121,"UL/NS")/2+COUNTIF(H1121:AL1121,"KT")+COUNTIF(H1121:AL1121,"UL/BF")/2+COUNTIF(H1121:AL1121,"UL/BL")/2+COUNTIF(H1121:AL1121,"PH/F")/2+COUNTIF(H1121:AL1121,"PH/L")/2+COUNTIF(H1121:AL1121,"NB")</f>
        <v>26</v>
      </c>
      <c r="AV1121" s="258">
        <f>COUNTIF(H1121:AL1121,"PN")+COUNTIF(H1121:AL1121,"TVD")+COUNTIF(H1121:AL1121,"PH")+COUNTIF(H1121:AL1121,"PM")+COUNTIF(H1121:AL1121,"PDD")-COUNTIFS(H1121:AL1121,"PN",H1128:AL1128,"&gt;=3")-COUNTIFS(H1121:AL1121,"PM",H1128:AL1128,"&gt;=3")</f>
        <v>0</v>
      </c>
      <c r="AW1121" s="258">
        <f>COUNTIF(H1121:AL1121,"NS")+COUNTIF(H1121:AL1121,"D")+COUNTIF(H1121:AL1121,"BH")+COUNTIF(H1121:AL1121,"NHD")+COUNTIF(H1121:AL1121,"BM")-COUNTIFS(H1121:AL1121,"NS",H1128:AL1128,"&gt;=3")-COUNTIFS(H1121:AL1121,"BH",H1128:AL1128,"&gt;=3")-COUNTIFS(H1121:AL1121,"BM",H1128:AL1128,"&gt;=3")</f>
        <v>0</v>
      </c>
      <c r="AX1121" s="255">
        <f>COUNTIF(H1121:AL1121,"AL")+COUNTIF(H1121:AL1121,"AL/DS")/2+COUNTIF(H1121:AL1121,"AL/NS")/2+COUNTIF(H1121:AL1121,"AL/BF")+COUNTIF(H1121:AL1121,"AL/BL")/2</f>
        <v>0</v>
      </c>
      <c r="AY1121" s="255">
        <f>COUNTIF(H1121:AL1121,"SL")</f>
        <v>0</v>
      </c>
      <c r="AZ1121" s="255">
        <f>COUNTIF(H1121:AL1121,"NH")</f>
        <v>0</v>
      </c>
      <c r="BA1121" s="255">
        <f>COUNTIF(H1121:AL1121,"HL")</f>
        <v>0</v>
      </c>
      <c r="BB1121" s="255">
        <f>COUNTIF(G1121:AL1121,"P/DS")/2+COUNTIF(G1121:AL1121,"P/NS")/2+COUNTIF(G1121:AL1121,"UL")+COUNTIF(G1121:AL1121,"UL/DS")/2+COUNTIF(G1121:AL1121,"UL/NS")/2+COUNTIF(G1121:AL1121,"UL/BL")/2+COUNTIF(G1121:AL1121,"UL/BF")/2+COUNTIF(G1121:AL1121,"PH/F")/2+COUNTIF(G1121:AL1121,"PH/L")/2</f>
        <v>0</v>
      </c>
      <c r="BC1121" s="255">
        <f>COUNTIF(H1121:AL1121,"NB")</f>
        <v>0</v>
      </c>
      <c r="BD1121" s="255">
        <f>COUNTIF(H1121:AL1121,"NL")</f>
        <v>0</v>
      </c>
      <c r="BE1121" s="255">
        <f>COUNTIF(H1121:AL1121,"IL")</f>
        <v>26</v>
      </c>
      <c r="BF1121" s="255">
        <f>COUNTIF(H1121:AL1121,"KT")</f>
        <v>0</v>
      </c>
      <c r="BG1121" s="255">
        <f>COUNTIF(H1121:AL1121,"L70")</f>
        <v>0</v>
      </c>
      <c r="BH1121" s="255">
        <f>COUNTIF(H1121:AL1121,"MD")</f>
        <v>0</v>
      </c>
      <c r="BI1121" s="255">
        <f>COUNTIF(H1121:AL1121,"PMD")</f>
        <v>0</v>
      </c>
      <c r="BJ1121" s="255">
        <f>COUNTIF(H1121:AL1121,"PM")</f>
        <v>0</v>
      </c>
      <c r="BK1121" s="255">
        <f>COUNTIF(H1121:AL1121,"BM")</f>
        <v>0</v>
      </c>
      <c r="BL1121" s="261">
        <f>SUMIF(H1121:AL1121,"PD",H1122:AL1122)+SUMIF(H1121:AL1121,"PN",H1122:AL1122)+SUMIF(H1121:AL1121,"P/DS",H1122:AL1122)+SUMIF(H1121:AL1121,"PN/F",H1122:AL1122)+SUMIF(H1121:AL1121,"PN/L",H1122:AL1122)+SUMIF(H1121:AL1121,"TV",H1122:AL1122)+SUMIF(H1121:AL1121,"TVD",H1122:AL1122)+SUMIF(H1121:AL1121,"PDD",H1122:AL1122)</f>
        <v>0</v>
      </c>
      <c r="BM1121" s="261">
        <f>SUMIF(H1121:AL1121,"PD",H1123:AL1123)+SUMIF(H1121:AL1121,"PN",H1123:AL1123)+SUMIF(H1121:AL1121,"P/DS",H1123:AL1123)+SUMIF(H1121:AL1121,"PN/F",H1123:AL1123)+SUMIF(H1121:AL1121,"PN/L",H1123:AL1123)+SUMIF(H1121:AL1121,"TV",H1123:AL1123)+SUMIF(H1121:AL1121,"TVD",H1123:AL1123)+SUMIF(H1121:AL1121,"PDD",H1123:AL1123)+SUMIF(H1121:AL1121,"PMD",H1123:AL1123)</f>
        <v>0</v>
      </c>
      <c r="BN1121" s="261">
        <f>SUMIF(H1121:AL1121,"PD",H1124:AL1124)+SUMIF(H1121:AL1121,"PN",H1124:AL1124)+SUMIF(H1121:AL1121,"P/DS",H1124:AL1124)+SUMIF(H1121:AL1121,"PN/F",H1124:AL1124)+SUMIF(H1121:AL1121,"PN/L",H1124:AL1124)+SUMIF(H1121:AL1121,"TV",H1124:AL1124)+SUMIF(H1121:AL1121,"TVD",H1124:AL1124)</f>
        <v>0</v>
      </c>
      <c r="BO1121" s="261">
        <f>SUMIF(H1121:AL1121,"PD",H1125:AL1125)+SUMIF(H1121:AL1121,"PN",H1125:AL1125)+SUMIF(H1121:AL1121,"P/DS",H1125:AL1125)+SUMIF(H1121:AL1121,"PN/F",H1125:AL1125)+SUMIF(H1121:AL1121,"PN/L",H1125:AL1125)+SUMIF(H1121:AL1121,"TV",H1125:AL1125)+SUMIF(H1121:AL1121,"TVD",H1125:AL1125)</f>
        <v>0</v>
      </c>
      <c r="BP1121" s="261">
        <f>SUMIF(H1121:AL1121,"PD",H1126:AL1126)+SUMIF(H1121:AL1121,"PN",H1126:AL1126)+SUMIF(H1121:AL1121,"P/DS",H1126:AL1126)+SUMIF(H1121:AL1121,"PN/F",H1126:AL1126)+SUMIF(H1121:AL1121,"PN/L",H1126:AL1126)+SUMIF(H1121:AL1121,"TV",H1126:AL1126)+SUMIF(H1121:AL1121,"TVD",H1126:AL1126)+SUMIF(H1121:AL1121,"PDD",H1126:AL1126)+SUMIF(H1121:AL1121,"PH",H1126:AL1126)+SUMIF(H1121:AL1121,"PM",H1126:AL1126)</f>
        <v>0</v>
      </c>
      <c r="BQ1121" s="261">
        <f>SUMIF(H1121:AL1121,"PD",H1127:AL1127)+SUMIF(H1121:AL1121,"PN",H1127:AL1127)+SUMIF(H1121:AL1121,"P/DS",H1127:AL1127)+SUMIF(H1121:AL1121,"PN/F",H1127:AL1127)+SUMIF(H1121:AL1121,"PN/L",H1127:AL1127)+SUMIF(H1121:AL1121,"TV",H1127:AL1127)+SUMIF(H1121:AL1121,"TVD",H1127:AL1127)+SUMIF(H1121:AL1121,"PDD",H1127:AL1127)+SUMIF(H1121:AL1121,"PH",H1127:AL1127)+SUMIF(H1121:AL1121,"PM",H1127:AL1127)</f>
        <v>0</v>
      </c>
      <c r="BR1121" s="269">
        <f>SUM(H1122:AL1122)-BL1121</f>
        <v>0</v>
      </c>
      <c r="BS1121" s="269">
        <f>SUM(H1123:AL1123)-BM1121</f>
        <v>0</v>
      </c>
      <c r="BT1121" s="269">
        <f>SUM(H1124:AL1124)-BN1121</f>
        <v>0</v>
      </c>
      <c r="BU1121" s="269">
        <f>SUM(H1125:AL1125)-BO1121</f>
        <v>0</v>
      </c>
      <c r="BV1121" s="269">
        <f>SUM(H1126:AL1126)-BP1121</f>
        <v>0</v>
      </c>
      <c r="BW1121" s="269">
        <f>SUM(H1127:AL1127)-BQ1121</f>
        <v>0</v>
      </c>
      <c r="BX1121" s="255">
        <f>SUMIF(H1121:AL1121,"PD",H1128:AL1128)+SUMIF(H1121:AL1121,"PN",H1128:AL1128)+SUMIF(H1121:AL1121,"P/DS",H1128:AL1128)+SUMIF(H1121:AL1121,"PN/F",H1128:AL1128)+SUMIF(H1121:AL1121,"PN/L",H1128:AL1128)</f>
        <v>0</v>
      </c>
      <c r="BY1121" s="255">
        <f>SUM(H1128:AL1128)-BX1121</f>
        <v>0</v>
      </c>
      <c r="BZ1121" s="255">
        <f t="shared" ref="BZ1121" si="417">+SUM(BL1121:BW1128)</f>
        <v>0</v>
      </c>
      <c r="CA1121" s="266">
        <f>(COUNTIFS(H1121:AL1121,"PD",H1122:AL1122,"&gt;=2"))*0.5-IF(CN1121="VP",COUNTIFS($H$16:$AL$16,"SAT",H1121:AL1121,"PD",H1122:AL1122,"&gt;=2"))*0.5</f>
        <v>0</v>
      </c>
      <c r="CB1121" s="266">
        <f>(COUNTIFS(H1121:AL1121,"PN",H1123:AL1123,"&gt;=0.5",H1122:AL1122,"&gt;=1.5"))*0.5+COUNTIFS(H1121:AL1121,"PDD",H1123:AL1123,"&gt;=0.5",H1122:AL1122,"&gt;=1.5")*0.5</f>
        <v>0</v>
      </c>
      <c r="CC1121" s="273">
        <f>(COUNTIFS(H1121:AL1121,"TV",H1123:AL1123,"&gt;=10"))*0.5+(COUNTIFS(H1121:AL1121,"PMD",H1123:AL1123,"&gt;=2"))*0.5</f>
        <v>0</v>
      </c>
      <c r="CD1121" s="266">
        <f>(COUNTIFS(H1121:AL1121,"TVD",H1125:AL1125,"&gt;=6.5",H1123:AL1123,"&gt;=3.5"))*0.5</f>
        <v>0</v>
      </c>
      <c r="CE1121" s="266">
        <f>(COUNTIFS(H1121:AL1121,"PD",H1126:AL1126,"&gt;=10"))*0.5</f>
        <v>0</v>
      </c>
      <c r="CF1121" s="266">
        <f>(COUNTIFS(H1121:AL1121,"PDD",H1126:AL1126,"&gt;=3.5",H1127:AL1127,"&gt;=6.5")+COUNTIFS(H1121:AL1121,"PH",H1127:AL1127,"&gt;=0.5",H1126:AL1126,"&gt;=1.5")+COUNTIFS(H1121:AL1121,"PM",H1127:AL1127,"&gt;=0.5",H1126:AL1126,"&gt;=1.5"))*0.5</f>
        <v>0</v>
      </c>
      <c r="CG1121" s="266">
        <f>(COUNTIFS(H1121:AL1121,"DS",H1122:AL1122,"&gt;=2")+COUNTIFS(H1121:AL1121,"AL/DS",H1122:AL1122,"&gt;=2"))*0.5-IF(CN1121="VP",COUNTIFS($H$16:$AL$16,"SAT",H1121:AL1121,"DS",H1122:AL1122,"&gt;=2"))*0.5</f>
        <v>0</v>
      </c>
      <c r="CH1121" s="266">
        <f>(COUNTIFS(H1121:AL1121,"NS",H1123:AL1123,"&gt;=0.5",H1122:AL1122,"&gt;=1.5")+COUNTIFS(H1121:AL1121,"AL/NS",H1123:AL1123,"&gt;=0.5",H1122:AL1122,"&gt;=1.5")+COUNTIFS(H1121:AL1121,"NHD",H1123:AL1123,"&gt;=4.5",H1126:AL1126,"&gt;=2",H1122:AL1122,"&gt;=1.5"))*0.5</f>
        <v>0</v>
      </c>
      <c r="CI1121" s="266">
        <f>(COUNTIF(H1123:AL1123,"&gt;=10")+COUNTIFS(H1121:AL1121,"MD",H1123:AL1123,"&gt;=2")-COUNTIFS(H1121:AL1121,"TV",H1123:AL1123,"&gt;=10"))*0.5</f>
        <v>0</v>
      </c>
      <c r="CJ1121" s="266">
        <f>(COUNTIFS(H1121:AL1121,"D",H1125:AL1125,"&gt;=6.5",H1123:AL1123,"&gt;=3.5"))*0.5</f>
        <v>0</v>
      </c>
      <c r="CK1121" s="266">
        <f>(COUNTIF(H1126:AL1126,"&gt;=10")-COUNTIFS(H1121:AL1121,"PD",H1126:AL1126,"&gt;=10"))*0.5</f>
        <v>0</v>
      </c>
      <c r="CL1121" s="265">
        <f>(COUNTIFS(H1121:AL1121,"NHD",H1126:AL1126,"&gt;=3.5",H1127:AL1127,"&gt;=6.5")+COUNTIFS(H1121:AL1121,"BH",H1126:AL1126,"&gt;=1.5",H1127:AL1127,"&gt;=0.5")+COUNTIFS(H1121:AL1121,"BM",H1126:AL1126,"&gt;=1.5",H1127:AL1127,"&gt;=0.5")+COUNTIFS(H1121:AL1121,"D",H1126:AL1126,"&gt;=1.5",H1127:AL1127,"&gt;=0.5"))*0.5</f>
        <v>0</v>
      </c>
      <c r="CM1121" s="272"/>
      <c r="CN1121" s="264" t="s">
        <v>723</v>
      </c>
      <c r="CO1121" s="125">
        <f t="shared" ref="CO1121" si="418">+AM1121+AN1121+AO1121+AP1121+AQ1121+AR1121+AS1121+AU1121+BG1121</f>
        <v>26</v>
      </c>
      <c r="CP1121" s="225">
        <f>+SUM(I1122:I1127)-I1128</f>
        <v>0</v>
      </c>
      <c r="CQ1121" s="225">
        <f>+SUM(J1122:J1127)-J1128</f>
        <v>0</v>
      </c>
      <c r="CR1121" s="225">
        <f>+SUM(K1122:K1127)-K1128</f>
        <v>0</v>
      </c>
      <c r="CS1121" s="90"/>
      <c r="CT1121" s="90"/>
      <c r="CU1121" s="90"/>
      <c r="CV1121" s="90"/>
      <c r="CW1121" s="90"/>
      <c r="CX1121" s="90"/>
      <c r="CY1121" s="90"/>
      <c r="CZ1121" s="90"/>
      <c r="DA1121" s="90"/>
    </row>
    <row r="1122" spans="1:105" s="70" customFormat="1" ht="15" customHeight="1">
      <c r="A1122" s="228"/>
      <c r="B1122" s="277"/>
      <c r="C1122" s="280"/>
      <c r="D1122" s="237"/>
      <c r="E1122" s="237"/>
      <c r="F1122" s="242" t="s">
        <v>82</v>
      </c>
      <c r="G1122" s="71">
        <v>1.5</v>
      </c>
      <c r="H1122" s="83"/>
      <c r="I1122" s="83"/>
      <c r="J1122" s="83"/>
      <c r="K1122" s="83"/>
      <c r="L1122" s="83"/>
      <c r="M1122" s="83"/>
      <c r="N1122" s="83"/>
      <c r="O1122" s="83"/>
      <c r="P1122" s="83"/>
      <c r="Q1122" s="83"/>
      <c r="R1122" s="83"/>
      <c r="S1122" s="83"/>
      <c r="T1122" s="83"/>
      <c r="U1122" s="83"/>
      <c r="V1122" s="83"/>
      <c r="W1122" s="83"/>
      <c r="X1122" s="83"/>
      <c r="Y1122" s="83"/>
      <c r="Z1122" s="83"/>
      <c r="AA1122" s="83"/>
      <c r="AB1122" s="83"/>
      <c r="AC1122" s="79"/>
      <c r="AD1122" s="79"/>
      <c r="AE1122" s="79"/>
      <c r="AF1122" s="79"/>
      <c r="AG1122" s="79"/>
      <c r="AH1122" s="79"/>
      <c r="AI1122" s="79"/>
      <c r="AJ1122" s="79"/>
      <c r="AK1122" s="79"/>
      <c r="AL1122" s="79"/>
      <c r="AM1122" s="240"/>
      <c r="AN1122" s="240"/>
      <c r="AO1122" s="240"/>
      <c r="AP1122" s="240"/>
      <c r="AQ1122" s="240"/>
      <c r="AR1122" s="240"/>
      <c r="AS1122" s="240"/>
      <c r="AT1122" s="256"/>
      <c r="AU1122" s="256"/>
      <c r="AV1122" s="259"/>
      <c r="AW1122" s="259"/>
      <c r="AX1122" s="256"/>
      <c r="AY1122" s="256"/>
      <c r="AZ1122" s="256"/>
      <c r="BA1122" s="256"/>
      <c r="BB1122" s="256"/>
      <c r="BC1122" s="256"/>
      <c r="BD1122" s="256"/>
      <c r="BE1122" s="256"/>
      <c r="BF1122" s="256"/>
      <c r="BG1122" s="256"/>
      <c r="BH1122" s="256"/>
      <c r="BI1122" s="256"/>
      <c r="BJ1122" s="256"/>
      <c r="BK1122" s="256"/>
      <c r="BL1122" s="262"/>
      <c r="BM1122" s="262"/>
      <c r="BN1122" s="262"/>
      <c r="BO1122" s="262"/>
      <c r="BP1122" s="262"/>
      <c r="BQ1122" s="262"/>
      <c r="BR1122" s="270"/>
      <c r="BS1122" s="270"/>
      <c r="BT1122" s="270"/>
      <c r="BU1122" s="270"/>
      <c r="BV1122" s="270"/>
      <c r="BW1122" s="270"/>
      <c r="BX1122" s="256"/>
      <c r="BY1122" s="256"/>
      <c r="BZ1122" s="256"/>
      <c r="CA1122" s="267"/>
      <c r="CB1122" s="267"/>
      <c r="CC1122" s="274"/>
      <c r="CD1122" s="267"/>
      <c r="CE1122" s="267"/>
      <c r="CF1122" s="267"/>
      <c r="CG1122" s="267"/>
      <c r="CH1122" s="267"/>
      <c r="CI1122" s="267"/>
      <c r="CJ1122" s="267"/>
      <c r="CK1122" s="267"/>
      <c r="CL1122" s="265"/>
      <c r="CM1122" s="272"/>
      <c r="CN1122" s="264"/>
      <c r="CO1122" s="125"/>
      <c r="CP1122" s="226"/>
      <c r="CQ1122" s="226"/>
      <c r="CR1122" s="226"/>
      <c r="CS1122" s="90"/>
      <c r="CT1122" s="90"/>
      <c r="CU1122" s="90"/>
      <c r="CV1122" s="90"/>
      <c r="CW1122" s="90"/>
      <c r="CX1122" s="90"/>
      <c r="CY1122" s="90"/>
      <c r="CZ1122" s="90"/>
      <c r="DA1122" s="90"/>
    </row>
    <row r="1123" spans="1:105" s="70" customFormat="1" ht="15" customHeight="1">
      <c r="A1123" s="228"/>
      <c r="B1123" s="277"/>
      <c r="C1123" s="280"/>
      <c r="D1123" s="237"/>
      <c r="E1123" s="237"/>
      <c r="F1123" s="243"/>
      <c r="G1123" s="72">
        <v>2</v>
      </c>
      <c r="H1123" s="84"/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4"/>
      <c r="U1123" s="84"/>
      <c r="V1123" s="84"/>
      <c r="W1123" s="84"/>
      <c r="X1123" s="84"/>
      <c r="Y1123" s="84"/>
      <c r="Z1123" s="84"/>
      <c r="AA1123" s="84"/>
      <c r="AB1123" s="84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240"/>
      <c r="AN1123" s="240"/>
      <c r="AO1123" s="240"/>
      <c r="AP1123" s="240"/>
      <c r="AQ1123" s="240"/>
      <c r="AR1123" s="240"/>
      <c r="AS1123" s="240"/>
      <c r="AT1123" s="256"/>
      <c r="AU1123" s="256"/>
      <c r="AV1123" s="259"/>
      <c r="AW1123" s="259"/>
      <c r="AX1123" s="256"/>
      <c r="AY1123" s="256"/>
      <c r="AZ1123" s="256"/>
      <c r="BA1123" s="256"/>
      <c r="BB1123" s="256"/>
      <c r="BC1123" s="256"/>
      <c r="BD1123" s="256"/>
      <c r="BE1123" s="256"/>
      <c r="BF1123" s="256"/>
      <c r="BG1123" s="256"/>
      <c r="BH1123" s="256"/>
      <c r="BI1123" s="256"/>
      <c r="BJ1123" s="256"/>
      <c r="BK1123" s="256"/>
      <c r="BL1123" s="262"/>
      <c r="BM1123" s="262"/>
      <c r="BN1123" s="262"/>
      <c r="BO1123" s="262"/>
      <c r="BP1123" s="262"/>
      <c r="BQ1123" s="262"/>
      <c r="BR1123" s="270"/>
      <c r="BS1123" s="270"/>
      <c r="BT1123" s="270"/>
      <c r="BU1123" s="270"/>
      <c r="BV1123" s="270"/>
      <c r="BW1123" s="270"/>
      <c r="BX1123" s="256"/>
      <c r="BY1123" s="256"/>
      <c r="BZ1123" s="256"/>
      <c r="CA1123" s="267"/>
      <c r="CB1123" s="267"/>
      <c r="CC1123" s="274"/>
      <c r="CD1123" s="267"/>
      <c r="CE1123" s="267"/>
      <c r="CF1123" s="267"/>
      <c r="CG1123" s="267"/>
      <c r="CH1123" s="267"/>
      <c r="CI1123" s="267"/>
      <c r="CJ1123" s="267"/>
      <c r="CK1123" s="267"/>
      <c r="CL1123" s="265"/>
      <c r="CM1123" s="272"/>
      <c r="CN1123" s="264"/>
      <c r="CO1123" s="125"/>
      <c r="CP1123" s="226"/>
      <c r="CQ1123" s="226"/>
      <c r="CR1123" s="226"/>
      <c r="CS1123" s="90"/>
      <c r="CT1123" s="90"/>
      <c r="CU1123" s="90"/>
      <c r="CV1123" s="90"/>
      <c r="CW1123" s="90"/>
      <c r="CX1123" s="90"/>
      <c r="CY1123" s="90"/>
      <c r="CZ1123" s="90"/>
      <c r="DA1123" s="90"/>
    </row>
    <row r="1124" spans="1:105" s="70" customFormat="1" ht="15" customHeight="1">
      <c r="A1124" s="228"/>
      <c r="B1124" s="277"/>
      <c r="C1124" s="280"/>
      <c r="D1124" s="237"/>
      <c r="E1124" s="237"/>
      <c r="F1124" s="243"/>
      <c r="G1124" s="72">
        <v>2.1</v>
      </c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  <c r="U1124" s="84"/>
      <c r="V1124" s="84"/>
      <c r="W1124" s="84"/>
      <c r="X1124" s="84"/>
      <c r="Y1124" s="84"/>
      <c r="Z1124" s="84"/>
      <c r="AA1124" s="84"/>
      <c r="AB1124" s="84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240"/>
      <c r="AN1124" s="240"/>
      <c r="AO1124" s="240"/>
      <c r="AP1124" s="240"/>
      <c r="AQ1124" s="240"/>
      <c r="AR1124" s="240"/>
      <c r="AS1124" s="240"/>
      <c r="AT1124" s="256"/>
      <c r="AU1124" s="256"/>
      <c r="AV1124" s="259"/>
      <c r="AW1124" s="259"/>
      <c r="AX1124" s="256"/>
      <c r="AY1124" s="256"/>
      <c r="AZ1124" s="256"/>
      <c r="BA1124" s="256"/>
      <c r="BB1124" s="256"/>
      <c r="BC1124" s="256"/>
      <c r="BD1124" s="256"/>
      <c r="BE1124" s="256"/>
      <c r="BF1124" s="256"/>
      <c r="BG1124" s="256"/>
      <c r="BH1124" s="256"/>
      <c r="BI1124" s="256"/>
      <c r="BJ1124" s="256"/>
      <c r="BK1124" s="256"/>
      <c r="BL1124" s="262"/>
      <c r="BM1124" s="262"/>
      <c r="BN1124" s="262"/>
      <c r="BO1124" s="262"/>
      <c r="BP1124" s="262"/>
      <c r="BQ1124" s="262"/>
      <c r="BR1124" s="270"/>
      <c r="BS1124" s="270"/>
      <c r="BT1124" s="270"/>
      <c r="BU1124" s="270"/>
      <c r="BV1124" s="270"/>
      <c r="BW1124" s="270"/>
      <c r="BX1124" s="256"/>
      <c r="BY1124" s="256"/>
      <c r="BZ1124" s="256"/>
      <c r="CA1124" s="267"/>
      <c r="CB1124" s="267"/>
      <c r="CC1124" s="274"/>
      <c r="CD1124" s="267"/>
      <c r="CE1124" s="267"/>
      <c r="CF1124" s="267"/>
      <c r="CG1124" s="267"/>
      <c r="CH1124" s="267"/>
      <c r="CI1124" s="267"/>
      <c r="CJ1124" s="267"/>
      <c r="CK1124" s="267"/>
      <c r="CL1124" s="265"/>
      <c r="CM1124" s="272"/>
      <c r="CN1124" s="264"/>
      <c r="CO1124" s="125"/>
      <c r="CP1124" s="226"/>
      <c r="CQ1124" s="226"/>
      <c r="CR1124" s="226"/>
      <c r="CS1124" s="90"/>
      <c r="CT1124" s="90"/>
      <c r="CU1124" s="90"/>
      <c r="CV1124" s="90"/>
      <c r="CW1124" s="90"/>
      <c r="CX1124" s="90"/>
      <c r="CY1124" s="90"/>
      <c r="CZ1124" s="90"/>
      <c r="DA1124" s="90"/>
    </row>
    <row r="1125" spans="1:105" s="70" customFormat="1" ht="15" customHeight="1">
      <c r="A1125" s="228"/>
      <c r="B1125" s="277"/>
      <c r="C1125" s="280"/>
      <c r="D1125" s="237"/>
      <c r="E1125" s="237"/>
      <c r="F1125" s="243"/>
      <c r="G1125" s="72">
        <v>2.7</v>
      </c>
      <c r="H1125" s="84"/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4"/>
      <c r="U1125" s="84"/>
      <c r="V1125" s="84"/>
      <c r="W1125" s="84"/>
      <c r="X1125" s="84"/>
      <c r="Y1125" s="84"/>
      <c r="Z1125" s="84"/>
      <c r="AA1125" s="84"/>
      <c r="AB1125" s="84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240"/>
      <c r="AN1125" s="240"/>
      <c r="AO1125" s="240"/>
      <c r="AP1125" s="240"/>
      <c r="AQ1125" s="240"/>
      <c r="AR1125" s="240"/>
      <c r="AS1125" s="240"/>
      <c r="AT1125" s="256"/>
      <c r="AU1125" s="256"/>
      <c r="AV1125" s="259"/>
      <c r="AW1125" s="259"/>
      <c r="AX1125" s="256"/>
      <c r="AY1125" s="256"/>
      <c r="AZ1125" s="256"/>
      <c r="BA1125" s="256"/>
      <c r="BB1125" s="256"/>
      <c r="BC1125" s="256"/>
      <c r="BD1125" s="256"/>
      <c r="BE1125" s="256"/>
      <c r="BF1125" s="256"/>
      <c r="BG1125" s="256"/>
      <c r="BH1125" s="256"/>
      <c r="BI1125" s="256"/>
      <c r="BJ1125" s="256"/>
      <c r="BK1125" s="256"/>
      <c r="BL1125" s="262"/>
      <c r="BM1125" s="262"/>
      <c r="BN1125" s="262"/>
      <c r="BO1125" s="262"/>
      <c r="BP1125" s="262"/>
      <c r="BQ1125" s="262"/>
      <c r="BR1125" s="270"/>
      <c r="BS1125" s="270"/>
      <c r="BT1125" s="270"/>
      <c r="BU1125" s="270"/>
      <c r="BV1125" s="270"/>
      <c r="BW1125" s="270"/>
      <c r="BX1125" s="256"/>
      <c r="BY1125" s="256"/>
      <c r="BZ1125" s="256"/>
      <c r="CA1125" s="267"/>
      <c r="CB1125" s="267"/>
      <c r="CC1125" s="274"/>
      <c r="CD1125" s="267"/>
      <c r="CE1125" s="267"/>
      <c r="CF1125" s="267"/>
      <c r="CG1125" s="267"/>
      <c r="CH1125" s="267"/>
      <c r="CI1125" s="267"/>
      <c r="CJ1125" s="267"/>
      <c r="CK1125" s="267"/>
      <c r="CL1125" s="265"/>
      <c r="CM1125" s="272"/>
      <c r="CN1125" s="264"/>
      <c r="CO1125" s="125"/>
      <c r="CP1125" s="226"/>
      <c r="CQ1125" s="226"/>
      <c r="CR1125" s="226"/>
      <c r="CS1125" s="90"/>
      <c r="CT1125" s="90"/>
      <c r="CU1125" s="90"/>
      <c r="CV1125" s="90"/>
      <c r="CW1125" s="90"/>
      <c r="CX1125" s="90"/>
      <c r="CY1125" s="90"/>
      <c r="CZ1125" s="90"/>
      <c r="DA1125" s="90"/>
    </row>
    <row r="1126" spans="1:105" s="70" customFormat="1" ht="15" customHeight="1">
      <c r="A1126" s="228"/>
      <c r="B1126" s="277"/>
      <c r="C1126" s="280"/>
      <c r="D1126" s="237"/>
      <c r="E1126" s="237"/>
      <c r="F1126" s="243"/>
      <c r="G1126" s="72">
        <v>3</v>
      </c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  <c r="U1126" s="84"/>
      <c r="V1126" s="84"/>
      <c r="W1126" s="84"/>
      <c r="X1126" s="84"/>
      <c r="Y1126" s="84"/>
      <c r="Z1126" s="84"/>
      <c r="AA1126" s="84"/>
      <c r="AB1126" s="84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240"/>
      <c r="AN1126" s="240"/>
      <c r="AO1126" s="240"/>
      <c r="AP1126" s="240"/>
      <c r="AQ1126" s="240"/>
      <c r="AR1126" s="240"/>
      <c r="AS1126" s="240"/>
      <c r="AT1126" s="256"/>
      <c r="AU1126" s="256"/>
      <c r="AV1126" s="259"/>
      <c r="AW1126" s="259"/>
      <c r="AX1126" s="256"/>
      <c r="AY1126" s="256"/>
      <c r="AZ1126" s="256"/>
      <c r="BA1126" s="256"/>
      <c r="BB1126" s="256"/>
      <c r="BC1126" s="256"/>
      <c r="BD1126" s="256"/>
      <c r="BE1126" s="256"/>
      <c r="BF1126" s="256"/>
      <c r="BG1126" s="256"/>
      <c r="BH1126" s="256"/>
      <c r="BI1126" s="256"/>
      <c r="BJ1126" s="256"/>
      <c r="BK1126" s="256"/>
      <c r="BL1126" s="262"/>
      <c r="BM1126" s="262"/>
      <c r="BN1126" s="262"/>
      <c r="BO1126" s="262"/>
      <c r="BP1126" s="262"/>
      <c r="BQ1126" s="262"/>
      <c r="BR1126" s="270"/>
      <c r="BS1126" s="270"/>
      <c r="BT1126" s="270"/>
      <c r="BU1126" s="270"/>
      <c r="BV1126" s="270"/>
      <c r="BW1126" s="270"/>
      <c r="BX1126" s="256"/>
      <c r="BY1126" s="256"/>
      <c r="BZ1126" s="256"/>
      <c r="CA1126" s="267"/>
      <c r="CB1126" s="267"/>
      <c r="CC1126" s="274"/>
      <c r="CD1126" s="267"/>
      <c r="CE1126" s="267"/>
      <c r="CF1126" s="267"/>
      <c r="CG1126" s="267"/>
      <c r="CH1126" s="267"/>
      <c r="CI1126" s="267"/>
      <c r="CJ1126" s="267"/>
      <c r="CK1126" s="267"/>
      <c r="CL1126" s="265"/>
      <c r="CM1126" s="272"/>
      <c r="CN1126" s="264"/>
      <c r="CO1126" s="125"/>
      <c r="CP1126" s="226"/>
      <c r="CQ1126" s="226"/>
      <c r="CR1126" s="226"/>
      <c r="CS1126" s="90"/>
      <c r="CT1126" s="90"/>
      <c r="CU1126" s="90"/>
      <c r="CV1126" s="90"/>
      <c r="CW1126" s="90"/>
      <c r="CX1126" s="90"/>
      <c r="CY1126" s="90"/>
      <c r="CZ1126" s="90"/>
      <c r="DA1126" s="90"/>
    </row>
    <row r="1127" spans="1:105" s="70" customFormat="1" ht="15" customHeight="1">
      <c r="A1127" s="228"/>
      <c r="B1127" s="277"/>
      <c r="C1127" s="280"/>
      <c r="D1127" s="237"/>
      <c r="E1127" s="237"/>
      <c r="F1127" s="244"/>
      <c r="G1127" s="73">
        <v>3.9</v>
      </c>
      <c r="H1127" s="85"/>
      <c r="I1127" s="85"/>
      <c r="J1127" s="85"/>
      <c r="K1127" s="85"/>
      <c r="L1127" s="85"/>
      <c r="M1127" s="85"/>
      <c r="N1127" s="85"/>
      <c r="O1127" s="85"/>
      <c r="P1127" s="85"/>
      <c r="Q1127" s="85"/>
      <c r="R1127" s="85"/>
      <c r="S1127" s="85"/>
      <c r="T1127" s="85"/>
      <c r="U1127" s="85"/>
      <c r="V1127" s="85"/>
      <c r="W1127" s="85"/>
      <c r="X1127" s="85"/>
      <c r="Y1127" s="85"/>
      <c r="Z1127" s="85"/>
      <c r="AA1127" s="85"/>
      <c r="AB1127" s="85"/>
      <c r="AC1127" s="81"/>
      <c r="AD1127" s="81"/>
      <c r="AE1127" s="81"/>
      <c r="AF1127" s="81"/>
      <c r="AG1127" s="81"/>
      <c r="AH1127" s="81"/>
      <c r="AI1127" s="81"/>
      <c r="AJ1127" s="81"/>
      <c r="AK1127" s="81"/>
      <c r="AL1127" s="81"/>
      <c r="AM1127" s="240"/>
      <c r="AN1127" s="240"/>
      <c r="AO1127" s="240"/>
      <c r="AP1127" s="240"/>
      <c r="AQ1127" s="240"/>
      <c r="AR1127" s="240"/>
      <c r="AS1127" s="240"/>
      <c r="AT1127" s="256"/>
      <c r="AU1127" s="256"/>
      <c r="AV1127" s="259"/>
      <c r="AW1127" s="259"/>
      <c r="AX1127" s="256"/>
      <c r="AY1127" s="256"/>
      <c r="AZ1127" s="256"/>
      <c r="BA1127" s="256"/>
      <c r="BB1127" s="256"/>
      <c r="BC1127" s="256"/>
      <c r="BD1127" s="256"/>
      <c r="BE1127" s="256"/>
      <c r="BF1127" s="256"/>
      <c r="BG1127" s="256"/>
      <c r="BH1127" s="256"/>
      <c r="BI1127" s="256"/>
      <c r="BJ1127" s="256"/>
      <c r="BK1127" s="256"/>
      <c r="BL1127" s="262"/>
      <c r="BM1127" s="262"/>
      <c r="BN1127" s="262"/>
      <c r="BO1127" s="262"/>
      <c r="BP1127" s="262"/>
      <c r="BQ1127" s="262"/>
      <c r="BR1127" s="270"/>
      <c r="BS1127" s="270"/>
      <c r="BT1127" s="270"/>
      <c r="BU1127" s="270"/>
      <c r="BV1127" s="270"/>
      <c r="BW1127" s="270"/>
      <c r="BX1127" s="256"/>
      <c r="BY1127" s="256"/>
      <c r="BZ1127" s="256"/>
      <c r="CA1127" s="267"/>
      <c r="CB1127" s="267"/>
      <c r="CC1127" s="274"/>
      <c r="CD1127" s="267"/>
      <c r="CE1127" s="267"/>
      <c r="CF1127" s="267"/>
      <c r="CG1127" s="267"/>
      <c r="CH1127" s="267"/>
      <c r="CI1127" s="267"/>
      <c r="CJ1127" s="267"/>
      <c r="CK1127" s="267"/>
      <c r="CL1127" s="265"/>
      <c r="CM1127" s="272"/>
      <c r="CN1127" s="264"/>
      <c r="CO1127" s="125"/>
      <c r="CP1127" s="226"/>
      <c r="CQ1127" s="226"/>
      <c r="CR1127" s="226"/>
      <c r="CS1127" s="90"/>
      <c r="CT1127" s="90"/>
      <c r="CU1127" s="90"/>
      <c r="CV1127" s="90"/>
      <c r="CW1127" s="90"/>
      <c r="CX1127" s="90"/>
      <c r="CY1127" s="90"/>
      <c r="CZ1127" s="90"/>
      <c r="DA1127" s="90"/>
    </row>
    <row r="1128" spans="1:105" s="70" customFormat="1" ht="15" customHeight="1" thickBot="1">
      <c r="A1128" s="229"/>
      <c r="B1128" s="278"/>
      <c r="C1128" s="281"/>
      <c r="D1128" s="238"/>
      <c r="E1128" s="238"/>
      <c r="F1128" s="245" t="s">
        <v>83</v>
      </c>
      <c r="G1128" s="246"/>
      <c r="H1128" s="82"/>
      <c r="I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/>
      <c r="W1128" s="82"/>
      <c r="X1128" s="82"/>
      <c r="Y1128" s="82"/>
      <c r="Z1128" s="82"/>
      <c r="AA1128" s="82"/>
      <c r="AB1128" s="82"/>
      <c r="AC1128" s="35"/>
      <c r="AD1128" s="35"/>
      <c r="AE1128" s="35"/>
      <c r="AF1128" s="35"/>
      <c r="AG1128" s="35"/>
      <c r="AH1128" s="35"/>
      <c r="AI1128" s="35"/>
      <c r="AJ1128" s="35"/>
      <c r="AK1128" s="35"/>
      <c r="AL1128" s="35"/>
      <c r="AM1128" s="241"/>
      <c r="AN1128" s="241"/>
      <c r="AO1128" s="241"/>
      <c r="AP1128" s="241"/>
      <c r="AQ1128" s="241"/>
      <c r="AR1128" s="241"/>
      <c r="AS1128" s="241"/>
      <c r="AT1128" s="257"/>
      <c r="AU1128" s="257"/>
      <c r="AV1128" s="260"/>
      <c r="AW1128" s="260"/>
      <c r="AX1128" s="257"/>
      <c r="AY1128" s="257"/>
      <c r="AZ1128" s="257"/>
      <c r="BA1128" s="257"/>
      <c r="BB1128" s="257"/>
      <c r="BC1128" s="257"/>
      <c r="BD1128" s="257"/>
      <c r="BE1128" s="257"/>
      <c r="BF1128" s="257"/>
      <c r="BG1128" s="257"/>
      <c r="BH1128" s="257"/>
      <c r="BI1128" s="257"/>
      <c r="BJ1128" s="257"/>
      <c r="BK1128" s="257"/>
      <c r="BL1128" s="263"/>
      <c r="BM1128" s="263"/>
      <c r="BN1128" s="263"/>
      <c r="BO1128" s="263"/>
      <c r="BP1128" s="263"/>
      <c r="BQ1128" s="263"/>
      <c r="BR1128" s="271"/>
      <c r="BS1128" s="271"/>
      <c r="BT1128" s="271"/>
      <c r="BU1128" s="271"/>
      <c r="BV1128" s="271"/>
      <c r="BW1128" s="271"/>
      <c r="BX1128" s="257"/>
      <c r="BY1128" s="257"/>
      <c r="BZ1128" s="257"/>
      <c r="CA1128" s="268"/>
      <c r="CB1128" s="268"/>
      <c r="CC1128" s="275"/>
      <c r="CD1128" s="268"/>
      <c r="CE1128" s="268"/>
      <c r="CF1128" s="268"/>
      <c r="CG1128" s="268"/>
      <c r="CH1128" s="268"/>
      <c r="CI1128" s="268"/>
      <c r="CJ1128" s="268"/>
      <c r="CK1128" s="268"/>
      <c r="CL1128" s="265"/>
      <c r="CM1128" s="272"/>
      <c r="CN1128" s="264"/>
      <c r="CO1128" s="125"/>
      <c r="CP1128" s="226"/>
      <c r="CQ1128" s="226"/>
      <c r="CR1128" s="226"/>
      <c r="CS1128" s="90"/>
      <c r="CT1128" s="90"/>
      <c r="CU1128" s="90"/>
      <c r="CV1128" s="90"/>
      <c r="CW1128" s="90"/>
      <c r="CX1128" s="90"/>
      <c r="CY1128" s="90"/>
      <c r="CZ1128" s="90"/>
      <c r="DA1128" s="90"/>
    </row>
    <row r="1129" spans="1:105" s="70" customFormat="1" ht="17.25" customHeight="1">
      <c r="A1129" s="227">
        <f t="shared" ref="A1129" si="419">A1121+1</f>
        <v>140</v>
      </c>
      <c r="B1129" s="276" t="s">
        <v>409</v>
      </c>
      <c r="C1129" s="279" t="s">
        <v>1024</v>
      </c>
      <c r="D1129" s="236">
        <v>43878</v>
      </c>
      <c r="E1129" s="236" t="s">
        <v>1248</v>
      </c>
      <c r="F1129" s="253" t="s">
        <v>80</v>
      </c>
      <c r="G1129" s="254"/>
      <c r="H1129" s="82" t="s">
        <v>69</v>
      </c>
      <c r="I1129" s="82"/>
      <c r="J1129" s="82" t="s">
        <v>60</v>
      </c>
      <c r="K1129" s="82" t="s">
        <v>60</v>
      </c>
      <c r="L1129" s="82" t="s">
        <v>60</v>
      </c>
      <c r="M1129" s="82" t="s">
        <v>60</v>
      </c>
      <c r="N1129" s="82" t="s">
        <v>60</v>
      </c>
      <c r="O1129" s="82"/>
      <c r="P1129" s="82" t="s">
        <v>60</v>
      </c>
      <c r="Q1129" s="82" t="s">
        <v>60</v>
      </c>
      <c r="R1129" s="82" t="s">
        <v>60</v>
      </c>
      <c r="S1129" s="82" t="s">
        <v>60</v>
      </c>
      <c r="T1129" s="82" t="s">
        <v>60</v>
      </c>
      <c r="U1129" s="82" t="s">
        <v>60</v>
      </c>
      <c r="V1129" s="82"/>
      <c r="W1129" s="82" t="s">
        <v>61</v>
      </c>
      <c r="X1129" s="82" t="s">
        <v>61</v>
      </c>
      <c r="Y1129" s="82" t="s">
        <v>61</v>
      </c>
      <c r="Z1129" s="82" t="s">
        <v>61</v>
      </c>
      <c r="AA1129" s="82" t="s">
        <v>61</v>
      </c>
      <c r="AB1129" s="82" t="s">
        <v>61</v>
      </c>
      <c r="AC1129" s="82"/>
      <c r="AD1129" s="82" t="s">
        <v>61</v>
      </c>
      <c r="AE1129" s="82" t="s">
        <v>61</v>
      </c>
      <c r="AF1129" s="82" t="s">
        <v>61</v>
      </c>
      <c r="AG1129" s="82" t="s">
        <v>61</v>
      </c>
      <c r="AH1129" s="82" t="s">
        <v>61</v>
      </c>
      <c r="AI1129" s="82" t="s">
        <v>1471</v>
      </c>
      <c r="AJ1129" s="82"/>
      <c r="AK1129" s="82" t="s">
        <v>60</v>
      </c>
      <c r="AL1129" s="82" t="s">
        <v>60</v>
      </c>
      <c r="AM1129" s="239">
        <f>COUNTIF(H1129:AL1129,"PH")+COUNTIF(H1129:AL1129,"PH/L")+COUNTIF(H1129:AL1129,"PM")</f>
        <v>0</v>
      </c>
      <c r="AN1129" s="239">
        <f>COUNTIF(H1129:AL1129,"PD")+COUNTIF(H1129:AL1129,"PDD")+COUNTIF(H1129:AL1129,"P/DS")/2+COUNTIF(H1129:AL1129,"PMD")</f>
        <v>0</v>
      </c>
      <c r="AO1129" s="239">
        <f>COUNTIF(H1129:AL1129,"PN")+COUNTIF(H1129:AL1129,"P/NS")/2+COUNTIF(H1129:AL1129,"PH")+COUNTIF(H1129:AL1129,"PH/F")/2+COUNTIF(H1129:AL1129,"PH/L")/2+COUNTIF(H1129:AL1129,"PM")</f>
        <v>0</v>
      </c>
      <c r="AP1129" s="239">
        <f>COUNTIF(H1129:AL1129,"BH")+COUNTIF(H1129:AL1129,"AL/BL")+COUNTIF(H1129:AL1129,"UL/BL")+COUNTIF(H1129:AL1129,"BM")</f>
        <v>0</v>
      </c>
      <c r="AQ1129" s="239">
        <f>COUNTIF(H1129:AL1129,"DS")+COUNTIF(H1129:AL1129,"AL/DS")/2+COUNTIF(H1129:AL1129,"UL/DS")/2+COUNTIF(H1129:AL1129,"CT")+COUNTIF(H1129:AL1129,"MD")</f>
        <v>13.5</v>
      </c>
      <c r="AR1129" s="239">
        <f>COUNTIF(H1129:AL1129,"NS")+COUNTIF(H1129:AL1129,"AL/NS")/2+COUNTIF(H1129:AL1129,"UL/NS")/2+COUNTIF(H1129:AL1129,"BH")+COUNTIF(H1129:AL1129,"AL/BF")/2+COUNTIF(H1129:AL1129,"AL/BL")/2+COUNTIF(H1129:AL1129,"UL/BL")/2+COUNTIF(H1129:AL1129,"UL/BF")/2+COUNTIF(H1129:AL1129,"BM")</f>
        <v>11</v>
      </c>
      <c r="AS1129" s="239">
        <f>COUNTIF(H1129:AL1129,"AL")+COUNTIF(H1129:AL1129,"AL/DS")/2+COUNTIF(H1129:AL1129,"AL/NS")/2+COUNTIF(H1129:AL1129,"NH")+COUNTIF(H1129:AL1129,"SL")+COUNTIF(H1129:AL1129,"NHD")+COUNTIF(H1129:AL1129,"B")+COUNTIF(H1129:AL1129,"HL")+COUNTIF(H1129:AL1129,"AL/BF")/2+COUNTIF(H1129:AL1129,"AL/BL")/2</f>
        <v>1</v>
      </c>
      <c r="AT1129" s="255">
        <f>COUNTIF(H1129:AL1129,"PD")+COUNTIF(H1129:AL1129,"PN")+COUNTIF(H1129:AL1129,"P/DS")/2+COUNTIF(H1129:AL1129,"P/NS")/2+COUNTIF(H1129:AL1129,"DS")+COUNTIF(H1129:AL1129,"NS")+COUNTIF(H1129:AL1129,"AL")+COUNTIF(H1129:AL1129,"AL/DS")+COUNTIF(H1129:AL1129,"AL/NS")+COUNTIF(H1129:AL1129,"NH")+COUNTIF(H1129:AL1129,"SL")+COUNTIF(H1129:AL1129,"UL/DS")/2+COUNTIF(H1129:AL1129,"UL/NS")/2+COUNTIF(H1129:AL1129,"CT")+COUNTIF(H1129:AL1129,"NHD")+COUNTIF(H1129:AL1129,"PDD")+COUNTIF(H1129:AL1129,"B")+COUNTIF(H1129:AL1129,"HL")+COUNTIF(H1129:AL1129,"PH")+COUNTIF(H1129:AL1129,"BH")+COUNTIF(H1129:AL1129,"AL/BF")+COUNTIF(H1129:AL1129,"AL/BL")+COUNTIF(H1129:AL1129,"UL/BF")/2+COUNTIF(H1129:AL1129,"UL/BL")/2+COUNTIF(H1129:AL1129,"PH/F")/2+COUNTIF(H1129:AL1129,"PH/L")/2+COUNTIF(H1129:AL1129,"MD")+COUNTIF(H1129:AL1129,"PMD")+COUNTIF(H1129:AL1129,"PM")+COUNTIF(H1129:AL1129,"BM")</f>
        <v>25.5</v>
      </c>
      <c r="AU1129" s="255">
        <f>COUNTIF(H1129:AL1129,"P/DS")/2+COUNTIF(H1129:AL1129,"P/NS")/2+COUNTIF(H1129:AL1129,"IL")+COUNTIF(H1129:AL1129,"NL")+COUNTIF(H1129:AL1129,"UL")+COUNTIF(H1129:AL1129,"UL/DS")/2+COUNTIF(H1129:AL1129,"UL/NS")/2+COUNTIF(H1129:AL1129,"KT")+COUNTIF(H1129:AL1129,"UL/BF")/2+COUNTIF(H1129:AL1129,"UL/BL")/2+COUNTIF(H1129:AL1129,"PH/F")/2+COUNTIF(H1129:AL1129,"PH/L")/2+COUNTIF(H1129:AL1129,"NB")</f>
        <v>0.5</v>
      </c>
      <c r="AV1129" s="258">
        <f>COUNTIF(H1129:AL1129,"PN")+COUNTIF(H1129:AL1129,"TVD")+COUNTIF(H1129:AL1129,"PH")+COUNTIF(H1129:AL1129,"PM")+COUNTIF(H1129:AL1129,"PDD")-COUNTIFS(H1129:AL1129,"PN",H1136:AL1136,"&gt;=3")-COUNTIFS(H1129:AL1129,"PM",H1136:AL1136,"&gt;=3")</f>
        <v>0</v>
      </c>
      <c r="AW1129" s="258">
        <f>COUNTIF(H1129:AL1129,"NS")+COUNTIF(H1129:AL1129,"D")+COUNTIF(H1129:AL1129,"BH")+COUNTIF(H1129:AL1129,"NHD")+COUNTIF(H1129:AL1129,"BM")-COUNTIFS(H1129:AL1129,"NS",H1136:AL1136,"&gt;=3")-COUNTIFS(H1129:AL1129,"BH",H1136:AL1136,"&gt;=3")-COUNTIFS(H1129:AL1129,"BM",H1136:AL1136,"&gt;=3")</f>
        <v>11</v>
      </c>
      <c r="AX1129" s="255">
        <f>COUNTIF(H1129:AL1129,"AL")+COUNTIF(H1129:AL1129,"AL/DS")/2+COUNTIF(H1129:AL1129,"AL/NS")/2+COUNTIF(H1129:AL1129,"AL/BF")+COUNTIF(H1129:AL1129,"AL/BL")/2</f>
        <v>0</v>
      </c>
      <c r="AY1129" s="255">
        <f>COUNTIF(H1129:AL1129,"SL")</f>
        <v>0</v>
      </c>
      <c r="AZ1129" s="255">
        <f>COUNTIF(H1129:AL1129,"NH")</f>
        <v>1</v>
      </c>
      <c r="BA1129" s="255">
        <f>COUNTIF(H1129:AL1129,"HL")</f>
        <v>0</v>
      </c>
      <c r="BB1129" s="255">
        <f>COUNTIF(G1129:AL1129,"P/DS")/2+COUNTIF(G1129:AL1129,"P/NS")/2+COUNTIF(G1129:AL1129,"UL")+COUNTIF(G1129:AL1129,"UL/DS")/2+COUNTIF(G1129:AL1129,"UL/NS")/2+COUNTIF(G1129:AL1129,"UL/BL")/2+COUNTIF(G1129:AL1129,"UL/BF")/2+COUNTIF(G1129:AL1129,"PH/F")/2+COUNTIF(G1129:AL1129,"PH/L")/2</f>
        <v>0.5</v>
      </c>
      <c r="BC1129" s="255">
        <f>COUNTIF(H1129:AL1129,"NB")</f>
        <v>0</v>
      </c>
      <c r="BD1129" s="255">
        <f>COUNTIF(H1129:AL1129,"NL")</f>
        <v>0</v>
      </c>
      <c r="BE1129" s="255">
        <f>COUNTIF(H1129:AL1129,"IL")</f>
        <v>0</v>
      </c>
      <c r="BF1129" s="255">
        <f>COUNTIF(H1129:AL1129,"KT")</f>
        <v>0</v>
      </c>
      <c r="BG1129" s="255">
        <f>COUNTIF(H1129:AL1129,"L70")</f>
        <v>0</v>
      </c>
      <c r="BH1129" s="255">
        <f>COUNTIF(H1129:AL1129,"MD")</f>
        <v>0</v>
      </c>
      <c r="BI1129" s="255">
        <f>COUNTIF(H1129:AL1129,"PMD")</f>
        <v>0</v>
      </c>
      <c r="BJ1129" s="255">
        <f>COUNTIF(H1129:AL1129,"PM")</f>
        <v>0</v>
      </c>
      <c r="BK1129" s="255">
        <f>COUNTIF(H1129:AL1129,"BM")</f>
        <v>0</v>
      </c>
      <c r="BL1129" s="261">
        <f>SUMIF(H1129:AL1129,"PD",H1130:AL1130)+SUMIF(H1129:AL1129,"PN",H1130:AL1130)+SUMIF(H1129:AL1129,"P/DS",H1130:AL1130)+SUMIF(H1129:AL1129,"PN/F",H1130:AL1130)+SUMIF(H1129:AL1129,"PN/L",H1130:AL1130)+SUMIF(H1129:AL1129,"TV",H1130:AL1130)+SUMIF(H1129:AL1129,"TVD",H1130:AL1130)+SUMIF(H1129:AL1129,"PDD",H1130:AL1130)</f>
        <v>0</v>
      </c>
      <c r="BM1129" s="261">
        <f>SUMIF(H1129:AL1129,"PD",H1131:AL1131)+SUMIF(H1129:AL1129,"PN",H1131:AL1131)+SUMIF(H1129:AL1129,"P/DS",H1131:AL1131)+SUMIF(H1129:AL1129,"PN/F",H1131:AL1131)+SUMIF(H1129:AL1129,"PN/L",H1131:AL1131)+SUMIF(H1129:AL1129,"TV",H1131:AL1131)+SUMIF(H1129:AL1129,"TVD",H1131:AL1131)+SUMIF(H1129:AL1129,"PDD",H1131:AL1131)+SUMIF(H1129:AL1129,"PMD",H1131:AL1131)</f>
        <v>0</v>
      </c>
      <c r="BN1129" s="261">
        <f>SUMIF(H1129:AL1129,"PD",H1132:AL1132)+SUMIF(H1129:AL1129,"PN",H1132:AL1132)+SUMIF(H1129:AL1129,"P/DS",H1132:AL1132)+SUMIF(H1129:AL1129,"PN/F",H1132:AL1132)+SUMIF(H1129:AL1129,"PN/L",H1132:AL1132)+SUMIF(H1129:AL1129,"TV",H1132:AL1132)+SUMIF(H1129:AL1129,"TVD",H1132:AL1132)</f>
        <v>0</v>
      </c>
      <c r="BO1129" s="261">
        <f>SUMIF(H1129:AL1129,"PD",H1133:AL1133)+SUMIF(H1129:AL1129,"PN",H1133:AL1133)+SUMIF(H1129:AL1129,"P/DS",H1133:AL1133)+SUMIF(H1129:AL1129,"PN/F",H1133:AL1133)+SUMIF(H1129:AL1129,"PN/L",H1133:AL1133)+SUMIF(H1129:AL1129,"TV",H1133:AL1133)+SUMIF(H1129:AL1129,"TVD",H1133:AL1133)</f>
        <v>0</v>
      </c>
      <c r="BP1129" s="261">
        <f>SUMIF(H1129:AL1129,"PD",H1134:AL1134)+SUMIF(H1129:AL1129,"PN",H1134:AL1134)+SUMIF(H1129:AL1129,"P/DS",H1134:AL1134)+SUMIF(H1129:AL1129,"PN/F",H1134:AL1134)+SUMIF(H1129:AL1129,"PN/L",H1134:AL1134)+SUMIF(H1129:AL1129,"TV",H1134:AL1134)+SUMIF(H1129:AL1129,"TVD",H1134:AL1134)+SUMIF(H1129:AL1129,"PDD",H1134:AL1134)+SUMIF(H1129:AL1129,"PH",H1134:AL1134)+SUMIF(H1129:AL1129,"PM",H1134:AL1134)</f>
        <v>0</v>
      </c>
      <c r="BQ1129" s="261">
        <f>SUMIF(H1129:AL1129,"PD",H1135:AL1135)+SUMIF(H1129:AL1129,"PN",H1135:AL1135)+SUMIF(H1129:AL1129,"P/DS",H1135:AL1135)+SUMIF(H1129:AL1129,"PN/F",H1135:AL1135)+SUMIF(H1129:AL1129,"PN/L",H1135:AL1135)+SUMIF(H1129:AL1129,"TV",H1135:AL1135)+SUMIF(H1129:AL1129,"TVD",H1135:AL1135)+SUMIF(H1129:AL1129,"PDD",H1135:AL1135)+SUMIF(H1129:AL1129,"PH",H1135:AL1135)+SUMIF(H1129:AL1129,"PM",H1135:AL1135)</f>
        <v>0</v>
      </c>
      <c r="BR1129" s="269">
        <f>SUM(H1130:AL1130)-BL1129</f>
        <v>34</v>
      </c>
      <c r="BS1129" s="269">
        <f>SUM(H1131:AL1131)-BM1129</f>
        <v>5</v>
      </c>
      <c r="BT1129" s="269">
        <f>SUM(H1132:AL1132)-BN1129</f>
        <v>0</v>
      </c>
      <c r="BU1129" s="269">
        <f>SUM(H1133:AL1133)-BO1129</f>
        <v>0</v>
      </c>
      <c r="BV1129" s="269">
        <f>SUM(H1134:AL1134)-BP1129</f>
        <v>0</v>
      </c>
      <c r="BW1129" s="269">
        <f>SUM(H1135:AL1135)-BQ1129</f>
        <v>0</v>
      </c>
      <c r="BX1129" s="255">
        <f>SUMIF(H1129:AL1129,"PD",H1136:AL1136)+SUMIF(H1129:AL1129,"PN",H1136:AL1136)+SUMIF(H1129:AL1129,"P/DS",H1136:AL1136)+SUMIF(H1129:AL1129,"PN/F",H1136:AL1136)+SUMIF(H1129:AL1129,"PN/L",H1136:AL1136)</f>
        <v>0</v>
      </c>
      <c r="BY1129" s="255">
        <f>SUM(H1136:AL1136)-BX1129</f>
        <v>0</v>
      </c>
      <c r="BZ1129" s="255">
        <f t="shared" ref="BZ1129" si="420">+SUM(BL1129:BW1136)</f>
        <v>39</v>
      </c>
      <c r="CA1129" s="266">
        <f>(COUNTIFS(H1129:AL1129,"PD",H1130:AL1130,"&gt;=2"))*0.5-IF(CN1129="VP",COUNTIFS($H$16:$AL$16,"SAT",H1129:AL1129,"PD",H1130:AL1130,"&gt;=2"))*0.5</f>
        <v>0</v>
      </c>
      <c r="CB1129" s="266">
        <f>(COUNTIFS(H1129:AL1129,"PN",H1131:AL1131,"&gt;=0.5",H1130:AL1130,"&gt;=1.5"))*0.5+COUNTIFS(H1129:AL1129,"PDD",H1131:AL1131,"&gt;=0.5",H1130:AL1130,"&gt;=1.5")*0.5</f>
        <v>0</v>
      </c>
      <c r="CC1129" s="273">
        <f>(COUNTIFS(H1129:AL1129,"TV",H1131:AL1131,"&gt;=10"))*0.5+(COUNTIFS(H1129:AL1129,"PMD",H1131:AL1131,"&gt;=2"))*0.5</f>
        <v>0</v>
      </c>
      <c r="CD1129" s="266">
        <f>(COUNTIFS(H1129:AL1129,"TVD",H1133:AL1133,"&gt;=6.5",H1131:AL1131,"&gt;=3.5"))*0.5</f>
        <v>0</v>
      </c>
      <c r="CE1129" s="266">
        <f>(COUNTIFS(H1129:AL1129,"PD",H1134:AL1134,"&gt;=10"))*0.5</f>
        <v>0</v>
      </c>
      <c r="CF1129" s="266">
        <f>(COUNTIFS(H1129:AL1129,"PDD",H1134:AL1134,"&gt;=3.5",H1135:AL1135,"&gt;=6.5")+COUNTIFS(H1129:AL1129,"PH",H1135:AL1135,"&gt;=0.5",H1134:AL1134,"&gt;=1.5")+COUNTIFS(H1129:AL1129,"PM",H1135:AL1135,"&gt;=0.5",H1134:AL1134,"&gt;=1.5"))*0.5</f>
        <v>0</v>
      </c>
      <c r="CG1129" s="266">
        <f>(COUNTIFS(H1129:AL1129,"DS",H1130:AL1130,"&gt;=2")+COUNTIFS(H1129:AL1129,"AL/DS",H1130:AL1130,"&gt;=2"))*0.5-IF(CN1129="VP",COUNTIFS($H$16:$AL$16,"SAT",H1129:AL1129,"DS",H1130:AL1130,"&gt;=2"))*0.5</f>
        <v>3.5</v>
      </c>
      <c r="CH1129" s="266">
        <f>(COUNTIFS(H1129:AL1129,"NS",H1131:AL1131,"&gt;=0.5",H1130:AL1130,"&gt;=1.5")+COUNTIFS(H1129:AL1129,"AL/NS",H1131:AL1131,"&gt;=0.5",H1130:AL1130,"&gt;=1.5")+COUNTIFS(H1129:AL1129,"NHD",H1131:AL1131,"&gt;=4.5",H1134:AL1134,"&gt;=2",H1130:AL1130,"&gt;=1.5"))*0.5</f>
        <v>4</v>
      </c>
      <c r="CI1129" s="266">
        <f>(COUNTIF(H1131:AL1131,"&gt;=10")+COUNTIFS(H1129:AL1129,"MD",H1131:AL1131,"&gt;=2")-COUNTIFS(H1129:AL1129,"TV",H1131:AL1131,"&gt;=10"))*0.5</f>
        <v>0</v>
      </c>
      <c r="CJ1129" s="266">
        <f>(COUNTIFS(H1129:AL1129,"D",H1133:AL1133,"&gt;=6.5",H1131:AL1131,"&gt;=3.5"))*0.5</f>
        <v>0</v>
      </c>
      <c r="CK1129" s="266">
        <f>(COUNTIF(H1134:AL1134,"&gt;=10")-COUNTIFS(H1129:AL1129,"PD",H1134:AL1134,"&gt;=10"))*0.5</f>
        <v>0</v>
      </c>
      <c r="CL1129" s="265">
        <f>(COUNTIFS(H1129:AL1129,"NHD",H1134:AL1134,"&gt;=3.5",H1135:AL1135,"&gt;=6.5")+COUNTIFS(H1129:AL1129,"BH",H1134:AL1134,"&gt;=1.5",H1135:AL1135,"&gt;=0.5")+COUNTIFS(H1129:AL1129,"BM",H1134:AL1134,"&gt;=1.5",H1135:AL1135,"&gt;=0.5")+COUNTIFS(H1129:AL1129,"D",H1134:AL1134,"&gt;=1.5",H1135:AL1135,"&gt;=0.5"))*0.5</f>
        <v>0</v>
      </c>
      <c r="CM1129" s="272"/>
      <c r="CN1129" s="264" t="s">
        <v>723</v>
      </c>
      <c r="CO1129" s="125">
        <f t="shared" ref="CO1129" si="421">+AM1129+AN1129+AO1129+AP1129+AQ1129+AR1129+AS1129+AU1129+BG1129</f>
        <v>26</v>
      </c>
      <c r="CP1129" s="225">
        <f>+SUM(I1130:I1135)-I1136</f>
        <v>0</v>
      </c>
      <c r="CQ1129" s="225">
        <f>+SUM(J1130:J1135)-J1136</f>
        <v>0</v>
      </c>
      <c r="CR1129" s="225">
        <f>+SUM(K1130:K1135)-K1136</f>
        <v>2.5</v>
      </c>
      <c r="CS1129" s="90"/>
      <c r="CT1129" s="90"/>
      <c r="CU1129" s="90"/>
      <c r="CV1129" s="90"/>
      <c r="CW1129" s="90"/>
      <c r="CX1129" s="90"/>
      <c r="CY1129" s="90"/>
      <c r="CZ1129" s="90"/>
      <c r="DA1129" s="90"/>
    </row>
    <row r="1130" spans="1:105" s="70" customFormat="1" ht="15" customHeight="1">
      <c r="A1130" s="228"/>
      <c r="B1130" s="277"/>
      <c r="C1130" s="280"/>
      <c r="D1130" s="237"/>
      <c r="E1130" s="237"/>
      <c r="F1130" s="242" t="s">
        <v>82</v>
      </c>
      <c r="G1130" s="71">
        <v>1.5</v>
      </c>
      <c r="H1130" s="83"/>
      <c r="I1130" s="83"/>
      <c r="J1130" s="83"/>
      <c r="K1130" s="83">
        <v>2.5</v>
      </c>
      <c r="L1130" s="83">
        <v>2</v>
      </c>
      <c r="M1130" s="83"/>
      <c r="N1130" s="83"/>
      <c r="O1130" s="83"/>
      <c r="P1130" s="83">
        <v>3</v>
      </c>
      <c r="Q1130" s="83"/>
      <c r="R1130" s="83">
        <v>2.5</v>
      </c>
      <c r="S1130" s="83"/>
      <c r="T1130" s="83">
        <v>2</v>
      </c>
      <c r="U1130" s="83"/>
      <c r="V1130" s="83"/>
      <c r="W1130" s="83">
        <v>2</v>
      </c>
      <c r="X1130" s="83">
        <v>2</v>
      </c>
      <c r="Y1130" s="83">
        <v>2</v>
      </c>
      <c r="Z1130" s="83">
        <v>2</v>
      </c>
      <c r="AA1130" s="83">
        <v>2</v>
      </c>
      <c r="AB1130" s="83"/>
      <c r="AC1130" s="79"/>
      <c r="AD1130" s="79">
        <v>2</v>
      </c>
      <c r="AE1130" s="79">
        <v>1</v>
      </c>
      <c r="AF1130" s="79">
        <v>1.5</v>
      </c>
      <c r="AG1130" s="79">
        <v>1</v>
      </c>
      <c r="AH1130" s="79">
        <v>2</v>
      </c>
      <c r="AI1130" s="79"/>
      <c r="AJ1130" s="79"/>
      <c r="AK1130" s="79">
        <v>2</v>
      </c>
      <c r="AL1130" s="79">
        <v>2.5</v>
      </c>
      <c r="AM1130" s="240"/>
      <c r="AN1130" s="240"/>
      <c r="AO1130" s="240"/>
      <c r="AP1130" s="240"/>
      <c r="AQ1130" s="240"/>
      <c r="AR1130" s="240"/>
      <c r="AS1130" s="240"/>
      <c r="AT1130" s="256"/>
      <c r="AU1130" s="256"/>
      <c r="AV1130" s="259"/>
      <c r="AW1130" s="259"/>
      <c r="AX1130" s="256"/>
      <c r="AY1130" s="256"/>
      <c r="AZ1130" s="256"/>
      <c r="BA1130" s="256"/>
      <c r="BB1130" s="256"/>
      <c r="BC1130" s="256"/>
      <c r="BD1130" s="256"/>
      <c r="BE1130" s="256"/>
      <c r="BF1130" s="256"/>
      <c r="BG1130" s="256"/>
      <c r="BH1130" s="256"/>
      <c r="BI1130" s="256"/>
      <c r="BJ1130" s="256"/>
      <c r="BK1130" s="256"/>
      <c r="BL1130" s="262"/>
      <c r="BM1130" s="262"/>
      <c r="BN1130" s="262"/>
      <c r="BO1130" s="262"/>
      <c r="BP1130" s="262"/>
      <c r="BQ1130" s="262"/>
      <c r="BR1130" s="270"/>
      <c r="BS1130" s="270"/>
      <c r="BT1130" s="270"/>
      <c r="BU1130" s="270"/>
      <c r="BV1130" s="270"/>
      <c r="BW1130" s="270"/>
      <c r="BX1130" s="256"/>
      <c r="BY1130" s="256"/>
      <c r="BZ1130" s="256"/>
      <c r="CA1130" s="267"/>
      <c r="CB1130" s="267"/>
      <c r="CC1130" s="274"/>
      <c r="CD1130" s="267"/>
      <c r="CE1130" s="267"/>
      <c r="CF1130" s="267"/>
      <c r="CG1130" s="267"/>
      <c r="CH1130" s="267"/>
      <c r="CI1130" s="267"/>
      <c r="CJ1130" s="267"/>
      <c r="CK1130" s="267"/>
      <c r="CL1130" s="265"/>
      <c r="CM1130" s="272"/>
      <c r="CN1130" s="264"/>
      <c r="CO1130" s="125"/>
      <c r="CP1130" s="226"/>
      <c r="CQ1130" s="226"/>
      <c r="CR1130" s="226"/>
      <c r="CS1130" s="90"/>
      <c r="CT1130" s="90"/>
      <c r="CU1130" s="90"/>
      <c r="CV1130" s="90"/>
      <c r="CW1130" s="90"/>
      <c r="CX1130" s="90"/>
      <c r="CY1130" s="90"/>
      <c r="CZ1130" s="90"/>
      <c r="DA1130" s="90"/>
    </row>
    <row r="1131" spans="1:105" s="70" customFormat="1" ht="15" customHeight="1">
      <c r="A1131" s="228"/>
      <c r="B1131" s="277"/>
      <c r="C1131" s="280"/>
      <c r="D1131" s="237"/>
      <c r="E1131" s="237"/>
      <c r="F1131" s="243"/>
      <c r="G1131" s="72">
        <v>2</v>
      </c>
      <c r="H1131" s="84"/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  <c r="W1131" s="84">
        <v>0.5</v>
      </c>
      <c r="X1131" s="84">
        <v>0.5</v>
      </c>
      <c r="Y1131" s="84">
        <v>0.5</v>
      </c>
      <c r="Z1131" s="84">
        <v>0.5</v>
      </c>
      <c r="AA1131" s="84">
        <v>0.5</v>
      </c>
      <c r="AB1131" s="84"/>
      <c r="AC1131" s="80"/>
      <c r="AD1131" s="80">
        <v>0.5</v>
      </c>
      <c r="AE1131" s="80">
        <v>0.5</v>
      </c>
      <c r="AF1131" s="80">
        <v>0.5</v>
      </c>
      <c r="AG1131" s="80">
        <v>0.5</v>
      </c>
      <c r="AH1131" s="80">
        <v>0.5</v>
      </c>
      <c r="AI1131" s="80"/>
      <c r="AJ1131" s="80"/>
      <c r="AK1131" s="80"/>
      <c r="AL1131" s="80"/>
      <c r="AM1131" s="240"/>
      <c r="AN1131" s="240"/>
      <c r="AO1131" s="240"/>
      <c r="AP1131" s="240"/>
      <c r="AQ1131" s="240"/>
      <c r="AR1131" s="240"/>
      <c r="AS1131" s="240"/>
      <c r="AT1131" s="256"/>
      <c r="AU1131" s="256"/>
      <c r="AV1131" s="259"/>
      <c r="AW1131" s="259"/>
      <c r="AX1131" s="256"/>
      <c r="AY1131" s="256"/>
      <c r="AZ1131" s="256"/>
      <c r="BA1131" s="256"/>
      <c r="BB1131" s="256"/>
      <c r="BC1131" s="256"/>
      <c r="BD1131" s="256"/>
      <c r="BE1131" s="256"/>
      <c r="BF1131" s="256"/>
      <c r="BG1131" s="256"/>
      <c r="BH1131" s="256"/>
      <c r="BI1131" s="256"/>
      <c r="BJ1131" s="256"/>
      <c r="BK1131" s="256"/>
      <c r="BL1131" s="262"/>
      <c r="BM1131" s="262"/>
      <c r="BN1131" s="262"/>
      <c r="BO1131" s="262"/>
      <c r="BP1131" s="262"/>
      <c r="BQ1131" s="262"/>
      <c r="BR1131" s="270"/>
      <c r="BS1131" s="270"/>
      <c r="BT1131" s="270"/>
      <c r="BU1131" s="270"/>
      <c r="BV1131" s="270"/>
      <c r="BW1131" s="270"/>
      <c r="BX1131" s="256"/>
      <c r="BY1131" s="256"/>
      <c r="BZ1131" s="256"/>
      <c r="CA1131" s="267"/>
      <c r="CB1131" s="267"/>
      <c r="CC1131" s="274"/>
      <c r="CD1131" s="267"/>
      <c r="CE1131" s="267"/>
      <c r="CF1131" s="267"/>
      <c r="CG1131" s="267"/>
      <c r="CH1131" s="267"/>
      <c r="CI1131" s="267"/>
      <c r="CJ1131" s="267"/>
      <c r="CK1131" s="267"/>
      <c r="CL1131" s="265"/>
      <c r="CM1131" s="272"/>
      <c r="CN1131" s="264"/>
      <c r="CO1131" s="125"/>
      <c r="CP1131" s="226"/>
      <c r="CQ1131" s="226"/>
      <c r="CR1131" s="226"/>
      <c r="CS1131" s="90"/>
      <c r="CT1131" s="90"/>
      <c r="CU1131" s="90"/>
      <c r="CV1131" s="90"/>
      <c r="CW1131" s="90"/>
      <c r="CX1131" s="90"/>
      <c r="CY1131" s="90"/>
      <c r="CZ1131" s="90"/>
      <c r="DA1131" s="90"/>
    </row>
    <row r="1132" spans="1:105" s="70" customFormat="1" ht="15" customHeight="1">
      <c r="A1132" s="228"/>
      <c r="B1132" s="277"/>
      <c r="C1132" s="280"/>
      <c r="D1132" s="237"/>
      <c r="E1132" s="237"/>
      <c r="F1132" s="243"/>
      <c r="G1132" s="72">
        <v>2.1</v>
      </c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  <c r="U1132" s="84"/>
      <c r="V1132" s="84"/>
      <c r="W1132" s="84"/>
      <c r="X1132" s="84"/>
      <c r="Y1132" s="84"/>
      <c r="Z1132" s="84"/>
      <c r="AA1132" s="84"/>
      <c r="AB1132" s="84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240"/>
      <c r="AN1132" s="240"/>
      <c r="AO1132" s="240"/>
      <c r="AP1132" s="240"/>
      <c r="AQ1132" s="240"/>
      <c r="AR1132" s="240"/>
      <c r="AS1132" s="240"/>
      <c r="AT1132" s="256"/>
      <c r="AU1132" s="256"/>
      <c r="AV1132" s="259"/>
      <c r="AW1132" s="259"/>
      <c r="AX1132" s="256"/>
      <c r="AY1132" s="256"/>
      <c r="AZ1132" s="256"/>
      <c r="BA1132" s="256"/>
      <c r="BB1132" s="256"/>
      <c r="BC1132" s="256"/>
      <c r="BD1132" s="256"/>
      <c r="BE1132" s="256"/>
      <c r="BF1132" s="256"/>
      <c r="BG1132" s="256"/>
      <c r="BH1132" s="256"/>
      <c r="BI1132" s="256"/>
      <c r="BJ1132" s="256"/>
      <c r="BK1132" s="256"/>
      <c r="BL1132" s="262"/>
      <c r="BM1132" s="262"/>
      <c r="BN1132" s="262"/>
      <c r="BO1132" s="262"/>
      <c r="BP1132" s="262"/>
      <c r="BQ1132" s="262"/>
      <c r="BR1132" s="270"/>
      <c r="BS1132" s="270"/>
      <c r="BT1132" s="270"/>
      <c r="BU1132" s="270"/>
      <c r="BV1132" s="270"/>
      <c r="BW1132" s="270"/>
      <c r="BX1132" s="256"/>
      <c r="BY1132" s="256"/>
      <c r="BZ1132" s="256"/>
      <c r="CA1132" s="267"/>
      <c r="CB1132" s="267"/>
      <c r="CC1132" s="274"/>
      <c r="CD1132" s="267"/>
      <c r="CE1132" s="267"/>
      <c r="CF1132" s="267"/>
      <c r="CG1132" s="267"/>
      <c r="CH1132" s="267"/>
      <c r="CI1132" s="267"/>
      <c r="CJ1132" s="267"/>
      <c r="CK1132" s="267"/>
      <c r="CL1132" s="265"/>
      <c r="CM1132" s="272"/>
      <c r="CN1132" s="264"/>
      <c r="CO1132" s="125"/>
      <c r="CP1132" s="226"/>
      <c r="CQ1132" s="226"/>
      <c r="CR1132" s="226"/>
      <c r="CS1132" s="90"/>
      <c r="CT1132" s="90"/>
      <c r="CU1132" s="90"/>
      <c r="CV1132" s="90"/>
      <c r="CW1132" s="90"/>
      <c r="CX1132" s="90"/>
      <c r="CY1132" s="90"/>
      <c r="CZ1132" s="90"/>
      <c r="DA1132" s="90"/>
    </row>
    <row r="1133" spans="1:105" s="70" customFormat="1" ht="15" customHeight="1">
      <c r="A1133" s="228"/>
      <c r="B1133" s="277"/>
      <c r="C1133" s="280"/>
      <c r="D1133" s="237"/>
      <c r="E1133" s="237"/>
      <c r="F1133" s="243"/>
      <c r="G1133" s="72">
        <v>2.7</v>
      </c>
      <c r="H1133" s="84"/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  <c r="W1133" s="84"/>
      <c r="X1133" s="84"/>
      <c r="Y1133" s="84"/>
      <c r="Z1133" s="84"/>
      <c r="AA1133" s="84"/>
      <c r="AB1133" s="84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240"/>
      <c r="AN1133" s="240"/>
      <c r="AO1133" s="240"/>
      <c r="AP1133" s="240"/>
      <c r="AQ1133" s="240"/>
      <c r="AR1133" s="240"/>
      <c r="AS1133" s="240"/>
      <c r="AT1133" s="256"/>
      <c r="AU1133" s="256"/>
      <c r="AV1133" s="259"/>
      <c r="AW1133" s="259"/>
      <c r="AX1133" s="256"/>
      <c r="AY1133" s="256"/>
      <c r="AZ1133" s="256"/>
      <c r="BA1133" s="256"/>
      <c r="BB1133" s="256"/>
      <c r="BC1133" s="256"/>
      <c r="BD1133" s="256"/>
      <c r="BE1133" s="256"/>
      <c r="BF1133" s="256"/>
      <c r="BG1133" s="256"/>
      <c r="BH1133" s="256"/>
      <c r="BI1133" s="256"/>
      <c r="BJ1133" s="256"/>
      <c r="BK1133" s="256"/>
      <c r="BL1133" s="262"/>
      <c r="BM1133" s="262"/>
      <c r="BN1133" s="262"/>
      <c r="BO1133" s="262"/>
      <c r="BP1133" s="262"/>
      <c r="BQ1133" s="262"/>
      <c r="BR1133" s="270"/>
      <c r="BS1133" s="270"/>
      <c r="BT1133" s="270"/>
      <c r="BU1133" s="270"/>
      <c r="BV1133" s="270"/>
      <c r="BW1133" s="270"/>
      <c r="BX1133" s="256"/>
      <c r="BY1133" s="256"/>
      <c r="BZ1133" s="256"/>
      <c r="CA1133" s="267"/>
      <c r="CB1133" s="267"/>
      <c r="CC1133" s="274"/>
      <c r="CD1133" s="267"/>
      <c r="CE1133" s="267"/>
      <c r="CF1133" s="267"/>
      <c r="CG1133" s="267"/>
      <c r="CH1133" s="267"/>
      <c r="CI1133" s="267"/>
      <c r="CJ1133" s="267"/>
      <c r="CK1133" s="267"/>
      <c r="CL1133" s="265"/>
      <c r="CM1133" s="272"/>
      <c r="CN1133" s="264"/>
      <c r="CO1133" s="125"/>
      <c r="CP1133" s="226"/>
      <c r="CQ1133" s="226"/>
      <c r="CR1133" s="226"/>
      <c r="CS1133" s="90"/>
      <c r="CT1133" s="90"/>
      <c r="CU1133" s="90"/>
      <c r="CV1133" s="90"/>
      <c r="CW1133" s="90"/>
      <c r="CX1133" s="90"/>
      <c r="CY1133" s="90"/>
      <c r="CZ1133" s="90"/>
      <c r="DA1133" s="90"/>
    </row>
    <row r="1134" spans="1:105" s="70" customFormat="1" ht="15" customHeight="1">
      <c r="A1134" s="228"/>
      <c r="B1134" s="277"/>
      <c r="C1134" s="280"/>
      <c r="D1134" s="237"/>
      <c r="E1134" s="237"/>
      <c r="F1134" s="243"/>
      <c r="G1134" s="72">
        <v>3</v>
      </c>
      <c r="H1134" s="84"/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4"/>
      <c r="U1134" s="84"/>
      <c r="V1134" s="84"/>
      <c r="W1134" s="84"/>
      <c r="X1134" s="84"/>
      <c r="Y1134" s="84"/>
      <c r="Z1134" s="84"/>
      <c r="AA1134" s="84"/>
      <c r="AB1134" s="84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240"/>
      <c r="AN1134" s="240"/>
      <c r="AO1134" s="240"/>
      <c r="AP1134" s="240"/>
      <c r="AQ1134" s="240"/>
      <c r="AR1134" s="240"/>
      <c r="AS1134" s="240"/>
      <c r="AT1134" s="256"/>
      <c r="AU1134" s="256"/>
      <c r="AV1134" s="259"/>
      <c r="AW1134" s="259"/>
      <c r="AX1134" s="256"/>
      <c r="AY1134" s="256"/>
      <c r="AZ1134" s="256"/>
      <c r="BA1134" s="256"/>
      <c r="BB1134" s="256"/>
      <c r="BC1134" s="256"/>
      <c r="BD1134" s="256"/>
      <c r="BE1134" s="256"/>
      <c r="BF1134" s="256"/>
      <c r="BG1134" s="256"/>
      <c r="BH1134" s="256"/>
      <c r="BI1134" s="256"/>
      <c r="BJ1134" s="256"/>
      <c r="BK1134" s="256"/>
      <c r="BL1134" s="262"/>
      <c r="BM1134" s="262"/>
      <c r="BN1134" s="262"/>
      <c r="BO1134" s="262"/>
      <c r="BP1134" s="262"/>
      <c r="BQ1134" s="262"/>
      <c r="BR1134" s="270"/>
      <c r="BS1134" s="270"/>
      <c r="BT1134" s="270"/>
      <c r="BU1134" s="270"/>
      <c r="BV1134" s="270"/>
      <c r="BW1134" s="270"/>
      <c r="BX1134" s="256"/>
      <c r="BY1134" s="256"/>
      <c r="BZ1134" s="256"/>
      <c r="CA1134" s="267"/>
      <c r="CB1134" s="267"/>
      <c r="CC1134" s="274"/>
      <c r="CD1134" s="267"/>
      <c r="CE1134" s="267"/>
      <c r="CF1134" s="267"/>
      <c r="CG1134" s="267"/>
      <c r="CH1134" s="267"/>
      <c r="CI1134" s="267"/>
      <c r="CJ1134" s="267"/>
      <c r="CK1134" s="267"/>
      <c r="CL1134" s="265"/>
      <c r="CM1134" s="272"/>
      <c r="CN1134" s="264"/>
      <c r="CO1134" s="125"/>
      <c r="CP1134" s="226"/>
      <c r="CQ1134" s="226"/>
      <c r="CR1134" s="226"/>
      <c r="CS1134" s="90"/>
      <c r="CT1134" s="90"/>
      <c r="CU1134" s="90"/>
      <c r="CV1134" s="90"/>
      <c r="CW1134" s="90"/>
      <c r="CX1134" s="90"/>
      <c r="CY1134" s="90"/>
      <c r="CZ1134" s="90"/>
      <c r="DA1134" s="90"/>
    </row>
    <row r="1135" spans="1:105" s="70" customFormat="1" ht="15" customHeight="1">
      <c r="A1135" s="228"/>
      <c r="B1135" s="277"/>
      <c r="C1135" s="280"/>
      <c r="D1135" s="237"/>
      <c r="E1135" s="237"/>
      <c r="F1135" s="244"/>
      <c r="G1135" s="73">
        <v>3.9</v>
      </c>
      <c r="H1135" s="85"/>
      <c r="I1135" s="85"/>
      <c r="J1135" s="85"/>
      <c r="K1135" s="85"/>
      <c r="L1135" s="85"/>
      <c r="M1135" s="85"/>
      <c r="N1135" s="85"/>
      <c r="O1135" s="85"/>
      <c r="P1135" s="85"/>
      <c r="Q1135" s="85"/>
      <c r="R1135" s="85"/>
      <c r="S1135" s="85"/>
      <c r="T1135" s="85"/>
      <c r="U1135" s="85"/>
      <c r="V1135" s="85"/>
      <c r="W1135" s="85"/>
      <c r="X1135" s="85"/>
      <c r="Y1135" s="85"/>
      <c r="Z1135" s="85"/>
      <c r="AA1135" s="85"/>
      <c r="AB1135" s="85"/>
      <c r="AC1135" s="81"/>
      <c r="AD1135" s="81"/>
      <c r="AE1135" s="81"/>
      <c r="AF1135" s="81"/>
      <c r="AG1135" s="81"/>
      <c r="AH1135" s="81"/>
      <c r="AI1135" s="81"/>
      <c r="AJ1135" s="81"/>
      <c r="AK1135" s="81"/>
      <c r="AL1135" s="81"/>
      <c r="AM1135" s="240"/>
      <c r="AN1135" s="240"/>
      <c r="AO1135" s="240"/>
      <c r="AP1135" s="240"/>
      <c r="AQ1135" s="240"/>
      <c r="AR1135" s="240"/>
      <c r="AS1135" s="240"/>
      <c r="AT1135" s="256"/>
      <c r="AU1135" s="256"/>
      <c r="AV1135" s="259"/>
      <c r="AW1135" s="259"/>
      <c r="AX1135" s="256"/>
      <c r="AY1135" s="256"/>
      <c r="AZ1135" s="256"/>
      <c r="BA1135" s="256"/>
      <c r="BB1135" s="256"/>
      <c r="BC1135" s="256"/>
      <c r="BD1135" s="256"/>
      <c r="BE1135" s="256"/>
      <c r="BF1135" s="256"/>
      <c r="BG1135" s="256"/>
      <c r="BH1135" s="256"/>
      <c r="BI1135" s="256"/>
      <c r="BJ1135" s="256"/>
      <c r="BK1135" s="256"/>
      <c r="BL1135" s="262"/>
      <c r="BM1135" s="262"/>
      <c r="BN1135" s="262"/>
      <c r="BO1135" s="262"/>
      <c r="BP1135" s="262"/>
      <c r="BQ1135" s="262"/>
      <c r="BR1135" s="270"/>
      <c r="BS1135" s="270"/>
      <c r="BT1135" s="270"/>
      <c r="BU1135" s="270"/>
      <c r="BV1135" s="270"/>
      <c r="BW1135" s="270"/>
      <c r="BX1135" s="256"/>
      <c r="BY1135" s="256"/>
      <c r="BZ1135" s="256"/>
      <c r="CA1135" s="267"/>
      <c r="CB1135" s="267"/>
      <c r="CC1135" s="274"/>
      <c r="CD1135" s="267"/>
      <c r="CE1135" s="267"/>
      <c r="CF1135" s="267"/>
      <c r="CG1135" s="267"/>
      <c r="CH1135" s="267"/>
      <c r="CI1135" s="267"/>
      <c r="CJ1135" s="267"/>
      <c r="CK1135" s="267"/>
      <c r="CL1135" s="265"/>
      <c r="CM1135" s="272"/>
      <c r="CN1135" s="264"/>
      <c r="CO1135" s="125"/>
      <c r="CP1135" s="226"/>
      <c r="CQ1135" s="226"/>
      <c r="CR1135" s="226"/>
      <c r="CS1135" s="90"/>
      <c r="CT1135" s="90"/>
      <c r="CU1135" s="90"/>
      <c r="CV1135" s="90"/>
      <c r="CW1135" s="90"/>
      <c r="CX1135" s="90"/>
      <c r="CY1135" s="90"/>
      <c r="CZ1135" s="90"/>
      <c r="DA1135" s="90"/>
    </row>
    <row r="1136" spans="1:105" s="70" customFormat="1" ht="15" customHeight="1" thickBot="1">
      <c r="A1136" s="229"/>
      <c r="B1136" s="278"/>
      <c r="C1136" s="281"/>
      <c r="D1136" s="238"/>
      <c r="E1136" s="238"/>
      <c r="F1136" s="245" t="s">
        <v>83</v>
      </c>
      <c r="G1136" s="246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  <c r="AA1136" s="82"/>
      <c r="AB1136" s="82"/>
      <c r="AC1136" s="35"/>
      <c r="AD1136" s="35"/>
      <c r="AE1136" s="35"/>
      <c r="AF1136" s="35"/>
      <c r="AG1136" s="35"/>
      <c r="AH1136" s="35"/>
      <c r="AI1136" s="35"/>
      <c r="AJ1136" s="35"/>
      <c r="AK1136" s="35"/>
      <c r="AL1136" s="35"/>
      <c r="AM1136" s="241"/>
      <c r="AN1136" s="241"/>
      <c r="AO1136" s="241"/>
      <c r="AP1136" s="241"/>
      <c r="AQ1136" s="241"/>
      <c r="AR1136" s="241"/>
      <c r="AS1136" s="241"/>
      <c r="AT1136" s="257"/>
      <c r="AU1136" s="257"/>
      <c r="AV1136" s="260"/>
      <c r="AW1136" s="260"/>
      <c r="AX1136" s="257"/>
      <c r="AY1136" s="257"/>
      <c r="AZ1136" s="257"/>
      <c r="BA1136" s="257"/>
      <c r="BB1136" s="257"/>
      <c r="BC1136" s="257"/>
      <c r="BD1136" s="257"/>
      <c r="BE1136" s="257"/>
      <c r="BF1136" s="257"/>
      <c r="BG1136" s="257"/>
      <c r="BH1136" s="257"/>
      <c r="BI1136" s="257"/>
      <c r="BJ1136" s="257"/>
      <c r="BK1136" s="257"/>
      <c r="BL1136" s="263"/>
      <c r="BM1136" s="263"/>
      <c r="BN1136" s="263"/>
      <c r="BO1136" s="263"/>
      <c r="BP1136" s="263"/>
      <c r="BQ1136" s="263"/>
      <c r="BR1136" s="271"/>
      <c r="BS1136" s="271"/>
      <c r="BT1136" s="271"/>
      <c r="BU1136" s="271"/>
      <c r="BV1136" s="271"/>
      <c r="BW1136" s="271"/>
      <c r="BX1136" s="257"/>
      <c r="BY1136" s="257"/>
      <c r="BZ1136" s="257"/>
      <c r="CA1136" s="268"/>
      <c r="CB1136" s="268"/>
      <c r="CC1136" s="275"/>
      <c r="CD1136" s="268"/>
      <c r="CE1136" s="268"/>
      <c r="CF1136" s="268"/>
      <c r="CG1136" s="268"/>
      <c r="CH1136" s="268"/>
      <c r="CI1136" s="268"/>
      <c r="CJ1136" s="268"/>
      <c r="CK1136" s="268"/>
      <c r="CL1136" s="265"/>
      <c r="CM1136" s="272"/>
      <c r="CN1136" s="264"/>
      <c r="CO1136" s="125"/>
      <c r="CP1136" s="226"/>
      <c r="CQ1136" s="226"/>
      <c r="CR1136" s="226"/>
      <c r="CS1136" s="90"/>
      <c r="CT1136" s="90"/>
      <c r="CU1136" s="90"/>
      <c r="CV1136" s="90"/>
      <c r="CW1136" s="90"/>
      <c r="CX1136" s="90"/>
      <c r="CY1136" s="90"/>
      <c r="CZ1136" s="90"/>
      <c r="DA1136" s="90"/>
    </row>
    <row r="1137" spans="1:105" s="70" customFormat="1" ht="15" customHeight="1">
      <c r="A1137" s="227">
        <f t="shared" ref="A1137" si="422">A1129+1</f>
        <v>141</v>
      </c>
      <c r="B1137" s="276" t="s">
        <v>420</v>
      </c>
      <c r="C1137" s="279" t="s">
        <v>1025</v>
      </c>
      <c r="D1137" s="236">
        <v>42816</v>
      </c>
      <c r="E1137" s="236" t="s">
        <v>1248</v>
      </c>
      <c r="F1137" s="253" t="s">
        <v>80</v>
      </c>
      <c r="G1137" s="254"/>
      <c r="H1137" s="82" t="s">
        <v>69</v>
      </c>
      <c r="I1137" s="82"/>
      <c r="J1137" s="82" t="s">
        <v>60</v>
      </c>
      <c r="K1137" s="82" t="s">
        <v>60</v>
      </c>
      <c r="L1137" s="82" t="s">
        <v>60</v>
      </c>
      <c r="M1137" s="82" t="s">
        <v>60</v>
      </c>
      <c r="N1137" s="82" t="s">
        <v>60</v>
      </c>
      <c r="O1137" s="82"/>
      <c r="P1137" s="82" t="s">
        <v>60</v>
      </c>
      <c r="Q1137" s="82" t="s">
        <v>60</v>
      </c>
      <c r="R1137" s="82" t="s">
        <v>60</v>
      </c>
      <c r="S1137" s="82" t="s">
        <v>60</v>
      </c>
      <c r="T1137" s="82" t="s">
        <v>60</v>
      </c>
      <c r="U1137" s="82" t="s">
        <v>60</v>
      </c>
      <c r="V1137" s="82"/>
      <c r="W1137" s="82" t="s">
        <v>61</v>
      </c>
      <c r="X1137" s="82" t="s">
        <v>61</v>
      </c>
      <c r="Y1137" s="82" t="s">
        <v>61</v>
      </c>
      <c r="Z1137" s="82" t="s">
        <v>61</v>
      </c>
      <c r="AA1137" s="82" t="s">
        <v>61</v>
      </c>
      <c r="AB1137" s="82" t="s">
        <v>61</v>
      </c>
      <c r="AC1137" s="82"/>
      <c r="AD1137" s="82" t="s">
        <v>61</v>
      </c>
      <c r="AE1137" s="82" t="s">
        <v>61</v>
      </c>
      <c r="AF1137" s="82" t="s">
        <v>61</v>
      </c>
      <c r="AG1137" s="82" t="s">
        <v>61</v>
      </c>
      <c r="AH1137" s="82" t="s">
        <v>61</v>
      </c>
      <c r="AI1137" s="82" t="s">
        <v>1471</v>
      </c>
      <c r="AJ1137" s="82"/>
      <c r="AK1137" s="82" t="s">
        <v>60</v>
      </c>
      <c r="AL1137" s="82" t="s">
        <v>60</v>
      </c>
      <c r="AM1137" s="239">
        <f>COUNTIF(H1137:AL1137,"PH")+COUNTIF(H1137:AL1137,"PH/L")+COUNTIF(H1137:AL1137,"PM")</f>
        <v>0</v>
      </c>
      <c r="AN1137" s="239">
        <f>COUNTIF(H1137:AL1137,"PD")+COUNTIF(H1137:AL1137,"PDD")+COUNTIF(H1137:AL1137,"P/DS")/2+COUNTIF(H1137:AL1137,"PMD")</f>
        <v>0</v>
      </c>
      <c r="AO1137" s="239">
        <f>COUNTIF(H1137:AL1137,"PN")+COUNTIF(H1137:AL1137,"P/NS")/2+COUNTIF(H1137:AL1137,"PH")+COUNTIF(H1137:AL1137,"PH/F")/2+COUNTIF(H1137:AL1137,"PH/L")/2+COUNTIF(H1137:AL1137,"PM")</f>
        <v>0</v>
      </c>
      <c r="AP1137" s="239">
        <f>COUNTIF(H1137:AL1137,"BH")+COUNTIF(H1137:AL1137,"AL/BL")+COUNTIF(H1137:AL1137,"UL/BL")+COUNTIF(H1137:AL1137,"BM")</f>
        <v>0</v>
      </c>
      <c r="AQ1137" s="239">
        <f>COUNTIF(H1137:AL1137,"DS")+COUNTIF(H1137:AL1137,"AL/DS")/2+COUNTIF(H1137:AL1137,"UL/DS")/2+COUNTIF(H1137:AL1137,"CT")+COUNTIF(H1137:AL1137,"MD")</f>
        <v>13.5</v>
      </c>
      <c r="AR1137" s="239">
        <f>COUNTIF(H1137:AL1137,"NS")+COUNTIF(H1137:AL1137,"AL/NS")/2+COUNTIF(H1137:AL1137,"UL/NS")/2+COUNTIF(H1137:AL1137,"BH")+COUNTIF(H1137:AL1137,"AL/BF")/2+COUNTIF(H1137:AL1137,"AL/BL")/2+COUNTIF(H1137:AL1137,"UL/BL")/2+COUNTIF(H1137:AL1137,"UL/BF")/2+COUNTIF(H1137:AL1137,"BM")</f>
        <v>11</v>
      </c>
      <c r="AS1137" s="239">
        <f>COUNTIF(H1137:AL1137,"AL")+COUNTIF(H1137:AL1137,"AL/DS")/2+COUNTIF(H1137:AL1137,"AL/NS")/2+COUNTIF(H1137:AL1137,"NH")+COUNTIF(H1137:AL1137,"SL")+COUNTIF(H1137:AL1137,"NHD")+COUNTIF(H1137:AL1137,"B")+COUNTIF(H1137:AL1137,"HL")+COUNTIF(H1137:AL1137,"AL/BF")/2+COUNTIF(H1137:AL1137,"AL/BL")/2</f>
        <v>1</v>
      </c>
      <c r="AT1137" s="255">
        <f>COUNTIF(H1137:AL1137,"PD")+COUNTIF(H1137:AL1137,"PN")+COUNTIF(H1137:AL1137,"P/DS")/2+COUNTIF(H1137:AL1137,"P/NS")/2+COUNTIF(H1137:AL1137,"DS")+COUNTIF(H1137:AL1137,"NS")+COUNTIF(H1137:AL1137,"AL")+COUNTIF(H1137:AL1137,"AL/DS")+COUNTIF(H1137:AL1137,"AL/NS")+COUNTIF(H1137:AL1137,"NH")+COUNTIF(H1137:AL1137,"SL")+COUNTIF(H1137:AL1137,"UL/DS")/2+COUNTIF(H1137:AL1137,"UL/NS")/2+COUNTIF(H1137:AL1137,"CT")+COUNTIF(H1137:AL1137,"NHD")+COUNTIF(H1137:AL1137,"PDD")+COUNTIF(H1137:AL1137,"B")+COUNTIF(H1137:AL1137,"HL")+COUNTIF(H1137:AL1137,"PH")+COUNTIF(H1137:AL1137,"BH")+COUNTIF(H1137:AL1137,"AL/BF")+COUNTIF(H1137:AL1137,"AL/BL")+COUNTIF(H1137:AL1137,"UL/BF")/2+COUNTIF(H1137:AL1137,"UL/BL")/2+COUNTIF(H1137:AL1137,"PH/F")/2+COUNTIF(H1137:AL1137,"PH/L")/2+COUNTIF(H1137:AL1137,"MD")+COUNTIF(H1137:AL1137,"PMD")+COUNTIF(H1137:AL1137,"PM")+COUNTIF(H1137:AL1137,"BM")</f>
        <v>25.5</v>
      </c>
      <c r="AU1137" s="255">
        <f>COUNTIF(H1137:AL1137,"P/DS")/2+COUNTIF(H1137:AL1137,"P/NS")/2+COUNTIF(H1137:AL1137,"IL")+COUNTIF(H1137:AL1137,"NL")+COUNTIF(H1137:AL1137,"UL")+COUNTIF(H1137:AL1137,"UL/DS")/2+COUNTIF(H1137:AL1137,"UL/NS")/2+COUNTIF(H1137:AL1137,"KT")+COUNTIF(H1137:AL1137,"UL/BF")/2+COUNTIF(H1137:AL1137,"UL/BL")/2+COUNTIF(H1137:AL1137,"PH/F")/2+COUNTIF(H1137:AL1137,"PH/L")/2+COUNTIF(H1137:AL1137,"NB")</f>
        <v>0.5</v>
      </c>
      <c r="AV1137" s="258">
        <f>COUNTIF(H1137:AL1137,"PN")+COUNTIF(H1137:AL1137,"TVD")+COUNTIF(H1137:AL1137,"PH")+COUNTIF(H1137:AL1137,"PM")+COUNTIF(H1137:AL1137,"PDD")-COUNTIFS(H1137:AL1137,"PN",H1144:AL1144,"&gt;=3")-COUNTIFS(H1137:AL1137,"PM",H1144:AL1144,"&gt;=3")</f>
        <v>0</v>
      </c>
      <c r="AW1137" s="258">
        <f>COUNTIF(H1137:AL1137,"NS")+COUNTIF(H1137:AL1137,"D")+COUNTIF(H1137:AL1137,"BH")+COUNTIF(H1137:AL1137,"NHD")+COUNTIF(H1137:AL1137,"BM")-COUNTIFS(H1137:AL1137,"NS",H1144:AL1144,"&gt;=3")-COUNTIFS(H1137:AL1137,"BH",H1144:AL1144,"&gt;=3")-COUNTIFS(H1137:AL1137,"BM",H1144:AL1144,"&gt;=3")</f>
        <v>11</v>
      </c>
      <c r="AX1137" s="255">
        <f>COUNTIF(H1137:AL1137,"AL")+COUNTIF(H1137:AL1137,"AL/DS")/2+COUNTIF(H1137:AL1137,"AL/NS")/2+COUNTIF(H1137:AL1137,"AL/BF")+COUNTIF(H1137:AL1137,"AL/BL")/2</f>
        <v>0</v>
      </c>
      <c r="AY1137" s="255">
        <f>COUNTIF(H1137:AL1137,"SL")</f>
        <v>0</v>
      </c>
      <c r="AZ1137" s="255">
        <f>COUNTIF(H1137:AL1137,"NH")</f>
        <v>1</v>
      </c>
      <c r="BA1137" s="255">
        <f>COUNTIF(H1137:AL1137,"HL")</f>
        <v>0</v>
      </c>
      <c r="BB1137" s="255">
        <f>COUNTIF(G1137:AL1137,"P/DS")/2+COUNTIF(G1137:AL1137,"P/NS")/2+COUNTIF(G1137:AL1137,"UL")+COUNTIF(G1137:AL1137,"UL/DS")/2+COUNTIF(G1137:AL1137,"UL/NS")/2+COUNTIF(G1137:AL1137,"UL/BL")/2+COUNTIF(G1137:AL1137,"UL/BF")/2+COUNTIF(G1137:AL1137,"PH/F")/2+COUNTIF(G1137:AL1137,"PH/L")/2</f>
        <v>0.5</v>
      </c>
      <c r="BC1137" s="255">
        <f>COUNTIF(H1137:AL1137,"NB")</f>
        <v>0</v>
      </c>
      <c r="BD1137" s="255">
        <f>COUNTIF(H1137:AL1137,"NL")</f>
        <v>0</v>
      </c>
      <c r="BE1137" s="255">
        <f>COUNTIF(H1137:AL1137,"IL")</f>
        <v>0</v>
      </c>
      <c r="BF1137" s="255">
        <f>COUNTIF(H1137:AL1137,"KT")</f>
        <v>0</v>
      </c>
      <c r="BG1137" s="255">
        <f>COUNTIF(H1137:AL1137,"L70")</f>
        <v>0</v>
      </c>
      <c r="BH1137" s="255">
        <f>COUNTIF(H1137:AL1137,"MD")</f>
        <v>0</v>
      </c>
      <c r="BI1137" s="255">
        <f>COUNTIF(H1137:AL1137,"PMD")</f>
        <v>0</v>
      </c>
      <c r="BJ1137" s="255">
        <f>COUNTIF(H1137:AL1137,"PM")</f>
        <v>0</v>
      </c>
      <c r="BK1137" s="255">
        <f>COUNTIF(H1137:AL1137,"BM")</f>
        <v>0</v>
      </c>
      <c r="BL1137" s="261">
        <f>SUMIF(H1137:AL1137,"PD",H1138:AL1138)+SUMIF(H1137:AL1137,"PN",H1138:AL1138)+SUMIF(H1137:AL1137,"P/DS",H1138:AL1138)+SUMIF(H1137:AL1137,"PN/F",H1138:AL1138)+SUMIF(H1137:AL1137,"PN/L",H1138:AL1138)+SUMIF(H1137:AL1137,"TV",H1138:AL1138)+SUMIF(H1137:AL1137,"TVD",H1138:AL1138)+SUMIF(H1137:AL1137,"PDD",H1138:AL1138)</f>
        <v>0</v>
      </c>
      <c r="BM1137" s="261">
        <f>SUMIF(H1137:AL1137,"PD",H1139:AL1139)+SUMIF(H1137:AL1137,"PN",H1139:AL1139)+SUMIF(H1137:AL1137,"P/DS",H1139:AL1139)+SUMIF(H1137:AL1137,"PN/F",H1139:AL1139)+SUMIF(H1137:AL1137,"PN/L",H1139:AL1139)+SUMIF(H1137:AL1137,"TV",H1139:AL1139)+SUMIF(H1137:AL1137,"TVD",H1139:AL1139)+SUMIF(H1137:AL1137,"PDD",H1139:AL1139)+SUMIF(H1137:AL1137,"PMD",H1139:AL1139)</f>
        <v>0</v>
      </c>
      <c r="BN1137" s="261">
        <f>SUMIF(H1137:AL1137,"PD",H1140:AL1140)+SUMIF(H1137:AL1137,"PN",H1140:AL1140)+SUMIF(H1137:AL1137,"P/DS",H1140:AL1140)+SUMIF(H1137:AL1137,"PN/F",H1140:AL1140)+SUMIF(H1137:AL1137,"PN/L",H1140:AL1140)+SUMIF(H1137:AL1137,"TV",H1140:AL1140)+SUMIF(H1137:AL1137,"TVD",H1140:AL1140)</f>
        <v>0</v>
      </c>
      <c r="BO1137" s="261">
        <f>SUMIF(H1137:AL1137,"PD",H1141:AL1141)+SUMIF(H1137:AL1137,"PN",H1141:AL1141)+SUMIF(H1137:AL1137,"P/DS",H1141:AL1141)+SUMIF(H1137:AL1137,"PN/F",H1141:AL1141)+SUMIF(H1137:AL1137,"PN/L",H1141:AL1141)+SUMIF(H1137:AL1137,"TV",H1141:AL1141)+SUMIF(H1137:AL1137,"TVD",H1141:AL1141)</f>
        <v>0</v>
      </c>
      <c r="BP1137" s="261">
        <f>SUMIF(H1137:AL1137,"PD",H1142:AL1142)+SUMIF(H1137:AL1137,"PN",H1142:AL1142)+SUMIF(H1137:AL1137,"P/DS",H1142:AL1142)+SUMIF(H1137:AL1137,"PN/F",H1142:AL1142)+SUMIF(H1137:AL1137,"PN/L",H1142:AL1142)+SUMIF(H1137:AL1137,"TV",H1142:AL1142)+SUMIF(H1137:AL1137,"TVD",H1142:AL1142)+SUMIF(H1137:AL1137,"PDD",H1142:AL1142)+SUMIF(H1137:AL1137,"PH",H1142:AL1142)+SUMIF(H1137:AL1137,"PM",H1142:AL1142)</f>
        <v>0</v>
      </c>
      <c r="BQ1137" s="261">
        <f>SUMIF(H1137:AL1137,"PD",H1143:AL1143)+SUMIF(H1137:AL1137,"PN",H1143:AL1143)+SUMIF(H1137:AL1137,"P/DS",H1143:AL1143)+SUMIF(H1137:AL1137,"PN/F",H1143:AL1143)+SUMIF(H1137:AL1137,"PN/L",H1143:AL1143)+SUMIF(H1137:AL1137,"TV",H1143:AL1143)+SUMIF(H1137:AL1137,"TVD",H1143:AL1143)+SUMIF(H1137:AL1137,"PDD",H1143:AL1143)+SUMIF(H1137:AL1137,"PH",H1143:AL1143)+SUMIF(H1137:AL1137,"PM",H1143:AL1143)</f>
        <v>0</v>
      </c>
      <c r="BR1137" s="269">
        <f>SUM(H1138:AL1138)-BL1137</f>
        <v>37</v>
      </c>
      <c r="BS1137" s="269">
        <f>SUM(H1139:AL1139)-BM1137</f>
        <v>13</v>
      </c>
      <c r="BT1137" s="269">
        <f>SUM(H1140:AL1140)-BN1137</f>
        <v>0</v>
      </c>
      <c r="BU1137" s="269">
        <f>SUM(H1141:AL1141)-BO1137</f>
        <v>0</v>
      </c>
      <c r="BV1137" s="269">
        <f>SUM(H1142:AL1142)-BP1137</f>
        <v>0</v>
      </c>
      <c r="BW1137" s="269">
        <f>SUM(H1143:AL1143)-BQ1137</f>
        <v>0</v>
      </c>
      <c r="BX1137" s="255">
        <f>SUMIF(H1137:AL1137,"PD",H1144:AL1144)+SUMIF(H1137:AL1137,"PN",H1144:AL1144)+SUMIF(H1137:AL1137,"P/DS",H1144:AL1144)+SUMIF(H1137:AL1137,"PN/F",H1144:AL1144)+SUMIF(H1137:AL1137,"PN/L",H1144:AL1144)</f>
        <v>0</v>
      </c>
      <c r="BY1137" s="255">
        <f>SUM(H1144:AL1144)-BX1137</f>
        <v>0</v>
      </c>
      <c r="BZ1137" s="255">
        <f t="shared" ref="BZ1137" si="423">+SUM(BL1137:BW1144)</f>
        <v>50</v>
      </c>
      <c r="CA1137" s="266">
        <f>(COUNTIFS(H1137:AL1137,"PD",H1138:AL1138,"&gt;=2"))*0.5-IF(CN1137="VP",COUNTIFS($H$16:$AL$16,"SAT",H1137:AL1137,"PD",H1138:AL1138,"&gt;=2"))*0.5</f>
        <v>0</v>
      </c>
      <c r="CB1137" s="266">
        <f>(COUNTIFS(H1137:AL1137,"PN",H1139:AL1139,"&gt;=0.5",H1138:AL1138,"&gt;=1.5"))*0.5+COUNTIFS(H1137:AL1137,"PDD",H1139:AL1139,"&gt;=0.5",H1138:AL1138,"&gt;=1.5")*0.5</f>
        <v>0</v>
      </c>
      <c r="CC1137" s="273">
        <f>(COUNTIFS(H1137:AL1137,"TV",H1139:AL1139,"&gt;=10"))*0.5+(COUNTIFS(H1137:AL1137,"PMD",H1139:AL1139,"&gt;=2"))*0.5</f>
        <v>0</v>
      </c>
      <c r="CD1137" s="266">
        <f>(COUNTIFS(H1137:AL1137,"TVD",H1141:AL1141,"&gt;=6.5",H1139:AL1139,"&gt;=3.5"))*0.5</f>
        <v>0</v>
      </c>
      <c r="CE1137" s="266">
        <f>(COUNTIFS(H1137:AL1137,"PD",H1142:AL1142,"&gt;=10"))*0.5</f>
        <v>0</v>
      </c>
      <c r="CF1137" s="266">
        <f>(COUNTIFS(H1137:AL1137,"PDD",H1142:AL1142,"&gt;=3.5",H1143:AL1143,"&gt;=6.5")+COUNTIFS(H1137:AL1137,"PH",H1143:AL1143,"&gt;=0.5",H1142:AL1142,"&gt;=1.5")+COUNTIFS(H1137:AL1137,"PM",H1143:AL1143,"&gt;=0.5",H1142:AL1142,"&gt;=1.5"))*0.5</f>
        <v>0</v>
      </c>
      <c r="CG1137" s="266">
        <f>(COUNTIFS(H1137:AL1137,"DS",H1138:AL1138,"&gt;=2")+COUNTIFS(H1137:AL1137,"AL/DS",H1138:AL1138,"&gt;=2"))*0.5-IF(CN1137="VP",COUNTIFS($H$16:$AL$16,"SAT",H1137:AL1137,"DS",H1138:AL1138,"&gt;=2"))*0.5</f>
        <v>4</v>
      </c>
      <c r="CH1137" s="266">
        <f>(COUNTIFS(H1137:AL1137,"NS",H1139:AL1139,"&gt;=0.5",H1138:AL1138,"&gt;=1.5")+COUNTIFS(H1137:AL1137,"AL/NS",H1139:AL1139,"&gt;=0.5",H1138:AL1138,"&gt;=1.5")+COUNTIFS(H1137:AL1137,"NHD",H1139:AL1139,"&gt;=4.5",H1142:AL1142,"&gt;=2",H1138:AL1138,"&gt;=1.5"))*0.5</f>
        <v>3.5</v>
      </c>
      <c r="CI1137" s="266">
        <f>(COUNTIF(H1139:AL1139,"&gt;=10")+COUNTIFS(H1137:AL1137,"MD",H1139:AL1139,"&gt;=2")-COUNTIFS(H1137:AL1137,"TV",H1139:AL1139,"&gt;=10"))*0.5</f>
        <v>0</v>
      </c>
      <c r="CJ1137" s="266">
        <f>(COUNTIFS(H1137:AL1137,"D",H1141:AL1141,"&gt;=6.5",H1139:AL1139,"&gt;=3.5"))*0.5</f>
        <v>0</v>
      </c>
      <c r="CK1137" s="266">
        <f>(COUNTIF(H1142:AL1142,"&gt;=10")-COUNTIFS(H1137:AL1137,"PD",H1142:AL1142,"&gt;=10"))*0.5</f>
        <v>0</v>
      </c>
      <c r="CL1137" s="265">
        <f>(COUNTIFS(H1137:AL1137,"NHD",H1142:AL1142,"&gt;=3.5",H1143:AL1143,"&gt;=6.5")+COUNTIFS(H1137:AL1137,"BH",H1142:AL1142,"&gt;=1.5",H1143:AL1143,"&gt;=0.5")+COUNTIFS(H1137:AL1137,"BM",H1142:AL1142,"&gt;=1.5",H1143:AL1143,"&gt;=0.5")+COUNTIFS(H1137:AL1137,"D",H1142:AL1142,"&gt;=1.5",H1143:AL1143,"&gt;=0.5"))*0.5</f>
        <v>0</v>
      </c>
      <c r="CM1137" s="272"/>
      <c r="CN1137" s="264" t="s">
        <v>723</v>
      </c>
      <c r="CO1137" s="125">
        <f t="shared" ref="CO1137" si="424">+AM1137+AN1137+AO1137+AP1137+AQ1137+AR1137+AS1137+AU1137+BG1137</f>
        <v>26</v>
      </c>
      <c r="CP1137" s="225">
        <f>+SUM(I1138:I1143)-I1144</f>
        <v>0</v>
      </c>
      <c r="CQ1137" s="225">
        <f>+SUM(J1138:J1143)-J1144</f>
        <v>2.5</v>
      </c>
      <c r="CR1137" s="225">
        <f>+SUM(K1138:K1143)-K1144</f>
        <v>2.5</v>
      </c>
      <c r="CS1137" s="90"/>
      <c r="CT1137" s="90"/>
      <c r="CU1137" s="90"/>
      <c r="CV1137" s="90"/>
      <c r="CW1137" s="90"/>
      <c r="CX1137" s="90"/>
      <c r="CY1137" s="90"/>
      <c r="CZ1137" s="90"/>
      <c r="DA1137" s="90"/>
    </row>
    <row r="1138" spans="1:105" s="70" customFormat="1" ht="15" customHeight="1">
      <c r="A1138" s="228"/>
      <c r="B1138" s="277"/>
      <c r="C1138" s="280"/>
      <c r="D1138" s="237"/>
      <c r="E1138" s="237"/>
      <c r="F1138" s="242" t="s">
        <v>82</v>
      </c>
      <c r="G1138" s="71">
        <v>1.5</v>
      </c>
      <c r="H1138" s="83"/>
      <c r="I1138" s="83"/>
      <c r="J1138" s="83">
        <v>2.5</v>
      </c>
      <c r="K1138" s="83">
        <v>2.5</v>
      </c>
      <c r="L1138" s="83"/>
      <c r="M1138" s="83"/>
      <c r="N1138" s="83">
        <v>2.5</v>
      </c>
      <c r="O1138" s="83"/>
      <c r="P1138" s="83"/>
      <c r="Q1138" s="83">
        <v>2.5</v>
      </c>
      <c r="R1138" s="83">
        <v>2.5</v>
      </c>
      <c r="S1138" s="83">
        <v>2.5</v>
      </c>
      <c r="T1138" s="83">
        <v>2.5</v>
      </c>
      <c r="U1138" s="83"/>
      <c r="V1138" s="83"/>
      <c r="W1138" s="83">
        <v>2</v>
      </c>
      <c r="X1138" s="83">
        <v>2</v>
      </c>
      <c r="Y1138" s="83">
        <v>2</v>
      </c>
      <c r="Z1138" s="83">
        <v>2</v>
      </c>
      <c r="AA1138" s="83">
        <v>2</v>
      </c>
      <c r="AB1138" s="83"/>
      <c r="AC1138" s="79"/>
      <c r="AD1138" s="79">
        <v>2</v>
      </c>
      <c r="AE1138" s="79">
        <v>1</v>
      </c>
      <c r="AF1138" s="79">
        <v>1</v>
      </c>
      <c r="AG1138" s="79">
        <v>1</v>
      </c>
      <c r="AH1138" s="79">
        <v>2</v>
      </c>
      <c r="AI1138" s="79"/>
      <c r="AJ1138" s="79"/>
      <c r="AK1138" s="79"/>
      <c r="AL1138" s="79">
        <v>2.5</v>
      </c>
      <c r="AM1138" s="240"/>
      <c r="AN1138" s="240"/>
      <c r="AO1138" s="240"/>
      <c r="AP1138" s="240"/>
      <c r="AQ1138" s="240"/>
      <c r="AR1138" s="240"/>
      <c r="AS1138" s="240"/>
      <c r="AT1138" s="256"/>
      <c r="AU1138" s="256"/>
      <c r="AV1138" s="259"/>
      <c r="AW1138" s="259"/>
      <c r="AX1138" s="256"/>
      <c r="AY1138" s="256"/>
      <c r="AZ1138" s="256"/>
      <c r="BA1138" s="256"/>
      <c r="BB1138" s="256"/>
      <c r="BC1138" s="256"/>
      <c r="BD1138" s="256"/>
      <c r="BE1138" s="256"/>
      <c r="BF1138" s="256"/>
      <c r="BG1138" s="256"/>
      <c r="BH1138" s="256"/>
      <c r="BI1138" s="256"/>
      <c r="BJ1138" s="256"/>
      <c r="BK1138" s="256"/>
      <c r="BL1138" s="262"/>
      <c r="BM1138" s="262"/>
      <c r="BN1138" s="262"/>
      <c r="BO1138" s="262"/>
      <c r="BP1138" s="262"/>
      <c r="BQ1138" s="262"/>
      <c r="BR1138" s="270"/>
      <c r="BS1138" s="270"/>
      <c r="BT1138" s="270"/>
      <c r="BU1138" s="270"/>
      <c r="BV1138" s="270"/>
      <c r="BW1138" s="270"/>
      <c r="BX1138" s="256"/>
      <c r="BY1138" s="256"/>
      <c r="BZ1138" s="256"/>
      <c r="CA1138" s="267"/>
      <c r="CB1138" s="267"/>
      <c r="CC1138" s="274"/>
      <c r="CD1138" s="267"/>
      <c r="CE1138" s="267"/>
      <c r="CF1138" s="267"/>
      <c r="CG1138" s="267"/>
      <c r="CH1138" s="267"/>
      <c r="CI1138" s="267"/>
      <c r="CJ1138" s="267"/>
      <c r="CK1138" s="267"/>
      <c r="CL1138" s="265"/>
      <c r="CM1138" s="272"/>
      <c r="CN1138" s="264"/>
      <c r="CO1138" s="125"/>
      <c r="CP1138" s="226"/>
      <c r="CQ1138" s="226"/>
      <c r="CR1138" s="226"/>
      <c r="CS1138" s="90"/>
      <c r="CT1138" s="90"/>
      <c r="CU1138" s="90"/>
      <c r="CV1138" s="90"/>
      <c r="CW1138" s="90"/>
      <c r="CX1138" s="90"/>
      <c r="CY1138" s="90"/>
      <c r="CZ1138" s="90"/>
      <c r="DA1138" s="90"/>
    </row>
    <row r="1139" spans="1:105" s="70" customFormat="1" ht="15" customHeight="1">
      <c r="A1139" s="228"/>
      <c r="B1139" s="277"/>
      <c r="C1139" s="280"/>
      <c r="D1139" s="237"/>
      <c r="E1139" s="237"/>
      <c r="F1139" s="243"/>
      <c r="G1139" s="72">
        <v>2</v>
      </c>
      <c r="H1139" s="84"/>
      <c r="I1139" s="84"/>
      <c r="J1139" s="84"/>
      <c r="K1139" s="84"/>
      <c r="L1139" s="84"/>
      <c r="M1139" s="84"/>
      <c r="N1139" s="84"/>
      <c r="O1139" s="84">
        <v>8</v>
      </c>
      <c r="P1139" s="84"/>
      <c r="Q1139" s="84"/>
      <c r="R1139" s="84"/>
      <c r="S1139" s="84"/>
      <c r="T1139" s="84"/>
      <c r="U1139" s="84"/>
      <c r="V1139" s="84"/>
      <c r="W1139" s="84">
        <v>0.5</v>
      </c>
      <c r="X1139" s="84">
        <v>0.5</v>
      </c>
      <c r="Y1139" s="84">
        <v>0.5</v>
      </c>
      <c r="Z1139" s="84">
        <v>0.5</v>
      </c>
      <c r="AA1139" s="84">
        <v>0.5</v>
      </c>
      <c r="AB1139" s="84"/>
      <c r="AC1139" s="80"/>
      <c r="AD1139" s="80">
        <v>0.5</v>
      </c>
      <c r="AE1139" s="80">
        <v>0.5</v>
      </c>
      <c r="AF1139" s="80">
        <v>0.5</v>
      </c>
      <c r="AG1139" s="80">
        <v>0.5</v>
      </c>
      <c r="AH1139" s="80">
        <v>0.5</v>
      </c>
      <c r="AI1139" s="80"/>
      <c r="AJ1139" s="80"/>
      <c r="AK1139" s="80"/>
      <c r="AL1139" s="80"/>
      <c r="AM1139" s="240"/>
      <c r="AN1139" s="240"/>
      <c r="AO1139" s="240"/>
      <c r="AP1139" s="240"/>
      <c r="AQ1139" s="240"/>
      <c r="AR1139" s="240"/>
      <c r="AS1139" s="240"/>
      <c r="AT1139" s="256"/>
      <c r="AU1139" s="256"/>
      <c r="AV1139" s="259"/>
      <c r="AW1139" s="259"/>
      <c r="AX1139" s="256"/>
      <c r="AY1139" s="256"/>
      <c r="AZ1139" s="256"/>
      <c r="BA1139" s="256"/>
      <c r="BB1139" s="256"/>
      <c r="BC1139" s="256"/>
      <c r="BD1139" s="256"/>
      <c r="BE1139" s="256"/>
      <c r="BF1139" s="256"/>
      <c r="BG1139" s="256"/>
      <c r="BH1139" s="256"/>
      <c r="BI1139" s="256"/>
      <c r="BJ1139" s="256"/>
      <c r="BK1139" s="256"/>
      <c r="BL1139" s="262"/>
      <c r="BM1139" s="262"/>
      <c r="BN1139" s="262"/>
      <c r="BO1139" s="262"/>
      <c r="BP1139" s="262"/>
      <c r="BQ1139" s="262"/>
      <c r="BR1139" s="270"/>
      <c r="BS1139" s="270"/>
      <c r="BT1139" s="270"/>
      <c r="BU1139" s="270"/>
      <c r="BV1139" s="270"/>
      <c r="BW1139" s="270"/>
      <c r="BX1139" s="256"/>
      <c r="BY1139" s="256"/>
      <c r="BZ1139" s="256"/>
      <c r="CA1139" s="267"/>
      <c r="CB1139" s="267"/>
      <c r="CC1139" s="274"/>
      <c r="CD1139" s="267"/>
      <c r="CE1139" s="267"/>
      <c r="CF1139" s="267"/>
      <c r="CG1139" s="267"/>
      <c r="CH1139" s="267"/>
      <c r="CI1139" s="267"/>
      <c r="CJ1139" s="267"/>
      <c r="CK1139" s="267"/>
      <c r="CL1139" s="265"/>
      <c r="CM1139" s="272"/>
      <c r="CN1139" s="264"/>
      <c r="CO1139" s="125"/>
      <c r="CP1139" s="226"/>
      <c r="CQ1139" s="226"/>
      <c r="CR1139" s="226"/>
      <c r="CS1139" s="90"/>
      <c r="CT1139" s="90"/>
      <c r="CU1139" s="90"/>
      <c r="CV1139" s="90"/>
      <c r="CW1139" s="90"/>
      <c r="CX1139" s="90"/>
      <c r="CY1139" s="90"/>
      <c r="CZ1139" s="90"/>
      <c r="DA1139" s="90"/>
    </row>
    <row r="1140" spans="1:105" s="70" customFormat="1" ht="15" customHeight="1">
      <c r="A1140" s="228"/>
      <c r="B1140" s="277"/>
      <c r="C1140" s="280"/>
      <c r="D1140" s="237"/>
      <c r="E1140" s="237"/>
      <c r="F1140" s="243"/>
      <c r="G1140" s="72">
        <v>2.1</v>
      </c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  <c r="U1140" s="84"/>
      <c r="V1140" s="84"/>
      <c r="W1140" s="84"/>
      <c r="X1140" s="84"/>
      <c r="Y1140" s="84"/>
      <c r="Z1140" s="84"/>
      <c r="AA1140" s="84"/>
      <c r="AB1140" s="84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240"/>
      <c r="AN1140" s="240"/>
      <c r="AO1140" s="240"/>
      <c r="AP1140" s="240"/>
      <c r="AQ1140" s="240"/>
      <c r="AR1140" s="240"/>
      <c r="AS1140" s="240"/>
      <c r="AT1140" s="256"/>
      <c r="AU1140" s="256"/>
      <c r="AV1140" s="259"/>
      <c r="AW1140" s="259"/>
      <c r="AX1140" s="256"/>
      <c r="AY1140" s="256"/>
      <c r="AZ1140" s="256"/>
      <c r="BA1140" s="256"/>
      <c r="BB1140" s="256"/>
      <c r="BC1140" s="256"/>
      <c r="BD1140" s="256"/>
      <c r="BE1140" s="256"/>
      <c r="BF1140" s="256"/>
      <c r="BG1140" s="256"/>
      <c r="BH1140" s="256"/>
      <c r="BI1140" s="256"/>
      <c r="BJ1140" s="256"/>
      <c r="BK1140" s="256"/>
      <c r="BL1140" s="262"/>
      <c r="BM1140" s="262"/>
      <c r="BN1140" s="262"/>
      <c r="BO1140" s="262"/>
      <c r="BP1140" s="262"/>
      <c r="BQ1140" s="262"/>
      <c r="BR1140" s="270"/>
      <c r="BS1140" s="270"/>
      <c r="BT1140" s="270"/>
      <c r="BU1140" s="270"/>
      <c r="BV1140" s="270"/>
      <c r="BW1140" s="270"/>
      <c r="BX1140" s="256"/>
      <c r="BY1140" s="256"/>
      <c r="BZ1140" s="256"/>
      <c r="CA1140" s="267"/>
      <c r="CB1140" s="267"/>
      <c r="CC1140" s="274"/>
      <c r="CD1140" s="267"/>
      <c r="CE1140" s="267"/>
      <c r="CF1140" s="267"/>
      <c r="CG1140" s="267"/>
      <c r="CH1140" s="267"/>
      <c r="CI1140" s="267"/>
      <c r="CJ1140" s="267"/>
      <c r="CK1140" s="267"/>
      <c r="CL1140" s="265"/>
      <c r="CM1140" s="272"/>
      <c r="CN1140" s="264"/>
      <c r="CO1140" s="125"/>
      <c r="CP1140" s="226"/>
      <c r="CQ1140" s="226"/>
      <c r="CR1140" s="226"/>
      <c r="CS1140" s="90"/>
      <c r="CT1140" s="90"/>
      <c r="CU1140" s="90"/>
      <c r="CV1140" s="90"/>
      <c r="CW1140" s="90"/>
      <c r="CX1140" s="90"/>
      <c r="CY1140" s="90"/>
      <c r="CZ1140" s="90"/>
      <c r="DA1140" s="90"/>
    </row>
    <row r="1141" spans="1:105" s="70" customFormat="1" ht="15" customHeight="1">
      <c r="A1141" s="228"/>
      <c r="B1141" s="277"/>
      <c r="C1141" s="280"/>
      <c r="D1141" s="237"/>
      <c r="E1141" s="237"/>
      <c r="F1141" s="243"/>
      <c r="G1141" s="72">
        <v>2.7</v>
      </c>
      <c r="H1141" s="84"/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4"/>
      <c r="U1141" s="84"/>
      <c r="V1141" s="84"/>
      <c r="W1141" s="84"/>
      <c r="X1141" s="84"/>
      <c r="Y1141" s="84"/>
      <c r="Z1141" s="84"/>
      <c r="AA1141" s="84"/>
      <c r="AB1141" s="84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240"/>
      <c r="AN1141" s="240"/>
      <c r="AO1141" s="240"/>
      <c r="AP1141" s="240"/>
      <c r="AQ1141" s="240"/>
      <c r="AR1141" s="240"/>
      <c r="AS1141" s="240"/>
      <c r="AT1141" s="256"/>
      <c r="AU1141" s="256"/>
      <c r="AV1141" s="259"/>
      <c r="AW1141" s="259"/>
      <c r="AX1141" s="256"/>
      <c r="AY1141" s="256"/>
      <c r="AZ1141" s="256"/>
      <c r="BA1141" s="256"/>
      <c r="BB1141" s="256"/>
      <c r="BC1141" s="256"/>
      <c r="BD1141" s="256"/>
      <c r="BE1141" s="256"/>
      <c r="BF1141" s="256"/>
      <c r="BG1141" s="256"/>
      <c r="BH1141" s="256"/>
      <c r="BI1141" s="256"/>
      <c r="BJ1141" s="256"/>
      <c r="BK1141" s="256"/>
      <c r="BL1141" s="262"/>
      <c r="BM1141" s="262"/>
      <c r="BN1141" s="262"/>
      <c r="BO1141" s="262"/>
      <c r="BP1141" s="262"/>
      <c r="BQ1141" s="262"/>
      <c r="BR1141" s="270"/>
      <c r="BS1141" s="270"/>
      <c r="BT1141" s="270"/>
      <c r="BU1141" s="270"/>
      <c r="BV1141" s="270"/>
      <c r="BW1141" s="270"/>
      <c r="BX1141" s="256"/>
      <c r="BY1141" s="256"/>
      <c r="BZ1141" s="256"/>
      <c r="CA1141" s="267"/>
      <c r="CB1141" s="267"/>
      <c r="CC1141" s="274"/>
      <c r="CD1141" s="267"/>
      <c r="CE1141" s="267"/>
      <c r="CF1141" s="267"/>
      <c r="CG1141" s="267"/>
      <c r="CH1141" s="267"/>
      <c r="CI1141" s="267"/>
      <c r="CJ1141" s="267"/>
      <c r="CK1141" s="267"/>
      <c r="CL1141" s="265"/>
      <c r="CM1141" s="272"/>
      <c r="CN1141" s="264"/>
      <c r="CO1141" s="125"/>
      <c r="CP1141" s="226"/>
      <c r="CQ1141" s="226"/>
      <c r="CR1141" s="226"/>
      <c r="CS1141" s="90"/>
      <c r="CT1141" s="90"/>
      <c r="CU1141" s="90"/>
      <c r="CV1141" s="90"/>
      <c r="CW1141" s="90"/>
      <c r="CX1141" s="90"/>
      <c r="CY1141" s="90"/>
      <c r="CZ1141" s="90"/>
      <c r="DA1141" s="90"/>
    </row>
    <row r="1142" spans="1:105" s="70" customFormat="1" ht="15" customHeight="1">
      <c r="A1142" s="228"/>
      <c r="B1142" s="277"/>
      <c r="C1142" s="280"/>
      <c r="D1142" s="237"/>
      <c r="E1142" s="237"/>
      <c r="F1142" s="243"/>
      <c r="G1142" s="72">
        <v>3</v>
      </c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  <c r="U1142" s="84"/>
      <c r="V1142" s="84"/>
      <c r="W1142" s="84"/>
      <c r="X1142" s="84"/>
      <c r="Y1142" s="84"/>
      <c r="Z1142" s="84"/>
      <c r="AA1142" s="84"/>
      <c r="AB1142" s="84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240"/>
      <c r="AN1142" s="240"/>
      <c r="AO1142" s="240"/>
      <c r="AP1142" s="240"/>
      <c r="AQ1142" s="240"/>
      <c r="AR1142" s="240"/>
      <c r="AS1142" s="240"/>
      <c r="AT1142" s="256"/>
      <c r="AU1142" s="256"/>
      <c r="AV1142" s="259"/>
      <c r="AW1142" s="259"/>
      <c r="AX1142" s="256"/>
      <c r="AY1142" s="256"/>
      <c r="AZ1142" s="256"/>
      <c r="BA1142" s="256"/>
      <c r="BB1142" s="256"/>
      <c r="BC1142" s="256"/>
      <c r="BD1142" s="256"/>
      <c r="BE1142" s="256"/>
      <c r="BF1142" s="256"/>
      <c r="BG1142" s="256"/>
      <c r="BH1142" s="256"/>
      <c r="BI1142" s="256"/>
      <c r="BJ1142" s="256"/>
      <c r="BK1142" s="256"/>
      <c r="BL1142" s="262"/>
      <c r="BM1142" s="262"/>
      <c r="BN1142" s="262"/>
      <c r="BO1142" s="262"/>
      <c r="BP1142" s="262"/>
      <c r="BQ1142" s="262"/>
      <c r="BR1142" s="270"/>
      <c r="BS1142" s="270"/>
      <c r="BT1142" s="270"/>
      <c r="BU1142" s="270"/>
      <c r="BV1142" s="270"/>
      <c r="BW1142" s="270"/>
      <c r="BX1142" s="256"/>
      <c r="BY1142" s="256"/>
      <c r="BZ1142" s="256"/>
      <c r="CA1142" s="267"/>
      <c r="CB1142" s="267"/>
      <c r="CC1142" s="274"/>
      <c r="CD1142" s="267"/>
      <c r="CE1142" s="267"/>
      <c r="CF1142" s="267"/>
      <c r="CG1142" s="267"/>
      <c r="CH1142" s="267"/>
      <c r="CI1142" s="267"/>
      <c r="CJ1142" s="267"/>
      <c r="CK1142" s="267"/>
      <c r="CL1142" s="265"/>
      <c r="CM1142" s="272"/>
      <c r="CN1142" s="264"/>
      <c r="CO1142" s="125"/>
      <c r="CP1142" s="226"/>
      <c r="CQ1142" s="226"/>
      <c r="CR1142" s="226"/>
      <c r="CS1142" s="90"/>
      <c r="CT1142" s="90"/>
      <c r="CU1142" s="90"/>
      <c r="CV1142" s="90"/>
      <c r="CW1142" s="90"/>
      <c r="CX1142" s="90"/>
      <c r="CY1142" s="90"/>
      <c r="CZ1142" s="90"/>
      <c r="DA1142" s="90"/>
    </row>
    <row r="1143" spans="1:105" s="70" customFormat="1" ht="15" customHeight="1">
      <c r="A1143" s="228"/>
      <c r="B1143" s="277"/>
      <c r="C1143" s="280"/>
      <c r="D1143" s="237"/>
      <c r="E1143" s="237"/>
      <c r="F1143" s="244"/>
      <c r="G1143" s="73">
        <v>3.9</v>
      </c>
      <c r="H1143" s="85"/>
      <c r="I1143" s="85"/>
      <c r="J1143" s="85"/>
      <c r="K1143" s="85"/>
      <c r="L1143" s="85"/>
      <c r="M1143" s="85"/>
      <c r="N1143" s="85"/>
      <c r="O1143" s="85"/>
      <c r="P1143" s="85"/>
      <c r="Q1143" s="85"/>
      <c r="R1143" s="85"/>
      <c r="S1143" s="85"/>
      <c r="T1143" s="85"/>
      <c r="U1143" s="85"/>
      <c r="V1143" s="85"/>
      <c r="W1143" s="85"/>
      <c r="X1143" s="85"/>
      <c r="Y1143" s="85"/>
      <c r="Z1143" s="85"/>
      <c r="AA1143" s="85"/>
      <c r="AB1143" s="85"/>
      <c r="AC1143" s="81"/>
      <c r="AD1143" s="81"/>
      <c r="AE1143" s="81"/>
      <c r="AF1143" s="81"/>
      <c r="AG1143" s="81"/>
      <c r="AH1143" s="81"/>
      <c r="AI1143" s="81"/>
      <c r="AJ1143" s="81"/>
      <c r="AK1143" s="81"/>
      <c r="AL1143" s="81"/>
      <c r="AM1143" s="240"/>
      <c r="AN1143" s="240"/>
      <c r="AO1143" s="240"/>
      <c r="AP1143" s="240"/>
      <c r="AQ1143" s="240"/>
      <c r="AR1143" s="240"/>
      <c r="AS1143" s="240"/>
      <c r="AT1143" s="256"/>
      <c r="AU1143" s="256"/>
      <c r="AV1143" s="259"/>
      <c r="AW1143" s="259"/>
      <c r="AX1143" s="256"/>
      <c r="AY1143" s="256"/>
      <c r="AZ1143" s="256"/>
      <c r="BA1143" s="256"/>
      <c r="BB1143" s="256"/>
      <c r="BC1143" s="256"/>
      <c r="BD1143" s="256"/>
      <c r="BE1143" s="256"/>
      <c r="BF1143" s="256"/>
      <c r="BG1143" s="256"/>
      <c r="BH1143" s="256"/>
      <c r="BI1143" s="256"/>
      <c r="BJ1143" s="256"/>
      <c r="BK1143" s="256"/>
      <c r="BL1143" s="262"/>
      <c r="BM1143" s="262"/>
      <c r="BN1143" s="262"/>
      <c r="BO1143" s="262"/>
      <c r="BP1143" s="262"/>
      <c r="BQ1143" s="262"/>
      <c r="BR1143" s="270"/>
      <c r="BS1143" s="270"/>
      <c r="BT1143" s="270"/>
      <c r="BU1143" s="270"/>
      <c r="BV1143" s="270"/>
      <c r="BW1143" s="270"/>
      <c r="BX1143" s="256"/>
      <c r="BY1143" s="256"/>
      <c r="BZ1143" s="256"/>
      <c r="CA1143" s="267"/>
      <c r="CB1143" s="267"/>
      <c r="CC1143" s="274"/>
      <c r="CD1143" s="267"/>
      <c r="CE1143" s="267"/>
      <c r="CF1143" s="267"/>
      <c r="CG1143" s="267"/>
      <c r="CH1143" s="267"/>
      <c r="CI1143" s="267"/>
      <c r="CJ1143" s="267"/>
      <c r="CK1143" s="267"/>
      <c r="CL1143" s="265"/>
      <c r="CM1143" s="272"/>
      <c r="CN1143" s="264"/>
      <c r="CO1143" s="125"/>
      <c r="CP1143" s="226"/>
      <c r="CQ1143" s="226"/>
      <c r="CR1143" s="226"/>
      <c r="CS1143" s="90"/>
      <c r="CT1143" s="90"/>
      <c r="CU1143" s="90"/>
      <c r="CV1143" s="90"/>
      <c r="CW1143" s="90"/>
      <c r="CX1143" s="90"/>
      <c r="CY1143" s="90"/>
      <c r="CZ1143" s="90"/>
      <c r="DA1143" s="90"/>
    </row>
    <row r="1144" spans="1:105" s="70" customFormat="1" ht="15" customHeight="1" thickBot="1">
      <c r="A1144" s="229"/>
      <c r="B1144" s="278"/>
      <c r="C1144" s="281"/>
      <c r="D1144" s="238"/>
      <c r="E1144" s="238"/>
      <c r="F1144" s="245" t="s">
        <v>83</v>
      </c>
      <c r="G1144" s="246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  <c r="Z1144" s="82"/>
      <c r="AA1144" s="82"/>
      <c r="AB1144" s="82"/>
      <c r="AC1144" s="35"/>
      <c r="AD1144" s="35"/>
      <c r="AE1144" s="35"/>
      <c r="AF1144" s="35"/>
      <c r="AG1144" s="35"/>
      <c r="AH1144" s="35"/>
      <c r="AI1144" s="35"/>
      <c r="AJ1144" s="35"/>
      <c r="AK1144" s="35"/>
      <c r="AL1144" s="35"/>
      <c r="AM1144" s="241"/>
      <c r="AN1144" s="241"/>
      <c r="AO1144" s="241"/>
      <c r="AP1144" s="241"/>
      <c r="AQ1144" s="241"/>
      <c r="AR1144" s="241"/>
      <c r="AS1144" s="241"/>
      <c r="AT1144" s="257"/>
      <c r="AU1144" s="257"/>
      <c r="AV1144" s="260"/>
      <c r="AW1144" s="260"/>
      <c r="AX1144" s="257"/>
      <c r="AY1144" s="257"/>
      <c r="AZ1144" s="257"/>
      <c r="BA1144" s="257"/>
      <c r="BB1144" s="257"/>
      <c r="BC1144" s="257"/>
      <c r="BD1144" s="257"/>
      <c r="BE1144" s="257"/>
      <c r="BF1144" s="257"/>
      <c r="BG1144" s="257"/>
      <c r="BH1144" s="257"/>
      <c r="BI1144" s="257"/>
      <c r="BJ1144" s="257"/>
      <c r="BK1144" s="257"/>
      <c r="BL1144" s="263"/>
      <c r="BM1144" s="263"/>
      <c r="BN1144" s="263"/>
      <c r="BO1144" s="263"/>
      <c r="BP1144" s="263"/>
      <c r="BQ1144" s="263"/>
      <c r="BR1144" s="271"/>
      <c r="BS1144" s="271"/>
      <c r="BT1144" s="271"/>
      <c r="BU1144" s="271"/>
      <c r="BV1144" s="271"/>
      <c r="BW1144" s="271"/>
      <c r="BX1144" s="257"/>
      <c r="BY1144" s="257"/>
      <c r="BZ1144" s="257"/>
      <c r="CA1144" s="268"/>
      <c r="CB1144" s="268"/>
      <c r="CC1144" s="275"/>
      <c r="CD1144" s="268"/>
      <c r="CE1144" s="268"/>
      <c r="CF1144" s="268"/>
      <c r="CG1144" s="268"/>
      <c r="CH1144" s="268"/>
      <c r="CI1144" s="268"/>
      <c r="CJ1144" s="268"/>
      <c r="CK1144" s="268"/>
      <c r="CL1144" s="265"/>
      <c r="CM1144" s="272"/>
      <c r="CN1144" s="264"/>
      <c r="CO1144" s="125"/>
      <c r="CP1144" s="226"/>
      <c r="CQ1144" s="226"/>
      <c r="CR1144" s="226"/>
      <c r="CS1144" s="90"/>
      <c r="CT1144" s="90"/>
      <c r="CU1144" s="90"/>
      <c r="CV1144" s="90"/>
      <c r="CW1144" s="90"/>
      <c r="CX1144" s="90"/>
      <c r="CY1144" s="90"/>
      <c r="CZ1144" s="90"/>
      <c r="DA1144" s="90"/>
    </row>
    <row r="1145" spans="1:105" s="70" customFormat="1" ht="15" customHeight="1">
      <c r="A1145" s="227">
        <f t="shared" ref="A1145" si="425">A1137+1</f>
        <v>142</v>
      </c>
      <c r="B1145" s="276" t="s">
        <v>428</v>
      </c>
      <c r="C1145" s="279" t="s">
        <v>1026</v>
      </c>
      <c r="D1145" s="236">
        <v>43897</v>
      </c>
      <c r="E1145" s="236" t="s">
        <v>1248</v>
      </c>
      <c r="F1145" s="253" t="s">
        <v>80</v>
      </c>
      <c r="G1145" s="254"/>
      <c r="H1145" s="82" t="s">
        <v>69</v>
      </c>
      <c r="I1145" s="82"/>
      <c r="J1145" s="82" t="s">
        <v>67</v>
      </c>
      <c r="K1145" s="82" t="s">
        <v>67</v>
      </c>
      <c r="L1145" s="82" t="s">
        <v>67</v>
      </c>
      <c r="M1145" s="82" t="s">
        <v>60</v>
      </c>
      <c r="N1145" s="82" t="s">
        <v>60</v>
      </c>
      <c r="O1145" s="82"/>
      <c r="P1145" s="82" t="s">
        <v>60</v>
      </c>
      <c r="Q1145" s="82" t="s">
        <v>60</v>
      </c>
      <c r="R1145" s="82" t="s">
        <v>60</v>
      </c>
      <c r="S1145" s="82" t="s">
        <v>60</v>
      </c>
      <c r="T1145" s="82" t="s">
        <v>60</v>
      </c>
      <c r="U1145" s="82" t="s">
        <v>60</v>
      </c>
      <c r="V1145" s="82"/>
      <c r="W1145" s="82" t="s">
        <v>61</v>
      </c>
      <c r="X1145" s="82" t="s">
        <v>61</v>
      </c>
      <c r="Y1145" s="82" t="s">
        <v>61</v>
      </c>
      <c r="Z1145" s="82" t="s">
        <v>61</v>
      </c>
      <c r="AA1145" s="82" t="s">
        <v>61</v>
      </c>
      <c r="AB1145" s="82" t="s">
        <v>61</v>
      </c>
      <c r="AC1145" s="82"/>
      <c r="AD1145" s="82" t="s">
        <v>61</v>
      </c>
      <c r="AE1145" s="82" t="s">
        <v>61</v>
      </c>
      <c r="AF1145" s="82" t="s">
        <v>61</v>
      </c>
      <c r="AG1145" s="82" t="s">
        <v>61</v>
      </c>
      <c r="AH1145" s="82" t="s">
        <v>61</v>
      </c>
      <c r="AI1145" s="82" t="s">
        <v>1471</v>
      </c>
      <c r="AJ1145" s="82"/>
      <c r="AK1145" s="82" t="s">
        <v>60</v>
      </c>
      <c r="AL1145" s="82" t="s">
        <v>60</v>
      </c>
      <c r="AM1145" s="239">
        <f>COUNTIF(H1145:AL1145,"PH")+COUNTIF(H1145:AL1145,"PH/L")+COUNTIF(H1145:AL1145,"PM")</f>
        <v>0</v>
      </c>
      <c r="AN1145" s="239">
        <f>COUNTIF(H1145:AL1145,"PD")+COUNTIF(H1145:AL1145,"PDD")+COUNTIF(H1145:AL1145,"P/DS")/2+COUNTIF(H1145:AL1145,"PMD")</f>
        <v>0</v>
      </c>
      <c r="AO1145" s="239">
        <f>COUNTIF(H1145:AL1145,"PN")+COUNTIF(H1145:AL1145,"P/NS")/2+COUNTIF(H1145:AL1145,"PH")+COUNTIF(H1145:AL1145,"PH/F")/2+COUNTIF(H1145:AL1145,"PH/L")/2+COUNTIF(H1145:AL1145,"PM")</f>
        <v>0</v>
      </c>
      <c r="AP1145" s="239">
        <f>COUNTIF(H1145:AL1145,"BH")+COUNTIF(H1145:AL1145,"AL/BL")+COUNTIF(H1145:AL1145,"UL/BL")+COUNTIF(H1145:AL1145,"BM")</f>
        <v>0</v>
      </c>
      <c r="AQ1145" s="239">
        <f>COUNTIF(H1145:AL1145,"DS")+COUNTIF(H1145:AL1145,"AL/DS")/2+COUNTIF(H1145:AL1145,"UL/DS")/2+COUNTIF(H1145:AL1145,"CT")+COUNTIF(H1145:AL1145,"MD")</f>
        <v>10.5</v>
      </c>
      <c r="AR1145" s="239">
        <f>COUNTIF(H1145:AL1145,"NS")+COUNTIF(H1145:AL1145,"AL/NS")/2+COUNTIF(H1145:AL1145,"UL/NS")/2+COUNTIF(H1145:AL1145,"BH")+COUNTIF(H1145:AL1145,"AL/BF")/2+COUNTIF(H1145:AL1145,"AL/BL")/2+COUNTIF(H1145:AL1145,"UL/BL")/2+COUNTIF(H1145:AL1145,"UL/BF")/2+COUNTIF(H1145:AL1145,"BM")</f>
        <v>11</v>
      </c>
      <c r="AS1145" s="239">
        <f>COUNTIF(H1145:AL1145,"AL")+COUNTIF(H1145:AL1145,"AL/DS")/2+COUNTIF(H1145:AL1145,"AL/NS")/2+COUNTIF(H1145:AL1145,"NH")+COUNTIF(H1145:AL1145,"SL")+COUNTIF(H1145:AL1145,"NHD")+COUNTIF(H1145:AL1145,"B")+COUNTIF(H1145:AL1145,"HL")+COUNTIF(H1145:AL1145,"AL/BF")/2+COUNTIF(H1145:AL1145,"AL/BL")/2</f>
        <v>4</v>
      </c>
      <c r="AT1145" s="255">
        <f>COUNTIF(H1145:AL1145,"PD")+COUNTIF(H1145:AL1145,"PN")+COUNTIF(H1145:AL1145,"P/DS")/2+COUNTIF(H1145:AL1145,"P/NS")/2+COUNTIF(H1145:AL1145,"DS")+COUNTIF(H1145:AL1145,"NS")+COUNTIF(H1145:AL1145,"AL")+COUNTIF(H1145:AL1145,"AL/DS")+COUNTIF(H1145:AL1145,"AL/NS")+COUNTIF(H1145:AL1145,"NH")+COUNTIF(H1145:AL1145,"SL")+COUNTIF(H1145:AL1145,"UL/DS")/2+COUNTIF(H1145:AL1145,"UL/NS")/2+COUNTIF(H1145:AL1145,"CT")+COUNTIF(H1145:AL1145,"NHD")+COUNTIF(H1145:AL1145,"PDD")+COUNTIF(H1145:AL1145,"B")+COUNTIF(H1145:AL1145,"HL")+COUNTIF(H1145:AL1145,"PH")+COUNTIF(H1145:AL1145,"BH")+COUNTIF(H1145:AL1145,"AL/BF")+COUNTIF(H1145:AL1145,"AL/BL")+COUNTIF(H1145:AL1145,"UL/BF")/2+COUNTIF(H1145:AL1145,"UL/BL")/2+COUNTIF(H1145:AL1145,"PH/F")/2+COUNTIF(H1145:AL1145,"PH/L")/2+COUNTIF(H1145:AL1145,"MD")+COUNTIF(H1145:AL1145,"PMD")+COUNTIF(H1145:AL1145,"PM")+COUNTIF(H1145:AL1145,"BM")</f>
        <v>25.5</v>
      </c>
      <c r="AU1145" s="255">
        <f>COUNTIF(H1145:AL1145,"P/DS")/2+COUNTIF(H1145:AL1145,"P/NS")/2+COUNTIF(H1145:AL1145,"IL")+COUNTIF(H1145:AL1145,"NL")+COUNTIF(H1145:AL1145,"UL")+COUNTIF(H1145:AL1145,"UL/DS")/2+COUNTIF(H1145:AL1145,"UL/NS")/2+COUNTIF(H1145:AL1145,"KT")+COUNTIF(H1145:AL1145,"UL/BF")/2+COUNTIF(H1145:AL1145,"UL/BL")/2+COUNTIF(H1145:AL1145,"PH/F")/2+COUNTIF(H1145:AL1145,"PH/L")/2+COUNTIF(H1145:AL1145,"NB")</f>
        <v>0.5</v>
      </c>
      <c r="AV1145" s="258">
        <f>COUNTIF(H1145:AL1145,"PN")+COUNTIF(H1145:AL1145,"TVD")+COUNTIF(H1145:AL1145,"PH")+COUNTIF(H1145:AL1145,"PM")+COUNTIF(H1145:AL1145,"PDD")-COUNTIFS(H1145:AL1145,"PN",H1152:AL1152,"&gt;=3")-COUNTIFS(H1145:AL1145,"PM",H1152:AL1152,"&gt;=3")</f>
        <v>0</v>
      </c>
      <c r="AW1145" s="258">
        <f>COUNTIF(H1145:AL1145,"NS")+COUNTIF(H1145:AL1145,"D")+COUNTIF(H1145:AL1145,"BH")+COUNTIF(H1145:AL1145,"NHD")+COUNTIF(H1145:AL1145,"BM")-COUNTIFS(H1145:AL1145,"NS",H1152:AL1152,"&gt;=3")-COUNTIFS(H1145:AL1145,"BH",H1152:AL1152,"&gt;=3")-COUNTIFS(H1145:AL1145,"BM",H1152:AL1152,"&gt;=3")</f>
        <v>11</v>
      </c>
      <c r="AX1145" s="255">
        <f>COUNTIF(H1145:AL1145,"AL")+COUNTIF(H1145:AL1145,"AL/DS")/2+COUNTIF(H1145:AL1145,"AL/NS")/2+COUNTIF(H1145:AL1145,"AL/BF")+COUNTIF(H1145:AL1145,"AL/BL")/2</f>
        <v>3</v>
      </c>
      <c r="AY1145" s="255">
        <f>COUNTIF(H1145:AL1145,"SL")</f>
        <v>0</v>
      </c>
      <c r="AZ1145" s="255">
        <f>COUNTIF(H1145:AL1145,"NH")</f>
        <v>1</v>
      </c>
      <c r="BA1145" s="255">
        <f>COUNTIF(H1145:AL1145,"HL")</f>
        <v>0</v>
      </c>
      <c r="BB1145" s="255">
        <f>COUNTIF(G1145:AL1145,"P/DS")/2+COUNTIF(G1145:AL1145,"P/NS")/2+COUNTIF(G1145:AL1145,"UL")+COUNTIF(G1145:AL1145,"UL/DS")/2+COUNTIF(G1145:AL1145,"UL/NS")/2+COUNTIF(G1145:AL1145,"UL/BL")/2+COUNTIF(G1145:AL1145,"UL/BF")/2+COUNTIF(G1145:AL1145,"PH/F")/2+COUNTIF(G1145:AL1145,"PH/L")/2</f>
        <v>0.5</v>
      </c>
      <c r="BC1145" s="255">
        <f>COUNTIF(H1145:AL1145,"NB")</f>
        <v>0</v>
      </c>
      <c r="BD1145" s="255">
        <f>COUNTIF(H1145:AL1145,"NL")</f>
        <v>0</v>
      </c>
      <c r="BE1145" s="255">
        <f>COUNTIF(H1145:AL1145,"IL")</f>
        <v>0</v>
      </c>
      <c r="BF1145" s="255">
        <f>COUNTIF(H1145:AL1145,"KT")</f>
        <v>0</v>
      </c>
      <c r="BG1145" s="255">
        <f>COUNTIF(H1145:AL1145,"L70")</f>
        <v>0</v>
      </c>
      <c r="BH1145" s="255">
        <f>COUNTIF(H1145:AL1145,"MD")</f>
        <v>0</v>
      </c>
      <c r="BI1145" s="255">
        <f>COUNTIF(H1145:AL1145,"PMD")</f>
        <v>0</v>
      </c>
      <c r="BJ1145" s="255">
        <f>COUNTIF(H1145:AL1145,"PM")</f>
        <v>0</v>
      </c>
      <c r="BK1145" s="255">
        <f>COUNTIF(H1145:AL1145,"BM")</f>
        <v>0</v>
      </c>
      <c r="BL1145" s="261">
        <f>SUMIF(H1145:AL1145,"PD",H1146:AL1146)+SUMIF(H1145:AL1145,"PN",H1146:AL1146)+SUMIF(H1145:AL1145,"P/DS",H1146:AL1146)+SUMIF(H1145:AL1145,"PN/F",H1146:AL1146)+SUMIF(H1145:AL1145,"PN/L",H1146:AL1146)+SUMIF(H1145:AL1145,"TV",H1146:AL1146)+SUMIF(H1145:AL1145,"TVD",H1146:AL1146)+SUMIF(H1145:AL1145,"PDD",H1146:AL1146)</f>
        <v>0</v>
      </c>
      <c r="BM1145" s="261">
        <f>SUMIF(H1145:AL1145,"PD",H1147:AL1147)+SUMIF(H1145:AL1145,"PN",H1147:AL1147)+SUMIF(H1145:AL1145,"P/DS",H1147:AL1147)+SUMIF(H1145:AL1145,"PN/F",H1147:AL1147)+SUMIF(H1145:AL1145,"PN/L",H1147:AL1147)+SUMIF(H1145:AL1145,"TV",H1147:AL1147)+SUMIF(H1145:AL1145,"TVD",H1147:AL1147)+SUMIF(H1145:AL1145,"PDD",H1147:AL1147)+SUMIF(H1145:AL1145,"PMD",H1147:AL1147)</f>
        <v>0</v>
      </c>
      <c r="BN1145" s="261">
        <f>SUMIF(H1145:AL1145,"PD",H1148:AL1148)+SUMIF(H1145:AL1145,"PN",H1148:AL1148)+SUMIF(H1145:AL1145,"P/DS",H1148:AL1148)+SUMIF(H1145:AL1145,"PN/F",H1148:AL1148)+SUMIF(H1145:AL1145,"PN/L",H1148:AL1148)+SUMIF(H1145:AL1145,"TV",H1148:AL1148)+SUMIF(H1145:AL1145,"TVD",H1148:AL1148)</f>
        <v>0</v>
      </c>
      <c r="BO1145" s="261">
        <f>SUMIF(H1145:AL1145,"PD",H1149:AL1149)+SUMIF(H1145:AL1145,"PN",H1149:AL1149)+SUMIF(H1145:AL1145,"P/DS",H1149:AL1149)+SUMIF(H1145:AL1145,"PN/F",H1149:AL1149)+SUMIF(H1145:AL1145,"PN/L",H1149:AL1149)+SUMIF(H1145:AL1145,"TV",H1149:AL1149)+SUMIF(H1145:AL1145,"TVD",H1149:AL1149)</f>
        <v>0</v>
      </c>
      <c r="BP1145" s="261">
        <f>SUMIF(H1145:AL1145,"PD",H1150:AL1150)+SUMIF(H1145:AL1145,"PN",H1150:AL1150)+SUMIF(H1145:AL1145,"P/DS",H1150:AL1150)+SUMIF(H1145:AL1145,"PN/F",H1150:AL1150)+SUMIF(H1145:AL1145,"PN/L",H1150:AL1150)+SUMIF(H1145:AL1145,"TV",H1150:AL1150)+SUMIF(H1145:AL1145,"TVD",H1150:AL1150)+SUMIF(H1145:AL1145,"PDD",H1150:AL1150)+SUMIF(H1145:AL1145,"PH",H1150:AL1150)+SUMIF(H1145:AL1145,"PM",H1150:AL1150)</f>
        <v>0</v>
      </c>
      <c r="BQ1145" s="261">
        <f>SUMIF(H1145:AL1145,"PD",H1151:AL1151)+SUMIF(H1145:AL1145,"PN",H1151:AL1151)+SUMIF(H1145:AL1145,"P/DS",H1151:AL1151)+SUMIF(H1145:AL1145,"PN/F",H1151:AL1151)+SUMIF(H1145:AL1145,"PN/L",H1151:AL1151)+SUMIF(H1145:AL1145,"TV",H1151:AL1151)+SUMIF(H1145:AL1145,"TVD",H1151:AL1151)+SUMIF(H1145:AL1145,"PDD",H1151:AL1151)+SUMIF(H1145:AL1145,"PH",H1151:AL1151)+SUMIF(H1145:AL1145,"PM",H1151:AL1151)</f>
        <v>0</v>
      </c>
      <c r="BR1145" s="269">
        <f>SUM(H1146:AL1146)-BL1145</f>
        <v>37</v>
      </c>
      <c r="BS1145" s="269">
        <f>SUM(H1147:AL1147)-BM1145</f>
        <v>13</v>
      </c>
      <c r="BT1145" s="269">
        <f>SUM(H1148:AL1148)-BN1145</f>
        <v>0</v>
      </c>
      <c r="BU1145" s="269">
        <f>SUM(H1149:AL1149)-BO1145</f>
        <v>0</v>
      </c>
      <c r="BV1145" s="269">
        <f>SUM(H1150:AL1150)-BP1145</f>
        <v>0</v>
      </c>
      <c r="BW1145" s="269">
        <f>SUM(H1151:AL1151)-BQ1145</f>
        <v>0</v>
      </c>
      <c r="BX1145" s="255">
        <f>SUMIF(H1145:AL1145,"PD",H1152:AL1152)+SUMIF(H1145:AL1145,"PN",H1152:AL1152)+SUMIF(H1145:AL1145,"P/DS",H1152:AL1152)+SUMIF(H1145:AL1145,"PN/F",H1152:AL1152)+SUMIF(H1145:AL1145,"PN/L",H1152:AL1152)</f>
        <v>0</v>
      </c>
      <c r="BY1145" s="255">
        <f>SUM(H1152:AL1152)-BX1145</f>
        <v>0</v>
      </c>
      <c r="BZ1145" s="255">
        <f t="shared" ref="BZ1145" si="426">+SUM(BL1145:BW1152)</f>
        <v>50</v>
      </c>
      <c r="CA1145" s="266">
        <f>(COUNTIFS(H1145:AL1145,"PD",H1146:AL1146,"&gt;=2"))*0.5-IF(CN1145="VP",COUNTIFS($H$16:$AL$16,"SAT",H1145:AL1145,"PD",H1146:AL1146,"&gt;=2"))*0.5</f>
        <v>0</v>
      </c>
      <c r="CB1145" s="266">
        <f>(COUNTIFS(H1145:AL1145,"PN",H1147:AL1147,"&gt;=0.5",H1146:AL1146,"&gt;=1.5"))*0.5+COUNTIFS(H1145:AL1145,"PDD",H1147:AL1147,"&gt;=0.5",H1146:AL1146,"&gt;=1.5")*0.5</f>
        <v>0</v>
      </c>
      <c r="CC1145" s="273">
        <f>(COUNTIFS(H1145:AL1145,"TV",H1147:AL1147,"&gt;=10"))*0.5+(COUNTIFS(H1145:AL1145,"PMD",H1147:AL1147,"&gt;=2"))*0.5</f>
        <v>0</v>
      </c>
      <c r="CD1145" s="266">
        <f>(COUNTIFS(H1145:AL1145,"TVD",H1149:AL1149,"&gt;=6.5",H1147:AL1147,"&gt;=3.5"))*0.5</f>
        <v>0</v>
      </c>
      <c r="CE1145" s="266">
        <f>(COUNTIFS(H1145:AL1145,"PD",H1150:AL1150,"&gt;=10"))*0.5</f>
        <v>0</v>
      </c>
      <c r="CF1145" s="266">
        <f>(COUNTIFS(H1145:AL1145,"PDD",H1150:AL1150,"&gt;=3.5",H1151:AL1151,"&gt;=6.5")+COUNTIFS(H1145:AL1145,"PH",H1151:AL1151,"&gt;=0.5",H1150:AL1150,"&gt;=1.5")+COUNTIFS(H1145:AL1145,"PM",H1151:AL1151,"&gt;=0.5",H1150:AL1150,"&gt;=1.5"))*0.5</f>
        <v>0</v>
      </c>
      <c r="CG1145" s="266">
        <f>(COUNTIFS(H1145:AL1145,"DS",H1146:AL1146,"&gt;=2")+COUNTIFS(H1145:AL1145,"AL/DS",H1146:AL1146,"&gt;=2"))*0.5-IF(CN1145="VP",COUNTIFS($H$16:$AL$16,"SAT",H1145:AL1145,"DS",H1146:AL1146,"&gt;=2"))*0.5</f>
        <v>4</v>
      </c>
      <c r="CH1145" s="266">
        <f>(COUNTIFS(H1145:AL1145,"NS",H1147:AL1147,"&gt;=0.5",H1146:AL1146,"&gt;=1.5")+COUNTIFS(H1145:AL1145,"AL/NS",H1147:AL1147,"&gt;=0.5",H1146:AL1146,"&gt;=1.5")+COUNTIFS(H1145:AL1145,"NHD",H1147:AL1147,"&gt;=4.5",H1150:AL1150,"&gt;=2",H1146:AL1146,"&gt;=1.5"))*0.5</f>
        <v>3.5</v>
      </c>
      <c r="CI1145" s="266">
        <f>(COUNTIF(H1147:AL1147,"&gt;=10")+COUNTIFS(H1145:AL1145,"MD",H1147:AL1147,"&gt;=2")-COUNTIFS(H1145:AL1145,"TV",H1147:AL1147,"&gt;=10"))*0.5</f>
        <v>0</v>
      </c>
      <c r="CJ1145" s="266">
        <f>(COUNTIFS(H1145:AL1145,"D",H1149:AL1149,"&gt;=6.5",H1147:AL1147,"&gt;=3.5"))*0.5</f>
        <v>0</v>
      </c>
      <c r="CK1145" s="266">
        <f>(COUNTIF(H1150:AL1150,"&gt;=10")-COUNTIFS(H1145:AL1145,"PD",H1150:AL1150,"&gt;=10"))*0.5</f>
        <v>0</v>
      </c>
      <c r="CL1145" s="265">
        <f>(COUNTIFS(H1145:AL1145,"NHD",H1150:AL1150,"&gt;=3.5",H1151:AL1151,"&gt;=6.5")+COUNTIFS(H1145:AL1145,"BH",H1150:AL1150,"&gt;=1.5",H1151:AL1151,"&gt;=0.5")+COUNTIFS(H1145:AL1145,"BM",H1150:AL1150,"&gt;=1.5",H1151:AL1151,"&gt;=0.5")+COUNTIFS(H1145:AL1145,"D",H1150:AL1150,"&gt;=1.5",H1151:AL1151,"&gt;=0.5"))*0.5</f>
        <v>0</v>
      </c>
      <c r="CM1145" s="272"/>
      <c r="CN1145" s="264" t="s">
        <v>723</v>
      </c>
      <c r="CO1145" s="125">
        <f t="shared" ref="CO1145" si="427">+AM1145+AN1145+AO1145+AP1145+AQ1145+AR1145+AS1145+AU1145+BG1145</f>
        <v>26</v>
      </c>
      <c r="CP1145" s="225">
        <f>+SUM(I1146:I1151)-I1152</f>
        <v>0</v>
      </c>
      <c r="CQ1145" s="225">
        <f>+SUM(J1146:J1151)-J1152</f>
        <v>0</v>
      </c>
      <c r="CR1145" s="225">
        <f>+SUM(K1146:K1151)-K1152</f>
        <v>0</v>
      </c>
      <c r="CS1145" s="90"/>
      <c r="CT1145" s="90"/>
      <c r="CU1145" s="90"/>
      <c r="CV1145" s="90"/>
      <c r="CW1145" s="90"/>
      <c r="CX1145" s="90"/>
      <c r="CY1145" s="90"/>
      <c r="CZ1145" s="90"/>
      <c r="DA1145" s="90"/>
    </row>
    <row r="1146" spans="1:105" s="70" customFormat="1" ht="15" customHeight="1">
      <c r="A1146" s="228"/>
      <c r="B1146" s="277"/>
      <c r="C1146" s="280"/>
      <c r="D1146" s="237"/>
      <c r="E1146" s="237"/>
      <c r="F1146" s="242" t="s">
        <v>82</v>
      </c>
      <c r="G1146" s="71">
        <v>1.5</v>
      </c>
      <c r="H1146" s="83"/>
      <c r="I1146" s="83"/>
      <c r="J1146" s="83"/>
      <c r="K1146" s="83"/>
      <c r="L1146" s="83"/>
      <c r="M1146" s="83"/>
      <c r="N1146" s="83">
        <v>2.5</v>
      </c>
      <c r="O1146" s="83"/>
      <c r="P1146" s="83">
        <v>2.5</v>
      </c>
      <c r="Q1146" s="83">
        <v>2.5</v>
      </c>
      <c r="R1146" s="83">
        <v>2.5</v>
      </c>
      <c r="S1146" s="83">
        <v>2.5</v>
      </c>
      <c r="T1146" s="83">
        <v>2.5</v>
      </c>
      <c r="U1146" s="83">
        <v>2.5</v>
      </c>
      <c r="V1146" s="83"/>
      <c r="W1146" s="83">
        <v>2</v>
      </c>
      <c r="X1146" s="83">
        <v>2</v>
      </c>
      <c r="Y1146" s="83">
        <v>2</v>
      </c>
      <c r="Z1146" s="83">
        <v>2</v>
      </c>
      <c r="AA1146" s="83">
        <v>2</v>
      </c>
      <c r="AB1146" s="83"/>
      <c r="AC1146" s="79"/>
      <c r="AD1146" s="79">
        <v>2</v>
      </c>
      <c r="AE1146" s="79">
        <v>1</v>
      </c>
      <c r="AF1146" s="79">
        <v>1</v>
      </c>
      <c r="AG1146" s="79">
        <v>1</v>
      </c>
      <c r="AH1146" s="79">
        <v>2</v>
      </c>
      <c r="AI1146" s="79"/>
      <c r="AJ1146" s="79"/>
      <c r="AK1146" s="79"/>
      <c r="AL1146" s="79">
        <v>2.5</v>
      </c>
      <c r="AM1146" s="240"/>
      <c r="AN1146" s="240"/>
      <c r="AO1146" s="240"/>
      <c r="AP1146" s="240"/>
      <c r="AQ1146" s="240"/>
      <c r="AR1146" s="240"/>
      <c r="AS1146" s="240"/>
      <c r="AT1146" s="256"/>
      <c r="AU1146" s="256"/>
      <c r="AV1146" s="259"/>
      <c r="AW1146" s="259"/>
      <c r="AX1146" s="256"/>
      <c r="AY1146" s="256"/>
      <c r="AZ1146" s="256"/>
      <c r="BA1146" s="256"/>
      <c r="BB1146" s="256"/>
      <c r="BC1146" s="256"/>
      <c r="BD1146" s="256"/>
      <c r="BE1146" s="256"/>
      <c r="BF1146" s="256"/>
      <c r="BG1146" s="256"/>
      <c r="BH1146" s="256"/>
      <c r="BI1146" s="256"/>
      <c r="BJ1146" s="256"/>
      <c r="BK1146" s="256"/>
      <c r="BL1146" s="262"/>
      <c r="BM1146" s="262"/>
      <c r="BN1146" s="262"/>
      <c r="BO1146" s="262"/>
      <c r="BP1146" s="262"/>
      <c r="BQ1146" s="262"/>
      <c r="BR1146" s="270"/>
      <c r="BS1146" s="270"/>
      <c r="BT1146" s="270"/>
      <c r="BU1146" s="270"/>
      <c r="BV1146" s="270"/>
      <c r="BW1146" s="270"/>
      <c r="BX1146" s="256"/>
      <c r="BY1146" s="256"/>
      <c r="BZ1146" s="256"/>
      <c r="CA1146" s="267"/>
      <c r="CB1146" s="267"/>
      <c r="CC1146" s="274"/>
      <c r="CD1146" s="267"/>
      <c r="CE1146" s="267"/>
      <c r="CF1146" s="267"/>
      <c r="CG1146" s="267"/>
      <c r="CH1146" s="267"/>
      <c r="CI1146" s="267"/>
      <c r="CJ1146" s="267"/>
      <c r="CK1146" s="267"/>
      <c r="CL1146" s="265"/>
      <c r="CM1146" s="272"/>
      <c r="CN1146" s="264"/>
      <c r="CO1146" s="125"/>
      <c r="CP1146" s="226"/>
      <c r="CQ1146" s="226"/>
      <c r="CR1146" s="226"/>
      <c r="CS1146" s="90"/>
      <c r="CT1146" s="90"/>
      <c r="CU1146" s="90"/>
      <c r="CV1146" s="90"/>
      <c r="CW1146" s="90"/>
      <c r="CX1146" s="90"/>
      <c r="CY1146" s="90"/>
      <c r="CZ1146" s="90"/>
      <c r="DA1146" s="90"/>
    </row>
    <row r="1147" spans="1:105" s="70" customFormat="1" ht="15" customHeight="1">
      <c r="A1147" s="228"/>
      <c r="B1147" s="277"/>
      <c r="C1147" s="280"/>
      <c r="D1147" s="237"/>
      <c r="E1147" s="237"/>
      <c r="F1147" s="243"/>
      <c r="G1147" s="72">
        <v>2</v>
      </c>
      <c r="H1147" s="84"/>
      <c r="I1147" s="84"/>
      <c r="J1147" s="84"/>
      <c r="K1147" s="84"/>
      <c r="L1147" s="84"/>
      <c r="M1147" s="84"/>
      <c r="N1147" s="84"/>
      <c r="O1147" s="84">
        <v>8</v>
      </c>
      <c r="P1147" s="84"/>
      <c r="Q1147" s="84"/>
      <c r="R1147" s="84"/>
      <c r="S1147" s="84"/>
      <c r="T1147" s="84"/>
      <c r="U1147" s="84"/>
      <c r="V1147" s="84"/>
      <c r="W1147" s="84">
        <v>0.5</v>
      </c>
      <c r="X1147" s="84">
        <v>0.5</v>
      </c>
      <c r="Y1147" s="84">
        <v>0.5</v>
      </c>
      <c r="Z1147" s="84">
        <v>0.5</v>
      </c>
      <c r="AA1147" s="84">
        <v>0.5</v>
      </c>
      <c r="AB1147" s="84"/>
      <c r="AC1147" s="80"/>
      <c r="AD1147" s="80">
        <v>0.5</v>
      </c>
      <c r="AE1147" s="80">
        <v>0.5</v>
      </c>
      <c r="AF1147" s="80">
        <v>0.5</v>
      </c>
      <c r="AG1147" s="80">
        <v>0.5</v>
      </c>
      <c r="AH1147" s="80">
        <v>0.5</v>
      </c>
      <c r="AI1147" s="80"/>
      <c r="AJ1147" s="80"/>
      <c r="AK1147" s="80"/>
      <c r="AL1147" s="80"/>
      <c r="AM1147" s="240"/>
      <c r="AN1147" s="240"/>
      <c r="AO1147" s="240"/>
      <c r="AP1147" s="240"/>
      <c r="AQ1147" s="240"/>
      <c r="AR1147" s="240"/>
      <c r="AS1147" s="240"/>
      <c r="AT1147" s="256"/>
      <c r="AU1147" s="256"/>
      <c r="AV1147" s="259"/>
      <c r="AW1147" s="259"/>
      <c r="AX1147" s="256"/>
      <c r="AY1147" s="256"/>
      <c r="AZ1147" s="256"/>
      <c r="BA1147" s="256"/>
      <c r="BB1147" s="256"/>
      <c r="BC1147" s="256"/>
      <c r="BD1147" s="256"/>
      <c r="BE1147" s="256"/>
      <c r="BF1147" s="256"/>
      <c r="BG1147" s="256"/>
      <c r="BH1147" s="256"/>
      <c r="BI1147" s="256"/>
      <c r="BJ1147" s="256"/>
      <c r="BK1147" s="256"/>
      <c r="BL1147" s="262"/>
      <c r="BM1147" s="262"/>
      <c r="BN1147" s="262"/>
      <c r="BO1147" s="262"/>
      <c r="BP1147" s="262"/>
      <c r="BQ1147" s="262"/>
      <c r="BR1147" s="270"/>
      <c r="BS1147" s="270"/>
      <c r="BT1147" s="270"/>
      <c r="BU1147" s="270"/>
      <c r="BV1147" s="270"/>
      <c r="BW1147" s="270"/>
      <c r="BX1147" s="256"/>
      <c r="BY1147" s="256"/>
      <c r="BZ1147" s="256"/>
      <c r="CA1147" s="267"/>
      <c r="CB1147" s="267"/>
      <c r="CC1147" s="274"/>
      <c r="CD1147" s="267"/>
      <c r="CE1147" s="267"/>
      <c r="CF1147" s="267"/>
      <c r="CG1147" s="267"/>
      <c r="CH1147" s="267"/>
      <c r="CI1147" s="267"/>
      <c r="CJ1147" s="267"/>
      <c r="CK1147" s="267"/>
      <c r="CL1147" s="265"/>
      <c r="CM1147" s="272"/>
      <c r="CN1147" s="264"/>
      <c r="CO1147" s="125"/>
      <c r="CP1147" s="226"/>
      <c r="CQ1147" s="226"/>
      <c r="CR1147" s="226"/>
      <c r="CS1147" s="90"/>
      <c r="CT1147" s="90"/>
      <c r="CU1147" s="90"/>
      <c r="CV1147" s="90"/>
      <c r="CW1147" s="90"/>
      <c r="CX1147" s="90"/>
      <c r="CY1147" s="90"/>
      <c r="CZ1147" s="90"/>
      <c r="DA1147" s="90"/>
    </row>
    <row r="1148" spans="1:105" s="70" customFormat="1" ht="15" customHeight="1">
      <c r="A1148" s="228"/>
      <c r="B1148" s="277"/>
      <c r="C1148" s="280"/>
      <c r="D1148" s="237"/>
      <c r="E1148" s="237"/>
      <c r="F1148" s="243"/>
      <c r="G1148" s="72">
        <v>2.1</v>
      </c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  <c r="U1148" s="84"/>
      <c r="V1148" s="84"/>
      <c r="W1148" s="84"/>
      <c r="X1148" s="84"/>
      <c r="Y1148" s="84"/>
      <c r="Z1148" s="84"/>
      <c r="AA1148" s="84"/>
      <c r="AB1148" s="84"/>
      <c r="AC1148" s="80"/>
      <c r="AD1148" s="80"/>
      <c r="AE1148" s="80"/>
      <c r="AF1148" s="80"/>
      <c r="AG1148" s="80"/>
      <c r="AH1148" s="80"/>
      <c r="AI1148" s="80"/>
      <c r="AJ1148" s="80"/>
      <c r="AK1148" s="80"/>
      <c r="AL1148" s="80"/>
      <c r="AM1148" s="240"/>
      <c r="AN1148" s="240"/>
      <c r="AO1148" s="240"/>
      <c r="AP1148" s="240"/>
      <c r="AQ1148" s="240"/>
      <c r="AR1148" s="240"/>
      <c r="AS1148" s="240"/>
      <c r="AT1148" s="256"/>
      <c r="AU1148" s="256"/>
      <c r="AV1148" s="259"/>
      <c r="AW1148" s="259"/>
      <c r="AX1148" s="256"/>
      <c r="AY1148" s="256"/>
      <c r="AZ1148" s="256"/>
      <c r="BA1148" s="256"/>
      <c r="BB1148" s="256"/>
      <c r="BC1148" s="256"/>
      <c r="BD1148" s="256"/>
      <c r="BE1148" s="256"/>
      <c r="BF1148" s="256"/>
      <c r="BG1148" s="256"/>
      <c r="BH1148" s="256"/>
      <c r="BI1148" s="256"/>
      <c r="BJ1148" s="256"/>
      <c r="BK1148" s="256"/>
      <c r="BL1148" s="262"/>
      <c r="BM1148" s="262"/>
      <c r="BN1148" s="262"/>
      <c r="BO1148" s="262"/>
      <c r="BP1148" s="262"/>
      <c r="BQ1148" s="262"/>
      <c r="BR1148" s="270"/>
      <c r="BS1148" s="270"/>
      <c r="BT1148" s="270"/>
      <c r="BU1148" s="270"/>
      <c r="BV1148" s="270"/>
      <c r="BW1148" s="270"/>
      <c r="BX1148" s="256"/>
      <c r="BY1148" s="256"/>
      <c r="BZ1148" s="256"/>
      <c r="CA1148" s="267"/>
      <c r="CB1148" s="267"/>
      <c r="CC1148" s="274"/>
      <c r="CD1148" s="267"/>
      <c r="CE1148" s="267"/>
      <c r="CF1148" s="267"/>
      <c r="CG1148" s="267"/>
      <c r="CH1148" s="267"/>
      <c r="CI1148" s="267"/>
      <c r="CJ1148" s="267"/>
      <c r="CK1148" s="267"/>
      <c r="CL1148" s="265"/>
      <c r="CM1148" s="272"/>
      <c r="CN1148" s="264"/>
      <c r="CO1148" s="125"/>
      <c r="CP1148" s="226"/>
      <c r="CQ1148" s="226"/>
      <c r="CR1148" s="226"/>
      <c r="CS1148" s="90"/>
      <c r="CT1148" s="90"/>
      <c r="CU1148" s="90"/>
      <c r="CV1148" s="90"/>
      <c r="CW1148" s="90"/>
      <c r="CX1148" s="90"/>
      <c r="CY1148" s="90"/>
      <c r="CZ1148" s="90"/>
      <c r="DA1148" s="90"/>
    </row>
    <row r="1149" spans="1:105" s="70" customFormat="1" ht="15" customHeight="1">
      <c r="A1149" s="228"/>
      <c r="B1149" s="277"/>
      <c r="C1149" s="280"/>
      <c r="D1149" s="237"/>
      <c r="E1149" s="237"/>
      <c r="F1149" s="243"/>
      <c r="G1149" s="72">
        <v>2.7</v>
      </c>
      <c r="H1149" s="84"/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4"/>
      <c r="U1149" s="84"/>
      <c r="V1149" s="84"/>
      <c r="W1149" s="84"/>
      <c r="X1149" s="84"/>
      <c r="Y1149" s="84"/>
      <c r="Z1149" s="84"/>
      <c r="AA1149" s="84"/>
      <c r="AB1149" s="84"/>
      <c r="AC1149" s="80"/>
      <c r="AD1149" s="80"/>
      <c r="AE1149" s="80"/>
      <c r="AF1149" s="80"/>
      <c r="AG1149" s="80"/>
      <c r="AH1149" s="80"/>
      <c r="AI1149" s="80"/>
      <c r="AJ1149" s="80"/>
      <c r="AK1149" s="80"/>
      <c r="AL1149" s="80"/>
      <c r="AM1149" s="240"/>
      <c r="AN1149" s="240"/>
      <c r="AO1149" s="240"/>
      <c r="AP1149" s="240"/>
      <c r="AQ1149" s="240"/>
      <c r="AR1149" s="240"/>
      <c r="AS1149" s="240"/>
      <c r="AT1149" s="256"/>
      <c r="AU1149" s="256"/>
      <c r="AV1149" s="259"/>
      <c r="AW1149" s="259"/>
      <c r="AX1149" s="256"/>
      <c r="AY1149" s="256"/>
      <c r="AZ1149" s="256"/>
      <c r="BA1149" s="256"/>
      <c r="BB1149" s="256"/>
      <c r="BC1149" s="256"/>
      <c r="BD1149" s="256"/>
      <c r="BE1149" s="256"/>
      <c r="BF1149" s="256"/>
      <c r="BG1149" s="256"/>
      <c r="BH1149" s="256"/>
      <c r="BI1149" s="256"/>
      <c r="BJ1149" s="256"/>
      <c r="BK1149" s="256"/>
      <c r="BL1149" s="262"/>
      <c r="BM1149" s="262"/>
      <c r="BN1149" s="262"/>
      <c r="BO1149" s="262"/>
      <c r="BP1149" s="262"/>
      <c r="BQ1149" s="262"/>
      <c r="BR1149" s="270"/>
      <c r="BS1149" s="270"/>
      <c r="BT1149" s="270"/>
      <c r="BU1149" s="270"/>
      <c r="BV1149" s="270"/>
      <c r="BW1149" s="270"/>
      <c r="BX1149" s="256"/>
      <c r="BY1149" s="256"/>
      <c r="BZ1149" s="256"/>
      <c r="CA1149" s="267"/>
      <c r="CB1149" s="267"/>
      <c r="CC1149" s="274"/>
      <c r="CD1149" s="267"/>
      <c r="CE1149" s="267"/>
      <c r="CF1149" s="267"/>
      <c r="CG1149" s="267"/>
      <c r="CH1149" s="267"/>
      <c r="CI1149" s="267"/>
      <c r="CJ1149" s="267"/>
      <c r="CK1149" s="267"/>
      <c r="CL1149" s="265"/>
      <c r="CM1149" s="272"/>
      <c r="CN1149" s="264"/>
      <c r="CO1149" s="125"/>
      <c r="CP1149" s="226"/>
      <c r="CQ1149" s="226"/>
      <c r="CR1149" s="226"/>
      <c r="CS1149" s="90"/>
      <c r="CT1149" s="90"/>
      <c r="CU1149" s="90"/>
      <c r="CV1149" s="90"/>
      <c r="CW1149" s="90"/>
      <c r="CX1149" s="90"/>
      <c r="CY1149" s="90"/>
      <c r="CZ1149" s="90"/>
      <c r="DA1149" s="90"/>
    </row>
    <row r="1150" spans="1:105" s="70" customFormat="1" ht="15" customHeight="1">
      <c r="A1150" s="228"/>
      <c r="B1150" s="277"/>
      <c r="C1150" s="280"/>
      <c r="D1150" s="237"/>
      <c r="E1150" s="237"/>
      <c r="F1150" s="243"/>
      <c r="G1150" s="72">
        <v>3</v>
      </c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  <c r="U1150" s="84"/>
      <c r="V1150" s="84"/>
      <c r="W1150" s="84"/>
      <c r="X1150" s="84"/>
      <c r="Y1150" s="84"/>
      <c r="Z1150" s="84"/>
      <c r="AA1150" s="84"/>
      <c r="AB1150" s="84"/>
      <c r="AC1150" s="80"/>
      <c r="AD1150" s="80"/>
      <c r="AE1150" s="80"/>
      <c r="AF1150" s="80"/>
      <c r="AG1150" s="80"/>
      <c r="AH1150" s="80"/>
      <c r="AI1150" s="80"/>
      <c r="AJ1150" s="80"/>
      <c r="AK1150" s="80"/>
      <c r="AL1150" s="80"/>
      <c r="AM1150" s="240"/>
      <c r="AN1150" s="240"/>
      <c r="AO1150" s="240"/>
      <c r="AP1150" s="240"/>
      <c r="AQ1150" s="240"/>
      <c r="AR1150" s="240"/>
      <c r="AS1150" s="240"/>
      <c r="AT1150" s="256"/>
      <c r="AU1150" s="256"/>
      <c r="AV1150" s="259"/>
      <c r="AW1150" s="259"/>
      <c r="AX1150" s="256"/>
      <c r="AY1150" s="256"/>
      <c r="AZ1150" s="256"/>
      <c r="BA1150" s="256"/>
      <c r="BB1150" s="256"/>
      <c r="BC1150" s="256"/>
      <c r="BD1150" s="256"/>
      <c r="BE1150" s="256"/>
      <c r="BF1150" s="256"/>
      <c r="BG1150" s="256"/>
      <c r="BH1150" s="256"/>
      <c r="BI1150" s="256"/>
      <c r="BJ1150" s="256"/>
      <c r="BK1150" s="256"/>
      <c r="BL1150" s="262"/>
      <c r="BM1150" s="262"/>
      <c r="BN1150" s="262"/>
      <c r="BO1150" s="262"/>
      <c r="BP1150" s="262"/>
      <c r="BQ1150" s="262"/>
      <c r="BR1150" s="270"/>
      <c r="BS1150" s="270"/>
      <c r="BT1150" s="270"/>
      <c r="BU1150" s="270"/>
      <c r="BV1150" s="270"/>
      <c r="BW1150" s="270"/>
      <c r="BX1150" s="256"/>
      <c r="BY1150" s="256"/>
      <c r="BZ1150" s="256"/>
      <c r="CA1150" s="267"/>
      <c r="CB1150" s="267"/>
      <c r="CC1150" s="274"/>
      <c r="CD1150" s="267"/>
      <c r="CE1150" s="267"/>
      <c r="CF1150" s="267"/>
      <c r="CG1150" s="267"/>
      <c r="CH1150" s="267"/>
      <c r="CI1150" s="267"/>
      <c r="CJ1150" s="267"/>
      <c r="CK1150" s="267"/>
      <c r="CL1150" s="265"/>
      <c r="CM1150" s="272"/>
      <c r="CN1150" s="264"/>
      <c r="CO1150" s="125"/>
      <c r="CP1150" s="226"/>
      <c r="CQ1150" s="226"/>
      <c r="CR1150" s="226"/>
      <c r="CS1150" s="90"/>
      <c r="CT1150" s="90"/>
      <c r="CU1150" s="90"/>
      <c r="CV1150" s="90"/>
      <c r="CW1150" s="90"/>
      <c r="CX1150" s="90"/>
      <c r="CY1150" s="90"/>
      <c r="CZ1150" s="90"/>
      <c r="DA1150" s="90"/>
    </row>
    <row r="1151" spans="1:105" s="70" customFormat="1" ht="15" customHeight="1">
      <c r="A1151" s="228"/>
      <c r="B1151" s="277"/>
      <c r="C1151" s="280"/>
      <c r="D1151" s="237"/>
      <c r="E1151" s="237"/>
      <c r="F1151" s="244"/>
      <c r="G1151" s="73">
        <v>3.9</v>
      </c>
      <c r="H1151" s="85"/>
      <c r="I1151" s="85"/>
      <c r="J1151" s="85"/>
      <c r="K1151" s="85"/>
      <c r="L1151" s="85"/>
      <c r="M1151" s="85"/>
      <c r="N1151" s="85"/>
      <c r="O1151" s="85"/>
      <c r="P1151" s="85"/>
      <c r="Q1151" s="85"/>
      <c r="R1151" s="85"/>
      <c r="S1151" s="85"/>
      <c r="T1151" s="85"/>
      <c r="U1151" s="85"/>
      <c r="V1151" s="85"/>
      <c r="W1151" s="85"/>
      <c r="X1151" s="85"/>
      <c r="Y1151" s="85"/>
      <c r="Z1151" s="85"/>
      <c r="AA1151" s="85"/>
      <c r="AB1151" s="85"/>
      <c r="AC1151" s="81"/>
      <c r="AD1151" s="81"/>
      <c r="AE1151" s="81"/>
      <c r="AF1151" s="81"/>
      <c r="AG1151" s="81"/>
      <c r="AH1151" s="81"/>
      <c r="AI1151" s="81"/>
      <c r="AJ1151" s="81"/>
      <c r="AK1151" s="81"/>
      <c r="AL1151" s="81"/>
      <c r="AM1151" s="240"/>
      <c r="AN1151" s="240"/>
      <c r="AO1151" s="240"/>
      <c r="AP1151" s="240"/>
      <c r="AQ1151" s="240"/>
      <c r="AR1151" s="240"/>
      <c r="AS1151" s="240"/>
      <c r="AT1151" s="256"/>
      <c r="AU1151" s="256"/>
      <c r="AV1151" s="259"/>
      <c r="AW1151" s="259"/>
      <c r="AX1151" s="256"/>
      <c r="AY1151" s="256"/>
      <c r="AZ1151" s="256"/>
      <c r="BA1151" s="256"/>
      <c r="BB1151" s="256"/>
      <c r="BC1151" s="256"/>
      <c r="BD1151" s="256"/>
      <c r="BE1151" s="256"/>
      <c r="BF1151" s="256"/>
      <c r="BG1151" s="256"/>
      <c r="BH1151" s="256"/>
      <c r="BI1151" s="256"/>
      <c r="BJ1151" s="256"/>
      <c r="BK1151" s="256"/>
      <c r="BL1151" s="262"/>
      <c r="BM1151" s="262"/>
      <c r="BN1151" s="262"/>
      <c r="BO1151" s="262"/>
      <c r="BP1151" s="262"/>
      <c r="BQ1151" s="262"/>
      <c r="BR1151" s="270"/>
      <c r="BS1151" s="270"/>
      <c r="BT1151" s="270"/>
      <c r="BU1151" s="270"/>
      <c r="BV1151" s="270"/>
      <c r="BW1151" s="270"/>
      <c r="BX1151" s="256"/>
      <c r="BY1151" s="256"/>
      <c r="BZ1151" s="256"/>
      <c r="CA1151" s="267"/>
      <c r="CB1151" s="267"/>
      <c r="CC1151" s="274"/>
      <c r="CD1151" s="267"/>
      <c r="CE1151" s="267"/>
      <c r="CF1151" s="267"/>
      <c r="CG1151" s="267"/>
      <c r="CH1151" s="267"/>
      <c r="CI1151" s="267"/>
      <c r="CJ1151" s="267"/>
      <c r="CK1151" s="267"/>
      <c r="CL1151" s="265"/>
      <c r="CM1151" s="272"/>
      <c r="CN1151" s="264"/>
      <c r="CO1151" s="125"/>
      <c r="CP1151" s="226"/>
      <c r="CQ1151" s="226"/>
      <c r="CR1151" s="226"/>
      <c r="CS1151" s="90"/>
      <c r="CT1151" s="90"/>
      <c r="CU1151" s="90"/>
      <c r="CV1151" s="90"/>
      <c r="CW1151" s="90"/>
      <c r="CX1151" s="90"/>
      <c r="CY1151" s="90"/>
      <c r="CZ1151" s="90"/>
      <c r="DA1151" s="90"/>
    </row>
    <row r="1152" spans="1:105" s="70" customFormat="1" ht="15" customHeight="1" thickBot="1">
      <c r="A1152" s="229"/>
      <c r="B1152" s="278"/>
      <c r="C1152" s="281"/>
      <c r="D1152" s="238"/>
      <c r="E1152" s="238"/>
      <c r="F1152" s="245" t="s">
        <v>83</v>
      </c>
      <c r="G1152" s="246"/>
      <c r="H1152" s="82"/>
      <c r="I1152" s="82"/>
      <c r="J1152" s="82"/>
      <c r="K1152" s="82"/>
      <c r="L1152" s="82"/>
      <c r="M1152" s="82"/>
      <c r="N1152" s="82"/>
      <c r="O1152" s="82"/>
      <c r="P1152" s="82"/>
      <c r="Q1152" s="82"/>
      <c r="R1152" s="82"/>
      <c r="S1152" s="82"/>
      <c r="T1152" s="82"/>
      <c r="U1152" s="82"/>
      <c r="V1152" s="82"/>
      <c r="W1152" s="82"/>
      <c r="X1152" s="82"/>
      <c r="Y1152" s="82"/>
      <c r="Z1152" s="82"/>
      <c r="AA1152" s="82"/>
      <c r="AB1152" s="82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  <c r="AM1152" s="241"/>
      <c r="AN1152" s="241"/>
      <c r="AO1152" s="241"/>
      <c r="AP1152" s="241"/>
      <c r="AQ1152" s="241"/>
      <c r="AR1152" s="241"/>
      <c r="AS1152" s="241"/>
      <c r="AT1152" s="257"/>
      <c r="AU1152" s="257"/>
      <c r="AV1152" s="260"/>
      <c r="AW1152" s="260"/>
      <c r="AX1152" s="257"/>
      <c r="AY1152" s="257"/>
      <c r="AZ1152" s="257"/>
      <c r="BA1152" s="257"/>
      <c r="BB1152" s="257"/>
      <c r="BC1152" s="257"/>
      <c r="BD1152" s="257"/>
      <c r="BE1152" s="257"/>
      <c r="BF1152" s="257"/>
      <c r="BG1152" s="257"/>
      <c r="BH1152" s="257"/>
      <c r="BI1152" s="257"/>
      <c r="BJ1152" s="257"/>
      <c r="BK1152" s="257"/>
      <c r="BL1152" s="263"/>
      <c r="BM1152" s="263"/>
      <c r="BN1152" s="263"/>
      <c r="BO1152" s="263"/>
      <c r="BP1152" s="263"/>
      <c r="BQ1152" s="263"/>
      <c r="BR1152" s="271"/>
      <c r="BS1152" s="271"/>
      <c r="BT1152" s="271"/>
      <c r="BU1152" s="271"/>
      <c r="BV1152" s="271"/>
      <c r="BW1152" s="271"/>
      <c r="BX1152" s="257"/>
      <c r="BY1152" s="257"/>
      <c r="BZ1152" s="257"/>
      <c r="CA1152" s="268"/>
      <c r="CB1152" s="268"/>
      <c r="CC1152" s="275"/>
      <c r="CD1152" s="268"/>
      <c r="CE1152" s="268"/>
      <c r="CF1152" s="268"/>
      <c r="CG1152" s="268"/>
      <c r="CH1152" s="268"/>
      <c r="CI1152" s="268"/>
      <c r="CJ1152" s="268"/>
      <c r="CK1152" s="268"/>
      <c r="CL1152" s="265"/>
      <c r="CM1152" s="272"/>
      <c r="CN1152" s="264"/>
      <c r="CO1152" s="125"/>
      <c r="CP1152" s="226"/>
      <c r="CQ1152" s="226"/>
      <c r="CR1152" s="226"/>
      <c r="CS1152" s="90"/>
      <c r="CT1152" s="90"/>
      <c r="CU1152" s="90"/>
      <c r="CV1152" s="90"/>
      <c r="CW1152" s="90"/>
      <c r="CX1152" s="90"/>
      <c r="CY1152" s="90"/>
      <c r="CZ1152" s="90"/>
      <c r="DA1152" s="90"/>
    </row>
    <row r="1153" spans="1:105" s="70" customFormat="1" ht="15" customHeight="1">
      <c r="A1153" s="227">
        <f t="shared" ref="A1153" si="428">A1145+1</f>
        <v>143</v>
      </c>
      <c r="B1153" s="276" t="s">
        <v>427</v>
      </c>
      <c r="C1153" s="279" t="s">
        <v>1027</v>
      </c>
      <c r="D1153" s="236">
        <v>43887</v>
      </c>
      <c r="E1153" s="236" t="s">
        <v>1248</v>
      </c>
      <c r="F1153" s="253" t="s">
        <v>80</v>
      </c>
      <c r="G1153" s="254"/>
      <c r="H1153" s="82" t="s">
        <v>69</v>
      </c>
      <c r="I1153" s="82"/>
      <c r="J1153" s="82" t="s">
        <v>60</v>
      </c>
      <c r="K1153" s="82" t="s">
        <v>60</v>
      </c>
      <c r="L1153" s="82" t="s">
        <v>60</v>
      </c>
      <c r="M1153" s="82" t="s">
        <v>60</v>
      </c>
      <c r="N1153" s="82" t="s">
        <v>60</v>
      </c>
      <c r="O1153" s="82"/>
      <c r="P1153" s="82" t="s">
        <v>60</v>
      </c>
      <c r="Q1153" s="82" t="s">
        <v>60</v>
      </c>
      <c r="R1153" s="82" t="s">
        <v>60</v>
      </c>
      <c r="S1153" s="82" t="s">
        <v>60</v>
      </c>
      <c r="T1153" s="82" t="s">
        <v>60</v>
      </c>
      <c r="U1153" s="82" t="s">
        <v>60</v>
      </c>
      <c r="V1153" s="82"/>
      <c r="W1153" s="82" t="s">
        <v>61</v>
      </c>
      <c r="X1153" s="82" t="s">
        <v>61</v>
      </c>
      <c r="Y1153" s="82" t="s">
        <v>61</v>
      </c>
      <c r="Z1153" s="82" t="s">
        <v>61</v>
      </c>
      <c r="AA1153" s="82" t="s">
        <v>61</v>
      </c>
      <c r="AB1153" s="82" t="s">
        <v>61</v>
      </c>
      <c r="AC1153" s="82"/>
      <c r="AD1153" s="82" t="s">
        <v>61</v>
      </c>
      <c r="AE1153" s="82" t="s">
        <v>61</v>
      </c>
      <c r="AF1153" s="82" t="s">
        <v>61</v>
      </c>
      <c r="AG1153" s="82" t="s">
        <v>61</v>
      </c>
      <c r="AH1153" s="82" t="s">
        <v>61</v>
      </c>
      <c r="AI1153" s="82" t="s">
        <v>1471</v>
      </c>
      <c r="AJ1153" s="82"/>
      <c r="AK1153" s="82" t="s">
        <v>60</v>
      </c>
      <c r="AL1153" s="82" t="s">
        <v>60</v>
      </c>
      <c r="AM1153" s="239">
        <f>COUNTIF(H1153:AL1153,"PH")+COUNTIF(H1153:AL1153,"PH/L")+COUNTIF(H1153:AL1153,"PM")</f>
        <v>0</v>
      </c>
      <c r="AN1153" s="239">
        <f>COUNTIF(H1153:AL1153,"PD")+COUNTIF(H1153:AL1153,"PDD")+COUNTIF(H1153:AL1153,"P/DS")/2+COUNTIF(H1153:AL1153,"PMD")</f>
        <v>0</v>
      </c>
      <c r="AO1153" s="239">
        <f>COUNTIF(H1153:AL1153,"PN")+COUNTIF(H1153:AL1153,"P/NS")/2+COUNTIF(H1153:AL1153,"PH")+COUNTIF(H1153:AL1153,"PH/F")/2+COUNTIF(H1153:AL1153,"PH/L")/2+COUNTIF(H1153:AL1153,"PM")</f>
        <v>0</v>
      </c>
      <c r="AP1153" s="239">
        <f>COUNTIF(H1153:AL1153,"BH")+COUNTIF(H1153:AL1153,"AL/BL")+COUNTIF(H1153:AL1153,"UL/BL")+COUNTIF(H1153:AL1153,"BM")</f>
        <v>0</v>
      </c>
      <c r="AQ1153" s="239">
        <f>COUNTIF(H1153:AL1153,"DS")+COUNTIF(H1153:AL1153,"AL/DS")/2+COUNTIF(H1153:AL1153,"UL/DS")/2+COUNTIF(H1153:AL1153,"CT")+COUNTIF(H1153:AL1153,"MD")</f>
        <v>13.5</v>
      </c>
      <c r="AR1153" s="239">
        <f>COUNTIF(H1153:AL1153,"NS")+COUNTIF(H1153:AL1153,"AL/NS")/2+COUNTIF(H1153:AL1153,"UL/NS")/2+COUNTIF(H1153:AL1153,"BH")+COUNTIF(H1153:AL1153,"AL/BF")/2+COUNTIF(H1153:AL1153,"AL/BL")/2+COUNTIF(H1153:AL1153,"UL/BL")/2+COUNTIF(H1153:AL1153,"UL/BF")/2+COUNTIF(H1153:AL1153,"BM")</f>
        <v>11</v>
      </c>
      <c r="AS1153" s="239">
        <f>COUNTIF(H1153:AL1153,"AL")+COUNTIF(H1153:AL1153,"AL/DS")/2+COUNTIF(H1153:AL1153,"AL/NS")/2+COUNTIF(H1153:AL1153,"NH")+COUNTIF(H1153:AL1153,"SL")+COUNTIF(H1153:AL1153,"NHD")+COUNTIF(H1153:AL1153,"B")+COUNTIF(H1153:AL1153,"HL")+COUNTIF(H1153:AL1153,"AL/BF")/2+COUNTIF(H1153:AL1153,"AL/BL")/2</f>
        <v>1</v>
      </c>
      <c r="AT1153" s="255">
        <f>COUNTIF(H1153:AL1153,"PD")+COUNTIF(H1153:AL1153,"PN")+COUNTIF(H1153:AL1153,"P/DS")/2+COUNTIF(H1153:AL1153,"P/NS")/2+COUNTIF(H1153:AL1153,"DS")+COUNTIF(H1153:AL1153,"NS")+COUNTIF(H1153:AL1153,"AL")+COUNTIF(H1153:AL1153,"AL/DS")+COUNTIF(H1153:AL1153,"AL/NS")+COUNTIF(H1153:AL1153,"NH")+COUNTIF(H1153:AL1153,"SL")+COUNTIF(H1153:AL1153,"UL/DS")/2+COUNTIF(H1153:AL1153,"UL/NS")/2+COUNTIF(H1153:AL1153,"CT")+COUNTIF(H1153:AL1153,"NHD")+COUNTIF(H1153:AL1153,"PDD")+COUNTIF(H1153:AL1153,"B")+COUNTIF(H1153:AL1153,"HL")+COUNTIF(H1153:AL1153,"PH")+COUNTIF(H1153:AL1153,"BH")+COUNTIF(H1153:AL1153,"AL/BF")+COUNTIF(H1153:AL1153,"AL/BL")+COUNTIF(H1153:AL1153,"UL/BF")/2+COUNTIF(H1153:AL1153,"UL/BL")/2+COUNTIF(H1153:AL1153,"PH/F")/2+COUNTIF(H1153:AL1153,"PH/L")/2+COUNTIF(H1153:AL1153,"MD")+COUNTIF(H1153:AL1153,"PMD")+COUNTIF(H1153:AL1153,"PM")+COUNTIF(H1153:AL1153,"BM")</f>
        <v>25.5</v>
      </c>
      <c r="AU1153" s="255">
        <f>COUNTIF(H1153:AL1153,"P/DS")/2+COUNTIF(H1153:AL1153,"P/NS")/2+COUNTIF(H1153:AL1153,"IL")+COUNTIF(H1153:AL1153,"NL")+COUNTIF(H1153:AL1153,"UL")+COUNTIF(H1153:AL1153,"UL/DS")/2+COUNTIF(H1153:AL1153,"UL/NS")/2+COUNTIF(H1153:AL1153,"KT")+COUNTIF(H1153:AL1153,"UL/BF")/2+COUNTIF(H1153:AL1153,"UL/BL")/2+COUNTIF(H1153:AL1153,"PH/F")/2+COUNTIF(H1153:AL1153,"PH/L")/2+COUNTIF(H1153:AL1153,"NB")</f>
        <v>0.5</v>
      </c>
      <c r="AV1153" s="258">
        <f>COUNTIF(H1153:AL1153,"PN")+COUNTIF(H1153:AL1153,"TVD")+COUNTIF(H1153:AL1153,"PH")+COUNTIF(H1153:AL1153,"PM")+COUNTIF(H1153:AL1153,"PDD")-COUNTIFS(H1153:AL1153,"PN",H1160:AL1160,"&gt;=3")-COUNTIFS(H1153:AL1153,"PM",H1160:AL1160,"&gt;=3")</f>
        <v>0</v>
      </c>
      <c r="AW1153" s="258">
        <f>COUNTIF(H1153:AL1153,"NS")+COUNTIF(H1153:AL1153,"D")+COUNTIF(H1153:AL1153,"BH")+COUNTIF(H1153:AL1153,"NHD")+COUNTIF(H1153:AL1153,"BM")-COUNTIFS(H1153:AL1153,"NS",H1160:AL1160,"&gt;=3")-COUNTIFS(H1153:AL1153,"BH",H1160:AL1160,"&gt;=3")-COUNTIFS(H1153:AL1153,"BM",H1160:AL1160,"&gt;=3")</f>
        <v>11</v>
      </c>
      <c r="AX1153" s="255">
        <f>COUNTIF(H1153:AL1153,"AL")+COUNTIF(H1153:AL1153,"AL/DS")/2+COUNTIF(H1153:AL1153,"AL/NS")/2+COUNTIF(H1153:AL1153,"AL/BF")+COUNTIF(H1153:AL1153,"AL/BL")/2</f>
        <v>0</v>
      </c>
      <c r="AY1153" s="255">
        <f>COUNTIF(H1153:AL1153,"SL")</f>
        <v>0</v>
      </c>
      <c r="AZ1153" s="255">
        <f>COUNTIF(H1153:AL1153,"NH")</f>
        <v>1</v>
      </c>
      <c r="BA1153" s="255">
        <f>COUNTIF(H1153:AL1153,"HL")</f>
        <v>0</v>
      </c>
      <c r="BB1153" s="255">
        <f>COUNTIF(G1153:AL1153,"P/DS")/2+COUNTIF(G1153:AL1153,"P/NS")/2+COUNTIF(G1153:AL1153,"UL")+COUNTIF(G1153:AL1153,"UL/DS")/2+COUNTIF(G1153:AL1153,"UL/NS")/2+COUNTIF(G1153:AL1153,"UL/BL")/2+COUNTIF(G1153:AL1153,"UL/BF")/2+COUNTIF(G1153:AL1153,"PH/F")/2+COUNTIF(G1153:AL1153,"PH/L")/2</f>
        <v>0.5</v>
      </c>
      <c r="BC1153" s="255">
        <f>COUNTIF(H1153:AL1153,"NB")</f>
        <v>0</v>
      </c>
      <c r="BD1153" s="255">
        <f>COUNTIF(H1153:AL1153,"NL")</f>
        <v>0</v>
      </c>
      <c r="BE1153" s="255">
        <f>COUNTIF(H1153:AL1153,"IL")</f>
        <v>0</v>
      </c>
      <c r="BF1153" s="255">
        <f>COUNTIF(H1153:AL1153,"KT")</f>
        <v>0</v>
      </c>
      <c r="BG1153" s="255">
        <f>COUNTIF(H1153:AL1153,"L70")</f>
        <v>0</v>
      </c>
      <c r="BH1153" s="255">
        <f>COUNTIF(H1153:AL1153,"MD")</f>
        <v>0</v>
      </c>
      <c r="BI1153" s="255">
        <f>COUNTIF(H1153:AL1153,"PMD")</f>
        <v>0</v>
      </c>
      <c r="BJ1153" s="255">
        <f>COUNTIF(H1153:AL1153,"PM")</f>
        <v>0</v>
      </c>
      <c r="BK1153" s="255">
        <f>COUNTIF(H1153:AL1153,"BM")</f>
        <v>0</v>
      </c>
      <c r="BL1153" s="261">
        <f>SUMIF(H1153:AL1153,"PD",H1154:AL1154)+SUMIF(H1153:AL1153,"PN",H1154:AL1154)+SUMIF(H1153:AL1153,"P/DS",H1154:AL1154)+SUMIF(H1153:AL1153,"PN/F",H1154:AL1154)+SUMIF(H1153:AL1153,"PN/L",H1154:AL1154)+SUMIF(H1153:AL1153,"TV",H1154:AL1154)+SUMIF(H1153:AL1153,"TVD",H1154:AL1154)+SUMIF(H1153:AL1153,"PDD",H1154:AL1154)</f>
        <v>0</v>
      </c>
      <c r="BM1153" s="261">
        <f>SUMIF(H1153:AL1153,"PD",H1155:AL1155)+SUMIF(H1153:AL1153,"PN",H1155:AL1155)+SUMIF(H1153:AL1153,"P/DS",H1155:AL1155)+SUMIF(H1153:AL1153,"PN/F",H1155:AL1155)+SUMIF(H1153:AL1153,"PN/L",H1155:AL1155)+SUMIF(H1153:AL1153,"TV",H1155:AL1155)+SUMIF(H1153:AL1153,"TVD",H1155:AL1155)+SUMIF(H1153:AL1153,"PDD",H1155:AL1155)+SUMIF(H1153:AL1153,"PMD",H1155:AL1155)</f>
        <v>0</v>
      </c>
      <c r="BN1153" s="261">
        <f>SUMIF(H1153:AL1153,"PD",H1156:AL1156)+SUMIF(H1153:AL1153,"PN",H1156:AL1156)+SUMIF(H1153:AL1153,"P/DS",H1156:AL1156)+SUMIF(H1153:AL1153,"PN/F",H1156:AL1156)+SUMIF(H1153:AL1153,"PN/L",H1156:AL1156)+SUMIF(H1153:AL1153,"TV",H1156:AL1156)+SUMIF(H1153:AL1153,"TVD",H1156:AL1156)</f>
        <v>0</v>
      </c>
      <c r="BO1153" s="261">
        <f>SUMIF(H1153:AL1153,"PD",H1157:AL1157)+SUMIF(H1153:AL1153,"PN",H1157:AL1157)+SUMIF(H1153:AL1153,"P/DS",H1157:AL1157)+SUMIF(H1153:AL1153,"PN/F",H1157:AL1157)+SUMIF(H1153:AL1153,"PN/L",H1157:AL1157)+SUMIF(H1153:AL1153,"TV",H1157:AL1157)+SUMIF(H1153:AL1153,"TVD",H1157:AL1157)</f>
        <v>0</v>
      </c>
      <c r="BP1153" s="261">
        <f>SUMIF(H1153:AL1153,"PD",H1158:AL1158)+SUMIF(H1153:AL1153,"PN",H1158:AL1158)+SUMIF(H1153:AL1153,"P/DS",H1158:AL1158)+SUMIF(H1153:AL1153,"PN/F",H1158:AL1158)+SUMIF(H1153:AL1153,"PN/L",H1158:AL1158)+SUMIF(H1153:AL1153,"TV",H1158:AL1158)+SUMIF(H1153:AL1153,"TVD",H1158:AL1158)+SUMIF(H1153:AL1153,"PDD",H1158:AL1158)+SUMIF(H1153:AL1153,"PH",H1158:AL1158)+SUMIF(H1153:AL1153,"PM",H1158:AL1158)</f>
        <v>0</v>
      </c>
      <c r="BQ1153" s="261">
        <f>SUMIF(H1153:AL1153,"PD",H1159:AL1159)+SUMIF(H1153:AL1153,"PN",H1159:AL1159)+SUMIF(H1153:AL1153,"P/DS",H1159:AL1159)+SUMIF(H1153:AL1153,"PN/F",H1159:AL1159)+SUMIF(H1153:AL1153,"PN/L",H1159:AL1159)+SUMIF(H1153:AL1153,"TV",H1159:AL1159)+SUMIF(H1153:AL1153,"TVD",H1159:AL1159)+SUMIF(H1153:AL1153,"PDD",H1159:AL1159)+SUMIF(H1153:AL1153,"PH",H1159:AL1159)+SUMIF(H1153:AL1153,"PM",H1159:AL1159)</f>
        <v>0</v>
      </c>
      <c r="BR1153" s="269">
        <f>SUM(H1154:AL1154)-BL1153</f>
        <v>29.5</v>
      </c>
      <c r="BS1153" s="269">
        <f>SUM(H1155:AL1155)-BM1153</f>
        <v>15</v>
      </c>
      <c r="BT1153" s="269">
        <f>SUM(H1156:AL1156)-BN1153</f>
        <v>0</v>
      </c>
      <c r="BU1153" s="269">
        <f>SUM(H1157:AL1157)-BO1153</f>
        <v>0</v>
      </c>
      <c r="BV1153" s="269">
        <f>SUM(H1158:AL1158)-BP1153</f>
        <v>0</v>
      </c>
      <c r="BW1153" s="269">
        <f>SUM(H1159:AL1159)-BQ1153</f>
        <v>0</v>
      </c>
      <c r="BX1153" s="255">
        <f>SUMIF(H1153:AL1153,"PD",H1160:AL1160)+SUMIF(H1153:AL1153,"PN",H1160:AL1160)+SUMIF(H1153:AL1153,"P/DS",H1160:AL1160)+SUMIF(H1153:AL1153,"PN/F",H1160:AL1160)+SUMIF(H1153:AL1153,"PN/L",H1160:AL1160)</f>
        <v>0</v>
      </c>
      <c r="BY1153" s="255">
        <f>SUM(H1160:AL1160)-BX1153</f>
        <v>0</v>
      </c>
      <c r="BZ1153" s="255">
        <f t="shared" ref="BZ1153" si="429">+SUM(BL1153:BW1160)</f>
        <v>44.5</v>
      </c>
      <c r="CA1153" s="266">
        <f>(COUNTIFS(H1153:AL1153,"PD",H1154:AL1154,"&gt;=2"))*0.5-IF(CN1153="VP",COUNTIFS($H$16:$AL$16,"SAT",H1153:AL1153,"PD",H1154:AL1154,"&gt;=2"))*0.5</f>
        <v>0</v>
      </c>
      <c r="CB1153" s="266">
        <f>(COUNTIFS(H1153:AL1153,"PN",H1155:AL1155,"&gt;=0.5",H1154:AL1154,"&gt;=1.5"))*0.5+COUNTIFS(H1153:AL1153,"PDD",H1155:AL1155,"&gt;=0.5",H1154:AL1154,"&gt;=1.5")*0.5</f>
        <v>0</v>
      </c>
      <c r="CC1153" s="273">
        <f>(COUNTIFS(H1153:AL1153,"TV",H1155:AL1155,"&gt;=10"))*0.5+(COUNTIFS(H1153:AL1153,"PMD",H1155:AL1155,"&gt;=2"))*0.5</f>
        <v>0</v>
      </c>
      <c r="CD1153" s="266">
        <f>(COUNTIFS(H1153:AL1153,"TVD",H1157:AL1157,"&gt;=6.5",H1155:AL1155,"&gt;=3.5"))*0.5</f>
        <v>0</v>
      </c>
      <c r="CE1153" s="266">
        <f>(COUNTIFS(H1153:AL1153,"PD",H1158:AL1158,"&gt;=10"))*0.5</f>
        <v>0</v>
      </c>
      <c r="CF1153" s="266">
        <f>(COUNTIFS(H1153:AL1153,"PDD",H1158:AL1158,"&gt;=3.5",H1159:AL1159,"&gt;=6.5")+COUNTIFS(H1153:AL1153,"PH",H1159:AL1159,"&gt;=0.5",H1158:AL1158,"&gt;=1.5")+COUNTIFS(H1153:AL1153,"PM",H1159:AL1159,"&gt;=0.5",H1158:AL1158,"&gt;=1.5"))*0.5</f>
        <v>0</v>
      </c>
      <c r="CG1153" s="266">
        <f>(COUNTIFS(H1153:AL1153,"DS",H1154:AL1154,"&gt;=2")+COUNTIFS(H1153:AL1153,"AL/DS",H1154:AL1154,"&gt;=2"))*0.5-IF(CN1153="VP",COUNTIFS($H$16:$AL$16,"SAT",H1153:AL1153,"DS",H1154:AL1154,"&gt;=2"))*0.5</f>
        <v>3</v>
      </c>
      <c r="CH1153" s="266">
        <f>(COUNTIFS(H1153:AL1153,"NS",H1155:AL1155,"&gt;=0.5",H1154:AL1154,"&gt;=1.5")+COUNTIFS(H1153:AL1153,"AL/NS",H1155:AL1155,"&gt;=0.5",H1154:AL1154,"&gt;=1.5")+COUNTIFS(H1153:AL1153,"NHD",H1155:AL1155,"&gt;=4.5",H1158:AL1158,"&gt;=2",H1154:AL1154,"&gt;=1.5"))*0.5</f>
        <v>3</v>
      </c>
      <c r="CI1153" s="266">
        <f>(COUNTIF(H1155:AL1155,"&gt;=10")+COUNTIFS(H1153:AL1153,"MD",H1155:AL1155,"&gt;=2")-COUNTIFS(H1153:AL1153,"TV",H1155:AL1155,"&gt;=10"))*0.5</f>
        <v>0.5</v>
      </c>
      <c r="CJ1153" s="266">
        <f>(COUNTIFS(H1153:AL1153,"D",H1157:AL1157,"&gt;=6.5",H1155:AL1155,"&gt;=3.5"))*0.5</f>
        <v>0</v>
      </c>
      <c r="CK1153" s="266">
        <f>(COUNTIF(H1158:AL1158,"&gt;=10")-COUNTIFS(H1153:AL1153,"PD",H1158:AL1158,"&gt;=10"))*0.5</f>
        <v>0</v>
      </c>
      <c r="CL1153" s="265">
        <f>(COUNTIFS(H1153:AL1153,"NHD",H1158:AL1158,"&gt;=3.5",H1159:AL1159,"&gt;=6.5")+COUNTIFS(H1153:AL1153,"BH",H1158:AL1158,"&gt;=1.5",H1159:AL1159,"&gt;=0.5")+COUNTIFS(H1153:AL1153,"BM",H1158:AL1158,"&gt;=1.5",H1159:AL1159,"&gt;=0.5")+COUNTIFS(H1153:AL1153,"D",H1158:AL1158,"&gt;=1.5",H1159:AL1159,"&gt;=0.5"))*0.5</f>
        <v>0</v>
      </c>
      <c r="CM1153" s="272"/>
      <c r="CN1153" s="264" t="s">
        <v>723</v>
      </c>
      <c r="CO1153" s="125">
        <f t="shared" ref="CO1153" si="430">+AM1153+AN1153+AO1153+AP1153+AQ1153+AR1153+AS1153+AU1153+BG1153</f>
        <v>26</v>
      </c>
      <c r="CP1153" s="225">
        <f>+SUM(I1154:I1159)-I1160</f>
        <v>0</v>
      </c>
      <c r="CQ1153" s="225">
        <f>+SUM(J1154:J1159)-J1160</f>
        <v>0</v>
      </c>
      <c r="CR1153" s="225">
        <f>+SUM(K1154:K1159)-K1160</f>
        <v>0</v>
      </c>
      <c r="CS1153" s="90"/>
      <c r="CT1153" s="90"/>
      <c r="CU1153" s="90"/>
      <c r="CV1153" s="90"/>
      <c r="CW1153" s="90"/>
      <c r="CX1153" s="90"/>
      <c r="CY1153" s="90"/>
      <c r="CZ1153" s="90"/>
      <c r="DA1153" s="90"/>
    </row>
    <row r="1154" spans="1:105" s="70" customFormat="1" ht="15" customHeight="1">
      <c r="A1154" s="228"/>
      <c r="B1154" s="277"/>
      <c r="C1154" s="280"/>
      <c r="D1154" s="237"/>
      <c r="E1154" s="237"/>
      <c r="F1154" s="242" t="s">
        <v>82</v>
      </c>
      <c r="G1154" s="71">
        <v>1.5</v>
      </c>
      <c r="H1154" s="83"/>
      <c r="I1154" s="83"/>
      <c r="J1154" s="83"/>
      <c r="K1154" s="83"/>
      <c r="L1154" s="83">
        <v>2.5</v>
      </c>
      <c r="M1154" s="83">
        <v>2.5</v>
      </c>
      <c r="N1154" s="83">
        <v>2.5</v>
      </c>
      <c r="O1154" s="83"/>
      <c r="P1154" s="83">
        <v>2.5</v>
      </c>
      <c r="Q1154" s="83">
        <v>2.5</v>
      </c>
      <c r="R1154" s="83"/>
      <c r="S1154" s="83"/>
      <c r="T1154" s="83">
        <v>2.5</v>
      </c>
      <c r="U1154" s="83"/>
      <c r="V1154" s="83"/>
      <c r="W1154" s="83">
        <v>1.5</v>
      </c>
      <c r="X1154" s="83">
        <v>2</v>
      </c>
      <c r="Y1154" s="83">
        <v>2</v>
      </c>
      <c r="Z1154" s="83">
        <v>2</v>
      </c>
      <c r="AA1154" s="83">
        <v>2</v>
      </c>
      <c r="AB1154" s="83"/>
      <c r="AC1154" s="79"/>
      <c r="AD1154" s="79">
        <v>2</v>
      </c>
      <c r="AE1154" s="79"/>
      <c r="AF1154" s="79">
        <v>1</v>
      </c>
      <c r="AG1154" s="79">
        <v>1</v>
      </c>
      <c r="AH1154" s="79">
        <v>1</v>
      </c>
      <c r="AI1154" s="79"/>
      <c r="AJ1154" s="79"/>
      <c r="AK1154" s="79"/>
      <c r="AL1154" s="79"/>
      <c r="AM1154" s="240"/>
      <c r="AN1154" s="240"/>
      <c r="AO1154" s="240"/>
      <c r="AP1154" s="240"/>
      <c r="AQ1154" s="240"/>
      <c r="AR1154" s="240"/>
      <c r="AS1154" s="240"/>
      <c r="AT1154" s="256"/>
      <c r="AU1154" s="256"/>
      <c r="AV1154" s="259"/>
      <c r="AW1154" s="259"/>
      <c r="AX1154" s="256"/>
      <c r="AY1154" s="256"/>
      <c r="AZ1154" s="256"/>
      <c r="BA1154" s="256"/>
      <c r="BB1154" s="256"/>
      <c r="BC1154" s="256"/>
      <c r="BD1154" s="256"/>
      <c r="BE1154" s="256"/>
      <c r="BF1154" s="256"/>
      <c r="BG1154" s="256"/>
      <c r="BH1154" s="256"/>
      <c r="BI1154" s="256"/>
      <c r="BJ1154" s="256"/>
      <c r="BK1154" s="256"/>
      <c r="BL1154" s="262"/>
      <c r="BM1154" s="262"/>
      <c r="BN1154" s="262"/>
      <c r="BO1154" s="262"/>
      <c r="BP1154" s="262"/>
      <c r="BQ1154" s="262"/>
      <c r="BR1154" s="270"/>
      <c r="BS1154" s="270"/>
      <c r="BT1154" s="270"/>
      <c r="BU1154" s="270"/>
      <c r="BV1154" s="270"/>
      <c r="BW1154" s="270"/>
      <c r="BX1154" s="256"/>
      <c r="BY1154" s="256"/>
      <c r="BZ1154" s="256"/>
      <c r="CA1154" s="267"/>
      <c r="CB1154" s="267"/>
      <c r="CC1154" s="274"/>
      <c r="CD1154" s="267"/>
      <c r="CE1154" s="267"/>
      <c r="CF1154" s="267"/>
      <c r="CG1154" s="267"/>
      <c r="CH1154" s="267"/>
      <c r="CI1154" s="267"/>
      <c r="CJ1154" s="267"/>
      <c r="CK1154" s="267"/>
      <c r="CL1154" s="265"/>
      <c r="CM1154" s="272"/>
      <c r="CN1154" s="264"/>
      <c r="CO1154" s="125"/>
      <c r="CP1154" s="226"/>
      <c r="CQ1154" s="226"/>
      <c r="CR1154" s="226"/>
      <c r="CS1154" s="90"/>
      <c r="CT1154" s="90"/>
      <c r="CU1154" s="90"/>
      <c r="CV1154" s="90"/>
      <c r="CW1154" s="90"/>
      <c r="CX1154" s="90"/>
      <c r="CY1154" s="90"/>
      <c r="CZ1154" s="90"/>
      <c r="DA1154" s="90"/>
    </row>
    <row r="1155" spans="1:105" s="70" customFormat="1" ht="15" customHeight="1">
      <c r="A1155" s="228"/>
      <c r="B1155" s="277"/>
      <c r="C1155" s="280"/>
      <c r="D1155" s="237"/>
      <c r="E1155" s="237"/>
      <c r="F1155" s="243"/>
      <c r="G1155" s="72">
        <v>2</v>
      </c>
      <c r="H1155" s="84"/>
      <c r="I1155" s="84"/>
      <c r="J1155" s="84"/>
      <c r="K1155" s="84"/>
      <c r="L1155" s="84"/>
      <c r="M1155" s="84"/>
      <c r="N1155" s="84"/>
      <c r="O1155" s="84">
        <v>10.5</v>
      </c>
      <c r="P1155" s="84"/>
      <c r="Q1155" s="84"/>
      <c r="R1155" s="84"/>
      <c r="S1155" s="84"/>
      <c r="T1155" s="84"/>
      <c r="U1155" s="84"/>
      <c r="V1155" s="84"/>
      <c r="W1155" s="84">
        <v>0.5</v>
      </c>
      <c r="X1155" s="84">
        <v>0.5</v>
      </c>
      <c r="Y1155" s="84">
        <v>0.5</v>
      </c>
      <c r="Z1155" s="84">
        <v>0.5</v>
      </c>
      <c r="AA1155" s="84">
        <v>0.5</v>
      </c>
      <c r="AB1155" s="84"/>
      <c r="AC1155" s="80"/>
      <c r="AD1155" s="80">
        <v>0.5</v>
      </c>
      <c r="AE1155" s="80"/>
      <c r="AF1155" s="80">
        <v>0.5</v>
      </c>
      <c r="AG1155" s="80">
        <v>0.5</v>
      </c>
      <c r="AH1155" s="80">
        <v>0.5</v>
      </c>
      <c r="AI1155" s="80"/>
      <c r="AJ1155" s="80"/>
      <c r="AK1155" s="80"/>
      <c r="AL1155" s="80"/>
      <c r="AM1155" s="240"/>
      <c r="AN1155" s="240"/>
      <c r="AO1155" s="240"/>
      <c r="AP1155" s="240"/>
      <c r="AQ1155" s="240"/>
      <c r="AR1155" s="240"/>
      <c r="AS1155" s="240"/>
      <c r="AT1155" s="256"/>
      <c r="AU1155" s="256"/>
      <c r="AV1155" s="259"/>
      <c r="AW1155" s="259"/>
      <c r="AX1155" s="256"/>
      <c r="AY1155" s="256"/>
      <c r="AZ1155" s="256"/>
      <c r="BA1155" s="256"/>
      <c r="BB1155" s="256"/>
      <c r="BC1155" s="256"/>
      <c r="BD1155" s="256"/>
      <c r="BE1155" s="256"/>
      <c r="BF1155" s="256"/>
      <c r="BG1155" s="256"/>
      <c r="BH1155" s="256"/>
      <c r="BI1155" s="256"/>
      <c r="BJ1155" s="256"/>
      <c r="BK1155" s="256"/>
      <c r="BL1155" s="262"/>
      <c r="BM1155" s="262"/>
      <c r="BN1155" s="262"/>
      <c r="BO1155" s="262"/>
      <c r="BP1155" s="262"/>
      <c r="BQ1155" s="262"/>
      <c r="BR1155" s="270"/>
      <c r="BS1155" s="270"/>
      <c r="BT1155" s="270"/>
      <c r="BU1155" s="270"/>
      <c r="BV1155" s="270"/>
      <c r="BW1155" s="270"/>
      <c r="BX1155" s="256"/>
      <c r="BY1155" s="256"/>
      <c r="BZ1155" s="256"/>
      <c r="CA1155" s="267"/>
      <c r="CB1155" s="267"/>
      <c r="CC1155" s="274"/>
      <c r="CD1155" s="267"/>
      <c r="CE1155" s="267"/>
      <c r="CF1155" s="267"/>
      <c r="CG1155" s="267"/>
      <c r="CH1155" s="267"/>
      <c r="CI1155" s="267"/>
      <c r="CJ1155" s="267"/>
      <c r="CK1155" s="267"/>
      <c r="CL1155" s="265"/>
      <c r="CM1155" s="272"/>
      <c r="CN1155" s="264"/>
      <c r="CO1155" s="125"/>
      <c r="CP1155" s="226"/>
      <c r="CQ1155" s="226"/>
      <c r="CR1155" s="226"/>
      <c r="CS1155" s="90"/>
      <c r="CT1155" s="90"/>
      <c r="CU1155" s="90"/>
      <c r="CV1155" s="90"/>
      <c r="CW1155" s="90"/>
      <c r="CX1155" s="90"/>
      <c r="CY1155" s="90"/>
      <c r="CZ1155" s="90"/>
      <c r="DA1155" s="90"/>
    </row>
    <row r="1156" spans="1:105" s="70" customFormat="1" ht="15" customHeight="1">
      <c r="A1156" s="228"/>
      <c r="B1156" s="277"/>
      <c r="C1156" s="280"/>
      <c r="D1156" s="237"/>
      <c r="E1156" s="237"/>
      <c r="F1156" s="243"/>
      <c r="G1156" s="72">
        <v>2.1</v>
      </c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  <c r="U1156" s="84"/>
      <c r="V1156" s="84"/>
      <c r="W1156" s="84"/>
      <c r="X1156" s="84"/>
      <c r="Y1156" s="84"/>
      <c r="Z1156" s="84"/>
      <c r="AA1156" s="84"/>
      <c r="AB1156" s="84"/>
      <c r="AC1156" s="80"/>
      <c r="AD1156" s="80"/>
      <c r="AE1156" s="80"/>
      <c r="AF1156" s="80"/>
      <c r="AG1156" s="80"/>
      <c r="AH1156" s="80"/>
      <c r="AI1156" s="80"/>
      <c r="AJ1156" s="80"/>
      <c r="AK1156" s="80"/>
      <c r="AL1156" s="80"/>
      <c r="AM1156" s="240"/>
      <c r="AN1156" s="240"/>
      <c r="AO1156" s="240"/>
      <c r="AP1156" s="240"/>
      <c r="AQ1156" s="240"/>
      <c r="AR1156" s="240"/>
      <c r="AS1156" s="240"/>
      <c r="AT1156" s="256"/>
      <c r="AU1156" s="256"/>
      <c r="AV1156" s="259"/>
      <c r="AW1156" s="259"/>
      <c r="AX1156" s="256"/>
      <c r="AY1156" s="256"/>
      <c r="AZ1156" s="256"/>
      <c r="BA1156" s="256"/>
      <c r="BB1156" s="256"/>
      <c r="BC1156" s="256"/>
      <c r="BD1156" s="256"/>
      <c r="BE1156" s="256"/>
      <c r="BF1156" s="256"/>
      <c r="BG1156" s="256"/>
      <c r="BH1156" s="256"/>
      <c r="BI1156" s="256"/>
      <c r="BJ1156" s="256"/>
      <c r="BK1156" s="256"/>
      <c r="BL1156" s="262"/>
      <c r="BM1156" s="262"/>
      <c r="BN1156" s="262"/>
      <c r="BO1156" s="262"/>
      <c r="BP1156" s="262"/>
      <c r="BQ1156" s="262"/>
      <c r="BR1156" s="270"/>
      <c r="BS1156" s="270"/>
      <c r="BT1156" s="270"/>
      <c r="BU1156" s="270"/>
      <c r="BV1156" s="270"/>
      <c r="BW1156" s="270"/>
      <c r="BX1156" s="256"/>
      <c r="BY1156" s="256"/>
      <c r="BZ1156" s="256"/>
      <c r="CA1156" s="267"/>
      <c r="CB1156" s="267"/>
      <c r="CC1156" s="274"/>
      <c r="CD1156" s="267"/>
      <c r="CE1156" s="267"/>
      <c r="CF1156" s="267"/>
      <c r="CG1156" s="267"/>
      <c r="CH1156" s="267"/>
      <c r="CI1156" s="267"/>
      <c r="CJ1156" s="267"/>
      <c r="CK1156" s="267"/>
      <c r="CL1156" s="265"/>
      <c r="CM1156" s="272"/>
      <c r="CN1156" s="264"/>
      <c r="CO1156" s="125"/>
      <c r="CP1156" s="226"/>
      <c r="CQ1156" s="226"/>
      <c r="CR1156" s="226"/>
      <c r="CS1156" s="90"/>
      <c r="CT1156" s="90"/>
      <c r="CU1156" s="90"/>
      <c r="CV1156" s="90"/>
      <c r="CW1156" s="90"/>
      <c r="CX1156" s="90"/>
      <c r="CY1156" s="90"/>
      <c r="CZ1156" s="90"/>
      <c r="DA1156" s="90"/>
    </row>
    <row r="1157" spans="1:105" s="70" customFormat="1" ht="15" customHeight="1">
      <c r="A1157" s="228"/>
      <c r="B1157" s="277"/>
      <c r="C1157" s="280"/>
      <c r="D1157" s="237"/>
      <c r="E1157" s="237"/>
      <c r="F1157" s="243"/>
      <c r="G1157" s="72">
        <v>2.7</v>
      </c>
      <c r="H1157" s="84"/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4"/>
      <c r="U1157" s="84"/>
      <c r="V1157" s="84"/>
      <c r="W1157" s="84"/>
      <c r="X1157" s="84"/>
      <c r="Y1157" s="84"/>
      <c r="Z1157" s="84"/>
      <c r="AA1157" s="84"/>
      <c r="AB1157" s="84"/>
      <c r="AC1157" s="80"/>
      <c r="AD1157" s="80"/>
      <c r="AE1157" s="80"/>
      <c r="AF1157" s="80"/>
      <c r="AG1157" s="80"/>
      <c r="AH1157" s="80"/>
      <c r="AI1157" s="80"/>
      <c r="AJ1157" s="80"/>
      <c r="AK1157" s="80"/>
      <c r="AL1157" s="80"/>
      <c r="AM1157" s="240"/>
      <c r="AN1157" s="240"/>
      <c r="AO1157" s="240"/>
      <c r="AP1157" s="240"/>
      <c r="AQ1157" s="240"/>
      <c r="AR1157" s="240"/>
      <c r="AS1157" s="240"/>
      <c r="AT1157" s="256"/>
      <c r="AU1157" s="256"/>
      <c r="AV1157" s="259"/>
      <c r="AW1157" s="259"/>
      <c r="AX1157" s="256"/>
      <c r="AY1157" s="256"/>
      <c r="AZ1157" s="256"/>
      <c r="BA1157" s="256"/>
      <c r="BB1157" s="256"/>
      <c r="BC1157" s="256"/>
      <c r="BD1157" s="256"/>
      <c r="BE1157" s="256"/>
      <c r="BF1157" s="256"/>
      <c r="BG1157" s="256"/>
      <c r="BH1157" s="256"/>
      <c r="BI1157" s="256"/>
      <c r="BJ1157" s="256"/>
      <c r="BK1157" s="256"/>
      <c r="BL1157" s="262"/>
      <c r="BM1157" s="262"/>
      <c r="BN1157" s="262"/>
      <c r="BO1157" s="262"/>
      <c r="BP1157" s="262"/>
      <c r="BQ1157" s="262"/>
      <c r="BR1157" s="270"/>
      <c r="BS1157" s="270"/>
      <c r="BT1157" s="270"/>
      <c r="BU1157" s="270"/>
      <c r="BV1157" s="270"/>
      <c r="BW1157" s="270"/>
      <c r="BX1157" s="256"/>
      <c r="BY1157" s="256"/>
      <c r="BZ1157" s="256"/>
      <c r="CA1157" s="267"/>
      <c r="CB1157" s="267"/>
      <c r="CC1157" s="274"/>
      <c r="CD1157" s="267"/>
      <c r="CE1157" s="267"/>
      <c r="CF1157" s="267"/>
      <c r="CG1157" s="267"/>
      <c r="CH1157" s="267"/>
      <c r="CI1157" s="267"/>
      <c r="CJ1157" s="267"/>
      <c r="CK1157" s="267"/>
      <c r="CL1157" s="265"/>
      <c r="CM1157" s="272"/>
      <c r="CN1157" s="264"/>
      <c r="CO1157" s="125"/>
      <c r="CP1157" s="226"/>
      <c r="CQ1157" s="226"/>
      <c r="CR1157" s="226"/>
      <c r="CS1157" s="90"/>
      <c r="CT1157" s="90"/>
      <c r="CU1157" s="90"/>
      <c r="CV1157" s="90"/>
      <c r="CW1157" s="90"/>
      <c r="CX1157" s="90"/>
      <c r="CY1157" s="90"/>
      <c r="CZ1157" s="90"/>
      <c r="DA1157" s="90"/>
    </row>
    <row r="1158" spans="1:105" s="70" customFormat="1" ht="15" customHeight="1">
      <c r="A1158" s="228"/>
      <c r="B1158" s="277"/>
      <c r="C1158" s="280"/>
      <c r="D1158" s="237"/>
      <c r="E1158" s="237"/>
      <c r="F1158" s="243"/>
      <c r="G1158" s="72">
        <v>3</v>
      </c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0"/>
      <c r="AD1158" s="80"/>
      <c r="AE1158" s="80"/>
      <c r="AF1158" s="80"/>
      <c r="AG1158" s="80"/>
      <c r="AH1158" s="80"/>
      <c r="AI1158" s="80"/>
      <c r="AJ1158" s="80"/>
      <c r="AK1158" s="80"/>
      <c r="AL1158" s="80"/>
      <c r="AM1158" s="240"/>
      <c r="AN1158" s="240"/>
      <c r="AO1158" s="240"/>
      <c r="AP1158" s="240"/>
      <c r="AQ1158" s="240"/>
      <c r="AR1158" s="240"/>
      <c r="AS1158" s="240"/>
      <c r="AT1158" s="256"/>
      <c r="AU1158" s="256"/>
      <c r="AV1158" s="259"/>
      <c r="AW1158" s="259"/>
      <c r="AX1158" s="256"/>
      <c r="AY1158" s="256"/>
      <c r="AZ1158" s="256"/>
      <c r="BA1158" s="256"/>
      <c r="BB1158" s="256"/>
      <c r="BC1158" s="256"/>
      <c r="BD1158" s="256"/>
      <c r="BE1158" s="256"/>
      <c r="BF1158" s="256"/>
      <c r="BG1158" s="256"/>
      <c r="BH1158" s="256"/>
      <c r="BI1158" s="256"/>
      <c r="BJ1158" s="256"/>
      <c r="BK1158" s="256"/>
      <c r="BL1158" s="262"/>
      <c r="BM1158" s="262"/>
      <c r="BN1158" s="262"/>
      <c r="BO1158" s="262"/>
      <c r="BP1158" s="262"/>
      <c r="BQ1158" s="262"/>
      <c r="BR1158" s="270"/>
      <c r="BS1158" s="270"/>
      <c r="BT1158" s="270"/>
      <c r="BU1158" s="270"/>
      <c r="BV1158" s="270"/>
      <c r="BW1158" s="270"/>
      <c r="BX1158" s="256"/>
      <c r="BY1158" s="256"/>
      <c r="BZ1158" s="256"/>
      <c r="CA1158" s="267"/>
      <c r="CB1158" s="267"/>
      <c r="CC1158" s="274"/>
      <c r="CD1158" s="267"/>
      <c r="CE1158" s="267"/>
      <c r="CF1158" s="267"/>
      <c r="CG1158" s="267"/>
      <c r="CH1158" s="267"/>
      <c r="CI1158" s="267"/>
      <c r="CJ1158" s="267"/>
      <c r="CK1158" s="267"/>
      <c r="CL1158" s="265"/>
      <c r="CM1158" s="272"/>
      <c r="CN1158" s="264"/>
      <c r="CO1158" s="125"/>
      <c r="CP1158" s="226"/>
      <c r="CQ1158" s="226"/>
      <c r="CR1158" s="226"/>
      <c r="CS1158" s="90"/>
      <c r="CT1158" s="90"/>
      <c r="CU1158" s="90"/>
      <c r="CV1158" s="90"/>
      <c r="CW1158" s="90"/>
      <c r="CX1158" s="90"/>
      <c r="CY1158" s="90"/>
      <c r="CZ1158" s="90"/>
      <c r="DA1158" s="90"/>
    </row>
    <row r="1159" spans="1:105" s="70" customFormat="1" ht="15" customHeight="1">
      <c r="A1159" s="228"/>
      <c r="B1159" s="277"/>
      <c r="C1159" s="280"/>
      <c r="D1159" s="237"/>
      <c r="E1159" s="237"/>
      <c r="F1159" s="244"/>
      <c r="G1159" s="73">
        <v>3.9</v>
      </c>
      <c r="H1159" s="85"/>
      <c r="I1159" s="85"/>
      <c r="J1159" s="85"/>
      <c r="K1159" s="85"/>
      <c r="L1159" s="85"/>
      <c r="M1159" s="85"/>
      <c r="N1159" s="85"/>
      <c r="O1159" s="85"/>
      <c r="P1159" s="85"/>
      <c r="Q1159" s="85"/>
      <c r="R1159" s="85"/>
      <c r="S1159" s="85"/>
      <c r="T1159" s="85"/>
      <c r="U1159" s="85"/>
      <c r="V1159" s="85"/>
      <c r="W1159" s="85"/>
      <c r="X1159" s="85"/>
      <c r="Y1159" s="85"/>
      <c r="Z1159" s="85"/>
      <c r="AA1159" s="85"/>
      <c r="AB1159" s="85"/>
      <c r="AC1159" s="81"/>
      <c r="AD1159" s="81"/>
      <c r="AE1159" s="81"/>
      <c r="AF1159" s="81"/>
      <c r="AG1159" s="81"/>
      <c r="AH1159" s="81"/>
      <c r="AI1159" s="81"/>
      <c r="AJ1159" s="81"/>
      <c r="AK1159" s="81"/>
      <c r="AL1159" s="81"/>
      <c r="AM1159" s="240"/>
      <c r="AN1159" s="240"/>
      <c r="AO1159" s="240"/>
      <c r="AP1159" s="240"/>
      <c r="AQ1159" s="240"/>
      <c r="AR1159" s="240"/>
      <c r="AS1159" s="240"/>
      <c r="AT1159" s="256"/>
      <c r="AU1159" s="256"/>
      <c r="AV1159" s="259"/>
      <c r="AW1159" s="259"/>
      <c r="AX1159" s="256"/>
      <c r="AY1159" s="256"/>
      <c r="AZ1159" s="256"/>
      <c r="BA1159" s="256"/>
      <c r="BB1159" s="256"/>
      <c r="BC1159" s="256"/>
      <c r="BD1159" s="256"/>
      <c r="BE1159" s="256"/>
      <c r="BF1159" s="256"/>
      <c r="BG1159" s="256"/>
      <c r="BH1159" s="256"/>
      <c r="BI1159" s="256"/>
      <c r="BJ1159" s="256"/>
      <c r="BK1159" s="256"/>
      <c r="BL1159" s="262"/>
      <c r="BM1159" s="262"/>
      <c r="BN1159" s="262"/>
      <c r="BO1159" s="262"/>
      <c r="BP1159" s="262"/>
      <c r="BQ1159" s="262"/>
      <c r="BR1159" s="270"/>
      <c r="BS1159" s="270"/>
      <c r="BT1159" s="270"/>
      <c r="BU1159" s="270"/>
      <c r="BV1159" s="270"/>
      <c r="BW1159" s="270"/>
      <c r="BX1159" s="256"/>
      <c r="BY1159" s="256"/>
      <c r="BZ1159" s="256"/>
      <c r="CA1159" s="267"/>
      <c r="CB1159" s="267"/>
      <c r="CC1159" s="274"/>
      <c r="CD1159" s="267"/>
      <c r="CE1159" s="267"/>
      <c r="CF1159" s="267"/>
      <c r="CG1159" s="267"/>
      <c r="CH1159" s="267"/>
      <c r="CI1159" s="267"/>
      <c r="CJ1159" s="267"/>
      <c r="CK1159" s="267"/>
      <c r="CL1159" s="265"/>
      <c r="CM1159" s="272"/>
      <c r="CN1159" s="264"/>
      <c r="CO1159" s="125"/>
      <c r="CP1159" s="226"/>
      <c r="CQ1159" s="226"/>
      <c r="CR1159" s="226"/>
      <c r="CS1159" s="90"/>
      <c r="CT1159" s="90"/>
      <c r="CU1159" s="90"/>
      <c r="CV1159" s="90"/>
      <c r="CW1159" s="90"/>
      <c r="CX1159" s="90"/>
      <c r="CY1159" s="90"/>
      <c r="CZ1159" s="90"/>
      <c r="DA1159" s="90"/>
    </row>
    <row r="1160" spans="1:105" s="70" customFormat="1" ht="15" customHeight="1" thickBot="1">
      <c r="A1160" s="229"/>
      <c r="B1160" s="278"/>
      <c r="C1160" s="281"/>
      <c r="D1160" s="238"/>
      <c r="E1160" s="238"/>
      <c r="F1160" s="245" t="s">
        <v>83</v>
      </c>
      <c r="G1160" s="246"/>
      <c r="H1160" s="82"/>
      <c r="I1160" s="82"/>
      <c r="J1160" s="82"/>
      <c r="K1160" s="82"/>
      <c r="L1160" s="82"/>
      <c r="M1160" s="82"/>
      <c r="N1160" s="82"/>
      <c r="O1160" s="82"/>
      <c r="P1160" s="82"/>
      <c r="Q1160" s="82"/>
      <c r="R1160" s="82"/>
      <c r="S1160" s="82"/>
      <c r="T1160" s="82"/>
      <c r="U1160" s="82"/>
      <c r="V1160" s="82"/>
      <c r="W1160" s="82"/>
      <c r="X1160" s="82"/>
      <c r="Y1160" s="82"/>
      <c r="Z1160" s="82"/>
      <c r="AA1160" s="82"/>
      <c r="AB1160" s="82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  <c r="AM1160" s="241"/>
      <c r="AN1160" s="241"/>
      <c r="AO1160" s="241"/>
      <c r="AP1160" s="241"/>
      <c r="AQ1160" s="241"/>
      <c r="AR1160" s="241"/>
      <c r="AS1160" s="241"/>
      <c r="AT1160" s="257"/>
      <c r="AU1160" s="257"/>
      <c r="AV1160" s="260"/>
      <c r="AW1160" s="260"/>
      <c r="AX1160" s="257"/>
      <c r="AY1160" s="257"/>
      <c r="AZ1160" s="257"/>
      <c r="BA1160" s="257"/>
      <c r="BB1160" s="257"/>
      <c r="BC1160" s="257"/>
      <c r="BD1160" s="257"/>
      <c r="BE1160" s="257"/>
      <c r="BF1160" s="257"/>
      <c r="BG1160" s="257"/>
      <c r="BH1160" s="257"/>
      <c r="BI1160" s="257"/>
      <c r="BJ1160" s="257"/>
      <c r="BK1160" s="257"/>
      <c r="BL1160" s="263"/>
      <c r="BM1160" s="263"/>
      <c r="BN1160" s="263"/>
      <c r="BO1160" s="263"/>
      <c r="BP1160" s="263"/>
      <c r="BQ1160" s="263"/>
      <c r="BR1160" s="271"/>
      <c r="BS1160" s="271"/>
      <c r="BT1160" s="271"/>
      <c r="BU1160" s="271"/>
      <c r="BV1160" s="271"/>
      <c r="BW1160" s="271"/>
      <c r="BX1160" s="257"/>
      <c r="BY1160" s="257"/>
      <c r="BZ1160" s="257"/>
      <c r="CA1160" s="268"/>
      <c r="CB1160" s="268"/>
      <c r="CC1160" s="275"/>
      <c r="CD1160" s="268"/>
      <c r="CE1160" s="268"/>
      <c r="CF1160" s="268"/>
      <c r="CG1160" s="268"/>
      <c r="CH1160" s="268"/>
      <c r="CI1160" s="268"/>
      <c r="CJ1160" s="268"/>
      <c r="CK1160" s="268"/>
      <c r="CL1160" s="265"/>
      <c r="CM1160" s="272"/>
      <c r="CN1160" s="264"/>
      <c r="CO1160" s="125"/>
      <c r="CP1160" s="226"/>
      <c r="CQ1160" s="226"/>
      <c r="CR1160" s="226"/>
      <c r="CS1160" s="90"/>
      <c r="CT1160" s="90"/>
      <c r="CU1160" s="90"/>
      <c r="CV1160" s="90"/>
      <c r="CW1160" s="90"/>
      <c r="CX1160" s="90"/>
      <c r="CY1160" s="90"/>
      <c r="CZ1160" s="90"/>
      <c r="DA1160" s="90"/>
    </row>
    <row r="1161" spans="1:105" s="70" customFormat="1" ht="15" customHeight="1">
      <c r="A1161" s="227">
        <f t="shared" ref="A1161" si="431">A1153+1</f>
        <v>144</v>
      </c>
      <c r="B1161" s="276" t="s">
        <v>576</v>
      </c>
      <c r="C1161" s="279" t="s">
        <v>1028</v>
      </c>
      <c r="D1161" s="236">
        <v>44029</v>
      </c>
      <c r="E1161" s="236" t="s">
        <v>1248</v>
      </c>
      <c r="F1161" s="253" t="s">
        <v>80</v>
      </c>
      <c r="G1161" s="254"/>
      <c r="H1161" s="82" t="s">
        <v>69</v>
      </c>
      <c r="I1161" s="82"/>
      <c r="J1161" s="82" t="s">
        <v>60</v>
      </c>
      <c r="K1161" s="82" t="s">
        <v>60</v>
      </c>
      <c r="L1161" s="82" t="s">
        <v>60</v>
      </c>
      <c r="M1161" s="82" t="s">
        <v>60</v>
      </c>
      <c r="N1161" s="82" t="s">
        <v>60</v>
      </c>
      <c r="O1161" s="82"/>
      <c r="P1161" s="82" t="s">
        <v>60</v>
      </c>
      <c r="Q1161" s="82" t="s">
        <v>631</v>
      </c>
      <c r="R1161" s="82" t="s">
        <v>60</v>
      </c>
      <c r="S1161" s="82" t="s">
        <v>60</v>
      </c>
      <c r="T1161" s="82" t="s">
        <v>60</v>
      </c>
      <c r="U1161" s="82" t="s">
        <v>60</v>
      </c>
      <c r="V1161" s="82"/>
      <c r="W1161" s="82" t="s">
        <v>61</v>
      </c>
      <c r="X1161" s="82" t="s">
        <v>61</v>
      </c>
      <c r="Y1161" s="82" t="s">
        <v>61</v>
      </c>
      <c r="Z1161" s="82" t="s">
        <v>61</v>
      </c>
      <c r="AA1161" s="82" t="s">
        <v>61</v>
      </c>
      <c r="AB1161" s="82" t="s">
        <v>61</v>
      </c>
      <c r="AC1161" s="82"/>
      <c r="AD1161" s="82" t="s">
        <v>61</v>
      </c>
      <c r="AE1161" s="82" t="s">
        <v>61</v>
      </c>
      <c r="AF1161" s="82" t="s">
        <v>61</v>
      </c>
      <c r="AG1161" s="82" t="s">
        <v>61</v>
      </c>
      <c r="AH1161" s="82" t="s">
        <v>61</v>
      </c>
      <c r="AI1161" s="82" t="s">
        <v>1471</v>
      </c>
      <c r="AJ1161" s="82"/>
      <c r="AK1161" s="82" t="s">
        <v>60</v>
      </c>
      <c r="AL1161" s="82" t="s">
        <v>60</v>
      </c>
      <c r="AM1161" s="239">
        <f>COUNTIF(H1161:AL1161,"PH")+COUNTIF(H1161:AL1161,"PH/L")+COUNTIF(H1161:AL1161,"PM")</f>
        <v>0</v>
      </c>
      <c r="AN1161" s="239">
        <f>COUNTIF(H1161:AL1161,"PD")+COUNTIF(H1161:AL1161,"PDD")+COUNTIF(H1161:AL1161,"P/DS")/2+COUNTIF(H1161:AL1161,"PMD")</f>
        <v>0</v>
      </c>
      <c r="AO1161" s="239">
        <f>COUNTIF(H1161:AL1161,"PN")+COUNTIF(H1161:AL1161,"P/NS")/2+COUNTIF(H1161:AL1161,"PH")+COUNTIF(H1161:AL1161,"PH/F")/2+COUNTIF(H1161:AL1161,"PH/L")/2+COUNTIF(H1161:AL1161,"PM")</f>
        <v>0</v>
      </c>
      <c r="AP1161" s="239">
        <f>COUNTIF(H1161:AL1161,"BH")+COUNTIF(H1161:AL1161,"AL/BL")+COUNTIF(H1161:AL1161,"UL/BL")+COUNTIF(H1161:AL1161,"BM")</f>
        <v>0</v>
      </c>
      <c r="AQ1161" s="239">
        <f>COUNTIF(H1161:AL1161,"DS")+COUNTIF(H1161:AL1161,"AL/DS")/2+COUNTIF(H1161:AL1161,"UL/DS")/2+COUNTIF(H1161:AL1161,"CT")+COUNTIF(H1161:AL1161,"MD")</f>
        <v>12.5</v>
      </c>
      <c r="AR1161" s="239">
        <f>COUNTIF(H1161:AL1161,"NS")+COUNTIF(H1161:AL1161,"AL/NS")/2+COUNTIF(H1161:AL1161,"UL/NS")/2+COUNTIF(H1161:AL1161,"BH")+COUNTIF(H1161:AL1161,"AL/BF")/2+COUNTIF(H1161:AL1161,"AL/BL")/2+COUNTIF(H1161:AL1161,"UL/BL")/2+COUNTIF(H1161:AL1161,"UL/BF")/2+COUNTIF(H1161:AL1161,"BM")</f>
        <v>11</v>
      </c>
      <c r="AS1161" s="239">
        <f>COUNTIF(H1161:AL1161,"AL")+COUNTIF(H1161:AL1161,"AL/DS")/2+COUNTIF(H1161:AL1161,"AL/NS")/2+COUNTIF(H1161:AL1161,"NH")+COUNTIF(H1161:AL1161,"SL")+COUNTIF(H1161:AL1161,"NHD")+COUNTIF(H1161:AL1161,"B")+COUNTIF(H1161:AL1161,"HL")+COUNTIF(H1161:AL1161,"AL/BF")/2+COUNTIF(H1161:AL1161,"AL/BL")/2</f>
        <v>1</v>
      </c>
      <c r="AT1161" s="255">
        <f>COUNTIF(H1161:AL1161,"PD")+COUNTIF(H1161:AL1161,"PN")+COUNTIF(H1161:AL1161,"P/DS")/2+COUNTIF(H1161:AL1161,"P/NS")/2+COUNTIF(H1161:AL1161,"DS")+COUNTIF(H1161:AL1161,"NS")+COUNTIF(H1161:AL1161,"AL")+COUNTIF(H1161:AL1161,"AL/DS")+COUNTIF(H1161:AL1161,"AL/NS")+COUNTIF(H1161:AL1161,"NH")+COUNTIF(H1161:AL1161,"SL")+COUNTIF(H1161:AL1161,"UL/DS")/2+COUNTIF(H1161:AL1161,"UL/NS")/2+COUNTIF(H1161:AL1161,"CT")+COUNTIF(H1161:AL1161,"NHD")+COUNTIF(H1161:AL1161,"PDD")+COUNTIF(H1161:AL1161,"B")+COUNTIF(H1161:AL1161,"HL")+COUNTIF(H1161:AL1161,"PH")+COUNTIF(H1161:AL1161,"BH")+COUNTIF(H1161:AL1161,"AL/BF")+COUNTIF(H1161:AL1161,"AL/BL")+COUNTIF(H1161:AL1161,"UL/BF")/2+COUNTIF(H1161:AL1161,"UL/BL")/2+COUNTIF(H1161:AL1161,"PH/F")/2+COUNTIF(H1161:AL1161,"PH/L")/2+COUNTIF(H1161:AL1161,"MD")+COUNTIF(H1161:AL1161,"PMD")+COUNTIF(H1161:AL1161,"PM")+COUNTIF(H1161:AL1161,"BM")</f>
        <v>24.5</v>
      </c>
      <c r="AU1161" s="255">
        <f>COUNTIF(H1161:AL1161,"P/DS")/2+COUNTIF(H1161:AL1161,"P/NS")/2+COUNTIF(H1161:AL1161,"IL")+COUNTIF(H1161:AL1161,"NL")+COUNTIF(H1161:AL1161,"UL")+COUNTIF(H1161:AL1161,"UL/DS")/2+COUNTIF(H1161:AL1161,"UL/NS")/2+COUNTIF(H1161:AL1161,"KT")+COUNTIF(H1161:AL1161,"UL/BF")/2+COUNTIF(H1161:AL1161,"UL/BL")/2+COUNTIF(H1161:AL1161,"PH/F")/2+COUNTIF(H1161:AL1161,"PH/L")/2+COUNTIF(H1161:AL1161,"NB")</f>
        <v>1.5</v>
      </c>
      <c r="AV1161" s="258">
        <f>COUNTIF(H1161:AL1161,"PN")+COUNTIF(H1161:AL1161,"TVD")+COUNTIF(H1161:AL1161,"PH")+COUNTIF(H1161:AL1161,"PM")+COUNTIF(H1161:AL1161,"PDD")-COUNTIFS(H1161:AL1161,"PN",H1168:AL1168,"&gt;=3")-COUNTIFS(H1161:AL1161,"PM",H1168:AL1168,"&gt;=3")</f>
        <v>0</v>
      </c>
      <c r="AW1161" s="258">
        <f>COUNTIF(H1161:AL1161,"NS")+COUNTIF(H1161:AL1161,"D")+COUNTIF(H1161:AL1161,"BH")+COUNTIF(H1161:AL1161,"NHD")+COUNTIF(H1161:AL1161,"BM")-COUNTIFS(H1161:AL1161,"NS",H1168:AL1168,"&gt;=3")-COUNTIFS(H1161:AL1161,"BH",H1168:AL1168,"&gt;=3")-COUNTIFS(H1161:AL1161,"BM",H1168:AL1168,"&gt;=3")</f>
        <v>11</v>
      </c>
      <c r="AX1161" s="255">
        <f>COUNTIF(H1161:AL1161,"AL")+COUNTIF(H1161:AL1161,"AL/DS")/2+COUNTIF(H1161:AL1161,"AL/NS")/2+COUNTIF(H1161:AL1161,"AL/BF")+COUNTIF(H1161:AL1161,"AL/BL")/2</f>
        <v>0</v>
      </c>
      <c r="AY1161" s="255">
        <f>COUNTIF(H1161:AL1161,"SL")</f>
        <v>0</v>
      </c>
      <c r="AZ1161" s="255">
        <f>COUNTIF(H1161:AL1161,"NH")</f>
        <v>1</v>
      </c>
      <c r="BA1161" s="255">
        <f>COUNTIF(H1161:AL1161,"HL")</f>
        <v>0</v>
      </c>
      <c r="BB1161" s="255">
        <f>COUNTIF(G1161:AL1161,"P/DS")/2+COUNTIF(G1161:AL1161,"P/NS")/2+COUNTIF(G1161:AL1161,"UL")+COUNTIF(G1161:AL1161,"UL/DS")/2+COUNTIF(G1161:AL1161,"UL/NS")/2+COUNTIF(G1161:AL1161,"UL/BL")/2+COUNTIF(G1161:AL1161,"UL/BF")/2+COUNTIF(G1161:AL1161,"PH/F")/2+COUNTIF(G1161:AL1161,"PH/L")/2</f>
        <v>0.5</v>
      </c>
      <c r="BC1161" s="255">
        <f>COUNTIF(H1161:AL1161,"NB")</f>
        <v>1</v>
      </c>
      <c r="BD1161" s="255">
        <f>COUNTIF(H1161:AL1161,"NL")</f>
        <v>0</v>
      </c>
      <c r="BE1161" s="255">
        <f>COUNTIF(H1161:AL1161,"IL")</f>
        <v>0</v>
      </c>
      <c r="BF1161" s="255">
        <f>COUNTIF(H1161:AL1161,"KT")</f>
        <v>0</v>
      </c>
      <c r="BG1161" s="255">
        <f>COUNTIF(H1161:AL1161,"L70")</f>
        <v>0</v>
      </c>
      <c r="BH1161" s="255">
        <f>COUNTIF(H1161:AL1161,"MD")</f>
        <v>0</v>
      </c>
      <c r="BI1161" s="255">
        <f>COUNTIF(H1161:AL1161,"PMD")</f>
        <v>0</v>
      </c>
      <c r="BJ1161" s="255">
        <f>COUNTIF(H1161:AL1161,"PM")</f>
        <v>0</v>
      </c>
      <c r="BK1161" s="255">
        <f>COUNTIF(H1161:AL1161,"BM")</f>
        <v>0</v>
      </c>
      <c r="BL1161" s="261">
        <f>SUMIF(H1161:AL1161,"PD",H1162:AL1162)+SUMIF(H1161:AL1161,"PN",H1162:AL1162)+SUMIF(H1161:AL1161,"P/DS",H1162:AL1162)+SUMIF(H1161:AL1161,"PN/F",H1162:AL1162)+SUMIF(H1161:AL1161,"PN/L",H1162:AL1162)+SUMIF(H1161:AL1161,"TV",H1162:AL1162)+SUMIF(H1161:AL1161,"TVD",H1162:AL1162)+SUMIF(H1161:AL1161,"PDD",H1162:AL1162)</f>
        <v>0</v>
      </c>
      <c r="BM1161" s="261">
        <f>SUMIF(H1161:AL1161,"PD",H1163:AL1163)+SUMIF(H1161:AL1161,"PN",H1163:AL1163)+SUMIF(H1161:AL1161,"P/DS",H1163:AL1163)+SUMIF(H1161:AL1161,"PN/F",H1163:AL1163)+SUMIF(H1161:AL1161,"PN/L",H1163:AL1163)+SUMIF(H1161:AL1161,"TV",H1163:AL1163)+SUMIF(H1161:AL1161,"TVD",H1163:AL1163)+SUMIF(H1161:AL1161,"PDD",H1163:AL1163)+SUMIF(H1161:AL1161,"PMD",H1163:AL1163)</f>
        <v>0</v>
      </c>
      <c r="BN1161" s="261">
        <f>SUMIF(H1161:AL1161,"PD",H1164:AL1164)+SUMIF(H1161:AL1161,"PN",H1164:AL1164)+SUMIF(H1161:AL1161,"P/DS",H1164:AL1164)+SUMIF(H1161:AL1161,"PN/F",H1164:AL1164)+SUMIF(H1161:AL1161,"PN/L",H1164:AL1164)+SUMIF(H1161:AL1161,"TV",H1164:AL1164)+SUMIF(H1161:AL1161,"TVD",H1164:AL1164)</f>
        <v>0</v>
      </c>
      <c r="BO1161" s="261">
        <f>SUMIF(H1161:AL1161,"PD",H1165:AL1165)+SUMIF(H1161:AL1161,"PN",H1165:AL1165)+SUMIF(H1161:AL1161,"P/DS",H1165:AL1165)+SUMIF(H1161:AL1161,"PN/F",H1165:AL1165)+SUMIF(H1161:AL1161,"PN/L",H1165:AL1165)+SUMIF(H1161:AL1161,"TV",H1165:AL1165)+SUMIF(H1161:AL1161,"TVD",H1165:AL1165)</f>
        <v>0</v>
      </c>
      <c r="BP1161" s="261">
        <f>SUMIF(H1161:AL1161,"PD",H1166:AL1166)+SUMIF(H1161:AL1161,"PN",H1166:AL1166)+SUMIF(H1161:AL1161,"P/DS",H1166:AL1166)+SUMIF(H1161:AL1161,"PN/F",H1166:AL1166)+SUMIF(H1161:AL1161,"PN/L",H1166:AL1166)+SUMIF(H1161:AL1161,"TV",H1166:AL1166)+SUMIF(H1161:AL1161,"TVD",H1166:AL1166)+SUMIF(H1161:AL1161,"PDD",H1166:AL1166)+SUMIF(H1161:AL1161,"PH",H1166:AL1166)+SUMIF(H1161:AL1161,"PM",H1166:AL1166)</f>
        <v>0</v>
      </c>
      <c r="BQ1161" s="261">
        <f>SUMIF(H1161:AL1161,"PD",H1167:AL1167)+SUMIF(H1161:AL1161,"PN",H1167:AL1167)+SUMIF(H1161:AL1161,"P/DS",H1167:AL1167)+SUMIF(H1161:AL1161,"PN/F",H1167:AL1167)+SUMIF(H1161:AL1161,"PN/L",H1167:AL1167)+SUMIF(H1161:AL1161,"TV",H1167:AL1167)+SUMIF(H1161:AL1161,"TVD",H1167:AL1167)+SUMIF(H1161:AL1161,"PDD",H1167:AL1167)+SUMIF(H1161:AL1161,"PH",H1167:AL1167)+SUMIF(H1161:AL1161,"PM",H1167:AL1167)</f>
        <v>0</v>
      </c>
      <c r="BR1161" s="269">
        <f>SUM(H1162:AL1162)-BL1161</f>
        <v>36</v>
      </c>
      <c r="BS1161" s="269">
        <f>SUM(H1163:AL1163)-BM1161</f>
        <v>25</v>
      </c>
      <c r="BT1161" s="269">
        <f>SUM(H1164:AL1164)-BN1161</f>
        <v>0</v>
      </c>
      <c r="BU1161" s="269">
        <f>SUM(H1165:AL1165)-BO1161</f>
        <v>0</v>
      </c>
      <c r="BV1161" s="269">
        <f>SUM(H1166:AL1166)-BP1161</f>
        <v>0</v>
      </c>
      <c r="BW1161" s="269">
        <f>SUM(H1167:AL1167)-BQ1161</f>
        <v>0</v>
      </c>
      <c r="BX1161" s="255">
        <f>SUMIF(H1161:AL1161,"PD",H1168:AL1168)+SUMIF(H1161:AL1161,"PN",H1168:AL1168)+SUMIF(H1161:AL1161,"P/DS",H1168:AL1168)+SUMIF(H1161:AL1161,"PN/F",H1168:AL1168)+SUMIF(H1161:AL1161,"PN/L",H1168:AL1168)</f>
        <v>0</v>
      </c>
      <c r="BY1161" s="255">
        <f>SUM(H1168:AL1168)-BX1161</f>
        <v>0</v>
      </c>
      <c r="BZ1161" s="255">
        <f t="shared" ref="BZ1161" si="432">+SUM(BL1161:BW1168)</f>
        <v>61</v>
      </c>
      <c r="CA1161" s="266">
        <f>(COUNTIFS(H1161:AL1161,"PD",H1162:AL1162,"&gt;=2"))*0.5-IF(CN1161="VP",COUNTIFS($H$16:$AL$16,"SAT",H1161:AL1161,"PD",H1162:AL1162,"&gt;=2"))*0.5</f>
        <v>0</v>
      </c>
      <c r="CB1161" s="266">
        <f>(COUNTIFS(H1161:AL1161,"PN",H1163:AL1163,"&gt;=0.5",H1162:AL1162,"&gt;=1.5"))*0.5+COUNTIFS(H1161:AL1161,"PDD",H1163:AL1163,"&gt;=0.5",H1162:AL1162,"&gt;=1.5")*0.5</f>
        <v>0</v>
      </c>
      <c r="CC1161" s="273">
        <f>(COUNTIFS(H1161:AL1161,"TV",H1163:AL1163,"&gt;=10"))*0.5+(COUNTIFS(H1161:AL1161,"PMD",H1163:AL1163,"&gt;=2"))*0.5</f>
        <v>0</v>
      </c>
      <c r="CD1161" s="266">
        <f>(COUNTIFS(H1161:AL1161,"TVD",H1165:AL1165,"&gt;=6.5",H1163:AL1163,"&gt;=3.5"))*0.5</f>
        <v>0</v>
      </c>
      <c r="CE1161" s="266">
        <f>(COUNTIFS(H1161:AL1161,"PD",H1166:AL1166,"&gt;=10"))*0.5</f>
        <v>0</v>
      </c>
      <c r="CF1161" s="266">
        <f>(COUNTIFS(H1161:AL1161,"PDD",H1166:AL1166,"&gt;=3.5",H1167:AL1167,"&gt;=6.5")+COUNTIFS(H1161:AL1161,"PH",H1167:AL1167,"&gt;=0.5",H1166:AL1166,"&gt;=1.5")+COUNTIFS(H1161:AL1161,"PM",H1167:AL1167,"&gt;=0.5",H1166:AL1166,"&gt;=1.5"))*0.5</f>
        <v>0</v>
      </c>
      <c r="CG1161" s="266">
        <f>(COUNTIFS(H1161:AL1161,"DS",H1162:AL1162,"&gt;=2")+COUNTIFS(H1161:AL1161,"AL/DS",H1162:AL1162,"&gt;=2"))*0.5-IF(CN1161="VP",COUNTIFS($H$16:$AL$16,"SAT",H1161:AL1161,"DS",H1162:AL1162,"&gt;=2"))*0.5</f>
        <v>4.5</v>
      </c>
      <c r="CH1161" s="266">
        <f>(COUNTIFS(H1161:AL1161,"NS",H1163:AL1163,"&gt;=0.5",H1162:AL1162,"&gt;=1.5")+COUNTIFS(H1161:AL1161,"AL/NS",H1163:AL1163,"&gt;=0.5",H1162:AL1162,"&gt;=1.5")+COUNTIFS(H1161:AL1161,"NHD",H1163:AL1163,"&gt;=4.5",H1166:AL1166,"&gt;=2",H1162:AL1162,"&gt;=1.5"))*0.5</f>
        <v>2.5</v>
      </c>
      <c r="CI1161" s="266">
        <f>(COUNTIF(H1163:AL1163,"&gt;=10")+COUNTIFS(H1161:AL1161,"MD",H1163:AL1163,"&gt;=2")-COUNTIFS(H1161:AL1161,"TV",H1163:AL1163,"&gt;=10"))*0.5</f>
        <v>1</v>
      </c>
      <c r="CJ1161" s="266">
        <f>(COUNTIFS(H1161:AL1161,"D",H1165:AL1165,"&gt;=6.5",H1163:AL1163,"&gt;=3.5"))*0.5</f>
        <v>0</v>
      </c>
      <c r="CK1161" s="266">
        <f>(COUNTIF(H1166:AL1166,"&gt;=10")-COUNTIFS(H1161:AL1161,"PD",H1166:AL1166,"&gt;=10"))*0.5</f>
        <v>0</v>
      </c>
      <c r="CL1161" s="265">
        <f>(COUNTIFS(H1161:AL1161,"NHD",H1166:AL1166,"&gt;=3.5",H1167:AL1167,"&gt;=6.5")+COUNTIFS(H1161:AL1161,"BH",H1166:AL1166,"&gt;=1.5",H1167:AL1167,"&gt;=0.5")+COUNTIFS(H1161:AL1161,"BM",H1166:AL1166,"&gt;=1.5",H1167:AL1167,"&gt;=0.5")+COUNTIFS(H1161:AL1161,"D",H1166:AL1166,"&gt;=1.5",H1167:AL1167,"&gt;=0.5"))*0.5</f>
        <v>0</v>
      </c>
      <c r="CM1161" s="272"/>
      <c r="CN1161" s="264" t="s">
        <v>723</v>
      </c>
      <c r="CO1161" s="125">
        <f t="shared" ref="CO1161" si="433">+AM1161+AN1161+AO1161+AP1161+AQ1161+AR1161+AS1161+AU1161+BG1161</f>
        <v>26</v>
      </c>
      <c r="CP1161" s="225">
        <f>+SUM(I1162:I1167)-I1168</f>
        <v>10.5</v>
      </c>
      <c r="CQ1161" s="225">
        <f>+SUM(J1162:J1167)-J1168</f>
        <v>2.5</v>
      </c>
      <c r="CR1161" s="225">
        <f>+SUM(K1162:K1167)-K1168</f>
        <v>2.5</v>
      </c>
      <c r="CS1161" s="90"/>
      <c r="CT1161" s="90"/>
      <c r="CU1161" s="90"/>
      <c r="CV1161" s="90"/>
      <c r="CW1161" s="90"/>
      <c r="CX1161" s="90"/>
      <c r="CY1161" s="90"/>
      <c r="CZ1161" s="90"/>
      <c r="DA1161" s="90"/>
    </row>
    <row r="1162" spans="1:105" s="70" customFormat="1" ht="15" customHeight="1">
      <c r="A1162" s="228"/>
      <c r="B1162" s="277"/>
      <c r="C1162" s="280"/>
      <c r="D1162" s="237"/>
      <c r="E1162" s="237"/>
      <c r="F1162" s="242" t="s">
        <v>82</v>
      </c>
      <c r="G1162" s="71">
        <v>1.5</v>
      </c>
      <c r="H1162" s="83"/>
      <c r="I1162" s="83"/>
      <c r="J1162" s="83">
        <v>2.5</v>
      </c>
      <c r="K1162" s="83">
        <v>2.5</v>
      </c>
      <c r="L1162" s="83">
        <v>2.5</v>
      </c>
      <c r="M1162" s="83">
        <v>2.5</v>
      </c>
      <c r="N1162" s="83">
        <v>2.5</v>
      </c>
      <c r="O1162" s="83"/>
      <c r="P1162" s="83">
        <v>2.5</v>
      </c>
      <c r="Q1162" s="83"/>
      <c r="R1162" s="83">
        <v>2.5</v>
      </c>
      <c r="S1162" s="83">
        <v>2.5</v>
      </c>
      <c r="T1162" s="83">
        <v>2.5</v>
      </c>
      <c r="U1162" s="83">
        <v>0.5</v>
      </c>
      <c r="V1162" s="83"/>
      <c r="W1162" s="83">
        <v>2</v>
      </c>
      <c r="X1162" s="83">
        <v>2</v>
      </c>
      <c r="Y1162" s="83">
        <v>2</v>
      </c>
      <c r="Z1162" s="83">
        <v>2</v>
      </c>
      <c r="AA1162" s="83">
        <v>2</v>
      </c>
      <c r="AB1162" s="83"/>
      <c r="AC1162" s="79"/>
      <c r="AD1162" s="79">
        <v>1</v>
      </c>
      <c r="AE1162" s="79"/>
      <c r="AF1162" s="79"/>
      <c r="AG1162" s="79">
        <v>1</v>
      </c>
      <c r="AH1162" s="79">
        <v>1</v>
      </c>
      <c r="AI1162" s="79"/>
      <c r="AJ1162" s="79"/>
      <c r="AK1162" s="79"/>
      <c r="AL1162" s="79"/>
      <c r="AM1162" s="240"/>
      <c r="AN1162" s="240"/>
      <c r="AO1162" s="240"/>
      <c r="AP1162" s="240"/>
      <c r="AQ1162" s="240"/>
      <c r="AR1162" s="240"/>
      <c r="AS1162" s="240"/>
      <c r="AT1162" s="256"/>
      <c r="AU1162" s="256"/>
      <c r="AV1162" s="259"/>
      <c r="AW1162" s="259"/>
      <c r="AX1162" s="256"/>
      <c r="AY1162" s="256"/>
      <c r="AZ1162" s="256"/>
      <c r="BA1162" s="256"/>
      <c r="BB1162" s="256"/>
      <c r="BC1162" s="256"/>
      <c r="BD1162" s="256"/>
      <c r="BE1162" s="256"/>
      <c r="BF1162" s="256"/>
      <c r="BG1162" s="256"/>
      <c r="BH1162" s="256"/>
      <c r="BI1162" s="256"/>
      <c r="BJ1162" s="256"/>
      <c r="BK1162" s="256"/>
      <c r="BL1162" s="262"/>
      <c r="BM1162" s="262"/>
      <c r="BN1162" s="262"/>
      <c r="BO1162" s="262"/>
      <c r="BP1162" s="262"/>
      <c r="BQ1162" s="262"/>
      <c r="BR1162" s="270"/>
      <c r="BS1162" s="270"/>
      <c r="BT1162" s="270"/>
      <c r="BU1162" s="270"/>
      <c r="BV1162" s="270"/>
      <c r="BW1162" s="270"/>
      <c r="BX1162" s="256"/>
      <c r="BY1162" s="256"/>
      <c r="BZ1162" s="256"/>
      <c r="CA1162" s="267"/>
      <c r="CB1162" s="267"/>
      <c r="CC1162" s="274"/>
      <c r="CD1162" s="267"/>
      <c r="CE1162" s="267"/>
      <c r="CF1162" s="267"/>
      <c r="CG1162" s="267"/>
      <c r="CH1162" s="267"/>
      <c r="CI1162" s="267"/>
      <c r="CJ1162" s="267"/>
      <c r="CK1162" s="267"/>
      <c r="CL1162" s="265"/>
      <c r="CM1162" s="272"/>
      <c r="CN1162" s="264"/>
      <c r="CO1162" s="125"/>
      <c r="CP1162" s="226"/>
      <c r="CQ1162" s="226"/>
      <c r="CR1162" s="226"/>
      <c r="CS1162" s="90"/>
      <c r="CT1162" s="90"/>
      <c r="CU1162" s="90"/>
      <c r="CV1162" s="90"/>
      <c r="CW1162" s="90"/>
      <c r="CX1162" s="90"/>
      <c r="CY1162" s="90"/>
      <c r="CZ1162" s="90"/>
      <c r="DA1162" s="90"/>
    </row>
    <row r="1163" spans="1:105" s="70" customFormat="1" ht="15" customHeight="1">
      <c r="A1163" s="228"/>
      <c r="B1163" s="277"/>
      <c r="C1163" s="280"/>
      <c r="D1163" s="237"/>
      <c r="E1163" s="237"/>
      <c r="F1163" s="243"/>
      <c r="G1163" s="72">
        <v>2</v>
      </c>
      <c r="H1163" s="84"/>
      <c r="I1163" s="84">
        <v>10.5</v>
      </c>
      <c r="J1163" s="84"/>
      <c r="K1163" s="84"/>
      <c r="L1163" s="84"/>
      <c r="M1163" s="84"/>
      <c r="N1163" s="84"/>
      <c r="O1163" s="84">
        <v>10.5</v>
      </c>
      <c r="P1163" s="84"/>
      <c r="Q1163" s="84"/>
      <c r="R1163" s="84"/>
      <c r="S1163" s="84"/>
      <c r="T1163" s="84"/>
      <c r="U1163" s="84"/>
      <c r="V1163" s="84"/>
      <c r="W1163" s="84">
        <v>0.5</v>
      </c>
      <c r="X1163" s="84">
        <v>0.5</v>
      </c>
      <c r="Y1163" s="84">
        <v>0.5</v>
      </c>
      <c r="Z1163" s="84">
        <v>0.5</v>
      </c>
      <c r="AA1163" s="84">
        <v>0.5</v>
      </c>
      <c r="AB1163" s="84"/>
      <c r="AC1163" s="80"/>
      <c r="AD1163" s="80">
        <v>0.5</v>
      </c>
      <c r="AE1163" s="80"/>
      <c r="AF1163" s="80"/>
      <c r="AG1163" s="80">
        <v>0.5</v>
      </c>
      <c r="AH1163" s="80">
        <v>0.5</v>
      </c>
      <c r="AI1163" s="80"/>
      <c r="AJ1163" s="80"/>
      <c r="AK1163" s="80"/>
      <c r="AL1163" s="80"/>
      <c r="AM1163" s="240"/>
      <c r="AN1163" s="240"/>
      <c r="AO1163" s="240"/>
      <c r="AP1163" s="240"/>
      <c r="AQ1163" s="240"/>
      <c r="AR1163" s="240"/>
      <c r="AS1163" s="240"/>
      <c r="AT1163" s="256"/>
      <c r="AU1163" s="256"/>
      <c r="AV1163" s="259"/>
      <c r="AW1163" s="259"/>
      <c r="AX1163" s="256"/>
      <c r="AY1163" s="256"/>
      <c r="AZ1163" s="256"/>
      <c r="BA1163" s="256"/>
      <c r="BB1163" s="256"/>
      <c r="BC1163" s="256"/>
      <c r="BD1163" s="256"/>
      <c r="BE1163" s="256"/>
      <c r="BF1163" s="256"/>
      <c r="BG1163" s="256"/>
      <c r="BH1163" s="256"/>
      <c r="BI1163" s="256"/>
      <c r="BJ1163" s="256"/>
      <c r="BK1163" s="256"/>
      <c r="BL1163" s="262"/>
      <c r="BM1163" s="262"/>
      <c r="BN1163" s="262"/>
      <c r="BO1163" s="262"/>
      <c r="BP1163" s="262"/>
      <c r="BQ1163" s="262"/>
      <c r="BR1163" s="270"/>
      <c r="BS1163" s="270"/>
      <c r="BT1163" s="270"/>
      <c r="BU1163" s="270"/>
      <c r="BV1163" s="270"/>
      <c r="BW1163" s="270"/>
      <c r="BX1163" s="256"/>
      <c r="BY1163" s="256"/>
      <c r="BZ1163" s="256"/>
      <c r="CA1163" s="267"/>
      <c r="CB1163" s="267"/>
      <c r="CC1163" s="274"/>
      <c r="CD1163" s="267"/>
      <c r="CE1163" s="267"/>
      <c r="CF1163" s="267"/>
      <c r="CG1163" s="267"/>
      <c r="CH1163" s="267"/>
      <c r="CI1163" s="267"/>
      <c r="CJ1163" s="267"/>
      <c r="CK1163" s="267"/>
      <c r="CL1163" s="265"/>
      <c r="CM1163" s="272"/>
      <c r="CN1163" s="264"/>
      <c r="CO1163" s="125"/>
      <c r="CP1163" s="226"/>
      <c r="CQ1163" s="226"/>
      <c r="CR1163" s="226"/>
      <c r="CS1163" s="90"/>
      <c r="CT1163" s="90"/>
      <c r="CU1163" s="90"/>
      <c r="CV1163" s="90"/>
      <c r="CW1163" s="90"/>
      <c r="CX1163" s="90"/>
      <c r="CY1163" s="90"/>
      <c r="CZ1163" s="90"/>
      <c r="DA1163" s="90"/>
    </row>
    <row r="1164" spans="1:105" s="70" customFormat="1" ht="15" customHeight="1">
      <c r="A1164" s="228"/>
      <c r="B1164" s="277"/>
      <c r="C1164" s="280"/>
      <c r="D1164" s="237"/>
      <c r="E1164" s="237"/>
      <c r="F1164" s="243"/>
      <c r="G1164" s="72">
        <v>2.1</v>
      </c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0"/>
      <c r="AD1164" s="80"/>
      <c r="AE1164" s="80"/>
      <c r="AF1164" s="80"/>
      <c r="AG1164" s="80"/>
      <c r="AH1164" s="80"/>
      <c r="AI1164" s="80"/>
      <c r="AJ1164" s="80"/>
      <c r="AK1164" s="80"/>
      <c r="AL1164" s="80"/>
      <c r="AM1164" s="240"/>
      <c r="AN1164" s="240"/>
      <c r="AO1164" s="240"/>
      <c r="AP1164" s="240"/>
      <c r="AQ1164" s="240"/>
      <c r="AR1164" s="240"/>
      <c r="AS1164" s="240"/>
      <c r="AT1164" s="256"/>
      <c r="AU1164" s="256"/>
      <c r="AV1164" s="259"/>
      <c r="AW1164" s="259"/>
      <c r="AX1164" s="256"/>
      <c r="AY1164" s="256"/>
      <c r="AZ1164" s="256"/>
      <c r="BA1164" s="256"/>
      <c r="BB1164" s="256"/>
      <c r="BC1164" s="256"/>
      <c r="BD1164" s="256"/>
      <c r="BE1164" s="256"/>
      <c r="BF1164" s="256"/>
      <c r="BG1164" s="256"/>
      <c r="BH1164" s="256"/>
      <c r="BI1164" s="256"/>
      <c r="BJ1164" s="256"/>
      <c r="BK1164" s="256"/>
      <c r="BL1164" s="262"/>
      <c r="BM1164" s="262"/>
      <c r="BN1164" s="262"/>
      <c r="BO1164" s="262"/>
      <c r="BP1164" s="262"/>
      <c r="BQ1164" s="262"/>
      <c r="BR1164" s="270"/>
      <c r="BS1164" s="270"/>
      <c r="BT1164" s="270"/>
      <c r="BU1164" s="270"/>
      <c r="BV1164" s="270"/>
      <c r="BW1164" s="270"/>
      <c r="BX1164" s="256"/>
      <c r="BY1164" s="256"/>
      <c r="BZ1164" s="256"/>
      <c r="CA1164" s="267"/>
      <c r="CB1164" s="267"/>
      <c r="CC1164" s="274"/>
      <c r="CD1164" s="267"/>
      <c r="CE1164" s="267"/>
      <c r="CF1164" s="267"/>
      <c r="CG1164" s="267"/>
      <c r="CH1164" s="267"/>
      <c r="CI1164" s="267"/>
      <c r="CJ1164" s="267"/>
      <c r="CK1164" s="267"/>
      <c r="CL1164" s="265"/>
      <c r="CM1164" s="272"/>
      <c r="CN1164" s="264"/>
      <c r="CO1164" s="125"/>
      <c r="CP1164" s="226"/>
      <c r="CQ1164" s="226"/>
      <c r="CR1164" s="226"/>
      <c r="CS1164" s="90"/>
      <c r="CT1164" s="90"/>
      <c r="CU1164" s="90"/>
      <c r="CV1164" s="90"/>
      <c r="CW1164" s="90"/>
      <c r="CX1164" s="90"/>
      <c r="CY1164" s="90"/>
      <c r="CZ1164" s="90"/>
      <c r="DA1164" s="90"/>
    </row>
    <row r="1165" spans="1:105" s="70" customFormat="1" ht="15" customHeight="1">
      <c r="A1165" s="228"/>
      <c r="B1165" s="277"/>
      <c r="C1165" s="280"/>
      <c r="D1165" s="237"/>
      <c r="E1165" s="237"/>
      <c r="F1165" s="243"/>
      <c r="G1165" s="72">
        <v>2.7</v>
      </c>
      <c r="H1165" s="84"/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4"/>
      <c r="U1165" s="84"/>
      <c r="V1165" s="84"/>
      <c r="W1165" s="84"/>
      <c r="X1165" s="84"/>
      <c r="Y1165" s="84"/>
      <c r="Z1165" s="84"/>
      <c r="AA1165" s="84"/>
      <c r="AB1165" s="84"/>
      <c r="AC1165" s="80"/>
      <c r="AD1165" s="80"/>
      <c r="AE1165" s="80"/>
      <c r="AF1165" s="80"/>
      <c r="AG1165" s="80"/>
      <c r="AH1165" s="80"/>
      <c r="AI1165" s="80"/>
      <c r="AJ1165" s="80"/>
      <c r="AK1165" s="80"/>
      <c r="AL1165" s="80"/>
      <c r="AM1165" s="240"/>
      <c r="AN1165" s="240"/>
      <c r="AO1165" s="240"/>
      <c r="AP1165" s="240"/>
      <c r="AQ1165" s="240"/>
      <c r="AR1165" s="240"/>
      <c r="AS1165" s="240"/>
      <c r="AT1165" s="256"/>
      <c r="AU1165" s="256"/>
      <c r="AV1165" s="259"/>
      <c r="AW1165" s="259"/>
      <c r="AX1165" s="256"/>
      <c r="AY1165" s="256"/>
      <c r="AZ1165" s="256"/>
      <c r="BA1165" s="256"/>
      <c r="BB1165" s="256"/>
      <c r="BC1165" s="256"/>
      <c r="BD1165" s="256"/>
      <c r="BE1165" s="256"/>
      <c r="BF1165" s="256"/>
      <c r="BG1165" s="256"/>
      <c r="BH1165" s="256"/>
      <c r="BI1165" s="256"/>
      <c r="BJ1165" s="256"/>
      <c r="BK1165" s="256"/>
      <c r="BL1165" s="262"/>
      <c r="BM1165" s="262"/>
      <c r="BN1165" s="262"/>
      <c r="BO1165" s="262"/>
      <c r="BP1165" s="262"/>
      <c r="BQ1165" s="262"/>
      <c r="BR1165" s="270"/>
      <c r="BS1165" s="270"/>
      <c r="BT1165" s="270"/>
      <c r="BU1165" s="270"/>
      <c r="BV1165" s="270"/>
      <c r="BW1165" s="270"/>
      <c r="BX1165" s="256"/>
      <c r="BY1165" s="256"/>
      <c r="BZ1165" s="256"/>
      <c r="CA1165" s="267"/>
      <c r="CB1165" s="267"/>
      <c r="CC1165" s="274"/>
      <c r="CD1165" s="267"/>
      <c r="CE1165" s="267"/>
      <c r="CF1165" s="267"/>
      <c r="CG1165" s="267"/>
      <c r="CH1165" s="267"/>
      <c r="CI1165" s="267"/>
      <c r="CJ1165" s="267"/>
      <c r="CK1165" s="267"/>
      <c r="CL1165" s="265"/>
      <c r="CM1165" s="272"/>
      <c r="CN1165" s="264"/>
      <c r="CO1165" s="125"/>
      <c r="CP1165" s="226"/>
      <c r="CQ1165" s="226"/>
      <c r="CR1165" s="226"/>
      <c r="CS1165" s="90"/>
      <c r="CT1165" s="90"/>
      <c r="CU1165" s="90"/>
      <c r="CV1165" s="90"/>
      <c r="CW1165" s="90"/>
      <c r="CX1165" s="90"/>
      <c r="CY1165" s="90"/>
      <c r="CZ1165" s="90"/>
      <c r="DA1165" s="90"/>
    </row>
    <row r="1166" spans="1:105" s="70" customFormat="1" ht="15" customHeight="1">
      <c r="A1166" s="228"/>
      <c r="B1166" s="277"/>
      <c r="C1166" s="280"/>
      <c r="D1166" s="237"/>
      <c r="E1166" s="237"/>
      <c r="F1166" s="243"/>
      <c r="G1166" s="72">
        <v>3</v>
      </c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  <c r="U1166" s="84"/>
      <c r="V1166" s="84"/>
      <c r="W1166" s="84"/>
      <c r="X1166" s="84"/>
      <c r="Y1166" s="84"/>
      <c r="Z1166" s="84"/>
      <c r="AA1166" s="84"/>
      <c r="AB1166" s="84"/>
      <c r="AC1166" s="80"/>
      <c r="AD1166" s="80"/>
      <c r="AE1166" s="80"/>
      <c r="AF1166" s="80"/>
      <c r="AG1166" s="80"/>
      <c r="AH1166" s="80"/>
      <c r="AI1166" s="80"/>
      <c r="AJ1166" s="80"/>
      <c r="AK1166" s="80"/>
      <c r="AL1166" s="80"/>
      <c r="AM1166" s="240"/>
      <c r="AN1166" s="240"/>
      <c r="AO1166" s="240"/>
      <c r="AP1166" s="240"/>
      <c r="AQ1166" s="240"/>
      <c r="AR1166" s="240"/>
      <c r="AS1166" s="240"/>
      <c r="AT1166" s="256"/>
      <c r="AU1166" s="256"/>
      <c r="AV1166" s="259"/>
      <c r="AW1166" s="259"/>
      <c r="AX1166" s="256"/>
      <c r="AY1166" s="256"/>
      <c r="AZ1166" s="256"/>
      <c r="BA1166" s="256"/>
      <c r="BB1166" s="256"/>
      <c r="BC1166" s="256"/>
      <c r="BD1166" s="256"/>
      <c r="BE1166" s="256"/>
      <c r="BF1166" s="256"/>
      <c r="BG1166" s="256"/>
      <c r="BH1166" s="256"/>
      <c r="BI1166" s="256"/>
      <c r="BJ1166" s="256"/>
      <c r="BK1166" s="256"/>
      <c r="BL1166" s="262"/>
      <c r="BM1166" s="262"/>
      <c r="BN1166" s="262"/>
      <c r="BO1166" s="262"/>
      <c r="BP1166" s="262"/>
      <c r="BQ1166" s="262"/>
      <c r="BR1166" s="270"/>
      <c r="BS1166" s="270"/>
      <c r="BT1166" s="270"/>
      <c r="BU1166" s="270"/>
      <c r="BV1166" s="270"/>
      <c r="BW1166" s="270"/>
      <c r="BX1166" s="256"/>
      <c r="BY1166" s="256"/>
      <c r="BZ1166" s="256"/>
      <c r="CA1166" s="267"/>
      <c r="CB1166" s="267"/>
      <c r="CC1166" s="274"/>
      <c r="CD1166" s="267"/>
      <c r="CE1166" s="267"/>
      <c r="CF1166" s="267"/>
      <c r="CG1166" s="267"/>
      <c r="CH1166" s="267"/>
      <c r="CI1166" s="267"/>
      <c r="CJ1166" s="267"/>
      <c r="CK1166" s="267"/>
      <c r="CL1166" s="265"/>
      <c r="CM1166" s="272"/>
      <c r="CN1166" s="264"/>
      <c r="CO1166" s="125"/>
      <c r="CP1166" s="226"/>
      <c r="CQ1166" s="226"/>
      <c r="CR1166" s="226"/>
      <c r="CS1166" s="90"/>
      <c r="CT1166" s="90"/>
      <c r="CU1166" s="90"/>
      <c r="CV1166" s="90"/>
      <c r="CW1166" s="90"/>
      <c r="CX1166" s="90"/>
      <c r="CY1166" s="90"/>
      <c r="CZ1166" s="90"/>
      <c r="DA1166" s="90"/>
    </row>
    <row r="1167" spans="1:105" s="70" customFormat="1" ht="15" customHeight="1">
      <c r="A1167" s="228"/>
      <c r="B1167" s="277"/>
      <c r="C1167" s="280"/>
      <c r="D1167" s="237"/>
      <c r="E1167" s="237"/>
      <c r="F1167" s="244"/>
      <c r="G1167" s="73">
        <v>3.9</v>
      </c>
      <c r="H1167" s="85"/>
      <c r="I1167" s="85"/>
      <c r="J1167" s="85"/>
      <c r="K1167" s="85"/>
      <c r="L1167" s="85"/>
      <c r="M1167" s="85"/>
      <c r="N1167" s="85"/>
      <c r="O1167" s="85"/>
      <c r="P1167" s="85"/>
      <c r="Q1167" s="85"/>
      <c r="R1167" s="85"/>
      <c r="S1167" s="85"/>
      <c r="T1167" s="85"/>
      <c r="U1167" s="85"/>
      <c r="V1167" s="85"/>
      <c r="W1167" s="85"/>
      <c r="X1167" s="85"/>
      <c r="Y1167" s="85"/>
      <c r="Z1167" s="85"/>
      <c r="AA1167" s="85"/>
      <c r="AB1167" s="85"/>
      <c r="AC1167" s="81"/>
      <c r="AD1167" s="81"/>
      <c r="AE1167" s="81"/>
      <c r="AF1167" s="81"/>
      <c r="AG1167" s="81"/>
      <c r="AH1167" s="81"/>
      <c r="AI1167" s="81"/>
      <c r="AJ1167" s="81"/>
      <c r="AK1167" s="81"/>
      <c r="AL1167" s="81"/>
      <c r="AM1167" s="240"/>
      <c r="AN1167" s="240"/>
      <c r="AO1167" s="240"/>
      <c r="AP1167" s="240"/>
      <c r="AQ1167" s="240"/>
      <c r="AR1167" s="240"/>
      <c r="AS1167" s="240"/>
      <c r="AT1167" s="256"/>
      <c r="AU1167" s="256"/>
      <c r="AV1167" s="259"/>
      <c r="AW1167" s="259"/>
      <c r="AX1167" s="256"/>
      <c r="AY1167" s="256"/>
      <c r="AZ1167" s="256"/>
      <c r="BA1167" s="256"/>
      <c r="BB1167" s="256"/>
      <c r="BC1167" s="256"/>
      <c r="BD1167" s="256"/>
      <c r="BE1167" s="256"/>
      <c r="BF1167" s="256"/>
      <c r="BG1167" s="256"/>
      <c r="BH1167" s="256"/>
      <c r="BI1167" s="256"/>
      <c r="BJ1167" s="256"/>
      <c r="BK1167" s="256"/>
      <c r="BL1167" s="262"/>
      <c r="BM1167" s="262"/>
      <c r="BN1167" s="262"/>
      <c r="BO1167" s="262"/>
      <c r="BP1167" s="262"/>
      <c r="BQ1167" s="262"/>
      <c r="BR1167" s="270"/>
      <c r="BS1167" s="270"/>
      <c r="BT1167" s="270"/>
      <c r="BU1167" s="270"/>
      <c r="BV1167" s="270"/>
      <c r="BW1167" s="270"/>
      <c r="BX1167" s="256"/>
      <c r="BY1167" s="256"/>
      <c r="BZ1167" s="256"/>
      <c r="CA1167" s="267"/>
      <c r="CB1167" s="267"/>
      <c r="CC1167" s="274"/>
      <c r="CD1167" s="267"/>
      <c r="CE1167" s="267"/>
      <c r="CF1167" s="267"/>
      <c r="CG1167" s="267"/>
      <c r="CH1167" s="267"/>
      <c r="CI1167" s="267"/>
      <c r="CJ1167" s="267"/>
      <c r="CK1167" s="267"/>
      <c r="CL1167" s="265"/>
      <c r="CM1167" s="272"/>
      <c r="CN1167" s="264"/>
      <c r="CO1167" s="125"/>
      <c r="CP1167" s="226"/>
      <c r="CQ1167" s="226"/>
      <c r="CR1167" s="226"/>
      <c r="CS1167" s="90"/>
      <c r="CT1167" s="90"/>
      <c r="CU1167" s="90"/>
      <c r="CV1167" s="90"/>
      <c r="CW1167" s="90"/>
      <c r="CX1167" s="90"/>
      <c r="CY1167" s="90"/>
      <c r="CZ1167" s="90"/>
      <c r="DA1167" s="90"/>
    </row>
    <row r="1168" spans="1:105" s="70" customFormat="1" ht="15" customHeight="1" thickBot="1">
      <c r="A1168" s="229"/>
      <c r="B1168" s="278"/>
      <c r="C1168" s="281"/>
      <c r="D1168" s="238"/>
      <c r="E1168" s="238"/>
      <c r="F1168" s="245" t="s">
        <v>83</v>
      </c>
      <c r="G1168" s="246"/>
      <c r="H1168" s="82"/>
      <c r="I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82"/>
      <c r="W1168" s="82"/>
      <c r="X1168" s="82"/>
      <c r="Y1168" s="82"/>
      <c r="Z1168" s="82"/>
      <c r="AA1168" s="82"/>
      <c r="AB1168" s="82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241"/>
      <c r="AN1168" s="241"/>
      <c r="AO1168" s="241"/>
      <c r="AP1168" s="241"/>
      <c r="AQ1168" s="241"/>
      <c r="AR1168" s="241"/>
      <c r="AS1168" s="241"/>
      <c r="AT1168" s="257"/>
      <c r="AU1168" s="257"/>
      <c r="AV1168" s="260"/>
      <c r="AW1168" s="260"/>
      <c r="AX1168" s="257"/>
      <c r="AY1168" s="257"/>
      <c r="AZ1168" s="257"/>
      <c r="BA1168" s="257"/>
      <c r="BB1168" s="257"/>
      <c r="BC1168" s="257"/>
      <c r="BD1168" s="257"/>
      <c r="BE1168" s="257"/>
      <c r="BF1168" s="257"/>
      <c r="BG1168" s="257"/>
      <c r="BH1168" s="257"/>
      <c r="BI1168" s="257"/>
      <c r="BJ1168" s="257"/>
      <c r="BK1168" s="257"/>
      <c r="BL1168" s="263"/>
      <c r="BM1168" s="263"/>
      <c r="BN1168" s="263"/>
      <c r="BO1168" s="263"/>
      <c r="BP1168" s="263"/>
      <c r="BQ1168" s="263"/>
      <c r="BR1168" s="271"/>
      <c r="BS1168" s="271"/>
      <c r="BT1168" s="271"/>
      <c r="BU1168" s="271"/>
      <c r="BV1168" s="271"/>
      <c r="BW1168" s="271"/>
      <c r="BX1168" s="257"/>
      <c r="BY1168" s="257"/>
      <c r="BZ1168" s="257"/>
      <c r="CA1168" s="268"/>
      <c r="CB1168" s="268"/>
      <c r="CC1168" s="275"/>
      <c r="CD1168" s="268"/>
      <c r="CE1168" s="268"/>
      <c r="CF1168" s="268"/>
      <c r="CG1168" s="268"/>
      <c r="CH1168" s="268"/>
      <c r="CI1168" s="268"/>
      <c r="CJ1168" s="268"/>
      <c r="CK1168" s="268"/>
      <c r="CL1168" s="265"/>
      <c r="CM1168" s="272"/>
      <c r="CN1168" s="264"/>
      <c r="CO1168" s="125"/>
      <c r="CP1168" s="226"/>
      <c r="CQ1168" s="226"/>
      <c r="CR1168" s="226"/>
      <c r="CS1168" s="90"/>
      <c r="CT1168" s="90"/>
      <c r="CU1168" s="90"/>
      <c r="CV1168" s="90"/>
      <c r="CW1168" s="90"/>
      <c r="CX1168" s="90"/>
      <c r="CY1168" s="90"/>
      <c r="CZ1168" s="90"/>
      <c r="DA1168" s="90"/>
    </row>
    <row r="1169" spans="1:105" s="70" customFormat="1" ht="15" customHeight="1">
      <c r="A1169" s="227">
        <f t="shared" ref="A1169" si="434">A1161+1</f>
        <v>145</v>
      </c>
      <c r="B1169" s="276" t="s">
        <v>1045</v>
      </c>
      <c r="C1169" s="279" t="s">
        <v>1046</v>
      </c>
      <c r="D1169" s="236">
        <v>44603</v>
      </c>
      <c r="E1169" s="236" t="s">
        <v>1248</v>
      </c>
      <c r="F1169" s="253" t="s">
        <v>80</v>
      </c>
      <c r="G1169" s="254"/>
      <c r="H1169" s="82" t="s">
        <v>69</v>
      </c>
      <c r="I1169" s="82"/>
      <c r="J1169" s="82" t="s">
        <v>60</v>
      </c>
      <c r="K1169" s="82" t="s">
        <v>60</v>
      </c>
      <c r="L1169" s="82" t="s">
        <v>60</v>
      </c>
      <c r="M1169" s="82" t="s">
        <v>60</v>
      </c>
      <c r="N1169" s="82" t="s">
        <v>60</v>
      </c>
      <c r="O1169" s="82"/>
      <c r="P1169" s="82" t="s">
        <v>60</v>
      </c>
      <c r="Q1169" s="82" t="s">
        <v>60</v>
      </c>
      <c r="R1169" s="82" t="s">
        <v>60</v>
      </c>
      <c r="S1169" s="82" t="s">
        <v>60</v>
      </c>
      <c r="T1169" s="82" t="s">
        <v>60</v>
      </c>
      <c r="U1169" s="82" t="s">
        <v>631</v>
      </c>
      <c r="V1169" s="82"/>
      <c r="W1169" s="82" t="s">
        <v>61</v>
      </c>
      <c r="X1169" s="82" t="s">
        <v>61</v>
      </c>
      <c r="Y1169" s="82" t="s">
        <v>61</v>
      </c>
      <c r="Z1169" s="82" t="s">
        <v>61</v>
      </c>
      <c r="AA1169" s="82" t="s">
        <v>61</v>
      </c>
      <c r="AB1169" s="82" t="s">
        <v>61</v>
      </c>
      <c r="AC1169" s="82"/>
      <c r="AD1169" s="82" t="s">
        <v>61</v>
      </c>
      <c r="AE1169" s="82" t="s">
        <v>61</v>
      </c>
      <c r="AF1169" s="82" t="s">
        <v>61</v>
      </c>
      <c r="AG1169" s="82" t="s">
        <v>61</v>
      </c>
      <c r="AH1169" s="82" t="s">
        <v>61</v>
      </c>
      <c r="AI1169" s="82" t="s">
        <v>1471</v>
      </c>
      <c r="AJ1169" s="82"/>
      <c r="AK1169" s="82" t="s">
        <v>60</v>
      </c>
      <c r="AL1169" s="82" t="s">
        <v>60</v>
      </c>
      <c r="AM1169" s="239">
        <f>COUNTIF(H1169:AL1169,"PH")+COUNTIF(H1169:AL1169,"PH/L")+COUNTIF(H1169:AL1169,"PM")</f>
        <v>0</v>
      </c>
      <c r="AN1169" s="239">
        <f>COUNTIF(H1169:AL1169,"PD")+COUNTIF(H1169:AL1169,"PDD")+COUNTIF(H1169:AL1169,"P/DS")/2+COUNTIF(H1169:AL1169,"PMD")</f>
        <v>0</v>
      </c>
      <c r="AO1169" s="239">
        <f>COUNTIF(H1169:AL1169,"PN")+COUNTIF(H1169:AL1169,"P/NS")/2+COUNTIF(H1169:AL1169,"PH")+COUNTIF(H1169:AL1169,"PH/F")/2+COUNTIF(H1169:AL1169,"PH/L")/2+COUNTIF(H1169:AL1169,"PM")</f>
        <v>0</v>
      </c>
      <c r="AP1169" s="239">
        <f>COUNTIF(H1169:AL1169,"BH")+COUNTIF(H1169:AL1169,"AL/BL")+COUNTIF(H1169:AL1169,"UL/BL")+COUNTIF(H1169:AL1169,"BM")</f>
        <v>0</v>
      </c>
      <c r="AQ1169" s="239">
        <f>COUNTIF(H1169:AL1169,"DS")+COUNTIF(H1169:AL1169,"AL/DS")/2+COUNTIF(H1169:AL1169,"UL/DS")/2+COUNTIF(H1169:AL1169,"CT")+COUNTIF(H1169:AL1169,"MD")</f>
        <v>12.5</v>
      </c>
      <c r="AR1169" s="239">
        <f>COUNTIF(H1169:AL1169,"NS")+COUNTIF(H1169:AL1169,"AL/NS")/2+COUNTIF(H1169:AL1169,"UL/NS")/2+COUNTIF(H1169:AL1169,"BH")+COUNTIF(H1169:AL1169,"AL/BF")/2+COUNTIF(H1169:AL1169,"AL/BL")/2+COUNTIF(H1169:AL1169,"UL/BL")/2+COUNTIF(H1169:AL1169,"UL/BF")/2+COUNTIF(H1169:AL1169,"BM")</f>
        <v>11</v>
      </c>
      <c r="AS1169" s="239">
        <f>COUNTIF(H1169:AL1169,"AL")+COUNTIF(H1169:AL1169,"AL/DS")/2+COUNTIF(H1169:AL1169,"AL/NS")/2+COUNTIF(H1169:AL1169,"NH")+COUNTIF(H1169:AL1169,"SL")+COUNTIF(H1169:AL1169,"NHD")+COUNTIF(H1169:AL1169,"B")+COUNTIF(H1169:AL1169,"HL")+COUNTIF(H1169:AL1169,"AL/BF")/2+COUNTIF(H1169:AL1169,"AL/BL")/2</f>
        <v>1</v>
      </c>
      <c r="AT1169" s="255">
        <f>COUNTIF(H1169:AL1169,"PD")+COUNTIF(H1169:AL1169,"PN")+COUNTIF(H1169:AL1169,"P/DS")/2+COUNTIF(H1169:AL1169,"P/NS")/2+COUNTIF(H1169:AL1169,"DS")+COUNTIF(H1169:AL1169,"NS")+COUNTIF(H1169:AL1169,"AL")+COUNTIF(H1169:AL1169,"AL/DS")+COUNTIF(H1169:AL1169,"AL/NS")+COUNTIF(H1169:AL1169,"NH")+COUNTIF(H1169:AL1169,"SL")+COUNTIF(H1169:AL1169,"UL/DS")/2+COUNTIF(H1169:AL1169,"UL/NS")/2+COUNTIF(H1169:AL1169,"CT")+COUNTIF(H1169:AL1169,"NHD")+COUNTIF(H1169:AL1169,"PDD")+COUNTIF(H1169:AL1169,"B")+COUNTIF(H1169:AL1169,"HL")+COUNTIF(H1169:AL1169,"PH")+COUNTIF(H1169:AL1169,"BH")+COUNTIF(H1169:AL1169,"AL/BF")+COUNTIF(H1169:AL1169,"AL/BL")+COUNTIF(H1169:AL1169,"UL/BF")/2+COUNTIF(H1169:AL1169,"UL/BL")/2+COUNTIF(H1169:AL1169,"PH/F")/2+COUNTIF(H1169:AL1169,"PH/L")/2+COUNTIF(H1169:AL1169,"MD")+COUNTIF(H1169:AL1169,"PMD")+COUNTIF(H1169:AL1169,"PM")+COUNTIF(H1169:AL1169,"BM")</f>
        <v>24.5</v>
      </c>
      <c r="AU1169" s="255">
        <f>COUNTIF(H1169:AL1169,"P/DS")/2+COUNTIF(H1169:AL1169,"P/NS")/2+COUNTIF(H1169:AL1169,"IL")+COUNTIF(H1169:AL1169,"NL")+COUNTIF(H1169:AL1169,"UL")+COUNTIF(H1169:AL1169,"UL/DS")/2+COUNTIF(H1169:AL1169,"UL/NS")/2+COUNTIF(H1169:AL1169,"KT")+COUNTIF(H1169:AL1169,"UL/BF")/2+COUNTIF(H1169:AL1169,"UL/BL")/2+COUNTIF(H1169:AL1169,"PH/F")/2+COUNTIF(H1169:AL1169,"PH/L")/2+COUNTIF(H1169:AL1169,"NB")</f>
        <v>1.5</v>
      </c>
      <c r="AV1169" s="258">
        <f>COUNTIF(H1169:AL1169,"PN")+COUNTIF(H1169:AL1169,"TVD")+COUNTIF(H1169:AL1169,"PH")+COUNTIF(H1169:AL1169,"PM")+COUNTIF(H1169:AL1169,"PDD")-COUNTIFS(H1169:AL1169,"PN",H1176:AL1176,"&gt;=3")-COUNTIFS(H1169:AL1169,"PM",H1176:AL1176,"&gt;=3")</f>
        <v>0</v>
      </c>
      <c r="AW1169" s="258">
        <f>COUNTIF(H1169:AL1169,"NS")+COUNTIF(H1169:AL1169,"D")+COUNTIF(H1169:AL1169,"BH")+COUNTIF(H1169:AL1169,"NHD")+COUNTIF(H1169:AL1169,"BM")-COUNTIFS(H1169:AL1169,"NS",H1176:AL1176,"&gt;=3")-COUNTIFS(H1169:AL1169,"BH",H1176:AL1176,"&gt;=3")-COUNTIFS(H1169:AL1169,"BM",H1176:AL1176,"&gt;=3")</f>
        <v>11</v>
      </c>
      <c r="AX1169" s="255">
        <f>COUNTIF(H1169:AL1169,"AL")+COUNTIF(H1169:AL1169,"AL/DS")/2+COUNTIF(H1169:AL1169,"AL/NS")/2+COUNTIF(H1169:AL1169,"AL/BF")+COUNTIF(H1169:AL1169,"AL/BL")/2</f>
        <v>0</v>
      </c>
      <c r="AY1169" s="255">
        <f>COUNTIF(H1169:AL1169,"SL")</f>
        <v>0</v>
      </c>
      <c r="AZ1169" s="255">
        <f>COUNTIF(H1169:AL1169,"NH")</f>
        <v>1</v>
      </c>
      <c r="BA1169" s="255">
        <f>COUNTIF(H1169:AL1169,"HL")</f>
        <v>0</v>
      </c>
      <c r="BB1169" s="255">
        <f>COUNTIF(G1169:AL1169,"P/DS")/2+COUNTIF(G1169:AL1169,"P/NS")/2+COUNTIF(G1169:AL1169,"UL")+COUNTIF(G1169:AL1169,"UL/DS")/2+COUNTIF(G1169:AL1169,"UL/NS")/2+COUNTIF(G1169:AL1169,"UL/BL")/2+COUNTIF(G1169:AL1169,"UL/BF")/2+COUNTIF(G1169:AL1169,"PH/F")/2+COUNTIF(G1169:AL1169,"PH/L")/2</f>
        <v>0.5</v>
      </c>
      <c r="BC1169" s="255">
        <f>COUNTIF(H1169:AL1169,"NB")</f>
        <v>1</v>
      </c>
      <c r="BD1169" s="255">
        <f>COUNTIF(H1169:AL1169,"NL")</f>
        <v>0</v>
      </c>
      <c r="BE1169" s="255">
        <f>COUNTIF(H1169:AL1169,"IL")</f>
        <v>0</v>
      </c>
      <c r="BF1169" s="255">
        <f>COUNTIF(H1169:AL1169,"KT")</f>
        <v>0</v>
      </c>
      <c r="BG1169" s="255">
        <f>COUNTIF(H1169:AL1169,"L70")</f>
        <v>0</v>
      </c>
      <c r="BH1169" s="255">
        <f>COUNTIF(H1169:AL1169,"MD")</f>
        <v>0</v>
      </c>
      <c r="BI1169" s="255">
        <f>COUNTIF(H1169:AL1169,"PMD")</f>
        <v>0</v>
      </c>
      <c r="BJ1169" s="255">
        <f>COUNTIF(H1169:AL1169,"PM")</f>
        <v>0</v>
      </c>
      <c r="BK1169" s="255">
        <f>COUNTIF(H1169:AL1169,"BM")</f>
        <v>0</v>
      </c>
      <c r="BL1169" s="261">
        <f>SUMIF(H1169:AL1169,"PD",H1170:AL1170)+SUMIF(H1169:AL1169,"PN",H1170:AL1170)+SUMIF(H1169:AL1169,"P/DS",H1170:AL1170)+SUMIF(H1169:AL1169,"PN/F",H1170:AL1170)+SUMIF(H1169:AL1169,"PN/L",H1170:AL1170)+SUMIF(H1169:AL1169,"TV",H1170:AL1170)+SUMIF(H1169:AL1169,"TVD",H1170:AL1170)+SUMIF(H1169:AL1169,"PDD",H1170:AL1170)</f>
        <v>0</v>
      </c>
      <c r="BM1169" s="261">
        <f>SUMIF(H1169:AL1169,"PD",H1171:AL1171)+SUMIF(H1169:AL1169,"PN",H1171:AL1171)+SUMIF(H1169:AL1169,"P/DS",H1171:AL1171)+SUMIF(H1169:AL1169,"PN/F",H1171:AL1171)+SUMIF(H1169:AL1169,"PN/L",H1171:AL1171)+SUMIF(H1169:AL1169,"TV",H1171:AL1171)+SUMIF(H1169:AL1169,"TVD",H1171:AL1171)+SUMIF(H1169:AL1169,"PDD",H1171:AL1171)+SUMIF(H1169:AL1169,"PMD",H1171:AL1171)</f>
        <v>0</v>
      </c>
      <c r="BN1169" s="261">
        <f>SUMIF(H1169:AL1169,"PD",H1172:AL1172)+SUMIF(H1169:AL1169,"PN",H1172:AL1172)+SUMIF(H1169:AL1169,"P/DS",H1172:AL1172)+SUMIF(H1169:AL1169,"PN/F",H1172:AL1172)+SUMIF(H1169:AL1169,"PN/L",H1172:AL1172)+SUMIF(H1169:AL1169,"TV",H1172:AL1172)+SUMIF(H1169:AL1169,"TVD",H1172:AL1172)</f>
        <v>0</v>
      </c>
      <c r="BO1169" s="261">
        <f>SUMIF(H1169:AL1169,"PD",H1173:AL1173)+SUMIF(H1169:AL1169,"PN",H1173:AL1173)+SUMIF(H1169:AL1169,"P/DS",H1173:AL1173)+SUMIF(H1169:AL1169,"PN/F",H1173:AL1173)+SUMIF(H1169:AL1169,"PN/L",H1173:AL1173)+SUMIF(H1169:AL1169,"TV",H1173:AL1173)+SUMIF(H1169:AL1169,"TVD",H1173:AL1173)</f>
        <v>0</v>
      </c>
      <c r="BP1169" s="261">
        <f>SUMIF(H1169:AL1169,"PD",H1174:AL1174)+SUMIF(H1169:AL1169,"PN",H1174:AL1174)+SUMIF(H1169:AL1169,"P/DS",H1174:AL1174)+SUMIF(H1169:AL1169,"PN/F",H1174:AL1174)+SUMIF(H1169:AL1169,"PN/L",H1174:AL1174)+SUMIF(H1169:AL1169,"TV",H1174:AL1174)+SUMIF(H1169:AL1169,"TVD",H1174:AL1174)+SUMIF(H1169:AL1169,"PDD",H1174:AL1174)+SUMIF(H1169:AL1169,"PH",H1174:AL1174)+SUMIF(H1169:AL1169,"PM",H1174:AL1174)</f>
        <v>0</v>
      </c>
      <c r="BQ1169" s="261">
        <f>SUMIF(H1169:AL1169,"PD",H1175:AL1175)+SUMIF(H1169:AL1169,"PN",H1175:AL1175)+SUMIF(H1169:AL1169,"P/DS",H1175:AL1175)+SUMIF(H1169:AL1169,"PN/F",H1175:AL1175)+SUMIF(H1169:AL1169,"PN/L",H1175:AL1175)+SUMIF(H1169:AL1169,"TV",H1175:AL1175)+SUMIF(H1169:AL1169,"TVD",H1175:AL1175)+SUMIF(H1169:AL1169,"PDD",H1175:AL1175)+SUMIF(H1169:AL1169,"PH",H1175:AL1175)+SUMIF(H1169:AL1169,"PM",H1175:AL1175)</f>
        <v>0</v>
      </c>
      <c r="BR1169" s="269">
        <f>SUM(H1170:AL1170)-BL1169</f>
        <v>37</v>
      </c>
      <c r="BS1169" s="269">
        <f>SUM(H1171:AL1171)-BM1169</f>
        <v>25</v>
      </c>
      <c r="BT1169" s="269">
        <f>SUM(H1172:AL1172)-BN1169</f>
        <v>0</v>
      </c>
      <c r="BU1169" s="269">
        <f>SUM(H1173:AL1173)-BO1169</f>
        <v>0</v>
      </c>
      <c r="BV1169" s="269">
        <f>SUM(H1174:AL1174)-BP1169</f>
        <v>0</v>
      </c>
      <c r="BW1169" s="269">
        <f>SUM(H1175:AL1175)-BQ1169</f>
        <v>0</v>
      </c>
      <c r="BX1169" s="255">
        <f>SUMIF(H1169:AL1169,"PD",H1176:AL1176)+SUMIF(H1169:AL1169,"PN",H1176:AL1176)+SUMIF(H1169:AL1169,"P/DS",H1176:AL1176)+SUMIF(H1169:AL1169,"PN/F",H1176:AL1176)+SUMIF(H1169:AL1169,"PN/L",H1176:AL1176)</f>
        <v>0</v>
      </c>
      <c r="BY1169" s="255">
        <f>SUM(H1176:AL1176)-BX1169</f>
        <v>0</v>
      </c>
      <c r="BZ1169" s="255">
        <f t="shared" ref="BZ1169" si="435">+SUM(BL1169:BW1176)</f>
        <v>62</v>
      </c>
      <c r="CA1169" s="266">
        <f>(COUNTIFS(H1169:AL1169,"PD",H1170:AL1170,"&gt;=2"))*0.5-IF(CN1169="VP",COUNTIFS($H$16:$AL$16,"SAT",H1169:AL1169,"PD",H1170:AL1170,"&gt;=2"))*0.5</f>
        <v>0</v>
      </c>
      <c r="CB1169" s="266">
        <f>(COUNTIFS(H1169:AL1169,"PN",H1171:AL1171,"&gt;=0.5",H1170:AL1170,"&gt;=1.5"))*0.5+COUNTIFS(H1169:AL1169,"PDD",H1171:AL1171,"&gt;=0.5",H1170:AL1170,"&gt;=1.5")*0.5</f>
        <v>0</v>
      </c>
      <c r="CC1169" s="273">
        <f>(COUNTIFS(H1169:AL1169,"TV",H1171:AL1171,"&gt;=10"))*0.5+(COUNTIFS(H1169:AL1169,"PMD",H1171:AL1171,"&gt;=2"))*0.5</f>
        <v>0</v>
      </c>
      <c r="CD1169" s="266">
        <f>(COUNTIFS(H1169:AL1169,"TVD",H1173:AL1173,"&gt;=6.5",H1171:AL1171,"&gt;=3.5"))*0.5</f>
        <v>0</v>
      </c>
      <c r="CE1169" s="266">
        <f>(COUNTIFS(H1169:AL1169,"PD",H1174:AL1174,"&gt;=10"))*0.5</f>
        <v>0</v>
      </c>
      <c r="CF1169" s="266">
        <f>(COUNTIFS(H1169:AL1169,"PDD",H1174:AL1174,"&gt;=3.5",H1175:AL1175,"&gt;=6.5")+COUNTIFS(H1169:AL1169,"PH",H1175:AL1175,"&gt;=0.5",H1174:AL1174,"&gt;=1.5")+COUNTIFS(H1169:AL1169,"PM",H1175:AL1175,"&gt;=0.5",H1174:AL1174,"&gt;=1.5"))*0.5</f>
        <v>0</v>
      </c>
      <c r="CG1169" s="266">
        <f>(COUNTIFS(H1169:AL1169,"DS",H1170:AL1170,"&gt;=2")+COUNTIFS(H1169:AL1169,"AL/DS",H1170:AL1170,"&gt;=2"))*0.5-IF(CN1169="VP",COUNTIFS($H$16:$AL$16,"SAT",H1169:AL1169,"DS",H1170:AL1170,"&gt;=2"))*0.5</f>
        <v>5</v>
      </c>
      <c r="CH1169" s="266">
        <f>(COUNTIFS(H1169:AL1169,"NS",H1171:AL1171,"&gt;=0.5",H1170:AL1170,"&gt;=1.5")+COUNTIFS(H1169:AL1169,"AL/NS",H1171:AL1171,"&gt;=0.5",H1170:AL1170,"&gt;=1.5")+COUNTIFS(H1169:AL1169,"NHD",H1171:AL1171,"&gt;=4.5",H1174:AL1174,"&gt;=2",H1170:AL1170,"&gt;=1.5"))*0.5</f>
        <v>2.5</v>
      </c>
      <c r="CI1169" s="266">
        <f>(COUNTIF(H1171:AL1171,"&gt;=10")+COUNTIFS(H1169:AL1169,"MD",H1171:AL1171,"&gt;=2")-COUNTIFS(H1169:AL1169,"TV",H1171:AL1171,"&gt;=10"))*0.5</f>
        <v>1</v>
      </c>
      <c r="CJ1169" s="266">
        <f>(COUNTIFS(H1169:AL1169,"D",H1173:AL1173,"&gt;=6.5",H1171:AL1171,"&gt;=3.5"))*0.5</f>
        <v>0</v>
      </c>
      <c r="CK1169" s="266">
        <f>(COUNTIF(H1174:AL1174,"&gt;=10")-COUNTIFS(H1169:AL1169,"PD",H1174:AL1174,"&gt;=10"))*0.5</f>
        <v>0</v>
      </c>
      <c r="CL1169" s="265">
        <f>(COUNTIFS(H1169:AL1169,"NHD",H1174:AL1174,"&gt;=3.5",H1175:AL1175,"&gt;=6.5")+COUNTIFS(H1169:AL1169,"BH",H1174:AL1174,"&gt;=1.5",H1175:AL1175,"&gt;=0.5")+COUNTIFS(H1169:AL1169,"BM",H1174:AL1174,"&gt;=1.5",H1175:AL1175,"&gt;=0.5")+COUNTIFS(H1169:AL1169,"D",H1174:AL1174,"&gt;=1.5",H1175:AL1175,"&gt;=0.5"))*0.5</f>
        <v>0</v>
      </c>
      <c r="CM1169" s="272"/>
      <c r="CN1169" s="264" t="s">
        <v>723</v>
      </c>
      <c r="CO1169" s="125">
        <f t="shared" ref="CO1169" si="436">+AM1169+AN1169+AO1169+AP1169+AQ1169+AR1169+AS1169+AU1169+BG1169</f>
        <v>26</v>
      </c>
      <c r="CP1169" s="225">
        <f>+SUM(I1170:I1175)-I1176</f>
        <v>10.5</v>
      </c>
      <c r="CQ1169" s="225">
        <f>+SUM(J1170:J1175)-J1176</f>
        <v>2.5</v>
      </c>
      <c r="CR1169" s="225">
        <f>+SUM(K1170:K1175)-K1176</f>
        <v>2.5</v>
      </c>
      <c r="CS1169" s="105"/>
      <c r="CT1169" s="105"/>
      <c r="CU1169" s="105"/>
      <c r="CV1169" s="105"/>
      <c r="CW1169" s="105"/>
      <c r="CX1169" s="105"/>
      <c r="CY1169" s="105"/>
      <c r="CZ1169" s="105"/>
      <c r="DA1169" s="105"/>
    </row>
    <row r="1170" spans="1:105" s="70" customFormat="1" ht="15" customHeight="1">
      <c r="A1170" s="228"/>
      <c r="B1170" s="277"/>
      <c r="C1170" s="280"/>
      <c r="D1170" s="237"/>
      <c r="E1170" s="237"/>
      <c r="F1170" s="242" t="s">
        <v>82</v>
      </c>
      <c r="G1170" s="71">
        <v>1.5</v>
      </c>
      <c r="H1170" s="83"/>
      <c r="I1170" s="83"/>
      <c r="J1170" s="83">
        <v>2.5</v>
      </c>
      <c r="K1170" s="83">
        <v>2.5</v>
      </c>
      <c r="L1170" s="83">
        <v>2.5</v>
      </c>
      <c r="M1170" s="83"/>
      <c r="N1170" s="83">
        <v>2.5</v>
      </c>
      <c r="O1170" s="83"/>
      <c r="P1170" s="83">
        <v>2.5</v>
      </c>
      <c r="Q1170" s="83">
        <v>2.5</v>
      </c>
      <c r="R1170" s="83">
        <v>2.5</v>
      </c>
      <c r="S1170" s="83">
        <v>2.5</v>
      </c>
      <c r="T1170" s="83">
        <v>2.5</v>
      </c>
      <c r="U1170" s="83"/>
      <c r="V1170" s="83"/>
      <c r="W1170" s="83">
        <v>1.5</v>
      </c>
      <c r="X1170" s="83">
        <v>2</v>
      </c>
      <c r="Y1170" s="83">
        <v>2</v>
      </c>
      <c r="Z1170" s="83">
        <v>2</v>
      </c>
      <c r="AA1170" s="83">
        <v>2</v>
      </c>
      <c r="AB1170" s="83"/>
      <c r="AC1170" s="79"/>
      <c r="AD1170" s="79">
        <v>1</v>
      </c>
      <c r="AE1170" s="79"/>
      <c r="AF1170" s="79">
        <v>1</v>
      </c>
      <c r="AG1170" s="79">
        <v>1</v>
      </c>
      <c r="AH1170" s="79"/>
      <c r="AI1170" s="79"/>
      <c r="AJ1170" s="79"/>
      <c r="AK1170" s="79"/>
      <c r="AL1170" s="79">
        <v>2</v>
      </c>
      <c r="AM1170" s="240"/>
      <c r="AN1170" s="240"/>
      <c r="AO1170" s="240"/>
      <c r="AP1170" s="240"/>
      <c r="AQ1170" s="240"/>
      <c r="AR1170" s="240"/>
      <c r="AS1170" s="240"/>
      <c r="AT1170" s="256"/>
      <c r="AU1170" s="256"/>
      <c r="AV1170" s="259"/>
      <c r="AW1170" s="259"/>
      <c r="AX1170" s="256"/>
      <c r="AY1170" s="256"/>
      <c r="AZ1170" s="256"/>
      <c r="BA1170" s="256"/>
      <c r="BB1170" s="256"/>
      <c r="BC1170" s="256"/>
      <c r="BD1170" s="256"/>
      <c r="BE1170" s="256"/>
      <c r="BF1170" s="256"/>
      <c r="BG1170" s="256"/>
      <c r="BH1170" s="256"/>
      <c r="BI1170" s="256"/>
      <c r="BJ1170" s="256"/>
      <c r="BK1170" s="256"/>
      <c r="BL1170" s="262"/>
      <c r="BM1170" s="262"/>
      <c r="BN1170" s="262"/>
      <c r="BO1170" s="262"/>
      <c r="BP1170" s="262"/>
      <c r="BQ1170" s="262"/>
      <c r="BR1170" s="270"/>
      <c r="BS1170" s="270"/>
      <c r="BT1170" s="270"/>
      <c r="BU1170" s="270"/>
      <c r="BV1170" s="270"/>
      <c r="BW1170" s="270"/>
      <c r="BX1170" s="256"/>
      <c r="BY1170" s="256"/>
      <c r="BZ1170" s="256"/>
      <c r="CA1170" s="267"/>
      <c r="CB1170" s="267"/>
      <c r="CC1170" s="274"/>
      <c r="CD1170" s="267"/>
      <c r="CE1170" s="267"/>
      <c r="CF1170" s="267"/>
      <c r="CG1170" s="267"/>
      <c r="CH1170" s="267"/>
      <c r="CI1170" s="267"/>
      <c r="CJ1170" s="267"/>
      <c r="CK1170" s="267"/>
      <c r="CL1170" s="265"/>
      <c r="CM1170" s="272"/>
      <c r="CN1170" s="264"/>
      <c r="CO1170" s="125"/>
      <c r="CP1170" s="226"/>
      <c r="CQ1170" s="226"/>
      <c r="CR1170" s="226"/>
      <c r="CS1170" s="105"/>
      <c r="CT1170" s="105"/>
      <c r="CU1170" s="105"/>
      <c r="CV1170" s="105"/>
      <c r="CW1170" s="105"/>
      <c r="CX1170" s="105"/>
      <c r="CY1170" s="105"/>
      <c r="CZ1170" s="105"/>
      <c r="DA1170" s="105"/>
    </row>
    <row r="1171" spans="1:105" s="70" customFormat="1" ht="15" customHeight="1">
      <c r="A1171" s="228"/>
      <c r="B1171" s="277"/>
      <c r="C1171" s="280"/>
      <c r="D1171" s="237"/>
      <c r="E1171" s="237"/>
      <c r="F1171" s="243"/>
      <c r="G1171" s="72">
        <v>2</v>
      </c>
      <c r="H1171" s="84"/>
      <c r="I1171" s="84">
        <v>10.5</v>
      </c>
      <c r="J1171" s="84"/>
      <c r="K1171" s="84"/>
      <c r="L1171" s="84"/>
      <c r="M1171" s="84"/>
      <c r="N1171" s="84"/>
      <c r="O1171" s="84">
        <v>10.5</v>
      </c>
      <c r="P1171" s="84"/>
      <c r="Q1171" s="84"/>
      <c r="R1171" s="84"/>
      <c r="S1171" s="84"/>
      <c r="T1171" s="84"/>
      <c r="U1171" s="84"/>
      <c r="V1171" s="84"/>
      <c r="W1171" s="84">
        <v>0.5</v>
      </c>
      <c r="X1171" s="84">
        <v>0.5</v>
      </c>
      <c r="Y1171" s="84">
        <v>0.5</v>
      </c>
      <c r="Z1171" s="84">
        <v>0.5</v>
      </c>
      <c r="AA1171" s="84">
        <v>0.5</v>
      </c>
      <c r="AB1171" s="84"/>
      <c r="AC1171" s="80"/>
      <c r="AD1171" s="80">
        <v>0.5</v>
      </c>
      <c r="AE1171" s="80"/>
      <c r="AF1171" s="80">
        <v>0.5</v>
      </c>
      <c r="AG1171" s="80">
        <v>0.5</v>
      </c>
      <c r="AH1171" s="80"/>
      <c r="AI1171" s="80"/>
      <c r="AJ1171" s="80"/>
      <c r="AK1171" s="80"/>
      <c r="AL1171" s="80"/>
      <c r="AM1171" s="240"/>
      <c r="AN1171" s="240"/>
      <c r="AO1171" s="240"/>
      <c r="AP1171" s="240"/>
      <c r="AQ1171" s="240"/>
      <c r="AR1171" s="240"/>
      <c r="AS1171" s="240"/>
      <c r="AT1171" s="256"/>
      <c r="AU1171" s="256"/>
      <c r="AV1171" s="259"/>
      <c r="AW1171" s="259"/>
      <c r="AX1171" s="256"/>
      <c r="AY1171" s="256"/>
      <c r="AZ1171" s="256"/>
      <c r="BA1171" s="256"/>
      <c r="BB1171" s="256"/>
      <c r="BC1171" s="256"/>
      <c r="BD1171" s="256"/>
      <c r="BE1171" s="256"/>
      <c r="BF1171" s="256"/>
      <c r="BG1171" s="256"/>
      <c r="BH1171" s="256"/>
      <c r="BI1171" s="256"/>
      <c r="BJ1171" s="256"/>
      <c r="BK1171" s="256"/>
      <c r="BL1171" s="262"/>
      <c r="BM1171" s="262"/>
      <c r="BN1171" s="262"/>
      <c r="BO1171" s="262"/>
      <c r="BP1171" s="262"/>
      <c r="BQ1171" s="262"/>
      <c r="BR1171" s="270"/>
      <c r="BS1171" s="270"/>
      <c r="BT1171" s="270"/>
      <c r="BU1171" s="270"/>
      <c r="BV1171" s="270"/>
      <c r="BW1171" s="270"/>
      <c r="BX1171" s="256"/>
      <c r="BY1171" s="256"/>
      <c r="BZ1171" s="256"/>
      <c r="CA1171" s="267"/>
      <c r="CB1171" s="267"/>
      <c r="CC1171" s="274"/>
      <c r="CD1171" s="267"/>
      <c r="CE1171" s="267"/>
      <c r="CF1171" s="267"/>
      <c r="CG1171" s="267"/>
      <c r="CH1171" s="267"/>
      <c r="CI1171" s="267"/>
      <c r="CJ1171" s="267"/>
      <c r="CK1171" s="267"/>
      <c r="CL1171" s="265"/>
      <c r="CM1171" s="272"/>
      <c r="CN1171" s="264"/>
      <c r="CO1171" s="125"/>
      <c r="CP1171" s="226"/>
      <c r="CQ1171" s="226"/>
      <c r="CR1171" s="226"/>
      <c r="CS1171" s="105"/>
      <c r="CT1171" s="105"/>
      <c r="CU1171" s="105"/>
      <c r="CV1171" s="105"/>
      <c r="CW1171" s="105"/>
      <c r="CX1171" s="105"/>
      <c r="CY1171" s="105"/>
      <c r="CZ1171" s="105"/>
      <c r="DA1171" s="105"/>
    </row>
    <row r="1172" spans="1:105" s="70" customFormat="1" ht="15" customHeight="1">
      <c r="A1172" s="228"/>
      <c r="B1172" s="277"/>
      <c r="C1172" s="280"/>
      <c r="D1172" s="237"/>
      <c r="E1172" s="237"/>
      <c r="F1172" s="243"/>
      <c r="G1172" s="72">
        <v>2.1</v>
      </c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/>
      <c r="Y1172" s="84"/>
      <c r="Z1172" s="84"/>
      <c r="AA1172" s="84"/>
      <c r="AB1172" s="84"/>
      <c r="AC1172" s="80"/>
      <c r="AD1172" s="80"/>
      <c r="AE1172" s="80"/>
      <c r="AF1172" s="80"/>
      <c r="AG1172" s="80"/>
      <c r="AH1172" s="80"/>
      <c r="AI1172" s="80"/>
      <c r="AJ1172" s="80"/>
      <c r="AK1172" s="80"/>
      <c r="AL1172" s="80"/>
      <c r="AM1172" s="240"/>
      <c r="AN1172" s="240"/>
      <c r="AO1172" s="240"/>
      <c r="AP1172" s="240"/>
      <c r="AQ1172" s="240"/>
      <c r="AR1172" s="240"/>
      <c r="AS1172" s="240"/>
      <c r="AT1172" s="256"/>
      <c r="AU1172" s="256"/>
      <c r="AV1172" s="259"/>
      <c r="AW1172" s="259"/>
      <c r="AX1172" s="256"/>
      <c r="AY1172" s="256"/>
      <c r="AZ1172" s="256"/>
      <c r="BA1172" s="256"/>
      <c r="BB1172" s="256"/>
      <c r="BC1172" s="256"/>
      <c r="BD1172" s="256"/>
      <c r="BE1172" s="256"/>
      <c r="BF1172" s="256"/>
      <c r="BG1172" s="256"/>
      <c r="BH1172" s="256"/>
      <c r="BI1172" s="256"/>
      <c r="BJ1172" s="256"/>
      <c r="BK1172" s="256"/>
      <c r="BL1172" s="262"/>
      <c r="BM1172" s="262"/>
      <c r="BN1172" s="262"/>
      <c r="BO1172" s="262"/>
      <c r="BP1172" s="262"/>
      <c r="BQ1172" s="262"/>
      <c r="BR1172" s="270"/>
      <c r="BS1172" s="270"/>
      <c r="BT1172" s="270"/>
      <c r="BU1172" s="270"/>
      <c r="BV1172" s="270"/>
      <c r="BW1172" s="270"/>
      <c r="BX1172" s="256"/>
      <c r="BY1172" s="256"/>
      <c r="BZ1172" s="256"/>
      <c r="CA1172" s="267"/>
      <c r="CB1172" s="267"/>
      <c r="CC1172" s="274"/>
      <c r="CD1172" s="267"/>
      <c r="CE1172" s="267"/>
      <c r="CF1172" s="267"/>
      <c r="CG1172" s="267"/>
      <c r="CH1172" s="267"/>
      <c r="CI1172" s="267"/>
      <c r="CJ1172" s="267"/>
      <c r="CK1172" s="267"/>
      <c r="CL1172" s="265"/>
      <c r="CM1172" s="272"/>
      <c r="CN1172" s="264"/>
      <c r="CO1172" s="125"/>
      <c r="CP1172" s="226"/>
      <c r="CQ1172" s="226"/>
      <c r="CR1172" s="226"/>
      <c r="CS1172" s="105"/>
      <c r="CT1172" s="105"/>
      <c r="CU1172" s="105"/>
      <c r="CV1172" s="105"/>
      <c r="CW1172" s="105"/>
      <c r="CX1172" s="105"/>
      <c r="CY1172" s="105"/>
      <c r="CZ1172" s="105"/>
      <c r="DA1172" s="105"/>
    </row>
    <row r="1173" spans="1:105" s="70" customFormat="1" ht="15" customHeight="1">
      <c r="A1173" s="228"/>
      <c r="B1173" s="277"/>
      <c r="C1173" s="280"/>
      <c r="D1173" s="237"/>
      <c r="E1173" s="237"/>
      <c r="F1173" s="243"/>
      <c r="G1173" s="72">
        <v>2.7</v>
      </c>
      <c r="H1173" s="84"/>
      <c r="I1173" s="84"/>
      <c r="J1173" s="84"/>
      <c r="K1173" s="84"/>
      <c r="L1173" s="84"/>
      <c r="M1173" s="84"/>
      <c r="N1173" s="84"/>
      <c r="O1173" s="84"/>
      <c r="P1173" s="84"/>
      <c r="Q1173" s="84"/>
      <c r="R1173" s="84"/>
      <c r="S1173" s="84"/>
      <c r="T1173" s="84"/>
      <c r="U1173" s="84"/>
      <c r="V1173" s="84"/>
      <c r="W1173" s="84"/>
      <c r="X1173" s="84"/>
      <c r="Y1173" s="84"/>
      <c r="Z1173" s="84"/>
      <c r="AA1173" s="84"/>
      <c r="AB1173" s="84"/>
      <c r="AC1173" s="80"/>
      <c r="AD1173" s="80"/>
      <c r="AE1173" s="80"/>
      <c r="AF1173" s="80"/>
      <c r="AG1173" s="80"/>
      <c r="AH1173" s="80"/>
      <c r="AI1173" s="80"/>
      <c r="AJ1173" s="80"/>
      <c r="AK1173" s="80"/>
      <c r="AL1173" s="80"/>
      <c r="AM1173" s="240"/>
      <c r="AN1173" s="240"/>
      <c r="AO1173" s="240"/>
      <c r="AP1173" s="240"/>
      <c r="AQ1173" s="240"/>
      <c r="AR1173" s="240"/>
      <c r="AS1173" s="240"/>
      <c r="AT1173" s="256"/>
      <c r="AU1173" s="256"/>
      <c r="AV1173" s="259"/>
      <c r="AW1173" s="259"/>
      <c r="AX1173" s="256"/>
      <c r="AY1173" s="256"/>
      <c r="AZ1173" s="256"/>
      <c r="BA1173" s="256"/>
      <c r="BB1173" s="256"/>
      <c r="BC1173" s="256"/>
      <c r="BD1173" s="256"/>
      <c r="BE1173" s="256"/>
      <c r="BF1173" s="256"/>
      <c r="BG1173" s="256"/>
      <c r="BH1173" s="256"/>
      <c r="BI1173" s="256"/>
      <c r="BJ1173" s="256"/>
      <c r="BK1173" s="256"/>
      <c r="BL1173" s="262"/>
      <c r="BM1173" s="262"/>
      <c r="BN1173" s="262"/>
      <c r="BO1173" s="262"/>
      <c r="BP1173" s="262"/>
      <c r="BQ1173" s="262"/>
      <c r="BR1173" s="270"/>
      <c r="BS1173" s="270"/>
      <c r="BT1173" s="270"/>
      <c r="BU1173" s="270"/>
      <c r="BV1173" s="270"/>
      <c r="BW1173" s="270"/>
      <c r="BX1173" s="256"/>
      <c r="BY1173" s="256"/>
      <c r="BZ1173" s="256"/>
      <c r="CA1173" s="267"/>
      <c r="CB1173" s="267"/>
      <c r="CC1173" s="274"/>
      <c r="CD1173" s="267"/>
      <c r="CE1173" s="267"/>
      <c r="CF1173" s="267"/>
      <c r="CG1173" s="267"/>
      <c r="CH1173" s="267"/>
      <c r="CI1173" s="267"/>
      <c r="CJ1173" s="267"/>
      <c r="CK1173" s="267"/>
      <c r="CL1173" s="265"/>
      <c r="CM1173" s="272"/>
      <c r="CN1173" s="264"/>
      <c r="CO1173" s="125"/>
      <c r="CP1173" s="226"/>
      <c r="CQ1173" s="226"/>
      <c r="CR1173" s="226"/>
      <c r="CS1173" s="105"/>
      <c r="CT1173" s="105"/>
      <c r="CU1173" s="105"/>
      <c r="CV1173" s="105"/>
      <c r="CW1173" s="105"/>
      <c r="CX1173" s="105"/>
      <c r="CY1173" s="105"/>
      <c r="CZ1173" s="105"/>
      <c r="DA1173" s="105"/>
    </row>
    <row r="1174" spans="1:105" s="70" customFormat="1" ht="15" customHeight="1">
      <c r="A1174" s="228"/>
      <c r="B1174" s="277"/>
      <c r="C1174" s="280"/>
      <c r="D1174" s="237"/>
      <c r="E1174" s="237"/>
      <c r="F1174" s="243"/>
      <c r="G1174" s="72">
        <v>3</v>
      </c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  <c r="U1174" s="84"/>
      <c r="V1174" s="84"/>
      <c r="W1174" s="84"/>
      <c r="X1174" s="84"/>
      <c r="Y1174" s="84"/>
      <c r="Z1174" s="84"/>
      <c r="AA1174" s="84"/>
      <c r="AB1174" s="84"/>
      <c r="AC1174" s="80"/>
      <c r="AD1174" s="80"/>
      <c r="AE1174" s="80"/>
      <c r="AF1174" s="80"/>
      <c r="AG1174" s="80"/>
      <c r="AH1174" s="80"/>
      <c r="AI1174" s="80"/>
      <c r="AJ1174" s="80"/>
      <c r="AK1174" s="80"/>
      <c r="AL1174" s="80"/>
      <c r="AM1174" s="240"/>
      <c r="AN1174" s="240"/>
      <c r="AO1174" s="240"/>
      <c r="AP1174" s="240"/>
      <c r="AQ1174" s="240"/>
      <c r="AR1174" s="240"/>
      <c r="AS1174" s="240"/>
      <c r="AT1174" s="256"/>
      <c r="AU1174" s="256"/>
      <c r="AV1174" s="259"/>
      <c r="AW1174" s="259"/>
      <c r="AX1174" s="256"/>
      <c r="AY1174" s="256"/>
      <c r="AZ1174" s="256"/>
      <c r="BA1174" s="256"/>
      <c r="BB1174" s="256"/>
      <c r="BC1174" s="256"/>
      <c r="BD1174" s="256"/>
      <c r="BE1174" s="256"/>
      <c r="BF1174" s="256"/>
      <c r="BG1174" s="256"/>
      <c r="BH1174" s="256"/>
      <c r="BI1174" s="256"/>
      <c r="BJ1174" s="256"/>
      <c r="BK1174" s="256"/>
      <c r="BL1174" s="262"/>
      <c r="BM1174" s="262"/>
      <c r="BN1174" s="262"/>
      <c r="BO1174" s="262"/>
      <c r="BP1174" s="262"/>
      <c r="BQ1174" s="262"/>
      <c r="BR1174" s="270"/>
      <c r="BS1174" s="270"/>
      <c r="BT1174" s="270"/>
      <c r="BU1174" s="270"/>
      <c r="BV1174" s="270"/>
      <c r="BW1174" s="270"/>
      <c r="BX1174" s="256"/>
      <c r="BY1174" s="256"/>
      <c r="BZ1174" s="256"/>
      <c r="CA1174" s="267"/>
      <c r="CB1174" s="267"/>
      <c r="CC1174" s="274"/>
      <c r="CD1174" s="267"/>
      <c r="CE1174" s="267"/>
      <c r="CF1174" s="267"/>
      <c r="CG1174" s="267"/>
      <c r="CH1174" s="267"/>
      <c r="CI1174" s="267"/>
      <c r="CJ1174" s="267"/>
      <c r="CK1174" s="267"/>
      <c r="CL1174" s="265"/>
      <c r="CM1174" s="272"/>
      <c r="CN1174" s="264"/>
      <c r="CO1174" s="125"/>
      <c r="CP1174" s="226"/>
      <c r="CQ1174" s="226"/>
      <c r="CR1174" s="226"/>
      <c r="CS1174" s="105"/>
      <c r="CT1174" s="105"/>
      <c r="CU1174" s="105"/>
      <c r="CV1174" s="105"/>
      <c r="CW1174" s="105"/>
      <c r="CX1174" s="105"/>
      <c r="CY1174" s="105"/>
      <c r="CZ1174" s="105"/>
      <c r="DA1174" s="105"/>
    </row>
    <row r="1175" spans="1:105" s="70" customFormat="1" ht="15" customHeight="1">
      <c r="A1175" s="228"/>
      <c r="B1175" s="277"/>
      <c r="C1175" s="280"/>
      <c r="D1175" s="237"/>
      <c r="E1175" s="237"/>
      <c r="F1175" s="244"/>
      <c r="G1175" s="73">
        <v>3.9</v>
      </c>
      <c r="H1175" s="85"/>
      <c r="I1175" s="85"/>
      <c r="J1175" s="85"/>
      <c r="K1175" s="85"/>
      <c r="L1175" s="85"/>
      <c r="M1175" s="85"/>
      <c r="N1175" s="85"/>
      <c r="O1175" s="85"/>
      <c r="P1175" s="85"/>
      <c r="Q1175" s="85"/>
      <c r="R1175" s="85"/>
      <c r="S1175" s="85"/>
      <c r="T1175" s="85"/>
      <c r="U1175" s="85"/>
      <c r="V1175" s="85"/>
      <c r="W1175" s="85"/>
      <c r="X1175" s="85"/>
      <c r="Y1175" s="85"/>
      <c r="Z1175" s="85"/>
      <c r="AA1175" s="85"/>
      <c r="AB1175" s="85"/>
      <c r="AC1175" s="81"/>
      <c r="AD1175" s="81"/>
      <c r="AE1175" s="81"/>
      <c r="AF1175" s="81"/>
      <c r="AG1175" s="81"/>
      <c r="AH1175" s="81"/>
      <c r="AI1175" s="81"/>
      <c r="AJ1175" s="81"/>
      <c r="AK1175" s="81"/>
      <c r="AL1175" s="81"/>
      <c r="AM1175" s="240"/>
      <c r="AN1175" s="240"/>
      <c r="AO1175" s="240"/>
      <c r="AP1175" s="240"/>
      <c r="AQ1175" s="240"/>
      <c r="AR1175" s="240"/>
      <c r="AS1175" s="240"/>
      <c r="AT1175" s="256"/>
      <c r="AU1175" s="256"/>
      <c r="AV1175" s="259"/>
      <c r="AW1175" s="259"/>
      <c r="AX1175" s="256"/>
      <c r="AY1175" s="256"/>
      <c r="AZ1175" s="256"/>
      <c r="BA1175" s="256"/>
      <c r="BB1175" s="256"/>
      <c r="BC1175" s="256"/>
      <c r="BD1175" s="256"/>
      <c r="BE1175" s="256"/>
      <c r="BF1175" s="256"/>
      <c r="BG1175" s="256"/>
      <c r="BH1175" s="256"/>
      <c r="BI1175" s="256"/>
      <c r="BJ1175" s="256"/>
      <c r="BK1175" s="256"/>
      <c r="BL1175" s="262"/>
      <c r="BM1175" s="262"/>
      <c r="BN1175" s="262"/>
      <c r="BO1175" s="262"/>
      <c r="BP1175" s="262"/>
      <c r="BQ1175" s="262"/>
      <c r="BR1175" s="270"/>
      <c r="BS1175" s="270"/>
      <c r="BT1175" s="270"/>
      <c r="BU1175" s="270"/>
      <c r="BV1175" s="270"/>
      <c r="BW1175" s="270"/>
      <c r="BX1175" s="256"/>
      <c r="BY1175" s="256"/>
      <c r="BZ1175" s="256"/>
      <c r="CA1175" s="267"/>
      <c r="CB1175" s="267"/>
      <c r="CC1175" s="274"/>
      <c r="CD1175" s="267"/>
      <c r="CE1175" s="267"/>
      <c r="CF1175" s="267"/>
      <c r="CG1175" s="267"/>
      <c r="CH1175" s="267"/>
      <c r="CI1175" s="267"/>
      <c r="CJ1175" s="267"/>
      <c r="CK1175" s="267"/>
      <c r="CL1175" s="265"/>
      <c r="CM1175" s="272"/>
      <c r="CN1175" s="264"/>
      <c r="CO1175" s="125"/>
      <c r="CP1175" s="226"/>
      <c r="CQ1175" s="226"/>
      <c r="CR1175" s="226"/>
      <c r="CS1175" s="105"/>
      <c r="CT1175" s="105"/>
      <c r="CU1175" s="105"/>
      <c r="CV1175" s="105"/>
      <c r="CW1175" s="105"/>
      <c r="CX1175" s="105"/>
      <c r="CY1175" s="105"/>
      <c r="CZ1175" s="105"/>
      <c r="DA1175" s="105"/>
    </row>
    <row r="1176" spans="1:105" s="70" customFormat="1" ht="15" customHeight="1" thickBot="1">
      <c r="A1176" s="229"/>
      <c r="B1176" s="278"/>
      <c r="C1176" s="281"/>
      <c r="D1176" s="238"/>
      <c r="E1176" s="238"/>
      <c r="F1176" s="245" t="s">
        <v>83</v>
      </c>
      <c r="G1176" s="246"/>
      <c r="H1176" s="82"/>
      <c r="I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2"/>
      <c r="T1176" s="82"/>
      <c r="U1176" s="82"/>
      <c r="V1176" s="82"/>
      <c r="W1176" s="82"/>
      <c r="X1176" s="82"/>
      <c r="Y1176" s="82"/>
      <c r="Z1176" s="82"/>
      <c r="AA1176" s="82"/>
      <c r="AB1176" s="82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  <c r="AM1176" s="241"/>
      <c r="AN1176" s="241"/>
      <c r="AO1176" s="241"/>
      <c r="AP1176" s="241"/>
      <c r="AQ1176" s="241"/>
      <c r="AR1176" s="241"/>
      <c r="AS1176" s="241"/>
      <c r="AT1176" s="257"/>
      <c r="AU1176" s="257"/>
      <c r="AV1176" s="260"/>
      <c r="AW1176" s="260"/>
      <c r="AX1176" s="257"/>
      <c r="AY1176" s="257"/>
      <c r="AZ1176" s="257"/>
      <c r="BA1176" s="257"/>
      <c r="BB1176" s="257"/>
      <c r="BC1176" s="257"/>
      <c r="BD1176" s="257"/>
      <c r="BE1176" s="257"/>
      <c r="BF1176" s="257"/>
      <c r="BG1176" s="257"/>
      <c r="BH1176" s="257"/>
      <c r="BI1176" s="257"/>
      <c r="BJ1176" s="257"/>
      <c r="BK1176" s="257"/>
      <c r="BL1176" s="263"/>
      <c r="BM1176" s="263"/>
      <c r="BN1176" s="263"/>
      <c r="BO1176" s="263"/>
      <c r="BP1176" s="263"/>
      <c r="BQ1176" s="263"/>
      <c r="BR1176" s="271"/>
      <c r="BS1176" s="271"/>
      <c r="BT1176" s="271"/>
      <c r="BU1176" s="271"/>
      <c r="BV1176" s="271"/>
      <c r="BW1176" s="271"/>
      <c r="BX1176" s="257"/>
      <c r="BY1176" s="257"/>
      <c r="BZ1176" s="257"/>
      <c r="CA1176" s="268"/>
      <c r="CB1176" s="268"/>
      <c r="CC1176" s="275"/>
      <c r="CD1176" s="268"/>
      <c r="CE1176" s="268"/>
      <c r="CF1176" s="268"/>
      <c r="CG1176" s="268"/>
      <c r="CH1176" s="268"/>
      <c r="CI1176" s="268"/>
      <c r="CJ1176" s="268"/>
      <c r="CK1176" s="268"/>
      <c r="CL1176" s="265"/>
      <c r="CM1176" s="272"/>
      <c r="CN1176" s="264"/>
      <c r="CO1176" s="125"/>
      <c r="CP1176" s="226"/>
      <c r="CQ1176" s="226"/>
      <c r="CR1176" s="226"/>
      <c r="CS1176" s="105"/>
      <c r="CT1176" s="105"/>
      <c r="CU1176" s="105"/>
      <c r="CV1176" s="105"/>
      <c r="CW1176" s="105"/>
      <c r="CX1176" s="105"/>
      <c r="CY1176" s="105"/>
      <c r="CZ1176" s="105"/>
      <c r="DA1176" s="105"/>
    </row>
    <row r="1177" spans="1:105" s="120" customFormat="1" ht="15" customHeight="1">
      <c r="A1177" s="227">
        <f t="shared" ref="A1177" si="437">A1169+1</f>
        <v>146</v>
      </c>
      <c r="B1177" s="276" t="s">
        <v>1347</v>
      </c>
      <c r="C1177" s="279" t="s">
        <v>1349</v>
      </c>
      <c r="D1177" s="236" t="s">
        <v>1350</v>
      </c>
      <c r="E1177" s="236" t="s">
        <v>1248</v>
      </c>
      <c r="F1177" s="253" t="s">
        <v>80</v>
      </c>
      <c r="G1177" s="254"/>
      <c r="H1177" s="82" t="s">
        <v>69</v>
      </c>
      <c r="I1177" s="82"/>
      <c r="J1177" s="82" t="s">
        <v>60</v>
      </c>
      <c r="K1177" s="82" t="s">
        <v>60</v>
      </c>
      <c r="L1177" s="82" t="s">
        <v>60</v>
      </c>
      <c r="M1177" s="82" t="s">
        <v>60</v>
      </c>
      <c r="N1177" s="82" t="s">
        <v>60</v>
      </c>
      <c r="O1177" s="82"/>
      <c r="P1177" s="82" t="s">
        <v>60</v>
      </c>
      <c r="Q1177" s="82" t="s">
        <v>60</v>
      </c>
      <c r="R1177" s="82" t="s">
        <v>60</v>
      </c>
      <c r="S1177" s="82" t="s">
        <v>60</v>
      </c>
      <c r="T1177" s="82" t="s">
        <v>60</v>
      </c>
      <c r="U1177" s="82" t="s">
        <v>60</v>
      </c>
      <c r="V1177" s="82"/>
      <c r="W1177" s="82" t="s">
        <v>61</v>
      </c>
      <c r="X1177" s="82" t="s">
        <v>61</v>
      </c>
      <c r="Y1177" s="82" t="s">
        <v>61</v>
      </c>
      <c r="Z1177" s="82" t="s">
        <v>61</v>
      </c>
      <c r="AA1177" s="82" t="s">
        <v>61</v>
      </c>
      <c r="AB1177" s="82" t="s">
        <v>61</v>
      </c>
      <c r="AC1177" s="82"/>
      <c r="AD1177" s="82" t="s">
        <v>61</v>
      </c>
      <c r="AE1177" s="82" t="s">
        <v>61</v>
      </c>
      <c r="AF1177" s="82" t="s">
        <v>61</v>
      </c>
      <c r="AG1177" s="82" t="s">
        <v>61</v>
      </c>
      <c r="AH1177" s="82" t="s">
        <v>61</v>
      </c>
      <c r="AI1177" s="82" t="s">
        <v>1471</v>
      </c>
      <c r="AJ1177" s="82"/>
      <c r="AK1177" s="82" t="s">
        <v>60</v>
      </c>
      <c r="AL1177" s="82" t="s">
        <v>60</v>
      </c>
      <c r="AM1177" s="239">
        <f>COUNTIF(H1177:AL1177,"PH")+COUNTIF(H1177:AL1177,"PH/L")+COUNTIF(H1177:AL1177,"PM")</f>
        <v>0</v>
      </c>
      <c r="AN1177" s="239">
        <f>COUNTIF(H1177:AL1177,"PD")+COUNTIF(H1177:AL1177,"PDD")+COUNTIF(H1177:AL1177,"P/DS")/2+COUNTIF(H1177:AL1177,"PMD")</f>
        <v>0</v>
      </c>
      <c r="AO1177" s="239">
        <f>COUNTIF(H1177:AL1177,"PN")+COUNTIF(H1177:AL1177,"P/NS")/2+COUNTIF(H1177:AL1177,"PH")+COUNTIF(H1177:AL1177,"PH/F")/2+COUNTIF(H1177:AL1177,"PH/L")/2+COUNTIF(H1177:AL1177,"PM")</f>
        <v>0</v>
      </c>
      <c r="AP1177" s="239">
        <f>COUNTIF(H1177:AL1177,"BH")+COUNTIF(H1177:AL1177,"AL/BL")+COUNTIF(H1177:AL1177,"UL/BL")+COUNTIF(H1177:AL1177,"BM")</f>
        <v>0</v>
      </c>
      <c r="AQ1177" s="239">
        <f>COUNTIF(H1177:AL1177,"DS")+COUNTIF(H1177:AL1177,"AL/DS")/2+COUNTIF(H1177:AL1177,"UL/DS")/2+COUNTIF(H1177:AL1177,"CT")+COUNTIF(H1177:AL1177,"MD")</f>
        <v>13.5</v>
      </c>
      <c r="AR1177" s="239">
        <f>COUNTIF(H1177:AL1177,"NS")+COUNTIF(H1177:AL1177,"AL/NS")/2+COUNTIF(H1177:AL1177,"UL/NS")/2+COUNTIF(H1177:AL1177,"BH")+COUNTIF(H1177:AL1177,"AL/BF")/2+COUNTIF(H1177:AL1177,"AL/BL")/2+COUNTIF(H1177:AL1177,"UL/BL")/2+COUNTIF(H1177:AL1177,"UL/BF")/2+COUNTIF(H1177:AL1177,"BM")</f>
        <v>11</v>
      </c>
      <c r="AS1177" s="239">
        <f>COUNTIF(H1177:AL1177,"AL")+COUNTIF(H1177:AL1177,"AL/DS")/2+COUNTIF(H1177:AL1177,"AL/NS")/2+COUNTIF(H1177:AL1177,"NH")+COUNTIF(H1177:AL1177,"SL")+COUNTIF(H1177:AL1177,"NHD")+COUNTIF(H1177:AL1177,"B")+COUNTIF(H1177:AL1177,"HL")+COUNTIF(H1177:AL1177,"AL/BF")/2+COUNTIF(H1177:AL1177,"AL/BL")/2</f>
        <v>1</v>
      </c>
      <c r="AT1177" s="255">
        <f>COUNTIF(H1177:AL1177,"PD")+COUNTIF(H1177:AL1177,"PN")+COUNTIF(H1177:AL1177,"P/DS")/2+COUNTIF(H1177:AL1177,"P/NS")/2+COUNTIF(H1177:AL1177,"DS")+COUNTIF(H1177:AL1177,"NS")+COUNTIF(H1177:AL1177,"AL")+COUNTIF(H1177:AL1177,"AL/DS")+COUNTIF(H1177:AL1177,"AL/NS")+COUNTIF(H1177:AL1177,"NH")+COUNTIF(H1177:AL1177,"SL")+COUNTIF(H1177:AL1177,"UL/DS")/2+COUNTIF(H1177:AL1177,"UL/NS")/2+COUNTIF(H1177:AL1177,"CT")+COUNTIF(H1177:AL1177,"NHD")+COUNTIF(H1177:AL1177,"PDD")+COUNTIF(H1177:AL1177,"B")+COUNTIF(H1177:AL1177,"HL")+COUNTIF(H1177:AL1177,"PH")+COUNTIF(H1177:AL1177,"BH")+COUNTIF(H1177:AL1177,"AL/BF")+COUNTIF(H1177:AL1177,"AL/BL")+COUNTIF(H1177:AL1177,"UL/BF")/2+COUNTIF(H1177:AL1177,"UL/BL")/2+COUNTIF(H1177:AL1177,"PH/F")/2+COUNTIF(H1177:AL1177,"PH/L")/2+COUNTIF(H1177:AL1177,"MD")+COUNTIF(H1177:AL1177,"PMD")+COUNTIF(H1177:AL1177,"PM")+COUNTIF(H1177:AL1177,"BM")</f>
        <v>25.5</v>
      </c>
      <c r="AU1177" s="255">
        <f>COUNTIF(H1177:AL1177,"P/DS")/2+COUNTIF(H1177:AL1177,"P/NS")/2+COUNTIF(H1177:AL1177,"IL")+COUNTIF(H1177:AL1177,"NL")+COUNTIF(H1177:AL1177,"UL")+COUNTIF(H1177:AL1177,"UL/DS")/2+COUNTIF(H1177:AL1177,"UL/NS")/2+COUNTIF(H1177:AL1177,"KT")+COUNTIF(H1177:AL1177,"UL/BF")/2+COUNTIF(H1177:AL1177,"UL/BL")/2+COUNTIF(H1177:AL1177,"PH/F")/2+COUNTIF(H1177:AL1177,"PH/L")/2+COUNTIF(H1177:AL1177,"NB")</f>
        <v>0.5</v>
      </c>
      <c r="AV1177" s="258">
        <f>COUNTIF(H1177:AL1177,"PN")+COUNTIF(H1177:AL1177,"TVD")+COUNTIF(H1177:AL1177,"PH")+COUNTIF(H1177:AL1177,"PM")+COUNTIF(H1177:AL1177,"PDD")-COUNTIFS(H1177:AL1177,"PN",H1184:AL1184,"&gt;=3")-COUNTIFS(H1177:AL1177,"PM",H1184:AL1184,"&gt;=3")</f>
        <v>0</v>
      </c>
      <c r="AW1177" s="258">
        <f>COUNTIF(H1177:AL1177,"NS")+COUNTIF(H1177:AL1177,"D")+COUNTIF(H1177:AL1177,"BH")+COUNTIF(H1177:AL1177,"NHD")+COUNTIF(H1177:AL1177,"BM")-COUNTIFS(H1177:AL1177,"NS",H1184:AL1184,"&gt;=3")-COUNTIFS(H1177:AL1177,"BH",H1184:AL1184,"&gt;=3")-COUNTIFS(H1177:AL1177,"BM",H1184:AL1184,"&gt;=3")</f>
        <v>11</v>
      </c>
      <c r="AX1177" s="255">
        <f>COUNTIF(H1177:AL1177,"AL")+COUNTIF(H1177:AL1177,"AL/DS")/2+COUNTIF(H1177:AL1177,"AL/NS")/2+COUNTIF(H1177:AL1177,"AL/BF")+COUNTIF(H1177:AL1177,"AL/BL")/2</f>
        <v>0</v>
      </c>
      <c r="AY1177" s="255">
        <f>COUNTIF(H1177:AL1177,"SL")</f>
        <v>0</v>
      </c>
      <c r="AZ1177" s="255">
        <f>COUNTIF(H1177:AL1177,"NH")</f>
        <v>1</v>
      </c>
      <c r="BA1177" s="255">
        <f>COUNTIF(H1177:AL1177,"HL")</f>
        <v>0</v>
      </c>
      <c r="BB1177" s="255">
        <f>COUNTIF(G1177:AL1177,"P/DS")/2+COUNTIF(G1177:AL1177,"P/NS")/2+COUNTIF(G1177:AL1177,"UL")+COUNTIF(G1177:AL1177,"UL/DS")/2+COUNTIF(G1177:AL1177,"UL/NS")/2+COUNTIF(G1177:AL1177,"UL/BL")/2+COUNTIF(G1177:AL1177,"UL/BF")/2+COUNTIF(G1177:AL1177,"PH/F")/2+COUNTIF(G1177:AL1177,"PH/L")/2</f>
        <v>0.5</v>
      </c>
      <c r="BC1177" s="255">
        <f>COUNTIF(H1177:AL1177,"NB")</f>
        <v>0</v>
      </c>
      <c r="BD1177" s="255">
        <f>COUNTIF(H1177:AL1177,"NL")</f>
        <v>0</v>
      </c>
      <c r="BE1177" s="255">
        <f>COUNTIF(H1177:AL1177,"IL")</f>
        <v>0</v>
      </c>
      <c r="BF1177" s="255">
        <f>COUNTIF(H1177:AL1177,"KT")</f>
        <v>0</v>
      </c>
      <c r="BG1177" s="255">
        <f>COUNTIF(H1177:AL1177,"L70")</f>
        <v>0</v>
      </c>
      <c r="BH1177" s="255">
        <f>COUNTIF(H1177:AL1177,"MD")</f>
        <v>0</v>
      </c>
      <c r="BI1177" s="255">
        <f>COUNTIF(H1177:AL1177,"PMD")</f>
        <v>0</v>
      </c>
      <c r="BJ1177" s="255">
        <f>COUNTIF(H1177:AL1177,"PM")</f>
        <v>0</v>
      </c>
      <c r="BK1177" s="255">
        <f>COUNTIF(H1177:AL1177,"BM")</f>
        <v>0</v>
      </c>
      <c r="BL1177" s="261">
        <f>SUMIF(H1177:AL1177,"PD",H1178:AL1178)+SUMIF(H1177:AL1177,"PN",H1178:AL1178)+SUMIF(H1177:AL1177,"P/DS",H1178:AL1178)+SUMIF(H1177:AL1177,"PN/F",H1178:AL1178)+SUMIF(H1177:AL1177,"PN/L",H1178:AL1178)+SUMIF(H1177:AL1177,"TV",H1178:AL1178)+SUMIF(H1177:AL1177,"TVD",H1178:AL1178)+SUMIF(H1177:AL1177,"PDD",H1178:AL1178)</f>
        <v>0</v>
      </c>
      <c r="BM1177" s="261">
        <f>SUMIF(H1177:AL1177,"PD",H1179:AL1179)+SUMIF(H1177:AL1177,"PN",H1179:AL1179)+SUMIF(H1177:AL1177,"P/DS",H1179:AL1179)+SUMIF(H1177:AL1177,"PN/F",H1179:AL1179)+SUMIF(H1177:AL1177,"PN/L",H1179:AL1179)+SUMIF(H1177:AL1177,"TV",H1179:AL1179)+SUMIF(H1177:AL1177,"TVD",H1179:AL1179)+SUMIF(H1177:AL1177,"PDD",H1179:AL1179)+SUMIF(H1177:AL1177,"PMD",H1179:AL1179)</f>
        <v>0</v>
      </c>
      <c r="BN1177" s="261">
        <f>SUMIF(H1177:AL1177,"PD",H1180:AL1180)+SUMIF(H1177:AL1177,"PN",H1180:AL1180)+SUMIF(H1177:AL1177,"P/DS",H1180:AL1180)+SUMIF(H1177:AL1177,"PN/F",H1180:AL1180)+SUMIF(H1177:AL1177,"PN/L",H1180:AL1180)+SUMIF(H1177:AL1177,"TV",H1180:AL1180)+SUMIF(H1177:AL1177,"TVD",H1180:AL1180)</f>
        <v>0</v>
      </c>
      <c r="BO1177" s="261">
        <f>SUMIF(H1177:AL1177,"PD",H1181:AL1181)+SUMIF(H1177:AL1177,"PN",H1181:AL1181)+SUMIF(H1177:AL1177,"P/DS",H1181:AL1181)+SUMIF(H1177:AL1177,"PN/F",H1181:AL1181)+SUMIF(H1177:AL1177,"PN/L",H1181:AL1181)+SUMIF(H1177:AL1177,"TV",H1181:AL1181)+SUMIF(H1177:AL1177,"TVD",H1181:AL1181)</f>
        <v>0</v>
      </c>
      <c r="BP1177" s="261">
        <f>SUMIF(H1177:AL1177,"PD",H1182:AL1182)+SUMIF(H1177:AL1177,"PN",H1182:AL1182)+SUMIF(H1177:AL1177,"P/DS",H1182:AL1182)+SUMIF(H1177:AL1177,"PN/F",H1182:AL1182)+SUMIF(H1177:AL1177,"PN/L",H1182:AL1182)+SUMIF(H1177:AL1177,"TV",H1182:AL1182)+SUMIF(H1177:AL1177,"TVD",H1182:AL1182)+SUMIF(H1177:AL1177,"PDD",H1182:AL1182)+SUMIF(H1177:AL1177,"PH",H1182:AL1182)+SUMIF(H1177:AL1177,"PM",H1182:AL1182)</f>
        <v>0</v>
      </c>
      <c r="BQ1177" s="261">
        <f>SUMIF(H1177:AL1177,"PD",H1183:AL1183)+SUMIF(H1177:AL1177,"PN",H1183:AL1183)+SUMIF(H1177:AL1177,"P/DS",H1183:AL1183)+SUMIF(H1177:AL1177,"PN/F",H1183:AL1183)+SUMIF(H1177:AL1177,"PN/L",H1183:AL1183)+SUMIF(H1177:AL1177,"TV",H1183:AL1183)+SUMIF(H1177:AL1177,"TVD",H1183:AL1183)+SUMIF(H1177:AL1177,"PDD",H1183:AL1183)+SUMIF(H1177:AL1177,"PH",H1183:AL1183)+SUMIF(H1177:AL1177,"PM",H1183:AL1183)</f>
        <v>0</v>
      </c>
      <c r="BR1177" s="269">
        <f>SUM(H1178:AL1178)-BL1177</f>
        <v>43</v>
      </c>
      <c r="BS1177" s="269">
        <f>SUM(H1179:AL1179)-BM1177</f>
        <v>12</v>
      </c>
      <c r="BT1177" s="269">
        <f>SUM(H1180:AL1180)-BN1177</f>
        <v>0</v>
      </c>
      <c r="BU1177" s="269">
        <f>SUM(H1181:AL1181)-BO1177</f>
        <v>0</v>
      </c>
      <c r="BV1177" s="269">
        <f>SUM(H1182:AL1182)-BP1177</f>
        <v>0</v>
      </c>
      <c r="BW1177" s="269">
        <f>SUM(H1183:AL1183)-BQ1177</f>
        <v>0</v>
      </c>
      <c r="BX1177" s="255">
        <f>SUMIF(H1177:AL1177,"PD",H1184:AL1184)+SUMIF(H1177:AL1177,"PN",H1184:AL1184)+SUMIF(H1177:AL1177,"P/DS",H1184:AL1184)+SUMIF(H1177:AL1177,"PN/F",H1184:AL1184)+SUMIF(H1177:AL1177,"PN/L",H1184:AL1184)</f>
        <v>0</v>
      </c>
      <c r="BY1177" s="255">
        <f>SUM(H1184:AL1184)-BX1177</f>
        <v>0</v>
      </c>
      <c r="BZ1177" s="255">
        <f t="shared" ref="BZ1177" si="438">+SUM(BL1177:BW1184)</f>
        <v>55</v>
      </c>
      <c r="CA1177" s="266">
        <f>(COUNTIFS(H1177:AL1177,"PD",H1178:AL1178,"&gt;=2"))*0.5-IF(CN1177="VP",COUNTIFS($H$16:$AL$16,"SAT",H1177:AL1177,"PD",H1178:AL1178,"&gt;=2"))*0.5</f>
        <v>0</v>
      </c>
      <c r="CB1177" s="266">
        <f>(COUNTIFS(H1177:AL1177,"PN",H1179:AL1179,"&gt;=0.5",H1178:AL1178,"&gt;=1.5"))*0.5+COUNTIFS(H1177:AL1177,"PDD",H1179:AL1179,"&gt;=0.5",H1178:AL1178,"&gt;=1.5")*0.5</f>
        <v>0</v>
      </c>
      <c r="CC1177" s="273">
        <f>(COUNTIFS(H1177:AL1177,"TV",H1179:AL1179,"&gt;=10"))*0.5+(COUNTIFS(H1177:AL1177,"PMD",H1179:AL1179,"&gt;=2"))*0.5</f>
        <v>0</v>
      </c>
      <c r="CD1177" s="266">
        <f>(COUNTIFS(H1177:AL1177,"TVD",H1181:AL1181,"&gt;=6.5",H1179:AL1179,"&gt;=3.5"))*0.5</f>
        <v>0</v>
      </c>
      <c r="CE1177" s="266">
        <f>(COUNTIFS(H1177:AL1177,"PD",H1182:AL1182,"&gt;=10"))*0.5</f>
        <v>0</v>
      </c>
      <c r="CF1177" s="266">
        <f>(COUNTIFS(H1177:AL1177,"PDD",H1182:AL1182,"&gt;=3.5",H1183:AL1183,"&gt;=6.5")+COUNTIFS(H1177:AL1177,"PH",H1183:AL1183,"&gt;=0.5",H1182:AL1182,"&gt;=1.5")+COUNTIFS(H1177:AL1177,"PM",H1183:AL1183,"&gt;=0.5",H1182:AL1182,"&gt;=1.5"))*0.5</f>
        <v>0</v>
      </c>
      <c r="CG1177" s="266">
        <f>(COUNTIFS(H1177:AL1177,"DS",H1178:AL1178,"&gt;=2")+COUNTIFS(H1177:AL1177,"AL/DS",H1178:AL1178,"&gt;=2"))*0.5-IF(CN1177="VP",COUNTIFS($H$16:$AL$16,"SAT",H1177:AL1177,"DS",H1178:AL1178,"&gt;=2"))*0.5</f>
        <v>6</v>
      </c>
      <c r="CH1177" s="266">
        <f>(COUNTIFS(H1177:AL1177,"NS",H1179:AL1179,"&gt;=0.5",H1178:AL1178,"&gt;=1.5")+COUNTIFS(H1177:AL1177,"AL/NS",H1179:AL1179,"&gt;=0.5",H1178:AL1178,"&gt;=1.5")+COUNTIFS(H1177:AL1177,"NHD",H1179:AL1179,"&gt;=4.5",H1182:AL1182,"&gt;=2",H1178:AL1178,"&gt;=1.5"))*0.5</f>
        <v>2.5</v>
      </c>
      <c r="CI1177" s="266">
        <f>(COUNTIF(H1179:AL1179,"&gt;=10")+COUNTIFS(H1177:AL1177,"MD",H1179:AL1179,"&gt;=2")-COUNTIFS(H1177:AL1177,"TV",H1179:AL1179,"&gt;=10"))*0.5</f>
        <v>0</v>
      </c>
      <c r="CJ1177" s="266">
        <f>(COUNTIFS(H1177:AL1177,"D",H1181:AL1181,"&gt;=6.5",H1179:AL1179,"&gt;=3.5"))*0.5</f>
        <v>0</v>
      </c>
      <c r="CK1177" s="266">
        <f>(COUNTIF(H1182:AL1182,"&gt;=10")-COUNTIFS(H1177:AL1177,"PD",H1182:AL1182,"&gt;=10"))*0.5</f>
        <v>0</v>
      </c>
      <c r="CL1177" s="265">
        <f>(COUNTIFS(H1177:AL1177,"NHD",H1182:AL1182,"&gt;=3.5",H1183:AL1183,"&gt;=6.5")+COUNTIFS(H1177:AL1177,"BH",H1182:AL1182,"&gt;=1.5",H1183:AL1183,"&gt;=0.5")+COUNTIFS(H1177:AL1177,"BM",H1182:AL1182,"&gt;=1.5",H1183:AL1183,"&gt;=0.5")+COUNTIFS(H1177:AL1177,"D",H1182:AL1182,"&gt;=1.5",H1183:AL1183,"&gt;=0.5"))*0.5</f>
        <v>0</v>
      </c>
      <c r="CM1177" s="272"/>
      <c r="CN1177" s="264" t="s">
        <v>723</v>
      </c>
      <c r="CO1177" s="190">
        <f t="shared" ref="CO1177" si="439">+AM1177+AN1177+AO1177+AP1177+AQ1177+AR1177+AS1177+AU1177+BG1177</f>
        <v>26</v>
      </c>
      <c r="CP1177" s="225">
        <f>+SUM(I1178:I1183)-I1184</f>
        <v>0</v>
      </c>
      <c r="CQ1177" s="225">
        <f>+SUM(J1178:J1183)-J1184</f>
        <v>2.5</v>
      </c>
      <c r="CR1177" s="225">
        <f>+SUM(K1178:K1183)-K1184</f>
        <v>2.5</v>
      </c>
      <c r="CS1177" s="191"/>
      <c r="CT1177" s="191"/>
      <c r="CU1177" s="191"/>
      <c r="CV1177" s="191"/>
      <c r="CW1177" s="191"/>
      <c r="CX1177" s="191"/>
      <c r="CY1177" s="191"/>
      <c r="CZ1177" s="191"/>
      <c r="DA1177" s="191"/>
    </row>
    <row r="1178" spans="1:105" s="120" customFormat="1" ht="15" customHeight="1">
      <c r="A1178" s="228"/>
      <c r="B1178" s="277"/>
      <c r="C1178" s="280"/>
      <c r="D1178" s="237"/>
      <c r="E1178" s="237"/>
      <c r="F1178" s="242" t="s">
        <v>82</v>
      </c>
      <c r="G1178" s="121">
        <v>1.5</v>
      </c>
      <c r="H1178" s="83"/>
      <c r="I1178" s="83"/>
      <c r="J1178" s="83">
        <v>2.5</v>
      </c>
      <c r="K1178" s="83">
        <v>2.5</v>
      </c>
      <c r="L1178" s="83">
        <v>2.5</v>
      </c>
      <c r="M1178" s="83">
        <v>2.5</v>
      </c>
      <c r="N1178" s="83"/>
      <c r="O1178" s="83"/>
      <c r="P1178" s="83">
        <v>2.5</v>
      </c>
      <c r="Q1178" s="83">
        <v>2.5</v>
      </c>
      <c r="R1178" s="83">
        <v>2.5</v>
      </c>
      <c r="S1178" s="83">
        <v>2.5</v>
      </c>
      <c r="T1178" s="83">
        <v>2.5</v>
      </c>
      <c r="U1178" s="83">
        <v>2.5</v>
      </c>
      <c r="V1178" s="83"/>
      <c r="W1178" s="83">
        <v>2</v>
      </c>
      <c r="X1178" s="83">
        <v>2</v>
      </c>
      <c r="Y1178" s="83">
        <v>2</v>
      </c>
      <c r="Z1178" s="83">
        <v>2</v>
      </c>
      <c r="AA1178" s="83"/>
      <c r="AB1178" s="83"/>
      <c r="AC1178" s="79"/>
      <c r="AD1178" s="79"/>
      <c r="AE1178" s="79">
        <v>1</v>
      </c>
      <c r="AF1178" s="79">
        <v>1</v>
      </c>
      <c r="AG1178" s="79">
        <v>1</v>
      </c>
      <c r="AH1178" s="79">
        <v>2</v>
      </c>
      <c r="AI1178" s="79"/>
      <c r="AJ1178" s="79"/>
      <c r="AK1178" s="79">
        <v>2.5</v>
      </c>
      <c r="AL1178" s="79">
        <v>2.5</v>
      </c>
      <c r="AM1178" s="240"/>
      <c r="AN1178" s="240"/>
      <c r="AO1178" s="240"/>
      <c r="AP1178" s="240"/>
      <c r="AQ1178" s="240"/>
      <c r="AR1178" s="240"/>
      <c r="AS1178" s="240"/>
      <c r="AT1178" s="256"/>
      <c r="AU1178" s="256"/>
      <c r="AV1178" s="259"/>
      <c r="AW1178" s="259"/>
      <c r="AX1178" s="256"/>
      <c r="AY1178" s="256"/>
      <c r="AZ1178" s="256"/>
      <c r="BA1178" s="256"/>
      <c r="BB1178" s="256"/>
      <c r="BC1178" s="256"/>
      <c r="BD1178" s="256"/>
      <c r="BE1178" s="256"/>
      <c r="BF1178" s="256"/>
      <c r="BG1178" s="256"/>
      <c r="BH1178" s="256"/>
      <c r="BI1178" s="256"/>
      <c r="BJ1178" s="256"/>
      <c r="BK1178" s="256"/>
      <c r="BL1178" s="262"/>
      <c r="BM1178" s="262"/>
      <c r="BN1178" s="262"/>
      <c r="BO1178" s="262"/>
      <c r="BP1178" s="262"/>
      <c r="BQ1178" s="262"/>
      <c r="BR1178" s="270"/>
      <c r="BS1178" s="270"/>
      <c r="BT1178" s="270"/>
      <c r="BU1178" s="270"/>
      <c r="BV1178" s="270"/>
      <c r="BW1178" s="270"/>
      <c r="BX1178" s="256"/>
      <c r="BY1178" s="256"/>
      <c r="BZ1178" s="256"/>
      <c r="CA1178" s="267"/>
      <c r="CB1178" s="267"/>
      <c r="CC1178" s="274"/>
      <c r="CD1178" s="267"/>
      <c r="CE1178" s="267"/>
      <c r="CF1178" s="267"/>
      <c r="CG1178" s="267"/>
      <c r="CH1178" s="267"/>
      <c r="CI1178" s="267"/>
      <c r="CJ1178" s="267"/>
      <c r="CK1178" s="267"/>
      <c r="CL1178" s="265"/>
      <c r="CM1178" s="272"/>
      <c r="CN1178" s="264"/>
      <c r="CO1178" s="190"/>
      <c r="CP1178" s="226"/>
      <c r="CQ1178" s="226"/>
      <c r="CR1178" s="226"/>
      <c r="CS1178" s="191"/>
      <c r="CT1178" s="191"/>
      <c r="CU1178" s="191"/>
      <c r="CV1178" s="191"/>
      <c r="CW1178" s="191"/>
      <c r="CX1178" s="191"/>
      <c r="CY1178" s="191"/>
      <c r="CZ1178" s="191"/>
      <c r="DA1178" s="191"/>
    </row>
    <row r="1179" spans="1:105" s="120" customFormat="1" ht="15" customHeight="1">
      <c r="A1179" s="228"/>
      <c r="B1179" s="277"/>
      <c r="C1179" s="280"/>
      <c r="D1179" s="237"/>
      <c r="E1179" s="237"/>
      <c r="F1179" s="243"/>
      <c r="G1179" s="122">
        <v>2</v>
      </c>
      <c r="H1179" s="84"/>
      <c r="I1179" s="84"/>
      <c r="J1179" s="84"/>
      <c r="K1179" s="84"/>
      <c r="L1179" s="84"/>
      <c r="M1179" s="84"/>
      <c r="N1179" s="84"/>
      <c r="O1179" s="84">
        <v>8</v>
      </c>
      <c r="P1179" s="84"/>
      <c r="Q1179" s="84"/>
      <c r="R1179" s="84"/>
      <c r="S1179" s="84"/>
      <c r="T1179" s="84"/>
      <c r="U1179" s="84"/>
      <c r="V1179" s="84"/>
      <c r="W1179" s="84">
        <v>0.5</v>
      </c>
      <c r="X1179" s="84">
        <v>0.5</v>
      </c>
      <c r="Y1179" s="84">
        <v>0.5</v>
      </c>
      <c r="Z1179" s="84">
        <v>0.5</v>
      </c>
      <c r="AA1179" s="84"/>
      <c r="AB1179" s="84"/>
      <c r="AC1179" s="80"/>
      <c r="AD1179" s="80"/>
      <c r="AE1179" s="80">
        <v>0.5</v>
      </c>
      <c r="AF1179" s="80">
        <v>0.5</v>
      </c>
      <c r="AG1179" s="79">
        <v>0.5</v>
      </c>
      <c r="AH1179" s="80">
        <v>0.5</v>
      </c>
      <c r="AI1179" s="80"/>
      <c r="AJ1179" s="80"/>
      <c r="AK1179" s="80"/>
      <c r="AL1179" s="80"/>
      <c r="AM1179" s="240"/>
      <c r="AN1179" s="240"/>
      <c r="AO1179" s="240"/>
      <c r="AP1179" s="240"/>
      <c r="AQ1179" s="240"/>
      <c r="AR1179" s="240"/>
      <c r="AS1179" s="240"/>
      <c r="AT1179" s="256"/>
      <c r="AU1179" s="256"/>
      <c r="AV1179" s="259"/>
      <c r="AW1179" s="259"/>
      <c r="AX1179" s="256"/>
      <c r="AY1179" s="256"/>
      <c r="AZ1179" s="256"/>
      <c r="BA1179" s="256"/>
      <c r="BB1179" s="256"/>
      <c r="BC1179" s="256"/>
      <c r="BD1179" s="256"/>
      <c r="BE1179" s="256"/>
      <c r="BF1179" s="256"/>
      <c r="BG1179" s="256"/>
      <c r="BH1179" s="256"/>
      <c r="BI1179" s="256"/>
      <c r="BJ1179" s="256"/>
      <c r="BK1179" s="256"/>
      <c r="BL1179" s="262"/>
      <c r="BM1179" s="262"/>
      <c r="BN1179" s="262"/>
      <c r="BO1179" s="262"/>
      <c r="BP1179" s="262"/>
      <c r="BQ1179" s="262"/>
      <c r="BR1179" s="270"/>
      <c r="BS1179" s="270"/>
      <c r="BT1179" s="270"/>
      <c r="BU1179" s="270"/>
      <c r="BV1179" s="270"/>
      <c r="BW1179" s="270"/>
      <c r="BX1179" s="256"/>
      <c r="BY1179" s="256"/>
      <c r="BZ1179" s="256"/>
      <c r="CA1179" s="267"/>
      <c r="CB1179" s="267"/>
      <c r="CC1179" s="274"/>
      <c r="CD1179" s="267"/>
      <c r="CE1179" s="267"/>
      <c r="CF1179" s="267"/>
      <c r="CG1179" s="267"/>
      <c r="CH1179" s="267"/>
      <c r="CI1179" s="267"/>
      <c r="CJ1179" s="267"/>
      <c r="CK1179" s="267"/>
      <c r="CL1179" s="265"/>
      <c r="CM1179" s="272"/>
      <c r="CN1179" s="264"/>
      <c r="CO1179" s="190"/>
      <c r="CP1179" s="226"/>
      <c r="CQ1179" s="226"/>
      <c r="CR1179" s="226"/>
      <c r="CS1179" s="191"/>
      <c r="CT1179" s="191"/>
      <c r="CU1179" s="191"/>
      <c r="CV1179" s="191"/>
      <c r="CW1179" s="191"/>
      <c r="CX1179" s="191"/>
      <c r="CY1179" s="191"/>
      <c r="CZ1179" s="191"/>
      <c r="DA1179" s="191"/>
    </row>
    <row r="1180" spans="1:105" s="120" customFormat="1" ht="15" customHeight="1">
      <c r="A1180" s="228"/>
      <c r="B1180" s="277"/>
      <c r="C1180" s="280"/>
      <c r="D1180" s="237"/>
      <c r="E1180" s="237"/>
      <c r="F1180" s="243"/>
      <c r="G1180" s="122">
        <v>2.1</v>
      </c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  <c r="U1180" s="84"/>
      <c r="V1180" s="84"/>
      <c r="W1180" s="84"/>
      <c r="X1180" s="84"/>
      <c r="Y1180" s="84"/>
      <c r="Z1180" s="84"/>
      <c r="AA1180" s="84"/>
      <c r="AB1180" s="84"/>
      <c r="AC1180" s="80"/>
      <c r="AD1180" s="80"/>
      <c r="AE1180" s="80"/>
      <c r="AF1180" s="80"/>
      <c r="AG1180" s="80"/>
      <c r="AH1180" s="80"/>
      <c r="AI1180" s="80"/>
      <c r="AJ1180" s="80"/>
      <c r="AK1180" s="80"/>
      <c r="AL1180" s="80"/>
      <c r="AM1180" s="240"/>
      <c r="AN1180" s="240"/>
      <c r="AO1180" s="240"/>
      <c r="AP1180" s="240"/>
      <c r="AQ1180" s="240"/>
      <c r="AR1180" s="240"/>
      <c r="AS1180" s="240"/>
      <c r="AT1180" s="256"/>
      <c r="AU1180" s="256"/>
      <c r="AV1180" s="259"/>
      <c r="AW1180" s="259"/>
      <c r="AX1180" s="256"/>
      <c r="AY1180" s="256"/>
      <c r="AZ1180" s="256"/>
      <c r="BA1180" s="256"/>
      <c r="BB1180" s="256"/>
      <c r="BC1180" s="256"/>
      <c r="BD1180" s="256"/>
      <c r="BE1180" s="256"/>
      <c r="BF1180" s="256"/>
      <c r="BG1180" s="256"/>
      <c r="BH1180" s="256"/>
      <c r="BI1180" s="256"/>
      <c r="BJ1180" s="256"/>
      <c r="BK1180" s="256"/>
      <c r="BL1180" s="262"/>
      <c r="BM1180" s="262"/>
      <c r="BN1180" s="262"/>
      <c r="BO1180" s="262"/>
      <c r="BP1180" s="262"/>
      <c r="BQ1180" s="262"/>
      <c r="BR1180" s="270"/>
      <c r="BS1180" s="270"/>
      <c r="BT1180" s="270"/>
      <c r="BU1180" s="270"/>
      <c r="BV1180" s="270"/>
      <c r="BW1180" s="270"/>
      <c r="BX1180" s="256"/>
      <c r="BY1180" s="256"/>
      <c r="BZ1180" s="256"/>
      <c r="CA1180" s="267"/>
      <c r="CB1180" s="267"/>
      <c r="CC1180" s="274"/>
      <c r="CD1180" s="267"/>
      <c r="CE1180" s="267"/>
      <c r="CF1180" s="267"/>
      <c r="CG1180" s="267"/>
      <c r="CH1180" s="267"/>
      <c r="CI1180" s="267"/>
      <c r="CJ1180" s="267"/>
      <c r="CK1180" s="267"/>
      <c r="CL1180" s="265"/>
      <c r="CM1180" s="272"/>
      <c r="CN1180" s="264"/>
      <c r="CO1180" s="190"/>
      <c r="CP1180" s="226"/>
      <c r="CQ1180" s="226"/>
      <c r="CR1180" s="226"/>
      <c r="CS1180" s="191"/>
      <c r="CT1180" s="191"/>
      <c r="CU1180" s="191"/>
      <c r="CV1180" s="191"/>
      <c r="CW1180" s="191"/>
      <c r="CX1180" s="191"/>
      <c r="CY1180" s="191"/>
      <c r="CZ1180" s="191"/>
      <c r="DA1180" s="191"/>
    </row>
    <row r="1181" spans="1:105" s="120" customFormat="1" ht="15" customHeight="1">
      <c r="A1181" s="228"/>
      <c r="B1181" s="277"/>
      <c r="C1181" s="280"/>
      <c r="D1181" s="237"/>
      <c r="E1181" s="237"/>
      <c r="F1181" s="243"/>
      <c r="G1181" s="122">
        <v>2.7</v>
      </c>
      <c r="H1181" s="84"/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4"/>
      <c r="U1181" s="84"/>
      <c r="V1181" s="84"/>
      <c r="W1181" s="84"/>
      <c r="X1181" s="84"/>
      <c r="Y1181" s="84"/>
      <c r="Z1181" s="84"/>
      <c r="AA1181" s="84"/>
      <c r="AB1181" s="84"/>
      <c r="AC1181" s="80"/>
      <c r="AD1181" s="80"/>
      <c r="AE1181" s="80"/>
      <c r="AF1181" s="80"/>
      <c r="AG1181" s="80"/>
      <c r="AH1181" s="80"/>
      <c r="AI1181" s="80"/>
      <c r="AJ1181" s="80"/>
      <c r="AK1181" s="80"/>
      <c r="AL1181" s="80"/>
      <c r="AM1181" s="240"/>
      <c r="AN1181" s="240"/>
      <c r="AO1181" s="240"/>
      <c r="AP1181" s="240"/>
      <c r="AQ1181" s="240"/>
      <c r="AR1181" s="240"/>
      <c r="AS1181" s="240"/>
      <c r="AT1181" s="256"/>
      <c r="AU1181" s="256"/>
      <c r="AV1181" s="259"/>
      <c r="AW1181" s="259"/>
      <c r="AX1181" s="256"/>
      <c r="AY1181" s="256"/>
      <c r="AZ1181" s="256"/>
      <c r="BA1181" s="256"/>
      <c r="BB1181" s="256"/>
      <c r="BC1181" s="256"/>
      <c r="BD1181" s="256"/>
      <c r="BE1181" s="256"/>
      <c r="BF1181" s="256"/>
      <c r="BG1181" s="256"/>
      <c r="BH1181" s="256"/>
      <c r="BI1181" s="256"/>
      <c r="BJ1181" s="256"/>
      <c r="BK1181" s="256"/>
      <c r="BL1181" s="262"/>
      <c r="BM1181" s="262"/>
      <c r="BN1181" s="262"/>
      <c r="BO1181" s="262"/>
      <c r="BP1181" s="262"/>
      <c r="BQ1181" s="262"/>
      <c r="BR1181" s="270"/>
      <c r="BS1181" s="270"/>
      <c r="BT1181" s="270"/>
      <c r="BU1181" s="270"/>
      <c r="BV1181" s="270"/>
      <c r="BW1181" s="270"/>
      <c r="BX1181" s="256"/>
      <c r="BY1181" s="256"/>
      <c r="BZ1181" s="256"/>
      <c r="CA1181" s="267"/>
      <c r="CB1181" s="267"/>
      <c r="CC1181" s="274"/>
      <c r="CD1181" s="267"/>
      <c r="CE1181" s="267"/>
      <c r="CF1181" s="267"/>
      <c r="CG1181" s="267"/>
      <c r="CH1181" s="267"/>
      <c r="CI1181" s="267"/>
      <c r="CJ1181" s="267"/>
      <c r="CK1181" s="267"/>
      <c r="CL1181" s="265"/>
      <c r="CM1181" s="272"/>
      <c r="CN1181" s="264"/>
      <c r="CO1181" s="190"/>
      <c r="CP1181" s="226"/>
      <c r="CQ1181" s="226"/>
      <c r="CR1181" s="226"/>
      <c r="CS1181" s="191"/>
      <c r="CT1181" s="191"/>
      <c r="CU1181" s="191"/>
      <c r="CV1181" s="191"/>
      <c r="CW1181" s="191"/>
      <c r="CX1181" s="191"/>
      <c r="CY1181" s="191"/>
      <c r="CZ1181" s="191"/>
      <c r="DA1181" s="191"/>
    </row>
    <row r="1182" spans="1:105" s="120" customFormat="1" ht="15" customHeight="1">
      <c r="A1182" s="228"/>
      <c r="B1182" s="277"/>
      <c r="C1182" s="280"/>
      <c r="D1182" s="237"/>
      <c r="E1182" s="237"/>
      <c r="F1182" s="243"/>
      <c r="G1182" s="122">
        <v>3</v>
      </c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  <c r="U1182" s="84"/>
      <c r="V1182" s="84"/>
      <c r="W1182" s="84"/>
      <c r="X1182" s="84"/>
      <c r="Y1182" s="84"/>
      <c r="Z1182" s="84"/>
      <c r="AA1182" s="84"/>
      <c r="AB1182" s="84"/>
      <c r="AC1182" s="80"/>
      <c r="AD1182" s="80"/>
      <c r="AE1182" s="80"/>
      <c r="AF1182" s="80"/>
      <c r="AG1182" s="80"/>
      <c r="AH1182" s="80"/>
      <c r="AI1182" s="80"/>
      <c r="AJ1182" s="80"/>
      <c r="AK1182" s="80"/>
      <c r="AL1182" s="80"/>
      <c r="AM1182" s="240"/>
      <c r="AN1182" s="240"/>
      <c r="AO1182" s="240"/>
      <c r="AP1182" s="240"/>
      <c r="AQ1182" s="240"/>
      <c r="AR1182" s="240"/>
      <c r="AS1182" s="240"/>
      <c r="AT1182" s="256"/>
      <c r="AU1182" s="256"/>
      <c r="AV1182" s="259"/>
      <c r="AW1182" s="259"/>
      <c r="AX1182" s="256"/>
      <c r="AY1182" s="256"/>
      <c r="AZ1182" s="256"/>
      <c r="BA1182" s="256"/>
      <c r="BB1182" s="256"/>
      <c r="BC1182" s="256"/>
      <c r="BD1182" s="256"/>
      <c r="BE1182" s="256"/>
      <c r="BF1182" s="256"/>
      <c r="BG1182" s="256"/>
      <c r="BH1182" s="256"/>
      <c r="BI1182" s="256"/>
      <c r="BJ1182" s="256"/>
      <c r="BK1182" s="256"/>
      <c r="BL1182" s="262"/>
      <c r="BM1182" s="262"/>
      <c r="BN1182" s="262"/>
      <c r="BO1182" s="262"/>
      <c r="BP1182" s="262"/>
      <c r="BQ1182" s="262"/>
      <c r="BR1182" s="270"/>
      <c r="BS1182" s="270"/>
      <c r="BT1182" s="270"/>
      <c r="BU1182" s="270"/>
      <c r="BV1182" s="270"/>
      <c r="BW1182" s="270"/>
      <c r="BX1182" s="256"/>
      <c r="BY1182" s="256"/>
      <c r="BZ1182" s="256"/>
      <c r="CA1182" s="267"/>
      <c r="CB1182" s="267"/>
      <c r="CC1182" s="274"/>
      <c r="CD1182" s="267"/>
      <c r="CE1182" s="267"/>
      <c r="CF1182" s="267"/>
      <c r="CG1182" s="267"/>
      <c r="CH1182" s="267"/>
      <c r="CI1182" s="267"/>
      <c r="CJ1182" s="267"/>
      <c r="CK1182" s="267"/>
      <c r="CL1182" s="265"/>
      <c r="CM1182" s="272"/>
      <c r="CN1182" s="264"/>
      <c r="CO1182" s="190"/>
      <c r="CP1182" s="226"/>
      <c r="CQ1182" s="226"/>
      <c r="CR1182" s="226"/>
      <c r="CS1182" s="191"/>
      <c r="CT1182" s="191"/>
      <c r="CU1182" s="191"/>
      <c r="CV1182" s="191"/>
      <c r="CW1182" s="191"/>
      <c r="CX1182" s="191"/>
      <c r="CY1182" s="191"/>
      <c r="CZ1182" s="191"/>
      <c r="DA1182" s="191"/>
    </row>
    <row r="1183" spans="1:105" s="120" customFormat="1" ht="15" customHeight="1">
      <c r="A1183" s="228"/>
      <c r="B1183" s="277"/>
      <c r="C1183" s="280"/>
      <c r="D1183" s="237"/>
      <c r="E1183" s="237"/>
      <c r="F1183" s="244"/>
      <c r="G1183" s="123">
        <v>3.9</v>
      </c>
      <c r="H1183" s="85"/>
      <c r="I1183" s="85"/>
      <c r="J1183" s="85"/>
      <c r="K1183" s="85"/>
      <c r="L1183" s="85"/>
      <c r="M1183" s="85"/>
      <c r="N1183" s="85"/>
      <c r="O1183" s="85"/>
      <c r="P1183" s="85"/>
      <c r="Q1183" s="85"/>
      <c r="R1183" s="85"/>
      <c r="S1183" s="85"/>
      <c r="T1183" s="85"/>
      <c r="U1183" s="85"/>
      <c r="V1183" s="85"/>
      <c r="W1183" s="85"/>
      <c r="X1183" s="85"/>
      <c r="Y1183" s="85"/>
      <c r="Z1183" s="85"/>
      <c r="AA1183" s="85"/>
      <c r="AB1183" s="85"/>
      <c r="AC1183" s="81"/>
      <c r="AD1183" s="81"/>
      <c r="AE1183" s="81"/>
      <c r="AF1183" s="81"/>
      <c r="AG1183" s="81"/>
      <c r="AH1183" s="81"/>
      <c r="AI1183" s="81"/>
      <c r="AJ1183" s="81"/>
      <c r="AK1183" s="81"/>
      <c r="AL1183" s="81"/>
      <c r="AM1183" s="240"/>
      <c r="AN1183" s="240"/>
      <c r="AO1183" s="240"/>
      <c r="AP1183" s="240"/>
      <c r="AQ1183" s="240"/>
      <c r="AR1183" s="240"/>
      <c r="AS1183" s="240"/>
      <c r="AT1183" s="256"/>
      <c r="AU1183" s="256"/>
      <c r="AV1183" s="259"/>
      <c r="AW1183" s="259"/>
      <c r="AX1183" s="256"/>
      <c r="AY1183" s="256"/>
      <c r="AZ1183" s="256"/>
      <c r="BA1183" s="256"/>
      <c r="BB1183" s="256"/>
      <c r="BC1183" s="256"/>
      <c r="BD1183" s="256"/>
      <c r="BE1183" s="256"/>
      <c r="BF1183" s="256"/>
      <c r="BG1183" s="256"/>
      <c r="BH1183" s="256"/>
      <c r="BI1183" s="256"/>
      <c r="BJ1183" s="256"/>
      <c r="BK1183" s="256"/>
      <c r="BL1183" s="262"/>
      <c r="BM1183" s="262"/>
      <c r="BN1183" s="262"/>
      <c r="BO1183" s="262"/>
      <c r="BP1183" s="262"/>
      <c r="BQ1183" s="262"/>
      <c r="BR1183" s="270"/>
      <c r="BS1183" s="270"/>
      <c r="BT1183" s="270"/>
      <c r="BU1183" s="270"/>
      <c r="BV1183" s="270"/>
      <c r="BW1183" s="270"/>
      <c r="BX1183" s="256"/>
      <c r="BY1183" s="256"/>
      <c r="BZ1183" s="256"/>
      <c r="CA1183" s="267"/>
      <c r="CB1183" s="267"/>
      <c r="CC1183" s="274"/>
      <c r="CD1183" s="267"/>
      <c r="CE1183" s="267"/>
      <c r="CF1183" s="267"/>
      <c r="CG1183" s="267"/>
      <c r="CH1183" s="267"/>
      <c r="CI1183" s="267"/>
      <c r="CJ1183" s="267"/>
      <c r="CK1183" s="267"/>
      <c r="CL1183" s="265"/>
      <c r="CM1183" s="272"/>
      <c r="CN1183" s="264"/>
      <c r="CO1183" s="190"/>
      <c r="CP1183" s="226"/>
      <c r="CQ1183" s="226"/>
      <c r="CR1183" s="226"/>
      <c r="CS1183" s="191"/>
      <c r="CT1183" s="191"/>
      <c r="CU1183" s="191"/>
      <c r="CV1183" s="191"/>
      <c r="CW1183" s="191"/>
      <c r="CX1183" s="191"/>
      <c r="CY1183" s="191"/>
      <c r="CZ1183" s="191"/>
      <c r="DA1183" s="191"/>
    </row>
    <row r="1184" spans="1:105" s="120" customFormat="1" ht="15" customHeight="1" thickBot="1">
      <c r="A1184" s="229"/>
      <c r="B1184" s="278"/>
      <c r="C1184" s="281"/>
      <c r="D1184" s="238"/>
      <c r="E1184" s="238"/>
      <c r="F1184" s="245" t="s">
        <v>83</v>
      </c>
      <c r="G1184" s="246"/>
      <c r="H1184" s="82"/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/>
      <c r="W1184" s="82"/>
      <c r="X1184" s="82"/>
      <c r="Y1184" s="82"/>
      <c r="Z1184" s="82"/>
      <c r="AA1184" s="82"/>
      <c r="AB1184" s="82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241"/>
      <c r="AN1184" s="241"/>
      <c r="AO1184" s="241"/>
      <c r="AP1184" s="241"/>
      <c r="AQ1184" s="241"/>
      <c r="AR1184" s="241"/>
      <c r="AS1184" s="241"/>
      <c r="AT1184" s="257"/>
      <c r="AU1184" s="257"/>
      <c r="AV1184" s="260"/>
      <c r="AW1184" s="260"/>
      <c r="AX1184" s="257"/>
      <c r="AY1184" s="257"/>
      <c r="AZ1184" s="257"/>
      <c r="BA1184" s="257"/>
      <c r="BB1184" s="257"/>
      <c r="BC1184" s="257"/>
      <c r="BD1184" s="257"/>
      <c r="BE1184" s="257"/>
      <c r="BF1184" s="257"/>
      <c r="BG1184" s="257"/>
      <c r="BH1184" s="257"/>
      <c r="BI1184" s="257"/>
      <c r="BJ1184" s="257"/>
      <c r="BK1184" s="257"/>
      <c r="BL1184" s="263"/>
      <c r="BM1184" s="263"/>
      <c r="BN1184" s="263"/>
      <c r="BO1184" s="263"/>
      <c r="BP1184" s="263"/>
      <c r="BQ1184" s="263"/>
      <c r="BR1184" s="271"/>
      <c r="BS1184" s="271"/>
      <c r="BT1184" s="271"/>
      <c r="BU1184" s="271"/>
      <c r="BV1184" s="271"/>
      <c r="BW1184" s="271"/>
      <c r="BX1184" s="257"/>
      <c r="BY1184" s="257"/>
      <c r="BZ1184" s="257"/>
      <c r="CA1184" s="268"/>
      <c r="CB1184" s="268"/>
      <c r="CC1184" s="275"/>
      <c r="CD1184" s="268"/>
      <c r="CE1184" s="268"/>
      <c r="CF1184" s="268"/>
      <c r="CG1184" s="268"/>
      <c r="CH1184" s="268"/>
      <c r="CI1184" s="268"/>
      <c r="CJ1184" s="268"/>
      <c r="CK1184" s="268"/>
      <c r="CL1184" s="265"/>
      <c r="CM1184" s="272"/>
      <c r="CN1184" s="264"/>
      <c r="CO1184" s="190"/>
      <c r="CP1184" s="226"/>
      <c r="CQ1184" s="226"/>
      <c r="CR1184" s="226"/>
      <c r="CS1184" s="191"/>
      <c r="CT1184" s="191"/>
      <c r="CU1184" s="191"/>
      <c r="CV1184" s="191"/>
      <c r="CW1184" s="191"/>
      <c r="CX1184" s="191"/>
      <c r="CY1184" s="191"/>
      <c r="CZ1184" s="191"/>
      <c r="DA1184" s="191"/>
    </row>
    <row r="1185" spans="1:105" s="120" customFormat="1" ht="15" customHeight="1">
      <c r="A1185" s="227">
        <f t="shared" ref="A1185" si="440">A1169+1</f>
        <v>146</v>
      </c>
      <c r="B1185" s="276" t="s">
        <v>578</v>
      </c>
      <c r="C1185" s="279" t="s">
        <v>1029</v>
      </c>
      <c r="D1185" s="236">
        <v>44032</v>
      </c>
      <c r="E1185" s="236" t="s">
        <v>1248</v>
      </c>
      <c r="F1185" s="253" t="s">
        <v>80</v>
      </c>
      <c r="G1185" s="254"/>
      <c r="H1185" s="82" t="s">
        <v>69</v>
      </c>
      <c r="I1185" s="82"/>
      <c r="J1185" s="82" t="s">
        <v>61</v>
      </c>
      <c r="K1185" s="82" t="s">
        <v>67</v>
      </c>
      <c r="L1185" s="82" t="s">
        <v>61</v>
      </c>
      <c r="M1185" s="82" t="s">
        <v>61</v>
      </c>
      <c r="N1185" s="82" t="s">
        <v>61</v>
      </c>
      <c r="O1185" s="82" t="s">
        <v>973</v>
      </c>
      <c r="P1185" s="82" t="s">
        <v>61</v>
      </c>
      <c r="Q1185" s="82" t="s">
        <v>61</v>
      </c>
      <c r="R1185" s="82" t="s">
        <v>61</v>
      </c>
      <c r="S1185" s="82" t="s">
        <v>61</v>
      </c>
      <c r="T1185" s="82" t="s">
        <v>61</v>
      </c>
      <c r="U1185" s="82" t="s">
        <v>61</v>
      </c>
      <c r="V1185" s="82"/>
      <c r="W1185" s="82" t="s">
        <v>60</v>
      </c>
      <c r="X1185" s="82" t="s">
        <v>60</v>
      </c>
      <c r="Y1185" s="82" t="s">
        <v>60</v>
      </c>
      <c r="Z1185" s="82" t="s">
        <v>60</v>
      </c>
      <c r="AA1185" s="82" t="s">
        <v>60</v>
      </c>
      <c r="AB1185" s="82" t="s">
        <v>60</v>
      </c>
      <c r="AC1185" s="82"/>
      <c r="AD1185" s="82" t="s">
        <v>60</v>
      </c>
      <c r="AE1185" s="82" t="s">
        <v>60</v>
      </c>
      <c r="AF1185" s="82" t="s">
        <v>60</v>
      </c>
      <c r="AG1185" s="82" t="s">
        <v>60</v>
      </c>
      <c r="AH1185" s="82" t="s">
        <v>60</v>
      </c>
      <c r="AI1185" s="82" t="s">
        <v>1471</v>
      </c>
      <c r="AJ1185" s="82"/>
      <c r="AK1185" s="82" t="s">
        <v>61</v>
      </c>
      <c r="AL1185" s="82" t="s">
        <v>61</v>
      </c>
      <c r="AM1185" s="239">
        <f>COUNTIF(H1185:AL1185,"PH")+COUNTIF(H1185:AL1185,"PH/L")+COUNTIF(H1185:AL1185,"PM")</f>
        <v>0</v>
      </c>
      <c r="AN1185" s="239">
        <f>COUNTIF(H1185:AL1185,"PD")+COUNTIF(H1185:AL1185,"PDD")+COUNTIF(H1185:AL1185,"P/DS")/2+COUNTIF(H1185:AL1185,"PMD")</f>
        <v>0</v>
      </c>
      <c r="AO1185" s="239">
        <f>COUNTIF(H1185:AL1185,"PN")+COUNTIF(H1185:AL1185,"P/NS")/2+COUNTIF(H1185:AL1185,"PH")+COUNTIF(H1185:AL1185,"PH/F")/2+COUNTIF(H1185:AL1185,"PH/L")/2+COUNTIF(H1185:AL1185,"PM")</f>
        <v>0</v>
      </c>
      <c r="AP1185" s="239">
        <f>COUNTIF(H1185:AL1185,"BH")+COUNTIF(H1185:AL1185,"AL/BL")+COUNTIF(H1185:AL1185,"UL/BL")+COUNTIF(H1185:AL1185,"BM")</f>
        <v>0</v>
      </c>
      <c r="AQ1185" s="239">
        <f>COUNTIF(H1185:AL1185,"DS")+COUNTIF(H1185:AL1185,"AL/DS")/2+COUNTIF(H1185:AL1185,"UL/DS")/2+COUNTIF(H1185:AL1185,"CT")+COUNTIF(H1185:AL1185,"MD")</f>
        <v>11.5</v>
      </c>
      <c r="AR1185" s="239">
        <f>COUNTIF(H1185:AL1185,"NS")+COUNTIF(H1185:AL1185,"AL/NS")/2+COUNTIF(H1185:AL1185,"UL/NS")/2+COUNTIF(H1185:AL1185,"BH")+COUNTIF(H1185:AL1185,"AL/BF")/2+COUNTIF(H1185:AL1185,"AL/BL")/2+COUNTIF(H1185:AL1185,"UL/BL")/2+COUNTIF(H1185:AL1185,"UL/BF")/2+COUNTIF(H1185:AL1185,"BM")</f>
        <v>12</v>
      </c>
      <c r="AS1185" s="239">
        <f>COUNTIF(H1185:AL1185,"AL")+COUNTIF(H1185:AL1185,"AL/DS")/2+COUNTIF(H1185:AL1185,"AL/NS")/2+COUNTIF(H1185:AL1185,"NH")+COUNTIF(H1185:AL1185,"SL")+COUNTIF(H1185:AL1185,"NHD")+COUNTIF(H1185:AL1185,"B")+COUNTIF(H1185:AL1185,"HL")+COUNTIF(H1185:AL1185,"AL/BF")/2+COUNTIF(H1185:AL1185,"AL/BL")/2</f>
        <v>2</v>
      </c>
      <c r="AT1185" s="255">
        <f>COUNTIF(H1185:AL1185,"PD")+COUNTIF(H1185:AL1185,"PN")+COUNTIF(H1185:AL1185,"P/DS")/2+COUNTIF(H1185:AL1185,"P/NS")/2+COUNTIF(H1185:AL1185,"DS")+COUNTIF(H1185:AL1185,"NS")+COUNTIF(H1185:AL1185,"AL")+COUNTIF(H1185:AL1185,"AL/DS")+COUNTIF(H1185:AL1185,"AL/NS")+COUNTIF(H1185:AL1185,"NH")+COUNTIF(H1185:AL1185,"SL")+COUNTIF(H1185:AL1185,"UL/DS")/2+COUNTIF(H1185:AL1185,"UL/NS")/2+COUNTIF(H1185:AL1185,"CT")+COUNTIF(H1185:AL1185,"NHD")+COUNTIF(H1185:AL1185,"PDD")+COUNTIF(H1185:AL1185,"B")+COUNTIF(H1185:AL1185,"HL")+COUNTIF(H1185:AL1185,"PH")+COUNTIF(H1185:AL1185,"BH")+COUNTIF(H1185:AL1185,"AL/BF")+COUNTIF(H1185:AL1185,"AL/BL")+COUNTIF(H1185:AL1185,"UL/BF")/2+COUNTIF(H1185:AL1185,"UL/BL")/2+COUNTIF(H1185:AL1185,"PH/F")/2+COUNTIF(H1185:AL1185,"PH/L")/2+COUNTIF(H1185:AL1185,"MD")+COUNTIF(H1185:AL1185,"PMD")+COUNTIF(H1185:AL1185,"PM")+COUNTIF(H1185:AL1185,"BM")</f>
        <v>25.5</v>
      </c>
      <c r="AU1185" s="255">
        <f>COUNTIF(H1185:AL1185,"P/DS")/2+COUNTIF(H1185:AL1185,"P/NS")/2+COUNTIF(H1185:AL1185,"IL")+COUNTIF(H1185:AL1185,"NL")+COUNTIF(H1185:AL1185,"UL")+COUNTIF(H1185:AL1185,"UL/DS")/2+COUNTIF(H1185:AL1185,"UL/NS")/2+COUNTIF(H1185:AL1185,"KT")+COUNTIF(H1185:AL1185,"UL/BF")/2+COUNTIF(H1185:AL1185,"UL/BL")/2+COUNTIF(H1185:AL1185,"PH/F")/2+COUNTIF(H1185:AL1185,"PH/L")/2+COUNTIF(H1185:AL1185,"NB")</f>
        <v>0.5</v>
      </c>
      <c r="AV1185" s="258">
        <f>COUNTIF(H1185:AL1185,"PN")+COUNTIF(H1185:AL1185,"TVD")+COUNTIF(H1185:AL1185,"PH")+COUNTIF(H1185:AL1185,"PM")+COUNTIF(H1185:AL1185,"PDD")-COUNTIFS(H1185:AL1185,"PN",H1192:AL1192,"&gt;=3")-COUNTIFS(H1185:AL1185,"PM",H1192:AL1192,"&gt;=3")</f>
        <v>0</v>
      </c>
      <c r="AW1185" s="258">
        <f>COUNTIF(H1185:AL1185,"NS")+COUNTIF(H1185:AL1185,"D")+COUNTIF(H1185:AL1185,"BH")+COUNTIF(H1185:AL1185,"NHD")+COUNTIF(H1185:AL1185,"BM")-COUNTIFS(H1185:AL1185,"NS",H1192:AL1192,"&gt;=3")-COUNTIFS(H1185:AL1185,"BH",H1192:AL1192,"&gt;=3")-COUNTIFS(H1185:AL1185,"BM",H1192:AL1192,"&gt;=3")</f>
        <v>13</v>
      </c>
      <c r="AX1185" s="255">
        <f>COUNTIF(H1185:AL1185,"AL")+COUNTIF(H1185:AL1185,"AL/DS")/2+COUNTIF(H1185:AL1185,"AL/NS")/2+COUNTIF(H1185:AL1185,"AL/BF")+COUNTIF(H1185:AL1185,"AL/BL")/2</f>
        <v>1</v>
      </c>
      <c r="AY1185" s="255">
        <f>COUNTIF(H1185:AL1185,"SL")</f>
        <v>0</v>
      </c>
      <c r="AZ1185" s="255">
        <f>COUNTIF(H1185:AL1185,"NH")</f>
        <v>1</v>
      </c>
      <c r="BA1185" s="255">
        <f>COUNTIF(H1185:AL1185,"HL")</f>
        <v>0</v>
      </c>
      <c r="BB1185" s="255">
        <f>COUNTIF(G1185:AL1185,"P/DS")/2+COUNTIF(G1185:AL1185,"P/NS")/2+COUNTIF(G1185:AL1185,"UL")+COUNTIF(G1185:AL1185,"UL/DS")/2+COUNTIF(G1185:AL1185,"UL/NS")/2+COUNTIF(G1185:AL1185,"UL/BL")/2+COUNTIF(G1185:AL1185,"UL/BF")/2+COUNTIF(G1185:AL1185,"PH/F")/2+COUNTIF(G1185:AL1185,"PH/L")/2</f>
        <v>0.5</v>
      </c>
      <c r="BC1185" s="255">
        <f>COUNTIF(H1185:AL1185,"NB")</f>
        <v>0</v>
      </c>
      <c r="BD1185" s="255">
        <f>COUNTIF(H1185:AL1185,"NL")</f>
        <v>0</v>
      </c>
      <c r="BE1185" s="255">
        <f>COUNTIF(H1185:AL1185,"IL")</f>
        <v>0</v>
      </c>
      <c r="BF1185" s="255">
        <f>COUNTIF(H1185:AL1185,"KT")</f>
        <v>0</v>
      </c>
      <c r="BG1185" s="255">
        <f>COUNTIF(H1185:AL1185,"L70")</f>
        <v>0</v>
      </c>
      <c r="BH1185" s="255">
        <f>COUNTIF(H1185:AL1185,"MD")</f>
        <v>0</v>
      </c>
      <c r="BI1185" s="255">
        <f>COUNTIF(H1185:AL1185,"PMD")</f>
        <v>0</v>
      </c>
      <c r="BJ1185" s="255">
        <f>COUNTIF(H1185:AL1185,"PM")</f>
        <v>0</v>
      </c>
      <c r="BK1185" s="255">
        <f>COUNTIF(H1185:AL1185,"BM")</f>
        <v>0</v>
      </c>
      <c r="BL1185" s="261">
        <f>SUMIF(H1185:AL1185,"PD",H1186:AL1186)+SUMIF(H1185:AL1185,"PN",H1186:AL1186)+SUMIF(H1185:AL1185,"P/DS",H1186:AL1186)+SUMIF(H1185:AL1185,"PN/F",H1186:AL1186)+SUMIF(H1185:AL1185,"PN/L",H1186:AL1186)+SUMIF(H1185:AL1185,"TV",H1186:AL1186)+SUMIF(H1185:AL1185,"TVD",H1186:AL1186)+SUMIF(H1185:AL1185,"PDD",H1186:AL1186)</f>
        <v>0</v>
      </c>
      <c r="BM1185" s="261">
        <f>SUMIF(H1185:AL1185,"PD",H1187:AL1187)+SUMIF(H1185:AL1185,"PN",H1187:AL1187)+SUMIF(H1185:AL1185,"P/DS",H1187:AL1187)+SUMIF(H1185:AL1185,"PN/F",H1187:AL1187)+SUMIF(H1185:AL1185,"PN/L",H1187:AL1187)+SUMIF(H1185:AL1185,"TV",H1187:AL1187)+SUMIF(H1185:AL1185,"TVD",H1187:AL1187)+SUMIF(H1185:AL1185,"PDD",H1187:AL1187)+SUMIF(H1185:AL1185,"PMD",H1187:AL1187)</f>
        <v>0</v>
      </c>
      <c r="BN1185" s="261">
        <f>SUMIF(H1185:AL1185,"PD",H1188:AL1188)+SUMIF(H1185:AL1185,"PN",H1188:AL1188)+SUMIF(H1185:AL1185,"P/DS",H1188:AL1188)+SUMIF(H1185:AL1185,"PN/F",H1188:AL1188)+SUMIF(H1185:AL1185,"PN/L",H1188:AL1188)+SUMIF(H1185:AL1185,"TV",H1188:AL1188)+SUMIF(H1185:AL1185,"TVD",H1188:AL1188)</f>
        <v>0</v>
      </c>
      <c r="BO1185" s="261">
        <f>SUMIF(H1185:AL1185,"PD",H1189:AL1189)+SUMIF(H1185:AL1185,"PN",H1189:AL1189)+SUMIF(H1185:AL1185,"P/DS",H1189:AL1189)+SUMIF(H1185:AL1185,"PN/F",H1189:AL1189)+SUMIF(H1185:AL1185,"PN/L",H1189:AL1189)+SUMIF(H1185:AL1185,"TV",H1189:AL1189)+SUMIF(H1185:AL1185,"TVD",H1189:AL1189)</f>
        <v>0</v>
      </c>
      <c r="BP1185" s="261">
        <f>SUMIF(H1185:AL1185,"PD",H1190:AL1190)+SUMIF(H1185:AL1185,"PN",H1190:AL1190)+SUMIF(H1185:AL1185,"P/DS",H1190:AL1190)+SUMIF(H1185:AL1185,"PN/F",H1190:AL1190)+SUMIF(H1185:AL1185,"PN/L",H1190:AL1190)+SUMIF(H1185:AL1185,"TV",H1190:AL1190)+SUMIF(H1185:AL1185,"TVD",H1190:AL1190)+SUMIF(H1185:AL1185,"PDD",H1190:AL1190)+SUMIF(H1185:AL1185,"PH",H1190:AL1190)+SUMIF(H1185:AL1185,"PM",H1190:AL1190)</f>
        <v>0</v>
      </c>
      <c r="BQ1185" s="261">
        <f>SUMIF(H1185:AL1185,"PD",H1191:AL1191)+SUMIF(H1185:AL1185,"PN",H1191:AL1191)+SUMIF(H1185:AL1185,"P/DS",H1191:AL1191)+SUMIF(H1185:AL1185,"PN/F",H1191:AL1191)+SUMIF(H1185:AL1185,"PN/L",H1191:AL1191)+SUMIF(H1185:AL1185,"TV",H1191:AL1191)+SUMIF(H1185:AL1185,"TVD",H1191:AL1191)+SUMIF(H1185:AL1185,"PDD",H1191:AL1191)+SUMIF(H1185:AL1185,"PH",H1191:AL1191)+SUMIF(H1185:AL1185,"PM",H1191:AL1191)</f>
        <v>0</v>
      </c>
      <c r="BR1185" s="269">
        <f>SUM(H1186:AL1186)-BL1185</f>
        <v>38</v>
      </c>
      <c r="BS1185" s="269">
        <f>SUM(H1187:AL1187)-BM1185</f>
        <v>7.5</v>
      </c>
      <c r="BT1185" s="269">
        <f>SUM(H1188:AL1188)-BN1185</f>
        <v>0</v>
      </c>
      <c r="BU1185" s="269">
        <f>SUM(H1189:AL1189)-BO1185</f>
        <v>6</v>
      </c>
      <c r="BV1185" s="269">
        <f>SUM(H1190:AL1190)-BP1185</f>
        <v>0</v>
      </c>
      <c r="BW1185" s="269">
        <f>SUM(H1191:AL1191)-BQ1185</f>
        <v>0</v>
      </c>
      <c r="BX1185" s="255">
        <f>SUMIF(H1185:AL1185,"PD",H1192:AL1192)+SUMIF(H1185:AL1185,"PN",H1192:AL1192)+SUMIF(H1185:AL1185,"P/DS",H1192:AL1192)+SUMIF(H1185:AL1185,"PN/F",H1192:AL1192)+SUMIF(H1185:AL1185,"PN/L",H1192:AL1192)</f>
        <v>0</v>
      </c>
      <c r="BY1185" s="255">
        <f>SUM(H1192:AL1192)-BX1185</f>
        <v>0</v>
      </c>
      <c r="BZ1185" s="255">
        <f t="shared" ref="BZ1185" si="441">+SUM(BL1185:BW1192)</f>
        <v>51.5</v>
      </c>
      <c r="CA1185" s="266">
        <f>(COUNTIFS(H1185:AL1185,"PD",H1186:AL1186,"&gt;=2"))*0.5-IF(CN1185="VP",COUNTIFS($H$16:$AL$16,"SAT",H1185:AL1185,"PD",H1186:AL1186,"&gt;=2"))*0.5</f>
        <v>0</v>
      </c>
      <c r="CB1185" s="266">
        <f>(COUNTIFS(H1185:AL1185,"PN",H1187:AL1187,"&gt;=0.5",H1186:AL1186,"&gt;=1.5"))*0.5+COUNTIFS(H1185:AL1185,"PDD",H1187:AL1187,"&gt;=0.5",H1186:AL1186,"&gt;=1.5")*0.5</f>
        <v>0</v>
      </c>
      <c r="CC1185" s="273">
        <f>(COUNTIFS(H1185:AL1185,"TV",H1187:AL1187,"&gt;=10"))*0.5+(COUNTIFS(H1185:AL1185,"PMD",H1187:AL1187,"&gt;=2"))*0.5</f>
        <v>0</v>
      </c>
      <c r="CD1185" s="266">
        <f>(COUNTIFS(H1185:AL1185,"TVD",H1189:AL1189,"&gt;=6.5",H1187:AL1187,"&gt;=3.5"))*0.5</f>
        <v>0</v>
      </c>
      <c r="CE1185" s="266">
        <f>(COUNTIFS(H1185:AL1185,"PD",H1190:AL1190,"&gt;=10"))*0.5</f>
        <v>0</v>
      </c>
      <c r="CF1185" s="266">
        <f>(COUNTIFS(H1185:AL1185,"PDD",H1190:AL1190,"&gt;=3.5",H1191:AL1191,"&gt;=6.5")+COUNTIFS(H1185:AL1185,"PH",H1191:AL1191,"&gt;=0.5",H1190:AL1190,"&gt;=1.5")+COUNTIFS(H1185:AL1185,"PM",H1191:AL1191,"&gt;=0.5",H1190:AL1190,"&gt;=1.5"))*0.5</f>
        <v>0</v>
      </c>
      <c r="CG1185" s="266">
        <f>(COUNTIFS(H1185:AL1185,"DS",H1186:AL1186,"&gt;=2")+COUNTIFS(H1185:AL1185,"AL/DS",H1186:AL1186,"&gt;=2"))*0.5-IF(CN1185="VP",COUNTIFS($H$16:$AL$16,"SAT",H1185:AL1185,"DS",H1186:AL1186,"&gt;=2"))*0.5</f>
        <v>2.5</v>
      </c>
      <c r="CH1185" s="266">
        <f>(COUNTIFS(H1185:AL1185,"NS",H1187:AL1187,"&gt;=0.5",H1186:AL1186,"&gt;=1.5")+COUNTIFS(H1185:AL1185,"AL/NS",H1187:AL1187,"&gt;=0.5",H1186:AL1186,"&gt;=1.5")+COUNTIFS(H1185:AL1185,"NHD",H1187:AL1187,"&gt;=4.5",H1190:AL1190,"&gt;=2",H1186:AL1186,"&gt;=1.5"))*0.5</f>
        <v>5</v>
      </c>
      <c r="CI1185" s="266">
        <f>(COUNTIF(H1187:AL1187,"&gt;=10")+COUNTIFS(H1185:AL1185,"MD",H1187:AL1187,"&gt;=2")-COUNTIFS(H1185:AL1185,"TV",H1187:AL1187,"&gt;=10"))*0.5</f>
        <v>0</v>
      </c>
      <c r="CJ1185" s="266">
        <f>(COUNTIFS(H1185:AL1185,"D",H1189:AL1189,"&gt;=6.5",H1187:AL1187,"&gt;=3.5"))*0.5</f>
        <v>0</v>
      </c>
      <c r="CK1185" s="266">
        <f>(COUNTIF(H1190:AL1190,"&gt;=10")-COUNTIFS(H1185:AL1185,"PD",H1190:AL1190,"&gt;=10"))*0.5</f>
        <v>0</v>
      </c>
      <c r="CL1185" s="265">
        <f>(COUNTIFS(H1185:AL1185,"NHD",H1190:AL1190,"&gt;=3.5",H1191:AL1191,"&gt;=6.5")+COUNTIFS(H1185:AL1185,"BH",H1190:AL1190,"&gt;=1.5",H1191:AL1191,"&gt;=0.5")+COUNTIFS(H1185:AL1185,"BM",H1190:AL1190,"&gt;=1.5",H1191:AL1191,"&gt;=0.5")+COUNTIFS(H1185:AL1185,"D",H1190:AL1190,"&gt;=1.5",H1191:AL1191,"&gt;=0.5"))*0.5</f>
        <v>0</v>
      </c>
      <c r="CM1185" s="272"/>
      <c r="CN1185" s="264" t="s">
        <v>723</v>
      </c>
      <c r="CO1185" s="215">
        <f t="shared" ref="CO1185" si="442">+AM1185+AN1185+AO1185+AP1185+AQ1185+AR1185+AS1185+AU1185+BG1185</f>
        <v>26</v>
      </c>
      <c r="CP1185" s="225">
        <f>+SUM(I1186:I1191)-I1192</f>
        <v>0</v>
      </c>
      <c r="CQ1185" s="225">
        <f>+SUM(J1186:J1191)-J1192</f>
        <v>2.5</v>
      </c>
      <c r="CR1185" s="225">
        <f>+SUM(K1186:K1191)-K1192</f>
        <v>0</v>
      </c>
      <c r="CS1185" s="216"/>
      <c r="CT1185" s="216"/>
      <c r="CU1185" s="216"/>
      <c r="CV1185" s="216"/>
      <c r="CW1185" s="216"/>
      <c r="CX1185" s="216"/>
      <c r="CY1185" s="216"/>
      <c r="CZ1185" s="216"/>
      <c r="DA1185" s="216"/>
    </row>
    <row r="1186" spans="1:105" s="120" customFormat="1" ht="15" customHeight="1">
      <c r="A1186" s="228"/>
      <c r="B1186" s="277"/>
      <c r="C1186" s="280"/>
      <c r="D1186" s="237"/>
      <c r="E1186" s="237"/>
      <c r="F1186" s="242" t="s">
        <v>82</v>
      </c>
      <c r="G1186" s="121">
        <v>1.5</v>
      </c>
      <c r="H1186" s="83"/>
      <c r="I1186" s="83"/>
      <c r="J1186" s="83">
        <v>2</v>
      </c>
      <c r="K1186" s="83"/>
      <c r="L1186" s="83">
        <v>2</v>
      </c>
      <c r="M1186" s="83"/>
      <c r="N1186" s="83">
        <v>2</v>
      </c>
      <c r="O1186" s="83"/>
      <c r="P1186" s="83">
        <v>2</v>
      </c>
      <c r="Q1186" s="83">
        <v>2</v>
      </c>
      <c r="R1186" s="83">
        <v>2</v>
      </c>
      <c r="S1186" s="83">
        <v>2</v>
      </c>
      <c r="T1186" s="83">
        <v>2</v>
      </c>
      <c r="U1186" s="83">
        <v>2</v>
      </c>
      <c r="V1186" s="83"/>
      <c r="W1186" s="83">
        <v>2.5</v>
      </c>
      <c r="X1186" s="83">
        <v>2.5</v>
      </c>
      <c r="Y1186" s="83">
        <v>2.5</v>
      </c>
      <c r="Z1186" s="83">
        <v>2.5</v>
      </c>
      <c r="AA1186" s="83">
        <v>2.5</v>
      </c>
      <c r="AB1186" s="83"/>
      <c r="AC1186" s="79"/>
      <c r="AD1186" s="79">
        <v>1.5</v>
      </c>
      <c r="AE1186" s="79">
        <v>1.5</v>
      </c>
      <c r="AF1186" s="79">
        <v>1.5</v>
      </c>
      <c r="AG1186" s="79"/>
      <c r="AH1186" s="79"/>
      <c r="AI1186" s="79"/>
      <c r="AJ1186" s="79"/>
      <c r="AK1186" s="79">
        <v>1</v>
      </c>
      <c r="AL1186" s="79">
        <v>2</v>
      </c>
      <c r="AM1186" s="240"/>
      <c r="AN1186" s="240"/>
      <c r="AO1186" s="240"/>
      <c r="AP1186" s="240"/>
      <c r="AQ1186" s="240"/>
      <c r="AR1186" s="240"/>
      <c r="AS1186" s="240"/>
      <c r="AT1186" s="256"/>
      <c r="AU1186" s="256"/>
      <c r="AV1186" s="259"/>
      <c r="AW1186" s="259"/>
      <c r="AX1186" s="256"/>
      <c r="AY1186" s="256"/>
      <c r="AZ1186" s="256"/>
      <c r="BA1186" s="256"/>
      <c r="BB1186" s="256"/>
      <c r="BC1186" s="256"/>
      <c r="BD1186" s="256"/>
      <c r="BE1186" s="256"/>
      <c r="BF1186" s="256"/>
      <c r="BG1186" s="256"/>
      <c r="BH1186" s="256"/>
      <c r="BI1186" s="256"/>
      <c r="BJ1186" s="256"/>
      <c r="BK1186" s="256"/>
      <c r="BL1186" s="262"/>
      <c r="BM1186" s="262"/>
      <c r="BN1186" s="262"/>
      <c r="BO1186" s="262"/>
      <c r="BP1186" s="262"/>
      <c r="BQ1186" s="262"/>
      <c r="BR1186" s="270"/>
      <c r="BS1186" s="270"/>
      <c r="BT1186" s="270"/>
      <c r="BU1186" s="270"/>
      <c r="BV1186" s="270"/>
      <c r="BW1186" s="270"/>
      <c r="BX1186" s="256"/>
      <c r="BY1186" s="256"/>
      <c r="BZ1186" s="256"/>
      <c r="CA1186" s="267"/>
      <c r="CB1186" s="267"/>
      <c r="CC1186" s="274"/>
      <c r="CD1186" s="267"/>
      <c r="CE1186" s="267"/>
      <c r="CF1186" s="267"/>
      <c r="CG1186" s="267"/>
      <c r="CH1186" s="267"/>
      <c r="CI1186" s="267"/>
      <c r="CJ1186" s="267"/>
      <c r="CK1186" s="267"/>
      <c r="CL1186" s="265"/>
      <c r="CM1186" s="272"/>
      <c r="CN1186" s="264"/>
      <c r="CO1186" s="215"/>
      <c r="CP1186" s="226"/>
      <c r="CQ1186" s="226"/>
      <c r="CR1186" s="226"/>
      <c r="CS1186" s="216"/>
      <c r="CT1186" s="216"/>
      <c r="CU1186" s="216"/>
      <c r="CV1186" s="216"/>
      <c r="CW1186" s="216"/>
      <c r="CX1186" s="216"/>
      <c r="CY1186" s="216"/>
      <c r="CZ1186" s="216"/>
      <c r="DA1186" s="216"/>
    </row>
    <row r="1187" spans="1:105" s="120" customFormat="1" ht="15" customHeight="1">
      <c r="A1187" s="228"/>
      <c r="B1187" s="277"/>
      <c r="C1187" s="280"/>
      <c r="D1187" s="237"/>
      <c r="E1187" s="237"/>
      <c r="F1187" s="243"/>
      <c r="G1187" s="122">
        <v>2</v>
      </c>
      <c r="H1187" s="84"/>
      <c r="I1187" s="84"/>
      <c r="J1187" s="84">
        <v>0.5</v>
      </c>
      <c r="K1187" s="84"/>
      <c r="L1187" s="84">
        <v>0.5</v>
      </c>
      <c r="M1187" s="84"/>
      <c r="N1187" s="84">
        <v>0.5</v>
      </c>
      <c r="O1187" s="84">
        <v>2</v>
      </c>
      <c r="P1187" s="84">
        <v>0.5</v>
      </c>
      <c r="Q1187" s="84">
        <v>0.5</v>
      </c>
      <c r="R1187" s="84">
        <v>0.5</v>
      </c>
      <c r="S1187" s="84">
        <v>0.5</v>
      </c>
      <c r="T1187" s="84">
        <v>0.5</v>
      </c>
      <c r="U1187" s="84">
        <v>0.5</v>
      </c>
      <c r="V1187" s="84"/>
      <c r="W1187" s="84"/>
      <c r="X1187" s="84"/>
      <c r="Y1187" s="84"/>
      <c r="Z1187" s="84"/>
      <c r="AA1187" s="84"/>
      <c r="AB1187" s="84"/>
      <c r="AC1187" s="80"/>
      <c r="AD1187" s="80"/>
      <c r="AE1187" s="80"/>
      <c r="AF1187" s="80"/>
      <c r="AG1187" s="79"/>
      <c r="AH1187" s="80"/>
      <c r="AI1187" s="80"/>
      <c r="AJ1187" s="80"/>
      <c r="AK1187" s="80">
        <v>0.5</v>
      </c>
      <c r="AL1187" s="80">
        <v>0.5</v>
      </c>
      <c r="AM1187" s="240"/>
      <c r="AN1187" s="240"/>
      <c r="AO1187" s="240"/>
      <c r="AP1187" s="240"/>
      <c r="AQ1187" s="240"/>
      <c r="AR1187" s="240"/>
      <c r="AS1187" s="240"/>
      <c r="AT1187" s="256"/>
      <c r="AU1187" s="256"/>
      <c r="AV1187" s="259"/>
      <c r="AW1187" s="259"/>
      <c r="AX1187" s="256"/>
      <c r="AY1187" s="256"/>
      <c r="AZ1187" s="256"/>
      <c r="BA1187" s="256"/>
      <c r="BB1187" s="256"/>
      <c r="BC1187" s="256"/>
      <c r="BD1187" s="256"/>
      <c r="BE1187" s="256"/>
      <c r="BF1187" s="256"/>
      <c r="BG1187" s="256"/>
      <c r="BH1187" s="256"/>
      <c r="BI1187" s="256"/>
      <c r="BJ1187" s="256"/>
      <c r="BK1187" s="256"/>
      <c r="BL1187" s="262"/>
      <c r="BM1187" s="262"/>
      <c r="BN1187" s="262"/>
      <c r="BO1187" s="262"/>
      <c r="BP1187" s="262"/>
      <c r="BQ1187" s="262"/>
      <c r="BR1187" s="270"/>
      <c r="BS1187" s="270"/>
      <c r="BT1187" s="270"/>
      <c r="BU1187" s="270"/>
      <c r="BV1187" s="270"/>
      <c r="BW1187" s="270"/>
      <c r="BX1187" s="256"/>
      <c r="BY1187" s="256"/>
      <c r="BZ1187" s="256"/>
      <c r="CA1187" s="267"/>
      <c r="CB1187" s="267"/>
      <c r="CC1187" s="274"/>
      <c r="CD1187" s="267"/>
      <c r="CE1187" s="267"/>
      <c r="CF1187" s="267"/>
      <c r="CG1187" s="267"/>
      <c r="CH1187" s="267"/>
      <c r="CI1187" s="267"/>
      <c r="CJ1187" s="267"/>
      <c r="CK1187" s="267"/>
      <c r="CL1187" s="265"/>
      <c r="CM1187" s="272"/>
      <c r="CN1187" s="264"/>
      <c r="CO1187" s="215"/>
      <c r="CP1187" s="226"/>
      <c r="CQ1187" s="226"/>
      <c r="CR1187" s="226"/>
      <c r="CS1187" s="216"/>
      <c r="CT1187" s="216"/>
      <c r="CU1187" s="216"/>
      <c r="CV1187" s="216"/>
      <c r="CW1187" s="216"/>
      <c r="CX1187" s="216"/>
      <c r="CY1187" s="216"/>
      <c r="CZ1187" s="216"/>
      <c r="DA1187" s="216"/>
    </row>
    <row r="1188" spans="1:105" s="120" customFormat="1" ht="15" customHeight="1">
      <c r="A1188" s="228"/>
      <c r="B1188" s="277"/>
      <c r="C1188" s="280"/>
      <c r="D1188" s="237"/>
      <c r="E1188" s="237"/>
      <c r="F1188" s="243"/>
      <c r="G1188" s="122">
        <v>2.1</v>
      </c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  <c r="U1188" s="84"/>
      <c r="V1188" s="84"/>
      <c r="W1188" s="84"/>
      <c r="X1188" s="84"/>
      <c r="Y1188" s="84"/>
      <c r="Z1188" s="84"/>
      <c r="AA1188" s="84"/>
      <c r="AB1188" s="84"/>
      <c r="AC1188" s="80"/>
      <c r="AD1188" s="80"/>
      <c r="AE1188" s="80"/>
      <c r="AF1188" s="80"/>
      <c r="AG1188" s="80"/>
      <c r="AH1188" s="80"/>
      <c r="AI1188" s="80"/>
      <c r="AJ1188" s="80"/>
      <c r="AK1188" s="80"/>
      <c r="AL1188" s="80"/>
      <c r="AM1188" s="240"/>
      <c r="AN1188" s="240"/>
      <c r="AO1188" s="240"/>
      <c r="AP1188" s="240"/>
      <c r="AQ1188" s="240"/>
      <c r="AR1188" s="240"/>
      <c r="AS1188" s="240"/>
      <c r="AT1188" s="256"/>
      <c r="AU1188" s="256"/>
      <c r="AV1188" s="259"/>
      <c r="AW1188" s="259"/>
      <c r="AX1188" s="256"/>
      <c r="AY1188" s="256"/>
      <c r="AZ1188" s="256"/>
      <c r="BA1188" s="256"/>
      <c r="BB1188" s="256"/>
      <c r="BC1188" s="256"/>
      <c r="BD1188" s="256"/>
      <c r="BE1188" s="256"/>
      <c r="BF1188" s="256"/>
      <c r="BG1188" s="256"/>
      <c r="BH1188" s="256"/>
      <c r="BI1188" s="256"/>
      <c r="BJ1188" s="256"/>
      <c r="BK1188" s="256"/>
      <c r="BL1188" s="262"/>
      <c r="BM1188" s="262"/>
      <c r="BN1188" s="262"/>
      <c r="BO1188" s="262"/>
      <c r="BP1188" s="262"/>
      <c r="BQ1188" s="262"/>
      <c r="BR1188" s="270"/>
      <c r="BS1188" s="270"/>
      <c r="BT1188" s="270"/>
      <c r="BU1188" s="270"/>
      <c r="BV1188" s="270"/>
      <c r="BW1188" s="270"/>
      <c r="BX1188" s="256"/>
      <c r="BY1188" s="256"/>
      <c r="BZ1188" s="256"/>
      <c r="CA1188" s="267"/>
      <c r="CB1188" s="267"/>
      <c r="CC1188" s="274"/>
      <c r="CD1188" s="267"/>
      <c r="CE1188" s="267"/>
      <c r="CF1188" s="267"/>
      <c r="CG1188" s="267"/>
      <c r="CH1188" s="267"/>
      <c r="CI1188" s="267"/>
      <c r="CJ1188" s="267"/>
      <c r="CK1188" s="267"/>
      <c r="CL1188" s="265"/>
      <c r="CM1188" s="272"/>
      <c r="CN1188" s="264"/>
      <c r="CO1188" s="215"/>
      <c r="CP1188" s="226"/>
      <c r="CQ1188" s="226"/>
      <c r="CR1188" s="226"/>
      <c r="CS1188" s="216"/>
      <c r="CT1188" s="216"/>
      <c r="CU1188" s="216"/>
      <c r="CV1188" s="216"/>
      <c r="CW1188" s="216"/>
      <c r="CX1188" s="216"/>
      <c r="CY1188" s="216"/>
      <c r="CZ1188" s="216"/>
      <c r="DA1188" s="216"/>
    </row>
    <row r="1189" spans="1:105" s="120" customFormat="1" ht="15" customHeight="1">
      <c r="A1189" s="228"/>
      <c r="B1189" s="277"/>
      <c r="C1189" s="280"/>
      <c r="D1189" s="237"/>
      <c r="E1189" s="237"/>
      <c r="F1189" s="243"/>
      <c r="G1189" s="122">
        <v>2.7</v>
      </c>
      <c r="H1189" s="84"/>
      <c r="I1189" s="84"/>
      <c r="J1189" s="84"/>
      <c r="K1189" s="84"/>
      <c r="L1189" s="84"/>
      <c r="M1189" s="84"/>
      <c r="N1189" s="84"/>
      <c r="O1189" s="84">
        <v>6</v>
      </c>
      <c r="P1189" s="84"/>
      <c r="Q1189" s="84"/>
      <c r="R1189" s="84"/>
      <c r="S1189" s="84"/>
      <c r="T1189" s="84"/>
      <c r="U1189" s="84"/>
      <c r="V1189" s="84"/>
      <c r="W1189" s="84"/>
      <c r="X1189" s="84"/>
      <c r="Y1189" s="84"/>
      <c r="Z1189" s="84"/>
      <c r="AA1189" s="84"/>
      <c r="AB1189" s="84"/>
      <c r="AC1189" s="80"/>
      <c r="AD1189" s="80"/>
      <c r="AE1189" s="80"/>
      <c r="AF1189" s="80"/>
      <c r="AG1189" s="80"/>
      <c r="AH1189" s="80"/>
      <c r="AI1189" s="80"/>
      <c r="AJ1189" s="80"/>
      <c r="AK1189" s="80"/>
      <c r="AL1189" s="80"/>
      <c r="AM1189" s="240"/>
      <c r="AN1189" s="240"/>
      <c r="AO1189" s="240"/>
      <c r="AP1189" s="240"/>
      <c r="AQ1189" s="240"/>
      <c r="AR1189" s="240"/>
      <c r="AS1189" s="240"/>
      <c r="AT1189" s="256"/>
      <c r="AU1189" s="256"/>
      <c r="AV1189" s="259"/>
      <c r="AW1189" s="259"/>
      <c r="AX1189" s="256"/>
      <c r="AY1189" s="256"/>
      <c r="AZ1189" s="256"/>
      <c r="BA1189" s="256"/>
      <c r="BB1189" s="256"/>
      <c r="BC1189" s="256"/>
      <c r="BD1189" s="256"/>
      <c r="BE1189" s="256"/>
      <c r="BF1189" s="256"/>
      <c r="BG1189" s="256"/>
      <c r="BH1189" s="256"/>
      <c r="BI1189" s="256"/>
      <c r="BJ1189" s="256"/>
      <c r="BK1189" s="256"/>
      <c r="BL1189" s="262"/>
      <c r="BM1189" s="262"/>
      <c r="BN1189" s="262"/>
      <c r="BO1189" s="262"/>
      <c r="BP1189" s="262"/>
      <c r="BQ1189" s="262"/>
      <c r="BR1189" s="270"/>
      <c r="BS1189" s="270"/>
      <c r="BT1189" s="270"/>
      <c r="BU1189" s="270"/>
      <c r="BV1189" s="270"/>
      <c r="BW1189" s="270"/>
      <c r="BX1189" s="256"/>
      <c r="BY1189" s="256"/>
      <c r="BZ1189" s="256"/>
      <c r="CA1189" s="267"/>
      <c r="CB1189" s="267"/>
      <c r="CC1189" s="274"/>
      <c r="CD1189" s="267"/>
      <c r="CE1189" s="267"/>
      <c r="CF1189" s="267"/>
      <c r="CG1189" s="267"/>
      <c r="CH1189" s="267"/>
      <c r="CI1189" s="267"/>
      <c r="CJ1189" s="267"/>
      <c r="CK1189" s="267"/>
      <c r="CL1189" s="265"/>
      <c r="CM1189" s="272"/>
      <c r="CN1189" s="264"/>
      <c r="CO1189" s="215"/>
      <c r="CP1189" s="226"/>
      <c r="CQ1189" s="226"/>
      <c r="CR1189" s="226"/>
      <c r="CS1189" s="216"/>
      <c r="CT1189" s="216"/>
      <c r="CU1189" s="216"/>
      <c r="CV1189" s="216"/>
      <c r="CW1189" s="216"/>
      <c r="CX1189" s="216"/>
      <c r="CY1189" s="216"/>
      <c r="CZ1189" s="216"/>
      <c r="DA1189" s="216"/>
    </row>
    <row r="1190" spans="1:105" s="120" customFormat="1" ht="15" customHeight="1">
      <c r="A1190" s="228"/>
      <c r="B1190" s="277"/>
      <c r="C1190" s="280"/>
      <c r="D1190" s="237"/>
      <c r="E1190" s="237"/>
      <c r="F1190" s="243"/>
      <c r="G1190" s="122">
        <v>3</v>
      </c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  <c r="U1190" s="84"/>
      <c r="V1190" s="84"/>
      <c r="W1190" s="84"/>
      <c r="X1190" s="84"/>
      <c r="Y1190" s="84"/>
      <c r="Z1190" s="84"/>
      <c r="AA1190" s="84"/>
      <c r="AB1190" s="84"/>
      <c r="AC1190" s="80"/>
      <c r="AD1190" s="80"/>
      <c r="AE1190" s="80"/>
      <c r="AF1190" s="80"/>
      <c r="AG1190" s="80"/>
      <c r="AH1190" s="80"/>
      <c r="AI1190" s="80"/>
      <c r="AJ1190" s="80"/>
      <c r="AK1190" s="80"/>
      <c r="AL1190" s="80"/>
      <c r="AM1190" s="240"/>
      <c r="AN1190" s="240"/>
      <c r="AO1190" s="240"/>
      <c r="AP1190" s="240"/>
      <c r="AQ1190" s="240"/>
      <c r="AR1190" s="240"/>
      <c r="AS1190" s="240"/>
      <c r="AT1190" s="256"/>
      <c r="AU1190" s="256"/>
      <c r="AV1190" s="259"/>
      <c r="AW1190" s="259"/>
      <c r="AX1190" s="256"/>
      <c r="AY1190" s="256"/>
      <c r="AZ1190" s="256"/>
      <c r="BA1190" s="256"/>
      <c r="BB1190" s="256"/>
      <c r="BC1190" s="256"/>
      <c r="BD1190" s="256"/>
      <c r="BE1190" s="256"/>
      <c r="BF1190" s="256"/>
      <c r="BG1190" s="256"/>
      <c r="BH1190" s="256"/>
      <c r="BI1190" s="256"/>
      <c r="BJ1190" s="256"/>
      <c r="BK1190" s="256"/>
      <c r="BL1190" s="262"/>
      <c r="BM1190" s="262"/>
      <c r="BN1190" s="262"/>
      <c r="BO1190" s="262"/>
      <c r="BP1190" s="262"/>
      <c r="BQ1190" s="262"/>
      <c r="BR1190" s="270"/>
      <c r="BS1190" s="270"/>
      <c r="BT1190" s="270"/>
      <c r="BU1190" s="270"/>
      <c r="BV1190" s="270"/>
      <c r="BW1190" s="270"/>
      <c r="BX1190" s="256"/>
      <c r="BY1190" s="256"/>
      <c r="BZ1190" s="256"/>
      <c r="CA1190" s="267"/>
      <c r="CB1190" s="267"/>
      <c r="CC1190" s="274"/>
      <c r="CD1190" s="267"/>
      <c r="CE1190" s="267"/>
      <c r="CF1190" s="267"/>
      <c r="CG1190" s="267"/>
      <c r="CH1190" s="267"/>
      <c r="CI1190" s="267"/>
      <c r="CJ1190" s="267"/>
      <c r="CK1190" s="267"/>
      <c r="CL1190" s="265"/>
      <c r="CM1190" s="272"/>
      <c r="CN1190" s="264"/>
      <c r="CO1190" s="215"/>
      <c r="CP1190" s="226"/>
      <c r="CQ1190" s="226"/>
      <c r="CR1190" s="226"/>
      <c r="CS1190" s="216"/>
      <c r="CT1190" s="216"/>
      <c r="CU1190" s="216"/>
      <c r="CV1190" s="216"/>
      <c r="CW1190" s="216"/>
      <c r="CX1190" s="216"/>
      <c r="CY1190" s="216"/>
      <c r="CZ1190" s="216"/>
      <c r="DA1190" s="216"/>
    </row>
    <row r="1191" spans="1:105" s="120" customFormat="1" ht="15" customHeight="1">
      <c r="A1191" s="228"/>
      <c r="B1191" s="277"/>
      <c r="C1191" s="280"/>
      <c r="D1191" s="237"/>
      <c r="E1191" s="237"/>
      <c r="F1191" s="244"/>
      <c r="G1191" s="123">
        <v>3.9</v>
      </c>
      <c r="H1191" s="85"/>
      <c r="I1191" s="85"/>
      <c r="J1191" s="85"/>
      <c r="K1191" s="85"/>
      <c r="L1191" s="85"/>
      <c r="M1191" s="85"/>
      <c r="N1191" s="85"/>
      <c r="O1191" s="85"/>
      <c r="P1191" s="85"/>
      <c r="Q1191" s="85"/>
      <c r="R1191" s="85"/>
      <c r="S1191" s="85"/>
      <c r="T1191" s="85"/>
      <c r="U1191" s="85"/>
      <c r="V1191" s="85"/>
      <c r="W1191" s="85"/>
      <c r="X1191" s="85"/>
      <c r="Y1191" s="85"/>
      <c r="Z1191" s="85"/>
      <c r="AA1191" s="85"/>
      <c r="AB1191" s="85"/>
      <c r="AC1191" s="81"/>
      <c r="AD1191" s="81"/>
      <c r="AE1191" s="81"/>
      <c r="AF1191" s="81"/>
      <c r="AG1191" s="81"/>
      <c r="AH1191" s="81"/>
      <c r="AI1191" s="81"/>
      <c r="AJ1191" s="81"/>
      <c r="AK1191" s="81"/>
      <c r="AL1191" s="81"/>
      <c r="AM1191" s="240"/>
      <c r="AN1191" s="240"/>
      <c r="AO1191" s="240"/>
      <c r="AP1191" s="240"/>
      <c r="AQ1191" s="240"/>
      <c r="AR1191" s="240"/>
      <c r="AS1191" s="240"/>
      <c r="AT1191" s="256"/>
      <c r="AU1191" s="256"/>
      <c r="AV1191" s="259"/>
      <c r="AW1191" s="259"/>
      <c r="AX1191" s="256"/>
      <c r="AY1191" s="256"/>
      <c r="AZ1191" s="256"/>
      <c r="BA1191" s="256"/>
      <c r="BB1191" s="256"/>
      <c r="BC1191" s="256"/>
      <c r="BD1191" s="256"/>
      <c r="BE1191" s="256"/>
      <c r="BF1191" s="256"/>
      <c r="BG1191" s="256"/>
      <c r="BH1191" s="256"/>
      <c r="BI1191" s="256"/>
      <c r="BJ1191" s="256"/>
      <c r="BK1191" s="256"/>
      <c r="BL1191" s="262"/>
      <c r="BM1191" s="262"/>
      <c r="BN1191" s="262"/>
      <c r="BO1191" s="262"/>
      <c r="BP1191" s="262"/>
      <c r="BQ1191" s="262"/>
      <c r="BR1191" s="270"/>
      <c r="BS1191" s="270"/>
      <c r="BT1191" s="270"/>
      <c r="BU1191" s="270"/>
      <c r="BV1191" s="270"/>
      <c r="BW1191" s="270"/>
      <c r="BX1191" s="256"/>
      <c r="BY1191" s="256"/>
      <c r="BZ1191" s="256"/>
      <c r="CA1191" s="267"/>
      <c r="CB1191" s="267"/>
      <c r="CC1191" s="274"/>
      <c r="CD1191" s="267"/>
      <c r="CE1191" s="267"/>
      <c r="CF1191" s="267"/>
      <c r="CG1191" s="267"/>
      <c r="CH1191" s="267"/>
      <c r="CI1191" s="267"/>
      <c r="CJ1191" s="267"/>
      <c r="CK1191" s="267"/>
      <c r="CL1191" s="265"/>
      <c r="CM1191" s="272"/>
      <c r="CN1191" s="264"/>
      <c r="CO1191" s="215"/>
      <c r="CP1191" s="226"/>
      <c r="CQ1191" s="226"/>
      <c r="CR1191" s="226"/>
      <c r="CS1191" s="216"/>
      <c r="CT1191" s="216"/>
      <c r="CU1191" s="216"/>
      <c r="CV1191" s="216"/>
      <c r="CW1191" s="216"/>
      <c r="CX1191" s="216"/>
      <c r="CY1191" s="216"/>
      <c r="CZ1191" s="216"/>
      <c r="DA1191" s="216"/>
    </row>
    <row r="1192" spans="1:105" s="120" customFormat="1" ht="15" customHeight="1" thickBot="1">
      <c r="A1192" s="229"/>
      <c r="B1192" s="278"/>
      <c r="C1192" s="281"/>
      <c r="D1192" s="238"/>
      <c r="E1192" s="238"/>
      <c r="F1192" s="245" t="s">
        <v>83</v>
      </c>
      <c r="G1192" s="246"/>
      <c r="H1192" s="82"/>
      <c r="I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82"/>
      <c r="W1192" s="82"/>
      <c r="X1192" s="82"/>
      <c r="Y1192" s="82"/>
      <c r="Z1192" s="82"/>
      <c r="AA1192" s="82"/>
      <c r="AB1192" s="82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241"/>
      <c r="AN1192" s="241"/>
      <c r="AO1192" s="241"/>
      <c r="AP1192" s="241"/>
      <c r="AQ1192" s="241"/>
      <c r="AR1192" s="241"/>
      <c r="AS1192" s="241"/>
      <c r="AT1192" s="257"/>
      <c r="AU1192" s="257"/>
      <c r="AV1192" s="260"/>
      <c r="AW1192" s="260"/>
      <c r="AX1192" s="257"/>
      <c r="AY1192" s="257"/>
      <c r="AZ1192" s="257"/>
      <c r="BA1192" s="257"/>
      <c r="BB1192" s="257"/>
      <c r="BC1192" s="257"/>
      <c r="BD1192" s="257"/>
      <c r="BE1192" s="257"/>
      <c r="BF1192" s="257"/>
      <c r="BG1192" s="257"/>
      <c r="BH1192" s="257"/>
      <c r="BI1192" s="257"/>
      <c r="BJ1192" s="257"/>
      <c r="BK1192" s="257"/>
      <c r="BL1192" s="263"/>
      <c r="BM1192" s="263"/>
      <c r="BN1192" s="263"/>
      <c r="BO1192" s="263"/>
      <c r="BP1192" s="263"/>
      <c r="BQ1192" s="263"/>
      <c r="BR1192" s="271"/>
      <c r="BS1192" s="271"/>
      <c r="BT1192" s="271"/>
      <c r="BU1192" s="271"/>
      <c r="BV1192" s="271"/>
      <c r="BW1192" s="271"/>
      <c r="BX1192" s="257"/>
      <c r="BY1192" s="257"/>
      <c r="BZ1192" s="257"/>
      <c r="CA1192" s="268"/>
      <c r="CB1192" s="268"/>
      <c r="CC1192" s="275"/>
      <c r="CD1192" s="268"/>
      <c r="CE1192" s="268"/>
      <c r="CF1192" s="268"/>
      <c r="CG1192" s="268"/>
      <c r="CH1192" s="268"/>
      <c r="CI1192" s="268"/>
      <c r="CJ1192" s="268"/>
      <c r="CK1192" s="268"/>
      <c r="CL1192" s="265"/>
      <c r="CM1192" s="272"/>
      <c r="CN1192" s="264"/>
      <c r="CO1192" s="215"/>
      <c r="CP1192" s="226"/>
      <c r="CQ1192" s="226"/>
      <c r="CR1192" s="226"/>
      <c r="CS1192" s="216"/>
      <c r="CT1192" s="216"/>
      <c r="CU1192" s="216"/>
      <c r="CV1192" s="216"/>
      <c r="CW1192" s="216"/>
      <c r="CX1192" s="216"/>
      <c r="CY1192" s="216"/>
      <c r="CZ1192" s="216"/>
      <c r="DA1192" s="216"/>
    </row>
    <row r="1193" spans="1:105" s="70" customFormat="1" ht="15" customHeight="1">
      <c r="A1193" s="227">
        <f t="shared" ref="A1193" si="443">A1177+1</f>
        <v>147</v>
      </c>
      <c r="B1193" s="725" t="s">
        <v>1482</v>
      </c>
      <c r="C1193" s="714" t="s">
        <v>1483</v>
      </c>
      <c r="D1193" s="716">
        <v>44693</v>
      </c>
      <c r="E1193" s="236" t="s">
        <v>1248</v>
      </c>
      <c r="F1193" s="253" t="s">
        <v>80</v>
      </c>
      <c r="G1193" s="254"/>
      <c r="H1193" s="82"/>
      <c r="I1193" s="82"/>
      <c r="J1193" s="82"/>
      <c r="K1193" s="82"/>
      <c r="L1193" s="82"/>
      <c r="M1193" s="82"/>
      <c r="N1193" s="82"/>
      <c r="O1193" s="82"/>
      <c r="P1193" s="82"/>
      <c r="Q1193" s="82"/>
      <c r="R1193" s="82"/>
      <c r="S1193" s="82" t="s">
        <v>60</v>
      </c>
      <c r="T1193" s="82" t="s">
        <v>61</v>
      </c>
      <c r="U1193" s="82" t="s">
        <v>61</v>
      </c>
      <c r="V1193" s="82"/>
      <c r="W1193" s="82" t="s">
        <v>60</v>
      </c>
      <c r="X1193" s="82" t="s">
        <v>60</v>
      </c>
      <c r="Y1193" s="82" t="s">
        <v>60</v>
      </c>
      <c r="Z1193" s="82" t="s">
        <v>60</v>
      </c>
      <c r="AA1193" s="82" t="s">
        <v>60</v>
      </c>
      <c r="AB1193" s="82" t="s">
        <v>60</v>
      </c>
      <c r="AC1193" s="82"/>
      <c r="AD1193" s="82" t="s">
        <v>60</v>
      </c>
      <c r="AE1193" s="82" t="s">
        <v>60</v>
      </c>
      <c r="AF1193" s="82" t="s">
        <v>60</v>
      </c>
      <c r="AG1193" s="82" t="s">
        <v>71</v>
      </c>
      <c r="AH1193" s="82" t="s">
        <v>71</v>
      </c>
      <c r="AI1193" s="82" t="s">
        <v>1471</v>
      </c>
      <c r="AJ1193" s="82"/>
      <c r="AK1193" s="82" t="s">
        <v>61</v>
      </c>
      <c r="AL1193" s="82" t="s">
        <v>61</v>
      </c>
      <c r="AM1193" s="239">
        <f>COUNTIF(H1193:AL1193,"PH")+COUNTIF(H1193:AL1193,"PH/L")+COUNTIF(H1193:AL1193,"PM")</f>
        <v>0</v>
      </c>
      <c r="AN1193" s="239">
        <f>COUNTIF(H1193:AL1193,"PD")+COUNTIF(H1193:AL1193,"PDD")+COUNTIF(H1193:AL1193,"P/DS")/2+COUNTIF(H1193:AL1193,"PMD")</f>
        <v>0</v>
      </c>
      <c r="AO1193" s="239">
        <f>COUNTIF(H1193:AL1193,"PN")+COUNTIF(H1193:AL1193,"P/NS")/2+COUNTIF(H1193:AL1193,"PH")+COUNTIF(H1193:AL1193,"PH/F")/2+COUNTIF(H1193:AL1193,"PH/L")/2+COUNTIF(H1193:AL1193,"PM")</f>
        <v>0</v>
      </c>
      <c r="AP1193" s="239">
        <f>COUNTIF(H1193:AL1193,"BH")+COUNTIF(H1193:AL1193,"AL/BL")+COUNTIF(H1193:AL1193,"UL/BL")+COUNTIF(H1193:AL1193,"BM")</f>
        <v>0</v>
      </c>
      <c r="AQ1193" s="239">
        <f>COUNTIF(H1193:AL1193,"DS")+COUNTIF(H1193:AL1193,"AL/DS")/2+COUNTIF(H1193:AL1193,"UL/DS")/2+COUNTIF(H1193:AL1193,"CT")+COUNTIF(H1193:AL1193,"MD")</f>
        <v>10.5</v>
      </c>
      <c r="AR1193" s="239">
        <f>COUNTIF(H1193:AL1193,"NS")+COUNTIF(H1193:AL1193,"AL/NS")/2+COUNTIF(H1193:AL1193,"UL/NS")/2+COUNTIF(H1193:AL1193,"BH")+COUNTIF(H1193:AL1193,"AL/BF")/2+COUNTIF(H1193:AL1193,"AL/BL")/2+COUNTIF(H1193:AL1193,"UL/BL")/2+COUNTIF(H1193:AL1193,"UL/BF")/2+COUNTIF(H1193:AL1193,"BM")</f>
        <v>4</v>
      </c>
      <c r="AS1193" s="239">
        <f>COUNTIF(H1193:AL1193,"AL")+COUNTIF(H1193:AL1193,"AL/DS")/2+COUNTIF(H1193:AL1193,"AL/NS")/2+COUNTIF(H1193:AL1193,"NH")+COUNTIF(H1193:AL1193,"SL")+COUNTIF(H1193:AL1193,"NHD")+COUNTIF(H1193:AL1193,"B")+COUNTIF(H1193:AL1193,"HL")+COUNTIF(H1193:AL1193,"AL/BF")/2+COUNTIF(H1193:AL1193,"AL/BL")/2</f>
        <v>0</v>
      </c>
      <c r="AT1193" s="255">
        <f>COUNTIF(H1193:AL1193,"PD")+COUNTIF(H1193:AL1193,"PN")+COUNTIF(H1193:AL1193,"P/DS")/2+COUNTIF(H1193:AL1193,"P/NS")/2+COUNTIF(H1193:AL1193,"DS")+COUNTIF(H1193:AL1193,"NS")+COUNTIF(H1193:AL1193,"AL")+COUNTIF(H1193:AL1193,"AL/DS")+COUNTIF(H1193:AL1193,"AL/NS")+COUNTIF(H1193:AL1193,"NH")+COUNTIF(H1193:AL1193,"SL")+COUNTIF(H1193:AL1193,"UL/DS")/2+COUNTIF(H1193:AL1193,"UL/NS")/2+COUNTIF(H1193:AL1193,"CT")+COUNTIF(H1193:AL1193,"NHD")+COUNTIF(H1193:AL1193,"PDD")+COUNTIF(H1193:AL1193,"B")+COUNTIF(H1193:AL1193,"HL")+COUNTIF(H1193:AL1193,"PH")+COUNTIF(H1193:AL1193,"BH")+COUNTIF(H1193:AL1193,"AL/BF")+COUNTIF(H1193:AL1193,"AL/BL")+COUNTIF(H1193:AL1193,"UL/BF")/2+COUNTIF(H1193:AL1193,"UL/BL")/2+COUNTIF(H1193:AL1193,"PH/F")/2+COUNTIF(H1193:AL1193,"PH/L")/2+COUNTIF(H1193:AL1193,"MD")+COUNTIF(H1193:AL1193,"PMD")+COUNTIF(H1193:AL1193,"PM")+COUNTIF(H1193:AL1193,"BM")</f>
        <v>14.5</v>
      </c>
      <c r="AU1193" s="255">
        <f>COUNTIF(H1193:AL1193,"P/DS")/2+COUNTIF(H1193:AL1193,"P/NS")/2+COUNTIF(H1193:AL1193,"IL")+COUNTIF(H1193:AL1193,"NL")+COUNTIF(H1193:AL1193,"UL")+COUNTIF(H1193:AL1193,"UL/DS")/2+COUNTIF(H1193:AL1193,"UL/NS")/2+COUNTIF(H1193:AL1193,"KT")+COUNTIF(H1193:AL1193,"UL/BF")/2+COUNTIF(H1193:AL1193,"UL/BL")/2+COUNTIF(H1193:AL1193,"PH/F")/2+COUNTIF(H1193:AL1193,"PH/L")/2+COUNTIF(H1193:AL1193,"NB")</f>
        <v>2.5</v>
      </c>
      <c r="AV1193" s="258">
        <f>COUNTIF(H1193:AL1193,"PN")+COUNTIF(H1193:AL1193,"TVD")+COUNTIF(H1193:AL1193,"PH")+COUNTIF(H1193:AL1193,"PM")+COUNTIF(H1193:AL1193,"PDD")-COUNTIFS(H1193:AL1193,"PN",H1200:AL1200,"&gt;=3")-COUNTIFS(H1193:AL1193,"PM",H1200:AL1200,"&gt;=3")</f>
        <v>0</v>
      </c>
      <c r="AW1193" s="258">
        <f>COUNTIF(H1193:AL1193,"NS")+COUNTIF(H1193:AL1193,"D")+COUNTIF(H1193:AL1193,"BH")+COUNTIF(H1193:AL1193,"NHD")+COUNTIF(H1193:AL1193,"BM")-COUNTIFS(H1193:AL1193,"NS",H1200:AL1200,"&gt;=3")-COUNTIFS(H1193:AL1193,"BH",H1200:AL1200,"&gt;=3")-COUNTIFS(H1193:AL1193,"BM",H1200:AL1200,"&gt;=3")</f>
        <v>4</v>
      </c>
      <c r="AX1193" s="255">
        <f>COUNTIF(H1193:AL1193,"AL")+COUNTIF(H1193:AL1193,"AL/DS")/2+COUNTIF(H1193:AL1193,"AL/NS")/2+COUNTIF(H1193:AL1193,"AL/BF")+COUNTIF(H1193:AL1193,"AL/BL")/2</f>
        <v>0</v>
      </c>
      <c r="AY1193" s="255">
        <f>COUNTIF(H1193:AL1193,"SL")</f>
        <v>0</v>
      </c>
      <c r="AZ1193" s="255">
        <f>COUNTIF(H1193:AL1193,"NH")</f>
        <v>0</v>
      </c>
      <c r="BA1193" s="255">
        <f>COUNTIF(H1193:AL1193,"HL")</f>
        <v>0</v>
      </c>
      <c r="BB1193" s="255">
        <f>COUNTIF(G1193:AL1193,"P/DS")/2+COUNTIF(G1193:AL1193,"P/NS")/2+COUNTIF(G1193:AL1193,"UL")+COUNTIF(G1193:AL1193,"UL/DS")/2+COUNTIF(G1193:AL1193,"UL/NS")/2+COUNTIF(G1193:AL1193,"UL/BL")/2+COUNTIF(G1193:AL1193,"UL/BF")/2+COUNTIF(G1193:AL1193,"PH/F")/2+COUNTIF(G1193:AL1193,"PH/L")/2</f>
        <v>2.5</v>
      </c>
      <c r="BC1193" s="255">
        <f>COUNTIF(H1193:AL1193,"NB")</f>
        <v>0</v>
      </c>
      <c r="BD1193" s="255">
        <f>COUNTIF(H1193:AL1193,"NL")</f>
        <v>0</v>
      </c>
      <c r="BE1193" s="255">
        <f>COUNTIF(H1193:AL1193,"IL")</f>
        <v>0</v>
      </c>
      <c r="BF1193" s="255">
        <f>COUNTIF(H1193:AL1193,"KT")</f>
        <v>0</v>
      </c>
      <c r="BG1193" s="255">
        <f>COUNTIF(H1193:AL1193,"L70")</f>
        <v>0</v>
      </c>
      <c r="BH1193" s="255">
        <f>COUNTIF(H1193:AL1193,"MD")</f>
        <v>0</v>
      </c>
      <c r="BI1193" s="255">
        <f>COUNTIF(H1193:AL1193,"PMD")</f>
        <v>0</v>
      </c>
      <c r="BJ1193" s="255">
        <f>COUNTIF(H1193:AL1193,"PM")</f>
        <v>0</v>
      </c>
      <c r="BK1193" s="255">
        <f>COUNTIF(H1193:AL1193,"BM")</f>
        <v>0</v>
      </c>
      <c r="BL1193" s="261">
        <f>SUMIF(H1193:AL1193,"PD",H1194:AL1194)+SUMIF(H1193:AL1193,"PN",H1194:AL1194)+SUMIF(H1193:AL1193,"P/DS",H1194:AL1194)+SUMIF(H1193:AL1193,"PN/F",H1194:AL1194)+SUMIF(H1193:AL1193,"PN/L",H1194:AL1194)+SUMIF(H1193:AL1193,"TV",H1194:AL1194)+SUMIF(H1193:AL1193,"TVD",H1194:AL1194)+SUMIF(H1193:AL1193,"PDD",H1194:AL1194)</f>
        <v>0</v>
      </c>
      <c r="BM1193" s="261">
        <f>SUMIF(H1193:AL1193,"PD",H1195:AL1195)+SUMIF(H1193:AL1193,"PN",H1195:AL1195)+SUMIF(H1193:AL1193,"P/DS",H1195:AL1195)+SUMIF(H1193:AL1193,"PN/F",H1195:AL1195)+SUMIF(H1193:AL1193,"PN/L",H1195:AL1195)+SUMIF(H1193:AL1193,"TV",H1195:AL1195)+SUMIF(H1193:AL1193,"TVD",H1195:AL1195)+SUMIF(H1193:AL1193,"PDD",H1195:AL1195)+SUMIF(H1193:AL1193,"PMD",H1195:AL1195)</f>
        <v>0</v>
      </c>
      <c r="BN1193" s="261">
        <f>SUMIF(H1193:AL1193,"PD",H1196:AL1196)+SUMIF(H1193:AL1193,"PN",H1196:AL1196)+SUMIF(H1193:AL1193,"P/DS",H1196:AL1196)+SUMIF(H1193:AL1193,"PN/F",H1196:AL1196)+SUMIF(H1193:AL1193,"PN/L",H1196:AL1196)+SUMIF(H1193:AL1193,"TV",H1196:AL1196)+SUMIF(H1193:AL1193,"TVD",H1196:AL1196)</f>
        <v>0</v>
      </c>
      <c r="BO1193" s="261">
        <f>SUMIF(H1193:AL1193,"PD",H1197:AL1197)+SUMIF(H1193:AL1193,"PN",H1197:AL1197)+SUMIF(H1193:AL1193,"P/DS",H1197:AL1197)+SUMIF(H1193:AL1193,"PN/F",H1197:AL1197)+SUMIF(H1193:AL1193,"PN/L",H1197:AL1197)+SUMIF(H1193:AL1193,"TV",H1197:AL1197)+SUMIF(H1193:AL1193,"TVD",H1197:AL1197)</f>
        <v>0</v>
      </c>
      <c r="BP1193" s="261">
        <f>SUMIF(H1193:AL1193,"PD",H1198:AL1198)+SUMIF(H1193:AL1193,"PN",H1198:AL1198)+SUMIF(H1193:AL1193,"P/DS",H1198:AL1198)+SUMIF(H1193:AL1193,"PN/F",H1198:AL1198)+SUMIF(H1193:AL1193,"PN/L",H1198:AL1198)+SUMIF(H1193:AL1193,"TV",H1198:AL1198)+SUMIF(H1193:AL1193,"TVD",H1198:AL1198)+SUMIF(H1193:AL1193,"PDD",H1198:AL1198)+SUMIF(H1193:AL1193,"PH",H1198:AL1198)+SUMIF(H1193:AL1193,"PM",H1198:AL1198)</f>
        <v>0</v>
      </c>
      <c r="BQ1193" s="261">
        <f>SUMIF(H1193:AL1193,"PD",H1199:AL1199)+SUMIF(H1193:AL1193,"PN",H1199:AL1199)+SUMIF(H1193:AL1193,"P/DS",H1199:AL1199)+SUMIF(H1193:AL1193,"PN/F",H1199:AL1199)+SUMIF(H1193:AL1193,"PN/L",H1199:AL1199)+SUMIF(H1193:AL1193,"TV",H1199:AL1199)+SUMIF(H1193:AL1193,"TVD",H1199:AL1199)+SUMIF(H1193:AL1193,"PDD",H1199:AL1199)+SUMIF(H1193:AL1193,"PH",H1199:AL1199)+SUMIF(H1193:AL1193,"PM",H1199:AL1199)</f>
        <v>0</v>
      </c>
      <c r="BR1193" s="269">
        <f>SUM(H1194:AL1194)-BL1193</f>
        <v>2.5</v>
      </c>
      <c r="BS1193" s="269">
        <f>SUM(H1195:AL1195)-BM1193</f>
        <v>0</v>
      </c>
      <c r="BT1193" s="269">
        <f>SUM(H1196:AL1196)-BN1193</f>
        <v>0</v>
      </c>
      <c r="BU1193" s="269">
        <f>SUM(H1197:AL1197)-BO1193</f>
        <v>0</v>
      </c>
      <c r="BV1193" s="269">
        <f>SUM(H1198:AL1198)-BP1193</f>
        <v>0</v>
      </c>
      <c r="BW1193" s="269">
        <f>SUM(H1199:AL1199)-BQ1193</f>
        <v>0</v>
      </c>
      <c r="BX1193" s="255">
        <f>SUMIF(H1193:AL1193,"PD",H1200:AL1200)+SUMIF(H1193:AL1193,"PN",H1200:AL1200)+SUMIF(H1193:AL1193,"P/DS",H1200:AL1200)+SUMIF(H1193:AL1193,"PN/F",H1200:AL1200)+SUMIF(H1193:AL1193,"PN/L",H1200:AL1200)</f>
        <v>0</v>
      </c>
      <c r="BY1193" s="255">
        <f>SUM(H1200:AL1200)-BX1193</f>
        <v>0</v>
      </c>
      <c r="BZ1193" s="255">
        <f t="shared" ref="BZ1193" si="444">+SUM(BL1193:BW1200)</f>
        <v>2.5</v>
      </c>
      <c r="CA1193" s="266">
        <f>(COUNTIFS(H1193:AL1193,"PD",H1194:AL1194,"&gt;=2"))*0.5-IF(CN1193="VP",COUNTIFS($H$16:$AL$16,"SAT",H1193:AL1193,"PD",H1194:AL1194,"&gt;=2"))*0.5</f>
        <v>0</v>
      </c>
      <c r="CB1193" s="266">
        <f>(COUNTIFS(H1193:AL1193,"PN",H1195:AL1195,"&gt;=0.5",H1194:AL1194,"&gt;=1.5"))*0.5+COUNTIFS(H1193:AL1193,"PDD",H1195:AL1195,"&gt;=0.5",H1194:AL1194,"&gt;=1.5")*0.5</f>
        <v>0</v>
      </c>
      <c r="CC1193" s="273">
        <f>(COUNTIFS(H1193:AL1193,"TV",H1195:AL1195,"&gt;=10"))*0.5+(COUNTIFS(H1193:AL1193,"PMD",H1195:AL1195,"&gt;=2"))*0.5</f>
        <v>0</v>
      </c>
      <c r="CD1193" s="266">
        <f>(COUNTIFS(H1193:AL1193,"TVD",H1197:AL1197,"&gt;=6.5",H1195:AL1195,"&gt;=3.5"))*0.5</f>
        <v>0</v>
      </c>
      <c r="CE1193" s="266">
        <f>(COUNTIFS(H1193:AL1193,"PD",H1198:AL1198,"&gt;=10"))*0.5</f>
        <v>0</v>
      </c>
      <c r="CF1193" s="266">
        <f>(COUNTIFS(H1193:AL1193,"PDD",H1198:AL1198,"&gt;=3.5",H1199:AL1199,"&gt;=6.5")+COUNTIFS(H1193:AL1193,"PH",H1199:AL1199,"&gt;=0.5",H1198:AL1198,"&gt;=1.5")+COUNTIFS(H1193:AL1193,"PM",H1199:AL1199,"&gt;=0.5",H1198:AL1198,"&gt;=1.5"))*0.5</f>
        <v>0</v>
      </c>
      <c r="CG1193" s="266">
        <f>(COUNTIFS(H1193:AL1193,"DS",H1194:AL1194,"&gt;=2")+COUNTIFS(H1193:AL1193,"AL/DS",H1194:AL1194,"&gt;=2"))*0.5-IF(CN1193="VP",COUNTIFS($H$16:$AL$16,"SAT",H1193:AL1193,"DS",H1194:AL1194,"&gt;=2"))*0.5</f>
        <v>0.5</v>
      </c>
      <c r="CH1193" s="266">
        <f>(COUNTIFS(H1193:AL1193,"NS",H1195:AL1195,"&gt;=0.5",H1194:AL1194,"&gt;=1.5")+COUNTIFS(H1193:AL1193,"AL/NS",H1195:AL1195,"&gt;=0.5",H1194:AL1194,"&gt;=1.5")+COUNTIFS(H1193:AL1193,"NHD",H1195:AL1195,"&gt;=4.5",H1198:AL1198,"&gt;=2",H1194:AL1194,"&gt;=1.5"))*0.5</f>
        <v>0</v>
      </c>
      <c r="CI1193" s="266">
        <f>(COUNTIF(H1195:AL1195,"&gt;=10")+COUNTIFS(H1193:AL1193,"MD",H1195:AL1195,"&gt;=2")-COUNTIFS(H1193:AL1193,"TV",H1195:AL1195,"&gt;=10"))*0.5</f>
        <v>0</v>
      </c>
      <c r="CJ1193" s="266">
        <f>(COUNTIFS(H1193:AL1193,"D",H1197:AL1197,"&gt;=6.5",H1195:AL1195,"&gt;=3.5"))*0.5</f>
        <v>0</v>
      </c>
      <c r="CK1193" s="266">
        <f>(COUNTIF(H1198:AL1198,"&gt;=10")-COUNTIFS(H1193:AL1193,"PD",H1198:AL1198,"&gt;=10"))*0.5</f>
        <v>0</v>
      </c>
      <c r="CL1193" s="265">
        <f>(COUNTIFS(H1193:AL1193,"NHD",H1198:AL1198,"&gt;=3.5",H1199:AL1199,"&gt;=6.5")+COUNTIFS(H1193:AL1193,"BH",H1198:AL1198,"&gt;=1.5",H1199:AL1199,"&gt;=0.5")+COUNTIFS(H1193:AL1193,"BM",H1198:AL1198,"&gt;=1.5",H1199:AL1199,"&gt;=0.5")+COUNTIFS(H1193:AL1193,"D",H1198:AL1198,"&gt;=1.5",H1199:AL1199,"&gt;=0.5"))*0.5</f>
        <v>0</v>
      </c>
      <c r="CM1193" s="272"/>
      <c r="CN1193" s="264" t="s">
        <v>723</v>
      </c>
      <c r="CO1193" s="125">
        <f t="shared" ref="CO1193" si="445">+AM1193+AN1193+AO1193+AP1193+AQ1193+AR1193+AS1193+AU1193+BG1193</f>
        <v>17</v>
      </c>
      <c r="CP1193" s="225">
        <f>+SUM(I1194:I1199)-I1200</f>
        <v>0</v>
      </c>
      <c r="CQ1193" s="225">
        <f>+SUM(J1194:J1199)-J1200</f>
        <v>0</v>
      </c>
      <c r="CR1193" s="225">
        <f>+SUM(K1194:K1199)-K1200</f>
        <v>0</v>
      </c>
      <c r="CS1193" s="90"/>
      <c r="CT1193" s="90"/>
      <c r="CU1193" s="90"/>
      <c r="CV1193" s="90"/>
      <c r="CW1193" s="90"/>
      <c r="CX1193" s="90"/>
      <c r="CY1193" s="90"/>
      <c r="CZ1193" s="90"/>
      <c r="DA1193" s="90"/>
    </row>
    <row r="1194" spans="1:105" s="70" customFormat="1" ht="15" customHeight="1">
      <c r="A1194" s="228"/>
      <c r="B1194" s="277"/>
      <c r="C1194" s="280"/>
      <c r="D1194" s="717"/>
      <c r="E1194" s="237"/>
      <c r="F1194" s="242" t="s">
        <v>82</v>
      </c>
      <c r="G1194" s="71">
        <v>1.5</v>
      </c>
      <c r="H1194" s="83"/>
      <c r="I1194" s="83"/>
      <c r="J1194" s="83"/>
      <c r="K1194" s="83"/>
      <c r="L1194" s="83"/>
      <c r="M1194" s="83"/>
      <c r="N1194" s="83"/>
      <c r="O1194" s="83"/>
      <c r="P1194" s="83"/>
      <c r="Q1194" s="83"/>
      <c r="R1194" s="83"/>
      <c r="S1194" s="83"/>
      <c r="T1194" s="83"/>
      <c r="U1194" s="83"/>
      <c r="V1194" s="83"/>
      <c r="W1194" s="83"/>
      <c r="X1194" s="83">
        <v>2.5</v>
      </c>
      <c r="Y1194" s="83"/>
      <c r="Z1194" s="83"/>
      <c r="AA1194" s="83"/>
      <c r="AB1194" s="83"/>
      <c r="AC1194" s="79"/>
      <c r="AD1194" s="79"/>
      <c r="AE1194" s="79"/>
      <c r="AF1194" s="79"/>
      <c r="AG1194" s="79"/>
      <c r="AH1194" s="79"/>
      <c r="AI1194" s="79"/>
      <c r="AJ1194" s="79"/>
      <c r="AK1194" s="79"/>
      <c r="AL1194" s="79"/>
      <c r="AM1194" s="240"/>
      <c r="AN1194" s="240"/>
      <c r="AO1194" s="240"/>
      <c r="AP1194" s="240"/>
      <c r="AQ1194" s="240"/>
      <c r="AR1194" s="240"/>
      <c r="AS1194" s="240"/>
      <c r="AT1194" s="256"/>
      <c r="AU1194" s="256"/>
      <c r="AV1194" s="259"/>
      <c r="AW1194" s="259"/>
      <c r="AX1194" s="256"/>
      <c r="AY1194" s="256"/>
      <c r="AZ1194" s="256"/>
      <c r="BA1194" s="256"/>
      <c r="BB1194" s="256"/>
      <c r="BC1194" s="256"/>
      <c r="BD1194" s="256"/>
      <c r="BE1194" s="256"/>
      <c r="BF1194" s="256"/>
      <c r="BG1194" s="256"/>
      <c r="BH1194" s="256"/>
      <c r="BI1194" s="256"/>
      <c r="BJ1194" s="256"/>
      <c r="BK1194" s="256"/>
      <c r="BL1194" s="262"/>
      <c r="BM1194" s="262"/>
      <c r="BN1194" s="262"/>
      <c r="BO1194" s="262"/>
      <c r="BP1194" s="262"/>
      <c r="BQ1194" s="262"/>
      <c r="BR1194" s="270"/>
      <c r="BS1194" s="270"/>
      <c r="BT1194" s="270"/>
      <c r="BU1194" s="270"/>
      <c r="BV1194" s="270"/>
      <c r="BW1194" s="270"/>
      <c r="BX1194" s="256"/>
      <c r="BY1194" s="256"/>
      <c r="BZ1194" s="256"/>
      <c r="CA1194" s="267"/>
      <c r="CB1194" s="267"/>
      <c r="CC1194" s="274"/>
      <c r="CD1194" s="267"/>
      <c r="CE1194" s="267"/>
      <c r="CF1194" s="267"/>
      <c r="CG1194" s="267"/>
      <c r="CH1194" s="267"/>
      <c r="CI1194" s="267"/>
      <c r="CJ1194" s="267"/>
      <c r="CK1194" s="267"/>
      <c r="CL1194" s="265"/>
      <c r="CM1194" s="272"/>
      <c r="CN1194" s="264"/>
      <c r="CO1194" s="125"/>
      <c r="CP1194" s="226"/>
      <c r="CQ1194" s="226"/>
      <c r="CR1194" s="226"/>
      <c r="CS1194" s="90"/>
      <c r="CT1194" s="90"/>
      <c r="CU1194" s="90"/>
      <c r="CV1194" s="90"/>
      <c r="CW1194" s="90"/>
      <c r="CX1194" s="90"/>
      <c r="CY1194" s="90"/>
      <c r="CZ1194" s="90"/>
      <c r="DA1194" s="90"/>
    </row>
    <row r="1195" spans="1:105" s="70" customFormat="1" ht="15" customHeight="1">
      <c r="A1195" s="228"/>
      <c r="B1195" s="277"/>
      <c r="C1195" s="280"/>
      <c r="D1195" s="717"/>
      <c r="E1195" s="237"/>
      <c r="F1195" s="243"/>
      <c r="G1195" s="72">
        <v>2</v>
      </c>
      <c r="H1195" s="84"/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4"/>
      <c r="U1195" s="84"/>
      <c r="V1195" s="84"/>
      <c r="W1195" s="84"/>
      <c r="X1195" s="84"/>
      <c r="Y1195" s="84"/>
      <c r="Z1195" s="84"/>
      <c r="AA1195" s="84"/>
      <c r="AB1195" s="84"/>
      <c r="AC1195" s="80"/>
      <c r="AD1195" s="80"/>
      <c r="AE1195" s="80"/>
      <c r="AF1195" s="80"/>
      <c r="AG1195" s="79"/>
      <c r="AH1195" s="80"/>
      <c r="AI1195" s="80"/>
      <c r="AJ1195" s="80"/>
      <c r="AK1195" s="80"/>
      <c r="AL1195" s="80"/>
      <c r="AM1195" s="240"/>
      <c r="AN1195" s="240"/>
      <c r="AO1195" s="240"/>
      <c r="AP1195" s="240"/>
      <c r="AQ1195" s="240"/>
      <c r="AR1195" s="240"/>
      <c r="AS1195" s="240"/>
      <c r="AT1195" s="256"/>
      <c r="AU1195" s="256"/>
      <c r="AV1195" s="259"/>
      <c r="AW1195" s="259"/>
      <c r="AX1195" s="256"/>
      <c r="AY1195" s="256"/>
      <c r="AZ1195" s="256"/>
      <c r="BA1195" s="256"/>
      <c r="BB1195" s="256"/>
      <c r="BC1195" s="256"/>
      <c r="BD1195" s="256"/>
      <c r="BE1195" s="256"/>
      <c r="BF1195" s="256"/>
      <c r="BG1195" s="256"/>
      <c r="BH1195" s="256"/>
      <c r="BI1195" s="256"/>
      <c r="BJ1195" s="256"/>
      <c r="BK1195" s="256"/>
      <c r="BL1195" s="262"/>
      <c r="BM1195" s="262"/>
      <c r="BN1195" s="262"/>
      <c r="BO1195" s="262"/>
      <c r="BP1195" s="262"/>
      <c r="BQ1195" s="262"/>
      <c r="BR1195" s="270"/>
      <c r="BS1195" s="270"/>
      <c r="BT1195" s="270"/>
      <c r="BU1195" s="270"/>
      <c r="BV1195" s="270"/>
      <c r="BW1195" s="270"/>
      <c r="BX1195" s="256"/>
      <c r="BY1195" s="256"/>
      <c r="BZ1195" s="256"/>
      <c r="CA1195" s="267"/>
      <c r="CB1195" s="267"/>
      <c r="CC1195" s="274"/>
      <c r="CD1195" s="267"/>
      <c r="CE1195" s="267"/>
      <c r="CF1195" s="267"/>
      <c r="CG1195" s="267"/>
      <c r="CH1195" s="267"/>
      <c r="CI1195" s="267"/>
      <c r="CJ1195" s="267"/>
      <c r="CK1195" s="267"/>
      <c r="CL1195" s="265"/>
      <c r="CM1195" s="272"/>
      <c r="CN1195" s="264"/>
      <c r="CO1195" s="125"/>
      <c r="CP1195" s="226"/>
      <c r="CQ1195" s="226"/>
      <c r="CR1195" s="226"/>
      <c r="CS1195" s="90"/>
      <c r="CT1195" s="90"/>
      <c r="CU1195" s="90"/>
      <c r="CV1195" s="90"/>
      <c r="CW1195" s="90"/>
      <c r="CX1195" s="90"/>
      <c r="CY1195" s="90"/>
      <c r="CZ1195" s="90"/>
      <c r="DA1195" s="90"/>
    </row>
    <row r="1196" spans="1:105" s="70" customFormat="1" ht="15" customHeight="1">
      <c r="A1196" s="228"/>
      <c r="B1196" s="277"/>
      <c r="C1196" s="280"/>
      <c r="D1196" s="717"/>
      <c r="E1196" s="237"/>
      <c r="F1196" s="243"/>
      <c r="G1196" s="72">
        <v>2.1</v>
      </c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  <c r="U1196" s="84"/>
      <c r="V1196" s="84"/>
      <c r="W1196" s="84"/>
      <c r="X1196" s="84"/>
      <c r="Y1196" s="84"/>
      <c r="Z1196" s="84"/>
      <c r="AA1196" s="84"/>
      <c r="AB1196" s="84"/>
      <c r="AC1196" s="80"/>
      <c r="AD1196" s="80"/>
      <c r="AE1196" s="80"/>
      <c r="AF1196" s="80"/>
      <c r="AG1196" s="80"/>
      <c r="AH1196" s="80"/>
      <c r="AI1196" s="80"/>
      <c r="AJ1196" s="80"/>
      <c r="AK1196" s="80"/>
      <c r="AL1196" s="80"/>
      <c r="AM1196" s="240"/>
      <c r="AN1196" s="240"/>
      <c r="AO1196" s="240"/>
      <c r="AP1196" s="240"/>
      <c r="AQ1196" s="240"/>
      <c r="AR1196" s="240"/>
      <c r="AS1196" s="240"/>
      <c r="AT1196" s="256"/>
      <c r="AU1196" s="256"/>
      <c r="AV1196" s="259"/>
      <c r="AW1196" s="259"/>
      <c r="AX1196" s="256"/>
      <c r="AY1196" s="256"/>
      <c r="AZ1196" s="256"/>
      <c r="BA1196" s="256"/>
      <c r="BB1196" s="256"/>
      <c r="BC1196" s="256"/>
      <c r="BD1196" s="256"/>
      <c r="BE1196" s="256"/>
      <c r="BF1196" s="256"/>
      <c r="BG1196" s="256"/>
      <c r="BH1196" s="256"/>
      <c r="BI1196" s="256"/>
      <c r="BJ1196" s="256"/>
      <c r="BK1196" s="256"/>
      <c r="BL1196" s="262"/>
      <c r="BM1196" s="262"/>
      <c r="BN1196" s="262"/>
      <c r="BO1196" s="262"/>
      <c r="BP1196" s="262"/>
      <c r="BQ1196" s="262"/>
      <c r="BR1196" s="270"/>
      <c r="BS1196" s="270"/>
      <c r="BT1196" s="270"/>
      <c r="BU1196" s="270"/>
      <c r="BV1196" s="270"/>
      <c r="BW1196" s="270"/>
      <c r="BX1196" s="256"/>
      <c r="BY1196" s="256"/>
      <c r="BZ1196" s="256"/>
      <c r="CA1196" s="267"/>
      <c r="CB1196" s="267"/>
      <c r="CC1196" s="274"/>
      <c r="CD1196" s="267"/>
      <c r="CE1196" s="267"/>
      <c r="CF1196" s="267"/>
      <c r="CG1196" s="267"/>
      <c r="CH1196" s="267"/>
      <c r="CI1196" s="267"/>
      <c r="CJ1196" s="267"/>
      <c r="CK1196" s="267"/>
      <c r="CL1196" s="265"/>
      <c r="CM1196" s="272"/>
      <c r="CN1196" s="264"/>
      <c r="CO1196" s="125"/>
      <c r="CP1196" s="226"/>
      <c r="CQ1196" s="226"/>
      <c r="CR1196" s="226"/>
      <c r="CS1196" s="90"/>
      <c r="CT1196" s="90"/>
      <c r="CU1196" s="90"/>
      <c r="CV1196" s="90"/>
      <c r="CW1196" s="90"/>
      <c r="CX1196" s="90"/>
      <c r="CY1196" s="90"/>
      <c r="CZ1196" s="90"/>
      <c r="DA1196" s="90"/>
    </row>
    <row r="1197" spans="1:105" s="70" customFormat="1" ht="15" customHeight="1">
      <c r="A1197" s="228"/>
      <c r="B1197" s="277"/>
      <c r="C1197" s="280"/>
      <c r="D1197" s="717"/>
      <c r="E1197" s="237"/>
      <c r="F1197" s="243"/>
      <c r="G1197" s="72">
        <v>2.7</v>
      </c>
      <c r="H1197" s="84"/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  <c r="W1197" s="84"/>
      <c r="X1197" s="84"/>
      <c r="Y1197" s="84"/>
      <c r="Z1197" s="84"/>
      <c r="AA1197" s="84"/>
      <c r="AB1197" s="84"/>
      <c r="AC1197" s="80"/>
      <c r="AD1197" s="80"/>
      <c r="AE1197" s="80"/>
      <c r="AF1197" s="80"/>
      <c r="AG1197" s="80"/>
      <c r="AH1197" s="80"/>
      <c r="AI1197" s="80"/>
      <c r="AJ1197" s="80"/>
      <c r="AK1197" s="80"/>
      <c r="AL1197" s="80"/>
      <c r="AM1197" s="240"/>
      <c r="AN1197" s="240"/>
      <c r="AO1197" s="240"/>
      <c r="AP1197" s="240"/>
      <c r="AQ1197" s="240"/>
      <c r="AR1197" s="240"/>
      <c r="AS1197" s="240"/>
      <c r="AT1197" s="256"/>
      <c r="AU1197" s="256"/>
      <c r="AV1197" s="259"/>
      <c r="AW1197" s="259"/>
      <c r="AX1197" s="256"/>
      <c r="AY1197" s="256"/>
      <c r="AZ1197" s="256"/>
      <c r="BA1197" s="256"/>
      <c r="BB1197" s="256"/>
      <c r="BC1197" s="256"/>
      <c r="BD1197" s="256"/>
      <c r="BE1197" s="256"/>
      <c r="BF1197" s="256"/>
      <c r="BG1197" s="256"/>
      <c r="BH1197" s="256"/>
      <c r="BI1197" s="256"/>
      <c r="BJ1197" s="256"/>
      <c r="BK1197" s="256"/>
      <c r="BL1197" s="262"/>
      <c r="BM1197" s="262"/>
      <c r="BN1197" s="262"/>
      <c r="BO1197" s="262"/>
      <c r="BP1197" s="262"/>
      <c r="BQ1197" s="262"/>
      <c r="BR1197" s="270"/>
      <c r="BS1197" s="270"/>
      <c r="BT1197" s="270"/>
      <c r="BU1197" s="270"/>
      <c r="BV1197" s="270"/>
      <c r="BW1197" s="270"/>
      <c r="BX1197" s="256"/>
      <c r="BY1197" s="256"/>
      <c r="BZ1197" s="256"/>
      <c r="CA1197" s="267"/>
      <c r="CB1197" s="267"/>
      <c r="CC1197" s="274"/>
      <c r="CD1197" s="267"/>
      <c r="CE1197" s="267"/>
      <c r="CF1197" s="267"/>
      <c r="CG1197" s="267"/>
      <c r="CH1197" s="267"/>
      <c r="CI1197" s="267"/>
      <c r="CJ1197" s="267"/>
      <c r="CK1197" s="267"/>
      <c r="CL1197" s="265"/>
      <c r="CM1197" s="272"/>
      <c r="CN1197" s="264"/>
      <c r="CO1197" s="125"/>
      <c r="CP1197" s="226"/>
      <c r="CQ1197" s="226"/>
      <c r="CR1197" s="226"/>
      <c r="CS1197" s="90"/>
      <c r="CT1197" s="90"/>
      <c r="CU1197" s="90"/>
      <c r="CV1197" s="90"/>
      <c r="CW1197" s="90"/>
      <c r="CX1197" s="90"/>
      <c r="CY1197" s="90"/>
      <c r="CZ1197" s="90"/>
      <c r="DA1197" s="90"/>
    </row>
    <row r="1198" spans="1:105" s="70" customFormat="1" ht="15" customHeight="1">
      <c r="A1198" s="228"/>
      <c r="B1198" s="277"/>
      <c r="C1198" s="280"/>
      <c r="D1198" s="717"/>
      <c r="E1198" s="237"/>
      <c r="F1198" s="243"/>
      <c r="G1198" s="72">
        <v>3</v>
      </c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  <c r="U1198" s="84"/>
      <c r="V1198" s="84"/>
      <c r="W1198" s="84"/>
      <c r="X1198" s="84"/>
      <c r="Y1198" s="84"/>
      <c r="Z1198" s="84"/>
      <c r="AA1198" s="84"/>
      <c r="AB1198" s="84"/>
      <c r="AC1198" s="80"/>
      <c r="AD1198" s="80"/>
      <c r="AE1198" s="80"/>
      <c r="AF1198" s="80"/>
      <c r="AG1198" s="80"/>
      <c r="AH1198" s="80"/>
      <c r="AI1198" s="80"/>
      <c r="AJ1198" s="80"/>
      <c r="AK1198" s="80"/>
      <c r="AL1198" s="80"/>
      <c r="AM1198" s="240"/>
      <c r="AN1198" s="240"/>
      <c r="AO1198" s="240"/>
      <c r="AP1198" s="240"/>
      <c r="AQ1198" s="240"/>
      <c r="AR1198" s="240"/>
      <c r="AS1198" s="240"/>
      <c r="AT1198" s="256"/>
      <c r="AU1198" s="256"/>
      <c r="AV1198" s="259"/>
      <c r="AW1198" s="259"/>
      <c r="AX1198" s="256"/>
      <c r="AY1198" s="256"/>
      <c r="AZ1198" s="256"/>
      <c r="BA1198" s="256"/>
      <c r="BB1198" s="256"/>
      <c r="BC1198" s="256"/>
      <c r="BD1198" s="256"/>
      <c r="BE1198" s="256"/>
      <c r="BF1198" s="256"/>
      <c r="BG1198" s="256"/>
      <c r="BH1198" s="256"/>
      <c r="BI1198" s="256"/>
      <c r="BJ1198" s="256"/>
      <c r="BK1198" s="256"/>
      <c r="BL1198" s="262"/>
      <c r="BM1198" s="262"/>
      <c r="BN1198" s="262"/>
      <c r="BO1198" s="262"/>
      <c r="BP1198" s="262"/>
      <c r="BQ1198" s="262"/>
      <c r="BR1198" s="270"/>
      <c r="BS1198" s="270"/>
      <c r="BT1198" s="270"/>
      <c r="BU1198" s="270"/>
      <c r="BV1198" s="270"/>
      <c r="BW1198" s="270"/>
      <c r="BX1198" s="256"/>
      <c r="BY1198" s="256"/>
      <c r="BZ1198" s="256"/>
      <c r="CA1198" s="267"/>
      <c r="CB1198" s="267"/>
      <c r="CC1198" s="274"/>
      <c r="CD1198" s="267"/>
      <c r="CE1198" s="267"/>
      <c r="CF1198" s="267"/>
      <c r="CG1198" s="267"/>
      <c r="CH1198" s="267"/>
      <c r="CI1198" s="267"/>
      <c r="CJ1198" s="267"/>
      <c r="CK1198" s="267"/>
      <c r="CL1198" s="265"/>
      <c r="CM1198" s="272"/>
      <c r="CN1198" s="264"/>
      <c r="CO1198" s="125"/>
      <c r="CP1198" s="226"/>
      <c r="CQ1198" s="226"/>
      <c r="CR1198" s="226"/>
      <c r="CS1198" s="90"/>
      <c r="CT1198" s="90"/>
      <c r="CU1198" s="90"/>
      <c r="CV1198" s="90"/>
      <c r="CW1198" s="90"/>
      <c r="CX1198" s="90"/>
      <c r="CY1198" s="90"/>
      <c r="CZ1198" s="90"/>
      <c r="DA1198" s="90"/>
    </row>
    <row r="1199" spans="1:105" s="70" customFormat="1" ht="15" customHeight="1">
      <c r="A1199" s="228"/>
      <c r="B1199" s="277"/>
      <c r="C1199" s="280"/>
      <c r="D1199" s="717"/>
      <c r="E1199" s="237"/>
      <c r="F1199" s="244"/>
      <c r="G1199" s="73">
        <v>3.9</v>
      </c>
      <c r="H1199" s="85"/>
      <c r="I1199" s="85"/>
      <c r="J1199" s="85"/>
      <c r="K1199" s="85"/>
      <c r="L1199" s="85"/>
      <c r="M1199" s="85"/>
      <c r="N1199" s="85"/>
      <c r="O1199" s="85"/>
      <c r="P1199" s="85"/>
      <c r="Q1199" s="85"/>
      <c r="R1199" s="85"/>
      <c r="S1199" s="85"/>
      <c r="T1199" s="85"/>
      <c r="U1199" s="85"/>
      <c r="V1199" s="85"/>
      <c r="W1199" s="85"/>
      <c r="X1199" s="85"/>
      <c r="Y1199" s="85"/>
      <c r="Z1199" s="85"/>
      <c r="AA1199" s="85"/>
      <c r="AB1199" s="85"/>
      <c r="AC1199" s="81"/>
      <c r="AD1199" s="81"/>
      <c r="AE1199" s="81"/>
      <c r="AF1199" s="81"/>
      <c r="AG1199" s="81"/>
      <c r="AH1199" s="81"/>
      <c r="AI1199" s="81"/>
      <c r="AJ1199" s="81"/>
      <c r="AK1199" s="81"/>
      <c r="AL1199" s="81"/>
      <c r="AM1199" s="240"/>
      <c r="AN1199" s="240"/>
      <c r="AO1199" s="240"/>
      <c r="AP1199" s="240"/>
      <c r="AQ1199" s="240"/>
      <c r="AR1199" s="240"/>
      <c r="AS1199" s="240"/>
      <c r="AT1199" s="256"/>
      <c r="AU1199" s="256"/>
      <c r="AV1199" s="259"/>
      <c r="AW1199" s="259"/>
      <c r="AX1199" s="256"/>
      <c r="AY1199" s="256"/>
      <c r="AZ1199" s="256"/>
      <c r="BA1199" s="256"/>
      <c r="BB1199" s="256"/>
      <c r="BC1199" s="256"/>
      <c r="BD1199" s="256"/>
      <c r="BE1199" s="256"/>
      <c r="BF1199" s="256"/>
      <c r="BG1199" s="256"/>
      <c r="BH1199" s="256"/>
      <c r="BI1199" s="256"/>
      <c r="BJ1199" s="256"/>
      <c r="BK1199" s="256"/>
      <c r="BL1199" s="262"/>
      <c r="BM1199" s="262"/>
      <c r="BN1199" s="262"/>
      <c r="BO1199" s="262"/>
      <c r="BP1199" s="262"/>
      <c r="BQ1199" s="262"/>
      <c r="BR1199" s="270"/>
      <c r="BS1199" s="270"/>
      <c r="BT1199" s="270"/>
      <c r="BU1199" s="270"/>
      <c r="BV1199" s="270"/>
      <c r="BW1199" s="270"/>
      <c r="BX1199" s="256"/>
      <c r="BY1199" s="256"/>
      <c r="BZ1199" s="256"/>
      <c r="CA1199" s="267"/>
      <c r="CB1199" s="267"/>
      <c r="CC1199" s="274"/>
      <c r="CD1199" s="267"/>
      <c r="CE1199" s="267"/>
      <c r="CF1199" s="267"/>
      <c r="CG1199" s="267"/>
      <c r="CH1199" s="267"/>
      <c r="CI1199" s="267"/>
      <c r="CJ1199" s="267"/>
      <c r="CK1199" s="267"/>
      <c r="CL1199" s="265"/>
      <c r="CM1199" s="272"/>
      <c r="CN1199" s="264"/>
      <c r="CO1199" s="125"/>
      <c r="CP1199" s="226"/>
      <c r="CQ1199" s="226"/>
      <c r="CR1199" s="226"/>
      <c r="CS1199" s="90"/>
      <c r="CT1199" s="90"/>
      <c r="CU1199" s="90"/>
      <c r="CV1199" s="90"/>
      <c r="CW1199" s="90"/>
      <c r="CX1199" s="90"/>
      <c r="CY1199" s="90"/>
      <c r="CZ1199" s="90"/>
      <c r="DA1199" s="90"/>
    </row>
    <row r="1200" spans="1:105" s="70" customFormat="1" ht="15" customHeight="1" thickBot="1">
      <c r="A1200" s="229"/>
      <c r="B1200" s="726"/>
      <c r="C1200" s="715"/>
      <c r="D1200" s="718"/>
      <c r="E1200" s="238"/>
      <c r="F1200" s="245" t="s">
        <v>83</v>
      </c>
      <c r="G1200" s="246"/>
      <c r="H1200" s="82"/>
      <c r="I1200" s="82"/>
      <c r="J1200" s="82"/>
      <c r="K1200" s="82"/>
      <c r="L1200" s="82"/>
      <c r="M1200" s="82"/>
      <c r="N1200" s="82"/>
      <c r="O1200" s="82"/>
      <c r="P1200" s="82"/>
      <c r="Q1200" s="82"/>
      <c r="R1200" s="82"/>
      <c r="S1200" s="82"/>
      <c r="T1200" s="82"/>
      <c r="U1200" s="82"/>
      <c r="V1200" s="82"/>
      <c r="W1200" s="82"/>
      <c r="X1200" s="82"/>
      <c r="Y1200" s="82"/>
      <c r="Z1200" s="82"/>
      <c r="AA1200" s="82"/>
      <c r="AB1200" s="82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241"/>
      <c r="AN1200" s="241"/>
      <c r="AO1200" s="241"/>
      <c r="AP1200" s="241"/>
      <c r="AQ1200" s="241"/>
      <c r="AR1200" s="241"/>
      <c r="AS1200" s="241"/>
      <c r="AT1200" s="257"/>
      <c r="AU1200" s="257"/>
      <c r="AV1200" s="260"/>
      <c r="AW1200" s="260"/>
      <c r="AX1200" s="257"/>
      <c r="AY1200" s="257"/>
      <c r="AZ1200" s="257"/>
      <c r="BA1200" s="257"/>
      <c r="BB1200" s="257"/>
      <c r="BC1200" s="257"/>
      <c r="BD1200" s="257"/>
      <c r="BE1200" s="257"/>
      <c r="BF1200" s="257"/>
      <c r="BG1200" s="257"/>
      <c r="BH1200" s="257"/>
      <c r="BI1200" s="257"/>
      <c r="BJ1200" s="257"/>
      <c r="BK1200" s="257"/>
      <c r="BL1200" s="263"/>
      <c r="BM1200" s="263"/>
      <c r="BN1200" s="263"/>
      <c r="BO1200" s="263"/>
      <c r="BP1200" s="263"/>
      <c r="BQ1200" s="263"/>
      <c r="BR1200" s="271"/>
      <c r="BS1200" s="271"/>
      <c r="BT1200" s="271"/>
      <c r="BU1200" s="271"/>
      <c r="BV1200" s="271"/>
      <c r="BW1200" s="271"/>
      <c r="BX1200" s="257"/>
      <c r="BY1200" s="257"/>
      <c r="BZ1200" s="257"/>
      <c r="CA1200" s="268"/>
      <c r="CB1200" s="268"/>
      <c r="CC1200" s="275"/>
      <c r="CD1200" s="268"/>
      <c r="CE1200" s="268"/>
      <c r="CF1200" s="268"/>
      <c r="CG1200" s="268"/>
      <c r="CH1200" s="268"/>
      <c r="CI1200" s="268"/>
      <c r="CJ1200" s="268"/>
      <c r="CK1200" s="268"/>
      <c r="CL1200" s="265"/>
      <c r="CM1200" s="272"/>
      <c r="CN1200" s="264"/>
      <c r="CO1200" s="125"/>
      <c r="CP1200" s="226"/>
      <c r="CQ1200" s="226"/>
      <c r="CR1200" s="226"/>
      <c r="CS1200" s="90"/>
      <c r="CT1200" s="90"/>
      <c r="CU1200" s="90"/>
      <c r="CV1200" s="90"/>
      <c r="CW1200" s="90"/>
      <c r="CX1200" s="90"/>
      <c r="CY1200" s="90"/>
      <c r="CZ1200" s="90"/>
      <c r="DA1200" s="90"/>
    </row>
    <row r="1201" spans="1:105" s="70" customFormat="1" ht="15" customHeight="1">
      <c r="A1201" s="227">
        <f t="shared" ref="A1201" si="446">A1193+1</f>
        <v>148</v>
      </c>
      <c r="B1201" s="276" t="s">
        <v>595</v>
      </c>
      <c r="C1201" s="279" t="s">
        <v>1030</v>
      </c>
      <c r="D1201" s="236">
        <v>44050</v>
      </c>
      <c r="E1201" s="236" t="s">
        <v>1248</v>
      </c>
      <c r="F1201" s="253" t="s">
        <v>80</v>
      </c>
      <c r="G1201" s="254"/>
      <c r="H1201" s="82" t="s">
        <v>69</v>
      </c>
      <c r="I1201" s="82"/>
      <c r="J1201" s="82" t="s">
        <v>61</v>
      </c>
      <c r="K1201" s="82" t="s">
        <v>61</v>
      </c>
      <c r="L1201" s="82" t="s">
        <v>61</v>
      </c>
      <c r="M1201" s="82" t="s">
        <v>61</v>
      </c>
      <c r="N1201" s="82" t="s">
        <v>61</v>
      </c>
      <c r="O1201" s="82" t="s">
        <v>973</v>
      </c>
      <c r="P1201" s="82" t="s">
        <v>61</v>
      </c>
      <c r="Q1201" s="82" t="s">
        <v>61</v>
      </c>
      <c r="R1201" s="82" t="s">
        <v>61</v>
      </c>
      <c r="S1201" s="82" t="s">
        <v>61</v>
      </c>
      <c r="T1201" s="82" t="s">
        <v>61</v>
      </c>
      <c r="U1201" s="82" t="s">
        <v>61</v>
      </c>
      <c r="V1201" s="82"/>
      <c r="W1201" s="82" t="s">
        <v>60</v>
      </c>
      <c r="X1201" s="82" t="s">
        <v>60</v>
      </c>
      <c r="Y1201" s="82" t="s">
        <v>60</v>
      </c>
      <c r="Z1201" s="82" t="s">
        <v>60</v>
      </c>
      <c r="AA1201" s="82" t="s">
        <v>60</v>
      </c>
      <c r="AB1201" s="82" t="s">
        <v>60</v>
      </c>
      <c r="AC1201" s="82"/>
      <c r="AD1201" s="82" t="s">
        <v>60</v>
      </c>
      <c r="AE1201" s="82" t="s">
        <v>60</v>
      </c>
      <c r="AF1201" s="82" t="s">
        <v>60</v>
      </c>
      <c r="AG1201" s="82" t="s">
        <v>60</v>
      </c>
      <c r="AH1201" s="82" t="s">
        <v>60</v>
      </c>
      <c r="AI1201" s="82" t="s">
        <v>1471</v>
      </c>
      <c r="AJ1201" s="82"/>
      <c r="AK1201" s="82" t="s">
        <v>61</v>
      </c>
      <c r="AL1201" s="82" t="s">
        <v>61</v>
      </c>
      <c r="AM1201" s="239">
        <f>COUNTIF(H1201:AL1201,"PH")+COUNTIF(H1201:AL1201,"PH/L")+COUNTIF(H1201:AL1201,"PM")</f>
        <v>0</v>
      </c>
      <c r="AN1201" s="239">
        <f>COUNTIF(H1201:AL1201,"PD")+COUNTIF(H1201:AL1201,"PDD")+COUNTIF(H1201:AL1201,"P/DS")/2+COUNTIF(H1201:AL1201,"PMD")</f>
        <v>0</v>
      </c>
      <c r="AO1201" s="239">
        <f>COUNTIF(H1201:AL1201,"PN")+COUNTIF(H1201:AL1201,"P/NS")/2+COUNTIF(H1201:AL1201,"PH")+COUNTIF(H1201:AL1201,"PH/F")/2+COUNTIF(H1201:AL1201,"PH/L")/2+COUNTIF(H1201:AL1201,"PM")</f>
        <v>0</v>
      </c>
      <c r="AP1201" s="239">
        <f>COUNTIF(H1201:AL1201,"BH")+COUNTIF(H1201:AL1201,"AL/BL")+COUNTIF(H1201:AL1201,"UL/BL")+COUNTIF(H1201:AL1201,"BM")</f>
        <v>0</v>
      </c>
      <c r="AQ1201" s="239">
        <f>COUNTIF(H1201:AL1201,"DS")+COUNTIF(H1201:AL1201,"AL/DS")/2+COUNTIF(H1201:AL1201,"UL/DS")/2+COUNTIF(H1201:AL1201,"CT")+COUNTIF(H1201:AL1201,"MD")</f>
        <v>11.5</v>
      </c>
      <c r="AR1201" s="239">
        <f>COUNTIF(H1201:AL1201,"NS")+COUNTIF(H1201:AL1201,"AL/NS")/2+COUNTIF(H1201:AL1201,"UL/NS")/2+COUNTIF(H1201:AL1201,"BH")+COUNTIF(H1201:AL1201,"AL/BF")/2+COUNTIF(H1201:AL1201,"AL/BL")/2+COUNTIF(H1201:AL1201,"UL/BL")/2+COUNTIF(H1201:AL1201,"UL/BF")/2+COUNTIF(H1201:AL1201,"BM")</f>
        <v>13</v>
      </c>
      <c r="AS1201" s="239">
        <f>COUNTIF(H1201:AL1201,"AL")+COUNTIF(H1201:AL1201,"AL/DS")/2+COUNTIF(H1201:AL1201,"AL/NS")/2+COUNTIF(H1201:AL1201,"NH")+COUNTIF(H1201:AL1201,"SL")+COUNTIF(H1201:AL1201,"NHD")+COUNTIF(H1201:AL1201,"B")+COUNTIF(H1201:AL1201,"HL")+COUNTIF(H1201:AL1201,"AL/BF")/2+COUNTIF(H1201:AL1201,"AL/BL")/2</f>
        <v>1</v>
      </c>
      <c r="AT1201" s="255">
        <f>COUNTIF(H1201:AL1201,"PD")+COUNTIF(H1201:AL1201,"PN")+COUNTIF(H1201:AL1201,"P/DS")/2+COUNTIF(H1201:AL1201,"P/NS")/2+COUNTIF(H1201:AL1201,"DS")+COUNTIF(H1201:AL1201,"NS")+COUNTIF(H1201:AL1201,"AL")+COUNTIF(H1201:AL1201,"AL/DS")+COUNTIF(H1201:AL1201,"AL/NS")+COUNTIF(H1201:AL1201,"NH")+COUNTIF(H1201:AL1201,"SL")+COUNTIF(H1201:AL1201,"UL/DS")/2+COUNTIF(H1201:AL1201,"UL/NS")/2+COUNTIF(H1201:AL1201,"CT")+COUNTIF(H1201:AL1201,"NHD")+COUNTIF(H1201:AL1201,"PDD")+COUNTIF(H1201:AL1201,"B")+COUNTIF(H1201:AL1201,"HL")+COUNTIF(H1201:AL1201,"PH")+COUNTIF(H1201:AL1201,"BH")+COUNTIF(H1201:AL1201,"AL/BF")+COUNTIF(H1201:AL1201,"AL/BL")+COUNTIF(H1201:AL1201,"UL/BF")/2+COUNTIF(H1201:AL1201,"UL/BL")/2+COUNTIF(H1201:AL1201,"PH/F")/2+COUNTIF(H1201:AL1201,"PH/L")/2+COUNTIF(H1201:AL1201,"MD")+COUNTIF(H1201:AL1201,"PMD")+COUNTIF(H1201:AL1201,"PM")+COUNTIF(H1201:AL1201,"BM")</f>
        <v>25.5</v>
      </c>
      <c r="AU1201" s="255">
        <f>COUNTIF(H1201:AL1201,"P/DS")/2+COUNTIF(H1201:AL1201,"P/NS")/2+COUNTIF(H1201:AL1201,"IL")+COUNTIF(H1201:AL1201,"NL")+COUNTIF(H1201:AL1201,"UL")+COUNTIF(H1201:AL1201,"UL/DS")/2+COUNTIF(H1201:AL1201,"UL/NS")/2+COUNTIF(H1201:AL1201,"KT")+COUNTIF(H1201:AL1201,"UL/BF")/2+COUNTIF(H1201:AL1201,"UL/BL")/2+COUNTIF(H1201:AL1201,"PH/F")/2+COUNTIF(H1201:AL1201,"PH/L")/2+COUNTIF(H1201:AL1201,"NB")</f>
        <v>0.5</v>
      </c>
      <c r="AV1201" s="258">
        <f>COUNTIF(H1201:AL1201,"PN")+COUNTIF(H1201:AL1201,"TVD")+COUNTIF(H1201:AL1201,"PH")+COUNTIF(H1201:AL1201,"PM")+COUNTIF(H1201:AL1201,"PDD")-COUNTIFS(H1201:AL1201,"PN",H1208:AL1208,"&gt;=3")-COUNTIFS(H1201:AL1201,"PM",H1208:AL1208,"&gt;=3")</f>
        <v>0</v>
      </c>
      <c r="AW1201" s="258">
        <f>COUNTIF(H1201:AL1201,"NS")+COUNTIF(H1201:AL1201,"D")+COUNTIF(H1201:AL1201,"BH")+COUNTIF(H1201:AL1201,"NHD")+COUNTIF(H1201:AL1201,"BM")-COUNTIFS(H1201:AL1201,"NS",H1208:AL1208,"&gt;=3")-COUNTIFS(H1201:AL1201,"BH",H1208:AL1208,"&gt;=3")-COUNTIFS(H1201:AL1201,"BM",H1208:AL1208,"&gt;=3")</f>
        <v>14</v>
      </c>
      <c r="AX1201" s="255">
        <f>COUNTIF(H1201:AL1201,"AL")+COUNTIF(H1201:AL1201,"AL/DS")/2+COUNTIF(H1201:AL1201,"AL/NS")/2+COUNTIF(H1201:AL1201,"AL/BF")+COUNTIF(H1201:AL1201,"AL/BL")/2</f>
        <v>0</v>
      </c>
      <c r="AY1201" s="255">
        <f>COUNTIF(H1201:AL1201,"SL")</f>
        <v>0</v>
      </c>
      <c r="AZ1201" s="255">
        <f>COUNTIF(H1201:AL1201,"NH")</f>
        <v>1</v>
      </c>
      <c r="BA1201" s="255">
        <f>COUNTIF(H1201:AL1201,"HL")</f>
        <v>0</v>
      </c>
      <c r="BB1201" s="255">
        <f>COUNTIF(G1201:AL1201,"P/DS")/2+COUNTIF(G1201:AL1201,"P/NS")/2+COUNTIF(G1201:AL1201,"UL")+COUNTIF(G1201:AL1201,"UL/DS")/2+COUNTIF(G1201:AL1201,"UL/NS")/2+COUNTIF(G1201:AL1201,"UL/BL")/2+COUNTIF(G1201:AL1201,"UL/BF")/2+COUNTIF(G1201:AL1201,"PH/F")/2+COUNTIF(G1201:AL1201,"PH/L")/2</f>
        <v>0.5</v>
      </c>
      <c r="BC1201" s="255">
        <f>COUNTIF(H1201:AL1201,"NB")</f>
        <v>0</v>
      </c>
      <c r="BD1201" s="255">
        <f>COUNTIF(H1201:AL1201,"NL")</f>
        <v>0</v>
      </c>
      <c r="BE1201" s="255">
        <f>COUNTIF(H1201:AL1201,"IL")</f>
        <v>0</v>
      </c>
      <c r="BF1201" s="255">
        <f>COUNTIF(H1201:AL1201,"KT")</f>
        <v>0</v>
      </c>
      <c r="BG1201" s="255">
        <f>COUNTIF(H1201:AL1201,"L70")</f>
        <v>0</v>
      </c>
      <c r="BH1201" s="255">
        <f>COUNTIF(H1201:AL1201,"MD")</f>
        <v>0</v>
      </c>
      <c r="BI1201" s="255">
        <f>COUNTIF(H1201:AL1201,"PMD")</f>
        <v>0</v>
      </c>
      <c r="BJ1201" s="255">
        <f>COUNTIF(H1201:AL1201,"PM")</f>
        <v>0</v>
      </c>
      <c r="BK1201" s="255">
        <f>COUNTIF(H1201:AL1201,"BM")</f>
        <v>0</v>
      </c>
      <c r="BL1201" s="261">
        <f>SUMIF(H1201:AL1201,"PD",H1202:AL1202)+SUMIF(H1201:AL1201,"PN",H1202:AL1202)+SUMIF(H1201:AL1201,"P/DS",H1202:AL1202)+SUMIF(H1201:AL1201,"PN/F",H1202:AL1202)+SUMIF(H1201:AL1201,"PN/L",H1202:AL1202)+SUMIF(H1201:AL1201,"TV",H1202:AL1202)+SUMIF(H1201:AL1201,"TVD",H1202:AL1202)+SUMIF(H1201:AL1201,"PDD",H1202:AL1202)</f>
        <v>0</v>
      </c>
      <c r="BM1201" s="261">
        <f>SUMIF(H1201:AL1201,"PD",H1203:AL1203)+SUMIF(H1201:AL1201,"PN",H1203:AL1203)+SUMIF(H1201:AL1201,"P/DS",H1203:AL1203)+SUMIF(H1201:AL1201,"PN/F",H1203:AL1203)+SUMIF(H1201:AL1201,"PN/L",H1203:AL1203)+SUMIF(H1201:AL1201,"TV",H1203:AL1203)+SUMIF(H1201:AL1201,"TVD",H1203:AL1203)+SUMIF(H1201:AL1201,"PDD",H1203:AL1203)+SUMIF(H1201:AL1201,"PMD",H1203:AL1203)</f>
        <v>0</v>
      </c>
      <c r="BN1201" s="261">
        <f>SUMIF(H1201:AL1201,"PD",H1204:AL1204)+SUMIF(H1201:AL1201,"PN",H1204:AL1204)+SUMIF(H1201:AL1201,"P/DS",H1204:AL1204)+SUMIF(H1201:AL1201,"PN/F",H1204:AL1204)+SUMIF(H1201:AL1201,"PN/L",H1204:AL1204)+SUMIF(H1201:AL1201,"TV",H1204:AL1204)+SUMIF(H1201:AL1201,"TVD",H1204:AL1204)</f>
        <v>0</v>
      </c>
      <c r="BO1201" s="261">
        <f>SUMIF(H1201:AL1201,"PD",H1205:AL1205)+SUMIF(H1201:AL1201,"PN",H1205:AL1205)+SUMIF(H1201:AL1201,"P/DS",H1205:AL1205)+SUMIF(H1201:AL1201,"PN/F",H1205:AL1205)+SUMIF(H1201:AL1201,"PN/L",H1205:AL1205)+SUMIF(H1201:AL1201,"TV",H1205:AL1205)+SUMIF(H1201:AL1201,"TVD",H1205:AL1205)</f>
        <v>0</v>
      </c>
      <c r="BP1201" s="261">
        <f>SUMIF(H1201:AL1201,"PD",H1206:AL1206)+SUMIF(H1201:AL1201,"PN",H1206:AL1206)+SUMIF(H1201:AL1201,"P/DS",H1206:AL1206)+SUMIF(H1201:AL1201,"PN/F",H1206:AL1206)+SUMIF(H1201:AL1201,"PN/L",H1206:AL1206)+SUMIF(H1201:AL1201,"TV",H1206:AL1206)+SUMIF(H1201:AL1201,"TVD",H1206:AL1206)+SUMIF(H1201:AL1201,"PDD",H1206:AL1206)+SUMIF(H1201:AL1201,"PH",H1206:AL1206)+SUMIF(H1201:AL1201,"PM",H1206:AL1206)</f>
        <v>0</v>
      </c>
      <c r="BQ1201" s="261">
        <f>SUMIF(H1201:AL1201,"PD",H1207:AL1207)+SUMIF(H1201:AL1201,"PN",H1207:AL1207)+SUMIF(H1201:AL1201,"P/DS",H1207:AL1207)+SUMIF(H1201:AL1201,"PN/F",H1207:AL1207)+SUMIF(H1201:AL1201,"PN/L",H1207:AL1207)+SUMIF(H1201:AL1201,"TV",H1207:AL1207)+SUMIF(H1201:AL1201,"TVD",H1207:AL1207)+SUMIF(H1201:AL1201,"PDD",H1207:AL1207)+SUMIF(H1201:AL1201,"PH",H1207:AL1207)+SUMIF(H1201:AL1201,"PM",H1207:AL1207)</f>
        <v>0</v>
      </c>
      <c r="BR1201" s="269">
        <f>SUM(H1202:AL1202)-BL1201</f>
        <v>39.5</v>
      </c>
      <c r="BS1201" s="269">
        <f>SUM(H1203:AL1203)-BM1201</f>
        <v>8.5</v>
      </c>
      <c r="BT1201" s="269">
        <f>SUM(H1204:AL1204)-BN1201</f>
        <v>0</v>
      </c>
      <c r="BU1201" s="269">
        <f>SUM(H1205:AL1205)-BO1201</f>
        <v>6</v>
      </c>
      <c r="BV1201" s="269">
        <f>SUM(H1206:AL1206)-BP1201</f>
        <v>0</v>
      </c>
      <c r="BW1201" s="269">
        <f>SUM(H1207:AL1207)-BQ1201</f>
        <v>0</v>
      </c>
      <c r="BX1201" s="255">
        <f>SUMIF(H1201:AL1201,"PD",H1208:AL1208)+SUMIF(H1201:AL1201,"PN",H1208:AL1208)+SUMIF(H1201:AL1201,"P/DS",H1208:AL1208)+SUMIF(H1201:AL1201,"PN/F",H1208:AL1208)+SUMIF(H1201:AL1201,"PN/L",H1208:AL1208)</f>
        <v>0</v>
      </c>
      <c r="BY1201" s="255">
        <f>SUM(H1208:AL1208)-BX1201</f>
        <v>0</v>
      </c>
      <c r="BZ1201" s="255">
        <f t="shared" ref="BZ1201" si="447">+SUM(BL1201:BW1208)</f>
        <v>54</v>
      </c>
      <c r="CA1201" s="266">
        <f>(COUNTIFS(H1201:AL1201,"PD",H1202:AL1202,"&gt;=2"))*0.5-IF(CN1201="VP",COUNTIFS($H$16:$AL$16,"SAT",H1201:AL1201,"PD",H1202:AL1202,"&gt;=2"))*0.5</f>
        <v>0</v>
      </c>
      <c r="CB1201" s="266">
        <f>(COUNTIFS(H1201:AL1201,"PN",H1203:AL1203,"&gt;=0.5",H1202:AL1202,"&gt;=1.5"))*0.5+COUNTIFS(H1201:AL1201,"PDD",H1203:AL1203,"&gt;=0.5",H1202:AL1202,"&gt;=1.5")*0.5</f>
        <v>0</v>
      </c>
      <c r="CC1201" s="273">
        <f>(COUNTIFS(H1201:AL1201,"TV",H1203:AL1203,"&gt;=10"))*0.5+(COUNTIFS(H1201:AL1201,"PMD",H1203:AL1203,"&gt;=2"))*0.5</f>
        <v>0</v>
      </c>
      <c r="CD1201" s="266">
        <f>(COUNTIFS(H1201:AL1201,"TVD",H1205:AL1205,"&gt;=6.5",H1203:AL1203,"&gt;=3.5"))*0.5</f>
        <v>0</v>
      </c>
      <c r="CE1201" s="266">
        <f>(COUNTIFS(H1201:AL1201,"PD",H1206:AL1206,"&gt;=10"))*0.5</f>
        <v>0</v>
      </c>
      <c r="CF1201" s="266">
        <f>(COUNTIFS(H1201:AL1201,"PDD",H1206:AL1206,"&gt;=3.5",H1207:AL1207,"&gt;=6.5")+COUNTIFS(H1201:AL1201,"PH",H1207:AL1207,"&gt;=0.5",H1206:AL1206,"&gt;=1.5")+COUNTIFS(H1201:AL1201,"PM",H1207:AL1207,"&gt;=0.5",H1206:AL1206,"&gt;=1.5"))*0.5</f>
        <v>0</v>
      </c>
      <c r="CG1201" s="266">
        <f>(COUNTIFS(H1201:AL1201,"DS",H1202:AL1202,"&gt;=2")+COUNTIFS(H1201:AL1201,"AL/DS",H1202:AL1202,"&gt;=2"))*0.5-IF(CN1201="VP",COUNTIFS($H$16:$AL$16,"SAT",H1201:AL1201,"DS",H1202:AL1202,"&gt;=2"))*0.5</f>
        <v>2</v>
      </c>
      <c r="CH1201" s="266">
        <f>(COUNTIFS(H1201:AL1201,"NS",H1203:AL1203,"&gt;=0.5",H1202:AL1202,"&gt;=1.5")+COUNTIFS(H1201:AL1201,"AL/NS",H1203:AL1203,"&gt;=0.5",H1202:AL1202,"&gt;=1.5")+COUNTIFS(H1201:AL1201,"NHD",H1203:AL1203,"&gt;=4.5",H1206:AL1206,"&gt;=2",H1202:AL1202,"&gt;=1.5"))*0.5</f>
        <v>6</v>
      </c>
      <c r="CI1201" s="266">
        <f>(COUNTIF(H1203:AL1203,"&gt;=10")+COUNTIFS(H1201:AL1201,"MD",H1203:AL1203,"&gt;=2")-COUNTIFS(H1201:AL1201,"TV",H1203:AL1203,"&gt;=10"))*0.5</f>
        <v>0</v>
      </c>
      <c r="CJ1201" s="266">
        <f>(COUNTIFS(H1201:AL1201,"D",H1205:AL1205,"&gt;=6.5",H1203:AL1203,"&gt;=3.5"))*0.5</f>
        <v>0</v>
      </c>
      <c r="CK1201" s="266">
        <f>(COUNTIF(H1206:AL1206,"&gt;=10")-COUNTIFS(H1201:AL1201,"PD",H1206:AL1206,"&gt;=10"))*0.5</f>
        <v>0</v>
      </c>
      <c r="CL1201" s="265">
        <f>(COUNTIFS(H1201:AL1201,"NHD",H1206:AL1206,"&gt;=3.5",H1207:AL1207,"&gt;=6.5")+COUNTIFS(H1201:AL1201,"BH",H1206:AL1206,"&gt;=1.5",H1207:AL1207,"&gt;=0.5")+COUNTIFS(H1201:AL1201,"BM",H1206:AL1206,"&gt;=1.5",H1207:AL1207,"&gt;=0.5")+COUNTIFS(H1201:AL1201,"D",H1206:AL1206,"&gt;=1.5",H1207:AL1207,"&gt;=0.5"))*0.5</f>
        <v>0</v>
      </c>
      <c r="CM1201" s="272"/>
      <c r="CN1201" s="264" t="s">
        <v>723</v>
      </c>
      <c r="CO1201" s="125">
        <f t="shared" ref="CO1201" si="448">+AM1201+AN1201+AO1201+AP1201+AQ1201+AR1201+AS1201+AU1201+BG1201</f>
        <v>26</v>
      </c>
      <c r="CP1201" s="225">
        <f>+SUM(I1202:I1207)-I1208</f>
        <v>0</v>
      </c>
      <c r="CQ1201" s="225">
        <f>+SUM(J1202:J1207)-J1208</f>
        <v>2.5</v>
      </c>
      <c r="CR1201" s="225">
        <f>+SUM(K1202:K1207)-K1208</f>
        <v>2.5</v>
      </c>
      <c r="CS1201" s="90"/>
      <c r="CT1201" s="90"/>
      <c r="CU1201" s="90"/>
      <c r="CV1201" s="90"/>
      <c r="CW1201" s="90"/>
      <c r="CX1201" s="90"/>
      <c r="CY1201" s="90"/>
      <c r="CZ1201" s="90"/>
      <c r="DA1201" s="90"/>
    </row>
    <row r="1202" spans="1:105" s="70" customFormat="1" ht="15" customHeight="1">
      <c r="A1202" s="228"/>
      <c r="B1202" s="277"/>
      <c r="C1202" s="280"/>
      <c r="D1202" s="237"/>
      <c r="E1202" s="237"/>
      <c r="F1202" s="242" t="s">
        <v>82</v>
      </c>
      <c r="G1202" s="71">
        <v>1.5</v>
      </c>
      <c r="H1202" s="83"/>
      <c r="I1202" s="83"/>
      <c r="J1202" s="83">
        <v>2</v>
      </c>
      <c r="K1202" s="83">
        <v>2</v>
      </c>
      <c r="L1202" s="83">
        <v>2</v>
      </c>
      <c r="M1202" s="83">
        <v>2</v>
      </c>
      <c r="N1202" s="83">
        <v>2</v>
      </c>
      <c r="O1202" s="83"/>
      <c r="P1202" s="83">
        <v>2</v>
      </c>
      <c r="Q1202" s="83">
        <v>2</v>
      </c>
      <c r="R1202" s="83">
        <v>2</v>
      </c>
      <c r="S1202" s="83">
        <v>2</v>
      </c>
      <c r="T1202" s="83">
        <v>2</v>
      </c>
      <c r="U1202" s="83">
        <v>2</v>
      </c>
      <c r="V1202" s="83"/>
      <c r="W1202" s="83"/>
      <c r="X1202" s="83"/>
      <c r="Y1202" s="83">
        <v>2.5</v>
      </c>
      <c r="Z1202" s="83">
        <v>2.5</v>
      </c>
      <c r="AA1202" s="83">
        <v>2.5</v>
      </c>
      <c r="AB1202" s="83"/>
      <c r="AC1202" s="79"/>
      <c r="AD1202" s="79">
        <v>1.5</v>
      </c>
      <c r="AE1202" s="79"/>
      <c r="AF1202" s="79">
        <v>1.5</v>
      </c>
      <c r="AG1202" s="79">
        <v>1.5</v>
      </c>
      <c r="AH1202" s="79">
        <v>2.5</v>
      </c>
      <c r="AI1202" s="79"/>
      <c r="AJ1202" s="79"/>
      <c r="AK1202" s="79">
        <v>2</v>
      </c>
      <c r="AL1202" s="79">
        <v>1</v>
      </c>
      <c r="AM1202" s="240"/>
      <c r="AN1202" s="240"/>
      <c r="AO1202" s="240"/>
      <c r="AP1202" s="240"/>
      <c r="AQ1202" s="240"/>
      <c r="AR1202" s="240"/>
      <c r="AS1202" s="240"/>
      <c r="AT1202" s="256"/>
      <c r="AU1202" s="256"/>
      <c r="AV1202" s="259"/>
      <c r="AW1202" s="259"/>
      <c r="AX1202" s="256"/>
      <c r="AY1202" s="256"/>
      <c r="AZ1202" s="256"/>
      <c r="BA1202" s="256"/>
      <c r="BB1202" s="256"/>
      <c r="BC1202" s="256"/>
      <c r="BD1202" s="256"/>
      <c r="BE1202" s="256"/>
      <c r="BF1202" s="256"/>
      <c r="BG1202" s="256"/>
      <c r="BH1202" s="256"/>
      <c r="BI1202" s="256"/>
      <c r="BJ1202" s="256"/>
      <c r="BK1202" s="256"/>
      <c r="BL1202" s="262"/>
      <c r="BM1202" s="262"/>
      <c r="BN1202" s="262"/>
      <c r="BO1202" s="262"/>
      <c r="BP1202" s="262"/>
      <c r="BQ1202" s="262"/>
      <c r="BR1202" s="270"/>
      <c r="BS1202" s="270"/>
      <c r="BT1202" s="270"/>
      <c r="BU1202" s="270"/>
      <c r="BV1202" s="270"/>
      <c r="BW1202" s="270"/>
      <c r="BX1202" s="256"/>
      <c r="BY1202" s="256"/>
      <c r="BZ1202" s="256"/>
      <c r="CA1202" s="267"/>
      <c r="CB1202" s="267"/>
      <c r="CC1202" s="274"/>
      <c r="CD1202" s="267"/>
      <c r="CE1202" s="267"/>
      <c r="CF1202" s="267"/>
      <c r="CG1202" s="267"/>
      <c r="CH1202" s="267"/>
      <c r="CI1202" s="267"/>
      <c r="CJ1202" s="267"/>
      <c r="CK1202" s="267"/>
      <c r="CL1202" s="265"/>
      <c r="CM1202" s="272"/>
      <c r="CN1202" s="264"/>
      <c r="CO1202" s="125"/>
      <c r="CP1202" s="226"/>
      <c r="CQ1202" s="226"/>
      <c r="CR1202" s="226"/>
      <c r="CS1202" s="90"/>
      <c r="CT1202" s="90"/>
      <c r="CU1202" s="90"/>
      <c r="CV1202" s="90"/>
      <c r="CW1202" s="90"/>
      <c r="CX1202" s="90"/>
      <c r="CY1202" s="90"/>
      <c r="CZ1202" s="90"/>
      <c r="DA1202" s="90"/>
    </row>
    <row r="1203" spans="1:105" s="70" customFormat="1" ht="15" customHeight="1">
      <c r="A1203" s="228"/>
      <c r="B1203" s="277"/>
      <c r="C1203" s="280"/>
      <c r="D1203" s="237"/>
      <c r="E1203" s="237"/>
      <c r="F1203" s="243"/>
      <c r="G1203" s="72">
        <v>2</v>
      </c>
      <c r="H1203" s="84"/>
      <c r="I1203" s="84"/>
      <c r="J1203" s="84">
        <v>0.5</v>
      </c>
      <c r="K1203" s="84">
        <v>0.5</v>
      </c>
      <c r="L1203" s="84">
        <v>0.5</v>
      </c>
      <c r="M1203" s="84">
        <v>0.5</v>
      </c>
      <c r="N1203" s="84">
        <v>0.5</v>
      </c>
      <c r="O1203" s="84">
        <v>2</v>
      </c>
      <c r="P1203" s="84">
        <v>0.5</v>
      </c>
      <c r="Q1203" s="84">
        <v>0.5</v>
      </c>
      <c r="R1203" s="84">
        <v>0.5</v>
      </c>
      <c r="S1203" s="84">
        <v>0.5</v>
      </c>
      <c r="T1203" s="84">
        <v>0.5</v>
      </c>
      <c r="U1203" s="84">
        <v>0.5</v>
      </c>
      <c r="V1203" s="84"/>
      <c r="W1203" s="84"/>
      <c r="X1203" s="84"/>
      <c r="Y1203" s="84"/>
      <c r="Z1203" s="84"/>
      <c r="AA1203" s="84"/>
      <c r="AB1203" s="84"/>
      <c r="AC1203" s="80"/>
      <c r="AD1203" s="80"/>
      <c r="AE1203" s="80"/>
      <c r="AF1203" s="80"/>
      <c r="AG1203" s="80"/>
      <c r="AH1203" s="80"/>
      <c r="AI1203" s="80"/>
      <c r="AJ1203" s="80"/>
      <c r="AK1203" s="80">
        <v>0.5</v>
      </c>
      <c r="AL1203" s="80">
        <v>0.5</v>
      </c>
      <c r="AM1203" s="240"/>
      <c r="AN1203" s="240"/>
      <c r="AO1203" s="240"/>
      <c r="AP1203" s="240"/>
      <c r="AQ1203" s="240"/>
      <c r="AR1203" s="240"/>
      <c r="AS1203" s="240"/>
      <c r="AT1203" s="256"/>
      <c r="AU1203" s="256"/>
      <c r="AV1203" s="259"/>
      <c r="AW1203" s="259"/>
      <c r="AX1203" s="256"/>
      <c r="AY1203" s="256"/>
      <c r="AZ1203" s="256"/>
      <c r="BA1203" s="256"/>
      <c r="BB1203" s="256"/>
      <c r="BC1203" s="256"/>
      <c r="BD1203" s="256"/>
      <c r="BE1203" s="256"/>
      <c r="BF1203" s="256"/>
      <c r="BG1203" s="256"/>
      <c r="BH1203" s="256"/>
      <c r="BI1203" s="256"/>
      <c r="BJ1203" s="256"/>
      <c r="BK1203" s="256"/>
      <c r="BL1203" s="262"/>
      <c r="BM1203" s="262"/>
      <c r="BN1203" s="262"/>
      <c r="BO1203" s="262"/>
      <c r="BP1203" s="262"/>
      <c r="BQ1203" s="262"/>
      <c r="BR1203" s="270"/>
      <c r="BS1203" s="270"/>
      <c r="BT1203" s="270"/>
      <c r="BU1203" s="270"/>
      <c r="BV1203" s="270"/>
      <c r="BW1203" s="270"/>
      <c r="BX1203" s="256"/>
      <c r="BY1203" s="256"/>
      <c r="BZ1203" s="256"/>
      <c r="CA1203" s="267"/>
      <c r="CB1203" s="267"/>
      <c r="CC1203" s="274"/>
      <c r="CD1203" s="267"/>
      <c r="CE1203" s="267"/>
      <c r="CF1203" s="267"/>
      <c r="CG1203" s="267"/>
      <c r="CH1203" s="267"/>
      <c r="CI1203" s="267"/>
      <c r="CJ1203" s="267"/>
      <c r="CK1203" s="267"/>
      <c r="CL1203" s="265"/>
      <c r="CM1203" s="272"/>
      <c r="CN1203" s="264"/>
      <c r="CO1203" s="125"/>
      <c r="CP1203" s="226"/>
      <c r="CQ1203" s="226"/>
      <c r="CR1203" s="226"/>
      <c r="CS1203" s="90"/>
      <c r="CT1203" s="90"/>
      <c r="CU1203" s="90"/>
      <c r="CV1203" s="90"/>
      <c r="CW1203" s="90"/>
      <c r="CX1203" s="90"/>
      <c r="CY1203" s="90"/>
      <c r="CZ1203" s="90"/>
      <c r="DA1203" s="90"/>
    </row>
    <row r="1204" spans="1:105" s="70" customFormat="1" ht="15" customHeight="1">
      <c r="A1204" s="228"/>
      <c r="B1204" s="277"/>
      <c r="C1204" s="280"/>
      <c r="D1204" s="237"/>
      <c r="E1204" s="237"/>
      <c r="F1204" s="243"/>
      <c r="G1204" s="72">
        <v>2.1</v>
      </c>
      <c r="H1204" s="84"/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4"/>
      <c r="U1204" s="84"/>
      <c r="V1204" s="84"/>
      <c r="W1204" s="84"/>
      <c r="X1204" s="84"/>
      <c r="Y1204" s="84"/>
      <c r="Z1204" s="84"/>
      <c r="AA1204" s="84"/>
      <c r="AB1204" s="84"/>
      <c r="AC1204" s="80"/>
      <c r="AD1204" s="80"/>
      <c r="AE1204" s="80"/>
      <c r="AF1204" s="80"/>
      <c r="AG1204" s="80"/>
      <c r="AH1204" s="80"/>
      <c r="AI1204" s="80"/>
      <c r="AJ1204" s="80"/>
      <c r="AK1204" s="80"/>
      <c r="AL1204" s="80"/>
      <c r="AM1204" s="240"/>
      <c r="AN1204" s="240"/>
      <c r="AO1204" s="240"/>
      <c r="AP1204" s="240"/>
      <c r="AQ1204" s="240"/>
      <c r="AR1204" s="240"/>
      <c r="AS1204" s="240"/>
      <c r="AT1204" s="256"/>
      <c r="AU1204" s="256"/>
      <c r="AV1204" s="259"/>
      <c r="AW1204" s="259"/>
      <c r="AX1204" s="256"/>
      <c r="AY1204" s="256"/>
      <c r="AZ1204" s="256"/>
      <c r="BA1204" s="256"/>
      <c r="BB1204" s="256"/>
      <c r="BC1204" s="256"/>
      <c r="BD1204" s="256"/>
      <c r="BE1204" s="256"/>
      <c r="BF1204" s="256"/>
      <c r="BG1204" s="256"/>
      <c r="BH1204" s="256"/>
      <c r="BI1204" s="256"/>
      <c r="BJ1204" s="256"/>
      <c r="BK1204" s="256"/>
      <c r="BL1204" s="262"/>
      <c r="BM1204" s="262"/>
      <c r="BN1204" s="262"/>
      <c r="BO1204" s="262"/>
      <c r="BP1204" s="262"/>
      <c r="BQ1204" s="262"/>
      <c r="BR1204" s="270"/>
      <c r="BS1204" s="270"/>
      <c r="BT1204" s="270"/>
      <c r="BU1204" s="270"/>
      <c r="BV1204" s="270"/>
      <c r="BW1204" s="270"/>
      <c r="BX1204" s="256"/>
      <c r="BY1204" s="256"/>
      <c r="BZ1204" s="256"/>
      <c r="CA1204" s="267"/>
      <c r="CB1204" s="267"/>
      <c r="CC1204" s="274"/>
      <c r="CD1204" s="267"/>
      <c r="CE1204" s="267"/>
      <c r="CF1204" s="267"/>
      <c r="CG1204" s="267"/>
      <c r="CH1204" s="267"/>
      <c r="CI1204" s="267"/>
      <c r="CJ1204" s="267"/>
      <c r="CK1204" s="267"/>
      <c r="CL1204" s="265"/>
      <c r="CM1204" s="272"/>
      <c r="CN1204" s="264"/>
      <c r="CO1204" s="125"/>
      <c r="CP1204" s="226"/>
      <c r="CQ1204" s="226"/>
      <c r="CR1204" s="226"/>
      <c r="CS1204" s="90"/>
      <c r="CT1204" s="90"/>
      <c r="CU1204" s="90"/>
      <c r="CV1204" s="90"/>
      <c r="CW1204" s="90"/>
      <c r="CX1204" s="90"/>
      <c r="CY1204" s="90"/>
      <c r="CZ1204" s="90"/>
      <c r="DA1204" s="90"/>
    </row>
    <row r="1205" spans="1:105" s="70" customFormat="1" ht="15" customHeight="1">
      <c r="A1205" s="228"/>
      <c r="B1205" s="277"/>
      <c r="C1205" s="280"/>
      <c r="D1205" s="237"/>
      <c r="E1205" s="237"/>
      <c r="F1205" s="243"/>
      <c r="G1205" s="72">
        <v>2.7</v>
      </c>
      <c r="H1205" s="84"/>
      <c r="I1205" s="84"/>
      <c r="J1205" s="84"/>
      <c r="K1205" s="84"/>
      <c r="L1205" s="84"/>
      <c r="M1205" s="84"/>
      <c r="N1205" s="84"/>
      <c r="O1205" s="84">
        <v>6</v>
      </c>
      <c r="P1205" s="84"/>
      <c r="Q1205" s="84"/>
      <c r="R1205" s="84"/>
      <c r="S1205" s="84"/>
      <c r="T1205" s="84"/>
      <c r="U1205" s="84"/>
      <c r="V1205" s="84"/>
      <c r="W1205" s="84"/>
      <c r="X1205" s="84"/>
      <c r="Y1205" s="84"/>
      <c r="Z1205" s="84"/>
      <c r="AA1205" s="84"/>
      <c r="AB1205" s="84"/>
      <c r="AC1205" s="80"/>
      <c r="AD1205" s="80"/>
      <c r="AE1205" s="80"/>
      <c r="AF1205" s="80"/>
      <c r="AG1205" s="80"/>
      <c r="AH1205" s="80"/>
      <c r="AI1205" s="80"/>
      <c r="AJ1205" s="80"/>
      <c r="AK1205" s="80"/>
      <c r="AL1205" s="80"/>
      <c r="AM1205" s="240"/>
      <c r="AN1205" s="240"/>
      <c r="AO1205" s="240"/>
      <c r="AP1205" s="240"/>
      <c r="AQ1205" s="240"/>
      <c r="AR1205" s="240"/>
      <c r="AS1205" s="240"/>
      <c r="AT1205" s="256"/>
      <c r="AU1205" s="256"/>
      <c r="AV1205" s="259"/>
      <c r="AW1205" s="259"/>
      <c r="AX1205" s="256"/>
      <c r="AY1205" s="256"/>
      <c r="AZ1205" s="256"/>
      <c r="BA1205" s="256"/>
      <c r="BB1205" s="256"/>
      <c r="BC1205" s="256"/>
      <c r="BD1205" s="256"/>
      <c r="BE1205" s="256"/>
      <c r="BF1205" s="256"/>
      <c r="BG1205" s="256"/>
      <c r="BH1205" s="256"/>
      <c r="BI1205" s="256"/>
      <c r="BJ1205" s="256"/>
      <c r="BK1205" s="256"/>
      <c r="BL1205" s="262"/>
      <c r="BM1205" s="262"/>
      <c r="BN1205" s="262"/>
      <c r="BO1205" s="262"/>
      <c r="BP1205" s="262"/>
      <c r="BQ1205" s="262"/>
      <c r="BR1205" s="270"/>
      <c r="BS1205" s="270"/>
      <c r="BT1205" s="270"/>
      <c r="BU1205" s="270"/>
      <c r="BV1205" s="270"/>
      <c r="BW1205" s="270"/>
      <c r="BX1205" s="256"/>
      <c r="BY1205" s="256"/>
      <c r="BZ1205" s="256"/>
      <c r="CA1205" s="267"/>
      <c r="CB1205" s="267"/>
      <c r="CC1205" s="274"/>
      <c r="CD1205" s="267"/>
      <c r="CE1205" s="267"/>
      <c r="CF1205" s="267"/>
      <c r="CG1205" s="267"/>
      <c r="CH1205" s="267"/>
      <c r="CI1205" s="267"/>
      <c r="CJ1205" s="267"/>
      <c r="CK1205" s="267"/>
      <c r="CL1205" s="265"/>
      <c r="CM1205" s="272"/>
      <c r="CN1205" s="264"/>
      <c r="CO1205" s="125"/>
      <c r="CP1205" s="226"/>
      <c r="CQ1205" s="226"/>
      <c r="CR1205" s="226"/>
      <c r="CS1205" s="90"/>
      <c r="CT1205" s="90"/>
      <c r="CU1205" s="90"/>
      <c r="CV1205" s="90"/>
      <c r="CW1205" s="90"/>
      <c r="CX1205" s="90"/>
      <c r="CY1205" s="90"/>
      <c r="CZ1205" s="90"/>
      <c r="DA1205" s="90"/>
    </row>
    <row r="1206" spans="1:105" s="70" customFormat="1" ht="15" customHeight="1">
      <c r="A1206" s="228"/>
      <c r="B1206" s="277"/>
      <c r="C1206" s="280"/>
      <c r="D1206" s="237"/>
      <c r="E1206" s="237"/>
      <c r="F1206" s="243"/>
      <c r="G1206" s="72">
        <v>3</v>
      </c>
      <c r="H1206" s="84"/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4"/>
      <c r="U1206" s="84"/>
      <c r="V1206" s="84"/>
      <c r="W1206" s="84"/>
      <c r="X1206" s="84"/>
      <c r="Y1206" s="84"/>
      <c r="Z1206" s="84"/>
      <c r="AA1206" s="84"/>
      <c r="AB1206" s="84"/>
      <c r="AC1206" s="80"/>
      <c r="AD1206" s="80"/>
      <c r="AE1206" s="80"/>
      <c r="AF1206" s="80"/>
      <c r="AG1206" s="80"/>
      <c r="AH1206" s="80"/>
      <c r="AI1206" s="80"/>
      <c r="AJ1206" s="80"/>
      <c r="AK1206" s="80"/>
      <c r="AL1206" s="80"/>
      <c r="AM1206" s="240"/>
      <c r="AN1206" s="240"/>
      <c r="AO1206" s="240"/>
      <c r="AP1206" s="240"/>
      <c r="AQ1206" s="240"/>
      <c r="AR1206" s="240"/>
      <c r="AS1206" s="240"/>
      <c r="AT1206" s="256"/>
      <c r="AU1206" s="256"/>
      <c r="AV1206" s="259"/>
      <c r="AW1206" s="259"/>
      <c r="AX1206" s="256"/>
      <c r="AY1206" s="256"/>
      <c r="AZ1206" s="256"/>
      <c r="BA1206" s="256"/>
      <c r="BB1206" s="256"/>
      <c r="BC1206" s="256"/>
      <c r="BD1206" s="256"/>
      <c r="BE1206" s="256"/>
      <c r="BF1206" s="256"/>
      <c r="BG1206" s="256"/>
      <c r="BH1206" s="256"/>
      <c r="BI1206" s="256"/>
      <c r="BJ1206" s="256"/>
      <c r="BK1206" s="256"/>
      <c r="BL1206" s="262"/>
      <c r="BM1206" s="262"/>
      <c r="BN1206" s="262"/>
      <c r="BO1206" s="262"/>
      <c r="BP1206" s="262"/>
      <c r="BQ1206" s="262"/>
      <c r="BR1206" s="270"/>
      <c r="BS1206" s="270"/>
      <c r="BT1206" s="270"/>
      <c r="BU1206" s="270"/>
      <c r="BV1206" s="270"/>
      <c r="BW1206" s="270"/>
      <c r="BX1206" s="256"/>
      <c r="BY1206" s="256"/>
      <c r="BZ1206" s="256"/>
      <c r="CA1206" s="267"/>
      <c r="CB1206" s="267"/>
      <c r="CC1206" s="274"/>
      <c r="CD1206" s="267"/>
      <c r="CE1206" s="267"/>
      <c r="CF1206" s="267"/>
      <c r="CG1206" s="267"/>
      <c r="CH1206" s="267"/>
      <c r="CI1206" s="267"/>
      <c r="CJ1206" s="267"/>
      <c r="CK1206" s="267"/>
      <c r="CL1206" s="265"/>
      <c r="CM1206" s="272"/>
      <c r="CN1206" s="264"/>
      <c r="CO1206" s="125"/>
      <c r="CP1206" s="226"/>
      <c r="CQ1206" s="226"/>
      <c r="CR1206" s="226"/>
      <c r="CS1206" s="90"/>
      <c r="CT1206" s="90"/>
      <c r="CU1206" s="90"/>
      <c r="CV1206" s="90"/>
      <c r="CW1206" s="90"/>
      <c r="CX1206" s="90"/>
      <c r="CY1206" s="90"/>
      <c r="CZ1206" s="90"/>
      <c r="DA1206" s="90"/>
    </row>
    <row r="1207" spans="1:105" s="70" customFormat="1" ht="15" customHeight="1">
      <c r="A1207" s="228"/>
      <c r="B1207" s="277"/>
      <c r="C1207" s="280"/>
      <c r="D1207" s="237"/>
      <c r="E1207" s="237"/>
      <c r="F1207" s="244"/>
      <c r="G1207" s="73">
        <v>3.9</v>
      </c>
      <c r="H1207" s="85"/>
      <c r="I1207" s="85"/>
      <c r="J1207" s="85"/>
      <c r="K1207" s="85"/>
      <c r="L1207" s="85"/>
      <c r="M1207" s="85"/>
      <c r="N1207" s="85"/>
      <c r="O1207" s="85"/>
      <c r="P1207" s="85"/>
      <c r="Q1207" s="85"/>
      <c r="R1207" s="85"/>
      <c r="S1207" s="85"/>
      <c r="T1207" s="85"/>
      <c r="U1207" s="85"/>
      <c r="V1207" s="85"/>
      <c r="W1207" s="85"/>
      <c r="X1207" s="85"/>
      <c r="Y1207" s="85"/>
      <c r="Z1207" s="85"/>
      <c r="AA1207" s="85"/>
      <c r="AB1207" s="85"/>
      <c r="AC1207" s="81"/>
      <c r="AD1207" s="81"/>
      <c r="AE1207" s="81"/>
      <c r="AF1207" s="81"/>
      <c r="AG1207" s="81"/>
      <c r="AH1207" s="81"/>
      <c r="AI1207" s="81"/>
      <c r="AJ1207" s="81"/>
      <c r="AK1207" s="81"/>
      <c r="AL1207" s="81"/>
      <c r="AM1207" s="240"/>
      <c r="AN1207" s="240"/>
      <c r="AO1207" s="240"/>
      <c r="AP1207" s="240"/>
      <c r="AQ1207" s="240"/>
      <c r="AR1207" s="240"/>
      <c r="AS1207" s="240"/>
      <c r="AT1207" s="256"/>
      <c r="AU1207" s="256"/>
      <c r="AV1207" s="259"/>
      <c r="AW1207" s="259"/>
      <c r="AX1207" s="256"/>
      <c r="AY1207" s="256"/>
      <c r="AZ1207" s="256"/>
      <c r="BA1207" s="256"/>
      <c r="BB1207" s="256"/>
      <c r="BC1207" s="256"/>
      <c r="BD1207" s="256"/>
      <c r="BE1207" s="256"/>
      <c r="BF1207" s="256"/>
      <c r="BG1207" s="256"/>
      <c r="BH1207" s="256"/>
      <c r="BI1207" s="256"/>
      <c r="BJ1207" s="256"/>
      <c r="BK1207" s="256"/>
      <c r="BL1207" s="262"/>
      <c r="BM1207" s="262"/>
      <c r="BN1207" s="262"/>
      <c r="BO1207" s="262"/>
      <c r="BP1207" s="262"/>
      <c r="BQ1207" s="262"/>
      <c r="BR1207" s="270"/>
      <c r="BS1207" s="270"/>
      <c r="BT1207" s="270"/>
      <c r="BU1207" s="270"/>
      <c r="BV1207" s="270"/>
      <c r="BW1207" s="270"/>
      <c r="BX1207" s="256"/>
      <c r="BY1207" s="256"/>
      <c r="BZ1207" s="256"/>
      <c r="CA1207" s="267"/>
      <c r="CB1207" s="267"/>
      <c r="CC1207" s="274"/>
      <c r="CD1207" s="267"/>
      <c r="CE1207" s="267"/>
      <c r="CF1207" s="267"/>
      <c r="CG1207" s="267"/>
      <c r="CH1207" s="267"/>
      <c r="CI1207" s="267"/>
      <c r="CJ1207" s="267"/>
      <c r="CK1207" s="267"/>
      <c r="CL1207" s="265"/>
      <c r="CM1207" s="272"/>
      <c r="CN1207" s="264"/>
      <c r="CO1207" s="125"/>
      <c r="CP1207" s="226"/>
      <c r="CQ1207" s="226"/>
      <c r="CR1207" s="226"/>
      <c r="CS1207" s="90"/>
      <c r="CT1207" s="90"/>
      <c r="CU1207" s="90"/>
      <c r="CV1207" s="90"/>
      <c r="CW1207" s="90"/>
      <c r="CX1207" s="90"/>
      <c r="CY1207" s="90"/>
      <c r="CZ1207" s="90"/>
      <c r="DA1207" s="90"/>
    </row>
    <row r="1208" spans="1:105" s="70" customFormat="1" ht="15" customHeight="1" thickBot="1">
      <c r="A1208" s="229"/>
      <c r="B1208" s="278"/>
      <c r="C1208" s="281"/>
      <c r="D1208" s="238"/>
      <c r="E1208" s="238"/>
      <c r="F1208" s="245" t="s">
        <v>83</v>
      </c>
      <c r="G1208" s="246"/>
      <c r="H1208" s="82"/>
      <c r="I1208" s="82"/>
      <c r="J1208" s="82"/>
      <c r="K1208" s="82"/>
      <c r="L1208" s="82"/>
      <c r="M1208" s="82"/>
      <c r="N1208" s="82"/>
      <c r="O1208" s="82"/>
      <c r="P1208" s="82"/>
      <c r="Q1208" s="82"/>
      <c r="R1208" s="82"/>
      <c r="S1208" s="82"/>
      <c r="T1208" s="82"/>
      <c r="U1208" s="82"/>
      <c r="V1208" s="82"/>
      <c r="W1208" s="82"/>
      <c r="X1208" s="82"/>
      <c r="Y1208" s="82"/>
      <c r="Z1208" s="82"/>
      <c r="AA1208" s="82"/>
      <c r="AB1208" s="82"/>
      <c r="AC1208" s="35"/>
      <c r="AD1208" s="35"/>
      <c r="AE1208" s="35"/>
      <c r="AF1208" s="35"/>
      <c r="AG1208" s="35"/>
      <c r="AH1208" s="35"/>
      <c r="AI1208" s="35"/>
      <c r="AJ1208" s="35"/>
      <c r="AK1208" s="35"/>
      <c r="AL1208" s="35"/>
      <c r="AM1208" s="241"/>
      <c r="AN1208" s="241"/>
      <c r="AO1208" s="241"/>
      <c r="AP1208" s="241"/>
      <c r="AQ1208" s="241"/>
      <c r="AR1208" s="241"/>
      <c r="AS1208" s="241"/>
      <c r="AT1208" s="257"/>
      <c r="AU1208" s="257"/>
      <c r="AV1208" s="260"/>
      <c r="AW1208" s="260"/>
      <c r="AX1208" s="257"/>
      <c r="AY1208" s="257"/>
      <c r="AZ1208" s="257"/>
      <c r="BA1208" s="257"/>
      <c r="BB1208" s="257"/>
      <c r="BC1208" s="257"/>
      <c r="BD1208" s="257"/>
      <c r="BE1208" s="257"/>
      <c r="BF1208" s="257"/>
      <c r="BG1208" s="257"/>
      <c r="BH1208" s="257"/>
      <c r="BI1208" s="257"/>
      <c r="BJ1208" s="257"/>
      <c r="BK1208" s="257"/>
      <c r="BL1208" s="263"/>
      <c r="BM1208" s="263"/>
      <c r="BN1208" s="263"/>
      <c r="BO1208" s="263"/>
      <c r="BP1208" s="263"/>
      <c r="BQ1208" s="263"/>
      <c r="BR1208" s="271"/>
      <c r="BS1208" s="271"/>
      <c r="BT1208" s="271"/>
      <c r="BU1208" s="271"/>
      <c r="BV1208" s="271"/>
      <c r="BW1208" s="271"/>
      <c r="BX1208" s="257"/>
      <c r="BY1208" s="257"/>
      <c r="BZ1208" s="257"/>
      <c r="CA1208" s="268"/>
      <c r="CB1208" s="268"/>
      <c r="CC1208" s="275"/>
      <c r="CD1208" s="268"/>
      <c r="CE1208" s="268"/>
      <c r="CF1208" s="268"/>
      <c r="CG1208" s="268"/>
      <c r="CH1208" s="268"/>
      <c r="CI1208" s="268"/>
      <c r="CJ1208" s="268"/>
      <c r="CK1208" s="268"/>
      <c r="CL1208" s="265"/>
      <c r="CM1208" s="272"/>
      <c r="CN1208" s="264"/>
      <c r="CO1208" s="125"/>
      <c r="CP1208" s="226"/>
      <c r="CQ1208" s="226"/>
      <c r="CR1208" s="226"/>
      <c r="CS1208" s="90"/>
      <c r="CT1208" s="90"/>
      <c r="CU1208" s="90"/>
      <c r="CV1208" s="90"/>
      <c r="CW1208" s="90"/>
      <c r="CX1208" s="90"/>
      <c r="CY1208" s="90"/>
      <c r="CZ1208" s="90"/>
      <c r="DA1208" s="90"/>
    </row>
    <row r="1209" spans="1:105" s="70" customFormat="1" ht="15" customHeight="1">
      <c r="A1209" s="227">
        <f t="shared" ref="A1209" si="449">A1201+1</f>
        <v>149</v>
      </c>
      <c r="B1209" s="276" t="s">
        <v>1163</v>
      </c>
      <c r="C1209" s="279" t="s">
        <v>1164</v>
      </c>
      <c r="D1209" s="236">
        <v>44622</v>
      </c>
      <c r="E1209" s="236" t="s">
        <v>1248</v>
      </c>
      <c r="F1209" s="253" t="s">
        <v>80</v>
      </c>
      <c r="G1209" s="254"/>
      <c r="H1209" s="82" t="s">
        <v>69</v>
      </c>
      <c r="I1209" s="82" t="s">
        <v>973</v>
      </c>
      <c r="J1209" s="82" t="s">
        <v>61</v>
      </c>
      <c r="K1209" s="82" t="s">
        <v>61</v>
      </c>
      <c r="L1209" s="82" t="s">
        <v>61</v>
      </c>
      <c r="M1209" s="82" t="s">
        <v>61</v>
      </c>
      <c r="N1209" s="82" t="s">
        <v>61</v>
      </c>
      <c r="O1209" s="82" t="s">
        <v>973</v>
      </c>
      <c r="P1209" s="82" t="s">
        <v>61</v>
      </c>
      <c r="Q1209" s="82" t="s">
        <v>61</v>
      </c>
      <c r="R1209" s="82" t="s">
        <v>61</v>
      </c>
      <c r="S1209" s="82" t="s">
        <v>61</v>
      </c>
      <c r="T1209" s="82" t="s">
        <v>61</v>
      </c>
      <c r="U1209" s="82" t="s">
        <v>631</v>
      </c>
      <c r="V1209" s="82"/>
      <c r="W1209" s="82" t="s">
        <v>60</v>
      </c>
      <c r="X1209" s="82" t="s">
        <v>60</v>
      </c>
      <c r="Y1209" s="82" t="s">
        <v>60</v>
      </c>
      <c r="Z1209" s="82" t="s">
        <v>60</v>
      </c>
      <c r="AA1209" s="82" t="s">
        <v>60</v>
      </c>
      <c r="AB1209" s="82" t="s">
        <v>60</v>
      </c>
      <c r="AC1209" s="82"/>
      <c r="AD1209" s="82" t="s">
        <v>60</v>
      </c>
      <c r="AE1209" s="82" t="s">
        <v>60</v>
      </c>
      <c r="AF1209" s="82" t="s">
        <v>60</v>
      </c>
      <c r="AG1209" s="82" t="s">
        <v>60</v>
      </c>
      <c r="AH1209" s="82" t="s">
        <v>60</v>
      </c>
      <c r="AI1209" s="82" t="s">
        <v>1471</v>
      </c>
      <c r="AJ1209" s="82"/>
      <c r="AK1209" s="82" t="s">
        <v>61</v>
      </c>
      <c r="AL1209" s="82" t="s">
        <v>61</v>
      </c>
      <c r="AM1209" s="239">
        <f>COUNTIF(H1209:AL1209,"PH")+COUNTIF(H1209:AL1209,"PH/L")+COUNTIF(H1209:AL1209,"PM")</f>
        <v>0</v>
      </c>
      <c r="AN1209" s="239">
        <f>COUNTIF(H1209:AL1209,"PD")+COUNTIF(H1209:AL1209,"PDD")+COUNTIF(H1209:AL1209,"P/DS")/2+COUNTIF(H1209:AL1209,"PMD")</f>
        <v>0</v>
      </c>
      <c r="AO1209" s="239">
        <f>COUNTIF(H1209:AL1209,"PN")+COUNTIF(H1209:AL1209,"P/NS")/2+COUNTIF(H1209:AL1209,"PH")+COUNTIF(H1209:AL1209,"PH/F")/2+COUNTIF(H1209:AL1209,"PH/L")/2+COUNTIF(H1209:AL1209,"PM")</f>
        <v>0</v>
      </c>
      <c r="AP1209" s="239">
        <f>COUNTIF(H1209:AL1209,"BH")+COUNTIF(H1209:AL1209,"AL/BL")+COUNTIF(H1209:AL1209,"UL/BL")+COUNTIF(H1209:AL1209,"BM")</f>
        <v>0</v>
      </c>
      <c r="AQ1209" s="239">
        <f>COUNTIF(H1209:AL1209,"DS")+COUNTIF(H1209:AL1209,"AL/DS")/2+COUNTIF(H1209:AL1209,"UL/DS")/2+COUNTIF(H1209:AL1209,"CT")+COUNTIF(H1209:AL1209,"MD")</f>
        <v>11.5</v>
      </c>
      <c r="AR1209" s="239">
        <f>COUNTIF(H1209:AL1209,"NS")+COUNTIF(H1209:AL1209,"AL/NS")/2+COUNTIF(H1209:AL1209,"UL/NS")/2+COUNTIF(H1209:AL1209,"BH")+COUNTIF(H1209:AL1209,"AL/BF")/2+COUNTIF(H1209:AL1209,"AL/BL")/2+COUNTIF(H1209:AL1209,"UL/BL")/2+COUNTIF(H1209:AL1209,"UL/BF")/2+COUNTIF(H1209:AL1209,"BM")</f>
        <v>12</v>
      </c>
      <c r="AS1209" s="239">
        <f>COUNTIF(H1209:AL1209,"AL")+COUNTIF(H1209:AL1209,"AL/DS")/2+COUNTIF(H1209:AL1209,"AL/NS")/2+COUNTIF(H1209:AL1209,"NH")+COUNTIF(H1209:AL1209,"SL")+COUNTIF(H1209:AL1209,"NHD")+COUNTIF(H1209:AL1209,"B")+COUNTIF(H1209:AL1209,"HL")+COUNTIF(H1209:AL1209,"AL/BF")/2+COUNTIF(H1209:AL1209,"AL/BL")/2</f>
        <v>1</v>
      </c>
      <c r="AT1209" s="255">
        <f>COUNTIF(H1209:AL1209,"PD")+COUNTIF(H1209:AL1209,"PN")+COUNTIF(H1209:AL1209,"P/DS")/2+COUNTIF(H1209:AL1209,"P/NS")/2+COUNTIF(H1209:AL1209,"DS")+COUNTIF(H1209:AL1209,"NS")+COUNTIF(H1209:AL1209,"AL")+COUNTIF(H1209:AL1209,"AL/DS")+COUNTIF(H1209:AL1209,"AL/NS")+COUNTIF(H1209:AL1209,"NH")+COUNTIF(H1209:AL1209,"SL")+COUNTIF(H1209:AL1209,"UL/DS")/2+COUNTIF(H1209:AL1209,"UL/NS")/2+COUNTIF(H1209:AL1209,"CT")+COUNTIF(H1209:AL1209,"NHD")+COUNTIF(H1209:AL1209,"PDD")+COUNTIF(H1209:AL1209,"B")+COUNTIF(H1209:AL1209,"HL")+COUNTIF(H1209:AL1209,"PH")+COUNTIF(H1209:AL1209,"BH")+COUNTIF(H1209:AL1209,"AL/BF")+COUNTIF(H1209:AL1209,"AL/BL")+COUNTIF(H1209:AL1209,"UL/BF")/2+COUNTIF(H1209:AL1209,"UL/BL")/2+COUNTIF(H1209:AL1209,"PH/F")/2+COUNTIF(H1209:AL1209,"PH/L")/2+COUNTIF(H1209:AL1209,"MD")+COUNTIF(H1209:AL1209,"PMD")+COUNTIF(H1209:AL1209,"PM")+COUNTIF(H1209:AL1209,"BM")</f>
        <v>24.5</v>
      </c>
      <c r="AU1209" s="255">
        <f>COUNTIF(H1209:AL1209,"P/DS")/2+COUNTIF(H1209:AL1209,"P/NS")/2+COUNTIF(H1209:AL1209,"IL")+COUNTIF(H1209:AL1209,"NL")+COUNTIF(H1209:AL1209,"UL")+COUNTIF(H1209:AL1209,"UL/DS")/2+COUNTIF(H1209:AL1209,"UL/NS")/2+COUNTIF(H1209:AL1209,"KT")+COUNTIF(H1209:AL1209,"UL/BF")/2+COUNTIF(H1209:AL1209,"UL/BL")/2+COUNTIF(H1209:AL1209,"PH/F")/2+COUNTIF(H1209:AL1209,"PH/L")/2+COUNTIF(H1209:AL1209,"NB")</f>
        <v>1.5</v>
      </c>
      <c r="AV1209" s="258">
        <f>COUNTIF(H1209:AL1209,"PN")+COUNTIF(H1209:AL1209,"TVD")+COUNTIF(H1209:AL1209,"PH")+COUNTIF(H1209:AL1209,"PM")+COUNTIF(H1209:AL1209,"PDD")-COUNTIFS(H1209:AL1209,"PN",H1216:AL1216,"&gt;=3")-COUNTIFS(H1209:AL1209,"PM",H1216:AL1216,"&gt;=3")</f>
        <v>0</v>
      </c>
      <c r="AW1209" s="258">
        <f>COUNTIF(H1209:AL1209,"NS")+COUNTIF(H1209:AL1209,"D")+COUNTIF(H1209:AL1209,"BH")+COUNTIF(H1209:AL1209,"NHD")+COUNTIF(H1209:AL1209,"BM")-COUNTIFS(H1209:AL1209,"NS",H1216:AL1216,"&gt;=3")-COUNTIFS(H1209:AL1209,"BH",H1216:AL1216,"&gt;=3")-COUNTIFS(H1209:AL1209,"BM",H1216:AL1216,"&gt;=3")</f>
        <v>14</v>
      </c>
      <c r="AX1209" s="255">
        <f>COUNTIF(H1209:AL1209,"AL")+COUNTIF(H1209:AL1209,"AL/DS")/2+COUNTIF(H1209:AL1209,"AL/NS")/2+COUNTIF(H1209:AL1209,"AL/BF")+COUNTIF(H1209:AL1209,"AL/BL")/2</f>
        <v>0</v>
      </c>
      <c r="AY1209" s="255">
        <f>COUNTIF(H1209:AL1209,"SL")</f>
        <v>0</v>
      </c>
      <c r="AZ1209" s="255">
        <f>COUNTIF(H1209:AL1209,"NH")</f>
        <v>1</v>
      </c>
      <c r="BA1209" s="255">
        <f>COUNTIF(H1209:AL1209,"HL")</f>
        <v>0</v>
      </c>
      <c r="BB1209" s="255">
        <f>COUNTIF(G1209:AL1209,"P/DS")/2+COUNTIF(G1209:AL1209,"P/NS")/2+COUNTIF(G1209:AL1209,"UL")+COUNTIF(G1209:AL1209,"UL/DS")/2+COUNTIF(G1209:AL1209,"UL/NS")/2+COUNTIF(G1209:AL1209,"UL/BL")/2+COUNTIF(G1209:AL1209,"UL/BF")/2+COUNTIF(G1209:AL1209,"PH/F")/2+COUNTIF(G1209:AL1209,"PH/L")/2</f>
        <v>0.5</v>
      </c>
      <c r="BC1209" s="255">
        <f>COUNTIF(H1209:AL1209,"NB")</f>
        <v>1</v>
      </c>
      <c r="BD1209" s="255">
        <f>COUNTIF(H1209:AL1209,"NL")</f>
        <v>0</v>
      </c>
      <c r="BE1209" s="255">
        <f>COUNTIF(H1209:AL1209,"IL")</f>
        <v>0</v>
      </c>
      <c r="BF1209" s="255">
        <f>COUNTIF(H1209:AL1209,"KT")</f>
        <v>0</v>
      </c>
      <c r="BG1209" s="255">
        <f>COUNTIF(H1209:AL1209,"L70")</f>
        <v>0</v>
      </c>
      <c r="BH1209" s="255">
        <f>COUNTIF(H1209:AL1209,"MD")</f>
        <v>0</v>
      </c>
      <c r="BI1209" s="255">
        <f>COUNTIF(H1209:AL1209,"PMD")</f>
        <v>0</v>
      </c>
      <c r="BJ1209" s="255">
        <f>COUNTIF(H1209:AL1209,"PM")</f>
        <v>0</v>
      </c>
      <c r="BK1209" s="255">
        <f>COUNTIF(H1209:AL1209,"BM")</f>
        <v>0</v>
      </c>
      <c r="BL1209" s="261">
        <f>SUMIF(H1209:AL1209,"PD",H1210:AL1210)+SUMIF(H1209:AL1209,"PN",H1210:AL1210)+SUMIF(H1209:AL1209,"P/DS",H1210:AL1210)+SUMIF(H1209:AL1209,"PN/F",H1210:AL1210)+SUMIF(H1209:AL1209,"PN/L",H1210:AL1210)+SUMIF(H1209:AL1209,"TV",H1210:AL1210)+SUMIF(H1209:AL1209,"TVD",H1210:AL1210)+SUMIF(H1209:AL1209,"PDD",H1210:AL1210)</f>
        <v>0</v>
      </c>
      <c r="BM1209" s="261">
        <f>SUMIF(H1209:AL1209,"PD",H1211:AL1211)+SUMIF(H1209:AL1209,"PN",H1211:AL1211)+SUMIF(H1209:AL1209,"P/DS",H1211:AL1211)+SUMIF(H1209:AL1209,"PN/F",H1211:AL1211)+SUMIF(H1209:AL1209,"PN/L",H1211:AL1211)+SUMIF(H1209:AL1209,"TV",H1211:AL1211)+SUMIF(H1209:AL1209,"TVD",H1211:AL1211)+SUMIF(H1209:AL1209,"PDD",H1211:AL1211)+SUMIF(H1209:AL1209,"PMD",H1211:AL1211)</f>
        <v>0</v>
      </c>
      <c r="BN1209" s="261">
        <f>SUMIF(H1209:AL1209,"PD",H1212:AL1212)+SUMIF(H1209:AL1209,"PN",H1212:AL1212)+SUMIF(H1209:AL1209,"P/DS",H1212:AL1212)+SUMIF(H1209:AL1209,"PN/F",H1212:AL1212)+SUMIF(H1209:AL1209,"PN/L",H1212:AL1212)+SUMIF(H1209:AL1209,"TV",H1212:AL1212)+SUMIF(H1209:AL1209,"TVD",H1212:AL1212)</f>
        <v>0</v>
      </c>
      <c r="BO1209" s="261">
        <f>SUMIF(H1209:AL1209,"PD",H1213:AL1213)+SUMIF(H1209:AL1209,"PN",H1213:AL1213)+SUMIF(H1209:AL1209,"P/DS",H1213:AL1213)+SUMIF(H1209:AL1209,"PN/F",H1213:AL1213)+SUMIF(H1209:AL1209,"PN/L",H1213:AL1213)+SUMIF(H1209:AL1209,"TV",H1213:AL1213)+SUMIF(H1209:AL1209,"TVD",H1213:AL1213)</f>
        <v>0</v>
      </c>
      <c r="BP1209" s="261">
        <f>SUMIF(H1209:AL1209,"PD",H1214:AL1214)+SUMIF(H1209:AL1209,"PN",H1214:AL1214)+SUMIF(H1209:AL1209,"P/DS",H1214:AL1214)+SUMIF(H1209:AL1209,"PN/F",H1214:AL1214)+SUMIF(H1209:AL1209,"PN/L",H1214:AL1214)+SUMIF(H1209:AL1209,"TV",H1214:AL1214)+SUMIF(H1209:AL1209,"TVD",H1214:AL1214)+SUMIF(H1209:AL1209,"PDD",H1214:AL1214)+SUMIF(H1209:AL1209,"PH",H1214:AL1214)+SUMIF(H1209:AL1209,"PM",H1214:AL1214)</f>
        <v>0</v>
      </c>
      <c r="BQ1209" s="261">
        <f>SUMIF(H1209:AL1209,"PD",H1215:AL1215)+SUMIF(H1209:AL1209,"PN",H1215:AL1215)+SUMIF(H1209:AL1209,"P/DS",H1215:AL1215)+SUMIF(H1209:AL1209,"PN/F",H1215:AL1215)+SUMIF(H1209:AL1209,"PN/L",H1215:AL1215)+SUMIF(H1209:AL1209,"TV",H1215:AL1215)+SUMIF(H1209:AL1209,"TVD",H1215:AL1215)+SUMIF(H1209:AL1209,"PDD",H1215:AL1215)+SUMIF(H1209:AL1209,"PH",H1215:AL1215)+SUMIF(H1209:AL1209,"PM",H1215:AL1215)</f>
        <v>0</v>
      </c>
      <c r="BR1209" s="269">
        <f>SUM(H1210:AL1210)-BL1209</f>
        <v>43.5</v>
      </c>
      <c r="BS1209" s="269">
        <f>SUM(H1211:AL1211)-BM1209</f>
        <v>13.5</v>
      </c>
      <c r="BT1209" s="269">
        <f>SUM(H1212:AL1212)-BN1209</f>
        <v>0</v>
      </c>
      <c r="BU1209" s="269">
        <f>SUM(H1213:AL1213)-BO1209</f>
        <v>13</v>
      </c>
      <c r="BV1209" s="269">
        <f>SUM(H1214:AL1214)-BP1209</f>
        <v>0</v>
      </c>
      <c r="BW1209" s="269">
        <f>SUM(H1215:AL1215)-BQ1209</f>
        <v>0</v>
      </c>
      <c r="BX1209" s="255">
        <f>SUMIF(H1209:AL1209,"PD",H1216:AL1216)+SUMIF(H1209:AL1209,"PN",H1216:AL1216)+SUMIF(H1209:AL1209,"P/DS",H1216:AL1216)+SUMIF(H1209:AL1209,"PN/F",H1216:AL1216)+SUMIF(H1209:AL1209,"PN/L",H1216:AL1216)</f>
        <v>0</v>
      </c>
      <c r="BY1209" s="255">
        <f>SUM(H1216:AL1216)-BX1209</f>
        <v>0</v>
      </c>
      <c r="BZ1209" s="255">
        <f t="shared" ref="BZ1209" si="450">+SUM(BL1209:BW1216)</f>
        <v>70</v>
      </c>
      <c r="CA1209" s="266">
        <f>(COUNTIFS(H1209:AL1209,"PD",H1210:AL1210,"&gt;=2"))*0.5-IF(CN1209="VP",COUNTIFS($H$16:$AL$16,"SAT",H1209:AL1209,"PD",H1210:AL1210,"&gt;=2"))*0.5</f>
        <v>0</v>
      </c>
      <c r="CB1209" s="266">
        <f>(COUNTIFS(H1209:AL1209,"PN",H1211:AL1211,"&gt;=0.5",H1210:AL1210,"&gt;=1.5"))*0.5+COUNTIFS(H1209:AL1209,"PDD",H1211:AL1211,"&gt;=0.5",H1210:AL1210,"&gt;=1.5")*0.5</f>
        <v>0</v>
      </c>
      <c r="CC1209" s="273">
        <f>(COUNTIFS(H1209:AL1209,"TV",H1211:AL1211,"&gt;=10"))*0.5+(COUNTIFS(H1209:AL1209,"PMD",H1211:AL1211,"&gt;=2"))*0.5</f>
        <v>0</v>
      </c>
      <c r="CD1209" s="266">
        <f>(COUNTIFS(H1209:AL1209,"TVD",H1213:AL1213,"&gt;=6.5",H1211:AL1211,"&gt;=3.5"))*0.5</f>
        <v>0</v>
      </c>
      <c r="CE1209" s="266">
        <f>(COUNTIFS(H1209:AL1209,"PD",H1214:AL1214,"&gt;=10"))*0.5</f>
        <v>0</v>
      </c>
      <c r="CF1209" s="266">
        <f>(COUNTIFS(H1209:AL1209,"PDD",H1214:AL1214,"&gt;=3.5",H1215:AL1215,"&gt;=6.5")+COUNTIFS(H1209:AL1209,"PH",H1215:AL1215,"&gt;=0.5",H1214:AL1214,"&gt;=1.5")+COUNTIFS(H1209:AL1209,"PM",H1215:AL1215,"&gt;=0.5",H1214:AL1214,"&gt;=1.5"))*0.5</f>
        <v>0</v>
      </c>
      <c r="CG1209" s="266">
        <f>(COUNTIFS(H1209:AL1209,"DS",H1210:AL1210,"&gt;=2")+COUNTIFS(H1209:AL1209,"AL/DS",H1210:AL1210,"&gt;=2"))*0.5-IF(CN1209="VP",COUNTIFS($H$16:$AL$16,"SAT",H1209:AL1209,"DS",H1210:AL1210,"&gt;=2"))*0.5</f>
        <v>3</v>
      </c>
      <c r="CH1209" s="266">
        <f>(COUNTIFS(H1209:AL1209,"NS",H1211:AL1211,"&gt;=0.5",H1210:AL1210,"&gt;=1.5")+COUNTIFS(H1209:AL1209,"AL/NS",H1211:AL1211,"&gt;=0.5",H1210:AL1210,"&gt;=1.5")+COUNTIFS(H1209:AL1209,"NHD",H1211:AL1211,"&gt;=4.5",H1214:AL1214,"&gt;=2",H1210:AL1210,"&gt;=1.5"))*0.5</f>
        <v>5</v>
      </c>
      <c r="CI1209" s="266">
        <f>(COUNTIF(H1211:AL1211,"&gt;=10")+COUNTIFS(H1209:AL1209,"MD",H1211:AL1211,"&gt;=2")-COUNTIFS(H1209:AL1209,"TV",H1211:AL1211,"&gt;=10"))*0.5</f>
        <v>0</v>
      </c>
      <c r="CJ1209" s="266">
        <f>(COUNTIFS(H1209:AL1209,"D",H1213:AL1213,"&gt;=6.5",H1211:AL1211,"&gt;=3.5"))*0.5</f>
        <v>1</v>
      </c>
      <c r="CK1209" s="266">
        <f>(COUNTIF(H1214:AL1214,"&gt;=10")-COUNTIFS(H1209:AL1209,"PD",H1214:AL1214,"&gt;=10"))*0.5</f>
        <v>0</v>
      </c>
      <c r="CL1209" s="265">
        <f>(COUNTIFS(H1209:AL1209,"NHD",H1214:AL1214,"&gt;=3.5",H1215:AL1215,"&gt;=6.5")+COUNTIFS(H1209:AL1209,"BH",H1214:AL1214,"&gt;=1.5",H1215:AL1215,"&gt;=0.5")+COUNTIFS(H1209:AL1209,"BM",H1214:AL1214,"&gt;=1.5",H1215:AL1215,"&gt;=0.5")+COUNTIFS(H1209:AL1209,"D",H1214:AL1214,"&gt;=1.5",H1215:AL1215,"&gt;=0.5"))*0.5</f>
        <v>0</v>
      </c>
      <c r="CM1209" s="272"/>
      <c r="CN1209" s="264" t="s">
        <v>723</v>
      </c>
      <c r="CO1209" s="125">
        <f t="shared" ref="CO1209" si="451">+AM1209+AN1209+AO1209+AP1209+AQ1209+AR1209+AS1209+AU1209+BG1209</f>
        <v>26</v>
      </c>
      <c r="CP1209" s="225">
        <f>+SUM(I1210:I1215)-I1216</f>
        <v>10.5</v>
      </c>
      <c r="CQ1209" s="225">
        <f>+SUM(J1210:J1215)-J1216</f>
        <v>2.5</v>
      </c>
      <c r="CR1209" s="225">
        <f>+SUM(K1210:K1215)-K1216</f>
        <v>2.5</v>
      </c>
      <c r="CS1209" s="113"/>
      <c r="CT1209" s="113"/>
      <c r="CU1209" s="113"/>
      <c r="CV1209" s="113"/>
      <c r="CW1209" s="113"/>
      <c r="CX1209" s="113"/>
      <c r="CY1209" s="113"/>
      <c r="CZ1209" s="113"/>
      <c r="DA1209" s="113"/>
    </row>
    <row r="1210" spans="1:105" s="70" customFormat="1" ht="15" customHeight="1">
      <c r="A1210" s="228"/>
      <c r="B1210" s="277"/>
      <c r="C1210" s="280"/>
      <c r="D1210" s="237"/>
      <c r="E1210" s="237"/>
      <c r="F1210" s="242" t="s">
        <v>82</v>
      </c>
      <c r="G1210" s="71">
        <v>1.5</v>
      </c>
      <c r="H1210" s="83"/>
      <c r="I1210" s="83"/>
      <c r="J1210" s="83">
        <v>2</v>
      </c>
      <c r="K1210" s="83">
        <v>2</v>
      </c>
      <c r="L1210" s="83">
        <v>2</v>
      </c>
      <c r="M1210" s="83">
        <v>2</v>
      </c>
      <c r="N1210" s="83">
        <v>2</v>
      </c>
      <c r="O1210" s="83"/>
      <c r="P1210" s="83">
        <v>2</v>
      </c>
      <c r="Q1210" s="83">
        <v>2</v>
      </c>
      <c r="R1210" s="83">
        <v>2</v>
      </c>
      <c r="S1210" s="83">
        <v>2</v>
      </c>
      <c r="T1210" s="83"/>
      <c r="U1210" s="83"/>
      <c r="V1210" s="83"/>
      <c r="W1210" s="83">
        <v>4</v>
      </c>
      <c r="X1210" s="83">
        <v>2.5</v>
      </c>
      <c r="Y1210" s="83">
        <v>2.5</v>
      </c>
      <c r="Z1210" s="83">
        <v>2.5</v>
      </c>
      <c r="AA1210" s="83">
        <v>2.5</v>
      </c>
      <c r="AB1210" s="83">
        <v>2.5</v>
      </c>
      <c r="AC1210" s="79"/>
      <c r="AD1210" s="79">
        <v>1.5</v>
      </c>
      <c r="AE1210" s="79">
        <v>1.5</v>
      </c>
      <c r="AF1210" s="79">
        <v>1.5</v>
      </c>
      <c r="AG1210" s="79">
        <v>1.5</v>
      </c>
      <c r="AH1210" s="79"/>
      <c r="AI1210" s="79"/>
      <c r="AJ1210" s="79"/>
      <c r="AK1210" s="79">
        <v>2</v>
      </c>
      <c r="AL1210" s="79">
        <v>1</v>
      </c>
      <c r="AM1210" s="240"/>
      <c r="AN1210" s="240"/>
      <c r="AO1210" s="240"/>
      <c r="AP1210" s="240"/>
      <c r="AQ1210" s="240"/>
      <c r="AR1210" s="240"/>
      <c r="AS1210" s="240"/>
      <c r="AT1210" s="256"/>
      <c r="AU1210" s="256"/>
      <c r="AV1210" s="259"/>
      <c r="AW1210" s="259"/>
      <c r="AX1210" s="256"/>
      <c r="AY1210" s="256"/>
      <c r="AZ1210" s="256"/>
      <c r="BA1210" s="256"/>
      <c r="BB1210" s="256"/>
      <c r="BC1210" s="256"/>
      <c r="BD1210" s="256"/>
      <c r="BE1210" s="256"/>
      <c r="BF1210" s="256"/>
      <c r="BG1210" s="256"/>
      <c r="BH1210" s="256"/>
      <c r="BI1210" s="256"/>
      <c r="BJ1210" s="256"/>
      <c r="BK1210" s="256"/>
      <c r="BL1210" s="262"/>
      <c r="BM1210" s="262"/>
      <c r="BN1210" s="262"/>
      <c r="BO1210" s="262"/>
      <c r="BP1210" s="262"/>
      <c r="BQ1210" s="262"/>
      <c r="BR1210" s="270"/>
      <c r="BS1210" s="270"/>
      <c r="BT1210" s="270"/>
      <c r="BU1210" s="270"/>
      <c r="BV1210" s="270"/>
      <c r="BW1210" s="270"/>
      <c r="BX1210" s="256"/>
      <c r="BY1210" s="256"/>
      <c r="BZ1210" s="256"/>
      <c r="CA1210" s="267"/>
      <c r="CB1210" s="267"/>
      <c r="CC1210" s="274"/>
      <c r="CD1210" s="267"/>
      <c r="CE1210" s="267"/>
      <c r="CF1210" s="267"/>
      <c r="CG1210" s="267"/>
      <c r="CH1210" s="267"/>
      <c r="CI1210" s="267"/>
      <c r="CJ1210" s="267"/>
      <c r="CK1210" s="267"/>
      <c r="CL1210" s="265"/>
      <c r="CM1210" s="272"/>
      <c r="CN1210" s="264"/>
      <c r="CO1210" s="125"/>
      <c r="CP1210" s="226"/>
      <c r="CQ1210" s="226"/>
      <c r="CR1210" s="226"/>
      <c r="CS1210" s="113"/>
      <c r="CT1210" s="113"/>
      <c r="CU1210" s="113"/>
      <c r="CV1210" s="113"/>
      <c r="CW1210" s="113"/>
      <c r="CX1210" s="113"/>
      <c r="CY1210" s="113"/>
      <c r="CZ1210" s="113"/>
      <c r="DA1210" s="113"/>
    </row>
    <row r="1211" spans="1:105" s="70" customFormat="1" ht="15" customHeight="1">
      <c r="A1211" s="228"/>
      <c r="B1211" s="277"/>
      <c r="C1211" s="280"/>
      <c r="D1211" s="237"/>
      <c r="E1211" s="237"/>
      <c r="F1211" s="243"/>
      <c r="G1211" s="72">
        <v>2</v>
      </c>
      <c r="H1211" s="84"/>
      <c r="I1211" s="84">
        <v>4</v>
      </c>
      <c r="J1211" s="84">
        <v>0.5</v>
      </c>
      <c r="K1211" s="84">
        <v>0.5</v>
      </c>
      <c r="L1211" s="84">
        <v>0.5</v>
      </c>
      <c r="M1211" s="84">
        <v>0.5</v>
      </c>
      <c r="N1211" s="84">
        <v>0.5</v>
      </c>
      <c r="O1211" s="84">
        <v>4</v>
      </c>
      <c r="P1211" s="84">
        <v>0.5</v>
      </c>
      <c r="Q1211" s="84">
        <v>0.5</v>
      </c>
      <c r="R1211" s="84">
        <v>0.5</v>
      </c>
      <c r="S1211" s="84">
        <v>0.5</v>
      </c>
      <c r="T1211" s="84"/>
      <c r="U1211" s="84"/>
      <c r="V1211" s="84"/>
      <c r="W1211" s="84"/>
      <c r="X1211" s="84"/>
      <c r="Y1211" s="83"/>
      <c r="Z1211" s="84"/>
      <c r="AA1211" s="84"/>
      <c r="AB1211" s="84"/>
      <c r="AC1211" s="80"/>
      <c r="AD1211" s="80"/>
      <c r="AE1211" s="80"/>
      <c r="AF1211" s="80"/>
      <c r="AG1211" s="80"/>
      <c r="AH1211" s="80"/>
      <c r="AI1211" s="80"/>
      <c r="AJ1211" s="80"/>
      <c r="AK1211" s="80">
        <v>0.5</v>
      </c>
      <c r="AL1211" s="80">
        <v>0.5</v>
      </c>
      <c r="AM1211" s="240"/>
      <c r="AN1211" s="240"/>
      <c r="AO1211" s="240"/>
      <c r="AP1211" s="240"/>
      <c r="AQ1211" s="240"/>
      <c r="AR1211" s="240"/>
      <c r="AS1211" s="240"/>
      <c r="AT1211" s="256"/>
      <c r="AU1211" s="256"/>
      <c r="AV1211" s="259"/>
      <c r="AW1211" s="259"/>
      <c r="AX1211" s="256"/>
      <c r="AY1211" s="256"/>
      <c r="AZ1211" s="256"/>
      <c r="BA1211" s="256"/>
      <c r="BB1211" s="256"/>
      <c r="BC1211" s="256"/>
      <c r="BD1211" s="256"/>
      <c r="BE1211" s="256"/>
      <c r="BF1211" s="256"/>
      <c r="BG1211" s="256"/>
      <c r="BH1211" s="256"/>
      <c r="BI1211" s="256"/>
      <c r="BJ1211" s="256"/>
      <c r="BK1211" s="256"/>
      <c r="BL1211" s="262"/>
      <c r="BM1211" s="262"/>
      <c r="BN1211" s="262"/>
      <c r="BO1211" s="262"/>
      <c r="BP1211" s="262"/>
      <c r="BQ1211" s="262"/>
      <c r="BR1211" s="270"/>
      <c r="BS1211" s="270"/>
      <c r="BT1211" s="270"/>
      <c r="BU1211" s="270"/>
      <c r="BV1211" s="270"/>
      <c r="BW1211" s="270"/>
      <c r="BX1211" s="256"/>
      <c r="BY1211" s="256"/>
      <c r="BZ1211" s="256"/>
      <c r="CA1211" s="267"/>
      <c r="CB1211" s="267"/>
      <c r="CC1211" s="274"/>
      <c r="CD1211" s="267"/>
      <c r="CE1211" s="267"/>
      <c r="CF1211" s="267"/>
      <c r="CG1211" s="267"/>
      <c r="CH1211" s="267"/>
      <c r="CI1211" s="267"/>
      <c r="CJ1211" s="267"/>
      <c r="CK1211" s="267"/>
      <c r="CL1211" s="265"/>
      <c r="CM1211" s="272"/>
      <c r="CN1211" s="264"/>
      <c r="CO1211" s="125"/>
      <c r="CP1211" s="226"/>
      <c r="CQ1211" s="226"/>
      <c r="CR1211" s="226"/>
      <c r="CS1211" s="113"/>
      <c r="CT1211" s="113"/>
      <c r="CU1211" s="113"/>
      <c r="CV1211" s="113"/>
      <c r="CW1211" s="113"/>
      <c r="CX1211" s="113"/>
      <c r="CY1211" s="113"/>
      <c r="CZ1211" s="113"/>
      <c r="DA1211" s="113"/>
    </row>
    <row r="1212" spans="1:105" s="70" customFormat="1" ht="15" customHeight="1">
      <c r="A1212" s="228"/>
      <c r="B1212" s="277"/>
      <c r="C1212" s="280"/>
      <c r="D1212" s="237"/>
      <c r="E1212" s="237"/>
      <c r="F1212" s="243"/>
      <c r="G1212" s="72">
        <v>2.1</v>
      </c>
      <c r="H1212" s="84"/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4"/>
      <c r="U1212" s="84"/>
      <c r="V1212" s="84"/>
      <c r="W1212" s="84"/>
      <c r="X1212" s="84"/>
      <c r="Y1212" s="84"/>
      <c r="Z1212" s="84"/>
      <c r="AA1212" s="84"/>
      <c r="AB1212" s="84"/>
      <c r="AC1212" s="80"/>
      <c r="AD1212" s="80"/>
      <c r="AE1212" s="80"/>
      <c r="AF1212" s="80"/>
      <c r="AG1212" s="80"/>
      <c r="AH1212" s="80"/>
      <c r="AI1212" s="80"/>
      <c r="AJ1212" s="80"/>
      <c r="AK1212" s="80"/>
      <c r="AL1212" s="80"/>
      <c r="AM1212" s="240"/>
      <c r="AN1212" s="240"/>
      <c r="AO1212" s="240"/>
      <c r="AP1212" s="240"/>
      <c r="AQ1212" s="240"/>
      <c r="AR1212" s="240"/>
      <c r="AS1212" s="240"/>
      <c r="AT1212" s="256"/>
      <c r="AU1212" s="256"/>
      <c r="AV1212" s="259"/>
      <c r="AW1212" s="259"/>
      <c r="AX1212" s="256"/>
      <c r="AY1212" s="256"/>
      <c r="AZ1212" s="256"/>
      <c r="BA1212" s="256"/>
      <c r="BB1212" s="256"/>
      <c r="BC1212" s="256"/>
      <c r="BD1212" s="256"/>
      <c r="BE1212" s="256"/>
      <c r="BF1212" s="256"/>
      <c r="BG1212" s="256"/>
      <c r="BH1212" s="256"/>
      <c r="BI1212" s="256"/>
      <c r="BJ1212" s="256"/>
      <c r="BK1212" s="256"/>
      <c r="BL1212" s="262"/>
      <c r="BM1212" s="262"/>
      <c r="BN1212" s="262"/>
      <c r="BO1212" s="262"/>
      <c r="BP1212" s="262"/>
      <c r="BQ1212" s="262"/>
      <c r="BR1212" s="270"/>
      <c r="BS1212" s="270"/>
      <c r="BT1212" s="270"/>
      <c r="BU1212" s="270"/>
      <c r="BV1212" s="270"/>
      <c r="BW1212" s="270"/>
      <c r="BX1212" s="256"/>
      <c r="BY1212" s="256"/>
      <c r="BZ1212" s="256"/>
      <c r="CA1212" s="267"/>
      <c r="CB1212" s="267"/>
      <c r="CC1212" s="274"/>
      <c r="CD1212" s="267"/>
      <c r="CE1212" s="267"/>
      <c r="CF1212" s="267"/>
      <c r="CG1212" s="267"/>
      <c r="CH1212" s="267"/>
      <c r="CI1212" s="267"/>
      <c r="CJ1212" s="267"/>
      <c r="CK1212" s="267"/>
      <c r="CL1212" s="265"/>
      <c r="CM1212" s="272"/>
      <c r="CN1212" s="264"/>
      <c r="CO1212" s="125"/>
      <c r="CP1212" s="226"/>
      <c r="CQ1212" s="226"/>
      <c r="CR1212" s="226"/>
      <c r="CS1212" s="113"/>
      <c r="CT1212" s="113"/>
      <c r="CU1212" s="113"/>
      <c r="CV1212" s="113"/>
      <c r="CW1212" s="113"/>
      <c r="CX1212" s="113"/>
      <c r="CY1212" s="113"/>
      <c r="CZ1212" s="113"/>
      <c r="DA1212" s="113"/>
    </row>
    <row r="1213" spans="1:105" s="70" customFormat="1" ht="15" customHeight="1">
      <c r="A1213" s="228"/>
      <c r="B1213" s="277"/>
      <c r="C1213" s="280"/>
      <c r="D1213" s="237"/>
      <c r="E1213" s="237"/>
      <c r="F1213" s="243"/>
      <c r="G1213" s="72">
        <v>2.7</v>
      </c>
      <c r="H1213" s="84"/>
      <c r="I1213" s="84">
        <v>6.5</v>
      </c>
      <c r="J1213" s="84"/>
      <c r="K1213" s="84"/>
      <c r="L1213" s="84"/>
      <c r="M1213" s="84"/>
      <c r="N1213" s="84"/>
      <c r="O1213" s="84">
        <v>6.5</v>
      </c>
      <c r="P1213" s="84"/>
      <c r="Q1213" s="84"/>
      <c r="R1213" s="84"/>
      <c r="S1213" s="84"/>
      <c r="T1213" s="84"/>
      <c r="U1213" s="84"/>
      <c r="V1213" s="84"/>
      <c r="W1213" s="84"/>
      <c r="X1213" s="84"/>
      <c r="Y1213" s="84"/>
      <c r="Z1213" s="84"/>
      <c r="AA1213" s="84"/>
      <c r="AB1213" s="84"/>
      <c r="AC1213" s="80"/>
      <c r="AD1213" s="80"/>
      <c r="AE1213" s="80"/>
      <c r="AF1213" s="80"/>
      <c r="AG1213" s="80"/>
      <c r="AH1213" s="80"/>
      <c r="AI1213" s="80"/>
      <c r="AJ1213" s="80"/>
      <c r="AK1213" s="80"/>
      <c r="AL1213" s="80"/>
      <c r="AM1213" s="240"/>
      <c r="AN1213" s="240"/>
      <c r="AO1213" s="240"/>
      <c r="AP1213" s="240"/>
      <c r="AQ1213" s="240"/>
      <c r="AR1213" s="240"/>
      <c r="AS1213" s="240"/>
      <c r="AT1213" s="256"/>
      <c r="AU1213" s="256"/>
      <c r="AV1213" s="259"/>
      <c r="AW1213" s="259"/>
      <c r="AX1213" s="256"/>
      <c r="AY1213" s="256"/>
      <c r="AZ1213" s="256"/>
      <c r="BA1213" s="256"/>
      <c r="BB1213" s="256"/>
      <c r="BC1213" s="256"/>
      <c r="BD1213" s="256"/>
      <c r="BE1213" s="256"/>
      <c r="BF1213" s="256"/>
      <c r="BG1213" s="256"/>
      <c r="BH1213" s="256"/>
      <c r="BI1213" s="256"/>
      <c r="BJ1213" s="256"/>
      <c r="BK1213" s="256"/>
      <c r="BL1213" s="262"/>
      <c r="BM1213" s="262"/>
      <c r="BN1213" s="262"/>
      <c r="BO1213" s="262"/>
      <c r="BP1213" s="262"/>
      <c r="BQ1213" s="262"/>
      <c r="BR1213" s="270"/>
      <c r="BS1213" s="270"/>
      <c r="BT1213" s="270"/>
      <c r="BU1213" s="270"/>
      <c r="BV1213" s="270"/>
      <c r="BW1213" s="270"/>
      <c r="BX1213" s="256"/>
      <c r="BY1213" s="256"/>
      <c r="BZ1213" s="256"/>
      <c r="CA1213" s="267"/>
      <c r="CB1213" s="267"/>
      <c r="CC1213" s="274"/>
      <c r="CD1213" s="267"/>
      <c r="CE1213" s="267"/>
      <c r="CF1213" s="267"/>
      <c r="CG1213" s="267"/>
      <c r="CH1213" s="267"/>
      <c r="CI1213" s="267"/>
      <c r="CJ1213" s="267"/>
      <c r="CK1213" s="267"/>
      <c r="CL1213" s="265"/>
      <c r="CM1213" s="272"/>
      <c r="CN1213" s="264"/>
      <c r="CO1213" s="125"/>
      <c r="CP1213" s="226"/>
      <c r="CQ1213" s="226"/>
      <c r="CR1213" s="226"/>
      <c r="CS1213" s="113"/>
      <c r="CT1213" s="113"/>
      <c r="CU1213" s="113"/>
      <c r="CV1213" s="113"/>
      <c r="CW1213" s="113"/>
      <c r="CX1213" s="113"/>
      <c r="CY1213" s="113"/>
      <c r="CZ1213" s="113"/>
      <c r="DA1213" s="113"/>
    </row>
    <row r="1214" spans="1:105" s="70" customFormat="1" ht="15" customHeight="1">
      <c r="A1214" s="228"/>
      <c r="B1214" s="277"/>
      <c r="C1214" s="280"/>
      <c r="D1214" s="237"/>
      <c r="E1214" s="237"/>
      <c r="F1214" s="243"/>
      <c r="G1214" s="72">
        <v>3</v>
      </c>
      <c r="H1214" s="84"/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4"/>
      <c r="U1214" s="84"/>
      <c r="V1214" s="84"/>
      <c r="W1214" s="84"/>
      <c r="X1214" s="84"/>
      <c r="Y1214" s="84"/>
      <c r="Z1214" s="84"/>
      <c r="AA1214" s="84"/>
      <c r="AB1214" s="84"/>
      <c r="AC1214" s="80"/>
      <c r="AD1214" s="80"/>
      <c r="AE1214" s="80"/>
      <c r="AF1214" s="80"/>
      <c r="AG1214" s="80"/>
      <c r="AH1214" s="80"/>
      <c r="AI1214" s="80"/>
      <c r="AJ1214" s="80"/>
      <c r="AK1214" s="80"/>
      <c r="AL1214" s="80"/>
      <c r="AM1214" s="240"/>
      <c r="AN1214" s="240"/>
      <c r="AO1214" s="240"/>
      <c r="AP1214" s="240"/>
      <c r="AQ1214" s="240"/>
      <c r="AR1214" s="240"/>
      <c r="AS1214" s="240"/>
      <c r="AT1214" s="256"/>
      <c r="AU1214" s="256"/>
      <c r="AV1214" s="259"/>
      <c r="AW1214" s="259"/>
      <c r="AX1214" s="256"/>
      <c r="AY1214" s="256"/>
      <c r="AZ1214" s="256"/>
      <c r="BA1214" s="256"/>
      <c r="BB1214" s="256"/>
      <c r="BC1214" s="256"/>
      <c r="BD1214" s="256"/>
      <c r="BE1214" s="256"/>
      <c r="BF1214" s="256"/>
      <c r="BG1214" s="256"/>
      <c r="BH1214" s="256"/>
      <c r="BI1214" s="256"/>
      <c r="BJ1214" s="256"/>
      <c r="BK1214" s="256"/>
      <c r="BL1214" s="262"/>
      <c r="BM1214" s="262"/>
      <c r="BN1214" s="262"/>
      <c r="BO1214" s="262"/>
      <c r="BP1214" s="262"/>
      <c r="BQ1214" s="262"/>
      <c r="BR1214" s="270"/>
      <c r="BS1214" s="270"/>
      <c r="BT1214" s="270"/>
      <c r="BU1214" s="270"/>
      <c r="BV1214" s="270"/>
      <c r="BW1214" s="270"/>
      <c r="BX1214" s="256"/>
      <c r="BY1214" s="256"/>
      <c r="BZ1214" s="256"/>
      <c r="CA1214" s="267"/>
      <c r="CB1214" s="267"/>
      <c r="CC1214" s="274"/>
      <c r="CD1214" s="267"/>
      <c r="CE1214" s="267"/>
      <c r="CF1214" s="267"/>
      <c r="CG1214" s="267"/>
      <c r="CH1214" s="267"/>
      <c r="CI1214" s="267"/>
      <c r="CJ1214" s="267"/>
      <c r="CK1214" s="267"/>
      <c r="CL1214" s="265"/>
      <c r="CM1214" s="272"/>
      <c r="CN1214" s="264"/>
      <c r="CO1214" s="125"/>
      <c r="CP1214" s="226"/>
      <c r="CQ1214" s="226"/>
      <c r="CR1214" s="226"/>
      <c r="CS1214" s="113"/>
      <c r="CT1214" s="113"/>
      <c r="CU1214" s="113"/>
      <c r="CV1214" s="113"/>
      <c r="CW1214" s="113"/>
      <c r="CX1214" s="113"/>
      <c r="CY1214" s="113"/>
      <c r="CZ1214" s="113"/>
      <c r="DA1214" s="113"/>
    </row>
    <row r="1215" spans="1:105" s="70" customFormat="1" ht="15" customHeight="1">
      <c r="A1215" s="228"/>
      <c r="B1215" s="277"/>
      <c r="C1215" s="280"/>
      <c r="D1215" s="237"/>
      <c r="E1215" s="237"/>
      <c r="F1215" s="244"/>
      <c r="G1215" s="73">
        <v>3.9</v>
      </c>
      <c r="H1215" s="85"/>
      <c r="I1215" s="85"/>
      <c r="J1215" s="85"/>
      <c r="K1215" s="85"/>
      <c r="L1215" s="85"/>
      <c r="M1215" s="85"/>
      <c r="N1215" s="85"/>
      <c r="O1215" s="85"/>
      <c r="P1215" s="85"/>
      <c r="Q1215" s="85"/>
      <c r="R1215" s="85"/>
      <c r="S1215" s="85"/>
      <c r="T1215" s="85"/>
      <c r="U1215" s="85"/>
      <c r="V1215" s="85"/>
      <c r="W1215" s="85"/>
      <c r="X1215" s="85"/>
      <c r="Y1215" s="85"/>
      <c r="Z1215" s="85"/>
      <c r="AA1215" s="85"/>
      <c r="AB1215" s="85"/>
      <c r="AC1215" s="81"/>
      <c r="AD1215" s="81"/>
      <c r="AE1215" s="81"/>
      <c r="AF1215" s="81"/>
      <c r="AG1215" s="81"/>
      <c r="AH1215" s="81"/>
      <c r="AI1215" s="81"/>
      <c r="AJ1215" s="81"/>
      <c r="AK1215" s="81"/>
      <c r="AL1215" s="81"/>
      <c r="AM1215" s="240"/>
      <c r="AN1215" s="240"/>
      <c r="AO1215" s="240"/>
      <c r="AP1215" s="240"/>
      <c r="AQ1215" s="240"/>
      <c r="AR1215" s="240"/>
      <c r="AS1215" s="240"/>
      <c r="AT1215" s="256"/>
      <c r="AU1215" s="256"/>
      <c r="AV1215" s="259"/>
      <c r="AW1215" s="259"/>
      <c r="AX1215" s="256"/>
      <c r="AY1215" s="256"/>
      <c r="AZ1215" s="256"/>
      <c r="BA1215" s="256"/>
      <c r="BB1215" s="256"/>
      <c r="BC1215" s="256"/>
      <c r="BD1215" s="256"/>
      <c r="BE1215" s="256"/>
      <c r="BF1215" s="256"/>
      <c r="BG1215" s="256"/>
      <c r="BH1215" s="256"/>
      <c r="BI1215" s="256"/>
      <c r="BJ1215" s="256"/>
      <c r="BK1215" s="256"/>
      <c r="BL1215" s="262"/>
      <c r="BM1215" s="262"/>
      <c r="BN1215" s="262"/>
      <c r="BO1215" s="262"/>
      <c r="BP1215" s="262"/>
      <c r="BQ1215" s="262"/>
      <c r="BR1215" s="270"/>
      <c r="BS1215" s="270"/>
      <c r="BT1215" s="270"/>
      <c r="BU1215" s="270"/>
      <c r="BV1215" s="270"/>
      <c r="BW1215" s="270"/>
      <c r="BX1215" s="256"/>
      <c r="BY1215" s="256"/>
      <c r="BZ1215" s="256"/>
      <c r="CA1215" s="267"/>
      <c r="CB1215" s="267"/>
      <c r="CC1215" s="274"/>
      <c r="CD1215" s="267"/>
      <c r="CE1215" s="267"/>
      <c r="CF1215" s="267"/>
      <c r="CG1215" s="267"/>
      <c r="CH1215" s="267"/>
      <c r="CI1215" s="267"/>
      <c r="CJ1215" s="267"/>
      <c r="CK1215" s="267"/>
      <c r="CL1215" s="265"/>
      <c r="CM1215" s="272"/>
      <c r="CN1215" s="264"/>
      <c r="CO1215" s="125"/>
      <c r="CP1215" s="226"/>
      <c r="CQ1215" s="226"/>
      <c r="CR1215" s="226"/>
      <c r="CS1215" s="113"/>
      <c r="CT1215" s="113"/>
      <c r="CU1215" s="113"/>
      <c r="CV1215" s="113"/>
      <c r="CW1215" s="113"/>
      <c r="CX1215" s="113"/>
      <c r="CY1215" s="113"/>
      <c r="CZ1215" s="113"/>
      <c r="DA1215" s="113"/>
    </row>
    <row r="1216" spans="1:105" s="70" customFormat="1" ht="15" customHeight="1" thickBot="1">
      <c r="A1216" s="229"/>
      <c r="B1216" s="278"/>
      <c r="C1216" s="281"/>
      <c r="D1216" s="238"/>
      <c r="E1216" s="238"/>
      <c r="F1216" s="245" t="s">
        <v>83</v>
      </c>
      <c r="G1216" s="246"/>
      <c r="H1216" s="82"/>
      <c r="I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2"/>
      <c r="T1216" s="82"/>
      <c r="U1216" s="82"/>
      <c r="V1216" s="82"/>
      <c r="W1216" s="82"/>
      <c r="X1216" s="82"/>
      <c r="Y1216" s="82"/>
      <c r="Z1216" s="82"/>
      <c r="AA1216" s="82"/>
      <c r="AB1216" s="82"/>
      <c r="AC1216" s="35"/>
      <c r="AD1216" s="35"/>
      <c r="AE1216" s="35"/>
      <c r="AF1216" s="35"/>
      <c r="AG1216" s="35"/>
      <c r="AH1216" s="35"/>
      <c r="AI1216" s="35"/>
      <c r="AJ1216" s="35"/>
      <c r="AK1216" s="35"/>
      <c r="AL1216" s="35"/>
      <c r="AM1216" s="241"/>
      <c r="AN1216" s="241"/>
      <c r="AO1216" s="241"/>
      <c r="AP1216" s="241"/>
      <c r="AQ1216" s="241"/>
      <c r="AR1216" s="241"/>
      <c r="AS1216" s="241"/>
      <c r="AT1216" s="257"/>
      <c r="AU1216" s="257"/>
      <c r="AV1216" s="260"/>
      <c r="AW1216" s="260"/>
      <c r="AX1216" s="257"/>
      <c r="AY1216" s="257"/>
      <c r="AZ1216" s="257"/>
      <c r="BA1216" s="257"/>
      <c r="BB1216" s="257"/>
      <c r="BC1216" s="257"/>
      <c r="BD1216" s="257"/>
      <c r="BE1216" s="257"/>
      <c r="BF1216" s="257"/>
      <c r="BG1216" s="257"/>
      <c r="BH1216" s="257"/>
      <c r="BI1216" s="257"/>
      <c r="BJ1216" s="257"/>
      <c r="BK1216" s="257"/>
      <c r="BL1216" s="263"/>
      <c r="BM1216" s="263"/>
      <c r="BN1216" s="263"/>
      <c r="BO1216" s="263"/>
      <c r="BP1216" s="263"/>
      <c r="BQ1216" s="263"/>
      <c r="BR1216" s="271"/>
      <c r="BS1216" s="271"/>
      <c r="BT1216" s="271"/>
      <c r="BU1216" s="271"/>
      <c r="BV1216" s="271"/>
      <c r="BW1216" s="271"/>
      <c r="BX1216" s="257"/>
      <c r="BY1216" s="257"/>
      <c r="BZ1216" s="257"/>
      <c r="CA1216" s="268"/>
      <c r="CB1216" s="268"/>
      <c r="CC1216" s="275"/>
      <c r="CD1216" s="268"/>
      <c r="CE1216" s="268"/>
      <c r="CF1216" s="268"/>
      <c r="CG1216" s="268"/>
      <c r="CH1216" s="268"/>
      <c r="CI1216" s="268"/>
      <c r="CJ1216" s="268"/>
      <c r="CK1216" s="268"/>
      <c r="CL1216" s="265"/>
      <c r="CM1216" s="272"/>
      <c r="CN1216" s="264"/>
      <c r="CO1216" s="125"/>
      <c r="CP1216" s="226"/>
      <c r="CQ1216" s="226"/>
      <c r="CR1216" s="226"/>
      <c r="CS1216" s="113"/>
      <c r="CT1216" s="113"/>
      <c r="CU1216" s="113"/>
      <c r="CV1216" s="113"/>
      <c r="CW1216" s="113"/>
      <c r="CX1216" s="113"/>
      <c r="CY1216" s="113"/>
      <c r="CZ1216" s="113"/>
      <c r="DA1216" s="113"/>
    </row>
    <row r="1217" spans="1:105" s="70" customFormat="1" ht="15" customHeight="1">
      <c r="A1217" s="227">
        <f t="shared" ref="A1217" si="452">A1209+1</f>
        <v>150</v>
      </c>
      <c r="B1217" s="276" t="s">
        <v>623</v>
      </c>
      <c r="C1217" s="279" t="s">
        <v>1031</v>
      </c>
      <c r="D1217" s="236">
        <v>44082</v>
      </c>
      <c r="E1217" s="236" t="s">
        <v>1248</v>
      </c>
      <c r="F1217" s="253" t="s">
        <v>80</v>
      </c>
      <c r="G1217" s="254"/>
      <c r="H1217" s="82" t="s">
        <v>69</v>
      </c>
      <c r="I1217" s="82"/>
      <c r="J1217" s="82" t="s">
        <v>61</v>
      </c>
      <c r="K1217" s="82" t="s">
        <v>61</v>
      </c>
      <c r="L1217" s="82" t="s">
        <v>61</v>
      </c>
      <c r="M1217" s="82" t="s">
        <v>61</v>
      </c>
      <c r="N1217" s="82" t="s">
        <v>61</v>
      </c>
      <c r="O1217" s="82" t="s">
        <v>973</v>
      </c>
      <c r="P1217" s="82" t="s">
        <v>61</v>
      </c>
      <c r="Q1217" s="82" t="s">
        <v>61</v>
      </c>
      <c r="R1217" s="82" t="s">
        <v>61</v>
      </c>
      <c r="S1217" s="82" t="s">
        <v>61</v>
      </c>
      <c r="T1217" s="82" t="s">
        <v>61</v>
      </c>
      <c r="U1217" s="82" t="s">
        <v>61</v>
      </c>
      <c r="V1217" s="82"/>
      <c r="W1217" s="82" t="s">
        <v>60</v>
      </c>
      <c r="X1217" s="82" t="s">
        <v>60</v>
      </c>
      <c r="Y1217" s="82" t="s">
        <v>60</v>
      </c>
      <c r="Z1217" s="82" t="s">
        <v>60</v>
      </c>
      <c r="AA1217" s="82" t="s">
        <v>60</v>
      </c>
      <c r="AB1217" s="82" t="s">
        <v>60</v>
      </c>
      <c r="AC1217" s="82"/>
      <c r="AD1217" s="82" t="s">
        <v>60</v>
      </c>
      <c r="AE1217" s="82" t="s">
        <v>60</v>
      </c>
      <c r="AF1217" s="82" t="s">
        <v>60</v>
      </c>
      <c r="AG1217" s="82" t="s">
        <v>60</v>
      </c>
      <c r="AH1217" s="82" t="s">
        <v>60</v>
      </c>
      <c r="AI1217" s="82" t="s">
        <v>1471</v>
      </c>
      <c r="AJ1217" s="82"/>
      <c r="AK1217" s="82" t="s">
        <v>61</v>
      </c>
      <c r="AL1217" s="82" t="s">
        <v>61</v>
      </c>
      <c r="AM1217" s="239">
        <f>COUNTIF(H1217:AL1217,"PH")+COUNTIF(H1217:AL1217,"PH/L")+COUNTIF(H1217:AL1217,"PM")</f>
        <v>0</v>
      </c>
      <c r="AN1217" s="239">
        <f>COUNTIF(H1217:AL1217,"PD")+COUNTIF(H1217:AL1217,"PDD")+COUNTIF(H1217:AL1217,"P/DS")/2+COUNTIF(H1217:AL1217,"PMD")</f>
        <v>0</v>
      </c>
      <c r="AO1217" s="239">
        <f>COUNTIF(H1217:AL1217,"PN")+COUNTIF(H1217:AL1217,"P/NS")/2+COUNTIF(H1217:AL1217,"PH")+COUNTIF(H1217:AL1217,"PH/F")/2+COUNTIF(H1217:AL1217,"PH/L")/2+COUNTIF(H1217:AL1217,"PM")</f>
        <v>0</v>
      </c>
      <c r="AP1217" s="239">
        <f>COUNTIF(H1217:AL1217,"BH")+COUNTIF(H1217:AL1217,"AL/BL")+COUNTIF(H1217:AL1217,"UL/BL")+COUNTIF(H1217:AL1217,"BM")</f>
        <v>0</v>
      </c>
      <c r="AQ1217" s="239">
        <f>COUNTIF(H1217:AL1217,"DS")+COUNTIF(H1217:AL1217,"AL/DS")/2+COUNTIF(H1217:AL1217,"UL/DS")/2+COUNTIF(H1217:AL1217,"CT")+COUNTIF(H1217:AL1217,"MD")</f>
        <v>11.5</v>
      </c>
      <c r="AR1217" s="239">
        <f>COUNTIF(H1217:AL1217,"NS")+COUNTIF(H1217:AL1217,"AL/NS")/2+COUNTIF(H1217:AL1217,"UL/NS")/2+COUNTIF(H1217:AL1217,"BH")+COUNTIF(H1217:AL1217,"AL/BF")/2+COUNTIF(H1217:AL1217,"AL/BL")/2+COUNTIF(H1217:AL1217,"UL/BL")/2+COUNTIF(H1217:AL1217,"UL/BF")/2+COUNTIF(H1217:AL1217,"BM")</f>
        <v>13</v>
      </c>
      <c r="AS1217" s="239">
        <f>COUNTIF(H1217:AL1217,"AL")+COUNTIF(H1217:AL1217,"AL/DS")/2+COUNTIF(H1217:AL1217,"AL/NS")/2+COUNTIF(H1217:AL1217,"NH")+COUNTIF(H1217:AL1217,"SL")+COUNTIF(H1217:AL1217,"NHD")+COUNTIF(H1217:AL1217,"B")+COUNTIF(H1217:AL1217,"HL")+COUNTIF(H1217:AL1217,"AL/BF")/2+COUNTIF(H1217:AL1217,"AL/BL")/2</f>
        <v>1</v>
      </c>
      <c r="AT1217" s="255">
        <f>COUNTIF(H1217:AL1217,"PD")+COUNTIF(H1217:AL1217,"PN")+COUNTIF(H1217:AL1217,"P/DS")/2+COUNTIF(H1217:AL1217,"P/NS")/2+COUNTIF(H1217:AL1217,"DS")+COUNTIF(H1217:AL1217,"NS")+COUNTIF(H1217:AL1217,"AL")+COUNTIF(H1217:AL1217,"AL/DS")+COUNTIF(H1217:AL1217,"AL/NS")+COUNTIF(H1217:AL1217,"NH")+COUNTIF(H1217:AL1217,"SL")+COUNTIF(H1217:AL1217,"UL/DS")/2+COUNTIF(H1217:AL1217,"UL/NS")/2+COUNTIF(H1217:AL1217,"CT")+COUNTIF(H1217:AL1217,"NHD")+COUNTIF(H1217:AL1217,"PDD")+COUNTIF(H1217:AL1217,"B")+COUNTIF(H1217:AL1217,"HL")+COUNTIF(H1217:AL1217,"PH")+COUNTIF(H1217:AL1217,"BH")+COUNTIF(H1217:AL1217,"AL/BF")+COUNTIF(H1217:AL1217,"AL/BL")+COUNTIF(H1217:AL1217,"UL/BF")/2+COUNTIF(H1217:AL1217,"UL/BL")/2+COUNTIF(H1217:AL1217,"PH/F")/2+COUNTIF(H1217:AL1217,"PH/L")/2+COUNTIF(H1217:AL1217,"MD")+COUNTIF(H1217:AL1217,"PMD")+COUNTIF(H1217:AL1217,"PM")+COUNTIF(H1217:AL1217,"BM")</f>
        <v>25.5</v>
      </c>
      <c r="AU1217" s="255">
        <f>COUNTIF(H1217:AL1217,"P/DS")/2+COUNTIF(H1217:AL1217,"P/NS")/2+COUNTIF(H1217:AL1217,"IL")+COUNTIF(H1217:AL1217,"NL")+COUNTIF(H1217:AL1217,"UL")+COUNTIF(H1217:AL1217,"UL/DS")/2+COUNTIF(H1217:AL1217,"UL/NS")/2+COUNTIF(H1217:AL1217,"KT")+COUNTIF(H1217:AL1217,"UL/BF")/2+COUNTIF(H1217:AL1217,"UL/BL")/2+COUNTIF(H1217:AL1217,"PH/F")/2+COUNTIF(H1217:AL1217,"PH/L")/2+COUNTIF(H1217:AL1217,"NB")</f>
        <v>0.5</v>
      </c>
      <c r="AV1217" s="258">
        <f>COUNTIF(H1217:AL1217,"PN")+COUNTIF(H1217:AL1217,"TVD")+COUNTIF(H1217:AL1217,"PH")+COUNTIF(H1217:AL1217,"PM")+COUNTIF(H1217:AL1217,"PDD")-COUNTIFS(H1217:AL1217,"PN",H1224:AL1224,"&gt;=3")-COUNTIFS(H1217:AL1217,"PM",H1224:AL1224,"&gt;=3")</f>
        <v>0</v>
      </c>
      <c r="AW1217" s="258">
        <f>COUNTIF(H1217:AL1217,"NS")+COUNTIF(H1217:AL1217,"D")+COUNTIF(H1217:AL1217,"BH")+COUNTIF(H1217:AL1217,"NHD")+COUNTIF(H1217:AL1217,"BM")-COUNTIFS(H1217:AL1217,"NS",H1224:AL1224,"&gt;=3")-COUNTIFS(H1217:AL1217,"BH",H1224:AL1224,"&gt;=3")-COUNTIFS(H1217:AL1217,"BM",H1224:AL1224,"&gt;=3")</f>
        <v>14</v>
      </c>
      <c r="AX1217" s="255">
        <f>COUNTIF(H1217:AL1217,"AL")+COUNTIF(H1217:AL1217,"AL/DS")/2+COUNTIF(H1217:AL1217,"AL/NS")/2+COUNTIF(H1217:AL1217,"AL/BF")+COUNTIF(H1217:AL1217,"AL/BL")/2</f>
        <v>0</v>
      </c>
      <c r="AY1217" s="255">
        <f>COUNTIF(H1217:AL1217,"SL")</f>
        <v>0</v>
      </c>
      <c r="AZ1217" s="255">
        <f>COUNTIF(H1217:AL1217,"NH")</f>
        <v>1</v>
      </c>
      <c r="BA1217" s="255">
        <f>COUNTIF(H1217:AL1217,"HL")</f>
        <v>0</v>
      </c>
      <c r="BB1217" s="255">
        <f>COUNTIF(G1217:AL1217,"P/DS")/2+COUNTIF(G1217:AL1217,"P/NS")/2+COUNTIF(G1217:AL1217,"UL")+COUNTIF(G1217:AL1217,"UL/DS")/2+COUNTIF(G1217:AL1217,"UL/NS")/2+COUNTIF(G1217:AL1217,"UL/BL")/2+COUNTIF(G1217:AL1217,"UL/BF")/2+COUNTIF(G1217:AL1217,"PH/F")/2+COUNTIF(G1217:AL1217,"PH/L")/2</f>
        <v>0.5</v>
      </c>
      <c r="BC1217" s="255">
        <f>COUNTIF(H1217:AL1217,"NB")</f>
        <v>0</v>
      </c>
      <c r="BD1217" s="255">
        <f>COUNTIF(H1217:AL1217,"NL")</f>
        <v>0</v>
      </c>
      <c r="BE1217" s="255">
        <f>COUNTIF(H1217:AL1217,"IL")</f>
        <v>0</v>
      </c>
      <c r="BF1217" s="255">
        <f>COUNTIF(H1217:AL1217,"KT")</f>
        <v>0</v>
      </c>
      <c r="BG1217" s="255">
        <f>COUNTIF(H1217:AL1217,"L70")</f>
        <v>0</v>
      </c>
      <c r="BH1217" s="255">
        <f>COUNTIF(H1217:AL1217,"MD")</f>
        <v>0</v>
      </c>
      <c r="BI1217" s="255">
        <f>COUNTIF(H1217:AL1217,"PMD")</f>
        <v>0</v>
      </c>
      <c r="BJ1217" s="255">
        <f>COUNTIF(H1217:AL1217,"PM")</f>
        <v>0</v>
      </c>
      <c r="BK1217" s="255">
        <f>COUNTIF(H1217:AL1217,"BM")</f>
        <v>0</v>
      </c>
      <c r="BL1217" s="261">
        <f>SUMIF(H1217:AL1217,"PD",H1218:AL1218)+SUMIF(H1217:AL1217,"PN",H1218:AL1218)+SUMIF(H1217:AL1217,"P/DS",H1218:AL1218)+SUMIF(H1217:AL1217,"PN/F",H1218:AL1218)+SUMIF(H1217:AL1217,"PN/L",H1218:AL1218)+SUMIF(H1217:AL1217,"TV",H1218:AL1218)+SUMIF(H1217:AL1217,"TVD",H1218:AL1218)+SUMIF(H1217:AL1217,"PDD",H1218:AL1218)</f>
        <v>0</v>
      </c>
      <c r="BM1217" s="261">
        <f>SUMIF(H1217:AL1217,"PD",H1219:AL1219)+SUMIF(H1217:AL1217,"PN",H1219:AL1219)+SUMIF(H1217:AL1217,"P/DS",H1219:AL1219)+SUMIF(H1217:AL1217,"PN/F",H1219:AL1219)+SUMIF(H1217:AL1217,"PN/L",H1219:AL1219)+SUMIF(H1217:AL1217,"TV",H1219:AL1219)+SUMIF(H1217:AL1217,"TVD",H1219:AL1219)+SUMIF(H1217:AL1217,"PDD",H1219:AL1219)+SUMIF(H1217:AL1217,"PMD",H1219:AL1219)</f>
        <v>0</v>
      </c>
      <c r="BN1217" s="261">
        <f>SUMIF(H1217:AL1217,"PD",H1220:AL1220)+SUMIF(H1217:AL1217,"PN",H1220:AL1220)+SUMIF(H1217:AL1217,"P/DS",H1220:AL1220)+SUMIF(H1217:AL1217,"PN/F",H1220:AL1220)+SUMIF(H1217:AL1217,"PN/L",H1220:AL1220)+SUMIF(H1217:AL1217,"TV",H1220:AL1220)+SUMIF(H1217:AL1217,"TVD",H1220:AL1220)</f>
        <v>0</v>
      </c>
      <c r="BO1217" s="261">
        <f>SUMIF(H1217:AL1217,"PD",H1221:AL1221)+SUMIF(H1217:AL1217,"PN",H1221:AL1221)+SUMIF(H1217:AL1217,"P/DS",H1221:AL1221)+SUMIF(H1217:AL1217,"PN/F",H1221:AL1221)+SUMIF(H1217:AL1217,"PN/L",H1221:AL1221)+SUMIF(H1217:AL1217,"TV",H1221:AL1221)+SUMIF(H1217:AL1217,"TVD",H1221:AL1221)</f>
        <v>0</v>
      </c>
      <c r="BP1217" s="261">
        <f>SUMIF(H1217:AL1217,"PD",H1222:AL1222)+SUMIF(H1217:AL1217,"PN",H1222:AL1222)+SUMIF(H1217:AL1217,"P/DS",H1222:AL1222)+SUMIF(H1217:AL1217,"PN/F",H1222:AL1222)+SUMIF(H1217:AL1217,"PN/L",H1222:AL1222)+SUMIF(H1217:AL1217,"TV",H1222:AL1222)+SUMIF(H1217:AL1217,"TVD",H1222:AL1222)+SUMIF(H1217:AL1217,"PDD",H1222:AL1222)+SUMIF(H1217:AL1217,"PH",H1222:AL1222)+SUMIF(H1217:AL1217,"PM",H1222:AL1222)</f>
        <v>0</v>
      </c>
      <c r="BQ1217" s="261">
        <f>SUMIF(H1217:AL1217,"PD",H1223:AL1223)+SUMIF(H1217:AL1217,"PN",H1223:AL1223)+SUMIF(H1217:AL1217,"P/DS",H1223:AL1223)+SUMIF(H1217:AL1217,"PN/F",H1223:AL1223)+SUMIF(H1217:AL1217,"PN/L",H1223:AL1223)+SUMIF(H1217:AL1217,"TV",H1223:AL1223)+SUMIF(H1217:AL1217,"TVD",H1223:AL1223)+SUMIF(H1217:AL1217,"PDD",H1223:AL1223)+SUMIF(H1217:AL1217,"PH",H1223:AL1223)+SUMIF(H1217:AL1217,"PM",H1223:AL1223)</f>
        <v>0</v>
      </c>
      <c r="BR1217" s="269">
        <f>SUM(H1218:AL1218)-BL1217</f>
        <v>42</v>
      </c>
      <c r="BS1217" s="269">
        <f>SUM(H1219:AL1219)-BM1217</f>
        <v>8.5</v>
      </c>
      <c r="BT1217" s="269">
        <f>SUM(H1220:AL1220)-BN1217</f>
        <v>0</v>
      </c>
      <c r="BU1217" s="269">
        <f>SUM(H1221:AL1221)-BO1217</f>
        <v>6</v>
      </c>
      <c r="BV1217" s="269">
        <f>SUM(H1222:AL1222)-BP1217</f>
        <v>0</v>
      </c>
      <c r="BW1217" s="269">
        <f>SUM(H1223:AL1223)-BQ1217</f>
        <v>0</v>
      </c>
      <c r="BX1217" s="255">
        <f>SUMIF(H1217:AL1217,"PD",H1224:AL1224)+SUMIF(H1217:AL1217,"PN",H1224:AL1224)+SUMIF(H1217:AL1217,"P/DS",H1224:AL1224)+SUMIF(H1217:AL1217,"PN/F",H1224:AL1224)+SUMIF(H1217:AL1217,"PN/L",H1224:AL1224)</f>
        <v>0</v>
      </c>
      <c r="BY1217" s="255">
        <f>SUM(H1224:AL1224)-BX1217</f>
        <v>0</v>
      </c>
      <c r="BZ1217" s="255">
        <f t="shared" ref="BZ1217" si="453">+SUM(BL1217:BW1224)</f>
        <v>56.5</v>
      </c>
      <c r="CA1217" s="266">
        <f>(COUNTIFS(H1217:AL1217,"PD",H1218:AL1218,"&gt;=2"))*0.5-IF(CN1217="VP",COUNTIFS($H$16:$AL$16,"SAT",H1217:AL1217,"PD",H1218:AL1218,"&gt;=2"))*0.5</f>
        <v>0</v>
      </c>
      <c r="CB1217" s="266">
        <f>(COUNTIFS(H1217:AL1217,"PN",H1219:AL1219,"&gt;=0.5",H1218:AL1218,"&gt;=1.5"))*0.5+COUNTIFS(H1217:AL1217,"PDD",H1219:AL1219,"&gt;=0.5",H1218:AL1218,"&gt;=1.5")*0.5</f>
        <v>0</v>
      </c>
      <c r="CC1217" s="273">
        <f>(COUNTIFS(H1217:AL1217,"TV",H1219:AL1219,"&gt;=10"))*0.5+(COUNTIFS(H1217:AL1217,"PMD",H1219:AL1219,"&gt;=2"))*0.5</f>
        <v>0</v>
      </c>
      <c r="CD1217" s="266">
        <f>(COUNTIFS(H1217:AL1217,"TVD",H1221:AL1221,"&gt;=6.5",H1219:AL1219,"&gt;=3.5"))*0.5</f>
        <v>0</v>
      </c>
      <c r="CE1217" s="266">
        <f>(COUNTIFS(H1217:AL1217,"PD",H1222:AL1222,"&gt;=10"))*0.5</f>
        <v>0</v>
      </c>
      <c r="CF1217" s="266">
        <f>(COUNTIFS(H1217:AL1217,"PDD",H1222:AL1222,"&gt;=3.5",H1223:AL1223,"&gt;=6.5")+COUNTIFS(H1217:AL1217,"PH",H1223:AL1223,"&gt;=0.5",H1222:AL1222,"&gt;=1.5")+COUNTIFS(H1217:AL1217,"PM",H1223:AL1223,"&gt;=0.5",H1222:AL1222,"&gt;=1.5"))*0.5</f>
        <v>0</v>
      </c>
      <c r="CG1217" s="266">
        <f>(COUNTIFS(H1217:AL1217,"DS",H1218:AL1218,"&gt;=2")+COUNTIFS(H1217:AL1217,"AL/DS",H1218:AL1218,"&gt;=2"))*0.5-IF(CN1217="VP",COUNTIFS($H$16:$AL$16,"SAT",H1217:AL1217,"DS",H1218:AL1218,"&gt;=2"))*0.5</f>
        <v>2.5</v>
      </c>
      <c r="CH1217" s="266">
        <f>(COUNTIFS(H1217:AL1217,"NS",H1219:AL1219,"&gt;=0.5",H1218:AL1218,"&gt;=1.5")+COUNTIFS(H1217:AL1217,"AL/NS",H1219:AL1219,"&gt;=0.5",H1218:AL1218,"&gt;=1.5")+COUNTIFS(H1217:AL1217,"NHD",H1219:AL1219,"&gt;=4.5",H1222:AL1222,"&gt;=2",H1218:AL1218,"&gt;=1.5"))*0.5</f>
        <v>6</v>
      </c>
      <c r="CI1217" s="266">
        <f>(COUNTIF(H1219:AL1219,"&gt;=10")+COUNTIFS(H1217:AL1217,"MD",H1219:AL1219,"&gt;=2")-COUNTIFS(H1217:AL1217,"TV",H1219:AL1219,"&gt;=10"))*0.5</f>
        <v>0</v>
      </c>
      <c r="CJ1217" s="266">
        <f>(COUNTIFS(H1217:AL1217,"D",H1221:AL1221,"&gt;=6.5",H1219:AL1219,"&gt;=3.5"))*0.5</f>
        <v>0</v>
      </c>
      <c r="CK1217" s="266">
        <f>(COUNTIF(H1222:AL1222,"&gt;=10")-COUNTIFS(H1217:AL1217,"PD",H1222:AL1222,"&gt;=10"))*0.5</f>
        <v>0</v>
      </c>
      <c r="CL1217" s="265">
        <f>(COUNTIFS(H1217:AL1217,"NHD",H1222:AL1222,"&gt;=3.5",H1223:AL1223,"&gt;=6.5")+COUNTIFS(H1217:AL1217,"BH",H1222:AL1222,"&gt;=1.5",H1223:AL1223,"&gt;=0.5")+COUNTIFS(H1217:AL1217,"BM",H1222:AL1222,"&gt;=1.5",H1223:AL1223,"&gt;=0.5")+COUNTIFS(H1217:AL1217,"D",H1222:AL1222,"&gt;=1.5",H1223:AL1223,"&gt;=0.5"))*0.5</f>
        <v>0</v>
      </c>
      <c r="CM1217" s="272"/>
      <c r="CN1217" s="264" t="s">
        <v>723</v>
      </c>
      <c r="CO1217" s="125">
        <f t="shared" ref="CO1217" si="454">+AM1217+AN1217+AO1217+AP1217+AQ1217+AR1217+AS1217+AU1217+BG1217</f>
        <v>26</v>
      </c>
      <c r="CP1217" s="225">
        <f>+SUM(I1218:I1223)-I1224</f>
        <v>0</v>
      </c>
      <c r="CQ1217" s="225">
        <f>+SUM(J1218:J1223)-J1224</f>
        <v>2.5</v>
      </c>
      <c r="CR1217" s="225">
        <f>+SUM(K1218:K1223)-K1224</f>
        <v>2.5</v>
      </c>
      <c r="CS1217" s="108"/>
      <c r="CT1217" s="108"/>
      <c r="CU1217" s="108"/>
      <c r="CV1217" s="108"/>
      <c r="CW1217" s="108"/>
      <c r="CX1217" s="108"/>
      <c r="CY1217" s="108"/>
      <c r="CZ1217" s="108"/>
      <c r="DA1217" s="108"/>
    </row>
    <row r="1218" spans="1:105" s="70" customFormat="1" ht="15" customHeight="1">
      <c r="A1218" s="228"/>
      <c r="B1218" s="277"/>
      <c r="C1218" s="280"/>
      <c r="D1218" s="237"/>
      <c r="E1218" s="237"/>
      <c r="F1218" s="242" t="s">
        <v>82</v>
      </c>
      <c r="G1218" s="71">
        <v>1.5</v>
      </c>
      <c r="H1218" s="83"/>
      <c r="I1218" s="83"/>
      <c r="J1218" s="83">
        <v>2</v>
      </c>
      <c r="K1218" s="83">
        <v>2</v>
      </c>
      <c r="L1218" s="83">
        <v>2</v>
      </c>
      <c r="M1218" s="83">
        <v>2</v>
      </c>
      <c r="N1218" s="83">
        <v>2</v>
      </c>
      <c r="O1218" s="83"/>
      <c r="P1218" s="83">
        <v>2</v>
      </c>
      <c r="Q1218" s="83">
        <v>2</v>
      </c>
      <c r="R1218" s="83">
        <v>2</v>
      </c>
      <c r="S1218" s="83">
        <v>2</v>
      </c>
      <c r="T1218" s="83">
        <v>2</v>
      </c>
      <c r="U1218" s="83">
        <v>2</v>
      </c>
      <c r="V1218" s="83"/>
      <c r="W1218" s="83">
        <v>2.5</v>
      </c>
      <c r="X1218" s="83">
        <v>2.5</v>
      </c>
      <c r="Y1218" s="83">
        <v>2.5</v>
      </c>
      <c r="Z1218" s="83">
        <v>2.5</v>
      </c>
      <c r="AA1218" s="83">
        <v>2.5</v>
      </c>
      <c r="AB1218" s="83"/>
      <c r="AC1218" s="79"/>
      <c r="AD1218" s="79">
        <v>1.5</v>
      </c>
      <c r="AE1218" s="79"/>
      <c r="AF1218" s="79">
        <v>1.5</v>
      </c>
      <c r="AG1218" s="79">
        <v>1.5</v>
      </c>
      <c r="AH1218" s="79"/>
      <c r="AI1218" s="79"/>
      <c r="AJ1218" s="79"/>
      <c r="AK1218" s="79">
        <v>1</v>
      </c>
      <c r="AL1218" s="79">
        <v>2</v>
      </c>
      <c r="AM1218" s="240"/>
      <c r="AN1218" s="240"/>
      <c r="AO1218" s="240"/>
      <c r="AP1218" s="240"/>
      <c r="AQ1218" s="240"/>
      <c r="AR1218" s="240"/>
      <c r="AS1218" s="240"/>
      <c r="AT1218" s="256"/>
      <c r="AU1218" s="256"/>
      <c r="AV1218" s="259"/>
      <c r="AW1218" s="259"/>
      <c r="AX1218" s="256"/>
      <c r="AY1218" s="256"/>
      <c r="AZ1218" s="256"/>
      <c r="BA1218" s="256"/>
      <c r="BB1218" s="256"/>
      <c r="BC1218" s="256"/>
      <c r="BD1218" s="256"/>
      <c r="BE1218" s="256"/>
      <c r="BF1218" s="256"/>
      <c r="BG1218" s="256"/>
      <c r="BH1218" s="256"/>
      <c r="BI1218" s="256"/>
      <c r="BJ1218" s="256"/>
      <c r="BK1218" s="256"/>
      <c r="BL1218" s="262"/>
      <c r="BM1218" s="262"/>
      <c r="BN1218" s="262"/>
      <c r="BO1218" s="262"/>
      <c r="BP1218" s="262"/>
      <c r="BQ1218" s="262"/>
      <c r="BR1218" s="270"/>
      <c r="BS1218" s="270"/>
      <c r="BT1218" s="270"/>
      <c r="BU1218" s="270"/>
      <c r="BV1218" s="270"/>
      <c r="BW1218" s="270"/>
      <c r="BX1218" s="256"/>
      <c r="BY1218" s="256"/>
      <c r="BZ1218" s="256"/>
      <c r="CA1218" s="267"/>
      <c r="CB1218" s="267"/>
      <c r="CC1218" s="274"/>
      <c r="CD1218" s="267"/>
      <c r="CE1218" s="267"/>
      <c r="CF1218" s="267"/>
      <c r="CG1218" s="267"/>
      <c r="CH1218" s="267"/>
      <c r="CI1218" s="267"/>
      <c r="CJ1218" s="267"/>
      <c r="CK1218" s="267"/>
      <c r="CL1218" s="265"/>
      <c r="CM1218" s="272"/>
      <c r="CN1218" s="264"/>
      <c r="CO1218" s="125"/>
      <c r="CP1218" s="226"/>
      <c r="CQ1218" s="226"/>
      <c r="CR1218" s="226"/>
      <c r="CS1218" s="108"/>
      <c r="CT1218" s="108"/>
      <c r="CU1218" s="108"/>
      <c r="CV1218" s="108"/>
      <c r="CW1218" s="108"/>
      <c r="CX1218" s="108"/>
      <c r="CY1218" s="108"/>
      <c r="CZ1218" s="108"/>
      <c r="DA1218" s="108"/>
    </row>
    <row r="1219" spans="1:105" s="70" customFormat="1" ht="15" customHeight="1">
      <c r="A1219" s="228"/>
      <c r="B1219" s="277"/>
      <c r="C1219" s="280"/>
      <c r="D1219" s="237"/>
      <c r="E1219" s="237"/>
      <c r="F1219" s="243"/>
      <c r="G1219" s="72">
        <v>2</v>
      </c>
      <c r="H1219" s="84"/>
      <c r="I1219" s="84"/>
      <c r="J1219" s="84">
        <v>0.5</v>
      </c>
      <c r="K1219" s="84">
        <v>0.5</v>
      </c>
      <c r="L1219" s="84">
        <v>0.5</v>
      </c>
      <c r="M1219" s="84">
        <v>0.5</v>
      </c>
      <c r="N1219" s="84">
        <v>0.5</v>
      </c>
      <c r="O1219" s="84">
        <v>2</v>
      </c>
      <c r="P1219" s="84">
        <v>0.5</v>
      </c>
      <c r="Q1219" s="84">
        <v>0.5</v>
      </c>
      <c r="R1219" s="84">
        <v>0.5</v>
      </c>
      <c r="S1219" s="84">
        <v>0.5</v>
      </c>
      <c r="T1219" s="84">
        <v>0.5</v>
      </c>
      <c r="U1219" s="84">
        <v>0.5</v>
      </c>
      <c r="V1219" s="84"/>
      <c r="W1219" s="84"/>
      <c r="X1219" s="84"/>
      <c r="Y1219" s="84"/>
      <c r="Z1219" s="84"/>
      <c r="AA1219" s="84"/>
      <c r="AB1219" s="84"/>
      <c r="AC1219" s="80"/>
      <c r="AD1219" s="80"/>
      <c r="AE1219" s="80"/>
      <c r="AF1219" s="80"/>
      <c r="AG1219" s="80"/>
      <c r="AH1219" s="80"/>
      <c r="AI1219" s="80"/>
      <c r="AJ1219" s="80"/>
      <c r="AK1219" s="80">
        <v>0.5</v>
      </c>
      <c r="AL1219" s="80">
        <v>0.5</v>
      </c>
      <c r="AM1219" s="240"/>
      <c r="AN1219" s="240"/>
      <c r="AO1219" s="240"/>
      <c r="AP1219" s="240"/>
      <c r="AQ1219" s="240"/>
      <c r="AR1219" s="240"/>
      <c r="AS1219" s="240"/>
      <c r="AT1219" s="256"/>
      <c r="AU1219" s="256"/>
      <c r="AV1219" s="259"/>
      <c r="AW1219" s="259"/>
      <c r="AX1219" s="256"/>
      <c r="AY1219" s="256"/>
      <c r="AZ1219" s="256"/>
      <c r="BA1219" s="256"/>
      <c r="BB1219" s="256"/>
      <c r="BC1219" s="256"/>
      <c r="BD1219" s="256"/>
      <c r="BE1219" s="256"/>
      <c r="BF1219" s="256"/>
      <c r="BG1219" s="256"/>
      <c r="BH1219" s="256"/>
      <c r="BI1219" s="256"/>
      <c r="BJ1219" s="256"/>
      <c r="BK1219" s="256"/>
      <c r="BL1219" s="262"/>
      <c r="BM1219" s="262"/>
      <c r="BN1219" s="262"/>
      <c r="BO1219" s="262"/>
      <c r="BP1219" s="262"/>
      <c r="BQ1219" s="262"/>
      <c r="BR1219" s="270"/>
      <c r="BS1219" s="270"/>
      <c r="BT1219" s="270"/>
      <c r="BU1219" s="270"/>
      <c r="BV1219" s="270"/>
      <c r="BW1219" s="270"/>
      <c r="BX1219" s="256"/>
      <c r="BY1219" s="256"/>
      <c r="BZ1219" s="256"/>
      <c r="CA1219" s="267"/>
      <c r="CB1219" s="267"/>
      <c r="CC1219" s="274"/>
      <c r="CD1219" s="267"/>
      <c r="CE1219" s="267"/>
      <c r="CF1219" s="267"/>
      <c r="CG1219" s="267"/>
      <c r="CH1219" s="267"/>
      <c r="CI1219" s="267"/>
      <c r="CJ1219" s="267"/>
      <c r="CK1219" s="267"/>
      <c r="CL1219" s="265"/>
      <c r="CM1219" s="272"/>
      <c r="CN1219" s="264"/>
      <c r="CO1219" s="125"/>
      <c r="CP1219" s="226"/>
      <c r="CQ1219" s="226"/>
      <c r="CR1219" s="226"/>
      <c r="CS1219" s="108"/>
      <c r="CT1219" s="108"/>
      <c r="CU1219" s="108"/>
      <c r="CV1219" s="108"/>
      <c r="CW1219" s="108"/>
      <c r="CX1219" s="108"/>
      <c r="CY1219" s="108"/>
      <c r="CZ1219" s="108"/>
      <c r="DA1219" s="108"/>
    </row>
    <row r="1220" spans="1:105" s="70" customFormat="1" ht="15" customHeight="1">
      <c r="A1220" s="228"/>
      <c r="B1220" s="277"/>
      <c r="C1220" s="280"/>
      <c r="D1220" s="237"/>
      <c r="E1220" s="237"/>
      <c r="F1220" s="243"/>
      <c r="G1220" s="72">
        <v>2.1</v>
      </c>
      <c r="H1220" s="84"/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4"/>
      <c r="U1220" s="84"/>
      <c r="V1220" s="84"/>
      <c r="W1220" s="84"/>
      <c r="X1220" s="84"/>
      <c r="Y1220" s="84"/>
      <c r="Z1220" s="84"/>
      <c r="AA1220" s="84"/>
      <c r="AB1220" s="84"/>
      <c r="AC1220" s="80"/>
      <c r="AD1220" s="80"/>
      <c r="AE1220" s="80"/>
      <c r="AF1220" s="80"/>
      <c r="AG1220" s="80"/>
      <c r="AH1220" s="80"/>
      <c r="AI1220" s="80"/>
      <c r="AJ1220" s="80"/>
      <c r="AK1220" s="80"/>
      <c r="AL1220" s="80"/>
      <c r="AM1220" s="240"/>
      <c r="AN1220" s="240"/>
      <c r="AO1220" s="240"/>
      <c r="AP1220" s="240"/>
      <c r="AQ1220" s="240"/>
      <c r="AR1220" s="240"/>
      <c r="AS1220" s="240"/>
      <c r="AT1220" s="256"/>
      <c r="AU1220" s="256"/>
      <c r="AV1220" s="259"/>
      <c r="AW1220" s="259"/>
      <c r="AX1220" s="256"/>
      <c r="AY1220" s="256"/>
      <c r="AZ1220" s="256"/>
      <c r="BA1220" s="256"/>
      <c r="BB1220" s="256"/>
      <c r="BC1220" s="256"/>
      <c r="BD1220" s="256"/>
      <c r="BE1220" s="256"/>
      <c r="BF1220" s="256"/>
      <c r="BG1220" s="256"/>
      <c r="BH1220" s="256"/>
      <c r="BI1220" s="256"/>
      <c r="BJ1220" s="256"/>
      <c r="BK1220" s="256"/>
      <c r="BL1220" s="262"/>
      <c r="BM1220" s="262"/>
      <c r="BN1220" s="262"/>
      <c r="BO1220" s="262"/>
      <c r="BP1220" s="262"/>
      <c r="BQ1220" s="262"/>
      <c r="BR1220" s="270"/>
      <c r="BS1220" s="270"/>
      <c r="BT1220" s="270"/>
      <c r="BU1220" s="270"/>
      <c r="BV1220" s="270"/>
      <c r="BW1220" s="270"/>
      <c r="BX1220" s="256"/>
      <c r="BY1220" s="256"/>
      <c r="BZ1220" s="256"/>
      <c r="CA1220" s="267"/>
      <c r="CB1220" s="267"/>
      <c r="CC1220" s="274"/>
      <c r="CD1220" s="267"/>
      <c r="CE1220" s="267"/>
      <c r="CF1220" s="267"/>
      <c r="CG1220" s="267"/>
      <c r="CH1220" s="267"/>
      <c r="CI1220" s="267"/>
      <c r="CJ1220" s="267"/>
      <c r="CK1220" s="267"/>
      <c r="CL1220" s="265"/>
      <c r="CM1220" s="272"/>
      <c r="CN1220" s="264"/>
      <c r="CO1220" s="125"/>
      <c r="CP1220" s="226"/>
      <c r="CQ1220" s="226"/>
      <c r="CR1220" s="226"/>
      <c r="CS1220" s="108"/>
      <c r="CT1220" s="108"/>
      <c r="CU1220" s="108"/>
      <c r="CV1220" s="108"/>
      <c r="CW1220" s="108"/>
      <c r="CX1220" s="108"/>
      <c r="CY1220" s="108"/>
      <c r="CZ1220" s="108"/>
      <c r="DA1220" s="108"/>
    </row>
    <row r="1221" spans="1:105" s="70" customFormat="1" ht="15" customHeight="1">
      <c r="A1221" s="228"/>
      <c r="B1221" s="277"/>
      <c r="C1221" s="280"/>
      <c r="D1221" s="237"/>
      <c r="E1221" s="237"/>
      <c r="F1221" s="243"/>
      <c r="G1221" s="72">
        <v>2.7</v>
      </c>
      <c r="H1221" s="84"/>
      <c r="I1221" s="84"/>
      <c r="J1221" s="84"/>
      <c r="K1221" s="84"/>
      <c r="L1221" s="84"/>
      <c r="M1221" s="84"/>
      <c r="N1221" s="84"/>
      <c r="O1221" s="84">
        <v>6</v>
      </c>
      <c r="P1221" s="84"/>
      <c r="Q1221" s="84"/>
      <c r="R1221" s="84"/>
      <c r="S1221" s="84"/>
      <c r="T1221" s="84"/>
      <c r="U1221" s="84"/>
      <c r="V1221" s="84"/>
      <c r="W1221" s="84"/>
      <c r="X1221" s="84"/>
      <c r="Y1221" s="84"/>
      <c r="Z1221" s="84"/>
      <c r="AA1221" s="84"/>
      <c r="AB1221" s="84"/>
      <c r="AC1221" s="80"/>
      <c r="AD1221" s="80"/>
      <c r="AE1221" s="80"/>
      <c r="AF1221" s="80"/>
      <c r="AG1221" s="80"/>
      <c r="AH1221" s="80"/>
      <c r="AI1221" s="80"/>
      <c r="AJ1221" s="80"/>
      <c r="AK1221" s="80"/>
      <c r="AL1221" s="80"/>
      <c r="AM1221" s="240"/>
      <c r="AN1221" s="240"/>
      <c r="AO1221" s="240"/>
      <c r="AP1221" s="240"/>
      <c r="AQ1221" s="240"/>
      <c r="AR1221" s="240"/>
      <c r="AS1221" s="240"/>
      <c r="AT1221" s="256"/>
      <c r="AU1221" s="256"/>
      <c r="AV1221" s="259"/>
      <c r="AW1221" s="259"/>
      <c r="AX1221" s="256"/>
      <c r="AY1221" s="256"/>
      <c r="AZ1221" s="256"/>
      <c r="BA1221" s="256"/>
      <c r="BB1221" s="256"/>
      <c r="BC1221" s="256"/>
      <c r="BD1221" s="256"/>
      <c r="BE1221" s="256"/>
      <c r="BF1221" s="256"/>
      <c r="BG1221" s="256"/>
      <c r="BH1221" s="256"/>
      <c r="BI1221" s="256"/>
      <c r="BJ1221" s="256"/>
      <c r="BK1221" s="256"/>
      <c r="BL1221" s="262"/>
      <c r="BM1221" s="262"/>
      <c r="BN1221" s="262"/>
      <c r="BO1221" s="262"/>
      <c r="BP1221" s="262"/>
      <c r="BQ1221" s="262"/>
      <c r="BR1221" s="270"/>
      <c r="BS1221" s="270"/>
      <c r="BT1221" s="270"/>
      <c r="BU1221" s="270"/>
      <c r="BV1221" s="270"/>
      <c r="BW1221" s="270"/>
      <c r="BX1221" s="256"/>
      <c r="BY1221" s="256"/>
      <c r="BZ1221" s="256"/>
      <c r="CA1221" s="267"/>
      <c r="CB1221" s="267"/>
      <c r="CC1221" s="274"/>
      <c r="CD1221" s="267"/>
      <c r="CE1221" s="267"/>
      <c r="CF1221" s="267"/>
      <c r="CG1221" s="267"/>
      <c r="CH1221" s="267"/>
      <c r="CI1221" s="267"/>
      <c r="CJ1221" s="267"/>
      <c r="CK1221" s="267"/>
      <c r="CL1221" s="265"/>
      <c r="CM1221" s="272"/>
      <c r="CN1221" s="264"/>
      <c r="CO1221" s="125"/>
      <c r="CP1221" s="226"/>
      <c r="CQ1221" s="226"/>
      <c r="CR1221" s="226"/>
      <c r="CS1221" s="108"/>
      <c r="CT1221" s="108"/>
      <c r="CU1221" s="108"/>
      <c r="CV1221" s="108"/>
      <c r="CW1221" s="108"/>
      <c r="CX1221" s="108"/>
      <c r="CY1221" s="108"/>
      <c r="CZ1221" s="108"/>
      <c r="DA1221" s="108"/>
    </row>
    <row r="1222" spans="1:105" s="70" customFormat="1" ht="15" customHeight="1">
      <c r="A1222" s="228"/>
      <c r="B1222" s="277"/>
      <c r="C1222" s="280"/>
      <c r="D1222" s="237"/>
      <c r="E1222" s="237"/>
      <c r="F1222" s="243"/>
      <c r="G1222" s="72">
        <v>3</v>
      </c>
      <c r="H1222" s="84"/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4"/>
      <c r="U1222" s="84"/>
      <c r="V1222" s="84"/>
      <c r="W1222" s="84"/>
      <c r="X1222" s="84"/>
      <c r="Y1222" s="84"/>
      <c r="Z1222" s="84"/>
      <c r="AA1222" s="84"/>
      <c r="AB1222" s="84"/>
      <c r="AC1222" s="80"/>
      <c r="AD1222" s="80"/>
      <c r="AE1222" s="80"/>
      <c r="AF1222" s="80"/>
      <c r="AG1222" s="80"/>
      <c r="AH1222" s="80"/>
      <c r="AI1222" s="80"/>
      <c r="AJ1222" s="80"/>
      <c r="AK1222" s="80"/>
      <c r="AL1222" s="80"/>
      <c r="AM1222" s="240"/>
      <c r="AN1222" s="240"/>
      <c r="AO1222" s="240"/>
      <c r="AP1222" s="240"/>
      <c r="AQ1222" s="240"/>
      <c r="AR1222" s="240"/>
      <c r="AS1222" s="240"/>
      <c r="AT1222" s="256"/>
      <c r="AU1222" s="256"/>
      <c r="AV1222" s="259"/>
      <c r="AW1222" s="259"/>
      <c r="AX1222" s="256"/>
      <c r="AY1222" s="256"/>
      <c r="AZ1222" s="256"/>
      <c r="BA1222" s="256"/>
      <c r="BB1222" s="256"/>
      <c r="BC1222" s="256"/>
      <c r="BD1222" s="256"/>
      <c r="BE1222" s="256"/>
      <c r="BF1222" s="256"/>
      <c r="BG1222" s="256"/>
      <c r="BH1222" s="256"/>
      <c r="BI1222" s="256"/>
      <c r="BJ1222" s="256"/>
      <c r="BK1222" s="256"/>
      <c r="BL1222" s="262"/>
      <c r="BM1222" s="262"/>
      <c r="BN1222" s="262"/>
      <c r="BO1222" s="262"/>
      <c r="BP1222" s="262"/>
      <c r="BQ1222" s="262"/>
      <c r="BR1222" s="270"/>
      <c r="BS1222" s="270"/>
      <c r="BT1222" s="270"/>
      <c r="BU1222" s="270"/>
      <c r="BV1222" s="270"/>
      <c r="BW1222" s="270"/>
      <c r="BX1222" s="256"/>
      <c r="BY1222" s="256"/>
      <c r="BZ1222" s="256"/>
      <c r="CA1222" s="267"/>
      <c r="CB1222" s="267"/>
      <c r="CC1222" s="274"/>
      <c r="CD1222" s="267"/>
      <c r="CE1222" s="267"/>
      <c r="CF1222" s="267"/>
      <c r="CG1222" s="267"/>
      <c r="CH1222" s="267"/>
      <c r="CI1222" s="267"/>
      <c r="CJ1222" s="267"/>
      <c r="CK1222" s="267"/>
      <c r="CL1222" s="265"/>
      <c r="CM1222" s="272"/>
      <c r="CN1222" s="264"/>
      <c r="CO1222" s="125"/>
      <c r="CP1222" s="226"/>
      <c r="CQ1222" s="226"/>
      <c r="CR1222" s="226"/>
      <c r="CS1222" s="108"/>
      <c r="CT1222" s="108"/>
      <c r="CU1222" s="108"/>
      <c r="CV1222" s="108"/>
      <c r="CW1222" s="108"/>
      <c r="CX1222" s="108"/>
      <c r="CY1222" s="108"/>
      <c r="CZ1222" s="108"/>
      <c r="DA1222" s="108"/>
    </row>
    <row r="1223" spans="1:105" s="70" customFormat="1" ht="15" customHeight="1">
      <c r="A1223" s="228"/>
      <c r="B1223" s="277"/>
      <c r="C1223" s="280"/>
      <c r="D1223" s="237"/>
      <c r="E1223" s="237"/>
      <c r="F1223" s="244"/>
      <c r="G1223" s="73">
        <v>3.9</v>
      </c>
      <c r="H1223" s="85"/>
      <c r="I1223" s="85"/>
      <c r="J1223" s="85"/>
      <c r="K1223" s="85"/>
      <c r="L1223" s="85"/>
      <c r="M1223" s="85"/>
      <c r="N1223" s="85"/>
      <c r="O1223" s="85"/>
      <c r="P1223" s="85"/>
      <c r="Q1223" s="85"/>
      <c r="R1223" s="85"/>
      <c r="S1223" s="85"/>
      <c r="T1223" s="85"/>
      <c r="U1223" s="85"/>
      <c r="V1223" s="85"/>
      <c r="W1223" s="85"/>
      <c r="X1223" s="85"/>
      <c r="Y1223" s="85"/>
      <c r="Z1223" s="85"/>
      <c r="AA1223" s="85"/>
      <c r="AB1223" s="85"/>
      <c r="AC1223" s="81"/>
      <c r="AD1223" s="81"/>
      <c r="AE1223" s="81"/>
      <c r="AF1223" s="81"/>
      <c r="AG1223" s="81"/>
      <c r="AH1223" s="81"/>
      <c r="AI1223" s="81"/>
      <c r="AJ1223" s="81"/>
      <c r="AK1223" s="81"/>
      <c r="AL1223" s="81"/>
      <c r="AM1223" s="240"/>
      <c r="AN1223" s="240"/>
      <c r="AO1223" s="240"/>
      <c r="AP1223" s="240"/>
      <c r="AQ1223" s="240"/>
      <c r="AR1223" s="240"/>
      <c r="AS1223" s="240"/>
      <c r="AT1223" s="256"/>
      <c r="AU1223" s="256"/>
      <c r="AV1223" s="259"/>
      <c r="AW1223" s="259"/>
      <c r="AX1223" s="256"/>
      <c r="AY1223" s="256"/>
      <c r="AZ1223" s="256"/>
      <c r="BA1223" s="256"/>
      <c r="BB1223" s="256"/>
      <c r="BC1223" s="256"/>
      <c r="BD1223" s="256"/>
      <c r="BE1223" s="256"/>
      <c r="BF1223" s="256"/>
      <c r="BG1223" s="256"/>
      <c r="BH1223" s="256"/>
      <c r="BI1223" s="256"/>
      <c r="BJ1223" s="256"/>
      <c r="BK1223" s="256"/>
      <c r="BL1223" s="262"/>
      <c r="BM1223" s="262"/>
      <c r="BN1223" s="262"/>
      <c r="BO1223" s="262"/>
      <c r="BP1223" s="262"/>
      <c r="BQ1223" s="262"/>
      <c r="BR1223" s="270"/>
      <c r="BS1223" s="270"/>
      <c r="BT1223" s="270"/>
      <c r="BU1223" s="270"/>
      <c r="BV1223" s="270"/>
      <c r="BW1223" s="270"/>
      <c r="BX1223" s="256"/>
      <c r="BY1223" s="256"/>
      <c r="BZ1223" s="256"/>
      <c r="CA1223" s="267"/>
      <c r="CB1223" s="267"/>
      <c r="CC1223" s="274"/>
      <c r="CD1223" s="267"/>
      <c r="CE1223" s="267"/>
      <c r="CF1223" s="267"/>
      <c r="CG1223" s="267"/>
      <c r="CH1223" s="267"/>
      <c r="CI1223" s="267"/>
      <c r="CJ1223" s="267"/>
      <c r="CK1223" s="267"/>
      <c r="CL1223" s="265"/>
      <c r="CM1223" s="272"/>
      <c r="CN1223" s="264"/>
      <c r="CO1223" s="125"/>
      <c r="CP1223" s="226"/>
      <c r="CQ1223" s="226"/>
      <c r="CR1223" s="226"/>
      <c r="CS1223" s="108"/>
      <c r="CT1223" s="108"/>
      <c r="CU1223" s="108"/>
      <c r="CV1223" s="108"/>
      <c r="CW1223" s="108"/>
      <c r="CX1223" s="108"/>
      <c r="CY1223" s="108"/>
      <c r="CZ1223" s="108"/>
      <c r="DA1223" s="108"/>
    </row>
    <row r="1224" spans="1:105" s="70" customFormat="1" ht="15" customHeight="1" thickBot="1">
      <c r="A1224" s="229"/>
      <c r="B1224" s="278"/>
      <c r="C1224" s="281"/>
      <c r="D1224" s="238"/>
      <c r="E1224" s="238"/>
      <c r="F1224" s="245" t="s">
        <v>83</v>
      </c>
      <c r="G1224" s="246"/>
      <c r="H1224" s="82"/>
      <c r="I1224" s="82"/>
      <c r="J1224" s="82"/>
      <c r="K1224" s="82"/>
      <c r="L1224" s="82"/>
      <c r="M1224" s="82"/>
      <c r="N1224" s="82"/>
      <c r="O1224" s="82"/>
      <c r="P1224" s="82"/>
      <c r="Q1224" s="82"/>
      <c r="R1224" s="82"/>
      <c r="S1224" s="82"/>
      <c r="T1224" s="82"/>
      <c r="U1224" s="82"/>
      <c r="V1224" s="82"/>
      <c r="W1224" s="82"/>
      <c r="X1224" s="82"/>
      <c r="Y1224" s="82"/>
      <c r="Z1224" s="82"/>
      <c r="AA1224" s="82"/>
      <c r="AB1224" s="82"/>
      <c r="AC1224" s="35"/>
      <c r="AD1224" s="35"/>
      <c r="AE1224" s="35"/>
      <c r="AF1224" s="35"/>
      <c r="AG1224" s="35"/>
      <c r="AH1224" s="35"/>
      <c r="AI1224" s="35"/>
      <c r="AJ1224" s="35"/>
      <c r="AK1224" s="35"/>
      <c r="AL1224" s="35"/>
      <c r="AM1224" s="241"/>
      <c r="AN1224" s="241"/>
      <c r="AO1224" s="241"/>
      <c r="AP1224" s="241"/>
      <c r="AQ1224" s="241"/>
      <c r="AR1224" s="241"/>
      <c r="AS1224" s="241"/>
      <c r="AT1224" s="257"/>
      <c r="AU1224" s="257"/>
      <c r="AV1224" s="260"/>
      <c r="AW1224" s="260"/>
      <c r="AX1224" s="257"/>
      <c r="AY1224" s="257"/>
      <c r="AZ1224" s="257"/>
      <c r="BA1224" s="257"/>
      <c r="BB1224" s="257"/>
      <c r="BC1224" s="257"/>
      <c r="BD1224" s="257"/>
      <c r="BE1224" s="257"/>
      <c r="BF1224" s="257"/>
      <c r="BG1224" s="257"/>
      <c r="BH1224" s="257"/>
      <c r="BI1224" s="257"/>
      <c r="BJ1224" s="257"/>
      <c r="BK1224" s="257"/>
      <c r="BL1224" s="263"/>
      <c r="BM1224" s="263"/>
      <c r="BN1224" s="263"/>
      <c r="BO1224" s="263"/>
      <c r="BP1224" s="263"/>
      <c r="BQ1224" s="263"/>
      <c r="BR1224" s="271"/>
      <c r="BS1224" s="271"/>
      <c r="BT1224" s="271"/>
      <c r="BU1224" s="271"/>
      <c r="BV1224" s="271"/>
      <c r="BW1224" s="271"/>
      <c r="BX1224" s="257"/>
      <c r="BY1224" s="257"/>
      <c r="BZ1224" s="257"/>
      <c r="CA1224" s="268"/>
      <c r="CB1224" s="268"/>
      <c r="CC1224" s="275"/>
      <c r="CD1224" s="268"/>
      <c r="CE1224" s="268"/>
      <c r="CF1224" s="268"/>
      <c r="CG1224" s="268"/>
      <c r="CH1224" s="268"/>
      <c r="CI1224" s="268"/>
      <c r="CJ1224" s="268"/>
      <c r="CK1224" s="268"/>
      <c r="CL1224" s="265"/>
      <c r="CM1224" s="272"/>
      <c r="CN1224" s="264"/>
      <c r="CO1224" s="125"/>
      <c r="CP1224" s="226"/>
      <c r="CQ1224" s="226"/>
      <c r="CR1224" s="226"/>
      <c r="CS1224" s="108"/>
      <c r="CT1224" s="108"/>
      <c r="CU1224" s="108"/>
      <c r="CV1224" s="108"/>
      <c r="CW1224" s="108"/>
      <c r="CX1224" s="108"/>
      <c r="CY1224" s="108"/>
      <c r="CZ1224" s="108"/>
      <c r="DA1224" s="108"/>
    </row>
    <row r="1225" spans="1:105" s="70" customFormat="1" ht="15" customHeight="1">
      <c r="A1225" s="227">
        <f t="shared" ref="A1225" si="455">A1217+1</f>
        <v>151</v>
      </c>
      <c r="B1225" s="276" t="s">
        <v>715</v>
      </c>
      <c r="C1225" s="279" t="s">
        <v>1032</v>
      </c>
      <c r="D1225" s="236">
        <v>44202</v>
      </c>
      <c r="E1225" s="236" t="s">
        <v>1248</v>
      </c>
      <c r="F1225" s="253" t="s">
        <v>80</v>
      </c>
      <c r="G1225" s="254"/>
      <c r="H1225" s="82" t="s">
        <v>69</v>
      </c>
      <c r="I1225" s="82" t="s">
        <v>973</v>
      </c>
      <c r="J1225" s="82" t="s">
        <v>61</v>
      </c>
      <c r="K1225" s="82" t="s">
        <v>61</v>
      </c>
      <c r="L1225" s="82" t="s">
        <v>61</v>
      </c>
      <c r="M1225" s="82" t="s">
        <v>61</v>
      </c>
      <c r="N1225" s="82" t="s">
        <v>61</v>
      </c>
      <c r="O1225" s="82" t="s">
        <v>973</v>
      </c>
      <c r="P1225" s="82" t="s">
        <v>61</v>
      </c>
      <c r="Q1225" s="82" t="s">
        <v>61</v>
      </c>
      <c r="R1225" s="82" t="s">
        <v>631</v>
      </c>
      <c r="S1225" s="82" t="s">
        <v>61</v>
      </c>
      <c r="T1225" s="82" t="s">
        <v>61</v>
      </c>
      <c r="U1225" s="82" t="s">
        <v>61</v>
      </c>
      <c r="V1225" s="82"/>
      <c r="W1225" s="82" t="s">
        <v>60</v>
      </c>
      <c r="X1225" s="82" t="s">
        <v>60</v>
      </c>
      <c r="Y1225" s="82" t="s">
        <v>60</v>
      </c>
      <c r="Z1225" s="82" t="s">
        <v>60</v>
      </c>
      <c r="AA1225" s="82" t="s">
        <v>60</v>
      </c>
      <c r="AB1225" s="82" t="s">
        <v>60</v>
      </c>
      <c r="AC1225" s="82"/>
      <c r="AD1225" s="82" t="s">
        <v>67</v>
      </c>
      <c r="AE1225" s="82" t="s">
        <v>67</v>
      </c>
      <c r="AF1225" s="82" t="s">
        <v>67</v>
      </c>
      <c r="AG1225" s="82" t="s">
        <v>60</v>
      </c>
      <c r="AH1225" s="82" t="s">
        <v>60</v>
      </c>
      <c r="AI1225" s="82" t="s">
        <v>1471</v>
      </c>
      <c r="AJ1225" s="82"/>
      <c r="AK1225" s="82" t="s">
        <v>61</v>
      </c>
      <c r="AL1225" s="82" t="s">
        <v>61</v>
      </c>
      <c r="AM1225" s="239">
        <f>COUNTIF(H1225:AL1225,"PH")+COUNTIF(H1225:AL1225,"PH/L")+COUNTIF(H1225:AL1225,"PM")</f>
        <v>0</v>
      </c>
      <c r="AN1225" s="239">
        <f>COUNTIF(H1225:AL1225,"PD")+COUNTIF(H1225:AL1225,"PDD")+COUNTIF(H1225:AL1225,"P/DS")/2+COUNTIF(H1225:AL1225,"PMD")</f>
        <v>0</v>
      </c>
      <c r="AO1225" s="239">
        <f>COUNTIF(H1225:AL1225,"PN")+COUNTIF(H1225:AL1225,"P/NS")/2+COUNTIF(H1225:AL1225,"PH")+COUNTIF(H1225:AL1225,"PH/F")/2+COUNTIF(H1225:AL1225,"PH/L")/2+COUNTIF(H1225:AL1225,"PM")</f>
        <v>0</v>
      </c>
      <c r="AP1225" s="239">
        <f>COUNTIF(H1225:AL1225,"BH")+COUNTIF(H1225:AL1225,"AL/BL")+COUNTIF(H1225:AL1225,"UL/BL")+COUNTIF(H1225:AL1225,"BM")</f>
        <v>0</v>
      </c>
      <c r="AQ1225" s="239">
        <f>COUNTIF(H1225:AL1225,"DS")+COUNTIF(H1225:AL1225,"AL/DS")/2+COUNTIF(H1225:AL1225,"UL/DS")/2+COUNTIF(H1225:AL1225,"CT")+COUNTIF(H1225:AL1225,"MD")</f>
        <v>8.5</v>
      </c>
      <c r="AR1225" s="239">
        <f>COUNTIF(H1225:AL1225,"NS")+COUNTIF(H1225:AL1225,"AL/NS")/2+COUNTIF(H1225:AL1225,"UL/NS")/2+COUNTIF(H1225:AL1225,"BH")+COUNTIF(H1225:AL1225,"AL/BF")/2+COUNTIF(H1225:AL1225,"AL/BL")/2+COUNTIF(H1225:AL1225,"UL/BL")/2+COUNTIF(H1225:AL1225,"UL/BF")/2+COUNTIF(H1225:AL1225,"BM")</f>
        <v>12</v>
      </c>
      <c r="AS1225" s="239">
        <f>COUNTIF(H1225:AL1225,"AL")+COUNTIF(H1225:AL1225,"AL/DS")/2+COUNTIF(H1225:AL1225,"AL/NS")/2+COUNTIF(H1225:AL1225,"NH")+COUNTIF(H1225:AL1225,"SL")+COUNTIF(H1225:AL1225,"NHD")+COUNTIF(H1225:AL1225,"B")+COUNTIF(H1225:AL1225,"HL")+COUNTIF(H1225:AL1225,"AL/BF")/2+COUNTIF(H1225:AL1225,"AL/BL")/2</f>
        <v>4</v>
      </c>
      <c r="AT1225" s="255">
        <f>COUNTIF(H1225:AL1225,"PD")+COUNTIF(H1225:AL1225,"PN")+COUNTIF(H1225:AL1225,"P/DS")/2+COUNTIF(H1225:AL1225,"P/NS")/2+COUNTIF(H1225:AL1225,"DS")+COUNTIF(H1225:AL1225,"NS")+COUNTIF(H1225:AL1225,"AL")+COUNTIF(H1225:AL1225,"AL/DS")+COUNTIF(H1225:AL1225,"AL/NS")+COUNTIF(H1225:AL1225,"NH")+COUNTIF(H1225:AL1225,"SL")+COUNTIF(H1225:AL1225,"UL/DS")/2+COUNTIF(H1225:AL1225,"UL/NS")/2+COUNTIF(H1225:AL1225,"CT")+COUNTIF(H1225:AL1225,"NHD")+COUNTIF(H1225:AL1225,"PDD")+COUNTIF(H1225:AL1225,"B")+COUNTIF(H1225:AL1225,"HL")+COUNTIF(H1225:AL1225,"PH")+COUNTIF(H1225:AL1225,"BH")+COUNTIF(H1225:AL1225,"AL/BF")+COUNTIF(H1225:AL1225,"AL/BL")+COUNTIF(H1225:AL1225,"UL/BF")/2+COUNTIF(H1225:AL1225,"UL/BL")/2+COUNTIF(H1225:AL1225,"PH/F")/2+COUNTIF(H1225:AL1225,"PH/L")/2+COUNTIF(H1225:AL1225,"MD")+COUNTIF(H1225:AL1225,"PMD")+COUNTIF(H1225:AL1225,"PM")+COUNTIF(H1225:AL1225,"BM")</f>
        <v>24.5</v>
      </c>
      <c r="AU1225" s="255">
        <f>COUNTIF(H1225:AL1225,"P/DS")/2+COUNTIF(H1225:AL1225,"P/NS")/2+COUNTIF(H1225:AL1225,"IL")+COUNTIF(H1225:AL1225,"NL")+COUNTIF(H1225:AL1225,"UL")+COUNTIF(H1225:AL1225,"UL/DS")/2+COUNTIF(H1225:AL1225,"UL/NS")/2+COUNTIF(H1225:AL1225,"KT")+COUNTIF(H1225:AL1225,"UL/BF")/2+COUNTIF(H1225:AL1225,"UL/BL")/2+COUNTIF(H1225:AL1225,"PH/F")/2+COUNTIF(H1225:AL1225,"PH/L")/2+COUNTIF(H1225:AL1225,"NB")</f>
        <v>1.5</v>
      </c>
      <c r="AV1225" s="258">
        <f>COUNTIF(H1225:AL1225,"PN")+COUNTIF(H1225:AL1225,"TVD")+COUNTIF(H1225:AL1225,"PH")+COUNTIF(H1225:AL1225,"PM")+COUNTIF(H1225:AL1225,"PDD")-COUNTIFS(H1225:AL1225,"PN",H1232:AL1232,"&gt;=3")-COUNTIFS(H1225:AL1225,"PM",H1232:AL1232,"&gt;=3")</f>
        <v>0</v>
      </c>
      <c r="AW1225" s="258">
        <f>COUNTIF(H1225:AL1225,"NS")+COUNTIF(H1225:AL1225,"D")+COUNTIF(H1225:AL1225,"BH")+COUNTIF(H1225:AL1225,"NHD")+COUNTIF(H1225:AL1225,"BM")-COUNTIFS(H1225:AL1225,"NS",H1232:AL1232,"&gt;=3")-COUNTIFS(H1225:AL1225,"BH",H1232:AL1232,"&gt;=3")-COUNTIFS(H1225:AL1225,"BM",H1232:AL1232,"&gt;=3")</f>
        <v>14</v>
      </c>
      <c r="AX1225" s="255">
        <f>COUNTIF(H1225:AL1225,"AL")+COUNTIF(H1225:AL1225,"AL/DS")/2+COUNTIF(H1225:AL1225,"AL/NS")/2+COUNTIF(H1225:AL1225,"AL/BF")+COUNTIF(H1225:AL1225,"AL/BL")/2</f>
        <v>3</v>
      </c>
      <c r="AY1225" s="255">
        <f>COUNTIF(H1225:AL1225,"SL")</f>
        <v>0</v>
      </c>
      <c r="AZ1225" s="255">
        <f>COUNTIF(H1225:AL1225,"NH")</f>
        <v>1</v>
      </c>
      <c r="BA1225" s="255">
        <f>COUNTIF(H1225:AL1225,"HL")</f>
        <v>0</v>
      </c>
      <c r="BB1225" s="255">
        <f>COUNTIF(G1225:AL1225,"P/DS")/2+COUNTIF(G1225:AL1225,"P/NS")/2+COUNTIF(G1225:AL1225,"UL")+COUNTIF(G1225:AL1225,"UL/DS")/2+COUNTIF(G1225:AL1225,"UL/NS")/2+COUNTIF(G1225:AL1225,"UL/BL")/2+COUNTIF(G1225:AL1225,"UL/BF")/2+COUNTIF(G1225:AL1225,"PH/F")/2+COUNTIF(G1225:AL1225,"PH/L")/2</f>
        <v>0.5</v>
      </c>
      <c r="BC1225" s="255">
        <f>COUNTIF(H1225:AL1225,"NB")</f>
        <v>1</v>
      </c>
      <c r="BD1225" s="255">
        <f>COUNTIF(H1225:AL1225,"NL")</f>
        <v>0</v>
      </c>
      <c r="BE1225" s="255">
        <f>COUNTIF(H1225:AL1225,"IL")</f>
        <v>0</v>
      </c>
      <c r="BF1225" s="255">
        <f>COUNTIF(H1225:AL1225,"KT")</f>
        <v>0</v>
      </c>
      <c r="BG1225" s="255">
        <f>COUNTIF(H1225:AL1225,"L70")</f>
        <v>0</v>
      </c>
      <c r="BH1225" s="255">
        <f>COUNTIF(H1225:AL1225,"MD")</f>
        <v>0</v>
      </c>
      <c r="BI1225" s="255">
        <f>COUNTIF(H1225:AL1225,"PMD")</f>
        <v>0</v>
      </c>
      <c r="BJ1225" s="255">
        <f>COUNTIF(H1225:AL1225,"PM")</f>
        <v>0</v>
      </c>
      <c r="BK1225" s="255">
        <f>COUNTIF(H1225:AL1225,"BM")</f>
        <v>0</v>
      </c>
      <c r="BL1225" s="261">
        <f>SUMIF(H1225:AL1225,"PD",H1226:AL1226)+SUMIF(H1225:AL1225,"PN",H1226:AL1226)+SUMIF(H1225:AL1225,"P/DS",H1226:AL1226)+SUMIF(H1225:AL1225,"PN/F",H1226:AL1226)+SUMIF(H1225:AL1225,"PN/L",H1226:AL1226)+SUMIF(H1225:AL1225,"TV",H1226:AL1226)+SUMIF(H1225:AL1225,"TVD",H1226:AL1226)+SUMIF(H1225:AL1225,"PDD",H1226:AL1226)</f>
        <v>0</v>
      </c>
      <c r="BM1225" s="261">
        <f>SUMIF(H1225:AL1225,"PD",H1227:AL1227)+SUMIF(H1225:AL1225,"PN",H1227:AL1227)+SUMIF(H1225:AL1225,"P/DS",H1227:AL1227)+SUMIF(H1225:AL1225,"PN/F",H1227:AL1227)+SUMIF(H1225:AL1225,"PN/L",H1227:AL1227)+SUMIF(H1225:AL1225,"TV",H1227:AL1227)+SUMIF(H1225:AL1225,"TVD",H1227:AL1227)+SUMIF(H1225:AL1225,"PDD",H1227:AL1227)+SUMIF(H1225:AL1225,"PMD",H1227:AL1227)</f>
        <v>0</v>
      </c>
      <c r="BN1225" s="261">
        <f>SUMIF(H1225:AL1225,"PD",H1228:AL1228)+SUMIF(H1225:AL1225,"PN",H1228:AL1228)+SUMIF(H1225:AL1225,"P/DS",H1228:AL1228)+SUMIF(H1225:AL1225,"PN/F",H1228:AL1228)+SUMIF(H1225:AL1225,"PN/L",H1228:AL1228)+SUMIF(H1225:AL1225,"TV",H1228:AL1228)+SUMIF(H1225:AL1225,"TVD",H1228:AL1228)</f>
        <v>0</v>
      </c>
      <c r="BO1225" s="261">
        <f>SUMIF(H1225:AL1225,"PD",H1229:AL1229)+SUMIF(H1225:AL1225,"PN",H1229:AL1229)+SUMIF(H1225:AL1225,"P/DS",H1229:AL1229)+SUMIF(H1225:AL1225,"PN/F",H1229:AL1229)+SUMIF(H1225:AL1225,"PN/L",H1229:AL1229)+SUMIF(H1225:AL1225,"TV",H1229:AL1229)+SUMIF(H1225:AL1225,"TVD",H1229:AL1229)</f>
        <v>0</v>
      </c>
      <c r="BP1225" s="261">
        <f>SUMIF(H1225:AL1225,"PD",H1230:AL1230)+SUMIF(H1225:AL1225,"PN",H1230:AL1230)+SUMIF(H1225:AL1225,"P/DS",H1230:AL1230)+SUMIF(H1225:AL1225,"PN/F",H1230:AL1230)+SUMIF(H1225:AL1225,"PN/L",H1230:AL1230)+SUMIF(H1225:AL1225,"TV",H1230:AL1230)+SUMIF(H1225:AL1225,"TVD",H1230:AL1230)+SUMIF(H1225:AL1225,"PDD",H1230:AL1230)+SUMIF(H1225:AL1225,"PH",H1230:AL1230)+SUMIF(H1225:AL1225,"PM",H1230:AL1230)</f>
        <v>0</v>
      </c>
      <c r="BQ1225" s="261">
        <f>SUMIF(H1225:AL1225,"PD",H1231:AL1231)+SUMIF(H1225:AL1225,"PN",H1231:AL1231)+SUMIF(H1225:AL1225,"P/DS",H1231:AL1231)+SUMIF(H1225:AL1225,"PN/F",H1231:AL1231)+SUMIF(H1225:AL1225,"PN/L",H1231:AL1231)+SUMIF(H1225:AL1225,"TV",H1231:AL1231)+SUMIF(H1225:AL1225,"TVD",H1231:AL1231)+SUMIF(H1225:AL1225,"PDD",H1231:AL1231)+SUMIF(H1225:AL1225,"PH",H1231:AL1231)+SUMIF(H1225:AL1225,"PM",H1231:AL1231)</f>
        <v>0</v>
      </c>
      <c r="BR1225" s="269">
        <f>SUM(H1226:AL1226)-BL1225</f>
        <v>39</v>
      </c>
      <c r="BS1225" s="269">
        <f>SUM(H1227:AL1227)-BM1225</f>
        <v>14</v>
      </c>
      <c r="BT1225" s="269">
        <f>SUM(H1228:AL1228)-BN1225</f>
        <v>0</v>
      </c>
      <c r="BU1225" s="269">
        <f>SUM(H1229:AL1229)-BO1225</f>
        <v>13</v>
      </c>
      <c r="BV1225" s="269">
        <f>SUM(H1230:AL1230)-BP1225</f>
        <v>0</v>
      </c>
      <c r="BW1225" s="269">
        <f>SUM(H1231:AL1231)-BQ1225</f>
        <v>0</v>
      </c>
      <c r="BX1225" s="255">
        <f>SUMIF(H1225:AL1225,"PD",H1232:AL1232)+SUMIF(H1225:AL1225,"PN",H1232:AL1232)+SUMIF(H1225:AL1225,"P/DS",H1232:AL1232)+SUMIF(H1225:AL1225,"PN/F",H1232:AL1232)+SUMIF(H1225:AL1225,"PN/L",H1232:AL1232)</f>
        <v>0</v>
      </c>
      <c r="BY1225" s="255">
        <f>SUM(H1232:AL1232)-BX1225</f>
        <v>0</v>
      </c>
      <c r="BZ1225" s="255">
        <f t="shared" ref="BZ1225" si="456">+SUM(BL1225:BW1232)</f>
        <v>66</v>
      </c>
      <c r="CA1225" s="266">
        <f>(COUNTIFS(H1225:AL1225,"PD",H1226:AL1226,"&gt;=2"))*0.5-IF(CN1225="VP",COUNTIFS($H$16:$AL$16,"SAT",H1225:AL1225,"PD",H1226:AL1226,"&gt;=2"))*0.5</f>
        <v>0</v>
      </c>
      <c r="CB1225" s="266">
        <f>(COUNTIFS(H1225:AL1225,"PN",H1227:AL1227,"&gt;=0.5",H1226:AL1226,"&gt;=1.5"))*0.5+COUNTIFS(H1225:AL1225,"PDD",H1227:AL1227,"&gt;=0.5",H1226:AL1226,"&gt;=1.5")*0.5</f>
        <v>0</v>
      </c>
      <c r="CC1225" s="273">
        <f>(COUNTIFS(H1225:AL1225,"TV",H1227:AL1227,"&gt;=10"))*0.5+(COUNTIFS(H1225:AL1225,"PMD",H1227:AL1227,"&gt;=2"))*0.5</f>
        <v>0</v>
      </c>
      <c r="CD1225" s="266">
        <f>(COUNTIFS(H1225:AL1225,"TVD",H1229:AL1229,"&gt;=6.5",H1227:AL1227,"&gt;=3.5"))*0.5</f>
        <v>0</v>
      </c>
      <c r="CE1225" s="266">
        <f>(COUNTIFS(H1225:AL1225,"PD",H1230:AL1230,"&gt;=10"))*0.5</f>
        <v>0</v>
      </c>
      <c r="CF1225" s="266">
        <f>(COUNTIFS(H1225:AL1225,"PDD",H1230:AL1230,"&gt;=3.5",H1231:AL1231,"&gt;=6.5")+COUNTIFS(H1225:AL1225,"PH",H1231:AL1231,"&gt;=0.5",H1230:AL1230,"&gt;=1.5")+COUNTIFS(H1225:AL1225,"PM",H1231:AL1231,"&gt;=0.5",H1230:AL1230,"&gt;=1.5"))*0.5</f>
        <v>0</v>
      </c>
      <c r="CG1225" s="266">
        <f>(COUNTIFS(H1225:AL1225,"DS",H1226:AL1226,"&gt;=2")+COUNTIFS(H1225:AL1225,"AL/DS",H1226:AL1226,"&gt;=2"))*0.5-IF(CN1225="VP",COUNTIFS($H$16:$AL$16,"SAT",H1225:AL1225,"DS",H1226:AL1226,"&gt;=2"))*0.5</f>
        <v>3</v>
      </c>
      <c r="CH1225" s="266">
        <f>(COUNTIFS(H1225:AL1225,"NS",H1227:AL1227,"&gt;=0.5",H1226:AL1226,"&gt;=1.5")+COUNTIFS(H1225:AL1225,"AL/NS",H1227:AL1227,"&gt;=0.5",H1226:AL1226,"&gt;=1.5")+COUNTIFS(H1225:AL1225,"NHD",H1227:AL1227,"&gt;=4.5",H1230:AL1230,"&gt;=2",H1226:AL1226,"&gt;=1.5"))*0.5</f>
        <v>4.5</v>
      </c>
      <c r="CI1225" s="266">
        <f>(COUNTIF(H1227:AL1227,"&gt;=10")+COUNTIFS(H1225:AL1225,"MD",H1227:AL1227,"&gt;=2")-COUNTIFS(H1225:AL1225,"TV",H1227:AL1227,"&gt;=10"))*0.5</f>
        <v>0</v>
      </c>
      <c r="CJ1225" s="266">
        <f>(COUNTIFS(H1225:AL1225,"D",H1229:AL1229,"&gt;=6.5",H1227:AL1227,"&gt;=3.5"))*0.5</f>
        <v>1</v>
      </c>
      <c r="CK1225" s="266">
        <f>(COUNTIF(H1230:AL1230,"&gt;=10")-COUNTIFS(H1225:AL1225,"PD",H1230:AL1230,"&gt;=10"))*0.5</f>
        <v>0</v>
      </c>
      <c r="CL1225" s="265">
        <f>(COUNTIFS(H1225:AL1225,"NHD",H1230:AL1230,"&gt;=3.5",H1231:AL1231,"&gt;=6.5")+COUNTIFS(H1225:AL1225,"BH",H1230:AL1230,"&gt;=1.5",H1231:AL1231,"&gt;=0.5")+COUNTIFS(H1225:AL1225,"BM",H1230:AL1230,"&gt;=1.5",H1231:AL1231,"&gt;=0.5")+COUNTIFS(H1225:AL1225,"D",H1230:AL1230,"&gt;=1.5",H1231:AL1231,"&gt;=0.5"))*0.5</f>
        <v>0</v>
      </c>
      <c r="CM1225" s="272"/>
      <c r="CN1225" s="264" t="s">
        <v>723</v>
      </c>
      <c r="CO1225" s="125">
        <f t="shared" ref="CO1225" si="457">+AM1225+AN1225+AO1225+AP1225+AQ1225+AR1225+AS1225+AU1225+BG1225</f>
        <v>26</v>
      </c>
      <c r="CP1225" s="225">
        <f>+SUM(I1226:I1231)-I1232</f>
        <v>10.5</v>
      </c>
      <c r="CQ1225" s="225">
        <f>+SUM(J1226:J1231)-J1232</f>
        <v>1.5</v>
      </c>
      <c r="CR1225" s="225">
        <f>+SUM(K1226:K1231)-K1232</f>
        <v>2.5</v>
      </c>
      <c r="CS1225" s="105"/>
      <c r="CT1225" s="105"/>
      <c r="CU1225" s="105"/>
      <c r="CV1225" s="105"/>
      <c r="CW1225" s="105"/>
      <c r="CX1225" s="105"/>
      <c r="CY1225" s="105"/>
      <c r="CZ1225" s="105"/>
      <c r="DA1225" s="105"/>
    </row>
    <row r="1226" spans="1:105" s="70" customFormat="1" ht="15" customHeight="1">
      <c r="A1226" s="228"/>
      <c r="B1226" s="277"/>
      <c r="C1226" s="280"/>
      <c r="D1226" s="237"/>
      <c r="E1226" s="237"/>
      <c r="F1226" s="242" t="s">
        <v>82</v>
      </c>
      <c r="G1226" s="71">
        <v>1.5</v>
      </c>
      <c r="H1226" s="83"/>
      <c r="I1226" s="83"/>
      <c r="J1226" s="83">
        <v>1</v>
      </c>
      <c r="K1226" s="83">
        <v>2</v>
      </c>
      <c r="L1226" s="83">
        <v>2</v>
      </c>
      <c r="M1226" s="83">
        <v>2</v>
      </c>
      <c r="N1226" s="83">
        <v>2</v>
      </c>
      <c r="O1226" s="83"/>
      <c r="P1226" s="83">
        <v>2</v>
      </c>
      <c r="Q1226" s="83">
        <v>2</v>
      </c>
      <c r="R1226" s="83"/>
      <c r="S1226" s="83">
        <v>2</v>
      </c>
      <c r="T1226" s="83">
        <v>2</v>
      </c>
      <c r="U1226" s="83">
        <v>2</v>
      </c>
      <c r="V1226" s="83"/>
      <c r="W1226" s="83">
        <v>4</v>
      </c>
      <c r="X1226" s="83">
        <v>2.5</v>
      </c>
      <c r="Y1226" s="83">
        <v>2.5</v>
      </c>
      <c r="Z1226" s="83">
        <v>2.5</v>
      </c>
      <c r="AA1226" s="83">
        <v>2.5</v>
      </c>
      <c r="AB1226" s="83">
        <v>2.5</v>
      </c>
      <c r="AC1226" s="79"/>
      <c r="AD1226" s="79"/>
      <c r="AE1226" s="79"/>
      <c r="AF1226" s="79"/>
      <c r="AG1226" s="79">
        <v>1.5</v>
      </c>
      <c r="AH1226" s="79"/>
      <c r="AI1226" s="79"/>
      <c r="AJ1226" s="79"/>
      <c r="AK1226" s="79">
        <v>1</v>
      </c>
      <c r="AL1226" s="79">
        <v>1</v>
      </c>
      <c r="AM1226" s="240"/>
      <c r="AN1226" s="240"/>
      <c r="AO1226" s="240"/>
      <c r="AP1226" s="240"/>
      <c r="AQ1226" s="240"/>
      <c r="AR1226" s="240"/>
      <c r="AS1226" s="240"/>
      <c r="AT1226" s="256"/>
      <c r="AU1226" s="256"/>
      <c r="AV1226" s="259"/>
      <c r="AW1226" s="259"/>
      <c r="AX1226" s="256"/>
      <c r="AY1226" s="256"/>
      <c r="AZ1226" s="256"/>
      <c r="BA1226" s="256"/>
      <c r="BB1226" s="256"/>
      <c r="BC1226" s="256"/>
      <c r="BD1226" s="256"/>
      <c r="BE1226" s="256"/>
      <c r="BF1226" s="256"/>
      <c r="BG1226" s="256"/>
      <c r="BH1226" s="256"/>
      <c r="BI1226" s="256"/>
      <c r="BJ1226" s="256"/>
      <c r="BK1226" s="256"/>
      <c r="BL1226" s="262"/>
      <c r="BM1226" s="262"/>
      <c r="BN1226" s="262"/>
      <c r="BO1226" s="262"/>
      <c r="BP1226" s="262"/>
      <c r="BQ1226" s="262"/>
      <c r="BR1226" s="270"/>
      <c r="BS1226" s="270"/>
      <c r="BT1226" s="270"/>
      <c r="BU1226" s="270"/>
      <c r="BV1226" s="270"/>
      <c r="BW1226" s="270"/>
      <c r="BX1226" s="256"/>
      <c r="BY1226" s="256"/>
      <c r="BZ1226" s="256"/>
      <c r="CA1226" s="267"/>
      <c r="CB1226" s="267"/>
      <c r="CC1226" s="274"/>
      <c r="CD1226" s="267"/>
      <c r="CE1226" s="267"/>
      <c r="CF1226" s="267"/>
      <c r="CG1226" s="267"/>
      <c r="CH1226" s="267"/>
      <c r="CI1226" s="267"/>
      <c r="CJ1226" s="267"/>
      <c r="CK1226" s="267"/>
      <c r="CL1226" s="265"/>
      <c r="CM1226" s="272"/>
      <c r="CN1226" s="264"/>
      <c r="CO1226" s="125"/>
      <c r="CP1226" s="226"/>
      <c r="CQ1226" s="226"/>
      <c r="CR1226" s="226"/>
      <c r="CS1226" s="105"/>
      <c r="CT1226" s="105"/>
      <c r="CU1226" s="105"/>
      <c r="CV1226" s="105"/>
      <c r="CW1226" s="105"/>
      <c r="CX1226" s="105"/>
      <c r="CY1226" s="105"/>
      <c r="CZ1226" s="105"/>
      <c r="DA1226" s="105"/>
    </row>
    <row r="1227" spans="1:105" s="70" customFormat="1" ht="15" customHeight="1">
      <c r="A1227" s="228"/>
      <c r="B1227" s="277"/>
      <c r="C1227" s="280"/>
      <c r="D1227" s="237"/>
      <c r="E1227" s="237"/>
      <c r="F1227" s="243"/>
      <c r="G1227" s="72">
        <v>2</v>
      </c>
      <c r="H1227" s="84"/>
      <c r="I1227" s="84">
        <v>4</v>
      </c>
      <c r="J1227" s="84">
        <v>0.5</v>
      </c>
      <c r="K1227" s="84">
        <v>0.5</v>
      </c>
      <c r="L1227" s="84">
        <v>0.5</v>
      </c>
      <c r="M1227" s="84">
        <v>0.5</v>
      </c>
      <c r="N1227" s="84">
        <v>0.5</v>
      </c>
      <c r="O1227" s="84">
        <v>4</v>
      </c>
      <c r="P1227" s="84">
        <v>0.5</v>
      </c>
      <c r="Q1227" s="84">
        <v>0.5</v>
      </c>
      <c r="R1227" s="84"/>
      <c r="S1227" s="84">
        <v>0.5</v>
      </c>
      <c r="T1227" s="84">
        <v>0.5</v>
      </c>
      <c r="U1227" s="84">
        <v>0.5</v>
      </c>
      <c r="V1227" s="84"/>
      <c r="W1227" s="84"/>
      <c r="X1227" s="84"/>
      <c r="Y1227" s="84"/>
      <c r="Z1227" s="84"/>
      <c r="AA1227" s="84"/>
      <c r="AB1227" s="84"/>
      <c r="AC1227" s="80"/>
      <c r="AD1227" s="80"/>
      <c r="AE1227" s="80"/>
      <c r="AF1227" s="80"/>
      <c r="AG1227" s="80"/>
      <c r="AH1227" s="80"/>
      <c r="AI1227" s="80"/>
      <c r="AJ1227" s="80"/>
      <c r="AK1227" s="80">
        <v>0.5</v>
      </c>
      <c r="AL1227" s="80">
        <v>0.5</v>
      </c>
      <c r="AM1227" s="240"/>
      <c r="AN1227" s="240"/>
      <c r="AO1227" s="240"/>
      <c r="AP1227" s="240"/>
      <c r="AQ1227" s="240"/>
      <c r="AR1227" s="240"/>
      <c r="AS1227" s="240"/>
      <c r="AT1227" s="256"/>
      <c r="AU1227" s="256"/>
      <c r="AV1227" s="259"/>
      <c r="AW1227" s="259"/>
      <c r="AX1227" s="256"/>
      <c r="AY1227" s="256"/>
      <c r="AZ1227" s="256"/>
      <c r="BA1227" s="256"/>
      <c r="BB1227" s="256"/>
      <c r="BC1227" s="256"/>
      <c r="BD1227" s="256"/>
      <c r="BE1227" s="256"/>
      <c r="BF1227" s="256"/>
      <c r="BG1227" s="256"/>
      <c r="BH1227" s="256"/>
      <c r="BI1227" s="256"/>
      <c r="BJ1227" s="256"/>
      <c r="BK1227" s="256"/>
      <c r="BL1227" s="262"/>
      <c r="BM1227" s="262"/>
      <c r="BN1227" s="262"/>
      <c r="BO1227" s="262"/>
      <c r="BP1227" s="262"/>
      <c r="BQ1227" s="262"/>
      <c r="BR1227" s="270"/>
      <c r="BS1227" s="270"/>
      <c r="BT1227" s="270"/>
      <c r="BU1227" s="270"/>
      <c r="BV1227" s="270"/>
      <c r="BW1227" s="270"/>
      <c r="BX1227" s="256"/>
      <c r="BY1227" s="256"/>
      <c r="BZ1227" s="256"/>
      <c r="CA1227" s="267"/>
      <c r="CB1227" s="267"/>
      <c r="CC1227" s="274"/>
      <c r="CD1227" s="267"/>
      <c r="CE1227" s="267"/>
      <c r="CF1227" s="267"/>
      <c r="CG1227" s="267"/>
      <c r="CH1227" s="267"/>
      <c r="CI1227" s="267"/>
      <c r="CJ1227" s="267"/>
      <c r="CK1227" s="267"/>
      <c r="CL1227" s="265"/>
      <c r="CM1227" s="272"/>
      <c r="CN1227" s="264"/>
      <c r="CO1227" s="125"/>
      <c r="CP1227" s="226"/>
      <c r="CQ1227" s="226"/>
      <c r="CR1227" s="226"/>
      <c r="CS1227" s="105"/>
      <c r="CT1227" s="105"/>
      <c r="CU1227" s="105"/>
      <c r="CV1227" s="105"/>
      <c r="CW1227" s="105"/>
      <c r="CX1227" s="105"/>
      <c r="CY1227" s="105"/>
      <c r="CZ1227" s="105"/>
      <c r="DA1227" s="105"/>
    </row>
    <row r="1228" spans="1:105" s="70" customFormat="1" ht="15" customHeight="1">
      <c r="A1228" s="228"/>
      <c r="B1228" s="277"/>
      <c r="C1228" s="280"/>
      <c r="D1228" s="237"/>
      <c r="E1228" s="237"/>
      <c r="F1228" s="243"/>
      <c r="G1228" s="72">
        <v>2.1</v>
      </c>
      <c r="H1228" s="84"/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4"/>
      <c r="U1228" s="84"/>
      <c r="V1228" s="84"/>
      <c r="W1228" s="84"/>
      <c r="X1228" s="84"/>
      <c r="Y1228" s="84"/>
      <c r="Z1228" s="84"/>
      <c r="AA1228" s="84"/>
      <c r="AB1228" s="84"/>
      <c r="AC1228" s="80"/>
      <c r="AD1228" s="80"/>
      <c r="AE1228" s="80"/>
      <c r="AF1228" s="80"/>
      <c r="AG1228" s="80"/>
      <c r="AH1228" s="80"/>
      <c r="AI1228" s="80"/>
      <c r="AJ1228" s="80"/>
      <c r="AK1228" s="80"/>
      <c r="AL1228" s="80"/>
      <c r="AM1228" s="240"/>
      <c r="AN1228" s="240"/>
      <c r="AO1228" s="240"/>
      <c r="AP1228" s="240"/>
      <c r="AQ1228" s="240"/>
      <c r="AR1228" s="240"/>
      <c r="AS1228" s="240"/>
      <c r="AT1228" s="256"/>
      <c r="AU1228" s="256"/>
      <c r="AV1228" s="259"/>
      <c r="AW1228" s="259"/>
      <c r="AX1228" s="256"/>
      <c r="AY1228" s="256"/>
      <c r="AZ1228" s="256"/>
      <c r="BA1228" s="256"/>
      <c r="BB1228" s="256"/>
      <c r="BC1228" s="256"/>
      <c r="BD1228" s="256"/>
      <c r="BE1228" s="256"/>
      <c r="BF1228" s="256"/>
      <c r="BG1228" s="256"/>
      <c r="BH1228" s="256"/>
      <c r="BI1228" s="256"/>
      <c r="BJ1228" s="256"/>
      <c r="BK1228" s="256"/>
      <c r="BL1228" s="262"/>
      <c r="BM1228" s="262"/>
      <c r="BN1228" s="262"/>
      <c r="BO1228" s="262"/>
      <c r="BP1228" s="262"/>
      <c r="BQ1228" s="262"/>
      <c r="BR1228" s="270"/>
      <c r="BS1228" s="270"/>
      <c r="BT1228" s="270"/>
      <c r="BU1228" s="270"/>
      <c r="BV1228" s="270"/>
      <c r="BW1228" s="270"/>
      <c r="BX1228" s="256"/>
      <c r="BY1228" s="256"/>
      <c r="BZ1228" s="256"/>
      <c r="CA1228" s="267"/>
      <c r="CB1228" s="267"/>
      <c r="CC1228" s="274"/>
      <c r="CD1228" s="267"/>
      <c r="CE1228" s="267"/>
      <c r="CF1228" s="267"/>
      <c r="CG1228" s="267"/>
      <c r="CH1228" s="267"/>
      <c r="CI1228" s="267"/>
      <c r="CJ1228" s="267"/>
      <c r="CK1228" s="267"/>
      <c r="CL1228" s="265"/>
      <c r="CM1228" s="272"/>
      <c r="CN1228" s="264"/>
      <c r="CO1228" s="125"/>
      <c r="CP1228" s="226"/>
      <c r="CQ1228" s="226"/>
      <c r="CR1228" s="226"/>
      <c r="CS1228" s="105"/>
      <c r="CT1228" s="105"/>
      <c r="CU1228" s="105"/>
      <c r="CV1228" s="105"/>
      <c r="CW1228" s="105"/>
      <c r="CX1228" s="105"/>
      <c r="CY1228" s="105"/>
      <c r="CZ1228" s="105"/>
      <c r="DA1228" s="105"/>
    </row>
    <row r="1229" spans="1:105" s="70" customFormat="1" ht="15" customHeight="1">
      <c r="A1229" s="228"/>
      <c r="B1229" s="277"/>
      <c r="C1229" s="280"/>
      <c r="D1229" s="237"/>
      <c r="E1229" s="237"/>
      <c r="F1229" s="243"/>
      <c r="G1229" s="72">
        <v>2.7</v>
      </c>
      <c r="H1229" s="84"/>
      <c r="I1229" s="84">
        <v>6.5</v>
      </c>
      <c r="J1229" s="84"/>
      <c r="K1229" s="84"/>
      <c r="L1229" s="84"/>
      <c r="M1229" s="84"/>
      <c r="N1229" s="84"/>
      <c r="O1229" s="84">
        <v>6.5</v>
      </c>
      <c r="P1229" s="84"/>
      <c r="Q1229" s="84"/>
      <c r="R1229" s="84"/>
      <c r="S1229" s="84"/>
      <c r="T1229" s="84"/>
      <c r="U1229" s="84"/>
      <c r="V1229" s="84"/>
      <c r="W1229" s="84"/>
      <c r="X1229" s="84"/>
      <c r="Y1229" s="84"/>
      <c r="Z1229" s="84"/>
      <c r="AA1229" s="84"/>
      <c r="AB1229" s="84"/>
      <c r="AC1229" s="80"/>
      <c r="AD1229" s="80"/>
      <c r="AE1229" s="80"/>
      <c r="AF1229" s="80"/>
      <c r="AG1229" s="80"/>
      <c r="AH1229" s="80"/>
      <c r="AI1229" s="80"/>
      <c r="AJ1229" s="80"/>
      <c r="AK1229" s="80"/>
      <c r="AL1229" s="80"/>
      <c r="AM1229" s="240"/>
      <c r="AN1229" s="240"/>
      <c r="AO1229" s="240"/>
      <c r="AP1229" s="240"/>
      <c r="AQ1229" s="240"/>
      <c r="AR1229" s="240"/>
      <c r="AS1229" s="240"/>
      <c r="AT1229" s="256"/>
      <c r="AU1229" s="256"/>
      <c r="AV1229" s="259"/>
      <c r="AW1229" s="259"/>
      <c r="AX1229" s="256"/>
      <c r="AY1229" s="256"/>
      <c r="AZ1229" s="256"/>
      <c r="BA1229" s="256"/>
      <c r="BB1229" s="256"/>
      <c r="BC1229" s="256"/>
      <c r="BD1229" s="256"/>
      <c r="BE1229" s="256"/>
      <c r="BF1229" s="256"/>
      <c r="BG1229" s="256"/>
      <c r="BH1229" s="256"/>
      <c r="BI1229" s="256"/>
      <c r="BJ1229" s="256"/>
      <c r="BK1229" s="256"/>
      <c r="BL1229" s="262"/>
      <c r="BM1229" s="262"/>
      <c r="BN1229" s="262"/>
      <c r="BO1229" s="262"/>
      <c r="BP1229" s="262"/>
      <c r="BQ1229" s="262"/>
      <c r="BR1229" s="270"/>
      <c r="BS1229" s="270"/>
      <c r="BT1229" s="270"/>
      <c r="BU1229" s="270"/>
      <c r="BV1229" s="270"/>
      <c r="BW1229" s="270"/>
      <c r="BX1229" s="256"/>
      <c r="BY1229" s="256"/>
      <c r="BZ1229" s="256"/>
      <c r="CA1229" s="267"/>
      <c r="CB1229" s="267"/>
      <c r="CC1229" s="274"/>
      <c r="CD1229" s="267"/>
      <c r="CE1229" s="267"/>
      <c r="CF1229" s="267"/>
      <c r="CG1229" s="267"/>
      <c r="CH1229" s="267"/>
      <c r="CI1229" s="267"/>
      <c r="CJ1229" s="267"/>
      <c r="CK1229" s="267"/>
      <c r="CL1229" s="265"/>
      <c r="CM1229" s="272"/>
      <c r="CN1229" s="264"/>
      <c r="CO1229" s="125"/>
      <c r="CP1229" s="226"/>
      <c r="CQ1229" s="226"/>
      <c r="CR1229" s="226"/>
      <c r="CS1229" s="105"/>
      <c r="CT1229" s="105"/>
      <c r="CU1229" s="105"/>
      <c r="CV1229" s="105"/>
      <c r="CW1229" s="105"/>
      <c r="CX1229" s="105"/>
      <c r="CY1229" s="105"/>
      <c r="CZ1229" s="105"/>
      <c r="DA1229" s="105"/>
    </row>
    <row r="1230" spans="1:105" s="70" customFormat="1" ht="15" customHeight="1">
      <c r="A1230" s="228"/>
      <c r="B1230" s="277"/>
      <c r="C1230" s="280"/>
      <c r="D1230" s="237"/>
      <c r="E1230" s="237"/>
      <c r="F1230" s="243"/>
      <c r="G1230" s="72">
        <v>3</v>
      </c>
      <c r="H1230" s="84"/>
      <c r="I1230" s="84"/>
      <c r="J1230" s="84"/>
      <c r="K1230" s="84"/>
      <c r="L1230" s="84"/>
      <c r="M1230" s="84"/>
      <c r="N1230" s="84"/>
      <c r="O1230" s="84"/>
      <c r="P1230" s="84"/>
      <c r="Q1230" s="84"/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4"/>
      <c r="AC1230" s="80"/>
      <c r="AD1230" s="80"/>
      <c r="AE1230" s="80"/>
      <c r="AF1230" s="80"/>
      <c r="AG1230" s="80"/>
      <c r="AH1230" s="80"/>
      <c r="AI1230" s="80"/>
      <c r="AJ1230" s="80"/>
      <c r="AK1230" s="80"/>
      <c r="AL1230" s="80"/>
      <c r="AM1230" s="240"/>
      <c r="AN1230" s="240"/>
      <c r="AO1230" s="240"/>
      <c r="AP1230" s="240"/>
      <c r="AQ1230" s="240"/>
      <c r="AR1230" s="240"/>
      <c r="AS1230" s="240"/>
      <c r="AT1230" s="256"/>
      <c r="AU1230" s="256"/>
      <c r="AV1230" s="259"/>
      <c r="AW1230" s="259"/>
      <c r="AX1230" s="256"/>
      <c r="AY1230" s="256"/>
      <c r="AZ1230" s="256"/>
      <c r="BA1230" s="256"/>
      <c r="BB1230" s="256"/>
      <c r="BC1230" s="256"/>
      <c r="BD1230" s="256"/>
      <c r="BE1230" s="256"/>
      <c r="BF1230" s="256"/>
      <c r="BG1230" s="256"/>
      <c r="BH1230" s="256"/>
      <c r="BI1230" s="256"/>
      <c r="BJ1230" s="256"/>
      <c r="BK1230" s="256"/>
      <c r="BL1230" s="262"/>
      <c r="BM1230" s="262"/>
      <c r="BN1230" s="262"/>
      <c r="BO1230" s="262"/>
      <c r="BP1230" s="262"/>
      <c r="BQ1230" s="262"/>
      <c r="BR1230" s="270"/>
      <c r="BS1230" s="270"/>
      <c r="BT1230" s="270"/>
      <c r="BU1230" s="270"/>
      <c r="BV1230" s="270"/>
      <c r="BW1230" s="270"/>
      <c r="BX1230" s="256"/>
      <c r="BY1230" s="256"/>
      <c r="BZ1230" s="256"/>
      <c r="CA1230" s="267"/>
      <c r="CB1230" s="267"/>
      <c r="CC1230" s="274"/>
      <c r="CD1230" s="267"/>
      <c r="CE1230" s="267"/>
      <c r="CF1230" s="267"/>
      <c r="CG1230" s="267"/>
      <c r="CH1230" s="267"/>
      <c r="CI1230" s="267"/>
      <c r="CJ1230" s="267"/>
      <c r="CK1230" s="267"/>
      <c r="CL1230" s="265"/>
      <c r="CM1230" s="272"/>
      <c r="CN1230" s="264"/>
      <c r="CO1230" s="125"/>
      <c r="CP1230" s="226"/>
      <c r="CQ1230" s="226"/>
      <c r="CR1230" s="226"/>
      <c r="CS1230" s="105"/>
      <c r="CT1230" s="105"/>
      <c r="CU1230" s="105"/>
      <c r="CV1230" s="105"/>
      <c r="CW1230" s="105"/>
      <c r="CX1230" s="105"/>
      <c r="CY1230" s="105"/>
      <c r="CZ1230" s="105"/>
      <c r="DA1230" s="105"/>
    </row>
    <row r="1231" spans="1:105" s="70" customFormat="1" ht="15" customHeight="1">
      <c r="A1231" s="228"/>
      <c r="B1231" s="277"/>
      <c r="C1231" s="280"/>
      <c r="D1231" s="237"/>
      <c r="E1231" s="237"/>
      <c r="F1231" s="244"/>
      <c r="G1231" s="73">
        <v>3.9</v>
      </c>
      <c r="H1231" s="85"/>
      <c r="I1231" s="85"/>
      <c r="J1231" s="85"/>
      <c r="K1231" s="85"/>
      <c r="L1231" s="85"/>
      <c r="M1231" s="85"/>
      <c r="N1231" s="85"/>
      <c r="O1231" s="85"/>
      <c r="P1231" s="85"/>
      <c r="Q1231" s="85"/>
      <c r="R1231" s="85"/>
      <c r="S1231" s="85"/>
      <c r="T1231" s="85"/>
      <c r="U1231" s="85"/>
      <c r="V1231" s="85"/>
      <c r="W1231" s="85"/>
      <c r="X1231" s="85"/>
      <c r="Y1231" s="85"/>
      <c r="Z1231" s="85"/>
      <c r="AA1231" s="85"/>
      <c r="AB1231" s="85"/>
      <c r="AC1231" s="81"/>
      <c r="AD1231" s="81"/>
      <c r="AE1231" s="81"/>
      <c r="AF1231" s="81"/>
      <c r="AG1231" s="81"/>
      <c r="AH1231" s="81"/>
      <c r="AI1231" s="81"/>
      <c r="AJ1231" s="81"/>
      <c r="AK1231" s="81"/>
      <c r="AL1231" s="81"/>
      <c r="AM1231" s="240"/>
      <c r="AN1231" s="240"/>
      <c r="AO1231" s="240"/>
      <c r="AP1231" s="240"/>
      <c r="AQ1231" s="240"/>
      <c r="AR1231" s="240"/>
      <c r="AS1231" s="240"/>
      <c r="AT1231" s="256"/>
      <c r="AU1231" s="256"/>
      <c r="AV1231" s="259"/>
      <c r="AW1231" s="259"/>
      <c r="AX1231" s="256"/>
      <c r="AY1231" s="256"/>
      <c r="AZ1231" s="256"/>
      <c r="BA1231" s="256"/>
      <c r="BB1231" s="256"/>
      <c r="BC1231" s="256"/>
      <c r="BD1231" s="256"/>
      <c r="BE1231" s="256"/>
      <c r="BF1231" s="256"/>
      <c r="BG1231" s="256"/>
      <c r="BH1231" s="256"/>
      <c r="BI1231" s="256"/>
      <c r="BJ1231" s="256"/>
      <c r="BK1231" s="256"/>
      <c r="BL1231" s="262"/>
      <c r="BM1231" s="262"/>
      <c r="BN1231" s="262"/>
      <c r="BO1231" s="262"/>
      <c r="BP1231" s="262"/>
      <c r="BQ1231" s="262"/>
      <c r="BR1231" s="270"/>
      <c r="BS1231" s="270"/>
      <c r="BT1231" s="270"/>
      <c r="BU1231" s="270"/>
      <c r="BV1231" s="270"/>
      <c r="BW1231" s="270"/>
      <c r="BX1231" s="256"/>
      <c r="BY1231" s="256"/>
      <c r="BZ1231" s="256"/>
      <c r="CA1231" s="267"/>
      <c r="CB1231" s="267"/>
      <c r="CC1231" s="274"/>
      <c r="CD1231" s="267"/>
      <c r="CE1231" s="267"/>
      <c r="CF1231" s="267"/>
      <c r="CG1231" s="267"/>
      <c r="CH1231" s="267"/>
      <c r="CI1231" s="267"/>
      <c r="CJ1231" s="267"/>
      <c r="CK1231" s="267"/>
      <c r="CL1231" s="265"/>
      <c r="CM1231" s="272"/>
      <c r="CN1231" s="264"/>
      <c r="CO1231" s="125"/>
      <c r="CP1231" s="226"/>
      <c r="CQ1231" s="226"/>
      <c r="CR1231" s="226"/>
      <c r="CS1231" s="105"/>
      <c r="CT1231" s="105"/>
      <c r="CU1231" s="105"/>
      <c r="CV1231" s="105"/>
      <c r="CW1231" s="105"/>
      <c r="CX1231" s="105"/>
      <c r="CY1231" s="105"/>
      <c r="CZ1231" s="105"/>
      <c r="DA1231" s="105"/>
    </row>
    <row r="1232" spans="1:105" s="70" customFormat="1" ht="15" customHeight="1" thickBot="1">
      <c r="A1232" s="229"/>
      <c r="B1232" s="278"/>
      <c r="C1232" s="281"/>
      <c r="D1232" s="238"/>
      <c r="E1232" s="238"/>
      <c r="F1232" s="245" t="s">
        <v>83</v>
      </c>
      <c r="G1232" s="246"/>
      <c r="H1232" s="82"/>
      <c r="I1232" s="82"/>
      <c r="J1232" s="82"/>
      <c r="K1232" s="82"/>
      <c r="L1232" s="82"/>
      <c r="M1232" s="82"/>
      <c r="N1232" s="82"/>
      <c r="O1232" s="82"/>
      <c r="P1232" s="82"/>
      <c r="Q1232" s="82"/>
      <c r="R1232" s="82"/>
      <c r="S1232" s="82"/>
      <c r="T1232" s="82"/>
      <c r="U1232" s="82"/>
      <c r="V1232" s="82"/>
      <c r="W1232" s="82"/>
      <c r="X1232" s="82"/>
      <c r="Y1232" s="82"/>
      <c r="Z1232" s="82"/>
      <c r="AA1232" s="82"/>
      <c r="AB1232" s="82"/>
      <c r="AC1232" s="35"/>
      <c r="AD1232" s="35"/>
      <c r="AE1232" s="35"/>
      <c r="AF1232" s="35"/>
      <c r="AG1232" s="35"/>
      <c r="AH1232" s="35"/>
      <c r="AI1232" s="35"/>
      <c r="AJ1232" s="35"/>
      <c r="AK1232" s="35"/>
      <c r="AL1232" s="35"/>
      <c r="AM1232" s="241"/>
      <c r="AN1232" s="241"/>
      <c r="AO1232" s="241"/>
      <c r="AP1232" s="241"/>
      <c r="AQ1232" s="241"/>
      <c r="AR1232" s="241"/>
      <c r="AS1232" s="241"/>
      <c r="AT1232" s="257"/>
      <c r="AU1232" s="257"/>
      <c r="AV1232" s="260"/>
      <c r="AW1232" s="260"/>
      <c r="AX1232" s="257"/>
      <c r="AY1232" s="257"/>
      <c r="AZ1232" s="257"/>
      <c r="BA1232" s="257"/>
      <c r="BB1232" s="257"/>
      <c r="BC1232" s="257"/>
      <c r="BD1232" s="257"/>
      <c r="BE1232" s="257"/>
      <c r="BF1232" s="257"/>
      <c r="BG1232" s="257"/>
      <c r="BH1232" s="257"/>
      <c r="BI1232" s="257"/>
      <c r="BJ1232" s="257"/>
      <c r="BK1232" s="257"/>
      <c r="BL1232" s="263"/>
      <c r="BM1232" s="263"/>
      <c r="BN1232" s="263"/>
      <c r="BO1232" s="263"/>
      <c r="BP1232" s="263"/>
      <c r="BQ1232" s="263"/>
      <c r="BR1232" s="271"/>
      <c r="BS1232" s="271"/>
      <c r="BT1232" s="271"/>
      <c r="BU1232" s="271"/>
      <c r="BV1232" s="271"/>
      <c r="BW1232" s="271"/>
      <c r="BX1232" s="257"/>
      <c r="BY1232" s="257"/>
      <c r="BZ1232" s="257"/>
      <c r="CA1232" s="268"/>
      <c r="CB1232" s="268"/>
      <c r="CC1232" s="275"/>
      <c r="CD1232" s="268"/>
      <c r="CE1232" s="268"/>
      <c r="CF1232" s="268"/>
      <c r="CG1232" s="268"/>
      <c r="CH1232" s="268"/>
      <c r="CI1232" s="268"/>
      <c r="CJ1232" s="268"/>
      <c r="CK1232" s="268"/>
      <c r="CL1232" s="265"/>
      <c r="CM1232" s="272"/>
      <c r="CN1232" s="264"/>
      <c r="CO1232" s="125"/>
      <c r="CP1232" s="226"/>
      <c r="CQ1232" s="226"/>
      <c r="CR1232" s="226"/>
      <c r="CS1232" s="105"/>
      <c r="CT1232" s="105"/>
      <c r="CU1232" s="105"/>
      <c r="CV1232" s="105"/>
      <c r="CW1232" s="105"/>
      <c r="CX1232" s="105"/>
      <c r="CY1232" s="105"/>
      <c r="CZ1232" s="105"/>
      <c r="DA1232" s="105"/>
    </row>
    <row r="1233" spans="1:105" s="70" customFormat="1" ht="15" customHeight="1">
      <c r="A1233" s="227">
        <f t="shared" ref="A1233" si="458">A1225+1</f>
        <v>152</v>
      </c>
      <c r="B1233" s="276" t="s">
        <v>447</v>
      </c>
      <c r="C1233" s="279" t="s">
        <v>1033</v>
      </c>
      <c r="D1233" s="236">
        <v>43878</v>
      </c>
      <c r="E1233" s="236" t="s">
        <v>1248</v>
      </c>
      <c r="F1233" s="253" t="s">
        <v>80</v>
      </c>
      <c r="G1233" s="254"/>
      <c r="H1233" s="82" t="s">
        <v>69</v>
      </c>
      <c r="I1233" s="82" t="s">
        <v>973</v>
      </c>
      <c r="J1233" s="82" t="s">
        <v>61</v>
      </c>
      <c r="K1233" s="82" t="s">
        <v>61</v>
      </c>
      <c r="L1233" s="82" t="s">
        <v>61</v>
      </c>
      <c r="M1233" s="82" t="s">
        <v>61</v>
      </c>
      <c r="N1233" s="82" t="s">
        <v>61</v>
      </c>
      <c r="O1233" s="82" t="s">
        <v>973</v>
      </c>
      <c r="P1233" s="82" t="s">
        <v>631</v>
      </c>
      <c r="Q1233" s="82" t="s">
        <v>61</v>
      </c>
      <c r="R1233" s="82" t="s">
        <v>61</v>
      </c>
      <c r="S1233" s="82" t="s">
        <v>61</v>
      </c>
      <c r="T1233" s="82" t="s">
        <v>61</v>
      </c>
      <c r="U1233" s="82" t="s">
        <v>61</v>
      </c>
      <c r="V1233" s="82"/>
      <c r="W1233" s="82" t="s">
        <v>60</v>
      </c>
      <c r="X1233" s="82" t="s">
        <v>60</v>
      </c>
      <c r="Y1233" s="82" t="s">
        <v>60</v>
      </c>
      <c r="Z1233" s="82" t="s">
        <v>60</v>
      </c>
      <c r="AA1233" s="82" t="s">
        <v>60</v>
      </c>
      <c r="AB1233" s="82" t="s">
        <v>60</v>
      </c>
      <c r="AC1233" s="82"/>
      <c r="AD1233" s="82" t="s">
        <v>60</v>
      </c>
      <c r="AE1233" s="82" t="s">
        <v>60</v>
      </c>
      <c r="AF1233" s="82" t="s">
        <v>60</v>
      </c>
      <c r="AG1233" s="82" t="s">
        <v>60</v>
      </c>
      <c r="AH1233" s="82" t="s">
        <v>60</v>
      </c>
      <c r="AI1233" s="82" t="s">
        <v>1471</v>
      </c>
      <c r="AJ1233" s="82"/>
      <c r="AK1233" s="82" t="s">
        <v>61</v>
      </c>
      <c r="AL1233" s="82" t="s">
        <v>61</v>
      </c>
      <c r="AM1233" s="239">
        <f>COUNTIF(H1233:AL1233,"PH")+COUNTIF(H1233:AL1233,"PH/L")+COUNTIF(H1233:AL1233,"PM")</f>
        <v>0</v>
      </c>
      <c r="AN1233" s="239">
        <f>COUNTIF(H1233:AL1233,"PD")+COUNTIF(H1233:AL1233,"PDD")+COUNTIF(H1233:AL1233,"P/DS")/2+COUNTIF(H1233:AL1233,"PMD")</f>
        <v>0</v>
      </c>
      <c r="AO1233" s="239">
        <f>COUNTIF(H1233:AL1233,"PN")+COUNTIF(H1233:AL1233,"P/NS")/2+COUNTIF(H1233:AL1233,"PH")+COUNTIF(H1233:AL1233,"PH/F")/2+COUNTIF(H1233:AL1233,"PH/L")/2+COUNTIF(H1233:AL1233,"PM")</f>
        <v>0</v>
      </c>
      <c r="AP1233" s="239">
        <f>COUNTIF(H1233:AL1233,"BH")+COUNTIF(H1233:AL1233,"AL/BL")+COUNTIF(H1233:AL1233,"UL/BL")+COUNTIF(H1233:AL1233,"BM")</f>
        <v>0</v>
      </c>
      <c r="AQ1233" s="239">
        <f>COUNTIF(H1233:AL1233,"DS")+COUNTIF(H1233:AL1233,"AL/DS")/2+COUNTIF(H1233:AL1233,"UL/DS")/2+COUNTIF(H1233:AL1233,"CT")+COUNTIF(H1233:AL1233,"MD")</f>
        <v>11.5</v>
      </c>
      <c r="AR1233" s="239">
        <f>COUNTIF(H1233:AL1233,"NS")+COUNTIF(H1233:AL1233,"AL/NS")/2+COUNTIF(H1233:AL1233,"UL/NS")/2+COUNTIF(H1233:AL1233,"BH")+COUNTIF(H1233:AL1233,"AL/BF")/2+COUNTIF(H1233:AL1233,"AL/BL")/2+COUNTIF(H1233:AL1233,"UL/BL")/2+COUNTIF(H1233:AL1233,"UL/BF")/2+COUNTIF(H1233:AL1233,"BM")</f>
        <v>12</v>
      </c>
      <c r="AS1233" s="239">
        <f>COUNTIF(H1233:AL1233,"AL")+COUNTIF(H1233:AL1233,"AL/DS")/2+COUNTIF(H1233:AL1233,"AL/NS")/2+COUNTIF(H1233:AL1233,"NH")+COUNTIF(H1233:AL1233,"SL")+COUNTIF(H1233:AL1233,"NHD")+COUNTIF(H1233:AL1233,"B")+COUNTIF(H1233:AL1233,"HL")+COUNTIF(H1233:AL1233,"AL/BF")/2+COUNTIF(H1233:AL1233,"AL/BL")/2</f>
        <v>1</v>
      </c>
      <c r="AT1233" s="255">
        <f>COUNTIF(H1233:AL1233,"PD")+COUNTIF(H1233:AL1233,"PN")+COUNTIF(H1233:AL1233,"P/DS")/2+COUNTIF(H1233:AL1233,"P/NS")/2+COUNTIF(H1233:AL1233,"DS")+COUNTIF(H1233:AL1233,"NS")+COUNTIF(H1233:AL1233,"AL")+COUNTIF(H1233:AL1233,"AL/DS")+COUNTIF(H1233:AL1233,"AL/NS")+COUNTIF(H1233:AL1233,"NH")+COUNTIF(H1233:AL1233,"SL")+COUNTIF(H1233:AL1233,"UL/DS")/2+COUNTIF(H1233:AL1233,"UL/NS")/2+COUNTIF(H1233:AL1233,"CT")+COUNTIF(H1233:AL1233,"NHD")+COUNTIF(H1233:AL1233,"PDD")+COUNTIF(H1233:AL1233,"B")+COUNTIF(H1233:AL1233,"HL")+COUNTIF(H1233:AL1233,"PH")+COUNTIF(H1233:AL1233,"BH")+COUNTIF(H1233:AL1233,"AL/BF")+COUNTIF(H1233:AL1233,"AL/BL")+COUNTIF(H1233:AL1233,"UL/BF")/2+COUNTIF(H1233:AL1233,"UL/BL")/2+COUNTIF(H1233:AL1233,"PH/F")/2+COUNTIF(H1233:AL1233,"PH/L")/2+COUNTIF(H1233:AL1233,"MD")+COUNTIF(H1233:AL1233,"PMD")+COUNTIF(H1233:AL1233,"PM")+COUNTIF(H1233:AL1233,"BM")</f>
        <v>24.5</v>
      </c>
      <c r="AU1233" s="255">
        <f>COUNTIF(H1233:AL1233,"P/DS")/2+COUNTIF(H1233:AL1233,"P/NS")/2+COUNTIF(H1233:AL1233,"IL")+COUNTIF(H1233:AL1233,"NL")+COUNTIF(H1233:AL1233,"UL")+COUNTIF(H1233:AL1233,"UL/DS")/2+COUNTIF(H1233:AL1233,"UL/NS")/2+COUNTIF(H1233:AL1233,"KT")+COUNTIF(H1233:AL1233,"UL/BF")/2+COUNTIF(H1233:AL1233,"UL/BL")/2+COUNTIF(H1233:AL1233,"PH/F")/2+COUNTIF(H1233:AL1233,"PH/L")/2+COUNTIF(H1233:AL1233,"NB")</f>
        <v>1.5</v>
      </c>
      <c r="AV1233" s="258">
        <f>COUNTIF(H1233:AL1233,"PN")+COUNTIF(H1233:AL1233,"TVD")+COUNTIF(H1233:AL1233,"PH")+COUNTIF(H1233:AL1233,"PM")+COUNTIF(H1233:AL1233,"PDD")-COUNTIFS(H1233:AL1233,"PN",H1240:AL1240,"&gt;=3")-COUNTIFS(H1233:AL1233,"PM",H1240:AL1240,"&gt;=3")</f>
        <v>0</v>
      </c>
      <c r="AW1233" s="258">
        <f>COUNTIF(H1233:AL1233,"NS")+COUNTIF(H1233:AL1233,"D")+COUNTIF(H1233:AL1233,"BH")+COUNTIF(H1233:AL1233,"NHD")+COUNTIF(H1233:AL1233,"BM")-COUNTIFS(H1233:AL1233,"NS",H1240:AL1240,"&gt;=3")-COUNTIFS(H1233:AL1233,"BH",H1240:AL1240,"&gt;=3")-COUNTIFS(H1233:AL1233,"BM",H1240:AL1240,"&gt;=3")</f>
        <v>14</v>
      </c>
      <c r="AX1233" s="255">
        <f>COUNTIF(H1233:AL1233,"AL")+COUNTIF(H1233:AL1233,"AL/DS")/2+COUNTIF(H1233:AL1233,"AL/NS")/2+COUNTIF(H1233:AL1233,"AL/BF")+COUNTIF(H1233:AL1233,"AL/BL")/2</f>
        <v>0</v>
      </c>
      <c r="AY1233" s="255">
        <f>COUNTIF(H1233:AL1233,"SL")</f>
        <v>0</v>
      </c>
      <c r="AZ1233" s="255">
        <f>COUNTIF(H1233:AL1233,"NH")</f>
        <v>1</v>
      </c>
      <c r="BA1233" s="255">
        <f>COUNTIF(H1233:AL1233,"HL")</f>
        <v>0</v>
      </c>
      <c r="BB1233" s="255">
        <f>COUNTIF(G1233:AL1233,"P/DS")/2+COUNTIF(G1233:AL1233,"P/NS")/2+COUNTIF(G1233:AL1233,"UL")+COUNTIF(G1233:AL1233,"UL/DS")/2+COUNTIF(G1233:AL1233,"UL/NS")/2+COUNTIF(G1233:AL1233,"UL/BL")/2+COUNTIF(G1233:AL1233,"UL/BF")/2+COUNTIF(G1233:AL1233,"PH/F")/2+COUNTIF(G1233:AL1233,"PH/L")/2</f>
        <v>0.5</v>
      </c>
      <c r="BC1233" s="255">
        <f>COUNTIF(H1233:AL1233,"NB")</f>
        <v>1</v>
      </c>
      <c r="BD1233" s="255">
        <f>COUNTIF(H1233:AL1233,"NL")</f>
        <v>0</v>
      </c>
      <c r="BE1233" s="255">
        <f>COUNTIF(H1233:AL1233,"IL")</f>
        <v>0</v>
      </c>
      <c r="BF1233" s="255">
        <f>COUNTIF(H1233:AL1233,"KT")</f>
        <v>0</v>
      </c>
      <c r="BG1233" s="255">
        <f>COUNTIF(H1233:AL1233,"L70")</f>
        <v>0</v>
      </c>
      <c r="BH1233" s="255">
        <f>COUNTIF(H1233:AL1233,"MD")</f>
        <v>0</v>
      </c>
      <c r="BI1233" s="255">
        <f>COUNTIF(H1233:AL1233,"PMD")</f>
        <v>0</v>
      </c>
      <c r="BJ1233" s="255">
        <f>COUNTIF(H1233:AL1233,"PM")</f>
        <v>0</v>
      </c>
      <c r="BK1233" s="255">
        <f>COUNTIF(H1233:AL1233,"BM")</f>
        <v>0</v>
      </c>
      <c r="BL1233" s="261">
        <f>SUMIF(H1233:AL1233,"PD",H1234:AL1234)+SUMIF(H1233:AL1233,"PN",H1234:AL1234)+SUMIF(H1233:AL1233,"P/DS",H1234:AL1234)+SUMIF(H1233:AL1233,"PN/F",H1234:AL1234)+SUMIF(H1233:AL1233,"PN/L",H1234:AL1234)+SUMIF(H1233:AL1233,"TV",H1234:AL1234)+SUMIF(H1233:AL1233,"TVD",H1234:AL1234)+SUMIF(H1233:AL1233,"PDD",H1234:AL1234)</f>
        <v>0</v>
      </c>
      <c r="BM1233" s="261">
        <f>SUMIF(H1233:AL1233,"PD",H1235:AL1235)+SUMIF(H1233:AL1233,"PN",H1235:AL1235)+SUMIF(H1233:AL1233,"P/DS",H1235:AL1235)+SUMIF(H1233:AL1233,"PN/F",H1235:AL1235)+SUMIF(H1233:AL1233,"PN/L",H1235:AL1235)+SUMIF(H1233:AL1233,"TV",H1235:AL1235)+SUMIF(H1233:AL1233,"TVD",H1235:AL1235)+SUMIF(H1233:AL1233,"PDD",H1235:AL1235)+SUMIF(H1233:AL1233,"PMD",H1235:AL1235)</f>
        <v>0</v>
      </c>
      <c r="BN1233" s="261">
        <f>SUMIF(H1233:AL1233,"PD",H1236:AL1236)+SUMIF(H1233:AL1233,"PN",H1236:AL1236)+SUMIF(H1233:AL1233,"P/DS",H1236:AL1236)+SUMIF(H1233:AL1233,"PN/F",H1236:AL1236)+SUMIF(H1233:AL1233,"PN/L",H1236:AL1236)+SUMIF(H1233:AL1233,"TV",H1236:AL1236)+SUMIF(H1233:AL1233,"TVD",H1236:AL1236)</f>
        <v>0</v>
      </c>
      <c r="BO1233" s="261">
        <f>SUMIF(H1233:AL1233,"PD",H1237:AL1237)+SUMIF(H1233:AL1233,"PN",H1237:AL1237)+SUMIF(H1233:AL1233,"P/DS",H1237:AL1237)+SUMIF(H1233:AL1233,"PN/F",H1237:AL1237)+SUMIF(H1233:AL1233,"PN/L",H1237:AL1237)+SUMIF(H1233:AL1233,"TV",H1237:AL1237)+SUMIF(H1233:AL1233,"TVD",H1237:AL1237)</f>
        <v>0</v>
      </c>
      <c r="BP1233" s="261">
        <f>SUMIF(H1233:AL1233,"PD",H1238:AL1238)+SUMIF(H1233:AL1233,"PN",H1238:AL1238)+SUMIF(H1233:AL1233,"P/DS",H1238:AL1238)+SUMIF(H1233:AL1233,"PN/F",H1238:AL1238)+SUMIF(H1233:AL1233,"PN/L",H1238:AL1238)+SUMIF(H1233:AL1233,"TV",H1238:AL1238)+SUMIF(H1233:AL1233,"TVD",H1238:AL1238)+SUMIF(H1233:AL1233,"PDD",H1238:AL1238)+SUMIF(H1233:AL1233,"PH",H1238:AL1238)+SUMIF(H1233:AL1233,"PM",H1238:AL1238)</f>
        <v>0</v>
      </c>
      <c r="BQ1233" s="261">
        <f>SUMIF(H1233:AL1233,"PD",H1239:AL1239)+SUMIF(H1233:AL1233,"PN",H1239:AL1239)+SUMIF(H1233:AL1233,"P/DS",H1239:AL1239)+SUMIF(H1233:AL1233,"PN/F",H1239:AL1239)+SUMIF(H1233:AL1233,"PN/L",H1239:AL1239)+SUMIF(H1233:AL1233,"TV",H1239:AL1239)+SUMIF(H1233:AL1233,"TVD",H1239:AL1239)+SUMIF(H1233:AL1233,"PDD",H1239:AL1239)+SUMIF(H1233:AL1233,"PH",H1239:AL1239)+SUMIF(H1233:AL1233,"PM",H1239:AL1239)</f>
        <v>0</v>
      </c>
      <c r="BR1233" s="269">
        <f>SUM(H1234:AL1234)-BL1233</f>
        <v>45.5</v>
      </c>
      <c r="BS1233" s="269">
        <f>SUM(H1235:AL1235)-BM1233</f>
        <v>14</v>
      </c>
      <c r="BT1233" s="269">
        <f>SUM(H1236:AL1236)-BN1233</f>
        <v>0</v>
      </c>
      <c r="BU1233" s="269">
        <f>SUM(H1237:AL1237)-BO1233</f>
        <v>13</v>
      </c>
      <c r="BV1233" s="269">
        <f>SUM(H1238:AL1238)-BP1233</f>
        <v>0</v>
      </c>
      <c r="BW1233" s="269">
        <f>SUM(H1239:AL1239)-BQ1233</f>
        <v>0</v>
      </c>
      <c r="BX1233" s="255">
        <f>SUMIF(H1233:AL1233,"PD",H1240:AL1240)+SUMIF(H1233:AL1233,"PN",H1240:AL1240)+SUMIF(H1233:AL1233,"P/DS",H1240:AL1240)+SUMIF(H1233:AL1233,"PN/F",H1240:AL1240)+SUMIF(H1233:AL1233,"PN/L",H1240:AL1240)</f>
        <v>0</v>
      </c>
      <c r="BY1233" s="255">
        <f>SUM(H1240:AL1240)-BX1233</f>
        <v>0</v>
      </c>
      <c r="BZ1233" s="255">
        <f t="shared" ref="BZ1233" si="459">+SUM(BL1233:BW1240)</f>
        <v>72.5</v>
      </c>
      <c r="CA1233" s="266">
        <f>(COUNTIFS(H1233:AL1233,"PD",H1234:AL1234,"&gt;=2"))*0.5-IF(CN1233="VP",COUNTIFS($H$16:$AL$16,"SAT",H1233:AL1233,"PD",H1234:AL1234,"&gt;=2"))*0.5</f>
        <v>0</v>
      </c>
      <c r="CB1233" s="266">
        <f>(COUNTIFS(H1233:AL1233,"PN",H1235:AL1235,"&gt;=0.5",H1234:AL1234,"&gt;=1.5"))*0.5+COUNTIFS(H1233:AL1233,"PDD",H1235:AL1235,"&gt;=0.5",H1234:AL1234,"&gt;=1.5")*0.5</f>
        <v>0</v>
      </c>
      <c r="CC1233" s="273">
        <f>(COUNTIFS(H1233:AL1233,"TV",H1235:AL1235,"&gt;=10"))*0.5+(COUNTIFS(H1233:AL1233,"PMD",H1235:AL1235,"&gt;=2"))*0.5</f>
        <v>0</v>
      </c>
      <c r="CD1233" s="266">
        <f>(COUNTIFS(H1233:AL1233,"TVD",H1237:AL1237,"&gt;=6.5",H1235:AL1235,"&gt;=3.5"))*0.5</f>
        <v>0</v>
      </c>
      <c r="CE1233" s="266">
        <f>(COUNTIFS(H1233:AL1233,"PD",H1238:AL1238,"&gt;=10"))*0.5</f>
        <v>0</v>
      </c>
      <c r="CF1233" s="266">
        <f>(COUNTIFS(H1233:AL1233,"PDD",H1238:AL1238,"&gt;=3.5",H1239:AL1239,"&gt;=6.5")+COUNTIFS(H1233:AL1233,"PH",H1239:AL1239,"&gt;=0.5",H1238:AL1238,"&gt;=1.5")+COUNTIFS(H1233:AL1233,"PM",H1239:AL1239,"&gt;=0.5",H1238:AL1238,"&gt;=1.5"))*0.5</f>
        <v>0</v>
      </c>
      <c r="CG1233" s="266">
        <f>(COUNTIFS(H1233:AL1233,"DS",H1234:AL1234,"&gt;=2")+COUNTIFS(H1233:AL1233,"AL/DS",H1234:AL1234,"&gt;=2"))*0.5-IF(CN1233="VP",COUNTIFS($H$16:$AL$16,"SAT",H1233:AL1233,"DS",H1234:AL1234,"&gt;=2"))*0.5</f>
        <v>3</v>
      </c>
      <c r="CH1233" s="266">
        <f>(COUNTIFS(H1233:AL1233,"NS",H1235:AL1235,"&gt;=0.5",H1234:AL1234,"&gt;=1.5")+COUNTIFS(H1233:AL1233,"AL/NS",H1235:AL1235,"&gt;=0.5",H1234:AL1234,"&gt;=1.5")+COUNTIFS(H1233:AL1233,"NHD",H1235:AL1235,"&gt;=4.5",H1238:AL1238,"&gt;=2",H1234:AL1234,"&gt;=1.5"))*0.5</f>
        <v>5.5</v>
      </c>
      <c r="CI1233" s="266">
        <f>(COUNTIF(H1235:AL1235,"&gt;=10")+COUNTIFS(H1233:AL1233,"MD",H1235:AL1235,"&gt;=2")-COUNTIFS(H1233:AL1233,"TV",H1235:AL1235,"&gt;=10"))*0.5</f>
        <v>0</v>
      </c>
      <c r="CJ1233" s="266">
        <f>(COUNTIFS(H1233:AL1233,"D",H1237:AL1237,"&gt;=6.5",H1235:AL1235,"&gt;=3.5"))*0.5</f>
        <v>1</v>
      </c>
      <c r="CK1233" s="266">
        <f>(COUNTIF(H1238:AL1238,"&gt;=10")-COUNTIFS(H1233:AL1233,"PD",H1238:AL1238,"&gt;=10"))*0.5</f>
        <v>0</v>
      </c>
      <c r="CL1233" s="265">
        <f>(COUNTIFS(H1233:AL1233,"NHD",H1238:AL1238,"&gt;=3.5",H1239:AL1239,"&gt;=6.5")+COUNTIFS(H1233:AL1233,"BH",H1238:AL1238,"&gt;=1.5",H1239:AL1239,"&gt;=0.5")+COUNTIFS(H1233:AL1233,"BM",H1238:AL1238,"&gt;=1.5",H1239:AL1239,"&gt;=0.5")+COUNTIFS(H1233:AL1233,"D",H1238:AL1238,"&gt;=1.5",H1239:AL1239,"&gt;=0.5"))*0.5</f>
        <v>0</v>
      </c>
      <c r="CM1233" s="272"/>
      <c r="CN1233" s="264" t="s">
        <v>723</v>
      </c>
      <c r="CO1233" s="125">
        <f t="shared" ref="CO1233" si="460">+AM1233+AN1233+AO1233+AP1233+AQ1233+AR1233+AS1233+AU1233+BG1233</f>
        <v>26</v>
      </c>
      <c r="CP1233" s="225">
        <f>+SUM(I1234:I1239)-I1240</f>
        <v>10.5</v>
      </c>
      <c r="CQ1233" s="225">
        <f>+SUM(J1234:J1239)-J1240</f>
        <v>2.5</v>
      </c>
      <c r="CR1233" s="225">
        <f>+SUM(K1234:K1239)-K1240</f>
        <v>2.5</v>
      </c>
      <c r="CS1233" s="90"/>
      <c r="CT1233" s="90"/>
      <c r="CU1233" s="90"/>
      <c r="CV1233" s="90"/>
      <c r="CW1233" s="90"/>
      <c r="CX1233" s="90"/>
      <c r="CY1233" s="90"/>
      <c r="CZ1233" s="90"/>
      <c r="DA1233" s="90"/>
    </row>
    <row r="1234" spans="1:105" s="70" customFormat="1" ht="15" customHeight="1">
      <c r="A1234" s="228"/>
      <c r="B1234" s="277"/>
      <c r="C1234" s="280"/>
      <c r="D1234" s="237"/>
      <c r="E1234" s="237"/>
      <c r="F1234" s="242" t="s">
        <v>82</v>
      </c>
      <c r="G1234" s="71">
        <v>1.5</v>
      </c>
      <c r="H1234" s="83"/>
      <c r="I1234" s="83"/>
      <c r="J1234" s="83">
        <v>2</v>
      </c>
      <c r="K1234" s="83">
        <v>2</v>
      </c>
      <c r="L1234" s="83">
        <v>2</v>
      </c>
      <c r="M1234" s="83">
        <v>2</v>
      </c>
      <c r="N1234" s="83">
        <v>2</v>
      </c>
      <c r="O1234" s="83"/>
      <c r="P1234" s="83"/>
      <c r="Q1234" s="83">
        <v>2</v>
      </c>
      <c r="R1234" s="83">
        <v>2</v>
      </c>
      <c r="S1234" s="83">
        <v>2</v>
      </c>
      <c r="T1234" s="83">
        <v>2</v>
      </c>
      <c r="U1234" s="83">
        <v>2</v>
      </c>
      <c r="V1234" s="83"/>
      <c r="W1234" s="83">
        <v>4</v>
      </c>
      <c r="X1234" s="83">
        <v>2.5</v>
      </c>
      <c r="Y1234" s="83">
        <v>2.5</v>
      </c>
      <c r="Z1234" s="83">
        <v>2.5</v>
      </c>
      <c r="AA1234" s="83">
        <v>2.5</v>
      </c>
      <c r="AB1234" s="83">
        <v>2.5</v>
      </c>
      <c r="AC1234" s="79"/>
      <c r="AD1234" s="79">
        <v>1.5</v>
      </c>
      <c r="AE1234" s="79">
        <v>1.5</v>
      </c>
      <c r="AF1234" s="79">
        <v>1.5</v>
      </c>
      <c r="AG1234" s="79">
        <v>1.5</v>
      </c>
      <c r="AH1234" s="79"/>
      <c r="AI1234" s="79"/>
      <c r="AJ1234" s="79"/>
      <c r="AK1234" s="79">
        <v>1</v>
      </c>
      <c r="AL1234" s="79">
        <v>2</v>
      </c>
      <c r="AM1234" s="240"/>
      <c r="AN1234" s="240"/>
      <c r="AO1234" s="240"/>
      <c r="AP1234" s="240"/>
      <c r="AQ1234" s="240"/>
      <c r="AR1234" s="240"/>
      <c r="AS1234" s="240"/>
      <c r="AT1234" s="256"/>
      <c r="AU1234" s="256"/>
      <c r="AV1234" s="259"/>
      <c r="AW1234" s="259"/>
      <c r="AX1234" s="256"/>
      <c r="AY1234" s="256"/>
      <c r="AZ1234" s="256"/>
      <c r="BA1234" s="256"/>
      <c r="BB1234" s="256"/>
      <c r="BC1234" s="256"/>
      <c r="BD1234" s="256"/>
      <c r="BE1234" s="256"/>
      <c r="BF1234" s="256"/>
      <c r="BG1234" s="256"/>
      <c r="BH1234" s="256"/>
      <c r="BI1234" s="256"/>
      <c r="BJ1234" s="256"/>
      <c r="BK1234" s="256"/>
      <c r="BL1234" s="262"/>
      <c r="BM1234" s="262"/>
      <c r="BN1234" s="262"/>
      <c r="BO1234" s="262"/>
      <c r="BP1234" s="262"/>
      <c r="BQ1234" s="262"/>
      <c r="BR1234" s="270"/>
      <c r="BS1234" s="270"/>
      <c r="BT1234" s="270"/>
      <c r="BU1234" s="270"/>
      <c r="BV1234" s="270"/>
      <c r="BW1234" s="270"/>
      <c r="BX1234" s="256"/>
      <c r="BY1234" s="256"/>
      <c r="BZ1234" s="256"/>
      <c r="CA1234" s="267"/>
      <c r="CB1234" s="267"/>
      <c r="CC1234" s="274"/>
      <c r="CD1234" s="267"/>
      <c r="CE1234" s="267"/>
      <c r="CF1234" s="267"/>
      <c r="CG1234" s="267"/>
      <c r="CH1234" s="267"/>
      <c r="CI1234" s="267"/>
      <c r="CJ1234" s="267"/>
      <c r="CK1234" s="267"/>
      <c r="CL1234" s="265"/>
      <c r="CM1234" s="272"/>
      <c r="CN1234" s="264"/>
      <c r="CO1234" s="125"/>
      <c r="CP1234" s="226"/>
      <c r="CQ1234" s="226"/>
      <c r="CR1234" s="226"/>
      <c r="CS1234" s="90"/>
      <c r="CT1234" s="90"/>
      <c r="CU1234" s="90"/>
      <c r="CV1234" s="90"/>
      <c r="CW1234" s="90"/>
      <c r="CX1234" s="90"/>
      <c r="CY1234" s="90"/>
      <c r="CZ1234" s="90"/>
      <c r="DA1234" s="90"/>
    </row>
    <row r="1235" spans="1:105" s="70" customFormat="1" ht="15" customHeight="1">
      <c r="A1235" s="228"/>
      <c r="B1235" s="277"/>
      <c r="C1235" s="280"/>
      <c r="D1235" s="237"/>
      <c r="E1235" s="237"/>
      <c r="F1235" s="243"/>
      <c r="G1235" s="72">
        <v>2</v>
      </c>
      <c r="H1235" s="84"/>
      <c r="I1235" s="84">
        <v>4</v>
      </c>
      <c r="J1235" s="84">
        <v>0.5</v>
      </c>
      <c r="K1235" s="84">
        <v>0.5</v>
      </c>
      <c r="L1235" s="84">
        <v>0.5</v>
      </c>
      <c r="M1235" s="84">
        <v>0.5</v>
      </c>
      <c r="N1235" s="84">
        <v>0.5</v>
      </c>
      <c r="O1235" s="84">
        <v>4</v>
      </c>
      <c r="P1235" s="84"/>
      <c r="Q1235" s="84">
        <v>0.5</v>
      </c>
      <c r="R1235" s="84">
        <v>0.5</v>
      </c>
      <c r="S1235" s="84">
        <v>0.5</v>
      </c>
      <c r="T1235" s="84">
        <v>0.5</v>
      </c>
      <c r="U1235" s="84">
        <v>0.5</v>
      </c>
      <c r="V1235" s="84"/>
      <c r="W1235" s="84"/>
      <c r="X1235" s="84"/>
      <c r="Y1235" s="84"/>
      <c r="Z1235" s="84"/>
      <c r="AA1235" s="84"/>
      <c r="AB1235" s="84"/>
      <c r="AC1235" s="80"/>
      <c r="AD1235" s="80"/>
      <c r="AE1235" s="80"/>
      <c r="AF1235" s="80"/>
      <c r="AG1235" s="80"/>
      <c r="AH1235" s="80"/>
      <c r="AI1235" s="80"/>
      <c r="AJ1235" s="80"/>
      <c r="AK1235" s="80">
        <v>0.5</v>
      </c>
      <c r="AL1235" s="80">
        <v>0.5</v>
      </c>
      <c r="AM1235" s="240"/>
      <c r="AN1235" s="240"/>
      <c r="AO1235" s="240"/>
      <c r="AP1235" s="240"/>
      <c r="AQ1235" s="240"/>
      <c r="AR1235" s="240"/>
      <c r="AS1235" s="240"/>
      <c r="AT1235" s="256"/>
      <c r="AU1235" s="256"/>
      <c r="AV1235" s="259"/>
      <c r="AW1235" s="259"/>
      <c r="AX1235" s="256"/>
      <c r="AY1235" s="256"/>
      <c r="AZ1235" s="256"/>
      <c r="BA1235" s="256"/>
      <c r="BB1235" s="256"/>
      <c r="BC1235" s="256"/>
      <c r="BD1235" s="256"/>
      <c r="BE1235" s="256"/>
      <c r="BF1235" s="256"/>
      <c r="BG1235" s="256"/>
      <c r="BH1235" s="256"/>
      <c r="BI1235" s="256"/>
      <c r="BJ1235" s="256"/>
      <c r="BK1235" s="256"/>
      <c r="BL1235" s="262"/>
      <c r="BM1235" s="262"/>
      <c r="BN1235" s="262"/>
      <c r="BO1235" s="262"/>
      <c r="BP1235" s="262"/>
      <c r="BQ1235" s="262"/>
      <c r="BR1235" s="270"/>
      <c r="BS1235" s="270"/>
      <c r="BT1235" s="270"/>
      <c r="BU1235" s="270"/>
      <c r="BV1235" s="270"/>
      <c r="BW1235" s="270"/>
      <c r="BX1235" s="256"/>
      <c r="BY1235" s="256"/>
      <c r="BZ1235" s="256"/>
      <c r="CA1235" s="267"/>
      <c r="CB1235" s="267"/>
      <c r="CC1235" s="274"/>
      <c r="CD1235" s="267"/>
      <c r="CE1235" s="267"/>
      <c r="CF1235" s="267"/>
      <c r="CG1235" s="267"/>
      <c r="CH1235" s="267"/>
      <c r="CI1235" s="267"/>
      <c r="CJ1235" s="267"/>
      <c r="CK1235" s="267"/>
      <c r="CL1235" s="265"/>
      <c r="CM1235" s="272"/>
      <c r="CN1235" s="264"/>
      <c r="CO1235" s="125"/>
      <c r="CP1235" s="226"/>
      <c r="CQ1235" s="226"/>
      <c r="CR1235" s="226"/>
      <c r="CS1235" s="90"/>
      <c r="CT1235" s="90"/>
      <c r="CU1235" s="90"/>
      <c r="CV1235" s="90"/>
      <c r="CW1235" s="90"/>
      <c r="CX1235" s="90"/>
      <c r="CY1235" s="90"/>
      <c r="CZ1235" s="90"/>
      <c r="DA1235" s="90"/>
    </row>
    <row r="1236" spans="1:105" s="70" customFormat="1" ht="15" customHeight="1">
      <c r="A1236" s="228"/>
      <c r="B1236" s="277"/>
      <c r="C1236" s="280"/>
      <c r="D1236" s="237"/>
      <c r="E1236" s="237"/>
      <c r="F1236" s="243"/>
      <c r="G1236" s="72">
        <v>2.1</v>
      </c>
      <c r="H1236" s="84"/>
      <c r="I1236" s="84"/>
      <c r="J1236" s="84"/>
      <c r="K1236" s="84"/>
      <c r="L1236" s="84"/>
      <c r="M1236" s="84"/>
      <c r="N1236" s="84"/>
      <c r="O1236" s="84"/>
      <c r="P1236" s="84"/>
      <c r="Q1236" s="84"/>
      <c r="R1236" s="84"/>
      <c r="S1236" s="84"/>
      <c r="T1236" s="84"/>
      <c r="U1236" s="84"/>
      <c r="V1236" s="84"/>
      <c r="W1236" s="84"/>
      <c r="X1236" s="84"/>
      <c r="Y1236" s="84"/>
      <c r="Z1236" s="84"/>
      <c r="AA1236" s="84"/>
      <c r="AB1236" s="84"/>
      <c r="AC1236" s="80"/>
      <c r="AD1236" s="80"/>
      <c r="AE1236" s="80"/>
      <c r="AF1236" s="80"/>
      <c r="AG1236" s="80"/>
      <c r="AH1236" s="80"/>
      <c r="AI1236" s="80"/>
      <c r="AJ1236" s="80"/>
      <c r="AK1236" s="80"/>
      <c r="AL1236" s="80"/>
      <c r="AM1236" s="240"/>
      <c r="AN1236" s="240"/>
      <c r="AO1236" s="240"/>
      <c r="AP1236" s="240"/>
      <c r="AQ1236" s="240"/>
      <c r="AR1236" s="240"/>
      <c r="AS1236" s="240"/>
      <c r="AT1236" s="256"/>
      <c r="AU1236" s="256"/>
      <c r="AV1236" s="259"/>
      <c r="AW1236" s="259"/>
      <c r="AX1236" s="256"/>
      <c r="AY1236" s="256"/>
      <c r="AZ1236" s="256"/>
      <c r="BA1236" s="256"/>
      <c r="BB1236" s="256"/>
      <c r="BC1236" s="256"/>
      <c r="BD1236" s="256"/>
      <c r="BE1236" s="256"/>
      <c r="BF1236" s="256"/>
      <c r="BG1236" s="256"/>
      <c r="BH1236" s="256"/>
      <c r="BI1236" s="256"/>
      <c r="BJ1236" s="256"/>
      <c r="BK1236" s="256"/>
      <c r="BL1236" s="262"/>
      <c r="BM1236" s="262"/>
      <c r="BN1236" s="262"/>
      <c r="BO1236" s="262"/>
      <c r="BP1236" s="262"/>
      <c r="BQ1236" s="262"/>
      <c r="BR1236" s="270"/>
      <c r="BS1236" s="270"/>
      <c r="BT1236" s="270"/>
      <c r="BU1236" s="270"/>
      <c r="BV1236" s="270"/>
      <c r="BW1236" s="270"/>
      <c r="BX1236" s="256"/>
      <c r="BY1236" s="256"/>
      <c r="BZ1236" s="256"/>
      <c r="CA1236" s="267"/>
      <c r="CB1236" s="267"/>
      <c r="CC1236" s="274"/>
      <c r="CD1236" s="267"/>
      <c r="CE1236" s="267"/>
      <c r="CF1236" s="267"/>
      <c r="CG1236" s="267"/>
      <c r="CH1236" s="267"/>
      <c r="CI1236" s="267"/>
      <c r="CJ1236" s="267"/>
      <c r="CK1236" s="267"/>
      <c r="CL1236" s="265"/>
      <c r="CM1236" s="272"/>
      <c r="CN1236" s="264"/>
      <c r="CO1236" s="125"/>
      <c r="CP1236" s="226"/>
      <c r="CQ1236" s="226"/>
      <c r="CR1236" s="226"/>
      <c r="CS1236" s="90"/>
      <c r="CT1236" s="90"/>
      <c r="CU1236" s="90"/>
      <c r="CV1236" s="90"/>
      <c r="CW1236" s="90"/>
      <c r="CX1236" s="90"/>
      <c r="CY1236" s="90"/>
      <c r="CZ1236" s="90"/>
      <c r="DA1236" s="90"/>
    </row>
    <row r="1237" spans="1:105" s="70" customFormat="1" ht="15" customHeight="1">
      <c r="A1237" s="228"/>
      <c r="B1237" s="277"/>
      <c r="C1237" s="280"/>
      <c r="D1237" s="237"/>
      <c r="E1237" s="237"/>
      <c r="F1237" s="243"/>
      <c r="G1237" s="72">
        <v>2.7</v>
      </c>
      <c r="H1237" s="84"/>
      <c r="I1237" s="84">
        <v>6.5</v>
      </c>
      <c r="J1237" s="84"/>
      <c r="K1237" s="84"/>
      <c r="L1237" s="84"/>
      <c r="M1237" s="84"/>
      <c r="N1237" s="84"/>
      <c r="O1237" s="84">
        <v>6.5</v>
      </c>
      <c r="P1237" s="84"/>
      <c r="Q1237" s="84"/>
      <c r="R1237" s="84"/>
      <c r="S1237" s="84"/>
      <c r="T1237" s="84"/>
      <c r="U1237" s="84"/>
      <c r="V1237" s="84"/>
      <c r="W1237" s="84"/>
      <c r="X1237" s="84"/>
      <c r="Y1237" s="84"/>
      <c r="Z1237" s="84"/>
      <c r="AA1237" s="84"/>
      <c r="AB1237" s="84"/>
      <c r="AC1237" s="80"/>
      <c r="AD1237" s="80"/>
      <c r="AE1237" s="80"/>
      <c r="AF1237" s="80"/>
      <c r="AG1237" s="80"/>
      <c r="AH1237" s="80"/>
      <c r="AI1237" s="80"/>
      <c r="AJ1237" s="80"/>
      <c r="AK1237" s="80"/>
      <c r="AL1237" s="80"/>
      <c r="AM1237" s="240"/>
      <c r="AN1237" s="240"/>
      <c r="AO1237" s="240"/>
      <c r="AP1237" s="240"/>
      <c r="AQ1237" s="240"/>
      <c r="AR1237" s="240"/>
      <c r="AS1237" s="240"/>
      <c r="AT1237" s="256"/>
      <c r="AU1237" s="256"/>
      <c r="AV1237" s="259"/>
      <c r="AW1237" s="259"/>
      <c r="AX1237" s="256"/>
      <c r="AY1237" s="256"/>
      <c r="AZ1237" s="256"/>
      <c r="BA1237" s="256"/>
      <c r="BB1237" s="256"/>
      <c r="BC1237" s="256"/>
      <c r="BD1237" s="256"/>
      <c r="BE1237" s="256"/>
      <c r="BF1237" s="256"/>
      <c r="BG1237" s="256"/>
      <c r="BH1237" s="256"/>
      <c r="BI1237" s="256"/>
      <c r="BJ1237" s="256"/>
      <c r="BK1237" s="256"/>
      <c r="BL1237" s="262"/>
      <c r="BM1237" s="262"/>
      <c r="BN1237" s="262"/>
      <c r="BO1237" s="262"/>
      <c r="BP1237" s="262"/>
      <c r="BQ1237" s="262"/>
      <c r="BR1237" s="270"/>
      <c r="BS1237" s="270"/>
      <c r="BT1237" s="270"/>
      <c r="BU1237" s="270"/>
      <c r="BV1237" s="270"/>
      <c r="BW1237" s="270"/>
      <c r="BX1237" s="256"/>
      <c r="BY1237" s="256"/>
      <c r="BZ1237" s="256"/>
      <c r="CA1237" s="267"/>
      <c r="CB1237" s="267"/>
      <c r="CC1237" s="274"/>
      <c r="CD1237" s="267"/>
      <c r="CE1237" s="267"/>
      <c r="CF1237" s="267"/>
      <c r="CG1237" s="267"/>
      <c r="CH1237" s="267"/>
      <c r="CI1237" s="267"/>
      <c r="CJ1237" s="267"/>
      <c r="CK1237" s="267"/>
      <c r="CL1237" s="265"/>
      <c r="CM1237" s="272"/>
      <c r="CN1237" s="264"/>
      <c r="CO1237" s="125"/>
      <c r="CP1237" s="226"/>
      <c r="CQ1237" s="226"/>
      <c r="CR1237" s="226"/>
      <c r="CS1237" s="90"/>
      <c r="CT1237" s="90"/>
      <c r="CU1237" s="90"/>
      <c r="CV1237" s="90"/>
      <c r="CW1237" s="90"/>
      <c r="CX1237" s="90"/>
      <c r="CY1237" s="90"/>
      <c r="CZ1237" s="90"/>
      <c r="DA1237" s="90"/>
    </row>
    <row r="1238" spans="1:105" s="70" customFormat="1" ht="15" customHeight="1">
      <c r="A1238" s="228"/>
      <c r="B1238" s="277"/>
      <c r="C1238" s="280"/>
      <c r="D1238" s="237"/>
      <c r="E1238" s="237"/>
      <c r="F1238" s="243"/>
      <c r="G1238" s="72">
        <v>3</v>
      </c>
      <c r="H1238" s="84"/>
      <c r="I1238" s="84"/>
      <c r="J1238" s="84"/>
      <c r="K1238" s="84"/>
      <c r="L1238" s="84"/>
      <c r="M1238" s="84"/>
      <c r="N1238" s="84"/>
      <c r="O1238" s="84"/>
      <c r="P1238" s="84"/>
      <c r="Q1238" s="84"/>
      <c r="R1238" s="84"/>
      <c r="S1238" s="84"/>
      <c r="T1238" s="84"/>
      <c r="U1238" s="84"/>
      <c r="V1238" s="84"/>
      <c r="W1238" s="84"/>
      <c r="X1238" s="84"/>
      <c r="Y1238" s="84"/>
      <c r="Z1238" s="84"/>
      <c r="AA1238" s="84"/>
      <c r="AB1238" s="84"/>
      <c r="AC1238" s="80"/>
      <c r="AD1238" s="80"/>
      <c r="AE1238" s="80"/>
      <c r="AF1238" s="80"/>
      <c r="AG1238" s="80"/>
      <c r="AH1238" s="80"/>
      <c r="AI1238" s="80"/>
      <c r="AJ1238" s="80"/>
      <c r="AK1238" s="80"/>
      <c r="AL1238" s="80"/>
      <c r="AM1238" s="240"/>
      <c r="AN1238" s="240"/>
      <c r="AO1238" s="240"/>
      <c r="AP1238" s="240"/>
      <c r="AQ1238" s="240"/>
      <c r="AR1238" s="240"/>
      <c r="AS1238" s="240"/>
      <c r="AT1238" s="256"/>
      <c r="AU1238" s="256"/>
      <c r="AV1238" s="259"/>
      <c r="AW1238" s="259"/>
      <c r="AX1238" s="256"/>
      <c r="AY1238" s="256"/>
      <c r="AZ1238" s="256"/>
      <c r="BA1238" s="256"/>
      <c r="BB1238" s="256"/>
      <c r="BC1238" s="256"/>
      <c r="BD1238" s="256"/>
      <c r="BE1238" s="256"/>
      <c r="BF1238" s="256"/>
      <c r="BG1238" s="256"/>
      <c r="BH1238" s="256"/>
      <c r="BI1238" s="256"/>
      <c r="BJ1238" s="256"/>
      <c r="BK1238" s="256"/>
      <c r="BL1238" s="262"/>
      <c r="BM1238" s="262"/>
      <c r="BN1238" s="262"/>
      <c r="BO1238" s="262"/>
      <c r="BP1238" s="262"/>
      <c r="BQ1238" s="262"/>
      <c r="BR1238" s="270"/>
      <c r="BS1238" s="270"/>
      <c r="BT1238" s="270"/>
      <c r="BU1238" s="270"/>
      <c r="BV1238" s="270"/>
      <c r="BW1238" s="270"/>
      <c r="BX1238" s="256"/>
      <c r="BY1238" s="256"/>
      <c r="BZ1238" s="256"/>
      <c r="CA1238" s="267"/>
      <c r="CB1238" s="267"/>
      <c r="CC1238" s="274"/>
      <c r="CD1238" s="267"/>
      <c r="CE1238" s="267"/>
      <c r="CF1238" s="267"/>
      <c r="CG1238" s="267"/>
      <c r="CH1238" s="267"/>
      <c r="CI1238" s="267"/>
      <c r="CJ1238" s="267"/>
      <c r="CK1238" s="267"/>
      <c r="CL1238" s="265"/>
      <c r="CM1238" s="272"/>
      <c r="CN1238" s="264"/>
      <c r="CO1238" s="125"/>
      <c r="CP1238" s="226"/>
      <c r="CQ1238" s="226"/>
      <c r="CR1238" s="226"/>
      <c r="CS1238" s="90"/>
      <c r="CT1238" s="90"/>
      <c r="CU1238" s="90"/>
      <c r="CV1238" s="90"/>
      <c r="CW1238" s="90"/>
      <c r="CX1238" s="90"/>
      <c r="CY1238" s="90"/>
      <c r="CZ1238" s="90"/>
      <c r="DA1238" s="90"/>
    </row>
    <row r="1239" spans="1:105" s="70" customFormat="1" ht="15" customHeight="1">
      <c r="A1239" s="228"/>
      <c r="B1239" s="277"/>
      <c r="C1239" s="280"/>
      <c r="D1239" s="237"/>
      <c r="E1239" s="237"/>
      <c r="F1239" s="244"/>
      <c r="G1239" s="73">
        <v>3.9</v>
      </c>
      <c r="H1239" s="85"/>
      <c r="I1239" s="85"/>
      <c r="J1239" s="85"/>
      <c r="K1239" s="85"/>
      <c r="L1239" s="85"/>
      <c r="M1239" s="85"/>
      <c r="N1239" s="85"/>
      <c r="O1239" s="85"/>
      <c r="P1239" s="85"/>
      <c r="Q1239" s="85"/>
      <c r="R1239" s="85"/>
      <c r="S1239" s="85"/>
      <c r="T1239" s="85"/>
      <c r="U1239" s="85"/>
      <c r="V1239" s="85"/>
      <c r="W1239" s="85"/>
      <c r="X1239" s="85"/>
      <c r="Y1239" s="85"/>
      <c r="Z1239" s="85"/>
      <c r="AA1239" s="85"/>
      <c r="AB1239" s="85"/>
      <c r="AC1239" s="81"/>
      <c r="AD1239" s="81"/>
      <c r="AE1239" s="81"/>
      <c r="AF1239" s="81"/>
      <c r="AG1239" s="81"/>
      <c r="AH1239" s="81"/>
      <c r="AI1239" s="81"/>
      <c r="AJ1239" s="81"/>
      <c r="AK1239" s="81"/>
      <c r="AL1239" s="81"/>
      <c r="AM1239" s="240"/>
      <c r="AN1239" s="240"/>
      <c r="AO1239" s="240"/>
      <c r="AP1239" s="240"/>
      <c r="AQ1239" s="240"/>
      <c r="AR1239" s="240"/>
      <c r="AS1239" s="240"/>
      <c r="AT1239" s="256"/>
      <c r="AU1239" s="256"/>
      <c r="AV1239" s="259"/>
      <c r="AW1239" s="259"/>
      <c r="AX1239" s="256"/>
      <c r="AY1239" s="256"/>
      <c r="AZ1239" s="256"/>
      <c r="BA1239" s="256"/>
      <c r="BB1239" s="256"/>
      <c r="BC1239" s="256"/>
      <c r="BD1239" s="256"/>
      <c r="BE1239" s="256"/>
      <c r="BF1239" s="256"/>
      <c r="BG1239" s="256"/>
      <c r="BH1239" s="256"/>
      <c r="BI1239" s="256"/>
      <c r="BJ1239" s="256"/>
      <c r="BK1239" s="256"/>
      <c r="BL1239" s="262"/>
      <c r="BM1239" s="262"/>
      <c r="BN1239" s="262"/>
      <c r="BO1239" s="262"/>
      <c r="BP1239" s="262"/>
      <c r="BQ1239" s="262"/>
      <c r="BR1239" s="270"/>
      <c r="BS1239" s="270"/>
      <c r="BT1239" s="270"/>
      <c r="BU1239" s="270"/>
      <c r="BV1239" s="270"/>
      <c r="BW1239" s="270"/>
      <c r="BX1239" s="256"/>
      <c r="BY1239" s="256"/>
      <c r="BZ1239" s="256"/>
      <c r="CA1239" s="267"/>
      <c r="CB1239" s="267"/>
      <c r="CC1239" s="274"/>
      <c r="CD1239" s="267"/>
      <c r="CE1239" s="267"/>
      <c r="CF1239" s="267"/>
      <c r="CG1239" s="267"/>
      <c r="CH1239" s="267"/>
      <c r="CI1239" s="267"/>
      <c r="CJ1239" s="267"/>
      <c r="CK1239" s="267"/>
      <c r="CL1239" s="265"/>
      <c r="CM1239" s="272"/>
      <c r="CN1239" s="264"/>
      <c r="CO1239" s="125"/>
      <c r="CP1239" s="226"/>
      <c r="CQ1239" s="226"/>
      <c r="CR1239" s="226"/>
      <c r="CS1239" s="90"/>
      <c r="CT1239" s="90"/>
      <c r="CU1239" s="90"/>
      <c r="CV1239" s="90"/>
      <c r="CW1239" s="90"/>
      <c r="CX1239" s="90"/>
      <c r="CY1239" s="90"/>
      <c r="CZ1239" s="90"/>
      <c r="DA1239" s="90"/>
    </row>
    <row r="1240" spans="1:105" s="70" customFormat="1" ht="15" customHeight="1" thickBot="1">
      <c r="A1240" s="229"/>
      <c r="B1240" s="278"/>
      <c r="C1240" s="281"/>
      <c r="D1240" s="238"/>
      <c r="E1240" s="238"/>
      <c r="F1240" s="245" t="s">
        <v>83</v>
      </c>
      <c r="G1240" s="246"/>
      <c r="H1240" s="82"/>
      <c r="I1240" s="82"/>
      <c r="J1240" s="82"/>
      <c r="K1240" s="82"/>
      <c r="L1240" s="82"/>
      <c r="M1240" s="82"/>
      <c r="N1240" s="82"/>
      <c r="O1240" s="82"/>
      <c r="P1240" s="82"/>
      <c r="Q1240" s="82"/>
      <c r="R1240" s="82"/>
      <c r="S1240" s="82"/>
      <c r="T1240" s="82"/>
      <c r="U1240" s="82"/>
      <c r="V1240" s="82"/>
      <c r="W1240" s="82"/>
      <c r="X1240" s="82"/>
      <c r="Y1240" s="82"/>
      <c r="Z1240" s="82"/>
      <c r="AA1240" s="82"/>
      <c r="AB1240" s="82"/>
      <c r="AC1240" s="35"/>
      <c r="AD1240" s="35"/>
      <c r="AE1240" s="35"/>
      <c r="AF1240" s="35"/>
      <c r="AG1240" s="35"/>
      <c r="AH1240" s="35"/>
      <c r="AI1240" s="35"/>
      <c r="AJ1240" s="35"/>
      <c r="AK1240" s="35"/>
      <c r="AL1240" s="35"/>
      <c r="AM1240" s="241"/>
      <c r="AN1240" s="241"/>
      <c r="AO1240" s="241"/>
      <c r="AP1240" s="241"/>
      <c r="AQ1240" s="241"/>
      <c r="AR1240" s="241"/>
      <c r="AS1240" s="241"/>
      <c r="AT1240" s="257"/>
      <c r="AU1240" s="257"/>
      <c r="AV1240" s="260"/>
      <c r="AW1240" s="260"/>
      <c r="AX1240" s="257"/>
      <c r="AY1240" s="257"/>
      <c r="AZ1240" s="257"/>
      <c r="BA1240" s="257"/>
      <c r="BB1240" s="257"/>
      <c r="BC1240" s="257"/>
      <c r="BD1240" s="257"/>
      <c r="BE1240" s="257"/>
      <c r="BF1240" s="257"/>
      <c r="BG1240" s="257"/>
      <c r="BH1240" s="257"/>
      <c r="BI1240" s="257"/>
      <c r="BJ1240" s="257"/>
      <c r="BK1240" s="257"/>
      <c r="BL1240" s="263"/>
      <c r="BM1240" s="263"/>
      <c r="BN1240" s="263"/>
      <c r="BO1240" s="263"/>
      <c r="BP1240" s="263"/>
      <c r="BQ1240" s="263"/>
      <c r="BR1240" s="271"/>
      <c r="BS1240" s="271"/>
      <c r="BT1240" s="271"/>
      <c r="BU1240" s="271"/>
      <c r="BV1240" s="271"/>
      <c r="BW1240" s="271"/>
      <c r="BX1240" s="257"/>
      <c r="BY1240" s="257"/>
      <c r="BZ1240" s="257"/>
      <c r="CA1240" s="268"/>
      <c r="CB1240" s="268"/>
      <c r="CC1240" s="275"/>
      <c r="CD1240" s="268"/>
      <c r="CE1240" s="268"/>
      <c r="CF1240" s="268"/>
      <c r="CG1240" s="268"/>
      <c r="CH1240" s="268"/>
      <c r="CI1240" s="268"/>
      <c r="CJ1240" s="268"/>
      <c r="CK1240" s="268"/>
      <c r="CL1240" s="265"/>
      <c r="CM1240" s="272"/>
      <c r="CN1240" s="264"/>
      <c r="CO1240" s="125"/>
      <c r="CP1240" s="226"/>
      <c r="CQ1240" s="226"/>
      <c r="CR1240" s="226"/>
      <c r="CS1240" s="90"/>
      <c r="CT1240" s="90"/>
      <c r="CU1240" s="90"/>
      <c r="CV1240" s="90"/>
      <c r="CW1240" s="90"/>
      <c r="CX1240" s="90"/>
      <c r="CY1240" s="90"/>
      <c r="CZ1240" s="90"/>
      <c r="DA1240" s="90"/>
    </row>
    <row r="1241" spans="1:105" s="70" customFormat="1" ht="15" customHeight="1">
      <c r="A1241" s="227">
        <f t="shared" ref="A1241" si="461">A1233+1</f>
        <v>153</v>
      </c>
      <c r="B1241" s="276" t="s">
        <v>1061</v>
      </c>
      <c r="C1241" s="279" t="s">
        <v>1062</v>
      </c>
      <c r="D1241" s="236">
        <v>44607</v>
      </c>
      <c r="E1241" s="236" t="s">
        <v>1248</v>
      </c>
      <c r="F1241" s="253" t="s">
        <v>80</v>
      </c>
      <c r="G1241" s="254"/>
      <c r="H1241" s="82" t="s">
        <v>69</v>
      </c>
      <c r="I1241" s="82"/>
      <c r="J1241" s="82" t="s">
        <v>60</v>
      </c>
      <c r="K1241" s="82" t="s">
        <v>60</v>
      </c>
      <c r="L1241" s="82" t="s">
        <v>60</v>
      </c>
      <c r="M1241" s="82" t="s">
        <v>60</v>
      </c>
      <c r="N1241" s="82" t="s">
        <v>60</v>
      </c>
      <c r="O1241" s="82"/>
      <c r="P1241" s="82" t="s">
        <v>60</v>
      </c>
      <c r="Q1241" s="82" t="s">
        <v>60</v>
      </c>
      <c r="R1241" s="82" t="s">
        <v>60</v>
      </c>
      <c r="S1241" s="82" t="s">
        <v>60</v>
      </c>
      <c r="T1241" s="82" t="s">
        <v>631</v>
      </c>
      <c r="U1241" s="82" t="s">
        <v>67</v>
      </c>
      <c r="V1241" s="82"/>
      <c r="W1241" s="82" t="s">
        <v>61</v>
      </c>
      <c r="X1241" s="82" t="s">
        <v>61</v>
      </c>
      <c r="Y1241" s="82" t="s">
        <v>61</v>
      </c>
      <c r="Z1241" s="82" t="s">
        <v>61</v>
      </c>
      <c r="AA1241" s="82" t="s">
        <v>61</v>
      </c>
      <c r="AB1241" s="82" t="s">
        <v>61</v>
      </c>
      <c r="AC1241" s="82"/>
      <c r="AD1241" s="82" t="s">
        <v>61</v>
      </c>
      <c r="AE1241" s="82" t="s">
        <v>61</v>
      </c>
      <c r="AF1241" s="82" t="s">
        <v>61</v>
      </c>
      <c r="AG1241" s="82" t="s">
        <v>61</v>
      </c>
      <c r="AH1241" s="82" t="s">
        <v>61</v>
      </c>
      <c r="AI1241" s="82" t="s">
        <v>1471</v>
      </c>
      <c r="AJ1241" s="82"/>
      <c r="AK1241" s="82" t="s">
        <v>60</v>
      </c>
      <c r="AL1241" s="82" t="s">
        <v>60</v>
      </c>
      <c r="AM1241" s="239">
        <f>COUNTIF(H1241:AL1241,"PH")+COUNTIF(H1241:AL1241,"PH/L")+COUNTIF(H1241:AL1241,"PM")</f>
        <v>0</v>
      </c>
      <c r="AN1241" s="239">
        <f>COUNTIF(H1241:AL1241,"PD")+COUNTIF(H1241:AL1241,"PDD")+COUNTIF(H1241:AL1241,"P/DS")/2+COUNTIF(H1241:AL1241,"PMD")</f>
        <v>0</v>
      </c>
      <c r="AO1241" s="239">
        <f>COUNTIF(H1241:AL1241,"PN")+COUNTIF(H1241:AL1241,"P/NS")/2+COUNTIF(H1241:AL1241,"PH")+COUNTIF(H1241:AL1241,"PH/F")/2+COUNTIF(H1241:AL1241,"PH/L")/2+COUNTIF(H1241:AL1241,"PM")</f>
        <v>0</v>
      </c>
      <c r="AP1241" s="239">
        <f>COUNTIF(H1241:AL1241,"BH")+COUNTIF(H1241:AL1241,"AL/BL")+COUNTIF(H1241:AL1241,"UL/BL")+COUNTIF(H1241:AL1241,"BM")</f>
        <v>0</v>
      </c>
      <c r="AQ1241" s="239">
        <f>COUNTIF(H1241:AL1241,"DS")+COUNTIF(H1241:AL1241,"AL/DS")/2+COUNTIF(H1241:AL1241,"UL/DS")/2+COUNTIF(H1241:AL1241,"CT")+COUNTIF(H1241:AL1241,"MD")</f>
        <v>11.5</v>
      </c>
      <c r="AR1241" s="239">
        <f>COUNTIF(H1241:AL1241,"NS")+COUNTIF(H1241:AL1241,"AL/NS")/2+COUNTIF(H1241:AL1241,"UL/NS")/2+COUNTIF(H1241:AL1241,"BH")+COUNTIF(H1241:AL1241,"AL/BF")/2+COUNTIF(H1241:AL1241,"AL/BL")/2+COUNTIF(H1241:AL1241,"UL/BL")/2+COUNTIF(H1241:AL1241,"UL/BF")/2+COUNTIF(H1241:AL1241,"BM")</f>
        <v>11</v>
      </c>
      <c r="AS1241" s="239">
        <f>COUNTIF(H1241:AL1241,"AL")+COUNTIF(H1241:AL1241,"AL/DS")/2+COUNTIF(H1241:AL1241,"AL/NS")/2+COUNTIF(H1241:AL1241,"NH")+COUNTIF(H1241:AL1241,"SL")+COUNTIF(H1241:AL1241,"NHD")+COUNTIF(H1241:AL1241,"B")+COUNTIF(H1241:AL1241,"HL")+COUNTIF(H1241:AL1241,"AL/BF")/2+COUNTIF(H1241:AL1241,"AL/BL")/2</f>
        <v>2</v>
      </c>
      <c r="AT1241" s="255">
        <f>COUNTIF(H1241:AL1241,"PD")+COUNTIF(H1241:AL1241,"PN")+COUNTIF(H1241:AL1241,"P/DS")/2+COUNTIF(H1241:AL1241,"P/NS")/2+COUNTIF(H1241:AL1241,"DS")+COUNTIF(H1241:AL1241,"NS")+COUNTIF(H1241:AL1241,"AL")+COUNTIF(H1241:AL1241,"AL/DS")+COUNTIF(H1241:AL1241,"AL/NS")+COUNTIF(H1241:AL1241,"NH")+COUNTIF(H1241:AL1241,"SL")+COUNTIF(H1241:AL1241,"UL/DS")/2+COUNTIF(H1241:AL1241,"UL/NS")/2+COUNTIF(H1241:AL1241,"CT")+COUNTIF(H1241:AL1241,"NHD")+COUNTIF(H1241:AL1241,"PDD")+COUNTIF(H1241:AL1241,"B")+COUNTIF(H1241:AL1241,"HL")+COUNTIF(H1241:AL1241,"PH")+COUNTIF(H1241:AL1241,"BH")+COUNTIF(H1241:AL1241,"AL/BF")+COUNTIF(H1241:AL1241,"AL/BL")+COUNTIF(H1241:AL1241,"UL/BF")/2+COUNTIF(H1241:AL1241,"UL/BL")/2+COUNTIF(H1241:AL1241,"PH/F")/2+COUNTIF(H1241:AL1241,"PH/L")/2+COUNTIF(H1241:AL1241,"MD")+COUNTIF(H1241:AL1241,"PMD")+COUNTIF(H1241:AL1241,"PM")+COUNTIF(H1241:AL1241,"BM")</f>
        <v>24.5</v>
      </c>
      <c r="AU1241" s="255">
        <f>COUNTIF(H1241:AL1241,"P/DS")/2+COUNTIF(H1241:AL1241,"P/NS")/2+COUNTIF(H1241:AL1241,"IL")+COUNTIF(H1241:AL1241,"NL")+COUNTIF(H1241:AL1241,"UL")+COUNTIF(H1241:AL1241,"UL/DS")/2+COUNTIF(H1241:AL1241,"UL/NS")/2+COUNTIF(H1241:AL1241,"KT")+COUNTIF(H1241:AL1241,"UL/BF")/2+COUNTIF(H1241:AL1241,"UL/BL")/2+COUNTIF(H1241:AL1241,"PH/F")/2+COUNTIF(H1241:AL1241,"PH/L")/2+COUNTIF(H1241:AL1241,"NB")</f>
        <v>1.5</v>
      </c>
      <c r="AV1241" s="258">
        <f>COUNTIF(H1241:AL1241,"PN")+COUNTIF(H1241:AL1241,"TVD")+COUNTIF(H1241:AL1241,"PH")+COUNTIF(H1241:AL1241,"PM")+COUNTIF(H1241:AL1241,"PDD")-COUNTIFS(H1241:AL1241,"PN",H1248:AL1248,"&gt;=3")-COUNTIFS(H1241:AL1241,"PM",H1248:AL1248,"&gt;=3")</f>
        <v>0</v>
      </c>
      <c r="AW1241" s="258">
        <f>COUNTIF(H1241:AL1241,"NS")+COUNTIF(H1241:AL1241,"D")+COUNTIF(H1241:AL1241,"BH")+COUNTIF(H1241:AL1241,"NHD")+COUNTIF(H1241:AL1241,"BM")-COUNTIFS(H1241:AL1241,"NS",H1248:AL1248,"&gt;=3")-COUNTIFS(H1241:AL1241,"BH",H1248:AL1248,"&gt;=3")-COUNTIFS(H1241:AL1241,"BM",H1248:AL1248,"&gt;=3")</f>
        <v>11</v>
      </c>
      <c r="AX1241" s="255">
        <f>COUNTIF(H1241:AL1241,"AL")+COUNTIF(H1241:AL1241,"AL/DS")/2+COUNTIF(H1241:AL1241,"AL/NS")/2+COUNTIF(H1241:AL1241,"AL/BF")+COUNTIF(H1241:AL1241,"AL/BL")/2</f>
        <v>1</v>
      </c>
      <c r="AY1241" s="255">
        <f>COUNTIF(H1241:AL1241,"SL")</f>
        <v>0</v>
      </c>
      <c r="AZ1241" s="255">
        <f>COUNTIF(H1241:AL1241,"NH")</f>
        <v>1</v>
      </c>
      <c r="BA1241" s="255">
        <f>COUNTIF(H1241:AL1241,"HL")</f>
        <v>0</v>
      </c>
      <c r="BB1241" s="255">
        <f>COUNTIF(G1241:AL1241,"P/DS")/2+COUNTIF(G1241:AL1241,"P/NS")/2+COUNTIF(G1241:AL1241,"UL")+COUNTIF(G1241:AL1241,"UL/DS")/2+COUNTIF(G1241:AL1241,"UL/NS")/2+COUNTIF(G1241:AL1241,"UL/BL")/2+COUNTIF(G1241:AL1241,"UL/BF")/2+COUNTIF(G1241:AL1241,"PH/F")/2+COUNTIF(G1241:AL1241,"PH/L")/2</f>
        <v>0.5</v>
      </c>
      <c r="BC1241" s="255">
        <f>COUNTIF(H1241:AL1241,"NB")</f>
        <v>1</v>
      </c>
      <c r="BD1241" s="255">
        <f>COUNTIF(H1241:AL1241,"NL")</f>
        <v>0</v>
      </c>
      <c r="BE1241" s="255">
        <f>COUNTIF(H1241:AL1241,"IL")</f>
        <v>0</v>
      </c>
      <c r="BF1241" s="255">
        <f>COUNTIF(H1241:AL1241,"KT")</f>
        <v>0</v>
      </c>
      <c r="BG1241" s="255">
        <f>COUNTIF(H1241:AL1241,"L70")</f>
        <v>0</v>
      </c>
      <c r="BH1241" s="255">
        <f>COUNTIF(H1241:AL1241,"MD")</f>
        <v>0</v>
      </c>
      <c r="BI1241" s="255">
        <f>COUNTIF(H1241:AL1241,"PMD")</f>
        <v>0</v>
      </c>
      <c r="BJ1241" s="255">
        <f>COUNTIF(H1241:AL1241,"PM")</f>
        <v>0</v>
      </c>
      <c r="BK1241" s="255">
        <f>COUNTIF(H1241:AL1241,"BM")</f>
        <v>0</v>
      </c>
      <c r="BL1241" s="261">
        <f>SUMIF(H1241:AL1241,"PD",H1242:AL1242)+SUMIF(H1241:AL1241,"PN",H1242:AL1242)+SUMIF(H1241:AL1241,"P/DS",H1242:AL1242)+SUMIF(H1241:AL1241,"PN/F",H1242:AL1242)+SUMIF(H1241:AL1241,"PN/L",H1242:AL1242)+SUMIF(H1241:AL1241,"TV",H1242:AL1242)+SUMIF(H1241:AL1241,"TVD",H1242:AL1242)+SUMIF(H1241:AL1241,"PDD",H1242:AL1242)</f>
        <v>0</v>
      </c>
      <c r="BM1241" s="261">
        <f>SUMIF(H1241:AL1241,"PD",H1243:AL1243)+SUMIF(H1241:AL1241,"PN",H1243:AL1243)+SUMIF(H1241:AL1241,"P/DS",H1243:AL1243)+SUMIF(H1241:AL1241,"PN/F",H1243:AL1243)+SUMIF(H1241:AL1241,"PN/L",H1243:AL1243)+SUMIF(H1241:AL1241,"TV",H1243:AL1243)+SUMIF(H1241:AL1241,"TVD",H1243:AL1243)+SUMIF(H1241:AL1241,"PDD",H1243:AL1243)+SUMIF(H1241:AL1241,"PMD",H1243:AL1243)</f>
        <v>0</v>
      </c>
      <c r="BN1241" s="261">
        <f>SUMIF(H1241:AL1241,"PD",H1244:AL1244)+SUMIF(H1241:AL1241,"PN",H1244:AL1244)+SUMIF(H1241:AL1241,"P/DS",H1244:AL1244)+SUMIF(H1241:AL1241,"PN/F",H1244:AL1244)+SUMIF(H1241:AL1241,"PN/L",H1244:AL1244)+SUMIF(H1241:AL1241,"TV",H1244:AL1244)+SUMIF(H1241:AL1241,"TVD",H1244:AL1244)</f>
        <v>0</v>
      </c>
      <c r="BO1241" s="261">
        <f>SUMIF(H1241:AL1241,"PD",H1245:AL1245)+SUMIF(H1241:AL1241,"PN",H1245:AL1245)+SUMIF(H1241:AL1241,"P/DS",H1245:AL1245)+SUMIF(H1241:AL1241,"PN/F",H1245:AL1245)+SUMIF(H1241:AL1241,"PN/L",H1245:AL1245)+SUMIF(H1241:AL1241,"TV",H1245:AL1245)+SUMIF(H1241:AL1241,"TVD",H1245:AL1245)</f>
        <v>0</v>
      </c>
      <c r="BP1241" s="261">
        <f>SUMIF(H1241:AL1241,"PD",H1246:AL1246)+SUMIF(H1241:AL1241,"PN",H1246:AL1246)+SUMIF(H1241:AL1241,"P/DS",H1246:AL1246)+SUMIF(H1241:AL1241,"PN/F",H1246:AL1246)+SUMIF(H1241:AL1241,"PN/L",H1246:AL1246)+SUMIF(H1241:AL1241,"TV",H1246:AL1246)+SUMIF(H1241:AL1241,"TVD",H1246:AL1246)+SUMIF(H1241:AL1241,"PDD",H1246:AL1246)+SUMIF(H1241:AL1241,"PH",H1246:AL1246)+SUMIF(H1241:AL1241,"PM",H1246:AL1246)</f>
        <v>0</v>
      </c>
      <c r="BQ1241" s="261">
        <f>SUMIF(H1241:AL1241,"PD",H1247:AL1247)+SUMIF(H1241:AL1241,"PN",H1247:AL1247)+SUMIF(H1241:AL1241,"P/DS",H1247:AL1247)+SUMIF(H1241:AL1241,"PN/F",H1247:AL1247)+SUMIF(H1241:AL1241,"PN/L",H1247:AL1247)+SUMIF(H1241:AL1241,"TV",H1247:AL1247)+SUMIF(H1241:AL1241,"TVD",H1247:AL1247)+SUMIF(H1241:AL1241,"PDD",H1247:AL1247)+SUMIF(H1241:AL1241,"PH",H1247:AL1247)+SUMIF(H1241:AL1241,"PM",H1247:AL1247)</f>
        <v>0</v>
      </c>
      <c r="BR1241" s="269">
        <f>SUM(H1242:AL1242)-BL1241</f>
        <v>41</v>
      </c>
      <c r="BS1241" s="269">
        <f>SUM(H1243:AL1243)-BM1241</f>
        <v>13</v>
      </c>
      <c r="BT1241" s="269">
        <f>SUM(H1244:AL1244)-BN1241</f>
        <v>0</v>
      </c>
      <c r="BU1241" s="269">
        <f>SUM(H1245:AL1245)-BO1241</f>
        <v>0</v>
      </c>
      <c r="BV1241" s="269">
        <f>SUM(H1246:AL1246)-BP1241</f>
        <v>0</v>
      </c>
      <c r="BW1241" s="269">
        <f>SUM(H1247:AL1247)-BQ1241</f>
        <v>0</v>
      </c>
      <c r="BX1241" s="255">
        <f>SUMIF(H1241:AL1241,"PD",H1248:AL1248)+SUMIF(H1241:AL1241,"PN",H1248:AL1248)+SUMIF(H1241:AL1241,"P/DS",H1248:AL1248)+SUMIF(H1241:AL1241,"PN/F",H1248:AL1248)+SUMIF(H1241:AL1241,"PN/L",H1248:AL1248)</f>
        <v>0</v>
      </c>
      <c r="BY1241" s="255">
        <f>SUM(H1248:AL1248)-BX1241</f>
        <v>0</v>
      </c>
      <c r="BZ1241" s="255">
        <f t="shared" ref="BZ1241" si="462">+SUM(BL1241:BW1248)</f>
        <v>54</v>
      </c>
      <c r="CA1241" s="266">
        <f>(COUNTIFS(H1241:AL1241,"PD",H1242:AL1242,"&gt;=2"))*0.5-IF(CN1241="VP",COUNTIFS($H$16:$AL$16,"SAT",H1241:AL1241,"PD",H1242:AL1242,"&gt;=2"))*0.5</f>
        <v>0</v>
      </c>
      <c r="CB1241" s="266">
        <f>(COUNTIFS(H1241:AL1241,"PN",H1243:AL1243,"&gt;=0.5",H1242:AL1242,"&gt;=1.5"))*0.5+COUNTIFS(H1241:AL1241,"PDD",H1243:AL1243,"&gt;=0.5",H1242:AL1242,"&gt;=1.5")*0.5</f>
        <v>0</v>
      </c>
      <c r="CC1241" s="273">
        <f>(COUNTIFS(H1241:AL1241,"TV",H1243:AL1243,"&gt;=10"))*0.5+(COUNTIFS(H1241:AL1241,"PMD",H1243:AL1243,"&gt;=2"))*0.5</f>
        <v>0</v>
      </c>
      <c r="CD1241" s="266">
        <f>(COUNTIFS(H1241:AL1241,"TVD",H1245:AL1245,"&gt;=6.5",H1243:AL1243,"&gt;=3.5"))*0.5</f>
        <v>0</v>
      </c>
      <c r="CE1241" s="266">
        <f>(COUNTIFS(H1241:AL1241,"PD",H1246:AL1246,"&gt;=10"))*0.5</f>
        <v>0</v>
      </c>
      <c r="CF1241" s="266">
        <f>(COUNTIFS(H1241:AL1241,"PDD",H1246:AL1246,"&gt;=3.5",H1247:AL1247,"&gt;=6.5")+COUNTIFS(H1241:AL1241,"PH",H1247:AL1247,"&gt;=0.5",H1246:AL1246,"&gt;=1.5")+COUNTIFS(H1241:AL1241,"PM",H1247:AL1247,"&gt;=0.5",H1246:AL1246,"&gt;=1.5"))*0.5</f>
        <v>0</v>
      </c>
      <c r="CG1241" s="266">
        <f>(COUNTIFS(H1241:AL1241,"DS",H1242:AL1242,"&gt;=2")+COUNTIFS(H1241:AL1241,"AL/DS",H1242:AL1242,"&gt;=2"))*0.5-IF(CN1241="VP",COUNTIFS($H$16:$AL$16,"SAT",H1241:AL1241,"DS",H1242:AL1242,"&gt;=2"))*0.5</f>
        <v>5</v>
      </c>
      <c r="CH1241" s="266">
        <f>(COUNTIFS(H1241:AL1241,"NS",H1243:AL1243,"&gt;=0.5",H1242:AL1242,"&gt;=1.5")+COUNTIFS(H1241:AL1241,"AL/NS",H1243:AL1243,"&gt;=0.5",H1242:AL1242,"&gt;=1.5")+COUNTIFS(H1241:AL1241,"NHD",H1243:AL1243,"&gt;=4.5",H1246:AL1246,"&gt;=2",H1242:AL1242,"&gt;=1.5"))*0.5</f>
        <v>3</v>
      </c>
      <c r="CI1241" s="266">
        <f>(COUNTIF(H1243:AL1243,"&gt;=10")+COUNTIFS(H1241:AL1241,"MD",H1243:AL1243,"&gt;=2")-COUNTIFS(H1241:AL1241,"TV",H1243:AL1243,"&gt;=10"))*0.5</f>
        <v>0</v>
      </c>
      <c r="CJ1241" s="266">
        <f>(COUNTIFS(H1241:AL1241,"D",H1245:AL1245,"&gt;=6.5",H1243:AL1243,"&gt;=3.5"))*0.5</f>
        <v>0</v>
      </c>
      <c r="CK1241" s="266">
        <f>(COUNTIF(H1246:AL1246,"&gt;=10")-COUNTIFS(H1241:AL1241,"PD",H1246:AL1246,"&gt;=10"))*0.5</f>
        <v>0</v>
      </c>
      <c r="CL1241" s="265">
        <f>(COUNTIFS(H1241:AL1241,"NHD",H1246:AL1246,"&gt;=3.5",H1247:AL1247,"&gt;=6.5")+COUNTIFS(H1241:AL1241,"BH",H1246:AL1246,"&gt;=1.5",H1247:AL1247,"&gt;=0.5")+COUNTIFS(H1241:AL1241,"BM",H1246:AL1246,"&gt;=1.5",H1247:AL1247,"&gt;=0.5")+COUNTIFS(H1241:AL1241,"D",H1246:AL1246,"&gt;=1.5",H1247:AL1247,"&gt;=0.5"))*0.5</f>
        <v>0</v>
      </c>
      <c r="CM1241" s="272"/>
      <c r="CN1241" s="264" t="s">
        <v>723</v>
      </c>
      <c r="CO1241" s="125">
        <f t="shared" ref="CO1241" si="463">+AM1241+AN1241+AO1241+AP1241+AQ1241+AR1241+AS1241+AU1241+BG1241</f>
        <v>26</v>
      </c>
      <c r="CP1241" s="225">
        <f>+SUM(I1242:I1247)-I1248</f>
        <v>0</v>
      </c>
      <c r="CQ1241" s="225">
        <f>+SUM(J1242:J1247)-J1248</f>
        <v>2.5</v>
      </c>
      <c r="CR1241" s="225">
        <f>+SUM(K1242:K1247)-K1248</f>
        <v>2.5</v>
      </c>
      <c r="CS1241" s="105"/>
      <c r="CT1241" s="105"/>
      <c r="CU1241" s="105"/>
      <c r="CV1241" s="105"/>
      <c r="CW1241" s="105"/>
      <c r="CX1241" s="105"/>
      <c r="CY1241" s="105"/>
      <c r="CZ1241" s="105"/>
      <c r="DA1241" s="105"/>
    </row>
    <row r="1242" spans="1:105" s="70" customFormat="1" ht="15" customHeight="1">
      <c r="A1242" s="228"/>
      <c r="B1242" s="277"/>
      <c r="C1242" s="280"/>
      <c r="D1242" s="237"/>
      <c r="E1242" s="237"/>
      <c r="F1242" s="242" t="s">
        <v>82</v>
      </c>
      <c r="G1242" s="71">
        <v>1.5</v>
      </c>
      <c r="H1242" s="83"/>
      <c r="I1242" s="83"/>
      <c r="J1242" s="83">
        <v>2.5</v>
      </c>
      <c r="K1242" s="83">
        <v>2.5</v>
      </c>
      <c r="L1242" s="83">
        <v>2.5</v>
      </c>
      <c r="M1242" s="83">
        <v>2.5</v>
      </c>
      <c r="N1242" s="83">
        <v>2.5</v>
      </c>
      <c r="O1242" s="83"/>
      <c r="P1242" s="83">
        <v>2.5</v>
      </c>
      <c r="Q1242" s="83">
        <v>2.5</v>
      </c>
      <c r="R1242" s="83">
        <v>2.5</v>
      </c>
      <c r="S1242" s="83"/>
      <c r="T1242" s="83"/>
      <c r="U1242" s="83"/>
      <c r="V1242" s="83"/>
      <c r="W1242" s="83">
        <v>2</v>
      </c>
      <c r="X1242" s="83">
        <v>2</v>
      </c>
      <c r="Y1242" s="83">
        <v>2</v>
      </c>
      <c r="Z1242" s="83">
        <v>2</v>
      </c>
      <c r="AA1242" s="83">
        <v>2</v>
      </c>
      <c r="AB1242" s="83"/>
      <c r="AC1242" s="79"/>
      <c r="AD1242" s="79">
        <v>1</v>
      </c>
      <c r="AE1242" s="79">
        <v>1</v>
      </c>
      <c r="AF1242" s="79">
        <v>1</v>
      </c>
      <c r="AG1242" s="79">
        <v>1</v>
      </c>
      <c r="AH1242" s="79">
        <v>2</v>
      </c>
      <c r="AI1242" s="79"/>
      <c r="AJ1242" s="79"/>
      <c r="AK1242" s="79">
        <v>2.5</v>
      </c>
      <c r="AL1242" s="79">
        <v>2.5</v>
      </c>
      <c r="AM1242" s="240"/>
      <c r="AN1242" s="240"/>
      <c r="AO1242" s="240"/>
      <c r="AP1242" s="240"/>
      <c r="AQ1242" s="240"/>
      <c r="AR1242" s="240"/>
      <c r="AS1242" s="240"/>
      <c r="AT1242" s="256"/>
      <c r="AU1242" s="256"/>
      <c r="AV1242" s="259"/>
      <c r="AW1242" s="259"/>
      <c r="AX1242" s="256"/>
      <c r="AY1242" s="256"/>
      <c r="AZ1242" s="256"/>
      <c r="BA1242" s="256"/>
      <c r="BB1242" s="256"/>
      <c r="BC1242" s="256"/>
      <c r="BD1242" s="256"/>
      <c r="BE1242" s="256"/>
      <c r="BF1242" s="256"/>
      <c r="BG1242" s="256"/>
      <c r="BH1242" s="256"/>
      <c r="BI1242" s="256"/>
      <c r="BJ1242" s="256"/>
      <c r="BK1242" s="256"/>
      <c r="BL1242" s="262"/>
      <c r="BM1242" s="262"/>
      <c r="BN1242" s="262"/>
      <c r="BO1242" s="262"/>
      <c r="BP1242" s="262"/>
      <c r="BQ1242" s="262"/>
      <c r="BR1242" s="270"/>
      <c r="BS1242" s="270"/>
      <c r="BT1242" s="270"/>
      <c r="BU1242" s="270"/>
      <c r="BV1242" s="270"/>
      <c r="BW1242" s="270"/>
      <c r="BX1242" s="256"/>
      <c r="BY1242" s="256"/>
      <c r="BZ1242" s="256"/>
      <c r="CA1242" s="267"/>
      <c r="CB1242" s="267"/>
      <c r="CC1242" s="274"/>
      <c r="CD1242" s="267"/>
      <c r="CE1242" s="267"/>
      <c r="CF1242" s="267"/>
      <c r="CG1242" s="267"/>
      <c r="CH1242" s="267"/>
      <c r="CI1242" s="267"/>
      <c r="CJ1242" s="267"/>
      <c r="CK1242" s="267"/>
      <c r="CL1242" s="265"/>
      <c r="CM1242" s="272"/>
      <c r="CN1242" s="264"/>
      <c r="CO1242" s="125"/>
      <c r="CP1242" s="226"/>
      <c r="CQ1242" s="226"/>
      <c r="CR1242" s="226"/>
      <c r="CS1242" s="105"/>
      <c r="CT1242" s="105"/>
      <c r="CU1242" s="105"/>
      <c r="CV1242" s="105"/>
      <c r="CW1242" s="105"/>
      <c r="CX1242" s="105"/>
      <c r="CY1242" s="105"/>
      <c r="CZ1242" s="105"/>
      <c r="DA1242" s="105"/>
    </row>
    <row r="1243" spans="1:105" s="70" customFormat="1" ht="15" customHeight="1">
      <c r="A1243" s="228"/>
      <c r="B1243" s="277"/>
      <c r="C1243" s="280"/>
      <c r="D1243" s="237"/>
      <c r="E1243" s="237"/>
      <c r="F1243" s="243"/>
      <c r="G1243" s="72">
        <v>2</v>
      </c>
      <c r="H1243" s="84"/>
      <c r="I1243" s="84"/>
      <c r="J1243" s="84"/>
      <c r="K1243" s="84"/>
      <c r="L1243" s="84"/>
      <c r="M1243" s="84"/>
      <c r="N1243" s="84"/>
      <c r="O1243" s="84">
        <v>8</v>
      </c>
      <c r="P1243" s="84"/>
      <c r="Q1243" s="84"/>
      <c r="R1243" s="84"/>
      <c r="S1243" s="84"/>
      <c r="T1243" s="84"/>
      <c r="U1243" s="84"/>
      <c r="V1243" s="84"/>
      <c r="W1243" s="84">
        <v>0.5</v>
      </c>
      <c r="X1243" s="84">
        <v>0.5</v>
      </c>
      <c r="Y1243" s="84">
        <v>0.5</v>
      </c>
      <c r="Z1243" s="84">
        <v>0.5</v>
      </c>
      <c r="AA1243" s="84">
        <v>0.5</v>
      </c>
      <c r="AB1243" s="84"/>
      <c r="AC1243" s="80"/>
      <c r="AD1243" s="80">
        <v>0.5</v>
      </c>
      <c r="AE1243" s="80">
        <v>0.5</v>
      </c>
      <c r="AF1243" s="80">
        <v>0.5</v>
      </c>
      <c r="AG1243" s="80">
        <v>0.5</v>
      </c>
      <c r="AH1243" s="80">
        <v>0.5</v>
      </c>
      <c r="AI1243" s="80"/>
      <c r="AJ1243" s="80"/>
      <c r="AK1243" s="80"/>
      <c r="AL1243" s="80"/>
      <c r="AM1243" s="240"/>
      <c r="AN1243" s="240"/>
      <c r="AO1243" s="240"/>
      <c r="AP1243" s="240"/>
      <c r="AQ1243" s="240"/>
      <c r="AR1243" s="240"/>
      <c r="AS1243" s="240"/>
      <c r="AT1243" s="256"/>
      <c r="AU1243" s="256"/>
      <c r="AV1243" s="259"/>
      <c r="AW1243" s="259"/>
      <c r="AX1243" s="256"/>
      <c r="AY1243" s="256"/>
      <c r="AZ1243" s="256"/>
      <c r="BA1243" s="256"/>
      <c r="BB1243" s="256"/>
      <c r="BC1243" s="256"/>
      <c r="BD1243" s="256"/>
      <c r="BE1243" s="256"/>
      <c r="BF1243" s="256"/>
      <c r="BG1243" s="256"/>
      <c r="BH1243" s="256"/>
      <c r="BI1243" s="256"/>
      <c r="BJ1243" s="256"/>
      <c r="BK1243" s="256"/>
      <c r="BL1243" s="262"/>
      <c r="BM1243" s="262"/>
      <c r="BN1243" s="262"/>
      <c r="BO1243" s="262"/>
      <c r="BP1243" s="262"/>
      <c r="BQ1243" s="262"/>
      <c r="BR1243" s="270"/>
      <c r="BS1243" s="270"/>
      <c r="BT1243" s="270"/>
      <c r="BU1243" s="270"/>
      <c r="BV1243" s="270"/>
      <c r="BW1243" s="270"/>
      <c r="BX1243" s="256"/>
      <c r="BY1243" s="256"/>
      <c r="BZ1243" s="256"/>
      <c r="CA1243" s="267"/>
      <c r="CB1243" s="267"/>
      <c r="CC1243" s="274"/>
      <c r="CD1243" s="267"/>
      <c r="CE1243" s="267"/>
      <c r="CF1243" s="267"/>
      <c r="CG1243" s="267"/>
      <c r="CH1243" s="267"/>
      <c r="CI1243" s="267"/>
      <c r="CJ1243" s="267"/>
      <c r="CK1243" s="267"/>
      <c r="CL1243" s="265"/>
      <c r="CM1243" s="272"/>
      <c r="CN1243" s="264"/>
      <c r="CO1243" s="125"/>
      <c r="CP1243" s="226"/>
      <c r="CQ1243" s="226"/>
      <c r="CR1243" s="226"/>
      <c r="CS1243" s="105"/>
      <c r="CT1243" s="105"/>
      <c r="CU1243" s="105"/>
      <c r="CV1243" s="105"/>
      <c r="CW1243" s="105"/>
      <c r="CX1243" s="105"/>
      <c r="CY1243" s="105"/>
      <c r="CZ1243" s="105"/>
      <c r="DA1243" s="105"/>
    </row>
    <row r="1244" spans="1:105" s="70" customFormat="1" ht="15" customHeight="1">
      <c r="A1244" s="228"/>
      <c r="B1244" s="277"/>
      <c r="C1244" s="280"/>
      <c r="D1244" s="237"/>
      <c r="E1244" s="237"/>
      <c r="F1244" s="243"/>
      <c r="G1244" s="72">
        <v>2.1</v>
      </c>
      <c r="H1244" s="84"/>
      <c r="I1244" s="84"/>
      <c r="J1244" s="84"/>
      <c r="K1244" s="84"/>
      <c r="L1244" s="84"/>
      <c r="M1244" s="84"/>
      <c r="N1244" s="84"/>
      <c r="O1244" s="84"/>
      <c r="P1244" s="84"/>
      <c r="Q1244" s="84"/>
      <c r="R1244" s="84"/>
      <c r="S1244" s="84"/>
      <c r="T1244" s="84"/>
      <c r="U1244" s="84"/>
      <c r="V1244" s="84"/>
      <c r="W1244" s="84"/>
      <c r="X1244" s="84"/>
      <c r="Y1244" s="84"/>
      <c r="Z1244" s="84"/>
      <c r="AA1244" s="84"/>
      <c r="AB1244" s="84"/>
      <c r="AC1244" s="80"/>
      <c r="AD1244" s="80"/>
      <c r="AE1244" s="80"/>
      <c r="AF1244" s="80"/>
      <c r="AG1244" s="80"/>
      <c r="AH1244" s="80"/>
      <c r="AI1244" s="80"/>
      <c r="AJ1244" s="80"/>
      <c r="AK1244" s="80"/>
      <c r="AL1244" s="80"/>
      <c r="AM1244" s="240"/>
      <c r="AN1244" s="240"/>
      <c r="AO1244" s="240"/>
      <c r="AP1244" s="240"/>
      <c r="AQ1244" s="240"/>
      <c r="AR1244" s="240"/>
      <c r="AS1244" s="240"/>
      <c r="AT1244" s="256"/>
      <c r="AU1244" s="256"/>
      <c r="AV1244" s="259"/>
      <c r="AW1244" s="259"/>
      <c r="AX1244" s="256"/>
      <c r="AY1244" s="256"/>
      <c r="AZ1244" s="256"/>
      <c r="BA1244" s="256"/>
      <c r="BB1244" s="256"/>
      <c r="BC1244" s="256"/>
      <c r="BD1244" s="256"/>
      <c r="BE1244" s="256"/>
      <c r="BF1244" s="256"/>
      <c r="BG1244" s="256"/>
      <c r="BH1244" s="256"/>
      <c r="BI1244" s="256"/>
      <c r="BJ1244" s="256"/>
      <c r="BK1244" s="256"/>
      <c r="BL1244" s="262"/>
      <c r="BM1244" s="262"/>
      <c r="BN1244" s="262"/>
      <c r="BO1244" s="262"/>
      <c r="BP1244" s="262"/>
      <c r="BQ1244" s="262"/>
      <c r="BR1244" s="270"/>
      <c r="BS1244" s="270"/>
      <c r="BT1244" s="270"/>
      <c r="BU1244" s="270"/>
      <c r="BV1244" s="270"/>
      <c r="BW1244" s="270"/>
      <c r="BX1244" s="256"/>
      <c r="BY1244" s="256"/>
      <c r="BZ1244" s="256"/>
      <c r="CA1244" s="267"/>
      <c r="CB1244" s="267"/>
      <c r="CC1244" s="274"/>
      <c r="CD1244" s="267"/>
      <c r="CE1244" s="267"/>
      <c r="CF1244" s="267"/>
      <c r="CG1244" s="267"/>
      <c r="CH1244" s="267"/>
      <c r="CI1244" s="267"/>
      <c r="CJ1244" s="267"/>
      <c r="CK1244" s="267"/>
      <c r="CL1244" s="265"/>
      <c r="CM1244" s="272"/>
      <c r="CN1244" s="264"/>
      <c r="CO1244" s="125"/>
      <c r="CP1244" s="226"/>
      <c r="CQ1244" s="226"/>
      <c r="CR1244" s="226"/>
      <c r="CS1244" s="105"/>
      <c r="CT1244" s="105"/>
      <c r="CU1244" s="105"/>
      <c r="CV1244" s="105"/>
      <c r="CW1244" s="105"/>
      <c r="CX1244" s="105"/>
      <c r="CY1244" s="105"/>
      <c r="CZ1244" s="105"/>
      <c r="DA1244" s="105"/>
    </row>
    <row r="1245" spans="1:105" s="70" customFormat="1" ht="15" customHeight="1">
      <c r="A1245" s="228"/>
      <c r="B1245" s="277"/>
      <c r="C1245" s="280"/>
      <c r="D1245" s="237"/>
      <c r="E1245" s="237"/>
      <c r="F1245" s="243"/>
      <c r="G1245" s="72">
        <v>2.7</v>
      </c>
      <c r="H1245" s="84"/>
      <c r="I1245" s="84"/>
      <c r="J1245" s="84"/>
      <c r="K1245" s="84"/>
      <c r="L1245" s="84"/>
      <c r="M1245" s="84"/>
      <c r="N1245" s="84"/>
      <c r="O1245" s="84"/>
      <c r="P1245" s="84"/>
      <c r="Q1245" s="84"/>
      <c r="R1245" s="84"/>
      <c r="S1245" s="84"/>
      <c r="T1245" s="84"/>
      <c r="U1245" s="84"/>
      <c r="V1245" s="84"/>
      <c r="W1245" s="84"/>
      <c r="X1245" s="84"/>
      <c r="Y1245" s="84"/>
      <c r="Z1245" s="84"/>
      <c r="AA1245" s="84"/>
      <c r="AB1245" s="84"/>
      <c r="AC1245" s="80"/>
      <c r="AD1245" s="80"/>
      <c r="AE1245" s="80"/>
      <c r="AF1245" s="80"/>
      <c r="AG1245" s="80"/>
      <c r="AH1245" s="80"/>
      <c r="AI1245" s="80"/>
      <c r="AJ1245" s="80"/>
      <c r="AK1245" s="80"/>
      <c r="AL1245" s="80"/>
      <c r="AM1245" s="240"/>
      <c r="AN1245" s="240"/>
      <c r="AO1245" s="240"/>
      <c r="AP1245" s="240"/>
      <c r="AQ1245" s="240"/>
      <c r="AR1245" s="240"/>
      <c r="AS1245" s="240"/>
      <c r="AT1245" s="256"/>
      <c r="AU1245" s="256"/>
      <c r="AV1245" s="259"/>
      <c r="AW1245" s="259"/>
      <c r="AX1245" s="256"/>
      <c r="AY1245" s="256"/>
      <c r="AZ1245" s="256"/>
      <c r="BA1245" s="256"/>
      <c r="BB1245" s="256"/>
      <c r="BC1245" s="256"/>
      <c r="BD1245" s="256"/>
      <c r="BE1245" s="256"/>
      <c r="BF1245" s="256"/>
      <c r="BG1245" s="256"/>
      <c r="BH1245" s="256"/>
      <c r="BI1245" s="256"/>
      <c r="BJ1245" s="256"/>
      <c r="BK1245" s="256"/>
      <c r="BL1245" s="262"/>
      <c r="BM1245" s="262"/>
      <c r="BN1245" s="262"/>
      <c r="BO1245" s="262"/>
      <c r="BP1245" s="262"/>
      <c r="BQ1245" s="262"/>
      <c r="BR1245" s="270"/>
      <c r="BS1245" s="270"/>
      <c r="BT1245" s="270"/>
      <c r="BU1245" s="270"/>
      <c r="BV1245" s="270"/>
      <c r="BW1245" s="270"/>
      <c r="BX1245" s="256"/>
      <c r="BY1245" s="256"/>
      <c r="BZ1245" s="256"/>
      <c r="CA1245" s="267"/>
      <c r="CB1245" s="267"/>
      <c r="CC1245" s="274"/>
      <c r="CD1245" s="267"/>
      <c r="CE1245" s="267"/>
      <c r="CF1245" s="267"/>
      <c r="CG1245" s="267"/>
      <c r="CH1245" s="267"/>
      <c r="CI1245" s="267"/>
      <c r="CJ1245" s="267"/>
      <c r="CK1245" s="267"/>
      <c r="CL1245" s="265"/>
      <c r="CM1245" s="272"/>
      <c r="CN1245" s="264"/>
      <c r="CO1245" s="125"/>
      <c r="CP1245" s="226"/>
      <c r="CQ1245" s="226"/>
      <c r="CR1245" s="226"/>
      <c r="CS1245" s="105"/>
      <c r="CT1245" s="105"/>
      <c r="CU1245" s="105"/>
      <c r="CV1245" s="105"/>
      <c r="CW1245" s="105"/>
      <c r="CX1245" s="105"/>
      <c r="CY1245" s="105"/>
      <c r="CZ1245" s="105"/>
      <c r="DA1245" s="105"/>
    </row>
    <row r="1246" spans="1:105" s="70" customFormat="1" ht="15" customHeight="1">
      <c r="A1246" s="228"/>
      <c r="B1246" s="277"/>
      <c r="C1246" s="280"/>
      <c r="D1246" s="237"/>
      <c r="E1246" s="237"/>
      <c r="F1246" s="243"/>
      <c r="G1246" s="72">
        <v>3</v>
      </c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4"/>
      <c r="U1246" s="84"/>
      <c r="V1246" s="84"/>
      <c r="W1246" s="84"/>
      <c r="X1246" s="84"/>
      <c r="Y1246" s="84"/>
      <c r="Z1246" s="84"/>
      <c r="AA1246" s="84"/>
      <c r="AB1246" s="84"/>
      <c r="AC1246" s="80"/>
      <c r="AD1246" s="80"/>
      <c r="AE1246" s="80"/>
      <c r="AF1246" s="80"/>
      <c r="AG1246" s="80"/>
      <c r="AH1246" s="80"/>
      <c r="AI1246" s="80"/>
      <c r="AJ1246" s="80"/>
      <c r="AK1246" s="80"/>
      <c r="AL1246" s="80"/>
      <c r="AM1246" s="240"/>
      <c r="AN1246" s="240"/>
      <c r="AO1246" s="240"/>
      <c r="AP1246" s="240"/>
      <c r="AQ1246" s="240"/>
      <c r="AR1246" s="240"/>
      <c r="AS1246" s="240"/>
      <c r="AT1246" s="256"/>
      <c r="AU1246" s="256"/>
      <c r="AV1246" s="259"/>
      <c r="AW1246" s="259"/>
      <c r="AX1246" s="256"/>
      <c r="AY1246" s="256"/>
      <c r="AZ1246" s="256"/>
      <c r="BA1246" s="256"/>
      <c r="BB1246" s="256"/>
      <c r="BC1246" s="256"/>
      <c r="BD1246" s="256"/>
      <c r="BE1246" s="256"/>
      <c r="BF1246" s="256"/>
      <c r="BG1246" s="256"/>
      <c r="BH1246" s="256"/>
      <c r="BI1246" s="256"/>
      <c r="BJ1246" s="256"/>
      <c r="BK1246" s="256"/>
      <c r="BL1246" s="262"/>
      <c r="BM1246" s="262"/>
      <c r="BN1246" s="262"/>
      <c r="BO1246" s="262"/>
      <c r="BP1246" s="262"/>
      <c r="BQ1246" s="262"/>
      <c r="BR1246" s="270"/>
      <c r="BS1246" s="270"/>
      <c r="BT1246" s="270"/>
      <c r="BU1246" s="270"/>
      <c r="BV1246" s="270"/>
      <c r="BW1246" s="270"/>
      <c r="BX1246" s="256"/>
      <c r="BY1246" s="256"/>
      <c r="BZ1246" s="256"/>
      <c r="CA1246" s="267"/>
      <c r="CB1246" s="267"/>
      <c r="CC1246" s="274"/>
      <c r="CD1246" s="267"/>
      <c r="CE1246" s="267"/>
      <c r="CF1246" s="267"/>
      <c r="CG1246" s="267"/>
      <c r="CH1246" s="267"/>
      <c r="CI1246" s="267"/>
      <c r="CJ1246" s="267"/>
      <c r="CK1246" s="267"/>
      <c r="CL1246" s="265"/>
      <c r="CM1246" s="272"/>
      <c r="CN1246" s="264"/>
      <c r="CO1246" s="125"/>
      <c r="CP1246" s="226"/>
      <c r="CQ1246" s="226"/>
      <c r="CR1246" s="226"/>
      <c r="CS1246" s="105"/>
      <c r="CT1246" s="105"/>
      <c r="CU1246" s="105"/>
      <c r="CV1246" s="105"/>
      <c r="CW1246" s="105"/>
      <c r="CX1246" s="105"/>
      <c r="CY1246" s="105"/>
      <c r="CZ1246" s="105"/>
      <c r="DA1246" s="105"/>
    </row>
    <row r="1247" spans="1:105" s="70" customFormat="1" ht="15" customHeight="1">
      <c r="A1247" s="228"/>
      <c r="B1247" s="277"/>
      <c r="C1247" s="280"/>
      <c r="D1247" s="237"/>
      <c r="E1247" s="237"/>
      <c r="F1247" s="244"/>
      <c r="G1247" s="73">
        <v>3.9</v>
      </c>
      <c r="H1247" s="85"/>
      <c r="I1247" s="85"/>
      <c r="J1247" s="85"/>
      <c r="K1247" s="85"/>
      <c r="L1247" s="85"/>
      <c r="M1247" s="85"/>
      <c r="N1247" s="85"/>
      <c r="O1247" s="85"/>
      <c r="P1247" s="85"/>
      <c r="Q1247" s="85"/>
      <c r="R1247" s="85"/>
      <c r="S1247" s="85"/>
      <c r="T1247" s="85"/>
      <c r="U1247" s="85"/>
      <c r="V1247" s="85"/>
      <c r="W1247" s="85"/>
      <c r="X1247" s="85"/>
      <c r="Y1247" s="85"/>
      <c r="Z1247" s="85"/>
      <c r="AA1247" s="85"/>
      <c r="AB1247" s="85"/>
      <c r="AC1247" s="81"/>
      <c r="AD1247" s="81"/>
      <c r="AE1247" s="81"/>
      <c r="AF1247" s="81"/>
      <c r="AG1247" s="81"/>
      <c r="AH1247" s="81"/>
      <c r="AI1247" s="81"/>
      <c r="AJ1247" s="81"/>
      <c r="AK1247" s="81"/>
      <c r="AL1247" s="81"/>
      <c r="AM1247" s="240"/>
      <c r="AN1247" s="240"/>
      <c r="AO1247" s="240"/>
      <c r="AP1247" s="240"/>
      <c r="AQ1247" s="240"/>
      <c r="AR1247" s="240"/>
      <c r="AS1247" s="240"/>
      <c r="AT1247" s="256"/>
      <c r="AU1247" s="256"/>
      <c r="AV1247" s="259"/>
      <c r="AW1247" s="259"/>
      <c r="AX1247" s="256"/>
      <c r="AY1247" s="256"/>
      <c r="AZ1247" s="256"/>
      <c r="BA1247" s="256"/>
      <c r="BB1247" s="256"/>
      <c r="BC1247" s="256"/>
      <c r="BD1247" s="256"/>
      <c r="BE1247" s="256"/>
      <c r="BF1247" s="256"/>
      <c r="BG1247" s="256"/>
      <c r="BH1247" s="256"/>
      <c r="BI1247" s="256"/>
      <c r="BJ1247" s="256"/>
      <c r="BK1247" s="256"/>
      <c r="BL1247" s="262"/>
      <c r="BM1247" s="262"/>
      <c r="BN1247" s="262"/>
      <c r="BO1247" s="262"/>
      <c r="BP1247" s="262"/>
      <c r="BQ1247" s="262"/>
      <c r="BR1247" s="270"/>
      <c r="BS1247" s="270"/>
      <c r="BT1247" s="270"/>
      <c r="BU1247" s="270"/>
      <c r="BV1247" s="270"/>
      <c r="BW1247" s="270"/>
      <c r="BX1247" s="256"/>
      <c r="BY1247" s="256"/>
      <c r="BZ1247" s="256"/>
      <c r="CA1247" s="267"/>
      <c r="CB1247" s="267"/>
      <c r="CC1247" s="274"/>
      <c r="CD1247" s="267"/>
      <c r="CE1247" s="267"/>
      <c r="CF1247" s="267"/>
      <c r="CG1247" s="267"/>
      <c r="CH1247" s="267"/>
      <c r="CI1247" s="267"/>
      <c r="CJ1247" s="267"/>
      <c r="CK1247" s="267"/>
      <c r="CL1247" s="265"/>
      <c r="CM1247" s="272"/>
      <c r="CN1247" s="264"/>
      <c r="CO1247" s="125"/>
      <c r="CP1247" s="226"/>
      <c r="CQ1247" s="226"/>
      <c r="CR1247" s="226"/>
      <c r="CS1247" s="105"/>
      <c r="CT1247" s="105"/>
      <c r="CU1247" s="105"/>
      <c r="CV1247" s="105"/>
      <c r="CW1247" s="105"/>
      <c r="CX1247" s="105"/>
      <c r="CY1247" s="105"/>
      <c r="CZ1247" s="105"/>
      <c r="DA1247" s="105"/>
    </row>
    <row r="1248" spans="1:105" s="70" customFormat="1" ht="15" customHeight="1" thickBot="1">
      <c r="A1248" s="229"/>
      <c r="B1248" s="278"/>
      <c r="C1248" s="281"/>
      <c r="D1248" s="238"/>
      <c r="E1248" s="238"/>
      <c r="F1248" s="245" t="s">
        <v>83</v>
      </c>
      <c r="G1248" s="246"/>
      <c r="H1248" s="82"/>
      <c r="I1248" s="82"/>
      <c r="J1248" s="82"/>
      <c r="K1248" s="82"/>
      <c r="L1248" s="82"/>
      <c r="M1248" s="82"/>
      <c r="N1248" s="82"/>
      <c r="O1248" s="82"/>
      <c r="P1248" s="82"/>
      <c r="Q1248" s="82"/>
      <c r="R1248" s="82"/>
      <c r="S1248" s="82"/>
      <c r="T1248" s="82"/>
      <c r="U1248" s="82"/>
      <c r="V1248" s="82"/>
      <c r="W1248" s="82"/>
      <c r="X1248" s="82"/>
      <c r="Y1248" s="82"/>
      <c r="Z1248" s="82"/>
      <c r="AA1248" s="82"/>
      <c r="AB1248" s="82"/>
      <c r="AC1248" s="35"/>
      <c r="AD1248" s="35"/>
      <c r="AE1248" s="35"/>
      <c r="AF1248" s="35"/>
      <c r="AG1248" s="35"/>
      <c r="AH1248" s="35"/>
      <c r="AI1248" s="35"/>
      <c r="AJ1248" s="35"/>
      <c r="AK1248" s="35"/>
      <c r="AL1248" s="35"/>
      <c r="AM1248" s="241"/>
      <c r="AN1248" s="241"/>
      <c r="AO1248" s="241"/>
      <c r="AP1248" s="241"/>
      <c r="AQ1248" s="241"/>
      <c r="AR1248" s="241"/>
      <c r="AS1248" s="241"/>
      <c r="AT1248" s="257"/>
      <c r="AU1248" s="257"/>
      <c r="AV1248" s="260"/>
      <c r="AW1248" s="260"/>
      <c r="AX1248" s="257"/>
      <c r="AY1248" s="257"/>
      <c r="AZ1248" s="257"/>
      <c r="BA1248" s="257"/>
      <c r="BB1248" s="257"/>
      <c r="BC1248" s="257"/>
      <c r="BD1248" s="257"/>
      <c r="BE1248" s="257"/>
      <c r="BF1248" s="257"/>
      <c r="BG1248" s="257"/>
      <c r="BH1248" s="257"/>
      <c r="BI1248" s="257"/>
      <c r="BJ1248" s="257"/>
      <c r="BK1248" s="257"/>
      <c r="BL1248" s="263"/>
      <c r="BM1248" s="263"/>
      <c r="BN1248" s="263"/>
      <c r="BO1248" s="263"/>
      <c r="BP1248" s="263"/>
      <c r="BQ1248" s="263"/>
      <c r="BR1248" s="271"/>
      <c r="BS1248" s="271"/>
      <c r="BT1248" s="271"/>
      <c r="BU1248" s="271"/>
      <c r="BV1248" s="271"/>
      <c r="BW1248" s="271"/>
      <c r="BX1248" s="257"/>
      <c r="BY1248" s="257"/>
      <c r="BZ1248" s="257"/>
      <c r="CA1248" s="268"/>
      <c r="CB1248" s="268"/>
      <c r="CC1248" s="275"/>
      <c r="CD1248" s="268"/>
      <c r="CE1248" s="268"/>
      <c r="CF1248" s="268"/>
      <c r="CG1248" s="268"/>
      <c r="CH1248" s="268"/>
      <c r="CI1248" s="268"/>
      <c r="CJ1248" s="268"/>
      <c r="CK1248" s="268"/>
      <c r="CL1248" s="265"/>
      <c r="CM1248" s="272"/>
      <c r="CN1248" s="264"/>
      <c r="CO1248" s="125"/>
      <c r="CP1248" s="226"/>
      <c r="CQ1248" s="226"/>
      <c r="CR1248" s="226"/>
      <c r="CS1248" s="105"/>
      <c r="CT1248" s="105"/>
      <c r="CU1248" s="105"/>
      <c r="CV1248" s="105"/>
      <c r="CW1248" s="105"/>
      <c r="CX1248" s="105"/>
      <c r="CY1248" s="105"/>
      <c r="CZ1248" s="105"/>
      <c r="DA1248" s="105"/>
    </row>
    <row r="1249" spans="1:105" s="70" customFormat="1" ht="15" customHeight="1">
      <c r="A1249" s="227">
        <f t="shared" ref="A1249" si="464">A1241+1</f>
        <v>154</v>
      </c>
      <c r="B1249" s="276" t="s">
        <v>1119</v>
      </c>
      <c r="C1249" s="279" t="s">
        <v>1121</v>
      </c>
      <c r="D1249" s="236">
        <v>44616</v>
      </c>
      <c r="E1249" s="236" t="s">
        <v>1248</v>
      </c>
      <c r="F1249" s="253" t="s">
        <v>80</v>
      </c>
      <c r="G1249" s="254"/>
      <c r="H1249" s="82" t="s">
        <v>69</v>
      </c>
      <c r="I1249" s="82"/>
      <c r="J1249" s="82" t="s">
        <v>61</v>
      </c>
      <c r="K1249" s="82" t="s">
        <v>61</v>
      </c>
      <c r="L1249" s="82" t="s">
        <v>61</v>
      </c>
      <c r="M1249" s="82" t="s">
        <v>61</v>
      </c>
      <c r="N1249" s="82" t="s">
        <v>61</v>
      </c>
      <c r="O1249" s="82" t="s">
        <v>973</v>
      </c>
      <c r="P1249" s="82" t="s">
        <v>61</v>
      </c>
      <c r="Q1249" s="82" t="s">
        <v>61</v>
      </c>
      <c r="R1249" s="82" t="s">
        <v>61</v>
      </c>
      <c r="S1249" s="82" t="s">
        <v>61</v>
      </c>
      <c r="T1249" s="82" t="s">
        <v>61</v>
      </c>
      <c r="U1249" s="82" t="s">
        <v>61</v>
      </c>
      <c r="V1249" s="82"/>
      <c r="W1249" s="82" t="s">
        <v>60</v>
      </c>
      <c r="X1249" s="82" t="s">
        <v>60</v>
      </c>
      <c r="Y1249" s="82" t="s">
        <v>60</v>
      </c>
      <c r="Z1249" s="82" t="s">
        <v>67</v>
      </c>
      <c r="AA1249" s="82" t="s">
        <v>60</v>
      </c>
      <c r="AB1249" s="82" t="s">
        <v>60</v>
      </c>
      <c r="AC1249" s="82"/>
      <c r="AD1249" s="82" t="s">
        <v>60</v>
      </c>
      <c r="AE1249" s="82" t="s">
        <v>60</v>
      </c>
      <c r="AF1249" s="82" t="s">
        <v>60</v>
      </c>
      <c r="AG1249" s="82" t="s">
        <v>60</v>
      </c>
      <c r="AH1249" s="82" t="s">
        <v>60</v>
      </c>
      <c r="AI1249" s="82" t="s">
        <v>1471</v>
      </c>
      <c r="AJ1249" s="82"/>
      <c r="AK1249" s="82" t="s">
        <v>61</v>
      </c>
      <c r="AL1249" s="82" t="s">
        <v>61</v>
      </c>
      <c r="AM1249" s="239">
        <f>COUNTIF(H1249:AL1249,"PH")+COUNTIF(H1249:AL1249,"PH/L")+COUNTIF(H1249:AL1249,"PM")</f>
        <v>0</v>
      </c>
      <c r="AN1249" s="239">
        <f>COUNTIF(H1249:AL1249,"PD")+COUNTIF(H1249:AL1249,"PDD")+COUNTIF(H1249:AL1249,"P/DS")/2+COUNTIF(H1249:AL1249,"PMD")</f>
        <v>0</v>
      </c>
      <c r="AO1249" s="239">
        <f>COUNTIF(H1249:AL1249,"PN")+COUNTIF(H1249:AL1249,"P/NS")/2+COUNTIF(H1249:AL1249,"PH")+COUNTIF(H1249:AL1249,"PH/F")/2+COUNTIF(H1249:AL1249,"PH/L")/2+COUNTIF(H1249:AL1249,"PM")</f>
        <v>0</v>
      </c>
      <c r="AP1249" s="239">
        <f>COUNTIF(H1249:AL1249,"BH")+COUNTIF(H1249:AL1249,"AL/BL")+COUNTIF(H1249:AL1249,"UL/BL")+COUNTIF(H1249:AL1249,"BM")</f>
        <v>0</v>
      </c>
      <c r="AQ1249" s="239">
        <f>COUNTIF(H1249:AL1249,"DS")+COUNTIF(H1249:AL1249,"AL/DS")/2+COUNTIF(H1249:AL1249,"UL/DS")/2+COUNTIF(H1249:AL1249,"CT")+COUNTIF(H1249:AL1249,"MD")</f>
        <v>10.5</v>
      </c>
      <c r="AR1249" s="239">
        <f>COUNTIF(H1249:AL1249,"NS")+COUNTIF(H1249:AL1249,"AL/NS")/2+COUNTIF(H1249:AL1249,"UL/NS")/2+COUNTIF(H1249:AL1249,"BH")+COUNTIF(H1249:AL1249,"AL/BF")/2+COUNTIF(H1249:AL1249,"AL/BL")/2+COUNTIF(H1249:AL1249,"UL/BL")/2+COUNTIF(H1249:AL1249,"UL/BF")/2+COUNTIF(H1249:AL1249,"BM")</f>
        <v>13</v>
      </c>
      <c r="AS1249" s="239">
        <f>COUNTIF(H1249:AL1249,"AL")+COUNTIF(H1249:AL1249,"AL/DS")/2+COUNTIF(H1249:AL1249,"AL/NS")/2+COUNTIF(H1249:AL1249,"NH")+COUNTIF(H1249:AL1249,"SL")+COUNTIF(H1249:AL1249,"NHD")+COUNTIF(H1249:AL1249,"B")+COUNTIF(H1249:AL1249,"HL")+COUNTIF(H1249:AL1249,"AL/BF")/2+COUNTIF(H1249:AL1249,"AL/BL")/2</f>
        <v>2</v>
      </c>
      <c r="AT1249" s="255">
        <f>COUNTIF(H1249:AL1249,"PD")+COUNTIF(H1249:AL1249,"PN")+COUNTIF(H1249:AL1249,"P/DS")/2+COUNTIF(H1249:AL1249,"P/NS")/2+COUNTIF(H1249:AL1249,"DS")+COUNTIF(H1249:AL1249,"NS")+COUNTIF(H1249:AL1249,"AL")+COUNTIF(H1249:AL1249,"AL/DS")+COUNTIF(H1249:AL1249,"AL/NS")+COUNTIF(H1249:AL1249,"NH")+COUNTIF(H1249:AL1249,"SL")+COUNTIF(H1249:AL1249,"UL/DS")/2+COUNTIF(H1249:AL1249,"UL/NS")/2+COUNTIF(H1249:AL1249,"CT")+COUNTIF(H1249:AL1249,"NHD")+COUNTIF(H1249:AL1249,"PDD")+COUNTIF(H1249:AL1249,"B")+COUNTIF(H1249:AL1249,"HL")+COUNTIF(H1249:AL1249,"PH")+COUNTIF(H1249:AL1249,"BH")+COUNTIF(H1249:AL1249,"AL/BF")+COUNTIF(H1249:AL1249,"AL/BL")+COUNTIF(H1249:AL1249,"UL/BF")/2+COUNTIF(H1249:AL1249,"UL/BL")/2+COUNTIF(H1249:AL1249,"PH/F")/2+COUNTIF(H1249:AL1249,"PH/L")/2+COUNTIF(H1249:AL1249,"MD")+COUNTIF(H1249:AL1249,"PMD")+COUNTIF(H1249:AL1249,"PM")+COUNTIF(H1249:AL1249,"BM")</f>
        <v>25.5</v>
      </c>
      <c r="AU1249" s="255">
        <f>COUNTIF(H1249:AL1249,"P/DS")/2+COUNTIF(H1249:AL1249,"P/NS")/2+COUNTIF(H1249:AL1249,"IL")+COUNTIF(H1249:AL1249,"NL")+COUNTIF(H1249:AL1249,"UL")+COUNTIF(H1249:AL1249,"UL/DS")/2+COUNTIF(H1249:AL1249,"UL/NS")/2+COUNTIF(H1249:AL1249,"KT")+COUNTIF(H1249:AL1249,"UL/BF")/2+COUNTIF(H1249:AL1249,"UL/BL")/2+COUNTIF(H1249:AL1249,"PH/F")/2+COUNTIF(H1249:AL1249,"PH/L")/2+COUNTIF(H1249:AL1249,"NB")</f>
        <v>0.5</v>
      </c>
      <c r="AV1249" s="258">
        <f>COUNTIF(H1249:AL1249,"PN")+COUNTIF(H1249:AL1249,"TVD")+COUNTIF(H1249:AL1249,"PH")+COUNTIF(H1249:AL1249,"PM")+COUNTIF(H1249:AL1249,"PDD")-COUNTIFS(H1249:AL1249,"PN",H1256:AL1256,"&gt;=3")-COUNTIFS(H1249:AL1249,"PM",H1256:AL1256,"&gt;=3")</f>
        <v>0</v>
      </c>
      <c r="AW1249" s="258">
        <f>COUNTIF(H1249:AL1249,"NS")+COUNTIF(H1249:AL1249,"D")+COUNTIF(H1249:AL1249,"BH")+COUNTIF(H1249:AL1249,"NHD")+COUNTIF(H1249:AL1249,"BM")-COUNTIFS(H1249:AL1249,"NS",H1256:AL1256,"&gt;=3")-COUNTIFS(H1249:AL1249,"BH",H1256:AL1256,"&gt;=3")-COUNTIFS(H1249:AL1249,"BM",H1256:AL1256,"&gt;=3")</f>
        <v>14</v>
      </c>
      <c r="AX1249" s="255">
        <f>COUNTIF(H1249:AL1249,"AL")+COUNTIF(H1249:AL1249,"AL/DS")/2+COUNTIF(H1249:AL1249,"AL/NS")/2+COUNTIF(H1249:AL1249,"AL/BF")+COUNTIF(H1249:AL1249,"AL/BL")/2</f>
        <v>1</v>
      </c>
      <c r="AY1249" s="255">
        <f>COUNTIF(H1249:AL1249,"SL")</f>
        <v>0</v>
      </c>
      <c r="AZ1249" s="255">
        <f>COUNTIF(H1249:AL1249,"NH")</f>
        <v>1</v>
      </c>
      <c r="BA1249" s="255">
        <f>COUNTIF(H1249:AL1249,"HL")</f>
        <v>0</v>
      </c>
      <c r="BB1249" s="255">
        <f>COUNTIF(G1249:AL1249,"P/DS")/2+COUNTIF(G1249:AL1249,"P/NS")/2+COUNTIF(G1249:AL1249,"UL")+COUNTIF(G1249:AL1249,"UL/DS")/2+COUNTIF(G1249:AL1249,"UL/NS")/2+COUNTIF(G1249:AL1249,"UL/BL")/2+COUNTIF(G1249:AL1249,"UL/BF")/2+COUNTIF(G1249:AL1249,"PH/F")/2+COUNTIF(G1249:AL1249,"PH/L")/2</f>
        <v>0.5</v>
      </c>
      <c r="BC1249" s="255">
        <f>COUNTIF(H1249:AL1249,"NB")</f>
        <v>0</v>
      </c>
      <c r="BD1249" s="255">
        <f>COUNTIF(H1249:AL1249,"NL")</f>
        <v>0</v>
      </c>
      <c r="BE1249" s="255">
        <f>COUNTIF(H1249:AL1249,"IL")</f>
        <v>0</v>
      </c>
      <c r="BF1249" s="255">
        <f>COUNTIF(H1249:AL1249,"KT")</f>
        <v>0</v>
      </c>
      <c r="BG1249" s="255">
        <f>COUNTIF(H1249:AL1249,"L70")</f>
        <v>0</v>
      </c>
      <c r="BH1249" s="255">
        <f>COUNTIF(H1249:AL1249,"MD")</f>
        <v>0</v>
      </c>
      <c r="BI1249" s="255">
        <f>COUNTIF(H1249:AL1249,"PMD")</f>
        <v>0</v>
      </c>
      <c r="BJ1249" s="255">
        <f>COUNTIF(H1249:AL1249,"PM")</f>
        <v>0</v>
      </c>
      <c r="BK1249" s="255">
        <f>COUNTIF(H1249:AL1249,"BM")</f>
        <v>0</v>
      </c>
      <c r="BL1249" s="261">
        <f>SUMIF(H1249:AL1249,"PD",H1250:AL1250)+SUMIF(H1249:AL1249,"PN",H1250:AL1250)+SUMIF(H1249:AL1249,"P/DS",H1250:AL1250)+SUMIF(H1249:AL1249,"PN/F",H1250:AL1250)+SUMIF(H1249:AL1249,"PN/L",H1250:AL1250)+SUMIF(H1249:AL1249,"TV",H1250:AL1250)+SUMIF(H1249:AL1249,"TVD",H1250:AL1250)+SUMIF(H1249:AL1249,"PDD",H1250:AL1250)</f>
        <v>0</v>
      </c>
      <c r="BM1249" s="261">
        <f>SUMIF(H1249:AL1249,"PD",H1251:AL1251)+SUMIF(H1249:AL1249,"PN",H1251:AL1251)+SUMIF(H1249:AL1249,"P/DS",H1251:AL1251)+SUMIF(H1249:AL1249,"PN/F",H1251:AL1251)+SUMIF(H1249:AL1249,"PN/L",H1251:AL1251)+SUMIF(H1249:AL1249,"TV",H1251:AL1251)+SUMIF(H1249:AL1249,"TVD",H1251:AL1251)+SUMIF(H1249:AL1249,"PDD",H1251:AL1251)+SUMIF(H1249:AL1249,"PMD",H1251:AL1251)</f>
        <v>0</v>
      </c>
      <c r="BN1249" s="261">
        <f>SUMIF(H1249:AL1249,"PD",H1252:AL1252)+SUMIF(H1249:AL1249,"PN",H1252:AL1252)+SUMIF(H1249:AL1249,"P/DS",H1252:AL1252)+SUMIF(H1249:AL1249,"PN/F",H1252:AL1252)+SUMIF(H1249:AL1249,"PN/L",H1252:AL1252)+SUMIF(H1249:AL1249,"TV",H1252:AL1252)+SUMIF(H1249:AL1249,"TVD",H1252:AL1252)</f>
        <v>0</v>
      </c>
      <c r="BO1249" s="261">
        <f>SUMIF(H1249:AL1249,"PD",H1253:AL1253)+SUMIF(H1249:AL1249,"PN",H1253:AL1253)+SUMIF(H1249:AL1249,"P/DS",H1253:AL1253)+SUMIF(H1249:AL1249,"PN/F",H1253:AL1253)+SUMIF(H1249:AL1249,"PN/L",H1253:AL1253)+SUMIF(H1249:AL1249,"TV",H1253:AL1253)+SUMIF(H1249:AL1249,"TVD",H1253:AL1253)</f>
        <v>0</v>
      </c>
      <c r="BP1249" s="261">
        <f>SUMIF(H1249:AL1249,"PD",H1254:AL1254)+SUMIF(H1249:AL1249,"PN",H1254:AL1254)+SUMIF(H1249:AL1249,"P/DS",H1254:AL1254)+SUMIF(H1249:AL1249,"PN/F",H1254:AL1254)+SUMIF(H1249:AL1249,"PN/L",H1254:AL1254)+SUMIF(H1249:AL1249,"TV",H1254:AL1254)+SUMIF(H1249:AL1249,"TVD",H1254:AL1254)+SUMIF(H1249:AL1249,"PDD",H1254:AL1254)+SUMIF(H1249:AL1249,"PH",H1254:AL1254)+SUMIF(H1249:AL1249,"PM",H1254:AL1254)</f>
        <v>0</v>
      </c>
      <c r="BQ1249" s="261">
        <f>SUMIF(H1249:AL1249,"PD",H1255:AL1255)+SUMIF(H1249:AL1249,"PN",H1255:AL1255)+SUMIF(H1249:AL1249,"P/DS",H1255:AL1255)+SUMIF(H1249:AL1249,"PN/F",H1255:AL1255)+SUMIF(H1249:AL1249,"PN/L",H1255:AL1255)+SUMIF(H1249:AL1249,"TV",H1255:AL1255)+SUMIF(H1249:AL1249,"TVD",H1255:AL1255)+SUMIF(H1249:AL1249,"PDD",H1255:AL1255)+SUMIF(H1249:AL1249,"PH",H1255:AL1255)+SUMIF(H1249:AL1249,"PM",H1255:AL1255)</f>
        <v>0</v>
      </c>
      <c r="BR1249" s="269">
        <f>SUM(H1250:AL1250)-BL1249</f>
        <v>41</v>
      </c>
      <c r="BS1249" s="269">
        <f>SUM(H1251:AL1251)-BM1249</f>
        <v>8.5</v>
      </c>
      <c r="BT1249" s="269">
        <f>SUM(H1252:AL1252)-BN1249</f>
        <v>0</v>
      </c>
      <c r="BU1249" s="269">
        <f>SUM(H1253:AL1253)-BO1249</f>
        <v>6</v>
      </c>
      <c r="BV1249" s="269">
        <f>SUM(H1254:AL1254)-BP1249</f>
        <v>0</v>
      </c>
      <c r="BW1249" s="269">
        <f>SUM(H1255:AL1255)-BQ1249</f>
        <v>0</v>
      </c>
      <c r="BX1249" s="255">
        <f>SUMIF(H1249:AL1249,"PD",H1256:AL1256)+SUMIF(H1249:AL1249,"PN",H1256:AL1256)+SUMIF(H1249:AL1249,"P/DS",H1256:AL1256)+SUMIF(H1249:AL1249,"PN/F",H1256:AL1256)+SUMIF(H1249:AL1249,"PN/L",H1256:AL1256)</f>
        <v>0</v>
      </c>
      <c r="BY1249" s="255">
        <f>SUM(H1256:AL1256)-BX1249</f>
        <v>0</v>
      </c>
      <c r="BZ1249" s="255">
        <f t="shared" ref="BZ1249" si="465">+SUM(BL1249:BW1256)</f>
        <v>55.5</v>
      </c>
      <c r="CA1249" s="266">
        <f>(COUNTIFS(H1249:AL1249,"PD",H1250:AL1250,"&gt;=2"))*0.5-IF(CN1249="VP",COUNTIFS($H$16:$AL$16,"SAT",H1249:AL1249,"PD",H1250:AL1250,"&gt;=2"))*0.5</f>
        <v>0</v>
      </c>
      <c r="CB1249" s="266">
        <f>(COUNTIFS(H1249:AL1249,"PN",H1251:AL1251,"&gt;=0.5",H1250:AL1250,"&gt;=1.5"))*0.5+COUNTIFS(H1249:AL1249,"PDD",H1251:AL1251,"&gt;=0.5",H1250:AL1250,"&gt;=1.5")*0.5</f>
        <v>0</v>
      </c>
      <c r="CC1249" s="273">
        <f>(COUNTIFS(H1249:AL1249,"TV",H1251:AL1251,"&gt;=10"))*0.5+(COUNTIFS(H1249:AL1249,"PMD",H1251:AL1251,"&gt;=2"))*0.5</f>
        <v>0</v>
      </c>
      <c r="CD1249" s="266">
        <f>(COUNTIFS(H1249:AL1249,"TVD",H1253:AL1253,"&gt;=6.5",H1251:AL1251,"&gt;=3.5"))*0.5</f>
        <v>0</v>
      </c>
      <c r="CE1249" s="266">
        <f>(COUNTIFS(H1249:AL1249,"PD",H1254:AL1254,"&gt;=10"))*0.5</f>
        <v>0</v>
      </c>
      <c r="CF1249" s="266">
        <f>(COUNTIFS(H1249:AL1249,"PDD",H1254:AL1254,"&gt;=3.5",H1255:AL1255,"&gt;=6.5")+COUNTIFS(H1249:AL1249,"PH",H1255:AL1255,"&gt;=0.5",H1254:AL1254,"&gt;=1.5")+COUNTIFS(H1249:AL1249,"PM",H1255:AL1255,"&gt;=0.5",H1254:AL1254,"&gt;=1.5"))*0.5</f>
        <v>0</v>
      </c>
      <c r="CG1249" s="266">
        <f>(COUNTIFS(H1249:AL1249,"DS",H1250:AL1250,"&gt;=2")+COUNTIFS(H1249:AL1249,"AL/DS",H1250:AL1250,"&gt;=2"))*0.5-IF(CN1249="VP",COUNTIFS($H$16:$AL$16,"SAT",H1249:AL1249,"DS",H1250:AL1250,"&gt;=2"))*0.5</f>
        <v>2</v>
      </c>
      <c r="CH1249" s="266">
        <f>(COUNTIFS(H1249:AL1249,"NS",H1251:AL1251,"&gt;=0.5",H1250:AL1250,"&gt;=1.5")+COUNTIFS(H1249:AL1249,"AL/NS",H1251:AL1251,"&gt;=0.5",H1250:AL1250,"&gt;=1.5")+COUNTIFS(H1249:AL1249,"NHD",H1251:AL1251,"&gt;=4.5",H1254:AL1254,"&gt;=2",H1250:AL1250,"&gt;=1.5"))*0.5</f>
        <v>6</v>
      </c>
      <c r="CI1249" s="266">
        <f>(COUNTIF(H1251:AL1251,"&gt;=10")+COUNTIFS(H1249:AL1249,"MD",H1251:AL1251,"&gt;=2")-COUNTIFS(H1249:AL1249,"TV",H1251:AL1251,"&gt;=10"))*0.5</f>
        <v>0</v>
      </c>
      <c r="CJ1249" s="266">
        <f>(COUNTIFS(H1249:AL1249,"D",H1253:AL1253,"&gt;=6.5",H1251:AL1251,"&gt;=3.5"))*0.5</f>
        <v>0</v>
      </c>
      <c r="CK1249" s="266">
        <f>(COUNTIF(H1254:AL1254,"&gt;=10")-COUNTIFS(H1249:AL1249,"PD",H1254:AL1254,"&gt;=10"))*0.5</f>
        <v>0</v>
      </c>
      <c r="CL1249" s="265">
        <f>(COUNTIFS(H1249:AL1249,"NHD",H1254:AL1254,"&gt;=3.5",H1255:AL1255,"&gt;=6.5")+COUNTIFS(H1249:AL1249,"BH",H1254:AL1254,"&gt;=1.5",H1255:AL1255,"&gt;=0.5")+COUNTIFS(H1249:AL1249,"BM",H1254:AL1254,"&gt;=1.5",H1255:AL1255,"&gt;=0.5")+COUNTIFS(H1249:AL1249,"D",H1254:AL1254,"&gt;=1.5",H1255:AL1255,"&gt;=0.5"))*0.5</f>
        <v>0</v>
      </c>
      <c r="CM1249" s="272"/>
      <c r="CN1249" s="264" t="s">
        <v>723</v>
      </c>
      <c r="CO1249" s="125">
        <f t="shared" ref="CO1249" si="466">+AM1249+AN1249+AO1249+AP1249+AQ1249+AR1249+AS1249+AU1249+BG1249</f>
        <v>26</v>
      </c>
      <c r="CP1249" s="225">
        <f>+SUM(I1250:I1255)-I1256</f>
        <v>0</v>
      </c>
      <c r="CQ1249" s="225">
        <f>+SUM(J1250:J1255)-J1256</f>
        <v>2.5</v>
      </c>
      <c r="CR1249" s="225">
        <f>+SUM(K1250:K1255)-K1256</f>
        <v>2.5</v>
      </c>
      <c r="CS1249" s="90"/>
      <c r="CT1249" s="90"/>
      <c r="CU1249" s="90"/>
      <c r="CV1249" s="90"/>
      <c r="CW1249" s="90"/>
      <c r="CX1249" s="90"/>
      <c r="CY1249" s="90"/>
      <c r="CZ1249" s="90"/>
      <c r="DA1249" s="90"/>
    </row>
    <row r="1250" spans="1:105" s="70" customFormat="1" ht="15" customHeight="1">
      <c r="A1250" s="228"/>
      <c r="B1250" s="277"/>
      <c r="C1250" s="280"/>
      <c r="D1250" s="237"/>
      <c r="E1250" s="237"/>
      <c r="F1250" s="242" t="s">
        <v>82</v>
      </c>
      <c r="G1250" s="71">
        <v>1.5</v>
      </c>
      <c r="H1250" s="83"/>
      <c r="I1250" s="83"/>
      <c r="J1250" s="83">
        <v>2</v>
      </c>
      <c r="K1250" s="83">
        <v>2</v>
      </c>
      <c r="L1250" s="83">
        <v>2</v>
      </c>
      <c r="M1250" s="83">
        <v>2</v>
      </c>
      <c r="N1250" s="83">
        <v>2</v>
      </c>
      <c r="O1250" s="83"/>
      <c r="P1250" s="83">
        <v>2</v>
      </c>
      <c r="Q1250" s="83">
        <v>2</v>
      </c>
      <c r="R1250" s="83">
        <v>2</v>
      </c>
      <c r="S1250" s="83">
        <v>2</v>
      </c>
      <c r="T1250" s="83">
        <v>2</v>
      </c>
      <c r="U1250" s="83">
        <v>2</v>
      </c>
      <c r="V1250" s="83"/>
      <c r="W1250" s="83">
        <v>2.5</v>
      </c>
      <c r="X1250" s="83">
        <v>2.5</v>
      </c>
      <c r="Y1250" s="83"/>
      <c r="Z1250" s="83"/>
      <c r="AA1250" s="83">
        <v>2.5</v>
      </c>
      <c r="AB1250" s="83"/>
      <c r="AC1250" s="79"/>
      <c r="AD1250" s="79">
        <v>1.5</v>
      </c>
      <c r="AE1250" s="79">
        <v>1.5</v>
      </c>
      <c r="AF1250" s="79">
        <v>1.5</v>
      </c>
      <c r="AG1250" s="79">
        <v>1.5</v>
      </c>
      <c r="AH1250" s="79">
        <v>2.5</v>
      </c>
      <c r="AI1250" s="79"/>
      <c r="AJ1250" s="79"/>
      <c r="AK1250" s="79">
        <v>2</v>
      </c>
      <c r="AL1250" s="79">
        <v>1</v>
      </c>
      <c r="AM1250" s="240"/>
      <c r="AN1250" s="240"/>
      <c r="AO1250" s="240"/>
      <c r="AP1250" s="240"/>
      <c r="AQ1250" s="240"/>
      <c r="AR1250" s="240"/>
      <c r="AS1250" s="240"/>
      <c r="AT1250" s="256"/>
      <c r="AU1250" s="256"/>
      <c r="AV1250" s="259"/>
      <c r="AW1250" s="259"/>
      <c r="AX1250" s="256"/>
      <c r="AY1250" s="256"/>
      <c r="AZ1250" s="256"/>
      <c r="BA1250" s="256"/>
      <c r="BB1250" s="256"/>
      <c r="BC1250" s="256"/>
      <c r="BD1250" s="256"/>
      <c r="BE1250" s="256"/>
      <c r="BF1250" s="256"/>
      <c r="BG1250" s="256"/>
      <c r="BH1250" s="256"/>
      <c r="BI1250" s="256"/>
      <c r="BJ1250" s="256"/>
      <c r="BK1250" s="256"/>
      <c r="BL1250" s="262"/>
      <c r="BM1250" s="262"/>
      <c r="BN1250" s="262"/>
      <c r="BO1250" s="262"/>
      <c r="BP1250" s="262"/>
      <c r="BQ1250" s="262"/>
      <c r="BR1250" s="270"/>
      <c r="BS1250" s="270"/>
      <c r="BT1250" s="270"/>
      <c r="BU1250" s="270"/>
      <c r="BV1250" s="270"/>
      <c r="BW1250" s="270"/>
      <c r="BX1250" s="256"/>
      <c r="BY1250" s="256"/>
      <c r="BZ1250" s="256"/>
      <c r="CA1250" s="267"/>
      <c r="CB1250" s="267"/>
      <c r="CC1250" s="274"/>
      <c r="CD1250" s="267"/>
      <c r="CE1250" s="267"/>
      <c r="CF1250" s="267"/>
      <c r="CG1250" s="267"/>
      <c r="CH1250" s="267"/>
      <c r="CI1250" s="267"/>
      <c r="CJ1250" s="267"/>
      <c r="CK1250" s="267"/>
      <c r="CL1250" s="265"/>
      <c r="CM1250" s="272"/>
      <c r="CN1250" s="264"/>
      <c r="CO1250" s="125"/>
      <c r="CP1250" s="226"/>
      <c r="CQ1250" s="226"/>
      <c r="CR1250" s="226"/>
      <c r="CS1250" s="90"/>
      <c r="CT1250" s="90"/>
      <c r="CU1250" s="90"/>
      <c r="CV1250" s="90"/>
      <c r="CW1250" s="90"/>
      <c r="CX1250" s="90"/>
      <c r="CY1250" s="90"/>
      <c r="CZ1250" s="90"/>
      <c r="DA1250" s="90"/>
    </row>
    <row r="1251" spans="1:105" s="70" customFormat="1" ht="15" customHeight="1">
      <c r="A1251" s="228"/>
      <c r="B1251" s="277"/>
      <c r="C1251" s="280"/>
      <c r="D1251" s="237"/>
      <c r="E1251" s="237"/>
      <c r="F1251" s="243"/>
      <c r="G1251" s="72">
        <v>2</v>
      </c>
      <c r="H1251" s="84"/>
      <c r="I1251" s="84"/>
      <c r="J1251" s="84">
        <v>0.5</v>
      </c>
      <c r="K1251" s="84">
        <v>0.5</v>
      </c>
      <c r="L1251" s="84">
        <v>0.5</v>
      </c>
      <c r="M1251" s="84">
        <v>0.5</v>
      </c>
      <c r="N1251" s="84">
        <v>0.5</v>
      </c>
      <c r="O1251" s="84">
        <v>2</v>
      </c>
      <c r="P1251" s="84">
        <v>0.5</v>
      </c>
      <c r="Q1251" s="84">
        <v>0.5</v>
      </c>
      <c r="R1251" s="84">
        <v>0.5</v>
      </c>
      <c r="S1251" s="84">
        <v>0.5</v>
      </c>
      <c r="T1251" s="84">
        <v>0.5</v>
      </c>
      <c r="U1251" s="84">
        <v>0.5</v>
      </c>
      <c r="V1251" s="84"/>
      <c r="W1251" s="84"/>
      <c r="X1251" s="84"/>
      <c r="Y1251" s="84"/>
      <c r="Z1251" s="84"/>
      <c r="AA1251" s="84"/>
      <c r="AB1251" s="84"/>
      <c r="AC1251" s="80"/>
      <c r="AD1251" s="80"/>
      <c r="AE1251" s="80"/>
      <c r="AF1251" s="80"/>
      <c r="AG1251" s="80"/>
      <c r="AH1251" s="80"/>
      <c r="AI1251" s="80"/>
      <c r="AJ1251" s="80"/>
      <c r="AK1251" s="80">
        <v>0.5</v>
      </c>
      <c r="AL1251" s="80">
        <v>0.5</v>
      </c>
      <c r="AM1251" s="240"/>
      <c r="AN1251" s="240"/>
      <c r="AO1251" s="240"/>
      <c r="AP1251" s="240"/>
      <c r="AQ1251" s="240"/>
      <c r="AR1251" s="240"/>
      <c r="AS1251" s="240"/>
      <c r="AT1251" s="256"/>
      <c r="AU1251" s="256"/>
      <c r="AV1251" s="259"/>
      <c r="AW1251" s="259"/>
      <c r="AX1251" s="256"/>
      <c r="AY1251" s="256"/>
      <c r="AZ1251" s="256"/>
      <c r="BA1251" s="256"/>
      <c r="BB1251" s="256"/>
      <c r="BC1251" s="256"/>
      <c r="BD1251" s="256"/>
      <c r="BE1251" s="256"/>
      <c r="BF1251" s="256"/>
      <c r="BG1251" s="256"/>
      <c r="BH1251" s="256"/>
      <c r="BI1251" s="256"/>
      <c r="BJ1251" s="256"/>
      <c r="BK1251" s="256"/>
      <c r="BL1251" s="262"/>
      <c r="BM1251" s="262"/>
      <c r="BN1251" s="262"/>
      <c r="BO1251" s="262"/>
      <c r="BP1251" s="262"/>
      <c r="BQ1251" s="262"/>
      <c r="BR1251" s="270"/>
      <c r="BS1251" s="270"/>
      <c r="BT1251" s="270"/>
      <c r="BU1251" s="270"/>
      <c r="BV1251" s="270"/>
      <c r="BW1251" s="270"/>
      <c r="BX1251" s="256"/>
      <c r="BY1251" s="256"/>
      <c r="BZ1251" s="256"/>
      <c r="CA1251" s="267"/>
      <c r="CB1251" s="267"/>
      <c r="CC1251" s="274"/>
      <c r="CD1251" s="267"/>
      <c r="CE1251" s="267"/>
      <c r="CF1251" s="267"/>
      <c r="CG1251" s="267"/>
      <c r="CH1251" s="267"/>
      <c r="CI1251" s="267"/>
      <c r="CJ1251" s="267"/>
      <c r="CK1251" s="267"/>
      <c r="CL1251" s="265"/>
      <c r="CM1251" s="272"/>
      <c r="CN1251" s="264"/>
      <c r="CO1251" s="125"/>
      <c r="CP1251" s="226"/>
      <c r="CQ1251" s="226"/>
      <c r="CR1251" s="226"/>
      <c r="CS1251" s="90"/>
      <c r="CT1251" s="90"/>
      <c r="CU1251" s="90"/>
      <c r="CV1251" s="90"/>
      <c r="CW1251" s="90"/>
      <c r="CX1251" s="90"/>
      <c r="CY1251" s="90"/>
      <c r="CZ1251" s="90"/>
      <c r="DA1251" s="90"/>
    </row>
    <row r="1252" spans="1:105" s="70" customFormat="1" ht="15" customHeight="1">
      <c r="A1252" s="228"/>
      <c r="B1252" s="277"/>
      <c r="C1252" s="280"/>
      <c r="D1252" s="237"/>
      <c r="E1252" s="237"/>
      <c r="F1252" s="243"/>
      <c r="G1252" s="72">
        <v>2.1</v>
      </c>
      <c r="H1252" s="84"/>
      <c r="I1252" s="84"/>
      <c r="J1252" s="84"/>
      <c r="K1252" s="84"/>
      <c r="L1252" s="84"/>
      <c r="M1252" s="84"/>
      <c r="N1252" s="84"/>
      <c r="O1252" s="84"/>
      <c r="P1252" s="84"/>
      <c r="Q1252" s="84"/>
      <c r="R1252" s="84"/>
      <c r="S1252" s="84"/>
      <c r="T1252" s="84"/>
      <c r="U1252" s="84"/>
      <c r="V1252" s="84"/>
      <c r="W1252" s="84"/>
      <c r="X1252" s="84"/>
      <c r="Y1252" s="84"/>
      <c r="Z1252" s="84"/>
      <c r="AA1252" s="84"/>
      <c r="AB1252" s="84"/>
      <c r="AC1252" s="80"/>
      <c r="AD1252" s="80"/>
      <c r="AE1252" s="80"/>
      <c r="AF1252" s="80"/>
      <c r="AG1252" s="80"/>
      <c r="AH1252" s="80"/>
      <c r="AI1252" s="80"/>
      <c r="AJ1252" s="80"/>
      <c r="AK1252" s="80"/>
      <c r="AL1252" s="80"/>
      <c r="AM1252" s="240"/>
      <c r="AN1252" s="240"/>
      <c r="AO1252" s="240"/>
      <c r="AP1252" s="240"/>
      <c r="AQ1252" s="240"/>
      <c r="AR1252" s="240"/>
      <c r="AS1252" s="240"/>
      <c r="AT1252" s="256"/>
      <c r="AU1252" s="256"/>
      <c r="AV1252" s="259"/>
      <c r="AW1252" s="259"/>
      <c r="AX1252" s="256"/>
      <c r="AY1252" s="256"/>
      <c r="AZ1252" s="256"/>
      <c r="BA1252" s="256"/>
      <c r="BB1252" s="256"/>
      <c r="BC1252" s="256"/>
      <c r="BD1252" s="256"/>
      <c r="BE1252" s="256"/>
      <c r="BF1252" s="256"/>
      <c r="BG1252" s="256"/>
      <c r="BH1252" s="256"/>
      <c r="BI1252" s="256"/>
      <c r="BJ1252" s="256"/>
      <c r="BK1252" s="256"/>
      <c r="BL1252" s="262"/>
      <c r="BM1252" s="262"/>
      <c r="BN1252" s="262"/>
      <c r="BO1252" s="262"/>
      <c r="BP1252" s="262"/>
      <c r="BQ1252" s="262"/>
      <c r="BR1252" s="270"/>
      <c r="BS1252" s="270"/>
      <c r="BT1252" s="270"/>
      <c r="BU1252" s="270"/>
      <c r="BV1252" s="270"/>
      <c r="BW1252" s="270"/>
      <c r="BX1252" s="256"/>
      <c r="BY1252" s="256"/>
      <c r="BZ1252" s="256"/>
      <c r="CA1252" s="267"/>
      <c r="CB1252" s="267"/>
      <c r="CC1252" s="274"/>
      <c r="CD1252" s="267"/>
      <c r="CE1252" s="267"/>
      <c r="CF1252" s="267"/>
      <c r="CG1252" s="267"/>
      <c r="CH1252" s="267"/>
      <c r="CI1252" s="267"/>
      <c r="CJ1252" s="267"/>
      <c r="CK1252" s="267"/>
      <c r="CL1252" s="265"/>
      <c r="CM1252" s="272"/>
      <c r="CN1252" s="264"/>
      <c r="CO1252" s="125"/>
      <c r="CP1252" s="226"/>
      <c r="CQ1252" s="226"/>
      <c r="CR1252" s="226"/>
      <c r="CS1252" s="90"/>
      <c r="CT1252" s="90"/>
      <c r="CU1252" s="90"/>
      <c r="CV1252" s="90"/>
      <c r="CW1252" s="90"/>
      <c r="CX1252" s="90"/>
      <c r="CY1252" s="90"/>
      <c r="CZ1252" s="90"/>
      <c r="DA1252" s="90"/>
    </row>
    <row r="1253" spans="1:105" s="70" customFormat="1" ht="15" customHeight="1">
      <c r="A1253" s="228"/>
      <c r="B1253" s="277"/>
      <c r="C1253" s="280"/>
      <c r="D1253" s="237"/>
      <c r="E1253" s="237"/>
      <c r="F1253" s="243"/>
      <c r="G1253" s="72">
        <v>2.7</v>
      </c>
      <c r="H1253" s="84"/>
      <c r="I1253" s="84"/>
      <c r="J1253" s="84"/>
      <c r="K1253" s="84"/>
      <c r="L1253" s="84"/>
      <c r="M1253" s="84"/>
      <c r="N1253" s="84"/>
      <c r="O1253" s="84">
        <v>6</v>
      </c>
      <c r="P1253" s="84"/>
      <c r="Q1253" s="84"/>
      <c r="R1253" s="84"/>
      <c r="S1253" s="84"/>
      <c r="T1253" s="84"/>
      <c r="U1253" s="84"/>
      <c r="V1253" s="84"/>
      <c r="W1253" s="84"/>
      <c r="X1253" s="84"/>
      <c r="Y1253" s="84"/>
      <c r="Z1253" s="84"/>
      <c r="AA1253" s="84"/>
      <c r="AB1253" s="84"/>
      <c r="AC1253" s="80"/>
      <c r="AD1253" s="80"/>
      <c r="AE1253" s="80"/>
      <c r="AF1253" s="80"/>
      <c r="AG1253" s="80"/>
      <c r="AH1253" s="80"/>
      <c r="AI1253" s="80"/>
      <c r="AJ1253" s="80"/>
      <c r="AK1253" s="80"/>
      <c r="AL1253" s="80"/>
      <c r="AM1253" s="240"/>
      <c r="AN1253" s="240"/>
      <c r="AO1253" s="240"/>
      <c r="AP1253" s="240"/>
      <c r="AQ1253" s="240"/>
      <c r="AR1253" s="240"/>
      <c r="AS1253" s="240"/>
      <c r="AT1253" s="256"/>
      <c r="AU1253" s="256"/>
      <c r="AV1253" s="259"/>
      <c r="AW1253" s="259"/>
      <c r="AX1253" s="256"/>
      <c r="AY1253" s="256"/>
      <c r="AZ1253" s="256"/>
      <c r="BA1253" s="256"/>
      <c r="BB1253" s="256"/>
      <c r="BC1253" s="256"/>
      <c r="BD1253" s="256"/>
      <c r="BE1253" s="256"/>
      <c r="BF1253" s="256"/>
      <c r="BG1253" s="256"/>
      <c r="BH1253" s="256"/>
      <c r="BI1253" s="256"/>
      <c r="BJ1253" s="256"/>
      <c r="BK1253" s="256"/>
      <c r="BL1253" s="262"/>
      <c r="BM1253" s="262"/>
      <c r="BN1253" s="262"/>
      <c r="BO1253" s="262"/>
      <c r="BP1253" s="262"/>
      <c r="BQ1253" s="262"/>
      <c r="BR1253" s="270"/>
      <c r="BS1253" s="270"/>
      <c r="BT1253" s="270"/>
      <c r="BU1253" s="270"/>
      <c r="BV1253" s="270"/>
      <c r="BW1253" s="270"/>
      <c r="BX1253" s="256"/>
      <c r="BY1253" s="256"/>
      <c r="BZ1253" s="256"/>
      <c r="CA1253" s="267"/>
      <c r="CB1253" s="267"/>
      <c r="CC1253" s="274"/>
      <c r="CD1253" s="267"/>
      <c r="CE1253" s="267"/>
      <c r="CF1253" s="267"/>
      <c r="CG1253" s="267"/>
      <c r="CH1253" s="267"/>
      <c r="CI1253" s="267"/>
      <c r="CJ1253" s="267"/>
      <c r="CK1253" s="267"/>
      <c r="CL1253" s="265"/>
      <c r="CM1253" s="272"/>
      <c r="CN1253" s="264"/>
      <c r="CO1253" s="125"/>
      <c r="CP1253" s="226"/>
      <c r="CQ1253" s="226"/>
      <c r="CR1253" s="226"/>
      <c r="CS1253" s="90"/>
      <c r="CT1253" s="90"/>
      <c r="CU1253" s="90"/>
      <c r="CV1253" s="90"/>
      <c r="CW1253" s="90"/>
      <c r="CX1253" s="90"/>
      <c r="CY1253" s="90"/>
      <c r="CZ1253" s="90"/>
      <c r="DA1253" s="90"/>
    </row>
    <row r="1254" spans="1:105" s="70" customFormat="1" ht="15" customHeight="1">
      <c r="A1254" s="228"/>
      <c r="B1254" s="277"/>
      <c r="C1254" s="280"/>
      <c r="D1254" s="237"/>
      <c r="E1254" s="237"/>
      <c r="F1254" s="243"/>
      <c r="G1254" s="72">
        <v>3</v>
      </c>
      <c r="H1254" s="84"/>
      <c r="I1254" s="84"/>
      <c r="J1254" s="84"/>
      <c r="K1254" s="84"/>
      <c r="L1254" s="84"/>
      <c r="M1254" s="84"/>
      <c r="N1254" s="84"/>
      <c r="O1254" s="84"/>
      <c r="P1254" s="84"/>
      <c r="Q1254" s="84"/>
      <c r="R1254" s="84"/>
      <c r="S1254" s="84"/>
      <c r="T1254" s="84"/>
      <c r="U1254" s="84"/>
      <c r="V1254" s="84"/>
      <c r="W1254" s="84"/>
      <c r="X1254" s="84"/>
      <c r="Y1254" s="84"/>
      <c r="Z1254" s="84"/>
      <c r="AA1254" s="84"/>
      <c r="AB1254" s="84"/>
      <c r="AC1254" s="80"/>
      <c r="AD1254" s="80"/>
      <c r="AE1254" s="80"/>
      <c r="AF1254" s="80"/>
      <c r="AG1254" s="80"/>
      <c r="AH1254" s="80"/>
      <c r="AI1254" s="80"/>
      <c r="AJ1254" s="80"/>
      <c r="AK1254" s="80"/>
      <c r="AL1254" s="80"/>
      <c r="AM1254" s="240"/>
      <c r="AN1254" s="240"/>
      <c r="AO1254" s="240"/>
      <c r="AP1254" s="240"/>
      <c r="AQ1254" s="240"/>
      <c r="AR1254" s="240"/>
      <c r="AS1254" s="240"/>
      <c r="AT1254" s="256"/>
      <c r="AU1254" s="256"/>
      <c r="AV1254" s="259"/>
      <c r="AW1254" s="259"/>
      <c r="AX1254" s="256"/>
      <c r="AY1254" s="256"/>
      <c r="AZ1254" s="256"/>
      <c r="BA1254" s="256"/>
      <c r="BB1254" s="256"/>
      <c r="BC1254" s="256"/>
      <c r="BD1254" s="256"/>
      <c r="BE1254" s="256"/>
      <c r="BF1254" s="256"/>
      <c r="BG1254" s="256"/>
      <c r="BH1254" s="256"/>
      <c r="BI1254" s="256"/>
      <c r="BJ1254" s="256"/>
      <c r="BK1254" s="256"/>
      <c r="BL1254" s="262"/>
      <c r="BM1254" s="262"/>
      <c r="BN1254" s="262"/>
      <c r="BO1254" s="262"/>
      <c r="BP1254" s="262"/>
      <c r="BQ1254" s="262"/>
      <c r="BR1254" s="270"/>
      <c r="BS1254" s="270"/>
      <c r="BT1254" s="270"/>
      <c r="BU1254" s="270"/>
      <c r="BV1254" s="270"/>
      <c r="BW1254" s="270"/>
      <c r="BX1254" s="256"/>
      <c r="BY1254" s="256"/>
      <c r="BZ1254" s="256"/>
      <c r="CA1254" s="267"/>
      <c r="CB1254" s="267"/>
      <c r="CC1254" s="274"/>
      <c r="CD1254" s="267"/>
      <c r="CE1254" s="267"/>
      <c r="CF1254" s="267"/>
      <c r="CG1254" s="267"/>
      <c r="CH1254" s="267"/>
      <c r="CI1254" s="267"/>
      <c r="CJ1254" s="267"/>
      <c r="CK1254" s="267"/>
      <c r="CL1254" s="265"/>
      <c r="CM1254" s="272"/>
      <c r="CN1254" s="264"/>
      <c r="CO1254" s="125"/>
      <c r="CP1254" s="226"/>
      <c r="CQ1254" s="226"/>
      <c r="CR1254" s="226"/>
      <c r="CS1254" s="90"/>
      <c r="CT1254" s="90"/>
      <c r="CU1254" s="90"/>
      <c r="CV1254" s="90"/>
      <c r="CW1254" s="90"/>
      <c r="CX1254" s="90"/>
      <c r="CY1254" s="90"/>
      <c r="CZ1254" s="90"/>
      <c r="DA1254" s="90"/>
    </row>
    <row r="1255" spans="1:105" s="70" customFormat="1" ht="15" customHeight="1">
      <c r="A1255" s="228"/>
      <c r="B1255" s="277"/>
      <c r="C1255" s="280"/>
      <c r="D1255" s="237"/>
      <c r="E1255" s="237"/>
      <c r="F1255" s="244"/>
      <c r="G1255" s="73">
        <v>3.9</v>
      </c>
      <c r="H1255" s="85"/>
      <c r="I1255" s="85"/>
      <c r="J1255" s="85"/>
      <c r="K1255" s="85"/>
      <c r="L1255" s="85"/>
      <c r="M1255" s="85"/>
      <c r="N1255" s="85"/>
      <c r="O1255" s="85"/>
      <c r="P1255" s="85"/>
      <c r="Q1255" s="85"/>
      <c r="R1255" s="85"/>
      <c r="S1255" s="85"/>
      <c r="T1255" s="85"/>
      <c r="U1255" s="85"/>
      <c r="V1255" s="85"/>
      <c r="W1255" s="85"/>
      <c r="X1255" s="85"/>
      <c r="Y1255" s="85"/>
      <c r="Z1255" s="85"/>
      <c r="AA1255" s="85"/>
      <c r="AB1255" s="85"/>
      <c r="AC1255" s="81"/>
      <c r="AD1255" s="81"/>
      <c r="AE1255" s="81"/>
      <c r="AF1255" s="81"/>
      <c r="AG1255" s="81"/>
      <c r="AH1255" s="81"/>
      <c r="AI1255" s="81"/>
      <c r="AJ1255" s="81"/>
      <c r="AK1255" s="81"/>
      <c r="AL1255" s="81"/>
      <c r="AM1255" s="240"/>
      <c r="AN1255" s="240"/>
      <c r="AO1255" s="240"/>
      <c r="AP1255" s="240"/>
      <c r="AQ1255" s="240"/>
      <c r="AR1255" s="240"/>
      <c r="AS1255" s="240"/>
      <c r="AT1255" s="256"/>
      <c r="AU1255" s="256"/>
      <c r="AV1255" s="259"/>
      <c r="AW1255" s="259"/>
      <c r="AX1255" s="256"/>
      <c r="AY1255" s="256"/>
      <c r="AZ1255" s="256"/>
      <c r="BA1255" s="256"/>
      <c r="BB1255" s="256"/>
      <c r="BC1255" s="256"/>
      <c r="BD1255" s="256"/>
      <c r="BE1255" s="256"/>
      <c r="BF1255" s="256"/>
      <c r="BG1255" s="256"/>
      <c r="BH1255" s="256"/>
      <c r="BI1255" s="256"/>
      <c r="BJ1255" s="256"/>
      <c r="BK1255" s="256"/>
      <c r="BL1255" s="262"/>
      <c r="BM1255" s="262"/>
      <c r="BN1255" s="262"/>
      <c r="BO1255" s="262"/>
      <c r="BP1255" s="262"/>
      <c r="BQ1255" s="262"/>
      <c r="BR1255" s="270"/>
      <c r="BS1255" s="270"/>
      <c r="BT1255" s="270"/>
      <c r="BU1255" s="270"/>
      <c r="BV1255" s="270"/>
      <c r="BW1255" s="270"/>
      <c r="BX1255" s="256"/>
      <c r="BY1255" s="256"/>
      <c r="BZ1255" s="256"/>
      <c r="CA1255" s="267"/>
      <c r="CB1255" s="267"/>
      <c r="CC1255" s="274"/>
      <c r="CD1255" s="267"/>
      <c r="CE1255" s="267"/>
      <c r="CF1255" s="267"/>
      <c r="CG1255" s="267"/>
      <c r="CH1255" s="267"/>
      <c r="CI1255" s="267"/>
      <c r="CJ1255" s="267"/>
      <c r="CK1255" s="267"/>
      <c r="CL1255" s="265"/>
      <c r="CM1255" s="272"/>
      <c r="CN1255" s="264"/>
      <c r="CO1255" s="125"/>
      <c r="CP1255" s="226"/>
      <c r="CQ1255" s="226"/>
      <c r="CR1255" s="226"/>
      <c r="CS1255" s="90"/>
      <c r="CT1255" s="90"/>
      <c r="CU1255" s="90"/>
      <c r="CV1255" s="90"/>
      <c r="CW1255" s="90"/>
      <c r="CX1255" s="90"/>
      <c r="CY1255" s="90"/>
      <c r="CZ1255" s="90"/>
      <c r="DA1255" s="90"/>
    </row>
    <row r="1256" spans="1:105" s="70" customFormat="1" ht="15" customHeight="1" thickBot="1">
      <c r="A1256" s="229"/>
      <c r="B1256" s="278"/>
      <c r="C1256" s="281"/>
      <c r="D1256" s="238"/>
      <c r="E1256" s="238"/>
      <c r="F1256" s="245" t="s">
        <v>83</v>
      </c>
      <c r="G1256" s="246"/>
      <c r="H1256" s="82"/>
      <c r="I1256" s="82"/>
      <c r="J1256" s="82"/>
      <c r="K1256" s="82"/>
      <c r="L1256" s="82"/>
      <c r="M1256" s="82"/>
      <c r="N1256" s="82"/>
      <c r="O1256" s="82"/>
      <c r="P1256" s="82"/>
      <c r="Q1256" s="82"/>
      <c r="R1256" s="82"/>
      <c r="S1256" s="82"/>
      <c r="T1256" s="82"/>
      <c r="U1256" s="82"/>
      <c r="V1256" s="82"/>
      <c r="W1256" s="82"/>
      <c r="X1256" s="82"/>
      <c r="Y1256" s="82"/>
      <c r="Z1256" s="82"/>
      <c r="AA1256" s="82"/>
      <c r="AB1256" s="82"/>
      <c r="AC1256" s="35"/>
      <c r="AD1256" s="35"/>
      <c r="AE1256" s="35"/>
      <c r="AF1256" s="35"/>
      <c r="AG1256" s="35"/>
      <c r="AH1256" s="35"/>
      <c r="AI1256" s="35"/>
      <c r="AJ1256" s="35"/>
      <c r="AK1256" s="35"/>
      <c r="AL1256" s="35"/>
      <c r="AM1256" s="241"/>
      <c r="AN1256" s="241"/>
      <c r="AO1256" s="241"/>
      <c r="AP1256" s="241"/>
      <c r="AQ1256" s="241"/>
      <c r="AR1256" s="241"/>
      <c r="AS1256" s="241"/>
      <c r="AT1256" s="257"/>
      <c r="AU1256" s="257"/>
      <c r="AV1256" s="260"/>
      <c r="AW1256" s="260"/>
      <c r="AX1256" s="257"/>
      <c r="AY1256" s="257"/>
      <c r="AZ1256" s="257"/>
      <c r="BA1256" s="257"/>
      <c r="BB1256" s="257"/>
      <c r="BC1256" s="257"/>
      <c r="BD1256" s="257"/>
      <c r="BE1256" s="257"/>
      <c r="BF1256" s="257"/>
      <c r="BG1256" s="257"/>
      <c r="BH1256" s="257"/>
      <c r="BI1256" s="257"/>
      <c r="BJ1256" s="257"/>
      <c r="BK1256" s="257"/>
      <c r="BL1256" s="263"/>
      <c r="BM1256" s="263"/>
      <c r="BN1256" s="263"/>
      <c r="BO1256" s="263"/>
      <c r="BP1256" s="263"/>
      <c r="BQ1256" s="263"/>
      <c r="BR1256" s="271"/>
      <c r="BS1256" s="271"/>
      <c r="BT1256" s="271"/>
      <c r="BU1256" s="271"/>
      <c r="BV1256" s="271"/>
      <c r="BW1256" s="271"/>
      <c r="BX1256" s="257"/>
      <c r="BY1256" s="257"/>
      <c r="BZ1256" s="257"/>
      <c r="CA1256" s="268"/>
      <c r="CB1256" s="268"/>
      <c r="CC1256" s="275"/>
      <c r="CD1256" s="268"/>
      <c r="CE1256" s="268"/>
      <c r="CF1256" s="268"/>
      <c r="CG1256" s="268"/>
      <c r="CH1256" s="268"/>
      <c r="CI1256" s="268"/>
      <c r="CJ1256" s="268"/>
      <c r="CK1256" s="268"/>
      <c r="CL1256" s="265"/>
      <c r="CM1256" s="272"/>
      <c r="CN1256" s="264"/>
      <c r="CO1256" s="125"/>
      <c r="CP1256" s="226"/>
      <c r="CQ1256" s="226"/>
      <c r="CR1256" s="226"/>
      <c r="CS1256" s="90"/>
      <c r="CT1256" s="90"/>
      <c r="CU1256" s="90"/>
      <c r="CV1256" s="90"/>
      <c r="CW1256" s="90"/>
      <c r="CX1256" s="90"/>
      <c r="CY1256" s="90"/>
      <c r="CZ1256" s="90"/>
      <c r="DA1256" s="90"/>
    </row>
    <row r="1257" spans="1:105" s="70" customFormat="1" ht="15" customHeight="1">
      <c r="A1257" s="227">
        <f t="shared" ref="A1257" si="467">A1249+1</f>
        <v>155</v>
      </c>
      <c r="B1257" s="276" t="s">
        <v>1165</v>
      </c>
      <c r="C1257" s="279" t="s">
        <v>1166</v>
      </c>
      <c r="D1257" s="236">
        <v>44623</v>
      </c>
      <c r="E1257" s="236" t="s">
        <v>1248</v>
      </c>
      <c r="F1257" s="253" t="s">
        <v>80</v>
      </c>
      <c r="G1257" s="254"/>
      <c r="H1257" s="82" t="s">
        <v>69</v>
      </c>
      <c r="I1257" s="82"/>
      <c r="J1257" s="82" t="s">
        <v>60</v>
      </c>
      <c r="K1257" s="82" t="s">
        <v>60</v>
      </c>
      <c r="L1257" s="82" t="s">
        <v>60</v>
      </c>
      <c r="M1257" s="82" t="s">
        <v>60</v>
      </c>
      <c r="N1257" s="82" t="s">
        <v>60</v>
      </c>
      <c r="O1257" s="82"/>
      <c r="P1257" s="82" t="s">
        <v>60</v>
      </c>
      <c r="Q1257" s="82" t="s">
        <v>60</v>
      </c>
      <c r="R1257" s="82" t="s">
        <v>60</v>
      </c>
      <c r="S1257" s="82" t="s">
        <v>60</v>
      </c>
      <c r="T1257" s="82" t="s">
        <v>60</v>
      </c>
      <c r="U1257" s="82" t="s">
        <v>60</v>
      </c>
      <c r="V1257" s="82"/>
      <c r="W1257" s="82" t="s">
        <v>61</v>
      </c>
      <c r="X1257" s="82" t="s">
        <v>61</v>
      </c>
      <c r="Y1257" s="82" t="s">
        <v>61</v>
      </c>
      <c r="Z1257" s="82" t="s">
        <v>61</v>
      </c>
      <c r="AA1257" s="82" t="s">
        <v>61</v>
      </c>
      <c r="AB1257" s="82" t="s">
        <v>61</v>
      </c>
      <c r="AC1257" s="82"/>
      <c r="AD1257" s="82" t="s">
        <v>61</v>
      </c>
      <c r="AE1257" s="82" t="s">
        <v>61</v>
      </c>
      <c r="AF1257" s="82" t="s">
        <v>61</v>
      </c>
      <c r="AG1257" s="82" t="s">
        <v>61</v>
      </c>
      <c r="AH1257" s="82" t="s">
        <v>61</v>
      </c>
      <c r="AI1257" s="82" t="s">
        <v>1471</v>
      </c>
      <c r="AJ1257" s="82"/>
      <c r="AK1257" s="82" t="s">
        <v>60</v>
      </c>
      <c r="AL1257" s="82" t="s">
        <v>60</v>
      </c>
      <c r="AM1257" s="239">
        <f>COUNTIF(H1257:AL1257,"PH")+COUNTIF(H1257:AL1257,"PH/L")+COUNTIF(H1257:AL1257,"PM")</f>
        <v>0</v>
      </c>
      <c r="AN1257" s="239">
        <f>COUNTIF(H1257:AL1257,"PD")+COUNTIF(H1257:AL1257,"PDD")+COUNTIF(H1257:AL1257,"P/DS")/2+COUNTIF(H1257:AL1257,"PMD")</f>
        <v>0</v>
      </c>
      <c r="AO1257" s="239">
        <f>COUNTIF(H1257:AL1257,"PN")+COUNTIF(H1257:AL1257,"P/NS")/2+COUNTIF(H1257:AL1257,"PH")+COUNTIF(H1257:AL1257,"PH/F")/2+COUNTIF(H1257:AL1257,"PH/L")/2+COUNTIF(H1257:AL1257,"PM")</f>
        <v>0</v>
      </c>
      <c r="AP1257" s="239">
        <f>COUNTIF(H1257:AL1257,"BH")+COUNTIF(H1257:AL1257,"AL/BL")+COUNTIF(H1257:AL1257,"UL/BL")+COUNTIF(H1257:AL1257,"BM")</f>
        <v>0</v>
      </c>
      <c r="AQ1257" s="239">
        <f>COUNTIF(H1257:AL1257,"DS")+COUNTIF(H1257:AL1257,"AL/DS")/2+COUNTIF(H1257:AL1257,"UL/DS")/2+COUNTIF(H1257:AL1257,"CT")+COUNTIF(H1257:AL1257,"MD")</f>
        <v>13.5</v>
      </c>
      <c r="AR1257" s="239">
        <f>COUNTIF(H1257:AL1257,"NS")+COUNTIF(H1257:AL1257,"AL/NS")/2+COUNTIF(H1257:AL1257,"UL/NS")/2+COUNTIF(H1257:AL1257,"BH")+COUNTIF(H1257:AL1257,"AL/BF")/2+COUNTIF(H1257:AL1257,"AL/BL")/2+COUNTIF(H1257:AL1257,"UL/BL")/2+COUNTIF(H1257:AL1257,"UL/BF")/2+COUNTIF(H1257:AL1257,"BM")</f>
        <v>11</v>
      </c>
      <c r="AS1257" s="239">
        <f>COUNTIF(H1257:AL1257,"AL")+COUNTIF(H1257:AL1257,"AL/DS")/2+COUNTIF(H1257:AL1257,"AL/NS")/2+COUNTIF(H1257:AL1257,"NH")+COUNTIF(H1257:AL1257,"SL")+COUNTIF(H1257:AL1257,"NHD")+COUNTIF(H1257:AL1257,"B")+COUNTIF(H1257:AL1257,"HL")+COUNTIF(H1257:AL1257,"AL/BF")/2+COUNTIF(H1257:AL1257,"AL/BL")/2</f>
        <v>1</v>
      </c>
      <c r="AT1257" s="255">
        <f>COUNTIF(H1257:AL1257,"PD")+COUNTIF(H1257:AL1257,"PN")+COUNTIF(H1257:AL1257,"P/DS")/2+COUNTIF(H1257:AL1257,"P/NS")/2+COUNTIF(H1257:AL1257,"DS")+COUNTIF(H1257:AL1257,"NS")+COUNTIF(H1257:AL1257,"AL")+COUNTIF(H1257:AL1257,"AL/DS")+COUNTIF(H1257:AL1257,"AL/NS")+COUNTIF(H1257:AL1257,"NH")+COUNTIF(H1257:AL1257,"SL")+COUNTIF(H1257:AL1257,"UL/DS")/2+COUNTIF(H1257:AL1257,"UL/NS")/2+COUNTIF(H1257:AL1257,"CT")+COUNTIF(H1257:AL1257,"NHD")+COUNTIF(H1257:AL1257,"PDD")+COUNTIF(H1257:AL1257,"B")+COUNTIF(H1257:AL1257,"HL")+COUNTIF(H1257:AL1257,"PH")+COUNTIF(H1257:AL1257,"BH")+COUNTIF(H1257:AL1257,"AL/BF")+COUNTIF(H1257:AL1257,"AL/BL")+COUNTIF(H1257:AL1257,"UL/BF")/2+COUNTIF(H1257:AL1257,"UL/BL")/2+COUNTIF(H1257:AL1257,"PH/F")/2+COUNTIF(H1257:AL1257,"PH/L")/2+COUNTIF(H1257:AL1257,"MD")+COUNTIF(H1257:AL1257,"PMD")+COUNTIF(H1257:AL1257,"PM")+COUNTIF(H1257:AL1257,"BM")</f>
        <v>25.5</v>
      </c>
      <c r="AU1257" s="255">
        <f>COUNTIF(H1257:AL1257,"P/DS")/2+COUNTIF(H1257:AL1257,"P/NS")/2+COUNTIF(H1257:AL1257,"IL")+COUNTIF(H1257:AL1257,"NL")+COUNTIF(H1257:AL1257,"UL")+COUNTIF(H1257:AL1257,"UL/DS")/2+COUNTIF(H1257:AL1257,"UL/NS")/2+COUNTIF(H1257:AL1257,"KT")+COUNTIF(H1257:AL1257,"UL/BF")/2+COUNTIF(H1257:AL1257,"UL/BL")/2+COUNTIF(H1257:AL1257,"PH/F")/2+COUNTIF(H1257:AL1257,"PH/L")/2+COUNTIF(H1257:AL1257,"NB")</f>
        <v>0.5</v>
      </c>
      <c r="AV1257" s="258">
        <f>COUNTIF(H1257:AL1257,"PN")+COUNTIF(H1257:AL1257,"TVD")+COUNTIF(H1257:AL1257,"PH")+COUNTIF(H1257:AL1257,"PM")+COUNTIF(H1257:AL1257,"PDD")-COUNTIFS(H1257:AL1257,"PN",H1264:AL1264,"&gt;=3")-COUNTIFS(H1257:AL1257,"PM",H1264:AL1264,"&gt;=3")</f>
        <v>0</v>
      </c>
      <c r="AW1257" s="258">
        <f>COUNTIF(H1257:AL1257,"NS")+COUNTIF(H1257:AL1257,"D")+COUNTIF(H1257:AL1257,"BH")+COUNTIF(H1257:AL1257,"NHD")+COUNTIF(H1257:AL1257,"BM")-COUNTIFS(H1257:AL1257,"NS",H1264:AL1264,"&gt;=3")-COUNTIFS(H1257:AL1257,"BH",H1264:AL1264,"&gt;=3")-COUNTIFS(H1257:AL1257,"BM",H1264:AL1264,"&gt;=3")</f>
        <v>11</v>
      </c>
      <c r="AX1257" s="255">
        <f>COUNTIF(H1257:AL1257,"AL")+COUNTIF(H1257:AL1257,"AL/DS")/2+COUNTIF(H1257:AL1257,"AL/NS")/2+COUNTIF(H1257:AL1257,"AL/BF")+COUNTIF(H1257:AL1257,"AL/BL")/2</f>
        <v>0</v>
      </c>
      <c r="AY1257" s="255">
        <f>COUNTIF(H1257:AL1257,"SL")</f>
        <v>0</v>
      </c>
      <c r="AZ1257" s="255">
        <f>COUNTIF(H1257:AL1257,"NH")</f>
        <v>1</v>
      </c>
      <c r="BA1257" s="255">
        <f>COUNTIF(H1257:AL1257,"HL")</f>
        <v>0</v>
      </c>
      <c r="BB1257" s="255">
        <f>COUNTIF(G1257:AL1257,"P/DS")/2+COUNTIF(G1257:AL1257,"P/NS")/2+COUNTIF(G1257:AL1257,"UL")+COUNTIF(G1257:AL1257,"UL/DS")/2+COUNTIF(G1257:AL1257,"UL/NS")/2+COUNTIF(G1257:AL1257,"UL/BL")/2+COUNTIF(G1257:AL1257,"UL/BF")/2+COUNTIF(G1257:AL1257,"PH/F")/2+COUNTIF(G1257:AL1257,"PH/L")/2</f>
        <v>0.5</v>
      </c>
      <c r="BC1257" s="255">
        <f>COUNTIF(H1257:AL1257,"NB")</f>
        <v>0</v>
      </c>
      <c r="BD1257" s="255">
        <f>COUNTIF(H1257:AL1257,"NL")</f>
        <v>0</v>
      </c>
      <c r="BE1257" s="255">
        <f>COUNTIF(H1257:AL1257,"IL")</f>
        <v>0</v>
      </c>
      <c r="BF1257" s="255">
        <f>COUNTIF(H1257:AL1257,"KT")</f>
        <v>0</v>
      </c>
      <c r="BG1257" s="255">
        <f>COUNTIF(H1257:AL1257,"L70")</f>
        <v>0</v>
      </c>
      <c r="BH1257" s="255">
        <f>COUNTIF(H1257:AL1257,"MD")</f>
        <v>0</v>
      </c>
      <c r="BI1257" s="255">
        <f>COUNTIF(H1257:AL1257,"PMD")</f>
        <v>0</v>
      </c>
      <c r="BJ1257" s="255">
        <f>COUNTIF(H1257:AL1257,"PM")</f>
        <v>0</v>
      </c>
      <c r="BK1257" s="255">
        <f>COUNTIF(H1257:AL1257,"BM")</f>
        <v>0</v>
      </c>
      <c r="BL1257" s="261">
        <f>SUMIF(H1257:AL1257,"PD",H1258:AL1258)+SUMIF(H1257:AL1257,"PN",H1258:AL1258)+SUMIF(H1257:AL1257,"P/DS",H1258:AL1258)+SUMIF(H1257:AL1257,"PN/F",H1258:AL1258)+SUMIF(H1257:AL1257,"PN/L",H1258:AL1258)+SUMIF(H1257:AL1257,"TV",H1258:AL1258)+SUMIF(H1257:AL1257,"TVD",H1258:AL1258)+SUMIF(H1257:AL1257,"PDD",H1258:AL1258)</f>
        <v>0</v>
      </c>
      <c r="BM1257" s="261">
        <f>SUMIF(H1257:AL1257,"PD",H1259:AL1259)+SUMIF(H1257:AL1257,"PN",H1259:AL1259)+SUMIF(H1257:AL1257,"P/DS",H1259:AL1259)+SUMIF(H1257:AL1257,"PN/F",H1259:AL1259)+SUMIF(H1257:AL1257,"PN/L",H1259:AL1259)+SUMIF(H1257:AL1257,"TV",H1259:AL1259)+SUMIF(H1257:AL1257,"TVD",H1259:AL1259)+SUMIF(H1257:AL1257,"PDD",H1259:AL1259)+SUMIF(H1257:AL1257,"PMD",H1259:AL1259)</f>
        <v>0</v>
      </c>
      <c r="BN1257" s="261">
        <f>SUMIF(H1257:AL1257,"PD",H1260:AL1260)+SUMIF(H1257:AL1257,"PN",H1260:AL1260)+SUMIF(H1257:AL1257,"P/DS",H1260:AL1260)+SUMIF(H1257:AL1257,"PN/F",H1260:AL1260)+SUMIF(H1257:AL1257,"PN/L",H1260:AL1260)+SUMIF(H1257:AL1257,"TV",H1260:AL1260)+SUMIF(H1257:AL1257,"TVD",H1260:AL1260)</f>
        <v>0</v>
      </c>
      <c r="BO1257" s="261">
        <f>SUMIF(H1257:AL1257,"PD",H1261:AL1261)+SUMIF(H1257:AL1257,"PN",H1261:AL1261)+SUMIF(H1257:AL1257,"P/DS",H1261:AL1261)+SUMIF(H1257:AL1257,"PN/F",H1261:AL1261)+SUMIF(H1257:AL1257,"PN/L",H1261:AL1261)+SUMIF(H1257:AL1257,"TV",H1261:AL1261)+SUMIF(H1257:AL1257,"TVD",H1261:AL1261)</f>
        <v>0</v>
      </c>
      <c r="BP1257" s="261">
        <f>SUMIF(H1257:AL1257,"PD",H1262:AL1262)+SUMIF(H1257:AL1257,"PN",H1262:AL1262)+SUMIF(H1257:AL1257,"P/DS",H1262:AL1262)+SUMIF(H1257:AL1257,"PN/F",H1262:AL1262)+SUMIF(H1257:AL1257,"PN/L",H1262:AL1262)+SUMIF(H1257:AL1257,"TV",H1262:AL1262)+SUMIF(H1257:AL1257,"TVD",H1262:AL1262)+SUMIF(H1257:AL1257,"PDD",H1262:AL1262)+SUMIF(H1257:AL1257,"PH",H1262:AL1262)+SUMIF(H1257:AL1257,"PM",H1262:AL1262)</f>
        <v>0</v>
      </c>
      <c r="BQ1257" s="261">
        <f>SUMIF(H1257:AL1257,"PD",H1263:AL1263)+SUMIF(H1257:AL1257,"PN",H1263:AL1263)+SUMIF(H1257:AL1257,"P/DS",H1263:AL1263)+SUMIF(H1257:AL1257,"PN/F",H1263:AL1263)+SUMIF(H1257:AL1257,"PN/L",H1263:AL1263)+SUMIF(H1257:AL1257,"TV",H1263:AL1263)+SUMIF(H1257:AL1257,"TVD",H1263:AL1263)+SUMIF(H1257:AL1257,"PDD",H1263:AL1263)+SUMIF(H1257:AL1257,"PH",H1263:AL1263)+SUMIF(H1257:AL1257,"PM",H1263:AL1263)</f>
        <v>0</v>
      </c>
      <c r="BR1257" s="269">
        <f>SUM(H1258:AL1258)-BL1257</f>
        <v>32.5</v>
      </c>
      <c r="BS1257" s="269">
        <f>SUM(H1259:AL1259)-BM1257</f>
        <v>10.5</v>
      </c>
      <c r="BT1257" s="269">
        <f>SUM(H1260:AL1260)-BN1257</f>
        <v>0</v>
      </c>
      <c r="BU1257" s="269">
        <f>SUM(H1261:AL1261)-BO1257</f>
        <v>0</v>
      </c>
      <c r="BV1257" s="269">
        <f>SUM(H1262:AL1262)-BP1257</f>
        <v>0</v>
      </c>
      <c r="BW1257" s="269">
        <f>SUM(H1263:AL1263)-BQ1257</f>
        <v>0</v>
      </c>
      <c r="BX1257" s="255">
        <f>SUMIF(H1257:AL1257,"PD",H1264:AL1264)+SUMIF(H1257:AL1257,"PN",H1264:AL1264)+SUMIF(H1257:AL1257,"P/DS",H1264:AL1264)+SUMIF(H1257:AL1257,"PN/F",H1264:AL1264)+SUMIF(H1257:AL1257,"PN/L",H1264:AL1264)</f>
        <v>0</v>
      </c>
      <c r="BY1257" s="255">
        <f>SUM(H1264:AL1264)-BX1257</f>
        <v>0</v>
      </c>
      <c r="BZ1257" s="255">
        <f t="shared" ref="BZ1257" si="468">+SUM(BL1257:BW1264)</f>
        <v>43</v>
      </c>
      <c r="CA1257" s="266">
        <f>(COUNTIFS(H1257:AL1257,"PD",H1258:AL1258,"&gt;=2"))*0.5-IF(CN1257="VP",COUNTIFS($H$16:$AL$16,"SAT",H1257:AL1257,"PD",H1258:AL1258,"&gt;=2"))*0.5</f>
        <v>0</v>
      </c>
      <c r="CB1257" s="266">
        <f>(COUNTIFS(H1257:AL1257,"PN",H1259:AL1259,"&gt;=0.5",H1258:AL1258,"&gt;=1.5"))*0.5+COUNTIFS(H1257:AL1257,"PDD",H1259:AL1259,"&gt;=0.5",H1258:AL1258,"&gt;=1.5")*0.5</f>
        <v>0</v>
      </c>
      <c r="CC1257" s="273">
        <f>(COUNTIFS(H1257:AL1257,"TV",H1259:AL1259,"&gt;=10"))*0.5+(COUNTIFS(H1257:AL1257,"PMD",H1259:AL1259,"&gt;=2"))*0.5</f>
        <v>0</v>
      </c>
      <c r="CD1257" s="266">
        <f>(COUNTIFS(H1257:AL1257,"TVD",H1261:AL1261,"&gt;=6.5",H1259:AL1259,"&gt;=3.5"))*0.5</f>
        <v>0</v>
      </c>
      <c r="CE1257" s="266">
        <f>(COUNTIFS(H1257:AL1257,"PD",H1262:AL1262,"&gt;=10"))*0.5</f>
        <v>0</v>
      </c>
      <c r="CF1257" s="266">
        <f>(COUNTIFS(H1257:AL1257,"PDD",H1262:AL1262,"&gt;=3.5",H1263:AL1263,"&gt;=6.5")+COUNTIFS(H1257:AL1257,"PH",H1263:AL1263,"&gt;=0.5",H1262:AL1262,"&gt;=1.5")+COUNTIFS(H1257:AL1257,"PM",H1263:AL1263,"&gt;=0.5",H1262:AL1262,"&gt;=1.5"))*0.5</f>
        <v>0</v>
      </c>
      <c r="CG1257" s="266">
        <f>(COUNTIFS(H1257:AL1257,"DS",H1258:AL1258,"&gt;=2")+COUNTIFS(H1257:AL1257,"AL/DS",H1258:AL1258,"&gt;=2"))*0.5-IF(CN1257="VP",COUNTIFS($H$16:$AL$16,"SAT",H1257:AL1257,"DS",H1258:AL1258,"&gt;=2"))*0.5</f>
        <v>4.5</v>
      </c>
      <c r="CH1257" s="266">
        <f>(COUNTIFS(H1257:AL1257,"NS",H1259:AL1259,"&gt;=0.5",H1258:AL1258,"&gt;=1.5")+COUNTIFS(H1257:AL1257,"AL/NS",H1259:AL1259,"&gt;=0.5",H1258:AL1258,"&gt;=1.5")+COUNTIFS(H1257:AL1257,"NHD",H1259:AL1259,"&gt;=4.5",H1262:AL1262,"&gt;=2",H1258:AL1258,"&gt;=1.5"))*0.5</f>
        <v>2.5</v>
      </c>
      <c r="CI1257" s="266">
        <f>(COUNTIF(H1259:AL1259,"&gt;=10")+COUNTIFS(H1257:AL1257,"MD",H1259:AL1259,"&gt;=2")-COUNTIFS(H1257:AL1257,"TV",H1259:AL1259,"&gt;=10"))*0.5</f>
        <v>0</v>
      </c>
      <c r="CJ1257" s="266">
        <f>(COUNTIFS(H1257:AL1257,"D",H1261:AL1261,"&gt;=6.5",H1259:AL1259,"&gt;=3.5"))*0.5</f>
        <v>0</v>
      </c>
      <c r="CK1257" s="266">
        <f>(COUNTIF(H1262:AL1262,"&gt;=10")-COUNTIFS(H1257:AL1257,"PD",H1262:AL1262,"&gt;=10"))*0.5</f>
        <v>0</v>
      </c>
      <c r="CL1257" s="265">
        <f>(COUNTIFS(H1257:AL1257,"NHD",H1262:AL1262,"&gt;=3.5",H1263:AL1263,"&gt;=6.5")+COUNTIFS(H1257:AL1257,"BH",H1262:AL1262,"&gt;=1.5",H1263:AL1263,"&gt;=0.5")+COUNTIFS(H1257:AL1257,"BM",H1262:AL1262,"&gt;=1.5",H1263:AL1263,"&gt;=0.5")+COUNTIFS(H1257:AL1257,"D",H1262:AL1262,"&gt;=1.5",H1263:AL1263,"&gt;=0.5"))*0.5</f>
        <v>0</v>
      </c>
      <c r="CM1257" s="272"/>
      <c r="CN1257" s="264" t="s">
        <v>723</v>
      </c>
      <c r="CO1257" s="125">
        <f t="shared" ref="CO1257" si="469">+AM1257+AN1257+AO1257+AP1257+AQ1257+AR1257+AS1257+AU1257+BG1257</f>
        <v>26</v>
      </c>
      <c r="CP1257" s="225">
        <f>+SUM(I1258:I1263)-I1264</f>
        <v>0</v>
      </c>
      <c r="CQ1257" s="225">
        <f>+SUM(J1258:J1263)-J1264</f>
        <v>0</v>
      </c>
      <c r="CR1257" s="225">
        <f>+SUM(K1258:K1263)-K1264</f>
        <v>2.5</v>
      </c>
      <c r="CS1257" s="105"/>
      <c r="CT1257" s="105"/>
      <c r="CU1257" s="105"/>
      <c r="CV1257" s="105"/>
      <c r="CW1257" s="105"/>
      <c r="CX1257" s="105"/>
      <c r="CY1257" s="105"/>
      <c r="CZ1257" s="105"/>
      <c r="DA1257" s="105"/>
    </row>
    <row r="1258" spans="1:105" s="70" customFormat="1" ht="15" customHeight="1">
      <c r="A1258" s="228"/>
      <c r="B1258" s="277"/>
      <c r="C1258" s="280"/>
      <c r="D1258" s="237"/>
      <c r="E1258" s="237"/>
      <c r="F1258" s="242" t="s">
        <v>82</v>
      </c>
      <c r="G1258" s="71">
        <v>1.5</v>
      </c>
      <c r="H1258" s="83"/>
      <c r="I1258" s="83"/>
      <c r="J1258" s="83"/>
      <c r="K1258" s="83">
        <v>2.5</v>
      </c>
      <c r="L1258" s="83">
        <v>2.5</v>
      </c>
      <c r="M1258" s="83">
        <v>2.5</v>
      </c>
      <c r="N1258" s="83">
        <v>2.5</v>
      </c>
      <c r="O1258" s="83"/>
      <c r="P1258" s="83">
        <v>2.5</v>
      </c>
      <c r="Q1258" s="83">
        <v>2.5</v>
      </c>
      <c r="R1258" s="83">
        <v>2.5</v>
      </c>
      <c r="S1258" s="83"/>
      <c r="T1258" s="83">
        <v>2.5</v>
      </c>
      <c r="U1258" s="83">
        <v>2.5</v>
      </c>
      <c r="V1258" s="83"/>
      <c r="W1258" s="83"/>
      <c r="X1258" s="83">
        <v>2</v>
      </c>
      <c r="Y1258" s="83">
        <v>2</v>
      </c>
      <c r="Z1258" s="83">
        <v>2</v>
      </c>
      <c r="AA1258" s="83">
        <v>2</v>
      </c>
      <c r="AB1258" s="83"/>
      <c r="AC1258" s="79"/>
      <c r="AD1258" s="79"/>
      <c r="AE1258" s="79"/>
      <c r="AF1258" s="79"/>
      <c r="AG1258" s="79"/>
      <c r="AH1258" s="79">
        <v>2</v>
      </c>
      <c r="AI1258" s="79"/>
      <c r="AJ1258" s="79"/>
      <c r="AK1258" s="79"/>
      <c r="AL1258" s="79"/>
      <c r="AM1258" s="240"/>
      <c r="AN1258" s="240"/>
      <c r="AO1258" s="240"/>
      <c r="AP1258" s="240"/>
      <c r="AQ1258" s="240"/>
      <c r="AR1258" s="240"/>
      <c r="AS1258" s="240"/>
      <c r="AT1258" s="256"/>
      <c r="AU1258" s="256"/>
      <c r="AV1258" s="259"/>
      <c r="AW1258" s="259"/>
      <c r="AX1258" s="256"/>
      <c r="AY1258" s="256"/>
      <c r="AZ1258" s="256"/>
      <c r="BA1258" s="256"/>
      <c r="BB1258" s="256"/>
      <c r="BC1258" s="256"/>
      <c r="BD1258" s="256"/>
      <c r="BE1258" s="256"/>
      <c r="BF1258" s="256"/>
      <c r="BG1258" s="256"/>
      <c r="BH1258" s="256"/>
      <c r="BI1258" s="256"/>
      <c r="BJ1258" s="256"/>
      <c r="BK1258" s="256"/>
      <c r="BL1258" s="262"/>
      <c r="BM1258" s="262"/>
      <c r="BN1258" s="262"/>
      <c r="BO1258" s="262"/>
      <c r="BP1258" s="262"/>
      <c r="BQ1258" s="262"/>
      <c r="BR1258" s="270"/>
      <c r="BS1258" s="270"/>
      <c r="BT1258" s="270"/>
      <c r="BU1258" s="270"/>
      <c r="BV1258" s="270"/>
      <c r="BW1258" s="270"/>
      <c r="BX1258" s="256"/>
      <c r="BY1258" s="256"/>
      <c r="BZ1258" s="256"/>
      <c r="CA1258" s="267"/>
      <c r="CB1258" s="267"/>
      <c r="CC1258" s="274"/>
      <c r="CD1258" s="267"/>
      <c r="CE1258" s="267"/>
      <c r="CF1258" s="267"/>
      <c r="CG1258" s="267"/>
      <c r="CH1258" s="267"/>
      <c r="CI1258" s="267"/>
      <c r="CJ1258" s="267"/>
      <c r="CK1258" s="267"/>
      <c r="CL1258" s="265"/>
      <c r="CM1258" s="272"/>
      <c r="CN1258" s="264"/>
      <c r="CO1258" s="125"/>
      <c r="CP1258" s="226"/>
      <c r="CQ1258" s="226"/>
      <c r="CR1258" s="226"/>
      <c r="CS1258" s="105"/>
      <c r="CT1258" s="105"/>
      <c r="CU1258" s="105"/>
      <c r="CV1258" s="105"/>
      <c r="CW1258" s="105"/>
      <c r="CX1258" s="105"/>
      <c r="CY1258" s="105"/>
      <c r="CZ1258" s="105"/>
      <c r="DA1258" s="105"/>
    </row>
    <row r="1259" spans="1:105" s="70" customFormat="1" ht="15" customHeight="1">
      <c r="A1259" s="228"/>
      <c r="B1259" s="277"/>
      <c r="C1259" s="280"/>
      <c r="D1259" s="237"/>
      <c r="E1259" s="237"/>
      <c r="F1259" s="243"/>
      <c r="G1259" s="72">
        <v>2</v>
      </c>
      <c r="H1259" s="84"/>
      <c r="I1259" s="84"/>
      <c r="J1259" s="84"/>
      <c r="K1259" s="84"/>
      <c r="L1259" s="84"/>
      <c r="M1259" s="84"/>
      <c r="N1259" s="84"/>
      <c r="O1259" s="84">
        <v>8</v>
      </c>
      <c r="P1259" s="84"/>
      <c r="Q1259" s="84"/>
      <c r="R1259" s="84"/>
      <c r="S1259" s="84"/>
      <c r="T1259" s="84"/>
      <c r="U1259" s="84"/>
      <c r="V1259" s="84"/>
      <c r="W1259" s="84"/>
      <c r="X1259" s="84">
        <v>0.5</v>
      </c>
      <c r="Y1259" s="84">
        <v>0.5</v>
      </c>
      <c r="Z1259" s="84">
        <v>0.5</v>
      </c>
      <c r="AA1259" s="84">
        <v>0.5</v>
      </c>
      <c r="AB1259" s="84"/>
      <c r="AC1259" s="80"/>
      <c r="AD1259" s="80"/>
      <c r="AE1259" s="80"/>
      <c r="AF1259" s="80"/>
      <c r="AG1259" s="80"/>
      <c r="AH1259" s="80">
        <v>0.5</v>
      </c>
      <c r="AI1259" s="80"/>
      <c r="AJ1259" s="80"/>
      <c r="AK1259" s="80"/>
      <c r="AL1259" s="80"/>
      <c r="AM1259" s="240"/>
      <c r="AN1259" s="240"/>
      <c r="AO1259" s="240"/>
      <c r="AP1259" s="240"/>
      <c r="AQ1259" s="240"/>
      <c r="AR1259" s="240"/>
      <c r="AS1259" s="240"/>
      <c r="AT1259" s="256"/>
      <c r="AU1259" s="256"/>
      <c r="AV1259" s="259"/>
      <c r="AW1259" s="259"/>
      <c r="AX1259" s="256"/>
      <c r="AY1259" s="256"/>
      <c r="AZ1259" s="256"/>
      <c r="BA1259" s="256"/>
      <c r="BB1259" s="256"/>
      <c r="BC1259" s="256"/>
      <c r="BD1259" s="256"/>
      <c r="BE1259" s="256"/>
      <c r="BF1259" s="256"/>
      <c r="BG1259" s="256"/>
      <c r="BH1259" s="256"/>
      <c r="BI1259" s="256"/>
      <c r="BJ1259" s="256"/>
      <c r="BK1259" s="256"/>
      <c r="BL1259" s="262"/>
      <c r="BM1259" s="262"/>
      <c r="BN1259" s="262"/>
      <c r="BO1259" s="262"/>
      <c r="BP1259" s="262"/>
      <c r="BQ1259" s="262"/>
      <c r="BR1259" s="270"/>
      <c r="BS1259" s="270"/>
      <c r="BT1259" s="270"/>
      <c r="BU1259" s="270"/>
      <c r="BV1259" s="270"/>
      <c r="BW1259" s="270"/>
      <c r="BX1259" s="256"/>
      <c r="BY1259" s="256"/>
      <c r="BZ1259" s="256"/>
      <c r="CA1259" s="267"/>
      <c r="CB1259" s="267"/>
      <c r="CC1259" s="274"/>
      <c r="CD1259" s="267"/>
      <c r="CE1259" s="267"/>
      <c r="CF1259" s="267"/>
      <c r="CG1259" s="267"/>
      <c r="CH1259" s="267"/>
      <c r="CI1259" s="267"/>
      <c r="CJ1259" s="267"/>
      <c r="CK1259" s="267"/>
      <c r="CL1259" s="265"/>
      <c r="CM1259" s="272"/>
      <c r="CN1259" s="264"/>
      <c r="CO1259" s="125"/>
      <c r="CP1259" s="226"/>
      <c r="CQ1259" s="226"/>
      <c r="CR1259" s="226"/>
      <c r="CS1259" s="105"/>
      <c r="CT1259" s="105"/>
      <c r="CU1259" s="105"/>
      <c r="CV1259" s="105"/>
      <c r="CW1259" s="105"/>
      <c r="CX1259" s="105"/>
      <c r="CY1259" s="105"/>
      <c r="CZ1259" s="105"/>
      <c r="DA1259" s="105"/>
    </row>
    <row r="1260" spans="1:105" s="70" customFormat="1" ht="15" customHeight="1">
      <c r="A1260" s="228"/>
      <c r="B1260" s="277"/>
      <c r="C1260" s="280"/>
      <c r="D1260" s="237"/>
      <c r="E1260" s="237"/>
      <c r="F1260" s="243"/>
      <c r="G1260" s="72">
        <v>2.1</v>
      </c>
      <c r="H1260" s="84"/>
      <c r="I1260" s="84"/>
      <c r="J1260" s="84"/>
      <c r="K1260" s="84"/>
      <c r="L1260" s="84"/>
      <c r="M1260" s="84"/>
      <c r="N1260" s="84"/>
      <c r="O1260" s="84"/>
      <c r="P1260" s="84"/>
      <c r="Q1260" s="84"/>
      <c r="R1260" s="84"/>
      <c r="S1260" s="84"/>
      <c r="T1260" s="84"/>
      <c r="U1260" s="84"/>
      <c r="V1260" s="84"/>
      <c r="W1260" s="84"/>
      <c r="X1260" s="84"/>
      <c r="Y1260" s="84"/>
      <c r="Z1260" s="84"/>
      <c r="AA1260" s="84"/>
      <c r="AB1260" s="84"/>
      <c r="AC1260" s="80"/>
      <c r="AD1260" s="80"/>
      <c r="AE1260" s="80"/>
      <c r="AF1260" s="80"/>
      <c r="AG1260" s="80"/>
      <c r="AH1260" s="80"/>
      <c r="AI1260" s="80"/>
      <c r="AJ1260" s="80"/>
      <c r="AK1260" s="80"/>
      <c r="AL1260" s="80"/>
      <c r="AM1260" s="240"/>
      <c r="AN1260" s="240"/>
      <c r="AO1260" s="240"/>
      <c r="AP1260" s="240"/>
      <c r="AQ1260" s="240"/>
      <c r="AR1260" s="240"/>
      <c r="AS1260" s="240"/>
      <c r="AT1260" s="256"/>
      <c r="AU1260" s="256"/>
      <c r="AV1260" s="259"/>
      <c r="AW1260" s="259"/>
      <c r="AX1260" s="256"/>
      <c r="AY1260" s="256"/>
      <c r="AZ1260" s="256"/>
      <c r="BA1260" s="256"/>
      <c r="BB1260" s="256"/>
      <c r="BC1260" s="256"/>
      <c r="BD1260" s="256"/>
      <c r="BE1260" s="256"/>
      <c r="BF1260" s="256"/>
      <c r="BG1260" s="256"/>
      <c r="BH1260" s="256"/>
      <c r="BI1260" s="256"/>
      <c r="BJ1260" s="256"/>
      <c r="BK1260" s="256"/>
      <c r="BL1260" s="262"/>
      <c r="BM1260" s="262"/>
      <c r="BN1260" s="262"/>
      <c r="BO1260" s="262"/>
      <c r="BP1260" s="262"/>
      <c r="BQ1260" s="262"/>
      <c r="BR1260" s="270"/>
      <c r="BS1260" s="270"/>
      <c r="BT1260" s="270"/>
      <c r="BU1260" s="270"/>
      <c r="BV1260" s="270"/>
      <c r="BW1260" s="270"/>
      <c r="BX1260" s="256"/>
      <c r="BY1260" s="256"/>
      <c r="BZ1260" s="256"/>
      <c r="CA1260" s="267"/>
      <c r="CB1260" s="267"/>
      <c r="CC1260" s="274"/>
      <c r="CD1260" s="267"/>
      <c r="CE1260" s="267"/>
      <c r="CF1260" s="267"/>
      <c r="CG1260" s="267"/>
      <c r="CH1260" s="267"/>
      <c r="CI1260" s="267"/>
      <c r="CJ1260" s="267"/>
      <c r="CK1260" s="267"/>
      <c r="CL1260" s="265"/>
      <c r="CM1260" s="272"/>
      <c r="CN1260" s="264"/>
      <c r="CO1260" s="125"/>
      <c r="CP1260" s="226"/>
      <c r="CQ1260" s="226"/>
      <c r="CR1260" s="226"/>
      <c r="CS1260" s="105"/>
      <c r="CT1260" s="105"/>
      <c r="CU1260" s="105"/>
      <c r="CV1260" s="105"/>
      <c r="CW1260" s="105"/>
      <c r="CX1260" s="105"/>
      <c r="CY1260" s="105"/>
      <c r="CZ1260" s="105"/>
      <c r="DA1260" s="105"/>
    </row>
    <row r="1261" spans="1:105" s="70" customFormat="1" ht="15" customHeight="1">
      <c r="A1261" s="228"/>
      <c r="B1261" s="277"/>
      <c r="C1261" s="280"/>
      <c r="D1261" s="237"/>
      <c r="E1261" s="237"/>
      <c r="F1261" s="243"/>
      <c r="G1261" s="72">
        <v>2.7</v>
      </c>
      <c r="H1261" s="84"/>
      <c r="I1261" s="84"/>
      <c r="J1261" s="84"/>
      <c r="K1261" s="84"/>
      <c r="L1261" s="84"/>
      <c r="M1261" s="84"/>
      <c r="N1261" s="84"/>
      <c r="O1261" s="84"/>
      <c r="P1261" s="84"/>
      <c r="Q1261" s="84"/>
      <c r="R1261" s="84"/>
      <c r="S1261" s="84"/>
      <c r="T1261" s="84"/>
      <c r="U1261" s="84"/>
      <c r="V1261" s="84"/>
      <c r="W1261" s="84"/>
      <c r="X1261" s="84"/>
      <c r="Y1261" s="84"/>
      <c r="Z1261" s="84"/>
      <c r="AA1261" s="84"/>
      <c r="AB1261" s="84"/>
      <c r="AC1261" s="80"/>
      <c r="AD1261" s="80"/>
      <c r="AE1261" s="80"/>
      <c r="AF1261" s="80"/>
      <c r="AG1261" s="80"/>
      <c r="AH1261" s="80"/>
      <c r="AI1261" s="80"/>
      <c r="AJ1261" s="80"/>
      <c r="AK1261" s="80"/>
      <c r="AL1261" s="80"/>
      <c r="AM1261" s="240"/>
      <c r="AN1261" s="240"/>
      <c r="AO1261" s="240"/>
      <c r="AP1261" s="240"/>
      <c r="AQ1261" s="240"/>
      <c r="AR1261" s="240"/>
      <c r="AS1261" s="240"/>
      <c r="AT1261" s="256"/>
      <c r="AU1261" s="256"/>
      <c r="AV1261" s="259"/>
      <c r="AW1261" s="259"/>
      <c r="AX1261" s="256"/>
      <c r="AY1261" s="256"/>
      <c r="AZ1261" s="256"/>
      <c r="BA1261" s="256"/>
      <c r="BB1261" s="256"/>
      <c r="BC1261" s="256"/>
      <c r="BD1261" s="256"/>
      <c r="BE1261" s="256"/>
      <c r="BF1261" s="256"/>
      <c r="BG1261" s="256"/>
      <c r="BH1261" s="256"/>
      <c r="BI1261" s="256"/>
      <c r="BJ1261" s="256"/>
      <c r="BK1261" s="256"/>
      <c r="BL1261" s="262"/>
      <c r="BM1261" s="262"/>
      <c r="BN1261" s="262"/>
      <c r="BO1261" s="262"/>
      <c r="BP1261" s="262"/>
      <c r="BQ1261" s="262"/>
      <c r="BR1261" s="270"/>
      <c r="BS1261" s="270"/>
      <c r="BT1261" s="270"/>
      <c r="BU1261" s="270"/>
      <c r="BV1261" s="270"/>
      <c r="BW1261" s="270"/>
      <c r="BX1261" s="256"/>
      <c r="BY1261" s="256"/>
      <c r="BZ1261" s="256"/>
      <c r="CA1261" s="267"/>
      <c r="CB1261" s="267"/>
      <c r="CC1261" s="274"/>
      <c r="CD1261" s="267"/>
      <c r="CE1261" s="267"/>
      <c r="CF1261" s="267"/>
      <c r="CG1261" s="267"/>
      <c r="CH1261" s="267"/>
      <c r="CI1261" s="267"/>
      <c r="CJ1261" s="267"/>
      <c r="CK1261" s="267"/>
      <c r="CL1261" s="265"/>
      <c r="CM1261" s="272"/>
      <c r="CN1261" s="264"/>
      <c r="CO1261" s="125"/>
      <c r="CP1261" s="226"/>
      <c r="CQ1261" s="226"/>
      <c r="CR1261" s="226"/>
      <c r="CS1261" s="105"/>
      <c r="CT1261" s="105"/>
      <c r="CU1261" s="105"/>
      <c r="CV1261" s="105"/>
      <c r="CW1261" s="105"/>
      <c r="CX1261" s="105"/>
      <c r="CY1261" s="105"/>
      <c r="CZ1261" s="105"/>
      <c r="DA1261" s="105"/>
    </row>
    <row r="1262" spans="1:105" s="70" customFormat="1" ht="15" customHeight="1">
      <c r="A1262" s="228"/>
      <c r="B1262" s="277"/>
      <c r="C1262" s="280"/>
      <c r="D1262" s="237"/>
      <c r="E1262" s="237"/>
      <c r="F1262" s="243"/>
      <c r="G1262" s="72">
        <v>3</v>
      </c>
      <c r="H1262" s="84"/>
      <c r="I1262" s="84"/>
      <c r="J1262" s="84"/>
      <c r="K1262" s="84"/>
      <c r="L1262" s="84"/>
      <c r="M1262" s="84"/>
      <c r="N1262" s="84"/>
      <c r="O1262" s="84"/>
      <c r="P1262" s="84"/>
      <c r="Q1262" s="84"/>
      <c r="R1262" s="84"/>
      <c r="S1262" s="84"/>
      <c r="T1262" s="84"/>
      <c r="U1262" s="84"/>
      <c r="V1262" s="84"/>
      <c r="W1262" s="84"/>
      <c r="X1262" s="84"/>
      <c r="Y1262" s="84"/>
      <c r="Z1262" s="84"/>
      <c r="AA1262" s="84"/>
      <c r="AB1262" s="84"/>
      <c r="AC1262" s="80"/>
      <c r="AD1262" s="80"/>
      <c r="AE1262" s="80"/>
      <c r="AF1262" s="80"/>
      <c r="AG1262" s="80"/>
      <c r="AH1262" s="80"/>
      <c r="AI1262" s="80"/>
      <c r="AJ1262" s="80"/>
      <c r="AK1262" s="80"/>
      <c r="AL1262" s="80"/>
      <c r="AM1262" s="240"/>
      <c r="AN1262" s="240"/>
      <c r="AO1262" s="240"/>
      <c r="AP1262" s="240"/>
      <c r="AQ1262" s="240"/>
      <c r="AR1262" s="240"/>
      <c r="AS1262" s="240"/>
      <c r="AT1262" s="256"/>
      <c r="AU1262" s="256"/>
      <c r="AV1262" s="259"/>
      <c r="AW1262" s="259"/>
      <c r="AX1262" s="256"/>
      <c r="AY1262" s="256"/>
      <c r="AZ1262" s="256"/>
      <c r="BA1262" s="256"/>
      <c r="BB1262" s="256"/>
      <c r="BC1262" s="256"/>
      <c r="BD1262" s="256"/>
      <c r="BE1262" s="256"/>
      <c r="BF1262" s="256"/>
      <c r="BG1262" s="256"/>
      <c r="BH1262" s="256"/>
      <c r="BI1262" s="256"/>
      <c r="BJ1262" s="256"/>
      <c r="BK1262" s="256"/>
      <c r="BL1262" s="262"/>
      <c r="BM1262" s="262"/>
      <c r="BN1262" s="262"/>
      <c r="BO1262" s="262"/>
      <c r="BP1262" s="262"/>
      <c r="BQ1262" s="262"/>
      <c r="BR1262" s="270"/>
      <c r="BS1262" s="270"/>
      <c r="BT1262" s="270"/>
      <c r="BU1262" s="270"/>
      <c r="BV1262" s="270"/>
      <c r="BW1262" s="270"/>
      <c r="BX1262" s="256"/>
      <c r="BY1262" s="256"/>
      <c r="BZ1262" s="256"/>
      <c r="CA1262" s="267"/>
      <c r="CB1262" s="267"/>
      <c r="CC1262" s="274"/>
      <c r="CD1262" s="267"/>
      <c r="CE1262" s="267"/>
      <c r="CF1262" s="267"/>
      <c r="CG1262" s="267"/>
      <c r="CH1262" s="267"/>
      <c r="CI1262" s="267"/>
      <c r="CJ1262" s="267"/>
      <c r="CK1262" s="267"/>
      <c r="CL1262" s="265"/>
      <c r="CM1262" s="272"/>
      <c r="CN1262" s="264"/>
      <c r="CO1262" s="125"/>
      <c r="CP1262" s="226"/>
      <c r="CQ1262" s="226"/>
      <c r="CR1262" s="226"/>
      <c r="CS1262" s="105"/>
      <c r="CT1262" s="105"/>
      <c r="CU1262" s="105"/>
      <c r="CV1262" s="105"/>
      <c r="CW1262" s="105"/>
      <c r="CX1262" s="105"/>
      <c r="CY1262" s="105"/>
      <c r="CZ1262" s="105"/>
      <c r="DA1262" s="105"/>
    </row>
    <row r="1263" spans="1:105" s="70" customFormat="1" ht="15" customHeight="1">
      <c r="A1263" s="228"/>
      <c r="B1263" s="277"/>
      <c r="C1263" s="280"/>
      <c r="D1263" s="237"/>
      <c r="E1263" s="237"/>
      <c r="F1263" s="244"/>
      <c r="G1263" s="73">
        <v>3.9</v>
      </c>
      <c r="H1263" s="85"/>
      <c r="I1263" s="85"/>
      <c r="J1263" s="85"/>
      <c r="K1263" s="85"/>
      <c r="L1263" s="85"/>
      <c r="M1263" s="85"/>
      <c r="N1263" s="85"/>
      <c r="O1263" s="85"/>
      <c r="P1263" s="85"/>
      <c r="Q1263" s="85"/>
      <c r="R1263" s="85"/>
      <c r="S1263" s="85"/>
      <c r="T1263" s="85"/>
      <c r="U1263" s="85"/>
      <c r="V1263" s="85"/>
      <c r="W1263" s="85"/>
      <c r="X1263" s="85"/>
      <c r="Y1263" s="85"/>
      <c r="Z1263" s="85"/>
      <c r="AA1263" s="85"/>
      <c r="AB1263" s="85"/>
      <c r="AC1263" s="81"/>
      <c r="AD1263" s="81"/>
      <c r="AE1263" s="81"/>
      <c r="AF1263" s="81"/>
      <c r="AG1263" s="81"/>
      <c r="AH1263" s="81"/>
      <c r="AI1263" s="81"/>
      <c r="AJ1263" s="81"/>
      <c r="AK1263" s="81"/>
      <c r="AL1263" s="81"/>
      <c r="AM1263" s="240"/>
      <c r="AN1263" s="240"/>
      <c r="AO1263" s="240"/>
      <c r="AP1263" s="240"/>
      <c r="AQ1263" s="240"/>
      <c r="AR1263" s="240"/>
      <c r="AS1263" s="240"/>
      <c r="AT1263" s="256"/>
      <c r="AU1263" s="256"/>
      <c r="AV1263" s="259"/>
      <c r="AW1263" s="259"/>
      <c r="AX1263" s="256"/>
      <c r="AY1263" s="256"/>
      <c r="AZ1263" s="256"/>
      <c r="BA1263" s="256"/>
      <c r="BB1263" s="256"/>
      <c r="BC1263" s="256"/>
      <c r="BD1263" s="256"/>
      <c r="BE1263" s="256"/>
      <c r="BF1263" s="256"/>
      <c r="BG1263" s="256"/>
      <c r="BH1263" s="256"/>
      <c r="BI1263" s="256"/>
      <c r="BJ1263" s="256"/>
      <c r="BK1263" s="256"/>
      <c r="BL1263" s="262"/>
      <c r="BM1263" s="262"/>
      <c r="BN1263" s="262"/>
      <c r="BO1263" s="262"/>
      <c r="BP1263" s="262"/>
      <c r="BQ1263" s="262"/>
      <c r="BR1263" s="270"/>
      <c r="BS1263" s="270"/>
      <c r="BT1263" s="270"/>
      <c r="BU1263" s="270"/>
      <c r="BV1263" s="270"/>
      <c r="BW1263" s="270"/>
      <c r="BX1263" s="256"/>
      <c r="BY1263" s="256"/>
      <c r="BZ1263" s="256"/>
      <c r="CA1263" s="267"/>
      <c r="CB1263" s="267"/>
      <c r="CC1263" s="274"/>
      <c r="CD1263" s="267"/>
      <c r="CE1263" s="267"/>
      <c r="CF1263" s="267"/>
      <c r="CG1263" s="267"/>
      <c r="CH1263" s="267"/>
      <c r="CI1263" s="267"/>
      <c r="CJ1263" s="267"/>
      <c r="CK1263" s="267"/>
      <c r="CL1263" s="265"/>
      <c r="CM1263" s="272"/>
      <c r="CN1263" s="264"/>
      <c r="CO1263" s="125"/>
      <c r="CP1263" s="226"/>
      <c r="CQ1263" s="226"/>
      <c r="CR1263" s="226"/>
      <c r="CS1263" s="105"/>
      <c r="CT1263" s="105"/>
      <c r="CU1263" s="105"/>
      <c r="CV1263" s="105"/>
      <c r="CW1263" s="105"/>
      <c r="CX1263" s="105"/>
      <c r="CY1263" s="105"/>
      <c r="CZ1263" s="105"/>
      <c r="DA1263" s="105"/>
    </row>
    <row r="1264" spans="1:105" s="70" customFormat="1" ht="15" customHeight="1" thickBot="1">
      <c r="A1264" s="229"/>
      <c r="B1264" s="278"/>
      <c r="C1264" s="281"/>
      <c r="D1264" s="238"/>
      <c r="E1264" s="238"/>
      <c r="F1264" s="245" t="s">
        <v>83</v>
      </c>
      <c r="G1264" s="246"/>
      <c r="H1264" s="82"/>
      <c r="I1264" s="82"/>
      <c r="J1264" s="82"/>
      <c r="K1264" s="82"/>
      <c r="L1264" s="82"/>
      <c r="M1264" s="82"/>
      <c r="N1264" s="82"/>
      <c r="O1264" s="82"/>
      <c r="P1264" s="82"/>
      <c r="Q1264" s="82"/>
      <c r="R1264" s="82"/>
      <c r="S1264" s="82"/>
      <c r="T1264" s="82"/>
      <c r="U1264" s="82"/>
      <c r="V1264" s="82"/>
      <c r="W1264" s="82"/>
      <c r="X1264" s="82"/>
      <c r="Y1264" s="82"/>
      <c r="Z1264" s="82"/>
      <c r="AA1264" s="82"/>
      <c r="AB1264" s="82"/>
      <c r="AC1264" s="35"/>
      <c r="AD1264" s="35"/>
      <c r="AE1264" s="35"/>
      <c r="AF1264" s="35"/>
      <c r="AG1264" s="35"/>
      <c r="AH1264" s="35"/>
      <c r="AI1264" s="35"/>
      <c r="AJ1264" s="35"/>
      <c r="AK1264" s="35"/>
      <c r="AL1264" s="35"/>
      <c r="AM1264" s="241"/>
      <c r="AN1264" s="241"/>
      <c r="AO1264" s="241"/>
      <c r="AP1264" s="241"/>
      <c r="AQ1264" s="241"/>
      <c r="AR1264" s="241"/>
      <c r="AS1264" s="241"/>
      <c r="AT1264" s="257"/>
      <c r="AU1264" s="257"/>
      <c r="AV1264" s="260"/>
      <c r="AW1264" s="260"/>
      <c r="AX1264" s="257"/>
      <c r="AY1264" s="257"/>
      <c r="AZ1264" s="257"/>
      <c r="BA1264" s="257"/>
      <c r="BB1264" s="257"/>
      <c r="BC1264" s="257"/>
      <c r="BD1264" s="257"/>
      <c r="BE1264" s="257"/>
      <c r="BF1264" s="257"/>
      <c r="BG1264" s="257"/>
      <c r="BH1264" s="257"/>
      <c r="BI1264" s="257"/>
      <c r="BJ1264" s="257"/>
      <c r="BK1264" s="257"/>
      <c r="BL1264" s="263"/>
      <c r="BM1264" s="263"/>
      <c r="BN1264" s="263"/>
      <c r="BO1264" s="263"/>
      <c r="BP1264" s="263"/>
      <c r="BQ1264" s="263"/>
      <c r="BR1264" s="271"/>
      <c r="BS1264" s="271"/>
      <c r="BT1264" s="271"/>
      <c r="BU1264" s="271"/>
      <c r="BV1264" s="271"/>
      <c r="BW1264" s="271"/>
      <c r="BX1264" s="257"/>
      <c r="BY1264" s="257"/>
      <c r="BZ1264" s="257"/>
      <c r="CA1264" s="268"/>
      <c r="CB1264" s="268"/>
      <c r="CC1264" s="275"/>
      <c r="CD1264" s="268"/>
      <c r="CE1264" s="268"/>
      <c r="CF1264" s="268"/>
      <c r="CG1264" s="268"/>
      <c r="CH1264" s="268"/>
      <c r="CI1264" s="268"/>
      <c r="CJ1264" s="268"/>
      <c r="CK1264" s="268"/>
      <c r="CL1264" s="265"/>
      <c r="CM1264" s="272"/>
      <c r="CN1264" s="264"/>
      <c r="CO1264" s="125"/>
      <c r="CP1264" s="226"/>
      <c r="CQ1264" s="226"/>
      <c r="CR1264" s="226"/>
      <c r="CS1264" s="105"/>
      <c r="CT1264" s="105"/>
      <c r="CU1264" s="105"/>
      <c r="CV1264" s="105"/>
      <c r="CW1264" s="105"/>
      <c r="CX1264" s="105"/>
      <c r="CY1264" s="105"/>
      <c r="CZ1264" s="105"/>
      <c r="DA1264" s="105"/>
    </row>
    <row r="1265" spans="1:105" s="120" customFormat="1" ht="15" customHeight="1">
      <c r="A1265" s="227">
        <f t="shared" ref="A1265" si="470">A1257+1</f>
        <v>156</v>
      </c>
      <c r="B1265" s="727" t="s">
        <v>1118</v>
      </c>
      <c r="C1265" s="417" t="s">
        <v>1227</v>
      </c>
      <c r="D1265" s="236" t="s">
        <v>1351</v>
      </c>
      <c r="E1265" s="236" t="s">
        <v>1248</v>
      </c>
      <c r="F1265" s="253" t="s">
        <v>80</v>
      </c>
      <c r="G1265" s="254"/>
      <c r="H1265" s="82" t="s">
        <v>69</v>
      </c>
      <c r="I1265" s="82"/>
      <c r="J1265" s="82" t="s">
        <v>60</v>
      </c>
      <c r="K1265" s="82" t="s">
        <v>60</v>
      </c>
      <c r="L1265" s="82" t="s">
        <v>60</v>
      </c>
      <c r="M1265" s="82" t="s">
        <v>67</v>
      </c>
      <c r="N1265" s="82" t="s">
        <v>60</v>
      </c>
      <c r="O1265" s="82"/>
      <c r="P1265" s="82" t="s">
        <v>67</v>
      </c>
      <c r="Q1265" s="82" t="s">
        <v>60</v>
      </c>
      <c r="R1265" s="82" t="s">
        <v>60</v>
      </c>
      <c r="S1265" s="82" t="s">
        <v>60</v>
      </c>
      <c r="T1265" s="82" t="s">
        <v>60</v>
      </c>
      <c r="U1265" s="82" t="s">
        <v>60</v>
      </c>
      <c r="V1265" s="82"/>
      <c r="W1265" s="82" t="s">
        <v>60</v>
      </c>
      <c r="X1265" s="82" t="s">
        <v>60</v>
      </c>
      <c r="Y1265" s="82" t="s">
        <v>60</v>
      </c>
      <c r="Z1265" s="82" t="s">
        <v>60</v>
      </c>
      <c r="AA1265" s="82" t="s">
        <v>60</v>
      </c>
      <c r="AB1265" s="82" t="s">
        <v>60</v>
      </c>
      <c r="AC1265" s="82"/>
      <c r="AD1265" s="82" t="s">
        <v>60</v>
      </c>
      <c r="AE1265" s="82" t="s">
        <v>60</v>
      </c>
      <c r="AF1265" s="82" t="s">
        <v>60</v>
      </c>
      <c r="AG1265" s="82" t="s">
        <v>60</v>
      </c>
      <c r="AH1265" s="82" t="s">
        <v>60</v>
      </c>
      <c r="AI1265" s="82" t="s">
        <v>1471</v>
      </c>
      <c r="AJ1265" s="82"/>
      <c r="AK1265" s="82" t="s">
        <v>60</v>
      </c>
      <c r="AL1265" s="82" t="s">
        <v>60</v>
      </c>
      <c r="AM1265" s="239">
        <f>COUNTIF(H1265:AL1265,"PH")+COUNTIF(H1265:AL1265,"PH/L")+COUNTIF(H1265:AL1265,"PM")</f>
        <v>0</v>
      </c>
      <c r="AN1265" s="239">
        <f>COUNTIF(H1265:AL1265,"PD")+COUNTIF(H1265:AL1265,"PDD")+COUNTIF(H1265:AL1265,"P/DS")/2+COUNTIF(H1265:AL1265,"PMD")</f>
        <v>0</v>
      </c>
      <c r="AO1265" s="239">
        <f>COUNTIF(H1265:AL1265,"PN")+COUNTIF(H1265:AL1265,"P/NS")/2+COUNTIF(H1265:AL1265,"PH")+COUNTIF(H1265:AL1265,"PH/F")/2+COUNTIF(H1265:AL1265,"PH/L")/2+COUNTIF(H1265:AL1265,"PM")</f>
        <v>0</v>
      </c>
      <c r="AP1265" s="239">
        <f>COUNTIF(H1265:AL1265,"BH")+COUNTIF(H1265:AL1265,"AL/BL")+COUNTIF(H1265:AL1265,"UL/BL")+COUNTIF(H1265:AL1265,"BM")</f>
        <v>0</v>
      </c>
      <c r="AQ1265" s="239">
        <f>COUNTIF(H1265:AL1265,"DS")+COUNTIF(H1265:AL1265,"AL/DS")/2+COUNTIF(H1265:AL1265,"UL/DS")/2+COUNTIF(H1265:AL1265,"CT")+COUNTIF(H1265:AL1265,"MD")</f>
        <v>22.5</v>
      </c>
      <c r="AR1265" s="239">
        <f>COUNTIF(H1265:AL1265,"NS")+COUNTIF(H1265:AL1265,"AL/NS")/2+COUNTIF(H1265:AL1265,"UL/NS")/2+COUNTIF(H1265:AL1265,"BH")+COUNTIF(H1265:AL1265,"AL/BF")/2+COUNTIF(H1265:AL1265,"AL/BL")/2+COUNTIF(H1265:AL1265,"UL/BL")/2+COUNTIF(H1265:AL1265,"UL/BF")/2+COUNTIF(H1265:AL1265,"BM")</f>
        <v>0</v>
      </c>
      <c r="AS1265" s="239">
        <f>COUNTIF(H1265:AL1265,"AL")+COUNTIF(H1265:AL1265,"AL/DS")/2+COUNTIF(H1265:AL1265,"AL/NS")/2+COUNTIF(H1265:AL1265,"NH")+COUNTIF(H1265:AL1265,"SL")+COUNTIF(H1265:AL1265,"NHD")+COUNTIF(H1265:AL1265,"B")+COUNTIF(H1265:AL1265,"HL")+COUNTIF(H1265:AL1265,"AL/BF")/2+COUNTIF(H1265:AL1265,"AL/BL")/2</f>
        <v>3</v>
      </c>
      <c r="AT1265" s="255">
        <f>COUNTIF(H1265:AL1265,"PD")+COUNTIF(H1265:AL1265,"PN")+COUNTIF(H1265:AL1265,"P/DS")/2+COUNTIF(H1265:AL1265,"P/NS")/2+COUNTIF(H1265:AL1265,"DS")+COUNTIF(H1265:AL1265,"NS")+COUNTIF(H1265:AL1265,"AL")+COUNTIF(H1265:AL1265,"AL/DS")+COUNTIF(H1265:AL1265,"AL/NS")+COUNTIF(H1265:AL1265,"NH")+COUNTIF(H1265:AL1265,"SL")+COUNTIF(H1265:AL1265,"UL/DS")/2+COUNTIF(H1265:AL1265,"UL/NS")/2+COUNTIF(H1265:AL1265,"CT")+COUNTIF(H1265:AL1265,"NHD")+COUNTIF(H1265:AL1265,"PDD")+COUNTIF(H1265:AL1265,"B")+COUNTIF(H1265:AL1265,"HL")+COUNTIF(H1265:AL1265,"PH")+COUNTIF(H1265:AL1265,"BH")+COUNTIF(H1265:AL1265,"AL/BF")+COUNTIF(H1265:AL1265,"AL/BL")+COUNTIF(H1265:AL1265,"UL/BF")/2+COUNTIF(H1265:AL1265,"UL/BL")/2+COUNTIF(H1265:AL1265,"PH/F")/2+COUNTIF(H1265:AL1265,"PH/L")/2+COUNTIF(H1265:AL1265,"MD")+COUNTIF(H1265:AL1265,"PMD")+COUNTIF(H1265:AL1265,"PM")+COUNTIF(H1265:AL1265,"BM")</f>
        <v>25.5</v>
      </c>
      <c r="AU1265" s="255">
        <f>COUNTIF(H1265:AL1265,"P/DS")/2+COUNTIF(H1265:AL1265,"P/NS")/2+COUNTIF(H1265:AL1265,"IL")+COUNTIF(H1265:AL1265,"NL")+COUNTIF(H1265:AL1265,"UL")+COUNTIF(H1265:AL1265,"UL/DS")/2+COUNTIF(H1265:AL1265,"UL/NS")/2+COUNTIF(H1265:AL1265,"KT")+COUNTIF(H1265:AL1265,"UL/BF")/2+COUNTIF(H1265:AL1265,"UL/BL")/2+COUNTIF(H1265:AL1265,"PH/F")/2+COUNTIF(H1265:AL1265,"PH/L")/2+COUNTIF(H1265:AL1265,"NB")</f>
        <v>0.5</v>
      </c>
      <c r="AV1265" s="258">
        <f>COUNTIF(H1265:AL1265,"PN")+COUNTIF(H1265:AL1265,"TVD")+COUNTIF(H1265:AL1265,"PH")+COUNTIF(H1265:AL1265,"PM")+COUNTIF(H1265:AL1265,"PDD")-COUNTIFS(H1265:AL1265,"PN",H1272:AL1272,"&gt;=3")-COUNTIFS(H1265:AL1265,"PM",H1272:AL1272,"&gt;=3")</f>
        <v>0</v>
      </c>
      <c r="AW1265" s="258">
        <f>COUNTIF(H1265:AL1265,"NS")+COUNTIF(H1265:AL1265,"D")+COUNTIF(H1265:AL1265,"BH")+COUNTIF(H1265:AL1265,"NHD")+COUNTIF(H1265:AL1265,"BM")-COUNTIFS(H1265:AL1265,"NS",H1272:AL1272,"&gt;=3")-COUNTIFS(H1265:AL1265,"BH",H1272:AL1272,"&gt;=3")-COUNTIFS(H1265:AL1265,"BM",H1272:AL1272,"&gt;=3")</f>
        <v>0</v>
      </c>
      <c r="AX1265" s="255">
        <f>COUNTIF(H1265:AL1265,"AL")+COUNTIF(H1265:AL1265,"AL/DS")/2+COUNTIF(H1265:AL1265,"AL/NS")/2+COUNTIF(H1265:AL1265,"AL/BF")+COUNTIF(H1265:AL1265,"AL/BL")/2</f>
        <v>2</v>
      </c>
      <c r="AY1265" s="255">
        <f>COUNTIF(H1265:AL1265,"SL")</f>
        <v>0</v>
      </c>
      <c r="AZ1265" s="255">
        <f>COUNTIF(H1265:AL1265,"NH")</f>
        <v>1</v>
      </c>
      <c r="BA1265" s="255">
        <f>COUNTIF(H1265:AL1265,"HL")</f>
        <v>0</v>
      </c>
      <c r="BB1265" s="255">
        <f>COUNTIF(G1265:AL1265,"P/DS")/2+COUNTIF(G1265:AL1265,"P/NS")/2+COUNTIF(G1265:AL1265,"UL")+COUNTIF(G1265:AL1265,"UL/DS")/2+COUNTIF(G1265:AL1265,"UL/NS")/2+COUNTIF(G1265:AL1265,"UL/BL")/2+COUNTIF(G1265:AL1265,"UL/BF")/2+COUNTIF(G1265:AL1265,"PH/F")/2+COUNTIF(G1265:AL1265,"PH/L")/2</f>
        <v>0.5</v>
      </c>
      <c r="BC1265" s="255">
        <f>COUNTIF(H1265:AL1265,"NB")</f>
        <v>0</v>
      </c>
      <c r="BD1265" s="255">
        <f>COUNTIF(H1265:AL1265,"NL")</f>
        <v>0</v>
      </c>
      <c r="BE1265" s="255">
        <f>COUNTIF(H1265:AL1265,"IL")</f>
        <v>0</v>
      </c>
      <c r="BF1265" s="255">
        <f>COUNTIF(H1265:AL1265,"KT")</f>
        <v>0</v>
      </c>
      <c r="BG1265" s="255">
        <f>COUNTIF(H1265:AL1265,"L70")</f>
        <v>0</v>
      </c>
      <c r="BH1265" s="255">
        <f>COUNTIF(H1265:AL1265,"MD")</f>
        <v>0</v>
      </c>
      <c r="BI1265" s="255">
        <f>COUNTIF(H1265:AL1265,"PMD")</f>
        <v>0</v>
      </c>
      <c r="BJ1265" s="255">
        <f>COUNTIF(H1265:AL1265,"PM")</f>
        <v>0</v>
      </c>
      <c r="BK1265" s="255">
        <f>COUNTIF(H1265:AL1265,"BM")</f>
        <v>0</v>
      </c>
      <c r="BL1265" s="261">
        <f>SUMIF(H1265:AL1265,"PD",H1266:AL1266)+SUMIF(H1265:AL1265,"PN",H1266:AL1266)+SUMIF(H1265:AL1265,"P/DS",H1266:AL1266)+SUMIF(H1265:AL1265,"PN/F",H1266:AL1266)+SUMIF(H1265:AL1265,"PN/L",H1266:AL1266)+SUMIF(H1265:AL1265,"TV",H1266:AL1266)+SUMIF(H1265:AL1265,"TVD",H1266:AL1266)+SUMIF(H1265:AL1265,"PDD",H1266:AL1266)</f>
        <v>0</v>
      </c>
      <c r="BM1265" s="261">
        <f>SUMIF(H1265:AL1265,"PD",H1267:AL1267)+SUMIF(H1265:AL1265,"PN",H1267:AL1267)+SUMIF(H1265:AL1265,"P/DS",H1267:AL1267)+SUMIF(H1265:AL1265,"PN/F",H1267:AL1267)+SUMIF(H1265:AL1265,"PN/L",H1267:AL1267)+SUMIF(H1265:AL1265,"TV",H1267:AL1267)+SUMIF(H1265:AL1265,"TVD",H1267:AL1267)+SUMIF(H1265:AL1265,"PDD",H1267:AL1267)+SUMIF(H1265:AL1265,"PMD",H1267:AL1267)</f>
        <v>0</v>
      </c>
      <c r="BN1265" s="261">
        <f>SUMIF(H1265:AL1265,"PD",H1268:AL1268)+SUMIF(H1265:AL1265,"PN",H1268:AL1268)+SUMIF(H1265:AL1265,"P/DS",H1268:AL1268)+SUMIF(H1265:AL1265,"PN/F",H1268:AL1268)+SUMIF(H1265:AL1265,"PN/L",H1268:AL1268)+SUMIF(H1265:AL1265,"TV",H1268:AL1268)+SUMIF(H1265:AL1265,"TVD",H1268:AL1268)</f>
        <v>0</v>
      </c>
      <c r="BO1265" s="261">
        <f>SUMIF(H1265:AL1265,"PD",H1269:AL1269)+SUMIF(H1265:AL1265,"PN",H1269:AL1269)+SUMIF(H1265:AL1265,"P/DS",H1269:AL1269)+SUMIF(H1265:AL1265,"PN/F",H1269:AL1269)+SUMIF(H1265:AL1265,"PN/L",H1269:AL1269)+SUMIF(H1265:AL1265,"TV",H1269:AL1269)+SUMIF(H1265:AL1265,"TVD",H1269:AL1269)</f>
        <v>0</v>
      </c>
      <c r="BP1265" s="261">
        <f>SUMIF(H1265:AL1265,"PD",H1270:AL1270)+SUMIF(H1265:AL1265,"PN",H1270:AL1270)+SUMIF(H1265:AL1265,"P/DS",H1270:AL1270)+SUMIF(H1265:AL1265,"PN/F",H1270:AL1270)+SUMIF(H1265:AL1265,"PN/L",H1270:AL1270)+SUMIF(H1265:AL1265,"TV",H1270:AL1270)+SUMIF(H1265:AL1265,"TVD",H1270:AL1270)+SUMIF(H1265:AL1265,"PDD",H1270:AL1270)+SUMIF(H1265:AL1265,"PH",H1270:AL1270)+SUMIF(H1265:AL1265,"PM",H1270:AL1270)</f>
        <v>0</v>
      </c>
      <c r="BQ1265" s="261">
        <f>SUMIF(H1265:AL1265,"PD",H1271:AL1271)+SUMIF(H1265:AL1265,"PN",H1271:AL1271)+SUMIF(H1265:AL1265,"P/DS",H1271:AL1271)+SUMIF(H1265:AL1265,"PN/F",H1271:AL1271)+SUMIF(H1265:AL1265,"PN/L",H1271:AL1271)+SUMIF(H1265:AL1265,"TV",H1271:AL1271)+SUMIF(H1265:AL1265,"TVD",H1271:AL1271)+SUMIF(H1265:AL1265,"PDD",H1271:AL1271)+SUMIF(H1265:AL1265,"PH",H1271:AL1271)+SUMIF(H1265:AL1265,"PM",H1271:AL1271)</f>
        <v>0</v>
      </c>
      <c r="BR1265" s="269">
        <f>SUM(H1266:AL1266)-BL1265</f>
        <v>15.5</v>
      </c>
      <c r="BS1265" s="269">
        <f>SUM(H1267:AL1267)-BM1265</f>
        <v>0</v>
      </c>
      <c r="BT1265" s="269">
        <f>SUM(H1268:AL1268)-BN1265</f>
        <v>0</v>
      </c>
      <c r="BU1265" s="269">
        <f>SUM(H1269:AL1269)-BO1265</f>
        <v>0</v>
      </c>
      <c r="BV1265" s="269">
        <f>SUM(H1270:AL1270)-BP1265</f>
        <v>0</v>
      </c>
      <c r="BW1265" s="269">
        <f>SUM(H1271:AL1271)-BQ1265</f>
        <v>0</v>
      </c>
      <c r="BX1265" s="255">
        <f>SUMIF(H1265:AL1265,"PD",H1272:AL1272)+SUMIF(H1265:AL1265,"PN",H1272:AL1272)+SUMIF(H1265:AL1265,"P/DS",H1272:AL1272)+SUMIF(H1265:AL1265,"PN/F",H1272:AL1272)+SUMIF(H1265:AL1265,"PN/L",H1272:AL1272)</f>
        <v>0</v>
      </c>
      <c r="BY1265" s="255">
        <f>SUM(H1272:AL1272)-BX1265</f>
        <v>0</v>
      </c>
      <c r="BZ1265" s="255">
        <f t="shared" ref="BZ1265" si="471">+SUM(BL1265:BW1272)</f>
        <v>15.5</v>
      </c>
      <c r="CA1265" s="266">
        <f>(COUNTIFS(H1265:AL1265,"PD",H1266:AL1266,"&gt;=2"))*0.5-IF(CN1265="VP",COUNTIFS($H$16:$AL$16,"SAT",H1265:AL1265,"PD",H1266:AL1266,"&gt;=2"))*0.5</f>
        <v>0</v>
      </c>
      <c r="CB1265" s="266">
        <f>(COUNTIFS(H1265:AL1265,"PN",H1267:AL1267,"&gt;=0.5",H1266:AL1266,"&gt;=1.5"))*0.5+COUNTIFS(H1265:AL1265,"PDD",H1267:AL1267,"&gt;=0.5",H1266:AL1266,"&gt;=1.5")*0.5</f>
        <v>0</v>
      </c>
      <c r="CC1265" s="273">
        <f>(COUNTIFS(H1265:AL1265,"TV",H1267:AL1267,"&gt;=10"))*0.5+(COUNTIFS(H1265:AL1265,"PMD",H1267:AL1267,"&gt;=2"))*0.5</f>
        <v>0</v>
      </c>
      <c r="CD1265" s="266">
        <f>(COUNTIFS(H1265:AL1265,"TVD",H1269:AL1269,"&gt;=6.5",H1267:AL1267,"&gt;=3.5"))*0.5</f>
        <v>0</v>
      </c>
      <c r="CE1265" s="266">
        <f>(COUNTIFS(H1265:AL1265,"PD",H1270:AL1270,"&gt;=10"))*0.5</f>
        <v>0</v>
      </c>
      <c r="CF1265" s="266">
        <f>(COUNTIFS(H1265:AL1265,"PDD",H1270:AL1270,"&gt;=3.5",H1271:AL1271,"&gt;=6.5")+COUNTIFS(H1265:AL1265,"PH",H1271:AL1271,"&gt;=0.5",H1270:AL1270,"&gt;=1.5")+COUNTIFS(H1265:AL1265,"PM",H1271:AL1271,"&gt;=0.5",H1270:AL1270,"&gt;=1.5"))*0.5</f>
        <v>0</v>
      </c>
      <c r="CG1265" s="266">
        <f>(COUNTIFS(H1265:AL1265,"DS",H1266:AL1266,"&gt;=2")+COUNTIFS(H1265:AL1265,"AL/DS",H1266:AL1266,"&gt;=2"))*0.5-IF(CN1265="VP",COUNTIFS($H$16:$AL$16,"SAT",H1265:AL1265,"DS",H1266:AL1266,"&gt;=2"))*0.5</f>
        <v>2.5</v>
      </c>
      <c r="CH1265" s="266">
        <f>(COUNTIFS(H1265:AL1265,"NS",H1267:AL1267,"&gt;=0.5",H1266:AL1266,"&gt;=1.5")+COUNTIFS(H1265:AL1265,"AL/NS",H1267:AL1267,"&gt;=0.5",H1266:AL1266,"&gt;=1.5")+COUNTIFS(H1265:AL1265,"NHD",H1267:AL1267,"&gt;=4.5",H1270:AL1270,"&gt;=2",H1266:AL1266,"&gt;=1.5"))*0.5</f>
        <v>0</v>
      </c>
      <c r="CI1265" s="266">
        <f>(COUNTIF(H1267:AL1267,"&gt;=10")+COUNTIFS(H1265:AL1265,"MD",H1267:AL1267,"&gt;=2")-COUNTIFS(H1265:AL1265,"TV",H1267:AL1267,"&gt;=10"))*0.5</f>
        <v>0</v>
      </c>
      <c r="CJ1265" s="266">
        <f>(COUNTIFS(H1265:AL1265,"D",H1269:AL1269,"&gt;=6.5",H1267:AL1267,"&gt;=3.5"))*0.5</f>
        <v>0</v>
      </c>
      <c r="CK1265" s="266">
        <f>(COUNTIF(H1270:AL1270,"&gt;=10")-COUNTIFS(H1265:AL1265,"PD",H1270:AL1270,"&gt;=10"))*0.5</f>
        <v>0</v>
      </c>
      <c r="CL1265" s="265">
        <f>(COUNTIFS(H1265:AL1265,"NHD",H1270:AL1270,"&gt;=3.5",H1271:AL1271,"&gt;=6.5")+COUNTIFS(H1265:AL1265,"BH",H1270:AL1270,"&gt;=1.5",H1271:AL1271,"&gt;=0.5")+COUNTIFS(H1265:AL1265,"BM",H1270:AL1270,"&gt;=1.5",H1271:AL1271,"&gt;=0.5")+COUNTIFS(H1265:AL1265,"D",H1270:AL1270,"&gt;=1.5",H1271:AL1271,"&gt;=0.5"))*0.5</f>
        <v>0</v>
      </c>
      <c r="CM1265" s="272"/>
      <c r="CN1265" s="264" t="s">
        <v>723</v>
      </c>
      <c r="CO1265" s="190">
        <f t="shared" ref="CO1265" si="472">+AM1265+AN1265+AO1265+AP1265+AQ1265+AR1265+AS1265+AU1265+BG1265</f>
        <v>26</v>
      </c>
      <c r="CP1265" s="225">
        <f>+SUM(I1266:I1271)-I1272</f>
        <v>0</v>
      </c>
      <c r="CQ1265" s="225">
        <f>+SUM(J1266:J1271)-J1272</f>
        <v>2.5</v>
      </c>
      <c r="CR1265" s="225">
        <f>+SUM(K1266:K1271)-K1272</f>
        <v>2</v>
      </c>
      <c r="CS1265" s="191"/>
      <c r="CT1265" s="191"/>
      <c r="CU1265" s="191"/>
      <c r="CV1265" s="191"/>
      <c r="CW1265" s="191"/>
      <c r="CX1265" s="191"/>
      <c r="CY1265" s="191"/>
      <c r="CZ1265" s="191"/>
      <c r="DA1265" s="191"/>
    </row>
    <row r="1266" spans="1:105" s="120" customFormat="1" ht="15" customHeight="1">
      <c r="A1266" s="228"/>
      <c r="B1266" s="728"/>
      <c r="C1266" s="418"/>
      <c r="D1266" s="237"/>
      <c r="E1266" s="237"/>
      <c r="F1266" s="242" t="s">
        <v>82</v>
      </c>
      <c r="G1266" s="121">
        <v>1.5</v>
      </c>
      <c r="H1266" s="83"/>
      <c r="I1266" s="83"/>
      <c r="J1266" s="83">
        <v>2.5</v>
      </c>
      <c r="K1266" s="83">
        <v>2</v>
      </c>
      <c r="L1266" s="83">
        <v>1</v>
      </c>
      <c r="M1266" s="83"/>
      <c r="N1266" s="83">
        <v>2</v>
      </c>
      <c r="O1266" s="83"/>
      <c r="P1266" s="83"/>
      <c r="Q1266" s="83">
        <v>3</v>
      </c>
      <c r="R1266" s="83"/>
      <c r="S1266" s="83"/>
      <c r="T1266" s="83">
        <v>1</v>
      </c>
      <c r="U1266" s="83"/>
      <c r="V1266" s="83"/>
      <c r="W1266" s="83"/>
      <c r="X1266" s="83"/>
      <c r="Y1266" s="83"/>
      <c r="Z1266" s="83">
        <v>1.5</v>
      </c>
      <c r="AA1266" s="83"/>
      <c r="AB1266" s="83"/>
      <c r="AC1266" s="79"/>
      <c r="AD1266" s="79"/>
      <c r="AE1266" s="79"/>
      <c r="AF1266" s="79"/>
      <c r="AG1266" s="79"/>
      <c r="AH1266" s="79"/>
      <c r="AI1266" s="79"/>
      <c r="AJ1266" s="79"/>
      <c r="AK1266" s="79"/>
      <c r="AL1266" s="79">
        <v>2.5</v>
      </c>
      <c r="AM1266" s="240"/>
      <c r="AN1266" s="240"/>
      <c r="AO1266" s="240"/>
      <c r="AP1266" s="240"/>
      <c r="AQ1266" s="240"/>
      <c r="AR1266" s="240"/>
      <c r="AS1266" s="240"/>
      <c r="AT1266" s="256"/>
      <c r="AU1266" s="256"/>
      <c r="AV1266" s="259"/>
      <c r="AW1266" s="259"/>
      <c r="AX1266" s="256"/>
      <c r="AY1266" s="256"/>
      <c r="AZ1266" s="256"/>
      <c r="BA1266" s="256"/>
      <c r="BB1266" s="256"/>
      <c r="BC1266" s="256"/>
      <c r="BD1266" s="256"/>
      <c r="BE1266" s="256"/>
      <c r="BF1266" s="256"/>
      <c r="BG1266" s="256"/>
      <c r="BH1266" s="256"/>
      <c r="BI1266" s="256"/>
      <c r="BJ1266" s="256"/>
      <c r="BK1266" s="256"/>
      <c r="BL1266" s="262"/>
      <c r="BM1266" s="262"/>
      <c r="BN1266" s="262"/>
      <c r="BO1266" s="262"/>
      <c r="BP1266" s="262"/>
      <c r="BQ1266" s="262"/>
      <c r="BR1266" s="270"/>
      <c r="BS1266" s="270"/>
      <c r="BT1266" s="270"/>
      <c r="BU1266" s="270"/>
      <c r="BV1266" s="270"/>
      <c r="BW1266" s="270"/>
      <c r="BX1266" s="256"/>
      <c r="BY1266" s="256"/>
      <c r="BZ1266" s="256"/>
      <c r="CA1266" s="267"/>
      <c r="CB1266" s="267"/>
      <c r="CC1266" s="274"/>
      <c r="CD1266" s="267"/>
      <c r="CE1266" s="267"/>
      <c r="CF1266" s="267"/>
      <c r="CG1266" s="267"/>
      <c r="CH1266" s="267"/>
      <c r="CI1266" s="267"/>
      <c r="CJ1266" s="267"/>
      <c r="CK1266" s="267"/>
      <c r="CL1266" s="265"/>
      <c r="CM1266" s="272"/>
      <c r="CN1266" s="264"/>
      <c r="CO1266" s="190"/>
      <c r="CP1266" s="226"/>
      <c r="CQ1266" s="226"/>
      <c r="CR1266" s="226"/>
      <c r="CS1266" s="191"/>
      <c r="CT1266" s="191"/>
      <c r="CU1266" s="191"/>
      <c r="CV1266" s="191"/>
      <c r="CW1266" s="191"/>
      <c r="CX1266" s="191"/>
      <c r="CY1266" s="191"/>
      <c r="CZ1266" s="191"/>
      <c r="DA1266" s="191"/>
    </row>
    <row r="1267" spans="1:105" s="120" customFormat="1" ht="15" customHeight="1">
      <c r="A1267" s="228"/>
      <c r="B1267" s="728"/>
      <c r="C1267" s="418"/>
      <c r="D1267" s="237"/>
      <c r="E1267" s="237"/>
      <c r="F1267" s="243"/>
      <c r="G1267" s="122">
        <v>2</v>
      </c>
      <c r="H1267" s="84"/>
      <c r="I1267" s="84"/>
      <c r="J1267" s="84"/>
      <c r="K1267" s="84"/>
      <c r="L1267" s="84"/>
      <c r="M1267" s="84"/>
      <c r="N1267" s="84"/>
      <c r="O1267" s="84"/>
      <c r="P1267" s="84"/>
      <c r="Q1267" s="84"/>
      <c r="R1267" s="84"/>
      <c r="S1267" s="84"/>
      <c r="T1267" s="84"/>
      <c r="U1267" s="84"/>
      <c r="V1267" s="84"/>
      <c r="W1267" s="84"/>
      <c r="X1267" s="84"/>
      <c r="Y1267" s="84"/>
      <c r="Z1267" s="84"/>
      <c r="AA1267" s="84"/>
      <c r="AB1267" s="84"/>
      <c r="AC1267" s="80"/>
      <c r="AD1267" s="80"/>
      <c r="AE1267" s="80"/>
      <c r="AF1267" s="80"/>
      <c r="AG1267" s="80"/>
      <c r="AH1267" s="80"/>
      <c r="AI1267" s="80"/>
      <c r="AJ1267" s="80"/>
      <c r="AK1267" s="80"/>
      <c r="AL1267" s="80"/>
      <c r="AM1267" s="240"/>
      <c r="AN1267" s="240"/>
      <c r="AO1267" s="240"/>
      <c r="AP1267" s="240"/>
      <c r="AQ1267" s="240"/>
      <c r="AR1267" s="240"/>
      <c r="AS1267" s="240"/>
      <c r="AT1267" s="256"/>
      <c r="AU1267" s="256"/>
      <c r="AV1267" s="259"/>
      <c r="AW1267" s="259"/>
      <c r="AX1267" s="256"/>
      <c r="AY1267" s="256"/>
      <c r="AZ1267" s="256"/>
      <c r="BA1267" s="256"/>
      <c r="BB1267" s="256"/>
      <c r="BC1267" s="256"/>
      <c r="BD1267" s="256"/>
      <c r="BE1267" s="256"/>
      <c r="BF1267" s="256"/>
      <c r="BG1267" s="256"/>
      <c r="BH1267" s="256"/>
      <c r="BI1267" s="256"/>
      <c r="BJ1267" s="256"/>
      <c r="BK1267" s="256"/>
      <c r="BL1267" s="262"/>
      <c r="BM1267" s="262"/>
      <c r="BN1267" s="262"/>
      <c r="BO1267" s="262"/>
      <c r="BP1267" s="262"/>
      <c r="BQ1267" s="262"/>
      <c r="BR1267" s="270"/>
      <c r="BS1267" s="270"/>
      <c r="BT1267" s="270"/>
      <c r="BU1267" s="270"/>
      <c r="BV1267" s="270"/>
      <c r="BW1267" s="270"/>
      <c r="BX1267" s="256"/>
      <c r="BY1267" s="256"/>
      <c r="BZ1267" s="256"/>
      <c r="CA1267" s="267"/>
      <c r="CB1267" s="267"/>
      <c r="CC1267" s="274"/>
      <c r="CD1267" s="267"/>
      <c r="CE1267" s="267"/>
      <c r="CF1267" s="267"/>
      <c r="CG1267" s="267"/>
      <c r="CH1267" s="267"/>
      <c r="CI1267" s="267"/>
      <c r="CJ1267" s="267"/>
      <c r="CK1267" s="267"/>
      <c r="CL1267" s="265"/>
      <c r="CM1267" s="272"/>
      <c r="CN1267" s="264"/>
      <c r="CO1267" s="190"/>
      <c r="CP1267" s="226"/>
      <c r="CQ1267" s="226"/>
      <c r="CR1267" s="226"/>
      <c r="CS1267" s="191"/>
      <c r="CT1267" s="191"/>
      <c r="CU1267" s="191"/>
      <c r="CV1267" s="191"/>
      <c r="CW1267" s="191"/>
      <c r="CX1267" s="191"/>
      <c r="CY1267" s="191"/>
      <c r="CZ1267" s="191"/>
      <c r="DA1267" s="191"/>
    </row>
    <row r="1268" spans="1:105" s="120" customFormat="1" ht="15" customHeight="1">
      <c r="A1268" s="228"/>
      <c r="B1268" s="728"/>
      <c r="C1268" s="418"/>
      <c r="D1268" s="237"/>
      <c r="E1268" s="237"/>
      <c r="F1268" s="243"/>
      <c r="G1268" s="122">
        <v>2.1</v>
      </c>
      <c r="H1268" s="84"/>
      <c r="I1268" s="84"/>
      <c r="J1268" s="84"/>
      <c r="K1268" s="84"/>
      <c r="L1268" s="84"/>
      <c r="M1268" s="84"/>
      <c r="N1268" s="84"/>
      <c r="O1268" s="84"/>
      <c r="P1268" s="84"/>
      <c r="Q1268" s="84"/>
      <c r="R1268" s="84"/>
      <c r="S1268" s="84"/>
      <c r="T1268" s="84"/>
      <c r="U1268" s="84"/>
      <c r="V1268" s="84"/>
      <c r="W1268" s="84"/>
      <c r="X1268" s="84"/>
      <c r="Y1268" s="84"/>
      <c r="Z1268" s="84"/>
      <c r="AA1268" s="84"/>
      <c r="AB1268" s="84"/>
      <c r="AC1268" s="80"/>
      <c r="AD1268" s="80"/>
      <c r="AE1268" s="80"/>
      <c r="AF1268" s="80"/>
      <c r="AG1268" s="80"/>
      <c r="AH1268" s="80"/>
      <c r="AI1268" s="80"/>
      <c r="AJ1268" s="80"/>
      <c r="AK1268" s="80"/>
      <c r="AL1268" s="80"/>
      <c r="AM1268" s="240"/>
      <c r="AN1268" s="240"/>
      <c r="AO1268" s="240"/>
      <c r="AP1268" s="240"/>
      <c r="AQ1268" s="240"/>
      <c r="AR1268" s="240"/>
      <c r="AS1268" s="240"/>
      <c r="AT1268" s="256"/>
      <c r="AU1268" s="256"/>
      <c r="AV1268" s="259"/>
      <c r="AW1268" s="259"/>
      <c r="AX1268" s="256"/>
      <c r="AY1268" s="256"/>
      <c r="AZ1268" s="256"/>
      <c r="BA1268" s="256"/>
      <c r="BB1268" s="256"/>
      <c r="BC1268" s="256"/>
      <c r="BD1268" s="256"/>
      <c r="BE1268" s="256"/>
      <c r="BF1268" s="256"/>
      <c r="BG1268" s="256"/>
      <c r="BH1268" s="256"/>
      <c r="BI1268" s="256"/>
      <c r="BJ1268" s="256"/>
      <c r="BK1268" s="256"/>
      <c r="BL1268" s="262"/>
      <c r="BM1268" s="262"/>
      <c r="BN1268" s="262"/>
      <c r="BO1268" s="262"/>
      <c r="BP1268" s="262"/>
      <c r="BQ1268" s="262"/>
      <c r="BR1268" s="270"/>
      <c r="BS1268" s="270"/>
      <c r="BT1268" s="270"/>
      <c r="BU1268" s="270"/>
      <c r="BV1268" s="270"/>
      <c r="BW1268" s="270"/>
      <c r="BX1268" s="256"/>
      <c r="BY1268" s="256"/>
      <c r="BZ1268" s="256"/>
      <c r="CA1268" s="267"/>
      <c r="CB1268" s="267"/>
      <c r="CC1268" s="274"/>
      <c r="CD1268" s="267"/>
      <c r="CE1268" s="267"/>
      <c r="CF1268" s="267"/>
      <c r="CG1268" s="267"/>
      <c r="CH1268" s="267"/>
      <c r="CI1268" s="267"/>
      <c r="CJ1268" s="267"/>
      <c r="CK1268" s="267"/>
      <c r="CL1268" s="265"/>
      <c r="CM1268" s="272"/>
      <c r="CN1268" s="264"/>
      <c r="CO1268" s="190"/>
      <c r="CP1268" s="226"/>
      <c r="CQ1268" s="226"/>
      <c r="CR1268" s="226"/>
      <c r="CS1268" s="191"/>
      <c r="CT1268" s="191"/>
      <c r="CU1268" s="191"/>
      <c r="CV1268" s="191"/>
      <c r="CW1268" s="191"/>
      <c r="CX1268" s="191"/>
      <c r="CY1268" s="191"/>
      <c r="CZ1268" s="191"/>
      <c r="DA1268" s="191"/>
    </row>
    <row r="1269" spans="1:105" s="120" customFormat="1" ht="15" customHeight="1">
      <c r="A1269" s="228"/>
      <c r="B1269" s="728"/>
      <c r="C1269" s="418"/>
      <c r="D1269" s="237"/>
      <c r="E1269" s="237"/>
      <c r="F1269" s="243"/>
      <c r="G1269" s="122">
        <v>2.7</v>
      </c>
      <c r="H1269" s="84"/>
      <c r="I1269" s="84"/>
      <c r="J1269" s="84"/>
      <c r="K1269" s="84"/>
      <c r="L1269" s="84"/>
      <c r="M1269" s="84"/>
      <c r="N1269" s="84"/>
      <c r="O1269" s="84"/>
      <c r="P1269" s="84"/>
      <c r="Q1269" s="84"/>
      <c r="R1269" s="84"/>
      <c r="S1269" s="84"/>
      <c r="T1269" s="84"/>
      <c r="U1269" s="84"/>
      <c r="V1269" s="84"/>
      <c r="W1269" s="84"/>
      <c r="X1269" s="84"/>
      <c r="Y1269" s="84"/>
      <c r="Z1269" s="84"/>
      <c r="AA1269" s="84"/>
      <c r="AB1269" s="84"/>
      <c r="AC1269" s="80"/>
      <c r="AD1269" s="80"/>
      <c r="AE1269" s="80"/>
      <c r="AF1269" s="80"/>
      <c r="AG1269" s="80"/>
      <c r="AH1269" s="80"/>
      <c r="AI1269" s="80"/>
      <c r="AJ1269" s="80"/>
      <c r="AK1269" s="80"/>
      <c r="AL1269" s="80"/>
      <c r="AM1269" s="240"/>
      <c r="AN1269" s="240"/>
      <c r="AO1269" s="240"/>
      <c r="AP1269" s="240"/>
      <c r="AQ1269" s="240"/>
      <c r="AR1269" s="240"/>
      <c r="AS1269" s="240"/>
      <c r="AT1269" s="256"/>
      <c r="AU1269" s="256"/>
      <c r="AV1269" s="259"/>
      <c r="AW1269" s="259"/>
      <c r="AX1269" s="256"/>
      <c r="AY1269" s="256"/>
      <c r="AZ1269" s="256"/>
      <c r="BA1269" s="256"/>
      <c r="BB1269" s="256"/>
      <c r="BC1269" s="256"/>
      <c r="BD1269" s="256"/>
      <c r="BE1269" s="256"/>
      <c r="BF1269" s="256"/>
      <c r="BG1269" s="256"/>
      <c r="BH1269" s="256"/>
      <c r="BI1269" s="256"/>
      <c r="BJ1269" s="256"/>
      <c r="BK1269" s="256"/>
      <c r="BL1269" s="262"/>
      <c r="BM1269" s="262"/>
      <c r="BN1269" s="262"/>
      <c r="BO1269" s="262"/>
      <c r="BP1269" s="262"/>
      <c r="BQ1269" s="262"/>
      <c r="BR1269" s="270"/>
      <c r="BS1269" s="270"/>
      <c r="BT1269" s="270"/>
      <c r="BU1269" s="270"/>
      <c r="BV1269" s="270"/>
      <c r="BW1269" s="270"/>
      <c r="BX1269" s="256"/>
      <c r="BY1269" s="256"/>
      <c r="BZ1269" s="256"/>
      <c r="CA1269" s="267"/>
      <c r="CB1269" s="267"/>
      <c r="CC1269" s="274"/>
      <c r="CD1269" s="267"/>
      <c r="CE1269" s="267"/>
      <c r="CF1269" s="267"/>
      <c r="CG1269" s="267"/>
      <c r="CH1269" s="267"/>
      <c r="CI1269" s="267"/>
      <c r="CJ1269" s="267"/>
      <c r="CK1269" s="267"/>
      <c r="CL1269" s="265"/>
      <c r="CM1269" s="272"/>
      <c r="CN1269" s="264"/>
      <c r="CO1269" s="190"/>
      <c r="CP1269" s="226"/>
      <c r="CQ1269" s="226"/>
      <c r="CR1269" s="226"/>
      <c r="CS1269" s="191"/>
      <c r="CT1269" s="191"/>
      <c r="CU1269" s="191"/>
      <c r="CV1269" s="191"/>
      <c r="CW1269" s="191"/>
      <c r="CX1269" s="191"/>
      <c r="CY1269" s="191"/>
      <c r="CZ1269" s="191"/>
      <c r="DA1269" s="191"/>
    </row>
    <row r="1270" spans="1:105" s="120" customFormat="1" ht="15" customHeight="1">
      <c r="A1270" s="228"/>
      <c r="B1270" s="728"/>
      <c r="C1270" s="418"/>
      <c r="D1270" s="237"/>
      <c r="E1270" s="237"/>
      <c r="F1270" s="243"/>
      <c r="G1270" s="122">
        <v>3</v>
      </c>
      <c r="H1270" s="84"/>
      <c r="I1270" s="84"/>
      <c r="J1270" s="84"/>
      <c r="K1270" s="84"/>
      <c r="L1270" s="84"/>
      <c r="M1270" s="84"/>
      <c r="N1270" s="84"/>
      <c r="O1270" s="84"/>
      <c r="P1270" s="84"/>
      <c r="Q1270" s="84"/>
      <c r="R1270" s="84"/>
      <c r="S1270" s="84"/>
      <c r="T1270" s="84"/>
      <c r="U1270" s="84"/>
      <c r="V1270" s="84"/>
      <c r="W1270" s="84"/>
      <c r="X1270" s="84"/>
      <c r="Y1270" s="84"/>
      <c r="Z1270" s="84"/>
      <c r="AA1270" s="84"/>
      <c r="AB1270" s="84"/>
      <c r="AC1270" s="80"/>
      <c r="AD1270" s="80"/>
      <c r="AE1270" s="80"/>
      <c r="AF1270" s="80"/>
      <c r="AG1270" s="80"/>
      <c r="AH1270" s="80"/>
      <c r="AI1270" s="80"/>
      <c r="AJ1270" s="80"/>
      <c r="AK1270" s="80"/>
      <c r="AL1270" s="80"/>
      <c r="AM1270" s="240"/>
      <c r="AN1270" s="240"/>
      <c r="AO1270" s="240"/>
      <c r="AP1270" s="240"/>
      <c r="AQ1270" s="240"/>
      <c r="AR1270" s="240"/>
      <c r="AS1270" s="240"/>
      <c r="AT1270" s="256"/>
      <c r="AU1270" s="256"/>
      <c r="AV1270" s="259"/>
      <c r="AW1270" s="259"/>
      <c r="AX1270" s="256"/>
      <c r="AY1270" s="256"/>
      <c r="AZ1270" s="256"/>
      <c r="BA1270" s="256"/>
      <c r="BB1270" s="256"/>
      <c r="BC1270" s="256"/>
      <c r="BD1270" s="256"/>
      <c r="BE1270" s="256"/>
      <c r="BF1270" s="256"/>
      <c r="BG1270" s="256"/>
      <c r="BH1270" s="256"/>
      <c r="BI1270" s="256"/>
      <c r="BJ1270" s="256"/>
      <c r="BK1270" s="256"/>
      <c r="BL1270" s="262"/>
      <c r="BM1270" s="262"/>
      <c r="BN1270" s="262"/>
      <c r="BO1270" s="262"/>
      <c r="BP1270" s="262"/>
      <c r="BQ1270" s="262"/>
      <c r="BR1270" s="270"/>
      <c r="BS1270" s="270"/>
      <c r="BT1270" s="270"/>
      <c r="BU1270" s="270"/>
      <c r="BV1270" s="270"/>
      <c r="BW1270" s="270"/>
      <c r="BX1270" s="256"/>
      <c r="BY1270" s="256"/>
      <c r="BZ1270" s="256"/>
      <c r="CA1270" s="267"/>
      <c r="CB1270" s="267"/>
      <c r="CC1270" s="274"/>
      <c r="CD1270" s="267"/>
      <c r="CE1270" s="267"/>
      <c r="CF1270" s="267"/>
      <c r="CG1270" s="267"/>
      <c r="CH1270" s="267"/>
      <c r="CI1270" s="267"/>
      <c r="CJ1270" s="267"/>
      <c r="CK1270" s="267"/>
      <c r="CL1270" s="265"/>
      <c r="CM1270" s="272"/>
      <c r="CN1270" s="264"/>
      <c r="CO1270" s="190"/>
      <c r="CP1270" s="226"/>
      <c r="CQ1270" s="226"/>
      <c r="CR1270" s="226"/>
      <c r="CS1270" s="191"/>
      <c r="CT1270" s="191"/>
      <c r="CU1270" s="191"/>
      <c r="CV1270" s="191"/>
      <c r="CW1270" s="191"/>
      <c r="CX1270" s="191"/>
      <c r="CY1270" s="191"/>
      <c r="CZ1270" s="191"/>
      <c r="DA1270" s="191"/>
    </row>
    <row r="1271" spans="1:105" s="120" customFormat="1" ht="15" customHeight="1">
      <c r="A1271" s="228"/>
      <c r="B1271" s="728"/>
      <c r="C1271" s="418"/>
      <c r="D1271" s="237"/>
      <c r="E1271" s="237"/>
      <c r="F1271" s="244"/>
      <c r="G1271" s="123">
        <v>3.9</v>
      </c>
      <c r="H1271" s="85"/>
      <c r="I1271" s="85"/>
      <c r="J1271" s="85"/>
      <c r="K1271" s="85"/>
      <c r="L1271" s="85"/>
      <c r="M1271" s="85"/>
      <c r="N1271" s="85"/>
      <c r="O1271" s="85"/>
      <c r="P1271" s="85"/>
      <c r="Q1271" s="85"/>
      <c r="R1271" s="85"/>
      <c r="S1271" s="85"/>
      <c r="T1271" s="85"/>
      <c r="U1271" s="85"/>
      <c r="V1271" s="85"/>
      <c r="W1271" s="85"/>
      <c r="X1271" s="85"/>
      <c r="Y1271" s="85"/>
      <c r="Z1271" s="85"/>
      <c r="AA1271" s="85"/>
      <c r="AB1271" s="85"/>
      <c r="AC1271" s="81"/>
      <c r="AD1271" s="81"/>
      <c r="AE1271" s="81"/>
      <c r="AF1271" s="81"/>
      <c r="AG1271" s="81"/>
      <c r="AH1271" s="81"/>
      <c r="AI1271" s="81"/>
      <c r="AJ1271" s="81"/>
      <c r="AK1271" s="81"/>
      <c r="AL1271" s="81"/>
      <c r="AM1271" s="240"/>
      <c r="AN1271" s="240"/>
      <c r="AO1271" s="240"/>
      <c r="AP1271" s="240"/>
      <c r="AQ1271" s="240"/>
      <c r="AR1271" s="240"/>
      <c r="AS1271" s="240"/>
      <c r="AT1271" s="256"/>
      <c r="AU1271" s="256"/>
      <c r="AV1271" s="259"/>
      <c r="AW1271" s="259"/>
      <c r="AX1271" s="256"/>
      <c r="AY1271" s="256"/>
      <c r="AZ1271" s="256"/>
      <c r="BA1271" s="256"/>
      <c r="BB1271" s="256"/>
      <c r="BC1271" s="256"/>
      <c r="BD1271" s="256"/>
      <c r="BE1271" s="256"/>
      <c r="BF1271" s="256"/>
      <c r="BG1271" s="256"/>
      <c r="BH1271" s="256"/>
      <c r="BI1271" s="256"/>
      <c r="BJ1271" s="256"/>
      <c r="BK1271" s="256"/>
      <c r="BL1271" s="262"/>
      <c r="BM1271" s="262"/>
      <c r="BN1271" s="262"/>
      <c r="BO1271" s="262"/>
      <c r="BP1271" s="262"/>
      <c r="BQ1271" s="262"/>
      <c r="BR1271" s="270"/>
      <c r="BS1271" s="270"/>
      <c r="BT1271" s="270"/>
      <c r="BU1271" s="270"/>
      <c r="BV1271" s="270"/>
      <c r="BW1271" s="270"/>
      <c r="BX1271" s="256"/>
      <c r="BY1271" s="256"/>
      <c r="BZ1271" s="256"/>
      <c r="CA1271" s="267"/>
      <c r="CB1271" s="267"/>
      <c r="CC1271" s="274"/>
      <c r="CD1271" s="267"/>
      <c r="CE1271" s="267"/>
      <c r="CF1271" s="267"/>
      <c r="CG1271" s="267"/>
      <c r="CH1271" s="267"/>
      <c r="CI1271" s="267"/>
      <c r="CJ1271" s="267"/>
      <c r="CK1271" s="267"/>
      <c r="CL1271" s="265"/>
      <c r="CM1271" s="272"/>
      <c r="CN1271" s="264"/>
      <c r="CO1271" s="190"/>
      <c r="CP1271" s="226"/>
      <c r="CQ1271" s="226"/>
      <c r="CR1271" s="226"/>
      <c r="CS1271" s="191"/>
      <c r="CT1271" s="191"/>
      <c r="CU1271" s="191"/>
      <c r="CV1271" s="191"/>
      <c r="CW1271" s="191"/>
      <c r="CX1271" s="191"/>
      <c r="CY1271" s="191"/>
      <c r="CZ1271" s="191"/>
      <c r="DA1271" s="191"/>
    </row>
    <row r="1272" spans="1:105" s="120" customFormat="1" ht="15" customHeight="1" thickBot="1">
      <c r="A1272" s="229"/>
      <c r="B1272" s="729"/>
      <c r="C1272" s="419"/>
      <c r="D1272" s="238"/>
      <c r="E1272" s="238"/>
      <c r="F1272" s="245" t="s">
        <v>83</v>
      </c>
      <c r="G1272" s="246"/>
      <c r="H1272" s="82"/>
      <c r="I1272" s="82"/>
      <c r="J1272" s="82"/>
      <c r="K1272" s="82"/>
      <c r="L1272" s="82"/>
      <c r="M1272" s="82"/>
      <c r="N1272" s="82"/>
      <c r="O1272" s="82"/>
      <c r="P1272" s="82"/>
      <c r="Q1272" s="82"/>
      <c r="R1272" s="82"/>
      <c r="S1272" s="82"/>
      <c r="T1272" s="82"/>
      <c r="U1272" s="82"/>
      <c r="V1272" s="82"/>
      <c r="W1272" s="82"/>
      <c r="X1272" s="82"/>
      <c r="Y1272" s="82"/>
      <c r="Z1272" s="82"/>
      <c r="AA1272" s="82"/>
      <c r="AB1272" s="82"/>
      <c r="AC1272" s="35"/>
      <c r="AD1272" s="35"/>
      <c r="AE1272" s="35"/>
      <c r="AF1272" s="35"/>
      <c r="AG1272" s="35"/>
      <c r="AH1272" s="35"/>
      <c r="AI1272" s="35"/>
      <c r="AJ1272" s="35"/>
      <c r="AK1272" s="35"/>
      <c r="AL1272" s="35"/>
      <c r="AM1272" s="241"/>
      <c r="AN1272" s="241"/>
      <c r="AO1272" s="241"/>
      <c r="AP1272" s="241"/>
      <c r="AQ1272" s="241"/>
      <c r="AR1272" s="241"/>
      <c r="AS1272" s="241"/>
      <c r="AT1272" s="257"/>
      <c r="AU1272" s="257"/>
      <c r="AV1272" s="260"/>
      <c r="AW1272" s="260"/>
      <c r="AX1272" s="257"/>
      <c r="AY1272" s="257"/>
      <c r="AZ1272" s="257"/>
      <c r="BA1272" s="257"/>
      <c r="BB1272" s="257"/>
      <c r="BC1272" s="257"/>
      <c r="BD1272" s="257"/>
      <c r="BE1272" s="257"/>
      <c r="BF1272" s="257"/>
      <c r="BG1272" s="257"/>
      <c r="BH1272" s="257"/>
      <c r="BI1272" s="257"/>
      <c r="BJ1272" s="257"/>
      <c r="BK1272" s="257"/>
      <c r="BL1272" s="263"/>
      <c r="BM1272" s="263"/>
      <c r="BN1272" s="263"/>
      <c r="BO1272" s="263"/>
      <c r="BP1272" s="263"/>
      <c r="BQ1272" s="263"/>
      <c r="BR1272" s="271"/>
      <c r="BS1272" s="271"/>
      <c r="BT1272" s="271"/>
      <c r="BU1272" s="271"/>
      <c r="BV1272" s="271"/>
      <c r="BW1272" s="271"/>
      <c r="BX1272" s="257"/>
      <c r="BY1272" s="257"/>
      <c r="BZ1272" s="257"/>
      <c r="CA1272" s="268"/>
      <c r="CB1272" s="268"/>
      <c r="CC1272" s="275"/>
      <c r="CD1272" s="268"/>
      <c r="CE1272" s="268"/>
      <c r="CF1272" s="268"/>
      <c r="CG1272" s="268"/>
      <c r="CH1272" s="268"/>
      <c r="CI1272" s="268"/>
      <c r="CJ1272" s="268"/>
      <c r="CK1272" s="268"/>
      <c r="CL1272" s="265"/>
      <c r="CM1272" s="272"/>
      <c r="CN1272" s="264"/>
      <c r="CO1272" s="190"/>
      <c r="CP1272" s="226"/>
      <c r="CQ1272" s="226"/>
      <c r="CR1272" s="226"/>
      <c r="CS1272" s="191"/>
      <c r="CT1272" s="191"/>
      <c r="CU1272" s="191"/>
      <c r="CV1272" s="191"/>
      <c r="CW1272" s="191"/>
      <c r="CX1272" s="191"/>
      <c r="CY1272" s="191"/>
      <c r="CZ1272" s="191"/>
      <c r="DA1272" s="191"/>
    </row>
    <row r="1273" spans="1:105" s="70" customFormat="1" ht="15" customHeight="1">
      <c r="A1273" s="227">
        <f t="shared" ref="A1273" si="473">A1265+1</f>
        <v>157</v>
      </c>
      <c r="B1273" s="276" t="s">
        <v>296</v>
      </c>
      <c r="C1273" s="279" t="s">
        <v>297</v>
      </c>
      <c r="D1273" s="236">
        <v>42941</v>
      </c>
      <c r="E1273" s="236" t="s">
        <v>1248</v>
      </c>
      <c r="F1273" s="253" t="s">
        <v>80</v>
      </c>
      <c r="G1273" s="254"/>
      <c r="H1273" s="82" t="s">
        <v>69</v>
      </c>
      <c r="I1273" s="82"/>
      <c r="J1273" s="82" t="s">
        <v>60</v>
      </c>
      <c r="K1273" s="82" t="s">
        <v>60</v>
      </c>
      <c r="L1273" s="82" t="s">
        <v>81</v>
      </c>
      <c r="M1273" s="82" t="s">
        <v>67</v>
      </c>
      <c r="N1273" s="82" t="s">
        <v>67</v>
      </c>
      <c r="O1273" s="82"/>
      <c r="P1273" s="82" t="s">
        <v>60</v>
      </c>
      <c r="Q1273" s="82" t="s">
        <v>60</v>
      </c>
      <c r="R1273" s="82" t="s">
        <v>81</v>
      </c>
      <c r="S1273" s="82" t="s">
        <v>60</v>
      </c>
      <c r="T1273" s="82" t="s">
        <v>60</v>
      </c>
      <c r="U1273" s="82" t="s">
        <v>60</v>
      </c>
      <c r="V1273" s="82"/>
      <c r="W1273" s="82" t="s">
        <v>60</v>
      </c>
      <c r="X1273" s="82" t="s">
        <v>60</v>
      </c>
      <c r="Y1273" s="82" t="s">
        <v>60</v>
      </c>
      <c r="Z1273" s="82" t="s">
        <v>71</v>
      </c>
      <c r="AA1273" s="82" t="s">
        <v>71</v>
      </c>
      <c r="AB1273" s="82" t="s">
        <v>71</v>
      </c>
      <c r="AC1273" s="82"/>
      <c r="AD1273" s="82" t="s">
        <v>71</v>
      </c>
      <c r="AE1273" s="82" t="s">
        <v>71</v>
      </c>
      <c r="AF1273" s="82" t="s">
        <v>71</v>
      </c>
      <c r="AG1273" s="82" t="s">
        <v>71</v>
      </c>
      <c r="AH1273" s="82" t="s">
        <v>71</v>
      </c>
      <c r="AI1273" s="82" t="s">
        <v>71</v>
      </c>
      <c r="AJ1273" s="82"/>
      <c r="AK1273" s="82" t="s">
        <v>1484</v>
      </c>
      <c r="AL1273" s="82" t="s">
        <v>1484</v>
      </c>
      <c r="AM1273" s="239">
        <f>COUNTIF(H1273:AL1273,"PH")+COUNTIF(H1273:AL1273,"PH/L")+COUNTIF(H1273:AL1273,"PM")</f>
        <v>0</v>
      </c>
      <c r="AN1273" s="239">
        <f>COUNTIF(H1273:AL1273,"PD")+COUNTIF(H1273:AL1273,"PDD")+COUNTIF(H1273:AL1273,"P/DS")/2+COUNTIF(H1273:AL1273,"PMD")</f>
        <v>0</v>
      </c>
      <c r="AO1273" s="239">
        <f>COUNTIF(H1273:AL1273,"PN")+COUNTIF(H1273:AL1273,"P/NS")/2+COUNTIF(H1273:AL1273,"PH")+COUNTIF(H1273:AL1273,"PH/F")/2+COUNTIF(H1273:AL1273,"PH/L")/2+COUNTIF(H1273:AL1273,"PM")</f>
        <v>0</v>
      </c>
      <c r="AP1273" s="239">
        <f>COUNTIF(H1273:AL1273,"BH")+COUNTIF(H1273:AL1273,"AL/BL")+COUNTIF(H1273:AL1273,"UL/BL")+COUNTIF(H1273:AL1273,"BM")</f>
        <v>0</v>
      </c>
      <c r="AQ1273" s="239">
        <f>COUNTIF(H1273:AL1273,"DS")+COUNTIF(H1273:AL1273,"AL/DS")/2+COUNTIF(H1273:AL1273,"UL/DS")/2+COUNTIF(H1273:AL1273,"CT")+COUNTIF(H1273:AL1273,"MD")</f>
        <v>11</v>
      </c>
      <c r="AR1273" s="239">
        <f>COUNTIF(H1273:AL1273,"NS")+COUNTIF(H1273:AL1273,"AL/NS")/2+COUNTIF(H1273:AL1273,"UL/NS")/2+COUNTIF(H1273:AL1273,"BH")+COUNTIF(H1273:AL1273,"AL/BF")/2+COUNTIF(H1273:AL1273,"AL/BL")/2+COUNTIF(H1273:AL1273,"UL/BL")/2+COUNTIF(H1273:AL1273,"UL/BF")/2+COUNTIF(H1273:AL1273,"BM")</f>
        <v>0</v>
      </c>
      <c r="AS1273" s="239">
        <f>COUNTIF(H1273:AL1273,"AL")+COUNTIF(H1273:AL1273,"AL/DS")/2+COUNTIF(H1273:AL1273,"AL/NS")/2+COUNTIF(H1273:AL1273,"NH")+COUNTIF(H1273:AL1273,"SL")+COUNTIF(H1273:AL1273,"NHD")+COUNTIF(H1273:AL1273,"B")+COUNTIF(H1273:AL1273,"HL")+COUNTIF(H1273:AL1273,"AL/BF")/2+COUNTIF(H1273:AL1273,"AL/BL")/2</f>
        <v>4</v>
      </c>
      <c r="AT1273" s="255">
        <f>COUNTIF(H1273:AL1273,"PD")+COUNTIF(H1273:AL1273,"PN")+COUNTIF(H1273:AL1273,"P/DS")/2+COUNTIF(H1273:AL1273,"P/NS")/2+COUNTIF(H1273:AL1273,"DS")+COUNTIF(H1273:AL1273,"NS")+COUNTIF(H1273:AL1273,"AL")+COUNTIF(H1273:AL1273,"AL/DS")+COUNTIF(H1273:AL1273,"AL/NS")+COUNTIF(H1273:AL1273,"NH")+COUNTIF(H1273:AL1273,"SL")+COUNTIF(H1273:AL1273,"UL/DS")/2+COUNTIF(H1273:AL1273,"UL/NS")/2+COUNTIF(H1273:AL1273,"CT")+COUNTIF(H1273:AL1273,"NHD")+COUNTIF(H1273:AL1273,"PDD")+COUNTIF(H1273:AL1273,"B")+COUNTIF(H1273:AL1273,"HL")+COUNTIF(H1273:AL1273,"PH")+COUNTIF(H1273:AL1273,"BH")+COUNTIF(H1273:AL1273,"AL/BF")+COUNTIF(H1273:AL1273,"AL/BL")+COUNTIF(H1273:AL1273,"UL/BF")/2+COUNTIF(H1273:AL1273,"UL/BL")/2+COUNTIF(H1273:AL1273,"PH/F")/2+COUNTIF(H1273:AL1273,"PH/L")/2+COUNTIF(H1273:AL1273,"MD")+COUNTIF(H1273:AL1273,"PMD")+COUNTIF(H1273:AL1273,"PM")+COUNTIF(H1273:AL1273,"BM")</f>
        <v>15</v>
      </c>
      <c r="AU1273" s="255">
        <f>COUNTIF(H1273:AL1273,"P/DS")/2+COUNTIF(H1273:AL1273,"P/NS")/2+COUNTIF(H1273:AL1273,"IL")+COUNTIF(H1273:AL1273,"NL")+COUNTIF(H1273:AL1273,"UL")+COUNTIF(H1273:AL1273,"UL/DS")/2+COUNTIF(H1273:AL1273,"UL/NS")/2+COUNTIF(H1273:AL1273,"KT")+COUNTIF(H1273:AL1273,"UL/BF")/2+COUNTIF(H1273:AL1273,"UL/BL")/2+COUNTIF(H1273:AL1273,"PH/F")/2+COUNTIF(H1273:AL1273,"PH/L")/2+COUNTIF(H1273:AL1273,"NB")</f>
        <v>9</v>
      </c>
      <c r="AV1273" s="258">
        <f>COUNTIF(H1273:AL1273,"PN")+COUNTIF(H1273:AL1273,"TVD")+COUNTIF(H1273:AL1273,"PH")+COUNTIF(H1273:AL1273,"PM")+COUNTIF(H1273:AL1273,"PDD")-COUNTIFS(H1273:AL1273,"PN",H1280:AL1280,"&gt;=3")-COUNTIFS(H1273:AL1273,"PM",H1280:AL1280,"&gt;=3")</f>
        <v>0</v>
      </c>
      <c r="AW1273" s="258">
        <f>COUNTIF(H1273:AL1273,"NS")+COUNTIF(H1273:AL1273,"D")+COUNTIF(H1273:AL1273,"BH")+COUNTIF(H1273:AL1273,"NHD")+COUNTIF(H1273:AL1273,"BM")-COUNTIFS(H1273:AL1273,"NS",H1280:AL1280,"&gt;=3")-COUNTIFS(H1273:AL1273,"BH",H1280:AL1280,"&gt;=3")-COUNTIFS(H1273:AL1273,"BM",H1280:AL1280,"&gt;=3")</f>
        <v>0</v>
      </c>
      <c r="AX1273" s="255">
        <f>COUNTIF(H1273:AL1273,"AL")+COUNTIF(H1273:AL1273,"AL/DS")/2+COUNTIF(H1273:AL1273,"AL/NS")/2+COUNTIF(H1273:AL1273,"AL/BF")+COUNTIF(H1273:AL1273,"AL/BL")/2</f>
        <v>3</v>
      </c>
      <c r="AY1273" s="255">
        <f>COUNTIF(H1273:AL1273,"SL")</f>
        <v>0</v>
      </c>
      <c r="AZ1273" s="255">
        <f>COUNTIF(H1273:AL1273,"NH")</f>
        <v>1</v>
      </c>
      <c r="BA1273" s="255">
        <f>COUNTIF(H1273:AL1273,"HL")</f>
        <v>0</v>
      </c>
      <c r="BB1273" s="255">
        <f>COUNTIF(G1273:AL1273,"P/DS")/2+COUNTIF(G1273:AL1273,"P/NS")/2+COUNTIF(G1273:AL1273,"UL")+COUNTIF(G1273:AL1273,"UL/DS")/2+COUNTIF(G1273:AL1273,"UL/NS")/2+COUNTIF(G1273:AL1273,"UL/BL")/2+COUNTIF(G1273:AL1273,"UL/BF")/2+COUNTIF(G1273:AL1273,"PH/F")/2+COUNTIF(G1273:AL1273,"PH/L")/2</f>
        <v>9</v>
      </c>
      <c r="BC1273" s="255">
        <f>COUNTIF(H1273:AL1273,"NB")</f>
        <v>0</v>
      </c>
      <c r="BD1273" s="255">
        <f>COUNTIF(H1273:AL1273,"NL")</f>
        <v>0</v>
      </c>
      <c r="BE1273" s="255">
        <f>COUNTIF(H1273:AL1273,"IL")</f>
        <v>0</v>
      </c>
      <c r="BF1273" s="255">
        <f>COUNTIF(H1273:AL1273,"KT")</f>
        <v>0</v>
      </c>
      <c r="BG1273" s="255">
        <f>COUNTIF(H1273:AL1273,"L70")</f>
        <v>0</v>
      </c>
      <c r="BH1273" s="255">
        <f>COUNTIF(H1273:AL1273,"MD")</f>
        <v>0</v>
      </c>
      <c r="BI1273" s="255">
        <f>COUNTIF(H1273:AL1273,"PMD")</f>
        <v>0</v>
      </c>
      <c r="BJ1273" s="255">
        <f>COUNTIF(H1273:AL1273,"PM")</f>
        <v>0</v>
      </c>
      <c r="BK1273" s="255">
        <f>COUNTIF(H1273:AL1273,"BM")</f>
        <v>0</v>
      </c>
      <c r="BL1273" s="261">
        <f>SUMIF(H1273:AL1273,"PD",H1274:AL1274)+SUMIF(H1273:AL1273,"PN",H1274:AL1274)+SUMIF(H1273:AL1273,"P/DS",H1274:AL1274)+SUMIF(H1273:AL1273,"PN/F",H1274:AL1274)+SUMIF(H1273:AL1273,"PN/L",H1274:AL1274)+SUMIF(H1273:AL1273,"TV",H1274:AL1274)+SUMIF(H1273:AL1273,"TVD",H1274:AL1274)+SUMIF(H1273:AL1273,"PDD",H1274:AL1274)</f>
        <v>0</v>
      </c>
      <c r="BM1273" s="261">
        <f>SUMIF(H1273:AL1273,"PD",H1275:AL1275)+SUMIF(H1273:AL1273,"PN",H1275:AL1275)+SUMIF(H1273:AL1273,"P/DS",H1275:AL1275)+SUMIF(H1273:AL1273,"PN/F",H1275:AL1275)+SUMIF(H1273:AL1273,"PN/L",H1275:AL1275)+SUMIF(H1273:AL1273,"TV",H1275:AL1275)+SUMIF(H1273:AL1273,"TVD",H1275:AL1275)+SUMIF(H1273:AL1273,"PDD",H1275:AL1275)+SUMIF(H1273:AL1273,"PMD",H1275:AL1275)</f>
        <v>0</v>
      </c>
      <c r="BN1273" s="261">
        <f>SUMIF(H1273:AL1273,"PD",H1276:AL1276)+SUMIF(H1273:AL1273,"PN",H1276:AL1276)+SUMIF(H1273:AL1273,"P/DS",H1276:AL1276)+SUMIF(H1273:AL1273,"PN/F",H1276:AL1276)+SUMIF(H1273:AL1273,"PN/L",H1276:AL1276)+SUMIF(H1273:AL1273,"TV",H1276:AL1276)+SUMIF(H1273:AL1273,"TVD",H1276:AL1276)</f>
        <v>0</v>
      </c>
      <c r="BO1273" s="261">
        <f>SUMIF(H1273:AL1273,"PD",H1277:AL1277)+SUMIF(H1273:AL1273,"PN",H1277:AL1277)+SUMIF(H1273:AL1273,"P/DS",H1277:AL1277)+SUMIF(H1273:AL1273,"PN/F",H1277:AL1277)+SUMIF(H1273:AL1273,"PN/L",H1277:AL1277)+SUMIF(H1273:AL1273,"TV",H1277:AL1277)+SUMIF(H1273:AL1273,"TVD",H1277:AL1277)</f>
        <v>0</v>
      </c>
      <c r="BP1273" s="261">
        <f>SUMIF(H1273:AL1273,"PD",H1278:AL1278)+SUMIF(H1273:AL1273,"PN",H1278:AL1278)+SUMIF(H1273:AL1273,"P/DS",H1278:AL1278)+SUMIF(H1273:AL1273,"PN/F",H1278:AL1278)+SUMIF(H1273:AL1273,"PN/L",H1278:AL1278)+SUMIF(H1273:AL1273,"TV",H1278:AL1278)+SUMIF(H1273:AL1273,"TVD",H1278:AL1278)+SUMIF(H1273:AL1273,"PDD",H1278:AL1278)+SUMIF(H1273:AL1273,"PH",H1278:AL1278)+SUMIF(H1273:AL1273,"PM",H1278:AL1278)</f>
        <v>0</v>
      </c>
      <c r="BQ1273" s="261">
        <f>SUMIF(H1273:AL1273,"PD",H1279:AL1279)+SUMIF(H1273:AL1273,"PN",H1279:AL1279)+SUMIF(H1273:AL1273,"P/DS",H1279:AL1279)+SUMIF(H1273:AL1273,"PN/F",H1279:AL1279)+SUMIF(H1273:AL1273,"PN/L",H1279:AL1279)+SUMIF(H1273:AL1273,"TV",H1279:AL1279)+SUMIF(H1273:AL1273,"TVD",H1279:AL1279)+SUMIF(H1273:AL1273,"PDD",H1279:AL1279)+SUMIF(H1273:AL1273,"PH",H1279:AL1279)+SUMIF(H1273:AL1273,"PM",H1279:AL1279)</f>
        <v>0</v>
      </c>
      <c r="BR1273" s="269">
        <f>SUM(H1274:AL1274)-BL1273</f>
        <v>0</v>
      </c>
      <c r="BS1273" s="269">
        <f>SUM(H1275:AL1275)-BM1273</f>
        <v>0</v>
      </c>
      <c r="BT1273" s="269">
        <f>SUM(H1276:AL1276)-BN1273</f>
        <v>0</v>
      </c>
      <c r="BU1273" s="269">
        <f>SUM(H1277:AL1277)-BO1273</f>
        <v>0</v>
      </c>
      <c r="BV1273" s="269">
        <f>SUM(H1278:AL1278)-BP1273</f>
        <v>0</v>
      </c>
      <c r="BW1273" s="269">
        <f>SUM(H1279:AL1279)-BQ1273</f>
        <v>0</v>
      </c>
      <c r="BX1273" s="255">
        <f>SUMIF(H1273:AL1273,"PD",H1280:AL1280)+SUMIF(H1273:AL1273,"PN",H1280:AL1280)+SUMIF(H1273:AL1273,"P/DS",H1280:AL1280)+SUMIF(H1273:AL1273,"PN/F",H1280:AL1280)+SUMIF(H1273:AL1273,"PN/L",H1280:AL1280)</f>
        <v>0</v>
      </c>
      <c r="BY1273" s="255">
        <f>SUM(H1280:AL1280)-BX1273</f>
        <v>0</v>
      </c>
      <c r="BZ1273" s="255">
        <f t="shared" ref="BZ1273" si="474">+SUM(BL1273:BW1280)</f>
        <v>0</v>
      </c>
      <c r="CA1273" s="266">
        <f>(COUNTIFS(H1273:AL1273,"PD",H1274:AL1274,"&gt;=2"))*0.5-IF(CN1273="VP",COUNTIFS($H$16:$AL$16,"SAT",H1273:AL1273,"PD",H1274:AL1274,"&gt;=2"))*0.5</f>
        <v>0</v>
      </c>
      <c r="CB1273" s="266">
        <f>(COUNTIFS(H1273:AL1273,"PN",H1275:AL1275,"&gt;=0.5",H1274:AL1274,"&gt;=1.5"))*0.5+COUNTIFS(H1273:AL1273,"PDD",H1275:AL1275,"&gt;=0.5",H1274:AL1274,"&gt;=1.5")*0.5</f>
        <v>0</v>
      </c>
      <c r="CC1273" s="273">
        <f>(COUNTIFS(H1273:AL1273,"TV",H1275:AL1275,"&gt;=10"))*0.5+(COUNTIFS(H1273:AL1273,"PMD",H1275:AL1275,"&gt;=2"))*0.5</f>
        <v>0</v>
      </c>
      <c r="CD1273" s="266">
        <f>(COUNTIFS(H1273:AL1273,"TVD",H1277:AL1277,"&gt;=6.5",H1275:AL1275,"&gt;=3.5"))*0.5</f>
        <v>0</v>
      </c>
      <c r="CE1273" s="266">
        <f>(COUNTIFS(H1273:AL1273,"PD",H1278:AL1278,"&gt;=10"))*0.5</f>
        <v>0</v>
      </c>
      <c r="CF1273" s="266">
        <f>(COUNTIFS(H1273:AL1273,"PDD",H1278:AL1278,"&gt;=3.5",H1279:AL1279,"&gt;=6.5")+COUNTIFS(H1273:AL1273,"PH",H1279:AL1279,"&gt;=0.5",H1278:AL1278,"&gt;=1.5")+COUNTIFS(H1273:AL1273,"PM",H1279:AL1279,"&gt;=0.5",H1278:AL1278,"&gt;=1.5"))*0.5</f>
        <v>0</v>
      </c>
      <c r="CG1273" s="266">
        <f>(COUNTIFS(H1273:AL1273,"DS",H1274:AL1274,"&gt;=2")+COUNTIFS(H1273:AL1273,"AL/DS",H1274:AL1274,"&gt;=2"))*0.5-IF(CN1273="VP",COUNTIFS($H$16:$AL$16,"SAT",H1273:AL1273,"DS",H1274:AL1274,"&gt;=2"))*0.5</f>
        <v>0</v>
      </c>
      <c r="CH1273" s="266">
        <f>(COUNTIFS(H1273:AL1273,"NS",H1275:AL1275,"&gt;=0.5",H1274:AL1274,"&gt;=1.5")+COUNTIFS(H1273:AL1273,"AL/NS",H1275:AL1275,"&gt;=0.5",H1274:AL1274,"&gt;=1.5")+COUNTIFS(H1273:AL1273,"NHD",H1275:AL1275,"&gt;=4.5",H1278:AL1278,"&gt;=2",H1274:AL1274,"&gt;=1.5"))*0.5</f>
        <v>0</v>
      </c>
      <c r="CI1273" s="266">
        <f>(COUNTIF(H1275:AL1275,"&gt;=10")+COUNTIFS(H1273:AL1273,"MD",H1275:AL1275,"&gt;=2")-COUNTIFS(H1273:AL1273,"TV",H1275:AL1275,"&gt;=10"))*0.5</f>
        <v>0</v>
      </c>
      <c r="CJ1273" s="266">
        <f>(COUNTIFS(H1273:AL1273,"D",H1277:AL1277,"&gt;=6.5",H1275:AL1275,"&gt;=3.5"))*0.5</f>
        <v>0</v>
      </c>
      <c r="CK1273" s="266">
        <f>(COUNTIF(H1278:AL1278,"&gt;=10")-COUNTIFS(H1273:AL1273,"PD",H1278:AL1278,"&gt;=10"))*0.5</f>
        <v>0</v>
      </c>
      <c r="CL1273" s="265">
        <f>(COUNTIFS(H1273:AL1273,"NHD",H1278:AL1278,"&gt;=3.5",H1279:AL1279,"&gt;=6.5")+COUNTIFS(H1273:AL1273,"BH",H1278:AL1278,"&gt;=1.5",H1279:AL1279,"&gt;=0.5")+COUNTIFS(H1273:AL1273,"BM",H1278:AL1278,"&gt;=1.5",H1279:AL1279,"&gt;=0.5")+COUNTIFS(H1273:AL1273,"D",H1278:AL1278,"&gt;=1.5",H1279:AL1279,"&gt;=0.5"))*0.5</f>
        <v>0</v>
      </c>
      <c r="CM1273" s="272"/>
      <c r="CN1273" s="264" t="s">
        <v>723</v>
      </c>
      <c r="CO1273" s="125">
        <f t="shared" ref="CO1273" si="475">+AM1273+AN1273+AO1273+AP1273+AQ1273+AR1273+AS1273+AU1273+BG1273</f>
        <v>24</v>
      </c>
      <c r="CP1273" s="225">
        <f>+SUM(I1274:I1279)-I1280</f>
        <v>0</v>
      </c>
      <c r="CQ1273" s="225">
        <f>+SUM(J1274:J1279)-J1280</f>
        <v>0</v>
      </c>
      <c r="CR1273" s="225">
        <f>+SUM(K1274:K1279)-K1280</f>
        <v>0</v>
      </c>
      <c r="CS1273" s="90"/>
      <c r="CT1273" s="90"/>
      <c r="CU1273" s="90"/>
      <c r="CV1273" s="90"/>
      <c r="CW1273" s="90"/>
      <c r="CX1273" s="90"/>
      <c r="CY1273" s="90"/>
      <c r="CZ1273" s="90"/>
      <c r="DA1273" s="90"/>
    </row>
    <row r="1274" spans="1:105" s="70" customFormat="1" ht="15" customHeight="1">
      <c r="A1274" s="228"/>
      <c r="B1274" s="277"/>
      <c r="C1274" s="280"/>
      <c r="D1274" s="237"/>
      <c r="E1274" s="237"/>
      <c r="F1274" s="242" t="s">
        <v>82</v>
      </c>
      <c r="G1274" s="71">
        <v>1.5</v>
      </c>
      <c r="H1274" s="83"/>
      <c r="I1274" s="83"/>
      <c r="J1274" s="83"/>
      <c r="K1274" s="83"/>
      <c r="L1274" s="83"/>
      <c r="M1274" s="83"/>
      <c r="N1274" s="83"/>
      <c r="O1274" s="83"/>
      <c r="P1274" s="83"/>
      <c r="Q1274" s="83"/>
      <c r="R1274" s="83"/>
      <c r="S1274" s="83"/>
      <c r="T1274" s="83"/>
      <c r="U1274" s="83"/>
      <c r="V1274" s="83"/>
      <c r="W1274" s="83"/>
      <c r="X1274" s="83"/>
      <c r="Y1274" s="83"/>
      <c r="Z1274" s="83"/>
      <c r="AA1274" s="83"/>
      <c r="AB1274" s="83"/>
      <c r="AC1274" s="79"/>
      <c r="AD1274" s="79"/>
      <c r="AE1274" s="79"/>
      <c r="AF1274" s="79"/>
      <c r="AG1274" s="79"/>
      <c r="AH1274" s="79"/>
      <c r="AI1274" s="79"/>
      <c r="AJ1274" s="79"/>
      <c r="AK1274" s="79"/>
      <c r="AL1274" s="79"/>
      <c r="AM1274" s="240"/>
      <c r="AN1274" s="240"/>
      <c r="AO1274" s="240"/>
      <c r="AP1274" s="240"/>
      <c r="AQ1274" s="240"/>
      <c r="AR1274" s="240"/>
      <c r="AS1274" s="240"/>
      <c r="AT1274" s="256"/>
      <c r="AU1274" s="256"/>
      <c r="AV1274" s="259"/>
      <c r="AW1274" s="259"/>
      <c r="AX1274" s="256"/>
      <c r="AY1274" s="256"/>
      <c r="AZ1274" s="256"/>
      <c r="BA1274" s="256"/>
      <c r="BB1274" s="256"/>
      <c r="BC1274" s="256"/>
      <c r="BD1274" s="256"/>
      <c r="BE1274" s="256"/>
      <c r="BF1274" s="256"/>
      <c r="BG1274" s="256"/>
      <c r="BH1274" s="256"/>
      <c r="BI1274" s="256"/>
      <c r="BJ1274" s="256"/>
      <c r="BK1274" s="256"/>
      <c r="BL1274" s="262"/>
      <c r="BM1274" s="262"/>
      <c r="BN1274" s="262"/>
      <c r="BO1274" s="262"/>
      <c r="BP1274" s="262"/>
      <c r="BQ1274" s="262"/>
      <c r="BR1274" s="270"/>
      <c r="BS1274" s="270"/>
      <c r="BT1274" s="270"/>
      <c r="BU1274" s="270"/>
      <c r="BV1274" s="270"/>
      <c r="BW1274" s="270"/>
      <c r="BX1274" s="256"/>
      <c r="BY1274" s="256"/>
      <c r="BZ1274" s="256"/>
      <c r="CA1274" s="267"/>
      <c r="CB1274" s="267"/>
      <c r="CC1274" s="274"/>
      <c r="CD1274" s="267"/>
      <c r="CE1274" s="267"/>
      <c r="CF1274" s="267"/>
      <c r="CG1274" s="267"/>
      <c r="CH1274" s="267"/>
      <c r="CI1274" s="267"/>
      <c r="CJ1274" s="267"/>
      <c r="CK1274" s="267"/>
      <c r="CL1274" s="265"/>
      <c r="CM1274" s="272"/>
      <c r="CN1274" s="264"/>
      <c r="CO1274" s="125"/>
      <c r="CP1274" s="226"/>
      <c r="CQ1274" s="226"/>
      <c r="CR1274" s="226"/>
      <c r="CS1274" s="90"/>
      <c r="CT1274" s="90"/>
      <c r="CU1274" s="90"/>
      <c r="CV1274" s="90"/>
      <c r="CW1274" s="90"/>
      <c r="CX1274" s="90"/>
      <c r="CY1274" s="90"/>
      <c r="CZ1274" s="90"/>
      <c r="DA1274" s="90"/>
    </row>
    <row r="1275" spans="1:105" s="70" customFormat="1" ht="15" customHeight="1">
      <c r="A1275" s="228"/>
      <c r="B1275" s="277"/>
      <c r="C1275" s="280"/>
      <c r="D1275" s="237"/>
      <c r="E1275" s="237"/>
      <c r="F1275" s="243"/>
      <c r="G1275" s="72">
        <v>2</v>
      </c>
      <c r="H1275" s="84"/>
      <c r="I1275" s="84"/>
      <c r="J1275" s="84"/>
      <c r="K1275" s="84"/>
      <c r="L1275" s="84"/>
      <c r="M1275" s="84"/>
      <c r="N1275" s="84"/>
      <c r="O1275" s="84"/>
      <c r="P1275" s="84"/>
      <c r="Q1275" s="84"/>
      <c r="R1275" s="84"/>
      <c r="S1275" s="84"/>
      <c r="T1275" s="84"/>
      <c r="U1275" s="84"/>
      <c r="V1275" s="84"/>
      <c r="W1275" s="84"/>
      <c r="X1275" s="84"/>
      <c r="Y1275" s="84"/>
      <c r="Z1275" s="84"/>
      <c r="AA1275" s="84"/>
      <c r="AB1275" s="84"/>
      <c r="AC1275" s="80"/>
      <c r="AD1275" s="80"/>
      <c r="AE1275" s="80"/>
      <c r="AF1275" s="80"/>
      <c r="AG1275" s="80"/>
      <c r="AH1275" s="80"/>
      <c r="AI1275" s="80"/>
      <c r="AJ1275" s="80"/>
      <c r="AK1275" s="80"/>
      <c r="AL1275" s="80"/>
      <c r="AM1275" s="240"/>
      <c r="AN1275" s="240"/>
      <c r="AO1275" s="240"/>
      <c r="AP1275" s="240"/>
      <c r="AQ1275" s="240"/>
      <c r="AR1275" s="240"/>
      <c r="AS1275" s="240"/>
      <c r="AT1275" s="256"/>
      <c r="AU1275" s="256"/>
      <c r="AV1275" s="259"/>
      <c r="AW1275" s="259"/>
      <c r="AX1275" s="256"/>
      <c r="AY1275" s="256"/>
      <c r="AZ1275" s="256"/>
      <c r="BA1275" s="256"/>
      <c r="BB1275" s="256"/>
      <c r="BC1275" s="256"/>
      <c r="BD1275" s="256"/>
      <c r="BE1275" s="256"/>
      <c r="BF1275" s="256"/>
      <c r="BG1275" s="256"/>
      <c r="BH1275" s="256"/>
      <c r="BI1275" s="256"/>
      <c r="BJ1275" s="256"/>
      <c r="BK1275" s="256"/>
      <c r="BL1275" s="262"/>
      <c r="BM1275" s="262"/>
      <c r="BN1275" s="262"/>
      <c r="BO1275" s="262"/>
      <c r="BP1275" s="262"/>
      <c r="BQ1275" s="262"/>
      <c r="BR1275" s="270"/>
      <c r="BS1275" s="270"/>
      <c r="BT1275" s="270"/>
      <c r="BU1275" s="270"/>
      <c r="BV1275" s="270"/>
      <c r="BW1275" s="270"/>
      <c r="BX1275" s="256"/>
      <c r="BY1275" s="256"/>
      <c r="BZ1275" s="256"/>
      <c r="CA1275" s="267"/>
      <c r="CB1275" s="267"/>
      <c r="CC1275" s="274"/>
      <c r="CD1275" s="267"/>
      <c r="CE1275" s="267"/>
      <c r="CF1275" s="267"/>
      <c r="CG1275" s="267"/>
      <c r="CH1275" s="267"/>
      <c r="CI1275" s="267"/>
      <c r="CJ1275" s="267"/>
      <c r="CK1275" s="267"/>
      <c r="CL1275" s="265"/>
      <c r="CM1275" s="272"/>
      <c r="CN1275" s="264"/>
      <c r="CO1275" s="125"/>
      <c r="CP1275" s="226"/>
      <c r="CQ1275" s="226"/>
      <c r="CR1275" s="226"/>
      <c r="CS1275" s="90"/>
      <c r="CT1275" s="90"/>
      <c r="CU1275" s="90"/>
      <c r="CV1275" s="90"/>
      <c r="CW1275" s="90"/>
      <c r="CX1275" s="90"/>
      <c r="CY1275" s="90"/>
      <c r="CZ1275" s="90"/>
      <c r="DA1275" s="90"/>
    </row>
    <row r="1276" spans="1:105" s="70" customFormat="1" ht="15" customHeight="1">
      <c r="A1276" s="228"/>
      <c r="B1276" s="277"/>
      <c r="C1276" s="280"/>
      <c r="D1276" s="237"/>
      <c r="E1276" s="237"/>
      <c r="F1276" s="243"/>
      <c r="G1276" s="72">
        <v>2.1</v>
      </c>
      <c r="H1276" s="84"/>
      <c r="I1276" s="84"/>
      <c r="J1276" s="84"/>
      <c r="K1276" s="84"/>
      <c r="L1276" s="84"/>
      <c r="M1276" s="84"/>
      <c r="N1276" s="84"/>
      <c r="O1276" s="84"/>
      <c r="P1276" s="84"/>
      <c r="Q1276" s="84"/>
      <c r="R1276" s="84"/>
      <c r="S1276" s="84"/>
      <c r="T1276" s="84"/>
      <c r="U1276" s="84"/>
      <c r="V1276" s="84"/>
      <c r="W1276" s="84"/>
      <c r="X1276" s="84"/>
      <c r="Y1276" s="84"/>
      <c r="Z1276" s="84"/>
      <c r="AA1276" s="84"/>
      <c r="AB1276" s="84"/>
      <c r="AC1276" s="80"/>
      <c r="AD1276" s="80"/>
      <c r="AE1276" s="80"/>
      <c r="AF1276" s="80"/>
      <c r="AG1276" s="80"/>
      <c r="AH1276" s="80"/>
      <c r="AI1276" s="80"/>
      <c r="AJ1276" s="80"/>
      <c r="AK1276" s="80"/>
      <c r="AL1276" s="80"/>
      <c r="AM1276" s="240"/>
      <c r="AN1276" s="240"/>
      <c r="AO1276" s="240"/>
      <c r="AP1276" s="240"/>
      <c r="AQ1276" s="240"/>
      <c r="AR1276" s="240"/>
      <c r="AS1276" s="240"/>
      <c r="AT1276" s="256"/>
      <c r="AU1276" s="256"/>
      <c r="AV1276" s="259"/>
      <c r="AW1276" s="259"/>
      <c r="AX1276" s="256"/>
      <c r="AY1276" s="256"/>
      <c r="AZ1276" s="256"/>
      <c r="BA1276" s="256"/>
      <c r="BB1276" s="256"/>
      <c r="BC1276" s="256"/>
      <c r="BD1276" s="256"/>
      <c r="BE1276" s="256"/>
      <c r="BF1276" s="256"/>
      <c r="BG1276" s="256"/>
      <c r="BH1276" s="256"/>
      <c r="BI1276" s="256"/>
      <c r="BJ1276" s="256"/>
      <c r="BK1276" s="256"/>
      <c r="BL1276" s="262"/>
      <c r="BM1276" s="262"/>
      <c r="BN1276" s="262"/>
      <c r="BO1276" s="262"/>
      <c r="BP1276" s="262"/>
      <c r="BQ1276" s="262"/>
      <c r="BR1276" s="270"/>
      <c r="BS1276" s="270"/>
      <c r="BT1276" s="270"/>
      <c r="BU1276" s="270"/>
      <c r="BV1276" s="270"/>
      <c r="BW1276" s="270"/>
      <c r="BX1276" s="256"/>
      <c r="BY1276" s="256"/>
      <c r="BZ1276" s="256"/>
      <c r="CA1276" s="267"/>
      <c r="CB1276" s="267"/>
      <c r="CC1276" s="274"/>
      <c r="CD1276" s="267"/>
      <c r="CE1276" s="267"/>
      <c r="CF1276" s="267"/>
      <c r="CG1276" s="267"/>
      <c r="CH1276" s="267"/>
      <c r="CI1276" s="267"/>
      <c r="CJ1276" s="267"/>
      <c r="CK1276" s="267"/>
      <c r="CL1276" s="265"/>
      <c r="CM1276" s="272"/>
      <c r="CN1276" s="264"/>
      <c r="CO1276" s="125"/>
      <c r="CP1276" s="226"/>
      <c r="CQ1276" s="226"/>
      <c r="CR1276" s="226"/>
      <c r="CS1276" s="90"/>
      <c r="CT1276" s="90"/>
      <c r="CU1276" s="90"/>
      <c r="CV1276" s="90"/>
      <c r="CW1276" s="90"/>
      <c r="CX1276" s="90"/>
      <c r="CY1276" s="90"/>
      <c r="CZ1276" s="90"/>
      <c r="DA1276" s="90"/>
    </row>
    <row r="1277" spans="1:105" s="70" customFormat="1" ht="15" customHeight="1">
      <c r="A1277" s="228"/>
      <c r="B1277" s="277"/>
      <c r="C1277" s="280"/>
      <c r="D1277" s="237"/>
      <c r="E1277" s="237"/>
      <c r="F1277" s="243"/>
      <c r="G1277" s="72">
        <v>2.7</v>
      </c>
      <c r="H1277" s="84"/>
      <c r="I1277" s="84"/>
      <c r="J1277" s="84"/>
      <c r="K1277" s="84"/>
      <c r="L1277" s="84"/>
      <c r="M1277" s="84"/>
      <c r="N1277" s="84"/>
      <c r="O1277" s="84"/>
      <c r="P1277" s="84"/>
      <c r="Q1277" s="84"/>
      <c r="R1277" s="84"/>
      <c r="S1277" s="84"/>
      <c r="T1277" s="84"/>
      <c r="U1277" s="84"/>
      <c r="V1277" s="84"/>
      <c r="W1277" s="84"/>
      <c r="X1277" s="84"/>
      <c r="Y1277" s="84"/>
      <c r="Z1277" s="84"/>
      <c r="AA1277" s="84"/>
      <c r="AB1277" s="84"/>
      <c r="AC1277" s="80"/>
      <c r="AD1277" s="80"/>
      <c r="AE1277" s="80"/>
      <c r="AF1277" s="80"/>
      <c r="AG1277" s="80"/>
      <c r="AH1277" s="80"/>
      <c r="AI1277" s="80"/>
      <c r="AJ1277" s="80"/>
      <c r="AK1277" s="80"/>
      <c r="AL1277" s="80"/>
      <c r="AM1277" s="240"/>
      <c r="AN1277" s="240"/>
      <c r="AO1277" s="240"/>
      <c r="AP1277" s="240"/>
      <c r="AQ1277" s="240"/>
      <c r="AR1277" s="240"/>
      <c r="AS1277" s="240"/>
      <c r="AT1277" s="256"/>
      <c r="AU1277" s="256"/>
      <c r="AV1277" s="259"/>
      <c r="AW1277" s="259"/>
      <c r="AX1277" s="256"/>
      <c r="AY1277" s="256"/>
      <c r="AZ1277" s="256"/>
      <c r="BA1277" s="256"/>
      <c r="BB1277" s="256"/>
      <c r="BC1277" s="256"/>
      <c r="BD1277" s="256"/>
      <c r="BE1277" s="256"/>
      <c r="BF1277" s="256"/>
      <c r="BG1277" s="256"/>
      <c r="BH1277" s="256"/>
      <c r="BI1277" s="256"/>
      <c r="BJ1277" s="256"/>
      <c r="BK1277" s="256"/>
      <c r="BL1277" s="262"/>
      <c r="BM1277" s="262"/>
      <c r="BN1277" s="262"/>
      <c r="BO1277" s="262"/>
      <c r="BP1277" s="262"/>
      <c r="BQ1277" s="262"/>
      <c r="BR1277" s="270"/>
      <c r="BS1277" s="270"/>
      <c r="BT1277" s="270"/>
      <c r="BU1277" s="270"/>
      <c r="BV1277" s="270"/>
      <c r="BW1277" s="270"/>
      <c r="BX1277" s="256"/>
      <c r="BY1277" s="256"/>
      <c r="BZ1277" s="256"/>
      <c r="CA1277" s="267"/>
      <c r="CB1277" s="267"/>
      <c r="CC1277" s="274"/>
      <c r="CD1277" s="267"/>
      <c r="CE1277" s="267"/>
      <c r="CF1277" s="267"/>
      <c r="CG1277" s="267"/>
      <c r="CH1277" s="267"/>
      <c r="CI1277" s="267"/>
      <c r="CJ1277" s="267"/>
      <c r="CK1277" s="267"/>
      <c r="CL1277" s="265"/>
      <c r="CM1277" s="272"/>
      <c r="CN1277" s="264"/>
      <c r="CO1277" s="125"/>
      <c r="CP1277" s="226"/>
      <c r="CQ1277" s="226"/>
      <c r="CR1277" s="226"/>
      <c r="CS1277" s="90"/>
      <c r="CT1277" s="90"/>
      <c r="CU1277" s="90"/>
      <c r="CV1277" s="90"/>
      <c r="CW1277" s="90"/>
      <c r="CX1277" s="90"/>
      <c r="CY1277" s="90"/>
      <c r="CZ1277" s="90"/>
      <c r="DA1277" s="90"/>
    </row>
    <row r="1278" spans="1:105" s="70" customFormat="1" ht="15" customHeight="1">
      <c r="A1278" s="228"/>
      <c r="B1278" s="277"/>
      <c r="C1278" s="280"/>
      <c r="D1278" s="237"/>
      <c r="E1278" s="237"/>
      <c r="F1278" s="243"/>
      <c r="G1278" s="72">
        <v>3</v>
      </c>
      <c r="H1278" s="84"/>
      <c r="I1278" s="84"/>
      <c r="J1278" s="84"/>
      <c r="K1278" s="84"/>
      <c r="L1278" s="84"/>
      <c r="M1278" s="84"/>
      <c r="N1278" s="84"/>
      <c r="O1278" s="84"/>
      <c r="P1278" s="84"/>
      <c r="Q1278" s="84"/>
      <c r="R1278" s="84"/>
      <c r="S1278" s="84"/>
      <c r="T1278" s="84"/>
      <c r="U1278" s="84"/>
      <c r="V1278" s="84"/>
      <c r="W1278" s="84"/>
      <c r="X1278" s="84"/>
      <c r="Y1278" s="84"/>
      <c r="Z1278" s="84"/>
      <c r="AA1278" s="84"/>
      <c r="AB1278" s="84"/>
      <c r="AC1278" s="80"/>
      <c r="AD1278" s="80"/>
      <c r="AE1278" s="80"/>
      <c r="AF1278" s="80"/>
      <c r="AG1278" s="80"/>
      <c r="AH1278" s="80"/>
      <c r="AI1278" s="80"/>
      <c r="AJ1278" s="80"/>
      <c r="AK1278" s="80"/>
      <c r="AL1278" s="80"/>
      <c r="AM1278" s="240"/>
      <c r="AN1278" s="240"/>
      <c r="AO1278" s="240"/>
      <c r="AP1278" s="240"/>
      <c r="AQ1278" s="240"/>
      <c r="AR1278" s="240"/>
      <c r="AS1278" s="240"/>
      <c r="AT1278" s="256"/>
      <c r="AU1278" s="256"/>
      <c r="AV1278" s="259"/>
      <c r="AW1278" s="259"/>
      <c r="AX1278" s="256"/>
      <c r="AY1278" s="256"/>
      <c r="AZ1278" s="256"/>
      <c r="BA1278" s="256"/>
      <c r="BB1278" s="256"/>
      <c r="BC1278" s="256"/>
      <c r="BD1278" s="256"/>
      <c r="BE1278" s="256"/>
      <c r="BF1278" s="256"/>
      <c r="BG1278" s="256"/>
      <c r="BH1278" s="256"/>
      <c r="BI1278" s="256"/>
      <c r="BJ1278" s="256"/>
      <c r="BK1278" s="256"/>
      <c r="BL1278" s="262"/>
      <c r="BM1278" s="262"/>
      <c r="BN1278" s="262"/>
      <c r="BO1278" s="262"/>
      <c r="BP1278" s="262"/>
      <c r="BQ1278" s="262"/>
      <c r="BR1278" s="270"/>
      <c r="BS1278" s="270"/>
      <c r="BT1278" s="270"/>
      <c r="BU1278" s="270"/>
      <c r="BV1278" s="270"/>
      <c r="BW1278" s="270"/>
      <c r="BX1278" s="256"/>
      <c r="BY1278" s="256"/>
      <c r="BZ1278" s="256"/>
      <c r="CA1278" s="267"/>
      <c r="CB1278" s="267"/>
      <c r="CC1278" s="274"/>
      <c r="CD1278" s="267"/>
      <c r="CE1278" s="267"/>
      <c r="CF1278" s="267"/>
      <c r="CG1278" s="267"/>
      <c r="CH1278" s="267"/>
      <c r="CI1278" s="267"/>
      <c r="CJ1278" s="267"/>
      <c r="CK1278" s="267"/>
      <c r="CL1278" s="265"/>
      <c r="CM1278" s="272"/>
      <c r="CN1278" s="264"/>
      <c r="CO1278" s="125"/>
      <c r="CP1278" s="226"/>
      <c r="CQ1278" s="226"/>
      <c r="CR1278" s="226"/>
      <c r="CS1278" s="90"/>
      <c r="CT1278" s="90"/>
      <c r="CU1278" s="90"/>
      <c r="CV1278" s="90"/>
      <c r="CW1278" s="90"/>
      <c r="CX1278" s="90"/>
      <c r="CY1278" s="90"/>
      <c r="CZ1278" s="90"/>
      <c r="DA1278" s="90"/>
    </row>
    <row r="1279" spans="1:105" s="70" customFormat="1" ht="15" customHeight="1">
      <c r="A1279" s="228"/>
      <c r="B1279" s="277"/>
      <c r="C1279" s="280"/>
      <c r="D1279" s="237"/>
      <c r="E1279" s="237"/>
      <c r="F1279" s="244"/>
      <c r="G1279" s="73">
        <v>3.9</v>
      </c>
      <c r="H1279" s="85"/>
      <c r="I1279" s="85"/>
      <c r="J1279" s="85"/>
      <c r="K1279" s="85"/>
      <c r="L1279" s="85"/>
      <c r="M1279" s="85"/>
      <c r="N1279" s="85"/>
      <c r="O1279" s="85"/>
      <c r="P1279" s="85"/>
      <c r="Q1279" s="85"/>
      <c r="R1279" s="85"/>
      <c r="S1279" s="85"/>
      <c r="T1279" s="85"/>
      <c r="U1279" s="85"/>
      <c r="V1279" s="85"/>
      <c r="W1279" s="85"/>
      <c r="X1279" s="85"/>
      <c r="Y1279" s="85"/>
      <c r="Z1279" s="85"/>
      <c r="AA1279" s="85"/>
      <c r="AB1279" s="85"/>
      <c r="AC1279" s="81"/>
      <c r="AD1279" s="81"/>
      <c r="AE1279" s="81"/>
      <c r="AF1279" s="81"/>
      <c r="AG1279" s="81"/>
      <c r="AH1279" s="81"/>
      <c r="AI1279" s="81"/>
      <c r="AJ1279" s="81"/>
      <c r="AK1279" s="81"/>
      <c r="AL1279" s="81"/>
      <c r="AM1279" s="240"/>
      <c r="AN1279" s="240"/>
      <c r="AO1279" s="240"/>
      <c r="AP1279" s="240"/>
      <c r="AQ1279" s="240"/>
      <c r="AR1279" s="240"/>
      <c r="AS1279" s="240"/>
      <c r="AT1279" s="256"/>
      <c r="AU1279" s="256"/>
      <c r="AV1279" s="259"/>
      <c r="AW1279" s="259"/>
      <c r="AX1279" s="256"/>
      <c r="AY1279" s="256"/>
      <c r="AZ1279" s="256"/>
      <c r="BA1279" s="256"/>
      <c r="BB1279" s="256"/>
      <c r="BC1279" s="256"/>
      <c r="BD1279" s="256"/>
      <c r="BE1279" s="256"/>
      <c r="BF1279" s="256"/>
      <c r="BG1279" s="256"/>
      <c r="BH1279" s="256"/>
      <c r="BI1279" s="256"/>
      <c r="BJ1279" s="256"/>
      <c r="BK1279" s="256"/>
      <c r="BL1279" s="262"/>
      <c r="BM1279" s="262"/>
      <c r="BN1279" s="262"/>
      <c r="BO1279" s="262"/>
      <c r="BP1279" s="262"/>
      <c r="BQ1279" s="262"/>
      <c r="BR1279" s="270"/>
      <c r="BS1279" s="270"/>
      <c r="BT1279" s="270"/>
      <c r="BU1279" s="270"/>
      <c r="BV1279" s="270"/>
      <c r="BW1279" s="270"/>
      <c r="BX1279" s="256"/>
      <c r="BY1279" s="256"/>
      <c r="BZ1279" s="256"/>
      <c r="CA1279" s="267"/>
      <c r="CB1279" s="267"/>
      <c r="CC1279" s="274"/>
      <c r="CD1279" s="267"/>
      <c r="CE1279" s="267"/>
      <c r="CF1279" s="267"/>
      <c r="CG1279" s="267"/>
      <c r="CH1279" s="267"/>
      <c r="CI1279" s="267"/>
      <c r="CJ1279" s="267"/>
      <c r="CK1279" s="267"/>
      <c r="CL1279" s="265"/>
      <c r="CM1279" s="272"/>
      <c r="CN1279" s="264"/>
      <c r="CO1279" s="125"/>
      <c r="CP1279" s="226"/>
      <c r="CQ1279" s="226"/>
      <c r="CR1279" s="226"/>
      <c r="CS1279" s="90"/>
      <c r="CT1279" s="90"/>
      <c r="CU1279" s="90"/>
      <c r="CV1279" s="90"/>
      <c r="CW1279" s="90"/>
      <c r="CX1279" s="90"/>
      <c r="CY1279" s="90"/>
      <c r="CZ1279" s="90"/>
      <c r="DA1279" s="90"/>
    </row>
    <row r="1280" spans="1:105" s="70" customFormat="1" ht="15" customHeight="1" thickBot="1">
      <c r="A1280" s="229"/>
      <c r="B1280" s="278"/>
      <c r="C1280" s="281"/>
      <c r="D1280" s="238"/>
      <c r="E1280" s="238"/>
      <c r="F1280" s="245" t="s">
        <v>83</v>
      </c>
      <c r="G1280" s="246"/>
      <c r="H1280" s="82"/>
      <c r="I1280" s="82"/>
      <c r="J1280" s="82"/>
      <c r="K1280" s="82"/>
      <c r="L1280" s="82"/>
      <c r="M1280" s="82"/>
      <c r="N1280" s="82"/>
      <c r="O1280" s="82"/>
      <c r="P1280" s="82"/>
      <c r="Q1280" s="82"/>
      <c r="R1280" s="82"/>
      <c r="S1280" s="82"/>
      <c r="T1280" s="82"/>
      <c r="U1280" s="82"/>
      <c r="V1280" s="82"/>
      <c r="W1280" s="82"/>
      <c r="X1280" s="82"/>
      <c r="Y1280" s="82"/>
      <c r="Z1280" s="82"/>
      <c r="AA1280" s="82"/>
      <c r="AB1280" s="82"/>
      <c r="AC1280" s="35"/>
      <c r="AD1280" s="35"/>
      <c r="AE1280" s="35"/>
      <c r="AF1280" s="35"/>
      <c r="AG1280" s="35"/>
      <c r="AH1280" s="35"/>
      <c r="AI1280" s="35"/>
      <c r="AJ1280" s="35"/>
      <c r="AK1280" s="35"/>
      <c r="AL1280" s="35"/>
      <c r="AM1280" s="241"/>
      <c r="AN1280" s="241"/>
      <c r="AO1280" s="241"/>
      <c r="AP1280" s="241"/>
      <c r="AQ1280" s="241"/>
      <c r="AR1280" s="241"/>
      <c r="AS1280" s="241"/>
      <c r="AT1280" s="257"/>
      <c r="AU1280" s="257"/>
      <c r="AV1280" s="260"/>
      <c r="AW1280" s="260"/>
      <c r="AX1280" s="257"/>
      <c r="AY1280" s="257"/>
      <c r="AZ1280" s="257"/>
      <c r="BA1280" s="257"/>
      <c r="BB1280" s="257"/>
      <c r="BC1280" s="257"/>
      <c r="BD1280" s="257"/>
      <c r="BE1280" s="257"/>
      <c r="BF1280" s="257"/>
      <c r="BG1280" s="257"/>
      <c r="BH1280" s="257"/>
      <c r="BI1280" s="257"/>
      <c r="BJ1280" s="257"/>
      <c r="BK1280" s="257"/>
      <c r="BL1280" s="263"/>
      <c r="BM1280" s="263"/>
      <c r="BN1280" s="263"/>
      <c r="BO1280" s="263"/>
      <c r="BP1280" s="263"/>
      <c r="BQ1280" s="263"/>
      <c r="BR1280" s="271"/>
      <c r="BS1280" s="271"/>
      <c r="BT1280" s="271"/>
      <c r="BU1280" s="271"/>
      <c r="BV1280" s="271"/>
      <c r="BW1280" s="271"/>
      <c r="BX1280" s="257"/>
      <c r="BY1280" s="257"/>
      <c r="BZ1280" s="257"/>
      <c r="CA1280" s="268"/>
      <c r="CB1280" s="268"/>
      <c r="CC1280" s="275"/>
      <c r="CD1280" s="268"/>
      <c r="CE1280" s="268"/>
      <c r="CF1280" s="268"/>
      <c r="CG1280" s="268"/>
      <c r="CH1280" s="268"/>
      <c r="CI1280" s="268"/>
      <c r="CJ1280" s="268"/>
      <c r="CK1280" s="268"/>
      <c r="CL1280" s="265"/>
      <c r="CM1280" s="272"/>
      <c r="CN1280" s="264"/>
      <c r="CO1280" s="125"/>
      <c r="CP1280" s="226"/>
      <c r="CQ1280" s="226"/>
      <c r="CR1280" s="226"/>
      <c r="CS1280" s="90"/>
      <c r="CT1280" s="90"/>
      <c r="CU1280" s="90"/>
      <c r="CV1280" s="90"/>
      <c r="CW1280" s="90"/>
      <c r="CX1280" s="90"/>
      <c r="CY1280" s="90"/>
      <c r="CZ1280" s="90"/>
      <c r="DA1280" s="90"/>
    </row>
    <row r="1281" spans="1:105" s="120" customFormat="1" ht="15" customHeight="1">
      <c r="A1281" s="227">
        <f t="shared" ref="A1281" si="476">A1273+1</f>
        <v>158</v>
      </c>
      <c r="B1281" s="276" t="s">
        <v>601</v>
      </c>
      <c r="C1281" s="279" t="s">
        <v>1006</v>
      </c>
      <c r="D1281" s="236">
        <v>44057</v>
      </c>
      <c r="E1281" s="236" t="s">
        <v>1248</v>
      </c>
      <c r="F1281" s="253" t="s">
        <v>80</v>
      </c>
      <c r="G1281" s="254"/>
      <c r="H1281" s="82" t="s">
        <v>69</v>
      </c>
      <c r="I1281" s="82" t="s">
        <v>973</v>
      </c>
      <c r="J1281" s="82" t="s">
        <v>61</v>
      </c>
      <c r="K1281" s="82" t="s">
        <v>61</v>
      </c>
      <c r="L1281" s="82" t="s">
        <v>67</v>
      </c>
      <c r="M1281" s="82" t="s">
        <v>67</v>
      </c>
      <c r="N1281" s="82" t="s">
        <v>61</v>
      </c>
      <c r="O1281" s="82"/>
      <c r="P1281" s="82" t="s">
        <v>60</v>
      </c>
      <c r="Q1281" s="82" t="s">
        <v>60</v>
      </c>
      <c r="R1281" s="82" t="s">
        <v>60</v>
      </c>
      <c r="S1281" s="82" t="s">
        <v>60</v>
      </c>
      <c r="T1281" s="82" t="s">
        <v>67</v>
      </c>
      <c r="U1281" s="82" t="s">
        <v>60</v>
      </c>
      <c r="V1281" s="82"/>
      <c r="W1281" s="82" t="s">
        <v>67</v>
      </c>
      <c r="X1281" s="82" t="s">
        <v>61</v>
      </c>
      <c r="Y1281" s="82" t="s">
        <v>61</v>
      </c>
      <c r="Z1281" s="82" t="s">
        <v>61</v>
      </c>
      <c r="AA1281" s="82" t="s">
        <v>61</v>
      </c>
      <c r="AB1281" s="82" t="s">
        <v>61</v>
      </c>
      <c r="AC1281" s="82"/>
      <c r="AD1281" s="82" t="s">
        <v>60</v>
      </c>
      <c r="AE1281" s="82" t="s">
        <v>61</v>
      </c>
      <c r="AF1281" s="82" t="s">
        <v>61</v>
      </c>
      <c r="AG1281" s="82" t="s">
        <v>61</v>
      </c>
      <c r="AH1281" s="82" t="s">
        <v>61</v>
      </c>
      <c r="AI1281" s="82" t="s">
        <v>1471</v>
      </c>
      <c r="AJ1281" s="82"/>
      <c r="AK1281" s="82" t="s">
        <v>67</v>
      </c>
      <c r="AL1281" s="82" t="s">
        <v>67</v>
      </c>
      <c r="AM1281" s="239">
        <f>COUNTIF(H1281:AL1281,"PH")+COUNTIF(H1281:AL1281,"PH/L")+COUNTIF(H1281:AL1281,"PM")</f>
        <v>0</v>
      </c>
      <c r="AN1281" s="239">
        <f>COUNTIF(H1281:AL1281,"PD")+COUNTIF(H1281:AL1281,"PDD")+COUNTIF(H1281:AL1281,"P/DS")/2+COUNTIF(H1281:AL1281,"PMD")</f>
        <v>0</v>
      </c>
      <c r="AO1281" s="239">
        <f>COUNTIF(H1281:AL1281,"PN")+COUNTIF(H1281:AL1281,"P/NS")/2+COUNTIF(H1281:AL1281,"PH")+COUNTIF(H1281:AL1281,"PH/F")/2+COUNTIF(H1281:AL1281,"PH/L")/2+COUNTIF(H1281:AL1281,"PM")</f>
        <v>0</v>
      </c>
      <c r="AP1281" s="239">
        <f>COUNTIF(H1281:AL1281,"BH")+COUNTIF(H1281:AL1281,"AL/BL")+COUNTIF(H1281:AL1281,"UL/BL")+COUNTIF(H1281:AL1281,"BM")</f>
        <v>0</v>
      </c>
      <c r="AQ1281" s="239">
        <f>COUNTIF(H1281:AL1281,"DS")+COUNTIF(H1281:AL1281,"AL/DS")/2+COUNTIF(H1281:AL1281,"UL/DS")/2+COUNTIF(H1281:AL1281,"CT")+COUNTIF(H1281:AL1281,"MD")</f>
        <v>6.5</v>
      </c>
      <c r="AR1281" s="239">
        <f>COUNTIF(H1281:AL1281,"NS")+COUNTIF(H1281:AL1281,"AL/NS")/2+COUNTIF(H1281:AL1281,"UL/NS")/2+COUNTIF(H1281:AL1281,"BH")+COUNTIF(H1281:AL1281,"AL/BF")/2+COUNTIF(H1281:AL1281,"AL/BL")/2+COUNTIF(H1281:AL1281,"UL/BL")/2+COUNTIF(H1281:AL1281,"UL/BF")/2+COUNTIF(H1281:AL1281,"BM")</f>
        <v>12</v>
      </c>
      <c r="AS1281" s="239">
        <f>COUNTIF(H1281:AL1281,"AL")+COUNTIF(H1281:AL1281,"AL/DS")/2+COUNTIF(H1281:AL1281,"AL/NS")/2+COUNTIF(H1281:AL1281,"NH")+COUNTIF(H1281:AL1281,"SL")+COUNTIF(H1281:AL1281,"NHD")+COUNTIF(H1281:AL1281,"B")+COUNTIF(H1281:AL1281,"HL")+COUNTIF(H1281:AL1281,"AL/BF")/2+COUNTIF(H1281:AL1281,"AL/BL")/2</f>
        <v>7</v>
      </c>
      <c r="AT1281" s="255">
        <f>COUNTIF(H1281:AL1281,"PD")+COUNTIF(H1281:AL1281,"PN")+COUNTIF(H1281:AL1281,"P/DS")/2+COUNTIF(H1281:AL1281,"P/NS")/2+COUNTIF(H1281:AL1281,"DS")+COUNTIF(H1281:AL1281,"NS")+COUNTIF(H1281:AL1281,"AL")+COUNTIF(H1281:AL1281,"AL/DS")+COUNTIF(H1281:AL1281,"AL/NS")+COUNTIF(H1281:AL1281,"NH")+COUNTIF(H1281:AL1281,"SL")+COUNTIF(H1281:AL1281,"UL/DS")/2+COUNTIF(H1281:AL1281,"UL/NS")/2+COUNTIF(H1281:AL1281,"CT")+COUNTIF(H1281:AL1281,"NHD")+COUNTIF(H1281:AL1281,"PDD")+COUNTIF(H1281:AL1281,"B")+COUNTIF(H1281:AL1281,"HL")+COUNTIF(H1281:AL1281,"PH")+COUNTIF(H1281:AL1281,"BH")+COUNTIF(H1281:AL1281,"AL/BF")+COUNTIF(H1281:AL1281,"AL/BL")+COUNTIF(H1281:AL1281,"UL/BF")/2+COUNTIF(H1281:AL1281,"UL/BL")/2+COUNTIF(H1281:AL1281,"PH/F")/2+COUNTIF(H1281:AL1281,"PH/L")/2+COUNTIF(H1281:AL1281,"MD")+COUNTIF(H1281:AL1281,"PMD")+COUNTIF(H1281:AL1281,"PM")+COUNTIF(H1281:AL1281,"BM")</f>
        <v>25.5</v>
      </c>
      <c r="AU1281" s="255">
        <f>COUNTIF(H1281:AL1281,"P/DS")/2+COUNTIF(H1281:AL1281,"P/NS")/2+COUNTIF(H1281:AL1281,"IL")+COUNTIF(H1281:AL1281,"NL")+COUNTIF(H1281:AL1281,"UL")+COUNTIF(H1281:AL1281,"UL/DS")/2+COUNTIF(H1281:AL1281,"UL/NS")/2+COUNTIF(H1281:AL1281,"KT")+COUNTIF(H1281:AL1281,"UL/BF")/2+COUNTIF(H1281:AL1281,"UL/BL")/2+COUNTIF(H1281:AL1281,"PH/F")/2+COUNTIF(H1281:AL1281,"PH/L")/2+COUNTIF(H1281:AL1281,"NB")</f>
        <v>0.5</v>
      </c>
      <c r="AV1281" s="258">
        <f>COUNTIF(H1281:AL1281,"PN")+COUNTIF(H1281:AL1281,"TVD")+COUNTIF(H1281:AL1281,"PH")+COUNTIF(H1281:AL1281,"PM")+COUNTIF(H1281:AL1281,"PDD")-COUNTIFS(H1281:AL1281,"PN",H1288:AL1288,"&gt;=3")-COUNTIFS(H1281:AL1281,"PM",H1288:AL1288,"&gt;=3")</f>
        <v>0</v>
      </c>
      <c r="AW1281" s="258">
        <f>COUNTIF(H1281:AL1281,"NS")+COUNTIF(H1281:AL1281,"D")+COUNTIF(H1281:AL1281,"BH")+COUNTIF(H1281:AL1281,"NHD")+COUNTIF(H1281:AL1281,"BM")-COUNTIFS(H1281:AL1281,"NS",H1288:AL1288,"&gt;=3")-COUNTIFS(H1281:AL1281,"BH",H1288:AL1288,"&gt;=3")-COUNTIFS(H1281:AL1281,"BM",H1288:AL1288,"&gt;=3")</f>
        <v>13</v>
      </c>
      <c r="AX1281" s="255">
        <f>COUNTIF(H1281:AL1281,"AL")+COUNTIF(H1281:AL1281,"AL/DS")/2+COUNTIF(H1281:AL1281,"AL/NS")/2+COUNTIF(H1281:AL1281,"AL/BF")+COUNTIF(H1281:AL1281,"AL/BL")/2</f>
        <v>6</v>
      </c>
      <c r="AY1281" s="255">
        <f>COUNTIF(H1281:AL1281,"SL")</f>
        <v>0</v>
      </c>
      <c r="AZ1281" s="255">
        <f>COUNTIF(H1281:AL1281,"NH")</f>
        <v>1</v>
      </c>
      <c r="BA1281" s="255">
        <f>COUNTIF(H1281:AL1281,"HL")</f>
        <v>0</v>
      </c>
      <c r="BB1281" s="255">
        <f>COUNTIF(G1281:AL1281,"P/DS")/2+COUNTIF(G1281:AL1281,"P/NS")/2+COUNTIF(G1281:AL1281,"UL")+COUNTIF(G1281:AL1281,"UL/DS")/2+COUNTIF(G1281:AL1281,"UL/NS")/2+COUNTIF(G1281:AL1281,"UL/BL")/2+COUNTIF(G1281:AL1281,"UL/BF")/2+COUNTIF(G1281:AL1281,"PH/F")/2+COUNTIF(G1281:AL1281,"PH/L")/2</f>
        <v>0.5</v>
      </c>
      <c r="BC1281" s="255">
        <f>COUNTIF(H1281:AL1281,"NB")</f>
        <v>0</v>
      </c>
      <c r="BD1281" s="255">
        <f>COUNTIF(H1281:AL1281,"NL")</f>
        <v>0</v>
      </c>
      <c r="BE1281" s="255">
        <f>COUNTIF(H1281:AL1281,"IL")</f>
        <v>0</v>
      </c>
      <c r="BF1281" s="255">
        <f>COUNTIF(H1281:AL1281,"KT")</f>
        <v>0</v>
      </c>
      <c r="BG1281" s="255">
        <f>COUNTIF(H1281:AL1281,"L70")</f>
        <v>0</v>
      </c>
      <c r="BH1281" s="255">
        <f>COUNTIF(H1281:AL1281,"MD")</f>
        <v>0</v>
      </c>
      <c r="BI1281" s="255">
        <f>COUNTIF(H1281:AL1281,"PMD")</f>
        <v>0</v>
      </c>
      <c r="BJ1281" s="255">
        <f>COUNTIF(H1281:AL1281,"PM")</f>
        <v>0</v>
      </c>
      <c r="BK1281" s="255">
        <f>COUNTIF(H1281:AL1281,"BM")</f>
        <v>0</v>
      </c>
      <c r="BL1281" s="261">
        <f>SUMIF(H1281:AL1281,"PD",H1282:AL1282)+SUMIF(H1281:AL1281,"PN",H1282:AL1282)+SUMIF(H1281:AL1281,"P/DS",H1282:AL1282)+SUMIF(H1281:AL1281,"PN/F",H1282:AL1282)+SUMIF(H1281:AL1281,"PN/L",H1282:AL1282)+SUMIF(H1281:AL1281,"TV",H1282:AL1282)+SUMIF(H1281:AL1281,"TVD",H1282:AL1282)+SUMIF(H1281:AL1281,"PDD",H1282:AL1282)</f>
        <v>0</v>
      </c>
      <c r="BM1281" s="261">
        <f>SUMIF(H1281:AL1281,"PD",H1283:AL1283)+SUMIF(H1281:AL1281,"PN",H1283:AL1283)+SUMIF(H1281:AL1281,"P/DS",H1283:AL1283)+SUMIF(H1281:AL1281,"PN/F",H1283:AL1283)+SUMIF(H1281:AL1281,"PN/L",H1283:AL1283)+SUMIF(H1281:AL1281,"TV",H1283:AL1283)+SUMIF(H1281:AL1281,"TVD",H1283:AL1283)+SUMIF(H1281:AL1281,"PDD",H1283:AL1283)+SUMIF(H1281:AL1281,"PMD",H1283:AL1283)</f>
        <v>0</v>
      </c>
      <c r="BN1281" s="261">
        <f>SUMIF(H1281:AL1281,"PD",H1284:AL1284)+SUMIF(H1281:AL1281,"PN",H1284:AL1284)+SUMIF(H1281:AL1281,"P/DS",H1284:AL1284)+SUMIF(H1281:AL1281,"PN/F",H1284:AL1284)+SUMIF(H1281:AL1281,"PN/L",H1284:AL1284)+SUMIF(H1281:AL1281,"TV",H1284:AL1284)+SUMIF(H1281:AL1281,"TVD",H1284:AL1284)</f>
        <v>0</v>
      </c>
      <c r="BO1281" s="261">
        <f>SUMIF(H1281:AL1281,"PD",H1285:AL1285)+SUMIF(H1281:AL1281,"PN",H1285:AL1285)+SUMIF(H1281:AL1281,"P/DS",H1285:AL1285)+SUMIF(H1281:AL1281,"PN/F",H1285:AL1285)+SUMIF(H1281:AL1281,"PN/L",H1285:AL1285)+SUMIF(H1281:AL1281,"TV",H1285:AL1285)+SUMIF(H1281:AL1281,"TVD",H1285:AL1285)</f>
        <v>0</v>
      </c>
      <c r="BP1281" s="261">
        <f>SUMIF(H1281:AL1281,"PD",H1286:AL1286)+SUMIF(H1281:AL1281,"PN",H1286:AL1286)+SUMIF(H1281:AL1281,"P/DS",H1286:AL1286)+SUMIF(H1281:AL1281,"PN/F",H1286:AL1286)+SUMIF(H1281:AL1281,"PN/L",H1286:AL1286)+SUMIF(H1281:AL1281,"TV",H1286:AL1286)+SUMIF(H1281:AL1281,"TVD",H1286:AL1286)+SUMIF(H1281:AL1281,"PDD",H1286:AL1286)+SUMIF(H1281:AL1281,"PH",H1286:AL1286)+SUMIF(H1281:AL1281,"PM",H1286:AL1286)</f>
        <v>0</v>
      </c>
      <c r="BQ1281" s="261">
        <f>SUMIF(H1281:AL1281,"PD",H1287:AL1287)+SUMIF(H1281:AL1281,"PN",H1287:AL1287)+SUMIF(H1281:AL1281,"P/DS",H1287:AL1287)+SUMIF(H1281:AL1281,"PN/F",H1287:AL1287)+SUMIF(H1281:AL1281,"PN/L",H1287:AL1287)+SUMIF(H1281:AL1281,"TV",H1287:AL1287)+SUMIF(H1281:AL1281,"TVD",H1287:AL1287)+SUMIF(H1281:AL1281,"PDD",H1287:AL1287)+SUMIF(H1281:AL1281,"PH",H1287:AL1287)+SUMIF(H1281:AL1281,"PM",H1287:AL1287)</f>
        <v>0</v>
      </c>
      <c r="BR1281" s="269">
        <f>SUM(H1282:AL1282)-BL1281</f>
        <v>4</v>
      </c>
      <c r="BS1281" s="269">
        <f>SUM(H1283:AL1283)-BM1281</f>
        <v>6.5</v>
      </c>
      <c r="BT1281" s="269">
        <f>SUM(H1284:AL1284)-BN1281</f>
        <v>0</v>
      </c>
      <c r="BU1281" s="269">
        <f>SUM(H1285:AL1285)-BO1281</f>
        <v>6.5</v>
      </c>
      <c r="BV1281" s="269">
        <f>SUM(H1286:AL1286)-BP1281</f>
        <v>0</v>
      </c>
      <c r="BW1281" s="269">
        <f>SUM(H1287:AL1287)-BQ1281</f>
        <v>0</v>
      </c>
      <c r="BX1281" s="255">
        <f>SUMIF(H1281:AL1281,"PD",H1288:AL1288)+SUMIF(H1281:AL1281,"PN",H1288:AL1288)+SUMIF(H1281:AL1281,"P/DS",H1288:AL1288)+SUMIF(H1281:AL1281,"PN/F",H1288:AL1288)+SUMIF(H1281:AL1281,"PN/L",H1288:AL1288)</f>
        <v>0</v>
      </c>
      <c r="BY1281" s="255">
        <f>SUM(H1288:AL1288)-BX1281</f>
        <v>0</v>
      </c>
      <c r="BZ1281" s="255">
        <f t="shared" ref="BZ1281" si="477">+SUM(BL1281:BW1288)</f>
        <v>17</v>
      </c>
      <c r="CA1281" s="266">
        <f>(COUNTIFS(H1281:AL1281,"PD",H1282:AL1282,"&gt;=2"))*0.5-IF(CN1281="VP",COUNTIFS($H$16:$AL$16,"SAT",H1281:AL1281,"PD",H1282:AL1282,"&gt;=2"))*0.5</f>
        <v>0</v>
      </c>
      <c r="CB1281" s="266">
        <f>(COUNTIFS(H1281:AL1281,"PN",H1283:AL1283,"&gt;=0.5",H1282:AL1282,"&gt;=1.5"))*0.5+COUNTIFS(H1281:AL1281,"PDD",H1283:AL1283,"&gt;=0.5",H1282:AL1282,"&gt;=1.5")*0.5</f>
        <v>0</v>
      </c>
      <c r="CC1281" s="273">
        <f>(COUNTIFS(H1281:AL1281,"TV",H1283:AL1283,"&gt;=10"))*0.5+(COUNTIFS(H1281:AL1281,"PMD",H1283:AL1283,"&gt;=2"))*0.5</f>
        <v>0</v>
      </c>
      <c r="CD1281" s="266">
        <f>(COUNTIFS(H1281:AL1281,"TVD",H1285:AL1285,"&gt;=6.5",H1283:AL1283,"&gt;=3.5"))*0.5</f>
        <v>0</v>
      </c>
      <c r="CE1281" s="266">
        <f>(COUNTIFS(H1281:AL1281,"PD",H1286:AL1286,"&gt;=10"))*0.5</f>
        <v>0</v>
      </c>
      <c r="CF1281" s="266">
        <f>(COUNTIFS(H1281:AL1281,"PDD",H1286:AL1286,"&gt;=3.5",H1287:AL1287,"&gt;=6.5")+COUNTIFS(H1281:AL1281,"PH",H1287:AL1287,"&gt;=0.5",H1286:AL1286,"&gt;=1.5")+COUNTIFS(H1281:AL1281,"PM",H1287:AL1287,"&gt;=0.5",H1286:AL1286,"&gt;=1.5"))*0.5</f>
        <v>0</v>
      </c>
      <c r="CG1281" s="266">
        <f>(COUNTIFS(H1281:AL1281,"DS",H1282:AL1282,"&gt;=2")+COUNTIFS(H1281:AL1281,"AL/DS",H1282:AL1282,"&gt;=2"))*0.5-IF(CN1281="VP",COUNTIFS($H$16:$AL$16,"SAT",H1281:AL1281,"DS",H1282:AL1282,"&gt;=2"))*0.5</f>
        <v>0</v>
      </c>
      <c r="CH1281" s="266">
        <f>(COUNTIFS(H1281:AL1281,"NS",H1283:AL1283,"&gt;=0.5",H1282:AL1282,"&gt;=1.5")+COUNTIFS(H1281:AL1281,"AL/NS",H1283:AL1283,"&gt;=0.5",H1282:AL1282,"&gt;=1.5")+COUNTIFS(H1281:AL1281,"NHD",H1283:AL1283,"&gt;=4.5",H1286:AL1286,"&gt;=2",H1282:AL1282,"&gt;=1.5"))*0.5</f>
        <v>0.5</v>
      </c>
      <c r="CI1281" s="266">
        <f>(COUNTIF(H1283:AL1283,"&gt;=10")+COUNTIFS(H1281:AL1281,"MD",H1283:AL1283,"&gt;=2")-COUNTIFS(H1281:AL1281,"TV",H1283:AL1283,"&gt;=10"))*0.5</f>
        <v>0</v>
      </c>
      <c r="CJ1281" s="266">
        <f>(COUNTIFS(H1281:AL1281,"D",H1285:AL1285,"&gt;=6.5",H1283:AL1283,"&gt;=3.5"))*0.5</f>
        <v>0</v>
      </c>
      <c r="CK1281" s="266">
        <f>(COUNTIF(H1286:AL1286,"&gt;=10")-COUNTIFS(H1281:AL1281,"PD",H1286:AL1286,"&gt;=10"))*0.5</f>
        <v>0</v>
      </c>
      <c r="CL1281" s="265">
        <f>(COUNTIFS(H1281:AL1281,"NHD",H1286:AL1286,"&gt;=3.5",H1287:AL1287,"&gt;=6.5")+COUNTIFS(H1281:AL1281,"BH",H1286:AL1286,"&gt;=1.5",H1287:AL1287,"&gt;=0.5")+COUNTIFS(H1281:AL1281,"BM",H1286:AL1286,"&gt;=1.5",H1287:AL1287,"&gt;=0.5")+COUNTIFS(H1281:AL1281,"D",H1286:AL1286,"&gt;=1.5",H1287:AL1287,"&gt;=0.5"))*0.5</f>
        <v>0</v>
      </c>
      <c r="CM1281" s="272"/>
      <c r="CN1281" s="264" t="s">
        <v>723</v>
      </c>
      <c r="CO1281" s="198">
        <f t="shared" ref="CO1281" si="478">+AM1281+AN1281+AO1281+AP1281+AQ1281+AR1281+AS1281+AU1281+BG1281</f>
        <v>26</v>
      </c>
      <c r="CP1281" s="225">
        <f>+SUM(I1282:I1287)-I1288</f>
        <v>9.5</v>
      </c>
      <c r="CQ1281" s="225">
        <f>+SUM(J1282:J1287)-J1288</f>
        <v>0.5</v>
      </c>
      <c r="CR1281" s="225">
        <f>+SUM(K1282:K1287)-K1288</f>
        <v>0.5</v>
      </c>
      <c r="CS1281" s="199"/>
      <c r="CT1281" s="199"/>
      <c r="CU1281" s="199"/>
      <c r="CV1281" s="199"/>
      <c r="CW1281" s="199"/>
      <c r="CX1281" s="199"/>
      <c r="CY1281" s="199"/>
      <c r="CZ1281" s="199"/>
      <c r="DA1281" s="199"/>
    </row>
    <row r="1282" spans="1:105" s="120" customFormat="1" ht="15" customHeight="1">
      <c r="A1282" s="228"/>
      <c r="B1282" s="277"/>
      <c r="C1282" s="280"/>
      <c r="D1282" s="237"/>
      <c r="E1282" s="237"/>
      <c r="F1282" s="242" t="s">
        <v>82</v>
      </c>
      <c r="G1282" s="121">
        <v>1.5</v>
      </c>
      <c r="H1282" s="83"/>
      <c r="I1282" s="83"/>
      <c r="J1282" s="83"/>
      <c r="K1282" s="83"/>
      <c r="L1282" s="83"/>
      <c r="M1282" s="83"/>
      <c r="N1282" s="83"/>
      <c r="O1282" s="83"/>
      <c r="P1282" s="83"/>
      <c r="Q1282" s="83"/>
      <c r="R1282" s="83"/>
      <c r="S1282" s="83"/>
      <c r="T1282" s="83"/>
      <c r="U1282" s="83"/>
      <c r="V1282" s="83"/>
      <c r="W1282" s="83"/>
      <c r="X1282" s="83"/>
      <c r="Y1282" s="83">
        <v>1.5</v>
      </c>
      <c r="Z1282" s="83">
        <v>1</v>
      </c>
      <c r="AA1282" s="83">
        <v>1</v>
      </c>
      <c r="AB1282" s="83">
        <v>0.5</v>
      </c>
      <c r="AC1282" s="79"/>
      <c r="AD1282" s="79"/>
      <c r="AE1282" s="79"/>
      <c r="AF1282" s="79"/>
      <c r="AG1282" s="79"/>
      <c r="AH1282" s="79"/>
      <c r="AI1282" s="79"/>
      <c r="AJ1282" s="79"/>
      <c r="AK1282" s="79"/>
      <c r="AL1282" s="79"/>
      <c r="AM1282" s="240"/>
      <c r="AN1282" s="240"/>
      <c r="AO1282" s="240"/>
      <c r="AP1282" s="240"/>
      <c r="AQ1282" s="240"/>
      <c r="AR1282" s="240"/>
      <c r="AS1282" s="240"/>
      <c r="AT1282" s="256"/>
      <c r="AU1282" s="256"/>
      <c r="AV1282" s="259"/>
      <c r="AW1282" s="259"/>
      <c r="AX1282" s="256"/>
      <c r="AY1282" s="256"/>
      <c r="AZ1282" s="256"/>
      <c r="BA1282" s="256"/>
      <c r="BB1282" s="256"/>
      <c r="BC1282" s="256"/>
      <c r="BD1282" s="256"/>
      <c r="BE1282" s="256"/>
      <c r="BF1282" s="256"/>
      <c r="BG1282" s="256"/>
      <c r="BH1282" s="256"/>
      <c r="BI1282" s="256"/>
      <c r="BJ1282" s="256"/>
      <c r="BK1282" s="256"/>
      <c r="BL1282" s="262"/>
      <c r="BM1282" s="262"/>
      <c r="BN1282" s="262"/>
      <c r="BO1282" s="262"/>
      <c r="BP1282" s="262"/>
      <c r="BQ1282" s="262"/>
      <c r="BR1282" s="270"/>
      <c r="BS1282" s="270"/>
      <c r="BT1282" s="270"/>
      <c r="BU1282" s="270"/>
      <c r="BV1282" s="270"/>
      <c r="BW1282" s="270"/>
      <c r="BX1282" s="256"/>
      <c r="BY1282" s="256"/>
      <c r="BZ1282" s="256"/>
      <c r="CA1282" s="267"/>
      <c r="CB1282" s="267"/>
      <c r="CC1282" s="274"/>
      <c r="CD1282" s="267"/>
      <c r="CE1282" s="267"/>
      <c r="CF1282" s="267"/>
      <c r="CG1282" s="267"/>
      <c r="CH1282" s="267"/>
      <c r="CI1282" s="267"/>
      <c r="CJ1282" s="267"/>
      <c r="CK1282" s="267"/>
      <c r="CL1282" s="265"/>
      <c r="CM1282" s="272"/>
      <c r="CN1282" s="264"/>
      <c r="CO1282" s="198"/>
      <c r="CP1282" s="226"/>
      <c r="CQ1282" s="226"/>
      <c r="CR1282" s="226"/>
      <c r="CS1282" s="199"/>
      <c r="CT1282" s="199"/>
      <c r="CU1282" s="199"/>
      <c r="CV1282" s="199"/>
      <c r="CW1282" s="199"/>
      <c r="CX1282" s="199"/>
      <c r="CY1282" s="199"/>
      <c r="CZ1282" s="199"/>
      <c r="DA1282" s="199"/>
    </row>
    <row r="1283" spans="1:105" s="120" customFormat="1" ht="15" customHeight="1">
      <c r="A1283" s="228"/>
      <c r="B1283" s="277"/>
      <c r="C1283" s="280"/>
      <c r="D1283" s="237"/>
      <c r="E1283" s="237"/>
      <c r="F1283" s="243"/>
      <c r="G1283" s="122">
        <v>2</v>
      </c>
      <c r="H1283" s="84"/>
      <c r="I1283" s="84">
        <v>3</v>
      </c>
      <c r="J1283" s="84">
        <v>0.5</v>
      </c>
      <c r="K1283" s="84">
        <v>0.5</v>
      </c>
      <c r="L1283" s="84"/>
      <c r="M1283" s="84"/>
      <c r="N1283" s="84"/>
      <c r="O1283" s="84"/>
      <c r="P1283" s="84"/>
      <c r="Q1283" s="84"/>
      <c r="R1283" s="84"/>
      <c r="S1283" s="84"/>
      <c r="T1283" s="84"/>
      <c r="U1283" s="84"/>
      <c r="V1283" s="84"/>
      <c r="W1283" s="84"/>
      <c r="X1283" s="84">
        <v>0.5</v>
      </c>
      <c r="Y1283" s="84">
        <v>0.5</v>
      </c>
      <c r="Z1283" s="84">
        <v>0.5</v>
      </c>
      <c r="AA1283" s="84">
        <v>0.5</v>
      </c>
      <c r="AB1283" s="84">
        <v>0.5</v>
      </c>
      <c r="AC1283" s="80"/>
      <c r="AD1283" s="80"/>
      <c r="AE1283" s="80"/>
      <c r="AF1283" s="80"/>
      <c r="AG1283" s="80"/>
      <c r="AH1283" s="80"/>
      <c r="AI1283" s="80"/>
      <c r="AJ1283" s="80"/>
      <c r="AK1283" s="80"/>
      <c r="AL1283" s="80"/>
      <c r="AM1283" s="240"/>
      <c r="AN1283" s="240"/>
      <c r="AO1283" s="240"/>
      <c r="AP1283" s="240"/>
      <c r="AQ1283" s="240"/>
      <c r="AR1283" s="240"/>
      <c r="AS1283" s="240"/>
      <c r="AT1283" s="256"/>
      <c r="AU1283" s="256"/>
      <c r="AV1283" s="259"/>
      <c r="AW1283" s="259"/>
      <c r="AX1283" s="256"/>
      <c r="AY1283" s="256"/>
      <c r="AZ1283" s="256"/>
      <c r="BA1283" s="256"/>
      <c r="BB1283" s="256"/>
      <c r="BC1283" s="256"/>
      <c r="BD1283" s="256"/>
      <c r="BE1283" s="256"/>
      <c r="BF1283" s="256"/>
      <c r="BG1283" s="256"/>
      <c r="BH1283" s="256"/>
      <c r="BI1283" s="256"/>
      <c r="BJ1283" s="256"/>
      <c r="BK1283" s="256"/>
      <c r="BL1283" s="262"/>
      <c r="BM1283" s="262"/>
      <c r="BN1283" s="262"/>
      <c r="BO1283" s="262"/>
      <c r="BP1283" s="262"/>
      <c r="BQ1283" s="262"/>
      <c r="BR1283" s="270"/>
      <c r="BS1283" s="270"/>
      <c r="BT1283" s="270"/>
      <c r="BU1283" s="270"/>
      <c r="BV1283" s="270"/>
      <c r="BW1283" s="270"/>
      <c r="BX1283" s="256"/>
      <c r="BY1283" s="256"/>
      <c r="BZ1283" s="256"/>
      <c r="CA1283" s="267"/>
      <c r="CB1283" s="267"/>
      <c r="CC1283" s="274"/>
      <c r="CD1283" s="267"/>
      <c r="CE1283" s="267"/>
      <c r="CF1283" s="267"/>
      <c r="CG1283" s="267"/>
      <c r="CH1283" s="267"/>
      <c r="CI1283" s="267"/>
      <c r="CJ1283" s="267"/>
      <c r="CK1283" s="267"/>
      <c r="CL1283" s="265"/>
      <c r="CM1283" s="272"/>
      <c r="CN1283" s="264"/>
      <c r="CO1283" s="198"/>
      <c r="CP1283" s="226"/>
      <c r="CQ1283" s="226"/>
      <c r="CR1283" s="226"/>
      <c r="CS1283" s="199"/>
      <c r="CT1283" s="199"/>
      <c r="CU1283" s="199"/>
      <c r="CV1283" s="199"/>
      <c r="CW1283" s="199"/>
      <c r="CX1283" s="199"/>
      <c r="CY1283" s="199"/>
      <c r="CZ1283" s="199"/>
      <c r="DA1283" s="199"/>
    </row>
    <row r="1284" spans="1:105" s="120" customFormat="1" ht="15" customHeight="1">
      <c r="A1284" s="228"/>
      <c r="B1284" s="277"/>
      <c r="C1284" s="280"/>
      <c r="D1284" s="237"/>
      <c r="E1284" s="237"/>
      <c r="F1284" s="243"/>
      <c r="G1284" s="122">
        <v>2.1</v>
      </c>
      <c r="H1284" s="84"/>
      <c r="I1284" s="84"/>
      <c r="J1284" s="84"/>
      <c r="K1284" s="84"/>
      <c r="L1284" s="84"/>
      <c r="M1284" s="84"/>
      <c r="N1284" s="84"/>
      <c r="O1284" s="84"/>
      <c r="P1284" s="84"/>
      <c r="Q1284" s="84"/>
      <c r="R1284" s="84"/>
      <c r="S1284" s="84"/>
      <c r="T1284" s="84"/>
      <c r="U1284" s="84"/>
      <c r="V1284" s="84"/>
      <c r="W1284" s="84"/>
      <c r="X1284" s="84"/>
      <c r="Y1284" s="84"/>
      <c r="Z1284" s="84"/>
      <c r="AA1284" s="84"/>
      <c r="AB1284" s="84"/>
      <c r="AC1284" s="80"/>
      <c r="AD1284" s="80"/>
      <c r="AE1284" s="80"/>
      <c r="AF1284" s="80"/>
      <c r="AG1284" s="80"/>
      <c r="AH1284" s="80"/>
      <c r="AI1284" s="80"/>
      <c r="AJ1284" s="80"/>
      <c r="AK1284" s="80"/>
      <c r="AL1284" s="80"/>
      <c r="AM1284" s="240"/>
      <c r="AN1284" s="240"/>
      <c r="AO1284" s="240"/>
      <c r="AP1284" s="240"/>
      <c r="AQ1284" s="240"/>
      <c r="AR1284" s="240"/>
      <c r="AS1284" s="240"/>
      <c r="AT1284" s="256"/>
      <c r="AU1284" s="256"/>
      <c r="AV1284" s="259"/>
      <c r="AW1284" s="259"/>
      <c r="AX1284" s="256"/>
      <c r="AY1284" s="256"/>
      <c r="AZ1284" s="256"/>
      <c r="BA1284" s="256"/>
      <c r="BB1284" s="256"/>
      <c r="BC1284" s="256"/>
      <c r="BD1284" s="256"/>
      <c r="BE1284" s="256"/>
      <c r="BF1284" s="256"/>
      <c r="BG1284" s="256"/>
      <c r="BH1284" s="256"/>
      <c r="BI1284" s="256"/>
      <c r="BJ1284" s="256"/>
      <c r="BK1284" s="256"/>
      <c r="BL1284" s="262"/>
      <c r="BM1284" s="262"/>
      <c r="BN1284" s="262"/>
      <c r="BO1284" s="262"/>
      <c r="BP1284" s="262"/>
      <c r="BQ1284" s="262"/>
      <c r="BR1284" s="270"/>
      <c r="BS1284" s="270"/>
      <c r="BT1284" s="270"/>
      <c r="BU1284" s="270"/>
      <c r="BV1284" s="270"/>
      <c r="BW1284" s="270"/>
      <c r="BX1284" s="256"/>
      <c r="BY1284" s="256"/>
      <c r="BZ1284" s="256"/>
      <c r="CA1284" s="267"/>
      <c r="CB1284" s="267"/>
      <c r="CC1284" s="274"/>
      <c r="CD1284" s="267"/>
      <c r="CE1284" s="267"/>
      <c r="CF1284" s="267"/>
      <c r="CG1284" s="267"/>
      <c r="CH1284" s="267"/>
      <c r="CI1284" s="267"/>
      <c r="CJ1284" s="267"/>
      <c r="CK1284" s="267"/>
      <c r="CL1284" s="265"/>
      <c r="CM1284" s="272"/>
      <c r="CN1284" s="264"/>
      <c r="CO1284" s="198"/>
      <c r="CP1284" s="226"/>
      <c r="CQ1284" s="226"/>
      <c r="CR1284" s="226"/>
      <c r="CS1284" s="199"/>
      <c r="CT1284" s="199"/>
      <c r="CU1284" s="199"/>
      <c r="CV1284" s="199"/>
      <c r="CW1284" s="199"/>
      <c r="CX1284" s="199"/>
      <c r="CY1284" s="199"/>
      <c r="CZ1284" s="199"/>
      <c r="DA1284" s="199"/>
    </row>
    <row r="1285" spans="1:105" s="120" customFormat="1" ht="15" customHeight="1">
      <c r="A1285" s="228"/>
      <c r="B1285" s="277"/>
      <c r="C1285" s="280"/>
      <c r="D1285" s="237"/>
      <c r="E1285" s="237"/>
      <c r="F1285" s="243"/>
      <c r="G1285" s="122">
        <v>2.7</v>
      </c>
      <c r="H1285" s="84"/>
      <c r="I1285" s="84">
        <v>6.5</v>
      </c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  <c r="U1285" s="84"/>
      <c r="V1285" s="84"/>
      <c r="W1285" s="84"/>
      <c r="X1285" s="84"/>
      <c r="Y1285" s="84"/>
      <c r="Z1285" s="84"/>
      <c r="AA1285" s="84"/>
      <c r="AB1285" s="84"/>
      <c r="AC1285" s="80"/>
      <c r="AD1285" s="80"/>
      <c r="AE1285" s="80"/>
      <c r="AF1285" s="80"/>
      <c r="AG1285" s="80"/>
      <c r="AH1285" s="80"/>
      <c r="AI1285" s="80"/>
      <c r="AJ1285" s="80"/>
      <c r="AK1285" s="80"/>
      <c r="AL1285" s="80"/>
      <c r="AM1285" s="240"/>
      <c r="AN1285" s="240"/>
      <c r="AO1285" s="240"/>
      <c r="AP1285" s="240"/>
      <c r="AQ1285" s="240"/>
      <c r="AR1285" s="240"/>
      <c r="AS1285" s="240"/>
      <c r="AT1285" s="256"/>
      <c r="AU1285" s="256"/>
      <c r="AV1285" s="259"/>
      <c r="AW1285" s="259"/>
      <c r="AX1285" s="256"/>
      <c r="AY1285" s="256"/>
      <c r="AZ1285" s="256"/>
      <c r="BA1285" s="256"/>
      <c r="BB1285" s="256"/>
      <c r="BC1285" s="256"/>
      <c r="BD1285" s="256"/>
      <c r="BE1285" s="256"/>
      <c r="BF1285" s="256"/>
      <c r="BG1285" s="256"/>
      <c r="BH1285" s="256"/>
      <c r="BI1285" s="256"/>
      <c r="BJ1285" s="256"/>
      <c r="BK1285" s="256"/>
      <c r="BL1285" s="262"/>
      <c r="BM1285" s="262"/>
      <c r="BN1285" s="262"/>
      <c r="BO1285" s="262"/>
      <c r="BP1285" s="262"/>
      <c r="BQ1285" s="262"/>
      <c r="BR1285" s="270"/>
      <c r="BS1285" s="270"/>
      <c r="BT1285" s="270"/>
      <c r="BU1285" s="270"/>
      <c r="BV1285" s="270"/>
      <c r="BW1285" s="270"/>
      <c r="BX1285" s="256"/>
      <c r="BY1285" s="256"/>
      <c r="BZ1285" s="256"/>
      <c r="CA1285" s="267"/>
      <c r="CB1285" s="267"/>
      <c r="CC1285" s="274"/>
      <c r="CD1285" s="267"/>
      <c r="CE1285" s="267"/>
      <c r="CF1285" s="267"/>
      <c r="CG1285" s="267"/>
      <c r="CH1285" s="267"/>
      <c r="CI1285" s="267"/>
      <c r="CJ1285" s="267"/>
      <c r="CK1285" s="267"/>
      <c r="CL1285" s="265"/>
      <c r="CM1285" s="272"/>
      <c r="CN1285" s="264"/>
      <c r="CO1285" s="198"/>
      <c r="CP1285" s="226"/>
      <c r="CQ1285" s="226"/>
      <c r="CR1285" s="226"/>
      <c r="CS1285" s="199"/>
      <c r="CT1285" s="199"/>
      <c r="CU1285" s="199"/>
      <c r="CV1285" s="199"/>
      <c r="CW1285" s="199"/>
      <c r="CX1285" s="199"/>
      <c r="CY1285" s="199"/>
      <c r="CZ1285" s="199"/>
      <c r="DA1285" s="199"/>
    </row>
    <row r="1286" spans="1:105" s="120" customFormat="1" ht="15" customHeight="1">
      <c r="A1286" s="228"/>
      <c r="B1286" s="277"/>
      <c r="C1286" s="280"/>
      <c r="D1286" s="237"/>
      <c r="E1286" s="237"/>
      <c r="F1286" s="243"/>
      <c r="G1286" s="122">
        <v>3</v>
      </c>
      <c r="H1286" s="84"/>
      <c r="I1286" s="84"/>
      <c r="J1286" s="84"/>
      <c r="K1286" s="84"/>
      <c r="L1286" s="84"/>
      <c r="M1286" s="84"/>
      <c r="N1286" s="84"/>
      <c r="O1286" s="84"/>
      <c r="P1286" s="84"/>
      <c r="Q1286" s="84"/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4"/>
      <c r="AC1286" s="80"/>
      <c r="AD1286" s="80"/>
      <c r="AE1286" s="80"/>
      <c r="AF1286" s="80"/>
      <c r="AG1286" s="80"/>
      <c r="AH1286" s="80"/>
      <c r="AI1286" s="80"/>
      <c r="AJ1286" s="80"/>
      <c r="AK1286" s="80"/>
      <c r="AL1286" s="80"/>
      <c r="AM1286" s="240"/>
      <c r="AN1286" s="240"/>
      <c r="AO1286" s="240"/>
      <c r="AP1286" s="240"/>
      <c r="AQ1286" s="240"/>
      <c r="AR1286" s="240"/>
      <c r="AS1286" s="240"/>
      <c r="AT1286" s="256"/>
      <c r="AU1286" s="256"/>
      <c r="AV1286" s="259"/>
      <c r="AW1286" s="259"/>
      <c r="AX1286" s="256"/>
      <c r="AY1286" s="256"/>
      <c r="AZ1286" s="256"/>
      <c r="BA1286" s="256"/>
      <c r="BB1286" s="256"/>
      <c r="BC1286" s="256"/>
      <c r="BD1286" s="256"/>
      <c r="BE1286" s="256"/>
      <c r="BF1286" s="256"/>
      <c r="BG1286" s="256"/>
      <c r="BH1286" s="256"/>
      <c r="BI1286" s="256"/>
      <c r="BJ1286" s="256"/>
      <c r="BK1286" s="256"/>
      <c r="BL1286" s="262"/>
      <c r="BM1286" s="262"/>
      <c r="BN1286" s="262"/>
      <c r="BO1286" s="262"/>
      <c r="BP1286" s="262"/>
      <c r="BQ1286" s="262"/>
      <c r="BR1286" s="270"/>
      <c r="BS1286" s="270"/>
      <c r="BT1286" s="270"/>
      <c r="BU1286" s="270"/>
      <c r="BV1286" s="270"/>
      <c r="BW1286" s="270"/>
      <c r="BX1286" s="256"/>
      <c r="BY1286" s="256"/>
      <c r="BZ1286" s="256"/>
      <c r="CA1286" s="267"/>
      <c r="CB1286" s="267"/>
      <c r="CC1286" s="274"/>
      <c r="CD1286" s="267"/>
      <c r="CE1286" s="267"/>
      <c r="CF1286" s="267"/>
      <c r="CG1286" s="267"/>
      <c r="CH1286" s="267"/>
      <c r="CI1286" s="267"/>
      <c r="CJ1286" s="267"/>
      <c r="CK1286" s="267"/>
      <c r="CL1286" s="265"/>
      <c r="CM1286" s="272"/>
      <c r="CN1286" s="264"/>
      <c r="CO1286" s="198"/>
      <c r="CP1286" s="226"/>
      <c r="CQ1286" s="226"/>
      <c r="CR1286" s="226"/>
      <c r="CS1286" s="199"/>
      <c r="CT1286" s="199"/>
      <c r="CU1286" s="199"/>
      <c r="CV1286" s="199"/>
      <c r="CW1286" s="199"/>
      <c r="CX1286" s="199"/>
      <c r="CY1286" s="199"/>
      <c r="CZ1286" s="199"/>
      <c r="DA1286" s="199"/>
    </row>
    <row r="1287" spans="1:105" s="120" customFormat="1" ht="15" customHeight="1">
      <c r="A1287" s="228"/>
      <c r="B1287" s="277"/>
      <c r="C1287" s="280"/>
      <c r="D1287" s="237"/>
      <c r="E1287" s="237"/>
      <c r="F1287" s="244"/>
      <c r="G1287" s="123">
        <v>3.9</v>
      </c>
      <c r="H1287" s="85"/>
      <c r="I1287" s="85"/>
      <c r="J1287" s="85"/>
      <c r="K1287" s="85"/>
      <c r="L1287" s="85"/>
      <c r="M1287" s="85"/>
      <c r="N1287" s="85"/>
      <c r="O1287" s="85"/>
      <c r="P1287" s="85"/>
      <c r="Q1287" s="85"/>
      <c r="R1287" s="85"/>
      <c r="S1287" s="85"/>
      <c r="T1287" s="85"/>
      <c r="U1287" s="85"/>
      <c r="V1287" s="85"/>
      <c r="W1287" s="85"/>
      <c r="X1287" s="85"/>
      <c r="Y1287" s="85"/>
      <c r="Z1287" s="85"/>
      <c r="AA1287" s="85"/>
      <c r="AB1287" s="85"/>
      <c r="AC1287" s="81"/>
      <c r="AD1287" s="81"/>
      <c r="AE1287" s="81"/>
      <c r="AF1287" s="81"/>
      <c r="AG1287" s="81"/>
      <c r="AH1287" s="81"/>
      <c r="AI1287" s="81"/>
      <c r="AJ1287" s="81"/>
      <c r="AK1287" s="81"/>
      <c r="AL1287" s="81"/>
      <c r="AM1287" s="240"/>
      <c r="AN1287" s="240"/>
      <c r="AO1287" s="240"/>
      <c r="AP1287" s="240"/>
      <c r="AQ1287" s="240"/>
      <c r="AR1287" s="240"/>
      <c r="AS1287" s="240"/>
      <c r="AT1287" s="256"/>
      <c r="AU1287" s="256"/>
      <c r="AV1287" s="259"/>
      <c r="AW1287" s="259"/>
      <c r="AX1287" s="256"/>
      <c r="AY1287" s="256"/>
      <c r="AZ1287" s="256"/>
      <c r="BA1287" s="256"/>
      <c r="BB1287" s="256"/>
      <c r="BC1287" s="256"/>
      <c r="BD1287" s="256"/>
      <c r="BE1287" s="256"/>
      <c r="BF1287" s="256"/>
      <c r="BG1287" s="256"/>
      <c r="BH1287" s="256"/>
      <c r="BI1287" s="256"/>
      <c r="BJ1287" s="256"/>
      <c r="BK1287" s="256"/>
      <c r="BL1287" s="262"/>
      <c r="BM1287" s="262"/>
      <c r="BN1287" s="262"/>
      <c r="BO1287" s="262"/>
      <c r="BP1287" s="262"/>
      <c r="BQ1287" s="262"/>
      <c r="BR1287" s="270"/>
      <c r="BS1287" s="270"/>
      <c r="BT1287" s="270"/>
      <c r="BU1287" s="270"/>
      <c r="BV1287" s="270"/>
      <c r="BW1287" s="270"/>
      <c r="BX1287" s="256"/>
      <c r="BY1287" s="256"/>
      <c r="BZ1287" s="256"/>
      <c r="CA1287" s="267"/>
      <c r="CB1287" s="267"/>
      <c r="CC1287" s="274"/>
      <c r="CD1287" s="267"/>
      <c r="CE1287" s="267"/>
      <c r="CF1287" s="267"/>
      <c r="CG1287" s="267"/>
      <c r="CH1287" s="267"/>
      <c r="CI1287" s="267"/>
      <c r="CJ1287" s="267"/>
      <c r="CK1287" s="267"/>
      <c r="CL1287" s="265"/>
      <c r="CM1287" s="272"/>
      <c r="CN1287" s="264"/>
      <c r="CO1287" s="198"/>
      <c r="CP1287" s="226"/>
      <c r="CQ1287" s="226"/>
      <c r="CR1287" s="226"/>
      <c r="CS1287" s="199"/>
      <c r="CT1287" s="199"/>
      <c r="CU1287" s="199"/>
      <c r="CV1287" s="199"/>
      <c r="CW1287" s="199"/>
      <c r="CX1287" s="199"/>
      <c r="CY1287" s="199"/>
      <c r="CZ1287" s="199"/>
      <c r="DA1287" s="199"/>
    </row>
    <row r="1288" spans="1:105" s="120" customFormat="1" ht="15" customHeight="1" thickBot="1">
      <c r="A1288" s="229"/>
      <c r="B1288" s="278"/>
      <c r="C1288" s="281"/>
      <c r="D1288" s="238"/>
      <c r="E1288" s="238"/>
      <c r="F1288" s="245" t="s">
        <v>83</v>
      </c>
      <c r="G1288" s="246"/>
      <c r="H1288" s="82"/>
      <c r="I1288" s="82"/>
      <c r="J1288" s="82"/>
      <c r="K1288" s="82"/>
      <c r="L1288" s="82"/>
      <c r="M1288" s="82"/>
      <c r="N1288" s="82"/>
      <c r="O1288" s="82"/>
      <c r="P1288" s="82"/>
      <c r="Q1288" s="82"/>
      <c r="R1288" s="82"/>
      <c r="S1288" s="82"/>
      <c r="T1288" s="82"/>
      <c r="U1288" s="82"/>
      <c r="V1288" s="82"/>
      <c r="W1288" s="82"/>
      <c r="X1288" s="82"/>
      <c r="Y1288" s="82"/>
      <c r="Z1288" s="82"/>
      <c r="AA1288" s="82"/>
      <c r="AB1288" s="82"/>
      <c r="AC1288" s="35"/>
      <c r="AD1288" s="35"/>
      <c r="AE1288" s="35"/>
      <c r="AF1288" s="35"/>
      <c r="AG1288" s="35"/>
      <c r="AH1288" s="35"/>
      <c r="AI1288" s="35"/>
      <c r="AJ1288" s="35"/>
      <c r="AK1288" s="35"/>
      <c r="AL1288" s="35"/>
      <c r="AM1288" s="241"/>
      <c r="AN1288" s="241"/>
      <c r="AO1288" s="241"/>
      <c r="AP1288" s="241"/>
      <c r="AQ1288" s="241"/>
      <c r="AR1288" s="241"/>
      <c r="AS1288" s="241"/>
      <c r="AT1288" s="257"/>
      <c r="AU1288" s="257"/>
      <c r="AV1288" s="260"/>
      <c r="AW1288" s="260"/>
      <c r="AX1288" s="257"/>
      <c r="AY1288" s="257"/>
      <c r="AZ1288" s="257"/>
      <c r="BA1288" s="257"/>
      <c r="BB1288" s="257"/>
      <c r="BC1288" s="257"/>
      <c r="BD1288" s="257"/>
      <c r="BE1288" s="257"/>
      <c r="BF1288" s="257"/>
      <c r="BG1288" s="257"/>
      <c r="BH1288" s="257"/>
      <c r="BI1288" s="257"/>
      <c r="BJ1288" s="257"/>
      <c r="BK1288" s="257"/>
      <c r="BL1288" s="263"/>
      <c r="BM1288" s="263"/>
      <c r="BN1288" s="263"/>
      <c r="BO1288" s="263"/>
      <c r="BP1288" s="263"/>
      <c r="BQ1288" s="263"/>
      <c r="BR1288" s="271"/>
      <c r="BS1288" s="271"/>
      <c r="BT1288" s="271"/>
      <c r="BU1288" s="271"/>
      <c r="BV1288" s="271"/>
      <c r="BW1288" s="271"/>
      <c r="BX1288" s="257"/>
      <c r="BY1288" s="257"/>
      <c r="BZ1288" s="257"/>
      <c r="CA1288" s="268"/>
      <c r="CB1288" s="268"/>
      <c r="CC1288" s="275"/>
      <c r="CD1288" s="268"/>
      <c r="CE1288" s="268"/>
      <c r="CF1288" s="268"/>
      <c r="CG1288" s="268"/>
      <c r="CH1288" s="268"/>
      <c r="CI1288" s="268"/>
      <c r="CJ1288" s="268"/>
      <c r="CK1288" s="268"/>
      <c r="CL1288" s="265"/>
      <c r="CM1288" s="272"/>
      <c r="CN1288" s="264"/>
      <c r="CO1288" s="198"/>
      <c r="CP1288" s="226"/>
      <c r="CQ1288" s="226"/>
      <c r="CR1288" s="226"/>
      <c r="CS1288" s="199"/>
      <c r="CT1288" s="199"/>
      <c r="CU1288" s="199"/>
      <c r="CV1288" s="199"/>
      <c r="CW1288" s="199"/>
      <c r="CX1288" s="199"/>
      <c r="CY1288" s="199"/>
      <c r="CZ1288" s="199"/>
      <c r="DA1288" s="199"/>
    </row>
    <row r="1289" spans="1:105" s="70" customFormat="1" ht="15" customHeight="1">
      <c r="A1289" s="227">
        <f t="shared" ref="A1289" si="479">A1281+1</f>
        <v>159</v>
      </c>
      <c r="B1289" s="719" t="s">
        <v>1410</v>
      </c>
      <c r="C1289" s="722" t="s">
        <v>1412</v>
      </c>
      <c r="D1289" s="236" t="s">
        <v>1411</v>
      </c>
      <c r="E1289" s="236" t="s">
        <v>1248</v>
      </c>
      <c r="F1289" s="253" t="s">
        <v>80</v>
      </c>
      <c r="G1289" s="254"/>
      <c r="H1289" s="82" t="s">
        <v>57</v>
      </c>
      <c r="I1289" s="82"/>
      <c r="J1289" s="82" t="s">
        <v>57</v>
      </c>
      <c r="K1289" s="82" t="s">
        <v>57</v>
      </c>
      <c r="L1289" s="82" t="s">
        <v>57</v>
      </c>
      <c r="M1289" s="82" t="s">
        <v>57</v>
      </c>
      <c r="N1289" s="82" t="s">
        <v>57</v>
      </c>
      <c r="O1289" s="82"/>
      <c r="P1289" s="82" t="s">
        <v>58</v>
      </c>
      <c r="Q1289" s="82" t="s">
        <v>58</v>
      </c>
      <c r="R1289" s="82" t="s">
        <v>58</v>
      </c>
      <c r="S1289" s="82" t="s">
        <v>58</v>
      </c>
      <c r="T1289" s="82" t="s">
        <v>58</v>
      </c>
      <c r="U1289" s="82" t="s">
        <v>58</v>
      </c>
      <c r="V1289" s="82"/>
      <c r="W1289" s="82" t="s">
        <v>57</v>
      </c>
      <c r="X1289" s="82" t="s">
        <v>57</v>
      </c>
      <c r="Y1289" s="82" t="s">
        <v>57</v>
      </c>
      <c r="Z1289" s="82" t="s">
        <v>57</v>
      </c>
      <c r="AA1289" s="82" t="s">
        <v>57</v>
      </c>
      <c r="AB1289" s="82" t="s">
        <v>57</v>
      </c>
      <c r="AC1289" s="82"/>
      <c r="AD1289" s="82" t="s">
        <v>57</v>
      </c>
      <c r="AE1289" s="82" t="s">
        <v>57</v>
      </c>
      <c r="AF1289" s="82" t="s">
        <v>57</v>
      </c>
      <c r="AG1289" s="82" t="s">
        <v>57</v>
      </c>
      <c r="AH1289" s="82" t="s">
        <v>57</v>
      </c>
      <c r="AI1289" s="82" t="s">
        <v>1471</v>
      </c>
      <c r="AJ1289" s="82"/>
      <c r="AK1289" s="82" t="s">
        <v>60</v>
      </c>
      <c r="AL1289" s="82" t="s">
        <v>60</v>
      </c>
      <c r="AM1289" s="239">
        <f>COUNTIF(H1289:AL1289,"PH")+COUNTIF(H1289:AL1289,"PH/L")+COUNTIF(H1289:AL1289,"PM")</f>
        <v>0</v>
      </c>
      <c r="AN1289" s="239">
        <f>COUNTIF(H1289:AL1289,"PD")+COUNTIF(H1289:AL1289,"PDD")+COUNTIF(H1289:AL1289,"P/DS")/2+COUNTIF(H1289:AL1289,"PMD")</f>
        <v>17</v>
      </c>
      <c r="AO1289" s="239">
        <f>COUNTIF(H1289:AL1289,"PN")+COUNTIF(H1289:AL1289,"P/NS")/2+COUNTIF(H1289:AL1289,"PH")+COUNTIF(H1289:AL1289,"PH/F")/2+COUNTIF(H1289:AL1289,"PH/L")/2+COUNTIF(H1289:AL1289,"PM")</f>
        <v>6</v>
      </c>
      <c r="AP1289" s="239">
        <f>COUNTIF(H1289:AL1289,"BH")+COUNTIF(H1289:AL1289,"AL/BL")+COUNTIF(H1289:AL1289,"UL/BL")+COUNTIF(H1289:AL1289,"BM")</f>
        <v>0</v>
      </c>
      <c r="AQ1289" s="239">
        <f>COUNTIF(H1289:AL1289,"DS")+COUNTIF(H1289:AL1289,"AL/DS")/2+COUNTIF(H1289:AL1289,"UL/DS")/2+COUNTIF(H1289:AL1289,"CT")+COUNTIF(H1289:AL1289,"MD")</f>
        <v>2.5</v>
      </c>
      <c r="AR1289" s="239">
        <f>COUNTIF(H1289:AL1289,"NS")+COUNTIF(H1289:AL1289,"AL/NS")/2+COUNTIF(H1289:AL1289,"UL/NS")/2+COUNTIF(H1289:AL1289,"BH")+COUNTIF(H1289:AL1289,"AL/BF")/2+COUNTIF(H1289:AL1289,"AL/BL")/2+COUNTIF(H1289:AL1289,"UL/BL")/2+COUNTIF(H1289:AL1289,"UL/BF")/2+COUNTIF(H1289:AL1289,"BM")</f>
        <v>0</v>
      </c>
      <c r="AS1289" s="239">
        <f>COUNTIF(H1289:AL1289,"AL")+COUNTIF(H1289:AL1289,"AL/DS")/2+COUNTIF(H1289:AL1289,"AL/NS")/2+COUNTIF(H1289:AL1289,"NH")+COUNTIF(H1289:AL1289,"SL")+COUNTIF(H1289:AL1289,"NHD")+COUNTIF(H1289:AL1289,"B")+COUNTIF(H1289:AL1289,"HL")+COUNTIF(H1289:AL1289,"AL/BF")/2+COUNTIF(H1289:AL1289,"AL/BL")/2</f>
        <v>0</v>
      </c>
      <c r="AT1289" s="255">
        <f>COUNTIF(H1289:AL1289,"PD")+COUNTIF(H1289:AL1289,"PN")+COUNTIF(H1289:AL1289,"P/DS")/2+COUNTIF(H1289:AL1289,"P/NS")/2+COUNTIF(H1289:AL1289,"DS")+COUNTIF(H1289:AL1289,"NS")+COUNTIF(H1289:AL1289,"AL")+COUNTIF(H1289:AL1289,"AL/DS")+COUNTIF(H1289:AL1289,"AL/NS")+COUNTIF(H1289:AL1289,"NH")+COUNTIF(H1289:AL1289,"SL")+COUNTIF(H1289:AL1289,"UL/DS")/2+COUNTIF(H1289:AL1289,"UL/NS")/2+COUNTIF(H1289:AL1289,"CT")+COUNTIF(H1289:AL1289,"NHD")+COUNTIF(H1289:AL1289,"PDD")+COUNTIF(H1289:AL1289,"B")+COUNTIF(H1289:AL1289,"HL")+COUNTIF(H1289:AL1289,"PH")+COUNTIF(H1289:AL1289,"BH")+COUNTIF(H1289:AL1289,"AL/BF")+COUNTIF(H1289:AL1289,"AL/BL")+COUNTIF(H1289:AL1289,"UL/BF")/2+COUNTIF(H1289:AL1289,"UL/BL")/2+COUNTIF(H1289:AL1289,"PH/F")/2+COUNTIF(H1289:AL1289,"PH/L")/2+COUNTIF(H1289:AL1289,"MD")+COUNTIF(H1289:AL1289,"PMD")+COUNTIF(H1289:AL1289,"PM")+COUNTIF(H1289:AL1289,"BM")</f>
        <v>25.5</v>
      </c>
      <c r="AU1289" s="255">
        <f>COUNTIF(H1289:AL1289,"P/DS")/2+COUNTIF(H1289:AL1289,"P/NS")/2+COUNTIF(H1289:AL1289,"IL")+COUNTIF(H1289:AL1289,"NL")+COUNTIF(H1289:AL1289,"UL")+COUNTIF(H1289:AL1289,"UL/DS")/2+COUNTIF(H1289:AL1289,"UL/NS")/2+COUNTIF(H1289:AL1289,"KT")+COUNTIF(H1289:AL1289,"UL/BF")/2+COUNTIF(H1289:AL1289,"UL/BL")/2+COUNTIF(H1289:AL1289,"PH/F")/2+COUNTIF(H1289:AL1289,"PH/L")/2+COUNTIF(H1289:AL1289,"NB")</f>
        <v>0.5</v>
      </c>
      <c r="AV1289" s="258">
        <f>COUNTIF(H1289:AL1289,"PN")+COUNTIF(H1289:AL1289,"TVD")+COUNTIF(H1289:AL1289,"PH")+COUNTIF(H1289:AL1289,"PM")+COUNTIF(H1289:AL1289,"PDD")-COUNTIFS(H1289:AL1289,"PN",H1296:AL1296,"&gt;=3")-COUNTIFS(H1289:AL1289,"PM",H1296:AL1296,"&gt;=3")</f>
        <v>6</v>
      </c>
      <c r="AW1289" s="258">
        <f>COUNTIF(H1289:AL1289,"NS")+COUNTIF(H1289:AL1289,"D")+COUNTIF(H1289:AL1289,"BH")+COUNTIF(H1289:AL1289,"NHD")+COUNTIF(H1289:AL1289,"BM")-COUNTIFS(H1289:AL1289,"NS",H1296:AL1296,"&gt;=3")-COUNTIFS(H1289:AL1289,"BH",H1296:AL1296,"&gt;=3")-COUNTIFS(H1289:AL1289,"BM",H1296:AL1296,"&gt;=3")</f>
        <v>0</v>
      </c>
      <c r="AX1289" s="255">
        <f>COUNTIF(H1289:AL1289,"AL")+COUNTIF(H1289:AL1289,"AL/DS")/2+COUNTIF(H1289:AL1289,"AL/NS")/2+COUNTIF(H1289:AL1289,"AL/BF")+COUNTIF(H1289:AL1289,"AL/BL")/2</f>
        <v>0</v>
      </c>
      <c r="AY1289" s="255">
        <f>COUNTIF(H1289:AL1289,"SL")</f>
        <v>0</v>
      </c>
      <c r="AZ1289" s="255">
        <f>COUNTIF(H1289:AL1289,"NH")</f>
        <v>0</v>
      </c>
      <c r="BA1289" s="255">
        <f>COUNTIF(H1289:AL1289,"HL")</f>
        <v>0</v>
      </c>
      <c r="BB1289" s="255">
        <f>COUNTIF(G1289:AL1289,"P/DS")/2+COUNTIF(G1289:AL1289,"P/NS")/2+COUNTIF(G1289:AL1289,"UL")+COUNTIF(G1289:AL1289,"UL/DS")/2+COUNTIF(G1289:AL1289,"UL/NS")/2+COUNTIF(G1289:AL1289,"UL/BL")/2+COUNTIF(G1289:AL1289,"UL/BF")/2+COUNTIF(G1289:AL1289,"PH/F")/2+COUNTIF(G1289:AL1289,"PH/L")/2</f>
        <v>0.5</v>
      </c>
      <c r="BC1289" s="255">
        <f>COUNTIF(H1289:AL1289,"NB")</f>
        <v>0</v>
      </c>
      <c r="BD1289" s="255">
        <f>COUNTIF(H1289:AL1289,"NL")</f>
        <v>0</v>
      </c>
      <c r="BE1289" s="255">
        <f>COUNTIF(H1289:AL1289,"IL")</f>
        <v>0</v>
      </c>
      <c r="BF1289" s="255">
        <f>COUNTIF(H1289:AL1289,"KT")</f>
        <v>0</v>
      </c>
      <c r="BG1289" s="255">
        <f>COUNTIF(H1289:AL1289,"L70")</f>
        <v>0</v>
      </c>
      <c r="BH1289" s="255">
        <f>COUNTIF(H1289:AL1289,"MD")</f>
        <v>0</v>
      </c>
      <c r="BI1289" s="255">
        <f>COUNTIF(H1289:AL1289,"PMD")</f>
        <v>0</v>
      </c>
      <c r="BJ1289" s="255">
        <f>COUNTIF(H1289:AL1289,"PM")</f>
        <v>0</v>
      </c>
      <c r="BK1289" s="255">
        <f>COUNTIF(H1289:AL1289,"BM")</f>
        <v>0</v>
      </c>
      <c r="BL1289" s="261">
        <f>SUMIF(H1289:AL1289,"PD",H1290:AL1290)+SUMIF(H1289:AL1289,"PN",H1290:AL1290)+SUMIF(H1289:AL1289,"P/DS",H1290:AL1290)+SUMIF(H1289:AL1289,"PN/F",H1290:AL1290)+SUMIF(H1289:AL1289,"PN/L",H1290:AL1290)+SUMIF(H1289:AL1289,"TV",H1290:AL1290)+SUMIF(H1289:AL1289,"TVD",H1290:AL1290)+SUMIF(H1289:AL1289,"PDD",H1290:AL1290)</f>
        <v>15.5</v>
      </c>
      <c r="BM1289" s="261">
        <f>SUMIF(H1289:AL1289,"PD",H1291:AL1291)+SUMIF(H1289:AL1289,"PN",H1291:AL1291)+SUMIF(H1289:AL1289,"P/DS",H1291:AL1291)+SUMIF(H1289:AL1289,"PN/F",H1291:AL1291)+SUMIF(H1289:AL1289,"PN/L",H1291:AL1291)+SUMIF(H1289:AL1289,"TV",H1291:AL1291)+SUMIF(H1289:AL1289,"TVD",H1291:AL1291)+SUMIF(H1289:AL1289,"PDD",H1291:AL1291)+SUMIF(H1289:AL1289,"PMD",H1291:AL1291)</f>
        <v>2.5</v>
      </c>
      <c r="BN1289" s="261">
        <f>SUMIF(H1289:AL1289,"PD",H1292:AL1292)+SUMIF(H1289:AL1289,"PN",H1292:AL1292)+SUMIF(H1289:AL1289,"P/DS",H1292:AL1292)+SUMIF(H1289:AL1289,"PN/F",H1292:AL1292)+SUMIF(H1289:AL1289,"PN/L",H1292:AL1292)+SUMIF(H1289:AL1289,"TV",H1292:AL1292)+SUMIF(H1289:AL1289,"TVD",H1292:AL1292)</f>
        <v>0</v>
      </c>
      <c r="BO1289" s="261">
        <f>SUMIF(H1289:AL1289,"PD",H1293:AL1293)+SUMIF(H1289:AL1289,"PN",H1293:AL1293)+SUMIF(H1289:AL1289,"P/DS",H1293:AL1293)+SUMIF(H1289:AL1289,"PN/F",H1293:AL1293)+SUMIF(H1289:AL1289,"PN/L",H1293:AL1293)+SUMIF(H1289:AL1289,"TV",H1293:AL1293)+SUMIF(H1289:AL1289,"TVD",H1293:AL1293)</f>
        <v>0</v>
      </c>
      <c r="BP1289" s="261">
        <f>SUMIF(H1289:AL1289,"PD",H1294:AL1294)+SUMIF(H1289:AL1289,"PN",H1294:AL1294)+SUMIF(H1289:AL1289,"P/DS",H1294:AL1294)+SUMIF(H1289:AL1289,"PN/F",H1294:AL1294)+SUMIF(H1289:AL1289,"PN/L",H1294:AL1294)+SUMIF(H1289:AL1289,"TV",H1294:AL1294)+SUMIF(H1289:AL1289,"TVD",H1294:AL1294)+SUMIF(H1289:AL1289,"PDD",H1294:AL1294)+SUMIF(H1289:AL1289,"PH",H1294:AL1294)+SUMIF(H1289:AL1289,"PM",H1294:AL1294)</f>
        <v>0</v>
      </c>
      <c r="BQ1289" s="261">
        <f>SUMIF(H1289:AL1289,"PD",H1295:AL1295)+SUMIF(H1289:AL1289,"PN",H1295:AL1295)+SUMIF(H1289:AL1289,"P/DS",H1295:AL1295)+SUMIF(H1289:AL1289,"PN/F",H1295:AL1295)+SUMIF(H1289:AL1289,"PN/L",H1295:AL1295)+SUMIF(H1289:AL1289,"TV",H1295:AL1295)+SUMIF(H1289:AL1289,"TVD",H1295:AL1295)+SUMIF(H1289:AL1289,"PDD",H1295:AL1295)+SUMIF(H1289:AL1289,"PH",H1295:AL1295)+SUMIF(H1289:AL1289,"PM",H1295:AL1295)</f>
        <v>0</v>
      </c>
      <c r="BR1289" s="269">
        <f>SUM(H1290:AL1290)-BL1289</f>
        <v>0</v>
      </c>
      <c r="BS1289" s="269">
        <f>SUM(H1291:AL1291)-BM1289</f>
        <v>0</v>
      </c>
      <c r="BT1289" s="269">
        <f>SUM(H1292:AL1292)-BN1289</f>
        <v>0</v>
      </c>
      <c r="BU1289" s="269">
        <f>SUM(H1293:AL1293)-BO1289</f>
        <v>0</v>
      </c>
      <c r="BV1289" s="269">
        <f>SUM(H1294:AL1294)-BP1289</f>
        <v>0</v>
      </c>
      <c r="BW1289" s="269">
        <f>SUM(H1295:AL1295)-BQ1289</f>
        <v>0</v>
      </c>
      <c r="BX1289" s="255">
        <f>SUMIF(H1289:AL1289,"PD",H1296:AL1296)+SUMIF(H1289:AL1289,"PN",H1296:AL1296)+SUMIF(H1289:AL1289,"P/DS",H1296:AL1296)+SUMIF(H1289:AL1289,"PN/F",H1296:AL1296)+SUMIF(H1289:AL1289,"PN/L",H1296:AL1296)</f>
        <v>0</v>
      </c>
      <c r="BY1289" s="255">
        <f>SUM(H1296:AL1296)-BX1289</f>
        <v>0</v>
      </c>
      <c r="BZ1289" s="255">
        <f t="shared" ref="BZ1289" si="480">+SUM(BL1289:BW1296)</f>
        <v>18</v>
      </c>
      <c r="CA1289" s="266">
        <f>(COUNTIFS(H1289:AL1289,"PD",H1290:AL1290,"&gt;=2"))*0.5-IF(CN1289="VP",COUNTIFS($H$16:$AL$16,"SAT",H1289:AL1289,"PD",H1290:AL1290,"&gt;=2"))*0.5</f>
        <v>2</v>
      </c>
      <c r="CB1289" s="266">
        <f>(COUNTIFS(H1289:AL1289,"PN",H1291:AL1291,"&gt;=0.5",H1290:AL1290,"&gt;=1.5"))*0.5+COUNTIFS(H1289:AL1289,"PDD",H1291:AL1291,"&gt;=0.5",H1290:AL1290,"&gt;=1.5")*0.5</f>
        <v>1.5</v>
      </c>
      <c r="CC1289" s="273">
        <f>(COUNTIFS(H1289:AL1289,"TV",H1291:AL1291,"&gt;=10"))*0.5+(COUNTIFS(H1289:AL1289,"PMD",H1291:AL1291,"&gt;=2"))*0.5</f>
        <v>0</v>
      </c>
      <c r="CD1289" s="266">
        <f>(COUNTIFS(H1289:AL1289,"TVD",H1293:AL1293,"&gt;=6.5",H1291:AL1291,"&gt;=3.5"))*0.5</f>
        <v>0</v>
      </c>
      <c r="CE1289" s="266">
        <f>(COUNTIFS(H1289:AL1289,"PD",H1294:AL1294,"&gt;=10"))*0.5</f>
        <v>0</v>
      </c>
      <c r="CF1289" s="266">
        <f>(COUNTIFS(H1289:AL1289,"PDD",H1294:AL1294,"&gt;=3.5",H1295:AL1295,"&gt;=6.5")+COUNTIFS(H1289:AL1289,"PH",H1295:AL1295,"&gt;=0.5",H1294:AL1294,"&gt;=1.5")+COUNTIFS(H1289:AL1289,"PM",H1295:AL1295,"&gt;=0.5",H1294:AL1294,"&gt;=1.5"))*0.5</f>
        <v>0</v>
      </c>
      <c r="CG1289" s="266">
        <f>(COUNTIFS(H1289:AL1289,"DS",H1290:AL1290,"&gt;=2")+COUNTIFS(H1289:AL1289,"AL/DS",H1290:AL1290,"&gt;=2"))*0.5-IF(CN1289="VP",COUNTIFS($H$16:$AL$16,"SAT",H1289:AL1289,"DS",H1290:AL1290,"&gt;=2"))*0.5</f>
        <v>0</v>
      </c>
      <c r="CH1289" s="266">
        <f>(COUNTIFS(H1289:AL1289,"NS",H1291:AL1291,"&gt;=0.5",H1290:AL1290,"&gt;=1.5")+COUNTIFS(H1289:AL1289,"AL/NS",H1291:AL1291,"&gt;=0.5",H1290:AL1290,"&gt;=1.5")+COUNTIFS(H1289:AL1289,"NHD",H1291:AL1291,"&gt;=4.5",H1294:AL1294,"&gt;=2",H1290:AL1290,"&gt;=1.5"))*0.5</f>
        <v>0</v>
      </c>
      <c r="CI1289" s="266">
        <f>(COUNTIF(H1291:AL1291,"&gt;=10")+COUNTIFS(H1289:AL1289,"MD",H1291:AL1291,"&gt;=2")-COUNTIFS(H1289:AL1289,"TV",H1291:AL1291,"&gt;=10"))*0.5</f>
        <v>0</v>
      </c>
      <c r="CJ1289" s="266">
        <f>(COUNTIFS(H1289:AL1289,"D",H1293:AL1293,"&gt;=6.5",H1291:AL1291,"&gt;=3.5"))*0.5</f>
        <v>0</v>
      </c>
      <c r="CK1289" s="266">
        <f>(COUNTIF(H1294:AL1294,"&gt;=10")-COUNTIFS(H1289:AL1289,"PD",H1294:AL1294,"&gt;=10"))*0.5</f>
        <v>0</v>
      </c>
      <c r="CL1289" s="265">
        <f>(COUNTIFS(H1289:AL1289,"NHD",H1294:AL1294,"&gt;=3.5",H1295:AL1295,"&gt;=6.5")+COUNTIFS(H1289:AL1289,"BH",H1294:AL1294,"&gt;=1.5",H1295:AL1295,"&gt;=0.5")+COUNTIFS(H1289:AL1289,"BM",H1294:AL1294,"&gt;=1.5",H1295:AL1295,"&gt;=0.5")+COUNTIFS(H1289:AL1289,"D",H1294:AL1294,"&gt;=1.5",H1295:AL1295,"&gt;=0.5"))*0.5</f>
        <v>0</v>
      </c>
      <c r="CM1289" s="272"/>
      <c r="CN1289" s="264" t="s">
        <v>723</v>
      </c>
      <c r="CO1289" s="125">
        <f t="shared" ref="CO1289" si="481">+AM1289+AN1289+AO1289+AP1289+AQ1289+AR1289+AS1289+AU1289+BG1289</f>
        <v>26</v>
      </c>
      <c r="CP1289" s="225">
        <f>+SUM(I1290:I1295)-I1296</f>
        <v>0</v>
      </c>
      <c r="CQ1289" s="225">
        <f>+SUM(J1290:J1295)-J1296</f>
        <v>2.5</v>
      </c>
      <c r="CR1289" s="225">
        <f>+SUM(K1290:K1295)-K1296</f>
        <v>2</v>
      </c>
      <c r="CS1289" s="90"/>
      <c r="CT1289" s="90"/>
      <c r="CU1289" s="90"/>
      <c r="CV1289" s="90"/>
      <c r="CW1289" s="90"/>
      <c r="CX1289" s="90"/>
      <c r="CY1289" s="90"/>
      <c r="CZ1289" s="90"/>
      <c r="DA1289" s="90"/>
    </row>
    <row r="1290" spans="1:105" s="70" customFormat="1" ht="15" customHeight="1">
      <c r="A1290" s="228"/>
      <c r="B1290" s="720"/>
      <c r="C1290" s="723"/>
      <c r="D1290" s="237"/>
      <c r="E1290" s="237"/>
      <c r="F1290" s="242" t="s">
        <v>82</v>
      </c>
      <c r="G1290" s="71">
        <v>1.5</v>
      </c>
      <c r="H1290" s="83"/>
      <c r="I1290" s="83"/>
      <c r="J1290" s="83">
        <v>2.5</v>
      </c>
      <c r="K1290" s="83">
        <v>2</v>
      </c>
      <c r="L1290" s="83">
        <v>2.5</v>
      </c>
      <c r="M1290" s="83">
        <v>2.5</v>
      </c>
      <c r="N1290" s="83"/>
      <c r="O1290" s="83"/>
      <c r="P1290" s="83">
        <v>2</v>
      </c>
      <c r="Q1290" s="83">
        <v>1.5</v>
      </c>
      <c r="R1290" s="83">
        <v>1.5</v>
      </c>
      <c r="S1290" s="83">
        <v>1</v>
      </c>
      <c r="T1290" s="83"/>
      <c r="U1290" s="83"/>
      <c r="V1290" s="83"/>
      <c r="W1290" s="83"/>
      <c r="X1290" s="83"/>
      <c r="Y1290" s="83"/>
      <c r="Z1290" s="83"/>
      <c r="AA1290" s="83"/>
      <c r="AB1290" s="83"/>
      <c r="AC1290" s="79"/>
      <c r="AD1290" s="79"/>
      <c r="AE1290" s="79"/>
      <c r="AF1290" s="79"/>
      <c r="AG1290" s="79"/>
      <c r="AH1290" s="79"/>
      <c r="AI1290" s="79"/>
      <c r="AJ1290" s="79"/>
      <c r="AK1290" s="79"/>
      <c r="AL1290" s="79"/>
      <c r="AM1290" s="240"/>
      <c r="AN1290" s="240"/>
      <c r="AO1290" s="240"/>
      <c r="AP1290" s="240"/>
      <c r="AQ1290" s="240"/>
      <c r="AR1290" s="240"/>
      <c r="AS1290" s="240"/>
      <c r="AT1290" s="256"/>
      <c r="AU1290" s="256"/>
      <c r="AV1290" s="259"/>
      <c r="AW1290" s="259"/>
      <c r="AX1290" s="256"/>
      <c r="AY1290" s="256"/>
      <c r="AZ1290" s="256"/>
      <c r="BA1290" s="256"/>
      <c r="BB1290" s="256"/>
      <c r="BC1290" s="256"/>
      <c r="BD1290" s="256"/>
      <c r="BE1290" s="256"/>
      <c r="BF1290" s="256"/>
      <c r="BG1290" s="256"/>
      <c r="BH1290" s="256"/>
      <c r="BI1290" s="256"/>
      <c r="BJ1290" s="256"/>
      <c r="BK1290" s="256"/>
      <c r="BL1290" s="262"/>
      <c r="BM1290" s="262"/>
      <c r="BN1290" s="262"/>
      <c r="BO1290" s="262"/>
      <c r="BP1290" s="262"/>
      <c r="BQ1290" s="262"/>
      <c r="BR1290" s="270"/>
      <c r="BS1290" s="270"/>
      <c r="BT1290" s="270"/>
      <c r="BU1290" s="270"/>
      <c r="BV1290" s="270"/>
      <c r="BW1290" s="270"/>
      <c r="BX1290" s="256"/>
      <c r="BY1290" s="256"/>
      <c r="BZ1290" s="256"/>
      <c r="CA1290" s="267"/>
      <c r="CB1290" s="267"/>
      <c r="CC1290" s="274"/>
      <c r="CD1290" s="267"/>
      <c r="CE1290" s="267"/>
      <c r="CF1290" s="267"/>
      <c r="CG1290" s="267"/>
      <c r="CH1290" s="267"/>
      <c r="CI1290" s="267"/>
      <c r="CJ1290" s="267"/>
      <c r="CK1290" s="267"/>
      <c r="CL1290" s="265"/>
      <c r="CM1290" s="272"/>
      <c r="CN1290" s="264"/>
      <c r="CO1290" s="125"/>
      <c r="CP1290" s="226"/>
      <c r="CQ1290" s="226"/>
      <c r="CR1290" s="226"/>
      <c r="CS1290" s="90"/>
      <c r="CT1290" s="90"/>
      <c r="CU1290" s="90"/>
      <c r="CV1290" s="90"/>
      <c r="CW1290" s="90"/>
      <c r="CX1290" s="90"/>
      <c r="CY1290" s="90"/>
      <c r="CZ1290" s="90"/>
      <c r="DA1290" s="90"/>
    </row>
    <row r="1291" spans="1:105" s="70" customFormat="1" ht="15" customHeight="1">
      <c r="A1291" s="228"/>
      <c r="B1291" s="720"/>
      <c r="C1291" s="723"/>
      <c r="D1291" s="237"/>
      <c r="E1291" s="237"/>
      <c r="F1291" s="243"/>
      <c r="G1291" s="72">
        <v>2</v>
      </c>
      <c r="H1291" s="84"/>
      <c r="I1291" s="84"/>
      <c r="J1291" s="84"/>
      <c r="K1291" s="84"/>
      <c r="L1291" s="84"/>
      <c r="M1291" s="84"/>
      <c r="N1291" s="84"/>
      <c r="O1291" s="84"/>
      <c r="P1291" s="84">
        <v>0.5</v>
      </c>
      <c r="Q1291" s="84">
        <v>0.5</v>
      </c>
      <c r="R1291" s="84">
        <v>0.5</v>
      </c>
      <c r="S1291" s="84">
        <v>0.5</v>
      </c>
      <c r="T1291" s="84">
        <v>0.5</v>
      </c>
      <c r="U1291" s="84"/>
      <c r="V1291" s="84"/>
      <c r="W1291" s="84"/>
      <c r="X1291" s="84"/>
      <c r="Y1291" s="84"/>
      <c r="Z1291" s="84"/>
      <c r="AA1291" s="84"/>
      <c r="AB1291" s="84"/>
      <c r="AC1291" s="80"/>
      <c r="AD1291" s="80"/>
      <c r="AE1291" s="80"/>
      <c r="AF1291" s="80"/>
      <c r="AG1291" s="80"/>
      <c r="AH1291" s="80"/>
      <c r="AI1291" s="80"/>
      <c r="AJ1291" s="80"/>
      <c r="AK1291" s="80"/>
      <c r="AL1291" s="80"/>
      <c r="AM1291" s="240"/>
      <c r="AN1291" s="240"/>
      <c r="AO1291" s="240"/>
      <c r="AP1291" s="240"/>
      <c r="AQ1291" s="240"/>
      <c r="AR1291" s="240"/>
      <c r="AS1291" s="240"/>
      <c r="AT1291" s="256"/>
      <c r="AU1291" s="256"/>
      <c r="AV1291" s="259"/>
      <c r="AW1291" s="259"/>
      <c r="AX1291" s="256"/>
      <c r="AY1291" s="256"/>
      <c r="AZ1291" s="256"/>
      <c r="BA1291" s="256"/>
      <c r="BB1291" s="256"/>
      <c r="BC1291" s="256"/>
      <c r="BD1291" s="256"/>
      <c r="BE1291" s="256"/>
      <c r="BF1291" s="256"/>
      <c r="BG1291" s="256"/>
      <c r="BH1291" s="256"/>
      <c r="BI1291" s="256"/>
      <c r="BJ1291" s="256"/>
      <c r="BK1291" s="256"/>
      <c r="BL1291" s="262"/>
      <c r="BM1291" s="262"/>
      <c r="BN1291" s="262"/>
      <c r="BO1291" s="262"/>
      <c r="BP1291" s="262"/>
      <c r="BQ1291" s="262"/>
      <c r="BR1291" s="270"/>
      <c r="BS1291" s="270"/>
      <c r="BT1291" s="270"/>
      <c r="BU1291" s="270"/>
      <c r="BV1291" s="270"/>
      <c r="BW1291" s="270"/>
      <c r="BX1291" s="256"/>
      <c r="BY1291" s="256"/>
      <c r="BZ1291" s="256"/>
      <c r="CA1291" s="267"/>
      <c r="CB1291" s="267"/>
      <c r="CC1291" s="274"/>
      <c r="CD1291" s="267"/>
      <c r="CE1291" s="267"/>
      <c r="CF1291" s="267"/>
      <c r="CG1291" s="267"/>
      <c r="CH1291" s="267"/>
      <c r="CI1291" s="267"/>
      <c r="CJ1291" s="267"/>
      <c r="CK1291" s="267"/>
      <c r="CL1291" s="265"/>
      <c r="CM1291" s="272"/>
      <c r="CN1291" s="264"/>
      <c r="CO1291" s="125"/>
      <c r="CP1291" s="226"/>
      <c r="CQ1291" s="226"/>
      <c r="CR1291" s="226"/>
      <c r="CS1291" s="90"/>
      <c r="CT1291" s="90"/>
      <c r="CU1291" s="90"/>
      <c r="CV1291" s="90"/>
      <c r="CW1291" s="90"/>
      <c r="CX1291" s="90"/>
      <c r="CY1291" s="90"/>
      <c r="CZ1291" s="90"/>
      <c r="DA1291" s="90"/>
    </row>
    <row r="1292" spans="1:105" s="70" customFormat="1" ht="15" customHeight="1">
      <c r="A1292" s="228"/>
      <c r="B1292" s="720"/>
      <c r="C1292" s="723"/>
      <c r="D1292" s="237"/>
      <c r="E1292" s="237"/>
      <c r="F1292" s="243"/>
      <c r="G1292" s="72">
        <v>2.1</v>
      </c>
      <c r="H1292" s="84"/>
      <c r="I1292" s="84"/>
      <c r="J1292" s="84"/>
      <c r="K1292" s="84"/>
      <c r="L1292" s="84"/>
      <c r="M1292" s="84"/>
      <c r="N1292" s="84"/>
      <c r="O1292" s="84"/>
      <c r="P1292" s="84"/>
      <c r="Q1292" s="84"/>
      <c r="R1292" s="84"/>
      <c r="S1292" s="84"/>
      <c r="T1292" s="84"/>
      <c r="U1292" s="84"/>
      <c r="V1292" s="84"/>
      <c r="W1292" s="84"/>
      <c r="X1292" s="84"/>
      <c r="Y1292" s="84"/>
      <c r="Z1292" s="84"/>
      <c r="AA1292" s="84"/>
      <c r="AB1292" s="84"/>
      <c r="AC1292" s="80"/>
      <c r="AD1292" s="80"/>
      <c r="AE1292" s="80"/>
      <c r="AF1292" s="80"/>
      <c r="AG1292" s="80"/>
      <c r="AH1292" s="80"/>
      <c r="AI1292" s="80"/>
      <c r="AJ1292" s="80"/>
      <c r="AK1292" s="80"/>
      <c r="AL1292" s="80"/>
      <c r="AM1292" s="240"/>
      <c r="AN1292" s="240"/>
      <c r="AO1292" s="240"/>
      <c r="AP1292" s="240"/>
      <c r="AQ1292" s="240"/>
      <c r="AR1292" s="240"/>
      <c r="AS1292" s="240"/>
      <c r="AT1292" s="256"/>
      <c r="AU1292" s="256"/>
      <c r="AV1292" s="259"/>
      <c r="AW1292" s="259"/>
      <c r="AX1292" s="256"/>
      <c r="AY1292" s="256"/>
      <c r="AZ1292" s="256"/>
      <c r="BA1292" s="256"/>
      <c r="BB1292" s="256"/>
      <c r="BC1292" s="256"/>
      <c r="BD1292" s="256"/>
      <c r="BE1292" s="256"/>
      <c r="BF1292" s="256"/>
      <c r="BG1292" s="256"/>
      <c r="BH1292" s="256"/>
      <c r="BI1292" s="256"/>
      <c r="BJ1292" s="256"/>
      <c r="BK1292" s="256"/>
      <c r="BL1292" s="262"/>
      <c r="BM1292" s="262"/>
      <c r="BN1292" s="262"/>
      <c r="BO1292" s="262"/>
      <c r="BP1292" s="262"/>
      <c r="BQ1292" s="262"/>
      <c r="BR1292" s="270"/>
      <c r="BS1292" s="270"/>
      <c r="BT1292" s="270"/>
      <c r="BU1292" s="270"/>
      <c r="BV1292" s="270"/>
      <c r="BW1292" s="270"/>
      <c r="BX1292" s="256"/>
      <c r="BY1292" s="256"/>
      <c r="BZ1292" s="256"/>
      <c r="CA1292" s="267"/>
      <c r="CB1292" s="267"/>
      <c r="CC1292" s="274"/>
      <c r="CD1292" s="267"/>
      <c r="CE1292" s="267"/>
      <c r="CF1292" s="267"/>
      <c r="CG1292" s="267"/>
      <c r="CH1292" s="267"/>
      <c r="CI1292" s="267"/>
      <c r="CJ1292" s="267"/>
      <c r="CK1292" s="267"/>
      <c r="CL1292" s="265"/>
      <c r="CM1292" s="272"/>
      <c r="CN1292" s="264"/>
      <c r="CO1292" s="125"/>
      <c r="CP1292" s="226"/>
      <c r="CQ1292" s="226"/>
      <c r="CR1292" s="226"/>
      <c r="CS1292" s="90"/>
      <c r="CT1292" s="90"/>
      <c r="CU1292" s="90"/>
      <c r="CV1292" s="90"/>
      <c r="CW1292" s="90"/>
      <c r="CX1292" s="90"/>
      <c r="CY1292" s="90"/>
      <c r="CZ1292" s="90"/>
      <c r="DA1292" s="90"/>
    </row>
    <row r="1293" spans="1:105" s="70" customFormat="1" ht="15" customHeight="1">
      <c r="A1293" s="228"/>
      <c r="B1293" s="720"/>
      <c r="C1293" s="723"/>
      <c r="D1293" s="237"/>
      <c r="E1293" s="237"/>
      <c r="F1293" s="243"/>
      <c r="G1293" s="72">
        <v>2.7</v>
      </c>
      <c r="H1293" s="84"/>
      <c r="I1293" s="84"/>
      <c r="J1293" s="84"/>
      <c r="K1293" s="84"/>
      <c r="L1293" s="84"/>
      <c r="M1293" s="84"/>
      <c r="N1293" s="84"/>
      <c r="O1293" s="84"/>
      <c r="P1293" s="84"/>
      <c r="Q1293" s="84"/>
      <c r="R1293" s="84"/>
      <c r="S1293" s="84"/>
      <c r="T1293" s="84"/>
      <c r="U1293" s="84"/>
      <c r="V1293" s="84"/>
      <c r="W1293" s="84"/>
      <c r="X1293" s="84"/>
      <c r="Y1293" s="84"/>
      <c r="Z1293" s="84"/>
      <c r="AA1293" s="84"/>
      <c r="AB1293" s="84"/>
      <c r="AC1293" s="80"/>
      <c r="AD1293" s="80"/>
      <c r="AE1293" s="80"/>
      <c r="AF1293" s="80"/>
      <c r="AG1293" s="80"/>
      <c r="AH1293" s="80"/>
      <c r="AI1293" s="80"/>
      <c r="AJ1293" s="80"/>
      <c r="AK1293" s="80"/>
      <c r="AL1293" s="80"/>
      <c r="AM1293" s="240"/>
      <c r="AN1293" s="240"/>
      <c r="AO1293" s="240"/>
      <c r="AP1293" s="240"/>
      <c r="AQ1293" s="240"/>
      <c r="AR1293" s="240"/>
      <c r="AS1293" s="240"/>
      <c r="AT1293" s="256"/>
      <c r="AU1293" s="256"/>
      <c r="AV1293" s="259"/>
      <c r="AW1293" s="259"/>
      <c r="AX1293" s="256"/>
      <c r="AY1293" s="256"/>
      <c r="AZ1293" s="256"/>
      <c r="BA1293" s="256"/>
      <c r="BB1293" s="256"/>
      <c r="BC1293" s="256"/>
      <c r="BD1293" s="256"/>
      <c r="BE1293" s="256"/>
      <c r="BF1293" s="256"/>
      <c r="BG1293" s="256"/>
      <c r="BH1293" s="256"/>
      <c r="BI1293" s="256"/>
      <c r="BJ1293" s="256"/>
      <c r="BK1293" s="256"/>
      <c r="BL1293" s="262"/>
      <c r="BM1293" s="262"/>
      <c r="BN1293" s="262"/>
      <c r="BO1293" s="262"/>
      <c r="BP1293" s="262"/>
      <c r="BQ1293" s="262"/>
      <c r="BR1293" s="270"/>
      <c r="BS1293" s="270"/>
      <c r="BT1293" s="270"/>
      <c r="BU1293" s="270"/>
      <c r="BV1293" s="270"/>
      <c r="BW1293" s="270"/>
      <c r="BX1293" s="256"/>
      <c r="BY1293" s="256"/>
      <c r="BZ1293" s="256"/>
      <c r="CA1293" s="267"/>
      <c r="CB1293" s="267"/>
      <c r="CC1293" s="274"/>
      <c r="CD1293" s="267"/>
      <c r="CE1293" s="267"/>
      <c r="CF1293" s="267"/>
      <c r="CG1293" s="267"/>
      <c r="CH1293" s="267"/>
      <c r="CI1293" s="267"/>
      <c r="CJ1293" s="267"/>
      <c r="CK1293" s="267"/>
      <c r="CL1293" s="265"/>
      <c r="CM1293" s="272"/>
      <c r="CN1293" s="264"/>
      <c r="CO1293" s="125"/>
      <c r="CP1293" s="226"/>
      <c r="CQ1293" s="226"/>
      <c r="CR1293" s="226"/>
      <c r="CS1293" s="90"/>
      <c r="CT1293" s="90"/>
      <c r="CU1293" s="90"/>
      <c r="CV1293" s="90"/>
      <c r="CW1293" s="90"/>
      <c r="CX1293" s="90"/>
      <c r="CY1293" s="90"/>
      <c r="CZ1293" s="90"/>
      <c r="DA1293" s="90"/>
    </row>
    <row r="1294" spans="1:105" s="70" customFormat="1" ht="15" customHeight="1">
      <c r="A1294" s="228"/>
      <c r="B1294" s="720"/>
      <c r="C1294" s="723"/>
      <c r="D1294" s="237"/>
      <c r="E1294" s="237"/>
      <c r="F1294" s="243"/>
      <c r="G1294" s="72">
        <v>3</v>
      </c>
      <c r="H1294" s="84"/>
      <c r="I1294" s="84"/>
      <c r="J1294" s="84"/>
      <c r="K1294" s="84"/>
      <c r="L1294" s="84"/>
      <c r="M1294" s="84"/>
      <c r="N1294" s="84"/>
      <c r="O1294" s="84"/>
      <c r="P1294" s="84"/>
      <c r="Q1294" s="84"/>
      <c r="R1294" s="84"/>
      <c r="S1294" s="84"/>
      <c r="T1294" s="84"/>
      <c r="U1294" s="84"/>
      <c r="V1294" s="84"/>
      <c r="W1294" s="84"/>
      <c r="X1294" s="84"/>
      <c r="Y1294" s="84"/>
      <c r="Z1294" s="84"/>
      <c r="AA1294" s="84"/>
      <c r="AB1294" s="84"/>
      <c r="AC1294" s="80"/>
      <c r="AD1294" s="80"/>
      <c r="AE1294" s="80"/>
      <c r="AF1294" s="80"/>
      <c r="AG1294" s="80"/>
      <c r="AH1294" s="80"/>
      <c r="AI1294" s="80"/>
      <c r="AJ1294" s="80"/>
      <c r="AK1294" s="80"/>
      <c r="AL1294" s="80"/>
      <c r="AM1294" s="240"/>
      <c r="AN1294" s="240"/>
      <c r="AO1294" s="240"/>
      <c r="AP1294" s="240"/>
      <c r="AQ1294" s="240"/>
      <c r="AR1294" s="240"/>
      <c r="AS1294" s="240"/>
      <c r="AT1294" s="256"/>
      <c r="AU1294" s="256"/>
      <c r="AV1294" s="259"/>
      <c r="AW1294" s="259"/>
      <c r="AX1294" s="256"/>
      <c r="AY1294" s="256"/>
      <c r="AZ1294" s="256"/>
      <c r="BA1294" s="256"/>
      <c r="BB1294" s="256"/>
      <c r="BC1294" s="256"/>
      <c r="BD1294" s="256"/>
      <c r="BE1294" s="256"/>
      <c r="BF1294" s="256"/>
      <c r="BG1294" s="256"/>
      <c r="BH1294" s="256"/>
      <c r="BI1294" s="256"/>
      <c r="BJ1294" s="256"/>
      <c r="BK1294" s="256"/>
      <c r="BL1294" s="262"/>
      <c r="BM1294" s="262"/>
      <c r="BN1294" s="262"/>
      <c r="BO1294" s="262"/>
      <c r="BP1294" s="262"/>
      <c r="BQ1294" s="262"/>
      <c r="BR1294" s="270"/>
      <c r="BS1294" s="270"/>
      <c r="BT1294" s="270"/>
      <c r="BU1294" s="270"/>
      <c r="BV1294" s="270"/>
      <c r="BW1294" s="270"/>
      <c r="BX1294" s="256"/>
      <c r="BY1294" s="256"/>
      <c r="BZ1294" s="256"/>
      <c r="CA1294" s="267"/>
      <c r="CB1294" s="267"/>
      <c r="CC1294" s="274"/>
      <c r="CD1294" s="267"/>
      <c r="CE1294" s="267"/>
      <c r="CF1294" s="267"/>
      <c r="CG1294" s="267"/>
      <c r="CH1294" s="267"/>
      <c r="CI1294" s="267"/>
      <c r="CJ1294" s="267"/>
      <c r="CK1294" s="267"/>
      <c r="CL1294" s="265"/>
      <c r="CM1294" s="272"/>
      <c r="CN1294" s="264"/>
      <c r="CO1294" s="125"/>
      <c r="CP1294" s="226"/>
      <c r="CQ1294" s="226"/>
      <c r="CR1294" s="226"/>
      <c r="CS1294" s="90"/>
      <c r="CT1294" s="90"/>
      <c r="CU1294" s="90"/>
      <c r="CV1294" s="90"/>
      <c r="CW1294" s="90"/>
      <c r="CX1294" s="90"/>
      <c r="CY1294" s="90"/>
      <c r="CZ1294" s="90"/>
      <c r="DA1294" s="90"/>
    </row>
    <row r="1295" spans="1:105" s="70" customFormat="1" ht="15" customHeight="1">
      <c r="A1295" s="228"/>
      <c r="B1295" s="720"/>
      <c r="C1295" s="723"/>
      <c r="D1295" s="237"/>
      <c r="E1295" s="237"/>
      <c r="F1295" s="244"/>
      <c r="G1295" s="73">
        <v>3.9</v>
      </c>
      <c r="H1295" s="85"/>
      <c r="I1295" s="85"/>
      <c r="J1295" s="85"/>
      <c r="K1295" s="85"/>
      <c r="L1295" s="85"/>
      <c r="M1295" s="85"/>
      <c r="N1295" s="85"/>
      <c r="O1295" s="85"/>
      <c r="P1295" s="85"/>
      <c r="Q1295" s="85"/>
      <c r="R1295" s="85"/>
      <c r="S1295" s="85"/>
      <c r="T1295" s="85"/>
      <c r="U1295" s="85"/>
      <c r="V1295" s="85"/>
      <c r="W1295" s="85"/>
      <c r="X1295" s="85"/>
      <c r="Y1295" s="85"/>
      <c r="Z1295" s="85"/>
      <c r="AA1295" s="85"/>
      <c r="AB1295" s="85"/>
      <c r="AC1295" s="81"/>
      <c r="AD1295" s="81"/>
      <c r="AE1295" s="81"/>
      <c r="AF1295" s="81"/>
      <c r="AG1295" s="81"/>
      <c r="AH1295" s="81"/>
      <c r="AI1295" s="81"/>
      <c r="AJ1295" s="81"/>
      <c r="AK1295" s="81"/>
      <c r="AL1295" s="81"/>
      <c r="AM1295" s="240"/>
      <c r="AN1295" s="240"/>
      <c r="AO1295" s="240"/>
      <c r="AP1295" s="240"/>
      <c r="AQ1295" s="240"/>
      <c r="AR1295" s="240"/>
      <c r="AS1295" s="240"/>
      <c r="AT1295" s="256"/>
      <c r="AU1295" s="256"/>
      <c r="AV1295" s="259"/>
      <c r="AW1295" s="259"/>
      <c r="AX1295" s="256"/>
      <c r="AY1295" s="256"/>
      <c r="AZ1295" s="256"/>
      <c r="BA1295" s="256"/>
      <c r="BB1295" s="256"/>
      <c r="BC1295" s="256"/>
      <c r="BD1295" s="256"/>
      <c r="BE1295" s="256"/>
      <c r="BF1295" s="256"/>
      <c r="BG1295" s="256"/>
      <c r="BH1295" s="256"/>
      <c r="BI1295" s="256"/>
      <c r="BJ1295" s="256"/>
      <c r="BK1295" s="256"/>
      <c r="BL1295" s="262"/>
      <c r="BM1295" s="262"/>
      <c r="BN1295" s="262"/>
      <c r="BO1295" s="262"/>
      <c r="BP1295" s="262"/>
      <c r="BQ1295" s="262"/>
      <c r="BR1295" s="270"/>
      <c r="BS1295" s="270"/>
      <c r="BT1295" s="270"/>
      <c r="BU1295" s="270"/>
      <c r="BV1295" s="270"/>
      <c r="BW1295" s="270"/>
      <c r="BX1295" s="256"/>
      <c r="BY1295" s="256"/>
      <c r="BZ1295" s="256"/>
      <c r="CA1295" s="267"/>
      <c r="CB1295" s="267"/>
      <c r="CC1295" s="274"/>
      <c r="CD1295" s="267"/>
      <c r="CE1295" s="267"/>
      <c r="CF1295" s="267"/>
      <c r="CG1295" s="267"/>
      <c r="CH1295" s="267"/>
      <c r="CI1295" s="267"/>
      <c r="CJ1295" s="267"/>
      <c r="CK1295" s="267"/>
      <c r="CL1295" s="265"/>
      <c r="CM1295" s="272"/>
      <c r="CN1295" s="264"/>
      <c r="CO1295" s="125"/>
      <c r="CP1295" s="226"/>
      <c r="CQ1295" s="226"/>
      <c r="CR1295" s="226"/>
      <c r="CS1295" s="90"/>
      <c r="CT1295" s="90"/>
      <c r="CU1295" s="90"/>
      <c r="CV1295" s="90"/>
      <c r="CW1295" s="90"/>
      <c r="CX1295" s="90"/>
      <c r="CY1295" s="90"/>
      <c r="CZ1295" s="90"/>
      <c r="DA1295" s="90"/>
    </row>
    <row r="1296" spans="1:105" s="70" customFormat="1" ht="15" customHeight="1" thickBot="1">
      <c r="A1296" s="229"/>
      <c r="B1296" s="721"/>
      <c r="C1296" s="724"/>
      <c r="D1296" s="238"/>
      <c r="E1296" s="238"/>
      <c r="F1296" s="245" t="s">
        <v>83</v>
      </c>
      <c r="G1296" s="246"/>
      <c r="H1296" s="82"/>
      <c r="I1296" s="82"/>
      <c r="J1296" s="82"/>
      <c r="K1296" s="82"/>
      <c r="L1296" s="82"/>
      <c r="M1296" s="82"/>
      <c r="N1296" s="82"/>
      <c r="O1296" s="82"/>
      <c r="P1296" s="82"/>
      <c r="Q1296" s="82"/>
      <c r="R1296" s="82"/>
      <c r="S1296" s="82"/>
      <c r="T1296" s="82"/>
      <c r="U1296" s="82"/>
      <c r="V1296" s="82"/>
      <c r="W1296" s="82"/>
      <c r="X1296" s="82"/>
      <c r="Y1296" s="82"/>
      <c r="Z1296" s="82"/>
      <c r="AA1296" s="82"/>
      <c r="AB1296" s="82"/>
      <c r="AC1296" s="35"/>
      <c r="AD1296" s="35"/>
      <c r="AE1296" s="35"/>
      <c r="AF1296" s="35"/>
      <c r="AG1296" s="35"/>
      <c r="AH1296" s="35"/>
      <c r="AI1296" s="35"/>
      <c r="AJ1296" s="35"/>
      <c r="AK1296" s="35"/>
      <c r="AL1296" s="35"/>
      <c r="AM1296" s="241"/>
      <c r="AN1296" s="241"/>
      <c r="AO1296" s="241"/>
      <c r="AP1296" s="241"/>
      <c r="AQ1296" s="241"/>
      <c r="AR1296" s="241"/>
      <c r="AS1296" s="241"/>
      <c r="AT1296" s="257"/>
      <c r="AU1296" s="257"/>
      <c r="AV1296" s="260"/>
      <c r="AW1296" s="260"/>
      <c r="AX1296" s="257"/>
      <c r="AY1296" s="257"/>
      <c r="AZ1296" s="257"/>
      <c r="BA1296" s="257"/>
      <c r="BB1296" s="257"/>
      <c r="BC1296" s="257"/>
      <c r="BD1296" s="257"/>
      <c r="BE1296" s="257"/>
      <c r="BF1296" s="257"/>
      <c r="BG1296" s="257"/>
      <c r="BH1296" s="257"/>
      <c r="BI1296" s="257"/>
      <c r="BJ1296" s="257"/>
      <c r="BK1296" s="257"/>
      <c r="BL1296" s="263"/>
      <c r="BM1296" s="263"/>
      <c r="BN1296" s="263"/>
      <c r="BO1296" s="263"/>
      <c r="BP1296" s="263"/>
      <c r="BQ1296" s="263"/>
      <c r="BR1296" s="271"/>
      <c r="BS1296" s="271"/>
      <c r="BT1296" s="271"/>
      <c r="BU1296" s="271"/>
      <c r="BV1296" s="271"/>
      <c r="BW1296" s="271"/>
      <c r="BX1296" s="257"/>
      <c r="BY1296" s="257"/>
      <c r="BZ1296" s="257"/>
      <c r="CA1296" s="268"/>
      <c r="CB1296" s="268"/>
      <c r="CC1296" s="275"/>
      <c r="CD1296" s="268"/>
      <c r="CE1296" s="268"/>
      <c r="CF1296" s="268"/>
      <c r="CG1296" s="268"/>
      <c r="CH1296" s="268"/>
      <c r="CI1296" s="268"/>
      <c r="CJ1296" s="268"/>
      <c r="CK1296" s="268"/>
      <c r="CL1296" s="265"/>
      <c r="CM1296" s="272"/>
      <c r="CN1296" s="264"/>
      <c r="CO1296" s="125"/>
      <c r="CP1296" s="226"/>
      <c r="CQ1296" s="226"/>
      <c r="CR1296" s="226"/>
      <c r="CS1296" s="90"/>
      <c r="CT1296" s="90"/>
      <c r="CU1296" s="90"/>
      <c r="CV1296" s="90"/>
      <c r="CW1296" s="90"/>
      <c r="CX1296" s="90"/>
      <c r="CY1296" s="90"/>
      <c r="CZ1296" s="90"/>
      <c r="DA1296" s="90"/>
    </row>
    <row r="1297" spans="1:105" s="70" customFormat="1" ht="15" customHeight="1">
      <c r="A1297" s="227">
        <f t="shared" ref="A1297" si="482">A1289+1</f>
        <v>160</v>
      </c>
      <c r="B1297" s="276" t="s">
        <v>338</v>
      </c>
      <c r="C1297" s="279" t="s">
        <v>339</v>
      </c>
      <c r="D1297" s="236">
        <v>43515</v>
      </c>
      <c r="E1297" s="236" t="s">
        <v>1248</v>
      </c>
      <c r="F1297" s="253" t="s">
        <v>80</v>
      </c>
      <c r="G1297" s="254"/>
      <c r="H1297" s="82" t="s">
        <v>69</v>
      </c>
      <c r="I1297" s="82"/>
      <c r="J1297" s="82" t="s">
        <v>60</v>
      </c>
      <c r="K1297" s="82" t="s">
        <v>60</v>
      </c>
      <c r="L1297" s="82" t="s">
        <v>60</v>
      </c>
      <c r="M1297" s="82" t="s">
        <v>60</v>
      </c>
      <c r="N1297" s="82" t="s">
        <v>60</v>
      </c>
      <c r="O1297" s="82"/>
      <c r="P1297" s="82" t="s">
        <v>60</v>
      </c>
      <c r="Q1297" s="82" t="s">
        <v>60</v>
      </c>
      <c r="R1297" s="82" t="s">
        <v>60</v>
      </c>
      <c r="S1297" s="82" t="s">
        <v>60</v>
      </c>
      <c r="T1297" s="82" t="s">
        <v>60</v>
      </c>
      <c r="U1297" s="82" t="s">
        <v>60</v>
      </c>
      <c r="V1297" s="82"/>
      <c r="W1297" s="82" t="s">
        <v>61</v>
      </c>
      <c r="X1297" s="82" t="s">
        <v>61</v>
      </c>
      <c r="Y1297" s="82" t="s">
        <v>61</v>
      </c>
      <c r="Z1297" s="82" t="s">
        <v>61</v>
      </c>
      <c r="AA1297" s="82" t="s">
        <v>61</v>
      </c>
      <c r="AB1297" s="82" t="s">
        <v>61</v>
      </c>
      <c r="AC1297" s="82"/>
      <c r="AD1297" s="82" t="s">
        <v>61</v>
      </c>
      <c r="AE1297" s="82" t="s">
        <v>61</v>
      </c>
      <c r="AF1297" s="82" t="s">
        <v>61</v>
      </c>
      <c r="AG1297" s="82" t="s">
        <v>61</v>
      </c>
      <c r="AH1297" s="82" t="s">
        <v>61</v>
      </c>
      <c r="AI1297" s="82" t="s">
        <v>1471</v>
      </c>
      <c r="AJ1297" s="82"/>
      <c r="AK1297" s="82" t="s">
        <v>60</v>
      </c>
      <c r="AL1297" s="82" t="s">
        <v>60</v>
      </c>
      <c r="AM1297" s="239">
        <f>COUNTIF(H1297:AL1297,"PH")+COUNTIF(H1297:AL1297,"PH/L")+COUNTIF(H1297:AL1297,"PM")</f>
        <v>0</v>
      </c>
      <c r="AN1297" s="239">
        <f>COUNTIF(H1297:AL1297,"PD")+COUNTIF(H1297:AL1297,"PDD")+COUNTIF(H1297:AL1297,"P/DS")/2+COUNTIF(H1297:AL1297,"PMD")</f>
        <v>0</v>
      </c>
      <c r="AO1297" s="239">
        <f>COUNTIF(H1297:AL1297,"PN")+COUNTIF(H1297:AL1297,"P/NS")/2+COUNTIF(H1297:AL1297,"PH")+COUNTIF(H1297:AL1297,"PH/F")/2+COUNTIF(H1297:AL1297,"PH/L")/2+COUNTIF(H1297:AL1297,"PM")</f>
        <v>0</v>
      </c>
      <c r="AP1297" s="239">
        <f>COUNTIF(H1297:AL1297,"BH")+COUNTIF(H1297:AL1297,"AL/BL")+COUNTIF(H1297:AL1297,"UL/BL")+COUNTIF(H1297:AL1297,"BM")</f>
        <v>0</v>
      </c>
      <c r="AQ1297" s="239">
        <f>COUNTIF(H1297:AL1297,"DS")+COUNTIF(H1297:AL1297,"AL/DS")/2+COUNTIF(H1297:AL1297,"UL/DS")/2+COUNTIF(H1297:AL1297,"CT")+COUNTIF(H1297:AL1297,"MD")</f>
        <v>13.5</v>
      </c>
      <c r="AR1297" s="239">
        <f>COUNTIF(H1297:AL1297,"NS")+COUNTIF(H1297:AL1297,"AL/NS")/2+COUNTIF(H1297:AL1297,"UL/NS")/2+COUNTIF(H1297:AL1297,"BH")+COUNTIF(H1297:AL1297,"AL/BF")/2+COUNTIF(H1297:AL1297,"AL/BL")/2+COUNTIF(H1297:AL1297,"UL/BL")/2+COUNTIF(H1297:AL1297,"UL/BF")/2+COUNTIF(H1297:AL1297,"BM")</f>
        <v>11</v>
      </c>
      <c r="AS1297" s="239">
        <f>COUNTIF(H1297:AL1297,"AL")+COUNTIF(H1297:AL1297,"AL/DS")/2+COUNTIF(H1297:AL1297,"AL/NS")/2+COUNTIF(H1297:AL1297,"NH")+COUNTIF(H1297:AL1297,"SL")+COUNTIF(H1297:AL1297,"NHD")+COUNTIF(H1297:AL1297,"B")+COUNTIF(H1297:AL1297,"HL")+COUNTIF(H1297:AL1297,"AL/BF")/2+COUNTIF(H1297:AL1297,"AL/BL")/2</f>
        <v>1</v>
      </c>
      <c r="AT1297" s="255">
        <f>COUNTIF(H1297:AL1297,"PD")+COUNTIF(H1297:AL1297,"PN")+COUNTIF(H1297:AL1297,"P/DS")/2+COUNTIF(H1297:AL1297,"P/NS")/2+COUNTIF(H1297:AL1297,"DS")+COUNTIF(H1297:AL1297,"NS")+COUNTIF(H1297:AL1297,"AL")+COUNTIF(H1297:AL1297,"AL/DS")+COUNTIF(H1297:AL1297,"AL/NS")+COUNTIF(H1297:AL1297,"NH")+COUNTIF(H1297:AL1297,"SL")+COUNTIF(H1297:AL1297,"UL/DS")/2+COUNTIF(H1297:AL1297,"UL/NS")/2+COUNTIF(H1297:AL1297,"CT")+COUNTIF(H1297:AL1297,"NHD")+COUNTIF(H1297:AL1297,"PDD")+COUNTIF(H1297:AL1297,"B")+COUNTIF(H1297:AL1297,"HL")+COUNTIF(H1297:AL1297,"PH")+COUNTIF(H1297:AL1297,"BH")+COUNTIF(H1297:AL1297,"AL/BF")+COUNTIF(H1297:AL1297,"AL/BL")+COUNTIF(H1297:AL1297,"UL/BF")/2+COUNTIF(H1297:AL1297,"UL/BL")/2+COUNTIF(H1297:AL1297,"PH/F")/2+COUNTIF(H1297:AL1297,"PH/L")/2+COUNTIF(H1297:AL1297,"MD")+COUNTIF(H1297:AL1297,"PMD")+COUNTIF(H1297:AL1297,"PM")+COUNTIF(H1297:AL1297,"BM")</f>
        <v>25.5</v>
      </c>
      <c r="AU1297" s="255">
        <f>COUNTIF(H1297:AL1297,"P/DS")/2+COUNTIF(H1297:AL1297,"P/NS")/2+COUNTIF(H1297:AL1297,"IL")+COUNTIF(H1297:AL1297,"NL")+COUNTIF(H1297:AL1297,"UL")+COUNTIF(H1297:AL1297,"UL/DS")/2+COUNTIF(H1297:AL1297,"UL/NS")/2+COUNTIF(H1297:AL1297,"KT")+COUNTIF(H1297:AL1297,"UL/BF")/2+COUNTIF(H1297:AL1297,"UL/BL")/2+COUNTIF(H1297:AL1297,"PH/F")/2+COUNTIF(H1297:AL1297,"PH/L")/2+COUNTIF(H1297:AL1297,"NB")</f>
        <v>0.5</v>
      </c>
      <c r="AV1297" s="258">
        <f>COUNTIF(H1297:AL1297,"PN")+COUNTIF(H1297:AL1297,"TVD")+COUNTIF(H1297:AL1297,"PH")+COUNTIF(H1297:AL1297,"PM")+COUNTIF(H1297:AL1297,"PDD")-COUNTIFS(H1297:AL1297,"PN",H1304:AL1304,"&gt;=3")-COUNTIFS(H1297:AL1297,"PM",H1304:AL1304,"&gt;=3")</f>
        <v>0</v>
      </c>
      <c r="AW1297" s="258">
        <f>COUNTIF(H1297:AL1297,"NS")+COUNTIF(H1297:AL1297,"D")+COUNTIF(H1297:AL1297,"BH")+COUNTIF(H1297:AL1297,"NHD")+COUNTIF(H1297:AL1297,"BM")-COUNTIFS(H1297:AL1297,"NS",H1304:AL1304,"&gt;=3")-COUNTIFS(H1297:AL1297,"BH",H1304:AL1304,"&gt;=3")-COUNTIFS(H1297:AL1297,"BM",H1304:AL1304,"&gt;=3")</f>
        <v>11</v>
      </c>
      <c r="AX1297" s="255">
        <f>COUNTIF(H1297:AL1297,"AL")+COUNTIF(H1297:AL1297,"AL/DS")/2+COUNTIF(H1297:AL1297,"AL/NS")/2+COUNTIF(H1297:AL1297,"AL/BF")+COUNTIF(H1297:AL1297,"AL/BL")/2</f>
        <v>0</v>
      </c>
      <c r="AY1297" s="255">
        <f>COUNTIF(H1297:AL1297,"SL")</f>
        <v>0</v>
      </c>
      <c r="AZ1297" s="255">
        <f>COUNTIF(H1297:AL1297,"NH")</f>
        <v>1</v>
      </c>
      <c r="BA1297" s="255">
        <f>COUNTIF(H1297:AL1297,"HL")</f>
        <v>0</v>
      </c>
      <c r="BB1297" s="255">
        <f>COUNTIF(G1297:AL1297,"P/DS")/2+COUNTIF(G1297:AL1297,"P/NS")/2+COUNTIF(G1297:AL1297,"UL")+COUNTIF(G1297:AL1297,"UL/DS")/2+COUNTIF(G1297:AL1297,"UL/NS")/2+COUNTIF(G1297:AL1297,"UL/BL")/2+COUNTIF(G1297:AL1297,"UL/BF")/2+COUNTIF(G1297:AL1297,"PH/F")/2+COUNTIF(G1297:AL1297,"PH/L")/2</f>
        <v>0.5</v>
      </c>
      <c r="BC1297" s="255">
        <f>COUNTIF(H1297:AL1297,"NB")</f>
        <v>0</v>
      </c>
      <c r="BD1297" s="255">
        <f>COUNTIF(H1297:AL1297,"NL")</f>
        <v>0</v>
      </c>
      <c r="BE1297" s="255">
        <f>COUNTIF(H1297:AL1297,"IL")</f>
        <v>0</v>
      </c>
      <c r="BF1297" s="255">
        <f>COUNTIF(H1297:AL1297,"KT")</f>
        <v>0</v>
      </c>
      <c r="BG1297" s="255">
        <f>COUNTIF(H1297:AL1297,"L70")</f>
        <v>0</v>
      </c>
      <c r="BH1297" s="255">
        <f>COUNTIF(H1297:AL1297,"MD")</f>
        <v>0</v>
      </c>
      <c r="BI1297" s="255">
        <f>COUNTIF(H1297:AL1297,"PMD")</f>
        <v>0</v>
      </c>
      <c r="BJ1297" s="255">
        <f>COUNTIF(H1297:AL1297,"PM")</f>
        <v>0</v>
      </c>
      <c r="BK1297" s="255">
        <f>COUNTIF(H1297:AL1297,"BM")</f>
        <v>0</v>
      </c>
      <c r="BL1297" s="261">
        <f>SUMIF(H1297:AL1297,"PD",H1298:AL1298)+SUMIF(H1297:AL1297,"PN",H1298:AL1298)+SUMIF(H1297:AL1297,"P/DS",H1298:AL1298)+SUMIF(H1297:AL1297,"PN/F",H1298:AL1298)+SUMIF(H1297:AL1297,"PN/L",H1298:AL1298)+SUMIF(H1297:AL1297,"TV",H1298:AL1298)+SUMIF(H1297:AL1297,"TVD",H1298:AL1298)+SUMIF(H1297:AL1297,"PDD",H1298:AL1298)</f>
        <v>0</v>
      </c>
      <c r="BM1297" s="261">
        <f>SUMIF(H1297:AL1297,"PD",H1299:AL1299)+SUMIF(H1297:AL1297,"PN",H1299:AL1299)+SUMIF(H1297:AL1297,"P/DS",H1299:AL1299)+SUMIF(H1297:AL1297,"PN/F",H1299:AL1299)+SUMIF(H1297:AL1297,"PN/L",H1299:AL1299)+SUMIF(H1297:AL1297,"TV",H1299:AL1299)+SUMIF(H1297:AL1297,"TVD",H1299:AL1299)+SUMIF(H1297:AL1297,"PDD",H1299:AL1299)+SUMIF(H1297:AL1297,"PMD",H1299:AL1299)</f>
        <v>0</v>
      </c>
      <c r="BN1297" s="261">
        <f>SUMIF(H1297:AL1297,"PD",H1300:AL1300)+SUMIF(H1297:AL1297,"PN",H1300:AL1300)+SUMIF(H1297:AL1297,"P/DS",H1300:AL1300)+SUMIF(H1297:AL1297,"PN/F",H1300:AL1300)+SUMIF(H1297:AL1297,"PN/L",H1300:AL1300)+SUMIF(H1297:AL1297,"TV",H1300:AL1300)+SUMIF(H1297:AL1297,"TVD",H1300:AL1300)</f>
        <v>0</v>
      </c>
      <c r="BO1297" s="261">
        <f>SUMIF(H1297:AL1297,"PD",H1301:AL1301)+SUMIF(H1297:AL1297,"PN",H1301:AL1301)+SUMIF(H1297:AL1297,"P/DS",H1301:AL1301)+SUMIF(H1297:AL1297,"PN/F",H1301:AL1301)+SUMIF(H1297:AL1297,"PN/L",H1301:AL1301)+SUMIF(H1297:AL1297,"TV",H1301:AL1301)+SUMIF(H1297:AL1297,"TVD",H1301:AL1301)</f>
        <v>0</v>
      </c>
      <c r="BP1297" s="261">
        <f>SUMIF(H1297:AL1297,"PD",H1302:AL1302)+SUMIF(H1297:AL1297,"PN",H1302:AL1302)+SUMIF(H1297:AL1297,"P/DS",H1302:AL1302)+SUMIF(H1297:AL1297,"PN/F",H1302:AL1302)+SUMIF(H1297:AL1297,"PN/L",H1302:AL1302)+SUMIF(H1297:AL1297,"TV",H1302:AL1302)+SUMIF(H1297:AL1297,"TVD",H1302:AL1302)+SUMIF(H1297:AL1297,"PDD",H1302:AL1302)+SUMIF(H1297:AL1297,"PH",H1302:AL1302)+SUMIF(H1297:AL1297,"PM",H1302:AL1302)</f>
        <v>0</v>
      </c>
      <c r="BQ1297" s="261">
        <f>SUMIF(H1297:AL1297,"PD",H1303:AL1303)+SUMIF(H1297:AL1297,"PN",H1303:AL1303)+SUMIF(H1297:AL1297,"P/DS",H1303:AL1303)+SUMIF(H1297:AL1297,"PN/F",H1303:AL1303)+SUMIF(H1297:AL1297,"PN/L",H1303:AL1303)+SUMIF(H1297:AL1297,"TV",H1303:AL1303)+SUMIF(H1297:AL1297,"TVD",H1303:AL1303)+SUMIF(H1297:AL1297,"PDD",H1303:AL1303)+SUMIF(H1297:AL1297,"PH",H1303:AL1303)+SUMIF(H1297:AL1297,"PM",H1303:AL1303)</f>
        <v>0</v>
      </c>
      <c r="BR1297" s="269">
        <f>SUM(H1298:AL1298)-BL1297</f>
        <v>18</v>
      </c>
      <c r="BS1297" s="269">
        <f>SUM(H1299:AL1299)-BM1297</f>
        <v>2</v>
      </c>
      <c r="BT1297" s="269">
        <f>SUM(H1300:AL1300)-BN1297</f>
        <v>0</v>
      </c>
      <c r="BU1297" s="269">
        <f>SUM(H1301:AL1301)-BO1297</f>
        <v>0</v>
      </c>
      <c r="BV1297" s="269">
        <f>SUM(H1302:AL1302)-BP1297</f>
        <v>0</v>
      </c>
      <c r="BW1297" s="269">
        <f>SUM(H1303:AL1303)-BQ1297</f>
        <v>0</v>
      </c>
      <c r="BX1297" s="255">
        <f>SUMIF(H1297:AL1297,"PD",H1304:AL1304)+SUMIF(H1297:AL1297,"PN",H1304:AL1304)+SUMIF(H1297:AL1297,"P/DS",H1304:AL1304)+SUMIF(H1297:AL1297,"PN/F",H1304:AL1304)+SUMIF(H1297:AL1297,"PN/L",H1304:AL1304)</f>
        <v>0</v>
      </c>
      <c r="BY1297" s="255">
        <f>SUM(H1304:AL1304)-BX1297</f>
        <v>0</v>
      </c>
      <c r="BZ1297" s="255">
        <f t="shared" ref="BZ1297" si="483">+SUM(BL1297:BW1304)</f>
        <v>20</v>
      </c>
      <c r="CA1297" s="266">
        <f>(COUNTIFS(H1297:AL1297,"PD",H1298:AL1298,"&gt;=2"))*0.5-IF(CN1297="VP",COUNTIFS($H$16:$AL$16,"SAT",H1297:AL1297,"PD",H1298:AL1298,"&gt;=2"))*0.5</f>
        <v>0</v>
      </c>
      <c r="CB1297" s="266">
        <f>(COUNTIFS(H1297:AL1297,"PN",H1299:AL1299,"&gt;=0.5",H1298:AL1298,"&gt;=1.5"))*0.5+COUNTIFS(H1297:AL1297,"PDD",H1299:AL1299,"&gt;=0.5",H1298:AL1298,"&gt;=1.5")*0.5</f>
        <v>0</v>
      </c>
      <c r="CC1297" s="273">
        <f>(COUNTIFS(H1297:AL1297,"TV",H1299:AL1299,"&gt;=10"))*0.5+(COUNTIFS(H1297:AL1297,"PMD",H1299:AL1299,"&gt;=2"))*0.5</f>
        <v>0</v>
      </c>
      <c r="CD1297" s="266">
        <f>(COUNTIFS(H1297:AL1297,"TVD",H1301:AL1301,"&gt;=6.5",H1299:AL1299,"&gt;=3.5"))*0.5</f>
        <v>0</v>
      </c>
      <c r="CE1297" s="266">
        <f>(COUNTIFS(H1297:AL1297,"PD",H1302:AL1302,"&gt;=10"))*0.5</f>
        <v>0</v>
      </c>
      <c r="CF1297" s="266">
        <f>(COUNTIFS(H1297:AL1297,"PDD",H1302:AL1302,"&gt;=3.5",H1303:AL1303,"&gt;=6.5")+COUNTIFS(H1297:AL1297,"PH",H1303:AL1303,"&gt;=0.5",H1302:AL1302,"&gt;=1.5")+COUNTIFS(H1297:AL1297,"PM",H1303:AL1303,"&gt;=0.5",H1302:AL1302,"&gt;=1.5"))*0.5</f>
        <v>0</v>
      </c>
      <c r="CG1297" s="266">
        <f>(COUNTIFS(H1297:AL1297,"DS",H1298:AL1298,"&gt;=2")+COUNTIFS(H1297:AL1297,"AL/DS",H1298:AL1298,"&gt;=2"))*0.5-IF(CN1297="VP",COUNTIFS($H$16:$AL$16,"SAT",H1297:AL1297,"DS",H1298:AL1298,"&gt;=2"))*0.5</f>
        <v>2.5</v>
      </c>
      <c r="CH1297" s="266">
        <f>(COUNTIFS(H1297:AL1297,"NS",H1299:AL1299,"&gt;=0.5",H1298:AL1298,"&gt;=1.5")+COUNTIFS(H1297:AL1297,"AL/NS",H1299:AL1299,"&gt;=0.5",H1298:AL1298,"&gt;=1.5")+COUNTIFS(H1297:AL1297,"NHD",H1299:AL1299,"&gt;=4.5",H1302:AL1302,"&gt;=2",H1298:AL1298,"&gt;=1.5"))*0.5</f>
        <v>0.5</v>
      </c>
      <c r="CI1297" s="266">
        <f>(COUNTIF(H1299:AL1299,"&gt;=10")+COUNTIFS(H1297:AL1297,"MD",H1299:AL1299,"&gt;=2")-COUNTIFS(H1297:AL1297,"TV",H1299:AL1299,"&gt;=10"))*0.5</f>
        <v>0</v>
      </c>
      <c r="CJ1297" s="266">
        <f>(COUNTIFS(H1297:AL1297,"D",H1301:AL1301,"&gt;=6.5",H1299:AL1299,"&gt;=3.5"))*0.5</f>
        <v>0</v>
      </c>
      <c r="CK1297" s="266">
        <f>(COUNTIF(H1302:AL1302,"&gt;=10")-COUNTIFS(H1297:AL1297,"PD",H1302:AL1302,"&gt;=10"))*0.5</f>
        <v>0</v>
      </c>
      <c r="CL1297" s="265">
        <f>(COUNTIFS(H1297:AL1297,"NHD",H1302:AL1302,"&gt;=3.5",H1303:AL1303,"&gt;=6.5")+COUNTIFS(H1297:AL1297,"BH",H1302:AL1302,"&gt;=1.5",H1303:AL1303,"&gt;=0.5")+COUNTIFS(H1297:AL1297,"BM",H1302:AL1302,"&gt;=1.5",H1303:AL1303,"&gt;=0.5")+COUNTIFS(H1297:AL1297,"D",H1302:AL1302,"&gt;=1.5",H1303:AL1303,"&gt;=0.5"))*0.5</f>
        <v>0</v>
      </c>
      <c r="CM1297" s="272"/>
      <c r="CN1297" s="264" t="s">
        <v>723</v>
      </c>
      <c r="CO1297" s="125">
        <f t="shared" ref="CO1297" si="484">+AM1297+AN1297+AO1297+AP1297+AQ1297+AR1297+AS1297+AU1297+BG1297</f>
        <v>26</v>
      </c>
      <c r="CP1297" s="225">
        <f>+SUM(I1298:I1303)-I1304</f>
        <v>0</v>
      </c>
      <c r="CQ1297" s="225">
        <f>+SUM(J1298:J1303)-J1304</f>
        <v>2.5</v>
      </c>
      <c r="CR1297" s="225">
        <f>+SUM(K1298:K1303)-K1304</f>
        <v>0</v>
      </c>
      <c r="CS1297" s="105"/>
      <c r="CT1297" s="105"/>
      <c r="CU1297" s="105"/>
      <c r="CV1297" s="105"/>
      <c r="CW1297" s="105"/>
      <c r="CX1297" s="105"/>
      <c r="CY1297" s="105"/>
      <c r="CZ1297" s="105"/>
      <c r="DA1297" s="105"/>
    </row>
    <row r="1298" spans="1:105" s="70" customFormat="1" ht="15" customHeight="1">
      <c r="A1298" s="228"/>
      <c r="B1298" s="277"/>
      <c r="C1298" s="280"/>
      <c r="D1298" s="237"/>
      <c r="E1298" s="237"/>
      <c r="F1298" s="242" t="s">
        <v>82</v>
      </c>
      <c r="G1298" s="71">
        <v>1.5</v>
      </c>
      <c r="H1298" s="83"/>
      <c r="I1298" s="83"/>
      <c r="J1298" s="83">
        <v>2.5</v>
      </c>
      <c r="K1298" s="83"/>
      <c r="L1298" s="83">
        <v>2.5</v>
      </c>
      <c r="M1298" s="83">
        <v>2.5</v>
      </c>
      <c r="N1298" s="83"/>
      <c r="O1298" s="83"/>
      <c r="P1298" s="83"/>
      <c r="Q1298" s="83">
        <v>2.5</v>
      </c>
      <c r="R1298" s="83"/>
      <c r="S1298" s="83">
        <v>1.5</v>
      </c>
      <c r="T1298" s="83">
        <v>2</v>
      </c>
      <c r="U1298" s="83"/>
      <c r="V1298" s="83"/>
      <c r="W1298" s="83">
        <v>1.5</v>
      </c>
      <c r="X1298" s="83"/>
      <c r="Y1298" s="83">
        <v>1</v>
      </c>
      <c r="Z1298" s="83"/>
      <c r="AA1298" s="83">
        <v>1</v>
      </c>
      <c r="AB1298" s="83">
        <v>1</v>
      </c>
      <c r="AC1298" s="79"/>
      <c r="AD1298" s="79"/>
      <c r="AE1298" s="79"/>
      <c r="AF1298" s="79"/>
      <c r="AG1298" s="79"/>
      <c r="AH1298" s="79"/>
      <c r="AI1298" s="79"/>
      <c r="AJ1298" s="79"/>
      <c r="AK1298" s="79"/>
      <c r="AL1298" s="79"/>
      <c r="AM1298" s="240"/>
      <c r="AN1298" s="240"/>
      <c r="AO1298" s="240"/>
      <c r="AP1298" s="240"/>
      <c r="AQ1298" s="240"/>
      <c r="AR1298" s="240"/>
      <c r="AS1298" s="240"/>
      <c r="AT1298" s="256"/>
      <c r="AU1298" s="256"/>
      <c r="AV1298" s="259"/>
      <c r="AW1298" s="259"/>
      <c r="AX1298" s="256"/>
      <c r="AY1298" s="256"/>
      <c r="AZ1298" s="256"/>
      <c r="BA1298" s="256"/>
      <c r="BB1298" s="256"/>
      <c r="BC1298" s="256"/>
      <c r="BD1298" s="256"/>
      <c r="BE1298" s="256"/>
      <c r="BF1298" s="256"/>
      <c r="BG1298" s="256"/>
      <c r="BH1298" s="256"/>
      <c r="BI1298" s="256"/>
      <c r="BJ1298" s="256"/>
      <c r="BK1298" s="256"/>
      <c r="BL1298" s="262"/>
      <c r="BM1298" s="262"/>
      <c r="BN1298" s="262"/>
      <c r="BO1298" s="262"/>
      <c r="BP1298" s="262"/>
      <c r="BQ1298" s="262"/>
      <c r="BR1298" s="270"/>
      <c r="BS1298" s="270"/>
      <c r="BT1298" s="270"/>
      <c r="BU1298" s="270"/>
      <c r="BV1298" s="270"/>
      <c r="BW1298" s="270"/>
      <c r="BX1298" s="256"/>
      <c r="BY1298" s="256"/>
      <c r="BZ1298" s="256"/>
      <c r="CA1298" s="267"/>
      <c r="CB1298" s="267"/>
      <c r="CC1298" s="274"/>
      <c r="CD1298" s="267"/>
      <c r="CE1298" s="267"/>
      <c r="CF1298" s="267"/>
      <c r="CG1298" s="267"/>
      <c r="CH1298" s="267"/>
      <c r="CI1298" s="267"/>
      <c r="CJ1298" s="267"/>
      <c r="CK1298" s="267"/>
      <c r="CL1298" s="265"/>
      <c r="CM1298" s="272"/>
      <c r="CN1298" s="264"/>
      <c r="CO1298" s="125"/>
      <c r="CP1298" s="226"/>
      <c r="CQ1298" s="226"/>
      <c r="CR1298" s="226"/>
      <c r="CS1298" s="105"/>
      <c r="CT1298" s="105"/>
      <c r="CU1298" s="105"/>
      <c r="CV1298" s="105"/>
      <c r="CW1298" s="105"/>
      <c r="CX1298" s="105"/>
      <c r="CY1298" s="105"/>
      <c r="CZ1298" s="105"/>
      <c r="DA1298" s="105"/>
    </row>
    <row r="1299" spans="1:105" s="70" customFormat="1" ht="15" customHeight="1">
      <c r="A1299" s="228"/>
      <c r="B1299" s="277"/>
      <c r="C1299" s="280"/>
      <c r="D1299" s="237"/>
      <c r="E1299" s="237"/>
      <c r="F1299" s="243"/>
      <c r="G1299" s="72">
        <v>2</v>
      </c>
      <c r="H1299" s="84"/>
      <c r="I1299" s="84"/>
      <c r="J1299" s="84"/>
      <c r="K1299" s="84"/>
      <c r="L1299" s="84"/>
      <c r="M1299" s="84"/>
      <c r="N1299" s="84"/>
      <c r="O1299" s="84"/>
      <c r="P1299" s="84"/>
      <c r="Q1299" s="84"/>
      <c r="R1299" s="84"/>
      <c r="S1299" s="84"/>
      <c r="T1299" s="84"/>
      <c r="U1299" s="84"/>
      <c r="V1299" s="84"/>
      <c r="W1299" s="84">
        <v>0.5</v>
      </c>
      <c r="X1299" s="84"/>
      <c r="Y1299" s="84">
        <v>0.5</v>
      </c>
      <c r="Z1299" s="84"/>
      <c r="AA1299" s="84">
        <v>0.5</v>
      </c>
      <c r="AB1299" s="84">
        <v>0.5</v>
      </c>
      <c r="AC1299" s="80"/>
      <c r="AD1299" s="80"/>
      <c r="AE1299" s="80"/>
      <c r="AF1299" s="80"/>
      <c r="AG1299" s="80"/>
      <c r="AH1299" s="80"/>
      <c r="AI1299" s="80"/>
      <c r="AJ1299" s="80"/>
      <c r="AK1299" s="80"/>
      <c r="AL1299" s="80"/>
      <c r="AM1299" s="240"/>
      <c r="AN1299" s="240"/>
      <c r="AO1299" s="240"/>
      <c r="AP1299" s="240"/>
      <c r="AQ1299" s="240"/>
      <c r="AR1299" s="240"/>
      <c r="AS1299" s="240"/>
      <c r="AT1299" s="256"/>
      <c r="AU1299" s="256"/>
      <c r="AV1299" s="259"/>
      <c r="AW1299" s="259"/>
      <c r="AX1299" s="256"/>
      <c r="AY1299" s="256"/>
      <c r="AZ1299" s="256"/>
      <c r="BA1299" s="256"/>
      <c r="BB1299" s="256"/>
      <c r="BC1299" s="256"/>
      <c r="BD1299" s="256"/>
      <c r="BE1299" s="256"/>
      <c r="BF1299" s="256"/>
      <c r="BG1299" s="256"/>
      <c r="BH1299" s="256"/>
      <c r="BI1299" s="256"/>
      <c r="BJ1299" s="256"/>
      <c r="BK1299" s="256"/>
      <c r="BL1299" s="262"/>
      <c r="BM1299" s="262"/>
      <c r="BN1299" s="262"/>
      <c r="BO1299" s="262"/>
      <c r="BP1299" s="262"/>
      <c r="BQ1299" s="262"/>
      <c r="BR1299" s="270"/>
      <c r="BS1299" s="270"/>
      <c r="BT1299" s="270"/>
      <c r="BU1299" s="270"/>
      <c r="BV1299" s="270"/>
      <c r="BW1299" s="270"/>
      <c r="BX1299" s="256"/>
      <c r="BY1299" s="256"/>
      <c r="BZ1299" s="256"/>
      <c r="CA1299" s="267"/>
      <c r="CB1299" s="267"/>
      <c r="CC1299" s="274"/>
      <c r="CD1299" s="267"/>
      <c r="CE1299" s="267"/>
      <c r="CF1299" s="267"/>
      <c r="CG1299" s="267"/>
      <c r="CH1299" s="267"/>
      <c r="CI1299" s="267"/>
      <c r="CJ1299" s="267"/>
      <c r="CK1299" s="267"/>
      <c r="CL1299" s="265"/>
      <c r="CM1299" s="272"/>
      <c r="CN1299" s="264"/>
      <c r="CO1299" s="125"/>
      <c r="CP1299" s="226"/>
      <c r="CQ1299" s="226"/>
      <c r="CR1299" s="226"/>
      <c r="CS1299" s="105"/>
      <c r="CT1299" s="105"/>
      <c r="CU1299" s="105"/>
      <c r="CV1299" s="105"/>
      <c r="CW1299" s="105"/>
      <c r="CX1299" s="105"/>
      <c r="CY1299" s="105"/>
      <c r="CZ1299" s="105"/>
      <c r="DA1299" s="105"/>
    </row>
    <row r="1300" spans="1:105" s="70" customFormat="1" ht="15" customHeight="1">
      <c r="A1300" s="228"/>
      <c r="B1300" s="277"/>
      <c r="C1300" s="280"/>
      <c r="D1300" s="237"/>
      <c r="E1300" s="237"/>
      <c r="F1300" s="243"/>
      <c r="G1300" s="72">
        <v>2.1</v>
      </c>
      <c r="H1300" s="84"/>
      <c r="I1300" s="84"/>
      <c r="J1300" s="84"/>
      <c r="K1300" s="84"/>
      <c r="L1300" s="84"/>
      <c r="M1300" s="84"/>
      <c r="N1300" s="84"/>
      <c r="O1300" s="84"/>
      <c r="P1300" s="84"/>
      <c r="Q1300" s="84"/>
      <c r="R1300" s="84"/>
      <c r="S1300" s="84"/>
      <c r="T1300" s="84"/>
      <c r="U1300" s="84"/>
      <c r="V1300" s="84"/>
      <c r="W1300" s="84"/>
      <c r="X1300" s="84"/>
      <c r="Y1300" s="84"/>
      <c r="Z1300" s="84"/>
      <c r="AA1300" s="84"/>
      <c r="AB1300" s="84"/>
      <c r="AC1300" s="80"/>
      <c r="AD1300" s="80"/>
      <c r="AE1300" s="80"/>
      <c r="AF1300" s="80"/>
      <c r="AG1300" s="80"/>
      <c r="AH1300" s="80"/>
      <c r="AI1300" s="80"/>
      <c r="AJ1300" s="80"/>
      <c r="AK1300" s="80"/>
      <c r="AL1300" s="80"/>
      <c r="AM1300" s="240"/>
      <c r="AN1300" s="240"/>
      <c r="AO1300" s="240"/>
      <c r="AP1300" s="240"/>
      <c r="AQ1300" s="240"/>
      <c r="AR1300" s="240"/>
      <c r="AS1300" s="240"/>
      <c r="AT1300" s="256"/>
      <c r="AU1300" s="256"/>
      <c r="AV1300" s="259"/>
      <c r="AW1300" s="259"/>
      <c r="AX1300" s="256"/>
      <c r="AY1300" s="256"/>
      <c r="AZ1300" s="256"/>
      <c r="BA1300" s="256"/>
      <c r="BB1300" s="256"/>
      <c r="BC1300" s="256"/>
      <c r="BD1300" s="256"/>
      <c r="BE1300" s="256"/>
      <c r="BF1300" s="256"/>
      <c r="BG1300" s="256"/>
      <c r="BH1300" s="256"/>
      <c r="BI1300" s="256"/>
      <c r="BJ1300" s="256"/>
      <c r="BK1300" s="256"/>
      <c r="BL1300" s="262"/>
      <c r="BM1300" s="262"/>
      <c r="BN1300" s="262"/>
      <c r="BO1300" s="262"/>
      <c r="BP1300" s="262"/>
      <c r="BQ1300" s="262"/>
      <c r="BR1300" s="270"/>
      <c r="BS1300" s="270"/>
      <c r="BT1300" s="270"/>
      <c r="BU1300" s="270"/>
      <c r="BV1300" s="270"/>
      <c r="BW1300" s="270"/>
      <c r="BX1300" s="256"/>
      <c r="BY1300" s="256"/>
      <c r="BZ1300" s="256"/>
      <c r="CA1300" s="267"/>
      <c r="CB1300" s="267"/>
      <c r="CC1300" s="274"/>
      <c r="CD1300" s="267"/>
      <c r="CE1300" s="267"/>
      <c r="CF1300" s="267"/>
      <c r="CG1300" s="267"/>
      <c r="CH1300" s="267"/>
      <c r="CI1300" s="267"/>
      <c r="CJ1300" s="267"/>
      <c r="CK1300" s="267"/>
      <c r="CL1300" s="265"/>
      <c r="CM1300" s="272"/>
      <c r="CN1300" s="264"/>
      <c r="CO1300" s="125"/>
      <c r="CP1300" s="226"/>
      <c r="CQ1300" s="226"/>
      <c r="CR1300" s="226"/>
      <c r="CS1300" s="105"/>
      <c r="CT1300" s="105"/>
      <c r="CU1300" s="105"/>
      <c r="CV1300" s="105"/>
      <c r="CW1300" s="105"/>
      <c r="CX1300" s="105"/>
      <c r="CY1300" s="105"/>
      <c r="CZ1300" s="105"/>
      <c r="DA1300" s="105"/>
    </row>
    <row r="1301" spans="1:105" s="70" customFormat="1" ht="15" customHeight="1">
      <c r="A1301" s="228"/>
      <c r="B1301" s="277"/>
      <c r="C1301" s="280"/>
      <c r="D1301" s="237"/>
      <c r="E1301" s="237"/>
      <c r="F1301" s="243"/>
      <c r="G1301" s="72">
        <v>2.7</v>
      </c>
      <c r="H1301" s="84"/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  <c r="U1301" s="84"/>
      <c r="V1301" s="84"/>
      <c r="W1301" s="84"/>
      <c r="X1301" s="84"/>
      <c r="Y1301" s="84"/>
      <c r="Z1301" s="84"/>
      <c r="AA1301" s="84"/>
      <c r="AB1301" s="84"/>
      <c r="AC1301" s="80"/>
      <c r="AD1301" s="80"/>
      <c r="AE1301" s="80"/>
      <c r="AF1301" s="80"/>
      <c r="AG1301" s="80"/>
      <c r="AH1301" s="80"/>
      <c r="AI1301" s="80"/>
      <c r="AJ1301" s="80"/>
      <c r="AK1301" s="80"/>
      <c r="AL1301" s="80"/>
      <c r="AM1301" s="240"/>
      <c r="AN1301" s="240"/>
      <c r="AO1301" s="240"/>
      <c r="AP1301" s="240"/>
      <c r="AQ1301" s="240"/>
      <c r="AR1301" s="240"/>
      <c r="AS1301" s="240"/>
      <c r="AT1301" s="256"/>
      <c r="AU1301" s="256"/>
      <c r="AV1301" s="259"/>
      <c r="AW1301" s="259"/>
      <c r="AX1301" s="256"/>
      <c r="AY1301" s="256"/>
      <c r="AZ1301" s="256"/>
      <c r="BA1301" s="256"/>
      <c r="BB1301" s="256"/>
      <c r="BC1301" s="256"/>
      <c r="BD1301" s="256"/>
      <c r="BE1301" s="256"/>
      <c r="BF1301" s="256"/>
      <c r="BG1301" s="256"/>
      <c r="BH1301" s="256"/>
      <c r="BI1301" s="256"/>
      <c r="BJ1301" s="256"/>
      <c r="BK1301" s="256"/>
      <c r="BL1301" s="262"/>
      <c r="BM1301" s="262"/>
      <c r="BN1301" s="262"/>
      <c r="BO1301" s="262"/>
      <c r="BP1301" s="262"/>
      <c r="BQ1301" s="262"/>
      <c r="BR1301" s="270"/>
      <c r="BS1301" s="270"/>
      <c r="BT1301" s="270"/>
      <c r="BU1301" s="270"/>
      <c r="BV1301" s="270"/>
      <c r="BW1301" s="270"/>
      <c r="BX1301" s="256"/>
      <c r="BY1301" s="256"/>
      <c r="BZ1301" s="256"/>
      <c r="CA1301" s="267"/>
      <c r="CB1301" s="267"/>
      <c r="CC1301" s="274"/>
      <c r="CD1301" s="267"/>
      <c r="CE1301" s="267"/>
      <c r="CF1301" s="267"/>
      <c r="CG1301" s="267"/>
      <c r="CH1301" s="267"/>
      <c r="CI1301" s="267"/>
      <c r="CJ1301" s="267"/>
      <c r="CK1301" s="267"/>
      <c r="CL1301" s="265"/>
      <c r="CM1301" s="272"/>
      <c r="CN1301" s="264"/>
      <c r="CO1301" s="125"/>
      <c r="CP1301" s="226"/>
      <c r="CQ1301" s="226"/>
      <c r="CR1301" s="226"/>
      <c r="CS1301" s="105"/>
      <c r="CT1301" s="105"/>
      <c r="CU1301" s="105"/>
      <c r="CV1301" s="105"/>
      <c r="CW1301" s="105"/>
      <c r="CX1301" s="105"/>
      <c r="CY1301" s="105"/>
      <c r="CZ1301" s="105"/>
      <c r="DA1301" s="105"/>
    </row>
    <row r="1302" spans="1:105" s="70" customFormat="1" ht="15" customHeight="1">
      <c r="A1302" s="228"/>
      <c r="B1302" s="277"/>
      <c r="C1302" s="280"/>
      <c r="D1302" s="237"/>
      <c r="E1302" s="237"/>
      <c r="F1302" s="243"/>
      <c r="G1302" s="72">
        <v>3</v>
      </c>
      <c r="H1302" s="84"/>
      <c r="I1302" s="84"/>
      <c r="J1302" s="84"/>
      <c r="K1302" s="84"/>
      <c r="L1302" s="84"/>
      <c r="M1302" s="84"/>
      <c r="N1302" s="84"/>
      <c r="O1302" s="84"/>
      <c r="P1302" s="84"/>
      <c r="Q1302" s="84"/>
      <c r="R1302" s="84"/>
      <c r="S1302" s="84"/>
      <c r="T1302" s="84"/>
      <c r="U1302" s="84"/>
      <c r="V1302" s="84"/>
      <c r="W1302" s="84"/>
      <c r="X1302" s="84"/>
      <c r="Y1302" s="84"/>
      <c r="Z1302" s="84"/>
      <c r="AA1302" s="84"/>
      <c r="AB1302" s="84"/>
      <c r="AC1302" s="80"/>
      <c r="AD1302" s="80"/>
      <c r="AE1302" s="80"/>
      <c r="AF1302" s="80"/>
      <c r="AG1302" s="80"/>
      <c r="AH1302" s="80"/>
      <c r="AI1302" s="80"/>
      <c r="AJ1302" s="80"/>
      <c r="AK1302" s="80"/>
      <c r="AL1302" s="80"/>
      <c r="AM1302" s="240"/>
      <c r="AN1302" s="240"/>
      <c r="AO1302" s="240"/>
      <c r="AP1302" s="240"/>
      <c r="AQ1302" s="240"/>
      <c r="AR1302" s="240"/>
      <c r="AS1302" s="240"/>
      <c r="AT1302" s="256"/>
      <c r="AU1302" s="256"/>
      <c r="AV1302" s="259"/>
      <c r="AW1302" s="259"/>
      <c r="AX1302" s="256"/>
      <c r="AY1302" s="256"/>
      <c r="AZ1302" s="256"/>
      <c r="BA1302" s="256"/>
      <c r="BB1302" s="256"/>
      <c r="BC1302" s="256"/>
      <c r="BD1302" s="256"/>
      <c r="BE1302" s="256"/>
      <c r="BF1302" s="256"/>
      <c r="BG1302" s="256"/>
      <c r="BH1302" s="256"/>
      <c r="BI1302" s="256"/>
      <c r="BJ1302" s="256"/>
      <c r="BK1302" s="256"/>
      <c r="BL1302" s="262"/>
      <c r="BM1302" s="262"/>
      <c r="BN1302" s="262"/>
      <c r="BO1302" s="262"/>
      <c r="BP1302" s="262"/>
      <c r="BQ1302" s="262"/>
      <c r="BR1302" s="270"/>
      <c r="BS1302" s="270"/>
      <c r="BT1302" s="270"/>
      <c r="BU1302" s="270"/>
      <c r="BV1302" s="270"/>
      <c r="BW1302" s="270"/>
      <c r="BX1302" s="256"/>
      <c r="BY1302" s="256"/>
      <c r="BZ1302" s="256"/>
      <c r="CA1302" s="267"/>
      <c r="CB1302" s="267"/>
      <c r="CC1302" s="274"/>
      <c r="CD1302" s="267"/>
      <c r="CE1302" s="267"/>
      <c r="CF1302" s="267"/>
      <c r="CG1302" s="267"/>
      <c r="CH1302" s="267"/>
      <c r="CI1302" s="267"/>
      <c r="CJ1302" s="267"/>
      <c r="CK1302" s="267"/>
      <c r="CL1302" s="265"/>
      <c r="CM1302" s="272"/>
      <c r="CN1302" s="264"/>
      <c r="CO1302" s="125"/>
      <c r="CP1302" s="226"/>
      <c r="CQ1302" s="226"/>
      <c r="CR1302" s="226"/>
      <c r="CS1302" s="105"/>
      <c r="CT1302" s="105"/>
      <c r="CU1302" s="105"/>
      <c r="CV1302" s="105"/>
      <c r="CW1302" s="105"/>
      <c r="CX1302" s="105"/>
      <c r="CY1302" s="105"/>
      <c r="CZ1302" s="105"/>
      <c r="DA1302" s="105"/>
    </row>
    <row r="1303" spans="1:105" s="70" customFormat="1" ht="15" customHeight="1">
      <c r="A1303" s="228"/>
      <c r="B1303" s="277"/>
      <c r="C1303" s="280"/>
      <c r="D1303" s="237"/>
      <c r="E1303" s="237"/>
      <c r="F1303" s="244"/>
      <c r="G1303" s="73">
        <v>3.9</v>
      </c>
      <c r="H1303" s="85"/>
      <c r="I1303" s="85"/>
      <c r="J1303" s="85"/>
      <c r="K1303" s="85"/>
      <c r="L1303" s="85"/>
      <c r="M1303" s="85"/>
      <c r="N1303" s="85"/>
      <c r="O1303" s="85"/>
      <c r="P1303" s="85"/>
      <c r="Q1303" s="85"/>
      <c r="R1303" s="85"/>
      <c r="S1303" s="85"/>
      <c r="T1303" s="85"/>
      <c r="U1303" s="85"/>
      <c r="V1303" s="85"/>
      <c r="W1303" s="85"/>
      <c r="X1303" s="85"/>
      <c r="Y1303" s="85"/>
      <c r="Z1303" s="85"/>
      <c r="AA1303" s="85"/>
      <c r="AB1303" s="85"/>
      <c r="AC1303" s="81"/>
      <c r="AD1303" s="81"/>
      <c r="AE1303" s="81"/>
      <c r="AF1303" s="81"/>
      <c r="AG1303" s="81"/>
      <c r="AH1303" s="81"/>
      <c r="AI1303" s="81"/>
      <c r="AJ1303" s="81"/>
      <c r="AK1303" s="81"/>
      <c r="AL1303" s="81"/>
      <c r="AM1303" s="240"/>
      <c r="AN1303" s="240"/>
      <c r="AO1303" s="240"/>
      <c r="AP1303" s="240"/>
      <c r="AQ1303" s="240"/>
      <c r="AR1303" s="240"/>
      <c r="AS1303" s="240"/>
      <c r="AT1303" s="256"/>
      <c r="AU1303" s="256"/>
      <c r="AV1303" s="259"/>
      <c r="AW1303" s="259"/>
      <c r="AX1303" s="256"/>
      <c r="AY1303" s="256"/>
      <c r="AZ1303" s="256"/>
      <c r="BA1303" s="256"/>
      <c r="BB1303" s="256"/>
      <c r="BC1303" s="256"/>
      <c r="BD1303" s="256"/>
      <c r="BE1303" s="256"/>
      <c r="BF1303" s="256"/>
      <c r="BG1303" s="256"/>
      <c r="BH1303" s="256"/>
      <c r="BI1303" s="256"/>
      <c r="BJ1303" s="256"/>
      <c r="BK1303" s="256"/>
      <c r="BL1303" s="262"/>
      <c r="BM1303" s="262"/>
      <c r="BN1303" s="262"/>
      <c r="BO1303" s="262"/>
      <c r="BP1303" s="262"/>
      <c r="BQ1303" s="262"/>
      <c r="BR1303" s="270"/>
      <c r="BS1303" s="270"/>
      <c r="BT1303" s="270"/>
      <c r="BU1303" s="270"/>
      <c r="BV1303" s="270"/>
      <c r="BW1303" s="270"/>
      <c r="BX1303" s="256"/>
      <c r="BY1303" s="256"/>
      <c r="BZ1303" s="256"/>
      <c r="CA1303" s="267"/>
      <c r="CB1303" s="267"/>
      <c r="CC1303" s="274"/>
      <c r="CD1303" s="267"/>
      <c r="CE1303" s="267"/>
      <c r="CF1303" s="267"/>
      <c r="CG1303" s="267"/>
      <c r="CH1303" s="267"/>
      <c r="CI1303" s="267"/>
      <c r="CJ1303" s="267"/>
      <c r="CK1303" s="267"/>
      <c r="CL1303" s="265"/>
      <c r="CM1303" s="272"/>
      <c r="CN1303" s="264"/>
      <c r="CO1303" s="125"/>
      <c r="CP1303" s="226"/>
      <c r="CQ1303" s="226"/>
      <c r="CR1303" s="226"/>
      <c r="CS1303" s="105"/>
      <c r="CT1303" s="105"/>
      <c r="CU1303" s="105"/>
      <c r="CV1303" s="105"/>
      <c r="CW1303" s="105"/>
      <c r="CX1303" s="105"/>
      <c r="CY1303" s="105"/>
      <c r="CZ1303" s="105"/>
      <c r="DA1303" s="105"/>
    </row>
    <row r="1304" spans="1:105" s="70" customFormat="1" ht="15" customHeight="1" thickBot="1">
      <c r="A1304" s="229"/>
      <c r="B1304" s="278"/>
      <c r="C1304" s="281"/>
      <c r="D1304" s="238"/>
      <c r="E1304" s="238"/>
      <c r="F1304" s="245" t="s">
        <v>83</v>
      </c>
      <c r="G1304" s="246"/>
      <c r="H1304" s="82"/>
      <c r="I1304" s="82"/>
      <c r="J1304" s="82"/>
      <c r="K1304" s="82"/>
      <c r="L1304" s="82"/>
      <c r="M1304" s="82"/>
      <c r="N1304" s="82"/>
      <c r="O1304" s="82"/>
      <c r="P1304" s="82"/>
      <c r="Q1304" s="82"/>
      <c r="R1304" s="82"/>
      <c r="S1304" s="82"/>
      <c r="T1304" s="82"/>
      <c r="U1304" s="82"/>
      <c r="V1304" s="82"/>
      <c r="W1304" s="82"/>
      <c r="X1304" s="82"/>
      <c r="Y1304" s="82"/>
      <c r="Z1304" s="82"/>
      <c r="AA1304" s="82"/>
      <c r="AB1304" s="82"/>
      <c r="AC1304" s="35"/>
      <c r="AD1304" s="35"/>
      <c r="AE1304" s="35"/>
      <c r="AF1304" s="35"/>
      <c r="AG1304" s="35"/>
      <c r="AH1304" s="35"/>
      <c r="AI1304" s="35"/>
      <c r="AJ1304" s="35"/>
      <c r="AK1304" s="35"/>
      <c r="AL1304" s="35"/>
      <c r="AM1304" s="241"/>
      <c r="AN1304" s="241"/>
      <c r="AO1304" s="241"/>
      <c r="AP1304" s="241"/>
      <c r="AQ1304" s="241"/>
      <c r="AR1304" s="241"/>
      <c r="AS1304" s="241"/>
      <c r="AT1304" s="257"/>
      <c r="AU1304" s="257"/>
      <c r="AV1304" s="260"/>
      <c r="AW1304" s="260"/>
      <c r="AX1304" s="257"/>
      <c r="AY1304" s="257"/>
      <c r="AZ1304" s="257"/>
      <c r="BA1304" s="257"/>
      <c r="BB1304" s="257"/>
      <c r="BC1304" s="257"/>
      <c r="BD1304" s="257"/>
      <c r="BE1304" s="257"/>
      <c r="BF1304" s="257"/>
      <c r="BG1304" s="257"/>
      <c r="BH1304" s="257"/>
      <c r="BI1304" s="257"/>
      <c r="BJ1304" s="257"/>
      <c r="BK1304" s="257"/>
      <c r="BL1304" s="263"/>
      <c r="BM1304" s="263"/>
      <c r="BN1304" s="263"/>
      <c r="BO1304" s="263"/>
      <c r="BP1304" s="263"/>
      <c r="BQ1304" s="263"/>
      <c r="BR1304" s="271"/>
      <c r="BS1304" s="271"/>
      <c r="BT1304" s="271"/>
      <c r="BU1304" s="271"/>
      <c r="BV1304" s="271"/>
      <c r="BW1304" s="271"/>
      <c r="BX1304" s="257"/>
      <c r="BY1304" s="257"/>
      <c r="BZ1304" s="257"/>
      <c r="CA1304" s="268"/>
      <c r="CB1304" s="268"/>
      <c r="CC1304" s="275"/>
      <c r="CD1304" s="268"/>
      <c r="CE1304" s="268"/>
      <c r="CF1304" s="268"/>
      <c r="CG1304" s="268"/>
      <c r="CH1304" s="268"/>
      <c r="CI1304" s="268"/>
      <c r="CJ1304" s="268"/>
      <c r="CK1304" s="268"/>
      <c r="CL1304" s="265"/>
      <c r="CM1304" s="272"/>
      <c r="CN1304" s="264"/>
      <c r="CO1304" s="125"/>
      <c r="CP1304" s="226"/>
      <c r="CQ1304" s="226"/>
      <c r="CR1304" s="226"/>
      <c r="CS1304" s="105"/>
      <c r="CT1304" s="105"/>
      <c r="CU1304" s="105"/>
      <c r="CV1304" s="105"/>
      <c r="CW1304" s="105"/>
      <c r="CX1304" s="105"/>
      <c r="CY1304" s="105"/>
      <c r="CZ1304" s="105"/>
      <c r="DA1304" s="105"/>
    </row>
    <row r="1305" spans="1:105" s="70" customFormat="1" ht="15" customHeight="1">
      <c r="A1305" s="227">
        <f t="shared" ref="A1305" si="485">A1297+1</f>
        <v>161</v>
      </c>
      <c r="B1305" s="276" t="s">
        <v>685</v>
      </c>
      <c r="C1305" s="279" t="s">
        <v>686</v>
      </c>
      <c r="D1305" s="236">
        <v>44146</v>
      </c>
      <c r="E1305" s="236" t="s">
        <v>1248</v>
      </c>
      <c r="F1305" s="253" t="s">
        <v>80</v>
      </c>
      <c r="G1305" s="254"/>
      <c r="H1305" s="82" t="s">
        <v>69</v>
      </c>
      <c r="I1305" s="82" t="s">
        <v>973</v>
      </c>
      <c r="J1305" s="82" t="s">
        <v>61</v>
      </c>
      <c r="K1305" s="82" t="s">
        <v>61</v>
      </c>
      <c r="L1305" s="82" t="s">
        <v>61</v>
      </c>
      <c r="M1305" s="82" t="s">
        <v>61</v>
      </c>
      <c r="N1305" s="82" t="s">
        <v>61</v>
      </c>
      <c r="O1305" s="82"/>
      <c r="P1305" s="82" t="s">
        <v>60</v>
      </c>
      <c r="Q1305" s="82" t="s">
        <v>60</v>
      </c>
      <c r="R1305" s="82" t="s">
        <v>60</v>
      </c>
      <c r="S1305" s="82" t="s">
        <v>60</v>
      </c>
      <c r="T1305" s="82" t="s">
        <v>60</v>
      </c>
      <c r="U1305" s="82" t="s">
        <v>60</v>
      </c>
      <c r="V1305" s="82"/>
      <c r="W1305" s="82" t="s">
        <v>61</v>
      </c>
      <c r="X1305" s="82" t="s">
        <v>61</v>
      </c>
      <c r="Y1305" s="82" t="s">
        <v>61</v>
      </c>
      <c r="Z1305" s="82" t="s">
        <v>61</v>
      </c>
      <c r="AA1305" s="82" t="s">
        <v>61</v>
      </c>
      <c r="AB1305" s="82" t="s">
        <v>61</v>
      </c>
      <c r="AC1305" s="82"/>
      <c r="AD1305" s="82" t="s">
        <v>61</v>
      </c>
      <c r="AE1305" s="82" t="s">
        <v>61</v>
      </c>
      <c r="AF1305" s="82" t="s">
        <v>61</v>
      </c>
      <c r="AG1305" s="82" t="s">
        <v>61</v>
      </c>
      <c r="AH1305" s="82" t="s">
        <v>61</v>
      </c>
      <c r="AI1305" s="82" t="s">
        <v>1471</v>
      </c>
      <c r="AJ1305" s="82"/>
      <c r="AK1305" s="82" t="s">
        <v>60</v>
      </c>
      <c r="AL1305" s="82" t="s">
        <v>60</v>
      </c>
      <c r="AM1305" s="239">
        <f>COUNTIF(H1305:AL1305,"PH")+COUNTIF(H1305:AL1305,"PH/L")+COUNTIF(H1305:AL1305,"PM")</f>
        <v>0</v>
      </c>
      <c r="AN1305" s="239">
        <f>COUNTIF(H1305:AL1305,"PD")+COUNTIF(H1305:AL1305,"PDD")+COUNTIF(H1305:AL1305,"P/DS")/2+COUNTIF(H1305:AL1305,"PMD")</f>
        <v>0</v>
      </c>
      <c r="AO1305" s="239">
        <f>COUNTIF(H1305:AL1305,"PN")+COUNTIF(H1305:AL1305,"P/NS")/2+COUNTIF(H1305:AL1305,"PH")+COUNTIF(H1305:AL1305,"PH/F")/2+COUNTIF(H1305:AL1305,"PH/L")/2+COUNTIF(H1305:AL1305,"PM")</f>
        <v>0</v>
      </c>
      <c r="AP1305" s="239">
        <f>COUNTIF(H1305:AL1305,"BH")+COUNTIF(H1305:AL1305,"AL/BL")+COUNTIF(H1305:AL1305,"UL/BL")+COUNTIF(H1305:AL1305,"BM")</f>
        <v>0</v>
      </c>
      <c r="AQ1305" s="239">
        <f>COUNTIF(H1305:AL1305,"DS")+COUNTIF(H1305:AL1305,"AL/DS")/2+COUNTIF(H1305:AL1305,"UL/DS")/2+COUNTIF(H1305:AL1305,"CT")+COUNTIF(H1305:AL1305,"MD")</f>
        <v>8.5</v>
      </c>
      <c r="AR1305" s="239">
        <f>COUNTIF(H1305:AL1305,"NS")+COUNTIF(H1305:AL1305,"AL/NS")/2+COUNTIF(H1305:AL1305,"UL/NS")/2+COUNTIF(H1305:AL1305,"BH")+COUNTIF(H1305:AL1305,"AL/BF")/2+COUNTIF(H1305:AL1305,"AL/BL")/2+COUNTIF(H1305:AL1305,"UL/BL")/2+COUNTIF(H1305:AL1305,"UL/BF")/2+COUNTIF(H1305:AL1305,"BM")</f>
        <v>16</v>
      </c>
      <c r="AS1305" s="239">
        <f>COUNTIF(H1305:AL1305,"AL")+COUNTIF(H1305:AL1305,"AL/DS")/2+COUNTIF(H1305:AL1305,"AL/NS")/2+COUNTIF(H1305:AL1305,"NH")+COUNTIF(H1305:AL1305,"SL")+COUNTIF(H1305:AL1305,"NHD")+COUNTIF(H1305:AL1305,"B")+COUNTIF(H1305:AL1305,"HL")+COUNTIF(H1305:AL1305,"AL/BF")/2+COUNTIF(H1305:AL1305,"AL/BL")/2</f>
        <v>1</v>
      </c>
      <c r="AT1305" s="255">
        <f>COUNTIF(H1305:AL1305,"PD")+COUNTIF(H1305:AL1305,"PN")+COUNTIF(H1305:AL1305,"P/DS")/2+COUNTIF(H1305:AL1305,"P/NS")/2+COUNTIF(H1305:AL1305,"DS")+COUNTIF(H1305:AL1305,"NS")+COUNTIF(H1305:AL1305,"AL")+COUNTIF(H1305:AL1305,"AL/DS")+COUNTIF(H1305:AL1305,"AL/NS")+COUNTIF(H1305:AL1305,"NH")+COUNTIF(H1305:AL1305,"SL")+COUNTIF(H1305:AL1305,"UL/DS")/2+COUNTIF(H1305:AL1305,"UL/NS")/2+COUNTIF(H1305:AL1305,"CT")+COUNTIF(H1305:AL1305,"NHD")+COUNTIF(H1305:AL1305,"PDD")+COUNTIF(H1305:AL1305,"B")+COUNTIF(H1305:AL1305,"HL")+COUNTIF(H1305:AL1305,"PH")+COUNTIF(H1305:AL1305,"BH")+COUNTIF(H1305:AL1305,"AL/BF")+COUNTIF(H1305:AL1305,"AL/BL")+COUNTIF(H1305:AL1305,"UL/BF")/2+COUNTIF(H1305:AL1305,"UL/BL")/2+COUNTIF(H1305:AL1305,"PH/F")/2+COUNTIF(H1305:AL1305,"PH/L")/2+COUNTIF(H1305:AL1305,"MD")+COUNTIF(H1305:AL1305,"PMD")+COUNTIF(H1305:AL1305,"PM")+COUNTIF(H1305:AL1305,"BM")</f>
        <v>25.5</v>
      </c>
      <c r="AU1305" s="255">
        <f>COUNTIF(H1305:AL1305,"P/DS")/2+COUNTIF(H1305:AL1305,"P/NS")/2+COUNTIF(H1305:AL1305,"IL")+COUNTIF(H1305:AL1305,"NL")+COUNTIF(H1305:AL1305,"UL")+COUNTIF(H1305:AL1305,"UL/DS")/2+COUNTIF(H1305:AL1305,"UL/NS")/2+COUNTIF(H1305:AL1305,"KT")+COUNTIF(H1305:AL1305,"UL/BF")/2+COUNTIF(H1305:AL1305,"UL/BL")/2+COUNTIF(H1305:AL1305,"PH/F")/2+COUNTIF(H1305:AL1305,"PH/L")/2+COUNTIF(H1305:AL1305,"NB")</f>
        <v>0.5</v>
      </c>
      <c r="AV1305" s="258">
        <f>COUNTIF(H1305:AL1305,"PN")+COUNTIF(H1305:AL1305,"TVD")+COUNTIF(H1305:AL1305,"PH")+COUNTIF(H1305:AL1305,"PM")+COUNTIF(H1305:AL1305,"PDD")-COUNTIFS(H1305:AL1305,"PN",H1312:AL1312,"&gt;=3")-COUNTIFS(H1305:AL1305,"PM",H1312:AL1312,"&gt;=3")</f>
        <v>0</v>
      </c>
      <c r="AW1305" s="258">
        <f>COUNTIF(H1305:AL1305,"NS")+COUNTIF(H1305:AL1305,"D")+COUNTIF(H1305:AL1305,"BH")+COUNTIF(H1305:AL1305,"NHD")+COUNTIF(H1305:AL1305,"BM")-COUNTIFS(H1305:AL1305,"NS",H1312:AL1312,"&gt;=3")-COUNTIFS(H1305:AL1305,"BH",H1312:AL1312,"&gt;=3")-COUNTIFS(H1305:AL1305,"BM",H1312:AL1312,"&gt;=3")</f>
        <v>17</v>
      </c>
      <c r="AX1305" s="255">
        <f>COUNTIF(H1305:AL1305,"AL")+COUNTIF(H1305:AL1305,"AL/DS")/2+COUNTIF(H1305:AL1305,"AL/NS")/2+COUNTIF(H1305:AL1305,"AL/BF")+COUNTIF(H1305:AL1305,"AL/BL")/2</f>
        <v>0</v>
      </c>
      <c r="AY1305" s="255">
        <f>COUNTIF(H1305:AL1305,"SL")</f>
        <v>0</v>
      </c>
      <c r="AZ1305" s="255">
        <f>COUNTIF(H1305:AL1305,"NH")</f>
        <v>1</v>
      </c>
      <c r="BA1305" s="255">
        <f>COUNTIF(H1305:AL1305,"HL")</f>
        <v>0</v>
      </c>
      <c r="BB1305" s="255">
        <f>COUNTIF(G1305:AL1305,"P/DS")/2+COUNTIF(G1305:AL1305,"P/NS")/2+COUNTIF(G1305:AL1305,"UL")+COUNTIF(G1305:AL1305,"UL/DS")/2+COUNTIF(G1305:AL1305,"UL/NS")/2+COUNTIF(G1305:AL1305,"UL/BL")/2+COUNTIF(G1305:AL1305,"UL/BF")/2+COUNTIF(G1305:AL1305,"PH/F")/2+COUNTIF(G1305:AL1305,"PH/L")/2</f>
        <v>0.5</v>
      </c>
      <c r="BC1305" s="255">
        <f>COUNTIF(H1305:AL1305,"NB")</f>
        <v>0</v>
      </c>
      <c r="BD1305" s="255">
        <f>COUNTIF(H1305:AL1305,"NL")</f>
        <v>0</v>
      </c>
      <c r="BE1305" s="255">
        <f>COUNTIF(H1305:AL1305,"IL")</f>
        <v>0</v>
      </c>
      <c r="BF1305" s="255">
        <f>COUNTIF(H1305:AL1305,"KT")</f>
        <v>0</v>
      </c>
      <c r="BG1305" s="255">
        <f>COUNTIF(H1305:AL1305,"L70")</f>
        <v>0</v>
      </c>
      <c r="BH1305" s="255">
        <f>COUNTIF(H1305:AL1305,"MD")</f>
        <v>0</v>
      </c>
      <c r="BI1305" s="255">
        <f>COUNTIF(H1305:AL1305,"PMD")</f>
        <v>0</v>
      </c>
      <c r="BJ1305" s="255">
        <f>COUNTIF(H1305:AL1305,"PM")</f>
        <v>0</v>
      </c>
      <c r="BK1305" s="255">
        <f>COUNTIF(H1305:AL1305,"BM")</f>
        <v>0</v>
      </c>
      <c r="BL1305" s="261">
        <f>SUMIF(H1305:AL1305,"PD",H1306:AL1306)+SUMIF(H1305:AL1305,"PN",H1306:AL1306)+SUMIF(H1305:AL1305,"P/DS",H1306:AL1306)+SUMIF(H1305:AL1305,"PN/F",H1306:AL1306)+SUMIF(H1305:AL1305,"PN/L",H1306:AL1306)+SUMIF(H1305:AL1305,"TV",H1306:AL1306)+SUMIF(H1305:AL1305,"TVD",H1306:AL1306)+SUMIF(H1305:AL1305,"PDD",H1306:AL1306)</f>
        <v>0</v>
      </c>
      <c r="BM1305" s="261">
        <f>SUMIF(H1305:AL1305,"PD",H1307:AL1307)+SUMIF(H1305:AL1305,"PN",H1307:AL1307)+SUMIF(H1305:AL1305,"P/DS",H1307:AL1307)+SUMIF(H1305:AL1305,"PN/F",H1307:AL1307)+SUMIF(H1305:AL1305,"PN/L",H1307:AL1307)+SUMIF(H1305:AL1305,"TV",H1307:AL1307)+SUMIF(H1305:AL1305,"TVD",H1307:AL1307)+SUMIF(H1305:AL1305,"PDD",H1307:AL1307)+SUMIF(H1305:AL1305,"PMD",H1307:AL1307)</f>
        <v>0</v>
      </c>
      <c r="BN1305" s="261">
        <f>SUMIF(H1305:AL1305,"PD",H1308:AL1308)+SUMIF(H1305:AL1305,"PN",H1308:AL1308)+SUMIF(H1305:AL1305,"P/DS",H1308:AL1308)+SUMIF(H1305:AL1305,"PN/F",H1308:AL1308)+SUMIF(H1305:AL1305,"PN/L",H1308:AL1308)+SUMIF(H1305:AL1305,"TV",H1308:AL1308)+SUMIF(H1305:AL1305,"TVD",H1308:AL1308)</f>
        <v>0</v>
      </c>
      <c r="BO1305" s="261">
        <f>SUMIF(H1305:AL1305,"PD",H1309:AL1309)+SUMIF(H1305:AL1305,"PN",H1309:AL1309)+SUMIF(H1305:AL1305,"P/DS",H1309:AL1309)+SUMIF(H1305:AL1305,"PN/F",H1309:AL1309)+SUMIF(H1305:AL1305,"PN/L",H1309:AL1309)+SUMIF(H1305:AL1305,"TV",H1309:AL1309)+SUMIF(H1305:AL1305,"TVD",H1309:AL1309)</f>
        <v>0</v>
      </c>
      <c r="BP1305" s="261">
        <f>SUMIF(H1305:AL1305,"PD",H1310:AL1310)+SUMIF(H1305:AL1305,"PN",H1310:AL1310)+SUMIF(H1305:AL1305,"P/DS",H1310:AL1310)+SUMIF(H1305:AL1305,"PN/F",H1310:AL1310)+SUMIF(H1305:AL1305,"PN/L",H1310:AL1310)+SUMIF(H1305:AL1305,"TV",H1310:AL1310)+SUMIF(H1305:AL1305,"TVD",H1310:AL1310)+SUMIF(H1305:AL1305,"PDD",H1310:AL1310)+SUMIF(H1305:AL1305,"PH",H1310:AL1310)+SUMIF(H1305:AL1305,"PM",H1310:AL1310)</f>
        <v>0</v>
      </c>
      <c r="BQ1305" s="261">
        <f>SUMIF(H1305:AL1305,"PD",H1311:AL1311)+SUMIF(H1305:AL1305,"PN",H1311:AL1311)+SUMIF(H1305:AL1305,"P/DS",H1311:AL1311)+SUMIF(H1305:AL1305,"PN/F",H1311:AL1311)+SUMIF(H1305:AL1305,"PN/L",H1311:AL1311)+SUMIF(H1305:AL1305,"TV",H1311:AL1311)+SUMIF(H1305:AL1305,"TVD",H1311:AL1311)+SUMIF(H1305:AL1305,"PDD",H1311:AL1311)+SUMIF(H1305:AL1305,"PH",H1311:AL1311)+SUMIF(H1305:AL1305,"PM",H1311:AL1311)</f>
        <v>0</v>
      </c>
      <c r="BR1305" s="269">
        <f>SUM(H1306:AL1306)-BL1305</f>
        <v>24</v>
      </c>
      <c r="BS1305" s="269">
        <f>SUM(H1307:AL1307)-BM1305</f>
        <v>9</v>
      </c>
      <c r="BT1305" s="269">
        <f>SUM(H1308:AL1308)-BN1305</f>
        <v>0</v>
      </c>
      <c r="BU1305" s="269">
        <f>SUM(H1309:AL1309)-BO1305</f>
        <v>6.5</v>
      </c>
      <c r="BV1305" s="269">
        <f>SUM(H1310:AL1310)-BP1305</f>
        <v>0</v>
      </c>
      <c r="BW1305" s="269">
        <f>SUM(H1311:AL1311)-BQ1305</f>
        <v>0</v>
      </c>
      <c r="BX1305" s="255">
        <f>SUMIF(H1305:AL1305,"PD",H1312:AL1312)+SUMIF(H1305:AL1305,"PN",H1312:AL1312)+SUMIF(H1305:AL1305,"P/DS",H1312:AL1312)+SUMIF(H1305:AL1305,"PN/F",H1312:AL1312)+SUMIF(H1305:AL1305,"PN/L",H1312:AL1312)</f>
        <v>0</v>
      </c>
      <c r="BY1305" s="255">
        <f>SUM(H1312:AL1312)-BX1305</f>
        <v>1.8</v>
      </c>
      <c r="BZ1305" s="255">
        <f t="shared" ref="BZ1305" si="486">+SUM(BL1305:BW1312)</f>
        <v>39.5</v>
      </c>
      <c r="CA1305" s="266">
        <f>(COUNTIFS(H1305:AL1305,"PD",H1306:AL1306,"&gt;=2"))*0.5-IF(CN1305="VP",COUNTIFS($H$16:$AL$16,"SAT",H1305:AL1305,"PD",H1306:AL1306,"&gt;=2"))*0.5</f>
        <v>0</v>
      </c>
      <c r="CB1305" s="266">
        <f>(COUNTIFS(H1305:AL1305,"PN",H1307:AL1307,"&gt;=0.5",H1306:AL1306,"&gt;=1.5"))*0.5+COUNTIFS(H1305:AL1305,"PDD",H1307:AL1307,"&gt;=0.5",H1306:AL1306,"&gt;=1.5")*0.5</f>
        <v>0</v>
      </c>
      <c r="CC1305" s="273">
        <f>(COUNTIFS(H1305:AL1305,"TV",H1307:AL1307,"&gt;=10"))*0.5+(COUNTIFS(H1305:AL1305,"PMD",H1307:AL1307,"&gt;=2"))*0.5</f>
        <v>0</v>
      </c>
      <c r="CD1305" s="266">
        <f>(COUNTIFS(H1305:AL1305,"TVD",H1309:AL1309,"&gt;=6.5",H1307:AL1307,"&gt;=3.5"))*0.5</f>
        <v>0</v>
      </c>
      <c r="CE1305" s="266">
        <f>(COUNTIFS(H1305:AL1305,"PD",H1310:AL1310,"&gt;=10"))*0.5</f>
        <v>0</v>
      </c>
      <c r="CF1305" s="266">
        <f>(COUNTIFS(H1305:AL1305,"PDD",H1310:AL1310,"&gt;=3.5",H1311:AL1311,"&gt;=6.5")+COUNTIFS(H1305:AL1305,"PH",H1311:AL1311,"&gt;=0.5",H1310:AL1310,"&gt;=1.5")+COUNTIFS(H1305:AL1305,"PM",H1311:AL1311,"&gt;=0.5",H1310:AL1310,"&gt;=1.5"))*0.5</f>
        <v>0</v>
      </c>
      <c r="CG1305" s="266">
        <f>(COUNTIFS(H1305:AL1305,"DS",H1306:AL1306,"&gt;=2")+COUNTIFS(H1305:AL1305,"AL/DS",H1306:AL1306,"&gt;=2"))*0.5-IF(CN1305="VP",COUNTIFS($H$16:$AL$16,"SAT",H1305:AL1305,"DS",H1306:AL1306,"&gt;=2"))*0.5</f>
        <v>2</v>
      </c>
      <c r="CH1305" s="266">
        <f>(COUNTIFS(H1305:AL1305,"NS",H1307:AL1307,"&gt;=0.5",H1306:AL1306,"&gt;=1.5")+COUNTIFS(H1305:AL1305,"AL/NS",H1307:AL1307,"&gt;=0.5",H1306:AL1306,"&gt;=1.5")+COUNTIFS(H1305:AL1305,"NHD",H1307:AL1307,"&gt;=4.5",H1310:AL1310,"&gt;=2",H1306:AL1306,"&gt;=1.5"))*0.5</f>
        <v>2.5</v>
      </c>
      <c r="CI1305" s="266">
        <f>(COUNTIF(H1307:AL1307,"&gt;=10")+COUNTIFS(H1305:AL1305,"MD",H1307:AL1307,"&gt;=2")-COUNTIFS(H1305:AL1305,"TV",H1307:AL1307,"&gt;=10"))*0.5</f>
        <v>0</v>
      </c>
      <c r="CJ1305" s="266">
        <f>(COUNTIFS(H1305:AL1305,"D",H1309:AL1309,"&gt;=6.5",H1307:AL1307,"&gt;=3.5"))*0.5</f>
        <v>0.5</v>
      </c>
      <c r="CK1305" s="266">
        <f>(COUNTIF(H1310:AL1310,"&gt;=10")-COUNTIFS(H1305:AL1305,"PD",H1310:AL1310,"&gt;=10"))*0.5</f>
        <v>0</v>
      </c>
      <c r="CL1305" s="265">
        <f>(COUNTIFS(H1305:AL1305,"NHD",H1310:AL1310,"&gt;=3.5",H1311:AL1311,"&gt;=6.5")+COUNTIFS(H1305:AL1305,"BH",H1310:AL1310,"&gt;=1.5",H1311:AL1311,"&gt;=0.5")+COUNTIFS(H1305:AL1305,"BM",H1310:AL1310,"&gt;=1.5",H1311:AL1311,"&gt;=0.5")+COUNTIFS(H1305:AL1305,"D",H1310:AL1310,"&gt;=1.5",H1311:AL1311,"&gt;=0.5"))*0.5</f>
        <v>0</v>
      </c>
      <c r="CM1305" s="272"/>
      <c r="CN1305" s="264" t="s">
        <v>723</v>
      </c>
      <c r="CO1305" s="125">
        <f t="shared" ref="CO1305" si="487">+AM1305+AN1305+AO1305+AP1305+AQ1305+AR1305+AS1305+AU1305+BG1305</f>
        <v>26</v>
      </c>
      <c r="CP1305" s="225">
        <f>+SUM(I1306:I1311)-I1312</f>
        <v>10.5</v>
      </c>
      <c r="CQ1305" s="225">
        <f>+SUM(J1306:J1311)-J1312</f>
        <v>2.5</v>
      </c>
      <c r="CR1305" s="225">
        <f>+SUM(K1306:K1311)-K1312</f>
        <v>2.5</v>
      </c>
      <c r="CS1305" s="90"/>
      <c r="CT1305" s="90"/>
      <c r="CU1305" s="90"/>
      <c r="CV1305" s="90"/>
      <c r="CW1305" s="90"/>
      <c r="CX1305" s="90"/>
      <c r="CY1305" s="90"/>
      <c r="CZ1305" s="90"/>
      <c r="DA1305" s="90"/>
    </row>
    <row r="1306" spans="1:105" s="70" customFormat="1" ht="15" customHeight="1">
      <c r="A1306" s="228"/>
      <c r="B1306" s="277"/>
      <c r="C1306" s="280"/>
      <c r="D1306" s="237"/>
      <c r="E1306" s="237"/>
      <c r="F1306" s="242" t="s">
        <v>82</v>
      </c>
      <c r="G1306" s="71">
        <v>1.5</v>
      </c>
      <c r="H1306" s="83"/>
      <c r="I1306" s="83"/>
      <c r="J1306" s="83">
        <v>2</v>
      </c>
      <c r="K1306" s="83">
        <v>2</v>
      </c>
      <c r="L1306" s="83">
        <v>2</v>
      </c>
      <c r="M1306" s="83">
        <v>2</v>
      </c>
      <c r="N1306" s="83">
        <v>2</v>
      </c>
      <c r="O1306" s="83"/>
      <c r="P1306" s="83">
        <v>2.5</v>
      </c>
      <c r="Q1306" s="83">
        <v>2.5</v>
      </c>
      <c r="R1306" s="83"/>
      <c r="S1306" s="83">
        <v>2.5</v>
      </c>
      <c r="T1306" s="83"/>
      <c r="U1306" s="83">
        <v>2</v>
      </c>
      <c r="V1306" s="83"/>
      <c r="W1306" s="83">
        <v>0.5</v>
      </c>
      <c r="X1306" s="83">
        <v>1</v>
      </c>
      <c r="Y1306" s="83"/>
      <c r="Z1306" s="83">
        <v>1</v>
      </c>
      <c r="AA1306" s="83"/>
      <c r="AB1306" s="83">
        <v>1</v>
      </c>
      <c r="AC1306" s="79"/>
      <c r="AD1306" s="79">
        <v>1</v>
      </c>
      <c r="AE1306" s="79"/>
      <c r="AF1306" s="79"/>
      <c r="AG1306" s="79"/>
      <c r="AH1306" s="79"/>
      <c r="AI1306" s="79"/>
      <c r="AJ1306" s="79"/>
      <c r="AK1306" s="79"/>
      <c r="AL1306" s="79"/>
      <c r="AM1306" s="240"/>
      <c r="AN1306" s="240"/>
      <c r="AO1306" s="240"/>
      <c r="AP1306" s="240"/>
      <c r="AQ1306" s="240"/>
      <c r="AR1306" s="240"/>
      <c r="AS1306" s="240"/>
      <c r="AT1306" s="256"/>
      <c r="AU1306" s="256"/>
      <c r="AV1306" s="259"/>
      <c r="AW1306" s="259"/>
      <c r="AX1306" s="256"/>
      <c r="AY1306" s="256"/>
      <c r="AZ1306" s="256"/>
      <c r="BA1306" s="256"/>
      <c r="BB1306" s="256"/>
      <c r="BC1306" s="256"/>
      <c r="BD1306" s="256"/>
      <c r="BE1306" s="256"/>
      <c r="BF1306" s="256"/>
      <c r="BG1306" s="256"/>
      <c r="BH1306" s="256"/>
      <c r="BI1306" s="256"/>
      <c r="BJ1306" s="256"/>
      <c r="BK1306" s="256"/>
      <c r="BL1306" s="262"/>
      <c r="BM1306" s="262"/>
      <c r="BN1306" s="262"/>
      <c r="BO1306" s="262"/>
      <c r="BP1306" s="262"/>
      <c r="BQ1306" s="262"/>
      <c r="BR1306" s="270"/>
      <c r="BS1306" s="270"/>
      <c r="BT1306" s="270"/>
      <c r="BU1306" s="270"/>
      <c r="BV1306" s="270"/>
      <c r="BW1306" s="270"/>
      <c r="BX1306" s="256"/>
      <c r="BY1306" s="256"/>
      <c r="BZ1306" s="256"/>
      <c r="CA1306" s="267"/>
      <c r="CB1306" s="267"/>
      <c r="CC1306" s="274"/>
      <c r="CD1306" s="267"/>
      <c r="CE1306" s="267"/>
      <c r="CF1306" s="267"/>
      <c r="CG1306" s="267"/>
      <c r="CH1306" s="267"/>
      <c r="CI1306" s="267"/>
      <c r="CJ1306" s="267"/>
      <c r="CK1306" s="267"/>
      <c r="CL1306" s="265"/>
      <c r="CM1306" s="272"/>
      <c r="CN1306" s="264"/>
      <c r="CO1306" s="125"/>
      <c r="CP1306" s="226"/>
      <c r="CQ1306" s="226"/>
      <c r="CR1306" s="226"/>
      <c r="CS1306" s="90"/>
      <c r="CT1306" s="90"/>
      <c r="CU1306" s="90"/>
      <c r="CV1306" s="90"/>
      <c r="CW1306" s="90"/>
      <c r="CX1306" s="90"/>
      <c r="CY1306" s="90"/>
      <c r="CZ1306" s="90"/>
      <c r="DA1306" s="90"/>
    </row>
    <row r="1307" spans="1:105" s="70" customFormat="1" ht="15" customHeight="1">
      <c r="A1307" s="228"/>
      <c r="B1307" s="277"/>
      <c r="C1307" s="280"/>
      <c r="D1307" s="237"/>
      <c r="E1307" s="237"/>
      <c r="F1307" s="243"/>
      <c r="G1307" s="72">
        <v>2</v>
      </c>
      <c r="H1307" s="84"/>
      <c r="I1307" s="84">
        <v>4</v>
      </c>
      <c r="J1307" s="84">
        <v>0.5</v>
      </c>
      <c r="K1307" s="84">
        <v>0.5</v>
      </c>
      <c r="L1307" s="84">
        <v>0.5</v>
      </c>
      <c r="M1307" s="84">
        <v>0.5</v>
      </c>
      <c r="N1307" s="84">
        <v>0.5</v>
      </c>
      <c r="O1307" s="84"/>
      <c r="P1307" s="84"/>
      <c r="Q1307" s="84"/>
      <c r="R1307" s="84"/>
      <c r="S1307" s="84"/>
      <c r="T1307" s="84"/>
      <c r="U1307" s="84"/>
      <c r="V1307" s="84"/>
      <c r="W1307" s="84">
        <v>0.5</v>
      </c>
      <c r="X1307" s="84">
        <v>0.5</v>
      </c>
      <c r="Y1307" s="84"/>
      <c r="Z1307" s="84">
        <v>0.5</v>
      </c>
      <c r="AA1307" s="84"/>
      <c r="AB1307" s="84">
        <v>0.5</v>
      </c>
      <c r="AC1307" s="80"/>
      <c r="AD1307" s="80">
        <v>0.5</v>
      </c>
      <c r="AE1307" s="80"/>
      <c r="AF1307" s="80"/>
      <c r="AG1307" s="80"/>
      <c r="AH1307" s="80"/>
      <c r="AI1307" s="80"/>
      <c r="AJ1307" s="80"/>
      <c r="AK1307" s="80"/>
      <c r="AL1307" s="80"/>
      <c r="AM1307" s="240"/>
      <c r="AN1307" s="240"/>
      <c r="AO1307" s="240"/>
      <c r="AP1307" s="240"/>
      <c r="AQ1307" s="240"/>
      <c r="AR1307" s="240"/>
      <c r="AS1307" s="240"/>
      <c r="AT1307" s="256"/>
      <c r="AU1307" s="256"/>
      <c r="AV1307" s="259"/>
      <c r="AW1307" s="259"/>
      <c r="AX1307" s="256"/>
      <c r="AY1307" s="256"/>
      <c r="AZ1307" s="256"/>
      <c r="BA1307" s="256"/>
      <c r="BB1307" s="256"/>
      <c r="BC1307" s="256"/>
      <c r="BD1307" s="256"/>
      <c r="BE1307" s="256"/>
      <c r="BF1307" s="256"/>
      <c r="BG1307" s="256"/>
      <c r="BH1307" s="256"/>
      <c r="BI1307" s="256"/>
      <c r="BJ1307" s="256"/>
      <c r="BK1307" s="256"/>
      <c r="BL1307" s="262"/>
      <c r="BM1307" s="262"/>
      <c r="BN1307" s="262"/>
      <c r="BO1307" s="262"/>
      <c r="BP1307" s="262"/>
      <c r="BQ1307" s="262"/>
      <c r="BR1307" s="270"/>
      <c r="BS1307" s="270"/>
      <c r="BT1307" s="270"/>
      <c r="BU1307" s="270"/>
      <c r="BV1307" s="270"/>
      <c r="BW1307" s="270"/>
      <c r="BX1307" s="256"/>
      <c r="BY1307" s="256"/>
      <c r="BZ1307" s="256"/>
      <c r="CA1307" s="267"/>
      <c r="CB1307" s="267"/>
      <c r="CC1307" s="274"/>
      <c r="CD1307" s="267"/>
      <c r="CE1307" s="267"/>
      <c r="CF1307" s="267"/>
      <c r="CG1307" s="267"/>
      <c r="CH1307" s="267"/>
      <c r="CI1307" s="267"/>
      <c r="CJ1307" s="267"/>
      <c r="CK1307" s="267"/>
      <c r="CL1307" s="265"/>
      <c r="CM1307" s="272"/>
      <c r="CN1307" s="264"/>
      <c r="CO1307" s="125"/>
      <c r="CP1307" s="226"/>
      <c r="CQ1307" s="226"/>
      <c r="CR1307" s="226"/>
      <c r="CS1307" s="90"/>
      <c r="CT1307" s="90"/>
      <c r="CU1307" s="90"/>
      <c r="CV1307" s="90"/>
      <c r="CW1307" s="90"/>
      <c r="CX1307" s="90"/>
      <c r="CY1307" s="90"/>
      <c r="CZ1307" s="90"/>
      <c r="DA1307" s="90"/>
    </row>
    <row r="1308" spans="1:105" s="70" customFormat="1" ht="15" customHeight="1">
      <c r="A1308" s="228"/>
      <c r="B1308" s="277"/>
      <c r="C1308" s="280"/>
      <c r="D1308" s="237"/>
      <c r="E1308" s="237"/>
      <c r="F1308" s="243"/>
      <c r="G1308" s="72">
        <v>2.1</v>
      </c>
      <c r="H1308" s="84"/>
      <c r="I1308" s="84"/>
      <c r="J1308" s="84"/>
      <c r="K1308" s="84"/>
      <c r="L1308" s="84"/>
      <c r="M1308" s="84"/>
      <c r="N1308" s="84"/>
      <c r="O1308" s="84"/>
      <c r="P1308" s="84"/>
      <c r="Q1308" s="84"/>
      <c r="R1308" s="84"/>
      <c r="S1308" s="84"/>
      <c r="T1308" s="84"/>
      <c r="U1308" s="84"/>
      <c r="V1308" s="84"/>
      <c r="W1308" s="84"/>
      <c r="X1308" s="84"/>
      <c r="Y1308" s="84"/>
      <c r="Z1308" s="84"/>
      <c r="AA1308" s="84"/>
      <c r="AB1308" s="84"/>
      <c r="AC1308" s="80"/>
      <c r="AD1308" s="80"/>
      <c r="AE1308" s="80"/>
      <c r="AF1308" s="80"/>
      <c r="AG1308" s="80"/>
      <c r="AH1308" s="80"/>
      <c r="AI1308" s="80"/>
      <c r="AJ1308" s="80"/>
      <c r="AK1308" s="80"/>
      <c r="AL1308" s="80"/>
      <c r="AM1308" s="240"/>
      <c r="AN1308" s="240"/>
      <c r="AO1308" s="240"/>
      <c r="AP1308" s="240"/>
      <c r="AQ1308" s="240"/>
      <c r="AR1308" s="240"/>
      <c r="AS1308" s="240"/>
      <c r="AT1308" s="256"/>
      <c r="AU1308" s="256"/>
      <c r="AV1308" s="259"/>
      <c r="AW1308" s="259"/>
      <c r="AX1308" s="256"/>
      <c r="AY1308" s="256"/>
      <c r="AZ1308" s="256"/>
      <c r="BA1308" s="256"/>
      <c r="BB1308" s="256"/>
      <c r="BC1308" s="256"/>
      <c r="BD1308" s="256"/>
      <c r="BE1308" s="256"/>
      <c r="BF1308" s="256"/>
      <c r="BG1308" s="256"/>
      <c r="BH1308" s="256"/>
      <c r="BI1308" s="256"/>
      <c r="BJ1308" s="256"/>
      <c r="BK1308" s="256"/>
      <c r="BL1308" s="262"/>
      <c r="BM1308" s="262"/>
      <c r="BN1308" s="262"/>
      <c r="BO1308" s="262"/>
      <c r="BP1308" s="262"/>
      <c r="BQ1308" s="262"/>
      <c r="BR1308" s="270"/>
      <c r="BS1308" s="270"/>
      <c r="BT1308" s="270"/>
      <c r="BU1308" s="270"/>
      <c r="BV1308" s="270"/>
      <c r="BW1308" s="270"/>
      <c r="BX1308" s="256"/>
      <c r="BY1308" s="256"/>
      <c r="BZ1308" s="256"/>
      <c r="CA1308" s="267"/>
      <c r="CB1308" s="267"/>
      <c r="CC1308" s="274"/>
      <c r="CD1308" s="267"/>
      <c r="CE1308" s="267"/>
      <c r="CF1308" s="267"/>
      <c r="CG1308" s="267"/>
      <c r="CH1308" s="267"/>
      <c r="CI1308" s="267"/>
      <c r="CJ1308" s="267"/>
      <c r="CK1308" s="267"/>
      <c r="CL1308" s="265"/>
      <c r="CM1308" s="272"/>
      <c r="CN1308" s="264"/>
      <c r="CO1308" s="125"/>
      <c r="CP1308" s="226"/>
      <c r="CQ1308" s="226"/>
      <c r="CR1308" s="226"/>
      <c r="CS1308" s="90"/>
      <c r="CT1308" s="90"/>
      <c r="CU1308" s="90"/>
      <c r="CV1308" s="90"/>
      <c r="CW1308" s="90"/>
      <c r="CX1308" s="90"/>
      <c r="CY1308" s="90"/>
      <c r="CZ1308" s="90"/>
      <c r="DA1308" s="90"/>
    </row>
    <row r="1309" spans="1:105" s="70" customFormat="1" ht="15" customHeight="1">
      <c r="A1309" s="228"/>
      <c r="B1309" s="277"/>
      <c r="C1309" s="280"/>
      <c r="D1309" s="237"/>
      <c r="E1309" s="237"/>
      <c r="F1309" s="243"/>
      <c r="G1309" s="72">
        <v>2.7</v>
      </c>
      <c r="H1309" s="84"/>
      <c r="I1309" s="84">
        <v>6.5</v>
      </c>
      <c r="J1309" s="84"/>
      <c r="K1309" s="84"/>
      <c r="L1309" s="84"/>
      <c r="M1309" s="84"/>
      <c r="N1309" s="84"/>
      <c r="O1309" s="84"/>
      <c r="P1309" s="84"/>
      <c r="Q1309" s="84"/>
      <c r="R1309" s="84"/>
      <c r="S1309" s="84"/>
      <c r="T1309" s="84"/>
      <c r="U1309" s="84"/>
      <c r="V1309" s="84"/>
      <c r="W1309" s="84"/>
      <c r="X1309" s="84"/>
      <c r="Y1309" s="84"/>
      <c r="Z1309" s="84"/>
      <c r="AA1309" s="84"/>
      <c r="AB1309" s="84"/>
      <c r="AC1309" s="80"/>
      <c r="AD1309" s="80"/>
      <c r="AE1309" s="80"/>
      <c r="AF1309" s="80"/>
      <c r="AG1309" s="80"/>
      <c r="AH1309" s="80"/>
      <c r="AI1309" s="80"/>
      <c r="AJ1309" s="80"/>
      <c r="AK1309" s="80"/>
      <c r="AL1309" s="80"/>
      <c r="AM1309" s="240"/>
      <c r="AN1309" s="240"/>
      <c r="AO1309" s="240"/>
      <c r="AP1309" s="240"/>
      <c r="AQ1309" s="240"/>
      <c r="AR1309" s="240"/>
      <c r="AS1309" s="240"/>
      <c r="AT1309" s="256"/>
      <c r="AU1309" s="256"/>
      <c r="AV1309" s="259"/>
      <c r="AW1309" s="259"/>
      <c r="AX1309" s="256"/>
      <c r="AY1309" s="256"/>
      <c r="AZ1309" s="256"/>
      <c r="BA1309" s="256"/>
      <c r="BB1309" s="256"/>
      <c r="BC1309" s="256"/>
      <c r="BD1309" s="256"/>
      <c r="BE1309" s="256"/>
      <c r="BF1309" s="256"/>
      <c r="BG1309" s="256"/>
      <c r="BH1309" s="256"/>
      <c r="BI1309" s="256"/>
      <c r="BJ1309" s="256"/>
      <c r="BK1309" s="256"/>
      <c r="BL1309" s="262"/>
      <c r="BM1309" s="262"/>
      <c r="BN1309" s="262"/>
      <c r="BO1309" s="262"/>
      <c r="BP1309" s="262"/>
      <c r="BQ1309" s="262"/>
      <c r="BR1309" s="270"/>
      <c r="BS1309" s="270"/>
      <c r="BT1309" s="270"/>
      <c r="BU1309" s="270"/>
      <c r="BV1309" s="270"/>
      <c r="BW1309" s="270"/>
      <c r="BX1309" s="256"/>
      <c r="BY1309" s="256"/>
      <c r="BZ1309" s="256"/>
      <c r="CA1309" s="267"/>
      <c r="CB1309" s="267"/>
      <c r="CC1309" s="274"/>
      <c r="CD1309" s="267"/>
      <c r="CE1309" s="267"/>
      <c r="CF1309" s="267"/>
      <c r="CG1309" s="267"/>
      <c r="CH1309" s="267"/>
      <c r="CI1309" s="267"/>
      <c r="CJ1309" s="267"/>
      <c r="CK1309" s="267"/>
      <c r="CL1309" s="265"/>
      <c r="CM1309" s="272"/>
      <c r="CN1309" s="264"/>
      <c r="CO1309" s="125"/>
      <c r="CP1309" s="226"/>
      <c r="CQ1309" s="226"/>
      <c r="CR1309" s="226"/>
      <c r="CS1309" s="90"/>
      <c r="CT1309" s="90"/>
      <c r="CU1309" s="90"/>
      <c r="CV1309" s="90"/>
      <c r="CW1309" s="90"/>
      <c r="CX1309" s="90"/>
      <c r="CY1309" s="90"/>
      <c r="CZ1309" s="90"/>
      <c r="DA1309" s="90"/>
    </row>
    <row r="1310" spans="1:105" s="70" customFormat="1" ht="15" customHeight="1">
      <c r="A1310" s="228"/>
      <c r="B1310" s="277"/>
      <c r="C1310" s="280"/>
      <c r="D1310" s="237"/>
      <c r="E1310" s="237"/>
      <c r="F1310" s="243"/>
      <c r="G1310" s="72">
        <v>3</v>
      </c>
      <c r="H1310" s="84"/>
      <c r="I1310" s="84"/>
      <c r="J1310" s="84"/>
      <c r="K1310" s="84"/>
      <c r="L1310" s="84"/>
      <c r="M1310" s="84"/>
      <c r="N1310" s="84"/>
      <c r="O1310" s="84"/>
      <c r="P1310" s="84"/>
      <c r="Q1310" s="84"/>
      <c r="R1310" s="84"/>
      <c r="S1310" s="84"/>
      <c r="T1310" s="84"/>
      <c r="U1310" s="84"/>
      <c r="V1310" s="84"/>
      <c r="W1310" s="84"/>
      <c r="X1310" s="84"/>
      <c r="Y1310" s="84"/>
      <c r="Z1310" s="84"/>
      <c r="AA1310" s="84"/>
      <c r="AB1310" s="84"/>
      <c r="AC1310" s="80"/>
      <c r="AD1310" s="80"/>
      <c r="AE1310" s="80"/>
      <c r="AF1310" s="80"/>
      <c r="AG1310" s="80"/>
      <c r="AH1310" s="80"/>
      <c r="AI1310" s="80"/>
      <c r="AJ1310" s="80"/>
      <c r="AK1310" s="80"/>
      <c r="AL1310" s="80"/>
      <c r="AM1310" s="240"/>
      <c r="AN1310" s="240"/>
      <c r="AO1310" s="240"/>
      <c r="AP1310" s="240"/>
      <c r="AQ1310" s="240"/>
      <c r="AR1310" s="240"/>
      <c r="AS1310" s="240"/>
      <c r="AT1310" s="256"/>
      <c r="AU1310" s="256"/>
      <c r="AV1310" s="259"/>
      <c r="AW1310" s="259"/>
      <c r="AX1310" s="256"/>
      <c r="AY1310" s="256"/>
      <c r="AZ1310" s="256"/>
      <c r="BA1310" s="256"/>
      <c r="BB1310" s="256"/>
      <c r="BC1310" s="256"/>
      <c r="BD1310" s="256"/>
      <c r="BE1310" s="256"/>
      <c r="BF1310" s="256"/>
      <c r="BG1310" s="256"/>
      <c r="BH1310" s="256"/>
      <c r="BI1310" s="256"/>
      <c r="BJ1310" s="256"/>
      <c r="BK1310" s="256"/>
      <c r="BL1310" s="262"/>
      <c r="BM1310" s="262"/>
      <c r="BN1310" s="262"/>
      <c r="BO1310" s="262"/>
      <c r="BP1310" s="262"/>
      <c r="BQ1310" s="262"/>
      <c r="BR1310" s="270"/>
      <c r="BS1310" s="270"/>
      <c r="BT1310" s="270"/>
      <c r="BU1310" s="270"/>
      <c r="BV1310" s="270"/>
      <c r="BW1310" s="270"/>
      <c r="BX1310" s="256"/>
      <c r="BY1310" s="256"/>
      <c r="BZ1310" s="256"/>
      <c r="CA1310" s="267"/>
      <c r="CB1310" s="267"/>
      <c r="CC1310" s="274"/>
      <c r="CD1310" s="267"/>
      <c r="CE1310" s="267"/>
      <c r="CF1310" s="267"/>
      <c r="CG1310" s="267"/>
      <c r="CH1310" s="267"/>
      <c r="CI1310" s="267"/>
      <c r="CJ1310" s="267"/>
      <c r="CK1310" s="267"/>
      <c r="CL1310" s="265"/>
      <c r="CM1310" s="272"/>
      <c r="CN1310" s="264"/>
      <c r="CO1310" s="125"/>
      <c r="CP1310" s="226"/>
      <c r="CQ1310" s="226"/>
      <c r="CR1310" s="226"/>
      <c r="CS1310" s="90"/>
      <c r="CT1310" s="90"/>
      <c r="CU1310" s="90"/>
      <c r="CV1310" s="90"/>
      <c r="CW1310" s="90"/>
      <c r="CX1310" s="90"/>
      <c r="CY1310" s="90"/>
      <c r="CZ1310" s="90"/>
      <c r="DA1310" s="90"/>
    </row>
    <row r="1311" spans="1:105" s="70" customFormat="1" ht="15" customHeight="1">
      <c r="A1311" s="228"/>
      <c r="B1311" s="277"/>
      <c r="C1311" s="280"/>
      <c r="D1311" s="237"/>
      <c r="E1311" s="237"/>
      <c r="F1311" s="244"/>
      <c r="G1311" s="73">
        <v>3.9</v>
      </c>
      <c r="H1311" s="85"/>
      <c r="I1311" s="85"/>
      <c r="J1311" s="85"/>
      <c r="K1311" s="85"/>
      <c r="L1311" s="85"/>
      <c r="M1311" s="85"/>
      <c r="N1311" s="85"/>
      <c r="O1311" s="85"/>
      <c r="P1311" s="85"/>
      <c r="Q1311" s="85"/>
      <c r="R1311" s="85"/>
      <c r="S1311" s="85"/>
      <c r="T1311" s="85"/>
      <c r="U1311" s="85"/>
      <c r="V1311" s="85"/>
      <c r="W1311" s="85"/>
      <c r="X1311" s="85"/>
      <c r="Y1311" s="85"/>
      <c r="Z1311" s="85"/>
      <c r="AA1311" s="85"/>
      <c r="AB1311" s="85"/>
      <c r="AC1311" s="81"/>
      <c r="AD1311" s="81"/>
      <c r="AE1311" s="81"/>
      <c r="AF1311" s="81"/>
      <c r="AG1311" s="81"/>
      <c r="AH1311" s="81"/>
      <c r="AI1311" s="81"/>
      <c r="AJ1311" s="81"/>
      <c r="AK1311" s="81"/>
      <c r="AL1311" s="81"/>
      <c r="AM1311" s="240"/>
      <c r="AN1311" s="240"/>
      <c r="AO1311" s="240"/>
      <c r="AP1311" s="240"/>
      <c r="AQ1311" s="240"/>
      <c r="AR1311" s="240"/>
      <c r="AS1311" s="240"/>
      <c r="AT1311" s="256"/>
      <c r="AU1311" s="256"/>
      <c r="AV1311" s="259"/>
      <c r="AW1311" s="259"/>
      <c r="AX1311" s="256"/>
      <c r="AY1311" s="256"/>
      <c r="AZ1311" s="256"/>
      <c r="BA1311" s="256"/>
      <c r="BB1311" s="256"/>
      <c r="BC1311" s="256"/>
      <c r="BD1311" s="256"/>
      <c r="BE1311" s="256"/>
      <c r="BF1311" s="256"/>
      <c r="BG1311" s="256"/>
      <c r="BH1311" s="256"/>
      <c r="BI1311" s="256"/>
      <c r="BJ1311" s="256"/>
      <c r="BK1311" s="256"/>
      <c r="BL1311" s="262"/>
      <c r="BM1311" s="262"/>
      <c r="BN1311" s="262"/>
      <c r="BO1311" s="262"/>
      <c r="BP1311" s="262"/>
      <c r="BQ1311" s="262"/>
      <c r="BR1311" s="270"/>
      <c r="BS1311" s="270"/>
      <c r="BT1311" s="270"/>
      <c r="BU1311" s="270"/>
      <c r="BV1311" s="270"/>
      <c r="BW1311" s="270"/>
      <c r="BX1311" s="256"/>
      <c r="BY1311" s="256"/>
      <c r="BZ1311" s="256"/>
      <c r="CA1311" s="267"/>
      <c r="CB1311" s="267"/>
      <c r="CC1311" s="274"/>
      <c r="CD1311" s="267"/>
      <c r="CE1311" s="267"/>
      <c r="CF1311" s="267"/>
      <c r="CG1311" s="267"/>
      <c r="CH1311" s="267"/>
      <c r="CI1311" s="267"/>
      <c r="CJ1311" s="267"/>
      <c r="CK1311" s="267"/>
      <c r="CL1311" s="265"/>
      <c r="CM1311" s="272"/>
      <c r="CN1311" s="264"/>
      <c r="CO1311" s="125"/>
      <c r="CP1311" s="226"/>
      <c r="CQ1311" s="226"/>
      <c r="CR1311" s="226"/>
      <c r="CS1311" s="90"/>
      <c r="CT1311" s="90"/>
      <c r="CU1311" s="90"/>
      <c r="CV1311" s="90"/>
      <c r="CW1311" s="90"/>
      <c r="CX1311" s="90"/>
      <c r="CY1311" s="90"/>
      <c r="CZ1311" s="90"/>
      <c r="DA1311" s="90"/>
    </row>
    <row r="1312" spans="1:105" s="70" customFormat="1" ht="15" customHeight="1" thickBot="1">
      <c r="A1312" s="229"/>
      <c r="B1312" s="278"/>
      <c r="C1312" s="281"/>
      <c r="D1312" s="238"/>
      <c r="E1312" s="238"/>
      <c r="F1312" s="245" t="s">
        <v>83</v>
      </c>
      <c r="G1312" s="246"/>
      <c r="H1312" s="82"/>
      <c r="I1312" s="82"/>
      <c r="J1312" s="82"/>
      <c r="K1312" s="82"/>
      <c r="L1312" s="82">
        <v>1.8</v>
      </c>
      <c r="M1312" s="82"/>
      <c r="N1312" s="82"/>
      <c r="O1312" s="82"/>
      <c r="P1312" s="82"/>
      <c r="Q1312" s="82"/>
      <c r="R1312" s="82"/>
      <c r="S1312" s="82"/>
      <c r="T1312" s="82"/>
      <c r="U1312" s="82"/>
      <c r="V1312" s="82"/>
      <c r="W1312" s="82"/>
      <c r="X1312" s="82"/>
      <c r="Y1312" s="82"/>
      <c r="Z1312" s="82"/>
      <c r="AA1312" s="82"/>
      <c r="AB1312" s="82"/>
      <c r="AC1312" s="35"/>
      <c r="AD1312" s="35"/>
      <c r="AE1312" s="35"/>
      <c r="AF1312" s="35"/>
      <c r="AG1312" s="35"/>
      <c r="AH1312" s="35"/>
      <c r="AI1312" s="35"/>
      <c r="AJ1312" s="35"/>
      <c r="AK1312" s="35"/>
      <c r="AL1312" s="35"/>
      <c r="AM1312" s="241"/>
      <c r="AN1312" s="241"/>
      <c r="AO1312" s="241"/>
      <c r="AP1312" s="241"/>
      <c r="AQ1312" s="241"/>
      <c r="AR1312" s="241"/>
      <c r="AS1312" s="241"/>
      <c r="AT1312" s="257"/>
      <c r="AU1312" s="257"/>
      <c r="AV1312" s="260"/>
      <c r="AW1312" s="260"/>
      <c r="AX1312" s="257"/>
      <c r="AY1312" s="257"/>
      <c r="AZ1312" s="257"/>
      <c r="BA1312" s="257"/>
      <c r="BB1312" s="257"/>
      <c r="BC1312" s="257"/>
      <c r="BD1312" s="257"/>
      <c r="BE1312" s="257"/>
      <c r="BF1312" s="257"/>
      <c r="BG1312" s="257"/>
      <c r="BH1312" s="257"/>
      <c r="BI1312" s="257"/>
      <c r="BJ1312" s="257"/>
      <c r="BK1312" s="257"/>
      <c r="BL1312" s="263"/>
      <c r="BM1312" s="263"/>
      <c r="BN1312" s="263"/>
      <c r="BO1312" s="263"/>
      <c r="BP1312" s="263"/>
      <c r="BQ1312" s="263"/>
      <c r="BR1312" s="271"/>
      <c r="BS1312" s="271"/>
      <c r="BT1312" s="271"/>
      <c r="BU1312" s="271"/>
      <c r="BV1312" s="271"/>
      <c r="BW1312" s="271"/>
      <c r="BX1312" s="257"/>
      <c r="BY1312" s="257"/>
      <c r="BZ1312" s="257"/>
      <c r="CA1312" s="268"/>
      <c r="CB1312" s="268"/>
      <c r="CC1312" s="275"/>
      <c r="CD1312" s="268"/>
      <c r="CE1312" s="268"/>
      <c r="CF1312" s="268"/>
      <c r="CG1312" s="268"/>
      <c r="CH1312" s="268"/>
      <c r="CI1312" s="268"/>
      <c r="CJ1312" s="268"/>
      <c r="CK1312" s="268"/>
      <c r="CL1312" s="265"/>
      <c r="CM1312" s="272"/>
      <c r="CN1312" s="264"/>
      <c r="CO1312" s="125"/>
      <c r="CP1312" s="226"/>
      <c r="CQ1312" s="226"/>
      <c r="CR1312" s="226"/>
      <c r="CS1312" s="90"/>
      <c r="CT1312" s="90"/>
      <c r="CU1312" s="90"/>
      <c r="CV1312" s="90"/>
      <c r="CW1312" s="90"/>
      <c r="CX1312" s="90"/>
      <c r="CY1312" s="90"/>
      <c r="CZ1312" s="90"/>
      <c r="DA1312" s="90"/>
    </row>
    <row r="1313" spans="1:105" s="70" customFormat="1" ht="15" customHeight="1">
      <c r="A1313" s="227">
        <f t="shared" ref="A1313" si="488">A1305+1</f>
        <v>162</v>
      </c>
      <c r="B1313" s="276" t="s">
        <v>875</v>
      </c>
      <c r="C1313" s="279" t="s">
        <v>878</v>
      </c>
      <c r="D1313" s="236" t="s">
        <v>889</v>
      </c>
      <c r="E1313" s="236" t="s">
        <v>1248</v>
      </c>
      <c r="F1313" s="253" t="s">
        <v>80</v>
      </c>
      <c r="G1313" s="254"/>
      <c r="H1313" s="82" t="s">
        <v>69</v>
      </c>
      <c r="I1313" s="82"/>
      <c r="J1313" s="82" t="s">
        <v>60</v>
      </c>
      <c r="K1313" s="82" t="s">
        <v>60</v>
      </c>
      <c r="L1313" s="82" t="s">
        <v>60</v>
      </c>
      <c r="M1313" s="82" t="s">
        <v>60</v>
      </c>
      <c r="N1313" s="82" t="s">
        <v>60</v>
      </c>
      <c r="O1313" s="82"/>
      <c r="P1313" s="82" t="s">
        <v>60</v>
      </c>
      <c r="Q1313" s="82" t="s">
        <v>60</v>
      </c>
      <c r="R1313" s="82" t="s">
        <v>60</v>
      </c>
      <c r="S1313" s="82" t="s">
        <v>60</v>
      </c>
      <c r="T1313" s="82" t="s">
        <v>60</v>
      </c>
      <c r="U1313" s="82" t="s">
        <v>60</v>
      </c>
      <c r="V1313" s="82"/>
      <c r="W1313" s="82" t="s">
        <v>61</v>
      </c>
      <c r="X1313" s="82" t="s">
        <v>61</v>
      </c>
      <c r="Y1313" s="82" t="s">
        <v>61</v>
      </c>
      <c r="Z1313" s="82" t="s">
        <v>61</v>
      </c>
      <c r="AA1313" s="82" t="s">
        <v>61</v>
      </c>
      <c r="AB1313" s="82" t="s">
        <v>61</v>
      </c>
      <c r="AC1313" s="82"/>
      <c r="AD1313" s="82" t="s">
        <v>61</v>
      </c>
      <c r="AE1313" s="82" t="s">
        <v>61</v>
      </c>
      <c r="AF1313" s="82" t="s">
        <v>61</v>
      </c>
      <c r="AG1313" s="82" t="s">
        <v>61</v>
      </c>
      <c r="AH1313" s="82" t="s">
        <v>61</v>
      </c>
      <c r="AI1313" s="82" t="s">
        <v>1471</v>
      </c>
      <c r="AJ1313" s="82"/>
      <c r="AK1313" s="82" t="s">
        <v>60</v>
      </c>
      <c r="AL1313" s="82" t="s">
        <v>60</v>
      </c>
      <c r="AM1313" s="239">
        <f>COUNTIF(H1313:AL1313,"PH")+COUNTIF(H1313:AL1313,"PH/L")+COUNTIF(H1313:AL1313,"PM")</f>
        <v>0</v>
      </c>
      <c r="AN1313" s="239">
        <f>COUNTIF(H1313:AL1313,"PD")+COUNTIF(H1313:AL1313,"PDD")+COUNTIF(H1313:AL1313,"P/DS")/2+COUNTIF(H1313:AL1313,"PMD")</f>
        <v>0</v>
      </c>
      <c r="AO1313" s="239">
        <f>COUNTIF(H1313:AL1313,"PN")+COUNTIF(H1313:AL1313,"P/NS")/2+COUNTIF(H1313:AL1313,"PH")+COUNTIF(H1313:AL1313,"PH/F")/2+COUNTIF(H1313:AL1313,"PH/L")/2+COUNTIF(H1313:AL1313,"PM")</f>
        <v>0</v>
      </c>
      <c r="AP1313" s="239">
        <f>COUNTIF(H1313:AL1313,"BH")+COUNTIF(H1313:AL1313,"AL/BL")+COUNTIF(H1313:AL1313,"UL/BL")+COUNTIF(H1313:AL1313,"BM")</f>
        <v>0</v>
      </c>
      <c r="AQ1313" s="239">
        <f>COUNTIF(H1313:AL1313,"DS")+COUNTIF(H1313:AL1313,"AL/DS")/2+COUNTIF(H1313:AL1313,"UL/DS")/2+COUNTIF(H1313:AL1313,"CT")+COUNTIF(H1313:AL1313,"MD")</f>
        <v>13.5</v>
      </c>
      <c r="AR1313" s="239">
        <f>COUNTIF(H1313:AL1313,"NS")+COUNTIF(H1313:AL1313,"AL/NS")/2+COUNTIF(H1313:AL1313,"UL/NS")/2+COUNTIF(H1313:AL1313,"BH")+COUNTIF(H1313:AL1313,"AL/BF")/2+COUNTIF(H1313:AL1313,"AL/BL")/2+COUNTIF(H1313:AL1313,"UL/BL")/2+COUNTIF(H1313:AL1313,"UL/BF")/2+COUNTIF(H1313:AL1313,"BM")</f>
        <v>11</v>
      </c>
      <c r="AS1313" s="239">
        <f>COUNTIF(H1313:AL1313,"AL")+COUNTIF(H1313:AL1313,"AL/DS")/2+COUNTIF(H1313:AL1313,"AL/NS")/2+COUNTIF(H1313:AL1313,"NH")+COUNTIF(H1313:AL1313,"SL")+COUNTIF(H1313:AL1313,"NHD")+COUNTIF(H1313:AL1313,"B")+COUNTIF(H1313:AL1313,"HL")+COUNTIF(H1313:AL1313,"AL/BF")/2+COUNTIF(H1313:AL1313,"AL/BL")/2</f>
        <v>1</v>
      </c>
      <c r="AT1313" s="255">
        <f>COUNTIF(H1313:AL1313,"PD")+COUNTIF(H1313:AL1313,"PN")+COUNTIF(H1313:AL1313,"P/DS")/2+COUNTIF(H1313:AL1313,"P/NS")/2+COUNTIF(H1313:AL1313,"DS")+COUNTIF(H1313:AL1313,"NS")+COUNTIF(H1313:AL1313,"AL")+COUNTIF(H1313:AL1313,"AL/DS")+COUNTIF(H1313:AL1313,"AL/NS")+COUNTIF(H1313:AL1313,"NH")+COUNTIF(H1313:AL1313,"SL")+COUNTIF(H1313:AL1313,"UL/DS")/2+COUNTIF(H1313:AL1313,"UL/NS")/2+COUNTIF(H1313:AL1313,"CT")+COUNTIF(H1313:AL1313,"NHD")+COUNTIF(H1313:AL1313,"PDD")+COUNTIF(H1313:AL1313,"B")+COUNTIF(H1313:AL1313,"HL")+COUNTIF(H1313:AL1313,"PH")+COUNTIF(H1313:AL1313,"BH")+COUNTIF(H1313:AL1313,"AL/BF")+COUNTIF(H1313:AL1313,"AL/BL")+COUNTIF(H1313:AL1313,"UL/BF")/2+COUNTIF(H1313:AL1313,"UL/BL")/2+COUNTIF(H1313:AL1313,"PH/F")/2+COUNTIF(H1313:AL1313,"PH/L")/2+COUNTIF(H1313:AL1313,"MD")+COUNTIF(H1313:AL1313,"PMD")+COUNTIF(H1313:AL1313,"PM")+COUNTIF(H1313:AL1313,"BM")</f>
        <v>25.5</v>
      </c>
      <c r="AU1313" s="255">
        <f>COUNTIF(H1313:AL1313,"P/DS")/2+COUNTIF(H1313:AL1313,"P/NS")/2+COUNTIF(H1313:AL1313,"IL")+COUNTIF(H1313:AL1313,"NL")+COUNTIF(H1313:AL1313,"UL")+COUNTIF(H1313:AL1313,"UL/DS")/2+COUNTIF(H1313:AL1313,"UL/NS")/2+COUNTIF(H1313:AL1313,"KT")+COUNTIF(H1313:AL1313,"UL/BF")/2+COUNTIF(H1313:AL1313,"UL/BL")/2+COUNTIF(H1313:AL1313,"PH/F")/2+COUNTIF(H1313:AL1313,"PH/L")/2+COUNTIF(H1313:AL1313,"NB")</f>
        <v>0.5</v>
      </c>
      <c r="AV1313" s="258">
        <f>COUNTIF(H1313:AL1313,"PN")+COUNTIF(H1313:AL1313,"TVD")+COUNTIF(H1313:AL1313,"PH")+COUNTIF(H1313:AL1313,"PM")+COUNTIF(H1313:AL1313,"PDD")-COUNTIFS(H1313:AL1313,"PN",H1320:AL1320,"&gt;=3")-COUNTIFS(H1313:AL1313,"PM",H1320:AL1320,"&gt;=3")</f>
        <v>0</v>
      </c>
      <c r="AW1313" s="258">
        <f>COUNTIF(H1313:AL1313,"NS")+COUNTIF(H1313:AL1313,"D")+COUNTIF(H1313:AL1313,"BH")+COUNTIF(H1313:AL1313,"NHD")+COUNTIF(H1313:AL1313,"BM")-COUNTIFS(H1313:AL1313,"NS",H1320:AL1320,"&gt;=3")-COUNTIFS(H1313:AL1313,"BH",H1320:AL1320,"&gt;=3")-COUNTIFS(H1313:AL1313,"BM",H1320:AL1320,"&gt;=3")</f>
        <v>11</v>
      </c>
      <c r="AX1313" s="255">
        <f>COUNTIF(H1313:AL1313,"AL")+COUNTIF(H1313:AL1313,"AL/DS")/2+COUNTIF(H1313:AL1313,"AL/NS")/2+COUNTIF(H1313:AL1313,"AL/BF")+COUNTIF(H1313:AL1313,"AL/BL")/2</f>
        <v>0</v>
      </c>
      <c r="AY1313" s="255">
        <f>COUNTIF(H1313:AL1313,"SL")</f>
        <v>0</v>
      </c>
      <c r="AZ1313" s="255">
        <f>COUNTIF(H1313:AL1313,"NH")</f>
        <v>1</v>
      </c>
      <c r="BA1313" s="255">
        <f>COUNTIF(H1313:AL1313,"HL")</f>
        <v>0</v>
      </c>
      <c r="BB1313" s="255">
        <f>COUNTIF(G1313:AL1313,"P/DS")/2+COUNTIF(G1313:AL1313,"P/NS")/2+COUNTIF(G1313:AL1313,"UL")+COUNTIF(G1313:AL1313,"UL/DS")/2+COUNTIF(G1313:AL1313,"UL/NS")/2+COUNTIF(G1313:AL1313,"UL/BL")/2+COUNTIF(G1313:AL1313,"UL/BF")/2+COUNTIF(G1313:AL1313,"PH/F")/2+COUNTIF(G1313:AL1313,"PH/L")/2</f>
        <v>0.5</v>
      </c>
      <c r="BC1313" s="255">
        <f>COUNTIF(H1313:AL1313,"NB")</f>
        <v>0</v>
      </c>
      <c r="BD1313" s="255">
        <f>COUNTIF(H1313:AL1313,"NL")</f>
        <v>0</v>
      </c>
      <c r="BE1313" s="255">
        <f>COUNTIF(H1313:AL1313,"IL")</f>
        <v>0</v>
      </c>
      <c r="BF1313" s="255">
        <f>COUNTIF(H1313:AL1313,"KT")</f>
        <v>0</v>
      </c>
      <c r="BG1313" s="255">
        <f>COUNTIF(H1313:AL1313,"L70")</f>
        <v>0</v>
      </c>
      <c r="BH1313" s="255">
        <f>COUNTIF(H1313:AL1313,"MD")</f>
        <v>0</v>
      </c>
      <c r="BI1313" s="255">
        <f>COUNTIF(H1313:AL1313,"PMD")</f>
        <v>0</v>
      </c>
      <c r="BJ1313" s="255">
        <f>COUNTIF(H1313:AL1313,"PM")</f>
        <v>0</v>
      </c>
      <c r="BK1313" s="255">
        <f>COUNTIF(H1313:AL1313,"BM")</f>
        <v>0</v>
      </c>
      <c r="BL1313" s="261">
        <f>SUMIF(H1313:AL1313,"PD",H1314:AL1314)+SUMIF(H1313:AL1313,"PN",H1314:AL1314)+SUMIF(H1313:AL1313,"P/DS",H1314:AL1314)+SUMIF(H1313:AL1313,"PN/F",H1314:AL1314)+SUMIF(H1313:AL1313,"PN/L",H1314:AL1314)+SUMIF(H1313:AL1313,"TV",H1314:AL1314)+SUMIF(H1313:AL1313,"TVD",H1314:AL1314)+SUMIF(H1313:AL1313,"PDD",H1314:AL1314)</f>
        <v>0</v>
      </c>
      <c r="BM1313" s="261">
        <f>SUMIF(H1313:AL1313,"PD",H1315:AL1315)+SUMIF(H1313:AL1313,"PN",H1315:AL1315)+SUMIF(H1313:AL1313,"P/DS",H1315:AL1315)+SUMIF(H1313:AL1313,"PN/F",H1315:AL1315)+SUMIF(H1313:AL1313,"PN/L",H1315:AL1315)+SUMIF(H1313:AL1313,"TV",H1315:AL1315)+SUMIF(H1313:AL1313,"TVD",H1315:AL1315)+SUMIF(H1313:AL1313,"PDD",H1315:AL1315)+SUMIF(H1313:AL1313,"PMD",H1315:AL1315)</f>
        <v>0</v>
      </c>
      <c r="BN1313" s="261">
        <f>SUMIF(H1313:AL1313,"PD",H1316:AL1316)+SUMIF(H1313:AL1313,"PN",H1316:AL1316)+SUMIF(H1313:AL1313,"P/DS",H1316:AL1316)+SUMIF(H1313:AL1313,"PN/F",H1316:AL1316)+SUMIF(H1313:AL1313,"PN/L",H1316:AL1316)+SUMIF(H1313:AL1313,"TV",H1316:AL1316)+SUMIF(H1313:AL1313,"TVD",H1316:AL1316)</f>
        <v>0</v>
      </c>
      <c r="BO1313" s="261">
        <f>SUMIF(H1313:AL1313,"PD",H1317:AL1317)+SUMIF(H1313:AL1313,"PN",H1317:AL1317)+SUMIF(H1313:AL1313,"P/DS",H1317:AL1317)+SUMIF(H1313:AL1313,"PN/F",H1317:AL1317)+SUMIF(H1313:AL1313,"PN/L",H1317:AL1317)+SUMIF(H1313:AL1313,"TV",H1317:AL1317)+SUMIF(H1313:AL1313,"TVD",H1317:AL1317)</f>
        <v>0</v>
      </c>
      <c r="BP1313" s="261">
        <f>SUMIF(H1313:AL1313,"PD",H1318:AL1318)+SUMIF(H1313:AL1313,"PN",H1318:AL1318)+SUMIF(H1313:AL1313,"P/DS",H1318:AL1318)+SUMIF(H1313:AL1313,"PN/F",H1318:AL1318)+SUMIF(H1313:AL1313,"PN/L",H1318:AL1318)+SUMIF(H1313:AL1313,"TV",H1318:AL1318)+SUMIF(H1313:AL1313,"TVD",H1318:AL1318)+SUMIF(H1313:AL1313,"PDD",H1318:AL1318)+SUMIF(H1313:AL1313,"PH",H1318:AL1318)+SUMIF(H1313:AL1313,"PM",H1318:AL1318)</f>
        <v>0</v>
      </c>
      <c r="BQ1313" s="261">
        <f>SUMIF(H1313:AL1313,"PD",H1319:AL1319)+SUMIF(H1313:AL1313,"PN",H1319:AL1319)+SUMIF(H1313:AL1313,"P/DS",H1319:AL1319)+SUMIF(H1313:AL1313,"PN/F",H1319:AL1319)+SUMIF(H1313:AL1313,"PN/L",H1319:AL1319)+SUMIF(H1313:AL1313,"TV",H1319:AL1319)+SUMIF(H1313:AL1313,"TVD",H1319:AL1319)+SUMIF(H1313:AL1313,"PDD",H1319:AL1319)+SUMIF(H1313:AL1313,"PH",H1319:AL1319)+SUMIF(H1313:AL1313,"PM",H1319:AL1319)</f>
        <v>0</v>
      </c>
      <c r="BR1313" s="269">
        <f>SUM(H1314:AL1314)-BL1313</f>
        <v>21</v>
      </c>
      <c r="BS1313" s="269">
        <f>SUM(H1315:AL1315)-BM1313</f>
        <v>2.5</v>
      </c>
      <c r="BT1313" s="269">
        <f>SUM(H1316:AL1316)-BN1313</f>
        <v>0</v>
      </c>
      <c r="BU1313" s="269">
        <f>SUM(H1317:AL1317)-BO1313</f>
        <v>0</v>
      </c>
      <c r="BV1313" s="269">
        <f>SUM(H1318:AL1318)-BP1313</f>
        <v>0</v>
      </c>
      <c r="BW1313" s="269">
        <f>SUM(H1319:AL1319)-BQ1313</f>
        <v>0</v>
      </c>
      <c r="BX1313" s="255">
        <f>SUMIF(H1313:AL1313,"PD",H1320:AL1320)+SUMIF(H1313:AL1313,"PN",H1320:AL1320)+SUMIF(H1313:AL1313,"P/DS",H1320:AL1320)+SUMIF(H1313:AL1313,"PN/F",H1320:AL1320)+SUMIF(H1313:AL1313,"PN/L",H1320:AL1320)</f>
        <v>0</v>
      </c>
      <c r="BY1313" s="255">
        <f>SUM(H1320:AL1320)-BX1313</f>
        <v>1</v>
      </c>
      <c r="BZ1313" s="255">
        <f t="shared" ref="BZ1313" si="489">+SUM(BL1313:BW1320)</f>
        <v>23.5</v>
      </c>
      <c r="CA1313" s="266">
        <f>(COUNTIFS(H1313:AL1313,"PD",H1314:AL1314,"&gt;=2"))*0.5-IF(CN1313="VP",COUNTIFS($H$16:$AL$16,"SAT",H1313:AL1313,"PD",H1314:AL1314,"&gt;=2"))*0.5</f>
        <v>0</v>
      </c>
      <c r="CB1313" s="266">
        <f>(COUNTIFS(H1313:AL1313,"PN",H1315:AL1315,"&gt;=0.5",H1314:AL1314,"&gt;=1.5"))*0.5+COUNTIFS(H1313:AL1313,"PDD",H1315:AL1315,"&gt;=0.5",H1314:AL1314,"&gt;=1.5")*0.5</f>
        <v>0</v>
      </c>
      <c r="CC1313" s="273">
        <f>(COUNTIFS(H1313:AL1313,"TV",H1315:AL1315,"&gt;=10"))*0.5+(COUNTIFS(H1313:AL1313,"PMD",H1315:AL1315,"&gt;=2"))*0.5</f>
        <v>0</v>
      </c>
      <c r="CD1313" s="266">
        <f>(COUNTIFS(H1313:AL1313,"TVD",H1317:AL1317,"&gt;=6.5",H1315:AL1315,"&gt;=3.5"))*0.5</f>
        <v>0</v>
      </c>
      <c r="CE1313" s="266">
        <f>(COUNTIFS(H1313:AL1313,"PD",H1318:AL1318,"&gt;=10"))*0.5</f>
        <v>0</v>
      </c>
      <c r="CF1313" s="266">
        <f>(COUNTIFS(H1313:AL1313,"PDD",H1318:AL1318,"&gt;=3.5",H1319:AL1319,"&gt;=6.5")+COUNTIFS(H1313:AL1313,"PH",H1319:AL1319,"&gt;=0.5",H1318:AL1318,"&gt;=1.5")+COUNTIFS(H1313:AL1313,"PM",H1319:AL1319,"&gt;=0.5",H1318:AL1318,"&gt;=1.5"))*0.5</f>
        <v>0</v>
      </c>
      <c r="CG1313" s="266">
        <f>(COUNTIFS(H1313:AL1313,"DS",H1314:AL1314,"&gt;=2")+COUNTIFS(H1313:AL1313,"AL/DS",H1314:AL1314,"&gt;=2"))*0.5-IF(CN1313="VP",COUNTIFS($H$16:$AL$16,"SAT",H1313:AL1313,"DS",H1314:AL1314,"&gt;=2"))*0.5</f>
        <v>3.5</v>
      </c>
      <c r="CH1313" s="266">
        <f>(COUNTIFS(H1313:AL1313,"NS",H1315:AL1315,"&gt;=0.5",H1314:AL1314,"&gt;=1.5")+COUNTIFS(H1313:AL1313,"AL/NS",H1315:AL1315,"&gt;=0.5",H1314:AL1314,"&gt;=1.5")+COUNTIFS(H1313:AL1313,"NHD",H1315:AL1315,"&gt;=4.5",H1318:AL1318,"&gt;=2",H1314:AL1314,"&gt;=1.5"))*0.5</f>
        <v>0</v>
      </c>
      <c r="CI1313" s="266">
        <f>(COUNTIF(H1315:AL1315,"&gt;=10")+COUNTIFS(H1313:AL1313,"MD",H1315:AL1315,"&gt;=2")-COUNTIFS(H1313:AL1313,"TV",H1315:AL1315,"&gt;=10"))*0.5</f>
        <v>0</v>
      </c>
      <c r="CJ1313" s="266">
        <f>(COUNTIFS(H1313:AL1313,"D",H1317:AL1317,"&gt;=6.5",H1315:AL1315,"&gt;=3.5"))*0.5</f>
        <v>0</v>
      </c>
      <c r="CK1313" s="266">
        <f>(COUNTIF(H1318:AL1318,"&gt;=10")-COUNTIFS(H1313:AL1313,"PD",H1318:AL1318,"&gt;=10"))*0.5</f>
        <v>0</v>
      </c>
      <c r="CL1313" s="265">
        <f>(COUNTIFS(H1313:AL1313,"NHD",H1318:AL1318,"&gt;=3.5",H1319:AL1319,"&gt;=6.5")+COUNTIFS(H1313:AL1313,"BH",H1318:AL1318,"&gt;=1.5",H1319:AL1319,"&gt;=0.5")+COUNTIFS(H1313:AL1313,"BM",H1318:AL1318,"&gt;=1.5",H1319:AL1319,"&gt;=0.5")+COUNTIFS(H1313:AL1313,"D",H1318:AL1318,"&gt;=1.5",H1319:AL1319,"&gt;=0.5"))*0.5</f>
        <v>0</v>
      </c>
      <c r="CM1313" s="272"/>
      <c r="CN1313" s="264" t="s">
        <v>723</v>
      </c>
      <c r="CO1313" s="125">
        <f t="shared" ref="CO1313" si="490">+AM1313+AN1313+AO1313+AP1313+AQ1313+AR1313+AS1313+AU1313+BG1313</f>
        <v>26</v>
      </c>
      <c r="CP1313" s="225">
        <f>+SUM(I1314:I1319)-I1320</f>
        <v>0</v>
      </c>
      <c r="CQ1313" s="225">
        <f>+SUM(J1314:J1319)-J1320</f>
        <v>2</v>
      </c>
      <c r="CR1313" s="225">
        <f>+SUM(K1314:K1319)-K1320</f>
        <v>2.5</v>
      </c>
      <c r="CS1313" s="90"/>
      <c r="CT1313" s="90"/>
      <c r="CU1313" s="90"/>
      <c r="CV1313" s="90"/>
      <c r="CW1313" s="90"/>
      <c r="CX1313" s="90"/>
      <c r="CY1313" s="90"/>
      <c r="CZ1313" s="90"/>
      <c r="DA1313" s="90"/>
    </row>
    <row r="1314" spans="1:105" s="70" customFormat="1" ht="15" customHeight="1">
      <c r="A1314" s="228"/>
      <c r="B1314" s="277"/>
      <c r="C1314" s="280"/>
      <c r="D1314" s="237"/>
      <c r="E1314" s="237"/>
      <c r="F1314" s="242" t="s">
        <v>82</v>
      </c>
      <c r="G1314" s="71">
        <v>1.5</v>
      </c>
      <c r="H1314" s="83"/>
      <c r="I1314" s="83"/>
      <c r="J1314" s="83">
        <v>2</v>
      </c>
      <c r="K1314" s="83">
        <v>2.5</v>
      </c>
      <c r="L1314" s="83">
        <v>2.5</v>
      </c>
      <c r="M1314" s="83">
        <v>2.5</v>
      </c>
      <c r="N1314" s="83"/>
      <c r="O1314" s="83"/>
      <c r="P1314" s="83"/>
      <c r="Q1314" s="83">
        <v>2.5</v>
      </c>
      <c r="R1314" s="83"/>
      <c r="S1314" s="83">
        <v>2.5</v>
      </c>
      <c r="T1314" s="83"/>
      <c r="U1314" s="83">
        <v>2</v>
      </c>
      <c r="V1314" s="83"/>
      <c r="W1314" s="83">
        <v>0.5</v>
      </c>
      <c r="X1314" s="83">
        <v>1</v>
      </c>
      <c r="Y1314" s="83"/>
      <c r="Z1314" s="83">
        <v>1</v>
      </c>
      <c r="AA1314" s="83">
        <v>1</v>
      </c>
      <c r="AB1314" s="83"/>
      <c r="AC1314" s="79"/>
      <c r="AD1314" s="79">
        <v>1</v>
      </c>
      <c r="AE1314" s="79"/>
      <c r="AF1314" s="79"/>
      <c r="AG1314" s="79"/>
      <c r="AH1314" s="79"/>
      <c r="AI1314" s="79"/>
      <c r="AJ1314" s="79"/>
      <c r="AK1314" s="79"/>
      <c r="AL1314" s="79"/>
      <c r="AM1314" s="240"/>
      <c r="AN1314" s="240"/>
      <c r="AO1314" s="240"/>
      <c r="AP1314" s="240"/>
      <c r="AQ1314" s="240"/>
      <c r="AR1314" s="240"/>
      <c r="AS1314" s="240"/>
      <c r="AT1314" s="256"/>
      <c r="AU1314" s="256"/>
      <c r="AV1314" s="259"/>
      <c r="AW1314" s="259"/>
      <c r="AX1314" s="256"/>
      <c r="AY1314" s="256"/>
      <c r="AZ1314" s="256"/>
      <c r="BA1314" s="256"/>
      <c r="BB1314" s="256"/>
      <c r="BC1314" s="256"/>
      <c r="BD1314" s="256"/>
      <c r="BE1314" s="256"/>
      <c r="BF1314" s="256"/>
      <c r="BG1314" s="256"/>
      <c r="BH1314" s="256"/>
      <c r="BI1314" s="256"/>
      <c r="BJ1314" s="256"/>
      <c r="BK1314" s="256"/>
      <c r="BL1314" s="262"/>
      <c r="BM1314" s="262"/>
      <c r="BN1314" s="262"/>
      <c r="BO1314" s="262"/>
      <c r="BP1314" s="262"/>
      <c r="BQ1314" s="262"/>
      <c r="BR1314" s="270"/>
      <c r="BS1314" s="270"/>
      <c r="BT1314" s="270"/>
      <c r="BU1314" s="270"/>
      <c r="BV1314" s="270"/>
      <c r="BW1314" s="270"/>
      <c r="BX1314" s="256"/>
      <c r="BY1314" s="256"/>
      <c r="BZ1314" s="256"/>
      <c r="CA1314" s="267"/>
      <c r="CB1314" s="267"/>
      <c r="CC1314" s="274"/>
      <c r="CD1314" s="267"/>
      <c r="CE1314" s="267"/>
      <c r="CF1314" s="267"/>
      <c r="CG1314" s="267"/>
      <c r="CH1314" s="267"/>
      <c r="CI1314" s="267"/>
      <c r="CJ1314" s="267"/>
      <c r="CK1314" s="267"/>
      <c r="CL1314" s="265"/>
      <c r="CM1314" s="272"/>
      <c r="CN1314" s="264"/>
      <c r="CO1314" s="125"/>
      <c r="CP1314" s="226"/>
      <c r="CQ1314" s="226"/>
      <c r="CR1314" s="226"/>
      <c r="CS1314" s="90"/>
      <c r="CT1314" s="90"/>
      <c r="CU1314" s="90"/>
      <c r="CV1314" s="90"/>
      <c r="CW1314" s="90"/>
      <c r="CX1314" s="90"/>
      <c r="CY1314" s="90"/>
      <c r="CZ1314" s="90"/>
      <c r="DA1314" s="90"/>
    </row>
    <row r="1315" spans="1:105" s="70" customFormat="1" ht="15" customHeight="1">
      <c r="A1315" s="228"/>
      <c r="B1315" s="277"/>
      <c r="C1315" s="280"/>
      <c r="D1315" s="237"/>
      <c r="E1315" s="237"/>
      <c r="F1315" s="243"/>
      <c r="G1315" s="72">
        <v>2</v>
      </c>
      <c r="H1315" s="84"/>
      <c r="I1315" s="84"/>
      <c r="J1315" s="84"/>
      <c r="K1315" s="84"/>
      <c r="L1315" s="84"/>
      <c r="M1315" s="84"/>
      <c r="N1315" s="84"/>
      <c r="O1315" s="84"/>
      <c r="P1315" s="84"/>
      <c r="Q1315" s="84"/>
      <c r="R1315" s="84"/>
      <c r="S1315" s="84"/>
      <c r="T1315" s="84"/>
      <c r="U1315" s="84"/>
      <c r="V1315" s="84"/>
      <c r="W1315" s="84">
        <v>0.5</v>
      </c>
      <c r="X1315" s="84">
        <v>0.5</v>
      </c>
      <c r="Y1315" s="84"/>
      <c r="Z1315" s="84">
        <v>0.5</v>
      </c>
      <c r="AA1315" s="84">
        <v>0.5</v>
      </c>
      <c r="AB1315" s="84"/>
      <c r="AC1315" s="80"/>
      <c r="AD1315" s="80">
        <v>0.5</v>
      </c>
      <c r="AE1315" s="80"/>
      <c r="AF1315" s="80"/>
      <c r="AG1315" s="80"/>
      <c r="AH1315" s="80"/>
      <c r="AI1315" s="80"/>
      <c r="AJ1315" s="80"/>
      <c r="AK1315" s="80"/>
      <c r="AL1315" s="80"/>
      <c r="AM1315" s="240"/>
      <c r="AN1315" s="240"/>
      <c r="AO1315" s="240"/>
      <c r="AP1315" s="240"/>
      <c r="AQ1315" s="240"/>
      <c r="AR1315" s="240"/>
      <c r="AS1315" s="240"/>
      <c r="AT1315" s="256"/>
      <c r="AU1315" s="256"/>
      <c r="AV1315" s="259"/>
      <c r="AW1315" s="259"/>
      <c r="AX1315" s="256"/>
      <c r="AY1315" s="256"/>
      <c r="AZ1315" s="256"/>
      <c r="BA1315" s="256"/>
      <c r="BB1315" s="256"/>
      <c r="BC1315" s="256"/>
      <c r="BD1315" s="256"/>
      <c r="BE1315" s="256"/>
      <c r="BF1315" s="256"/>
      <c r="BG1315" s="256"/>
      <c r="BH1315" s="256"/>
      <c r="BI1315" s="256"/>
      <c r="BJ1315" s="256"/>
      <c r="BK1315" s="256"/>
      <c r="BL1315" s="262"/>
      <c r="BM1315" s="262"/>
      <c r="BN1315" s="262"/>
      <c r="BO1315" s="262"/>
      <c r="BP1315" s="262"/>
      <c r="BQ1315" s="262"/>
      <c r="BR1315" s="270"/>
      <c r="BS1315" s="270"/>
      <c r="BT1315" s="270"/>
      <c r="BU1315" s="270"/>
      <c r="BV1315" s="270"/>
      <c r="BW1315" s="270"/>
      <c r="BX1315" s="256"/>
      <c r="BY1315" s="256"/>
      <c r="BZ1315" s="256"/>
      <c r="CA1315" s="267"/>
      <c r="CB1315" s="267"/>
      <c r="CC1315" s="274"/>
      <c r="CD1315" s="267"/>
      <c r="CE1315" s="267"/>
      <c r="CF1315" s="267"/>
      <c r="CG1315" s="267"/>
      <c r="CH1315" s="267"/>
      <c r="CI1315" s="267"/>
      <c r="CJ1315" s="267"/>
      <c r="CK1315" s="267"/>
      <c r="CL1315" s="265"/>
      <c r="CM1315" s="272"/>
      <c r="CN1315" s="264"/>
      <c r="CO1315" s="125"/>
      <c r="CP1315" s="226"/>
      <c r="CQ1315" s="226"/>
      <c r="CR1315" s="226"/>
      <c r="CS1315" s="90"/>
      <c r="CT1315" s="90"/>
      <c r="CU1315" s="90"/>
      <c r="CV1315" s="90"/>
      <c r="CW1315" s="90"/>
      <c r="CX1315" s="90"/>
      <c r="CY1315" s="90"/>
      <c r="CZ1315" s="90"/>
      <c r="DA1315" s="90"/>
    </row>
    <row r="1316" spans="1:105" s="70" customFormat="1" ht="15" customHeight="1">
      <c r="A1316" s="228"/>
      <c r="B1316" s="277"/>
      <c r="C1316" s="280"/>
      <c r="D1316" s="237"/>
      <c r="E1316" s="237"/>
      <c r="F1316" s="243"/>
      <c r="G1316" s="72">
        <v>2.1</v>
      </c>
      <c r="H1316" s="84"/>
      <c r="I1316" s="84"/>
      <c r="J1316" s="84"/>
      <c r="K1316" s="84"/>
      <c r="L1316" s="84"/>
      <c r="M1316" s="84"/>
      <c r="N1316" s="84"/>
      <c r="O1316" s="84"/>
      <c r="P1316" s="84"/>
      <c r="Q1316" s="84"/>
      <c r="R1316" s="84"/>
      <c r="S1316" s="84"/>
      <c r="T1316" s="84"/>
      <c r="U1316" s="84"/>
      <c r="V1316" s="84"/>
      <c r="W1316" s="84"/>
      <c r="X1316" s="84"/>
      <c r="Y1316" s="84"/>
      <c r="Z1316" s="84"/>
      <c r="AA1316" s="84"/>
      <c r="AB1316" s="84"/>
      <c r="AC1316" s="80"/>
      <c r="AD1316" s="80"/>
      <c r="AE1316" s="80"/>
      <c r="AF1316" s="80"/>
      <c r="AG1316" s="80"/>
      <c r="AH1316" s="80"/>
      <c r="AI1316" s="80"/>
      <c r="AJ1316" s="80"/>
      <c r="AK1316" s="80"/>
      <c r="AL1316" s="80"/>
      <c r="AM1316" s="240"/>
      <c r="AN1316" s="240"/>
      <c r="AO1316" s="240"/>
      <c r="AP1316" s="240"/>
      <c r="AQ1316" s="240"/>
      <c r="AR1316" s="240"/>
      <c r="AS1316" s="240"/>
      <c r="AT1316" s="256"/>
      <c r="AU1316" s="256"/>
      <c r="AV1316" s="259"/>
      <c r="AW1316" s="259"/>
      <c r="AX1316" s="256"/>
      <c r="AY1316" s="256"/>
      <c r="AZ1316" s="256"/>
      <c r="BA1316" s="256"/>
      <c r="BB1316" s="256"/>
      <c r="BC1316" s="256"/>
      <c r="BD1316" s="256"/>
      <c r="BE1316" s="256"/>
      <c r="BF1316" s="256"/>
      <c r="BG1316" s="256"/>
      <c r="BH1316" s="256"/>
      <c r="BI1316" s="256"/>
      <c r="BJ1316" s="256"/>
      <c r="BK1316" s="256"/>
      <c r="BL1316" s="262"/>
      <c r="BM1316" s="262"/>
      <c r="BN1316" s="262"/>
      <c r="BO1316" s="262"/>
      <c r="BP1316" s="262"/>
      <c r="BQ1316" s="262"/>
      <c r="BR1316" s="270"/>
      <c r="BS1316" s="270"/>
      <c r="BT1316" s="270"/>
      <c r="BU1316" s="270"/>
      <c r="BV1316" s="270"/>
      <c r="BW1316" s="270"/>
      <c r="BX1316" s="256"/>
      <c r="BY1316" s="256"/>
      <c r="BZ1316" s="256"/>
      <c r="CA1316" s="267"/>
      <c r="CB1316" s="267"/>
      <c r="CC1316" s="274"/>
      <c r="CD1316" s="267"/>
      <c r="CE1316" s="267"/>
      <c r="CF1316" s="267"/>
      <c r="CG1316" s="267"/>
      <c r="CH1316" s="267"/>
      <c r="CI1316" s="267"/>
      <c r="CJ1316" s="267"/>
      <c r="CK1316" s="267"/>
      <c r="CL1316" s="265"/>
      <c r="CM1316" s="272"/>
      <c r="CN1316" s="264"/>
      <c r="CO1316" s="125"/>
      <c r="CP1316" s="226"/>
      <c r="CQ1316" s="226"/>
      <c r="CR1316" s="226"/>
      <c r="CS1316" s="90"/>
      <c r="CT1316" s="90"/>
      <c r="CU1316" s="90"/>
      <c r="CV1316" s="90"/>
      <c r="CW1316" s="90"/>
      <c r="CX1316" s="90"/>
      <c r="CY1316" s="90"/>
      <c r="CZ1316" s="90"/>
      <c r="DA1316" s="90"/>
    </row>
    <row r="1317" spans="1:105" s="70" customFormat="1" ht="15" customHeight="1">
      <c r="A1317" s="228"/>
      <c r="B1317" s="277"/>
      <c r="C1317" s="280"/>
      <c r="D1317" s="237"/>
      <c r="E1317" s="237"/>
      <c r="F1317" s="243"/>
      <c r="G1317" s="72">
        <v>2.7</v>
      </c>
      <c r="H1317" s="84"/>
      <c r="I1317" s="84"/>
      <c r="J1317" s="84"/>
      <c r="K1317" s="84"/>
      <c r="L1317" s="84"/>
      <c r="M1317" s="84"/>
      <c r="N1317" s="84"/>
      <c r="O1317" s="84"/>
      <c r="P1317" s="84"/>
      <c r="Q1317" s="84"/>
      <c r="R1317" s="84"/>
      <c r="S1317" s="84"/>
      <c r="T1317" s="84"/>
      <c r="U1317" s="84"/>
      <c r="V1317" s="84"/>
      <c r="W1317" s="84"/>
      <c r="X1317" s="84"/>
      <c r="Y1317" s="84"/>
      <c r="Z1317" s="84"/>
      <c r="AA1317" s="84"/>
      <c r="AB1317" s="84"/>
      <c r="AC1317" s="80"/>
      <c r="AD1317" s="80"/>
      <c r="AE1317" s="80"/>
      <c r="AF1317" s="80"/>
      <c r="AG1317" s="80"/>
      <c r="AH1317" s="80"/>
      <c r="AI1317" s="80"/>
      <c r="AJ1317" s="80"/>
      <c r="AK1317" s="80"/>
      <c r="AL1317" s="80"/>
      <c r="AM1317" s="240"/>
      <c r="AN1317" s="240"/>
      <c r="AO1317" s="240"/>
      <c r="AP1317" s="240"/>
      <c r="AQ1317" s="240"/>
      <c r="AR1317" s="240"/>
      <c r="AS1317" s="240"/>
      <c r="AT1317" s="256"/>
      <c r="AU1317" s="256"/>
      <c r="AV1317" s="259"/>
      <c r="AW1317" s="259"/>
      <c r="AX1317" s="256"/>
      <c r="AY1317" s="256"/>
      <c r="AZ1317" s="256"/>
      <c r="BA1317" s="256"/>
      <c r="BB1317" s="256"/>
      <c r="BC1317" s="256"/>
      <c r="BD1317" s="256"/>
      <c r="BE1317" s="256"/>
      <c r="BF1317" s="256"/>
      <c r="BG1317" s="256"/>
      <c r="BH1317" s="256"/>
      <c r="BI1317" s="256"/>
      <c r="BJ1317" s="256"/>
      <c r="BK1317" s="256"/>
      <c r="BL1317" s="262"/>
      <c r="BM1317" s="262"/>
      <c r="BN1317" s="262"/>
      <c r="BO1317" s="262"/>
      <c r="BP1317" s="262"/>
      <c r="BQ1317" s="262"/>
      <c r="BR1317" s="270"/>
      <c r="BS1317" s="270"/>
      <c r="BT1317" s="270"/>
      <c r="BU1317" s="270"/>
      <c r="BV1317" s="270"/>
      <c r="BW1317" s="270"/>
      <c r="BX1317" s="256"/>
      <c r="BY1317" s="256"/>
      <c r="BZ1317" s="256"/>
      <c r="CA1317" s="267"/>
      <c r="CB1317" s="267"/>
      <c r="CC1317" s="274"/>
      <c r="CD1317" s="267"/>
      <c r="CE1317" s="267"/>
      <c r="CF1317" s="267"/>
      <c r="CG1317" s="267"/>
      <c r="CH1317" s="267"/>
      <c r="CI1317" s="267"/>
      <c r="CJ1317" s="267"/>
      <c r="CK1317" s="267"/>
      <c r="CL1317" s="265"/>
      <c r="CM1317" s="272"/>
      <c r="CN1317" s="264"/>
      <c r="CO1317" s="125"/>
      <c r="CP1317" s="226"/>
      <c r="CQ1317" s="226"/>
      <c r="CR1317" s="226"/>
      <c r="CS1317" s="90"/>
      <c r="CT1317" s="90"/>
      <c r="CU1317" s="90"/>
      <c r="CV1317" s="90"/>
      <c r="CW1317" s="90"/>
      <c r="CX1317" s="90"/>
      <c r="CY1317" s="90"/>
      <c r="CZ1317" s="90"/>
      <c r="DA1317" s="90"/>
    </row>
    <row r="1318" spans="1:105" s="70" customFormat="1" ht="15" customHeight="1">
      <c r="A1318" s="228"/>
      <c r="B1318" s="277"/>
      <c r="C1318" s="280"/>
      <c r="D1318" s="237"/>
      <c r="E1318" s="237"/>
      <c r="F1318" s="243"/>
      <c r="G1318" s="72">
        <v>3</v>
      </c>
      <c r="H1318" s="84"/>
      <c r="I1318" s="84"/>
      <c r="J1318" s="84"/>
      <c r="K1318" s="84"/>
      <c r="L1318" s="84"/>
      <c r="M1318" s="84"/>
      <c r="N1318" s="84"/>
      <c r="O1318" s="84"/>
      <c r="P1318" s="84"/>
      <c r="Q1318" s="84"/>
      <c r="R1318" s="84"/>
      <c r="S1318" s="84"/>
      <c r="T1318" s="84"/>
      <c r="U1318" s="84"/>
      <c r="V1318" s="84"/>
      <c r="W1318" s="84"/>
      <c r="X1318" s="84"/>
      <c r="Y1318" s="84"/>
      <c r="Z1318" s="84"/>
      <c r="AA1318" s="84"/>
      <c r="AB1318" s="84"/>
      <c r="AC1318" s="80"/>
      <c r="AD1318" s="80"/>
      <c r="AE1318" s="80"/>
      <c r="AF1318" s="80"/>
      <c r="AG1318" s="80"/>
      <c r="AH1318" s="80"/>
      <c r="AI1318" s="80"/>
      <c r="AJ1318" s="80"/>
      <c r="AK1318" s="80"/>
      <c r="AL1318" s="80"/>
      <c r="AM1318" s="240"/>
      <c r="AN1318" s="240"/>
      <c r="AO1318" s="240"/>
      <c r="AP1318" s="240"/>
      <c r="AQ1318" s="240"/>
      <c r="AR1318" s="240"/>
      <c r="AS1318" s="240"/>
      <c r="AT1318" s="256"/>
      <c r="AU1318" s="256"/>
      <c r="AV1318" s="259"/>
      <c r="AW1318" s="259"/>
      <c r="AX1318" s="256"/>
      <c r="AY1318" s="256"/>
      <c r="AZ1318" s="256"/>
      <c r="BA1318" s="256"/>
      <c r="BB1318" s="256"/>
      <c r="BC1318" s="256"/>
      <c r="BD1318" s="256"/>
      <c r="BE1318" s="256"/>
      <c r="BF1318" s="256"/>
      <c r="BG1318" s="256"/>
      <c r="BH1318" s="256"/>
      <c r="BI1318" s="256"/>
      <c r="BJ1318" s="256"/>
      <c r="BK1318" s="256"/>
      <c r="BL1318" s="262"/>
      <c r="BM1318" s="262"/>
      <c r="BN1318" s="262"/>
      <c r="BO1318" s="262"/>
      <c r="BP1318" s="262"/>
      <c r="BQ1318" s="262"/>
      <c r="BR1318" s="270"/>
      <c r="BS1318" s="270"/>
      <c r="BT1318" s="270"/>
      <c r="BU1318" s="270"/>
      <c r="BV1318" s="270"/>
      <c r="BW1318" s="270"/>
      <c r="BX1318" s="256"/>
      <c r="BY1318" s="256"/>
      <c r="BZ1318" s="256"/>
      <c r="CA1318" s="267"/>
      <c r="CB1318" s="267"/>
      <c r="CC1318" s="274"/>
      <c r="CD1318" s="267"/>
      <c r="CE1318" s="267"/>
      <c r="CF1318" s="267"/>
      <c r="CG1318" s="267"/>
      <c r="CH1318" s="267"/>
      <c r="CI1318" s="267"/>
      <c r="CJ1318" s="267"/>
      <c r="CK1318" s="267"/>
      <c r="CL1318" s="265"/>
      <c r="CM1318" s="272"/>
      <c r="CN1318" s="264"/>
      <c r="CO1318" s="125"/>
      <c r="CP1318" s="226"/>
      <c r="CQ1318" s="226"/>
      <c r="CR1318" s="226"/>
      <c r="CS1318" s="90"/>
      <c r="CT1318" s="90"/>
      <c r="CU1318" s="90"/>
      <c r="CV1318" s="90"/>
      <c r="CW1318" s="90"/>
      <c r="CX1318" s="90"/>
      <c r="CY1318" s="90"/>
      <c r="CZ1318" s="90"/>
      <c r="DA1318" s="90"/>
    </row>
    <row r="1319" spans="1:105" s="70" customFormat="1" ht="15" customHeight="1">
      <c r="A1319" s="228"/>
      <c r="B1319" s="277"/>
      <c r="C1319" s="280"/>
      <c r="D1319" s="237"/>
      <c r="E1319" s="237"/>
      <c r="F1319" s="244"/>
      <c r="G1319" s="73">
        <v>3.9</v>
      </c>
      <c r="H1319" s="85"/>
      <c r="I1319" s="85"/>
      <c r="J1319" s="85"/>
      <c r="K1319" s="85"/>
      <c r="L1319" s="85"/>
      <c r="M1319" s="85"/>
      <c r="N1319" s="85"/>
      <c r="O1319" s="85"/>
      <c r="P1319" s="85"/>
      <c r="Q1319" s="85"/>
      <c r="R1319" s="85"/>
      <c r="S1319" s="85"/>
      <c r="T1319" s="85"/>
      <c r="U1319" s="85"/>
      <c r="V1319" s="85"/>
      <c r="W1319" s="85"/>
      <c r="X1319" s="85"/>
      <c r="Y1319" s="85"/>
      <c r="Z1319" s="85"/>
      <c r="AA1319" s="85"/>
      <c r="AB1319" s="85"/>
      <c r="AC1319" s="81"/>
      <c r="AD1319" s="81"/>
      <c r="AE1319" s="81"/>
      <c r="AF1319" s="81"/>
      <c r="AG1319" s="81"/>
      <c r="AH1319" s="81"/>
      <c r="AI1319" s="81"/>
      <c r="AJ1319" s="81"/>
      <c r="AK1319" s="81"/>
      <c r="AL1319" s="81"/>
      <c r="AM1319" s="240"/>
      <c r="AN1319" s="240"/>
      <c r="AO1319" s="240"/>
      <c r="AP1319" s="240"/>
      <c r="AQ1319" s="240"/>
      <c r="AR1319" s="240"/>
      <c r="AS1319" s="240"/>
      <c r="AT1319" s="256"/>
      <c r="AU1319" s="256"/>
      <c r="AV1319" s="259"/>
      <c r="AW1319" s="259"/>
      <c r="AX1319" s="256"/>
      <c r="AY1319" s="256"/>
      <c r="AZ1319" s="256"/>
      <c r="BA1319" s="256"/>
      <c r="BB1319" s="256"/>
      <c r="BC1319" s="256"/>
      <c r="BD1319" s="256"/>
      <c r="BE1319" s="256"/>
      <c r="BF1319" s="256"/>
      <c r="BG1319" s="256"/>
      <c r="BH1319" s="256"/>
      <c r="BI1319" s="256"/>
      <c r="BJ1319" s="256"/>
      <c r="BK1319" s="256"/>
      <c r="BL1319" s="262"/>
      <c r="BM1319" s="262"/>
      <c r="BN1319" s="262"/>
      <c r="BO1319" s="262"/>
      <c r="BP1319" s="262"/>
      <c r="BQ1319" s="262"/>
      <c r="BR1319" s="270"/>
      <c r="BS1319" s="270"/>
      <c r="BT1319" s="270"/>
      <c r="BU1319" s="270"/>
      <c r="BV1319" s="270"/>
      <c r="BW1319" s="270"/>
      <c r="BX1319" s="256"/>
      <c r="BY1319" s="256"/>
      <c r="BZ1319" s="256"/>
      <c r="CA1319" s="267"/>
      <c r="CB1319" s="267"/>
      <c r="CC1319" s="274"/>
      <c r="CD1319" s="267"/>
      <c r="CE1319" s="267"/>
      <c r="CF1319" s="267"/>
      <c r="CG1319" s="267"/>
      <c r="CH1319" s="267"/>
      <c r="CI1319" s="267"/>
      <c r="CJ1319" s="267"/>
      <c r="CK1319" s="267"/>
      <c r="CL1319" s="265"/>
      <c r="CM1319" s="272"/>
      <c r="CN1319" s="264"/>
      <c r="CO1319" s="125"/>
      <c r="CP1319" s="226"/>
      <c r="CQ1319" s="226"/>
      <c r="CR1319" s="226"/>
      <c r="CS1319" s="90"/>
      <c r="CT1319" s="90"/>
      <c r="CU1319" s="90"/>
      <c r="CV1319" s="90"/>
      <c r="CW1319" s="90"/>
      <c r="CX1319" s="90"/>
      <c r="CY1319" s="90"/>
      <c r="CZ1319" s="90"/>
      <c r="DA1319" s="90"/>
    </row>
    <row r="1320" spans="1:105" s="70" customFormat="1" ht="15" customHeight="1" thickBot="1">
      <c r="A1320" s="229"/>
      <c r="B1320" s="278"/>
      <c r="C1320" s="281"/>
      <c r="D1320" s="238"/>
      <c r="E1320" s="238"/>
      <c r="F1320" s="245" t="s">
        <v>83</v>
      </c>
      <c r="G1320" s="246"/>
      <c r="H1320" s="82"/>
      <c r="I1320" s="82"/>
      <c r="J1320" s="82"/>
      <c r="K1320" s="82"/>
      <c r="L1320" s="82"/>
      <c r="M1320" s="82"/>
      <c r="N1320" s="82"/>
      <c r="O1320" s="82"/>
      <c r="P1320" s="82"/>
      <c r="Q1320" s="82"/>
      <c r="R1320" s="82"/>
      <c r="S1320" s="82"/>
      <c r="T1320" s="82">
        <v>1</v>
      </c>
      <c r="U1320" s="82"/>
      <c r="V1320" s="82"/>
      <c r="W1320" s="82"/>
      <c r="X1320" s="82"/>
      <c r="Y1320" s="82"/>
      <c r="Z1320" s="82"/>
      <c r="AA1320" s="82"/>
      <c r="AB1320" s="82"/>
      <c r="AC1320" s="35"/>
      <c r="AD1320" s="35"/>
      <c r="AE1320" s="35"/>
      <c r="AF1320" s="35"/>
      <c r="AG1320" s="35"/>
      <c r="AH1320" s="35"/>
      <c r="AI1320" s="35"/>
      <c r="AJ1320" s="35"/>
      <c r="AK1320" s="35"/>
      <c r="AL1320" s="35"/>
      <c r="AM1320" s="241"/>
      <c r="AN1320" s="241"/>
      <c r="AO1320" s="241"/>
      <c r="AP1320" s="241"/>
      <c r="AQ1320" s="241"/>
      <c r="AR1320" s="241"/>
      <c r="AS1320" s="241"/>
      <c r="AT1320" s="257"/>
      <c r="AU1320" s="257"/>
      <c r="AV1320" s="260"/>
      <c r="AW1320" s="260"/>
      <c r="AX1320" s="257"/>
      <c r="AY1320" s="257"/>
      <c r="AZ1320" s="257"/>
      <c r="BA1320" s="257"/>
      <c r="BB1320" s="257"/>
      <c r="BC1320" s="257"/>
      <c r="BD1320" s="257"/>
      <c r="BE1320" s="257"/>
      <c r="BF1320" s="257"/>
      <c r="BG1320" s="257"/>
      <c r="BH1320" s="257"/>
      <c r="BI1320" s="257"/>
      <c r="BJ1320" s="257"/>
      <c r="BK1320" s="257"/>
      <c r="BL1320" s="263"/>
      <c r="BM1320" s="263"/>
      <c r="BN1320" s="263"/>
      <c r="BO1320" s="263"/>
      <c r="BP1320" s="263"/>
      <c r="BQ1320" s="263"/>
      <c r="BR1320" s="271"/>
      <c r="BS1320" s="271"/>
      <c r="BT1320" s="271"/>
      <c r="BU1320" s="271"/>
      <c r="BV1320" s="271"/>
      <c r="BW1320" s="271"/>
      <c r="BX1320" s="257"/>
      <c r="BY1320" s="257"/>
      <c r="BZ1320" s="257"/>
      <c r="CA1320" s="268"/>
      <c r="CB1320" s="268"/>
      <c r="CC1320" s="275"/>
      <c r="CD1320" s="268"/>
      <c r="CE1320" s="268"/>
      <c r="CF1320" s="268"/>
      <c r="CG1320" s="268"/>
      <c r="CH1320" s="268"/>
      <c r="CI1320" s="268"/>
      <c r="CJ1320" s="268"/>
      <c r="CK1320" s="268"/>
      <c r="CL1320" s="265"/>
      <c r="CM1320" s="272"/>
      <c r="CN1320" s="264"/>
      <c r="CO1320" s="125"/>
      <c r="CP1320" s="226"/>
      <c r="CQ1320" s="226"/>
      <c r="CR1320" s="226"/>
      <c r="CS1320" s="90"/>
      <c r="CT1320" s="90"/>
      <c r="CU1320" s="90"/>
      <c r="CV1320" s="90"/>
      <c r="CW1320" s="90"/>
      <c r="CX1320" s="90"/>
      <c r="CY1320" s="90"/>
      <c r="CZ1320" s="90"/>
      <c r="DA1320" s="90"/>
    </row>
    <row r="1321" spans="1:105" s="70" customFormat="1" ht="15" customHeight="1">
      <c r="A1321" s="227">
        <f t="shared" ref="A1321" si="491">A1313+1</f>
        <v>163</v>
      </c>
      <c r="B1321" s="276" t="s">
        <v>284</v>
      </c>
      <c r="C1321" s="279" t="s">
        <v>285</v>
      </c>
      <c r="D1321" s="236">
        <v>43179</v>
      </c>
      <c r="E1321" s="236" t="s">
        <v>1248</v>
      </c>
      <c r="F1321" s="253" t="s">
        <v>80</v>
      </c>
      <c r="G1321" s="254"/>
      <c r="H1321" s="82" t="s">
        <v>69</v>
      </c>
      <c r="I1321" s="82"/>
      <c r="J1321" s="82" t="s">
        <v>60</v>
      </c>
      <c r="K1321" s="82" t="s">
        <v>60</v>
      </c>
      <c r="L1321" s="82" t="s">
        <v>60</v>
      </c>
      <c r="M1321" s="82" t="s">
        <v>60</v>
      </c>
      <c r="N1321" s="82" t="s">
        <v>60</v>
      </c>
      <c r="O1321" s="82"/>
      <c r="P1321" s="82" t="s">
        <v>60</v>
      </c>
      <c r="Q1321" s="82" t="s">
        <v>60</v>
      </c>
      <c r="R1321" s="82" t="s">
        <v>60</v>
      </c>
      <c r="S1321" s="82" t="s">
        <v>60</v>
      </c>
      <c r="T1321" s="82" t="s">
        <v>60</v>
      </c>
      <c r="U1321" s="82" t="s">
        <v>60</v>
      </c>
      <c r="V1321" s="82"/>
      <c r="W1321" s="82" t="s">
        <v>61</v>
      </c>
      <c r="X1321" s="82" t="s">
        <v>61</v>
      </c>
      <c r="Y1321" s="82" t="s">
        <v>61</v>
      </c>
      <c r="Z1321" s="82" t="s">
        <v>61</v>
      </c>
      <c r="AA1321" s="82" t="s">
        <v>61</v>
      </c>
      <c r="AB1321" s="82" t="s">
        <v>61</v>
      </c>
      <c r="AC1321" s="82"/>
      <c r="AD1321" s="82" t="s">
        <v>61</v>
      </c>
      <c r="AE1321" s="82" t="s">
        <v>61</v>
      </c>
      <c r="AF1321" s="82" t="s">
        <v>61</v>
      </c>
      <c r="AG1321" s="82" t="s">
        <v>61</v>
      </c>
      <c r="AH1321" s="82" t="s">
        <v>61</v>
      </c>
      <c r="AI1321" s="82" t="s">
        <v>1471</v>
      </c>
      <c r="AJ1321" s="82"/>
      <c r="AK1321" s="82" t="s">
        <v>60</v>
      </c>
      <c r="AL1321" s="82" t="s">
        <v>60</v>
      </c>
      <c r="AM1321" s="239">
        <f>COUNTIF(H1321:AL1321,"PH")+COUNTIF(H1321:AL1321,"PH/L")+COUNTIF(H1321:AL1321,"PM")</f>
        <v>0</v>
      </c>
      <c r="AN1321" s="239">
        <f>COUNTIF(H1321:AL1321,"PD")+COUNTIF(H1321:AL1321,"PDD")+COUNTIF(H1321:AL1321,"P/DS")/2+COUNTIF(H1321:AL1321,"PMD")</f>
        <v>0</v>
      </c>
      <c r="AO1321" s="239">
        <f>COUNTIF(H1321:AL1321,"PN")+COUNTIF(H1321:AL1321,"P/NS")/2+COUNTIF(H1321:AL1321,"PH")+COUNTIF(H1321:AL1321,"PH/F")/2+COUNTIF(H1321:AL1321,"PH/L")/2+COUNTIF(H1321:AL1321,"PM")</f>
        <v>0</v>
      </c>
      <c r="AP1321" s="239">
        <f>COUNTIF(H1321:AL1321,"BH")+COUNTIF(H1321:AL1321,"AL/BL")+COUNTIF(H1321:AL1321,"UL/BL")+COUNTIF(H1321:AL1321,"BM")</f>
        <v>0</v>
      </c>
      <c r="AQ1321" s="239">
        <f>COUNTIF(H1321:AL1321,"DS")+COUNTIF(H1321:AL1321,"AL/DS")/2+COUNTIF(H1321:AL1321,"UL/DS")/2+COUNTIF(H1321:AL1321,"CT")+COUNTIF(H1321:AL1321,"MD")</f>
        <v>13.5</v>
      </c>
      <c r="AR1321" s="239">
        <f>COUNTIF(H1321:AL1321,"NS")+COUNTIF(H1321:AL1321,"AL/NS")/2+COUNTIF(H1321:AL1321,"UL/NS")/2+COUNTIF(H1321:AL1321,"BH")+COUNTIF(H1321:AL1321,"AL/BF")/2+COUNTIF(H1321:AL1321,"AL/BL")/2+COUNTIF(H1321:AL1321,"UL/BL")/2+COUNTIF(H1321:AL1321,"UL/BF")/2+COUNTIF(H1321:AL1321,"BM")</f>
        <v>11</v>
      </c>
      <c r="AS1321" s="239">
        <f>COUNTIF(H1321:AL1321,"AL")+COUNTIF(H1321:AL1321,"AL/DS")/2+COUNTIF(H1321:AL1321,"AL/NS")/2+COUNTIF(H1321:AL1321,"NH")+COUNTIF(H1321:AL1321,"SL")+COUNTIF(H1321:AL1321,"NHD")+COUNTIF(H1321:AL1321,"B")+COUNTIF(H1321:AL1321,"HL")+COUNTIF(H1321:AL1321,"AL/BF")/2+COUNTIF(H1321:AL1321,"AL/BL")/2</f>
        <v>1</v>
      </c>
      <c r="AT1321" s="255">
        <f>COUNTIF(H1321:AL1321,"PD")+COUNTIF(H1321:AL1321,"PN")+COUNTIF(H1321:AL1321,"P/DS")/2+COUNTIF(H1321:AL1321,"P/NS")/2+COUNTIF(H1321:AL1321,"DS")+COUNTIF(H1321:AL1321,"NS")+COUNTIF(H1321:AL1321,"AL")+COUNTIF(H1321:AL1321,"AL/DS")+COUNTIF(H1321:AL1321,"AL/NS")+COUNTIF(H1321:AL1321,"NH")+COUNTIF(H1321:AL1321,"SL")+COUNTIF(H1321:AL1321,"UL/DS")/2+COUNTIF(H1321:AL1321,"UL/NS")/2+COUNTIF(H1321:AL1321,"CT")+COUNTIF(H1321:AL1321,"NHD")+COUNTIF(H1321:AL1321,"PDD")+COUNTIF(H1321:AL1321,"B")+COUNTIF(H1321:AL1321,"HL")+COUNTIF(H1321:AL1321,"PH")+COUNTIF(H1321:AL1321,"BH")+COUNTIF(H1321:AL1321,"AL/BF")+COUNTIF(H1321:AL1321,"AL/BL")+COUNTIF(H1321:AL1321,"UL/BF")/2+COUNTIF(H1321:AL1321,"UL/BL")/2+COUNTIF(H1321:AL1321,"PH/F")/2+COUNTIF(H1321:AL1321,"PH/L")/2+COUNTIF(H1321:AL1321,"MD")+COUNTIF(H1321:AL1321,"PMD")+COUNTIF(H1321:AL1321,"PM")+COUNTIF(H1321:AL1321,"BM")</f>
        <v>25.5</v>
      </c>
      <c r="AU1321" s="255">
        <f>COUNTIF(H1321:AL1321,"P/DS")/2+COUNTIF(H1321:AL1321,"P/NS")/2+COUNTIF(H1321:AL1321,"IL")+COUNTIF(H1321:AL1321,"NL")+COUNTIF(H1321:AL1321,"UL")+COUNTIF(H1321:AL1321,"UL/DS")/2+COUNTIF(H1321:AL1321,"UL/NS")/2+COUNTIF(H1321:AL1321,"KT")+COUNTIF(H1321:AL1321,"UL/BF")/2+COUNTIF(H1321:AL1321,"UL/BL")/2+COUNTIF(H1321:AL1321,"PH/F")/2+COUNTIF(H1321:AL1321,"PH/L")/2+COUNTIF(H1321:AL1321,"NB")</f>
        <v>0.5</v>
      </c>
      <c r="AV1321" s="258">
        <f>COUNTIF(H1321:AL1321,"PN")+COUNTIF(H1321:AL1321,"TVD")+COUNTIF(H1321:AL1321,"PH")+COUNTIF(H1321:AL1321,"PM")+COUNTIF(H1321:AL1321,"PDD")-COUNTIFS(H1321:AL1321,"PN",H1328:AL1328,"&gt;=3")-COUNTIFS(H1321:AL1321,"PM",H1328:AL1328,"&gt;=3")</f>
        <v>0</v>
      </c>
      <c r="AW1321" s="258">
        <f>COUNTIF(H1321:AL1321,"NS")+COUNTIF(H1321:AL1321,"D")+COUNTIF(H1321:AL1321,"BH")+COUNTIF(H1321:AL1321,"NHD")+COUNTIF(H1321:AL1321,"BM")-COUNTIFS(H1321:AL1321,"NS",H1328:AL1328,"&gt;=3")-COUNTIFS(H1321:AL1321,"BH",H1328:AL1328,"&gt;=3")-COUNTIFS(H1321:AL1321,"BM",H1328:AL1328,"&gt;=3")</f>
        <v>11</v>
      </c>
      <c r="AX1321" s="255">
        <f>COUNTIF(H1321:AL1321,"AL")+COUNTIF(H1321:AL1321,"AL/DS")/2+COUNTIF(H1321:AL1321,"AL/NS")/2+COUNTIF(H1321:AL1321,"AL/BF")+COUNTIF(H1321:AL1321,"AL/BL")/2</f>
        <v>0</v>
      </c>
      <c r="AY1321" s="255">
        <f>COUNTIF(H1321:AL1321,"SL")</f>
        <v>0</v>
      </c>
      <c r="AZ1321" s="255">
        <f>COUNTIF(H1321:AL1321,"NH")</f>
        <v>1</v>
      </c>
      <c r="BA1321" s="255">
        <f>COUNTIF(H1321:AL1321,"HL")</f>
        <v>0</v>
      </c>
      <c r="BB1321" s="255">
        <f>COUNTIF(G1321:AL1321,"P/DS")/2+COUNTIF(G1321:AL1321,"P/NS")/2+COUNTIF(G1321:AL1321,"UL")+COUNTIF(G1321:AL1321,"UL/DS")/2+COUNTIF(G1321:AL1321,"UL/NS")/2+COUNTIF(G1321:AL1321,"UL/BL")/2+COUNTIF(G1321:AL1321,"UL/BF")/2+COUNTIF(G1321:AL1321,"PH/F")/2+COUNTIF(G1321:AL1321,"PH/L")/2</f>
        <v>0.5</v>
      </c>
      <c r="BC1321" s="255">
        <f>COUNTIF(H1321:AL1321,"NB")</f>
        <v>0</v>
      </c>
      <c r="BD1321" s="255">
        <f>COUNTIF(H1321:AL1321,"NL")</f>
        <v>0</v>
      </c>
      <c r="BE1321" s="255">
        <f>COUNTIF(H1321:AL1321,"IL")</f>
        <v>0</v>
      </c>
      <c r="BF1321" s="255">
        <f>COUNTIF(H1321:AL1321,"KT")</f>
        <v>0</v>
      </c>
      <c r="BG1321" s="255">
        <f>COUNTIF(H1321:AL1321,"L70")</f>
        <v>0</v>
      </c>
      <c r="BH1321" s="255">
        <f>COUNTIF(H1321:AL1321,"MD")</f>
        <v>0</v>
      </c>
      <c r="BI1321" s="255">
        <f>COUNTIF(H1321:AL1321,"PMD")</f>
        <v>0</v>
      </c>
      <c r="BJ1321" s="255">
        <f>COUNTIF(H1321:AL1321,"PM")</f>
        <v>0</v>
      </c>
      <c r="BK1321" s="255">
        <f>COUNTIF(H1321:AL1321,"BM")</f>
        <v>0</v>
      </c>
      <c r="BL1321" s="261">
        <f>SUMIF(H1321:AL1321,"PD",H1322:AL1322)+SUMIF(H1321:AL1321,"PN",H1322:AL1322)+SUMIF(H1321:AL1321,"P/DS",H1322:AL1322)+SUMIF(H1321:AL1321,"PN/F",H1322:AL1322)+SUMIF(H1321:AL1321,"PN/L",H1322:AL1322)+SUMIF(H1321:AL1321,"TV",H1322:AL1322)+SUMIF(H1321:AL1321,"TVD",H1322:AL1322)+SUMIF(H1321:AL1321,"PDD",H1322:AL1322)</f>
        <v>0</v>
      </c>
      <c r="BM1321" s="261">
        <f>SUMIF(H1321:AL1321,"PD",H1323:AL1323)+SUMIF(H1321:AL1321,"PN",H1323:AL1323)+SUMIF(H1321:AL1321,"P/DS",H1323:AL1323)+SUMIF(H1321:AL1321,"PN/F",H1323:AL1323)+SUMIF(H1321:AL1321,"PN/L",H1323:AL1323)+SUMIF(H1321:AL1321,"TV",H1323:AL1323)+SUMIF(H1321:AL1321,"TVD",H1323:AL1323)+SUMIF(H1321:AL1321,"PDD",H1323:AL1323)+SUMIF(H1321:AL1321,"PMD",H1323:AL1323)</f>
        <v>0</v>
      </c>
      <c r="BN1321" s="261">
        <f>SUMIF(H1321:AL1321,"PD",H1324:AL1324)+SUMIF(H1321:AL1321,"PN",H1324:AL1324)+SUMIF(H1321:AL1321,"P/DS",H1324:AL1324)+SUMIF(H1321:AL1321,"PN/F",H1324:AL1324)+SUMIF(H1321:AL1321,"PN/L",H1324:AL1324)+SUMIF(H1321:AL1321,"TV",H1324:AL1324)+SUMIF(H1321:AL1321,"TVD",H1324:AL1324)</f>
        <v>0</v>
      </c>
      <c r="BO1321" s="261">
        <f>SUMIF(H1321:AL1321,"PD",H1325:AL1325)+SUMIF(H1321:AL1321,"PN",H1325:AL1325)+SUMIF(H1321:AL1321,"P/DS",H1325:AL1325)+SUMIF(H1321:AL1321,"PN/F",H1325:AL1325)+SUMIF(H1321:AL1321,"PN/L",H1325:AL1325)+SUMIF(H1321:AL1321,"TV",H1325:AL1325)+SUMIF(H1321:AL1321,"TVD",H1325:AL1325)</f>
        <v>0</v>
      </c>
      <c r="BP1321" s="261">
        <f>SUMIF(H1321:AL1321,"PD",H1326:AL1326)+SUMIF(H1321:AL1321,"PN",H1326:AL1326)+SUMIF(H1321:AL1321,"P/DS",H1326:AL1326)+SUMIF(H1321:AL1321,"PN/F",H1326:AL1326)+SUMIF(H1321:AL1321,"PN/L",H1326:AL1326)+SUMIF(H1321:AL1321,"TV",H1326:AL1326)+SUMIF(H1321:AL1321,"TVD",H1326:AL1326)+SUMIF(H1321:AL1321,"PDD",H1326:AL1326)+SUMIF(H1321:AL1321,"PH",H1326:AL1326)+SUMIF(H1321:AL1321,"PM",H1326:AL1326)</f>
        <v>0</v>
      </c>
      <c r="BQ1321" s="261">
        <f>SUMIF(H1321:AL1321,"PD",H1327:AL1327)+SUMIF(H1321:AL1321,"PN",H1327:AL1327)+SUMIF(H1321:AL1321,"P/DS",H1327:AL1327)+SUMIF(H1321:AL1321,"PN/F",H1327:AL1327)+SUMIF(H1321:AL1321,"PN/L",H1327:AL1327)+SUMIF(H1321:AL1321,"TV",H1327:AL1327)+SUMIF(H1321:AL1321,"TVD",H1327:AL1327)+SUMIF(H1321:AL1321,"PDD",H1327:AL1327)+SUMIF(H1321:AL1321,"PH",H1327:AL1327)+SUMIF(H1321:AL1321,"PM",H1327:AL1327)</f>
        <v>0</v>
      </c>
      <c r="BR1321" s="269">
        <f>SUM(H1322:AL1322)-BL1321</f>
        <v>21</v>
      </c>
      <c r="BS1321" s="269">
        <f>SUM(H1323:AL1323)-BM1321</f>
        <v>2.5</v>
      </c>
      <c r="BT1321" s="269">
        <f>SUM(H1324:AL1324)-BN1321</f>
        <v>0</v>
      </c>
      <c r="BU1321" s="269">
        <f>SUM(H1325:AL1325)-BO1321</f>
        <v>0</v>
      </c>
      <c r="BV1321" s="269">
        <f>SUM(H1326:AL1326)-BP1321</f>
        <v>0</v>
      </c>
      <c r="BW1321" s="269">
        <f>SUM(H1327:AL1327)-BQ1321</f>
        <v>0</v>
      </c>
      <c r="BX1321" s="255">
        <f>SUMIF(H1321:AL1321,"PD",H1328:AL1328)+SUMIF(H1321:AL1321,"PN",H1328:AL1328)+SUMIF(H1321:AL1321,"P/DS",H1328:AL1328)+SUMIF(H1321:AL1321,"PN/F",H1328:AL1328)+SUMIF(H1321:AL1321,"PN/L",H1328:AL1328)</f>
        <v>0</v>
      </c>
      <c r="BY1321" s="255">
        <f>SUM(H1328:AL1328)-BX1321</f>
        <v>0</v>
      </c>
      <c r="BZ1321" s="255">
        <f t="shared" ref="BZ1321" si="492">+SUM(BL1321:BW1328)</f>
        <v>23.5</v>
      </c>
      <c r="CA1321" s="266">
        <f>(COUNTIFS(H1321:AL1321,"PD",H1322:AL1322,"&gt;=2"))*0.5-IF(CN1321="VP",COUNTIFS($H$16:$AL$16,"SAT",H1321:AL1321,"PD",H1322:AL1322,"&gt;=2"))*0.5</f>
        <v>0</v>
      </c>
      <c r="CB1321" s="266">
        <f>(COUNTIFS(H1321:AL1321,"PN",H1323:AL1323,"&gt;=0.5",H1322:AL1322,"&gt;=1.5"))*0.5+COUNTIFS(H1321:AL1321,"PDD",H1323:AL1323,"&gt;=0.5",H1322:AL1322,"&gt;=1.5")*0.5</f>
        <v>0</v>
      </c>
      <c r="CC1321" s="273">
        <f>(COUNTIFS(H1321:AL1321,"TV",H1323:AL1323,"&gt;=10"))*0.5+(COUNTIFS(H1321:AL1321,"PMD",H1323:AL1323,"&gt;=2"))*0.5</f>
        <v>0</v>
      </c>
      <c r="CD1321" s="266">
        <f>(COUNTIFS(H1321:AL1321,"TVD",H1325:AL1325,"&gt;=6.5",H1323:AL1323,"&gt;=3.5"))*0.5</f>
        <v>0</v>
      </c>
      <c r="CE1321" s="266">
        <f>(COUNTIFS(H1321:AL1321,"PD",H1326:AL1326,"&gt;=10"))*0.5</f>
        <v>0</v>
      </c>
      <c r="CF1321" s="266">
        <f>(COUNTIFS(H1321:AL1321,"PDD",H1326:AL1326,"&gt;=3.5",H1327:AL1327,"&gt;=6.5")+COUNTIFS(H1321:AL1321,"PH",H1327:AL1327,"&gt;=0.5",H1326:AL1326,"&gt;=1.5")+COUNTIFS(H1321:AL1321,"PM",H1327:AL1327,"&gt;=0.5",H1326:AL1326,"&gt;=1.5"))*0.5</f>
        <v>0</v>
      </c>
      <c r="CG1321" s="266">
        <f>(COUNTIFS(H1321:AL1321,"DS",H1322:AL1322,"&gt;=2")+COUNTIFS(H1321:AL1321,"AL/DS",H1322:AL1322,"&gt;=2"))*0.5-IF(CN1321="VP",COUNTIFS($H$16:$AL$16,"SAT",H1321:AL1321,"DS",H1322:AL1322,"&gt;=2"))*0.5</f>
        <v>3</v>
      </c>
      <c r="CH1321" s="266">
        <f>(COUNTIFS(H1321:AL1321,"NS",H1323:AL1323,"&gt;=0.5",H1322:AL1322,"&gt;=1.5")+COUNTIFS(H1321:AL1321,"AL/NS",H1323:AL1323,"&gt;=0.5",H1322:AL1322,"&gt;=1.5")+COUNTIFS(H1321:AL1321,"NHD",H1323:AL1323,"&gt;=4.5",H1326:AL1326,"&gt;=2",H1322:AL1322,"&gt;=1.5"))*0.5</f>
        <v>0.5</v>
      </c>
      <c r="CI1321" s="266">
        <f>(COUNTIF(H1323:AL1323,"&gt;=10")+COUNTIFS(H1321:AL1321,"MD",H1323:AL1323,"&gt;=2")-COUNTIFS(H1321:AL1321,"TV",H1323:AL1323,"&gt;=10"))*0.5</f>
        <v>0</v>
      </c>
      <c r="CJ1321" s="266">
        <f>(COUNTIFS(H1321:AL1321,"D",H1325:AL1325,"&gt;=6.5",H1323:AL1323,"&gt;=3.5"))*0.5</f>
        <v>0</v>
      </c>
      <c r="CK1321" s="266">
        <f>(COUNTIF(H1326:AL1326,"&gt;=10")-COUNTIFS(H1321:AL1321,"PD",H1326:AL1326,"&gt;=10"))*0.5</f>
        <v>0</v>
      </c>
      <c r="CL1321" s="265">
        <f>(COUNTIFS(H1321:AL1321,"NHD",H1326:AL1326,"&gt;=3.5",H1327:AL1327,"&gt;=6.5")+COUNTIFS(H1321:AL1321,"BH",H1326:AL1326,"&gt;=1.5",H1327:AL1327,"&gt;=0.5")+COUNTIFS(H1321:AL1321,"BM",H1326:AL1326,"&gt;=1.5",H1327:AL1327,"&gt;=0.5")+COUNTIFS(H1321:AL1321,"D",H1326:AL1326,"&gt;=1.5",H1327:AL1327,"&gt;=0.5"))*0.5</f>
        <v>0</v>
      </c>
      <c r="CM1321" s="272"/>
      <c r="CN1321" s="264" t="s">
        <v>723</v>
      </c>
      <c r="CO1321" s="125">
        <f t="shared" ref="CO1321" si="493">+AM1321+AN1321+AO1321+AP1321+AQ1321+AR1321+AS1321+AU1321+BG1321</f>
        <v>26</v>
      </c>
      <c r="CP1321" s="225">
        <f>+SUM(I1322:I1327)-I1328</f>
        <v>0</v>
      </c>
      <c r="CQ1321" s="225">
        <f>+SUM(J1322:J1327)-J1328</f>
        <v>2.5</v>
      </c>
      <c r="CR1321" s="225">
        <f>+SUM(K1322:K1327)-K1328</f>
        <v>2.5</v>
      </c>
      <c r="CS1321" s="90"/>
      <c r="CT1321" s="90"/>
      <c r="CU1321" s="90"/>
      <c r="CV1321" s="90"/>
      <c r="CW1321" s="90"/>
      <c r="CX1321" s="90"/>
      <c r="CY1321" s="90"/>
      <c r="CZ1321" s="90"/>
      <c r="DA1321" s="90"/>
    </row>
    <row r="1322" spans="1:105" s="70" customFormat="1" ht="15" customHeight="1">
      <c r="A1322" s="228"/>
      <c r="B1322" s="277"/>
      <c r="C1322" s="280"/>
      <c r="D1322" s="237"/>
      <c r="E1322" s="237"/>
      <c r="F1322" s="242" t="s">
        <v>82</v>
      </c>
      <c r="G1322" s="71">
        <v>1.5</v>
      </c>
      <c r="H1322" s="83"/>
      <c r="I1322" s="83"/>
      <c r="J1322" s="83">
        <v>2.5</v>
      </c>
      <c r="K1322" s="83">
        <v>2.5</v>
      </c>
      <c r="L1322" s="83">
        <v>2.5</v>
      </c>
      <c r="M1322" s="83">
        <v>1</v>
      </c>
      <c r="N1322" s="83"/>
      <c r="O1322" s="83"/>
      <c r="P1322" s="83">
        <v>2.5</v>
      </c>
      <c r="Q1322" s="83"/>
      <c r="R1322" s="83"/>
      <c r="S1322" s="83">
        <v>2</v>
      </c>
      <c r="T1322" s="83">
        <v>2.5</v>
      </c>
      <c r="U1322" s="83"/>
      <c r="V1322" s="83"/>
      <c r="W1322" s="83">
        <v>1.5</v>
      </c>
      <c r="X1322" s="83">
        <v>1</v>
      </c>
      <c r="Y1322" s="83"/>
      <c r="Z1322" s="83">
        <v>1</v>
      </c>
      <c r="AA1322" s="83">
        <v>1</v>
      </c>
      <c r="AB1322" s="83"/>
      <c r="AC1322" s="79"/>
      <c r="AD1322" s="79">
        <v>1</v>
      </c>
      <c r="AE1322" s="79"/>
      <c r="AF1322" s="79"/>
      <c r="AG1322" s="79"/>
      <c r="AH1322" s="79"/>
      <c r="AI1322" s="79"/>
      <c r="AJ1322" s="79"/>
      <c r="AK1322" s="79"/>
      <c r="AL1322" s="79"/>
      <c r="AM1322" s="240"/>
      <c r="AN1322" s="240"/>
      <c r="AO1322" s="240"/>
      <c r="AP1322" s="240"/>
      <c r="AQ1322" s="240"/>
      <c r="AR1322" s="240"/>
      <c r="AS1322" s="240"/>
      <c r="AT1322" s="256"/>
      <c r="AU1322" s="256"/>
      <c r="AV1322" s="259"/>
      <c r="AW1322" s="259"/>
      <c r="AX1322" s="256"/>
      <c r="AY1322" s="256"/>
      <c r="AZ1322" s="256"/>
      <c r="BA1322" s="256"/>
      <c r="BB1322" s="256"/>
      <c r="BC1322" s="256"/>
      <c r="BD1322" s="256"/>
      <c r="BE1322" s="256"/>
      <c r="BF1322" s="256"/>
      <c r="BG1322" s="256"/>
      <c r="BH1322" s="256"/>
      <c r="BI1322" s="256"/>
      <c r="BJ1322" s="256"/>
      <c r="BK1322" s="256"/>
      <c r="BL1322" s="262"/>
      <c r="BM1322" s="262"/>
      <c r="BN1322" s="262"/>
      <c r="BO1322" s="262"/>
      <c r="BP1322" s="262"/>
      <c r="BQ1322" s="262"/>
      <c r="BR1322" s="270"/>
      <c r="BS1322" s="270"/>
      <c r="BT1322" s="270"/>
      <c r="BU1322" s="270"/>
      <c r="BV1322" s="270"/>
      <c r="BW1322" s="270"/>
      <c r="BX1322" s="256"/>
      <c r="BY1322" s="256"/>
      <c r="BZ1322" s="256"/>
      <c r="CA1322" s="267"/>
      <c r="CB1322" s="267"/>
      <c r="CC1322" s="274"/>
      <c r="CD1322" s="267"/>
      <c r="CE1322" s="267"/>
      <c r="CF1322" s="267"/>
      <c r="CG1322" s="267"/>
      <c r="CH1322" s="267"/>
      <c r="CI1322" s="267"/>
      <c r="CJ1322" s="267"/>
      <c r="CK1322" s="267"/>
      <c r="CL1322" s="265"/>
      <c r="CM1322" s="272"/>
      <c r="CN1322" s="264"/>
      <c r="CO1322" s="125"/>
      <c r="CP1322" s="226"/>
      <c r="CQ1322" s="226"/>
      <c r="CR1322" s="226"/>
      <c r="CS1322" s="90"/>
      <c r="CT1322" s="90"/>
      <c r="CU1322" s="90"/>
      <c r="CV1322" s="90"/>
      <c r="CW1322" s="90"/>
      <c r="CX1322" s="90"/>
      <c r="CY1322" s="90"/>
      <c r="CZ1322" s="90"/>
      <c r="DA1322" s="90"/>
    </row>
    <row r="1323" spans="1:105" s="70" customFormat="1" ht="15" customHeight="1">
      <c r="A1323" s="228"/>
      <c r="B1323" s="277"/>
      <c r="C1323" s="280"/>
      <c r="D1323" s="237"/>
      <c r="E1323" s="237"/>
      <c r="F1323" s="243"/>
      <c r="G1323" s="72">
        <v>2</v>
      </c>
      <c r="H1323" s="84"/>
      <c r="I1323" s="84"/>
      <c r="J1323" s="84"/>
      <c r="K1323" s="84"/>
      <c r="L1323" s="84"/>
      <c r="M1323" s="84"/>
      <c r="N1323" s="84"/>
      <c r="O1323" s="84"/>
      <c r="P1323" s="84"/>
      <c r="Q1323" s="84"/>
      <c r="R1323" s="84"/>
      <c r="S1323" s="84"/>
      <c r="T1323" s="84"/>
      <c r="U1323" s="84"/>
      <c r="V1323" s="84"/>
      <c r="W1323" s="84">
        <v>0.5</v>
      </c>
      <c r="X1323" s="84">
        <v>0.5</v>
      </c>
      <c r="Y1323" s="84"/>
      <c r="Z1323" s="84">
        <v>0.5</v>
      </c>
      <c r="AA1323" s="84">
        <v>0.5</v>
      </c>
      <c r="AB1323" s="84"/>
      <c r="AC1323" s="80"/>
      <c r="AD1323" s="80">
        <v>0.5</v>
      </c>
      <c r="AE1323" s="80"/>
      <c r="AF1323" s="80"/>
      <c r="AG1323" s="80"/>
      <c r="AH1323" s="80"/>
      <c r="AI1323" s="80"/>
      <c r="AJ1323" s="80"/>
      <c r="AK1323" s="80"/>
      <c r="AL1323" s="80"/>
      <c r="AM1323" s="240"/>
      <c r="AN1323" s="240"/>
      <c r="AO1323" s="240"/>
      <c r="AP1323" s="240"/>
      <c r="AQ1323" s="240"/>
      <c r="AR1323" s="240"/>
      <c r="AS1323" s="240"/>
      <c r="AT1323" s="256"/>
      <c r="AU1323" s="256"/>
      <c r="AV1323" s="259"/>
      <c r="AW1323" s="259"/>
      <c r="AX1323" s="256"/>
      <c r="AY1323" s="256"/>
      <c r="AZ1323" s="256"/>
      <c r="BA1323" s="256"/>
      <c r="BB1323" s="256"/>
      <c r="BC1323" s="256"/>
      <c r="BD1323" s="256"/>
      <c r="BE1323" s="256"/>
      <c r="BF1323" s="256"/>
      <c r="BG1323" s="256"/>
      <c r="BH1323" s="256"/>
      <c r="BI1323" s="256"/>
      <c r="BJ1323" s="256"/>
      <c r="BK1323" s="256"/>
      <c r="BL1323" s="262"/>
      <c r="BM1323" s="262"/>
      <c r="BN1323" s="262"/>
      <c r="BO1323" s="262"/>
      <c r="BP1323" s="262"/>
      <c r="BQ1323" s="262"/>
      <c r="BR1323" s="270"/>
      <c r="BS1323" s="270"/>
      <c r="BT1323" s="270"/>
      <c r="BU1323" s="270"/>
      <c r="BV1323" s="270"/>
      <c r="BW1323" s="270"/>
      <c r="BX1323" s="256"/>
      <c r="BY1323" s="256"/>
      <c r="BZ1323" s="256"/>
      <c r="CA1323" s="267"/>
      <c r="CB1323" s="267"/>
      <c r="CC1323" s="274"/>
      <c r="CD1323" s="267"/>
      <c r="CE1323" s="267"/>
      <c r="CF1323" s="267"/>
      <c r="CG1323" s="267"/>
      <c r="CH1323" s="267"/>
      <c r="CI1323" s="267"/>
      <c r="CJ1323" s="267"/>
      <c r="CK1323" s="267"/>
      <c r="CL1323" s="265"/>
      <c r="CM1323" s="272"/>
      <c r="CN1323" s="264"/>
      <c r="CO1323" s="125"/>
      <c r="CP1323" s="226"/>
      <c r="CQ1323" s="226"/>
      <c r="CR1323" s="226"/>
      <c r="CS1323" s="90"/>
      <c r="CT1323" s="90"/>
      <c r="CU1323" s="90"/>
      <c r="CV1323" s="90"/>
      <c r="CW1323" s="90"/>
      <c r="CX1323" s="90"/>
      <c r="CY1323" s="90"/>
      <c r="CZ1323" s="90"/>
      <c r="DA1323" s="90"/>
    </row>
    <row r="1324" spans="1:105" s="70" customFormat="1" ht="15" customHeight="1">
      <c r="A1324" s="228"/>
      <c r="B1324" s="277"/>
      <c r="C1324" s="280"/>
      <c r="D1324" s="237"/>
      <c r="E1324" s="237"/>
      <c r="F1324" s="243"/>
      <c r="G1324" s="72">
        <v>2.1</v>
      </c>
      <c r="H1324" s="84"/>
      <c r="I1324" s="84"/>
      <c r="J1324" s="84"/>
      <c r="K1324" s="84"/>
      <c r="L1324" s="84"/>
      <c r="M1324" s="84"/>
      <c r="N1324" s="84"/>
      <c r="O1324" s="84"/>
      <c r="P1324" s="84"/>
      <c r="Q1324" s="84"/>
      <c r="R1324" s="84"/>
      <c r="S1324" s="84"/>
      <c r="T1324" s="84"/>
      <c r="U1324" s="84"/>
      <c r="V1324" s="84"/>
      <c r="W1324" s="84"/>
      <c r="X1324" s="84"/>
      <c r="Y1324" s="84"/>
      <c r="Z1324" s="84"/>
      <c r="AA1324" s="84"/>
      <c r="AB1324" s="84"/>
      <c r="AC1324" s="80"/>
      <c r="AD1324" s="80"/>
      <c r="AE1324" s="80"/>
      <c r="AF1324" s="80"/>
      <c r="AG1324" s="80"/>
      <c r="AH1324" s="80"/>
      <c r="AI1324" s="80"/>
      <c r="AJ1324" s="80"/>
      <c r="AK1324" s="80"/>
      <c r="AL1324" s="80"/>
      <c r="AM1324" s="240"/>
      <c r="AN1324" s="240"/>
      <c r="AO1324" s="240"/>
      <c r="AP1324" s="240"/>
      <c r="AQ1324" s="240"/>
      <c r="AR1324" s="240"/>
      <c r="AS1324" s="240"/>
      <c r="AT1324" s="256"/>
      <c r="AU1324" s="256"/>
      <c r="AV1324" s="259"/>
      <c r="AW1324" s="259"/>
      <c r="AX1324" s="256"/>
      <c r="AY1324" s="256"/>
      <c r="AZ1324" s="256"/>
      <c r="BA1324" s="256"/>
      <c r="BB1324" s="256"/>
      <c r="BC1324" s="256"/>
      <c r="BD1324" s="256"/>
      <c r="BE1324" s="256"/>
      <c r="BF1324" s="256"/>
      <c r="BG1324" s="256"/>
      <c r="BH1324" s="256"/>
      <c r="BI1324" s="256"/>
      <c r="BJ1324" s="256"/>
      <c r="BK1324" s="256"/>
      <c r="BL1324" s="262"/>
      <c r="BM1324" s="262"/>
      <c r="BN1324" s="262"/>
      <c r="BO1324" s="262"/>
      <c r="BP1324" s="262"/>
      <c r="BQ1324" s="262"/>
      <c r="BR1324" s="270"/>
      <c r="BS1324" s="270"/>
      <c r="BT1324" s="270"/>
      <c r="BU1324" s="270"/>
      <c r="BV1324" s="270"/>
      <c r="BW1324" s="270"/>
      <c r="BX1324" s="256"/>
      <c r="BY1324" s="256"/>
      <c r="BZ1324" s="256"/>
      <c r="CA1324" s="267"/>
      <c r="CB1324" s="267"/>
      <c r="CC1324" s="274"/>
      <c r="CD1324" s="267"/>
      <c r="CE1324" s="267"/>
      <c r="CF1324" s="267"/>
      <c r="CG1324" s="267"/>
      <c r="CH1324" s="267"/>
      <c r="CI1324" s="267"/>
      <c r="CJ1324" s="267"/>
      <c r="CK1324" s="267"/>
      <c r="CL1324" s="265"/>
      <c r="CM1324" s="272"/>
      <c r="CN1324" s="264"/>
      <c r="CO1324" s="125"/>
      <c r="CP1324" s="226"/>
      <c r="CQ1324" s="226"/>
      <c r="CR1324" s="226"/>
      <c r="CS1324" s="90"/>
      <c r="CT1324" s="90"/>
      <c r="CU1324" s="90"/>
      <c r="CV1324" s="90"/>
      <c r="CW1324" s="90"/>
      <c r="CX1324" s="90"/>
      <c r="CY1324" s="90"/>
      <c r="CZ1324" s="90"/>
      <c r="DA1324" s="90"/>
    </row>
    <row r="1325" spans="1:105" s="70" customFormat="1" ht="15" customHeight="1">
      <c r="A1325" s="228"/>
      <c r="B1325" s="277"/>
      <c r="C1325" s="280"/>
      <c r="D1325" s="237"/>
      <c r="E1325" s="237"/>
      <c r="F1325" s="243"/>
      <c r="G1325" s="72">
        <v>2.7</v>
      </c>
      <c r="H1325" s="84"/>
      <c r="I1325" s="84"/>
      <c r="J1325" s="84"/>
      <c r="K1325" s="84"/>
      <c r="L1325" s="84"/>
      <c r="M1325" s="84"/>
      <c r="N1325" s="84"/>
      <c r="O1325" s="84"/>
      <c r="P1325" s="84"/>
      <c r="Q1325" s="84"/>
      <c r="R1325" s="84"/>
      <c r="S1325" s="84"/>
      <c r="T1325" s="84"/>
      <c r="U1325" s="84"/>
      <c r="V1325" s="84"/>
      <c r="W1325" s="84"/>
      <c r="X1325" s="84"/>
      <c r="Y1325" s="84"/>
      <c r="Z1325" s="84"/>
      <c r="AA1325" s="84"/>
      <c r="AB1325" s="84"/>
      <c r="AC1325" s="80"/>
      <c r="AD1325" s="80"/>
      <c r="AE1325" s="80"/>
      <c r="AF1325" s="80"/>
      <c r="AG1325" s="80"/>
      <c r="AH1325" s="80"/>
      <c r="AI1325" s="80"/>
      <c r="AJ1325" s="80"/>
      <c r="AK1325" s="80"/>
      <c r="AL1325" s="80"/>
      <c r="AM1325" s="240"/>
      <c r="AN1325" s="240"/>
      <c r="AO1325" s="240"/>
      <c r="AP1325" s="240"/>
      <c r="AQ1325" s="240"/>
      <c r="AR1325" s="240"/>
      <c r="AS1325" s="240"/>
      <c r="AT1325" s="256"/>
      <c r="AU1325" s="256"/>
      <c r="AV1325" s="259"/>
      <c r="AW1325" s="259"/>
      <c r="AX1325" s="256"/>
      <c r="AY1325" s="256"/>
      <c r="AZ1325" s="256"/>
      <c r="BA1325" s="256"/>
      <c r="BB1325" s="256"/>
      <c r="BC1325" s="256"/>
      <c r="BD1325" s="256"/>
      <c r="BE1325" s="256"/>
      <c r="BF1325" s="256"/>
      <c r="BG1325" s="256"/>
      <c r="BH1325" s="256"/>
      <c r="BI1325" s="256"/>
      <c r="BJ1325" s="256"/>
      <c r="BK1325" s="256"/>
      <c r="BL1325" s="262"/>
      <c r="BM1325" s="262"/>
      <c r="BN1325" s="262"/>
      <c r="BO1325" s="262"/>
      <c r="BP1325" s="262"/>
      <c r="BQ1325" s="262"/>
      <c r="BR1325" s="270"/>
      <c r="BS1325" s="270"/>
      <c r="BT1325" s="270"/>
      <c r="BU1325" s="270"/>
      <c r="BV1325" s="270"/>
      <c r="BW1325" s="270"/>
      <c r="BX1325" s="256"/>
      <c r="BY1325" s="256"/>
      <c r="BZ1325" s="256"/>
      <c r="CA1325" s="267"/>
      <c r="CB1325" s="267"/>
      <c r="CC1325" s="274"/>
      <c r="CD1325" s="267"/>
      <c r="CE1325" s="267"/>
      <c r="CF1325" s="267"/>
      <c r="CG1325" s="267"/>
      <c r="CH1325" s="267"/>
      <c r="CI1325" s="267"/>
      <c r="CJ1325" s="267"/>
      <c r="CK1325" s="267"/>
      <c r="CL1325" s="265"/>
      <c r="CM1325" s="272"/>
      <c r="CN1325" s="264"/>
      <c r="CO1325" s="125"/>
      <c r="CP1325" s="226"/>
      <c r="CQ1325" s="226"/>
      <c r="CR1325" s="226"/>
      <c r="CS1325" s="90"/>
      <c r="CT1325" s="90"/>
      <c r="CU1325" s="90"/>
      <c r="CV1325" s="90"/>
      <c r="CW1325" s="90"/>
      <c r="CX1325" s="90"/>
      <c r="CY1325" s="90"/>
      <c r="CZ1325" s="90"/>
      <c r="DA1325" s="90"/>
    </row>
    <row r="1326" spans="1:105" s="70" customFormat="1" ht="15" customHeight="1">
      <c r="A1326" s="228"/>
      <c r="B1326" s="277"/>
      <c r="C1326" s="280"/>
      <c r="D1326" s="237"/>
      <c r="E1326" s="237"/>
      <c r="F1326" s="243"/>
      <c r="G1326" s="72">
        <v>3</v>
      </c>
      <c r="H1326" s="84"/>
      <c r="I1326" s="84"/>
      <c r="J1326" s="84"/>
      <c r="K1326" s="84"/>
      <c r="L1326" s="84"/>
      <c r="M1326" s="84"/>
      <c r="N1326" s="84"/>
      <c r="O1326" s="84"/>
      <c r="P1326" s="84"/>
      <c r="Q1326" s="84"/>
      <c r="R1326" s="84"/>
      <c r="S1326" s="84"/>
      <c r="T1326" s="84"/>
      <c r="U1326" s="84"/>
      <c r="V1326" s="84"/>
      <c r="W1326" s="84"/>
      <c r="X1326" s="84"/>
      <c r="Y1326" s="84"/>
      <c r="Z1326" s="84"/>
      <c r="AA1326" s="84"/>
      <c r="AB1326" s="84"/>
      <c r="AC1326" s="80"/>
      <c r="AD1326" s="80"/>
      <c r="AE1326" s="80"/>
      <c r="AF1326" s="80"/>
      <c r="AG1326" s="80"/>
      <c r="AH1326" s="80"/>
      <c r="AI1326" s="80"/>
      <c r="AJ1326" s="80"/>
      <c r="AK1326" s="80"/>
      <c r="AL1326" s="80"/>
      <c r="AM1326" s="240"/>
      <c r="AN1326" s="240"/>
      <c r="AO1326" s="240"/>
      <c r="AP1326" s="240"/>
      <c r="AQ1326" s="240"/>
      <c r="AR1326" s="240"/>
      <c r="AS1326" s="240"/>
      <c r="AT1326" s="256"/>
      <c r="AU1326" s="256"/>
      <c r="AV1326" s="259"/>
      <c r="AW1326" s="259"/>
      <c r="AX1326" s="256"/>
      <c r="AY1326" s="256"/>
      <c r="AZ1326" s="256"/>
      <c r="BA1326" s="256"/>
      <c r="BB1326" s="256"/>
      <c r="BC1326" s="256"/>
      <c r="BD1326" s="256"/>
      <c r="BE1326" s="256"/>
      <c r="BF1326" s="256"/>
      <c r="BG1326" s="256"/>
      <c r="BH1326" s="256"/>
      <c r="BI1326" s="256"/>
      <c r="BJ1326" s="256"/>
      <c r="BK1326" s="256"/>
      <c r="BL1326" s="262"/>
      <c r="BM1326" s="262"/>
      <c r="BN1326" s="262"/>
      <c r="BO1326" s="262"/>
      <c r="BP1326" s="262"/>
      <c r="BQ1326" s="262"/>
      <c r="BR1326" s="270"/>
      <c r="BS1326" s="270"/>
      <c r="BT1326" s="270"/>
      <c r="BU1326" s="270"/>
      <c r="BV1326" s="270"/>
      <c r="BW1326" s="270"/>
      <c r="BX1326" s="256"/>
      <c r="BY1326" s="256"/>
      <c r="BZ1326" s="256"/>
      <c r="CA1326" s="267"/>
      <c r="CB1326" s="267"/>
      <c r="CC1326" s="274"/>
      <c r="CD1326" s="267"/>
      <c r="CE1326" s="267"/>
      <c r="CF1326" s="267"/>
      <c r="CG1326" s="267"/>
      <c r="CH1326" s="267"/>
      <c r="CI1326" s="267"/>
      <c r="CJ1326" s="267"/>
      <c r="CK1326" s="267"/>
      <c r="CL1326" s="265"/>
      <c r="CM1326" s="272"/>
      <c r="CN1326" s="264"/>
      <c r="CO1326" s="125"/>
      <c r="CP1326" s="226"/>
      <c r="CQ1326" s="226"/>
      <c r="CR1326" s="226"/>
      <c r="CS1326" s="90"/>
      <c r="CT1326" s="90"/>
      <c r="CU1326" s="90"/>
      <c r="CV1326" s="90"/>
      <c r="CW1326" s="90"/>
      <c r="CX1326" s="90"/>
      <c r="CY1326" s="90"/>
      <c r="CZ1326" s="90"/>
      <c r="DA1326" s="90"/>
    </row>
    <row r="1327" spans="1:105" s="70" customFormat="1" ht="15" customHeight="1">
      <c r="A1327" s="228"/>
      <c r="B1327" s="277"/>
      <c r="C1327" s="280"/>
      <c r="D1327" s="237"/>
      <c r="E1327" s="237"/>
      <c r="F1327" s="244"/>
      <c r="G1327" s="73">
        <v>3.9</v>
      </c>
      <c r="H1327" s="85"/>
      <c r="I1327" s="85"/>
      <c r="J1327" s="85"/>
      <c r="K1327" s="85"/>
      <c r="L1327" s="85"/>
      <c r="M1327" s="85"/>
      <c r="N1327" s="85"/>
      <c r="O1327" s="85"/>
      <c r="P1327" s="85"/>
      <c r="Q1327" s="85"/>
      <c r="R1327" s="85"/>
      <c r="S1327" s="85"/>
      <c r="T1327" s="85"/>
      <c r="U1327" s="85"/>
      <c r="V1327" s="85"/>
      <c r="W1327" s="85"/>
      <c r="X1327" s="85"/>
      <c r="Y1327" s="85"/>
      <c r="Z1327" s="85"/>
      <c r="AA1327" s="85"/>
      <c r="AB1327" s="85"/>
      <c r="AC1327" s="81"/>
      <c r="AD1327" s="81"/>
      <c r="AE1327" s="81"/>
      <c r="AF1327" s="81"/>
      <c r="AG1327" s="81"/>
      <c r="AH1327" s="81"/>
      <c r="AI1327" s="81"/>
      <c r="AJ1327" s="81"/>
      <c r="AK1327" s="81"/>
      <c r="AL1327" s="81"/>
      <c r="AM1327" s="240"/>
      <c r="AN1327" s="240"/>
      <c r="AO1327" s="240"/>
      <c r="AP1327" s="240"/>
      <c r="AQ1327" s="240"/>
      <c r="AR1327" s="240"/>
      <c r="AS1327" s="240"/>
      <c r="AT1327" s="256"/>
      <c r="AU1327" s="256"/>
      <c r="AV1327" s="259"/>
      <c r="AW1327" s="259"/>
      <c r="AX1327" s="256"/>
      <c r="AY1327" s="256"/>
      <c r="AZ1327" s="256"/>
      <c r="BA1327" s="256"/>
      <c r="BB1327" s="256"/>
      <c r="BC1327" s="256"/>
      <c r="BD1327" s="256"/>
      <c r="BE1327" s="256"/>
      <c r="BF1327" s="256"/>
      <c r="BG1327" s="256"/>
      <c r="BH1327" s="256"/>
      <c r="BI1327" s="256"/>
      <c r="BJ1327" s="256"/>
      <c r="BK1327" s="256"/>
      <c r="BL1327" s="262"/>
      <c r="BM1327" s="262"/>
      <c r="BN1327" s="262"/>
      <c r="BO1327" s="262"/>
      <c r="BP1327" s="262"/>
      <c r="BQ1327" s="262"/>
      <c r="BR1327" s="270"/>
      <c r="BS1327" s="270"/>
      <c r="BT1327" s="270"/>
      <c r="BU1327" s="270"/>
      <c r="BV1327" s="270"/>
      <c r="BW1327" s="270"/>
      <c r="BX1327" s="256"/>
      <c r="BY1327" s="256"/>
      <c r="BZ1327" s="256"/>
      <c r="CA1327" s="267"/>
      <c r="CB1327" s="267"/>
      <c r="CC1327" s="274"/>
      <c r="CD1327" s="267"/>
      <c r="CE1327" s="267"/>
      <c r="CF1327" s="267"/>
      <c r="CG1327" s="267"/>
      <c r="CH1327" s="267"/>
      <c r="CI1327" s="267"/>
      <c r="CJ1327" s="267"/>
      <c r="CK1327" s="267"/>
      <c r="CL1327" s="265"/>
      <c r="CM1327" s="272"/>
      <c r="CN1327" s="264"/>
      <c r="CO1327" s="125"/>
      <c r="CP1327" s="226"/>
      <c r="CQ1327" s="226"/>
      <c r="CR1327" s="226"/>
      <c r="CS1327" s="90"/>
      <c r="CT1327" s="90"/>
      <c r="CU1327" s="90"/>
      <c r="CV1327" s="90"/>
      <c r="CW1327" s="90"/>
      <c r="CX1327" s="90"/>
      <c r="CY1327" s="90"/>
      <c r="CZ1327" s="90"/>
      <c r="DA1327" s="90"/>
    </row>
    <row r="1328" spans="1:105" s="70" customFormat="1" ht="15" customHeight="1" thickBot="1">
      <c r="A1328" s="229"/>
      <c r="B1328" s="278"/>
      <c r="C1328" s="281"/>
      <c r="D1328" s="238"/>
      <c r="E1328" s="238"/>
      <c r="F1328" s="245" t="s">
        <v>83</v>
      </c>
      <c r="G1328" s="246"/>
      <c r="H1328" s="82"/>
      <c r="I1328" s="82"/>
      <c r="J1328" s="82"/>
      <c r="K1328" s="82"/>
      <c r="L1328" s="82"/>
      <c r="M1328" s="82"/>
      <c r="N1328" s="82"/>
      <c r="O1328" s="82"/>
      <c r="P1328" s="82"/>
      <c r="Q1328" s="82"/>
      <c r="R1328" s="82"/>
      <c r="S1328" s="82"/>
      <c r="T1328" s="82"/>
      <c r="U1328" s="82"/>
      <c r="V1328" s="82"/>
      <c r="W1328" s="82"/>
      <c r="X1328" s="82"/>
      <c r="Y1328" s="82"/>
      <c r="Z1328" s="82"/>
      <c r="AA1328" s="82"/>
      <c r="AB1328" s="82"/>
      <c r="AC1328" s="35"/>
      <c r="AD1328" s="35"/>
      <c r="AE1328" s="35"/>
      <c r="AF1328" s="35"/>
      <c r="AG1328" s="35"/>
      <c r="AH1328" s="35"/>
      <c r="AI1328" s="35"/>
      <c r="AJ1328" s="35"/>
      <c r="AK1328" s="35"/>
      <c r="AL1328" s="35"/>
      <c r="AM1328" s="241"/>
      <c r="AN1328" s="241"/>
      <c r="AO1328" s="241"/>
      <c r="AP1328" s="241"/>
      <c r="AQ1328" s="241"/>
      <c r="AR1328" s="241"/>
      <c r="AS1328" s="241"/>
      <c r="AT1328" s="257"/>
      <c r="AU1328" s="257"/>
      <c r="AV1328" s="260"/>
      <c r="AW1328" s="260"/>
      <c r="AX1328" s="257"/>
      <c r="AY1328" s="257"/>
      <c r="AZ1328" s="257"/>
      <c r="BA1328" s="257"/>
      <c r="BB1328" s="257"/>
      <c r="BC1328" s="257"/>
      <c r="BD1328" s="257"/>
      <c r="BE1328" s="257"/>
      <c r="BF1328" s="257"/>
      <c r="BG1328" s="257"/>
      <c r="BH1328" s="257"/>
      <c r="BI1328" s="257"/>
      <c r="BJ1328" s="257"/>
      <c r="BK1328" s="257"/>
      <c r="BL1328" s="263"/>
      <c r="BM1328" s="263"/>
      <c r="BN1328" s="263"/>
      <c r="BO1328" s="263"/>
      <c r="BP1328" s="263"/>
      <c r="BQ1328" s="263"/>
      <c r="BR1328" s="271"/>
      <c r="BS1328" s="271"/>
      <c r="BT1328" s="271"/>
      <c r="BU1328" s="271"/>
      <c r="BV1328" s="271"/>
      <c r="BW1328" s="271"/>
      <c r="BX1328" s="257"/>
      <c r="BY1328" s="257"/>
      <c r="BZ1328" s="257"/>
      <c r="CA1328" s="268"/>
      <c r="CB1328" s="268"/>
      <c r="CC1328" s="275"/>
      <c r="CD1328" s="268"/>
      <c r="CE1328" s="268"/>
      <c r="CF1328" s="268"/>
      <c r="CG1328" s="268"/>
      <c r="CH1328" s="268"/>
      <c r="CI1328" s="268"/>
      <c r="CJ1328" s="268"/>
      <c r="CK1328" s="268"/>
      <c r="CL1328" s="265"/>
      <c r="CM1328" s="272"/>
      <c r="CN1328" s="264"/>
      <c r="CO1328" s="125"/>
      <c r="CP1328" s="226"/>
      <c r="CQ1328" s="226"/>
      <c r="CR1328" s="226"/>
      <c r="CS1328" s="90"/>
      <c r="CT1328" s="90"/>
      <c r="CU1328" s="90"/>
      <c r="CV1328" s="90"/>
      <c r="CW1328" s="90"/>
      <c r="CX1328" s="90"/>
      <c r="CY1328" s="90"/>
      <c r="CZ1328" s="90"/>
      <c r="DA1328" s="90"/>
    </row>
    <row r="1329" spans="1:105" s="70" customFormat="1" ht="15" customHeight="1">
      <c r="A1329" s="227">
        <f t="shared" ref="A1329" si="494">A1321+1</f>
        <v>164</v>
      </c>
      <c r="B1329" s="276" t="s">
        <v>1222</v>
      </c>
      <c r="C1329" s="279" t="s">
        <v>1223</v>
      </c>
      <c r="D1329" s="236" t="s">
        <v>1246</v>
      </c>
      <c r="E1329" s="236" t="s">
        <v>1249</v>
      </c>
      <c r="F1329" s="253" t="s">
        <v>80</v>
      </c>
      <c r="G1329" s="254"/>
      <c r="H1329" s="82" t="s">
        <v>69</v>
      </c>
      <c r="I1329" s="82"/>
      <c r="J1329" s="82" t="s">
        <v>67</v>
      </c>
      <c r="K1329" s="82" t="s">
        <v>60</v>
      </c>
      <c r="L1329" s="82" t="s">
        <v>71</v>
      </c>
      <c r="M1329" s="82" t="s">
        <v>60</v>
      </c>
      <c r="N1329" s="82" t="s">
        <v>60</v>
      </c>
      <c r="O1329" s="82"/>
      <c r="P1329" s="82" t="s">
        <v>71</v>
      </c>
      <c r="Q1329" s="82" t="s">
        <v>60</v>
      </c>
      <c r="R1329" s="82" t="s">
        <v>60</v>
      </c>
      <c r="S1329" s="82" t="s">
        <v>60</v>
      </c>
      <c r="T1329" s="82" t="s">
        <v>60</v>
      </c>
      <c r="U1329" s="82" t="s">
        <v>60</v>
      </c>
      <c r="V1329" s="82"/>
      <c r="W1329" s="82" t="s">
        <v>61</v>
      </c>
      <c r="X1329" s="82" t="s">
        <v>61</v>
      </c>
      <c r="Y1329" s="82" t="s">
        <v>61</v>
      </c>
      <c r="Z1329" s="82" t="s">
        <v>61</v>
      </c>
      <c r="AA1329" s="82" t="s">
        <v>61</v>
      </c>
      <c r="AB1329" s="82" t="s">
        <v>61</v>
      </c>
      <c r="AC1329" s="82"/>
      <c r="AD1329" s="82" t="s">
        <v>61</v>
      </c>
      <c r="AE1329" s="82" t="s">
        <v>61</v>
      </c>
      <c r="AF1329" s="82" t="s">
        <v>61</v>
      </c>
      <c r="AG1329" s="82" t="s">
        <v>61</v>
      </c>
      <c r="AH1329" s="82" t="s">
        <v>67</v>
      </c>
      <c r="AI1329" s="82" t="s">
        <v>1471</v>
      </c>
      <c r="AJ1329" s="82"/>
      <c r="AK1329" s="82" t="s">
        <v>60</v>
      </c>
      <c r="AL1329" s="82" t="s">
        <v>67</v>
      </c>
      <c r="AM1329" s="239">
        <f>COUNTIF(H1329:AL1329,"PH")+COUNTIF(H1329:AL1329,"PH/L")+COUNTIF(H1329:AL1329,"PM")</f>
        <v>0</v>
      </c>
      <c r="AN1329" s="239">
        <f>COUNTIF(H1329:AL1329,"PD")+COUNTIF(H1329:AL1329,"PDD")+COUNTIF(H1329:AL1329,"P/DS")/2+COUNTIF(H1329:AL1329,"PMD")</f>
        <v>0</v>
      </c>
      <c r="AO1329" s="239">
        <f>COUNTIF(H1329:AL1329,"PN")+COUNTIF(H1329:AL1329,"P/NS")/2+COUNTIF(H1329:AL1329,"PH")+COUNTIF(H1329:AL1329,"PH/F")/2+COUNTIF(H1329:AL1329,"PH/L")/2+COUNTIF(H1329:AL1329,"PM")</f>
        <v>0</v>
      </c>
      <c r="AP1329" s="239">
        <f>COUNTIF(H1329:AL1329,"BH")+COUNTIF(H1329:AL1329,"AL/BL")+COUNTIF(H1329:AL1329,"UL/BL")+COUNTIF(H1329:AL1329,"BM")</f>
        <v>0</v>
      </c>
      <c r="AQ1329" s="239">
        <f>COUNTIF(H1329:AL1329,"DS")+COUNTIF(H1329:AL1329,"AL/DS")/2+COUNTIF(H1329:AL1329,"UL/DS")/2+COUNTIF(H1329:AL1329,"CT")+COUNTIF(H1329:AL1329,"MD")</f>
        <v>9.5</v>
      </c>
      <c r="AR1329" s="239">
        <f>COUNTIF(H1329:AL1329,"NS")+COUNTIF(H1329:AL1329,"AL/NS")/2+COUNTIF(H1329:AL1329,"UL/NS")/2+COUNTIF(H1329:AL1329,"BH")+COUNTIF(H1329:AL1329,"AL/BF")/2+COUNTIF(H1329:AL1329,"AL/BL")/2+COUNTIF(H1329:AL1329,"UL/BL")/2+COUNTIF(H1329:AL1329,"UL/BF")/2+COUNTIF(H1329:AL1329,"BM")</f>
        <v>10</v>
      </c>
      <c r="AS1329" s="239">
        <f>COUNTIF(H1329:AL1329,"AL")+COUNTIF(H1329:AL1329,"AL/DS")/2+COUNTIF(H1329:AL1329,"AL/NS")/2+COUNTIF(H1329:AL1329,"NH")+COUNTIF(H1329:AL1329,"SL")+COUNTIF(H1329:AL1329,"NHD")+COUNTIF(H1329:AL1329,"B")+COUNTIF(H1329:AL1329,"HL")+COUNTIF(H1329:AL1329,"AL/BF")/2+COUNTIF(H1329:AL1329,"AL/BL")/2</f>
        <v>4</v>
      </c>
      <c r="AT1329" s="255">
        <f>COUNTIF(H1329:AL1329,"PD")+COUNTIF(H1329:AL1329,"PN")+COUNTIF(H1329:AL1329,"P/DS")/2+COUNTIF(H1329:AL1329,"P/NS")/2+COUNTIF(H1329:AL1329,"DS")+COUNTIF(H1329:AL1329,"NS")+COUNTIF(H1329:AL1329,"AL")+COUNTIF(H1329:AL1329,"AL/DS")+COUNTIF(H1329:AL1329,"AL/NS")+COUNTIF(H1329:AL1329,"NH")+COUNTIF(H1329:AL1329,"SL")+COUNTIF(H1329:AL1329,"UL/DS")/2+COUNTIF(H1329:AL1329,"UL/NS")/2+COUNTIF(H1329:AL1329,"CT")+COUNTIF(H1329:AL1329,"NHD")+COUNTIF(H1329:AL1329,"PDD")+COUNTIF(H1329:AL1329,"B")+COUNTIF(H1329:AL1329,"HL")+COUNTIF(H1329:AL1329,"PH")+COUNTIF(H1329:AL1329,"BH")+COUNTIF(H1329:AL1329,"AL/BF")+COUNTIF(H1329:AL1329,"AL/BL")+COUNTIF(H1329:AL1329,"UL/BF")/2+COUNTIF(H1329:AL1329,"UL/BL")/2+COUNTIF(H1329:AL1329,"PH/F")/2+COUNTIF(H1329:AL1329,"PH/L")/2+COUNTIF(H1329:AL1329,"MD")+COUNTIF(H1329:AL1329,"PMD")+COUNTIF(H1329:AL1329,"PM")+COUNTIF(H1329:AL1329,"BM")</f>
        <v>23.5</v>
      </c>
      <c r="AU1329" s="255">
        <f>COUNTIF(H1329:AL1329,"P/DS")/2+COUNTIF(H1329:AL1329,"P/NS")/2+COUNTIF(H1329:AL1329,"IL")+COUNTIF(H1329:AL1329,"NL")+COUNTIF(H1329:AL1329,"UL")+COUNTIF(H1329:AL1329,"UL/DS")/2+COUNTIF(H1329:AL1329,"UL/NS")/2+COUNTIF(H1329:AL1329,"KT")+COUNTIF(H1329:AL1329,"UL/BF")/2+COUNTIF(H1329:AL1329,"UL/BL")/2+COUNTIF(H1329:AL1329,"PH/F")/2+COUNTIF(H1329:AL1329,"PH/L")/2+COUNTIF(H1329:AL1329,"NB")</f>
        <v>2.5</v>
      </c>
      <c r="AV1329" s="258">
        <f>COUNTIF(H1329:AL1329,"PN")+COUNTIF(H1329:AL1329,"TVD")+COUNTIF(H1329:AL1329,"PH")+COUNTIF(H1329:AL1329,"PM")+COUNTIF(H1329:AL1329,"PDD")-COUNTIFS(H1329:AL1329,"PN",H1336:AL1336,"&gt;=3")-COUNTIFS(H1329:AL1329,"PM",H1336:AL1336,"&gt;=3")</f>
        <v>0</v>
      </c>
      <c r="AW1329" s="258">
        <f>COUNTIF(H1329:AL1329,"NS")+COUNTIF(H1329:AL1329,"D")+COUNTIF(H1329:AL1329,"BH")+COUNTIF(H1329:AL1329,"NHD")+COUNTIF(H1329:AL1329,"BM")-COUNTIFS(H1329:AL1329,"NS",H1336:AL1336,"&gt;=3")-COUNTIFS(H1329:AL1329,"BH",H1336:AL1336,"&gt;=3")-COUNTIFS(H1329:AL1329,"BM",H1336:AL1336,"&gt;=3")</f>
        <v>9</v>
      </c>
      <c r="AX1329" s="255">
        <f>COUNTIF(H1329:AL1329,"AL")+COUNTIF(H1329:AL1329,"AL/DS")/2+COUNTIF(H1329:AL1329,"AL/NS")/2+COUNTIF(H1329:AL1329,"AL/BF")+COUNTIF(H1329:AL1329,"AL/BL")/2</f>
        <v>3</v>
      </c>
      <c r="AY1329" s="255">
        <f>COUNTIF(H1329:AL1329,"SL")</f>
        <v>0</v>
      </c>
      <c r="AZ1329" s="255">
        <f>COUNTIF(H1329:AL1329,"NH")</f>
        <v>1</v>
      </c>
      <c r="BA1329" s="255">
        <f>COUNTIF(H1329:AL1329,"HL")</f>
        <v>0</v>
      </c>
      <c r="BB1329" s="255">
        <f>COUNTIF(G1329:AL1329,"P/DS")/2+COUNTIF(G1329:AL1329,"P/NS")/2+COUNTIF(G1329:AL1329,"UL")+COUNTIF(G1329:AL1329,"UL/DS")/2+COUNTIF(G1329:AL1329,"UL/NS")/2+COUNTIF(G1329:AL1329,"UL/BL")/2+COUNTIF(G1329:AL1329,"UL/BF")/2+COUNTIF(G1329:AL1329,"PH/F")/2+COUNTIF(G1329:AL1329,"PH/L")/2</f>
        <v>2.5</v>
      </c>
      <c r="BC1329" s="255">
        <f>COUNTIF(H1329:AL1329,"NB")</f>
        <v>0</v>
      </c>
      <c r="BD1329" s="255">
        <f>COUNTIF(H1329:AL1329,"NL")</f>
        <v>0</v>
      </c>
      <c r="BE1329" s="255">
        <f>COUNTIF(H1329:AL1329,"IL")</f>
        <v>0</v>
      </c>
      <c r="BF1329" s="255">
        <f>COUNTIF(H1329:AL1329,"KT")</f>
        <v>0</v>
      </c>
      <c r="BG1329" s="255">
        <f>COUNTIF(H1329:AL1329,"L70")</f>
        <v>0</v>
      </c>
      <c r="BH1329" s="255">
        <f>COUNTIF(H1329:AL1329,"MD")</f>
        <v>0</v>
      </c>
      <c r="BI1329" s="255">
        <f>COUNTIF(H1329:AL1329,"PMD")</f>
        <v>0</v>
      </c>
      <c r="BJ1329" s="255">
        <f>COUNTIF(H1329:AL1329,"PM")</f>
        <v>0</v>
      </c>
      <c r="BK1329" s="255">
        <f>COUNTIF(H1329:AL1329,"BM")</f>
        <v>0</v>
      </c>
      <c r="BL1329" s="261">
        <f>SUMIF(H1329:AL1329,"PD",H1330:AL1330)+SUMIF(H1329:AL1329,"PN",H1330:AL1330)+SUMIF(H1329:AL1329,"P/DS",H1330:AL1330)+SUMIF(H1329:AL1329,"PN/F",H1330:AL1330)+SUMIF(H1329:AL1329,"PN/L",H1330:AL1330)+SUMIF(H1329:AL1329,"TV",H1330:AL1330)+SUMIF(H1329:AL1329,"TVD",H1330:AL1330)+SUMIF(H1329:AL1329,"PDD",H1330:AL1330)</f>
        <v>0</v>
      </c>
      <c r="BM1329" s="261">
        <f>SUMIF(H1329:AL1329,"PD",H1331:AL1331)+SUMIF(H1329:AL1329,"PN",H1331:AL1331)+SUMIF(H1329:AL1329,"P/DS",H1331:AL1331)+SUMIF(H1329:AL1329,"PN/F",H1331:AL1331)+SUMIF(H1329:AL1329,"PN/L",H1331:AL1331)+SUMIF(H1329:AL1329,"TV",H1331:AL1331)+SUMIF(H1329:AL1329,"TVD",H1331:AL1331)+SUMIF(H1329:AL1329,"PDD",H1331:AL1331)+SUMIF(H1329:AL1329,"PMD",H1331:AL1331)</f>
        <v>0</v>
      </c>
      <c r="BN1329" s="261">
        <f>SUMIF(H1329:AL1329,"PD",H1332:AL1332)+SUMIF(H1329:AL1329,"PN",H1332:AL1332)+SUMIF(H1329:AL1329,"P/DS",H1332:AL1332)+SUMIF(H1329:AL1329,"PN/F",H1332:AL1332)+SUMIF(H1329:AL1329,"PN/L",H1332:AL1332)+SUMIF(H1329:AL1329,"TV",H1332:AL1332)+SUMIF(H1329:AL1329,"TVD",H1332:AL1332)</f>
        <v>0</v>
      </c>
      <c r="BO1329" s="261">
        <f>SUMIF(H1329:AL1329,"PD",H1333:AL1333)+SUMIF(H1329:AL1329,"PN",H1333:AL1333)+SUMIF(H1329:AL1329,"P/DS",H1333:AL1333)+SUMIF(H1329:AL1329,"PN/F",H1333:AL1333)+SUMIF(H1329:AL1329,"PN/L",H1333:AL1333)+SUMIF(H1329:AL1329,"TV",H1333:AL1333)+SUMIF(H1329:AL1329,"TVD",H1333:AL1333)</f>
        <v>0</v>
      </c>
      <c r="BP1329" s="261">
        <f>SUMIF(H1329:AL1329,"PD",H1334:AL1334)+SUMIF(H1329:AL1329,"PN",H1334:AL1334)+SUMIF(H1329:AL1329,"P/DS",H1334:AL1334)+SUMIF(H1329:AL1329,"PN/F",H1334:AL1334)+SUMIF(H1329:AL1329,"PN/L",H1334:AL1334)+SUMIF(H1329:AL1329,"TV",H1334:AL1334)+SUMIF(H1329:AL1329,"TVD",H1334:AL1334)+SUMIF(H1329:AL1329,"PDD",H1334:AL1334)+SUMIF(H1329:AL1329,"PH",H1334:AL1334)+SUMIF(H1329:AL1329,"PM",H1334:AL1334)</f>
        <v>0</v>
      </c>
      <c r="BQ1329" s="261">
        <f>SUMIF(H1329:AL1329,"PD",H1335:AL1335)+SUMIF(H1329:AL1329,"PN",H1335:AL1335)+SUMIF(H1329:AL1329,"P/DS",H1335:AL1335)+SUMIF(H1329:AL1329,"PN/F",H1335:AL1335)+SUMIF(H1329:AL1329,"PN/L",H1335:AL1335)+SUMIF(H1329:AL1329,"TV",H1335:AL1335)+SUMIF(H1329:AL1329,"TVD",H1335:AL1335)+SUMIF(H1329:AL1329,"PDD",H1335:AL1335)+SUMIF(H1329:AL1329,"PH",H1335:AL1335)+SUMIF(H1329:AL1329,"PM",H1335:AL1335)</f>
        <v>0</v>
      </c>
      <c r="BR1329" s="269">
        <f>SUM(H1330:AL1330)-BL1329</f>
        <v>12</v>
      </c>
      <c r="BS1329" s="269">
        <f>SUM(H1331:AL1331)-BM1329</f>
        <v>1</v>
      </c>
      <c r="BT1329" s="269">
        <f>SUM(H1332:AL1332)-BN1329</f>
        <v>0</v>
      </c>
      <c r="BU1329" s="269">
        <f>SUM(H1333:AL1333)-BO1329</f>
        <v>0</v>
      </c>
      <c r="BV1329" s="269">
        <f>SUM(H1334:AL1334)-BP1329</f>
        <v>0</v>
      </c>
      <c r="BW1329" s="269">
        <f>SUM(H1335:AL1335)-BQ1329</f>
        <v>0</v>
      </c>
      <c r="BX1329" s="255">
        <f>SUMIF(H1329:AL1329,"PD",H1336:AL1336)+SUMIF(H1329:AL1329,"PN",H1336:AL1336)+SUMIF(H1329:AL1329,"P/DS",H1336:AL1336)+SUMIF(H1329:AL1329,"PN/F",H1336:AL1336)+SUMIF(H1329:AL1329,"PN/L",H1336:AL1336)</f>
        <v>0</v>
      </c>
      <c r="BY1329" s="255">
        <f>SUM(H1336:AL1336)-BX1329</f>
        <v>3</v>
      </c>
      <c r="BZ1329" s="255">
        <f t="shared" ref="BZ1329" si="495">+SUM(BL1329:BW1336)</f>
        <v>13</v>
      </c>
      <c r="CA1329" s="266">
        <f>(COUNTIFS(H1329:AL1329,"PD",H1330:AL1330,"&gt;=2"))*0.5-IF(CN1329="VP",COUNTIFS($H$16:$AL$16,"SAT",H1329:AL1329,"PD",H1330:AL1330,"&gt;=2"))*0.5</f>
        <v>0</v>
      </c>
      <c r="CB1329" s="266">
        <f>(COUNTIFS(H1329:AL1329,"PN",H1331:AL1331,"&gt;=0.5",H1330:AL1330,"&gt;=1.5"))*0.5+COUNTIFS(H1329:AL1329,"PDD",H1331:AL1331,"&gt;=0.5",H1330:AL1330,"&gt;=1.5")*0.5</f>
        <v>0</v>
      </c>
      <c r="CC1329" s="273">
        <f>(COUNTIFS(H1329:AL1329,"TV",H1331:AL1331,"&gt;=10"))*0.5+(COUNTIFS(H1329:AL1329,"PMD",H1331:AL1331,"&gt;=2"))*0.5</f>
        <v>0</v>
      </c>
      <c r="CD1329" s="266">
        <f>(COUNTIFS(H1329:AL1329,"TVD",H1333:AL1333,"&gt;=6.5",H1331:AL1331,"&gt;=3.5"))*0.5</f>
        <v>0</v>
      </c>
      <c r="CE1329" s="266">
        <f>(COUNTIFS(H1329:AL1329,"PD",H1334:AL1334,"&gt;=10"))*0.5</f>
        <v>0</v>
      </c>
      <c r="CF1329" s="266">
        <f>(COUNTIFS(H1329:AL1329,"PDD",H1334:AL1334,"&gt;=3.5",H1335:AL1335,"&gt;=6.5")+COUNTIFS(H1329:AL1329,"PH",H1335:AL1335,"&gt;=0.5",H1334:AL1334,"&gt;=1.5")+COUNTIFS(H1329:AL1329,"PM",H1335:AL1335,"&gt;=0.5",H1334:AL1334,"&gt;=1.5"))*0.5</f>
        <v>0</v>
      </c>
      <c r="CG1329" s="266">
        <f>(COUNTIFS(H1329:AL1329,"DS",H1330:AL1330,"&gt;=2")+COUNTIFS(H1329:AL1329,"AL/DS",H1330:AL1330,"&gt;=2"))*0.5-IF(CN1329="VP",COUNTIFS($H$16:$AL$16,"SAT",H1329:AL1329,"DS",H1330:AL1330,"&gt;=2"))*0.5</f>
        <v>2</v>
      </c>
      <c r="CH1329" s="266">
        <f>(COUNTIFS(H1329:AL1329,"NS",H1331:AL1331,"&gt;=0.5",H1330:AL1330,"&gt;=1.5")+COUNTIFS(H1329:AL1329,"AL/NS",H1331:AL1331,"&gt;=0.5",H1330:AL1330,"&gt;=1.5")+COUNTIFS(H1329:AL1329,"NHD",H1331:AL1331,"&gt;=4.5",H1334:AL1334,"&gt;=2",H1330:AL1330,"&gt;=1.5"))*0.5</f>
        <v>0</v>
      </c>
      <c r="CI1329" s="266">
        <f>(COUNTIF(H1331:AL1331,"&gt;=10")+COUNTIFS(H1329:AL1329,"MD",H1331:AL1331,"&gt;=2")-COUNTIFS(H1329:AL1329,"TV",H1331:AL1331,"&gt;=10"))*0.5</f>
        <v>0</v>
      </c>
      <c r="CJ1329" s="266">
        <f>(COUNTIFS(H1329:AL1329,"D",H1333:AL1333,"&gt;=6.5",H1331:AL1331,"&gt;=3.5"))*0.5</f>
        <v>0</v>
      </c>
      <c r="CK1329" s="266">
        <f>(COUNTIF(H1334:AL1334,"&gt;=10")-COUNTIFS(H1329:AL1329,"PD",H1334:AL1334,"&gt;=10"))*0.5</f>
        <v>0</v>
      </c>
      <c r="CL1329" s="265">
        <f>(COUNTIFS(H1329:AL1329,"NHD",H1334:AL1334,"&gt;=3.5",H1335:AL1335,"&gt;=6.5")+COUNTIFS(H1329:AL1329,"BH",H1334:AL1334,"&gt;=1.5",H1335:AL1335,"&gt;=0.5")+COUNTIFS(H1329:AL1329,"BM",H1334:AL1334,"&gt;=1.5",H1335:AL1335,"&gt;=0.5")+COUNTIFS(H1329:AL1329,"D",H1334:AL1334,"&gt;=1.5",H1335:AL1335,"&gt;=0.5"))*0.5</f>
        <v>0</v>
      </c>
      <c r="CM1329" s="272"/>
      <c r="CN1329" s="264" t="s">
        <v>723</v>
      </c>
      <c r="CO1329" s="125">
        <f t="shared" ref="CO1329" si="496">+AM1329+AN1329+AO1329+AP1329+AQ1329+AR1329+AS1329+AU1329+BG1329</f>
        <v>26</v>
      </c>
      <c r="CP1329" s="225">
        <f>+SUM(I1330:I1335)-I1336</f>
        <v>0</v>
      </c>
      <c r="CQ1329" s="225">
        <f>+SUM(J1330:J1335)-J1336</f>
        <v>0</v>
      </c>
      <c r="CR1329" s="225">
        <f>+SUM(K1330:K1335)-K1336</f>
        <v>0</v>
      </c>
      <c r="CS1329" s="90"/>
      <c r="CT1329" s="90"/>
      <c r="CU1329" s="90"/>
      <c r="CV1329" s="90"/>
      <c r="CW1329" s="90"/>
      <c r="CX1329" s="90"/>
      <c r="CY1329" s="90"/>
      <c r="CZ1329" s="90"/>
      <c r="DA1329" s="90"/>
    </row>
    <row r="1330" spans="1:105" s="70" customFormat="1" ht="15" customHeight="1">
      <c r="A1330" s="228"/>
      <c r="B1330" s="277"/>
      <c r="C1330" s="280"/>
      <c r="D1330" s="237"/>
      <c r="E1330" s="237"/>
      <c r="F1330" s="242" t="s">
        <v>82</v>
      </c>
      <c r="G1330" s="71">
        <v>1.5</v>
      </c>
      <c r="H1330" s="83"/>
      <c r="I1330" s="83"/>
      <c r="J1330" s="83"/>
      <c r="K1330" s="83"/>
      <c r="L1330" s="83"/>
      <c r="M1330" s="83">
        <v>2.5</v>
      </c>
      <c r="N1330" s="83"/>
      <c r="O1330" s="83"/>
      <c r="P1330" s="83"/>
      <c r="Q1330" s="83">
        <v>2.5</v>
      </c>
      <c r="R1330" s="83"/>
      <c r="S1330" s="83">
        <v>2.5</v>
      </c>
      <c r="T1330" s="83">
        <v>2.5</v>
      </c>
      <c r="U1330" s="83"/>
      <c r="V1330" s="83"/>
      <c r="W1330" s="83"/>
      <c r="X1330" s="83"/>
      <c r="Y1330" s="83">
        <v>1</v>
      </c>
      <c r="Z1330" s="83"/>
      <c r="AA1330" s="83"/>
      <c r="AB1330" s="83">
        <v>1</v>
      </c>
      <c r="AC1330" s="79"/>
      <c r="AD1330" s="79"/>
      <c r="AE1330" s="79"/>
      <c r="AF1330" s="79"/>
      <c r="AG1330" s="79"/>
      <c r="AH1330" s="79"/>
      <c r="AI1330" s="79"/>
      <c r="AJ1330" s="79"/>
      <c r="AK1330" s="79"/>
      <c r="AL1330" s="79"/>
      <c r="AM1330" s="240"/>
      <c r="AN1330" s="240"/>
      <c r="AO1330" s="240"/>
      <c r="AP1330" s="240"/>
      <c r="AQ1330" s="240"/>
      <c r="AR1330" s="240"/>
      <c r="AS1330" s="240"/>
      <c r="AT1330" s="256"/>
      <c r="AU1330" s="256"/>
      <c r="AV1330" s="259"/>
      <c r="AW1330" s="259"/>
      <c r="AX1330" s="256"/>
      <c r="AY1330" s="256"/>
      <c r="AZ1330" s="256"/>
      <c r="BA1330" s="256"/>
      <c r="BB1330" s="256"/>
      <c r="BC1330" s="256"/>
      <c r="BD1330" s="256"/>
      <c r="BE1330" s="256"/>
      <c r="BF1330" s="256"/>
      <c r="BG1330" s="256"/>
      <c r="BH1330" s="256"/>
      <c r="BI1330" s="256"/>
      <c r="BJ1330" s="256"/>
      <c r="BK1330" s="256"/>
      <c r="BL1330" s="262"/>
      <c r="BM1330" s="262"/>
      <c r="BN1330" s="262"/>
      <c r="BO1330" s="262"/>
      <c r="BP1330" s="262"/>
      <c r="BQ1330" s="262"/>
      <c r="BR1330" s="270"/>
      <c r="BS1330" s="270"/>
      <c r="BT1330" s="270"/>
      <c r="BU1330" s="270"/>
      <c r="BV1330" s="270"/>
      <c r="BW1330" s="270"/>
      <c r="BX1330" s="256"/>
      <c r="BY1330" s="256"/>
      <c r="BZ1330" s="256"/>
      <c r="CA1330" s="267"/>
      <c r="CB1330" s="267"/>
      <c r="CC1330" s="274"/>
      <c r="CD1330" s="267"/>
      <c r="CE1330" s="267"/>
      <c r="CF1330" s="267"/>
      <c r="CG1330" s="267"/>
      <c r="CH1330" s="267"/>
      <c r="CI1330" s="267"/>
      <c r="CJ1330" s="267"/>
      <c r="CK1330" s="267"/>
      <c r="CL1330" s="265"/>
      <c r="CM1330" s="272"/>
      <c r="CN1330" s="264"/>
      <c r="CO1330" s="125"/>
      <c r="CP1330" s="226"/>
      <c r="CQ1330" s="226"/>
      <c r="CR1330" s="226"/>
      <c r="CS1330" s="90"/>
      <c r="CT1330" s="90"/>
      <c r="CU1330" s="90"/>
      <c r="CV1330" s="90"/>
      <c r="CW1330" s="90"/>
      <c r="CX1330" s="90"/>
      <c r="CY1330" s="90"/>
      <c r="CZ1330" s="90"/>
      <c r="DA1330" s="90"/>
    </row>
    <row r="1331" spans="1:105" s="70" customFormat="1" ht="15" customHeight="1">
      <c r="A1331" s="228"/>
      <c r="B1331" s="277"/>
      <c r="C1331" s="280"/>
      <c r="D1331" s="237"/>
      <c r="E1331" s="237"/>
      <c r="F1331" s="243"/>
      <c r="G1331" s="72">
        <v>2</v>
      </c>
      <c r="H1331" s="84"/>
      <c r="I1331" s="84"/>
      <c r="J1331" s="84"/>
      <c r="K1331" s="84"/>
      <c r="L1331" s="84"/>
      <c r="M1331" s="84"/>
      <c r="N1331" s="84"/>
      <c r="O1331" s="84"/>
      <c r="P1331" s="84"/>
      <c r="Q1331" s="84"/>
      <c r="R1331" s="84"/>
      <c r="S1331" s="84"/>
      <c r="T1331" s="84"/>
      <c r="U1331" s="84"/>
      <c r="V1331" s="84"/>
      <c r="W1331" s="84"/>
      <c r="X1331" s="84"/>
      <c r="Y1331" s="84">
        <v>0.5</v>
      </c>
      <c r="Z1331" s="84"/>
      <c r="AA1331" s="84"/>
      <c r="AB1331" s="84">
        <v>0.5</v>
      </c>
      <c r="AC1331" s="80"/>
      <c r="AD1331" s="80"/>
      <c r="AE1331" s="80"/>
      <c r="AF1331" s="80"/>
      <c r="AG1331" s="80"/>
      <c r="AH1331" s="80"/>
      <c r="AI1331" s="80"/>
      <c r="AJ1331" s="80"/>
      <c r="AK1331" s="80"/>
      <c r="AL1331" s="80"/>
      <c r="AM1331" s="240"/>
      <c r="AN1331" s="240"/>
      <c r="AO1331" s="240"/>
      <c r="AP1331" s="240"/>
      <c r="AQ1331" s="240"/>
      <c r="AR1331" s="240"/>
      <c r="AS1331" s="240"/>
      <c r="AT1331" s="256"/>
      <c r="AU1331" s="256"/>
      <c r="AV1331" s="259"/>
      <c r="AW1331" s="259"/>
      <c r="AX1331" s="256"/>
      <c r="AY1331" s="256"/>
      <c r="AZ1331" s="256"/>
      <c r="BA1331" s="256"/>
      <c r="BB1331" s="256"/>
      <c r="BC1331" s="256"/>
      <c r="BD1331" s="256"/>
      <c r="BE1331" s="256"/>
      <c r="BF1331" s="256"/>
      <c r="BG1331" s="256"/>
      <c r="BH1331" s="256"/>
      <c r="BI1331" s="256"/>
      <c r="BJ1331" s="256"/>
      <c r="BK1331" s="256"/>
      <c r="BL1331" s="262"/>
      <c r="BM1331" s="262"/>
      <c r="BN1331" s="262"/>
      <c r="BO1331" s="262"/>
      <c r="BP1331" s="262"/>
      <c r="BQ1331" s="262"/>
      <c r="BR1331" s="270"/>
      <c r="BS1331" s="270"/>
      <c r="BT1331" s="270"/>
      <c r="BU1331" s="270"/>
      <c r="BV1331" s="270"/>
      <c r="BW1331" s="270"/>
      <c r="BX1331" s="256"/>
      <c r="BY1331" s="256"/>
      <c r="BZ1331" s="256"/>
      <c r="CA1331" s="267"/>
      <c r="CB1331" s="267"/>
      <c r="CC1331" s="274"/>
      <c r="CD1331" s="267"/>
      <c r="CE1331" s="267"/>
      <c r="CF1331" s="267"/>
      <c r="CG1331" s="267"/>
      <c r="CH1331" s="267"/>
      <c r="CI1331" s="267"/>
      <c r="CJ1331" s="267"/>
      <c r="CK1331" s="267"/>
      <c r="CL1331" s="265"/>
      <c r="CM1331" s="272"/>
      <c r="CN1331" s="264"/>
      <c r="CO1331" s="125"/>
      <c r="CP1331" s="226"/>
      <c r="CQ1331" s="226"/>
      <c r="CR1331" s="226"/>
      <c r="CS1331" s="90"/>
      <c r="CT1331" s="90"/>
      <c r="CU1331" s="90"/>
      <c r="CV1331" s="90"/>
      <c r="CW1331" s="90"/>
      <c r="CX1331" s="90"/>
      <c r="CY1331" s="90"/>
      <c r="CZ1331" s="90"/>
      <c r="DA1331" s="90"/>
    </row>
    <row r="1332" spans="1:105" s="70" customFormat="1" ht="15" customHeight="1">
      <c r="A1332" s="228"/>
      <c r="B1332" s="277"/>
      <c r="C1332" s="280"/>
      <c r="D1332" s="237"/>
      <c r="E1332" s="237"/>
      <c r="F1332" s="243"/>
      <c r="G1332" s="72">
        <v>2.1</v>
      </c>
      <c r="H1332" s="84"/>
      <c r="I1332" s="84"/>
      <c r="J1332" s="84"/>
      <c r="K1332" s="84"/>
      <c r="L1332" s="84"/>
      <c r="M1332" s="84"/>
      <c r="N1332" s="84"/>
      <c r="O1332" s="84"/>
      <c r="P1332" s="84"/>
      <c r="Q1332" s="84"/>
      <c r="R1332" s="84"/>
      <c r="S1332" s="84"/>
      <c r="T1332" s="84"/>
      <c r="U1332" s="84"/>
      <c r="V1332" s="84"/>
      <c r="W1332" s="84"/>
      <c r="X1332" s="84"/>
      <c r="Y1332" s="84"/>
      <c r="Z1332" s="84"/>
      <c r="AA1332" s="84"/>
      <c r="AB1332" s="84"/>
      <c r="AC1332" s="80"/>
      <c r="AD1332" s="80"/>
      <c r="AE1332" s="80"/>
      <c r="AF1332" s="80"/>
      <c r="AG1332" s="80"/>
      <c r="AH1332" s="80"/>
      <c r="AI1332" s="80"/>
      <c r="AJ1332" s="80"/>
      <c r="AK1332" s="80"/>
      <c r="AL1332" s="80"/>
      <c r="AM1332" s="240"/>
      <c r="AN1332" s="240"/>
      <c r="AO1332" s="240"/>
      <c r="AP1332" s="240"/>
      <c r="AQ1332" s="240"/>
      <c r="AR1332" s="240"/>
      <c r="AS1332" s="240"/>
      <c r="AT1332" s="256"/>
      <c r="AU1332" s="256"/>
      <c r="AV1332" s="259"/>
      <c r="AW1332" s="259"/>
      <c r="AX1332" s="256"/>
      <c r="AY1332" s="256"/>
      <c r="AZ1332" s="256"/>
      <c r="BA1332" s="256"/>
      <c r="BB1332" s="256"/>
      <c r="BC1332" s="256"/>
      <c r="BD1332" s="256"/>
      <c r="BE1332" s="256"/>
      <c r="BF1332" s="256"/>
      <c r="BG1332" s="256"/>
      <c r="BH1332" s="256"/>
      <c r="BI1332" s="256"/>
      <c r="BJ1332" s="256"/>
      <c r="BK1332" s="256"/>
      <c r="BL1332" s="262"/>
      <c r="BM1332" s="262"/>
      <c r="BN1332" s="262"/>
      <c r="BO1332" s="262"/>
      <c r="BP1332" s="262"/>
      <c r="BQ1332" s="262"/>
      <c r="BR1332" s="270"/>
      <c r="BS1332" s="270"/>
      <c r="BT1332" s="270"/>
      <c r="BU1332" s="270"/>
      <c r="BV1332" s="270"/>
      <c r="BW1332" s="270"/>
      <c r="BX1332" s="256"/>
      <c r="BY1332" s="256"/>
      <c r="BZ1332" s="256"/>
      <c r="CA1332" s="267"/>
      <c r="CB1332" s="267"/>
      <c r="CC1332" s="274"/>
      <c r="CD1332" s="267"/>
      <c r="CE1332" s="267"/>
      <c r="CF1332" s="267"/>
      <c r="CG1332" s="267"/>
      <c r="CH1332" s="267"/>
      <c r="CI1332" s="267"/>
      <c r="CJ1332" s="267"/>
      <c r="CK1332" s="267"/>
      <c r="CL1332" s="265"/>
      <c r="CM1332" s="272"/>
      <c r="CN1332" s="264"/>
      <c r="CO1332" s="125"/>
      <c r="CP1332" s="226"/>
      <c r="CQ1332" s="226"/>
      <c r="CR1332" s="226"/>
      <c r="CS1332" s="90"/>
      <c r="CT1332" s="90"/>
      <c r="CU1332" s="90"/>
      <c r="CV1332" s="90"/>
      <c r="CW1332" s="90"/>
      <c r="CX1332" s="90"/>
      <c r="CY1332" s="90"/>
      <c r="CZ1332" s="90"/>
      <c r="DA1332" s="90"/>
    </row>
    <row r="1333" spans="1:105" s="70" customFormat="1" ht="15" customHeight="1">
      <c r="A1333" s="228"/>
      <c r="B1333" s="277"/>
      <c r="C1333" s="280"/>
      <c r="D1333" s="237"/>
      <c r="E1333" s="237"/>
      <c r="F1333" s="243"/>
      <c r="G1333" s="72">
        <v>2.7</v>
      </c>
      <c r="H1333" s="84"/>
      <c r="I1333" s="84"/>
      <c r="J1333" s="84"/>
      <c r="K1333" s="84"/>
      <c r="L1333" s="84"/>
      <c r="M1333" s="84"/>
      <c r="N1333" s="84"/>
      <c r="O1333" s="84"/>
      <c r="P1333" s="84"/>
      <c r="Q1333" s="84"/>
      <c r="R1333" s="84"/>
      <c r="S1333" s="84"/>
      <c r="T1333" s="84"/>
      <c r="U1333" s="84"/>
      <c r="V1333" s="84"/>
      <c r="W1333" s="84"/>
      <c r="X1333" s="84"/>
      <c r="Y1333" s="84"/>
      <c r="Z1333" s="84"/>
      <c r="AA1333" s="84"/>
      <c r="AB1333" s="84"/>
      <c r="AC1333" s="80"/>
      <c r="AD1333" s="80"/>
      <c r="AE1333" s="80"/>
      <c r="AF1333" s="80"/>
      <c r="AG1333" s="80"/>
      <c r="AH1333" s="80"/>
      <c r="AI1333" s="80"/>
      <c r="AJ1333" s="80"/>
      <c r="AK1333" s="80"/>
      <c r="AL1333" s="80"/>
      <c r="AM1333" s="240"/>
      <c r="AN1333" s="240"/>
      <c r="AO1333" s="240"/>
      <c r="AP1333" s="240"/>
      <c r="AQ1333" s="240"/>
      <c r="AR1333" s="240"/>
      <c r="AS1333" s="240"/>
      <c r="AT1333" s="256"/>
      <c r="AU1333" s="256"/>
      <c r="AV1333" s="259"/>
      <c r="AW1333" s="259"/>
      <c r="AX1333" s="256"/>
      <c r="AY1333" s="256"/>
      <c r="AZ1333" s="256"/>
      <c r="BA1333" s="256"/>
      <c r="BB1333" s="256"/>
      <c r="BC1333" s="256"/>
      <c r="BD1333" s="256"/>
      <c r="BE1333" s="256"/>
      <c r="BF1333" s="256"/>
      <c r="BG1333" s="256"/>
      <c r="BH1333" s="256"/>
      <c r="BI1333" s="256"/>
      <c r="BJ1333" s="256"/>
      <c r="BK1333" s="256"/>
      <c r="BL1333" s="262"/>
      <c r="BM1333" s="262"/>
      <c r="BN1333" s="262"/>
      <c r="BO1333" s="262"/>
      <c r="BP1333" s="262"/>
      <c r="BQ1333" s="262"/>
      <c r="BR1333" s="270"/>
      <c r="BS1333" s="270"/>
      <c r="BT1333" s="270"/>
      <c r="BU1333" s="270"/>
      <c r="BV1333" s="270"/>
      <c r="BW1333" s="270"/>
      <c r="BX1333" s="256"/>
      <c r="BY1333" s="256"/>
      <c r="BZ1333" s="256"/>
      <c r="CA1333" s="267"/>
      <c r="CB1333" s="267"/>
      <c r="CC1333" s="274"/>
      <c r="CD1333" s="267"/>
      <c r="CE1333" s="267"/>
      <c r="CF1333" s="267"/>
      <c r="CG1333" s="267"/>
      <c r="CH1333" s="267"/>
      <c r="CI1333" s="267"/>
      <c r="CJ1333" s="267"/>
      <c r="CK1333" s="267"/>
      <c r="CL1333" s="265"/>
      <c r="CM1333" s="272"/>
      <c r="CN1333" s="264"/>
      <c r="CO1333" s="125"/>
      <c r="CP1333" s="226"/>
      <c r="CQ1333" s="226"/>
      <c r="CR1333" s="226"/>
      <c r="CS1333" s="90"/>
      <c r="CT1333" s="90"/>
      <c r="CU1333" s="90"/>
      <c r="CV1333" s="90"/>
      <c r="CW1333" s="90"/>
      <c r="CX1333" s="90"/>
      <c r="CY1333" s="90"/>
      <c r="CZ1333" s="90"/>
      <c r="DA1333" s="90"/>
    </row>
    <row r="1334" spans="1:105" s="70" customFormat="1" ht="15" customHeight="1">
      <c r="A1334" s="228"/>
      <c r="B1334" s="277"/>
      <c r="C1334" s="280"/>
      <c r="D1334" s="237"/>
      <c r="E1334" s="237"/>
      <c r="F1334" s="243"/>
      <c r="G1334" s="72">
        <v>3</v>
      </c>
      <c r="H1334" s="84"/>
      <c r="I1334" s="84"/>
      <c r="J1334" s="84"/>
      <c r="K1334" s="84"/>
      <c r="L1334" s="84"/>
      <c r="M1334" s="84"/>
      <c r="N1334" s="84"/>
      <c r="O1334" s="84"/>
      <c r="P1334" s="84"/>
      <c r="Q1334" s="84"/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0"/>
      <c r="AD1334" s="80"/>
      <c r="AE1334" s="80"/>
      <c r="AF1334" s="80"/>
      <c r="AG1334" s="80"/>
      <c r="AH1334" s="80"/>
      <c r="AI1334" s="80"/>
      <c r="AJ1334" s="80"/>
      <c r="AK1334" s="80"/>
      <c r="AL1334" s="80"/>
      <c r="AM1334" s="240"/>
      <c r="AN1334" s="240"/>
      <c r="AO1334" s="240"/>
      <c r="AP1334" s="240"/>
      <c r="AQ1334" s="240"/>
      <c r="AR1334" s="240"/>
      <c r="AS1334" s="240"/>
      <c r="AT1334" s="256"/>
      <c r="AU1334" s="256"/>
      <c r="AV1334" s="259"/>
      <c r="AW1334" s="259"/>
      <c r="AX1334" s="256"/>
      <c r="AY1334" s="256"/>
      <c r="AZ1334" s="256"/>
      <c r="BA1334" s="256"/>
      <c r="BB1334" s="256"/>
      <c r="BC1334" s="256"/>
      <c r="BD1334" s="256"/>
      <c r="BE1334" s="256"/>
      <c r="BF1334" s="256"/>
      <c r="BG1334" s="256"/>
      <c r="BH1334" s="256"/>
      <c r="BI1334" s="256"/>
      <c r="BJ1334" s="256"/>
      <c r="BK1334" s="256"/>
      <c r="BL1334" s="262"/>
      <c r="BM1334" s="262"/>
      <c r="BN1334" s="262"/>
      <c r="BO1334" s="262"/>
      <c r="BP1334" s="262"/>
      <c r="BQ1334" s="262"/>
      <c r="BR1334" s="270"/>
      <c r="BS1334" s="270"/>
      <c r="BT1334" s="270"/>
      <c r="BU1334" s="270"/>
      <c r="BV1334" s="270"/>
      <c r="BW1334" s="270"/>
      <c r="BX1334" s="256"/>
      <c r="BY1334" s="256"/>
      <c r="BZ1334" s="256"/>
      <c r="CA1334" s="267"/>
      <c r="CB1334" s="267"/>
      <c r="CC1334" s="274"/>
      <c r="CD1334" s="267"/>
      <c r="CE1334" s="267"/>
      <c r="CF1334" s="267"/>
      <c r="CG1334" s="267"/>
      <c r="CH1334" s="267"/>
      <c r="CI1334" s="267"/>
      <c r="CJ1334" s="267"/>
      <c r="CK1334" s="267"/>
      <c r="CL1334" s="265"/>
      <c r="CM1334" s="272"/>
      <c r="CN1334" s="264"/>
      <c r="CO1334" s="125"/>
      <c r="CP1334" s="226"/>
      <c r="CQ1334" s="226"/>
      <c r="CR1334" s="226"/>
      <c r="CS1334" s="90"/>
      <c r="CT1334" s="90"/>
      <c r="CU1334" s="90"/>
      <c r="CV1334" s="90"/>
      <c r="CW1334" s="90"/>
      <c r="CX1334" s="90"/>
      <c r="CY1334" s="90"/>
      <c r="CZ1334" s="90"/>
      <c r="DA1334" s="90"/>
    </row>
    <row r="1335" spans="1:105" s="70" customFormat="1" ht="15" customHeight="1">
      <c r="A1335" s="228"/>
      <c r="B1335" s="277"/>
      <c r="C1335" s="280"/>
      <c r="D1335" s="237"/>
      <c r="E1335" s="237"/>
      <c r="F1335" s="244"/>
      <c r="G1335" s="73">
        <v>3.9</v>
      </c>
      <c r="H1335" s="85"/>
      <c r="I1335" s="85"/>
      <c r="J1335" s="85"/>
      <c r="K1335" s="85"/>
      <c r="L1335" s="85"/>
      <c r="M1335" s="85"/>
      <c r="N1335" s="85"/>
      <c r="O1335" s="85"/>
      <c r="P1335" s="85"/>
      <c r="Q1335" s="85"/>
      <c r="R1335" s="85"/>
      <c r="S1335" s="85"/>
      <c r="T1335" s="85"/>
      <c r="U1335" s="85"/>
      <c r="V1335" s="85"/>
      <c r="W1335" s="85"/>
      <c r="X1335" s="85"/>
      <c r="Y1335" s="85"/>
      <c r="Z1335" s="85"/>
      <c r="AA1335" s="85"/>
      <c r="AB1335" s="85"/>
      <c r="AC1335" s="81"/>
      <c r="AD1335" s="81"/>
      <c r="AE1335" s="81"/>
      <c r="AF1335" s="81"/>
      <c r="AG1335" s="81"/>
      <c r="AH1335" s="81"/>
      <c r="AI1335" s="81"/>
      <c r="AJ1335" s="81"/>
      <c r="AK1335" s="81"/>
      <c r="AL1335" s="81"/>
      <c r="AM1335" s="240"/>
      <c r="AN1335" s="240"/>
      <c r="AO1335" s="240"/>
      <c r="AP1335" s="240"/>
      <c r="AQ1335" s="240"/>
      <c r="AR1335" s="240"/>
      <c r="AS1335" s="240"/>
      <c r="AT1335" s="256"/>
      <c r="AU1335" s="256"/>
      <c r="AV1335" s="259"/>
      <c r="AW1335" s="259"/>
      <c r="AX1335" s="256"/>
      <c r="AY1335" s="256"/>
      <c r="AZ1335" s="256"/>
      <c r="BA1335" s="256"/>
      <c r="BB1335" s="256"/>
      <c r="BC1335" s="256"/>
      <c r="BD1335" s="256"/>
      <c r="BE1335" s="256"/>
      <c r="BF1335" s="256"/>
      <c r="BG1335" s="256"/>
      <c r="BH1335" s="256"/>
      <c r="BI1335" s="256"/>
      <c r="BJ1335" s="256"/>
      <c r="BK1335" s="256"/>
      <c r="BL1335" s="262"/>
      <c r="BM1335" s="262"/>
      <c r="BN1335" s="262"/>
      <c r="BO1335" s="262"/>
      <c r="BP1335" s="262"/>
      <c r="BQ1335" s="262"/>
      <c r="BR1335" s="270"/>
      <c r="BS1335" s="270"/>
      <c r="BT1335" s="270"/>
      <c r="BU1335" s="270"/>
      <c r="BV1335" s="270"/>
      <c r="BW1335" s="270"/>
      <c r="BX1335" s="256"/>
      <c r="BY1335" s="256"/>
      <c r="BZ1335" s="256"/>
      <c r="CA1335" s="267"/>
      <c r="CB1335" s="267"/>
      <c r="CC1335" s="274"/>
      <c r="CD1335" s="267"/>
      <c r="CE1335" s="267"/>
      <c r="CF1335" s="267"/>
      <c r="CG1335" s="267"/>
      <c r="CH1335" s="267"/>
      <c r="CI1335" s="267"/>
      <c r="CJ1335" s="267"/>
      <c r="CK1335" s="267"/>
      <c r="CL1335" s="265"/>
      <c r="CM1335" s="272"/>
      <c r="CN1335" s="264"/>
      <c r="CO1335" s="125"/>
      <c r="CP1335" s="226"/>
      <c r="CQ1335" s="226"/>
      <c r="CR1335" s="226"/>
      <c r="CS1335" s="90"/>
      <c r="CT1335" s="90"/>
      <c r="CU1335" s="90"/>
      <c r="CV1335" s="90"/>
      <c r="CW1335" s="90"/>
      <c r="CX1335" s="90"/>
      <c r="CY1335" s="90"/>
      <c r="CZ1335" s="90"/>
      <c r="DA1335" s="90"/>
    </row>
    <row r="1336" spans="1:105" s="70" customFormat="1" ht="15" customHeight="1" thickBot="1">
      <c r="A1336" s="229"/>
      <c r="B1336" s="278"/>
      <c r="C1336" s="281"/>
      <c r="D1336" s="238"/>
      <c r="E1336" s="238"/>
      <c r="F1336" s="245" t="s">
        <v>83</v>
      </c>
      <c r="G1336" s="246"/>
      <c r="H1336" s="82"/>
      <c r="I1336" s="82"/>
      <c r="J1336" s="82"/>
      <c r="K1336" s="82"/>
      <c r="L1336" s="82"/>
      <c r="M1336" s="82"/>
      <c r="N1336" s="82"/>
      <c r="O1336" s="82"/>
      <c r="P1336" s="82"/>
      <c r="Q1336" s="82"/>
      <c r="R1336" s="82"/>
      <c r="S1336" s="82"/>
      <c r="T1336" s="82"/>
      <c r="U1336" s="82"/>
      <c r="V1336" s="82"/>
      <c r="W1336" s="82"/>
      <c r="X1336" s="82"/>
      <c r="Y1336" s="82">
        <v>3</v>
      </c>
      <c r="Z1336" s="82"/>
      <c r="AA1336" s="82"/>
      <c r="AB1336" s="82"/>
      <c r="AC1336" s="35"/>
      <c r="AD1336" s="35"/>
      <c r="AE1336" s="35"/>
      <c r="AF1336" s="35"/>
      <c r="AG1336" s="35"/>
      <c r="AH1336" s="35"/>
      <c r="AI1336" s="35"/>
      <c r="AJ1336" s="35"/>
      <c r="AK1336" s="35"/>
      <c r="AL1336" s="35"/>
      <c r="AM1336" s="241"/>
      <c r="AN1336" s="241"/>
      <c r="AO1336" s="241"/>
      <c r="AP1336" s="241"/>
      <c r="AQ1336" s="241"/>
      <c r="AR1336" s="241"/>
      <c r="AS1336" s="241"/>
      <c r="AT1336" s="257"/>
      <c r="AU1336" s="257"/>
      <c r="AV1336" s="260"/>
      <c r="AW1336" s="260"/>
      <c r="AX1336" s="257"/>
      <c r="AY1336" s="257"/>
      <c r="AZ1336" s="257"/>
      <c r="BA1336" s="257"/>
      <c r="BB1336" s="257"/>
      <c r="BC1336" s="257"/>
      <c r="BD1336" s="257"/>
      <c r="BE1336" s="257"/>
      <c r="BF1336" s="257"/>
      <c r="BG1336" s="257"/>
      <c r="BH1336" s="257"/>
      <c r="BI1336" s="257"/>
      <c r="BJ1336" s="257"/>
      <c r="BK1336" s="257"/>
      <c r="BL1336" s="263"/>
      <c r="BM1336" s="263"/>
      <c r="BN1336" s="263"/>
      <c r="BO1336" s="263"/>
      <c r="BP1336" s="263"/>
      <c r="BQ1336" s="263"/>
      <c r="BR1336" s="271"/>
      <c r="BS1336" s="271"/>
      <c r="BT1336" s="271"/>
      <c r="BU1336" s="271"/>
      <c r="BV1336" s="271"/>
      <c r="BW1336" s="271"/>
      <c r="BX1336" s="257"/>
      <c r="BY1336" s="257"/>
      <c r="BZ1336" s="257"/>
      <c r="CA1336" s="268"/>
      <c r="CB1336" s="268"/>
      <c r="CC1336" s="275"/>
      <c r="CD1336" s="268"/>
      <c r="CE1336" s="268"/>
      <c r="CF1336" s="268"/>
      <c r="CG1336" s="268"/>
      <c r="CH1336" s="268"/>
      <c r="CI1336" s="268"/>
      <c r="CJ1336" s="268"/>
      <c r="CK1336" s="268"/>
      <c r="CL1336" s="265"/>
      <c r="CM1336" s="272"/>
      <c r="CN1336" s="264"/>
      <c r="CO1336" s="125"/>
      <c r="CP1336" s="226"/>
      <c r="CQ1336" s="226"/>
      <c r="CR1336" s="226"/>
      <c r="CS1336" s="90"/>
      <c r="CT1336" s="90"/>
      <c r="CU1336" s="90"/>
      <c r="CV1336" s="90"/>
      <c r="CW1336" s="90"/>
      <c r="CX1336" s="90"/>
      <c r="CY1336" s="90"/>
      <c r="CZ1336" s="90"/>
      <c r="DA1336" s="90"/>
    </row>
    <row r="1337" spans="1:105" s="70" customFormat="1" ht="15" customHeight="1">
      <c r="A1337" s="227">
        <f t="shared" ref="A1337" si="497">A1329+1</f>
        <v>165</v>
      </c>
      <c r="B1337" s="276" t="s">
        <v>314</v>
      </c>
      <c r="C1337" s="279" t="s">
        <v>315</v>
      </c>
      <c r="D1337" s="236">
        <v>43204</v>
      </c>
      <c r="E1337" s="236" t="s">
        <v>1248</v>
      </c>
      <c r="F1337" s="253" t="s">
        <v>80</v>
      </c>
      <c r="G1337" s="254"/>
      <c r="H1337" s="82" t="s">
        <v>69</v>
      </c>
      <c r="I1337" s="82"/>
      <c r="J1337" s="82" t="s">
        <v>67</v>
      </c>
      <c r="K1337" s="82" t="s">
        <v>67</v>
      </c>
      <c r="L1337" s="82" t="s">
        <v>67</v>
      </c>
      <c r="M1337" s="82" t="s">
        <v>67</v>
      </c>
      <c r="N1337" s="82" t="s">
        <v>71</v>
      </c>
      <c r="O1337" s="82"/>
      <c r="P1337" s="82" t="s">
        <v>61</v>
      </c>
      <c r="Q1337" s="82" t="s">
        <v>61</v>
      </c>
      <c r="R1337" s="82" t="s">
        <v>61</v>
      </c>
      <c r="S1337" s="82" t="s">
        <v>61</v>
      </c>
      <c r="T1337" s="82" t="s">
        <v>61</v>
      </c>
      <c r="U1337" s="82" t="s">
        <v>61</v>
      </c>
      <c r="V1337" s="82"/>
      <c r="W1337" s="82" t="s">
        <v>60</v>
      </c>
      <c r="X1337" s="82" t="s">
        <v>60</v>
      </c>
      <c r="Y1337" s="82" t="s">
        <v>60</v>
      </c>
      <c r="Z1337" s="82" t="s">
        <v>60</v>
      </c>
      <c r="AA1337" s="82" t="s">
        <v>60</v>
      </c>
      <c r="AB1337" s="82" t="s">
        <v>60</v>
      </c>
      <c r="AC1337" s="82"/>
      <c r="AD1337" s="82" t="s">
        <v>60</v>
      </c>
      <c r="AE1337" s="82" t="s">
        <v>60</v>
      </c>
      <c r="AF1337" s="82" t="s">
        <v>60</v>
      </c>
      <c r="AG1337" s="82" t="s">
        <v>60</v>
      </c>
      <c r="AH1337" s="82" t="s">
        <v>60</v>
      </c>
      <c r="AI1337" s="82" t="s">
        <v>1471</v>
      </c>
      <c r="AJ1337" s="82"/>
      <c r="AK1337" s="82" t="s">
        <v>61</v>
      </c>
      <c r="AL1337" s="82" t="s">
        <v>61</v>
      </c>
      <c r="AM1337" s="239">
        <f>COUNTIF(H1337:AL1337,"PH")+COUNTIF(H1337:AL1337,"PH/L")+COUNTIF(H1337:AL1337,"PM")</f>
        <v>0</v>
      </c>
      <c r="AN1337" s="239">
        <f>COUNTIF(H1337:AL1337,"PD")+COUNTIF(H1337:AL1337,"PDD")+COUNTIF(H1337:AL1337,"P/DS")/2+COUNTIF(H1337:AL1337,"PMD")</f>
        <v>0</v>
      </c>
      <c r="AO1337" s="239">
        <f>COUNTIF(H1337:AL1337,"PN")+COUNTIF(H1337:AL1337,"P/NS")/2+COUNTIF(H1337:AL1337,"PH")+COUNTIF(H1337:AL1337,"PH/F")/2+COUNTIF(H1337:AL1337,"PH/L")/2+COUNTIF(H1337:AL1337,"PM")</f>
        <v>0</v>
      </c>
      <c r="AP1337" s="239">
        <f>COUNTIF(H1337:AL1337,"BH")+COUNTIF(H1337:AL1337,"AL/BL")+COUNTIF(H1337:AL1337,"UL/BL")+COUNTIF(H1337:AL1337,"BM")</f>
        <v>0</v>
      </c>
      <c r="AQ1337" s="239">
        <f>COUNTIF(H1337:AL1337,"DS")+COUNTIF(H1337:AL1337,"AL/DS")/2+COUNTIF(H1337:AL1337,"UL/DS")/2+COUNTIF(H1337:AL1337,"CT")+COUNTIF(H1337:AL1337,"MD")</f>
        <v>11.5</v>
      </c>
      <c r="AR1337" s="239">
        <f>COUNTIF(H1337:AL1337,"NS")+COUNTIF(H1337:AL1337,"AL/NS")/2+COUNTIF(H1337:AL1337,"UL/NS")/2+COUNTIF(H1337:AL1337,"BH")+COUNTIF(H1337:AL1337,"AL/BF")/2+COUNTIF(H1337:AL1337,"AL/BL")/2+COUNTIF(H1337:AL1337,"UL/BL")/2+COUNTIF(H1337:AL1337,"UL/BF")/2+COUNTIF(H1337:AL1337,"BM")</f>
        <v>8</v>
      </c>
      <c r="AS1337" s="239">
        <f>COUNTIF(H1337:AL1337,"AL")+COUNTIF(H1337:AL1337,"AL/DS")/2+COUNTIF(H1337:AL1337,"AL/NS")/2+COUNTIF(H1337:AL1337,"NH")+COUNTIF(H1337:AL1337,"SL")+COUNTIF(H1337:AL1337,"NHD")+COUNTIF(H1337:AL1337,"B")+COUNTIF(H1337:AL1337,"HL")+COUNTIF(H1337:AL1337,"AL/BF")/2+COUNTIF(H1337:AL1337,"AL/BL")/2</f>
        <v>5</v>
      </c>
      <c r="AT1337" s="255">
        <f>COUNTIF(H1337:AL1337,"PD")+COUNTIF(H1337:AL1337,"PN")+COUNTIF(H1337:AL1337,"P/DS")/2+COUNTIF(H1337:AL1337,"P/NS")/2+COUNTIF(H1337:AL1337,"DS")+COUNTIF(H1337:AL1337,"NS")+COUNTIF(H1337:AL1337,"AL")+COUNTIF(H1337:AL1337,"AL/DS")+COUNTIF(H1337:AL1337,"AL/NS")+COUNTIF(H1337:AL1337,"NH")+COUNTIF(H1337:AL1337,"SL")+COUNTIF(H1337:AL1337,"UL/DS")/2+COUNTIF(H1337:AL1337,"UL/NS")/2+COUNTIF(H1337:AL1337,"CT")+COUNTIF(H1337:AL1337,"NHD")+COUNTIF(H1337:AL1337,"PDD")+COUNTIF(H1337:AL1337,"B")+COUNTIF(H1337:AL1337,"HL")+COUNTIF(H1337:AL1337,"PH")+COUNTIF(H1337:AL1337,"BH")+COUNTIF(H1337:AL1337,"AL/BF")+COUNTIF(H1337:AL1337,"AL/BL")+COUNTIF(H1337:AL1337,"UL/BF")/2+COUNTIF(H1337:AL1337,"UL/BL")/2+COUNTIF(H1337:AL1337,"PH/F")/2+COUNTIF(H1337:AL1337,"PH/L")/2+COUNTIF(H1337:AL1337,"MD")+COUNTIF(H1337:AL1337,"PMD")+COUNTIF(H1337:AL1337,"PM")+COUNTIF(H1337:AL1337,"BM")</f>
        <v>24.5</v>
      </c>
      <c r="AU1337" s="255">
        <f>COUNTIF(H1337:AL1337,"P/DS")/2+COUNTIF(H1337:AL1337,"P/NS")/2+COUNTIF(H1337:AL1337,"IL")+COUNTIF(H1337:AL1337,"NL")+COUNTIF(H1337:AL1337,"UL")+COUNTIF(H1337:AL1337,"UL/DS")/2+COUNTIF(H1337:AL1337,"UL/NS")/2+COUNTIF(H1337:AL1337,"KT")+COUNTIF(H1337:AL1337,"UL/BF")/2+COUNTIF(H1337:AL1337,"UL/BL")/2+COUNTIF(H1337:AL1337,"PH/F")/2+COUNTIF(H1337:AL1337,"PH/L")/2+COUNTIF(H1337:AL1337,"NB")</f>
        <v>1.5</v>
      </c>
      <c r="AV1337" s="258">
        <f>COUNTIF(H1337:AL1337,"PN")+COUNTIF(H1337:AL1337,"TVD")+COUNTIF(H1337:AL1337,"PH")+COUNTIF(H1337:AL1337,"PM")+COUNTIF(H1337:AL1337,"PDD")-COUNTIFS(H1337:AL1337,"PN",H1344:AL1344,"&gt;=3")-COUNTIFS(H1337:AL1337,"PM",H1344:AL1344,"&gt;=3")</f>
        <v>0</v>
      </c>
      <c r="AW1337" s="258">
        <f>COUNTIF(H1337:AL1337,"NS")+COUNTIF(H1337:AL1337,"D")+COUNTIF(H1337:AL1337,"BH")+COUNTIF(H1337:AL1337,"NHD")+COUNTIF(H1337:AL1337,"BM")-COUNTIFS(H1337:AL1337,"NS",H1344:AL1344,"&gt;=3")-COUNTIFS(H1337:AL1337,"BH",H1344:AL1344,"&gt;=3")-COUNTIFS(H1337:AL1337,"BM",H1344:AL1344,"&gt;=3")</f>
        <v>8</v>
      </c>
      <c r="AX1337" s="255">
        <f>COUNTIF(H1337:AL1337,"AL")+COUNTIF(H1337:AL1337,"AL/DS")/2+COUNTIF(H1337:AL1337,"AL/NS")/2+COUNTIF(H1337:AL1337,"AL/BF")+COUNTIF(H1337:AL1337,"AL/BL")/2</f>
        <v>4</v>
      </c>
      <c r="AY1337" s="255">
        <f>COUNTIF(H1337:AL1337,"SL")</f>
        <v>0</v>
      </c>
      <c r="AZ1337" s="255">
        <f>COUNTIF(H1337:AL1337,"NH")</f>
        <v>1</v>
      </c>
      <c r="BA1337" s="255">
        <f>COUNTIF(H1337:AL1337,"HL")</f>
        <v>0</v>
      </c>
      <c r="BB1337" s="255">
        <f>COUNTIF(G1337:AL1337,"P/DS")/2+COUNTIF(G1337:AL1337,"P/NS")/2+COUNTIF(G1337:AL1337,"UL")+COUNTIF(G1337:AL1337,"UL/DS")/2+COUNTIF(G1337:AL1337,"UL/NS")/2+COUNTIF(G1337:AL1337,"UL/BL")/2+COUNTIF(G1337:AL1337,"UL/BF")/2+COUNTIF(G1337:AL1337,"PH/F")/2+COUNTIF(G1337:AL1337,"PH/L")/2</f>
        <v>1.5</v>
      </c>
      <c r="BC1337" s="255">
        <f>COUNTIF(H1337:AL1337,"NB")</f>
        <v>0</v>
      </c>
      <c r="BD1337" s="255">
        <f>COUNTIF(H1337:AL1337,"NL")</f>
        <v>0</v>
      </c>
      <c r="BE1337" s="255">
        <f>COUNTIF(H1337:AL1337,"IL")</f>
        <v>0</v>
      </c>
      <c r="BF1337" s="255">
        <f>COUNTIF(H1337:AL1337,"KT")</f>
        <v>0</v>
      </c>
      <c r="BG1337" s="255">
        <f>COUNTIF(H1337:AL1337,"L70")</f>
        <v>0</v>
      </c>
      <c r="BH1337" s="255">
        <f>COUNTIF(H1337:AL1337,"MD")</f>
        <v>0</v>
      </c>
      <c r="BI1337" s="255">
        <f>COUNTIF(H1337:AL1337,"PMD")</f>
        <v>0</v>
      </c>
      <c r="BJ1337" s="255">
        <f>COUNTIF(H1337:AL1337,"PM")</f>
        <v>0</v>
      </c>
      <c r="BK1337" s="255">
        <f>COUNTIF(H1337:AL1337,"BM")</f>
        <v>0</v>
      </c>
      <c r="BL1337" s="261">
        <f>SUMIF(H1337:AL1337,"PD",H1338:AL1338)+SUMIF(H1337:AL1337,"PN",H1338:AL1338)+SUMIF(H1337:AL1337,"P/DS",H1338:AL1338)+SUMIF(H1337:AL1337,"PN/F",H1338:AL1338)+SUMIF(H1337:AL1337,"PN/L",H1338:AL1338)+SUMIF(H1337:AL1337,"TV",H1338:AL1338)+SUMIF(H1337:AL1337,"TVD",H1338:AL1338)+SUMIF(H1337:AL1337,"PDD",H1338:AL1338)</f>
        <v>0</v>
      </c>
      <c r="BM1337" s="261">
        <f>SUMIF(H1337:AL1337,"PD",H1339:AL1339)+SUMIF(H1337:AL1337,"PN",H1339:AL1339)+SUMIF(H1337:AL1337,"P/DS",H1339:AL1339)+SUMIF(H1337:AL1337,"PN/F",H1339:AL1339)+SUMIF(H1337:AL1337,"PN/L",H1339:AL1339)+SUMIF(H1337:AL1337,"TV",H1339:AL1339)+SUMIF(H1337:AL1337,"TVD",H1339:AL1339)+SUMIF(H1337:AL1337,"PDD",H1339:AL1339)+SUMIF(H1337:AL1337,"PMD",H1339:AL1339)</f>
        <v>0</v>
      </c>
      <c r="BN1337" s="261">
        <f>SUMIF(H1337:AL1337,"PD",H1340:AL1340)+SUMIF(H1337:AL1337,"PN",H1340:AL1340)+SUMIF(H1337:AL1337,"P/DS",H1340:AL1340)+SUMIF(H1337:AL1337,"PN/F",H1340:AL1340)+SUMIF(H1337:AL1337,"PN/L",H1340:AL1340)+SUMIF(H1337:AL1337,"TV",H1340:AL1340)+SUMIF(H1337:AL1337,"TVD",H1340:AL1340)</f>
        <v>0</v>
      </c>
      <c r="BO1337" s="261">
        <f>SUMIF(H1337:AL1337,"PD",H1341:AL1341)+SUMIF(H1337:AL1337,"PN",H1341:AL1341)+SUMIF(H1337:AL1337,"P/DS",H1341:AL1341)+SUMIF(H1337:AL1337,"PN/F",H1341:AL1341)+SUMIF(H1337:AL1337,"PN/L",H1341:AL1341)+SUMIF(H1337:AL1337,"TV",H1341:AL1341)+SUMIF(H1337:AL1337,"TVD",H1341:AL1341)</f>
        <v>0</v>
      </c>
      <c r="BP1337" s="261">
        <f>SUMIF(H1337:AL1337,"PD",H1342:AL1342)+SUMIF(H1337:AL1337,"PN",H1342:AL1342)+SUMIF(H1337:AL1337,"P/DS",H1342:AL1342)+SUMIF(H1337:AL1337,"PN/F",H1342:AL1342)+SUMIF(H1337:AL1337,"PN/L",H1342:AL1342)+SUMIF(H1337:AL1337,"TV",H1342:AL1342)+SUMIF(H1337:AL1337,"TVD",H1342:AL1342)+SUMIF(H1337:AL1337,"PDD",H1342:AL1342)+SUMIF(H1337:AL1337,"PH",H1342:AL1342)+SUMIF(H1337:AL1337,"PM",H1342:AL1342)</f>
        <v>0</v>
      </c>
      <c r="BQ1337" s="261">
        <f>SUMIF(H1337:AL1337,"PD",H1343:AL1343)+SUMIF(H1337:AL1337,"PN",H1343:AL1343)+SUMIF(H1337:AL1337,"P/DS",H1343:AL1343)+SUMIF(H1337:AL1337,"PN/F",H1343:AL1343)+SUMIF(H1337:AL1337,"PN/L",H1343:AL1343)+SUMIF(H1337:AL1337,"TV",H1343:AL1343)+SUMIF(H1337:AL1337,"TVD",H1343:AL1343)+SUMIF(H1337:AL1337,"PDD",H1343:AL1343)+SUMIF(H1337:AL1337,"PH",H1343:AL1343)+SUMIF(H1337:AL1337,"PM",H1343:AL1343)</f>
        <v>0</v>
      </c>
      <c r="BR1337" s="269">
        <f>SUM(H1338:AL1338)-BL1337</f>
        <v>10.5</v>
      </c>
      <c r="BS1337" s="269">
        <f>SUM(H1339:AL1339)-BM1337</f>
        <v>3.5</v>
      </c>
      <c r="BT1337" s="269">
        <f>SUM(H1340:AL1340)-BN1337</f>
        <v>0</v>
      </c>
      <c r="BU1337" s="269">
        <f>SUM(H1341:AL1341)-BO1337</f>
        <v>0</v>
      </c>
      <c r="BV1337" s="269">
        <f>SUM(H1342:AL1342)-BP1337</f>
        <v>0</v>
      </c>
      <c r="BW1337" s="269">
        <f>SUM(H1343:AL1343)-BQ1337</f>
        <v>0</v>
      </c>
      <c r="BX1337" s="255">
        <f>SUMIF(H1337:AL1337,"PD",H1344:AL1344)+SUMIF(H1337:AL1337,"PN",H1344:AL1344)+SUMIF(H1337:AL1337,"P/DS",H1344:AL1344)+SUMIF(H1337:AL1337,"PN/F",H1344:AL1344)+SUMIF(H1337:AL1337,"PN/L",H1344:AL1344)</f>
        <v>0</v>
      </c>
      <c r="BY1337" s="255">
        <f>SUM(H1344:AL1344)-BX1337</f>
        <v>0</v>
      </c>
      <c r="BZ1337" s="255">
        <f t="shared" ref="BZ1337" si="498">+SUM(BL1337:BW1344)</f>
        <v>14</v>
      </c>
      <c r="CA1337" s="266">
        <f>(COUNTIFS(H1337:AL1337,"PD",H1338:AL1338,"&gt;=2"))*0.5-IF(CN1337="VP",COUNTIFS($H$16:$AL$16,"SAT",H1337:AL1337,"PD",H1338:AL1338,"&gt;=2"))*0.5</f>
        <v>0</v>
      </c>
      <c r="CB1337" s="266">
        <f>(COUNTIFS(H1337:AL1337,"PN",H1339:AL1339,"&gt;=0.5",H1338:AL1338,"&gt;=1.5"))*0.5+COUNTIFS(H1337:AL1337,"PDD",H1339:AL1339,"&gt;=0.5",H1338:AL1338,"&gt;=1.5")*0.5</f>
        <v>0</v>
      </c>
      <c r="CC1337" s="273">
        <f>(COUNTIFS(H1337:AL1337,"TV",H1339:AL1339,"&gt;=10"))*0.5+(COUNTIFS(H1337:AL1337,"PMD",H1339:AL1339,"&gt;=2"))*0.5</f>
        <v>0</v>
      </c>
      <c r="CD1337" s="266">
        <f>(COUNTIFS(H1337:AL1337,"TVD",H1341:AL1341,"&gt;=6.5",H1339:AL1339,"&gt;=3.5"))*0.5</f>
        <v>0</v>
      </c>
      <c r="CE1337" s="266">
        <f>(COUNTIFS(H1337:AL1337,"PD",H1342:AL1342,"&gt;=10"))*0.5</f>
        <v>0</v>
      </c>
      <c r="CF1337" s="266">
        <f>(COUNTIFS(H1337:AL1337,"PDD",H1342:AL1342,"&gt;=3.5",H1343:AL1343,"&gt;=6.5")+COUNTIFS(H1337:AL1337,"PH",H1343:AL1343,"&gt;=0.5",H1342:AL1342,"&gt;=1.5")+COUNTIFS(H1337:AL1337,"PM",H1343:AL1343,"&gt;=0.5",H1342:AL1342,"&gt;=1.5"))*0.5</f>
        <v>0</v>
      </c>
      <c r="CG1337" s="266">
        <f>(COUNTIFS(H1337:AL1337,"DS",H1338:AL1338,"&gt;=2")+COUNTIFS(H1337:AL1337,"AL/DS",H1338:AL1338,"&gt;=2"))*0.5-IF(CN1337="VP",COUNTIFS($H$16:$AL$16,"SAT",H1337:AL1337,"DS",H1338:AL1338,"&gt;=2"))*0.5</f>
        <v>0</v>
      </c>
      <c r="CH1337" s="266">
        <f>(COUNTIFS(H1337:AL1337,"NS",H1339:AL1339,"&gt;=0.5",H1338:AL1338,"&gt;=1.5")+COUNTIFS(H1337:AL1337,"AL/NS",H1339:AL1339,"&gt;=0.5",H1338:AL1338,"&gt;=1.5")+COUNTIFS(H1337:AL1337,"NHD",H1339:AL1339,"&gt;=4.5",H1342:AL1342,"&gt;=2",H1338:AL1338,"&gt;=1.5"))*0.5</f>
        <v>2.5</v>
      </c>
      <c r="CI1337" s="266">
        <f>(COUNTIF(H1339:AL1339,"&gt;=10")+COUNTIFS(H1337:AL1337,"MD",H1339:AL1339,"&gt;=2")-COUNTIFS(H1337:AL1337,"TV",H1339:AL1339,"&gt;=10"))*0.5</f>
        <v>0</v>
      </c>
      <c r="CJ1337" s="266">
        <f>(COUNTIFS(H1337:AL1337,"D",H1341:AL1341,"&gt;=6.5",H1339:AL1339,"&gt;=3.5"))*0.5</f>
        <v>0</v>
      </c>
      <c r="CK1337" s="266">
        <f>(COUNTIF(H1342:AL1342,"&gt;=10")-COUNTIFS(H1337:AL1337,"PD",H1342:AL1342,"&gt;=10"))*0.5</f>
        <v>0</v>
      </c>
      <c r="CL1337" s="265">
        <f>(COUNTIFS(H1337:AL1337,"NHD",H1342:AL1342,"&gt;=3.5",H1343:AL1343,"&gt;=6.5")+COUNTIFS(H1337:AL1337,"BH",H1342:AL1342,"&gt;=1.5",H1343:AL1343,"&gt;=0.5")+COUNTIFS(H1337:AL1337,"BM",H1342:AL1342,"&gt;=1.5",H1343:AL1343,"&gt;=0.5")+COUNTIFS(H1337:AL1337,"D",H1342:AL1342,"&gt;=1.5",H1343:AL1343,"&gt;=0.5"))*0.5</f>
        <v>0</v>
      </c>
      <c r="CM1337" s="272"/>
      <c r="CN1337" s="264" t="s">
        <v>723</v>
      </c>
      <c r="CO1337" s="125">
        <f t="shared" ref="CO1337" si="499">+AM1337+AN1337+AO1337+AP1337+AQ1337+AR1337+AS1337+AU1337+BG1337</f>
        <v>26</v>
      </c>
      <c r="CP1337" s="225">
        <f>+SUM(I1338:I1343)-I1344</f>
        <v>0</v>
      </c>
      <c r="CQ1337" s="225">
        <f>+SUM(J1338:J1343)-J1344</f>
        <v>0</v>
      </c>
      <c r="CR1337" s="225">
        <f>+SUM(K1338:K1343)-K1344</f>
        <v>0</v>
      </c>
      <c r="CS1337" s="90"/>
      <c r="CT1337" s="90"/>
      <c r="CU1337" s="90"/>
      <c r="CV1337" s="90"/>
      <c r="CW1337" s="90"/>
      <c r="CX1337" s="90"/>
      <c r="CY1337" s="90"/>
      <c r="CZ1337" s="90"/>
      <c r="DA1337" s="90"/>
    </row>
    <row r="1338" spans="1:105" s="70" customFormat="1" ht="15" customHeight="1">
      <c r="A1338" s="228"/>
      <c r="B1338" s="277"/>
      <c r="C1338" s="280"/>
      <c r="D1338" s="237"/>
      <c r="E1338" s="237"/>
      <c r="F1338" s="242" t="s">
        <v>82</v>
      </c>
      <c r="G1338" s="71">
        <v>1.5</v>
      </c>
      <c r="H1338" s="83"/>
      <c r="I1338" s="83"/>
      <c r="J1338" s="83"/>
      <c r="K1338" s="83"/>
      <c r="L1338" s="83"/>
      <c r="M1338" s="83"/>
      <c r="N1338" s="83"/>
      <c r="O1338" s="83"/>
      <c r="P1338" s="83">
        <v>2</v>
      </c>
      <c r="Q1338" s="83">
        <v>2</v>
      </c>
      <c r="R1338" s="83">
        <v>2</v>
      </c>
      <c r="S1338" s="83">
        <v>2</v>
      </c>
      <c r="T1338" s="83">
        <v>0.5</v>
      </c>
      <c r="U1338" s="83">
        <v>1.5</v>
      </c>
      <c r="V1338" s="83"/>
      <c r="W1338" s="83"/>
      <c r="X1338" s="83"/>
      <c r="Y1338" s="83"/>
      <c r="Z1338" s="83"/>
      <c r="AA1338" s="83"/>
      <c r="AB1338" s="83"/>
      <c r="AC1338" s="79"/>
      <c r="AD1338" s="79"/>
      <c r="AE1338" s="79"/>
      <c r="AF1338" s="79"/>
      <c r="AG1338" s="79"/>
      <c r="AH1338" s="79"/>
      <c r="AI1338" s="79"/>
      <c r="AJ1338" s="79"/>
      <c r="AK1338" s="79">
        <v>0.5</v>
      </c>
      <c r="AL1338" s="79"/>
      <c r="AM1338" s="240"/>
      <c r="AN1338" s="240"/>
      <c r="AO1338" s="240"/>
      <c r="AP1338" s="240"/>
      <c r="AQ1338" s="240"/>
      <c r="AR1338" s="240"/>
      <c r="AS1338" s="240"/>
      <c r="AT1338" s="256"/>
      <c r="AU1338" s="256"/>
      <c r="AV1338" s="259"/>
      <c r="AW1338" s="259"/>
      <c r="AX1338" s="256"/>
      <c r="AY1338" s="256"/>
      <c r="AZ1338" s="256"/>
      <c r="BA1338" s="256"/>
      <c r="BB1338" s="256"/>
      <c r="BC1338" s="256"/>
      <c r="BD1338" s="256"/>
      <c r="BE1338" s="256"/>
      <c r="BF1338" s="256"/>
      <c r="BG1338" s="256"/>
      <c r="BH1338" s="256"/>
      <c r="BI1338" s="256"/>
      <c r="BJ1338" s="256"/>
      <c r="BK1338" s="256"/>
      <c r="BL1338" s="262"/>
      <c r="BM1338" s="262"/>
      <c r="BN1338" s="262"/>
      <c r="BO1338" s="262"/>
      <c r="BP1338" s="262"/>
      <c r="BQ1338" s="262"/>
      <c r="BR1338" s="270"/>
      <c r="BS1338" s="270"/>
      <c r="BT1338" s="270"/>
      <c r="BU1338" s="270"/>
      <c r="BV1338" s="270"/>
      <c r="BW1338" s="270"/>
      <c r="BX1338" s="256"/>
      <c r="BY1338" s="256"/>
      <c r="BZ1338" s="256"/>
      <c r="CA1338" s="267"/>
      <c r="CB1338" s="267"/>
      <c r="CC1338" s="274"/>
      <c r="CD1338" s="267"/>
      <c r="CE1338" s="267"/>
      <c r="CF1338" s="267"/>
      <c r="CG1338" s="267"/>
      <c r="CH1338" s="267"/>
      <c r="CI1338" s="267"/>
      <c r="CJ1338" s="267"/>
      <c r="CK1338" s="267"/>
      <c r="CL1338" s="265"/>
      <c r="CM1338" s="272"/>
      <c r="CN1338" s="264"/>
      <c r="CO1338" s="125"/>
      <c r="CP1338" s="226"/>
      <c r="CQ1338" s="226"/>
      <c r="CR1338" s="226"/>
      <c r="CS1338" s="90"/>
      <c r="CT1338" s="90"/>
      <c r="CU1338" s="90"/>
      <c r="CV1338" s="90"/>
      <c r="CW1338" s="90"/>
      <c r="CX1338" s="90"/>
      <c r="CY1338" s="90"/>
      <c r="CZ1338" s="90"/>
      <c r="DA1338" s="90"/>
    </row>
    <row r="1339" spans="1:105" s="70" customFormat="1" ht="15" customHeight="1">
      <c r="A1339" s="228"/>
      <c r="B1339" s="277"/>
      <c r="C1339" s="280"/>
      <c r="D1339" s="237"/>
      <c r="E1339" s="237"/>
      <c r="F1339" s="243"/>
      <c r="G1339" s="72">
        <v>2</v>
      </c>
      <c r="H1339" s="84"/>
      <c r="I1339" s="84"/>
      <c r="J1339" s="84"/>
      <c r="K1339" s="84"/>
      <c r="L1339" s="84"/>
      <c r="M1339" s="84"/>
      <c r="N1339" s="84"/>
      <c r="O1339" s="84"/>
      <c r="P1339" s="84">
        <v>0.5</v>
      </c>
      <c r="Q1339" s="84">
        <v>0.5</v>
      </c>
      <c r="R1339" s="84">
        <v>0.5</v>
      </c>
      <c r="S1339" s="84">
        <v>0.5</v>
      </c>
      <c r="T1339" s="84">
        <v>0.5</v>
      </c>
      <c r="U1339" s="84">
        <v>0.5</v>
      </c>
      <c r="V1339" s="84"/>
      <c r="W1339" s="84"/>
      <c r="X1339" s="84"/>
      <c r="Y1339" s="84"/>
      <c r="Z1339" s="84"/>
      <c r="AA1339" s="84"/>
      <c r="AB1339" s="84"/>
      <c r="AC1339" s="80"/>
      <c r="AD1339" s="80"/>
      <c r="AE1339" s="80"/>
      <c r="AF1339" s="80"/>
      <c r="AG1339" s="80"/>
      <c r="AH1339" s="80"/>
      <c r="AI1339" s="80"/>
      <c r="AJ1339" s="80"/>
      <c r="AK1339" s="80">
        <v>0.5</v>
      </c>
      <c r="AL1339" s="80"/>
      <c r="AM1339" s="240"/>
      <c r="AN1339" s="240"/>
      <c r="AO1339" s="240"/>
      <c r="AP1339" s="240"/>
      <c r="AQ1339" s="240"/>
      <c r="AR1339" s="240"/>
      <c r="AS1339" s="240"/>
      <c r="AT1339" s="256"/>
      <c r="AU1339" s="256"/>
      <c r="AV1339" s="259"/>
      <c r="AW1339" s="259"/>
      <c r="AX1339" s="256"/>
      <c r="AY1339" s="256"/>
      <c r="AZ1339" s="256"/>
      <c r="BA1339" s="256"/>
      <c r="BB1339" s="256"/>
      <c r="BC1339" s="256"/>
      <c r="BD1339" s="256"/>
      <c r="BE1339" s="256"/>
      <c r="BF1339" s="256"/>
      <c r="BG1339" s="256"/>
      <c r="BH1339" s="256"/>
      <c r="BI1339" s="256"/>
      <c r="BJ1339" s="256"/>
      <c r="BK1339" s="256"/>
      <c r="BL1339" s="262"/>
      <c r="BM1339" s="262"/>
      <c r="BN1339" s="262"/>
      <c r="BO1339" s="262"/>
      <c r="BP1339" s="262"/>
      <c r="BQ1339" s="262"/>
      <c r="BR1339" s="270"/>
      <c r="BS1339" s="270"/>
      <c r="BT1339" s="270"/>
      <c r="BU1339" s="270"/>
      <c r="BV1339" s="270"/>
      <c r="BW1339" s="270"/>
      <c r="BX1339" s="256"/>
      <c r="BY1339" s="256"/>
      <c r="BZ1339" s="256"/>
      <c r="CA1339" s="267"/>
      <c r="CB1339" s="267"/>
      <c r="CC1339" s="274"/>
      <c r="CD1339" s="267"/>
      <c r="CE1339" s="267"/>
      <c r="CF1339" s="267"/>
      <c r="CG1339" s="267"/>
      <c r="CH1339" s="267"/>
      <c r="CI1339" s="267"/>
      <c r="CJ1339" s="267"/>
      <c r="CK1339" s="267"/>
      <c r="CL1339" s="265"/>
      <c r="CM1339" s="272"/>
      <c r="CN1339" s="264"/>
      <c r="CO1339" s="125"/>
      <c r="CP1339" s="226"/>
      <c r="CQ1339" s="226"/>
      <c r="CR1339" s="226"/>
      <c r="CS1339" s="90"/>
      <c r="CT1339" s="90"/>
      <c r="CU1339" s="90"/>
      <c r="CV1339" s="90"/>
      <c r="CW1339" s="90"/>
      <c r="CX1339" s="90"/>
      <c r="CY1339" s="90"/>
      <c r="CZ1339" s="90"/>
      <c r="DA1339" s="90"/>
    </row>
    <row r="1340" spans="1:105" s="70" customFormat="1" ht="15" customHeight="1">
      <c r="A1340" s="228"/>
      <c r="B1340" s="277"/>
      <c r="C1340" s="280"/>
      <c r="D1340" s="237"/>
      <c r="E1340" s="237"/>
      <c r="F1340" s="243"/>
      <c r="G1340" s="72">
        <v>2.1</v>
      </c>
      <c r="H1340" s="84"/>
      <c r="I1340" s="84"/>
      <c r="J1340" s="84"/>
      <c r="K1340" s="84"/>
      <c r="L1340" s="84"/>
      <c r="M1340" s="84"/>
      <c r="N1340" s="84"/>
      <c r="O1340" s="84"/>
      <c r="P1340" s="84"/>
      <c r="Q1340" s="84"/>
      <c r="R1340" s="84"/>
      <c r="S1340" s="84"/>
      <c r="T1340" s="84"/>
      <c r="U1340" s="84"/>
      <c r="V1340" s="84"/>
      <c r="W1340" s="84"/>
      <c r="X1340" s="84"/>
      <c r="Y1340" s="84"/>
      <c r="Z1340" s="84"/>
      <c r="AA1340" s="84"/>
      <c r="AB1340" s="84"/>
      <c r="AC1340" s="80"/>
      <c r="AD1340" s="80"/>
      <c r="AE1340" s="80"/>
      <c r="AF1340" s="80"/>
      <c r="AG1340" s="80"/>
      <c r="AH1340" s="80"/>
      <c r="AI1340" s="80"/>
      <c r="AJ1340" s="80"/>
      <c r="AK1340" s="80"/>
      <c r="AL1340" s="80"/>
      <c r="AM1340" s="240"/>
      <c r="AN1340" s="240"/>
      <c r="AO1340" s="240"/>
      <c r="AP1340" s="240"/>
      <c r="AQ1340" s="240"/>
      <c r="AR1340" s="240"/>
      <c r="AS1340" s="240"/>
      <c r="AT1340" s="256"/>
      <c r="AU1340" s="256"/>
      <c r="AV1340" s="259"/>
      <c r="AW1340" s="259"/>
      <c r="AX1340" s="256"/>
      <c r="AY1340" s="256"/>
      <c r="AZ1340" s="256"/>
      <c r="BA1340" s="256"/>
      <c r="BB1340" s="256"/>
      <c r="BC1340" s="256"/>
      <c r="BD1340" s="256"/>
      <c r="BE1340" s="256"/>
      <c r="BF1340" s="256"/>
      <c r="BG1340" s="256"/>
      <c r="BH1340" s="256"/>
      <c r="BI1340" s="256"/>
      <c r="BJ1340" s="256"/>
      <c r="BK1340" s="256"/>
      <c r="BL1340" s="262"/>
      <c r="BM1340" s="262"/>
      <c r="BN1340" s="262"/>
      <c r="BO1340" s="262"/>
      <c r="BP1340" s="262"/>
      <c r="BQ1340" s="262"/>
      <c r="BR1340" s="270"/>
      <c r="BS1340" s="270"/>
      <c r="BT1340" s="270"/>
      <c r="BU1340" s="270"/>
      <c r="BV1340" s="270"/>
      <c r="BW1340" s="270"/>
      <c r="BX1340" s="256"/>
      <c r="BY1340" s="256"/>
      <c r="BZ1340" s="256"/>
      <c r="CA1340" s="267"/>
      <c r="CB1340" s="267"/>
      <c r="CC1340" s="274"/>
      <c r="CD1340" s="267"/>
      <c r="CE1340" s="267"/>
      <c r="CF1340" s="267"/>
      <c r="CG1340" s="267"/>
      <c r="CH1340" s="267"/>
      <c r="CI1340" s="267"/>
      <c r="CJ1340" s="267"/>
      <c r="CK1340" s="267"/>
      <c r="CL1340" s="265"/>
      <c r="CM1340" s="272"/>
      <c r="CN1340" s="264"/>
      <c r="CO1340" s="125"/>
      <c r="CP1340" s="226"/>
      <c r="CQ1340" s="226"/>
      <c r="CR1340" s="226"/>
      <c r="CS1340" s="90"/>
      <c r="CT1340" s="90"/>
      <c r="CU1340" s="90"/>
      <c r="CV1340" s="90"/>
      <c r="CW1340" s="90"/>
      <c r="CX1340" s="90"/>
      <c r="CY1340" s="90"/>
      <c r="CZ1340" s="90"/>
      <c r="DA1340" s="90"/>
    </row>
    <row r="1341" spans="1:105" s="70" customFormat="1" ht="15" customHeight="1">
      <c r="A1341" s="228"/>
      <c r="B1341" s="277"/>
      <c r="C1341" s="280"/>
      <c r="D1341" s="237"/>
      <c r="E1341" s="237"/>
      <c r="F1341" s="243"/>
      <c r="G1341" s="72">
        <v>2.7</v>
      </c>
      <c r="H1341" s="84"/>
      <c r="I1341" s="84"/>
      <c r="J1341" s="84"/>
      <c r="K1341" s="84"/>
      <c r="L1341" s="84"/>
      <c r="M1341" s="84"/>
      <c r="N1341" s="84"/>
      <c r="O1341" s="84"/>
      <c r="P1341" s="84"/>
      <c r="Q1341" s="84"/>
      <c r="R1341" s="84"/>
      <c r="S1341" s="84"/>
      <c r="T1341" s="84"/>
      <c r="U1341" s="84"/>
      <c r="V1341" s="84"/>
      <c r="W1341" s="84"/>
      <c r="X1341" s="84"/>
      <c r="Y1341" s="84"/>
      <c r="Z1341" s="84"/>
      <c r="AA1341" s="84"/>
      <c r="AB1341" s="84"/>
      <c r="AC1341" s="80"/>
      <c r="AD1341" s="80"/>
      <c r="AE1341" s="80"/>
      <c r="AF1341" s="80"/>
      <c r="AG1341" s="80"/>
      <c r="AH1341" s="80"/>
      <c r="AI1341" s="80"/>
      <c r="AJ1341" s="80"/>
      <c r="AK1341" s="80"/>
      <c r="AL1341" s="80"/>
      <c r="AM1341" s="240"/>
      <c r="AN1341" s="240"/>
      <c r="AO1341" s="240"/>
      <c r="AP1341" s="240"/>
      <c r="AQ1341" s="240"/>
      <c r="AR1341" s="240"/>
      <c r="AS1341" s="240"/>
      <c r="AT1341" s="256"/>
      <c r="AU1341" s="256"/>
      <c r="AV1341" s="259"/>
      <c r="AW1341" s="259"/>
      <c r="AX1341" s="256"/>
      <c r="AY1341" s="256"/>
      <c r="AZ1341" s="256"/>
      <c r="BA1341" s="256"/>
      <c r="BB1341" s="256"/>
      <c r="BC1341" s="256"/>
      <c r="BD1341" s="256"/>
      <c r="BE1341" s="256"/>
      <c r="BF1341" s="256"/>
      <c r="BG1341" s="256"/>
      <c r="BH1341" s="256"/>
      <c r="BI1341" s="256"/>
      <c r="BJ1341" s="256"/>
      <c r="BK1341" s="256"/>
      <c r="BL1341" s="262"/>
      <c r="BM1341" s="262"/>
      <c r="BN1341" s="262"/>
      <c r="BO1341" s="262"/>
      <c r="BP1341" s="262"/>
      <c r="BQ1341" s="262"/>
      <c r="BR1341" s="270"/>
      <c r="BS1341" s="270"/>
      <c r="BT1341" s="270"/>
      <c r="BU1341" s="270"/>
      <c r="BV1341" s="270"/>
      <c r="BW1341" s="270"/>
      <c r="BX1341" s="256"/>
      <c r="BY1341" s="256"/>
      <c r="BZ1341" s="256"/>
      <c r="CA1341" s="267"/>
      <c r="CB1341" s="267"/>
      <c r="CC1341" s="274"/>
      <c r="CD1341" s="267"/>
      <c r="CE1341" s="267"/>
      <c r="CF1341" s="267"/>
      <c r="CG1341" s="267"/>
      <c r="CH1341" s="267"/>
      <c r="CI1341" s="267"/>
      <c r="CJ1341" s="267"/>
      <c r="CK1341" s="267"/>
      <c r="CL1341" s="265"/>
      <c r="CM1341" s="272"/>
      <c r="CN1341" s="264"/>
      <c r="CO1341" s="125"/>
      <c r="CP1341" s="226"/>
      <c r="CQ1341" s="226"/>
      <c r="CR1341" s="226"/>
      <c r="CS1341" s="90"/>
      <c r="CT1341" s="90"/>
      <c r="CU1341" s="90"/>
      <c r="CV1341" s="90"/>
      <c r="CW1341" s="90"/>
      <c r="CX1341" s="90"/>
      <c r="CY1341" s="90"/>
      <c r="CZ1341" s="90"/>
      <c r="DA1341" s="90"/>
    </row>
    <row r="1342" spans="1:105" s="70" customFormat="1" ht="15" customHeight="1">
      <c r="A1342" s="228"/>
      <c r="B1342" s="277"/>
      <c r="C1342" s="280"/>
      <c r="D1342" s="237"/>
      <c r="E1342" s="237"/>
      <c r="F1342" s="243"/>
      <c r="G1342" s="72">
        <v>3</v>
      </c>
      <c r="H1342" s="84"/>
      <c r="I1342" s="84"/>
      <c r="J1342" s="84"/>
      <c r="K1342" s="84"/>
      <c r="L1342" s="84"/>
      <c r="M1342" s="84"/>
      <c r="N1342" s="84"/>
      <c r="O1342" s="84"/>
      <c r="P1342" s="84"/>
      <c r="Q1342" s="84"/>
      <c r="R1342" s="84"/>
      <c r="S1342" s="84"/>
      <c r="T1342" s="84"/>
      <c r="U1342" s="84"/>
      <c r="V1342" s="84"/>
      <c r="W1342" s="84"/>
      <c r="X1342" s="84"/>
      <c r="Y1342" s="84"/>
      <c r="Z1342" s="84"/>
      <c r="AA1342" s="84"/>
      <c r="AB1342" s="84"/>
      <c r="AC1342" s="80"/>
      <c r="AD1342" s="80"/>
      <c r="AE1342" s="80"/>
      <c r="AF1342" s="80"/>
      <c r="AG1342" s="80"/>
      <c r="AH1342" s="80"/>
      <c r="AI1342" s="80"/>
      <c r="AJ1342" s="80"/>
      <c r="AK1342" s="80"/>
      <c r="AL1342" s="80"/>
      <c r="AM1342" s="240"/>
      <c r="AN1342" s="240"/>
      <c r="AO1342" s="240"/>
      <c r="AP1342" s="240"/>
      <c r="AQ1342" s="240"/>
      <c r="AR1342" s="240"/>
      <c r="AS1342" s="240"/>
      <c r="AT1342" s="256"/>
      <c r="AU1342" s="256"/>
      <c r="AV1342" s="259"/>
      <c r="AW1342" s="259"/>
      <c r="AX1342" s="256"/>
      <c r="AY1342" s="256"/>
      <c r="AZ1342" s="256"/>
      <c r="BA1342" s="256"/>
      <c r="BB1342" s="256"/>
      <c r="BC1342" s="256"/>
      <c r="BD1342" s="256"/>
      <c r="BE1342" s="256"/>
      <c r="BF1342" s="256"/>
      <c r="BG1342" s="256"/>
      <c r="BH1342" s="256"/>
      <c r="BI1342" s="256"/>
      <c r="BJ1342" s="256"/>
      <c r="BK1342" s="256"/>
      <c r="BL1342" s="262"/>
      <c r="BM1342" s="262"/>
      <c r="BN1342" s="262"/>
      <c r="BO1342" s="262"/>
      <c r="BP1342" s="262"/>
      <c r="BQ1342" s="262"/>
      <c r="BR1342" s="270"/>
      <c r="BS1342" s="270"/>
      <c r="BT1342" s="270"/>
      <c r="BU1342" s="270"/>
      <c r="BV1342" s="270"/>
      <c r="BW1342" s="270"/>
      <c r="BX1342" s="256"/>
      <c r="BY1342" s="256"/>
      <c r="BZ1342" s="256"/>
      <c r="CA1342" s="267"/>
      <c r="CB1342" s="267"/>
      <c r="CC1342" s="274"/>
      <c r="CD1342" s="267"/>
      <c r="CE1342" s="267"/>
      <c r="CF1342" s="267"/>
      <c r="CG1342" s="267"/>
      <c r="CH1342" s="267"/>
      <c r="CI1342" s="267"/>
      <c r="CJ1342" s="267"/>
      <c r="CK1342" s="267"/>
      <c r="CL1342" s="265"/>
      <c r="CM1342" s="272"/>
      <c r="CN1342" s="264"/>
      <c r="CO1342" s="125"/>
      <c r="CP1342" s="226"/>
      <c r="CQ1342" s="226"/>
      <c r="CR1342" s="226"/>
      <c r="CS1342" s="90"/>
      <c r="CT1342" s="90"/>
      <c r="CU1342" s="90"/>
      <c r="CV1342" s="90"/>
      <c r="CW1342" s="90"/>
      <c r="CX1342" s="90"/>
      <c r="CY1342" s="90"/>
      <c r="CZ1342" s="90"/>
      <c r="DA1342" s="90"/>
    </row>
    <row r="1343" spans="1:105" s="70" customFormat="1" ht="15" customHeight="1">
      <c r="A1343" s="228"/>
      <c r="B1343" s="277"/>
      <c r="C1343" s="280"/>
      <c r="D1343" s="237"/>
      <c r="E1343" s="237"/>
      <c r="F1343" s="244"/>
      <c r="G1343" s="73">
        <v>3.9</v>
      </c>
      <c r="H1343" s="85"/>
      <c r="I1343" s="85"/>
      <c r="J1343" s="85"/>
      <c r="K1343" s="85"/>
      <c r="L1343" s="85"/>
      <c r="M1343" s="85"/>
      <c r="N1343" s="85"/>
      <c r="O1343" s="85"/>
      <c r="P1343" s="85"/>
      <c r="Q1343" s="85"/>
      <c r="R1343" s="85"/>
      <c r="S1343" s="85"/>
      <c r="T1343" s="85"/>
      <c r="U1343" s="85"/>
      <c r="V1343" s="85"/>
      <c r="W1343" s="85"/>
      <c r="X1343" s="85"/>
      <c r="Y1343" s="85"/>
      <c r="Z1343" s="85"/>
      <c r="AA1343" s="85"/>
      <c r="AB1343" s="85"/>
      <c r="AC1343" s="81"/>
      <c r="AD1343" s="81"/>
      <c r="AE1343" s="81"/>
      <c r="AF1343" s="81"/>
      <c r="AG1343" s="81"/>
      <c r="AH1343" s="81"/>
      <c r="AI1343" s="81"/>
      <c r="AJ1343" s="81"/>
      <c r="AK1343" s="81"/>
      <c r="AL1343" s="81"/>
      <c r="AM1343" s="240"/>
      <c r="AN1343" s="240"/>
      <c r="AO1343" s="240"/>
      <c r="AP1343" s="240"/>
      <c r="AQ1343" s="240"/>
      <c r="AR1343" s="240"/>
      <c r="AS1343" s="240"/>
      <c r="AT1343" s="256"/>
      <c r="AU1343" s="256"/>
      <c r="AV1343" s="259"/>
      <c r="AW1343" s="259"/>
      <c r="AX1343" s="256"/>
      <c r="AY1343" s="256"/>
      <c r="AZ1343" s="256"/>
      <c r="BA1343" s="256"/>
      <c r="BB1343" s="256"/>
      <c r="BC1343" s="256"/>
      <c r="BD1343" s="256"/>
      <c r="BE1343" s="256"/>
      <c r="BF1343" s="256"/>
      <c r="BG1343" s="256"/>
      <c r="BH1343" s="256"/>
      <c r="BI1343" s="256"/>
      <c r="BJ1343" s="256"/>
      <c r="BK1343" s="256"/>
      <c r="BL1343" s="262"/>
      <c r="BM1343" s="262"/>
      <c r="BN1343" s="262"/>
      <c r="BO1343" s="262"/>
      <c r="BP1343" s="262"/>
      <c r="BQ1343" s="262"/>
      <c r="BR1343" s="270"/>
      <c r="BS1343" s="270"/>
      <c r="BT1343" s="270"/>
      <c r="BU1343" s="270"/>
      <c r="BV1343" s="270"/>
      <c r="BW1343" s="270"/>
      <c r="BX1343" s="256"/>
      <c r="BY1343" s="256"/>
      <c r="BZ1343" s="256"/>
      <c r="CA1343" s="267"/>
      <c r="CB1343" s="267"/>
      <c r="CC1343" s="274"/>
      <c r="CD1343" s="267"/>
      <c r="CE1343" s="267"/>
      <c r="CF1343" s="267"/>
      <c r="CG1343" s="267"/>
      <c r="CH1343" s="267"/>
      <c r="CI1343" s="267"/>
      <c r="CJ1343" s="267"/>
      <c r="CK1343" s="267"/>
      <c r="CL1343" s="265"/>
      <c r="CM1343" s="272"/>
      <c r="CN1343" s="264"/>
      <c r="CO1343" s="125"/>
      <c r="CP1343" s="226"/>
      <c r="CQ1343" s="226"/>
      <c r="CR1343" s="226"/>
      <c r="CS1343" s="90"/>
      <c r="CT1343" s="90"/>
      <c r="CU1343" s="90"/>
      <c r="CV1343" s="90"/>
      <c r="CW1343" s="90"/>
      <c r="CX1343" s="90"/>
      <c r="CY1343" s="90"/>
      <c r="CZ1343" s="90"/>
      <c r="DA1343" s="90"/>
    </row>
    <row r="1344" spans="1:105" s="70" customFormat="1" ht="15" customHeight="1" thickBot="1">
      <c r="A1344" s="229"/>
      <c r="B1344" s="278"/>
      <c r="C1344" s="281"/>
      <c r="D1344" s="238"/>
      <c r="E1344" s="238"/>
      <c r="F1344" s="245" t="s">
        <v>83</v>
      </c>
      <c r="G1344" s="246"/>
      <c r="H1344" s="82"/>
      <c r="I1344" s="82"/>
      <c r="J1344" s="82"/>
      <c r="K1344" s="82"/>
      <c r="L1344" s="82"/>
      <c r="M1344" s="82"/>
      <c r="N1344" s="82"/>
      <c r="O1344" s="82"/>
      <c r="P1344" s="82"/>
      <c r="Q1344" s="82"/>
      <c r="R1344" s="82"/>
      <c r="S1344" s="82"/>
      <c r="T1344" s="82"/>
      <c r="U1344" s="82"/>
      <c r="V1344" s="82"/>
      <c r="W1344" s="82"/>
      <c r="X1344" s="82"/>
      <c r="Y1344" s="82"/>
      <c r="Z1344" s="82"/>
      <c r="AA1344" s="82"/>
      <c r="AB1344" s="82"/>
      <c r="AC1344" s="35"/>
      <c r="AD1344" s="35"/>
      <c r="AE1344" s="35"/>
      <c r="AF1344" s="35"/>
      <c r="AG1344" s="35"/>
      <c r="AH1344" s="35"/>
      <c r="AI1344" s="35"/>
      <c r="AJ1344" s="35"/>
      <c r="AK1344" s="35"/>
      <c r="AL1344" s="35"/>
      <c r="AM1344" s="241"/>
      <c r="AN1344" s="241"/>
      <c r="AO1344" s="241"/>
      <c r="AP1344" s="241"/>
      <c r="AQ1344" s="241"/>
      <c r="AR1344" s="241"/>
      <c r="AS1344" s="241"/>
      <c r="AT1344" s="257"/>
      <c r="AU1344" s="257"/>
      <c r="AV1344" s="260"/>
      <c r="AW1344" s="260"/>
      <c r="AX1344" s="257"/>
      <c r="AY1344" s="257"/>
      <c r="AZ1344" s="257"/>
      <c r="BA1344" s="257"/>
      <c r="BB1344" s="257"/>
      <c r="BC1344" s="257"/>
      <c r="BD1344" s="257"/>
      <c r="BE1344" s="257"/>
      <c r="BF1344" s="257"/>
      <c r="BG1344" s="257"/>
      <c r="BH1344" s="257"/>
      <c r="BI1344" s="257"/>
      <c r="BJ1344" s="257"/>
      <c r="BK1344" s="257"/>
      <c r="BL1344" s="263"/>
      <c r="BM1344" s="263"/>
      <c r="BN1344" s="263"/>
      <c r="BO1344" s="263"/>
      <c r="BP1344" s="263"/>
      <c r="BQ1344" s="263"/>
      <c r="BR1344" s="271"/>
      <c r="BS1344" s="271"/>
      <c r="BT1344" s="271"/>
      <c r="BU1344" s="271"/>
      <c r="BV1344" s="271"/>
      <c r="BW1344" s="271"/>
      <c r="BX1344" s="257"/>
      <c r="BY1344" s="257"/>
      <c r="BZ1344" s="257"/>
      <c r="CA1344" s="268"/>
      <c r="CB1344" s="268"/>
      <c r="CC1344" s="275"/>
      <c r="CD1344" s="268"/>
      <c r="CE1344" s="268"/>
      <c r="CF1344" s="268"/>
      <c r="CG1344" s="268"/>
      <c r="CH1344" s="268"/>
      <c r="CI1344" s="268"/>
      <c r="CJ1344" s="268"/>
      <c r="CK1344" s="268"/>
      <c r="CL1344" s="265"/>
      <c r="CM1344" s="272"/>
      <c r="CN1344" s="264"/>
      <c r="CO1344" s="125"/>
      <c r="CP1344" s="226"/>
      <c r="CQ1344" s="226"/>
      <c r="CR1344" s="226"/>
      <c r="CS1344" s="90"/>
      <c r="CT1344" s="90"/>
      <c r="CU1344" s="90"/>
      <c r="CV1344" s="90"/>
      <c r="CW1344" s="90"/>
      <c r="CX1344" s="90"/>
      <c r="CY1344" s="90"/>
      <c r="CZ1344" s="90"/>
      <c r="DA1344" s="90"/>
    </row>
    <row r="1345" spans="1:105" s="70" customFormat="1" ht="15" customHeight="1">
      <c r="A1345" s="227">
        <f t="shared" ref="A1345" si="500">A1337+1</f>
        <v>166</v>
      </c>
      <c r="B1345" s="276" t="s">
        <v>566</v>
      </c>
      <c r="C1345" s="279" t="s">
        <v>567</v>
      </c>
      <c r="D1345" s="236">
        <v>44007</v>
      </c>
      <c r="E1345" s="236" t="s">
        <v>1248</v>
      </c>
      <c r="F1345" s="253" t="s">
        <v>80</v>
      </c>
      <c r="G1345" s="254"/>
      <c r="H1345" s="82" t="s">
        <v>69</v>
      </c>
      <c r="I1345" s="82"/>
      <c r="J1345" s="82" t="s">
        <v>61</v>
      </c>
      <c r="K1345" s="82" t="s">
        <v>61</v>
      </c>
      <c r="L1345" s="82" t="s">
        <v>61</v>
      </c>
      <c r="M1345" s="82" t="s">
        <v>67</v>
      </c>
      <c r="N1345" s="82" t="s">
        <v>61</v>
      </c>
      <c r="O1345" s="82"/>
      <c r="P1345" s="82" t="s">
        <v>61</v>
      </c>
      <c r="Q1345" s="82" t="s">
        <v>61</v>
      </c>
      <c r="R1345" s="82" t="s">
        <v>61</v>
      </c>
      <c r="S1345" s="82" t="s">
        <v>61</v>
      </c>
      <c r="T1345" s="82" t="s">
        <v>61</v>
      </c>
      <c r="U1345" s="82" t="s">
        <v>61</v>
      </c>
      <c r="V1345" s="82"/>
      <c r="W1345" s="82" t="s">
        <v>60</v>
      </c>
      <c r="X1345" s="82" t="s">
        <v>60</v>
      </c>
      <c r="Y1345" s="82" t="s">
        <v>60</v>
      </c>
      <c r="Z1345" s="82" t="s">
        <v>60</v>
      </c>
      <c r="AA1345" s="82" t="s">
        <v>60</v>
      </c>
      <c r="AB1345" s="82" t="s">
        <v>60</v>
      </c>
      <c r="AC1345" s="82"/>
      <c r="AD1345" s="82" t="s">
        <v>60</v>
      </c>
      <c r="AE1345" s="82" t="s">
        <v>60</v>
      </c>
      <c r="AF1345" s="82" t="s">
        <v>60</v>
      </c>
      <c r="AG1345" s="82" t="s">
        <v>60</v>
      </c>
      <c r="AH1345" s="82" t="s">
        <v>60</v>
      </c>
      <c r="AI1345" s="82" t="s">
        <v>1471</v>
      </c>
      <c r="AJ1345" s="82"/>
      <c r="AK1345" s="82" t="s">
        <v>67</v>
      </c>
      <c r="AL1345" s="82" t="s">
        <v>61</v>
      </c>
      <c r="AM1345" s="239">
        <f>COUNTIF(H1345:AL1345,"PH")+COUNTIF(H1345:AL1345,"PH/L")+COUNTIF(H1345:AL1345,"PM")</f>
        <v>0</v>
      </c>
      <c r="AN1345" s="239">
        <f>COUNTIF(H1345:AL1345,"PD")+COUNTIF(H1345:AL1345,"PDD")+COUNTIF(H1345:AL1345,"P/DS")/2+COUNTIF(H1345:AL1345,"PMD")</f>
        <v>0</v>
      </c>
      <c r="AO1345" s="239">
        <f>COUNTIF(H1345:AL1345,"PN")+COUNTIF(H1345:AL1345,"P/NS")/2+COUNTIF(H1345:AL1345,"PH")+COUNTIF(H1345:AL1345,"PH/F")/2+COUNTIF(H1345:AL1345,"PH/L")/2+COUNTIF(H1345:AL1345,"PM")</f>
        <v>0</v>
      </c>
      <c r="AP1345" s="239">
        <f>COUNTIF(H1345:AL1345,"BH")+COUNTIF(H1345:AL1345,"AL/BL")+COUNTIF(H1345:AL1345,"UL/BL")+COUNTIF(H1345:AL1345,"BM")</f>
        <v>0</v>
      </c>
      <c r="AQ1345" s="239">
        <f>COUNTIF(H1345:AL1345,"DS")+COUNTIF(H1345:AL1345,"AL/DS")/2+COUNTIF(H1345:AL1345,"UL/DS")/2+COUNTIF(H1345:AL1345,"CT")+COUNTIF(H1345:AL1345,"MD")</f>
        <v>11.5</v>
      </c>
      <c r="AR1345" s="239">
        <f>COUNTIF(H1345:AL1345,"NS")+COUNTIF(H1345:AL1345,"AL/NS")/2+COUNTIF(H1345:AL1345,"UL/NS")/2+COUNTIF(H1345:AL1345,"BH")+COUNTIF(H1345:AL1345,"AL/BF")/2+COUNTIF(H1345:AL1345,"AL/BL")/2+COUNTIF(H1345:AL1345,"UL/BL")/2+COUNTIF(H1345:AL1345,"UL/BF")/2+COUNTIF(H1345:AL1345,"BM")</f>
        <v>11</v>
      </c>
      <c r="AS1345" s="239">
        <f>COUNTIF(H1345:AL1345,"AL")+COUNTIF(H1345:AL1345,"AL/DS")/2+COUNTIF(H1345:AL1345,"AL/NS")/2+COUNTIF(H1345:AL1345,"NH")+COUNTIF(H1345:AL1345,"SL")+COUNTIF(H1345:AL1345,"NHD")+COUNTIF(H1345:AL1345,"B")+COUNTIF(H1345:AL1345,"HL")+COUNTIF(H1345:AL1345,"AL/BF")/2+COUNTIF(H1345:AL1345,"AL/BL")/2</f>
        <v>3</v>
      </c>
      <c r="AT1345" s="255">
        <f>COUNTIF(H1345:AL1345,"PD")+COUNTIF(H1345:AL1345,"PN")+COUNTIF(H1345:AL1345,"P/DS")/2+COUNTIF(H1345:AL1345,"P/NS")/2+COUNTIF(H1345:AL1345,"DS")+COUNTIF(H1345:AL1345,"NS")+COUNTIF(H1345:AL1345,"AL")+COUNTIF(H1345:AL1345,"AL/DS")+COUNTIF(H1345:AL1345,"AL/NS")+COUNTIF(H1345:AL1345,"NH")+COUNTIF(H1345:AL1345,"SL")+COUNTIF(H1345:AL1345,"UL/DS")/2+COUNTIF(H1345:AL1345,"UL/NS")/2+COUNTIF(H1345:AL1345,"CT")+COUNTIF(H1345:AL1345,"NHD")+COUNTIF(H1345:AL1345,"PDD")+COUNTIF(H1345:AL1345,"B")+COUNTIF(H1345:AL1345,"HL")+COUNTIF(H1345:AL1345,"PH")+COUNTIF(H1345:AL1345,"BH")+COUNTIF(H1345:AL1345,"AL/BF")+COUNTIF(H1345:AL1345,"AL/BL")+COUNTIF(H1345:AL1345,"UL/BF")/2+COUNTIF(H1345:AL1345,"UL/BL")/2+COUNTIF(H1345:AL1345,"PH/F")/2+COUNTIF(H1345:AL1345,"PH/L")/2+COUNTIF(H1345:AL1345,"MD")+COUNTIF(H1345:AL1345,"PMD")+COUNTIF(H1345:AL1345,"PM")+COUNTIF(H1345:AL1345,"BM")</f>
        <v>25.5</v>
      </c>
      <c r="AU1345" s="255">
        <f>COUNTIF(H1345:AL1345,"P/DS")/2+COUNTIF(H1345:AL1345,"P/NS")/2+COUNTIF(H1345:AL1345,"IL")+COUNTIF(H1345:AL1345,"NL")+COUNTIF(H1345:AL1345,"UL")+COUNTIF(H1345:AL1345,"UL/DS")/2+COUNTIF(H1345:AL1345,"UL/NS")/2+COUNTIF(H1345:AL1345,"KT")+COUNTIF(H1345:AL1345,"UL/BF")/2+COUNTIF(H1345:AL1345,"UL/BL")/2+COUNTIF(H1345:AL1345,"PH/F")/2+COUNTIF(H1345:AL1345,"PH/L")/2+COUNTIF(H1345:AL1345,"NB")</f>
        <v>0.5</v>
      </c>
      <c r="AV1345" s="258">
        <f>COUNTIF(H1345:AL1345,"PN")+COUNTIF(H1345:AL1345,"TVD")+COUNTIF(H1345:AL1345,"PH")+COUNTIF(H1345:AL1345,"PM")+COUNTIF(H1345:AL1345,"PDD")-COUNTIFS(H1345:AL1345,"PN",H1352:AL1352,"&gt;=3")-COUNTIFS(H1345:AL1345,"PM",H1352:AL1352,"&gt;=3")</f>
        <v>0</v>
      </c>
      <c r="AW1345" s="258">
        <f>COUNTIF(H1345:AL1345,"NS")+COUNTIF(H1345:AL1345,"D")+COUNTIF(H1345:AL1345,"BH")+COUNTIF(H1345:AL1345,"NHD")+COUNTIF(H1345:AL1345,"BM")-COUNTIFS(H1345:AL1345,"NS",H1352:AL1352,"&gt;=3")-COUNTIFS(H1345:AL1345,"BH",H1352:AL1352,"&gt;=3")-COUNTIFS(H1345:AL1345,"BM",H1352:AL1352,"&gt;=3")</f>
        <v>11</v>
      </c>
      <c r="AX1345" s="255">
        <f>COUNTIF(H1345:AL1345,"AL")+COUNTIF(H1345:AL1345,"AL/DS")/2+COUNTIF(H1345:AL1345,"AL/NS")/2+COUNTIF(H1345:AL1345,"AL/BF")+COUNTIF(H1345:AL1345,"AL/BL")/2</f>
        <v>2</v>
      </c>
      <c r="AY1345" s="255">
        <f>COUNTIF(H1345:AL1345,"SL")</f>
        <v>0</v>
      </c>
      <c r="AZ1345" s="255">
        <f>COUNTIF(H1345:AL1345,"NH")</f>
        <v>1</v>
      </c>
      <c r="BA1345" s="255">
        <f>COUNTIF(H1345:AL1345,"HL")</f>
        <v>0</v>
      </c>
      <c r="BB1345" s="255">
        <f>COUNTIF(G1345:AL1345,"P/DS")/2+COUNTIF(G1345:AL1345,"P/NS")/2+COUNTIF(G1345:AL1345,"UL")+COUNTIF(G1345:AL1345,"UL/DS")/2+COUNTIF(G1345:AL1345,"UL/NS")/2+COUNTIF(G1345:AL1345,"UL/BL")/2+COUNTIF(G1345:AL1345,"UL/BF")/2+COUNTIF(G1345:AL1345,"PH/F")/2+COUNTIF(G1345:AL1345,"PH/L")/2</f>
        <v>0.5</v>
      </c>
      <c r="BC1345" s="255">
        <f>COUNTIF(H1345:AL1345,"NB")</f>
        <v>0</v>
      </c>
      <c r="BD1345" s="255">
        <f>COUNTIF(H1345:AL1345,"NL")</f>
        <v>0</v>
      </c>
      <c r="BE1345" s="255">
        <f>COUNTIF(H1345:AL1345,"IL")</f>
        <v>0</v>
      </c>
      <c r="BF1345" s="255">
        <f>COUNTIF(H1345:AL1345,"KT")</f>
        <v>0</v>
      </c>
      <c r="BG1345" s="255">
        <f>COUNTIF(H1345:AL1345,"L70")</f>
        <v>0</v>
      </c>
      <c r="BH1345" s="255">
        <f>COUNTIF(H1345:AL1345,"MD")</f>
        <v>0</v>
      </c>
      <c r="BI1345" s="255">
        <f>COUNTIF(H1345:AL1345,"PMD")</f>
        <v>0</v>
      </c>
      <c r="BJ1345" s="255">
        <f>COUNTIF(H1345:AL1345,"PM")</f>
        <v>0</v>
      </c>
      <c r="BK1345" s="255">
        <f>COUNTIF(H1345:AL1345,"BM")</f>
        <v>0</v>
      </c>
      <c r="BL1345" s="261">
        <f>SUMIF(H1345:AL1345,"PD",H1346:AL1346)+SUMIF(H1345:AL1345,"PN",H1346:AL1346)+SUMIF(H1345:AL1345,"P/DS",H1346:AL1346)+SUMIF(H1345:AL1345,"PN/F",H1346:AL1346)+SUMIF(H1345:AL1345,"PN/L",H1346:AL1346)+SUMIF(H1345:AL1345,"TV",H1346:AL1346)+SUMIF(H1345:AL1345,"TVD",H1346:AL1346)+SUMIF(H1345:AL1345,"PDD",H1346:AL1346)</f>
        <v>0</v>
      </c>
      <c r="BM1345" s="261">
        <f>SUMIF(H1345:AL1345,"PD",H1347:AL1347)+SUMIF(H1345:AL1345,"PN",H1347:AL1347)+SUMIF(H1345:AL1345,"P/DS",H1347:AL1347)+SUMIF(H1345:AL1345,"PN/F",H1347:AL1347)+SUMIF(H1345:AL1345,"PN/L",H1347:AL1347)+SUMIF(H1345:AL1345,"TV",H1347:AL1347)+SUMIF(H1345:AL1345,"TVD",H1347:AL1347)+SUMIF(H1345:AL1345,"PDD",H1347:AL1347)+SUMIF(H1345:AL1345,"PMD",H1347:AL1347)</f>
        <v>0</v>
      </c>
      <c r="BN1345" s="261">
        <f>SUMIF(H1345:AL1345,"PD",H1348:AL1348)+SUMIF(H1345:AL1345,"PN",H1348:AL1348)+SUMIF(H1345:AL1345,"P/DS",H1348:AL1348)+SUMIF(H1345:AL1345,"PN/F",H1348:AL1348)+SUMIF(H1345:AL1345,"PN/L",H1348:AL1348)+SUMIF(H1345:AL1345,"TV",H1348:AL1348)+SUMIF(H1345:AL1345,"TVD",H1348:AL1348)</f>
        <v>0</v>
      </c>
      <c r="BO1345" s="261">
        <f>SUMIF(H1345:AL1345,"PD",H1349:AL1349)+SUMIF(H1345:AL1345,"PN",H1349:AL1349)+SUMIF(H1345:AL1345,"P/DS",H1349:AL1349)+SUMIF(H1345:AL1345,"PN/F",H1349:AL1349)+SUMIF(H1345:AL1345,"PN/L",H1349:AL1349)+SUMIF(H1345:AL1345,"TV",H1349:AL1349)+SUMIF(H1345:AL1345,"TVD",H1349:AL1349)</f>
        <v>0</v>
      </c>
      <c r="BP1345" s="261">
        <f>SUMIF(H1345:AL1345,"PD",H1350:AL1350)+SUMIF(H1345:AL1345,"PN",H1350:AL1350)+SUMIF(H1345:AL1345,"P/DS",H1350:AL1350)+SUMIF(H1345:AL1345,"PN/F",H1350:AL1350)+SUMIF(H1345:AL1345,"PN/L",H1350:AL1350)+SUMIF(H1345:AL1345,"TV",H1350:AL1350)+SUMIF(H1345:AL1345,"TVD",H1350:AL1350)+SUMIF(H1345:AL1345,"PDD",H1350:AL1350)+SUMIF(H1345:AL1345,"PH",H1350:AL1350)+SUMIF(H1345:AL1345,"PM",H1350:AL1350)</f>
        <v>0</v>
      </c>
      <c r="BQ1345" s="261">
        <f>SUMIF(H1345:AL1345,"PD",H1351:AL1351)+SUMIF(H1345:AL1345,"PN",H1351:AL1351)+SUMIF(H1345:AL1345,"P/DS",H1351:AL1351)+SUMIF(H1345:AL1345,"PN/F",H1351:AL1351)+SUMIF(H1345:AL1345,"PN/L",H1351:AL1351)+SUMIF(H1345:AL1345,"TV",H1351:AL1351)+SUMIF(H1345:AL1345,"TVD",H1351:AL1351)+SUMIF(H1345:AL1345,"PDD",H1351:AL1351)+SUMIF(H1345:AL1345,"PH",H1351:AL1351)+SUMIF(H1345:AL1345,"PM",H1351:AL1351)</f>
        <v>0</v>
      </c>
      <c r="BR1345" s="269">
        <f>SUM(H1346:AL1346)-BL1345</f>
        <v>16</v>
      </c>
      <c r="BS1345" s="269">
        <f>SUM(H1347:AL1347)-BM1345</f>
        <v>4</v>
      </c>
      <c r="BT1345" s="269">
        <f>SUM(H1348:AL1348)-BN1345</f>
        <v>0</v>
      </c>
      <c r="BU1345" s="269">
        <f>SUM(H1349:AL1349)-BO1345</f>
        <v>0</v>
      </c>
      <c r="BV1345" s="269">
        <f>SUM(H1350:AL1350)-BP1345</f>
        <v>0</v>
      </c>
      <c r="BW1345" s="269">
        <f>SUM(H1351:AL1351)-BQ1345</f>
        <v>0</v>
      </c>
      <c r="BX1345" s="255">
        <f>SUMIF(H1345:AL1345,"PD",H1352:AL1352)+SUMIF(H1345:AL1345,"PN",H1352:AL1352)+SUMIF(H1345:AL1345,"P/DS",H1352:AL1352)+SUMIF(H1345:AL1345,"PN/F",H1352:AL1352)+SUMIF(H1345:AL1345,"PN/L",H1352:AL1352)</f>
        <v>0</v>
      </c>
      <c r="BY1345" s="255">
        <f>SUM(H1352:AL1352)-BX1345</f>
        <v>0</v>
      </c>
      <c r="BZ1345" s="255">
        <f t="shared" ref="BZ1345" si="501">+SUM(BL1345:BW1352)</f>
        <v>20</v>
      </c>
      <c r="CA1345" s="266">
        <f>(COUNTIFS(H1345:AL1345,"PD",H1346:AL1346,"&gt;=2"))*0.5-IF(CN1345="VP",COUNTIFS($H$16:$AL$16,"SAT",H1345:AL1345,"PD",H1346:AL1346,"&gt;=2"))*0.5</f>
        <v>0</v>
      </c>
      <c r="CB1345" s="266">
        <f>(COUNTIFS(H1345:AL1345,"PN",H1347:AL1347,"&gt;=0.5",H1346:AL1346,"&gt;=1.5"))*0.5+COUNTIFS(H1345:AL1345,"PDD",H1347:AL1347,"&gt;=0.5",H1346:AL1346,"&gt;=1.5")*0.5</f>
        <v>0</v>
      </c>
      <c r="CC1345" s="273">
        <f>(COUNTIFS(H1345:AL1345,"TV",H1347:AL1347,"&gt;=10"))*0.5+(COUNTIFS(H1345:AL1345,"PMD",H1347:AL1347,"&gt;=2"))*0.5</f>
        <v>0</v>
      </c>
      <c r="CD1345" s="266">
        <f>(COUNTIFS(H1345:AL1345,"TVD",H1349:AL1349,"&gt;=6.5",H1347:AL1347,"&gt;=3.5"))*0.5</f>
        <v>0</v>
      </c>
      <c r="CE1345" s="266">
        <f>(COUNTIFS(H1345:AL1345,"PD",H1350:AL1350,"&gt;=10"))*0.5</f>
        <v>0</v>
      </c>
      <c r="CF1345" s="266">
        <f>(COUNTIFS(H1345:AL1345,"PDD",H1350:AL1350,"&gt;=3.5",H1351:AL1351,"&gt;=6.5")+COUNTIFS(H1345:AL1345,"PH",H1351:AL1351,"&gt;=0.5",H1350:AL1350,"&gt;=1.5")+COUNTIFS(H1345:AL1345,"PM",H1351:AL1351,"&gt;=0.5",H1350:AL1350,"&gt;=1.5"))*0.5</f>
        <v>0</v>
      </c>
      <c r="CG1345" s="266">
        <f>(COUNTIFS(H1345:AL1345,"DS",H1346:AL1346,"&gt;=2")+COUNTIFS(H1345:AL1345,"AL/DS",H1346:AL1346,"&gt;=2"))*0.5-IF(CN1345="VP",COUNTIFS($H$16:$AL$16,"SAT",H1345:AL1345,"DS",H1346:AL1346,"&gt;=2"))*0.5</f>
        <v>0</v>
      </c>
      <c r="CH1345" s="266">
        <f>(COUNTIFS(H1345:AL1345,"NS",H1347:AL1347,"&gt;=0.5",H1346:AL1346,"&gt;=1.5")+COUNTIFS(H1345:AL1345,"AL/NS",H1347:AL1347,"&gt;=0.5",H1346:AL1346,"&gt;=1.5")+COUNTIFS(H1345:AL1345,"NHD",H1347:AL1347,"&gt;=4.5",H1350:AL1350,"&gt;=2",H1346:AL1346,"&gt;=1.5"))*0.5</f>
        <v>4</v>
      </c>
      <c r="CI1345" s="266">
        <f>(COUNTIF(H1347:AL1347,"&gt;=10")+COUNTIFS(H1345:AL1345,"MD",H1347:AL1347,"&gt;=2")-COUNTIFS(H1345:AL1345,"TV",H1347:AL1347,"&gt;=10"))*0.5</f>
        <v>0</v>
      </c>
      <c r="CJ1345" s="266">
        <f>(COUNTIFS(H1345:AL1345,"D",H1349:AL1349,"&gt;=6.5",H1347:AL1347,"&gt;=3.5"))*0.5</f>
        <v>0</v>
      </c>
      <c r="CK1345" s="266">
        <f>(COUNTIF(H1350:AL1350,"&gt;=10")-COUNTIFS(H1345:AL1345,"PD",H1350:AL1350,"&gt;=10"))*0.5</f>
        <v>0</v>
      </c>
      <c r="CL1345" s="265">
        <f>(COUNTIFS(H1345:AL1345,"NHD",H1350:AL1350,"&gt;=3.5",H1351:AL1351,"&gt;=6.5")+COUNTIFS(H1345:AL1345,"BH",H1350:AL1350,"&gt;=1.5",H1351:AL1351,"&gt;=0.5")+COUNTIFS(H1345:AL1345,"BM",H1350:AL1350,"&gt;=1.5",H1351:AL1351,"&gt;=0.5")+COUNTIFS(H1345:AL1345,"D",H1350:AL1350,"&gt;=1.5",H1351:AL1351,"&gt;=0.5"))*0.5</f>
        <v>0</v>
      </c>
      <c r="CM1345" s="272"/>
      <c r="CN1345" s="264" t="s">
        <v>723</v>
      </c>
      <c r="CO1345" s="125">
        <f t="shared" ref="CO1345" si="502">+AM1345+AN1345+AO1345+AP1345+AQ1345+AR1345+AS1345+AU1345+BG1345</f>
        <v>26</v>
      </c>
      <c r="CP1345" s="225">
        <f>+SUM(I1346:I1351)-I1352</f>
        <v>0</v>
      </c>
      <c r="CQ1345" s="225">
        <f>+SUM(J1346:J1351)-J1352</f>
        <v>2.5</v>
      </c>
      <c r="CR1345" s="225">
        <f>+SUM(K1346:K1351)-K1352</f>
        <v>2.5</v>
      </c>
      <c r="CS1345" s="90"/>
      <c r="CT1345" s="90"/>
      <c r="CU1345" s="90"/>
      <c r="CV1345" s="90"/>
      <c r="CW1345" s="90"/>
      <c r="CX1345" s="90"/>
      <c r="CY1345" s="90"/>
      <c r="CZ1345" s="90"/>
      <c r="DA1345" s="90"/>
    </row>
    <row r="1346" spans="1:105" s="70" customFormat="1" ht="15" customHeight="1">
      <c r="A1346" s="228"/>
      <c r="B1346" s="277"/>
      <c r="C1346" s="280"/>
      <c r="D1346" s="237"/>
      <c r="E1346" s="237"/>
      <c r="F1346" s="242" t="s">
        <v>82</v>
      </c>
      <c r="G1346" s="71">
        <v>1.5</v>
      </c>
      <c r="H1346" s="83"/>
      <c r="I1346" s="83"/>
      <c r="J1346" s="83">
        <v>2</v>
      </c>
      <c r="K1346" s="83">
        <v>2</v>
      </c>
      <c r="L1346" s="83"/>
      <c r="M1346" s="83"/>
      <c r="N1346" s="83">
        <v>2</v>
      </c>
      <c r="O1346" s="83"/>
      <c r="P1346" s="83">
        <v>2</v>
      </c>
      <c r="Q1346" s="83">
        <v>2</v>
      </c>
      <c r="R1346" s="83">
        <v>2</v>
      </c>
      <c r="S1346" s="83">
        <v>2</v>
      </c>
      <c r="T1346" s="83">
        <v>2</v>
      </c>
      <c r="U1346" s="83"/>
      <c r="V1346" s="83"/>
      <c r="W1346" s="83"/>
      <c r="X1346" s="83"/>
      <c r="Y1346" s="83"/>
      <c r="Z1346" s="83"/>
      <c r="AA1346" s="83"/>
      <c r="AB1346" s="83"/>
      <c r="AC1346" s="79"/>
      <c r="AD1346" s="79"/>
      <c r="AE1346" s="79"/>
      <c r="AF1346" s="79"/>
      <c r="AG1346" s="79"/>
      <c r="AH1346" s="79"/>
      <c r="AI1346" s="79"/>
      <c r="AJ1346" s="79"/>
      <c r="AK1346" s="79"/>
      <c r="AL1346" s="79"/>
      <c r="AM1346" s="240"/>
      <c r="AN1346" s="240"/>
      <c r="AO1346" s="240"/>
      <c r="AP1346" s="240"/>
      <c r="AQ1346" s="240"/>
      <c r="AR1346" s="240"/>
      <c r="AS1346" s="240"/>
      <c r="AT1346" s="256"/>
      <c r="AU1346" s="256"/>
      <c r="AV1346" s="259"/>
      <c r="AW1346" s="259"/>
      <c r="AX1346" s="256"/>
      <c r="AY1346" s="256"/>
      <c r="AZ1346" s="256"/>
      <c r="BA1346" s="256"/>
      <c r="BB1346" s="256"/>
      <c r="BC1346" s="256"/>
      <c r="BD1346" s="256"/>
      <c r="BE1346" s="256"/>
      <c r="BF1346" s="256"/>
      <c r="BG1346" s="256"/>
      <c r="BH1346" s="256"/>
      <c r="BI1346" s="256"/>
      <c r="BJ1346" s="256"/>
      <c r="BK1346" s="256"/>
      <c r="BL1346" s="262"/>
      <c r="BM1346" s="262"/>
      <c r="BN1346" s="262"/>
      <c r="BO1346" s="262"/>
      <c r="BP1346" s="262"/>
      <c r="BQ1346" s="262"/>
      <c r="BR1346" s="270"/>
      <c r="BS1346" s="270"/>
      <c r="BT1346" s="270"/>
      <c r="BU1346" s="270"/>
      <c r="BV1346" s="270"/>
      <c r="BW1346" s="270"/>
      <c r="BX1346" s="256"/>
      <c r="BY1346" s="256"/>
      <c r="BZ1346" s="256"/>
      <c r="CA1346" s="267"/>
      <c r="CB1346" s="267"/>
      <c r="CC1346" s="274"/>
      <c r="CD1346" s="267"/>
      <c r="CE1346" s="267"/>
      <c r="CF1346" s="267"/>
      <c r="CG1346" s="267"/>
      <c r="CH1346" s="267"/>
      <c r="CI1346" s="267"/>
      <c r="CJ1346" s="267"/>
      <c r="CK1346" s="267"/>
      <c r="CL1346" s="265"/>
      <c r="CM1346" s="272"/>
      <c r="CN1346" s="264"/>
      <c r="CO1346" s="125"/>
      <c r="CP1346" s="226"/>
      <c r="CQ1346" s="226"/>
      <c r="CR1346" s="226"/>
      <c r="CS1346" s="90"/>
      <c r="CT1346" s="90"/>
      <c r="CU1346" s="90"/>
      <c r="CV1346" s="90"/>
      <c r="CW1346" s="90"/>
      <c r="CX1346" s="90"/>
      <c r="CY1346" s="90"/>
      <c r="CZ1346" s="90"/>
      <c r="DA1346" s="90"/>
    </row>
    <row r="1347" spans="1:105" s="70" customFormat="1" ht="15" customHeight="1">
      <c r="A1347" s="228"/>
      <c r="B1347" s="277"/>
      <c r="C1347" s="280"/>
      <c r="D1347" s="237"/>
      <c r="E1347" s="237"/>
      <c r="F1347" s="243"/>
      <c r="G1347" s="72">
        <v>2</v>
      </c>
      <c r="H1347" s="84"/>
      <c r="I1347" s="84"/>
      <c r="J1347" s="84">
        <v>0.5</v>
      </c>
      <c r="K1347" s="84">
        <v>0.5</v>
      </c>
      <c r="L1347" s="84"/>
      <c r="M1347" s="84"/>
      <c r="N1347" s="84">
        <v>0.5</v>
      </c>
      <c r="O1347" s="84"/>
      <c r="P1347" s="84">
        <v>0.5</v>
      </c>
      <c r="Q1347" s="84">
        <v>0.5</v>
      </c>
      <c r="R1347" s="84">
        <v>0.5</v>
      </c>
      <c r="S1347" s="84">
        <v>0.5</v>
      </c>
      <c r="T1347" s="84">
        <v>0.5</v>
      </c>
      <c r="U1347" s="84"/>
      <c r="V1347" s="84"/>
      <c r="W1347" s="84"/>
      <c r="X1347" s="84"/>
      <c r="Y1347" s="84"/>
      <c r="Z1347" s="84"/>
      <c r="AA1347" s="84"/>
      <c r="AB1347" s="84"/>
      <c r="AC1347" s="80"/>
      <c r="AD1347" s="80"/>
      <c r="AE1347" s="80"/>
      <c r="AF1347" s="80"/>
      <c r="AG1347" s="80"/>
      <c r="AH1347" s="80"/>
      <c r="AI1347" s="80"/>
      <c r="AJ1347" s="80"/>
      <c r="AK1347" s="80"/>
      <c r="AL1347" s="80"/>
      <c r="AM1347" s="240"/>
      <c r="AN1347" s="240"/>
      <c r="AO1347" s="240"/>
      <c r="AP1347" s="240"/>
      <c r="AQ1347" s="240"/>
      <c r="AR1347" s="240"/>
      <c r="AS1347" s="240"/>
      <c r="AT1347" s="256"/>
      <c r="AU1347" s="256"/>
      <c r="AV1347" s="259"/>
      <c r="AW1347" s="259"/>
      <c r="AX1347" s="256"/>
      <c r="AY1347" s="256"/>
      <c r="AZ1347" s="256"/>
      <c r="BA1347" s="256"/>
      <c r="BB1347" s="256"/>
      <c r="BC1347" s="256"/>
      <c r="BD1347" s="256"/>
      <c r="BE1347" s="256"/>
      <c r="BF1347" s="256"/>
      <c r="BG1347" s="256"/>
      <c r="BH1347" s="256"/>
      <c r="BI1347" s="256"/>
      <c r="BJ1347" s="256"/>
      <c r="BK1347" s="256"/>
      <c r="BL1347" s="262"/>
      <c r="BM1347" s="262"/>
      <c r="BN1347" s="262"/>
      <c r="BO1347" s="262"/>
      <c r="BP1347" s="262"/>
      <c r="BQ1347" s="262"/>
      <c r="BR1347" s="270"/>
      <c r="BS1347" s="270"/>
      <c r="BT1347" s="270"/>
      <c r="BU1347" s="270"/>
      <c r="BV1347" s="270"/>
      <c r="BW1347" s="270"/>
      <c r="BX1347" s="256"/>
      <c r="BY1347" s="256"/>
      <c r="BZ1347" s="256"/>
      <c r="CA1347" s="267"/>
      <c r="CB1347" s="267"/>
      <c r="CC1347" s="274"/>
      <c r="CD1347" s="267"/>
      <c r="CE1347" s="267"/>
      <c r="CF1347" s="267"/>
      <c r="CG1347" s="267"/>
      <c r="CH1347" s="267"/>
      <c r="CI1347" s="267"/>
      <c r="CJ1347" s="267"/>
      <c r="CK1347" s="267"/>
      <c r="CL1347" s="265"/>
      <c r="CM1347" s="272"/>
      <c r="CN1347" s="264"/>
      <c r="CO1347" s="125"/>
      <c r="CP1347" s="226"/>
      <c r="CQ1347" s="226"/>
      <c r="CR1347" s="226"/>
      <c r="CS1347" s="90"/>
      <c r="CT1347" s="90"/>
      <c r="CU1347" s="90"/>
      <c r="CV1347" s="90"/>
      <c r="CW1347" s="90"/>
      <c r="CX1347" s="90"/>
      <c r="CY1347" s="90"/>
      <c r="CZ1347" s="90"/>
      <c r="DA1347" s="90"/>
    </row>
    <row r="1348" spans="1:105" s="70" customFormat="1" ht="15" customHeight="1">
      <c r="A1348" s="228"/>
      <c r="B1348" s="277"/>
      <c r="C1348" s="280"/>
      <c r="D1348" s="237"/>
      <c r="E1348" s="237"/>
      <c r="F1348" s="243"/>
      <c r="G1348" s="72">
        <v>2.1</v>
      </c>
      <c r="H1348" s="84"/>
      <c r="I1348" s="84"/>
      <c r="J1348" s="84"/>
      <c r="K1348" s="84"/>
      <c r="L1348" s="84"/>
      <c r="M1348" s="84"/>
      <c r="N1348" s="84"/>
      <c r="O1348" s="84"/>
      <c r="P1348" s="84"/>
      <c r="Q1348" s="84"/>
      <c r="R1348" s="84"/>
      <c r="S1348" s="84"/>
      <c r="T1348" s="84"/>
      <c r="U1348" s="84"/>
      <c r="V1348" s="84"/>
      <c r="W1348" s="84"/>
      <c r="X1348" s="84"/>
      <c r="Y1348" s="84"/>
      <c r="Z1348" s="84"/>
      <c r="AA1348" s="84"/>
      <c r="AB1348" s="84"/>
      <c r="AC1348" s="80"/>
      <c r="AD1348" s="80"/>
      <c r="AE1348" s="80"/>
      <c r="AF1348" s="80"/>
      <c r="AG1348" s="80"/>
      <c r="AH1348" s="80"/>
      <c r="AI1348" s="80"/>
      <c r="AJ1348" s="80"/>
      <c r="AK1348" s="80"/>
      <c r="AL1348" s="80"/>
      <c r="AM1348" s="240"/>
      <c r="AN1348" s="240"/>
      <c r="AO1348" s="240"/>
      <c r="AP1348" s="240"/>
      <c r="AQ1348" s="240"/>
      <c r="AR1348" s="240"/>
      <c r="AS1348" s="240"/>
      <c r="AT1348" s="256"/>
      <c r="AU1348" s="256"/>
      <c r="AV1348" s="259"/>
      <c r="AW1348" s="259"/>
      <c r="AX1348" s="256"/>
      <c r="AY1348" s="256"/>
      <c r="AZ1348" s="256"/>
      <c r="BA1348" s="256"/>
      <c r="BB1348" s="256"/>
      <c r="BC1348" s="256"/>
      <c r="BD1348" s="256"/>
      <c r="BE1348" s="256"/>
      <c r="BF1348" s="256"/>
      <c r="BG1348" s="256"/>
      <c r="BH1348" s="256"/>
      <c r="BI1348" s="256"/>
      <c r="BJ1348" s="256"/>
      <c r="BK1348" s="256"/>
      <c r="BL1348" s="262"/>
      <c r="BM1348" s="262"/>
      <c r="BN1348" s="262"/>
      <c r="BO1348" s="262"/>
      <c r="BP1348" s="262"/>
      <c r="BQ1348" s="262"/>
      <c r="BR1348" s="270"/>
      <c r="BS1348" s="270"/>
      <c r="BT1348" s="270"/>
      <c r="BU1348" s="270"/>
      <c r="BV1348" s="270"/>
      <c r="BW1348" s="270"/>
      <c r="BX1348" s="256"/>
      <c r="BY1348" s="256"/>
      <c r="BZ1348" s="256"/>
      <c r="CA1348" s="267"/>
      <c r="CB1348" s="267"/>
      <c r="CC1348" s="274"/>
      <c r="CD1348" s="267"/>
      <c r="CE1348" s="267"/>
      <c r="CF1348" s="267"/>
      <c r="CG1348" s="267"/>
      <c r="CH1348" s="267"/>
      <c r="CI1348" s="267"/>
      <c r="CJ1348" s="267"/>
      <c r="CK1348" s="267"/>
      <c r="CL1348" s="265"/>
      <c r="CM1348" s="272"/>
      <c r="CN1348" s="264"/>
      <c r="CO1348" s="125"/>
      <c r="CP1348" s="226"/>
      <c r="CQ1348" s="226"/>
      <c r="CR1348" s="226"/>
      <c r="CS1348" s="90"/>
      <c r="CT1348" s="90"/>
      <c r="CU1348" s="90"/>
      <c r="CV1348" s="90"/>
      <c r="CW1348" s="90"/>
      <c r="CX1348" s="90"/>
      <c r="CY1348" s="90"/>
      <c r="CZ1348" s="90"/>
      <c r="DA1348" s="90"/>
    </row>
    <row r="1349" spans="1:105" s="70" customFormat="1" ht="15" customHeight="1">
      <c r="A1349" s="228"/>
      <c r="B1349" s="277"/>
      <c r="C1349" s="280"/>
      <c r="D1349" s="237"/>
      <c r="E1349" s="237"/>
      <c r="F1349" s="243"/>
      <c r="G1349" s="72">
        <v>2.7</v>
      </c>
      <c r="H1349" s="84"/>
      <c r="I1349" s="84"/>
      <c r="J1349" s="84"/>
      <c r="K1349" s="84"/>
      <c r="L1349" s="84"/>
      <c r="M1349" s="84"/>
      <c r="N1349" s="84"/>
      <c r="O1349" s="84"/>
      <c r="P1349" s="84"/>
      <c r="Q1349" s="84"/>
      <c r="R1349" s="84"/>
      <c r="S1349" s="84"/>
      <c r="T1349" s="84"/>
      <c r="U1349" s="84"/>
      <c r="V1349" s="84"/>
      <c r="W1349" s="84"/>
      <c r="X1349" s="84"/>
      <c r="Y1349" s="84"/>
      <c r="Z1349" s="84"/>
      <c r="AA1349" s="84"/>
      <c r="AB1349" s="84"/>
      <c r="AC1349" s="80"/>
      <c r="AD1349" s="80"/>
      <c r="AE1349" s="80"/>
      <c r="AF1349" s="80"/>
      <c r="AG1349" s="80"/>
      <c r="AH1349" s="80"/>
      <c r="AI1349" s="80"/>
      <c r="AJ1349" s="80"/>
      <c r="AK1349" s="80"/>
      <c r="AL1349" s="80"/>
      <c r="AM1349" s="240"/>
      <c r="AN1349" s="240"/>
      <c r="AO1349" s="240"/>
      <c r="AP1349" s="240"/>
      <c r="AQ1349" s="240"/>
      <c r="AR1349" s="240"/>
      <c r="AS1349" s="240"/>
      <c r="AT1349" s="256"/>
      <c r="AU1349" s="256"/>
      <c r="AV1349" s="259"/>
      <c r="AW1349" s="259"/>
      <c r="AX1349" s="256"/>
      <c r="AY1349" s="256"/>
      <c r="AZ1349" s="256"/>
      <c r="BA1349" s="256"/>
      <c r="BB1349" s="256"/>
      <c r="BC1349" s="256"/>
      <c r="BD1349" s="256"/>
      <c r="BE1349" s="256"/>
      <c r="BF1349" s="256"/>
      <c r="BG1349" s="256"/>
      <c r="BH1349" s="256"/>
      <c r="BI1349" s="256"/>
      <c r="BJ1349" s="256"/>
      <c r="BK1349" s="256"/>
      <c r="BL1349" s="262"/>
      <c r="BM1349" s="262"/>
      <c r="BN1349" s="262"/>
      <c r="BO1349" s="262"/>
      <c r="BP1349" s="262"/>
      <c r="BQ1349" s="262"/>
      <c r="BR1349" s="270"/>
      <c r="BS1349" s="270"/>
      <c r="BT1349" s="270"/>
      <c r="BU1349" s="270"/>
      <c r="BV1349" s="270"/>
      <c r="BW1349" s="270"/>
      <c r="BX1349" s="256"/>
      <c r="BY1349" s="256"/>
      <c r="BZ1349" s="256"/>
      <c r="CA1349" s="267"/>
      <c r="CB1349" s="267"/>
      <c r="CC1349" s="274"/>
      <c r="CD1349" s="267"/>
      <c r="CE1349" s="267"/>
      <c r="CF1349" s="267"/>
      <c r="CG1349" s="267"/>
      <c r="CH1349" s="267"/>
      <c r="CI1349" s="267"/>
      <c r="CJ1349" s="267"/>
      <c r="CK1349" s="267"/>
      <c r="CL1349" s="265"/>
      <c r="CM1349" s="272"/>
      <c r="CN1349" s="264"/>
      <c r="CO1349" s="125"/>
      <c r="CP1349" s="226"/>
      <c r="CQ1349" s="226"/>
      <c r="CR1349" s="226"/>
      <c r="CS1349" s="90"/>
      <c r="CT1349" s="90"/>
      <c r="CU1349" s="90"/>
      <c r="CV1349" s="90"/>
      <c r="CW1349" s="90"/>
      <c r="CX1349" s="90"/>
      <c r="CY1349" s="90"/>
      <c r="CZ1349" s="90"/>
      <c r="DA1349" s="90"/>
    </row>
    <row r="1350" spans="1:105" s="70" customFormat="1" ht="15" customHeight="1">
      <c r="A1350" s="228"/>
      <c r="B1350" s="277"/>
      <c r="C1350" s="280"/>
      <c r="D1350" s="237"/>
      <c r="E1350" s="237"/>
      <c r="F1350" s="243"/>
      <c r="G1350" s="72">
        <v>3</v>
      </c>
      <c r="H1350" s="84"/>
      <c r="I1350" s="84"/>
      <c r="J1350" s="84"/>
      <c r="K1350" s="84"/>
      <c r="L1350" s="84"/>
      <c r="M1350" s="84"/>
      <c r="N1350" s="84"/>
      <c r="O1350" s="84"/>
      <c r="P1350" s="84"/>
      <c r="Q1350" s="84"/>
      <c r="R1350" s="84"/>
      <c r="S1350" s="84"/>
      <c r="T1350" s="84"/>
      <c r="U1350" s="84"/>
      <c r="V1350" s="84"/>
      <c r="W1350" s="84"/>
      <c r="X1350" s="84"/>
      <c r="Y1350" s="84"/>
      <c r="Z1350" s="84"/>
      <c r="AA1350" s="84"/>
      <c r="AB1350" s="84"/>
      <c r="AC1350" s="80"/>
      <c r="AD1350" s="80"/>
      <c r="AE1350" s="80"/>
      <c r="AF1350" s="80"/>
      <c r="AG1350" s="80"/>
      <c r="AH1350" s="80"/>
      <c r="AI1350" s="80"/>
      <c r="AJ1350" s="80"/>
      <c r="AK1350" s="80"/>
      <c r="AL1350" s="80"/>
      <c r="AM1350" s="240"/>
      <c r="AN1350" s="240"/>
      <c r="AO1350" s="240"/>
      <c r="AP1350" s="240"/>
      <c r="AQ1350" s="240"/>
      <c r="AR1350" s="240"/>
      <c r="AS1350" s="240"/>
      <c r="AT1350" s="256"/>
      <c r="AU1350" s="256"/>
      <c r="AV1350" s="259"/>
      <c r="AW1350" s="259"/>
      <c r="AX1350" s="256"/>
      <c r="AY1350" s="256"/>
      <c r="AZ1350" s="256"/>
      <c r="BA1350" s="256"/>
      <c r="BB1350" s="256"/>
      <c r="BC1350" s="256"/>
      <c r="BD1350" s="256"/>
      <c r="BE1350" s="256"/>
      <c r="BF1350" s="256"/>
      <c r="BG1350" s="256"/>
      <c r="BH1350" s="256"/>
      <c r="BI1350" s="256"/>
      <c r="BJ1350" s="256"/>
      <c r="BK1350" s="256"/>
      <c r="BL1350" s="262"/>
      <c r="BM1350" s="262"/>
      <c r="BN1350" s="262"/>
      <c r="BO1350" s="262"/>
      <c r="BP1350" s="262"/>
      <c r="BQ1350" s="262"/>
      <c r="BR1350" s="270"/>
      <c r="BS1350" s="270"/>
      <c r="BT1350" s="270"/>
      <c r="BU1350" s="270"/>
      <c r="BV1350" s="270"/>
      <c r="BW1350" s="270"/>
      <c r="BX1350" s="256"/>
      <c r="BY1350" s="256"/>
      <c r="BZ1350" s="256"/>
      <c r="CA1350" s="267"/>
      <c r="CB1350" s="267"/>
      <c r="CC1350" s="274"/>
      <c r="CD1350" s="267"/>
      <c r="CE1350" s="267"/>
      <c r="CF1350" s="267"/>
      <c r="CG1350" s="267"/>
      <c r="CH1350" s="267"/>
      <c r="CI1350" s="267"/>
      <c r="CJ1350" s="267"/>
      <c r="CK1350" s="267"/>
      <c r="CL1350" s="265"/>
      <c r="CM1350" s="272"/>
      <c r="CN1350" s="264"/>
      <c r="CO1350" s="125"/>
      <c r="CP1350" s="226"/>
      <c r="CQ1350" s="226"/>
      <c r="CR1350" s="226"/>
      <c r="CS1350" s="90"/>
      <c r="CT1350" s="90"/>
      <c r="CU1350" s="90"/>
      <c r="CV1350" s="90"/>
      <c r="CW1350" s="90"/>
      <c r="CX1350" s="90"/>
      <c r="CY1350" s="90"/>
      <c r="CZ1350" s="90"/>
      <c r="DA1350" s="90"/>
    </row>
    <row r="1351" spans="1:105" s="70" customFormat="1" ht="15" customHeight="1">
      <c r="A1351" s="228"/>
      <c r="B1351" s="277"/>
      <c r="C1351" s="280"/>
      <c r="D1351" s="237"/>
      <c r="E1351" s="237"/>
      <c r="F1351" s="244"/>
      <c r="G1351" s="73">
        <v>3.9</v>
      </c>
      <c r="H1351" s="85"/>
      <c r="I1351" s="85"/>
      <c r="J1351" s="85"/>
      <c r="K1351" s="85"/>
      <c r="L1351" s="85"/>
      <c r="M1351" s="85"/>
      <c r="N1351" s="85"/>
      <c r="O1351" s="85"/>
      <c r="P1351" s="85"/>
      <c r="Q1351" s="85"/>
      <c r="R1351" s="85"/>
      <c r="S1351" s="85"/>
      <c r="T1351" s="85"/>
      <c r="U1351" s="85"/>
      <c r="V1351" s="85"/>
      <c r="W1351" s="85"/>
      <c r="X1351" s="85"/>
      <c r="Y1351" s="85"/>
      <c r="Z1351" s="85"/>
      <c r="AA1351" s="85"/>
      <c r="AB1351" s="85"/>
      <c r="AC1351" s="81"/>
      <c r="AD1351" s="81"/>
      <c r="AE1351" s="81"/>
      <c r="AF1351" s="81"/>
      <c r="AG1351" s="81"/>
      <c r="AH1351" s="81"/>
      <c r="AI1351" s="81"/>
      <c r="AJ1351" s="81"/>
      <c r="AK1351" s="81"/>
      <c r="AL1351" s="81"/>
      <c r="AM1351" s="240"/>
      <c r="AN1351" s="240"/>
      <c r="AO1351" s="240"/>
      <c r="AP1351" s="240"/>
      <c r="AQ1351" s="240"/>
      <c r="AR1351" s="240"/>
      <c r="AS1351" s="240"/>
      <c r="AT1351" s="256"/>
      <c r="AU1351" s="256"/>
      <c r="AV1351" s="259"/>
      <c r="AW1351" s="259"/>
      <c r="AX1351" s="256"/>
      <c r="AY1351" s="256"/>
      <c r="AZ1351" s="256"/>
      <c r="BA1351" s="256"/>
      <c r="BB1351" s="256"/>
      <c r="BC1351" s="256"/>
      <c r="BD1351" s="256"/>
      <c r="BE1351" s="256"/>
      <c r="BF1351" s="256"/>
      <c r="BG1351" s="256"/>
      <c r="BH1351" s="256"/>
      <c r="BI1351" s="256"/>
      <c r="BJ1351" s="256"/>
      <c r="BK1351" s="256"/>
      <c r="BL1351" s="262"/>
      <c r="BM1351" s="262"/>
      <c r="BN1351" s="262"/>
      <c r="BO1351" s="262"/>
      <c r="BP1351" s="262"/>
      <c r="BQ1351" s="262"/>
      <c r="BR1351" s="270"/>
      <c r="BS1351" s="270"/>
      <c r="BT1351" s="270"/>
      <c r="BU1351" s="270"/>
      <c r="BV1351" s="270"/>
      <c r="BW1351" s="270"/>
      <c r="BX1351" s="256"/>
      <c r="BY1351" s="256"/>
      <c r="BZ1351" s="256"/>
      <c r="CA1351" s="267"/>
      <c r="CB1351" s="267"/>
      <c r="CC1351" s="274"/>
      <c r="CD1351" s="267"/>
      <c r="CE1351" s="267"/>
      <c r="CF1351" s="267"/>
      <c r="CG1351" s="267"/>
      <c r="CH1351" s="267"/>
      <c r="CI1351" s="267"/>
      <c r="CJ1351" s="267"/>
      <c r="CK1351" s="267"/>
      <c r="CL1351" s="265"/>
      <c r="CM1351" s="272"/>
      <c r="CN1351" s="264"/>
      <c r="CO1351" s="125"/>
      <c r="CP1351" s="226"/>
      <c r="CQ1351" s="226"/>
      <c r="CR1351" s="226"/>
      <c r="CS1351" s="90"/>
      <c r="CT1351" s="90"/>
      <c r="CU1351" s="90"/>
      <c r="CV1351" s="90"/>
      <c r="CW1351" s="90"/>
      <c r="CX1351" s="90"/>
      <c r="CY1351" s="90"/>
      <c r="CZ1351" s="90"/>
      <c r="DA1351" s="90"/>
    </row>
    <row r="1352" spans="1:105" s="70" customFormat="1" ht="15" customHeight="1" thickBot="1">
      <c r="A1352" s="229"/>
      <c r="B1352" s="278"/>
      <c r="C1352" s="281"/>
      <c r="D1352" s="238"/>
      <c r="E1352" s="238"/>
      <c r="F1352" s="245" t="s">
        <v>83</v>
      </c>
      <c r="G1352" s="246"/>
      <c r="H1352" s="82"/>
      <c r="I1352" s="82"/>
      <c r="J1352" s="82"/>
      <c r="K1352" s="82"/>
      <c r="L1352" s="82"/>
      <c r="M1352" s="82"/>
      <c r="N1352" s="82"/>
      <c r="O1352" s="82"/>
      <c r="P1352" s="82"/>
      <c r="Q1352" s="82"/>
      <c r="R1352" s="82"/>
      <c r="S1352" s="82"/>
      <c r="T1352" s="82"/>
      <c r="U1352" s="82"/>
      <c r="V1352" s="82"/>
      <c r="W1352" s="82"/>
      <c r="X1352" s="82"/>
      <c r="Y1352" s="82"/>
      <c r="Z1352" s="82"/>
      <c r="AA1352" s="82"/>
      <c r="AB1352" s="82"/>
      <c r="AC1352" s="35"/>
      <c r="AD1352" s="35"/>
      <c r="AE1352" s="35"/>
      <c r="AF1352" s="35"/>
      <c r="AG1352" s="35"/>
      <c r="AH1352" s="35"/>
      <c r="AI1352" s="35"/>
      <c r="AJ1352" s="35"/>
      <c r="AK1352" s="35"/>
      <c r="AL1352" s="35"/>
      <c r="AM1352" s="241"/>
      <c r="AN1352" s="241"/>
      <c r="AO1352" s="241"/>
      <c r="AP1352" s="241"/>
      <c r="AQ1352" s="241"/>
      <c r="AR1352" s="241"/>
      <c r="AS1352" s="241"/>
      <c r="AT1352" s="257"/>
      <c r="AU1352" s="257"/>
      <c r="AV1352" s="260"/>
      <c r="AW1352" s="260"/>
      <c r="AX1352" s="257"/>
      <c r="AY1352" s="257"/>
      <c r="AZ1352" s="257"/>
      <c r="BA1352" s="257"/>
      <c r="BB1352" s="257"/>
      <c r="BC1352" s="257"/>
      <c r="BD1352" s="257"/>
      <c r="BE1352" s="257"/>
      <c r="BF1352" s="257"/>
      <c r="BG1352" s="257"/>
      <c r="BH1352" s="257"/>
      <c r="BI1352" s="257"/>
      <c r="BJ1352" s="257"/>
      <c r="BK1352" s="257"/>
      <c r="BL1352" s="263"/>
      <c r="BM1352" s="263"/>
      <c r="BN1352" s="263"/>
      <c r="BO1352" s="263"/>
      <c r="BP1352" s="263"/>
      <c r="BQ1352" s="263"/>
      <c r="BR1352" s="271"/>
      <c r="BS1352" s="271"/>
      <c r="BT1352" s="271"/>
      <c r="BU1352" s="271"/>
      <c r="BV1352" s="271"/>
      <c r="BW1352" s="271"/>
      <c r="BX1352" s="257"/>
      <c r="BY1352" s="257"/>
      <c r="BZ1352" s="257"/>
      <c r="CA1352" s="268"/>
      <c r="CB1352" s="268"/>
      <c r="CC1352" s="275"/>
      <c r="CD1352" s="268"/>
      <c r="CE1352" s="268"/>
      <c r="CF1352" s="268"/>
      <c r="CG1352" s="268"/>
      <c r="CH1352" s="268"/>
      <c r="CI1352" s="268"/>
      <c r="CJ1352" s="268"/>
      <c r="CK1352" s="268"/>
      <c r="CL1352" s="265"/>
      <c r="CM1352" s="272"/>
      <c r="CN1352" s="264"/>
      <c r="CO1352" s="125"/>
      <c r="CP1352" s="226"/>
      <c r="CQ1352" s="226"/>
      <c r="CR1352" s="226"/>
      <c r="CS1352" s="90"/>
      <c r="CT1352" s="90"/>
      <c r="CU1352" s="90"/>
      <c r="CV1352" s="90"/>
      <c r="CW1352" s="90"/>
      <c r="CX1352" s="90"/>
      <c r="CY1352" s="90"/>
      <c r="CZ1352" s="90"/>
      <c r="DA1352" s="90"/>
    </row>
    <row r="1353" spans="1:105" s="70" customFormat="1" ht="15" customHeight="1">
      <c r="A1353" s="227">
        <f t="shared" ref="A1353" si="503">A1345+1</f>
        <v>167</v>
      </c>
      <c r="B1353" s="276" t="s">
        <v>1224</v>
      </c>
      <c r="C1353" s="279" t="s">
        <v>1225</v>
      </c>
      <c r="D1353" s="236" t="s">
        <v>1250</v>
      </c>
      <c r="E1353" s="236" t="s">
        <v>1248</v>
      </c>
      <c r="F1353" s="253" t="s">
        <v>80</v>
      </c>
      <c r="G1353" s="254"/>
      <c r="H1353" s="82" t="s">
        <v>69</v>
      </c>
      <c r="I1353" s="82"/>
      <c r="J1353" s="82" t="s">
        <v>61</v>
      </c>
      <c r="K1353" s="82" t="s">
        <v>61</v>
      </c>
      <c r="L1353" s="82" t="s">
        <v>61</v>
      </c>
      <c r="M1353" s="82" t="s">
        <v>61</v>
      </c>
      <c r="N1353" s="82" t="s">
        <v>61</v>
      </c>
      <c r="O1353" s="82"/>
      <c r="P1353" s="82" t="s">
        <v>61</v>
      </c>
      <c r="Q1353" s="82" t="s">
        <v>61</v>
      </c>
      <c r="R1353" s="82" t="s">
        <v>61</v>
      </c>
      <c r="S1353" s="82" t="s">
        <v>61</v>
      </c>
      <c r="T1353" s="82" t="s">
        <v>61</v>
      </c>
      <c r="U1353" s="82" t="s">
        <v>61</v>
      </c>
      <c r="V1353" s="82"/>
      <c r="W1353" s="82" t="s">
        <v>60</v>
      </c>
      <c r="X1353" s="82" t="s">
        <v>60</v>
      </c>
      <c r="Y1353" s="82" t="s">
        <v>60</v>
      </c>
      <c r="Z1353" s="82" t="s">
        <v>60</v>
      </c>
      <c r="AA1353" s="82" t="s">
        <v>60</v>
      </c>
      <c r="AB1353" s="82" t="s">
        <v>60</v>
      </c>
      <c r="AC1353" s="82"/>
      <c r="AD1353" s="82" t="s">
        <v>60</v>
      </c>
      <c r="AE1353" s="82" t="s">
        <v>60</v>
      </c>
      <c r="AF1353" s="82" t="s">
        <v>60</v>
      </c>
      <c r="AG1353" s="82" t="s">
        <v>60</v>
      </c>
      <c r="AH1353" s="82" t="s">
        <v>60</v>
      </c>
      <c r="AI1353" s="82" t="s">
        <v>1471</v>
      </c>
      <c r="AJ1353" s="82"/>
      <c r="AK1353" s="82" t="s">
        <v>61</v>
      </c>
      <c r="AL1353" s="82" t="s">
        <v>61</v>
      </c>
      <c r="AM1353" s="239">
        <f>COUNTIF(H1353:AL1353,"PH")+COUNTIF(H1353:AL1353,"PH/L")+COUNTIF(H1353:AL1353,"PM")</f>
        <v>0</v>
      </c>
      <c r="AN1353" s="239">
        <f>COUNTIF(H1353:AL1353,"PD")+COUNTIF(H1353:AL1353,"PDD")+COUNTIF(H1353:AL1353,"P/DS")/2+COUNTIF(H1353:AL1353,"PMD")</f>
        <v>0</v>
      </c>
      <c r="AO1353" s="239">
        <f>COUNTIF(H1353:AL1353,"PN")+COUNTIF(H1353:AL1353,"P/NS")/2+COUNTIF(H1353:AL1353,"PH")+COUNTIF(H1353:AL1353,"PH/F")/2+COUNTIF(H1353:AL1353,"PH/L")/2+COUNTIF(H1353:AL1353,"PM")</f>
        <v>0</v>
      </c>
      <c r="AP1353" s="239">
        <f>COUNTIF(H1353:AL1353,"BH")+COUNTIF(H1353:AL1353,"AL/BL")+COUNTIF(H1353:AL1353,"UL/BL")+COUNTIF(H1353:AL1353,"BM")</f>
        <v>0</v>
      </c>
      <c r="AQ1353" s="239">
        <f>COUNTIF(H1353:AL1353,"DS")+COUNTIF(H1353:AL1353,"AL/DS")/2+COUNTIF(H1353:AL1353,"UL/DS")/2+COUNTIF(H1353:AL1353,"CT")+COUNTIF(H1353:AL1353,"MD")</f>
        <v>11.5</v>
      </c>
      <c r="AR1353" s="239">
        <f>COUNTIF(H1353:AL1353,"NS")+COUNTIF(H1353:AL1353,"AL/NS")/2+COUNTIF(H1353:AL1353,"UL/NS")/2+COUNTIF(H1353:AL1353,"BH")+COUNTIF(H1353:AL1353,"AL/BF")/2+COUNTIF(H1353:AL1353,"AL/BL")/2+COUNTIF(H1353:AL1353,"UL/BL")/2+COUNTIF(H1353:AL1353,"UL/BF")/2+COUNTIF(H1353:AL1353,"BM")</f>
        <v>13</v>
      </c>
      <c r="AS1353" s="239">
        <f>COUNTIF(H1353:AL1353,"AL")+COUNTIF(H1353:AL1353,"AL/DS")/2+COUNTIF(H1353:AL1353,"AL/NS")/2+COUNTIF(H1353:AL1353,"NH")+COUNTIF(H1353:AL1353,"SL")+COUNTIF(H1353:AL1353,"NHD")+COUNTIF(H1353:AL1353,"B")+COUNTIF(H1353:AL1353,"HL")+COUNTIF(H1353:AL1353,"AL/BF")/2+COUNTIF(H1353:AL1353,"AL/BL")/2</f>
        <v>1</v>
      </c>
      <c r="AT1353" s="255">
        <f>COUNTIF(H1353:AL1353,"PD")+COUNTIF(H1353:AL1353,"PN")+COUNTIF(H1353:AL1353,"P/DS")/2+COUNTIF(H1353:AL1353,"P/NS")/2+COUNTIF(H1353:AL1353,"DS")+COUNTIF(H1353:AL1353,"NS")+COUNTIF(H1353:AL1353,"AL")+COUNTIF(H1353:AL1353,"AL/DS")+COUNTIF(H1353:AL1353,"AL/NS")+COUNTIF(H1353:AL1353,"NH")+COUNTIF(H1353:AL1353,"SL")+COUNTIF(H1353:AL1353,"UL/DS")/2+COUNTIF(H1353:AL1353,"UL/NS")/2+COUNTIF(H1353:AL1353,"CT")+COUNTIF(H1353:AL1353,"NHD")+COUNTIF(H1353:AL1353,"PDD")+COUNTIF(H1353:AL1353,"B")+COUNTIF(H1353:AL1353,"HL")+COUNTIF(H1353:AL1353,"PH")+COUNTIF(H1353:AL1353,"BH")+COUNTIF(H1353:AL1353,"AL/BF")+COUNTIF(H1353:AL1353,"AL/BL")+COUNTIF(H1353:AL1353,"UL/BF")/2+COUNTIF(H1353:AL1353,"UL/BL")/2+COUNTIF(H1353:AL1353,"PH/F")/2+COUNTIF(H1353:AL1353,"PH/L")/2+COUNTIF(H1353:AL1353,"MD")+COUNTIF(H1353:AL1353,"PMD")+COUNTIF(H1353:AL1353,"PM")+COUNTIF(H1353:AL1353,"BM")</f>
        <v>25.5</v>
      </c>
      <c r="AU1353" s="255">
        <f>COUNTIF(H1353:AL1353,"P/DS")/2+COUNTIF(H1353:AL1353,"P/NS")/2+COUNTIF(H1353:AL1353,"IL")+COUNTIF(H1353:AL1353,"NL")+COUNTIF(H1353:AL1353,"UL")+COUNTIF(H1353:AL1353,"UL/DS")/2+COUNTIF(H1353:AL1353,"UL/NS")/2+COUNTIF(H1353:AL1353,"KT")+COUNTIF(H1353:AL1353,"UL/BF")/2+COUNTIF(H1353:AL1353,"UL/BL")/2+COUNTIF(H1353:AL1353,"PH/F")/2+COUNTIF(H1353:AL1353,"PH/L")/2+COUNTIF(H1353:AL1353,"NB")</f>
        <v>0.5</v>
      </c>
      <c r="AV1353" s="258">
        <f>COUNTIF(H1353:AL1353,"PN")+COUNTIF(H1353:AL1353,"TVD")+COUNTIF(H1353:AL1353,"PH")+COUNTIF(H1353:AL1353,"PM")+COUNTIF(H1353:AL1353,"PDD")-COUNTIFS(H1353:AL1353,"PN",H1360:AL1360,"&gt;=3")-COUNTIFS(H1353:AL1353,"PM",H1360:AL1360,"&gt;=3")</f>
        <v>0</v>
      </c>
      <c r="AW1353" s="258">
        <f>COUNTIF(H1353:AL1353,"NS")+COUNTIF(H1353:AL1353,"D")+COUNTIF(H1353:AL1353,"BH")+COUNTIF(H1353:AL1353,"NHD")+COUNTIF(H1353:AL1353,"BM")-COUNTIFS(H1353:AL1353,"NS",H1360:AL1360,"&gt;=3")-COUNTIFS(H1353:AL1353,"BH",H1360:AL1360,"&gt;=3")-COUNTIFS(H1353:AL1353,"BM",H1360:AL1360,"&gt;=3")</f>
        <v>13</v>
      </c>
      <c r="AX1353" s="255">
        <f>COUNTIF(H1353:AL1353,"AL")+COUNTIF(H1353:AL1353,"AL/DS")/2+COUNTIF(H1353:AL1353,"AL/NS")/2+COUNTIF(H1353:AL1353,"AL/BF")+COUNTIF(H1353:AL1353,"AL/BL")/2</f>
        <v>0</v>
      </c>
      <c r="AY1353" s="255">
        <f>COUNTIF(H1353:AL1353,"SL")</f>
        <v>0</v>
      </c>
      <c r="AZ1353" s="255">
        <f>COUNTIF(H1353:AL1353,"NH")</f>
        <v>1</v>
      </c>
      <c r="BA1353" s="255">
        <f>COUNTIF(H1353:AL1353,"HL")</f>
        <v>0</v>
      </c>
      <c r="BB1353" s="255">
        <f>COUNTIF(G1353:AL1353,"P/DS")/2+COUNTIF(G1353:AL1353,"P/NS")/2+COUNTIF(G1353:AL1353,"UL")+COUNTIF(G1353:AL1353,"UL/DS")/2+COUNTIF(G1353:AL1353,"UL/NS")/2+COUNTIF(G1353:AL1353,"UL/BL")/2+COUNTIF(G1353:AL1353,"UL/BF")/2+COUNTIF(G1353:AL1353,"PH/F")/2+COUNTIF(G1353:AL1353,"PH/L")/2</f>
        <v>0.5</v>
      </c>
      <c r="BC1353" s="255">
        <f>COUNTIF(H1353:AL1353,"NB")</f>
        <v>0</v>
      </c>
      <c r="BD1353" s="255">
        <f>COUNTIF(H1353:AL1353,"NL")</f>
        <v>0</v>
      </c>
      <c r="BE1353" s="255">
        <f>COUNTIF(H1353:AL1353,"IL")</f>
        <v>0</v>
      </c>
      <c r="BF1353" s="255">
        <f>COUNTIF(H1353:AL1353,"KT")</f>
        <v>0</v>
      </c>
      <c r="BG1353" s="255">
        <f>COUNTIF(H1353:AL1353,"L70")</f>
        <v>0</v>
      </c>
      <c r="BH1353" s="255">
        <f>COUNTIF(H1353:AL1353,"MD")</f>
        <v>0</v>
      </c>
      <c r="BI1353" s="255">
        <f>COUNTIF(H1353:AL1353,"PMD")</f>
        <v>0</v>
      </c>
      <c r="BJ1353" s="255">
        <f>COUNTIF(H1353:AL1353,"PM")</f>
        <v>0</v>
      </c>
      <c r="BK1353" s="255">
        <f>COUNTIF(H1353:AL1353,"BM")</f>
        <v>0</v>
      </c>
      <c r="BL1353" s="261">
        <f>SUMIF(H1353:AL1353,"PD",H1354:AL1354)+SUMIF(H1353:AL1353,"PN",H1354:AL1354)+SUMIF(H1353:AL1353,"P/DS",H1354:AL1354)+SUMIF(H1353:AL1353,"PN/F",H1354:AL1354)+SUMIF(H1353:AL1353,"PN/L",H1354:AL1354)+SUMIF(H1353:AL1353,"TV",H1354:AL1354)+SUMIF(H1353:AL1353,"TVD",H1354:AL1354)+SUMIF(H1353:AL1353,"PDD",H1354:AL1354)</f>
        <v>0</v>
      </c>
      <c r="BM1353" s="261">
        <f>SUMIF(H1353:AL1353,"PD",H1355:AL1355)+SUMIF(H1353:AL1353,"PN",H1355:AL1355)+SUMIF(H1353:AL1353,"P/DS",H1355:AL1355)+SUMIF(H1353:AL1353,"PN/F",H1355:AL1355)+SUMIF(H1353:AL1353,"PN/L",H1355:AL1355)+SUMIF(H1353:AL1353,"TV",H1355:AL1355)+SUMIF(H1353:AL1353,"TVD",H1355:AL1355)+SUMIF(H1353:AL1353,"PDD",H1355:AL1355)+SUMIF(H1353:AL1353,"PMD",H1355:AL1355)</f>
        <v>0</v>
      </c>
      <c r="BN1353" s="261">
        <f>SUMIF(H1353:AL1353,"PD",H1356:AL1356)+SUMIF(H1353:AL1353,"PN",H1356:AL1356)+SUMIF(H1353:AL1353,"P/DS",H1356:AL1356)+SUMIF(H1353:AL1353,"PN/F",H1356:AL1356)+SUMIF(H1353:AL1353,"PN/L",H1356:AL1356)+SUMIF(H1353:AL1353,"TV",H1356:AL1356)+SUMIF(H1353:AL1353,"TVD",H1356:AL1356)</f>
        <v>0</v>
      </c>
      <c r="BO1353" s="261">
        <f>SUMIF(H1353:AL1353,"PD",H1357:AL1357)+SUMIF(H1353:AL1353,"PN",H1357:AL1357)+SUMIF(H1353:AL1353,"P/DS",H1357:AL1357)+SUMIF(H1353:AL1353,"PN/F",H1357:AL1357)+SUMIF(H1353:AL1353,"PN/L",H1357:AL1357)+SUMIF(H1353:AL1353,"TV",H1357:AL1357)+SUMIF(H1353:AL1353,"TVD",H1357:AL1357)</f>
        <v>0</v>
      </c>
      <c r="BP1353" s="261">
        <f>SUMIF(H1353:AL1353,"PD",H1358:AL1358)+SUMIF(H1353:AL1353,"PN",H1358:AL1358)+SUMIF(H1353:AL1353,"P/DS",H1358:AL1358)+SUMIF(H1353:AL1353,"PN/F",H1358:AL1358)+SUMIF(H1353:AL1353,"PN/L",H1358:AL1358)+SUMIF(H1353:AL1353,"TV",H1358:AL1358)+SUMIF(H1353:AL1353,"TVD",H1358:AL1358)+SUMIF(H1353:AL1353,"PDD",H1358:AL1358)+SUMIF(H1353:AL1353,"PH",H1358:AL1358)+SUMIF(H1353:AL1353,"PM",H1358:AL1358)</f>
        <v>0</v>
      </c>
      <c r="BQ1353" s="261">
        <f>SUMIF(H1353:AL1353,"PD",H1359:AL1359)+SUMIF(H1353:AL1353,"PN",H1359:AL1359)+SUMIF(H1353:AL1353,"P/DS",H1359:AL1359)+SUMIF(H1353:AL1353,"PN/F",H1359:AL1359)+SUMIF(H1353:AL1353,"PN/L",H1359:AL1359)+SUMIF(H1353:AL1353,"TV",H1359:AL1359)+SUMIF(H1353:AL1353,"TVD",H1359:AL1359)+SUMIF(H1353:AL1353,"PDD",H1359:AL1359)+SUMIF(H1353:AL1353,"PH",H1359:AL1359)+SUMIF(H1353:AL1353,"PM",H1359:AL1359)</f>
        <v>0</v>
      </c>
      <c r="BR1353" s="269">
        <f>SUM(H1354:AL1354)-BL1353</f>
        <v>23</v>
      </c>
      <c r="BS1353" s="269">
        <f>SUM(H1355:AL1355)-BM1353</f>
        <v>14</v>
      </c>
      <c r="BT1353" s="269">
        <f>SUM(H1356:AL1356)-BN1353</f>
        <v>0</v>
      </c>
      <c r="BU1353" s="269">
        <f>SUM(H1357:AL1357)-BO1353</f>
        <v>0</v>
      </c>
      <c r="BV1353" s="269">
        <f>SUM(H1358:AL1358)-BP1353</f>
        <v>0</v>
      </c>
      <c r="BW1353" s="269">
        <f>SUM(H1359:AL1359)-BQ1353</f>
        <v>0</v>
      </c>
      <c r="BX1353" s="255">
        <f>SUMIF(H1353:AL1353,"PD",H1360:AL1360)+SUMIF(H1353:AL1353,"PN",H1360:AL1360)+SUMIF(H1353:AL1353,"P/DS",H1360:AL1360)+SUMIF(H1353:AL1353,"PN/F",H1360:AL1360)+SUMIF(H1353:AL1353,"PN/L",H1360:AL1360)</f>
        <v>0</v>
      </c>
      <c r="BY1353" s="255">
        <f>SUM(H1360:AL1360)-BX1353</f>
        <v>0</v>
      </c>
      <c r="BZ1353" s="255">
        <f t="shared" ref="BZ1353" si="504">+SUM(BL1353:BW1360)</f>
        <v>37</v>
      </c>
      <c r="CA1353" s="266">
        <f>(COUNTIFS(H1353:AL1353,"PD",H1354:AL1354,"&gt;=2"))*0.5-IF(CN1353="VP",COUNTIFS($H$16:$AL$16,"SAT",H1353:AL1353,"PD",H1354:AL1354,"&gt;=2"))*0.5</f>
        <v>0</v>
      </c>
      <c r="CB1353" s="266">
        <f>(COUNTIFS(H1353:AL1353,"PN",H1355:AL1355,"&gt;=0.5",H1354:AL1354,"&gt;=1.5"))*0.5+COUNTIFS(H1353:AL1353,"PDD",H1355:AL1355,"&gt;=0.5",H1354:AL1354,"&gt;=1.5")*0.5</f>
        <v>0</v>
      </c>
      <c r="CC1353" s="273">
        <f>(COUNTIFS(H1353:AL1353,"TV",H1355:AL1355,"&gt;=10"))*0.5+(COUNTIFS(H1353:AL1353,"PMD",H1355:AL1355,"&gt;=2"))*0.5</f>
        <v>0</v>
      </c>
      <c r="CD1353" s="266">
        <f>(COUNTIFS(H1353:AL1353,"TVD",H1357:AL1357,"&gt;=6.5",H1355:AL1355,"&gt;=3.5"))*0.5</f>
        <v>0</v>
      </c>
      <c r="CE1353" s="266">
        <f>(COUNTIFS(H1353:AL1353,"PD",H1358:AL1358,"&gt;=10"))*0.5</f>
        <v>0</v>
      </c>
      <c r="CF1353" s="266">
        <f>(COUNTIFS(H1353:AL1353,"PDD",H1358:AL1358,"&gt;=3.5",H1359:AL1359,"&gt;=6.5")+COUNTIFS(H1353:AL1353,"PH",H1359:AL1359,"&gt;=0.5",H1358:AL1358,"&gt;=1.5")+COUNTIFS(H1353:AL1353,"PM",H1359:AL1359,"&gt;=0.5",H1358:AL1358,"&gt;=1.5"))*0.5</f>
        <v>0</v>
      </c>
      <c r="CG1353" s="266">
        <f>(COUNTIFS(H1353:AL1353,"DS",H1354:AL1354,"&gt;=2")+COUNTIFS(H1353:AL1353,"AL/DS",H1354:AL1354,"&gt;=2"))*0.5-IF(CN1353="VP",COUNTIFS($H$16:$AL$16,"SAT",H1353:AL1353,"DS",H1354:AL1354,"&gt;=2"))*0.5</f>
        <v>0</v>
      </c>
      <c r="CH1353" s="266">
        <f>(COUNTIFS(H1353:AL1353,"NS",H1355:AL1355,"&gt;=0.5",H1354:AL1354,"&gt;=1.5")+COUNTIFS(H1353:AL1353,"AL/NS",H1355:AL1355,"&gt;=0.5",H1354:AL1354,"&gt;=1.5")+COUNTIFS(H1353:AL1353,"NHD",H1355:AL1355,"&gt;=4.5",H1358:AL1358,"&gt;=2",H1354:AL1354,"&gt;=1.5"))*0.5</f>
        <v>5.5</v>
      </c>
      <c r="CI1353" s="266">
        <f>(COUNTIF(H1355:AL1355,"&gt;=10")+COUNTIFS(H1353:AL1353,"MD",H1355:AL1355,"&gt;=2")-COUNTIFS(H1353:AL1353,"TV",H1355:AL1355,"&gt;=10"))*0.5</f>
        <v>0</v>
      </c>
      <c r="CJ1353" s="266">
        <f>(COUNTIFS(H1353:AL1353,"D",H1357:AL1357,"&gt;=6.5",H1355:AL1355,"&gt;=3.5"))*0.5</f>
        <v>0</v>
      </c>
      <c r="CK1353" s="266">
        <f>(COUNTIF(H1358:AL1358,"&gt;=10")-COUNTIFS(H1353:AL1353,"PD",H1358:AL1358,"&gt;=10"))*0.5</f>
        <v>0</v>
      </c>
      <c r="CL1353" s="265">
        <f>(COUNTIFS(H1353:AL1353,"NHD",H1358:AL1358,"&gt;=3.5",H1359:AL1359,"&gt;=6.5")+COUNTIFS(H1353:AL1353,"BH",H1358:AL1358,"&gt;=1.5",H1359:AL1359,"&gt;=0.5")+COUNTIFS(H1353:AL1353,"BM",H1358:AL1358,"&gt;=1.5",H1359:AL1359,"&gt;=0.5")+COUNTIFS(H1353:AL1353,"D",H1358:AL1358,"&gt;=1.5",H1359:AL1359,"&gt;=0.5"))*0.5</f>
        <v>0</v>
      </c>
      <c r="CM1353" s="272"/>
      <c r="CN1353" s="264" t="s">
        <v>723</v>
      </c>
      <c r="CO1353" s="125">
        <f t="shared" ref="CO1353" si="505">+AM1353+AN1353+AO1353+AP1353+AQ1353+AR1353+AS1353+AU1353+BG1353</f>
        <v>26</v>
      </c>
      <c r="CP1353" s="225">
        <f>+SUM(I1354:I1359)-I1360</f>
        <v>8</v>
      </c>
      <c r="CQ1353" s="225">
        <f>+SUM(J1354:J1359)-J1360</f>
        <v>2.5</v>
      </c>
      <c r="CR1353" s="225">
        <f>+SUM(K1354:K1359)-K1360</f>
        <v>2.5</v>
      </c>
      <c r="CS1353" s="90"/>
      <c r="CT1353" s="90"/>
      <c r="CU1353" s="90"/>
      <c r="CV1353" s="90"/>
      <c r="CW1353" s="90"/>
      <c r="CX1353" s="90"/>
      <c r="CY1353" s="90"/>
      <c r="CZ1353" s="90"/>
      <c r="DA1353" s="90"/>
    </row>
    <row r="1354" spans="1:105" s="70" customFormat="1" ht="15" customHeight="1">
      <c r="A1354" s="228"/>
      <c r="B1354" s="277"/>
      <c r="C1354" s="280"/>
      <c r="D1354" s="237"/>
      <c r="E1354" s="237"/>
      <c r="F1354" s="242" t="s">
        <v>82</v>
      </c>
      <c r="G1354" s="71">
        <v>1.5</v>
      </c>
      <c r="H1354" s="83"/>
      <c r="I1354" s="83"/>
      <c r="J1354" s="83">
        <v>2</v>
      </c>
      <c r="K1354" s="83">
        <v>2</v>
      </c>
      <c r="L1354" s="83">
        <v>2</v>
      </c>
      <c r="M1354" s="83">
        <v>2</v>
      </c>
      <c r="N1354" s="83">
        <v>2</v>
      </c>
      <c r="O1354" s="83"/>
      <c r="P1354" s="83">
        <v>2</v>
      </c>
      <c r="Q1354" s="83">
        <v>2</v>
      </c>
      <c r="R1354" s="83">
        <v>2</v>
      </c>
      <c r="S1354" s="83">
        <v>2</v>
      </c>
      <c r="T1354" s="83">
        <v>2</v>
      </c>
      <c r="U1354" s="83">
        <v>1.5</v>
      </c>
      <c r="V1354" s="83"/>
      <c r="W1354" s="83"/>
      <c r="X1354" s="83">
        <v>1</v>
      </c>
      <c r="Y1354" s="83"/>
      <c r="Z1354" s="83"/>
      <c r="AA1354" s="83"/>
      <c r="AB1354" s="83"/>
      <c r="AC1354" s="79"/>
      <c r="AD1354" s="79"/>
      <c r="AE1354" s="79"/>
      <c r="AF1354" s="79"/>
      <c r="AG1354" s="79"/>
      <c r="AH1354" s="79"/>
      <c r="AI1354" s="79"/>
      <c r="AJ1354" s="79"/>
      <c r="AK1354" s="79">
        <v>0.5</v>
      </c>
      <c r="AL1354" s="79"/>
      <c r="AM1354" s="240"/>
      <c r="AN1354" s="240"/>
      <c r="AO1354" s="240"/>
      <c r="AP1354" s="240"/>
      <c r="AQ1354" s="240"/>
      <c r="AR1354" s="240"/>
      <c r="AS1354" s="240"/>
      <c r="AT1354" s="256"/>
      <c r="AU1354" s="256"/>
      <c r="AV1354" s="259"/>
      <c r="AW1354" s="259"/>
      <c r="AX1354" s="256"/>
      <c r="AY1354" s="256"/>
      <c r="AZ1354" s="256"/>
      <c r="BA1354" s="256"/>
      <c r="BB1354" s="256"/>
      <c r="BC1354" s="256"/>
      <c r="BD1354" s="256"/>
      <c r="BE1354" s="256"/>
      <c r="BF1354" s="256"/>
      <c r="BG1354" s="256"/>
      <c r="BH1354" s="256"/>
      <c r="BI1354" s="256"/>
      <c r="BJ1354" s="256"/>
      <c r="BK1354" s="256"/>
      <c r="BL1354" s="262"/>
      <c r="BM1354" s="262"/>
      <c r="BN1354" s="262"/>
      <c r="BO1354" s="262"/>
      <c r="BP1354" s="262"/>
      <c r="BQ1354" s="262"/>
      <c r="BR1354" s="270"/>
      <c r="BS1354" s="270"/>
      <c r="BT1354" s="270"/>
      <c r="BU1354" s="270"/>
      <c r="BV1354" s="270"/>
      <c r="BW1354" s="270"/>
      <c r="BX1354" s="256"/>
      <c r="BY1354" s="256"/>
      <c r="BZ1354" s="256"/>
      <c r="CA1354" s="267"/>
      <c r="CB1354" s="267"/>
      <c r="CC1354" s="274"/>
      <c r="CD1354" s="267"/>
      <c r="CE1354" s="267"/>
      <c r="CF1354" s="267"/>
      <c r="CG1354" s="267"/>
      <c r="CH1354" s="267"/>
      <c r="CI1354" s="267"/>
      <c r="CJ1354" s="267"/>
      <c r="CK1354" s="267"/>
      <c r="CL1354" s="265"/>
      <c r="CM1354" s="272"/>
      <c r="CN1354" s="264"/>
      <c r="CO1354" s="125"/>
      <c r="CP1354" s="226"/>
      <c r="CQ1354" s="226"/>
      <c r="CR1354" s="226"/>
      <c r="CS1354" s="90"/>
      <c r="CT1354" s="90"/>
      <c r="CU1354" s="90"/>
      <c r="CV1354" s="90"/>
      <c r="CW1354" s="90"/>
      <c r="CX1354" s="90"/>
      <c r="CY1354" s="90"/>
      <c r="CZ1354" s="90"/>
      <c r="DA1354" s="90"/>
    </row>
    <row r="1355" spans="1:105" s="70" customFormat="1" ht="15" customHeight="1">
      <c r="A1355" s="228"/>
      <c r="B1355" s="277"/>
      <c r="C1355" s="280"/>
      <c r="D1355" s="237"/>
      <c r="E1355" s="237"/>
      <c r="F1355" s="243"/>
      <c r="G1355" s="72">
        <v>2</v>
      </c>
      <c r="H1355" s="84"/>
      <c r="I1355" s="84">
        <v>8</v>
      </c>
      <c r="J1355" s="84">
        <v>0.5</v>
      </c>
      <c r="K1355" s="84">
        <v>0.5</v>
      </c>
      <c r="L1355" s="84">
        <v>0.5</v>
      </c>
      <c r="M1355" s="84">
        <v>0.5</v>
      </c>
      <c r="N1355" s="84">
        <v>0.5</v>
      </c>
      <c r="O1355" s="84"/>
      <c r="P1355" s="84">
        <v>0.5</v>
      </c>
      <c r="Q1355" s="84">
        <v>0.5</v>
      </c>
      <c r="R1355" s="84">
        <v>0.5</v>
      </c>
      <c r="S1355" s="84">
        <v>0.5</v>
      </c>
      <c r="T1355" s="84">
        <v>0.5</v>
      </c>
      <c r="U1355" s="84">
        <v>0.5</v>
      </c>
      <c r="V1355" s="84"/>
      <c r="W1355" s="84"/>
      <c r="X1355" s="84"/>
      <c r="Y1355" s="84"/>
      <c r="Z1355" s="84"/>
      <c r="AA1355" s="84"/>
      <c r="AB1355" s="84"/>
      <c r="AC1355" s="80"/>
      <c r="AD1355" s="80"/>
      <c r="AE1355" s="80"/>
      <c r="AF1355" s="80"/>
      <c r="AG1355" s="80"/>
      <c r="AH1355" s="80"/>
      <c r="AI1355" s="80"/>
      <c r="AJ1355" s="80"/>
      <c r="AK1355" s="80">
        <v>0.5</v>
      </c>
      <c r="AL1355" s="80"/>
      <c r="AM1355" s="240"/>
      <c r="AN1355" s="240"/>
      <c r="AO1355" s="240"/>
      <c r="AP1355" s="240"/>
      <c r="AQ1355" s="240"/>
      <c r="AR1355" s="240"/>
      <c r="AS1355" s="240"/>
      <c r="AT1355" s="256"/>
      <c r="AU1355" s="256"/>
      <c r="AV1355" s="259"/>
      <c r="AW1355" s="259"/>
      <c r="AX1355" s="256"/>
      <c r="AY1355" s="256"/>
      <c r="AZ1355" s="256"/>
      <c r="BA1355" s="256"/>
      <c r="BB1355" s="256"/>
      <c r="BC1355" s="256"/>
      <c r="BD1355" s="256"/>
      <c r="BE1355" s="256"/>
      <c r="BF1355" s="256"/>
      <c r="BG1355" s="256"/>
      <c r="BH1355" s="256"/>
      <c r="BI1355" s="256"/>
      <c r="BJ1355" s="256"/>
      <c r="BK1355" s="256"/>
      <c r="BL1355" s="262"/>
      <c r="BM1355" s="262"/>
      <c r="BN1355" s="262"/>
      <c r="BO1355" s="262"/>
      <c r="BP1355" s="262"/>
      <c r="BQ1355" s="262"/>
      <c r="BR1355" s="270"/>
      <c r="BS1355" s="270"/>
      <c r="BT1355" s="270"/>
      <c r="BU1355" s="270"/>
      <c r="BV1355" s="270"/>
      <c r="BW1355" s="270"/>
      <c r="BX1355" s="256"/>
      <c r="BY1355" s="256"/>
      <c r="BZ1355" s="256"/>
      <c r="CA1355" s="267"/>
      <c r="CB1355" s="267"/>
      <c r="CC1355" s="274"/>
      <c r="CD1355" s="267"/>
      <c r="CE1355" s="267"/>
      <c r="CF1355" s="267"/>
      <c r="CG1355" s="267"/>
      <c r="CH1355" s="267"/>
      <c r="CI1355" s="267"/>
      <c r="CJ1355" s="267"/>
      <c r="CK1355" s="267"/>
      <c r="CL1355" s="265"/>
      <c r="CM1355" s="272"/>
      <c r="CN1355" s="264"/>
      <c r="CO1355" s="125"/>
      <c r="CP1355" s="226"/>
      <c r="CQ1355" s="226"/>
      <c r="CR1355" s="226"/>
      <c r="CS1355" s="90"/>
      <c r="CT1355" s="90"/>
      <c r="CU1355" s="90"/>
      <c r="CV1355" s="90"/>
      <c r="CW1355" s="90"/>
      <c r="CX1355" s="90"/>
      <c r="CY1355" s="90"/>
      <c r="CZ1355" s="90"/>
      <c r="DA1355" s="90"/>
    </row>
    <row r="1356" spans="1:105" s="70" customFormat="1" ht="15" customHeight="1">
      <c r="A1356" s="228"/>
      <c r="B1356" s="277"/>
      <c r="C1356" s="280"/>
      <c r="D1356" s="237"/>
      <c r="E1356" s="237"/>
      <c r="F1356" s="243"/>
      <c r="G1356" s="72">
        <v>2.1</v>
      </c>
      <c r="H1356" s="84"/>
      <c r="I1356" s="84"/>
      <c r="J1356" s="84"/>
      <c r="K1356" s="84"/>
      <c r="L1356" s="84"/>
      <c r="M1356" s="84"/>
      <c r="N1356" s="84"/>
      <c r="O1356" s="84"/>
      <c r="P1356" s="84"/>
      <c r="Q1356" s="84"/>
      <c r="R1356" s="84"/>
      <c r="S1356" s="84"/>
      <c r="T1356" s="84"/>
      <c r="U1356" s="84"/>
      <c r="V1356" s="84"/>
      <c r="W1356" s="84"/>
      <c r="X1356" s="84"/>
      <c r="Y1356" s="84"/>
      <c r="Z1356" s="84"/>
      <c r="AA1356" s="84"/>
      <c r="AB1356" s="84"/>
      <c r="AC1356" s="80"/>
      <c r="AD1356" s="80"/>
      <c r="AE1356" s="80"/>
      <c r="AF1356" s="80"/>
      <c r="AG1356" s="80"/>
      <c r="AH1356" s="80"/>
      <c r="AI1356" s="80"/>
      <c r="AJ1356" s="80"/>
      <c r="AK1356" s="80"/>
      <c r="AL1356" s="80"/>
      <c r="AM1356" s="240"/>
      <c r="AN1356" s="240"/>
      <c r="AO1356" s="240"/>
      <c r="AP1356" s="240"/>
      <c r="AQ1356" s="240"/>
      <c r="AR1356" s="240"/>
      <c r="AS1356" s="240"/>
      <c r="AT1356" s="256"/>
      <c r="AU1356" s="256"/>
      <c r="AV1356" s="259"/>
      <c r="AW1356" s="259"/>
      <c r="AX1356" s="256"/>
      <c r="AY1356" s="256"/>
      <c r="AZ1356" s="256"/>
      <c r="BA1356" s="256"/>
      <c r="BB1356" s="256"/>
      <c r="BC1356" s="256"/>
      <c r="BD1356" s="256"/>
      <c r="BE1356" s="256"/>
      <c r="BF1356" s="256"/>
      <c r="BG1356" s="256"/>
      <c r="BH1356" s="256"/>
      <c r="BI1356" s="256"/>
      <c r="BJ1356" s="256"/>
      <c r="BK1356" s="256"/>
      <c r="BL1356" s="262"/>
      <c r="BM1356" s="262"/>
      <c r="BN1356" s="262"/>
      <c r="BO1356" s="262"/>
      <c r="BP1356" s="262"/>
      <c r="BQ1356" s="262"/>
      <c r="BR1356" s="270"/>
      <c r="BS1356" s="270"/>
      <c r="BT1356" s="270"/>
      <c r="BU1356" s="270"/>
      <c r="BV1356" s="270"/>
      <c r="BW1356" s="270"/>
      <c r="BX1356" s="256"/>
      <c r="BY1356" s="256"/>
      <c r="BZ1356" s="256"/>
      <c r="CA1356" s="267"/>
      <c r="CB1356" s="267"/>
      <c r="CC1356" s="274"/>
      <c r="CD1356" s="267"/>
      <c r="CE1356" s="267"/>
      <c r="CF1356" s="267"/>
      <c r="CG1356" s="267"/>
      <c r="CH1356" s="267"/>
      <c r="CI1356" s="267"/>
      <c r="CJ1356" s="267"/>
      <c r="CK1356" s="267"/>
      <c r="CL1356" s="265"/>
      <c r="CM1356" s="272"/>
      <c r="CN1356" s="264"/>
      <c r="CO1356" s="125"/>
      <c r="CP1356" s="226"/>
      <c r="CQ1356" s="226"/>
      <c r="CR1356" s="226"/>
      <c r="CS1356" s="90"/>
      <c r="CT1356" s="90"/>
      <c r="CU1356" s="90"/>
      <c r="CV1356" s="90"/>
      <c r="CW1356" s="90"/>
      <c r="CX1356" s="90"/>
      <c r="CY1356" s="90"/>
      <c r="CZ1356" s="90"/>
      <c r="DA1356" s="90"/>
    </row>
    <row r="1357" spans="1:105" s="70" customFormat="1" ht="15" customHeight="1">
      <c r="A1357" s="228"/>
      <c r="B1357" s="277"/>
      <c r="C1357" s="280"/>
      <c r="D1357" s="237"/>
      <c r="E1357" s="237"/>
      <c r="F1357" s="243"/>
      <c r="G1357" s="72">
        <v>2.7</v>
      </c>
      <c r="H1357" s="84"/>
      <c r="I1357" s="84"/>
      <c r="J1357" s="84"/>
      <c r="K1357" s="84"/>
      <c r="L1357" s="84"/>
      <c r="M1357" s="84"/>
      <c r="N1357" s="84"/>
      <c r="O1357" s="84"/>
      <c r="P1357" s="84"/>
      <c r="Q1357" s="84"/>
      <c r="R1357" s="84"/>
      <c r="S1357" s="84"/>
      <c r="T1357" s="84"/>
      <c r="U1357" s="84"/>
      <c r="V1357" s="84"/>
      <c r="W1357" s="84"/>
      <c r="X1357" s="84"/>
      <c r="Y1357" s="84"/>
      <c r="Z1357" s="84"/>
      <c r="AA1357" s="84"/>
      <c r="AB1357" s="84"/>
      <c r="AC1357" s="80"/>
      <c r="AD1357" s="80"/>
      <c r="AE1357" s="80"/>
      <c r="AF1357" s="80"/>
      <c r="AG1357" s="80"/>
      <c r="AH1357" s="80"/>
      <c r="AI1357" s="80"/>
      <c r="AJ1357" s="80"/>
      <c r="AK1357" s="80"/>
      <c r="AL1357" s="80"/>
      <c r="AM1357" s="240"/>
      <c r="AN1357" s="240"/>
      <c r="AO1357" s="240"/>
      <c r="AP1357" s="240"/>
      <c r="AQ1357" s="240"/>
      <c r="AR1357" s="240"/>
      <c r="AS1357" s="240"/>
      <c r="AT1357" s="256"/>
      <c r="AU1357" s="256"/>
      <c r="AV1357" s="259"/>
      <c r="AW1357" s="259"/>
      <c r="AX1357" s="256"/>
      <c r="AY1357" s="256"/>
      <c r="AZ1357" s="256"/>
      <c r="BA1357" s="256"/>
      <c r="BB1357" s="256"/>
      <c r="BC1357" s="256"/>
      <c r="BD1357" s="256"/>
      <c r="BE1357" s="256"/>
      <c r="BF1357" s="256"/>
      <c r="BG1357" s="256"/>
      <c r="BH1357" s="256"/>
      <c r="BI1357" s="256"/>
      <c r="BJ1357" s="256"/>
      <c r="BK1357" s="256"/>
      <c r="BL1357" s="262"/>
      <c r="BM1357" s="262"/>
      <c r="BN1357" s="262"/>
      <c r="BO1357" s="262"/>
      <c r="BP1357" s="262"/>
      <c r="BQ1357" s="262"/>
      <c r="BR1357" s="270"/>
      <c r="BS1357" s="270"/>
      <c r="BT1357" s="270"/>
      <c r="BU1357" s="270"/>
      <c r="BV1357" s="270"/>
      <c r="BW1357" s="270"/>
      <c r="BX1357" s="256"/>
      <c r="BY1357" s="256"/>
      <c r="BZ1357" s="256"/>
      <c r="CA1357" s="267"/>
      <c r="CB1357" s="267"/>
      <c r="CC1357" s="274"/>
      <c r="CD1357" s="267"/>
      <c r="CE1357" s="267"/>
      <c r="CF1357" s="267"/>
      <c r="CG1357" s="267"/>
      <c r="CH1357" s="267"/>
      <c r="CI1357" s="267"/>
      <c r="CJ1357" s="267"/>
      <c r="CK1357" s="267"/>
      <c r="CL1357" s="265"/>
      <c r="CM1357" s="272"/>
      <c r="CN1357" s="264"/>
      <c r="CO1357" s="125"/>
      <c r="CP1357" s="226"/>
      <c r="CQ1357" s="226"/>
      <c r="CR1357" s="226"/>
      <c r="CS1357" s="90"/>
      <c r="CT1357" s="90"/>
      <c r="CU1357" s="90"/>
      <c r="CV1357" s="90"/>
      <c r="CW1357" s="90"/>
      <c r="CX1357" s="90"/>
      <c r="CY1357" s="90"/>
      <c r="CZ1357" s="90"/>
      <c r="DA1357" s="90"/>
    </row>
    <row r="1358" spans="1:105" s="70" customFormat="1" ht="15" customHeight="1">
      <c r="A1358" s="228"/>
      <c r="B1358" s="277"/>
      <c r="C1358" s="280"/>
      <c r="D1358" s="237"/>
      <c r="E1358" s="237"/>
      <c r="F1358" s="243"/>
      <c r="G1358" s="72">
        <v>3</v>
      </c>
      <c r="H1358" s="84"/>
      <c r="I1358" s="84"/>
      <c r="J1358" s="84"/>
      <c r="K1358" s="84"/>
      <c r="L1358" s="84"/>
      <c r="M1358" s="84"/>
      <c r="N1358" s="84"/>
      <c r="O1358" s="84"/>
      <c r="P1358" s="84"/>
      <c r="Q1358" s="84"/>
      <c r="R1358" s="84"/>
      <c r="S1358" s="84"/>
      <c r="T1358" s="84"/>
      <c r="U1358" s="84"/>
      <c r="V1358" s="84"/>
      <c r="W1358" s="84"/>
      <c r="X1358" s="84"/>
      <c r="Y1358" s="84"/>
      <c r="Z1358" s="84"/>
      <c r="AA1358" s="84"/>
      <c r="AB1358" s="84"/>
      <c r="AC1358" s="80"/>
      <c r="AD1358" s="80"/>
      <c r="AE1358" s="80"/>
      <c r="AF1358" s="80"/>
      <c r="AG1358" s="80"/>
      <c r="AH1358" s="80"/>
      <c r="AI1358" s="80"/>
      <c r="AJ1358" s="80"/>
      <c r="AK1358" s="80"/>
      <c r="AL1358" s="80"/>
      <c r="AM1358" s="240"/>
      <c r="AN1358" s="240"/>
      <c r="AO1358" s="240"/>
      <c r="AP1358" s="240"/>
      <c r="AQ1358" s="240"/>
      <c r="AR1358" s="240"/>
      <c r="AS1358" s="240"/>
      <c r="AT1358" s="256"/>
      <c r="AU1358" s="256"/>
      <c r="AV1358" s="259"/>
      <c r="AW1358" s="259"/>
      <c r="AX1358" s="256"/>
      <c r="AY1358" s="256"/>
      <c r="AZ1358" s="256"/>
      <c r="BA1358" s="256"/>
      <c r="BB1358" s="256"/>
      <c r="BC1358" s="256"/>
      <c r="BD1358" s="256"/>
      <c r="BE1358" s="256"/>
      <c r="BF1358" s="256"/>
      <c r="BG1358" s="256"/>
      <c r="BH1358" s="256"/>
      <c r="BI1358" s="256"/>
      <c r="BJ1358" s="256"/>
      <c r="BK1358" s="256"/>
      <c r="BL1358" s="262"/>
      <c r="BM1358" s="262"/>
      <c r="BN1358" s="262"/>
      <c r="BO1358" s="262"/>
      <c r="BP1358" s="262"/>
      <c r="BQ1358" s="262"/>
      <c r="BR1358" s="270"/>
      <c r="BS1358" s="270"/>
      <c r="BT1358" s="270"/>
      <c r="BU1358" s="270"/>
      <c r="BV1358" s="270"/>
      <c r="BW1358" s="270"/>
      <c r="BX1358" s="256"/>
      <c r="BY1358" s="256"/>
      <c r="BZ1358" s="256"/>
      <c r="CA1358" s="267"/>
      <c r="CB1358" s="267"/>
      <c r="CC1358" s="274"/>
      <c r="CD1358" s="267"/>
      <c r="CE1358" s="267"/>
      <c r="CF1358" s="267"/>
      <c r="CG1358" s="267"/>
      <c r="CH1358" s="267"/>
      <c r="CI1358" s="267"/>
      <c r="CJ1358" s="267"/>
      <c r="CK1358" s="267"/>
      <c r="CL1358" s="265"/>
      <c r="CM1358" s="272"/>
      <c r="CN1358" s="264"/>
      <c r="CO1358" s="125"/>
      <c r="CP1358" s="226"/>
      <c r="CQ1358" s="226"/>
      <c r="CR1358" s="226"/>
      <c r="CS1358" s="90"/>
      <c r="CT1358" s="90"/>
      <c r="CU1358" s="90"/>
      <c r="CV1358" s="90"/>
      <c r="CW1358" s="90"/>
      <c r="CX1358" s="90"/>
      <c r="CY1358" s="90"/>
      <c r="CZ1358" s="90"/>
      <c r="DA1358" s="90"/>
    </row>
    <row r="1359" spans="1:105" s="70" customFormat="1" ht="15" customHeight="1">
      <c r="A1359" s="228"/>
      <c r="B1359" s="277"/>
      <c r="C1359" s="280"/>
      <c r="D1359" s="237"/>
      <c r="E1359" s="237"/>
      <c r="F1359" s="244"/>
      <c r="G1359" s="73">
        <v>3.9</v>
      </c>
      <c r="H1359" s="85"/>
      <c r="I1359" s="85"/>
      <c r="J1359" s="85"/>
      <c r="K1359" s="85"/>
      <c r="L1359" s="85"/>
      <c r="M1359" s="85"/>
      <c r="N1359" s="85"/>
      <c r="O1359" s="85"/>
      <c r="P1359" s="85"/>
      <c r="Q1359" s="85"/>
      <c r="R1359" s="85"/>
      <c r="S1359" s="85"/>
      <c r="T1359" s="85"/>
      <c r="U1359" s="85"/>
      <c r="V1359" s="85"/>
      <c r="W1359" s="85"/>
      <c r="X1359" s="85"/>
      <c r="Y1359" s="85"/>
      <c r="Z1359" s="85"/>
      <c r="AA1359" s="85"/>
      <c r="AB1359" s="85"/>
      <c r="AC1359" s="81"/>
      <c r="AD1359" s="81"/>
      <c r="AE1359" s="81"/>
      <c r="AF1359" s="81"/>
      <c r="AG1359" s="81"/>
      <c r="AH1359" s="81"/>
      <c r="AI1359" s="81"/>
      <c r="AJ1359" s="81"/>
      <c r="AK1359" s="81"/>
      <c r="AL1359" s="81"/>
      <c r="AM1359" s="240"/>
      <c r="AN1359" s="240"/>
      <c r="AO1359" s="240"/>
      <c r="AP1359" s="240"/>
      <c r="AQ1359" s="240"/>
      <c r="AR1359" s="240"/>
      <c r="AS1359" s="240"/>
      <c r="AT1359" s="256"/>
      <c r="AU1359" s="256"/>
      <c r="AV1359" s="259"/>
      <c r="AW1359" s="259"/>
      <c r="AX1359" s="256"/>
      <c r="AY1359" s="256"/>
      <c r="AZ1359" s="256"/>
      <c r="BA1359" s="256"/>
      <c r="BB1359" s="256"/>
      <c r="BC1359" s="256"/>
      <c r="BD1359" s="256"/>
      <c r="BE1359" s="256"/>
      <c r="BF1359" s="256"/>
      <c r="BG1359" s="256"/>
      <c r="BH1359" s="256"/>
      <c r="BI1359" s="256"/>
      <c r="BJ1359" s="256"/>
      <c r="BK1359" s="256"/>
      <c r="BL1359" s="262"/>
      <c r="BM1359" s="262"/>
      <c r="BN1359" s="262"/>
      <c r="BO1359" s="262"/>
      <c r="BP1359" s="262"/>
      <c r="BQ1359" s="262"/>
      <c r="BR1359" s="270"/>
      <c r="BS1359" s="270"/>
      <c r="BT1359" s="270"/>
      <c r="BU1359" s="270"/>
      <c r="BV1359" s="270"/>
      <c r="BW1359" s="270"/>
      <c r="BX1359" s="256"/>
      <c r="BY1359" s="256"/>
      <c r="BZ1359" s="256"/>
      <c r="CA1359" s="267"/>
      <c r="CB1359" s="267"/>
      <c r="CC1359" s="274"/>
      <c r="CD1359" s="267"/>
      <c r="CE1359" s="267"/>
      <c r="CF1359" s="267"/>
      <c r="CG1359" s="267"/>
      <c r="CH1359" s="267"/>
      <c r="CI1359" s="267"/>
      <c r="CJ1359" s="267"/>
      <c r="CK1359" s="267"/>
      <c r="CL1359" s="265"/>
      <c r="CM1359" s="272"/>
      <c r="CN1359" s="264"/>
      <c r="CO1359" s="125"/>
      <c r="CP1359" s="226"/>
      <c r="CQ1359" s="226"/>
      <c r="CR1359" s="226"/>
      <c r="CS1359" s="90"/>
      <c r="CT1359" s="90"/>
      <c r="CU1359" s="90"/>
      <c r="CV1359" s="90"/>
      <c r="CW1359" s="90"/>
      <c r="CX1359" s="90"/>
      <c r="CY1359" s="90"/>
      <c r="CZ1359" s="90"/>
      <c r="DA1359" s="90"/>
    </row>
    <row r="1360" spans="1:105" s="70" customFormat="1" ht="15" customHeight="1" thickBot="1">
      <c r="A1360" s="229"/>
      <c r="B1360" s="278"/>
      <c r="C1360" s="281"/>
      <c r="D1360" s="238"/>
      <c r="E1360" s="238"/>
      <c r="F1360" s="245" t="s">
        <v>83</v>
      </c>
      <c r="G1360" s="246"/>
      <c r="H1360" s="82"/>
      <c r="I1360" s="82"/>
      <c r="J1360" s="82"/>
      <c r="K1360" s="82"/>
      <c r="L1360" s="82"/>
      <c r="M1360" s="82"/>
      <c r="N1360" s="82"/>
      <c r="O1360" s="82"/>
      <c r="P1360" s="82"/>
      <c r="Q1360" s="82"/>
      <c r="R1360" s="82"/>
      <c r="S1360" s="82"/>
      <c r="T1360" s="82"/>
      <c r="U1360" s="82"/>
      <c r="V1360" s="82"/>
      <c r="W1360" s="82"/>
      <c r="X1360" s="82"/>
      <c r="Y1360" s="82"/>
      <c r="Z1360" s="82"/>
      <c r="AA1360" s="82"/>
      <c r="AB1360" s="82"/>
      <c r="AC1360" s="35"/>
      <c r="AD1360" s="35"/>
      <c r="AE1360" s="35"/>
      <c r="AF1360" s="35"/>
      <c r="AG1360" s="35"/>
      <c r="AH1360" s="35"/>
      <c r="AI1360" s="35"/>
      <c r="AJ1360" s="35"/>
      <c r="AK1360" s="35"/>
      <c r="AL1360" s="35"/>
      <c r="AM1360" s="241"/>
      <c r="AN1360" s="241"/>
      <c r="AO1360" s="241"/>
      <c r="AP1360" s="241"/>
      <c r="AQ1360" s="241"/>
      <c r="AR1360" s="241"/>
      <c r="AS1360" s="241"/>
      <c r="AT1360" s="257"/>
      <c r="AU1360" s="257"/>
      <c r="AV1360" s="260"/>
      <c r="AW1360" s="260"/>
      <c r="AX1360" s="257"/>
      <c r="AY1360" s="257"/>
      <c r="AZ1360" s="257"/>
      <c r="BA1360" s="257"/>
      <c r="BB1360" s="257"/>
      <c r="BC1360" s="257"/>
      <c r="BD1360" s="257"/>
      <c r="BE1360" s="257"/>
      <c r="BF1360" s="257"/>
      <c r="BG1360" s="257"/>
      <c r="BH1360" s="257"/>
      <c r="BI1360" s="257"/>
      <c r="BJ1360" s="257"/>
      <c r="BK1360" s="257"/>
      <c r="BL1360" s="263"/>
      <c r="BM1360" s="263"/>
      <c r="BN1360" s="263"/>
      <c r="BO1360" s="263"/>
      <c r="BP1360" s="263"/>
      <c r="BQ1360" s="263"/>
      <c r="BR1360" s="271"/>
      <c r="BS1360" s="271"/>
      <c r="BT1360" s="271"/>
      <c r="BU1360" s="271"/>
      <c r="BV1360" s="271"/>
      <c r="BW1360" s="271"/>
      <c r="BX1360" s="257"/>
      <c r="BY1360" s="257"/>
      <c r="BZ1360" s="257"/>
      <c r="CA1360" s="268"/>
      <c r="CB1360" s="268"/>
      <c r="CC1360" s="275"/>
      <c r="CD1360" s="268"/>
      <c r="CE1360" s="268"/>
      <c r="CF1360" s="268"/>
      <c r="CG1360" s="268"/>
      <c r="CH1360" s="268"/>
      <c r="CI1360" s="268"/>
      <c r="CJ1360" s="268"/>
      <c r="CK1360" s="268"/>
      <c r="CL1360" s="265"/>
      <c r="CM1360" s="272"/>
      <c r="CN1360" s="264"/>
      <c r="CO1360" s="125"/>
      <c r="CP1360" s="226"/>
      <c r="CQ1360" s="226"/>
      <c r="CR1360" s="226"/>
      <c r="CS1360" s="90"/>
      <c r="CT1360" s="90"/>
      <c r="CU1360" s="90"/>
      <c r="CV1360" s="90"/>
      <c r="CW1360" s="90"/>
      <c r="CX1360" s="90"/>
      <c r="CY1360" s="90"/>
      <c r="CZ1360" s="90"/>
      <c r="DA1360" s="90"/>
    </row>
    <row r="1361" spans="1:105" s="120" customFormat="1" ht="15" customHeight="1">
      <c r="A1361" s="227">
        <f t="shared" ref="A1361" si="506">A1353+1</f>
        <v>168</v>
      </c>
      <c r="B1361" s="276" t="s">
        <v>1063</v>
      </c>
      <c r="C1361" s="279" t="s">
        <v>1064</v>
      </c>
      <c r="D1361" s="236">
        <v>44609</v>
      </c>
      <c r="E1361" s="236" t="s">
        <v>1248</v>
      </c>
      <c r="F1361" s="253" t="s">
        <v>80</v>
      </c>
      <c r="G1361" s="254"/>
      <c r="H1361" s="82" t="s">
        <v>69</v>
      </c>
      <c r="I1361" s="82" t="s">
        <v>973</v>
      </c>
      <c r="J1361" s="82" t="s">
        <v>61</v>
      </c>
      <c r="K1361" s="82" t="s">
        <v>61</v>
      </c>
      <c r="L1361" s="82" t="s">
        <v>61</v>
      </c>
      <c r="M1361" s="82" t="s">
        <v>61</v>
      </c>
      <c r="N1361" s="82" t="s">
        <v>61</v>
      </c>
      <c r="O1361" s="82"/>
      <c r="P1361" s="82" t="s">
        <v>61</v>
      </c>
      <c r="Q1361" s="82" t="s">
        <v>61</v>
      </c>
      <c r="R1361" s="82" t="s">
        <v>61</v>
      </c>
      <c r="S1361" s="82" t="s">
        <v>61</v>
      </c>
      <c r="T1361" s="82" t="s">
        <v>61</v>
      </c>
      <c r="U1361" s="82" t="s">
        <v>61</v>
      </c>
      <c r="V1361" s="82"/>
      <c r="W1361" s="82" t="s">
        <v>60</v>
      </c>
      <c r="X1361" s="82" t="s">
        <v>60</v>
      </c>
      <c r="Y1361" s="82" t="s">
        <v>60</v>
      </c>
      <c r="Z1361" s="82" t="s">
        <v>60</v>
      </c>
      <c r="AA1361" s="82" t="s">
        <v>60</v>
      </c>
      <c r="AB1361" s="82" t="s">
        <v>60</v>
      </c>
      <c r="AC1361" s="82"/>
      <c r="AD1361" s="82" t="s">
        <v>60</v>
      </c>
      <c r="AE1361" s="82" t="s">
        <v>60</v>
      </c>
      <c r="AF1361" s="82" t="s">
        <v>60</v>
      </c>
      <c r="AG1361" s="82" t="s">
        <v>60</v>
      </c>
      <c r="AH1361" s="82" t="s">
        <v>60</v>
      </c>
      <c r="AI1361" s="82" t="s">
        <v>1471</v>
      </c>
      <c r="AJ1361" s="82"/>
      <c r="AK1361" s="82" t="s">
        <v>61</v>
      </c>
      <c r="AL1361" s="82" t="s">
        <v>61</v>
      </c>
      <c r="AM1361" s="239">
        <f>COUNTIF(H1361:AL1361,"PH")+COUNTIF(H1361:AL1361,"PH/L")+COUNTIF(H1361:AL1361,"PM")</f>
        <v>0</v>
      </c>
      <c r="AN1361" s="239">
        <f>COUNTIF(H1361:AL1361,"PD")+COUNTIF(H1361:AL1361,"PDD")+COUNTIF(H1361:AL1361,"P/DS")/2+COUNTIF(H1361:AL1361,"PMD")</f>
        <v>0</v>
      </c>
      <c r="AO1361" s="239">
        <f>COUNTIF(H1361:AL1361,"PN")+COUNTIF(H1361:AL1361,"P/NS")/2+COUNTIF(H1361:AL1361,"PH")+COUNTIF(H1361:AL1361,"PH/F")/2+COUNTIF(H1361:AL1361,"PH/L")/2+COUNTIF(H1361:AL1361,"PM")</f>
        <v>0</v>
      </c>
      <c r="AP1361" s="239">
        <f>COUNTIF(H1361:AL1361,"BH")+COUNTIF(H1361:AL1361,"AL/BL")+COUNTIF(H1361:AL1361,"UL/BL")+COUNTIF(H1361:AL1361,"BM")</f>
        <v>0</v>
      </c>
      <c r="AQ1361" s="239">
        <f>COUNTIF(H1361:AL1361,"DS")+COUNTIF(H1361:AL1361,"AL/DS")/2+COUNTIF(H1361:AL1361,"UL/DS")/2+COUNTIF(H1361:AL1361,"CT")+COUNTIF(H1361:AL1361,"MD")</f>
        <v>11.5</v>
      </c>
      <c r="AR1361" s="239">
        <f>COUNTIF(H1361:AL1361,"NS")+COUNTIF(H1361:AL1361,"AL/NS")/2+COUNTIF(H1361:AL1361,"UL/NS")/2+COUNTIF(H1361:AL1361,"BH")+COUNTIF(H1361:AL1361,"AL/BF")/2+COUNTIF(H1361:AL1361,"AL/BL")/2+COUNTIF(H1361:AL1361,"UL/BL")/2+COUNTIF(H1361:AL1361,"UL/BF")/2+COUNTIF(H1361:AL1361,"BM")</f>
        <v>13</v>
      </c>
      <c r="AS1361" s="239">
        <f>COUNTIF(H1361:AL1361,"AL")+COUNTIF(H1361:AL1361,"AL/DS")/2+COUNTIF(H1361:AL1361,"AL/NS")/2+COUNTIF(H1361:AL1361,"NH")+COUNTIF(H1361:AL1361,"SL")+COUNTIF(H1361:AL1361,"NHD")+COUNTIF(H1361:AL1361,"B")+COUNTIF(H1361:AL1361,"HL")+COUNTIF(H1361:AL1361,"AL/BF")/2+COUNTIF(H1361:AL1361,"AL/BL")/2</f>
        <v>1</v>
      </c>
      <c r="AT1361" s="255">
        <f>COUNTIF(H1361:AL1361,"PD")+COUNTIF(H1361:AL1361,"PN")+COUNTIF(H1361:AL1361,"P/DS")/2+COUNTIF(H1361:AL1361,"P/NS")/2+COUNTIF(H1361:AL1361,"DS")+COUNTIF(H1361:AL1361,"NS")+COUNTIF(H1361:AL1361,"AL")+COUNTIF(H1361:AL1361,"AL/DS")+COUNTIF(H1361:AL1361,"AL/NS")+COUNTIF(H1361:AL1361,"NH")+COUNTIF(H1361:AL1361,"SL")+COUNTIF(H1361:AL1361,"UL/DS")/2+COUNTIF(H1361:AL1361,"UL/NS")/2+COUNTIF(H1361:AL1361,"CT")+COUNTIF(H1361:AL1361,"NHD")+COUNTIF(H1361:AL1361,"PDD")+COUNTIF(H1361:AL1361,"B")+COUNTIF(H1361:AL1361,"HL")+COUNTIF(H1361:AL1361,"PH")+COUNTIF(H1361:AL1361,"BH")+COUNTIF(H1361:AL1361,"AL/BF")+COUNTIF(H1361:AL1361,"AL/BL")+COUNTIF(H1361:AL1361,"UL/BF")/2+COUNTIF(H1361:AL1361,"UL/BL")/2+COUNTIF(H1361:AL1361,"PH/F")/2+COUNTIF(H1361:AL1361,"PH/L")/2+COUNTIF(H1361:AL1361,"MD")+COUNTIF(H1361:AL1361,"PMD")+COUNTIF(H1361:AL1361,"PM")+COUNTIF(H1361:AL1361,"BM")</f>
        <v>25.5</v>
      </c>
      <c r="AU1361" s="255">
        <f>COUNTIF(H1361:AL1361,"P/DS")/2+COUNTIF(H1361:AL1361,"P/NS")/2+COUNTIF(H1361:AL1361,"IL")+COUNTIF(H1361:AL1361,"NL")+COUNTIF(H1361:AL1361,"UL")+COUNTIF(H1361:AL1361,"UL/DS")/2+COUNTIF(H1361:AL1361,"UL/NS")/2+COUNTIF(H1361:AL1361,"KT")+COUNTIF(H1361:AL1361,"UL/BF")/2+COUNTIF(H1361:AL1361,"UL/BL")/2+COUNTIF(H1361:AL1361,"PH/F")/2+COUNTIF(H1361:AL1361,"PH/L")/2+COUNTIF(H1361:AL1361,"NB")</f>
        <v>0.5</v>
      </c>
      <c r="AV1361" s="258">
        <f>COUNTIF(H1361:AL1361,"PN")+COUNTIF(H1361:AL1361,"TVD")+COUNTIF(H1361:AL1361,"PH")+COUNTIF(H1361:AL1361,"PM")+COUNTIF(H1361:AL1361,"PDD")-COUNTIFS(H1361:AL1361,"PN",H1368:AL1368,"&gt;=3")-COUNTIFS(H1361:AL1361,"PM",H1368:AL1368,"&gt;=3")</f>
        <v>0</v>
      </c>
      <c r="AW1361" s="258">
        <f>COUNTIF(H1361:AL1361,"NS")+COUNTIF(H1361:AL1361,"D")+COUNTIF(H1361:AL1361,"BH")+COUNTIF(H1361:AL1361,"NHD")+COUNTIF(H1361:AL1361,"BM")-COUNTIFS(H1361:AL1361,"NS",H1368:AL1368,"&gt;=3")-COUNTIFS(H1361:AL1361,"BH",H1368:AL1368,"&gt;=3")-COUNTIFS(H1361:AL1361,"BM",H1368:AL1368,"&gt;=3")</f>
        <v>14</v>
      </c>
      <c r="AX1361" s="255">
        <f>COUNTIF(H1361:AL1361,"AL")+COUNTIF(H1361:AL1361,"AL/DS")/2+COUNTIF(H1361:AL1361,"AL/NS")/2+COUNTIF(H1361:AL1361,"AL/BF")+COUNTIF(H1361:AL1361,"AL/BL")/2</f>
        <v>0</v>
      </c>
      <c r="AY1361" s="255">
        <f>COUNTIF(H1361:AL1361,"SL")</f>
        <v>0</v>
      </c>
      <c r="AZ1361" s="255">
        <f>COUNTIF(H1361:AL1361,"NH")</f>
        <v>1</v>
      </c>
      <c r="BA1361" s="255">
        <f>COUNTIF(H1361:AL1361,"HL")</f>
        <v>0</v>
      </c>
      <c r="BB1361" s="255">
        <f>COUNTIF(G1361:AL1361,"P/DS")/2+COUNTIF(G1361:AL1361,"P/NS")/2+COUNTIF(G1361:AL1361,"UL")+COUNTIF(G1361:AL1361,"UL/DS")/2+COUNTIF(G1361:AL1361,"UL/NS")/2+COUNTIF(G1361:AL1361,"UL/BL")/2+COUNTIF(G1361:AL1361,"UL/BF")/2+COUNTIF(G1361:AL1361,"PH/F")/2+COUNTIF(G1361:AL1361,"PH/L")/2</f>
        <v>0.5</v>
      </c>
      <c r="BC1361" s="255">
        <f>COUNTIF(H1361:AL1361,"NB")</f>
        <v>0</v>
      </c>
      <c r="BD1361" s="255">
        <f>COUNTIF(H1361:AL1361,"NL")</f>
        <v>0</v>
      </c>
      <c r="BE1361" s="255">
        <f>COUNTIF(H1361:AL1361,"IL")</f>
        <v>0</v>
      </c>
      <c r="BF1361" s="255">
        <f>COUNTIF(H1361:AL1361,"KT")</f>
        <v>0</v>
      </c>
      <c r="BG1361" s="255">
        <f>COUNTIF(H1361:AL1361,"L70")</f>
        <v>0</v>
      </c>
      <c r="BH1361" s="255">
        <f>COUNTIF(H1361:AL1361,"MD")</f>
        <v>0</v>
      </c>
      <c r="BI1361" s="255">
        <f>COUNTIF(H1361:AL1361,"PMD")</f>
        <v>0</v>
      </c>
      <c r="BJ1361" s="255">
        <f>COUNTIF(H1361:AL1361,"PM")</f>
        <v>0</v>
      </c>
      <c r="BK1361" s="255">
        <f>COUNTIF(H1361:AL1361,"BM")</f>
        <v>0</v>
      </c>
      <c r="BL1361" s="261">
        <f>SUMIF(H1361:AL1361,"PD",H1362:AL1362)+SUMIF(H1361:AL1361,"PN",H1362:AL1362)+SUMIF(H1361:AL1361,"P/DS",H1362:AL1362)+SUMIF(H1361:AL1361,"PN/F",H1362:AL1362)+SUMIF(H1361:AL1361,"PN/L",H1362:AL1362)+SUMIF(H1361:AL1361,"TV",H1362:AL1362)+SUMIF(H1361:AL1361,"TVD",H1362:AL1362)+SUMIF(H1361:AL1361,"PDD",H1362:AL1362)</f>
        <v>0</v>
      </c>
      <c r="BM1361" s="261">
        <f>SUMIF(H1361:AL1361,"PD",H1363:AL1363)+SUMIF(H1361:AL1361,"PN",H1363:AL1363)+SUMIF(H1361:AL1361,"P/DS",H1363:AL1363)+SUMIF(H1361:AL1361,"PN/F",H1363:AL1363)+SUMIF(H1361:AL1361,"PN/L",H1363:AL1363)+SUMIF(H1361:AL1361,"TV",H1363:AL1363)+SUMIF(H1361:AL1361,"TVD",H1363:AL1363)+SUMIF(H1361:AL1361,"PDD",H1363:AL1363)+SUMIF(H1361:AL1361,"PMD",H1363:AL1363)</f>
        <v>0</v>
      </c>
      <c r="BN1361" s="261">
        <f>SUMIF(H1361:AL1361,"PD",H1364:AL1364)+SUMIF(H1361:AL1361,"PN",H1364:AL1364)+SUMIF(H1361:AL1361,"P/DS",H1364:AL1364)+SUMIF(H1361:AL1361,"PN/F",H1364:AL1364)+SUMIF(H1361:AL1361,"PN/L",H1364:AL1364)+SUMIF(H1361:AL1361,"TV",H1364:AL1364)+SUMIF(H1361:AL1361,"TVD",H1364:AL1364)</f>
        <v>0</v>
      </c>
      <c r="BO1361" s="261">
        <f>SUMIF(H1361:AL1361,"PD",H1365:AL1365)+SUMIF(H1361:AL1361,"PN",H1365:AL1365)+SUMIF(H1361:AL1361,"P/DS",H1365:AL1365)+SUMIF(H1361:AL1361,"PN/F",H1365:AL1365)+SUMIF(H1361:AL1361,"PN/L",H1365:AL1365)+SUMIF(H1361:AL1361,"TV",H1365:AL1365)+SUMIF(H1361:AL1361,"TVD",H1365:AL1365)</f>
        <v>0</v>
      </c>
      <c r="BP1361" s="261">
        <f>SUMIF(H1361:AL1361,"PD",H1366:AL1366)+SUMIF(H1361:AL1361,"PN",H1366:AL1366)+SUMIF(H1361:AL1361,"P/DS",H1366:AL1366)+SUMIF(H1361:AL1361,"PN/F",H1366:AL1366)+SUMIF(H1361:AL1361,"PN/L",H1366:AL1366)+SUMIF(H1361:AL1361,"TV",H1366:AL1366)+SUMIF(H1361:AL1361,"TVD",H1366:AL1366)+SUMIF(H1361:AL1361,"PDD",H1366:AL1366)+SUMIF(H1361:AL1361,"PH",H1366:AL1366)+SUMIF(H1361:AL1361,"PM",H1366:AL1366)</f>
        <v>0</v>
      </c>
      <c r="BQ1361" s="261">
        <f>SUMIF(H1361:AL1361,"PD",H1367:AL1367)+SUMIF(H1361:AL1361,"PN",H1367:AL1367)+SUMIF(H1361:AL1361,"P/DS",H1367:AL1367)+SUMIF(H1361:AL1361,"PN/F",H1367:AL1367)+SUMIF(H1361:AL1361,"PN/L",H1367:AL1367)+SUMIF(H1361:AL1361,"TV",H1367:AL1367)+SUMIF(H1361:AL1361,"TVD",H1367:AL1367)+SUMIF(H1361:AL1361,"PDD",H1367:AL1367)+SUMIF(H1361:AL1361,"PH",H1367:AL1367)+SUMIF(H1361:AL1361,"PM",H1367:AL1367)</f>
        <v>0</v>
      </c>
      <c r="BR1361" s="269">
        <f>SUM(H1362:AL1362)-BL1361</f>
        <v>20.5</v>
      </c>
      <c r="BS1361" s="269">
        <f>SUM(H1363:AL1363)-BM1361</f>
        <v>9.5</v>
      </c>
      <c r="BT1361" s="269">
        <f>SUM(H1364:AL1364)-BN1361</f>
        <v>0</v>
      </c>
      <c r="BU1361" s="269">
        <f>SUM(H1365:AL1365)-BO1361</f>
        <v>6.5</v>
      </c>
      <c r="BV1361" s="269">
        <f>SUM(H1366:AL1366)-BP1361</f>
        <v>0</v>
      </c>
      <c r="BW1361" s="269">
        <f>SUM(H1367:AL1367)-BQ1361</f>
        <v>0</v>
      </c>
      <c r="BX1361" s="255">
        <f>SUMIF(H1361:AL1361,"PD",H1368:AL1368)+SUMIF(H1361:AL1361,"PN",H1368:AL1368)+SUMIF(H1361:AL1361,"P/DS",H1368:AL1368)+SUMIF(H1361:AL1361,"PN/F",H1368:AL1368)+SUMIF(H1361:AL1361,"PN/L",H1368:AL1368)</f>
        <v>0</v>
      </c>
      <c r="BY1361" s="255">
        <f>SUM(H1368:AL1368)-BX1361</f>
        <v>0</v>
      </c>
      <c r="BZ1361" s="255">
        <f t="shared" ref="BZ1361" si="507">+SUM(BL1361:BW1368)</f>
        <v>36.5</v>
      </c>
      <c r="CA1361" s="266">
        <f>(COUNTIFS(H1361:AL1361,"PD",H1362:AL1362,"&gt;=2"))*0.5-IF(CN1361="VP",COUNTIFS($H$16:$AL$16,"SAT",H1361:AL1361,"PD",H1362:AL1362,"&gt;=2"))*0.5</f>
        <v>0</v>
      </c>
      <c r="CB1361" s="266">
        <f>(COUNTIFS(H1361:AL1361,"PN",H1363:AL1363,"&gt;=0.5",H1362:AL1362,"&gt;=1.5"))*0.5+COUNTIFS(H1361:AL1361,"PDD",H1363:AL1363,"&gt;=0.5",H1362:AL1362,"&gt;=1.5")*0.5</f>
        <v>0</v>
      </c>
      <c r="CC1361" s="273">
        <f>(COUNTIFS(H1361:AL1361,"TV",H1363:AL1363,"&gt;=10"))*0.5+(COUNTIFS(H1361:AL1361,"PMD",H1363:AL1363,"&gt;=2"))*0.5</f>
        <v>0</v>
      </c>
      <c r="CD1361" s="266">
        <f>(COUNTIFS(H1361:AL1361,"TVD",H1365:AL1365,"&gt;=6.5",H1363:AL1363,"&gt;=3.5"))*0.5</f>
        <v>0</v>
      </c>
      <c r="CE1361" s="266">
        <f>(COUNTIFS(H1361:AL1361,"PD",H1366:AL1366,"&gt;=10"))*0.5</f>
        <v>0</v>
      </c>
      <c r="CF1361" s="266">
        <f>(COUNTIFS(H1361:AL1361,"PDD",H1366:AL1366,"&gt;=3.5",H1367:AL1367,"&gt;=6.5")+COUNTIFS(H1361:AL1361,"PH",H1367:AL1367,"&gt;=0.5",H1366:AL1366,"&gt;=1.5")+COUNTIFS(H1361:AL1361,"PM",H1367:AL1367,"&gt;=0.5",H1366:AL1366,"&gt;=1.5"))*0.5</f>
        <v>0</v>
      </c>
      <c r="CG1361" s="266">
        <f>(COUNTIFS(H1361:AL1361,"DS",H1362:AL1362,"&gt;=2")+COUNTIFS(H1361:AL1361,"AL/DS",H1362:AL1362,"&gt;=2"))*0.5-IF(CN1361="VP",COUNTIFS($H$16:$AL$16,"SAT",H1361:AL1361,"DS",H1362:AL1362,"&gt;=2"))*0.5</f>
        <v>0</v>
      </c>
      <c r="CH1361" s="266">
        <f>(COUNTIFS(H1361:AL1361,"NS",H1363:AL1363,"&gt;=0.5",H1362:AL1362,"&gt;=1.5")+COUNTIFS(H1361:AL1361,"AL/NS",H1363:AL1363,"&gt;=0.5",H1362:AL1362,"&gt;=1.5")+COUNTIFS(H1361:AL1361,"NHD",H1363:AL1363,"&gt;=4.5",H1366:AL1366,"&gt;=2",H1362:AL1362,"&gt;=1.5"))*0.5</f>
        <v>5</v>
      </c>
      <c r="CI1361" s="266">
        <f>(COUNTIF(H1363:AL1363,"&gt;=10")+COUNTIFS(H1361:AL1361,"MD",H1363:AL1363,"&gt;=2")-COUNTIFS(H1361:AL1361,"TV",H1363:AL1363,"&gt;=10"))*0.5</f>
        <v>0</v>
      </c>
      <c r="CJ1361" s="266">
        <f>(COUNTIFS(H1361:AL1361,"D",H1365:AL1365,"&gt;=6.5",H1363:AL1363,"&gt;=3.5"))*0.5</f>
        <v>0.5</v>
      </c>
      <c r="CK1361" s="266">
        <f>(COUNTIF(H1366:AL1366,"&gt;=10")-COUNTIFS(H1361:AL1361,"PD",H1366:AL1366,"&gt;=10"))*0.5</f>
        <v>0</v>
      </c>
      <c r="CL1361" s="265">
        <f>(COUNTIFS(H1361:AL1361,"NHD",H1366:AL1366,"&gt;=3.5",H1367:AL1367,"&gt;=6.5")+COUNTIFS(H1361:AL1361,"BH",H1366:AL1366,"&gt;=1.5",H1367:AL1367,"&gt;=0.5")+COUNTIFS(H1361:AL1361,"BM",H1366:AL1366,"&gt;=1.5",H1367:AL1367,"&gt;=0.5")+COUNTIFS(H1361:AL1361,"D",H1366:AL1366,"&gt;=1.5",H1367:AL1367,"&gt;=0.5"))*0.5</f>
        <v>0</v>
      </c>
      <c r="CM1361" s="272"/>
      <c r="CN1361" s="264" t="s">
        <v>723</v>
      </c>
      <c r="CO1361" s="125">
        <f t="shared" ref="CO1361" si="508">+AM1361+AN1361+AO1361+AP1361+AQ1361+AR1361+AS1361+AU1361+BG1361</f>
        <v>26</v>
      </c>
      <c r="CP1361" s="225">
        <f>+SUM(I1362:I1367)-I1368</f>
        <v>10</v>
      </c>
      <c r="CQ1361" s="225">
        <f>+SUM(J1362:J1367)-J1368</f>
        <v>2.5</v>
      </c>
      <c r="CR1361" s="225">
        <f>+SUM(K1362:K1367)-K1368</f>
        <v>2.5</v>
      </c>
      <c r="CS1361" s="118"/>
      <c r="CT1361" s="118"/>
      <c r="CU1361" s="118"/>
      <c r="CV1361" s="118"/>
      <c r="CW1361" s="118"/>
      <c r="CX1361" s="118"/>
      <c r="CY1361" s="118"/>
      <c r="CZ1361" s="118"/>
      <c r="DA1361" s="118"/>
    </row>
    <row r="1362" spans="1:105" s="120" customFormat="1" ht="15" customHeight="1">
      <c r="A1362" s="228"/>
      <c r="B1362" s="277"/>
      <c r="C1362" s="280"/>
      <c r="D1362" s="237"/>
      <c r="E1362" s="237"/>
      <c r="F1362" s="242" t="s">
        <v>82</v>
      </c>
      <c r="G1362" s="121">
        <v>1.5</v>
      </c>
      <c r="H1362" s="83"/>
      <c r="I1362" s="83"/>
      <c r="J1362" s="83">
        <v>2</v>
      </c>
      <c r="K1362" s="83">
        <v>2</v>
      </c>
      <c r="L1362" s="83">
        <v>2</v>
      </c>
      <c r="M1362" s="83">
        <v>2</v>
      </c>
      <c r="N1362" s="83">
        <v>2</v>
      </c>
      <c r="O1362" s="83"/>
      <c r="P1362" s="83">
        <v>2</v>
      </c>
      <c r="Q1362" s="83">
        <v>2</v>
      </c>
      <c r="R1362" s="83">
        <v>2</v>
      </c>
      <c r="S1362" s="83">
        <v>2</v>
      </c>
      <c r="T1362" s="83">
        <v>0.5</v>
      </c>
      <c r="U1362" s="83">
        <v>1.5</v>
      </c>
      <c r="V1362" s="83"/>
      <c r="W1362" s="83"/>
      <c r="X1362" s="83"/>
      <c r="Y1362" s="83"/>
      <c r="Z1362" s="83"/>
      <c r="AA1362" s="83"/>
      <c r="AB1362" s="83"/>
      <c r="AC1362" s="79"/>
      <c r="AD1362" s="79"/>
      <c r="AE1362" s="79"/>
      <c r="AF1362" s="79"/>
      <c r="AG1362" s="79"/>
      <c r="AH1362" s="79"/>
      <c r="AI1362" s="79"/>
      <c r="AJ1362" s="79"/>
      <c r="AK1362" s="79">
        <v>0.5</v>
      </c>
      <c r="AL1362" s="79"/>
      <c r="AM1362" s="240"/>
      <c r="AN1362" s="240"/>
      <c r="AO1362" s="240"/>
      <c r="AP1362" s="240"/>
      <c r="AQ1362" s="240"/>
      <c r="AR1362" s="240"/>
      <c r="AS1362" s="240"/>
      <c r="AT1362" s="256"/>
      <c r="AU1362" s="256"/>
      <c r="AV1362" s="259"/>
      <c r="AW1362" s="259"/>
      <c r="AX1362" s="256"/>
      <c r="AY1362" s="256"/>
      <c r="AZ1362" s="256"/>
      <c r="BA1362" s="256"/>
      <c r="BB1362" s="256"/>
      <c r="BC1362" s="256"/>
      <c r="BD1362" s="256"/>
      <c r="BE1362" s="256"/>
      <c r="BF1362" s="256"/>
      <c r="BG1362" s="256"/>
      <c r="BH1362" s="256"/>
      <c r="BI1362" s="256"/>
      <c r="BJ1362" s="256"/>
      <c r="BK1362" s="256"/>
      <c r="BL1362" s="262"/>
      <c r="BM1362" s="262"/>
      <c r="BN1362" s="262"/>
      <c r="BO1362" s="262"/>
      <c r="BP1362" s="262"/>
      <c r="BQ1362" s="262"/>
      <c r="BR1362" s="270"/>
      <c r="BS1362" s="270"/>
      <c r="BT1362" s="270"/>
      <c r="BU1362" s="270"/>
      <c r="BV1362" s="270"/>
      <c r="BW1362" s="270"/>
      <c r="BX1362" s="256"/>
      <c r="BY1362" s="256"/>
      <c r="BZ1362" s="256"/>
      <c r="CA1362" s="267"/>
      <c r="CB1362" s="267"/>
      <c r="CC1362" s="274"/>
      <c r="CD1362" s="267"/>
      <c r="CE1362" s="267"/>
      <c r="CF1362" s="267"/>
      <c r="CG1362" s="267"/>
      <c r="CH1362" s="267"/>
      <c r="CI1362" s="267"/>
      <c r="CJ1362" s="267"/>
      <c r="CK1362" s="267"/>
      <c r="CL1362" s="265"/>
      <c r="CM1362" s="272"/>
      <c r="CN1362" s="264"/>
      <c r="CO1362" s="125"/>
      <c r="CP1362" s="226"/>
      <c r="CQ1362" s="226"/>
      <c r="CR1362" s="226"/>
      <c r="CS1362" s="118"/>
      <c r="CT1362" s="118"/>
      <c r="CU1362" s="118"/>
      <c r="CV1362" s="118"/>
      <c r="CW1362" s="118"/>
      <c r="CX1362" s="118"/>
      <c r="CY1362" s="118"/>
      <c r="CZ1362" s="118"/>
      <c r="DA1362" s="118"/>
    </row>
    <row r="1363" spans="1:105" s="120" customFormat="1" ht="15" customHeight="1">
      <c r="A1363" s="228"/>
      <c r="B1363" s="277"/>
      <c r="C1363" s="280"/>
      <c r="D1363" s="237"/>
      <c r="E1363" s="237"/>
      <c r="F1363" s="243"/>
      <c r="G1363" s="122">
        <v>2</v>
      </c>
      <c r="H1363" s="84"/>
      <c r="I1363" s="84">
        <v>3.5</v>
      </c>
      <c r="J1363" s="84">
        <v>0.5</v>
      </c>
      <c r="K1363" s="84">
        <v>0.5</v>
      </c>
      <c r="L1363" s="84">
        <v>0.5</v>
      </c>
      <c r="M1363" s="84">
        <v>0.5</v>
      </c>
      <c r="N1363" s="84">
        <v>0.5</v>
      </c>
      <c r="O1363" s="84"/>
      <c r="P1363" s="84">
        <v>0.5</v>
      </c>
      <c r="Q1363" s="84">
        <v>0.5</v>
      </c>
      <c r="R1363" s="84">
        <v>0.5</v>
      </c>
      <c r="S1363" s="84">
        <v>0.5</v>
      </c>
      <c r="T1363" s="84">
        <v>0.5</v>
      </c>
      <c r="U1363" s="84">
        <v>0.5</v>
      </c>
      <c r="V1363" s="84"/>
      <c r="W1363" s="84"/>
      <c r="X1363" s="84"/>
      <c r="Y1363" s="84"/>
      <c r="Z1363" s="84"/>
      <c r="AA1363" s="84"/>
      <c r="AB1363" s="84"/>
      <c r="AC1363" s="80"/>
      <c r="AD1363" s="80"/>
      <c r="AE1363" s="80"/>
      <c r="AF1363" s="80"/>
      <c r="AG1363" s="80"/>
      <c r="AH1363" s="80"/>
      <c r="AI1363" s="80"/>
      <c r="AJ1363" s="80"/>
      <c r="AK1363" s="80">
        <v>0.5</v>
      </c>
      <c r="AL1363" s="80"/>
      <c r="AM1363" s="240"/>
      <c r="AN1363" s="240"/>
      <c r="AO1363" s="240"/>
      <c r="AP1363" s="240"/>
      <c r="AQ1363" s="240"/>
      <c r="AR1363" s="240"/>
      <c r="AS1363" s="240"/>
      <c r="AT1363" s="256"/>
      <c r="AU1363" s="256"/>
      <c r="AV1363" s="259"/>
      <c r="AW1363" s="259"/>
      <c r="AX1363" s="256"/>
      <c r="AY1363" s="256"/>
      <c r="AZ1363" s="256"/>
      <c r="BA1363" s="256"/>
      <c r="BB1363" s="256"/>
      <c r="BC1363" s="256"/>
      <c r="BD1363" s="256"/>
      <c r="BE1363" s="256"/>
      <c r="BF1363" s="256"/>
      <c r="BG1363" s="256"/>
      <c r="BH1363" s="256"/>
      <c r="BI1363" s="256"/>
      <c r="BJ1363" s="256"/>
      <c r="BK1363" s="256"/>
      <c r="BL1363" s="262"/>
      <c r="BM1363" s="262"/>
      <c r="BN1363" s="262"/>
      <c r="BO1363" s="262"/>
      <c r="BP1363" s="262"/>
      <c r="BQ1363" s="262"/>
      <c r="BR1363" s="270"/>
      <c r="BS1363" s="270"/>
      <c r="BT1363" s="270"/>
      <c r="BU1363" s="270"/>
      <c r="BV1363" s="270"/>
      <c r="BW1363" s="270"/>
      <c r="BX1363" s="256"/>
      <c r="BY1363" s="256"/>
      <c r="BZ1363" s="256"/>
      <c r="CA1363" s="267"/>
      <c r="CB1363" s="267"/>
      <c r="CC1363" s="274"/>
      <c r="CD1363" s="267"/>
      <c r="CE1363" s="267"/>
      <c r="CF1363" s="267"/>
      <c r="CG1363" s="267"/>
      <c r="CH1363" s="267"/>
      <c r="CI1363" s="267"/>
      <c r="CJ1363" s="267"/>
      <c r="CK1363" s="267"/>
      <c r="CL1363" s="265"/>
      <c r="CM1363" s="272"/>
      <c r="CN1363" s="264"/>
      <c r="CO1363" s="125"/>
      <c r="CP1363" s="226"/>
      <c r="CQ1363" s="226"/>
      <c r="CR1363" s="226"/>
      <c r="CS1363" s="118"/>
      <c r="CT1363" s="118"/>
      <c r="CU1363" s="118"/>
      <c r="CV1363" s="118"/>
      <c r="CW1363" s="118"/>
      <c r="CX1363" s="118"/>
      <c r="CY1363" s="118"/>
      <c r="CZ1363" s="118"/>
      <c r="DA1363" s="118"/>
    </row>
    <row r="1364" spans="1:105" s="120" customFormat="1" ht="15" customHeight="1">
      <c r="A1364" s="228"/>
      <c r="B1364" s="277"/>
      <c r="C1364" s="280"/>
      <c r="D1364" s="237"/>
      <c r="E1364" s="237"/>
      <c r="F1364" s="243"/>
      <c r="G1364" s="122">
        <v>2.1</v>
      </c>
      <c r="H1364" s="84"/>
      <c r="I1364" s="84"/>
      <c r="J1364" s="84"/>
      <c r="K1364" s="84"/>
      <c r="L1364" s="84"/>
      <c r="M1364" s="84"/>
      <c r="N1364" s="84"/>
      <c r="O1364" s="84"/>
      <c r="P1364" s="84"/>
      <c r="Q1364" s="84"/>
      <c r="R1364" s="84"/>
      <c r="S1364" s="84"/>
      <c r="T1364" s="84"/>
      <c r="U1364" s="84"/>
      <c r="V1364" s="84"/>
      <c r="W1364" s="84"/>
      <c r="X1364" s="84"/>
      <c r="Y1364" s="84"/>
      <c r="Z1364" s="84"/>
      <c r="AA1364" s="84"/>
      <c r="AB1364" s="84"/>
      <c r="AC1364" s="80"/>
      <c r="AD1364" s="80"/>
      <c r="AE1364" s="80"/>
      <c r="AF1364" s="80"/>
      <c r="AG1364" s="80"/>
      <c r="AH1364" s="80"/>
      <c r="AI1364" s="80"/>
      <c r="AJ1364" s="80"/>
      <c r="AK1364" s="80"/>
      <c r="AL1364" s="80"/>
      <c r="AM1364" s="240"/>
      <c r="AN1364" s="240"/>
      <c r="AO1364" s="240"/>
      <c r="AP1364" s="240"/>
      <c r="AQ1364" s="240"/>
      <c r="AR1364" s="240"/>
      <c r="AS1364" s="240"/>
      <c r="AT1364" s="256"/>
      <c r="AU1364" s="256"/>
      <c r="AV1364" s="259"/>
      <c r="AW1364" s="259"/>
      <c r="AX1364" s="256"/>
      <c r="AY1364" s="256"/>
      <c r="AZ1364" s="256"/>
      <c r="BA1364" s="256"/>
      <c r="BB1364" s="256"/>
      <c r="BC1364" s="256"/>
      <c r="BD1364" s="256"/>
      <c r="BE1364" s="256"/>
      <c r="BF1364" s="256"/>
      <c r="BG1364" s="256"/>
      <c r="BH1364" s="256"/>
      <c r="BI1364" s="256"/>
      <c r="BJ1364" s="256"/>
      <c r="BK1364" s="256"/>
      <c r="BL1364" s="262"/>
      <c r="BM1364" s="262"/>
      <c r="BN1364" s="262"/>
      <c r="BO1364" s="262"/>
      <c r="BP1364" s="262"/>
      <c r="BQ1364" s="262"/>
      <c r="BR1364" s="270"/>
      <c r="BS1364" s="270"/>
      <c r="BT1364" s="270"/>
      <c r="BU1364" s="270"/>
      <c r="BV1364" s="270"/>
      <c r="BW1364" s="270"/>
      <c r="BX1364" s="256"/>
      <c r="BY1364" s="256"/>
      <c r="BZ1364" s="256"/>
      <c r="CA1364" s="267"/>
      <c r="CB1364" s="267"/>
      <c r="CC1364" s="274"/>
      <c r="CD1364" s="267"/>
      <c r="CE1364" s="267"/>
      <c r="CF1364" s="267"/>
      <c r="CG1364" s="267"/>
      <c r="CH1364" s="267"/>
      <c r="CI1364" s="267"/>
      <c r="CJ1364" s="267"/>
      <c r="CK1364" s="267"/>
      <c r="CL1364" s="265"/>
      <c r="CM1364" s="272"/>
      <c r="CN1364" s="264"/>
      <c r="CO1364" s="125"/>
      <c r="CP1364" s="226"/>
      <c r="CQ1364" s="226"/>
      <c r="CR1364" s="226"/>
      <c r="CS1364" s="118"/>
      <c r="CT1364" s="118"/>
      <c r="CU1364" s="118"/>
      <c r="CV1364" s="118"/>
      <c r="CW1364" s="118"/>
      <c r="CX1364" s="118"/>
      <c r="CY1364" s="118"/>
      <c r="CZ1364" s="118"/>
      <c r="DA1364" s="118"/>
    </row>
    <row r="1365" spans="1:105" s="120" customFormat="1" ht="15" customHeight="1">
      <c r="A1365" s="228"/>
      <c r="B1365" s="277"/>
      <c r="C1365" s="280"/>
      <c r="D1365" s="237"/>
      <c r="E1365" s="237"/>
      <c r="F1365" s="243"/>
      <c r="G1365" s="122">
        <v>2.7</v>
      </c>
      <c r="H1365" s="84"/>
      <c r="I1365" s="84">
        <v>6.5</v>
      </c>
      <c r="J1365" s="84"/>
      <c r="K1365" s="84"/>
      <c r="L1365" s="84"/>
      <c r="M1365" s="84"/>
      <c r="N1365" s="84"/>
      <c r="O1365" s="84"/>
      <c r="P1365" s="84"/>
      <c r="Q1365" s="84"/>
      <c r="R1365" s="84"/>
      <c r="S1365" s="84"/>
      <c r="T1365" s="84"/>
      <c r="U1365" s="84"/>
      <c r="V1365" s="84"/>
      <c r="W1365" s="84"/>
      <c r="X1365" s="84"/>
      <c r="Y1365" s="84"/>
      <c r="Z1365" s="84"/>
      <c r="AA1365" s="84"/>
      <c r="AB1365" s="84"/>
      <c r="AC1365" s="80"/>
      <c r="AD1365" s="80"/>
      <c r="AE1365" s="80"/>
      <c r="AF1365" s="80"/>
      <c r="AG1365" s="80"/>
      <c r="AH1365" s="80"/>
      <c r="AI1365" s="80"/>
      <c r="AJ1365" s="80"/>
      <c r="AK1365" s="80"/>
      <c r="AL1365" s="80"/>
      <c r="AM1365" s="240"/>
      <c r="AN1365" s="240"/>
      <c r="AO1365" s="240"/>
      <c r="AP1365" s="240"/>
      <c r="AQ1365" s="240"/>
      <c r="AR1365" s="240"/>
      <c r="AS1365" s="240"/>
      <c r="AT1365" s="256"/>
      <c r="AU1365" s="256"/>
      <c r="AV1365" s="259"/>
      <c r="AW1365" s="259"/>
      <c r="AX1365" s="256"/>
      <c r="AY1365" s="256"/>
      <c r="AZ1365" s="256"/>
      <c r="BA1365" s="256"/>
      <c r="BB1365" s="256"/>
      <c r="BC1365" s="256"/>
      <c r="BD1365" s="256"/>
      <c r="BE1365" s="256"/>
      <c r="BF1365" s="256"/>
      <c r="BG1365" s="256"/>
      <c r="BH1365" s="256"/>
      <c r="BI1365" s="256"/>
      <c r="BJ1365" s="256"/>
      <c r="BK1365" s="256"/>
      <c r="BL1365" s="262"/>
      <c r="BM1365" s="262"/>
      <c r="BN1365" s="262"/>
      <c r="BO1365" s="262"/>
      <c r="BP1365" s="262"/>
      <c r="BQ1365" s="262"/>
      <c r="BR1365" s="270"/>
      <c r="BS1365" s="270"/>
      <c r="BT1365" s="270"/>
      <c r="BU1365" s="270"/>
      <c r="BV1365" s="270"/>
      <c r="BW1365" s="270"/>
      <c r="BX1365" s="256"/>
      <c r="BY1365" s="256"/>
      <c r="BZ1365" s="256"/>
      <c r="CA1365" s="267"/>
      <c r="CB1365" s="267"/>
      <c r="CC1365" s="274"/>
      <c r="CD1365" s="267"/>
      <c r="CE1365" s="267"/>
      <c r="CF1365" s="267"/>
      <c r="CG1365" s="267"/>
      <c r="CH1365" s="267"/>
      <c r="CI1365" s="267"/>
      <c r="CJ1365" s="267"/>
      <c r="CK1365" s="267"/>
      <c r="CL1365" s="265"/>
      <c r="CM1365" s="272"/>
      <c r="CN1365" s="264"/>
      <c r="CO1365" s="125"/>
      <c r="CP1365" s="226"/>
      <c r="CQ1365" s="226"/>
      <c r="CR1365" s="226"/>
      <c r="CS1365" s="118"/>
      <c r="CT1365" s="118"/>
      <c r="CU1365" s="118"/>
      <c r="CV1365" s="118"/>
      <c r="CW1365" s="118"/>
      <c r="CX1365" s="118"/>
      <c r="CY1365" s="118"/>
      <c r="CZ1365" s="118"/>
      <c r="DA1365" s="118"/>
    </row>
    <row r="1366" spans="1:105" s="120" customFormat="1" ht="15" customHeight="1">
      <c r="A1366" s="228"/>
      <c r="B1366" s="277"/>
      <c r="C1366" s="280"/>
      <c r="D1366" s="237"/>
      <c r="E1366" s="237"/>
      <c r="F1366" s="243"/>
      <c r="G1366" s="122">
        <v>3</v>
      </c>
      <c r="H1366" s="84"/>
      <c r="I1366" s="84"/>
      <c r="J1366" s="84"/>
      <c r="K1366" s="84"/>
      <c r="L1366" s="84"/>
      <c r="M1366" s="84"/>
      <c r="N1366" s="84"/>
      <c r="O1366" s="84"/>
      <c r="P1366" s="84"/>
      <c r="Q1366" s="84"/>
      <c r="R1366" s="84"/>
      <c r="S1366" s="84"/>
      <c r="T1366" s="84"/>
      <c r="U1366" s="84"/>
      <c r="V1366" s="84"/>
      <c r="W1366" s="84"/>
      <c r="X1366" s="84"/>
      <c r="Y1366" s="84"/>
      <c r="Z1366" s="84"/>
      <c r="AA1366" s="84"/>
      <c r="AB1366" s="84"/>
      <c r="AC1366" s="80"/>
      <c r="AD1366" s="80"/>
      <c r="AE1366" s="80"/>
      <c r="AF1366" s="80"/>
      <c r="AG1366" s="80"/>
      <c r="AH1366" s="80"/>
      <c r="AI1366" s="80"/>
      <c r="AJ1366" s="80"/>
      <c r="AK1366" s="80"/>
      <c r="AL1366" s="80"/>
      <c r="AM1366" s="240"/>
      <c r="AN1366" s="240"/>
      <c r="AO1366" s="240"/>
      <c r="AP1366" s="240"/>
      <c r="AQ1366" s="240"/>
      <c r="AR1366" s="240"/>
      <c r="AS1366" s="240"/>
      <c r="AT1366" s="256"/>
      <c r="AU1366" s="256"/>
      <c r="AV1366" s="259"/>
      <c r="AW1366" s="259"/>
      <c r="AX1366" s="256"/>
      <c r="AY1366" s="256"/>
      <c r="AZ1366" s="256"/>
      <c r="BA1366" s="256"/>
      <c r="BB1366" s="256"/>
      <c r="BC1366" s="256"/>
      <c r="BD1366" s="256"/>
      <c r="BE1366" s="256"/>
      <c r="BF1366" s="256"/>
      <c r="BG1366" s="256"/>
      <c r="BH1366" s="256"/>
      <c r="BI1366" s="256"/>
      <c r="BJ1366" s="256"/>
      <c r="BK1366" s="256"/>
      <c r="BL1366" s="262"/>
      <c r="BM1366" s="262"/>
      <c r="BN1366" s="262"/>
      <c r="BO1366" s="262"/>
      <c r="BP1366" s="262"/>
      <c r="BQ1366" s="262"/>
      <c r="BR1366" s="270"/>
      <c r="BS1366" s="270"/>
      <c r="BT1366" s="270"/>
      <c r="BU1366" s="270"/>
      <c r="BV1366" s="270"/>
      <c r="BW1366" s="270"/>
      <c r="BX1366" s="256"/>
      <c r="BY1366" s="256"/>
      <c r="BZ1366" s="256"/>
      <c r="CA1366" s="267"/>
      <c r="CB1366" s="267"/>
      <c r="CC1366" s="274"/>
      <c r="CD1366" s="267"/>
      <c r="CE1366" s="267"/>
      <c r="CF1366" s="267"/>
      <c r="CG1366" s="267"/>
      <c r="CH1366" s="267"/>
      <c r="CI1366" s="267"/>
      <c r="CJ1366" s="267"/>
      <c r="CK1366" s="267"/>
      <c r="CL1366" s="265"/>
      <c r="CM1366" s="272"/>
      <c r="CN1366" s="264"/>
      <c r="CO1366" s="125"/>
      <c r="CP1366" s="226"/>
      <c r="CQ1366" s="226"/>
      <c r="CR1366" s="226"/>
      <c r="CS1366" s="118"/>
      <c r="CT1366" s="118"/>
      <c r="CU1366" s="118"/>
      <c r="CV1366" s="118"/>
      <c r="CW1366" s="118"/>
      <c r="CX1366" s="118"/>
      <c r="CY1366" s="118"/>
      <c r="CZ1366" s="118"/>
      <c r="DA1366" s="118"/>
    </row>
    <row r="1367" spans="1:105" s="120" customFormat="1" ht="15" customHeight="1">
      <c r="A1367" s="228"/>
      <c r="B1367" s="277"/>
      <c r="C1367" s="280"/>
      <c r="D1367" s="237"/>
      <c r="E1367" s="237"/>
      <c r="F1367" s="244"/>
      <c r="G1367" s="123">
        <v>3.9</v>
      </c>
      <c r="H1367" s="85"/>
      <c r="I1367" s="85"/>
      <c r="J1367" s="85"/>
      <c r="K1367" s="85"/>
      <c r="L1367" s="85"/>
      <c r="M1367" s="85"/>
      <c r="N1367" s="85"/>
      <c r="O1367" s="85"/>
      <c r="P1367" s="85"/>
      <c r="Q1367" s="85"/>
      <c r="R1367" s="85"/>
      <c r="S1367" s="85"/>
      <c r="T1367" s="85"/>
      <c r="U1367" s="85"/>
      <c r="V1367" s="85"/>
      <c r="W1367" s="85"/>
      <c r="X1367" s="85"/>
      <c r="Y1367" s="85"/>
      <c r="Z1367" s="85"/>
      <c r="AA1367" s="85"/>
      <c r="AB1367" s="85"/>
      <c r="AC1367" s="81"/>
      <c r="AD1367" s="81"/>
      <c r="AE1367" s="81"/>
      <c r="AF1367" s="81"/>
      <c r="AG1367" s="81"/>
      <c r="AH1367" s="81"/>
      <c r="AI1367" s="81"/>
      <c r="AJ1367" s="81"/>
      <c r="AK1367" s="81"/>
      <c r="AL1367" s="81"/>
      <c r="AM1367" s="240"/>
      <c r="AN1367" s="240"/>
      <c r="AO1367" s="240"/>
      <c r="AP1367" s="240"/>
      <c r="AQ1367" s="240"/>
      <c r="AR1367" s="240"/>
      <c r="AS1367" s="240"/>
      <c r="AT1367" s="256"/>
      <c r="AU1367" s="256"/>
      <c r="AV1367" s="259"/>
      <c r="AW1367" s="259"/>
      <c r="AX1367" s="256"/>
      <c r="AY1367" s="256"/>
      <c r="AZ1367" s="256"/>
      <c r="BA1367" s="256"/>
      <c r="BB1367" s="256"/>
      <c r="BC1367" s="256"/>
      <c r="BD1367" s="256"/>
      <c r="BE1367" s="256"/>
      <c r="BF1367" s="256"/>
      <c r="BG1367" s="256"/>
      <c r="BH1367" s="256"/>
      <c r="BI1367" s="256"/>
      <c r="BJ1367" s="256"/>
      <c r="BK1367" s="256"/>
      <c r="BL1367" s="262"/>
      <c r="BM1367" s="262"/>
      <c r="BN1367" s="262"/>
      <c r="BO1367" s="262"/>
      <c r="BP1367" s="262"/>
      <c r="BQ1367" s="262"/>
      <c r="BR1367" s="270"/>
      <c r="BS1367" s="270"/>
      <c r="BT1367" s="270"/>
      <c r="BU1367" s="270"/>
      <c r="BV1367" s="270"/>
      <c r="BW1367" s="270"/>
      <c r="BX1367" s="256"/>
      <c r="BY1367" s="256"/>
      <c r="BZ1367" s="256"/>
      <c r="CA1367" s="267"/>
      <c r="CB1367" s="267"/>
      <c r="CC1367" s="274"/>
      <c r="CD1367" s="267"/>
      <c r="CE1367" s="267"/>
      <c r="CF1367" s="267"/>
      <c r="CG1367" s="267"/>
      <c r="CH1367" s="267"/>
      <c r="CI1367" s="267"/>
      <c r="CJ1367" s="267"/>
      <c r="CK1367" s="267"/>
      <c r="CL1367" s="265"/>
      <c r="CM1367" s="272"/>
      <c r="CN1367" s="264"/>
      <c r="CO1367" s="125"/>
      <c r="CP1367" s="226"/>
      <c r="CQ1367" s="226"/>
      <c r="CR1367" s="226"/>
      <c r="CS1367" s="118"/>
      <c r="CT1367" s="118"/>
      <c r="CU1367" s="118"/>
      <c r="CV1367" s="118"/>
      <c r="CW1367" s="118"/>
      <c r="CX1367" s="118"/>
      <c r="CY1367" s="118"/>
      <c r="CZ1367" s="118"/>
      <c r="DA1367" s="118"/>
    </row>
    <row r="1368" spans="1:105" s="120" customFormat="1" ht="15" customHeight="1" thickBot="1">
      <c r="A1368" s="229"/>
      <c r="B1368" s="278"/>
      <c r="C1368" s="281"/>
      <c r="D1368" s="238"/>
      <c r="E1368" s="238"/>
      <c r="F1368" s="245" t="s">
        <v>83</v>
      </c>
      <c r="G1368" s="246"/>
      <c r="H1368" s="82"/>
      <c r="I1368" s="82"/>
      <c r="J1368" s="82"/>
      <c r="K1368" s="82"/>
      <c r="L1368" s="82"/>
      <c r="M1368" s="82"/>
      <c r="N1368" s="82"/>
      <c r="O1368" s="82"/>
      <c r="P1368" s="82"/>
      <c r="Q1368" s="82"/>
      <c r="R1368" s="82"/>
      <c r="S1368" s="82"/>
      <c r="T1368" s="82"/>
      <c r="U1368" s="82"/>
      <c r="V1368" s="82"/>
      <c r="W1368" s="82"/>
      <c r="X1368" s="82"/>
      <c r="Y1368" s="82"/>
      <c r="Z1368" s="82"/>
      <c r="AA1368" s="82"/>
      <c r="AB1368" s="82"/>
      <c r="AC1368" s="35"/>
      <c r="AD1368" s="35"/>
      <c r="AE1368" s="35"/>
      <c r="AF1368" s="35"/>
      <c r="AG1368" s="35"/>
      <c r="AH1368" s="35"/>
      <c r="AI1368" s="35"/>
      <c r="AJ1368" s="35"/>
      <c r="AK1368" s="35"/>
      <c r="AL1368" s="35"/>
      <c r="AM1368" s="241"/>
      <c r="AN1368" s="241"/>
      <c r="AO1368" s="241"/>
      <c r="AP1368" s="241"/>
      <c r="AQ1368" s="241"/>
      <c r="AR1368" s="241"/>
      <c r="AS1368" s="241"/>
      <c r="AT1368" s="257"/>
      <c r="AU1368" s="257"/>
      <c r="AV1368" s="260"/>
      <c r="AW1368" s="260"/>
      <c r="AX1368" s="257"/>
      <c r="AY1368" s="257"/>
      <c r="AZ1368" s="257"/>
      <c r="BA1368" s="257"/>
      <c r="BB1368" s="257"/>
      <c r="BC1368" s="257"/>
      <c r="BD1368" s="257"/>
      <c r="BE1368" s="257"/>
      <c r="BF1368" s="257"/>
      <c r="BG1368" s="257"/>
      <c r="BH1368" s="257"/>
      <c r="BI1368" s="257"/>
      <c r="BJ1368" s="257"/>
      <c r="BK1368" s="257"/>
      <c r="BL1368" s="263"/>
      <c r="BM1368" s="263"/>
      <c r="BN1368" s="263"/>
      <c r="BO1368" s="263"/>
      <c r="BP1368" s="263"/>
      <c r="BQ1368" s="263"/>
      <c r="BR1368" s="271"/>
      <c r="BS1368" s="271"/>
      <c r="BT1368" s="271"/>
      <c r="BU1368" s="271"/>
      <c r="BV1368" s="271"/>
      <c r="BW1368" s="271"/>
      <c r="BX1368" s="257"/>
      <c r="BY1368" s="257"/>
      <c r="BZ1368" s="257"/>
      <c r="CA1368" s="268"/>
      <c r="CB1368" s="268"/>
      <c r="CC1368" s="275"/>
      <c r="CD1368" s="268"/>
      <c r="CE1368" s="268"/>
      <c r="CF1368" s="268"/>
      <c r="CG1368" s="268"/>
      <c r="CH1368" s="268"/>
      <c r="CI1368" s="268"/>
      <c r="CJ1368" s="268"/>
      <c r="CK1368" s="268"/>
      <c r="CL1368" s="265"/>
      <c r="CM1368" s="272"/>
      <c r="CN1368" s="264"/>
      <c r="CO1368" s="125"/>
      <c r="CP1368" s="226"/>
      <c r="CQ1368" s="226"/>
      <c r="CR1368" s="226"/>
      <c r="CS1368" s="118"/>
      <c r="CT1368" s="118"/>
      <c r="CU1368" s="118"/>
      <c r="CV1368" s="118"/>
      <c r="CW1368" s="118"/>
      <c r="CX1368" s="118"/>
      <c r="CY1368" s="118"/>
      <c r="CZ1368" s="118"/>
      <c r="DA1368" s="118"/>
    </row>
    <row r="1369" spans="1:105" s="70" customFormat="1" ht="15" customHeight="1">
      <c r="A1369" s="227">
        <f t="shared" ref="A1369" si="509">A1361+1</f>
        <v>169</v>
      </c>
      <c r="B1369" s="276" t="s">
        <v>1226</v>
      </c>
      <c r="C1369" s="279" t="s">
        <v>732</v>
      </c>
      <c r="D1369" s="236" t="s">
        <v>1246</v>
      </c>
      <c r="E1369" s="236" t="s">
        <v>1249</v>
      </c>
      <c r="F1369" s="253" t="s">
        <v>80</v>
      </c>
      <c r="G1369" s="254"/>
      <c r="H1369" s="82" t="s">
        <v>69</v>
      </c>
      <c r="I1369" s="82" t="s">
        <v>973</v>
      </c>
      <c r="J1369" s="82" t="s">
        <v>61</v>
      </c>
      <c r="K1369" s="82" t="s">
        <v>61</v>
      </c>
      <c r="L1369" s="82" t="s">
        <v>61</v>
      </c>
      <c r="M1369" s="82" t="s">
        <v>61</v>
      </c>
      <c r="N1369" s="82" t="s">
        <v>61</v>
      </c>
      <c r="O1369" s="82"/>
      <c r="P1369" s="82" t="s">
        <v>61</v>
      </c>
      <c r="Q1369" s="82" t="s">
        <v>61</v>
      </c>
      <c r="R1369" s="82" t="s">
        <v>61</v>
      </c>
      <c r="S1369" s="82" t="s">
        <v>61</v>
      </c>
      <c r="T1369" s="82" t="s">
        <v>61</v>
      </c>
      <c r="U1369" s="82" t="s">
        <v>61</v>
      </c>
      <c r="V1369" s="82"/>
      <c r="W1369" s="82" t="s">
        <v>60</v>
      </c>
      <c r="X1369" s="82" t="s">
        <v>60</v>
      </c>
      <c r="Y1369" s="82" t="s">
        <v>60</v>
      </c>
      <c r="Z1369" s="82" t="s">
        <v>60</v>
      </c>
      <c r="AA1369" s="82" t="s">
        <v>60</v>
      </c>
      <c r="AB1369" s="82" t="s">
        <v>60</v>
      </c>
      <c r="AC1369" s="82"/>
      <c r="AD1369" s="82" t="s">
        <v>60</v>
      </c>
      <c r="AE1369" s="82" t="s">
        <v>60</v>
      </c>
      <c r="AF1369" s="82" t="s">
        <v>60</v>
      </c>
      <c r="AG1369" s="82" t="s">
        <v>60</v>
      </c>
      <c r="AH1369" s="82" t="s">
        <v>60</v>
      </c>
      <c r="AI1369" s="82" t="s">
        <v>1471</v>
      </c>
      <c r="AJ1369" s="82"/>
      <c r="AK1369" s="82" t="s">
        <v>61</v>
      </c>
      <c r="AL1369" s="82" t="s">
        <v>61</v>
      </c>
      <c r="AM1369" s="239">
        <f>COUNTIF(H1369:AL1369,"PH")+COUNTIF(H1369:AL1369,"PH/L")+COUNTIF(H1369:AL1369,"PM")</f>
        <v>0</v>
      </c>
      <c r="AN1369" s="239">
        <f>COUNTIF(H1369:AL1369,"PD")+COUNTIF(H1369:AL1369,"PDD")+COUNTIF(H1369:AL1369,"P/DS")/2+COUNTIF(H1369:AL1369,"PMD")</f>
        <v>0</v>
      </c>
      <c r="AO1369" s="239">
        <f>COUNTIF(H1369:AL1369,"PN")+COUNTIF(H1369:AL1369,"P/NS")/2+COUNTIF(H1369:AL1369,"PH")+COUNTIF(H1369:AL1369,"PH/F")/2+COUNTIF(H1369:AL1369,"PH/L")/2+COUNTIF(H1369:AL1369,"PM")</f>
        <v>0</v>
      </c>
      <c r="AP1369" s="239">
        <f>COUNTIF(H1369:AL1369,"BH")+COUNTIF(H1369:AL1369,"AL/BL")+COUNTIF(H1369:AL1369,"UL/BL")+COUNTIF(H1369:AL1369,"BM")</f>
        <v>0</v>
      </c>
      <c r="AQ1369" s="239">
        <f>COUNTIF(H1369:AL1369,"DS")+COUNTIF(H1369:AL1369,"AL/DS")/2+COUNTIF(H1369:AL1369,"UL/DS")/2+COUNTIF(H1369:AL1369,"CT")+COUNTIF(H1369:AL1369,"MD")</f>
        <v>11.5</v>
      </c>
      <c r="AR1369" s="239">
        <f>COUNTIF(H1369:AL1369,"NS")+COUNTIF(H1369:AL1369,"AL/NS")/2+COUNTIF(H1369:AL1369,"UL/NS")/2+COUNTIF(H1369:AL1369,"BH")+COUNTIF(H1369:AL1369,"AL/BF")/2+COUNTIF(H1369:AL1369,"AL/BL")/2+COUNTIF(H1369:AL1369,"UL/BL")/2+COUNTIF(H1369:AL1369,"UL/BF")/2+COUNTIF(H1369:AL1369,"BM")</f>
        <v>13</v>
      </c>
      <c r="AS1369" s="239">
        <f>COUNTIF(H1369:AL1369,"AL")+COUNTIF(H1369:AL1369,"AL/DS")/2+COUNTIF(H1369:AL1369,"AL/NS")/2+COUNTIF(H1369:AL1369,"NH")+COUNTIF(H1369:AL1369,"SL")+COUNTIF(H1369:AL1369,"NHD")+COUNTIF(H1369:AL1369,"B")+COUNTIF(H1369:AL1369,"HL")+COUNTIF(H1369:AL1369,"AL/BF")/2+COUNTIF(H1369:AL1369,"AL/BL")/2</f>
        <v>1</v>
      </c>
      <c r="AT1369" s="255">
        <f>COUNTIF(H1369:AL1369,"PD")+COUNTIF(H1369:AL1369,"PN")+COUNTIF(H1369:AL1369,"P/DS")/2+COUNTIF(H1369:AL1369,"P/NS")/2+COUNTIF(H1369:AL1369,"DS")+COUNTIF(H1369:AL1369,"NS")+COUNTIF(H1369:AL1369,"AL")+COUNTIF(H1369:AL1369,"AL/DS")+COUNTIF(H1369:AL1369,"AL/NS")+COUNTIF(H1369:AL1369,"NH")+COUNTIF(H1369:AL1369,"SL")+COUNTIF(H1369:AL1369,"UL/DS")/2+COUNTIF(H1369:AL1369,"UL/NS")/2+COUNTIF(H1369:AL1369,"CT")+COUNTIF(H1369:AL1369,"NHD")+COUNTIF(H1369:AL1369,"PDD")+COUNTIF(H1369:AL1369,"B")+COUNTIF(H1369:AL1369,"HL")+COUNTIF(H1369:AL1369,"PH")+COUNTIF(H1369:AL1369,"BH")+COUNTIF(H1369:AL1369,"AL/BF")+COUNTIF(H1369:AL1369,"AL/BL")+COUNTIF(H1369:AL1369,"UL/BF")/2+COUNTIF(H1369:AL1369,"UL/BL")/2+COUNTIF(H1369:AL1369,"PH/F")/2+COUNTIF(H1369:AL1369,"PH/L")/2+COUNTIF(H1369:AL1369,"MD")+COUNTIF(H1369:AL1369,"PMD")+COUNTIF(H1369:AL1369,"PM")+COUNTIF(H1369:AL1369,"BM")</f>
        <v>25.5</v>
      </c>
      <c r="AU1369" s="255">
        <f>COUNTIF(H1369:AL1369,"P/DS")/2+COUNTIF(H1369:AL1369,"P/NS")/2+COUNTIF(H1369:AL1369,"IL")+COUNTIF(H1369:AL1369,"NL")+COUNTIF(H1369:AL1369,"UL")+COUNTIF(H1369:AL1369,"UL/DS")/2+COUNTIF(H1369:AL1369,"UL/NS")/2+COUNTIF(H1369:AL1369,"KT")+COUNTIF(H1369:AL1369,"UL/BF")/2+COUNTIF(H1369:AL1369,"UL/BL")/2+COUNTIF(H1369:AL1369,"PH/F")/2+COUNTIF(H1369:AL1369,"PH/L")/2+COUNTIF(H1369:AL1369,"NB")</f>
        <v>0.5</v>
      </c>
      <c r="AV1369" s="258">
        <f>COUNTIF(H1369:AL1369,"PN")+COUNTIF(H1369:AL1369,"TVD")+COUNTIF(H1369:AL1369,"PH")+COUNTIF(H1369:AL1369,"PM")+COUNTIF(H1369:AL1369,"PDD")-COUNTIFS(H1369:AL1369,"PN",H1376:AL1376,"&gt;=3")-COUNTIFS(H1369:AL1369,"PM",H1376:AL1376,"&gt;=3")</f>
        <v>0</v>
      </c>
      <c r="AW1369" s="258">
        <f>COUNTIF(H1369:AL1369,"NS")+COUNTIF(H1369:AL1369,"D")+COUNTIF(H1369:AL1369,"BH")+COUNTIF(H1369:AL1369,"NHD")+COUNTIF(H1369:AL1369,"BM")-COUNTIFS(H1369:AL1369,"NS",H1376:AL1376,"&gt;=3")-COUNTIFS(H1369:AL1369,"BH",H1376:AL1376,"&gt;=3")-COUNTIFS(H1369:AL1369,"BM",H1376:AL1376,"&gt;=3")</f>
        <v>14</v>
      </c>
      <c r="AX1369" s="255">
        <f>COUNTIF(H1369:AL1369,"AL")+COUNTIF(H1369:AL1369,"AL/DS")/2+COUNTIF(H1369:AL1369,"AL/NS")/2+COUNTIF(H1369:AL1369,"AL/BF")+COUNTIF(H1369:AL1369,"AL/BL")/2</f>
        <v>0</v>
      </c>
      <c r="AY1369" s="255">
        <f>COUNTIF(H1369:AL1369,"SL")</f>
        <v>0</v>
      </c>
      <c r="AZ1369" s="255">
        <f>COUNTIF(H1369:AL1369,"NH")</f>
        <v>1</v>
      </c>
      <c r="BA1369" s="255">
        <f>COUNTIF(H1369:AL1369,"HL")</f>
        <v>0</v>
      </c>
      <c r="BB1369" s="255">
        <f>COUNTIF(G1369:AL1369,"P/DS")/2+COUNTIF(G1369:AL1369,"P/NS")/2+COUNTIF(G1369:AL1369,"UL")+COUNTIF(G1369:AL1369,"UL/DS")/2+COUNTIF(G1369:AL1369,"UL/NS")/2+COUNTIF(G1369:AL1369,"UL/BL")/2+COUNTIF(G1369:AL1369,"UL/BF")/2+COUNTIF(G1369:AL1369,"PH/F")/2+COUNTIF(G1369:AL1369,"PH/L")/2</f>
        <v>0.5</v>
      </c>
      <c r="BC1369" s="255">
        <f>COUNTIF(H1369:AL1369,"NB")</f>
        <v>0</v>
      </c>
      <c r="BD1369" s="255">
        <f>COUNTIF(H1369:AL1369,"NL")</f>
        <v>0</v>
      </c>
      <c r="BE1369" s="255">
        <f>COUNTIF(H1369:AL1369,"IL")</f>
        <v>0</v>
      </c>
      <c r="BF1369" s="255">
        <f>COUNTIF(H1369:AL1369,"KT")</f>
        <v>0</v>
      </c>
      <c r="BG1369" s="255">
        <f>COUNTIF(H1369:AL1369,"L70")</f>
        <v>0</v>
      </c>
      <c r="BH1369" s="255">
        <f>COUNTIF(H1369:AL1369,"MD")</f>
        <v>0</v>
      </c>
      <c r="BI1369" s="255">
        <f>COUNTIF(H1369:AL1369,"PMD")</f>
        <v>0</v>
      </c>
      <c r="BJ1369" s="255">
        <f>COUNTIF(H1369:AL1369,"PM")</f>
        <v>0</v>
      </c>
      <c r="BK1369" s="255">
        <f>COUNTIF(H1369:AL1369,"BM")</f>
        <v>0</v>
      </c>
      <c r="BL1369" s="261">
        <f>SUMIF(H1369:AL1369,"PD",H1370:AL1370)+SUMIF(H1369:AL1369,"PN",H1370:AL1370)+SUMIF(H1369:AL1369,"P/DS",H1370:AL1370)+SUMIF(H1369:AL1369,"PN/F",H1370:AL1370)+SUMIF(H1369:AL1369,"PN/L",H1370:AL1370)+SUMIF(H1369:AL1369,"TV",H1370:AL1370)+SUMIF(H1369:AL1369,"TVD",H1370:AL1370)+SUMIF(H1369:AL1369,"PDD",H1370:AL1370)</f>
        <v>0</v>
      </c>
      <c r="BM1369" s="261">
        <f>SUMIF(H1369:AL1369,"PD",H1371:AL1371)+SUMIF(H1369:AL1369,"PN",H1371:AL1371)+SUMIF(H1369:AL1369,"P/DS",H1371:AL1371)+SUMIF(H1369:AL1369,"PN/F",H1371:AL1371)+SUMIF(H1369:AL1369,"PN/L",H1371:AL1371)+SUMIF(H1369:AL1369,"TV",H1371:AL1371)+SUMIF(H1369:AL1369,"TVD",H1371:AL1371)+SUMIF(H1369:AL1369,"PDD",H1371:AL1371)+SUMIF(H1369:AL1369,"PMD",H1371:AL1371)</f>
        <v>0</v>
      </c>
      <c r="BN1369" s="261">
        <f>SUMIF(H1369:AL1369,"PD",H1372:AL1372)+SUMIF(H1369:AL1369,"PN",H1372:AL1372)+SUMIF(H1369:AL1369,"P/DS",H1372:AL1372)+SUMIF(H1369:AL1369,"PN/F",H1372:AL1372)+SUMIF(H1369:AL1369,"PN/L",H1372:AL1372)+SUMIF(H1369:AL1369,"TV",H1372:AL1372)+SUMIF(H1369:AL1369,"TVD",H1372:AL1372)</f>
        <v>0</v>
      </c>
      <c r="BO1369" s="261">
        <f>SUMIF(H1369:AL1369,"PD",H1373:AL1373)+SUMIF(H1369:AL1369,"PN",H1373:AL1373)+SUMIF(H1369:AL1369,"P/DS",H1373:AL1373)+SUMIF(H1369:AL1369,"PN/F",H1373:AL1373)+SUMIF(H1369:AL1369,"PN/L",H1373:AL1373)+SUMIF(H1369:AL1369,"TV",H1373:AL1373)+SUMIF(H1369:AL1369,"TVD",H1373:AL1373)</f>
        <v>0</v>
      </c>
      <c r="BP1369" s="261">
        <f>SUMIF(H1369:AL1369,"PD",H1374:AL1374)+SUMIF(H1369:AL1369,"PN",H1374:AL1374)+SUMIF(H1369:AL1369,"P/DS",H1374:AL1374)+SUMIF(H1369:AL1369,"PN/F",H1374:AL1374)+SUMIF(H1369:AL1369,"PN/L",H1374:AL1374)+SUMIF(H1369:AL1369,"TV",H1374:AL1374)+SUMIF(H1369:AL1369,"TVD",H1374:AL1374)+SUMIF(H1369:AL1369,"PDD",H1374:AL1374)+SUMIF(H1369:AL1369,"PH",H1374:AL1374)+SUMIF(H1369:AL1369,"PM",H1374:AL1374)</f>
        <v>0</v>
      </c>
      <c r="BQ1369" s="261">
        <f>SUMIF(H1369:AL1369,"PD",H1375:AL1375)+SUMIF(H1369:AL1369,"PN",H1375:AL1375)+SUMIF(H1369:AL1369,"P/DS",H1375:AL1375)+SUMIF(H1369:AL1369,"PN/F",H1375:AL1375)+SUMIF(H1369:AL1369,"PN/L",H1375:AL1375)+SUMIF(H1369:AL1369,"TV",H1375:AL1375)+SUMIF(H1369:AL1369,"TVD",H1375:AL1375)+SUMIF(H1369:AL1369,"PDD",H1375:AL1375)+SUMIF(H1369:AL1369,"PH",H1375:AL1375)+SUMIF(H1369:AL1369,"PM",H1375:AL1375)</f>
        <v>0</v>
      </c>
      <c r="BR1369" s="269">
        <f>SUM(H1370:AL1370)-BL1369</f>
        <v>23</v>
      </c>
      <c r="BS1369" s="269">
        <f>SUM(H1371:AL1371)-BM1369</f>
        <v>8</v>
      </c>
      <c r="BT1369" s="269">
        <f>SUM(H1372:AL1372)-BN1369</f>
        <v>0</v>
      </c>
      <c r="BU1369" s="269">
        <f>SUM(H1373:AL1373)-BO1369</f>
        <v>6</v>
      </c>
      <c r="BV1369" s="269">
        <f>SUM(H1374:AL1374)-BP1369</f>
        <v>0</v>
      </c>
      <c r="BW1369" s="269">
        <f>SUM(H1375:AL1375)-BQ1369</f>
        <v>0</v>
      </c>
      <c r="BX1369" s="255">
        <f>SUMIF(H1369:AL1369,"PD",H1376:AL1376)+SUMIF(H1369:AL1369,"PN",H1376:AL1376)+SUMIF(H1369:AL1369,"P/DS",H1376:AL1376)+SUMIF(H1369:AL1369,"PN/F",H1376:AL1376)+SUMIF(H1369:AL1369,"PN/L",H1376:AL1376)</f>
        <v>0</v>
      </c>
      <c r="BY1369" s="255">
        <f>SUM(H1376:AL1376)-BX1369</f>
        <v>0</v>
      </c>
      <c r="BZ1369" s="255">
        <f t="shared" ref="BZ1369" si="510">+SUM(BL1369:BW1376)</f>
        <v>37</v>
      </c>
      <c r="CA1369" s="266">
        <f>(COUNTIFS(H1369:AL1369,"PD",H1370:AL1370,"&gt;=2"))*0.5-IF(CN1369="VP",COUNTIFS($H$16:$AL$16,"SAT",H1369:AL1369,"PD",H1370:AL1370,"&gt;=2"))*0.5</f>
        <v>0</v>
      </c>
      <c r="CB1369" s="266">
        <f>(COUNTIFS(H1369:AL1369,"PN",H1371:AL1371,"&gt;=0.5",H1370:AL1370,"&gt;=1.5"))*0.5+COUNTIFS(H1369:AL1369,"PDD",H1371:AL1371,"&gt;=0.5",H1370:AL1370,"&gt;=1.5")*0.5</f>
        <v>0</v>
      </c>
      <c r="CC1369" s="273">
        <f>(COUNTIFS(H1369:AL1369,"TV",H1371:AL1371,"&gt;=10"))*0.5+(COUNTIFS(H1369:AL1369,"PMD",H1371:AL1371,"&gt;=2"))*0.5</f>
        <v>0</v>
      </c>
      <c r="CD1369" s="266">
        <f>(COUNTIFS(H1369:AL1369,"TVD",H1373:AL1373,"&gt;=6.5",H1371:AL1371,"&gt;=3.5"))*0.5</f>
        <v>0</v>
      </c>
      <c r="CE1369" s="266">
        <f>(COUNTIFS(H1369:AL1369,"PD",H1374:AL1374,"&gt;=10"))*0.5</f>
        <v>0</v>
      </c>
      <c r="CF1369" s="266">
        <f>(COUNTIFS(H1369:AL1369,"PDD",H1374:AL1374,"&gt;=3.5",H1375:AL1375,"&gt;=6.5")+COUNTIFS(H1369:AL1369,"PH",H1375:AL1375,"&gt;=0.5",H1374:AL1374,"&gt;=1.5")+COUNTIFS(H1369:AL1369,"PM",H1375:AL1375,"&gt;=0.5",H1374:AL1374,"&gt;=1.5"))*0.5</f>
        <v>0</v>
      </c>
      <c r="CG1369" s="266">
        <f>(COUNTIFS(H1369:AL1369,"DS",H1370:AL1370,"&gt;=2")+COUNTIFS(H1369:AL1369,"AL/DS",H1370:AL1370,"&gt;=2"))*0.5-IF(CN1369="VP",COUNTIFS($H$16:$AL$16,"SAT",H1369:AL1369,"DS",H1370:AL1370,"&gt;=2"))*0.5</f>
        <v>0</v>
      </c>
      <c r="CH1369" s="266">
        <f>(COUNTIFS(H1369:AL1369,"NS",H1371:AL1371,"&gt;=0.5",H1370:AL1370,"&gt;=1.5")+COUNTIFS(H1369:AL1369,"AL/NS",H1371:AL1371,"&gt;=0.5",H1370:AL1370,"&gt;=1.5")+COUNTIFS(H1369:AL1369,"NHD",H1371:AL1371,"&gt;=4.5",H1374:AL1374,"&gt;=2",H1370:AL1370,"&gt;=1.5"))*0.5</f>
        <v>5.5</v>
      </c>
      <c r="CI1369" s="266">
        <f>(COUNTIF(H1371:AL1371,"&gt;=10")+COUNTIFS(H1369:AL1369,"MD",H1371:AL1371,"&gt;=2")-COUNTIFS(H1369:AL1369,"TV",H1371:AL1371,"&gt;=10"))*0.5</f>
        <v>0</v>
      </c>
      <c r="CJ1369" s="266">
        <f>(COUNTIFS(H1369:AL1369,"D",H1373:AL1373,"&gt;=6.5",H1371:AL1371,"&gt;=3.5"))*0.5</f>
        <v>0</v>
      </c>
      <c r="CK1369" s="266">
        <f>(COUNTIF(H1374:AL1374,"&gt;=10")-COUNTIFS(H1369:AL1369,"PD",H1374:AL1374,"&gt;=10"))*0.5</f>
        <v>0</v>
      </c>
      <c r="CL1369" s="265">
        <f>(COUNTIFS(H1369:AL1369,"NHD",H1374:AL1374,"&gt;=3.5",H1375:AL1375,"&gt;=6.5")+COUNTIFS(H1369:AL1369,"BH",H1374:AL1374,"&gt;=1.5",H1375:AL1375,"&gt;=0.5")+COUNTIFS(H1369:AL1369,"BM",H1374:AL1374,"&gt;=1.5",H1375:AL1375,"&gt;=0.5")+COUNTIFS(H1369:AL1369,"D",H1374:AL1374,"&gt;=1.5",H1375:AL1375,"&gt;=0.5"))*0.5</f>
        <v>0</v>
      </c>
      <c r="CM1369" s="272"/>
      <c r="CN1369" s="264" t="s">
        <v>723</v>
      </c>
      <c r="CO1369" s="125">
        <f t="shared" ref="CO1369" si="511">+AM1369+AN1369+AO1369+AP1369+AQ1369+AR1369+AS1369+AU1369+BG1369</f>
        <v>26</v>
      </c>
      <c r="CP1369" s="225">
        <f>+SUM(I1370:I1375)-I1376</f>
        <v>8</v>
      </c>
      <c r="CQ1369" s="225">
        <f>+SUM(J1370:J1375)-J1376</f>
        <v>2.5</v>
      </c>
      <c r="CR1369" s="225">
        <f>+SUM(K1370:K1375)-K1376</f>
        <v>2.5</v>
      </c>
      <c r="CS1369" s="90"/>
      <c r="CT1369" s="90"/>
      <c r="CU1369" s="90"/>
      <c r="CV1369" s="90"/>
      <c r="CW1369" s="90"/>
      <c r="CX1369" s="90"/>
      <c r="CY1369" s="90"/>
      <c r="CZ1369" s="90"/>
      <c r="DA1369" s="90"/>
    </row>
    <row r="1370" spans="1:105" s="70" customFormat="1" ht="15" customHeight="1">
      <c r="A1370" s="228"/>
      <c r="B1370" s="277"/>
      <c r="C1370" s="280"/>
      <c r="D1370" s="237"/>
      <c r="E1370" s="237"/>
      <c r="F1370" s="242" t="s">
        <v>82</v>
      </c>
      <c r="G1370" s="71">
        <v>1.5</v>
      </c>
      <c r="H1370" s="83"/>
      <c r="I1370" s="83"/>
      <c r="J1370" s="83">
        <v>2</v>
      </c>
      <c r="K1370" s="83">
        <v>2</v>
      </c>
      <c r="L1370" s="83">
        <v>2</v>
      </c>
      <c r="M1370" s="83">
        <v>2</v>
      </c>
      <c r="N1370" s="83">
        <v>2</v>
      </c>
      <c r="O1370" s="83"/>
      <c r="P1370" s="83">
        <v>2</v>
      </c>
      <c r="Q1370" s="83">
        <v>2</v>
      </c>
      <c r="R1370" s="83">
        <v>2</v>
      </c>
      <c r="S1370" s="83">
        <v>2</v>
      </c>
      <c r="T1370" s="83">
        <v>2</v>
      </c>
      <c r="U1370" s="83">
        <v>1.5</v>
      </c>
      <c r="V1370" s="83"/>
      <c r="W1370" s="83"/>
      <c r="X1370" s="83">
        <v>1</v>
      </c>
      <c r="Y1370" s="83"/>
      <c r="Z1370" s="83"/>
      <c r="AA1370" s="83"/>
      <c r="AB1370" s="83"/>
      <c r="AC1370" s="79"/>
      <c r="AD1370" s="79"/>
      <c r="AE1370" s="79"/>
      <c r="AF1370" s="79"/>
      <c r="AG1370" s="79"/>
      <c r="AH1370" s="79"/>
      <c r="AI1370" s="79"/>
      <c r="AJ1370" s="79"/>
      <c r="AK1370" s="79">
        <v>0.5</v>
      </c>
      <c r="AL1370" s="79"/>
      <c r="AM1370" s="240"/>
      <c r="AN1370" s="240"/>
      <c r="AO1370" s="240"/>
      <c r="AP1370" s="240"/>
      <c r="AQ1370" s="240"/>
      <c r="AR1370" s="240"/>
      <c r="AS1370" s="240"/>
      <c r="AT1370" s="256"/>
      <c r="AU1370" s="256"/>
      <c r="AV1370" s="259"/>
      <c r="AW1370" s="259"/>
      <c r="AX1370" s="256"/>
      <c r="AY1370" s="256"/>
      <c r="AZ1370" s="256"/>
      <c r="BA1370" s="256"/>
      <c r="BB1370" s="256"/>
      <c r="BC1370" s="256"/>
      <c r="BD1370" s="256"/>
      <c r="BE1370" s="256"/>
      <c r="BF1370" s="256"/>
      <c r="BG1370" s="256"/>
      <c r="BH1370" s="256"/>
      <c r="BI1370" s="256"/>
      <c r="BJ1370" s="256"/>
      <c r="BK1370" s="256"/>
      <c r="BL1370" s="262"/>
      <c r="BM1370" s="262"/>
      <c r="BN1370" s="262"/>
      <c r="BO1370" s="262"/>
      <c r="BP1370" s="262"/>
      <c r="BQ1370" s="262"/>
      <c r="BR1370" s="270"/>
      <c r="BS1370" s="270"/>
      <c r="BT1370" s="270"/>
      <c r="BU1370" s="270"/>
      <c r="BV1370" s="270"/>
      <c r="BW1370" s="270"/>
      <c r="BX1370" s="256"/>
      <c r="BY1370" s="256"/>
      <c r="BZ1370" s="256"/>
      <c r="CA1370" s="267"/>
      <c r="CB1370" s="267"/>
      <c r="CC1370" s="274"/>
      <c r="CD1370" s="267"/>
      <c r="CE1370" s="267"/>
      <c r="CF1370" s="267"/>
      <c r="CG1370" s="267"/>
      <c r="CH1370" s="267"/>
      <c r="CI1370" s="267"/>
      <c r="CJ1370" s="267"/>
      <c r="CK1370" s="267"/>
      <c r="CL1370" s="265"/>
      <c r="CM1370" s="272"/>
      <c r="CN1370" s="264"/>
      <c r="CO1370" s="125"/>
      <c r="CP1370" s="226"/>
      <c r="CQ1370" s="226"/>
      <c r="CR1370" s="226"/>
      <c r="CS1370" s="90"/>
      <c r="CT1370" s="90"/>
      <c r="CU1370" s="90"/>
      <c r="CV1370" s="90"/>
      <c r="CW1370" s="90"/>
      <c r="CX1370" s="90"/>
      <c r="CY1370" s="90"/>
      <c r="CZ1370" s="90"/>
      <c r="DA1370" s="90"/>
    </row>
    <row r="1371" spans="1:105" s="70" customFormat="1" ht="15" customHeight="1">
      <c r="A1371" s="228"/>
      <c r="B1371" s="277"/>
      <c r="C1371" s="280"/>
      <c r="D1371" s="237"/>
      <c r="E1371" s="237"/>
      <c r="F1371" s="243"/>
      <c r="G1371" s="72">
        <v>2</v>
      </c>
      <c r="H1371" s="84"/>
      <c r="I1371" s="84">
        <v>2</v>
      </c>
      <c r="J1371" s="84">
        <v>0.5</v>
      </c>
      <c r="K1371" s="84">
        <v>0.5</v>
      </c>
      <c r="L1371" s="84">
        <v>0.5</v>
      </c>
      <c r="M1371" s="84">
        <v>0.5</v>
      </c>
      <c r="N1371" s="84">
        <v>0.5</v>
      </c>
      <c r="O1371" s="84"/>
      <c r="P1371" s="84">
        <v>0.5</v>
      </c>
      <c r="Q1371" s="84">
        <v>0.5</v>
      </c>
      <c r="R1371" s="84">
        <v>0.5</v>
      </c>
      <c r="S1371" s="84">
        <v>0.5</v>
      </c>
      <c r="T1371" s="84">
        <v>0.5</v>
      </c>
      <c r="U1371" s="84">
        <v>0.5</v>
      </c>
      <c r="V1371" s="84"/>
      <c r="W1371" s="84"/>
      <c r="X1371" s="84"/>
      <c r="Y1371" s="84"/>
      <c r="Z1371" s="84"/>
      <c r="AA1371" s="84"/>
      <c r="AB1371" s="84"/>
      <c r="AC1371" s="80"/>
      <c r="AD1371" s="80"/>
      <c r="AE1371" s="80"/>
      <c r="AF1371" s="80"/>
      <c r="AG1371" s="80"/>
      <c r="AH1371" s="80"/>
      <c r="AI1371" s="80"/>
      <c r="AJ1371" s="80"/>
      <c r="AK1371" s="80">
        <v>0.5</v>
      </c>
      <c r="AL1371" s="80"/>
      <c r="AM1371" s="240"/>
      <c r="AN1371" s="240"/>
      <c r="AO1371" s="240"/>
      <c r="AP1371" s="240"/>
      <c r="AQ1371" s="240"/>
      <c r="AR1371" s="240"/>
      <c r="AS1371" s="240"/>
      <c r="AT1371" s="256"/>
      <c r="AU1371" s="256"/>
      <c r="AV1371" s="259"/>
      <c r="AW1371" s="259"/>
      <c r="AX1371" s="256"/>
      <c r="AY1371" s="256"/>
      <c r="AZ1371" s="256"/>
      <c r="BA1371" s="256"/>
      <c r="BB1371" s="256"/>
      <c r="BC1371" s="256"/>
      <c r="BD1371" s="256"/>
      <c r="BE1371" s="256"/>
      <c r="BF1371" s="256"/>
      <c r="BG1371" s="256"/>
      <c r="BH1371" s="256"/>
      <c r="BI1371" s="256"/>
      <c r="BJ1371" s="256"/>
      <c r="BK1371" s="256"/>
      <c r="BL1371" s="262"/>
      <c r="BM1371" s="262"/>
      <c r="BN1371" s="262"/>
      <c r="BO1371" s="262"/>
      <c r="BP1371" s="262"/>
      <c r="BQ1371" s="262"/>
      <c r="BR1371" s="270"/>
      <c r="BS1371" s="270"/>
      <c r="BT1371" s="270"/>
      <c r="BU1371" s="270"/>
      <c r="BV1371" s="270"/>
      <c r="BW1371" s="270"/>
      <c r="BX1371" s="256"/>
      <c r="BY1371" s="256"/>
      <c r="BZ1371" s="256"/>
      <c r="CA1371" s="267"/>
      <c r="CB1371" s="267"/>
      <c r="CC1371" s="274"/>
      <c r="CD1371" s="267"/>
      <c r="CE1371" s="267"/>
      <c r="CF1371" s="267"/>
      <c r="CG1371" s="267"/>
      <c r="CH1371" s="267"/>
      <c r="CI1371" s="267"/>
      <c r="CJ1371" s="267"/>
      <c r="CK1371" s="267"/>
      <c r="CL1371" s="265"/>
      <c r="CM1371" s="272"/>
      <c r="CN1371" s="264"/>
      <c r="CO1371" s="125"/>
      <c r="CP1371" s="226"/>
      <c r="CQ1371" s="226"/>
      <c r="CR1371" s="226"/>
      <c r="CS1371" s="90"/>
      <c r="CT1371" s="90"/>
      <c r="CU1371" s="90"/>
      <c r="CV1371" s="90"/>
      <c r="CW1371" s="90"/>
      <c r="CX1371" s="90"/>
      <c r="CY1371" s="90"/>
      <c r="CZ1371" s="90"/>
      <c r="DA1371" s="90"/>
    </row>
    <row r="1372" spans="1:105" s="70" customFormat="1" ht="15" customHeight="1">
      <c r="A1372" s="228"/>
      <c r="B1372" s="277"/>
      <c r="C1372" s="280"/>
      <c r="D1372" s="237"/>
      <c r="E1372" s="237"/>
      <c r="F1372" s="243"/>
      <c r="G1372" s="72">
        <v>2.1</v>
      </c>
      <c r="H1372" s="84"/>
      <c r="I1372" s="84"/>
      <c r="J1372" s="84"/>
      <c r="K1372" s="84"/>
      <c r="L1372" s="84"/>
      <c r="M1372" s="84"/>
      <c r="N1372" s="84"/>
      <c r="O1372" s="84"/>
      <c r="P1372" s="84"/>
      <c r="Q1372" s="84"/>
      <c r="R1372" s="84"/>
      <c r="S1372" s="84"/>
      <c r="T1372" s="84"/>
      <c r="U1372" s="84"/>
      <c r="V1372" s="84"/>
      <c r="W1372" s="84"/>
      <c r="X1372" s="84"/>
      <c r="Y1372" s="84"/>
      <c r="Z1372" s="84"/>
      <c r="AA1372" s="84"/>
      <c r="AB1372" s="84"/>
      <c r="AC1372" s="80"/>
      <c r="AD1372" s="80"/>
      <c r="AE1372" s="80"/>
      <c r="AF1372" s="80"/>
      <c r="AG1372" s="80"/>
      <c r="AH1372" s="80"/>
      <c r="AI1372" s="80"/>
      <c r="AJ1372" s="80"/>
      <c r="AK1372" s="80"/>
      <c r="AL1372" s="80"/>
      <c r="AM1372" s="240"/>
      <c r="AN1372" s="240"/>
      <c r="AO1372" s="240"/>
      <c r="AP1372" s="240"/>
      <c r="AQ1372" s="240"/>
      <c r="AR1372" s="240"/>
      <c r="AS1372" s="240"/>
      <c r="AT1372" s="256"/>
      <c r="AU1372" s="256"/>
      <c r="AV1372" s="259"/>
      <c r="AW1372" s="259"/>
      <c r="AX1372" s="256"/>
      <c r="AY1372" s="256"/>
      <c r="AZ1372" s="256"/>
      <c r="BA1372" s="256"/>
      <c r="BB1372" s="256"/>
      <c r="BC1372" s="256"/>
      <c r="BD1372" s="256"/>
      <c r="BE1372" s="256"/>
      <c r="BF1372" s="256"/>
      <c r="BG1372" s="256"/>
      <c r="BH1372" s="256"/>
      <c r="BI1372" s="256"/>
      <c r="BJ1372" s="256"/>
      <c r="BK1372" s="256"/>
      <c r="BL1372" s="262"/>
      <c r="BM1372" s="262"/>
      <c r="BN1372" s="262"/>
      <c r="BO1372" s="262"/>
      <c r="BP1372" s="262"/>
      <c r="BQ1372" s="262"/>
      <c r="BR1372" s="270"/>
      <c r="BS1372" s="270"/>
      <c r="BT1372" s="270"/>
      <c r="BU1372" s="270"/>
      <c r="BV1372" s="270"/>
      <c r="BW1372" s="270"/>
      <c r="BX1372" s="256"/>
      <c r="BY1372" s="256"/>
      <c r="BZ1372" s="256"/>
      <c r="CA1372" s="267"/>
      <c r="CB1372" s="267"/>
      <c r="CC1372" s="274"/>
      <c r="CD1372" s="267"/>
      <c r="CE1372" s="267"/>
      <c r="CF1372" s="267"/>
      <c r="CG1372" s="267"/>
      <c r="CH1372" s="267"/>
      <c r="CI1372" s="267"/>
      <c r="CJ1372" s="267"/>
      <c r="CK1372" s="267"/>
      <c r="CL1372" s="265"/>
      <c r="CM1372" s="272"/>
      <c r="CN1372" s="264"/>
      <c r="CO1372" s="125"/>
      <c r="CP1372" s="226"/>
      <c r="CQ1372" s="226"/>
      <c r="CR1372" s="226"/>
      <c r="CS1372" s="90"/>
      <c r="CT1372" s="90"/>
      <c r="CU1372" s="90"/>
      <c r="CV1372" s="90"/>
      <c r="CW1372" s="90"/>
      <c r="CX1372" s="90"/>
      <c r="CY1372" s="90"/>
      <c r="CZ1372" s="90"/>
      <c r="DA1372" s="90"/>
    </row>
    <row r="1373" spans="1:105" s="70" customFormat="1" ht="15" customHeight="1">
      <c r="A1373" s="228"/>
      <c r="B1373" s="277"/>
      <c r="C1373" s="280"/>
      <c r="D1373" s="237"/>
      <c r="E1373" s="237"/>
      <c r="F1373" s="243"/>
      <c r="G1373" s="72">
        <v>2.7</v>
      </c>
      <c r="H1373" s="84"/>
      <c r="I1373" s="84">
        <v>6</v>
      </c>
      <c r="J1373" s="84"/>
      <c r="K1373" s="84"/>
      <c r="L1373" s="84"/>
      <c r="M1373" s="84"/>
      <c r="N1373" s="84"/>
      <c r="O1373" s="84"/>
      <c r="P1373" s="84"/>
      <c r="Q1373" s="84"/>
      <c r="R1373" s="84"/>
      <c r="S1373" s="84"/>
      <c r="T1373" s="84"/>
      <c r="U1373" s="84"/>
      <c r="V1373" s="84"/>
      <c r="W1373" s="84"/>
      <c r="X1373" s="84"/>
      <c r="Y1373" s="84"/>
      <c r="Z1373" s="84"/>
      <c r="AA1373" s="84"/>
      <c r="AB1373" s="84"/>
      <c r="AC1373" s="80"/>
      <c r="AD1373" s="80"/>
      <c r="AE1373" s="80"/>
      <c r="AF1373" s="80"/>
      <c r="AG1373" s="80"/>
      <c r="AH1373" s="80"/>
      <c r="AI1373" s="80"/>
      <c r="AJ1373" s="80"/>
      <c r="AK1373" s="80"/>
      <c r="AL1373" s="80"/>
      <c r="AM1373" s="240"/>
      <c r="AN1373" s="240"/>
      <c r="AO1373" s="240"/>
      <c r="AP1373" s="240"/>
      <c r="AQ1373" s="240"/>
      <c r="AR1373" s="240"/>
      <c r="AS1373" s="240"/>
      <c r="AT1373" s="256"/>
      <c r="AU1373" s="256"/>
      <c r="AV1373" s="259"/>
      <c r="AW1373" s="259"/>
      <c r="AX1373" s="256"/>
      <c r="AY1373" s="256"/>
      <c r="AZ1373" s="256"/>
      <c r="BA1373" s="256"/>
      <c r="BB1373" s="256"/>
      <c r="BC1373" s="256"/>
      <c r="BD1373" s="256"/>
      <c r="BE1373" s="256"/>
      <c r="BF1373" s="256"/>
      <c r="BG1373" s="256"/>
      <c r="BH1373" s="256"/>
      <c r="BI1373" s="256"/>
      <c r="BJ1373" s="256"/>
      <c r="BK1373" s="256"/>
      <c r="BL1373" s="262"/>
      <c r="BM1373" s="262"/>
      <c r="BN1373" s="262"/>
      <c r="BO1373" s="262"/>
      <c r="BP1373" s="262"/>
      <c r="BQ1373" s="262"/>
      <c r="BR1373" s="270"/>
      <c r="BS1373" s="270"/>
      <c r="BT1373" s="270"/>
      <c r="BU1373" s="270"/>
      <c r="BV1373" s="270"/>
      <c r="BW1373" s="270"/>
      <c r="BX1373" s="256"/>
      <c r="BY1373" s="256"/>
      <c r="BZ1373" s="256"/>
      <c r="CA1373" s="267"/>
      <c r="CB1373" s="267"/>
      <c r="CC1373" s="274"/>
      <c r="CD1373" s="267"/>
      <c r="CE1373" s="267"/>
      <c r="CF1373" s="267"/>
      <c r="CG1373" s="267"/>
      <c r="CH1373" s="267"/>
      <c r="CI1373" s="267"/>
      <c r="CJ1373" s="267"/>
      <c r="CK1373" s="267"/>
      <c r="CL1373" s="265"/>
      <c r="CM1373" s="272"/>
      <c r="CN1373" s="264"/>
      <c r="CO1373" s="125"/>
      <c r="CP1373" s="226"/>
      <c r="CQ1373" s="226"/>
      <c r="CR1373" s="226"/>
      <c r="CS1373" s="90"/>
      <c r="CT1373" s="90"/>
      <c r="CU1373" s="90"/>
      <c r="CV1373" s="90"/>
      <c r="CW1373" s="90"/>
      <c r="CX1373" s="90"/>
      <c r="CY1373" s="90"/>
      <c r="CZ1373" s="90"/>
      <c r="DA1373" s="90"/>
    </row>
    <row r="1374" spans="1:105" s="70" customFormat="1" ht="15" customHeight="1">
      <c r="A1374" s="228"/>
      <c r="B1374" s="277"/>
      <c r="C1374" s="280"/>
      <c r="D1374" s="237"/>
      <c r="E1374" s="237"/>
      <c r="F1374" s="243"/>
      <c r="G1374" s="72">
        <v>3</v>
      </c>
      <c r="H1374" s="84"/>
      <c r="I1374" s="84"/>
      <c r="J1374" s="84"/>
      <c r="K1374" s="84"/>
      <c r="L1374" s="84"/>
      <c r="M1374" s="84"/>
      <c r="N1374" s="84"/>
      <c r="O1374" s="84"/>
      <c r="P1374" s="84"/>
      <c r="Q1374" s="84"/>
      <c r="R1374" s="84"/>
      <c r="S1374" s="84"/>
      <c r="T1374" s="84"/>
      <c r="U1374" s="84"/>
      <c r="V1374" s="84"/>
      <c r="W1374" s="84"/>
      <c r="X1374" s="84"/>
      <c r="Y1374" s="84"/>
      <c r="Z1374" s="84"/>
      <c r="AA1374" s="84"/>
      <c r="AB1374" s="84"/>
      <c r="AC1374" s="80"/>
      <c r="AD1374" s="80"/>
      <c r="AE1374" s="80"/>
      <c r="AF1374" s="80"/>
      <c r="AG1374" s="80"/>
      <c r="AH1374" s="80"/>
      <c r="AI1374" s="80"/>
      <c r="AJ1374" s="80"/>
      <c r="AK1374" s="80"/>
      <c r="AL1374" s="80"/>
      <c r="AM1374" s="240"/>
      <c r="AN1374" s="240"/>
      <c r="AO1374" s="240"/>
      <c r="AP1374" s="240"/>
      <c r="AQ1374" s="240"/>
      <c r="AR1374" s="240"/>
      <c r="AS1374" s="240"/>
      <c r="AT1374" s="256"/>
      <c r="AU1374" s="256"/>
      <c r="AV1374" s="259"/>
      <c r="AW1374" s="259"/>
      <c r="AX1374" s="256"/>
      <c r="AY1374" s="256"/>
      <c r="AZ1374" s="256"/>
      <c r="BA1374" s="256"/>
      <c r="BB1374" s="256"/>
      <c r="BC1374" s="256"/>
      <c r="BD1374" s="256"/>
      <c r="BE1374" s="256"/>
      <c r="BF1374" s="256"/>
      <c r="BG1374" s="256"/>
      <c r="BH1374" s="256"/>
      <c r="BI1374" s="256"/>
      <c r="BJ1374" s="256"/>
      <c r="BK1374" s="256"/>
      <c r="BL1374" s="262"/>
      <c r="BM1374" s="262"/>
      <c r="BN1374" s="262"/>
      <c r="BO1374" s="262"/>
      <c r="BP1374" s="262"/>
      <c r="BQ1374" s="262"/>
      <c r="BR1374" s="270"/>
      <c r="BS1374" s="270"/>
      <c r="BT1374" s="270"/>
      <c r="BU1374" s="270"/>
      <c r="BV1374" s="270"/>
      <c r="BW1374" s="270"/>
      <c r="BX1374" s="256"/>
      <c r="BY1374" s="256"/>
      <c r="BZ1374" s="256"/>
      <c r="CA1374" s="267"/>
      <c r="CB1374" s="267"/>
      <c r="CC1374" s="274"/>
      <c r="CD1374" s="267"/>
      <c r="CE1374" s="267"/>
      <c r="CF1374" s="267"/>
      <c r="CG1374" s="267"/>
      <c r="CH1374" s="267"/>
      <c r="CI1374" s="267"/>
      <c r="CJ1374" s="267"/>
      <c r="CK1374" s="267"/>
      <c r="CL1374" s="265"/>
      <c r="CM1374" s="272"/>
      <c r="CN1374" s="264"/>
      <c r="CO1374" s="125"/>
      <c r="CP1374" s="226"/>
      <c r="CQ1374" s="226"/>
      <c r="CR1374" s="226"/>
      <c r="CS1374" s="90"/>
      <c r="CT1374" s="90"/>
      <c r="CU1374" s="90"/>
      <c r="CV1374" s="90"/>
      <c r="CW1374" s="90"/>
      <c r="CX1374" s="90"/>
      <c r="CY1374" s="90"/>
      <c r="CZ1374" s="90"/>
      <c r="DA1374" s="90"/>
    </row>
    <row r="1375" spans="1:105" s="70" customFormat="1" ht="15" customHeight="1">
      <c r="A1375" s="228"/>
      <c r="B1375" s="277"/>
      <c r="C1375" s="280"/>
      <c r="D1375" s="237"/>
      <c r="E1375" s="237"/>
      <c r="F1375" s="244"/>
      <c r="G1375" s="73">
        <v>3.9</v>
      </c>
      <c r="H1375" s="85"/>
      <c r="I1375" s="85"/>
      <c r="J1375" s="85"/>
      <c r="K1375" s="85"/>
      <c r="L1375" s="85"/>
      <c r="M1375" s="85"/>
      <c r="N1375" s="85"/>
      <c r="O1375" s="85"/>
      <c r="P1375" s="85"/>
      <c r="Q1375" s="85"/>
      <c r="R1375" s="85"/>
      <c r="S1375" s="85"/>
      <c r="T1375" s="85"/>
      <c r="U1375" s="85"/>
      <c r="V1375" s="85"/>
      <c r="W1375" s="85"/>
      <c r="X1375" s="85"/>
      <c r="Y1375" s="85"/>
      <c r="Z1375" s="85"/>
      <c r="AA1375" s="85"/>
      <c r="AB1375" s="85"/>
      <c r="AC1375" s="81"/>
      <c r="AD1375" s="81"/>
      <c r="AE1375" s="81"/>
      <c r="AF1375" s="81"/>
      <c r="AG1375" s="81"/>
      <c r="AH1375" s="81"/>
      <c r="AI1375" s="81"/>
      <c r="AJ1375" s="81"/>
      <c r="AK1375" s="81"/>
      <c r="AL1375" s="81"/>
      <c r="AM1375" s="240"/>
      <c r="AN1375" s="240"/>
      <c r="AO1375" s="240"/>
      <c r="AP1375" s="240"/>
      <c r="AQ1375" s="240"/>
      <c r="AR1375" s="240"/>
      <c r="AS1375" s="240"/>
      <c r="AT1375" s="256"/>
      <c r="AU1375" s="256"/>
      <c r="AV1375" s="259"/>
      <c r="AW1375" s="259"/>
      <c r="AX1375" s="256"/>
      <c r="AY1375" s="256"/>
      <c r="AZ1375" s="256"/>
      <c r="BA1375" s="256"/>
      <c r="BB1375" s="256"/>
      <c r="BC1375" s="256"/>
      <c r="BD1375" s="256"/>
      <c r="BE1375" s="256"/>
      <c r="BF1375" s="256"/>
      <c r="BG1375" s="256"/>
      <c r="BH1375" s="256"/>
      <c r="BI1375" s="256"/>
      <c r="BJ1375" s="256"/>
      <c r="BK1375" s="256"/>
      <c r="BL1375" s="262"/>
      <c r="BM1375" s="262"/>
      <c r="BN1375" s="262"/>
      <c r="BO1375" s="262"/>
      <c r="BP1375" s="262"/>
      <c r="BQ1375" s="262"/>
      <c r="BR1375" s="270"/>
      <c r="BS1375" s="270"/>
      <c r="BT1375" s="270"/>
      <c r="BU1375" s="270"/>
      <c r="BV1375" s="270"/>
      <c r="BW1375" s="270"/>
      <c r="BX1375" s="256"/>
      <c r="BY1375" s="256"/>
      <c r="BZ1375" s="256"/>
      <c r="CA1375" s="267"/>
      <c r="CB1375" s="267"/>
      <c r="CC1375" s="274"/>
      <c r="CD1375" s="267"/>
      <c r="CE1375" s="267"/>
      <c r="CF1375" s="267"/>
      <c r="CG1375" s="267"/>
      <c r="CH1375" s="267"/>
      <c r="CI1375" s="267"/>
      <c r="CJ1375" s="267"/>
      <c r="CK1375" s="267"/>
      <c r="CL1375" s="265"/>
      <c r="CM1375" s="272"/>
      <c r="CN1375" s="264"/>
      <c r="CO1375" s="125"/>
      <c r="CP1375" s="226"/>
      <c r="CQ1375" s="226"/>
      <c r="CR1375" s="226"/>
      <c r="CS1375" s="90"/>
      <c r="CT1375" s="90"/>
      <c r="CU1375" s="90"/>
      <c r="CV1375" s="90"/>
      <c r="CW1375" s="90"/>
      <c r="CX1375" s="90"/>
      <c r="CY1375" s="90"/>
      <c r="CZ1375" s="90"/>
      <c r="DA1375" s="90"/>
    </row>
    <row r="1376" spans="1:105" s="70" customFormat="1" ht="15" customHeight="1" thickBot="1">
      <c r="A1376" s="229"/>
      <c r="B1376" s="278"/>
      <c r="C1376" s="281"/>
      <c r="D1376" s="238"/>
      <c r="E1376" s="238"/>
      <c r="F1376" s="245" t="s">
        <v>83</v>
      </c>
      <c r="G1376" s="246"/>
      <c r="H1376" s="82"/>
      <c r="I1376" s="82"/>
      <c r="J1376" s="82"/>
      <c r="K1376" s="82"/>
      <c r="L1376" s="82"/>
      <c r="M1376" s="82"/>
      <c r="N1376" s="82"/>
      <c r="O1376" s="82"/>
      <c r="P1376" s="82"/>
      <c r="Q1376" s="82"/>
      <c r="R1376" s="82"/>
      <c r="S1376" s="82"/>
      <c r="T1376" s="82"/>
      <c r="U1376" s="82"/>
      <c r="V1376" s="82"/>
      <c r="W1376" s="82"/>
      <c r="X1376" s="82"/>
      <c r="Y1376" s="82"/>
      <c r="Z1376" s="82"/>
      <c r="AA1376" s="82"/>
      <c r="AB1376" s="82"/>
      <c r="AC1376" s="35"/>
      <c r="AD1376" s="35"/>
      <c r="AE1376" s="35"/>
      <c r="AF1376" s="35"/>
      <c r="AG1376" s="35"/>
      <c r="AH1376" s="35"/>
      <c r="AI1376" s="35"/>
      <c r="AJ1376" s="35"/>
      <c r="AK1376" s="35"/>
      <c r="AL1376" s="35"/>
      <c r="AM1376" s="241"/>
      <c r="AN1376" s="241"/>
      <c r="AO1376" s="241"/>
      <c r="AP1376" s="241"/>
      <c r="AQ1376" s="241"/>
      <c r="AR1376" s="241"/>
      <c r="AS1376" s="241"/>
      <c r="AT1376" s="257"/>
      <c r="AU1376" s="257"/>
      <c r="AV1376" s="260"/>
      <c r="AW1376" s="260"/>
      <c r="AX1376" s="257"/>
      <c r="AY1376" s="257"/>
      <c r="AZ1376" s="257"/>
      <c r="BA1376" s="257"/>
      <c r="BB1376" s="257"/>
      <c r="BC1376" s="257"/>
      <c r="BD1376" s="257"/>
      <c r="BE1376" s="257"/>
      <c r="BF1376" s="257"/>
      <c r="BG1376" s="257"/>
      <c r="BH1376" s="257"/>
      <c r="BI1376" s="257"/>
      <c r="BJ1376" s="257"/>
      <c r="BK1376" s="257"/>
      <c r="BL1376" s="263"/>
      <c r="BM1376" s="263"/>
      <c r="BN1376" s="263"/>
      <c r="BO1376" s="263"/>
      <c r="BP1376" s="263"/>
      <c r="BQ1376" s="263"/>
      <c r="BR1376" s="271"/>
      <c r="BS1376" s="271"/>
      <c r="BT1376" s="271"/>
      <c r="BU1376" s="271"/>
      <c r="BV1376" s="271"/>
      <c r="BW1376" s="271"/>
      <c r="BX1376" s="257"/>
      <c r="BY1376" s="257"/>
      <c r="BZ1376" s="257"/>
      <c r="CA1376" s="268"/>
      <c r="CB1376" s="268"/>
      <c r="CC1376" s="275"/>
      <c r="CD1376" s="268"/>
      <c r="CE1376" s="268"/>
      <c r="CF1376" s="268"/>
      <c r="CG1376" s="268"/>
      <c r="CH1376" s="268"/>
      <c r="CI1376" s="268"/>
      <c r="CJ1376" s="268"/>
      <c r="CK1376" s="268"/>
      <c r="CL1376" s="265"/>
      <c r="CM1376" s="272"/>
      <c r="CN1376" s="264"/>
      <c r="CO1376" s="125"/>
      <c r="CP1376" s="226"/>
      <c r="CQ1376" s="226"/>
      <c r="CR1376" s="226"/>
      <c r="CS1376" s="90"/>
      <c r="CT1376" s="90"/>
      <c r="CU1376" s="90"/>
      <c r="CV1376" s="90"/>
      <c r="CW1376" s="90"/>
      <c r="CX1376" s="90"/>
      <c r="CY1376" s="90"/>
      <c r="CZ1376" s="90"/>
      <c r="DA1376" s="90"/>
    </row>
    <row r="1377" spans="1:105" s="70" customFormat="1" ht="15" customHeight="1">
      <c r="A1377" s="227">
        <f t="shared" ref="A1377" si="512">A1369+1</f>
        <v>170</v>
      </c>
      <c r="B1377" s="276" t="s">
        <v>200</v>
      </c>
      <c r="C1377" s="279" t="s">
        <v>201</v>
      </c>
      <c r="D1377" s="236">
        <v>42415</v>
      </c>
      <c r="E1377" s="236" t="s">
        <v>1251</v>
      </c>
      <c r="F1377" s="253" t="s">
        <v>80</v>
      </c>
      <c r="G1377" s="254"/>
      <c r="H1377" s="82" t="s">
        <v>69</v>
      </c>
      <c r="I1377" s="82"/>
      <c r="J1377" s="82" t="s">
        <v>60</v>
      </c>
      <c r="K1377" s="82" t="s">
        <v>60</v>
      </c>
      <c r="L1377" s="82" t="s">
        <v>60</v>
      </c>
      <c r="M1377" s="82" t="s">
        <v>60</v>
      </c>
      <c r="N1377" s="82" t="s">
        <v>60</v>
      </c>
      <c r="O1377" s="82"/>
      <c r="P1377" s="82" t="s">
        <v>60</v>
      </c>
      <c r="Q1377" s="82" t="s">
        <v>67</v>
      </c>
      <c r="R1377" s="82" t="s">
        <v>60</v>
      </c>
      <c r="S1377" s="82" t="s">
        <v>60</v>
      </c>
      <c r="T1377" s="82" t="s">
        <v>60</v>
      </c>
      <c r="U1377" s="82" t="s">
        <v>60</v>
      </c>
      <c r="V1377" s="82"/>
      <c r="W1377" s="82" t="s">
        <v>60</v>
      </c>
      <c r="X1377" s="82" t="s">
        <v>60</v>
      </c>
      <c r="Y1377" s="82" t="s">
        <v>60</v>
      </c>
      <c r="Z1377" s="82" t="s">
        <v>60</v>
      </c>
      <c r="AA1377" s="82" t="s">
        <v>60</v>
      </c>
      <c r="AB1377" s="82" t="s">
        <v>60</v>
      </c>
      <c r="AC1377" s="82"/>
      <c r="AD1377" s="82" t="s">
        <v>60</v>
      </c>
      <c r="AE1377" s="82" t="s">
        <v>60</v>
      </c>
      <c r="AF1377" s="82" t="s">
        <v>60</v>
      </c>
      <c r="AG1377" s="82" t="s">
        <v>60</v>
      </c>
      <c r="AH1377" s="82" t="s">
        <v>60</v>
      </c>
      <c r="AI1377" s="82" t="s">
        <v>1471</v>
      </c>
      <c r="AJ1377" s="82"/>
      <c r="AK1377" s="82" t="s">
        <v>60</v>
      </c>
      <c r="AL1377" s="82" t="s">
        <v>60</v>
      </c>
      <c r="AM1377" s="239">
        <f>COUNTIF(H1377:AL1377,"PH")+COUNTIF(H1377:AL1377,"PH/L")+COUNTIF(H1377:AL1377,"PM")</f>
        <v>0</v>
      </c>
      <c r="AN1377" s="239">
        <f>COUNTIF(H1377:AL1377,"PD")+COUNTIF(H1377:AL1377,"PDD")+COUNTIF(H1377:AL1377,"P/DS")/2+COUNTIF(H1377:AL1377,"PMD")</f>
        <v>0</v>
      </c>
      <c r="AO1377" s="239">
        <f>COUNTIF(H1377:AL1377,"PN")+COUNTIF(H1377:AL1377,"P/NS")/2+COUNTIF(H1377:AL1377,"PH")+COUNTIF(H1377:AL1377,"PH/F")/2+COUNTIF(H1377:AL1377,"PH/L")/2+COUNTIF(H1377:AL1377,"PM")</f>
        <v>0</v>
      </c>
      <c r="AP1377" s="239">
        <f>COUNTIF(H1377:AL1377,"BH")+COUNTIF(H1377:AL1377,"AL/BL")+COUNTIF(H1377:AL1377,"UL/BL")+COUNTIF(H1377:AL1377,"BM")</f>
        <v>0</v>
      </c>
      <c r="AQ1377" s="239">
        <f>COUNTIF(H1377:AL1377,"DS")+COUNTIF(H1377:AL1377,"AL/DS")/2+COUNTIF(H1377:AL1377,"UL/DS")/2+COUNTIF(H1377:AL1377,"CT")+COUNTIF(H1377:AL1377,"MD")</f>
        <v>23.5</v>
      </c>
      <c r="AR1377" s="239">
        <f>COUNTIF(H1377:AL1377,"NS")+COUNTIF(H1377:AL1377,"AL/NS")/2+COUNTIF(H1377:AL1377,"UL/NS")/2+COUNTIF(H1377:AL1377,"BH")+COUNTIF(H1377:AL1377,"AL/BF")/2+COUNTIF(H1377:AL1377,"AL/BL")/2+COUNTIF(H1377:AL1377,"UL/BL")/2+COUNTIF(H1377:AL1377,"UL/BF")/2+COUNTIF(H1377:AL1377,"BM")</f>
        <v>0</v>
      </c>
      <c r="AS1377" s="239">
        <f>COUNTIF(H1377:AL1377,"AL")+COUNTIF(H1377:AL1377,"AL/DS")/2+COUNTIF(H1377:AL1377,"AL/NS")/2+COUNTIF(H1377:AL1377,"NH")+COUNTIF(H1377:AL1377,"SL")+COUNTIF(H1377:AL1377,"NHD")+COUNTIF(H1377:AL1377,"B")+COUNTIF(H1377:AL1377,"HL")+COUNTIF(H1377:AL1377,"AL/BF")/2+COUNTIF(H1377:AL1377,"AL/BL")/2</f>
        <v>2</v>
      </c>
      <c r="AT1377" s="255">
        <f>COUNTIF(H1377:AL1377,"PD")+COUNTIF(H1377:AL1377,"PN")+COUNTIF(H1377:AL1377,"P/DS")/2+COUNTIF(H1377:AL1377,"P/NS")/2+COUNTIF(H1377:AL1377,"DS")+COUNTIF(H1377:AL1377,"NS")+COUNTIF(H1377:AL1377,"AL")+COUNTIF(H1377:AL1377,"AL/DS")+COUNTIF(H1377:AL1377,"AL/NS")+COUNTIF(H1377:AL1377,"NH")+COUNTIF(H1377:AL1377,"SL")+COUNTIF(H1377:AL1377,"UL/DS")/2+COUNTIF(H1377:AL1377,"UL/NS")/2+COUNTIF(H1377:AL1377,"CT")+COUNTIF(H1377:AL1377,"NHD")+COUNTIF(H1377:AL1377,"PDD")+COUNTIF(H1377:AL1377,"B")+COUNTIF(H1377:AL1377,"HL")+COUNTIF(H1377:AL1377,"PH")+COUNTIF(H1377:AL1377,"BH")+COUNTIF(H1377:AL1377,"AL/BF")+COUNTIF(H1377:AL1377,"AL/BL")+COUNTIF(H1377:AL1377,"UL/BF")/2+COUNTIF(H1377:AL1377,"UL/BL")/2+COUNTIF(H1377:AL1377,"PH/F")/2+COUNTIF(H1377:AL1377,"PH/L")/2+COUNTIF(H1377:AL1377,"MD")+COUNTIF(H1377:AL1377,"PMD")+COUNTIF(H1377:AL1377,"PM")+COUNTIF(H1377:AL1377,"BM")</f>
        <v>25.5</v>
      </c>
      <c r="AU1377" s="255">
        <f>COUNTIF(H1377:AL1377,"P/DS")/2+COUNTIF(H1377:AL1377,"P/NS")/2+COUNTIF(H1377:AL1377,"IL")+COUNTIF(H1377:AL1377,"NL")+COUNTIF(H1377:AL1377,"UL")+COUNTIF(H1377:AL1377,"UL/DS")/2+COUNTIF(H1377:AL1377,"UL/NS")/2+COUNTIF(H1377:AL1377,"KT")+COUNTIF(H1377:AL1377,"UL/BF")/2+COUNTIF(H1377:AL1377,"UL/BL")/2+COUNTIF(H1377:AL1377,"PH/F")/2+COUNTIF(H1377:AL1377,"PH/L")/2+COUNTIF(H1377:AL1377,"NB")</f>
        <v>0.5</v>
      </c>
      <c r="AV1377" s="258">
        <f>COUNTIF(H1377:AL1377,"PN")+COUNTIF(H1377:AL1377,"TVD")+COUNTIF(H1377:AL1377,"PH")+COUNTIF(H1377:AL1377,"PM")+COUNTIF(H1377:AL1377,"PDD")-COUNTIFS(H1377:AL1377,"PN",H1384:AL1384,"&gt;=3")-COUNTIFS(H1377:AL1377,"PM",H1384:AL1384,"&gt;=3")</f>
        <v>0</v>
      </c>
      <c r="AW1377" s="258">
        <f>COUNTIF(H1377:AL1377,"NS")+COUNTIF(H1377:AL1377,"D")+COUNTIF(H1377:AL1377,"BH")+COUNTIF(H1377:AL1377,"NHD")+COUNTIF(H1377:AL1377,"BM")-COUNTIFS(H1377:AL1377,"NS",H1384:AL1384,"&gt;=3")-COUNTIFS(H1377:AL1377,"BH",H1384:AL1384,"&gt;=3")-COUNTIFS(H1377:AL1377,"BM",H1384:AL1384,"&gt;=3")</f>
        <v>0</v>
      </c>
      <c r="AX1377" s="255">
        <f>COUNTIF(H1377:AL1377,"AL")+COUNTIF(H1377:AL1377,"AL/DS")/2+COUNTIF(H1377:AL1377,"AL/NS")/2+COUNTIF(H1377:AL1377,"AL/BF")+COUNTIF(H1377:AL1377,"AL/BL")/2</f>
        <v>1</v>
      </c>
      <c r="AY1377" s="255">
        <f>COUNTIF(H1377:AL1377,"SL")</f>
        <v>0</v>
      </c>
      <c r="AZ1377" s="255">
        <f>COUNTIF(H1377:AL1377,"NH")</f>
        <v>1</v>
      </c>
      <c r="BA1377" s="255">
        <f>COUNTIF(H1377:AL1377,"HL")</f>
        <v>0</v>
      </c>
      <c r="BB1377" s="255">
        <f>COUNTIF(G1377:AL1377,"P/DS")/2+COUNTIF(G1377:AL1377,"P/NS")/2+COUNTIF(G1377:AL1377,"UL")+COUNTIF(G1377:AL1377,"UL/DS")/2+COUNTIF(G1377:AL1377,"UL/NS")/2+COUNTIF(G1377:AL1377,"UL/BL")/2+COUNTIF(G1377:AL1377,"UL/BF")/2+COUNTIF(G1377:AL1377,"PH/F")/2+COUNTIF(G1377:AL1377,"PH/L")/2</f>
        <v>0.5</v>
      </c>
      <c r="BC1377" s="255">
        <f>COUNTIF(H1377:AL1377,"NB")</f>
        <v>0</v>
      </c>
      <c r="BD1377" s="255">
        <f>COUNTIF(H1377:AL1377,"NL")</f>
        <v>0</v>
      </c>
      <c r="BE1377" s="255">
        <f>COUNTIF(H1377:AL1377,"IL")</f>
        <v>0</v>
      </c>
      <c r="BF1377" s="255">
        <f>COUNTIF(H1377:AL1377,"KT")</f>
        <v>0</v>
      </c>
      <c r="BG1377" s="255">
        <f>COUNTIF(H1377:AL1377,"L70")</f>
        <v>0</v>
      </c>
      <c r="BH1377" s="255">
        <f>COUNTIF(H1377:AL1377,"MD")</f>
        <v>0</v>
      </c>
      <c r="BI1377" s="255">
        <f>COUNTIF(H1377:AL1377,"PMD")</f>
        <v>0</v>
      </c>
      <c r="BJ1377" s="255">
        <f>COUNTIF(H1377:AL1377,"PM")</f>
        <v>0</v>
      </c>
      <c r="BK1377" s="255">
        <f>COUNTIF(H1377:AL1377,"BM")</f>
        <v>0</v>
      </c>
      <c r="BL1377" s="261">
        <f>SUMIF(H1377:AL1377,"PD",H1378:AL1378)+SUMIF(H1377:AL1377,"PN",H1378:AL1378)+SUMIF(H1377:AL1377,"P/DS",H1378:AL1378)+SUMIF(H1377:AL1377,"PN/F",H1378:AL1378)+SUMIF(H1377:AL1377,"PN/L",H1378:AL1378)+SUMIF(H1377:AL1377,"TV",H1378:AL1378)+SUMIF(H1377:AL1377,"TVD",H1378:AL1378)+SUMIF(H1377:AL1377,"PDD",H1378:AL1378)</f>
        <v>0</v>
      </c>
      <c r="BM1377" s="261">
        <f>SUMIF(H1377:AL1377,"PD",H1379:AL1379)+SUMIF(H1377:AL1377,"PN",H1379:AL1379)+SUMIF(H1377:AL1377,"P/DS",H1379:AL1379)+SUMIF(H1377:AL1377,"PN/F",H1379:AL1379)+SUMIF(H1377:AL1377,"PN/L",H1379:AL1379)+SUMIF(H1377:AL1377,"TV",H1379:AL1379)+SUMIF(H1377:AL1377,"TVD",H1379:AL1379)+SUMIF(H1377:AL1377,"PDD",H1379:AL1379)+SUMIF(H1377:AL1377,"PMD",H1379:AL1379)</f>
        <v>0</v>
      </c>
      <c r="BN1377" s="261">
        <f>SUMIF(H1377:AL1377,"PD",H1380:AL1380)+SUMIF(H1377:AL1377,"PN",H1380:AL1380)+SUMIF(H1377:AL1377,"P/DS",H1380:AL1380)+SUMIF(H1377:AL1377,"PN/F",H1380:AL1380)+SUMIF(H1377:AL1377,"PN/L",H1380:AL1380)+SUMIF(H1377:AL1377,"TV",H1380:AL1380)+SUMIF(H1377:AL1377,"TVD",H1380:AL1380)</f>
        <v>0</v>
      </c>
      <c r="BO1377" s="261">
        <f>SUMIF(H1377:AL1377,"PD",H1381:AL1381)+SUMIF(H1377:AL1377,"PN",H1381:AL1381)+SUMIF(H1377:AL1377,"P/DS",H1381:AL1381)+SUMIF(H1377:AL1377,"PN/F",H1381:AL1381)+SUMIF(H1377:AL1377,"PN/L",H1381:AL1381)+SUMIF(H1377:AL1377,"TV",H1381:AL1381)+SUMIF(H1377:AL1377,"TVD",H1381:AL1381)</f>
        <v>0</v>
      </c>
      <c r="BP1377" s="261">
        <f>SUMIF(H1377:AL1377,"PD",H1382:AL1382)+SUMIF(H1377:AL1377,"PN",H1382:AL1382)+SUMIF(H1377:AL1377,"P/DS",H1382:AL1382)+SUMIF(H1377:AL1377,"PN/F",H1382:AL1382)+SUMIF(H1377:AL1377,"PN/L",H1382:AL1382)+SUMIF(H1377:AL1377,"TV",H1382:AL1382)+SUMIF(H1377:AL1377,"TVD",H1382:AL1382)+SUMIF(H1377:AL1377,"PDD",H1382:AL1382)+SUMIF(H1377:AL1377,"PH",H1382:AL1382)+SUMIF(H1377:AL1377,"PM",H1382:AL1382)</f>
        <v>0</v>
      </c>
      <c r="BQ1377" s="261">
        <f>SUMIF(H1377:AL1377,"PD",H1383:AL1383)+SUMIF(H1377:AL1377,"PN",H1383:AL1383)+SUMIF(H1377:AL1377,"P/DS",H1383:AL1383)+SUMIF(H1377:AL1377,"PN/F",H1383:AL1383)+SUMIF(H1377:AL1377,"PN/L",H1383:AL1383)+SUMIF(H1377:AL1377,"TV",H1383:AL1383)+SUMIF(H1377:AL1377,"TVD",H1383:AL1383)+SUMIF(H1377:AL1377,"PDD",H1383:AL1383)+SUMIF(H1377:AL1377,"PH",H1383:AL1383)+SUMIF(H1377:AL1377,"PM",H1383:AL1383)</f>
        <v>0</v>
      </c>
      <c r="BR1377" s="269">
        <f>SUM(H1378:AL1378)-BL1377</f>
        <v>6.4</v>
      </c>
      <c r="BS1377" s="269">
        <f>SUM(H1379:AL1379)-BM1377</f>
        <v>0</v>
      </c>
      <c r="BT1377" s="269">
        <f>SUM(H1380:AL1380)-BN1377</f>
        <v>0</v>
      </c>
      <c r="BU1377" s="269">
        <f>SUM(H1381:AL1381)-BO1377</f>
        <v>0</v>
      </c>
      <c r="BV1377" s="269">
        <f>SUM(H1382:AL1382)-BP1377</f>
        <v>0</v>
      </c>
      <c r="BW1377" s="269">
        <f>SUM(H1383:AL1383)-BQ1377</f>
        <v>0</v>
      </c>
      <c r="BX1377" s="255">
        <f>SUMIF(H1377:AL1377,"PD",H1384:AL1384)+SUMIF(H1377:AL1377,"PN",H1384:AL1384)+SUMIF(H1377:AL1377,"P/DS",H1384:AL1384)+SUMIF(H1377:AL1377,"PN/F",H1384:AL1384)+SUMIF(H1377:AL1377,"PN/L",H1384:AL1384)</f>
        <v>0</v>
      </c>
      <c r="BY1377" s="255">
        <f>SUM(H1384:AL1384)-BX1377</f>
        <v>2.9000000000000004</v>
      </c>
      <c r="BZ1377" s="255">
        <f t="shared" ref="BZ1377" si="513">+SUM(BL1377:BW1384)</f>
        <v>6.4</v>
      </c>
      <c r="CA1377" s="266">
        <f>(COUNTIFS(H1377:AL1377,"PD",H1378:AL1378,"&gt;=2"))*0.5-IF(CN1377="VP",COUNTIFS($H$16:$AL$16,"SAT",H1377:AL1377,"PD",H1378:AL1378,"&gt;=2"))*0.5</f>
        <v>0</v>
      </c>
      <c r="CB1377" s="266">
        <f>(COUNTIFS(H1377:AL1377,"PN",H1379:AL1379,"&gt;=0.5",H1378:AL1378,"&gt;=1.5"))*0.5+COUNTIFS(H1377:AL1377,"PDD",H1379:AL1379,"&gt;=0.5",H1378:AL1378,"&gt;=1.5")*0.5</f>
        <v>0</v>
      </c>
      <c r="CC1377" s="273">
        <f>(COUNTIFS(H1377:AL1377,"TV",H1379:AL1379,"&gt;=10"))*0.5+(COUNTIFS(H1377:AL1377,"PMD",H1379:AL1379,"&gt;=2"))*0.5</f>
        <v>0</v>
      </c>
      <c r="CD1377" s="266">
        <f>(COUNTIFS(H1377:AL1377,"TVD",H1381:AL1381,"&gt;=6.5",H1379:AL1379,"&gt;=3.5"))*0.5</f>
        <v>0</v>
      </c>
      <c r="CE1377" s="266">
        <f>(COUNTIFS(H1377:AL1377,"PD",H1382:AL1382,"&gt;=10"))*0.5</f>
        <v>0</v>
      </c>
      <c r="CF1377" s="266">
        <f>(COUNTIFS(H1377:AL1377,"PDD",H1382:AL1382,"&gt;=3.5",H1383:AL1383,"&gt;=6.5")+COUNTIFS(H1377:AL1377,"PH",H1383:AL1383,"&gt;=0.5",H1382:AL1382,"&gt;=1.5")+COUNTIFS(H1377:AL1377,"PM",H1383:AL1383,"&gt;=0.5",H1382:AL1382,"&gt;=1.5"))*0.5</f>
        <v>0</v>
      </c>
      <c r="CG1377" s="266">
        <f>(COUNTIFS(H1377:AL1377,"DS",H1378:AL1378,"&gt;=2")+COUNTIFS(H1377:AL1377,"AL/DS",H1378:AL1378,"&gt;=2"))*0.5-IF(CN1377="VP",COUNTIFS($H$16:$AL$16,"SAT",H1377:AL1377,"DS",H1378:AL1378,"&gt;=2"))*0.5</f>
        <v>1</v>
      </c>
      <c r="CH1377" s="266">
        <f>(COUNTIFS(H1377:AL1377,"NS",H1379:AL1379,"&gt;=0.5",H1378:AL1378,"&gt;=1.5")+COUNTIFS(H1377:AL1377,"AL/NS",H1379:AL1379,"&gt;=0.5",H1378:AL1378,"&gt;=1.5")+COUNTIFS(H1377:AL1377,"NHD",H1379:AL1379,"&gt;=4.5",H1382:AL1382,"&gt;=2",H1378:AL1378,"&gt;=1.5"))*0.5</f>
        <v>0</v>
      </c>
      <c r="CI1377" s="266">
        <f>(COUNTIF(H1379:AL1379,"&gt;=10")+COUNTIFS(H1377:AL1377,"MD",H1379:AL1379,"&gt;=2")-COUNTIFS(H1377:AL1377,"TV",H1379:AL1379,"&gt;=10"))*0.5</f>
        <v>0</v>
      </c>
      <c r="CJ1377" s="266">
        <f>(COUNTIFS(H1377:AL1377,"D",H1381:AL1381,"&gt;=6.5",H1379:AL1379,"&gt;=3.5"))*0.5</f>
        <v>0</v>
      </c>
      <c r="CK1377" s="266">
        <f>(COUNTIF(H1382:AL1382,"&gt;=10")-COUNTIFS(H1377:AL1377,"PD",H1382:AL1382,"&gt;=10"))*0.5</f>
        <v>0</v>
      </c>
      <c r="CL1377" s="265">
        <f>(COUNTIFS(H1377:AL1377,"NHD",H1382:AL1382,"&gt;=3.5",H1383:AL1383,"&gt;=6.5")+COUNTIFS(H1377:AL1377,"BH",H1382:AL1382,"&gt;=1.5",H1383:AL1383,"&gt;=0.5")+COUNTIFS(H1377:AL1377,"BM",H1382:AL1382,"&gt;=1.5",H1383:AL1383,"&gt;=0.5")+COUNTIFS(H1377:AL1377,"D",H1382:AL1382,"&gt;=1.5",H1383:AL1383,"&gt;=0.5"))*0.5</f>
        <v>0</v>
      </c>
      <c r="CM1377" s="272"/>
      <c r="CN1377" s="264" t="s">
        <v>723</v>
      </c>
      <c r="CO1377" s="125">
        <f t="shared" ref="CO1377" si="514">+AM1377+AN1377+AO1377+AP1377+AQ1377+AR1377+AS1377+AU1377+BG1377</f>
        <v>26</v>
      </c>
      <c r="CP1377" s="225">
        <f>+SUM(I1378:I1383)-I1384</f>
        <v>0</v>
      </c>
      <c r="CQ1377" s="225">
        <f>+SUM(J1378:J1383)-J1384</f>
        <v>-1.8</v>
      </c>
      <c r="CR1377" s="225">
        <f>+SUM(K1378:K1383)-K1384</f>
        <v>0</v>
      </c>
      <c r="CS1377" s="90"/>
      <c r="CT1377" s="90"/>
      <c r="CU1377" s="90"/>
      <c r="CV1377" s="90"/>
      <c r="CW1377" s="90"/>
      <c r="CX1377" s="90"/>
      <c r="CY1377" s="90"/>
      <c r="CZ1377" s="90"/>
      <c r="DA1377" s="90"/>
    </row>
    <row r="1378" spans="1:105" s="70" customFormat="1" ht="15" customHeight="1">
      <c r="A1378" s="228"/>
      <c r="B1378" s="277"/>
      <c r="C1378" s="280"/>
      <c r="D1378" s="237"/>
      <c r="E1378" s="237"/>
      <c r="F1378" s="242" t="s">
        <v>82</v>
      </c>
      <c r="G1378" s="71">
        <v>1.5</v>
      </c>
      <c r="H1378" s="83"/>
      <c r="I1378" s="83"/>
      <c r="J1378" s="83"/>
      <c r="K1378" s="83"/>
      <c r="L1378" s="83"/>
      <c r="M1378" s="83"/>
      <c r="N1378" s="83">
        <v>2</v>
      </c>
      <c r="O1378" s="83"/>
      <c r="P1378" s="83"/>
      <c r="Q1378" s="83"/>
      <c r="R1378" s="83">
        <v>0.5</v>
      </c>
      <c r="S1378" s="83"/>
      <c r="T1378" s="83"/>
      <c r="U1378" s="83">
        <v>0.7</v>
      </c>
      <c r="V1378" s="83"/>
      <c r="W1378" s="83">
        <v>0.7</v>
      </c>
      <c r="X1378" s="83"/>
      <c r="Y1378" s="83"/>
      <c r="Z1378" s="83"/>
      <c r="AA1378" s="83"/>
      <c r="AB1378" s="83"/>
      <c r="AC1378" s="79"/>
      <c r="AD1378" s="79"/>
      <c r="AE1378" s="79"/>
      <c r="AF1378" s="79"/>
      <c r="AG1378" s="79"/>
      <c r="AH1378" s="79"/>
      <c r="AI1378" s="79"/>
      <c r="AJ1378" s="79"/>
      <c r="AK1378" s="79"/>
      <c r="AL1378" s="79">
        <v>2.5</v>
      </c>
      <c r="AM1378" s="240"/>
      <c r="AN1378" s="240"/>
      <c r="AO1378" s="240"/>
      <c r="AP1378" s="240"/>
      <c r="AQ1378" s="240"/>
      <c r="AR1378" s="240"/>
      <c r="AS1378" s="240"/>
      <c r="AT1378" s="256"/>
      <c r="AU1378" s="256"/>
      <c r="AV1378" s="259"/>
      <c r="AW1378" s="259"/>
      <c r="AX1378" s="256"/>
      <c r="AY1378" s="256"/>
      <c r="AZ1378" s="256"/>
      <c r="BA1378" s="256"/>
      <c r="BB1378" s="256"/>
      <c r="BC1378" s="256"/>
      <c r="BD1378" s="256"/>
      <c r="BE1378" s="256"/>
      <c r="BF1378" s="256"/>
      <c r="BG1378" s="256"/>
      <c r="BH1378" s="256"/>
      <c r="BI1378" s="256"/>
      <c r="BJ1378" s="256"/>
      <c r="BK1378" s="256"/>
      <c r="BL1378" s="262"/>
      <c r="BM1378" s="262"/>
      <c r="BN1378" s="262"/>
      <c r="BO1378" s="262"/>
      <c r="BP1378" s="262"/>
      <c r="BQ1378" s="262"/>
      <c r="BR1378" s="270"/>
      <c r="BS1378" s="270"/>
      <c r="BT1378" s="270"/>
      <c r="BU1378" s="270"/>
      <c r="BV1378" s="270"/>
      <c r="BW1378" s="270"/>
      <c r="BX1378" s="256"/>
      <c r="BY1378" s="256"/>
      <c r="BZ1378" s="256"/>
      <c r="CA1378" s="267"/>
      <c r="CB1378" s="267"/>
      <c r="CC1378" s="274"/>
      <c r="CD1378" s="267"/>
      <c r="CE1378" s="267"/>
      <c r="CF1378" s="267"/>
      <c r="CG1378" s="267"/>
      <c r="CH1378" s="267"/>
      <c r="CI1378" s="267"/>
      <c r="CJ1378" s="267"/>
      <c r="CK1378" s="267"/>
      <c r="CL1378" s="265"/>
      <c r="CM1378" s="272"/>
      <c r="CN1378" s="264"/>
      <c r="CO1378" s="125"/>
      <c r="CP1378" s="226"/>
      <c r="CQ1378" s="226"/>
      <c r="CR1378" s="226"/>
      <c r="CS1378" s="90"/>
      <c r="CT1378" s="90"/>
      <c r="CU1378" s="90"/>
      <c r="CV1378" s="90"/>
      <c r="CW1378" s="90"/>
      <c r="CX1378" s="90"/>
      <c r="CY1378" s="90"/>
      <c r="CZ1378" s="90"/>
      <c r="DA1378" s="90"/>
    </row>
    <row r="1379" spans="1:105" s="70" customFormat="1" ht="15" customHeight="1">
      <c r="A1379" s="228"/>
      <c r="B1379" s="277"/>
      <c r="C1379" s="280"/>
      <c r="D1379" s="237"/>
      <c r="E1379" s="237"/>
      <c r="F1379" s="243"/>
      <c r="G1379" s="72">
        <v>2</v>
      </c>
      <c r="H1379" s="84"/>
      <c r="I1379" s="84"/>
      <c r="J1379" s="84"/>
      <c r="K1379" s="84"/>
      <c r="L1379" s="84"/>
      <c r="M1379" s="84"/>
      <c r="N1379" s="84"/>
      <c r="O1379" s="84"/>
      <c r="P1379" s="84"/>
      <c r="Q1379" s="84"/>
      <c r="R1379" s="84"/>
      <c r="S1379" s="84"/>
      <c r="T1379" s="84"/>
      <c r="U1379" s="84"/>
      <c r="V1379" s="84"/>
      <c r="W1379" s="84"/>
      <c r="X1379" s="84"/>
      <c r="Y1379" s="84"/>
      <c r="Z1379" s="84"/>
      <c r="AA1379" s="84"/>
      <c r="AB1379" s="84"/>
      <c r="AC1379" s="80"/>
      <c r="AD1379" s="80"/>
      <c r="AE1379" s="80"/>
      <c r="AF1379" s="80"/>
      <c r="AG1379" s="80"/>
      <c r="AH1379" s="80"/>
      <c r="AI1379" s="80"/>
      <c r="AJ1379" s="80"/>
      <c r="AK1379" s="80"/>
      <c r="AL1379" s="80"/>
      <c r="AM1379" s="240"/>
      <c r="AN1379" s="240"/>
      <c r="AO1379" s="240"/>
      <c r="AP1379" s="240"/>
      <c r="AQ1379" s="240"/>
      <c r="AR1379" s="240"/>
      <c r="AS1379" s="240"/>
      <c r="AT1379" s="256"/>
      <c r="AU1379" s="256"/>
      <c r="AV1379" s="259"/>
      <c r="AW1379" s="259"/>
      <c r="AX1379" s="256"/>
      <c r="AY1379" s="256"/>
      <c r="AZ1379" s="256"/>
      <c r="BA1379" s="256"/>
      <c r="BB1379" s="256"/>
      <c r="BC1379" s="256"/>
      <c r="BD1379" s="256"/>
      <c r="BE1379" s="256"/>
      <c r="BF1379" s="256"/>
      <c r="BG1379" s="256"/>
      <c r="BH1379" s="256"/>
      <c r="BI1379" s="256"/>
      <c r="BJ1379" s="256"/>
      <c r="BK1379" s="256"/>
      <c r="BL1379" s="262"/>
      <c r="BM1379" s="262"/>
      <c r="BN1379" s="262"/>
      <c r="BO1379" s="262"/>
      <c r="BP1379" s="262"/>
      <c r="BQ1379" s="262"/>
      <c r="BR1379" s="270"/>
      <c r="BS1379" s="270"/>
      <c r="BT1379" s="270"/>
      <c r="BU1379" s="270"/>
      <c r="BV1379" s="270"/>
      <c r="BW1379" s="270"/>
      <c r="BX1379" s="256"/>
      <c r="BY1379" s="256"/>
      <c r="BZ1379" s="256"/>
      <c r="CA1379" s="267"/>
      <c r="CB1379" s="267"/>
      <c r="CC1379" s="274"/>
      <c r="CD1379" s="267"/>
      <c r="CE1379" s="267"/>
      <c r="CF1379" s="267"/>
      <c r="CG1379" s="267"/>
      <c r="CH1379" s="267"/>
      <c r="CI1379" s="267"/>
      <c r="CJ1379" s="267"/>
      <c r="CK1379" s="267"/>
      <c r="CL1379" s="265"/>
      <c r="CM1379" s="272"/>
      <c r="CN1379" s="264"/>
      <c r="CO1379" s="125"/>
      <c r="CP1379" s="226"/>
      <c r="CQ1379" s="226"/>
      <c r="CR1379" s="226"/>
      <c r="CS1379" s="90"/>
      <c r="CT1379" s="90"/>
      <c r="CU1379" s="90"/>
      <c r="CV1379" s="90"/>
      <c r="CW1379" s="90"/>
      <c r="CX1379" s="90"/>
      <c r="CY1379" s="90"/>
      <c r="CZ1379" s="90"/>
      <c r="DA1379" s="90"/>
    </row>
    <row r="1380" spans="1:105" s="70" customFormat="1" ht="15" customHeight="1">
      <c r="A1380" s="228"/>
      <c r="B1380" s="277"/>
      <c r="C1380" s="280"/>
      <c r="D1380" s="237"/>
      <c r="E1380" s="237"/>
      <c r="F1380" s="243"/>
      <c r="G1380" s="72">
        <v>2.1</v>
      </c>
      <c r="H1380" s="84"/>
      <c r="I1380" s="84"/>
      <c r="J1380" s="84"/>
      <c r="K1380" s="84"/>
      <c r="L1380" s="84"/>
      <c r="M1380" s="84"/>
      <c r="N1380" s="84"/>
      <c r="O1380" s="84"/>
      <c r="P1380" s="84"/>
      <c r="Q1380" s="84"/>
      <c r="R1380" s="84"/>
      <c r="S1380" s="84"/>
      <c r="T1380" s="84"/>
      <c r="U1380" s="84"/>
      <c r="V1380" s="84"/>
      <c r="W1380" s="84"/>
      <c r="X1380" s="84"/>
      <c r="Y1380" s="84"/>
      <c r="Z1380" s="84"/>
      <c r="AA1380" s="84"/>
      <c r="AB1380" s="84"/>
      <c r="AC1380" s="80"/>
      <c r="AD1380" s="80"/>
      <c r="AE1380" s="80"/>
      <c r="AF1380" s="80"/>
      <c r="AG1380" s="80"/>
      <c r="AH1380" s="80"/>
      <c r="AI1380" s="80"/>
      <c r="AJ1380" s="80"/>
      <c r="AK1380" s="80"/>
      <c r="AL1380" s="80"/>
      <c r="AM1380" s="240"/>
      <c r="AN1380" s="240"/>
      <c r="AO1380" s="240"/>
      <c r="AP1380" s="240"/>
      <c r="AQ1380" s="240"/>
      <c r="AR1380" s="240"/>
      <c r="AS1380" s="240"/>
      <c r="AT1380" s="256"/>
      <c r="AU1380" s="256"/>
      <c r="AV1380" s="259"/>
      <c r="AW1380" s="259"/>
      <c r="AX1380" s="256"/>
      <c r="AY1380" s="256"/>
      <c r="AZ1380" s="256"/>
      <c r="BA1380" s="256"/>
      <c r="BB1380" s="256"/>
      <c r="BC1380" s="256"/>
      <c r="BD1380" s="256"/>
      <c r="BE1380" s="256"/>
      <c r="BF1380" s="256"/>
      <c r="BG1380" s="256"/>
      <c r="BH1380" s="256"/>
      <c r="BI1380" s="256"/>
      <c r="BJ1380" s="256"/>
      <c r="BK1380" s="256"/>
      <c r="BL1380" s="262"/>
      <c r="BM1380" s="262"/>
      <c r="BN1380" s="262"/>
      <c r="BO1380" s="262"/>
      <c r="BP1380" s="262"/>
      <c r="BQ1380" s="262"/>
      <c r="BR1380" s="270"/>
      <c r="BS1380" s="270"/>
      <c r="BT1380" s="270"/>
      <c r="BU1380" s="270"/>
      <c r="BV1380" s="270"/>
      <c r="BW1380" s="270"/>
      <c r="BX1380" s="256"/>
      <c r="BY1380" s="256"/>
      <c r="BZ1380" s="256"/>
      <c r="CA1380" s="267"/>
      <c r="CB1380" s="267"/>
      <c r="CC1380" s="274"/>
      <c r="CD1380" s="267"/>
      <c r="CE1380" s="267"/>
      <c r="CF1380" s="267"/>
      <c r="CG1380" s="267"/>
      <c r="CH1380" s="267"/>
      <c r="CI1380" s="267"/>
      <c r="CJ1380" s="267"/>
      <c r="CK1380" s="267"/>
      <c r="CL1380" s="265"/>
      <c r="CM1380" s="272"/>
      <c r="CN1380" s="264"/>
      <c r="CO1380" s="125"/>
      <c r="CP1380" s="226"/>
      <c r="CQ1380" s="226"/>
      <c r="CR1380" s="226"/>
      <c r="CS1380" s="90"/>
      <c r="CT1380" s="90"/>
      <c r="CU1380" s="90"/>
      <c r="CV1380" s="90"/>
      <c r="CW1380" s="90"/>
      <c r="CX1380" s="90"/>
      <c r="CY1380" s="90"/>
      <c r="CZ1380" s="90"/>
      <c r="DA1380" s="90"/>
    </row>
    <row r="1381" spans="1:105" s="70" customFormat="1" ht="15" customHeight="1">
      <c r="A1381" s="228"/>
      <c r="B1381" s="277"/>
      <c r="C1381" s="280"/>
      <c r="D1381" s="237"/>
      <c r="E1381" s="237"/>
      <c r="F1381" s="243"/>
      <c r="G1381" s="72">
        <v>2.7</v>
      </c>
      <c r="H1381" s="84"/>
      <c r="I1381" s="84"/>
      <c r="J1381" s="84"/>
      <c r="K1381" s="84"/>
      <c r="L1381" s="84"/>
      <c r="M1381" s="84"/>
      <c r="N1381" s="84"/>
      <c r="O1381" s="84"/>
      <c r="P1381" s="84"/>
      <c r="Q1381" s="84"/>
      <c r="R1381" s="84"/>
      <c r="S1381" s="84"/>
      <c r="T1381" s="84"/>
      <c r="U1381" s="84"/>
      <c r="V1381" s="84"/>
      <c r="W1381" s="84"/>
      <c r="X1381" s="84"/>
      <c r="Y1381" s="84"/>
      <c r="Z1381" s="84"/>
      <c r="AA1381" s="84"/>
      <c r="AB1381" s="84"/>
      <c r="AC1381" s="80"/>
      <c r="AD1381" s="80"/>
      <c r="AE1381" s="80"/>
      <c r="AF1381" s="80"/>
      <c r="AG1381" s="80"/>
      <c r="AH1381" s="80"/>
      <c r="AI1381" s="80"/>
      <c r="AJ1381" s="80"/>
      <c r="AK1381" s="80"/>
      <c r="AL1381" s="80"/>
      <c r="AM1381" s="240"/>
      <c r="AN1381" s="240"/>
      <c r="AO1381" s="240"/>
      <c r="AP1381" s="240"/>
      <c r="AQ1381" s="240"/>
      <c r="AR1381" s="240"/>
      <c r="AS1381" s="240"/>
      <c r="AT1381" s="256"/>
      <c r="AU1381" s="256"/>
      <c r="AV1381" s="259"/>
      <c r="AW1381" s="259"/>
      <c r="AX1381" s="256"/>
      <c r="AY1381" s="256"/>
      <c r="AZ1381" s="256"/>
      <c r="BA1381" s="256"/>
      <c r="BB1381" s="256"/>
      <c r="BC1381" s="256"/>
      <c r="BD1381" s="256"/>
      <c r="BE1381" s="256"/>
      <c r="BF1381" s="256"/>
      <c r="BG1381" s="256"/>
      <c r="BH1381" s="256"/>
      <c r="BI1381" s="256"/>
      <c r="BJ1381" s="256"/>
      <c r="BK1381" s="256"/>
      <c r="BL1381" s="262"/>
      <c r="BM1381" s="262"/>
      <c r="BN1381" s="262"/>
      <c r="BO1381" s="262"/>
      <c r="BP1381" s="262"/>
      <c r="BQ1381" s="262"/>
      <c r="BR1381" s="270"/>
      <c r="BS1381" s="270"/>
      <c r="BT1381" s="270"/>
      <c r="BU1381" s="270"/>
      <c r="BV1381" s="270"/>
      <c r="BW1381" s="270"/>
      <c r="BX1381" s="256"/>
      <c r="BY1381" s="256"/>
      <c r="BZ1381" s="256"/>
      <c r="CA1381" s="267"/>
      <c r="CB1381" s="267"/>
      <c r="CC1381" s="274"/>
      <c r="CD1381" s="267"/>
      <c r="CE1381" s="267"/>
      <c r="CF1381" s="267"/>
      <c r="CG1381" s="267"/>
      <c r="CH1381" s="267"/>
      <c r="CI1381" s="267"/>
      <c r="CJ1381" s="267"/>
      <c r="CK1381" s="267"/>
      <c r="CL1381" s="265"/>
      <c r="CM1381" s="272"/>
      <c r="CN1381" s="264"/>
      <c r="CO1381" s="125"/>
      <c r="CP1381" s="226"/>
      <c r="CQ1381" s="226"/>
      <c r="CR1381" s="226"/>
      <c r="CS1381" s="90"/>
      <c r="CT1381" s="90"/>
      <c r="CU1381" s="90"/>
      <c r="CV1381" s="90"/>
      <c r="CW1381" s="90"/>
      <c r="CX1381" s="90"/>
      <c r="CY1381" s="90"/>
      <c r="CZ1381" s="90"/>
      <c r="DA1381" s="90"/>
    </row>
    <row r="1382" spans="1:105" s="70" customFormat="1" ht="15" customHeight="1">
      <c r="A1382" s="228"/>
      <c r="B1382" s="277"/>
      <c r="C1382" s="280"/>
      <c r="D1382" s="237"/>
      <c r="E1382" s="237"/>
      <c r="F1382" s="243"/>
      <c r="G1382" s="72">
        <v>3</v>
      </c>
      <c r="H1382" s="84"/>
      <c r="I1382" s="84"/>
      <c r="J1382" s="84"/>
      <c r="K1382" s="84"/>
      <c r="L1382" s="84"/>
      <c r="M1382" s="84"/>
      <c r="N1382" s="84"/>
      <c r="O1382" s="84"/>
      <c r="P1382" s="84"/>
      <c r="Q1382" s="84"/>
      <c r="R1382" s="84"/>
      <c r="S1382" s="84"/>
      <c r="T1382" s="84"/>
      <c r="U1382" s="84"/>
      <c r="V1382" s="84"/>
      <c r="W1382" s="84"/>
      <c r="X1382" s="84"/>
      <c r="Y1382" s="84"/>
      <c r="Z1382" s="84"/>
      <c r="AA1382" s="84"/>
      <c r="AB1382" s="84"/>
      <c r="AC1382" s="80"/>
      <c r="AD1382" s="80"/>
      <c r="AE1382" s="80"/>
      <c r="AF1382" s="80"/>
      <c r="AG1382" s="80"/>
      <c r="AH1382" s="80"/>
      <c r="AI1382" s="80"/>
      <c r="AJ1382" s="80"/>
      <c r="AK1382" s="80"/>
      <c r="AL1382" s="80"/>
      <c r="AM1382" s="240"/>
      <c r="AN1382" s="240"/>
      <c r="AO1382" s="240"/>
      <c r="AP1382" s="240"/>
      <c r="AQ1382" s="240"/>
      <c r="AR1382" s="240"/>
      <c r="AS1382" s="240"/>
      <c r="AT1382" s="256"/>
      <c r="AU1382" s="256"/>
      <c r="AV1382" s="259"/>
      <c r="AW1382" s="259"/>
      <c r="AX1382" s="256"/>
      <c r="AY1382" s="256"/>
      <c r="AZ1382" s="256"/>
      <c r="BA1382" s="256"/>
      <c r="BB1382" s="256"/>
      <c r="BC1382" s="256"/>
      <c r="BD1382" s="256"/>
      <c r="BE1382" s="256"/>
      <c r="BF1382" s="256"/>
      <c r="BG1382" s="256"/>
      <c r="BH1382" s="256"/>
      <c r="BI1382" s="256"/>
      <c r="BJ1382" s="256"/>
      <c r="BK1382" s="256"/>
      <c r="BL1382" s="262"/>
      <c r="BM1382" s="262"/>
      <c r="BN1382" s="262"/>
      <c r="BO1382" s="262"/>
      <c r="BP1382" s="262"/>
      <c r="BQ1382" s="262"/>
      <c r="BR1382" s="270"/>
      <c r="BS1382" s="270"/>
      <c r="BT1382" s="270"/>
      <c r="BU1382" s="270"/>
      <c r="BV1382" s="270"/>
      <c r="BW1382" s="270"/>
      <c r="BX1382" s="256"/>
      <c r="BY1382" s="256"/>
      <c r="BZ1382" s="256"/>
      <c r="CA1382" s="267"/>
      <c r="CB1382" s="267"/>
      <c r="CC1382" s="274"/>
      <c r="CD1382" s="267"/>
      <c r="CE1382" s="267"/>
      <c r="CF1382" s="267"/>
      <c r="CG1382" s="267"/>
      <c r="CH1382" s="267"/>
      <c r="CI1382" s="267"/>
      <c r="CJ1382" s="267"/>
      <c r="CK1382" s="267"/>
      <c r="CL1382" s="265"/>
      <c r="CM1382" s="272"/>
      <c r="CN1382" s="264"/>
      <c r="CO1382" s="125"/>
      <c r="CP1382" s="226"/>
      <c r="CQ1382" s="226"/>
      <c r="CR1382" s="226"/>
      <c r="CS1382" s="90"/>
      <c r="CT1382" s="90"/>
      <c r="CU1382" s="90"/>
      <c r="CV1382" s="90"/>
      <c r="CW1382" s="90"/>
      <c r="CX1382" s="90"/>
      <c r="CY1382" s="90"/>
      <c r="CZ1382" s="90"/>
      <c r="DA1382" s="90"/>
    </row>
    <row r="1383" spans="1:105" s="70" customFormat="1" ht="15" customHeight="1">
      <c r="A1383" s="228"/>
      <c r="B1383" s="277"/>
      <c r="C1383" s="280"/>
      <c r="D1383" s="237"/>
      <c r="E1383" s="237"/>
      <c r="F1383" s="244"/>
      <c r="G1383" s="73">
        <v>3.9</v>
      </c>
      <c r="H1383" s="85"/>
      <c r="I1383" s="85"/>
      <c r="J1383" s="85"/>
      <c r="K1383" s="85"/>
      <c r="L1383" s="85"/>
      <c r="M1383" s="85"/>
      <c r="N1383" s="85"/>
      <c r="O1383" s="85"/>
      <c r="P1383" s="85"/>
      <c r="Q1383" s="85"/>
      <c r="R1383" s="85"/>
      <c r="S1383" s="85"/>
      <c r="T1383" s="85"/>
      <c r="U1383" s="85"/>
      <c r="V1383" s="85"/>
      <c r="W1383" s="85"/>
      <c r="X1383" s="85"/>
      <c r="Y1383" s="85"/>
      <c r="Z1383" s="85"/>
      <c r="AA1383" s="85"/>
      <c r="AB1383" s="85"/>
      <c r="AC1383" s="81"/>
      <c r="AD1383" s="81"/>
      <c r="AE1383" s="81"/>
      <c r="AF1383" s="81"/>
      <c r="AG1383" s="81"/>
      <c r="AH1383" s="81"/>
      <c r="AI1383" s="81"/>
      <c r="AJ1383" s="81"/>
      <c r="AK1383" s="81"/>
      <c r="AL1383" s="81"/>
      <c r="AM1383" s="240"/>
      <c r="AN1383" s="240"/>
      <c r="AO1383" s="240"/>
      <c r="AP1383" s="240"/>
      <c r="AQ1383" s="240"/>
      <c r="AR1383" s="240"/>
      <c r="AS1383" s="240"/>
      <c r="AT1383" s="256"/>
      <c r="AU1383" s="256"/>
      <c r="AV1383" s="259"/>
      <c r="AW1383" s="259"/>
      <c r="AX1383" s="256"/>
      <c r="AY1383" s="256"/>
      <c r="AZ1383" s="256"/>
      <c r="BA1383" s="256"/>
      <c r="BB1383" s="256"/>
      <c r="BC1383" s="256"/>
      <c r="BD1383" s="256"/>
      <c r="BE1383" s="256"/>
      <c r="BF1383" s="256"/>
      <c r="BG1383" s="256"/>
      <c r="BH1383" s="256"/>
      <c r="BI1383" s="256"/>
      <c r="BJ1383" s="256"/>
      <c r="BK1383" s="256"/>
      <c r="BL1383" s="262"/>
      <c r="BM1383" s="262"/>
      <c r="BN1383" s="262"/>
      <c r="BO1383" s="262"/>
      <c r="BP1383" s="262"/>
      <c r="BQ1383" s="262"/>
      <c r="BR1383" s="270"/>
      <c r="BS1383" s="270"/>
      <c r="BT1383" s="270"/>
      <c r="BU1383" s="270"/>
      <c r="BV1383" s="270"/>
      <c r="BW1383" s="270"/>
      <c r="BX1383" s="256"/>
      <c r="BY1383" s="256"/>
      <c r="BZ1383" s="256"/>
      <c r="CA1383" s="267"/>
      <c r="CB1383" s="267"/>
      <c r="CC1383" s="274"/>
      <c r="CD1383" s="267"/>
      <c r="CE1383" s="267"/>
      <c r="CF1383" s="267"/>
      <c r="CG1383" s="267"/>
      <c r="CH1383" s="267"/>
      <c r="CI1383" s="267"/>
      <c r="CJ1383" s="267"/>
      <c r="CK1383" s="267"/>
      <c r="CL1383" s="265"/>
      <c r="CM1383" s="272"/>
      <c r="CN1383" s="264"/>
      <c r="CO1383" s="125"/>
      <c r="CP1383" s="226"/>
      <c r="CQ1383" s="226"/>
      <c r="CR1383" s="226"/>
      <c r="CS1383" s="90"/>
      <c r="CT1383" s="90"/>
      <c r="CU1383" s="90"/>
      <c r="CV1383" s="90"/>
      <c r="CW1383" s="90"/>
      <c r="CX1383" s="90"/>
      <c r="CY1383" s="90"/>
      <c r="CZ1383" s="90"/>
      <c r="DA1383" s="90"/>
    </row>
    <row r="1384" spans="1:105" s="70" customFormat="1" ht="15" customHeight="1" thickBot="1">
      <c r="A1384" s="229"/>
      <c r="B1384" s="278"/>
      <c r="C1384" s="281"/>
      <c r="D1384" s="238"/>
      <c r="E1384" s="238"/>
      <c r="F1384" s="245" t="s">
        <v>83</v>
      </c>
      <c r="G1384" s="246"/>
      <c r="H1384" s="82"/>
      <c r="I1384" s="82"/>
      <c r="J1384" s="82">
        <v>1.8</v>
      </c>
      <c r="K1384" s="82"/>
      <c r="L1384" s="82"/>
      <c r="M1384" s="82"/>
      <c r="N1384" s="82"/>
      <c r="O1384" s="82"/>
      <c r="P1384" s="82"/>
      <c r="Q1384" s="82"/>
      <c r="R1384" s="82"/>
      <c r="S1384" s="82">
        <v>0.1</v>
      </c>
      <c r="T1384" s="82"/>
      <c r="U1384" s="82"/>
      <c r="V1384" s="82"/>
      <c r="W1384" s="82"/>
      <c r="X1384" s="82"/>
      <c r="Y1384" s="82"/>
      <c r="Z1384" s="82"/>
      <c r="AA1384" s="82"/>
      <c r="AB1384" s="82"/>
      <c r="AC1384" s="35"/>
      <c r="AD1384" s="35"/>
      <c r="AE1384" s="35"/>
      <c r="AF1384" s="35"/>
      <c r="AG1384" s="35"/>
      <c r="AH1384" s="35"/>
      <c r="AI1384" s="35"/>
      <c r="AJ1384" s="35"/>
      <c r="AK1384" s="35"/>
      <c r="AL1384" s="35">
        <v>1</v>
      </c>
      <c r="AM1384" s="241"/>
      <c r="AN1384" s="241"/>
      <c r="AO1384" s="241"/>
      <c r="AP1384" s="241"/>
      <c r="AQ1384" s="241"/>
      <c r="AR1384" s="241"/>
      <c r="AS1384" s="241"/>
      <c r="AT1384" s="257"/>
      <c r="AU1384" s="257"/>
      <c r="AV1384" s="260"/>
      <c r="AW1384" s="260"/>
      <c r="AX1384" s="257"/>
      <c r="AY1384" s="257"/>
      <c r="AZ1384" s="257"/>
      <c r="BA1384" s="257"/>
      <c r="BB1384" s="257"/>
      <c r="BC1384" s="257"/>
      <c r="BD1384" s="257"/>
      <c r="BE1384" s="257"/>
      <c r="BF1384" s="257"/>
      <c r="BG1384" s="257"/>
      <c r="BH1384" s="257"/>
      <c r="BI1384" s="257"/>
      <c r="BJ1384" s="257"/>
      <c r="BK1384" s="257"/>
      <c r="BL1384" s="263"/>
      <c r="BM1384" s="263"/>
      <c r="BN1384" s="263"/>
      <c r="BO1384" s="263"/>
      <c r="BP1384" s="263"/>
      <c r="BQ1384" s="263"/>
      <c r="BR1384" s="271"/>
      <c r="BS1384" s="271"/>
      <c r="BT1384" s="271"/>
      <c r="BU1384" s="271"/>
      <c r="BV1384" s="271"/>
      <c r="BW1384" s="271"/>
      <c r="BX1384" s="257"/>
      <c r="BY1384" s="257"/>
      <c r="BZ1384" s="257"/>
      <c r="CA1384" s="268"/>
      <c r="CB1384" s="268"/>
      <c r="CC1384" s="275"/>
      <c r="CD1384" s="268"/>
      <c r="CE1384" s="268"/>
      <c r="CF1384" s="268"/>
      <c r="CG1384" s="268"/>
      <c r="CH1384" s="268"/>
      <c r="CI1384" s="268"/>
      <c r="CJ1384" s="268"/>
      <c r="CK1384" s="268"/>
      <c r="CL1384" s="265"/>
      <c r="CM1384" s="272"/>
      <c r="CN1384" s="264"/>
      <c r="CO1384" s="125"/>
      <c r="CP1384" s="226"/>
      <c r="CQ1384" s="226"/>
      <c r="CR1384" s="226"/>
      <c r="CS1384" s="90"/>
      <c r="CT1384" s="90"/>
      <c r="CU1384" s="90"/>
      <c r="CV1384" s="90"/>
      <c r="CW1384" s="90"/>
      <c r="CX1384" s="90"/>
      <c r="CY1384" s="90"/>
      <c r="CZ1384" s="90"/>
      <c r="DA1384" s="90"/>
    </row>
    <row r="1385" spans="1:105" s="70" customFormat="1" ht="15" customHeight="1">
      <c r="A1385" s="227">
        <f t="shared" ref="A1385" si="515">A1377+1</f>
        <v>171</v>
      </c>
      <c r="B1385" s="276" t="s">
        <v>202</v>
      </c>
      <c r="C1385" s="279" t="s">
        <v>727</v>
      </c>
      <c r="D1385" s="236">
        <v>43832</v>
      </c>
      <c r="E1385" s="236" t="s">
        <v>1251</v>
      </c>
      <c r="F1385" s="253" t="s">
        <v>80</v>
      </c>
      <c r="G1385" s="254"/>
      <c r="H1385" s="82" t="s">
        <v>69</v>
      </c>
      <c r="I1385" s="82"/>
      <c r="J1385" s="82" t="s">
        <v>60</v>
      </c>
      <c r="K1385" s="82" t="s">
        <v>60</v>
      </c>
      <c r="L1385" s="82" t="s">
        <v>60</v>
      </c>
      <c r="M1385" s="82" t="s">
        <v>60</v>
      </c>
      <c r="N1385" s="82" t="s">
        <v>60</v>
      </c>
      <c r="O1385" s="82"/>
      <c r="P1385" s="82" t="s">
        <v>60</v>
      </c>
      <c r="Q1385" s="82" t="s">
        <v>60</v>
      </c>
      <c r="R1385" s="82" t="s">
        <v>60</v>
      </c>
      <c r="S1385" s="82" t="s">
        <v>60</v>
      </c>
      <c r="T1385" s="82" t="s">
        <v>60</v>
      </c>
      <c r="U1385" s="82" t="s">
        <v>60</v>
      </c>
      <c r="V1385" s="82"/>
      <c r="W1385" s="82" t="s">
        <v>60</v>
      </c>
      <c r="X1385" s="82" t="s">
        <v>60</v>
      </c>
      <c r="Y1385" s="82" t="s">
        <v>60</v>
      </c>
      <c r="Z1385" s="82" t="s">
        <v>60</v>
      </c>
      <c r="AA1385" s="82" t="s">
        <v>60</v>
      </c>
      <c r="AB1385" s="82" t="s">
        <v>60</v>
      </c>
      <c r="AC1385" s="82"/>
      <c r="AD1385" s="82" t="s">
        <v>60</v>
      </c>
      <c r="AE1385" s="82" t="s">
        <v>67</v>
      </c>
      <c r="AF1385" s="82" t="s">
        <v>60</v>
      </c>
      <c r="AG1385" s="82" t="s">
        <v>60</v>
      </c>
      <c r="AH1385" s="82" t="s">
        <v>60</v>
      </c>
      <c r="AI1385" s="82" t="s">
        <v>1471</v>
      </c>
      <c r="AJ1385" s="82"/>
      <c r="AK1385" s="82" t="s">
        <v>60</v>
      </c>
      <c r="AL1385" s="82" t="s">
        <v>60</v>
      </c>
      <c r="AM1385" s="239">
        <f>COUNTIF(H1385:AL1385,"PH")+COUNTIF(H1385:AL1385,"PH/L")+COUNTIF(H1385:AL1385,"PM")</f>
        <v>0</v>
      </c>
      <c r="AN1385" s="239">
        <f>COUNTIF(H1385:AL1385,"PD")+COUNTIF(H1385:AL1385,"PDD")+COUNTIF(H1385:AL1385,"P/DS")/2+COUNTIF(H1385:AL1385,"PMD")</f>
        <v>0</v>
      </c>
      <c r="AO1385" s="239">
        <f>COUNTIF(H1385:AL1385,"PN")+COUNTIF(H1385:AL1385,"P/NS")/2+COUNTIF(H1385:AL1385,"PH")+COUNTIF(H1385:AL1385,"PH/F")/2+COUNTIF(H1385:AL1385,"PH/L")/2+COUNTIF(H1385:AL1385,"PM")</f>
        <v>0</v>
      </c>
      <c r="AP1385" s="239">
        <f>COUNTIF(H1385:AL1385,"BH")+COUNTIF(H1385:AL1385,"AL/BL")+COUNTIF(H1385:AL1385,"UL/BL")+COUNTIF(H1385:AL1385,"BM")</f>
        <v>0</v>
      </c>
      <c r="AQ1385" s="239">
        <f>COUNTIF(H1385:AL1385,"DS")+COUNTIF(H1385:AL1385,"AL/DS")/2+COUNTIF(H1385:AL1385,"UL/DS")/2+COUNTIF(H1385:AL1385,"CT")+COUNTIF(H1385:AL1385,"MD")</f>
        <v>23.5</v>
      </c>
      <c r="AR1385" s="239">
        <f>COUNTIF(H1385:AL1385,"NS")+COUNTIF(H1385:AL1385,"AL/NS")/2+COUNTIF(H1385:AL1385,"UL/NS")/2+COUNTIF(H1385:AL1385,"BH")+COUNTIF(H1385:AL1385,"AL/BF")/2+COUNTIF(H1385:AL1385,"AL/BL")/2+COUNTIF(H1385:AL1385,"UL/BL")/2+COUNTIF(H1385:AL1385,"UL/BF")/2+COUNTIF(H1385:AL1385,"BM")</f>
        <v>0</v>
      </c>
      <c r="AS1385" s="239">
        <f>COUNTIF(H1385:AL1385,"AL")+COUNTIF(H1385:AL1385,"AL/DS")/2+COUNTIF(H1385:AL1385,"AL/NS")/2+COUNTIF(H1385:AL1385,"NH")+COUNTIF(H1385:AL1385,"SL")+COUNTIF(H1385:AL1385,"NHD")+COUNTIF(H1385:AL1385,"B")+COUNTIF(H1385:AL1385,"HL")+COUNTIF(H1385:AL1385,"AL/BF")/2+COUNTIF(H1385:AL1385,"AL/BL")/2</f>
        <v>2</v>
      </c>
      <c r="AT1385" s="255">
        <f>COUNTIF(H1385:AL1385,"PD")+COUNTIF(H1385:AL1385,"PN")+COUNTIF(H1385:AL1385,"P/DS")/2+COUNTIF(H1385:AL1385,"P/NS")/2+COUNTIF(H1385:AL1385,"DS")+COUNTIF(H1385:AL1385,"NS")+COUNTIF(H1385:AL1385,"AL")+COUNTIF(H1385:AL1385,"AL/DS")+COUNTIF(H1385:AL1385,"AL/NS")+COUNTIF(H1385:AL1385,"NH")+COUNTIF(H1385:AL1385,"SL")+COUNTIF(H1385:AL1385,"UL/DS")/2+COUNTIF(H1385:AL1385,"UL/NS")/2+COUNTIF(H1385:AL1385,"CT")+COUNTIF(H1385:AL1385,"NHD")+COUNTIF(H1385:AL1385,"PDD")+COUNTIF(H1385:AL1385,"B")+COUNTIF(H1385:AL1385,"HL")+COUNTIF(H1385:AL1385,"PH")+COUNTIF(H1385:AL1385,"BH")+COUNTIF(H1385:AL1385,"AL/BF")+COUNTIF(H1385:AL1385,"AL/BL")+COUNTIF(H1385:AL1385,"UL/BF")/2+COUNTIF(H1385:AL1385,"UL/BL")/2+COUNTIF(H1385:AL1385,"PH/F")/2+COUNTIF(H1385:AL1385,"PH/L")/2+COUNTIF(H1385:AL1385,"MD")+COUNTIF(H1385:AL1385,"PMD")+COUNTIF(H1385:AL1385,"PM")+COUNTIF(H1385:AL1385,"BM")</f>
        <v>25.5</v>
      </c>
      <c r="AU1385" s="255">
        <f>COUNTIF(H1385:AL1385,"P/DS")/2+COUNTIF(H1385:AL1385,"P/NS")/2+COUNTIF(H1385:AL1385,"IL")+COUNTIF(H1385:AL1385,"NL")+COUNTIF(H1385:AL1385,"UL")+COUNTIF(H1385:AL1385,"UL/DS")/2+COUNTIF(H1385:AL1385,"UL/NS")/2+COUNTIF(H1385:AL1385,"KT")+COUNTIF(H1385:AL1385,"UL/BF")/2+COUNTIF(H1385:AL1385,"UL/BL")/2+COUNTIF(H1385:AL1385,"PH/F")/2+COUNTIF(H1385:AL1385,"PH/L")/2+COUNTIF(H1385:AL1385,"NB")</f>
        <v>0.5</v>
      </c>
      <c r="AV1385" s="258">
        <f>COUNTIF(H1385:AL1385,"PN")+COUNTIF(H1385:AL1385,"TVD")+COUNTIF(H1385:AL1385,"PH")+COUNTIF(H1385:AL1385,"PM")+COUNTIF(H1385:AL1385,"PDD")-COUNTIFS(H1385:AL1385,"PN",H1392:AL1392,"&gt;=3")-COUNTIFS(H1385:AL1385,"PM",H1392:AL1392,"&gt;=3")</f>
        <v>0</v>
      </c>
      <c r="AW1385" s="258">
        <f>COUNTIF(H1385:AL1385,"NS")+COUNTIF(H1385:AL1385,"D")+COUNTIF(H1385:AL1385,"BH")+COUNTIF(H1385:AL1385,"NHD")+COUNTIF(H1385:AL1385,"BM")-COUNTIFS(H1385:AL1385,"NS",H1392:AL1392,"&gt;=3")-COUNTIFS(H1385:AL1385,"BH",H1392:AL1392,"&gt;=3")-COUNTIFS(H1385:AL1385,"BM",H1392:AL1392,"&gt;=3")</f>
        <v>0</v>
      </c>
      <c r="AX1385" s="255">
        <f>COUNTIF(H1385:AL1385,"AL")+COUNTIF(H1385:AL1385,"AL/DS")/2+COUNTIF(H1385:AL1385,"AL/NS")/2+COUNTIF(H1385:AL1385,"AL/BF")+COUNTIF(H1385:AL1385,"AL/BL")/2</f>
        <v>1</v>
      </c>
      <c r="AY1385" s="255">
        <f>COUNTIF(H1385:AL1385,"SL")</f>
        <v>0</v>
      </c>
      <c r="AZ1385" s="255">
        <f>COUNTIF(H1385:AL1385,"NH")</f>
        <v>1</v>
      </c>
      <c r="BA1385" s="255">
        <f>COUNTIF(H1385:AL1385,"HL")</f>
        <v>0</v>
      </c>
      <c r="BB1385" s="255">
        <f>COUNTIF(G1385:AL1385,"P/DS")/2+COUNTIF(G1385:AL1385,"P/NS")/2+COUNTIF(G1385:AL1385,"UL")+COUNTIF(G1385:AL1385,"UL/DS")/2+COUNTIF(G1385:AL1385,"UL/NS")/2+COUNTIF(G1385:AL1385,"UL/BL")/2+COUNTIF(G1385:AL1385,"UL/BF")/2+COUNTIF(G1385:AL1385,"PH/F")/2+COUNTIF(G1385:AL1385,"PH/L")/2</f>
        <v>0.5</v>
      </c>
      <c r="BC1385" s="255">
        <f>COUNTIF(H1385:AL1385,"NB")</f>
        <v>0</v>
      </c>
      <c r="BD1385" s="255">
        <f>COUNTIF(H1385:AL1385,"NL")</f>
        <v>0</v>
      </c>
      <c r="BE1385" s="255">
        <f>COUNTIF(H1385:AL1385,"IL")</f>
        <v>0</v>
      </c>
      <c r="BF1385" s="255">
        <f>COUNTIF(H1385:AL1385,"KT")</f>
        <v>0</v>
      </c>
      <c r="BG1385" s="255">
        <f>COUNTIF(H1385:AL1385,"L70")</f>
        <v>0</v>
      </c>
      <c r="BH1385" s="255">
        <f>COUNTIF(H1385:AL1385,"MD")</f>
        <v>0</v>
      </c>
      <c r="BI1385" s="255">
        <f>COUNTIF(H1385:AL1385,"PMD")</f>
        <v>0</v>
      </c>
      <c r="BJ1385" s="255">
        <f>COUNTIF(H1385:AL1385,"PM")</f>
        <v>0</v>
      </c>
      <c r="BK1385" s="255">
        <f>COUNTIF(H1385:AL1385,"BM")</f>
        <v>0</v>
      </c>
      <c r="BL1385" s="261">
        <f>SUMIF(H1385:AL1385,"PD",H1386:AL1386)+SUMIF(H1385:AL1385,"PN",H1386:AL1386)+SUMIF(H1385:AL1385,"P/DS",H1386:AL1386)+SUMIF(H1385:AL1385,"PN/F",H1386:AL1386)+SUMIF(H1385:AL1385,"PN/L",H1386:AL1386)+SUMIF(H1385:AL1385,"TV",H1386:AL1386)+SUMIF(H1385:AL1385,"TVD",H1386:AL1386)+SUMIF(H1385:AL1385,"PDD",H1386:AL1386)</f>
        <v>0</v>
      </c>
      <c r="BM1385" s="261">
        <f>SUMIF(H1385:AL1385,"PD",H1387:AL1387)+SUMIF(H1385:AL1385,"PN",H1387:AL1387)+SUMIF(H1385:AL1385,"P/DS",H1387:AL1387)+SUMIF(H1385:AL1385,"PN/F",H1387:AL1387)+SUMIF(H1385:AL1385,"PN/L",H1387:AL1387)+SUMIF(H1385:AL1385,"TV",H1387:AL1387)+SUMIF(H1385:AL1385,"TVD",H1387:AL1387)+SUMIF(H1385:AL1385,"PDD",H1387:AL1387)+SUMIF(H1385:AL1385,"PMD",H1387:AL1387)</f>
        <v>0</v>
      </c>
      <c r="BN1385" s="261">
        <f>SUMIF(H1385:AL1385,"PD",H1388:AL1388)+SUMIF(H1385:AL1385,"PN",H1388:AL1388)+SUMIF(H1385:AL1385,"P/DS",H1388:AL1388)+SUMIF(H1385:AL1385,"PN/F",H1388:AL1388)+SUMIF(H1385:AL1385,"PN/L",H1388:AL1388)+SUMIF(H1385:AL1385,"TV",H1388:AL1388)+SUMIF(H1385:AL1385,"TVD",H1388:AL1388)</f>
        <v>0</v>
      </c>
      <c r="BO1385" s="261">
        <f>SUMIF(H1385:AL1385,"PD",H1389:AL1389)+SUMIF(H1385:AL1385,"PN",H1389:AL1389)+SUMIF(H1385:AL1385,"P/DS",H1389:AL1389)+SUMIF(H1385:AL1385,"PN/F",H1389:AL1389)+SUMIF(H1385:AL1385,"PN/L",H1389:AL1389)+SUMIF(H1385:AL1385,"TV",H1389:AL1389)+SUMIF(H1385:AL1385,"TVD",H1389:AL1389)</f>
        <v>0</v>
      </c>
      <c r="BP1385" s="261">
        <f>SUMIF(H1385:AL1385,"PD",H1390:AL1390)+SUMIF(H1385:AL1385,"PN",H1390:AL1390)+SUMIF(H1385:AL1385,"P/DS",H1390:AL1390)+SUMIF(H1385:AL1385,"PN/F",H1390:AL1390)+SUMIF(H1385:AL1385,"PN/L",H1390:AL1390)+SUMIF(H1385:AL1385,"TV",H1390:AL1390)+SUMIF(H1385:AL1385,"TVD",H1390:AL1390)+SUMIF(H1385:AL1385,"PDD",H1390:AL1390)+SUMIF(H1385:AL1385,"PH",H1390:AL1390)+SUMIF(H1385:AL1385,"PM",H1390:AL1390)</f>
        <v>0</v>
      </c>
      <c r="BQ1385" s="261">
        <f>SUMIF(H1385:AL1385,"PD",H1391:AL1391)+SUMIF(H1385:AL1385,"PN",H1391:AL1391)+SUMIF(H1385:AL1385,"P/DS",H1391:AL1391)+SUMIF(H1385:AL1385,"PN/F",H1391:AL1391)+SUMIF(H1385:AL1385,"PN/L",H1391:AL1391)+SUMIF(H1385:AL1385,"TV",H1391:AL1391)+SUMIF(H1385:AL1385,"TVD",H1391:AL1391)+SUMIF(H1385:AL1385,"PDD",H1391:AL1391)+SUMIF(H1385:AL1385,"PH",H1391:AL1391)+SUMIF(H1385:AL1385,"PM",H1391:AL1391)</f>
        <v>0</v>
      </c>
      <c r="BR1385" s="269">
        <f>SUM(H1386:AL1386)-BL1385</f>
        <v>28.9</v>
      </c>
      <c r="BS1385" s="269">
        <f>SUM(H1387:AL1387)-BM1385</f>
        <v>0</v>
      </c>
      <c r="BT1385" s="269">
        <f>SUM(H1388:AL1388)-BN1385</f>
        <v>0</v>
      </c>
      <c r="BU1385" s="269">
        <f>SUM(H1389:AL1389)-BO1385</f>
        <v>0</v>
      </c>
      <c r="BV1385" s="269">
        <f>SUM(H1390:AL1390)-BP1385</f>
        <v>0</v>
      </c>
      <c r="BW1385" s="269">
        <f>SUM(H1391:AL1391)-BQ1385</f>
        <v>0</v>
      </c>
      <c r="BX1385" s="255">
        <f>SUMIF(H1385:AL1385,"PD",H1392:AL1392)+SUMIF(H1385:AL1385,"PN",H1392:AL1392)+SUMIF(H1385:AL1385,"P/DS",H1392:AL1392)+SUMIF(H1385:AL1385,"PN/F",H1392:AL1392)+SUMIF(H1385:AL1385,"PN/L",H1392:AL1392)</f>
        <v>0</v>
      </c>
      <c r="BY1385" s="255">
        <f>SUM(H1392:AL1392)-BX1385</f>
        <v>0</v>
      </c>
      <c r="BZ1385" s="255">
        <f t="shared" ref="BZ1385" si="516">+SUM(BL1385:BW1392)</f>
        <v>28.9</v>
      </c>
      <c r="CA1385" s="266">
        <f>(COUNTIFS(H1385:AL1385,"PD",H1386:AL1386,"&gt;=2"))*0.5-IF(CN1385="VP",COUNTIFS($H$16:$AL$16,"SAT",H1385:AL1385,"PD",H1386:AL1386,"&gt;=2"))*0.5</f>
        <v>0</v>
      </c>
      <c r="CB1385" s="266">
        <f>(COUNTIFS(H1385:AL1385,"PN",H1387:AL1387,"&gt;=0.5",H1386:AL1386,"&gt;=1.5"))*0.5+COUNTIFS(H1385:AL1385,"PDD",H1387:AL1387,"&gt;=0.5",H1386:AL1386,"&gt;=1.5")*0.5</f>
        <v>0</v>
      </c>
      <c r="CC1385" s="273">
        <f>(COUNTIFS(H1385:AL1385,"TV",H1387:AL1387,"&gt;=10"))*0.5+(COUNTIFS(H1385:AL1385,"PMD",H1387:AL1387,"&gt;=2"))*0.5</f>
        <v>0</v>
      </c>
      <c r="CD1385" s="266">
        <f>(COUNTIFS(H1385:AL1385,"TVD",H1389:AL1389,"&gt;=6.5",H1387:AL1387,"&gt;=3.5"))*0.5</f>
        <v>0</v>
      </c>
      <c r="CE1385" s="266">
        <f>(COUNTIFS(H1385:AL1385,"PD",H1390:AL1390,"&gt;=10"))*0.5</f>
        <v>0</v>
      </c>
      <c r="CF1385" s="266">
        <f>(COUNTIFS(H1385:AL1385,"PDD",H1390:AL1390,"&gt;=3.5",H1391:AL1391,"&gt;=6.5")+COUNTIFS(H1385:AL1385,"PH",H1391:AL1391,"&gt;=0.5",H1390:AL1390,"&gt;=1.5")+COUNTIFS(H1385:AL1385,"PM",H1391:AL1391,"&gt;=0.5",H1390:AL1390,"&gt;=1.5"))*0.5</f>
        <v>0</v>
      </c>
      <c r="CG1385" s="266">
        <f>(COUNTIFS(H1385:AL1385,"DS",H1386:AL1386,"&gt;=2")+COUNTIFS(H1385:AL1385,"AL/DS",H1386:AL1386,"&gt;=2"))*0.5-IF(CN1385="VP",COUNTIFS($H$16:$AL$16,"SAT",H1385:AL1385,"DS",H1386:AL1386,"&gt;=2"))*0.5</f>
        <v>1.5</v>
      </c>
      <c r="CH1385" s="266">
        <f>(COUNTIFS(H1385:AL1385,"NS",H1387:AL1387,"&gt;=0.5",H1386:AL1386,"&gt;=1.5")+COUNTIFS(H1385:AL1385,"AL/NS",H1387:AL1387,"&gt;=0.5",H1386:AL1386,"&gt;=1.5")+COUNTIFS(H1385:AL1385,"NHD",H1387:AL1387,"&gt;=4.5",H1390:AL1390,"&gt;=2",H1386:AL1386,"&gt;=1.5"))*0.5</f>
        <v>0</v>
      </c>
      <c r="CI1385" s="266">
        <f>(COUNTIF(H1387:AL1387,"&gt;=10")+COUNTIFS(H1385:AL1385,"MD",H1387:AL1387,"&gt;=2")-COUNTIFS(H1385:AL1385,"TV",H1387:AL1387,"&gt;=10"))*0.5</f>
        <v>0</v>
      </c>
      <c r="CJ1385" s="266">
        <f>(COUNTIFS(H1385:AL1385,"D",H1389:AL1389,"&gt;=6.5",H1387:AL1387,"&gt;=3.5"))*0.5</f>
        <v>0</v>
      </c>
      <c r="CK1385" s="266">
        <f>(COUNTIF(H1390:AL1390,"&gt;=10")-COUNTIFS(H1385:AL1385,"PD",H1390:AL1390,"&gt;=10"))*0.5</f>
        <v>0</v>
      </c>
      <c r="CL1385" s="265">
        <f>(COUNTIFS(H1385:AL1385,"NHD",H1390:AL1390,"&gt;=3.5",H1391:AL1391,"&gt;=6.5")+COUNTIFS(H1385:AL1385,"BH",H1390:AL1390,"&gt;=1.5",H1391:AL1391,"&gt;=0.5")+COUNTIFS(H1385:AL1385,"BM",H1390:AL1390,"&gt;=1.5",H1391:AL1391,"&gt;=0.5")+COUNTIFS(H1385:AL1385,"D",H1390:AL1390,"&gt;=1.5",H1391:AL1391,"&gt;=0.5"))*0.5</f>
        <v>0</v>
      </c>
      <c r="CM1385" s="272"/>
      <c r="CN1385" s="264" t="s">
        <v>723</v>
      </c>
      <c r="CO1385" s="125">
        <f t="shared" ref="CO1385" si="517">+AM1385+AN1385+AO1385+AP1385+AQ1385+AR1385+AS1385+AU1385+BG1385</f>
        <v>26</v>
      </c>
      <c r="CP1385" s="225">
        <f>+SUM(I1386:I1391)-I1392</f>
        <v>0</v>
      </c>
      <c r="CQ1385" s="225">
        <f>+SUM(J1386:J1391)-J1392</f>
        <v>1</v>
      </c>
      <c r="CR1385" s="225">
        <f>+SUM(K1386:K1391)-K1392</f>
        <v>1</v>
      </c>
      <c r="CS1385" s="90"/>
      <c r="CT1385" s="90"/>
      <c r="CU1385" s="90"/>
      <c r="CV1385" s="90"/>
      <c r="CW1385" s="90"/>
      <c r="CX1385" s="90"/>
      <c r="CY1385" s="90"/>
      <c r="CZ1385" s="90"/>
      <c r="DA1385" s="90"/>
    </row>
    <row r="1386" spans="1:105" s="70" customFormat="1" ht="15" customHeight="1">
      <c r="A1386" s="228"/>
      <c r="B1386" s="277"/>
      <c r="C1386" s="280"/>
      <c r="D1386" s="237"/>
      <c r="E1386" s="237"/>
      <c r="F1386" s="242" t="s">
        <v>82</v>
      </c>
      <c r="G1386" s="71">
        <v>1.5</v>
      </c>
      <c r="H1386" s="83"/>
      <c r="I1386" s="83"/>
      <c r="J1386" s="83">
        <v>1</v>
      </c>
      <c r="K1386" s="83">
        <v>1</v>
      </c>
      <c r="L1386" s="83">
        <v>1</v>
      </c>
      <c r="M1386" s="83">
        <v>1</v>
      </c>
      <c r="N1386" s="83">
        <v>2.7</v>
      </c>
      <c r="O1386" s="83"/>
      <c r="P1386" s="83">
        <v>1</v>
      </c>
      <c r="Q1386" s="83"/>
      <c r="R1386" s="83">
        <v>1</v>
      </c>
      <c r="S1386" s="83">
        <v>1</v>
      </c>
      <c r="T1386" s="83">
        <v>1</v>
      </c>
      <c r="U1386" s="83">
        <v>4.2</v>
      </c>
      <c r="V1386" s="83"/>
      <c r="W1386" s="83">
        <v>1</v>
      </c>
      <c r="X1386" s="83">
        <v>1</v>
      </c>
      <c r="Y1386" s="83">
        <v>1</v>
      </c>
      <c r="Z1386" s="83">
        <v>1</v>
      </c>
      <c r="AA1386" s="83">
        <v>1</v>
      </c>
      <c r="AB1386" s="83">
        <v>3</v>
      </c>
      <c r="AC1386" s="79"/>
      <c r="AD1386" s="79">
        <v>1</v>
      </c>
      <c r="AE1386" s="79"/>
      <c r="AF1386" s="79">
        <v>1</v>
      </c>
      <c r="AG1386" s="79">
        <v>1</v>
      </c>
      <c r="AH1386" s="79">
        <v>1</v>
      </c>
      <c r="AI1386" s="79"/>
      <c r="AJ1386" s="79"/>
      <c r="AK1386" s="79">
        <v>1</v>
      </c>
      <c r="AL1386" s="79">
        <v>1</v>
      </c>
      <c r="AM1386" s="240"/>
      <c r="AN1386" s="240"/>
      <c r="AO1386" s="240"/>
      <c r="AP1386" s="240"/>
      <c r="AQ1386" s="240"/>
      <c r="AR1386" s="240"/>
      <c r="AS1386" s="240"/>
      <c r="AT1386" s="256"/>
      <c r="AU1386" s="256"/>
      <c r="AV1386" s="259"/>
      <c r="AW1386" s="259"/>
      <c r="AX1386" s="256"/>
      <c r="AY1386" s="256"/>
      <c r="AZ1386" s="256"/>
      <c r="BA1386" s="256"/>
      <c r="BB1386" s="256"/>
      <c r="BC1386" s="256"/>
      <c r="BD1386" s="256"/>
      <c r="BE1386" s="256"/>
      <c r="BF1386" s="256"/>
      <c r="BG1386" s="256"/>
      <c r="BH1386" s="256"/>
      <c r="BI1386" s="256"/>
      <c r="BJ1386" s="256"/>
      <c r="BK1386" s="256"/>
      <c r="BL1386" s="262"/>
      <c r="BM1386" s="262"/>
      <c r="BN1386" s="262"/>
      <c r="BO1386" s="262"/>
      <c r="BP1386" s="262"/>
      <c r="BQ1386" s="262"/>
      <c r="BR1386" s="270"/>
      <c r="BS1386" s="270"/>
      <c r="BT1386" s="270"/>
      <c r="BU1386" s="270"/>
      <c r="BV1386" s="270"/>
      <c r="BW1386" s="270"/>
      <c r="BX1386" s="256"/>
      <c r="BY1386" s="256"/>
      <c r="BZ1386" s="256"/>
      <c r="CA1386" s="267"/>
      <c r="CB1386" s="267"/>
      <c r="CC1386" s="274"/>
      <c r="CD1386" s="267"/>
      <c r="CE1386" s="267"/>
      <c r="CF1386" s="267"/>
      <c r="CG1386" s="267"/>
      <c r="CH1386" s="267"/>
      <c r="CI1386" s="267"/>
      <c r="CJ1386" s="267"/>
      <c r="CK1386" s="267"/>
      <c r="CL1386" s="265"/>
      <c r="CM1386" s="272"/>
      <c r="CN1386" s="264"/>
      <c r="CO1386" s="125"/>
      <c r="CP1386" s="226"/>
      <c r="CQ1386" s="226"/>
      <c r="CR1386" s="226"/>
      <c r="CS1386" s="90"/>
      <c r="CT1386" s="90"/>
      <c r="CU1386" s="90"/>
      <c r="CV1386" s="90"/>
      <c r="CW1386" s="90"/>
      <c r="CX1386" s="90"/>
      <c r="CY1386" s="90"/>
      <c r="CZ1386" s="90"/>
      <c r="DA1386" s="90"/>
    </row>
    <row r="1387" spans="1:105" s="70" customFormat="1" ht="15" customHeight="1">
      <c r="A1387" s="228"/>
      <c r="B1387" s="277"/>
      <c r="C1387" s="280"/>
      <c r="D1387" s="237"/>
      <c r="E1387" s="237"/>
      <c r="F1387" s="243"/>
      <c r="G1387" s="72">
        <v>2</v>
      </c>
      <c r="H1387" s="84"/>
      <c r="I1387" s="84"/>
      <c r="J1387" s="84"/>
      <c r="K1387" s="84"/>
      <c r="L1387" s="84"/>
      <c r="M1387" s="84"/>
      <c r="N1387" s="84"/>
      <c r="O1387" s="84"/>
      <c r="P1387" s="84"/>
      <c r="Q1387" s="84"/>
      <c r="R1387" s="84"/>
      <c r="S1387" s="84"/>
      <c r="T1387" s="84"/>
      <c r="U1387" s="84"/>
      <c r="V1387" s="84"/>
      <c r="W1387" s="84"/>
      <c r="X1387" s="84"/>
      <c r="Y1387" s="84"/>
      <c r="Z1387" s="84"/>
      <c r="AA1387" s="84"/>
      <c r="AB1387" s="84"/>
      <c r="AC1387" s="80"/>
      <c r="AD1387" s="80"/>
      <c r="AE1387" s="80"/>
      <c r="AF1387" s="80"/>
      <c r="AG1387" s="80"/>
      <c r="AH1387" s="80"/>
      <c r="AI1387" s="80"/>
      <c r="AJ1387" s="80"/>
      <c r="AK1387" s="80"/>
      <c r="AL1387" s="80"/>
      <c r="AM1387" s="240"/>
      <c r="AN1387" s="240"/>
      <c r="AO1387" s="240"/>
      <c r="AP1387" s="240"/>
      <c r="AQ1387" s="240"/>
      <c r="AR1387" s="240"/>
      <c r="AS1387" s="240"/>
      <c r="AT1387" s="256"/>
      <c r="AU1387" s="256"/>
      <c r="AV1387" s="259"/>
      <c r="AW1387" s="259"/>
      <c r="AX1387" s="256"/>
      <c r="AY1387" s="256"/>
      <c r="AZ1387" s="256"/>
      <c r="BA1387" s="256"/>
      <c r="BB1387" s="256"/>
      <c r="BC1387" s="256"/>
      <c r="BD1387" s="256"/>
      <c r="BE1387" s="256"/>
      <c r="BF1387" s="256"/>
      <c r="BG1387" s="256"/>
      <c r="BH1387" s="256"/>
      <c r="BI1387" s="256"/>
      <c r="BJ1387" s="256"/>
      <c r="BK1387" s="256"/>
      <c r="BL1387" s="262"/>
      <c r="BM1387" s="262"/>
      <c r="BN1387" s="262"/>
      <c r="BO1387" s="262"/>
      <c r="BP1387" s="262"/>
      <c r="BQ1387" s="262"/>
      <c r="BR1387" s="270"/>
      <c r="BS1387" s="270"/>
      <c r="BT1387" s="270"/>
      <c r="BU1387" s="270"/>
      <c r="BV1387" s="270"/>
      <c r="BW1387" s="270"/>
      <c r="BX1387" s="256"/>
      <c r="BY1387" s="256"/>
      <c r="BZ1387" s="256"/>
      <c r="CA1387" s="267"/>
      <c r="CB1387" s="267"/>
      <c r="CC1387" s="274"/>
      <c r="CD1387" s="267"/>
      <c r="CE1387" s="267"/>
      <c r="CF1387" s="267"/>
      <c r="CG1387" s="267"/>
      <c r="CH1387" s="267"/>
      <c r="CI1387" s="267"/>
      <c r="CJ1387" s="267"/>
      <c r="CK1387" s="267"/>
      <c r="CL1387" s="265"/>
      <c r="CM1387" s="272"/>
      <c r="CN1387" s="264"/>
      <c r="CO1387" s="125"/>
      <c r="CP1387" s="226"/>
      <c r="CQ1387" s="226"/>
      <c r="CR1387" s="226"/>
      <c r="CS1387" s="90"/>
      <c r="CT1387" s="90"/>
      <c r="CU1387" s="90"/>
      <c r="CV1387" s="90"/>
      <c r="CW1387" s="90"/>
      <c r="CX1387" s="90"/>
      <c r="CY1387" s="90"/>
      <c r="CZ1387" s="90"/>
      <c r="DA1387" s="90"/>
    </row>
    <row r="1388" spans="1:105" s="70" customFormat="1" ht="15" customHeight="1">
      <c r="A1388" s="228"/>
      <c r="B1388" s="277"/>
      <c r="C1388" s="280"/>
      <c r="D1388" s="237"/>
      <c r="E1388" s="237"/>
      <c r="F1388" s="243"/>
      <c r="G1388" s="72">
        <v>2.1</v>
      </c>
      <c r="H1388" s="84"/>
      <c r="I1388" s="84"/>
      <c r="J1388" s="84"/>
      <c r="K1388" s="84"/>
      <c r="L1388" s="84"/>
      <c r="M1388" s="84"/>
      <c r="N1388" s="84"/>
      <c r="O1388" s="84"/>
      <c r="P1388" s="84"/>
      <c r="Q1388" s="84"/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4"/>
      <c r="AC1388" s="80"/>
      <c r="AD1388" s="80"/>
      <c r="AE1388" s="80"/>
      <c r="AF1388" s="80"/>
      <c r="AG1388" s="80"/>
      <c r="AH1388" s="80"/>
      <c r="AI1388" s="80"/>
      <c r="AJ1388" s="80"/>
      <c r="AK1388" s="80"/>
      <c r="AL1388" s="80"/>
      <c r="AM1388" s="240"/>
      <c r="AN1388" s="240"/>
      <c r="AO1388" s="240"/>
      <c r="AP1388" s="240"/>
      <c r="AQ1388" s="240"/>
      <c r="AR1388" s="240"/>
      <c r="AS1388" s="240"/>
      <c r="AT1388" s="256"/>
      <c r="AU1388" s="256"/>
      <c r="AV1388" s="259"/>
      <c r="AW1388" s="259"/>
      <c r="AX1388" s="256"/>
      <c r="AY1388" s="256"/>
      <c r="AZ1388" s="256"/>
      <c r="BA1388" s="256"/>
      <c r="BB1388" s="256"/>
      <c r="BC1388" s="256"/>
      <c r="BD1388" s="256"/>
      <c r="BE1388" s="256"/>
      <c r="BF1388" s="256"/>
      <c r="BG1388" s="256"/>
      <c r="BH1388" s="256"/>
      <c r="BI1388" s="256"/>
      <c r="BJ1388" s="256"/>
      <c r="BK1388" s="256"/>
      <c r="BL1388" s="262"/>
      <c r="BM1388" s="262"/>
      <c r="BN1388" s="262"/>
      <c r="BO1388" s="262"/>
      <c r="BP1388" s="262"/>
      <c r="BQ1388" s="262"/>
      <c r="BR1388" s="270"/>
      <c r="BS1388" s="270"/>
      <c r="BT1388" s="270"/>
      <c r="BU1388" s="270"/>
      <c r="BV1388" s="270"/>
      <c r="BW1388" s="270"/>
      <c r="BX1388" s="256"/>
      <c r="BY1388" s="256"/>
      <c r="BZ1388" s="256"/>
      <c r="CA1388" s="267"/>
      <c r="CB1388" s="267"/>
      <c r="CC1388" s="274"/>
      <c r="CD1388" s="267"/>
      <c r="CE1388" s="267"/>
      <c r="CF1388" s="267"/>
      <c r="CG1388" s="267"/>
      <c r="CH1388" s="267"/>
      <c r="CI1388" s="267"/>
      <c r="CJ1388" s="267"/>
      <c r="CK1388" s="267"/>
      <c r="CL1388" s="265"/>
      <c r="CM1388" s="272"/>
      <c r="CN1388" s="264"/>
      <c r="CO1388" s="125"/>
      <c r="CP1388" s="226"/>
      <c r="CQ1388" s="226"/>
      <c r="CR1388" s="226"/>
      <c r="CS1388" s="90"/>
      <c r="CT1388" s="90"/>
      <c r="CU1388" s="90"/>
      <c r="CV1388" s="90"/>
      <c r="CW1388" s="90"/>
      <c r="CX1388" s="90"/>
      <c r="CY1388" s="90"/>
      <c r="CZ1388" s="90"/>
      <c r="DA1388" s="90"/>
    </row>
    <row r="1389" spans="1:105" s="70" customFormat="1" ht="15" customHeight="1">
      <c r="A1389" s="228"/>
      <c r="B1389" s="277"/>
      <c r="C1389" s="280"/>
      <c r="D1389" s="237"/>
      <c r="E1389" s="237"/>
      <c r="F1389" s="243"/>
      <c r="G1389" s="72">
        <v>2.7</v>
      </c>
      <c r="H1389" s="84"/>
      <c r="I1389" s="84"/>
      <c r="J1389" s="84"/>
      <c r="K1389" s="84"/>
      <c r="L1389" s="84"/>
      <c r="M1389" s="84"/>
      <c r="N1389" s="84"/>
      <c r="O1389" s="84"/>
      <c r="P1389" s="84"/>
      <c r="Q1389" s="84"/>
      <c r="R1389" s="84"/>
      <c r="S1389" s="84"/>
      <c r="T1389" s="84"/>
      <c r="U1389" s="84"/>
      <c r="V1389" s="84"/>
      <c r="W1389" s="84"/>
      <c r="X1389" s="84"/>
      <c r="Y1389" s="84"/>
      <c r="Z1389" s="84"/>
      <c r="AA1389" s="84"/>
      <c r="AB1389" s="84"/>
      <c r="AC1389" s="80"/>
      <c r="AD1389" s="80"/>
      <c r="AE1389" s="80"/>
      <c r="AF1389" s="80"/>
      <c r="AG1389" s="80"/>
      <c r="AH1389" s="80"/>
      <c r="AI1389" s="80"/>
      <c r="AJ1389" s="80"/>
      <c r="AK1389" s="80"/>
      <c r="AL1389" s="80"/>
      <c r="AM1389" s="240"/>
      <c r="AN1389" s="240"/>
      <c r="AO1389" s="240"/>
      <c r="AP1389" s="240"/>
      <c r="AQ1389" s="240"/>
      <c r="AR1389" s="240"/>
      <c r="AS1389" s="240"/>
      <c r="AT1389" s="256"/>
      <c r="AU1389" s="256"/>
      <c r="AV1389" s="259"/>
      <c r="AW1389" s="259"/>
      <c r="AX1389" s="256"/>
      <c r="AY1389" s="256"/>
      <c r="AZ1389" s="256"/>
      <c r="BA1389" s="256"/>
      <c r="BB1389" s="256"/>
      <c r="BC1389" s="256"/>
      <c r="BD1389" s="256"/>
      <c r="BE1389" s="256"/>
      <c r="BF1389" s="256"/>
      <c r="BG1389" s="256"/>
      <c r="BH1389" s="256"/>
      <c r="BI1389" s="256"/>
      <c r="BJ1389" s="256"/>
      <c r="BK1389" s="256"/>
      <c r="BL1389" s="262"/>
      <c r="BM1389" s="262"/>
      <c r="BN1389" s="262"/>
      <c r="BO1389" s="262"/>
      <c r="BP1389" s="262"/>
      <c r="BQ1389" s="262"/>
      <c r="BR1389" s="270"/>
      <c r="BS1389" s="270"/>
      <c r="BT1389" s="270"/>
      <c r="BU1389" s="270"/>
      <c r="BV1389" s="270"/>
      <c r="BW1389" s="270"/>
      <c r="BX1389" s="256"/>
      <c r="BY1389" s="256"/>
      <c r="BZ1389" s="256"/>
      <c r="CA1389" s="267"/>
      <c r="CB1389" s="267"/>
      <c r="CC1389" s="274"/>
      <c r="CD1389" s="267"/>
      <c r="CE1389" s="267"/>
      <c r="CF1389" s="267"/>
      <c r="CG1389" s="267"/>
      <c r="CH1389" s="267"/>
      <c r="CI1389" s="267"/>
      <c r="CJ1389" s="267"/>
      <c r="CK1389" s="267"/>
      <c r="CL1389" s="265"/>
      <c r="CM1389" s="272"/>
      <c r="CN1389" s="264"/>
      <c r="CO1389" s="125"/>
      <c r="CP1389" s="226"/>
      <c r="CQ1389" s="226"/>
      <c r="CR1389" s="226"/>
      <c r="CS1389" s="90"/>
      <c r="CT1389" s="90"/>
      <c r="CU1389" s="90"/>
      <c r="CV1389" s="90"/>
      <c r="CW1389" s="90"/>
      <c r="CX1389" s="90"/>
      <c r="CY1389" s="90"/>
      <c r="CZ1389" s="90"/>
      <c r="DA1389" s="90"/>
    </row>
    <row r="1390" spans="1:105" s="70" customFormat="1" ht="15" customHeight="1">
      <c r="A1390" s="228"/>
      <c r="B1390" s="277"/>
      <c r="C1390" s="280"/>
      <c r="D1390" s="237"/>
      <c r="E1390" s="237"/>
      <c r="F1390" s="243"/>
      <c r="G1390" s="72">
        <v>3</v>
      </c>
      <c r="H1390" s="84"/>
      <c r="I1390" s="84"/>
      <c r="J1390" s="84"/>
      <c r="K1390" s="84"/>
      <c r="L1390" s="84"/>
      <c r="M1390" s="84"/>
      <c r="N1390" s="84"/>
      <c r="O1390" s="84"/>
      <c r="P1390" s="84"/>
      <c r="Q1390" s="84"/>
      <c r="R1390" s="84"/>
      <c r="S1390" s="84"/>
      <c r="T1390" s="84"/>
      <c r="U1390" s="84"/>
      <c r="V1390" s="84"/>
      <c r="W1390" s="84"/>
      <c r="X1390" s="84"/>
      <c r="Y1390" s="84"/>
      <c r="Z1390" s="84"/>
      <c r="AA1390" s="84"/>
      <c r="AB1390" s="84"/>
      <c r="AC1390" s="80"/>
      <c r="AD1390" s="80"/>
      <c r="AE1390" s="80"/>
      <c r="AF1390" s="80"/>
      <c r="AG1390" s="80"/>
      <c r="AH1390" s="80"/>
      <c r="AI1390" s="80"/>
      <c r="AJ1390" s="80"/>
      <c r="AK1390" s="80"/>
      <c r="AL1390" s="80"/>
      <c r="AM1390" s="240"/>
      <c r="AN1390" s="240"/>
      <c r="AO1390" s="240"/>
      <c r="AP1390" s="240"/>
      <c r="AQ1390" s="240"/>
      <c r="AR1390" s="240"/>
      <c r="AS1390" s="240"/>
      <c r="AT1390" s="256"/>
      <c r="AU1390" s="256"/>
      <c r="AV1390" s="259"/>
      <c r="AW1390" s="259"/>
      <c r="AX1390" s="256"/>
      <c r="AY1390" s="256"/>
      <c r="AZ1390" s="256"/>
      <c r="BA1390" s="256"/>
      <c r="BB1390" s="256"/>
      <c r="BC1390" s="256"/>
      <c r="BD1390" s="256"/>
      <c r="BE1390" s="256"/>
      <c r="BF1390" s="256"/>
      <c r="BG1390" s="256"/>
      <c r="BH1390" s="256"/>
      <c r="BI1390" s="256"/>
      <c r="BJ1390" s="256"/>
      <c r="BK1390" s="256"/>
      <c r="BL1390" s="262"/>
      <c r="BM1390" s="262"/>
      <c r="BN1390" s="262"/>
      <c r="BO1390" s="262"/>
      <c r="BP1390" s="262"/>
      <c r="BQ1390" s="262"/>
      <c r="BR1390" s="270"/>
      <c r="BS1390" s="270"/>
      <c r="BT1390" s="270"/>
      <c r="BU1390" s="270"/>
      <c r="BV1390" s="270"/>
      <c r="BW1390" s="270"/>
      <c r="BX1390" s="256"/>
      <c r="BY1390" s="256"/>
      <c r="BZ1390" s="256"/>
      <c r="CA1390" s="267"/>
      <c r="CB1390" s="267"/>
      <c r="CC1390" s="274"/>
      <c r="CD1390" s="267"/>
      <c r="CE1390" s="267"/>
      <c r="CF1390" s="267"/>
      <c r="CG1390" s="267"/>
      <c r="CH1390" s="267"/>
      <c r="CI1390" s="267"/>
      <c r="CJ1390" s="267"/>
      <c r="CK1390" s="267"/>
      <c r="CL1390" s="265"/>
      <c r="CM1390" s="272"/>
      <c r="CN1390" s="264"/>
      <c r="CO1390" s="125"/>
      <c r="CP1390" s="226"/>
      <c r="CQ1390" s="226"/>
      <c r="CR1390" s="226"/>
      <c r="CS1390" s="90"/>
      <c r="CT1390" s="90"/>
      <c r="CU1390" s="90"/>
      <c r="CV1390" s="90"/>
      <c r="CW1390" s="90"/>
      <c r="CX1390" s="90"/>
      <c r="CY1390" s="90"/>
      <c r="CZ1390" s="90"/>
      <c r="DA1390" s="90"/>
    </row>
    <row r="1391" spans="1:105" s="70" customFormat="1" ht="15" customHeight="1">
      <c r="A1391" s="228"/>
      <c r="B1391" s="277"/>
      <c r="C1391" s="280"/>
      <c r="D1391" s="237"/>
      <c r="E1391" s="237"/>
      <c r="F1391" s="244"/>
      <c r="G1391" s="73">
        <v>3.9</v>
      </c>
      <c r="H1391" s="85"/>
      <c r="I1391" s="85"/>
      <c r="J1391" s="85"/>
      <c r="K1391" s="85"/>
      <c r="L1391" s="85"/>
      <c r="M1391" s="85"/>
      <c r="N1391" s="85"/>
      <c r="O1391" s="85"/>
      <c r="P1391" s="85"/>
      <c r="Q1391" s="85"/>
      <c r="R1391" s="85"/>
      <c r="S1391" s="85"/>
      <c r="T1391" s="85"/>
      <c r="U1391" s="85"/>
      <c r="V1391" s="85"/>
      <c r="W1391" s="85"/>
      <c r="X1391" s="85"/>
      <c r="Y1391" s="85"/>
      <c r="Z1391" s="85"/>
      <c r="AA1391" s="85"/>
      <c r="AB1391" s="85"/>
      <c r="AC1391" s="81"/>
      <c r="AD1391" s="81"/>
      <c r="AE1391" s="81"/>
      <c r="AF1391" s="81"/>
      <c r="AG1391" s="81"/>
      <c r="AH1391" s="81"/>
      <c r="AI1391" s="81"/>
      <c r="AJ1391" s="81"/>
      <c r="AK1391" s="81"/>
      <c r="AL1391" s="81"/>
      <c r="AM1391" s="240"/>
      <c r="AN1391" s="240"/>
      <c r="AO1391" s="240"/>
      <c r="AP1391" s="240"/>
      <c r="AQ1391" s="240"/>
      <c r="AR1391" s="240"/>
      <c r="AS1391" s="240"/>
      <c r="AT1391" s="256"/>
      <c r="AU1391" s="256"/>
      <c r="AV1391" s="259"/>
      <c r="AW1391" s="259"/>
      <c r="AX1391" s="256"/>
      <c r="AY1391" s="256"/>
      <c r="AZ1391" s="256"/>
      <c r="BA1391" s="256"/>
      <c r="BB1391" s="256"/>
      <c r="BC1391" s="256"/>
      <c r="BD1391" s="256"/>
      <c r="BE1391" s="256"/>
      <c r="BF1391" s="256"/>
      <c r="BG1391" s="256"/>
      <c r="BH1391" s="256"/>
      <c r="BI1391" s="256"/>
      <c r="BJ1391" s="256"/>
      <c r="BK1391" s="256"/>
      <c r="BL1391" s="262"/>
      <c r="BM1391" s="262"/>
      <c r="BN1391" s="262"/>
      <c r="BO1391" s="262"/>
      <c r="BP1391" s="262"/>
      <c r="BQ1391" s="262"/>
      <c r="BR1391" s="270"/>
      <c r="BS1391" s="270"/>
      <c r="BT1391" s="270"/>
      <c r="BU1391" s="270"/>
      <c r="BV1391" s="270"/>
      <c r="BW1391" s="270"/>
      <c r="BX1391" s="256"/>
      <c r="BY1391" s="256"/>
      <c r="BZ1391" s="256"/>
      <c r="CA1391" s="267"/>
      <c r="CB1391" s="267"/>
      <c r="CC1391" s="274"/>
      <c r="CD1391" s="267"/>
      <c r="CE1391" s="267"/>
      <c r="CF1391" s="267"/>
      <c r="CG1391" s="267"/>
      <c r="CH1391" s="267"/>
      <c r="CI1391" s="267"/>
      <c r="CJ1391" s="267"/>
      <c r="CK1391" s="267"/>
      <c r="CL1391" s="265"/>
      <c r="CM1391" s="272"/>
      <c r="CN1391" s="264"/>
      <c r="CO1391" s="125"/>
      <c r="CP1391" s="226"/>
      <c r="CQ1391" s="226"/>
      <c r="CR1391" s="226"/>
      <c r="CS1391" s="90"/>
      <c r="CT1391" s="90"/>
      <c r="CU1391" s="90"/>
      <c r="CV1391" s="90"/>
      <c r="CW1391" s="90"/>
      <c r="CX1391" s="90"/>
      <c r="CY1391" s="90"/>
      <c r="CZ1391" s="90"/>
      <c r="DA1391" s="90"/>
    </row>
    <row r="1392" spans="1:105" s="70" customFormat="1" ht="15" customHeight="1" thickBot="1">
      <c r="A1392" s="229"/>
      <c r="B1392" s="278"/>
      <c r="C1392" s="281"/>
      <c r="D1392" s="238"/>
      <c r="E1392" s="238"/>
      <c r="F1392" s="245" t="s">
        <v>83</v>
      </c>
      <c r="G1392" s="246"/>
      <c r="H1392" s="82"/>
      <c r="I1392" s="82"/>
      <c r="J1392" s="82"/>
      <c r="K1392" s="82"/>
      <c r="L1392" s="82"/>
      <c r="M1392" s="82"/>
      <c r="N1392" s="82"/>
      <c r="O1392" s="82"/>
      <c r="P1392" s="82"/>
      <c r="Q1392" s="82"/>
      <c r="R1392" s="82"/>
      <c r="S1392" s="82"/>
      <c r="T1392" s="82"/>
      <c r="U1392" s="82"/>
      <c r="V1392" s="82"/>
      <c r="W1392" s="82"/>
      <c r="X1392" s="82"/>
      <c r="Y1392" s="82"/>
      <c r="Z1392" s="82"/>
      <c r="AA1392" s="82"/>
      <c r="AB1392" s="82"/>
      <c r="AC1392" s="35"/>
      <c r="AD1392" s="35"/>
      <c r="AE1392" s="35"/>
      <c r="AF1392" s="35"/>
      <c r="AG1392" s="35"/>
      <c r="AH1392" s="35"/>
      <c r="AI1392" s="35"/>
      <c r="AJ1392" s="35"/>
      <c r="AK1392" s="35"/>
      <c r="AL1392" s="35"/>
      <c r="AM1392" s="241"/>
      <c r="AN1392" s="241"/>
      <c r="AO1392" s="241"/>
      <c r="AP1392" s="241"/>
      <c r="AQ1392" s="241"/>
      <c r="AR1392" s="241"/>
      <c r="AS1392" s="241"/>
      <c r="AT1392" s="257"/>
      <c r="AU1392" s="257"/>
      <c r="AV1392" s="260"/>
      <c r="AW1392" s="260"/>
      <c r="AX1392" s="257"/>
      <c r="AY1392" s="257"/>
      <c r="AZ1392" s="257"/>
      <c r="BA1392" s="257"/>
      <c r="BB1392" s="257"/>
      <c r="BC1392" s="257"/>
      <c r="BD1392" s="257"/>
      <c r="BE1392" s="257"/>
      <c r="BF1392" s="257"/>
      <c r="BG1392" s="257"/>
      <c r="BH1392" s="257"/>
      <c r="BI1392" s="257"/>
      <c r="BJ1392" s="257"/>
      <c r="BK1392" s="257"/>
      <c r="BL1392" s="263"/>
      <c r="BM1392" s="263"/>
      <c r="BN1392" s="263"/>
      <c r="BO1392" s="263"/>
      <c r="BP1392" s="263"/>
      <c r="BQ1392" s="263"/>
      <c r="BR1392" s="271"/>
      <c r="BS1392" s="271"/>
      <c r="BT1392" s="271"/>
      <c r="BU1392" s="271"/>
      <c r="BV1392" s="271"/>
      <c r="BW1392" s="271"/>
      <c r="BX1392" s="257"/>
      <c r="BY1392" s="257"/>
      <c r="BZ1392" s="257"/>
      <c r="CA1392" s="268"/>
      <c r="CB1392" s="268"/>
      <c r="CC1392" s="275"/>
      <c r="CD1392" s="268"/>
      <c r="CE1392" s="268"/>
      <c r="CF1392" s="268"/>
      <c r="CG1392" s="268"/>
      <c r="CH1392" s="268"/>
      <c r="CI1392" s="268"/>
      <c r="CJ1392" s="268"/>
      <c r="CK1392" s="268"/>
      <c r="CL1392" s="265"/>
      <c r="CM1392" s="272"/>
      <c r="CN1392" s="264"/>
      <c r="CO1392" s="125"/>
      <c r="CP1392" s="226"/>
      <c r="CQ1392" s="226"/>
      <c r="CR1392" s="226"/>
      <c r="CS1392" s="90"/>
      <c r="CT1392" s="90"/>
      <c r="CU1392" s="90"/>
      <c r="CV1392" s="90"/>
      <c r="CW1392" s="90"/>
      <c r="CX1392" s="90"/>
      <c r="CY1392" s="90"/>
      <c r="CZ1392" s="90"/>
      <c r="DA1392" s="90"/>
    </row>
    <row r="1393" spans="1:105" s="70" customFormat="1" ht="15" customHeight="1">
      <c r="A1393" s="227">
        <f t="shared" ref="A1393" si="518">A1385+1</f>
        <v>172</v>
      </c>
      <c r="B1393" s="276" t="s">
        <v>693</v>
      </c>
      <c r="C1393" s="279" t="s">
        <v>694</v>
      </c>
      <c r="D1393" s="236">
        <v>44161</v>
      </c>
      <c r="E1393" s="236" t="s">
        <v>1251</v>
      </c>
      <c r="F1393" s="253" t="s">
        <v>80</v>
      </c>
      <c r="G1393" s="254"/>
      <c r="H1393" s="82" t="s">
        <v>69</v>
      </c>
      <c r="I1393" s="82"/>
      <c r="J1393" s="82" t="s">
        <v>60</v>
      </c>
      <c r="K1393" s="82" t="s">
        <v>60</v>
      </c>
      <c r="L1393" s="82" t="s">
        <v>60</v>
      </c>
      <c r="M1393" s="82" t="s">
        <v>60</v>
      </c>
      <c r="N1393" s="82" t="s">
        <v>60</v>
      </c>
      <c r="O1393" s="82"/>
      <c r="P1393" s="82" t="s">
        <v>60</v>
      </c>
      <c r="Q1393" s="82" t="s">
        <v>60</v>
      </c>
      <c r="R1393" s="82" t="s">
        <v>60</v>
      </c>
      <c r="S1393" s="82" t="s">
        <v>60</v>
      </c>
      <c r="T1393" s="82" t="s">
        <v>60</v>
      </c>
      <c r="U1393" s="82" t="s">
        <v>60</v>
      </c>
      <c r="V1393" s="82"/>
      <c r="W1393" s="82" t="s">
        <v>60</v>
      </c>
      <c r="X1393" s="82" t="s">
        <v>60</v>
      </c>
      <c r="Y1393" s="82" t="s">
        <v>60</v>
      </c>
      <c r="Z1393" s="82" t="s">
        <v>60</v>
      </c>
      <c r="AA1393" s="82" t="s">
        <v>60</v>
      </c>
      <c r="AB1393" s="82" t="s">
        <v>60</v>
      </c>
      <c r="AC1393" s="82"/>
      <c r="AD1393" s="82" t="s">
        <v>60</v>
      </c>
      <c r="AE1393" s="82" t="s">
        <v>60</v>
      </c>
      <c r="AF1393" s="82" t="s">
        <v>60</v>
      </c>
      <c r="AG1393" s="82" t="s">
        <v>60</v>
      </c>
      <c r="AH1393" s="82" t="s">
        <v>60</v>
      </c>
      <c r="AI1393" s="82" t="s">
        <v>60</v>
      </c>
      <c r="AJ1393" s="82"/>
      <c r="AK1393" s="82" t="s">
        <v>60</v>
      </c>
      <c r="AL1393" s="82" t="s">
        <v>60</v>
      </c>
      <c r="AM1393" s="239">
        <f>COUNTIF(H1393:AL1393,"PH")+COUNTIF(H1393:AL1393,"PH/L")+COUNTIF(H1393:AL1393,"PM")</f>
        <v>0</v>
      </c>
      <c r="AN1393" s="239">
        <f>COUNTIF(H1393:AL1393,"PD")+COUNTIF(H1393:AL1393,"PDD")+COUNTIF(H1393:AL1393,"P/DS")/2+COUNTIF(H1393:AL1393,"PMD")</f>
        <v>0</v>
      </c>
      <c r="AO1393" s="239">
        <f>COUNTIF(H1393:AL1393,"PN")+COUNTIF(H1393:AL1393,"P/NS")/2+COUNTIF(H1393:AL1393,"PH")+COUNTIF(H1393:AL1393,"PH/F")/2+COUNTIF(H1393:AL1393,"PH/L")/2+COUNTIF(H1393:AL1393,"PM")</f>
        <v>0</v>
      </c>
      <c r="AP1393" s="239">
        <f>COUNTIF(H1393:AL1393,"BH")+COUNTIF(H1393:AL1393,"AL/BL")+COUNTIF(H1393:AL1393,"UL/BL")+COUNTIF(H1393:AL1393,"BM")</f>
        <v>0</v>
      </c>
      <c r="AQ1393" s="239">
        <f>COUNTIF(H1393:AL1393,"DS")+COUNTIF(H1393:AL1393,"AL/DS")/2+COUNTIF(H1393:AL1393,"UL/DS")/2+COUNTIF(H1393:AL1393,"CT")+COUNTIF(H1393:AL1393,"MD")</f>
        <v>25</v>
      </c>
      <c r="AR1393" s="239">
        <f>COUNTIF(H1393:AL1393,"NS")+COUNTIF(H1393:AL1393,"AL/NS")/2+COUNTIF(H1393:AL1393,"UL/NS")/2+COUNTIF(H1393:AL1393,"BH")+COUNTIF(H1393:AL1393,"AL/BF")/2+COUNTIF(H1393:AL1393,"AL/BL")/2+COUNTIF(H1393:AL1393,"UL/BL")/2+COUNTIF(H1393:AL1393,"UL/BF")/2+COUNTIF(H1393:AL1393,"BM")</f>
        <v>0</v>
      </c>
      <c r="AS1393" s="239">
        <f>COUNTIF(H1393:AL1393,"AL")+COUNTIF(H1393:AL1393,"AL/DS")/2+COUNTIF(H1393:AL1393,"AL/NS")/2+COUNTIF(H1393:AL1393,"NH")+COUNTIF(H1393:AL1393,"SL")+COUNTIF(H1393:AL1393,"NHD")+COUNTIF(H1393:AL1393,"B")+COUNTIF(H1393:AL1393,"HL")+COUNTIF(H1393:AL1393,"AL/BF")/2+COUNTIF(H1393:AL1393,"AL/BL")/2</f>
        <v>1</v>
      </c>
      <c r="AT1393" s="255">
        <f>COUNTIF(H1393:AL1393,"PD")+COUNTIF(H1393:AL1393,"PN")+COUNTIF(H1393:AL1393,"P/DS")/2+COUNTIF(H1393:AL1393,"P/NS")/2+COUNTIF(H1393:AL1393,"DS")+COUNTIF(H1393:AL1393,"NS")+COUNTIF(H1393:AL1393,"AL")+COUNTIF(H1393:AL1393,"AL/DS")+COUNTIF(H1393:AL1393,"AL/NS")+COUNTIF(H1393:AL1393,"NH")+COUNTIF(H1393:AL1393,"SL")+COUNTIF(H1393:AL1393,"UL/DS")/2+COUNTIF(H1393:AL1393,"UL/NS")/2+COUNTIF(H1393:AL1393,"CT")+COUNTIF(H1393:AL1393,"NHD")+COUNTIF(H1393:AL1393,"PDD")+COUNTIF(H1393:AL1393,"B")+COUNTIF(H1393:AL1393,"HL")+COUNTIF(H1393:AL1393,"PH")+COUNTIF(H1393:AL1393,"BH")+COUNTIF(H1393:AL1393,"AL/BF")+COUNTIF(H1393:AL1393,"AL/BL")+COUNTIF(H1393:AL1393,"UL/BF")/2+COUNTIF(H1393:AL1393,"UL/BL")/2+COUNTIF(H1393:AL1393,"PH/F")/2+COUNTIF(H1393:AL1393,"PH/L")/2+COUNTIF(H1393:AL1393,"MD")+COUNTIF(H1393:AL1393,"PMD")+COUNTIF(H1393:AL1393,"PM")+COUNTIF(H1393:AL1393,"BM")</f>
        <v>26</v>
      </c>
      <c r="AU1393" s="255">
        <f>COUNTIF(H1393:AL1393,"P/DS")/2+COUNTIF(H1393:AL1393,"P/NS")/2+COUNTIF(H1393:AL1393,"IL")+COUNTIF(H1393:AL1393,"NL")+COUNTIF(H1393:AL1393,"UL")+COUNTIF(H1393:AL1393,"UL/DS")/2+COUNTIF(H1393:AL1393,"UL/NS")/2+COUNTIF(H1393:AL1393,"KT")+COUNTIF(H1393:AL1393,"UL/BF")/2+COUNTIF(H1393:AL1393,"UL/BL")/2+COUNTIF(H1393:AL1393,"PH/F")/2+COUNTIF(H1393:AL1393,"PH/L")/2+COUNTIF(H1393:AL1393,"NB")</f>
        <v>0</v>
      </c>
      <c r="AV1393" s="258">
        <f>COUNTIF(H1393:AL1393,"PN")+COUNTIF(H1393:AL1393,"TVD")+COUNTIF(H1393:AL1393,"PH")+COUNTIF(H1393:AL1393,"PM")+COUNTIF(H1393:AL1393,"PDD")-COUNTIFS(H1393:AL1393,"PN",H1400:AL1400,"&gt;=3")-COUNTIFS(H1393:AL1393,"PM",H1400:AL1400,"&gt;=3")</f>
        <v>0</v>
      </c>
      <c r="AW1393" s="258">
        <f>COUNTIF(H1393:AL1393,"NS")+COUNTIF(H1393:AL1393,"D")+COUNTIF(H1393:AL1393,"BH")+COUNTIF(H1393:AL1393,"NHD")+COUNTIF(H1393:AL1393,"BM")-COUNTIFS(H1393:AL1393,"NS",H1400:AL1400,"&gt;=3")-COUNTIFS(H1393:AL1393,"BH",H1400:AL1400,"&gt;=3")-COUNTIFS(H1393:AL1393,"BM",H1400:AL1400,"&gt;=3")</f>
        <v>0</v>
      </c>
      <c r="AX1393" s="255">
        <f>COUNTIF(H1393:AL1393,"AL")+COUNTIF(H1393:AL1393,"AL/DS")/2+COUNTIF(H1393:AL1393,"AL/NS")/2+COUNTIF(H1393:AL1393,"AL/BF")+COUNTIF(H1393:AL1393,"AL/BL")/2</f>
        <v>0</v>
      </c>
      <c r="AY1393" s="255">
        <f>COUNTIF(H1393:AL1393,"SL")</f>
        <v>0</v>
      </c>
      <c r="AZ1393" s="255">
        <f>COUNTIF(H1393:AL1393,"NH")</f>
        <v>1</v>
      </c>
      <c r="BA1393" s="255">
        <f>COUNTIF(H1393:AL1393,"HL")</f>
        <v>0</v>
      </c>
      <c r="BB1393" s="255">
        <f>COUNTIF(G1393:AL1393,"P/DS")/2+COUNTIF(G1393:AL1393,"P/NS")/2+COUNTIF(G1393:AL1393,"UL")+COUNTIF(G1393:AL1393,"UL/DS")/2+COUNTIF(G1393:AL1393,"UL/NS")/2+COUNTIF(G1393:AL1393,"UL/BL")/2+COUNTIF(G1393:AL1393,"UL/BF")/2+COUNTIF(G1393:AL1393,"PH/F")/2+COUNTIF(G1393:AL1393,"PH/L")/2</f>
        <v>0</v>
      </c>
      <c r="BC1393" s="255">
        <f>COUNTIF(H1393:AL1393,"NB")</f>
        <v>0</v>
      </c>
      <c r="BD1393" s="255">
        <f>COUNTIF(H1393:AL1393,"NL")</f>
        <v>0</v>
      </c>
      <c r="BE1393" s="255">
        <f>COUNTIF(H1393:AL1393,"IL")</f>
        <v>0</v>
      </c>
      <c r="BF1393" s="255">
        <f>COUNTIF(H1393:AL1393,"KT")</f>
        <v>0</v>
      </c>
      <c r="BG1393" s="255">
        <f>COUNTIF(H1393:AL1393,"L70")</f>
        <v>0</v>
      </c>
      <c r="BH1393" s="255">
        <f>COUNTIF(H1393:AL1393,"MD")</f>
        <v>0</v>
      </c>
      <c r="BI1393" s="255">
        <f>COUNTIF(H1393:AL1393,"PMD")</f>
        <v>0</v>
      </c>
      <c r="BJ1393" s="255">
        <f>COUNTIF(H1393:AL1393,"PM")</f>
        <v>0</v>
      </c>
      <c r="BK1393" s="255">
        <f>COUNTIF(H1393:AL1393,"BM")</f>
        <v>0</v>
      </c>
      <c r="BL1393" s="261">
        <f>SUMIF(H1393:AL1393,"PD",H1394:AL1394)+SUMIF(H1393:AL1393,"PN",H1394:AL1394)+SUMIF(H1393:AL1393,"P/DS",H1394:AL1394)+SUMIF(H1393:AL1393,"PN/F",H1394:AL1394)+SUMIF(H1393:AL1393,"PN/L",H1394:AL1394)+SUMIF(H1393:AL1393,"TV",H1394:AL1394)+SUMIF(H1393:AL1393,"TVD",H1394:AL1394)+SUMIF(H1393:AL1393,"PDD",H1394:AL1394)</f>
        <v>0</v>
      </c>
      <c r="BM1393" s="261">
        <f>SUMIF(H1393:AL1393,"PD",H1395:AL1395)+SUMIF(H1393:AL1393,"PN",H1395:AL1395)+SUMIF(H1393:AL1393,"P/DS",H1395:AL1395)+SUMIF(H1393:AL1393,"PN/F",H1395:AL1395)+SUMIF(H1393:AL1393,"PN/L",H1395:AL1395)+SUMIF(H1393:AL1393,"TV",H1395:AL1395)+SUMIF(H1393:AL1393,"TVD",H1395:AL1395)+SUMIF(H1393:AL1393,"PDD",H1395:AL1395)+SUMIF(H1393:AL1393,"PMD",H1395:AL1395)</f>
        <v>0</v>
      </c>
      <c r="BN1393" s="261">
        <f>SUMIF(H1393:AL1393,"PD",H1396:AL1396)+SUMIF(H1393:AL1393,"PN",H1396:AL1396)+SUMIF(H1393:AL1393,"P/DS",H1396:AL1396)+SUMIF(H1393:AL1393,"PN/F",H1396:AL1396)+SUMIF(H1393:AL1393,"PN/L",H1396:AL1396)+SUMIF(H1393:AL1393,"TV",H1396:AL1396)+SUMIF(H1393:AL1393,"TVD",H1396:AL1396)</f>
        <v>0</v>
      </c>
      <c r="BO1393" s="261">
        <f>SUMIF(H1393:AL1393,"PD",H1397:AL1397)+SUMIF(H1393:AL1393,"PN",H1397:AL1397)+SUMIF(H1393:AL1393,"P/DS",H1397:AL1397)+SUMIF(H1393:AL1393,"PN/F",H1397:AL1397)+SUMIF(H1393:AL1393,"PN/L",H1397:AL1397)+SUMIF(H1393:AL1393,"TV",H1397:AL1397)+SUMIF(H1393:AL1393,"TVD",H1397:AL1397)</f>
        <v>0</v>
      </c>
      <c r="BP1393" s="261">
        <f>SUMIF(H1393:AL1393,"PD",H1398:AL1398)+SUMIF(H1393:AL1393,"PN",H1398:AL1398)+SUMIF(H1393:AL1393,"P/DS",H1398:AL1398)+SUMIF(H1393:AL1393,"PN/F",H1398:AL1398)+SUMIF(H1393:AL1393,"PN/L",H1398:AL1398)+SUMIF(H1393:AL1393,"TV",H1398:AL1398)+SUMIF(H1393:AL1393,"TVD",H1398:AL1398)+SUMIF(H1393:AL1393,"PDD",H1398:AL1398)+SUMIF(H1393:AL1393,"PH",H1398:AL1398)+SUMIF(H1393:AL1393,"PM",H1398:AL1398)</f>
        <v>0</v>
      </c>
      <c r="BQ1393" s="261">
        <f>SUMIF(H1393:AL1393,"PD",H1399:AL1399)+SUMIF(H1393:AL1393,"PN",H1399:AL1399)+SUMIF(H1393:AL1393,"P/DS",H1399:AL1399)+SUMIF(H1393:AL1393,"PN/F",H1399:AL1399)+SUMIF(H1393:AL1393,"PN/L",H1399:AL1399)+SUMIF(H1393:AL1393,"TV",H1399:AL1399)+SUMIF(H1393:AL1393,"TVD",H1399:AL1399)+SUMIF(H1393:AL1393,"PDD",H1399:AL1399)+SUMIF(H1393:AL1393,"PH",H1399:AL1399)+SUMIF(H1393:AL1393,"PM",H1399:AL1399)</f>
        <v>0</v>
      </c>
      <c r="BR1393" s="269">
        <f>SUM(H1394:AL1394)-BL1393</f>
        <v>16.399999999999999</v>
      </c>
      <c r="BS1393" s="269">
        <f>SUM(H1395:AL1395)-BM1393</f>
        <v>0</v>
      </c>
      <c r="BT1393" s="269">
        <f>SUM(H1396:AL1396)-BN1393</f>
        <v>0</v>
      </c>
      <c r="BU1393" s="269">
        <f>SUM(H1397:AL1397)-BO1393</f>
        <v>0</v>
      </c>
      <c r="BV1393" s="269">
        <f>SUM(H1398:AL1398)-BP1393</f>
        <v>0</v>
      </c>
      <c r="BW1393" s="269">
        <f>SUM(H1399:AL1399)-BQ1393</f>
        <v>0</v>
      </c>
      <c r="BX1393" s="255">
        <f>SUMIF(H1393:AL1393,"PD",H1400:AL1400)+SUMIF(H1393:AL1393,"PN",H1400:AL1400)+SUMIF(H1393:AL1393,"P/DS",H1400:AL1400)+SUMIF(H1393:AL1393,"PN/F",H1400:AL1400)+SUMIF(H1393:AL1393,"PN/L",H1400:AL1400)</f>
        <v>0</v>
      </c>
      <c r="BY1393" s="255">
        <f>SUM(H1400:AL1400)-BX1393</f>
        <v>0</v>
      </c>
      <c r="BZ1393" s="255">
        <f t="shared" ref="BZ1393" si="519">+SUM(BL1393:BW1400)</f>
        <v>16.399999999999999</v>
      </c>
      <c r="CA1393" s="266">
        <f>(COUNTIFS(H1393:AL1393,"PD",H1394:AL1394,"&gt;=2"))*0.5-IF(CN1393="VP",COUNTIFS($H$16:$AL$16,"SAT",H1393:AL1393,"PD",H1394:AL1394,"&gt;=2"))*0.5</f>
        <v>0</v>
      </c>
      <c r="CB1393" s="266">
        <f>(COUNTIFS(H1393:AL1393,"PN",H1395:AL1395,"&gt;=0.5",H1394:AL1394,"&gt;=1.5"))*0.5+COUNTIFS(H1393:AL1393,"PDD",H1395:AL1395,"&gt;=0.5",H1394:AL1394,"&gt;=1.5")*0.5</f>
        <v>0</v>
      </c>
      <c r="CC1393" s="273">
        <f>(COUNTIFS(H1393:AL1393,"TV",H1395:AL1395,"&gt;=10"))*0.5+(COUNTIFS(H1393:AL1393,"PMD",H1395:AL1395,"&gt;=2"))*0.5</f>
        <v>0</v>
      </c>
      <c r="CD1393" s="266">
        <f>(COUNTIFS(H1393:AL1393,"TVD",H1397:AL1397,"&gt;=6.5",H1395:AL1395,"&gt;=3.5"))*0.5</f>
        <v>0</v>
      </c>
      <c r="CE1393" s="266">
        <f>(COUNTIFS(H1393:AL1393,"PD",H1398:AL1398,"&gt;=10"))*0.5</f>
        <v>0</v>
      </c>
      <c r="CF1393" s="266">
        <f>(COUNTIFS(H1393:AL1393,"PDD",H1398:AL1398,"&gt;=3.5",H1399:AL1399,"&gt;=6.5")+COUNTIFS(H1393:AL1393,"PH",H1399:AL1399,"&gt;=0.5",H1398:AL1398,"&gt;=1.5")+COUNTIFS(H1393:AL1393,"PM",H1399:AL1399,"&gt;=0.5",H1398:AL1398,"&gt;=1.5"))*0.5</f>
        <v>0</v>
      </c>
      <c r="CG1393" s="266">
        <f>(COUNTIFS(H1393:AL1393,"DS",H1394:AL1394,"&gt;=2")+COUNTIFS(H1393:AL1393,"AL/DS",H1394:AL1394,"&gt;=2"))*0.5-IF(CN1393="VP",COUNTIFS($H$16:$AL$16,"SAT",H1393:AL1393,"DS",H1394:AL1394,"&gt;=2"))*0.5</f>
        <v>2.5</v>
      </c>
      <c r="CH1393" s="266">
        <f>(COUNTIFS(H1393:AL1393,"NS",H1395:AL1395,"&gt;=0.5",H1394:AL1394,"&gt;=1.5")+COUNTIFS(H1393:AL1393,"AL/NS",H1395:AL1395,"&gt;=0.5",H1394:AL1394,"&gt;=1.5")+COUNTIFS(H1393:AL1393,"NHD",H1395:AL1395,"&gt;=4.5",H1398:AL1398,"&gt;=2",H1394:AL1394,"&gt;=1.5"))*0.5</f>
        <v>0</v>
      </c>
      <c r="CI1393" s="266">
        <f>(COUNTIF(H1395:AL1395,"&gt;=10")+COUNTIFS(H1393:AL1393,"MD",H1395:AL1395,"&gt;=2")-COUNTIFS(H1393:AL1393,"TV",H1395:AL1395,"&gt;=10"))*0.5</f>
        <v>0</v>
      </c>
      <c r="CJ1393" s="266">
        <f>(COUNTIFS(H1393:AL1393,"D",H1397:AL1397,"&gt;=6.5",H1395:AL1395,"&gt;=3.5"))*0.5</f>
        <v>0</v>
      </c>
      <c r="CK1393" s="266">
        <f>(COUNTIF(H1398:AL1398,"&gt;=10")-COUNTIFS(H1393:AL1393,"PD",H1398:AL1398,"&gt;=10"))*0.5</f>
        <v>0</v>
      </c>
      <c r="CL1393" s="265">
        <f>(COUNTIFS(H1393:AL1393,"NHD",H1398:AL1398,"&gt;=3.5",H1399:AL1399,"&gt;=6.5")+COUNTIFS(H1393:AL1393,"BH",H1398:AL1398,"&gt;=1.5",H1399:AL1399,"&gt;=0.5")+COUNTIFS(H1393:AL1393,"BM",H1398:AL1398,"&gt;=1.5",H1399:AL1399,"&gt;=0.5")+COUNTIFS(H1393:AL1393,"D",H1398:AL1398,"&gt;=1.5",H1399:AL1399,"&gt;=0.5"))*0.5</f>
        <v>0</v>
      </c>
      <c r="CM1393" s="272"/>
      <c r="CN1393" s="264" t="s">
        <v>723</v>
      </c>
      <c r="CO1393" s="125">
        <f t="shared" ref="CO1393" si="520">+AM1393+AN1393+AO1393+AP1393+AQ1393+AR1393+AS1393+AU1393+BG1393</f>
        <v>26</v>
      </c>
      <c r="CP1393" s="225">
        <f>+SUM(I1394:I1399)-I1400</f>
        <v>0</v>
      </c>
      <c r="CQ1393" s="225">
        <f>+SUM(J1394:J1399)-J1400</f>
        <v>2.2000000000000002</v>
      </c>
      <c r="CR1393" s="225">
        <f>+SUM(K1394:K1399)-K1400</f>
        <v>0</v>
      </c>
      <c r="CS1393" s="90"/>
      <c r="CT1393" s="90"/>
      <c r="CU1393" s="90"/>
      <c r="CV1393" s="90"/>
      <c r="CW1393" s="90"/>
      <c r="CX1393" s="90"/>
      <c r="CY1393" s="90"/>
      <c r="CZ1393" s="90"/>
      <c r="DA1393" s="90"/>
    </row>
    <row r="1394" spans="1:105" s="70" customFormat="1" ht="15" customHeight="1">
      <c r="A1394" s="228"/>
      <c r="B1394" s="277"/>
      <c r="C1394" s="280"/>
      <c r="D1394" s="237"/>
      <c r="E1394" s="237"/>
      <c r="F1394" s="242" t="s">
        <v>82</v>
      </c>
      <c r="G1394" s="71">
        <v>1.5</v>
      </c>
      <c r="H1394" s="83"/>
      <c r="I1394" s="83"/>
      <c r="J1394" s="83">
        <v>2.2000000000000002</v>
      </c>
      <c r="K1394" s="83"/>
      <c r="L1394" s="83"/>
      <c r="M1394" s="83"/>
      <c r="N1394" s="83">
        <v>3</v>
      </c>
      <c r="O1394" s="83"/>
      <c r="P1394" s="83"/>
      <c r="Q1394" s="83">
        <v>2.2000000000000002</v>
      </c>
      <c r="R1394" s="83"/>
      <c r="S1394" s="83"/>
      <c r="T1394" s="83"/>
      <c r="U1394" s="83">
        <v>2.5</v>
      </c>
      <c r="V1394" s="83"/>
      <c r="W1394" s="83"/>
      <c r="X1394" s="83"/>
      <c r="Y1394" s="83"/>
      <c r="Z1394" s="83"/>
      <c r="AA1394" s="83"/>
      <c r="AB1394" s="83"/>
      <c r="AC1394" s="79"/>
      <c r="AD1394" s="79"/>
      <c r="AE1394" s="79"/>
      <c r="AF1394" s="79"/>
      <c r="AG1394" s="79">
        <v>1.5</v>
      </c>
      <c r="AH1394" s="79"/>
      <c r="AI1394" s="79">
        <v>5</v>
      </c>
      <c r="AJ1394" s="79"/>
      <c r="AK1394" s="79"/>
      <c r="AL1394" s="79"/>
      <c r="AM1394" s="240"/>
      <c r="AN1394" s="240"/>
      <c r="AO1394" s="240"/>
      <c r="AP1394" s="240"/>
      <c r="AQ1394" s="240"/>
      <c r="AR1394" s="240"/>
      <c r="AS1394" s="240"/>
      <c r="AT1394" s="256"/>
      <c r="AU1394" s="256"/>
      <c r="AV1394" s="259"/>
      <c r="AW1394" s="259"/>
      <c r="AX1394" s="256"/>
      <c r="AY1394" s="256"/>
      <c r="AZ1394" s="256"/>
      <c r="BA1394" s="256"/>
      <c r="BB1394" s="256"/>
      <c r="BC1394" s="256"/>
      <c r="BD1394" s="256"/>
      <c r="BE1394" s="256"/>
      <c r="BF1394" s="256"/>
      <c r="BG1394" s="256"/>
      <c r="BH1394" s="256"/>
      <c r="BI1394" s="256"/>
      <c r="BJ1394" s="256"/>
      <c r="BK1394" s="256"/>
      <c r="BL1394" s="262"/>
      <c r="BM1394" s="262"/>
      <c r="BN1394" s="262"/>
      <c r="BO1394" s="262"/>
      <c r="BP1394" s="262"/>
      <c r="BQ1394" s="262"/>
      <c r="BR1394" s="270"/>
      <c r="BS1394" s="270"/>
      <c r="BT1394" s="270"/>
      <c r="BU1394" s="270"/>
      <c r="BV1394" s="270"/>
      <c r="BW1394" s="270"/>
      <c r="BX1394" s="256"/>
      <c r="BY1394" s="256"/>
      <c r="BZ1394" s="256"/>
      <c r="CA1394" s="267"/>
      <c r="CB1394" s="267"/>
      <c r="CC1394" s="274"/>
      <c r="CD1394" s="267"/>
      <c r="CE1394" s="267"/>
      <c r="CF1394" s="267"/>
      <c r="CG1394" s="267"/>
      <c r="CH1394" s="267"/>
      <c r="CI1394" s="267"/>
      <c r="CJ1394" s="267"/>
      <c r="CK1394" s="267"/>
      <c r="CL1394" s="265"/>
      <c r="CM1394" s="272"/>
      <c r="CN1394" s="264"/>
      <c r="CO1394" s="125"/>
      <c r="CP1394" s="226"/>
      <c r="CQ1394" s="226"/>
      <c r="CR1394" s="226"/>
      <c r="CS1394" s="90"/>
      <c r="CT1394" s="90"/>
      <c r="CU1394" s="90"/>
      <c r="CV1394" s="90"/>
      <c r="CW1394" s="90"/>
      <c r="CX1394" s="90"/>
      <c r="CY1394" s="90"/>
      <c r="CZ1394" s="90"/>
      <c r="DA1394" s="90"/>
    </row>
    <row r="1395" spans="1:105" s="70" customFormat="1" ht="15" customHeight="1">
      <c r="A1395" s="228"/>
      <c r="B1395" s="277"/>
      <c r="C1395" s="280"/>
      <c r="D1395" s="237"/>
      <c r="E1395" s="237"/>
      <c r="F1395" s="243"/>
      <c r="G1395" s="72">
        <v>2</v>
      </c>
      <c r="H1395" s="84"/>
      <c r="I1395" s="84"/>
      <c r="J1395" s="84"/>
      <c r="K1395" s="84"/>
      <c r="L1395" s="84"/>
      <c r="M1395" s="84"/>
      <c r="N1395" s="84"/>
      <c r="O1395" s="84"/>
      <c r="P1395" s="84"/>
      <c r="Q1395" s="84"/>
      <c r="R1395" s="84"/>
      <c r="S1395" s="84"/>
      <c r="T1395" s="84"/>
      <c r="U1395" s="84"/>
      <c r="V1395" s="84"/>
      <c r="W1395" s="84"/>
      <c r="X1395" s="84"/>
      <c r="Y1395" s="84"/>
      <c r="Z1395" s="84"/>
      <c r="AA1395" s="84"/>
      <c r="AB1395" s="84"/>
      <c r="AC1395" s="80"/>
      <c r="AD1395" s="80"/>
      <c r="AE1395" s="80"/>
      <c r="AF1395" s="80"/>
      <c r="AG1395" s="80"/>
      <c r="AH1395" s="80"/>
      <c r="AI1395" s="80"/>
      <c r="AJ1395" s="80"/>
      <c r="AK1395" s="80"/>
      <c r="AL1395" s="80"/>
      <c r="AM1395" s="240"/>
      <c r="AN1395" s="240"/>
      <c r="AO1395" s="240"/>
      <c r="AP1395" s="240"/>
      <c r="AQ1395" s="240"/>
      <c r="AR1395" s="240"/>
      <c r="AS1395" s="240"/>
      <c r="AT1395" s="256"/>
      <c r="AU1395" s="256"/>
      <c r="AV1395" s="259"/>
      <c r="AW1395" s="259"/>
      <c r="AX1395" s="256"/>
      <c r="AY1395" s="256"/>
      <c r="AZ1395" s="256"/>
      <c r="BA1395" s="256"/>
      <c r="BB1395" s="256"/>
      <c r="BC1395" s="256"/>
      <c r="BD1395" s="256"/>
      <c r="BE1395" s="256"/>
      <c r="BF1395" s="256"/>
      <c r="BG1395" s="256"/>
      <c r="BH1395" s="256"/>
      <c r="BI1395" s="256"/>
      <c r="BJ1395" s="256"/>
      <c r="BK1395" s="256"/>
      <c r="BL1395" s="262"/>
      <c r="BM1395" s="262"/>
      <c r="BN1395" s="262"/>
      <c r="BO1395" s="262"/>
      <c r="BP1395" s="262"/>
      <c r="BQ1395" s="262"/>
      <c r="BR1395" s="270"/>
      <c r="BS1395" s="270"/>
      <c r="BT1395" s="270"/>
      <c r="BU1395" s="270"/>
      <c r="BV1395" s="270"/>
      <c r="BW1395" s="270"/>
      <c r="BX1395" s="256"/>
      <c r="BY1395" s="256"/>
      <c r="BZ1395" s="256"/>
      <c r="CA1395" s="267"/>
      <c r="CB1395" s="267"/>
      <c r="CC1395" s="274"/>
      <c r="CD1395" s="267"/>
      <c r="CE1395" s="267"/>
      <c r="CF1395" s="267"/>
      <c r="CG1395" s="267"/>
      <c r="CH1395" s="267"/>
      <c r="CI1395" s="267"/>
      <c r="CJ1395" s="267"/>
      <c r="CK1395" s="267"/>
      <c r="CL1395" s="265"/>
      <c r="CM1395" s="272"/>
      <c r="CN1395" s="264"/>
      <c r="CO1395" s="125"/>
      <c r="CP1395" s="226"/>
      <c r="CQ1395" s="226"/>
      <c r="CR1395" s="226"/>
      <c r="CS1395" s="90"/>
      <c r="CT1395" s="90"/>
      <c r="CU1395" s="90"/>
      <c r="CV1395" s="90"/>
      <c r="CW1395" s="90"/>
      <c r="CX1395" s="90"/>
      <c r="CY1395" s="90"/>
      <c r="CZ1395" s="90"/>
      <c r="DA1395" s="90"/>
    </row>
    <row r="1396" spans="1:105" s="70" customFormat="1" ht="15" customHeight="1">
      <c r="A1396" s="228"/>
      <c r="B1396" s="277"/>
      <c r="C1396" s="280"/>
      <c r="D1396" s="237"/>
      <c r="E1396" s="237"/>
      <c r="F1396" s="243"/>
      <c r="G1396" s="72">
        <v>2.1</v>
      </c>
      <c r="H1396" s="84"/>
      <c r="I1396" s="84"/>
      <c r="J1396" s="84"/>
      <c r="K1396" s="84"/>
      <c r="L1396" s="84"/>
      <c r="M1396" s="84"/>
      <c r="N1396" s="84"/>
      <c r="O1396" s="84"/>
      <c r="P1396" s="84"/>
      <c r="Q1396" s="84"/>
      <c r="R1396" s="84"/>
      <c r="S1396" s="84"/>
      <c r="T1396" s="84"/>
      <c r="U1396" s="84"/>
      <c r="V1396" s="84"/>
      <c r="W1396" s="84"/>
      <c r="X1396" s="84"/>
      <c r="Y1396" s="84"/>
      <c r="Z1396" s="84"/>
      <c r="AA1396" s="84"/>
      <c r="AB1396" s="84"/>
      <c r="AC1396" s="80"/>
      <c r="AD1396" s="80"/>
      <c r="AE1396" s="80"/>
      <c r="AF1396" s="80"/>
      <c r="AG1396" s="80"/>
      <c r="AH1396" s="80"/>
      <c r="AI1396" s="80"/>
      <c r="AJ1396" s="80"/>
      <c r="AK1396" s="80"/>
      <c r="AL1396" s="80"/>
      <c r="AM1396" s="240"/>
      <c r="AN1396" s="240"/>
      <c r="AO1396" s="240"/>
      <c r="AP1396" s="240"/>
      <c r="AQ1396" s="240"/>
      <c r="AR1396" s="240"/>
      <c r="AS1396" s="240"/>
      <c r="AT1396" s="256"/>
      <c r="AU1396" s="256"/>
      <c r="AV1396" s="259"/>
      <c r="AW1396" s="259"/>
      <c r="AX1396" s="256"/>
      <c r="AY1396" s="256"/>
      <c r="AZ1396" s="256"/>
      <c r="BA1396" s="256"/>
      <c r="BB1396" s="256"/>
      <c r="BC1396" s="256"/>
      <c r="BD1396" s="256"/>
      <c r="BE1396" s="256"/>
      <c r="BF1396" s="256"/>
      <c r="BG1396" s="256"/>
      <c r="BH1396" s="256"/>
      <c r="BI1396" s="256"/>
      <c r="BJ1396" s="256"/>
      <c r="BK1396" s="256"/>
      <c r="BL1396" s="262"/>
      <c r="BM1396" s="262"/>
      <c r="BN1396" s="262"/>
      <c r="BO1396" s="262"/>
      <c r="BP1396" s="262"/>
      <c r="BQ1396" s="262"/>
      <c r="BR1396" s="270"/>
      <c r="BS1396" s="270"/>
      <c r="BT1396" s="270"/>
      <c r="BU1396" s="270"/>
      <c r="BV1396" s="270"/>
      <c r="BW1396" s="270"/>
      <c r="BX1396" s="256"/>
      <c r="BY1396" s="256"/>
      <c r="BZ1396" s="256"/>
      <c r="CA1396" s="267"/>
      <c r="CB1396" s="267"/>
      <c r="CC1396" s="274"/>
      <c r="CD1396" s="267"/>
      <c r="CE1396" s="267"/>
      <c r="CF1396" s="267"/>
      <c r="CG1396" s="267"/>
      <c r="CH1396" s="267"/>
      <c r="CI1396" s="267"/>
      <c r="CJ1396" s="267"/>
      <c r="CK1396" s="267"/>
      <c r="CL1396" s="265"/>
      <c r="CM1396" s="272"/>
      <c r="CN1396" s="264"/>
      <c r="CO1396" s="125"/>
      <c r="CP1396" s="226"/>
      <c r="CQ1396" s="226"/>
      <c r="CR1396" s="226"/>
      <c r="CS1396" s="90"/>
      <c r="CT1396" s="90"/>
      <c r="CU1396" s="90"/>
      <c r="CV1396" s="90"/>
      <c r="CW1396" s="90"/>
      <c r="CX1396" s="90"/>
      <c r="CY1396" s="90"/>
      <c r="CZ1396" s="90"/>
      <c r="DA1396" s="90"/>
    </row>
    <row r="1397" spans="1:105" s="70" customFormat="1" ht="15" customHeight="1">
      <c r="A1397" s="228"/>
      <c r="B1397" s="277"/>
      <c r="C1397" s="280"/>
      <c r="D1397" s="237"/>
      <c r="E1397" s="237"/>
      <c r="F1397" s="243"/>
      <c r="G1397" s="72">
        <v>2.7</v>
      </c>
      <c r="H1397" s="84"/>
      <c r="I1397" s="84"/>
      <c r="J1397" s="84"/>
      <c r="K1397" s="84"/>
      <c r="L1397" s="84"/>
      <c r="M1397" s="84"/>
      <c r="N1397" s="84"/>
      <c r="O1397" s="84"/>
      <c r="P1397" s="84"/>
      <c r="Q1397" s="84"/>
      <c r="R1397" s="84"/>
      <c r="S1397" s="84"/>
      <c r="T1397" s="84"/>
      <c r="U1397" s="84"/>
      <c r="V1397" s="84"/>
      <c r="W1397" s="84"/>
      <c r="X1397" s="84"/>
      <c r="Y1397" s="84"/>
      <c r="Z1397" s="84"/>
      <c r="AA1397" s="84"/>
      <c r="AB1397" s="84"/>
      <c r="AC1397" s="80"/>
      <c r="AD1397" s="80"/>
      <c r="AE1397" s="80"/>
      <c r="AF1397" s="80"/>
      <c r="AG1397" s="80"/>
      <c r="AH1397" s="80"/>
      <c r="AI1397" s="80"/>
      <c r="AJ1397" s="80"/>
      <c r="AK1397" s="80"/>
      <c r="AL1397" s="80"/>
      <c r="AM1397" s="240"/>
      <c r="AN1397" s="240"/>
      <c r="AO1397" s="240"/>
      <c r="AP1397" s="240"/>
      <c r="AQ1397" s="240"/>
      <c r="AR1397" s="240"/>
      <c r="AS1397" s="240"/>
      <c r="AT1397" s="256"/>
      <c r="AU1397" s="256"/>
      <c r="AV1397" s="259"/>
      <c r="AW1397" s="259"/>
      <c r="AX1397" s="256"/>
      <c r="AY1397" s="256"/>
      <c r="AZ1397" s="256"/>
      <c r="BA1397" s="256"/>
      <c r="BB1397" s="256"/>
      <c r="BC1397" s="256"/>
      <c r="BD1397" s="256"/>
      <c r="BE1397" s="256"/>
      <c r="BF1397" s="256"/>
      <c r="BG1397" s="256"/>
      <c r="BH1397" s="256"/>
      <c r="BI1397" s="256"/>
      <c r="BJ1397" s="256"/>
      <c r="BK1397" s="256"/>
      <c r="BL1397" s="262"/>
      <c r="BM1397" s="262"/>
      <c r="BN1397" s="262"/>
      <c r="BO1397" s="262"/>
      <c r="BP1397" s="262"/>
      <c r="BQ1397" s="262"/>
      <c r="BR1397" s="270"/>
      <c r="BS1397" s="270"/>
      <c r="BT1397" s="270"/>
      <c r="BU1397" s="270"/>
      <c r="BV1397" s="270"/>
      <c r="BW1397" s="270"/>
      <c r="BX1397" s="256"/>
      <c r="BY1397" s="256"/>
      <c r="BZ1397" s="256"/>
      <c r="CA1397" s="267"/>
      <c r="CB1397" s="267"/>
      <c r="CC1397" s="274"/>
      <c r="CD1397" s="267"/>
      <c r="CE1397" s="267"/>
      <c r="CF1397" s="267"/>
      <c r="CG1397" s="267"/>
      <c r="CH1397" s="267"/>
      <c r="CI1397" s="267"/>
      <c r="CJ1397" s="267"/>
      <c r="CK1397" s="267"/>
      <c r="CL1397" s="265"/>
      <c r="CM1397" s="272"/>
      <c r="CN1397" s="264"/>
      <c r="CO1397" s="125"/>
      <c r="CP1397" s="226"/>
      <c r="CQ1397" s="226"/>
      <c r="CR1397" s="226"/>
      <c r="CS1397" s="90"/>
      <c r="CT1397" s="90"/>
      <c r="CU1397" s="90"/>
      <c r="CV1397" s="90"/>
      <c r="CW1397" s="90"/>
      <c r="CX1397" s="90"/>
      <c r="CY1397" s="90"/>
      <c r="CZ1397" s="90"/>
      <c r="DA1397" s="90"/>
    </row>
    <row r="1398" spans="1:105" s="70" customFormat="1" ht="15" customHeight="1">
      <c r="A1398" s="228"/>
      <c r="B1398" s="277"/>
      <c r="C1398" s="280"/>
      <c r="D1398" s="237"/>
      <c r="E1398" s="237"/>
      <c r="F1398" s="243"/>
      <c r="G1398" s="72">
        <v>3</v>
      </c>
      <c r="H1398" s="84"/>
      <c r="I1398" s="84"/>
      <c r="J1398" s="84"/>
      <c r="K1398" s="84"/>
      <c r="L1398" s="84"/>
      <c r="M1398" s="84"/>
      <c r="N1398" s="84"/>
      <c r="O1398" s="84"/>
      <c r="P1398" s="84"/>
      <c r="Q1398" s="84"/>
      <c r="R1398" s="84"/>
      <c r="S1398" s="84"/>
      <c r="T1398" s="84"/>
      <c r="U1398" s="84"/>
      <c r="V1398" s="84"/>
      <c r="W1398" s="84"/>
      <c r="X1398" s="84"/>
      <c r="Y1398" s="84"/>
      <c r="Z1398" s="84"/>
      <c r="AA1398" s="84"/>
      <c r="AB1398" s="84"/>
      <c r="AC1398" s="80"/>
      <c r="AD1398" s="80"/>
      <c r="AE1398" s="80"/>
      <c r="AF1398" s="80"/>
      <c r="AG1398" s="80"/>
      <c r="AH1398" s="80"/>
      <c r="AI1398" s="80"/>
      <c r="AJ1398" s="80"/>
      <c r="AK1398" s="80"/>
      <c r="AL1398" s="80"/>
      <c r="AM1398" s="240"/>
      <c r="AN1398" s="240"/>
      <c r="AO1398" s="240"/>
      <c r="AP1398" s="240"/>
      <c r="AQ1398" s="240"/>
      <c r="AR1398" s="240"/>
      <c r="AS1398" s="240"/>
      <c r="AT1398" s="256"/>
      <c r="AU1398" s="256"/>
      <c r="AV1398" s="259"/>
      <c r="AW1398" s="259"/>
      <c r="AX1398" s="256"/>
      <c r="AY1398" s="256"/>
      <c r="AZ1398" s="256"/>
      <c r="BA1398" s="256"/>
      <c r="BB1398" s="256"/>
      <c r="BC1398" s="256"/>
      <c r="BD1398" s="256"/>
      <c r="BE1398" s="256"/>
      <c r="BF1398" s="256"/>
      <c r="BG1398" s="256"/>
      <c r="BH1398" s="256"/>
      <c r="BI1398" s="256"/>
      <c r="BJ1398" s="256"/>
      <c r="BK1398" s="256"/>
      <c r="BL1398" s="262"/>
      <c r="BM1398" s="262"/>
      <c r="BN1398" s="262"/>
      <c r="BO1398" s="262"/>
      <c r="BP1398" s="262"/>
      <c r="BQ1398" s="262"/>
      <c r="BR1398" s="270"/>
      <c r="BS1398" s="270"/>
      <c r="BT1398" s="270"/>
      <c r="BU1398" s="270"/>
      <c r="BV1398" s="270"/>
      <c r="BW1398" s="270"/>
      <c r="BX1398" s="256"/>
      <c r="BY1398" s="256"/>
      <c r="BZ1398" s="256"/>
      <c r="CA1398" s="267"/>
      <c r="CB1398" s="267"/>
      <c r="CC1398" s="274"/>
      <c r="CD1398" s="267"/>
      <c r="CE1398" s="267"/>
      <c r="CF1398" s="267"/>
      <c r="CG1398" s="267"/>
      <c r="CH1398" s="267"/>
      <c r="CI1398" s="267"/>
      <c r="CJ1398" s="267"/>
      <c r="CK1398" s="267"/>
      <c r="CL1398" s="265"/>
      <c r="CM1398" s="272"/>
      <c r="CN1398" s="264"/>
      <c r="CO1398" s="125"/>
      <c r="CP1398" s="226"/>
      <c r="CQ1398" s="226"/>
      <c r="CR1398" s="226"/>
      <c r="CS1398" s="90"/>
      <c r="CT1398" s="90"/>
      <c r="CU1398" s="90"/>
      <c r="CV1398" s="90"/>
      <c r="CW1398" s="90"/>
      <c r="CX1398" s="90"/>
      <c r="CY1398" s="90"/>
      <c r="CZ1398" s="90"/>
      <c r="DA1398" s="90"/>
    </row>
    <row r="1399" spans="1:105" s="70" customFormat="1" ht="15" customHeight="1">
      <c r="A1399" s="228"/>
      <c r="B1399" s="277"/>
      <c r="C1399" s="280"/>
      <c r="D1399" s="237"/>
      <c r="E1399" s="237"/>
      <c r="F1399" s="244"/>
      <c r="G1399" s="73">
        <v>3.9</v>
      </c>
      <c r="H1399" s="85"/>
      <c r="I1399" s="85"/>
      <c r="J1399" s="85"/>
      <c r="K1399" s="85"/>
      <c r="L1399" s="85"/>
      <c r="M1399" s="85"/>
      <c r="N1399" s="85"/>
      <c r="O1399" s="85"/>
      <c r="P1399" s="85"/>
      <c r="Q1399" s="85"/>
      <c r="R1399" s="85"/>
      <c r="S1399" s="85"/>
      <c r="T1399" s="85"/>
      <c r="U1399" s="85"/>
      <c r="V1399" s="85"/>
      <c r="W1399" s="85"/>
      <c r="X1399" s="85"/>
      <c r="Y1399" s="85"/>
      <c r="Z1399" s="85"/>
      <c r="AA1399" s="85"/>
      <c r="AB1399" s="85"/>
      <c r="AC1399" s="81"/>
      <c r="AD1399" s="81"/>
      <c r="AE1399" s="81"/>
      <c r="AF1399" s="81"/>
      <c r="AG1399" s="81"/>
      <c r="AH1399" s="81"/>
      <c r="AI1399" s="81"/>
      <c r="AJ1399" s="81"/>
      <c r="AK1399" s="81"/>
      <c r="AL1399" s="81"/>
      <c r="AM1399" s="240"/>
      <c r="AN1399" s="240"/>
      <c r="AO1399" s="240"/>
      <c r="AP1399" s="240"/>
      <c r="AQ1399" s="240"/>
      <c r="AR1399" s="240"/>
      <c r="AS1399" s="240"/>
      <c r="AT1399" s="256"/>
      <c r="AU1399" s="256"/>
      <c r="AV1399" s="259"/>
      <c r="AW1399" s="259"/>
      <c r="AX1399" s="256"/>
      <c r="AY1399" s="256"/>
      <c r="AZ1399" s="256"/>
      <c r="BA1399" s="256"/>
      <c r="BB1399" s="256"/>
      <c r="BC1399" s="256"/>
      <c r="BD1399" s="256"/>
      <c r="BE1399" s="256"/>
      <c r="BF1399" s="256"/>
      <c r="BG1399" s="256"/>
      <c r="BH1399" s="256"/>
      <c r="BI1399" s="256"/>
      <c r="BJ1399" s="256"/>
      <c r="BK1399" s="256"/>
      <c r="BL1399" s="262"/>
      <c r="BM1399" s="262"/>
      <c r="BN1399" s="262"/>
      <c r="BO1399" s="262"/>
      <c r="BP1399" s="262"/>
      <c r="BQ1399" s="262"/>
      <c r="BR1399" s="270"/>
      <c r="BS1399" s="270"/>
      <c r="BT1399" s="270"/>
      <c r="BU1399" s="270"/>
      <c r="BV1399" s="270"/>
      <c r="BW1399" s="270"/>
      <c r="BX1399" s="256"/>
      <c r="BY1399" s="256"/>
      <c r="BZ1399" s="256"/>
      <c r="CA1399" s="267"/>
      <c r="CB1399" s="267"/>
      <c r="CC1399" s="274"/>
      <c r="CD1399" s="267"/>
      <c r="CE1399" s="267"/>
      <c r="CF1399" s="267"/>
      <c r="CG1399" s="267"/>
      <c r="CH1399" s="267"/>
      <c r="CI1399" s="267"/>
      <c r="CJ1399" s="267"/>
      <c r="CK1399" s="267"/>
      <c r="CL1399" s="265"/>
      <c r="CM1399" s="272"/>
      <c r="CN1399" s="264"/>
      <c r="CO1399" s="125"/>
      <c r="CP1399" s="226"/>
      <c r="CQ1399" s="226"/>
      <c r="CR1399" s="226"/>
      <c r="CS1399" s="90"/>
      <c r="CT1399" s="90"/>
      <c r="CU1399" s="90"/>
      <c r="CV1399" s="90"/>
      <c r="CW1399" s="90"/>
      <c r="CX1399" s="90"/>
      <c r="CY1399" s="90"/>
      <c r="CZ1399" s="90"/>
      <c r="DA1399" s="90"/>
    </row>
    <row r="1400" spans="1:105" s="70" customFormat="1" ht="15" customHeight="1" thickBot="1">
      <c r="A1400" s="229"/>
      <c r="B1400" s="278"/>
      <c r="C1400" s="281"/>
      <c r="D1400" s="238"/>
      <c r="E1400" s="238"/>
      <c r="F1400" s="245" t="s">
        <v>83</v>
      </c>
      <c r="G1400" s="246"/>
      <c r="H1400" s="82"/>
      <c r="I1400" s="82"/>
      <c r="J1400" s="82"/>
      <c r="K1400" s="82"/>
      <c r="L1400" s="82"/>
      <c r="M1400" s="82"/>
      <c r="N1400" s="82"/>
      <c r="O1400" s="82"/>
      <c r="P1400" s="82"/>
      <c r="Q1400" s="82"/>
      <c r="R1400" s="82"/>
      <c r="S1400" s="82"/>
      <c r="T1400" s="82"/>
      <c r="U1400" s="82"/>
      <c r="V1400" s="82"/>
      <c r="W1400" s="82"/>
      <c r="X1400" s="82"/>
      <c r="Y1400" s="82"/>
      <c r="Z1400" s="82"/>
      <c r="AA1400" s="82"/>
      <c r="AB1400" s="82"/>
      <c r="AC1400" s="35"/>
      <c r="AD1400" s="35"/>
      <c r="AE1400" s="35"/>
      <c r="AF1400" s="35"/>
      <c r="AG1400" s="35"/>
      <c r="AH1400" s="35"/>
      <c r="AI1400" s="35"/>
      <c r="AJ1400" s="35"/>
      <c r="AK1400" s="35"/>
      <c r="AL1400" s="35"/>
      <c r="AM1400" s="241"/>
      <c r="AN1400" s="241"/>
      <c r="AO1400" s="241"/>
      <c r="AP1400" s="241"/>
      <c r="AQ1400" s="241"/>
      <c r="AR1400" s="241"/>
      <c r="AS1400" s="241"/>
      <c r="AT1400" s="257"/>
      <c r="AU1400" s="257"/>
      <c r="AV1400" s="260"/>
      <c r="AW1400" s="260"/>
      <c r="AX1400" s="257"/>
      <c r="AY1400" s="257"/>
      <c r="AZ1400" s="257"/>
      <c r="BA1400" s="257"/>
      <c r="BB1400" s="257"/>
      <c r="BC1400" s="257"/>
      <c r="BD1400" s="257"/>
      <c r="BE1400" s="257"/>
      <c r="BF1400" s="257"/>
      <c r="BG1400" s="257"/>
      <c r="BH1400" s="257"/>
      <c r="BI1400" s="257"/>
      <c r="BJ1400" s="257"/>
      <c r="BK1400" s="257"/>
      <c r="BL1400" s="263"/>
      <c r="BM1400" s="263"/>
      <c r="BN1400" s="263"/>
      <c r="BO1400" s="263"/>
      <c r="BP1400" s="263"/>
      <c r="BQ1400" s="263"/>
      <c r="BR1400" s="271"/>
      <c r="BS1400" s="271"/>
      <c r="BT1400" s="271"/>
      <c r="BU1400" s="271"/>
      <c r="BV1400" s="271"/>
      <c r="BW1400" s="271"/>
      <c r="BX1400" s="257"/>
      <c r="BY1400" s="257"/>
      <c r="BZ1400" s="257"/>
      <c r="CA1400" s="268"/>
      <c r="CB1400" s="268"/>
      <c r="CC1400" s="275"/>
      <c r="CD1400" s="268"/>
      <c r="CE1400" s="268"/>
      <c r="CF1400" s="268"/>
      <c r="CG1400" s="268"/>
      <c r="CH1400" s="268"/>
      <c r="CI1400" s="268"/>
      <c r="CJ1400" s="268"/>
      <c r="CK1400" s="268"/>
      <c r="CL1400" s="265"/>
      <c r="CM1400" s="272"/>
      <c r="CN1400" s="264"/>
      <c r="CO1400" s="125"/>
      <c r="CP1400" s="226"/>
      <c r="CQ1400" s="226"/>
      <c r="CR1400" s="226"/>
      <c r="CS1400" s="90"/>
      <c r="CT1400" s="90"/>
      <c r="CU1400" s="90"/>
      <c r="CV1400" s="90"/>
      <c r="CW1400" s="90"/>
      <c r="CX1400" s="90"/>
      <c r="CY1400" s="90"/>
      <c r="CZ1400" s="90"/>
      <c r="DA1400" s="90"/>
    </row>
    <row r="1401" spans="1:105" s="70" customFormat="1" ht="15" customHeight="1">
      <c r="A1401" s="227">
        <f t="shared" ref="A1401" si="521">A1393+1</f>
        <v>173</v>
      </c>
      <c r="B1401" s="276" t="s">
        <v>913</v>
      </c>
      <c r="C1401" s="279" t="s">
        <v>914</v>
      </c>
      <c r="D1401" s="236">
        <v>44410</v>
      </c>
      <c r="E1401" s="236" t="s">
        <v>1251</v>
      </c>
      <c r="F1401" s="253" t="s">
        <v>80</v>
      </c>
      <c r="G1401" s="254"/>
      <c r="H1401" s="82" t="s">
        <v>69</v>
      </c>
      <c r="I1401" s="82"/>
      <c r="J1401" s="82" t="s">
        <v>67</v>
      </c>
      <c r="K1401" s="82" t="s">
        <v>60</v>
      </c>
      <c r="L1401" s="82" t="s">
        <v>60</v>
      </c>
      <c r="M1401" s="82" t="s">
        <v>60</v>
      </c>
      <c r="N1401" s="82" t="s">
        <v>60</v>
      </c>
      <c r="O1401" s="82"/>
      <c r="P1401" s="82" t="s">
        <v>60</v>
      </c>
      <c r="Q1401" s="82" t="s">
        <v>60</v>
      </c>
      <c r="R1401" s="82" t="s">
        <v>60</v>
      </c>
      <c r="S1401" s="82" t="s">
        <v>60</v>
      </c>
      <c r="T1401" s="82" t="s">
        <v>60</v>
      </c>
      <c r="U1401" s="82" t="s">
        <v>60</v>
      </c>
      <c r="V1401" s="82"/>
      <c r="W1401" s="82" t="s">
        <v>60</v>
      </c>
      <c r="X1401" s="82" t="s">
        <v>60</v>
      </c>
      <c r="Y1401" s="82" t="s">
        <v>631</v>
      </c>
      <c r="Z1401" s="82" t="s">
        <v>60</v>
      </c>
      <c r="AA1401" s="82" t="s">
        <v>60</v>
      </c>
      <c r="AB1401" s="82" t="s">
        <v>60</v>
      </c>
      <c r="AC1401" s="82"/>
      <c r="AD1401" s="82" t="s">
        <v>67</v>
      </c>
      <c r="AE1401" s="82" t="s">
        <v>67</v>
      </c>
      <c r="AF1401" s="82" t="s">
        <v>67</v>
      </c>
      <c r="AG1401" s="82" t="s">
        <v>71</v>
      </c>
      <c r="AH1401" s="82" t="s">
        <v>60</v>
      </c>
      <c r="AI1401" s="82" t="s">
        <v>1471</v>
      </c>
      <c r="AJ1401" s="82"/>
      <c r="AK1401" s="82" t="s">
        <v>60</v>
      </c>
      <c r="AL1401" s="82" t="s">
        <v>60</v>
      </c>
      <c r="AM1401" s="239">
        <f>COUNTIF(H1401:AL1401,"PH")+COUNTIF(H1401:AL1401,"PH/L")+COUNTIF(H1401:AL1401,"PM")</f>
        <v>0</v>
      </c>
      <c r="AN1401" s="239">
        <f>COUNTIF(H1401:AL1401,"PD")+COUNTIF(H1401:AL1401,"PDD")+COUNTIF(H1401:AL1401,"P/DS")/2+COUNTIF(H1401:AL1401,"PMD")</f>
        <v>0</v>
      </c>
      <c r="AO1401" s="239">
        <f>COUNTIF(H1401:AL1401,"PN")+COUNTIF(H1401:AL1401,"P/NS")/2+COUNTIF(H1401:AL1401,"PH")+COUNTIF(H1401:AL1401,"PH/F")/2+COUNTIF(H1401:AL1401,"PH/L")/2+COUNTIF(H1401:AL1401,"PM")</f>
        <v>0</v>
      </c>
      <c r="AP1401" s="239">
        <f>COUNTIF(H1401:AL1401,"BH")+COUNTIF(H1401:AL1401,"AL/BL")+COUNTIF(H1401:AL1401,"UL/BL")+COUNTIF(H1401:AL1401,"BM")</f>
        <v>0</v>
      </c>
      <c r="AQ1401" s="239">
        <f>COUNTIF(H1401:AL1401,"DS")+COUNTIF(H1401:AL1401,"AL/DS")/2+COUNTIF(H1401:AL1401,"UL/DS")/2+COUNTIF(H1401:AL1401,"CT")+COUNTIF(H1401:AL1401,"MD")</f>
        <v>18.5</v>
      </c>
      <c r="AR1401" s="239">
        <f>COUNTIF(H1401:AL1401,"NS")+COUNTIF(H1401:AL1401,"AL/NS")/2+COUNTIF(H1401:AL1401,"UL/NS")/2+COUNTIF(H1401:AL1401,"BH")+COUNTIF(H1401:AL1401,"AL/BF")/2+COUNTIF(H1401:AL1401,"AL/BL")/2+COUNTIF(H1401:AL1401,"UL/BL")/2+COUNTIF(H1401:AL1401,"UL/BF")/2+COUNTIF(H1401:AL1401,"BM")</f>
        <v>0</v>
      </c>
      <c r="AS1401" s="239">
        <f>COUNTIF(H1401:AL1401,"AL")+COUNTIF(H1401:AL1401,"AL/DS")/2+COUNTIF(H1401:AL1401,"AL/NS")/2+COUNTIF(H1401:AL1401,"NH")+COUNTIF(H1401:AL1401,"SL")+COUNTIF(H1401:AL1401,"NHD")+COUNTIF(H1401:AL1401,"B")+COUNTIF(H1401:AL1401,"HL")+COUNTIF(H1401:AL1401,"AL/BF")/2+COUNTIF(H1401:AL1401,"AL/BL")/2</f>
        <v>5</v>
      </c>
      <c r="AT1401" s="255">
        <f>COUNTIF(H1401:AL1401,"PD")+COUNTIF(H1401:AL1401,"PN")+COUNTIF(H1401:AL1401,"P/DS")/2+COUNTIF(H1401:AL1401,"P/NS")/2+COUNTIF(H1401:AL1401,"DS")+COUNTIF(H1401:AL1401,"NS")+COUNTIF(H1401:AL1401,"AL")+COUNTIF(H1401:AL1401,"AL/DS")+COUNTIF(H1401:AL1401,"AL/NS")+COUNTIF(H1401:AL1401,"NH")+COUNTIF(H1401:AL1401,"SL")+COUNTIF(H1401:AL1401,"UL/DS")/2+COUNTIF(H1401:AL1401,"UL/NS")/2+COUNTIF(H1401:AL1401,"CT")+COUNTIF(H1401:AL1401,"NHD")+COUNTIF(H1401:AL1401,"PDD")+COUNTIF(H1401:AL1401,"B")+COUNTIF(H1401:AL1401,"HL")+COUNTIF(H1401:AL1401,"PH")+COUNTIF(H1401:AL1401,"BH")+COUNTIF(H1401:AL1401,"AL/BF")+COUNTIF(H1401:AL1401,"AL/BL")+COUNTIF(H1401:AL1401,"UL/BF")/2+COUNTIF(H1401:AL1401,"UL/BL")/2+COUNTIF(H1401:AL1401,"PH/F")/2+COUNTIF(H1401:AL1401,"PH/L")/2+COUNTIF(H1401:AL1401,"MD")+COUNTIF(H1401:AL1401,"PMD")+COUNTIF(H1401:AL1401,"PM")+COUNTIF(H1401:AL1401,"BM")</f>
        <v>23.5</v>
      </c>
      <c r="AU1401" s="255">
        <f>COUNTIF(H1401:AL1401,"P/DS")/2+COUNTIF(H1401:AL1401,"P/NS")/2+COUNTIF(H1401:AL1401,"IL")+COUNTIF(H1401:AL1401,"NL")+COUNTIF(H1401:AL1401,"UL")+COUNTIF(H1401:AL1401,"UL/DS")/2+COUNTIF(H1401:AL1401,"UL/NS")/2+COUNTIF(H1401:AL1401,"KT")+COUNTIF(H1401:AL1401,"UL/BF")/2+COUNTIF(H1401:AL1401,"UL/BL")/2+COUNTIF(H1401:AL1401,"PH/F")/2+COUNTIF(H1401:AL1401,"PH/L")/2+COUNTIF(H1401:AL1401,"NB")</f>
        <v>2.5</v>
      </c>
      <c r="AV1401" s="258">
        <f>COUNTIF(H1401:AL1401,"PN")+COUNTIF(H1401:AL1401,"TVD")+COUNTIF(H1401:AL1401,"PH")+COUNTIF(H1401:AL1401,"PM")+COUNTIF(H1401:AL1401,"PDD")-COUNTIFS(H1401:AL1401,"PN",H1408:AL1408,"&gt;=3")-COUNTIFS(H1401:AL1401,"PM",H1408:AL1408,"&gt;=3")</f>
        <v>0</v>
      </c>
      <c r="AW1401" s="258">
        <f>COUNTIF(H1401:AL1401,"NS")+COUNTIF(H1401:AL1401,"D")+COUNTIF(H1401:AL1401,"BH")+COUNTIF(H1401:AL1401,"NHD")+COUNTIF(H1401:AL1401,"BM")-COUNTIFS(H1401:AL1401,"NS",H1408:AL1408,"&gt;=3")-COUNTIFS(H1401:AL1401,"BH",H1408:AL1408,"&gt;=3")-COUNTIFS(H1401:AL1401,"BM",H1408:AL1408,"&gt;=3")</f>
        <v>0</v>
      </c>
      <c r="AX1401" s="255">
        <f>COUNTIF(H1401:AL1401,"AL")+COUNTIF(H1401:AL1401,"AL/DS")/2+COUNTIF(H1401:AL1401,"AL/NS")/2+COUNTIF(H1401:AL1401,"AL/BF")+COUNTIF(H1401:AL1401,"AL/BL")/2</f>
        <v>4</v>
      </c>
      <c r="AY1401" s="255">
        <f>COUNTIF(H1401:AL1401,"SL")</f>
        <v>0</v>
      </c>
      <c r="AZ1401" s="255">
        <f>COUNTIF(H1401:AL1401,"NH")</f>
        <v>1</v>
      </c>
      <c r="BA1401" s="255">
        <f>COUNTIF(H1401:AL1401,"HL")</f>
        <v>0</v>
      </c>
      <c r="BB1401" s="255">
        <f>COUNTIF(G1401:AL1401,"P/DS")/2+COUNTIF(G1401:AL1401,"P/NS")/2+COUNTIF(G1401:AL1401,"UL")+COUNTIF(G1401:AL1401,"UL/DS")/2+COUNTIF(G1401:AL1401,"UL/NS")/2+COUNTIF(G1401:AL1401,"UL/BL")/2+COUNTIF(G1401:AL1401,"UL/BF")/2+COUNTIF(G1401:AL1401,"PH/F")/2+COUNTIF(G1401:AL1401,"PH/L")/2</f>
        <v>1.5</v>
      </c>
      <c r="BC1401" s="255">
        <f>COUNTIF(H1401:AL1401,"NB")</f>
        <v>1</v>
      </c>
      <c r="BD1401" s="255">
        <f>COUNTIF(H1401:AL1401,"NL")</f>
        <v>0</v>
      </c>
      <c r="BE1401" s="255">
        <f>COUNTIF(H1401:AL1401,"IL")</f>
        <v>0</v>
      </c>
      <c r="BF1401" s="255">
        <f>COUNTIF(H1401:AL1401,"KT")</f>
        <v>0</v>
      </c>
      <c r="BG1401" s="255">
        <f>COUNTIF(H1401:AL1401,"L70")</f>
        <v>0</v>
      </c>
      <c r="BH1401" s="255">
        <f>COUNTIF(H1401:AL1401,"MD")</f>
        <v>0</v>
      </c>
      <c r="BI1401" s="255">
        <f>COUNTIF(H1401:AL1401,"PMD")</f>
        <v>0</v>
      </c>
      <c r="BJ1401" s="255">
        <f>COUNTIF(H1401:AL1401,"PM")</f>
        <v>0</v>
      </c>
      <c r="BK1401" s="255">
        <f>COUNTIF(H1401:AL1401,"BM")</f>
        <v>0</v>
      </c>
      <c r="BL1401" s="261">
        <f>SUMIF(H1401:AL1401,"PD",H1402:AL1402)+SUMIF(H1401:AL1401,"PN",H1402:AL1402)+SUMIF(H1401:AL1401,"P/DS",H1402:AL1402)+SUMIF(H1401:AL1401,"PN/F",H1402:AL1402)+SUMIF(H1401:AL1401,"PN/L",H1402:AL1402)+SUMIF(H1401:AL1401,"TV",H1402:AL1402)+SUMIF(H1401:AL1401,"TVD",H1402:AL1402)+SUMIF(H1401:AL1401,"PDD",H1402:AL1402)</f>
        <v>0</v>
      </c>
      <c r="BM1401" s="261">
        <f>SUMIF(H1401:AL1401,"PD",H1403:AL1403)+SUMIF(H1401:AL1401,"PN",H1403:AL1403)+SUMIF(H1401:AL1401,"P/DS",H1403:AL1403)+SUMIF(H1401:AL1401,"PN/F",H1403:AL1403)+SUMIF(H1401:AL1401,"PN/L",H1403:AL1403)+SUMIF(H1401:AL1401,"TV",H1403:AL1403)+SUMIF(H1401:AL1401,"TVD",H1403:AL1403)+SUMIF(H1401:AL1401,"PDD",H1403:AL1403)+SUMIF(H1401:AL1401,"PMD",H1403:AL1403)</f>
        <v>0</v>
      </c>
      <c r="BN1401" s="261">
        <f>SUMIF(H1401:AL1401,"PD",H1404:AL1404)+SUMIF(H1401:AL1401,"PN",H1404:AL1404)+SUMIF(H1401:AL1401,"P/DS",H1404:AL1404)+SUMIF(H1401:AL1401,"PN/F",H1404:AL1404)+SUMIF(H1401:AL1401,"PN/L",H1404:AL1404)+SUMIF(H1401:AL1401,"TV",H1404:AL1404)+SUMIF(H1401:AL1401,"TVD",H1404:AL1404)</f>
        <v>0</v>
      </c>
      <c r="BO1401" s="261">
        <f>SUMIF(H1401:AL1401,"PD",H1405:AL1405)+SUMIF(H1401:AL1401,"PN",H1405:AL1405)+SUMIF(H1401:AL1401,"P/DS",H1405:AL1405)+SUMIF(H1401:AL1401,"PN/F",H1405:AL1405)+SUMIF(H1401:AL1401,"PN/L",H1405:AL1405)+SUMIF(H1401:AL1401,"TV",H1405:AL1405)+SUMIF(H1401:AL1401,"TVD",H1405:AL1405)</f>
        <v>0</v>
      </c>
      <c r="BP1401" s="261">
        <f>SUMIF(H1401:AL1401,"PD",H1406:AL1406)+SUMIF(H1401:AL1401,"PN",H1406:AL1406)+SUMIF(H1401:AL1401,"P/DS",H1406:AL1406)+SUMIF(H1401:AL1401,"PN/F",H1406:AL1406)+SUMIF(H1401:AL1401,"PN/L",H1406:AL1406)+SUMIF(H1401:AL1401,"TV",H1406:AL1406)+SUMIF(H1401:AL1401,"TVD",H1406:AL1406)+SUMIF(H1401:AL1401,"PDD",H1406:AL1406)+SUMIF(H1401:AL1401,"PH",H1406:AL1406)+SUMIF(H1401:AL1401,"PM",H1406:AL1406)</f>
        <v>0</v>
      </c>
      <c r="BQ1401" s="261">
        <f>SUMIF(H1401:AL1401,"PD",H1407:AL1407)+SUMIF(H1401:AL1401,"PN",H1407:AL1407)+SUMIF(H1401:AL1401,"P/DS",H1407:AL1407)+SUMIF(H1401:AL1401,"PN/F",H1407:AL1407)+SUMIF(H1401:AL1401,"PN/L",H1407:AL1407)+SUMIF(H1401:AL1401,"TV",H1407:AL1407)+SUMIF(H1401:AL1401,"TVD",H1407:AL1407)+SUMIF(H1401:AL1401,"PDD",H1407:AL1407)+SUMIF(H1401:AL1401,"PH",H1407:AL1407)+SUMIF(H1401:AL1401,"PM",H1407:AL1407)</f>
        <v>0</v>
      </c>
      <c r="BR1401" s="269">
        <f>SUM(H1402:AL1402)-BL1401</f>
        <v>8.6999999999999993</v>
      </c>
      <c r="BS1401" s="269">
        <f>SUM(H1403:AL1403)-BM1401</f>
        <v>2</v>
      </c>
      <c r="BT1401" s="269">
        <f>SUM(H1404:AL1404)-BN1401</f>
        <v>0</v>
      </c>
      <c r="BU1401" s="269">
        <f>SUM(H1405:AL1405)-BO1401</f>
        <v>6</v>
      </c>
      <c r="BV1401" s="269">
        <f>SUM(H1406:AL1406)-BP1401</f>
        <v>0</v>
      </c>
      <c r="BW1401" s="269">
        <f>SUM(H1407:AL1407)-BQ1401</f>
        <v>0</v>
      </c>
      <c r="BX1401" s="255">
        <f>SUMIF(H1401:AL1401,"PD",H1408:AL1408)+SUMIF(H1401:AL1401,"PN",H1408:AL1408)+SUMIF(H1401:AL1401,"P/DS",H1408:AL1408)+SUMIF(H1401:AL1401,"PN/F",H1408:AL1408)+SUMIF(H1401:AL1401,"PN/L",H1408:AL1408)</f>
        <v>0</v>
      </c>
      <c r="BY1401" s="255">
        <f>SUM(H1408:AL1408)-BX1401</f>
        <v>0</v>
      </c>
      <c r="BZ1401" s="255">
        <f t="shared" ref="BZ1401" si="522">+SUM(BL1401:BW1408)</f>
        <v>16.7</v>
      </c>
      <c r="CA1401" s="266">
        <f>(COUNTIFS(H1401:AL1401,"PD",H1402:AL1402,"&gt;=2"))*0.5-IF(CN1401="VP",COUNTIFS($H$16:$AL$16,"SAT",H1401:AL1401,"PD",H1402:AL1402,"&gt;=2"))*0.5</f>
        <v>0</v>
      </c>
      <c r="CB1401" s="266">
        <f>(COUNTIFS(H1401:AL1401,"PN",H1403:AL1403,"&gt;=0.5",H1402:AL1402,"&gt;=1.5"))*0.5+COUNTIFS(H1401:AL1401,"PDD",H1403:AL1403,"&gt;=0.5",H1402:AL1402,"&gt;=1.5")*0.5</f>
        <v>0</v>
      </c>
      <c r="CC1401" s="273">
        <f>(COUNTIFS(H1401:AL1401,"TV",H1403:AL1403,"&gt;=10"))*0.5+(COUNTIFS(H1401:AL1401,"PMD",H1403:AL1403,"&gt;=2"))*0.5</f>
        <v>0</v>
      </c>
      <c r="CD1401" s="266">
        <f>(COUNTIFS(H1401:AL1401,"TVD",H1405:AL1405,"&gt;=6.5",H1403:AL1403,"&gt;=3.5"))*0.5</f>
        <v>0</v>
      </c>
      <c r="CE1401" s="266">
        <f>(COUNTIFS(H1401:AL1401,"PD",H1406:AL1406,"&gt;=10"))*0.5</f>
        <v>0</v>
      </c>
      <c r="CF1401" s="266">
        <f>(COUNTIFS(H1401:AL1401,"PDD",H1406:AL1406,"&gt;=3.5",H1407:AL1407,"&gt;=6.5")+COUNTIFS(H1401:AL1401,"PH",H1407:AL1407,"&gt;=0.5",H1406:AL1406,"&gt;=1.5")+COUNTIFS(H1401:AL1401,"PM",H1407:AL1407,"&gt;=0.5",H1406:AL1406,"&gt;=1.5"))*0.5</f>
        <v>0</v>
      </c>
      <c r="CG1401" s="266">
        <f>(COUNTIFS(H1401:AL1401,"DS",H1402:AL1402,"&gt;=2")+COUNTIFS(H1401:AL1401,"AL/DS",H1402:AL1402,"&gt;=2"))*0.5-IF(CN1401="VP",COUNTIFS($H$16:$AL$16,"SAT",H1401:AL1401,"DS",H1402:AL1402,"&gt;=2"))*0.5</f>
        <v>1.5</v>
      </c>
      <c r="CH1401" s="266">
        <f>(COUNTIFS(H1401:AL1401,"NS",H1403:AL1403,"&gt;=0.5",H1402:AL1402,"&gt;=1.5")+COUNTIFS(H1401:AL1401,"AL/NS",H1403:AL1403,"&gt;=0.5",H1402:AL1402,"&gt;=1.5")+COUNTIFS(H1401:AL1401,"NHD",H1403:AL1403,"&gt;=4.5",H1406:AL1406,"&gt;=2",H1402:AL1402,"&gt;=1.5"))*0.5</f>
        <v>0</v>
      </c>
      <c r="CI1401" s="266">
        <f>(COUNTIF(H1403:AL1403,"&gt;=10")+COUNTIFS(H1401:AL1401,"MD",H1403:AL1403,"&gt;=2")-COUNTIFS(H1401:AL1401,"TV",H1403:AL1403,"&gt;=10"))*0.5</f>
        <v>0</v>
      </c>
      <c r="CJ1401" s="266">
        <f>(COUNTIFS(H1401:AL1401,"D",H1405:AL1405,"&gt;=6.5",H1403:AL1403,"&gt;=3.5"))*0.5</f>
        <v>0</v>
      </c>
      <c r="CK1401" s="266">
        <f>(COUNTIF(H1406:AL1406,"&gt;=10")-COUNTIFS(H1401:AL1401,"PD",H1406:AL1406,"&gt;=10"))*0.5</f>
        <v>0</v>
      </c>
      <c r="CL1401" s="265">
        <f>(COUNTIFS(H1401:AL1401,"NHD",H1406:AL1406,"&gt;=3.5",H1407:AL1407,"&gt;=6.5")+COUNTIFS(H1401:AL1401,"BH",H1406:AL1406,"&gt;=1.5",H1407:AL1407,"&gt;=0.5")+COUNTIFS(H1401:AL1401,"BM",H1406:AL1406,"&gt;=1.5",H1407:AL1407,"&gt;=0.5")+COUNTIFS(H1401:AL1401,"D",H1406:AL1406,"&gt;=1.5",H1407:AL1407,"&gt;=0.5"))*0.5</f>
        <v>0</v>
      </c>
      <c r="CM1401" s="272"/>
      <c r="CN1401" s="264" t="s">
        <v>723</v>
      </c>
      <c r="CO1401" s="125">
        <f t="shared" ref="CO1401" si="523">+AM1401+AN1401+AO1401+AP1401+AQ1401+AR1401+AS1401+AU1401+BG1401</f>
        <v>26</v>
      </c>
      <c r="CP1401" s="225">
        <f>+SUM(I1402:I1407)-I1408</f>
        <v>0</v>
      </c>
      <c r="CQ1401" s="225">
        <f>+SUM(J1402:J1407)-J1408</f>
        <v>0</v>
      </c>
      <c r="CR1401" s="225">
        <f>+SUM(K1402:K1407)-K1408</f>
        <v>0</v>
      </c>
      <c r="CS1401" s="90"/>
      <c r="CT1401" s="90"/>
      <c r="CU1401" s="90"/>
      <c r="CV1401" s="90"/>
      <c r="CW1401" s="90"/>
      <c r="CX1401" s="90"/>
      <c r="CY1401" s="90"/>
      <c r="CZ1401" s="90"/>
      <c r="DA1401" s="90"/>
    </row>
    <row r="1402" spans="1:105" s="70" customFormat="1" ht="15" customHeight="1">
      <c r="A1402" s="228"/>
      <c r="B1402" s="277"/>
      <c r="C1402" s="280"/>
      <c r="D1402" s="237"/>
      <c r="E1402" s="237"/>
      <c r="F1402" s="242" t="s">
        <v>82</v>
      </c>
      <c r="G1402" s="71">
        <v>1.5</v>
      </c>
      <c r="H1402" s="83"/>
      <c r="I1402" s="83"/>
      <c r="J1402" s="83"/>
      <c r="K1402" s="83"/>
      <c r="L1402" s="83">
        <v>2.5</v>
      </c>
      <c r="M1402" s="83"/>
      <c r="N1402" s="83">
        <v>3</v>
      </c>
      <c r="O1402" s="83"/>
      <c r="P1402" s="83"/>
      <c r="Q1402" s="83"/>
      <c r="R1402" s="83"/>
      <c r="S1402" s="83"/>
      <c r="T1402" s="83"/>
      <c r="U1402" s="83">
        <v>3.2</v>
      </c>
      <c r="V1402" s="83"/>
      <c r="W1402" s="83"/>
      <c r="X1402" s="83"/>
      <c r="Y1402" s="83"/>
      <c r="Z1402" s="83"/>
      <c r="AA1402" s="83"/>
      <c r="AB1402" s="83"/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240"/>
      <c r="AN1402" s="240"/>
      <c r="AO1402" s="240"/>
      <c r="AP1402" s="240"/>
      <c r="AQ1402" s="240"/>
      <c r="AR1402" s="240"/>
      <c r="AS1402" s="240"/>
      <c r="AT1402" s="256"/>
      <c r="AU1402" s="256"/>
      <c r="AV1402" s="259"/>
      <c r="AW1402" s="259"/>
      <c r="AX1402" s="256"/>
      <c r="AY1402" s="256"/>
      <c r="AZ1402" s="256"/>
      <c r="BA1402" s="256"/>
      <c r="BB1402" s="256"/>
      <c r="BC1402" s="256"/>
      <c r="BD1402" s="256"/>
      <c r="BE1402" s="256"/>
      <c r="BF1402" s="256"/>
      <c r="BG1402" s="256"/>
      <c r="BH1402" s="256"/>
      <c r="BI1402" s="256"/>
      <c r="BJ1402" s="256"/>
      <c r="BK1402" s="256"/>
      <c r="BL1402" s="262"/>
      <c r="BM1402" s="262"/>
      <c r="BN1402" s="262"/>
      <c r="BO1402" s="262"/>
      <c r="BP1402" s="262"/>
      <c r="BQ1402" s="262"/>
      <c r="BR1402" s="270"/>
      <c r="BS1402" s="270"/>
      <c r="BT1402" s="270"/>
      <c r="BU1402" s="270"/>
      <c r="BV1402" s="270"/>
      <c r="BW1402" s="270"/>
      <c r="BX1402" s="256"/>
      <c r="BY1402" s="256"/>
      <c r="BZ1402" s="256"/>
      <c r="CA1402" s="267"/>
      <c r="CB1402" s="267"/>
      <c r="CC1402" s="274"/>
      <c r="CD1402" s="267"/>
      <c r="CE1402" s="267"/>
      <c r="CF1402" s="267"/>
      <c r="CG1402" s="267"/>
      <c r="CH1402" s="267"/>
      <c r="CI1402" s="267"/>
      <c r="CJ1402" s="267"/>
      <c r="CK1402" s="267"/>
      <c r="CL1402" s="265"/>
      <c r="CM1402" s="272"/>
      <c r="CN1402" s="264"/>
      <c r="CO1402" s="125"/>
      <c r="CP1402" s="226"/>
      <c r="CQ1402" s="226"/>
      <c r="CR1402" s="226"/>
      <c r="CS1402" s="90"/>
      <c r="CT1402" s="90"/>
      <c r="CU1402" s="90"/>
      <c r="CV1402" s="90"/>
      <c r="CW1402" s="90"/>
      <c r="CX1402" s="90"/>
      <c r="CY1402" s="90"/>
      <c r="CZ1402" s="90"/>
      <c r="DA1402" s="90"/>
    </row>
    <row r="1403" spans="1:105" s="70" customFormat="1" ht="15" customHeight="1">
      <c r="A1403" s="228"/>
      <c r="B1403" s="277"/>
      <c r="C1403" s="280"/>
      <c r="D1403" s="237"/>
      <c r="E1403" s="237"/>
      <c r="F1403" s="243"/>
      <c r="G1403" s="72">
        <v>2</v>
      </c>
      <c r="H1403" s="84"/>
      <c r="I1403" s="84"/>
      <c r="J1403" s="84"/>
      <c r="K1403" s="84"/>
      <c r="L1403" s="84"/>
      <c r="M1403" s="84"/>
      <c r="N1403" s="84"/>
      <c r="O1403" s="84"/>
      <c r="P1403" s="84"/>
      <c r="Q1403" s="84"/>
      <c r="R1403" s="84"/>
      <c r="S1403" s="84"/>
      <c r="T1403" s="84"/>
      <c r="U1403" s="84"/>
      <c r="V1403" s="84">
        <v>2</v>
      </c>
      <c r="W1403" s="84"/>
      <c r="X1403" s="84"/>
      <c r="Y1403" s="84"/>
      <c r="Z1403" s="84"/>
      <c r="AA1403" s="84"/>
      <c r="AB1403" s="84"/>
      <c r="AC1403" s="80"/>
      <c r="AD1403" s="80"/>
      <c r="AE1403" s="80"/>
      <c r="AF1403" s="80"/>
      <c r="AG1403" s="80"/>
      <c r="AH1403" s="80"/>
      <c r="AI1403" s="80"/>
      <c r="AJ1403" s="80"/>
      <c r="AK1403" s="80"/>
      <c r="AL1403" s="80"/>
      <c r="AM1403" s="240"/>
      <c r="AN1403" s="240"/>
      <c r="AO1403" s="240"/>
      <c r="AP1403" s="240"/>
      <c r="AQ1403" s="240"/>
      <c r="AR1403" s="240"/>
      <c r="AS1403" s="240"/>
      <c r="AT1403" s="256"/>
      <c r="AU1403" s="256"/>
      <c r="AV1403" s="259"/>
      <c r="AW1403" s="259"/>
      <c r="AX1403" s="256"/>
      <c r="AY1403" s="256"/>
      <c r="AZ1403" s="256"/>
      <c r="BA1403" s="256"/>
      <c r="BB1403" s="256"/>
      <c r="BC1403" s="256"/>
      <c r="BD1403" s="256"/>
      <c r="BE1403" s="256"/>
      <c r="BF1403" s="256"/>
      <c r="BG1403" s="256"/>
      <c r="BH1403" s="256"/>
      <c r="BI1403" s="256"/>
      <c r="BJ1403" s="256"/>
      <c r="BK1403" s="256"/>
      <c r="BL1403" s="262"/>
      <c r="BM1403" s="262"/>
      <c r="BN1403" s="262"/>
      <c r="BO1403" s="262"/>
      <c r="BP1403" s="262"/>
      <c r="BQ1403" s="262"/>
      <c r="BR1403" s="270"/>
      <c r="BS1403" s="270"/>
      <c r="BT1403" s="270"/>
      <c r="BU1403" s="270"/>
      <c r="BV1403" s="270"/>
      <c r="BW1403" s="270"/>
      <c r="BX1403" s="256"/>
      <c r="BY1403" s="256"/>
      <c r="BZ1403" s="256"/>
      <c r="CA1403" s="267"/>
      <c r="CB1403" s="267"/>
      <c r="CC1403" s="274"/>
      <c r="CD1403" s="267"/>
      <c r="CE1403" s="267"/>
      <c r="CF1403" s="267"/>
      <c r="CG1403" s="267"/>
      <c r="CH1403" s="267"/>
      <c r="CI1403" s="267"/>
      <c r="CJ1403" s="267"/>
      <c r="CK1403" s="267"/>
      <c r="CL1403" s="265"/>
      <c r="CM1403" s="272"/>
      <c r="CN1403" s="264"/>
      <c r="CO1403" s="125"/>
      <c r="CP1403" s="226"/>
      <c r="CQ1403" s="226"/>
      <c r="CR1403" s="226"/>
      <c r="CS1403" s="90"/>
      <c r="CT1403" s="90"/>
      <c r="CU1403" s="90"/>
      <c r="CV1403" s="90"/>
      <c r="CW1403" s="90"/>
      <c r="CX1403" s="90"/>
      <c r="CY1403" s="90"/>
      <c r="CZ1403" s="90"/>
      <c r="DA1403" s="90"/>
    </row>
    <row r="1404" spans="1:105" s="70" customFormat="1" ht="15" customHeight="1">
      <c r="A1404" s="228"/>
      <c r="B1404" s="277"/>
      <c r="C1404" s="280"/>
      <c r="D1404" s="237"/>
      <c r="E1404" s="237"/>
      <c r="F1404" s="243"/>
      <c r="G1404" s="72">
        <v>2.1</v>
      </c>
      <c r="H1404" s="84"/>
      <c r="I1404" s="84"/>
      <c r="J1404" s="84"/>
      <c r="K1404" s="84"/>
      <c r="L1404" s="84"/>
      <c r="M1404" s="84"/>
      <c r="N1404" s="84"/>
      <c r="O1404" s="84"/>
      <c r="P1404" s="84"/>
      <c r="Q1404" s="84"/>
      <c r="R1404" s="84"/>
      <c r="S1404" s="84"/>
      <c r="T1404" s="84"/>
      <c r="U1404" s="84"/>
      <c r="V1404" s="84"/>
      <c r="W1404" s="84"/>
      <c r="X1404" s="84"/>
      <c r="Y1404" s="84"/>
      <c r="Z1404" s="84"/>
      <c r="AA1404" s="84"/>
      <c r="AB1404" s="84"/>
      <c r="AC1404" s="80"/>
      <c r="AD1404" s="80"/>
      <c r="AE1404" s="80"/>
      <c r="AF1404" s="80"/>
      <c r="AG1404" s="80"/>
      <c r="AH1404" s="80"/>
      <c r="AI1404" s="80"/>
      <c r="AJ1404" s="80"/>
      <c r="AK1404" s="80"/>
      <c r="AL1404" s="80"/>
      <c r="AM1404" s="240"/>
      <c r="AN1404" s="240"/>
      <c r="AO1404" s="240"/>
      <c r="AP1404" s="240"/>
      <c r="AQ1404" s="240"/>
      <c r="AR1404" s="240"/>
      <c r="AS1404" s="240"/>
      <c r="AT1404" s="256"/>
      <c r="AU1404" s="256"/>
      <c r="AV1404" s="259"/>
      <c r="AW1404" s="259"/>
      <c r="AX1404" s="256"/>
      <c r="AY1404" s="256"/>
      <c r="AZ1404" s="256"/>
      <c r="BA1404" s="256"/>
      <c r="BB1404" s="256"/>
      <c r="BC1404" s="256"/>
      <c r="BD1404" s="256"/>
      <c r="BE1404" s="256"/>
      <c r="BF1404" s="256"/>
      <c r="BG1404" s="256"/>
      <c r="BH1404" s="256"/>
      <c r="BI1404" s="256"/>
      <c r="BJ1404" s="256"/>
      <c r="BK1404" s="256"/>
      <c r="BL1404" s="262"/>
      <c r="BM1404" s="262"/>
      <c r="BN1404" s="262"/>
      <c r="BO1404" s="262"/>
      <c r="BP1404" s="262"/>
      <c r="BQ1404" s="262"/>
      <c r="BR1404" s="270"/>
      <c r="BS1404" s="270"/>
      <c r="BT1404" s="270"/>
      <c r="BU1404" s="270"/>
      <c r="BV1404" s="270"/>
      <c r="BW1404" s="270"/>
      <c r="BX1404" s="256"/>
      <c r="BY1404" s="256"/>
      <c r="BZ1404" s="256"/>
      <c r="CA1404" s="267"/>
      <c r="CB1404" s="267"/>
      <c r="CC1404" s="274"/>
      <c r="CD1404" s="267"/>
      <c r="CE1404" s="267"/>
      <c r="CF1404" s="267"/>
      <c r="CG1404" s="267"/>
      <c r="CH1404" s="267"/>
      <c r="CI1404" s="267"/>
      <c r="CJ1404" s="267"/>
      <c r="CK1404" s="267"/>
      <c r="CL1404" s="265"/>
      <c r="CM1404" s="272"/>
      <c r="CN1404" s="264"/>
      <c r="CO1404" s="125"/>
      <c r="CP1404" s="226"/>
      <c r="CQ1404" s="226"/>
      <c r="CR1404" s="226"/>
      <c r="CS1404" s="90"/>
      <c r="CT1404" s="90"/>
      <c r="CU1404" s="90"/>
      <c r="CV1404" s="90"/>
      <c r="CW1404" s="90"/>
      <c r="CX1404" s="90"/>
      <c r="CY1404" s="90"/>
      <c r="CZ1404" s="90"/>
      <c r="DA1404" s="90"/>
    </row>
    <row r="1405" spans="1:105" s="70" customFormat="1" ht="15" customHeight="1">
      <c r="A1405" s="228"/>
      <c r="B1405" s="277"/>
      <c r="C1405" s="280"/>
      <c r="D1405" s="237"/>
      <c r="E1405" s="237"/>
      <c r="F1405" s="243"/>
      <c r="G1405" s="72">
        <v>2.7</v>
      </c>
      <c r="H1405" s="84"/>
      <c r="I1405" s="84"/>
      <c r="J1405" s="84"/>
      <c r="K1405" s="84"/>
      <c r="L1405" s="84"/>
      <c r="M1405" s="84"/>
      <c r="N1405" s="84"/>
      <c r="O1405" s="84"/>
      <c r="P1405" s="84"/>
      <c r="Q1405" s="84"/>
      <c r="R1405" s="84"/>
      <c r="S1405" s="84"/>
      <c r="T1405" s="84"/>
      <c r="U1405" s="84"/>
      <c r="V1405" s="84">
        <v>6</v>
      </c>
      <c r="W1405" s="84"/>
      <c r="X1405" s="84"/>
      <c r="Y1405" s="84"/>
      <c r="Z1405" s="84"/>
      <c r="AA1405" s="84"/>
      <c r="AB1405" s="84"/>
      <c r="AC1405" s="80"/>
      <c r="AD1405" s="80"/>
      <c r="AE1405" s="80"/>
      <c r="AF1405" s="80"/>
      <c r="AG1405" s="80"/>
      <c r="AH1405" s="80"/>
      <c r="AI1405" s="80"/>
      <c r="AJ1405" s="80"/>
      <c r="AK1405" s="80"/>
      <c r="AL1405" s="80"/>
      <c r="AM1405" s="240"/>
      <c r="AN1405" s="240"/>
      <c r="AO1405" s="240"/>
      <c r="AP1405" s="240"/>
      <c r="AQ1405" s="240"/>
      <c r="AR1405" s="240"/>
      <c r="AS1405" s="240"/>
      <c r="AT1405" s="256"/>
      <c r="AU1405" s="256"/>
      <c r="AV1405" s="259"/>
      <c r="AW1405" s="259"/>
      <c r="AX1405" s="256"/>
      <c r="AY1405" s="256"/>
      <c r="AZ1405" s="256"/>
      <c r="BA1405" s="256"/>
      <c r="BB1405" s="256"/>
      <c r="BC1405" s="256"/>
      <c r="BD1405" s="256"/>
      <c r="BE1405" s="256"/>
      <c r="BF1405" s="256"/>
      <c r="BG1405" s="256"/>
      <c r="BH1405" s="256"/>
      <c r="BI1405" s="256"/>
      <c r="BJ1405" s="256"/>
      <c r="BK1405" s="256"/>
      <c r="BL1405" s="262"/>
      <c r="BM1405" s="262"/>
      <c r="BN1405" s="262"/>
      <c r="BO1405" s="262"/>
      <c r="BP1405" s="262"/>
      <c r="BQ1405" s="262"/>
      <c r="BR1405" s="270"/>
      <c r="BS1405" s="270"/>
      <c r="BT1405" s="270"/>
      <c r="BU1405" s="270"/>
      <c r="BV1405" s="270"/>
      <c r="BW1405" s="270"/>
      <c r="BX1405" s="256"/>
      <c r="BY1405" s="256"/>
      <c r="BZ1405" s="256"/>
      <c r="CA1405" s="267"/>
      <c r="CB1405" s="267"/>
      <c r="CC1405" s="274"/>
      <c r="CD1405" s="267"/>
      <c r="CE1405" s="267"/>
      <c r="CF1405" s="267"/>
      <c r="CG1405" s="267"/>
      <c r="CH1405" s="267"/>
      <c r="CI1405" s="267"/>
      <c r="CJ1405" s="267"/>
      <c r="CK1405" s="267"/>
      <c r="CL1405" s="265"/>
      <c r="CM1405" s="272"/>
      <c r="CN1405" s="264"/>
      <c r="CO1405" s="125"/>
      <c r="CP1405" s="226"/>
      <c r="CQ1405" s="226"/>
      <c r="CR1405" s="226"/>
      <c r="CS1405" s="90"/>
      <c r="CT1405" s="90"/>
      <c r="CU1405" s="90"/>
      <c r="CV1405" s="90"/>
      <c r="CW1405" s="90"/>
      <c r="CX1405" s="90"/>
      <c r="CY1405" s="90"/>
      <c r="CZ1405" s="90"/>
      <c r="DA1405" s="90"/>
    </row>
    <row r="1406" spans="1:105" s="70" customFormat="1" ht="15" customHeight="1">
      <c r="A1406" s="228"/>
      <c r="B1406" s="277"/>
      <c r="C1406" s="280"/>
      <c r="D1406" s="237"/>
      <c r="E1406" s="237"/>
      <c r="F1406" s="243"/>
      <c r="G1406" s="72">
        <v>3</v>
      </c>
      <c r="H1406" s="84"/>
      <c r="I1406" s="84"/>
      <c r="J1406" s="84"/>
      <c r="K1406" s="84"/>
      <c r="L1406" s="84"/>
      <c r="M1406" s="84"/>
      <c r="N1406" s="84"/>
      <c r="O1406" s="84"/>
      <c r="P1406" s="84"/>
      <c r="Q1406" s="84"/>
      <c r="R1406" s="84"/>
      <c r="S1406" s="84"/>
      <c r="T1406" s="84"/>
      <c r="U1406" s="84"/>
      <c r="V1406" s="84"/>
      <c r="W1406" s="84"/>
      <c r="X1406" s="84"/>
      <c r="Y1406" s="84"/>
      <c r="Z1406" s="84"/>
      <c r="AA1406" s="84"/>
      <c r="AB1406" s="84"/>
      <c r="AC1406" s="80"/>
      <c r="AD1406" s="80"/>
      <c r="AE1406" s="80"/>
      <c r="AF1406" s="80"/>
      <c r="AG1406" s="80"/>
      <c r="AH1406" s="80"/>
      <c r="AI1406" s="80"/>
      <c r="AJ1406" s="80"/>
      <c r="AK1406" s="80"/>
      <c r="AL1406" s="80"/>
      <c r="AM1406" s="240"/>
      <c r="AN1406" s="240"/>
      <c r="AO1406" s="240"/>
      <c r="AP1406" s="240"/>
      <c r="AQ1406" s="240"/>
      <c r="AR1406" s="240"/>
      <c r="AS1406" s="240"/>
      <c r="AT1406" s="256"/>
      <c r="AU1406" s="256"/>
      <c r="AV1406" s="259"/>
      <c r="AW1406" s="259"/>
      <c r="AX1406" s="256"/>
      <c r="AY1406" s="256"/>
      <c r="AZ1406" s="256"/>
      <c r="BA1406" s="256"/>
      <c r="BB1406" s="256"/>
      <c r="BC1406" s="256"/>
      <c r="BD1406" s="256"/>
      <c r="BE1406" s="256"/>
      <c r="BF1406" s="256"/>
      <c r="BG1406" s="256"/>
      <c r="BH1406" s="256"/>
      <c r="BI1406" s="256"/>
      <c r="BJ1406" s="256"/>
      <c r="BK1406" s="256"/>
      <c r="BL1406" s="262"/>
      <c r="BM1406" s="262"/>
      <c r="BN1406" s="262"/>
      <c r="BO1406" s="262"/>
      <c r="BP1406" s="262"/>
      <c r="BQ1406" s="262"/>
      <c r="BR1406" s="270"/>
      <c r="BS1406" s="270"/>
      <c r="BT1406" s="270"/>
      <c r="BU1406" s="270"/>
      <c r="BV1406" s="270"/>
      <c r="BW1406" s="270"/>
      <c r="BX1406" s="256"/>
      <c r="BY1406" s="256"/>
      <c r="BZ1406" s="256"/>
      <c r="CA1406" s="267"/>
      <c r="CB1406" s="267"/>
      <c r="CC1406" s="274"/>
      <c r="CD1406" s="267"/>
      <c r="CE1406" s="267"/>
      <c r="CF1406" s="267"/>
      <c r="CG1406" s="267"/>
      <c r="CH1406" s="267"/>
      <c r="CI1406" s="267"/>
      <c r="CJ1406" s="267"/>
      <c r="CK1406" s="267"/>
      <c r="CL1406" s="265"/>
      <c r="CM1406" s="272"/>
      <c r="CN1406" s="264"/>
      <c r="CO1406" s="125"/>
      <c r="CP1406" s="226"/>
      <c r="CQ1406" s="226"/>
      <c r="CR1406" s="226"/>
      <c r="CS1406" s="90"/>
      <c r="CT1406" s="90"/>
      <c r="CU1406" s="90"/>
      <c r="CV1406" s="90"/>
      <c r="CW1406" s="90"/>
      <c r="CX1406" s="90"/>
      <c r="CY1406" s="90"/>
      <c r="CZ1406" s="90"/>
      <c r="DA1406" s="90"/>
    </row>
    <row r="1407" spans="1:105" s="70" customFormat="1" ht="15" customHeight="1">
      <c r="A1407" s="228"/>
      <c r="B1407" s="277"/>
      <c r="C1407" s="280"/>
      <c r="D1407" s="237"/>
      <c r="E1407" s="237"/>
      <c r="F1407" s="244"/>
      <c r="G1407" s="73">
        <v>3.9</v>
      </c>
      <c r="H1407" s="85"/>
      <c r="I1407" s="85"/>
      <c r="J1407" s="85"/>
      <c r="K1407" s="85"/>
      <c r="L1407" s="85"/>
      <c r="M1407" s="85"/>
      <c r="N1407" s="85"/>
      <c r="O1407" s="85"/>
      <c r="P1407" s="85"/>
      <c r="Q1407" s="85"/>
      <c r="R1407" s="85"/>
      <c r="S1407" s="85"/>
      <c r="T1407" s="85"/>
      <c r="U1407" s="85"/>
      <c r="V1407" s="85"/>
      <c r="W1407" s="85"/>
      <c r="X1407" s="85"/>
      <c r="Y1407" s="85"/>
      <c r="Z1407" s="85"/>
      <c r="AA1407" s="85"/>
      <c r="AB1407" s="85"/>
      <c r="AC1407" s="81"/>
      <c r="AD1407" s="81"/>
      <c r="AE1407" s="81"/>
      <c r="AF1407" s="81"/>
      <c r="AG1407" s="81"/>
      <c r="AH1407" s="81"/>
      <c r="AI1407" s="81"/>
      <c r="AJ1407" s="81"/>
      <c r="AK1407" s="81"/>
      <c r="AL1407" s="81"/>
      <c r="AM1407" s="240"/>
      <c r="AN1407" s="240"/>
      <c r="AO1407" s="240"/>
      <c r="AP1407" s="240"/>
      <c r="AQ1407" s="240"/>
      <c r="AR1407" s="240"/>
      <c r="AS1407" s="240"/>
      <c r="AT1407" s="256"/>
      <c r="AU1407" s="256"/>
      <c r="AV1407" s="259"/>
      <c r="AW1407" s="259"/>
      <c r="AX1407" s="256"/>
      <c r="AY1407" s="256"/>
      <c r="AZ1407" s="256"/>
      <c r="BA1407" s="256"/>
      <c r="BB1407" s="256"/>
      <c r="BC1407" s="256"/>
      <c r="BD1407" s="256"/>
      <c r="BE1407" s="256"/>
      <c r="BF1407" s="256"/>
      <c r="BG1407" s="256"/>
      <c r="BH1407" s="256"/>
      <c r="BI1407" s="256"/>
      <c r="BJ1407" s="256"/>
      <c r="BK1407" s="256"/>
      <c r="BL1407" s="262"/>
      <c r="BM1407" s="262"/>
      <c r="BN1407" s="262"/>
      <c r="BO1407" s="262"/>
      <c r="BP1407" s="262"/>
      <c r="BQ1407" s="262"/>
      <c r="BR1407" s="270"/>
      <c r="BS1407" s="270"/>
      <c r="BT1407" s="270"/>
      <c r="BU1407" s="270"/>
      <c r="BV1407" s="270"/>
      <c r="BW1407" s="270"/>
      <c r="BX1407" s="256"/>
      <c r="BY1407" s="256"/>
      <c r="BZ1407" s="256"/>
      <c r="CA1407" s="267"/>
      <c r="CB1407" s="267"/>
      <c r="CC1407" s="274"/>
      <c r="CD1407" s="267"/>
      <c r="CE1407" s="267"/>
      <c r="CF1407" s="267"/>
      <c r="CG1407" s="267"/>
      <c r="CH1407" s="267"/>
      <c r="CI1407" s="267"/>
      <c r="CJ1407" s="267"/>
      <c r="CK1407" s="267"/>
      <c r="CL1407" s="265"/>
      <c r="CM1407" s="272"/>
      <c r="CN1407" s="264"/>
      <c r="CO1407" s="125"/>
      <c r="CP1407" s="226"/>
      <c r="CQ1407" s="226"/>
      <c r="CR1407" s="226"/>
      <c r="CS1407" s="90"/>
      <c r="CT1407" s="90"/>
      <c r="CU1407" s="90"/>
      <c r="CV1407" s="90"/>
      <c r="CW1407" s="90"/>
      <c r="CX1407" s="90"/>
      <c r="CY1407" s="90"/>
      <c r="CZ1407" s="90"/>
      <c r="DA1407" s="90"/>
    </row>
    <row r="1408" spans="1:105" s="70" customFormat="1" ht="15" customHeight="1" thickBot="1">
      <c r="A1408" s="229"/>
      <c r="B1408" s="278"/>
      <c r="C1408" s="281"/>
      <c r="D1408" s="238"/>
      <c r="E1408" s="238"/>
      <c r="F1408" s="245" t="s">
        <v>83</v>
      </c>
      <c r="G1408" s="246"/>
      <c r="H1408" s="82"/>
      <c r="I1408" s="82"/>
      <c r="J1408" s="82"/>
      <c r="K1408" s="82"/>
      <c r="L1408" s="82"/>
      <c r="M1408" s="82"/>
      <c r="N1408" s="82"/>
      <c r="O1408" s="82"/>
      <c r="P1408" s="82"/>
      <c r="Q1408" s="82"/>
      <c r="R1408" s="82"/>
      <c r="S1408" s="82"/>
      <c r="T1408" s="82"/>
      <c r="U1408" s="82"/>
      <c r="V1408" s="82"/>
      <c r="W1408" s="82"/>
      <c r="X1408" s="82"/>
      <c r="Y1408" s="82"/>
      <c r="Z1408" s="82"/>
      <c r="AA1408" s="82"/>
      <c r="AB1408" s="82"/>
      <c r="AC1408" s="35"/>
      <c r="AD1408" s="35"/>
      <c r="AE1408" s="35"/>
      <c r="AF1408" s="35"/>
      <c r="AG1408" s="35"/>
      <c r="AH1408" s="35"/>
      <c r="AI1408" s="35"/>
      <c r="AJ1408" s="35"/>
      <c r="AK1408" s="35"/>
      <c r="AL1408" s="35"/>
      <c r="AM1408" s="241"/>
      <c r="AN1408" s="241"/>
      <c r="AO1408" s="241"/>
      <c r="AP1408" s="241"/>
      <c r="AQ1408" s="241"/>
      <c r="AR1408" s="241"/>
      <c r="AS1408" s="241"/>
      <c r="AT1408" s="257"/>
      <c r="AU1408" s="257"/>
      <c r="AV1408" s="260"/>
      <c r="AW1408" s="260"/>
      <c r="AX1408" s="257"/>
      <c r="AY1408" s="257"/>
      <c r="AZ1408" s="257"/>
      <c r="BA1408" s="257"/>
      <c r="BB1408" s="257"/>
      <c r="BC1408" s="257"/>
      <c r="BD1408" s="257"/>
      <c r="BE1408" s="257"/>
      <c r="BF1408" s="257"/>
      <c r="BG1408" s="257"/>
      <c r="BH1408" s="257"/>
      <c r="BI1408" s="257"/>
      <c r="BJ1408" s="257"/>
      <c r="BK1408" s="257"/>
      <c r="BL1408" s="263"/>
      <c r="BM1408" s="263"/>
      <c r="BN1408" s="263"/>
      <c r="BO1408" s="263"/>
      <c r="BP1408" s="263"/>
      <c r="BQ1408" s="263"/>
      <c r="BR1408" s="271"/>
      <c r="BS1408" s="271"/>
      <c r="BT1408" s="271"/>
      <c r="BU1408" s="271"/>
      <c r="BV1408" s="271"/>
      <c r="BW1408" s="271"/>
      <c r="BX1408" s="257"/>
      <c r="BY1408" s="257"/>
      <c r="BZ1408" s="257"/>
      <c r="CA1408" s="268"/>
      <c r="CB1408" s="268"/>
      <c r="CC1408" s="275"/>
      <c r="CD1408" s="268"/>
      <c r="CE1408" s="268"/>
      <c r="CF1408" s="268"/>
      <c r="CG1408" s="268"/>
      <c r="CH1408" s="268"/>
      <c r="CI1408" s="268"/>
      <c r="CJ1408" s="268"/>
      <c r="CK1408" s="268"/>
      <c r="CL1408" s="265"/>
      <c r="CM1408" s="272"/>
      <c r="CN1408" s="264"/>
      <c r="CO1408" s="125"/>
      <c r="CP1408" s="226"/>
      <c r="CQ1408" s="226"/>
      <c r="CR1408" s="226"/>
      <c r="CS1408" s="90"/>
      <c r="CT1408" s="90"/>
      <c r="CU1408" s="90"/>
      <c r="CV1408" s="90"/>
      <c r="CW1408" s="90"/>
      <c r="CX1408" s="90"/>
      <c r="CY1408" s="90"/>
      <c r="CZ1408" s="90"/>
      <c r="DA1408" s="90"/>
    </row>
    <row r="1409" spans="1:105" s="120" customFormat="1" ht="15" customHeight="1">
      <c r="A1409" s="227">
        <f t="shared" ref="A1409" si="524">A1401+1</f>
        <v>174</v>
      </c>
      <c r="B1409" s="426" t="s">
        <v>203</v>
      </c>
      <c r="C1409" s="429" t="s">
        <v>204</v>
      </c>
      <c r="D1409" s="236">
        <v>42114</v>
      </c>
      <c r="E1409" s="236" t="s">
        <v>1194</v>
      </c>
      <c r="F1409" s="253" t="s">
        <v>80</v>
      </c>
      <c r="G1409" s="254"/>
      <c r="H1409" s="82" t="s">
        <v>69</v>
      </c>
      <c r="I1409" s="82"/>
      <c r="J1409" s="82" t="s">
        <v>60</v>
      </c>
      <c r="K1409" s="82" t="s">
        <v>60</v>
      </c>
      <c r="L1409" s="82" t="s">
        <v>60</v>
      </c>
      <c r="M1409" s="82" t="s">
        <v>60</v>
      </c>
      <c r="N1409" s="82" t="s">
        <v>60</v>
      </c>
      <c r="O1409" s="82"/>
      <c r="P1409" s="82" t="s">
        <v>60</v>
      </c>
      <c r="Q1409" s="82" t="s">
        <v>60</v>
      </c>
      <c r="R1409" s="82" t="s">
        <v>60</v>
      </c>
      <c r="S1409" s="82" t="s">
        <v>60</v>
      </c>
      <c r="T1409" s="82" t="s">
        <v>60</v>
      </c>
      <c r="U1409" s="82" t="s">
        <v>60</v>
      </c>
      <c r="V1409" s="82"/>
      <c r="W1409" s="82" t="s">
        <v>60</v>
      </c>
      <c r="X1409" s="82" t="s">
        <v>60</v>
      </c>
      <c r="Y1409" s="82" t="s">
        <v>60</v>
      </c>
      <c r="Z1409" s="82" t="s">
        <v>60</v>
      </c>
      <c r="AA1409" s="82" t="s">
        <v>60</v>
      </c>
      <c r="AB1409" s="82" t="s">
        <v>60</v>
      </c>
      <c r="AC1409" s="82"/>
      <c r="AD1409" s="82" t="s">
        <v>60</v>
      </c>
      <c r="AE1409" s="82" t="s">
        <v>60</v>
      </c>
      <c r="AF1409" s="82" t="s">
        <v>60</v>
      </c>
      <c r="AG1409" s="82" t="s">
        <v>60</v>
      </c>
      <c r="AH1409" s="82" t="s">
        <v>60</v>
      </c>
      <c r="AI1409" s="82" t="s">
        <v>1471</v>
      </c>
      <c r="AJ1409" s="82"/>
      <c r="AK1409" s="82" t="s">
        <v>67</v>
      </c>
      <c r="AL1409" s="82" t="s">
        <v>67</v>
      </c>
      <c r="AM1409" s="239">
        <f>COUNTIF(H1409:AL1409,"PH")+COUNTIF(H1409:AL1409,"PH/L")+COUNTIF(H1409:AL1409,"PM")</f>
        <v>0</v>
      </c>
      <c r="AN1409" s="239">
        <f>COUNTIF(H1409:AL1409,"PD")+COUNTIF(H1409:AL1409,"PDD")+COUNTIF(H1409:AL1409,"P/DS")/2+COUNTIF(H1409:AL1409,"PMD")</f>
        <v>0</v>
      </c>
      <c r="AO1409" s="239">
        <f>COUNTIF(H1409:AL1409,"PN")+COUNTIF(H1409:AL1409,"P/NS")/2+COUNTIF(H1409:AL1409,"PH")+COUNTIF(H1409:AL1409,"PH/F")/2+COUNTIF(H1409:AL1409,"PH/L")/2+COUNTIF(H1409:AL1409,"PM")</f>
        <v>0</v>
      </c>
      <c r="AP1409" s="239">
        <f>COUNTIF(H1409:AL1409,"BH")+COUNTIF(H1409:AL1409,"AL/BL")+COUNTIF(H1409:AL1409,"UL/BL")+COUNTIF(H1409:AL1409,"BM")</f>
        <v>0</v>
      </c>
      <c r="AQ1409" s="239">
        <f>COUNTIF(H1409:AL1409,"DS")+COUNTIF(H1409:AL1409,"AL/DS")/2+COUNTIF(H1409:AL1409,"UL/DS")/2+COUNTIF(H1409:AL1409,"CT")+COUNTIF(H1409:AL1409,"MD")</f>
        <v>22.5</v>
      </c>
      <c r="AR1409" s="239">
        <f>COUNTIF(H1409:AL1409,"NS")+COUNTIF(H1409:AL1409,"AL/NS")/2+COUNTIF(H1409:AL1409,"UL/NS")/2+COUNTIF(H1409:AL1409,"BH")+COUNTIF(H1409:AL1409,"AL/BF")/2+COUNTIF(H1409:AL1409,"AL/BL")/2+COUNTIF(H1409:AL1409,"UL/BL")/2+COUNTIF(H1409:AL1409,"UL/BF")/2+COUNTIF(H1409:AL1409,"BM")</f>
        <v>0</v>
      </c>
      <c r="AS1409" s="239">
        <f>COUNTIF(H1409:AL1409,"AL")+COUNTIF(H1409:AL1409,"AL/DS")/2+COUNTIF(H1409:AL1409,"AL/NS")/2+COUNTIF(H1409:AL1409,"NH")+COUNTIF(H1409:AL1409,"SL")+COUNTIF(H1409:AL1409,"NHD")+COUNTIF(H1409:AL1409,"B")+COUNTIF(H1409:AL1409,"HL")+COUNTIF(H1409:AL1409,"AL/BF")/2+COUNTIF(H1409:AL1409,"AL/BL")/2</f>
        <v>3</v>
      </c>
      <c r="AT1409" s="255">
        <f>COUNTIF(H1409:AL1409,"PD")+COUNTIF(H1409:AL1409,"PN")+COUNTIF(H1409:AL1409,"P/DS")/2+COUNTIF(H1409:AL1409,"P/NS")/2+COUNTIF(H1409:AL1409,"DS")+COUNTIF(H1409:AL1409,"NS")+COUNTIF(H1409:AL1409,"AL")+COUNTIF(H1409:AL1409,"AL/DS")+COUNTIF(H1409:AL1409,"AL/NS")+COUNTIF(H1409:AL1409,"NH")+COUNTIF(H1409:AL1409,"SL")+COUNTIF(H1409:AL1409,"UL/DS")/2+COUNTIF(H1409:AL1409,"UL/NS")/2+COUNTIF(H1409:AL1409,"CT")+COUNTIF(H1409:AL1409,"NHD")+COUNTIF(H1409:AL1409,"PDD")+COUNTIF(H1409:AL1409,"B")+COUNTIF(H1409:AL1409,"HL")+COUNTIF(H1409:AL1409,"PH")+COUNTIF(H1409:AL1409,"BH")+COUNTIF(H1409:AL1409,"AL/BF")+COUNTIF(H1409:AL1409,"AL/BL")+COUNTIF(H1409:AL1409,"UL/BF")/2+COUNTIF(H1409:AL1409,"UL/BL")/2+COUNTIF(H1409:AL1409,"PH/F")/2+COUNTIF(H1409:AL1409,"PH/L")/2+COUNTIF(H1409:AL1409,"MD")+COUNTIF(H1409:AL1409,"PMD")+COUNTIF(H1409:AL1409,"PM")+COUNTIF(H1409:AL1409,"BM")</f>
        <v>25.5</v>
      </c>
      <c r="AU1409" s="255">
        <f>COUNTIF(H1409:AL1409,"P/DS")/2+COUNTIF(H1409:AL1409,"P/NS")/2+COUNTIF(H1409:AL1409,"IL")+COUNTIF(H1409:AL1409,"NL")+COUNTIF(H1409:AL1409,"UL")+COUNTIF(H1409:AL1409,"UL/DS")/2+COUNTIF(H1409:AL1409,"UL/NS")/2+COUNTIF(H1409:AL1409,"KT")+COUNTIF(H1409:AL1409,"UL/BF")/2+COUNTIF(H1409:AL1409,"UL/BL")/2+COUNTIF(H1409:AL1409,"PH/F")/2+COUNTIF(H1409:AL1409,"PH/L")/2+COUNTIF(H1409:AL1409,"NB")</f>
        <v>0.5</v>
      </c>
      <c r="AV1409" s="258">
        <f>COUNTIF(H1409:AL1409,"PN")+COUNTIF(H1409:AL1409,"TVD")+COUNTIF(H1409:AL1409,"PH")+COUNTIF(H1409:AL1409,"PM")+COUNTIF(H1409:AL1409,"PDD")-COUNTIFS(H1409:AL1409,"PN",H1416:AL1416,"&gt;=3")-COUNTIFS(H1409:AL1409,"PM",H1416:AL1416,"&gt;=3")</f>
        <v>0</v>
      </c>
      <c r="AW1409" s="258">
        <f>COUNTIF(H1409:AL1409,"NS")+COUNTIF(H1409:AL1409,"D")+COUNTIF(H1409:AL1409,"BH")+COUNTIF(H1409:AL1409,"NHD")+COUNTIF(H1409:AL1409,"BM")-COUNTIFS(H1409:AL1409,"NS",H1416:AL1416,"&gt;=3")-COUNTIFS(H1409:AL1409,"BH",H1416:AL1416,"&gt;=3")-COUNTIFS(H1409:AL1409,"BM",H1416:AL1416,"&gt;=3")</f>
        <v>0</v>
      </c>
      <c r="AX1409" s="255">
        <f>COUNTIF(H1409:AL1409,"AL")+COUNTIF(H1409:AL1409,"AL/DS")/2+COUNTIF(H1409:AL1409,"AL/NS")/2+COUNTIF(H1409:AL1409,"AL/BF")+COUNTIF(H1409:AL1409,"AL/BL")/2</f>
        <v>2</v>
      </c>
      <c r="AY1409" s="255">
        <f>COUNTIF(H1409:AL1409,"SL")</f>
        <v>0</v>
      </c>
      <c r="AZ1409" s="255">
        <f>COUNTIF(H1409:AL1409,"NH")</f>
        <v>1</v>
      </c>
      <c r="BA1409" s="255">
        <f>COUNTIF(H1409:AL1409,"HL")</f>
        <v>0</v>
      </c>
      <c r="BB1409" s="255">
        <f>COUNTIF(G1409:AL1409,"P/DS")/2+COUNTIF(G1409:AL1409,"P/NS")/2+COUNTIF(G1409:AL1409,"UL")+COUNTIF(G1409:AL1409,"UL/DS")/2+COUNTIF(G1409:AL1409,"UL/NS")/2+COUNTIF(G1409:AL1409,"UL/BL")/2+COUNTIF(G1409:AL1409,"UL/BF")/2+COUNTIF(G1409:AL1409,"PH/F")/2+COUNTIF(G1409:AL1409,"PH/L")/2</f>
        <v>0.5</v>
      </c>
      <c r="BC1409" s="255">
        <f>COUNTIF(H1409:AL1409,"NB")</f>
        <v>0</v>
      </c>
      <c r="BD1409" s="255">
        <f>COUNTIF(H1409:AL1409,"NL")</f>
        <v>0</v>
      </c>
      <c r="BE1409" s="255">
        <f>COUNTIF(H1409:AL1409,"IL")</f>
        <v>0</v>
      </c>
      <c r="BF1409" s="255">
        <f>COUNTIF(H1409:AL1409,"KT")</f>
        <v>0</v>
      </c>
      <c r="BG1409" s="255">
        <f>COUNTIF(H1409:AL1409,"L70")</f>
        <v>0</v>
      </c>
      <c r="BH1409" s="255">
        <f>COUNTIF(H1409:AL1409,"MD")</f>
        <v>0</v>
      </c>
      <c r="BI1409" s="255">
        <f>COUNTIF(H1409:AL1409,"PMD")</f>
        <v>0</v>
      </c>
      <c r="BJ1409" s="255">
        <f>COUNTIF(H1409:AL1409,"PM")</f>
        <v>0</v>
      </c>
      <c r="BK1409" s="255">
        <f>COUNTIF(H1409:AL1409,"BM")</f>
        <v>0</v>
      </c>
      <c r="BL1409" s="261">
        <f>SUMIF(H1409:AL1409,"PD",H1410:AL1410)+SUMIF(H1409:AL1409,"PN",H1410:AL1410)+SUMIF(H1409:AL1409,"P/DS",H1410:AL1410)+SUMIF(H1409:AL1409,"PN/F",H1410:AL1410)+SUMIF(H1409:AL1409,"PN/L",H1410:AL1410)+SUMIF(H1409:AL1409,"TV",H1410:AL1410)+SUMIF(H1409:AL1409,"TVD",H1410:AL1410)+SUMIF(H1409:AL1409,"PDD",H1410:AL1410)</f>
        <v>0</v>
      </c>
      <c r="BM1409" s="261">
        <f>SUMIF(H1409:AL1409,"PD",H1411:AL1411)+SUMIF(H1409:AL1409,"PN",H1411:AL1411)+SUMIF(H1409:AL1409,"P/DS",H1411:AL1411)+SUMIF(H1409:AL1409,"PN/F",H1411:AL1411)+SUMIF(H1409:AL1409,"PN/L",H1411:AL1411)+SUMIF(H1409:AL1409,"TV",H1411:AL1411)+SUMIF(H1409:AL1409,"TVD",H1411:AL1411)+SUMIF(H1409:AL1409,"PDD",H1411:AL1411)+SUMIF(H1409:AL1409,"PMD",H1411:AL1411)</f>
        <v>0</v>
      </c>
      <c r="BN1409" s="261">
        <f>SUMIF(H1409:AL1409,"PD",H1412:AL1412)+SUMIF(H1409:AL1409,"PN",H1412:AL1412)+SUMIF(H1409:AL1409,"P/DS",H1412:AL1412)+SUMIF(H1409:AL1409,"PN/F",H1412:AL1412)+SUMIF(H1409:AL1409,"PN/L",H1412:AL1412)+SUMIF(H1409:AL1409,"TV",H1412:AL1412)+SUMIF(H1409:AL1409,"TVD",H1412:AL1412)</f>
        <v>0</v>
      </c>
      <c r="BO1409" s="261">
        <f>SUMIF(H1409:AL1409,"PD",H1413:AL1413)+SUMIF(H1409:AL1409,"PN",H1413:AL1413)+SUMIF(H1409:AL1409,"P/DS",H1413:AL1413)+SUMIF(H1409:AL1409,"PN/F",H1413:AL1413)+SUMIF(H1409:AL1409,"PN/L",H1413:AL1413)+SUMIF(H1409:AL1409,"TV",H1413:AL1413)+SUMIF(H1409:AL1409,"TVD",H1413:AL1413)</f>
        <v>0</v>
      </c>
      <c r="BP1409" s="261">
        <f>SUMIF(H1409:AL1409,"PD",H1414:AL1414)+SUMIF(H1409:AL1409,"PN",H1414:AL1414)+SUMIF(H1409:AL1409,"P/DS",H1414:AL1414)+SUMIF(H1409:AL1409,"PN/F",H1414:AL1414)+SUMIF(H1409:AL1409,"PN/L",H1414:AL1414)+SUMIF(H1409:AL1409,"TV",H1414:AL1414)+SUMIF(H1409:AL1409,"TVD",H1414:AL1414)+SUMIF(H1409:AL1409,"PDD",H1414:AL1414)+SUMIF(H1409:AL1409,"PH",H1414:AL1414)+SUMIF(H1409:AL1409,"PM",H1414:AL1414)</f>
        <v>0</v>
      </c>
      <c r="BQ1409" s="261">
        <f>SUMIF(H1409:AL1409,"PD",H1415:AL1415)+SUMIF(H1409:AL1409,"PN",H1415:AL1415)+SUMIF(H1409:AL1409,"P/DS",H1415:AL1415)+SUMIF(H1409:AL1409,"PN/F",H1415:AL1415)+SUMIF(H1409:AL1409,"PN/L",H1415:AL1415)+SUMIF(H1409:AL1409,"TV",H1415:AL1415)+SUMIF(H1409:AL1409,"TVD",H1415:AL1415)+SUMIF(H1409:AL1409,"PDD",H1415:AL1415)+SUMIF(H1409:AL1409,"PH",H1415:AL1415)+SUMIF(H1409:AL1409,"PM",H1415:AL1415)</f>
        <v>0</v>
      </c>
      <c r="BR1409" s="269">
        <f>SUM(H1410:AL1410)-BL1409</f>
        <v>15</v>
      </c>
      <c r="BS1409" s="269">
        <f>SUM(H1411:AL1411)-BM1409</f>
        <v>6</v>
      </c>
      <c r="BT1409" s="269">
        <f>SUM(H1412:AL1412)-BN1409</f>
        <v>0</v>
      </c>
      <c r="BU1409" s="269">
        <f>SUM(H1413:AL1413)-BO1409</f>
        <v>0</v>
      </c>
      <c r="BV1409" s="269">
        <f>SUM(H1414:AL1414)-BP1409</f>
        <v>0</v>
      </c>
      <c r="BW1409" s="269">
        <f>SUM(H1415:AL1415)-BQ1409</f>
        <v>0</v>
      </c>
      <c r="BX1409" s="255">
        <f>SUMIF(H1409:AL1409,"PD",H1416:AL1416)+SUMIF(H1409:AL1409,"PN",H1416:AL1416)+SUMIF(H1409:AL1409,"P/DS",H1416:AL1416)+SUMIF(H1409:AL1409,"PN/F",H1416:AL1416)+SUMIF(H1409:AL1409,"PN/L",H1416:AL1416)</f>
        <v>0</v>
      </c>
      <c r="BY1409" s="255">
        <f>SUM(H1416:AL1416)-BX1409</f>
        <v>0</v>
      </c>
      <c r="BZ1409" s="255">
        <f t="shared" ref="BZ1409" si="525">+SUM(BL1409:BW1416)</f>
        <v>21</v>
      </c>
      <c r="CA1409" s="266">
        <f>(COUNTIFS(H1409:AL1409,"PD",H1410:AL1410,"&gt;=2"))*0.5-IF(CN1409="VP",COUNTIFS($H$16:$AL$16,"SAT",H1409:AL1409,"PD",H1410:AL1410,"&gt;=2"))*0.5</f>
        <v>0</v>
      </c>
      <c r="CB1409" s="266">
        <f>(COUNTIFS(H1409:AL1409,"PN",H1411:AL1411,"&gt;=0.5",H1410:AL1410,"&gt;=1.5"))*0.5+COUNTIFS(H1409:AL1409,"PDD",H1411:AL1411,"&gt;=0.5",H1410:AL1410,"&gt;=1.5")*0.5</f>
        <v>0</v>
      </c>
      <c r="CC1409" s="273">
        <f>(COUNTIFS(H1409:AL1409,"TV",H1411:AL1411,"&gt;=10"))*0.5+(COUNTIFS(H1409:AL1409,"PMD",H1411:AL1411,"&gt;=2"))*0.5</f>
        <v>0</v>
      </c>
      <c r="CD1409" s="266">
        <f>(COUNTIFS(H1409:AL1409,"TVD",H1413:AL1413,"&gt;=6.5",H1411:AL1411,"&gt;=3.5"))*0.5</f>
        <v>0</v>
      </c>
      <c r="CE1409" s="266">
        <f>(COUNTIFS(H1409:AL1409,"PD",H1414:AL1414,"&gt;=10"))*0.5</f>
        <v>0</v>
      </c>
      <c r="CF1409" s="266">
        <f>(COUNTIFS(H1409:AL1409,"PDD",H1414:AL1414,"&gt;=3.5",H1415:AL1415,"&gt;=6.5")+COUNTIFS(H1409:AL1409,"PH",H1415:AL1415,"&gt;=0.5",H1414:AL1414,"&gt;=1.5")+COUNTIFS(H1409:AL1409,"PM",H1415:AL1415,"&gt;=0.5",H1414:AL1414,"&gt;=1.5"))*0.5</f>
        <v>0</v>
      </c>
      <c r="CG1409" s="266">
        <f>(COUNTIFS(H1409:AL1409,"DS",H1410:AL1410,"&gt;=2")+COUNTIFS(H1409:AL1409,"AL/DS",H1410:AL1410,"&gt;=2"))*0.5-IF(CN1409="VP",COUNTIFS($H$16:$AL$16,"SAT",H1409:AL1409,"DS",H1410:AL1410,"&gt;=2"))*0.5</f>
        <v>3</v>
      </c>
      <c r="CH1409" s="266">
        <f>(COUNTIFS(H1409:AL1409,"NS",H1411:AL1411,"&gt;=0.5",H1410:AL1410,"&gt;=1.5")+COUNTIFS(H1409:AL1409,"AL/NS",H1411:AL1411,"&gt;=0.5",H1410:AL1410,"&gt;=1.5")+COUNTIFS(H1409:AL1409,"NHD",H1411:AL1411,"&gt;=4.5",H1414:AL1414,"&gt;=2",H1410:AL1410,"&gt;=1.5"))*0.5</f>
        <v>0</v>
      </c>
      <c r="CI1409" s="266">
        <f>(COUNTIF(H1411:AL1411,"&gt;=10")+COUNTIFS(H1409:AL1409,"MD",H1411:AL1411,"&gt;=2")-COUNTIFS(H1409:AL1409,"TV",H1411:AL1411,"&gt;=10"))*0.5</f>
        <v>0</v>
      </c>
      <c r="CJ1409" s="266">
        <f>(COUNTIFS(H1409:AL1409,"D",H1413:AL1413,"&gt;=6.5",H1411:AL1411,"&gt;=3.5"))*0.5</f>
        <v>0</v>
      </c>
      <c r="CK1409" s="266">
        <f>(COUNTIF(H1414:AL1414,"&gt;=10")-COUNTIFS(H1409:AL1409,"PD",H1414:AL1414,"&gt;=10"))*0.5</f>
        <v>0</v>
      </c>
      <c r="CL1409" s="265">
        <f>(COUNTIFS(H1409:AL1409,"NHD",H1414:AL1414,"&gt;=3.5",H1415:AL1415,"&gt;=6.5")+COUNTIFS(H1409:AL1409,"BH",H1414:AL1414,"&gt;=1.5",H1415:AL1415,"&gt;=0.5")+COUNTIFS(H1409:AL1409,"BM",H1414:AL1414,"&gt;=1.5",H1415:AL1415,"&gt;=0.5")+COUNTIFS(H1409:AL1409,"D",H1414:AL1414,"&gt;=1.5",H1415:AL1415,"&gt;=0.5"))*0.5</f>
        <v>0</v>
      </c>
      <c r="CM1409" s="272"/>
      <c r="CN1409" s="264" t="s">
        <v>723</v>
      </c>
      <c r="CO1409" s="138">
        <f t="shared" ref="CO1409" si="526">+AM1409+AN1409+AO1409+AP1409+AQ1409+AR1409+AS1409+AU1409+BG1409</f>
        <v>26</v>
      </c>
      <c r="CP1409" s="225">
        <f>+SUM(I1410:I1415)-I1416</f>
        <v>6</v>
      </c>
      <c r="CQ1409" s="225">
        <f>+SUM(J1410:J1415)-J1416</f>
        <v>0</v>
      </c>
      <c r="CR1409" s="225">
        <f>+SUM(K1410:K1415)-K1416</f>
        <v>2.5</v>
      </c>
      <c r="CS1409" s="139"/>
      <c r="CT1409" s="139"/>
      <c r="CU1409" s="139"/>
      <c r="CV1409" s="139"/>
      <c r="CW1409" s="139"/>
      <c r="CX1409" s="139"/>
      <c r="CY1409" s="139"/>
      <c r="CZ1409" s="139"/>
      <c r="DA1409" s="139"/>
    </row>
    <row r="1410" spans="1:105" s="120" customFormat="1" ht="15" customHeight="1">
      <c r="A1410" s="228"/>
      <c r="B1410" s="427"/>
      <c r="C1410" s="430"/>
      <c r="D1410" s="237"/>
      <c r="E1410" s="237"/>
      <c r="F1410" s="242" t="s">
        <v>82</v>
      </c>
      <c r="G1410" s="121">
        <v>1.5</v>
      </c>
      <c r="H1410" s="83"/>
      <c r="I1410" s="83"/>
      <c r="J1410" s="83"/>
      <c r="K1410" s="83">
        <v>2.5</v>
      </c>
      <c r="L1410" s="83">
        <v>2.5</v>
      </c>
      <c r="M1410" s="83">
        <v>2.5</v>
      </c>
      <c r="N1410" s="83"/>
      <c r="O1410" s="83"/>
      <c r="P1410" s="83"/>
      <c r="Q1410" s="83"/>
      <c r="R1410" s="83">
        <v>2.5</v>
      </c>
      <c r="S1410" s="83">
        <v>2.5</v>
      </c>
      <c r="T1410" s="83">
        <v>2.5</v>
      </c>
      <c r="U1410" s="83"/>
      <c r="V1410" s="83"/>
      <c r="W1410" s="83"/>
      <c r="X1410" s="83"/>
      <c r="Y1410" s="83"/>
      <c r="Z1410" s="83"/>
      <c r="AA1410" s="83"/>
      <c r="AB1410" s="83"/>
      <c r="AC1410" s="79"/>
      <c r="AD1410" s="79"/>
      <c r="AE1410" s="79"/>
      <c r="AF1410" s="79"/>
      <c r="AG1410" s="79"/>
      <c r="AH1410" s="79"/>
      <c r="AI1410" s="79"/>
      <c r="AJ1410" s="79"/>
      <c r="AK1410" s="79"/>
      <c r="AL1410" s="79"/>
      <c r="AM1410" s="240"/>
      <c r="AN1410" s="240"/>
      <c r="AO1410" s="240"/>
      <c r="AP1410" s="240"/>
      <c r="AQ1410" s="240"/>
      <c r="AR1410" s="240"/>
      <c r="AS1410" s="240"/>
      <c r="AT1410" s="256"/>
      <c r="AU1410" s="256"/>
      <c r="AV1410" s="259"/>
      <c r="AW1410" s="259"/>
      <c r="AX1410" s="256"/>
      <c r="AY1410" s="256"/>
      <c r="AZ1410" s="256"/>
      <c r="BA1410" s="256"/>
      <c r="BB1410" s="256"/>
      <c r="BC1410" s="256"/>
      <c r="BD1410" s="256"/>
      <c r="BE1410" s="256"/>
      <c r="BF1410" s="256"/>
      <c r="BG1410" s="256"/>
      <c r="BH1410" s="256"/>
      <c r="BI1410" s="256"/>
      <c r="BJ1410" s="256"/>
      <c r="BK1410" s="256"/>
      <c r="BL1410" s="262"/>
      <c r="BM1410" s="262"/>
      <c r="BN1410" s="262"/>
      <c r="BO1410" s="262"/>
      <c r="BP1410" s="262"/>
      <c r="BQ1410" s="262"/>
      <c r="BR1410" s="270"/>
      <c r="BS1410" s="270"/>
      <c r="BT1410" s="270"/>
      <c r="BU1410" s="270"/>
      <c r="BV1410" s="270"/>
      <c r="BW1410" s="270"/>
      <c r="BX1410" s="256"/>
      <c r="BY1410" s="256"/>
      <c r="BZ1410" s="256"/>
      <c r="CA1410" s="267"/>
      <c r="CB1410" s="267"/>
      <c r="CC1410" s="274"/>
      <c r="CD1410" s="267"/>
      <c r="CE1410" s="267"/>
      <c r="CF1410" s="267"/>
      <c r="CG1410" s="267"/>
      <c r="CH1410" s="267"/>
      <c r="CI1410" s="267"/>
      <c r="CJ1410" s="267"/>
      <c r="CK1410" s="267"/>
      <c r="CL1410" s="265"/>
      <c r="CM1410" s="272"/>
      <c r="CN1410" s="264"/>
      <c r="CO1410" s="138"/>
      <c r="CP1410" s="226"/>
      <c r="CQ1410" s="226"/>
      <c r="CR1410" s="226"/>
      <c r="CS1410" s="139"/>
      <c r="CT1410" s="139"/>
      <c r="CU1410" s="139"/>
      <c r="CV1410" s="139"/>
      <c r="CW1410" s="139"/>
      <c r="CX1410" s="139"/>
      <c r="CY1410" s="139"/>
      <c r="CZ1410" s="139"/>
      <c r="DA1410" s="139"/>
    </row>
    <row r="1411" spans="1:105" s="120" customFormat="1" ht="15" customHeight="1">
      <c r="A1411" s="228"/>
      <c r="B1411" s="427"/>
      <c r="C1411" s="430"/>
      <c r="D1411" s="237"/>
      <c r="E1411" s="237"/>
      <c r="F1411" s="243"/>
      <c r="G1411" s="122">
        <v>2</v>
      </c>
      <c r="H1411" s="84"/>
      <c r="I1411" s="84">
        <v>6</v>
      </c>
      <c r="J1411" s="84"/>
      <c r="K1411" s="84"/>
      <c r="L1411" s="84"/>
      <c r="M1411" s="84"/>
      <c r="N1411" s="84"/>
      <c r="O1411" s="84"/>
      <c r="P1411" s="84"/>
      <c r="Q1411" s="84"/>
      <c r="R1411" s="84"/>
      <c r="S1411" s="84"/>
      <c r="T1411" s="84"/>
      <c r="U1411" s="84"/>
      <c r="V1411" s="84"/>
      <c r="W1411" s="84"/>
      <c r="X1411" s="84"/>
      <c r="Y1411" s="84"/>
      <c r="Z1411" s="84"/>
      <c r="AA1411" s="84"/>
      <c r="AB1411" s="84"/>
      <c r="AC1411" s="80"/>
      <c r="AD1411" s="80"/>
      <c r="AE1411" s="80"/>
      <c r="AF1411" s="80"/>
      <c r="AG1411" s="80"/>
      <c r="AH1411" s="80"/>
      <c r="AI1411" s="80"/>
      <c r="AJ1411" s="80"/>
      <c r="AK1411" s="80"/>
      <c r="AL1411" s="80"/>
      <c r="AM1411" s="240"/>
      <c r="AN1411" s="240"/>
      <c r="AO1411" s="240"/>
      <c r="AP1411" s="240"/>
      <c r="AQ1411" s="240"/>
      <c r="AR1411" s="240"/>
      <c r="AS1411" s="240"/>
      <c r="AT1411" s="256"/>
      <c r="AU1411" s="256"/>
      <c r="AV1411" s="259"/>
      <c r="AW1411" s="259"/>
      <c r="AX1411" s="256"/>
      <c r="AY1411" s="256"/>
      <c r="AZ1411" s="256"/>
      <c r="BA1411" s="256"/>
      <c r="BB1411" s="256"/>
      <c r="BC1411" s="256"/>
      <c r="BD1411" s="256"/>
      <c r="BE1411" s="256"/>
      <c r="BF1411" s="256"/>
      <c r="BG1411" s="256"/>
      <c r="BH1411" s="256"/>
      <c r="BI1411" s="256"/>
      <c r="BJ1411" s="256"/>
      <c r="BK1411" s="256"/>
      <c r="BL1411" s="262"/>
      <c r="BM1411" s="262"/>
      <c r="BN1411" s="262"/>
      <c r="BO1411" s="262"/>
      <c r="BP1411" s="262"/>
      <c r="BQ1411" s="262"/>
      <c r="BR1411" s="270"/>
      <c r="BS1411" s="270"/>
      <c r="BT1411" s="270"/>
      <c r="BU1411" s="270"/>
      <c r="BV1411" s="270"/>
      <c r="BW1411" s="270"/>
      <c r="BX1411" s="256"/>
      <c r="BY1411" s="256"/>
      <c r="BZ1411" s="256"/>
      <c r="CA1411" s="267"/>
      <c r="CB1411" s="267"/>
      <c r="CC1411" s="274"/>
      <c r="CD1411" s="267"/>
      <c r="CE1411" s="267"/>
      <c r="CF1411" s="267"/>
      <c r="CG1411" s="267"/>
      <c r="CH1411" s="267"/>
      <c r="CI1411" s="267"/>
      <c r="CJ1411" s="267"/>
      <c r="CK1411" s="267"/>
      <c r="CL1411" s="265"/>
      <c r="CM1411" s="272"/>
      <c r="CN1411" s="264"/>
      <c r="CO1411" s="138"/>
      <c r="CP1411" s="226"/>
      <c r="CQ1411" s="226"/>
      <c r="CR1411" s="226"/>
      <c r="CS1411" s="139"/>
      <c r="CT1411" s="139"/>
      <c r="CU1411" s="139"/>
      <c r="CV1411" s="139"/>
      <c r="CW1411" s="139"/>
      <c r="CX1411" s="139"/>
      <c r="CY1411" s="139"/>
      <c r="CZ1411" s="139"/>
      <c r="DA1411" s="139"/>
    </row>
    <row r="1412" spans="1:105" s="120" customFormat="1" ht="15" customHeight="1">
      <c r="A1412" s="228"/>
      <c r="B1412" s="427"/>
      <c r="C1412" s="430"/>
      <c r="D1412" s="237"/>
      <c r="E1412" s="237"/>
      <c r="F1412" s="243"/>
      <c r="G1412" s="122">
        <v>2.1</v>
      </c>
      <c r="H1412" s="84"/>
      <c r="I1412" s="84"/>
      <c r="J1412" s="84"/>
      <c r="K1412" s="84"/>
      <c r="L1412" s="84"/>
      <c r="M1412" s="84"/>
      <c r="N1412" s="84"/>
      <c r="O1412" s="84"/>
      <c r="P1412" s="84"/>
      <c r="Q1412" s="84"/>
      <c r="R1412" s="84"/>
      <c r="S1412" s="84"/>
      <c r="T1412" s="84"/>
      <c r="U1412" s="84"/>
      <c r="V1412" s="84"/>
      <c r="W1412" s="84"/>
      <c r="X1412" s="84"/>
      <c r="Y1412" s="84"/>
      <c r="Z1412" s="84"/>
      <c r="AA1412" s="84"/>
      <c r="AB1412" s="84"/>
      <c r="AC1412" s="80"/>
      <c r="AD1412" s="80"/>
      <c r="AE1412" s="80"/>
      <c r="AF1412" s="80"/>
      <c r="AG1412" s="80"/>
      <c r="AH1412" s="80"/>
      <c r="AI1412" s="80"/>
      <c r="AJ1412" s="80"/>
      <c r="AK1412" s="80"/>
      <c r="AL1412" s="80"/>
      <c r="AM1412" s="240"/>
      <c r="AN1412" s="240"/>
      <c r="AO1412" s="240"/>
      <c r="AP1412" s="240"/>
      <c r="AQ1412" s="240"/>
      <c r="AR1412" s="240"/>
      <c r="AS1412" s="240"/>
      <c r="AT1412" s="256"/>
      <c r="AU1412" s="256"/>
      <c r="AV1412" s="259"/>
      <c r="AW1412" s="259"/>
      <c r="AX1412" s="256"/>
      <c r="AY1412" s="256"/>
      <c r="AZ1412" s="256"/>
      <c r="BA1412" s="256"/>
      <c r="BB1412" s="256"/>
      <c r="BC1412" s="256"/>
      <c r="BD1412" s="256"/>
      <c r="BE1412" s="256"/>
      <c r="BF1412" s="256"/>
      <c r="BG1412" s="256"/>
      <c r="BH1412" s="256"/>
      <c r="BI1412" s="256"/>
      <c r="BJ1412" s="256"/>
      <c r="BK1412" s="256"/>
      <c r="BL1412" s="262"/>
      <c r="BM1412" s="262"/>
      <c r="BN1412" s="262"/>
      <c r="BO1412" s="262"/>
      <c r="BP1412" s="262"/>
      <c r="BQ1412" s="262"/>
      <c r="BR1412" s="270"/>
      <c r="BS1412" s="270"/>
      <c r="BT1412" s="270"/>
      <c r="BU1412" s="270"/>
      <c r="BV1412" s="270"/>
      <c r="BW1412" s="270"/>
      <c r="BX1412" s="256"/>
      <c r="BY1412" s="256"/>
      <c r="BZ1412" s="256"/>
      <c r="CA1412" s="267"/>
      <c r="CB1412" s="267"/>
      <c r="CC1412" s="274"/>
      <c r="CD1412" s="267"/>
      <c r="CE1412" s="267"/>
      <c r="CF1412" s="267"/>
      <c r="CG1412" s="267"/>
      <c r="CH1412" s="267"/>
      <c r="CI1412" s="267"/>
      <c r="CJ1412" s="267"/>
      <c r="CK1412" s="267"/>
      <c r="CL1412" s="265"/>
      <c r="CM1412" s="272"/>
      <c r="CN1412" s="264"/>
      <c r="CO1412" s="138"/>
      <c r="CP1412" s="226"/>
      <c r="CQ1412" s="226"/>
      <c r="CR1412" s="226"/>
      <c r="CS1412" s="139"/>
      <c r="CT1412" s="139"/>
      <c r="CU1412" s="139"/>
      <c r="CV1412" s="139"/>
      <c r="CW1412" s="139"/>
      <c r="CX1412" s="139"/>
      <c r="CY1412" s="139"/>
      <c r="CZ1412" s="139"/>
      <c r="DA1412" s="139"/>
    </row>
    <row r="1413" spans="1:105" s="120" customFormat="1" ht="15" customHeight="1">
      <c r="A1413" s="228"/>
      <c r="B1413" s="427"/>
      <c r="C1413" s="430"/>
      <c r="D1413" s="237"/>
      <c r="E1413" s="237"/>
      <c r="F1413" s="243"/>
      <c r="G1413" s="122">
        <v>2.7</v>
      </c>
      <c r="H1413" s="84"/>
      <c r="I1413" s="84"/>
      <c r="J1413" s="84"/>
      <c r="K1413" s="84"/>
      <c r="L1413" s="84"/>
      <c r="M1413" s="84"/>
      <c r="N1413" s="84"/>
      <c r="O1413" s="84"/>
      <c r="P1413" s="84"/>
      <c r="Q1413" s="84"/>
      <c r="R1413" s="84"/>
      <c r="S1413" s="84"/>
      <c r="T1413" s="84"/>
      <c r="U1413" s="84"/>
      <c r="V1413" s="84"/>
      <c r="W1413" s="84"/>
      <c r="X1413" s="84"/>
      <c r="Y1413" s="84"/>
      <c r="Z1413" s="84"/>
      <c r="AA1413" s="84"/>
      <c r="AB1413" s="84"/>
      <c r="AC1413" s="80"/>
      <c r="AD1413" s="80"/>
      <c r="AE1413" s="80"/>
      <c r="AF1413" s="80"/>
      <c r="AG1413" s="80"/>
      <c r="AH1413" s="80"/>
      <c r="AI1413" s="80"/>
      <c r="AJ1413" s="80"/>
      <c r="AK1413" s="80"/>
      <c r="AL1413" s="80"/>
      <c r="AM1413" s="240"/>
      <c r="AN1413" s="240"/>
      <c r="AO1413" s="240"/>
      <c r="AP1413" s="240"/>
      <c r="AQ1413" s="240"/>
      <c r="AR1413" s="240"/>
      <c r="AS1413" s="240"/>
      <c r="AT1413" s="256"/>
      <c r="AU1413" s="256"/>
      <c r="AV1413" s="259"/>
      <c r="AW1413" s="259"/>
      <c r="AX1413" s="256"/>
      <c r="AY1413" s="256"/>
      <c r="AZ1413" s="256"/>
      <c r="BA1413" s="256"/>
      <c r="BB1413" s="256"/>
      <c r="BC1413" s="256"/>
      <c r="BD1413" s="256"/>
      <c r="BE1413" s="256"/>
      <c r="BF1413" s="256"/>
      <c r="BG1413" s="256"/>
      <c r="BH1413" s="256"/>
      <c r="BI1413" s="256"/>
      <c r="BJ1413" s="256"/>
      <c r="BK1413" s="256"/>
      <c r="BL1413" s="262"/>
      <c r="BM1413" s="262"/>
      <c r="BN1413" s="262"/>
      <c r="BO1413" s="262"/>
      <c r="BP1413" s="262"/>
      <c r="BQ1413" s="262"/>
      <c r="BR1413" s="270"/>
      <c r="BS1413" s="270"/>
      <c r="BT1413" s="270"/>
      <c r="BU1413" s="270"/>
      <c r="BV1413" s="270"/>
      <c r="BW1413" s="270"/>
      <c r="BX1413" s="256"/>
      <c r="BY1413" s="256"/>
      <c r="BZ1413" s="256"/>
      <c r="CA1413" s="267"/>
      <c r="CB1413" s="267"/>
      <c r="CC1413" s="274"/>
      <c r="CD1413" s="267"/>
      <c r="CE1413" s="267"/>
      <c r="CF1413" s="267"/>
      <c r="CG1413" s="267"/>
      <c r="CH1413" s="267"/>
      <c r="CI1413" s="267"/>
      <c r="CJ1413" s="267"/>
      <c r="CK1413" s="267"/>
      <c r="CL1413" s="265"/>
      <c r="CM1413" s="272"/>
      <c r="CN1413" s="264"/>
      <c r="CO1413" s="138"/>
      <c r="CP1413" s="226"/>
      <c r="CQ1413" s="226"/>
      <c r="CR1413" s="226"/>
      <c r="CS1413" s="139"/>
      <c r="CT1413" s="139"/>
      <c r="CU1413" s="139"/>
      <c r="CV1413" s="139"/>
      <c r="CW1413" s="139"/>
      <c r="CX1413" s="139"/>
      <c r="CY1413" s="139"/>
      <c r="CZ1413" s="139"/>
      <c r="DA1413" s="139"/>
    </row>
    <row r="1414" spans="1:105" s="120" customFormat="1" ht="15" customHeight="1">
      <c r="A1414" s="228"/>
      <c r="B1414" s="427"/>
      <c r="C1414" s="430"/>
      <c r="D1414" s="237"/>
      <c r="E1414" s="237"/>
      <c r="F1414" s="243"/>
      <c r="G1414" s="122">
        <v>3</v>
      </c>
      <c r="H1414" s="84"/>
      <c r="I1414" s="84"/>
      <c r="J1414" s="84"/>
      <c r="K1414" s="84"/>
      <c r="L1414" s="84"/>
      <c r="M1414" s="84"/>
      <c r="N1414" s="84"/>
      <c r="O1414" s="84"/>
      <c r="P1414" s="84"/>
      <c r="Q1414" s="84"/>
      <c r="R1414" s="84"/>
      <c r="S1414" s="84"/>
      <c r="T1414" s="84"/>
      <c r="U1414" s="84"/>
      <c r="V1414" s="84"/>
      <c r="W1414" s="84"/>
      <c r="X1414" s="84"/>
      <c r="Y1414" s="84"/>
      <c r="Z1414" s="84"/>
      <c r="AA1414" s="84"/>
      <c r="AB1414" s="84"/>
      <c r="AC1414" s="80"/>
      <c r="AD1414" s="80"/>
      <c r="AE1414" s="80"/>
      <c r="AF1414" s="80"/>
      <c r="AG1414" s="80"/>
      <c r="AH1414" s="80"/>
      <c r="AI1414" s="80"/>
      <c r="AJ1414" s="80"/>
      <c r="AK1414" s="80"/>
      <c r="AL1414" s="80"/>
      <c r="AM1414" s="240"/>
      <c r="AN1414" s="240"/>
      <c r="AO1414" s="240"/>
      <c r="AP1414" s="240"/>
      <c r="AQ1414" s="240"/>
      <c r="AR1414" s="240"/>
      <c r="AS1414" s="240"/>
      <c r="AT1414" s="256"/>
      <c r="AU1414" s="256"/>
      <c r="AV1414" s="259"/>
      <c r="AW1414" s="259"/>
      <c r="AX1414" s="256"/>
      <c r="AY1414" s="256"/>
      <c r="AZ1414" s="256"/>
      <c r="BA1414" s="256"/>
      <c r="BB1414" s="256"/>
      <c r="BC1414" s="256"/>
      <c r="BD1414" s="256"/>
      <c r="BE1414" s="256"/>
      <c r="BF1414" s="256"/>
      <c r="BG1414" s="256"/>
      <c r="BH1414" s="256"/>
      <c r="BI1414" s="256"/>
      <c r="BJ1414" s="256"/>
      <c r="BK1414" s="256"/>
      <c r="BL1414" s="262"/>
      <c r="BM1414" s="262"/>
      <c r="BN1414" s="262"/>
      <c r="BO1414" s="262"/>
      <c r="BP1414" s="262"/>
      <c r="BQ1414" s="262"/>
      <c r="BR1414" s="270"/>
      <c r="BS1414" s="270"/>
      <c r="BT1414" s="270"/>
      <c r="BU1414" s="270"/>
      <c r="BV1414" s="270"/>
      <c r="BW1414" s="270"/>
      <c r="BX1414" s="256"/>
      <c r="BY1414" s="256"/>
      <c r="BZ1414" s="256"/>
      <c r="CA1414" s="267"/>
      <c r="CB1414" s="267"/>
      <c r="CC1414" s="274"/>
      <c r="CD1414" s="267"/>
      <c r="CE1414" s="267"/>
      <c r="CF1414" s="267"/>
      <c r="CG1414" s="267"/>
      <c r="CH1414" s="267"/>
      <c r="CI1414" s="267"/>
      <c r="CJ1414" s="267"/>
      <c r="CK1414" s="267"/>
      <c r="CL1414" s="265"/>
      <c r="CM1414" s="272"/>
      <c r="CN1414" s="264"/>
      <c r="CO1414" s="138"/>
      <c r="CP1414" s="226"/>
      <c r="CQ1414" s="226"/>
      <c r="CR1414" s="226"/>
      <c r="CS1414" s="139"/>
      <c r="CT1414" s="139"/>
      <c r="CU1414" s="139"/>
      <c r="CV1414" s="139"/>
      <c r="CW1414" s="139"/>
      <c r="CX1414" s="139"/>
      <c r="CY1414" s="139"/>
      <c r="CZ1414" s="139"/>
      <c r="DA1414" s="139"/>
    </row>
    <row r="1415" spans="1:105" s="120" customFormat="1" ht="15" customHeight="1">
      <c r="A1415" s="228"/>
      <c r="B1415" s="427"/>
      <c r="C1415" s="430"/>
      <c r="D1415" s="237"/>
      <c r="E1415" s="237"/>
      <c r="F1415" s="244"/>
      <c r="G1415" s="123">
        <v>3.9</v>
      </c>
      <c r="H1415" s="85"/>
      <c r="I1415" s="85"/>
      <c r="J1415" s="85"/>
      <c r="K1415" s="85"/>
      <c r="L1415" s="85"/>
      <c r="M1415" s="85"/>
      <c r="N1415" s="85"/>
      <c r="O1415" s="85"/>
      <c r="P1415" s="85"/>
      <c r="Q1415" s="85"/>
      <c r="R1415" s="85"/>
      <c r="S1415" s="85"/>
      <c r="T1415" s="85"/>
      <c r="U1415" s="85"/>
      <c r="V1415" s="85"/>
      <c r="W1415" s="85"/>
      <c r="X1415" s="85"/>
      <c r="Y1415" s="85"/>
      <c r="Z1415" s="85"/>
      <c r="AA1415" s="85"/>
      <c r="AB1415" s="85"/>
      <c r="AC1415" s="81"/>
      <c r="AD1415" s="81"/>
      <c r="AE1415" s="81"/>
      <c r="AF1415" s="81"/>
      <c r="AG1415" s="81"/>
      <c r="AH1415" s="81"/>
      <c r="AI1415" s="81"/>
      <c r="AJ1415" s="81"/>
      <c r="AK1415" s="81"/>
      <c r="AL1415" s="81"/>
      <c r="AM1415" s="240"/>
      <c r="AN1415" s="240"/>
      <c r="AO1415" s="240"/>
      <c r="AP1415" s="240"/>
      <c r="AQ1415" s="240"/>
      <c r="AR1415" s="240"/>
      <c r="AS1415" s="240"/>
      <c r="AT1415" s="256"/>
      <c r="AU1415" s="256"/>
      <c r="AV1415" s="259"/>
      <c r="AW1415" s="259"/>
      <c r="AX1415" s="256"/>
      <c r="AY1415" s="256"/>
      <c r="AZ1415" s="256"/>
      <c r="BA1415" s="256"/>
      <c r="BB1415" s="256"/>
      <c r="BC1415" s="256"/>
      <c r="BD1415" s="256"/>
      <c r="BE1415" s="256"/>
      <c r="BF1415" s="256"/>
      <c r="BG1415" s="256"/>
      <c r="BH1415" s="256"/>
      <c r="BI1415" s="256"/>
      <c r="BJ1415" s="256"/>
      <c r="BK1415" s="256"/>
      <c r="BL1415" s="262"/>
      <c r="BM1415" s="262"/>
      <c r="BN1415" s="262"/>
      <c r="BO1415" s="262"/>
      <c r="BP1415" s="262"/>
      <c r="BQ1415" s="262"/>
      <c r="BR1415" s="270"/>
      <c r="BS1415" s="270"/>
      <c r="BT1415" s="270"/>
      <c r="BU1415" s="270"/>
      <c r="BV1415" s="270"/>
      <c r="BW1415" s="270"/>
      <c r="BX1415" s="256"/>
      <c r="BY1415" s="256"/>
      <c r="BZ1415" s="256"/>
      <c r="CA1415" s="267"/>
      <c r="CB1415" s="267"/>
      <c r="CC1415" s="274"/>
      <c r="CD1415" s="267"/>
      <c r="CE1415" s="267"/>
      <c r="CF1415" s="267"/>
      <c r="CG1415" s="267"/>
      <c r="CH1415" s="267"/>
      <c r="CI1415" s="267"/>
      <c r="CJ1415" s="267"/>
      <c r="CK1415" s="267"/>
      <c r="CL1415" s="265"/>
      <c r="CM1415" s="272"/>
      <c r="CN1415" s="264"/>
      <c r="CO1415" s="138"/>
      <c r="CP1415" s="226"/>
      <c r="CQ1415" s="226"/>
      <c r="CR1415" s="226"/>
      <c r="CS1415" s="139"/>
      <c r="CT1415" s="139"/>
      <c r="CU1415" s="139"/>
      <c r="CV1415" s="139"/>
      <c r="CW1415" s="139"/>
      <c r="CX1415" s="139"/>
      <c r="CY1415" s="139"/>
      <c r="CZ1415" s="139"/>
      <c r="DA1415" s="139"/>
    </row>
    <row r="1416" spans="1:105" s="120" customFormat="1" ht="15" customHeight="1">
      <c r="A1416" s="229"/>
      <c r="B1416" s="428"/>
      <c r="C1416" s="431"/>
      <c r="D1416" s="238"/>
      <c r="E1416" s="238"/>
      <c r="F1416" s="245" t="s">
        <v>83</v>
      </c>
      <c r="G1416" s="246"/>
      <c r="H1416" s="82"/>
      <c r="I1416" s="82"/>
      <c r="J1416" s="82"/>
      <c r="K1416" s="82"/>
      <c r="L1416" s="82"/>
      <c r="M1416" s="82"/>
      <c r="N1416" s="82"/>
      <c r="O1416" s="82"/>
      <c r="P1416" s="82"/>
      <c r="Q1416" s="82"/>
      <c r="R1416" s="82"/>
      <c r="S1416" s="82"/>
      <c r="T1416" s="82"/>
      <c r="U1416" s="82"/>
      <c r="V1416" s="82"/>
      <c r="W1416" s="82"/>
      <c r="X1416" s="82"/>
      <c r="Y1416" s="82"/>
      <c r="Z1416" s="82"/>
      <c r="AA1416" s="82"/>
      <c r="AB1416" s="82"/>
      <c r="AC1416" s="35"/>
      <c r="AD1416" s="35"/>
      <c r="AE1416" s="35"/>
      <c r="AF1416" s="35"/>
      <c r="AG1416" s="35"/>
      <c r="AH1416" s="35"/>
      <c r="AI1416" s="35"/>
      <c r="AJ1416" s="35"/>
      <c r="AK1416" s="35"/>
      <c r="AL1416" s="35"/>
      <c r="AM1416" s="241"/>
      <c r="AN1416" s="241"/>
      <c r="AO1416" s="241"/>
      <c r="AP1416" s="241"/>
      <c r="AQ1416" s="241"/>
      <c r="AR1416" s="241"/>
      <c r="AS1416" s="241"/>
      <c r="AT1416" s="257"/>
      <c r="AU1416" s="257"/>
      <c r="AV1416" s="260"/>
      <c r="AW1416" s="260"/>
      <c r="AX1416" s="257"/>
      <c r="AY1416" s="257"/>
      <c r="AZ1416" s="257"/>
      <c r="BA1416" s="257"/>
      <c r="BB1416" s="257"/>
      <c r="BC1416" s="257"/>
      <c r="BD1416" s="257"/>
      <c r="BE1416" s="257"/>
      <c r="BF1416" s="257"/>
      <c r="BG1416" s="257"/>
      <c r="BH1416" s="257"/>
      <c r="BI1416" s="257"/>
      <c r="BJ1416" s="257"/>
      <c r="BK1416" s="257"/>
      <c r="BL1416" s="263"/>
      <c r="BM1416" s="263"/>
      <c r="BN1416" s="263"/>
      <c r="BO1416" s="263"/>
      <c r="BP1416" s="263"/>
      <c r="BQ1416" s="263"/>
      <c r="BR1416" s="271"/>
      <c r="BS1416" s="271"/>
      <c r="BT1416" s="271"/>
      <c r="BU1416" s="271"/>
      <c r="BV1416" s="271"/>
      <c r="BW1416" s="271"/>
      <c r="BX1416" s="257"/>
      <c r="BY1416" s="257"/>
      <c r="BZ1416" s="257"/>
      <c r="CA1416" s="268"/>
      <c r="CB1416" s="268"/>
      <c r="CC1416" s="275"/>
      <c r="CD1416" s="268"/>
      <c r="CE1416" s="268"/>
      <c r="CF1416" s="268"/>
      <c r="CG1416" s="268"/>
      <c r="CH1416" s="268"/>
      <c r="CI1416" s="268"/>
      <c r="CJ1416" s="268"/>
      <c r="CK1416" s="268"/>
      <c r="CL1416" s="265"/>
      <c r="CM1416" s="272"/>
      <c r="CN1416" s="264"/>
      <c r="CO1416" s="138"/>
      <c r="CP1416" s="226"/>
      <c r="CQ1416" s="226"/>
      <c r="CR1416" s="226"/>
      <c r="CS1416" s="139"/>
      <c r="CT1416" s="139"/>
      <c r="CU1416" s="139"/>
      <c r="CV1416" s="139"/>
      <c r="CW1416" s="139"/>
      <c r="CX1416" s="139"/>
      <c r="CY1416" s="139"/>
      <c r="CZ1416" s="139"/>
      <c r="DA1416" s="139"/>
    </row>
    <row r="1417" spans="1:105" s="120" customFormat="1" ht="15" customHeight="1">
      <c r="A1417" s="227">
        <f t="shared" ref="A1417" si="527">A1409+1</f>
        <v>175</v>
      </c>
      <c r="B1417" s="420" t="s">
        <v>205</v>
      </c>
      <c r="C1417" s="423" t="s">
        <v>206</v>
      </c>
      <c r="D1417" s="236">
        <v>42156</v>
      </c>
      <c r="E1417" s="236" t="s">
        <v>1252</v>
      </c>
      <c r="F1417" s="253" t="s">
        <v>80</v>
      </c>
      <c r="G1417" s="254"/>
      <c r="H1417" s="82" t="s">
        <v>69</v>
      </c>
      <c r="I1417" s="82"/>
      <c r="J1417" s="82" t="s">
        <v>60</v>
      </c>
      <c r="K1417" s="82" t="s">
        <v>60</v>
      </c>
      <c r="L1417" s="82" t="s">
        <v>60</v>
      </c>
      <c r="M1417" s="82" t="s">
        <v>60</v>
      </c>
      <c r="N1417" s="82" t="s">
        <v>60</v>
      </c>
      <c r="O1417" s="82"/>
      <c r="P1417" s="82" t="s">
        <v>60</v>
      </c>
      <c r="Q1417" s="82" t="s">
        <v>60</v>
      </c>
      <c r="R1417" s="82" t="s">
        <v>60</v>
      </c>
      <c r="S1417" s="82" t="s">
        <v>60</v>
      </c>
      <c r="T1417" s="82" t="s">
        <v>60</v>
      </c>
      <c r="U1417" s="82" t="s">
        <v>60</v>
      </c>
      <c r="V1417" s="82"/>
      <c r="W1417" s="82" t="s">
        <v>60</v>
      </c>
      <c r="X1417" s="82" t="s">
        <v>60</v>
      </c>
      <c r="Y1417" s="82" t="s">
        <v>60</v>
      </c>
      <c r="Z1417" s="82" t="s">
        <v>60</v>
      </c>
      <c r="AA1417" s="82" t="s">
        <v>60</v>
      </c>
      <c r="AB1417" s="82" t="s">
        <v>60</v>
      </c>
      <c r="AC1417" s="82"/>
      <c r="AD1417" s="82" t="s">
        <v>60</v>
      </c>
      <c r="AE1417" s="82" t="s">
        <v>60</v>
      </c>
      <c r="AF1417" s="82" t="s">
        <v>60</v>
      </c>
      <c r="AG1417" s="82" t="s">
        <v>60</v>
      </c>
      <c r="AH1417" s="82" t="s">
        <v>60</v>
      </c>
      <c r="AI1417" s="82" t="s">
        <v>1471</v>
      </c>
      <c r="AJ1417" s="82"/>
      <c r="AK1417" s="82" t="s">
        <v>60</v>
      </c>
      <c r="AL1417" s="82" t="s">
        <v>60</v>
      </c>
      <c r="AM1417" s="239">
        <f>COUNTIF(H1417:AL1417,"PH")+COUNTIF(H1417:AL1417,"PH/L")+COUNTIF(H1417:AL1417,"PM")</f>
        <v>0</v>
      </c>
      <c r="AN1417" s="239">
        <f>COUNTIF(H1417:AL1417,"PD")+COUNTIF(H1417:AL1417,"PDD")+COUNTIF(H1417:AL1417,"P/DS")/2+COUNTIF(H1417:AL1417,"PMD")</f>
        <v>0</v>
      </c>
      <c r="AO1417" s="239">
        <f>COUNTIF(H1417:AL1417,"PN")+COUNTIF(H1417:AL1417,"P/NS")/2+COUNTIF(H1417:AL1417,"PH")+COUNTIF(H1417:AL1417,"PH/F")/2+COUNTIF(H1417:AL1417,"PH/L")/2+COUNTIF(H1417:AL1417,"PM")</f>
        <v>0</v>
      </c>
      <c r="AP1417" s="239">
        <f>COUNTIF(H1417:AL1417,"BH")+COUNTIF(H1417:AL1417,"AL/BL")+COUNTIF(H1417:AL1417,"UL/BL")+COUNTIF(H1417:AL1417,"BM")</f>
        <v>0</v>
      </c>
      <c r="AQ1417" s="239">
        <f>COUNTIF(H1417:AL1417,"DS")+COUNTIF(H1417:AL1417,"AL/DS")/2+COUNTIF(H1417:AL1417,"UL/DS")/2+COUNTIF(H1417:AL1417,"CT")+COUNTIF(H1417:AL1417,"MD")</f>
        <v>24.5</v>
      </c>
      <c r="AR1417" s="239">
        <f>COUNTIF(H1417:AL1417,"NS")+COUNTIF(H1417:AL1417,"AL/NS")/2+COUNTIF(H1417:AL1417,"UL/NS")/2+COUNTIF(H1417:AL1417,"BH")+COUNTIF(H1417:AL1417,"AL/BF")/2+COUNTIF(H1417:AL1417,"AL/BL")/2+COUNTIF(H1417:AL1417,"UL/BL")/2+COUNTIF(H1417:AL1417,"UL/BF")/2+COUNTIF(H1417:AL1417,"BM")</f>
        <v>0</v>
      </c>
      <c r="AS1417" s="239">
        <f>COUNTIF(H1417:AL1417,"AL")+COUNTIF(H1417:AL1417,"AL/DS")/2+COUNTIF(H1417:AL1417,"AL/NS")/2+COUNTIF(H1417:AL1417,"NH")+COUNTIF(H1417:AL1417,"SL")+COUNTIF(H1417:AL1417,"NHD")+COUNTIF(H1417:AL1417,"B")+COUNTIF(H1417:AL1417,"HL")+COUNTIF(H1417:AL1417,"AL/BF")/2+COUNTIF(H1417:AL1417,"AL/BL")/2</f>
        <v>1</v>
      </c>
      <c r="AT1417" s="255">
        <f>COUNTIF(H1417:AL1417,"PD")+COUNTIF(H1417:AL1417,"PN")+COUNTIF(H1417:AL1417,"P/DS")/2+COUNTIF(H1417:AL1417,"P/NS")/2+COUNTIF(H1417:AL1417,"DS")+COUNTIF(H1417:AL1417,"NS")+COUNTIF(H1417:AL1417,"AL")+COUNTIF(H1417:AL1417,"AL/DS")+COUNTIF(H1417:AL1417,"AL/NS")+COUNTIF(H1417:AL1417,"NH")+COUNTIF(H1417:AL1417,"SL")+COUNTIF(H1417:AL1417,"UL/DS")/2+COUNTIF(H1417:AL1417,"UL/NS")/2+COUNTIF(H1417:AL1417,"CT")+COUNTIF(H1417:AL1417,"NHD")+COUNTIF(H1417:AL1417,"PDD")+COUNTIF(H1417:AL1417,"B")+COUNTIF(H1417:AL1417,"HL")+COUNTIF(H1417:AL1417,"PH")+COUNTIF(H1417:AL1417,"BH")+COUNTIF(H1417:AL1417,"AL/BF")+COUNTIF(H1417:AL1417,"AL/BL")+COUNTIF(H1417:AL1417,"UL/BF")/2+COUNTIF(H1417:AL1417,"UL/BL")/2+COUNTIF(H1417:AL1417,"PH/F")/2+COUNTIF(H1417:AL1417,"PH/L")/2+COUNTIF(H1417:AL1417,"MD")+COUNTIF(H1417:AL1417,"PMD")+COUNTIF(H1417:AL1417,"PM")+COUNTIF(H1417:AL1417,"BM")</f>
        <v>25.5</v>
      </c>
      <c r="AU1417" s="255">
        <f>COUNTIF(H1417:AL1417,"P/DS")/2+COUNTIF(H1417:AL1417,"P/NS")/2+COUNTIF(H1417:AL1417,"IL")+COUNTIF(H1417:AL1417,"NL")+COUNTIF(H1417:AL1417,"UL")+COUNTIF(H1417:AL1417,"UL/DS")/2+COUNTIF(H1417:AL1417,"UL/NS")/2+COUNTIF(H1417:AL1417,"KT")+COUNTIF(H1417:AL1417,"UL/BF")/2+COUNTIF(H1417:AL1417,"UL/BL")/2+COUNTIF(H1417:AL1417,"PH/F")/2+COUNTIF(H1417:AL1417,"PH/L")/2+COUNTIF(H1417:AL1417,"NB")</f>
        <v>0.5</v>
      </c>
      <c r="AV1417" s="258">
        <f>COUNTIF(H1417:AL1417,"PN")+COUNTIF(H1417:AL1417,"TVD")+COUNTIF(H1417:AL1417,"PH")+COUNTIF(H1417:AL1417,"PM")+COUNTIF(H1417:AL1417,"PDD")-COUNTIFS(H1417:AL1417,"PN",H1424:AL1424,"&gt;=3")-COUNTIFS(H1417:AL1417,"PM",H1424:AL1424,"&gt;=3")</f>
        <v>0</v>
      </c>
      <c r="AW1417" s="258">
        <f>COUNTIF(H1417:AL1417,"NS")+COUNTIF(H1417:AL1417,"D")+COUNTIF(H1417:AL1417,"BH")+COUNTIF(H1417:AL1417,"NHD")+COUNTIF(H1417:AL1417,"BM")-COUNTIFS(H1417:AL1417,"NS",H1424:AL1424,"&gt;=3")-COUNTIFS(H1417:AL1417,"BH",H1424:AL1424,"&gt;=3")-COUNTIFS(H1417:AL1417,"BM",H1424:AL1424,"&gt;=3")</f>
        <v>0</v>
      </c>
      <c r="AX1417" s="255">
        <f>COUNTIF(H1417:AL1417,"AL")+COUNTIF(H1417:AL1417,"AL/DS")/2+COUNTIF(H1417:AL1417,"AL/NS")/2+COUNTIF(H1417:AL1417,"AL/BF")+COUNTIF(H1417:AL1417,"AL/BL")/2</f>
        <v>0</v>
      </c>
      <c r="AY1417" s="255">
        <f>COUNTIF(H1417:AL1417,"SL")</f>
        <v>0</v>
      </c>
      <c r="AZ1417" s="255">
        <f>COUNTIF(H1417:AL1417,"NH")</f>
        <v>1</v>
      </c>
      <c r="BA1417" s="255">
        <f>COUNTIF(H1417:AL1417,"HL")</f>
        <v>0</v>
      </c>
      <c r="BB1417" s="255">
        <f>COUNTIF(G1417:AL1417,"P/DS")/2+COUNTIF(G1417:AL1417,"P/NS")/2+COUNTIF(G1417:AL1417,"UL")+COUNTIF(G1417:AL1417,"UL/DS")/2+COUNTIF(G1417:AL1417,"UL/NS")/2+COUNTIF(G1417:AL1417,"UL/BL")/2+COUNTIF(G1417:AL1417,"UL/BF")/2+COUNTIF(G1417:AL1417,"PH/F")/2+COUNTIF(G1417:AL1417,"PH/L")/2</f>
        <v>0.5</v>
      </c>
      <c r="BC1417" s="255">
        <f>COUNTIF(H1417:AL1417,"NB")</f>
        <v>0</v>
      </c>
      <c r="BD1417" s="255">
        <f>COUNTIF(H1417:AL1417,"NL")</f>
        <v>0</v>
      </c>
      <c r="BE1417" s="255">
        <f>COUNTIF(H1417:AL1417,"IL")</f>
        <v>0</v>
      </c>
      <c r="BF1417" s="255">
        <f>COUNTIF(H1417:AL1417,"KT")</f>
        <v>0</v>
      </c>
      <c r="BG1417" s="255">
        <f>COUNTIF(H1417:AL1417,"L70")</f>
        <v>0</v>
      </c>
      <c r="BH1417" s="255">
        <f>COUNTIF(H1417:AL1417,"MD")</f>
        <v>0</v>
      </c>
      <c r="BI1417" s="255">
        <f>COUNTIF(H1417:AL1417,"PMD")</f>
        <v>0</v>
      </c>
      <c r="BJ1417" s="255">
        <f>COUNTIF(H1417:AL1417,"PM")</f>
        <v>0</v>
      </c>
      <c r="BK1417" s="255">
        <f>COUNTIF(H1417:AL1417,"BM")</f>
        <v>0</v>
      </c>
      <c r="BL1417" s="261">
        <f>SUMIF(H1417:AL1417,"PD",H1418:AL1418)+SUMIF(H1417:AL1417,"PN",H1418:AL1418)+SUMIF(H1417:AL1417,"P/DS",H1418:AL1418)+SUMIF(H1417:AL1417,"PN/F",H1418:AL1418)+SUMIF(H1417:AL1417,"PN/L",H1418:AL1418)+SUMIF(H1417:AL1417,"TV",H1418:AL1418)+SUMIF(H1417:AL1417,"TVD",H1418:AL1418)+SUMIF(H1417:AL1417,"PDD",H1418:AL1418)</f>
        <v>0</v>
      </c>
      <c r="BM1417" s="261">
        <f>SUMIF(H1417:AL1417,"PD",H1419:AL1419)+SUMIF(H1417:AL1417,"PN",H1419:AL1419)+SUMIF(H1417:AL1417,"P/DS",H1419:AL1419)+SUMIF(H1417:AL1417,"PN/F",H1419:AL1419)+SUMIF(H1417:AL1417,"PN/L",H1419:AL1419)+SUMIF(H1417:AL1417,"TV",H1419:AL1419)+SUMIF(H1417:AL1417,"TVD",H1419:AL1419)+SUMIF(H1417:AL1417,"PDD",H1419:AL1419)+SUMIF(H1417:AL1417,"PMD",H1419:AL1419)</f>
        <v>0</v>
      </c>
      <c r="BN1417" s="261">
        <f>SUMIF(H1417:AL1417,"PD",H1420:AL1420)+SUMIF(H1417:AL1417,"PN",H1420:AL1420)+SUMIF(H1417:AL1417,"P/DS",H1420:AL1420)+SUMIF(H1417:AL1417,"PN/F",H1420:AL1420)+SUMIF(H1417:AL1417,"PN/L",H1420:AL1420)+SUMIF(H1417:AL1417,"TV",H1420:AL1420)+SUMIF(H1417:AL1417,"TVD",H1420:AL1420)</f>
        <v>0</v>
      </c>
      <c r="BO1417" s="261">
        <f>SUMIF(H1417:AL1417,"PD",H1421:AL1421)+SUMIF(H1417:AL1417,"PN",H1421:AL1421)+SUMIF(H1417:AL1417,"P/DS",H1421:AL1421)+SUMIF(H1417:AL1417,"PN/F",H1421:AL1421)+SUMIF(H1417:AL1417,"PN/L",H1421:AL1421)+SUMIF(H1417:AL1417,"TV",H1421:AL1421)+SUMIF(H1417:AL1417,"TVD",H1421:AL1421)</f>
        <v>0</v>
      </c>
      <c r="BP1417" s="261">
        <f>SUMIF(H1417:AL1417,"PD",H1422:AL1422)+SUMIF(H1417:AL1417,"PN",H1422:AL1422)+SUMIF(H1417:AL1417,"P/DS",H1422:AL1422)+SUMIF(H1417:AL1417,"PN/F",H1422:AL1422)+SUMIF(H1417:AL1417,"PN/L",H1422:AL1422)+SUMIF(H1417:AL1417,"TV",H1422:AL1422)+SUMIF(H1417:AL1417,"TVD",H1422:AL1422)+SUMIF(H1417:AL1417,"PDD",H1422:AL1422)+SUMIF(H1417:AL1417,"PH",H1422:AL1422)+SUMIF(H1417:AL1417,"PM",H1422:AL1422)</f>
        <v>0</v>
      </c>
      <c r="BQ1417" s="261">
        <f>SUMIF(H1417:AL1417,"PD",H1423:AL1423)+SUMIF(H1417:AL1417,"PN",H1423:AL1423)+SUMIF(H1417:AL1417,"P/DS",H1423:AL1423)+SUMIF(H1417:AL1417,"PN/F",H1423:AL1423)+SUMIF(H1417:AL1417,"PN/L",H1423:AL1423)+SUMIF(H1417:AL1417,"TV",H1423:AL1423)+SUMIF(H1417:AL1417,"TVD",H1423:AL1423)+SUMIF(H1417:AL1417,"PDD",H1423:AL1423)+SUMIF(H1417:AL1417,"PH",H1423:AL1423)+SUMIF(H1417:AL1417,"PM",H1423:AL1423)</f>
        <v>0</v>
      </c>
      <c r="BR1417" s="269">
        <f>SUM(H1418:AL1418)-BL1417</f>
        <v>8.5</v>
      </c>
      <c r="BS1417" s="269">
        <f>SUM(H1419:AL1419)-BM1417</f>
        <v>0</v>
      </c>
      <c r="BT1417" s="269">
        <f>SUM(H1420:AL1420)-BN1417</f>
        <v>0</v>
      </c>
      <c r="BU1417" s="269">
        <f>SUM(H1421:AL1421)-BO1417</f>
        <v>0</v>
      </c>
      <c r="BV1417" s="269">
        <f>SUM(H1422:AL1422)-BP1417</f>
        <v>0</v>
      </c>
      <c r="BW1417" s="269">
        <f>SUM(H1423:AL1423)-BQ1417</f>
        <v>0</v>
      </c>
      <c r="BX1417" s="255">
        <f>SUMIF(H1417:AL1417,"PD",H1424:AL1424)+SUMIF(H1417:AL1417,"PN",H1424:AL1424)+SUMIF(H1417:AL1417,"P/DS",H1424:AL1424)+SUMIF(H1417:AL1417,"PN/F",H1424:AL1424)+SUMIF(H1417:AL1417,"PN/L",H1424:AL1424)</f>
        <v>0</v>
      </c>
      <c r="BY1417" s="255">
        <f>SUM(H1424:AL1424)-BX1417</f>
        <v>0</v>
      </c>
      <c r="BZ1417" s="255">
        <f t="shared" ref="BZ1417" si="528">+SUM(BL1417:BW1424)</f>
        <v>8.5</v>
      </c>
      <c r="CA1417" s="266">
        <f>(COUNTIFS(H1417:AL1417,"PD",H1418:AL1418,"&gt;=2"))*0.5-IF(CN1417="VP",COUNTIFS($H$16:$AL$16,"SAT",H1417:AL1417,"PD",H1418:AL1418,"&gt;=2"))*0.5</f>
        <v>0</v>
      </c>
      <c r="CB1417" s="266">
        <f>(COUNTIFS(H1417:AL1417,"PN",H1419:AL1419,"&gt;=0.5",H1418:AL1418,"&gt;=1.5"))*0.5+COUNTIFS(H1417:AL1417,"PDD",H1419:AL1419,"&gt;=0.5",H1418:AL1418,"&gt;=1.5")*0.5</f>
        <v>0</v>
      </c>
      <c r="CC1417" s="273">
        <f>(COUNTIFS(H1417:AL1417,"TV",H1419:AL1419,"&gt;=10"))*0.5+(COUNTIFS(H1417:AL1417,"PMD",H1419:AL1419,"&gt;=2"))*0.5</f>
        <v>0</v>
      </c>
      <c r="CD1417" s="266">
        <f>(COUNTIFS(H1417:AL1417,"TVD",H1421:AL1421,"&gt;=6.5",H1419:AL1419,"&gt;=3.5"))*0.5</f>
        <v>0</v>
      </c>
      <c r="CE1417" s="266">
        <f>(COUNTIFS(H1417:AL1417,"PD",H1422:AL1422,"&gt;=10"))*0.5</f>
        <v>0</v>
      </c>
      <c r="CF1417" s="266">
        <f>(COUNTIFS(H1417:AL1417,"PDD",H1422:AL1422,"&gt;=3.5",H1423:AL1423,"&gt;=6.5")+COUNTIFS(H1417:AL1417,"PH",H1423:AL1423,"&gt;=0.5",H1422:AL1422,"&gt;=1.5")+COUNTIFS(H1417:AL1417,"PM",H1423:AL1423,"&gt;=0.5",H1422:AL1422,"&gt;=1.5"))*0.5</f>
        <v>0</v>
      </c>
      <c r="CG1417" s="266">
        <f>(COUNTIFS(H1417:AL1417,"DS",H1418:AL1418,"&gt;=2")+COUNTIFS(H1417:AL1417,"AL/DS",H1418:AL1418,"&gt;=2"))*0.5-IF(CN1417="VP",COUNTIFS($H$16:$AL$16,"SAT",H1417:AL1417,"DS",H1418:AL1418,"&gt;=2"))*0.5</f>
        <v>1.5</v>
      </c>
      <c r="CH1417" s="266">
        <f>(COUNTIFS(H1417:AL1417,"NS",H1419:AL1419,"&gt;=0.5",H1418:AL1418,"&gt;=1.5")+COUNTIFS(H1417:AL1417,"AL/NS",H1419:AL1419,"&gt;=0.5",H1418:AL1418,"&gt;=1.5")+COUNTIFS(H1417:AL1417,"NHD",H1419:AL1419,"&gt;=4.5",H1422:AL1422,"&gt;=2",H1418:AL1418,"&gt;=1.5"))*0.5</f>
        <v>0</v>
      </c>
      <c r="CI1417" s="266">
        <f>(COUNTIF(H1419:AL1419,"&gt;=10")+COUNTIFS(H1417:AL1417,"MD",H1419:AL1419,"&gt;=2")-COUNTIFS(H1417:AL1417,"TV",H1419:AL1419,"&gt;=10"))*0.5</f>
        <v>0</v>
      </c>
      <c r="CJ1417" s="266">
        <f>(COUNTIFS(H1417:AL1417,"D",H1421:AL1421,"&gt;=6.5",H1419:AL1419,"&gt;=3.5"))*0.5</f>
        <v>0</v>
      </c>
      <c r="CK1417" s="266">
        <f>(COUNTIF(H1422:AL1422,"&gt;=10")-COUNTIFS(H1417:AL1417,"PD",H1422:AL1422,"&gt;=10"))*0.5</f>
        <v>0</v>
      </c>
      <c r="CL1417" s="265">
        <f>(COUNTIFS(H1417:AL1417,"NHD",H1422:AL1422,"&gt;=3.5",H1423:AL1423,"&gt;=6.5")+COUNTIFS(H1417:AL1417,"BH",H1422:AL1422,"&gt;=1.5",H1423:AL1423,"&gt;=0.5")+COUNTIFS(H1417:AL1417,"BM",H1422:AL1422,"&gt;=1.5",H1423:AL1423,"&gt;=0.5")+COUNTIFS(H1417:AL1417,"D",H1422:AL1422,"&gt;=1.5",H1423:AL1423,"&gt;=0.5"))*0.5</f>
        <v>0</v>
      </c>
      <c r="CM1417" s="272"/>
      <c r="CN1417" s="264" t="s">
        <v>723</v>
      </c>
      <c r="CO1417" s="138">
        <f t="shared" ref="CO1417" si="529">+AM1417+AN1417+AO1417+AP1417+AQ1417+AR1417+AS1417+AU1417+BG1417</f>
        <v>26</v>
      </c>
      <c r="CP1417" s="225">
        <f>+SUM(I1418:I1423)-I1424</f>
        <v>0</v>
      </c>
      <c r="CQ1417" s="225">
        <f>+SUM(J1418:J1423)-J1424</f>
        <v>0</v>
      </c>
      <c r="CR1417" s="225">
        <f>+SUM(K1418:K1423)-K1424</f>
        <v>0</v>
      </c>
      <c r="CS1417" s="139"/>
      <c r="CT1417" s="139"/>
      <c r="CU1417" s="139"/>
      <c r="CV1417" s="139"/>
      <c r="CW1417" s="139"/>
      <c r="CX1417" s="139"/>
      <c r="CY1417" s="139"/>
      <c r="CZ1417" s="139"/>
      <c r="DA1417" s="139"/>
    </row>
    <row r="1418" spans="1:105" s="120" customFormat="1" ht="15" customHeight="1">
      <c r="A1418" s="228"/>
      <c r="B1418" s="421"/>
      <c r="C1418" s="424"/>
      <c r="D1418" s="237"/>
      <c r="E1418" s="237"/>
      <c r="F1418" s="242" t="s">
        <v>82</v>
      </c>
      <c r="G1418" s="121">
        <v>1.5</v>
      </c>
      <c r="H1418" s="83"/>
      <c r="I1418" s="83"/>
      <c r="J1418" s="83"/>
      <c r="K1418" s="83"/>
      <c r="L1418" s="83"/>
      <c r="M1418" s="83"/>
      <c r="N1418" s="83"/>
      <c r="O1418" s="83"/>
      <c r="P1418" s="83">
        <v>2.5</v>
      </c>
      <c r="Q1418" s="83"/>
      <c r="R1418" s="83"/>
      <c r="S1418" s="83">
        <v>2.5</v>
      </c>
      <c r="T1418" s="83"/>
      <c r="U1418" s="83"/>
      <c r="V1418" s="83"/>
      <c r="W1418" s="83"/>
      <c r="X1418" s="83"/>
      <c r="Y1418" s="83"/>
      <c r="Z1418" s="83"/>
      <c r="AA1418" s="83"/>
      <c r="AB1418" s="83"/>
      <c r="AC1418" s="79"/>
      <c r="AD1418" s="79"/>
      <c r="AE1418" s="79">
        <v>3.5</v>
      </c>
      <c r="AF1418" s="79"/>
      <c r="AG1418" s="79"/>
      <c r="AH1418" s="79"/>
      <c r="AI1418" s="79"/>
      <c r="AJ1418" s="79"/>
      <c r="AK1418" s="79"/>
      <c r="AL1418" s="79"/>
      <c r="AM1418" s="240"/>
      <c r="AN1418" s="240"/>
      <c r="AO1418" s="240"/>
      <c r="AP1418" s="240"/>
      <c r="AQ1418" s="240"/>
      <c r="AR1418" s="240"/>
      <c r="AS1418" s="240"/>
      <c r="AT1418" s="256"/>
      <c r="AU1418" s="256"/>
      <c r="AV1418" s="259"/>
      <c r="AW1418" s="259"/>
      <c r="AX1418" s="256"/>
      <c r="AY1418" s="256"/>
      <c r="AZ1418" s="256"/>
      <c r="BA1418" s="256"/>
      <c r="BB1418" s="256"/>
      <c r="BC1418" s="256"/>
      <c r="BD1418" s="256"/>
      <c r="BE1418" s="256"/>
      <c r="BF1418" s="256"/>
      <c r="BG1418" s="256"/>
      <c r="BH1418" s="256"/>
      <c r="BI1418" s="256"/>
      <c r="BJ1418" s="256"/>
      <c r="BK1418" s="256"/>
      <c r="BL1418" s="262"/>
      <c r="BM1418" s="262"/>
      <c r="BN1418" s="262"/>
      <c r="BO1418" s="262"/>
      <c r="BP1418" s="262"/>
      <c r="BQ1418" s="262"/>
      <c r="BR1418" s="270"/>
      <c r="BS1418" s="270"/>
      <c r="BT1418" s="270"/>
      <c r="BU1418" s="270"/>
      <c r="BV1418" s="270"/>
      <c r="BW1418" s="270"/>
      <c r="BX1418" s="256"/>
      <c r="BY1418" s="256"/>
      <c r="BZ1418" s="256"/>
      <c r="CA1418" s="267"/>
      <c r="CB1418" s="267"/>
      <c r="CC1418" s="274"/>
      <c r="CD1418" s="267"/>
      <c r="CE1418" s="267"/>
      <c r="CF1418" s="267"/>
      <c r="CG1418" s="267"/>
      <c r="CH1418" s="267"/>
      <c r="CI1418" s="267"/>
      <c r="CJ1418" s="267"/>
      <c r="CK1418" s="267"/>
      <c r="CL1418" s="265"/>
      <c r="CM1418" s="272"/>
      <c r="CN1418" s="264"/>
      <c r="CO1418" s="138"/>
      <c r="CP1418" s="226"/>
      <c r="CQ1418" s="226"/>
      <c r="CR1418" s="226"/>
      <c r="CS1418" s="139"/>
      <c r="CT1418" s="139"/>
      <c r="CU1418" s="139"/>
      <c r="CV1418" s="139"/>
      <c r="CW1418" s="139"/>
      <c r="CX1418" s="139"/>
      <c r="CY1418" s="139"/>
      <c r="CZ1418" s="139"/>
      <c r="DA1418" s="139"/>
    </row>
    <row r="1419" spans="1:105" s="120" customFormat="1" ht="15" customHeight="1">
      <c r="A1419" s="228"/>
      <c r="B1419" s="421"/>
      <c r="C1419" s="424"/>
      <c r="D1419" s="237"/>
      <c r="E1419" s="237"/>
      <c r="F1419" s="243"/>
      <c r="G1419" s="122">
        <v>2</v>
      </c>
      <c r="H1419" s="84"/>
      <c r="I1419" s="84"/>
      <c r="J1419" s="84"/>
      <c r="K1419" s="84"/>
      <c r="L1419" s="84"/>
      <c r="M1419" s="84"/>
      <c r="N1419" s="84"/>
      <c r="O1419" s="84"/>
      <c r="P1419" s="84"/>
      <c r="Q1419" s="84"/>
      <c r="R1419" s="84"/>
      <c r="S1419" s="84"/>
      <c r="T1419" s="84"/>
      <c r="U1419" s="84"/>
      <c r="V1419" s="84"/>
      <c r="W1419" s="84"/>
      <c r="X1419" s="84"/>
      <c r="Y1419" s="84"/>
      <c r="Z1419" s="84"/>
      <c r="AA1419" s="84"/>
      <c r="AB1419" s="84"/>
      <c r="AC1419" s="80"/>
      <c r="AD1419" s="80"/>
      <c r="AE1419" s="80"/>
      <c r="AF1419" s="80"/>
      <c r="AG1419" s="80"/>
      <c r="AH1419" s="80"/>
      <c r="AI1419" s="80"/>
      <c r="AJ1419" s="80"/>
      <c r="AK1419" s="80"/>
      <c r="AL1419" s="80"/>
      <c r="AM1419" s="240"/>
      <c r="AN1419" s="240"/>
      <c r="AO1419" s="240"/>
      <c r="AP1419" s="240"/>
      <c r="AQ1419" s="240"/>
      <c r="AR1419" s="240"/>
      <c r="AS1419" s="240"/>
      <c r="AT1419" s="256"/>
      <c r="AU1419" s="256"/>
      <c r="AV1419" s="259"/>
      <c r="AW1419" s="259"/>
      <c r="AX1419" s="256"/>
      <c r="AY1419" s="256"/>
      <c r="AZ1419" s="256"/>
      <c r="BA1419" s="256"/>
      <c r="BB1419" s="256"/>
      <c r="BC1419" s="256"/>
      <c r="BD1419" s="256"/>
      <c r="BE1419" s="256"/>
      <c r="BF1419" s="256"/>
      <c r="BG1419" s="256"/>
      <c r="BH1419" s="256"/>
      <c r="BI1419" s="256"/>
      <c r="BJ1419" s="256"/>
      <c r="BK1419" s="256"/>
      <c r="BL1419" s="262"/>
      <c r="BM1419" s="262"/>
      <c r="BN1419" s="262"/>
      <c r="BO1419" s="262"/>
      <c r="BP1419" s="262"/>
      <c r="BQ1419" s="262"/>
      <c r="BR1419" s="270"/>
      <c r="BS1419" s="270"/>
      <c r="BT1419" s="270"/>
      <c r="BU1419" s="270"/>
      <c r="BV1419" s="270"/>
      <c r="BW1419" s="270"/>
      <c r="BX1419" s="256"/>
      <c r="BY1419" s="256"/>
      <c r="BZ1419" s="256"/>
      <c r="CA1419" s="267"/>
      <c r="CB1419" s="267"/>
      <c r="CC1419" s="274"/>
      <c r="CD1419" s="267"/>
      <c r="CE1419" s="267"/>
      <c r="CF1419" s="267"/>
      <c r="CG1419" s="267"/>
      <c r="CH1419" s="267"/>
      <c r="CI1419" s="267"/>
      <c r="CJ1419" s="267"/>
      <c r="CK1419" s="267"/>
      <c r="CL1419" s="265"/>
      <c r="CM1419" s="272"/>
      <c r="CN1419" s="264"/>
      <c r="CO1419" s="138"/>
      <c r="CP1419" s="226"/>
      <c r="CQ1419" s="226"/>
      <c r="CR1419" s="226"/>
      <c r="CS1419" s="139"/>
      <c r="CT1419" s="139"/>
      <c r="CU1419" s="139"/>
      <c r="CV1419" s="139"/>
      <c r="CW1419" s="139"/>
      <c r="CX1419" s="139"/>
      <c r="CY1419" s="139"/>
      <c r="CZ1419" s="139"/>
      <c r="DA1419" s="139"/>
    </row>
    <row r="1420" spans="1:105" s="120" customFormat="1" ht="15" customHeight="1">
      <c r="A1420" s="228"/>
      <c r="B1420" s="421"/>
      <c r="C1420" s="424"/>
      <c r="D1420" s="237"/>
      <c r="E1420" s="237"/>
      <c r="F1420" s="243"/>
      <c r="G1420" s="122">
        <v>2.1</v>
      </c>
      <c r="H1420" s="84"/>
      <c r="I1420" s="84"/>
      <c r="J1420" s="84"/>
      <c r="K1420" s="84"/>
      <c r="L1420" s="84"/>
      <c r="M1420" s="84"/>
      <c r="N1420" s="84"/>
      <c r="O1420" s="84"/>
      <c r="P1420" s="84"/>
      <c r="Q1420" s="84"/>
      <c r="R1420" s="84"/>
      <c r="S1420" s="84"/>
      <c r="T1420" s="84"/>
      <c r="U1420" s="84"/>
      <c r="V1420" s="84"/>
      <c r="W1420" s="84"/>
      <c r="X1420" s="84"/>
      <c r="Y1420" s="84"/>
      <c r="Z1420" s="84"/>
      <c r="AA1420" s="84"/>
      <c r="AB1420" s="84"/>
      <c r="AC1420" s="80"/>
      <c r="AD1420" s="80"/>
      <c r="AE1420" s="80"/>
      <c r="AF1420" s="80"/>
      <c r="AG1420" s="80"/>
      <c r="AH1420" s="80"/>
      <c r="AI1420" s="80"/>
      <c r="AJ1420" s="80"/>
      <c r="AK1420" s="80"/>
      <c r="AL1420" s="80"/>
      <c r="AM1420" s="240"/>
      <c r="AN1420" s="240"/>
      <c r="AO1420" s="240"/>
      <c r="AP1420" s="240"/>
      <c r="AQ1420" s="240"/>
      <c r="AR1420" s="240"/>
      <c r="AS1420" s="240"/>
      <c r="AT1420" s="256"/>
      <c r="AU1420" s="256"/>
      <c r="AV1420" s="259"/>
      <c r="AW1420" s="259"/>
      <c r="AX1420" s="256"/>
      <c r="AY1420" s="256"/>
      <c r="AZ1420" s="256"/>
      <c r="BA1420" s="256"/>
      <c r="BB1420" s="256"/>
      <c r="BC1420" s="256"/>
      <c r="BD1420" s="256"/>
      <c r="BE1420" s="256"/>
      <c r="BF1420" s="256"/>
      <c r="BG1420" s="256"/>
      <c r="BH1420" s="256"/>
      <c r="BI1420" s="256"/>
      <c r="BJ1420" s="256"/>
      <c r="BK1420" s="256"/>
      <c r="BL1420" s="262"/>
      <c r="BM1420" s="262"/>
      <c r="BN1420" s="262"/>
      <c r="BO1420" s="262"/>
      <c r="BP1420" s="262"/>
      <c r="BQ1420" s="262"/>
      <c r="BR1420" s="270"/>
      <c r="BS1420" s="270"/>
      <c r="BT1420" s="270"/>
      <c r="BU1420" s="270"/>
      <c r="BV1420" s="270"/>
      <c r="BW1420" s="270"/>
      <c r="BX1420" s="256"/>
      <c r="BY1420" s="256"/>
      <c r="BZ1420" s="256"/>
      <c r="CA1420" s="267"/>
      <c r="CB1420" s="267"/>
      <c r="CC1420" s="274"/>
      <c r="CD1420" s="267"/>
      <c r="CE1420" s="267"/>
      <c r="CF1420" s="267"/>
      <c r="CG1420" s="267"/>
      <c r="CH1420" s="267"/>
      <c r="CI1420" s="267"/>
      <c r="CJ1420" s="267"/>
      <c r="CK1420" s="267"/>
      <c r="CL1420" s="265"/>
      <c r="CM1420" s="272"/>
      <c r="CN1420" s="264"/>
      <c r="CO1420" s="138"/>
      <c r="CP1420" s="226"/>
      <c r="CQ1420" s="226"/>
      <c r="CR1420" s="226"/>
      <c r="CS1420" s="139"/>
      <c r="CT1420" s="139"/>
      <c r="CU1420" s="139"/>
      <c r="CV1420" s="139"/>
      <c r="CW1420" s="139"/>
      <c r="CX1420" s="139"/>
      <c r="CY1420" s="139"/>
      <c r="CZ1420" s="139"/>
      <c r="DA1420" s="139"/>
    </row>
    <row r="1421" spans="1:105" s="120" customFormat="1" ht="15" customHeight="1">
      <c r="A1421" s="228"/>
      <c r="B1421" s="421"/>
      <c r="C1421" s="424"/>
      <c r="D1421" s="237"/>
      <c r="E1421" s="237"/>
      <c r="F1421" s="243"/>
      <c r="G1421" s="122">
        <v>2.7</v>
      </c>
      <c r="H1421" s="84"/>
      <c r="I1421" s="84"/>
      <c r="J1421" s="84"/>
      <c r="K1421" s="84"/>
      <c r="L1421" s="84"/>
      <c r="M1421" s="84"/>
      <c r="N1421" s="84"/>
      <c r="O1421" s="84"/>
      <c r="P1421" s="84"/>
      <c r="Q1421" s="84"/>
      <c r="R1421" s="84"/>
      <c r="S1421" s="84"/>
      <c r="T1421" s="84"/>
      <c r="U1421" s="84"/>
      <c r="V1421" s="84"/>
      <c r="W1421" s="84"/>
      <c r="X1421" s="84"/>
      <c r="Y1421" s="84"/>
      <c r="Z1421" s="84"/>
      <c r="AA1421" s="84"/>
      <c r="AB1421" s="84"/>
      <c r="AC1421" s="80"/>
      <c r="AD1421" s="80"/>
      <c r="AE1421" s="80"/>
      <c r="AF1421" s="80"/>
      <c r="AG1421" s="80"/>
      <c r="AH1421" s="80"/>
      <c r="AI1421" s="80"/>
      <c r="AJ1421" s="80"/>
      <c r="AK1421" s="80"/>
      <c r="AL1421" s="80"/>
      <c r="AM1421" s="240"/>
      <c r="AN1421" s="240"/>
      <c r="AO1421" s="240"/>
      <c r="AP1421" s="240"/>
      <c r="AQ1421" s="240"/>
      <c r="AR1421" s="240"/>
      <c r="AS1421" s="240"/>
      <c r="AT1421" s="256"/>
      <c r="AU1421" s="256"/>
      <c r="AV1421" s="259"/>
      <c r="AW1421" s="259"/>
      <c r="AX1421" s="256"/>
      <c r="AY1421" s="256"/>
      <c r="AZ1421" s="256"/>
      <c r="BA1421" s="256"/>
      <c r="BB1421" s="256"/>
      <c r="BC1421" s="256"/>
      <c r="BD1421" s="256"/>
      <c r="BE1421" s="256"/>
      <c r="BF1421" s="256"/>
      <c r="BG1421" s="256"/>
      <c r="BH1421" s="256"/>
      <c r="BI1421" s="256"/>
      <c r="BJ1421" s="256"/>
      <c r="BK1421" s="256"/>
      <c r="BL1421" s="262"/>
      <c r="BM1421" s="262"/>
      <c r="BN1421" s="262"/>
      <c r="BO1421" s="262"/>
      <c r="BP1421" s="262"/>
      <c r="BQ1421" s="262"/>
      <c r="BR1421" s="270"/>
      <c r="BS1421" s="270"/>
      <c r="BT1421" s="270"/>
      <c r="BU1421" s="270"/>
      <c r="BV1421" s="270"/>
      <c r="BW1421" s="270"/>
      <c r="BX1421" s="256"/>
      <c r="BY1421" s="256"/>
      <c r="BZ1421" s="256"/>
      <c r="CA1421" s="267"/>
      <c r="CB1421" s="267"/>
      <c r="CC1421" s="274"/>
      <c r="CD1421" s="267"/>
      <c r="CE1421" s="267"/>
      <c r="CF1421" s="267"/>
      <c r="CG1421" s="267"/>
      <c r="CH1421" s="267"/>
      <c r="CI1421" s="267"/>
      <c r="CJ1421" s="267"/>
      <c r="CK1421" s="267"/>
      <c r="CL1421" s="265"/>
      <c r="CM1421" s="272"/>
      <c r="CN1421" s="264"/>
      <c r="CO1421" s="138"/>
      <c r="CP1421" s="226"/>
      <c r="CQ1421" s="226"/>
      <c r="CR1421" s="226"/>
      <c r="CS1421" s="139"/>
      <c r="CT1421" s="139"/>
      <c r="CU1421" s="139"/>
      <c r="CV1421" s="139"/>
      <c r="CW1421" s="139"/>
      <c r="CX1421" s="139"/>
      <c r="CY1421" s="139"/>
      <c r="CZ1421" s="139"/>
      <c r="DA1421" s="139"/>
    </row>
    <row r="1422" spans="1:105" s="120" customFormat="1" ht="15" customHeight="1">
      <c r="A1422" s="228"/>
      <c r="B1422" s="421"/>
      <c r="C1422" s="424"/>
      <c r="D1422" s="237"/>
      <c r="E1422" s="237"/>
      <c r="F1422" s="243"/>
      <c r="G1422" s="122">
        <v>3</v>
      </c>
      <c r="H1422" s="84"/>
      <c r="I1422" s="84"/>
      <c r="J1422" s="84"/>
      <c r="K1422" s="84"/>
      <c r="L1422" s="84"/>
      <c r="M1422" s="84"/>
      <c r="N1422" s="84"/>
      <c r="O1422" s="84"/>
      <c r="P1422" s="84"/>
      <c r="Q1422" s="84"/>
      <c r="R1422" s="84"/>
      <c r="S1422" s="84"/>
      <c r="T1422" s="84"/>
      <c r="U1422" s="84"/>
      <c r="V1422" s="84"/>
      <c r="W1422" s="84"/>
      <c r="X1422" s="84"/>
      <c r="Y1422" s="84"/>
      <c r="Z1422" s="84"/>
      <c r="AA1422" s="84"/>
      <c r="AB1422" s="84"/>
      <c r="AC1422" s="80"/>
      <c r="AD1422" s="80"/>
      <c r="AE1422" s="80"/>
      <c r="AF1422" s="80"/>
      <c r="AG1422" s="80"/>
      <c r="AH1422" s="80"/>
      <c r="AI1422" s="80"/>
      <c r="AJ1422" s="80"/>
      <c r="AK1422" s="80"/>
      <c r="AL1422" s="80"/>
      <c r="AM1422" s="240"/>
      <c r="AN1422" s="240"/>
      <c r="AO1422" s="240"/>
      <c r="AP1422" s="240"/>
      <c r="AQ1422" s="240"/>
      <c r="AR1422" s="240"/>
      <c r="AS1422" s="240"/>
      <c r="AT1422" s="256"/>
      <c r="AU1422" s="256"/>
      <c r="AV1422" s="259"/>
      <c r="AW1422" s="259"/>
      <c r="AX1422" s="256"/>
      <c r="AY1422" s="256"/>
      <c r="AZ1422" s="256"/>
      <c r="BA1422" s="256"/>
      <c r="BB1422" s="256"/>
      <c r="BC1422" s="256"/>
      <c r="BD1422" s="256"/>
      <c r="BE1422" s="256"/>
      <c r="BF1422" s="256"/>
      <c r="BG1422" s="256"/>
      <c r="BH1422" s="256"/>
      <c r="BI1422" s="256"/>
      <c r="BJ1422" s="256"/>
      <c r="BK1422" s="256"/>
      <c r="BL1422" s="262"/>
      <c r="BM1422" s="262"/>
      <c r="BN1422" s="262"/>
      <c r="BO1422" s="262"/>
      <c r="BP1422" s="262"/>
      <c r="BQ1422" s="262"/>
      <c r="BR1422" s="270"/>
      <c r="BS1422" s="270"/>
      <c r="BT1422" s="270"/>
      <c r="BU1422" s="270"/>
      <c r="BV1422" s="270"/>
      <c r="BW1422" s="270"/>
      <c r="BX1422" s="256"/>
      <c r="BY1422" s="256"/>
      <c r="BZ1422" s="256"/>
      <c r="CA1422" s="267"/>
      <c r="CB1422" s="267"/>
      <c r="CC1422" s="274"/>
      <c r="CD1422" s="267"/>
      <c r="CE1422" s="267"/>
      <c r="CF1422" s="267"/>
      <c r="CG1422" s="267"/>
      <c r="CH1422" s="267"/>
      <c r="CI1422" s="267"/>
      <c r="CJ1422" s="267"/>
      <c r="CK1422" s="267"/>
      <c r="CL1422" s="265"/>
      <c r="CM1422" s="272"/>
      <c r="CN1422" s="264"/>
      <c r="CO1422" s="138"/>
      <c r="CP1422" s="226"/>
      <c r="CQ1422" s="226"/>
      <c r="CR1422" s="226"/>
      <c r="CS1422" s="139"/>
      <c r="CT1422" s="139"/>
      <c r="CU1422" s="139"/>
      <c r="CV1422" s="139"/>
      <c r="CW1422" s="139"/>
      <c r="CX1422" s="139"/>
      <c r="CY1422" s="139"/>
      <c r="CZ1422" s="139"/>
      <c r="DA1422" s="139"/>
    </row>
    <row r="1423" spans="1:105" s="120" customFormat="1" ht="15" customHeight="1">
      <c r="A1423" s="228"/>
      <c r="B1423" s="421"/>
      <c r="C1423" s="424"/>
      <c r="D1423" s="237"/>
      <c r="E1423" s="237"/>
      <c r="F1423" s="244"/>
      <c r="G1423" s="123">
        <v>3.9</v>
      </c>
      <c r="H1423" s="85"/>
      <c r="I1423" s="85"/>
      <c r="J1423" s="85"/>
      <c r="K1423" s="85"/>
      <c r="L1423" s="85"/>
      <c r="M1423" s="85"/>
      <c r="N1423" s="85"/>
      <c r="O1423" s="85"/>
      <c r="P1423" s="85"/>
      <c r="Q1423" s="85"/>
      <c r="R1423" s="85"/>
      <c r="S1423" s="85"/>
      <c r="T1423" s="85"/>
      <c r="U1423" s="85"/>
      <c r="V1423" s="85"/>
      <c r="W1423" s="85"/>
      <c r="X1423" s="85"/>
      <c r="Y1423" s="85"/>
      <c r="Z1423" s="85"/>
      <c r="AA1423" s="85"/>
      <c r="AB1423" s="85"/>
      <c r="AC1423" s="81"/>
      <c r="AD1423" s="81"/>
      <c r="AE1423" s="81"/>
      <c r="AF1423" s="81"/>
      <c r="AG1423" s="81"/>
      <c r="AH1423" s="81"/>
      <c r="AI1423" s="81"/>
      <c r="AJ1423" s="81"/>
      <c r="AK1423" s="81"/>
      <c r="AL1423" s="81"/>
      <c r="AM1423" s="240"/>
      <c r="AN1423" s="240"/>
      <c r="AO1423" s="240"/>
      <c r="AP1423" s="240"/>
      <c r="AQ1423" s="240"/>
      <c r="AR1423" s="240"/>
      <c r="AS1423" s="240"/>
      <c r="AT1423" s="256"/>
      <c r="AU1423" s="256"/>
      <c r="AV1423" s="259"/>
      <c r="AW1423" s="259"/>
      <c r="AX1423" s="256"/>
      <c r="AY1423" s="256"/>
      <c r="AZ1423" s="256"/>
      <c r="BA1423" s="256"/>
      <c r="BB1423" s="256"/>
      <c r="BC1423" s="256"/>
      <c r="BD1423" s="256"/>
      <c r="BE1423" s="256"/>
      <c r="BF1423" s="256"/>
      <c r="BG1423" s="256"/>
      <c r="BH1423" s="256"/>
      <c r="BI1423" s="256"/>
      <c r="BJ1423" s="256"/>
      <c r="BK1423" s="256"/>
      <c r="BL1423" s="262"/>
      <c r="BM1423" s="262"/>
      <c r="BN1423" s="262"/>
      <c r="BO1423" s="262"/>
      <c r="BP1423" s="262"/>
      <c r="BQ1423" s="262"/>
      <c r="BR1423" s="270"/>
      <c r="BS1423" s="270"/>
      <c r="BT1423" s="270"/>
      <c r="BU1423" s="270"/>
      <c r="BV1423" s="270"/>
      <c r="BW1423" s="270"/>
      <c r="BX1423" s="256"/>
      <c r="BY1423" s="256"/>
      <c r="BZ1423" s="256"/>
      <c r="CA1423" s="267"/>
      <c r="CB1423" s="267"/>
      <c r="CC1423" s="274"/>
      <c r="CD1423" s="267"/>
      <c r="CE1423" s="267"/>
      <c r="CF1423" s="267"/>
      <c r="CG1423" s="267"/>
      <c r="CH1423" s="267"/>
      <c r="CI1423" s="267"/>
      <c r="CJ1423" s="267"/>
      <c r="CK1423" s="267"/>
      <c r="CL1423" s="265"/>
      <c r="CM1423" s="272"/>
      <c r="CN1423" s="264"/>
      <c r="CO1423" s="138"/>
      <c r="CP1423" s="226"/>
      <c r="CQ1423" s="226"/>
      <c r="CR1423" s="226"/>
      <c r="CS1423" s="139"/>
      <c r="CT1423" s="139"/>
      <c r="CU1423" s="139"/>
      <c r="CV1423" s="139"/>
      <c r="CW1423" s="139"/>
      <c r="CX1423" s="139"/>
      <c r="CY1423" s="139"/>
      <c r="CZ1423" s="139"/>
      <c r="DA1423" s="139"/>
    </row>
    <row r="1424" spans="1:105" s="120" customFormat="1" ht="15" customHeight="1">
      <c r="A1424" s="229"/>
      <c r="B1424" s="422"/>
      <c r="C1424" s="425"/>
      <c r="D1424" s="238"/>
      <c r="E1424" s="238"/>
      <c r="F1424" s="245" t="s">
        <v>83</v>
      </c>
      <c r="G1424" s="246"/>
      <c r="H1424" s="82"/>
      <c r="I1424" s="82"/>
      <c r="J1424" s="82"/>
      <c r="K1424" s="82"/>
      <c r="L1424" s="82"/>
      <c r="M1424" s="82"/>
      <c r="N1424" s="82"/>
      <c r="O1424" s="82"/>
      <c r="P1424" s="82"/>
      <c r="Q1424" s="82"/>
      <c r="R1424" s="82"/>
      <c r="S1424" s="82"/>
      <c r="T1424" s="82"/>
      <c r="U1424" s="82"/>
      <c r="V1424" s="82"/>
      <c r="W1424" s="82"/>
      <c r="X1424" s="82"/>
      <c r="Y1424" s="82"/>
      <c r="Z1424" s="82"/>
      <c r="AA1424" s="82"/>
      <c r="AB1424" s="82"/>
      <c r="AC1424" s="35"/>
      <c r="AD1424" s="35"/>
      <c r="AE1424" s="35"/>
      <c r="AF1424" s="35"/>
      <c r="AG1424" s="35"/>
      <c r="AH1424" s="35"/>
      <c r="AI1424" s="35"/>
      <c r="AJ1424" s="35"/>
      <c r="AK1424" s="35"/>
      <c r="AL1424" s="35"/>
      <c r="AM1424" s="241"/>
      <c r="AN1424" s="241"/>
      <c r="AO1424" s="241"/>
      <c r="AP1424" s="241"/>
      <c r="AQ1424" s="241"/>
      <c r="AR1424" s="241"/>
      <c r="AS1424" s="241"/>
      <c r="AT1424" s="257"/>
      <c r="AU1424" s="257"/>
      <c r="AV1424" s="260"/>
      <c r="AW1424" s="260"/>
      <c r="AX1424" s="257"/>
      <c r="AY1424" s="257"/>
      <c r="AZ1424" s="257"/>
      <c r="BA1424" s="257"/>
      <c r="BB1424" s="257"/>
      <c r="BC1424" s="257"/>
      <c r="BD1424" s="257"/>
      <c r="BE1424" s="257"/>
      <c r="BF1424" s="257"/>
      <c r="BG1424" s="257"/>
      <c r="BH1424" s="257"/>
      <c r="BI1424" s="257"/>
      <c r="BJ1424" s="257"/>
      <c r="BK1424" s="257"/>
      <c r="BL1424" s="263"/>
      <c r="BM1424" s="263"/>
      <c r="BN1424" s="263"/>
      <c r="BO1424" s="263"/>
      <c r="BP1424" s="263"/>
      <c r="BQ1424" s="263"/>
      <c r="BR1424" s="271"/>
      <c r="BS1424" s="271"/>
      <c r="BT1424" s="271"/>
      <c r="BU1424" s="271"/>
      <c r="BV1424" s="271"/>
      <c r="BW1424" s="271"/>
      <c r="BX1424" s="257"/>
      <c r="BY1424" s="257"/>
      <c r="BZ1424" s="257"/>
      <c r="CA1424" s="268"/>
      <c r="CB1424" s="268"/>
      <c r="CC1424" s="275"/>
      <c r="CD1424" s="268"/>
      <c r="CE1424" s="268"/>
      <c r="CF1424" s="268"/>
      <c r="CG1424" s="268"/>
      <c r="CH1424" s="268"/>
      <c r="CI1424" s="268"/>
      <c r="CJ1424" s="268"/>
      <c r="CK1424" s="268"/>
      <c r="CL1424" s="265"/>
      <c r="CM1424" s="272"/>
      <c r="CN1424" s="264"/>
      <c r="CO1424" s="138"/>
      <c r="CP1424" s="226"/>
      <c r="CQ1424" s="226"/>
      <c r="CR1424" s="226"/>
      <c r="CS1424" s="139"/>
      <c r="CT1424" s="139"/>
      <c r="CU1424" s="139"/>
      <c r="CV1424" s="139"/>
      <c r="CW1424" s="139"/>
      <c r="CX1424" s="139"/>
      <c r="CY1424" s="139"/>
      <c r="CZ1424" s="139"/>
      <c r="DA1424" s="139"/>
    </row>
    <row r="1425" spans="1:105" s="120" customFormat="1" ht="15" customHeight="1">
      <c r="A1425" s="227">
        <f t="shared" ref="A1425" si="530">A1417+1</f>
        <v>176</v>
      </c>
      <c r="B1425" s="677" t="s">
        <v>207</v>
      </c>
      <c r="C1425" s="680" t="s">
        <v>978</v>
      </c>
      <c r="D1425" s="236">
        <v>42156</v>
      </c>
      <c r="E1425" s="236" t="s">
        <v>1253</v>
      </c>
      <c r="F1425" s="253" t="s">
        <v>80</v>
      </c>
      <c r="G1425" s="254"/>
      <c r="H1425" s="82" t="s">
        <v>69</v>
      </c>
      <c r="I1425" s="82"/>
      <c r="J1425" s="82" t="s">
        <v>60</v>
      </c>
      <c r="K1425" s="82" t="s">
        <v>60</v>
      </c>
      <c r="L1425" s="82" t="s">
        <v>60</v>
      </c>
      <c r="M1425" s="82" t="s">
        <v>60</v>
      </c>
      <c r="N1425" s="82" t="s">
        <v>60</v>
      </c>
      <c r="O1425" s="82"/>
      <c r="P1425" s="82" t="s">
        <v>60</v>
      </c>
      <c r="Q1425" s="82" t="s">
        <v>60</v>
      </c>
      <c r="R1425" s="82" t="s">
        <v>60</v>
      </c>
      <c r="S1425" s="82" t="s">
        <v>60</v>
      </c>
      <c r="T1425" s="82" t="s">
        <v>60</v>
      </c>
      <c r="U1425" s="82" t="s">
        <v>60</v>
      </c>
      <c r="V1425" s="82"/>
      <c r="W1425" s="82" t="s">
        <v>60</v>
      </c>
      <c r="X1425" s="82" t="s">
        <v>60</v>
      </c>
      <c r="Y1425" s="82" t="s">
        <v>60</v>
      </c>
      <c r="Z1425" s="82" t="s">
        <v>60</v>
      </c>
      <c r="AA1425" s="82" t="s">
        <v>60</v>
      </c>
      <c r="AB1425" s="82" t="s">
        <v>60</v>
      </c>
      <c r="AC1425" s="82"/>
      <c r="AD1425" s="82" t="s">
        <v>60</v>
      </c>
      <c r="AE1425" s="82" t="s">
        <v>60</v>
      </c>
      <c r="AF1425" s="82" t="s">
        <v>60</v>
      </c>
      <c r="AG1425" s="82" t="s">
        <v>60</v>
      </c>
      <c r="AH1425" s="82" t="s">
        <v>60</v>
      </c>
      <c r="AI1425" s="82" t="s">
        <v>1471</v>
      </c>
      <c r="AJ1425" s="82"/>
      <c r="AK1425" s="82" t="s">
        <v>60</v>
      </c>
      <c r="AL1425" s="82" t="s">
        <v>60</v>
      </c>
      <c r="AM1425" s="239">
        <f>COUNTIF(H1425:AL1425,"PH")+COUNTIF(H1425:AL1425,"PH/L")+COUNTIF(H1425:AL1425,"PM")</f>
        <v>0</v>
      </c>
      <c r="AN1425" s="239">
        <f>COUNTIF(H1425:AL1425,"PD")+COUNTIF(H1425:AL1425,"PDD")+COUNTIF(H1425:AL1425,"P/DS")/2+COUNTIF(H1425:AL1425,"PMD")</f>
        <v>0</v>
      </c>
      <c r="AO1425" s="239">
        <f>COUNTIF(H1425:AL1425,"PN")+COUNTIF(H1425:AL1425,"P/NS")/2+COUNTIF(H1425:AL1425,"PH")+COUNTIF(H1425:AL1425,"PH/F")/2+COUNTIF(H1425:AL1425,"PH/L")/2+COUNTIF(H1425:AL1425,"PM")</f>
        <v>0</v>
      </c>
      <c r="AP1425" s="239">
        <f>COUNTIF(H1425:AL1425,"BH")+COUNTIF(H1425:AL1425,"AL/BL")+COUNTIF(H1425:AL1425,"UL/BL")+COUNTIF(H1425:AL1425,"BM")</f>
        <v>0</v>
      </c>
      <c r="AQ1425" s="239">
        <f>COUNTIF(H1425:AL1425,"DS")+COUNTIF(H1425:AL1425,"AL/DS")/2+COUNTIF(H1425:AL1425,"UL/DS")/2+COUNTIF(H1425:AL1425,"CT")+COUNTIF(H1425:AL1425,"MD")</f>
        <v>24.5</v>
      </c>
      <c r="AR1425" s="239">
        <f>COUNTIF(H1425:AL1425,"NS")+COUNTIF(H1425:AL1425,"AL/NS")/2+COUNTIF(H1425:AL1425,"UL/NS")/2+COUNTIF(H1425:AL1425,"BH")+COUNTIF(H1425:AL1425,"AL/BF")/2+COUNTIF(H1425:AL1425,"AL/BL")/2+COUNTIF(H1425:AL1425,"UL/BL")/2+COUNTIF(H1425:AL1425,"UL/BF")/2+COUNTIF(H1425:AL1425,"BM")</f>
        <v>0</v>
      </c>
      <c r="AS1425" s="239">
        <f>COUNTIF(H1425:AL1425,"AL")+COUNTIF(H1425:AL1425,"AL/DS")/2+COUNTIF(H1425:AL1425,"AL/NS")/2+COUNTIF(H1425:AL1425,"NH")+COUNTIF(H1425:AL1425,"SL")+COUNTIF(H1425:AL1425,"NHD")+COUNTIF(H1425:AL1425,"B")+COUNTIF(H1425:AL1425,"HL")+COUNTIF(H1425:AL1425,"AL/BF")/2+COUNTIF(H1425:AL1425,"AL/BL")/2</f>
        <v>1</v>
      </c>
      <c r="AT1425" s="255">
        <f>COUNTIF(H1425:AL1425,"PD")+COUNTIF(H1425:AL1425,"PN")+COUNTIF(H1425:AL1425,"P/DS")/2+COUNTIF(H1425:AL1425,"P/NS")/2+COUNTIF(H1425:AL1425,"DS")+COUNTIF(H1425:AL1425,"NS")+COUNTIF(H1425:AL1425,"AL")+COUNTIF(H1425:AL1425,"AL/DS")+COUNTIF(H1425:AL1425,"AL/NS")+COUNTIF(H1425:AL1425,"NH")+COUNTIF(H1425:AL1425,"SL")+COUNTIF(H1425:AL1425,"UL/DS")/2+COUNTIF(H1425:AL1425,"UL/NS")/2+COUNTIF(H1425:AL1425,"CT")+COUNTIF(H1425:AL1425,"NHD")+COUNTIF(H1425:AL1425,"PDD")+COUNTIF(H1425:AL1425,"B")+COUNTIF(H1425:AL1425,"HL")+COUNTIF(H1425:AL1425,"PH")+COUNTIF(H1425:AL1425,"BH")+COUNTIF(H1425:AL1425,"AL/BF")+COUNTIF(H1425:AL1425,"AL/BL")+COUNTIF(H1425:AL1425,"UL/BF")/2+COUNTIF(H1425:AL1425,"UL/BL")/2+COUNTIF(H1425:AL1425,"PH/F")/2+COUNTIF(H1425:AL1425,"PH/L")/2+COUNTIF(H1425:AL1425,"MD")+COUNTIF(H1425:AL1425,"PMD")+COUNTIF(H1425:AL1425,"PM")+COUNTIF(H1425:AL1425,"BM")</f>
        <v>25.5</v>
      </c>
      <c r="AU1425" s="255">
        <f>COUNTIF(H1425:AL1425,"P/DS")/2+COUNTIF(H1425:AL1425,"P/NS")/2+COUNTIF(H1425:AL1425,"IL")+COUNTIF(H1425:AL1425,"NL")+COUNTIF(H1425:AL1425,"UL")+COUNTIF(H1425:AL1425,"UL/DS")/2+COUNTIF(H1425:AL1425,"UL/NS")/2+COUNTIF(H1425:AL1425,"KT")+COUNTIF(H1425:AL1425,"UL/BF")/2+COUNTIF(H1425:AL1425,"UL/BL")/2+COUNTIF(H1425:AL1425,"PH/F")/2+COUNTIF(H1425:AL1425,"PH/L")/2+COUNTIF(H1425:AL1425,"NB")</f>
        <v>0.5</v>
      </c>
      <c r="AV1425" s="258">
        <f>COUNTIF(H1425:AL1425,"PN")+COUNTIF(H1425:AL1425,"TVD")+COUNTIF(H1425:AL1425,"PH")+COUNTIF(H1425:AL1425,"PM")+COUNTIF(H1425:AL1425,"PDD")-COUNTIFS(H1425:AL1425,"PN",H1432:AL1432,"&gt;=3")-COUNTIFS(H1425:AL1425,"PM",H1432:AL1432,"&gt;=3")</f>
        <v>0</v>
      </c>
      <c r="AW1425" s="258">
        <f>COUNTIF(H1425:AL1425,"NS")+COUNTIF(H1425:AL1425,"D")+COUNTIF(H1425:AL1425,"BH")+COUNTIF(H1425:AL1425,"NHD")+COUNTIF(H1425:AL1425,"BM")-COUNTIFS(H1425:AL1425,"NS",H1432:AL1432,"&gt;=3")-COUNTIFS(H1425:AL1425,"BH",H1432:AL1432,"&gt;=3")-COUNTIFS(H1425:AL1425,"BM",H1432:AL1432,"&gt;=3")</f>
        <v>0</v>
      </c>
      <c r="AX1425" s="255">
        <f>COUNTIF(H1425:AL1425,"AL")+COUNTIF(H1425:AL1425,"AL/DS")/2+COUNTIF(H1425:AL1425,"AL/NS")/2+COUNTIF(H1425:AL1425,"AL/BF")+COUNTIF(H1425:AL1425,"AL/BL")/2</f>
        <v>0</v>
      </c>
      <c r="AY1425" s="255">
        <f>COUNTIF(H1425:AL1425,"SL")</f>
        <v>0</v>
      </c>
      <c r="AZ1425" s="255">
        <f>COUNTIF(H1425:AL1425,"NH")</f>
        <v>1</v>
      </c>
      <c r="BA1425" s="255">
        <f>COUNTIF(H1425:AL1425,"HL")</f>
        <v>0</v>
      </c>
      <c r="BB1425" s="255">
        <f>COUNTIF(G1425:AL1425,"P/DS")/2+COUNTIF(G1425:AL1425,"P/NS")/2+COUNTIF(G1425:AL1425,"UL")+COUNTIF(G1425:AL1425,"UL/DS")/2+COUNTIF(G1425:AL1425,"UL/NS")/2+COUNTIF(G1425:AL1425,"UL/BL")/2+COUNTIF(G1425:AL1425,"UL/BF")/2+COUNTIF(G1425:AL1425,"PH/F")/2+COUNTIF(G1425:AL1425,"PH/L")/2</f>
        <v>0.5</v>
      </c>
      <c r="BC1425" s="255">
        <f>COUNTIF(H1425:AL1425,"NB")</f>
        <v>0</v>
      </c>
      <c r="BD1425" s="255">
        <f>COUNTIF(H1425:AL1425,"NL")</f>
        <v>0</v>
      </c>
      <c r="BE1425" s="255">
        <f>COUNTIF(H1425:AL1425,"IL")</f>
        <v>0</v>
      </c>
      <c r="BF1425" s="255">
        <f>COUNTIF(H1425:AL1425,"KT")</f>
        <v>0</v>
      </c>
      <c r="BG1425" s="255">
        <f>COUNTIF(H1425:AL1425,"L70")</f>
        <v>0</v>
      </c>
      <c r="BH1425" s="255">
        <f>COUNTIF(H1425:AL1425,"MD")</f>
        <v>0</v>
      </c>
      <c r="BI1425" s="255">
        <f>COUNTIF(H1425:AL1425,"PMD")</f>
        <v>0</v>
      </c>
      <c r="BJ1425" s="255">
        <f>COUNTIF(H1425:AL1425,"PM")</f>
        <v>0</v>
      </c>
      <c r="BK1425" s="255">
        <f>COUNTIF(H1425:AL1425,"BM")</f>
        <v>0</v>
      </c>
      <c r="BL1425" s="261">
        <f>SUMIF(H1425:AL1425,"PD",H1426:AL1426)+SUMIF(H1425:AL1425,"PN",H1426:AL1426)+SUMIF(H1425:AL1425,"P/DS",H1426:AL1426)+SUMIF(H1425:AL1425,"PN/F",H1426:AL1426)+SUMIF(H1425:AL1425,"PN/L",H1426:AL1426)+SUMIF(H1425:AL1425,"TV",H1426:AL1426)+SUMIF(H1425:AL1425,"TVD",H1426:AL1426)+SUMIF(H1425:AL1425,"PDD",H1426:AL1426)</f>
        <v>0</v>
      </c>
      <c r="BM1425" s="261">
        <f>SUMIF(H1425:AL1425,"PD",H1427:AL1427)+SUMIF(H1425:AL1425,"PN",H1427:AL1427)+SUMIF(H1425:AL1425,"P/DS",H1427:AL1427)+SUMIF(H1425:AL1425,"PN/F",H1427:AL1427)+SUMIF(H1425:AL1425,"PN/L",H1427:AL1427)+SUMIF(H1425:AL1425,"TV",H1427:AL1427)+SUMIF(H1425:AL1425,"TVD",H1427:AL1427)+SUMIF(H1425:AL1425,"PDD",H1427:AL1427)+SUMIF(H1425:AL1425,"PMD",H1427:AL1427)</f>
        <v>0</v>
      </c>
      <c r="BN1425" s="261">
        <f>SUMIF(H1425:AL1425,"PD",H1428:AL1428)+SUMIF(H1425:AL1425,"PN",H1428:AL1428)+SUMIF(H1425:AL1425,"P/DS",H1428:AL1428)+SUMIF(H1425:AL1425,"PN/F",H1428:AL1428)+SUMIF(H1425:AL1425,"PN/L",H1428:AL1428)+SUMIF(H1425:AL1425,"TV",H1428:AL1428)+SUMIF(H1425:AL1425,"TVD",H1428:AL1428)</f>
        <v>0</v>
      </c>
      <c r="BO1425" s="261">
        <f>SUMIF(H1425:AL1425,"PD",H1429:AL1429)+SUMIF(H1425:AL1425,"PN",H1429:AL1429)+SUMIF(H1425:AL1425,"P/DS",H1429:AL1429)+SUMIF(H1425:AL1425,"PN/F",H1429:AL1429)+SUMIF(H1425:AL1425,"PN/L",H1429:AL1429)+SUMIF(H1425:AL1425,"TV",H1429:AL1429)+SUMIF(H1425:AL1425,"TVD",H1429:AL1429)</f>
        <v>0</v>
      </c>
      <c r="BP1425" s="261">
        <f>SUMIF(H1425:AL1425,"PD",H1430:AL1430)+SUMIF(H1425:AL1425,"PN",H1430:AL1430)+SUMIF(H1425:AL1425,"P/DS",H1430:AL1430)+SUMIF(H1425:AL1425,"PN/F",H1430:AL1430)+SUMIF(H1425:AL1425,"PN/L",H1430:AL1430)+SUMIF(H1425:AL1425,"TV",H1430:AL1430)+SUMIF(H1425:AL1425,"TVD",H1430:AL1430)+SUMIF(H1425:AL1425,"PDD",H1430:AL1430)+SUMIF(H1425:AL1425,"PH",H1430:AL1430)+SUMIF(H1425:AL1425,"PM",H1430:AL1430)</f>
        <v>0</v>
      </c>
      <c r="BQ1425" s="261">
        <f>SUMIF(H1425:AL1425,"PD",H1431:AL1431)+SUMIF(H1425:AL1425,"PN",H1431:AL1431)+SUMIF(H1425:AL1425,"P/DS",H1431:AL1431)+SUMIF(H1425:AL1425,"PN/F",H1431:AL1431)+SUMIF(H1425:AL1425,"PN/L",H1431:AL1431)+SUMIF(H1425:AL1425,"TV",H1431:AL1431)+SUMIF(H1425:AL1425,"TVD",H1431:AL1431)+SUMIF(H1425:AL1425,"PDD",H1431:AL1431)+SUMIF(H1425:AL1425,"PH",H1431:AL1431)+SUMIF(H1425:AL1425,"PM",H1431:AL1431)</f>
        <v>0</v>
      </c>
      <c r="BR1425" s="269">
        <f>SUM(H1426:AL1426)-BL1425</f>
        <v>13</v>
      </c>
      <c r="BS1425" s="269">
        <f>SUM(H1427:AL1427)-BM1425</f>
        <v>8</v>
      </c>
      <c r="BT1425" s="269">
        <f>SUM(H1428:AL1428)-BN1425</f>
        <v>0</v>
      </c>
      <c r="BU1425" s="269">
        <f>SUM(H1429:AL1429)-BO1425</f>
        <v>0</v>
      </c>
      <c r="BV1425" s="269">
        <f>SUM(H1430:AL1430)-BP1425</f>
        <v>0</v>
      </c>
      <c r="BW1425" s="269">
        <f>SUM(H1431:AL1431)-BQ1425</f>
        <v>0</v>
      </c>
      <c r="BX1425" s="255">
        <f>SUMIF(H1425:AL1425,"PD",H1432:AL1432)+SUMIF(H1425:AL1425,"PN",H1432:AL1432)+SUMIF(H1425:AL1425,"P/DS",H1432:AL1432)+SUMIF(H1425:AL1425,"PN/F",H1432:AL1432)+SUMIF(H1425:AL1425,"PN/L",H1432:AL1432)</f>
        <v>0</v>
      </c>
      <c r="BY1425" s="255">
        <f>SUM(H1432:AL1432)-BX1425</f>
        <v>0</v>
      </c>
      <c r="BZ1425" s="255">
        <f t="shared" ref="BZ1425" si="531">+SUM(BL1425:BW1432)</f>
        <v>21</v>
      </c>
      <c r="CA1425" s="266">
        <f>(COUNTIFS(H1425:AL1425,"PD",H1426:AL1426,"&gt;=2"))*0.5-IF(CN1425="VP",COUNTIFS($H$16:$AL$16,"SAT",H1425:AL1425,"PD",H1426:AL1426,"&gt;=2"))*0.5</f>
        <v>0</v>
      </c>
      <c r="CB1425" s="266">
        <f>(COUNTIFS(H1425:AL1425,"PN",H1427:AL1427,"&gt;=0.5",H1426:AL1426,"&gt;=1.5"))*0.5+COUNTIFS(H1425:AL1425,"PDD",H1427:AL1427,"&gt;=0.5",H1426:AL1426,"&gt;=1.5")*0.5</f>
        <v>0</v>
      </c>
      <c r="CC1425" s="273">
        <f>(COUNTIFS(H1425:AL1425,"TV",H1427:AL1427,"&gt;=10"))*0.5+(COUNTIFS(H1425:AL1425,"PMD",H1427:AL1427,"&gt;=2"))*0.5</f>
        <v>0</v>
      </c>
      <c r="CD1425" s="266">
        <f>(COUNTIFS(H1425:AL1425,"TVD",H1429:AL1429,"&gt;=6.5",H1427:AL1427,"&gt;=3.5"))*0.5</f>
        <v>0</v>
      </c>
      <c r="CE1425" s="266">
        <f>(COUNTIFS(H1425:AL1425,"PD",H1430:AL1430,"&gt;=10"))*0.5</f>
        <v>0</v>
      </c>
      <c r="CF1425" s="266">
        <f>(COUNTIFS(H1425:AL1425,"PDD",H1430:AL1430,"&gt;=3.5",H1431:AL1431,"&gt;=6.5")+COUNTIFS(H1425:AL1425,"PH",H1431:AL1431,"&gt;=0.5",H1430:AL1430,"&gt;=1.5")+COUNTIFS(H1425:AL1425,"PM",H1431:AL1431,"&gt;=0.5",H1430:AL1430,"&gt;=1.5"))*0.5</f>
        <v>0</v>
      </c>
      <c r="CG1425" s="266">
        <f>(COUNTIFS(H1425:AL1425,"DS",H1426:AL1426,"&gt;=2")+COUNTIFS(H1425:AL1425,"AL/DS",H1426:AL1426,"&gt;=2"))*0.5-IF(CN1425="VP",COUNTIFS($H$16:$AL$16,"SAT",H1425:AL1425,"DS",H1426:AL1426,"&gt;=2"))*0.5</f>
        <v>2.5</v>
      </c>
      <c r="CH1425" s="266">
        <f>(COUNTIFS(H1425:AL1425,"NS",H1427:AL1427,"&gt;=0.5",H1426:AL1426,"&gt;=1.5")+COUNTIFS(H1425:AL1425,"AL/NS",H1427:AL1427,"&gt;=0.5",H1426:AL1426,"&gt;=1.5")+COUNTIFS(H1425:AL1425,"NHD",H1427:AL1427,"&gt;=4.5",H1430:AL1430,"&gt;=2",H1426:AL1426,"&gt;=1.5"))*0.5</f>
        <v>0</v>
      </c>
      <c r="CI1425" s="266">
        <f>(COUNTIF(H1427:AL1427,"&gt;=10")+COUNTIFS(H1425:AL1425,"MD",H1427:AL1427,"&gt;=2")-COUNTIFS(H1425:AL1425,"TV",H1427:AL1427,"&gt;=10"))*0.5</f>
        <v>0</v>
      </c>
      <c r="CJ1425" s="266">
        <f>(COUNTIFS(H1425:AL1425,"D",H1429:AL1429,"&gt;=6.5",H1427:AL1427,"&gt;=3.5"))*0.5</f>
        <v>0</v>
      </c>
      <c r="CK1425" s="266">
        <f>(COUNTIF(H1430:AL1430,"&gt;=10")-COUNTIFS(H1425:AL1425,"PD",H1430:AL1430,"&gt;=10"))*0.5</f>
        <v>0</v>
      </c>
      <c r="CL1425" s="265">
        <f>(COUNTIFS(H1425:AL1425,"NHD",H1430:AL1430,"&gt;=3.5",H1431:AL1431,"&gt;=6.5")+COUNTIFS(H1425:AL1425,"BH",H1430:AL1430,"&gt;=1.5",H1431:AL1431,"&gt;=0.5")+COUNTIFS(H1425:AL1425,"BM",H1430:AL1430,"&gt;=1.5",H1431:AL1431,"&gt;=0.5")+COUNTIFS(H1425:AL1425,"D",H1430:AL1430,"&gt;=1.5",H1431:AL1431,"&gt;=0.5"))*0.5</f>
        <v>0</v>
      </c>
      <c r="CM1425" s="272"/>
      <c r="CN1425" s="264" t="s">
        <v>723</v>
      </c>
      <c r="CO1425" s="138">
        <f t="shared" ref="CO1425" si="532">+AM1425+AN1425+AO1425+AP1425+AQ1425+AR1425+AS1425+AU1425+BG1425</f>
        <v>26</v>
      </c>
      <c r="CP1425" s="225">
        <f>+SUM(I1426:I1431)-I1432</f>
        <v>8</v>
      </c>
      <c r="CQ1425" s="225">
        <f>+SUM(J1426:J1431)-J1432</f>
        <v>2.5</v>
      </c>
      <c r="CR1425" s="225">
        <f>+SUM(K1426:K1431)-K1432</f>
        <v>2.5</v>
      </c>
      <c r="CS1425" s="139"/>
      <c r="CT1425" s="139"/>
      <c r="CU1425" s="139"/>
      <c r="CV1425" s="139"/>
      <c r="CW1425" s="139"/>
      <c r="CX1425" s="139"/>
      <c r="CY1425" s="139"/>
      <c r="CZ1425" s="139"/>
      <c r="DA1425" s="139"/>
    </row>
    <row r="1426" spans="1:105" s="120" customFormat="1" ht="15" customHeight="1">
      <c r="A1426" s="228"/>
      <c r="B1426" s="678"/>
      <c r="C1426" s="681"/>
      <c r="D1426" s="237"/>
      <c r="E1426" s="237"/>
      <c r="F1426" s="242" t="s">
        <v>82</v>
      </c>
      <c r="G1426" s="121">
        <v>1.5</v>
      </c>
      <c r="H1426" s="83"/>
      <c r="I1426" s="83"/>
      <c r="J1426" s="83">
        <v>2.5</v>
      </c>
      <c r="K1426" s="83">
        <v>2.5</v>
      </c>
      <c r="L1426" s="83"/>
      <c r="M1426" s="83"/>
      <c r="N1426" s="83"/>
      <c r="O1426" s="83"/>
      <c r="P1426" s="83">
        <v>2.5</v>
      </c>
      <c r="Q1426" s="83"/>
      <c r="R1426" s="83"/>
      <c r="S1426" s="83">
        <v>2</v>
      </c>
      <c r="T1426" s="83"/>
      <c r="U1426" s="83"/>
      <c r="V1426" s="83"/>
      <c r="W1426" s="83"/>
      <c r="X1426" s="83"/>
      <c r="Y1426" s="83"/>
      <c r="Z1426" s="83">
        <v>3.5</v>
      </c>
      <c r="AA1426" s="83"/>
      <c r="AB1426" s="83"/>
      <c r="AC1426" s="79"/>
      <c r="AD1426" s="79"/>
      <c r="AE1426" s="79"/>
      <c r="AF1426" s="79"/>
      <c r="AG1426" s="79"/>
      <c r="AH1426" s="79"/>
      <c r="AI1426" s="79"/>
      <c r="AJ1426" s="79"/>
      <c r="AK1426" s="79"/>
      <c r="AL1426" s="79"/>
      <c r="AM1426" s="240"/>
      <c r="AN1426" s="240"/>
      <c r="AO1426" s="240"/>
      <c r="AP1426" s="240"/>
      <c r="AQ1426" s="240"/>
      <c r="AR1426" s="240"/>
      <c r="AS1426" s="240"/>
      <c r="AT1426" s="256"/>
      <c r="AU1426" s="256"/>
      <c r="AV1426" s="259"/>
      <c r="AW1426" s="259"/>
      <c r="AX1426" s="256"/>
      <c r="AY1426" s="256"/>
      <c r="AZ1426" s="256"/>
      <c r="BA1426" s="256"/>
      <c r="BB1426" s="256"/>
      <c r="BC1426" s="256"/>
      <c r="BD1426" s="256"/>
      <c r="BE1426" s="256"/>
      <c r="BF1426" s="256"/>
      <c r="BG1426" s="256"/>
      <c r="BH1426" s="256"/>
      <c r="BI1426" s="256"/>
      <c r="BJ1426" s="256"/>
      <c r="BK1426" s="256"/>
      <c r="BL1426" s="262"/>
      <c r="BM1426" s="262"/>
      <c r="BN1426" s="262"/>
      <c r="BO1426" s="262"/>
      <c r="BP1426" s="262"/>
      <c r="BQ1426" s="262"/>
      <c r="BR1426" s="270"/>
      <c r="BS1426" s="270"/>
      <c r="BT1426" s="270"/>
      <c r="BU1426" s="270"/>
      <c r="BV1426" s="270"/>
      <c r="BW1426" s="270"/>
      <c r="BX1426" s="256"/>
      <c r="BY1426" s="256"/>
      <c r="BZ1426" s="256"/>
      <c r="CA1426" s="267"/>
      <c r="CB1426" s="267"/>
      <c r="CC1426" s="274"/>
      <c r="CD1426" s="267"/>
      <c r="CE1426" s="267"/>
      <c r="CF1426" s="267"/>
      <c r="CG1426" s="267"/>
      <c r="CH1426" s="267"/>
      <c r="CI1426" s="267"/>
      <c r="CJ1426" s="267"/>
      <c r="CK1426" s="267"/>
      <c r="CL1426" s="265"/>
      <c r="CM1426" s="272"/>
      <c r="CN1426" s="264"/>
      <c r="CO1426" s="138"/>
      <c r="CP1426" s="226"/>
      <c r="CQ1426" s="226"/>
      <c r="CR1426" s="226"/>
      <c r="CS1426" s="139"/>
      <c r="CT1426" s="139"/>
      <c r="CU1426" s="139"/>
      <c r="CV1426" s="139"/>
      <c r="CW1426" s="139"/>
      <c r="CX1426" s="139"/>
      <c r="CY1426" s="139"/>
      <c r="CZ1426" s="139"/>
      <c r="DA1426" s="139"/>
    </row>
    <row r="1427" spans="1:105" s="120" customFormat="1" ht="15" customHeight="1">
      <c r="A1427" s="228"/>
      <c r="B1427" s="678"/>
      <c r="C1427" s="681"/>
      <c r="D1427" s="237"/>
      <c r="E1427" s="237"/>
      <c r="F1427" s="243"/>
      <c r="G1427" s="122">
        <v>2</v>
      </c>
      <c r="H1427" s="84"/>
      <c r="I1427" s="84">
        <v>8</v>
      </c>
      <c r="J1427" s="84"/>
      <c r="K1427" s="84"/>
      <c r="L1427" s="84"/>
      <c r="M1427" s="84"/>
      <c r="N1427" s="84"/>
      <c r="O1427" s="84"/>
      <c r="P1427" s="84"/>
      <c r="Q1427" s="84"/>
      <c r="R1427" s="84"/>
      <c r="S1427" s="84"/>
      <c r="T1427" s="84"/>
      <c r="U1427" s="84"/>
      <c r="V1427" s="84"/>
      <c r="W1427" s="84"/>
      <c r="X1427" s="84"/>
      <c r="Y1427" s="84"/>
      <c r="Z1427" s="84"/>
      <c r="AA1427" s="84"/>
      <c r="AB1427" s="84"/>
      <c r="AC1427" s="80"/>
      <c r="AD1427" s="80"/>
      <c r="AE1427" s="80"/>
      <c r="AF1427" s="80"/>
      <c r="AG1427" s="80"/>
      <c r="AH1427" s="80"/>
      <c r="AI1427" s="80"/>
      <c r="AJ1427" s="80"/>
      <c r="AK1427" s="80"/>
      <c r="AL1427" s="80"/>
      <c r="AM1427" s="240"/>
      <c r="AN1427" s="240"/>
      <c r="AO1427" s="240"/>
      <c r="AP1427" s="240"/>
      <c r="AQ1427" s="240"/>
      <c r="AR1427" s="240"/>
      <c r="AS1427" s="240"/>
      <c r="AT1427" s="256"/>
      <c r="AU1427" s="256"/>
      <c r="AV1427" s="259"/>
      <c r="AW1427" s="259"/>
      <c r="AX1427" s="256"/>
      <c r="AY1427" s="256"/>
      <c r="AZ1427" s="256"/>
      <c r="BA1427" s="256"/>
      <c r="BB1427" s="256"/>
      <c r="BC1427" s="256"/>
      <c r="BD1427" s="256"/>
      <c r="BE1427" s="256"/>
      <c r="BF1427" s="256"/>
      <c r="BG1427" s="256"/>
      <c r="BH1427" s="256"/>
      <c r="BI1427" s="256"/>
      <c r="BJ1427" s="256"/>
      <c r="BK1427" s="256"/>
      <c r="BL1427" s="262"/>
      <c r="BM1427" s="262"/>
      <c r="BN1427" s="262"/>
      <c r="BO1427" s="262"/>
      <c r="BP1427" s="262"/>
      <c r="BQ1427" s="262"/>
      <c r="BR1427" s="270"/>
      <c r="BS1427" s="270"/>
      <c r="BT1427" s="270"/>
      <c r="BU1427" s="270"/>
      <c r="BV1427" s="270"/>
      <c r="BW1427" s="270"/>
      <c r="BX1427" s="256"/>
      <c r="BY1427" s="256"/>
      <c r="BZ1427" s="256"/>
      <c r="CA1427" s="267"/>
      <c r="CB1427" s="267"/>
      <c r="CC1427" s="274"/>
      <c r="CD1427" s="267"/>
      <c r="CE1427" s="267"/>
      <c r="CF1427" s="267"/>
      <c r="CG1427" s="267"/>
      <c r="CH1427" s="267"/>
      <c r="CI1427" s="267"/>
      <c r="CJ1427" s="267"/>
      <c r="CK1427" s="267"/>
      <c r="CL1427" s="265"/>
      <c r="CM1427" s="272"/>
      <c r="CN1427" s="264"/>
      <c r="CO1427" s="138"/>
      <c r="CP1427" s="226"/>
      <c r="CQ1427" s="226"/>
      <c r="CR1427" s="226"/>
      <c r="CS1427" s="139"/>
      <c r="CT1427" s="139"/>
      <c r="CU1427" s="139"/>
      <c r="CV1427" s="139"/>
      <c r="CW1427" s="139"/>
      <c r="CX1427" s="139"/>
      <c r="CY1427" s="139"/>
      <c r="CZ1427" s="139"/>
      <c r="DA1427" s="139"/>
    </row>
    <row r="1428" spans="1:105" s="120" customFormat="1" ht="15" customHeight="1">
      <c r="A1428" s="228"/>
      <c r="B1428" s="678"/>
      <c r="C1428" s="681"/>
      <c r="D1428" s="237"/>
      <c r="E1428" s="237"/>
      <c r="F1428" s="243"/>
      <c r="G1428" s="122">
        <v>2.1</v>
      </c>
      <c r="H1428" s="84"/>
      <c r="I1428" s="84"/>
      <c r="J1428" s="84"/>
      <c r="K1428" s="84"/>
      <c r="L1428" s="84"/>
      <c r="M1428" s="84"/>
      <c r="N1428" s="84"/>
      <c r="O1428" s="84"/>
      <c r="P1428" s="84"/>
      <c r="Q1428" s="84"/>
      <c r="R1428" s="84"/>
      <c r="S1428" s="84"/>
      <c r="T1428" s="84"/>
      <c r="U1428" s="84"/>
      <c r="V1428" s="84"/>
      <c r="W1428" s="84"/>
      <c r="X1428" s="84"/>
      <c r="Y1428" s="84"/>
      <c r="Z1428" s="84"/>
      <c r="AA1428" s="84"/>
      <c r="AB1428" s="84"/>
      <c r="AC1428" s="80"/>
      <c r="AD1428" s="80"/>
      <c r="AE1428" s="80"/>
      <c r="AF1428" s="80"/>
      <c r="AG1428" s="80"/>
      <c r="AH1428" s="80"/>
      <c r="AI1428" s="80"/>
      <c r="AJ1428" s="80"/>
      <c r="AK1428" s="80"/>
      <c r="AL1428" s="80"/>
      <c r="AM1428" s="240"/>
      <c r="AN1428" s="240"/>
      <c r="AO1428" s="240"/>
      <c r="AP1428" s="240"/>
      <c r="AQ1428" s="240"/>
      <c r="AR1428" s="240"/>
      <c r="AS1428" s="240"/>
      <c r="AT1428" s="256"/>
      <c r="AU1428" s="256"/>
      <c r="AV1428" s="259"/>
      <c r="AW1428" s="259"/>
      <c r="AX1428" s="256"/>
      <c r="AY1428" s="256"/>
      <c r="AZ1428" s="256"/>
      <c r="BA1428" s="256"/>
      <c r="BB1428" s="256"/>
      <c r="BC1428" s="256"/>
      <c r="BD1428" s="256"/>
      <c r="BE1428" s="256"/>
      <c r="BF1428" s="256"/>
      <c r="BG1428" s="256"/>
      <c r="BH1428" s="256"/>
      <c r="BI1428" s="256"/>
      <c r="BJ1428" s="256"/>
      <c r="BK1428" s="256"/>
      <c r="BL1428" s="262"/>
      <c r="BM1428" s="262"/>
      <c r="BN1428" s="262"/>
      <c r="BO1428" s="262"/>
      <c r="BP1428" s="262"/>
      <c r="BQ1428" s="262"/>
      <c r="BR1428" s="270"/>
      <c r="BS1428" s="270"/>
      <c r="BT1428" s="270"/>
      <c r="BU1428" s="270"/>
      <c r="BV1428" s="270"/>
      <c r="BW1428" s="270"/>
      <c r="BX1428" s="256"/>
      <c r="BY1428" s="256"/>
      <c r="BZ1428" s="256"/>
      <c r="CA1428" s="267"/>
      <c r="CB1428" s="267"/>
      <c r="CC1428" s="274"/>
      <c r="CD1428" s="267"/>
      <c r="CE1428" s="267"/>
      <c r="CF1428" s="267"/>
      <c r="CG1428" s="267"/>
      <c r="CH1428" s="267"/>
      <c r="CI1428" s="267"/>
      <c r="CJ1428" s="267"/>
      <c r="CK1428" s="267"/>
      <c r="CL1428" s="265"/>
      <c r="CM1428" s="272"/>
      <c r="CN1428" s="264"/>
      <c r="CO1428" s="138"/>
      <c r="CP1428" s="226"/>
      <c r="CQ1428" s="226"/>
      <c r="CR1428" s="226"/>
      <c r="CS1428" s="139"/>
      <c r="CT1428" s="139"/>
      <c r="CU1428" s="139"/>
      <c r="CV1428" s="139"/>
      <c r="CW1428" s="139"/>
      <c r="CX1428" s="139"/>
      <c r="CY1428" s="139"/>
      <c r="CZ1428" s="139"/>
      <c r="DA1428" s="139"/>
    </row>
    <row r="1429" spans="1:105" s="120" customFormat="1" ht="15" customHeight="1">
      <c r="A1429" s="228"/>
      <c r="B1429" s="678"/>
      <c r="C1429" s="681"/>
      <c r="D1429" s="237"/>
      <c r="E1429" s="237"/>
      <c r="F1429" s="243"/>
      <c r="G1429" s="122">
        <v>2.7</v>
      </c>
      <c r="H1429" s="84"/>
      <c r="I1429" s="84"/>
      <c r="J1429" s="84"/>
      <c r="K1429" s="84"/>
      <c r="L1429" s="84"/>
      <c r="M1429" s="84"/>
      <c r="N1429" s="84"/>
      <c r="O1429" s="84"/>
      <c r="P1429" s="84"/>
      <c r="Q1429" s="84"/>
      <c r="R1429" s="84"/>
      <c r="S1429" s="84"/>
      <c r="T1429" s="84"/>
      <c r="U1429" s="84"/>
      <c r="V1429" s="84"/>
      <c r="W1429" s="84"/>
      <c r="X1429" s="84"/>
      <c r="Y1429" s="84"/>
      <c r="Z1429" s="84"/>
      <c r="AA1429" s="84"/>
      <c r="AB1429" s="84"/>
      <c r="AC1429" s="80"/>
      <c r="AD1429" s="80"/>
      <c r="AE1429" s="80"/>
      <c r="AF1429" s="80"/>
      <c r="AG1429" s="80"/>
      <c r="AH1429" s="80"/>
      <c r="AI1429" s="80"/>
      <c r="AJ1429" s="80"/>
      <c r="AK1429" s="80"/>
      <c r="AL1429" s="80"/>
      <c r="AM1429" s="240"/>
      <c r="AN1429" s="240"/>
      <c r="AO1429" s="240"/>
      <c r="AP1429" s="240"/>
      <c r="AQ1429" s="240"/>
      <c r="AR1429" s="240"/>
      <c r="AS1429" s="240"/>
      <c r="AT1429" s="256"/>
      <c r="AU1429" s="256"/>
      <c r="AV1429" s="259"/>
      <c r="AW1429" s="259"/>
      <c r="AX1429" s="256"/>
      <c r="AY1429" s="256"/>
      <c r="AZ1429" s="256"/>
      <c r="BA1429" s="256"/>
      <c r="BB1429" s="256"/>
      <c r="BC1429" s="256"/>
      <c r="BD1429" s="256"/>
      <c r="BE1429" s="256"/>
      <c r="BF1429" s="256"/>
      <c r="BG1429" s="256"/>
      <c r="BH1429" s="256"/>
      <c r="BI1429" s="256"/>
      <c r="BJ1429" s="256"/>
      <c r="BK1429" s="256"/>
      <c r="BL1429" s="262"/>
      <c r="BM1429" s="262"/>
      <c r="BN1429" s="262"/>
      <c r="BO1429" s="262"/>
      <c r="BP1429" s="262"/>
      <c r="BQ1429" s="262"/>
      <c r="BR1429" s="270"/>
      <c r="BS1429" s="270"/>
      <c r="BT1429" s="270"/>
      <c r="BU1429" s="270"/>
      <c r="BV1429" s="270"/>
      <c r="BW1429" s="270"/>
      <c r="BX1429" s="256"/>
      <c r="BY1429" s="256"/>
      <c r="BZ1429" s="256"/>
      <c r="CA1429" s="267"/>
      <c r="CB1429" s="267"/>
      <c r="CC1429" s="274"/>
      <c r="CD1429" s="267"/>
      <c r="CE1429" s="267"/>
      <c r="CF1429" s="267"/>
      <c r="CG1429" s="267"/>
      <c r="CH1429" s="267"/>
      <c r="CI1429" s="267"/>
      <c r="CJ1429" s="267"/>
      <c r="CK1429" s="267"/>
      <c r="CL1429" s="265"/>
      <c r="CM1429" s="272"/>
      <c r="CN1429" s="264"/>
      <c r="CO1429" s="138"/>
      <c r="CP1429" s="226"/>
      <c r="CQ1429" s="226"/>
      <c r="CR1429" s="226"/>
      <c r="CS1429" s="139"/>
      <c r="CT1429" s="139"/>
      <c r="CU1429" s="139"/>
      <c r="CV1429" s="139"/>
      <c r="CW1429" s="139"/>
      <c r="CX1429" s="139"/>
      <c r="CY1429" s="139"/>
      <c r="CZ1429" s="139"/>
      <c r="DA1429" s="139"/>
    </row>
    <row r="1430" spans="1:105" s="120" customFormat="1" ht="15" customHeight="1">
      <c r="A1430" s="228"/>
      <c r="B1430" s="678"/>
      <c r="C1430" s="681"/>
      <c r="D1430" s="237"/>
      <c r="E1430" s="237"/>
      <c r="F1430" s="243"/>
      <c r="G1430" s="122">
        <v>3</v>
      </c>
      <c r="H1430" s="84"/>
      <c r="I1430" s="84"/>
      <c r="J1430" s="84"/>
      <c r="K1430" s="84"/>
      <c r="L1430" s="84"/>
      <c r="M1430" s="84"/>
      <c r="N1430" s="84"/>
      <c r="O1430" s="84"/>
      <c r="P1430" s="84"/>
      <c r="Q1430" s="84"/>
      <c r="R1430" s="84"/>
      <c r="S1430" s="84"/>
      <c r="T1430" s="84"/>
      <c r="U1430" s="84"/>
      <c r="V1430" s="84"/>
      <c r="W1430" s="84"/>
      <c r="X1430" s="84"/>
      <c r="Y1430" s="84"/>
      <c r="Z1430" s="84"/>
      <c r="AA1430" s="84"/>
      <c r="AB1430" s="84"/>
      <c r="AC1430" s="80"/>
      <c r="AD1430" s="80"/>
      <c r="AE1430" s="80"/>
      <c r="AF1430" s="80"/>
      <c r="AG1430" s="80"/>
      <c r="AH1430" s="80"/>
      <c r="AI1430" s="80"/>
      <c r="AJ1430" s="80"/>
      <c r="AK1430" s="80"/>
      <c r="AL1430" s="80"/>
      <c r="AM1430" s="240"/>
      <c r="AN1430" s="240"/>
      <c r="AO1430" s="240"/>
      <c r="AP1430" s="240"/>
      <c r="AQ1430" s="240"/>
      <c r="AR1430" s="240"/>
      <c r="AS1430" s="240"/>
      <c r="AT1430" s="256"/>
      <c r="AU1430" s="256"/>
      <c r="AV1430" s="259"/>
      <c r="AW1430" s="259"/>
      <c r="AX1430" s="256"/>
      <c r="AY1430" s="256"/>
      <c r="AZ1430" s="256"/>
      <c r="BA1430" s="256"/>
      <c r="BB1430" s="256"/>
      <c r="BC1430" s="256"/>
      <c r="BD1430" s="256"/>
      <c r="BE1430" s="256"/>
      <c r="BF1430" s="256"/>
      <c r="BG1430" s="256"/>
      <c r="BH1430" s="256"/>
      <c r="BI1430" s="256"/>
      <c r="BJ1430" s="256"/>
      <c r="BK1430" s="256"/>
      <c r="BL1430" s="262"/>
      <c r="BM1430" s="262"/>
      <c r="BN1430" s="262"/>
      <c r="BO1430" s="262"/>
      <c r="BP1430" s="262"/>
      <c r="BQ1430" s="262"/>
      <c r="BR1430" s="270"/>
      <c r="BS1430" s="270"/>
      <c r="BT1430" s="270"/>
      <c r="BU1430" s="270"/>
      <c r="BV1430" s="270"/>
      <c r="BW1430" s="270"/>
      <c r="BX1430" s="256"/>
      <c r="BY1430" s="256"/>
      <c r="BZ1430" s="256"/>
      <c r="CA1430" s="267"/>
      <c r="CB1430" s="267"/>
      <c r="CC1430" s="274"/>
      <c r="CD1430" s="267"/>
      <c r="CE1430" s="267"/>
      <c r="CF1430" s="267"/>
      <c r="CG1430" s="267"/>
      <c r="CH1430" s="267"/>
      <c r="CI1430" s="267"/>
      <c r="CJ1430" s="267"/>
      <c r="CK1430" s="267"/>
      <c r="CL1430" s="265"/>
      <c r="CM1430" s="272"/>
      <c r="CN1430" s="264"/>
      <c r="CO1430" s="138"/>
      <c r="CP1430" s="226"/>
      <c r="CQ1430" s="226"/>
      <c r="CR1430" s="226"/>
      <c r="CS1430" s="139"/>
      <c r="CT1430" s="139"/>
      <c r="CU1430" s="139"/>
      <c r="CV1430" s="139"/>
      <c r="CW1430" s="139"/>
      <c r="CX1430" s="139"/>
      <c r="CY1430" s="139"/>
      <c r="CZ1430" s="139"/>
      <c r="DA1430" s="139"/>
    </row>
    <row r="1431" spans="1:105" s="120" customFormat="1" ht="15" customHeight="1">
      <c r="A1431" s="228"/>
      <c r="B1431" s="678"/>
      <c r="C1431" s="681"/>
      <c r="D1431" s="237"/>
      <c r="E1431" s="237"/>
      <c r="F1431" s="244"/>
      <c r="G1431" s="123">
        <v>3.9</v>
      </c>
      <c r="H1431" s="85"/>
      <c r="I1431" s="85"/>
      <c r="J1431" s="85"/>
      <c r="K1431" s="85"/>
      <c r="L1431" s="85"/>
      <c r="M1431" s="85"/>
      <c r="N1431" s="85"/>
      <c r="O1431" s="85"/>
      <c r="P1431" s="85"/>
      <c r="Q1431" s="85"/>
      <c r="R1431" s="85"/>
      <c r="S1431" s="85"/>
      <c r="T1431" s="85"/>
      <c r="U1431" s="85"/>
      <c r="V1431" s="85"/>
      <c r="W1431" s="85"/>
      <c r="X1431" s="85"/>
      <c r="Y1431" s="85"/>
      <c r="Z1431" s="85"/>
      <c r="AA1431" s="85"/>
      <c r="AB1431" s="85"/>
      <c r="AC1431" s="81"/>
      <c r="AD1431" s="81"/>
      <c r="AE1431" s="81"/>
      <c r="AF1431" s="81"/>
      <c r="AG1431" s="81"/>
      <c r="AH1431" s="81"/>
      <c r="AI1431" s="81"/>
      <c r="AJ1431" s="81"/>
      <c r="AK1431" s="81"/>
      <c r="AL1431" s="81"/>
      <c r="AM1431" s="240"/>
      <c r="AN1431" s="240"/>
      <c r="AO1431" s="240"/>
      <c r="AP1431" s="240"/>
      <c r="AQ1431" s="240"/>
      <c r="AR1431" s="240"/>
      <c r="AS1431" s="240"/>
      <c r="AT1431" s="256"/>
      <c r="AU1431" s="256"/>
      <c r="AV1431" s="259"/>
      <c r="AW1431" s="259"/>
      <c r="AX1431" s="256"/>
      <c r="AY1431" s="256"/>
      <c r="AZ1431" s="256"/>
      <c r="BA1431" s="256"/>
      <c r="BB1431" s="256"/>
      <c r="BC1431" s="256"/>
      <c r="BD1431" s="256"/>
      <c r="BE1431" s="256"/>
      <c r="BF1431" s="256"/>
      <c r="BG1431" s="256"/>
      <c r="BH1431" s="256"/>
      <c r="BI1431" s="256"/>
      <c r="BJ1431" s="256"/>
      <c r="BK1431" s="256"/>
      <c r="BL1431" s="262"/>
      <c r="BM1431" s="262"/>
      <c r="BN1431" s="262"/>
      <c r="BO1431" s="262"/>
      <c r="BP1431" s="262"/>
      <c r="BQ1431" s="262"/>
      <c r="BR1431" s="270"/>
      <c r="BS1431" s="270"/>
      <c r="BT1431" s="270"/>
      <c r="BU1431" s="270"/>
      <c r="BV1431" s="270"/>
      <c r="BW1431" s="270"/>
      <c r="BX1431" s="256"/>
      <c r="BY1431" s="256"/>
      <c r="BZ1431" s="256"/>
      <c r="CA1431" s="267"/>
      <c r="CB1431" s="267"/>
      <c r="CC1431" s="274"/>
      <c r="CD1431" s="267"/>
      <c r="CE1431" s="267"/>
      <c r="CF1431" s="267"/>
      <c r="CG1431" s="267"/>
      <c r="CH1431" s="267"/>
      <c r="CI1431" s="267"/>
      <c r="CJ1431" s="267"/>
      <c r="CK1431" s="267"/>
      <c r="CL1431" s="265"/>
      <c r="CM1431" s="272"/>
      <c r="CN1431" s="264"/>
      <c r="CO1431" s="138"/>
      <c r="CP1431" s="226"/>
      <c r="CQ1431" s="226"/>
      <c r="CR1431" s="226"/>
      <c r="CS1431" s="139"/>
      <c r="CT1431" s="139"/>
      <c r="CU1431" s="139"/>
      <c r="CV1431" s="139"/>
      <c r="CW1431" s="139"/>
      <c r="CX1431" s="139"/>
      <c r="CY1431" s="139"/>
      <c r="CZ1431" s="139"/>
      <c r="DA1431" s="139"/>
    </row>
    <row r="1432" spans="1:105" s="120" customFormat="1" ht="15" customHeight="1">
      <c r="A1432" s="229"/>
      <c r="B1432" s="679"/>
      <c r="C1432" s="682"/>
      <c r="D1432" s="238"/>
      <c r="E1432" s="238"/>
      <c r="F1432" s="245" t="s">
        <v>83</v>
      </c>
      <c r="G1432" s="246"/>
      <c r="H1432" s="82"/>
      <c r="I1432" s="82"/>
      <c r="J1432" s="82"/>
      <c r="K1432" s="82"/>
      <c r="L1432" s="82"/>
      <c r="M1432" s="82"/>
      <c r="N1432" s="82"/>
      <c r="O1432" s="82"/>
      <c r="P1432" s="82"/>
      <c r="Q1432" s="82"/>
      <c r="R1432" s="82"/>
      <c r="S1432" s="82"/>
      <c r="T1432" s="82"/>
      <c r="U1432" s="82"/>
      <c r="V1432" s="82"/>
      <c r="W1432" s="82"/>
      <c r="X1432" s="82"/>
      <c r="Y1432" s="82"/>
      <c r="Z1432" s="82"/>
      <c r="AA1432" s="82"/>
      <c r="AB1432" s="82"/>
      <c r="AC1432" s="35"/>
      <c r="AD1432" s="35"/>
      <c r="AE1432" s="35"/>
      <c r="AF1432" s="35"/>
      <c r="AG1432" s="35"/>
      <c r="AH1432" s="35"/>
      <c r="AI1432" s="35"/>
      <c r="AJ1432" s="35"/>
      <c r="AK1432" s="35"/>
      <c r="AL1432" s="35"/>
      <c r="AM1432" s="241"/>
      <c r="AN1432" s="241"/>
      <c r="AO1432" s="241"/>
      <c r="AP1432" s="241"/>
      <c r="AQ1432" s="241"/>
      <c r="AR1432" s="241"/>
      <c r="AS1432" s="241"/>
      <c r="AT1432" s="257"/>
      <c r="AU1432" s="257"/>
      <c r="AV1432" s="260"/>
      <c r="AW1432" s="260"/>
      <c r="AX1432" s="257"/>
      <c r="AY1432" s="257"/>
      <c r="AZ1432" s="257"/>
      <c r="BA1432" s="257"/>
      <c r="BB1432" s="257"/>
      <c r="BC1432" s="257"/>
      <c r="BD1432" s="257"/>
      <c r="BE1432" s="257"/>
      <c r="BF1432" s="257"/>
      <c r="BG1432" s="257"/>
      <c r="BH1432" s="257"/>
      <c r="BI1432" s="257"/>
      <c r="BJ1432" s="257"/>
      <c r="BK1432" s="257"/>
      <c r="BL1432" s="263"/>
      <c r="BM1432" s="263"/>
      <c r="BN1432" s="263"/>
      <c r="BO1432" s="263"/>
      <c r="BP1432" s="263"/>
      <c r="BQ1432" s="263"/>
      <c r="BR1432" s="271"/>
      <c r="BS1432" s="271"/>
      <c r="BT1432" s="271"/>
      <c r="BU1432" s="271"/>
      <c r="BV1432" s="271"/>
      <c r="BW1432" s="271"/>
      <c r="BX1432" s="257"/>
      <c r="BY1432" s="257"/>
      <c r="BZ1432" s="257"/>
      <c r="CA1432" s="268"/>
      <c r="CB1432" s="268"/>
      <c r="CC1432" s="275"/>
      <c r="CD1432" s="268"/>
      <c r="CE1432" s="268"/>
      <c r="CF1432" s="268"/>
      <c r="CG1432" s="268"/>
      <c r="CH1432" s="268"/>
      <c r="CI1432" s="268"/>
      <c r="CJ1432" s="268"/>
      <c r="CK1432" s="268"/>
      <c r="CL1432" s="265"/>
      <c r="CM1432" s="272"/>
      <c r="CN1432" s="264"/>
      <c r="CO1432" s="138"/>
      <c r="CP1432" s="226"/>
      <c r="CQ1432" s="226"/>
      <c r="CR1432" s="226"/>
      <c r="CS1432" s="139"/>
      <c r="CT1432" s="139"/>
      <c r="CU1432" s="139"/>
      <c r="CV1432" s="139"/>
      <c r="CW1432" s="139"/>
      <c r="CX1432" s="139"/>
      <c r="CY1432" s="139"/>
      <c r="CZ1432" s="139"/>
      <c r="DA1432" s="139"/>
    </row>
    <row r="1433" spans="1:105" s="120" customFormat="1" ht="15" customHeight="1">
      <c r="A1433" s="227">
        <f t="shared" ref="A1433" si="533">A1425+1</f>
        <v>177</v>
      </c>
      <c r="B1433" s="426" t="s">
        <v>208</v>
      </c>
      <c r="C1433" s="429" t="s">
        <v>138</v>
      </c>
      <c r="D1433" s="236">
        <v>42348</v>
      </c>
      <c r="E1433" s="236" t="s">
        <v>1194</v>
      </c>
      <c r="F1433" s="253" t="s">
        <v>80</v>
      </c>
      <c r="G1433" s="254"/>
      <c r="H1433" s="82" t="s">
        <v>69</v>
      </c>
      <c r="I1433" s="82"/>
      <c r="J1433" s="82" t="s">
        <v>60</v>
      </c>
      <c r="K1433" s="82" t="s">
        <v>60</v>
      </c>
      <c r="L1433" s="82" t="s">
        <v>60</v>
      </c>
      <c r="M1433" s="82" t="s">
        <v>60</v>
      </c>
      <c r="N1433" s="82" t="s">
        <v>60</v>
      </c>
      <c r="O1433" s="82"/>
      <c r="P1433" s="82" t="s">
        <v>60</v>
      </c>
      <c r="Q1433" s="82" t="s">
        <v>60</v>
      </c>
      <c r="R1433" s="82" t="s">
        <v>60</v>
      </c>
      <c r="S1433" s="82" t="s">
        <v>60</v>
      </c>
      <c r="T1433" s="82" t="s">
        <v>60</v>
      </c>
      <c r="U1433" s="82" t="s">
        <v>67</v>
      </c>
      <c r="V1433" s="82"/>
      <c r="W1433" s="82" t="s">
        <v>71</v>
      </c>
      <c r="X1433" s="82" t="s">
        <v>71</v>
      </c>
      <c r="Y1433" s="82" t="s">
        <v>60</v>
      </c>
      <c r="Z1433" s="82" t="s">
        <v>60</v>
      </c>
      <c r="AA1433" s="82" t="s">
        <v>60</v>
      </c>
      <c r="AB1433" s="82" t="s">
        <v>60</v>
      </c>
      <c r="AC1433" s="82"/>
      <c r="AD1433" s="82" t="s">
        <v>60</v>
      </c>
      <c r="AE1433" s="82" t="s">
        <v>60</v>
      </c>
      <c r="AF1433" s="82" t="s">
        <v>60</v>
      </c>
      <c r="AG1433" s="82" t="s">
        <v>60</v>
      </c>
      <c r="AH1433" s="82" t="s">
        <v>60</v>
      </c>
      <c r="AI1433" s="82" t="s">
        <v>1471</v>
      </c>
      <c r="AJ1433" s="82"/>
      <c r="AK1433" s="82" t="s">
        <v>60</v>
      </c>
      <c r="AL1433" s="82" t="s">
        <v>60</v>
      </c>
      <c r="AM1433" s="239">
        <f>COUNTIF(H1433:AL1433,"PH")+COUNTIF(H1433:AL1433,"PH/L")+COUNTIF(H1433:AL1433,"PM")</f>
        <v>0</v>
      </c>
      <c r="AN1433" s="239">
        <f>COUNTIF(H1433:AL1433,"PD")+COUNTIF(H1433:AL1433,"PDD")+COUNTIF(H1433:AL1433,"P/DS")/2+COUNTIF(H1433:AL1433,"PMD")</f>
        <v>0</v>
      </c>
      <c r="AO1433" s="239">
        <f>COUNTIF(H1433:AL1433,"PN")+COUNTIF(H1433:AL1433,"P/NS")/2+COUNTIF(H1433:AL1433,"PH")+COUNTIF(H1433:AL1433,"PH/F")/2+COUNTIF(H1433:AL1433,"PH/L")/2+COUNTIF(H1433:AL1433,"PM")</f>
        <v>0</v>
      </c>
      <c r="AP1433" s="239">
        <f>COUNTIF(H1433:AL1433,"BH")+COUNTIF(H1433:AL1433,"AL/BL")+COUNTIF(H1433:AL1433,"UL/BL")+COUNTIF(H1433:AL1433,"BM")</f>
        <v>0</v>
      </c>
      <c r="AQ1433" s="239">
        <f>COUNTIF(H1433:AL1433,"DS")+COUNTIF(H1433:AL1433,"AL/DS")/2+COUNTIF(H1433:AL1433,"UL/DS")/2+COUNTIF(H1433:AL1433,"CT")+COUNTIF(H1433:AL1433,"MD")</f>
        <v>21.5</v>
      </c>
      <c r="AR1433" s="239">
        <f>COUNTIF(H1433:AL1433,"NS")+COUNTIF(H1433:AL1433,"AL/NS")/2+COUNTIF(H1433:AL1433,"UL/NS")/2+COUNTIF(H1433:AL1433,"BH")+COUNTIF(H1433:AL1433,"AL/BF")/2+COUNTIF(H1433:AL1433,"AL/BL")/2+COUNTIF(H1433:AL1433,"UL/BL")/2+COUNTIF(H1433:AL1433,"UL/BF")/2+COUNTIF(H1433:AL1433,"BM")</f>
        <v>0</v>
      </c>
      <c r="AS1433" s="239">
        <f>COUNTIF(H1433:AL1433,"AL")+COUNTIF(H1433:AL1433,"AL/DS")/2+COUNTIF(H1433:AL1433,"AL/NS")/2+COUNTIF(H1433:AL1433,"NH")+COUNTIF(H1433:AL1433,"SL")+COUNTIF(H1433:AL1433,"NHD")+COUNTIF(H1433:AL1433,"B")+COUNTIF(H1433:AL1433,"HL")+COUNTIF(H1433:AL1433,"AL/BF")/2+COUNTIF(H1433:AL1433,"AL/BL")/2</f>
        <v>2</v>
      </c>
      <c r="AT1433" s="255">
        <f>COUNTIF(H1433:AL1433,"PD")+COUNTIF(H1433:AL1433,"PN")+COUNTIF(H1433:AL1433,"P/DS")/2+COUNTIF(H1433:AL1433,"P/NS")/2+COUNTIF(H1433:AL1433,"DS")+COUNTIF(H1433:AL1433,"NS")+COUNTIF(H1433:AL1433,"AL")+COUNTIF(H1433:AL1433,"AL/DS")+COUNTIF(H1433:AL1433,"AL/NS")+COUNTIF(H1433:AL1433,"NH")+COUNTIF(H1433:AL1433,"SL")+COUNTIF(H1433:AL1433,"UL/DS")/2+COUNTIF(H1433:AL1433,"UL/NS")/2+COUNTIF(H1433:AL1433,"CT")+COUNTIF(H1433:AL1433,"NHD")+COUNTIF(H1433:AL1433,"PDD")+COUNTIF(H1433:AL1433,"B")+COUNTIF(H1433:AL1433,"HL")+COUNTIF(H1433:AL1433,"PH")+COUNTIF(H1433:AL1433,"BH")+COUNTIF(H1433:AL1433,"AL/BF")+COUNTIF(H1433:AL1433,"AL/BL")+COUNTIF(H1433:AL1433,"UL/BF")/2+COUNTIF(H1433:AL1433,"UL/BL")/2+COUNTIF(H1433:AL1433,"PH/F")/2+COUNTIF(H1433:AL1433,"PH/L")/2+COUNTIF(H1433:AL1433,"MD")+COUNTIF(H1433:AL1433,"PMD")+COUNTIF(H1433:AL1433,"PM")+COUNTIF(H1433:AL1433,"BM")</f>
        <v>23.5</v>
      </c>
      <c r="AU1433" s="255">
        <f>COUNTIF(H1433:AL1433,"P/DS")/2+COUNTIF(H1433:AL1433,"P/NS")/2+COUNTIF(H1433:AL1433,"IL")+COUNTIF(H1433:AL1433,"NL")+COUNTIF(H1433:AL1433,"UL")+COUNTIF(H1433:AL1433,"UL/DS")/2+COUNTIF(H1433:AL1433,"UL/NS")/2+COUNTIF(H1433:AL1433,"KT")+COUNTIF(H1433:AL1433,"UL/BF")/2+COUNTIF(H1433:AL1433,"UL/BL")/2+COUNTIF(H1433:AL1433,"PH/F")/2+COUNTIF(H1433:AL1433,"PH/L")/2+COUNTIF(H1433:AL1433,"NB")</f>
        <v>2.5</v>
      </c>
      <c r="AV1433" s="258">
        <f>COUNTIF(H1433:AL1433,"PN")+COUNTIF(H1433:AL1433,"TVD")+COUNTIF(H1433:AL1433,"PH")+COUNTIF(H1433:AL1433,"PM")+COUNTIF(H1433:AL1433,"PDD")-COUNTIFS(H1433:AL1433,"PN",H1440:AL1440,"&gt;=3")-COUNTIFS(H1433:AL1433,"PM",H1440:AL1440,"&gt;=3")</f>
        <v>0</v>
      </c>
      <c r="AW1433" s="258">
        <f>COUNTIF(H1433:AL1433,"NS")+COUNTIF(H1433:AL1433,"D")+COUNTIF(H1433:AL1433,"BH")+COUNTIF(H1433:AL1433,"NHD")+COUNTIF(H1433:AL1433,"BM")-COUNTIFS(H1433:AL1433,"NS",H1440:AL1440,"&gt;=3")-COUNTIFS(H1433:AL1433,"BH",H1440:AL1440,"&gt;=3")-COUNTIFS(H1433:AL1433,"BM",H1440:AL1440,"&gt;=3")</f>
        <v>0</v>
      </c>
      <c r="AX1433" s="255">
        <f>COUNTIF(H1433:AL1433,"AL")+COUNTIF(H1433:AL1433,"AL/DS")/2+COUNTIF(H1433:AL1433,"AL/NS")/2+COUNTIF(H1433:AL1433,"AL/BF")+COUNTIF(H1433:AL1433,"AL/BL")/2</f>
        <v>1</v>
      </c>
      <c r="AY1433" s="255">
        <f>COUNTIF(H1433:AL1433,"SL")</f>
        <v>0</v>
      </c>
      <c r="AZ1433" s="255">
        <f>COUNTIF(H1433:AL1433,"NH")</f>
        <v>1</v>
      </c>
      <c r="BA1433" s="255">
        <f>COUNTIF(H1433:AL1433,"HL")</f>
        <v>0</v>
      </c>
      <c r="BB1433" s="255">
        <f>COUNTIF(G1433:AL1433,"P/DS")/2+COUNTIF(G1433:AL1433,"P/NS")/2+COUNTIF(G1433:AL1433,"UL")+COUNTIF(G1433:AL1433,"UL/DS")/2+COUNTIF(G1433:AL1433,"UL/NS")/2+COUNTIF(G1433:AL1433,"UL/BL")/2+COUNTIF(G1433:AL1433,"UL/BF")/2+COUNTIF(G1433:AL1433,"PH/F")/2+COUNTIF(G1433:AL1433,"PH/L")/2</f>
        <v>2.5</v>
      </c>
      <c r="BC1433" s="255">
        <f>COUNTIF(H1433:AL1433,"NB")</f>
        <v>0</v>
      </c>
      <c r="BD1433" s="255">
        <f>COUNTIF(H1433:AL1433,"NL")</f>
        <v>0</v>
      </c>
      <c r="BE1433" s="255">
        <f>COUNTIF(H1433:AL1433,"IL")</f>
        <v>0</v>
      </c>
      <c r="BF1433" s="255">
        <f>COUNTIF(H1433:AL1433,"KT")</f>
        <v>0</v>
      </c>
      <c r="BG1433" s="255">
        <f>COUNTIF(H1433:AL1433,"L70")</f>
        <v>0</v>
      </c>
      <c r="BH1433" s="255">
        <f>COUNTIF(H1433:AL1433,"MD")</f>
        <v>0</v>
      </c>
      <c r="BI1433" s="255">
        <f>COUNTIF(H1433:AL1433,"PMD")</f>
        <v>0</v>
      </c>
      <c r="BJ1433" s="255">
        <f>COUNTIF(H1433:AL1433,"PM")</f>
        <v>0</v>
      </c>
      <c r="BK1433" s="255">
        <f>COUNTIF(H1433:AL1433,"BM")</f>
        <v>0</v>
      </c>
      <c r="BL1433" s="261">
        <f>SUMIF(H1433:AL1433,"PD",H1434:AL1434)+SUMIF(H1433:AL1433,"PN",H1434:AL1434)+SUMIF(H1433:AL1433,"P/DS",H1434:AL1434)+SUMIF(H1433:AL1433,"PN/F",H1434:AL1434)+SUMIF(H1433:AL1433,"PN/L",H1434:AL1434)+SUMIF(H1433:AL1433,"TV",H1434:AL1434)+SUMIF(H1433:AL1433,"TVD",H1434:AL1434)+SUMIF(H1433:AL1433,"PDD",H1434:AL1434)</f>
        <v>0</v>
      </c>
      <c r="BM1433" s="261">
        <f>SUMIF(H1433:AL1433,"PD",H1435:AL1435)+SUMIF(H1433:AL1433,"PN",H1435:AL1435)+SUMIF(H1433:AL1433,"P/DS",H1435:AL1435)+SUMIF(H1433:AL1433,"PN/F",H1435:AL1435)+SUMIF(H1433:AL1433,"PN/L",H1435:AL1435)+SUMIF(H1433:AL1433,"TV",H1435:AL1435)+SUMIF(H1433:AL1433,"TVD",H1435:AL1435)+SUMIF(H1433:AL1433,"PDD",H1435:AL1435)+SUMIF(H1433:AL1433,"PMD",H1435:AL1435)</f>
        <v>0</v>
      </c>
      <c r="BN1433" s="261">
        <f>SUMIF(H1433:AL1433,"PD",H1436:AL1436)+SUMIF(H1433:AL1433,"PN",H1436:AL1436)+SUMIF(H1433:AL1433,"P/DS",H1436:AL1436)+SUMIF(H1433:AL1433,"PN/F",H1436:AL1436)+SUMIF(H1433:AL1433,"PN/L",H1436:AL1436)+SUMIF(H1433:AL1433,"TV",H1436:AL1436)+SUMIF(H1433:AL1433,"TVD",H1436:AL1436)</f>
        <v>0</v>
      </c>
      <c r="BO1433" s="261">
        <f>SUMIF(H1433:AL1433,"PD",H1437:AL1437)+SUMIF(H1433:AL1433,"PN",H1437:AL1437)+SUMIF(H1433:AL1433,"P/DS",H1437:AL1437)+SUMIF(H1433:AL1433,"PN/F",H1437:AL1437)+SUMIF(H1433:AL1433,"PN/L",H1437:AL1437)+SUMIF(H1433:AL1433,"TV",H1437:AL1437)+SUMIF(H1433:AL1433,"TVD",H1437:AL1437)</f>
        <v>0</v>
      </c>
      <c r="BP1433" s="261">
        <f>SUMIF(H1433:AL1433,"PD",H1438:AL1438)+SUMIF(H1433:AL1433,"PN",H1438:AL1438)+SUMIF(H1433:AL1433,"P/DS",H1438:AL1438)+SUMIF(H1433:AL1433,"PN/F",H1438:AL1438)+SUMIF(H1433:AL1433,"PN/L",H1438:AL1438)+SUMIF(H1433:AL1433,"TV",H1438:AL1438)+SUMIF(H1433:AL1433,"TVD",H1438:AL1438)+SUMIF(H1433:AL1433,"PDD",H1438:AL1438)+SUMIF(H1433:AL1433,"PH",H1438:AL1438)+SUMIF(H1433:AL1433,"PM",H1438:AL1438)</f>
        <v>0</v>
      </c>
      <c r="BQ1433" s="261">
        <f>SUMIF(H1433:AL1433,"PD",H1439:AL1439)+SUMIF(H1433:AL1433,"PN",H1439:AL1439)+SUMIF(H1433:AL1433,"P/DS",H1439:AL1439)+SUMIF(H1433:AL1433,"PN/F",H1439:AL1439)+SUMIF(H1433:AL1433,"PN/L",H1439:AL1439)+SUMIF(H1433:AL1433,"TV",H1439:AL1439)+SUMIF(H1433:AL1433,"TVD",H1439:AL1439)+SUMIF(H1433:AL1433,"PDD",H1439:AL1439)+SUMIF(H1433:AL1433,"PH",H1439:AL1439)+SUMIF(H1433:AL1433,"PM",H1439:AL1439)</f>
        <v>0</v>
      </c>
      <c r="BR1433" s="269">
        <f>SUM(H1434:AL1434)-BL1433</f>
        <v>19</v>
      </c>
      <c r="BS1433" s="269">
        <f>SUM(H1435:AL1435)-BM1433</f>
        <v>0</v>
      </c>
      <c r="BT1433" s="269">
        <f>SUM(H1436:AL1436)-BN1433</f>
        <v>0</v>
      </c>
      <c r="BU1433" s="269">
        <f>SUM(H1437:AL1437)-BO1433</f>
        <v>0</v>
      </c>
      <c r="BV1433" s="269">
        <f>SUM(H1438:AL1438)-BP1433</f>
        <v>0</v>
      </c>
      <c r="BW1433" s="269">
        <f>SUM(H1439:AL1439)-BQ1433</f>
        <v>0</v>
      </c>
      <c r="BX1433" s="255">
        <f>SUMIF(H1433:AL1433,"PD",H1440:AL1440)+SUMIF(H1433:AL1433,"PN",H1440:AL1440)+SUMIF(H1433:AL1433,"P/DS",H1440:AL1440)+SUMIF(H1433:AL1433,"PN/F",H1440:AL1440)+SUMIF(H1433:AL1433,"PN/L",H1440:AL1440)</f>
        <v>0</v>
      </c>
      <c r="BY1433" s="255">
        <f>SUM(H1440:AL1440)-BX1433</f>
        <v>0</v>
      </c>
      <c r="BZ1433" s="255">
        <f t="shared" ref="BZ1433" si="534">+SUM(BL1433:BW1440)</f>
        <v>19</v>
      </c>
      <c r="CA1433" s="266">
        <f>(COUNTIFS(H1433:AL1433,"PD",H1434:AL1434,"&gt;=2"))*0.5-IF(CN1433="VP",COUNTIFS($H$16:$AL$16,"SAT",H1433:AL1433,"PD",H1434:AL1434,"&gt;=2"))*0.5</f>
        <v>0</v>
      </c>
      <c r="CB1433" s="266">
        <f>(COUNTIFS(H1433:AL1433,"PN",H1435:AL1435,"&gt;=0.5",H1434:AL1434,"&gt;=1.5"))*0.5+COUNTIFS(H1433:AL1433,"PDD",H1435:AL1435,"&gt;=0.5",H1434:AL1434,"&gt;=1.5")*0.5</f>
        <v>0</v>
      </c>
      <c r="CC1433" s="273">
        <f>(COUNTIFS(H1433:AL1433,"TV",H1435:AL1435,"&gt;=10"))*0.5+(COUNTIFS(H1433:AL1433,"PMD",H1435:AL1435,"&gt;=2"))*0.5</f>
        <v>0</v>
      </c>
      <c r="CD1433" s="266">
        <f>(COUNTIFS(H1433:AL1433,"TVD",H1437:AL1437,"&gt;=6.5",H1435:AL1435,"&gt;=3.5"))*0.5</f>
        <v>0</v>
      </c>
      <c r="CE1433" s="266">
        <f>(COUNTIFS(H1433:AL1433,"PD",H1438:AL1438,"&gt;=10"))*0.5</f>
        <v>0</v>
      </c>
      <c r="CF1433" s="266">
        <f>(COUNTIFS(H1433:AL1433,"PDD",H1438:AL1438,"&gt;=3.5",H1439:AL1439,"&gt;=6.5")+COUNTIFS(H1433:AL1433,"PH",H1439:AL1439,"&gt;=0.5",H1438:AL1438,"&gt;=1.5")+COUNTIFS(H1433:AL1433,"PM",H1439:AL1439,"&gt;=0.5",H1438:AL1438,"&gt;=1.5"))*0.5</f>
        <v>0</v>
      </c>
      <c r="CG1433" s="266">
        <f>(COUNTIFS(H1433:AL1433,"DS",H1434:AL1434,"&gt;=2")+COUNTIFS(H1433:AL1433,"AL/DS",H1434:AL1434,"&gt;=2"))*0.5-IF(CN1433="VP",COUNTIFS($H$16:$AL$16,"SAT",H1433:AL1433,"DS",H1434:AL1434,"&gt;=2"))*0.5</f>
        <v>4</v>
      </c>
      <c r="CH1433" s="266">
        <f>(COUNTIFS(H1433:AL1433,"NS",H1435:AL1435,"&gt;=0.5",H1434:AL1434,"&gt;=1.5")+COUNTIFS(H1433:AL1433,"AL/NS",H1435:AL1435,"&gt;=0.5",H1434:AL1434,"&gt;=1.5")+COUNTIFS(H1433:AL1433,"NHD",H1435:AL1435,"&gt;=4.5",H1438:AL1438,"&gt;=2",H1434:AL1434,"&gt;=1.5"))*0.5</f>
        <v>0</v>
      </c>
      <c r="CI1433" s="266">
        <f>(COUNTIF(H1435:AL1435,"&gt;=10")+COUNTIFS(H1433:AL1433,"MD",H1435:AL1435,"&gt;=2")-COUNTIFS(H1433:AL1433,"TV",H1435:AL1435,"&gt;=10"))*0.5</f>
        <v>0</v>
      </c>
      <c r="CJ1433" s="266">
        <f>(COUNTIFS(H1433:AL1433,"D",H1437:AL1437,"&gt;=6.5",H1435:AL1435,"&gt;=3.5"))*0.5</f>
        <v>0</v>
      </c>
      <c r="CK1433" s="266">
        <f>(COUNTIF(H1438:AL1438,"&gt;=10")-COUNTIFS(H1433:AL1433,"PD",H1438:AL1438,"&gt;=10"))*0.5</f>
        <v>0</v>
      </c>
      <c r="CL1433" s="265">
        <f>(COUNTIFS(H1433:AL1433,"NHD",H1438:AL1438,"&gt;=3.5",H1439:AL1439,"&gt;=6.5")+COUNTIFS(H1433:AL1433,"BH",H1438:AL1438,"&gt;=1.5",H1439:AL1439,"&gt;=0.5")+COUNTIFS(H1433:AL1433,"BM",H1438:AL1438,"&gt;=1.5",H1439:AL1439,"&gt;=0.5")+COUNTIFS(H1433:AL1433,"D",H1438:AL1438,"&gt;=1.5",H1439:AL1439,"&gt;=0.5"))*0.5</f>
        <v>0</v>
      </c>
      <c r="CM1433" s="272"/>
      <c r="CN1433" s="264" t="s">
        <v>723</v>
      </c>
      <c r="CO1433" s="138">
        <f t="shared" ref="CO1433" si="535">+AM1433+AN1433+AO1433+AP1433+AQ1433+AR1433+AS1433+AU1433+BG1433</f>
        <v>26</v>
      </c>
      <c r="CP1433" s="225">
        <f>+SUM(I1434:I1439)-I1440</f>
        <v>0</v>
      </c>
      <c r="CQ1433" s="225">
        <f>+SUM(J1434:J1439)-J1440</f>
        <v>2.5</v>
      </c>
      <c r="CR1433" s="225">
        <f>+SUM(K1434:K1439)-K1440</f>
        <v>0</v>
      </c>
      <c r="CS1433" s="139"/>
      <c r="CT1433" s="139"/>
      <c r="CU1433" s="139"/>
      <c r="CV1433" s="139"/>
      <c r="CW1433" s="139"/>
      <c r="CX1433" s="139"/>
      <c r="CY1433" s="139"/>
      <c r="CZ1433" s="139"/>
      <c r="DA1433" s="139"/>
    </row>
    <row r="1434" spans="1:105" s="120" customFormat="1" ht="15" customHeight="1">
      <c r="A1434" s="228"/>
      <c r="B1434" s="427"/>
      <c r="C1434" s="430"/>
      <c r="D1434" s="237"/>
      <c r="E1434" s="237"/>
      <c r="F1434" s="242" t="s">
        <v>82</v>
      </c>
      <c r="G1434" s="121">
        <v>1.5</v>
      </c>
      <c r="H1434" s="83"/>
      <c r="I1434" s="83"/>
      <c r="J1434" s="83">
        <v>2.5</v>
      </c>
      <c r="K1434" s="83"/>
      <c r="L1434" s="83">
        <v>2.5</v>
      </c>
      <c r="M1434" s="83">
        <v>2.5</v>
      </c>
      <c r="N1434" s="83">
        <v>2.5</v>
      </c>
      <c r="O1434" s="83"/>
      <c r="P1434" s="83">
        <v>2</v>
      </c>
      <c r="Q1434" s="83">
        <v>2.5</v>
      </c>
      <c r="R1434" s="83">
        <v>2</v>
      </c>
      <c r="S1434" s="83">
        <v>2.5</v>
      </c>
      <c r="T1434" s="83"/>
      <c r="U1434" s="83"/>
      <c r="V1434" s="83"/>
      <c r="W1434" s="83"/>
      <c r="X1434" s="83"/>
      <c r="Y1434" s="83"/>
      <c r="Z1434" s="83"/>
      <c r="AA1434" s="83"/>
      <c r="AB1434" s="83"/>
      <c r="AC1434" s="79"/>
      <c r="AD1434" s="79"/>
      <c r="AE1434" s="79"/>
      <c r="AF1434" s="79"/>
      <c r="AG1434" s="79"/>
      <c r="AH1434" s="79"/>
      <c r="AI1434" s="79"/>
      <c r="AJ1434" s="79"/>
      <c r="AK1434" s="79"/>
      <c r="AL1434" s="79"/>
      <c r="AM1434" s="240"/>
      <c r="AN1434" s="240"/>
      <c r="AO1434" s="240"/>
      <c r="AP1434" s="240"/>
      <c r="AQ1434" s="240"/>
      <c r="AR1434" s="240"/>
      <c r="AS1434" s="240"/>
      <c r="AT1434" s="256"/>
      <c r="AU1434" s="256"/>
      <c r="AV1434" s="259"/>
      <c r="AW1434" s="259"/>
      <c r="AX1434" s="256"/>
      <c r="AY1434" s="256"/>
      <c r="AZ1434" s="256"/>
      <c r="BA1434" s="256"/>
      <c r="BB1434" s="256"/>
      <c r="BC1434" s="256"/>
      <c r="BD1434" s="256"/>
      <c r="BE1434" s="256"/>
      <c r="BF1434" s="256"/>
      <c r="BG1434" s="256"/>
      <c r="BH1434" s="256"/>
      <c r="BI1434" s="256"/>
      <c r="BJ1434" s="256"/>
      <c r="BK1434" s="256"/>
      <c r="BL1434" s="262"/>
      <c r="BM1434" s="262"/>
      <c r="BN1434" s="262"/>
      <c r="BO1434" s="262"/>
      <c r="BP1434" s="262"/>
      <c r="BQ1434" s="262"/>
      <c r="BR1434" s="270"/>
      <c r="BS1434" s="270"/>
      <c r="BT1434" s="270"/>
      <c r="BU1434" s="270"/>
      <c r="BV1434" s="270"/>
      <c r="BW1434" s="270"/>
      <c r="BX1434" s="256"/>
      <c r="BY1434" s="256"/>
      <c r="BZ1434" s="256"/>
      <c r="CA1434" s="267"/>
      <c r="CB1434" s="267"/>
      <c r="CC1434" s="274"/>
      <c r="CD1434" s="267"/>
      <c r="CE1434" s="267"/>
      <c r="CF1434" s="267"/>
      <c r="CG1434" s="267"/>
      <c r="CH1434" s="267"/>
      <c r="CI1434" s="267"/>
      <c r="CJ1434" s="267"/>
      <c r="CK1434" s="267"/>
      <c r="CL1434" s="265"/>
      <c r="CM1434" s="272"/>
      <c r="CN1434" s="264"/>
      <c r="CO1434" s="138"/>
      <c r="CP1434" s="226"/>
      <c r="CQ1434" s="226"/>
      <c r="CR1434" s="226"/>
      <c r="CS1434" s="139"/>
      <c r="CT1434" s="139"/>
      <c r="CU1434" s="139"/>
      <c r="CV1434" s="139"/>
      <c r="CW1434" s="139"/>
      <c r="CX1434" s="139"/>
      <c r="CY1434" s="139"/>
      <c r="CZ1434" s="139"/>
      <c r="DA1434" s="139"/>
    </row>
    <row r="1435" spans="1:105" s="120" customFormat="1" ht="15" customHeight="1">
      <c r="A1435" s="228"/>
      <c r="B1435" s="427"/>
      <c r="C1435" s="430"/>
      <c r="D1435" s="237"/>
      <c r="E1435" s="237"/>
      <c r="F1435" s="243"/>
      <c r="G1435" s="122">
        <v>2</v>
      </c>
      <c r="H1435" s="84"/>
      <c r="I1435" s="84"/>
      <c r="J1435" s="84"/>
      <c r="K1435" s="84"/>
      <c r="L1435" s="83"/>
      <c r="M1435" s="84"/>
      <c r="N1435" s="84"/>
      <c r="O1435" s="84"/>
      <c r="P1435" s="84"/>
      <c r="Q1435" s="84"/>
      <c r="R1435" s="84"/>
      <c r="S1435" s="84"/>
      <c r="T1435" s="84"/>
      <c r="U1435" s="84"/>
      <c r="V1435" s="84"/>
      <c r="W1435" s="84"/>
      <c r="X1435" s="84"/>
      <c r="Y1435" s="84"/>
      <c r="Z1435" s="84"/>
      <c r="AA1435" s="84"/>
      <c r="AB1435" s="84"/>
      <c r="AC1435" s="80"/>
      <c r="AD1435" s="80"/>
      <c r="AE1435" s="80"/>
      <c r="AF1435" s="80"/>
      <c r="AG1435" s="80"/>
      <c r="AH1435" s="80"/>
      <c r="AI1435" s="80"/>
      <c r="AJ1435" s="80"/>
      <c r="AK1435" s="80"/>
      <c r="AL1435" s="80"/>
      <c r="AM1435" s="240"/>
      <c r="AN1435" s="240"/>
      <c r="AO1435" s="240"/>
      <c r="AP1435" s="240"/>
      <c r="AQ1435" s="240"/>
      <c r="AR1435" s="240"/>
      <c r="AS1435" s="240"/>
      <c r="AT1435" s="256"/>
      <c r="AU1435" s="256"/>
      <c r="AV1435" s="259"/>
      <c r="AW1435" s="259"/>
      <c r="AX1435" s="256"/>
      <c r="AY1435" s="256"/>
      <c r="AZ1435" s="256"/>
      <c r="BA1435" s="256"/>
      <c r="BB1435" s="256"/>
      <c r="BC1435" s="256"/>
      <c r="BD1435" s="256"/>
      <c r="BE1435" s="256"/>
      <c r="BF1435" s="256"/>
      <c r="BG1435" s="256"/>
      <c r="BH1435" s="256"/>
      <c r="BI1435" s="256"/>
      <c r="BJ1435" s="256"/>
      <c r="BK1435" s="256"/>
      <c r="BL1435" s="262"/>
      <c r="BM1435" s="262"/>
      <c r="BN1435" s="262"/>
      <c r="BO1435" s="262"/>
      <c r="BP1435" s="262"/>
      <c r="BQ1435" s="262"/>
      <c r="BR1435" s="270"/>
      <c r="BS1435" s="270"/>
      <c r="BT1435" s="270"/>
      <c r="BU1435" s="270"/>
      <c r="BV1435" s="270"/>
      <c r="BW1435" s="270"/>
      <c r="BX1435" s="256"/>
      <c r="BY1435" s="256"/>
      <c r="BZ1435" s="256"/>
      <c r="CA1435" s="267"/>
      <c r="CB1435" s="267"/>
      <c r="CC1435" s="274"/>
      <c r="CD1435" s="267"/>
      <c r="CE1435" s="267"/>
      <c r="CF1435" s="267"/>
      <c r="CG1435" s="267"/>
      <c r="CH1435" s="267"/>
      <c r="CI1435" s="267"/>
      <c r="CJ1435" s="267"/>
      <c r="CK1435" s="267"/>
      <c r="CL1435" s="265"/>
      <c r="CM1435" s="272"/>
      <c r="CN1435" s="264"/>
      <c r="CO1435" s="138"/>
      <c r="CP1435" s="226"/>
      <c r="CQ1435" s="226"/>
      <c r="CR1435" s="226"/>
      <c r="CS1435" s="139"/>
      <c r="CT1435" s="139"/>
      <c r="CU1435" s="139"/>
      <c r="CV1435" s="139"/>
      <c r="CW1435" s="139"/>
      <c r="CX1435" s="139"/>
      <c r="CY1435" s="139"/>
      <c r="CZ1435" s="139"/>
      <c r="DA1435" s="139"/>
    </row>
    <row r="1436" spans="1:105" s="120" customFormat="1" ht="15" customHeight="1">
      <c r="A1436" s="228"/>
      <c r="B1436" s="427"/>
      <c r="C1436" s="430"/>
      <c r="D1436" s="237"/>
      <c r="E1436" s="237"/>
      <c r="F1436" s="243"/>
      <c r="G1436" s="122">
        <v>2.1</v>
      </c>
      <c r="H1436" s="84"/>
      <c r="I1436" s="84"/>
      <c r="J1436" s="84"/>
      <c r="K1436" s="84"/>
      <c r="L1436" s="84"/>
      <c r="M1436" s="84"/>
      <c r="N1436" s="84"/>
      <c r="O1436" s="84"/>
      <c r="P1436" s="84"/>
      <c r="Q1436" s="84"/>
      <c r="R1436" s="84"/>
      <c r="S1436" s="84"/>
      <c r="T1436" s="84"/>
      <c r="U1436" s="84"/>
      <c r="V1436" s="84"/>
      <c r="W1436" s="84"/>
      <c r="X1436" s="84"/>
      <c r="Y1436" s="84"/>
      <c r="Z1436" s="84"/>
      <c r="AA1436" s="84"/>
      <c r="AB1436" s="84"/>
      <c r="AC1436" s="80"/>
      <c r="AD1436" s="80"/>
      <c r="AE1436" s="80"/>
      <c r="AF1436" s="80"/>
      <c r="AG1436" s="80"/>
      <c r="AH1436" s="80"/>
      <c r="AI1436" s="80"/>
      <c r="AJ1436" s="80"/>
      <c r="AK1436" s="80"/>
      <c r="AL1436" s="80"/>
      <c r="AM1436" s="240"/>
      <c r="AN1436" s="240"/>
      <c r="AO1436" s="240"/>
      <c r="AP1436" s="240"/>
      <c r="AQ1436" s="240"/>
      <c r="AR1436" s="240"/>
      <c r="AS1436" s="240"/>
      <c r="AT1436" s="256"/>
      <c r="AU1436" s="256"/>
      <c r="AV1436" s="259"/>
      <c r="AW1436" s="259"/>
      <c r="AX1436" s="256"/>
      <c r="AY1436" s="256"/>
      <c r="AZ1436" s="256"/>
      <c r="BA1436" s="256"/>
      <c r="BB1436" s="256"/>
      <c r="BC1436" s="256"/>
      <c r="BD1436" s="256"/>
      <c r="BE1436" s="256"/>
      <c r="BF1436" s="256"/>
      <c r="BG1436" s="256"/>
      <c r="BH1436" s="256"/>
      <c r="BI1436" s="256"/>
      <c r="BJ1436" s="256"/>
      <c r="BK1436" s="256"/>
      <c r="BL1436" s="262"/>
      <c r="BM1436" s="262"/>
      <c r="BN1436" s="262"/>
      <c r="BO1436" s="262"/>
      <c r="BP1436" s="262"/>
      <c r="BQ1436" s="262"/>
      <c r="BR1436" s="270"/>
      <c r="BS1436" s="270"/>
      <c r="BT1436" s="270"/>
      <c r="BU1436" s="270"/>
      <c r="BV1436" s="270"/>
      <c r="BW1436" s="270"/>
      <c r="BX1436" s="256"/>
      <c r="BY1436" s="256"/>
      <c r="BZ1436" s="256"/>
      <c r="CA1436" s="267"/>
      <c r="CB1436" s="267"/>
      <c r="CC1436" s="274"/>
      <c r="CD1436" s="267"/>
      <c r="CE1436" s="267"/>
      <c r="CF1436" s="267"/>
      <c r="CG1436" s="267"/>
      <c r="CH1436" s="267"/>
      <c r="CI1436" s="267"/>
      <c r="CJ1436" s="267"/>
      <c r="CK1436" s="267"/>
      <c r="CL1436" s="265"/>
      <c r="CM1436" s="272"/>
      <c r="CN1436" s="264"/>
      <c r="CO1436" s="138"/>
      <c r="CP1436" s="226"/>
      <c r="CQ1436" s="226"/>
      <c r="CR1436" s="226"/>
      <c r="CS1436" s="139"/>
      <c r="CT1436" s="139"/>
      <c r="CU1436" s="139"/>
      <c r="CV1436" s="139"/>
      <c r="CW1436" s="139"/>
      <c r="CX1436" s="139"/>
      <c r="CY1436" s="139"/>
      <c r="CZ1436" s="139"/>
      <c r="DA1436" s="139"/>
    </row>
    <row r="1437" spans="1:105" s="120" customFormat="1" ht="15" customHeight="1">
      <c r="A1437" s="228"/>
      <c r="B1437" s="427"/>
      <c r="C1437" s="430"/>
      <c r="D1437" s="237"/>
      <c r="E1437" s="237"/>
      <c r="F1437" s="243"/>
      <c r="G1437" s="122">
        <v>2.7</v>
      </c>
      <c r="H1437" s="84"/>
      <c r="I1437" s="84"/>
      <c r="J1437" s="84"/>
      <c r="K1437" s="84"/>
      <c r="L1437" s="84"/>
      <c r="M1437" s="84"/>
      <c r="N1437" s="84"/>
      <c r="O1437" s="84"/>
      <c r="P1437" s="84"/>
      <c r="Q1437" s="84"/>
      <c r="R1437" s="84"/>
      <c r="S1437" s="84"/>
      <c r="T1437" s="84"/>
      <c r="U1437" s="84"/>
      <c r="V1437" s="84"/>
      <c r="W1437" s="84"/>
      <c r="X1437" s="84"/>
      <c r="Y1437" s="84"/>
      <c r="Z1437" s="84"/>
      <c r="AA1437" s="84"/>
      <c r="AB1437" s="84"/>
      <c r="AC1437" s="80"/>
      <c r="AD1437" s="80"/>
      <c r="AE1437" s="80"/>
      <c r="AF1437" s="80"/>
      <c r="AG1437" s="80"/>
      <c r="AH1437" s="80"/>
      <c r="AI1437" s="80"/>
      <c r="AJ1437" s="80"/>
      <c r="AK1437" s="80"/>
      <c r="AL1437" s="80"/>
      <c r="AM1437" s="240"/>
      <c r="AN1437" s="240"/>
      <c r="AO1437" s="240"/>
      <c r="AP1437" s="240"/>
      <c r="AQ1437" s="240"/>
      <c r="AR1437" s="240"/>
      <c r="AS1437" s="240"/>
      <c r="AT1437" s="256"/>
      <c r="AU1437" s="256"/>
      <c r="AV1437" s="259"/>
      <c r="AW1437" s="259"/>
      <c r="AX1437" s="256"/>
      <c r="AY1437" s="256"/>
      <c r="AZ1437" s="256"/>
      <c r="BA1437" s="256"/>
      <c r="BB1437" s="256"/>
      <c r="BC1437" s="256"/>
      <c r="BD1437" s="256"/>
      <c r="BE1437" s="256"/>
      <c r="BF1437" s="256"/>
      <c r="BG1437" s="256"/>
      <c r="BH1437" s="256"/>
      <c r="BI1437" s="256"/>
      <c r="BJ1437" s="256"/>
      <c r="BK1437" s="256"/>
      <c r="BL1437" s="262"/>
      <c r="BM1437" s="262"/>
      <c r="BN1437" s="262"/>
      <c r="BO1437" s="262"/>
      <c r="BP1437" s="262"/>
      <c r="BQ1437" s="262"/>
      <c r="BR1437" s="270"/>
      <c r="BS1437" s="270"/>
      <c r="BT1437" s="270"/>
      <c r="BU1437" s="270"/>
      <c r="BV1437" s="270"/>
      <c r="BW1437" s="270"/>
      <c r="BX1437" s="256"/>
      <c r="BY1437" s="256"/>
      <c r="BZ1437" s="256"/>
      <c r="CA1437" s="267"/>
      <c r="CB1437" s="267"/>
      <c r="CC1437" s="274"/>
      <c r="CD1437" s="267"/>
      <c r="CE1437" s="267"/>
      <c r="CF1437" s="267"/>
      <c r="CG1437" s="267"/>
      <c r="CH1437" s="267"/>
      <c r="CI1437" s="267"/>
      <c r="CJ1437" s="267"/>
      <c r="CK1437" s="267"/>
      <c r="CL1437" s="265"/>
      <c r="CM1437" s="272"/>
      <c r="CN1437" s="264"/>
      <c r="CO1437" s="138"/>
      <c r="CP1437" s="226"/>
      <c r="CQ1437" s="226"/>
      <c r="CR1437" s="226"/>
      <c r="CS1437" s="139"/>
      <c r="CT1437" s="139"/>
      <c r="CU1437" s="139"/>
      <c r="CV1437" s="139"/>
      <c r="CW1437" s="139"/>
      <c r="CX1437" s="139"/>
      <c r="CY1437" s="139"/>
      <c r="CZ1437" s="139"/>
      <c r="DA1437" s="139"/>
    </row>
    <row r="1438" spans="1:105" s="120" customFormat="1" ht="15" customHeight="1">
      <c r="A1438" s="228"/>
      <c r="B1438" s="427"/>
      <c r="C1438" s="430"/>
      <c r="D1438" s="237"/>
      <c r="E1438" s="237"/>
      <c r="F1438" s="243"/>
      <c r="G1438" s="122">
        <v>3</v>
      </c>
      <c r="H1438" s="84"/>
      <c r="I1438" s="84"/>
      <c r="J1438" s="84"/>
      <c r="K1438" s="84"/>
      <c r="L1438" s="84"/>
      <c r="M1438" s="84"/>
      <c r="N1438" s="84"/>
      <c r="O1438" s="84"/>
      <c r="P1438" s="84"/>
      <c r="Q1438" s="84"/>
      <c r="R1438" s="84"/>
      <c r="S1438" s="84"/>
      <c r="T1438" s="84"/>
      <c r="U1438" s="84"/>
      <c r="V1438" s="84"/>
      <c r="W1438" s="84"/>
      <c r="X1438" s="84"/>
      <c r="Y1438" s="84"/>
      <c r="Z1438" s="84"/>
      <c r="AA1438" s="84"/>
      <c r="AB1438" s="84"/>
      <c r="AC1438" s="80"/>
      <c r="AD1438" s="80"/>
      <c r="AE1438" s="80"/>
      <c r="AF1438" s="80"/>
      <c r="AG1438" s="80"/>
      <c r="AH1438" s="80"/>
      <c r="AI1438" s="80"/>
      <c r="AJ1438" s="80"/>
      <c r="AK1438" s="80"/>
      <c r="AL1438" s="80"/>
      <c r="AM1438" s="240"/>
      <c r="AN1438" s="240"/>
      <c r="AO1438" s="240"/>
      <c r="AP1438" s="240"/>
      <c r="AQ1438" s="240"/>
      <c r="AR1438" s="240"/>
      <c r="AS1438" s="240"/>
      <c r="AT1438" s="256"/>
      <c r="AU1438" s="256"/>
      <c r="AV1438" s="259"/>
      <c r="AW1438" s="259"/>
      <c r="AX1438" s="256"/>
      <c r="AY1438" s="256"/>
      <c r="AZ1438" s="256"/>
      <c r="BA1438" s="256"/>
      <c r="BB1438" s="256"/>
      <c r="BC1438" s="256"/>
      <c r="BD1438" s="256"/>
      <c r="BE1438" s="256"/>
      <c r="BF1438" s="256"/>
      <c r="BG1438" s="256"/>
      <c r="BH1438" s="256"/>
      <c r="BI1438" s="256"/>
      <c r="BJ1438" s="256"/>
      <c r="BK1438" s="256"/>
      <c r="BL1438" s="262"/>
      <c r="BM1438" s="262"/>
      <c r="BN1438" s="262"/>
      <c r="BO1438" s="262"/>
      <c r="BP1438" s="262"/>
      <c r="BQ1438" s="262"/>
      <c r="BR1438" s="270"/>
      <c r="BS1438" s="270"/>
      <c r="BT1438" s="270"/>
      <c r="BU1438" s="270"/>
      <c r="BV1438" s="270"/>
      <c r="BW1438" s="270"/>
      <c r="BX1438" s="256"/>
      <c r="BY1438" s="256"/>
      <c r="BZ1438" s="256"/>
      <c r="CA1438" s="267"/>
      <c r="CB1438" s="267"/>
      <c r="CC1438" s="274"/>
      <c r="CD1438" s="267"/>
      <c r="CE1438" s="267"/>
      <c r="CF1438" s="267"/>
      <c r="CG1438" s="267"/>
      <c r="CH1438" s="267"/>
      <c r="CI1438" s="267"/>
      <c r="CJ1438" s="267"/>
      <c r="CK1438" s="267"/>
      <c r="CL1438" s="265"/>
      <c r="CM1438" s="272"/>
      <c r="CN1438" s="264"/>
      <c r="CO1438" s="138"/>
      <c r="CP1438" s="226"/>
      <c r="CQ1438" s="226"/>
      <c r="CR1438" s="226"/>
      <c r="CS1438" s="139"/>
      <c r="CT1438" s="139"/>
      <c r="CU1438" s="139"/>
      <c r="CV1438" s="139"/>
      <c r="CW1438" s="139"/>
      <c r="CX1438" s="139"/>
      <c r="CY1438" s="139"/>
      <c r="CZ1438" s="139"/>
      <c r="DA1438" s="139"/>
    </row>
    <row r="1439" spans="1:105" s="120" customFormat="1" ht="15" customHeight="1">
      <c r="A1439" s="228"/>
      <c r="B1439" s="427"/>
      <c r="C1439" s="430"/>
      <c r="D1439" s="237"/>
      <c r="E1439" s="237"/>
      <c r="F1439" s="244"/>
      <c r="G1439" s="123">
        <v>3.9</v>
      </c>
      <c r="H1439" s="85"/>
      <c r="I1439" s="85"/>
      <c r="J1439" s="85"/>
      <c r="K1439" s="85"/>
      <c r="L1439" s="85"/>
      <c r="M1439" s="85"/>
      <c r="N1439" s="85"/>
      <c r="O1439" s="85"/>
      <c r="P1439" s="85"/>
      <c r="Q1439" s="85"/>
      <c r="R1439" s="85"/>
      <c r="S1439" s="85"/>
      <c r="T1439" s="85"/>
      <c r="U1439" s="85"/>
      <c r="V1439" s="85"/>
      <c r="W1439" s="85"/>
      <c r="X1439" s="85"/>
      <c r="Y1439" s="85"/>
      <c r="Z1439" s="85"/>
      <c r="AA1439" s="85"/>
      <c r="AB1439" s="85"/>
      <c r="AC1439" s="81"/>
      <c r="AD1439" s="81"/>
      <c r="AE1439" s="81"/>
      <c r="AF1439" s="81"/>
      <c r="AG1439" s="81"/>
      <c r="AH1439" s="81"/>
      <c r="AI1439" s="81"/>
      <c r="AJ1439" s="81"/>
      <c r="AK1439" s="81"/>
      <c r="AL1439" s="81"/>
      <c r="AM1439" s="240"/>
      <c r="AN1439" s="240"/>
      <c r="AO1439" s="240"/>
      <c r="AP1439" s="240"/>
      <c r="AQ1439" s="240"/>
      <c r="AR1439" s="240"/>
      <c r="AS1439" s="240"/>
      <c r="AT1439" s="256"/>
      <c r="AU1439" s="256"/>
      <c r="AV1439" s="259"/>
      <c r="AW1439" s="259"/>
      <c r="AX1439" s="256"/>
      <c r="AY1439" s="256"/>
      <c r="AZ1439" s="256"/>
      <c r="BA1439" s="256"/>
      <c r="BB1439" s="256"/>
      <c r="BC1439" s="256"/>
      <c r="BD1439" s="256"/>
      <c r="BE1439" s="256"/>
      <c r="BF1439" s="256"/>
      <c r="BG1439" s="256"/>
      <c r="BH1439" s="256"/>
      <c r="BI1439" s="256"/>
      <c r="BJ1439" s="256"/>
      <c r="BK1439" s="256"/>
      <c r="BL1439" s="262"/>
      <c r="BM1439" s="262"/>
      <c r="BN1439" s="262"/>
      <c r="BO1439" s="262"/>
      <c r="BP1439" s="262"/>
      <c r="BQ1439" s="262"/>
      <c r="BR1439" s="270"/>
      <c r="BS1439" s="270"/>
      <c r="BT1439" s="270"/>
      <c r="BU1439" s="270"/>
      <c r="BV1439" s="270"/>
      <c r="BW1439" s="270"/>
      <c r="BX1439" s="256"/>
      <c r="BY1439" s="256"/>
      <c r="BZ1439" s="256"/>
      <c r="CA1439" s="267"/>
      <c r="CB1439" s="267"/>
      <c r="CC1439" s="274"/>
      <c r="CD1439" s="267"/>
      <c r="CE1439" s="267"/>
      <c r="CF1439" s="267"/>
      <c r="CG1439" s="267"/>
      <c r="CH1439" s="267"/>
      <c r="CI1439" s="267"/>
      <c r="CJ1439" s="267"/>
      <c r="CK1439" s="267"/>
      <c r="CL1439" s="265"/>
      <c r="CM1439" s="272"/>
      <c r="CN1439" s="264"/>
      <c r="CO1439" s="138"/>
      <c r="CP1439" s="226"/>
      <c r="CQ1439" s="226"/>
      <c r="CR1439" s="226"/>
      <c r="CS1439" s="139"/>
      <c r="CT1439" s="139"/>
      <c r="CU1439" s="139"/>
      <c r="CV1439" s="139"/>
      <c r="CW1439" s="139"/>
      <c r="CX1439" s="139"/>
      <c r="CY1439" s="139"/>
      <c r="CZ1439" s="139"/>
      <c r="DA1439" s="139"/>
    </row>
    <row r="1440" spans="1:105" s="120" customFormat="1" ht="15" customHeight="1">
      <c r="A1440" s="229"/>
      <c r="B1440" s="428"/>
      <c r="C1440" s="431"/>
      <c r="D1440" s="238"/>
      <c r="E1440" s="238"/>
      <c r="F1440" s="245" t="s">
        <v>83</v>
      </c>
      <c r="G1440" s="246"/>
      <c r="H1440" s="82"/>
      <c r="I1440" s="82"/>
      <c r="J1440" s="82"/>
      <c r="K1440" s="82"/>
      <c r="L1440" s="82"/>
      <c r="M1440" s="82"/>
      <c r="N1440" s="82"/>
      <c r="O1440" s="82"/>
      <c r="P1440" s="82"/>
      <c r="Q1440" s="82"/>
      <c r="R1440" s="82"/>
      <c r="S1440" s="82"/>
      <c r="T1440" s="82"/>
      <c r="U1440" s="82"/>
      <c r="V1440" s="82"/>
      <c r="W1440" s="82"/>
      <c r="X1440" s="82"/>
      <c r="Y1440" s="82"/>
      <c r="Z1440" s="82"/>
      <c r="AA1440" s="82"/>
      <c r="AB1440" s="82"/>
      <c r="AC1440" s="35"/>
      <c r="AD1440" s="35"/>
      <c r="AE1440" s="35"/>
      <c r="AF1440" s="35"/>
      <c r="AG1440" s="35"/>
      <c r="AH1440" s="35"/>
      <c r="AI1440" s="35"/>
      <c r="AJ1440" s="35"/>
      <c r="AK1440" s="35"/>
      <c r="AL1440" s="35"/>
      <c r="AM1440" s="241"/>
      <c r="AN1440" s="241"/>
      <c r="AO1440" s="241"/>
      <c r="AP1440" s="241"/>
      <c r="AQ1440" s="241"/>
      <c r="AR1440" s="241"/>
      <c r="AS1440" s="241"/>
      <c r="AT1440" s="257"/>
      <c r="AU1440" s="257"/>
      <c r="AV1440" s="260"/>
      <c r="AW1440" s="260"/>
      <c r="AX1440" s="257"/>
      <c r="AY1440" s="257"/>
      <c r="AZ1440" s="257"/>
      <c r="BA1440" s="257"/>
      <c r="BB1440" s="257"/>
      <c r="BC1440" s="257"/>
      <c r="BD1440" s="257"/>
      <c r="BE1440" s="257"/>
      <c r="BF1440" s="257"/>
      <c r="BG1440" s="257"/>
      <c r="BH1440" s="257"/>
      <c r="BI1440" s="257"/>
      <c r="BJ1440" s="257"/>
      <c r="BK1440" s="257"/>
      <c r="BL1440" s="263"/>
      <c r="BM1440" s="263"/>
      <c r="BN1440" s="263"/>
      <c r="BO1440" s="263"/>
      <c r="BP1440" s="263"/>
      <c r="BQ1440" s="263"/>
      <c r="BR1440" s="271"/>
      <c r="BS1440" s="271"/>
      <c r="BT1440" s="271"/>
      <c r="BU1440" s="271"/>
      <c r="BV1440" s="271"/>
      <c r="BW1440" s="271"/>
      <c r="BX1440" s="257"/>
      <c r="BY1440" s="257"/>
      <c r="BZ1440" s="257"/>
      <c r="CA1440" s="268"/>
      <c r="CB1440" s="268"/>
      <c r="CC1440" s="275"/>
      <c r="CD1440" s="268"/>
      <c r="CE1440" s="268"/>
      <c r="CF1440" s="268"/>
      <c r="CG1440" s="268"/>
      <c r="CH1440" s="268"/>
      <c r="CI1440" s="268"/>
      <c r="CJ1440" s="268"/>
      <c r="CK1440" s="268"/>
      <c r="CL1440" s="265"/>
      <c r="CM1440" s="272"/>
      <c r="CN1440" s="264"/>
      <c r="CO1440" s="138"/>
      <c r="CP1440" s="226"/>
      <c r="CQ1440" s="226"/>
      <c r="CR1440" s="226"/>
      <c r="CS1440" s="139"/>
      <c r="CT1440" s="139"/>
      <c r="CU1440" s="139"/>
      <c r="CV1440" s="139"/>
      <c r="CW1440" s="139"/>
      <c r="CX1440" s="139"/>
      <c r="CY1440" s="139"/>
      <c r="CZ1440" s="139"/>
      <c r="DA1440" s="139"/>
    </row>
    <row r="1441" spans="1:105" s="120" customFormat="1" ht="15" customHeight="1">
      <c r="A1441" s="227">
        <f t="shared" ref="A1441" si="536">A1433+1</f>
        <v>178</v>
      </c>
      <c r="B1441" s="426" t="s">
        <v>292</v>
      </c>
      <c r="C1441" s="429" t="s">
        <v>293</v>
      </c>
      <c r="D1441" s="236">
        <v>42527</v>
      </c>
      <c r="E1441" s="236" t="s">
        <v>1252</v>
      </c>
      <c r="F1441" s="253" t="s">
        <v>80</v>
      </c>
      <c r="G1441" s="254"/>
      <c r="H1441" s="82" t="s">
        <v>69</v>
      </c>
      <c r="I1441" s="82"/>
      <c r="J1441" s="82" t="s">
        <v>60</v>
      </c>
      <c r="K1441" s="82" t="s">
        <v>60</v>
      </c>
      <c r="L1441" s="82" t="s">
        <v>60</v>
      </c>
      <c r="M1441" s="82" t="s">
        <v>67</v>
      </c>
      <c r="N1441" s="82" t="s">
        <v>60</v>
      </c>
      <c r="O1441" s="82"/>
      <c r="P1441" s="82" t="s">
        <v>60</v>
      </c>
      <c r="Q1441" s="82" t="s">
        <v>60</v>
      </c>
      <c r="R1441" s="82" t="s">
        <v>60</v>
      </c>
      <c r="S1441" s="82" t="s">
        <v>60</v>
      </c>
      <c r="T1441" s="82" t="s">
        <v>60</v>
      </c>
      <c r="U1441" s="82" t="s">
        <v>60</v>
      </c>
      <c r="V1441" s="82"/>
      <c r="W1441" s="82" t="s">
        <v>60</v>
      </c>
      <c r="X1441" s="82" t="s">
        <v>60</v>
      </c>
      <c r="Y1441" s="82" t="s">
        <v>60</v>
      </c>
      <c r="Z1441" s="82" t="s">
        <v>60</v>
      </c>
      <c r="AA1441" s="82" t="s">
        <v>60</v>
      </c>
      <c r="AB1441" s="82" t="s">
        <v>60</v>
      </c>
      <c r="AC1441" s="82"/>
      <c r="AD1441" s="82" t="s">
        <v>60</v>
      </c>
      <c r="AE1441" s="82" t="s">
        <v>60</v>
      </c>
      <c r="AF1441" s="82" t="s">
        <v>60</v>
      </c>
      <c r="AG1441" s="82" t="s">
        <v>60</v>
      </c>
      <c r="AH1441" s="82" t="s">
        <v>60</v>
      </c>
      <c r="AI1441" s="82" t="s">
        <v>1471</v>
      </c>
      <c r="AJ1441" s="82"/>
      <c r="AK1441" s="82" t="s">
        <v>60</v>
      </c>
      <c r="AL1441" s="82" t="s">
        <v>60</v>
      </c>
      <c r="AM1441" s="239">
        <f>COUNTIF(H1441:AL1441,"PH")+COUNTIF(H1441:AL1441,"PH/L")+COUNTIF(H1441:AL1441,"PM")</f>
        <v>0</v>
      </c>
      <c r="AN1441" s="239">
        <f>COUNTIF(H1441:AL1441,"PD")+COUNTIF(H1441:AL1441,"PDD")+COUNTIF(H1441:AL1441,"P/DS")/2+COUNTIF(H1441:AL1441,"PMD")</f>
        <v>0</v>
      </c>
      <c r="AO1441" s="239">
        <f>COUNTIF(H1441:AL1441,"PN")+COUNTIF(H1441:AL1441,"P/NS")/2+COUNTIF(H1441:AL1441,"PH")+COUNTIF(H1441:AL1441,"PH/F")/2+COUNTIF(H1441:AL1441,"PH/L")/2+COUNTIF(H1441:AL1441,"PM")</f>
        <v>0</v>
      </c>
      <c r="AP1441" s="239">
        <f>COUNTIF(H1441:AL1441,"BH")+COUNTIF(H1441:AL1441,"AL/BL")+COUNTIF(H1441:AL1441,"UL/BL")+COUNTIF(H1441:AL1441,"BM")</f>
        <v>0</v>
      </c>
      <c r="AQ1441" s="239">
        <f>COUNTIF(H1441:AL1441,"DS")+COUNTIF(H1441:AL1441,"AL/DS")/2+COUNTIF(H1441:AL1441,"UL/DS")/2+COUNTIF(H1441:AL1441,"CT")+COUNTIF(H1441:AL1441,"MD")</f>
        <v>23.5</v>
      </c>
      <c r="AR1441" s="239">
        <f>COUNTIF(H1441:AL1441,"NS")+COUNTIF(H1441:AL1441,"AL/NS")/2+COUNTIF(H1441:AL1441,"UL/NS")/2+COUNTIF(H1441:AL1441,"BH")+COUNTIF(H1441:AL1441,"AL/BF")/2+COUNTIF(H1441:AL1441,"AL/BL")/2+COUNTIF(H1441:AL1441,"UL/BL")/2+COUNTIF(H1441:AL1441,"UL/BF")/2+COUNTIF(H1441:AL1441,"BM")</f>
        <v>0</v>
      </c>
      <c r="AS1441" s="239">
        <f>COUNTIF(H1441:AL1441,"AL")+COUNTIF(H1441:AL1441,"AL/DS")/2+COUNTIF(H1441:AL1441,"AL/NS")/2+COUNTIF(H1441:AL1441,"NH")+COUNTIF(H1441:AL1441,"SL")+COUNTIF(H1441:AL1441,"NHD")+COUNTIF(H1441:AL1441,"B")+COUNTIF(H1441:AL1441,"HL")+COUNTIF(H1441:AL1441,"AL/BF")/2+COUNTIF(H1441:AL1441,"AL/BL")/2</f>
        <v>2</v>
      </c>
      <c r="AT1441" s="255">
        <f>COUNTIF(H1441:AL1441,"PD")+COUNTIF(H1441:AL1441,"PN")+COUNTIF(H1441:AL1441,"P/DS")/2+COUNTIF(H1441:AL1441,"P/NS")/2+COUNTIF(H1441:AL1441,"DS")+COUNTIF(H1441:AL1441,"NS")+COUNTIF(H1441:AL1441,"AL")+COUNTIF(H1441:AL1441,"AL/DS")+COUNTIF(H1441:AL1441,"AL/NS")+COUNTIF(H1441:AL1441,"NH")+COUNTIF(H1441:AL1441,"SL")+COUNTIF(H1441:AL1441,"UL/DS")/2+COUNTIF(H1441:AL1441,"UL/NS")/2+COUNTIF(H1441:AL1441,"CT")+COUNTIF(H1441:AL1441,"NHD")+COUNTIF(H1441:AL1441,"PDD")+COUNTIF(H1441:AL1441,"B")+COUNTIF(H1441:AL1441,"HL")+COUNTIF(H1441:AL1441,"PH")+COUNTIF(H1441:AL1441,"BH")+COUNTIF(H1441:AL1441,"AL/BF")+COUNTIF(H1441:AL1441,"AL/BL")+COUNTIF(H1441:AL1441,"UL/BF")/2+COUNTIF(H1441:AL1441,"UL/BL")/2+COUNTIF(H1441:AL1441,"PH/F")/2+COUNTIF(H1441:AL1441,"PH/L")/2+COUNTIF(H1441:AL1441,"MD")+COUNTIF(H1441:AL1441,"PMD")+COUNTIF(H1441:AL1441,"PM")+COUNTIF(H1441:AL1441,"BM")</f>
        <v>25.5</v>
      </c>
      <c r="AU1441" s="255">
        <f>COUNTIF(H1441:AL1441,"P/DS")/2+COUNTIF(H1441:AL1441,"P/NS")/2+COUNTIF(H1441:AL1441,"IL")+COUNTIF(H1441:AL1441,"NL")+COUNTIF(H1441:AL1441,"UL")+COUNTIF(H1441:AL1441,"UL/DS")/2+COUNTIF(H1441:AL1441,"UL/NS")/2+COUNTIF(H1441:AL1441,"KT")+COUNTIF(H1441:AL1441,"UL/BF")/2+COUNTIF(H1441:AL1441,"UL/BL")/2+COUNTIF(H1441:AL1441,"PH/F")/2+COUNTIF(H1441:AL1441,"PH/L")/2+COUNTIF(H1441:AL1441,"NB")</f>
        <v>0.5</v>
      </c>
      <c r="AV1441" s="258">
        <f>COUNTIF(H1441:AL1441,"PN")+COUNTIF(H1441:AL1441,"TVD")+COUNTIF(H1441:AL1441,"PH")+COUNTIF(H1441:AL1441,"PM")+COUNTIF(H1441:AL1441,"PDD")-COUNTIFS(H1441:AL1441,"PN",H1448:AL1448,"&gt;=3")-COUNTIFS(H1441:AL1441,"PM",H1448:AL1448,"&gt;=3")</f>
        <v>0</v>
      </c>
      <c r="AW1441" s="258">
        <f>COUNTIF(H1441:AL1441,"NS")+COUNTIF(H1441:AL1441,"D")+COUNTIF(H1441:AL1441,"BH")+COUNTIF(H1441:AL1441,"NHD")+COUNTIF(H1441:AL1441,"BM")-COUNTIFS(H1441:AL1441,"NS",H1448:AL1448,"&gt;=3")-COUNTIFS(H1441:AL1441,"BH",H1448:AL1448,"&gt;=3")-COUNTIFS(H1441:AL1441,"BM",H1448:AL1448,"&gt;=3")</f>
        <v>0</v>
      </c>
      <c r="AX1441" s="255">
        <f>COUNTIF(H1441:AL1441,"AL")+COUNTIF(H1441:AL1441,"AL/DS")/2+COUNTIF(H1441:AL1441,"AL/NS")/2+COUNTIF(H1441:AL1441,"AL/BF")+COUNTIF(H1441:AL1441,"AL/BL")/2</f>
        <v>1</v>
      </c>
      <c r="AY1441" s="255">
        <f>COUNTIF(H1441:AL1441,"SL")</f>
        <v>0</v>
      </c>
      <c r="AZ1441" s="255">
        <f>COUNTIF(H1441:AL1441,"NH")</f>
        <v>1</v>
      </c>
      <c r="BA1441" s="255">
        <f>COUNTIF(H1441:AL1441,"HL")</f>
        <v>0</v>
      </c>
      <c r="BB1441" s="255">
        <f>COUNTIF(G1441:AL1441,"P/DS")/2+COUNTIF(G1441:AL1441,"P/NS")/2+COUNTIF(G1441:AL1441,"UL")+COUNTIF(G1441:AL1441,"UL/DS")/2+COUNTIF(G1441:AL1441,"UL/NS")/2+COUNTIF(G1441:AL1441,"UL/BL")/2+COUNTIF(G1441:AL1441,"UL/BF")/2+COUNTIF(G1441:AL1441,"PH/F")/2+COUNTIF(G1441:AL1441,"PH/L")/2</f>
        <v>0.5</v>
      </c>
      <c r="BC1441" s="255">
        <f>COUNTIF(H1441:AL1441,"NB")</f>
        <v>0</v>
      </c>
      <c r="BD1441" s="255">
        <f>COUNTIF(H1441:AL1441,"NL")</f>
        <v>0</v>
      </c>
      <c r="BE1441" s="255">
        <f>COUNTIF(H1441:AL1441,"IL")</f>
        <v>0</v>
      </c>
      <c r="BF1441" s="255">
        <f>COUNTIF(H1441:AL1441,"KT")</f>
        <v>0</v>
      </c>
      <c r="BG1441" s="255">
        <f>COUNTIF(H1441:AL1441,"L70")</f>
        <v>0</v>
      </c>
      <c r="BH1441" s="255">
        <f>COUNTIF(H1441:AL1441,"MD")</f>
        <v>0</v>
      </c>
      <c r="BI1441" s="255">
        <f>COUNTIF(H1441:AL1441,"PMD")</f>
        <v>0</v>
      </c>
      <c r="BJ1441" s="255">
        <f>COUNTIF(H1441:AL1441,"PM")</f>
        <v>0</v>
      </c>
      <c r="BK1441" s="255">
        <f>COUNTIF(H1441:AL1441,"BM")</f>
        <v>0</v>
      </c>
      <c r="BL1441" s="261">
        <f>SUMIF(H1441:AL1441,"PD",H1442:AL1442)+SUMIF(H1441:AL1441,"PN",H1442:AL1442)+SUMIF(H1441:AL1441,"P/DS",H1442:AL1442)+SUMIF(H1441:AL1441,"PN/F",H1442:AL1442)+SUMIF(H1441:AL1441,"PN/L",H1442:AL1442)+SUMIF(H1441:AL1441,"TV",H1442:AL1442)+SUMIF(H1441:AL1441,"TVD",H1442:AL1442)+SUMIF(H1441:AL1441,"PDD",H1442:AL1442)</f>
        <v>0</v>
      </c>
      <c r="BM1441" s="261">
        <f>SUMIF(H1441:AL1441,"PD",H1443:AL1443)+SUMIF(H1441:AL1441,"PN",H1443:AL1443)+SUMIF(H1441:AL1441,"P/DS",H1443:AL1443)+SUMIF(H1441:AL1441,"PN/F",H1443:AL1443)+SUMIF(H1441:AL1441,"PN/L",H1443:AL1443)+SUMIF(H1441:AL1441,"TV",H1443:AL1443)+SUMIF(H1441:AL1441,"TVD",H1443:AL1443)+SUMIF(H1441:AL1441,"PDD",H1443:AL1443)+SUMIF(H1441:AL1441,"PMD",H1443:AL1443)</f>
        <v>0</v>
      </c>
      <c r="BN1441" s="261">
        <f>SUMIF(H1441:AL1441,"PD",H1444:AL1444)+SUMIF(H1441:AL1441,"PN",H1444:AL1444)+SUMIF(H1441:AL1441,"P/DS",H1444:AL1444)+SUMIF(H1441:AL1441,"PN/F",H1444:AL1444)+SUMIF(H1441:AL1441,"PN/L",H1444:AL1444)+SUMIF(H1441:AL1441,"TV",H1444:AL1444)+SUMIF(H1441:AL1441,"TVD",H1444:AL1444)</f>
        <v>0</v>
      </c>
      <c r="BO1441" s="261">
        <f>SUMIF(H1441:AL1441,"PD",H1445:AL1445)+SUMIF(H1441:AL1441,"PN",H1445:AL1445)+SUMIF(H1441:AL1441,"P/DS",H1445:AL1445)+SUMIF(H1441:AL1441,"PN/F",H1445:AL1445)+SUMIF(H1441:AL1441,"PN/L",H1445:AL1445)+SUMIF(H1441:AL1441,"TV",H1445:AL1445)+SUMIF(H1441:AL1441,"TVD",H1445:AL1445)</f>
        <v>0</v>
      </c>
      <c r="BP1441" s="261">
        <f>SUMIF(H1441:AL1441,"PD",H1446:AL1446)+SUMIF(H1441:AL1441,"PN",H1446:AL1446)+SUMIF(H1441:AL1441,"P/DS",H1446:AL1446)+SUMIF(H1441:AL1441,"PN/F",H1446:AL1446)+SUMIF(H1441:AL1441,"PN/L",H1446:AL1446)+SUMIF(H1441:AL1441,"TV",H1446:AL1446)+SUMIF(H1441:AL1441,"TVD",H1446:AL1446)+SUMIF(H1441:AL1441,"PDD",H1446:AL1446)+SUMIF(H1441:AL1441,"PH",H1446:AL1446)+SUMIF(H1441:AL1441,"PM",H1446:AL1446)</f>
        <v>0</v>
      </c>
      <c r="BQ1441" s="261">
        <f>SUMIF(H1441:AL1441,"PD",H1447:AL1447)+SUMIF(H1441:AL1441,"PN",H1447:AL1447)+SUMIF(H1441:AL1441,"P/DS",H1447:AL1447)+SUMIF(H1441:AL1441,"PN/F",H1447:AL1447)+SUMIF(H1441:AL1441,"PN/L",H1447:AL1447)+SUMIF(H1441:AL1441,"TV",H1447:AL1447)+SUMIF(H1441:AL1441,"TVD",H1447:AL1447)+SUMIF(H1441:AL1441,"PDD",H1447:AL1447)+SUMIF(H1441:AL1441,"PH",H1447:AL1447)+SUMIF(H1441:AL1441,"PM",H1447:AL1447)</f>
        <v>0</v>
      </c>
      <c r="BR1441" s="269">
        <f>SUM(H1442:AL1442)-BL1441</f>
        <v>4</v>
      </c>
      <c r="BS1441" s="269">
        <f>SUM(H1443:AL1443)-BM1441</f>
        <v>0</v>
      </c>
      <c r="BT1441" s="269">
        <f>SUM(H1444:AL1444)-BN1441</f>
        <v>0</v>
      </c>
      <c r="BU1441" s="269">
        <f>SUM(H1445:AL1445)-BO1441</f>
        <v>0</v>
      </c>
      <c r="BV1441" s="269">
        <f>SUM(H1446:AL1446)-BP1441</f>
        <v>0</v>
      </c>
      <c r="BW1441" s="269">
        <f>SUM(H1447:AL1447)-BQ1441</f>
        <v>0</v>
      </c>
      <c r="BX1441" s="255">
        <f>SUMIF(H1441:AL1441,"PD",H1448:AL1448)+SUMIF(H1441:AL1441,"PN",H1448:AL1448)+SUMIF(H1441:AL1441,"P/DS",H1448:AL1448)+SUMIF(H1441:AL1441,"PN/F",H1448:AL1448)+SUMIF(H1441:AL1441,"PN/L",H1448:AL1448)</f>
        <v>0</v>
      </c>
      <c r="BY1441" s="255">
        <f>SUM(H1448:AL1448)-BX1441</f>
        <v>3.5</v>
      </c>
      <c r="BZ1441" s="255">
        <f t="shared" ref="BZ1441" si="537">+SUM(BL1441:BW1448)</f>
        <v>4</v>
      </c>
      <c r="CA1441" s="266">
        <f>(COUNTIFS(H1441:AL1441,"PD",H1442:AL1442,"&gt;=2"))*0.5-IF(CN1441="VP",COUNTIFS($H$16:$AL$16,"SAT",H1441:AL1441,"PD",H1442:AL1442,"&gt;=2"))*0.5</f>
        <v>0</v>
      </c>
      <c r="CB1441" s="266">
        <f>(COUNTIFS(H1441:AL1441,"PN",H1443:AL1443,"&gt;=0.5",H1442:AL1442,"&gt;=1.5"))*0.5+COUNTIFS(H1441:AL1441,"PDD",H1443:AL1443,"&gt;=0.5",H1442:AL1442,"&gt;=1.5")*0.5</f>
        <v>0</v>
      </c>
      <c r="CC1441" s="273">
        <f>(COUNTIFS(H1441:AL1441,"TV",H1443:AL1443,"&gt;=10"))*0.5+(COUNTIFS(H1441:AL1441,"PMD",H1443:AL1443,"&gt;=2"))*0.5</f>
        <v>0</v>
      </c>
      <c r="CD1441" s="266">
        <f>(COUNTIFS(H1441:AL1441,"TVD",H1445:AL1445,"&gt;=6.5",H1443:AL1443,"&gt;=3.5"))*0.5</f>
        <v>0</v>
      </c>
      <c r="CE1441" s="266">
        <f>(COUNTIFS(H1441:AL1441,"PD",H1446:AL1446,"&gt;=10"))*0.5</f>
        <v>0</v>
      </c>
      <c r="CF1441" s="266">
        <f>(COUNTIFS(H1441:AL1441,"PDD",H1446:AL1446,"&gt;=3.5",H1447:AL1447,"&gt;=6.5")+COUNTIFS(H1441:AL1441,"PH",H1447:AL1447,"&gt;=0.5",H1446:AL1446,"&gt;=1.5")+COUNTIFS(H1441:AL1441,"PM",H1447:AL1447,"&gt;=0.5",H1446:AL1446,"&gt;=1.5"))*0.5</f>
        <v>0</v>
      </c>
      <c r="CG1441" s="266">
        <f>(COUNTIFS(H1441:AL1441,"DS",H1442:AL1442,"&gt;=2")+COUNTIFS(H1441:AL1441,"AL/DS",H1442:AL1442,"&gt;=2"))*0.5-IF(CN1441="VP",COUNTIFS($H$16:$AL$16,"SAT",H1441:AL1441,"DS",H1442:AL1442,"&gt;=2"))*0.5</f>
        <v>1</v>
      </c>
      <c r="CH1441" s="266">
        <f>(COUNTIFS(H1441:AL1441,"NS",H1443:AL1443,"&gt;=0.5",H1442:AL1442,"&gt;=1.5")+COUNTIFS(H1441:AL1441,"AL/NS",H1443:AL1443,"&gt;=0.5",H1442:AL1442,"&gt;=1.5")+COUNTIFS(H1441:AL1441,"NHD",H1443:AL1443,"&gt;=4.5",H1446:AL1446,"&gt;=2",H1442:AL1442,"&gt;=1.5"))*0.5</f>
        <v>0</v>
      </c>
      <c r="CI1441" s="266">
        <f>(COUNTIF(H1443:AL1443,"&gt;=10")+COUNTIFS(H1441:AL1441,"MD",H1443:AL1443,"&gt;=2")-COUNTIFS(H1441:AL1441,"TV",H1443:AL1443,"&gt;=10"))*0.5</f>
        <v>0</v>
      </c>
      <c r="CJ1441" s="266">
        <f>(COUNTIFS(H1441:AL1441,"D",H1445:AL1445,"&gt;=6.5",H1443:AL1443,"&gt;=3.5"))*0.5</f>
        <v>0</v>
      </c>
      <c r="CK1441" s="266">
        <f>(COUNTIF(H1446:AL1446,"&gt;=10")-COUNTIFS(H1441:AL1441,"PD",H1446:AL1446,"&gt;=10"))*0.5</f>
        <v>0</v>
      </c>
      <c r="CL1441" s="265">
        <f>(COUNTIFS(H1441:AL1441,"NHD",H1446:AL1446,"&gt;=3.5",H1447:AL1447,"&gt;=6.5")+COUNTIFS(H1441:AL1441,"BH",H1446:AL1446,"&gt;=1.5",H1447:AL1447,"&gt;=0.5")+COUNTIFS(H1441:AL1441,"BM",H1446:AL1446,"&gt;=1.5",H1447:AL1447,"&gt;=0.5")+COUNTIFS(H1441:AL1441,"D",H1446:AL1446,"&gt;=1.5",H1447:AL1447,"&gt;=0.5"))*0.5</f>
        <v>0</v>
      </c>
      <c r="CM1441" s="272"/>
      <c r="CN1441" s="264" t="s">
        <v>723</v>
      </c>
      <c r="CO1441" s="138">
        <f t="shared" ref="CO1441" si="538">+AM1441+AN1441+AO1441+AP1441+AQ1441+AR1441+AS1441+AU1441+BG1441</f>
        <v>26</v>
      </c>
      <c r="CP1441" s="225">
        <f>+SUM(I1442:I1447)-I1448</f>
        <v>0</v>
      </c>
      <c r="CQ1441" s="225">
        <f>+SUM(J1442:J1447)-J1448</f>
        <v>0</v>
      </c>
      <c r="CR1441" s="225">
        <f>+SUM(K1442:K1447)-K1448</f>
        <v>0</v>
      </c>
      <c r="CS1441" s="139"/>
      <c r="CT1441" s="139"/>
      <c r="CU1441" s="139"/>
      <c r="CV1441" s="139"/>
      <c r="CW1441" s="139"/>
      <c r="CX1441" s="139"/>
      <c r="CY1441" s="139"/>
      <c r="CZ1441" s="139"/>
      <c r="DA1441" s="139"/>
    </row>
    <row r="1442" spans="1:105" s="120" customFormat="1" ht="15" customHeight="1">
      <c r="A1442" s="228"/>
      <c r="B1442" s="427"/>
      <c r="C1442" s="430"/>
      <c r="D1442" s="237"/>
      <c r="E1442" s="237"/>
      <c r="F1442" s="242" t="s">
        <v>82</v>
      </c>
      <c r="G1442" s="121">
        <v>1.5</v>
      </c>
      <c r="H1442" s="83"/>
      <c r="I1442" s="83"/>
      <c r="J1442" s="83"/>
      <c r="K1442" s="83"/>
      <c r="L1442" s="83"/>
      <c r="M1442" s="83"/>
      <c r="N1442" s="83"/>
      <c r="O1442" s="83"/>
      <c r="P1442" s="83"/>
      <c r="Q1442" s="83">
        <v>2</v>
      </c>
      <c r="R1442" s="83"/>
      <c r="S1442" s="83">
        <v>2</v>
      </c>
      <c r="T1442" s="83"/>
      <c r="U1442" s="83"/>
      <c r="V1442" s="83"/>
      <c r="W1442" s="83"/>
      <c r="X1442" s="83"/>
      <c r="Y1442" s="83"/>
      <c r="Z1442" s="83"/>
      <c r="AA1442" s="83"/>
      <c r="AB1442" s="83"/>
      <c r="AC1442" s="79"/>
      <c r="AD1442" s="79"/>
      <c r="AE1442" s="79"/>
      <c r="AF1442" s="79"/>
      <c r="AG1442" s="79"/>
      <c r="AH1442" s="79"/>
      <c r="AI1442" s="79"/>
      <c r="AJ1442" s="79"/>
      <c r="AK1442" s="79"/>
      <c r="AL1442" s="79"/>
      <c r="AM1442" s="240"/>
      <c r="AN1442" s="240"/>
      <c r="AO1442" s="240"/>
      <c r="AP1442" s="240"/>
      <c r="AQ1442" s="240"/>
      <c r="AR1442" s="240"/>
      <c r="AS1442" s="240"/>
      <c r="AT1442" s="256"/>
      <c r="AU1442" s="256"/>
      <c r="AV1442" s="259"/>
      <c r="AW1442" s="259"/>
      <c r="AX1442" s="256"/>
      <c r="AY1442" s="256"/>
      <c r="AZ1442" s="256"/>
      <c r="BA1442" s="256"/>
      <c r="BB1442" s="256"/>
      <c r="BC1442" s="256"/>
      <c r="BD1442" s="256"/>
      <c r="BE1442" s="256"/>
      <c r="BF1442" s="256"/>
      <c r="BG1442" s="256"/>
      <c r="BH1442" s="256"/>
      <c r="BI1442" s="256"/>
      <c r="BJ1442" s="256"/>
      <c r="BK1442" s="256"/>
      <c r="BL1442" s="262"/>
      <c r="BM1442" s="262"/>
      <c r="BN1442" s="262"/>
      <c r="BO1442" s="262"/>
      <c r="BP1442" s="262"/>
      <c r="BQ1442" s="262"/>
      <c r="BR1442" s="270"/>
      <c r="BS1442" s="270"/>
      <c r="BT1442" s="270"/>
      <c r="BU1442" s="270"/>
      <c r="BV1442" s="270"/>
      <c r="BW1442" s="270"/>
      <c r="BX1442" s="256"/>
      <c r="BY1442" s="256"/>
      <c r="BZ1442" s="256"/>
      <c r="CA1442" s="267"/>
      <c r="CB1442" s="267"/>
      <c r="CC1442" s="274"/>
      <c r="CD1442" s="267"/>
      <c r="CE1442" s="267"/>
      <c r="CF1442" s="267"/>
      <c r="CG1442" s="267"/>
      <c r="CH1442" s="267"/>
      <c r="CI1442" s="267"/>
      <c r="CJ1442" s="267"/>
      <c r="CK1442" s="267"/>
      <c r="CL1442" s="265"/>
      <c r="CM1442" s="272"/>
      <c r="CN1442" s="264"/>
      <c r="CO1442" s="138"/>
      <c r="CP1442" s="226"/>
      <c r="CQ1442" s="226"/>
      <c r="CR1442" s="226"/>
      <c r="CS1442" s="139"/>
      <c r="CT1442" s="139"/>
      <c r="CU1442" s="139"/>
      <c r="CV1442" s="139"/>
      <c r="CW1442" s="139"/>
      <c r="CX1442" s="139"/>
      <c r="CY1442" s="139"/>
      <c r="CZ1442" s="139"/>
      <c r="DA1442" s="139"/>
    </row>
    <row r="1443" spans="1:105" s="120" customFormat="1" ht="15" customHeight="1">
      <c r="A1443" s="228"/>
      <c r="B1443" s="427"/>
      <c r="C1443" s="430"/>
      <c r="D1443" s="237"/>
      <c r="E1443" s="237"/>
      <c r="F1443" s="243"/>
      <c r="G1443" s="122">
        <v>2</v>
      </c>
      <c r="H1443" s="84"/>
      <c r="I1443" s="84"/>
      <c r="J1443" s="84"/>
      <c r="K1443" s="84"/>
      <c r="L1443" s="84"/>
      <c r="M1443" s="84"/>
      <c r="N1443" s="84"/>
      <c r="O1443" s="84"/>
      <c r="P1443" s="84"/>
      <c r="Q1443" s="84"/>
      <c r="R1443" s="84"/>
      <c r="S1443" s="84"/>
      <c r="T1443" s="84"/>
      <c r="U1443" s="84"/>
      <c r="V1443" s="84"/>
      <c r="W1443" s="84"/>
      <c r="X1443" s="84"/>
      <c r="Y1443" s="84"/>
      <c r="Z1443" s="84"/>
      <c r="AA1443" s="84"/>
      <c r="AB1443" s="84"/>
      <c r="AC1443" s="80"/>
      <c r="AD1443" s="80"/>
      <c r="AE1443" s="80"/>
      <c r="AF1443" s="80"/>
      <c r="AG1443" s="79"/>
      <c r="AH1443" s="80"/>
      <c r="AI1443" s="80"/>
      <c r="AJ1443" s="80"/>
      <c r="AK1443" s="80"/>
      <c r="AL1443" s="80"/>
      <c r="AM1443" s="240"/>
      <c r="AN1443" s="240"/>
      <c r="AO1443" s="240"/>
      <c r="AP1443" s="240"/>
      <c r="AQ1443" s="240"/>
      <c r="AR1443" s="240"/>
      <c r="AS1443" s="240"/>
      <c r="AT1443" s="256"/>
      <c r="AU1443" s="256"/>
      <c r="AV1443" s="259"/>
      <c r="AW1443" s="259"/>
      <c r="AX1443" s="256"/>
      <c r="AY1443" s="256"/>
      <c r="AZ1443" s="256"/>
      <c r="BA1443" s="256"/>
      <c r="BB1443" s="256"/>
      <c r="BC1443" s="256"/>
      <c r="BD1443" s="256"/>
      <c r="BE1443" s="256"/>
      <c r="BF1443" s="256"/>
      <c r="BG1443" s="256"/>
      <c r="BH1443" s="256"/>
      <c r="BI1443" s="256"/>
      <c r="BJ1443" s="256"/>
      <c r="BK1443" s="256"/>
      <c r="BL1443" s="262"/>
      <c r="BM1443" s="262"/>
      <c r="BN1443" s="262"/>
      <c r="BO1443" s="262"/>
      <c r="BP1443" s="262"/>
      <c r="BQ1443" s="262"/>
      <c r="BR1443" s="270"/>
      <c r="BS1443" s="270"/>
      <c r="BT1443" s="270"/>
      <c r="BU1443" s="270"/>
      <c r="BV1443" s="270"/>
      <c r="BW1443" s="270"/>
      <c r="BX1443" s="256"/>
      <c r="BY1443" s="256"/>
      <c r="BZ1443" s="256"/>
      <c r="CA1443" s="267"/>
      <c r="CB1443" s="267"/>
      <c r="CC1443" s="274"/>
      <c r="CD1443" s="267"/>
      <c r="CE1443" s="267"/>
      <c r="CF1443" s="267"/>
      <c r="CG1443" s="267"/>
      <c r="CH1443" s="267"/>
      <c r="CI1443" s="267"/>
      <c r="CJ1443" s="267"/>
      <c r="CK1443" s="267"/>
      <c r="CL1443" s="265"/>
      <c r="CM1443" s="272"/>
      <c r="CN1443" s="264"/>
      <c r="CO1443" s="138"/>
      <c r="CP1443" s="226"/>
      <c r="CQ1443" s="226"/>
      <c r="CR1443" s="226"/>
      <c r="CS1443" s="139"/>
      <c r="CT1443" s="139"/>
      <c r="CU1443" s="139"/>
      <c r="CV1443" s="139"/>
      <c r="CW1443" s="139"/>
      <c r="CX1443" s="139"/>
      <c r="CY1443" s="139"/>
      <c r="CZ1443" s="139"/>
      <c r="DA1443" s="139"/>
    </row>
    <row r="1444" spans="1:105" s="120" customFormat="1" ht="15" customHeight="1">
      <c r="A1444" s="228"/>
      <c r="B1444" s="427"/>
      <c r="C1444" s="430"/>
      <c r="D1444" s="237"/>
      <c r="E1444" s="237"/>
      <c r="F1444" s="243"/>
      <c r="G1444" s="122">
        <v>2.1</v>
      </c>
      <c r="H1444" s="84"/>
      <c r="I1444" s="84"/>
      <c r="J1444" s="84"/>
      <c r="K1444" s="84"/>
      <c r="L1444" s="84"/>
      <c r="M1444" s="84"/>
      <c r="N1444" s="84"/>
      <c r="O1444" s="84"/>
      <c r="P1444" s="84"/>
      <c r="Q1444" s="84"/>
      <c r="R1444" s="84"/>
      <c r="S1444" s="84"/>
      <c r="T1444" s="84"/>
      <c r="U1444" s="84"/>
      <c r="V1444" s="84"/>
      <c r="W1444" s="84"/>
      <c r="X1444" s="84"/>
      <c r="Y1444" s="84"/>
      <c r="Z1444" s="84"/>
      <c r="AA1444" s="84"/>
      <c r="AB1444" s="84"/>
      <c r="AC1444" s="80"/>
      <c r="AD1444" s="80"/>
      <c r="AE1444" s="80"/>
      <c r="AF1444" s="80"/>
      <c r="AG1444" s="80"/>
      <c r="AH1444" s="80"/>
      <c r="AI1444" s="80"/>
      <c r="AJ1444" s="80"/>
      <c r="AK1444" s="80"/>
      <c r="AL1444" s="80"/>
      <c r="AM1444" s="240"/>
      <c r="AN1444" s="240"/>
      <c r="AO1444" s="240"/>
      <c r="AP1444" s="240"/>
      <c r="AQ1444" s="240"/>
      <c r="AR1444" s="240"/>
      <c r="AS1444" s="240"/>
      <c r="AT1444" s="256"/>
      <c r="AU1444" s="256"/>
      <c r="AV1444" s="259"/>
      <c r="AW1444" s="259"/>
      <c r="AX1444" s="256"/>
      <c r="AY1444" s="256"/>
      <c r="AZ1444" s="256"/>
      <c r="BA1444" s="256"/>
      <c r="BB1444" s="256"/>
      <c r="BC1444" s="256"/>
      <c r="BD1444" s="256"/>
      <c r="BE1444" s="256"/>
      <c r="BF1444" s="256"/>
      <c r="BG1444" s="256"/>
      <c r="BH1444" s="256"/>
      <c r="BI1444" s="256"/>
      <c r="BJ1444" s="256"/>
      <c r="BK1444" s="256"/>
      <c r="BL1444" s="262"/>
      <c r="BM1444" s="262"/>
      <c r="BN1444" s="262"/>
      <c r="BO1444" s="262"/>
      <c r="BP1444" s="262"/>
      <c r="BQ1444" s="262"/>
      <c r="BR1444" s="270"/>
      <c r="BS1444" s="270"/>
      <c r="BT1444" s="270"/>
      <c r="BU1444" s="270"/>
      <c r="BV1444" s="270"/>
      <c r="BW1444" s="270"/>
      <c r="BX1444" s="256"/>
      <c r="BY1444" s="256"/>
      <c r="BZ1444" s="256"/>
      <c r="CA1444" s="267"/>
      <c r="CB1444" s="267"/>
      <c r="CC1444" s="274"/>
      <c r="CD1444" s="267"/>
      <c r="CE1444" s="267"/>
      <c r="CF1444" s="267"/>
      <c r="CG1444" s="267"/>
      <c r="CH1444" s="267"/>
      <c r="CI1444" s="267"/>
      <c r="CJ1444" s="267"/>
      <c r="CK1444" s="267"/>
      <c r="CL1444" s="265"/>
      <c r="CM1444" s="272"/>
      <c r="CN1444" s="264"/>
      <c r="CO1444" s="138"/>
      <c r="CP1444" s="226"/>
      <c r="CQ1444" s="226"/>
      <c r="CR1444" s="226"/>
      <c r="CS1444" s="139"/>
      <c r="CT1444" s="139"/>
      <c r="CU1444" s="139"/>
      <c r="CV1444" s="139"/>
      <c r="CW1444" s="139"/>
      <c r="CX1444" s="139"/>
      <c r="CY1444" s="139"/>
      <c r="CZ1444" s="139"/>
      <c r="DA1444" s="139"/>
    </row>
    <row r="1445" spans="1:105" s="120" customFormat="1" ht="15" customHeight="1">
      <c r="A1445" s="228"/>
      <c r="B1445" s="427"/>
      <c r="C1445" s="430"/>
      <c r="D1445" s="237"/>
      <c r="E1445" s="237"/>
      <c r="F1445" s="243"/>
      <c r="G1445" s="122">
        <v>2.7</v>
      </c>
      <c r="H1445" s="84"/>
      <c r="I1445" s="84"/>
      <c r="J1445" s="84"/>
      <c r="K1445" s="84"/>
      <c r="L1445" s="84"/>
      <c r="M1445" s="84"/>
      <c r="N1445" s="84"/>
      <c r="O1445" s="84"/>
      <c r="P1445" s="84"/>
      <c r="Q1445" s="84"/>
      <c r="R1445" s="84"/>
      <c r="S1445" s="84"/>
      <c r="T1445" s="84"/>
      <c r="U1445" s="84"/>
      <c r="V1445" s="84"/>
      <c r="W1445" s="84"/>
      <c r="X1445" s="84"/>
      <c r="Y1445" s="84"/>
      <c r="Z1445" s="84"/>
      <c r="AA1445" s="84"/>
      <c r="AB1445" s="84"/>
      <c r="AC1445" s="80"/>
      <c r="AD1445" s="80"/>
      <c r="AE1445" s="80"/>
      <c r="AF1445" s="80"/>
      <c r="AG1445" s="80"/>
      <c r="AH1445" s="80"/>
      <c r="AI1445" s="80"/>
      <c r="AJ1445" s="80"/>
      <c r="AK1445" s="80"/>
      <c r="AL1445" s="80"/>
      <c r="AM1445" s="240"/>
      <c r="AN1445" s="240"/>
      <c r="AO1445" s="240"/>
      <c r="AP1445" s="240"/>
      <c r="AQ1445" s="240"/>
      <c r="AR1445" s="240"/>
      <c r="AS1445" s="240"/>
      <c r="AT1445" s="256"/>
      <c r="AU1445" s="256"/>
      <c r="AV1445" s="259"/>
      <c r="AW1445" s="259"/>
      <c r="AX1445" s="256"/>
      <c r="AY1445" s="256"/>
      <c r="AZ1445" s="256"/>
      <c r="BA1445" s="256"/>
      <c r="BB1445" s="256"/>
      <c r="BC1445" s="256"/>
      <c r="BD1445" s="256"/>
      <c r="BE1445" s="256"/>
      <c r="BF1445" s="256"/>
      <c r="BG1445" s="256"/>
      <c r="BH1445" s="256"/>
      <c r="BI1445" s="256"/>
      <c r="BJ1445" s="256"/>
      <c r="BK1445" s="256"/>
      <c r="BL1445" s="262"/>
      <c r="BM1445" s="262"/>
      <c r="BN1445" s="262"/>
      <c r="BO1445" s="262"/>
      <c r="BP1445" s="262"/>
      <c r="BQ1445" s="262"/>
      <c r="BR1445" s="270"/>
      <c r="BS1445" s="270"/>
      <c r="BT1445" s="270"/>
      <c r="BU1445" s="270"/>
      <c r="BV1445" s="270"/>
      <c r="BW1445" s="270"/>
      <c r="BX1445" s="256"/>
      <c r="BY1445" s="256"/>
      <c r="BZ1445" s="256"/>
      <c r="CA1445" s="267"/>
      <c r="CB1445" s="267"/>
      <c r="CC1445" s="274"/>
      <c r="CD1445" s="267"/>
      <c r="CE1445" s="267"/>
      <c r="CF1445" s="267"/>
      <c r="CG1445" s="267"/>
      <c r="CH1445" s="267"/>
      <c r="CI1445" s="267"/>
      <c r="CJ1445" s="267"/>
      <c r="CK1445" s="267"/>
      <c r="CL1445" s="265"/>
      <c r="CM1445" s="272"/>
      <c r="CN1445" s="264"/>
      <c r="CO1445" s="138"/>
      <c r="CP1445" s="226"/>
      <c r="CQ1445" s="226"/>
      <c r="CR1445" s="226"/>
      <c r="CS1445" s="139"/>
      <c r="CT1445" s="139"/>
      <c r="CU1445" s="139"/>
      <c r="CV1445" s="139"/>
      <c r="CW1445" s="139"/>
      <c r="CX1445" s="139"/>
      <c r="CY1445" s="139"/>
      <c r="CZ1445" s="139"/>
      <c r="DA1445" s="139"/>
    </row>
    <row r="1446" spans="1:105" s="120" customFormat="1" ht="15" customHeight="1">
      <c r="A1446" s="228"/>
      <c r="B1446" s="427"/>
      <c r="C1446" s="430"/>
      <c r="D1446" s="237"/>
      <c r="E1446" s="237"/>
      <c r="F1446" s="243"/>
      <c r="G1446" s="122">
        <v>3</v>
      </c>
      <c r="H1446" s="84"/>
      <c r="I1446" s="84"/>
      <c r="J1446" s="84"/>
      <c r="K1446" s="84"/>
      <c r="L1446" s="84"/>
      <c r="M1446" s="84"/>
      <c r="N1446" s="84"/>
      <c r="O1446" s="84"/>
      <c r="P1446" s="84"/>
      <c r="Q1446" s="84"/>
      <c r="R1446" s="84"/>
      <c r="S1446" s="84"/>
      <c r="T1446" s="84"/>
      <c r="U1446" s="84"/>
      <c r="V1446" s="84"/>
      <c r="W1446" s="84"/>
      <c r="X1446" s="84"/>
      <c r="Y1446" s="84"/>
      <c r="Z1446" s="84"/>
      <c r="AA1446" s="84"/>
      <c r="AB1446" s="84"/>
      <c r="AC1446" s="80"/>
      <c r="AD1446" s="80"/>
      <c r="AE1446" s="80"/>
      <c r="AF1446" s="80"/>
      <c r="AG1446" s="80"/>
      <c r="AH1446" s="80"/>
      <c r="AI1446" s="80"/>
      <c r="AJ1446" s="80"/>
      <c r="AK1446" s="80"/>
      <c r="AL1446" s="80"/>
      <c r="AM1446" s="240"/>
      <c r="AN1446" s="240"/>
      <c r="AO1446" s="240"/>
      <c r="AP1446" s="240"/>
      <c r="AQ1446" s="240"/>
      <c r="AR1446" s="240"/>
      <c r="AS1446" s="240"/>
      <c r="AT1446" s="256"/>
      <c r="AU1446" s="256"/>
      <c r="AV1446" s="259"/>
      <c r="AW1446" s="259"/>
      <c r="AX1446" s="256"/>
      <c r="AY1446" s="256"/>
      <c r="AZ1446" s="256"/>
      <c r="BA1446" s="256"/>
      <c r="BB1446" s="256"/>
      <c r="BC1446" s="256"/>
      <c r="BD1446" s="256"/>
      <c r="BE1446" s="256"/>
      <c r="BF1446" s="256"/>
      <c r="BG1446" s="256"/>
      <c r="BH1446" s="256"/>
      <c r="BI1446" s="256"/>
      <c r="BJ1446" s="256"/>
      <c r="BK1446" s="256"/>
      <c r="BL1446" s="262"/>
      <c r="BM1446" s="262"/>
      <c r="BN1446" s="262"/>
      <c r="BO1446" s="262"/>
      <c r="BP1446" s="262"/>
      <c r="BQ1446" s="262"/>
      <c r="BR1446" s="270"/>
      <c r="BS1446" s="270"/>
      <c r="BT1446" s="270"/>
      <c r="BU1446" s="270"/>
      <c r="BV1446" s="270"/>
      <c r="BW1446" s="270"/>
      <c r="BX1446" s="256"/>
      <c r="BY1446" s="256"/>
      <c r="BZ1446" s="256"/>
      <c r="CA1446" s="267"/>
      <c r="CB1446" s="267"/>
      <c r="CC1446" s="274"/>
      <c r="CD1446" s="267"/>
      <c r="CE1446" s="267"/>
      <c r="CF1446" s="267"/>
      <c r="CG1446" s="267"/>
      <c r="CH1446" s="267"/>
      <c r="CI1446" s="267"/>
      <c r="CJ1446" s="267"/>
      <c r="CK1446" s="267"/>
      <c r="CL1446" s="265"/>
      <c r="CM1446" s="272"/>
      <c r="CN1446" s="264"/>
      <c r="CO1446" s="138"/>
      <c r="CP1446" s="226"/>
      <c r="CQ1446" s="226"/>
      <c r="CR1446" s="226"/>
      <c r="CS1446" s="139"/>
      <c r="CT1446" s="139"/>
      <c r="CU1446" s="139"/>
      <c r="CV1446" s="139"/>
      <c r="CW1446" s="139"/>
      <c r="CX1446" s="139"/>
      <c r="CY1446" s="139"/>
      <c r="CZ1446" s="139"/>
      <c r="DA1446" s="139"/>
    </row>
    <row r="1447" spans="1:105" s="120" customFormat="1" ht="15" customHeight="1">
      <c r="A1447" s="228"/>
      <c r="B1447" s="427"/>
      <c r="C1447" s="430"/>
      <c r="D1447" s="237"/>
      <c r="E1447" s="237"/>
      <c r="F1447" s="244"/>
      <c r="G1447" s="123">
        <v>3.9</v>
      </c>
      <c r="H1447" s="85"/>
      <c r="I1447" s="85"/>
      <c r="J1447" s="85"/>
      <c r="K1447" s="85"/>
      <c r="L1447" s="85"/>
      <c r="M1447" s="85"/>
      <c r="N1447" s="85"/>
      <c r="O1447" s="85"/>
      <c r="P1447" s="85"/>
      <c r="Q1447" s="85"/>
      <c r="R1447" s="85"/>
      <c r="S1447" s="85"/>
      <c r="T1447" s="85"/>
      <c r="U1447" s="85"/>
      <c r="V1447" s="85"/>
      <c r="W1447" s="85"/>
      <c r="X1447" s="85"/>
      <c r="Y1447" s="85"/>
      <c r="Z1447" s="85"/>
      <c r="AA1447" s="85"/>
      <c r="AB1447" s="85"/>
      <c r="AC1447" s="81"/>
      <c r="AD1447" s="81"/>
      <c r="AE1447" s="81"/>
      <c r="AF1447" s="81"/>
      <c r="AG1447" s="81"/>
      <c r="AH1447" s="81"/>
      <c r="AI1447" s="81"/>
      <c r="AJ1447" s="81"/>
      <c r="AK1447" s="81"/>
      <c r="AL1447" s="81"/>
      <c r="AM1447" s="240"/>
      <c r="AN1447" s="240"/>
      <c r="AO1447" s="240"/>
      <c r="AP1447" s="240"/>
      <c r="AQ1447" s="240"/>
      <c r="AR1447" s="240"/>
      <c r="AS1447" s="240"/>
      <c r="AT1447" s="256"/>
      <c r="AU1447" s="256"/>
      <c r="AV1447" s="259"/>
      <c r="AW1447" s="259"/>
      <c r="AX1447" s="256"/>
      <c r="AY1447" s="256"/>
      <c r="AZ1447" s="256"/>
      <c r="BA1447" s="256"/>
      <c r="BB1447" s="256"/>
      <c r="BC1447" s="256"/>
      <c r="BD1447" s="256"/>
      <c r="BE1447" s="256"/>
      <c r="BF1447" s="256"/>
      <c r="BG1447" s="256"/>
      <c r="BH1447" s="256"/>
      <c r="BI1447" s="256"/>
      <c r="BJ1447" s="256"/>
      <c r="BK1447" s="256"/>
      <c r="BL1447" s="262"/>
      <c r="BM1447" s="262"/>
      <c r="BN1447" s="262"/>
      <c r="BO1447" s="262"/>
      <c r="BP1447" s="262"/>
      <c r="BQ1447" s="262"/>
      <c r="BR1447" s="270"/>
      <c r="BS1447" s="270"/>
      <c r="BT1447" s="270"/>
      <c r="BU1447" s="270"/>
      <c r="BV1447" s="270"/>
      <c r="BW1447" s="270"/>
      <c r="BX1447" s="256"/>
      <c r="BY1447" s="256"/>
      <c r="BZ1447" s="256"/>
      <c r="CA1447" s="267"/>
      <c r="CB1447" s="267"/>
      <c r="CC1447" s="274"/>
      <c r="CD1447" s="267"/>
      <c r="CE1447" s="267"/>
      <c r="CF1447" s="267"/>
      <c r="CG1447" s="267"/>
      <c r="CH1447" s="267"/>
      <c r="CI1447" s="267"/>
      <c r="CJ1447" s="267"/>
      <c r="CK1447" s="267"/>
      <c r="CL1447" s="265"/>
      <c r="CM1447" s="272"/>
      <c r="CN1447" s="264"/>
      <c r="CO1447" s="138"/>
      <c r="CP1447" s="226"/>
      <c r="CQ1447" s="226"/>
      <c r="CR1447" s="226"/>
      <c r="CS1447" s="139"/>
      <c r="CT1447" s="139"/>
      <c r="CU1447" s="139"/>
      <c r="CV1447" s="139"/>
      <c r="CW1447" s="139"/>
      <c r="CX1447" s="139"/>
      <c r="CY1447" s="139"/>
      <c r="CZ1447" s="139"/>
      <c r="DA1447" s="139"/>
    </row>
    <row r="1448" spans="1:105" s="120" customFormat="1" ht="15" customHeight="1">
      <c r="A1448" s="229"/>
      <c r="B1448" s="428"/>
      <c r="C1448" s="431"/>
      <c r="D1448" s="238"/>
      <c r="E1448" s="238"/>
      <c r="F1448" s="245" t="s">
        <v>83</v>
      </c>
      <c r="G1448" s="246"/>
      <c r="H1448" s="82"/>
      <c r="I1448" s="82"/>
      <c r="J1448" s="82"/>
      <c r="K1448" s="82"/>
      <c r="L1448" s="82"/>
      <c r="M1448" s="82"/>
      <c r="N1448" s="82">
        <v>1.5</v>
      </c>
      <c r="O1448" s="82"/>
      <c r="P1448" s="82"/>
      <c r="Q1448" s="82"/>
      <c r="R1448" s="82"/>
      <c r="S1448" s="82"/>
      <c r="T1448" s="82"/>
      <c r="U1448" s="82"/>
      <c r="V1448" s="82"/>
      <c r="W1448" s="82"/>
      <c r="X1448" s="82"/>
      <c r="Y1448" s="82"/>
      <c r="Z1448" s="82">
        <v>2</v>
      </c>
      <c r="AA1448" s="82"/>
      <c r="AB1448" s="82"/>
      <c r="AC1448" s="35"/>
      <c r="AD1448" s="35"/>
      <c r="AE1448" s="35"/>
      <c r="AF1448" s="35"/>
      <c r="AG1448" s="35"/>
      <c r="AH1448" s="35"/>
      <c r="AI1448" s="35"/>
      <c r="AJ1448" s="35"/>
      <c r="AK1448" s="35"/>
      <c r="AL1448" s="35"/>
      <c r="AM1448" s="241"/>
      <c r="AN1448" s="241"/>
      <c r="AO1448" s="241"/>
      <c r="AP1448" s="241"/>
      <c r="AQ1448" s="241"/>
      <c r="AR1448" s="241"/>
      <c r="AS1448" s="241"/>
      <c r="AT1448" s="257"/>
      <c r="AU1448" s="257"/>
      <c r="AV1448" s="260"/>
      <c r="AW1448" s="260"/>
      <c r="AX1448" s="257"/>
      <c r="AY1448" s="257"/>
      <c r="AZ1448" s="257"/>
      <c r="BA1448" s="257"/>
      <c r="BB1448" s="257"/>
      <c r="BC1448" s="257"/>
      <c r="BD1448" s="257"/>
      <c r="BE1448" s="257"/>
      <c r="BF1448" s="257"/>
      <c r="BG1448" s="257"/>
      <c r="BH1448" s="257"/>
      <c r="BI1448" s="257"/>
      <c r="BJ1448" s="257"/>
      <c r="BK1448" s="257"/>
      <c r="BL1448" s="263"/>
      <c r="BM1448" s="263"/>
      <c r="BN1448" s="263"/>
      <c r="BO1448" s="263"/>
      <c r="BP1448" s="263"/>
      <c r="BQ1448" s="263"/>
      <c r="BR1448" s="271"/>
      <c r="BS1448" s="271"/>
      <c r="BT1448" s="271"/>
      <c r="BU1448" s="271"/>
      <c r="BV1448" s="271"/>
      <c r="BW1448" s="271"/>
      <c r="BX1448" s="257"/>
      <c r="BY1448" s="257"/>
      <c r="BZ1448" s="257"/>
      <c r="CA1448" s="268"/>
      <c r="CB1448" s="268"/>
      <c r="CC1448" s="275"/>
      <c r="CD1448" s="268"/>
      <c r="CE1448" s="268"/>
      <c r="CF1448" s="268"/>
      <c r="CG1448" s="268"/>
      <c r="CH1448" s="268"/>
      <c r="CI1448" s="268"/>
      <c r="CJ1448" s="268"/>
      <c r="CK1448" s="268"/>
      <c r="CL1448" s="265"/>
      <c r="CM1448" s="272"/>
      <c r="CN1448" s="264"/>
      <c r="CO1448" s="138"/>
      <c r="CP1448" s="226"/>
      <c r="CQ1448" s="226"/>
      <c r="CR1448" s="226"/>
      <c r="CS1448" s="139"/>
      <c r="CT1448" s="139"/>
      <c r="CU1448" s="139"/>
      <c r="CV1448" s="139"/>
      <c r="CW1448" s="139"/>
      <c r="CX1448" s="139"/>
      <c r="CY1448" s="139"/>
      <c r="CZ1448" s="139"/>
      <c r="DA1448" s="139"/>
    </row>
    <row r="1449" spans="1:105" s="120" customFormat="1" ht="15" customHeight="1">
      <c r="A1449" s="227">
        <f t="shared" ref="A1449" si="539">A1441+1</f>
        <v>179</v>
      </c>
      <c r="B1449" s="426" t="s">
        <v>209</v>
      </c>
      <c r="C1449" s="429" t="s">
        <v>210</v>
      </c>
      <c r="D1449" s="236">
        <v>42586</v>
      </c>
      <c r="E1449" s="236" t="s">
        <v>1194</v>
      </c>
      <c r="F1449" s="253" t="s">
        <v>80</v>
      </c>
      <c r="G1449" s="254"/>
      <c r="H1449" s="82" t="s">
        <v>69</v>
      </c>
      <c r="I1449" s="82"/>
      <c r="J1449" s="82" t="s">
        <v>61</v>
      </c>
      <c r="K1449" s="82" t="s">
        <v>61</v>
      </c>
      <c r="L1449" s="82" t="s">
        <v>61</v>
      </c>
      <c r="M1449" s="82" t="s">
        <v>61</v>
      </c>
      <c r="N1449" s="82" t="s">
        <v>61</v>
      </c>
      <c r="O1449" s="82"/>
      <c r="P1449" s="82" t="s">
        <v>61</v>
      </c>
      <c r="Q1449" s="82" t="s">
        <v>61</v>
      </c>
      <c r="R1449" s="82" t="s">
        <v>61</v>
      </c>
      <c r="S1449" s="82" t="s">
        <v>61</v>
      </c>
      <c r="T1449" s="82" t="s">
        <v>61</v>
      </c>
      <c r="U1449" s="82" t="s">
        <v>61</v>
      </c>
      <c r="V1449" s="82"/>
      <c r="W1449" s="82" t="s">
        <v>60</v>
      </c>
      <c r="X1449" s="82" t="s">
        <v>60</v>
      </c>
      <c r="Y1449" s="82" t="s">
        <v>60</v>
      </c>
      <c r="Z1449" s="82" t="s">
        <v>60</v>
      </c>
      <c r="AA1449" s="82" t="s">
        <v>60</v>
      </c>
      <c r="AB1449" s="82" t="s">
        <v>60</v>
      </c>
      <c r="AC1449" s="82"/>
      <c r="AD1449" s="82" t="s">
        <v>60</v>
      </c>
      <c r="AE1449" s="82" t="s">
        <v>60</v>
      </c>
      <c r="AF1449" s="82" t="s">
        <v>60</v>
      </c>
      <c r="AG1449" s="82" t="s">
        <v>60</v>
      </c>
      <c r="AH1449" s="82" t="s">
        <v>60</v>
      </c>
      <c r="AI1449" s="82" t="s">
        <v>1471</v>
      </c>
      <c r="AJ1449" s="82"/>
      <c r="AK1449" s="82" t="s">
        <v>60</v>
      </c>
      <c r="AL1449" s="82" t="s">
        <v>60</v>
      </c>
      <c r="AM1449" s="239">
        <f>COUNTIF(H1449:AL1449,"PH")+COUNTIF(H1449:AL1449,"PH/L")+COUNTIF(H1449:AL1449,"PM")</f>
        <v>0</v>
      </c>
      <c r="AN1449" s="239">
        <f>COUNTIF(H1449:AL1449,"PD")+COUNTIF(H1449:AL1449,"PDD")+COUNTIF(H1449:AL1449,"P/DS")/2+COUNTIF(H1449:AL1449,"PMD")</f>
        <v>0</v>
      </c>
      <c r="AO1449" s="239">
        <f>COUNTIF(H1449:AL1449,"PN")+COUNTIF(H1449:AL1449,"P/NS")/2+COUNTIF(H1449:AL1449,"PH")+COUNTIF(H1449:AL1449,"PH/F")/2+COUNTIF(H1449:AL1449,"PH/L")/2+COUNTIF(H1449:AL1449,"PM")</f>
        <v>0</v>
      </c>
      <c r="AP1449" s="239">
        <f>COUNTIF(H1449:AL1449,"BH")+COUNTIF(H1449:AL1449,"AL/BL")+COUNTIF(H1449:AL1449,"UL/BL")+COUNTIF(H1449:AL1449,"BM")</f>
        <v>0</v>
      </c>
      <c r="AQ1449" s="239">
        <f>COUNTIF(H1449:AL1449,"DS")+COUNTIF(H1449:AL1449,"AL/DS")/2+COUNTIF(H1449:AL1449,"UL/DS")/2+COUNTIF(H1449:AL1449,"CT")+COUNTIF(H1449:AL1449,"MD")</f>
        <v>13.5</v>
      </c>
      <c r="AR1449" s="239">
        <f>COUNTIF(H1449:AL1449,"NS")+COUNTIF(H1449:AL1449,"AL/NS")/2+COUNTIF(H1449:AL1449,"UL/NS")/2+COUNTIF(H1449:AL1449,"BH")+COUNTIF(H1449:AL1449,"AL/BF")/2+COUNTIF(H1449:AL1449,"AL/BL")/2+COUNTIF(H1449:AL1449,"UL/BL")/2+COUNTIF(H1449:AL1449,"UL/BF")/2+COUNTIF(H1449:AL1449,"BM")</f>
        <v>11</v>
      </c>
      <c r="AS1449" s="239">
        <f>COUNTIF(H1449:AL1449,"AL")+COUNTIF(H1449:AL1449,"AL/DS")/2+COUNTIF(H1449:AL1449,"AL/NS")/2+COUNTIF(H1449:AL1449,"NH")+COUNTIF(H1449:AL1449,"SL")+COUNTIF(H1449:AL1449,"NHD")+COUNTIF(H1449:AL1449,"B")+COUNTIF(H1449:AL1449,"HL")+COUNTIF(H1449:AL1449,"AL/BF")/2+COUNTIF(H1449:AL1449,"AL/BL")/2</f>
        <v>1</v>
      </c>
      <c r="AT1449" s="255">
        <f>COUNTIF(H1449:AL1449,"PD")+COUNTIF(H1449:AL1449,"PN")+COUNTIF(H1449:AL1449,"P/DS")/2+COUNTIF(H1449:AL1449,"P/NS")/2+COUNTIF(H1449:AL1449,"DS")+COUNTIF(H1449:AL1449,"NS")+COUNTIF(H1449:AL1449,"AL")+COUNTIF(H1449:AL1449,"AL/DS")+COUNTIF(H1449:AL1449,"AL/NS")+COUNTIF(H1449:AL1449,"NH")+COUNTIF(H1449:AL1449,"SL")+COUNTIF(H1449:AL1449,"UL/DS")/2+COUNTIF(H1449:AL1449,"UL/NS")/2+COUNTIF(H1449:AL1449,"CT")+COUNTIF(H1449:AL1449,"NHD")+COUNTIF(H1449:AL1449,"PDD")+COUNTIF(H1449:AL1449,"B")+COUNTIF(H1449:AL1449,"HL")+COUNTIF(H1449:AL1449,"PH")+COUNTIF(H1449:AL1449,"BH")+COUNTIF(H1449:AL1449,"AL/BF")+COUNTIF(H1449:AL1449,"AL/BL")+COUNTIF(H1449:AL1449,"UL/BF")/2+COUNTIF(H1449:AL1449,"UL/BL")/2+COUNTIF(H1449:AL1449,"PH/F")/2+COUNTIF(H1449:AL1449,"PH/L")/2+COUNTIF(H1449:AL1449,"MD")+COUNTIF(H1449:AL1449,"PMD")+COUNTIF(H1449:AL1449,"PM")+COUNTIF(H1449:AL1449,"BM")</f>
        <v>25.5</v>
      </c>
      <c r="AU1449" s="255">
        <f>COUNTIF(H1449:AL1449,"P/DS")/2+COUNTIF(H1449:AL1449,"P/NS")/2+COUNTIF(H1449:AL1449,"IL")+COUNTIF(H1449:AL1449,"NL")+COUNTIF(H1449:AL1449,"UL")+COUNTIF(H1449:AL1449,"UL/DS")/2+COUNTIF(H1449:AL1449,"UL/NS")/2+COUNTIF(H1449:AL1449,"KT")+COUNTIF(H1449:AL1449,"UL/BF")/2+COUNTIF(H1449:AL1449,"UL/BL")/2+COUNTIF(H1449:AL1449,"PH/F")/2+COUNTIF(H1449:AL1449,"PH/L")/2+COUNTIF(H1449:AL1449,"NB")</f>
        <v>0.5</v>
      </c>
      <c r="AV1449" s="258">
        <f>COUNTIF(H1449:AL1449,"PN")+COUNTIF(H1449:AL1449,"TVD")+COUNTIF(H1449:AL1449,"PH")+COUNTIF(H1449:AL1449,"PM")+COUNTIF(H1449:AL1449,"PDD")-COUNTIFS(H1449:AL1449,"PN",H1456:AL1456,"&gt;=3")-COUNTIFS(H1449:AL1449,"PM",H1456:AL1456,"&gt;=3")</f>
        <v>0</v>
      </c>
      <c r="AW1449" s="258">
        <f>COUNTIF(H1449:AL1449,"NS")+COUNTIF(H1449:AL1449,"D")+COUNTIF(H1449:AL1449,"BH")+COUNTIF(H1449:AL1449,"NHD")+COUNTIF(H1449:AL1449,"BM")-COUNTIFS(H1449:AL1449,"NS",H1456:AL1456,"&gt;=3")-COUNTIFS(H1449:AL1449,"BH",H1456:AL1456,"&gt;=3")-COUNTIFS(H1449:AL1449,"BM",H1456:AL1456,"&gt;=3")</f>
        <v>11</v>
      </c>
      <c r="AX1449" s="255">
        <f>COUNTIF(H1449:AL1449,"AL")+COUNTIF(H1449:AL1449,"AL/DS")/2+COUNTIF(H1449:AL1449,"AL/NS")/2+COUNTIF(H1449:AL1449,"AL/BF")+COUNTIF(H1449:AL1449,"AL/BL")/2</f>
        <v>0</v>
      </c>
      <c r="AY1449" s="255">
        <f>COUNTIF(H1449:AL1449,"SL")</f>
        <v>0</v>
      </c>
      <c r="AZ1449" s="255">
        <f>COUNTIF(H1449:AL1449,"NH")</f>
        <v>1</v>
      </c>
      <c r="BA1449" s="255">
        <f>COUNTIF(H1449:AL1449,"HL")</f>
        <v>0</v>
      </c>
      <c r="BB1449" s="255">
        <f>COUNTIF(G1449:AL1449,"P/DS")/2+COUNTIF(G1449:AL1449,"P/NS")/2+COUNTIF(G1449:AL1449,"UL")+COUNTIF(G1449:AL1449,"UL/DS")/2+COUNTIF(G1449:AL1449,"UL/NS")/2+COUNTIF(G1449:AL1449,"UL/BL")/2+COUNTIF(G1449:AL1449,"UL/BF")/2+COUNTIF(G1449:AL1449,"PH/F")/2+COUNTIF(G1449:AL1449,"PH/L")/2</f>
        <v>0.5</v>
      </c>
      <c r="BC1449" s="255">
        <f>COUNTIF(H1449:AL1449,"NB")</f>
        <v>0</v>
      </c>
      <c r="BD1449" s="255">
        <f>COUNTIF(H1449:AL1449,"NL")</f>
        <v>0</v>
      </c>
      <c r="BE1449" s="255">
        <f>COUNTIF(H1449:AL1449,"IL")</f>
        <v>0</v>
      </c>
      <c r="BF1449" s="255">
        <f>COUNTIF(H1449:AL1449,"KT")</f>
        <v>0</v>
      </c>
      <c r="BG1449" s="255">
        <f>COUNTIF(H1449:AL1449,"L70")</f>
        <v>0</v>
      </c>
      <c r="BH1449" s="255">
        <f>COUNTIF(H1449:AL1449,"MD")</f>
        <v>0</v>
      </c>
      <c r="BI1449" s="255">
        <f>COUNTIF(H1449:AL1449,"PMD")</f>
        <v>0</v>
      </c>
      <c r="BJ1449" s="255">
        <f>COUNTIF(H1449:AL1449,"PM")</f>
        <v>0</v>
      </c>
      <c r="BK1449" s="255">
        <f>COUNTIF(H1449:AL1449,"BM")</f>
        <v>0</v>
      </c>
      <c r="BL1449" s="261">
        <f>SUMIF(H1449:AL1449,"PD",H1450:AL1450)+SUMIF(H1449:AL1449,"PN",H1450:AL1450)+SUMIF(H1449:AL1449,"P/DS",H1450:AL1450)+SUMIF(H1449:AL1449,"PN/F",H1450:AL1450)+SUMIF(H1449:AL1449,"PN/L",H1450:AL1450)+SUMIF(H1449:AL1449,"TV",H1450:AL1450)+SUMIF(H1449:AL1449,"TVD",H1450:AL1450)+SUMIF(H1449:AL1449,"PDD",H1450:AL1450)</f>
        <v>0</v>
      </c>
      <c r="BM1449" s="261">
        <f>SUMIF(H1449:AL1449,"PD",H1451:AL1451)+SUMIF(H1449:AL1449,"PN",H1451:AL1451)+SUMIF(H1449:AL1449,"P/DS",H1451:AL1451)+SUMIF(H1449:AL1449,"PN/F",H1451:AL1451)+SUMIF(H1449:AL1449,"PN/L",H1451:AL1451)+SUMIF(H1449:AL1449,"TV",H1451:AL1451)+SUMIF(H1449:AL1449,"TVD",H1451:AL1451)+SUMIF(H1449:AL1449,"PDD",H1451:AL1451)+SUMIF(H1449:AL1449,"PMD",H1451:AL1451)</f>
        <v>0</v>
      </c>
      <c r="BN1449" s="261">
        <f>SUMIF(H1449:AL1449,"PD",H1452:AL1452)+SUMIF(H1449:AL1449,"PN",H1452:AL1452)+SUMIF(H1449:AL1449,"P/DS",H1452:AL1452)+SUMIF(H1449:AL1449,"PN/F",H1452:AL1452)+SUMIF(H1449:AL1449,"PN/L",H1452:AL1452)+SUMIF(H1449:AL1449,"TV",H1452:AL1452)+SUMIF(H1449:AL1449,"TVD",H1452:AL1452)</f>
        <v>0</v>
      </c>
      <c r="BO1449" s="261">
        <f>SUMIF(H1449:AL1449,"PD",H1453:AL1453)+SUMIF(H1449:AL1449,"PN",H1453:AL1453)+SUMIF(H1449:AL1449,"P/DS",H1453:AL1453)+SUMIF(H1449:AL1449,"PN/F",H1453:AL1453)+SUMIF(H1449:AL1449,"PN/L",H1453:AL1453)+SUMIF(H1449:AL1449,"TV",H1453:AL1453)+SUMIF(H1449:AL1449,"TVD",H1453:AL1453)</f>
        <v>0</v>
      </c>
      <c r="BP1449" s="261">
        <f>SUMIF(H1449:AL1449,"PD",H1454:AL1454)+SUMIF(H1449:AL1449,"PN",H1454:AL1454)+SUMIF(H1449:AL1449,"P/DS",H1454:AL1454)+SUMIF(H1449:AL1449,"PN/F",H1454:AL1454)+SUMIF(H1449:AL1449,"PN/L",H1454:AL1454)+SUMIF(H1449:AL1449,"TV",H1454:AL1454)+SUMIF(H1449:AL1449,"TVD",H1454:AL1454)+SUMIF(H1449:AL1449,"PDD",H1454:AL1454)+SUMIF(H1449:AL1449,"PH",H1454:AL1454)+SUMIF(H1449:AL1449,"PM",H1454:AL1454)</f>
        <v>0</v>
      </c>
      <c r="BQ1449" s="261">
        <f>SUMIF(H1449:AL1449,"PD",H1455:AL1455)+SUMIF(H1449:AL1449,"PN",H1455:AL1455)+SUMIF(H1449:AL1449,"P/DS",H1455:AL1455)+SUMIF(H1449:AL1449,"PN/F",H1455:AL1455)+SUMIF(H1449:AL1449,"PN/L",H1455:AL1455)+SUMIF(H1449:AL1449,"TV",H1455:AL1455)+SUMIF(H1449:AL1449,"TVD",H1455:AL1455)+SUMIF(H1449:AL1449,"PDD",H1455:AL1455)+SUMIF(H1449:AL1449,"PH",H1455:AL1455)+SUMIF(H1449:AL1449,"PM",H1455:AL1455)</f>
        <v>0</v>
      </c>
      <c r="BR1449" s="269">
        <f>SUM(H1450:AL1450)-BL1449</f>
        <v>16.5</v>
      </c>
      <c r="BS1449" s="269">
        <f>SUM(H1451:AL1451)-BM1449</f>
        <v>13.5</v>
      </c>
      <c r="BT1449" s="269">
        <f>SUM(H1452:AL1452)-BN1449</f>
        <v>0</v>
      </c>
      <c r="BU1449" s="269">
        <f>SUM(H1453:AL1453)-BO1449</f>
        <v>0</v>
      </c>
      <c r="BV1449" s="269">
        <f>SUM(H1454:AL1454)-BP1449</f>
        <v>0</v>
      </c>
      <c r="BW1449" s="269">
        <f>SUM(H1455:AL1455)-BQ1449</f>
        <v>0</v>
      </c>
      <c r="BX1449" s="255">
        <f>SUMIF(H1449:AL1449,"PD",H1456:AL1456)+SUMIF(H1449:AL1449,"PN",H1456:AL1456)+SUMIF(H1449:AL1449,"P/DS",H1456:AL1456)+SUMIF(H1449:AL1449,"PN/F",H1456:AL1456)+SUMIF(H1449:AL1449,"PN/L",H1456:AL1456)</f>
        <v>0</v>
      </c>
      <c r="BY1449" s="255">
        <f>SUM(H1456:AL1456)-BX1449</f>
        <v>1</v>
      </c>
      <c r="BZ1449" s="255">
        <f t="shared" ref="BZ1449" si="540">+SUM(BL1449:BW1456)</f>
        <v>30</v>
      </c>
      <c r="CA1449" s="266">
        <f>(COUNTIFS(H1449:AL1449,"PD",H1450:AL1450,"&gt;=2"))*0.5-IF(CN1449="VP",COUNTIFS($H$16:$AL$16,"SAT",H1449:AL1449,"PD",H1450:AL1450,"&gt;=2"))*0.5</f>
        <v>0</v>
      </c>
      <c r="CB1449" s="266">
        <f>(COUNTIFS(H1449:AL1449,"PN",H1451:AL1451,"&gt;=0.5",H1450:AL1450,"&gt;=1.5"))*0.5+COUNTIFS(H1449:AL1449,"PDD",H1451:AL1451,"&gt;=0.5",H1450:AL1450,"&gt;=1.5")*0.5</f>
        <v>0</v>
      </c>
      <c r="CC1449" s="273">
        <f>(COUNTIFS(H1449:AL1449,"TV",H1451:AL1451,"&gt;=10"))*0.5+(COUNTIFS(H1449:AL1449,"PMD",H1451:AL1451,"&gt;=2"))*0.5</f>
        <v>0</v>
      </c>
      <c r="CD1449" s="266">
        <f>(COUNTIFS(H1449:AL1449,"TVD",H1453:AL1453,"&gt;=6.5",H1451:AL1451,"&gt;=3.5"))*0.5</f>
        <v>0</v>
      </c>
      <c r="CE1449" s="266">
        <f>(COUNTIFS(H1449:AL1449,"PD",H1454:AL1454,"&gt;=10"))*0.5</f>
        <v>0</v>
      </c>
      <c r="CF1449" s="266">
        <f>(COUNTIFS(H1449:AL1449,"PDD",H1454:AL1454,"&gt;=3.5",H1455:AL1455,"&gt;=6.5")+COUNTIFS(H1449:AL1449,"PH",H1455:AL1455,"&gt;=0.5",H1454:AL1454,"&gt;=1.5")+COUNTIFS(H1449:AL1449,"PM",H1455:AL1455,"&gt;=0.5",H1454:AL1454,"&gt;=1.5"))*0.5</f>
        <v>0</v>
      </c>
      <c r="CG1449" s="266">
        <f>(COUNTIFS(H1449:AL1449,"DS",H1450:AL1450,"&gt;=2")+COUNTIFS(H1449:AL1449,"AL/DS",H1450:AL1450,"&gt;=2"))*0.5-IF(CN1449="VP",COUNTIFS($H$16:$AL$16,"SAT",H1449:AL1449,"DS",H1450:AL1450,"&gt;=2"))*0.5</f>
        <v>0</v>
      </c>
      <c r="CH1449" s="266">
        <f>(COUNTIFS(H1449:AL1449,"NS",H1451:AL1451,"&gt;=0.5",H1450:AL1450,"&gt;=1.5")+COUNTIFS(H1449:AL1449,"AL/NS",H1451:AL1451,"&gt;=0.5",H1450:AL1450,"&gt;=1.5")+COUNTIFS(H1449:AL1449,"NHD",H1451:AL1451,"&gt;=4.5",H1454:AL1454,"&gt;=2",H1450:AL1450,"&gt;=1.5"))*0.5</f>
        <v>4</v>
      </c>
      <c r="CI1449" s="266">
        <f>(COUNTIF(H1451:AL1451,"&gt;=10")+COUNTIFS(H1449:AL1449,"MD",H1451:AL1451,"&gt;=2")-COUNTIFS(H1449:AL1449,"TV",H1451:AL1451,"&gt;=10"))*0.5</f>
        <v>0</v>
      </c>
      <c r="CJ1449" s="266">
        <f>(COUNTIFS(H1449:AL1449,"D",H1453:AL1453,"&gt;=6.5",H1451:AL1451,"&gt;=3.5"))*0.5</f>
        <v>0</v>
      </c>
      <c r="CK1449" s="266">
        <f>(COUNTIF(H1454:AL1454,"&gt;=10")-COUNTIFS(H1449:AL1449,"PD",H1454:AL1454,"&gt;=10"))*0.5</f>
        <v>0</v>
      </c>
      <c r="CL1449" s="265">
        <f>(COUNTIFS(H1449:AL1449,"NHD",H1454:AL1454,"&gt;=3.5",H1455:AL1455,"&gt;=6.5")+COUNTIFS(H1449:AL1449,"BH",H1454:AL1454,"&gt;=1.5",H1455:AL1455,"&gt;=0.5")+COUNTIFS(H1449:AL1449,"BM",H1454:AL1454,"&gt;=1.5",H1455:AL1455,"&gt;=0.5")+COUNTIFS(H1449:AL1449,"D",H1454:AL1454,"&gt;=1.5",H1455:AL1455,"&gt;=0.5"))*0.5</f>
        <v>0</v>
      </c>
      <c r="CM1449" s="272"/>
      <c r="CN1449" s="264" t="s">
        <v>723</v>
      </c>
      <c r="CO1449" s="138">
        <f t="shared" ref="CO1449" si="541">+AM1449+AN1449+AO1449+AP1449+AQ1449+AR1449+AS1449+AU1449+BG1449</f>
        <v>26</v>
      </c>
      <c r="CP1449" s="225">
        <f>+SUM(I1450:I1455)-I1456</f>
        <v>8</v>
      </c>
      <c r="CQ1449" s="225">
        <f>+SUM(J1450:J1455)-J1456</f>
        <v>2.5</v>
      </c>
      <c r="CR1449" s="225">
        <f>+SUM(K1450:K1455)-K1456</f>
        <v>2.5</v>
      </c>
      <c r="CS1449" s="139"/>
      <c r="CT1449" s="139"/>
      <c r="CU1449" s="139"/>
      <c r="CV1449" s="139"/>
      <c r="CW1449" s="139"/>
      <c r="CX1449" s="139"/>
      <c r="CY1449" s="139"/>
      <c r="CZ1449" s="139"/>
      <c r="DA1449" s="139"/>
    </row>
    <row r="1450" spans="1:105" s="120" customFormat="1" ht="15" customHeight="1">
      <c r="A1450" s="228"/>
      <c r="B1450" s="427"/>
      <c r="C1450" s="430"/>
      <c r="D1450" s="237"/>
      <c r="E1450" s="237"/>
      <c r="F1450" s="242" t="s">
        <v>82</v>
      </c>
      <c r="G1450" s="121">
        <v>1.5</v>
      </c>
      <c r="H1450" s="83"/>
      <c r="I1450" s="83"/>
      <c r="J1450" s="83">
        <v>2</v>
      </c>
      <c r="K1450" s="83">
        <v>2</v>
      </c>
      <c r="L1450" s="83">
        <v>2</v>
      </c>
      <c r="M1450" s="83">
        <v>2</v>
      </c>
      <c r="N1450" s="83">
        <v>2</v>
      </c>
      <c r="O1450" s="83"/>
      <c r="P1450" s="83">
        <v>0.5</v>
      </c>
      <c r="Q1450" s="83">
        <v>2</v>
      </c>
      <c r="R1450" s="83">
        <v>2</v>
      </c>
      <c r="S1450" s="83">
        <v>2</v>
      </c>
      <c r="T1450" s="83"/>
      <c r="U1450" s="83"/>
      <c r="V1450" s="83"/>
      <c r="W1450" s="83"/>
      <c r="X1450" s="83"/>
      <c r="Y1450" s="83"/>
      <c r="Z1450" s="83"/>
      <c r="AA1450" s="83"/>
      <c r="AB1450" s="83"/>
      <c r="AC1450" s="79"/>
      <c r="AD1450" s="79"/>
      <c r="AE1450" s="79"/>
      <c r="AF1450" s="79"/>
      <c r="AG1450" s="79"/>
      <c r="AH1450" s="79"/>
      <c r="AI1450" s="79"/>
      <c r="AJ1450" s="79"/>
      <c r="AK1450" s="79"/>
      <c r="AL1450" s="79"/>
      <c r="AM1450" s="240"/>
      <c r="AN1450" s="240"/>
      <c r="AO1450" s="240"/>
      <c r="AP1450" s="240"/>
      <c r="AQ1450" s="240"/>
      <c r="AR1450" s="240"/>
      <c r="AS1450" s="240"/>
      <c r="AT1450" s="256"/>
      <c r="AU1450" s="256"/>
      <c r="AV1450" s="259"/>
      <c r="AW1450" s="259"/>
      <c r="AX1450" s="256"/>
      <c r="AY1450" s="256"/>
      <c r="AZ1450" s="256"/>
      <c r="BA1450" s="256"/>
      <c r="BB1450" s="256"/>
      <c r="BC1450" s="256"/>
      <c r="BD1450" s="256"/>
      <c r="BE1450" s="256"/>
      <c r="BF1450" s="256"/>
      <c r="BG1450" s="256"/>
      <c r="BH1450" s="256"/>
      <c r="BI1450" s="256"/>
      <c r="BJ1450" s="256"/>
      <c r="BK1450" s="256"/>
      <c r="BL1450" s="262"/>
      <c r="BM1450" s="262"/>
      <c r="BN1450" s="262"/>
      <c r="BO1450" s="262"/>
      <c r="BP1450" s="262"/>
      <c r="BQ1450" s="262"/>
      <c r="BR1450" s="270"/>
      <c r="BS1450" s="270"/>
      <c r="BT1450" s="270"/>
      <c r="BU1450" s="270"/>
      <c r="BV1450" s="270"/>
      <c r="BW1450" s="270"/>
      <c r="BX1450" s="256"/>
      <c r="BY1450" s="256"/>
      <c r="BZ1450" s="256"/>
      <c r="CA1450" s="267"/>
      <c r="CB1450" s="267"/>
      <c r="CC1450" s="274"/>
      <c r="CD1450" s="267"/>
      <c r="CE1450" s="267"/>
      <c r="CF1450" s="267"/>
      <c r="CG1450" s="267"/>
      <c r="CH1450" s="267"/>
      <c r="CI1450" s="267"/>
      <c r="CJ1450" s="267"/>
      <c r="CK1450" s="267"/>
      <c r="CL1450" s="265"/>
      <c r="CM1450" s="272"/>
      <c r="CN1450" s="264"/>
      <c r="CO1450" s="138"/>
      <c r="CP1450" s="226"/>
      <c r="CQ1450" s="226"/>
      <c r="CR1450" s="226"/>
      <c r="CS1450" s="139"/>
      <c r="CT1450" s="139"/>
      <c r="CU1450" s="139"/>
      <c r="CV1450" s="139"/>
      <c r="CW1450" s="139"/>
      <c r="CX1450" s="139"/>
      <c r="CY1450" s="139"/>
      <c r="CZ1450" s="139"/>
      <c r="DA1450" s="139"/>
    </row>
    <row r="1451" spans="1:105" s="120" customFormat="1" ht="15" customHeight="1">
      <c r="A1451" s="228"/>
      <c r="B1451" s="427"/>
      <c r="C1451" s="430"/>
      <c r="D1451" s="237"/>
      <c r="E1451" s="237"/>
      <c r="F1451" s="243"/>
      <c r="G1451" s="122">
        <v>2</v>
      </c>
      <c r="H1451" s="84"/>
      <c r="I1451" s="84">
        <v>8</v>
      </c>
      <c r="J1451" s="84">
        <v>0.5</v>
      </c>
      <c r="K1451" s="84">
        <v>0.5</v>
      </c>
      <c r="L1451" s="84">
        <v>0.5</v>
      </c>
      <c r="M1451" s="84">
        <v>0.5</v>
      </c>
      <c r="N1451" s="84">
        <v>0.5</v>
      </c>
      <c r="O1451" s="84"/>
      <c r="P1451" s="84">
        <v>0.5</v>
      </c>
      <c r="Q1451" s="84">
        <v>0.5</v>
      </c>
      <c r="R1451" s="84">
        <v>0.5</v>
      </c>
      <c r="S1451" s="84">
        <v>0.5</v>
      </c>
      <c r="T1451" s="84"/>
      <c r="U1451" s="84">
        <v>1</v>
      </c>
      <c r="V1451" s="84"/>
      <c r="W1451" s="84"/>
      <c r="X1451" s="84"/>
      <c r="Y1451" s="84"/>
      <c r="Z1451" s="84"/>
      <c r="AA1451" s="84"/>
      <c r="AB1451" s="84"/>
      <c r="AC1451" s="80"/>
      <c r="AD1451" s="80"/>
      <c r="AE1451" s="80"/>
      <c r="AF1451" s="80"/>
      <c r="AG1451" s="80"/>
      <c r="AH1451" s="80"/>
      <c r="AI1451" s="80"/>
      <c r="AJ1451" s="80"/>
      <c r="AK1451" s="80"/>
      <c r="AL1451" s="80"/>
      <c r="AM1451" s="240"/>
      <c r="AN1451" s="240"/>
      <c r="AO1451" s="240"/>
      <c r="AP1451" s="240"/>
      <c r="AQ1451" s="240"/>
      <c r="AR1451" s="240"/>
      <c r="AS1451" s="240"/>
      <c r="AT1451" s="256"/>
      <c r="AU1451" s="256"/>
      <c r="AV1451" s="259"/>
      <c r="AW1451" s="259"/>
      <c r="AX1451" s="256"/>
      <c r="AY1451" s="256"/>
      <c r="AZ1451" s="256"/>
      <c r="BA1451" s="256"/>
      <c r="BB1451" s="256"/>
      <c r="BC1451" s="256"/>
      <c r="BD1451" s="256"/>
      <c r="BE1451" s="256"/>
      <c r="BF1451" s="256"/>
      <c r="BG1451" s="256"/>
      <c r="BH1451" s="256"/>
      <c r="BI1451" s="256"/>
      <c r="BJ1451" s="256"/>
      <c r="BK1451" s="256"/>
      <c r="BL1451" s="262"/>
      <c r="BM1451" s="262"/>
      <c r="BN1451" s="262"/>
      <c r="BO1451" s="262"/>
      <c r="BP1451" s="262"/>
      <c r="BQ1451" s="262"/>
      <c r="BR1451" s="270"/>
      <c r="BS1451" s="270"/>
      <c r="BT1451" s="270"/>
      <c r="BU1451" s="270"/>
      <c r="BV1451" s="270"/>
      <c r="BW1451" s="270"/>
      <c r="BX1451" s="256"/>
      <c r="BY1451" s="256"/>
      <c r="BZ1451" s="256"/>
      <c r="CA1451" s="267"/>
      <c r="CB1451" s="267"/>
      <c r="CC1451" s="274"/>
      <c r="CD1451" s="267"/>
      <c r="CE1451" s="267"/>
      <c r="CF1451" s="267"/>
      <c r="CG1451" s="267"/>
      <c r="CH1451" s="267"/>
      <c r="CI1451" s="267"/>
      <c r="CJ1451" s="267"/>
      <c r="CK1451" s="267"/>
      <c r="CL1451" s="265"/>
      <c r="CM1451" s="272"/>
      <c r="CN1451" s="264"/>
      <c r="CO1451" s="138"/>
      <c r="CP1451" s="226"/>
      <c r="CQ1451" s="226"/>
      <c r="CR1451" s="226"/>
      <c r="CS1451" s="139"/>
      <c r="CT1451" s="139"/>
      <c r="CU1451" s="139"/>
      <c r="CV1451" s="139"/>
      <c r="CW1451" s="139"/>
      <c r="CX1451" s="139"/>
      <c r="CY1451" s="139"/>
      <c r="CZ1451" s="139"/>
      <c r="DA1451" s="139"/>
    </row>
    <row r="1452" spans="1:105" s="120" customFormat="1" ht="15" customHeight="1">
      <c r="A1452" s="228"/>
      <c r="B1452" s="427"/>
      <c r="C1452" s="430"/>
      <c r="D1452" s="237"/>
      <c r="E1452" s="237"/>
      <c r="F1452" s="243"/>
      <c r="G1452" s="122">
        <v>2.1</v>
      </c>
      <c r="H1452" s="84"/>
      <c r="I1452" s="84"/>
      <c r="J1452" s="84"/>
      <c r="K1452" s="84"/>
      <c r="L1452" s="84"/>
      <c r="M1452" s="84"/>
      <c r="N1452" s="84"/>
      <c r="O1452" s="84"/>
      <c r="P1452" s="84"/>
      <c r="Q1452" s="84"/>
      <c r="R1452" s="84"/>
      <c r="S1452" s="84"/>
      <c r="T1452" s="84"/>
      <c r="U1452" s="84"/>
      <c r="V1452" s="84"/>
      <c r="W1452" s="84"/>
      <c r="X1452" s="84"/>
      <c r="Y1452" s="84"/>
      <c r="Z1452" s="84"/>
      <c r="AA1452" s="84"/>
      <c r="AB1452" s="84"/>
      <c r="AC1452" s="80"/>
      <c r="AD1452" s="80"/>
      <c r="AE1452" s="80"/>
      <c r="AF1452" s="80"/>
      <c r="AG1452" s="80"/>
      <c r="AH1452" s="80"/>
      <c r="AI1452" s="80"/>
      <c r="AJ1452" s="80"/>
      <c r="AK1452" s="80"/>
      <c r="AL1452" s="80"/>
      <c r="AM1452" s="240"/>
      <c r="AN1452" s="240"/>
      <c r="AO1452" s="240"/>
      <c r="AP1452" s="240"/>
      <c r="AQ1452" s="240"/>
      <c r="AR1452" s="240"/>
      <c r="AS1452" s="240"/>
      <c r="AT1452" s="256"/>
      <c r="AU1452" s="256"/>
      <c r="AV1452" s="259"/>
      <c r="AW1452" s="259"/>
      <c r="AX1452" s="256"/>
      <c r="AY1452" s="256"/>
      <c r="AZ1452" s="256"/>
      <c r="BA1452" s="256"/>
      <c r="BB1452" s="256"/>
      <c r="BC1452" s="256"/>
      <c r="BD1452" s="256"/>
      <c r="BE1452" s="256"/>
      <c r="BF1452" s="256"/>
      <c r="BG1452" s="256"/>
      <c r="BH1452" s="256"/>
      <c r="BI1452" s="256"/>
      <c r="BJ1452" s="256"/>
      <c r="BK1452" s="256"/>
      <c r="BL1452" s="262"/>
      <c r="BM1452" s="262"/>
      <c r="BN1452" s="262"/>
      <c r="BO1452" s="262"/>
      <c r="BP1452" s="262"/>
      <c r="BQ1452" s="262"/>
      <c r="BR1452" s="270"/>
      <c r="BS1452" s="270"/>
      <c r="BT1452" s="270"/>
      <c r="BU1452" s="270"/>
      <c r="BV1452" s="270"/>
      <c r="BW1452" s="270"/>
      <c r="BX1452" s="256"/>
      <c r="BY1452" s="256"/>
      <c r="BZ1452" s="256"/>
      <c r="CA1452" s="267"/>
      <c r="CB1452" s="267"/>
      <c r="CC1452" s="274"/>
      <c r="CD1452" s="267"/>
      <c r="CE1452" s="267"/>
      <c r="CF1452" s="267"/>
      <c r="CG1452" s="267"/>
      <c r="CH1452" s="267"/>
      <c r="CI1452" s="267"/>
      <c r="CJ1452" s="267"/>
      <c r="CK1452" s="267"/>
      <c r="CL1452" s="265"/>
      <c r="CM1452" s="272"/>
      <c r="CN1452" s="264"/>
      <c r="CO1452" s="138"/>
      <c r="CP1452" s="226"/>
      <c r="CQ1452" s="226"/>
      <c r="CR1452" s="226"/>
      <c r="CS1452" s="139"/>
      <c r="CT1452" s="139"/>
      <c r="CU1452" s="139"/>
      <c r="CV1452" s="139"/>
      <c r="CW1452" s="139"/>
      <c r="CX1452" s="139"/>
      <c r="CY1452" s="139"/>
      <c r="CZ1452" s="139"/>
      <c r="DA1452" s="139"/>
    </row>
    <row r="1453" spans="1:105" s="120" customFormat="1" ht="15" customHeight="1">
      <c r="A1453" s="228"/>
      <c r="B1453" s="427"/>
      <c r="C1453" s="430"/>
      <c r="D1453" s="237"/>
      <c r="E1453" s="237"/>
      <c r="F1453" s="243"/>
      <c r="G1453" s="122">
        <v>2.7</v>
      </c>
      <c r="H1453" s="84"/>
      <c r="I1453" s="84"/>
      <c r="J1453" s="84"/>
      <c r="K1453" s="84"/>
      <c r="L1453" s="84"/>
      <c r="M1453" s="84"/>
      <c r="N1453" s="84"/>
      <c r="O1453" s="84"/>
      <c r="P1453" s="84"/>
      <c r="Q1453" s="84"/>
      <c r="R1453" s="84"/>
      <c r="S1453" s="84"/>
      <c r="T1453" s="84"/>
      <c r="U1453" s="84"/>
      <c r="V1453" s="84"/>
      <c r="W1453" s="84"/>
      <c r="X1453" s="84"/>
      <c r="Y1453" s="84"/>
      <c r="Z1453" s="84"/>
      <c r="AA1453" s="84"/>
      <c r="AB1453" s="84"/>
      <c r="AC1453" s="80"/>
      <c r="AD1453" s="80"/>
      <c r="AE1453" s="80"/>
      <c r="AF1453" s="80"/>
      <c r="AG1453" s="80"/>
      <c r="AH1453" s="80"/>
      <c r="AI1453" s="80"/>
      <c r="AJ1453" s="80"/>
      <c r="AK1453" s="80"/>
      <c r="AL1453" s="80"/>
      <c r="AM1453" s="240"/>
      <c r="AN1453" s="240"/>
      <c r="AO1453" s="240"/>
      <c r="AP1453" s="240"/>
      <c r="AQ1453" s="240"/>
      <c r="AR1453" s="240"/>
      <c r="AS1453" s="240"/>
      <c r="AT1453" s="256"/>
      <c r="AU1453" s="256"/>
      <c r="AV1453" s="259"/>
      <c r="AW1453" s="259"/>
      <c r="AX1453" s="256"/>
      <c r="AY1453" s="256"/>
      <c r="AZ1453" s="256"/>
      <c r="BA1453" s="256"/>
      <c r="BB1453" s="256"/>
      <c r="BC1453" s="256"/>
      <c r="BD1453" s="256"/>
      <c r="BE1453" s="256"/>
      <c r="BF1453" s="256"/>
      <c r="BG1453" s="256"/>
      <c r="BH1453" s="256"/>
      <c r="BI1453" s="256"/>
      <c r="BJ1453" s="256"/>
      <c r="BK1453" s="256"/>
      <c r="BL1453" s="262"/>
      <c r="BM1453" s="262"/>
      <c r="BN1453" s="262"/>
      <c r="BO1453" s="262"/>
      <c r="BP1453" s="262"/>
      <c r="BQ1453" s="262"/>
      <c r="BR1453" s="270"/>
      <c r="BS1453" s="270"/>
      <c r="BT1453" s="270"/>
      <c r="BU1453" s="270"/>
      <c r="BV1453" s="270"/>
      <c r="BW1453" s="270"/>
      <c r="BX1453" s="256"/>
      <c r="BY1453" s="256"/>
      <c r="BZ1453" s="256"/>
      <c r="CA1453" s="267"/>
      <c r="CB1453" s="267"/>
      <c r="CC1453" s="274"/>
      <c r="CD1453" s="267"/>
      <c r="CE1453" s="267"/>
      <c r="CF1453" s="267"/>
      <c r="CG1453" s="267"/>
      <c r="CH1453" s="267"/>
      <c r="CI1453" s="267"/>
      <c r="CJ1453" s="267"/>
      <c r="CK1453" s="267"/>
      <c r="CL1453" s="265"/>
      <c r="CM1453" s="272"/>
      <c r="CN1453" s="264"/>
      <c r="CO1453" s="138"/>
      <c r="CP1453" s="226"/>
      <c r="CQ1453" s="226"/>
      <c r="CR1453" s="226"/>
      <c r="CS1453" s="139"/>
      <c r="CT1453" s="139"/>
      <c r="CU1453" s="139"/>
      <c r="CV1453" s="139"/>
      <c r="CW1453" s="139"/>
      <c r="CX1453" s="139"/>
      <c r="CY1453" s="139"/>
      <c r="CZ1453" s="139"/>
      <c r="DA1453" s="139"/>
    </row>
    <row r="1454" spans="1:105" s="120" customFormat="1" ht="15" customHeight="1">
      <c r="A1454" s="228"/>
      <c r="B1454" s="427"/>
      <c r="C1454" s="430"/>
      <c r="D1454" s="237"/>
      <c r="E1454" s="237"/>
      <c r="F1454" s="243"/>
      <c r="G1454" s="122">
        <v>3</v>
      </c>
      <c r="H1454" s="84"/>
      <c r="I1454" s="84"/>
      <c r="J1454" s="84"/>
      <c r="K1454" s="84"/>
      <c r="L1454" s="84"/>
      <c r="M1454" s="84"/>
      <c r="N1454" s="84"/>
      <c r="O1454" s="84"/>
      <c r="P1454" s="84"/>
      <c r="Q1454" s="84"/>
      <c r="R1454" s="84"/>
      <c r="S1454" s="84"/>
      <c r="T1454" s="84"/>
      <c r="U1454" s="84"/>
      <c r="V1454" s="84"/>
      <c r="W1454" s="84"/>
      <c r="X1454" s="84"/>
      <c r="Y1454" s="84"/>
      <c r="Z1454" s="84"/>
      <c r="AA1454" s="84"/>
      <c r="AB1454" s="84"/>
      <c r="AC1454" s="80"/>
      <c r="AD1454" s="80"/>
      <c r="AE1454" s="80"/>
      <c r="AF1454" s="80"/>
      <c r="AG1454" s="80"/>
      <c r="AH1454" s="80"/>
      <c r="AI1454" s="80"/>
      <c r="AJ1454" s="80"/>
      <c r="AK1454" s="80"/>
      <c r="AL1454" s="80"/>
      <c r="AM1454" s="240"/>
      <c r="AN1454" s="240"/>
      <c r="AO1454" s="240"/>
      <c r="AP1454" s="240"/>
      <c r="AQ1454" s="240"/>
      <c r="AR1454" s="240"/>
      <c r="AS1454" s="240"/>
      <c r="AT1454" s="256"/>
      <c r="AU1454" s="256"/>
      <c r="AV1454" s="259"/>
      <c r="AW1454" s="259"/>
      <c r="AX1454" s="256"/>
      <c r="AY1454" s="256"/>
      <c r="AZ1454" s="256"/>
      <c r="BA1454" s="256"/>
      <c r="BB1454" s="256"/>
      <c r="BC1454" s="256"/>
      <c r="BD1454" s="256"/>
      <c r="BE1454" s="256"/>
      <c r="BF1454" s="256"/>
      <c r="BG1454" s="256"/>
      <c r="BH1454" s="256"/>
      <c r="BI1454" s="256"/>
      <c r="BJ1454" s="256"/>
      <c r="BK1454" s="256"/>
      <c r="BL1454" s="262"/>
      <c r="BM1454" s="262"/>
      <c r="BN1454" s="262"/>
      <c r="BO1454" s="262"/>
      <c r="BP1454" s="262"/>
      <c r="BQ1454" s="262"/>
      <c r="BR1454" s="270"/>
      <c r="BS1454" s="270"/>
      <c r="BT1454" s="270"/>
      <c r="BU1454" s="270"/>
      <c r="BV1454" s="270"/>
      <c r="BW1454" s="270"/>
      <c r="BX1454" s="256"/>
      <c r="BY1454" s="256"/>
      <c r="BZ1454" s="256"/>
      <c r="CA1454" s="267"/>
      <c r="CB1454" s="267"/>
      <c r="CC1454" s="274"/>
      <c r="CD1454" s="267"/>
      <c r="CE1454" s="267"/>
      <c r="CF1454" s="267"/>
      <c r="CG1454" s="267"/>
      <c r="CH1454" s="267"/>
      <c r="CI1454" s="267"/>
      <c r="CJ1454" s="267"/>
      <c r="CK1454" s="267"/>
      <c r="CL1454" s="265"/>
      <c r="CM1454" s="272"/>
      <c r="CN1454" s="264"/>
      <c r="CO1454" s="138"/>
      <c r="CP1454" s="226"/>
      <c r="CQ1454" s="226"/>
      <c r="CR1454" s="226"/>
      <c r="CS1454" s="139"/>
      <c r="CT1454" s="139"/>
      <c r="CU1454" s="139"/>
      <c r="CV1454" s="139"/>
      <c r="CW1454" s="139"/>
      <c r="CX1454" s="139"/>
      <c r="CY1454" s="139"/>
      <c r="CZ1454" s="139"/>
      <c r="DA1454" s="139"/>
    </row>
    <row r="1455" spans="1:105" s="120" customFormat="1" ht="15" customHeight="1">
      <c r="A1455" s="228"/>
      <c r="B1455" s="427"/>
      <c r="C1455" s="430"/>
      <c r="D1455" s="237"/>
      <c r="E1455" s="237"/>
      <c r="F1455" s="244"/>
      <c r="G1455" s="123">
        <v>3.9</v>
      </c>
      <c r="H1455" s="85"/>
      <c r="I1455" s="85"/>
      <c r="J1455" s="85"/>
      <c r="K1455" s="85"/>
      <c r="L1455" s="85"/>
      <c r="M1455" s="85"/>
      <c r="N1455" s="85"/>
      <c r="O1455" s="85"/>
      <c r="P1455" s="85"/>
      <c r="Q1455" s="85"/>
      <c r="R1455" s="85"/>
      <c r="S1455" s="85"/>
      <c r="T1455" s="85"/>
      <c r="U1455" s="85"/>
      <c r="V1455" s="85"/>
      <c r="W1455" s="85"/>
      <c r="X1455" s="85"/>
      <c r="Y1455" s="85"/>
      <c r="Z1455" s="85"/>
      <c r="AA1455" s="85"/>
      <c r="AB1455" s="85"/>
      <c r="AC1455" s="81"/>
      <c r="AD1455" s="81"/>
      <c r="AE1455" s="81"/>
      <c r="AF1455" s="81"/>
      <c r="AG1455" s="81"/>
      <c r="AH1455" s="81"/>
      <c r="AI1455" s="81"/>
      <c r="AJ1455" s="81"/>
      <c r="AK1455" s="81"/>
      <c r="AL1455" s="81"/>
      <c r="AM1455" s="240"/>
      <c r="AN1455" s="240"/>
      <c r="AO1455" s="240"/>
      <c r="AP1455" s="240"/>
      <c r="AQ1455" s="240"/>
      <c r="AR1455" s="240"/>
      <c r="AS1455" s="240"/>
      <c r="AT1455" s="256"/>
      <c r="AU1455" s="256"/>
      <c r="AV1455" s="259"/>
      <c r="AW1455" s="259"/>
      <c r="AX1455" s="256"/>
      <c r="AY1455" s="256"/>
      <c r="AZ1455" s="256"/>
      <c r="BA1455" s="256"/>
      <c r="BB1455" s="256"/>
      <c r="BC1455" s="256"/>
      <c r="BD1455" s="256"/>
      <c r="BE1455" s="256"/>
      <c r="BF1455" s="256"/>
      <c r="BG1455" s="256"/>
      <c r="BH1455" s="256"/>
      <c r="BI1455" s="256"/>
      <c r="BJ1455" s="256"/>
      <c r="BK1455" s="256"/>
      <c r="BL1455" s="262"/>
      <c r="BM1455" s="262"/>
      <c r="BN1455" s="262"/>
      <c r="BO1455" s="262"/>
      <c r="BP1455" s="262"/>
      <c r="BQ1455" s="262"/>
      <c r="BR1455" s="270"/>
      <c r="BS1455" s="270"/>
      <c r="BT1455" s="270"/>
      <c r="BU1455" s="270"/>
      <c r="BV1455" s="270"/>
      <c r="BW1455" s="270"/>
      <c r="BX1455" s="256"/>
      <c r="BY1455" s="256"/>
      <c r="BZ1455" s="256"/>
      <c r="CA1455" s="267"/>
      <c r="CB1455" s="267"/>
      <c r="CC1455" s="274"/>
      <c r="CD1455" s="267"/>
      <c r="CE1455" s="267"/>
      <c r="CF1455" s="267"/>
      <c r="CG1455" s="267"/>
      <c r="CH1455" s="267"/>
      <c r="CI1455" s="267"/>
      <c r="CJ1455" s="267"/>
      <c r="CK1455" s="267"/>
      <c r="CL1455" s="265"/>
      <c r="CM1455" s="272"/>
      <c r="CN1455" s="264"/>
      <c r="CO1455" s="138"/>
      <c r="CP1455" s="226"/>
      <c r="CQ1455" s="226"/>
      <c r="CR1455" s="226"/>
      <c r="CS1455" s="139"/>
      <c r="CT1455" s="139"/>
      <c r="CU1455" s="139"/>
      <c r="CV1455" s="139"/>
      <c r="CW1455" s="139"/>
      <c r="CX1455" s="139"/>
      <c r="CY1455" s="139"/>
      <c r="CZ1455" s="139"/>
      <c r="DA1455" s="139"/>
    </row>
    <row r="1456" spans="1:105" s="120" customFormat="1" ht="15" customHeight="1">
      <c r="A1456" s="229"/>
      <c r="B1456" s="428"/>
      <c r="C1456" s="431"/>
      <c r="D1456" s="238"/>
      <c r="E1456" s="238"/>
      <c r="F1456" s="245" t="s">
        <v>83</v>
      </c>
      <c r="G1456" s="246"/>
      <c r="H1456" s="82"/>
      <c r="I1456" s="82"/>
      <c r="J1456" s="82"/>
      <c r="K1456" s="82"/>
      <c r="L1456" s="82"/>
      <c r="M1456" s="82"/>
      <c r="N1456" s="82"/>
      <c r="O1456" s="82"/>
      <c r="P1456" s="82"/>
      <c r="Q1456" s="82"/>
      <c r="R1456" s="82">
        <v>1</v>
      </c>
      <c r="S1456" s="82"/>
      <c r="T1456" s="82"/>
      <c r="U1456" s="82"/>
      <c r="V1456" s="82"/>
      <c r="W1456" s="82"/>
      <c r="X1456" s="82"/>
      <c r="Y1456" s="82"/>
      <c r="Z1456" s="82"/>
      <c r="AA1456" s="82"/>
      <c r="AB1456" s="82"/>
      <c r="AC1456" s="35"/>
      <c r="AD1456" s="35"/>
      <c r="AE1456" s="35"/>
      <c r="AF1456" s="35"/>
      <c r="AG1456" s="35"/>
      <c r="AH1456" s="35"/>
      <c r="AI1456" s="35"/>
      <c r="AJ1456" s="35"/>
      <c r="AK1456" s="35"/>
      <c r="AL1456" s="35"/>
      <c r="AM1456" s="241"/>
      <c r="AN1456" s="241"/>
      <c r="AO1456" s="241"/>
      <c r="AP1456" s="241"/>
      <c r="AQ1456" s="241"/>
      <c r="AR1456" s="241"/>
      <c r="AS1456" s="241"/>
      <c r="AT1456" s="257"/>
      <c r="AU1456" s="257"/>
      <c r="AV1456" s="260"/>
      <c r="AW1456" s="260"/>
      <c r="AX1456" s="257"/>
      <c r="AY1456" s="257"/>
      <c r="AZ1456" s="257"/>
      <c r="BA1456" s="257"/>
      <c r="BB1456" s="257"/>
      <c r="BC1456" s="257"/>
      <c r="BD1456" s="257"/>
      <c r="BE1456" s="257"/>
      <c r="BF1456" s="257"/>
      <c r="BG1456" s="257"/>
      <c r="BH1456" s="257"/>
      <c r="BI1456" s="257"/>
      <c r="BJ1456" s="257"/>
      <c r="BK1456" s="257"/>
      <c r="BL1456" s="263"/>
      <c r="BM1456" s="263"/>
      <c r="BN1456" s="263"/>
      <c r="BO1456" s="263"/>
      <c r="BP1456" s="263"/>
      <c r="BQ1456" s="263"/>
      <c r="BR1456" s="271"/>
      <c r="BS1456" s="271"/>
      <c r="BT1456" s="271"/>
      <c r="BU1456" s="271"/>
      <c r="BV1456" s="271"/>
      <c r="BW1456" s="271"/>
      <c r="BX1456" s="257"/>
      <c r="BY1456" s="257"/>
      <c r="BZ1456" s="257"/>
      <c r="CA1456" s="268"/>
      <c r="CB1456" s="268"/>
      <c r="CC1456" s="275"/>
      <c r="CD1456" s="268"/>
      <c r="CE1456" s="268"/>
      <c r="CF1456" s="268"/>
      <c r="CG1456" s="268"/>
      <c r="CH1456" s="268"/>
      <c r="CI1456" s="268"/>
      <c r="CJ1456" s="268"/>
      <c r="CK1456" s="268"/>
      <c r="CL1456" s="265"/>
      <c r="CM1456" s="272"/>
      <c r="CN1456" s="264"/>
      <c r="CO1456" s="138"/>
      <c r="CP1456" s="226"/>
      <c r="CQ1456" s="226"/>
      <c r="CR1456" s="226"/>
      <c r="CS1456" s="139"/>
      <c r="CT1456" s="139"/>
      <c r="CU1456" s="139"/>
      <c r="CV1456" s="139"/>
      <c r="CW1456" s="139"/>
      <c r="CX1456" s="139"/>
      <c r="CY1456" s="139"/>
      <c r="CZ1456" s="139"/>
      <c r="DA1456" s="139"/>
    </row>
    <row r="1457" spans="1:105" s="120" customFormat="1" ht="15" customHeight="1">
      <c r="A1457" s="227">
        <f t="shared" ref="A1457" si="542">A1449+1</f>
        <v>180</v>
      </c>
      <c r="B1457" s="426" t="s">
        <v>211</v>
      </c>
      <c r="C1457" s="429" t="s">
        <v>212</v>
      </c>
      <c r="D1457" s="236">
        <v>42782</v>
      </c>
      <c r="E1457" s="236" t="s">
        <v>1194</v>
      </c>
      <c r="F1457" s="253" t="s">
        <v>80</v>
      </c>
      <c r="G1457" s="254"/>
      <c r="H1457" s="82" t="s">
        <v>69</v>
      </c>
      <c r="I1457" s="82"/>
      <c r="J1457" s="82" t="s">
        <v>73</v>
      </c>
      <c r="K1457" s="82" t="s">
        <v>73</v>
      </c>
      <c r="L1457" s="82" t="s">
        <v>73</v>
      </c>
      <c r="M1457" s="82" t="s">
        <v>73</v>
      </c>
      <c r="N1457" s="82" t="s">
        <v>73</v>
      </c>
      <c r="O1457" s="82"/>
      <c r="P1457" s="82" t="s">
        <v>73</v>
      </c>
      <c r="Q1457" s="82" t="s">
        <v>67</v>
      </c>
      <c r="R1457" s="82" t="s">
        <v>67</v>
      </c>
      <c r="S1457" s="82" t="s">
        <v>67</v>
      </c>
      <c r="T1457" s="82" t="s">
        <v>60</v>
      </c>
      <c r="U1457" s="82" t="s">
        <v>60</v>
      </c>
      <c r="V1457" s="82"/>
      <c r="W1457" s="82" t="s">
        <v>67</v>
      </c>
      <c r="X1457" s="82" t="s">
        <v>67</v>
      </c>
      <c r="Y1457" s="82" t="s">
        <v>71</v>
      </c>
      <c r="Z1457" s="82" t="s">
        <v>71</v>
      </c>
      <c r="AA1457" s="82" t="s">
        <v>71</v>
      </c>
      <c r="AB1457" s="82" t="s">
        <v>71</v>
      </c>
      <c r="AC1457" s="82"/>
      <c r="AD1457" s="82" t="s">
        <v>71</v>
      </c>
      <c r="AE1457" s="82" t="s">
        <v>71</v>
      </c>
      <c r="AF1457" s="82" t="s">
        <v>71</v>
      </c>
      <c r="AG1457" s="82" t="s">
        <v>71</v>
      </c>
      <c r="AH1457" s="82" t="s">
        <v>71</v>
      </c>
      <c r="AI1457" s="82" t="s">
        <v>71</v>
      </c>
      <c r="AJ1457" s="82"/>
      <c r="AK1457" s="82" t="s">
        <v>71</v>
      </c>
      <c r="AL1457" s="82" t="s">
        <v>71</v>
      </c>
      <c r="AM1457" s="239">
        <f>COUNTIF(H1457:AL1457,"PH")+COUNTIF(H1457:AL1457,"PH/L")+COUNTIF(H1457:AL1457,"PM")</f>
        <v>0</v>
      </c>
      <c r="AN1457" s="239">
        <f>COUNTIF(H1457:AL1457,"PD")+COUNTIF(H1457:AL1457,"PDD")+COUNTIF(H1457:AL1457,"P/DS")/2+COUNTIF(H1457:AL1457,"PMD")</f>
        <v>0</v>
      </c>
      <c r="AO1457" s="239">
        <f>COUNTIF(H1457:AL1457,"PN")+COUNTIF(H1457:AL1457,"P/NS")/2+COUNTIF(H1457:AL1457,"PH")+COUNTIF(H1457:AL1457,"PH/F")/2+COUNTIF(H1457:AL1457,"PH/L")/2+COUNTIF(H1457:AL1457,"PM")</f>
        <v>0</v>
      </c>
      <c r="AP1457" s="239">
        <f>COUNTIF(H1457:AL1457,"BH")+COUNTIF(H1457:AL1457,"AL/BL")+COUNTIF(H1457:AL1457,"UL/BL")+COUNTIF(H1457:AL1457,"BM")</f>
        <v>0</v>
      </c>
      <c r="AQ1457" s="239">
        <f>COUNTIF(H1457:AL1457,"DS")+COUNTIF(H1457:AL1457,"AL/DS")/2+COUNTIF(H1457:AL1457,"UL/DS")/2+COUNTIF(H1457:AL1457,"CT")+COUNTIF(H1457:AL1457,"MD")</f>
        <v>2</v>
      </c>
      <c r="AR1457" s="239">
        <f>COUNTIF(H1457:AL1457,"NS")+COUNTIF(H1457:AL1457,"AL/NS")/2+COUNTIF(H1457:AL1457,"UL/NS")/2+COUNTIF(H1457:AL1457,"BH")+COUNTIF(H1457:AL1457,"AL/BF")/2+COUNTIF(H1457:AL1457,"AL/BL")/2+COUNTIF(H1457:AL1457,"UL/BL")/2+COUNTIF(H1457:AL1457,"UL/BF")/2+COUNTIF(H1457:AL1457,"BM")</f>
        <v>0</v>
      </c>
      <c r="AS1457" s="239">
        <f>COUNTIF(H1457:AL1457,"AL")+COUNTIF(H1457:AL1457,"AL/DS")/2+COUNTIF(H1457:AL1457,"AL/NS")/2+COUNTIF(H1457:AL1457,"NH")+COUNTIF(H1457:AL1457,"SL")+COUNTIF(H1457:AL1457,"NHD")+COUNTIF(H1457:AL1457,"B")+COUNTIF(H1457:AL1457,"HL")+COUNTIF(H1457:AL1457,"AL/BF")/2+COUNTIF(H1457:AL1457,"AL/BL")/2</f>
        <v>6</v>
      </c>
      <c r="AT1457" s="255">
        <f>COUNTIF(H1457:AL1457,"PD")+COUNTIF(H1457:AL1457,"PN")+COUNTIF(H1457:AL1457,"P/DS")/2+COUNTIF(H1457:AL1457,"P/NS")/2+COUNTIF(H1457:AL1457,"DS")+COUNTIF(H1457:AL1457,"NS")+COUNTIF(H1457:AL1457,"AL")+COUNTIF(H1457:AL1457,"AL/DS")+COUNTIF(H1457:AL1457,"AL/NS")+COUNTIF(H1457:AL1457,"NH")+COUNTIF(H1457:AL1457,"SL")+COUNTIF(H1457:AL1457,"UL/DS")/2+COUNTIF(H1457:AL1457,"UL/NS")/2+COUNTIF(H1457:AL1457,"CT")+COUNTIF(H1457:AL1457,"NHD")+COUNTIF(H1457:AL1457,"PDD")+COUNTIF(H1457:AL1457,"B")+COUNTIF(H1457:AL1457,"HL")+COUNTIF(H1457:AL1457,"PH")+COUNTIF(H1457:AL1457,"BH")+COUNTIF(H1457:AL1457,"AL/BF")+COUNTIF(H1457:AL1457,"AL/BL")+COUNTIF(H1457:AL1457,"UL/BF")/2+COUNTIF(H1457:AL1457,"UL/BL")/2+COUNTIF(H1457:AL1457,"PH/F")/2+COUNTIF(H1457:AL1457,"PH/L")/2+COUNTIF(H1457:AL1457,"MD")+COUNTIF(H1457:AL1457,"PMD")+COUNTIF(H1457:AL1457,"PM")+COUNTIF(H1457:AL1457,"BM")</f>
        <v>8</v>
      </c>
      <c r="AU1457" s="255">
        <f>COUNTIF(H1457:AL1457,"P/DS")/2+COUNTIF(H1457:AL1457,"P/NS")/2+COUNTIF(H1457:AL1457,"IL")+COUNTIF(H1457:AL1457,"NL")+COUNTIF(H1457:AL1457,"UL")+COUNTIF(H1457:AL1457,"UL/DS")/2+COUNTIF(H1457:AL1457,"UL/NS")/2+COUNTIF(H1457:AL1457,"KT")+COUNTIF(H1457:AL1457,"UL/BF")/2+COUNTIF(H1457:AL1457,"UL/BL")/2+COUNTIF(H1457:AL1457,"PH/F")/2+COUNTIF(H1457:AL1457,"PH/L")/2+COUNTIF(H1457:AL1457,"NB")</f>
        <v>18</v>
      </c>
      <c r="AV1457" s="258">
        <f>COUNTIF(H1457:AL1457,"PN")+COUNTIF(H1457:AL1457,"TVD")+COUNTIF(H1457:AL1457,"PH")+COUNTIF(H1457:AL1457,"PM")+COUNTIF(H1457:AL1457,"PDD")-COUNTIFS(H1457:AL1457,"PN",H1464:AL1464,"&gt;=3")-COUNTIFS(H1457:AL1457,"PM",H1464:AL1464,"&gt;=3")</f>
        <v>0</v>
      </c>
      <c r="AW1457" s="258">
        <f>COUNTIF(H1457:AL1457,"NS")+COUNTIF(H1457:AL1457,"D")+COUNTIF(H1457:AL1457,"BH")+COUNTIF(H1457:AL1457,"NHD")+COUNTIF(H1457:AL1457,"BM")-COUNTIFS(H1457:AL1457,"NS",H1464:AL1464,"&gt;=3")-COUNTIFS(H1457:AL1457,"BH",H1464:AL1464,"&gt;=3")-COUNTIFS(H1457:AL1457,"BM",H1464:AL1464,"&gt;=3")</f>
        <v>0</v>
      </c>
      <c r="AX1457" s="255">
        <f>COUNTIF(H1457:AL1457,"AL")+COUNTIF(H1457:AL1457,"AL/DS")/2+COUNTIF(H1457:AL1457,"AL/NS")/2+COUNTIF(H1457:AL1457,"AL/BF")+COUNTIF(H1457:AL1457,"AL/BL")/2</f>
        <v>5</v>
      </c>
      <c r="AY1457" s="255">
        <f>COUNTIF(H1457:AL1457,"SL")</f>
        <v>0</v>
      </c>
      <c r="AZ1457" s="255">
        <f>COUNTIF(H1457:AL1457,"NH")</f>
        <v>1</v>
      </c>
      <c r="BA1457" s="255">
        <f>COUNTIF(H1457:AL1457,"HL")</f>
        <v>0</v>
      </c>
      <c r="BB1457" s="255">
        <f>COUNTIF(G1457:AL1457,"P/DS")/2+COUNTIF(G1457:AL1457,"P/NS")/2+COUNTIF(G1457:AL1457,"UL")+COUNTIF(G1457:AL1457,"UL/DS")/2+COUNTIF(G1457:AL1457,"UL/NS")/2+COUNTIF(G1457:AL1457,"UL/BL")/2+COUNTIF(G1457:AL1457,"UL/BF")/2+COUNTIF(G1457:AL1457,"PH/F")/2+COUNTIF(G1457:AL1457,"PH/L")/2</f>
        <v>12</v>
      </c>
      <c r="BC1457" s="255">
        <f>COUNTIF(H1457:AL1457,"NB")</f>
        <v>0</v>
      </c>
      <c r="BD1457" s="255">
        <f>COUNTIF(H1457:AL1457,"NL")</f>
        <v>0</v>
      </c>
      <c r="BE1457" s="255">
        <f>COUNTIF(H1457:AL1457,"IL")</f>
        <v>6</v>
      </c>
      <c r="BF1457" s="255">
        <f>COUNTIF(H1457:AL1457,"KT")</f>
        <v>0</v>
      </c>
      <c r="BG1457" s="255">
        <f>COUNTIF(H1457:AL1457,"L70")</f>
        <v>0</v>
      </c>
      <c r="BH1457" s="255">
        <f>COUNTIF(H1457:AL1457,"MD")</f>
        <v>0</v>
      </c>
      <c r="BI1457" s="255">
        <f>COUNTIF(H1457:AL1457,"PMD")</f>
        <v>0</v>
      </c>
      <c r="BJ1457" s="255">
        <f>COUNTIF(H1457:AL1457,"PM")</f>
        <v>0</v>
      </c>
      <c r="BK1457" s="255">
        <f>COUNTIF(H1457:AL1457,"BM")</f>
        <v>0</v>
      </c>
      <c r="BL1457" s="261">
        <f>SUMIF(H1457:AL1457,"PD",H1458:AL1458)+SUMIF(H1457:AL1457,"PN",H1458:AL1458)+SUMIF(H1457:AL1457,"P/DS",H1458:AL1458)+SUMIF(H1457:AL1457,"PN/F",H1458:AL1458)+SUMIF(H1457:AL1457,"PN/L",H1458:AL1458)+SUMIF(H1457:AL1457,"TV",H1458:AL1458)+SUMIF(H1457:AL1457,"TVD",H1458:AL1458)+SUMIF(H1457:AL1457,"PDD",H1458:AL1458)</f>
        <v>0</v>
      </c>
      <c r="BM1457" s="261">
        <f>SUMIF(H1457:AL1457,"PD",H1459:AL1459)+SUMIF(H1457:AL1457,"PN",H1459:AL1459)+SUMIF(H1457:AL1457,"P/DS",H1459:AL1459)+SUMIF(H1457:AL1457,"PN/F",H1459:AL1459)+SUMIF(H1457:AL1457,"PN/L",H1459:AL1459)+SUMIF(H1457:AL1457,"TV",H1459:AL1459)+SUMIF(H1457:AL1457,"TVD",H1459:AL1459)+SUMIF(H1457:AL1457,"PDD",H1459:AL1459)+SUMIF(H1457:AL1457,"PMD",H1459:AL1459)</f>
        <v>0</v>
      </c>
      <c r="BN1457" s="261">
        <f>SUMIF(H1457:AL1457,"PD",H1460:AL1460)+SUMIF(H1457:AL1457,"PN",H1460:AL1460)+SUMIF(H1457:AL1457,"P/DS",H1460:AL1460)+SUMIF(H1457:AL1457,"PN/F",H1460:AL1460)+SUMIF(H1457:AL1457,"PN/L",H1460:AL1460)+SUMIF(H1457:AL1457,"TV",H1460:AL1460)+SUMIF(H1457:AL1457,"TVD",H1460:AL1460)</f>
        <v>0</v>
      </c>
      <c r="BO1457" s="261">
        <f>SUMIF(H1457:AL1457,"PD",H1461:AL1461)+SUMIF(H1457:AL1457,"PN",H1461:AL1461)+SUMIF(H1457:AL1457,"P/DS",H1461:AL1461)+SUMIF(H1457:AL1457,"PN/F",H1461:AL1461)+SUMIF(H1457:AL1457,"PN/L",H1461:AL1461)+SUMIF(H1457:AL1457,"TV",H1461:AL1461)+SUMIF(H1457:AL1457,"TVD",H1461:AL1461)</f>
        <v>0</v>
      </c>
      <c r="BP1457" s="261">
        <f>SUMIF(H1457:AL1457,"PD",H1462:AL1462)+SUMIF(H1457:AL1457,"PN",H1462:AL1462)+SUMIF(H1457:AL1457,"P/DS",H1462:AL1462)+SUMIF(H1457:AL1457,"PN/F",H1462:AL1462)+SUMIF(H1457:AL1457,"PN/L",H1462:AL1462)+SUMIF(H1457:AL1457,"TV",H1462:AL1462)+SUMIF(H1457:AL1457,"TVD",H1462:AL1462)+SUMIF(H1457:AL1457,"PDD",H1462:AL1462)+SUMIF(H1457:AL1457,"PH",H1462:AL1462)+SUMIF(H1457:AL1457,"PM",H1462:AL1462)</f>
        <v>0</v>
      </c>
      <c r="BQ1457" s="261">
        <f>SUMIF(H1457:AL1457,"PD",H1463:AL1463)+SUMIF(H1457:AL1457,"PN",H1463:AL1463)+SUMIF(H1457:AL1457,"P/DS",H1463:AL1463)+SUMIF(H1457:AL1457,"PN/F",H1463:AL1463)+SUMIF(H1457:AL1457,"PN/L",H1463:AL1463)+SUMIF(H1457:AL1457,"TV",H1463:AL1463)+SUMIF(H1457:AL1457,"TVD",H1463:AL1463)+SUMIF(H1457:AL1457,"PDD",H1463:AL1463)+SUMIF(H1457:AL1457,"PH",H1463:AL1463)+SUMIF(H1457:AL1457,"PM",H1463:AL1463)</f>
        <v>0</v>
      </c>
      <c r="BR1457" s="269">
        <f>SUM(H1458:AL1458)-BL1457</f>
        <v>2</v>
      </c>
      <c r="BS1457" s="269">
        <f>SUM(H1459:AL1459)-BM1457</f>
        <v>0</v>
      </c>
      <c r="BT1457" s="269">
        <f>SUM(H1460:AL1460)-BN1457</f>
        <v>0</v>
      </c>
      <c r="BU1457" s="269">
        <f>SUM(H1461:AL1461)-BO1457</f>
        <v>0</v>
      </c>
      <c r="BV1457" s="269">
        <f>SUM(H1462:AL1462)-BP1457</f>
        <v>0</v>
      </c>
      <c r="BW1457" s="269">
        <f>SUM(H1463:AL1463)-BQ1457</f>
        <v>0</v>
      </c>
      <c r="BX1457" s="255">
        <f>SUMIF(H1457:AL1457,"PD",H1464:AL1464)+SUMIF(H1457:AL1457,"PN",H1464:AL1464)+SUMIF(H1457:AL1457,"P/DS",H1464:AL1464)+SUMIF(H1457:AL1457,"PN/F",H1464:AL1464)+SUMIF(H1457:AL1457,"PN/L",H1464:AL1464)</f>
        <v>0</v>
      </c>
      <c r="BY1457" s="255">
        <f>SUM(H1464:AL1464)-BX1457</f>
        <v>0</v>
      </c>
      <c r="BZ1457" s="255">
        <f t="shared" ref="BZ1457" si="543">+SUM(BL1457:BW1464)</f>
        <v>2</v>
      </c>
      <c r="CA1457" s="266">
        <f>(COUNTIFS(H1457:AL1457,"PD",H1458:AL1458,"&gt;=2"))*0.5-IF(CN1457="VP",COUNTIFS($H$16:$AL$16,"SAT",H1457:AL1457,"PD",H1458:AL1458,"&gt;=2"))*0.5</f>
        <v>0</v>
      </c>
      <c r="CB1457" s="266">
        <f>(COUNTIFS(H1457:AL1457,"PN",H1459:AL1459,"&gt;=0.5",H1458:AL1458,"&gt;=1.5"))*0.5+COUNTIFS(H1457:AL1457,"PDD",H1459:AL1459,"&gt;=0.5",H1458:AL1458,"&gt;=1.5")*0.5</f>
        <v>0</v>
      </c>
      <c r="CC1457" s="273">
        <f>(COUNTIFS(H1457:AL1457,"TV",H1459:AL1459,"&gt;=10"))*0.5+(COUNTIFS(H1457:AL1457,"PMD",H1459:AL1459,"&gt;=2"))*0.5</f>
        <v>0</v>
      </c>
      <c r="CD1457" s="266">
        <f>(COUNTIFS(H1457:AL1457,"TVD",H1461:AL1461,"&gt;=6.5",H1459:AL1459,"&gt;=3.5"))*0.5</f>
        <v>0</v>
      </c>
      <c r="CE1457" s="266">
        <f>(COUNTIFS(H1457:AL1457,"PD",H1462:AL1462,"&gt;=10"))*0.5</f>
        <v>0</v>
      </c>
      <c r="CF1457" s="266">
        <f>(COUNTIFS(H1457:AL1457,"PDD",H1462:AL1462,"&gt;=3.5",H1463:AL1463,"&gt;=6.5")+COUNTIFS(H1457:AL1457,"PH",H1463:AL1463,"&gt;=0.5",H1462:AL1462,"&gt;=1.5")+COUNTIFS(H1457:AL1457,"PM",H1463:AL1463,"&gt;=0.5",H1462:AL1462,"&gt;=1.5"))*0.5</f>
        <v>0</v>
      </c>
      <c r="CG1457" s="266">
        <f>(COUNTIFS(H1457:AL1457,"DS",H1458:AL1458,"&gt;=2")+COUNTIFS(H1457:AL1457,"AL/DS",H1458:AL1458,"&gt;=2"))*0.5-IF(CN1457="VP",COUNTIFS($H$16:$AL$16,"SAT",H1457:AL1457,"DS",H1458:AL1458,"&gt;=2"))*0.5</f>
        <v>0</v>
      </c>
      <c r="CH1457" s="266">
        <f>(COUNTIFS(H1457:AL1457,"NS",H1459:AL1459,"&gt;=0.5",H1458:AL1458,"&gt;=1.5")+COUNTIFS(H1457:AL1457,"AL/NS",H1459:AL1459,"&gt;=0.5",H1458:AL1458,"&gt;=1.5")+COUNTIFS(H1457:AL1457,"NHD",H1459:AL1459,"&gt;=4.5",H1462:AL1462,"&gt;=2",H1458:AL1458,"&gt;=1.5"))*0.5</f>
        <v>0</v>
      </c>
      <c r="CI1457" s="266">
        <f>(COUNTIF(H1459:AL1459,"&gt;=10")+COUNTIFS(H1457:AL1457,"MD",H1459:AL1459,"&gt;=2")-COUNTIFS(H1457:AL1457,"TV",H1459:AL1459,"&gt;=10"))*0.5</f>
        <v>0</v>
      </c>
      <c r="CJ1457" s="266">
        <f>(COUNTIFS(H1457:AL1457,"D",H1461:AL1461,"&gt;=6.5",H1459:AL1459,"&gt;=3.5"))*0.5</f>
        <v>0</v>
      </c>
      <c r="CK1457" s="266">
        <f>(COUNTIF(H1462:AL1462,"&gt;=10")-COUNTIFS(H1457:AL1457,"PD",H1462:AL1462,"&gt;=10"))*0.5</f>
        <v>0</v>
      </c>
      <c r="CL1457" s="265">
        <f>(COUNTIFS(H1457:AL1457,"NHD",H1462:AL1462,"&gt;=3.5",H1463:AL1463,"&gt;=6.5")+COUNTIFS(H1457:AL1457,"BH",H1462:AL1462,"&gt;=1.5",H1463:AL1463,"&gt;=0.5")+COUNTIFS(H1457:AL1457,"BM",H1462:AL1462,"&gt;=1.5",H1463:AL1463,"&gt;=0.5")+COUNTIFS(H1457:AL1457,"D",H1462:AL1462,"&gt;=1.5",H1463:AL1463,"&gt;=0.5"))*0.5</f>
        <v>0</v>
      </c>
      <c r="CM1457" s="272"/>
      <c r="CN1457" s="264" t="s">
        <v>723</v>
      </c>
      <c r="CO1457" s="138">
        <f t="shared" ref="CO1457" si="544">+AM1457+AN1457+AO1457+AP1457+AQ1457+AR1457+AS1457+AU1457+BG1457</f>
        <v>26</v>
      </c>
      <c r="CP1457" s="225">
        <f>+SUM(I1458:I1463)-I1464</f>
        <v>0</v>
      </c>
      <c r="CQ1457" s="225">
        <f>+SUM(J1458:J1463)-J1464</f>
        <v>0</v>
      </c>
      <c r="CR1457" s="225">
        <f>+SUM(K1458:K1463)-K1464</f>
        <v>0</v>
      </c>
      <c r="CS1457" s="139"/>
      <c r="CT1457" s="139"/>
      <c r="CU1457" s="139"/>
      <c r="CV1457" s="139"/>
      <c r="CW1457" s="139"/>
      <c r="CX1457" s="139"/>
      <c r="CY1457" s="139"/>
      <c r="CZ1457" s="139"/>
      <c r="DA1457" s="139"/>
    </row>
    <row r="1458" spans="1:105" s="120" customFormat="1" ht="15" customHeight="1">
      <c r="A1458" s="228"/>
      <c r="B1458" s="427"/>
      <c r="C1458" s="430"/>
      <c r="D1458" s="237"/>
      <c r="E1458" s="237"/>
      <c r="F1458" s="242" t="s">
        <v>82</v>
      </c>
      <c r="G1458" s="121">
        <v>1.5</v>
      </c>
      <c r="H1458" s="83"/>
      <c r="I1458" s="83"/>
      <c r="J1458" s="83"/>
      <c r="K1458" s="83"/>
      <c r="L1458" s="83"/>
      <c r="M1458" s="83"/>
      <c r="N1458" s="83"/>
      <c r="O1458" s="83"/>
      <c r="P1458" s="83"/>
      <c r="Q1458" s="83"/>
      <c r="R1458" s="83"/>
      <c r="S1458" s="83"/>
      <c r="T1458" s="83">
        <v>1</v>
      </c>
      <c r="U1458" s="83">
        <v>1</v>
      </c>
      <c r="V1458" s="83"/>
      <c r="W1458" s="83"/>
      <c r="X1458" s="83"/>
      <c r="Y1458" s="83"/>
      <c r="Z1458" s="83"/>
      <c r="AA1458" s="83"/>
      <c r="AB1458" s="83"/>
      <c r="AC1458" s="79"/>
      <c r="AD1458" s="79"/>
      <c r="AE1458" s="79"/>
      <c r="AF1458" s="79"/>
      <c r="AG1458" s="79"/>
      <c r="AH1458" s="79"/>
      <c r="AI1458" s="79"/>
      <c r="AJ1458" s="79"/>
      <c r="AK1458" s="79"/>
      <c r="AL1458" s="79"/>
      <c r="AM1458" s="240"/>
      <c r="AN1458" s="240"/>
      <c r="AO1458" s="240"/>
      <c r="AP1458" s="240"/>
      <c r="AQ1458" s="240"/>
      <c r="AR1458" s="240"/>
      <c r="AS1458" s="240"/>
      <c r="AT1458" s="256"/>
      <c r="AU1458" s="256"/>
      <c r="AV1458" s="259"/>
      <c r="AW1458" s="259"/>
      <c r="AX1458" s="256"/>
      <c r="AY1458" s="256"/>
      <c r="AZ1458" s="256"/>
      <c r="BA1458" s="256"/>
      <c r="BB1458" s="256"/>
      <c r="BC1458" s="256"/>
      <c r="BD1458" s="256"/>
      <c r="BE1458" s="256"/>
      <c r="BF1458" s="256"/>
      <c r="BG1458" s="256"/>
      <c r="BH1458" s="256"/>
      <c r="BI1458" s="256"/>
      <c r="BJ1458" s="256"/>
      <c r="BK1458" s="256"/>
      <c r="BL1458" s="262"/>
      <c r="BM1458" s="262"/>
      <c r="BN1458" s="262"/>
      <c r="BO1458" s="262"/>
      <c r="BP1458" s="262"/>
      <c r="BQ1458" s="262"/>
      <c r="BR1458" s="270"/>
      <c r="BS1458" s="270"/>
      <c r="BT1458" s="270"/>
      <c r="BU1458" s="270"/>
      <c r="BV1458" s="270"/>
      <c r="BW1458" s="270"/>
      <c r="BX1458" s="256"/>
      <c r="BY1458" s="256"/>
      <c r="BZ1458" s="256"/>
      <c r="CA1458" s="267"/>
      <c r="CB1458" s="267"/>
      <c r="CC1458" s="274"/>
      <c r="CD1458" s="267"/>
      <c r="CE1458" s="267"/>
      <c r="CF1458" s="267"/>
      <c r="CG1458" s="267"/>
      <c r="CH1458" s="267"/>
      <c r="CI1458" s="267"/>
      <c r="CJ1458" s="267"/>
      <c r="CK1458" s="267"/>
      <c r="CL1458" s="265"/>
      <c r="CM1458" s="272"/>
      <c r="CN1458" s="264"/>
      <c r="CO1458" s="138"/>
      <c r="CP1458" s="226"/>
      <c r="CQ1458" s="226"/>
      <c r="CR1458" s="226"/>
      <c r="CS1458" s="139"/>
      <c r="CT1458" s="139"/>
      <c r="CU1458" s="139"/>
      <c r="CV1458" s="139"/>
      <c r="CW1458" s="139"/>
      <c r="CX1458" s="139"/>
      <c r="CY1458" s="139"/>
      <c r="CZ1458" s="139"/>
      <c r="DA1458" s="139"/>
    </row>
    <row r="1459" spans="1:105" s="120" customFormat="1" ht="15" customHeight="1">
      <c r="A1459" s="228"/>
      <c r="B1459" s="427"/>
      <c r="C1459" s="430"/>
      <c r="D1459" s="237"/>
      <c r="E1459" s="237"/>
      <c r="F1459" s="243"/>
      <c r="G1459" s="122">
        <v>2</v>
      </c>
      <c r="H1459" s="84"/>
      <c r="I1459" s="84"/>
      <c r="J1459" s="84"/>
      <c r="K1459" s="84"/>
      <c r="L1459" s="84"/>
      <c r="M1459" s="84"/>
      <c r="N1459" s="84"/>
      <c r="O1459" s="84"/>
      <c r="P1459" s="84"/>
      <c r="Q1459" s="84"/>
      <c r="R1459" s="84"/>
      <c r="S1459" s="84"/>
      <c r="T1459" s="84"/>
      <c r="U1459" s="84"/>
      <c r="V1459" s="84"/>
      <c r="W1459" s="84"/>
      <c r="X1459" s="84"/>
      <c r="Y1459" s="84"/>
      <c r="Z1459" s="84"/>
      <c r="AA1459" s="84"/>
      <c r="AB1459" s="84"/>
      <c r="AC1459" s="80"/>
      <c r="AD1459" s="80"/>
      <c r="AE1459" s="80"/>
      <c r="AF1459" s="80"/>
      <c r="AG1459" s="80"/>
      <c r="AH1459" s="80"/>
      <c r="AI1459" s="80"/>
      <c r="AJ1459" s="80"/>
      <c r="AK1459" s="80"/>
      <c r="AL1459" s="80"/>
      <c r="AM1459" s="240"/>
      <c r="AN1459" s="240"/>
      <c r="AO1459" s="240"/>
      <c r="AP1459" s="240"/>
      <c r="AQ1459" s="240"/>
      <c r="AR1459" s="240"/>
      <c r="AS1459" s="240"/>
      <c r="AT1459" s="256"/>
      <c r="AU1459" s="256"/>
      <c r="AV1459" s="259"/>
      <c r="AW1459" s="259"/>
      <c r="AX1459" s="256"/>
      <c r="AY1459" s="256"/>
      <c r="AZ1459" s="256"/>
      <c r="BA1459" s="256"/>
      <c r="BB1459" s="256"/>
      <c r="BC1459" s="256"/>
      <c r="BD1459" s="256"/>
      <c r="BE1459" s="256"/>
      <c r="BF1459" s="256"/>
      <c r="BG1459" s="256"/>
      <c r="BH1459" s="256"/>
      <c r="BI1459" s="256"/>
      <c r="BJ1459" s="256"/>
      <c r="BK1459" s="256"/>
      <c r="BL1459" s="262"/>
      <c r="BM1459" s="262"/>
      <c r="BN1459" s="262"/>
      <c r="BO1459" s="262"/>
      <c r="BP1459" s="262"/>
      <c r="BQ1459" s="262"/>
      <c r="BR1459" s="270"/>
      <c r="BS1459" s="270"/>
      <c r="BT1459" s="270"/>
      <c r="BU1459" s="270"/>
      <c r="BV1459" s="270"/>
      <c r="BW1459" s="270"/>
      <c r="BX1459" s="256"/>
      <c r="BY1459" s="256"/>
      <c r="BZ1459" s="256"/>
      <c r="CA1459" s="267"/>
      <c r="CB1459" s="267"/>
      <c r="CC1459" s="274"/>
      <c r="CD1459" s="267"/>
      <c r="CE1459" s="267"/>
      <c r="CF1459" s="267"/>
      <c r="CG1459" s="267"/>
      <c r="CH1459" s="267"/>
      <c r="CI1459" s="267"/>
      <c r="CJ1459" s="267"/>
      <c r="CK1459" s="267"/>
      <c r="CL1459" s="265"/>
      <c r="CM1459" s="272"/>
      <c r="CN1459" s="264"/>
      <c r="CO1459" s="138"/>
      <c r="CP1459" s="226"/>
      <c r="CQ1459" s="226"/>
      <c r="CR1459" s="226"/>
      <c r="CS1459" s="139"/>
      <c r="CT1459" s="139"/>
      <c r="CU1459" s="139"/>
      <c r="CV1459" s="139"/>
      <c r="CW1459" s="139"/>
      <c r="CX1459" s="139"/>
      <c r="CY1459" s="139"/>
      <c r="CZ1459" s="139"/>
      <c r="DA1459" s="139"/>
    </row>
    <row r="1460" spans="1:105" s="120" customFormat="1" ht="15" customHeight="1">
      <c r="A1460" s="228"/>
      <c r="B1460" s="427"/>
      <c r="C1460" s="430"/>
      <c r="D1460" s="237"/>
      <c r="E1460" s="237"/>
      <c r="F1460" s="243"/>
      <c r="G1460" s="122">
        <v>2.1</v>
      </c>
      <c r="H1460" s="84"/>
      <c r="I1460" s="84"/>
      <c r="J1460" s="84"/>
      <c r="K1460" s="84"/>
      <c r="L1460" s="84"/>
      <c r="M1460" s="84"/>
      <c r="N1460" s="84"/>
      <c r="O1460" s="84"/>
      <c r="P1460" s="84"/>
      <c r="Q1460" s="84"/>
      <c r="R1460" s="84"/>
      <c r="S1460" s="84"/>
      <c r="T1460" s="84"/>
      <c r="U1460" s="84"/>
      <c r="V1460" s="84"/>
      <c r="W1460" s="84"/>
      <c r="X1460" s="84"/>
      <c r="Y1460" s="84"/>
      <c r="Z1460" s="84"/>
      <c r="AA1460" s="84"/>
      <c r="AB1460" s="84"/>
      <c r="AC1460" s="80"/>
      <c r="AD1460" s="80"/>
      <c r="AE1460" s="80"/>
      <c r="AF1460" s="80"/>
      <c r="AG1460" s="80"/>
      <c r="AH1460" s="80"/>
      <c r="AI1460" s="80"/>
      <c r="AJ1460" s="80"/>
      <c r="AK1460" s="80"/>
      <c r="AL1460" s="80"/>
      <c r="AM1460" s="240"/>
      <c r="AN1460" s="240"/>
      <c r="AO1460" s="240"/>
      <c r="AP1460" s="240"/>
      <c r="AQ1460" s="240"/>
      <c r="AR1460" s="240"/>
      <c r="AS1460" s="240"/>
      <c r="AT1460" s="256"/>
      <c r="AU1460" s="256"/>
      <c r="AV1460" s="259"/>
      <c r="AW1460" s="259"/>
      <c r="AX1460" s="256"/>
      <c r="AY1460" s="256"/>
      <c r="AZ1460" s="256"/>
      <c r="BA1460" s="256"/>
      <c r="BB1460" s="256"/>
      <c r="BC1460" s="256"/>
      <c r="BD1460" s="256"/>
      <c r="BE1460" s="256"/>
      <c r="BF1460" s="256"/>
      <c r="BG1460" s="256"/>
      <c r="BH1460" s="256"/>
      <c r="BI1460" s="256"/>
      <c r="BJ1460" s="256"/>
      <c r="BK1460" s="256"/>
      <c r="BL1460" s="262"/>
      <c r="BM1460" s="262"/>
      <c r="BN1460" s="262"/>
      <c r="BO1460" s="262"/>
      <c r="BP1460" s="262"/>
      <c r="BQ1460" s="262"/>
      <c r="BR1460" s="270"/>
      <c r="BS1460" s="270"/>
      <c r="BT1460" s="270"/>
      <c r="BU1460" s="270"/>
      <c r="BV1460" s="270"/>
      <c r="BW1460" s="270"/>
      <c r="BX1460" s="256"/>
      <c r="BY1460" s="256"/>
      <c r="BZ1460" s="256"/>
      <c r="CA1460" s="267"/>
      <c r="CB1460" s="267"/>
      <c r="CC1460" s="274"/>
      <c r="CD1460" s="267"/>
      <c r="CE1460" s="267"/>
      <c r="CF1460" s="267"/>
      <c r="CG1460" s="267"/>
      <c r="CH1460" s="267"/>
      <c r="CI1460" s="267"/>
      <c r="CJ1460" s="267"/>
      <c r="CK1460" s="267"/>
      <c r="CL1460" s="265"/>
      <c r="CM1460" s="272"/>
      <c r="CN1460" s="264"/>
      <c r="CO1460" s="138"/>
      <c r="CP1460" s="226"/>
      <c r="CQ1460" s="226"/>
      <c r="CR1460" s="226"/>
      <c r="CS1460" s="139"/>
      <c r="CT1460" s="139"/>
      <c r="CU1460" s="139"/>
      <c r="CV1460" s="139"/>
      <c r="CW1460" s="139"/>
      <c r="CX1460" s="139"/>
      <c r="CY1460" s="139"/>
      <c r="CZ1460" s="139"/>
      <c r="DA1460" s="139"/>
    </row>
    <row r="1461" spans="1:105" s="120" customFormat="1" ht="15" customHeight="1">
      <c r="A1461" s="228"/>
      <c r="B1461" s="427"/>
      <c r="C1461" s="430"/>
      <c r="D1461" s="237"/>
      <c r="E1461" s="237"/>
      <c r="F1461" s="243"/>
      <c r="G1461" s="122">
        <v>2.7</v>
      </c>
      <c r="H1461" s="84"/>
      <c r="I1461" s="84"/>
      <c r="J1461" s="84"/>
      <c r="K1461" s="84"/>
      <c r="L1461" s="84"/>
      <c r="M1461" s="84"/>
      <c r="N1461" s="84"/>
      <c r="O1461" s="84"/>
      <c r="P1461" s="84"/>
      <c r="Q1461" s="84"/>
      <c r="R1461" s="84"/>
      <c r="S1461" s="84"/>
      <c r="T1461" s="84"/>
      <c r="U1461" s="84"/>
      <c r="V1461" s="84"/>
      <c r="W1461" s="84"/>
      <c r="X1461" s="84"/>
      <c r="Y1461" s="84"/>
      <c r="Z1461" s="84"/>
      <c r="AA1461" s="84"/>
      <c r="AB1461" s="84"/>
      <c r="AC1461" s="80"/>
      <c r="AD1461" s="80"/>
      <c r="AE1461" s="80"/>
      <c r="AF1461" s="80"/>
      <c r="AG1461" s="80"/>
      <c r="AH1461" s="80"/>
      <c r="AI1461" s="80"/>
      <c r="AJ1461" s="80"/>
      <c r="AK1461" s="80"/>
      <c r="AL1461" s="80"/>
      <c r="AM1461" s="240"/>
      <c r="AN1461" s="240"/>
      <c r="AO1461" s="240"/>
      <c r="AP1461" s="240"/>
      <c r="AQ1461" s="240"/>
      <c r="AR1461" s="240"/>
      <c r="AS1461" s="240"/>
      <c r="AT1461" s="256"/>
      <c r="AU1461" s="256"/>
      <c r="AV1461" s="259"/>
      <c r="AW1461" s="259"/>
      <c r="AX1461" s="256"/>
      <c r="AY1461" s="256"/>
      <c r="AZ1461" s="256"/>
      <c r="BA1461" s="256"/>
      <c r="BB1461" s="256"/>
      <c r="BC1461" s="256"/>
      <c r="BD1461" s="256"/>
      <c r="BE1461" s="256"/>
      <c r="BF1461" s="256"/>
      <c r="BG1461" s="256"/>
      <c r="BH1461" s="256"/>
      <c r="BI1461" s="256"/>
      <c r="BJ1461" s="256"/>
      <c r="BK1461" s="256"/>
      <c r="BL1461" s="262"/>
      <c r="BM1461" s="262"/>
      <c r="BN1461" s="262"/>
      <c r="BO1461" s="262"/>
      <c r="BP1461" s="262"/>
      <c r="BQ1461" s="262"/>
      <c r="BR1461" s="270"/>
      <c r="BS1461" s="270"/>
      <c r="BT1461" s="270"/>
      <c r="BU1461" s="270"/>
      <c r="BV1461" s="270"/>
      <c r="BW1461" s="270"/>
      <c r="BX1461" s="256"/>
      <c r="BY1461" s="256"/>
      <c r="BZ1461" s="256"/>
      <c r="CA1461" s="267"/>
      <c r="CB1461" s="267"/>
      <c r="CC1461" s="274"/>
      <c r="CD1461" s="267"/>
      <c r="CE1461" s="267"/>
      <c r="CF1461" s="267"/>
      <c r="CG1461" s="267"/>
      <c r="CH1461" s="267"/>
      <c r="CI1461" s="267"/>
      <c r="CJ1461" s="267"/>
      <c r="CK1461" s="267"/>
      <c r="CL1461" s="265"/>
      <c r="CM1461" s="272"/>
      <c r="CN1461" s="264"/>
      <c r="CO1461" s="138"/>
      <c r="CP1461" s="226"/>
      <c r="CQ1461" s="226"/>
      <c r="CR1461" s="226"/>
      <c r="CS1461" s="139"/>
      <c r="CT1461" s="139"/>
      <c r="CU1461" s="139"/>
      <c r="CV1461" s="139"/>
      <c r="CW1461" s="139"/>
      <c r="CX1461" s="139"/>
      <c r="CY1461" s="139"/>
      <c r="CZ1461" s="139"/>
      <c r="DA1461" s="139"/>
    </row>
    <row r="1462" spans="1:105" s="120" customFormat="1" ht="15" customHeight="1">
      <c r="A1462" s="228"/>
      <c r="B1462" s="427"/>
      <c r="C1462" s="430"/>
      <c r="D1462" s="237"/>
      <c r="E1462" s="237"/>
      <c r="F1462" s="243"/>
      <c r="G1462" s="122">
        <v>3</v>
      </c>
      <c r="H1462" s="84"/>
      <c r="I1462" s="84"/>
      <c r="J1462" s="84"/>
      <c r="K1462" s="84"/>
      <c r="L1462" s="84"/>
      <c r="M1462" s="84"/>
      <c r="N1462" s="84"/>
      <c r="O1462" s="84"/>
      <c r="P1462" s="84"/>
      <c r="Q1462" s="84"/>
      <c r="R1462" s="84"/>
      <c r="S1462" s="84"/>
      <c r="T1462" s="84"/>
      <c r="U1462" s="84"/>
      <c r="V1462" s="84"/>
      <c r="W1462" s="84"/>
      <c r="X1462" s="84"/>
      <c r="Y1462" s="84"/>
      <c r="Z1462" s="84"/>
      <c r="AA1462" s="84"/>
      <c r="AB1462" s="84"/>
      <c r="AC1462" s="80"/>
      <c r="AD1462" s="80"/>
      <c r="AE1462" s="80"/>
      <c r="AF1462" s="80"/>
      <c r="AG1462" s="80"/>
      <c r="AH1462" s="80"/>
      <c r="AI1462" s="80"/>
      <c r="AJ1462" s="80"/>
      <c r="AK1462" s="80"/>
      <c r="AL1462" s="80"/>
      <c r="AM1462" s="240"/>
      <c r="AN1462" s="240"/>
      <c r="AO1462" s="240"/>
      <c r="AP1462" s="240"/>
      <c r="AQ1462" s="240"/>
      <c r="AR1462" s="240"/>
      <c r="AS1462" s="240"/>
      <c r="AT1462" s="256"/>
      <c r="AU1462" s="256"/>
      <c r="AV1462" s="259"/>
      <c r="AW1462" s="259"/>
      <c r="AX1462" s="256"/>
      <c r="AY1462" s="256"/>
      <c r="AZ1462" s="256"/>
      <c r="BA1462" s="256"/>
      <c r="BB1462" s="256"/>
      <c r="BC1462" s="256"/>
      <c r="BD1462" s="256"/>
      <c r="BE1462" s="256"/>
      <c r="BF1462" s="256"/>
      <c r="BG1462" s="256"/>
      <c r="BH1462" s="256"/>
      <c r="BI1462" s="256"/>
      <c r="BJ1462" s="256"/>
      <c r="BK1462" s="256"/>
      <c r="BL1462" s="262"/>
      <c r="BM1462" s="262"/>
      <c r="BN1462" s="262"/>
      <c r="BO1462" s="262"/>
      <c r="BP1462" s="262"/>
      <c r="BQ1462" s="262"/>
      <c r="BR1462" s="270"/>
      <c r="BS1462" s="270"/>
      <c r="BT1462" s="270"/>
      <c r="BU1462" s="270"/>
      <c r="BV1462" s="270"/>
      <c r="BW1462" s="270"/>
      <c r="BX1462" s="256"/>
      <c r="BY1462" s="256"/>
      <c r="BZ1462" s="256"/>
      <c r="CA1462" s="267"/>
      <c r="CB1462" s="267"/>
      <c r="CC1462" s="274"/>
      <c r="CD1462" s="267"/>
      <c r="CE1462" s="267"/>
      <c r="CF1462" s="267"/>
      <c r="CG1462" s="267"/>
      <c r="CH1462" s="267"/>
      <c r="CI1462" s="267"/>
      <c r="CJ1462" s="267"/>
      <c r="CK1462" s="267"/>
      <c r="CL1462" s="265"/>
      <c r="CM1462" s="272"/>
      <c r="CN1462" s="264"/>
      <c r="CO1462" s="138"/>
      <c r="CP1462" s="226"/>
      <c r="CQ1462" s="226"/>
      <c r="CR1462" s="226"/>
      <c r="CS1462" s="139"/>
      <c r="CT1462" s="139"/>
      <c r="CU1462" s="139"/>
      <c r="CV1462" s="139"/>
      <c r="CW1462" s="139"/>
      <c r="CX1462" s="139"/>
      <c r="CY1462" s="139"/>
      <c r="CZ1462" s="139"/>
      <c r="DA1462" s="139"/>
    </row>
    <row r="1463" spans="1:105" s="120" customFormat="1" ht="15" customHeight="1">
      <c r="A1463" s="228"/>
      <c r="B1463" s="427"/>
      <c r="C1463" s="430"/>
      <c r="D1463" s="237"/>
      <c r="E1463" s="237"/>
      <c r="F1463" s="244"/>
      <c r="G1463" s="123">
        <v>3.9</v>
      </c>
      <c r="H1463" s="85"/>
      <c r="I1463" s="85"/>
      <c r="J1463" s="85"/>
      <c r="K1463" s="85"/>
      <c r="L1463" s="85"/>
      <c r="M1463" s="85"/>
      <c r="N1463" s="85"/>
      <c r="O1463" s="85"/>
      <c r="P1463" s="85"/>
      <c r="Q1463" s="85"/>
      <c r="R1463" s="85"/>
      <c r="S1463" s="85"/>
      <c r="T1463" s="85"/>
      <c r="U1463" s="85"/>
      <c r="V1463" s="85"/>
      <c r="W1463" s="85"/>
      <c r="X1463" s="85"/>
      <c r="Y1463" s="85"/>
      <c r="Z1463" s="85"/>
      <c r="AA1463" s="85"/>
      <c r="AB1463" s="85"/>
      <c r="AC1463" s="81"/>
      <c r="AD1463" s="81"/>
      <c r="AE1463" s="81"/>
      <c r="AF1463" s="81"/>
      <c r="AG1463" s="81"/>
      <c r="AH1463" s="81"/>
      <c r="AI1463" s="81"/>
      <c r="AJ1463" s="81"/>
      <c r="AK1463" s="81"/>
      <c r="AL1463" s="81"/>
      <c r="AM1463" s="240"/>
      <c r="AN1463" s="240"/>
      <c r="AO1463" s="240"/>
      <c r="AP1463" s="240"/>
      <c r="AQ1463" s="240"/>
      <c r="AR1463" s="240"/>
      <c r="AS1463" s="240"/>
      <c r="AT1463" s="256"/>
      <c r="AU1463" s="256"/>
      <c r="AV1463" s="259"/>
      <c r="AW1463" s="259"/>
      <c r="AX1463" s="256"/>
      <c r="AY1463" s="256"/>
      <c r="AZ1463" s="256"/>
      <c r="BA1463" s="256"/>
      <c r="BB1463" s="256"/>
      <c r="BC1463" s="256"/>
      <c r="BD1463" s="256"/>
      <c r="BE1463" s="256"/>
      <c r="BF1463" s="256"/>
      <c r="BG1463" s="256"/>
      <c r="BH1463" s="256"/>
      <c r="BI1463" s="256"/>
      <c r="BJ1463" s="256"/>
      <c r="BK1463" s="256"/>
      <c r="BL1463" s="262"/>
      <c r="BM1463" s="262"/>
      <c r="BN1463" s="262"/>
      <c r="BO1463" s="262"/>
      <c r="BP1463" s="262"/>
      <c r="BQ1463" s="262"/>
      <c r="BR1463" s="270"/>
      <c r="BS1463" s="270"/>
      <c r="BT1463" s="270"/>
      <c r="BU1463" s="270"/>
      <c r="BV1463" s="270"/>
      <c r="BW1463" s="270"/>
      <c r="BX1463" s="256"/>
      <c r="BY1463" s="256"/>
      <c r="BZ1463" s="256"/>
      <c r="CA1463" s="267"/>
      <c r="CB1463" s="267"/>
      <c r="CC1463" s="274"/>
      <c r="CD1463" s="267"/>
      <c r="CE1463" s="267"/>
      <c r="CF1463" s="267"/>
      <c r="CG1463" s="267"/>
      <c r="CH1463" s="267"/>
      <c r="CI1463" s="267"/>
      <c r="CJ1463" s="267"/>
      <c r="CK1463" s="267"/>
      <c r="CL1463" s="265"/>
      <c r="CM1463" s="272"/>
      <c r="CN1463" s="264"/>
      <c r="CO1463" s="138"/>
      <c r="CP1463" s="226"/>
      <c r="CQ1463" s="226"/>
      <c r="CR1463" s="226"/>
      <c r="CS1463" s="139"/>
      <c r="CT1463" s="139"/>
      <c r="CU1463" s="139"/>
      <c r="CV1463" s="139"/>
      <c r="CW1463" s="139"/>
      <c r="CX1463" s="139"/>
      <c r="CY1463" s="139"/>
      <c r="CZ1463" s="139"/>
      <c r="DA1463" s="139"/>
    </row>
    <row r="1464" spans="1:105" s="120" customFormat="1" ht="15" customHeight="1">
      <c r="A1464" s="229"/>
      <c r="B1464" s="428"/>
      <c r="C1464" s="431"/>
      <c r="D1464" s="238"/>
      <c r="E1464" s="238"/>
      <c r="F1464" s="245" t="s">
        <v>83</v>
      </c>
      <c r="G1464" s="246"/>
      <c r="H1464" s="82"/>
      <c r="I1464" s="82"/>
      <c r="J1464" s="82"/>
      <c r="K1464" s="82"/>
      <c r="L1464" s="82"/>
      <c r="M1464" s="82"/>
      <c r="N1464" s="82"/>
      <c r="O1464" s="82"/>
      <c r="P1464" s="82"/>
      <c r="Q1464" s="82"/>
      <c r="R1464" s="82"/>
      <c r="S1464" s="82"/>
      <c r="T1464" s="82"/>
      <c r="U1464" s="82"/>
      <c r="V1464" s="82"/>
      <c r="W1464" s="82"/>
      <c r="X1464" s="82"/>
      <c r="Y1464" s="82"/>
      <c r="Z1464" s="82"/>
      <c r="AA1464" s="82"/>
      <c r="AB1464" s="82"/>
      <c r="AC1464" s="35"/>
      <c r="AD1464" s="35"/>
      <c r="AE1464" s="35"/>
      <c r="AF1464" s="35"/>
      <c r="AG1464" s="35"/>
      <c r="AH1464" s="35"/>
      <c r="AI1464" s="35"/>
      <c r="AJ1464" s="35"/>
      <c r="AK1464" s="35"/>
      <c r="AL1464" s="35"/>
      <c r="AM1464" s="241"/>
      <c r="AN1464" s="241"/>
      <c r="AO1464" s="241"/>
      <c r="AP1464" s="241"/>
      <c r="AQ1464" s="241"/>
      <c r="AR1464" s="241"/>
      <c r="AS1464" s="241"/>
      <c r="AT1464" s="257"/>
      <c r="AU1464" s="257"/>
      <c r="AV1464" s="260"/>
      <c r="AW1464" s="260"/>
      <c r="AX1464" s="257"/>
      <c r="AY1464" s="257"/>
      <c r="AZ1464" s="257"/>
      <c r="BA1464" s="257"/>
      <c r="BB1464" s="257"/>
      <c r="BC1464" s="257"/>
      <c r="BD1464" s="257"/>
      <c r="BE1464" s="257"/>
      <c r="BF1464" s="257"/>
      <c r="BG1464" s="257"/>
      <c r="BH1464" s="257"/>
      <c r="BI1464" s="257"/>
      <c r="BJ1464" s="257"/>
      <c r="BK1464" s="257"/>
      <c r="BL1464" s="263"/>
      <c r="BM1464" s="263"/>
      <c r="BN1464" s="263"/>
      <c r="BO1464" s="263"/>
      <c r="BP1464" s="263"/>
      <c r="BQ1464" s="263"/>
      <c r="BR1464" s="271"/>
      <c r="BS1464" s="271"/>
      <c r="BT1464" s="271"/>
      <c r="BU1464" s="271"/>
      <c r="BV1464" s="271"/>
      <c r="BW1464" s="271"/>
      <c r="BX1464" s="257"/>
      <c r="BY1464" s="257"/>
      <c r="BZ1464" s="257"/>
      <c r="CA1464" s="268"/>
      <c r="CB1464" s="268"/>
      <c r="CC1464" s="275"/>
      <c r="CD1464" s="268"/>
      <c r="CE1464" s="268"/>
      <c r="CF1464" s="268"/>
      <c r="CG1464" s="268"/>
      <c r="CH1464" s="268"/>
      <c r="CI1464" s="268"/>
      <c r="CJ1464" s="268"/>
      <c r="CK1464" s="268"/>
      <c r="CL1464" s="265"/>
      <c r="CM1464" s="272"/>
      <c r="CN1464" s="264"/>
      <c r="CO1464" s="138"/>
      <c r="CP1464" s="226"/>
      <c r="CQ1464" s="226"/>
      <c r="CR1464" s="226"/>
      <c r="CS1464" s="139"/>
      <c r="CT1464" s="139"/>
      <c r="CU1464" s="139"/>
      <c r="CV1464" s="139"/>
      <c r="CW1464" s="139"/>
      <c r="CX1464" s="139"/>
      <c r="CY1464" s="139"/>
      <c r="CZ1464" s="139"/>
      <c r="DA1464" s="139"/>
    </row>
    <row r="1465" spans="1:105" s="120" customFormat="1" ht="15" customHeight="1">
      <c r="A1465" s="227">
        <f t="shared" ref="A1465" si="545">A1457+1</f>
        <v>181</v>
      </c>
      <c r="B1465" s="308" t="s">
        <v>213</v>
      </c>
      <c r="C1465" s="686" t="s">
        <v>214</v>
      </c>
      <c r="D1465" s="236">
        <v>42842</v>
      </c>
      <c r="E1465" s="236" t="s">
        <v>1194</v>
      </c>
      <c r="F1465" s="253" t="s">
        <v>80</v>
      </c>
      <c r="G1465" s="254"/>
      <c r="H1465" s="82" t="s">
        <v>69</v>
      </c>
      <c r="I1465" s="82"/>
      <c r="J1465" s="82" t="s">
        <v>60</v>
      </c>
      <c r="K1465" s="82" t="s">
        <v>60</v>
      </c>
      <c r="L1465" s="82" t="s">
        <v>60</v>
      </c>
      <c r="M1465" s="82" t="s">
        <v>60</v>
      </c>
      <c r="N1465" s="82" t="s">
        <v>60</v>
      </c>
      <c r="O1465" s="82"/>
      <c r="P1465" s="82" t="s">
        <v>60</v>
      </c>
      <c r="Q1465" s="82" t="s">
        <v>60</v>
      </c>
      <c r="R1465" s="82" t="s">
        <v>60</v>
      </c>
      <c r="S1465" s="82" t="s">
        <v>60</v>
      </c>
      <c r="T1465" s="82" t="s">
        <v>60</v>
      </c>
      <c r="U1465" s="82" t="s">
        <v>60</v>
      </c>
      <c r="V1465" s="82"/>
      <c r="W1465" s="82" t="s">
        <v>60</v>
      </c>
      <c r="X1465" s="82" t="s">
        <v>67</v>
      </c>
      <c r="Y1465" s="82" t="s">
        <v>60</v>
      </c>
      <c r="Z1465" s="82" t="s">
        <v>60</v>
      </c>
      <c r="AA1465" s="82" t="s">
        <v>60</v>
      </c>
      <c r="AB1465" s="82" t="s">
        <v>60</v>
      </c>
      <c r="AC1465" s="82"/>
      <c r="AD1465" s="82" t="s">
        <v>60</v>
      </c>
      <c r="AE1465" s="82" t="s">
        <v>60</v>
      </c>
      <c r="AF1465" s="82" t="s">
        <v>60</v>
      </c>
      <c r="AG1465" s="82" t="s">
        <v>60</v>
      </c>
      <c r="AH1465" s="82" t="s">
        <v>60</v>
      </c>
      <c r="AI1465" s="82" t="s">
        <v>1471</v>
      </c>
      <c r="AJ1465" s="82"/>
      <c r="AK1465" s="82" t="s">
        <v>60</v>
      </c>
      <c r="AL1465" s="82" t="s">
        <v>60</v>
      </c>
      <c r="AM1465" s="239">
        <f>COUNTIF(H1465:AL1465,"PH")+COUNTIF(H1465:AL1465,"PH/L")+COUNTIF(H1465:AL1465,"PM")</f>
        <v>0</v>
      </c>
      <c r="AN1465" s="239">
        <f>COUNTIF(H1465:AL1465,"PD")+COUNTIF(H1465:AL1465,"PDD")+COUNTIF(H1465:AL1465,"P/DS")/2+COUNTIF(H1465:AL1465,"PMD")</f>
        <v>0</v>
      </c>
      <c r="AO1465" s="239">
        <f>COUNTIF(H1465:AL1465,"PN")+COUNTIF(H1465:AL1465,"P/NS")/2+COUNTIF(H1465:AL1465,"PH")+COUNTIF(H1465:AL1465,"PH/F")/2+COUNTIF(H1465:AL1465,"PH/L")/2+COUNTIF(H1465:AL1465,"PM")</f>
        <v>0</v>
      </c>
      <c r="AP1465" s="239">
        <f>COUNTIF(H1465:AL1465,"BH")+COUNTIF(H1465:AL1465,"AL/BL")+COUNTIF(H1465:AL1465,"UL/BL")+COUNTIF(H1465:AL1465,"BM")</f>
        <v>0</v>
      </c>
      <c r="AQ1465" s="239">
        <f>COUNTIF(H1465:AL1465,"DS")+COUNTIF(H1465:AL1465,"AL/DS")/2+COUNTIF(H1465:AL1465,"UL/DS")/2+COUNTIF(H1465:AL1465,"CT")+COUNTIF(H1465:AL1465,"MD")</f>
        <v>23.5</v>
      </c>
      <c r="AR1465" s="239">
        <f>COUNTIF(H1465:AL1465,"NS")+COUNTIF(H1465:AL1465,"AL/NS")/2+COUNTIF(H1465:AL1465,"UL/NS")/2+COUNTIF(H1465:AL1465,"BH")+COUNTIF(H1465:AL1465,"AL/BF")/2+COUNTIF(H1465:AL1465,"AL/BL")/2+COUNTIF(H1465:AL1465,"UL/BL")/2+COUNTIF(H1465:AL1465,"UL/BF")/2+COUNTIF(H1465:AL1465,"BM")</f>
        <v>0</v>
      </c>
      <c r="AS1465" s="239">
        <f>COUNTIF(H1465:AL1465,"AL")+COUNTIF(H1465:AL1465,"AL/DS")/2+COUNTIF(H1465:AL1465,"AL/NS")/2+COUNTIF(H1465:AL1465,"NH")+COUNTIF(H1465:AL1465,"SL")+COUNTIF(H1465:AL1465,"NHD")+COUNTIF(H1465:AL1465,"B")+COUNTIF(H1465:AL1465,"HL")+COUNTIF(H1465:AL1465,"AL/BF")/2+COUNTIF(H1465:AL1465,"AL/BL")/2</f>
        <v>2</v>
      </c>
      <c r="AT1465" s="255">
        <f>COUNTIF(H1465:AL1465,"PD")+COUNTIF(H1465:AL1465,"PN")+COUNTIF(H1465:AL1465,"P/DS")/2+COUNTIF(H1465:AL1465,"P/NS")/2+COUNTIF(H1465:AL1465,"DS")+COUNTIF(H1465:AL1465,"NS")+COUNTIF(H1465:AL1465,"AL")+COUNTIF(H1465:AL1465,"AL/DS")+COUNTIF(H1465:AL1465,"AL/NS")+COUNTIF(H1465:AL1465,"NH")+COUNTIF(H1465:AL1465,"SL")+COUNTIF(H1465:AL1465,"UL/DS")/2+COUNTIF(H1465:AL1465,"UL/NS")/2+COUNTIF(H1465:AL1465,"CT")+COUNTIF(H1465:AL1465,"NHD")+COUNTIF(H1465:AL1465,"PDD")+COUNTIF(H1465:AL1465,"B")+COUNTIF(H1465:AL1465,"HL")+COUNTIF(H1465:AL1465,"PH")+COUNTIF(H1465:AL1465,"BH")+COUNTIF(H1465:AL1465,"AL/BF")+COUNTIF(H1465:AL1465,"AL/BL")+COUNTIF(H1465:AL1465,"UL/BF")/2+COUNTIF(H1465:AL1465,"UL/BL")/2+COUNTIF(H1465:AL1465,"PH/F")/2+COUNTIF(H1465:AL1465,"PH/L")/2+COUNTIF(H1465:AL1465,"MD")+COUNTIF(H1465:AL1465,"PMD")+COUNTIF(H1465:AL1465,"PM")+COUNTIF(H1465:AL1465,"BM")</f>
        <v>25.5</v>
      </c>
      <c r="AU1465" s="255">
        <f>COUNTIF(H1465:AL1465,"P/DS")/2+COUNTIF(H1465:AL1465,"P/NS")/2+COUNTIF(H1465:AL1465,"IL")+COUNTIF(H1465:AL1465,"NL")+COUNTIF(H1465:AL1465,"UL")+COUNTIF(H1465:AL1465,"UL/DS")/2+COUNTIF(H1465:AL1465,"UL/NS")/2+COUNTIF(H1465:AL1465,"KT")+COUNTIF(H1465:AL1465,"UL/BF")/2+COUNTIF(H1465:AL1465,"UL/BL")/2+COUNTIF(H1465:AL1465,"PH/F")/2+COUNTIF(H1465:AL1465,"PH/L")/2+COUNTIF(H1465:AL1465,"NB")</f>
        <v>0.5</v>
      </c>
      <c r="AV1465" s="258">
        <f>COUNTIF(H1465:AL1465,"PN")+COUNTIF(H1465:AL1465,"TVD")+COUNTIF(H1465:AL1465,"PH")+COUNTIF(H1465:AL1465,"PM")+COUNTIF(H1465:AL1465,"PDD")-COUNTIFS(H1465:AL1465,"PN",H1472:AL1472,"&gt;=3")-COUNTIFS(H1465:AL1465,"PM",H1472:AL1472,"&gt;=3")</f>
        <v>0</v>
      </c>
      <c r="AW1465" s="258">
        <f>COUNTIF(H1465:AL1465,"NS")+COUNTIF(H1465:AL1465,"D")+COUNTIF(H1465:AL1465,"BH")+COUNTIF(H1465:AL1465,"NHD")+COUNTIF(H1465:AL1465,"BM")-COUNTIFS(H1465:AL1465,"NS",H1472:AL1472,"&gt;=3")-COUNTIFS(H1465:AL1465,"BH",H1472:AL1472,"&gt;=3")-COUNTIFS(H1465:AL1465,"BM",H1472:AL1472,"&gt;=3")</f>
        <v>0</v>
      </c>
      <c r="AX1465" s="255">
        <f>COUNTIF(H1465:AL1465,"AL")+COUNTIF(H1465:AL1465,"AL/DS")/2+COUNTIF(H1465:AL1465,"AL/NS")/2+COUNTIF(H1465:AL1465,"AL/BF")+COUNTIF(H1465:AL1465,"AL/BL")/2</f>
        <v>1</v>
      </c>
      <c r="AY1465" s="255">
        <f>COUNTIF(H1465:AL1465,"SL")</f>
        <v>0</v>
      </c>
      <c r="AZ1465" s="255">
        <f>COUNTIF(H1465:AL1465,"NH")</f>
        <v>1</v>
      </c>
      <c r="BA1465" s="255">
        <f>COUNTIF(H1465:AL1465,"HL")</f>
        <v>0</v>
      </c>
      <c r="BB1465" s="255">
        <f>COUNTIF(G1465:AL1465,"P/DS")/2+COUNTIF(G1465:AL1465,"P/NS")/2+COUNTIF(G1465:AL1465,"UL")+COUNTIF(G1465:AL1465,"UL/DS")/2+COUNTIF(G1465:AL1465,"UL/NS")/2+COUNTIF(G1465:AL1465,"UL/BL")/2+COUNTIF(G1465:AL1465,"UL/BF")/2+COUNTIF(G1465:AL1465,"PH/F")/2+COUNTIF(G1465:AL1465,"PH/L")/2</f>
        <v>0.5</v>
      </c>
      <c r="BC1465" s="255">
        <f>COUNTIF(H1465:AL1465,"NB")</f>
        <v>0</v>
      </c>
      <c r="BD1465" s="255">
        <f>COUNTIF(H1465:AL1465,"NL")</f>
        <v>0</v>
      </c>
      <c r="BE1465" s="255">
        <f>COUNTIF(H1465:AL1465,"IL")</f>
        <v>0</v>
      </c>
      <c r="BF1465" s="255">
        <f>COUNTIF(H1465:AL1465,"KT")</f>
        <v>0</v>
      </c>
      <c r="BG1465" s="255">
        <f>COUNTIF(H1465:AL1465,"L70")</f>
        <v>0</v>
      </c>
      <c r="BH1465" s="255">
        <f>COUNTIF(H1465:AL1465,"MD")</f>
        <v>0</v>
      </c>
      <c r="BI1465" s="255">
        <f>COUNTIF(H1465:AL1465,"PMD")</f>
        <v>0</v>
      </c>
      <c r="BJ1465" s="255">
        <f>COUNTIF(H1465:AL1465,"PM")</f>
        <v>0</v>
      </c>
      <c r="BK1465" s="255">
        <f>COUNTIF(H1465:AL1465,"BM")</f>
        <v>0</v>
      </c>
      <c r="BL1465" s="261">
        <f>SUMIF(H1465:AL1465,"PD",H1466:AL1466)+SUMIF(H1465:AL1465,"PN",H1466:AL1466)+SUMIF(H1465:AL1465,"P/DS",H1466:AL1466)+SUMIF(H1465:AL1465,"PN/F",H1466:AL1466)+SUMIF(H1465:AL1465,"PN/L",H1466:AL1466)+SUMIF(H1465:AL1465,"TV",H1466:AL1466)+SUMIF(H1465:AL1465,"TVD",H1466:AL1466)+SUMIF(H1465:AL1465,"PDD",H1466:AL1466)</f>
        <v>0</v>
      </c>
      <c r="BM1465" s="261">
        <f>SUMIF(H1465:AL1465,"PD",H1467:AL1467)+SUMIF(H1465:AL1465,"PN",H1467:AL1467)+SUMIF(H1465:AL1465,"P/DS",H1467:AL1467)+SUMIF(H1465:AL1465,"PN/F",H1467:AL1467)+SUMIF(H1465:AL1465,"PN/L",H1467:AL1467)+SUMIF(H1465:AL1465,"TV",H1467:AL1467)+SUMIF(H1465:AL1465,"TVD",H1467:AL1467)+SUMIF(H1465:AL1465,"PDD",H1467:AL1467)+SUMIF(H1465:AL1465,"PMD",H1467:AL1467)</f>
        <v>0</v>
      </c>
      <c r="BN1465" s="261">
        <f>SUMIF(H1465:AL1465,"PD",H1468:AL1468)+SUMIF(H1465:AL1465,"PN",H1468:AL1468)+SUMIF(H1465:AL1465,"P/DS",H1468:AL1468)+SUMIF(H1465:AL1465,"PN/F",H1468:AL1468)+SUMIF(H1465:AL1465,"PN/L",H1468:AL1468)+SUMIF(H1465:AL1465,"TV",H1468:AL1468)+SUMIF(H1465:AL1465,"TVD",H1468:AL1468)</f>
        <v>0</v>
      </c>
      <c r="BO1465" s="261">
        <f>SUMIF(H1465:AL1465,"PD",H1469:AL1469)+SUMIF(H1465:AL1465,"PN",H1469:AL1469)+SUMIF(H1465:AL1465,"P/DS",H1469:AL1469)+SUMIF(H1465:AL1465,"PN/F",H1469:AL1469)+SUMIF(H1465:AL1465,"PN/L",H1469:AL1469)+SUMIF(H1465:AL1465,"TV",H1469:AL1469)+SUMIF(H1465:AL1465,"TVD",H1469:AL1469)</f>
        <v>0</v>
      </c>
      <c r="BP1465" s="261">
        <f>SUMIF(H1465:AL1465,"PD",H1470:AL1470)+SUMIF(H1465:AL1465,"PN",H1470:AL1470)+SUMIF(H1465:AL1465,"P/DS",H1470:AL1470)+SUMIF(H1465:AL1465,"PN/F",H1470:AL1470)+SUMIF(H1465:AL1465,"PN/L",H1470:AL1470)+SUMIF(H1465:AL1465,"TV",H1470:AL1470)+SUMIF(H1465:AL1465,"TVD",H1470:AL1470)+SUMIF(H1465:AL1465,"PDD",H1470:AL1470)+SUMIF(H1465:AL1465,"PH",H1470:AL1470)+SUMIF(H1465:AL1465,"PM",H1470:AL1470)</f>
        <v>0</v>
      </c>
      <c r="BQ1465" s="261">
        <f>SUMIF(H1465:AL1465,"PD",H1471:AL1471)+SUMIF(H1465:AL1465,"PN",H1471:AL1471)+SUMIF(H1465:AL1465,"P/DS",H1471:AL1471)+SUMIF(H1465:AL1465,"PN/F",H1471:AL1471)+SUMIF(H1465:AL1465,"PN/L",H1471:AL1471)+SUMIF(H1465:AL1465,"TV",H1471:AL1471)+SUMIF(H1465:AL1465,"TVD",H1471:AL1471)+SUMIF(H1465:AL1465,"PDD",H1471:AL1471)+SUMIF(H1465:AL1465,"PH",H1471:AL1471)+SUMIF(H1465:AL1465,"PM",H1471:AL1471)</f>
        <v>0</v>
      </c>
      <c r="BR1465" s="269">
        <f>SUM(H1466:AL1466)-BL1465</f>
        <v>7.15</v>
      </c>
      <c r="BS1465" s="269">
        <f>SUM(H1467:AL1467)-BM1465</f>
        <v>6</v>
      </c>
      <c r="BT1465" s="269">
        <f>SUM(H1468:AL1468)-BN1465</f>
        <v>0</v>
      </c>
      <c r="BU1465" s="269">
        <f>SUM(H1469:AL1469)-BO1465</f>
        <v>0</v>
      </c>
      <c r="BV1465" s="269">
        <f>SUM(H1470:AL1470)-BP1465</f>
        <v>0</v>
      </c>
      <c r="BW1465" s="269">
        <f>SUM(H1471:AL1471)-BQ1465</f>
        <v>0</v>
      </c>
      <c r="BX1465" s="255">
        <f>SUMIF(H1465:AL1465,"PD",H1472:AL1472)+SUMIF(H1465:AL1465,"PN",H1472:AL1472)+SUMIF(H1465:AL1465,"P/DS",H1472:AL1472)+SUMIF(H1465:AL1465,"PN/F",H1472:AL1472)+SUMIF(H1465:AL1465,"PN/L",H1472:AL1472)</f>
        <v>0</v>
      </c>
      <c r="BY1465" s="255">
        <f>SUM(H1472:AL1472)-BX1465</f>
        <v>2.5</v>
      </c>
      <c r="BZ1465" s="255">
        <f t="shared" ref="BZ1465" si="546">+SUM(BL1465:BW1472)</f>
        <v>13.15</v>
      </c>
      <c r="CA1465" s="266">
        <f>(COUNTIFS(H1465:AL1465,"PD",H1466:AL1466,"&gt;=2"))*0.5-IF(CN1465="VP",COUNTIFS($H$16:$AL$16,"SAT",H1465:AL1465,"PD",H1466:AL1466,"&gt;=2"))*0.5</f>
        <v>0</v>
      </c>
      <c r="CB1465" s="266">
        <f>(COUNTIFS(H1465:AL1465,"PN",H1467:AL1467,"&gt;=0.5",H1466:AL1466,"&gt;=1.5"))*0.5+COUNTIFS(H1465:AL1465,"PDD",H1467:AL1467,"&gt;=0.5",H1466:AL1466,"&gt;=1.5")*0.5</f>
        <v>0</v>
      </c>
      <c r="CC1465" s="273">
        <f>(COUNTIFS(H1465:AL1465,"TV",H1467:AL1467,"&gt;=10"))*0.5+(COUNTIFS(H1465:AL1465,"PMD",H1467:AL1467,"&gt;=2"))*0.5</f>
        <v>0</v>
      </c>
      <c r="CD1465" s="266">
        <f>(COUNTIFS(H1465:AL1465,"TVD",H1469:AL1469,"&gt;=6.5",H1467:AL1467,"&gt;=3.5"))*0.5</f>
        <v>0</v>
      </c>
      <c r="CE1465" s="266">
        <f>(COUNTIFS(H1465:AL1465,"PD",H1470:AL1470,"&gt;=10"))*0.5</f>
        <v>0</v>
      </c>
      <c r="CF1465" s="266">
        <f>(COUNTIFS(H1465:AL1465,"PDD",H1470:AL1470,"&gt;=3.5",H1471:AL1471,"&gt;=6.5")+COUNTIFS(H1465:AL1465,"PH",H1471:AL1471,"&gt;=0.5",H1470:AL1470,"&gt;=1.5")+COUNTIFS(H1465:AL1465,"PM",H1471:AL1471,"&gt;=0.5",H1470:AL1470,"&gt;=1.5"))*0.5</f>
        <v>0</v>
      </c>
      <c r="CG1465" s="266">
        <f>(COUNTIFS(H1465:AL1465,"DS",H1466:AL1466,"&gt;=2")+COUNTIFS(H1465:AL1465,"AL/DS",H1466:AL1466,"&gt;=2"))*0.5-IF(CN1465="VP",COUNTIFS($H$16:$AL$16,"SAT",H1465:AL1465,"DS",H1466:AL1466,"&gt;=2"))*0.5</f>
        <v>1.5</v>
      </c>
      <c r="CH1465" s="266">
        <f>(COUNTIFS(H1465:AL1465,"NS",H1467:AL1467,"&gt;=0.5",H1466:AL1466,"&gt;=1.5")+COUNTIFS(H1465:AL1465,"AL/NS",H1467:AL1467,"&gt;=0.5",H1466:AL1466,"&gt;=1.5")+COUNTIFS(H1465:AL1465,"NHD",H1467:AL1467,"&gt;=4.5",H1470:AL1470,"&gt;=2",H1466:AL1466,"&gt;=1.5"))*0.5</f>
        <v>0</v>
      </c>
      <c r="CI1465" s="266">
        <f>(COUNTIF(H1467:AL1467,"&gt;=10")+COUNTIFS(H1465:AL1465,"MD",H1467:AL1467,"&gt;=2")-COUNTIFS(H1465:AL1465,"TV",H1467:AL1467,"&gt;=10"))*0.5</f>
        <v>0</v>
      </c>
      <c r="CJ1465" s="266">
        <f>(COUNTIFS(H1465:AL1465,"D",H1469:AL1469,"&gt;=6.5",H1467:AL1467,"&gt;=3.5"))*0.5</f>
        <v>0</v>
      </c>
      <c r="CK1465" s="266">
        <f>(COUNTIF(H1470:AL1470,"&gt;=10")-COUNTIFS(H1465:AL1465,"PD",H1470:AL1470,"&gt;=10"))*0.5</f>
        <v>0</v>
      </c>
      <c r="CL1465" s="265">
        <f>(COUNTIFS(H1465:AL1465,"NHD",H1470:AL1470,"&gt;=3.5",H1471:AL1471,"&gt;=6.5")+COUNTIFS(H1465:AL1465,"BH",H1470:AL1470,"&gt;=1.5",H1471:AL1471,"&gt;=0.5")+COUNTIFS(H1465:AL1465,"BM",H1470:AL1470,"&gt;=1.5",H1471:AL1471,"&gt;=0.5")+COUNTIFS(H1465:AL1465,"D",H1470:AL1470,"&gt;=1.5",H1471:AL1471,"&gt;=0.5"))*0.5</f>
        <v>0</v>
      </c>
      <c r="CM1465" s="272"/>
      <c r="CN1465" s="264" t="s">
        <v>723</v>
      </c>
      <c r="CO1465" s="214">
        <f t="shared" ref="CO1465" si="547">+AM1465+AN1465+AO1465+AP1465+AQ1465+AR1465+AS1465+AU1465+BG1465</f>
        <v>26</v>
      </c>
      <c r="CP1465" s="225">
        <f>+SUM(I1466:I1471)-I1472</f>
        <v>6</v>
      </c>
      <c r="CQ1465" s="225">
        <f>+SUM(J1466:J1471)-J1472</f>
        <v>0</v>
      </c>
      <c r="CR1465" s="225">
        <f>+SUM(K1466:K1471)-K1472</f>
        <v>0</v>
      </c>
      <c r="CS1465" s="213"/>
      <c r="CT1465" s="213"/>
      <c r="CU1465" s="213"/>
      <c r="CV1465" s="213"/>
      <c r="CW1465" s="213"/>
      <c r="CX1465" s="213"/>
      <c r="CY1465" s="213"/>
      <c r="CZ1465" s="213"/>
      <c r="DA1465" s="213"/>
    </row>
    <row r="1466" spans="1:105" s="120" customFormat="1" ht="15" customHeight="1">
      <c r="A1466" s="228"/>
      <c r="B1466" s="309"/>
      <c r="C1466" s="687"/>
      <c r="D1466" s="237"/>
      <c r="E1466" s="237"/>
      <c r="F1466" s="242" t="s">
        <v>82</v>
      </c>
      <c r="G1466" s="121">
        <v>1.5</v>
      </c>
      <c r="H1466" s="83"/>
      <c r="I1466" s="83"/>
      <c r="J1466" s="83"/>
      <c r="K1466" s="83"/>
      <c r="L1466" s="83"/>
      <c r="M1466" s="83"/>
      <c r="N1466" s="83"/>
      <c r="O1466" s="83"/>
      <c r="P1466" s="83"/>
      <c r="Q1466" s="83">
        <v>2</v>
      </c>
      <c r="R1466" s="83">
        <v>2.4</v>
      </c>
      <c r="S1466" s="83">
        <v>2</v>
      </c>
      <c r="T1466" s="83"/>
      <c r="U1466" s="83"/>
      <c r="V1466" s="83"/>
      <c r="W1466" s="83"/>
      <c r="X1466" s="83"/>
      <c r="Y1466" s="83"/>
      <c r="Z1466" s="83"/>
      <c r="AA1466" s="83">
        <v>0.75</v>
      </c>
      <c r="AB1466" s="83"/>
      <c r="AC1466" s="79"/>
      <c r="AD1466" s="79"/>
      <c r="AE1466" s="79"/>
      <c r="AF1466" s="79"/>
      <c r="AG1466" s="79"/>
      <c r="AH1466" s="79"/>
      <c r="AI1466" s="79"/>
      <c r="AJ1466" s="79"/>
      <c r="AK1466" s="79"/>
      <c r="AL1466" s="79"/>
      <c r="AM1466" s="240"/>
      <c r="AN1466" s="240"/>
      <c r="AO1466" s="240"/>
      <c r="AP1466" s="240"/>
      <c r="AQ1466" s="240"/>
      <c r="AR1466" s="240"/>
      <c r="AS1466" s="240"/>
      <c r="AT1466" s="256"/>
      <c r="AU1466" s="256"/>
      <c r="AV1466" s="259"/>
      <c r="AW1466" s="259"/>
      <c r="AX1466" s="256"/>
      <c r="AY1466" s="256"/>
      <c r="AZ1466" s="256"/>
      <c r="BA1466" s="256"/>
      <c r="BB1466" s="256"/>
      <c r="BC1466" s="256"/>
      <c r="BD1466" s="256"/>
      <c r="BE1466" s="256"/>
      <c r="BF1466" s="256"/>
      <c r="BG1466" s="256"/>
      <c r="BH1466" s="256"/>
      <c r="BI1466" s="256"/>
      <c r="BJ1466" s="256"/>
      <c r="BK1466" s="256"/>
      <c r="BL1466" s="262"/>
      <c r="BM1466" s="262"/>
      <c r="BN1466" s="262"/>
      <c r="BO1466" s="262"/>
      <c r="BP1466" s="262"/>
      <c r="BQ1466" s="262"/>
      <c r="BR1466" s="270"/>
      <c r="BS1466" s="270"/>
      <c r="BT1466" s="270"/>
      <c r="BU1466" s="270"/>
      <c r="BV1466" s="270"/>
      <c r="BW1466" s="270"/>
      <c r="BX1466" s="256"/>
      <c r="BY1466" s="256"/>
      <c r="BZ1466" s="256"/>
      <c r="CA1466" s="267"/>
      <c r="CB1466" s="267"/>
      <c r="CC1466" s="274"/>
      <c r="CD1466" s="267"/>
      <c r="CE1466" s="267"/>
      <c r="CF1466" s="267"/>
      <c r="CG1466" s="267"/>
      <c r="CH1466" s="267"/>
      <c r="CI1466" s="267"/>
      <c r="CJ1466" s="267"/>
      <c r="CK1466" s="267"/>
      <c r="CL1466" s="265"/>
      <c r="CM1466" s="272"/>
      <c r="CN1466" s="264"/>
      <c r="CO1466" s="214"/>
      <c r="CP1466" s="226"/>
      <c r="CQ1466" s="226"/>
      <c r="CR1466" s="226"/>
      <c r="CS1466" s="213"/>
      <c r="CT1466" s="213"/>
      <c r="CU1466" s="213"/>
      <c r="CV1466" s="213"/>
      <c r="CW1466" s="213"/>
      <c r="CX1466" s="213"/>
      <c r="CY1466" s="213"/>
      <c r="CZ1466" s="213"/>
      <c r="DA1466" s="213"/>
    </row>
    <row r="1467" spans="1:105" s="120" customFormat="1" ht="15" customHeight="1">
      <c r="A1467" s="228"/>
      <c r="B1467" s="309"/>
      <c r="C1467" s="687"/>
      <c r="D1467" s="237"/>
      <c r="E1467" s="237"/>
      <c r="F1467" s="243"/>
      <c r="G1467" s="122">
        <v>2</v>
      </c>
      <c r="H1467" s="84"/>
      <c r="I1467" s="84">
        <v>6</v>
      </c>
      <c r="J1467" s="84"/>
      <c r="K1467" s="84"/>
      <c r="L1467" s="84"/>
      <c r="M1467" s="84"/>
      <c r="N1467" s="84"/>
      <c r="O1467" s="84"/>
      <c r="P1467" s="84"/>
      <c r="Q1467" s="84"/>
      <c r="R1467" s="84"/>
      <c r="S1467" s="84"/>
      <c r="T1467" s="84"/>
      <c r="U1467" s="84"/>
      <c r="V1467" s="84"/>
      <c r="W1467" s="84"/>
      <c r="X1467" s="84"/>
      <c r="Y1467" s="84"/>
      <c r="Z1467" s="84"/>
      <c r="AA1467" s="84"/>
      <c r="AB1467" s="84"/>
      <c r="AC1467" s="80"/>
      <c r="AD1467" s="80"/>
      <c r="AE1467" s="80"/>
      <c r="AF1467" s="80"/>
      <c r="AG1467" s="80"/>
      <c r="AH1467" s="80"/>
      <c r="AI1467" s="80"/>
      <c r="AJ1467" s="80"/>
      <c r="AK1467" s="80"/>
      <c r="AL1467" s="80"/>
      <c r="AM1467" s="240"/>
      <c r="AN1467" s="240"/>
      <c r="AO1467" s="240"/>
      <c r="AP1467" s="240"/>
      <c r="AQ1467" s="240"/>
      <c r="AR1467" s="240"/>
      <c r="AS1467" s="240"/>
      <c r="AT1467" s="256"/>
      <c r="AU1467" s="256"/>
      <c r="AV1467" s="259"/>
      <c r="AW1467" s="259"/>
      <c r="AX1467" s="256"/>
      <c r="AY1467" s="256"/>
      <c r="AZ1467" s="256"/>
      <c r="BA1467" s="256"/>
      <c r="BB1467" s="256"/>
      <c r="BC1467" s="256"/>
      <c r="BD1467" s="256"/>
      <c r="BE1467" s="256"/>
      <c r="BF1467" s="256"/>
      <c r="BG1467" s="256"/>
      <c r="BH1467" s="256"/>
      <c r="BI1467" s="256"/>
      <c r="BJ1467" s="256"/>
      <c r="BK1467" s="256"/>
      <c r="BL1467" s="262"/>
      <c r="BM1467" s="262"/>
      <c r="BN1467" s="262"/>
      <c r="BO1467" s="262"/>
      <c r="BP1467" s="262"/>
      <c r="BQ1467" s="262"/>
      <c r="BR1467" s="270"/>
      <c r="BS1467" s="270"/>
      <c r="BT1467" s="270"/>
      <c r="BU1467" s="270"/>
      <c r="BV1467" s="270"/>
      <c r="BW1467" s="270"/>
      <c r="BX1467" s="256"/>
      <c r="BY1467" s="256"/>
      <c r="BZ1467" s="256"/>
      <c r="CA1467" s="267"/>
      <c r="CB1467" s="267"/>
      <c r="CC1467" s="274"/>
      <c r="CD1467" s="267"/>
      <c r="CE1467" s="267"/>
      <c r="CF1467" s="267"/>
      <c r="CG1467" s="267"/>
      <c r="CH1467" s="267"/>
      <c r="CI1467" s="267"/>
      <c r="CJ1467" s="267"/>
      <c r="CK1467" s="267"/>
      <c r="CL1467" s="265"/>
      <c r="CM1467" s="272"/>
      <c r="CN1467" s="264"/>
      <c r="CO1467" s="214"/>
      <c r="CP1467" s="226"/>
      <c r="CQ1467" s="226"/>
      <c r="CR1467" s="226"/>
      <c r="CS1467" s="213"/>
      <c r="CT1467" s="213"/>
      <c r="CU1467" s="213"/>
      <c r="CV1467" s="213"/>
      <c r="CW1467" s="213"/>
      <c r="CX1467" s="213"/>
      <c r="CY1467" s="213"/>
      <c r="CZ1467" s="213"/>
      <c r="DA1467" s="213"/>
    </row>
    <row r="1468" spans="1:105" s="120" customFormat="1" ht="15" customHeight="1">
      <c r="A1468" s="228"/>
      <c r="B1468" s="309"/>
      <c r="C1468" s="687"/>
      <c r="D1468" s="237"/>
      <c r="E1468" s="237"/>
      <c r="F1468" s="243"/>
      <c r="G1468" s="122">
        <v>2.1</v>
      </c>
      <c r="H1468" s="84"/>
      <c r="I1468" s="84"/>
      <c r="J1468" s="84"/>
      <c r="K1468" s="84"/>
      <c r="L1468" s="84"/>
      <c r="M1468" s="84"/>
      <c r="N1468" s="84"/>
      <c r="O1468" s="84"/>
      <c r="P1468" s="84"/>
      <c r="Q1468" s="84"/>
      <c r="R1468" s="84"/>
      <c r="S1468" s="84"/>
      <c r="T1468" s="84"/>
      <c r="U1468" s="84"/>
      <c r="V1468" s="84"/>
      <c r="W1468" s="84"/>
      <c r="X1468" s="84"/>
      <c r="Y1468" s="84"/>
      <c r="Z1468" s="84"/>
      <c r="AA1468" s="84"/>
      <c r="AB1468" s="84"/>
      <c r="AC1468" s="80"/>
      <c r="AD1468" s="80"/>
      <c r="AE1468" s="80"/>
      <c r="AF1468" s="80"/>
      <c r="AG1468" s="80"/>
      <c r="AH1468" s="80"/>
      <c r="AI1468" s="80"/>
      <c r="AJ1468" s="80"/>
      <c r="AK1468" s="80"/>
      <c r="AL1468" s="80"/>
      <c r="AM1468" s="240"/>
      <c r="AN1468" s="240"/>
      <c r="AO1468" s="240"/>
      <c r="AP1468" s="240"/>
      <c r="AQ1468" s="240"/>
      <c r="AR1468" s="240"/>
      <c r="AS1468" s="240"/>
      <c r="AT1468" s="256"/>
      <c r="AU1468" s="256"/>
      <c r="AV1468" s="259"/>
      <c r="AW1468" s="259"/>
      <c r="AX1468" s="256"/>
      <c r="AY1468" s="256"/>
      <c r="AZ1468" s="256"/>
      <c r="BA1468" s="256"/>
      <c r="BB1468" s="256"/>
      <c r="BC1468" s="256"/>
      <c r="BD1468" s="256"/>
      <c r="BE1468" s="256"/>
      <c r="BF1468" s="256"/>
      <c r="BG1468" s="256"/>
      <c r="BH1468" s="256"/>
      <c r="BI1468" s="256"/>
      <c r="BJ1468" s="256"/>
      <c r="BK1468" s="256"/>
      <c r="BL1468" s="262"/>
      <c r="BM1468" s="262"/>
      <c r="BN1468" s="262"/>
      <c r="BO1468" s="262"/>
      <c r="BP1468" s="262"/>
      <c r="BQ1468" s="262"/>
      <c r="BR1468" s="270"/>
      <c r="BS1468" s="270"/>
      <c r="BT1468" s="270"/>
      <c r="BU1468" s="270"/>
      <c r="BV1468" s="270"/>
      <c r="BW1468" s="270"/>
      <c r="BX1468" s="256"/>
      <c r="BY1468" s="256"/>
      <c r="BZ1468" s="256"/>
      <c r="CA1468" s="267"/>
      <c r="CB1468" s="267"/>
      <c r="CC1468" s="274"/>
      <c r="CD1468" s="267"/>
      <c r="CE1468" s="267"/>
      <c r="CF1468" s="267"/>
      <c r="CG1468" s="267"/>
      <c r="CH1468" s="267"/>
      <c r="CI1468" s="267"/>
      <c r="CJ1468" s="267"/>
      <c r="CK1468" s="267"/>
      <c r="CL1468" s="265"/>
      <c r="CM1468" s="272"/>
      <c r="CN1468" s="264"/>
      <c r="CO1468" s="214"/>
      <c r="CP1468" s="226"/>
      <c r="CQ1468" s="226"/>
      <c r="CR1468" s="226"/>
      <c r="CS1468" s="213"/>
      <c r="CT1468" s="213"/>
      <c r="CU1468" s="213"/>
      <c r="CV1468" s="213"/>
      <c r="CW1468" s="213"/>
      <c r="CX1468" s="213"/>
      <c r="CY1468" s="213"/>
      <c r="CZ1468" s="213"/>
      <c r="DA1468" s="213"/>
    </row>
    <row r="1469" spans="1:105" s="120" customFormat="1" ht="15" customHeight="1">
      <c r="A1469" s="228"/>
      <c r="B1469" s="309"/>
      <c r="C1469" s="687"/>
      <c r="D1469" s="237"/>
      <c r="E1469" s="237"/>
      <c r="F1469" s="243"/>
      <c r="G1469" s="122">
        <v>2.7</v>
      </c>
      <c r="H1469" s="84"/>
      <c r="I1469" s="84"/>
      <c r="J1469" s="84"/>
      <c r="K1469" s="84"/>
      <c r="L1469" s="84"/>
      <c r="M1469" s="84"/>
      <c r="N1469" s="84"/>
      <c r="O1469" s="84"/>
      <c r="P1469" s="84"/>
      <c r="Q1469" s="84"/>
      <c r="R1469" s="84"/>
      <c r="S1469" s="84"/>
      <c r="T1469" s="84"/>
      <c r="U1469" s="84"/>
      <c r="V1469" s="84"/>
      <c r="W1469" s="84"/>
      <c r="X1469" s="84"/>
      <c r="Y1469" s="84"/>
      <c r="Z1469" s="84"/>
      <c r="AA1469" s="84"/>
      <c r="AB1469" s="84"/>
      <c r="AC1469" s="80"/>
      <c r="AD1469" s="80"/>
      <c r="AE1469" s="80"/>
      <c r="AF1469" s="80"/>
      <c r="AG1469" s="80"/>
      <c r="AH1469" s="80"/>
      <c r="AI1469" s="80"/>
      <c r="AJ1469" s="80"/>
      <c r="AK1469" s="80"/>
      <c r="AL1469" s="80"/>
      <c r="AM1469" s="240"/>
      <c r="AN1469" s="240"/>
      <c r="AO1469" s="240"/>
      <c r="AP1469" s="240"/>
      <c r="AQ1469" s="240"/>
      <c r="AR1469" s="240"/>
      <c r="AS1469" s="240"/>
      <c r="AT1469" s="256"/>
      <c r="AU1469" s="256"/>
      <c r="AV1469" s="259"/>
      <c r="AW1469" s="259"/>
      <c r="AX1469" s="256"/>
      <c r="AY1469" s="256"/>
      <c r="AZ1469" s="256"/>
      <c r="BA1469" s="256"/>
      <c r="BB1469" s="256"/>
      <c r="BC1469" s="256"/>
      <c r="BD1469" s="256"/>
      <c r="BE1469" s="256"/>
      <c r="BF1469" s="256"/>
      <c r="BG1469" s="256"/>
      <c r="BH1469" s="256"/>
      <c r="BI1469" s="256"/>
      <c r="BJ1469" s="256"/>
      <c r="BK1469" s="256"/>
      <c r="BL1469" s="262"/>
      <c r="BM1469" s="262"/>
      <c r="BN1469" s="262"/>
      <c r="BO1469" s="262"/>
      <c r="BP1469" s="262"/>
      <c r="BQ1469" s="262"/>
      <c r="BR1469" s="270"/>
      <c r="BS1469" s="270"/>
      <c r="BT1469" s="270"/>
      <c r="BU1469" s="270"/>
      <c r="BV1469" s="270"/>
      <c r="BW1469" s="270"/>
      <c r="BX1469" s="256"/>
      <c r="BY1469" s="256"/>
      <c r="BZ1469" s="256"/>
      <c r="CA1469" s="267"/>
      <c r="CB1469" s="267"/>
      <c r="CC1469" s="274"/>
      <c r="CD1469" s="267"/>
      <c r="CE1469" s="267"/>
      <c r="CF1469" s="267"/>
      <c r="CG1469" s="267"/>
      <c r="CH1469" s="267"/>
      <c r="CI1469" s="267"/>
      <c r="CJ1469" s="267"/>
      <c r="CK1469" s="267"/>
      <c r="CL1469" s="265"/>
      <c r="CM1469" s="272"/>
      <c r="CN1469" s="264"/>
      <c r="CO1469" s="214"/>
      <c r="CP1469" s="226"/>
      <c r="CQ1469" s="226"/>
      <c r="CR1469" s="226"/>
      <c r="CS1469" s="213"/>
      <c r="CT1469" s="213"/>
      <c r="CU1469" s="213"/>
      <c r="CV1469" s="213"/>
      <c r="CW1469" s="213"/>
      <c r="CX1469" s="213"/>
      <c r="CY1469" s="213"/>
      <c r="CZ1469" s="213"/>
      <c r="DA1469" s="213"/>
    </row>
    <row r="1470" spans="1:105" s="120" customFormat="1" ht="15" customHeight="1">
      <c r="A1470" s="228"/>
      <c r="B1470" s="309"/>
      <c r="C1470" s="687"/>
      <c r="D1470" s="237"/>
      <c r="E1470" s="237"/>
      <c r="F1470" s="243"/>
      <c r="G1470" s="122">
        <v>3</v>
      </c>
      <c r="H1470" s="84"/>
      <c r="I1470" s="84"/>
      <c r="J1470" s="84"/>
      <c r="K1470" s="84"/>
      <c r="L1470" s="84"/>
      <c r="M1470" s="84"/>
      <c r="N1470" s="84"/>
      <c r="O1470" s="84"/>
      <c r="P1470" s="84"/>
      <c r="Q1470" s="84"/>
      <c r="R1470" s="84"/>
      <c r="S1470" s="84"/>
      <c r="T1470" s="84"/>
      <c r="U1470" s="84"/>
      <c r="V1470" s="84"/>
      <c r="W1470" s="84"/>
      <c r="X1470" s="84"/>
      <c r="Y1470" s="84"/>
      <c r="Z1470" s="84"/>
      <c r="AA1470" s="84"/>
      <c r="AB1470" s="84"/>
      <c r="AC1470" s="80"/>
      <c r="AD1470" s="80"/>
      <c r="AE1470" s="80"/>
      <c r="AF1470" s="80"/>
      <c r="AG1470" s="80"/>
      <c r="AH1470" s="80"/>
      <c r="AI1470" s="80"/>
      <c r="AJ1470" s="80"/>
      <c r="AK1470" s="80"/>
      <c r="AL1470" s="80"/>
      <c r="AM1470" s="240"/>
      <c r="AN1470" s="240"/>
      <c r="AO1470" s="240"/>
      <c r="AP1470" s="240"/>
      <c r="AQ1470" s="240"/>
      <c r="AR1470" s="240"/>
      <c r="AS1470" s="240"/>
      <c r="AT1470" s="256"/>
      <c r="AU1470" s="256"/>
      <c r="AV1470" s="259"/>
      <c r="AW1470" s="259"/>
      <c r="AX1470" s="256"/>
      <c r="AY1470" s="256"/>
      <c r="AZ1470" s="256"/>
      <c r="BA1470" s="256"/>
      <c r="BB1470" s="256"/>
      <c r="BC1470" s="256"/>
      <c r="BD1470" s="256"/>
      <c r="BE1470" s="256"/>
      <c r="BF1470" s="256"/>
      <c r="BG1470" s="256"/>
      <c r="BH1470" s="256"/>
      <c r="BI1470" s="256"/>
      <c r="BJ1470" s="256"/>
      <c r="BK1470" s="256"/>
      <c r="BL1470" s="262"/>
      <c r="BM1470" s="262"/>
      <c r="BN1470" s="262"/>
      <c r="BO1470" s="262"/>
      <c r="BP1470" s="262"/>
      <c r="BQ1470" s="262"/>
      <c r="BR1470" s="270"/>
      <c r="BS1470" s="270"/>
      <c r="BT1470" s="270"/>
      <c r="BU1470" s="270"/>
      <c r="BV1470" s="270"/>
      <c r="BW1470" s="270"/>
      <c r="BX1470" s="256"/>
      <c r="BY1470" s="256"/>
      <c r="BZ1470" s="256"/>
      <c r="CA1470" s="267"/>
      <c r="CB1470" s="267"/>
      <c r="CC1470" s="274"/>
      <c r="CD1470" s="267"/>
      <c r="CE1470" s="267"/>
      <c r="CF1470" s="267"/>
      <c r="CG1470" s="267"/>
      <c r="CH1470" s="267"/>
      <c r="CI1470" s="267"/>
      <c r="CJ1470" s="267"/>
      <c r="CK1470" s="267"/>
      <c r="CL1470" s="265"/>
      <c r="CM1470" s="272"/>
      <c r="CN1470" s="264"/>
      <c r="CO1470" s="214"/>
      <c r="CP1470" s="226"/>
      <c r="CQ1470" s="226"/>
      <c r="CR1470" s="226"/>
      <c r="CS1470" s="213"/>
      <c r="CT1470" s="213"/>
      <c r="CU1470" s="213"/>
      <c r="CV1470" s="213"/>
      <c r="CW1470" s="213"/>
      <c r="CX1470" s="213"/>
      <c r="CY1470" s="213"/>
      <c r="CZ1470" s="213"/>
      <c r="DA1470" s="213"/>
    </row>
    <row r="1471" spans="1:105" s="120" customFormat="1" ht="15" customHeight="1">
      <c r="A1471" s="228"/>
      <c r="B1471" s="309"/>
      <c r="C1471" s="687"/>
      <c r="D1471" s="237"/>
      <c r="E1471" s="237"/>
      <c r="F1471" s="244"/>
      <c r="G1471" s="123">
        <v>3.9</v>
      </c>
      <c r="H1471" s="85"/>
      <c r="I1471" s="85"/>
      <c r="J1471" s="85"/>
      <c r="K1471" s="85"/>
      <c r="L1471" s="85"/>
      <c r="M1471" s="85"/>
      <c r="N1471" s="85"/>
      <c r="O1471" s="85"/>
      <c r="P1471" s="85"/>
      <c r="Q1471" s="85"/>
      <c r="R1471" s="85"/>
      <c r="S1471" s="85"/>
      <c r="T1471" s="85"/>
      <c r="U1471" s="85"/>
      <c r="V1471" s="85"/>
      <c r="W1471" s="85"/>
      <c r="X1471" s="85"/>
      <c r="Y1471" s="85"/>
      <c r="Z1471" s="85"/>
      <c r="AA1471" s="85"/>
      <c r="AB1471" s="85"/>
      <c r="AC1471" s="81"/>
      <c r="AD1471" s="81"/>
      <c r="AE1471" s="81"/>
      <c r="AF1471" s="81"/>
      <c r="AG1471" s="81"/>
      <c r="AH1471" s="81"/>
      <c r="AI1471" s="81"/>
      <c r="AJ1471" s="81"/>
      <c r="AK1471" s="81"/>
      <c r="AL1471" s="81"/>
      <c r="AM1471" s="240"/>
      <c r="AN1471" s="240"/>
      <c r="AO1471" s="240"/>
      <c r="AP1471" s="240"/>
      <c r="AQ1471" s="240"/>
      <c r="AR1471" s="240"/>
      <c r="AS1471" s="240"/>
      <c r="AT1471" s="256"/>
      <c r="AU1471" s="256"/>
      <c r="AV1471" s="259"/>
      <c r="AW1471" s="259"/>
      <c r="AX1471" s="256"/>
      <c r="AY1471" s="256"/>
      <c r="AZ1471" s="256"/>
      <c r="BA1471" s="256"/>
      <c r="BB1471" s="256"/>
      <c r="BC1471" s="256"/>
      <c r="BD1471" s="256"/>
      <c r="BE1471" s="256"/>
      <c r="BF1471" s="256"/>
      <c r="BG1471" s="256"/>
      <c r="BH1471" s="256"/>
      <c r="BI1471" s="256"/>
      <c r="BJ1471" s="256"/>
      <c r="BK1471" s="256"/>
      <c r="BL1471" s="262"/>
      <c r="BM1471" s="262"/>
      <c r="BN1471" s="262"/>
      <c r="BO1471" s="262"/>
      <c r="BP1471" s="262"/>
      <c r="BQ1471" s="262"/>
      <c r="BR1471" s="270"/>
      <c r="BS1471" s="270"/>
      <c r="BT1471" s="270"/>
      <c r="BU1471" s="270"/>
      <c r="BV1471" s="270"/>
      <c r="BW1471" s="270"/>
      <c r="BX1471" s="256"/>
      <c r="BY1471" s="256"/>
      <c r="BZ1471" s="256"/>
      <c r="CA1471" s="267"/>
      <c r="CB1471" s="267"/>
      <c r="CC1471" s="274"/>
      <c r="CD1471" s="267"/>
      <c r="CE1471" s="267"/>
      <c r="CF1471" s="267"/>
      <c r="CG1471" s="267"/>
      <c r="CH1471" s="267"/>
      <c r="CI1471" s="267"/>
      <c r="CJ1471" s="267"/>
      <c r="CK1471" s="267"/>
      <c r="CL1471" s="265"/>
      <c r="CM1471" s="272"/>
      <c r="CN1471" s="264"/>
      <c r="CO1471" s="214"/>
      <c r="CP1471" s="226"/>
      <c r="CQ1471" s="226"/>
      <c r="CR1471" s="226"/>
      <c r="CS1471" s="213"/>
      <c r="CT1471" s="213"/>
      <c r="CU1471" s="213"/>
      <c r="CV1471" s="213"/>
      <c r="CW1471" s="213"/>
      <c r="CX1471" s="213"/>
      <c r="CY1471" s="213"/>
      <c r="CZ1471" s="213"/>
      <c r="DA1471" s="213"/>
    </row>
    <row r="1472" spans="1:105" s="120" customFormat="1" ht="15" customHeight="1">
      <c r="A1472" s="229"/>
      <c r="B1472" s="310"/>
      <c r="C1472" s="688"/>
      <c r="D1472" s="238"/>
      <c r="E1472" s="238"/>
      <c r="F1472" s="245" t="s">
        <v>83</v>
      </c>
      <c r="G1472" s="246"/>
      <c r="H1472" s="82"/>
      <c r="I1472" s="82"/>
      <c r="J1472" s="82"/>
      <c r="K1472" s="82"/>
      <c r="L1472" s="82">
        <v>2.5</v>
      </c>
      <c r="M1472" s="82"/>
      <c r="N1472" s="82"/>
      <c r="O1472" s="82"/>
      <c r="P1472" s="82"/>
      <c r="Q1472" s="82"/>
      <c r="R1472" s="82"/>
      <c r="S1472" s="82"/>
      <c r="T1472" s="82"/>
      <c r="U1472" s="82"/>
      <c r="V1472" s="82"/>
      <c r="W1472" s="82"/>
      <c r="X1472" s="82"/>
      <c r="Y1472" s="82"/>
      <c r="Z1472" s="82"/>
      <c r="AA1472" s="82"/>
      <c r="AB1472" s="82"/>
      <c r="AC1472" s="35"/>
      <c r="AD1472" s="35"/>
      <c r="AE1472" s="35"/>
      <c r="AF1472" s="35"/>
      <c r="AG1472" s="35"/>
      <c r="AH1472" s="35"/>
      <c r="AI1472" s="35"/>
      <c r="AJ1472" s="35"/>
      <c r="AK1472" s="35"/>
      <c r="AL1472" s="35"/>
      <c r="AM1472" s="241"/>
      <c r="AN1472" s="241"/>
      <c r="AO1472" s="241"/>
      <c r="AP1472" s="241"/>
      <c r="AQ1472" s="241"/>
      <c r="AR1472" s="241"/>
      <c r="AS1472" s="241"/>
      <c r="AT1472" s="257"/>
      <c r="AU1472" s="257"/>
      <c r="AV1472" s="260"/>
      <c r="AW1472" s="260"/>
      <c r="AX1472" s="257"/>
      <c r="AY1472" s="257"/>
      <c r="AZ1472" s="257"/>
      <c r="BA1472" s="257"/>
      <c r="BB1472" s="257"/>
      <c r="BC1472" s="257"/>
      <c r="BD1472" s="257"/>
      <c r="BE1472" s="257"/>
      <c r="BF1472" s="257"/>
      <c r="BG1472" s="257"/>
      <c r="BH1472" s="257"/>
      <c r="BI1472" s="257"/>
      <c r="BJ1472" s="257"/>
      <c r="BK1472" s="257"/>
      <c r="BL1472" s="263"/>
      <c r="BM1472" s="263"/>
      <c r="BN1472" s="263"/>
      <c r="BO1472" s="263"/>
      <c r="BP1472" s="263"/>
      <c r="BQ1472" s="263"/>
      <c r="BR1472" s="271"/>
      <c r="BS1472" s="271"/>
      <c r="BT1472" s="271"/>
      <c r="BU1472" s="271"/>
      <c r="BV1472" s="271"/>
      <c r="BW1472" s="271"/>
      <c r="BX1472" s="257"/>
      <c r="BY1472" s="257"/>
      <c r="BZ1472" s="257"/>
      <c r="CA1472" s="268"/>
      <c r="CB1472" s="268"/>
      <c r="CC1472" s="275"/>
      <c r="CD1472" s="268"/>
      <c r="CE1472" s="268"/>
      <c r="CF1472" s="268"/>
      <c r="CG1472" s="268"/>
      <c r="CH1472" s="268"/>
      <c r="CI1472" s="268"/>
      <c r="CJ1472" s="268"/>
      <c r="CK1472" s="268"/>
      <c r="CL1472" s="265"/>
      <c r="CM1472" s="272"/>
      <c r="CN1472" s="264"/>
      <c r="CO1472" s="214"/>
      <c r="CP1472" s="226"/>
      <c r="CQ1472" s="226"/>
      <c r="CR1472" s="226"/>
      <c r="CS1472" s="213"/>
      <c r="CT1472" s="213"/>
      <c r="CU1472" s="213"/>
      <c r="CV1472" s="213"/>
      <c r="CW1472" s="213"/>
      <c r="CX1472" s="213"/>
      <c r="CY1472" s="213"/>
      <c r="CZ1472" s="213"/>
      <c r="DA1472" s="213"/>
    </row>
    <row r="1473" spans="1:105" s="120" customFormat="1" ht="15" customHeight="1">
      <c r="A1473" s="227">
        <f t="shared" ref="A1473" si="548">A1465+1</f>
        <v>182</v>
      </c>
      <c r="B1473" s="371" t="s">
        <v>251</v>
      </c>
      <c r="C1473" s="306" t="s">
        <v>252</v>
      </c>
      <c r="D1473" s="686" t="s">
        <v>1308</v>
      </c>
      <c r="E1473" s="686" t="s">
        <v>1290</v>
      </c>
      <c r="F1473" s="253" t="s">
        <v>80</v>
      </c>
      <c r="G1473" s="254"/>
      <c r="H1473" s="82" t="s">
        <v>69</v>
      </c>
      <c r="I1473" s="82"/>
      <c r="J1473" s="82" t="s">
        <v>60</v>
      </c>
      <c r="K1473" s="82" t="s">
        <v>71</v>
      </c>
      <c r="L1473" s="82" t="s">
        <v>71</v>
      </c>
      <c r="M1473" s="82" t="s">
        <v>71</v>
      </c>
      <c r="N1473" s="82" t="s">
        <v>71</v>
      </c>
      <c r="O1473" s="82"/>
      <c r="P1473" s="82" t="s">
        <v>71</v>
      </c>
      <c r="Q1473" s="82" t="s">
        <v>60</v>
      </c>
      <c r="R1473" s="82" t="s">
        <v>1471</v>
      </c>
      <c r="S1473" s="82" t="s">
        <v>71</v>
      </c>
      <c r="T1473" s="82" t="s">
        <v>71</v>
      </c>
      <c r="U1473" s="82" t="s">
        <v>60</v>
      </c>
      <c r="V1473" s="82"/>
      <c r="W1473" s="82" t="s">
        <v>60</v>
      </c>
      <c r="X1473" s="82" t="s">
        <v>71</v>
      </c>
      <c r="Y1473" s="82" t="s">
        <v>60</v>
      </c>
      <c r="Z1473" s="82" t="s">
        <v>71</v>
      </c>
      <c r="AA1473" s="82" t="s">
        <v>71</v>
      </c>
      <c r="AB1473" s="82" t="s">
        <v>60</v>
      </c>
      <c r="AC1473" s="82"/>
      <c r="AD1473" s="82" t="s">
        <v>60</v>
      </c>
      <c r="AE1473" s="82" t="s">
        <v>60</v>
      </c>
      <c r="AF1473" s="82" t="s">
        <v>60</v>
      </c>
      <c r="AG1473" s="82" t="s">
        <v>60</v>
      </c>
      <c r="AH1473" s="82" t="s">
        <v>60</v>
      </c>
      <c r="AI1473" s="82" t="s">
        <v>1471</v>
      </c>
      <c r="AJ1473" s="82"/>
      <c r="AK1473" s="82" t="s">
        <v>60</v>
      </c>
      <c r="AL1473" s="82" t="s">
        <v>60</v>
      </c>
      <c r="AM1473" s="239">
        <f>COUNTIF(H1473:AL1473,"PH")+COUNTIF(H1473:AL1473,"PH/L")+COUNTIF(H1473:AL1473,"PM")</f>
        <v>0</v>
      </c>
      <c r="AN1473" s="239">
        <f>COUNTIF(H1473:AL1473,"PD")+COUNTIF(H1473:AL1473,"PDD")+COUNTIF(H1473:AL1473,"P/DS")/2+COUNTIF(H1473:AL1473,"PMD")</f>
        <v>0</v>
      </c>
      <c r="AO1473" s="239">
        <f>COUNTIF(H1473:AL1473,"PN")+COUNTIF(H1473:AL1473,"P/NS")/2+COUNTIF(H1473:AL1473,"PH")+COUNTIF(H1473:AL1473,"PH/F")/2+COUNTIF(H1473:AL1473,"PH/L")/2+COUNTIF(H1473:AL1473,"PM")</f>
        <v>0</v>
      </c>
      <c r="AP1473" s="239">
        <f>COUNTIF(H1473:AL1473,"BH")+COUNTIF(H1473:AL1473,"AL/BL")+COUNTIF(H1473:AL1473,"UL/BL")+COUNTIF(H1473:AL1473,"BM")</f>
        <v>0</v>
      </c>
      <c r="AQ1473" s="239">
        <f>COUNTIF(H1473:AL1473,"DS")+COUNTIF(H1473:AL1473,"AL/DS")/2+COUNTIF(H1473:AL1473,"UL/DS")/2+COUNTIF(H1473:AL1473,"CT")+COUNTIF(H1473:AL1473,"MD")</f>
        <v>14</v>
      </c>
      <c r="AR1473" s="239">
        <f>COUNTIF(H1473:AL1473,"NS")+COUNTIF(H1473:AL1473,"AL/NS")/2+COUNTIF(H1473:AL1473,"UL/NS")/2+COUNTIF(H1473:AL1473,"BH")+COUNTIF(H1473:AL1473,"AL/BF")/2+COUNTIF(H1473:AL1473,"AL/BL")/2+COUNTIF(H1473:AL1473,"UL/BL")/2+COUNTIF(H1473:AL1473,"UL/BF")/2+COUNTIF(H1473:AL1473,"BM")</f>
        <v>0</v>
      </c>
      <c r="AS1473" s="239">
        <f>COUNTIF(H1473:AL1473,"AL")+COUNTIF(H1473:AL1473,"AL/DS")/2+COUNTIF(H1473:AL1473,"AL/NS")/2+COUNTIF(H1473:AL1473,"NH")+COUNTIF(H1473:AL1473,"SL")+COUNTIF(H1473:AL1473,"NHD")+COUNTIF(H1473:AL1473,"B")+COUNTIF(H1473:AL1473,"HL")+COUNTIF(H1473:AL1473,"AL/BF")/2+COUNTIF(H1473:AL1473,"AL/BL")/2</f>
        <v>1</v>
      </c>
      <c r="AT1473" s="255">
        <f>COUNTIF(H1473:AL1473,"PD")+COUNTIF(H1473:AL1473,"PN")+COUNTIF(H1473:AL1473,"P/DS")/2+COUNTIF(H1473:AL1473,"P/NS")/2+COUNTIF(H1473:AL1473,"DS")+COUNTIF(H1473:AL1473,"NS")+COUNTIF(H1473:AL1473,"AL")+COUNTIF(H1473:AL1473,"AL/DS")+COUNTIF(H1473:AL1473,"AL/NS")+COUNTIF(H1473:AL1473,"NH")+COUNTIF(H1473:AL1473,"SL")+COUNTIF(H1473:AL1473,"UL/DS")/2+COUNTIF(H1473:AL1473,"UL/NS")/2+COUNTIF(H1473:AL1473,"CT")+COUNTIF(H1473:AL1473,"NHD")+COUNTIF(H1473:AL1473,"PDD")+COUNTIF(H1473:AL1473,"B")+COUNTIF(H1473:AL1473,"HL")+COUNTIF(H1473:AL1473,"PH")+COUNTIF(H1473:AL1473,"BH")+COUNTIF(H1473:AL1473,"AL/BF")+COUNTIF(H1473:AL1473,"AL/BL")+COUNTIF(H1473:AL1473,"UL/BF")/2+COUNTIF(H1473:AL1473,"UL/BL")/2+COUNTIF(H1473:AL1473,"PH/F")/2+COUNTIF(H1473:AL1473,"PH/L")/2+COUNTIF(H1473:AL1473,"MD")+COUNTIF(H1473:AL1473,"PMD")+COUNTIF(H1473:AL1473,"PM")+COUNTIF(H1473:AL1473,"BM")</f>
        <v>15</v>
      </c>
      <c r="AU1473" s="255">
        <f>COUNTIF(H1473:AL1473,"P/DS")/2+COUNTIF(H1473:AL1473,"P/NS")/2+COUNTIF(H1473:AL1473,"IL")+COUNTIF(H1473:AL1473,"NL")+COUNTIF(H1473:AL1473,"UL")+COUNTIF(H1473:AL1473,"UL/DS")/2+COUNTIF(H1473:AL1473,"UL/NS")/2+COUNTIF(H1473:AL1473,"KT")+COUNTIF(H1473:AL1473,"UL/BF")/2+COUNTIF(H1473:AL1473,"UL/BL")/2+COUNTIF(H1473:AL1473,"PH/F")/2+COUNTIF(H1473:AL1473,"PH/L")/2+COUNTIF(H1473:AL1473,"NB")</f>
        <v>11</v>
      </c>
      <c r="AV1473" s="258">
        <f>COUNTIF(H1473:AL1473,"PN")+COUNTIF(H1473:AL1473,"TVD")+COUNTIF(H1473:AL1473,"PH")+COUNTIF(H1473:AL1473,"PM")+COUNTIF(H1473:AL1473,"PDD")-COUNTIFS(H1473:AL1473,"PN",H1480:AL1480,"&gt;=3")-COUNTIFS(H1473:AL1473,"PM",H1480:AL1480,"&gt;=3")</f>
        <v>0</v>
      </c>
      <c r="AW1473" s="258">
        <f>COUNTIF(H1473:AL1473,"NS")+COUNTIF(H1473:AL1473,"D")+COUNTIF(H1473:AL1473,"BH")+COUNTIF(H1473:AL1473,"NHD")+COUNTIF(H1473:AL1473,"BM")-COUNTIFS(H1473:AL1473,"NS",H1480:AL1480,"&gt;=3")-COUNTIFS(H1473:AL1473,"BH",H1480:AL1480,"&gt;=3")-COUNTIFS(H1473:AL1473,"BM",H1480:AL1480,"&gt;=3")</f>
        <v>0</v>
      </c>
      <c r="AX1473" s="255">
        <f>COUNTIF(H1473:AL1473,"AL")+COUNTIF(H1473:AL1473,"AL/DS")/2+COUNTIF(H1473:AL1473,"AL/NS")/2+COUNTIF(H1473:AL1473,"AL/BF")+COUNTIF(H1473:AL1473,"AL/BL")/2</f>
        <v>0</v>
      </c>
      <c r="AY1473" s="255">
        <f>COUNTIF(H1473:AL1473,"SL")</f>
        <v>0</v>
      </c>
      <c r="AZ1473" s="255">
        <f>COUNTIF(H1473:AL1473,"NH")</f>
        <v>1</v>
      </c>
      <c r="BA1473" s="255">
        <f>COUNTIF(H1473:AL1473,"HL")</f>
        <v>0</v>
      </c>
      <c r="BB1473" s="255">
        <f>COUNTIF(G1473:AL1473,"P/DS")/2+COUNTIF(G1473:AL1473,"P/NS")/2+COUNTIF(G1473:AL1473,"UL")+COUNTIF(G1473:AL1473,"UL/DS")/2+COUNTIF(G1473:AL1473,"UL/NS")/2+COUNTIF(G1473:AL1473,"UL/BL")/2+COUNTIF(G1473:AL1473,"UL/BF")/2+COUNTIF(G1473:AL1473,"PH/F")/2+COUNTIF(G1473:AL1473,"PH/L")/2</f>
        <v>11</v>
      </c>
      <c r="BC1473" s="255">
        <f>COUNTIF(H1473:AL1473,"NB")</f>
        <v>0</v>
      </c>
      <c r="BD1473" s="255">
        <f>COUNTIF(H1473:AL1473,"NL")</f>
        <v>0</v>
      </c>
      <c r="BE1473" s="255">
        <f>COUNTIF(H1473:AL1473,"IL")</f>
        <v>0</v>
      </c>
      <c r="BF1473" s="255">
        <f>COUNTIF(H1473:AL1473,"KT")</f>
        <v>0</v>
      </c>
      <c r="BG1473" s="255">
        <f>COUNTIF(H1473:AL1473,"L70")</f>
        <v>0</v>
      </c>
      <c r="BH1473" s="255">
        <f>COUNTIF(H1473:AL1473,"MD")</f>
        <v>0</v>
      </c>
      <c r="BI1473" s="255">
        <f>COUNTIF(H1473:AL1473,"PMD")</f>
        <v>0</v>
      </c>
      <c r="BJ1473" s="255">
        <f>COUNTIF(H1473:AL1473,"PM")</f>
        <v>0</v>
      </c>
      <c r="BK1473" s="255">
        <f>COUNTIF(H1473:AL1473,"BM")</f>
        <v>0</v>
      </c>
      <c r="BL1473" s="261">
        <f>SUMIF(H1473:AL1473,"PD",H1474:AL1474)+SUMIF(H1473:AL1473,"PN",H1474:AL1474)+SUMIF(H1473:AL1473,"P/DS",H1474:AL1474)+SUMIF(H1473:AL1473,"PN/F",H1474:AL1474)+SUMIF(H1473:AL1473,"PN/L",H1474:AL1474)+SUMIF(H1473:AL1473,"TV",H1474:AL1474)+SUMIF(H1473:AL1473,"TVD",H1474:AL1474)+SUMIF(H1473:AL1473,"PDD",H1474:AL1474)</f>
        <v>0</v>
      </c>
      <c r="BM1473" s="261">
        <f>SUMIF(H1473:AL1473,"PD",H1475:AL1475)+SUMIF(H1473:AL1473,"PN",H1475:AL1475)+SUMIF(H1473:AL1473,"P/DS",H1475:AL1475)+SUMIF(H1473:AL1473,"PN/F",H1475:AL1475)+SUMIF(H1473:AL1473,"PN/L",H1475:AL1475)+SUMIF(H1473:AL1473,"TV",H1475:AL1475)+SUMIF(H1473:AL1473,"TVD",H1475:AL1475)+SUMIF(H1473:AL1473,"PDD",H1475:AL1475)+SUMIF(H1473:AL1473,"PMD",H1475:AL1475)</f>
        <v>0</v>
      </c>
      <c r="BN1473" s="261">
        <f>SUMIF(H1473:AL1473,"PD",H1476:AL1476)+SUMIF(H1473:AL1473,"PN",H1476:AL1476)+SUMIF(H1473:AL1473,"P/DS",H1476:AL1476)+SUMIF(H1473:AL1473,"PN/F",H1476:AL1476)+SUMIF(H1473:AL1473,"PN/L",H1476:AL1476)+SUMIF(H1473:AL1473,"TV",H1476:AL1476)+SUMIF(H1473:AL1473,"TVD",H1476:AL1476)</f>
        <v>0</v>
      </c>
      <c r="BO1473" s="261">
        <f>SUMIF(H1473:AL1473,"PD",H1477:AL1477)+SUMIF(H1473:AL1473,"PN",H1477:AL1477)+SUMIF(H1473:AL1473,"P/DS",H1477:AL1477)+SUMIF(H1473:AL1473,"PN/F",H1477:AL1477)+SUMIF(H1473:AL1473,"PN/L",H1477:AL1477)+SUMIF(H1473:AL1473,"TV",H1477:AL1477)+SUMIF(H1473:AL1473,"TVD",H1477:AL1477)</f>
        <v>0</v>
      </c>
      <c r="BP1473" s="261">
        <f>SUMIF(H1473:AL1473,"PD",H1478:AL1478)+SUMIF(H1473:AL1473,"PN",H1478:AL1478)+SUMIF(H1473:AL1473,"P/DS",H1478:AL1478)+SUMIF(H1473:AL1473,"PN/F",H1478:AL1478)+SUMIF(H1473:AL1473,"PN/L",H1478:AL1478)+SUMIF(H1473:AL1473,"TV",H1478:AL1478)+SUMIF(H1473:AL1473,"TVD",H1478:AL1478)+SUMIF(H1473:AL1473,"PDD",H1478:AL1478)+SUMIF(H1473:AL1473,"PH",H1478:AL1478)+SUMIF(H1473:AL1473,"PM",H1478:AL1478)</f>
        <v>0</v>
      </c>
      <c r="BQ1473" s="261">
        <f>SUMIF(H1473:AL1473,"PD",H1479:AL1479)+SUMIF(H1473:AL1473,"PN",H1479:AL1479)+SUMIF(H1473:AL1473,"P/DS",H1479:AL1479)+SUMIF(H1473:AL1473,"PN/F",H1479:AL1479)+SUMIF(H1473:AL1473,"PN/L",H1479:AL1479)+SUMIF(H1473:AL1473,"TV",H1479:AL1479)+SUMIF(H1473:AL1473,"TVD",H1479:AL1479)+SUMIF(H1473:AL1473,"PDD",H1479:AL1479)+SUMIF(H1473:AL1473,"PH",H1479:AL1479)+SUMIF(H1473:AL1473,"PM",H1479:AL1479)</f>
        <v>0</v>
      </c>
      <c r="BR1473" s="269">
        <f>SUM(H1474:AL1474)-BL1473</f>
        <v>0</v>
      </c>
      <c r="BS1473" s="269">
        <f>SUM(H1475:AL1475)-BM1473</f>
        <v>0</v>
      </c>
      <c r="BT1473" s="269">
        <f>SUM(H1476:AL1476)-BN1473</f>
        <v>0</v>
      </c>
      <c r="BU1473" s="269">
        <f>SUM(H1477:AL1477)-BO1473</f>
        <v>0</v>
      </c>
      <c r="BV1473" s="269">
        <f>SUM(H1478:AL1478)-BP1473</f>
        <v>0</v>
      </c>
      <c r="BW1473" s="269">
        <f>SUM(H1479:AL1479)-BQ1473</f>
        <v>0</v>
      </c>
      <c r="BX1473" s="255">
        <f>SUMIF(H1473:AL1473,"PD",H1480:AL1480)+SUMIF(H1473:AL1473,"PN",H1480:AL1480)+SUMIF(H1473:AL1473,"P/DS",H1480:AL1480)+SUMIF(H1473:AL1473,"PN/F",H1480:AL1480)+SUMIF(H1473:AL1473,"PN/L",H1480:AL1480)</f>
        <v>0</v>
      </c>
      <c r="BY1473" s="255">
        <f>SUM(H1480:AL1480)-BX1473</f>
        <v>2.5</v>
      </c>
      <c r="BZ1473" s="255">
        <f t="shared" ref="BZ1473" si="549">+SUM(BL1473:BW1480)</f>
        <v>0</v>
      </c>
      <c r="CA1473" s="266">
        <f>(COUNTIFS(H1473:AL1473,"PD",H1474:AL1474,"&gt;=2"))*0.5-IF(CN1473="VP",COUNTIFS($H$16:$AL$16,"SAT",H1473:AL1473,"PD",H1474:AL1474,"&gt;=2"))*0.5</f>
        <v>0</v>
      </c>
      <c r="CB1473" s="266">
        <f>(COUNTIFS(H1473:AL1473,"PN",H1475:AL1475,"&gt;=0.5",H1474:AL1474,"&gt;=1.5"))*0.5+COUNTIFS(H1473:AL1473,"PDD",H1475:AL1475,"&gt;=0.5",H1474:AL1474,"&gt;=1.5")*0.5</f>
        <v>0</v>
      </c>
      <c r="CC1473" s="273">
        <f>(COUNTIFS(H1473:AL1473,"TV",H1475:AL1475,"&gt;=10"))*0.5+(COUNTIFS(H1473:AL1473,"PMD",H1475:AL1475,"&gt;=2"))*0.5</f>
        <v>0</v>
      </c>
      <c r="CD1473" s="266">
        <f>(COUNTIFS(H1473:AL1473,"TVD",H1477:AL1477,"&gt;=6.5",H1475:AL1475,"&gt;=3.5"))*0.5</f>
        <v>0</v>
      </c>
      <c r="CE1473" s="266">
        <f>(COUNTIFS(H1473:AL1473,"PD",H1478:AL1478,"&gt;=10"))*0.5</f>
        <v>0</v>
      </c>
      <c r="CF1473" s="266">
        <f>(COUNTIFS(H1473:AL1473,"PDD",H1478:AL1478,"&gt;=3.5",H1479:AL1479,"&gt;=6.5")+COUNTIFS(H1473:AL1473,"PH",H1479:AL1479,"&gt;=0.5",H1478:AL1478,"&gt;=1.5")+COUNTIFS(H1473:AL1473,"PM",H1479:AL1479,"&gt;=0.5",H1478:AL1478,"&gt;=1.5"))*0.5</f>
        <v>0</v>
      </c>
      <c r="CG1473" s="266">
        <f>(COUNTIFS(H1473:AL1473,"DS",H1474:AL1474,"&gt;=2")+COUNTIFS(H1473:AL1473,"AL/DS",H1474:AL1474,"&gt;=2"))*0.5-IF(CN1473="VP",COUNTIFS($H$16:$AL$16,"SAT",H1473:AL1473,"DS",H1474:AL1474,"&gt;=2"))*0.5</f>
        <v>0</v>
      </c>
      <c r="CH1473" s="266">
        <f>(COUNTIFS(H1473:AL1473,"NS",H1475:AL1475,"&gt;=0.5",H1474:AL1474,"&gt;=1.5")+COUNTIFS(H1473:AL1473,"AL/NS",H1475:AL1475,"&gt;=0.5",H1474:AL1474,"&gt;=1.5")+COUNTIFS(H1473:AL1473,"NHD",H1475:AL1475,"&gt;=4.5",H1478:AL1478,"&gt;=2",H1474:AL1474,"&gt;=1.5"))*0.5</f>
        <v>0</v>
      </c>
      <c r="CI1473" s="266">
        <f>(COUNTIF(H1475:AL1475,"&gt;=10")+COUNTIFS(H1473:AL1473,"MD",H1475:AL1475,"&gt;=2")-COUNTIFS(H1473:AL1473,"TV",H1475:AL1475,"&gt;=10"))*0.5</f>
        <v>0</v>
      </c>
      <c r="CJ1473" s="266">
        <f>(COUNTIFS(H1473:AL1473,"D",H1477:AL1477,"&gt;=6.5",H1475:AL1475,"&gt;=3.5"))*0.5</f>
        <v>0</v>
      </c>
      <c r="CK1473" s="266">
        <f>(COUNTIF(H1478:AL1478,"&gt;=10")-COUNTIFS(H1473:AL1473,"PD",H1478:AL1478,"&gt;=10"))*0.5</f>
        <v>0</v>
      </c>
      <c r="CL1473" s="265">
        <f>(COUNTIFS(H1473:AL1473,"NHD",H1478:AL1478,"&gt;=3.5",H1479:AL1479,"&gt;=6.5")+COUNTIFS(H1473:AL1473,"BH",H1478:AL1478,"&gt;=1.5",H1479:AL1479,"&gt;=0.5")+COUNTIFS(H1473:AL1473,"BM",H1478:AL1478,"&gt;=1.5",H1479:AL1479,"&gt;=0.5")+COUNTIFS(H1473:AL1473,"D",H1478:AL1478,"&gt;=1.5",H1479:AL1479,"&gt;=0.5"))*0.5</f>
        <v>0</v>
      </c>
      <c r="CM1473" s="272"/>
      <c r="CN1473" s="264" t="s">
        <v>723</v>
      </c>
      <c r="CO1473" s="138">
        <f t="shared" ref="CO1473" si="550">+AM1473+AN1473+AO1473+AP1473+AQ1473+AR1473+AS1473+AU1473+BG1473</f>
        <v>26</v>
      </c>
      <c r="CP1473" s="225">
        <f>+SUM(I1474:I1479)-I1480</f>
        <v>0</v>
      </c>
      <c r="CQ1473" s="225">
        <f>+SUM(J1474:J1479)-J1480</f>
        <v>0</v>
      </c>
      <c r="CR1473" s="225">
        <f>+SUM(K1474:K1479)-K1480</f>
        <v>0</v>
      </c>
      <c r="CS1473" s="139"/>
      <c r="CT1473" s="139"/>
      <c r="CU1473" s="139"/>
      <c r="CV1473" s="139"/>
      <c r="CW1473" s="139"/>
      <c r="CX1473" s="139"/>
      <c r="CY1473" s="139"/>
      <c r="CZ1473" s="139"/>
      <c r="DA1473" s="139"/>
    </row>
    <row r="1474" spans="1:105" s="120" customFormat="1" ht="15" customHeight="1">
      <c r="A1474" s="228"/>
      <c r="B1474" s="372"/>
      <c r="C1474" s="306"/>
      <c r="D1474" s="687"/>
      <c r="E1474" s="687"/>
      <c r="F1474" s="242" t="s">
        <v>82</v>
      </c>
      <c r="G1474" s="121">
        <v>1.5</v>
      </c>
      <c r="H1474" s="83"/>
      <c r="I1474" s="83"/>
      <c r="J1474" s="83"/>
      <c r="K1474" s="83"/>
      <c r="L1474" s="83"/>
      <c r="M1474" s="83"/>
      <c r="N1474" s="83"/>
      <c r="O1474" s="83"/>
      <c r="P1474" s="83"/>
      <c r="Q1474" s="83"/>
      <c r="R1474" s="83"/>
      <c r="S1474" s="83"/>
      <c r="T1474" s="83"/>
      <c r="U1474" s="83"/>
      <c r="V1474" s="83"/>
      <c r="W1474" s="83"/>
      <c r="X1474" s="83"/>
      <c r="Y1474" s="83"/>
      <c r="Z1474" s="83"/>
      <c r="AA1474" s="83"/>
      <c r="AB1474" s="83"/>
      <c r="AC1474" s="79"/>
      <c r="AD1474" s="79"/>
      <c r="AE1474" s="79"/>
      <c r="AF1474" s="79"/>
      <c r="AG1474" s="79"/>
      <c r="AH1474" s="79"/>
      <c r="AI1474" s="79"/>
      <c r="AJ1474" s="79"/>
      <c r="AK1474" s="79"/>
      <c r="AL1474" s="79"/>
      <c r="AM1474" s="240"/>
      <c r="AN1474" s="240"/>
      <c r="AO1474" s="240"/>
      <c r="AP1474" s="240"/>
      <c r="AQ1474" s="240"/>
      <c r="AR1474" s="240"/>
      <c r="AS1474" s="240"/>
      <c r="AT1474" s="256"/>
      <c r="AU1474" s="256"/>
      <c r="AV1474" s="259"/>
      <c r="AW1474" s="259"/>
      <c r="AX1474" s="256"/>
      <c r="AY1474" s="256"/>
      <c r="AZ1474" s="256"/>
      <c r="BA1474" s="256"/>
      <c r="BB1474" s="256"/>
      <c r="BC1474" s="256"/>
      <c r="BD1474" s="256"/>
      <c r="BE1474" s="256"/>
      <c r="BF1474" s="256"/>
      <c r="BG1474" s="256"/>
      <c r="BH1474" s="256"/>
      <c r="BI1474" s="256"/>
      <c r="BJ1474" s="256"/>
      <c r="BK1474" s="256"/>
      <c r="BL1474" s="262"/>
      <c r="BM1474" s="262"/>
      <c r="BN1474" s="262"/>
      <c r="BO1474" s="262"/>
      <c r="BP1474" s="262"/>
      <c r="BQ1474" s="262"/>
      <c r="BR1474" s="270"/>
      <c r="BS1474" s="270"/>
      <c r="BT1474" s="270"/>
      <c r="BU1474" s="270"/>
      <c r="BV1474" s="270"/>
      <c r="BW1474" s="270"/>
      <c r="BX1474" s="256"/>
      <c r="BY1474" s="256"/>
      <c r="BZ1474" s="256"/>
      <c r="CA1474" s="267"/>
      <c r="CB1474" s="267"/>
      <c r="CC1474" s="274"/>
      <c r="CD1474" s="267"/>
      <c r="CE1474" s="267"/>
      <c r="CF1474" s="267"/>
      <c r="CG1474" s="267"/>
      <c r="CH1474" s="267"/>
      <c r="CI1474" s="267"/>
      <c r="CJ1474" s="267"/>
      <c r="CK1474" s="267"/>
      <c r="CL1474" s="265"/>
      <c r="CM1474" s="272"/>
      <c r="CN1474" s="264"/>
      <c r="CO1474" s="138"/>
      <c r="CP1474" s="226"/>
      <c r="CQ1474" s="226"/>
      <c r="CR1474" s="226"/>
      <c r="CS1474" s="139"/>
      <c r="CT1474" s="139"/>
      <c r="CU1474" s="139"/>
      <c r="CV1474" s="139"/>
      <c r="CW1474" s="139"/>
      <c r="CX1474" s="139"/>
      <c r="CY1474" s="139"/>
      <c r="CZ1474" s="139"/>
      <c r="DA1474" s="139"/>
    </row>
    <row r="1475" spans="1:105" s="120" customFormat="1" ht="15" customHeight="1">
      <c r="A1475" s="228"/>
      <c r="B1475" s="372"/>
      <c r="C1475" s="306"/>
      <c r="D1475" s="687"/>
      <c r="E1475" s="687"/>
      <c r="F1475" s="243"/>
      <c r="G1475" s="122">
        <v>2</v>
      </c>
      <c r="H1475" s="84"/>
      <c r="I1475" s="84"/>
      <c r="J1475" s="84"/>
      <c r="K1475" s="84"/>
      <c r="L1475" s="84"/>
      <c r="M1475" s="84"/>
      <c r="N1475" s="84"/>
      <c r="O1475" s="84"/>
      <c r="P1475" s="84"/>
      <c r="Q1475" s="84"/>
      <c r="R1475" s="84"/>
      <c r="S1475" s="84"/>
      <c r="T1475" s="84"/>
      <c r="U1475" s="84"/>
      <c r="V1475" s="84"/>
      <c r="W1475" s="84"/>
      <c r="X1475" s="84"/>
      <c r="Y1475" s="84"/>
      <c r="Z1475" s="84"/>
      <c r="AA1475" s="84"/>
      <c r="AB1475" s="84"/>
      <c r="AC1475" s="80"/>
      <c r="AD1475" s="80"/>
      <c r="AE1475" s="80"/>
      <c r="AF1475" s="80"/>
      <c r="AG1475" s="80"/>
      <c r="AH1475" s="80"/>
      <c r="AI1475" s="80"/>
      <c r="AJ1475" s="80"/>
      <c r="AK1475" s="80"/>
      <c r="AL1475" s="80"/>
      <c r="AM1475" s="240"/>
      <c r="AN1475" s="240"/>
      <c r="AO1475" s="240"/>
      <c r="AP1475" s="240"/>
      <c r="AQ1475" s="240"/>
      <c r="AR1475" s="240"/>
      <c r="AS1475" s="240"/>
      <c r="AT1475" s="256"/>
      <c r="AU1475" s="256"/>
      <c r="AV1475" s="259"/>
      <c r="AW1475" s="259"/>
      <c r="AX1475" s="256"/>
      <c r="AY1475" s="256"/>
      <c r="AZ1475" s="256"/>
      <c r="BA1475" s="256"/>
      <c r="BB1475" s="256"/>
      <c r="BC1475" s="256"/>
      <c r="BD1475" s="256"/>
      <c r="BE1475" s="256"/>
      <c r="BF1475" s="256"/>
      <c r="BG1475" s="256"/>
      <c r="BH1475" s="256"/>
      <c r="BI1475" s="256"/>
      <c r="BJ1475" s="256"/>
      <c r="BK1475" s="256"/>
      <c r="BL1475" s="262"/>
      <c r="BM1475" s="262"/>
      <c r="BN1475" s="262"/>
      <c r="BO1475" s="262"/>
      <c r="BP1475" s="262"/>
      <c r="BQ1475" s="262"/>
      <c r="BR1475" s="270"/>
      <c r="BS1475" s="270"/>
      <c r="BT1475" s="270"/>
      <c r="BU1475" s="270"/>
      <c r="BV1475" s="270"/>
      <c r="BW1475" s="270"/>
      <c r="BX1475" s="256"/>
      <c r="BY1475" s="256"/>
      <c r="BZ1475" s="256"/>
      <c r="CA1475" s="267"/>
      <c r="CB1475" s="267"/>
      <c r="CC1475" s="274"/>
      <c r="CD1475" s="267"/>
      <c r="CE1475" s="267"/>
      <c r="CF1475" s="267"/>
      <c r="CG1475" s="267"/>
      <c r="CH1475" s="267"/>
      <c r="CI1475" s="267"/>
      <c r="CJ1475" s="267"/>
      <c r="CK1475" s="267"/>
      <c r="CL1475" s="265"/>
      <c r="CM1475" s="272"/>
      <c r="CN1475" s="264"/>
      <c r="CO1475" s="138"/>
      <c r="CP1475" s="226"/>
      <c r="CQ1475" s="226"/>
      <c r="CR1475" s="226"/>
      <c r="CS1475" s="139"/>
      <c r="CT1475" s="139"/>
      <c r="CU1475" s="139"/>
      <c r="CV1475" s="139"/>
      <c r="CW1475" s="139"/>
      <c r="CX1475" s="139"/>
      <c r="CY1475" s="139"/>
      <c r="CZ1475" s="139"/>
      <c r="DA1475" s="139"/>
    </row>
    <row r="1476" spans="1:105" s="120" customFormat="1" ht="15" customHeight="1">
      <c r="A1476" s="228"/>
      <c r="B1476" s="372"/>
      <c r="C1476" s="306"/>
      <c r="D1476" s="687"/>
      <c r="E1476" s="687"/>
      <c r="F1476" s="243"/>
      <c r="G1476" s="122">
        <v>2.1</v>
      </c>
      <c r="H1476" s="84"/>
      <c r="I1476" s="84"/>
      <c r="J1476" s="84"/>
      <c r="K1476" s="84"/>
      <c r="L1476" s="84"/>
      <c r="M1476" s="84"/>
      <c r="N1476" s="84"/>
      <c r="O1476" s="84"/>
      <c r="P1476" s="84"/>
      <c r="Q1476" s="84"/>
      <c r="R1476" s="84"/>
      <c r="S1476" s="84"/>
      <c r="T1476" s="84"/>
      <c r="U1476" s="84"/>
      <c r="V1476" s="84"/>
      <c r="W1476" s="84"/>
      <c r="X1476" s="84"/>
      <c r="Y1476" s="84"/>
      <c r="Z1476" s="84"/>
      <c r="AA1476" s="84"/>
      <c r="AB1476" s="84"/>
      <c r="AC1476" s="80"/>
      <c r="AD1476" s="80"/>
      <c r="AE1476" s="80"/>
      <c r="AF1476" s="80"/>
      <c r="AG1476" s="80"/>
      <c r="AH1476" s="80"/>
      <c r="AI1476" s="80"/>
      <c r="AJ1476" s="80"/>
      <c r="AK1476" s="80"/>
      <c r="AL1476" s="80"/>
      <c r="AM1476" s="240"/>
      <c r="AN1476" s="240"/>
      <c r="AO1476" s="240"/>
      <c r="AP1476" s="240"/>
      <c r="AQ1476" s="240"/>
      <c r="AR1476" s="240"/>
      <c r="AS1476" s="240"/>
      <c r="AT1476" s="256"/>
      <c r="AU1476" s="256"/>
      <c r="AV1476" s="259"/>
      <c r="AW1476" s="259"/>
      <c r="AX1476" s="256"/>
      <c r="AY1476" s="256"/>
      <c r="AZ1476" s="256"/>
      <c r="BA1476" s="256"/>
      <c r="BB1476" s="256"/>
      <c r="BC1476" s="256"/>
      <c r="BD1476" s="256"/>
      <c r="BE1476" s="256"/>
      <c r="BF1476" s="256"/>
      <c r="BG1476" s="256"/>
      <c r="BH1476" s="256"/>
      <c r="BI1476" s="256"/>
      <c r="BJ1476" s="256"/>
      <c r="BK1476" s="256"/>
      <c r="BL1476" s="262"/>
      <c r="BM1476" s="262"/>
      <c r="BN1476" s="262"/>
      <c r="BO1476" s="262"/>
      <c r="BP1476" s="262"/>
      <c r="BQ1476" s="262"/>
      <c r="BR1476" s="270"/>
      <c r="BS1476" s="270"/>
      <c r="BT1476" s="270"/>
      <c r="BU1476" s="270"/>
      <c r="BV1476" s="270"/>
      <c r="BW1476" s="270"/>
      <c r="BX1476" s="256"/>
      <c r="BY1476" s="256"/>
      <c r="BZ1476" s="256"/>
      <c r="CA1476" s="267"/>
      <c r="CB1476" s="267"/>
      <c r="CC1476" s="274"/>
      <c r="CD1476" s="267"/>
      <c r="CE1476" s="267"/>
      <c r="CF1476" s="267"/>
      <c r="CG1476" s="267"/>
      <c r="CH1476" s="267"/>
      <c r="CI1476" s="267"/>
      <c r="CJ1476" s="267"/>
      <c r="CK1476" s="267"/>
      <c r="CL1476" s="265"/>
      <c r="CM1476" s="272"/>
      <c r="CN1476" s="264"/>
      <c r="CO1476" s="138"/>
      <c r="CP1476" s="226"/>
      <c r="CQ1476" s="226"/>
      <c r="CR1476" s="226"/>
      <c r="CS1476" s="139"/>
      <c r="CT1476" s="139"/>
      <c r="CU1476" s="139"/>
      <c r="CV1476" s="139"/>
      <c r="CW1476" s="139"/>
      <c r="CX1476" s="139"/>
      <c r="CY1476" s="139"/>
      <c r="CZ1476" s="139"/>
      <c r="DA1476" s="139"/>
    </row>
    <row r="1477" spans="1:105" s="120" customFormat="1" ht="15" customHeight="1">
      <c r="A1477" s="228"/>
      <c r="B1477" s="372"/>
      <c r="C1477" s="306"/>
      <c r="D1477" s="687"/>
      <c r="E1477" s="687"/>
      <c r="F1477" s="243"/>
      <c r="G1477" s="122">
        <v>2.7</v>
      </c>
      <c r="H1477" s="84"/>
      <c r="I1477" s="84"/>
      <c r="J1477" s="84"/>
      <c r="K1477" s="84"/>
      <c r="L1477" s="84"/>
      <c r="M1477" s="84"/>
      <c r="N1477" s="84"/>
      <c r="O1477" s="84"/>
      <c r="P1477" s="84"/>
      <c r="Q1477" s="84"/>
      <c r="R1477" s="84"/>
      <c r="S1477" s="84"/>
      <c r="T1477" s="84"/>
      <c r="U1477" s="84"/>
      <c r="V1477" s="84"/>
      <c r="W1477" s="84"/>
      <c r="X1477" s="84"/>
      <c r="Y1477" s="84"/>
      <c r="Z1477" s="84"/>
      <c r="AA1477" s="84"/>
      <c r="AB1477" s="84"/>
      <c r="AC1477" s="80"/>
      <c r="AD1477" s="80"/>
      <c r="AE1477" s="80"/>
      <c r="AF1477" s="80"/>
      <c r="AG1477" s="80"/>
      <c r="AH1477" s="80"/>
      <c r="AI1477" s="80"/>
      <c r="AJ1477" s="80"/>
      <c r="AK1477" s="80"/>
      <c r="AL1477" s="80"/>
      <c r="AM1477" s="240"/>
      <c r="AN1477" s="240"/>
      <c r="AO1477" s="240"/>
      <c r="AP1477" s="240"/>
      <c r="AQ1477" s="240"/>
      <c r="AR1477" s="240"/>
      <c r="AS1477" s="240"/>
      <c r="AT1477" s="256"/>
      <c r="AU1477" s="256"/>
      <c r="AV1477" s="259"/>
      <c r="AW1477" s="259"/>
      <c r="AX1477" s="256"/>
      <c r="AY1477" s="256"/>
      <c r="AZ1477" s="256"/>
      <c r="BA1477" s="256"/>
      <c r="BB1477" s="256"/>
      <c r="BC1477" s="256"/>
      <c r="BD1477" s="256"/>
      <c r="BE1477" s="256"/>
      <c r="BF1477" s="256"/>
      <c r="BG1477" s="256"/>
      <c r="BH1477" s="256"/>
      <c r="BI1477" s="256"/>
      <c r="BJ1477" s="256"/>
      <c r="BK1477" s="256"/>
      <c r="BL1477" s="262"/>
      <c r="BM1477" s="262"/>
      <c r="BN1477" s="262"/>
      <c r="BO1477" s="262"/>
      <c r="BP1477" s="262"/>
      <c r="BQ1477" s="262"/>
      <c r="BR1477" s="270"/>
      <c r="BS1477" s="270"/>
      <c r="BT1477" s="270"/>
      <c r="BU1477" s="270"/>
      <c r="BV1477" s="270"/>
      <c r="BW1477" s="270"/>
      <c r="BX1477" s="256"/>
      <c r="BY1477" s="256"/>
      <c r="BZ1477" s="256"/>
      <c r="CA1477" s="267"/>
      <c r="CB1477" s="267"/>
      <c r="CC1477" s="274"/>
      <c r="CD1477" s="267"/>
      <c r="CE1477" s="267"/>
      <c r="CF1477" s="267"/>
      <c r="CG1477" s="267"/>
      <c r="CH1477" s="267"/>
      <c r="CI1477" s="267"/>
      <c r="CJ1477" s="267"/>
      <c r="CK1477" s="267"/>
      <c r="CL1477" s="265"/>
      <c r="CM1477" s="272"/>
      <c r="CN1477" s="264"/>
      <c r="CO1477" s="138"/>
      <c r="CP1477" s="226"/>
      <c r="CQ1477" s="226"/>
      <c r="CR1477" s="226"/>
      <c r="CS1477" s="139"/>
      <c r="CT1477" s="139"/>
      <c r="CU1477" s="139"/>
      <c r="CV1477" s="139"/>
      <c r="CW1477" s="139"/>
      <c r="CX1477" s="139"/>
      <c r="CY1477" s="139"/>
      <c r="CZ1477" s="139"/>
      <c r="DA1477" s="139"/>
    </row>
    <row r="1478" spans="1:105" s="120" customFormat="1" ht="15" customHeight="1">
      <c r="A1478" s="228"/>
      <c r="B1478" s="372"/>
      <c r="C1478" s="306"/>
      <c r="D1478" s="687"/>
      <c r="E1478" s="687"/>
      <c r="F1478" s="243"/>
      <c r="G1478" s="122">
        <v>3</v>
      </c>
      <c r="H1478" s="84"/>
      <c r="I1478" s="84"/>
      <c r="J1478" s="84"/>
      <c r="K1478" s="84"/>
      <c r="L1478" s="84"/>
      <c r="M1478" s="84"/>
      <c r="N1478" s="84"/>
      <c r="O1478" s="84"/>
      <c r="P1478" s="84"/>
      <c r="Q1478" s="84"/>
      <c r="R1478" s="84"/>
      <c r="S1478" s="84"/>
      <c r="T1478" s="84"/>
      <c r="U1478" s="84"/>
      <c r="V1478" s="84"/>
      <c r="W1478" s="84"/>
      <c r="X1478" s="84"/>
      <c r="Y1478" s="84"/>
      <c r="Z1478" s="84"/>
      <c r="AA1478" s="84"/>
      <c r="AB1478" s="84"/>
      <c r="AC1478" s="80"/>
      <c r="AD1478" s="80"/>
      <c r="AE1478" s="80"/>
      <c r="AF1478" s="80"/>
      <c r="AG1478" s="80"/>
      <c r="AH1478" s="80"/>
      <c r="AI1478" s="80"/>
      <c r="AJ1478" s="80"/>
      <c r="AK1478" s="80"/>
      <c r="AL1478" s="80"/>
      <c r="AM1478" s="240"/>
      <c r="AN1478" s="240"/>
      <c r="AO1478" s="240"/>
      <c r="AP1478" s="240"/>
      <c r="AQ1478" s="240"/>
      <c r="AR1478" s="240"/>
      <c r="AS1478" s="240"/>
      <c r="AT1478" s="256"/>
      <c r="AU1478" s="256"/>
      <c r="AV1478" s="259"/>
      <c r="AW1478" s="259"/>
      <c r="AX1478" s="256"/>
      <c r="AY1478" s="256"/>
      <c r="AZ1478" s="256"/>
      <c r="BA1478" s="256"/>
      <c r="BB1478" s="256"/>
      <c r="BC1478" s="256"/>
      <c r="BD1478" s="256"/>
      <c r="BE1478" s="256"/>
      <c r="BF1478" s="256"/>
      <c r="BG1478" s="256"/>
      <c r="BH1478" s="256"/>
      <c r="BI1478" s="256"/>
      <c r="BJ1478" s="256"/>
      <c r="BK1478" s="256"/>
      <c r="BL1478" s="262"/>
      <c r="BM1478" s="262"/>
      <c r="BN1478" s="262"/>
      <c r="BO1478" s="262"/>
      <c r="BP1478" s="262"/>
      <c r="BQ1478" s="262"/>
      <c r="BR1478" s="270"/>
      <c r="BS1478" s="270"/>
      <c r="BT1478" s="270"/>
      <c r="BU1478" s="270"/>
      <c r="BV1478" s="270"/>
      <c r="BW1478" s="270"/>
      <c r="BX1478" s="256"/>
      <c r="BY1478" s="256"/>
      <c r="BZ1478" s="256"/>
      <c r="CA1478" s="267"/>
      <c r="CB1478" s="267"/>
      <c r="CC1478" s="274"/>
      <c r="CD1478" s="267"/>
      <c r="CE1478" s="267"/>
      <c r="CF1478" s="267"/>
      <c r="CG1478" s="267"/>
      <c r="CH1478" s="267"/>
      <c r="CI1478" s="267"/>
      <c r="CJ1478" s="267"/>
      <c r="CK1478" s="267"/>
      <c r="CL1478" s="265"/>
      <c r="CM1478" s="272"/>
      <c r="CN1478" s="264"/>
      <c r="CO1478" s="138"/>
      <c r="CP1478" s="226"/>
      <c r="CQ1478" s="226"/>
      <c r="CR1478" s="226"/>
      <c r="CS1478" s="139"/>
      <c r="CT1478" s="139"/>
      <c r="CU1478" s="139"/>
      <c r="CV1478" s="139"/>
      <c r="CW1478" s="139"/>
      <c r="CX1478" s="139"/>
      <c r="CY1478" s="139"/>
      <c r="CZ1478" s="139"/>
      <c r="DA1478" s="139"/>
    </row>
    <row r="1479" spans="1:105" s="120" customFormat="1" ht="15" customHeight="1">
      <c r="A1479" s="228"/>
      <c r="B1479" s="372"/>
      <c r="C1479" s="306"/>
      <c r="D1479" s="687"/>
      <c r="E1479" s="687"/>
      <c r="F1479" s="244"/>
      <c r="G1479" s="123">
        <v>3.9</v>
      </c>
      <c r="H1479" s="85"/>
      <c r="I1479" s="85"/>
      <c r="J1479" s="85"/>
      <c r="K1479" s="85"/>
      <c r="L1479" s="85"/>
      <c r="M1479" s="85"/>
      <c r="N1479" s="85"/>
      <c r="O1479" s="85"/>
      <c r="P1479" s="85"/>
      <c r="Q1479" s="85"/>
      <c r="R1479" s="85"/>
      <c r="S1479" s="85"/>
      <c r="T1479" s="85"/>
      <c r="U1479" s="85"/>
      <c r="V1479" s="85"/>
      <c r="W1479" s="85"/>
      <c r="X1479" s="85"/>
      <c r="Y1479" s="85"/>
      <c r="Z1479" s="85"/>
      <c r="AA1479" s="85"/>
      <c r="AB1479" s="85"/>
      <c r="AC1479" s="81"/>
      <c r="AD1479" s="81"/>
      <c r="AE1479" s="81"/>
      <c r="AF1479" s="81"/>
      <c r="AG1479" s="81"/>
      <c r="AH1479" s="81"/>
      <c r="AI1479" s="81"/>
      <c r="AJ1479" s="81"/>
      <c r="AK1479" s="81"/>
      <c r="AL1479" s="81"/>
      <c r="AM1479" s="240"/>
      <c r="AN1479" s="240"/>
      <c r="AO1479" s="240"/>
      <c r="AP1479" s="240"/>
      <c r="AQ1479" s="240"/>
      <c r="AR1479" s="240"/>
      <c r="AS1479" s="240"/>
      <c r="AT1479" s="256"/>
      <c r="AU1479" s="256"/>
      <c r="AV1479" s="259"/>
      <c r="AW1479" s="259"/>
      <c r="AX1479" s="256"/>
      <c r="AY1479" s="256"/>
      <c r="AZ1479" s="256"/>
      <c r="BA1479" s="256"/>
      <c r="BB1479" s="256"/>
      <c r="BC1479" s="256"/>
      <c r="BD1479" s="256"/>
      <c r="BE1479" s="256"/>
      <c r="BF1479" s="256"/>
      <c r="BG1479" s="256"/>
      <c r="BH1479" s="256"/>
      <c r="BI1479" s="256"/>
      <c r="BJ1479" s="256"/>
      <c r="BK1479" s="256"/>
      <c r="BL1479" s="262"/>
      <c r="BM1479" s="262"/>
      <c r="BN1479" s="262"/>
      <c r="BO1479" s="262"/>
      <c r="BP1479" s="262"/>
      <c r="BQ1479" s="262"/>
      <c r="BR1479" s="270"/>
      <c r="BS1479" s="270"/>
      <c r="BT1479" s="270"/>
      <c r="BU1479" s="270"/>
      <c r="BV1479" s="270"/>
      <c r="BW1479" s="270"/>
      <c r="BX1479" s="256"/>
      <c r="BY1479" s="256"/>
      <c r="BZ1479" s="256"/>
      <c r="CA1479" s="267"/>
      <c r="CB1479" s="267"/>
      <c r="CC1479" s="274"/>
      <c r="CD1479" s="267"/>
      <c r="CE1479" s="267"/>
      <c r="CF1479" s="267"/>
      <c r="CG1479" s="267"/>
      <c r="CH1479" s="267"/>
      <c r="CI1479" s="267"/>
      <c r="CJ1479" s="267"/>
      <c r="CK1479" s="267"/>
      <c r="CL1479" s="265"/>
      <c r="CM1479" s="272"/>
      <c r="CN1479" s="264"/>
      <c r="CO1479" s="138"/>
      <c r="CP1479" s="226"/>
      <c r="CQ1479" s="226"/>
      <c r="CR1479" s="226"/>
      <c r="CS1479" s="139"/>
      <c r="CT1479" s="139"/>
      <c r="CU1479" s="139"/>
      <c r="CV1479" s="139"/>
      <c r="CW1479" s="139"/>
      <c r="CX1479" s="139"/>
      <c r="CY1479" s="139"/>
      <c r="CZ1479" s="139"/>
      <c r="DA1479" s="139"/>
    </row>
    <row r="1480" spans="1:105" s="120" customFormat="1" ht="15" customHeight="1">
      <c r="A1480" s="229"/>
      <c r="B1480" s="373"/>
      <c r="C1480" s="307"/>
      <c r="D1480" s="688"/>
      <c r="E1480" s="688"/>
      <c r="F1480" s="245" t="s">
        <v>83</v>
      </c>
      <c r="G1480" s="246"/>
      <c r="H1480" s="82"/>
      <c r="I1480" s="82"/>
      <c r="J1480" s="82"/>
      <c r="K1480" s="82"/>
      <c r="L1480" s="82">
        <v>2.5</v>
      </c>
      <c r="M1480" s="82"/>
      <c r="N1480" s="82"/>
      <c r="O1480" s="82"/>
      <c r="P1480" s="82"/>
      <c r="Q1480" s="82"/>
      <c r="R1480" s="82"/>
      <c r="S1480" s="82"/>
      <c r="T1480" s="82"/>
      <c r="U1480" s="82"/>
      <c r="V1480" s="82"/>
      <c r="W1480" s="82"/>
      <c r="X1480" s="82"/>
      <c r="Y1480" s="82"/>
      <c r="Z1480" s="82"/>
      <c r="AA1480" s="82"/>
      <c r="AB1480" s="82"/>
      <c r="AC1480" s="35"/>
      <c r="AD1480" s="35"/>
      <c r="AE1480" s="35"/>
      <c r="AF1480" s="35"/>
      <c r="AG1480" s="35"/>
      <c r="AH1480" s="35"/>
      <c r="AI1480" s="35"/>
      <c r="AJ1480" s="35"/>
      <c r="AK1480" s="35"/>
      <c r="AL1480" s="35"/>
      <c r="AM1480" s="241"/>
      <c r="AN1480" s="241"/>
      <c r="AO1480" s="241"/>
      <c r="AP1480" s="241"/>
      <c r="AQ1480" s="241"/>
      <c r="AR1480" s="241"/>
      <c r="AS1480" s="241"/>
      <c r="AT1480" s="257"/>
      <c r="AU1480" s="257"/>
      <c r="AV1480" s="260"/>
      <c r="AW1480" s="260"/>
      <c r="AX1480" s="257"/>
      <c r="AY1480" s="257"/>
      <c r="AZ1480" s="257"/>
      <c r="BA1480" s="257"/>
      <c r="BB1480" s="257"/>
      <c r="BC1480" s="257"/>
      <c r="BD1480" s="257"/>
      <c r="BE1480" s="257"/>
      <c r="BF1480" s="257"/>
      <c r="BG1480" s="257"/>
      <c r="BH1480" s="257"/>
      <c r="BI1480" s="257"/>
      <c r="BJ1480" s="257"/>
      <c r="BK1480" s="257"/>
      <c r="BL1480" s="263"/>
      <c r="BM1480" s="263"/>
      <c r="BN1480" s="263"/>
      <c r="BO1480" s="263"/>
      <c r="BP1480" s="263"/>
      <c r="BQ1480" s="263"/>
      <c r="BR1480" s="271"/>
      <c r="BS1480" s="271"/>
      <c r="BT1480" s="271"/>
      <c r="BU1480" s="271"/>
      <c r="BV1480" s="271"/>
      <c r="BW1480" s="271"/>
      <c r="BX1480" s="257"/>
      <c r="BY1480" s="257"/>
      <c r="BZ1480" s="257"/>
      <c r="CA1480" s="268"/>
      <c r="CB1480" s="268"/>
      <c r="CC1480" s="275"/>
      <c r="CD1480" s="268"/>
      <c r="CE1480" s="268"/>
      <c r="CF1480" s="268"/>
      <c r="CG1480" s="268"/>
      <c r="CH1480" s="268"/>
      <c r="CI1480" s="268"/>
      <c r="CJ1480" s="268"/>
      <c r="CK1480" s="268"/>
      <c r="CL1480" s="265"/>
      <c r="CM1480" s="272"/>
      <c r="CN1480" s="264"/>
      <c r="CO1480" s="138"/>
      <c r="CP1480" s="226"/>
      <c r="CQ1480" s="226"/>
      <c r="CR1480" s="226"/>
      <c r="CS1480" s="139"/>
      <c r="CT1480" s="139"/>
      <c r="CU1480" s="139"/>
      <c r="CV1480" s="139"/>
      <c r="CW1480" s="139"/>
      <c r="CX1480" s="139"/>
      <c r="CY1480" s="139"/>
      <c r="CZ1480" s="139"/>
      <c r="DA1480" s="139"/>
    </row>
    <row r="1481" spans="1:105" s="120" customFormat="1" ht="15" customHeight="1">
      <c r="A1481" s="227">
        <f t="shared" ref="A1481" si="551">A1473+1</f>
        <v>183</v>
      </c>
      <c r="B1481" s="426" t="s">
        <v>217</v>
      </c>
      <c r="C1481" s="429" t="s">
        <v>218</v>
      </c>
      <c r="D1481" s="236">
        <v>43169</v>
      </c>
      <c r="E1481" s="236" t="s">
        <v>1252</v>
      </c>
      <c r="F1481" s="253" t="s">
        <v>80</v>
      </c>
      <c r="G1481" s="254"/>
      <c r="H1481" s="82" t="s">
        <v>69</v>
      </c>
      <c r="I1481" s="82"/>
      <c r="J1481" s="82" t="s">
        <v>60</v>
      </c>
      <c r="K1481" s="82" t="s">
        <v>60</v>
      </c>
      <c r="L1481" s="82" t="s">
        <v>60</v>
      </c>
      <c r="M1481" s="82" t="s">
        <v>60</v>
      </c>
      <c r="N1481" s="82" t="s">
        <v>60</v>
      </c>
      <c r="O1481" s="82"/>
      <c r="P1481" s="82" t="s">
        <v>60</v>
      </c>
      <c r="Q1481" s="82" t="s">
        <v>60</v>
      </c>
      <c r="R1481" s="82" t="s">
        <v>60</v>
      </c>
      <c r="S1481" s="82" t="s">
        <v>60</v>
      </c>
      <c r="T1481" s="82" t="s">
        <v>60</v>
      </c>
      <c r="U1481" s="82" t="s">
        <v>60</v>
      </c>
      <c r="V1481" s="82"/>
      <c r="W1481" s="82" t="s">
        <v>60</v>
      </c>
      <c r="X1481" s="82" t="s">
        <v>60</v>
      </c>
      <c r="Y1481" s="82" t="s">
        <v>60</v>
      </c>
      <c r="Z1481" s="82" t="s">
        <v>60</v>
      </c>
      <c r="AA1481" s="82" t="s">
        <v>60</v>
      </c>
      <c r="AB1481" s="82" t="s">
        <v>60</v>
      </c>
      <c r="AC1481" s="82"/>
      <c r="AD1481" s="82" t="s">
        <v>60</v>
      </c>
      <c r="AE1481" s="82" t="s">
        <v>60</v>
      </c>
      <c r="AF1481" s="82" t="s">
        <v>60</v>
      </c>
      <c r="AG1481" s="82" t="s">
        <v>60</v>
      </c>
      <c r="AH1481" s="82" t="s">
        <v>60</v>
      </c>
      <c r="AI1481" s="82" t="s">
        <v>1471</v>
      </c>
      <c r="AJ1481" s="82"/>
      <c r="AK1481" s="82" t="s">
        <v>60</v>
      </c>
      <c r="AL1481" s="82" t="s">
        <v>60</v>
      </c>
      <c r="AM1481" s="239">
        <f>COUNTIF(H1481:AL1481,"PH")+COUNTIF(H1481:AL1481,"PH/L")+COUNTIF(H1481:AL1481,"PM")</f>
        <v>0</v>
      </c>
      <c r="AN1481" s="239">
        <f>COUNTIF(H1481:AL1481,"PD")+COUNTIF(H1481:AL1481,"PDD")+COUNTIF(H1481:AL1481,"P/DS")/2+COUNTIF(H1481:AL1481,"PMD")</f>
        <v>0</v>
      </c>
      <c r="AO1481" s="239">
        <f>COUNTIF(H1481:AL1481,"PN")+COUNTIF(H1481:AL1481,"P/NS")/2+COUNTIF(H1481:AL1481,"PH")+COUNTIF(H1481:AL1481,"PH/F")/2+COUNTIF(H1481:AL1481,"PH/L")/2+COUNTIF(H1481:AL1481,"PM")</f>
        <v>0</v>
      </c>
      <c r="AP1481" s="239">
        <f>COUNTIF(H1481:AL1481,"BH")+COUNTIF(H1481:AL1481,"AL/BL")+COUNTIF(H1481:AL1481,"UL/BL")+COUNTIF(H1481:AL1481,"BM")</f>
        <v>0</v>
      </c>
      <c r="AQ1481" s="239">
        <f>COUNTIF(H1481:AL1481,"DS")+COUNTIF(H1481:AL1481,"AL/DS")/2+COUNTIF(H1481:AL1481,"UL/DS")/2+COUNTIF(H1481:AL1481,"CT")+COUNTIF(H1481:AL1481,"MD")</f>
        <v>24.5</v>
      </c>
      <c r="AR1481" s="239">
        <f>COUNTIF(H1481:AL1481,"NS")+COUNTIF(H1481:AL1481,"AL/NS")/2+COUNTIF(H1481:AL1481,"UL/NS")/2+COUNTIF(H1481:AL1481,"BH")+COUNTIF(H1481:AL1481,"AL/BF")/2+COUNTIF(H1481:AL1481,"AL/BL")/2+COUNTIF(H1481:AL1481,"UL/BL")/2+COUNTIF(H1481:AL1481,"UL/BF")/2+COUNTIF(H1481:AL1481,"BM")</f>
        <v>0</v>
      </c>
      <c r="AS1481" s="239">
        <f>COUNTIF(H1481:AL1481,"AL")+COUNTIF(H1481:AL1481,"AL/DS")/2+COUNTIF(H1481:AL1481,"AL/NS")/2+COUNTIF(H1481:AL1481,"NH")+COUNTIF(H1481:AL1481,"SL")+COUNTIF(H1481:AL1481,"NHD")+COUNTIF(H1481:AL1481,"B")+COUNTIF(H1481:AL1481,"HL")+COUNTIF(H1481:AL1481,"AL/BF")/2+COUNTIF(H1481:AL1481,"AL/BL")/2</f>
        <v>1</v>
      </c>
      <c r="AT1481" s="255">
        <f>COUNTIF(H1481:AL1481,"PD")+COUNTIF(H1481:AL1481,"PN")+COUNTIF(H1481:AL1481,"P/DS")/2+COUNTIF(H1481:AL1481,"P/NS")/2+COUNTIF(H1481:AL1481,"DS")+COUNTIF(H1481:AL1481,"NS")+COUNTIF(H1481:AL1481,"AL")+COUNTIF(H1481:AL1481,"AL/DS")+COUNTIF(H1481:AL1481,"AL/NS")+COUNTIF(H1481:AL1481,"NH")+COUNTIF(H1481:AL1481,"SL")+COUNTIF(H1481:AL1481,"UL/DS")/2+COUNTIF(H1481:AL1481,"UL/NS")/2+COUNTIF(H1481:AL1481,"CT")+COUNTIF(H1481:AL1481,"NHD")+COUNTIF(H1481:AL1481,"PDD")+COUNTIF(H1481:AL1481,"B")+COUNTIF(H1481:AL1481,"HL")+COUNTIF(H1481:AL1481,"PH")+COUNTIF(H1481:AL1481,"BH")+COUNTIF(H1481:AL1481,"AL/BF")+COUNTIF(H1481:AL1481,"AL/BL")+COUNTIF(H1481:AL1481,"UL/BF")/2+COUNTIF(H1481:AL1481,"UL/BL")/2+COUNTIF(H1481:AL1481,"PH/F")/2+COUNTIF(H1481:AL1481,"PH/L")/2+COUNTIF(H1481:AL1481,"MD")+COUNTIF(H1481:AL1481,"PMD")+COUNTIF(H1481:AL1481,"PM")+COUNTIF(H1481:AL1481,"BM")</f>
        <v>25.5</v>
      </c>
      <c r="AU1481" s="255">
        <f>COUNTIF(H1481:AL1481,"P/DS")/2+COUNTIF(H1481:AL1481,"P/NS")/2+COUNTIF(H1481:AL1481,"IL")+COUNTIF(H1481:AL1481,"NL")+COUNTIF(H1481:AL1481,"UL")+COUNTIF(H1481:AL1481,"UL/DS")/2+COUNTIF(H1481:AL1481,"UL/NS")/2+COUNTIF(H1481:AL1481,"KT")+COUNTIF(H1481:AL1481,"UL/BF")/2+COUNTIF(H1481:AL1481,"UL/BL")/2+COUNTIF(H1481:AL1481,"PH/F")/2+COUNTIF(H1481:AL1481,"PH/L")/2+COUNTIF(H1481:AL1481,"NB")</f>
        <v>0.5</v>
      </c>
      <c r="AV1481" s="258">
        <f>COUNTIF(H1481:AL1481,"PN")+COUNTIF(H1481:AL1481,"TVD")+COUNTIF(H1481:AL1481,"PH")+COUNTIF(H1481:AL1481,"PM")+COUNTIF(H1481:AL1481,"PDD")-COUNTIFS(H1481:AL1481,"PN",H1488:AL1488,"&gt;=3")-COUNTIFS(H1481:AL1481,"PM",H1488:AL1488,"&gt;=3")</f>
        <v>0</v>
      </c>
      <c r="AW1481" s="258">
        <f>COUNTIF(H1481:AL1481,"NS")+COUNTIF(H1481:AL1481,"D")+COUNTIF(H1481:AL1481,"BH")+COUNTIF(H1481:AL1481,"NHD")+COUNTIF(H1481:AL1481,"BM")-COUNTIFS(H1481:AL1481,"NS",H1488:AL1488,"&gt;=3")-COUNTIFS(H1481:AL1481,"BH",H1488:AL1488,"&gt;=3")-COUNTIFS(H1481:AL1481,"BM",H1488:AL1488,"&gt;=3")</f>
        <v>0</v>
      </c>
      <c r="AX1481" s="255">
        <f>COUNTIF(H1481:AL1481,"AL")+COUNTIF(H1481:AL1481,"AL/DS")/2+COUNTIF(H1481:AL1481,"AL/NS")/2+COUNTIF(H1481:AL1481,"AL/BF")+COUNTIF(H1481:AL1481,"AL/BL")/2</f>
        <v>0</v>
      </c>
      <c r="AY1481" s="255">
        <f>COUNTIF(H1481:AL1481,"SL")</f>
        <v>0</v>
      </c>
      <c r="AZ1481" s="255">
        <f>COUNTIF(H1481:AL1481,"NH")</f>
        <v>1</v>
      </c>
      <c r="BA1481" s="255">
        <f>COUNTIF(H1481:AL1481,"HL")</f>
        <v>0</v>
      </c>
      <c r="BB1481" s="255">
        <f>COUNTIF(G1481:AL1481,"P/DS")/2+COUNTIF(G1481:AL1481,"P/NS")/2+COUNTIF(G1481:AL1481,"UL")+COUNTIF(G1481:AL1481,"UL/DS")/2+COUNTIF(G1481:AL1481,"UL/NS")/2+COUNTIF(G1481:AL1481,"UL/BL")/2+COUNTIF(G1481:AL1481,"UL/BF")/2+COUNTIF(G1481:AL1481,"PH/F")/2+COUNTIF(G1481:AL1481,"PH/L")/2</f>
        <v>0.5</v>
      </c>
      <c r="BC1481" s="255">
        <f>COUNTIF(H1481:AL1481,"NB")</f>
        <v>0</v>
      </c>
      <c r="BD1481" s="255">
        <f>COUNTIF(H1481:AL1481,"NL")</f>
        <v>0</v>
      </c>
      <c r="BE1481" s="255">
        <f>COUNTIF(H1481:AL1481,"IL")</f>
        <v>0</v>
      </c>
      <c r="BF1481" s="255">
        <f>COUNTIF(H1481:AL1481,"KT")</f>
        <v>0</v>
      </c>
      <c r="BG1481" s="255">
        <f>COUNTIF(H1481:AL1481,"L70")</f>
        <v>0</v>
      </c>
      <c r="BH1481" s="255">
        <f>COUNTIF(H1481:AL1481,"MD")</f>
        <v>0</v>
      </c>
      <c r="BI1481" s="255">
        <f>COUNTIF(H1481:AL1481,"PMD")</f>
        <v>0</v>
      </c>
      <c r="BJ1481" s="255">
        <f>COUNTIF(H1481:AL1481,"PM")</f>
        <v>0</v>
      </c>
      <c r="BK1481" s="255">
        <f>COUNTIF(H1481:AL1481,"BM")</f>
        <v>0</v>
      </c>
      <c r="BL1481" s="261">
        <f>SUMIF(H1481:AL1481,"PD",H1482:AL1482)+SUMIF(H1481:AL1481,"PN",H1482:AL1482)+SUMIF(H1481:AL1481,"P/DS",H1482:AL1482)+SUMIF(H1481:AL1481,"PN/F",H1482:AL1482)+SUMIF(H1481:AL1481,"PN/L",H1482:AL1482)+SUMIF(H1481:AL1481,"TV",H1482:AL1482)+SUMIF(H1481:AL1481,"TVD",H1482:AL1482)+SUMIF(H1481:AL1481,"PDD",H1482:AL1482)</f>
        <v>0</v>
      </c>
      <c r="BM1481" s="261">
        <f>SUMIF(H1481:AL1481,"PD",H1483:AL1483)+SUMIF(H1481:AL1481,"PN",H1483:AL1483)+SUMIF(H1481:AL1481,"P/DS",H1483:AL1483)+SUMIF(H1481:AL1481,"PN/F",H1483:AL1483)+SUMIF(H1481:AL1481,"PN/L",H1483:AL1483)+SUMIF(H1481:AL1481,"TV",H1483:AL1483)+SUMIF(H1481:AL1481,"TVD",H1483:AL1483)+SUMIF(H1481:AL1481,"PDD",H1483:AL1483)+SUMIF(H1481:AL1481,"PMD",H1483:AL1483)</f>
        <v>0</v>
      </c>
      <c r="BN1481" s="261">
        <f>SUMIF(H1481:AL1481,"PD",H1484:AL1484)+SUMIF(H1481:AL1481,"PN",H1484:AL1484)+SUMIF(H1481:AL1481,"P/DS",H1484:AL1484)+SUMIF(H1481:AL1481,"PN/F",H1484:AL1484)+SUMIF(H1481:AL1481,"PN/L",H1484:AL1484)+SUMIF(H1481:AL1481,"TV",H1484:AL1484)+SUMIF(H1481:AL1481,"TVD",H1484:AL1484)</f>
        <v>0</v>
      </c>
      <c r="BO1481" s="261">
        <f>SUMIF(H1481:AL1481,"PD",H1485:AL1485)+SUMIF(H1481:AL1481,"PN",H1485:AL1485)+SUMIF(H1481:AL1481,"P/DS",H1485:AL1485)+SUMIF(H1481:AL1481,"PN/F",H1485:AL1485)+SUMIF(H1481:AL1481,"PN/L",H1485:AL1485)+SUMIF(H1481:AL1481,"TV",H1485:AL1485)+SUMIF(H1481:AL1481,"TVD",H1485:AL1485)</f>
        <v>0</v>
      </c>
      <c r="BP1481" s="261">
        <f>SUMIF(H1481:AL1481,"PD",H1486:AL1486)+SUMIF(H1481:AL1481,"PN",H1486:AL1486)+SUMIF(H1481:AL1481,"P/DS",H1486:AL1486)+SUMIF(H1481:AL1481,"PN/F",H1486:AL1486)+SUMIF(H1481:AL1481,"PN/L",H1486:AL1486)+SUMIF(H1481:AL1481,"TV",H1486:AL1486)+SUMIF(H1481:AL1481,"TVD",H1486:AL1486)+SUMIF(H1481:AL1481,"PDD",H1486:AL1486)+SUMIF(H1481:AL1481,"PH",H1486:AL1486)+SUMIF(H1481:AL1481,"PM",H1486:AL1486)</f>
        <v>0</v>
      </c>
      <c r="BQ1481" s="261">
        <f>SUMIF(H1481:AL1481,"PD",H1487:AL1487)+SUMIF(H1481:AL1481,"PN",H1487:AL1487)+SUMIF(H1481:AL1481,"P/DS",H1487:AL1487)+SUMIF(H1481:AL1481,"PN/F",H1487:AL1487)+SUMIF(H1481:AL1481,"PN/L",H1487:AL1487)+SUMIF(H1481:AL1481,"TV",H1487:AL1487)+SUMIF(H1481:AL1481,"TVD",H1487:AL1487)+SUMIF(H1481:AL1481,"PDD",H1487:AL1487)+SUMIF(H1481:AL1481,"PH",H1487:AL1487)+SUMIF(H1481:AL1481,"PM",H1487:AL1487)</f>
        <v>0</v>
      </c>
      <c r="BR1481" s="269">
        <f>SUM(H1482:AL1482)-BL1481</f>
        <v>27</v>
      </c>
      <c r="BS1481" s="269">
        <f>SUM(H1483:AL1483)-BM1481</f>
        <v>8</v>
      </c>
      <c r="BT1481" s="269">
        <f>SUM(H1484:AL1484)-BN1481</f>
        <v>0</v>
      </c>
      <c r="BU1481" s="269">
        <f>SUM(H1485:AL1485)-BO1481</f>
        <v>0</v>
      </c>
      <c r="BV1481" s="269">
        <f>SUM(H1486:AL1486)-BP1481</f>
        <v>0</v>
      </c>
      <c r="BW1481" s="269">
        <f>SUM(H1487:AL1487)-BQ1481</f>
        <v>0</v>
      </c>
      <c r="BX1481" s="255">
        <f>SUMIF(H1481:AL1481,"PD",H1488:AL1488)+SUMIF(H1481:AL1481,"PN",H1488:AL1488)+SUMIF(H1481:AL1481,"P/DS",H1488:AL1488)+SUMIF(H1481:AL1481,"PN/F",H1488:AL1488)+SUMIF(H1481:AL1481,"PN/L",H1488:AL1488)</f>
        <v>0</v>
      </c>
      <c r="BY1481" s="255">
        <f>SUM(H1488:AL1488)-BX1481</f>
        <v>0</v>
      </c>
      <c r="BZ1481" s="255">
        <f t="shared" ref="BZ1481" si="552">+SUM(BL1481:BW1488)</f>
        <v>35</v>
      </c>
      <c r="CA1481" s="266">
        <f>(COUNTIFS(H1481:AL1481,"PD",H1482:AL1482,"&gt;=2"))*0.5-IF(CN1481="VP",COUNTIFS($H$16:$AL$16,"SAT",H1481:AL1481,"PD",H1482:AL1482,"&gt;=2"))*0.5</f>
        <v>0</v>
      </c>
      <c r="CB1481" s="266">
        <f>(COUNTIFS(H1481:AL1481,"PN",H1483:AL1483,"&gt;=0.5",H1482:AL1482,"&gt;=1.5"))*0.5+COUNTIFS(H1481:AL1481,"PDD",H1483:AL1483,"&gt;=0.5",H1482:AL1482,"&gt;=1.5")*0.5</f>
        <v>0</v>
      </c>
      <c r="CC1481" s="273">
        <f>(COUNTIFS(H1481:AL1481,"TV",H1483:AL1483,"&gt;=10"))*0.5+(COUNTIFS(H1481:AL1481,"PMD",H1483:AL1483,"&gt;=2"))*0.5</f>
        <v>0</v>
      </c>
      <c r="CD1481" s="266">
        <f>(COUNTIFS(H1481:AL1481,"TVD",H1485:AL1485,"&gt;=6.5",H1483:AL1483,"&gt;=3.5"))*0.5</f>
        <v>0</v>
      </c>
      <c r="CE1481" s="266">
        <f>(COUNTIFS(H1481:AL1481,"PD",H1486:AL1486,"&gt;=10"))*0.5</f>
        <v>0</v>
      </c>
      <c r="CF1481" s="266">
        <f>(COUNTIFS(H1481:AL1481,"PDD",H1486:AL1486,"&gt;=3.5",H1487:AL1487,"&gt;=6.5")+COUNTIFS(H1481:AL1481,"PH",H1487:AL1487,"&gt;=0.5",H1486:AL1486,"&gt;=1.5")+COUNTIFS(H1481:AL1481,"PM",H1487:AL1487,"&gt;=0.5",H1486:AL1486,"&gt;=1.5"))*0.5</f>
        <v>0</v>
      </c>
      <c r="CG1481" s="266">
        <f>(COUNTIFS(H1481:AL1481,"DS",H1482:AL1482,"&gt;=2")+COUNTIFS(H1481:AL1481,"AL/DS",H1482:AL1482,"&gt;=2"))*0.5-IF(CN1481="VP",COUNTIFS($H$16:$AL$16,"SAT",H1481:AL1481,"DS",H1482:AL1482,"&gt;=2"))*0.5</f>
        <v>5</v>
      </c>
      <c r="CH1481" s="266">
        <f>(COUNTIFS(H1481:AL1481,"NS",H1483:AL1483,"&gt;=0.5",H1482:AL1482,"&gt;=1.5")+COUNTIFS(H1481:AL1481,"AL/NS",H1483:AL1483,"&gt;=0.5",H1482:AL1482,"&gt;=1.5")+COUNTIFS(H1481:AL1481,"NHD",H1483:AL1483,"&gt;=4.5",H1486:AL1486,"&gt;=2",H1482:AL1482,"&gt;=1.5"))*0.5</f>
        <v>0</v>
      </c>
      <c r="CI1481" s="266">
        <f>(COUNTIF(H1483:AL1483,"&gt;=10")+COUNTIFS(H1481:AL1481,"MD",H1483:AL1483,"&gt;=2")-COUNTIFS(H1481:AL1481,"TV",H1483:AL1483,"&gt;=10"))*0.5</f>
        <v>0</v>
      </c>
      <c r="CJ1481" s="266">
        <f>(COUNTIFS(H1481:AL1481,"D",H1485:AL1485,"&gt;=6.5",H1483:AL1483,"&gt;=3.5"))*0.5</f>
        <v>0</v>
      </c>
      <c r="CK1481" s="266">
        <f>(COUNTIF(H1486:AL1486,"&gt;=10")-COUNTIFS(H1481:AL1481,"PD",H1486:AL1486,"&gt;=10"))*0.5</f>
        <v>0</v>
      </c>
      <c r="CL1481" s="265">
        <f>(COUNTIFS(H1481:AL1481,"NHD",H1486:AL1486,"&gt;=3.5",H1487:AL1487,"&gt;=6.5")+COUNTIFS(H1481:AL1481,"BH",H1486:AL1486,"&gt;=1.5",H1487:AL1487,"&gt;=0.5")+COUNTIFS(H1481:AL1481,"BM",H1486:AL1486,"&gt;=1.5",H1487:AL1487,"&gt;=0.5")+COUNTIFS(H1481:AL1481,"D",H1486:AL1486,"&gt;=1.5",H1487:AL1487,"&gt;=0.5"))*0.5</f>
        <v>0</v>
      </c>
      <c r="CM1481" s="272"/>
      <c r="CN1481" s="264" t="s">
        <v>723</v>
      </c>
      <c r="CO1481" s="138">
        <f t="shared" ref="CO1481" si="553">+AM1481+AN1481+AO1481+AP1481+AQ1481+AR1481+AS1481+AU1481+BG1481</f>
        <v>26</v>
      </c>
      <c r="CP1481" s="225">
        <f>+SUM(I1482:I1487)-I1488</f>
        <v>8</v>
      </c>
      <c r="CQ1481" s="225">
        <f>+SUM(J1482:J1487)-J1488</f>
        <v>2.5</v>
      </c>
      <c r="CR1481" s="225">
        <f>+SUM(K1482:K1487)-K1488</f>
        <v>2.5</v>
      </c>
      <c r="CS1481" s="139"/>
      <c r="CT1481" s="139"/>
      <c r="CU1481" s="139"/>
      <c r="CV1481" s="139"/>
      <c r="CW1481" s="139"/>
      <c r="CX1481" s="139"/>
      <c r="CY1481" s="139"/>
      <c r="CZ1481" s="139"/>
      <c r="DA1481" s="139"/>
    </row>
    <row r="1482" spans="1:105" s="120" customFormat="1" ht="15" customHeight="1">
      <c r="A1482" s="228"/>
      <c r="B1482" s="427"/>
      <c r="C1482" s="430"/>
      <c r="D1482" s="237"/>
      <c r="E1482" s="237"/>
      <c r="F1482" s="242" t="s">
        <v>82</v>
      </c>
      <c r="G1482" s="121">
        <v>1.5</v>
      </c>
      <c r="H1482" s="83"/>
      <c r="I1482" s="83"/>
      <c r="J1482" s="83">
        <v>2.5</v>
      </c>
      <c r="K1482" s="83">
        <v>2.5</v>
      </c>
      <c r="L1482" s="83">
        <v>2.5</v>
      </c>
      <c r="M1482" s="83">
        <v>2.5</v>
      </c>
      <c r="N1482" s="83">
        <v>4.5</v>
      </c>
      <c r="O1482" s="83"/>
      <c r="P1482" s="83"/>
      <c r="Q1482" s="83">
        <v>2.5</v>
      </c>
      <c r="R1482" s="83">
        <v>2.5</v>
      </c>
      <c r="S1482" s="83">
        <v>2.5</v>
      </c>
      <c r="T1482" s="83">
        <v>2.5</v>
      </c>
      <c r="U1482" s="83"/>
      <c r="V1482" s="83"/>
      <c r="W1482" s="83"/>
      <c r="X1482" s="83"/>
      <c r="Y1482" s="83"/>
      <c r="Z1482" s="83"/>
      <c r="AA1482" s="83"/>
      <c r="AB1482" s="83"/>
      <c r="AC1482" s="79"/>
      <c r="AD1482" s="79"/>
      <c r="AE1482" s="79"/>
      <c r="AF1482" s="79"/>
      <c r="AG1482" s="79"/>
      <c r="AH1482" s="79"/>
      <c r="AI1482" s="79"/>
      <c r="AJ1482" s="79"/>
      <c r="AK1482" s="79"/>
      <c r="AL1482" s="79">
        <v>2.5</v>
      </c>
      <c r="AM1482" s="240"/>
      <c r="AN1482" s="240"/>
      <c r="AO1482" s="240"/>
      <c r="AP1482" s="240"/>
      <c r="AQ1482" s="240"/>
      <c r="AR1482" s="240"/>
      <c r="AS1482" s="240"/>
      <c r="AT1482" s="256"/>
      <c r="AU1482" s="256"/>
      <c r="AV1482" s="259"/>
      <c r="AW1482" s="259"/>
      <c r="AX1482" s="256"/>
      <c r="AY1482" s="256"/>
      <c r="AZ1482" s="256"/>
      <c r="BA1482" s="256"/>
      <c r="BB1482" s="256"/>
      <c r="BC1482" s="256"/>
      <c r="BD1482" s="256"/>
      <c r="BE1482" s="256"/>
      <c r="BF1482" s="256"/>
      <c r="BG1482" s="256"/>
      <c r="BH1482" s="256"/>
      <c r="BI1482" s="256"/>
      <c r="BJ1482" s="256"/>
      <c r="BK1482" s="256"/>
      <c r="BL1482" s="262"/>
      <c r="BM1482" s="262"/>
      <c r="BN1482" s="262"/>
      <c r="BO1482" s="262"/>
      <c r="BP1482" s="262"/>
      <c r="BQ1482" s="262"/>
      <c r="BR1482" s="270"/>
      <c r="BS1482" s="270"/>
      <c r="BT1482" s="270"/>
      <c r="BU1482" s="270"/>
      <c r="BV1482" s="270"/>
      <c r="BW1482" s="270"/>
      <c r="BX1482" s="256"/>
      <c r="BY1482" s="256"/>
      <c r="BZ1482" s="256"/>
      <c r="CA1482" s="267"/>
      <c r="CB1482" s="267"/>
      <c r="CC1482" s="274"/>
      <c r="CD1482" s="267"/>
      <c r="CE1482" s="267"/>
      <c r="CF1482" s="267"/>
      <c r="CG1482" s="267"/>
      <c r="CH1482" s="267"/>
      <c r="CI1482" s="267"/>
      <c r="CJ1482" s="267"/>
      <c r="CK1482" s="267"/>
      <c r="CL1482" s="265"/>
      <c r="CM1482" s="272"/>
      <c r="CN1482" s="264"/>
      <c r="CO1482" s="138"/>
      <c r="CP1482" s="226"/>
      <c r="CQ1482" s="226"/>
      <c r="CR1482" s="226"/>
      <c r="CS1482" s="139"/>
      <c r="CT1482" s="139"/>
      <c r="CU1482" s="139"/>
      <c r="CV1482" s="139"/>
      <c r="CW1482" s="139"/>
      <c r="CX1482" s="139"/>
      <c r="CY1482" s="139"/>
      <c r="CZ1482" s="139"/>
      <c r="DA1482" s="139"/>
    </row>
    <row r="1483" spans="1:105" s="120" customFormat="1" ht="15" customHeight="1">
      <c r="A1483" s="228"/>
      <c r="B1483" s="427"/>
      <c r="C1483" s="430"/>
      <c r="D1483" s="237"/>
      <c r="E1483" s="237"/>
      <c r="F1483" s="243"/>
      <c r="G1483" s="122">
        <v>2</v>
      </c>
      <c r="H1483" s="84"/>
      <c r="I1483" s="84">
        <v>8</v>
      </c>
      <c r="J1483" s="84"/>
      <c r="K1483" s="84"/>
      <c r="L1483" s="84"/>
      <c r="M1483" s="84"/>
      <c r="N1483" s="84"/>
      <c r="O1483" s="84"/>
      <c r="P1483" s="84"/>
      <c r="Q1483" s="84"/>
      <c r="R1483" s="84"/>
      <c r="S1483" s="84"/>
      <c r="T1483" s="84"/>
      <c r="U1483" s="84"/>
      <c r="V1483" s="84"/>
      <c r="W1483" s="84"/>
      <c r="X1483" s="84"/>
      <c r="Y1483" s="84"/>
      <c r="Z1483" s="84"/>
      <c r="AA1483" s="84"/>
      <c r="AB1483" s="84"/>
      <c r="AC1483" s="80"/>
      <c r="AD1483" s="80"/>
      <c r="AE1483" s="80"/>
      <c r="AF1483" s="80"/>
      <c r="AG1483" s="80"/>
      <c r="AH1483" s="80"/>
      <c r="AI1483" s="80"/>
      <c r="AJ1483" s="80"/>
      <c r="AK1483" s="80"/>
      <c r="AL1483" s="80"/>
      <c r="AM1483" s="240"/>
      <c r="AN1483" s="240"/>
      <c r="AO1483" s="240"/>
      <c r="AP1483" s="240"/>
      <c r="AQ1483" s="240"/>
      <c r="AR1483" s="240"/>
      <c r="AS1483" s="240"/>
      <c r="AT1483" s="256"/>
      <c r="AU1483" s="256"/>
      <c r="AV1483" s="259"/>
      <c r="AW1483" s="259"/>
      <c r="AX1483" s="256"/>
      <c r="AY1483" s="256"/>
      <c r="AZ1483" s="256"/>
      <c r="BA1483" s="256"/>
      <c r="BB1483" s="256"/>
      <c r="BC1483" s="256"/>
      <c r="BD1483" s="256"/>
      <c r="BE1483" s="256"/>
      <c r="BF1483" s="256"/>
      <c r="BG1483" s="256"/>
      <c r="BH1483" s="256"/>
      <c r="BI1483" s="256"/>
      <c r="BJ1483" s="256"/>
      <c r="BK1483" s="256"/>
      <c r="BL1483" s="262"/>
      <c r="BM1483" s="262"/>
      <c r="BN1483" s="262"/>
      <c r="BO1483" s="262"/>
      <c r="BP1483" s="262"/>
      <c r="BQ1483" s="262"/>
      <c r="BR1483" s="270"/>
      <c r="BS1483" s="270"/>
      <c r="BT1483" s="270"/>
      <c r="BU1483" s="270"/>
      <c r="BV1483" s="270"/>
      <c r="BW1483" s="270"/>
      <c r="BX1483" s="256"/>
      <c r="BY1483" s="256"/>
      <c r="BZ1483" s="256"/>
      <c r="CA1483" s="267"/>
      <c r="CB1483" s="267"/>
      <c r="CC1483" s="274"/>
      <c r="CD1483" s="267"/>
      <c r="CE1483" s="267"/>
      <c r="CF1483" s="267"/>
      <c r="CG1483" s="267"/>
      <c r="CH1483" s="267"/>
      <c r="CI1483" s="267"/>
      <c r="CJ1483" s="267"/>
      <c r="CK1483" s="267"/>
      <c r="CL1483" s="265"/>
      <c r="CM1483" s="272"/>
      <c r="CN1483" s="264"/>
      <c r="CO1483" s="138"/>
      <c r="CP1483" s="226"/>
      <c r="CQ1483" s="226"/>
      <c r="CR1483" s="226"/>
      <c r="CS1483" s="139"/>
      <c r="CT1483" s="139"/>
      <c r="CU1483" s="139"/>
      <c r="CV1483" s="139"/>
      <c r="CW1483" s="139"/>
      <c r="CX1483" s="139"/>
      <c r="CY1483" s="139"/>
      <c r="CZ1483" s="139"/>
      <c r="DA1483" s="139"/>
    </row>
    <row r="1484" spans="1:105" s="120" customFormat="1" ht="15" customHeight="1">
      <c r="A1484" s="228"/>
      <c r="B1484" s="427"/>
      <c r="C1484" s="430"/>
      <c r="D1484" s="237"/>
      <c r="E1484" s="237"/>
      <c r="F1484" s="243"/>
      <c r="G1484" s="122">
        <v>2.1</v>
      </c>
      <c r="H1484" s="84"/>
      <c r="I1484" s="84"/>
      <c r="J1484" s="84"/>
      <c r="K1484" s="84"/>
      <c r="L1484" s="84"/>
      <c r="M1484" s="84"/>
      <c r="N1484" s="84"/>
      <c r="O1484" s="84"/>
      <c r="P1484" s="84"/>
      <c r="Q1484" s="84"/>
      <c r="R1484" s="84"/>
      <c r="S1484" s="84"/>
      <c r="T1484" s="84"/>
      <c r="U1484" s="84"/>
      <c r="V1484" s="84"/>
      <c r="W1484" s="84"/>
      <c r="X1484" s="84"/>
      <c r="Y1484" s="84"/>
      <c r="Z1484" s="84"/>
      <c r="AA1484" s="84"/>
      <c r="AB1484" s="84"/>
      <c r="AC1484" s="80"/>
      <c r="AD1484" s="80"/>
      <c r="AE1484" s="80"/>
      <c r="AF1484" s="80"/>
      <c r="AG1484" s="80"/>
      <c r="AH1484" s="80"/>
      <c r="AI1484" s="80"/>
      <c r="AJ1484" s="80"/>
      <c r="AK1484" s="80"/>
      <c r="AL1484" s="80"/>
      <c r="AM1484" s="240"/>
      <c r="AN1484" s="240"/>
      <c r="AO1484" s="240"/>
      <c r="AP1484" s="240"/>
      <c r="AQ1484" s="240"/>
      <c r="AR1484" s="240"/>
      <c r="AS1484" s="240"/>
      <c r="AT1484" s="256"/>
      <c r="AU1484" s="256"/>
      <c r="AV1484" s="259"/>
      <c r="AW1484" s="259"/>
      <c r="AX1484" s="256"/>
      <c r="AY1484" s="256"/>
      <c r="AZ1484" s="256"/>
      <c r="BA1484" s="256"/>
      <c r="BB1484" s="256"/>
      <c r="BC1484" s="256"/>
      <c r="BD1484" s="256"/>
      <c r="BE1484" s="256"/>
      <c r="BF1484" s="256"/>
      <c r="BG1484" s="256"/>
      <c r="BH1484" s="256"/>
      <c r="BI1484" s="256"/>
      <c r="BJ1484" s="256"/>
      <c r="BK1484" s="256"/>
      <c r="BL1484" s="262"/>
      <c r="BM1484" s="262"/>
      <c r="BN1484" s="262"/>
      <c r="BO1484" s="262"/>
      <c r="BP1484" s="262"/>
      <c r="BQ1484" s="262"/>
      <c r="BR1484" s="270"/>
      <c r="BS1484" s="270"/>
      <c r="BT1484" s="270"/>
      <c r="BU1484" s="270"/>
      <c r="BV1484" s="270"/>
      <c r="BW1484" s="270"/>
      <c r="BX1484" s="256"/>
      <c r="BY1484" s="256"/>
      <c r="BZ1484" s="256"/>
      <c r="CA1484" s="267"/>
      <c r="CB1484" s="267"/>
      <c r="CC1484" s="274"/>
      <c r="CD1484" s="267"/>
      <c r="CE1484" s="267"/>
      <c r="CF1484" s="267"/>
      <c r="CG1484" s="267"/>
      <c r="CH1484" s="267"/>
      <c r="CI1484" s="267"/>
      <c r="CJ1484" s="267"/>
      <c r="CK1484" s="267"/>
      <c r="CL1484" s="265"/>
      <c r="CM1484" s="272"/>
      <c r="CN1484" s="264"/>
      <c r="CO1484" s="138"/>
      <c r="CP1484" s="226"/>
      <c r="CQ1484" s="226"/>
      <c r="CR1484" s="226"/>
      <c r="CS1484" s="139"/>
      <c r="CT1484" s="139"/>
      <c r="CU1484" s="139"/>
      <c r="CV1484" s="139"/>
      <c r="CW1484" s="139"/>
      <c r="CX1484" s="139"/>
      <c r="CY1484" s="139"/>
      <c r="CZ1484" s="139"/>
      <c r="DA1484" s="139"/>
    </row>
    <row r="1485" spans="1:105" s="120" customFormat="1" ht="15" customHeight="1">
      <c r="A1485" s="228"/>
      <c r="B1485" s="427"/>
      <c r="C1485" s="430"/>
      <c r="D1485" s="237"/>
      <c r="E1485" s="237"/>
      <c r="F1485" s="243"/>
      <c r="G1485" s="122">
        <v>2.7</v>
      </c>
      <c r="H1485" s="84"/>
      <c r="I1485" s="84"/>
      <c r="J1485" s="84"/>
      <c r="K1485" s="84"/>
      <c r="L1485" s="84"/>
      <c r="M1485" s="84"/>
      <c r="N1485" s="84"/>
      <c r="O1485" s="84"/>
      <c r="P1485" s="84"/>
      <c r="Q1485" s="84"/>
      <c r="R1485" s="84"/>
      <c r="S1485" s="84"/>
      <c r="T1485" s="84"/>
      <c r="U1485" s="84"/>
      <c r="V1485" s="84"/>
      <c r="W1485" s="84"/>
      <c r="X1485" s="84"/>
      <c r="Y1485" s="84"/>
      <c r="Z1485" s="84"/>
      <c r="AA1485" s="84"/>
      <c r="AB1485" s="84"/>
      <c r="AC1485" s="80"/>
      <c r="AD1485" s="80"/>
      <c r="AE1485" s="80"/>
      <c r="AF1485" s="80"/>
      <c r="AG1485" s="80"/>
      <c r="AH1485" s="80"/>
      <c r="AI1485" s="80"/>
      <c r="AJ1485" s="80"/>
      <c r="AK1485" s="80"/>
      <c r="AL1485" s="80"/>
      <c r="AM1485" s="240"/>
      <c r="AN1485" s="240"/>
      <c r="AO1485" s="240"/>
      <c r="AP1485" s="240"/>
      <c r="AQ1485" s="240"/>
      <c r="AR1485" s="240"/>
      <c r="AS1485" s="240"/>
      <c r="AT1485" s="256"/>
      <c r="AU1485" s="256"/>
      <c r="AV1485" s="259"/>
      <c r="AW1485" s="259"/>
      <c r="AX1485" s="256"/>
      <c r="AY1485" s="256"/>
      <c r="AZ1485" s="256"/>
      <c r="BA1485" s="256"/>
      <c r="BB1485" s="256"/>
      <c r="BC1485" s="256"/>
      <c r="BD1485" s="256"/>
      <c r="BE1485" s="256"/>
      <c r="BF1485" s="256"/>
      <c r="BG1485" s="256"/>
      <c r="BH1485" s="256"/>
      <c r="BI1485" s="256"/>
      <c r="BJ1485" s="256"/>
      <c r="BK1485" s="256"/>
      <c r="BL1485" s="262"/>
      <c r="BM1485" s="262"/>
      <c r="BN1485" s="262"/>
      <c r="BO1485" s="262"/>
      <c r="BP1485" s="262"/>
      <c r="BQ1485" s="262"/>
      <c r="BR1485" s="270"/>
      <c r="BS1485" s="270"/>
      <c r="BT1485" s="270"/>
      <c r="BU1485" s="270"/>
      <c r="BV1485" s="270"/>
      <c r="BW1485" s="270"/>
      <c r="BX1485" s="256"/>
      <c r="BY1485" s="256"/>
      <c r="BZ1485" s="256"/>
      <c r="CA1485" s="267"/>
      <c r="CB1485" s="267"/>
      <c r="CC1485" s="274"/>
      <c r="CD1485" s="267"/>
      <c r="CE1485" s="267"/>
      <c r="CF1485" s="267"/>
      <c r="CG1485" s="267"/>
      <c r="CH1485" s="267"/>
      <c r="CI1485" s="267"/>
      <c r="CJ1485" s="267"/>
      <c r="CK1485" s="267"/>
      <c r="CL1485" s="265"/>
      <c r="CM1485" s="272"/>
      <c r="CN1485" s="264"/>
      <c r="CO1485" s="138"/>
      <c r="CP1485" s="226"/>
      <c r="CQ1485" s="226"/>
      <c r="CR1485" s="226"/>
      <c r="CS1485" s="139"/>
      <c r="CT1485" s="139"/>
      <c r="CU1485" s="139"/>
      <c r="CV1485" s="139"/>
      <c r="CW1485" s="139"/>
      <c r="CX1485" s="139"/>
      <c r="CY1485" s="139"/>
      <c r="CZ1485" s="139"/>
      <c r="DA1485" s="139"/>
    </row>
    <row r="1486" spans="1:105" s="120" customFormat="1" ht="15" customHeight="1">
      <c r="A1486" s="228"/>
      <c r="B1486" s="427"/>
      <c r="C1486" s="430"/>
      <c r="D1486" s="237"/>
      <c r="E1486" s="237"/>
      <c r="F1486" s="243"/>
      <c r="G1486" s="122">
        <v>3</v>
      </c>
      <c r="H1486" s="84"/>
      <c r="I1486" s="84"/>
      <c r="J1486" s="84"/>
      <c r="K1486" s="84"/>
      <c r="L1486" s="84"/>
      <c r="M1486" s="84"/>
      <c r="N1486" s="84"/>
      <c r="O1486" s="84"/>
      <c r="P1486" s="84"/>
      <c r="Q1486" s="84"/>
      <c r="R1486" s="84"/>
      <c r="S1486" s="84"/>
      <c r="T1486" s="84"/>
      <c r="U1486" s="84"/>
      <c r="V1486" s="84"/>
      <c r="W1486" s="84"/>
      <c r="X1486" s="84"/>
      <c r="Y1486" s="84"/>
      <c r="Z1486" s="84"/>
      <c r="AA1486" s="84"/>
      <c r="AB1486" s="84"/>
      <c r="AC1486" s="80"/>
      <c r="AD1486" s="80"/>
      <c r="AE1486" s="80"/>
      <c r="AF1486" s="80"/>
      <c r="AG1486" s="80"/>
      <c r="AH1486" s="80"/>
      <c r="AI1486" s="80"/>
      <c r="AJ1486" s="80"/>
      <c r="AK1486" s="80"/>
      <c r="AL1486" s="80"/>
      <c r="AM1486" s="240"/>
      <c r="AN1486" s="240"/>
      <c r="AO1486" s="240"/>
      <c r="AP1486" s="240"/>
      <c r="AQ1486" s="240"/>
      <c r="AR1486" s="240"/>
      <c r="AS1486" s="240"/>
      <c r="AT1486" s="256"/>
      <c r="AU1486" s="256"/>
      <c r="AV1486" s="259"/>
      <c r="AW1486" s="259"/>
      <c r="AX1486" s="256"/>
      <c r="AY1486" s="256"/>
      <c r="AZ1486" s="256"/>
      <c r="BA1486" s="256"/>
      <c r="BB1486" s="256"/>
      <c r="BC1486" s="256"/>
      <c r="BD1486" s="256"/>
      <c r="BE1486" s="256"/>
      <c r="BF1486" s="256"/>
      <c r="BG1486" s="256"/>
      <c r="BH1486" s="256"/>
      <c r="BI1486" s="256"/>
      <c r="BJ1486" s="256"/>
      <c r="BK1486" s="256"/>
      <c r="BL1486" s="262"/>
      <c r="BM1486" s="262"/>
      <c r="BN1486" s="262"/>
      <c r="BO1486" s="262"/>
      <c r="BP1486" s="262"/>
      <c r="BQ1486" s="262"/>
      <c r="BR1486" s="270"/>
      <c r="BS1486" s="270"/>
      <c r="BT1486" s="270"/>
      <c r="BU1486" s="270"/>
      <c r="BV1486" s="270"/>
      <c r="BW1486" s="270"/>
      <c r="BX1486" s="256"/>
      <c r="BY1486" s="256"/>
      <c r="BZ1486" s="256"/>
      <c r="CA1486" s="267"/>
      <c r="CB1486" s="267"/>
      <c r="CC1486" s="274"/>
      <c r="CD1486" s="267"/>
      <c r="CE1486" s="267"/>
      <c r="CF1486" s="267"/>
      <c r="CG1486" s="267"/>
      <c r="CH1486" s="267"/>
      <c r="CI1486" s="267"/>
      <c r="CJ1486" s="267"/>
      <c r="CK1486" s="267"/>
      <c r="CL1486" s="265"/>
      <c r="CM1486" s="272"/>
      <c r="CN1486" s="264"/>
      <c r="CO1486" s="138"/>
      <c r="CP1486" s="226"/>
      <c r="CQ1486" s="226"/>
      <c r="CR1486" s="226"/>
      <c r="CS1486" s="139"/>
      <c r="CT1486" s="139"/>
      <c r="CU1486" s="139"/>
      <c r="CV1486" s="139"/>
      <c r="CW1486" s="139"/>
      <c r="CX1486" s="139"/>
      <c r="CY1486" s="139"/>
      <c r="CZ1486" s="139"/>
      <c r="DA1486" s="139"/>
    </row>
    <row r="1487" spans="1:105" s="120" customFormat="1" ht="15" customHeight="1">
      <c r="A1487" s="228"/>
      <c r="B1487" s="427"/>
      <c r="C1487" s="430"/>
      <c r="D1487" s="237"/>
      <c r="E1487" s="237"/>
      <c r="F1487" s="244"/>
      <c r="G1487" s="123">
        <v>3.9</v>
      </c>
      <c r="H1487" s="85"/>
      <c r="I1487" s="85"/>
      <c r="J1487" s="85"/>
      <c r="K1487" s="85"/>
      <c r="L1487" s="85"/>
      <c r="M1487" s="85"/>
      <c r="N1487" s="85"/>
      <c r="O1487" s="85"/>
      <c r="P1487" s="85"/>
      <c r="Q1487" s="85"/>
      <c r="R1487" s="85"/>
      <c r="S1487" s="85"/>
      <c r="T1487" s="85"/>
      <c r="U1487" s="85"/>
      <c r="V1487" s="85"/>
      <c r="W1487" s="85"/>
      <c r="X1487" s="85"/>
      <c r="Y1487" s="85"/>
      <c r="Z1487" s="85"/>
      <c r="AA1487" s="85"/>
      <c r="AB1487" s="85"/>
      <c r="AC1487" s="81"/>
      <c r="AD1487" s="81"/>
      <c r="AE1487" s="81"/>
      <c r="AF1487" s="81"/>
      <c r="AG1487" s="81"/>
      <c r="AH1487" s="81"/>
      <c r="AI1487" s="81"/>
      <c r="AJ1487" s="81"/>
      <c r="AK1487" s="81"/>
      <c r="AL1487" s="81"/>
      <c r="AM1487" s="240"/>
      <c r="AN1487" s="240"/>
      <c r="AO1487" s="240"/>
      <c r="AP1487" s="240"/>
      <c r="AQ1487" s="240"/>
      <c r="AR1487" s="240"/>
      <c r="AS1487" s="240"/>
      <c r="AT1487" s="256"/>
      <c r="AU1487" s="256"/>
      <c r="AV1487" s="259"/>
      <c r="AW1487" s="259"/>
      <c r="AX1487" s="256"/>
      <c r="AY1487" s="256"/>
      <c r="AZ1487" s="256"/>
      <c r="BA1487" s="256"/>
      <c r="BB1487" s="256"/>
      <c r="BC1487" s="256"/>
      <c r="BD1487" s="256"/>
      <c r="BE1487" s="256"/>
      <c r="BF1487" s="256"/>
      <c r="BG1487" s="256"/>
      <c r="BH1487" s="256"/>
      <c r="BI1487" s="256"/>
      <c r="BJ1487" s="256"/>
      <c r="BK1487" s="256"/>
      <c r="BL1487" s="262"/>
      <c r="BM1487" s="262"/>
      <c r="BN1487" s="262"/>
      <c r="BO1487" s="262"/>
      <c r="BP1487" s="262"/>
      <c r="BQ1487" s="262"/>
      <c r="BR1487" s="270"/>
      <c r="BS1487" s="270"/>
      <c r="BT1487" s="270"/>
      <c r="BU1487" s="270"/>
      <c r="BV1487" s="270"/>
      <c r="BW1487" s="270"/>
      <c r="BX1487" s="256"/>
      <c r="BY1487" s="256"/>
      <c r="BZ1487" s="256"/>
      <c r="CA1487" s="267"/>
      <c r="CB1487" s="267"/>
      <c r="CC1487" s="274"/>
      <c r="CD1487" s="267"/>
      <c r="CE1487" s="267"/>
      <c r="CF1487" s="267"/>
      <c r="CG1487" s="267"/>
      <c r="CH1487" s="267"/>
      <c r="CI1487" s="267"/>
      <c r="CJ1487" s="267"/>
      <c r="CK1487" s="267"/>
      <c r="CL1487" s="265"/>
      <c r="CM1487" s="272"/>
      <c r="CN1487" s="264"/>
      <c r="CO1487" s="138"/>
      <c r="CP1487" s="226"/>
      <c r="CQ1487" s="226"/>
      <c r="CR1487" s="226"/>
      <c r="CS1487" s="139"/>
      <c r="CT1487" s="139"/>
      <c r="CU1487" s="139"/>
      <c r="CV1487" s="139"/>
      <c r="CW1487" s="139"/>
      <c r="CX1487" s="139"/>
      <c r="CY1487" s="139"/>
      <c r="CZ1487" s="139"/>
      <c r="DA1487" s="139"/>
    </row>
    <row r="1488" spans="1:105" s="120" customFormat="1" ht="15" customHeight="1">
      <c r="A1488" s="229"/>
      <c r="B1488" s="428"/>
      <c r="C1488" s="431"/>
      <c r="D1488" s="238"/>
      <c r="E1488" s="238"/>
      <c r="F1488" s="245" t="s">
        <v>83</v>
      </c>
      <c r="G1488" s="246"/>
      <c r="H1488" s="82"/>
      <c r="I1488" s="82"/>
      <c r="J1488" s="82"/>
      <c r="K1488" s="82"/>
      <c r="L1488" s="82"/>
      <c r="M1488" s="82"/>
      <c r="N1488" s="82"/>
      <c r="O1488" s="82"/>
      <c r="P1488" s="82"/>
      <c r="Q1488" s="82"/>
      <c r="R1488" s="82"/>
      <c r="S1488" s="82"/>
      <c r="T1488" s="82"/>
      <c r="U1488" s="82"/>
      <c r="V1488" s="82"/>
      <c r="W1488" s="82"/>
      <c r="X1488" s="82"/>
      <c r="Y1488" s="82"/>
      <c r="Z1488" s="82"/>
      <c r="AA1488" s="82"/>
      <c r="AB1488" s="82"/>
      <c r="AC1488" s="35"/>
      <c r="AD1488" s="35"/>
      <c r="AE1488" s="35"/>
      <c r="AF1488" s="35"/>
      <c r="AG1488" s="35"/>
      <c r="AH1488" s="35"/>
      <c r="AI1488" s="35"/>
      <c r="AJ1488" s="35"/>
      <c r="AK1488" s="35"/>
      <c r="AL1488" s="35"/>
      <c r="AM1488" s="241"/>
      <c r="AN1488" s="241"/>
      <c r="AO1488" s="241"/>
      <c r="AP1488" s="241"/>
      <c r="AQ1488" s="241"/>
      <c r="AR1488" s="241"/>
      <c r="AS1488" s="241"/>
      <c r="AT1488" s="257"/>
      <c r="AU1488" s="257"/>
      <c r="AV1488" s="260"/>
      <c r="AW1488" s="260"/>
      <c r="AX1488" s="257"/>
      <c r="AY1488" s="257"/>
      <c r="AZ1488" s="257"/>
      <c r="BA1488" s="257"/>
      <c r="BB1488" s="257"/>
      <c r="BC1488" s="257"/>
      <c r="BD1488" s="257"/>
      <c r="BE1488" s="257"/>
      <c r="BF1488" s="257"/>
      <c r="BG1488" s="257"/>
      <c r="BH1488" s="257"/>
      <c r="BI1488" s="257"/>
      <c r="BJ1488" s="257"/>
      <c r="BK1488" s="257"/>
      <c r="BL1488" s="263"/>
      <c r="BM1488" s="263"/>
      <c r="BN1488" s="263"/>
      <c r="BO1488" s="263"/>
      <c r="BP1488" s="263"/>
      <c r="BQ1488" s="263"/>
      <c r="BR1488" s="271"/>
      <c r="BS1488" s="271"/>
      <c r="BT1488" s="271"/>
      <c r="BU1488" s="271"/>
      <c r="BV1488" s="271"/>
      <c r="BW1488" s="271"/>
      <c r="BX1488" s="257"/>
      <c r="BY1488" s="257"/>
      <c r="BZ1488" s="257"/>
      <c r="CA1488" s="268"/>
      <c r="CB1488" s="268"/>
      <c r="CC1488" s="275"/>
      <c r="CD1488" s="268"/>
      <c r="CE1488" s="268"/>
      <c r="CF1488" s="268"/>
      <c r="CG1488" s="268"/>
      <c r="CH1488" s="268"/>
      <c r="CI1488" s="268"/>
      <c r="CJ1488" s="268"/>
      <c r="CK1488" s="268"/>
      <c r="CL1488" s="265"/>
      <c r="CM1488" s="272"/>
      <c r="CN1488" s="264"/>
      <c r="CO1488" s="138"/>
      <c r="CP1488" s="226"/>
      <c r="CQ1488" s="226"/>
      <c r="CR1488" s="226"/>
      <c r="CS1488" s="139"/>
      <c r="CT1488" s="139"/>
      <c r="CU1488" s="139"/>
      <c r="CV1488" s="139"/>
      <c r="CW1488" s="139"/>
      <c r="CX1488" s="139"/>
      <c r="CY1488" s="139"/>
      <c r="CZ1488" s="139"/>
      <c r="DA1488" s="139"/>
    </row>
    <row r="1489" spans="1:105" s="120" customFormat="1" ht="15" customHeight="1">
      <c r="A1489" s="227">
        <f t="shared" ref="A1489" si="554">A1481+1</f>
        <v>184</v>
      </c>
      <c r="B1489" s="420" t="s">
        <v>256</v>
      </c>
      <c r="C1489" s="423" t="s">
        <v>257</v>
      </c>
      <c r="D1489" s="236">
        <v>43222</v>
      </c>
      <c r="E1489" s="236" t="s">
        <v>1194</v>
      </c>
      <c r="F1489" s="253" t="s">
        <v>80</v>
      </c>
      <c r="G1489" s="254"/>
      <c r="H1489" s="82" t="s">
        <v>73</v>
      </c>
      <c r="I1489" s="82" t="s">
        <v>73</v>
      </c>
      <c r="J1489" s="82" t="s">
        <v>73</v>
      </c>
      <c r="K1489" s="82" t="s">
        <v>73</v>
      </c>
      <c r="L1489" s="82" t="s">
        <v>73</v>
      </c>
      <c r="M1489" s="82" t="s">
        <v>73</v>
      </c>
      <c r="N1489" s="82" t="s">
        <v>73</v>
      </c>
      <c r="O1489" s="82"/>
      <c r="P1489" s="82" t="s">
        <v>73</v>
      </c>
      <c r="Q1489" s="82" t="s">
        <v>73</v>
      </c>
      <c r="R1489" s="82" t="s">
        <v>73</v>
      </c>
      <c r="S1489" s="82" t="s">
        <v>73</v>
      </c>
      <c r="T1489" s="82" t="s">
        <v>73</v>
      </c>
      <c r="U1489" s="82" t="s">
        <v>73</v>
      </c>
      <c r="V1489" s="82"/>
      <c r="W1489" s="82" t="s">
        <v>73</v>
      </c>
      <c r="X1489" s="82" t="s">
        <v>73</v>
      </c>
      <c r="Y1489" s="82" t="s">
        <v>73</v>
      </c>
      <c r="Z1489" s="82" t="s">
        <v>73</v>
      </c>
      <c r="AA1489" s="82" t="s">
        <v>73</v>
      </c>
      <c r="AB1489" s="82" t="s">
        <v>73</v>
      </c>
      <c r="AC1489" s="82"/>
      <c r="AD1489" s="82" t="s">
        <v>73</v>
      </c>
      <c r="AE1489" s="82" t="s">
        <v>73</v>
      </c>
      <c r="AF1489" s="82" t="s">
        <v>73</v>
      </c>
      <c r="AG1489" s="82" t="s">
        <v>73</v>
      </c>
      <c r="AH1489" s="82" t="s">
        <v>73</v>
      </c>
      <c r="AI1489" s="82" t="s">
        <v>73</v>
      </c>
      <c r="AJ1489" s="82"/>
      <c r="AK1489" s="82" t="s">
        <v>73</v>
      </c>
      <c r="AL1489" s="82" t="s">
        <v>73</v>
      </c>
      <c r="AM1489" s="239">
        <f>COUNTIF(H1489:AL1489,"PH")+COUNTIF(H1489:AL1489,"PH/L")+COUNTIF(H1489:AL1489,"PM")</f>
        <v>0</v>
      </c>
      <c r="AN1489" s="239">
        <f>COUNTIF(H1489:AL1489,"PD")+COUNTIF(H1489:AL1489,"PDD")+COUNTIF(H1489:AL1489,"P/DS")/2+COUNTIF(H1489:AL1489,"PMD")</f>
        <v>0</v>
      </c>
      <c r="AO1489" s="239">
        <f>COUNTIF(H1489:AL1489,"PN")+COUNTIF(H1489:AL1489,"P/NS")/2+COUNTIF(H1489:AL1489,"PH")+COUNTIF(H1489:AL1489,"PH/F")/2+COUNTIF(H1489:AL1489,"PH/L")/2+COUNTIF(H1489:AL1489,"PM")</f>
        <v>0</v>
      </c>
      <c r="AP1489" s="239">
        <f>COUNTIF(H1489:AL1489,"BH")+COUNTIF(H1489:AL1489,"AL/BL")+COUNTIF(H1489:AL1489,"UL/BL")+COUNTIF(H1489:AL1489,"BM")</f>
        <v>0</v>
      </c>
      <c r="AQ1489" s="239">
        <f>COUNTIF(H1489:AL1489,"DS")+COUNTIF(H1489:AL1489,"AL/DS")/2+COUNTIF(H1489:AL1489,"UL/DS")/2+COUNTIF(H1489:AL1489,"CT")+COUNTIF(H1489:AL1489,"MD")</f>
        <v>0</v>
      </c>
      <c r="AR1489" s="239">
        <f>COUNTIF(H1489:AL1489,"NS")+COUNTIF(H1489:AL1489,"AL/NS")/2+COUNTIF(H1489:AL1489,"UL/NS")/2+COUNTIF(H1489:AL1489,"BH")+COUNTIF(H1489:AL1489,"AL/BF")/2+COUNTIF(H1489:AL1489,"AL/BL")/2+COUNTIF(H1489:AL1489,"UL/BL")/2+COUNTIF(H1489:AL1489,"UL/BF")/2+COUNTIF(H1489:AL1489,"BM")</f>
        <v>0</v>
      </c>
      <c r="AS1489" s="239">
        <f>COUNTIF(H1489:AL1489,"AL")+COUNTIF(H1489:AL1489,"AL/DS")/2+COUNTIF(H1489:AL1489,"AL/NS")/2+COUNTIF(H1489:AL1489,"NH")+COUNTIF(H1489:AL1489,"SL")+COUNTIF(H1489:AL1489,"NHD")+COUNTIF(H1489:AL1489,"B")+COUNTIF(H1489:AL1489,"HL")+COUNTIF(H1489:AL1489,"AL/BF")/2+COUNTIF(H1489:AL1489,"AL/BL")/2</f>
        <v>0</v>
      </c>
      <c r="AT1489" s="255">
        <f>COUNTIF(H1489:AL1489,"PD")+COUNTIF(H1489:AL1489,"PN")+COUNTIF(H1489:AL1489,"P/DS")/2+COUNTIF(H1489:AL1489,"P/NS")/2+COUNTIF(H1489:AL1489,"DS")+COUNTIF(H1489:AL1489,"NS")+COUNTIF(H1489:AL1489,"AL")+COUNTIF(H1489:AL1489,"AL/DS")+COUNTIF(H1489:AL1489,"AL/NS")+COUNTIF(H1489:AL1489,"NH")+COUNTIF(H1489:AL1489,"SL")+COUNTIF(H1489:AL1489,"UL/DS")/2+COUNTIF(H1489:AL1489,"UL/NS")/2+COUNTIF(H1489:AL1489,"CT")+COUNTIF(H1489:AL1489,"NHD")+COUNTIF(H1489:AL1489,"PDD")+COUNTIF(H1489:AL1489,"B")+COUNTIF(H1489:AL1489,"HL")+COUNTIF(H1489:AL1489,"PH")+COUNTIF(H1489:AL1489,"BH")+COUNTIF(H1489:AL1489,"AL/BF")+COUNTIF(H1489:AL1489,"AL/BL")+COUNTIF(H1489:AL1489,"UL/BF")/2+COUNTIF(H1489:AL1489,"UL/BL")/2+COUNTIF(H1489:AL1489,"PH/F")/2+COUNTIF(H1489:AL1489,"PH/L")/2+COUNTIF(H1489:AL1489,"MD")+COUNTIF(H1489:AL1489,"PMD")+COUNTIF(H1489:AL1489,"PM")+COUNTIF(H1489:AL1489,"BM")</f>
        <v>0</v>
      </c>
      <c r="AU1489" s="255">
        <f>COUNTIF(H1489:AL1489,"P/DS")/2+COUNTIF(H1489:AL1489,"P/NS")/2+COUNTIF(H1489:AL1489,"IL")+COUNTIF(H1489:AL1489,"NL")+COUNTIF(H1489:AL1489,"UL")+COUNTIF(H1489:AL1489,"UL/DS")/2+COUNTIF(H1489:AL1489,"UL/NS")/2+COUNTIF(H1489:AL1489,"KT")+COUNTIF(H1489:AL1489,"UL/BF")/2+COUNTIF(H1489:AL1489,"UL/BL")/2+COUNTIF(H1489:AL1489,"PH/F")/2+COUNTIF(H1489:AL1489,"PH/L")/2+COUNTIF(H1489:AL1489,"NB")</f>
        <v>27</v>
      </c>
      <c r="AV1489" s="258">
        <f>COUNTIF(H1489:AL1489,"PN")+COUNTIF(H1489:AL1489,"TVD")+COUNTIF(H1489:AL1489,"PH")+COUNTIF(H1489:AL1489,"PM")+COUNTIF(H1489:AL1489,"PDD")-COUNTIFS(H1489:AL1489,"PN",H1496:AL1496,"&gt;=3")-COUNTIFS(H1489:AL1489,"PM",H1496:AL1496,"&gt;=3")</f>
        <v>0</v>
      </c>
      <c r="AW1489" s="258">
        <f>COUNTIF(H1489:AL1489,"NS")+COUNTIF(H1489:AL1489,"D")+COUNTIF(H1489:AL1489,"BH")+COUNTIF(H1489:AL1489,"NHD")+COUNTIF(H1489:AL1489,"BM")-COUNTIFS(H1489:AL1489,"NS",H1496:AL1496,"&gt;=3")-COUNTIFS(H1489:AL1489,"BH",H1496:AL1496,"&gt;=3")-COUNTIFS(H1489:AL1489,"BM",H1496:AL1496,"&gt;=3")</f>
        <v>0</v>
      </c>
      <c r="AX1489" s="255">
        <f>COUNTIF(H1489:AL1489,"AL")+COUNTIF(H1489:AL1489,"AL/DS")/2+COUNTIF(H1489:AL1489,"AL/NS")/2+COUNTIF(H1489:AL1489,"AL/BF")+COUNTIF(H1489:AL1489,"AL/BL")/2</f>
        <v>0</v>
      </c>
      <c r="AY1489" s="255">
        <f>COUNTIF(H1489:AL1489,"SL")</f>
        <v>0</v>
      </c>
      <c r="AZ1489" s="255">
        <f>COUNTIF(H1489:AL1489,"NH")</f>
        <v>0</v>
      </c>
      <c r="BA1489" s="255">
        <f>COUNTIF(H1489:AL1489,"HL")</f>
        <v>0</v>
      </c>
      <c r="BB1489" s="255">
        <f>COUNTIF(G1489:AL1489,"P/DS")/2+COUNTIF(G1489:AL1489,"P/NS")/2+COUNTIF(G1489:AL1489,"UL")+COUNTIF(G1489:AL1489,"UL/DS")/2+COUNTIF(G1489:AL1489,"UL/NS")/2+COUNTIF(G1489:AL1489,"UL/BL")/2+COUNTIF(G1489:AL1489,"UL/BF")/2+COUNTIF(G1489:AL1489,"PH/F")/2+COUNTIF(G1489:AL1489,"PH/L")/2</f>
        <v>0</v>
      </c>
      <c r="BC1489" s="255">
        <f>COUNTIF(H1489:AL1489,"NB")</f>
        <v>0</v>
      </c>
      <c r="BD1489" s="255">
        <f>COUNTIF(H1489:AL1489,"NL")</f>
        <v>0</v>
      </c>
      <c r="BE1489" s="255">
        <f>COUNTIF(H1489:AL1489,"IL")</f>
        <v>27</v>
      </c>
      <c r="BF1489" s="255">
        <f>COUNTIF(H1489:AL1489,"KT")</f>
        <v>0</v>
      </c>
      <c r="BG1489" s="255">
        <f>COUNTIF(H1489:AL1489,"L70")</f>
        <v>0</v>
      </c>
      <c r="BH1489" s="255">
        <f>COUNTIF(H1489:AL1489,"MD")</f>
        <v>0</v>
      </c>
      <c r="BI1489" s="255">
        <f>COUNTIF(H1489:AL1489,"PMD")</f>
        <v>0</v>
      </c>
      <c r="BJ1489" s="255">
        <f>COUNTIF(H1489:AL1489,"PM")</f>
        <v>0</v>
      </c>
      <c r="BK1489" s="255">
        <f>COUNTIF(H1489:AL1489,"BM")</f>
        <v>0</v>
      </c>
      <c r="BL1489" s="261">
        <f>SUMIF(H1489:AL1489,"PD",H1490:AL1490)+SUMIF(H1489:AL1489,"PN",H1490:AL1490)+SUMIF(H1489:AL1489,"P/DS",H1490:AL1490)+SUMIF(H1489:AL1489,"PN/F",H1490:AL1490)+SUMIF(H1489:AL1489,"PN/L",H1490:AL1490)+SUMIF(H1489:AL1489,"TV",H1490:AL1490)+SUMIF(H1489:AL1489,"TVD",H1490:AL1490)+SUMIF(H1489:AL1489,"PDD",H1490:AL1490)</f>
        <v>0</v>
      </c>
      <c r="BM1489" s="261">
        <f>SUMIF(H1489:AL1489,"PD",H1491:AL1491)+SUMIF(H1489:AL1489,"PN",H1491:AL1491)+SUMIF(H1489:AL1489,"P/DS",H1491:AL1491)+SUMIF(H1489:AL1489,"PN/F",H1491:AL1491)+SUMIF(H1489:AL1489,"PN/L",H1491:AL1491)+SUMIF(H1489:AL1489,"TV",H1491:AL1491)+SUMIF(H1489:AL1489,"TVD",H1491:AL1491)+SUMIF(H1489:AL1489,"PDD",H1491:AL1491)+SUMIF(H1489:AL1489,"PMD",H1491:AL1491)</f>
        <v>0</v>
      </c>
      <c r="BN1489" s="261">
        <f>SUMIF(H1489:AL1489,"PD",H1492:AL1492)+SUMIF(H1489:AL1489,"PN",H1492:AL1492)+SUMIF(H1489:AL1489,"P/DS",H1492:AL1492)+SUMIF(H1489:AL1489,"PN/F",H1492:AL1492)+SUMIF(H1489:AL1489,"PN/L",H1492:AL1492)+SUMIF(H1489:AL1489,"TV",H1492:AL1492)+SUMIF(H1489:AL1489,"TVD",H1492:AL1492)</f>
        <v>0</v>
      </c>
      <c r="BO1489" s="261">
        <f>SUMIF(H1489:AL1489,"PD",H1493:AL1493)+SUMIF(H1489:AL1489,"PN",H1493:AL1493)+SUMIF(H1489:AL1489,"P/DS",H1493:AL1493)+SUMIF(H1489:AL1489,"PN/F",H1493:AL1493)+SUMIF(H1489:AL1489,"PN/L",H1493:AL1493)+SUMIF(H1489:AL1489,"TV",H1493:AL1493)+SUMIF(H1489:AL1489,"TVD",H1493:AL1493)</f>
        <v>0</v>
      </c>
      <c r="BP1489" s="261">
        <f>SUMIF(H1489:AL1489,"PD",H1494:AL1494)+SUMIF(H1489:AL1489,"PN",H1494:AL1494)+SUMIF(H1489:AL1489,"P/DS",H1494:AL1494)+SUMIF(H1489:AL1489,"PN/F",H1494:AL1494)+SUMIF(H1489:AL1489,"PN/L",H1494:AL1494)+SUMIF(H1489:AL1489,"TV",H1494:AL1494)+SUMIF(H1489:AL1489,"TVD",H1494:AL1494)+SUMIF(H1489:AL1489,"PDD",H1494:AL1494)+SUMIF(H1489:AL1489,"PH",H1494:AL1494)+SUMIF(H1489:AL1489,"PM",H1494:AL1494)</f>
        <v>0</v>
      </c>
      <c r="BQ1489" s="261">
        <f>SUMIF(H1489:AL1489,"PD",H1495:AL1495)+SUMIF(H1489:AL1489,"PN",H1495:AL1495)+SUMIF(H1489:AL1489,"P/DS",H1495:AL1495)+SUMIF(H1489:AL1489,"PN/F",H1495:AL1495)+SUMIF(H1489:AL1489,"PN/L",H1495:AL1495)+SUMIF(H1489:AL1489,"TV",H1495:AL1495)+SUMIF(H1489:AL1489,"TVD",H1495:AL1495)+SUMIF(H1489:AL1489,"PDD",H1495:AL1495)+SUMIF(H1489:AL1489,"PH",H1495:AL1495)+SUMIF(H1489:AL1489,"PM",H1495:AL1495)</f>
        <v>0</v>
      </c>
      <c r="BR1489" s="269">
        <f>SUM(H1490:AL1490)-BL1489</f>
        <v>0</v>
      </c>
      <c r="BS1489" s="269">
        <f>SUM(H1491:AL1491)-BM1489</f>
        <v>0</v>
      </c>
      <c r="BT1489" s="269">
        <f>SUM(H1492:AL1492)-BN1489</f>
        <v>0</v>
      </c>
      <c r="BU1489" s="269">
        <f>SUM(H1493:AL1493)-BO1489</f>
        <v>0</v>
      </c>
      <c r="BV1489" s="269">
        <f>SUM(H1494:AL1494)-BP1489</f>
        <v>0</v>
      </c>
      <c r="BW1489" s="269">
        <f>SUM(H1495:AL1495)-BQ1489</f>
        <v>0</v>
      </c>
      <c r="BX1489" s="255">
        <f>SUMIF(H1489:AL1489,"PD",H1496:AL1496)+SUMIF(H1489:AL1489,"PN",H1496:AL1496)+SUMIF(H1489:AL1489,"P/DS",H1496:AL1496)+SUMIF(H1489:AL1489,"PN/F",H1496:AL1496)+SUMIF(H1489:AL1489,"PN/L",H1496:AL1496)</f>
        <v>0</v>
      </c>
      <c r="BY1489" s="255">
        <f>SUM(H1496:AL1496)-BX1489</f>
        <v>0</v>
      </c>
      <c r="BZ1489" s="255">
        <f t="shared" ref="BZ1489" si="555">+SUM(BL1489:BW1496)</f>
        <v>0</v>
      </c>
      <c r="CA1489" s="266">
        <f>(COUNTIFS(H1489:AL1489,"PD",H1490:AL1490,"&gt;=2"))*0.5-IF(CN1489="VP",COUNTIFS($H$16:$AL$16,"SAT",H1489:AL1489,"PD",H1490:AL1490,"&gt;=2"))*0.5</f>
        <v>0</v>
      </c>
      <c r="CB1489" s="266">
        <f>(COUNTIFS(H1489:AL1489,"PN",H1491:AL1491,"&gt;=0.5",H1490:AL1490,"&gt;=1.5"))*0.5+COUNTIFS(H1489:AL1489,"PDD",H1491:AL1491,"&gt;=0.5",H1490:AL1490,"&gt;=1.5")*0.5</f>
        <v>0</v>
      </c>
      <c r="CC1489" s="273">
        <f>(COUNTIFS(H1489:AL1489,"TV",H1491:AL1491,"&gt;=10"))*0.5+(COUNTIFS(H1489:AL1489,"PMD",H1491:AL1491,"&gt;=2"))*0.5</f>
        <v>0</v>
      </c>
      <c r="CD1489" s="266">
        <f>(COUNTIFS(H1489:AL1489,"TVD",H1493:AL1493,"&gt;=6.5",H1491:AL1491,"&gt;=3.5"))*0.5</f>
        <v>0</v>
      </c>
      <c r="CE1489" s="266">
        <f>(COUNTIFS(H1489:AL1489,"PD",H1494:AL1494,"&gt;=10"))*0.5</f>
        <v>0</v>
      </c>
      <c r="CF1489" s="266">
        <f>(COUNTIFS(H1489:AL1489,"PDD",H1494:AL1494,"&gt;=3.5",H1495:AL1495,"&gt;=6.5")+COUNTIFS(H1489:AL1489,"PH",H1495:AL1495,"&gt;=0.5",H1494:AL1494,"&gt;=1.5")+COUNTIFS(H1489:AL1489,"PM",H1495:AL1495,"&gt;=0.5",H1494:AL1494,"&gt;=1.5"))*0.5</f>
        <v>0</v>
      </c>
      <c r="CG1489" s="266">
        <f>(COUNTIFS(H1489:AL1489,"DS",H1490:AL1490,"&gt;=2")+COUNTIFS(H1489:AL1489,"AL/DS",H1490:AL1490,"&gt;=2"))*0.5-IF(CN1489="VP",COUNTIFS($H$16:$AL$16,"SAT",H1489:AL1489,"DS",H1490:AL1490,"&gt;=2"))*0.5</f>
        <v>0</v>
      </c>
      <c r="CH1489" s="266">
        <f>(COUNTIFS(H1489:AL1489,"NS",H1491:AL1491,"&gt;=0.5",H1490:AL1490,"&gt;=1.5")+COUNTIFS(H1489:AL1489,"AL/NS",H1491:AL1491,"&gt;=0.5",H1490:AL1490,"&gt;=1.5")+COUNTIFS(H1489:AL1489,"NHD",H1491:AL1491,"&gt;=4.5",H1494:AL1494,"&gt;=2",H1490:AL1490,"&gt;=1.5"))*0.5</f>
        <v>0</v>
      </c>
      <c r="CI1489" s="266">
        <f>(COUNTIF(H1491:AL1491,"&gt;=10")+COUNTIFS(H1489:AL1489,"MD",H1491:AL1491,"&gt;=2")-COUNTIFS(H1489:AL1489,"TV",H1491:AL1491,"&gt;=10"))*0.5</f>
        <v>0</v>
      </c>
      <c r="CJ1489" s="266">
        <f>(COUNTIFS(H1489:AL1489,"D",H1493:AL1493,"&gt;=6.5",H1491:AL1491,"&gt;=3.5"))*0.5</f>
        <v>0</v>
      </c>
      <c r="CK1489" s="266">
        <f>(COUNTIF(H1494:AL1494,"&gt;=10")-COUNTIFS(H1489:AL1489,"PD",H1494:AL1494,"&gt;=10"))*0.5</f>
        <v>0</v>
      </c>
      <c r="CL1489" s="265">
        <f>(COUNTIFS(H1489:AL1489,"NHD",H1494:AL1494,"&gt;=3.5",H1495:AL1495,"&gt;=6.5")+COUNTIFS(H1489:AL1489,"BH",H1494:AL1494,"&gt;=1.5",H1495:AL1495,"&gt;=0.5")+COUNTIFS(H1489:AL1489,"BM",H1494:AL1494,"&gt;=1.5",H1495:AL1495,"&gt;=0.5")+COUNTIFS(H1489:AL1489,"D",H1494:AL1494,"&gt;=1.5",H1495:AL1495,"&gt;=0.5"))*0.5</f>
        <v>0</v>
      </c>
      <c r="CM1489" s="272"/>
      <c r="CN1489" s="264" t="s">
        <v>723</v>
      </c>
      <c r="CO1489" s="138">
        <f t="shared" ref="CO1489" si="556">+AM1489+AN1489+AO1489+AP1489+AQ1489+AR1489+AS1489+AU1489+BG1489</f>
        <v>27</v>
      </c>
      <c r="CP1489" s="225">
        <f>+SUM(I1490:I1495)-I1496</f>
        <v>0</v>
      </c>
      <c r="CQ1489" s="225">
        <f>+SUM(J1490:J1495)-J1496</f>
        <v>0</v>
      </c>
      <c r="CR1489" s="225">
        <f>+SUM(K1490:K1495)-K1496</f>
        <v>0</v>
      </c>
      <c r="CS1489" s="139"/>
      <c r="CT1489" s="139"/>
      <c r="CU1489" s="139"/>
      <c r="CV1489" s="139"/>
      <c r="CW1489" s="139"/>
      <c r="CX1489" s="139"/>
      <c r="CY1489" s="139"/>
      <c r="CZ1489" s="139"/>
      <c r="DA1489" s="139"/>
    </row>
    <row r="1490" spans="1:105" s="120" customFormat="1" ht="15" customHeight="1">
      <c r="A1490" s="228"/>
      <c r="B1490" s="421"/>
      <c r="C1490" s="424"/>
      <c r="D1490" s="237"/>
      <c r="E1490" s="237"/>
      <c r="F1490" s="242" t="s">
        <v>82</v>
      </c>
      <c r="G1490" s="121">
        <v>1.5</v>
      </c>
      <c r="H1490" s="83"/>
      <c r="I1490" s="83"/>
      <c r="J1490" s="83"/>
      <c r="K1490" s="83"/>
      <c r="L1490" s="83"/>
      <c r="M1490" s="83"/>
      <c r="N1490" s="83"/>
      <c r="O1490" s="83"/>
      <c r="P1490" s="83"/>
      <c r="Q1490" s="83"/>
      <c r="R1490" s="83"/>
      <c r="S1490" s="83"/>
      <c r="T1490" s="83"/>
      <c r="U1490" s="83"/>
      <c r="V1490" s="83"/>
      <c r="W1490" s="83"/>
      <c r="X1490" s="83"/>
      <c r="Y1490" s="83"/>
      <c r="Z1490" s="83"/>
      <c r="AA1490" s="83"/>
      <c r="AB1490" s="83"/>
      <c r="AC1490" s="79"/>
      <c r="AD1490" s="79"/>
      <c r="AE1490" s="79"/>
      <c r="AF1490" s="79"/>
      <c r="AG1490" s="79"/>
      <c r="AH1490" s="79"/>
      <c r="AI1490" s="79"/>
      <c r="AJ1490" s="79"/>
      <c r="AK1490" s="79"/>
      <c r="AL1490" s="79"/>
      <c r="AM1490" s="240"/>
      <c r="AN1490" s="240"/>
      <c r="AO1490" s="240"/>
      <c r="AP1490" s="240"/>
      <c r="AQ1490" s="240"/>
      <c r="AR1490" s="240"/>
      <c r="AS1490" s="240"/>
      <c r="AT1490" s="256"/>
      <c r="AU1490" s="256"/>
      <c r="AV1490" s="259"/>
      <c r="AW1490" s="259"/>
      <c r="AX1490" s="256"/>
      <c r="AY1490" s="256"/>
      <c r="AZ1490" s="256"/>
      <c r="BA1490" s="256"/>
      <c r="BB1490" s="256"/>
      <c r="BC1490" s="256"/>
      <c r="BD1490" s="256"/>
      <c r="BE1490" s="256"/>
      <c r="BF1490" s="256"/>
      <c r="BG1490" s="256"/>
      <c r="BH1490" s="256"/>
      <c r="BI1490" s="256"/>
      <c r="BJ1490" s="256"/>
      <c r="BK1490" s="256"/>
      <c r="BL1490" s="262"/>
      <c r="BM1490" s="262"/>
      <c r="BN1490" s="262"/>
      <c r="BO1490" s="262"/>
      <c r="BP1490" s="262"/>
      <c r="BQ1490" s="262"/>
      <c r="BR1490" s="270"/>
      <c r="BS1490" s="270"/>
      <c r="BT1490" s="270"/>
      <c r="BU1490" s="270"/>
      <c r="BV1490" s="270"/>
      <c r="BW1490" s="270"/>
      <c r="BX1490" s="256"/>
      <c r="BY1490" s="256"/>
      <c r="BZ1490" s="256"/>
      <c r="CA1490" s="267"/>
      <c r="CB1490" s="267"/>
      <c r="CC1490" s="274"/>
      <c r="CD1490" s="267"/>
      <c r="CE1490" s="267"/>
      <c r="CF1490" s="267"/>
      <c r="CG1490" s="267"/>
      <c r="CH1490" s="267"/>
      <c r="CI1490" s="267"/>
      <c r="CJ1490" s="267"/>
      <c r="CK1490" s="267"/>
      <c r="CL1490" s="265"/>
      <c r="CM1490" s="272"/>
      <c r="CN1490" s="264"/>
      <c r="CO1490" s="138"/>
      <c r="CP1490" s="226"/>
      <c r="CQ1490" s="226"/>
      <c r="CR1490" s="226"/>
      <c r="CS1490" s="139"/>
      <c r="CT1490" s="139"/>
      <c r="CU1490" s="139"/>
      <c r="CV1490" s="139"/>
      <c r="CW1490" s="139"/>
      <c r="CX1490" s="139"/>
      <c r="CY1490" s="139"/>
      <c r="CZ1490" s="139"/>
      <c r="DA1490" s="139"/>
    </row>
    <row r="1491" spans="1:105" s="120" customFormat="1" ht="15" customHeight="1">
      <c r="A1491" s="228"/>
      <c r="B1491" s="421"/>
      <c r="C1491" s="424"/>
      <c r="D1491" s="237"/>
      <c r="E1491" s="237"/>
      <c r="F1491" s="243"/>
      <c r="G1491" s="122">
        <v>2</v>
      </c>
      <c r="H1491" s="84"/>
      <c r="I1491" s="84"/>
      <c r="J1491" s="84"/>
      <c r="K1491" s="84"/>
      <c r="L1491" s="84"/>
      <c r="M1491" s="84"/>
      <c r="N1491" s="84"/>
      <c r="O1491" s="84"/>
      <c r="P1491" s="84"/>
      <c r="Q1491" s="84"/>
      <c r="R1491" s="84"/>
      <c r="S1491" s="84"/>
      <c r="T1491" s="84"/>
      <c r="U1491" s="84"/>
      <c r="V1491" s="84"/>
      <c r="W1491" s="84"/>
      <c r="X1491" s="84"/>
      <c r="Y1491" s="84"/>
      <c r="Z1491" s="84"/>
      <c r="AA1491" s="84"/>
      <c r="AB1491" s="84"/>
      <c r="AC1491" s="80"/>
      <c r="AD1491" s="80"/>
      <c r="AE1491" s="80"/>
      <c r="AF1491" s="80"/>
      <c r="AG1491" s="80"/>
      <c r="AH1491" s="80"/>
      <c r="AI1491" s="80"/>
      <c r="AJ1491" s="80"/>
      <c r="AK1491" s="80"/>
      <c r="AL1491" s="80"/>
      <c r="AM1491" s="240"/>
      <c r="AN1491" s="240"/>
      <c r="AO1491" s="240"/>
      <c r="AP1491" s="240"/>
      <c r="AQ1491" s="240"/>
      <c r="AR1491" s="240"/>
      <c r="AS1491" s="240"/>
      <c r="AT1491" s="256"/>
      <c r="AU1491" s="256"/>
      <c r="AV1491" s="259"/>
      <c r="AW1491" s="259"/>
      <c r="AX1491" s="256"/>
      <c r="AY1491" s="256"/>
      <c r="AZ1491" s="256"/>
      <c r="BA1491" s="256"/>
      <c r="BB1491" s="256"/>
      <c r="BC1491" s="256"/>
      <c r="BD1491" s="256"/>
      <c r="BE1491" s="256"/>
      <c r="BF1491" s="256"/>
      <c r="BG1491" s="256"/>
      <c r="BH1491" s="256"/>
      <c r="BI1491" s="256"/>
      <c r="BJ1491" s="256"/>
      <c r="BK1491" s="256"/>
      <c r="BL1491" s="262"/>
      <c r="BM1491" s="262"/>
      <c r="BN1491" s="262"/>
      <c r="BO1491" s="262"/>
      <c r="BP1491" s="262"/>
      <c r="BQ1491" s="262"/>
      <c r="BR1491" s="270"/>
      <c r="BS1491" s="270"/>
      <c r="BT1491" s="270"/>
      <c r="BU1491" s="270"/>
      <c r="BV1491" s="270"/>
      <c r="BW1491" s="270"/>
      <c r="BX1491" s="256"/>
      <c r="BY1491" s="256"/>
      <c r="BZ1491" s="256"/>
      <c r="CA1491" s="267"/>
      <c r="CB1491" s="267"/>
      <c r="CC1491" s="274"/>
      <c r="CD1491" s="267"/>
      <c r="CE1491" s="267"/>
      <c r="CF1491" s="267"/>
      <c r="CG1491" s="267"/>
      <c r="CH1491" s="267"/>
      <c r="CI1491" s="267"/>
      <c r="CJ1491" s="267"/>
      <c r="CK1491" s="267"/>
      <c r="CL1491" s="265"/>
      <c r="CM1491" s="272"/>
      <c r="CN1491" s="264"/>
      <c r="CO1491" s="138"/>
      <c r="CP1491" s="226"/>
      <c r="CQ1491" s="226"/>
      <c r="CR1491" s="226"/>
      <c r="CS1491" s="139"/>
      <c r="CT1491" s="139"/>
      <c r="CU1491" s="139"/>
      <c r="CV1491" s="139"/>
      <c r="CW1491" s="139"/>
      <c r="CX1491" s="139"/>
      <c r="CY1491" s="139"/>
      <c r="CZ1491" s="139"/>
      <c r="DA1491" s="139"/>
    </row>
    <row r="1492" spans="1:105" s="120" customFormat="1" ht="15" customHeight="1">
      <c r="A1492" s="228"/>
      <c r="B1492" s="421"/>
      <c r="C1492" s="424"/>
      <c r="D1492" s="237"/>
      <c r="E1492" s="237"/>
      <c r="F1492" s="243"/>
      <c r="G1492" s="122">
        <v>2.1</v>
      </c>
      <c r="H1492" s="84"/>
      <c r="I1492" s="84"/>
      <c r="J1492" s="84"/>
      <c r="K1492" s="84"/>
      <c r="L1492" s="84"/>
      <c r="M1492" s="84"/>
      <c r="N1492" s="84"/>
      <c r="O1492" s="84"/>
      <c r="P1492" s="84"/>
      <c r="Q1492" s="84"/>
      <c r="R1492" s="84"/>
      <c r="S1492" s="84"/>
      <c r="T1492" s="84"/>
      <c r="U1492" s="84"/>
      <c r="V1492" s="84"/>
      <c r="W1492" s="84"/>
      <c r="X1492" s="84"/>
      <c r="Y1492" s="84"/>
      <c r="Z1492" s="84"/>
      <c r="AA1492" s="84"/>
      <c r="AB1492" s="84"/>
      <c r="AC1492" s="80"/>
      <c r="AD1492" s="80"/>
      <c r="AE1492" s="80"/>
      <c r="AF1492" s="80"/>
      <c r="AG1492" s="80"/>
      <c r="AH1492" s="80"/>
      <c r="AI1492" s="80"/>
      <c r="AJ1492" s="80"/>
      <c r="AK1492" s="80"/>
      <c r="AL1492" s="80"/>
      <c r="AM1492" s="240"/>
      <c r="AN1492" s="240"/>
      <c r="AO1492" s="240"/>
      <c r="AP1492" s="240"/>
      <c r="AQ1492" s="240"/>
      <c r="AR1492" s="240"/>
      <c r="AS1492" s="240"/>
      <c r="AT1492" s="256"/>
      <c r="AU1492" s="256"/>
      <c r="AV1492" s="259"/>
      <c r="AW1492" s="259"/>
      <c r="AX1492" s="256"/>
      <c r="AY1492" s="256"/>
      <c r="AZ1492" s="256"/>
      <c r="BA1492" s="256"/>
      <c r="BB1492" s="256"/>
      <c r="BC1492" s="256"/>
      <c r="BD1492" s="256"/>
      <c r="BE1492" s="256"/>
      <c r="BF1492" s="256"/>
      <c r="BG1492" s="256"/>
      <c r="BH1492" s="256"/>
      <c r="BI1492" s="256"/>
      <c r="BJ1492" s="256"/>
      <c r="BK1492" s="256"/>
      <c r="BL1492" s="262"/>
      <c r="BM1492" s="262"/>
      <c r="BN1492" s="262"/>
      <c r="BO1492" s="262"/>
      <c r="BP1492" s="262"/>
      <c r="BQ1492" s="262"/>
      <c r="BR1492" s="270"/>
      <c r="BS1492" s="270"/>
      <c r="BT1492" s="270"/>
      <c r="BU1492" s="270"/>
      <c r="BV1492" s="270"/>
      <c r="BW1492" s="270"/>
      <c r="BX1492" s="256"/>
      <c r="BY1492" s="256"/>
      <c r="BZ1492" s="256"/>
      <c r="CA1492" s="267"/>
      <c r="CB1492" s="267"/>
      <c r="CC1492" s="274"/>
      <c r="CD1492" s="267"/>
      <c r="CE1492" s="267"/>
      <c r="CF1492" s="267"/>
      <c r="CG1492" s="267"/>
      <c r="CH1492" s="267"/>
      <c r="CI1492" s="267"/>
      <c r="CJ1492" s="267"/>
      <c r="CK1492" s="267"/>
      <c r="CL1492" s="265"/>
      <c r="CM1492" s="272"/>
      <c r="CN1492" s="264"/>
      <c r="CO1492" s="138"/>
      <c r="CP1492" s="226"/>
      <c r="CQ1492" s="226"/>
      <c r="CR1492" s="226"/>
      <c r="CS1492" s="139"/>
      <c r="CT1492" s="139"/>
      <c r="CU1492" s="139"/>
      <c r="CV1492" s="139"/>
      <c r="CW1492" s="139"/>
      <c r="CX1492" s="139"/>
      <c r="CY1492" s="139"/>
      <c r="CZ1492" s="139"/>
      <c r="DA1492" s="139"/>
    </row>
    <row r="1493" spans="1:105" s="120" customFormat="1" ht="15" customHeight="1">
      <c r="A1493" s="228"/>
      <c r="B1493" s="421"/>
      <c r="C1493" s="424"/>
      <c r="D1493" s="237"/>
      <c r="E1493" s="237"/>
      <c r="F1493" s="243"/>
      <c r="G1493" s="122">
        <v>2.7</v>
      </c>
      <c r="H1493" s="84"/>
      <c r="I1493" s="84"/>
      <c r="J1493" s="84"/>
      <c r="K1493" s="84"/>
      <c r="L1493" s="84"/>
      <c r="M1493" s="84"/>
      <c r="N1493" s="84"/>
      <c r="O1493" s="84"/>
      <c r="P1493" s="84"/>
      <c r="Q1493" s="84"/>
      <c r="R1493" s="84"/>
      <c r="S1493" s="84"/>
      <c r="T1493" s="84"/>
      <c r="U1493" s="84"/>
      <c r="V1493" s="84"/>
      <c r="W1493" s="84"/>
      <c r="X1493" s="84"/>
      <c r="Y1493" s="84"/>
      <c r="Z1493" s="84"/>
      <c r="AA1493" s="84"/>
      <c r="AB1493" s="84"/>
      <c r="AC1493" s="80"/>
      <c r="AD1493" s="80"/>
      <c r="AE1493" s="80"/>
      <c r="AF1493" s="80"/>
      <c r="AG1493" s="80"/>
      <c r="AH1493" s="80"/>
      <c r="AI1493" s="80"/>
      <c r="AJ1493" s="80"/>
      <c r="AK1493" s="80"/>
      <c r="AL1493" s="80"/>
      <c r="AM1493" s="240"/>
      <c r="AN1493" s="240"/>
      <c r="AO1493" s="240"/>
      <c r="AP1493" s="240"/>
      <c r="AQ1493" s="240"/>
      <c r="AR1493" s="240"/>
      <c r="AS1493" s="240"/>
      <c r="AT1493" s="256"/>
      <c r="AU1493" s="256"/>
      <c r="AV1493" s="259"/>
      <c r="AW1493" s="259"/>
      <c r="AX1493" s="256"/>
      <c r="AY1493" s="256"/>
      <c r="AZ1493" s="256"/>
      <c r="BA1493" s="256"/>
      <c r="BB1493" s="256"/>
      <c r="BC1493" s="256"/>
      <c r="BD1493" s="256"/>
      <c r="BE1493" s="256"/>
      <c r="BF1493" s="256"/>
      <c r="BG1493" s="256"/>
      <c r="BH1493" s="256"/>
      <c r="BI1493" s="256"/>
      <c r="BJ1493" s="256"/>
      <c r="BK1493" s="256"/>
      <c r="BL1493" s="262"/>
      <c r="BM1493" s="262"/>
      <c r="BN1493" s="262"/>
      <c r="BO1493" s="262"/>
      <c r="BP1493" s="262"/>
      <c r="BQ1493" s="262"/>
      <c r="BR1493" s="270"/>
      <c r="BS1493" s="270"/>
      <c r="BT1493" s="270"/>
      <c r="BU1493" s="270"/>
      <c r="BV1493" s="270"/>
      <c r="BW1493" s="270"/>
      <c r="BX1493" s="256"/>
      <c r="BY1493" s="256"/>
      <c r="BZ1493" s="256"/>
      <c r="CA1493" s="267"/>
      <c r="CB1493" s="267"/>
      <c r="CC1493" s="274"/>
      <c r="CD1493" s="267"/>
      <c r="CE1493" s="267"/>
      <c r="CF1493" s="267"/>
      <c r="CG1493" s="267"/>
      <c r="CH1493" s="267"/>
      <c r="CI1493" s="267"/>
      <c r="CJ1493" s="267"/>
      <c r="CK1493" s="267"/>
      <c r="CL1493" s="265"/>
      <c r="CM1493" s="272"/>
      <c r="CN1493" s="264"/>
      <c r="CO1493" s="138"/>
      <c r="CP1493" s="226"/>
      <c r="CQ1493" s="226"/>
      <c r="CR1493" s="226"/>
      <c r="CS1493" s="139"/>
      <c r="CT1493" s="139"/>
      <c r="CU1493" s="139"/>
      <c r="CV1493" s="139"/>
      <c r="CW1493" s="139"/>
      <c r="CX1493" s="139"/>
      <c r="CY1493" s="139"/>
      <c r="CZ1493" s="139"/>
      <c r="DA1493" s="139"/>
    </row>
    <row r="1494" spans="1:105" s="120" customFormat="1" ht="15" customHeight="1">
      <c r="A1494" s="228"/>
      <c r="B1494" s="421"/>
      <c r="C1494" s="424"/>
      <c r="D1494" s="237"/>
      <c r="E1494" s="237"/>
      <c r="F1494" s="243"/>
      <c r="G1494" s="122">
        <v>3</v>
      </c>
      <c r="H1494" s="84"/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4"/>
      <c r="U1494" s="84"/>
      <c r="V1494" s="84"/>
      <c r="W1494" s="84"/>
      <c r="X1494" s="84"/>
      <c r="Y1494" s="84"/>
      <c r="Z1494" s="84"/>
      <c r="AA1494" s="84"/>
      <c r="AB1494" s="84"/>
      <c r="AC1494" s="80"/>
      <c r="AD1494" s="80"/>
      <c r="AE1494" s="80"/>
      <c r="AF1494" s="80"/>
      <c r="AG1494" s="80"/>
      <c r="AH1494" s="80"/>
      <c r="AI1494" s="80"/>
      <c r="AJ1494" s="80"/>
      <c r="AK1494" s="80"/>
      <c r="AL1494" s="80"/>
      <c r="AM1494" s="240"/>
      <c r="AN1494" s="240"/>
      <c r="AO1494" s="240"/>
      <c r="AP1494" s="240"/>
      <c r="AQ1494" s="240"/>
      <c r="AR1494" s="240"/>
      <c r="AS1494" s="240"/>
      <c r="AT1494" s="256"/>
      <c r="AU1494" s="256"/>
      <c r="AV1494" s="259"/>
      <c r="AW1494" s="259"/>
      <c r="AX1494" s="256"/>
      <c r="AY1494" s="256"/>
      <c r="AZ1494" s="256"/>
      <c r="BA1494" s="256"/>
      <c r="BB1494" s="256"/>
      <c r="BC1494" s="256"/>
      <c r="BD1494" s="256"/>
      <c r="BE1494" s="256"/>
      <c r="BF1494" s="256"/>
      <c r="BG1494" s="256"/>
      <c r="BH1494" s="256"/>
      <c r="BI1494" s="256"/>
      <c r="BJ1494" s="256"/>
      <c r="BK1494" s="256"/>
      <c r="BL1494" s="262"/>
      <c r="BM1494" s="262"/>
      <c r="BN1494" s="262"/>
      <c r="BO1494" s="262"/>
      <c r="BP1494" s="262"/>
      <c r="BQ1494" s="262"/>
      <c r="BR1494" s="270"/>
      <c r="BS1494" s="270"/>
      <c r="BT1494" s="270"/>
      <c r="BU1494" s="270"/>
      <c r="BV1494" s="270"/>
      <c r="BW1494" s="270"/>
      <c r="BX1494" s="256"/>
      <c r="BY1494" s="256"/>
      <c r="BZ1494" s="256"/>
      <c r="CA1494" s="267"/>
      <c r="CB1494" s="267"/>
      <c r="CC1494" s="274"/>
      <c r="CD1494" s="267"/>
      <c r="CE1494" s="267"/>
      <c r="CF1494" s="267"/>
      <c r="CG1494" s="267"/>
      <c r="CH1494" s="267"/>
      <c r="CI1494" s="267"/>
      <c r="CJ1494" s="267"/>
      <c r="CK1494" s="267"/>
      <c r="CL1494" s="265"/>
      <c r="CM1494" s="272"/>
      <c r="CN1494" s="264"/>
      <c r="CO1494" s="138"/>
      <c r="CP1494" s="226"/>
      <c r="CQ1494" s="226"/>
      <c r="CR1494" s="226"/>
      <c r="CS1494" s="139"/>
      <c r="CT1494" s="139"/>
      <c r="CU1494" s="139"/>
      <c r="CV1494" s="139"/>
      <c r="CW1494" s="139"/>
      <c r="CX1494" s="139"/>
      <c r="CY1494" s="139"/>
      <c r="CZ1494" s="139"/>
      <c r="DA1494" s="139"/>
    </row>
    <row r="1495" spans="1:105" s="120" customFormat="1" ht="15" customHeight="1">
      <c r="A1495" s="228"/>
      <c r="B1495" s="421"/>
      <c r="C1495" s="424"/>
      <c r="D1495" s="237"/>
      <c r="E1495" s="237"/>
      <c r="F1495" s="244"/>
      <c r="G1495" s="123">
        <v>3.9</v>
      </c>
      <c r="H1495" s="85"/>
      <c r="I1495" s="85"/>
      <c r="J1495" s="85"/>
      <c r="K1495" s="85"/>
      <c r="L1495" s="85"/>
      <c r="M1495" s="85"/>
      <c r="N1495" s="85"/>
      <c r="O1495" s="85"/>
      <c r="P1495" s="85"/>
      <c r="Q1495" s="85"/>
      <c r="R1495" s="85"/>
      <c r="S1495" s="85"/>
      <c r="T1495" s="85"/>
      <c r="U1495" s="85"/>
      <c r="V1495" s="85"/>
      <c r="W1495" s="85"/>
      <c r="X1495" s="85"/>
      <c r="Y1495" s="85"/>
      <c r="Z1495" s="85"/>
      <c r="AA1495" s="85"/>
      <c r="AB1495" s="85"/>
      <c r="AC1495" s="81"/>
      <c r="AD1495" s="81"/>
      <c r="AE1495" s="81"/>
      <c r="AF1495" s="81"/>
      <c r="AG1495" s="81"/>
      <c r="AH1495" s="81"/>
      <c r="AI1495" s="81"/>
      <c r="AJ1495" s="81"/>
      <c r="AK1495" s="81"/>
      <c r="AL1495" s="81"/>
      <c r="AM1495" s="240"/>
      <c r="AN1495" s="240"/>
      <c r="AO1495" s="240"/>
      <c r="AP1495" s="240"/>
      <c r="AQ1495" s="240"/>
      <c r="AR1495" s="240"/>
      <c r="AS1495" s="240"/>
      <c r="AT1495" s="256"/>
      <c r="AU1495" s="256"/>
      <c r="AV1495" s="259"/>
      <c r="AW1495" s="259"/>
      <c r="AX1495" s="256"/>
      <c r="AY1495" s="256"/>
      <c r="AZ1495" s="256"/>
      <c r="BA1495" s="256"/>
      <c r="BB1495" s="256"/>
      <c r="BC1495" s="256"/>
      <c r="BD1495" s="256"/>
      <c r="BE1495" s="256"/>
      <c r="BF1495" s="256"/>
      <c r="BG1495" s="256"/>
      <c r="BH1495" s="256"/>
      <c r="BI1495" s="256"/>
      <c r="BJ1495" s="256"/>
      <c r="BK1495" s="256"/>
      <c r="BL1495" s="262"/>
      <c r="BM1495" s="262"/>
      <c r="BN1495" s="262"/>
      <c r="BO1495" s="262"/>
      <c r="BP1495" s="262"/>
      <c r="BQ1495" s="262"/>
      <c r="BR1495" s="270"/>
      <c r="BS1495" s="270"/>
      <c r="BT1495" s="270"/>
      <c r="BU1495" s="270"/>
      <c r="BV1495" s="270"/>
      <c r="BW1495" s="270"/>
      <c r="BX1495" s="256"/>
      <c r="BY1495" s="256"/>
      <c r="BZ1495" s="256"/>
      <c r="CA1495" s="267"/>
      <c r="CB1495" s="267"/>
      <c r="CC1495" s="274"/>
      <c r="CD1495" s="267"/>
      <c r="CE1495" s="267"/>
      <c r="CF1495" s="267"/>
      <c r="CG1495" s="267"/>
      <c r="CH1495" s="267"/>
      <c r="CI1495" s="267"/>
      <c r="CJ1495" s="267"/>
      <c r="CK1495" s="267"/>
      <c r="CL1495" s="265"/>
      <c r="CM1495" s="272"/>
      <c r="CN1495" s="264"/>
      <c r="CO1495" s="138"/>
      <c r="CP1495" s="226"/>
      <c r="CQ1495" s="226"/>
      <c r="CR1495" s="226"/>
      <c r="CS1495" s="139"/>
      <c r="CT1495" s="139"/>
      <c r="CU1495" s="139"/>
      <c r="CV1495" s="139"/>
      <c r="CW1495" s="139"/>
      <c r="CX1495" s="139"/>
      <c r="CY1495" s="139"/>
      <c r="CZ1495" s="139"/>
      <c r="DA1495" s="139"/>
    </row>
    <row r="1496" spans="1:105" s="120" customFormat="1" ht="15" customHeight="1">
      <c r="A1496" s="229"/>
      <c r="B1496" s="422"/>
      <c r="C1496" s="425"/>
      <c r="D1496" s="238"/>
      <c r="E1496" s="238"/>
      <c r="F1496" s="245" t="s">
        <v>83</v>
      </c>
      <c r="G1496" s="246"/>
      <c r="H1496" s="82"/>
      <c r="I1496" s="82"/>
      <c r="J1496" s="82"/>
      <c r="K1496" s="82"/>
      <c r="L1496" s="82"/>
      <c r="M1496" s="82"/>
      <c r="N1496" s="82"/>
      <c r="O1496" s="82"/>
      <c r="P1496" s="82"/>
      <c r="Q1496" s="82"/>
      <c r="R1496" s="82"/>
      <c r="S1496" s="82"/>
      <c r="T1496" s="82"/>
      <c r="U1496" s="82"/>
      <c r="V1496" s="82"/>
      <c r="W1496" s="82"/>
      <c r="X1496" s="82"/>
      <c r="Y1496" s="82"/>
      <c r="Z1496" s="82"/>
      <c r="AA1496" s="82"/>
      <c r="AB1496" s="82"/>
      <c r="AC1496" s="35"/>
      <c r="AD1496" s="35"/>
      <c r="AE1496" s="35"/>
      <c r="AF1496" s="35"/>
      <c r="AG1496" s="35"/>
      <c r="AH1496" s="35"/>
      <c r="AI1496" s="35"/>
      <c r="AJ1496" s="35"/>
      <c r="AK1496" s="35"/>
      <c r="AL1496" s="35"/>
      <c r="AM1496" s="241"/>
      <c r="AN1496" s="241"/>
      <c r="AO1496" s="241"/>
      <c r="AP1496" s="241"/>
      <c r="AQ1496" s="241"/>
      <c r="AR1496" s="241"/>
      <c r="AS1496" s="241"/>
      <c r="AT1496" s="257"/>
      <c r="AU1496" s="257"/>
      <c r="AV1496" s="260"/>
      <c r="AW1496" s="260"/>
      <c r="AX1496" s="257"/>
      <c r="AY1496" s="257"/>
      <c r="AZ1496" s="257"/>
      <c r="BA1496" s="257"/>
      <c r="BB1496" s="257"/>
      <c r="BC1496" s="257"/>
      <c r="BD1496" s="257"/>
      <c r="BE1496" s="257"/>
      <c r="BF1496" s="257"/>
      <c r="BG1496" s="257"/>
      <c r="BH1496" s="257"/>
      <c r="BI1496" s="257"/>
      <c r="BJ1496" s="257"/>
      <c r="BK1496" s="257"/>
      <c r="BL1496" s="263"/>
      <c r="BM1496" s="263"/>
      <c r="BN1496" s="263"/>
      <c r="BO1496" s="263"/>
      <c r="BP1496" s="263"/>
      <c r="BQ1496" s="263"/>
      <c r="BR1496" s="271"/>
      <c r="BS1496" s="271"/>
      <c r="BT1496" s="271"/>
      <c r="BU1496" s="271"/>
      <c r="BV1496" s="271"/>
      <c r="BW1496" s="271"/>
      <c r="BX1496" s="257"/>
      <c r="BY1496" s="257"/>
      <c r="BZ1496" s="257"/>
      <c r="CA1496" s="268"/>
      <c r="CB1496" s="268"/>
      <c r="CC1496" s="275"/>
      <c r="CD1496" s="268"/>
      <c r="CE1496" s="268"/>
      <c r="CF1496" s="268"/>
      <c r="CG1496" s="268"/>
      <c r="CH1496" s="268"/>
      <c r="CI1496" s="268"/>
      <c r="CJ1496" s="268"/>
      <c r="CK1496" s="268"/>
      <c r="CL1496" s="265"/>
      <c r="CM1496" s="272"/>
      <c r="CN1496" s="264"/>
      <c r="CO1496" s="138"/>
      <c r="CP1496" s="226"/>
      <c r="CQ1496" s="226"/>
      <c r="CR1496" s="226"/>
      <c r="CS1496" s="139"/>
      <c r="CT1496" s="139"/>
      <c r="CU1496" s="139"/>
      <c r="CV1496" s="139"/>
      <c r="CW1496" s="139"/>
      <c r="CX1496" s="139"/>
      <c r="CY1496" s="139"/>
      <c r="CZ1496" s="139"/>
      <c r="DA1496" s="139"/>
    </row>
    <row r="1497" spans="1:105" s="120" customFormat="1" ht="15" customHeight="1">
      <c r="A1497" s="227">
        <f t="shared" ref="A1497" si="557">A1489+1</f>
        <v>185</v>
      </c>
      <c r="B1497" s="420" t="s">
        <v>326</v>
      </c>
      <c r="C1497" s="424" t="s">
        <v>327</v>
      </c>
      <c r="D1497" s="236">
        <v>43252</v>
      </c>
      <c r="E1497" s="236" t="s">
        <v>1252</v>
      </c>
      <c r="F1497" s="253" t="s">
        <v>80</v>
      </c>
      <c r="G1497" s="254"/>
      <c r="H1497" s="82" t="s">
        <v>73</v>
      </c>
      <c r="I1497" s="82"/>
      <c r="J1497" s="82" t="s">
        <v>73</v>
      </c>
      <c r="K1497" s="82" t="s">
        <v>73</v>
      </c>
      <c r="L1497" s="82" t="s">
        <v>73</v>
      </c>
      <c r="M1497" s="82" t="s">
        <v>73</v>
      </c>
      <c r="N1497" s="82" t="s">
        <v>73</v>
      </c>
      <c r="O1497" s="82"/>
      <c r="P1497" s="82" t="s">
        <v>73</v>
      </c>
      <c r="Q1497" s="82" t="s">
        <v>73</v>
      </c>
      <c r="R1497" s="82" t="s">
        <v>73</v>
      </c>
      <c r="S1497" s="82" t="s">
        <v>73</v>
      </c>
      <c r="T1497" s="82" t="s">
        <v>73</v>
      </c>
      <c r="U1497" s="82" t="s">
        <v>73</v>
      </c>
      <c r="V1497" s="82"/>
      <c r="W1497" s="82" t="s">
        <v>73</v>
      </c>
      <c r="X1497" s="82" t="s">
        <v>73</v>
      </c>
      <c r="Y1497" s="82" t="s">
        <v>73</v>
      </c>
      <c r="Z1497" s="82" t="s">
        <v>73</v>
      </c>
      <c r="AA1497" s="82" t="s">
        <v>73</v>
      </c>
      <c r="AB1497" s="82" t="s">
        <v>73</v>
      </c>
      <c r="AC1497" s="82"/>
      <c r="AD1497" s="82" t="s">
        <v>73</v>
      </c>
      <c r="AE1497" s="82" t="s">
        <v>73</v>
      </c>
      <c r="AF1497" s="82" t="s">
        <v>73</v>
      </c>
      <c r="AG1497" s="82" t="s">
        <v>73</v>
      </c>
      <c r="AH1497" s="82" t="s">
        <v>73</v>
      </c>
      <c r="AI1497" s="82" t="s">
        <v>73</v>
      </c>
      <c r="AJ1497" s="82"/>
      <c r="AK1497" s="82" t="s">
        <v>73</v>
      </c>
      <c r="AL1497" s="82" t="s">
        <v>73</v>
      </c>
      <c r="AM1497" s="239">
        <f>COUNTIF(H1497:AL1497,"PH")+COUNTIF(H1497:AL1497,"PH/L")+COUNTIF(H1497:AL1497,"PM")</f>
        <v>0</v>
      </c>
      <c r="AN1497" s="239">
        <f>COUNTIF(H1497:AL1497,"PD")+COUNTIF(H1497:AL1497,"PDD")+COUNTIF(H1497:AL1497,"P/DS")/2+COUNTIF(H1497:AL1497,"PMD")</f>
        <v>0</v>
      </c>
      <c r="AO1497" s="239">
        <f>COUNTIF(H1497:AL1497,"PN")+COUNTIF(H1497:AL1497,"P/NS")/2+COUNTIF(H1497:AL1497,"PH")+COUNTIF(H1497:AL1497,"PH/F")/2+COUNTIF(H1497:AL1497,"PH/L")/2+COUNTIF(H1497:AL1497,"PM")</f>
        <v>0</v>
      </c>
      <c r="AP1497" s="239">
        <f>COUNTIF(H1497:AL1497,"BH")+COUNTIF(H1497:AL1497,"AL/BL")+COUNTIF(H1497:AL1497,"UL/BL")+COUNTIF(H1497:AL1497,"BM")</f>
        <v>0</v>
      </c>
      <c r="AQ1497" s="239">
        <f>COUNTIF(H1497:AL1497,"DS")+COUNTIF(H1497:AL1497,"AL/DS")/2+COUNTIF(H1497:AL1497,"UL/DS")/2+COUNTIF(H1497:AL1497,"CT")+COUNTIF(H1497:AL1497,"MD")</f>
        <v>0</v>
      </c>
      <c r="AR1497" s="239">
        <f>COUNTIF(H1497:AL1497,"NS")+COUNTIF(H1497:AL1497,"AL/NS")/2+COUNTIF(H1497:AL1497,"UL/NS")/2+COUNTIF(H1497:AL1497,"BH")+COUNTIF(H1497:AL1497,"AL/BF")/2+COUNTIF(H1497:AL1497,"AL/BL")/2+COUNTIF(H1497:AL1497,"UL/BL")/2+COUNTIF(H1497:AL1497,"UL/BF")/2+COUNTIF(H1497:AL1497,"BM")</f>
        <v>0</v>
      </c>
      <c r="AS1497" s="239">
        <f>COUNTIF(H1497:AL1497,"AL")+COUNTIF(H1497:AL1497,"AL/DS")/2+COUNTIF(H1497:AL1497,"AL/NS")/2+COUNTIF(H1497:AL1497,"NH")+COUNTIF(H1497:AL1497,"SL")+COUNTIF(H1497:AL1497,"NHD")+COUNTIF(H1497:AL1497,"B")+COUNTIF(H1497:AL1497,"HL")+COUNTIF(H1497:AL1497,"AL/BF")/2+COUNTIF(H1497:AL1497,"AL/BL")/2</f>
        <v>0</v>
      </c>
      <c r="AT1497" s="255">
        <f>COUNTIF(H1497:AL1497,"PD")+COUNTIF(H1497:AL1497,"PN")+COUNTIF(H1497:AL1497,"P/DS")/2+COUNTIF(H1497:AL1497,"P/NS")/2+COUNTIF(H1497:AL1497,"DS")+COUNTIF(H1497:AL1497,"NS")+COUNTIF(H1497:AL1497,"AL")+COUNTIF(H1497:AL1497,"AL/DS")+COUNTIF(H1497:AL1497,"AL/NS")+COUNTIF(H1497:AL1497,"NH")+COUNTIF(H1497:AL1497,"SL")+COUNTIF(H1497:AL1497,"UL/DS")/2+COUNTIF(H1497:AL1497,"UL/NS")/2+COUNTIF(H1497:AL1497,"CT")+COUNTIF(H1497:AL1497,"NHD")+COUNTIF(H1497:AL1497,"PDD")+COUNTIF(H1497:AL1497,"B")+COUNTIF(H1497:AL1497,"HL")+COUNTIF(H1497:AL1497,"PH")+COUNTIF(H1497:AL1497,"BH")+COUNTIF(H1497:AL1497,"AL/BF")+COUNTIF(H1497:AL1497,"AL/BL")+COUNTIF(H1497:AL1497,"UL/BF")/2+COUNTIF(H1497:AL1497,"UL/BL")/2+COUNTIF(H1497:AL1497,"PH/F")/2+COUNTIF(H1497:AL1497,"PH/L")/2+COUNTIF(H1497:AL1497,"MD")+COUNTIF(H1497:AL1497,"PMD")+COUNTIF(H1497:AL1497,"PM")+COUNTIF(H1497:AL1497,"BM")</f>
        <v>0</v>
      </c>
      <c r="AU1497" s="255">
        <f>COUNTIF(H1497:AL1497,"P/DS")/2+COUNTIF(H1497:AL1497,"P/NS")/2+COUNTIF(H1497:AL1497,"IL")+COUNTIF(H1497:AL1497,"NL")+COUNTIF(H1497:AL1497,"UL")+COUNTIF(H1497:AL1497,"UL/DS")/2+COUNTIF(H1497:AL1497,"UL/NS")/2+COUNTIF(H1497:AL1497,"KT")+COUNTIF(H1497:AL1497,"UL/BF")/2+COUNTIF(H1497:AL1497,"UL/BL")/2+COUNTIF(H1497:AL1497,"PH/F")/2+COUNTIF(H1497:AL1497,"PH/L")/2+COUNTIF(H1497:AL1497,"NB")</f>
        <v>26</v>
      </c>
      <c r="AV1497" s="258">
        <f>COUNTIF(H1497:AL1497,"PN")+COUNTIF(H1497:AL1497,"TVD")+COUNTIF(H1497:AL1497,"PH")+COUNTIF(H1497:AL1497,"PM")+COUNTIF(H1497:AL1497,"PDD")-COUNTIFS(H1497:AL1497,"PN",H1504:AL1504,"&gt;=3")-COUNTIFS(H1497:AL1497,"PM",H1504:AL1504,"&gt;=3")</f>
        <v>0</v>
      </c>
      <c r="AW1497" s="258">
        <f>COUNTIF(H1497:AL1497,"NS")+COUNTIF(H1497:AL1497,"D")+COUNTIF(H1497:AL1497,"BH")+COUNTIF(H1497:AL1497,"NHD")+COUNTIF(H1497:AL1497,"BM")-COUNTIFS(H1497:AL1497,"NS",H1504:AL1504,"&gt;=3")-COUNTIFS(H1497:AL1497,"BH",H1504:AL1504,"&gt;=3")-COUNTIFS(H1497:AL1497,"BM",H1504:AL1504,"&gt;=3")</f>
        <v>0</v>
      </c>
      <c r="AX1497" s="255">
        <f>COUNTIF(H1497:AL1497,"AL")+COUNTIF(H1497:AL1497,"AL/DS")/2+COUNTIF(H1497:AL1497,"AL/NS")/2+COUNTIF(H1497:AL1497,"AL/BF")+COUNTIF(H1497:AL1497,"AL/BL")/2</f>
        <v>0</v>
      </c>
      <c r="AY1497" s="255">
        <f>COUNTIF(H1497:AL1497,"SL")</f>
        <v>0</v>
      </c>
      <c r="AZ1497" s="255">
        <f>COUNTIF(H1497:AL1497,"NH")</f>
        <v>0</v>
      </c>
      <c r="BA1497" s="255">
        <f>COUNTIF(H1497:AL1497,"HL")</f>
        <v>0</v>
      </c>
      <c r="BB1497" s="255">
        <f>COUNTIF(G1497:AL1497,"P/DS")/2+COUNTIF(G1497:AL1497,"P/NS")/2+COUNTIF(G1497:AL1497,"UL")+COUNTIF(G1497:AL1497,"UL/DS")/2+COUNTIF(G1497:AL1497,"UL/NS")/2+COUNTIF(G1497:AL1497,"UL/BL")/2+COUNTIF(G1497:AL1497,"UL/BF")/2+COUNTIF(G1497:AL1497,"PH/F")/2+COUNTIF(G1497:AL1497,"PH/L")/2</f>
        <v>0</v>
      </c>
      <c r="BC1497" s="255">
        <f>COUNTIF(H1497:AL1497,"NB")</f>
        <v>0</v>
      </c>
      <c r="BD1497" s="255">
        <f>COUNTIF(H1497:AL1497,"NL")</f>
        <v>0</v>
      </c>
      <c r="BE1497" s="255">
        <f>COUNTIF(H1497:AL1497,"IL")</f>
        <v>26</v>
      </c>
      <c r="BF1497" s="255">
        <f>COUNTIF(H1497:AL1497,"KT")</f>
        <v>0</v>
      </c>
      <c r="BG1497" s="255">
        <f>COUNTIF(H1497:AL1497,"L70")</f>
        <v>0</v>
      </c>
      <c r="BH1497" s="255">
        <f>COUNTIF(H1497:AL1497,"MD")</f>
        <v>0</v>
      </c>
      <c r="BI1497" s="255">
        <f>COUNTIF(H1497:AL1497,"PMD")</f>
        <v>0</v>
      </c>
      <c r="BJ1497" s="255">
        <f>COUNTIF(H1497:AL1497,"PM")</f>
        <v>0</v>
      </c>
      <c r="BK1497" s="255">
        <f>COUNTIF(H1497:AL1497,"BM")</f>
        <v>0</v>
      </c>
      <c r="BL1497" s="261">
        <f>SUMIF(H1497:AL1497,"PD",H1498:AL1498)+SUMIF(H1497:AL1497,"PN",H1498:AL1498)+SUMIF(H1497:AL1497,"P/DS",H1498:AL1498)+SUMIF(H1497:AL1497,"PN/F",H1498:AL1498)+SUMIF(H1497:AL1497,"PN/L",H1498:AL1498)+SUMIF(H1497:AL1497,"TV",H1498:AL1498)+SUMIF(H1497:AL1497,"TVD",H1498:AL1498)+SUMIF(H1497:AL1497,"PDD",H1498:AL1498)</f>
        <v>0</v>
      </c>
      <c r="BM1497" s="261">
        <f>SUMIF(H1497:AL1497,"PD",H1499:AL1499)+SUMIF(H1497:AL1497,"PN",H1499:AL1499)+SUMIF(H1497:AL1497,"P/DS",H1499:AL1499)+SUMIF(H1497:AL1497,"PN/F",H1499:AL1499)+SUMIF(H1497:AL1497,"PN/L",H1499:AL1499)+SUMIF(H1497:AL1497,"TV",H1499:AL1499)+SUMIF(H1497:AL1497,"TVD",H1499:AL1499)+SUMIF(H1497:AL1497,"PDD",H1499:AL1499)+SUMIF(H1497:AL1497,"PMD",H1499:AL1499)</f>
        <v>0</v>
      </c>
      <c r="BN1497" s="261">
        <f>SUMIF(H1497:AL1497,"PD",H1500:AL1500)+SUMIF(H1497:AL1497,"PN",H1500:AL1500)+SUMIF(H1497:AL1497,"P/DS",H1500:AL1500)+SUMIF(H1497:AL1497,"PN/F",H1500:AL1500)+SUMIF(H1497:AL1497,"PN/L",H1500:AL1500)+SUMIF(H1497:AL1497,"TV",H1500:AL1500)+SUMIF(H1497:AL1497,"TVD",H1500:AL1500)</f>
        <v>0</v>
      </c>
      <c r="BO1497" s="261">
        <f>SUMIF(H1497:AL1497,"PD",H1501:AL1501)+SUMIF(H1497:AL1497,"PN",H1501:AL1501)+SUMIF(H1497:AL1497,"P/DS",H1501:AL1501)+SUMIF(H1497:AL1497,"PN/F",H1501:AL1501)+SUMIF(H1497:AL1497,"PN/L",H1501:AL1501)+SUMIF(H1497:AL1497,"TV",H1501:AL1501)+SUMIF(H1497:AL1497,"TVD",H1501:AL1501)</f>
        <v>0</v>
      </c>
      <c r="BP1497" s="261">
        <f>SUMIF(H1497:AL1497,"PD",H1502:AL1502)+SUMIF(H1497:AL1497,"PN",H1502:AL1502)+SUMIF(H1497:AL1497,"P/DS",H1502:AL1502)+SUMIF(H1497:AL1497,"PN/F",H1502:AL1502)+SUMIF(H1497:AL1497,"PN/L",H1502:AL1502)+SUMIF(H1497:AL1497,"TV",H1502:AL1502)+SUMIF(H1497:AL1497,"TVD",H1502:AL1502)+SUMIF(H1497:AL1497,"PDD",H1502:AL1502)+SUMIF(H1497:AL1497,"PH",H1502:AL1502)+SUMIF(H1497:AL1497,"PM",H1502:AL1502)</f>
        <v>0</v>
      </c>
      <c r="BQ1497" s="261">
        <f>SUMIF(H1497:AL1497,"PD",H1503:AL1503)+SUMIF(H1497:AL1497,"PN",H1503:AL1503)+SUMIF(H1497:AL1497,"P/DS",H1503:AL1503)+SUMIF(H1497:AL1497,"PN/F",H1503:AL1503)+SUMIF(H1497:AL1497,"PN/L",H1503:AL1503)+SUMIF(H1497:AL1497,"TV",H1503:AL1503)+SUMIF(H1497:AL1497,"TVD",H1503:AL1503)+SUMIF(H1497:AL1497,"PDD",H1503:AL1503)+SUMIF(H1497:AL1497,"PH",H1503:AL1503)+SUMIF(H1497:AL1497,"PM",H1503:AL1503)</f>
        <v>0</v>
      </c>
      <c r="BR1497" s="269">
        <f>SUM(H1498:AL1498)-BL1497</f>
        <v>0</v>
      </c>
      <c r="BS1497" s="269">
        <f>SUM(H1499:AL1499)-BM1497</f>
        <v>0</v>
      </c>
      <c r="BT1497" s="269">
        <f>SUM(H1500:AL1500)-BN1497</f>
        <v>0</v>
      </c>
      <c r="BU1497" s="269">
        <f>SUM(H1501:AL1501)-BO1497</f>
        <v>0</v>
      </c>
      <c r="BV1497" s="269">
        <f>SUM(H1502:AL1502)-BP1497</f>
        <v>0</v>
      </c>
      <c r="BW1497" s="269">
        <f>SUM(H1503:AL1503)-BQ1497</f>
        <v>0</v>
      </c>
      <c r="BX1497" s="255">
        <f>SUMIF(H1497:AL1497,"PD",H1504:AL1504)+SUMIF(H1497:AL1497,"PN",H1504:AL1504)+SUMIF(H1497:AL1497,"P/DS",H1504:AL1504)+SUMIF(H1497:AL1497,"PN/F",H1504:AL1504)+SUMIF(H1497:AL1497,"PN/L",H1504:AL1504)</f>
        <v>0</v>
      </c>
      <c r="BY1497" s="255">
        <f>SUM(H1504:AL1504)-BX1497</f>
        <v>0</v>
      </c>
      <c r="BZ1497" s="255">
        <f t="shared" ref="BZ1497" si="558">+SUM(BL1497:BW1504)</f>
        <v>0</v>
      </c>
      <c r="CA1497" s="266">
        <f>(COUNTIFS(H1497:AL1497,"PD",H1498:AL1498,"&gt;=2"))*0.5-IF(CN1497="VP",COUNTIFS($H$16:$AL$16,"SAT",H1497:AL1497,"PD",H1498:AL1498,"&gt;=2"))*0.5</f>
        <v>0</v>
      </c>
      <c r="CB1497" s="266">
        <f>(COUNTIFS(H1497:AL1497,"PN",H1499:AL1499,"&gt;=0.5",H1498:AL1498,"&gt;=1.5"))*0.5+COUNTIFS(H1497:AL1497,"PDD",H1499:AL1499,"&gt;=0.5",H1498:AL1498,"&gt;=1.5")*0.5</f>
        <v>0</v>
      </c>
      <c r="CC1497" s="273">
        <f>(COUNTIFS(H1497:AL1497,"TV",H1499:AL1499,"&gt;=10"))*0.5+(COUNTIFS(H1497:AL1497,"PMD",H1499:AL1499,"&gt;=2"))*0.5</f>
        <v>0</v>
      </c>
      <c r="CD1497" s="266">
        <f>(COUNTIFS(H1497:AL1497,"TVD",H1501:AL1501,"&gt;=6.5",H1499:AL1499,"&gt;=3.5"))*0.5</f>
        <v>0</v>
      </c>
      <c r="CE1497" s="266">
        <f>(COUNTIFS(H1497:AL1497,"PD",H1502:AL1502,"&gt;=10"))*0.5</f>
        <v>0</v>
      </c>
      <c r="CF1497" s="266">
        <f>(COUNTIFS(H1497:AL1497,"PDD",H1502:AL1502,"&gt;=3.5",H1503:AL1503,"&gt;=6.5")+COUNTIFS(H1497:AL1497,"PH",H1503:AL1503,"&gt;=0.5",H1502:AL1502,"&gt;=1.5")+COUNTIFS(H1497:AL1497,"PM",H1503:AL1503,"&gt;=0.5",H1502:AL1502,"&gt;=1.5"))*0.5</f>
        <v>0</v>
      </c>
      <c r="CG1497" s="266">
        <f>(COUNTIFS(H1497:AL1497,"DS",H1498:AL1498,"&gt;=2")+COUNTIFS(H1497:AL1497,"AL/DS",H1498:AL1498,"&gt;=2"))*0.5-IF(CN1497="VP",COUNTIFS($H$16:$AL$16,"SAT",H1497:AL1497,"DS",H1498:AL1498,"&gt;=2"))*0.5</f>
        <v>0</v>
      </c>
      <c r="CH1497" s="266">
        <f>(COUNTIFS(H1497:AL1497,"NS",H1499:AL1499,"&gt;=0.5",H1498:AL1498,"&gt;=1.5")+COUNTIFS(H1497:AL1497,"AL/NS",H1499:AL1499,"&gt;=0.5",H1498:AL1498,"&gt;=1.5")+COUNTIFS(H1497:AL1497,"NHD",H1499:AL1499,"&gt;=4.5",H1502:AL1502,"&gt;=2",H1498:AL1498,"&gt;=1.5"))*0.5</f>
        <v>0</v>
      </c>
      <c r="CI1497" s="266">
        <f>(COUNTIF(H1499:AL1499,"&gt;=10")+COUNTIFS(H1497:AL1497,"MD",H1499:AL1499,"&gt;=2")-COUNTIFS(H1497:AL1497,"TV",H1499:AL1499,"&gt;=10"))*0.5</f>
        <v>0</v>
      </c>
      <c r="CJ1497" s="266">
        <f>(COUNTIFS(H1497:AL1497,"D",H1501:AL1501,"&gt;=6.5",H1499:AL1499,"&gt;=3.5"))*0.5</f>
        <v>0</v>
      </c>
      <c r="CK1497" s="266">
        <f>(COUNTIF(H1502:AL1502,"&gt;=10")-COUNTIFS(H1497:AL1497,"PD",H1502:AL1502,"&gt;=10"))*0.5</f>
        <v>0</v>
      </c>
      <c r="CL1497" s="265">
        <f>(COUNTIFS(H1497:AL1497,"NHD",H1502:AL1502,"&gt;=3.5",H1503:AL1503,"&gt;=6.5")+COUNTIFS(H1497:AL1497,"BH",H1502:AL1502,"&gt;=1.5",H1503:AL1503,"&gt;=0.5")+COUNTIFS(H1497:AL1497,"BM",H1502:AL1502,"&gt;=1.5",H1503:AL1503,"&gt;=0.5")+COUNTIFS(H1497:AL1497,"D",H1502:AL1502,"&gt;=1.5",H1503:AL1503,"&gt;=0.5"))*0.5</f>
        <v>0</v>
      </c>
      <c r="CM1497" s="272"/>
      <c r="CN1497" s="264" t="s">
        <v>723</v>
      </c>
      <c r="CO1497" s="138">
        <f t="shared" ref="CO1497" si="559">+AM1497+AN1497+AO1497+AP1497+AQ1497+AR1497+AS1497+AU1497+BG1497</f>
        <v>26</v>
      </c>
      <c r="CP1497" s="225">
        <f>+SUM(I1498:I1503)-I1504</f>
        <v>0</v>
      </c>
      <c r="CQ1497" s="225">
        <f>+SUM(J1498:J1503)-J1504</f>
        <v>0</v>
      </c>
      <c r="CR1497" s="225">
        <f>+SUM(K1498:K1503)-K1504</f>
        <v>0</v>
      </c>
      <c r="CS1497" s="139"/>
      <c r="CT1497" s="139"/>
      <c r="CU1497" s="139"/>
      <c r="CV1497" s="139"/>
      <c r="CW1497" s="139"/>
      <c r="CX1497" s="139"/>
      <c r="CY1497" s="139"/>
      <c r="CZ1497" s="139"/>
      <c r="DA1497" s="139"/>
    </row>
    <row r="1498" spans="1:105" s="120" customFormat="1" ht="15" customHeight="1">
      <c r="A1498" s="228"/>
      <c r="B1498" s="421"/>
      <c r="C1498" s="424"/>
      <c r="D1498" s="237"/>
      <c r="E1498" s="237"/>
      <c r="F1498" s="242" t="s">
        <v>82</v>
      </c>
      <c r="G1498" s="121">
        <v>1.5</v>
      </c>
      <c r="H1498" s="83"/>
      <c r="I1498" s="83"/>
      <c r="J1498" s="83"/>
      <c r="K1498" s="83"/>
      <c r="L1498" s="83"/>
      <c r="M1498" s="83"/>
      <c r="N1498" s="83"/>
      <c r="O1498" s="83"/>
      <c r="P1498" s="83"/>
      <c r="Q1498" s="83"/>
      <c r="R1498" s="83"/>
      <c r="S1498" s="83"/>
      <c r="T1498" s="83"/>
      <c r="U1498" s="83"/>
      <c r="V1498" s="83"/>
      <c r="W1498" s="83"/>
      <c r="X1498" s="83"/>
      <c r="Y1498" s="83"/>
      <c r="Z1498" s="83"/>
      <c r="AA1498" s="83"/>
      <c r="AB1498" s="83"/>
      <c r="AC1498" s="79"/>
      <c r="AD1498" s="79"/>
      <c r="AE1498" s="79"/>
      <c r="AF1498" s="79"/>
      <c r="AG1498" s="79"/>
      <c r="AH1498" s="79"/>
      <c r="AI1498" s="79"/>
      <c r="AJ1498" s="79"/>
      <c r="AK1498" s="79"/>
      <c r="AL1498" s="79"/>
      <c r="AM1498" s="240"/>
      <c r="AN1498" s="240"/>
      <c r="AO1498" s="240"/>
      <c r="AP1498" s="240"/>
      <c r="AQ1498" s="240"/>
      <c r="AR1498" s="240"/>
      <c r="AS1498" s="240"/>
      <c r="AT1498" s="256"/>
      <c r="AU1498" s="256"/>
      <c r="AV1498" s="259"/>
      <c r="AW1498" s="259"/>
      <c r="AX1498" s="256"/>
      <c r="AY1498" s="256"/>
      <c r="AZ1498" s="256"/>
      <c r="BA1498" s="256"/>
      <c r="BB1498" s="256"/>
      <c r="BC1498" s="256"/>
      <c r="BD1498" s="256"/>
      <c r="BE1498" s="256"/>
      <c r="BF1498" s="256"/>
      <c r="BG1498" s="256"/>
      <c r="BH1498" s="256"/>
      <c r="BI1498" s="256"/>
      <c r="BJ1498" s="256"/>
      <c r="BK1498" s="256"/>
      <c r="BL1498" s="262"/>
      <c r="BM1498" s="262"/>
      <c r="BN1498" s="262"/>
      <c r="BO1498" s="262"/>
      <c r="BP1498" s="262"/>
      <c r="BQ1498" s="262"/>
      <c r="BR1498" s="270"/>
      <c r="BS1498" s="270"/>
      <c r="BT1498" s="270"/>
      <c r="BU1498" s="270"/>
      <c r="BV1498" s="270"/>
      <c r="BW1498" s="270"/>
      <c r="BX1498" s="256"/>
      <c r="BY1498" s="256"/>
      <c r="BZ1498" s="256"/>
      <c r="CA1498" s="267"/>
      <c r="CB1498" s="267"/>
      <c r="CC1498" s="274"/>
      <c r="CD1498" s="267"/>
      <c r="CE1498" s="267"/>
      <c r="CF1498" s="267"/>
      <c r="CG1498" s="267"/>
      <c r="CH1498" s="267"/>
      <c r="CI1498" s="267"/>
      <c r="CJ1498" s="267"/>
      <c r="CK1498" s="267"/>
      <c r="CL1498" s="265"/>
      <c r="CM1498" s="272"/>
      <c r="CN1498" s="264"/>
      <c r="CO1498" s="138"/>
      <c r="CP1498" s="226"/>
      <c r="CQ1498" s="226"/>
      <c r="CR1498" s="226"/>
      <c r="CS1498" s="139"/>
      <c r="CT1498" s="139"/>
      <c r="CU1498" s="139"/>
      <c r="CV1498" s="139"/>
      <c r="CW1498" s="139"/>
      <c r="CX1498" s="139"/>
      <c r="CY1498" s="139"/>
      <c r="CZ1498" s="139"/>
      <c r="DA1498" s="139"/>
    </row>
    <row r="1499" spans="1:105" s="120" customFormat="1" ht="15" customHeight="1">
      <c r="A1499" s="228"/>
      <c r="B1499" s="421"/>
      <c r="C1499" s="424"/>
      <c r="D1499" s="237"/>
      <c r="E1499" s="237"/>
      <c r="F1499" s="243"/>
      <c r="G1499" s="122">
        <v>2</v>
      </c>
      <c r="H1499" s="84"/>
      <c r="I1499" s="84"/>
      <c r="J1499" s="84"/>
      <c r="K1499" s="84"/>
      <c r="L1499" s="84"/>
      <c r="M1499" s="84"/>
      <c r="N1499" s="84"/>
      <c r="O1499" s="84"/>
      <c r="P1499" s="84"/>
      <c r="Q1499" s="84"/>
      <c r="R1499" s="84"/>
      <c r="S1499" s="84"/>
      <c r="T1499" s="84"/>
      <c r="U1499" s="84"/>
      <c r="V1499" s="84"/>
      <c r="W1499" s="84"/>
      <c r="X1499" s="84"/>
      <c r="Y1499" s="84"/>
      <c r="Z1499" s="84"/>
      <c r="AA1499" s="84"/>
      <c r="AB1499" s="84"/>
      <c r="AC1499" s="80"/>
      <c r="AD1499" s="80"/>
      <c r="AE1499" s="80"/>
      <c r="AF1499" s="80"/>
      <c r="AG1499" s="80"/>
      <c r="AH1499" s="80"/>
      <c r="AI1499" s="80"/>
      <c r="AJ1499" s="80"/>
      <c r="AK1499" s="80"/>
      <c r="AL1499" s="80"/>
      <c r="AM1499" s="240"/>
      <c r="AN1499" s="240"/>
      <c r="AO1499" s="240"/>
      <c r="AP1499" s="240"/>
      <c r="AQ1499" s="240"/>
      <c r="AR1499" s="240"/>
      <c r="AS1499" s="240"/>
      <c r="AT1499" s="256"/>
      <c r="AU1499" s="256"/>
      <c r="AV1499" s="259"/>
      <c r="AW1499" s="259"/>
      <c r="AX1499" s="256"/>
      <c r="AY1499" s="256"/>
      <c r="AZ1499" s="256"/>
      <c r="BA1499" s="256"/>
      <c r="BB1499" s="256"/>
      <c r="BC1499" s="256"/>
      <c r="BD1499" s="256"/>
      <c r="BE1499" s="256"/>
      <c r="BF1499" s="256"/>
      <c r="BG1499" s="256"/>
      <c r="BH1499" s="256"/>
      <c r="BI1499" s="256"/>
      <c r="BJ1499" s="256"/>
      <c r="BK1499" s="256"/>
      <c r="BL1499" s="262"/>
      <c r="BM1499" s="262"/>
      <c r="BN1499" s="262"/>
      <c r="BO1499" s="262"/>
      <c r="BP1499" s="262"/>
      <c r="BQ1499" s="262"/>
      <c r="BR1499" s="270"/>
      <c r="BS1499" s="270"/>
      <c r="BT1499" s="270"/>
      <c r="BU1499" s="270"/>
      <c r="BV1499" s="270"/>
      <c r="BW1499" s="270"/>
      <c r="BX1499" s="256"/>
      <c r="BY1499" s="256"/>
      <c r="BZ1499" s="256"/>
      <c r="CA1499" s="267"/>
      <c r="CB1499" s="267"/>
      <c r="CC1499" s="274"/>
      <c r="CD1499" s="267"/>
      <c r="CE1499" s="267"/>
      <c r="CF1499" s="267"/>
      <c r="CG1499" s="267"/>
      <c r="CH1499" s="267"/>
      <c r="CI1499" s="267"/>
      <c r="CJ1499" s="267"/>
      <c r="CK1499" s="267"/>
      <c r="CL1499" s="265"/>
      <c r="CM1499" s="272"/>
      <c r="CN1499" s="264"/>
      <c r="CO1499" s="138"/>
      <c r="CP1499" s="226"/>
      <c r="CQ1499" s="226"/>
      <c r="CR1499" s="226"/>
      <c r="CS1499" s="139"/>
      <c r="CT1499" s="139"/>
      <c r="CU1499" s="139"/>
      <c r="CV1499" s="139"/>
      <c r="CW1499" s="139"/>
      <c r="CX1499" s="139"/>
      <c r="CY1499" s="139"/>
      <c r="CZ1499" s="139"/>
      <c r="DA1499" s="139"/>
    </row>
    <row r="1500" spans="1:105" s="120" customFormat="1" ht="15" customHeight="1">
      <c r="A1500" s="228"/>
      <c r="B1500" s="421"/>
      <c r="C1500" s="424"/>
      <c r="D1500" s="237"/>
      <c r="E1500" s="237"/>
      <c r="F1500" s="243"/>
      <c r="G1500" s="122">
        <v>2.1</v>
      </c>
      <c r="H1500" s="84"/>
      <c r="I1500" s="84"/>
      <c r="J1500" s="84"/>
      <c r="K1500" s="84"/>
      <c r="L1500" s="84"/>
      <c r="M1500" s="84"/>
      <c r="N1500" s="84"/>
      <c r="O1500" s="84"/>
      <c r="P1500" s="84"/>
      <c r="Q1500" s="84"/>
      <c r="R1500" s="84"/>
      <c r="S1500" s="84"/>
      <c r="T1500" s="84"/>
      <c r="U1500" s="84"/>
      <c r="V1500" s="84"/>
      <c r="W1500" s="84"/>
      <c r="X1500" s="84"/>
      <c r="Y1500" s="84"/>
      <c r="Z1500" s="84"/>
      <c r="AA1500" s="84"/>
      <c r="AB1500" s="84"/>
      <c r="AC1500" s="80"/>
      <c r="AD1500" s="80"/>
      <c r="AE1500" s="80"/>
      <c r="AF1500" s="80"/>
      <c r="AG1500" s="80"/>
      <c r="AH1500" s="80"/>
      <c r="AI1500" s="80"/>
      <c r="AJ1500" s="80"/>
      <c r="AK1500" s="80"/>
      <c r="AL1500" s="80"/>
      <c r="AM1500" s="240"/>
      <c r="AN1500" s="240"/>
      <c r="AO1500" s="240"/>
      <c r="AP1500" s="240"/>
      <c r="AQ1500" s="240"/>
      <c r="AR1500" s="240"/>
      <c r="AS1500" s="240"/>
      <c r="AT1500" s="256"/>
      <c r="AU1500" s="256"/>
      <c r="AV1500" s="259"/>
      <c r="AW1500" s="259"/>
      <c r="AX1500" s="256"/>
      <c r="AY1500" s="256"/>
      <c r="AZ1500" s="256"/>
      <c r="BA1500" s="256"/>
      <c r="BB1500" s="256"/>
      <c r="BC1500" s="256"/>
      <c r="BD1500" s="256"/>
      <c r="BE1500" s="256"/>
      <c r="BF1500" s="256"/>
      <c r="BG1500" s="256"/>
      <c r="BH1500" s="256"/>
      <c r="BI1500" s="256"/>
      <c r="BJ1500" s="256"/>
      <c r="BK1500" s="256"/>
      <c r="BL1500" s="262"/>
      <c r="BM1500" s="262"/>
      <c r="BN1500" s="262"/>
      <c r="BO1500" s="262"/>
      <c r="BP1500" s="262"/>
      <c r="BQ1500" s="262"/>
      <c r="BR1500" s="270"/>
      <c r="BS1500" s="270"/>
      <c r="BT1500" s="270"/>
      <c r="BU1500" s="270"/>
      <c r="BV1500" s="270"/>
      <c r="BW1500" s="270"/>
      <c r="BX1500" s="256"/>
      <c r="BY1500" s="256"/>
      <c r="BZ1500" s="256"/>
      <c r="CA1500" s="267"/>
      <c r="CB1500" s="267"/>
      <c r="CC1500" s="274"/>
      <c r="CD1500" s="267"/>
      <c r="CE1500" s="267"/>
      <c r="CF1500" s="267"/>
      <c r="CG1500" s="267"/>
      <c r="CH1500" s="267"/>
      <c r="CI1500" s="267"/>
      <c r="CJ1500" s="267"/>
      <c r="CK1500" s="267"/>
      <c r="CL1500" s="265"/>
      <c r="CM1500" s="272"/>
      <c r="CN1500" s="264"/>
      <c r="CO1500" s="138"/>
      <c r="CP1500" s="226"/>
      <c r="CQ1500" s="226"/>
      <c r="CR1500" s="226"/>
      <c r="CS1500" s="139"/>
      <c r="CT1500" s="139"/>
      <c r="CU1500" s="139"/>
      <c r="CV1500" s="139"/>
      <c r="CW1500" s="139"/>
      <c r="CX1500" s="139"/>
      <c r="CY1500" s="139"/>
      <c r="CZ1500" s="139"/>
      <c r="DA1500" s="139"/>
    </row>
    <row r="1501" spans="1:105" s="120" customFormat="1" ht="15" customHeight="1">
      <c r="A1501" s="228"/>
      <c r="B1501" s="421"/>
      <c r="C1501" s="424"/>
      <c r="D1501" s="237"/>
      <c r="E1501" s="237"/>
      <c r="F1501" s="243"/>
      <c r="G1501" s="122">
        <v>2.7</v>
      </c>
      <c r="H1501" s="84"/>
      <c r="I1501" s="84"/>
      <c r="J1501" s="84"/>
      <c r="K1501" s="84"/>
      <c r="L1501" s="84"/>
      <c r="M1501" s="84"/>
      <c r="N1501" s="84"/>
      <c r="O1501" s="84"/>
      <c r="P1501" s="84"/>
      <c r="Q1501" s="84"/>
      <c r="R1501" s="84"/>
      <c r="S1501" s="84"/>
      <c r="T1501" s="84"/>
      <c r="U1501" s="84"/>
      <c r="V1501" s="84"/>
      <c r="W1501" s="84"/>
      <c r="X1501" s="84"/>
      <c r="Y1501" s="84"/>
      <c r="Z1501" s="84"/>
      <c r="AA1501" s="84"/>
      <c r="AB1501" s="84"/>
      <c r="AC1501" s="80"/>
      <c r="AD1501" s="80"/>
      <c r="AE1501" s="80"/>
      <c r="AF1501" s="80"/>
      <c r="AG1501" s="80"/>
      <c r="AH1501" s="80"/>
      <c r="AI1501" s="80"/>
      <c r="AJ1501" s="80"/>
      <c r="AK1501" s="80"/>
      <c r="AL1501" s="80"/>
      <c r="AM1501" s="240"/>
      <c r="AN1501" s="240"/>
      <c r="AO1501" s="240"/>
      <c r="AP1501" s="240"/>
      <c r="AQ1501" s="240"/>
      <c r="AR1501" s="240"/>
      <c r="AS1501" s="240"/>
      <c r="AT1501" s="256"/>
      <c r="AU1501" s="256"/>
      <c r="AV1501" s="259"/>
      <c r="AW1501" s="259"/>
      <c r="AX1501" s="256"/>
      <c r="AY1501" s="256"/>
      <c r="AZ1501" s="256"/>
      <c r="BA1501" s="256"/>
      <c r="BB1501" s="256"/>
      <c r="BC1501" s="256"/>
      <c r="BD1501" s="256"/>
      <c r="BE1501" s="256"/>
      <c r="BF1501" s="256"/>
      <c r="BG1501" s="256"/>
      <c r="BH1501" s="256"/>
      <c r="BI1501" s="256"/>
      <c r="BJ1501" s="256"/>
      <c r="BK1501" s="256"/>
      <c r="BL1501" s="262"/>
      <c r="BM1501" s="262"/>
      <c r="BN1501" s="262"/>
      <c r="BO1501" s="262"/>
      <c r="BP1501" s="262"/>
      <c r="BQ1501" s="262"/>
      <c r="BR1501" s="270"/>
      <c r="BS1501" s="270"/>
      <c r="BT1501" s="270"/>
      <c r="BU1501" s="270"/>
      <c r="BV1501" s="270"/>
      <c r="BW1501" s="270"/>
      <c r="BX1501" s="256"/>
      <c r="BY1501" s="256"/>
      <c r="BZ1501" s="256"/>
      <c r="CA1501" s="267"/>
      <c r="CB1501" s="267"/>
      <c r="CC1501" s="274"/>
      <c r="CD1501" s="267"/>
      <c r="CE1501" s="267"/>
      <c r="CF1501" s="267"/>
      <c r="CG1501" s="267"/>
      <c r="CH1501" s="267"/>
      <c r="CI1501" s="267"/>
      <c r="CJ1501" s="267"/>
      <c r="CK1501" s="267"/>
      <c r="CL1501" s="265"/>
      <c r="CM1501" s="272"/>
      <c r="CN1501" s="264"/>
      <c r="CO1501" s="138"/>
      <c r="CP1501" s="226"/>
      <c r="CQ1501" s="226"/>
      <c r="CR1501" s="226"/>
      <c r="CS1501" s="139"/>
      <c r="CT1501" s="139"/>
      <c r="CU1501" s="139"/>
      <c r="CV1501" s="139"/>
      <c r="CW1501" s="139"/>
      <c r="CX1501" s="139"/>
      <c r="CY1501" s="139"/>
      <c r="CZ1501" s="139"/>
      <c r="DA1501" s="139"/>
    </row>
    <row r="1502" spans="1:105" s="120" customFormat="1" ht="15" customHeight="1">
      <c r="A1502" s="228"/>
      <c r="B1502" s="421"/>
      <c r="C1502" s="424"/>
      <c r="D1502" s="237"/>
      <c r="E1502" s="237"/>
      <c r="F1502" s="243"/>
      <c r="G1502" s="122">
        <v>3</v>
      </c>
      <c r="H1502" s="84"/>
      <c r="I1502" s="84"/>
      <c r="J1502" s="84"/>
      <c r="K1502" s="84"/>
      <c r="L1502" s="84"/>
      <c r="M1502" s="84"/>
      <c r="N1502" s="84"/>
      <c r="O1502" s="84"/>
      <c r="P1502" s="84"/>
      <c r="Q1502" s="84"/>
      <c r="R1502" s="84"/>
      <c r="S1502" s="84"/>
      <c r="T1502" s="84"/>
      <c r="U1502" s="84"/>
      <c r="V1502" s="84"/>
      <c r="W1502" s="84"/>
      <c r="X1502" s="84"/>
      <c r="Y1502" s="84"/>
      <c r="Z1502" s="84"/>
      <c r="AA1502" s="84"/>
      <c r="AB1502" s="84"/>
      <c r="AC1502" s="80"/>
      <c r="AD1502" s="80"/>
      <c r="AE1502" s="80"/>
      <c r="AF1502" s="80"/>
      <c r="AG1502" s="80"/>
      <c r="AH1502" s="80"/>
      <c r="AI1502" s="80"/>
      <c r="AJ1502" s="80"/>
      <c r="AK1502" s="80"/>
      <c r="AL1502" s="80"/>
      <c r="AM1502" s="240"/>
      <c r="AN1502" s="240"/>
      <c r="AO1502" s="240"/>
      <c r="AP1502" s="240"/>
      <c r="AQ1502" s="240"/>
      <c r="AR1502" s="240"/>
      <c r="AS1502" s="240"/>
      <c r="AT1502" s="256"/>
      <c r="AU1502" s="256"/>
      <c r="AV1502" s="259"/>
      <c r="AW1502" s="259"/>
      <c r="AX1502" s="256"/>
      <c r="AY1502" s="256"/>
      <c r="AZ1502" s="256"/>
      <c r="BA1502" s="256"/>
      <c r="BB1502" s="256"/>
      <c r="BC1502" s="256"/>
      <c r="BD1502" s="256"/>
      <c r="BE1502" s="256"/>
      <c r="BF1502" s="256"/>
      <c r="BG1502" s="256"/>
      <c r="BH1502" s="256"/>
      <c r="BI1502" s="256"/>
      <c r="BJ1502" s="256"/>
      <c r="BK1502" s="256"/>
      <c r="BL1502" s="262"/>
      <c r="BM1502" s="262"/>
      <c r="BN1502" s="262"/>
      <c r="BO1502" s="262"/>
      <c r="BP1502" s="262"/>
      <c r="BQ1502" s="262"/>
      <c r="BR1502" s="270"/>
      <c r="BS1502" s="270"/>
      <c r="BT1502" s="270"/>
      <c r="BU1502" s="270"/>
      <c r="BV1502" s="270"/>
      <c r="BW1502" s="270"/>
      <c r="BX1502" s="256"/>
      <c r="BY1502" s="256"/>
      <c r="BZ1502" s="256"/>
      <c r="CA1502" s="267"/>
      <c r="CB1502" s="267"/>
      <c r="CC1502" s="274"/>
      <c r="CD1502" s="267"/>
      <c r="CE1502" s="267"/>
      <c r="CF1502" s="267"/>
      <c r="CG1502" s="267"/>
      <c r="CH1502" s="267"/>
      <c r="CI1502" s="267"/>
      <c r="CJ1502" s="267"/>
      <c r="CK1502" s="267"/>
      <c r="CL1502" s="265"/>
      <c r="CM1502" s="272"/>
      <c r="CN1502" s="264"/>
      <c r="CO1502" s="138"/>
      <c r="CP1502" s="226"/>
      <c r="CQ1502" s="226"/>
      <c r="CR1502" s="226"/>
      <c r="CS1502" s="139"/>
      <c r="CT1502" s="139"/>
      <c r="CU1502" s="139"/>
      <c r="CV1502" s="139"/>
      <c r="CW1502" s="139"/>
      <c r="CX1502" s="139"/>
      <c r="CY1502" s="139"/>
      <c r="CZ1502" s="139"/>
      <c r="DA1502" s="139"/>
    </row>
    <row r="1503" spans="1:105" s="120" customFormat="1" ht="15" customHeight="1">
      <c r="A1503" s="228"/>
      <c r="B1503" s="421"/>
      <c r="C1503" s="424"/>
      <c r="D1503" s="237"/>
      <c r="E1503" s="237"/>
      <c r="F1503" s="244"/>
      <c r="G1503" s="123">
        <v>3.9</v>
      </c>
      <c r="H1503" s="85"/>
      <c r="I1503" s="85"/>
      <c r="J1503" s="85"/>
      <c r="K1503" s="85"/>
      <c r="L1503" s="85"/>
      <c r="M1503" s="85"/>
      <c r="N1503" s="85"/>
      <c r="O1503" s="85"/>
      <c r="P1503" s="85"/>
      <c r="Q1503" s="85"/>
      <c r="R1503" s="85"/>
      <c r="S1503" s="85"/>
      <c r="T1503" s="85"/>
      <c r="U1503" s="85"/>
      <c r="V1503" s="85"/>
      <c r="W1503" s="85"/>
      <c r="X1503" s="85"/>
      <c r="Y1503" s="85"/>
      <c r="Z1503" s="85"/>
      <c r="AA1503" s="85"/>
      <c r="AB1503" s="85"/>
      <c r="AC1503" s="81"/>
      <c r="AD1503" s="81"/>
      <c r="AE1503" s="81"/>
      <c r="AF1503" s="81"/>
      <c r="AG1503" s="81"/>
      <c r="AH1503" s="81"/>
      <c r="AI1503" s="81"/>
      <c r="AJ1503" s="81"/>
      <c r="AK1503" s="81"/>
      <c r="AL1503" s="81"/>
      <c r="AM1503" s="240"/>
      <c r="AN1503" s="240"/>
      <c r="AO1503" s="240"/>
      <c r="AP1503" s="240"/>
      <c r="AQ1503" s="240"/>
      <c r="AR1503" s="240"/>
      <c r="AS1503" s="240"/>
      <c r="AT1503" s="256"/>
      <c r="AU1503" s="256"/>
      <c r="AV1503" s="259"/>
      <c r="AW1503" s="259"/>
      <c r="AX1503" s="256"/>
      <c r="AY1503" s="256"/>
      <c r="AZ1503" s="256"/>
      <c r="BA1503" s="256"/>
      <c r="BB1503" s="256"/>
      <c r="BC1503" s="256"/>
      <c r="BD1503" s="256"/>
      <c r="BE1503" s="256"/>
      <c r="BF1503" s="256"/>
      <c r="BG1503" s="256"/>
      <c r="BH1503" s="256"/>
      <c r="BI1503" s="256"/>
      <c r="BJ1503" s="256"/>
      <c r="BK1503" s="256"/>
      <c r="BL1503" s="262"/>
      <c r="BM1503" s="262"/>
      <c r="BN1503" s="262"/>
      <c r="BO1503" s="262"/>
      <c r="BP1503" s="262"/>
      <c r="BQ1503" s="262"/>
      <c r="BR1503" s="270"/>
      <c r="BS1503" s="270"/>
      <c r="BT1503" s="270"/>
      <c r="BU1503" s="270"/>
      <c r="BV1503" s="270"/>
      <c r="BW1503" s="270"/>
      <c r="BX1503" s="256"/>
      <c r="BY1503" s="256"/>
      <c r="BZ1503" s="256"/>
      <c r="CA1503" s="267"/>
      <c r="CB1503" s="267"/>
      <c r="CC1503" s="274"/>
      <c r="CD1503" s="267"/>
      <c r="CE1503" s="267"/>
      <c r="CF1503" s="267"/>
      <c r="CG1503" s="267"/>
      <c r="CH1503" s="267"/>
      <c r="CI1503" s="267"/>
      <c r="CJ1503" s="267"/>
      <c r="CK1503" s="267"/>
      <c r="CL1503" s="265"/>
      <c r="CM1503" s="272"/>
      <c r="CN1503" s="264"/>
      <c r="CO1503" s="138"/>
      <c r="CP1503" s="226"/>
      <c r="CQ1503" s="226"/>
      <c r="CR1503" s="226"/>
      <c r="CS1503" s="139"/>
      <c r="CT1503" s="139"/>
      <c r="CU1503" s="139"/>
      <c r="CV1503" s="139"/>
      <c r="CW1503" s="139"/>
      <c r="CX1503" s="139"/>
      <c r="CY1503" s="139"/>
      <c r="CZ1503" s="139"/>
      <c r="DA1503" s="139"/>
    </row>
    <row r="1504" spans="1:105" s="120" customFormat="1" ht="15" customHeight="1">
      <c r="A1504" s="229"/>
      <c r="B1504" s="422"/>
      <c r="C1504" s="425"/>
      <c r="D1504" s="238"/>
      <c r="E1504" s="238"/>
      <c r="F1504" s="245" t="s">
        <v>83</v>
      </c>
      <c r="G1504" s="246"/>
      <c r="H1504" s="82"/>
      <c r="I1504" s="82"/>
      <c r="J1504" s="82"/>
      <c r="K1504" s="82"/>
      <c r="L1504" s="82"/>
      <c r="M1504" s="82"/>
      <c r="N1504" s="82"/>
      <c r="O1504" s="82"/>
      <c r="P1504" s="82"/>
      <c r="Q1504" s="82"/>
      <c r="R1504" s="82"/>
      <c r="S1504" s="82"/>
      <c r="T1504" s="82"/>
      <c r="U1504" s="82"/>
      <c r="V1504" s="82"/>
      <c r="W1504" s="82"/>
      <c r="X1504" s="82"/>
      <c r="Y1504" s="82"/>
      <c r="Z1504" s="82"/>
      <c r="AA1504" s="82"/>
      <c r="AB1504" s="82"/>
      <c r="AC1504" s="35"/>
      <c r="AD1504" s="35"/>
      <c r="AE1504" s="35"/>
      <c r="AF1504" s="35"/>
      <c r="AG1504" s="35"/>
      <c r="AH1504" s="35"/>
      <c r="AI1504" s="35"/>
      <c r="AJ1504" s="35"/>
      <c r="AK1504" s="35"/>
      <c r="AL1504" s="35"/>
      <c r="AM1504" s="241"/>
      <c r="AN1504" s="241"/>
      <c r="AO1504" s="241"/>
      <c r="AP1504" s="241"/>
      <c r="AQ1504" s="241"/>
      <c r="AR1504" s="241"/>
      <c r="AS1504" s="241"/>
      <c r="AT1504" s="257"/>
      <c r="AU1504" s="257"/>
      <c r="AV1504" s="260"/>
      <c r="AW1504" s="260"/>
      <c r="AX1504" s="257"/>
      <c r="AY1504" s="257"/>
      <c r="AZ1504" s="257"/>
      <c r="BA1504" s="257"/>
      <c r="BB1504" s="257"/>
      <c r="BC1504" s="257"/>
      <c r="BD1504" s="257"/>
      <c r="BE1504" s="257"/>
      <c r="BF1504" s="257"/>
      <c r="BG1504" s="257"/>
      <c r="BH1504" s="257"/>
      <c r="BI1504" s="257"/>
      <c r="BJ1504" s="257"/>
      <c r="BK1504" s="257"/>
      <c r="BL1504" s="263"/>
      <c r="BM1504" s="263"/>
      <c r="BN1504" s="263"/>
      <c r="BO1504" s="263"/>
      <c r="BP1504" s="263"/>
      <c r="BQ1504" s="263"/>
      <c r="BR1504" s="271"/>
      <c r="BS1504" s="271"/>
      <c r="BT1504" s="271"/>
      <c r="BU1504" s="271"/>
      <c r="BV1504" s="271"/>
      <c r="BW1504" s="271"/>
      <c r="BX1504" s="257"/>
      <c r="BY1504" s="257"/>
      <c r="BZ1504" s="257"/>
      <c r="CA1504" s="268"/>
      <c r="CB1504" s="268"/>
      <c r="CC1504" s="275"/>
      <c r="CD1504" s="268"/>
      <c r="CE1504" s="268"/>
      <c r="CF1504" s="268"/>
      <c r="CG1504" s="268"/>
      <c r="CH1504" s="268"/>
      <c r="CI1504" s="268"/>
      <c r="CJ1504" s="268"/>
      <c r="CK1504" s="268"/>
      <c r="CL1504" s="265"/>
      <c r="CM1504" s="272"/>
      <c r="CN1504" s="264"/>
      <c r="CO1504" s="138"/>
      <c r="CP1504" s="226"/>
      <c r="CQ1504" s="226"/>
      <c r="CR1504" s="226"/>
      <c r="CS1504" s="139"/>
      <c r="CT1504" s="139"/>
      <c r="CU1504" s="139"/>
      <c r="CV1504" s="139"/>
      <c r="CW1504" s="139"/>
      <c r="CX1504" s="139"/>
      <c r="CY1504" s="139"/>
      <c r="CZ1504" s="139"/>
      <c r="DA1504" s="139"/>
    </row>
    <row r="1505" spans="1:105" s="120" customFormat="1" ht="15" customHeight="1">
      <c r="A1505" s="227">
        <f t="shared" ref="A1505" si="560">A1497+1</f>
        <v>186</v>
      </c>
      <c r="B1505" s="606" t="s">
        <v>221</v>
      </c>
      <c r="C1505" s="306" t="s">
        <v>222</v>
      </c>
      <c r="D1505" s="236">
        <v>43703</v>
      </c>
      <c r="E1505" s="236" t="s">
        <v>1253</v>
      </c>
      <c r="F1505" s="253" t="s">
        <v>80</v>
      </c>
      <c r="G1505" s="254"/>
      <c r="H1505" s="82" t="s">
        <v>69</v>
      </c>
      <c r="I1505" s="82"/>
      <c r="J1505" s="82" t="s">
        <v>60</v>
      </c>
      <c r="K1505" s="82" t="s">
        <v>60</v>
      </c>
      <c r="L1505" s="82" t="s">
        <v>60</v>
      </c>
      <c r="M1505" s="82" t="s">
        <v>60</v>
      </c>
      <c r="N1505" s="82" t="s">
        <v>60</v>
      </c>
      <c r="O1505" s="82"/>
      <c r="P1505" s="82" t="s">
        <v>60</v>
      </c>
      <c r="Q1505" s="82" t="s">
        <v>60</v>
      </c>
      <c r="R1505" s="82" t="s">
        <v>60</v>
      </c>
      <c r="S1505" s="82" t="s">
        <v>60</v>
      </c>
      <c r="T1505" s="82" t="s">
        <v>60</v>
      </c>
      <c r="U1505" s="82" t="s">
        <v>60</v>
      </c>
      <c r="V1505" s="82"/>
      <c r="W1505" s="82" t="s">
        <v>61</v>
      </c>
      <c r="X1505" s="82" t="s">
        <v>61</v>
      </c>
      <c r="Y1505" s="82" t="s">
        <v>61</v>
      </c>
      <c r="Z1505" s="82" t="s">
        <v>61</v>
      </c>
      <c r="AA1505" s="82" t="s">
        <v>61</v>
      </c>
      <c r="AB1505" s="82" t="s">
        <v>61</v>
      </c>
      <c r="AC1505" s="82"/>
      <c r="AD1505" s="82" t="s">
        <v>61</v>
      </c>
      <c r="AE1505" s="82" t="s">
        <v>61</v>
      </c>
      <c r="AF1505" s="82" t="s">
        <v>61</v>
      </c>
      <c r="AG1505" s="82" t="s">
        <v>61</v>
      </c>
      <c r="AH1505" s="82" t="s">
        <v>61</v>
      </c>
      <c r="AI1505" s="82" t="s">
        <v>1471</v>
      </c>
      <c r="AJ1505" s="82"/>
      <c r="AK1505" s="82" t="s">
        <v>60</v>
      </c>
      <c r="AL1505" s="82" t="s">
        <v>60</v>
      </c>
      <c r="AM1505" s="239">
        <f>COUNTIF(H1505:AL1505,"PH")+COUNTIF(H1505:AL1505,"PH/L")+COUNTIF(H1505:AL1505,"PM")</f>
        <v>0</v>
      </c>
      <c r="AN1505" s="239">
        <f>COUNTIF(H1505:AL1505,"PD")+COUNTIF(H1505:AL1505,"PDD")+COUNTIF(H1505:AL1505,"P/DS")/2+COUNTIF(H1505:AL1505,"PMD")</f>
        <v>0</v>
      </c>
      <c r="AO1505" s="239">
        <f>COUNTIF(H1505:AL1505,"PN")+COUNTIF(H1505:AL1505,"P/NS")/2+COUNTIF(H1505:AL1505,"PH")+COUNTIF(H1505:AL1505,"PH/F")/2+COUNTIF(H1505:AL1505,"PH/L")/2+COUNTIF(H1505:AL1505,"PM")</f>
        <v>0</v>
      </c>
      <c r="AP1505" s="239">
        <f>COUNTIF(H1505:AL1505,"BH")+COUNTIF(H1505:AL1505,"AL/BL")+COUNTIF(H1505:AL1505,"UL/BL")+COUNTIF(H1505:AL1505,"BM")</f>
        <v>0</v>
      </c>
      <c r="AQ1505" s="239">
        <f>COUNTIF(H1505:AL1505,"DS")+COUNTIF(H1505:AL1505,"AL/DS")/2+COUNTIF(H1505:AL1505,"UL/DS")/2+COUNTIF(H1505:AL1505,"CT")+COUNTIF(H1505:AL1505,"MD")</f>
        <v>13.5</v>
      </c>
      <c r="AR1505" s="239">
        <f>COUNTIF(H1505:AL1505,"NS")+COUNTIF(H1505:AL1505,"AL/NS")/2+COUNTIF(H1505:AL1505,"UL/NS")/2+COUNTIF(H1505:AL1505,"BH")+COUNTIF(H1505:AL1505,"AL/BF")/2+COUNTIF(H1505:AL1505,"AL/BL")/2+COUNTIF(H1505:AL1505,"UL/BL")/2+COUNTIF(H1505:AL1505,"UL/BF")/2+COUNTIF(H1505:AL1505,"BM")</f>
        <v>11</v>
      </c>
      <c r="AS1505" s="239">
        <f>COUNTIF(H1505:AL1505,"AL")+COUNTIF(H1505:AL1505,"AL/DS")/2+COUNTIF(H1505:AL1505,"AL/NS")/2+COUNTIF(H1505:AL1505,"NH")+COUNTIF(H1505:AL1505,"SL")+COUNTIF(H1505:AL1505,"NHD")+COUNTIF(H1505:AL1505,"B")+COUNTIF(H1505:AL1505,"HL")+COUNTIF(H1505:AL1505,"AL/BF")/2+COUNTIF(H1505:AL1505,"AL/BL")/2</f>
        <v>1</v>
      </c>
      <c r="AT1505" s="255">
        <f>COUNTIF(H1505:AL1505,"PD")+COUNTIF(H1505:AL1505,"PN")+COUNTIF(H1505:AL1505,"P/DS")/2+COUNTIF(H1505:AL1505,"P/NS")/2+COUNTIF(H1505:AL1505,"DS")+COUNTIF(H1505:AL1505,"NS")+COUNTIF(H1505:AL1505,"AL")+COUNTIF(H1505:AL1505,"AL/DS")+COUNTIF(H1505:AL1505,"AL/NS")+COUNTIF(H1505:AL1505,"NH")+COUNTIF(H1505:AL1505,"SL")+COUNTIF(H1505:AL1505,"UL/DS")/2+COUNTIF(H1505:AL1505,"UL/NS")/2+COUNTIF(H1505:AL1505,"CT")+COUNTIF(H1505:AL1505,"NHD")+COUNTIF(H1505:AL1505,"PDD")+COUNTIF(H1505:AL1505,"B")+COUNTIF(H1505:AL1505,"HL")+COUNTIF(H1505:AL1505,"PH")+COUNTIF(H1505:AL1505,"BH")+COUNTIF(H1505:AL1505,"AL/BF")+COUNTIF(H1505:AL1505,"AL/BL")+COUNTIF(H1505:AL1505,"UL/BF")/2+COUNTIF(H1505:AL1505,"UL/BL")/2+COUNTIF(H1505:AL1505,"PH/F")/2+COUNTIF(H1505:AL1505,"PH/L")/2+COUNTIF(H1505:AL1505,"MD")+COUNTIF(H1505:AL1505,"PMD")+COUNTIF(H1505:AL1505,"PM")+COUNTIF(H1505:AL1505,"BM")</f>
        <v>25.5</v>
      </c>
      <c r="AU1505" s="255">
        <f>COUNTIF(H1505:AL1505,"P/DS")/2+COUNTIF(H1505:AL1505,"P/NS")/2+COUNTIF(H1505:AL1505,"IL")+COUNTIF(H1505:AL1505,"NL")+COUNTIF(H1505:AL1505,"UL")+COUNTIF(H1505:AL1505,"UL/DS")/2+COUNTIF(H1505:AL1505,"UL/NS")/2+COUNTIF(H1505:AL1505,"KT")+COUNTIF(H1505:AL1505,"UL/BF")/2+COUNTIF(H1505:AL1505,"UL/BL")/2+COUNTIF(H1505:AL1505,"PH/F")/2+COUNTIF(H1505:AL1505,"PH/L")/2+COUNTIF(H1505:AL1505,"NB")</f>
        <v>0.5</v>
      </c>
      <c r="AV1505" s="258">
        <f>COUNTIF(H1505:AL1505,"PN")+COUNTIF(H1505:AL1505,"TVD")+COUNTIF(H1505:AL1505,"PH")+COUNTIF(H1505:AL1505,"PM")+COUNTIF(H1505:AL1505,"PDD")-COUNTIFS(H1505:AL1505,"PN",H1512:AL1512,"&gt;=3")-COUNTIFS(H1505:AL1505,"PM",H1512:AL1512,"&gt;=3")</f>
        <v>0</v>
      </c>
      <c r="AW1505" s="258">
        <f>COUNTIF(H1505:AL1505,"NS")+COUNTIF(H1505:AL1505,"D")+COUNTIF(H1505:AL1505,"BH")+COUNTIF(H1505:AL1505,"NHD")+COUNTIF(H1505:AL1505,"BM")-COUNTIFS(H1505:AL1505,"NS",H1512:AL1512,"&gt;=3")-COUNTIFS(H1505:AL1505,"BH",H1512:AL1512,"&gt;=3")-COUNTIFS(H1505:AL1505,"BM",H1512:AL1512,"&gt;=3")</f>
        <v>11</v>
      </c>
      <c r="AX1505" s="255">
        <f>COUNTIF(H1505:AL1505,"AL")+COUNTIF(H1505:AL1505,"AL/DS")/2+COUNTIF(H1505:AL1505,"AL/NS")/2+COUNTIF(H1505:AL1505,"AL/BF")+COUNTIF(H1505:AL1505,"AL/BL")/2</f>
        <v>0</v>
      </c>
      <c r="AY1505" s="255">
        <f>COUNTIF(H1505:AL1505,"SL")</f>
        <v>0</v>
      </c>
      <c r="AZ1505" s="255">
        <f>COUNTIF(H1505:AL1505,"NH")</f>
        <v>1</v>
      </c>
      <c r="BA1505" s="255">
        <f>COUNTIF(H1505:AL1505,"HL")</f>
        <v>0</v>
      </c>
      <c r="BB1505" s="255">
        <f>COUNTIF(G1505:AL1505,"P/DS")/2+COUNTIF(G1505:AL1505,"P/NS")/2+COUNTIF(G1505:AL1505,"UL")+COUNTIF(G1505:AL1505,"UL/DS")/2+COUNTIF(G1505:AL1505,"UL/NS")/2+COUNTIF(G1505:AL1505,"UL/BL")/2+COUNTIF(G1505:AL1505,"UL/BF")/2+COUNTIF(G1505:AL1505,"PH/F")/2+COUNTIF(G1505:AL1505,"PH/L")/2</f>
        <v>0.5</v>
      </c>
      <c r="BC1505" s="255">
        <f>COUNTIF(H1505:AL1505,"NB")</f>
        <v>0</v>
      </c>
      <c r="BD1505" s="255">
        <f>COUNTIF(H1505:AL1505,"NL")</f>
        <v>0</v>
      </c>
      <c r="BE1505" s="255">
        <f>COUNTIF(H1505:AL1505,"IL")</f>
        <v>0</v>
      </c>
      <c r="BF1505" s="255">
        <f>COUNTIF(H1505:AL1505,"KT")</f>
        <v>0</v>
      </c>
      <c r="BG1505" s="255">
        <f>COUNTIF(H1505:AL1505,"L70")</f>
        <v>0</v>
      </c>
      <c r="BH1505" s="255">
        <f>COUNTIF(H1505:AL1505,"MD")</f>
        <v>0</v>
      </c>
      <c r="BI1505" s="255">
        <f>COUNTIF(H1505:AL1505,"PMD")</f>
        <v>0</v>
      </c>
      <c r="BJ1505" s="255">
        <f>COUNTIF(H1505:AL1505,"PM")</f>
        <v>0</v>
      </c>
      <c r="BK1505" s="255">
        <f>COUNTIF(H1505:AL1505,"BM")</f>
        <v>0</v>
      </c>
      <c r="BL1505" s="261">
        <f>SUMIF(H1505:AL1505,"PD",H1506:AL1506)+SUMIF(H1505:AL1505,"PN",H1506:AL1506)+SUMIF(H1505:AL1505,"P/DS",H1506:AL1506)+SUMIF(H1505:AL1505,"PN/F",H1506:AL1506)+SUMIF(H1505:AL1505,"PN/L",H1506:AL1506)+SUMIF(H1505:AL1505,"TV",H1506:AL1506)+SUMIF(H1505:AL1505,"TVD",H1506:AL1506)+SUMIF(H1505:AL1505,"PDD",H1506:AL1506)</f>
        <v>0</v>
      </c>
      <c r="BM1505" s="261">
        <f>SUMIF(H1505:AL1505,"PD",H1507:AL1507)+SUMIF(H1505:AL1505,"PN",H1507:AL1507)+SUMIF(H1505:AL1505,"P/DS",H1507:AL1507)+SUMIF(H1505:AL1505,"PN/F",H1507:AL1507)+SUMIF(H1505:AL1505,"PN/L",H1507:AL1507)+SUMIF(H1505:AL1505,"TV",H1507:AL1507)+SUMIF(H1505:AL1505,"TVD",H1507:AL1507)+SUMIF(H1505:AL1505,"PDD",H1507:AL1507)+SUMIF(H1505:AL1505,"PMD",H1507:AL1507)</f>
        <v>0</v>
      </c>
      <c r="BN1505" s="261">
        <f>SUMIF(H1505:AL1505,"PD",H1508:AL1508)+SUMIF(H1505:AL1505,"PN",H1508:AL1508)+SUMIF(H1505:AL1505,"P/DS",H1508:AL1508)+SUMIF(H1505:AL1505,"PN/F",H1508:AL1508)+SUMIF(H1505:AL1505,"PN/L",H1508:AL1508)+SUMIF(H1505:AL1505,"TV",H1508:AL1508)+SUMIF(H1505:AL1505,"TVD",H1508:AL1508)</f>
        <v>0</v>
      </c>
      <c r="BO1505" s="261">
        <f>SUMIF(H1505:AL1505,"PD",H1509:AL1509)+SUMIF(H1505:AL1505,"PN",H1509:AL1509)+SUMIF(H1505:AL1505,"P/DS",H1509:AL1509)+SUMIF(H1505:AL1505,"PN/F",H1509:AL1509)+SUMIF(H1505:AL1505,"PN/L",H1509:AL1509)+SUMIF(H1505:AL1505,"TV",H1509:AL1509)+SUMIF(H1505:AL1505,"TVD",H1509:AL1509)</f>
        <v>0</v>
      </c>
      <c r="BP1505" s="261">
        <f>SUMIF(H1505:AL1505,"PD",H1510:AL1510)+SUMIF(H1505:AL1505,"PN",H1510:AL1510)+SUMIF(H1505:AL1505,"P/DS",H1510:AL1510)+SUMIF(H1505:AL1505,"PN/F",H1510:AL1510)+SUMIF(H1505:AL1505,"PN/L",H1510:AL1510)+SUMIF(H1505:AL1505,"TV",H1510:AL1510)+SUMIF(H1505:AL1505,"TVD",H1510:AL1510)+SUMIF(H1505:AL1505,"PDD",H1510:AL1510)+SUMIF(H1505:AL1505,"PH",H1510:AL1510)+SUMIF(H1505:AL1505,"PM",H1510:AL1510)</f>
        <v>0</v>
      </c>
      <c r="BQ1505" s="261">
        <f>SUMIF(H1505:AL1505,"PD",H1511:AL1511)+SUMIF(H1505:AL1505,"PN",H1511:AL1511)+SUMIF(H1505:AL1505,"P/DS",H1511:AL1511)+SUMIF(H1505:AL1505,"PN/F",H1511:AL1511)+SUMIF(H1505:AL1505,"PN/L",H1511:AL1511)+SUMIF(H1505:AL1505,"TV",H1511:AL1511)+SUMIF(H1505:AL1505,"TVD",H1511:AL1511)+SUMIF(H1505:AL1505,"PDD",H1511:AL1511)+SUMIF(H1505:AL1505,"PH",H1511:AL1511)+SUMIF(H1505:AL1505,"PM",H1511:AL1511)</f>
        <v>0</v>
      </c>
      <c r="BR1505" s="269">
        <f>SUM(H1506:AL1506)-BL1505</f>
        <v>15</v>
      </c>
      <c r="BS1505" s="269">
        <f>SUM(H1507:AL1507)-BM1505</f>
        <v>0</v>
      </c>
      <c r="BT1505" s="269">
        <f>SUM(H1508:AL1508)-BN1505</f>
        <v>0</v>
      </c>
      <c r="BU1505" s="269">
        <f>SUM(H1509:AL1509)-BO1505</f>
        <v>0</v>
      </c>
      <c r="BV1505" s="269">
        <f>SUM(H1510:AL1510)-BP1505</f>
        <v>0</v>
      </c>
      <c r="BW1505" s="269">
        <f>SUM(H1511:AL1511)-BQ1505</f>
        <v>0</v>
      </c>
      <c r="BX1505" s="255">
        <f>SUMIF(H1505:AL1505,"PD",H1512:AL1512)+SUMIF(H1505:AL1505,"PN",H1512:AL1512)+SUMIF(H1505:AL1505,"P/DS",H1512:AL1512)+SUMIF(H1505:AL1505,"PN/F",H1512:AL1512)+SUMIF(H1505:AL1505,"PN/L",H1512:AL1512)</f>
        <v>0</v>
      </c>
      <c r="BY1505" s="255">
        <f>SUM(H1512:AL1512)-BX1505</f>
        <v>0</v>
      </c>
      <c r="BZ1505" s="255">
        <f t="shared" ref="BZ1505" si="561">+SUM(BL1505:BW1512)</f>
        <v>15</v>
      </c>
      <c r="CA1505" s="266">
        <f>(COUNTIFS(H1505:AL1505,"PD",H1506:AL1506,"&gt;=2"))*0.5-IF(CN1505="VP",COUNTIFS($H$16:$AL$16,"SAT",H1505:AL1505,"PD",H1506:AL1506,"&gt;=2"))*0.5</f>
        <v>0</v>
      </c>
      <c r="CB1505" s="266">
        <f>(COUNTIFS(H1505:AL1505,"PN",H1507:AL1507,"&gt;=0.5",H1506:AL1506,"&gt;=1.5"))*0.5+COUNTIFS(H1505:AL1505,"PDD",H1507:AL1507,"&gt;=0.5",H1506:AL1506,"&gt;=1.5")*0.5</f>
        <v>0</v>
      </c>
      <c r="CC1505" s="273">
        <f>(COUNTIFS(H1505:AL1505,"TV",H1507:AL1507,"&gt;=10"))*0.5+(COUNTIFS(H1505:AL1505,"PMD",H1507:AL1507,"&gt;=2"))*0.5</f>
        <v>0</v>
      </c>
      <c r="CD1505" s="266">
        <f>(COUNTIFS(H1505:AL1505,"TVD",H1509:AL1509,"&gt;=6.5",H1507:AL1507,"&gt;=3.5"))*0.5</f>
        <v>0</v>
      </c>
      <c r="CE1505" s="266">
        <f>(COUNTIFS(H1505:AL1505,"PD",H1510:AL1510,"&gt;=10"))*0.5</f>
        <v>0</v>
      </c>
      <c r="CF1505" s="266">
        <f>(COUNTIFS(H1505:AL1505,"PDD",H1510:AL1510,"&gt;=3.5",H1511:AL1511,"&gt;=6.5")+COUNTIFS(H1505:AL1505,"PH",H1511:AL1511,"&gt;=0.5",H1510:AL1510,"&gt;=1.5")+COUNTIFS(H1505:AL1505,"PM",H1511:AL1511,"&gt;=0.5",H1510:AL1510,"&gt;=1.5"))*0.5</f>
        <v>0</v>
      </c>
      <c r="CG1505" s="266">
        <f>(COUNTIFS(H1505:AL1505,"DS",H1506:AL1506,"&gt;=2")+COUNTIFS(H1505:AL1505,"AL/DS",H1506:AL1506,"&gt;=2"))*0.5-IF(CN1505="VP",COUNTIFS($H$16:$AL$16,"SAT",H1505:AL1505,"DS",H1506:AL1506,"&gt;=2"))*0.5</f>
        <v>3</v>
      </c>
      <c r="CH1505" s="266">
        <f>(COUNTIFS(H1505:AL1505,"NS",H1507:AL1507,"&gt;=0.5",H1506:AL1506,"&gt;=1.5")+COUNTIFS(H1505:AL1505,"AL/NS",H1507:AL1507,"&gt;=0.5",H1506:AL1506,"&gt;=1.5")+COUNTIFS(H1505:AL1505,"NHD",H1507:AL1507,"&gt;=4.5",H1510:AL1510,"&gt;=2",H1506:AL1506,"&gt;=1.5"))*0.5</f>
        <v>0</v>
      </c>
      <c r="CI1505" s="266">
        <f>(COUNTIF(H1507:AL1507,"&gt;=10")+COUNTIFS(H1505:AL1505,"MD",H1507:AL1507,"&gt;=2")-COUNTIFS(H1505:AL1505,"TV",H1507:AL1507,"&gt;=10"))*0.5</f>
        <v>0</v>
      </c>
      <c r="CJ1505" s="266">
        <f>(COUNTIFS(H1505:AL1505,"D",H1509:AL1509,"&gt;=6.5",H1507:AL1507,"&gt;=3.5"))*0.5</f>
        <v>0</v>
      </c>
      <c r="CK1505" s="266">
        <f>(COUNTIF(H1510:AL1510,"&gt;=10")-COUNTIFS(H1505:AL1505,"PD",H1510:AL1510,"&gt;=10"))*0.5</f>
        <v>0</v>
      </c>
      <c r="CL1505" s="265">
        <f>(COUNTIFS(H1505:AL1505,"NHD",H1510:AL1510,"&gt;=3.5",H1511:AL1511,"&gt;=6.5")+COUNTIFS(H1505:AL1505,"BH",H1510:AL1510,"&gt;=1.5",H1511:AL1511,"&gt;=0.5")+COUNTIFS(H1505:AL1505,"BM",H1510:AL1510,"&gt;=1.5",H1511:AL1511,"&gt;=0.5")+COUNTIFS(H1505:AL1505,"D",H1510:AL1510,"&gt;=1.5",H1511:AL1511,"&gt;=0.5"))*0.5</f>
        <v>0</v>
      </c>
      <c r="CM1505" s="272"/>
      <c r="CN1505" s="264" t="s">
        <v>723</v>
      </c>
      <c r="CO1505" s="138">
        <f t="shared" ref="CO1505" si="562">+AM1505+AN1505+AO1505+AP1505+AQ1505+AR1505+AS1505+AU1505+BG1505</f>
        <v>26</v>
      </c>
      <c r="CP1505" s="225">
        <f>+SUM(I1506:I1511)-I1512</f>
        <v>0</v>
      </c>
      <c r="CQ1505" s="225">
        <f>+SUM(J1506:J1511)-J1512</f>
        <v>2.5</v>
      </c>
      <c r="CR1505" s="225">
        <f>+SUM(K1506:K1511)-K1512</f>
        <v>2.5</v>
      </c>
      <c r="CS1505" s="139"/>
      <c r="CT1505" s="139"/>
      <c r="CU1505" s="139"/>
      <c r="CV1505" s="139"/>
      <c r="CW1505" s="139"/>
      <c r="CX1505" s="139"/>
      <c r="CY1505" s="139"/>
      <c r="CZ1505" s="139"/>
      <c r="DA1505" s="139"/>
    </row>
    <row r="1506" spans="1:105" s="120" customFormat="1" ht="15" customHeight="1">
      <c r="A1506" s="228"/>
      <c r="B1506" s="607"/>
      <c r="C1506" s="306"/>
      <c r="D1506" s="237"/>
      <c r="E1506" s="237"/>
      <c r="F1506" s="242" t="s">
        <v>82</v>
      </c>
      <c r="G1506" s="121">
        <v>1.5</v>
      </c>
      <c r="H1506" s="83"/>
      <c r="I1506" s="83"/>
      <c r="J1506" s="83">
        <v>2.5</v>
      </c>
      <c r="K1506" s="83">
        <v>2.5</v>
      </c>
      <c r="L1506" s="83">
        <v>2.5</v>
      </c>
      <c r="M1506" s="83"/>
      <c r="N1506" s="83"/>
      <c r="O1506" s="83"/>
      <c r="P1506" s="83">
        <v>2.5</v>
      </c>
      <c r="Q1506" s="83">
        <v>2.5</v>
      </c>
      <c r="R1506" s="83"/>
      <c r="S1506" s="83">
        <v>2.5</v>
      </c>
      <c r="T1506" s="83"/>
      <c r="U1506" s="83"/>
      <c r="V1506" s="83"/>
      <c r="W1506" s="83"/>
      <c r="X1506" s="83"/>
      <c r="Y1506" s="83"/>
      <c r="Z1506" s="83"/>
      <c r="AA1506" s="83"/>
      <c r="AB1506" s="83"/>
      <c r="AC1506" s="79"/>
      <c r="AD1506" s="79"/>
      <c r="AE1506" s="79"/>
      <c r="AF1506" s="79"/>
      <c r="AG1506" s="79"/>
      <c r="AH1506" s="79"/>
      <c r="AI1506" s="79"/>
      <c r="AJ1506" s="79"/>
      <c r="AK1506" s="79"/>
      <c r="AL1506" s="79"/>
      <c r="AM1506" s="240"/>
      <c r="AN1506" s="240"/>
      <c r="AO1506" s="240"/>
      <c r="AP1506" s="240"/>
      <c r="AQ1506" s="240"/>
      <c r="AR1506" s="240"/>
      <c r="AS1506" s="240"/>
      <c r="AT1506" s="256"/>
      <c r="AU1506" s="256"/>
      <c r="AV1506" s="259"/>
      <c r="AW1506" s="259"/>
      <c r="AX1506" s="256"/>
      <c r="AY1506" s="256"/>
      <c r="AZ1506" s="256"/>
      <c r="BA1506" s="256"/>
      <c r="BB1506" s="256"/>
      <c r="BC1506" s="256"/>
      <c r="BD1506" s="256"/>
      <c r="BE1506" s="256"/>
      <c r="BF1506" s="256"/>
      <c r="BG1506" s="256"/>
      <c r="BH1506" s="256"/>
      <c r="BI1506" s="256"/>
      <c r="BJ1506" s="256"/>
      <c r="BK1506" s="256"/>
      <c r="BL1506" s="262"/>
      <c r="BM1506" s="262"/>
      <c r="BN1506" s="262"/>
      <c r="BO1506" s="262"/>
      <c r="BP1506" s="262"/>
      <c r="BQ1506" s="262"/>
      <c r="BR1506" s="270"/>
      <c r="BS1506" s="270"/>
      <c r="BT1506" s="270"/>
      <c r="BU1506" s="270"/>
      <c r="BV1506" s="270"/>
      <c r="BW1506" s="270"/>
      <c r="BX1506" s="256"/>
      <c r="BY1506" s="256"/>
      <c r="BZ1506" s="256"/>
      <c r="CA1506" s="267"/>
      <c r="CB1506" s="267"/>
      <c r="CC1506" s="274"/>
      <c r="CD1506" s="267"/>
      <c r="CE1506" s="267"/>
      <c r="CF1506" s="267"/>
      <c r="CG1506" s="267"/>
      <c r="CH1506" s="267"/>
      <c r="CI1506" s="267"/>
      <c r="CJ1506" s="267"/>
      <c r="CK1506" s="267"/>
      <c r="CL1506" s="265"/>
      <c r="CM1506" s="272"/>
      <c r="CN1506" s="264"/>
      <c r="CO1506" s="138"/>
      <c r="CP1506" s="226"/>
      <c r="CQ1506" s="226"/>
      <c r="CR1506" s="226"/>
      <c r="CS1506" s="139"/>
      <c r="CT1506" s="139"/>
      <c r="CU1506" s="139"/>
      <c r="CV1506" s="139"/>
      <c r="CW1506" s="139"/>
      <c r="CX1506" s="139"/>
      <c r="CY1506" s="139"/>
      <c r="CZ1506" s="139"/>
      <c r="DA1506" s="139"/>
    </row>
    <row r="1507" spans="1:105" s="120" customFormat="1" ht="15" customHeight="1">
      <c r="A1507" s="228"/>
      <c r="B1507" s="607"/>
      <c r="C1507" s="306"/>
      <c r="D1507" s="237"/>
      <c r="E1507" s="237"/>
      <c r="F1507" s="243"/>
      <c r="G1507" s="122">
        <v>2</v>
      </c>
      <c r="H1507" s="84"/>
      <c r="I1507" s="84"/>
      <c r="J1507" s="84"/>
      <c r="K1507" s="84"/>
      <c r="L1507" s="84"/>
      <c r="M1507" s="84"/>
      <c r="N1507" s="84"/>
      <c r="O1507" s="84"/>
      <c r="P1507" s="84"/>
      <c r="Q1507" s="84"/>
      <c r="R1507" s="84"/>
      <c r="S1507" s="84"/>
      <c r="T1507" s="84"/>
      <c r="U1507" s="84"/>
      <c r="V1507" s="84"/>
      <c r="W1507" s="84"/>
      <c r="X1507" s="84"/>
      <c r="Y1507" s="84"/>
      <c r="Z1507" s="84"/>
      <c r="AA1507" s="84"/>
      <c r="AB1507" s="84"/>
      <c r="AC1507" s="80"/>
      <c r="AD1507" s="80"/>
      <c r="AE1507" s="80"/>
      <c r="AF1507" s="80"/>
      <c r="AG1507" s="80"/>
      <c r="AH1507" s="80"/>
      <c r="AI1507" s="80"/>
      <c r="AJ1507" s="80"/>
      <c r="AK1507" s="80"/>
      <c r="AL1507" s="80"/>
      <c r="AM1507" s="240"/>
      <c r="AN1507" s="240"/>
      <c r="AO1507" s="240"/>
      <c r="AP1507" s="240"/>
      <c r="AQ1507" s="240"/>
      <c r="AR1507" s="240"/>
      <c r="AS1507" s="240"/>
      <c r="AT1507" s="256"/>
      <c r="AU1507" s="256"/>
      <c r="AV1507" s="259"/>
      <c r="AW1507" s="259"/>
      <c r="AX1507" s="256"/>
      <c r="AY1507" s="256"/>
      <c r="AZ1507" s="256"/>
      <c r="BA1507" s="256"/>
      <c r="BB1507" s="256"/>
      <c r="BC1507" s="256"/>
      <c r="BD1507" s="256"/>
      <c r="BE1507" s="256"/>
      <c r="BF1507" s="256"/>
      <c r="BG1507" s="256"/>
      <c r="BH1507" s="256"/>
      <c r="BI1507" s="256"/>
      <c r="BJ1507" s="256"/>
      <c r="BK1507" s="256"/>
      <c r="BL1507" s="262"/>
      <c r="BM1507" s="262"/>
      <c r="BN1507" s="262"/>
      <c r="BO1507" s="262"/>
      <c r="BP1507" s="262"/>
      <c r="BQ1507" s="262"/>
      <c r="BR1507" s="270"/>
      <c r="BS1507" s="270"/>
      <c r="BT1507" s="270"/>
      <c r="BU1507" s="270"/>
      <c r="BV1507" s="270"/>
      <c r="BW1507" s="270"/>
      <c r="BX1507" s="256"/>
      <c r="BY1507" s="256"/>
      <c r="BZ1507" s="256"/>
      <c r="CA1507" s="267"/>
      <c r="CB1507" s="267"/>
      <c r="CC1507" s="274"/>
      <c r="CD1507" s="267"/>
      <c r="CE1507" s="267"/>
      <c r="CF1507" s="267"/>
      <c r="CG1507" s="267"/>
      <c r="CH1507" s="267"/>
      <c r="CI1507" s="267"/>
      <c r="CJ1507" s="267"/>
      <c r="CK1507" s="267"/>
      <c r="CL1507" s="265"/>
      <c r="CM1507" s="272"/>
      <c r="CN1507" s="264"/>
      <c r="CO1507" s="138"/>
      <c r="CP1507" s="226"/>
      <c r="CQ1507" s="226"/>
      <c r="CR1507" s="226"/>
      <c r="CS1507" s="139"/>
      <c r="CT1507" s="139"/>
      <c r="CU1507" s="139"/>
      <c r="CV1507" s="139"/>
      <c r="CW1507" s="139"/>
      <c r="CX1507" s="139"/>
      <c r="CY1507" s="139"/>
      <c r="CZ1507" s="139"/>
      <c r="DA1507" s="139"/>
    </row>
    <row r="1508" spans="1:105" s="120" customFormat="1" ht="15" customHeight="1">
      <c r="A1508" s="228"/>
      <c r="B1508" s="607"/>
      <c r="C1508" s="306"/>
      <c r="D1508" s="237"/>
      <c r="E1508" s="237"/>
      <c r="F1508" s="243"/>
      <c r="G1508" s="122">
        <v>2.1</v>
      </c>
      <c r="H1508" s="84"/>
      <c r="I1508" s="84"/>
      <c r="J1508" s="84"/>
      <c r="K1508" s="84"/>
      <c r="L1508" s="84"/>
      <c r="M1508" s="84"/>
      <c r="N1508" s="84"/>
      <c r="O1508" s="84"/>
      <c r="P1508" s="84"/>
      <c r="Q1508" s="84"/>
      <c r="R1508" s="84"/>
      <c r="S1508" s="84"/>
      <c r="T1508" s="84"/>
      <c r="U1508" s="84"/>
      <c r="V1508" s="84"/>
      <c r="W1508" s="84"/>
      <c r="X1508" s="84"/>
      <c r="Y1508" s="84"/>
      <c r="Z1508" s="84"/>
      <c r="AA1508" s="84"/>
      <c r="AB1508" s="84"/>
      <c r="AC1508" s="80"/>
      <c r="AD1508" s="80"/>
      <c r="AE1508" s="80"/>
      <c r="AF1508" s="80"/>
      <c r="AG1508" s="80"/>
      <c r="AH1508" s="80"/>
      <c r="AI1508" s="80"/>
      <c r="AJ1508" s="80"/>
      <c r="AK1508" s="80"/>
      <c r="AL1508" s="80"/>
      <c r="AM1508" s="240"/>
      <c r="AN1508" s="240"/>
      <c r="AO1508" s="240"/>
      <c r="AP1508" s="240"/>
      <c r="AQ1508" s="240"/>
      <c r="AR1508" s="240"/>
      <c r="AS1508" s="240"/>
      <c r="AT1508" s="256"/>
      <c r="AU1508" s="256"/>
      <c r="AV1508" s="259"/>
      <c r="AW1508" s="259"/>
      <c r="AX1508" s="256"/>
      <c r="AY1508" s="256"/>
      <c r="AZ1508" s="256"/>
      <c r="BA1508" s="256"/>
      <c r="BB1508" s="256"/>
      <c r="BC1508" s="256"/>
      <c r="BD1508" s="256"/>
      <c r="BE1508" s="256"/>
      <c r="BF1508" s="256"/>
      <c r="BG1508" s="256"/>
      <c r="BH1508" s="256"/>
      <c r="BI1508" s="256"/>
      <c r="BJ1508" s="256"/>
      <c r="BK1508" s="256"/>
      <c r="BL1508" s="262"/>
      <c r="BM1508" s="262"/>
      <c r="BN1508" s="262"/>
      <c r="BO1508" s="262"/>
      <c r="BP1508" s="262"/>
      <c r="BQ1508" s="262"/>
      <c r="BR1508" s="270"/>
      <c r="BS1508" s="270"/>
      <c r="BT1508" s="270"/>
      <c r="BU1508" s="270"/>
      <c r="BV1508" s="270"/>
      <c r="BW1508" s="270"/>
      <c r="BX1508" s="256"/>
      <c r="BY1508" s="256"/>
      <c r="BZ1508" s="256"/>
      <c r="CA1508" s="267"/>
      <c r="CB1508" s="267"/>
      <c r="CC1508" s="274"/>
      <c r="CD1508" s="267"/>
      <c r="CE1508" s="267"/>
      <c r="CF1508" s="267"/>
      <c r="CG1508" s="267"/>
      <c r="CH1508" s="267"/>
      <c r="CI1508" s="267"/>
      <c r="CJ1508" s="267"/>
      <c r="CK1508" s="267"/>
      <c r="CL1508" s="265"/>
      <c r="CM1508" s="272"/>
      <c r="CN1508" s="264"/>
      <c r="CO1508" s="138"/>
      <c r="CP1508" s="226"/>
      <c r="CQ1508" s="226"/>
      <c r="CR1508" s="226"/>
      <c r="CS1508" s="139"/>
      <c r="CT1508" s="139"/>
      <c r="CU1508" s="139"/>
      <c r="CV1508" s="139"/>
      <c r="CW1508" s="139"/>
      <c r="CX1508" s="139"/>
      <c r="CY1508" s="139"/>
      <c r="CZ1508" s="139"/>
      <c r="DA1508" s="139"/>
    </row>
    <row r="1509" spans="1:105" s="120" customFormat="1" ht="15" customHeight="1">
      <c r="A1509" s="228"/>
      <c r="B1509" s="607"/>
      <c r="C1509" s="306"/>
      <c r="D1509" s="237"/>
      <c r="E1509" s="237"/>
      <c r="F1509" s="243"/>
      <c r="G1509" s="122">
        <v>2.7</v>
      </c>
      <c r="H1509" s="84"/>
      <c r="I1509" s="84"/>
      <c r="J1509" s="84"/>
      <c r="K1509" s="84"/>
      <c r="L1509" s="84"/>
      <c r="M1509" s="84"/>
      <c r="N1509" s="84"/>
      <c r="O1509" s="84"/>
      <c r="P1509" s="84"/>
      <c r="Q1509" s="84"/>
      <c r="R1509" s="84"/>
      <c r="S1509" s="84"/>
      <c r="T1509" s="84"/>
      <c r="U1509" s="84"/>
      <c r="V1509" s="84"/>
      <c r="W1509" s="84"/>
      <c r="X1509" s="84"/>
      <c r="Y1509" s="84"/>
      <c r="Z1509" s="84"/>
      <c r="AA1509" s="84"/>
      <c r="AB1509" s="84"/>
      <c r="AC1509" s="80"/>
      <c r="AD1509" s="80"/>
      <c r="AE1509" s="80"/>
      <c r="AF1509" s="80"/>
      <c r="AG1509" s="80"/>
      <c r="AH1509" s="80"/>
      <c r="AI1509" s="80"/>
      <c r="AJ1509" s="80"/>
      <c r="AK1509" s="80"/>
      <c r="AL1509" s="80"/>
      <c r="AM1509" s="240"/>
      <c r="AN1509" s="240"/>
      <c r="AO1509" s="240"/>
      <c r="AP1509" s="240"/>
      <c r="AQ1509" s="240"/>
      <c r="AR1509" s="240"/>
      <c r="AS1509" s="240"/>
      <c r="AT1509" s="256"/>
      <c r="AU1509" s="256"/>
      <c r="AV1509" s="259"/>
      <c r="AW1509" s="259"/>
      <c r="AX1509" s="256"/>
      <c r="AY1509" s="256"/>
      <c r="AZ1509" s="256"/>
      <c r="BA1509" s="256"/>
      <c r="BB1509" s="256"/>
      <c r="BC1509" s="256"/>
      <c r="BD1509" s="256"/>
      <c r="BE1509" s="256"/>
      <c r="BF1509" s="256"/>
      <c r="BG1509" s="256"/>
      <c r="BH1509" s="256"/>
      <c r="BI1509" s="256"/>
      <c r="BJ1509" s="256"/>
      <c r="BK1509" s="256"/>
      <c r="BL1509" s="262"/>
      <c r="BM1509" s="262"/>
      <c r="BN1509" s="262"/>
      <c r="BO1509" s="262"/>
      <c r="BP1509" s="262"/>
      <c r="BQ1509" s="262"/>
      <c r="BR1509" s="270"/>
      <c r="BS1509" s="270"/>
      <c r="BT1509" s="270"/>
      <c r="BU1509" s="270"/>
      <c r="BV1509" s="270"/>
      <c r="BW1509" s="270"/>
      <c r="BX1509" s="256"/>
      <c r="BY1509" s="256"/>
      <c r="BZ1509" s="256"/>
      <c r="CA1509" s="267"/>
      <c r="CB1509" s="267"/>
      <c r="CC1509" s="274"/>
      <c r="CD1509" s="267"/>
      <c r="CE1509" s="267"/>
      <c r="CF1509" s="267"/>
      <c r="CG1509" s="267"/>
      <c r="CH1509" s="267"/>
      <c r="CI1509" s="267"/>
      <c r="CJ1509" s="267"/>
      <c r="CK1509" s="267"/>
      <c r="CL1509" s="265"/>
      <c r="CM1509" s="272"/>
      <c r="CN1509" s="264"/>
      <c r="CO1509" s="138"/>
      <c r="CP1509" s="226"/>
      <c r="CQ1509" s="226"/>
      <c r="CR1509" s="226"/>
      <c r="CS1509" s="139"/>
      <c r="CT1509" s="139"/>
      <c r="CU1509" s="139"/>
      <c r="CV1509" s="139"/>
      <c r="CW1509" s="139"/>
      <c r="CX1509" s="139"/>
      <c r="CY1509" s="139"/>
      <c r="CZ1509" s="139"/>
      <c r="DA1509" s="139"/>
    </row>
    <row r="1510" spans="1:105" s="120" customFormat="1" ht="15" customHeight="1">
      <c r="A1510" s="228"/>
      <c r="B1510" s="607"/>
      <c r="C1510" s="306"/>
      <c r="D1510" s="237"/>
      <c r="E1510" s="237"/>
      <c r="F1510" s="243"/>
      <c r="G1510" s="122">
        <v>3</v>
      </c>
      <c r="H1510" s="84"/>
      <c r="I1510" s="84"/>
      <c r="J1510" s="84"/>
      <c r="K1510" s="84"/>
      <c r="L1510" s="84"/>
      <c r="M1510" s="84"/>
      <c r="N1510" s="84"/>
      <c r="O1510" s="84"/>
      <c r="P1510" s="84"/>
      <c r="Q1510" s="84"/>
      <c r="R1510" s="84"/>
      <c r="S1510" s="84"/>
      <c r="T1510" s="84"/>
      <c r="U1510" s="84"/>
      <c r="V1510" s="84"/>
      <c r="W1510" s="84"/>
      <c r="X1510" s="84"/>
      <c r="Y1510" s="84"/>
      <c r="Z1510" s="84"/>
      <c r="AA1510" s="84"/>
      <c r="AB1510" s="84"/>
      <c r="AC1510" s="80"/>
      <c r="AD1510" s="80"/>
      <c r="AE1510" s="80"/>
      <c r="AF1510" s="80"/>
      <c r="AG1510" s="80"/>
      <c r="AH1510" s="80"/>
      <c r="AI1510" s="80"/>
      <c r="AJ1510" s="80"/>
      <c r="AK1510" s="80"/>
      <c r="AL1510" s="80"/>
      <c r="AM1510" s="240"/>
      <c r="AN1510" s="240"/>
      <c r="AO1510" s="240"/>
      <c r="AP1510" s="240"/>
      <c r="AQ1510" s="240"/>
      <c r="AR1510" s="240"/>
      <c r="AS1510" s="240"/>
      <c r="AT1510" s="256"/>
      <c r="AU1510" s="256"/>
      <c r="AV1510" s="259"/>
      <c r="AW1510" s="259"/>
      <c r="AX1510" s="256"/>
      <c r="AY1510" s="256"/>
      <c r="AZ1510" s="256"/>
      <c r="BA1510" s="256"/>
      <c r="BB1510" s="256"/>
      <c r="BC1510" s="256"/>
      <c r="BD1510" s="256"/>
      <c r="BE1510" s="256"/>
      <c r="BF1510" s="256"/>
      <c r="BG1510" s="256"/>
      <c r="BH1510" s="256"/>
      <c r="BI1510" s="256"/>
      <c r="BJ1510" s="256"/>
      <c r="BK1510" s="256"/>
      <c r="BL1510" s="262"/>
      <c r="BM1510" s="262"/>
      <c r="BN1510" s="262"/>
      <c r="BO1510" s="262"/>
      <c r="BP1510" s="262"/>
      <c r="BQ1510" s="262"/>
      <c r="BR1510" s="270"/>
      <c r="BS1510" s="270"/>
      <c r="BT1510" s="270"/>
      <c r="BU1510" s="270"/>
      <c r="BV1510" s="270"/>
      <c r="BW1510" s="270"/>
      <c r="BX1510" s="256"/>
      <c r="BY1510" s="256"/>
      <c r="BZ1510" s="256"/>
      <c r="CA1510" s="267"/>
      <c r="CB1510" s="267"/>
      <c r="CC1510" s="274"/>
      <c r="CD1510" s="267"/>
      <c r="CE1510" s="267"/>
      <c r="CF1510" s="267"/>
      <c r="CG1510" s="267"/>
      <c r="CH1510" s="267"/>
      <c r="CI1510" s="267"/>
      <c r="CJ1510" s="267"/>
      <c r="CK1510" s="267"/>
      <c r="CL1510" s="265"/>
      <c r="CM1510" s="272"/>
      <c r="CN1510" s="264"/>
      <c r="CO1510" s="138"/>
      <c r="CP1510" s="226"/>
      <c r="CQ1510" s="226"/>
      <c r="CR1510" s="226"/>
      <c r="CS1510" s="139"/>
      <c r="CT1510" s="139"/>
      <c r="CU1510" s="139"/>
      <c r="CV1510" s="139"/>
      <c r="CW1510" s="139"/>
      <c r="CX1510" s="139"/>
      <c r="CY1510" s="139"/>
      <c r="CZ1510" s="139"/>
      <c r="DA1510" s="139"/>
    </row>
    <row r="1511" spans="1:105" s="120" customFormat="1" ht="15" customHeight="1">
      <c r="A1511" s="228"/>
      <c r="B1511" s="607"/>
      <c r="C1511" s="306"/>
      <c r="D1511" s="237"/>
      <c r="E1511" s="237"/>
      <c r="F1511" s="244"/>
      <c r="G1511" s="123">
        <v>3.9</v>
      </c>
      <c r="H1511" s="85"/>
      <c r="I1511" s="85"/>
      <c r="J1511" s="85"/>
      <c r="K1511" s="85"/>
      <c r="L1511" s="85"/>
      <c r="M1511" s="85"/>
      <c r="N1511" s="85"/>
      <c r="O1511" s="85"/>
      <c r="P1511" s="85"/>
      <c r="Q1511" s="85"/>
      <c r="R1511" s="85"/>
      <c r="S1511" s="85"/>
      <c r="T1511" s="85"/>
      <c r="U1511" s="85"/>
      <c r="V1511" s="85"/>
      <c r="W1511" s="85"/>
      <c r="X1511" s="85"/>
      <c r="Y1511" s="85"/>
      <c r="Z1511" s="85"/>
      <c r="AA1511" s="85"/>
      <c r="AB1511" s="85"/>
      <c r="AC1511" s="81"/>
      <c r="AD1511" s="81"/>
      <c r="AE1511" s="81"/>
      <c r="AF1511" s="81"/>
      <c r="AG1511" s="81"/>
      <c r="AH1511" s="81"/>
      <c r="AI1511" s="81"/>
      <c r="AJ1511" s="81"/>
      <c r="AK1511" s="81"/>
      <c r="AL1511" s="81"/>
      <c r="AM1511" s="240"/>
      <c r="AN1511" s="240"/>
      <c r="AO1511" s="240"/>
      <c r="AP1511" s="240"/>
      <c r="AQ1511" s="240"/>
      <c r="AR1511" s="240"/>
      <c r="AS1511" s="240"/>
      <c r="AT1511" s="256"/>
      <c r="AU1511" s="256"/>
      <c r="AV1511" s="259"/>
      <c r="AW1511" s="259"/>
      <c r="AX1511" s="256"/>
      <c r="AY1511" s="256"/>
      <c r="AZ1511" s="256"/>
      <c r="BA1511" s="256"/>
      <c r="BB1511" s="256"/>
      <c r="BC1511" s="256"/>
      <c r="BD1511" s="256"/>
      <c r="BE1511" s="256"/>
      <c r="BF1511" s="256"/>
      <c r="BG1511" s="256"/>
      <c r="BH1511" s="256"/>
      <c r="BI1511" s="256"/>
      <c r="BJ1511" s="256"/>
      <c r="BK1511" s="256"/>
      <c r="BL1511" s="262"/>
      <c r="BM1511" s="262"/>
      <c r="BN1511" s="262"/>
      <c r="BO1511" s="262"/>
      <c r="BP1511" s="262"/>
      <c r="BQ1511" s="262"/>
      <c r="BR1511" s="270"/>
      <c r="BS1511" s="270"/>
      <c r="BT1511" s="270"/>
      <c r="BU1511" s="270"/>
      <c r="BV1511" s="270"/>
      <c r="BW1511" s="270"/>
      <c r="BX1511" s="256"/>
      <c r="BY1511" s="256"/>
      <c r="BZ1511" s="256"/>
      <c r="CA1511" s="267"/>
      <c r="CB1511" s="267"/>
      <c r="CC1511" s="274"/>
      <c r="CD1511" s="267"/>
      <c r="CE1511" s="267"/>
      <c r="CF1511" s="267"/>
      <c r="CG1511" s="267"/>
      <c r="CH1511" s="267"/>
      <c r="CI1511" s="267"/>
      <c r="CJ1511" s="267"/>
      <c r="CK1511" s="267"/>
      <c r="CL1511" s="265"/>
      <c r="CM1511" s="272"/>
      <c r="CN1511" s="264"/>
      <c r="CO1511" s="138"/>
      <c r="CP1511" s="226"/>
      <c r="CQ1511" s="226"/>
      <c r="CR1511" s="226"/>
      <c r="CS1511" s="139"/>
      <c r="CT1511" s="139"/>
      <c r="CU1511" s="139"/>
      <c r="CV1511" s="139"/>
      <c r="CW1511" s="139"/>
      <c r="CX1511" s="139"/>
      <c r="CY1511" s="139"/>
      <c r="CZ1511" s="139"/>
      <c r="DA1511" s="139"/>
    </row>
    <row r="1512" spans="1:105" s="120" customFormat="1" ht="15" customHeight="1">
      <c r="A1512" s="229"/>
      <c r="B1512" s="608"/>
      <c r="C1512" s="307"/>
      <c r="D1512" s="238"/>
      <c r="E1512" s="238"/>
      <c r="F1512" s="245" t="s">
        <v>83</v>
      </c>
      <c r="G1512" s="246"/>
      <c r="H1512" s="82"/>
      <c r="I1512" s="82"/>
      <c r="J1512" s="82"/>
      <c r="K1512" s="82"/>
      <c r="L1512" s="82"/>
      <c r="M1512" s="82"/>
      <c r="N1512" s="82"/>
      <c r="O1512" s="82"/>
      <c r="P1512" s="82"/>
      <c r="Q1512" s="82"/>
      <c r="R1512" s="82"/>
      <c r="S1512" s="82"/>
      <c r="T1512" s="82"/>
      <c r="U1512" s="82"/>
      <c r="V1512" s="82"/>
      <c r="W1512" s="82"/>
      <c r="X1512" s="82"/>
      <c r="Y1512" s="82"/>
      <c r="Z1512" s="82"/>
      <c r="AA1512" s="82"/>
      <c r="AB1512" s="82"/>
      <c r="AC1512" s="35"/>
      <c r="AD1512" s="35"/>
      <c r="AE1512" s="35"/>
      <c r="AF1512" s="35"/>
      <c r="AG1512" s="35"/>
      <c r="AH1512" s="35"/>
      <c r="AI1512" s="35"/>
      <c r="AJ1512" s="35"/>
      <c r="AK1512" s="35"/>
      <c r="AL1512" s="35"/>
      <c r="AM1512" s="241"/>
      <c r="AN1512" s="241"/>
      <c r="AO1512" s="241"/>
      <c r="AP1512" s="241"/>
      <c r="AQ1512" s="241"/>
      <c r="AR1512" s="241"/>
      <c r="AS1512" s="241"/>
      <c r="AT1512" s="257"/>
      <c r="AU1512" s="257"/>
      <c r="AV1512" s="260"/>
      <c r="AW1512" s="260"/>
      <c r="AX1512" s="257"/>
      <c r="AY1512" s="257"/>
      <c r="AZ1512" s="257"/>
      <c r="BA1512" s="257"/>
      <c r="BB1512" s="257"/>
      <c r="BC1512" s="257"/>
      <c r="BD1512" s="257"/>
      <c r="BE1512" s="257"/>
      <c r="BF1512" s="257"/>
      <c r="BG1512" s="257"/>
      <c r="BH1512" s="257"/>
      <c r="BI1512" s="257"/>
      <c r="BJ1512" s="257"/>
      <c r="BK1512" s="257"/>
      <c r="BL1512" s="263"/>
      <c r="BM1512" s="263"/>
      <c r="BN1512" s="263"/>
      <c r="BO1512" s="263"/>
      <c r="BP1512" s="263"/>
      <c r="BQ1512" s="263"/>
      <c r="BR1512" s="271"/>
      <c r="BS1512" s="271"/>
      <c r="BT1512" s="271"/>
      <c r="BU1512" s="271"/>
      <c r="BV1512" s="271"/>
      <c r="BW1512" s="271"/>
      <c r="BX1512" s="257"/>
      <c r="BY1512" s="257"/>
      <c r="BZ1512" s="257"/>
      <c r="CA1512" s="268"/>
      <c r="CB1512" s="268"/>
      <c r="CC1512" s="275"/>
      <c r="CD1512" s="268"/>
      <c r="CE1512" s="268"/>
      <c r="CF1512" s="268"/>
      <c r="CG1512" s="268"/>
      <c r="CH1512" s="268"/>
      <c r="CI1512" s="268"/>
      <c r="CJ1512" s="268"/>
      <c r="CK1512" s="268"/>
      <c r="CL1512" s="265"/>
      <c r="CM1512" s="272"/>
      <c r="CN1512" s="264"/>
      <c r="CO1512" s="138"/>
      <c r="CP1512" s="226"/>
      <c r="CQ1512" s="226"/>
      <c r="CR1512" s="226"/>
      <c r="CS1512" s="139"/>
      <c r="CT1512" s="139"/>
      <c r="CU1512" s="139"/>
      <c r="CV1512" s="139"/>
      <c r="CW1512" s="139"/>
      <c r="CX1512" s="139"/>
      <c r="CY1512" s="139"/>
      <c r="CZ1512" s="139"/>
      <c r="DA1512" s="139"/>
    </row>
    <row r="1513" spans="1:105" s="120" customFormat="1" ht="15" customHeight="1">
      <c r="A1513" s="227">
        <f t="shared" ref="A1513" si="563">A1505+1</f>
        <v>187</v>
      </c>
      <c r="B1513" s="308" t="s">
        <v>223</v>
      </c>
      <c r="C1513" s="306" t="s">
        <v>980</v>
      </c>
      <c r="D1513" s="236">
        <v>43893</v>
      </c>
      <c r="E1513" s="236" t="s">
        <v>1252</v>
      </c>
      <c r="F1513" s="253" t="s">
        <v>80</v>
      </c>
      <c r="G1513" s="351"/>
      <c r="H1513" s="82" t="s">
        <v>69</v>
      </c>
      <c r="I1513" s="82"/>
      <c r="J1513" s="82" t="s">
        <v>60</v>
      </c>
      <c r="K1513" s="82" t="s">
        <v>60</v>
      </c>
      <c r="L1513" s="82" t="s">
        <v>60</v>
      </c>
      <c r="M1513" s="82" t="s">
        <v>60</v>
      </c>
      <c r="N1513" s="82" t="s">
        <v>60</v>
      </c>
      <c r="O1513" s="82"/>
      <c r="P1513" s="82" t="s">
        <v>60</v>
      </c>
      <c r="Q1513" s="82" t="s">
        <v>60</v>
      </c>
      <c r="R1513" s="82" t="s">
        <v>60</v>
      </c>
      <c r="S1513" s="82" t="s">
        <v>60</v>
      </c>
      <c r="T1513" s="82" t="s">
        <v>60</v>
      </c>
      <c r="U1513" s="82" t="s">
        <v>60</v>
      </c>
      <c r="V1513" s="82"/>
      <c r="W1513" s="82" t="s">
        <v>60</v>
      </c>
      <c r="X1513" s="82" t="s">
        <v>60</v>
      </c>
      <c r="Y1513" s="82" t="s">
        <v>60</v>
      </c>
      <c r="Z1513" s="82" t="s">
        <v>60</v>
      </c>
      <c r="AA1513" s="82" t="s">
        <v>60</v>
      </c>
      <c r="AB1513" s="82" t="s">
        <v>60</v>
      </c>
      <c r="AC1513" s="82"/>
      <c r="AD1513" s="82" t="s">
        <v>60</v>
      </c>
      <c r="AE1513" s="82" t="s">
        <v>60</v>
      </c>
      <c r="AF1513" s="82" t="s">
        <v>60</v>
      </c>
      <c r="AG1513" s="82" t="s">
        <v>60</v>
      </c>
      <c r="AH1513" s="82" t="s">
        <v>60</v>
      </c>
      <c r="AI1513" s="82" t="s">
        <v>1471</v>
      </c>
      <c r="AJ1513" s="82"/>
      <c r="AK1513" s="82" t="s">
        <v>60</v>
      </c>
      <c r="AL1513" s="82" t="s">
        <v>60</v>
      </c>
      <c r="AM1513" s="239">
        <f>COUNTIF(H1513:AL1513,"PH")+COUNTIF(H1513:AL1513,"PH/L")+COUNTIF(H1513:AL1513,"PM")</f>
        <v>0</v>
      </c>
      <c r="AN1513" s="239">
        <f>COUNTIF(H1513:AL1513,"PD")+COUNTIF(H1513:AL1513,"PDD")+COUNTIF(H1513:AL1513,"P/DS")/2+COUNTIF(H1513:AL1513,"PMD")</f>
        <v>0</v>
      </c>
      <c r="AO1513" s="239">
        <f>COUNTIF(H1513:AL1513,"PN")+COUNTIF(H1513:AL1513,"P/NS")/2+COUNTIF(H1513:AL1513,"PH")+COUNTIF(H1513:AL1513,"PH/F")/2+COUNTIF(H1513:AL1513,"PH/L")/2+COUNTIF(H1513:AL1513,"PM")</f>
        <v>0</v>
      </c>
      <c r="AP1513" s="239">
        <f>COUNTIF(H1513:AL1513,"BH")+COUNTIF(H1513:AL1513,"AL/BL")+COUNTIF(H1513:AL1513,"UL/BL")+COUNTIF(H1513:AL1513,"BM")</f>
        <v>0</v>
      </c>
      <c r="AQ1513" s="239">
        <f>COUNTIF(H1513:AL1513,"DS")+COUNTIF(H1513:AL1513,"AL/DS")/2+COUNTIF(H1513:AL1513,"UL/DS")/2+COUNTIF(H1513:AL1513,"CT")+COUNTIF(H1513:AL1513,"MD")</f>
        <v>24.5</v>
      </c>
      <c r="AR1513" s="239">
        <f>COUNTIF(H1513:AL1513,"NS")+COUNTIF(H1513:AL1513,"AL/NS")/2+COUNTIF(H1513:AL1513,"UL/NS")/2+COUNTIF(H1513:AL1513,"BH")+COUNTIF(H1513:AL1513,"AL/BF")/2+COUNTIF(H1513:AL1513,"AL/BL")/2+COUNTIF(H1513:AL1513,"UL/BL")/2+COUNTIF(H1513:AL1513,"UL/BF")/2+COUNTIF(H1513:AL1513,"BM")</f>
        <v>0</v>
      </c>
      <c r="AS1513" s="239">
        <f>COUNTIF(H1513:AL1513,"AL")+COUNTIF(H1513:AL1513,"AL/DS")/2+COUNTIF(H1513:AL1513,"AL/NS")/2+COUNTIF(H1513:AL1513,"NH")+COUNTIF(H1513:AL1513,"SL")+COUNTIF(H1513:AL1513,"NHD")+COUNTIF(H1513:AL1513,"B")+COUNTIF(H1513:AL1513,"HL")+COUNTIF(H1513:AL1513,"AL/BF")/2+COUNTIF(H1513:AL1513,"AL/BL")/2</f>
        <v>1</v>
      </c>
      <c r="AT1513" s="255">
        <f>COUNTIF(H1513:AL1513,"PD")+COUNTIF(H1513:AL1513,"PN")+COUNTIF(H1513:AL1513,"P/DS")/2+COUNTIF(H1513:AL1513,"P/NS")/2+COUNTIF(H1513:AL1513,"DS")+COUNTIF(H1513:AL1513,"NS")+COUNTIF(H1513:AL1513,"AL")+COUNTIF(H1513:AL1513,"AL/DS")+COUNTIF(H1513:AL1513,"AL/NS")+COUNTIF(H1513:AL1513,"NH")+COUNTIF(H1513:AL1513,"SL")+COUNTIF(H1513:AL1513,"UL/DS")/2+COUNTIF(H1513:AL1513,"UL/NS")/2+COUNTIF(H1513:AL1513,"CT")+COUNTIF(H1513:AL1513,"NHD")+COUNTIF(H1513:AL1513,"PDD")+COUNTIF(H1513:AL1513,"B")+COUNTIF(H1513:AL1513,"HL")+COUNTIF(H1513:AL1513,"PH")+COUNTIF(H1513:AL1513,"BH")+COUNTIF(H1513:AL1513,"AL/BF")+COUNTIF(H1513:AL1513,"AL/BL")+COUNTIF(H1513:AL1513,"UL/BF")/2+COUNTIF(H1513:AL1513,"UL/BL")/2+COUNTIF(H1513:AL1513,"PH/F")/2+COUNTIF(H1513:AL1513,"PH/L")/2+COUNTIF(H1513:AL1513,"MD")+COUNTIF(H1513:AL1513,"PMD")+COUNTIF(H1513:AL1513,"PM")+COUNTIF(H1513:AL1513,"BM")</f>
        <v>25.5</v>
      </c>
      <c r="AU1513" s="255">
        <f>COUNTIF(H1513:AL1513,"P/DS")/2+COUNTIF(H1513:AL1513,"P/NS")/2+COUNTIF(H1513:AL1513,"IL")+COUNTIF(H1513:AL1513,"NL")+COUNTIF(H1513:AL1513,"UL")+COUNTIF(H1513:AL1513,"UL/DS")/2+COUNTIF(H1513:AL1513,"UL/NS")/2+COUNTIF(H1513:AL1513,"KT")+COUNTIF(H1513:AL1513,"UL/BF")/2+COUNTIF(H1513:AL1513,"UL/BL")/2+COUNTIF(H1513:AL1513,"PH/F")/2+COUNTIF(H1513:AL1513,"PH/L")/2+COUNTIF(H1513:AL1513,"NB")</f>
        <v>0.5</v>
      </c>
      <c r="AV1513" s="258">
        <f>COUNTIF(H1513:AL1513,"PN")+COUNTIF(H1513:AL1513,"TVD")+COUNTIF(H1513:AL1513,"PH")+COUNTIF(H1513:AL1513,"PM")+COUNTIF(H1513:AL1513,"PDD")-COUNTIFS(H1513:AL1513,"PN",H1520:AL1520,"&gt;=3")-COUNTIFS(H1513:AL1513,"PM",H1520:AL1520,"&gt;=3")</f>
        <v>0</v>
      </c>
      <c r="AW1513" s="258">
        <f>COUNTIF(H1513:AL1513,"NS")+COUNTIF(H1513:AL1513,"D")+COUNTIF(H1513:AL1513,"BH")+COUNTIF(H1513:AL1513,"NHD")+COUNTIF(H1513:AL1513,"BM")-COUNTIFS(H1513:AL1513,"NS",H1520:AL1520,"&gt;=3")-COUNTIFS(H1513:AL1513,"BH",H1520:AL1520,"&gt;=3")-COUNTIFS(H1513:AL1513,"BM",H1520:AL1520,"&gt;=3")</f>
        <v>0</v>
      </c>
      <c r="AX1513" s="255">
        <f>COUNTIF(H1513:AL1513,"AL")+COUNTIF(H1513:AL1513,"AL/DS")/2+COUNTIF(H1513:AL1513,"AL/NS")/2+COUNTIF(H1513:AL1513,"AL/BF")+COUNTIF(H1513:AL1513,"AL/BL")/2</f>
        <v>0</v>
      </c>
      <c r="AY1513" s="255">
        <f>COUNTIF(H1513:AL1513,"SL")</f>
        <v>0</v>
      </c>
      <c r="AZ1513" s="255">
        <f>COUNTIF(H1513:AL1513,"NH")</f>
        <v>1</v>
      </c>
      <c r="BA1513" s="255">
        <f>COUNTIF(H1513:AL1513,"HL")</f>
        <v>0</v>
      </c>
      <c r="BB1513" s="255">
        <f>COUNTIF(G1513:AL1513,"P/DS")/2+COUNTIF(G1513:AL1513,"P/NS")/2+COUNTIF(G1513:AL1513,"UL")+COUNTIF(G1513:AL1513,"UL/DS")/2+COUNTIF(G1513:AL1513,"UL/NS")/2+COUNTIF(G1513:AL1513,"UL/BL")/2+COUNTIF(G1513:AL1513,"UL/BF")/2+COUNTIF(G1513:AL1513,"PH/F")/2+COUNTIF(G1513:AL1513,"PH/L")/2</f>
        <v>0.5</v>
      </c>
      <c r="BC1513" s="255">
        <f>COUNTIF(H1513:AL1513,"NB")</f>
        <v>0</v>
      </c>
      <c r="BD1513" s="255">
        <f>COUNTIF(H1513:AL1513,"NL")</f>
        <v>0</v>
      </c>
      <c r="BE1513" s="255">
        <f>COUNTIF(H1513:AL1513,"IL")</f>
        <v>0</v>
      </c>
      <c r="BF1513" s="255">
        <f>COUNTIF(H1513:AL1513,"KT")</f>
        <v>0</v>
      </c>
      <c r="BG1513" s="255">
        <f>COUNTIF(H1513:AL1513,"L70")</f>
        <v>0</v>
      </c>
      <c r="BH1513" s="255">
        <f>COUNTIF(H1513:AL1513,"MD")</f>
        <v>0</v>
      </c>
      <c r="BI1513" s="255">
        <f>COUNTIF(H1513:AL1513,"PMD")</f>
        <v>0</v>
      </c>
      <c r="BJ1513" s="255">
        <f>COUNTIF(H1513:AL1513,"PM")</f>
        <v>0</v>
      </c>
      <c r="BK1513" s="255">
        <f>COUNTIF(H1513:AL1513,"BM")</f>
        <v>0</v>
      </c>
      <c r="BL1513" s="261">
        <f>SUMIF(H1513:AL1513,"PD",H1514:AL1514)+SUMIF(H1513:AL1513,"PN",H1514:AL1514)+SUMIF(H1513:AL1513,"P/DS",H1514:AL1514)+SUMIF(H1513:AL1513,"PN/F",H1514:AL1514)+SUMIF(H1513:AL1513,"PN/L",H1514:AL1514)+SUMIF(H1513:AL1513,"TV",H1514:AL1514)+SUMIF(H1513:AL1513,"TVD",H1514:AL1514)+SUMIF(H1513:AL1513,"PDD",H1514:AL1514)</f>
        <v>0</v>
      </c>
      <c r="BM1513" s="261">
        <f>SUMIF(H1513:AL1513,"PD",H1515:AL1515)+SUMIF(H1513:AL1513,"PN",H1515:AL1515)+SUMIF(H1513:AL1513,"P/DS",H1515:AL1515)+SUMIF(H1513:AL1513,"PN/F",H1515:AL1515)+SUMIF(H1513:AL1513,"PN/L",H1515:AL1515)+SUMIF(H1513:AL1513,"TV",H1515:AL1515)+SUMIF(H1513:AL1513,"TVD",H1515:AL1515)+SUMIF(H1513:AL1513,"PDD",H1515:AL1515)+SUMIF(H1513:AL1513,"PMD",H1515:AL1515)</f>
        <v>0</v>
      </c>
      <c r="BN1513" s="261">
        <f>SUMIF(H1513:AL1513,"PD",H1516:AL1516)+SUMIF(H1513:AL1513,"PN",H1516:AL1516)+SUMIF(H1513:AL1513,"P/DS",H1516:AL1516)+SUMIF(H1513:AL1513,"PN/F",H1516:AL1516)+SUMIF(H1513:AL1513,"PN/L",H1516:AL1516)+SUMIF(H1513:AL1513,"TV",H1516:AL1516)+SUMIF(H1513:AL1513,"TVD",H1516:AL1516)</f>
        <v>0</v>
      </c>
      <c r="BO1513" s="261">
        <f>SUMIF(H1513:AL1513,"PD",H1517:AL1517)+SUMIF(H1513:AL1513,"PN",H1517:AL1517)+SUMIF(H1513:AL1513,"P/DS",H1517:AL1517)+SUMIF(H1513:AL1513,"PN/F",H1517:AL1517)+SUMIF(H1513:AL1513,"PN/L",H1517:AL1517)+SUMIF(H1513:AL1513,"TV",H1517:AL1517)+SUMIF(H1513:AL1513,"TVD",H1517:AL1517)</f>
        <v>0</v>
      </c>
      <c r="BP1513" s="261">
        <f>SUMIF(H1513:AL1513,"PD",H1518:AL1518)+SUMIF(H1513:AL1513,"PN",H1518:AL1518)+SUMIF(H1513:AL1513,"P/DS",H1518:AL1518)+SUMIF(H1513:AL1513,"PN/F",H1518:AL1518)+SUMIF(H1513:AL1513,"PN/L",H1518:AL1518)+SUMIF(H1513:AL1513,"TV",H1518:AL1518)+SUMIF(H1513:AL1513,"TVD",H1518:AL1518)+SUMIF(H1513:AL1513,"PDD",H1518:AL1518)+SUMIF(H1513:AL1513,"PH",H1518:AL1518)+SUMIF(H1513:AL1513,"PM",H1518:AL1518)</f>
        <v>0</v>
      </c>
      <c r="BQ1513" s="261">
        <f>SUMIF(H1513:AL1513,"PD",H1519:AL1519)+SUMIF(H1513:AL1513,"PN",H1519:AL1519)+SUMIF(H1513:AL1513,"P/DS",H1519:AL1519)+SUMIF(H1513:AL1513,"PN/F",H1519:AL1519)+SUMIF(H1513:AL1513,"PN/L",H1519:AL1519)+SUMIF(H1513:AL1513,"TV",H1519:AL1519)+SUMIF(H1513:AL1513,"TVD",H1519:AL1519)+SUMIF(H1513:AL1513,"PDD",H1519:AL1519)+SUMIF(H1513:AL1513,"PH",H1519:AL1519)+SUMIF(H1513:AL1513,"PM",H1519:AL1519)</f>
        <v>0</v>
      </c>
      <c r="BR1513" s="269">
        <f>SUM(H1514:AL1514)-BL1513</f>
        <v>0</v>
      </c>
      <c r="BS1513" s="269">
        <f>SUM(H1515:AL1515)-BM1513</f>
        <v>8</v>
      </c>
      <c r="BT1513" s="269">
        <f>SUM(H1516:AL1516)-BN1513</f>
        <v>0</v>
      </c>
      <c r="BU1513" s="269">
        <f>SUM(H1517:AL1517)-BO1513</f>
        <v>0</v>
      </c>
      <c r="BV1513" s="269">
        <f>SUM(H1518:AL1518)-BP1513</f>
        <v>0</v>
      </c>
      <c r="BW1513" s="269">
        <f>SUM(H1519:AL1519)-BQ1513</f>
        <v>0</v>
      </c>
      <c r="BX1513" s="255">
        <f>SUMIF(H1513:AL1513,"PD",H1520:AL1520)+SUMIF(H1513:AL1513,"PN",H1520:AL1520)+SUMIF(H1513:AL1513,"P/DS",H1520:AL1520)+SUMIF(H1513:AL1513,"PN/F",H1520:AL1520)+SUMIF(H1513:AL1513,"PN/L",H1520:AL1520)</f>
        <v>0</v>
      </c>
      <c r="BY1513" s="255">
        <f>SUM(H1520:AL1520)-BX1513</f>
        <v>0</v>
      </c>
      <c r="BZ1513" s="255">
        <f t="shared" ref="BZ1513" si="564">+SUM(BL1513:BW1520)</f>
        <v>8</v>
      </c>
      <c r="CA1513" s="266">
        <f>(COUNTIFS(H1513:AL1513,"PD",H1514:AL1514,"&gt;=2"))*0.5-IF(CN1513="VP",COUNTIFS($H$16:$AL$16,"SAT",H1513:AL1513,"PD",H1514:AL1514,"&gt;=2"))*0.5</f>
        <v>0</v>
      </c>
      <c r="CB1513" s="266">
        <f>(COUNTIFS(H1513:AL1513,"PN",H1515:AL1515,"&gt;=0.5",H1514:AL1514,"&gt;=1.5"))*0.5+COUNTIFS(H1513:AL1513,"PDD",H1515:AL1515,"&gt;=0.5",H1514:AL1514,"&gt;=1.5")*0.5</f>
        <v>0</v>
      </c>
      <c r="CC1513" s="273">
        <f>(COUNTIFS(H1513:AL1513,"TV",H1515:AL1515,"&gt;=10"))*0.5+(COUNTIFS(H1513:AL1513,"PMD",H1515:AL1515,"&gt;=2"))*0.5</f>
        <v>0</v>
      </c>
      <c r="CD1513" s="266">
        <f>(COUNTIFS(H1513:AL1513,"TVD",H1517:AL1517,"&gt;=6.5",H1515:AL1515,"&gt;=3.5"))*0.5</f>
        <v>0</v>
      </c>
      <c r="CE1513" s="266">
        <f>(COUNTIFS(H1513:AL1513,"PD",H1518:AL1518,"&gt;=10"))*0.5</f>
        <v>0</v>
      </c>
      <c r="CF1513" s="266">
        <f>(COUNTIFS(H1513:AL1513,"PDD",H1518:AL1518,"&gt;=3.5",H1519:AL1519,"&gt;=6.5")+COUNTIFS(H1513:AL1513,"PH",H1519:AL1519,"&gt;=0.5",H1518:AL1518,"&gt;=1.5")+COUNTIFS(H1513:AL1513,"PM",H1519:AL1519,"&gt;=0.5",H1518:AL1518,"&gt;=1.5"))*0.5</f>
        <v>0</v>
      </c>
      <c r="CG1513" s="266">
        <f>(COUNTIFS(H1513:AL1513,"DS",H1514:AL1514,"&gt;=2")+COUNTIFS(H1513:AL1513,"AL/DS",H1514:AL1514,"&gt;=2"))*0.5-IF(CN1513="VP",COUNTIFS($H$16:$AL$16,"SAT",H1513:AL1513,"DS",H1514:AL1514,"&gt;=2"))*0.5</f>
        <v>0</v>
      </c>
      <c r="CH1513" s="266">
        <f>(COUNTIFS(H1513:AL1513,"NS",H1515:AL1515,"&gt;=0.5",H1514:AL1514,"&gt;=1.5")+COUNTIFS(H1513:AL1513,"AL/NS",H1515:AL1515,"&gt;=0.5",H1514:AL1514,"&gt;=1.5")+COUNTIFS(H1513:AL1513,"NHD",H1515:AL1515,"&gt;=4.5",H1518:AL1518,"&gt;=2",H1514:AL1514,"&gt;=1.5"))*0.5</f>
        <v>0</v>
      </c>
      <c r="CI1513" s="266">
        <f>(COUNTIF(H1515:AL1515,"&gt;=10")+COUNTIFS(H1513:AL1513,"MD",H1515:AL1515,"&gt;=2")-COUNTIFS(H1513:AL1513,"TV",H1515:AL1515,"&gt;=10"))*0.5</f>
        <v>0</v>
      </c>
      <c r="CJ1513" s="266">
        <f>(COUNTIFS(H1513:AL1513,"D",H1517:AL1517,"&gt;=6.5",H1515:AL1515,"&gt;=3.5"))*0.5</f>
        <v>0</v>
      </c>
      <c r="CK1513" s="266">
        <f>(COUNTIF(H1518:AL1518,"&gt;=10")-COUNTIFS(H1513:AL1513,"PD",H1518:AL1518,"&gt;=10"))*0.5</f>
        <v>0</v>
      </c>
      <c r="CL1513" s="265">
        <f>(COUNTIFS(H1513:AL1513,"NHD",H1518:AL1518,"&gt;=3.5",H1519:AL1519,"&gt;=6.5")+COUNTIFS(H1513:AL1513,"BH",H1518:AL1518,"&gt;=1.5",H1519:AL1519,"&gt;=0.5")+COUNTIFS(H1513:AL1513,"BM",H1518:AL1518,"&gt;=1.5",H1519:AL1519,"&gt;=0.5")+COUNTIFS(H1513:AL1513,"D",H1518:AL1518,"&gt;=1.5",H1519:AL1519,"&gt;=0.5"))*0.5</f>
        <v>0</v>
      </c>
      <c r="CM1513" s="272"/>
      <c r="CN1513" s="264" t="s">
        <v>723</v>
      </c>
      <c r="CO1513" s="138">
        <f t="shared" ref="CO1513" si="565">+AM1513+AN1513+AO1513+AP1513+AQ1513+AR1513+AS1513+AU1513+BG1513</f>
        <v>26</v>
      </c>
      <c r="CP1513" s="225">
        <f>+SUM(I1514:I1519)-I1520</f>
        <v>8</v>
      </c>
      <c r="CQ1513" s="225">
        <f>+SUM(J1514:J1519)-J1520</f>
        <v>0</v>
      </c>
      <c r="CR1513" s="225">
        <f>+SUM(K1514:K1519)-K1520</f>
        <v>0</v>
      </c>
      <c r="CS1513" s="139"/>
      <c r="CT1513" s="139"/>
      <c r="CU1513" s="139"/>
      <c r="CV1513" s="139"/>
      <c r="CW1513" s="139"/>
      <c r="CX1513" s="139"/>
      <c r="CY1513" s="139"/>
      <c r="CZ1513" s="139"/>
      <c r="DA1513" s="139"/>
    </row>
    <row r="1514" spans="1:105" s="120" customFormat="1" ht="15" customHeight="1">
      <c r="A1514" s="228"/>
      <c r="B1514" s="309"/>
      <c r="C1514" s="306"/>
      <c r="D1514" s="237"/>
      <c r="E1514" s="237"/>
      <c r="F1514" s="242" t="s">
        <v>82</v>
      </c>
      <c r="G1514" s="121">
        <v>1.5</v>
      </c>
      <c r="H1514" s="83"/>
      <c r="I1514" s="83"/>
      <c r="J1514" s="83"/>
      <c r="K1514" s="83"/>
      <c r="L1514" s="83"/>
      <c r="M1514" s="83"/>
      <c r="N1514" s="83"/>
      <c r="O1514" s="83"/>
      <c r="P1514" s="83"/>
      <c r="Q1514" s="83"/>
      <c r="R1514" s="83"/>
      <c r="S1514" s="83"/>
      <c r="T1514" s="83"/>
      <c r="U1514" s="83"/>
      <c r="V1514" s="83"/>
      <c r="W1514" s="83"/>
      <c r="X1514" s="83"/>
      <c r="Y1514" s="83"/>
      <c r="Z1514" s="83"/>
      <c r="AA1514" s="83"/>
      <c r="AB1514" s="83"/>
      <c r="AC1514" s="79"/>
      <c r="AD1514" s="79"/>
      <c r="AE1514" s="79"/>
      <c r="AF1514" s="79"/>
      <c r="AG1514" s="79"/>
      <c r="AH1514" s="79"/>
      <c r="AI1514" s="79"/>
      <c r="AJ1514" s="79"/>
      <c r="AK1514" s="79"/>
      <c r="AL1514" s="79"/>
      <c r="AM1514" s="240"/>
      <c r="AN1514" s="240"/>
      <c r="AO1514" s="240"/>
      <c r="AP1514" s="240"/>
      <c r="AQ1514" s="240"/>
      <c r="AR1514" s="240"/>
      <c r="AS1514" s="240"/>
      <c r="AT1514" s="256"/>
      <c r="AU1514" s="256"/>
      <c r="AV1514" s="259"/>
      <c r="AW1514" s="259"/>
      <c r="AX1514" s="256"/>
      <c r="AY1514" s="256"/>
      <c r="AZ1514" s="256"/>
      <c r="BA1514" s="256"/>
      <c r="BB1514" s="256"/>
      <c r="BC1514" s="256"/>
      <c r="BD1514" s="256"/>
      <c r="BE1514" s="256"/>
      <c r="BF1514" s="256"/>
      <c r="BG1514" s="256"/>
      <c r="BH1514" s="256"/>
      <c r="BI1514" s="256"/>
      <c r="BJ1514" s="256"/>
      <c r="BK1514" s="256"/>
      <c r="BL1514" s="262"/>
      <c r="BM1514" s="262"/>
      <c r="BN1514" s="262"/>
      <c r="BO1514" s="262"/>
      <c r="BP1514" s="262"/>
      <c r="BQ1514" s="262"/>
      <c r="BR1514" s="270"/>
      <c r="BS1514" s="270"/>
      <c r="BT1514" s="270"/>
      <c r="BU1514" s="270"/>
      <c r="BV1514" s="270"/>
      <c r="BW1514" s="270"/>
      <c r="BX1514" s="256"/>
      <c r="BY1514" s="256"/>
      <c r="BZ1514" s="256"/>
      <c r="CA1514" s="267"/>
      <c r="CB1514" s="267"/>
      <c r="CC1514" s="274"/>
      <c r="CD1514" s="267"/>
      <c r="CE1514" s="267"/>
      <c r="CF1514" s="267"/>
      <c r="CG1514" s="267"/>
      <c r="CH1514" s="267"/>
      <c r="CI1514" s="267"/>
      <c r="CJ1514" s="267"/>
      <c r="CK1514" s="267"/>
      <c r="CL1514" s="265"/>
      <c r="CM1514" s="272"/>
      <c r="CN1514" s="264"/>
      <c r="CO1514" s="138"/>
      <c r="CP1514" s="226"/>
      <c r="CQ1514" s="226"/>
      <c r="CR1514" s="226"/>
      <c r="CS1514" s="139"/>
      <c r="CT1514" s="139"/>
      <c r="CU1514" s="139"/>
      <c r="CV1514" s="139"/>
      <c r="CW1514" s="139"/>
      <c r="CX1514" s="139"/>
      <c r="CY1514" s="139"/>
      <c r="CZ1514" s="139"/>
      <c r="DA1514" s="139"/>
    </row>
    <row r="1515" spans="1:105" s="120" customFormat="1" ht="15" customHeight="1">
      <c r="A1515" s="228"/>
      <c r="B1515" s="309"/>
      <c r="C1515" s="306"/>
      <c r="D1515" s="237"/>
      <c r="E1515" s="237"/>
      <c r="F1515" s="243"/>
      <c r="G1515" s="122">
        <v>2</v>
      </c>
      <c r="H1515" s="84"/>
      <c r="I1515" s="84">
        <v>8</v>
      </c>
      <c r="J1515" s="84"/>
      <c r="K1515" s="84"/>
      <c r="L1515" s="84"/>
      <c r="M1515" s="84"/>
      <c r="N1515" s="84"/>
      <c r="O1515" s="84"/>
      <c r="P1515" s="84"/>
      <c r="Q1515" s="84"/>
      <c r="R1515" s="84"/>
      <c r="S1515" s="84"/>
      <c r="T1515" s="84"/>
      <c r="U1515" s="84"/>
      <c r="V1515" s="84"/>
      <c r="W1515" s="84"/>
      <c r="X1515" s="84"/>
      <c r="Y1515" s="84"/>
      <c r="Z1515" s="84"/>
      <c r="AA1515" s="84"/>
      <c r="AB1515" s="84"/>
      <c r="AC1515" s="80"/>
      <c r="AD1515" s="80"/>
      <c r="AE1515" s="80"/>
      <c r="AF1515" s="80"/>
      <c r="AG1515" s="80"/>
      <c r="AH1515" s="80"/>
      <c r="AI1515" s="80"/>
      <c r="AJ1515" s="80"/>
      <c r="AK1515" s="80"/>
      <c r="AL1515" s="80"/>
      <c r="AM1515" s="240"/>
      <c r="AN1515" s="240"/>
      <c r="AO1515" s="240"/>
      <c r="AP1515" s="240"/>
      <c r="AQ1515" s="240"/>
      <c r="AR1515" s="240"/>
      <c r="AS1515" s="240"/>
      <c r="AT1515" s="256"/>
      <c r="AU1515" s="256"/>
      <c r="AV1515" s="259"/>
      <c r="AW1515" s="259"/>
      <c r="AX1515" s="256"/>
      <c r="AY1515" s="256"/>
      <c r="AZ1515" s="256"/>
      <c r="BA1515" s="256"/>
      <c r="BB1515" s="256"/>
      <c r="BC1515" s="256"/>
      <c r="BD1515" s="256"/>
      <c r="BE1515" s="256"/>
      <c r="BF1515" s="256"/>
      <c r="BG1515" s="256"/>
      <c r="BH1515" s="256"/>
      <c r="BI1515" s="256"/>
      <c r="BJ1515" s="256"/>
      <c r="BK1515" s="256"/>
      <c r="BL1515" s="262"/>
      <c r="BM1515" s="262"/>
      <c r="BN1515" s="262"/>
      <c r="BO1515" s="262"/>
      <c r="BP1515" s="262"/>
      <c r="BQ1515" s="262"/>
      <c r="BR1515" s="270"/>
      <c r="BS1515" s="270"/>
      <c r="BT1515" s="270"/>
      <c r="BU1515" s="270"/>
      <c r="BV1515" s="270"/>
      <c r="BW1515" s="270"/>
      <c r="BX1515" s="256"/>
      <c r="BY1515" s="256"/>
      <c r="BZ1515" s="256"/>
      <c r="CA1515" s="267"/>
      <c r="CB1515" s="267"/>
      <c r="CC1515" s="274"/>
      <c r="CD1515" s="267"/>
      <c r="CE1515" s="267"/>
      <c r="CF1515" s="267"/>
      <c r="CG1515" s="267"/>
      <c r="CH1515" s="267"/>
      <c r="CI1515" s="267"/>
      <c r="CJ1515" s="267"/>
      <c r="CK1515" s="267"/>
      <c r="CL1515" s="265"/>
      <c r="CM1515" s="272"/>
      <c r="CN1515" s="264"/>
      <c r="CO1515" s="138"/>
      <c r="CP1515" s="226"/>
      <c r="CQ1515" s="226"/>
      <c r="CR1515" s="226"/>
      <c r="CS1515" s="139"/>
      <c r="CT1515" s="139"/>
      <c r="CU1515" s="139"/>
      <c r="CV1515" s="139"/>
      <c r="CW1515" s="139"/>
      <c r="CX1515" s="139"/>
      <c r="CY1515" s="139"/>
      <c r="CZ1515" s="139"/>
      <c r="DA1515" s="139"/>
    </row>
    <row r="1516" spans="1:105" s="120" customFormat="1" ht="15" customHeight="1">
      <c r="A1516" s="228"/>
      <c r="B1516" s="309"/>
      <c r="C1516" s="306"/>
      <c r="D1516" s="237"/>
      <c r="E1516" s="237"/>
      <c r="F1516" s="243"/>
      <c r="G1516" s="122">
        <v>2.1</v>
      </c>
      <c r="H1516" s="84"/>
      <c r="I1516" s="84"/>
      <c r="J1516" s="84"/>
      <c r="K1516" s="84"/>
      <c r="L1516" s="84"/>
      <c r="M1516" s="84"/>
      <c r="N1516" s="84"/>
      <c r="O1516" s="84"/>
      <c r="P1516" s="84"/>
      <c r="Q1516" s="84"/>
      <c r="R1516" s="84"/>
      <c r="S1516" s="84"/>
      <c r="T1516" s="84"/>
      <c r="U1516" s="84"/>
      <c r="V1516" s="84"/>
      <c r="W1516" s="84"/>
      <c r="X1516" s="84"/>
      <c r="Y1516" s="84"/>
      <c r="Z1516" s="84"/>
      <c r="AA1516" s="84"/>
      <c r="AB1516" s="84"/>
      <c r="AC1516" s="80"/>
      <c r="AD1516" s="80"/>
      <c r="AE1516" s="80"/>
      <c r="AF1516" s="80"/>
      <c r="AG1516" s="80"/>
      <c r="AH1516" s="80"/>
      <c r="AI1516" s="80"/>
      <c r="AJ1516" s="80"/>
      <c r="AK1516" s="80"/>
      <c r="AL1516" s="80"/>
      <c r="AM1516" s="240"/>
      <c r="AN1516" s="240"/>
      <c r="AO1516" s="240"/>
      <c r="AP1516" s="240"/>
      <c r="AQ1516" s="240"/>
      <c r="AR1516" s="240"/>
      <c r="AS1516" s="240"/>
      <c r="AT1516" s="256"/>
      <c r="AU1516" s="256"/>
      <c r="AV1516" s="259"/>
      <c r="AW1516" s="259"/>
      <c r="AX1516" s="256"/>
      <c r="AY1516" s="256"/>
      <c r="AZ1516" s="256"/>
      <c r="BA1516" s="256"/>
      <c r="BB1516" s="256"/>
      <c r="BC1516" s="256"/>
      <c r="BD1516" s="256"/>
      <c r="BE1516" s="256"/>
      <c r="BF1516" s="256"/>
      <c r="BG1516" s="256"/>
      <c r="BH1516" s="256"/>
      <c r="BI1516" s="256"/>
      <c r="BJ1516" s="256"/>
      <c r="BK1516" s="256"/>
      <c r="BL1516" s="262"/>
      <c r="BM1516" s="262"/>
      <c r="BN1516" s="262"/>
      <c r="BO1516" s="262"/>
      <c r="BP1516" s="262"/>
      <c r="BQ1516" s="262"/>
      <c r="BR1516" s="270"/>
      <c r="BS1516" s="270"/>
      <c r="BT1516" s="270"/>
      <c r="BU1516" s="270"/>
      <c r="BV1516" s="270"/>
      <c r="BW1516" s="270"/>
      <c r="BX1516" s="256"/>
      <c r="BY1516" s="256"/>
      <c r="BZ1516" s="256"/>
      <c r="CA1516" s="267"/>
      <c r="CB1516" s="267"/>
      <c r="CC1516" s="274"/>
      <c r="CD1516" s="267"/>
      <c r="CE1516" s="267"/>
      <c r="CF1516" s="267"/>
      <c r="CG1516" s="267"/>
      <c r="CH1516" s="267"/>
      <c r="CI1516" s="267"/>
      <c r="CJ1516" s="267"/>
      <c r="CK1516" s="267"/>
      <c r="CL1516" s="265"/>
      <c r="CM1516" s="272"/>
      <c r="CN1516" s="264"/>
      <c r="CO1516" s="138"/>
      <c r="CP1516" s="226"/>
      <c r="CQ1516" s="226"/>
      <c r="CR1516" s="226"/>
      <c r="CS1516" s="139"/>
      <c r="CT1516" s="139"/>
      <c r="CU1516" s="139"/>
      <c r="CV1516" s="139"/>
      <c r="CW1516" s="139"/>
      <c r="CX1516" s="139"/>
      <c r="CY1516" s="139"/>
      <c r="CZ1516" s="139"/>
      <c r="DA1516" s="139"/>
    </row>
    <row r="1517" spans="1:105" s="120" customFormat="1" ht="15" customHeight="1">
      <c r="A1517" s="228"/>
      <c r="B1517" s="309"/>
      <c r="C1517" s="306"/>
      <c r="D1517" s="237"/>
      <c r="E1517" s="237"/>
      <c r="F1517" s="243"/>
      <c r="G1517" s="122">
        <v>2.7</v>
      </c>
      <c r="H1517" s="84"/>
      <c r="I1517" s="84"/>
      <c r="J1517" s="84"/>
      <c r="K1517" s="84"/>
      <c r="L1517" s="84"/>
      <c r="M1517" s="84"/>
      <c r="N1517" s="84"/>
      <c r="O1517" s="84"/>
      <c r="P1517" s="84"/>
      <c r="Q1517" s="84"/>
      <c r="R1517" s="84"/>
      <c r="S1517" s="84"/>
      <c r="T1517" s="84"/>
      <c r="U1517" s="84"/>
      <c r="V1517" s="84"/>
      <c r="W1517" s="84"/>
      <c r="X1517" s="84"/>
      <c r="Y1517" s="84"/>
      <c r="Z1517" s="84"/>
      <c r="AA1517" s="84"/>
      <c r="AB1517" s="84"/>
      <c r="AC1517" s="80"/>
      <c r="AD1517" s="80"/>
      <c r="AE1517" s="80"/>
      <c r="AF1517" s="80"/>
      <c r="AG1517" s="80"/>
      <c r="AH1517" s="80"/>
      <c r="AI1517" s="80"/>
      <c r="AJ1517" s="80"/>
      <c r="AK1517" s="80"/>
      <c r="AL1517" s="80"/>
      <c r="AM1517" s="240"/>
      <c r="AN1517" s="240"/>
      <c r="AO1517" s="240"/>
      <c r="AP1517" s="240"/>
      <c r="AQ1517" s="240"/>
      <c r="AR1517" s="240"/>
      <c r="AS1517" s="240"/>
      <c r="AT1517" s="256"/>
      <c r="AU1517" s="256"/>
      <c r="AV1517" s="259"/>
      <c r="AW1517" s="259"/>
      <c r="AX1517" s="256"/>
      <c r="AY1517" s="256"/>
      <c r="AZ1517" s="256"/>
      <c r="BA1517" s="256"/>
      <c r="BB1517" s="256"/>
      <c r="BC1517" s="256"/>
      <c r="BD1517" s="256"/>
      <c r="BE1517" s="256"/>
      <c r="BF1517" s="256"/>
      <c r="BG1517" s="256"/>
      <c r="BH1517" s="256"/>
      <c r="BI1517" s="256"/>
      <c r="BJ1517" s="256"/>
      <c r="BK1517" s="256"/>
      <c r="BL1517" s="262"/>
      <c r="BM1517" s="262"/>
      <c r="BN1517" s="262"/>
      <c r="BO1517" s="262"/>
      <c r="BP1517" s="262"/>
      <c r="BQ1517" s="262"/>
      <c r="BR1517" s="270"/>
      <c r="BS1517" s="270"/>
      <c r="BT1517" s="270"/>
      <c r="BU1517" s="270"/>
      <c r="BV1517" s="270"/>
      <c r="BW1517" s="270"/>
      <c r="BX1517" s="256"/>
      <c r="BY1517" s="256"/>
      <c r="BZ1517" s="256"/>
      <c r="CA1517" s="267"/>
      <c r="CB1517" s="267"/>
      <c r="CC1517" s="274"/>
      <c r="CD1517" s="267"/>
      <c r="CE1517" s="267"/>
      <c r="CF1517" s="267"/>
      <c r="CG1517" s="267"/>
      <c r="CH1517" s="267"/>
      <c r="CI1517" s="267"/>
      <c r="CJ1517" s="267"/>
      <c r="CK1517" s="267"/>
      <c r="CL1517" s="265"/>
      <c r="CM1517" s="272"/>
      <c r="CN1517" s="264"/>
      <c r="CO1517" s="138"/>
      <c r="CP1517" s="226"/>
      <c r="CQ1517" s="226"/>
      <c r="CR1517" s="226"/>
      <c r="CS1517" s="139"/>
      <c r="CT1517" s="139"/>
      <c r="CU1517" s="139"/>
      <c r="CV1517" s="139"/>
      <c r="CW1517" s="139"/>
      <c r="CX1517" s="139"/>
      <c r="CY1517" s="139"/>
      <c r="CZ1517" s="139"/>
      <c r="DA1517" s="139"/>
    </row>
    <row r="1518" spans="1:105" s="120" customFormat="1" ht="15" customHeight="1">
      <c r="A1518" s="228"/>
      <c r="B1518" s="309"/>
      <c r="C1518" s="306"/>
      <c r="D1518" s="237"/>
      <c r="E1518" s="237"/>
      <c r="F1518" s="243"/>
      <c r="G1518" s="122">
        <v>3</v>
      </c>
      <c r="H1518" s="84"/>
      <c r="I1518" s="84"/>
      <c r="J1518" s="84"/>
      <c r="K1518" s="84"/>
      <c r="L1518" s="84"/>
      <c r="M1518" s="84"/>
      <c r="N1518" s="84"/>
      <c r="O1518" s="84"/>
      <c r="P1518" s="84"/>
      <c r="Q1518" s="84"/>
      <c r="R1518" s="84"/>
      <c r="S1518" s="84"/>
      <c r="T1518" s="84"/>
      <c r="U1518" s="84"/>
      <c r="V1518" s="84"/>
      <c r="W1518" s="84"/>
      <c r="X1518" s="84"/>
      <c r="Y1518" s="84"/>
      <c r="Z1518" s="84"/>
      <c r="AA1518" s="84"/>
      <c r="AB1518" s="84"/>
      <c r="AC1518" s="80"/>
      <c r="AD1518" s="80"/>
      <c r="AE1518" s="80"/>
      <c r="AF1518" s="80"/>
      <c r="AG1518" s="80"/>
      <c r="AH1518" s="80"/>
      <c r="AI1518" s="80"/>
      <c r="AJ1518" s="80"/>
      <c r="AK1518" s="80"/>
      <c r="AL1518" s="80"/>
      <c r="AM1518" s="240"/>
      <c r="AN1518" s="240"/>
      <c r="AO1518" s="240"/>
      <c r="AP1518" s="240"/>
      <c r="AQ1518" s="240"/>
      <c r="AR1518" s="240"/>
      <c r="AS1518" s="240"/>
      <c r="AT1518" s="256"/>
      <c r="AU1518" s="256"/>
      <c r="AV1518" s="259"/>
      <c r="AW1518" s="259"/>
      <c r="AX1518" s="256"/>
      <c r="AY1518" s="256"/>
      <c r="AZ1518" s="256"/>
      <c r="BA1518" s="256"/>
      <c r="BB1518" s="256"/>
      <c r="BC1518" s="256"/>
      <c r="BD1518" s="256"/>
      <c r="BE1518" s="256"/>
      <c r="BF1518" s="256"/>
      <c r="BG1518" s="256"/>
      <c r="BH1518" s="256"/>
      <c r="BI1518" s="256"/>
      <c r="BJ1518" s="256"/>
      <c r="BK1518" s="256"/>
      <c r="BL1518" s="262"/>
      <c r="BM1518" s="262"/>
      <c r="BN1518" s="262"/>
      <c r="BO1518" s="262"/>
      <c r="BP1518" s="262"/>
      <c r="BQ1518" s="262"/>
      <c r="BR1518" s="270"/>
      <c r="BS1518" s="270"/>
      <c r="BT1518" s="270"/>
      <c r="BU1518" s="270"/>
      <c r="BV1518" s="270"/>
      <c r="BW1518" s="270"/>
      <c r="BX1518" s="256"/>
      <c r="BY1518" s="256"/>
      <c r="BZ1518" s="256"/>
      <c r="CA1518" s="267"/>
      <c r="CB1518" s="267"/>
      <c r="CC1518" s="274"/>
      <c r="CD1518" s="267"/>
      <c r="CE1518" s="267"/>
      <c r="CF1518" s="267"/>
      <c r="CG1518" s="267"/>
      <c r="CH1518" s="267"/>
      <c r="CI1518" s="267"/>
      <c r="CJ1518" s="267"/>
      <c r="CK1518" s="267"/>
      <c r="CL1518" s="265"/>
      <c r="CM1518" s="272"/>
      <c r="CN1518" s="264"/>
      <c r="CO1518" s="138"/>
      <c r="CP1518" s="226"/>
      <c r="CQ1518" s="226"/>
      <c r="CR1518" s="226"/>
      <c r="CS1518" s="139"/>
      <c r="CT1518" s="139"/>
      <c r="CU1518" s="139"/>
      <c r="CV1518" s="139"/>
      <c r="CW1518" s="139"/>
      <c r="CX1518" s="139"/>
      <c r="CY1518" s="139"/>
      <c r="CZ1518" s="139"/>
      <c r="DA1518" s="139"/>
    </row>
    <row r="1519" spans="1:105" s="120" customFormat="1" ht="15" customHeight="1">
      <c r="A1519" s="228"/>
      <c r="B1519" s="309"/>
      <c r="C1519" s="306"/>
      <c r="D1519" s="237"/>
      <c r="E1519" s="237"/>
      <c r="F1519" s="244"/>
      <c r="G1519" s="123">
        <v>3.9</v>
      </c>
      <c r="H1519" s="85"/>
      <c r="I1519" s="85"/>
      <c r="J1519" s="85"/>
      <c r="K1519" s="85"/>
      <c r="L1519" s="85"/>
      <c r="M1519" s="85"/>
      <c r="N1519" s="85"/>
      <c r="O1519" s="85"/>
      <c r="P1519" s="85"/>
      <c r="Q1519" s="85"/>
      <c r="R1519" s="85"/>
      <c r="S1519" s="85"/>
      <c r="T1519" s="85"/>
      <c r="U1519" s="85"/>
      <c r="V1519" s="85"/>
      <c r="W1519" s="85"/>
      <c r="X1519" s="85"/>
      <c r="Y1519" s="85"/>
      <c r="Z1519" s="85"/>
      <c r="AA1519" s="85"/>
      <c r="AB1519" s="85"/>
      <c r="AC1519" s="81"/>
      <c r="AD1519" s="81"/>
      <c r="AE1519" s="81"/>
      <c r="AF1519" s="81"/>
      <c r="AG1519" s="81"/>
      <c r="AH1519" s="81"/>
      <c r="AI1519" s="81"/>
      <c r="AJ1519" s="81"/>
      <c r="AK1519" s="81"/>
      <c r="AL1519" s="81"/>
      <c r="AM1519" s="240"/>
      <c r="AN1519" s="240"/>
      <c r="AO1519" s="240"/>
      <c r="AP1519" s="240"/>
      <c r="AQ1519" s="240"/>
      <c r="AR1519" s="240"/>
      <c r="AS1519" s="240"/>
      <c r="AT1519" s="256"/>
      <c r="AU1519" s="256"/>
      <c r="AV1519" s="259"/>
      <c r="AW1519" s="259"/>
      <c r="AX1519" s="256"/>
      <c r="AY1519" s="256"/>
      <c r="AZ1519" s="256"/>
      <c r="BA1519" s="256"/>
      <c r="BB1519" s="256"/>
      <c r="BC1519" s="256"/>
      <c r="BD1519" s="256"/>
      <c r="BE1519" s="256"/>
      <c r="BF1519" s="256"/>
      <c r="BG1519" s="256"/>
      <c r="BH1519" s="256"/>
      <c r="BI1519" s="256"/>
      <c r="BJ1519" s="256"/>
      <c r="BK1519" s="256"/>
      <c r="BL1519" s="262"/>
      <c r="BM1519" s="262"/>
      <c r="BN1519" s="262"/>
      <c r="BO1519" s="262"/>
      <c r="BP1519" s="262"/>
      <c r="BQ1519" s="262"/>
      <c r="BR1519" s="270"/>
      <c r="BS1519" s="270"/>
      <c r="BT1519" s="270"/>
      <c r="BU1519" s="270"/>
      <c r="BV1519" s="270"/>
      <c r="BW1519" s="270"/>
      <c r="BX1519" s="256"/>
      <c r="BY1519" s="256"/>
      <c r="BZ1519" s="256"/>
      <c r="CA1519" s="267"/>
      <c r="CB1519" s="267"/>
      <c r="CC1519" s="274"/>
      <c r="CD1519" s="267"/>
      <c r="CE1519" s="267"/>
      <c r="CF1519" s="267"/>
      <c r="CG1519" s="267"/>
      <c r="CH1519" s="267"/>
      <c r="CI1519" s="267"/>
      <c r="CJ1519" s="267"/>
      <c r="CK1519" s="267"/>
      <c r="CL1519" s="265"/>
      <c r="CM1519" s="272"/>
      <c r="CN1519" s="264"/>
      <c r="CO1519" s="138"/>
      <c r="CP1519" s="226"/>
      <c r="CQ1519" s="226"/>
      <c r="CR1519" s="226"/>
      <c r="CS1519" s="139"/>
      <c r="CT1519" s="139"/>
      <c r="CU1519" s="139"/>
      <c r="CV1519" s="139"/>
      <c r="CW1519" s="139"/>
      <c r="CX1519" s="139"/>
      <c r="CY1519" s="139"/>
      <c r="CZ1519" s="139"/>
      <c r="DA1519" s="139"/>
    </row>
    <row r="1520" spans="1:105" s="120" customFormat="1" ht="15" customHeight="1">
      <c r="A1520" s="229"/>
      <c r="B1520" s="310"/>
      <c r="C1520" s="307"/>
      <c r="D1520" s="238"/>
      <c r="E1520" s="238"/>
      <c r="F1520" s="245" t="s">
        <v>83</v>
      </c>
      <c r="G1520" s="352"/>
      <c r="H1520" s="82"/>
      <c r="I1520" s="82"/>
      <c r="J1520" s="82"/>
      <c r="K1520" s="82"/>
      <c r="L1520" s="82"/>
      <c r="M1520" s="82"/>
      <c r="N1520" s="82"/>
      <c r="O1520" s="82"/>
      <c r="P1520" s="82"/>
      <c r="Q1520" s="82"/>
      <c r="R1520" s="82"/>
      <c r="S1520" s="82"/>
      <c r="T1520" s="82"/>
      <c r="U1520" s="82"/>
      <c r="V1520" s="82"/>
      <c r="W1520" s="82"/>
      <c r="X1520" s="82"/>
      <c r="Y1520" s="82"/>
      <c r="Z1520" s="82"/>
      <c r="AA1520" s="82"/>
      <c r="AB1520" s="82"/>
      <c r="AC1520" s="35"/>
      <c r="AD1520" s="35"/>
      <c r="AE1520" s="35"/>
      <c r="AF1520" s="35"/>
      <c r="AG1520" s="35"/>
      <c r="AH1520" s="35"/>
      <c r="AI1520" s="35"/>
      <c r="AJ1520" s="35"/>
      <c r="AK1520" s="35"/>
      <c r="AL1520" s="35"/>
      <c r="AM1520" s="241"/>
      <c r="AN1520" s="241"/>
      <c r="AO1520" s="241"/>
      <c r="AP1520" s="241"/>
      <c r="AQ1520" s="241"/>
      <c r="AR1520" s="241"/>
      <c r="AS1520" s="241"/>
      <c r="AT1520" s="257"/>
      <c r="AU1520" s="257"/>
      <c r="AV1520" s="260"/>
      <c r="AW1520" s="260"/>
      <c r="AX1520" s="257"/>
      <c r="AY1520" s="257"/>
      <c r="AZ1520" s="257"/>
      <c r="BA1520" s="257"/>
      <c r="BB1520" s="257"/>
      <c r="BC1520" s="257"/>
      <c r="BD1520" s="257"/>
      <c r="BE1520" s="257"/>
      <c r="BF1520" s="257"/>
      <c r="BG1520" s="257"/>
      <c r="BH1520" s="257"/>
      <c r="BI1520" s="257"/>
      <c r="BJ1520" s="257"/>
      <c r="BK1520" s="257"/>
      <c r="BL1520" s="263"/>
      <c r="BM1520" s="263"/>
      <c r="BN1520" s="263"/>
      <c r="BO1520" s="263"/>
      <c r="BP1520" s="263"/>
      <c r="BQ1520" s="263"/>
      <c r="BR1520" s="271"/>
      <c r="BS1520" s="271"/>
      <c r="BT1520" s="271"/>
      <c r="BU1520" s="271"/>
      <c r="BV1520" s="271"/>
      <c r="BW1520" s="271"/>
      <c r="BX1520" s="257"/>
      <c r="BY1520" s="257"/>
      <c r="BZ1520" s="257"/>
      <c r="CA1520" s="268"/>
      <c r="CB1520" s="268"/>
      <c r="CC1520" s="275"/>
      <c r="CD1520" s="268"/>
      <c r="CE1520" s="268"/>
      <c r="CF1520" s="268"/>
      <c r="CG1520" s="268"/>
      <c r="CH1520" s="268"/>
      <c r="CI1520" s="268"/>
      <c r="CJ1520" s="268"/>
      <c r="CK1520" s="268"/>
      <c r="CL1520" s="265"/>
      <c r="CM1520" s="272"/>
      <c r="CN1520" s="264"/>
      <c r="CO1520" s="138"/>
      <c r="CP1520" s="226"/>
      <c r="CQ1520" s="226"/>
      <c r="CR1520" s="226"/>
      <c r="CS1520" s="139"/>
      <c r="CT1520" s="139"/>
      <c r="CU1520" s="139"/>
      <c r="CV1520" s="139"/>
      <c r="CW1520" s="139"/>
      <c r="CX1520" s="139"/>
      <c r="CY1520" s="139"/>
      <c r="CZ1520" s="139"/>
      <c r="DA1520" s="139"/>
    </row>
    <row r="1521" spans="1:105" s="120" customFormat="1" ht="15" customHeight="1">
      <c r="A1521" s="227">
        <f t="shared" ref="A1521" si="566">A1513+1</f>
        <v>188</v>
      </c>
      <c r="B1521" s="308" t="s">
        <v>224</v>
      </c>
      <c r="C1521" s="374" t="s">
        <v>981</v>
      </c>
      <c r="D1521" s="236">
        <v>43902</v>
      </c>
      <c r="E1521" s="236" t="s">
        <v>1194</v>
      </c>
      <c r="F1521" s="253" t="s">
        <v>80</v>
      </c>
      <c r="G1521" s="351"/>
      <c r="H1521" s="82" t="s">
        <v>69</v>
      </c>
      <c r="I1521" s="82"/>
      <c r="J1521" s="82" t="s">
        <v>60</v>
      </c>
      <c r="K1521" s="82" t="s">
        <v>60</v>
      </c>
      <c r="L1521" s="82" t="s">
        <v>60</v>
      </c>
      <c r="M1521" s="82" t="s">
        <v>60</v>
      </c>
      <c r="N1521" s="82" t="s">
        <v>67</v>
      </c>
      <c r="O1521" s="82"/>
      <c r="P1521" s="82" t="s">
        <v>60</v>
      </c>
      <c r="Q1521" s="82" t="s">
        <v>60</v>
      </c>
      <c r="R1521" s="82" t="s">
        <v>60</v>
      </c>
      <c r="S1521" s="82" t="s">
        <v>60</v>
      </c>
      <c r="T1521" s="82" t="s">
        <v>60</v>
      </c>
      <c r="U1521" s="82" t="s">
        <v>60</v>
      </c>
      <c r="V1521" s="82"/>
      <c r="W1521" s="82" t="s">
        <v>61</v>
      </c>
      <c r="X1521" s="82" t="s">
        <v>61</v>
      </c>
      <c r="Y1521" s="82" t="s">
        <v>61</v>
      </c>
      <c r="Z1521" s="82" t="s">
        <v>61</v>
      </c>
      <c r="AA1521" s="82" t="s">
        <v>61</v>
      </c>
      <c r="AB1521" s="82" t="s">
        <v>61</v>
      </c>
      <c r="AC1521" s="82"/>
      <c r="AD1521" s="82" t="s">
        <v>61</v>
      </c>
      <c r="AE1521" s="82" t="s">
        <v>61</v>
      </c>
      <c r="AF1521" s="82" t="s">
        <v>61</v>
      </c>
      <c r="AG1521" s="82" t="s">
        <v>61</v>
      </c>
      <c r="AH1521" s="82" t="s">
        <v>61</v>
      </c>
      <c r="AI1521" s="82" t="s">
        <v>1471</v>
      </c>
      <c r="AJ1521" s="82"/>
      <c r="AK1521" s="82" t="s">
        <v>60</v>
      </c>
      <c r="AL1521" s="82" t="s">
        <v>60</v>
      </c>
      <c r="AM1521" s="239">
        <f>COUNTIF(H1521:AL1521,"PH")+COUNTIF(H1521:AL1521,"PH/L")+COUNTIF(H1521:AL1521,"PM")</f>
        <v>0</v>
      </c>
      <c r="AN1521" s="239">
        <f>COUNTIF(H1521:AL1521,"PD")+COUNTIF(H1521:AL1521,"PDD")+COUNTIF(H1521:AL1521,"P/DS")/2+COUNTIF(H1521:AL1521,"PMD")</f>
        <v>0</v>
      </c>
      <c r="AO1521" s="239">
        <f>COUNTIF(H1521:AL1521,"PN")+COUNTIF(H1521:AL1521,"P/NS")/2+COUNTIF(H1521:AL1521,"PH")+COUNTIF(H1521:AL1521,"PH/F")/2+COUNTIF(H1521:AL1521,"PH/L")/2+COUNTIF(H1521:AL1521,"PM")</f>
        <v>0</v>
      </c>
      <c r="AP1521" s="239">
        <f>COUNTIF(H1521:AL1521,"BH")+COUNTIF(H1521:AL1521,"AL/BL")+COUNTIF(H1521:AL1521,"UL/BL")+COUNTIF(H1521:AL1521,"BM")</f>
        <v>0</v>
      </c>
      <c r="AQ1521" s="239">
        <f>COUNTIF(H1521:AL1521,"DS")+COUNTIF(H1521:AL1521,"AL/DS")/2+COUNTIF(H1521:AL1521,"UL/DS")/2+COUNTIF(H1521:AL1521,"CT")+COUNTIF(H1521:AL1521,"MD")</f>
        <v>12.5</v>
      </c>
      <c r="AR1521" s="239">
        <f>COUNTIF(H1521:AL1521,"NS")+COUNTIF(H1521:AL1521,"AL/NS")/2+COUNTIF(H1521:AL1521,"UL/NS")/2+COUNTIF(H1521:AL1521,"BH")+COUNTIF(H1521:AL1521,"AL/BF")/2+COUNTIF(H1521:AL1521,"AL/BL")/2+COUNTIF(H1521:AL1521,"UL/BL")/2+COUNTIF(H1521:AL1521,"UL/BF")/2+COUNTIF(H1521:AL1521,"BM")</f>
        <v>11</v>
      </c>
      <c r="AS1521" s="239">
        <f>COUNTIF(H1521:AL1521,"AL")+COUNTIF(H1521:AL1521,"AL/DS")/2+COUNTIF(H1521:AL1521,"AL/NS")/2+COUNTIF(H1521:AL1521,"NH")+COUNTIF(H1521:AL1521,"SL")+COUNTIF(H1521:AL1521,"NHD")+COUNTIF(H1521:AL1521,"B")+COUNTIF(H1521:AL1521,"HL")+COUNTIF(H1521:AL1521,"AL/BF")/2+COUNTIF(H1521:AL1521,"AL/BL")/2</f>
        <v>2</v>
      </c>
      <c r="AT1521" s="255">
        <f>COUNTIF(H1521:AL1521,"PD")+COUNTIF(H1521:AL1521,"PN")+COUNTIF(H1521:AL1521,"P/DS")/2+COUNTIF(H1521:AL1521,"P/NS")/2+COUNTIF(H1521:AL1521,"DS")+COUNTIF(H1521:AL1521,"NS")+COUNTIF(H1521:AL1521,"AL")+COUNTIF(H1521:AL1521,"AL/DS")+COUNTIF(H1521:AL1521,"AL/NS")+COUNTIF(H1521:AL1521,"NH")+COUNTIF(H1521:AL1521,"SL")+COUNTIF(H1521:AL1521,"UL/DS")/2+COUNTIF(H1521:AL1521,"UL/NS")/2+COUNTIF(H1521:AL1521,"CT")+COUNTIF(H1521:AL1521,"NHD")+COUNTIF(H1521:AL1521,"PDD")+COUNTIF(H1521:AL1521,"B")+COUNTIF(H1521:AL1521,"HL")+COUNTIF(H1521:AL1521,"PH")+COUNTIF(H1521:AL1521,"BH")+COUNTIF(H1521:AL1521,"AL/BF")+COUNTIF(H1521:AL1521,"AL/BL")+COUNTIF(H1521:AL1521,"UL/BF")/2+COUNTIF(H1521:AL1521,"UL/BL")/2+COUNTIF(H1521:AL1521,"PH/F")/2+COUNTIF(H1521:AL1521,"PH/L")/2+COUNTIF(H1521:AL1521,"MD")+COUNTIF(H1521:AL1521,"PMD")+COUNTIF(H1521:AL1521,"PM")+COUNTIF(H1521:AL1521,"BM")</f>
        <v>25.5</v>
      </c>
      <c r="AU1521" s="255">
        <f>COUNTIF(H1521:AL1521,"P/DS")/2+COUNTIF(H1521:AL1521,"P/NS")/2+COUNTIF(H1521:AL1521,"IL")+COUNTIF(H1521:AL1521,"NL")+COUNTIF(H1521:AL1521,"UL")+COUNTIF(H1521:AL1521,"UL/DS")/2+COUNTIF(H1521:AL1521,"UL/NS")/2+COUNTIF(H1521:AL1521,"KT")+COUNTIF(H1521:AL1521,"UL/BF")/2+COUNTIF(H1521:AL1521,"UL/BL")/2+COUNTIF(H1521:AL1521,"PH/F")/2+COUNTIF(H1521:AL1521,"PH/L")/2+COUNTIF(H1521:AL1521,"NB")</f>
        <v>0.5</v>
      </c>
      <c r="AV1521" s="258">
        <f>COUNTIF(H1521:AL1521,"PN")+COUNTIF(H1521:AL1521,"TVD")+COUNTIF(H1521:AL1521,"PH")+COUNTIF(H1521:AL1521,"PM")+COUNTIF(H1521:AL1521,"PDD")-COUNTIFS(H1521:AL1521,"PN",H1528:AL1528,"&gt;=3")-COUNTIFS(H1521:AL1521,"PM",H1528:AL1528,"&gt;=3")</f>
        <v>0</v>
      </c>
      <c r="AW1521" s="258">
        <f>COUNTIF(H1521:AL1521,"NS")+COUNTIF(H1521:AL1521,"D")+COUNTIF(H1521:AL1521,"BH")+COUNTIF(H1521:AL1521,"NHD")+COUNTIF(H1521:AL1521,"BM")-COUNTIFS(H1521:AL1521,"NS",H1528:AL1528,"&gt;=3")-COUNTIFS(H1521:AL1521,"BH",H1528:AL1528,"&gt;=3")-COUNTIFS(H1521:AL1521,"BM",H1528:AL1528,"&gt;=3")</f>
        <v>11</v>
      </c>
      <c r="AX1521" s="255">
        <f>COUNTIF(H1521:AL1521,"AL")+COUNTIF(H1521:AL1521,"AL/DS")/2+COUNTIF(H1521:AL1521,"AL/NS")/2+COUNTIF(H1521:AL1521,"AL/BF")+COUNTIF(H1521:AL1521,"AL/BL")/2</f>
        <v>1</v>
      </c>
      <c r="AY1521" s="255">
        <f>COUNTIF(H1521:AL1521,"SL")</f>
        <v>0</v>
      </c>
      <c r="AZ1521" s="255">
        <f>COUNTIF(H1521:AL1521,"NH")</f>
        <v>1</v>
      </c>
      <c r="BA1521" s="255">
        <f>COUNTIF(H1521:AL1521,"HL")</f>
        <v>0</v>
      </c>
      <c r="BB1521" s="255">
        <f>COUNTIF(G1521:AL1521,"P/DS")/2+COUNTIF(G1521:AL1521,"P/NS")/2+COUNTIF(G1521:AL1521,"UL")+COUNTIF(G1521:AL1521,"UL/DS")/2+COUNTIF(G1521:AL1521,"UL/NS")/2+COUNTIF(G1521:AL1521,"UL/BL")/2+COUNTIF(G1521:AL1521,"UL/BF")/2+COUNTIF(G1521:AL1521,"PH/F")/2+COUNTIF(G1521:AL1521,"PH/L")/2</f>
        <v>0.5</v>
      </c>
      <c r="BC1521" s="255">
        <f>COUNTIF(H1521:AL1521,"NB")</f>
        <v>0</v>
      </c>
      <c r="BD1521" s="255">
        <f>COUNTIF(H1521:AL1521,"NL")</f>
        <v>0</v>
      </c>
      <c r="BE1521" s="255">
        <f>COUNTIF(H1521:AL1521,"IL")</f>
        <v>0</v>
      </c>
      <c r="BF1521" s="255">
        <f>COUNTIF(H1521:AL1521,"KT")</f>
        <v>0</v>
      </c>
      <c r="BG1521" s="255">
        <f>COUNTIF(H1521:AL1521,"L70")</f>
        <v>0</v>
      </c>
      <c r="BH1521" s="255">
        <f>COUNTIF(H1521:AL1521,"MD")</f>
        <v>0</v>
      </c>
      <c r="BI1521" s="255">
        <f>COUNTIF(H1521:AL1521,"PMD")</f>
        <v>0</v>
      </c>
      <c r="BJ1521" s="255">
        <f>COUNTIF(H1521:AL1521,"PM")</f>
        <v>0</v>
      </c>
      <c r="BK1521" s="255">
        <f>COUNTIF(H1521:AL1521,"BM")</f>
        <v>0</v>
      </c>
      <c r="BL1521" s="261">
        <f>SUMIF(H1521:AL1521,"PD",H1522:AL1522)+SUMIF(H1521:AL1521,"PN",H1522:AL1522)+SUMIF(H1521:AL1521,"P/DS",H1522:AL1522)+SUMIF(H1521:AL1521,"PN/F",H1522:AL1522)+SUMIF(H1521:AL1521,"PN/L",H1522:AL1522)+SUMIF(H1521:AL1521,"TV",H1522:AL1522)+SUMIF(H1521:AL1521,"TVD",H1522:AL1522)+SUMIF(H1521:AL1521,"PDD",H1522:AL1522)</f>
        <v>0</v>
      </c>
      <c r="BM1521" s="261">
        <f>SUMIF(H1521:AL1521,"PD",H1523:AL1523)+SUMIF(H1521:AL1521,"PN",H1523:AL1523)+SUMIF(H1521:AL1521,"P/DS",H1523:AL1523)+SUMIF(H1521:AL1521,"PN/F",H1523:AL1523)+SUMIF(H1521:AL1521,"PN/L",H1523:AL1523)+SUMIF(H1521:AL1521,"TV",H1523:AL1523)+SUMIF(H1521:AL1521,"TVD",H1523:AL1523)+SUMIF(H1521:AL1521,"PDD",H1523:AL1523)+SUMIF(H1521:AL1521,"PMD",H1523:AL1523)</f>
        <v>0</v>
      </c>
      <c r="BN1521" s="261">
        <f>SUMIF(H1521:AL1521,"PD",H1524:AL1524)+SUMIF(H1521:AL1521,"PN",H1524:AL1524)+SUMIF(H1521:AL1521,"P/DS",H1524:AL1524)+SUMIF(H1521:AL1521,"PN/F",H1524:AL1524)+SUMIF(H1521:AL1521,"PN/L",H1524:AL1524)+SUMIF(H1521:AL1521,"TV",H1524:AL1524)+SUMIF(H1521:AL1521,"TVD",H1524:AL1524)</f>
        <v>0</v>
      </c>
      <c r="BO1521" s="261">
        <f>SUMIF(H1521:AL1521,"PD",H1525:AL1525)+SUMIF(H1521:AL1521,"PN",H1525:AL1525)+SUMIF(H1521:AL1521,"P/DS",H1525:AL1525)+SUMIF(H1521:AL1521,"PN/F",H1525:AL1525)+SUMIF(H1521:AL1521,"PN/L",H1525:AL1525)+SUMIF(H1521:AL1521,"TV",H1525:AL1525)+SUMIF(H1521:AL1521,"TVD",H1525:AL1525)</f>
        <v>0</v>
      </c>
      <c r="BP1521" s="261">
        <f>SUMIF(H1521:AL1521,"PD",H1526:AL1526)+SUMIF(H1521:AL1521,"PN",H1526:AL1526)+SUMIF(H1521:AL1521,"P/DS",H1526:AL1526)+SUMIF(H1521:AL1521,"PN/F",H1526:AL1526)+SUMIF(H1521:AL1521,"PN/L",H1526:AL1526)+SUMIF(H1521:AL1521,"TV",H1526:AL1526)+SUMIF(H1521:AL1521,"TVD",H1526:AL1526)+SUMIF(H1521:AL1521,"PDD",H1526:AL1526)+SUMIF(H1521:AL1521,"PH",H1526:AL1526)+SUMIF(H1521:AL1521,"PM",H1526:AL1526)</f>
        <v>0</v>
      </c>
      <c r="BQ1521" s="261">
        <f>SUMIF(H1521:AL1521,"PD",H1527:AL1527)+SUMIF(H1521:AL1521,"PN",H1527:AL1527)+SUMIF(H1521:AL1521,"P/DS",H1527:AL1527)+SUMIF(H1521:AL1521,"PN/F",H1527:AL1527)+SUMIF(H1521:AL1521,"PN/L",H1527:AL1527)+SUMIF(H1521:AL1521,"TV",H1527:AL1527)+SUMIF(H1521:AL1521,"TVD",H1527:AL1527)+SUMIF(H1521:AL1521,"PDD",H1527:AL1527)+SUMIF(H1521:AL1521,"PH",H1527:AL1527)+SUMIF(H1521:AL1521,"PM",H1527:AL1527)</f>
        <v>0</v>
      </c>
      <c r="BR1521" s="269">
        <f>SUM(H1522:AL1522)-BL1521</f>
        <v>10</v>
      </c>
      <c r="BS1521" s="269">
        <f>SUM(H1523:AL1523)-BM1521</f>
        <v>0</v>
      </c>
      <c r="BT1521" s="269">
        <f>SUM(H1524:AL1524)-BN1521</f>
        <v>0</v>
      </c>
      <c r="BU1521" s="269">
        <f>SUM(H1525:AL1525)-BO1521</f>
        <v>0</v>
      </c>
      <c r="BV1521" s="269">
        <f>SUM(H1526:AL1526)-BP1521</f>
        <v>0</v>
      </c>
      <c r="BW1521" s="269">
        <f>SUM(H1527:AL1527)-BQ1521</f>
        <v>0</v>
      </c>
      <c r="BX1521" s="255">
        <f>SUMIF(H1521:AL1521,"PD",H1528:AL1528)+SUMIF(H1521:AL1521,"PN",H1528:AL1528)+SUMIF(H1521:AL1521,"P/DS",H1528:AL1528)+SUMIF(H1521:AL1521,"PN/F",H1528:AL1528)+SUMIF(H1521:AL1521,"PN/L",H1528:AL1528)</f>
        <v>0</v>
      </c>
      <c r="BY1521" s="255">
        <f>SUM(H1528:AL1528)-BX1521</f>
        <v>0</v>
      </c>
      <c r="BZ1521" s="255">
        <f t="shared" ref="BZ1521" si="567">+SUM(BL1521:BW1528)</f>
        <v>10</v>
      </c>
      <c r="CA1521" s="266">
        <f>(COUNTIFS(H1521:AL1521,"PD",H1522:AL1522,"&gt;=2"))*0.5-IF(CN1521="VP",COUNTIFS($H$16:$AL$16,"SAT",H1521:AL1521,"PD",H1522:AL1522,"&gt;=2"))*0.5</f>
        <v>0</v>
      </c>
      <c r="CB1521" s="266">
        <f>(COUNTIFS(H1521:AL1521,"PN",H1523:AL1523,"&gt;=0.5",H1522:AL1522,"&gt;=1.5"))*0.5+COUNTIFS(H1521:AL1521,"PDD",H1523:AL1523,"&gt;=0.5",H1522:AL1522,"&gt;=1.5")*0.5</f>
        <v>0</v>
      </c>
      <c r="CC1521" s="273">
        <f>(COUNTIFS(H1521:AL1521,"TV",H1523:AL1523,"&gt;=10"))*0.5+(COUNTIFS(H1521:AL1521,"PMD",H1523:AL1523,"&gt;=2"))*0.5</f>
        <v>0</v>
      </c>
      <c r="CD1521" s="266">
        <f>(COUNTIFS(H1521:AL1521,"TVD",H1525:AL1525,"&gt;=6.5",H1523:AL1523,"&gt;=3.5"))*0.5</f>
        <v>0</v>
      </c>
      <c r="CE1521" s="266">
        <f>(COUNTIFS(H1521:AL1521,"PD",H1526:AL1526,"&gt;=10"))*0.5</f>
        <v>0</v>
      </c>
      <c r="CF1521" s="266">
        <f>(COUNTIFS(H1521:AL1521,"PDD",H1526:AL1526,"&gt;=3.5",H1527:AL1527,"&gt;=6.5")+COUNTIFS(H1521:AL1521,"PH",H1527:AL1527,"&gt;=0.5",H1526:AL1526,"&gt;=1.5")+COUNTIFS(H1521:AL1521,"PM",H1527:AL1527,"&gt;=0.5",H1526:AL1526,"&gt;=1.5"))*0.5</f>
        <v>0</v>
      </c>
      <c r="CG1521" s="266">
        <f>(COUNTIFS(H1521:AL1521,"DS",H1522:AL1522,"&gt;=2")+COUNTIFS(H1521:AL1521,"AL/DS",H1522:AL1522,"&gt;=2"))*0.5-IF(CN1521="VP",COUNTIFS($H$16:$AL$16,"SAT",H1521:AL1521,"DS",H1522:AL1522,"&gt;=2"))*0.5</f>
        <v>2</v>
      </c>
      <c r="CH1521" s="266">
        <f>(COUNTIFS(H1521:AL1521,"NS",H1523:AL1523,"&gt;=0.5",H1522:AL1522,"&gt;=1.5")+COUNTIFS(H1521:AL1521,"AL/NS",H1523:AL1523,"&gt;=0.5",H1522:AL1522,"&gt;=1.5")+COUNTIFS(H1521:AL1521,"NHD",H1523:AL1523,"&gt;=4.5",H1526:AL1526,"&gt;=2",H1522:AL1522,"&gt;=1.5"))*0.5</f>
        <v>0</v>
      </c>
      <c r="CI1521" s="266">
        <f>(COUNTIF(H1523:AL1523,"&gt;=10")+COUNTIFS(H1521:AL1521,"MD",H1523:AL1523,"&gt;=2")-COUNTIFS(H1521:AL1521,"TV",H1523:AL1523,"&gt;=10"))*0.5</f>
        <v>0</v>
      </c>
      <c r="CJ1521" s="266">
        <f>(COUNTIFS(H1521:AL1521,"D",H1525:AL1525,"&gt;=6.5",H1523:AL1523,"&gt;=3.5"))*0.5</f>
        <v>0</v>
      </c>
      <c r="CK1521" s="266">
        <f>(COUNTIF(H1526:AL1526,"&gt;=10")-COUNTIFS(H1521:AL1521,"PD",H1526:AL1526,"&gt;=10"))*0.5</f>
        <v>0</v>
      </c>
      <c r="CL1521" s="265">
        <f>(COUNTIFS(H1521:AL1521,"NHD",H1526:AL1526,"&gt;=3.5",H1527:AL1527,"&gt;=6.5")+COUNTIFS(H1521:AL1521,"BH",H1526:AL1526,"&gt;=1.5",H1527:AL1527,"&gt;=0.5")+COUNTIFS(H1521:AL1521,"BM",H1526:AL1526,"&gt;=1.5",H1527:AL1527,"&gt;=0.5")+COUNTIFS(H1521:AL1521,"D",H1526:AL1526,"&gt;=1.5",H1527:AL1527,"&gt;=0.5"))*0.5</f>
        <v>0</v>
      </c>
      <c r="CM1521" s="272"/>
      <c r="CN1521" s="264" t="s">
        <v>723</v>
      </c>
      <c r="CO1521" s="138">
        <f t="shared" ref="CO1521" si="568">+AM1521+AN1521+AO1521+AP1521+AQ1521+AR1521+AS1521+AU1521+BG1521</f>
        <v>26</v>
      </c>
      <c r="CP1521" s="225">
        <f>+SUM(I1522:I1527)-I1528</f>
        <v>0</v>
      </c>
      <c r="CQ1521" s="225">
        <f>+SUM(J1522:J1527)-J1528</f>
        <v>0</v>
      </c>
      <c r="CR1521" s="225">
        <f>+SUM(K1522:K1527)-K1528</f>
        <v>2.5</v>
      </c>
      <c r="CS1521" s="139"/>
      <c r="CT1521" s="139"/>
      <c r="CU1521" s="139"/>
      <c r="CV1521" s="139"/>
      <c r="CW1521" s="139"/>
      <c r="CX1521" s="139"/>
      <c r="CY1521" s="139"/>
      <c r="CZ1521" s="139"/>
      <c r="DA1521" s="139"/>
    </row>
    <row r="1522" spans="1:105" s="120" customFormat="1" ht="15" customHeight="1">
      <c r="A1522" s="228"/>
      <c r="B1522" s="309"/>
      <c r="C1522" s="306"/>
      <c r="D1522" s="237"/>
      <c r="E1522" s="237"/>
      <c r="F1522" s="242" t="s">
        <v>82</v>
      </c>
      <c r="G1522" s="121">
        <v>1.5</v>
      </c>
      <c r="H1522" s="83"/>
      <c r="I1522" s="83"/>
      <c r="J1522" s="83"/>
      <c r="K1522" s="83">
        <v>2.5</v>
      </c>
      <c r="L1522" s="83">
        <v>2.5</v>
      </c>
      <c r="M1522" s="83"/>
      <c r="N1522" s="83"/>
      <c r="O1522" s="83"/>
      <c r="P1522" s="83">
        <v>2.5</v>
      </c>
      <c r="Q1522" s="83"/>
      <c r="R1522" s="83">
        <v>2.5</v>
      </c>
      <c r="S1522" s="83"/>
      <c r="T1522" s="83"/>
      <c r="U1522" s="83"/>
      <c r="V1522" s="83"/>
      <c r="W1522" s="83"/>
      <c r="X1522" s="83"/>
      <c r="Y1522" s="83"/>
      <c r="Z1522" s="83"/>
      <c r="AA1522" s="83"/>
      <c r="AB1522" s="83"/>
      <c r="AC1522" s="79"/>
      <c r="AD1522" s="79"/>
      <c r="AE1522" s="79"/>
      <c r="AF1522" s="79"/>
      <c r="AG1522" s="79"/>
      <c r="AH1522" s="79"/>
      <c r="AI1522" s="79"/>
      <c r="AJ1522" s="79"/>
      <c r="AK1522" s="79"/>
      <c r="AL1522" s="79"/>
      <c r="AM1522" s="240"/>
      <c r="AN1522" s="240"/>
      <c r="AO1522" s="240"/>
      <c r="AP1522" s="240"/>
      <c r="AQ1522" s="240"/>
      <c r="AR1522" s="240"/>
      <c r="AS1522" s="240"/>
      <c r="AT1522" s="256"/>
      <c r="AU1522" s="256"/>
      <c r="AV1522" s="259"/>
      <c r="AW1522" s="259"/>
      <c r="AX1522" s="256"/>
      <c r="AY1522" s="256"/>
      <c r="AZ1522" s="256"/>
      <c r="BA1522" s="256"/>
      <c r="BB1522" s="256"/>
      <c r="BC1522" s="256"/>
      <c r="BD1522" s="256"/>
      <c r="BE1522" s="256"/>
      <c r="BF1522" s="256"/>
      <c r="BG1522" s="256"/>
      <c r="BH1522" s="256"/>
      <c r="BI1522" s="256"/>
      <c r="BJ1522" s="256"/>
      <c r="BK1522" s="256"/>
      <c r="BL1522" s="262"/>
      <c r="BM1522" s="262"/>
      <c r="BN1522" s="262"/>
      <c r="BO1522" s="262"/>
      <c r="BP1522" s="262"/>
      <c r="BQ1522" s="262"/>
      <c r="BR1522" s="270"/>
      <c r="BS1522" s="270"/>
      <c r="BT1522" s="270"/>
      <c r="BU1522" s="270"/>
      <c r="BV1522" s="270"/>
      <c r="BW1522" s="270"/>
      <c r="BX1522" s="256"/>
      <c r="BY1522" s="256"/>
      <c r="BZ1522" s="256"/>
      <c r="CA1522" s="267"/>
      <c r="CB1522" s="267"/>
      <c r="CC1522" s="274"/>
      <c r="CD1522" s="267"/>
      <c r="CE1522" s="267"/>
      <c r="CF1522" s="267"/>
      <c r="CG1522" s="267"/>
      <c r="CH1522" s="267"/>
      <c r="CI1522" s="267"/>
      <c r="CJ1522" s="267"/>
      <c r="CK1522" s="267"/>
      <c r="CL1522" s="265"/>
      <c r="CM1522" s="272"/>
      <c r="CN1522" s="264"/>
      <c r="CO1522" s="138"/>
      <c r="CP1522" s="226"/>
      <c r="CQ1522" s="226"/>
      <c r="CR1522" s="226"/>
      <c r="CS1522" s="139"/>
      <c r="CT1522" s="139"/>
      <c r="CU1522" s="139"/>
      <c r="CV1522" s="139"/>
      <c r="CW1522" s="139"/>
      <c r="CX1522" s="139"/>
      <c r="CY1522" s="139"/>
      <c r="CZ1522" s="139"/>
      <c r="DA1522" s="139"/>
    </row>
    <row r="1523" spans="1:105" s="120" customFormat="1" ht="15" customHeight="1">
      <c r="A1523" s="228"/>
      <c r="B1523" s="309"/>
      <c r="C1523" s="306"/>
      <c r="D1523" s="237"/>
      <c r="E1523" s="237"/>
      <c r="F1523" s="243"/>
      <c r="G1523" s="122">
        <v>2</v>
      </c>
      <c r="H1523" s="84"/>
      <c r="I1523" s="84"/>
      <c r="J1523" s="84"/>
      <c r="K1523" s="84"/>
      <c r="L1523" s="84"/>
      <c r="M1523" s="84"/>
      <c r="N1523" s="84"/>
      <c r="O1523" s="84"/>
      <c r="P1523" s="84"/>
      <c r="Q1523" s="84"/>
      <c r="R1523" s="84"/>
      <c r="S1523" s="84"/>
      <c r="T1523" s="84"/>
      <c r="U1523" s="84"/>
      <c r="V1523" s="84"/>
      <c r="W1523" s="84"/>
      <c r="X1523" s="84"/>
      <c r="Y1523" s="84"/>
      <c r="Z1523" s="84"/>
      <c r="AA1523" s="84"/>
      <c r="AB1523" s="84"/>
      <c r="AC1523" s="80"/>
      <c r="AD1523" s="80"/>
      <c r="AE1523" s="80"/>
      <c r="AF1523" s="80"/>
      <c r="AG1523" s="80"/>
      <c r="AH1523" s="80"/>
      <c r="AI1523" s="80"/>
      <c r="AJ1523" s="80"/>
      <c r="AK1523" s="80"/>
      <c r="AL1523" s="80"/>
      <c r="AM1523" s="240"/>
      <c r="AN1523" s="240"/>
      <c r="AO1523" s="240"/>
      <c r="AP1523" s="240"/>
      <c r="AQ1523" s="240"/>
      <c r="AR1523" s="240"/>
      <c r="AS1523" s="240"/>
      <c r="AT1523" s="256"/>
      <c r="AU1523" s="256"/>
      <c r="AV1523" s="259"/>
      <c r="AW1523" s="259"/>
      <c r="AX1523" s="256"/>
      <c r="AY1523" s="256"/>
      <c r="AZ1523" s="256"/>
      <c r="BA1523" s="256"/>
      <c r="BB1523" s="256"/>
      <c r="BC1523" s="256"/>
      <c r="BD1523" s="256"/>
      <c r="BE1523" s="256"/>
      <c r="BF1523" s="256"/>
      <c r="BG1523" s="256"/>
      <c r="BH1523" s="256"/>
      <c r="BI1523" s="256"/>
      <c r="BJ1523" s="256"/>
      <c r="BK1523" s="256"/>
      <c r="BL1523" s="262"/>
      <c r="BM1523" s="262"/>
      <c r="BN1523" s="262"/>
      <c r="BO1523" s="262"/>
      <c r="BP1523" s="262"/>
      <c r="BQ1523" s="262"/>
      <c r="BR1523" s="270"/>
      <c r="BS1523" s="270"/>
      <c r="BT1523" s="270"/>
      <c r="BU1523" s="270"/>
      <c r="BV1523" s="270"/>
      <c r="BW1523" s="270"/>
      <c r="BX1523" s="256"/>
      <c r="BY1523" s="256"/>
      <c r="BZ1523" s="256"/>
      <c r="CA1523" s="267"/>
      <c r="CB1523" s="267"/>
      <c r="CC1523" s="274"/>
      <c r="CD1523" s="267"/>
      <c r="CE1523" s="267"/>
      <c r="CF1523" s="267"/>
      <c r="CG1523" s="267"/>
      <c r="CH1523" s="267"/>
      <c r="CI1523" s="267"/>
      <c r="CJ1523" s="267"/>
      <c r="CK1523" s="267"/>
      <c r="CL1523" s="265"/>
      <c r="CM1523" s="272"/>
      <c r="CN1523" s="264"/>
      <c r="CO1523" s="138"/>
      <c r="CP1523" s="226"/>
      <c r="CQ1523" s="226"/>
      <c r="CR1523" s="226"/>
      <c r="CS1523" s="139"/>
      <c r="CT1523" s="139"/>
      <c r="CU1523" s="139"/>
      <c r="CV1523" s="139"/>
      <c r="CW1523" s="139"/>
      <c r="CX1523" s="139"/>
      <c r="CY1523" s="139"/>
      <c r="CZ1523" s="139"/>
      <c r="DA1523" s="139"/>
    </row>
    <row r="1524" spans="1:105" s="120" customFormat="1" ht="15" customHeight="1">
      <c r="A1524" s="228"/>
      <c r="B1524" s="309"/>
      <c r="C1524" s="306"/>
      <c r="D1524" s="237"/>
      <c r="E1524" s="237"/>
      <c r="F1524" s="243"/>
      <c r="G1524" s="122">
        <v>2.1</v>
      </c>
      <c r="H1524" s="84"/>
      <c r="I1524" s="84"/>
      <c r="J1524" s="84"/>
      <c r="K1524" s="84"/>
      <c r="L1524" s="84"/>
      <c r="M1524" s="84"/>
      <c r="N1524" s="84"/>
      <c r="O1524" s="84"/>
      <c r="P1524" s="84"/>
      <c r="Q1524" s="84"/>
      <c r="R1524" s="84"/>
      <c r="S1524" s="84"/>
      <c r="T1524" s="84"/>
      <c r="U1524" s="84"/>
      <c r="V1524" s="84"/>
      <c r="W1524" s="84"/>
      <c r="X1524" s="84"/>
      <c r="Y1524" s="84"/>
      <c r="Z1524" s="84"/>
      <c r="AA1524" s="84"/>
      <c r="AB1524" s="84"/>
      <c r="AC1524" s="80"/>
      <c r="AD1524" s="80"/>
      <c r="AE1524" s="80"/>
      <c r="AF1524" s="80"/>
      <c r="AG1524" s="80"/>
      <c r="AH1524" s="80"/>
      <c r="AI1524" s="80"/>
      <c r="AJ1524" s="80"/>
      <c r="AK1524" s="80"/>
      <c r="AL1524" s="80"/>
      <c r="AM1524" s="240"/>
      <c r="AN1524" s="240"/>
      <c r="AO1524" s="240"/>
      <c r="AP1524" s="240"/>
      <c r="AQ1524" s="240"/>
      <c r="AR1524" s="240"/>
      <c r="AS1524" s="240"/>
      <c r="AT1524" s="256"/>
      <c r="AU1524" s="256"/>
      <c r="AV1524" s="259"/>
      <c r="AW1524" s="259"/>
      <c r="AX1524" s="256"/>
      <c r="AY1524" s="256"/>
      <c r="AZ1524" s="256"/>
      <c r="BA1524" s="256"/>
      <c r="BB1524" s="256"/>
      <c r="BC1524" s="256"/>
      <c r="BD1524" s="256"/>
      <c r="BE1524" s="256"/>
      <c r="BF1524" s="256"/>
      <c r="BG1524" s="256"/>
      <c r="BH1524" s="256"/>
      <c r="BI1524" s="256"/>
      <c r="BJ1524" s="256"/>
      <c r="BK1524" s="256"/>
      <c r="BL1524" s="262"/>
      <c r="BM1524" s="262"/>
      <c r="BN1524" s="262"/>
      <c r="BO1524" s="262"/>
      <c r="BP1524" s="262"/>
      <c r="BQ1524" s="262"/>
      <c r="BR1524" s="270"/>
      <c r="BS1524" s="270"/>
      <c r="BT1524" s="270"/>
      <c r="BU1524" s="270"/>
      <c r="BV1524" s="270"/>
      <c r="BW1524" s="270"/>
      <c r="BX1524" s="256"/>
      <c r="BY1524" s="256"/>
      <c r="BZ1524" s="256"/>
      <c r="CA1524" s="267"/>
      <c r="CB1524" s="267"/>
      <c r="CC1524" s="274"/>
      <c r="CD1524" s="267"/>
      <c r="CE1524" s="267"/>
      <c r="CF1524" s="267"/>
      <c r="CG1524" s="267"/>
      <c r="CH1524" s="267"/>
      <c r="CI1524" s="267"/>
      <c r="CJ1524" s="267"/>
      <c r="CK1524" s="267"/>
      <c r="CL1524" s="265"/>
      <c r="CM1524" s="272"/>
      <c r="CN1524" s="264"/>
      <c r="CO1524" s="138"/>
      <c r="CP1524" s="226"/>
      <c r="CQ1524" s="226"/>
      <c r="CR1524" s="226"/>
      <c r="CS1524" s="139"/>
      <c r="CT1524" s="139"/>
      <c r="CU1524" s="139"/>
      <c r="CV1524" s="139"/>
      <c r="CW1524" s="139"/>
      <c r="CX1524" s="139"/>
      <c r="CY1524" s="139"/>
      <c r="CZ1524" s="139"/>
      <c r="DA1524" s="139"/>
    </row>
    <row r="1525" spans="1:105" s="120" customFormat="1" ht="15" customHeight="1">
      <c r="A1525" s="228"/>
      <c r="B1525" s="309"/>
      <c r="C1525" s="306"/>
      <c r="D1525" s="237"/>
      <c r="E1525" s="237"/>
      <c r="F1525" s="243"/>
      <c r="G1525" s="122">
        <v>2.7</v>
      </c>
      <c r="H1525" s="84"/>
      <c r="I1525" s="84"/>
      <c r="J1525" s="84"/>
      <c r="K1525" s="84"/>
      <c r="L1525" s="84"/>
      <c r="M1525" s="84"/>
      <c r="N1525" s="84"/>
      <c r="O1525" s="84"/>
      <c r="P1525" s="84"/>
      <c r="Q1525" s="84"/>
      <c r="R1525" s="84"/>
      <c r="S1525" s="84"/>
      <c r="T1525" s="84"/>
      <c r="U1525" s="84"/>
      <c r="V1525" s="84"/>
      <c r="W1525" s="84"/>
      <c r="X1525" s="84"/>
      <c r="Y1525" s="84"/>
      <c r="Z1525" s="84"/>
      <c r="AA1525" s="84"/>
      <c r="AB1525" s="84"/>
      <c r="AC1525" s="80"/>
      <c r="AD1525" s="80"/>
      <c r="AE1525" s="80"/>
      <c r="AF1525" s="80"/>
      <c r="AG1525" s="80"/>
      <c r="AH1525" s="80"/>
      <c r="AI1525" s="80"/>
      <c r="AJ1525" s="80"/>
      <c r="AK1525" s="80"/>
      <c r="AL1525" s="80"/>
      <c r="AM1525" s="240"/>
      <c r="AN1525" s="240"/>
      <c r="AO1525" s="240"/>
      <c r="AP1525" s="240"/>
      <c r="AQ1525" s="240"/>
      <c r="AR1525" s="240"/>
      <c r="AS1525" s="240"/>
      <c r="AT1525" s="256"/>
      <c r="AU1525" s="256"/>
      <c r="AV1525" s="259"/>
      <c r="AW1525" s="259"/>
      <c r="AX1525" s="256"/>
      <c r="AY1525" s="256"/>
      <c r="AZ1525" s="256"/>
      <c r="BA1525" s="256"/>
      <c r="BB1525" s="256"/>
      <c r="BC1525" s="256"/>
      <c r="BD1525" s="256"/>
      <c r="BE1525" s="256"/>
      <c r="BF1525" s="256"/>
      <c r="BG1525" s="256"/>
      <c r="BH1525" s="256"/>
      <c r="BI1525" s="256"/>
      <c r="BJ1525" s="256"/>
      <c r="BK1525" s="256"/>
      <c r="BL1525" s="262"/>
      <c r="BM1525" s="262"/>
      <c r="BN1525" s="262"/>
      <c r="BO1525" s="262"/>
      <c r="BP1525" s="262"/>
      <c r="BQ1525" s="262"/>
      <c r="BR1525" s="270"/>
      <c r="BS1525" s="270"/>
      <c r="BT1525" s="270"/>
      <c r="BU1525" s="270"/>
      <c r="BV1525" s="270"/>
      <c r="BW1525" s="270"/>
      <c r="BX1525" s="256"/>
      <c r="BY1525" s="256"/>
      <c r="BZ1525" s="256"/>
      <c r="CA1525" s="267"/>
      <c r="CB1525" s="267"/>
      <c r="CC1525" s="274"/>
      <c r="CD1525" s="267"/>
      <c r="CE1525" s="267"/>
      <c r="CF1525" s="267"/>
      <c r="CG1525" s="267"/>
      <c r="CH1525" s="267"/>
      <c r="CI1525" s="267"/>
      <c r="CJ1525" s="267"/>
      <c r="CK1525" s="267"/>
      <c r="CL1525" s="265"/>
      <c r="CM1525" s="272"/>
      <c r="CN1525" s="264"/>
      <c r="CO1525" s="138"/>
      <c r="CP1525" s="226"/>
      <c r="CQ1525" s="226"/>
      <c r="CR1525" s="226"/>
      <c r="CS1525" s="139"/>
      <c r="CT1525" s="139"/>
      <c r="CU1525" s="139"/>
      <c r="CV1525" s="139"/>
      <c r="CW1525" s="139"/>
      <c r="CX1525" s="139"/>
      <c r="CY1525" s="139"/>
      <c r="CZ1525" s="139"/>
      <c r="DA1525" s="139"/>
    </row>
    <row r="1526" spans="1:105" s="120" customFormat="1" ht="15" customHeight="1">
      <c r="A1526" s="228"/>
      <c r="B1526" s="309"/>
      <c r="C1526" s="306"/>
      <c r="D1526" s="237"/>
      <c r="E1526" s="237"/>
      <c r="F1526" s="243"/>
      <c r="G1526" s="122">
        <v>3</v>
      </c>
      <c r="H1526" s="84"/>
      <c r="I1526" s="84"/>
      <c r="J1526" s="84"/>
      <c r="K1526" s="84"/>
      <c r="L1526" s="84"/>
      <c r="M1526" s="84"/>
      <c r="N1526" s="84"/>
      <c r="O1526" s="84"/>
      <c r="P1526" s="84"/>
      <c r="Q1526" s="84"/>
      <c r="R1526" s="84"/>
      <c r="S1526" s="84"/>
      <c r="T1526" s="84"/>
      <c r="U1526" s="84"/>
      <c r="V1526" s="84"/>
      <c r="W1526" s="84"/>
      <c r="X1526" s="84"/>
      <c r="Y1526" s="84"/>
      <c r="Z1526" s="84"/>
      <c r="AA1526" s="84"/>
      <c r="AB1526" s="84"/>
      <c r="AC1526" s="80"/>
      <c r="AD1526" s="80"/>
      <c r="AE1526" s="80"/>
      <c r="AF1526" s="80"/>
      <c r="AG1526" s="80"/>
      <c r="AH1526" s="80"/>
      <c r="AI1526" s="80"/>
      <c r="AJ1526" s="80"/>
      <c r="AK1526" s="80"/>
      <c r="AL1526" s="80"/>
      <c r="AM1526" s="240"/>
      <c r="AN1526" s="240"/>
      <c r="AO1526" s="240"/>
      <c r="AP1526" s="240"/>
      <c r="AQ1526" s="240"/>
      <c r="AR1526" s="240"/>
      <c r="AS1526" s="240"/>
      <c r="AT1526" s="256"/>
      <c r="AU1526" s="256"/>
      <c r="AV1526" s="259"/>
      <c r="AW1526" s="259"/>
      <c r="AX1526" s="256"/>
      <c r="AY1526" s="256"/>
      <c r="AZ1526" s="256"/>
      <c r="BA1526" s="256"/>
      <c r="BB1526" s="256"/>
      <c r="BC1526" s="256"/>
      <c r="BD1526" s="256"/>
      <c r="BE1526" s="256"/>
      <c r="BF1526" s="256"/>
      <c r="BG1526" s="256"/>
      <c r="BH1526" s="256"/>
      <c r="BI1526" s="256"/>
      <c r="BJ1526" s="256"/>
      <c r="BK1526" s="256"/>
      <c r="BL1526" s="262"/>
      <c r="BM1526" s="262"/>
      <c r="BN1526" s="262"/>
      <c r="BO1526" s="262"/>
      <c r="BP1526" s="262"/>
      <c r="BQ1526" s="262"/>
      <c r="BR1526" s="270"/>
      <c r="BS1526" s="270"/>
      <c r="BT1526" s="270"/>
      <c r="BU1526" s="270"/>
      <c r="BV1526" s="270"/>
      <c r="BW1526" s="270"/>
      <c r="BX1526" s="256"/>
      <c r="BY1526" s="256"/>
      <c r="BZ1526" s="256"/>
      <c r="CA1526" s="267"/>
      <c r="CB1526" s="267"/>
      <c r="CC1526" s="274"/>
      <c r="CD1526" s="267"/>
      <c r="CE1526" s="267"/>
      <c r="CF1526" s="267"/>
      <c r="CG1526" s="267"/>
      <c r="CH1526" s="267"/>
      <c r="CI1526" s="267"/>
      <c r="CJ1526" s="267"/>
      <c r="CK1526" s="267"/>
      <c r="CL1526" s="265"/>
      <c r="CM1526" s="272"/>
      <c r="CN1526" s="264"/>
      <c r="CO1526" s="138"/>
      <c r="CP1526" s="226"/>
      <c r="CQ1526" s="226"/>
      <c r="CR1526" s="226"/>
      <c r="CS1526" s="139"/>
      <c r="CT1526" s="139"/>
      <c r="CU1526" s="139"/>
      <c r="CV1526" s="139"/>
      <c r="CW1526" s="139"/>
      <c r="CX1526" s="139"/>
      <c r="CY1526" s="139"/>
      <c r="CZ1526" s="139"/>
      <c r="DA1526" s="139"/>
    </row>
    <row r="1527" spans="1:105" s="120" customFormat="1" ht="15" customHeight="1">
      <c r="A1527" s="228"/>
      <c r="B1527" s="309"/>
      <c r="C1527" s="306"/>
      <c r="D1527" s="237"/>
      <c r="E1527" s="237"/>
      <c r="F1527" s="244"/>
      <c r="G1527" s="123">
        <v>3.9</v>
      </c>
      <c r="H1527" s="85"/>
      <c r="I1527" s="85"/>
      <c r="J1527" s="85"/>
      <c r="K1527" s="85"/>
      <c r="L1527" s="85"/>
      <c r="M1527" s="85"/>
      <c r="N1527" s="85"/>
      <c r="O1527" s="85"/>
      <c r="P1527" s="85"/>
      <c r="Q1527" s="85"/>
      <c r="R1527" s="85"/>
      <c r="S1527" s="85"/>
      <c r="T1527" s="85"/>
      <c r="U1527" s="85"/>
      <c r="V1527" s="85"/>
      <c r="W1527" s="85"/>
      <c r="X1527" s="85"/>
      <c r="Y1527" s="85"/>
      <c r="Z1527" s="85"/>
      <c r="AA1527" s="85"/>
      <c r="AB1527" s="85"/>
      <c r="AC1527" s="81"/>
      <c r="AD1527" s="81"/>
      <c r="AE1527" s="81"/>
      <c r="AF1527" s="81"/>
      <c r="AG1527" s="81"/>
      <c r="AH1527" s="81"/>
      <c r="AI1527" s="81"/>
      <c r="AJ1527" s="81"/>
      <c r="AK1527" s="81"/>
      <c r="AL1527" s="81"/>
      <c r="AM1527" s="240"/>
      <c r="AN1527" s="240"/>
      <c r="AO1527" s="240"/>
      <c r="AP1527" s="240"/>
      <c r="AQ1527" s="240"/>
      <c r="AR1527" s="240"/>
      <c r="AS1527" s="240"/>
      <c r="AT1527" s="256"/>
      <c r="AU1527" s="256"/>
      <c r="AV1527" s="259"/>
      <c r="AW1527" s="259"/>
      <c r="AX1527" s="256"/>
      <c r="AY1527" s="256"/>
      <c r="AZ1527" s="256"/>
      <c r="BA1527" s="256"/>
      <c r="BB1527" s="256"/>
      <c r="BC1527" s="256"/>
      <c r="BD1527" s="256"/>
      <c r="BE1527" s="256"/>
      <c r="BF1527" s="256"/>
      <c r="BG1527" s="256"/>
      <c r="BH1527" s="256"/>
      <c r="BI1527" s="256"/>
      <c r="BJ1527" s="256"/>
      <c r="BK1527" s="256"/>
      <c r="BL1527" s="262"/>
      <c r="BM1527" s="262"/>
      <c r="BN1527" s="262"/>
      <c r="BO1527" s="262"/>
      <c r="BP1527" s="262"/>
      <c r="BQ1527" s="262"/>
      <c r="BR1527" s="270"/>
      <c r="BS1527" s="270"/>
      <c r="BT1527" s="270"/>
      <c r="BU1527" s="270"/>
      <c r="BV1527" s="270"/>
      <c r="BW1527" s="270"/>
      <c r="BX1527" s="256"/>
      <c r="BY1527" s="256"/>
      <c r="BZ1527" s="256"/>
      <c r="CA1527" s="267"/>
      <c r="CB1527" s="267"/>
      <c r="CC1527" s="274"/>
      <c r="CD1527" s="267"/>
      <c r="CE1527" s="267"/>
      <c r="CF1527" s="267"/>
      <c r="CG1527" s="267"/>
      <c r="CH1527" s="267"/>
      <c r="CI1527" s="267"/>
      <c r="CJ1527" s="267"/>
      <c r="CK1527" s="267"/>
      <c r="CL1527" s="265"/>
      <c r="CM1527" s="272"/>
      <c r="CN1527" s="264"/>
      <c r="CO1527" s="138"/>
      <c r="CP1527" s="226"/>
      <c r="CQ1527" s="226"/>
      <c r="CR1527" s="226"/>
      <c r="CS1527" s="139"/>
      <c r="CT1527" s="139"/>
      <c r="CU1527" s="139"/>
      <c r="CV1527" s="139"/>
      <c r="CW1527" s="139"/>
      <c r="CX1527" s="139"/>
      <c r="CY1527" s="139"/>
      <c r="CZ1527" s="139"/>
      <c r="DA1527" s="139"/>
    </row>
    <row r="1528" spans="1:105" s="120" customFormat="1" ht="15" customHeight="1">
      <c r="A1528" s="229"/>
      <c r="B1528" s="310"/>
      <c r="C1528" s="307"/>
      <c r="D1528" s="238"/>
      <c r="E1528" s="238"/>
      <c r="F1528" s="245" t="s">
        <v>83</v>
      </c>
      <c r="G1528" s="352"/>
      <c r="H1528" s="82"/>
      <c r="I1528" s="82"/>
      <c r="J1528" s="82"/>
      <c r="K1528" s="82"/>
      <c r="L1528" s="82"/>
      <c r="M1528" s="82"/>
      <c r="N1528" s="82"/>
      <c r="O1528" s="82"/>
      <c r="P1528" s="82"/>
      <c r="Q1528" s="82"/>
      <c r="R1528" s="82"/>
      <c r="S1528" s="82"/>
      <c r="T1528" s="82"/>
      <c r="U1528" s="82"/>
      <c r="V1528" s="82"/>
      <c r="W1528" s="82"/>
      <c r="X1528" s="82"/>
      <c r="Y1528" s="82"/>
      <c r="Z1528" s="82"/>
      <c r="AA1528" s="82"/>
      <c r="AB1528" s="82"/>
      <c r="AC1528" s="35"/>
      <c r="AD1528" s="35"/>
      <c r="AE1528" s="35"/>
      <c r="AF1528" s="35"/>
      <c r="AG1528" s="35"/>
      <c r="AH1528" s="35"/>
      <c r="AI1528" s="35"/>
      <c r="AJ1528" s="35"/>
      <c r="AK1528" s="35"/>
      <c r="AL1528" s="35"/>
      <c r="AM1528" s="241"/>
      <c r="AN1528" s="241"/>
      <c r="AO1528" s="241"/>
      <c r="AP1528" s="241"/>
      <c r="AQ1528" s="241"/>
      <c r="AR1528" s="241"/>
      <c r="AS1528" s="241"/>
      <c r="AT1528" s="257"/>
      <c r="AU1528" s="257"/>
      <c r="AV1528" s="260"/>
      <c r="AW1528" s="260"/>
      <c r="AX1528" s="257"/>
      <c r="AY1528" s="257"/>
      <c r="AZ1528" s="257"/>
      <c r="BA1528" s="257"/>
      <c r="BB1528" s="257"/>
      <c r="BC1528" s="257"/>
      <c r="BD1528" s="257"/>
      <c r="BE1528" s="257"/>
      <c r="BF1528" s="257"/>
      <c r="BG1528" s="257"/>
      <c r="BH1528" s="257"/>
      <c r="BI1528" s="257"/>
      <c r="BJ1528" s="257"/>
      <c r="BK1528" s="257"/>
      <c r="BL1528" s="263"/>
      <c r="BM1528" s="263"/>
      <c r="BN1528" s="263"/>
      <c r="BO1528" s="263"/>
      <c r="BP1528" s="263"/>
      <c r="BQ1528" s="263"/>
      <c r="BR1528" s="271"/>
      <c r="BS1528" s="271"/>
      <c r="BT1528" s="271"/>
      <c r="BU1528" s="271"/>
      <c r="BV1528" s="271"/>
      <c r="BW1528" s="271"/>
      <c r="BX1528" s="257"/>
      <c r="BY1528" s="257"/>
      <c r="BZ1528" s="257"/>
      <c r="CA1528" s="268"/>
      <c r="CB1528" s="268"/>
      <c r="CC1528" s="275"/>
      <c r="CD1528" s="268"/>
      <c r="CE1528" s="268"/>
      <c r="CF1528" s="268"/>
      <c r="CG1528" s="268"/>
      <c r="CH1528" s="268"/>
      <c r="CI1528" s="268"/>
      <c r="CJ1528" s="268"/>
      <c r="CK1528" s="268"/>
      <c r="CL1528" s="265"/>
      <c r="CM1528" s="272"/>
      <c r="CN1528" s="264"/>
      <c r="CO1528" s="138"/>
      <c r="CP1528" s="226"/>
      <c r="CQ1528" s="226"/>
      <c r="CR1528" s="226"/>
      <c r="CS1528" s="139"/>
      <c r="CT1528" s="139"/>
      <c r="CU1528" s="139"/>
      <c r="CV1528" s="139"/>
      <c r="CW1528" s="139"/>
      <c r="CX1528" s="139"/>
      <c r="CY1528" s="139"/>
      <c r="CZ1528" s="139"/>
      <c r="DA1528" s="139"/>
    </row>
    <row r="1529" spans="1:105" s="120" customFormat="1" ht="15" customHeight="1">
      <c r="A1529" s="227">
        <f t="shared" ref="A1529" si="569">A1521+1</f>
        <v>189</v>
      </c>
      <c r="B1529" s="308" t="s">
        <v>563</v>
      </c>
      <c r="C1529" s="374" t="s">
        <v>982</v>
      </c>
      <c r="D1529" s="236">
        <v>44008</v>
      </c>
      <c r="E1529" s="236" t="s">
        <v>1194</v>
      </c>
      <c r="F1529" s="253" t="s">
        <v>80</v>
      </c>
      <c r="G1529" s="254"/>
      <c r="H1529" s="82" t="s">
        <v>69</v>
      </c>
      <c r="I1529" s="82"/>
      <c r="J1529" s="82" t="s">
        <v>61</v>
      </c>
      <c r="K1529" s="82" t="s">
        <v>61</v>
      </c>
      <c r="L1529" s="82" t="s">
        <v>61</v>
      </c>
      <c r="M1529" s="82" t="s">
        <v>61</v>
      </c>
      <c r="N1529" s="82" t="s">
        <v>61</v>
      </c>
      <c r="O1529" s="82"/>
      <c r="P1529" s="82" t="s">
        <v>61</v>
      </c>
      <c r="Q1529" s="82" t="s">
        <v>61</v>
      </c>
      <c r="R1529" s="82" t="s">
        <v>61</v>
      </c>
      <c r="S1529" s="82" t="s">
        <v>61</v>
      </c>
      <c r="T1529" s="82" t="s">
        <v>61</v>
      </c>
      <c r="U1529" s="82" t="s">
        <v>61</v>
      </c>
      <c r="V1529" s="82"/>
      <c r="W1529" s="82" t="s">
        <v>60</v>
      </c>
      <c r="X1529" s="82" t="s">
        <v>60</v>
      </c>
      <c r="Y1529" s="82" t="s">
        <v>71</v>
      </c>
      <c r="Z1529" s="82" t="s">
        <v>71</v>
      </c>
      <c r="AA1529" s="82" t="s">
        <v>71</v>
      </c>
      <c r="AB1529" s="82" t="s">
        <v>71</v>
      </c>
      <c r="AC1529" s="82"/>
      <c r="AD1529" s="82" t="s">
        <v>71</v>
      </c>
      <c r="AE1529" s="82" t="s">
        <v>71</v>
      </c>
      <c r="AF1529" s="82" t="s">
        <v>71</v>
      </c>
      <c r="AG1529" s="82" t="s">
        <v>71</v>
      </c>
      <c r="AH1529" s="82" t="s">
        <v>71</v>
      </c>
      <c r="AI1529" s="82" t="s">
        <v>71</v>
      </c>
      <c r="AJ1529" s="82"/>
      <c r="AK1529" s="82" t="s">
        <v>61</v>
      </c>
      <c r="AL1529" s="82" t="s">
        <v>61</v>
      </c>
      <c r="AM1529" s="239">
        <f>COUNTIF(H1529:AL1529,"PH")+COUNTIF(H1529:AL1529,"PH/L")+COUNTIF(H1529:AL1529,"PM")</f>
        <v>0</v>
      </c>
      <c r="AN1529" s="239">
        <f>COUNTIF(H1529:AL1529,"PD")+COUNTIF(H1529:AL1529,"PDD")+COUNTIF(H1529:AL1529,"P/DS")/2+COUNTIF(H1529:AL1529,"PMD")</f>
        <v>0</v>
      </c>
      <c r="AO1529" s="239">
        <f>COUNTIF(H1529:AL1529,"PN")+COUNTIF(H1529:AL1529,"P/NS")/2+COUNTIF(H1529:AL1529,"PH")+COUNTIF(H1529:AL1529,"PH/F")/2+COUNTIF(H1529:AL1529,"PH/L")/2+COUNTIF(H1529:AL1529,"PM")</f>
        <v>0</v>
      </c>
      <c r="AP1529" s="239">
        <f>COUNTIF(H1529:AL1529,"BH")+COUNTIF(H1529:AL1529,"AL/BL")+COUNTIF(H1529:AL1529,"UL/BL")+COUNTIF(H1529:AL1529,"BM")</f>
        <v>0</v>
      </c>
      <c r="AQ1529" s="239">
        <f>COUNTIF(H1529:AL1529,"DS")+COUNTIF(H1529:AL1529,"AL/DS")/2+COUNTIF(H1529:AL1529,"UL/DS")/2+COUNTIF(H1529:AL1529,"CT")+COUNTIF(H1529:AL1529,"MD")</f>
        <v>2</v>
      </c>
      <c r="AR1529" s="239">
        <f>COUNTIF(H1529:AL1529,"NS")+COUNTIF(H1529:AL1529,"AL/NS")/2+COUNTIF(H1529:AL1529,"UL/NS")/2+COUNTIF(H1529:AL1529,"BH")+COUNTIF(H1529:AL1529,"AL/BF")/2+COUNTIF(H1529:AL1529,"AL/BL")/2+COUNTIF(H1529:AL1529,"UL/BL")/2+COUNTIF(H1529:AL1529,"UL/BF")/2+COUNTIF(H1529:AL1529,"BM")</f>
        <v>13</v>
      </c>
      <c r="AS1529" s="239">
        <f>COUNTIF(H1529:AL1529,"AL")+COUNTIF(H1529:AL1529,"AL/DS")/2+COUNTIF(H1529:AL1529,"AL/NS")/2+COUNTIF(H1529:AL1529,"NH")+COUNTIF(H1529:AL1529,"SL")+COUNTIF(H1529:AL1529,"NHD")+COUNTIF(H1529:AL1529,"B")+COUNTIF(H1529:AL1529,"HL")+COUNTIF(H1529:AL1529,"AL/BF")/2+COUNTIF(H1529:AL1529,"AL/BL")/2</f>
        <v>1</v>
      </c>
      <c r="AT1529" s="255">
        <f>COUNTIF(H1529:AL1529,"PD")+COUNTIF(H1529:AL1529,"PN")+COUNTIF(H1529:AL1529,"P/DS")/2+COUNTIF(H1529:AL1529,"P/NS")/2+COUNTIF(H1529:AL1529,"DS")+COUNTIF(H1529:AL1529,"NS")+COUNTIF(H1529:AL1529,"AL")+COUNTIF(H1529:AL1529,"AL/DS")+COUNTIF(H1529:AL1529,"AL/NS")+COUNTIF(H1529:AL1529,"NH")+COUNTIF(H1529:AL1529,"SL")+COUNTIF(H1529:AL1529,"UL/DS")/2+COUNTIF(H1529:AL1529,"UL/NS")/2+COUNTIF(H1529:AL1529,"CT")+COUNTIF(H1529:AL1529,"NHD")+COUNTIF(H1529:AL1529,"PDD")+COUNTIF(H1529:AL1529,"B")+COUNTIF(H1529:AL1529,"HL")+COUNTIF(H1529:AL1529,"PH")+COUNTIF(H1529:AL1529,"BH")+COUNTIF(H1529:AL1529,"AL/BF")+COUNTIF(H1529:AL1529,"AL/BL")+COUNTIF(H1529:AL1529,"UL/BF")/2+COUNTIF(H1529:AL1529,"UL/BL")/2+COUNTIF(H1529:AL1529,"PH/F")/2+COUNTIF(H1529:AL1529,"PH/L")/2+COUNTIF(H1529:AL1529,"MD")+COUNTIF(H1529:AL1529,"PMD")+COUNTIF(H1529:AL1529,"PM")+COUNTIF(H1529:AL1529,"BM")</f>
        <v>16</v>
      </c>
      <c r="AU1529" s="255">
        <f>COUNTIF(H1529:AL1529,"P/DS")/2+COUNTIF(H1529:AL1529,"P/NS")/2+COUNTIF(H1529:AL1529,"IL")+COUNTIF(H1529:AL1529,"NL")+COUNTIF(H1529:AL1529,"UL")+COUNTIF(H1529:AL1529,"UL/DS")/2+COUNTIF(H1529:AL1529,"UL/NS")/2+COUNTIF(H1529:AL1529,"KT")+COUNTIF(H1529:AL1529,"UL/BF")/2+COUNTIF(H1529:AL1529,"UL/BL")/2+COUNTIF(H1529:AL1529,"PH/F")/2+COUNTIF(H1529:AL1529,"PH/L")/2+COUNTIF(H1529:AL1529,"NB")</f>
        <v>10</v>
      </c>
      <c r="AV1529" s="258">
        <f>COUNTIF(H1529:AL1529,"PN")+COUNTIF(H1529:AL1529,"TVD")+COUNTIF(H1529:AL1529,"PH")+COUNTIF(H1529:AL1529,"PM")+COUNTIF(H1529:AL1529,"PDD")-COUNTIFS(H1529:AL1529,"PN",H1536:AL1536,"&gt;=3")-COUNTIFS(H1529:AL1529,"PM",H1536:AL1536,"&gt;=3")</f>
        <v>0</v>
      </c>
      <c r="AW1529" s="258">
        <f>COUNTIF(H1529:AL1529,"NS")+COUNTIF(H1529:AL1529,"D")+COUNTIF(H1529:AL1529,"BH")+COUNTIF(H1529:AL1529,"NHD")+COUNTIF(H1529:AL1529,"BM")-COUNTIFS(H1529:AL1529,"NS",H1536:AL1536,"&gt;=3")-COUNTIFS(H1529:AL1529,"BH",H1536:AL1536,"&gt;=3")-COUNTIFS(H1529:AL1529,"BM",H1536:AL1536,"&gt;=3")</f>
        <v>13</v>
      </c>
      <c r="AX1529" s="255">
        <f>COUNTIF(H1529:AL1529,"AL")+COUNTIF(H1529:AL1529,"AL/DS")/2+COUNTIF(H1529:AL1529,"AL/NS")/2+COUNTIF(H1529:AL1529,"AL/BF")+COUNTIF(H1529:AL1529,"AL/BL")/2</f>
        <v>0</v>
      </c>
      <c r="AY1529" s="255">
        <f>COUNTIF(H1529:AL1529,"SL")</f>
        <v>0</v>
      </c>
      <c r="AZ1529" s="255">
        <f>COUNTIF(H1529:AL1529,"NH")</f>
        <v>1</v>
      </c>
      <c r="BA1529" s="255">
        <f>COUNTIF(H1529:AL1529,"HL")</f>
        <v>0</v>
      </c>
      <c r="BB1529" s="255">
        <f>COUNTIF(G1529:AL1529,"P/DS")/2+COUNTIF(G1529:AL1529,"P/NS")/2+COUNTIF(G1529:AL1529,"UL")+COUNTIF(G1529:AL1529,"UL/DS")/2+COUNTIF(G1529:AL1529,"UL/NS")/2+COUNTIF(G1529:AL1529,"UL/BL")/2+COUNTIF(G1529:AL1529,"UL/BF")/2+COUNTIF(G1529:AL1529,"PH/F")/2+COUNTIF(G1529:AL1529,"PH/L")/2</f>
        <v>10</v>
      </c>
      <c r="BC1529" s="255">
        <f>COUNTIF(H1529:AL1529,"NB")</f>
        <v>0</v>
      </c>
      <c r="BD1529" s="255">
        <f>COUNTIF(H1529:AL1529,"NL")</f>
        <v>0</v>
      </c>
      <c r="BE1529" s="255">
        <f>COUNTIF(H1529:AL1529,"IL")</f>
        <v>0</v>
      </c>
      <c r="BF1529" s="255">
        <f>COUNTIF(H1529:AL1529,"KT")</f>
        <v>0</v>
      </c>
      <c r="BG1529" s="255">
        <f>COUNTIF(H1529:AL1529,"L70")</f>
        <v>0</v>
      </c>
      <c r="BH1529" s="255">
        <f>COUNTIF(H1529:AL1529,"MD")</f>
        <v>0</v>
      </c>
      <c r="BI1529" s="255">
        <f>COUNTIF(H1529:AL1529,"PMD")</f>
        <v>0</v>
      </c>
      <c r="BJ1529" s="255">
        <f>COUNTIF(H1529:AL1529,"PM")</f>
        <v>0</v>
      </c>
      <c r="BK1529" s="255">
        <f>COUNTIF(H1529:AL1529,"BM")</f>
        <v>0</v>
      </c>
      <c r="BL1529" s="261">
        <f>SUMIF(H1529:AL1529,"PD",H1530:AL1530)+SUMIF(H1529:AL1529,"PN",H1530:AL1530)+SUMIF(H1529:AL1529,"P/DS",H1530:AL1530)+SUMIF(H1529:AL1529,"PN/F",H1530:AL1530)+SUMIF(H1529:AL1529,"PN/L",H1530:AL1530)+SUMIF(H1529:AL1529,"TV",H1530:AL1530)+SUMIF(H1529:AL1529,"TVD",H1530:AL1530)+SUMIF(H1529:AL1529,"PDD",H1530:AL1530)</f>
        <v>0</v>
      </c>
      <c r="BM1529" s="261">
        <f>SUMIF(H1529:AL1529,"PD",H1531:AL1531)+SUMIF(H1529:AL1529,"PN",H1531:AL1531)+SUMIF(H1529:AL1529,"P/DS",H1531:AL1531)+SUMIF(H1529:AL1529,"PN/F",H1531:AL1531)+SUMIF(H1529:AL1529,"PN/L",H1531:AL1531)+SUMIF(H1529:AL1529,"TV",H1531:AL1531)+SUMIF(H1529:AL1529,"TVD",H1531:AL1531)+SUMIF(H1529:AL1529,"PDD",H1531:AL1531)+SUMIF(H1529:AL1529,"PMD",H1531:AL1531)</f>
        <v>0</v>
      </c>
      <c r="BN1529" s="261">
        <f>SUMIF(H1529:AL1529,"PD",H1532:AL1532)+SUMIF(H1529:AL1529,"PN",H1532:AL1532)+SUMIF(H1529:AL1529,"P/DS",H1532:AL1532)+SUMIF(H1529:AL1529,"PN/F",H1532:AL1532)+SUMIF(H1529:AL1529,"PN/L",H1532:AL1532)+SUMIF(H1529:AL1529,"TV",H1532:AL1532)+SUMIF(H1529:AL1529,"TVD",H1532:AL1532)</f>
        <v>0</v>
      </c>
      <c r="BO1529" s="261">
        <f>SUMIF(H1529:AL1529,"PD",H1533:AL1533)+SUMIF(H1529:AL1529,"PN",H1533:AL1533)+SUMIF(H1529:AL1529,"P/DS",H1533:AL1533)+SUMIF(H1529:AL1529,"PN/F",H1533:AL1533)+SUMIF(H1529:AL1529,"PN/L",H1533:AL1533)+SUMIF(H1529:AL1529,"TV",H1533:AL1533)+SUMIF(H1529:AL1529,"TVD",H1533:AL1533)</f>
        <v>0</v>
      </c>
      <c r="BP1529" s="261">
        <f>SUMIF(H1529:AL1529,"PD",H1534:AL1534)+SUMIF(H1529:AL1529,"PN",H1534:AL1534)+SUMIF(H1529:AL1529,"P/DS",H1534:AL1534)+SUMIF(H1529:AL1529,"PN/F",H1534:AL1534)+SUMIF(H1529:AL1529,"PN/L",H1534:AL1534)+SUMIF(H1529:AL1529,"TV",H1534:AL1534)+SUMIF(H1529:AL1529,"TVD",H1534:AL1534)+SUMIF(H1529:AL1529,"PDD",H1534:AL1534)+SUMIF(H1529:AL1529,"PH",H1534:AL1534)+SUMIF(H1529:AL1529,"PM",H1534:AL1534)</f>
        <v>0</v>
      </c>
      <c r="BQ1529" s="261">
        <f>SUMIF(H1529:AL1529,"PD",H1535:AL1535)+SUMIF(H1529:AL1529,"PN",H1535:AL1535)+SUMIF(H1529:AL1529,"P/DS",H1535:AL1535)+SUMIF(H1529:AL1529,"PN/F",H1535:AL1535)+SUMIF(H1529:AL1529,"PN/L",H1535:AL1535)+SUMIF(H1529:AL1529,"TV",H1535:AL1535)+SUMIF(H1529:AL1529,"TVD",H1535:AL1535)+SUMIF(H1529:AL1529,"PDD",H1535:AL1535)+SUMIF(H1529:AL1529,"PH",H1535:AL1535)+SUMIF(H1529:AL1529,"PM",H1535:AL1535)</f>
        <v>0</v>
      </c>
      <c r="BR1529" s="269">
        <f>SUM(H1530:AL1530)-BL1529</f>
        <v>18</v>
      </c>
      <c r="BS1529" s="269">
        <f>SUM(H1531:AL1531)-BM1529</f>
        <v>4.5</v>
      </c>
      <c r="BT1529" s="269">
        <f>SUM(H1532:AL1532)-BN1529</f>
        <v>0</v>
      </c>
      <c r="BU1529" s="269">
        <f>SUM(H1533:AL1533)-BO1529</f>
        <v>0</v>
      </c>
      <c r="BV1529" s="269">
        <f>SUM(H1534:AL1534)-BP1529</f>
        <v>0</v>
      </c>
      <c r="BW1529" s="269">
        <f>SUM(H1535:AL1535)-BQ1529</f>
        <v>0</v>
      </c>
      <c r="BX1529" s="255">
        <f>SUMIF(H1529:AL1529,"PD",H1536:AL1536)+SUMIF(H1529:AL1529,"PN",H1536:AL1536)+SUMIF(H1529:AL1529,"P/DS",H1536:AL1536)+SUMIF(H1529:AL1529,"PN/F",H1536:AL1536)+SUMIF(H1529:AL1529,"PN/L",H1536:AL1536)</f>
        <v>0</v>
      </c>
      <c r="BY1529" s="255">
        <f>SUM(H1536:AL1536)-BX1529</f>
        <v>0</v>
      </c>
      <c r="BZ1529" s="255">
        <f t="shared" ref="BZ1529" si="570">+SUM(BL1529:BW1536)</f>
        <v>22.5</v>
      </c>
      <c r="CA1529" s="266">
        <f>(COUNTIFS(H1529:AL1529,"PD",H1530:AL1530,"&gt;=2"))*0.5-IF(CN1529="VP",COUNTIFS($H$16:$AL$16,"SAT",H1529:AL1529,"PD",H1530:AL1530,"&gt;=2"))*0.5</f>
        <v>0</v>
      </c>
      <c r="CB1529" s="266">
        <f>(COUNTIFS(H1529:AL1529,"PN",H1531:AL1531,"&gt;=0.5",H1530:AL1530,"&gt;=1.5"))*0.5+COUNTIFS(H1529:AL1529,"PDD",H1531:AL1531,"&gt;=0.5",H1530:AL1530,"&gt;=1.5")*0.5</f>
        <v>0</v>
      </c>
      <c r="CC1529" s="273">
        <f>(COUNTIFS(H1529:AL1529,"TV",H1531:AL1531,"&gt;=10"))*0.5+(COUNTIFS(H1529:AL1529,"PMD",H1531:AL1531,"&gt;=2"))*0.5</f>
        <v>0</v>
      </c>
      <c r="CD1529" s="266">
        <f>(COUNTIFS(H1529:AL1529,"TVD",H1533:AL1533,"&gt;=6.5",H1531:AL1531,"&gt;=3.5"))*0.5</f>
        <v>0</v>
      </c>
      <c r="CE1529" s="266">
        <f>(COUNTIFS(H1529:AL1529,"PD",H1534:AL1534,"&gt;=10"))*0.5</f>
        <v>0</v>
      </c>
      <c r="CF1529" s="266">
        <f>(COUNTIFS(H1529:AL1529,"PDD",H1534:AL1534,"&gt;=3.5",H1535:AL1535,"&gt;=6.5")+COUNTIFS(H1529:AL1529,"PH",H1535:AL1535,"&gt;=0.5",H1534:AL1534,"&gt;=1.5")+COUNTIFS(H1529:AL1529,"PM",H1535:AL1535,"&gt;=0.5",H1534:AL1534,"&gt;=1.5"))*0.5</f>
        <v>0</v>
      </c>
      <c r="CG1529" s="266">
        <f>(COUNTIFS(H1529:AL1529,"DS",H1530:AL1530,"&gt;=2")+COUNTIFS(H1529:AL1529,"AL/DS",H1530:AL1530,"&gt;=2"))*0.5-IF(CN1529="VP",COUNTIFS($H$16:$AL$16,"SAT",H1529:AL1529,"DS",H1530:AL1530,"&gt;=2"))*0.5</f>
        <v>0</v>
      </c>
      <c r="CH1529" s="266">
        <f>(COUNTIFS(H1529:AL1529,"NS",H1531:AL1531,"&gt;=0.5",H1530:AL1530,"&gt;=1.5")+COUNTIFS(H1529:AL1529,"AL/NS",H1531:AL1531,"&gt;=0.5",H1530:AL1530,"&gt;=1.5")+COUNTIFS(H1529:AL1529,"NHD",H1531:AL1531,"&gt;=4.5",H1534:AL1534,"&gt;=2",H1530:AL1530,"&gt;=1.5"))*0.5</f>
        <v>4.5</v>
      </c>
      <c r="CI1529" s="266">
        <f>(COUNTIF(H1531:AL1531,"&gt;=10")+COUNTIFS(H1529:AL1529,"MD",H1531:AL1531,"&gt;=2")-COUNTIFS(H1529:AL1529,"TV",H1531:AL1531,"&gt;=10"))*0.5</f>
        <v>0</v>
      </c>
      <c r="CJ1529" s="266">
        <f>(COUNTIFS(H1529:AL1529,"D",H1533:AL1533,"&gt;=6.5",H1531:AL1531,"&gt;=3.5"))*0.5</f>
        <v>0</v>
      </c>
      <c r="CK1529" s="266">
        <f>(COUNTIF(H1534:AL1534,"&gt;=10")-COUNTIFS(H1529:AL1529,"PD",H1534:AL1534,"&gt;=10"))*0.5</f>
        <v>0</v>
      </c>
      <c r="CL1529" s="265">
        <f>(COUNTIFS(H1529:AL1529,"NHD",H1534:AL1534,"&gt;=3.5",H1535:AL1535,"&gt;=6.5")+COUNTIFS(H1529:AL1529,"BH",H1534:AL1534,"&gt;=1.5",H1535:AL1535,"&gt;=0.5")+COUNTIFS(H1529:AL1529,"BM",H1534:AL1534,"&gt;=1.5",H1535:AL1535,"&gt;=0.5")+COUNTIFS(H1529:AL1529,"D",H1534:AL1534,"&gt;=1.5",H1535:AL1535,"&gt;=0.5"))*0.5</f>
        <v>0</v>
      </c>
      <c r="CM1529" s="272"/>
      <c r="CN1529" s="264" t="s">
        <v>723</v>
      </c>
      <c r="CO1529" s="138">
        <f t="shared" ref="CO1529" si="571">+AM1529+AN1529+AO1529+AP1529+AQ1529+AR1529+AS1529+AU1529+BG1529</f>
        <v>26</v>
      </c>
      <c r="CP1529" s="225">
        <f>+SUM(I1530:I1535)-I1536</f>
        <v>0</v>
      </c>
      <c r="CQ1529" s="225">
        <f>+SUM(J1530:J1535)-J1536</f>
        <v>2.5</v>
      </c>
      <c r="CR1529" s="225">
        <f>+SUM(K1530:K1535)-K1536</f>
        <v>2.5</v>
      </c>
      <c r="CS1529" s="139"/>
      <c r="CT1529" s="139"/>
      <c r="CU1529" s="139"/>
      <c r="CV1529" s="139"/>
      <c r="CW1529" s="139"/>
      <c r="CX1529" s="139"/>
      <c r="CY1529" s="139"/>
      <c r="CZ1529" s="139"/>
      <c r="DA1529" s="139"/>
    </row>
    <row r="1530" spans="1:105" s="120" customFormat="1" ht="15" customHeight="1">
      <c r="A1530" s="228"/>
      <c r="B1530" s="309"/>
      <c r="C1530" s="306"/>
      <c r="D1530" s="237"/>
      <c r="E1530" s="237"/>
      <c r="F1530" s="242" t="s">
        <v>82</v>
      </c>
      <c r="G1530" s="121">
        <v>1.5</v>
      </c>
      <c r="H1530" s="83"/>
      <c r="I1530" s="83"/>
      <c r="J1530" s="83">
        <v>2</v>
      </c>
      <c r="K1530" s="83">
        <v>2</v>
      </c>
      <c r="L1530" s="83">
        <v>2</v>
      </c>
      <c r="M1530" s="83">
        <v>2</v>
      </c>
      <c r="N1530" s="83">
        <v>2</v>
      </c>
      <c r="O1530" s="83"/>
      <c r="P1530" s="83">
        <v>2</v>
      </c>
      <c r="Q1530" s="83">
        <v>2</v>
      </c>
      <c r="R1530" s="83">
        <v>2</v>
      </c>
      <c r="S1530" s="83">
        <v>2</v>
      </c>
      <c r="T1530" s="83"/>
      <c r="U1530" s="83"/>
      <c r="V1530" s="83"/>
      <c r="W1530" s="83"/>
      <c r="X1530" s="83"/>
      <c r="Y1530" s="83"/>
      <c r="Z1530" s="83"/>
      <c r="AA1530" s="83"/>
      <c r="AB1530" s="83"/>
      <c r="AC1530" s="83"/>
      <c r="AD1530" s="83"/>
      <c r="AE1530" s="83"/>
      <c r="AF1530" s="79"/>
      <c r="AG1530" s="79"/>
      <c r="AH1530" s="79"/>
      <c r="AI1530" s="79"/>
      <c r="AJ1530" s="79"/>
      <c r="AK1530" s="79"/>
      <c r="AL1530" s="79"/>
      <c r="AM1530" s="240"/>
      <c r="AN1530" s="240"/>
      <c r="AO1530" s="240"/>
      <c r="AP1530" s="240"/>
      <c r="AQ1530" s="240"/>
      <c r="AR1530" s="240"/>
      <c r="AS1530" s="240"/>
      <c r="AT1530" s="256"/>
      <c r="AU1530" s="256"/>
      <c r="AV1530" s="259"/>
      <c r="AW1530" s="259"/>
      <c r="AX1530" s="256"/>
      <c r="AY1530" s="256"/>
      <c r="AZ1530" s="256"/>
      <c r="BA1530" s="256"/>
      <c r="BB1530" s="256"/>
      <c r="BC1530" s="256"/>
      <c r="BD1530" s="256"/>
      <c r="BE1530" s="256"/>
      <c r="BF1530" s="256"/>
      <c r="BG1530" s="256"/>
      <c r="BH1530" s="256"/>
      <c r="BI1530" s="256"/>
      <c r="BJ1530" s="256"/>
      <c r="BK1530" s="256"/>
      <c r="BL1530" s="262"/>
      <c r="BM1530" s="262"/>
      <c r="BN1530" s="262"/>
      <c r="BO1530" s="262"/>
      <c r="BP1530" s="262"/>
      <c r="BQ1530" s="262"/>
      <c r="BR1530" s="270"/>
      <c r="BS1530" s="270"/>
      <c r="BT1530" s="270"/>
      <c r="BU1530" s="270"/>
      <c r="BV1530" s="270"/>
      <c r="BW1530" s="270"/>
      <c r="BX1530" s="256"/>
      <c r="BY1530" s="256"/>
      <c r="BZ1530" s="256"/>
      <c r="CA1530" s="267"/>
      <c r="CB1530" s="267"/>
      <c r="CC1530" s="274"/>
      <c r="CD1530" s="267"/>
      <c r="CE1530" s="267"/>
      <c r="CF1530" s="267"/>
      <c r="CG1530" s="267"/>
      <c r="CH1530" s="267"/>
      <c r="CI1530" s="267"/>
      <c r="CJ1530" s="267"/>
      <c r="CK1530" s="267"/>
      <c r="CL1530" s="265"/>
      <c r="CM1530" s="272"/>
      <c r="CN1530" s="264"/>
      <c r="CO1530" s="138"/>
      <c r="CP1530" s="226"/>
      <c r="CQ1530" s="226"/>
      <c r="CR1530" s="226"/>
      <c r="CS1530" s="139"/>
      <c r="CT1530" s="139"/>
      <c r="CU1530" s="139"/>
      <c r="CV1530" s="139"/>
      <c r="CW1530" s="139"/>
      <c r="CX1530" s="139"/>
      <c r="CY1530" s="139"/>
      <c r="CZ1530" s="139"/>
      <c r="DA1530" s="139"/>
    </row>
    <row r="1531" spans="1:105" s="120" customFormat="1" ht="15" customHeight="1">
      <c r="A1531" s="228"/>
      <c r="B1531" s="309"/>
      <c r="C1531" s="306"/>
      <c r="D1531" s="237"/>
      <c r="E1531" s="237"/>
      <c r="F1531" s="243"/>
      <c r="G1531" s="122">
        <v>2</v>
      </c>
      <c r="H1531" s="84"/>
      <c r="I1531" s="84"/>
      <c r="J1531" s="84">
        <v>0.5</v>
      </c>
      <c r="K1531" s="84">
        <v>0.5</v>
      </c>
      <c r="L1531" s="84">
        <v>0.5</v>
      </c>
      <c r="M1531" s="84">
        <v>0.5</v>
      </c>
      <c r="N1531" s="84">
        <v>0.5</v>
      </c>
      <c r="O1531" s="84"/>
      <c r="P1531" s="84">
        <v>0.5</v>
      </c>
      <c r="Q1531" s="84">
        <v>0.5</v>
      </c>
      <c r="R1531" s="84">
        <v>0.5</v>
      </c>
      <c r="S1531" s="84">
        <v>0.5</v>
      </c>
      <c r="T1531" s="84"/>
      <c r="U1531" s="84"/>
      <c r="V1531" s="84"/>
      <c r="W1531" s="84"/>
      <c r="X1531" s="84"/>
      <c r="Y1531" s="84"/>
      <c r="Z1531" s="84"/>
      <c r="AA1531" s="84"/>
      <c r="AB1531" s="84"/>
      <c r="AC1531" s="80"/>
      <c r="AD1531" s="80"/>
      <c r="AE1531" s="80"/>
      <c r="AF1531" s="80"/>
      <c r="AG1531" s="80"/>
      <c r="AH1531" s="80"/>
      <c r="AI1531" s="80"/>
      <c r="AJ1531" s="80"/>
      <c r="AK1531" s="80"/>
      <c r="AL1531" s="80"/>
      <c r="AM1531" s="240"/>
      <c r="AN1531" s="240"/>
      <c r="AO1531" s="240"/>
      <c r="AP1531" s="240"/>
      <c r="AQ1531" s="240"/>
      <c r="AR1531" s="240"/>
      <c r="AS1531" s="240"/>
      <c r="AT1531" s="256"/>
      <c r="AU1531" s="256"/>
      <c r="AV1531" s="259"/>
      <c r="AW1531" s="259"/>
      <c r="AX1531" s="256"/>
      <c r="AY1531" s="256"/>
      <c r="AZ1531" s="256"/>
      <c r="BA1531" s="256"/>
      <c r="BB1531" s="256"/>
      <c r="BC1531" s="256"/>
      <c r="BD1531" s="256"/>
      <c r="BE1531" s="256"/>
      <c r="BF1531" s="256"/>
      <c r="BG1531" s="256"/>
      <c r="BH1531" s="256"/>
      <c r="BI1531" s="256"/>
      <c r="BJ1531" s="256"/>
      <c r="BK1531" s="256"/>
      <c r="BL1531" s="262"/>
      <c r="BM1531" s="262"/>
      <c r="BN1531" s="262"/>
      <c r="BO1531" s="262"/>
      <c r="BP1531" s="262"/>
      <c r="BQ1531" s="262"/>
      <c r="BR1531" s="270"/>
      <c r="BS1531" s="270"/>
      <c r="BT1531" s="270"/>
      <c r="BU1531" s="270"/>
      <c r="BV1531" s="270"/>
      <c r="BW1531" s="270"/>
      <c r="BX1531" s="256"/>
      <c r="BY1531" s="256"/>
      <c r="BZ1531" s="256"/>
      <c r="CA1531" s="267"/>
      <c r="CB1531" s="267"/>
      <c r="CC1531" s="274"/>
      <c r="CD1531" s="267"/>
      <c r="CE1531" s="267"/>
      <c r="CF1531" s="267"/>
      <c r="CG1531" s="267"/>
      <c r="CH1531" s="267"/>
      <c r="CI1531" s="267"/>
      <c r="CJ1531" s="267"/>
      <c r="CK1531" s="267"/>
      <c r="CL1531" s="265"/>
      <c r="CM1531" s="272"/>
      <c r="CN1531" s="264"/>
      <c r="CO1531" s="138"/>
      <c r="CP1531" s="226"/>
      <c r="CQ1531" s="226"/>
      <c r="CR1531" s="226"/>
      <c r="CS1531" s="139"/>
      <c r="CT1531" s="139"/>
      <c r="CU1531" s="139"/>
      <c r="CV1531" s="139"/>
      <c r="CW1531" s="139"/>
      <c r="CX1531" s="139"/>
      <c r="CY1531" s="139"/>
      <c r="CZ1531" s="139"/>
      <c r="DA1531" s="139"/>
    </row>
    <row r="1532" spans="1:105" s="120" customFormat="1" ht="15" customHeight="1">
      <c r="A1532" s="228"/>
      <c r="B1532" s="309"/>
      <c r="C1532" s="306"/>
      <c r="D1532" s="237"/>
      <c r="E1532" s="237"/>
      <c r="F1532" s="243"/>
      <c r="G1532" s="122">
        <v>2.1</v>
      </c>
      <c r="H1532" s="84"/>
      <c r="I1532" s="84"/>
      <c r="J1532" s="84"/>
      <c r="K1532" s="84"/>
      <c r="L1532" s="84"/>
      <c r="M1532" s="84"/>
      <c r="N1532" s="84"/>
      <c r="O1532" s="84"/>
      <c r="P1532" s="84"/>
      <c r="Q1532" s="84"/>
      <c r="R1532" s="84"/>
      <c r="S1532" s="84"/>
      <c r="T1532" s="84"/>
      <c r="U1532" s="84"/>
      <c r="V1532" s="84"/>
      <c r="W1532" s="84"/>
      <c r="X1532" s="84"/>
      <c r="Y1532" s="84"/>
      <c r="Z1532" s="84"/>
      <c r="AA1532" s="84"/>
      <c r="AB1532" s="84"/>
      <c r="AC1532" s="80"/>
      <c r="AD1532" s="80"/>
      <c r="AE1532" s="80"/>
      <c r="AF1532" s="80"/>
      <c r="AG1532" s="80"/>
      <c r="AH1532" s="80"/>
      <c r="AI1532" s="80"/>
      <c r="AJ1532" s="80"/>
      <c r="AK1532" s="80"/>
      <c r="AL1532" s="80"/>
      <c r="AM1532" s="240"/>
      <c r="AN1532" s="240"/>
      <c r="AO1532" s="240"/>
      <c r="AP1532" s="240"/>
      <c r="AQ1532" s="240"/>
      <c r="AR1532" s="240"/>
      <c r="AS1532" s="240"/>
      <c r="AT1532" s="256"/>
      <c r="AU1532" s="256"/>
      <c r="AV1532" s="259"/>
      <c r="AW1532" s="259"/>
      <c r="AX1532" s="256"/>
      <c r="AY1532" s="256"/>
      <c r="AZ1532" s="256"/>
      <c r="BA1532" s="256"/>
      <c r="BB1532" s="256"/>
      <c r="BC1532" s="256"/>
      <c r="BD1532" s="256"/>
      <c r="BE1532" s="256"/>
      <c r="BF1532" s="256"/>
      <c r="BG1532" s="256"/>
      <c r="BH1532" s="256"/>
      <c r="BI1532" s="256"/>
      <c r="BJ1532" s="256"/>
      <c r="BK1532" s="256"/>
      <c r="BL1532" s="262"/>
      <c r="BM1532" s="262"/>
      <c r="BN1532" s="262"/>
      <c r="BO1532" s="262"/>
      <c r="BP1532" s="262"/>
      <c r="BQ1532" s="262"/>
      <c r="BR1532" s="270"/>
      <c r="BS1532" s="270"/>
      <c r="BT1532" s="270"/>
      <c r="BU1532" s="270"/>
      <c r="BV1532" s="270"/>
      <c r="BW1532" s="270"/>
      <c r="BX1532" s="256"/>
      <c r="BY1532" s="256"/>
      <c r="BZ1532" s="256"/>
      <c r="CA1532" s="267"/>
      <c r="CB1532" s="267"/>
      <c r="CC1532" s="274"/>
      <c r="CD1532" s="267"/>
      <c r="CE1532" s="267"/>
      <c r="CF1532" s="267"/>
      <c r="CG1532" s="267"/>
      <c r="CH1532" s="267"/>
      <c r="CI1532" s="267"/>
      <c r="CJ1532" s="267"/>
      <c r="CK1532" s="267"/>
      <c r="CL1532" s="265"/>
      <c r="CM1532" s="272"/>
      <c r="CN1532" s="264"/>
      <c r="CO1532" s="138"/>
      <c r="CP1532" s="226"/>
      <c r="CQ1532" s="226"/>
      <c r="CR1532" s="226"/>
      <c r="CS1532" s="139"/>
      <c r="CT1532" s="139"/>
      <c r="CU1532" s="139"/>
      <c r="CV1532" s="139"/>
      <c r="CW1532" s="139"/>
      <c r="CX1532" s="139"/>
      <c r="CY1532" s="139"/>
      <c r="CZ1532" s="139"/>
      <c r="DA1532" s="139"/>
    </row>
    <row r="1533" spans="1:105" s="120" customFormat="1" ht="15" customHeight="1">
      <c r="A1533" s="228"/>
      <c r="B1533" s="309"/>
      <c r="C1533" s="306"/>
      <c r="D1533" s="237"/>
      <c r="E1533" s="237"/>
      <c r="F1533" s="243"/>
      <c r="G1533" s="122">
        <v>2.7</v>
      </c>
      <c r="H1533" s="84"/>
      <c r="I1533" s="84"/>
      <c r="J1533" s="84"/>
      <c r="K1533" s="84"/>
      <c r="L1533" s="84"/>
      <c r="M1533" s="84"/>
      <c r="N1533" s="84"/>
      <c r="O1533" s="84"/>
      <c r="P1533" s="84"/>
      <c r="Q1533" s="84"/>
      <c r="R1533" s="84"/>
      <c r="S1533" s="84"/>
      <c r="T1533" s="84"/>
      <c r="U1533" s="84"/>
      <c r="V1533" s="84"/>
      <c r="W1533" s="84"/>
      <c r="X1533" s="84"/>
      <c r="Y1533" s="84"/>
      <c r="Z1533" s="84"/>
      <c r="AA1533" s="84"/>
      <c r="AB1533" s="84"/>
      <c r="AC1533" s="80"/>
      <c r="AD1533" s="80"/>
      <c r="AE1533" s="80"/>
      <c r="AF1533" s="80"/>
      <c r="AG1533" s="80"/>
      <c r="AH1533" s="80"/>
      <c r="AI1533" s="80"/>
      <c r="AJ1533" s="80"/>
      <c r="AK1533" s="80"/>
      <c r="AL1533" s="80"/>
      <c r="AM1533" s="240"/>
      <c r="AN1533" s="240"/>
      <c r="AO1533" s="240"/>
      <c r="AP1533" s="240"/>
      <c r="AQ1533" s="240"/>
      <c r="AR1533" s="240"/>
      <c r="AS1533" s="240"/>
      <c r="AT1533" s="256"/>
      <c r="AU1533" s="256"/>
      <c r="AV1533" s="259"/>
      <c r="AW1533" s="259"/>
      <c r="AX1533" s="256"/>
      <c r="AY1533" s="256"/>
      <c r="AZ1533" s="256"/>
      <c r="BA1533" s="256"/>
      <c r="BB1533" s="256"/>
      <c r="BC1533" s="256"/>
      <c r="BD1533" s="256"/>
      <c r="BE1533" s="256"/>
      <c r="BF1533" s="256"/>
      <c r="BG1533" s="256"/>
      <c r="BH1533" s="256"/>
      <c r="BI1533" s="256"/>
      <c r="BJ1533" s="256"/>
      <c r="BK1533" s="256"/>
      <c r="BL1533" s="262"/>
      <c r="BM1533" s="262"/>
      <c r="BN1533" s="262"/>
      <c r="BO1533" s="262"/>
      <c r="BP1533" s="262"/>
      <c r="BQ1533" s="262"/>
      <c r="BR1533" s="270"/>
      <c r="BS1533" s="270"/>
      <c r="BT1533" s="270"/>
      <c r="BU1533" s="270"/>
      <c r="BV1533" s="270"/>
      <c r="BW1533" s="270"/>
      <c r="BX1533" s="256"/>
      <c r="BY1533" s="256"/>
      <c r="BZ1533" s="256"/>
      <c r="CA1533" s="267"/>
      <c r="CB1533" s="267"/>
      <c r="CC1533" s="274"/>
      <c r="CD1533" s="267"/>
      <c r="CE1533" s="267"/>
      <c r="CF1533" s="267"/>
      <c r="CG1533" s="267"/>
      <c r="CH1533" s="267"/>
      <c r="CI1533" s="267"/>
      <c r="CJ1533" s="267"/>
      <c r="CK1533" s="267"/>
      <c r="CL1533" s="265"/>
      <c r="CM1533" s="272"/>
      <c r="CN1533" s="264"/>
      <c r="CO1533" s="138"/>
      <c r="CP1533" s="226"/>
      <c r="CQ1533" s="226"/>
      <c r="CR1533" s="226"/>
      <c r="CS1533" s="139"/>
      <c r="CT1533" s="139"/>
      <c r="CU1533" s="139"/>
      <c r="CV1533" s="139"/>
      <c r="CW1533" s="139"/>
      <c r="CX1533" s="139"/>
      <c r="CY1533" s="139"/>
      <c r="CZ1533" s="139"/>
      <c r="DA1533" s="139"/>
    </row>
    <row r="1534" spans="1:105" s="120" customFormat="1" ht="15" customHeight="1">
      <c r="A1534" s="228"/>
      <c r="B1534" s="309"/>
      <c r="C1534" s="306"/>
      <c r="D1534" s="237"/>
      <c r="E1534" s="237"/>
      <c r="F1534" s="243"/>
      <c r="G1534" s="122">
        <v>3</v>
      </c>
      <c r="H1534" s="84"/>
      <c r="I1534" s="84"/>
      <c r="J1534" s="84"/>
      <c r="K1534" s="84"/>
      <c r="L1534" s="84"/>
      <c r="M1534" s="84"/>
      <c r="N1534" s="84"/>
      <c r="O1534" s="84"/>
      <c r="P1534" s="84"/>
      <c r="Q1534" s="84"/>
      <c r="R1534" s="84"/>
      <c r="S1534" s="84"/>
      <c r="T1534" s="84"/>
      <c r="U1534" s="84"/>
      <c r="V1534" s="84"/>
      <c r="W1534" s="84"/>
      <c r="X1534" s="84"/>
      <c r="Y1534" s="84"/>
      <c r="Z1534" s="84"/>
      <c r="AA1534" s="84"/>
      <c r="AB1534" s="84"/>
      <c r="AC1534" s="80"/>
      <c r="AD1534" s="80"/>
      <c r="AE1534" s="80"/>
      <c r="AF1534" s="80"/>
      <c r="AG1534" s="80"/>
      <c r="AH1534" s="80"/>
      <c r="AI1534" s="80"/>
      <c r="AJ1534" s="80"/>
      <c r="AK1534" s="80"/>
      <c r="AL1534" s="80"/>
      <c r="AM1534" s="240"/>
      <c r="AN1534" s="240"/>
      <c r="AO1534" s="240"/>
      <c r="AP1534" s="240"/>
      <c r="AQ1534" s="240"/>
      <c r="AR1534" s="240"/>
      <c r="AS1534" s="240"/>
      <c r="AT1534" s="256"/>
      <c r="AU1534" s="256"/>
      <c r="AV1534" s="259"/>
      <c r="AW1534" s="259"/>
      <c r="AX1534" s="256"/>
      <c r="AY1534" s="256"/>
      <c r="AZ1534" s="256"/>
      <c r="BA1534" s="256"/>
      <c r="BB1534" s="256"/>
      <c r="BC1534" s="256"/>
      <c r="BD1534" s="256"/>
      <c r="BE1534" s="256"/>
      <c r="BF1534" s="256"/>
      <c r="BG1534" s="256"/>
      <c r="BH1534" s="256"/>
      <c r="BI1534" s="256"/>
      <c r="BJ1534" s="256"/>
      <c r="BK1534" s="256"/>
      <c r="BL1534" s="262"/>
      <c r="BM1534" s="262"/>
      <c r="BN1534" s="262"/>
      <c r="BO1534" s="262"/>
      <c r="BP1534" s="262"/>
      <c r="BQ1534" s="262"/>
      <c r="BR1534" s="270"/>
      <c r="BS1534" s="270"/>
      <c r="BT1534" s="270"/>
      <c r="BU1534" s="270"/>
      <c r="BV1534" s="270"/>
      <c r="BW1534" s="270"/>
      <c r="BX1534" s="256"/>
      <c r="BY1534" s="256"/>
      <c r="BZ1534" s="256"/>
      <c r="CA1534" s="267"/>
      <c r="CB1534" s="267"/>
      <c r="CC1534" s="274"/>
      <c r="CD1534" s="267"/>
      <c r="CE1534" s="267"/>
      <c r="CF1534" s="267"/>
      <c r="CG1534" s="267"/>
      <c r="CH1534" s="267"/>
      <c r="CI1534" s="267"/>
      <c r="CJ1534" s="267"/>
      <c r="CK1534" s="267"/>
      <c r="CL1534" s="265"/>
      <c r="CM1534" s="272"/>
      <c r="CN1534" s="264"/>
      <c r="CO1534" s="138"/>
      <c r="CP1534" s="226"/>
      <c r="CQ1534" s="226"/>
      <c r="CR1534" s="226"/>
      <c r="CS1534" s="139"/>
      <c r="CT1534" s="139"/>
      <c r="CU1534" s="139"/>
      <c r="CV1534" s="139"/>
      <c r="CW1534" s="139"/>
      <c r="CX1534" s="139"/>
      <c r="CY1534" s="139"/>
      <c r="CZ1534" s="139"/>
      <c r="DA1534" s="139"/>
    </row>
    <row r="1535" spans="1:105" s="120" customFormat="1" ht="15" customHeight="1">
      <c r="A1535" s="228"/>
      <c r="B1535" s="309"/>
      <c r="C1535" s="306"/>
      <c r="D1535" s="237"/>
      <c r="E1535" s="237"/>
      <c r="F1535" s="244"/>
      <c r="G1535" s="123">
        <v>3.9</v>
      </c>
      <c r="H1535" s="85"/>
      <c r="I1535" s="85"/>
      <c r="J1535" s="85"/>
      <c r="K1535" s="85"/>
      <c r="L1535" s="85"/>
      <c r="M1535" s="85"/>
      <c r="N1535" s="85"/>
      <c r="O1535" s="85"/>
      <c r="P1535" s="85"/>
      <c r="Q1535" s="85"/>
      <c r="R1535" s="85"/>
      <c r="S1535" s="85"/>
      <c r="T1535" s="85"/>
      <c r="U1535" s="85"/>
      <c r="V1535" s="85"/>
      <c r="W1535" s="85"/>
      <c r="X1535" s="85"/>
      <c r="Y1535" s="85"/>
      <c r="Z1535" s="85"/>
      <c r="AA1535" s="85"/>
      <c r="AB1535" s="85"/>
      <c r="AC1535" s="81"/>
      <c r="AD1535" s="81"/>
      <c r="AE1535" s="81"/>
      <c r="AF1535" s="81"/>
      <c r="AG1535" s="81"/>
      <c r="AH1535" s="81"/>
      <c r="AI1535" s="81"/>
      <c r="AJ1535" s="81"/>
      <c r="AK1535" s="81"/>
      <c r="AL1535" s="81"/>
      <c r="AM1535" s="240"/>
      <c r="AN1535" s="240"/>
      <c r="AO1535" s="240"/>
      <c r="AP1535" s="240"/>
      <c r="AQ1535" s="240"/>
      <c r="AR1535" s="240"/>
      <c r="AS1535" s="240"/>
      <c r="AT1535" s="256"/>
      <c r="AU1535" s="256"/>
      <c r="AV1535" s="259"/>
      <c r="AW1535" s="259"/>
      <c r="AX1535" s="256"/>
      <c r="AY1535" s="256"/>
      <c r="AZ1535" s="256"/>
      <c r="BA1535" s="256"/>
      <c r="BB1535" s="256"/>
      <c r="BC1535" s="256"/>
      <c r="BD1535" s="256"/>
      <c r="BE1535" s="256"/>
      <c r="BF1535" s="256"/>
      <c r="BG1535" s="256"/>
      <c r="BH1535" s="256"/>
      <c r="BI1535" s="256"/>
      <c r="BJ1535" s="256"/>
      <c r="BK1535" s="256"/>
      <c r="BL1535" s="262"/>
      <c r="BM1535" s="262"/>
      <c r="BN1535" s="262"/>
      <c r="BO1535" s="262"/>
      <c r="BP1535" s="262"/>
      <c r="BQ1535" s="262"/>
      <c r="BR1535" s="270"/>
      <c r="BS1535" s="270"/>
      <c r="BT1535" s="270"/>
      <c r="BU1535" s="270"/>
      <c r="BV1535" s="270"/>
      <c r="BW1535" s="270"/>
      <c r="BX1535" s="256"/>
      <c r="BY1535" s="256"/>
      <c r="BZ1535" s="256"/>
      <c r="CA1535" s="267"/>
      <c r="CB1535" s="267"/>
      <c r="CC1535" s="274"/>
      <c r="CD1535" s="267"/>
      <c r="CE1535" s="267"/>
      <c r="CF1535" s="267"/>
      <c r="CG1535" s="267"/>
      <c r="CH1535" s="267"/>
      <c r="CI1535" s="267"/>
      <c r="CJ1535" s="267"/>
      <c r="CK1535" s="267"/>
      <c r="CL1535" s="265"/>
      <c r="CM1535" s="272"/>
      <c r="CN1535" s="264"/>
      <c r="CO1535" s="138"/>
      <c r="CP1535" s="226"/>
      <c r="CQ1535" s="226"/>
      <c r="CR1535" s="226"/>
      <c r="CS1535" s="139"/>
      <c r="CT1535" s="139"/>
      <c r="CU1535" s="139"/>
      <c r="CV1535" s="139"/>
      <c r="CW1535" s="139"/>
      <c r="CX1535" s="139"/>
      <c r="CY1535" s="139"/>
      <c r="CZ1535" s="139"/>
      <c r="DA1535" s="139"/>
    </row>
    <row r="1536" spans="1:105" s="120" customFormat="1" ht="15" customHeight="1">
      <c r="A1536" s="229"/>
      <c r="B1536" s="310"/>
      <c r="C1536" s="307"/>
      <c r="D1536" s="238"/>
      <c r="E1536" s="238"/>
      <c r="F1536" s="245" t="s">
        <v>83</v>
      </c>
      <c r="G1536" s="246"/>
      <c r="H1536" s="82"/>
      <c r="I1536" s="82"/>
      <c r="J1536" s="82"/>
      <c r="K1536" s="82"/>
      <c r="L1536" s="82"/>
      <c r="M1536" s="82"/>
      <c r="N1536" s="82"/>
      <c r="O1536" s="82"/>
      <c r="P1536" s="82"/>
      <c r="Q1536" s="82"/>
      <c r="R1536" s="82"/>
      <c r="S1536" s="82"/>
      <c r="T1536" s="82"/>
      <c r="U1536" s="82"/>
      <c r="V1536" s="82"/>
      <c r="W1536" s="82"/>
      <c r="X1536" s="82"/>
      <c r="Y1536" s="82"/>
      <c r="Z1536" s="82"/>
      <c r="AA1536" s="82"/>
      <c r="AB1536" s="82"/>
      <c r="AC1536" s="35"/>
      <c r="AD1536" s="35"/>
      <c r="AE1536" s="35"/>
      <c r="AF1536" s="35"/>
      <c r="AG1536" s="35"/>
      <c r="AH1536" s="35"/>
      <c r="AI1536" s="35"/>
      <c r="AJ1536" s="35"/>
      <c r="AK1536" s="35"/>
      <c r="AL1536" s="35"/>
      <c r="AM1536" s="241"/>
      <c r="AN1536" s="241"/>
      <c r="AO1536" s="241"/>
      <c r="AP1536" s="241"/>
      <c r="AQ1536" s="241"/>
      <c r="AR1536" s="241"/>
      <c r="AS1536" s="241"/>
      <c r="AT1536" s="257"/>
      <c r="AU1536" s="257"/>
      <c r="AV1536" s="260"/>
      <c r="AW1536" s="260"/>
      <c r="AX1536" s="257"/>
      <c r="AY1536" s="257"/>
      <c r="AZ1536" s="257"/>
      <c r="BA1536" s="257"/>
      <c r="BB1536" s="257"/>
      <c r="BC1536" s="257"/>
      <c r="BD1536" s="257"/>
      <c r="BE1536" s="257"/>
      <c r="BF1536" s="257"/>
      <c r="BG1536" s="257"/>
      <c r="BH1536" s="257"/>
      <c r="BI1536" s="257"/>
      <c r="BJ1536" s="257"/>
      <c r="BK1536" s="257"/>
      <c r="BL1536" s="263"/>
      <c r="BM1536" s="263"/>
      <c r="BN1536" s="263"/>
      <c r="BO1536" s="263"/>
      <c r="BP1536" s="263"/>
      <c r="BQ1536" s="263"/>
      <c r="BR1536" s="271"/>
      <c r="BS1536" s="271"/>
      <c r="BT1536" s="271"/>
      <c r="BU1536" s="271"/>
      <c r="BV1536" s="271"/>
      <c r="BW1536" s="271"/>
      <c r="BX1536" s="257"/>
      <c r="BY1536" s="257"/>
      <c r="BZ1536" s="257"/>
      <c r="CA1536" s="268"/>
      <c r="CB1536" s="268"/>
      <c r="CC1536" s="275"/>
      <c r="CD1536" s="268"/>
      <c r="CE1536" s="268"/>
      <c r="CF1536" s="268"/>
      <c r="CG1536" s="268"/>
      <c r="CH1536" s="268"/>
      <c r="CI1536" s="268"/>
      <c r="CJ1536" s="268"/>
      <c r="CK1536" s="268"/>
      <c r="CL1536" s="265"/>
      <c r="CM1536" s="272"/>
      <c r="CN1536" s="264"/>
      <c r="CO1536" s="138"/>
      <c r="CP1536" s="226"/>
      <c r="CQ1536" s="226"/>
      <c r="CR1536" s="226"/>
      <c r="CS1536" s="139"/>
      <c r="CT1536" s="139"/>
      <c r="CU1536" s="139"/>
      <c r="CV1536" s="139"/>
      <c r="CW1536" s="139"/>
      <c r="CX1536" s="139"/>
      <c r="CY1536" s="139"/>
      <c r="CZ1536" s="139"/>
      <c r="DA1536" s="139"/>
    </row>
    <row r="1537" spans="1:105" s="120" customFormat="1" ht="15" customHeight="1">
      <c r="A1537" s="227">
        <f t="shared" ref="A1537" si="572">A1529+1</f>
        <v>190</v>
      </c>
      <c r="B1537" s="426" t="s">
        <v>598</v>
      </c>
      <c r="C1537" s="429" t="s">
        <v>983</v>
      </c>
      <c r="D1537" s="236">
        <v>44056</v>
      </c>
      <c r="E1537" s="236" t="s">
        <v>1253</v>
      </c>
      <c r="F1537" s="253" t="s">
        <v>80</v>
      </c>
      <c r="G1537" s="254"/>
      <c r="H1537" s="82" t="s">
        <v>69</v>
      </c>
      <c r="I1537" s="82"/>
      <c r="J1537" s="82" t="s">
        <v>61</v>
      </c>
      <c r="K1537" s="82" t="s">
        <v>61</v>
      </c>
      <c r="L1537" s="82" t="s">
        <v>61</v>
      </c>
      <c r="M1537" s="82" t="s">
        <v>61</v>
      </c>
      <c r="N1537" s="82" t="s">
        <v>61</v>
      </c>
      <c r="O1537" s="82"/>
      <c r="P1537" s="82" t="s">
        <v>61</v>
      </c>
      <c r="Q1537" s="82" t="s">
        <v>61</v>
      </c>
      <c r="R1537" s="82" t="s">
        <v>61</v>
      </c>
      <c r="S1537" s="82" t="s">
        <v>61</v>
      </c>
      <c r="T1537" s="82" t="s">
        <v>61</v>
      </c>
      <c r="U1537" s="82" t="s">
        <v>61</v>
      </c>
      <c r="V1537" s="82"/>
      <c r="W1537" s="82" t="s">
        <v>60</v>
      </c>
      <c r="X1537" s="82" t="s">
        <v>60</v>
      </c>
      <c r="Y1537" s="82" t="s">
        <v>60</v>
      </c>
      <c r="Z1537" s="82" t="s">
        <v>60</v>
      </c>
      <c r="AA1537" s="82" t="s">
        <v>60</v>
      </c>
      <c r="AB1537" s="82" t="s">
        <v>60</v>
      </c>
      <c r="AC1537" s="82"/>
      <c r="AD1537" s="82" t="s">
        <v>60</v>
      </c>
      <c r="AE1537" s="82" t="s">
        <v>60</v>
      </c>
      <c r="AF1537" s="82" t="s">
        <v>60</v>
      </c>
      <c r="AG1537" s="82" t="s">
        <v>60</v>
      </c>
      <c r="AH1537" s="82" t="s">
        <v>60</v>
      </c>
      <c r="AI1537" s="82" t="s">
        <v>1471</v>
      </c>
      <c r="AJ1537" s="82"/>
      <c r="AK1537" s="82" t="s">
        <v>61</v>
      </c>
      <c r="AL1537" s="82" t="s">
        <v>61</v>
      </c>
      <c r="AM1537" s="239">
        <f>COUNTIF(H1537:AL1537,"PH")+COUNTIF(H1537:AL1537,"PH/L")+COUNTIF(H1537:AL1537,"PM")</f>
        <v>0</v>
      </c>
      <c r="AN1537" s="239">
        <f>COUNTIF(H1537:AL1537,"PD")+COUNTIF(H1537:AL1537,"PDD")+COUNTIF(H1537:AL1537,"P/DS")/2+COUNTIF(H1537:AL1537,"PMD")</f>
        <v>0</v>
      </c>
      <c r="AO1537" s="239">
        <f>COUNTIF(H1537:AL1537,"PN")+COUNTIF(H1537:AL1537,"P/NS")/2+COUNTIF(H1537:AL1537,"PH")+COUNTIF(H1537:AL1537,"PH/F")/2+COUNTIF(H1537:AL1537,"PH/L")/2+COUNTIF(H1537:AL1537,"PM")</f>
        <v>0</v>
      </c>
      <c r="AP1537" s="239">
        <f>COUNTIF(H1537:AL1537,"BH")+COUNTIF(H1537:AL1537,"AL/BL")+COUNTIF(H1537:AL1537,"UL/BL")+COUNTIF(H1537:AL1537,"BM")</f>
        <v>0</v>
      </c>
      <c r="AQ1537" s="239">
        <f>COUNTIF(H1537:AL1537,"DS")+COUNTIF(H1537:AL1537,"AL/DS")/2+COUNTIF(H1537:AL1537,"UL/DS")/2+COUNTIF(H1537:AL1537,"CT")+COUNTIF(H1537:AL1537,"MD")</f>
        <v>11.5</v>
      </c>
      <c r="AR1537" s="239">
        <f>COUNTIF(H1537:AL1537,"NS")+COUNTIF(H1537:AL1537,"AL/NS")/2+COUNTIF(H1537:AL1537,"UL/NS")/2+COUNTIF(H1537:AL1537,"BH")+COUNTIF(H1537:AL1537,"AL/BF")/2+COUNTIF(H1537:AL1537,"AL/BL")/2+COUNTIF(H1537:AL1537,"UL/BL")/2+COUNTIF(H1537:AL1537,"UL/BF")/2+COUNTIF(H1537:AL1537,"BM")</f>
        <v>13</v>
      </c>
      <c r="AS1537" s="239">
        <f>COUNTIF(H1537:AL1537,"AL")+COUNTIF(H1537:AL1537,"AL/DS")/2+COUNTIF(H1537:AL1537,"AL/NS")/2+COUNTIF(H1537:AL1537,"NH")+COUNTIF(H1537:AL1537,"SL")+COUNTIF(H1537:AL1537,"NHD")+COUNTIF(H1537:AL1537,"B")+COUNTIF(H1537:AL1537,"HL")+COUNTIF(H1537:AL1537,"AL/BF")/2+COUNTIF(H1537:AL1537,"AL/BL")/2</f>
        <v>1</v>
      </c>
      <c r="AT1537" s="255">
        <f>COUNTIF(H1537:AL1537,"PD")+COUNTIF(H1537:AL1537,"PN")+COUNTIF(H1537:AL1537,"P/DS")/2+COUNTIF(H1537:AL1537,"P/NS")/2+COUNTIF(H1537:AL1537,"DS")+COUNTIF(H1537:AL1537,"NS")+COUNTIF(H1537:AL1537,"AL")+COUNTIF(H1537:AL1537,"AL/DS")+COUNTIF(H1537:AL1537,"AL/NS")+COUNTIF(H1537:AL1537,"NH")+COUNTIF(H1537:AL1537,"SL")+COUNTIF(H1537:AL1537,"UL/DS")/2+COUNTIF(H1537:AL1537,"UL/NS")/2+COUNTIF(H1537:AL1537,"CT")+COUNTIF(H1537:AL1537,"NHD")+COUNTIF(H1537:AL1537,"PDD")+COUNTIF(H1537:AL1537,"B")+COUNTIF(H1537:AL1537,"HL")+COUNTIF(H1537:AL1537,"PH")+COUNTIF(H1537:AL1537,"BH")+COUNTIF(H1537:AL1537,"AL/BF")+COUNTIF(H1537:AL1537,"AL/BL")+COUNTIF(H1537:AL1537,"UL/BF")/2+COUNTIF(H1537:AL1537,"UL/BL")/2+COUNTIF(H1537:AL1537,"PH/F")/2+COUNTIF(H1537:AL1537,"PH/L")/2+COUNTIF(H1537:AL1537,"MD")+COUNTIF(H1537:AL1537,"PMD")+COUNTIF(H1537:AL1537,"PM")+COUNTIF(H1537:AL1537,"BM")</f>
        <v>25.5</v>
      </c>
      <c r="AU1537" s="255">
        <f>COUNTIF(H1537:AL1537,"P/DS")/2+COUNTIF(H1537:AL1537,"P/NS")/2+COUNTIF(H1537:AL1537,"IL")+COUNTIF(H1537:AL1537,"NL")+COUNTIF(H1537:AL1537,"UL")+COUNTIF(H1537:AL1537,"UL/DS")/2+COUNTIF(H1537:AL1537,"UL/NS")/2+COUNTIF(H1537:AL1537,"KT")+COUNTIF(H1537:AL1537,"UL/BF")/2+COUNTIF(H1537:AL1537,"UL/BL")/2+COUNTIF(H1537:AL1537,"PH/F")/2+COUNTIF(H1537:AL1537,"PH/L")/2+COUNTIF(H1537:AL1537,"NB")</f>
        <v>0.5</v>
      </c>
      <c r="AV1537" s="258">
        <f>COUNTIF(H1537:AL1537,"PN")+COUNTIF(H1537:AL1537,"TVD")+COUNTIF(H1537:AL1537,"PH")+COUNTIF(H1537:AL1537,"PM")+COUNTIF(H1537:AL1537,"PDD")-COUNTIFS(H1537:AL1537,"PN",H1544:AL1544,"&gt;=3")-COUNTIFS(H1537:AL1537,"PM",H1544:AL1544,"&gt;=3")</f>
        <v>0</v>
      </c>
      <c r="AW1537" s="258">
        <f>COUNTIF(H1537:AL1537,"NS")+COUNTIF(H1537:AL1537,"D")+COUNTIF(H1537:AL1537,"BH")+COUNTIF(H1537:AL1537,"NHD")+COUNTIF(H1537:AL1537,"BM")-COUNTIFS(H1537:AL1537,"NS",H1544:AL1544,"&gt;=3")-COUNTIFS(H1537:AL1537,"BH",H1544:AL1544,"&gt;=3")-COUNTIFS(H1537:AL1537,"BM",H1544:AL1544,"&gt;=3")</f>
        <v>13</v>
      </c>
      <c r="AX1537" s="255">
        <f>COUNTIF(H1537:AL1537,"AL")+COUNTIF(H1537:AL1537,"AL/DS")/2+COUNTIF(H1537:AL1537,"AL/NS")/2+COUNTIF(H1537:AL1537,"AL/BF")+COUNTIF(H1537:AL1537,"AL/BL")/2</f>
        <v>0</v>
      </c>
      <c r="AY1537" s="255">
        <f>COUNTIF(H1537:AL1537,"SL")</f>
        <v>0</v>
      </c>
      <c r="AZ1537" s="255">
        <f>COUNTIF(H1537:AL1537,"NH")</f>
        <v>1</v>
      </c>
      <c r="BA1537" s="255">
        <f>COUNTIF(H1537:AL1537,"HL")</f>
        <v>0</v>
      </c>
      <c r="BB1537" s="255">
        <f>COUNTIF(G1537:AL1537,"P/DS")/2+COUNTIF(G1537:AL1537,"P/NS")/2+COUNTIF(G1537:AL1537,"UL")+COUNTIF(G1537:AL1537,"UL/DS")/2+COUNTIF(G1537:AL1537,"UL/NS")/2+COUNTIF(G1537:AL1537,"UL/BL")/2+COUNTIF(G1537:AL1537,"UL/BF")/2+COUNTIF(G1537:AL1537,"PH/F")/2+COUNTIF(G1537:AL1537,"PH/L")/2</f>
        <v>0.5</v>
      </c>
      <c r="BC1537" s="255">
        <f>COUNTIF(H1537:AL1537,"NB")</f>
        <v>0</v>
      </c>
      <c r="BD1537" s="255">
        <f>COUNTIF(H1537:AL1537,"NL")</f>
        <v>0</v>
      </c>
      <c r="BE1537" s="255">
        <f>COUNTIF(H1537:AL1537,"IL")</f>
        <v>0</v>
      </c>
      <c r="BF1537" s="255">
        <f>COUNTIF(H1537:AL1537,"KT")</f>
        <v>0</v>
      </c>
      <c r="BG1537" s="255">
        <f>COUNTIF(H1537:AL1537,"L70")</f>
        <v>0</v>
      </c>
      <c r="BH1537" s="255">
        <f>COUNTIF(H1537:AL1537,"MD")</f>
        <v>0</v>
      </c>
      <c r="BI1537" s="255">
        <f>COUNTIF(H1537:AL1537,"PMD")</f>
        <v>0</v>
      </c>
      <c r="BJ1537" s="255">
        <f>COUNTIF(H1537:AL1537,"PM")</f>
        <v>0</v>
      </c>
      <c r="BK1537" s="255">
        <f>COUNTIF(H1537:AL1537,"BM")</f>
        <v>0</v>
      </c>
      <c r="BL1537" s="261">
        <f>SUMIF(H1537:AL1537,"PD",H1538:AL1538)+SUMIF(H1537:AL1537,"PN",H1538:AL1538)+SUMIF(H1537:AL1537,"P/DS",H1538:AL1538)+SUMIF(H1537:AL1537,"PN/F",H1538:AL1538)+SUMIF(H1537:AL1537,"PN/L",H1538:AL1538)+SUMIF(H1537:AL1537,"TV",H1538:AL1538)+SUMIF(H1537:AL1537,"TVD",H1538:AL1538)+SUMIF(H1537:AL1537,"PDD",H1538:AL1538)</f>
        <v>0</v>
      </c>
      <c r="BM1537" s="261">
        <f>SUMIF(H1537:AL1537,"PD",H1539:AL1539)+SUMIF(H1537:AL1537,"PN",H1539:AL1539)+SUMIF(H1537:AL1537,"P/DS",H1539:AL1539)+SUMIF(H1537:AL1537,"PN/F",H1539:AL1539)+SUMIF(H1537:AL1537,"PN/L",H1539:AL1539)+SUMIF(H1537:AL1537,"TV",H1539:AL1539)+SUMIF(H1537:AL1537,"TVD",H1539:AL1539)+SUMIF(H1537:AL1537,"PDD",H1539:AL1539)+SUMIF(H1537:AL1537,"PMD",H1539:AL1539)</f>
        <v>0</v>
      </c>
      <c r="BN1537" s="261">
        <f>SUMIF(H1537:AL1537,"PD",H1540:AL1540)+SUMIF(H1537:AL1537,"PN",H1540:AL1540)+SUMIF(H1537:AL1537,"P/DS",H1540:AL1540)+SUMIF(H1537:AL1537,"PN/F",H1540:AL1540)+SUMIF(H1537:AL1537,"PN/L",H1540:AL1540)+SUMIF(H1537:AL1537,"TV",H1540:AL1540)+SUMIF(H1537:AL1537,"TVD",H1540:AL1540)</f>
        <v>0</v>
      </c>
      <c r="BO1537" s="261">
        <f>SUMIF(H1537:AL1537,"PD",H1541:AL1541)+SUMIF(H1537:AL1537,"PN",H1541:AL1541)+SUMIF(H1537:AL1537,"P/DS",H1541:AL1541)+SUMIF(H1537:AL1537,"PN/F",H1541:AL1541)+SUMIF(H1537:AL1537,"PN/L",H1541:AL1541)+SUMIF(H1537:AL1537,"TV",H1541:AL1541)+SUMIF(H1537:AL1537,"TVD",H1541:AL1541)</f>
        <v>0</v>
      </c>
      <c r="BP1537" s="261">
        <f>SUMIF(H1537:AL1537,"PD",H1542:AL1542)+SUMIF(H1537:AL1537,"PN",H1542:AL1542)+SUMIF(H1537:AL1537,"P/DS",H1542:AL1542)+SUMIF(H1537:AL1537,"PN/F",H1542:AL1542)+SUMIF(H1537:AL1537,"PN/L",H1542:AL1542)+SUMIF(H1537:AL1537,"TV",H1542:AL1542)+SUMIF(H1537:AL1537,"TVD",H1542:AL1542)+SUMIF(H1537:AL1537,"PDD",H1542:AL1542)+SUMIF(H1537:AL1537,"PH",H1542:AL1542)+SUMIF(H1537:AL1537,"PM",H1542:AL1542)</f>
        <v>0</v>
      </c>
      <c r="BQ1537" s="261">
        <f>SUMIF(H1537:AL1537,"PD",H1543:AL1543)+SUMIF(H1537:AL1537,"PN",H1543:AL1543)+SUMIF(H1537:AL1537,"P/DS",H1543:AL1543)+SUMIF(H1537:AL1537,"PN/F",H1543:AL1543)+SUMIF(H1537:AL1537,"PN/L",H1543:AL1543)+SUMIF(H1537:AL1537,"TV",H1543:AL1543)+SUMIF(H1537:AL1537,"TVD",H1543:AL1543)+SUMIF(H1537:AL1537,"PDD",H1543:AL1543)+SUMIF(H1537:AL1537,"PH",H1543:AL1543)+SUMIF(H1537:AL1537,"PM",H1543:AL1543)</f>
        <v>0</v>
      </c>
      <c r="BR1537" s="269">
        <f>SUM(H1538:AL1538)-BL1537</f>
        <v>18</v>
      </c>
      <c r="BS1537" s="269">
        <f>SUM(H1539:AL1539)-BM1537</f>
        <v>4.5</v>
      </c>
      <c r="BT1537" s="269">
        <f>SUM(H1540:AL1540)-BN1537</f>
        <v>0</v>
      </c>
      <c r="BU1537" s="269">
        <f>SUM(H1541:AL1541)-BO1537</f>
        <v>0</v>
      </c>
      <c r="BV1537" s="269">
        <f>SUM(H1542:AL1542)-BP1537</f>
        <v>0</v>
      </c>
      <c r="BW1537" s="269">
        <f>SUM(H1543:AL1543)-BQ1537</f>
        <v>0</v>
      </c>
      <c r="BX1537" s="255">
        <f>SUMIF(H1537:AL1537,"PD",H1544:AL1544)+SUMIF(H1537:AL1537,"PN",H1544:AL1544)+SUMIF(H1537:AL1537,"P/DS",H1544:AL1544)+SUMIF(H1537:AL1537,"PN/F",H1544:AL1544)+SUMIF(H1537:AL1537,"PN/L",H1544:AL1544)</f>
        <v>0</v>
      </c>
      <c r="BY1537" s="255">
        <f>SUM(H1544:AL1544)-BX1537</f>
        <v>0</v>
      </c>
      <c r="BZ1537" s="255">
        <f t="shared" ref="BZ1537" si="573">+SUM(BL1537:BW1544)</f>
        <v>22.5</v>
      </c>
      <c r="CA1537" s="266">
        <f>(COUNTIFS(H1537:AL1537,"PD",H1538:AL1538,"&gt;=2"))*0.5-IF(CN1537="VP",COUNTIFS($H$16:$AL$16,"SAT",H1537:AL1537,"PD",H1538:AL1538,"&gt;=2"))*0.5</f>
        <v>0</v>
      </c>
      <c r="CB1537" s="266">
        <f>(COUNTIFS(H1537:AL1537,"PN",H1539:AL1539,"&gt;=0.5",H1538:AL1538,"&gt;=1.5"))*0.5+COUNTIFS(H1537:AL1537,"PDD",H1539:AL1539,"&gt;=0.5",H1538:AL1538,"&gt;=1.5")*0.5</f>
        <v>0</v>
      </c>
      <c r="CC1537" s="273">
        <f>(COUNTIFS(H1537:AL1537,"TV",H1539:AL1539,"&gt;=10"))*0.5+(COUNTIFS(H1537:AL1537,"PMD",H1539:AL1539,"&gt;=2"))*0.5</f>
        <v>0</v>
      </c>
      <c r="CD1537" s="266">
        <f>(COUNTIFS(H1537:AL1537,"TVD",H1541:AL1541,"&gt;=6.5",H1539:AL1539,"&gt;=3.5"))*0.5</f>
        <v>0</v>
      </c>
      <c r="CE1537" s="266">
        <f>(COUNTIFS(H1537:AL1537,"PD",H1542:AL1542,"&gt;=10"))*0.5</f>
        <v>0</v>
      </c>
      <c r="CF1537" s="266">
        <f>(COUNTIFS(H1537:AL1537,"PDD",H1542:AL1542,"&gt;=3.5",H1543:AL1543,"&gt;=6.5")+COUNTIFS(H1537:AL1537,"PH",H1543:AL1543,"&gt;=0.5",H1542:AL1542,"&gt;=1.5")+COUNTIFS(H1537:AL1537,"PM",H1543:AL1543,"&gt;=0.5",H1542:AL1542,"&gt;=1.5"))*0.5</f>
        <v>0</v>
      </c>
      <c r="CG1537" s="266">
        <f>(COUNTIFS(H1537:AL1537,"DS",H1538:AL1538,"&gt;=2")+COUNTIFS(H1537:AL1537,"AL/DS",H1538:AL1538,"&gt;=2"))*0.5-IF(CN1537="VP",COUNTIFS($H$16:$AL$16,"SAT",H1537:AL1537,"DS",H1538:AL1538,"&gt;=2"))*0.5</f>
        <v>0</v>
      </c>
      <c r="CH1537" s="266">
        <f>(COUNTIFS(H1537:AL1537,"NS",H1539:AL1539,"&gt;=0.5",H1538:AL1538,"&gt;=1.5")+COUNTIFS(H1537:AL1537,"AL/NS",H1539:AL1539,"&gt;=0.5",H1538:AL1538,"&gt;=1.5")+COUNTIFS(H1537:AL1537,"NHD",H1539:AL1539,"&gt;=4.5",H1542:AL1542,"&gt;=2",H1538:AL1538,"&gt;=1.5"))*0.5</f>
        <v>4.5</v>
      </c>
      <c r="CI1537" s="266">
        <f>(COUNTIF(H1539:AL1539,"&gt;=10")+COUNTIFS(H1537:AL1537,"MD",H1539:AL1539,"&gt;=2")-COUNTIFS(H1537:AL1537,"TV",H1539:AL1539,"&gt;=10"))*0.5</f>
        <v>0</v>
      </c>
      <c r="CJ1537" s="266">
        <f>(COUNTIFS(H1537:AL1537,"D",H1541:AL1541,"&gt;=6.5",H1539:AL1539,"&gt;=3.5"))*0.5</f>
        <v>0</v>
      </c>
      <c r="CK1537" s="266">
        <f>(COUNTIF(H1542:AL1542,"&gt;=10")-COUNTIFS(H1537:AL1537,"PD",H1542:AL1542,"&gt;=10"))*0.5</f>
        <v>0</v>
      </c>
      <c r="CL1537" s="265">
        <f>(COUNTIFS(H1537:AL1537,"NHD",H1542:AL1542,"&gt;=3.5",H1543:AL1543,"&gt;=6.5")+COUNTIFS(H1537:AL1537,"BH",H1542:AL1542,"&gt;=1.5",H1543:AL1543,"&gt;=0.5")+COUNTIFS(H1537:AL1537,"BM",H1542:AL1542,"&gt;=1.5",H1543:AL1543,"&gt;=0.5")+COUNTIFS(H1537:AL1537,"D",H1542:AL1542,"&gt;=1.5",H1543:AL1543,"&gt;=0.5"))*0.5</f>
        <v>0</v>
      </c>
      <c r="CM1537" s="272"/>
      <c r="CN1537" s="264" t="s">
        <v>723</v>
      </c>
      <c r="CO1537" s="138">
        <f t="shared" ref="CO1537" si="574">+AM1537+AN1537+AO1537+AP1537+AQ1537+AR1537+AS1537+AU1537+BG1537</f>
        <v>26</v>
      </c>
      <c r="CP1537" s="225">
        <f>+SUM(I1538:I1543)-I1544</f>
        <v>0</v>
      </c>
      <c r="CQ1537" s="225">
        <f>+SUM(J1538:J1543)-J1544</f>
        <v>2.5</v>
      </c>
      <c r="CR1537" s="225">
        <f>+SUM(K1538:K1543)-K1544</f>
        <v>2.5</v>
      </c>
      <c r="CS1537" s="139"/>
      <c r="CT1537" s="139"/>
      <c r="CU1537" s="139"/>
      <c r="CV1537" s="139"/>
      <c r="CW1537" s="139"/>
      <c r="CX1537" s="139"/>
      <c r="CY1537" s="139"/>
      <c r="CZ1537" s="139"/>
      <c r="DA1537" s="139"/>
    </row>
    <row r="1538" spans="1:105" s="120" customFormat="1" ht="15" customHeight="1">
      <c r="A1538" s="228"/>
      <c r="B1538" s="427"/>
      <c r="C1538" s="430"/>
      <c r="D1538" s="237"/>
      <c r="E1538" s="237"/>
      <c r="F1538" s="242" t="s">
        <v>82</v>
      </c>
      <c r="G1538" s="121">
        <v>1.5</v>
      </c>
      <c r="H1538" s="83"/>
      <c r="I1538" s="83"/>
      <c r="J1538" s="83">
        <v>2</v>
      </c>
      <c r="K1538" s="83">
        <v>2</v>
      </c>
      <c r="L1538" s="83">
        <v>2</v>
      </c>
      <c r="M1538" s="83">
        <v>2</v>
      </c>
      <c r="N1538" s="83">
        <v>2</v>
      </c>
      <c r="O1538" s="83"/>
      <c r="P1538" s="83">
        <v>2</v>
      </c>
      <c r="Q1538" s="83">
        <v>2</v>
      </c>
      <c r="R1538" s="83">
        <v>2</v>
      </c>
      <c r="S1538" s="83">
        <v>2</v>
      </c>
      <c r="T1538" s="83"/>
      <c r="U1538" s="83"/>
      <c r="V1538" s="83"/>
      <c r="W1538" s="83"/>
      <c r="X1538" s="83"/>
      <c r="Y1538" s="83"/>
      <c r="Z1538" s="83"/>
      <c r="AA1538" s="83"/>
      <c r="AB1538" s="83"/>
      <c r="AC1538" s="79"/>
      <c r="AD1538" s="79"/>
      <c r="AE1538" s="79"/>
      <c r="AF1538" s="79"/>
      <c r="AG1538" s="79"/>
      <c r="AH1538" s="79"/>
      <c r="AI1538" s="79"/>
      <c r="AJ1538" s="79"/>
      <c r="AK1538" s="79"/>
      <c r="AL1538" s="79"/>
      <c r="AM1538" s="240"/>
      <c r="AN1538" s="240"/>
      <c r="AO1538" s="240"/>
      <c r="AP1538" s="240"/>
      <c r="AQ1538" s="240"/>
      <c r="AR1538" s="240"/>
      <c r="AS1538" s="240"/>
      <c r="AT1538" s="256"/>
      <c r="AU1538" s="256"/>
      <c r="AV1538" s="259"/>
      <c r="AW1538" s="259"/>
      <c r="AX1538" s="256"/>
      <c r="AY1538" s="256"/>
      <c r="AZ1538" s="256"/>
      <c r="BA1538" s="256"/>
      <c r="BB1538" s="256"/>
      <c r="BC1538" s="256"/>
      <c r="BD1538" s="256"/>
      <c r="BE1538" s="256"/>
      <c r="BF1538" s="256"/>
      <c r="BG1538" s="256"/>
      <c r="BH1538" s="256"/>
      <c r="BI1538" s="256"/>
      <c r="BJ1538" s="256"/>
      <c r="BK1538" s="256"/>
      <c r="BL1538" s="262"/>
      <c r="BM1538" s="262"/>
      <c r="BN1538" s="262"/>
      <c r="BO1538" s="262"/>
      <c r="BP1538" s="262"/>
      <c r="BQ1538" s="262"/>
      <c r="BR1538" s="270"/>
      <c r="BS1538" s="270"/>
      <c r="BT1538" s="270"/>
      <c r="BU1538" s="270"/>
      <c r="BV1538" s="270"/>
      <c r="BW1538" s="270"/>
      <c r="BX1538" s="256"/>
      <c r="BY1538" s="256"/>
      <c r="BZ1538" s="256"/>
      <c r="CA1538" s="267"/>
      <c r="CB1538" s="267"/>
      <c r="CC1538" s="274"/>
      <c r="CD1538" s="267"/>
      <c r="CE1538" s="267"/>
      <c r="CF1538" s="267"/>
      <c r="CG1538" s="267"/>
      <c r="CH1538" s="267"/>
      <c r="CI1538" s="267"/>
      <c r="CJ1538" s="267"/>
      <c r="CK1538" s="267"/>
      <c r="CL1538" s="265"/>
      <c r="CM1538" s="272"/>
      <c r="CN1538" s="264"/>
      <c r="CO1538" s="138"/>
      <c r="CP1538" s="226"/>
      <c r="CQ1538" s="226"/>
      <c r="CR1538" s="226"/>
      <c r="CS1538" s="139"/>
      <c r="CT1538" s="139"/>
      <c r="CU1538" s="139"/>
      <c r="CV1538" s="139"/>
      <c r="CW1538" s="139"/>
      <c r="CX1538" s="139"/>
      <c r="CY1538" s="139"/>
      <c r="CZ1538" s="139"/>
      <c r="DA1538" s="139"/>
    </row>
    <row r="1539" spans="1:105" s="120" customFormat="1" ht="15" customHeight="1">
      <c r="A1539" s="228"/>
      <c r="B1539" s="427"/>
      <c r="C1539" s="430"/>
      <c r="D1539" s="237"/>
      <c r="E1539" s="237"/>
      <c r="F1539" s="243"/>
      <c r="G1539" s="122">
        <v>2</v>
      </c>
      <c r="H1539" s="84"/>
      <c r="I1539" s="84"/>
      <c r="J1539" s="84">
        <v>0.5</v>
      </c>
      <c r="K1539" s="84">
        <v>0.5</v>
      </c>
      <c r="L1539" s="84">
        <v>0.5</v>
      </c>
      <c r="M1539" s="84">
        <v>0.5</v>
      </c>
      <c r="N1539" s="84">
        <v>0.5</v>
      </c>
      <c r="O1539" s="84"/>
      <c r="P1539" s="84">
        <v>0.5</v>
      </c>
      <c r="Q1539" s="84">
        <v>0.5</v>
      </c>
      <c r="R1539" s="84">
        <v>0.5</v>
      </c>
      <c r="S1539" s="84">
        <v>0.5</v>
      </c>
      <c r="T1539" s="84"/>
      <c r="U1539" s="84"/>
      <c r="V1539" s="84"/>
      <c r="W1539" s="84"/>
      <c r="X1539" s="84"/>
      <c r="Y1539" s="84"/>
      <c r="Z1539" s="84"/>
      <c r="AA1539" s="84"/>
      <c r="AB1539" s="84"/>
      <c r="AC1539" s="80"/>
      <c r="AD1539" s="80"/>
      <c r="AE1539" s="80"/>
      <c r="AF1539" s="80"/>
      <c r="AG1539" s="80"/>
      <c r="AH1539" s="80"/>
      <c r="AI1539" s="80"/>
      <c r="AJ1539" s="80"/>
      <c r="AK1539" s="80"/>
      <c r="AL1539" s="80"/>
      <c r="AM1539" s="240"/>
      <c r="AN1539" s="240"/>
      <c r="AO1539" s="240"/>
      <c r="AP1539" s="240"/>
      <c r="AQ1539" s="240"/>
      <c r="AR1539" s="240"/>
      <c r="AS1539" s="240"/>
      <c r="AT1539" s="256"/>
      <c r="AU1539" s="256"/>
      <c r="AV1539" s="259"/>
      <c r="AW1539" s="259"/>
      <c r="AX1539" s="256"/>
      <c r="AY1539" s="256"/>
      <c r="AZ1539" s="256"/>
      <c r="BA1539" s="256"/>
      <c r="BB1539" s="256"/>
      <c r="BC1539" s="256"/>
      <c r="BD1539" s="256"/>
      <c r="BE1539" s="256"/>
      <c r="BF1539" s="256"/>
      <c r="BG1539" s="256"/>
      <c r="BH1539" s="256"/>
      <c r="BI1539" s="256"/>
      <c r="BJ1539" s="256"/>
      <c r="BK1539" s="256"/>
      <c r="BL1539" s="262"/>
      <c r="BM1539" s="262"/>
      <c r="BN1539" s="262"/>
      <c r="BO1539" s="262"/>
      <c r="BP1539" s="262"/>
      <c r="BQ1539" s="262"/>
      <c r="BR1539" s="270"/>
      <c r="BS1539" s="270"/>
      <c r="BT1539" s="270"/>
      <c r="BU1539" s="270"/>
      <c r="BV1539" s="270"/>
      <c r="BW1539" s="270"/>
      <c r="BX1539" s="256"/>
      <c r="BY1539" s="256"/>
      <c r="BZ1539" s="256"/>
      <c r="CA1539" s="267"/>
      <c r="CB1539" s="267"/>
      <c r="CC1539" s="274"/>
      <c r="CD1539" s="267"/>
      <c r="CE1539" s="267"/>
      <c r="CF1539" s="267"/>
      <c r="CG1539" s="267"/>
      <c r="CH1539" s="267"/>
      <c r="CI1539" s="267"/>
      <c r="CJ1539" s="267"/>
      <c r="CK1539" s="267"/>
      <c r="CL1539" s="265"/>
      <c r="CM1539" s="272"/>
      <c r="CN1539" s="264"/>
      <c r="CO1539" s="138"/>
      <c r="CP1539" s="226"/>
      <c r="CQ1539" s="226"/>
      <c r="CR1539" s="226"/>
      <c r="CS1539" s="139"/>
      <c r="CT1539" s="139"/>
      <c r="CU1539" s="139"/>
      <c r="CV1539" s="139"/>
      <c r="CW1539" s="139"/>
      <c r="CX1539" s="139"/>
      <c r="CY1539" s="139"/>
      <c r="CZ1539" s="139"/>
      <c r="DA1539" s="139"/>
    </row>
    <row r="1540" spans="1:105" s="120" customFormat="1" ht="15" customHeight="1">
      <c r="A1540" s="228"/>
      <c r="B1540" s="427"/>
      <c r="C1540" s="430"/>
      <c r="D1540" s="237"/>
      <c r="E1540" s="237"/>
      <c r="F1540" s="243"/>
      <c r="G1540" s="122">
        <v>2.1</v>
      </c>
      <c r="H1540" s="84"/>
      <c r="I1540" s="84"/>
      <c r="J1540" s="84"/>
      <c r="K1540" s="84"/>
      <c r="L1540" s="84"/>
      <c r="M1540" s="84"/>
      <c r="N1540" s="84"/>
      <c r="O1540" s="84"/>
      <c r="P1540" s="84"/>
      <c r="Q1540" s="84"/>
      <c r="R1540" s="84"/>
      <c r="S1540" s="84"/>
      <c r="T1540" s="84"/>
      <c r="U1540" s="84"/>
      <c r="V1540" s="84"/>
      <c r="W1540" s="84"/>
      <c r="X1540" s="84"/>
      <c r="Y1540" s="84"/>
      <c r="Z1540" s="84"/>
      <c r="AA1540" s="84"/>
      <c r="AB1540" s="84"/>
      <c r="AC1540" s="80"/>
      <c r="AD1540" s="80"/>
      <c r="AE1540" s="80"/>
      <c r="AF1540" s="80"/>
      <c r="AG1540" s="80"/>
      <c r="AH1540" s="80"/>
      <c r="AI1540" s="80"/>
      <c r="AJ1540" s="80"/>
      <c r="AK1540" s="80"/>
      <c r="AL1540" s="80"/>
      <c r="AM1540" s="240"/>
      <c r="AN1540" s="240"/>
      <c r="AO1540" s="240"/>
      <c r="AP1540" s="240"/>
      <c r="AQ1540" s="240"/>
      <c r="AR1540" s="240"/>
      <c r="AS1540" s="240"/>
      <c r="AT1540" s="256"/>
      <c r="AU1540" s="256"/>
      <c r="AV1540" s="259"/>
      <c r="AW1540" s="259"/>
      <c r="AX1540" s="256"/>
      <c r="AY1540" s="256"/>
      <c r="AZ1540" s="256"/>
      <c r="BA1540" s="256"/>
      <c r="BB1540" s="256"/>
      <c r="BC1540" s="256"/>
      <c r="BD1540" s="256"/>
      <c r="BE1540" s="256"/>
      <c r="BF1540" s="256"/>
      <c r="BG1540" s="256"/>
      <c r="BH1540" s="256"/>
      <c r="BI1540" s="256"/>
      <c r="BJ1540" s="256"/>
      <c r="BK1540" s="256"/>
      <c r="BL1540" s="262"/>
      <c r="BM1540" s="262"/>
      <c r="BN1540" s="262"/>
      <c r="BO1540" s="262"/>
      <c r="BP1540" s="262"/>
      <c r="BQ1540" s="262"/>
      <c r="BR1540" s="270"/>
      <c r="BS1540" s="270"/>
      <c r="BT1540" s="270"/>
      <c r="BU1540" s="270"/>
      <c r="BV1540" s="270"/>
      <c r="BW1540" s="270"/>
      <c r="BX1540" s="256"/>
      <c r="BY1540" s="256"/>
      <c r="BZ1540" s="256"/>
      <c r="CA1540" s="267"/>
      <c r="CB1540" s="267"/>
      <c r="CC1540" s="274"/>
      <c r="CD1540" s="267"/>
      <c r="CE1540" s="267"/>
      <c r="CF1540" s="267"/>
      <c r="CG1540" s="267"/>
      <c r="CH1540" s="267"/>
      <c r="CI1540" s="267"/>
      <c r="CJ1540" s="267"/>
      <c r="CK1540" s="267"/>
      <c r="CL1540" s="265"/>
      <c r="CM1540" s="272"/>
      <c r="CN1540" s="264"/>
      <c r="CO1540" s="138"/>
      <c r="CP1540" s="226"/>
      <c r="CQ1540" s="226"/>
      <c r="CR1540" s="226"/>
      <c r="CS1540" s="139"/>
      <c r="CT1540" s="139"/>
      <c r="CU1540" s="139"/>
      <c r="CV1540" s="139"/>
      <c r="CW1540" s="139"/>
      <c r="CX1540" s="139"/>
      <c r="CY1540" s="139"/>
      <c r="CZ1540" s="139"/>
      <c r="DA1540" s="139"/>
    </row>
    <row r="1541" spans="1:105" s="120" customFormat="1" ht="15" customHeight="1">
      <c r="A1541" s="228"/>
      <c r="B1541" s="427"/>
      <c r="C1541" s="430"/>
      <c r="D1541" s="237"/>
      <c r="E1541" s="237"/>
      <c r="F1541" s="243"/>
      <c r="G1541" s="122">
        <v>2.7</v>
      </c>
      <c r="H1541" s="84"/>
      <c r="I1541" s="84"/>
      <c r="J1541" s="84"/>
      <c r="K1541" s="84"/>
      <c r="L1541" s="84"/>
      <c r="M1541" s="84"/>
      <c r="N1541" s="84"/>
      <c r="O1541" s="84"/>
      <c r="P1541" s="84"/>
      <c r="Q1541" s="84"/>
      <c r="R1541" s="84"/>
      <c r="S1541" s="84"/>
      <c r="T1541" s="84"/>
      <c r="U1541" s="84"/>
      <c r="V1541" s="84"/>
      <c r="W1541" s="84"/>
      <c r="X1541" s="84"/>
      <c r="Y1541" s="84"/>
      <c r="Z1541" s="84"/>
      <c r="AA1541" s="84"/>
      <c r="AB1541" s="84"/>
      <c r="AC1541" s="80"/>
      <c r="AD1541" s="80"/>
      <c r="AE1541" s="80"/>
      <c r="AF1541" s="80"/>
      <c r="AG1541" s="80"/>
      <c r="AH1541" s="80"/>
      <c r="AI1541" s="80"/>
      <c r="AJ1541" s="80"/>
      <c r="AK1541" s="80"/>
      <c r="AL1541" s="80"/>
      <c r="AM1541" s="240"/>
      <c r="AN1541" s="240"/>
      <c r="AO1541" s="240"/>
      <c r="AP1541" s="240"/>
      <c r="AQ1541" s="240"/>
      <c r="AR1541" s="240"/>
      <c r="AS1541" s="240"/>
      <c r="AT1541" s="256"/>
      <c r="AU1541" s="256"/>
      <c r="AV1541" s="259"/>
      <c r="AW1541" s="259"/>
      <c r="AX1541" s="256"/>
      <c r="AY1541" s="256"/>
      <c r="AZ1541" s="256"/>
      <c r="BA1541" s="256"/>
      <c r="BB1541" s="256"/>
      <c r="BC1541" s="256"/>
      <c r="BD1541" s="256"/>
      <c r="BE1541" s="256"/>
      <c r="BF1541" s="256"/>
      <c r="BG1541" s="256"/>
      <c r="BH1541" s="256"/>
      <c r="BI1541" s="256"/>
      <c r="BJ1541" s="256"/>
      <c r="BK1541" s="256"/>
      <c r="BL1541" s="262"/>
      <c r="BM1541" s="262"/>
      <c r="BN1541" s="262"/>
      <c r="BO1541" s="262"/>
      <c r="BP1541" s="262"/>
      <c r="BQ1541" s="262"/>
      <c r="BR1541" s="270"/>
      <c r="BS1541" s="270"/>
      <c r="BT1541" s="270"/>
      <c r="BU1541" s="270"/>
      <c r="BV1541" s="270"/>
      <c r="BW1541" s="270"/>
      <c r="BX1541" s="256"/>
      <c r="BY1541" s="256"/>
      <c r="BZ1541" s="256"/>
      <c r="CA1541" s="267"/>
      <c r="CB1541" s="267"/>
      <c r="CC1541" s="274"/>
      <c r="CD1541" s="267"/>
      <c r="CE1541" s="267"/>
      <c r="CF1541" s="267"/>
      <c r="CG1541" s="267"/>
      <c r="CH1541" s="267"/>
      <c r="CI1541" s="267"/>
      <c r="CJ1541" s="267"/>
      <c r="CK1541" s="267"/>
      <c r="CL1541" s="265"/>
      <c r="CM1541" s="272"/>
      <c r="CN1541" s="264"/>
      <c r="CO1541" s="138"/>
      <c r="CP1541" s="226"/>
      <c r="CQ1541" s="226"/>
      <c r="CR1541" s="226"/>
      <c r="CS1541" s="139"/>
      <c r="CT1541" s="139"/>
      <c r="CU1541" s="139"/>
      <c r="CV1541" s="139"/>
      <c r="CW1541" s="139"/>
      <c r="CX1541" s="139"/>
      <c r="CY1541" s="139"/>
      <c r="CZ1541" s="139"/>
      <c r="DA1541" s="139"/>
    </row>
    <row r="1542" spans="1:105" s="120" customFormat="1" ht="15" customHeight="1">
      <c r="A1542" s="228"/>
      <c r="B1542" s="427"/>
      <c r="C1542" s="430"/>
      <c r="D1542" s="237"/>
      <c r="E1542" s="237"/>
      <c r="F1542" s="243"/>
      <c r="G1542" s="122">
        <v>3</v>
      </c>
      <c r="H1542" s="84"/>
      <c r="I1542" s="84"/>
      <c r="J1542" s="84"/>
      <c r="K1542" s="84"/>
      <c r="L1542" s="84"/>
      <c r="M1542" s="84"/>
      <c r="N1542" s="84"/>
      <c r="O1542" s="84"/>
      <c r="P1542" s="84"/>
      <c r="Q1542" s="84"/>
      <c r="R1542" s="84"/>
      <c r="S1542" s="84"/>
      <c r="T1542" s="84"/>
      <c r="U1542" s="84"/>
      <c r="V1542" s="84"/>
      <c r="W1542" s="84"/>
      <c r="X1542" s="84"/>
      <c r="Y1542" s="84"/>
      <c r="Z1542" s="84"/>
      <c r="AA1542" s="84"/>
      <c r="AB1542" s="84"/>
      <c r="AC1542" s="80"/>
      <c r="AD1542" s="80"/>
      <c r="AE1542" s="80"/>
      <c r="AF1542" s="80"/>
      <c r="AG1542" s="80"/>
      <c r="AH1542" s="80"/>
      <c r="AI1542" s="80"/>
      <c r="AJ1542" s="80"/>
      <c r="AK1542" s="80"/>
      <c r="AL1542" s="80"/>
      <c r="AM1542" s="240"/>
      <c r="AN1542" s="240"/>
      <c r="AO1542" s="240"/>
      <c r="AP1542" s="240"/>
      <c r="AQ1542" s="240"/>
      <c r="AR1542" s="240"/>
      <c r="AS1542" s="240"/>
      <c r="AT1542" s="256"/>
      <c r="AU1542" s="256"/>
      <c r="AV1542" s="259"/>
      <c r="AW1542" s="259"/>
      <c r="AX1542" s="256"/>
      <c r="AY1542" s="256"/>
      <c r="AZ1542" s="256"/>
      <c r="BA1542" s="256"/>
      <c r="BB1542" s="256"/>
      <c r="BC1542" s="256"/>
      <c r="BD1542" s="256"/>
      <c r="BE1542" s="256"/>
      <c r="BF1542" s="256"/>
      <c r="BG1542" s="256"/>
      <c r="BH1542" s="256"/>
      <c r="BI1542" s="256"/>
      <c r="BJ1542" s="256"/>
      <c r="BK1542" s="256"/>
      <c r="BL1542" s="262"/>
      <c r="BM1542" s="262"/>
      <c r="BN1542" s="262"/>
      <c r="BO1542" s="262"/>
      <c r="BP1542" s="262"/>
      <c r="BQ1542" s="262"/>
      <c r="BR1542" s="270"/>
      <c r="BS1542" s="270"/>
      <c r="BT1542" s="270"/>
      <c r="BU1542" s="270"/>
      <c r="BV1542" s="270"/>
      <c r="BW1542" s="270"/>
      <c r="BX1542" s="256"/>
      <c r="BY1542" s="256"/>
      <c r="BZ1542" s="256"/>
      <c r="CA1542" s="267"/>
      <c r="CB1542" s="267"/>
      <c r="CC1542" s="274"/>
      <c r="CD1542" s="267"/>
      <c r="CE1542" s="267"/>
      <c r="CF1542" s="267"/>
      <c r="CG1542" s="267"/>
      <c r="CH1542" s="267"/>
      <c r="CI1542" s="267"/>
      <c r="CJ1542" s="267"/>
      <c r="CK1542" s="267"/>
      <c r="CL1542" s="265"/>
      <c r="CM1542" s="272"/>
      <c r="CN1542" s="264"/>
      <c r="CO1542" s="138"/>
      <c r="CP1542" s="226"/>
      <c r="CQ1542" s="226"/>
      <c r="CR1542" s="226"/>
      <c r="CS1542" s="139"/>
      <c r="CT1542" s="139"/>
      <c r="CU1542" s="139"/>
      <c r="CV1542" s="139"/>
      <c r="CW1542" s="139"/>
      <c r="CX1542" s="139"/>
      <c r="CY1542" s="139"/>
      <c r="CZ1542" s="139"/>
      <c r="DA1542" s="139"/>
    </row>
    <row r="1543" spans="1:105" s="120" customFormat="1" ht="15" customHeight="1">
      <c r="A1543" s="228"/>
      <c r="B1543" s="427"/>
      <c r="C1543" s="430"/>
      <c r="D1543" s="237"/>
      <c r="E1543" s="237"/>
      <c r="F1543" s="244"/>
      <c r="G1543" s="123">
        <v>3.9</v>
      </c>
      <c r="H1543" s="85"/>
      <c r="I1543" s="85"/>
      <c r="J1543" s="85"/>
      <c r="K1543" s="85"/>
      <c r="L1543" s="85"/>
      <c r="M1543" s="85"/>
      <c r="N1543" s="85"/>
      <c r="O1543" s="85"/>
      <c r="P1543" s="85"/>
      <c r="Q1543" s="85"/>
      <c r="R1543" s="85"/>
      <c r="S1543" s="85"/>
      <c r="T1543" s="85"/>
      <c r="U1543" s="85"/>
      <c r="V1543" s="85"/>
      <c r="W1543" s="85"/>
      <c r="X1543" s="85"/>
      <c r="Y1543" s="85"/>
      <c r="Z1543" s="85"/>
      <c r="AA1543" s="85"/>
      <c r="AB1543" s="85"/>
      <c r="AC1543" s="81"/>
      <c r="AD1543" s="81"/>
      <c r="AE1543" s="81"/>
      <c r="AF1543" s="81"/>
      <c r="AG1543" s="81"/>
      <c r="AH1543" s="81"/>
      <c r="AI1543" s="81"/>
      <c r="AJ1543" s="81"/>
      <c r="AK1543" s="81"/>
      <c r="AL1543" s="81"/>
      <c r="AM1543" s="240"/>
      <c r="AN1543" s="240"/>
      <c r="AO1543" s="240"/>
      <c r="AP1543" s="240"/>
      <c r="AQ1543" s="240"/>
      <c r="AR1543" s="240"/>
      <c r="AS1543" s="240"/>
      <c r="AT1543" s="256"/>
      <c r="AU1543" s="256"/>
      <c r="AV1543" s="259"/>
      <c r="AW1543" s="259"/>
      <c r="AX1543" s="256"/>
      <c r="AY1543" s="256"/>
      <c r="AZ1543" s="256"/>
      <c r="BA1543" s="256"/>
      <c r="BB1543" s="256"/>
      <c r="BC1543" s="256"/>
      <c r="BD1543" s="256"/>
      <c r="BE1543" s="256"/>
      <c r="BF1543" s="256"/>
      <c r="BG1543" s="256"/>
      <c r="BH1543" s="256"/>
      <c r="BI1543" s="256"/>
      <c r="BJ1543" s="256"/>
      <c r="BK1543" s="256"/>
      <c r="BL1543" s="262"/>
      <c r="BM1543" s="262"/>
      <c r="BN1543" s="262"/>
      <c r="BO1543" s="262"/>
      <c r="BP1543" s="262"/>
      <c r="BQ1543" s="262"/>
      <c r="BR1543" s="270"/>
      <c r="BS1543" s="270"/>
      <c r="BT1543" s="270"/>
      <c r="BU1543" s="270"/>
      <c r="BV1543" s="270"/>
      <c r="BW1543" s="270"/>
      <c r="BX1543" s="256"/>
      <c r="BY1543" s="256"/>
      <c r="BZ1543" s="256"/>
      <c r="CA1543" s="267"/>
      <c r="CB1543" s="267"/>
      <c r="CC1543" s="274"/>
      <c r="CD1543" s="267"/>
      <c r="CE1543" s="267"/>
      <c r="CF1543" s="267"/>
      <c r="CG1543" s="267"/>
      <c r="CH1543" s="267"/>
      <c r="CI1543" s="267"/>
      <c r="CJ1543" s="267"/>
      <c r="CK1543" s="267"/>
      <c r="CL1543" s="265"/>
      <c r="CM1543" s="272"/>
      <c r="CN1543" s="264"/>
      <c r="CO1543" s="138"/>
      <c r="CP1543" s="226"/>
      <c r="CQ1543" s="226"/>
      <c r="CR1543" s="226"/>
      <c r="CS1543" s="139"/>
      <c r="CT1543" s="139"/>
      <c r="CU1543" s="139"/>
      <c r="CV1543" s="139"/>
      <c r="CW1543" s="139"/>
      <c r="CX1543" s="139"/>
      <c r="CY1543" s="139"/>
      <c r="CZ1543" s="139"/>
      <c r="DA1543" s="139"/>
    </row>
    <row r="1544" spans="1:105" s="120" customFormat="1" ht="15" customHeight="1">
      <c r="A1544" s="229"/>
      <c r="B1544" s="428"/>
      <c r="C1544" s="431"/>
      <c r="D1544" s="238"/>
      <c r="E1544" s="238"/>
      <c r="F1544" s="245" t="s">
        <v>83</v>
      </c>
      <c r="G1544" s="246"/>
      <c r="H1544" s="82"/>
      <c r="I1544" s="82"/>
      <c r="J1544" s="82"/>
      <c r="K1544" s="82"/>
      <c r="L1544" s="82"/>
      <c r="M1544" s="82"/>
      <c r="N1544" s="82"/>
      <c r="O1544" s="82"/>
      <c r="P1544" s="82"/>
      <c r="Q1544" s="82"/>
      <c r="R1544" s="82"/>
      <c r="S1544" s="82"/>
      <c r="T1544" s="82"/>
      <c r="U1544" s="82"/>
      <c r="V1544" s="82"/>
      <c r="W1544" s="82"/>
      <c r="X1544" s="82"/>
      <c r="Y1544" s="82"/>
      <c r="Z1544" s="82"/>
      <c r="AA1544" s="82"/>
      <c r="AB1544" s="82"/>
      <c r="AC1544" s="35"/>
      <c r="AD1544" s="35"/>
      <c r="AE1544" s="35"/>
      <c r="AF1544" s="35"/>
      <c r="AG1544" s="35"/>
      <c r="AH1544" s="35"/>
      <c r="AI1544" s="35"/>
      <c r="AJ1544" s="35"/>
      <c r="AK1544" s="35"/>
      <c r="AL1544" s="35"/>
      <c r="AM1544" s="241"/>
      <c r="AN1544" s="241"/>
      <c r="AO1544" s="241"/>
      <c r="AP1544" s="241"/>
      <c r="AQ1544" s="241"/>
      <c r="AR1544" s="241"/>
      <c r="AS1544" s="241"/>
      <c r="AT1544" s="257"/>
      <c r="AU1544" s="257"/>
      <c r="AV1544" s="260"/>
      <c r="AW1544" s="260"/>
      <c r="AX1544" s="257"/>
      <c r="AY1544" s="257"/>
      <c r="AZ1544" s="257"/>
      <c r="BA1544" s="257"/>
      <c r="BB1544" s="257"/>
      <c r="BC1544" s="257"/>
      <c r="BD1544" s="257"/>
      <c r="BE1544" s="257"/>
      <c r="BF1544" s="257"/>
      <c r="BG1544" s="257"/>
      <c r="BH1544" s="257"/>
      <c r="BI1544" s="257"/>
      <c r="BJ1544" s="257"/>
      <c r="BK1544" s="257"/>
      <c r="BL1544" s="263"/>
      <c r="BM1544" s="263"/>
      <c r="BN1544" s="263"/>
      <c r="BO1544" s="263"/>
      <c r="BP1544" s="263"/>
      <c r="BQ1544" s="263"/>
      <c r="BR1544" s="271"/>
      <c r="BS1544" s="271"/>
      <c r="BT1544" s="271"/>
      <c r="BU1544" s="271"/>
      <c r="BV1544" s="271"/>
      <c r="BW1544" s="271"/>
      <c r="BX1544" s="257"/>
      <c r="BY1544" s="257"/>
      <c r="BZ1544" s="257"/>
      <c r="CA1544" s="268"/>
      <c r="CB1544" s="268"/>
      <c r="CC1544" s="275"/>
      <c r="CD1544" s="268"/>
      <c r="CE1544" s="268"/>
      <c r="CF1544" s="268"/>
      <c r="CG1544" s="268"/>
      <c r="CH1544" s="268"/>
      <c r="CI1544" s="268"/>
      <c r="CJ1544" s="268"/>
      <c r="CK1544" s="268"/>
      <c r="CL1544" s="265"/>
      <c r="CM1544" s="272"/>
      <c r="CN1544" s="264"/>
      <c r="CO1544" s="138"/>
      <c r="CP1544" s="226"/>
      <c r="CQ1544" s="226"/>
      <c r="CR1544" s="226"/>
      <c r="CS1544" s="139"/>
      <c r="CT1544" s="139"/>
      <c r="CU1544" s="139"/>
      <c r="CV1544" s="139"/>
      <c r="CW1544" s="139"/>
      <c r="CX1544" s="139"/>
      <c r="CY1544" s="139"/>
      <c r="CZ1544" s="139"/>
      <c r="DA1544" s="139"/>
    </row>
    <row r="1545" spans="1:105" s="120" customFormat="1" ht="15" customHeight="1">
      <c r="A1545" s="227">
        <f t="shared" ref="A1545" si="575">A1537+1</f>
        <v>191</v>
      </c>
      <c r="B1545" s="426" t="s">
        <v>663</v>
      </c>
      <c r="C1545" s="429" t="s">
        <v>748</v>
      </c>
      <c r="D1545" s="236">
        <v>44119</v>
      </c>
      <c r="E1545" s="236" t="s">
        <v>1252</v>
      </c>
      <c r="F1545" s="253" t="s">
        <v>80</v>
      </c>
      <c r="G1545" s="254"/>
      <c r="H1545" s="83" t="s">
        <v>69</v>
      </c>
      <c r="I1545" s="83"/>
      <c r="J1545" s="83" t="s">
        <v>61</v>
      </c>
      <c r="K1545" s="83" t="s">
        <v>61</v>
      </c>
      <c r="L1545" s="83" t="s">
        <v>61</v>
      </c>
      <c r="M1545" s="83" t="s">
        <v>61</v>
      </c>
      <c r="N1545" s="83" t="s">
        <v>61</v>
      </c>
      <c r="O1545" s="83"/>
      <c r="P1545" s="83" t="s">
        <v>61</v>
      </c>
      <c r="Q1545" s="83" t="s">
        <v>61</v>
      </c>
      <c r="R1545" s="83" t="s">
        <v>61</v>
      </c>
      <c r="S1545" s="83" t="s">
        <v>61</v>
      </c>
      <c r="T1545" s="83" t="s">
        <v>61</v>
      </c>
      <c r="U1545" s="83" t="s">
        <v>61</v>
      </c>
      <c r="V1545" s="83"/>
      <c r="W1545" s="83" t="s">
        <v>67</v>
      </c>
      <c r="X1545" s="83" t="s">
        <v>67</v>
      </c>
      <c r="Y1545" s="83" t="s">
        <v>60</v>
      </c>
      <c r="Z1545" s="83" t="s">
        <v>60</v>
      </c>
      <c r="AA1545" s="83" t="s">
        <v>60</v>
      </c>
      <c r="AB1545" s="83" t="s">
        <v>60</v>
      </c>
      <c r="AC1545" s="79"/>
      <c r="AD1545" s="79" t="s">
        <v>60</v>
      </c>
      <c r="AE1545" s="79" t="s">
        <v>60</v>
      </c>
      <c r="AF1545" s="79" t="s">
        <v>60</v>
      </c>
      <c r="AG1545" s="79" t="s">
        <v>60</v>
      </c>
      <c r="AH1545" s="79" t="s">
        <v>60</v>
      </c>
      <c r="AI1545" s="79" t="s">
        <v>1471</v>
      </c>
      <c r="AJ1545" s="82"/>
      <c r="AK1545" s="222" t="s">
        <v>61</v>
      </c>
      <c r="AL1545" s="79" t="s">
        <v>61</v>
      </c>
      <c r="AM1545" s="239">
        <f>COUNTIF(H1545:AL1545,"PH")+COUNTIF(H1545:AL1545,"PH/L")+COUNTIF(H1545:AL1545,"PM")</f>
        <v>0</v>
      </c>
      <c r="AN1545" s="239">
        <f>COUNTIF(H1545:AL1545,"PD")+COUNTIF(H1545:AL1545,"PDD")+COUNTIF(H1545:AL1545,"P/DS")/2+COUNTIF(H1545:AL1545,"PMD")</f>
        <v>0</v>
      </c>
      <c r="AO1545" s="239">
        <f>COUNTIF(H1545:AL1545,"PN")+COUNTIF(H1545:AL1545,"P/NS")/2+COUNTIF(H1545:AL1545,"PH")+COUNTIF(H1545:AL1545,"PH/F")/2+COUNTIF(H1545:AL1545,"PH/L")/2+COUNTIF(H1545:AL1545,"PM")</f>
        <v>0</v>
      </c>
      <c r="AP1545" s="239">
        <f>COUNTIF(H1545:AL1545,"BH")+COUNTIF(H1545:AL1545,"AL/BL")+COUNTIF(H1545:AL1545,"UL/BL")+COUNTIF(H1545:AL1545,"BM")</f>
        <v>0</v>
      </c>
      <c r="AQ1545" s="239">
        <f>COUNTIF(H1545:AL1545,"DS")+COUNTIF(H1545:AL1545,"AL/DS")/2+COUNTIF(H1545:AL1545,"UL/DS")/2+COUNTIF(H1545:AL1545,"CT")+COUNTIF(H1545:AL1545,"MD")</f>
        <v>9.5</v>
      </c>
      <c r="AR1545" s="239">
        <f>COUNTIF(H1545:AL1545,"NS")+COUNTIF(H1545:AL1545,"AL/NS")/2+COUNTIF(H1545:AL1545,"UL/NS")/2+COUNTIF(H1545:AL1545,"BH")+COUNTIF(H1545:AL1545,"AL/BF")/2+COUNTIF(H1545:AL1545,"AL/BL")/2+COUNTIF(H1545:AL1545,"UL/BL")/2+COUNTIF(H1545:AL1545,"UL/BF")/2+COUNTIF(H1545:AL1545,"BM")</f>
        <v>13</v>
      </c>
      <c r="AS1545" s="239">
        <f>COUNTIF(H1545:AL1545,"AL")+COUNTIF(H1545:AL1545,"AL/DS")/2+COUNTIF(H1545:AL1545,"AL/NS")/2+COUNTIF(H1545:AL1545,"NH")+COUNTIF(H1545:AL1545,"SL")+COUNTIF(H1545:AL1545,"NHD")+COUNTIF(H1545:AL1545,"B")+COUNTIF(H1545:AL1545,"HL")+COUNTIF(H1545:AL1545,"AL/BF")/2+COUNTIF(H1545:AL1545,"AL/BL")/2</f>
        <v>3</v>
      </c>
      <c r="AT1545" s="255">
        <f>COUNTIF(H1545:AL1545,"PD")+COUNTIF(H1545:AL1545,"PN")+COUNTIF(H1545:AL1545,"P/DS")/2+COUNTIF(H1545:AL1545,"P/NS")/2+COUNTIF(H1545:AL1545,"DS")+COUNTIF(H1545:AL1545,"NS")+COUNTIF(H1545:AL1545,"AL")+COUNTIF(H1545:AL1545,"AL/DS")+COUNTIF(H1545:AL1545,"AL/NS")+COUNTIF(H1545:AL1545,"NH")+COUNTIF(H1545:AL1545,"SL")+COUNTIF(H1545:AL1545,"UL/DS")/2+COUNTIF(H1545:AL1545,"UL/NS")/2+COUNTIF(H1545:AL1545,"CT")+COUNTIF(H1545:AL1545,"NHD")+COUNTIF(H1545:AL1545,"PDD")+COUNTIF(H1545:AL1545,"B")+COUNTIF(H1545:AL1545,"HL")+COUNTIF(H1545:AL1545,"PH")+COUNTIF(H1545:AL1545,"BH")+COUNTIF(H1545:AL1545,"AL/BF")+COUNTIF(H1545:AL1545,"AL/BL")+COUNTIF(H1545:AL1545,"UL/BF")/2+COUNTIF(H1545:AL1545,"UL/BL")/2+COUNTIF(H1545:AL1545,"PH/F")/2+COUNTIF(H1545:AL1545,"PH/L")/2+COUNTIF(H1545:AL1545,"MD")+COUNTIF(H1545:AL1545,"PMD")+COUNTIF(H1545:AL1545,"PM")+COUNTIF(H1545:AL1545,"BM")</f>
        <v>25.5</v>
      </c>
      <c r="AU1545" s="255">
        <f>COUNTIF(H1545:AL1545,"P/DS")/2+COUNTIF(H1545:AL1545,"P/NS")/2+COUNTIF(H1545:AL1545,"IL")+COUNTIF(H1545:AL1545,"NL")+COUNTIF(H1545:AL1545,"UL")+COUNTIF(H1545:AL1545,"UL/DS")/2+COUNTIF(H1545:AL1545,"UL/NS")/2+COUNTIF(H1545:AL1545,"KT")+COUNTIF(H1545:AL1545,"UL/BF")/2+COUNTIF(H1545:AL1545,"UL/BL")/2+COUNTIF(H1545:AL1545,"PH/F")/2+COUNTIF(H1545:AL1545,"PH/L")/2+COUNTIF(H1545:AL1545,"NB")</f>
        <v>0.5</v>
      </c>
      <c r="AV1545" s="258">
        <f>COUNTIF(H1545:AL1545,"PN")+COUNTIF(H1545:AL1545,"TVD")+COUNTIF(H1545:AL1545,"PH")+COUNTIF(H1545:AL1545,"PM")+COUNTIF(H1545:AL1545,"PDD")-COUNTIFS(H1545:AL1545,"PN",H1552:AL1552,"&gt;=3")-COUNTIFS(H1545:AL1545,"PM",H1552:AL1552,"&gt;=3")</f>
        <v>0</v>
      </c>
      <c r="AW1545" s="258">
        <f>COUNTIF(H1545:AL1545,"NS")+COUNTIF(H1545:AL1545,"D")+COUNTIF(H1545:AL1545,"BH")+COUNTIF(H1545:AL1545,"NHD")+COUNTIF(H1545:AL1545,"BM")-COUNTIFS(H1545:AL1545,"NS",H1552:AL1552,"&gt;=3")-COUNTIFS(H1545:AL1545,"BH",H1552:AL1552,"&gt;=3")-COUNTIFS(H1545:AL1545,"BM",H1552:AL1552,"&gt;=3")</f>
        <v>13</v>
      </c>
      <c r="AX1545" s="255">
        <f>COUNTIF(H1545:AL1545,"AL")+COUNTIF(H1545:AL1545,"AL/DS")/2+COUNTIF(H1545:AL1545,"AL/NS")/2+COUNTIF(H1545:AL1545,"AL/BF")+COUNTIF(H1545:AL1545,"AL/BL")/2</f>
        <v>2</v>
      </c>
      <c r="AY1545" s="255">
        <f>COUNTIF(H1545:AL1545,"SL")</f>
        <v>0</v>
      </c>
      <c r="AZ1545" s="255">
        <f>COUNTIF(H1545:AL1545,"NH")</f>
        <v>1</v>
      </c>
      <c r="BA1545" s="255">
        <f>COUNTIF(H1545:AL1545,"HL")</f>
        <v>0</v>
      </c>
      <c r="BB1545" s="255">
        <f>COUNTIF(G1545:AL1545,"P/DS")/2+COUNTIF(G1545:AL1545,"P/NS")/2+COUNTIF(G1545:AL1545,"UL")+COUNTIF(G1545:AL1545,"UL/DS")/2+COUNTIF(G1545:AL1545,"UL/NS")/2+COUNTIF(G1545:AL1545,"UL/BL")/2+COUNTIF(G1545:AL1545,"UL/BF")/2+COUNTIF(G1545:AL1545,"PH/F")/2+COUNTIF(G1545:AL1545,"PH/L")/2</f>
        <v>0.5</v>
      </c>
      <c r="BC1545" s="255">
        <f>COUNTIF(H1545:AL1545,"NB")</f>
        <v>0</v>
      </c>
      <c r="BD1545" s="255">
        <f>COUNTIF(H1545:AL1545,"NL")</f>
        <v>0</v>
      </c>
      <c r="BE1545" s="255">
        <f>COUNTIF(H1545:AL1545,"IL")</f>
        <v>0</v>
      </c>
      <c r="BF1545" s="255">
        <f>COUNTIF(H1545:AL1545,"KT")</f>
        <v>0</v>
      </c>
      <c r="BG1545" s="255">
        <f>COUNTIF(H1545:AL1545,"L70")</f>
        <v>0</v>
      </c>
      <c r="BH1545" s="255">
        <f>COUNTIF(H1545:AL1545,"MD")</f>
        <v>0</v>
      </c>
      <c r="BI1545" s="255">
        <f>COUNTIF(H1545:AL1545,"PMD")</f>
        <v>0</v>
      </c>
      <c r="BJ1545" s="255">
        <f>COUNTIF(H1545:AL1545,"PM")</f>
        <v>0</v>
      </c>
      <c r="BK1545" s="255">
        <f>COUNTIF(H1545:AL1545,"BM")</f>
        <v>0</v>
      </c>
      <c r="BL1545" s="261">
        <f>SUMIF(H1545:AL1545,"PD",H1546:AL1546)+SUMIF(H1545:AL1545,"PN",H1546:AL1546)+SUMIF(H1545:AL1545,"P/DS",H1546:AL1546)+SUMIF(H1545:AL1545,"PN/F",H1546:AL1546)+SUMIF(H1545:AL1545,"PN/L",H1546:AL1546)+SUMIF(H1545:AL1545,"TV",H1546:AL1546)+SUMIF(H1545:AL1545,"TVD",H1546:AL1546)+SUMIF(H1545:AL1545,"PDD",H1546:AL1546)</f>
        <v>0</v>
      </c>
      <c r="BM1545" s="261">
        <f>SUMIF(H1545:AL1545,"PD",H1547:AL1547)+SUMIF(H1545:AL1545,"PN",H1547:AL1547)+SUMIF(H1545:AL1545,"P/DS",H1547:AL1547)+SUMIF(H1545:AL1545,"PN/F",H1547:AL1547)+SUMIF(H1545:AL1545,"PN/L",H1547:AL1547)+SUMIF(H1545:AL1545,"TV",H1547:AL1547)+SUMIF(H1545:AL1545,"TVD",H1547:AL1547)+SUMIF(H1545:AL1545,"PDD",H1547:AL1547)+SUMIF(H1545:AL1545,"PMD",H1547:AL1547)</f>
        <v>0</v>
      </c>
      <c r="BN1545" s="261">
        <f>SUMIF(H1545:AL1545,"PD",H1548:AL1548)+SUMIF(H1545:AL1545,"PN",H1548:AL1548)+SUMIF(H1545:AL1545,"P/DS",H1548:AL1548)+SUMIF(H1545:AL1545,"PN/F",H1548:AL1548)+SUMIF(H1545:AL1545,"PN/L",H1548:AL1548)+SUMIF(H1545:AL1545,"TV",H1548:AL1548)+SUMIF(H1545:AL1545,"TVD",H1548:AL1548)</f>
        <v>0</v>
      </c>
      <c r="BO1545" s="261">
        <f>SUMIF(H1545:AL1545,"PD",H1549:AL1549)+SUMIF(H1545:AL1545,"PN",H1549:AL1549)+SUMIF(H1545:AL1545,"P/DS",H1549:AL1549)+SUMIF(H1545:AL1545,"PN/F",H1549:AL1549)+SUMIF(H1545:AL1545,"PN/L",H1549:AL1549)+SUMIF(H1545:AL1545,"TV",H1549:AL1549)+SUMIF(H1545:AL1545,"TVD",H1549:AL1549)</f>
        <v>0</v>
      </c>
      <c r="BP1545" s="261">
        <f>SUMIF(H1545:AL1545,"PD",H1550:AL1550)+SUMIF(H1545:AL1545,"PN",H1550:AL1550)+SUMIF(H1545:AL1545,"P/DS",H1550:AL1550)+SUMIF(H1545:AL1545,"PN/F",H1550:AL1550)+SUMIF(H1545:AL1545,"PN/L",H1550:AL1550)+SUMIF(H1545:AL1545,"TV",H1550:AL1550)+SUMIF(H1545:AL1545,"TVD",H1550:AL1550)+SUMIF(H1545:AL1545,"PDD",H1550:AL1550)+SUMIF(H1545:AL1545,"PH",H1550:AL1550)+SUMIF(H1545:AL1545,"PM",H1550:AL1550)</f>
        <v>0</v>
      </c>
      <c r="BQ1545" s="261">
        <f>SUMIF(H1545:AL1545,"PD",H1551:AL1551)+SUMIF(H1545:AL1545,"PN",H1551:AL1551)+SUMIF(H1545:AL1545,"P/DS",H1551:AL1551)+SUMIF(H1545:AL1545,"PN/F",H1551:AL1551)+SUMIF(H1545:AL1545,"PN/L",H1551:AL1551)+SUMIF(H1545:AL1545,"TV",H1551:AL1551)+SUMIF(H1545:AL1545,"TVD",H1551:AL1551)+SUMIF(H1545:AL1545,"PDD",H1551:AL1551)+SUMIF(H1545:AL1545,"PH",H1551:AL1551)+SUMIF(H1545:AL1545,"PM",H1551:AL1551)</f>
        <v>0</v>
      </c>
      <c r="BR1545" s="269">
        <f>SUM(H1546:AL1546)-BL1545</f>
        <v>14</v>
      </c>
      <c r="BS1545" s="269">
        <f>SUM(H1547:AL1547)-BM1545</f>
        <v>4.5</v>
      </c>
      <c r="BT1545" s="269">
        <f>SUM(H1548:AL1548)-BN1545</f>
        <v>0</v>
      </c>
      <c r="BU1545" s="269">
        <f>SUM(H1549:AL1549)-BO1545</f>
        <v>0</v>
      </c>
      <c r="BV1545" s="269">
        <f>SUM(H1550:AL1550)-BP1545</f>
        <v>0</v>
      </c>
      <c r="BW1545" s="269">
        <f>SUM(H1551:AL1551)-BQ1545</f>
        <v>0</v>
      </c>
      <c r="BX1545" s="255">
        <f>SUMIF(H1545:AL1545,"PD",H1552:AL1552)+SUMIF(H1545:AL1545,"PN",H1552:AL1552)+SUMIF(H1545:AL1545,"P/DS",H1552:AL1552)+SUMIF(H1545:AL1545,"PN/F",H1552:AL1552)+SUMIF(H1545:AL1545,"PN/L",H1552:AL1552)</f>
        <v>0</v>
      </c>
      <c r="BY1545" s="255">
        <f>SUM(H1552:AL1552)-BX1545</f>
        <v>1</v>
      </c>
      <c r="BZ1545" s="255">
        <f t="shared" ref="BZ1545" si="576">+SUM(BL1545:BW1552)</f>
        <v>18.5</v>
      </c>
      <c r="CA1545" s="266">
        <f>(COUNTIFS(H1545:AL1545,"PD",H1546:AL1546,"&gt;=2"))*0.5-IF(CN1545="VP",COUNTIFS($H$16:$AL$16,"SAT",H1545:AL1545,"PD",H1546:AL1546,"&gt;=2"))*0.5</f>
        <v>0</v>
      </c>
      <c r="CB1545" s="266">
        <f>(COUNTIFS(H1545:AL1545,"PN",H1547:AL1547,"&gt;=0.5",H1546:AL1546,"&gt;=1.5"))*0.5+COUNTIFS(H1545:AL1545,"PDD",H1547:AL1547,"&gt;=0.5",H1546:AL1546,"&gt;=1.5")*0.5</f>
        <v>0</v>
      </c>
      <c r="CC1545" s="273">
        <f>(COUNTIFS(H1545:AL1545,"TV",H1547:AL1547,"&gt;=10"))*0.5+(COUNTIFS(H1545:AL1545,"PMD",H1547:AL1547,"&gt;=2"))*0.5</f>
        <v>0</v>
      </c>
      <c r="CD1545" s="266">
        <f>(COUNTIFS(H1545:AL1545,"TVD",H1549:AL1549,"&gt;=6.5",H1547:AL1547,"&gt;=3.5"))*0.5</f>
        <v>0</v>
      </c>
      <c r="CE1545" s="266">
        <f>(COUNTIFS(H1545:AL1545,"PD",H1550:AL1550,"&gt;=10"))*0.5</f>
        <v>0</v>
      </c>
      <c r="CF1545" s="266">
        <f>(COUNTIFS(H1545:AL1545,"PDD",H1550:AL1550,"&gt;=3.5",H1551:AL1551,"&gt;=6.5")+COUNTIFS(H1545:AL1545,"PH",H1551:AL1551,"&gt;=0.5",H1550:AL1550,"&gt;=1.5")+COUNTIFS(H1545:AL1545,"PM",H1551:AL1551,"&gt;=0.5",H1550:AL1550,"&gt;=1.5"))*0.5</f>
        <v>0</v>
      </c>
      <c r="CG1545" s="266">
        <f>(COUNTIFS(H1545:AL1545,"DS",H1546:AL1546,"&gt;=2")+COUNTIFS(H1545:AL1545,"AL/DS",H1546:AL1546,"&gt;=2"))*0.5-IF(CN1545="VP",COUNTIFS($H$16:$AL$16,"SAT",H1545:AL1545,"DS",H1546:AL1546,"&gt;=2"))*0.5</f>
        <v>0</v>
      </c>
      <c r="CH1545" s="266">
        <f>(COUNTIFS(H1545:AL1545,"NS",H1547:AL1547,"&gt;=0.5",H1546:AL1546,"&gt;=1.5")+COUNTIFS(H1545:AL1545,"AL/NS",H1547:AL1547,"&gt;=0.5",H1546:AL1546,"&gt;=1.5")+COUNTIFS(H1545:AL1545,"NHD",H1547:AL1547,"&gt;=4.5",H1550:AL1550,"&gt;=2",H1546:AL1546,"&gt;=1.5"))*0.5</f>
        <v>2.5</v>
      </c>
      <c r="CI1545" s="266">
        <f>(COUNTIF(H1547:AL1547,"&gt;=10")+COUNTIFS(H1545:AL1545,"MD",H1547:AL1547,"&gt;=2")-COUNTIFS(H1545:AL1545,"TV",H1547:AL1547,"&gt;=10"))*0.5</f>
        <v>0</v>
      </c>
      <c r="CJ1545" s="266">
        <f>(COUNTIFS(H1545:AL1545,"D",H1549:AL1549,"&gt;=6.5",H1547:AL1547,"&gt;=3.5"))*0.5</f>
        <v>0</v>
      </c>
      <c r="CK1545" s="266">
        <f>(COUNTIF(H1550:AL1550,"&gt;=10")-COUNTIFS(H1545:AL1545,"PD",H1550:AL1550,"&gt;=10"))*0.5</f>
        <v>0</v>
      </c>
      <c r="CL1545" s="265">
        <f>(COUNTIFS(H1545:AL1545,"NHD",H1550:AL1550,"&gt;=3.5",H1551:AL1551,"&gt;=6.5")+COUNTIFS(H1545:AL1545,"BH",H1550:AL1550,"&gt;=1.5",H1551:AL1551,"&gt;=0.5")+COUNTIFS(H1545:AL1545,"BM",H1550:AL1550,"&gt;=1.5",H1551:AL1551,"&gt;=0.5")+COUNTIFS(H1545:AL1545,"D",H1550:AL1550,"&gt;=1.5",H1551:AL1551,"&gt;=0.5"))*0.5</f>
        <v>0</v>
      </c>
      <c r="CM1545" s="272"/>
      <c r="CN1545" s="264" t="s">
        <v>723</v>
      </c>
      <c r="CO1545" s="138">
        <f t="shared" ref="CO1545" si="577">+AM1545+AN1545+AO1545+AP1545+AQ1545+AR1545+AS1545+AU1545+BG1545</f>
        <v>26</v>
      </c>
      <c r="CP1545" s="225">
        <f>+SUM(I1546:I1551)-I1552</f>
        <v>0</v>
      </c>
      <c r="CQ1545" s="225">
        <f>+SUM(J1546:J1551)-J1552</f>
        <v>2.5</v>
      </c>
      <c r="CR1545" s="225">
        <f>+SUM(K1546:K1551)-K1552</f>
        <v>1</v>
      </c>
      <c r="CS1545" s="139"/>
      <c r="CT1545" s="139"/>
      <c r="CU1545" s="139"/>
      <c r="CV1545" s="139"/>
      <c r="CW1545" s="139"/>
      <c r="CX1545" s="139"/>
      <c r="CY1545" s="139"/>
      <c r="CZ1545" s="139"/>
      <c r="DA1545" s="139"/>
    </row>
    <row r="1546" spans="1:105" s="120" customFormat="1" ht="15" customHeight="1">
      <c r="A1546" s="228"/>
      <c r="B1546" s="427"/>
      <c r="C1546" s="430"/>
      <c r="D1546" s="237"/>
      <c r="E1546" s="237"/>
      <c r="F1546" s="242" t="s">
        <v>82</v>
      </c>
      <c r="G1546" s="121">
        <v>1.5</v>
      </c>
      <c r="H1546" s="84"/>
      <c r="I1546" s="84"/>
      <c r="J1546" s="84">
        <v>2</v>
      </c>
      <c r="K1546" s="84">
        <v>0.5</v>
      </c>
      <c r="L1546" s="84">
        <v>0.5</v>
      </c>
      <c r="M1546" s="84">
        <v>2</v>
      </c>
      <c r="N1546" s="84">
        <v>2</v>
      </c>
      <c r="O1546" s="84"/>
      <c r="P1546" s="84">
        <v>2</v>
      </c>
      <c r="Q1546" s="84">
        <v>2</v>
      </c>
      <c r="R1546" s="84">
        <v>1</v>
      </c>
      <c r="S1546" s="84">
        <v>1</v>
      </c>
      <c r="T1546" s="84"/>
      <c r="U1546" s="84"/>
      <c r="V1546" s="84"/>
      <c r="W1546" s="84"/>
      <c r="X1546" s="84"/>
      <c r="Y1546" s="84"/>
      <c r="Z1546" s="84"/>
      <c r="AA1546" s="84"/>
      <c r="AB1546" s="84"/>
      <c r="AC1546" s="80"/>
      <c r="AD1546" s="80">
        <v>1</v>
      </c>
      <c r="AE1546" s="80"/>
      <c r="AF1546" s="80"/>
      <c r="AG1546" s="80"/>
      <c r="AH1546" s="80"/>
      <c r="AI1546" s="80"/>
      <c r="AJ1546" s="80"/>
      <c r="AK1546" s="80"/>
      <c r="AL1546" s="80"/>
      <c r="AM1546" s="240"/>
      <c r="AN1546" s="240"/>
      <c r="AO1546" s="240"/>
      <c r="AP1546" s="240"/>
      <c r="AQ1546" s="240"/>
      <c r="AR1546" s="240"/>
      <c r="AS1546" s="240"/>
      <c r="AT1546" s="256"/>
      <c r="AU1546" s="256"/>
      <c r="AV1546" s="259"/>
      <c r="AW1546" s="259"/>
      <c r="AX1546" s="256"/>
      <c r="AY1546" s="256"/>
      <c r="AZ1546" s="256"/>
      <c r="BA1546" s="256"/>
      <c r="BB1546" s="256"/>
      <c r="BC1546" s="256"/>
      <c r="BD1546" s="256"/>
      <c r="BE1546" s="256"/>
      <c r="BF1546" s="256"/>
      <c r="BG1546" s="256"/>
      <c r="BH1546" s="256"/>
      <c r="BI1546" s="256"/>
      <c r="BJ1546" s="256"/>
      <c r="BK1546" s="256"/>
      <c r="BL1546" s="262"/>
      <c r="BM1546" s="262"/>
      <c r="BN1546" s="262"/>
      <c r="BO1546" s="262"/>
      <c r="BP1546" s="262"/>
      <c r="BQ1546" s="262"/>
      <c r="BR1546" s="270"/>
      <c r="BS1546" s="270"/>
      <c r="BT1546" s="270"/>
      <c r="BU1546" s="270"/>
      <c r="BV1546" s="270"/>
      <c r="BW1546" s="270"/>
      <c r="BX1546" s="256"/>
      <c r="BY1546" s="256"/>
      <c r="BZ1546" s="256"/>
      <c r="CA1546" s="267"/>
      <c r="CB1546" s="267"/>
      <c r="CC1546" s="274"/>
      <c r="CD1546" s="267"/>
      <c r="CE1546" s="267"/>
      <c r="CF1546" s="267"/>
      <c r="CG1546" s="267"/>
      <c r="CH1546" s="267"/>
      <c r="CI1546" s="267"/>
      <c r="CJ1546" s="267"/>
      <c r="CK1546" s="267"/>
      <c r="CL1546" s="265"/>
      <c r="CM1546" s="272"/>
      <c r="CN1546" s="264"/>
      <c r="CO1546" s="138"/>
      <c r="CP1546" s="226"/>
      <c r="CQ1546" s="226"/>
      <c r="CR1546" s="226"/>
      <c r="CS1546" s="139"/>
      <c r="CT1546" s="139"/>
      <c r="CU1546" s="139"/>
      <c r="CV1546" s="139"/>
      <c r="CW1546" s="139"/>
      <c r="CX1546" s="139"/>
      <c r="CY1546" s="139"/>
      <c r="CZ1546" s="139"/>
      <c r="DA1546" s="139"/>
    </row>
    <row r="1547" spans="1:105" s="120" customFormat="1" ht="15" customHeight="1">
      <c r="A1547" s="228"/>
      <c r="B1547" s="427"/>
      <c r="C1547" s="430"/>
      <c r="D1547" s="237"/>
      <c r="E1547" s="237"/>
      <c r="F1547" s="243"/>
      <c r="G1547" s="122">
        <v>2</v>
      </c>
      <c r="H1547" s="84"/>
      <c r="I1547" s="84"/>
      <c r="J1547" s="84">
        <v>0.5</v>
      </c>
      <c r="K1547" s="84">
        <v>0.5</v>
      </c>
      <c r="L1547" s="84">
        <v>0.5</v>
      </c>
      <c r="M1547" s="84">
        <v>0.5</v>
      </c>
      <c r="N1547" s="84">
        <v>0.5</v>
      </c>
      <c r="O1547" s="84"/>
      <c r="P1547" s="84">
        <v>0.5</v>
      </c>
      <c r="Q1547" s="84">
        <v>0.5</v>
      </c>
      <c r="R1547" s="84">
        <v>0.5</v>
      </c>
      <c r="S1547" s="84">
        <v>0.5</v>
      </c>
      <c r="T1547" s="84"/>
      <c r="U1547" s="84"/>
      <c r="V1547" s="84"/>
      <c r="W1547" s="84"/>
      <c r="X1547" s="84"/>
      <c r="Y1547" s="84"/>
      <c r="Z1547" s="84"/>
      <c r="AA1547" s="84"/>
      <c r="AB1547" s="84"/>
      <c r="AC1547" s="80"/>
      <c r="AD1547" s="80"/>
      <c r="AE1547" s="80"/>
      <c r="AF1547" s="80"/>
      <c r="AG1547" s="80"/>
      <c r="AH1547" s="80"/>
      <c r="AI1547" s="80"/>
      <c r="AJ1547" s="80"/>
      <c r="AK1547" s="80"/>
      <c r="AL1547" s="80"/>
      <c r="AM1547" s="240"/>
      <c r="AN1547" s="240"/>
      <c r="AO1547" s="240"/>
      <c r="AP1547" s="240"/>
      <c r="AQ1547" s="240"/>
      <c r="AR1547" s="240"/>
      <c r="AS1547" s="240"/>
      <c r="AT1547" s="256"/>
      <c r="AU1547" s="256"/>
      <c r="AV1547" s="259"/>
      <c r="AW1547" s="259"/>
      <c r="AX1547" s="256"/>
      <c r="AY1547" s="256"/>
      <c r="AZ1547" s="256"/>
      <c r="BA1547" s="256"/>
      <c r="BB1547" s="256"/>
      <c r="BC1547" s="256"/>
      <c r="BD1547" s="256"/>
      <c r="BE1547" s="256"/>
      <c r="BF1547" s="256"/>
      <c r="BG1547" s="256"/>
      <c r="BH1547" s="256"/>
      <c r="BI1547" s="256"/>
      <c r="BJ1547" s="256"/>
      <c r="BK1547" s="256"/>
      <c r="BL1547" s="262"/>
      <c r="BM1547" s="262"/>
      <c r="BN1547" s="262"/>
      <c r="BO1547" s="262"/>
      <c r="BP1547" s="262"/>
      <c r="BQ1547" s="262"/>
      <c r="BR1547" s="270"/>
      <c r="BS1547" s="270"/>
      <c r="BT1547" s="270"/>
      <c r="BU1547" s="270"/>
      <c r="BV1547" s="270"/>
      <c r="BW1547" s="270"/>
      <c r="BX1547" s="256"/>
      <c r="BY1547" s="256"/>
      <c r="BZ1547" s="256"/>
      <c r="CA1547" s="267"/>
      <c r="CB1547" s="267"/>
      <c r="CC1547" s="274"/>
      <c r="CD1547" s="267"/>
      <c r="CE1547" s="267"/>
      <c r="CF1547" s="267"/>
      <c r="CG1547" s="267"/>
      <c r="CH1547" s="267"/>
      <c r="CI1547" s="267"/>
      <c r="CJ1547" s="267"/>
      <c r="CK1547" s="267"/>
      <c r="CL1547" s="265"/>
      <c r="CM1547" s="272"/>
      <c r="CN1547" s="264"/>
      <c r="CO1547" s="138"/>
      <c r="CP1547" s="226"/>
      <c r="CQ1547" s="226"/>
      <c r="CR1547" s="226"/>
      <c r="CS1547" s="139"/>
      <c r="CT1547" s="139"/>
      <c r="CU1547" s="139"/>
      <c r="CV1547" s="139"/>
      <c r="CW1547" s="139"/>
      <c r="CX1547" s="139"/>
      <c r="CY1547" s="139"/>
      <c r="CZ1547" s="139"/>
      <c r="DA1547" s="139"/>
    </row>
    <row r="1548" spans="1:105" s="120" customFormat="1" ht="15" customHeight="1">
      <c r="A1548" s="228"/>
      <c r="B1548" s="427"/>
      <c r="C1548" s="430"/>
      <c r="D1548" s="237"/>
      <c r="E1548" s="237"/>
      <c r="F1548" s="243"/>
      <c r="G1548" s="122">
        <v>2.1</v>
      </c>
      <c r="H1548" s="84"/>
      <c r="I1548" s="84"/>
      <c r="J1548" s="84"/>
      <c r="K1548" s="84"/>
      <c r="L1548" s="84"/>
      <c r="M1548" s="84"/>
      <c r="N1548" s="84"/>
      <c r="O1548" s="84"/>
      <c r="P1548" s="84"/>
      <c r="Q1548" s="84"/>
      <c r="R1548" s="84"/>
      <c r="S1548" s="84"/>
      <c r="T1548" s="84"/>
      <c r="U1548" s="84"/>
      <c r="V1548" s="84"/>
      <c r="W1548" s="84"/>
      <c r="X1548" s="84"/>
      <c r="Y1548" s="84"/>
      <c r="Z1548" s="84"/>
      <c r="AA1548" s="84"/>
      <c r="AB1548" s="84"/>
      <c r="AC1548" s="80"/>
      <c r="AD1548" s="80"/>
      <c r="AE1548" s="80"/>
      <c r="AF1548" s="80"/>
      <c r="AG1548" s="80"/>
      <c r="AH1548" s="80"/>
      <c r="AI1548" s="80"/>
      <c r="AJ1548" s="80"/>
      <c r="AK1548" s="80"/>
      <c r="AL1548" s="80"/>
      <c r="AM1548" s="240"/>
      <c r="AN1548" s="240"/>
      <c r="AO1548" s="240"/>
      <c r="AP1548" s="240"/>
      <c r="AQ1548" s="240"/>
      <c r="AR1548" s="240"/>
      <c r="AS1548" s="240"/>
      <c r="AT1548" s="256"/>
      <c r="AU1548" s="256"/>
      <c r="AV1548" s="259"/>
      <c r="AW1548" s="259"/>
      <c r="AX1548" s="256"/>
      <c r="AY1548" s="256"/>
      <c r="AZ1548" s="256"/>
      <c r="BA1548" s="256"/>
      <c r="BB1548" s="256"/>
      <c r="BC1548" s="256"/>
      <c r="BD1548" s="256"/>
      <c r="BE1548" s="256"/>
      <c r="BF1548" s="256"/>
      <c r="BG1548" s="256"/>
      <c r="BH1548" s="256"/>
      <c r="BI1548" s="256"/>
      <c r="BJ1548" s="256"/>
      <c r="BK1548" s="256"/>
      <c r="BL1548" s="262"/>
      <c r="BM1548" s="262"/>
      <c r="BN1548" s="262"/>
      <c r="BO1548" s="262"/>
      <c r="BP1548" s="262"/>
      <c r="BQ1548" s="262"/>
      <c r="BR1548" s="270"/>
      <c r="BS1548" s="270"/>
      <c r="BT1548" s="270"/>
      <c r="BU1548" s="270"/>
      <c r="BV1548" s="270"/>
      <c r="BW1548" s="270"/>
      <c r="BX1548" s="256"/>
      <c r="BY1548" s="256"/>
      <c r="BZ1548" s="256"/>
      <c r="CA1548" s="267"/>
      <c r="CB1548" s="267"/>
      <c r="CC1548" s="274"/>
      <c r="CD1548" s="267"/>
      <c r="CE1548" s="267"/>
      <c r="CF1548" s="267"/>
      <c r="CG1548" s="267"/>
      <c r="CH1548" s="267"/>
      <c r="CI1548" s="267"/>
      <c r="CJ1548" s="267"/>
      <c r="CK1548" s="267"/>
      <c r="CL1548" s="265"/>
      <c r="CM1548" s="272"/>
      <c r="CN1548" s="264"/>
      <c r="CO1548" s="138"/>
      <c r="CP1548" s="226"/>
      <c r="CQ1548" s="226"/>
      <c r="CR1548" s="226"/>
      <c r="CS1548" s="139"/>
      <c r="CT1548" s="139"/>
      <c r="CU1548" s="139"/>
      <c r="CV1548" s="139"/>
      <c r="CW1548" s="139"/>
      <c r="CX1548" s="139"/>
      <c r="CY1548" s="139"/>
      <c r="CZ1548" s="139"/>
      <c r="DA1548" s="139"/>
    </row>
    <row r="1549" spans="1:105" s="120" customFormat="1" ht="15" customHeight="1">
      <c r="A1549" s="228"/>
      <c r="B1549" s="427"/>
      <c r="C1549" s="430"/>
      <c r="D1549" s="237"/>
      <c r="E1549" s="237"/>
      <c r="F1549" s="243"/>
      <c r="G1549" s="122">
        <v>2.7</v>
      </c>
      <c r="H1549" s="84"/>
      <c r="I1549" s="84"/>
      <c r="J1549" s="84"/>
      <c r="K1549" s="84"/>
      <c r="L1549" s="84"/>
      <c r="M1549" s="84"/>
      <c r="N1549" s="84"/>
      <c r="O1549" s="84"/>
      <c r="P1549" s="84"/>
      <c r="Q1549" s="84"/>
      <c r="R1549" s="84"/>
      <c r="S1549" s="84"/>
      <c r="T1549" s="84"/>
      <c r="U1549" s="84"/>
      <c r="V1549" s="84"/>
      <c r="W1549" s="84"/>
      <c r="X1549" s="84"/>
      <c r="Y1549" s="84"/>
      <c r="Z1549" s="84"/>
      <c r="AA1549" s="84"/>
      <c r="AB1549" s="84"/>
      <c r="AC1549" s="80"/>
      <c r="AD1549" s="80"/>
      <c r="AE1549" s="80"/>
      <c r="AF1549" s="80"/>
      <c r="AG1549" s="80"/>
      <c r="AH1549" s="80"/>
      <c r="AI1549" s="80"/>
      <c r="AJ1549" s="80"/>
      <c r="AK1549" s="80"/>
      <c r="AL1549" s="80"/>
      <c r="AM1549" s="240"/>
      <c r="AN1549" s="240"/>
      <c r="AO1549" s="240"/>
      <c r="AP1549" s="240"/>
      <c r="AQ1549" s="240"/>
      <c r="AR1549" s="240"/>
      <c r="AS1549" s="240"/>
      <c r="AT1549" s="256"/>
      <c r="AU1549" s="256"/>
      <c r="AV1549" s="259"/>
      <c r="AW1549" s="259"/>
      <c r="AX1549" s="256"/>
      <c r="AY1549" s="256"/>
      <c r="AZ1549" s="256"/>
      <c r="BA1549" s="256"/>
      <c r="BB1549" s="256"/>
      <c r="BC1549" s="256"/>
      <c r="BD1549" s="256"/>
      <c r="BE1549" s="256"/>
      <c r="BF1549" s="256"/>
      <c r="BG1549" s="256"/>
      <c r="BH1549" s="256"/>
      <c r="BI1549" s="256"/>
      <c r="BJ1549" s="256"/>
      <c r="BK1549" s="256"/>
      <c r="BL1549" s="262"/>
      <c r="BM1549" s="262"/>
      <c r="BN1549" s="262"/>
      <c r="BO1549" s="262"/>
      <c r="BP1549" s="262"/>
      <c r="BQ1549" s="262"/>
      <c r="BR1549" s="270"/>
      <c r="BS1549" s="270"/>
      <c r="BT1549" s="270"/>
      <c r="BU1549" s="270"/>
      <c r="BV1549" s="270"/>
      <c r="BW1549" s="270"/>
      <c r="BX1549" s="256"/>
      <c r="BY1549" s="256"/>
      <c r="BZ1549" s="256"/>
      <c r="CA1549" s="267"/>
      <c r="CB1549" s="267"/>
      <c r="CC1549" s="274"/>
      <c r="CD1549" s="267"/>
      <c r="CE1549" s="267"/>
      <c r="CF1549" s="267"/>
      <c r="CG1549" s="267"/>
      <c r="CH1549" s="267"/>
      <c r="CI1549" s="267"/>
      <c r="CJ1549" s="267"/>
      <c r="CK1549" s="267"/>
      <c r="CL1549" s="265"/>
      <c r="CM1549" s="272"/>
      <c r="CN1549" s="264"/>
      <c r="CO1549" s="138"/>
      <c r="CP1549" s="226"/>
      <c r="CQ1549" s="226"/>
      <c r="CR1549" s="226"/>
      <c r="CS1549" s="139"/>
      <c r="CT1549" s="139"/>
      <c r="CU1549" s="139"/>
      <c r="CV1549" s="139"/>
      <c r="CW1549" s="139"/>
      <c r="CX1549" s="139"/>
      <c r="CY1549" s="139"/>
      <c r="CZ1549" s="139"/>
      <c r="DA1549" s="139"/>
    </row>
    <row r="1550" spans="1:105" s="120" customFormat="1" ht="15" customHeight="1">
      <c r="A1550" s="228"/>
      <c r="B1550" s="427"/>
      <c r="C1550" s="430"/>
      <c r="D1550" s="237"/>
      <c r="E1550" s="237"/>
      <c r="F1550" s="243"/>
      <c r="G1550" s="122">
        <v>3</v>
      </c>
      <c r="H1550" s="84"/>
      <c r="I1550" s="84"/>
      <c r="J1550" s="84"/>
      <c r="K1550" s="84"/>
      <c r="L1550" s="84"/>
      <c r="M1550" s="84"/>
      <c r="N1550" s="84"/>
      <c r="O1550" s="84"/>
      <c r="P1550" s="84"/>
      <c r="Q1550" s="84"/>
      <c r="R1550" s="84"/>
      <c r="S1550" s="84"/>
      <c r="T1550" s="84"/>
      <c r="U1550" s="84"/>
      <c r="V1550" s="84"/>
      <c r="W1550" s="84"/>
      <c r="X1550" s="84"/>
      <c r="Y1550" s="84"/>
      <c r="Z1550" s="84"/>
      <c r="AA1550" s="84"/>
      <c r="AB1550" s="84"/>
      <c r="AC1550" s="80"/>
      <c r="AD1550" s="80"/>
      <c r="AE1550" s="80"/>
      <c r="AF1550" s="80"/>
      <c r="AG1550" s="80"/>
      <c r="AH1550" s="80"/>
      <c r="AI1550" s="80"/>
      <c r="AJ1550" s="80"/>
      <c r="AK1550" s="80"/>
      <c r="AL1550" s="80"/>
      <c r="AM1550" s="240"/>
      <c r="AN1550" s="240"/>
      <c r="AO1550" s="240"/>
      <c r="AP1550" s="240"/>
      <c r="AQ1550" s="240"/>
      <c r="AR1550" s="240"/>
      <c r="AS1550" s="240"/>
      <c r="AT1550" s="256"/>
      <c r="AU1550" s="256"/>
      <c r="AV1550" s="259"/>
      <c r="AW1550" s="259"/>
      <c r="AX1550" s="256"/>
      <c r="AY1550" s="256"/>
      <c r="AZ1550" s="256"/>
      <c r="BA1550" s="256"/>
      <c r="BB1550" s="256"/>
      <c r="BC1550" s="256"/>
      <c r="BD1550" s="256"/>
      <c r="BE1550" s="256"/>
      <c r="BF1550" s="256"/>
      <c r="BG1550" s="256"/>
      <c r="BH1550" s="256"/>
      <c r="BI1550" s="256"/>
      <c r="BJ1550" s="256"/>
      <c r="BK1550" s="256"/>
      <c r="BL1550" s="262"/>
      <c r="BM1550" s="262"/>
      <c r="BN1550" s="262"/>
      <c r="BO1550" s="262"/>
      <c r="BP1550" s="262"/>
      <c r="BQ1550" s="262"/>
      <c r="BR1550" s="270"/>
      <c r="BS1550" s="270"/>
      <c r="BT1550" s="270"/>
      <c r="BU1550" s="270"/>
      <c r="BV1550" s="270"/>
      <c r="BW1550" s="270"/>
      <c r="BX1550" s="256"/>
      <c r="BY1550" s="256"/>
      <c r="BZ1550" s="256"/>
      <c r="CA1550" s="267"/>
      <c r="CB1550" s="267"/>
      <c r="CC1550" s="274"/>
      <c r="CD1550" s="267"/>
      <c r="CE1550" s="267"/>
      <c r="CF1550" s="267"/>
      <c r="CG1550" s="267"/>
      <c r="CH1550" s="267"/>
      <c r="CI1550" s="267"/>
      <c r="CJ1550" s="267"/>
      <c r="CK1550" s="267"/>
      <c r="CL1550" s="265"/>
      <c r="CM1550" s="272"/>
      <c r="CN1550" s="264"/>
      <c r="CO1550" s="138"/>
      <c r="CP1550" s="226"/>
      <c r="CQ1550" s="226"/>
      <c r="CR1550" s="226"/>
      <c r="CS1550" s="139"/>
      <c r="CT1550" s="139"/>
      <c r="CU1550" s="139"/>
      <c r="CV1550" s="139"/>
      <c r="CW1550" s="139"/>
      <c r="CX1550" s="139"/>
      <c r="CY1550" s="139"/>
      <c r="CZ1550" s="139"/>
      <c r="DA1550" s="139"/>
    </row>
    <row r="1551" spans="1:105" s="120" customFormat="1" ht="15" customHeight="1">
      <c r="A1551" s="228"/>
      <c r="B1551" s="427"/>
      <c r="C1551" s="430"/>
      <c r="D1551" s="237"/>
      <c r="E1551" s="237"/>
      <c r="F1551" s="244"/>
      <c r="G1551" s="123">
        <v>3.9</v>
      </c>
      <c r="H1551" s="85"/>
      <c r="I1551" s="85"/>
      <c r="J1551" s="85"/>
      <c r="K1551" s="85"/>
      <c r="L1551" s="85"/>
      <c r="M1551" s="85"/>
      <c r="N1551" s="85"/>
      <c r="O1551" s="85"/>
      <c r="P1551" s="85"/>
      <c r="Q1551" s="85"/>
      <c r="R1551" s="85"/>
      <c r="S1551" s="85"/>
      <c r="T1551" s="85"/>
      <c r="U1551" s="85"/>
      <c r="V1551" s="85"/>
      <c r="W1551" s="85"/>
      <c r="X1551" s="85"/>
      <c r="Y1551" s="85"/>
      <c r="Z1551" s="85"/>
      <c r="AA1551" s="85"/>
      <c r="AB1551" s="85"/>
      <c r="AC1551" s="81"/>
      <c r="AD1551" s="81"/>
      <c r="AE1551" s="81"/>
      <c r="AF1551" s="81"/>
      <c r="AG1551" s="81"/>
      <c r="AH1551" s="81"/>
      <c r="AI1551" s="81"/>
      <c r="AJ1551" s="81"/>
      <c r="AK1551" s="81"/>
      <c r="AL1551" s="81"/>
      <c r="AM1551" s="240"/>
      <c r="AN1551" s="240"/>
      <c r="AO1551" s="240"/>
      <c r="AP1551" s="240"/>
      <c r="AQ1551" s="240"/>
      <c r="AR1551" s="240"/>
      <c r="AS1551" s="240"/>
      <c r="AT1551" s="256"/>
      <c r="AU1551" s="256"/>
      <c r="AV1551" s="259"/>
      <c r="AW1551" s="259"/>
      <c r="AX1551" s="256"/>
      <c r="AY1551" s="256"/>
      <c r="AZ1551" s="256"/>
      <c r="BA1551" s="256"/>
      <c r="BB1551" s="256"/>
      <c r="BC1551" s="256"/>
      <c r="BD1551" s="256"/>
      <c r="BE1551" s="256"/>
      <c r="BF1551" s="256"/>
      <c r="BG1551" s="256"/>
      <c r="BH1551" s="256"/>
      <c r="BI1551" s="256"/>
      <c r="BJ1551" s="256"/>
      <c r="BK1551" s="256"/>
      <c r="BL1551" s="262"/>
      <c r="BM1551" s="262"/>
      <c r="BN1551" s="262"/>
      <c r="BO1551" s="262"/>
      <c r="BP1551" s="262"/>
      <c r="BQ1551" s="262"/>
      <c r="BR1551" s="270"/>
      <c r="BS1551" s="270"/>
      <c r="BT1551" s="270"/>
      <c r="BU1551" s="270"/>
      <c r="BV1551" s="270"/>
      <c r="BW1551" s="270"/>
      <c r="BX1551" s="256"/>
      <c r="BY1551" s="256"/>
      <c r="BZ1551" s="256"/>
      <c r="CA1551" s="267"/>
      <c r="CB1551" s="267"/>
      <c r="CC1551" s="274"/>
      <c r="CD1551" s="267"/>
      <c r="CE1551" s="267"/>
      <c r="CF1551" s="267"/>
      <c r="CG1551" s="267"/>
      <c r="CH1551" s="267"/>
      <c r="CI1551" s="267"/>
      <c r="CJ1551" s="267"/>
      <c r="CK1551" s="267"/>
      <c r="CL1551" s="265"/>
      <c r="CM1551" s="272"/>
      <c r="CN1551" s="264"/>
      <c r="CO1551" s="138"/>
      <c r="CP1551" s="226"/>
      <c r="CQ1551" s="226"/>
      <c r="CR1551" s="226"/>
      <c r="CS1551" s="139"/>
      <c r="CT1551" s="139"/>
      <c r="CU1551" s="139"/>
      <c r="CV1551" s="139"/>
      <c r="CW1551" s="139"/>
      <c r="CX1551" s="139"/>
      <c r="CY1551" s="139"/>
      <c r="CZ1551" s="139"/>
      <c r="DA1551" s="139"/>
    </row>
    <row r="1552" spans="1:105" s="120" customFormat="1" ht="15" customHeight="1">
      <c r="A1552" s="229"/>
      <c r="B1552" s="428"/>
      <c r="C1552" s="431"/>
      <c r="D1552" s="238"/>
      <c r="E1552" s="238"/>
      <c r="F1552" s="245" t="s">
        <v>83</v>
      </c>
      <c r="G1552" s="246"/>
      <c r="H1552" s="82"/>
      <c r="I1552" s="82"/>
      <c r="J1552" s="82"/>
      <c r="K1552" s="82"/>
      <c r="L1552" s="82"/>
      <c r="M1552" s="82"/>
      <c r="N1552" s="82"/>
      <c r="O1552" s="82"/>
      <c r="P1552" s="82"/>
      <c r="Q1552" s="82"/>
      <c r="R1552" s="82"/>
      <c r="S1552" s="82"/>
      <c r="T1552" s="82"/>
      <c r="U1552" s="82">
        <v>1</v>
      </c>
      <c r="V1552" s="82"/>
      <c r="W1552" s="82"/>
      <c r="X1552" s="82"/>
      <c r="Y1552" s="82"/>
      <c r="Z1552" s="82"/>
      <c r="AA1552" s="82"/>
      <c r="AB1552" s="82"/>
      <c r="AC1552" s="35"/>
      <c r="AD1552" s="35"/>
      <c r="AE1552" s="35"/>
      <c r="AF1552" s="35"/>
      <c r="AG1552" s="35"/>
      <c r="AH1552" s="35"/>
      <c r="AI1552" s="35"/>
      <c r="AJ1552" s="35"/>
      <c r="AK1552" s="35"/>
      <c r="AL1552" s="35"/>
      <c r="AM1552" s="241"/>
      <c r="AN1552" s="241"/>
      <c r="AO1552" s="241"/>
      <c r="AP1552" s="241"/>
      <c r="AQ1552" s="241"/>
      <c r="AR1552" s="241"/>
      <c r="AS1552" s="241"/>
      <c r="AT1552" s="257"/>
      <c r="AU1552" s="257"/>
      <c r="AV1552" s="260"/>
      <c r="AW1552" s="260"/>
      <c r="AX1552" s="257"/>
      <c r="AY1552" s="257"/>
      <c r="AZ1552" s="257"/>
      <c r="BA1552" s="257"/>
      <c r="BB1552" s="257"/>
      <c r="BC1552" s="257"/>
      <c r="BD1552" s="257"/>
      <c r="BE1552" s="257"/>
      <c r="BF1552" s="257"/>
      <c r="BG1552" s="257"/>
      <c r="BH1552" s="257"/>
      <c r="BI1552" s="257"/>
      <c r="BJ1552" s="257"/>
      <c r="BK1552" s="257"/>
      <c r="BL1552" s="263"/>
      <c r="BM1552" s="263"/>
      <c r="BN1552" s="263"/>
      <c r="BO1552" s="263"/>
      <c r="BP1552" s="263"/>
      <c r="BQ1552" s="263"/>
      <c r="BR1552" s="271"/>
      <c r="BS1552" s="271"/>
      <c r="BT1552" s="271"/>
      <c r="BU1552" s="271"/>
      <c r="BV1552" s="271"/>
      <c r="BW1552" s="271"/>
      <c r="BX1552" s="257"/>
      <c r="BY1552" s="257"/>
      <c r="BZ1552" s="257"/>
      <c r="CA1552" s="268"/>
      <c r="CB1552" s="268"/>
      <c r="CC1552" s="275"/>
      <c r="CD1552" s="268"/>
      <c r="CE1552" s="268"/>
      <c r="CF1552" s="268"/>
      <c r="CG1552" s="268"/>
      <c r="CH1552" s="268"/>
      <c r="CI1552" s="268"/>
      <c r="CJ1552" s="268"/>
      <c r="CK1552" s="268"/>
      <c r="CL1552" s="265"/>
      <c r="CM1552" s="272"/>
      <c r="CN1552" s="264"/>
      <c r="CO1552" s="138"/>
      <c r="CP1552" s="226"/>
      <c r="CQ1552" s="226"/>
      <c r="CR1552" s="226"/>
      <c r="CS1552" s="139"/>
      <c r="CT1552" s="139"/>
      <c r="CU1552" s="139"/>
      <c r="CV1552" s="139"/>
      <c r="CW1552" s="139"/>
      <c r="CX1552" s="139"/>
      <c r="CY1552" s="139"/>
      <c r="CZ1552" s="139"/>
      <c r="DA1552" s="139"/>
    </row>
    <row r="1553" spans="1:105" s="120" customFormat="1" ht="15" customHeight="1">
      <c r="A1553" s="227">
        <f t="shared" ref="A1553" si="578">A1545+1</f>
        <v>192</v>
      </c>
      <c r="B1553" s="426" t="s">
        <v>766</v>
      </c>
      <c r="C1553" s="429" t="s">
        <v>984</v>
      </c>
      <c r="D1553" s="236">
        <v>44253</v>
      </c>
      <c r="E1553" s="236" t="s">
        <v>1252</v>
      </c>
      <c r="F1553" s="253" t="s">
        <v>80</v>
      </c>
      <c r="G1553" s="254"/>
      <c r="H1553" s="82" t="s">
        <v>69</v>
      </c>
      <c r="I1553" s="82"/>
      <c r="J1553" s="82" t="s">
        <v>60</v>
      </c>
      <c r="K1553" s="82" t="s">
        <v>60</v>
      </c>
      <c r="L1553" s="82" t="s">
        <v>60</v>
      </c>
      <c r="M1553" s="82" t="s">
        <v>60</v>
      </c>
      <c r="N1553" s="82" t="s">
        <v>60</v>
      </c>
      <c r="O1553" s="82"/>
      <c r="P1553" s="82" t="s">
        <v>60</v>
      </c>
      <c r="Q1553" s="82" t="s">
        <v>60</v>
      </c>
      <c r="R1553" s="82" t="s">
        <v>60</v>
      </c>
      <c r="S1553" s="82" t="s">
        <v>60</v>
      </c>
      <c r="T1553" s="82" t="s">
        <v>60</v>
      </c>
      <c r="U1553" s="82" t="s">
        <v>67</v>
      </c>
      <c r="V1553" s="82"/>
      <c r="W1553" s="82" t="s">
        <v>81</v>
      </c>
      <c r="X1553" s="82" t="s">
        <v>60</v>
      </c>
      <c r="Y1553" s="82" t="s">
        <v>60</v>
      </c>
      <c r="Z1553" s="82" t="s">
        <v>60</v>
      </c>
      <c r="AA1553" s="82" t="s">
        <v>60</v>
      </c>
      <c r="AB1553" s="82" t="s">
        <v>60</v>
      </c>
      <c r="AC1553" s="82"/>
      <c r="AD1553" s="82" t="s">
        <v>60</v>
      </c>
      <c r="AE1553" s="82" t="s">
        <v>60</v>
      </c>
      <c r="AF1553" s="82" t="s">
        <v>60</v>
      </c>
      <c r="AG1553" s="82" t="s">
        <v>60</v>
      </c>
      <c r="AH1553" s="82" t="s">
        <v>60</v>
      </c>
      <c r="AI1553" s="82" t="s">
        <v>1471</v>
      </c>
      <c r="AJ1553" s="82"/>
      <c r="AK1553" s="82" t="s">
        <v>60</v>
      </c>
      <c r="AL1553" s="82" t="s">
        <v>60</v>
      </c>
      <c r="AM1553" s="239">
        <f>COUNTIF(H1553:AL1553,"PH")+COUNTIF(H1553:AL1553,"PH/L")+COUNTIF(H1553:AL1553,"PM")</f>
        <v>0</v>
      </c>
      <c r="AN1553" s="239">
        <f>COUNTIF(H1553:AL1553,"PD")+COUNTIF(H1553:AL1553,"PDD")+COUNTIF(H1553:AL1553,"P/DS")/2+COUNTIF(H1553:AL1553,"PMD")</f>
        <v>0</v>
      </c>
      <c r="AO1553" s="239">
        <f>COUNTIF(H1553:AL1553,"PN")+COUNTIF(H1553:AL1553,"P/NS")/2+COUNTIF(H1553:AL1553,"PH")+COUNTIF(H1553:AL1553,"PH/F")/2+COUNTIF(H1553:AL1553,"PH/L")/2+COUNTIF(H1553:AL1553,"PM")</f>
        <v>0</v>
      </c>
      <c r="AP1553" s="239">
        <f>COUNTIF(H1553:AL1553,"BH")+COUNTIF(H1553:AL1553,"AL/BL")+COUNTIF(H1553:AL1553,"UL/BL")+COUNTIF(H1553:AL1553,"BM")</f>
        <v>0</v>
      </c>
      <c r="AQ1553" s="239">
        <f>COUNTIF(H1553:AL1553,"DS")+COUNTIF(H1553:AL1553,"AL/DS")/2+COUNTIF(H1553:AL1553,"UL/DS")/2+COUNTIF(H1553:AL1553,"CT")+COUNTIF(H1553:AL1553,"MD")</f>
        <v>23</v>
      </c>
      <c r="AR1553" s="239">
        <f>COUNTIF(H1553:AL1553,"NS")+COUNTIF(H1553:AL1553,"AL/NS")/2+COUNTIF(H1553:AL1553,"UL/NS")/2+COUNTIF(H1553:AL1553,"BH")+COUNTIF(H1553:AL1553,"AL/BF")/2+COUNTIF(H1553:AL1553,"AL/BL")/2+COUNTIF(H1553:AL1553,"UL/BL")/2+COUNTIF(H1553:AL1553,"UL/BF")/2+COUNTIF(H1553:AL1553,"BM")</f>
        <v>0</v>
      </c>
      <c r="AS1553" s="239">
        <f>COUNTIF(H1553:AL1553,"AL")+COUNTIF(H1553:AL1553,"AL/DS")/2+COUNTIF(H1553:AL1553,"AL/NS")/2+COUNTIF(H1553:AL1553,"NH")+COUNTIF(H1553:AL1553,"SL")+COUNTIF(H1553:AL1553,"NHD")+COUNTIF(H1553:AL1553,"B")+COUNTIF(H1553:AL1553,"HL")+COUNTIF(H1553:AL1553,"AL/BF")/2+COUNTIF(H1553:AL1553,"AL/BL")/2</f>
        <v>2.5</v>
      </c>
      <c r="AT1553" s="255">
        <f>COUNTIF(H1553:AL1553,"PD")+COUNTIF(H1553:AL1553,"PN")+COUNTIF(H1553:AL1553,"P/DS")/2+COUNTIF(H1553:AL1553,"P/NS")/2+COUNTIF(H1553:AL1553,"DS")+COUNTIF(H1553:AL1553,"NS")+COUNTIF(H1553:AL1553,"AL")+COUNTIF(H1553:AL1553,"AL/DS")+COUNTIF(H1553:AL1553,"AL/NS")+COUNTIF(H1553:AL1553,"NH")+COUNTIF(H1553:AL1553,"SL")+COUNTIF(H1553:AL1553,"UL/DS")/2+COUNTIF(H1553:AL1553,"UL/NS")/2+COUNTIF(H1553:AL1553,"CT")+COUNTIF(H1553:AL1553,"NHD")+COUNTIF(H1553:AL1553,"PDD")+COUNTIF(H1553:AL1553,"B")+COUNTIF(H1553:AL1553,"HL")+COUNTIF(H1553:AL1553,"PH")+COUNTIF(H1553:AL1553,"BH")+COUNTIF(H1553:AL1553,"AL/BF")+COUNTIF(H1553:AL1553,"AL/BL")+COUNTIF(H1553:AL1553,"UL/BF")/2+COUNTIF(H1553:AL1553,"UL/BL")/2+COUNTIF(H1553:AL1553,"PH/F")/2+COUNTIF(H1553:AL1553,"PH/L")/2+COUNTIF(H1553:AL1553,"MD")+COUNTIF(H1553:AL1553,"PMD")+COUNTIF(H1553:AL1553,"PM")+COUNTIF(H1553:AL1553,"BM")</f>
        <v>25.5</v>
      </c>
      <c r="AU1553" s="255">
        <f>COUNTIF(H1553:AL1553,"P/DS")/2+COUNTIF(H1553:AL1553,"P/NS")/2+COUNTIF(H1553:AL1553,"IL")+COUNTIF(H1553:AL1553,"NL")+COUNTIF(H1553:AL1553,"UL")+COUNTIF(H1553:AL1553,"UL/DS")/2+COUNTIF(H1553:AL1553,"UL/NS")/2+COUNTIF(H1553:AL1553,"KT")+COUNTIF(H1553:AL1553,"UL/BF")/2+COUNTIF(H1553:AL1553,"UL/BL")/2+COUNTIF(H1553:AL1553,"PH/F")/2+COUNTIF(H1553:AL1553,"PH/L")/2+COUNTIF(H1553:AL1553,"NB")</f>
        <v>0.5</v>
      </c>
      <c r="AV1553" s="258">
        <f>COUNTIF(H1553:AL1553,"PN")+COUNTIF(H1553:AL1553,"TVD")+COUNTIF(H1553:AL1553,"PH")+COUNTIF(H1553:AL1553,"PM")+COUNTIF(H1553:AL1553,"PDD")-COUNTIFS(H1553:AL1553,"PN",H1560:AL1560,"&gt;=3")-COUNTIFS(H1553:AL1553,"PM",H1560:AL1560,"&gt;=3")</f>
        <v>0</v>
      </c>
      <c r="AW1553" s="258">
        <f>COUNTIF(H1553:AL1553,"NS")+COUNTIF(H1553:AL1553,"D")+COUNTIF(H1553:AL1553,"BH")+COUNTIF(H1553:AL1553,"NHD")+COUNTIF(H1553:AL1553,"BM")-COUNTIFS(H1553:AL1553,"NS",H1560:AL1560,"&gt;=3")-COUNTIFS(H1553:AL1553,"BH",H1560:AL1560,"&gt;=3")-COUNTIFS(H1553:AL1553,"BM",H1560:AL1560,"&gt;=3")</f>
        <v>0</v>
      </c>
      <c r="AX1553" s="255">
        <f>COUNTIF(H1553:AL1553,"AL")+COUNTIF(H1553:AL1553,"AL/DS")/2+COUNTIF(H1553:AL1553,"AL/NS")/2+COUNTIF(H1553:AL1553,"AL/BF")+COUNTIF(H1553:AL1553,"AL/BL")/2</f>
        <v>1.5</v>
      </c>
      <c r="AY1553" s="255">
        <f>COUNTIF(H1553:AL1553,"SL")</f>
        <v>0</v>
      </c>
      <c r="AZ1553" s="255">
        <f>COUNTIF(H1553:AL1553,"NH")</f>
        <v>1</v>
      </c>
      <c r="BA1553" s="255">
        <f>COUNTIF(H1553:AL1553,"HL")</f>
        <v>0</v>
      </c>
      <c r="BB1553" s="255">
        <f>COUNTIF(G1553:AL1553,"P/DS")/2+COUNTIF(G1553:AL1553,"P/NS")/2+COUNTIF(G1553:AL1553,"UL")+COUNTIF(G1553:AL1553,"UL/DS")/2+COUNTIF(G1553:AL1553,"UL/NS")/2+COUNTIF(G1553:AL1553,"UL/BL")/2+COUNTIF(G1553:AL1553,"UL/BF")/2+COUNTIF(G1553:AL1553,"PH/F")/2+COUNTIF(G1553:AL1553,"PH/L")/2</f>
        <v>0.5</v>
      </c>
      <c r="BC1553" s="255">
        <f>COUNTIF(H1553:AL1553,"NB")</f>
        <v>0</v>
      </c>
      <c r="BD1553" s="255">
        <f>COUNTIF(H1553:AL1553,"NL")</f>
        <v>0</v>
      </c>
      <c r="BE1553" s="255">
        <f>COUNTIF(H1553:AL1553,"IL")</f>
        <v>0</v>
      </c>
      <c r="BF1553" s="255">
        <f>COUNTIF(H1553:AL1553,"KT")</f>
        <v>0</v>
      </c>
      <c r="BG1553" s="255">
        <f>COUNTIF(H1553:AL1553,"L70")</f>
        <v>0</v>
      </c>
      <c r="BH1553" s="255">
        <f>COUNTIF(H1553:AL1553,"MD")</f>
        <v>0</v>
      </c>
      <c r="BI1553" s="255">
        <f>COUNTIF(H1553:AL1553,"PMD")</f>
        <v>0</v>
      </c>
      <c r="BJ1553" s="255">
        <f>COUNTIF(H1553:AL1553,"PM")</f>
        <v>0</v>
      </c>
      <c r="BK1553" s="255">
        <f>COUNTIF(H1553:AL1553,"BM")</f>
        <v>0</v>
      </c>
      <c r="BL1553" s="261">
        <f>SUMIF(H1553:AL1553,"PD",H1554:AL1554)+SUMIF(H1553:AL1553,"PN",H1554:AL1554)+SUMIF(H1553:AL1553,"P/DS",H1554:AL1554)+SUMIF(H1553:AL1553,"PN/F",H1554:AL1554)+SUMIF(H1553:AL1553,"PN/L",H1554:AL1554)+SUMIF(H1553:AL1553,"TV",H1554:AL1554)+SUMIF(H1553:AL1553,"TVD",H1554:AL1554)+SUMIF(H1553:AL1553,"PDD",H1554:AL1554)</f>
        <v>0</v>
      </c>
      <c r="BM1553" s="261">
        <f>SUMIF(H1553:AL1553,"PD",H1555:AL1555)+SUMIF(H1553:AL1553,"PN",H1555:AL1555)+SUMIF(H1553:AL1553,"P/DS",H1555:AL1555)+SUMIF(H1553:AL1553,"PN/F",H1555:AL1555)+SUMIF(H1553:AL1553,"PN/L",H1555:AL1555)+SUMIF(H1553:AL1553,"TV",H1555:AL1555)+SUMIF(H1553:AL1553,"TVD",H1555:AL1555)+SUMIF(H1553:AL1553,"PDD",H1555:AL1555)+SUMIF(H1553:AL1553,"PMD",H1555:AL1555)</f>
        <v>0</v>
      </c>
      <c r="BN1553" s="261">
        <f>SUMIF(H1553:AL1553,"PD",H1556:AL1556)+SUMIF(H1553:AL1553,"PN",H1556:AL1556)+SUMIF(H1553:AL1553,"P/DS",H1556:AL1556)+SUMIF(H1553:AL1553,"PN/F",H1556:AL1556)+SUMIF(H1553:AL1553,"PN/L",H1556:AL1556)+SUMIF(H1553:AL1553,"TV",H1556:AL1556)+SUMIF(H1553:AL1553,"TVD",H1556:AL1556)</f>
        <v>0</v>
      </c>
      <c r="BO1553" s="261">
        <f>SUMIF(H1553:AL1553,"PD",H1557:AL1557)+SUMIF(H1553:AL1553,"PN",H1557:AL1557)+SUMIF(H1553:AL1553,"P/DS",H1557:AL1557)+SUMIF(H1553:AL1553,"PN/F",H1557:AL1557)+SUMIF(H1553:AL1553,"PN/L",H1557:AL1557)+SUMIF(H1553:AL1553,"TV",H1557:AL1557)+SUMIF(H1553:AL1553,"TVD",H1557:AL1557)</f>
        <v>0</v>
      </c>
      <c r="BP1553" s="261">
        <f>SUMIF(H1553:AL1553,"PD",H1558:AL1558)+SUMIF(H1553:AL1553,"PN",H1558:AL1558)+SUMIF(H1553:AL1553,"P/DS",H1558:AL1558)+SUMIF(H1553:AL1553,"PN/F",H1558:AL1558)+SUMIF(H1553:AL1553,"PN/L",H1558:AL1558)+SUMIF(H1553:AL1553,"TV",H1558:AL1558)+SUMIF(H1553:AL1553,"TVD",H1558:AL1558)+SUMIF(H1553:AL1553,"PDD",H1558:AL1558)+SUMIF(H1553:AL1553,"PH",H1558:AL1558)+SUMIF(H1553:AL1553,"PM",H1558:AL1558)</f>
        <v>0</v>
      </c>
      <c r="BQ1553" s="261">
        <f>SUMIF(H1553:AL1553,"PD",H1559:AL1559)+SUMIF(H1553:AL1553,"PN",H1559:AL1559)+SUMIF(H1553:AL1553,"P/DS",H1559:AL1559)+SUMIF(H1553:AL1553,"PN/F",H1559:AL1559)+SUMIF(H1553:AL1553,"PN/L",H1559:AL1559)+SUMIF(H1553:AL1553,"TV",H1559:AL1559)+SUMIF(H1553:AL1553,"TVD",H1559:AL1559)+SUMIF(H1553:AL1553,"PDD",H1559:AL1559)+SUMIF(H1553:AL1553,"PH",H1559:AL1559)+SUMIF(H1553:AL1553,"PM",H1559:AL1559)</f>
        <v>0</v>
      </c>
      <c r="BR1553" s="269">
        <f>SUM(H1554:AL1554)-BL1553</f>
        <v>11</v>
      </c>
      <c r="BS1553" s="269">
        <f>SUM(H1555:AL1555)-BM1553</f>
        <v>0</v>
      </c>
      <c r="BT1553" s="269">
        <f>SUM(H1556:AL1556)-BN1553</f>
        <v>0</v>
      </c>
      <c r="BU1553" s="269">
        <f>SUM(H1557:AL1557)-BO1553</f>
        <v>0</v>
      </c>
      <c r="BV1553" s="269">
        <f>SUM(H1558:AL1558)-BP1553</f>
        <v>0</v>
      </c>
      <c r="BW1553" s="269">
        <f>SUM(H1559:AL1559)-BQ1553</f>
        <v>0</v>
      </c>
      <c r="BX1553" s="255">
        <f>SUMIF(H1553:AL1553,"PD",H1560:AL1560)+SUMIF(H1553:AL1553,"PN",H1560:AL1560)+SUMIF(H1553:AL1553,"P/DS",H1560:AL1560)+SUMIF(H1553:AL1553,"PN/F",H1560:AL1560)+SUMIF(H1553:AL1553,"PN/L",H1560:AL1560)</f>
        <v>0</v>
      </c>
      <c r="BY1553" s="255">
        <f>SUM(H1560:AL1560)-BX1553</f>
        <v>0</v>
      </c>
      <c r="BZ1553" s="255">
        <f t="shared" ref="BZ1553" si="579">+SUM(BL1553:BW1560)</f>
        <v>11</v>
      </c>
      <c r="CA1553" s="266">
        <f>(COUNTIFS(H1553:AL1553,"PD",H1554:AL1554,"&gt;=2"))*0.5-IF(CN1553="VP",COUNTIFS($H$16:$AL$16,"SAT",H1553:AL1553,"PD",H1554:AL1554,"&gt;=2"))*0.5</f>
        <v>0</v>
      </c>
      <c r="CB1553" s="266">
        <f>(COUNTIFS(H1553:AL1553,"PN",H1555:AL1555,"&gt;=0.5",H1554:AL1554,"&gt;=1.5"))*0.5+COUNTIFS(H1553:AL1553,"PDD",H1555:AL1555,"&gt;=0.5",H1554:AL1554,"&gt;=1.5")*0.5</f>
        <v>0</v>
      </c>
      <c r="CC1553" s="273">
        <f>(COUNTIFS(H1553:AL1553,"TV",H1555:AL1555,"&gt;=10"))*0.5+(COUNTIFS(H1553:AL1553,"PMD",H1555:AL1555,"&gt;=2"))*0.5</f>
        <v>0</v>
      </c>
      <c r="CD1553" s="266">
        <f>(COUNTIFS(H1553:AL1553,"TVD",H1557:AL1557,"&gt;=6.5",H1555:AL1555,"&gt;=3.5"))*0.5</f>
        <v>0</v>
      </c>
      <c r="CE1553" s="266">
        <f>(COUNTIFS(H1553:AL1553,"PD",H1558:AL1558,"&gt;=10"))*0.5</f>
        <v>0</v>
      </c>
      <c r="CF1553" s="266">
        <f>(COUNTIFS(H1553:AL1553,"PDD",H1558:AL1558,"&gt;=3.5",H1559:AL1559,"&gt;=6.5")+COUNTIFS(H1553:AL1553,"PH",H1559:AL1559,"&gt;=0.5",H1558:AL1558,"&gt;=1.5")+COUNTIFS(H1553:AL1553,"PM",H1559:AL1559,"&gt;=0.5",H1558:AL1558,"&gt;=1.5"))*0.5</f>
        <v>0</v>
      </c>
      <c r="CG1553" s="266">
        <f>(COUNTIFS(H1553:AL1553,"DS",H1554:AL1554,"&gt;=2")+COUNTIFS(H1553:AL1553,"AL/DS",H1554:AL1554,"&gt;=2"))*0.5-IF(CN1553="VP",COUNTIFS($H$16:$AL$16,"SAT",H1553:AL1553,"DS",H1554:AL1554,"&gt;=2"))*0.5</f>
        <v>2</v>
      </c>
      <c r="CH1553" s="266">
        <f>(COUNTIFS(H1553:AL1553,"NS",H1555:AL1555,"&gt;=0.5",H1554:AL1554,"&gt;=1.5")+COUNTIFS(H1553:AL1553,"AL/NS",H1555:AL1555,"&gt;=0.5",H1554:AL1554,"&gt;=1.5")+COUNTIFS(H1553:AL1553,"NHD",H1555:AL1555,"&gt;=4.5",H1558:AL1558,"&gt;=2",H1554:AL1554,"&gt;=1.5"))*0.5</f>
        <v>0</v>
      </c>
      <c r="CI1553" s="266">
        <f>(COUNTIF(H1555:AL1555,"&gt;=10")+COUNTIFS(H1553:AL1553,"MD",H1555:AL1555,"&gt;=2")-COUNTIFS(H1553:AL1553,"TV",H1555:AL1555,"&gt;=10"))*0.5</f>
        <v>0</v>
      </c>
      <c r="CJ1553" s="266">
        <f>(COUNTIFS(H1553:AL1553,"D",H1557:AL1557,"&gt;=6.5",H1555:AL1555,"&gt;=3.5"))*0.5</f>
        <v>0</v>
      </c>
      <c r="CK1553" s="266">
        <f>(COUNTIF(H1558:AL1558,"&gt;=10")-COUNTIFS(H1553:AL1553,"PD",H1558:AL1558,"&gt;=10"))*0.5</f>
        <v>0</v>
      </c>
      <c r="CL1553" s="265">
        <f>(COUNTIFS(H1553:AL1553,"NHD",H1558:AL1558,"&gt;=3.5",H1559:AL1559,"&gt;=6.5")+COUNTIFS(H1553:AL1553,"BH",H1558:AL1558,"&gt;=1.5",H1559:AL1559,"&gt;=0.5")+COUNTIFS(H1553:AL1553,"BM",H1558:AL1558,"&gt;=1.5",H1559:AL1559,"&gt;=0.5")+COUNTIFS(H1553:AL1553,"D",H1558:AL1558,"&gt;=1.5",H1559:AL1559,"&gt;=0.5"))*0.5</f>
        <v>0</v>
      </c>
      <c r="CM1553" s="272"/>
      <c r="CN1553" s="264" t="s">
        <v>723</v>
      </c>
      <c r="CO1553" s="138">
        <f t="shared" ref="CO1553" si="580">+AM1553+AN1553+AO1553+AP1553+AQ1553+AR1553+AS1553+AU1553+BG1553</f>
        <v>26</v>
      </c>
      <c r="CP1553" s="225">
        <f>+SUM(I1554:I1559)-I1560</f>
        <v>0</v>
      </c>
      <c r="CQ1553" s="225">
        <f>+SUM(J1554:J1559)-J1560</f>
        <v>2.5</v>
      </c>
      <c r="CR1553" s="225">
        <f>+SUM(K1554:K1559)-K1560</f>
        <v>2.5</v>
      </c>
      <c r="CS1553" s="139"/>
      <c r="CT1553" s="139"/>
      <c r="CU1553" s="139"/>
      <c r="CV1553" s="139"/>
      <c r="CW1553" s="139"/>
      <c r="CX1553" s="139"/>
      <c r="CY1553" s="139"/>
      <c r="CZ1553" s="139"/>
      <c r="DA1553" s="139"/>
    </row>
    <row r="1554" spans="1:105" s="120" customFormat="1" ht="15" customHeight="1">
      <c r="A1554" s="228"/>
      <c r="B1554" s="427"/>
      <c r="C1554" s="430"/>
      <c r="D1554" s="237"/>
      <c r="E1554" s="237"/>
      <c r="F1554" s="242" t="s">
        <v>82</v>
      </c>
      <c r="G1554" s="121">
        <v>1.5</v>
      </c>
      <c r="H1554" s="83"/>
      <c r="I1554" s="83"/>
      <c r="J1554" s="83">
        <v>2.5</v>
      </c>
      <c r="K1554" s="83">
        <v>2.5</v>
      </c>
      <c r="L1554" s="83"/>
      <c r="M1554" s="83"/>
      <c r="N1554" s="83">
        <v>2.5</v>
      </c>
      <c r="O1554" s="83"/>
      <c r="P1554" s="83">
        <v>2.5</v>
      </c>
      <c r="Q1554" s="83"/>
      <c r="R1554" s="83"/>
      <c r="S1554" s="83">
        <v>1</v>
      </c>
      <c r="T1554" s="83"/>
      <c r="U1554" s="83"/>
      <c r="V1554" s="83"/>
      <c r="W1554" s="83"/>
      <c r="X1554" s="83"/>
      <c r="Y1554" s="83"/>
      <c r="Z1554" s="83"/>
      <c r="AA1554" s="83"/>
      <c r="AB1554" s="83"/>
      <c r="AC1554" s="79"/>
      <c r="AD1554" s="79"/>
      <c r="AE1554" s="79"/>
      <c r="AF1554" s="79"/>
      <c r="AG1554" s="79"/>
      <c r="AH1554" s="79"/>
      <c r="AI1554" s="79"/>
      <c r="AJ1554" s="79"/>
      <c r="AK1554" s="79"/>
      <c r="AL1554" s="79"/>
      <c r="AM1554" s="240"/>
      <c r="AN1554" s="240"/>
      <c r="AO1554" s="240"/>
      <c r="AP1554" s="240"/>
      <c r="AQ1554" s="240"/>
      <c r="AR1554" s="240"/>
      <c r="AS1554" s="240"/>
      <c r="AT1554" s="256"/>
      <c r="AU1554" s="256"/>
      <c r="AV1554" s="259"/>
      <c r="AW1554" s="259"/>
      <c r="AX1554" s="256"/>
      <c r="AY1554" s="256"/>
      <c r="AZ1554" s="256"/>
      <c r="BA1554" s="256"/>
      <c r="BB1554" s="256"/>
      <c r="BC1554" s="256"/>
      <c r="BD1554" s="256"/>
      <c r="BE1554" s="256"/>
      <c r="BF1554" s="256"/>
      <c r="BG1554" s="256"/>
      <c r="BH1554" s="256"/>
      <c r="BI1554" s="256"/>
      <c r="BJ1554" s="256"/>
      <c r="BK1554" s="256"/>
      <c r="BL1554" s="262"/>
      <c r="BM1554" s="262"/>
      <c r="BN1554" s="262"/>
      <c r="BO1554" s="262"/>
      <c r="BP1554" s="262"/>
      <c r="BQ1554" s="262"/>
      <c r="BR1554" s="270"/>
      <c r="BS1554" s="270"/>
      <c r="BT1554" s="270"/>
      <c r="BU1554" s="270"/>
      <c r="BV1554" s="270"/>
      <c r="BW1554" s="270"/>
      <c r="BX1554" s="256"/>
      <c r="BY1554" s="256"/>
      <c r="BZ1554" s="256"/>
      <c r="CA1554" s="267"/>
      <c r="CB1554" s="267"/>
      <c r="CC1554" s="274"/>
      <c r="CD1554" s="267"/>
      <c r="CE1554" s="267"/>
      <c r="CF1554" s="267"/>
      <c r="CG1554" s="267"/>
      <c r="CH1554" s="267"/>
      <c r="CI1554" s="267"/>
      <c r="CJ1554" s="267"/>
      <c r="CK1554" s="267"/>
      <c r="CL1554" s="265"/>
      <c r="CM1554" s="272"/>
      <c r="CN1554" s="264"/>
      <c r="CO1554" s="138"/>
      <c r="CP1554" s="226"/>
      <c r="CQ1554" s="226"/>
      <c r="CR1554" s="226"/>
      <c r="CS1554" s="139"/>
      <c r="CT1554" s="139"/>
      <c r="CU1554" s="139"/>
      <c r="CV1554" s="139"/>
      <c r="CW1554" s="139"/>
      <c r="CX1554" s="139"/>
      <c r="CY1554" s="139"/>
      <c r="CZ1554" s="139"/>
      <c r="DA1554" s="139"/>
    </row>
    <row r="1555" spans="1:105" s="120" customFormat="1" ht="15" customHeight="1">
      <c r="A1555" s="228"/>
      <c r="B1555" s="427"/>
      <c r="C1555" s="430"/>
      <c r="D1555" s="237"/>
      <c r="E1555" s="237"/>
      <c r="F1555" s="243"/>
      <c r="G1555" s="122">
        <v>2</v>
      </c>
      <c r="H1555" s="84"/>
      <c r="I1555" s="84"/>
      <c r="J1555" s="84"/>
      <c r="K1555" s="84"/>
      <c r="L1555" s="84"/>
      <c r="M1555" s="84"/>
      <c r="N1555" s="84"/>
      <c r="O1555" s="84"/>
      <c r="P1555" s="84"/>
      <c r="Q1555" s="84"/>
      <c r="R1555" s="84"/>
      <c r="S1555" s="84"/>
      <c r="T1555" s="84"/>
      <c r="U1555" s="84"/>
      <c r="V1555" s="84"/>
      <c r="W1555" s="84"/>
      <c r="X1555" s="84"/>
      <c r="Y1555" s="84"/>
      <c r="Z1555" s="84"/>
      <c r="AA1555" s="84"/>
      <c r="AB1555" s="84"/>
      <c r="AC1555" s="80"/>
      <c r="AD1555" s="80"/>
      <c r="AE1555" s="80"/>
      <c r="AF1555" s="80"/>
      <c r="AG1555" s="80"/>
      <c r="AH1555" s="80"/>
      <c r="AI1555" s="80"/>
      <c r="AJ1555" s="80"/>
      <c r="AK1555" s="80"/>
      <c r="AL1555" s="80"/>
      <c r="AM1555" s="240"/>
      <c r="AN1555" s="240"/>
      <c r="AO1555" s="240"/>
      <c r="AP1555" s="240"/>
      <c r="AQ1555" s="240"/>
      <c r="AR1555" s="240"/>
      <c r="AS1555" s="240"/>
      <c r="AT1555" s="256"/>
      <c r="AU1555" s="256"/>
      <c r="AV1555" s="259"/>
      <c r="AW1555" s="259"/>
      <c r="AX1555" s="256"/>
      <c r="AY1555" s="256"/>
      <c r="AZ1555" s="256"/>
      <c r="BA1555" s="256"/>
      <c r="BB1555" s="256"/>
      <c r="BC1555" s="256"/>
      <c r="BD1555" s="256"/>
      <c r="BE1555" s="256"/>
      <c r="BF1555" s="256"/>
      <c r="BG1555" s="256"/>
      <c r="BH1555" s="256"/>
      <c r="BI1555" s="256"/>
      <c r="BJ1555" s="256"/>
      <c r="BK1555" s="256"/>
      <c r="BL1555" s="262"/>
      <c r="BM1555" s="262"/>
      <c r="BN1555" s="262"/>
      <c r="BO1555" s="262"/>
      <c r="BP1555" s="262"/>
      <c r="BQ1555" s="262"/>
      <c r="BR1555" s="270"/>
      <c r="BS1555" s="270"/>
      <c r="BT1555" s="270"/>
      <c r="BU1555" s="270"/>
      <c r="BV1555" s="270"/>
      <c r="BW1555" s="270"/>
      <c r="BX1555" s="256"/>
      <c r="BY1555" s="256"/>
      <c r="BZ1555" s="256"/>
      <c r="CA1555" s="267"/>
      <c r="CB1555" s="267"/>
      <c r="CC1555" s="274"/>
      <c r="CD1555" s="267"/>
      <c r="CE1555" s="267"/>
      <c r="CF1555" s="267"/>
      <c r="CG1555" s="267"/>
      <c r="CH1555" s="267"/>
      <c r="CI1555" s="267"/>
      <c r="CJ1555" s="267"/>
      <c r="CK1555" s="267"/>
      <c r="CL1555" s="265"/>
      <c r="CM1555" s="272"/>
      <c r="CN1555" s="264"/>
      <c r="CO1555" s="138"/>
      <c r="CP1555" s="226"/>
      <c r="CQ1555" s="226"/>
      <c r="CR1555" s="226"/>
      <c r="CS1555" s="139"/>
      <c r="CT1555" s="139"/>
      <c r="CU1555" s="139"/>
      <c r="CV1555" s="139"/>
      <c r="CW1555" s="139"/>
      <c r="CX1555" s="139"/>
      <c r="CY1555" s="139"/>
      <c r="CZ1555" s="139"/>
      <c r="DA1555" s="139"/>
    </row>
    <row r="1556" spans="1:105" s="120" customFormat="1" ht="15" customHeight="1">
      <c r="A1556" s="228"/>
      <c r="B1556" s="427"/>
      <c r="C1556" s="430"/>
      <c r="D1556" s="237"/>
      <c r="E1556" s="237"/>
      <c r="F1556" s="243"/>
      <c r="G1556" s="122">
        <v>2.1</v>
      </c>
      <c r="H1556" s="84"/>
      <c r="I1556" s="84"/>
      <c r="J1556" s="84"/>
      <c r="K1556" s="84"/>
      <c r="L1556" s="84"/>
      <c r="M1556" s="84"/>
      <c r="N1556" s="84"/>
      <c r="O1556" s="84"/>
      <c r="P1556" s="84"/>
      <c r="Q1556" s="84"/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4"/>
      <c r="AC1556" s="80"/>
      <c r="AD1556" s="80"/>
      <c r="AE1556" s="80"/>
      <c r="AF1556" s="80"/>
      <c r="AG1556" s="80"/>
      <c r="AH1556" s="80"/>
      <c r="AI1556" s="80"/>
      <c r="AJ1556" s="80"/>
      <c r="AK1556" s="80"/>
      <c r="AL1556" s="80"/>
      <c r="AM1556" s="240"/>
      <c r="AN1556" s="240"/>
      <c r="AO1556" s="240"/>
      <c r="AP1556" s="240"/>
      <c r="AQ1556" s="240"/>
      <c r="AR1556" s="240"/>
      <c r="AS1556" s="240"/>
      <c r="AT1556" s="256"/>
      <c r="AU1556" s="256"/>
      <c r="AV1556" s="259"/>
      <c r="AW1556" s="259"/>
      <c r="AX1556" s="256"/>
      <c r="AY1556" s="256"/>
      <c r="AZ1556" s="256"/>
      <c r="BA1556" s="256"/>
      <c r="BB1556" s="256"/>
      <c r="BC1556" s="256"/>
      <c r="BD1556" s="256"/>
      <c r="BE1556" s="256"/>
      <c r="BF1556" s="256"/>
      <c r="BG1556" s="256"/>
      <c r="BH1556" s="256"/>
      <c r="BI1556" s="256"/>
      <c r="BJ1556" s="256"/>
      <c r="BK1556" s="256"/>
      <c r="BL1556" s="262"/>
      <c r="BM1556" s="262"/>
      <c r="BN1556" s="262"/>
      <c r="BO1556" s="262"/>
      <c r="BP1556" s="262"/>
      <c r="BQ1556" s="262"/>
      <c r="BR1556" s="270"/>
      <c r="BS1556" s="270"/>
      <c r="BT1556" s="270"/>
      <c r="BU1556" s="270"/>
      <c r="BV1556" s="270"/>
      <c r="BW1556" s="270"/>
      <c r="BX1556" s="256"/>
      <c r="BY1556" s="256"/>
      <c r="BZ1556" s="256"/>
      <c r="CA1556" s="267"/>
      <c r="CB1556" s="267"/>
      <c r="CC1556" s="274"/>
      <c r="CD1556" s="267"/>
      <c r="CE1556" s="267"/>
      <c r="CF1556" s="267"/>
      <c r="CG1556" s="267"/>
      <c r="CH1556" s="267"/>
      <c r="CI1556" s="267"/>
      <c r="CJ1556" s="267"/>
      <c r="CK1556" s="267"/>
      <c r="CL1556" s="265"/>
      <c r="CM1556" s="272"/>
      <c r="CN1556" s="264"/>
      <c r="CO1556" s="138"/>
      <c r="CP1556" s="226"/>
      <c r="CQ1556" s="226"/>
      <c r="CR1556" s="226"/>
      <c r="CS1556" s="139"/>
      <c r="CT1556" s="139"/>
      <c r="CU1556" s="139"/>
      <c r="CV1556" s="139"/>
      <c r="CW1556" s="139"/>
      <c r="CX1556" s="139"/>
      <c r="CY1556" s="139"/>
      <c r="CZ1556" s="139"/>
      <c r="DA1556" s="139"/>
    </row>
    <row r="1557" spans="1:105" s="120" customFormat="1" ht="15" customHeight="1">
      <c r="A1557" s="228"/>
      <c r="B1557" s="427"/>
      <c r="C1557" s="430"/>
      <c r="D1557" s="237"/>
      <c r="E1557" s="237"/>
      <c r="F1557" s="243"/>
      <c r="G1557" s="122">
        <v>2.7</v>
      </c>
      <c r="H1557" s="84"/>
      <c r="I1557" s="84"/>
      <c r="J1557" s="84"/>
      <c r="K1557" s="84"/>
      <c r="L1557" s="84"/>
      <c r="M1557" s="84"/>
      <c r="N1557" s="84"/>
      <c r="O1557" s="84"/>
      <c r="P1557" s="84"/>
      <c r="Q1557" s="84"/>
      <c r="R1557" s="84"/>
      <c r="S1557" s="84"/>
      <c r="T1557" s="84"/>
      <c r="U1557" s="84"/>
      <c r="V1557" s="84"/>
      <c r="W1557" s="84"/>
      <c r="X1557" s="84"/>
      <c r="Y1557" s="84"/>
      <c r="Z1557" s="84"/>
      <c r="AA1557" s="84"/>
      <c r="AB1557" s="84"/>
      <c r="AC1557" s="80"/>
      <c r="AD1557" s="80"/>
      <c r="AE1557" s="80"/>
      <c r="AF1557" s="80"/>
      <c r="AG1557" s="80"/>
      <c r="AH1557" s="80"/>
      <c r="AI1557" s="80"/>
      <c r="AJ1557" s="80"/>
      <c r="AK1557" s="80"/>
      <c r="AL1557" s="80"/>
      <c r="AM1557" s="240"/>
      <c r="AN1557" s="240"/>
      <c r="AO1557" s="240"/>
      <c r="AP1557" s="240"/>
      <c r="AQ1557" s="240"/>
      <c r="AR1557" s="240"/>
      <c r="AS1557" s="240"/>
      <c r="AT1557" s="256"/>
      <c r="AU1557" s="256"/>
      <c r="AV1557" s="259"/>
      <c r="AW1557" s="259"/>
      <c r="AX1557" s="256"/>
      <c r="AY1557" s="256"/>
      <c r="AZ1557" s="256"/>
      <c r="BA1557" s="256"/>
      <c r="BB1557" s="256"/>
      <c r="BC1557" s="256"/>
      <c r="BD1557" s="256"/>
      <c r="BE1557" s="256"/>
      <c r="BF1557" s="256"/>
      <c r="BG1557" s="256"/>
      <c r="BH1557" s="256"/>
      <c r="BI1557" s="256"/>
      <c r="BJ1557" s="256"/>
      <c r="BK1557" s="256"/>
      <c r="BL1557" s="262"/>
      <c r="BM1557" s="262"/>
      <c r="BN1557" s="262"/>
      <c r="BO1557" s="262"/>
      <c r="BP1557" s="262"/>
      <c r="BQ1557" s="262"/>
      <c r="BR1557" s="270"/>
      <c r="BS1557" s="270"/>
      <c r="BT1557" s="270"/>
      <c r="BU1557" s="270"/>
      <c r="BV1557" s="270"/>
      <c r="BW1557" s="270"/>
      <c r="BX1557" s="256"/>
      <c r="BY1557" s="256"/>
      <c r="BZ1557" s="256"/>
      <c r="CA1557" s="267"/>
      <c r="CB1557" s="267"/>
      <c r="CC1557" s="274"/>
      <c r="CD1557" s="267"/>
      <c r="CE1557" s="267"/>
      <c r="CF1557" s="267"/>
      <c r="CG1557" s="267"/>
      <c r="CH1557" s="267"/>
      <c r="CI1557" s="267"/>
      <c r="CJ1557" s="267"/>
      <c r="CK1557" s="267"/>
      <c r="CL1557" s="265"/>
      <c r="CM1557" s="272"/>
      <c r="CN1557" s="264"/>
      <c r="CO1557" s="138"/>
      <c r="CP1557" s="226"/>
      <c r="CQ1557" s="226"/>
      <c r="CR1557" s="226"/>
      <c r="CS1557" s="139"/>
      <c r="CT1557" s="139"/>
      <c r="CU1557" s="139"/>
      <c r="CV1557" s="139"/>
      <c r="CW1557" s="139"/>
      <c r="CX1557" s="139"/>
      <c r="CY1557" s="139"/>
      <c r="CZ1557" s="139"/>
      <c r="DA1557" s="139"/>
    </row>
    <row r="1558" spans="1:105" s="120" customFormat="1" ht="15" customHeight="1">
      <c r="A1558" s="228"/>
      <c r="B1558" s="427"/>
      <c r="C1558" s="430"/>
      <c r="D1558" s="237"/>
      <c r="E1558" s="237"/>
      <c r="F1558" s="243"/>
      <c r="G1558" s="122">
        <v>3</v>
      </c>
      <c r="H1558" s="84"/>
      <c r="I1558" s="84"/>
      <c r="J1558" s="84"/>
      <c r="K1558" s="84"/>
      <c r="L1558" s="84"/>
      <c r="M1558" s="84"/>
      <c r="N1558" s="84"/>
      <c r="O1558" s="84"/>
      <c r="P1558" s="84"/>
      <c r="Q1558" s="84"/>
      <c r="R1558" s="84"/>
      <c r="S1558" s="84"/>
      <c r="T1558" s="84"/>
      <c r="U1558" s="84"/>
      <c r="V1558" s="84"/>
      <c r="W1558" s="84"/>
      <c r="X1558" s="84"/>
      <c r="Y1558" s="84"/>
      <c r="Z1558" s="84"/>
      <c r="AA1558" s="84"/>
      <c r="AB1558" s="84"/>
      <c r="AC1558" s="80"/>
      <c r="AD1558" s="80"/>
      <c r="AE1558" s="80"/>
      <c r="AF1558" s="80"/>
      <c r="AG1558" s="80"/>
      <c r="AH1558" s="80"/>
      <c r="AI1558" s="80"/>
      <c r="AJ1558" s="80"/>
      <c r="AK1558" s="80"/>
      <c r="AL1558" s="80"/>
      <c r="AM1558" s="240"/>
      <c r="AN1558" s="240"/>
      <c r="AO1558" s="240"/>
      <c r="AP1558" s="240"/>
      <c r="AQ1558" s="240"/>
      <c r="AR1558" s="240"/>
      <c r="AS1558" s="240"/>
      <c r="AT1558" s="256"/>
      <c r="AU1558" s="256"/>
      <c r="AV1558" s="259"/>
      <c r="AW1558" s="259"/>
      <c r="AX1558" s="256"/>
      <c r="AY1558" s="256"/>
      <c r="AZ1558" s="256"/>
      <c r="BA1558" s="256"/>
      <c r="BB1558" s="256"/>
      <c r="BC1558" s="256"/>
      <c r="BD1558" s="256"/>
      <c r="BE1558" s="256"/>
      <c r="BF1558" s="256"/>
      <c r="BG1558" s="256"/>
      <c r="BH1558" s="256"/>
      <c r="BI1558" s="256"/>
      <c r="BJ1558" s="256"/>
      <c r="BK1558" s="256"/>
      <c r="BL1558" s="262"/>
      <c r="BM1558" s="262"/>
      <c r="BN1558" s="262"/>
      <c r="BO1558" s="262"/>
      <c r="BP1558" s="262"/>
      <c r="BQ1558" s="262"/>
      <c r="BR1558" s="270"/>
      <c r="BS1558" s="270"/>
      <c r="BT1558" s="270"/>
      <c r="BU1558" s="270"/>
      <c r="BV1558" s="270"/>
      <c r="BW1558" s="270"/>
      <c r="BX1558" s="256"/>
      <c r="BY1558" s="256"/>
      <c r="BZ1558" s="256"/>
      <c r="CA1558" s="267"/>
      <c r="CB1558" s="267"/>
      <c r="CC1558" s="274"/>
      <c r="CD1558" s="267"/>
      <c r="CE1558" s="267"/>
      <c r="CF1558" s="267"/>
      <c r="CG1558" s="267"/>
      <c r="CH1558" s="267"/>
      <c r="CI1558" s="267"/>
      <c r="CJ1558" s="267"/>
      <c r="CK1558" s="267"/>
      <c r="CL1558" s="265"/>
      <c r="CM1558" s="272"/>
      <c r="CN1558" s="264"/>
      <c r="CO1558" s="138"/>
      <c r="CP1558" s="226"/>
      <c r="CQ1558" s="226"/>
      <c r="CR1558" s="226"/>
      <c r="CS1558" s="139"/>
      <c r="CT1558" s="139"/>
      <c r="CU1558" s="139"/>
      <c r="CV1558" s="139"/>
      <c r="CW1558" s="139"/>
      <c r="CX1558" s="139"/>
      <c r="CY1558" s="139"/>
      <c r="CZ1558" s="139"/>
      <c r="DA1558" s="139"/>
    </row>
    <row r="1559" spans="1:105" s="120" customFormat="1" ht="15" customHeight="1">
      <c r="A1559" s="228"/>
      <c r="B1559" s="427"/>
      <c r="C1559" s="430"/>
      <c r="D1559" s="237"/>
      <c r="E1559" s="237"/>
      <c r="F1559" s="244"/>
      <c r="G1559" s="123">
        <v>3.9</v>
      </c>
      <c r="H1559" s="85"/>
      <c r="I1559" s="85"/>
      <c r="J1559" s="85"/>
      <c r="K1559" s="85"/>
      <c r="L1559" s="85"/>
      <c r="M1559" s="85"/>
      <c r="N1559" s="85"/>
      <c r="O1559" s="85"/>
      <c r="P1559" s="85"/>
      <c r="Q1559" s="85"/>
      <c r="R1559" s="85"/>
      <c r="S1559" s="85"/>
      <c r="T1559" s="85"/>
      <c r="U1559" s="85"/>
      <c r="V1559" s="85"/>
      <c r="W1559" s="85"/>
      <c r="X1559" s="85"/>
      <c r="Y1559" s="85"/>
      <c r="Z1559" s="85"/>
      <c r="AA1559" s="85"/>
      <c r="AB1559" s="85"/>
      <c r="AC1559" s="81"/>
      <c r="AD1559" s="81"/>
      <c r="AE1559" s="81"/>
      <c r="AF1559" s="81"/>
      <c r="AG1559" s="81"/>
      <c r="AH1559" s="81"/>
      <c r="AI1559" s="81"/>
      <c r="AJ1559" s="81"/>
      <c r="AK1559" s="81"/>
      <c r="AL1559" s="81"/>
      <c r="AM1559" s="240"/>
      <c r="AN1559" s="240"/>
      <c r="AO1559" s="240"/>
      <c r="AP1559" s="240"/>
      <c r="AQ1559" s="240"/>
      <c r="AR1559" s="240"/>
      <c r="AS1559" s="240"/>
      <c r="AT1559" s="256"/>
      <c r="AU1559" s="256"/>
      <c r="AV1559" s="259"/>
      <c r="AW1559" s="259"/>
      <c r="AX1559" s="256"/>
      <c r="AY1559" s="256"/>
      <c r="AZ1559" s="256"/>
      <c r="BA1559" s="256"/>
      <c r="BB1559" s="256"/>
      <c r="BC1559" s="256"/>
      <c r="BD1559" s="256"/>
      <c r="BE1559" s="256"/>
      <c r="BF1559" s="256"/>
      <c r="BG1559" s="256"/>
      <c r="BH1559" s="256"/>
      <c r="BI1559" s="256"/>
      <c r="BJ1559" s="256"/>
      <c r="BK1559" s="256"/>
      <c r="BL1559" s="262"/>
      <c r="BM1559" s="262"/>
      <c r="BN1559" s="262"/>
      <c r="BO1559" s="262"/>
      <c r="BP1559" s="262"/>
      <c r="BQ1559" s="262"/>
      <c r="BR1559" s="270"/>
      <c r="BS1559" s="270"/>
      <c r="BT1559" s="270"/>
      <c r="BU1559" s="270"/>
      <c r="BV1559" s="270"/>
      <c r="BW1559" s="270"/>
      <c r="BX1559" s="256"/>
      <c r="BY1559" s="256"/>
      <c r="BZ1559" s="256"/>
      <c r="CA1559" s="267"/>
      <c r="CB1559" s="267"/>
      <c r="CC1559" s="274"/>
      <c r="CD1559" s="267"/>
      <c r="CE1559" s="267"/>
      <c r="CF1559" s="267"/>
      <c r="CG1559" s="267"/>
      <c r="CH1559" s="267"/>
      <c r="CI1559" s="267"/>
      <c r="CJ1559" s="267"/>
      <c r="CK1559" s="267"/>
      <c r="CL1559" s="265"/>
      <c r="CM1559" s="272"/>
      <c r="CN1559" s="264"/>
      <c r="CO1559" s="138"/>
      <c r="CP1559" s="226"/>
      <c r="CQ1559" s="226"/>
      <c r="CR1559" s="226"/>
      <c r="CS1559" s="139"/>
      <c r="CT1559" s="139"/>
      <c r="CU1559" s="139"/>
      <c r="CV1559" s="139"/>
      <c r="CW1559" s="139"/>
      <c r="CX1559" s="139"/>
      <c r="CY1559" s="139"/>
      <c r="CZ1559" s="139"/>
      <c r="DA1559" s="139"/>
    </row>
    <row r="1560" spans="1:105" s="120" customFormat="1" ht="15" customHeight="1">
      <c r="A1560" s="229"/>
      <c r="B1560" s="428"/>
      <c r="C1560" s="431"/>
      <c r="D1560" s="238"/>
      <c r="E1560" s="238"/>
      <c r="F1560" s="245" t="s">
        <v>83</v>
      </c>
      <c r="G1560" s="246"/>
      <c r="H1560" s="82"/>
      <c r="I1560" s="82"/>
      <c r="J1560" s="82"/>
      <c r="K1560" s="82"/>
      <c r="L1560" s="82"/>
      <c r="M1560" s="82"/>
      <c r="N1560" s="82"/>
      <c r="O1560" s="82"/>
      <c r="P1560" s="82"/>
      <c r="Q1560" s="82"/>
      <c r="R1560" s="82"/>
      <c r="S1560" s="82"/>
      <c r="T1560" s="82"/>
      <c r="U1560" s="82"/>
      <c r="V1560" s="82"/>
      <c r="W1560" s="82"/>
      <c r="X1560" s="82"/>
      <c r="Y1560" s="82"/>
      <c r="Z1560" s="82"/>
      <c r="AA1560" s="82"/>
      <c r="AB1560" s="82"/>
      <c r="AC1560" s="35"/>
      <c r="AD1560" s="35"/>
      <c r="AE1560" s="35"/>
      <c r="AF1560" s="35"/>
      <c r="AG1560" s="35"/>
      <c r="AH1560" s="35"/>
      <c r="AI1560" s="35"/>
      <c r="AJ1560" s="35"/>
      <c r="AK1560" s="35"/>
      <c r="AL1560" s="35"/>
      <c r="AM1560" s="241"/>
      <c r="AN1560" s="241"/>
      <c r="AO1560" s="241"/>
      <c r="AP1560" s="241"/>
      <c r="AQ1560" s="241"/>
      <c r="AR1560" s="241"/>
      <c r="AS1560" s="241"/>
      <c r="AT1560" s="257"/>
      <c r="AU1560" s="257"/>
      <c r="AV1560" s="260"/>
      <c r="AW1560" s="260"/>
      <c r="AX1560" s="257"/>
      <c r="AY1560" s="257"/>
      <c r="AZ1560" s="257"/>
      <c r="BA1560" s="257"/>
      <c r="BB1560" s="257"/>
      <c r="BC1560" s="257"/>
      <c r="BD1560" s="257"/>
      <c r="BE1560" s="257"/>
      <c r="BF1560" s="257"/>
      <c r="BG1560" s="257"/>
      <c r="BH1560" s="257"/>
      <c r="BI1560" s="257"/>
      <c r="BJ1560" s="257"/>
      <c r="BK1560" s="257"/>
      <c r="BL1560" s="263"/>
      <c r="BM1560" s="263"/>
      <c r="BN1560" s="263"/>
      <c r="BO1560" s="263"/>
      <c r="BP1560" s="263"/>
      <c r="BQ1560" s="263"/>
      <c r="BR1560" s="271"/>
      <c r="BS1560" s="271"/>
      <c r="BT1560" s="271"/>
      <c r="BU1560" s="271"/>
      <c r="BV1560" s="271"/>
      <c r="BW1560" s="271"/>
      <c r="BX1560" s="257"/>
      <c r="BY1560" s="257"/>
      <c r="BZ1560" s="257"/>
      <c r="CA1560" s="268"/>
      <c r="CB1560" s="268"/>
      <c r="CC1560" s="275"/>
      <c r="CD1560" s="268"/>
      <c r="CE1560" s="268"/>
      <c r="CF1560" s="268"/>
      <c r="CG1560" s="268"/>
      <c r="CH1560" s="268"/>
      <c r="CI1560" s="268"/>
      <c r="CJ1560" s="268"/>
      <c r="CK1560" s="268"/>
      <c r="CL1560" s="265"/>
      <c r="CM1560" s="272"/>
      <c r="CN1560" s="264"/>
      <c r="CO1560" s="138"/>
      <c r="CP1560" s="226"/>
      <c r="CQ1560" s="226"/>
      <c r="CR1560" s="226"/>
      <c r="CS1560" s="139"/>
      <c r="CT1560" s="139"/>
      <c r="CU1560" s="139"/>
      <c r="CV1560" s="139"/>
      <c r="CW1560" s="139"/>
      <c r="CX1560" s="139"/>
      <c r="CY1560" s="139"/>
      <c r="CZ1560" s="139"/>
      <c r="DA1560" s="139"/>
    </row>
    <row r="1561" spans="1:105" s="120" customFormat="1" ht="15" customHeight="1">
      <c r="A1561" s="227">
        <f t="shared" ref="A1561" si="581">A1553+1</f>
        <v>193</v>
      </c>
      <c r="B1561" s="689" t="s">
        <v>910</v>
      </c>
      <c r="C1561" s="683" t="s">
        <v>985</v>
      </c>
      <c r="D1561" s="236" t="s">
        <v>1238</v>
      </c>
      <c r="E1561" s="236" t="s">
        <v>1252</v>
      </c>
      <c r="F1561" s="253" t="s">
        <v>80</v>
      </c>
      <c r="G1561" s="254"/>
      <c r="H1561" s="82" t="s">
        <v>69</v>
      </c>
      <c r="I1561" s="82"/>
      <c r="J1561" s="82" t="s">
        <v>60</v>
      </c>
      <c r="K1561" s="82" t="s">
        <v>60</v>
      </c>
      <c r="L1561" s="82" t="s">
        <v>60</v>
      </c>
      <c r="M1561" s="82" t="s">
        <v>60</v>
      </c>
      <c r="N1561" s="82" t="s">
        <v>60</v>
      </c>
      <c r="O1561" s="82"/>
      <c r="P1561" s="82" t="s">
        <v>60</v>
      </c>
      <c r="Q1561" s="82" t="s">
        <v>60</v>
      </c>
      <c r="R1561" s="82" t="s">
        <v>60</v>
      </c>
      <c r="S1561" s="82" t="s">
        <v>60</v>
      </c>
      <c r="T1561" s="82" t="s">
        <v>60</v>
      </c>
      <c r="U1561" s="82" t="s">
        <v>60</v>
      </c>
      <c r="V1561" s="82"/>
      <c r="W1561" s="82" t="s">
        <v>61</v>
      </c>
      <c r="X1561" s="82" t="s">
        <v>61</v>
      </c>
      <c r="Y1561" s="82" t="s">
        <v>61</v>
      </c>
      <c r="Z1561" s="82" t="s">
        <v>61</v>
      </c>
      <c r="AA1561" s="82" t="s">
        <v>61</v>
      </c>
      <c r="AB1561" s="82" t="s">
        <v>61</v>
      </c>
      <c r="AC1561" s="82"/>
      <c r="AD1561" s="82" t="s">
        <v>61</v>
      </c>
      <c r="AE1561" s="82" t="s">
        <v>61</v>
      </c>
      <c r="AF1561" s="82" t="s">
        <v>61</v>
      </c>
      <c r="AG1561" s="82" t="s">
        <v>61</v>
      </c>
      <c r="AH1561" s="82" t="s">
        <v>61</v>
      </c>
      <c r="AI1561" s="82" t="s">
        <v>1471</v>
      </c>
      <c r="AJ1561" s="82"/>
      <c r="AK1561" s="82" t="s">
        <v>60</v>
      </c>
      <c r="AL1561" s="82" t="s">
        <v>60</v>
      </c>
      <c r="AM1561" s="239">
        <f>COUNTIF(H1561:AL1561,"PH")+COUNTIF(H1561:AL1561,"PH/L")+COUNTIF(H1561:AL1561,"PM")</f>
        <v>0</v>
      </c>
      <c r="AN1561" s="239">
        <f>COUNTIF(H1561:AL1561,"PD")+COUNTIF(H1561:AL1561,"PDD")+COUNTIF(H1561:AL1561,"P/DS")/2+COUNTIF(H1561:AL1561,"PMD")</f>
        <v>0</v>
      </c>
      <c r="AO1561" s="239">
        <f>COUNTIF(H1561:AL1561,"PN")+COUNTIF(H1561:AL1561,"P/NS")/2+COUNTIF(H1561:AL1561,"PH")+COUNTIF(H1561:AL1561,"PH/F")/2+COUNTIF(H1561:AL1561,"PH/L")/2+COUNTIF(H1561:AL1561,"PM")</f>
        <v>0</v>
      </c>
      <c r="AP1561" s="239">
        <f>COUNTIF(H1561:AL1561,"BH")+COUNTIF(H1561:AL1561,"AL/BL")+COUNTIF(H1561:AL1561,"UL/BL")+COUNTIF(H1561:AL1561,"BM")</f>
        <v>0</v>
      </c>
      <c r="AQ1561" s="239">
        <f>COUNTIF(H1561:AL1561,"DS")+COUNTIF(H1561:AL1561,"AL/DS")/2+COUNTIF(H1561:AL1561,"UL/DS")/2+COUNTIF(H1561:AL1561,"CT")+COUNTIF(H1561:AL1561,"MD")</f>
        <v>13.5</v>
      </c>
      <c r="AR1561" s="239">
        <f>COUNTIF(H1561:AL1561,"NS")+COUNTIF(H1561:AL1561,"AL/NS")/2+COUNTIF(H1561:AL1561,"UL/NS")/2+COUNTIF(H1561:AL1561,"BH")+COUNTIF(H1561:AL1561,"AL/BF")/2+COUNTIF(H1561:AL1561,"AL/BL")/2+COUNTIF(H1561:AL1561,"UL/BL")/2+COUNTIF(H1561:AL1561,"UL/BF")/2+COUNTIF(H1561:AL1561,"BM")</f>
        <v>11</v>
      </c>
      <c r="AS1561" s="239">
        <f>COUNTIF(H1561:AL1561,"AL")+COUNTIF(H1561:AL1561,"AL/DS")/2+COUNTIF(H1561:AL1561,"AL/NS")/2+COUNTIF(H1561:AL1561,"NH")+COUNTIF(H1561:AL1561,"SL")+COUNTIF(H1561:AL1561,"NHD")+COUNTIF(H1561:AL1561,"B")+COUNTIF(H1561:AL1561,"HL")+COUNTIF(H1561:AL1561,"AL/BF")/2+COUNTIF(H1561:AL1561,"AL/BL")/2</f>
        <v>1</v>
      </c>
      <c r="AT1561" s="255">
        <f>COUNTIF(H1561:AL1561,"PD")+COUNTIF(H1561:AL1561,"PN")+COUNTIF(H1561:AL1561,"P/DS")/2+COUNTIF(H1561:AL1561,"P/NS")/2+COUNTIF(H1561:AL1561,"DS")+COUNTIF(H1561:AL1561,"NS")+COUNTIF(H1561:AL1561,"AL")+COUNTIF(H1561:AL1561,"AL/DS")+COUNTIF(H1561:AL1561,"AL/NS")+COUNTIF(H1561:AL1561,"NH")+COUNTIF(H1561:AL1561,"SL")+COUNTIF(H1561:AL1561,"UL/DS")/2+COUNTIF(H1561:AL1561,"UL/NS")/2+COUNTIF(H1561:AL1561,"CT")+COUNTIF(H1561:AL1561,"NHD")+COUNTIF(H1561:AL1561,"PDD")+COUNTIF(H1561:AL1561,"B")+COUNTIF(H1561:AL1561,"HL")+COUNTIF(H1561:AL1561,"PH")+COUNTIF(H1561:AL1561,"BH")+COUNTIF(H1561:AL1561,"AL/BF")+COUNTIF(H1561:AL1561,"AL/BL")+COUNTIF(H1561:AL1561,"UL/BF")/2+COUNTIF(H1561:AL1561,"UL/BL")/2+COUNTIF(H1561:AL1561,"PH/F")/2+COUNTIF(H1561:AL1561,"PH/L")/2+COUNTIF(H1561:AL1561,"MD")+COUNTIF(H1561:AL1561,"PMD")+COUNTIF(H1561:AL1561,"PM")+COUNTIF(H1561:AL1561,"BM")</f>
        <v>25.5</v>
      </c>
      <c r="AU1561" s="255">
        <f>COUNTIF(H1561:AL1561,"P/DS")/2+COUNTIF(H1561:AL1561,"P/NS")/2+COUNTIF(H1561:AL1561,"IL")+COUNTIF(H1561:AL1561,"NL")+COUNTIF(H1561:AL1561,"UL")+COUNTIF(H1561:AL1561,"UL/DS")/2+COUNTIF(H1561:AL1561,"UL/NS")/2+COUNTIF(H1561:AL1561,"KT")+COUNTIF(H1561:AL1561,"UL/BF")/2+COUNTIF(H1561:AL1561,"UL/BL")/2+COUNTIF(H1561:AL1561,"PH/F")/2+COUNTIF(H1561:AL1561,"PH/L")/2+COUNTIF(H1561:AL1561,"NB")</f>
        <v>0.5</v>
      </c>
      <c r="AV1561" s="258">
        <f>COUNTIF(H1561:AL1561,"PN")+COUNTIF(H1561:AL1561,"TVD")+COUNTIF(H1561:AL1561,"PH")+COUNTIF(H1561:AL1561,"PM")+COUNTIF(H1561:AL1561,"PDD")-COUNTIFS(H1561:AL1561,"PN",H1568:AL1568,"&gt;=3")-COUNTIFS(H1561:AL1561,"PM",H1568:AL1568,"&gt;=3")</f>
        <v>0</v>
      </c>
      <c r="AW1561" s="258">
        <f>COUNTIF(H1561:AL1561,"NS")+COUNTIF(H1561:AL1561,"D")+COUNTIF(H1561:AL1561,"BH")+COUNTIF(H1561:AL1561,"NHD")+COUNTIF(H1561:AL1561,"BM")-COUNTIFS(H1561:AL1561,"NS",H1568:AL1568,"&gt;=3")-COUNTIFS(H1561:AL1561,"BH",H1568:AL1568,"&gt;=3")-COUNTIFS(H1561:AL1561,"BM",H1568:AL1568,"&gt;=3")</f>
        <v>11</v>
      </c>
      <c r="AX1561" s="255">
        <f>COUNTIF(H1561:AL1561,"AL")+COUNTIF(H1561:AL1561,"AL/DS")/2+COUNTIF(H1561:AL1561,"AL/NS")/2+COUNTIF(H1561:AL1561,"AL/BF")+COUNTIF(H1561:AL1561,"AL/BL")/2</f>
        <v>0</v>
      </c>
      <c r="AY1561" s="255">
        <f>COUNTIF(H1561:AL1561,"SL")</f>
        <v>0</v>
      </c>
      <c r="AZ1561" s="255">
        <f>COUNTIF(H1561:AL1561,"NH")</f>
        <v>1</v>
      </c>
      <c r="BA1561" s="255">
        <f>COUNTIF(H1561:AL1561,"HL")</f>
        <v>0</v>
      </c>
      <c r="BB1561" s="255">
        <f>COUNTIF(G1561:AL1561,"P/DS")/2+COUNTIF(G1561:AL1561,"P/NS")/2+COUNTIF(G1561:AL1561,"UL")+COUNTIF(G1561:AL1561,"UL/DS")/2+COUNTIF(G1561:AL1561,"UL/NS")/2+COUNTIF(G1561:AL1561,"UL/BL")/2+COUNTIF(G1561:AL1561,"UL/BF")/2+COUNTIF(G1561:AL1561,"PH/F")/2+COUNTIF(G1561:AL1561,"PH/L")/2</f>
        <v>0.5</v>
      </c>
      <c r="BC1561" s="255">
        <f>COUNTIF(H1561:AL1561,"NB")</f>
        <v>0</v>
      </c>
      <c r="BD1561" s="255">
        <f>COUNTIF(H1561:AL1561,"NL")</f>
        <v>0</v>
      </c>
      <c r="BE1561" s="255">
        <f>COUNTIF(H1561:AL1561,"IL")</f>
        <v>0</v>
      </c>
      <c r="BF1561" s="255">
        <f>COUNTIF(H1561:AL1561,"KT")</f>
        <v>0</v>
      </c>
      <c r="BG1561" s="255">
        <f>COUNTIF(H1561:AL1561,"L70")</f>
        <v>0</v>
      </c>
      <c r="BH1561" s="255">
        <f>COUNTIF(H1561:AL1561,"MD")</f>
        <v>0</v>
      </c>
      <c r="BI1561" s="255">
        <f>COUNTIF(H1561:AL1561,"PMD")</f>
        <v>0</v>
      </c>
      <c r="BJ1561" s="255">
        <f>COUNTIF(H1561:AL1561,"PM")</f>
        <v>0</v>
      </c>
      <c r="BK1561" s="255">
        <f>COUNTIF(H1561:AL1561,"BM")</f>
        <v>0</v>
      </c>
      <c r="BL1561" s="261">
        <f>SUMIF(H1561:AL1561,"PD",H1562:AL1562)+SUMIF(H1561:AL1561,"PN",H1562:AL1562)+SUMIF(H1561:AL1561,"P/DS",H1562:AL1562)+SUMIF(H1561:AL1561,"PN/F",H1562:AL1562)+SUMIF(H1561:AL1561,"PN/L",H1562:AL1562)+SUMIF(H1561:AL1561,"TV",H1562:AL1562)+SUMIF(H1561:AL1561,"TVD",H1562:AL1562)+SUMIF(H1561:AL1561,"PDD",H1562:AL1562)</f>
        <v>0</v>
      </c>
      <c r="BM1561" s="261">
        <f>SUMIF(H1561:AL1561,"PD",H1563:AL1563)+SUMIF(H1561:AL1561,"PN",H1563:AL1563)+SUMIF(H1561:AL1561,"P/DS",H1563:AL1563)+SUMIF(H1561:AL1561,"PN/F",H1563:AL1563)+SUMIF(H1561:AL1561,"PN/L",H1563:AL1563)+SUMIF(H1561:AL1561,"TV",H1563:AL1563)+SUMIF(H1561:AL1561,"TVD",H1563:AL1563)+SUMIF(H1561:AL1561,"PDD",H1563:AL1563)+SUMIF(H1561:AL1561,"PMD",H1563:AL1563)</f>
        <v>0</v>
      </c>
      <c r="BN1561" s="261">
        <f>SUMIF(H1561:AL1561,"PD",H1564:AL1564)+SUMIF(H1561:AL1561,"PN",H1564:AL1564)+SUMIF(H1561:AL1561,"P/DS",H1564:AL1564)+SUMIF(H1561:AL1561,"PN/F",H1564:AL1564)+SUMIF(H1561:AL1561,"PN/L",H1564:AL1564)+SUMIF(H1561:AL1561,"TV",H1564:AL1564)+SUMIF(H1561:AL1561,"TVD",H1564:AL1564)</f>
        <v>0</v>
      </c>
      <c r="BO1561" s="261">
        <f>SUMIF(H1561:AL1561,"PD",H1565:AL1565)+SUMIF(H1561:AL1561,"PN",H1565:AL1565)+SUMIF(H1561:AL1561,"P/DS",H1565:AL1565)+SUMIF(H1561:AL1561,"PN/F",H1565:AL1565)+SUMIF(H1561:AL1561,"PN/L",H1565:AL1565)+SUMIF(H1561:AL1561,"TV",H1565:AL1565)+SUMIF(H1561:AL1561,"TVD",H1565:AL1565)</f>
        <v>0</v>
      </c>
      <c r="BP1561" s="261">
        <f>SUMIF(H1561:AL1561,"PD",H1566:AL1566)+SUMIF(H1561:AL1561,"PN",H1566:AL1566)+SUMIF(H1561:AL1561,"P/DS",H1566:AL1566)+SUMIF(H1561:AL1561,"PN/F",H1566:AL1566)+SUMIF(H1561:AL1561,"PN/L",H1566:AL1566)+SUMIF(H1561:AL1561,"TV",H1566:AL1566)+SUMIF(H1561:AL1561,"TVD",H1566:AL1566)+SUMIF(H1561:AL1561,"PDD",H1566:AL1566)+SUMIF(H1561:AL1561,"PH",H1566:AL1566)+SUMIF(H1561:AL1561,"PM",H1566:AL1566)</f>
        <v>0</v>
      </c>
      <c r="BQ1561" s="261">
        <f>SUMIF(H1561:AL1561,"PD",H1567:AL1567)+SUMIF(H1561:AL1561,"PN",H1567:AL1567)+SUMIF(H1561:AL1561,"P/DS",H1567:AL1567)+SUMIF(H1561:AL1561,"PN/F",H1567:AL1567)+SUMIF(H1561:AL1561,"PN/L",H1567:AL1567)+SUMIF(H1561:AL1561,"TV",H1567:AL1567)+SUMIF(H1561:AL1561,"TVD",H1567:AL1567)+SUMIF(H1561:AL1561,"PDD",H1567:AL1567)+SUMIF(H1561:AL1561,"PH",H1567:AL1567)+SUMIF(H1561:AL1561,"PM",H1567:AL1567)</f>
        <v>0</v>
      </c>
      <c r="BR1561" s="269">
        <f>SUM(H1562:AL1562)-BL1561</f>
        <v>21</v>
      </c>
      <c r="BS1561" s="269">
        <f>SUM(H1563:AL1563)-BM1561</f>
        <v>8</v>
      </c>
      <c r="BT1561" s="269">
        <f>SUM(H1564:AL1564)-BN1561</f>
        <v>0</v>
      </c>
      <c r="BU1561" s="269">
        <f>SUM(H1565:AL1565)-BO1561</f>
        <v>0</v>
      </c>
      <c r="BV1561" s="269">
        <f>SUM(H1566:AL1566)-BP1561</f>
        <v>0</v>
      </c>
      <c r="BW1561" s="269">
        <f>SUM(H1567:AL1567)-BQ1561</f>
        <v>0</v>
      </c>
      <c r="BX1561" s="255">
        <f>SUMIF(H1561:AL1561,"PD",H1568:AL1568)+SUMIF(H1561:AL1561,"PN",H1568:AL1568)+SUMIF(H1561:AL1561,"P/DS",H1568:AL1568)+SUMIF(H1561:AL1561,"PN/F",H1568:AL1568)+SUMIF(H1561:AL1561,"PN/L",H1568:AL1568)</f>
        <v>0</v>
      </c>
      <c r="BY1561" s="255">
        <f>SUM(H1568:AL1568)-BX1561</f>
        <v>2</v>
      </c>
      <c r="BZ1561" s="255">
        <f t="shared" ref="BZ1561" si="582">+SUM(BL1561:BW1568)</f>
        <v>29</v>
      </c>
      <c r="CA1561" s="266">
        <f>(COUNTIFS(H1561:AL1561,"PD",H1562:AL1562,"&gt;=2"))*0.5-IF(CN1561="VP",COUNTIFS($H$16:$AL$16,"SAT",H1561:AL1561,"PD",H1562:AL1562,"&gt;=2"))*0.5</f>
        <v>0</v>
      </c>
      <c r="CB1561" s="266">
        <f>(COUNTIFS(H1561:AL1561,"PN",H1563:AL1563,"&gt;=0.5",H1562:AL1562,"&gt;=1.5"))*0.5+COUNTIFS(H1561:AL1561,"PDD",H1563:AL1563,"&gt;=0.5",H1562:AL1562,"&gt;=1.5")*0.5</f>
        <v>0</v>
      </c>
      <c r="CC1561" s="273">
        <f>(COUNTIFS(H1561:AL1561,"TV",H1563:AL1563,"&gt;=10"))*0.5+(COUNTIFS(H1561:AL1561,"PMD",H1563:AL1563,"&gt;=2"))*0.5</f>
        <v>0</v>
      </c>
      <c r="CD1561" s="266">
        <f>(COUNTIFS(H1561:AL1561,"TVD",H1565:AL1565,"&gt;=6.5",H1563:AL1563,"&gt;=3.5"))*0.5</f>
        <v>0</v>
      </c>
      <c r="CE1561" s="266">
        <f>(COUNTIFS(H1561:AL1561,"PD",H1566:AL1566,"&gt;=10"))*0.5</f>
        <v>0</v>
      </c>
      <c r="CF1561" s="266">
        <f>(COUNTIFS(H1561:AL1561,"PDD",H1566:AL1566,"&gt;=3.5",H1567:AL1567,"&gt;=6.5")+COUNTIFS(H1561:AL1561,"PH",H1567:AL1567,"&gt;=0.5",H1566:AL1566,"&gt;=1.5")+COUNTIFS(H1561:AL1561,"PM",H1567:AL1567,"&gt;=0.5",H1566:AL1566,"&gt;=1.5"))*0.5</f>
        <v>0</v>
      </c>
      <c r="CG1561" s="266">
        <f>(COUNTIFS(H1561:AL1561,"DS",H1562:AL1562,"&gt;=2")+COUNTIFS(H1561:AL1561,"AL/DS",H1562:AL1562,"&gt;=2"))*0.5-IF(CN1561="VP",COUNTIFS($H$16:$AL$16,"SAT",H1561:AL1561,"DS",H1562:AL1562,"&gt;=2"))*0.5</f>
        <v>4.5</v>
      </c>
      <c r="CH1561" s="266">
        <f>(COUNTIFS(H1561:AL1561,"NS",H1563:AL1563,"&gt;=0.5",H1562:AL1562,"&gt;=1.5")+COUNTIFS(H1561:AL1561,"AL/NS",H1563:AL1563,"&gt;=0.5",H1562:AL1562,"&gt;=1.5")+COUNTIFS(H1561:AL1561,"NHD",H1563:AL1563,"&gt;=4.5",H1566:AL1566,"&gt;=2",H1562:AL1562,"&gt;=1.5"))*0.5</f>
        <v>0</v>
      </c>
      <c r="CI1561" s="266">
        <f>(COUNTIF(H1563:AL1563,"&gt;=10")+COUNTIFS(H1561:AL1561,"MD",H1563:AL1563,"&gt;=2")-COUNTIFS(H1561:AL1561,"TV",H1563:AL1563,"&gt;=10"))*0.5</f>
        <v>0</v>
      </c>
      <c r="CJ1561" s="266">
        <f>(COUNTIFS(H1561:AL1561,"D",H1565:AL1565,"&gt;=6.5",H1563:AL1563,"&gt;=3.5"))*0.5</f>
        <v>0</v>
      </c>
      <c r="CK1561" s="266">
        <f>(COUNTIF(H1566:AL1566,"&gt;=10")-COUNTIFS(H1561:AL1561,"PD",H1566:AL1566,"&gt;=10"))*0.5</f>
        <v>0</v>
      </c>
      <c r="CL1561" s="265">
        <f>(COUNTIFS(H1561:AL1561,"NHD",H1566:AL1566,"&gt;=3.5",H1567:AL1567,"&gt;=6.5")+COUNTIFS(H1561:AL1561,"BH",H1566:AL1566,"&gt;=1.5",H1567:AL1567,"&gt;=0.5")+COUNTIFS(H1561:AL1561,"BM",H1566:AL1566,"&gt;=1.5",H1567:AL1567,"&gt;=0.5")+COUNTIFS(H1561:AL1561,"D",H1566:AL1566,"&gt;=1.5",H1567:AL1567,"&gt;=0.5"))*0.5</f>
        <v>0</v>
      </c>
      <c r="CM1561" s="272"/>
      <c r="CN1561" s="264" t="s">
        <v>723</v>
      </c>
      <c r="CO1561" s="138">
        <f t="shared" ref="CO1561" si="583">+AM1561+AN1561+AO1561+AP1561+AQ1561+AR1561+AS1561+AU1561+BG1561</f>
        <v>26</v>
      </c>
      <c r="CP1561" s="225">
        <f>+SUM(I1562:I1567)-I1568</f>
        <v>8</v>
      </c>
      <c r="CQ1561" s="225">
        <f>+SUM(J1562:J1567)-J1568</f>
        <v>2</v>
      </c>
      <c r="CR1561" s="225">
        <f>+SUM(K1562:K1567)-K1568</f>
        <v>2.5</v>
      </c>
      <c r="CS1561" s="139"/>
      <c r="CT1561" s="139"/>
      <c r="CU1561" s="139"/>
      <c r="CV1561" s="139"/>
      <c r="CW1561" s="139"/>
      <c r="CX1561" s="139"/>
      <c r="CY1561" s="139"/>
      <c r="CZ1561" s="139"/>
      <c r="DA1561" s="139"/>
    </row>
    <row r="1562" spans="1:105" s="120" customFormat="1" ht="15" customHeight="1">
      <c r="A1562" s="228"/>
      <c r="B1562" s="690"/>
      <c r="C1562" s="684"/>
      <c r="D1562" s="237"/>
      <c r="E1562" s="237"/>
      <c r="F1562" s="242" t="s">
        <v>82</v>
      </c>
      <c r="G1562" s="121">
        <v>1.5</v>
      </c>
      <c r="H1562" s="83"/>
      <c r="I1562" s="83"/>
      <c r="J1562" s="83">
        <v>2</v>
      </c>
      <c r="K1562" s="83">
        <v>2.5</v>
      </c>
      <c r="L1562" s="83">
        <v>2.5</v>
      </c>
      <c r="M1562" s="83">
        <v>2.5</v>
      </c>
      <c r="N1562" s="83"/>
      <c r="O1562" s="83"/>
      <c r="P1562" s="83">
        <v>2</v>
      </c>
      <c r="Q1562" s="83">
        <v>2.5</v>
      </c>
      <c r="R1562" s="83">
        <v>2.5</v>
      </c>
      <c r="S1562" s="83">
        <v>2.5</v>
      </c>
      <c r="T1562" s="83"/>
      <c r="U1562" s="83"/>
      <c r="V1562" s="83"/>
      <c r="W1562" s="83"/>
      <c r="X1562" s="83"/>
      <c r="Y1562" s="83"/>
      <c r="Z1562" s="83"/>
      <c r="AA1562" s="83"/>
      <c r="AB1562" s="83"/>
      <c r="AC1562" s="79"/>
      <c r="AD1562" s="79"/>
      <c r="AE1562" s="79"/>
      <c r="AF1562" s="79"/>
      <c r="AG1562" s="79"/>
      <c r="AH1562" s="79"/>
      <c r="AI1562" s="79"/>
      <c r="AJ1562" s="79"/>
      <c r="AK1562" s="79">
        <v>2</v>
      </c>
      <c r="AL1562" s="79"/>
      <c r="AM1562" s="240"/>
      <c r="AN1562" s="240"/>
      <c r="AO1562" s="240"/>
      <c r="AP1562" s="240"/>
      <c r="AQ1562" s="240"/>
      <c r="AR1562" s="240"/>
      <c r="AS1562" s="240"/>
      <c r="AT1562" s="256"/>
      <c r="AU1562" s="256"/>
      <c r="AV1562" s="259"/>
      <c r="AW1562" s="259"/>
      <c r="AX1562" s="256"/>
      <c r="AY1562" s="256"/>
      <c r="AZ1562" s="256"/>
      <c r="BA1562" s="256"/>
      <c r="BB1562" s="256"/>
      <c r="BC1562" s="256"/>
      <c r="BD1562" s="256"/>
      <c r="BE1562" s="256"/>
      <c r="BF1562" s="256"/>
      <c r="BG1562" s="256"/>
      <c r="BH1562" s="256"/>
      <c r="BI1562" s="256"/>
      <c r="BJ1562" s="256"/>
      <c r="BK1562" s="256"/>
      <c r="BL1562" s="262"/>
      <c r="BM1562" s="262"/>
      <c r="BN1562" s="262"/>
      <c r="BO1562" s="262"/>
      <c r="BP1562" s="262"/>
      <c r="BQ1562" s="262"/>
      <c r="BR1562" s="270"/>
      <c r="BS1562" s="270"/>
      <c r="BT1562" s="270"/>
      <c r="BU1562" s="270"/>
      <c r="BV1562" s="270"/>
      <c r="BW1562" s="270"/>
      <c r="BX1562" s="256"/>
      <c r="BY1562" s="256"/>
      <c r="BZ1562" s="256"/>
      <c r="CA1562" s="267"/>
      <c r="CB1562" s="267"/>
      <c r="CC1562" s="274"/>
      <c r="CD1562" s="267"/>
      <c r="CE1562" s="267"/>
      <c r="CF1562" s="267"/>
      <c r="CG1562" s="267"/>
      <c r="CH1562" s="267"/>
      <c r="CI1562" s="267"/>
      <c r="CJ1562" s="267"/>
      <c r="CK1562" s="267"/>
      <c r="CL1562" s="265"/>
      <c r="CM1562" s="272"/>
      <c r="CN1562" s="264"/>
      <c r="CO1562" s="138"/>
      <c r="CP1562" s="226"/>
      <c r="CQ1562" s="226"/>
      <c r="CR1562" s="226"/>
      <c r="CS1562" s="139"/>
      <c r="CT1562" s="139"/>
      <c r="CU1562" s="139"/>
      <c r="CV1562" s="139"/>
      <c r="CW1562" s="139"/>
      <c r="CX1562" s="139"/>
      <c r="CY1562" s="139"/>
      <c r="CZ1562" s="139"/>
      <c r="DA1562" s="139"/>
    </row>
    <row r="1563" spans="1:105" s="120" customFormat="1" ht="15" customHeight="1">
      <c r="A1563" s="228"/>
      <c r="B1563" s="690"/>
      <c r="C1563" s="684"/>
      <c r="D1563" s="237"/>
      <c r="E1563" s="237"/>
      <c r="F1563" s="243"/>
      <c r="G1563" s="122">
        <v>2</v>
      </c>
      <c r="H1563" s="84"/>
      <c r="I1563" s="84">
        <v>8</v>
      </c>
      <c r="J1563" s="84"/>
      <c r="K1563" s="84"/>
      <c r="L1563" s="84"/>
      <c r="M1563" s="84"/>
      <c r="N1563" s="84"/>
      <c r="O1563" s="84"/>
      <c r="P1563" s="84"/>
      <c r="Q1563" s="84"/>
      <c r="R1563" s="84"/>
      <c r="S1563" s="84"/>
      <c r="T1563" s="84"/>
      <c r="U1563" s="84"/>
      <c r="V1563" s="84"/>
      <c r="W1563" s="84"/>
      <c r="X1563" s="84"/>
      <c r="Y1563" s="84"/>
      <c r="Z1563" s="84"/>
      <c r="AA1563" s="84"/>
      <c r="AB1563" s="84"/>
      <c r="AC1563" s="80"/>
      <c r="AD1563" s="80"/>
      <c r="AE1563" s="80"/>
      <c r="AF1563" s="80"/>
      <c r="AG1563" s="80"/>
      <c r="AH1563" s="80"/>
      <c r="AI1563" s="80"/>
      <c r="AJ1563" s="80"/>
      <c r="AK1563" s="80"/>
      <c r="AL1563" s="80"/>
      <c r="AM1563" s="240"/>
      <c r="AN1563" s="240"/>
      <c r="AO1563" s="240"/>
      <c r="AP1563" s="240"/>
      <c r="AQ1563" s="240"/>
      <c r="AR1563" s="240"/>
      <c r="AS1563" s="240"/>
      <c r="AT1563" s="256"/>
      <c r="AU1563" s="256"/>
      <c r="AV1563" s="259"/>
      <c r="AW1563" s="259"/>
      <c r="AX1563" s="256"/>
      <c r="AY1563" s="256"/>
      <c r="AZ1563" s="256"/>
      <c r="BA1563" s="256"/>
      <c r="BB1563" s="256"/>
      <c r="BC1563" s="256"/>
      <c r="BD1563" s="256"/>
      <c r="BE1563" s="256"/>
      <c r="BF1563" s="256"/>
      <c r="BG1563" s="256"/>
      <c r="BH1563" s="256"/>
      <c r="BI1563" s="256"/>
      <c r="BJ1563" s="256"/>
      <c r="BK1563" s="256"/>
      <c r="BL1563" s="262"/>
      <c r="BM1563" s="262"/>
      <c r="BN1563" s="262"/>
      <c r="BO1563" s="262"/>
      <c r="BP1563" s="262"/>
      <c r="BQ1563" s="262"/>
      <c r="BR1563" s="270"/>
      <c r="BS1563" s="270"/>
      <c r="BT1563" s="270"/>
      <c r="BU1563" s="270"/>
      <c r="BV1563" s="270"/>
      <c r="BW1563" s="270"/>
      <c r="BX1563" s="256"/>
      <c r="BY1563" s="256"/>
      <c r="BZ1563" s="256"/>
      <c r="CA1563" s="267"/>
      <c r="CB1563" s="267"/>
      <c r="CC1563" s="274"/>
      <c r="CD1563" s="267"/>
      <c r="CE1563" s="267"/>
      <c r="CF1563" s="267"/>
      <c r="CG1563" s="267"/>
      <c r="CH1563" s="267"/>
      <c r="CI1563" s="267"/>
      <c r="CJ1563" s="267"/>
      <c r="CK1563" s="267"/>
      <c r="CL1563" s="265"/>
      <c r="CM1563" s="272"/>
      <c r="CN1563" s="264"/>
      <c r="CO1563" s="138"/>
      <c r="CP1563" s="226"/>
      <c r="CQ1563" s="226"/>
      <c r="CR1563" s="226"/>
      <c r="CS1563" s="139"/>
      <c r="CT1563" s="139"/>
      <c r="CU1563" s="139"/>
      <c r="CV1563" s="139"/>
      <c r="CW1563" s="139"/>
      <c r="CX1563" s="139"/>
      <c r="CY1563" s="139"/>
      <c r="CZ1563" s="139"/>
      <c r="DA1563" s="139"/>
    </row>
    <row r="1564" spans="1:105" s="120" customFormat="1" ht="15" customHeight="1">
      <c r="A1564" s="228"/>
      <c r="B1564" s="690"/>
      <c r="C1564" s="684"/>
      <c r="D1564" s="237"/>
      <c r="E1564" s="237"/>
      <c r="F1564" s="243"/>
      <c r="G1564" s="122">
        <v>2.1</v>
      </c>
      <c r="H1564" s="84"/>
      <c r="I1564" s="84"/>
      <c r="J1564" s="84"/>
      <c r="K1564" s="84"/>
      <c r="L1564" s="84"/>
      <c r="M1564" s="84"/>
      <c r="N1564" s="84"/>
      <c r="O1564" s="84"/>
      <c r="P1564" s="84"/>
      <c r="Q1564" s="84"/>
      <c r="R1564" s="84"/>
      <c r="S1564" s="84"/>
      <c r="T1564" s="84"/>
      <c r="U1564" s="84"/>
      <c r="V1564" s="84"/>
      <c r="W1564" s="84"/>
      <c r="X1564" s="84"/>
      <c r="Y1564" s="84"/>
      <c r="Z1564" s="84"/>
      <c r="AA1564" s="84"/>
      <c r="AB1564" s="84"/>
      <c r="AC1564" s="80"/>
      <c r="AD1564" s="80"/>
      <c r="AE1564" s="80"/>
      <c r="AF1564" s="80"/>
      <c r="AG1564" s="80"/>
      <c r="AH1564" s="80"/>
      <c r="AI1564" s="80"/>
      <c r="AJ1564" s="80"/>
      <c r="AK1564" s="80"/>
      <c r="AL1564" s="80"/>
      <c r="AM1564" s="240"/>
      <c r="AN1564" s="240"/>
      <c r="AO1564" s="240"/>
      <c r="AP1564" s="240"/>
      <c r="AQ1564" s="240"/>
      <c r="AR1564" s="240"/>
      <c r="AS1564" s="240"/>
      <c r="AT1564" s="256"/>
      <c r="AU1564" s="256"/>
      <c r="AV1564" s="259"/>
      <c r="AW1564" s="259"/>
      <c r="AX1564" s="256"/>
      <c r="AY1564" s="256"/>
      <c r="AZ1564" s="256"/>
      <c r="BA1564" s="256"/>
      <c r="BB1564" s="256"/>
      <c r="BC1564" s="256"/>
      <c r="BD1564" s="256"/>
      <c r="BE1564" s="256"/>
      <c r="BF1564" s="256"/>
      <c r="BG1564" s="256"/>
      <c r="BH1564" s="256"/>
      <c r="BI1564" s="256"/>
      <c r="BJ1564" s="256"/>
      <c r="BK1564" s="256"/>
      <c r="BL1564" s="262"/>
      <c r="BM1564" s="262"/>
      <c r="BN1564" s="262"/>
      <c r="BO1564" s="262"/>
      <c r="BP1564" s="262"/>
      <c r="BQ1564" s="262"/>
      <c r="BR1564" s="270"/>
      <c r="BS1564" s="270"/>
      <c r="BT1564" s="270"/>
      <c r="BU1564" s="270"/>
      <c r="BV1564" s="270"/>
      <c r="BW1564" s="270"/>
      <c r="BX1564" s="256"/>
      <c r="BY1564" s="256"/>
      <c r="BZ1564" s="256"/>
      <c r="CA1564" s="267"/>
      <c r="CB1564" s="267"/>
      <c r="CC1564" s="274"/>
      <c r="CD1564" s="267"/>
      <c r="CE1564" s="267"/>
      <c r="CF1564" s="267"/>
      <c r="CG1564" s="267"/>
      <c r="CH1564" s="267"/>
      <c r="CI1564" s="267"/>
      <c r="CJ1564" s="267"/>
      <c r="CK1564" s="267"/>
      <c r="CL1564" s="265"/>
      <c r="CM1564" s="272"/>
      <c r="CN1564" s="264"/>
      <c r="CO1564" s="138"/>
      <c r="CP1564" s="226"/>
      <c r="CQ1564" s="226"/>
      <c r="CR1564" s="226"/>
      <c r="CS1564" s="139"/>
      <c r="CT1564" s="139"/>
      <c r="CU1564" s="139"/>
      <c r="CV1564" s="139"/>
      <c r="CW1564" s="139"/>
      <c r="CX1564" s="139"/>
      <c r="CY1564" s="139"/>
      <c r="CZ1564" s="139"/>
      <c r="DA1564" s="139"/>
    </row>
    <row r="1565" spans="1:105" s="120" customFormat="1" ht="15" customHeight="1">
      <c r="A1565" s="228"/>
      <c r="B1565" s="690"/>
      <c r="C1565" s="684"/>
      <c r="D1565" s="237"/>
      <c r="E1565" s="237"/>
      <c r="F1565" s="243"/>
      <c r="G1565" s="122">
        <v>2.7</v>
      </c>
      <c r="H1565" s="84"/>
      <c r="I1565" s="84"/>
      <c r="J1565" s="84"/>
      <c r="K1565" s="84"/>
      <c r="L1565" s="84"/>
      <c r="M1565" s="84"/>
      <c r="N1565" s="84"/>
      <c r="O1565" s="84"/>
      <c r="P1565" s="84"/>
      <c r="Q1565" s="84"/>
      <c r="R1565" s="84"/>
      <c r="S1565" s="84"/>
      <c r="T1565" s="84"/>
      <c r="U1565" s="84"/>
      <c r="V1565" s="84"/>
      <c r="W1565" s="84"/>
      <c r="X1565" s="84"/>
      <c r="Y1565" s="84"/>
      <c r="Z1565" s="84"/>
      <c r="AA1565" s="84"/>
      <c r="AB1565" s="84"/>
      <c r="AC1565" s="80"/>
      <c r="AD1565" s="80"/>
      <c r="AE1565" s="80"/>
      <c r="AF1565" s="80"/>
      <c r="AG1565" s="80"/>
      <c r="AH1565" s="80"/>
      <c r="AI1565" s="80"/>
      <c r="AJ1565" s="80"/>
      <c r="AK1565" s="80"/>
      <c r="AL1565" s="80"/>
      <c r="AM1565" s="240"/>
      <c r="AN1565" s="240"/>
      <c r="AO1565" s="240"/>
      <c r="AP1565" s="240"/>
      <c r="AQ1565" s="240"/>
      <c r="AR1565" s="240"/>
      <c r="AS1565" s="240"/>
      <c r="AT1565" s="256"/>
      <c r="AU1565" s="256"/>
      <c r="AV1565" s="259"/>
      <c r="AW1565" s="259"/>
      <c r="AX1565" s="256"/>
      <c r="AY1565" s="256"/>
      <c r="AZ1565" s="256"/>
      <c r="BA1565" s="256"/>
      <c r="BB1565" s="256"/>
      <c r="BC1565" s="256"/>
      <c r="BD1565" s="256"/>
      <c r="BE1565" s="256"/>
      <c r="BF1565" s="256"/>
      <c r="BG1565" s="256"/>
      <c r="BH1565" s="256"/>
      <c r="BI1565" s="256"/>
      <c r="BJ1565" s="256"/>
      <c r="BK1565" s="256"/>
      <c r="BL1565" s="262"/>
      <c r="BM1565" s="262"/>
      <c r="BN1565" s="262"/>
      <c r="BO1565" s="262"/>
      <c r="BP1565" s="262"/>
      <c r="BQ1565" s="262"/>
      <c r="BR1565" s="270"/>
      <c r="BS1565" s="270"/>
      <c r="BT1565" s="270"/>
      <c r="BU1565" s="270"/>
      <c r="BV1565" s="270"/>
      <c r="BW1565" s="270"/>
      <c r="BX1565" s="256"/>
      <c r="BY1565" s="256"/>
      <c r="BZ1565" s="256"/>
      <c r="CA1565" s="267"/>
      <c r="CB1565" s="267"/>
      <c r="CC1565" s="274"/>
      <c r="CD1565" s="267"/>
      <c r="CE1565" s="267"/>
      <c r="CF1565" s="267"/>
      <c r="CG1565" s="267"/>
      <c r="CH1565" s="267"/>
      <c r="CI1565" s="267"/>
      <c r="CJ1565" s="267"/>
      <c r="CK1565" s="267"/>
      <c r="CL1565" s="265"/>
      <c r="CM1565" s="272"/>
      <c r="CN1565" s="264"/>
      <c r="CO1565" s="138"/>
      <c r="CP1565" s="226"/>
      <c r="CQ1565" s="226"/>
      <c r="CR1565" s="226"/>
      <c r="CS1565" s="139"/>
      <c r="CT1565" s="139"/>
      <c r="CU1565" s="139"/>
      <c r="CV1565" s="139"/>
      <c r="CW1565" s="139"/>
      <c r="CX1565" s="139"/>
      <c r="CY1565" s="139"/>
      <c r="CZ1565" s="139"/>
      <c r="DA1565" s="139"/>
    </row>
    <row r="1566" spans="1:105" s="120" customFormat="1" ht="15" customHeight="1">
      <c r="A1566" s="228"/>
      <c r="B1566" s="690"/>
      <c r="C1566" s="684"/>
      <c r="D1566" s="237"/>
      <c r="E1566" s="237"/>
      <c r="F1566" s="243"/>
      <c r="G1566" s="122">
        <v>3</v>
      </c>
      <c r="H1566" s="84"/>
      <c r="I1566" s="84"/>
      <c r="J1566" s="84"/>
      <c r="K1566" s="84"/>
      <c r="L1566" s="84"/>
      <c r="M1566" s="84"/>
      <c r="N1566" s="84"/>
      <c r="O1566" s="84"/>
      <c r="P1566" s="84"/>
      <c r="Q1566" s="84"/>
      <c r="R1566" s="84"/>
      <c r="S1566" s="84"/>
      <c r="T1566" s="84"/>
      <c r="U1566" s="84"/>
      <c r="V1566" s="84"/>
      <c r="W1566" s="84"/>
      <c r="X1566" s="84"/>
      <c r="Y1566" s="84"/>
      <c r="Z1566" s="84"/>
      <c r="AA1566" s="84"/>
      <c r="AB1566" s="84"/>
      <c r="AC1566" s="80"/>
      <c r="AD1566" s="80"/>
      <c r="AE1566" s="80"/>
      <c r="AF1566" s="80"/>
      <c r="AG1566" s="80"/>
      <c r="AH1566" s="80"/>
      <c r="AI1566" s="80"/>
      <c r="AJ1566" s="80"/>
      <c r="AK1566" s="80"/>
      <c r="AL1566" s="80"/>
      <c r="AM1566" s="240"/>
      <c r="AN1566" s="240"/>
      <c r="AO1566" s="240"/>
      <c r="AP1566" s="240"/>
      <c r="AQ1566" s="240"/>
      <c r="AR1566" s="240"/>
      <c r="AS1566" s="240"/>
      <c r="AT1566" s="256"/>
      <c r="AU1566" s="256"/>
      <c r="AV1566" s="259"/>
      <c r="AW1566" s="259"/>
      <c r="AX1566" s="256"/>
      <c r="AY1566" s="256"/>
      <c r="AZ1566" s="256"/>
      <c r="BA1566" s="256"/>
      <c r="BB1566" s="256"/>
      <c r="BC1566" s="256"/>
      <c r="BD1566" s="256"/>
      <c r="BE1566" s="256"/>
      <c r="BF1566" s="256"/>
      <c r="BG1566" s="256"/>
      <c r="BH1566" s="256"/>
      <c r="BI1566" s="256"/>
      <c r="BJ1566" s="256"/>
      <c r="BK1566" s="256"/>
      <c r="BL1566" s="262"/>
      <c r="BM1566" s="262"/>
      <c r="BN1566" s="262"/>
      <c r="BO1566" s="262"/>
      <c r="BP1566" s="262"/>
      <c r="BQ1566" s="262"/>
      <c r="BR1566" s="270"/>
      <c r="BS1566" s="270"/>
      <c r="BT1566" s="270"/>
      <c r="BU1566" s="270"/>
      <c r="BV1566" s="270"/>
      <c r="BW1566" s="270"/>
      <c r="BX1566" s="256"/>
      <c r="BY1566" s="256"/>
      <c r="BZ1566" s="256"/>
      <c r="CA1566" s="267"/>
      <c r="CB1566" s="267"/>
      <c r="CC1566" s="274"/>
      <c r="CD1566" s="267"/>
      <c r="CE1566" s="267"/>
      <c r="CF1566" s="267"/>
      <c r="CG1566" s="267"/>
      <c r="CH1566" s="267"/>
      <c r="CI1566" s="267"/>
      <c r="CJ1566" s="267"/>
      <c r="CK1566" s="267"/>
      <c r="CL1566" s="265"/>
      <c r="CM1566" s="272"/>
      <c r="CN1566" s="264"/>
      <c r="CO1566" s="138"/>
      <c r="CP1566" s="226"/>
      <c r="CQ1566" s="226"/>
      <c r="CR1566" s="226"/>
      <c r="CS1566" s="139"/>
      <c r="CT1566" s="139"/>
      <c r="CU1566" s="139"/>
      <c r="CV1566" s="139"/>
      <c r="CW1566" s="139"/>
      <c r="CX1566" s="139"/>
      <c r="CY1566" s="139"/>
      <c r="CZ1566" s="139"/>
      <c r="DA1566" s="139"/>
    </row>
    <row r="1567" spans="1:105" s="120" customFormat="1" ht="15" customHeight="1">
      <c r="A1567" s="228"/>
      <c r="B1567" s="690"/>
      <c r="C1567" s="684"/>
      <c r="D1567" s="237"/>
      <c r="E1567" s="237"/>
      <c r="F1567" s="244"/>
      <c r="G1567" s="123">
        <v>3.9</v>
      </c>
      <c r="H1567" s="85"/>
      <c r="I1567" s="85"/>
      <c r="J1567" s="85"/>
      <c r="K1567" s="85"/>
      <c r="L1567" s="85"/>
      <c r="M1567" s="85"/>
      <c r="N1567" s="85"/>
      <c r="O1567" s="85"/>
      <c r="P1567" s="85"/>
      <c r="Q1567" s="85"/>
      <c r="R1567" s="85"/>
      <c r="S1567" s="85"/>
      <c r="T1567" s="85"/>
      <c r="U1567" s="85"/>
      <c r="V1567" s="85"/>
      <c r="W1567" s="85"/>
      <c r="X1567" s="85"/>
      <c r="Y1567" s="85"/>
      <c r="Z1567" s="85"/>
      <c r="AA1567" s="85"/>
      <c r="AB1567" s="85"/>
      <c r="AC1567" s="81"/>
      <c r="AD1567" s="81"/>
      <c r="AE1567" s="81"/>
      <c r="AF1567" s="81"/>
      <c r="AG1567" s="81"/>
      <c r="AH1567" s="81"/>
      <c r="AI1567" s="81"/>
      <c r="AJ1567" s="81"/>
      <c r="AK1567" s="81"/>
      <c r="AL1567" s="81"/>
      <c r="AM1567" s="240"/>
      <c r="AN1567" s="240"/>
      <c r="AO1567" s="240"/>
      <c r="AP1567" s="240"/>
      <c r="AQ1567" s="240"/>
      <c r="AR1567" s="240"/>
      <c r="AS1567" s="240"/>
      <c r="AT1567" s="256"/>
      <c r="AU1567" s="256"/>
      <c r="AV1567" s="259"/>
      <c r="AW1567" s="259"/>
      <c r="AX1567" s="256"/>
      <c r="AY1567" s="256"/>
      <c r="AZ1567" s="256"/>
      <c r="BA1567" s="256"/>
      <c r="BB1567" s="256"/>
      <c r="BC1567" s="256"/>
      <c r="BD1567" s="256"/>
      <c r="BE1567" s="256"/>
      <c r="BF1567" s="256"/>
      <c r="BG1567" s="256"/>
      <c r="BH1567" s="256"/>
      <c r="BI1567" s="256"/>
      <c r="BJ1567" s="256"/>
      <c r="BK1567" s="256"/>
      <c r="BL1567" s="262"/>
      <c r="BM1567" s="262"/>
      <c r="BN1567" s="262"/>
      <c r="BO1567" s="262"/>
      <c r="BP1567" s="262"/>
      <c r="BQ1567" s="262"/>
      <c r="BR1567" s="270"/>
      <c r="BS1567" s="270"/>
      <c r="BT1567" s="270"/>
      <c r="BU1567" s="270"/>
      <c r="BV1567" s="270"/>
      <c r="BW1567" s="270"/>
      <c r="BX1567" s="256"/>
      <c r="BY1567" s="256"/>
      <c r="BZ1567" s="256"/>
      <c r="CA1567" s="267"/>
      <c r="CB1567" s="267"/>
      <c r="CC1567" s="274"/>
      <c r="CD1567" s="267"/>
      <c r="CE1567" s="267"/>
      <c r="CF1567" s="267"/>
      <c r="CG1567" s="267"/>
      <c r="CH1567" s="267"/>
      <c r="CI1567" s="267"/>
      <c r="CJ1567" s="267"/>
      <c r="CK1567" s="267"/>
      <c r="CL1567" s="265"/>
      <c r="CM1567" s="272"/>
      <c r="CN1567" s="264"/>
      <c r="CO1567" s="138"/>
      <c r="CP1567" s="226"/>
      <c r="CQ1567" s="226"/>
      <c r="CR1567" s="226"/>
      <c r="CS1567" s="139"/>
      <c r="CT1567" s="139"/>
      <c r="CU1567" s="139"/>
      <c r="CV1567" s="139"/>
      <c r="CW1567" s="139"/>
      <c r="CX1567" s="139"/>
      <c r="CY1567" s="139"/>
      <c r="CZ1567" s="139"/>
      <c r="DA1567" s="139"/>
    </row>
    <row r="1568" spans="1:105" s="120" customFormat="1" ht="15" customHeight="1">
      <c r="A1568" s="229"/>
      <c r="B1568" s="691"/>
      <c r="C1568" s="685"/>
      <c r="D1568" s="238"/>
      <c r="E1568" s="238"/>
      <c r="F1568" s="245" t="s">
        <v>83</v>
      </c>
      <c r="G1568" s="246"/>
      <c r="H1568" s="82"/>
      <c r="I1568" s="82"/>
      <c r="J1568" s="82"/>
      <c r="K1568" s="82"/>
      <c r="L1568" s="82"/>
      <c r="M1568" s="82"/>
      <c r="N1568" s="82"/>
      <c r="O1568" s="82"/>
      <c r="P1568" s="82"/>
      <c r="Q1568" s="82"/>
      <c r="R1568" s="82"/>
      <c r="S1568" s="82"/>
      <c r="T1568" s="82"/>
      <c r="U1568" s="82"/>
      <c r="V1568" s="82"/>
      <c r="W1568" s="82"/>
      <c r="X1568" s="82"/>
      <c r="Y1568" s="82">
        <v>1</v>
      </c>
      <c r="Z1568" s="82"/>
      <c r="AA1568" s="82"/>
      <c r="AB1568" s="82">
        <v>1</v>
      </c>
      <c r="AC1568" s="35"/>
      <c r="AD1568" s="35"/>
      <c r="AE1568" s="35"/>
      <c r="AF1568" s="35"/>
      <c r="AG1568" s="35"/>
      <c r="AH1568" s="35"/>
      <c r="AI1568" s="35"/>
      <c r="AJ1568" s="35"/>
      <c r="AK1568" s="35"/>
      <c r="AL1568" s="35"/>
      <c r="AM1568" s="241"/>
      <c r="AN1568" s="241"/>
      <c r="AO1568" s="241"/>
      <c r="AP1568" s="241"/>
      <c r="AQ1568" s="241"/>
      <c r="AR1568" s="241"/>
      <c r="AS1568" s="241"/>
      <c r="AT1568" s="257"/>
      <c r="AU1568" s="257"/>
      <c r="AV1568" s="260"/>
      <c r="AW1568" s="260"/>
      <c r="AX1568" s="257"/>
      <c r="AY1568" s="257"/>
      <c r="AZ1568" s="257"/>
      <c r="BA1568" s="257"/>
      <c r="BB1568" s="257"/>
      <c r="BC1568" s="257"/>
      <c r="BD1568" s="257"/>
      <c r="BE1568" s="257"/>
      <c r="BF1568" s="257"/>
      <c r="BG1568" s="257"/>
      <c r="BH1568" s="257"/>
      <c r="BI1568" s="257"/>
      <c r="BJ1568" s="257"/>
      <c r="BK1568" s="257"/>
      <c r="BL1568" s="263"/>
      <c r="BM1568" s="263"/>
      <c r="BN1568" s="263"/>
      <c r="BO1568" s="263"/>
      <c r="BP1568" s="263"/>
      <c r="BQ1568" s="263"/>
      <c r="BR1568" s="271"/>
      <c r="BS1568" s="271"/>
      <c r="BT1568" s="271"/>
      <c r="BU1568" s="271"/>
      <c r="BV1568" s="271"/>
      <c r="BW1568" s="271"/>
      <c r="BX1568" s="257"/>
      <c r="BY1568" s="257"/>
      <c r="BZ1568" s="257"/>
      <c r="CA1568" s="268"/>
      <c r="CB1568" s="268"/>
      <c r="CC1568" s="275"/>
      <c r="CD1568" s="268"/>
      <c r="CE1568" s="268"/>
      <c r="CF1568" s="268"/>
      <c r="CG1568" s="268"/>
      <c r="CH1568" s="268"/>
      <c r="CI1568" s="268"/>
      <c r="CJ1568" s="268"/>
      <c r="CK1568" s="268"/>
      <c r="CL1568" s="265"/>
      <c r="CM1568" s="272"/>
      <c r="CN1568" s="264"/>
      <c r="CO1568" s="138"/>
      <c r="CP1568" s="226"/>
      <c r="CQ1568" s="226"/>
      <c r="CR1568" s="226"/>
      <c r="CS1568" s="139"/>
      <c r="CT1568" s="139"/>
      <c r="CU1568" s="139"/>
      <c r="CV1568" s="139"/>
      <c r="CW1568" s="139"/>
      <c r="CX1568" s="139"/>
      <c r="CY1568" s="139"/>
      <c r="CZ1568" s="139"/>
      <c r="DA1568" s="139"/>
    </row>
    <row r="1569" spans="1:105" s="120" customFormat="1" ht="15" customHeight="1">
      <c r="A1569" s="227">
        <f t="shared" ref="A1569" si="584">A1561+1</f>
        <v>194</v>
      </c>
      <c r="B1569" s="230" t="s">
        <v>952</v>
      </c>
      <c r="C1569" s="233" t="s">
        <v>986</v>
      </c>
      <c r="D1569" s="236" t="s">
        <v>1254</v>
      </c>
      <c r="E1569" s="236" t="s">
        <v>1252</v>
      </c>
      <c r="F1569" s="253" t="s">
        <v>80</v>
      </c>
      <c r="G1569" s="254"/>
      <c r="H1569" s="82" t="s">
        <v>69</v>
      </c>
      <c r="I1569" s="82"/>
      <c r="J1569" s="82" t="s">
        <v>67</v>
      </c>
      <c r="K1569" s="82" t="s">
        <v>61</v>
      </c>
      <c r="L1569" s="82" t="s">
        <v>61</v>
      </c>
      <c r="M1569" s="82" t="s">
        <v>61</v>
      </c>
      <c r="N1569" s="82" t="s">
        <v>61</v>
      </c>
      <c r="O1569" s="82"/>
      <c r="P1569" s="82" t="s">
        <v>61</v>
      </c>
      <c r="Q1569" s="82" t="s">
        <v>61</v>
      </c>
      <c r="R1569" s="82" t="s">
        <v>61</v>
      </c>
      <c r="S1569" s="82" t="s">
        <v>61</v>
      </c>
      <c r="T1569" s="82" t="s">
        <v>61</v>
      </c>
      <c r="U1569" s="82" t="s">
        <v>61</v>
      </c>
      <c r="V1569" s="82"/>
      <c r="W1569" s="82" t="s">
        <v>60</v>
      </c>
      <c r="X1569" s="82" t="s">
        <v>60</v>
      </c>
      <c r="Y1569" s="82" t="s">
        <v>60</v>
      </c>
      <c r="Z1569" s="82" t="s">
        <v>60</v>
      </c>
      <c r="AA1569" s="82" t="s">
        <v>60</v>
      </c>
      <c r="AB1569" s="82" t="s">
        <v>67</v>
      </c>
      <c r="AC1569" s="82"/>
      <c r="AD1569" s="82" t="s">
        <v>67</v>
      </c>
      <c r="AE1569" s="82" t="s">
        <v>60</v>
      </c>
      <c r="AF1569" s="82" t="s">
        <v>60</v>
      </c>
      <c r="AG1569" s="82" t="s">
        <v>60</v>
      </c>
      <c r="AH1569" s="82" t="s">
        <v>60</v>
      </c>
      <c r="AI1569" s="82" t="s">
        <v>1471</v>
      </c>
      <c r="AJ1569" s="82"/>
      <c r="AK1569" s="82" t="s">
        <v>61</v>
      </c>
      <c r="AL1569" s="82" t="s">
        <v>61</v>
      </c>
      <c r="AM1569" s="239">
        <f>COUNTIF(H1569:AL1569,"PH")+COUNTIF(H1569:AL1569,"PH/L")+COUNTIF(H1569:AL1569,"PM")</f>
        <v>0</v>
      </c>
      <c r="AN1569" s="239">
        <f>COUNTIF(H1569:AL1569,"PD")+COUNTIF(H1569:AL1569,"PDD")+COUNTIF(H1569:AL1569,"P/DS")/2+COUNTIF(H1569:AL1569,"PMD")</f>
        <v>0</v>
      </c>
      <c r="AO1569" s="239">
        <f>COUNTIF(H1569:AL1569,"PN")+COUNTIF(H1569:AL1569,"P/NS")/2+COUNTIF(H1569:AL1569,"PH")+COUNTIF(H1569:AL1569,"PH/F")/2+COUNTIF(H1569:AL1569,"PH/L")/2+COUNTIF(H1569:AL1569,"PM")</f>
        <v>0</v>
      </c>
      <c r="AP1569" s="239">
        <f>COUNTIF(H1569:AL1569,"BH")+COUNTIF(H1569:AL1569,"AL/BL")+COUNTIF(H1569:AL1569,"UL/BL")+COUNTIF(H1569:AL1569,"BM")</f>
        <v>0</v>
      </c>
      <c r="AQ1569" s="239">
        <f>COUNTIF(H1569:AL1569,"DS")+COUNTIF(H1569:AL1569,"AL/DS")/2+COUNTIF(H1569:AL1569,"UL/DS")/2+COUNTIF(H1569:AL1569,"CT")+COUNTIF(H1569:AL1569,"MD")</f>
        <v>9.5</v>
      </c>
      <c r="AR1569" s="239">
        <f>COUNTIF(H1569:AL1569,"NS")+COUNTIF(H1569:AL1569,"AL/NS")/2+COUNTIF(H1569:AL1569,"UL/NS")/2+COUNTIF(H1569:AL1569,"BH")+COUNTIF(H1569:AL1569,"AL/BF")/2+COUNTIF(H1569:AL1569,"AL/BL")/2+COUNTIF(H1569:AL1569,"UL/BL")/2+COUNTIF(H1569:AL1569,"UL/BF")/2+COUNTIF(H1569:AL1569,"BM")</f>
        <v>12</v>
      </c>
      <c r="AS1569" s="239">
        <f>COUNTIF(H1569:AL1569,"AL")+COUNTIF(H1569:AL1569,"AL/DS")/2+COUNTIF(H1569:AL1569,"AL/NS")/2+COUNTIF(H1569:AL1569,"NH")+COUNTIF(H1569:AL1569,"SL")+COUNTIF(H1569:AL1569,"NHD")+COUNTIF(H1569:AL1569,"B")+COUNTIF(H1569:AL1569,"HL")+COUNTIF(H1569:AL1569,"AL/BF")/2+COUNTIF(H1569:AL1569,"AL/BL")/2</f>
        <v>4</v>
      </c>
      <c r="AT1569" s="255">
        <f>COUNTIF(H1569:AL1569,"PD")+COUNTIF(H1569:AL1569,"PN")+COUNTIF(H1569:AL1569,"P/DS")/2+COUNTIF(H1569:AL1569,"P/NS")/2+COUNTIF(H1569:AL1569,"DS")+COUNTIF(H1569:AL1569,"NS")+COUNTIF(H1569:AL1569,"AL")+COUNTIF(H1569:AL1569,"AL/DS")+COUNTIF(H1569:AL1569,"AL/NS")+COUNTIF(H1569:AL1569,"NH")+COUNTIF(H1569:AL1569,"SL")+COUNTIF(H1569:AL1569,"UL/DS")/2+COUNTIF(H1569:AL1569,"UL/NS")/2+COUNTIF(H1569:AL1569,"CT")+COUNTIF(H1569:AL1569,"NHD")+COUNTIF(H1569:AL1569,"PDD")+COUNTIF(H1569:AL1569,"B")+COUNTIF(H1569:AL1569,"HL")+COUNTIF(H1569:AL1569,"PH")+COUNTIF(H1569:AL1569,"BH")+COUNTIF(H1569:AL1569,"AL/BF")+COUNTIF(H1569:AL1569,"AL/BL")+COUNTIF(H1569:AL1569,"UL/BF")/2+COUNTIF(H1569:AL1569,"UL/BL")/2+COUNTIF(H1569:AL1569,"PH/F")/2+COUNTIF(H1569:AL1569,"PH/L")/2+COUNTIF(H1569:AL1569,"MD")+COUNTIF(H1569:AL1569,"PMD")+COUNTIF(H1569:AL1569,"PM")+COUNTIF(H1569:AL1569,"BM")</f>
        <v>25.5</v>
      </c>
      <c r="AU1569" s="255">
        <f>COUNTIF(H1569:AL1569,"P/DS")/2+COUNTIF(H1569:AL1569,"P/NS")/2+COUNTIF(H1569:AL1569,"IL")+COUNTIF(H1569:AL1569,"NL")+COUNTIF(H1569:AL1569,"UL")+COUNTIF(H1569:AL1569,"UL/DS")/2+COUNTIF(H1569:AL1569,"UL/NS")/2+COUNTIF(H1569:AL1569,"KT")+COUNTIF(H1569:AL1569,"UL/BF")/2+COUNTIF(H1569:AL1569,"UL/BL")/2+COUNTIF(H1569:AL1569,"PH/F")/2+COUNTIF(H1569:AL1569,"PH/L")/2+COUNTIF(H1569:AL1569,"NB")</f>
        <v>0.5</v>
      </c>
      <c r="AV1569" s="258">
        <f>COUNTIF(H1569:AL1569,"PN")+COUNTIF(H1569:AL1569,"TVD")+COUNTIF(H1569:AL1569,"PH")+COUNTIF(H1569:AL1569,"PM")+COUNTIF(H1569:AL1569,"PDD")-COUNTIFS(H1569:AL1569,"PN",H1576:AL1576,"&gt;=3")-COUNTIFS(H1569:AL1569,"PM",H1576:AL1576,"&gt;=3")</f>
        <v>0</v>
      </c>
      <c r="AW1569" s="258">
        <f>COUNTIF(H1569:AL1569,"NS")+COUNTIF(H1569:AL1569,"D")+COUNTIF(H1569:AL1569,"BH")+COUNTIF(H1569:AL1569,"NHD")+COUNTIF(H1569:AL1569,"BM")-COUNTIFS(H1569:AL1569,"NS",H1576:AL1576,"&gt;=3")-COUNTIFS(H1569:AL1569,"BH",H1576:AL1576,"&gt;=3")-COUNTIFS(H1569:AL1569,"BM",H1576:AL1576,"&gt;=3")</f>
        <v>12</v>
      </c>
      <c r="AX1569" s="255">
        <f>COUNTIF(H1569:AL1569,"AL")+COUNTIF(H1569:AL1569,"AL/DS")/2+COUNTIF(H1569:AL1569,"AL/NS")/2+COUNTIF(H1569:AL1569,"AL/BF")+COUNTIF(H1569:AL1569,"AL/BL")/2</f>
        <v>3</v>
      </c>
      <c r="AY1569" s="255">
        <f>COUNTIF(H1569:AL1569,"SL")</f>
        <v>0</v>
      </c>
      <c r="AZ1569" s="255">
        <f>COUNTIF(H1569:AL1569,"NH")</f>
        <v>1</v>
      </c>
      <c r="BA1569" s="255">
        <f>COUNTIF(H1569:AL1569,"HL")</f>
        <v>0</v>
      </c>
      <c r="BB1569" s="255">
        <f>COUNTIF(G1569:AL1569,"P/DS")/2+COUNTIF(G1569:AL1569,"P/NS")/2+COUNTIF(G1569:AL1569,"UL")+COUNTIF(G1569:AL1569,"UL/DS")/2+COUNTIF(G1569:AL1569,"UL/NS")/2+COUNTIF(G1569:AL1569,"UL/BL")/2+COUNTIF(G1569:AL1569,"UL/BF")/2+COUNTIF(G1569:AL1569,"PH/F")/2+COUNTIF(G1569:AL1569,"PH/L")/2</f>
        <v>0.5</v>
      </c>
      <c r="BC1569" s="255">
        <f>COUNTIF(H1569:AL1569,"NB")</f>
        <v>0</v>
      </c>
      <c r="BD1569" s="255">
        <f>COUNTIF(H1569:AL1569,"NL")</f>
        <v>0</v>
      </c>
      <c r="BE1569" s="255">
        <f>COUNTIF(H1569:AL1569,"IL")</f>
        <v>0</v>
      </c>
      <c r="BF1569" s="255">
        <f>COUNTIF(H1569:AL1569,"KT")</f>
        <v>0</v>
      </c>
      <c r="BG1569" s="255">
        <f>COUNTIF(H1569:AL1569,"L70")</f>
        <v>0</v>
      </c>
      <c r="BH1569" s="255">
        <f>COUNTIF(H1569:AL1569,"MD")</f>
        <v>0</v>
      </c>
      <c r="BI1569" s="255">
        <f>COUNTIF(H1569:AL1569,"PMD")</f>
        <v>0</v>
      </c>
      <c r="BJ1569" s="255">
        <f>COUNTIF(H1569:AL1569,"PM")</f>
        <v>0</v>
      </c>
      <c r="BK1569" s="255">
        <f>COUNTIF(H1569:AL1569,"BM")</f>
        <v>0</v>
      </c>
      <c r="BL1569" s="261">
        <f>SUMIF(H1569:AL1569,"PD",H1570:AL1570)+SUMIF(H1569:AL1569,"PN",H1570:AL1570)+SUMIF(H1569:AL1569,"P/DS",H1570:AL1570)+SUMIF(H1569:AL1569,"PN/F",H1570:AL1570)+SUMIF(H1569:AL1569,"PN/L",H1570:AL1570)+SUMIF(H1569:AL1569,"TV",H1570:AL1570)+SUMIF(H1569:AL1569,"TVD",H1570:AL1570)+SUMIF(H1569:AL1569,"PDD",H1570:AL1570)</f>
        <v>0</v>
      </c>
      <c r="BM1569" s="261">
        <f>SUMIF(H1569:AL1569,"PD",H1571:AL1571)+SUMIF(H1569:AL1569,"PN",H1571:AL1571)+SUMIF(H1569:AL1569,"P/DS",H1571:AL1571)+SUMIF(H1569:AL1569,"PN/F",H1571:AL1571)+SUMIF(H1569:AL1569,"PN/L",H1571:AL1571)+SUMIF(H1569:AL1569,"TV",H1571:AL1571)+SUMIF(H1569:AL1569,"TVD",H1571:AL1571)+SUMIF(H1569:AL1569,"PDD",H1571:AL1571)+SUMIF(H1569:AL1569,"PMD",H1571:AL1571)</f>
        <v>0</v>
      </c>
      <c r="BN1569" s="261">
        <f>SUMIF(H1569:AL1569,"PD",H1572:AL1572)+SUMIF(H1569:AL1569,"PN",H1572:AL1572)+SUMIF(H1569:AL1569,"P/DS",H1572:AL1572)+SUMIF(H1569:AL1569,"PN/F",H1572:AL1572)+SUMIF(H1569:AL1569,"PN/L",H1572:AL1572)+SUMIF(H1569:AL1569,"TV",H1572:AL1572)+SUMIF(H1569:AL1569,"TVD",H1572:AL1572)</f>
        <v>0</v>
      </c>
      <c r="BO1569" s="261">
        <f>SUMIF(H1569:AL1569,"PD",H1573:AL1573)+SUMIF(H1569:AL1569,"PN",H1573:AL1573)+SUMIF(H1569:AL1569,"P/DS",H1573:AL1573)+SUMIF(H1569:AL1569,"PN/F",H1573:AL1573)+SUMIF(H1569:AL1569,"PN/L",H1573:AL1573)+SUMIF(H1569:AL1569,"TV",H1573:AL1573)+SUMIF(H1569:AL1569,"TVD",H1573:AL1573)</f>
        <v>0</v>
      </c>
      <c r="BP1569" s="261">
        <f>SUMIF(H1569:AL1569,"PD",H1574:AL1574)+SUMIF(H1569:AL1569,"PN",H1574:AL1574)+SUMIF(H1569:AL1569,"P/DS",H1574:AL1574)+SUMIF(H1569:AL1569,"PN/F",H1574:AL1574)+SUMIF(H1569:AL1569,"PN/L",H1574:AL1574)+SUMIF(H1569:AL1569,"TV",H1574:AL1574)+SUMIF(H1569:AL1569,"TVD",H1574:AL1574)+SUMIF(H1569:AL1569,"PDD",H1574:AL1574)+SUMIF(H1569:AL1569,"PH",H1574:AL1574)+SUMIF(H1569:AL1569,"PM",H1574:AL1574)</f>
        <v>0</v>
      </c>
      <c r="BQ1569" s="261">
        <f>SUMIF(H1569:AL1569,"PD",H1575:AL1575)+SUMIF(H1569:AL1569,"PN",H1575:AL1575)+SUMIF(H1569:AL1569,"P/DS",H1575:AL1575)+SUMIF(H1569:AL1569,"PN/F",H1575:AL1575)+SUMIF(H1569:AL1569,"PN/L",H1575:AL1575)+SUMIF(H1569:AL1569,"TV",H1575:AL1575)+SUMIF(H1569:AL1569,"TVD",H1575:AL1575)+SUMIF(H1569:AL1569,"PDD",H1575:AL1575)+SUMIF(H1569:AL1569,"PH",H1575:AL1575)+SUMIF(H1569:AL1569,"PM",H1575:AL1575)</f>
        <v>0</v>
      </c>
      <c r="BR1569" s="269">
        <f>SUM(H1570:AL1570)-BL1569</f>
        <v>14</v>
      </c>
      <c r="BS1569" s="269">
        <f>SUM(H1571:AL1571)-BM1569</f>
        <v>3.5</v>
      </c>
      <c r="BT1569" s="269">
        <f>SUM(H1572:AL1572)-BN1569</f>
        <v>0</v>
      </c>
      <c r="BU1569" s="269">
        <f>SUM(H1573:AL1573)-BO1569</f>
        <v>0</v>
      </c>
      <c r="BV1569" s="269">
        <f>SUM(H1574:AL1574)-BP1569</f>
        <v>0</v>
      </c>
      <c r="BW1569" s="269">
        <f>SUM(H1575:AL1575)-BQ1569</f>
        <v>0</v>
      </c>
      <c r="BX1569" s="255">
        <f>SUMIF(H1569:AL1569,"PD",H1576:AL1576)+SUMIF(H1569:AL1569,"PN",H1576:AL1576)+SUMIF(H1569:AL1569,"P/DS",H1576:AL1576)+SUMIF(H1569:AL1569,"PN/F",H1576:AL1576)+SUMIF(H1569:AL1569,"PN/L",H1576:AL1576)</f>
        <v>0</v>
      </c>
      <c r="BY1569" s="255">
        <f>SUM(H1576:AL1576)-BX1569</f>
        <v>2</v>
      </c>
      <c r="BZ1569" s="255">
        <f t="shared" ref="BZ1569" si="585">+SUM(BL1569:BW1576)</f>
        <v>17.5</v>
      </c>
      <c r="CA1569" s="266">
        <f>(COUNTIFS(H1569:AL1569,"PD",H1570:AL1570,"&gt;=2"))*0.5-IF(CN1569="VP",COUNTIFS($H$16:$AL$16,"SAT",H1569:AL1569,"PD",H1570:AL1570,"&gt;=2"))*0.5</f>
        <v>0</v>
      </c>
      <c r="CB1569" s="266">
        <f>(COUNTIFS(H1569:AL1569,"PN",H1571:AL1571,"&gt;=0.5",H1570:AL1570,"&gt;=1.5"))*0.5+COUNTIFS(H1569:AL1569,"PDD",H1571:AL1571,"&gt;=0.5",H1570:AL1570,"&gt;=1.5")*0.5</f>
        <v>0</v>
      </c>
      <c r="CC1569" s="273">
        <f>(COUNTIFS(H1569:AL1569,"TV",H1571:AL1571,"&gt;=10"))*0.5+(COUNTIFS(H1569:AL1569,"PMD",H1571:AL1571,"&gt;=2"))*0.5</f>
        <v>0</v>
      </c>
      <c r="CD1569" s="266">
        <f>(COUNTIFS(H1569:AL1569,"TVD",H1573:AL1573,"&gt;=6.5",H1571:AL1571,"&gt;=3.5"))*0.5</f>
        <v>0</v>
      </c>
      <c r="CE1569" s="266">
        <f>(COUNTIFS(H1569:AL1569,"PD",H1574:AL1574,"&gt;=10"))*0.5</f>
        <v>0</v>
      </c>
      <c r="CF1569" s="266">
        <f>(COUNTIFS(H1569:AL1569,"PDD",H1574:AL1574,"&gt;=3.5",H1575:AL1575,"&gt;=6.5")+COUNTIFS(H1569:AL1569,"PH",H1575:AL1575,"&gt;=0.5",H1574:AL1574,"&gt;=1.5")+COUNTIFS(H1569:AL1569,"PM",H1575:AL1575,"&gt;=0.5",H1574:AL1574,"&gt;=1.5"))*0.5</f>
        <v>0</v>
      </c>
      <c r="CG1569" s="266">
        <f>(COUNTIFS(H1569:AL1569,"DS",H1570:AL1570,"&gt;=2")+COUNTIFS(H1569:AL1569,"AL/DS",H1570:AL1570,"&gt;=2"))*0.5-IF(CN1569="VP",COUNTIFS($H$16:$AL$16,"SAT",H1569:AL1569,"DS",H1570:AL1570,"&gt;=2"))*0.5</f>
        <v>0.5</v>
      </c>
      <c r="CH1569" s="266">
        <f>(COUNTIFS(H1569:AL1569,"NS",H1571:AL1571,"&gt;=0.5",H1570:AL1570,"&gt;=1.5")+COUNTIFS(H1569:AL1569,"AL/NS",H1571:AL1571,"&gt;=0.5",H1570:AL1570,"&gt;=1.5")+COUNTIFS(H1569:AL1569,"NHD",H1571:AL1571,"&gt;=4.5",H1574:AL1574,"&gt;=2",H1570:AL1570,"&gt;=1.5"))*0.5</f>
        <v>2.5</v>
      </c>
      <c r="CI1569" s="266">
        <f>(COUNTIF(H1571:AL1571,"&gt;=10")+COUNTIFS(H1569:AL1569,"MD",H1571:AL1571,"&gt;=2")-COUNTIFS(H1569:AL1569,"TV",H1571:AL1571,"&gt;=10"))*0.5</f>
        <v>0</v>
      </c>
      <c r="CJ1569" s="266">
        <f>(COUNTIFS(H1569:AL1569,"D",H1573:AL1573,"&gt;=6.5",H1571:AL1571,"&gt;=3.5"))*0.5</f>
        <v>0</v>
      </c>
      <c r="CK1569" s="266">
        <f>(COUNTIF(H1574:AL1574,"&gt;=10")-COUNTIFS(H1569:AL1569,"PD",H1574:AL1574,"&gt;=10"))*0.5</f>
        <v>0</v>
      </c>
      <c r="CL1569" s="265">
        <f>(COUNTIFS(H1569:AL1569,"NHD",H1574:AL1574,"&gt;=3.5",H1575:AL1575,"&gt;=6.5")+COUNTIFS(H1569:AL1569,"BH",H1574:AL1574,"&gt;=1.5",H1575:AL1575,"&gt;=0.5")+COUNTIFS(H1569:AL1569,"BM",H1574:AL1574,"&gt;=1.5",H1575:AL1575,"&gt;=0.5")+COUNTIFS(H1569:AL1569,"D",H1574:AL1574,"&gt;=1.5",H1575:AL1575,"&gt;=0.5"))*0.5</f>
        <v>0</v>
      </c>
      <c r="CM1569" s="272"/>
      <c r="CN1569" s="264" t="s">
        <v>723</v>
      </c>
      <c r="CO1569" s="138">
        <f t="shared" ref="CO1569" si="586">+AM1569+AN1569+AO1569+AP1569+AQ1569+AR1569+AS1569+AU1569+BG1569</f>
        <v>26</v>
      </c>
      <c r="CP1569" s="225">
        <f>+SUM(I1570:I1575)-I1576</f>
        <v>0</v>
      </c>
      <c r="CQ1569" s="225">
        <f>+SUM(J1570:J1575)-J1576</f>
        <v>0</v>
      </c>
      <c r="CR1569" s="225">
        <f>+SUM(K1570:K1575)-K1576</f>
        <v>2.5</v>
      </c>
      <c r="CS1569" s="139"/>
      <c r="CT1569" s="139"/>
      <c r="CU1569" s="139"/>
      <c r="CV1569" s="139"/>
      <c r="CW1569" s="139"/>
      <c r="CX1569" s="139"/>
      <c r="CY1569" s="139"/>
      <c r="CZ1569" s="139"/>
      <c r="DA1569" s="139"/>
    </row>
    <row r="1570" spans="1:105" s="120" customFormat="1" ht="15" customHeight="1">
      <c r="A1570" s="228"/>
      <c r="B1570" s="231"/>
      <c r="C1570" s="234"/>
      <c r="D1570" s="237"/>
      <c r="E1570" s="237"/>
      <c r="F1570" s="242" t="s">
        <v>82</v>
      </c>
      <c r="G1570" s="121">
        <v>1.5</v>
      </c>
      <c r="H1570" s="83"/>
      <c r="I1570" s="83"/>
      <c r="J1570" s="83"/>
      <c r="K1570" s="83">
        <v>2</v>
      </c>
      <c r="L1570" s="83">
        <v>2</v>
      </c>
      <c r="M1570" s="83">
        <v>1</v>
      </c>
      <c r="N1570" s="83"/>
      <c r="O1570" s="83"/>
      <c r="P1570" s="83">
        <v>1</v>
      </c>
      <c r="Q1570" s="83">
        <v>2</v>
      </c>
      <c r="R1570" s="83">
        <v>2</v>
      </c>
      <c r="S1570" s="83">
        <v>2</v>
      </c>
      <c r="T1570" s="83"/>
      <c r="U1570" s="83"/>
      <c r="V1570" s="83"/>
      <c r="W1570" s="83">
        <v>2</v>
      </c>
      <c r="X1570" s="83"/>
      <c r="Y1570" s="83"/>
      <c r="Z1570" s="83"/>
      <c r="AA1570" s="83"/>
      <c r="AB1570" s="83"/>
      <c r="AC1570" s="79"/>
      <c r="AD1570" s="79"/>
      <c r="AE1570" s="79"/>
      <c r="AF1570" s="79"/>
      <c r="AG1570" s="79"/>
      <c r="AH1570" s="79"/>
      <c r="AI1570" s="79"/>
      <c r="AJ1570" s="79"/>
      <c r="AK1570" s="79"/>
      <c r="AL1570" s="79"/>
      <c r="AM1570" s="240"/>
      <c r="AN1570" s="240"/>
      <c r="AO1570" s="240"/>
      <c r="AP1570" s="240"/>
      <c r="AQ1570" s="240"/>
      <c r="AR1570" s="240"/>
      <c r="AS1570" s="240"/>
      <c r="AT1570" s="256"/>
      <c r="AU1570" s="256"/>
      <c r="AV1570" s="259"/>
      <c r="AW1570" s="259"/>
      <c r="AX1570" s="256"/>
      <c r="AY1570" s="256"/>
      <c r="AZ1570" s="256"/>
      <c r="BA1570" s="256"/>
      <c r="BB1570" s="256"/>
      <c r="BC1570" s="256"/>
      <c r="BD1570" s="256"/>
      <c r="BE1570" s="256"/>
      <c r="BF1570" s="256"/>
      <c r="BG1570" s="256"/>
      <c r="BH1570" s="256"/>
      <c r="BI1570" s="256"/>
      <c r="BJ1570" s="256"/>
      <c r="BK1570" s="256"/>
      <c r="BL1570" s="262"/>
      <c r="BM1570" s="262"/>
      <c r="BN1570" s="262"/>
      <c r="BO1570" s="262"/>
      <c r="BP1570" s="262"/>
      <c r="BQ1570" s="262"/>
      <c r="BR1570" s="270"/>
      <c r="BS1570" s="270"/>
      <c r="BT1570" s="270"/>
      <c r="BU1570" s="270"/>
      <c r="BV1570" s="270"/>
      <c r="BW1570" s="270"/>
      <c r="BX1570" s="256"/>
      <c r="BY1570" s="256"/>
      <c r="BZ1570" s="256"/>
      <c r="CA1570" s="267"/>
      <c r="CB1570" s="267"/>
      <c r="CC1570" s="274"/>
      <c r="CD1570" s="267"/>
      <c r="CE1570" s="267"/>
      <c r="CF1570" s="267"/>
      <c r="CG1570" s="267"/>
      <c r="CH1570" s="267"/>
      <c r="CI1570" s="267"/>
      <c r="CJ1570" s="267"/>
      <c r="CK1570" s="267"/>
      <c r="CL1570" s="265"/>
      <c r="CM1570" s="272"/>
      <c r="CN1570" s="264"/>
      <c r="CO1570" s="138"/>
      <c r="CP1570" s="226"/>
      <c r="CQ1570" s="226"/>
      <c r="CR1570" s="226"/>
      <c r="CS1570" s="139"/>
      <c r="CT1570" s="139"/>
      <c r="CU1570" s="139"/>
      <c r="CV1570" s="139"/>
      <c r="CW1570" s="139"/>
      <c r="CX1570" s="139"/>
      <c r="CY1570" s="139"/>
      <c r="CZ1570" s="139"/>
      <c r="DA1570" s="139"/>
    </row>
    <row r="1571" spans="1:105" s="120" customFormat="1" ht="15" customHeight="1">
      <c r="A1571" s="228"/>
      <c r="B1571" s="231"/>
      <c r="C1571" s="234"/>
      <c r="D1571" s="237"/>
      <c r="E1571" s="237"/>
      <c r="F1571" s="243"/>
      <c r="G1571" s="122">
        <v>2</v>
      </c>
      <c r="H1571" s="84"/>
      <c r="I1571" s="84"/>
      <c r="J1571" s="84"/>
      <c r="K1571" s="84">
        <v>0.5</v>
      </c>
      <c r="L1571" s="84">
        <v>0.5</v>
      </c>
      <c r="M1571" s="84">
        <v>0.5</v>
      </c>
      <c r="N1571" s="84"/>
      <c r="O1571" s="84"/>
      <c r="P1571" s="84">
        <v>0.5</v>
      </c>
      <c r="Q1571" s="84">
        <v>0.5</v>
      </c>
      <c r="R1571" s="84">
        <v>0.5</v>
      </c>
      <c r="S1571" s="84">
        <v>0.5</v>
      </c>
      <c r="T1571" s="84"/>
      <c r="U1571" s="84"/>
      <c r="V1571" s="84"/>
      <c r="W1571" s="84"/>
      <c r="X1571" s="84"/>
      <c r="Y1571" s="84"/>
      <c r="Z1571" s="84"/>
      <c r="AA1571" s="84"/>
      <c r="AB1571" s="84"/>
      <c r="AC1571" s="80"/>
      <c r="AD1571" s="80"/>
      <c r="AE1571" s="80"/>
      <c r="AF1571" s="80"/>
      <c r="AG1571" s="80"/>
      <c r="AH1571" s="80"/>
      <c r="AI1571" s="80"/>
      <c r="AJ1571" s="80"/>
      <c r="AK1571" s="80"/>
      <c r="AL1571" s="80"/>
      <c r="AM1571" s="240"/>
      <c r="AN1571" s="240"/>
      <c r="AO1571" s="240"/>
      <c r="AP1571" s="240"/>
      <c r="AQ1571" s="240"/>
      <c r="AR1571" s="240"/>
      <c r="AS1571" s="240"/>
      <c r="AT1571" s="256"/>
      <c r="AU1571" s="256"/>
      <c r="AV1571" s="259"/>
      <c r="AW1571" s="259"/>
      <c r="AX1571" s="256"/>
      <c r="AY1571" s="256"/>
      <c r="AZ1571" s="256"/>
      <c r="BA1571" s="256"/>
      <c r="BB1571" s="256"/>
      <c r="BC1571" s="256"/>
      <c r="BD1571" s="256"/>
      <c r="BE1571" s="256"/>
      <c r="BF1571" s="256"/>
      <c r="BG1571" s="256"/>
      <c r="BH1571" s="256"/>
      <c r="BI1571" s="256"/>
      <c r="BJ1571" s="256"/>
      <c r="BK1571" s="256"/>
      <c r="BL1571" s="262"/>
      <c r="BM1571" s="262"/>
      <c r="BN1571" s="262"/>
      <c r="BO1571" s="262"/>
      <c r="BP1571" s="262"/>
      <c r="BQ1571" s="262"/>
      <c r="BR1571" s="270"/>
      <c r="BS1571" s="270"/>
      <c r="BT1571" s="270"/>
      <c r="BU1571" s="270"/>
      <c r="BV1571" s="270"/>
      <c r="BW1571" s="270"/>
      <c r="BX1571" s="256"/>
      <c r="BY1571" s="256"/>
      <c r="BZ1571" s="256"/>
      <c r="CA1571" s="267"/>
      <c r="CB1571" s="267"/>
      <c r="CC1571" s="274"/>
      <c r="CD1571" s="267"/>
      <c r="CE1571" s="267"/>
      <c r="CF1571" s="267"/>
      <c r="CG1571" s="267"/>
      <c r="CH1571" s="267"/>
      <c r="CI1571" s="267"/>
      <c r="CJ1571" s="267"/>
      <c r="CK1571" s="267"/>
      <c r="CL1571" s="265"/>
      <c r="CM1571" s="272"/>
      <c r="CN1571" s="264"/>
      <c r="CO1571" s="138"/>
      <c r="CP1571" s="226"/>
      <c r="CQ1571" s="226"/>
      <c r="CR1571" s="226"/>
      <c r="CS1571" s="139"/>
      <c r="CT1571" s="139"/>
      <c r="CU1571" s="139"/>
      <c r="CV1571" s="139"/>
      <c r="CW1571" s="139"/>
      <c r="CX1571" s="139"/>
      <c r="CY1571" s="139"/>
      <c r="CZ1571" s="139"/>
      <c r="DA1571" s="139"/>
    </row>
    <row r="1572" spans="1:105" s="120" customFormat="1" ht="15" customHeight="1">
      <c r="A1572" s="228"/>
      <c r="B1572" s="231"/>
      <c r="C1572" s="234"/>
      <c r="D1572" s="237"/>
      <c r="E1572" s="237"/>
      <c r="F1572" s="243"/>
      <c r="G1572" s="122">
        <v>2.1</v>
      </c>
      <c r="H1572" s="84"/>
      <c r="I1572" s="84"/>
      <c r="J1572" s="84"/>
      <c r="K1572" s="84"/>
      <c r="L1572" s="84"/>
      <c r="M1572" s="84"/>
      <c r="N1572" s="84"/>
      <c r="O1572" s="84"/>
      <c r="P1572" s="84"/>
      <c r="Q1572" s="84"/>
      <c r="R1572" s="84"/>
      <c r="S1572" s="84"/>
      <c r="T1572" s="84"/>
      <c r="U1572" s="84"/>
      <c r="V1572" s="84"/>
      <c r="W1572" s="84"/>
      <c r="X1572" s="84"/>
      <c r="Y1572" s="84"/>
      <c r="Z1572" s="84"/>
      <c r="AA1572" s="84"/>
      <c r="AB1572" s="84"/>
      <c r="AC1572" s="80"/>
      <c r="AD1572" s="80"/>
      <c r="AE1572" s="80"/>
      <c r="AF1572" s="80"/>
      <c r="AG1572" s="80"/>
      <c r="AH1572" s="80"/>
      <c r="AI1572" s="80"/>
      <c r="AJ1572" s="80"/>
      <c r="AK1572" s="80"/>
      <c r="AL1572" s="80"/>
      <c r="AM1572" s="240"/>
      <c r="AN1572" s="240"/>
      <c r="AO1572" s="240"/>
      <c r="AP1572" s="240"/>
      <c r="AQ1572" s="240"/>
      <c r="AR1572" s="240"/>
      <c r="AS1572" s="240"/>
      <c r="AT1572" s="256"/>
      <c r="AU1572" s="256"/>
      <c r="AV1572" s="259"/>
      <c r="AW1572" s="259"/>
      <c r="AX1572" s="256"/>
      <c r="AY1572" s="256"/>
      <c r="AZ1572" s="256"/>
      <c r="BA1572" s="256"/>
      <c r="BB1572" s="256"/>
      <c r="BC1572" s="256"/>
      <c r="BD1572" s="256"/>
      <c r="BE1572" s="256"/>
      <c r="BF1572" s="256"/>
      <c r="BG1572" s="256"/>
      <c r="BH1572" s="256"/>
      <c r="BI1572" s="256"/>
      <c r="BJ1572" s="256"/>
      <c r="BK1572" s="256"/>
      <c r="BL1572" s="262"/>
      <c r="BM1572" s="262"/>
      <c r="BN1572" s="262"/>
      <c r="BO1572" s="262"/>
      <c r="BP1572" s="262"/>
      <c r="BQ1572" s="262"/>
      <c r="BR1572" s="270"/>
      <c r="BS1572" s="270"/>
      <c r="BT1572" s="270"/>
      <c r="BU1572" s="270"/>
      <c r="BV1572" s="270"/>
      <c r="BW1572" s="270"/>
      <c r="BX1572" s="256"/>
      <c r="BY1572" s="256"/>
      <c r="BZ1572" s="256"/>
      <c r="CA1572" s="267"/>
      <c r="CB1572" s="267"/>
      <c r="CC1572" s="274"/>
      <c r="CD1572" s="267"/>
      <c r="CE1572" s="267"/>
      <c r="CF1572" s="267"/>
      <c r="CG1572" s="267"/>
      <c r="CH1572" s="267"/>
      <c r="CI1572" s="267"/>
      <c r="CJ1572" s="267"/>
      <c r="CK1572" s="267"/>
      <c r="CL1572" s="265"/>
      <c r="CM1572" s="272"/>
      <c r="CN1572" s="264"/>
      <c r="CO1572" s="138"/>
      <c r="CP1572" s="226"/>
      <c r="CQ1572" s="226"/>
      <c r="CR1572" s="226"/>
      <c r="CS1572" s="139"/>
      <c r="CT1572" s="139"/>
      <c r="CU1572" s="139"/>
      <c r="CV1572" s="139"/>
      <c r="CW1572" s="139"/>
      <c r="CX1572" s="139"/>
      <c r="CY1572" s="139"/>
      <c r="CZ1572" s="139"/>
      <c r="DA1572" s="139"/>
    </row>
    <row r="1573" spans="1:105" s="120" customFormat="1" ht="15" customHeight="1">
      <c r="A1573" s="228"/>
      <c r="B1573" s="231"/>
      <c r="C1573" s="234"/>
      <c r="D1573" s="237"/>
      <c r="E1573" s="237"/>
      <c r="F1573" s="243"/>
      <c r="G1573" s="122">
        <v>2.7</v>
      </c>
      <c r="H1573" s="84"/>
      <c r="I1573" s="84"/>
      <c r="J1573" s="84"/>
      <c r="K1573" s="84"/>
      <c r="L1573" s="84"/>
      <c r="M1573" s="84"/>
      <c r="N1573" s="84"/>
      <c r="O1573" s="84"/>
      <c r="P1573" s="84"/>
      <c r="Q1573" s="84"/>
      <c r="R1573" s="84"/>
      <c r="S1573" s="84"/>
      <c r="T1573" s="84"/>
      <c r="U1573" s="84"/>
      <c r="V1573" s="84"/>
      <c r="W1573" s="84"/>
      <c r="X1573" s="84"/>
      <c r="Y1573" s="84"/>
      <c r="Z1573" s="84"/>
      <c r="AA1573" s="84"/>
      <c r="AB1573" s="84"/>
      <c r="AC1573" s="80"/>
      <c r="AD1573" s="80"/>
      <c r="AE1573" s="80"/>
      <c r="AF1573" s="80"/>
      <c r="AG1573" s="80"/>
      <c r="AH1573" s="80"/>
      <c r="AI1573" s="80"/>
      <c r="AJ1573" s="80"/>
      <c r="AK1573" s="80"/>
      <c r="AL1573" s="80"/>
      <c r="AM1573" s="240"/>
      <c r="AN1573" s="240"/>
      <c r="AO1573" s="240"/>
      <c r="AP1573" s="240"/>
      <c r="AQ1573" s="240"/>
      <c r="AR1573" s="240"/>
      <c r="AS1573" s="240"/>
      <c r="AT1573" s="256"/>
      <c r="AU1573" s="256"/>
      <c r="AV1573" s="259"/>
      <c r="AW1573" s="259"/>
      <c r="AX1573" s="256"/>
      <c r="AY1573" s="256"/>
      <c r="AZ1573" s="256"/>
      <c r="BA1573" s="256"/>
      <c r="BB1573" s="256"/>
      <c r="BC1573" s="256"/>
      <c r="BD1573" s="256"/>
      <c r="BE1573" s="256"/>
      <c r="BF1573" s="256"/>
      <c r="BG1573" s="256"/>
      <c r="BH1573" s="256"/>
      <c r="BI1573" s="256"/>
      <c r="BJ1573" s="256"/>
      <c r="BK1573" s="256"/>
      <c r="BL1573" s="262"/>
      <c r="BM1573" s="262"/>
      <c r="BN1573" s="262"/>
      <c r="BO1573" s="262"/>
      <c r="BP1573" s="262"/>
      <c r="BQ1573" s="262"/>
      <c r="BR1573" s="270"/>
      <c r="BS1573" s="270"/>
      <c r="BT1573" s="270"/>
      <c r="BU1573" s="270"/>
      <c r="BV1573" s="270"/>
      <c r="BW1573" s="270"/>
      <c r="BX1573" s="256"/>
      <c r="BY1573" s="256"/>
      <c r="BZ1573" s="256"/>
      <c r="CA1573" s="267"/>
      <c r="CB1573" s="267"/>
      <c r="CC1573" s="274"/>
      <c r="CD1573" s="267"/>
      <c r="CE1573" s="267"/>
      <c r="CF1573" s="267"/>
      <c r="CG1573" s="267"/>
      <c r="CH1573" s="267"/>
      <c r="CI1573" s="267"/>
      <c r="CJ1573" s="267"/>
      <c r="CK1573" s="267"/>
      <c r="CL1573" s="265"/>
      <c r="CM1573" s="272"/>
      <c r="CN1573" s="264"/>
      <c r="CO1573" s="138"/>
      <c r="CP1573" s="226"/>
      <c r="CQ1573" s="226"/>
      <c r="CR1573" s="226"/>
      <c r="CS1573" s="139"/>
      <c r="CT1573" s="139"/>
      <c r="CU1573" s="139"/>
      <c r="CV1573" s="139"/>
      <c r="CW1573" s="139"/>
      <c r="CX1573" s="139"/>
      <c r="CY1573" s="139"/>
      <c r="CZ1573" s="139"/>
      <c r="DA1573" s="139"/>
    </row>
    <row r="1574" spans="1:105" s="120" customFormat="1" ht="15" customHeight="1">
      <c r="A1574" s="228"/>
      <c r="B1574" s="231"/>
      <c r="C1574" s="234"/>
      <c r="D1574" s="237"/>
      <c r="E1574" s="237"/>
      <c r="F1574" s="243"/>
      <c r="G1574" s="122">
        <v>3</v>
      </c>
      <c r="H1574" s="84"/>
      <c r="I1574" s="84"/>
      <c r="J1574" s="84"/>
      <c r="K1574" s="84"/>
      <c r="L1574" s="84"/>
      <c r="M1574" s="84"/>
      <c r="N1574" s="84"/>
      <c r="O1574" s="84"/>
      <c r="P1574" s="84"/>
      <c r="Q1574" s="84"/>
      <c r="R1574" s="84"/>
      <c r="S1574" s="84"/>
      <c r="T1574" s="84"/>
      <c r="U1574" s="84"/>
      <c r="V1574" s="84"/>
      <c r="W1574" s="84"/>
      <c r="X1574" s="84"/>
      <c r="Y1574" s="84"/>
      <c r="Z1574" s="84"/>
      <c r="AA1574" s="84"/>
      <c r="AB1574" s="84"/>
      <c r="AC1574" s="80"/>
      <c r="AD1574" s="80"/>
      <c r="AE1574" s="80"/>
      <c r="AF1574" s="80"/>
      <c r="AG1574" s="80"/>
      <c r="AH1574" s="80"/>
      <c r="AI1574" s="80"/>
      <c r="AJ1574" s="80"/>
      <c r="AK1574" s="80"/>
      <c r="AL1574" s="80"/>
      <c r="AM1574" s="240"/>
      <c r="AN1574" s="240"/>
      <c r="AO1574" s="240"/>
      <c r="AP1574" s="240"/>
      <c r="AQ1574" s="240"/>
      <c r="AR1574" s="240"/>
      <c r="AS1574" s="240"/>
      <c r="AT1574" s="256"/>
      <c r="AU1574" s="256"/>
      <c r="AV1574" s="259"/>
      <c r="AW1574" s="259"/>
      <c r="AX1574" s="256"/>
      <c r="AY1574" s="256"/>
      <c r="AZ1574" s="256"/>
      <c r="BA1574" s="256"/>
      <c r="BB1574" s="256"/>
      <c r="BC1574" s="256"/>
      <c r="BD1574" s="256"/>
      <c r="BE1574" s="256"/>
      <c r="BF1574" s="256"/>
      <c r="BG1574" s="256"/>
      <c r="BH1574" s="256"/>
      <c r="BI1574" s="256"/>
      <c r="BJ1574" s="256"/>
      <c r="BK1574" s="256"/>
      <c r="BL1574" s="262"/>
      <c r="BM1574" s="262"/>
      <c r="BN1574" s="262"/>
      <c r="BO1574" s="262"/>
      <c r="BP1574" s="262"/>
      <c r="BQ1574" s="262"/>
      <c r="BR1574" s="270"/>
      <c r="BS1574" s="270"/>
      <c r="BT1574" s="270"/>
      <c r="BU1574" s="270"/>
      <c r="BV1574" s="270"/>
      <c r="BW1574" s="270"/>
      <c r="BX1574" s="256"/>
      <c r="BY1574" s="256"/>
      <c r="BZ1574" s="256"/>
      <c r="CA1574" s="267"/>
      <c r="CB1574" s="267"/>
      <c r="CC1574" s="274"/>
      <c r="CD1574" s="267"/>
      <c r="CE1574" s="267"/>
      <c r="CF1574" s="267"/>
      <c r="CG1574" s="267"/>
      <c r="CH1574" s="267"/>
      <c r="CI1574" s="267"/>
      <c r="CJ1574" s="267"/>
      <c r="CK1574" s="267"/>
      <c r="CL1574" s="265"/>
      <c r="CM1574" s="272"/>
      <c r="CN1574" s="264"/>
      <c r="CO1574" s="138"/>
      <c r="CP1574" s="226"/>
      <c r="CQ1574" s="226"/>
      <c r="CR1574" s="226"/>
      <c r="CS1574" s="139"/>
      <c r="CT1574" s="139"/>
      <c r="CU1574" s="139"/>
      <c r="CV1574" s="139"/>
      <c r="CW1574" s="139"/>
      <c r="CX1574" s="139"/>
      <c r="CY1574" s="139"/>
      <c r="CZ1574" s="139"/>
      <c r="DA1574" s="139"/>
    </row>
    <row r="1575" spans="1:105" s="120" customFormat="1" ht="15" customHeight="1">
      <c r="A1575" s="228"/>
      <c r="B1575" s="231"/>
      <c r="C1575" s="234"/>
      <c r="D1575" s="237"/>
      <c r="E1575" s="237"/>
      <c r="F1575" s="244"/>
      <c r="G1575" s="123">
        <v>3.9</v>
      </c>
      <c r="H1575" s="85"/>
      <c r="I1575" s="85"/>
      <c r="J1575" s="85"/>
      <c r="K1575" s="85"/>
      <c r="L1575" s="85"/>
      <c r="M1575" s="85"/>
      <c r="N1575" s="85"/>
      <c r="O1575" s="85"/>
      <c r="P1575" s="85"/>
      <c r="Q1575" s="85"/>
      <c r="R1575" s="85"/>
      <c r="S1575" s="85"/>
      <c r="T1575" s="85"/>
      <c r="U1575" s="85"/>
      <c r="V1575" s="85"/>
      <c r="W1575" s="85"/>
      <c r="X1575" s="85"/>
      <c r="Y1575" s="85"/>
      <c r="Z1575" s="85"/>
      <c r="AA1575" s="85"/>
      <c r="AB1575" s="85"/>
      <c r="AC1575" s="81"/>
      <c r="AD1575" s="81"/>
      <c r="AE1575" s="81"/>
      <c r="AF1575" s="81"/>
      <c r="AG1575" s="81"/>
      <c r="AH1575" s="81"/>
      <c r="AI1575" s="81"/>
      <c r="AJ1575" s="81"/>
      <c r="AK1575" s="81"/>
      <c r="AL1575" s="81"/>
      <c r="AM1575" s="240"/>
      <c r="AN1575" s="240"/>
      <c r="AO1575" s="240"/>
      <c r="AP1575" s="240"/>
      <c r="AQ1575" s="240"/>
      <c r="AR1575" s="240"/>
      <c r="AS1575" s="240"/>
      <c r="AT1575" s="256"/>
      <c r="AU1575" s="256"/>
      <c r="AV1575" s="259"/>
      <c r="AW1575" s="259"/>
      <c r="AX1575" s="256"/>
      <c r="AY1575" s="256"/>
      <c r="AZ1575" s="256"/>
      <c r="BA1575" s="256"/>
      <c r="BB1575" s="256"/>
      <c r="BC1575" s="256"/>
      <c r="BD1575" s="256"/>
      <c r="BE1575" s="256"/>
      <c r="BF1575" s="256"/>
      <c r="BG1575" s="256"/>
      <c r="BH1575" s="256"/>
      <c r="BI1575" s="256"/>
      <c r="BJ1575" s="256"/>
      <c r="BK1575" s="256"/>
      <c r="BL1575" s="262"/>
      <c r="BM1575" s="262"/>
      <c r="BN1575" s="262"/>
      <c r="BO1575" s="262"/>
      <c r="BP1575" s="262"/>
      <c r="BQ1575" s="262"/>
      <c r="BR1575" s="270"/>
      <c r="BS1575" s="270"/>
      <c r="BT1575" s="270"/>
      <c r="BU1575" s="270"/>
      <c r="BV1575" s="270"/>
      <c r="BW1575" s="270"/>
      <c r="BX1575" s="256"/>
      <c r="BY1575" s="256"/>
      <c r="BZ1575" s="256"/>
      <c r="CA1575" s="267"/>
      <c r="CB1575" s="267"/>
      <c r="CC1575" s="274"/>
      <c r="CD1575" s="267"/>
      <c r="CE1575" s="267"/>
      <c r="CF1575" s="267"/>
      <c r="CG1575" s="267"/>
      <c r="CH1575" s="267"/>
      <c r="CI1575" s="267"/>
      <c r="CJ1575" s="267"/>
      <c r="CK1575" s="267"/>
      <c r="CL1575" s="265"/>
      <c r="CM1575" s="272"/>
      <c r="CN1575" s="264"/>
      <c r="CO1575" s="138"/>
      <c r="CP1575" s="226"/>
      <c r="CQ1575" s="226"/>
      <c r="CR1575" s="226"/>
      <c r="CS1575" s="139"/>
      <c r="CT1575" s="139"/>
      <c r="CU1575" s="139"/>
      <c r="CV1575" s="139"/>
      <c r="CW1575" s="139"/>
      <c r="CX1575" s="139"/>
      <c r="CY1575" s="139"/>
      <c r="CZ1575" s="139"/>
      <c r="DA1575" s="139"/>
    </row>
    <row r="1576" spans="1:105" s="120" customFormat="1" ht="15" customHeight="1">
      <c r="A1576" s="229"/>
      <c r="B1576" s="232"/>
      <c r="C1576" s="235"/>
      <c r="D1576" s="238"/>
      <c r="E1576" s="238"/>
      <c r="F1576" s="245" t="s">
        <v>83</v>
      </c>
      <c r="G1576" s="246"/>
      <c r="H1576" s="82"/>
      <c r="I1576" s="82"/>
      <c r="J1576" s="82"/>
      <c r="K1576" s="82"/>
      <c r="L1576" s="82">
        <v>2</v>
      </c>
      <c r="M1576" s="82"/>
      <c r="N1576" s="82"/>
      <c r="O1576" s="82"/>
      <c r="P1576" s="82"/>
      <c r="Q1576" s="82"/>
      <c r="R1576" s="82"/>
      <c r="S1576" s="82"/>
      <c r="T1576" s="82"/>
      <c r="U1576" s="82"/>
      <c r="V1576" s="82"/>
      <c r="W1576" s="82"/>
      <c r="X1576" s="82"/>
      <c r="Y1576" s="82"/>
      <c r="Z1576" s="82"/>
      <c r="AA1576" s="82"/>
      <c r="AB1576" s="82"/>
      <c r="AC1576" s="35"/>
      <c r="AD1576" s="35"/>
      <c r="AE1576" s="35"/>
      <c r="AF1576" s="35"/>
      <c r="AG1576" s="35"/>
      <c r="AH1576" s="35"/>
      <c r="AI1576" s="35"/>
      <c r="AJ1576" s="35"/>
      <c r="AK1576" s="35"/>
      <c r="AL1576" s="35"/>
      <c r="AM1576" s="241"/>
      <c r="AN1576" s="241"/>
      <c r="AO1576" s="241"/>
      <c r="AP1576" s="241"/>
      <c r="AQ1576" s="241"/>
      <c r="AR1576" s="241"/>
      <c r="AS1576" s="241"/>
      <c r="AT1576" s="257"/>
      <c r="AU1576" s="257"/>
      <c r="AV1576" s="260"/>
      <c r="AW1576" s="260"/>
      <c r="AX1576" s="257"/>
      <c r="AY1576" s="257"/>
      <c r="AZ1576" s="257"/>
      <c r="BA1576" s="257"/>
      <c r="BB1576" s="257"/>
      <c r="BC1576" s="257"/>
      <c r="BD1576" s="257"/>
      <c r="BE1576" s="257"/>
      <c r="BF1576" s="257"/>
      <c r="BG1576" s="257"/>
      <c r="BH1576" s="257"/>
      <c r="BI1576" s="257"/>
      <c r="BJ1576" s="257"/>
      <c r="BK1576" s="257"/>
      <c r="BL1576" s="263"/>
      <c r="BM1576" s="263"/>
      <c r="BN1576" s="263"/>
      <c r="BO1576" s="263"/>
      <c r="BP1576" s="263"/>
      <c r="BQ1576" s="263"/>
      <c r="BR1576" s="271"/>
      <c r="BS1576" s="271"/>
      <c r="BT1576" s="271"/>
      <c r="BU1576" s="271"/>
      <c r="BV1576" s="271"/>
      <c r="BW1576" s="271"/>
      <c r="BX1576" s="257"/>
      <c r="BY1576" s="257"/>
      <c r="BZ1576" s="257"/>
      <c r="CA1576" s="268"/>
      <c r="CB1576" s="268"/>
      <c r="CC1576" s="275"/>
      <c r="CD1576" s="268"/>
      <c r="CE1576" s="268"/>
      <c r="CF1576" s="268"/>
      <c r="CG1576" s="268"/>
      <c r="CH1576" s="268"/>
      <c r="CI1576" s="268"/>
      <c r="CJ1576" s="268"/>
      <c r="CK1576" s="268"/>
      <c r="CL1576" s="265"/>
      <c r="CM1576" s="272"/>
      <c r="CN1576" s="264"/>
      <c r="CO1576" s="138"/>
      <c r="CP1576" s="226"/>
      <c r="CQ1576" s="226"/>
      <c r="CR1576" s="226"/>
      <c r="CS1576" s="139"/>
      <c r="CT1576" s="139"/>
      <c r="CU1576" s="139"/>
      <c r="CV1576" s="139"/>
      <c r="CW1576" s="139"/>
      <c r="CX1576" s="139"/>
      <c r="CY1576" s="139"/>
      <c r="CZ1576" s="139"/>
      <c r="DA1576" s="139"/>
    </row>
    <row r="1577" spans="1:105" s="120" customFormat="1" ht="15" customHeight="1">
      <c r="A1577" s="227">
        <f t="shared" ref="A1577" si="587">A1569+1</f>
        <v>195</v>
      </c>
      <c r="B1577" s="230" t="s">
        <v>957</v>
      </c>
      <c r="C1577" s="233" t="s">
        <v>987</v>
      </c>
      <c r="D1577" s="236" t="s">
        <v>1255</v>
      </c>
      <c r="E1577" s="236" t="s">
        <v>1252</v>
      </c>
      <c r="F1577" s="253" t="s">
        <v>80</v>
      </c>
      <c r="G1577" s="254"/>
      <c r="H1577" s="82" t="s">
        <v>69</v>
      </c>
      <c r="I1577" s="82"/>
      <c r="J1577" s="82" t="s">
        <v>60</v>
      </c>
      <c r="K1577" s="82" t="s">
        <v>60</v>
      </c>
      <c r="L1577" s="82" t="s">
        <v>60</v>
      </c>
      <c r="M1577" s="82" t="s">
        <v>60</v>
      </c>
      <c r="N1577" s="82" t="s">
        <v>60</v>
      </c>
      <c r="O1577" s="82"/>
      <c r="P1577" s="82" t="s">
        <v>67</v>
      </c>
      <c r="Q1577" s="82" t="s">
        <v>67</v>
      </c>
      <c r="R1577" s="82" t="s">
        <v>60</v>
      </c>
      <c r="S1577" s="82" t="s">
        <v>60</v>
      </c>
      <c r="T1577" s="82" t="s">
        <v>60</v>
      </c>
      <c r="U1577" s="82" t="s">
        <v>60</v>
      </c>
      <c r="V1577" s="82"/>
      <c r="W1577" s="82" t="s">
        <v>60</v>
      </c>
      <c r="X1577" s="82" t="s">
        <v>60</v>
      </c>
      <c r="Y1577" s="82" t="s">
        <v>60</v>
      </c>
      <c r="Z1577" s="82" t="s">
        <v>60</v>
      </c>
      <c r="AA1577" s="82" t="s">
        <v>60</v>
      </c>
      <c r="AB1577" s="82" t="s">
        <v>60</v>
      </c>
      <c r="AC1577" s="82"/>
      <c r="AD1577" s="82" t="s">
        <v>60</v>
      </c>
      <c r="AE1577" s="82" t="s">
        <v>60</v>
      </c>
      <c r="AF1577" s="82" t="s">
        <v>60</v>
      </c>
      <c r="AG1577" s="82" t="s">
        <v>60</v>
      </c>
      <c r="AH1577" s="82" t="s">
        <v>60</v>
      </c>
      <c r="AI1577" s="82" t="s">
        <v>1471</v>
      </c>
      <c r="AJ1577" s="82"/>
      <c r="AK1577" s="82" t="s">
        <v>60</v>
      </c>
      <c r="AL1577" s="82" t="s">
        <v>60</v>
      </c>
      <c r="AM1577" s="239">
        <f>COUNTIF(H1577:AL1577,"PH")+COUNTIF(H1577:AL1577,"PH/L")+COUNTIF(H1577:AL1577,"PM")</f>
        <v>0</v>
      </c>
      <c r="AN1577" s="239">
        <f>COUNTIF(H1577:AL1577,"PD")+COUNTIF(H1577:AL1577,"PDD")+COUNTIF(H1577:AL1577,"P/DS")/2+COUNTIF(H1577:AL1577,"PMD")</f>
        <v>0</v>
      </c>
      <c r="AO1577" s="239">
        <f>COUNTIF(H1577:AL1577,"PN")+COUNTIF(H1577:AL1577,"P/NS")/2+COUNTIF(H1577:AL1577,"PH")+COUNTIF(H1577:AL1577,"PH/F")/2+COUNTIF(H1577:AL1577,"PH/L")/2+COUNTIF(H1577:AL1577,"PM")</f>
        <v>0</v>
      </c>
      <c r="AP1577" s="239">
        <f>COUNTIF(H1577:AL1577,"BH")+COUNTIF(H1577:AL1577,"AL/BL")+COUNTIF(H1577:AL1577,"UL/BL")+COUNTIF(H1577:AL1577,"BM")</f>
        <v>0</v>
      </c>
      <c r="AQ1577" s="239">
        <f>COUNTIF(H1577:AL1577,"DS")+COUNTIF(H1577:AL1577,"AL/DS")/2+COUNTIF(H1577:AL1577,"UL/DS")/2+COUNTIF(H1577:AL1577,"CT")+COUNTIF(H1577:AL1577,"MD")</f>
        <v>22.5</v>
      </c>
      <c r="AR1577" s="239">
        <f>COUNTIF(H1577:AL1577,"NS")+COUNTIF(H1577:AL1577,"AL/NS")/2+COUNTIF(H1577:AL1577,"UL/NS")/2+COUNTIF(H1577:AL1577,"BH")+COUNTIF(H1577:AL1577,"AL/BF")/2+COUNTIF(H1577:AL1577,"AL/BL")/2+COUNTIF(H1577:AL1577,"UL/BL")/2+COUNTIF(H1577:AL1577,"UL/BF")/2+COUNTIF(H1577:AL1577,"BM")</f>
        <v>0</v>
      </c>
      <c r="AS1577" s="239">
        <f>COUNTIF(H1577:AL1577,"AL")+COUNTIF(H1577:AL1577,"AL/DS")/2+COUNTIF(H1577:AL1577,"AL/NS")/2+COUNTIF(H1577:AL1577,"NH")+COUNTIF(H1577:AL1577,"SL")+COUNTIF(H1577:AL1577,"NHD")+COUNTIF(H1577:AL1577,"B")+COUNTIF(H1577:AL1577,"HL")+COUNTIF(H1577:AL1577,"AL/BF")/2+COUNTIF(H1577:AL1577,"AL/BL")/2</f>
        <v>3</v>
      </c>
      <c r="AT1577" s="255">
        <f>COUNTIF(H1577:AL1577,"PD")+COUNTIF(H1577:AL1577,"PN")+COUNTIF(H1577:AL1577,"P/DS")/2+COUNTIF(H1577:AL1577,"P/NS")/2+COUNTIF(H1577:AL1577,"DS")+COUNTIF(H1577:AL1577,"NS")+COUNTIF(H1577:AL1577,"AL")+COUNTIF(H1577:AL1577,"AL/DS")+COUNTIF(H1577:AL1577,"AL/NS")+COUNTIF(H1577:AL1577,"NH")+COUNTIF(H1577:AL1577,"SL")+COUNTIF(H1577:AL1577,"UL/DS")/2+COUNTIF(H1577:AL1577,"UL/NS")/2+COUNTIF(H1577:AL1577,"CT")+COUNTIF(H1577:AL1577,"NHD")+COUNTIF(H1577:AL1577,"PDD")+COUNTIF(H1577:AL1577,"B")+COUNTIF(H1577:AL1577,"HL")+COUNTIF(H1577:AL1577,"PH")+COUNTIF(H1577:AL1577,"BH")+COUNTIF(H1577:AL1577,"AL/BF")+COUNTIF(H1577:AL1577,"AL/BL")+COUNTIF(H1577:AL1577,"UL/BF")/2+COUNTIF(H1577:AL1577,"UL/BL")/2+COUNTIF(H1577:AL1577,"PH/F")/2+COUNTIF(H1577:AL1577,"PH/L")/2+COUNTIF(H1577:AL1577,"MD")+COUNTIF(H1577:AL1577,"PMD")+COUNTIF(H1577:AL1577,"PM")+COUNTIF(H1577:AL1577,"BM")</f>
        <v>25.5</v>
      </c>
      <c r="AU1577" s="255">
        <f>COUNTIF(H1577:AL1577,"P/DS")/2+COUNTIF(H1577:AL1577,"P/NS")/2+COUNTIF(H1577:AL1577,"IL")+COUNTIF(H1577:AL1577,"NL")+COUNTIF(H1577:AL1577,"UL")+COUNTIF(H1577:AL1577,"UL/DS")/2+COUNTIF(H1577:AL1577,"UL/NS")/2+COUNTIF(H1577:AL1577,"KT")+COUNTIF(H1577:AL1577,"UL/BF")/2+COUNTIF(H1577:AL1577,"UL/BL")/2+COUNTIF(H1577:AL1577,"PH/F")/2+COUNTIF(H1577:AL1577,"PH/L")/2+COUNTIF(H1577:AL1577,"NB")</f>
        <v>0.5</v>
      </c>
      <c r="AV1577" s="258">
        <f>COUNTIF(H1577:AL1577,"PN")+COUNTIF(H1577:AL1577,"TVD")+COUNTIF(H1577:AL1577,"PH")+COUNTIF(H1577:AL1577,"PM")+COUNTIF(H1577:AL1577,"PDD")-COUNTIFS(H1577:AL1577,"PN",H1584:AL1584,"&gt;=3")-COUNTIFS(H1577:AL1577,"PM",H1584:AL1584,"&gt;=3")</f>
        <v>0</v>
      </c>
      <c r="AW1577" s="258">
        <f>COUNTIF(H1577:AL1577,"NS")+COUNTIF(H1577:AL1577,"D")+COUNTIF(H1577:AL1577,"BH")+COUNTIF(H1577:AL1577,"NHD")+COUNTIF(H1577:AL1577,"BM")-COUNTIFS(H1577:AL1577,"NS",H1584:AL1584,"&gt;=3")-COUNTIFS(H1577:AL1577,"BH",H1584:AL1584,"&gt;=3")-COUNTIFS(H1577:AL1577,"BM",H1584:AL1584,"&gt;=3")</f>
        <v>0</v>
      </c>
      <c r="AX1577" s="255">
        <f>COUNTIF(H1577:AL1577,"AL")+COUNTIF(H1577:AL1577,"AL/DS")/2+COUNTIF(H1577:AL1577,"AL/NS")/2+COUNTIF(H1577:AL1577,"AL/BF")+COUNTIF(H1577:AL1577,"AL/BL")/2</f>
        <v>2</v>
      </c>
      <c r="AY1577" s="255">
        <f>COUNTIF(H1577:AL1577,"SL")</f>
        <v>0</v>
      </c>
      <c r="AZ1577" s="255">
        <f>COUNTIF(H1577:AL1577,"NH")</f>
        <v>1</v>
      </c>
      <c r="BA1577" s="255">
        <f>COUNTIF(H1577:AL1577,"HL")</f>
        <v>0</v>
      </c>
      <c r="BB1577" s="255">
        <f>COUNTIF(G1577:AL1577,"P/DS")/2+COUNTIF(G1577:AL1577,"P/NS")/2+COUNTIF(G1577:AL1577,"UL")+COUNTIF(G1577:AL1577,"UL/DS")/2+COUNTIF(G1577:AL1577,"UL/NS")/2+COUNTIF(G1577:AL1577,"UL/BL")/2+COUNTIF(G1577:AL1577,"UL/BF")/2+COUNTIF(G1577:AL1577,"PH/F")/2+COUNTIF(G1577:AL1577,"PH/L")/2</f>
        <v>0.5</v>
      </c>
      <c r="BC1577" s="255">
        <f>COUNTIF(H1577:AL1577,"NB")</f>
        <v>0</v>
      </c>
      <c r="BD1577" s="255">
        <f>COUNTIF(H1577:AL1577,"NL")</f>
        <v>0</v>
      </c>
      <c r="BE1577" s="255">
        <f>COUNTIF(H1577:AL1577,"IL")</f>
        <v>0</v>
      </c>
      <c r="BF1577" s="255">
        <f>COUNTIF(H1577:AL1577,"KT")</f>
        <v>0</v>
      </c>
      <c r="BG1577" s="255">
        <f>COUNTIF(H1577:AL1577,"L70")</f>
        <v>0</v>
      </c>
      <c r="BH1577" s="255">
        <f>COUNTIF(H1577:AL1577,"MD")</f>
        <v>0</v>
      </c>
      <c r="BI1577" s="255">
        <f>COUNTIF(H1577:AL1577,"PMD")</f>
        <v>0</v>
      </c>
      <c r="BJ1577" s="255">
        <f>COUNTIF(H1577:AL1577,"PM")</f>
        <v>0</v>
      </c>
      <c r="BK1577" s="255">
        <f>COUNTIF(H1577:AL1577,"BM")</f>
        <v>0</v>
      </c>
      <c r="BL1577" s="261">
        <f>SUMIF(H1577:AL1577,"PD",H1578:AL1578)+SUMIF(H1577:AL1577,"PN",H1578:AL1578)+SUMIF(H1577:AL1577,"P/DS",H1578:AL1578)+SUMIF(H1577:AL1577,"PN/F",H1578:AL1578)+SUMIF(H1577:AL1577,"PN/L",H1578:AL1578)+SUMIF(H1577:AL1577,"TV",H1578:AL1578)+SUMIF(H1577:AL1577,"TVD",H1578:AL1578)+SUMIF(H1577:AL1577,"PDD",H1578:AL1578)</f>
        <v>0</v>
      </c>
      <c r="BM1577" s="261">
        <f>SUMIF(H1577:AL1577,"PD",H1579:AL1579)+SUMIF(H1577:AL1577,"PN",H1579:AL1579)+SUMIF(H1577:AL1577,"P/DS",H1579:AL1579)+SUMIF(H1577:AL1577,"PN/F",H1579:AL1579)+SUMIF(H1577:AL1577,"PN/L",H1579:AL1579)+SUMIF(H1577:AL1577,"TV",H1579:AL1579)+SUMIF(H1577:AL1577,"TVD",H1579:AL1579)+SUMIF(H1577:AL1577,"PDD",H1579:AL1579)+SUMIF(H1577:AL1577,"PMD",H1579:AL1579)</f>
        <v>0</v>
      </c>
      <c r="BN1577" s="261">
        <f>SUMIF(H1577:AL1577,"PD",H1580:AL1580)+SUMIF(H1577:AL1577,"PN",H1580:AL1580)+SUMIF(H1577:AL1577,"P/DS",H1580:AL1580)+SUMIF(H1577:AL1577,"PN/F",H1580:AL1580)+SUMIF(H1577:AL1577,"PN/L",H1580:AL1580)+SUMIF(H1577:AL1577,"TV",H1580:AL1580)+SUMIF(H1577:AL1577,"TVD",H1580:AL1580)</f>
        <v>0</v>
      </c>
      <c r="BO1577" s="261">
        <f>SUMIF(H1577:AL1577,"PD",H1581:AL1581)+SUMIF(H1577:AL1577,"PN",H1581:AL1581)+SUMIF(H1577:AL1577,"P/DS",H1581:AL1581)+SUMIF(H1577:AL1577,"PN/F",H1581:AL1581)+SUMIF(H1577:AL1577,"PN/L",H1581:AL1581)+SUMIF(H1577:AL1577,"TV",H1581:AL1581)+SUMIF(H1577:AL1577,"TVD",H1581:AL1581)</f>
        <v>0</v>
      </c>
      <c r="BP1577" s="261">
        <f>SUMIF(H1577:AL1577,"PD",H1582:AL1582)+SUMIF(H1577:AL1577,"PN",H1582:AL1582)+SUMIF(H1577:AL1577,"P/DS",H1582:AL1582)+SUMIF(H1577:AL1577,"PN/F",H1582:AL1582)+SUMIF(H1577:AL1577,"PN/L",H1582:AL1582)+SUMIF(H1577:AL1577,"TV",H1582:AL1582)+SUMIF(H1577:AL1577,"TVD",H1582:AL1582)+SUMIF(H1577:AL1577,"PDD",H1582:AL1582)+SUMIF(H1577:AL1577,"PH",H1582:AL1582)+SUMIF(H1577:AL1577,"PM",H1582:AL1582)</f>
        <v>0</v>
      </c>
      <c r="BQ1577" s="261">
        <f>SUMIF(H1577:AL1577,"PD",H1583:AL1583)+SUMIF(H1577:AL1577,"PN",H1583:AL1583)+SUMIF(H1577:AL1577,"P/DS",H1583:AL1583)+SUMIF(H1577:AL1577,"PN/F",H1583:AL1583)+SUMIF(H1577:AL1577,"PN/L",H1583:AL1583)+SUMIF(H1577:AL1577,"TV",H1583:AL1583)+SUMIF(H1577:AL1577,"TVD",H1583:AL1583)+SUMIF(H1577:AL1577,"PDD",H1583:AL1583)+SUMIF(H1577:AL1577,"PH",H1583:AL1583)+SUMIF(H1577:AL1577,"PM",H1583:AL1583)</f>
        <v>0</v>
      </c>
      <c r="BR1577" s="269">
        <f>SUM(H1578:AL1578)-BL1577</f>
        <v>9.25</v>
      </c>
      <c r="BS1577" s="269">
        <f>SUM(H1579:AL1579)-BM1577</f>
        <v>6</v>
      </c>
      <c r="BT1577" s="269">
        <f>SUM(H1580:AL1580)-BN1577</f>
        <v>0</v>
      </c>
      <c r="BU1577" s="269">
        <f>SUM(H1581:AL1581)-BO1577</f>
        <v>0</v>
      </c>
      <c r="BV1577" s="269">
        <f>SUM(H1582:AL1582)-BP1577</f>
        <v>0</v>
      </c>
      <c r="BW1577" s="269">
        <f>SUM(H1583:AL1583)-BQ1577</f>
        <v>0</v>
      </c>
      <c r="BX1577" s="255">
        <f>SUMIF(H1577:AL1577,"PD",H1584:AL1584)+SUMIF(H1577:AL1577,"PN",H1584:AL1584)+SUMIF(H1577:AL1577,"P/DS",H1584:AL1584)+SUMIF(H1577:AL1577,"PN/F",H1584:AL1584)+SUMIF(H1577:AL1577,"PN/L",H1584:AL1584)</f>
        <v>0</v>
      </c>
      <c r="BY1577" s="255">
        <f>SUM(H1584:AL1584)-BX1577</f>
        <v>1</v>
      </c>
      <c r="BZ1577" s="255">
        <f t="shared" ref="BZ1577" si="588">+SUM(BL1577:BW1584)</f>
        <v>15.25</v>
      </c>
      <c r="CA1577" s="266">
        <f>(COUNTIFS(H1577:AL1577,"PD",H1578:AL1578,"&gt;=2"))*0.5-IF(CN1577="VP",COUNTIFS($H$16:$AL$16,"SAT",H1577:AL1577,"PD",H1578:AL1578,"&gt;=2"))*0.5</f>
        <v>0</v>
      </c>
      <c r="CB1577" s="266">
        <f>(COUNTIFS(H1577:AL1577,"PN",H1579:AL1579,"&gt;=0.5",H1578:AL1578,"&gt;=1.5"))*0.5+COUNTIFS(H1577:AL1577,"PDD",H1579:AL1579,"&gt;=0.5",H1578:AL1578,"&gt;=1.5")*0.5</f>
        <v>0</v>
      </c>
      <c r="CC1577" s="273">
        <f>(COUNTIFS(H1577:AL1577,"TV",H1579:AL1579,"&gt;=10"))*0.5+(COUNTIFS(H1577:AL1577,"PMD",H1579:AL1579,"&gt;=2"))*0.5</f>
        <v>0</v>
      </c>
      <c r="CD1577" s="266">
        <f>(COUNTIFS(H1577:AL1577,"TVD",H1581:AL1581,"&gt;=6.5",H1579:AL1579,"&gt;=3.5"))*0.5</f>
        <v>0</v>
      </c>
      <c r="CE1577" s="266">
        <f>(COUNTIFS(H1577:AL1577,"PD",H1582:AL1582,"&gt;=10"))*0.5</f>
        <v>0</v>
      </c>
      <c r="CF1577" s="266">
        <f>(COUNTIFS(H1577:AL1577,"PDD",H1582:AL1582,"&gt;=3.5",H1583:AL1583,"&gt;=6.5")+COUNTIFS(H1577:AL1577,"PH",H1583:AL1583,"&gt;=0.5",H1582:AL1582,"&gt;=1.5")+COUNTIFS(H1577:AL1577,"PM",H1583:AL1583,"&gt;=0.5",H1582:AL1582,"&gt;=1.5"))*0.5</f>
        <v>0</v>
      </c>
      <c r="CG1577" s="266">
        <f>(COUNTIFS(H1577:AL1577,"DS",H1578:AL1578,"&gt;=2")+COUNTIFS(H1577:AL1577,"AL/DS",H1578:AL1578,"&gt;=2"))*0.5-IF(CN1577="VP",COUNTIFS($H$16:$AL$16,"SAT",H1577:AL1577,"DS",H1578:AL1578,"&gt;=2"))*0.5</f>
        <v>2</v>
      </c>
      <c r="CH1577" s="266">
        <f>(COUNTIFS(H1577:AL1577,"NS",H1579:AL1579,"&gt;=0.5",H1578:AL1578,"&gt;=1.5")+COUNTIFS(H1577:AL1577,"AL/NS",H1579:AL1579,"&gt;=0.5",H1578:AL1578,"&gt;=1.5")+COUNTIFS(H1577:AL1577,"NHD",H1579:AL1579,"&gt;=4.5",H1582:AL1582,"&gt;=2",H1578:AL1578,"&gt;=1.5"))*0.5</f>
        <v>0</v>
      </c>
      <c r="CI1577" s="266">
        <f>(COUNTIF(H1579:AL1579,"&gt;=10")+COUNTIFS(H1577:AL1577,"MD",H1579:AL1579,"&gt;=2")-COUNTIFS(H1577:AL1577,"TV",H1579:AL1579,"&gt;=10"))*0.5</f>
        <v>0</v>
      </c>
      <c r="CJ1577" s="266">
        <f>(COUNTIFS(H1577:AL1577,"D",H1581:AL1581,"&gt;=6.5",H1579:AL1579,"&gt;=3.5"))*0.5</f>
        <v>0</v>
      </c>
      <c r="CK1577" s="266">
        <f>(COUNTIF(H1582:AL1582,"&gt;=10")-COUNTIFS(H1577:AL1577,"PD",H1582:AL1582,"&gt;=10"))*0.5</f>
        <v>0</v>
      </c>
      <c r="CL1577" s="265">
        <f>(COUNTIFS(H1577:AL1577,"NHD",H1582:AL1582,"&gt;=3.5",H1583:AL1583,"&gt;=6.5")+COUNTIFS(H1577:AL1577,"BH",H1582:AL1582,"&gt;=1.5",H1583:AL1583,"&gt;=0.5")+COUNTIFS(H1577:AL1577,"BM",H1582:AL1582,"&gt;=1.5",H1583:AL1583,"&gt;=0.5")+COUNTIFS(H1577:AL1577,"D",H1582:AL1582,"&gt;=1.5",H1583:AL1583,"&gt;=0.5"))*0.5</f>
        <v>0</v>
      </c>
      <c r="CM1577" s="272"/>
      <c r="CN1577" s="264" t="s">
        <v>723</v>
      </c>
      <c r="CO1577" s="138">
        <f t="shared" ref="CO1577" si="589">+AM1577+AN1577+AO1577+AP1577+AQ1577+AR1577+AS1577+AU1577+BG1577</f>
        <v>26</v>
      </c>
      <c r="CP1577" s="225">
        <f>+SUM(I1578:I1583)-I1584</f>
        <v>6</v>
      </c>
      <c r="CQ1577" s="225">
        <f>+SUM(J1578:J1583)-J1584</f>
        <v>0</v>
      </c>
      <c r="CR1577" s="225">
        <f>+SUM(K1578:K1583)-K1584</f>
        <v>-1</v>
      </c>
      <c r="CS1577" s="139"/>
      <c r="CT1577" s="139"/>
      <c r="CU1577" s="139"/>
      <c r="CV1577" s="139"/>
      <c r="CW1577" s="139"/>
      <c r="CX1577" s="139"/>
      <c r="CY1577" s="139"/>
      <c r="CZ1577" s="139"/>
      <c r="DA1577" s="139"/>
    </row>
    <row r="1578" spans="1:105" s="120" customFormat="1" ht="15" customHeight="1">
      <c r="A1578" s="228"/>
      <c r="B1578" s="231"/>
      <c r="C1578" s="234"/>
      <c r="D1578" s="237"/>
      <c r="E1578" s="237"/>
      <c r="F1578" s="242" t="s">
        <v>82</v>
      </c>
      <c r="G1578" s="121">
        <v>1.5</v>
      </c>
      <c r="H1578" s="83"/>
      <c r="I1578" s="83"/>
      <c r="J1578" s="83"/>
      <c r="K1578" s="83"/>
      <c r="L1578" s="83">
        <v>2</v>
      </c>
      <c r="M1578" s="83">
        <v>2.25</v>
      </c>
      <c r="N1578" s="83"/>
      <c r="O1578" s="83"/>
      <c r="P1578" s="83"/>
      <c r="Q1578" s="83"/>
      <c r="R1578" s="83">
        <v>2.5</v>
      </c>
      <c r="S1578" s="83">
        <v>2.5</v>
      </c>
      <c r="T1578" s="83"/>
      <c r="U1578" s="83"/>
      <c r="V1578" s="83"/>
      <c r="W1578" s="83"/>
      <c r="X1578" s="83"/>
      <c r="Y1578" s="83"/>
      <c r="Z1578" s="83"/>
      <c r="AA1578" s="83"/>
      <c r="AB1578" s="83"/>
      <c r="AC1578" s="79"/>
      <c r="AD1578" s="79"/>
      <c r="AE1578" s="79"/>
      <c r="AF1578" s="79"/>
      <c r="AG1578" s="79"/>
      <c r="AH1578" s="79"/>
      <c r="AI1578" s="79"/>
      <c r="AJ1578" s="79"/>
      <c r="AK1578" s="79"/>
      <c r="AL1578" s="79"/>
      <c r="AM1578" s="240"/>
      <c r="AN1578" s="240"/>
      <c r="AO1578" s="240"/>
      <c r="AP1578" s="240"/>
      <c r="AQ1578" s="240"/>
      <c r="AR1578" s="240"/>
      <c r="AS1578" s="240"/>
      <c r="AT1578" s="256"/>
      <c r="AU1578" s="256"/>
      <c r="AV1578" s="259"/>
      <c r="AW1578" s="259"/>
      <c r="AX1578" s="256"/>
      <c r="AY1578" s="256"/>
      <c r="AZ1578" s="256"/>
      <c r="BA1578" s="256"/>
      <c r="BB1578" s="256"/>
      <c r="BC1578" s="256"/>
      <c r="BD1578" s="256"/>
      <c r="BE1578" s="256"/>
      <c r="BF1578" s="256"/>
      <c r="BG1578" s="256"/>
      <c r="BH1578" s="256"/>
      <c r="BI1578" s="256"/>
      <c r="BJ1578" s="256"/>
      <c r="BK1578" s="256"/>
      <c r="BL1578" s="262"/>
      <c r="BM1578" s="262"/>
      <c r="BN1578" s="262"/>
      <c r="BO1578" s="262"/>
      <c r="BP1578" s="262"/>
      <c r="BQ1578" s="262"/>
      <c r="BR1578" s="270"/>
      <c r="BS1578" s="270"/>
      <c r="BT1578" s="270"/>
      <c r="BU1578" s="270"/>
      <c r="BV1578" s="270"/>
      <c r="BW1578" s="270"/>
      <c r="BX1578" s="256"/>
      <c r="BY1578" s="256"/>
      <c r="BZ1578" s="256"/>
      <c r="CA1578" s="267"/>
      <c r="CB1578" s="267"/>
      <c r="CC1578" s="274"/>
      <c r="CD1578" s="267"/>
      <c r="CE1578" s="267"/>
      <c r="CF1578" s="267"/>
      <c r="CG1578" s="267"/>
      <c r="CH1578" s="267"/>
      <c r="CI1578" s="267"/>
      <c r="CJ1578" s="267"/>
      <c r="CK1578" s="267"/>
      <c r="CL1578" s="265"/>
      <c r="CM1578" s="272"/>
      <c r="CN1578" s="264"/>
      <c r="CO1578" s="138"/>
      <c r="CP1578" s="226"/>
      <c r="CQ1578" s="226"/>
      <c r="CR1578" s="226"/>
      <c r="CS1578" s="139"/>
      <c r="CT1578" s="139"/>
      <c r="CU1578" s="139"/>
      <c r="CV1578" s="139"/>
      <c r="CW1578" s="139"/>
      <c r="CX1578" s="139"/>
      <c r="CY1578" s="139"/>
      <c r="CZ1578" s="139"/>
      <c r="DA1578" s="139"/>
    </row>
    <row r="1579" spans="1:105" s="120" customFormat="1" ht="15" customHeight="1">
      <c r="A1579" s="228"/>
      <c r="B1579" s="231"/>
      <c r="C1579" s="234"/>
      <c r="D1579" s="237"/>
      <c r="E1579" s="237"/>
      <c r="F1579" s="243"/>
      <c r="G1579" s="122">
        <v>2</v>
      </c>
      <c r="H1579" s="84"/>
      <c r="I1579" s="84">
        <v>6</v>
      </c>
      <c r="J1579" s="84"/>
      <c r="K1579" s="84"/>
      <c r="L1579" s="84"/>
      <c r="M1579" s="84"/>
      <c r="N1579" s="84"/>
      <c r="O1579" s="84"/>
      <c r="P1579" s="84"/>
      <c r="Q1579" s="84"/>
      <c r="R1579" s="84"/>
      <c r="S1579" s="84"/>
      <c r="T1579" s="84"/>
      <c r="U1579" s="84"/>
      <c r="V1579" s="84"/>
      <c r="W1579" s="84"/>
      <c r="X1579" s="84"/>
      <c r="Y1579" s="84"/>
      <c r="Z1579" s="84"/>
      <c r="AA1579" s="84"/>
      <c r="AB1579" s="84"/>
      <c r="AC1579" s="80"/>
      <c r="AD1579" s="80"/>
      <c r="AE1579" s="80"/>
      <c r="AF1579" s="80"/>
      <c r="AG1579" s="80"/>
      <c r="AH1579" s="80"/>
      <c r="AI1579" s="80"/>
      <c r="AJ1579" s="80"/>
      <c r="AK1579" s="80"/>
      <c r="AL1579" s="80"/>
      <c r="AM1579" s="240"/>
      <c r="AN1579" s="240"/>
      <c r="AO1579" s="240"/>
      <c r="AP1579" s="240"/>
      <c r="AQ1579" s="240"/>
      <c r="AR1579" s="240"/>
      <c r="AS1579" s="240"/>
      <c r="AT1579" s="256"/>
      <c r="AU1579" s="256"/>
      <c r="AV1579" s="259"/>
      <c r="AW1579" s="259"/>
      <c r="AX1579" s="256"/>
      <c r="AY1579" s="256"/>
      <c r="AZ1579" s="256"/>
      <c r="BA1579" s="256"/>
      <c r="BB1579" s="256"/>
      <c r="BC1579" s="256"/>
      <c r="BD1579" s="256"/>
      <c r="BE1579" s="256"/>
      <c r="BF1579" s="256"/>
      <c r="BG1579" s="256"/>
      <c r="BH1579" s="256"/>
      <c r="BI1579" s="256"/>
      <c r="BJ1579" s="256"/>
      <c r="BK1579" s="256"/>
      <c r="BL1579" s="262"/>
      <c r="BM1579" s="262"/>
      <c r="BN1579" s="262"/>
      <c r="BO1579" s="262"/>
      <c r="BP1579" s="262"/>
      <c r="BQ1579" s="262"/>
      <c r="BR1579" s="270"/>
      <c r="BS1579" s="270"/>
      <c r="BT1579" s="270"/>
      <c r="BU1579" s="270"/>
      <c r="BV1579" s="270"/>
      <c r="BW1579" s="270"/>
      <c r="BX1579" s="256"/>
      <c r="BY1579" s="256"/>
      <c r="BZ1579" s="256"/>
      <c r="CA1579" s="267"/>
      <c r="CB1579" s="267"/>
      <c r="CC1579" s="274"/>
      <c r="CD1579" s="267"/>
      <c r="CE1579" s="267"/>
      <c r="CF1579" s="267"/>
      <c r="CG1579" s="267"/>
      <c r="CH1579" s="267"/>
      <c r="CI1579" s="267"/>
      <c r="CJ1579" s="267"/>
      <c r="CK1579" s="267"/>
      <c r="CL1579" s="265"/>
      <c r="CM1579" s="272"/>
      <c r="CN1579" s="264"/>
      <c r="CO1579" s="138"/>
      <c r="CP1579" s="226"/>
      <c r="CQ1579" s="226"/>
      <c r="CR1579" s="226"/>
      <c r="CS1579" s="139"/>
      <c r="CT1579" s="139"/>
      <c r="CU1579" s="139"/>
      <c r="CV1579" s="139"/>
      <c r="CW1579" s="139"/>
      <c r="CX1579" s="139"/>
      <c r="CY1579" s="139"/>
      <c r="CZ1579" s="139"/>
      <c r="DA1579" s="139"/>
    </row>
    <row r="1580" spans="1:105" s="120" customFormat="1" ht="15" customHeight="1">
      <c r="A1580" s="228"/>
      <c r="B1580" s="231"/>
      <c r="C1580" s="234"/>
      <c r="D1580" s="237"/>
      <c r="E1580" s="237"/>
      <c r="F1580" s="243"/>
      <c r="G1580" s="122">
        <v>2.1</v>
      </c>
      <c r="H1580" s="84"/>
      <c r="I1580" s="84"/>
      <c r="J1580" s="84"/>
      <c r="K1580" s="84"/>
      <c r="L1580" s="84"/>
      <c r="M1580" s="84"/>
      <c r="N1580" s="84"/>
      <c r="O1580" s="84"/>
      <c r="P1580" s="84"/>
      <c r="Q1580" s="84"/>
      <c r="R1580" s="84"/>
      <c r="S1580" s="84"/>
      <c r="T1580" s="84"/>
      <c r="U1580" s="84"/>
      <c r="V1580" s="84"/>
      <c r="W1580" s="84"/>
      <c r="X1580" s="84"/>
      <c r="Y1580" s="84"/>
      <c r="Z1580" s="84"/>
      <c r="AA1580" s="84"/>
      <c r="AB1580" s="84"/>
      <c r="AC1580" s="80"/>
      <c r="AD1580" s="80"/>
      <c r="AE1580" s="80"/>
      <c r="AF1580" s="80"/>
      <c r="AG1580" s="80"/>
      <c r="AH1580" s="80"/>
      <c r="AI1580" s="80"/>
      <c r="AJ1580" s="80"/>
      <c r="AK1580" s="80"/>
      <c r="AL1580" s="80"/>
      <c r="AM1580" s="240"/>
      <c r="AN1580" s="240"/>
      <c r="AO1580" s="240"/>
      <c r="AP1580" s="240"/>
      <c r="AQ1580" s="240"/>
      <c r="AR1580" s="240"/>
      <c r="AS1580" s="240"/>
      <c r="AT1580" s="256"/>
      <c r="AU1580" s="256"/>
      <c r="AV1580" s="259"/>
      <c r="AW1580" s="259"/>
      <c r="AX1580" s="256"/>
      <c r="AY1580" s="256"/>
      <c r="AZ1580" s="256"/>
      <c r="BA1580" s="256"/>
      <c r="BB1580" s="256"/>
      <c r="BC1580" s="256"/>
      <c r="BD1580" s="256"/>
      <c r="BE1580" s="256"/>
      <c r="BF1580" s="256"/>
      <c r="BG1580" s="256"/>
      <c r="BH1580" s="256"/>
      <c r="BI1580" s="256"/>
      <c r="BJ1580" s="256"/>
      <c r="BK1580" s="256"/>
      <c r="BL1580" s="262"/>
      <c r="BM1580" s="262"/>
      <c r="BN1580" s="262"/>
      <c r="BO1580" s="262"/>
      <c r="BP1580" s="262"/>
      <c r="BQ1580" s="262"/>
      <c r="BR1580" s="270"/>
      <c r="BS1580" s="270"/>
      <c r="BT1580" s="270"/>
      <c r="BU1580" s="270"/>
      <c r="BV1580" s="270"/>
      <c r="BW1580" s="270"/>
      <c r="BX1580" s="256"/>
      <c r="BY1580" s="256"/>
      <c r="BZ1580" s="256"/>
      <c r="CA1580" s="267"/>
      <c r="CB1580" s="267"/>
      <c r="CC1580" s="274"/>
      <c r="CD1580" s="267"/>
      <c r="CE1580" s="267"/>
      <c r="CF1580" s="267"/>
      <c r="CG1580" s="267"/>
      <c r="CH1580" s="267"/>
      <c r="CI1580" s="267"/>
      <c r="CJ1580" s="267"/>
      <c r="CK1580" s="267"/>
      <c r="CL1580" s="265"/>
      <c r="CM1580" s="272"/>
      <c r="CN1580" s="264"/>
      <c r="CO1580" s="138"/>
      <c r="CP1580" s="226"/>
      <c r="CQ1580" s="226"/>
      <c r="CR1580" s="226"/>
      <c r="CS1580" s="139"/>
      <c r="CT1580" s="139"/>
      <c r="CU1580" s="139"/>
      <c r="CV1580" s="139"/>
      <c r="CW1580" s="139"/>
      <c r="CX1580" s="139"/>
      <c r="CY1580" s="139"/>
      <c r="CZ1580" s="139"/>
      <c r="DA1580" s="139"/>
    </row>
    <row r="1581" spans="1:105" s="120" customFormat="1" ht="15" customHeight="1">
      <c r="A1581" s="228"/>
      <c r="B1581" s="231"/>
      <c r="C1581" s="234"/>
      <c r="D1581" s="237"/>
      <c r="E1581" s="237"/>
      <c r="F1581" s="243"/>
      <c r="G1581" s="122">
        <v>2.7</v>
      </c>
      <c r="H1581" s="84"/>
      <c r="I1581" s="84"/>
      <c r="J1581" s="84"/>
      <c r="K1581" s="84"/>
      <c r="L1581" s="84"/>
      <c r="M1581" s="84"/>
      <c r="N1581" s="84"/>
      <c r="O1581" s="84"/>
      <c r="P1581" s="84"/>
      <c r="Q1581" s="84"/>
      <c r="R1581" s="84"/>
      <c r="S1581" s="84"/>
      <c r="T1581" s="84"/>
      <c r="U1581" s="84"/>
      <c r="V1581" s="84"/>
      <c r="W1581" s="84"/>
      <c r="X1581" s="84"/>
      <c r="Y1581" s="84"/>
      <c r="Z1581" s="84"/>
      <c r="AA1581" s="84"/>
      <c r="AB1581" s="84"/>
      <c r="AC1581" s="80"/>
      <c r="AD1581" s="80"/>
      <c r="AE1581" s="80"/>
      <c r="AF1581" s="80"/>
      <c r="AG1581" s="80"/>
      <c r="AH1581" s="80"/>
      <c r="AI1581" s="80"/>
      <c r="AJ1581" s="80"/>
      <c r="AK1581" s="80"/>
      <c r="AL1581" s="80"/>
      <c r="AM1581" s="240"/>
      <c r="AN1581" s="240"/>
      <c r="AO1581" s="240"/>
      <c r="AP1581" s="240"/>
      <c r="AQ1581" s="240"/>
      <c r="AR1581" s="240"/>
      <c r="AS1581" s="240"/>
      <c r="AT1581" s="256"/>
      <c r="AU1581" s="256"/>
      <c r="AV1581" s="259"/>
      <c r="AW1581" s="259"/>
      <c r="AX1581" s="256"/>
      <c r="AY1581" s="256"/>
      <c r="AZ1581" s="256"/>
      <c r="BA1581" s="256"/>
      <c r="BB1581" s="256"/>
      <c r="BC1581" s="256"/>
      <c r="BD1581" s="256"/>
      <c r="BE1581" s="256"/>
      <c r="BF1581" s="256"/>
      <c r="BG1581" s="256"/>
      <c r="BH1581" s="256"/>
      <c r="BI1581" s="256"/>
      <c r="BJ1581" s="256"/>
      <c r="BK1581" s="256"/>
      <c r="BL1581" s="262"/>
      <c r="BM1581" s="262"/>
      <c r="BN1581" s="262"/>
      <c r="BO1581" s="262"/>
      <c r="BP1581" s="262"/>
      <c r="BQ1581" s="262"/>
      <c r="BR1581" s="270"/>
      <c r="BS1581" s="270"/>
      <c r="BT1581" s="270"/>
      <c r="BU1581" s="270"/>
      <c r="BV1581" s="270"/>
      <c r="BW1581" s="270"/>
      <c r="BX1581" s="256"/>
      <c r="BY1581" s="256"/>
      <c r="BZ1581" s="256"/>
      <c r="CA1581" s="267"/>
      <c r="CB1581" s="267"/>
      <c r="CC1581" s="274"/>
      <c r="CD1581" s="267"/>
      <c r="CE1581" s="267"/>
      <c r="CF1581" s="267"/>
      <c r="CG1581" s="267"/>
      <c r="CH1581" s="267"/>
      <c r="CI1581" s="267"/>
      <c r="CJ1581" s="267"/>
      <c r="CK1581" s="267"/>
      <c r="CL1581" s="265"/>
      <c r="CM1581" s="272"/>
      <c r="CN1581" s="264"/>
      <c r="CO1581" s="138"/>
      <c r="CP1581" s="226"/>
      <c r="CQ1581" s="226"/>
      <c r="CR1581" s="226"/>
      <c r="CS1581" s="139"/>
      <c r="CT1581" s="139"/>
      <c r="CU1581" s="139"/>
      <c r="CV1581" s="139"/>
      <c r="CW1581" s="139"/>
      <c r="CX1581" s="139"/>
      <c r="CY1581" s="139"/>
      <c r="CZ1581" s="139"/>
      <c r="DA1581" s="139"/>
    </row>
    <row r="1582" spans="1:105" s="120" customFormat="1" ht="15" customHeight="1">
      <c r="A1582" s="228"/>
      <c r="B1582" s="231"/>
      <c r="C1582" s="234"/>
      <c r="D1582" s="237"/>
      <c r="E1582" s="237"/>
      <c r="F1582" s="243"/>
      <c r="G1582" s="122">
        <v>3</v>
      </c>
      <c r="H1582" s="84"/>
      <c r="I1582" s="84"/>
      <c r="J1582" s="84"/>
      <c r="K1582" s="84"/>
      <c r="L1582" s="84"/>
      <c r="M1582" s="84"/>
      <c r="N1582" s="84"/>
      <c r="O1582" s="84"/>
      <c r="P1582" s="84"/>
      <c r="Q1582" s="84"/>
      <c r="R1582" s="84"/>
      <c r="S1582" s="84"/>
      <c r="T1582" s="84"/>
      <c r="U1582" s="84"/>
      <c r="V1582" s="84"/>
      <c r="W1582" s="84"/>
      <c r="X1582" s="84"/>
      <c r="Y1582" s="84"/>
      <c r="Z1582" s="84"/>
      <c r="AA1582" s="84"/>
      <c r="AB1582" s="84"/>
      <c r="AC1582" s="80"/>
      <c r="AD1582" s="80"/>
      <c r="AE1582" s="80"/>
      <c r="AF1582" s="80"/>
      <c r="AG1582" s="80"/>
      <c r="AH1582" s="80"/>
      <c r="AI1582" s="80"/>
      <c r="AJ1582" s="80"/>
      <c r="AK1582" s="80"/>
      <c r="AL1582" s="80"/>
      <c r="AM1582" s="240"/>
      <c r="AN1582" s="240"/>
      <c r="AO1582" s="240"/>
      <c r="AP1582" s="240"/>
      <c r="AQ1582" s="240"/>
      <c r="AR1582" s="240"/>
      <c r="AS1582" s="240"/>
      <c r="AT1582" s="256"/>
      <c r="AU1582" s="256"/>
      <c r="AV1582" s="259"/>
      <c r="AW1582" s="259"/>
      <c r="AX1582" s="256"/>
      <c r="AY1582" s="256"/>
      <c r="AZ1582" s="256"/>
      <c r="BA1582" s="256"/>
      <c r="BB1582" s="256"/>
      <c r="BC1582" s="256"/>
      <c r="BD1582" s="256"/>
      <c r="BE1582" s="256"/>
      <c r="BF1582" s="256"/>
      <c r="BG1582" s="256"/>
      <c r="BH1582" s="256"/>
      <c r="BI1582" s="256"/>
      <c r="BJ1582" s="256"/>
      <c r="BK1582" s="256"/>
      <c r="BL1582" s="262"/>
      <c r="BM1582" s="262"/>
      <c r="BN1582" s="262"/>
      <c r="BO1582" s="262"/>
      <c r="BP1582" s="262"/>
      <c r="BQ1582" s="262"/>
      <c r="BR1582" s="270"/>
      <c r="BS1582" s="270"/>
      <c r="BT1582" s="270"/>
      <c r="BU1582" s="270"/>
      <c r="BV1582" s="270"/>
      <c r="BW1582" s="270"/>
      <c r="BX1582" s="256"/>
      <c r="BY1582" s="256"/>
      <c r="BZ1582" s="256"/>
      <c r="CA1582" s="267"/>
      <c r="CB1582" s="267"/>
      <c r="CC1582" s="274"/>
      <c r="CD1582" s="267"/>
      <c r="CE1582" s="267"/>
      <c r="CF1582" s="267"/>
      <c r="CG1582" s="267"/>
      <c r="CH1582" s="267"/>
      <c r="CI1582" s="267"/>
      <c r="CJ1582" s="267"/>
      <c r="CK1582" s="267"/>
      <c r="CL1582" s="265"/>
      <c r="CM1582" s="272"/>
      <c r="CN1582" s="264"/>
      <c r="CO1582" s="138"/>
      <c r="CP1582" s="226"/>
      <c r="CQ1582" s="226"/>
      <c r="CR1582" s="226"/>
      <c r="CS1582" s="139"/>
      <c r="CT1582" s="139"/>
      <c r="CU1582" s="139"/>
      <c r="CV1582" s="139"/>
      <c r="CW1582" s="139"/>
      <c r="CX1582" s="139"/>
      <c r="CY1582" s="139"/>
      <c r="CZ1582" s="139"/>
      <c r="DA1582" s="139"/>
    </row>
    <row r="1583" spans="1:105" s="120" customFormat="1" ht="15" customHeight="1">
      <c r="A1583" s="228"/>
      <c r="B1583" s="231"/>
      <c r="C1583" s="234"/>
      <c r="D1583" s="237"/>
      <c r="E1583" s="237"/>
      <c r="F1583" s="244"/>
      <c r="G1583" s="123">
        <v>3.9</v>
      </c>
      <c r="H1583" s="85"/>
      <c r="I1583" s="85"/>
      <c r="J1583" s="85"/>
      <c r="K1583" s="85"/>
      <c r="L1583" s="85"/>
      <c r="M1583" s="85"/>
      <c r="N1583" s="85"/>
      <c r="O1583" s="85"/>
      <c r="P1583" s="85"/>
      <c r="Q1583" s="85"/>
      <c r="R1583" s="85"/>
      <c r="S1583" s="85"/>
      <c r="T1583" s="85"/>
      <c r="U1583" s="85"/>
      <c r="V1583" s="85"/>
      <c r="W1583" s="85"/>
      <c r="X1583" s="85"/>
      <c r="Y1583" s="85"/>
      <c r="Z1583" s="85"/>
      <c r="AA1583" s="85"/>
      <c r="AB1583" s="85"/>
      <c r="AC1583" s="81"/>
      <c r="AD1583" s="81"/>
      <c r="AE1583" s="81"/>
      <c r="AF1583" s="81"/>
      <c r="AG1583" s="81"/>
      <c r="AH1583" s="81"/>
      <c r="AI1583" s="81"/>
      <c r="AJ1583" s="81"/>
      <c r="AK1583" s="81"/>
      <c r="AL1583" s="81"/>
      <c r="AM1583" s="240"/>
      <c r="AN1583" s="240"/>
      <c r="AO1583" s="240"/>
      <c r="AP1583" s="240"/>
      <c r="AQ1583" s="240"/>
      <c r="AR1583" s="240"/>
      <c r="AS1583" s="240"/>
      <c r="AT1583" s="256"/>
      <c r="AU1583" s="256"/>
      <c r="AV1583" s="259"/>
      <c r="AW1583" s="259"/>
      <c r="AX1583" s="256"/>
      <c r="AY1583" s="256"/>
      <c r="AZ1583" s="256"/>
      <c r="BA1583" s="256"/>
      <c r="BB1583" s="256"/>
      <c r="BC1583" s="256"/>
      <c r="BD1583" s="256"/>
      <c r="BE1583" s="256"/>
      <c r="BF1583" s="256"/>
      <c r="BG1583" s="256"/>
      <c r="BH1583" s="256"/>
      <c r="BI1583" s="256"/>
      <c r="BJ1583" s="256"/>
      <c r="BK1583" s="256"/>
      <c r="BL1583" s="262"/>
      <c r="BM1583" s="262"/>
      <c r="BN1583" s="262"/>
      <c r="BO1583" s="262"/>
      <c r="BP1583" s="262"/>
      <c r="BQ1583" s="262"/>
      <c r="BR1583" s="270"/>
      <c r="BS1583" s="270"/>
      <c r="BT1583" s="270"/>
      <c r="BU1583" s="270"/>
      <c r="BV1583" s="270"/>
      <c r="BW1583" s="270"/>
      <c r="BX1583" s="256"/>
      <c r="BY1583" s="256"/>
      <c r="BZ1583" s="256"/>
      <c r="CA1583" s="267"/>
      <c r="CB1583" s="267"/>
      <c r="CC1583" s="274"/>
      <c r="CD1583" s="267"/>
      <c r="CE1583" s="267"/>
      <c r="CF1583" s="267"/>
      <c r="CG1583" s="267"/>
      <c r="CH1583" s="267"/>
      <c r="CI1583" s="267"/>
      <c r="CJ1583" s="267"/>
      <c r="CK1583" s="267"/>
      <c r="CL1583" s="265"/>
      <c r="CM1583" s="272"/>
      <c r="CN1583" s="264"/>
      <c r="CO1583" s="138"/>
      <c r="CP1583" s="226"/>
      <c r="CQ1583" s="226"/>
      <c r="CR1583" s="226"/>
      <c r="CS1583" s="139"/>
      <c r="CT1583" s="139"/>
      <c r="CU1583" s="139"/>
      <c r="CV1583" s="139"/>
      <c r="CW1583" s="139"/>
      <c r="CX1583" s="139"/>
      <c r="CY1583" s="139"/>
      <c r="CZ1583" s="139"/>
      <c r="DA1583" s="139"/>
    </row>
    <row r="1584" spans="1:105" s="120" customFormat="1" ht="15" customHeight="1">
      <c r="A1584" s="229"/>
      <c r="B1584" s="232"/>
      <c r="C1584" s="235"/>
      <c r="D1584" s="238"/>
      <c r="E1584" s="238"/>
      <c r="F1584" s="245" t="s">
        <v>83</v>
      </c>
      <c r="G1584" s="246"/>
      <c r="H1584" s="82"/>
      <c r="I1584" s="82"/>
      <c r="J1584" s="82"/>
      <c r="K1584" s="82">
        <v>1</v>
      </c>
      <c r="L1584" s="82"/>
      <c r="M1584" s="82"/>
      <c r="N1584" s="82"/>
      <c r="O1584" s="82"/>
      <c r="P1584" s="82"/>
      <c r="Q1584" s="82"/>
      <c r="R1584" s="82"/>
      <c r="S1584" s="82"/>
      <c r="T1584" s="82"/>
      <c r="U1584" s="82"/>
      <c r="V1584" s="82"/>
      <c r="W1584" s="82"/>
      <c r="X1584" s="82"/>
      <c r="Y1584" s="82"/>
      <c r="Z1584" s="82"/>
      <c r="AA1584" s="82"/>
      <c r="AB1584" s="82"/>
      <c r="AC1584" s="35"/>
      <c r="AD1584" s="35"/>
      <c r="AE1584" s="35"/>
      <c r="AF1584" s="35"/>
      <c r="AG1584" s="35"/>
      <c r="AH1584" s="35"/>
      <c r="AI1584" s="35"/>
      <c r="AJ1584" s="35"/>
      <c r="AK1584" s="35"/>
      <c r="AL1584" s="35"/>
      <c r="AM1584" s="241"/>
      <c r="AN1584" s="241"/>
      <c r="AO1584" s="241"/>
      <c r="AP1584" s="241"/>
      <c r="AQ1584" s="241"/>
      <c r="AR1584" s="241"/>
      <c r="AS1584" s="241"/>
      <c r="AT1584" s="257"/>
      <c r="AU1584" s="257"/>
      <c r="AV1584" s="260"/>
      <c r="AW1584" s="260"/>
      <c r="AX1584" s="257"/>
      <c r="AY1584" s="257"/>
      <c r="AZ1584" s="257"/>
      <c r="BA1584" s="257"/>
      <c r="BB1584" s="257"/>
      <c r="BC1584" s="257"/>
      <c r="BD1584" s="257"/>
      <c r="BE1584" s="257"/>
      <c r="BF1584" s="257"/>
      <c r="BG1584" s="257"/>
      <c r="BH1584" s="257"/>
      <c r="BI1584" s="257"/>
      <c r="BJ1584" s="257"/>
      <c r="BK1584" s="257"/>
      <c r="BL1584" s="263"/>
      <c r="BM1584" s="263"/>
      <c r="BN1584" s="263"/>
      <c r="BO1584" s="263"/>
      <c r="BP1584" s="263"/>
      <c r="BQ1584" s="263"/>
      <c r="BR1584" s="271"/>
      <c r="BS1584" s="271"/>
      <c r="BT1584" s="271"/>
      <c r="BU1584" s="271"/>
      <c r="BV1584" s="271"/>
      <c r="BW1584" s="271"/>
      <c r="BX1584" s="257"/>
      <c r="BY1584" s="257"/>
      <c r="BZ1584" s="257"/>
      <c r="CA1584" s="268"/>
      <c r="CB1584" s="268"/>
      <c r="CC1584" s="275"/>
      <c r="CD1584" s="268"/>
      <c r="CE1584" s="268"/>
      <c r="CF1584" s="268"/>
      <c r="CG1584" s="268"/>
      <c r="CH1584" s="268"/>
      <c r="CI1584" s="268"/>
      <c r="CJ1584" s="268"/>
      <c r="CK1584" s="268"/>
      <c r="CL1584" s="265"/>
      <c r="CM1584" s="272"/>
      <c r="CN1584" s="264"/>
      <c r="CO1584" s="138"/>
      <c r="CP1584" s="226"/>
      <c r="CQ1584" s="226"/>
      <c r="CR1584" s="226"/>
      <c r="CS1584" s="139"/>
      <c r="CT1584" s="139"/>
      <c r="CU1584" s="139"/>
      <c r="CV1584" s="139"/>
      <c r="CW1584" s="139"/>
      <c r="CX1584" s="139"/>
      <c r="CY1584" s="139"/>
      <c r="CZ1584" s="139"/>
      <c r="DA1584" s="139"/>
    </row>
    <row r="1585" spans="1:105" s="120" customFormat="1" ht="15" customHeight="1">
      <c r="A1585" s="227">
        <f t="shared" ref="A1585" si="590">A1577+1</f>
        <v>196</v>
      </c>
      <c r="B1585" s="230" t="s">
        <v>656</v>
      </c>
      <c r="C1585" s="233" t="s">
        <v>1008</v>
      </c>
      <c r="D1585" s="236">
        <v>44105</v>
      </c>
      <c r="E1585" s="236" t="s">
        <v>1252</v>
      </c>
      <c r="F1585" s="253" t="s">
        <v>80</v>
      </c>
      <c r="G1585" s="351"/>
      <c r="H1585" s="82" t="s">
        <v>69</v>
      </c>
      <c r="I1585" s="82"/>
      <c r="J1585" s="82" t="s">
        <v>60</v>
      </c>
      <c r="K1585" s="82" t="s">
        <v>60</v>
      </c>
      <c r="L1585" s="82" t="s">
        <v>60</v>
      </c>
      <c r="M1585" s="82" t="s">
        <v>60</v>
      </c>
      <c r="N1585" s="82" t="s">
        <v>60</v>
      </c>
      <c r="O1585" s="82"/>
      <c r="P1585" s="82" t="s">
        <v>60</v>
      </c>
      <c r="Q1585" s="82" t="s">
        <v>60</v>
      </c>
      <c r="R1585" s="82" t="s">
        <v>60</v>
      </c>
      <c r="S1585" s="82" t="s">
        <v>60</v>
      </c>
      <c r="T1585" s="82" t="s">
        <v>60</v>
      </c>
      <c r="U1585" s="82" t="s">
        <v>60</v>
      </c>
      <c r="V1585" s="82"/>
      <c r="W1585" s="82" t="s">
        <v>61</v>
      </c>
      <c r="X1585" s="82" t="s">
        <v>61</v>
      </c>
      <c r="Y1585" s="82" t="s">
        <v>61</v>
      </c>
      <c r="Z1585" s="82" t="s">
        <v>61</v>
      </c>
      <c r="AA1585" s="82" t="s">
        <v>67</v>
      </c>
      <c r="AB1585" s="82" t="s">
        <v>67</v>
      </c>
      <c r="AC1585" s="82"/>
      <c r="AD1585" s="82" t="s">
        <v>61</v>
      </c>
      <c r="AE1585" s="82" t="s">
        <v>61</v>
      </c>
      <c r="AF1585" s="82" t="s">
        <v>61</v>
      </c>
      <c r="AG1585" s="82" t="s">
        <v>61</v>
      </c>
      <c r="AH1585" s="82" t="s">
        <v>61</v>
      </c>
      <c r="AI1585" s="82" t="s">
        <v>1471</v>
      </c>
      <c r="AJ1585" s="82"/>
      <c r="AK1585" s="82" t="s">
        <v>60</v>
      </c>
      <c r="AL1585" s="82" t="s">
        <v>60</v>
      </c>
      <c r="AM1585" s="239">
        <f>COUNTIF(H1585:AL1585,"PH")+COUNTIF(H1585:AL1585,"PH/L")+COUNTIF(H1585:AL1585,"PM")</f>
        <v>0</v>
      </c>
      <c r="AN1585" s="239">
        <f>COUNTIF(H1585:AL1585,"PD")+COUNTIF(H1585:AL1585,"PDD")+COUNTIF(H1585:AL1585,"P/DS")/2+COUNTIF(H1585:AL1585,"PMD")</f>
        <v>0</v>
      </c>
      <c r="AO1585" s="239">
        <f>COUNTIF(H1585:AL1585,"PN")+COUNTIF(H1585:AL1585,"P/NS")/2+COUNTIF(H1585:AL1585,"PH")+COUNTIF(H1585:AL1585,"PH/F")/2+COUNTIF(H1585:AL1585,"PH/L")/2+COUNTIF(H1585:AL1585,"PM")</f>
        <v>0</v>
      </c>
      <c r="AP1585" s="239">
        <f>COUNTIF(H1585:AL1585,"BH")+COUNTIF(H1585:AL1585,"AL/BL")+COUNTIF(H1585:AL1585,"UL/BL")+COUNTIF(H1585:AL1585,"BM")</f>
        <v>0</v>
      </c>
      <c r="AQ1585" s="239">
        <f>COUNTIF(H1585:AL1585,"DS")+COUNTIF(H1585:AL1585,"AL/DS")/2+COUNTIF(H1585:AL1585,"UL/DS")/2+COUNTIF(H1585:AL1585,"CT")+COUNTIF(H1585:AL1585,"MD")</f>
        <v>13.5</v>
      </c>
      <c r="AR1585" s="239">
        <f>COUNTIF(H1585:AL1585,"NS")+COUNTIF(H1585:AL1585,"AL/NS")/2+COUNTIF(H1585:AL1585,"UL/NS")/2+COUNTIF(H1585:AL1585,"BH")+COUNTIF(H1585:AL1585,"AL/BF")/2+COUNTIF(H1585:AL1585,"AL/BL")/2+COUNTIF(H1585:AL1585,"UL/BL")/2+COUNTIF(H1585:AL1585,"UL/BF")/2+COUNTIF(H1585:AL1585,"BM")</f>
        <v>9</v>
      </c>
      <c r="AS1585" s="239">
        <f>COUNTIF(H1585:AL1585,"AL")+COUNTIF(H1585:AL1585,"AL/DS")/2+COUNTIF(H1585:AL1585,"AL/NS")/2+COUNTIF(H1585:AL1585,"NH")+COUNTIF(H1585:AL1585,"SL")+COUNTIF(H1585:AL1585,"NHD")+COUNTIF(H1585:AL1585,"B")+COUNTIF(H1585:AL1585,"HL")+COUNTIF(H1585:AL1585,"AL/BF")/2+COUNTIF(H1585:AL1585,"AL/BL")/2</f>
        <v>3</v>
      </c>
      <c r="AT1585" s="255">
        <f>COUNTIF(H1585:AL1585,"PD")+COUNTIF(H1585:AL1585,"PN")+COUNTIF(H1585:AL1585,"P/DS")/2+COUNTIF(H1585:AL1585,"P/NS")/2+COUNTIF(H1585:AL1585,"DS")+COUNTIF(H1585:AL1585,"NS")+COUNTIF(H1585:AL1585,"AL")+COUNTIF(H1585:AL1585,"AL/DS")+COUNTIF(H1585:AL1585,"AL/NS")+COUNTIF(H1585:AL1585,"NH")+COUNTIF(H1585:AL1585,"SL")+COUNTIF(H1585:AL1585,"UL/DS")/2+COUNTIF(H1585:AL1585,"UL/NS")/2+COUNTIF(H1585:AL1585,"CT")+COUNTIF(H1585:AL1585,"NHD")+COUNTIF(H1585:AL1585,"PDD")+COUNTIF(H1585:AL1585,"B")+COUNTIF(H1585:AL1585,"HL")+COUNTIF(H1585:AL1585,"PH")+COUNTIF(H1585:AL1585,"BH")+COUNTIF(H1585:AL1585,"AL/BF")+COUNTIF(H1585:AL1585,"AL/BL")+COUNTIF(H1585:AL1585,"UL/BF")/2+COUNTIF(H1585:AL1585,"UL/BL")/2+COUNTIF(H1585:AL1585,"PH/F")/2+COUNTIF(H1585:AL1585,"PH/L")/2+COUNTIF(H1585:AL1585,"MD")+COUNTIF(H1585:AL1585,"PMD")+COUNTIF(H1585:AL1585,"PM")+COUNTIF(H1585:AL1585,"BM")</f>
        <v>25.5</v>
      </c>
      <c r="AU1585" s="255">
        <f>COUNTIF(H1585:AL1585,"P/DS")/2+COUNTIF(H1585:AL1585,"P/NS")/2+COUNTIF(H1585:AL1585,"IL")+COUNTIF(H1585:AL1585,"NL")+COUNTIF(H1585:AL1585,"UL")+COUNTIF(H1585:AL1585,"UL/DS")/2+COUNTIF(H1585:AL1585,"UL/NS")/2+COUNTIF(H1585:AL1585,"KT")+COUNTIF(H1585:AL1585,"UL/BF")/2+COUNTIF(H1585:AL1585,"UL/BL")/2+COUNTIF(H1585:AL1585,"PH/F")/2+COUNTIF(H1585:AL1585,"PH/L")/2+COUNTIF(H1585:AL1585,"NB")</f>
        <v>0.5</v>
      </c>
      <c r="AV1585" s="258">
        <f>COUNTIF(H1585:AL1585,"PN")+COUNTIF(H1585:AL1585,"TVD")+COUNTIF(H1585:AL1585,"PH")+COUNTIF(H1585:AL1585,"PM")+COUNTIF(H1585:AL1585,"PDD")-COUNTIFS(H1585:AL1585,"PN",H1592:AL1592,"&gt;=3")-COUNTIFS(H1585:AL1585,"PM",H1592:AL1592,"&gt;=3")</f>
        <v>0</v>
      </c>
      <c r="AW1585" s="258">
        <f>COUNTIF(H1585:AL1585,"NS")+COUNTIF(H1585:AL1585,"D")+COUNTIF(H1585:AL1585,"BH")+COUNTIF(H1585:AL1585,"NHD")+COUNTIF(H1585:AL1585,"BM")-COUNTIFS(H1585:AL1585,"NS",H1592:AL1592,"&gt;=3")-COUNTIFS(H1585:AL1585,"BH",H1592:AL1592,"&gt;=3")-COUNTIFS(H1585:AL1585,"BM",H1592:AL1592,"&gt;=3")</f>
        <v>9</v>
      </c>
      <c r="AX1585" s="255">
        <f>COUNTIF(H1585:AL1585,"AL")+COUNTIF(H1585:AL1585,"AL/DS")/2+COUNTIF(H1585:AL1585,"AL/NS")/2+COUNTIF(H1585:AL1585,"AL/BF")+COUNTIF(H1585:AL1585,"AL/BL")/2</f>
        <v>2</v>
      </c>
      <c r="AY1585" s="255">
        <f>COUNTIF(H1585:AL1585,"SL")</f>
        <v>0</v>
      </c>
      <c r="AZ1585" s="255">
        <f>COUNTIF(H1585:AL1585,"NH")</f>
        <v>1</v>
      </c>
      <c r="BA1585" s="255">
        <f>COUNTIF(H1585:AL1585,"HL")</f>
        <v>0</v>
      </c>
      <c r="BB1585" s="255">
        <f>COUNTIF(G1585:AL1585,"P/DS")/2+COUNTIF(G1585:AL1585,"P/NS")/2+COUNTIF(G1585:AL1585,"UL")+COUNTIF(G1585:AL1585,"UL/DS")/2+COUNTIF(G1585:AL1585,"UL/NS")/2+COUNTIF(G1585:AL1585,"UL/BL")/2+COUNTIF(G1585:AL1585,"UL/BF")/2+COUNTIF(G1585:AL1585,"PH/F")/2+COUNTIF(G1585:AL1585,"PH/L")/2</f>
        <v>0.5</v>
      </c>
      <c r="BC1585" s="255">
        <f>COUNTIF(H1585:AL1585,"NB")</f>
        <v>0</v>
      </c>
      <c r="BD1585" s="255">
        <f>COUNTIF(H1585:AL1585,"NL")</f>
        <v>0</v>
      </c>
      <c r="BE1585" s="255">
        <f>COUNTIF(H1585:AL1585,"IL")</f>
        <v>0</v>
      </c>
      <c r="BF1585" s="255">
        <f>COUNTIF(H1585:AL1585,"KT")</f>
        <v>0</v>
      </c>
      <c r="BG1585" s="255">
        <f>COUNTIF(H1585:AL1585,"L70")</f>
        <v>0</v>
      </c>
      <c r="BH1585" s="255">
        <f>COUNTIF(H1585:AL1585,"MD")</f>
        <v>0</v>
      </c>
      <c r="BI1585" s="255">
        <f>COUNTIF(H1585:AL1585,"PMD")</f>
        <v>0</v>
      </c>
      <c r="BJ1585" s="255">
        <f>COUNTIF(H1585:AL1585,"PM")</f>
        <v>0</v>
      </c>
      <c r="BK1585" s="255">
        <f>COUNTIF(H1585:AL1585,"BM")</f>
        <v>0</v>
      </c>
      <c r="BL1585" s="261">
        <f>SUMIF(H1585:AL1585,"PD",H1586:AL1586)+SUMIF(H1585:AL1585,"PN",H1586:AL1586)+SUMIF(H1585:AL1585,"P/DS",H1586:AL1586)+SUMIF(H1585:AL1585,"PN/F",H1586:AL1586)+SUMIF(H1585:AL1585,"PN/L",H1586:AL1586)+SUMIF(H1585:AL1585,"TV",H1586:AL1586)+SUMIF(H1585:AL1585,"TVD",H1586:AL1586)+SUMIF(H1585:AL1585,"PDD",H1586:AL1586)</f>
        <v>0</v>
      </c>
      <c r="BM1585" s="261">
        <f>SUMIF(H1585:AL1585,"PD",H1587:AL1587)+SUMIF(H1585:AL1585,"PN",H1587:AL1587)+SUMIF(H1585:AL1585,"P/DS",H1587:AL1587)+SUMIF(H1585:AL1585,"PN/F",H1587:AL1587)+SUMIF(H1585:AL1585,"PN/L",H1587:AL1587)+SUMIF(H1585:AL1585,"TV",H1587:AL1587)+SUMIF(H1585:AL1585,"TVD",H1587:AL1587)+SUMIF(H1585:AL1585,"PDD",H1587:AL1587)+SUMIF(H1585:AL1585,"PMD",H1587:AL1587)</f>
        <v>0</v>
      </c>
      <c r="BN1585" s="261">
        <f>SUMIF(H1585:AL1585,"PD",H1588:AL1588)+SUMIF(H1585:AL1585,"PN",H1588:AL1588)+SUMIF(H1585:AL1585,"P/DS",H1588:AL1588)+SUMIF(H1585:AL1585,"PN/F",H1588:AL1588)+SUMIF(H1585:AL1585,"PN/L",H1588:AL1588)+SUMIF(H1585:AL1585,"TV",H1588:AL1588)+SUMIF(H1585:AL1585,"TVD",H1588:AL1588)</f>
        <v>0</v>
      </c>
      <c r="BO1585" s="261">
        <f>SUMIF(H1585:AL1585,"PD",H1589:AL1589)+SUMIF(H1585:AL1585,"PN",H1589:AL1589)+SUMIF(H1585:AL1585,"P/DS",H1589:AL1589)+SUMIF(H1585:AL1585,"PN/F",H1589:AL1589)+SUMIF(H1585:AL1585,"PN/L",H1589:AL1589)+SUMIF(H1585:AL1585,"TV",H1589:AL1589)+SUMIF(H1585:AL1585,"TVD",H1589:AL1589)</f>
        <v>0</v>
      </c>
      <c r="BP1585" s="261">
        <f>SUMIF(H1585:AL1585,"PD",H1590:AL1590)+SUMIF(H1585:AL1585,"PN",H1590:AL1590)+SUMIF(H1585:AL1585,"P/DS",H1590:AL1590)+SUMIF(H1585:AL1585,"PN/F",H1590:AL1590)+SUMIF(H1585:AL1585,"PN/L",H1590:AL1590)+SUMIF(H1585:AL1585,"TV",H1590:AL1590)+SUMIF(H1585:AL1585,"TVD",H1590:AL1590)+SUMIF(H1585:AL1585,"PDD",H1590:AL1590)+SUMIF(H1585:AL1585,"PH",H1590:AL1590)+SUMIF(H1585:AL1585,"PM",H1590:AL1590)</f>
        <v>0</v>
      </c>
      <c r="BQ1585" s="261">
        <f>SUMIF(H1585:AL1585,"PD",H1591:AL1591)+SUMIF(H1585:AL1585,"PN",H1591:AL1591)+SUMIF(H1585:AL1585,"P/DS",H1591:AL1591)+SUMIF(H1585:AL1585,"PN/F",H1591:AL1591)+SUMIF(H1585:AL1585,"PN/L",H1591:AL1591)+SUMIF(H1585:AL1585,"TV",H1591:AL1591)+SUMIF(H1585:AL1585,"TVD",H1591:AL1591)+SUMIF(H1585:AL1585,"PDD",H1591:AL1591)+SUMIF(H1585:AL1585,"PH",H1591:AL1591)+SUMIF(H1585:AL1585,"PM",H1591:AL1591)</f>
        <v>0</v>
      </c>
      <c r="BR1585" s="269">
        <f>SUM(H1586:AL1586)-BL1585</f>
        <v>7</v>
      </c>
      <c r="BS1585" s="269">
        <f>SUM(H1587:AL1587)-BM1585</f>
        <v>2.5</v>
      </c>
      <c r="BT1585" s="269">
        <f>SUM(H1588:AL1588)-BN1585</f>
        <v>0</v>
      </c>
      <c r="BU1585" s="269">
        <f>SUM(H1589:AL1589)-BO1585</f>
        <v>0</v>
      </c>
      <c r="BV1585" s="269">
        <f>SUM(H1590:AL1590)-BP1585</f>
        <v>0</v>
      </c>
      <c r="BW1585" s="269">
        <f>SUM(H1591:AL1591)-BQ1585</f>
        <v>0</v>
      </c>
      <c r="BX1585" s="255">
        <f>SUMIF(H1585:AL1585,"PD",H1592:AL1592)+SUMIF(H1585:AL1585,"PN",H1592:AL1592)+SUMIF(H1585:AL1585,"P/DS",H1592:AL1592)+SUMIF(H1585:AL1585,"PN/F",H1592:AL1592)+SUMIF(H1585:AL1585,"PN/L",H1592:AL1592)</f>
        <v>0</v>
      </c>
      <c r="BY1585" s="255">
        <f>SUM(H1592:AL1592)-BX1585</f>
        <v>0</v>
      </c>
      <c r="BZ1585" s="255">
        <f t="shared" ref="BZ1585" si="591">+SUM(BL1585:BW1592)</f>
        <v>9.5</v>
      </c>
      <c r="CA1585" s="266">
        <f>(COUNTIFS(H1585:AL1585,"PD",H1586:AL1586,"&gt;=2"))*0.5-IF(CN1585="VP",COUNTIFS($H$16:$AL$16,"SAT",H1585:AL1585,"PD",H1586:AL1586,"&gt;=2"))*0.5</f>
        <v>0</v>
      </c>
      <c r="CB1585" s="266">
        <f>(COUNTIFS(H1585:AL1585,"PN",H1587:AL1587,"&gt;=0.5",H1586:AL1586,"&gt;=1.5"))*0.5+COUNTIFS(H1585:AL1585,"PDD",H1587:AL1587,"&gt;=0.5",H1586:AL1586,"&gt;=1.5")*0.5</f>
        <v>0</v>
      </c>
      <c r="CC1585" s="273">
        <f>(COUNTIFS(H1585:AL1585,"TV",H1587:AL1587,"&gt;=10"))*0.5+(COUNTIFS(H1585:AL1585,"PMD",H1587:AL1587,"&gt;=2"))*0.5</f>
        <v>0</v>
      </c>
      <c r="CD1585" s="266">
        <f>(COUNTIFS(H1585:AL1585,"TVD",H1589:AL1589,"&gt;=6.5",H1587:AL1587,"&gt;=3.5"))*0.5</f>
        <v>0</v>
      </c>
      <c r="CE1585" s="266">
        <f>(COUNTIFS(H1585:AL1585,"PD",H1590:AL1590,"&gt;=10"))*0.5</f>
        <v>0</v>
      </c>
      <c r="CF1585" s="266">
        <f>(COUNTIFS(H1585:AL1585,"PDD",H1590:AL1590,"&gt;=3.5",H1591:AL1591,"&gt;=6.5")+COUNTIFS(H1585:AL1585,"PH",H1591:AL1591,"&gt;=0.5",H1590:AL1590,"&gt;=1.5")+COUNTIFS(H1585:AL1585,"PM",H1591:AL1591,"&gt;=0.5",H1590:AL1590,"&gt;=1.5"))*0.5</f>
        <v>0</v>
      </c>
      <c r="CG1585" s="266">
        <f>(COUNTIFS(H1585:AL1585,"DS",H1586:AL1586,"&gt;=2")+COUNTIFS(H1585:AL1585,"AL/DS",H1586:AL1586,"&gt;=2"))*0.5-IF(CN1585="VP",COUNTIFS($H$16:$AL$16,"SAT",H1585:AL1585,"DS",H1586:AL1586,"&gt;=2"))*0.5</f>
        <v>0</v>
      </c>
      <c r="CH1585" s="266">
        <f>(COUNTIFS(H1585:AL1585,"NS",H1587:AL1587,"&gt;=0.5",H1586:AL1586,"&gt;=1.5")+COUNTIFS(H1585:AL1585,"AL/NS",H1587:AL1587,"&gt;=0.5",H1586:AL1586,"&gt;=1.5")+COUNTIFS(H1585:AL1585,"NHD",H1587:AL1587,"&gt;=4.5",H1590:AL1590,"&gt;=2",H1586:AL1586,"&gt;=1.5"))*0.5</f>
        <v>2</v>
      </c>
      <c r="CI1585" s="266">
        <f>(COUNTIF(H1587:AL1587,"&gt;=10")+COUNTIFS(H1585:AL1585,"MD",H1587:AL1587,"&gt;=2")-COUNTIFS(H1585:AL1585,"TV",H1587:AL1587,"&gt;=10"))*0.5</f>
        <v>0</v>
      </c>
      <c r="CJ1585" s="266">
        <f>(COUNTIFS(H1585:AL1585,"D",H1589:AL1589,"&gt;=6.5",H1587:AL1587,"&gt;=3.5"))*0.5</f>
        <v>0</v>
      </c>
      <c r="CK1585" s="266">
        <f>(COUNTIF(H1590:AL1590,"&gt;=10")-COUNTIFS(H1585:AL1585,"PD",H1590:AL1590,"&gt;=10"))*0.5</f>
        <v>0</v>
      </c>
      <c r="CL1585" s="265">
        <f>(COUNTIFS(H1585:AL1585,"NHD",H1590:AL1590,"&gt;=3.5",H1591:AL1591,"&gt;=6.5")+COUNTIFS(H1585:AL1585,"BH",H1590:AL1590,"&gt;=1.5",H1591:AL1591,"&gt;=0.5")+COUNTIFS(H1585:AL1585,"BM",H1590:AL1590,"&gt;=1.5",H1591:AL1591,"&gt;=0.5")+COUNTIFS(H1585:AL1585,"D",H1590:AL1590,"&gt;=1.5",H1591:AL1591,"&gt;=0.5"))*0.5</f>
        <v>0</v>
      </c>
      <c r="CM1585" s="272"/>
      <c r="CN1585" s="264" t="s">
        <v>723</v>
      </c>
      <c r="CO1585" s="138">
        <f t="shared" ref="CO1585" si="592">+AM1585+AN1585+AO1585+AP1585+AQ1585+AR1585+AS1585+AU1585+BG1585</f>
        <v>26</v>
      </c>
      <c r="CP1585" s="225">
        <f>+SUM(I1586:I1591)-I1592</f>
        <v>0</v>
      </c>
      <c r="CQ1585" s="225">
        <f>+SUM(J1586:J1591)-J1592</f>
        <v>0</v>
      </c>
      <c r="CR1585" s="225">
        <f>+SUM(K1586:K1591)-K1592</f>
        <v>0</v>
      </c>
      <c r="CS1585" s="139"/>
      <c r="CT1585" s="139"/>
      <c r="CU1585" s="139"/>
      <c r="CV1585" s="139"/>
      <c r="CW1585" s="139"/>
      <c r="CX1585" s="139"/>
      <c r="CY1585" s="139"/>
      <c r="CZ1585" s="139"/>
      <c r="DA1585" s="139"/>
    </row>
    <row r="1586" spans="1:105" s="120" customFormat="1" ht="15" customHeight="1">
      <c r="A1586" s="228"/>
      <c r="B1586" s="231"/>
      <c r="C1586" s="234"/>
      <c r="D1586" s="237"/>
      <c r="E1586" s="237"/>
      <c r="F1586" s="242" t="s">
        <v>82</v>
      </c>
      <c r="G1586" s="121">
        <v>1.5</v>
      </c>
      <c r="H1586" s="83"/>
      <c r="I1586" s="83"/>
      <c r="J1586" s="83"/>
      <c r="K1586" s="83"/>
      <c r="L1586" s="83"/>
      <c r="M1586" s="83"/>
      <c r="N1586" s="83"/>
      <c r="O1586" s="83"/>
      <c r="P1586" s="83"/>
      <c r="Q1586" s="83"/>
      <c r="R1586" s="83"/>
      <c r="S1586" s="83"/>
      <c r="T1586" s="83"/>
      <c r="U1586" s="83"/>
      <c r="V1586" s="83"/>
      <c r="W1586" s="83">
        <v>1.5</v>
      </c>
      <c r="X1586" s="83">
        <v>1.5</v>
      </c>
      <c r="Y1586" s="83">
        <v>1.5</v>
      </c>
      <c r="Z1586" s="83">
        <v>1.5</v>
      </c>
      <c r="AA1586" s="83"/>
      <c r="AB1586" s="83"/>
      <c r="AC1586" s="79"/>
      <c r="AD1586" s="79">
        <v>1</v>
      </c>
      <c r="AE1586" s="79"/>
      <c r="AF1586" s="79"/>
      <c r="AG1586" s="79"/>
      <c r="AH1586" s="79"/>
      <c r="AI1586" s="79"/>
      <c r="AJ1586" s="79"/>
      <c r="AK1586" s="79"/>
      <c r="AL1586" s="79"/>
      <c r="AM1586" s="240"/>
      <c r="AN1586" s="240"/>
      <c r="AO1586" s="240"/>
      <c r="AP1586" s="240"/>
      <c r="AQ1586" s="240"/>
      <c r="AR1586" s="240"/>
      <c r="AS1586" s="240"/>
      <c r="AT1586" s="256"/>
      <c r="AU1586" s="256"/>
      <c r="AV1586" s="259"/>
      <c r="AW1586" s="259"/>
      <c r="AX1586" s="256"/>
      <c r="AY1586" s="256"/>
      <c r="AZ1586" s="256"/>
      <c r="BA1586" s="256"/>
      <c r="BB1586" s="256"/>
      <c r="BC1586" s="256"/>
      <c r="BD1586" s="256"/>
      <c r="BE1586" s="256"/>
      <c r="BF1586" s="256"/>
      <c r="BG1586" s="256"/>
      <c r="BH1586" s="256"/>
      <c r="BI1586" s="256"/>
      <c r="BJ1586" s="256"/>
      <c r="BK1586" s="256"/>
      <c r="BL1586" s="262"/>
      <c r="BM1586" s="262"/>
      <c r="BN1586" s="262"/>
      <c r="BO1586" s="262"/>
      <c r="BP1586" s="262"/>
      <c r="BQ1586" s="262"/>
      <c r="BR1586" s="270"/>
      <c r="BS1586" s="270"/>
      <c r="BT1586" s="270"/>
      <c r="BU1586" s="270"/>
      <c r="BV1586" s="270"/>
      <c r="BW1586" s="270"/>
      <c r="BX1586" s="256"/>
      <c r="BY1586" s="256"/>
      <c r="BZ1586" s="256"/>
      <c r="CA1586" s="267"/>
      <c r="CB1586" s="267"/>
      <c r="CC1586" s="274"/>
      <c r="CD1586" s="267"/>
      <c r="CE1586" s="267"/>
      <c r="CF1586" s="267"/>
      <c r="CG1586" s="267"/>
      <c r="CH1586" s="267"/>
      <c r="CI1586" s="267"/>
      <c r="CJ1586" s="267"/>
      <c r="CK1586" s="267"/>
      <c r="CL1586" s="265"/>
      <c r="CM1586" s="272"/>
      <c r="CN1586" s="264"/>
      <c r="CO1586" s="138"/>
      <c r="CP1586" s="226"/>
      <c r="CQ1586" s="226"/>
      <c r="CR1586" s="226"/>
      <c r="CS1586" s="139"/>
      <c r="CT1586" s="139"/>
      <c r="CU1586" s="139"/>
      <c r="CV1586" s="139"/>
      <c r="CW1586" s="139"/>
      <c r="CX1586" s="139"/>
      <c r="CY1586" s="139"/>
      <c r="CZ1586" s="139"/>
      <c r="DA1586" s="139"/>
    </row>
    <row r="1587" spans="1:105" s="120" customFormat="1" ht="15" customHeight="1">
      <c r="A1587" s="228"/>
      <c r="B1587" s="231"/>
      <c r="C1587" s="234"/>
      <c r="D1587" s="237"/>
      <c r="E1587" s="237"/>
      <c r="F1587" s="243"/>
      <c r="G1587" s="122">
        <v>2</v>
      </c>
      <c r="H1587" s="84"/>
      <c r="I1587" s="84"/>
      <c r="J1587" s="84"/>
      <c r="K1587" s="84"/>
      <c r="L1587" s="84"/>
      <c r="M1587" s="84"/>
      <c r="N1587" s="84"/>
      <c r="O1587" s="84"/>
      <c r="P1587" s="84"/>
      <c r="Q1587" s="84"/>
      <c r="R1587" s="84"/>
      <c r="S1587" s="84"/>
      <c r="T1587" s="84"/>
      <c r="U1587" s="84"/>
      <c r="V1587" s="84"/>
      <c r="W1587" s="84">
        <v>0.5</v>
      </c>
      <c r="X1587" s="84">
        <v>0.5</v>
      </c>
      <c r="Y1587" s="84">
        <v>0.5</v>
      </c>
      <c r="Z1587" s="84">
        <v>0.5</v>
      </c>
      <c r="AA1587" s="84"/>
      <c r="AB1587" s="84"/>
      <c r="AC1587" s="80"/>
      <c r="AD1587" s="80">
        <v>0.5</v>
      </c>
      <c r="AE1587" s="80"/>
      <c r="AF1587" s="80"/>
      <c r="AG1587" s="80"/>
      <c r="AH1587" s="80"/>
      <c r="AI1587" s="80"/>
      <c r="AJ1587" s="80"/>
      <c r="AK1587" s="80"/>
      <c r="AL1587" s="80"/>
      <c r="AM1587" s="240"/>
      <c r="AN1587" s="240"/>
      <c r="AO1587" s="240"/>
      <c r="AP1587" s="240"/>
      <c r="AQ1587" s="240"/>
      <c r="AR1587" s="240"/>
      <c r="AS1587" s="240"/>
      <c r="AT1587" s="256"/>
      <c r="AU1587" s="256"/>
      <c r="AV1587" s="259"/>
      <c r="AW1587" s="259"/>
      <c r="AX1587" s="256"/>
      <c r="AY1587" s="256"/>
      <c r="AZ1587" s="256"/>
      <c r="BA1587" s="256"/>
      <c r="BB1587" s="256"/>
      <c r="BC1587" s="256"/>
      <c r="BD1587" s="256"/>
      <c r="BE1587" s="256"/>
      <c r="BF1587" s="256"/>
      <c r="BG1587" s="256"/>
      <c r="BH1587" s="256"/>
      <c r="BI1587" s="256"/>
      <c r="BJ1587" s="256"/>
      <c r="BK1587" s="256"/>
      <c r="BL1587" s="262"/>
      <c r="BM1587" s="262"/>
      <c r="BN1587" s="262"/>
      <c r="BO1587" s="262"/>
      <c r="BP1587" s="262"/>
      <c r="BQ1587" s="262"/>
      <c r="BR1587" s="270"/>
      <c r="BS1587" s="270"/>
      <c r="BT1587" s="270"/>
      <c r="BU1587" s="270"/>
      <c r="BV1587" s="270"/>
      <c r="BW1587" s="270"/>
      <c r="BX1587" s="256"/>
      <c r="BY1587" s="256"/>
      <c r="BZ1587" s="256"/>
      <c r="CA1587" s="267"/>
      <c r="CB1587" s="267"/>
      <c r="CC1587" s="274"/>
      <c r="CD1587" s="267"/>
      <c r="CE1587" s="267"/>
      <c r="CF1587" s="267"/>
      <c r="CG1587" s="267"/>
      <c r="CH1587" s="267"/>
      <c r="CI1587" s="267"/>
      <c r="CJ1587" s="267"/>
      <c r="CK1587" s="267"/>
      <c r="CL1587" s="265"/>
      <c r="CM1587" s="272"/>
      <c r="CN1587" s="264"/>
      <c r="CO1587" s="138"/>
      <c r="CP1587" s="226"/>
      <c r="CQ1587" s="226"/>
      <c r="CR1587" s="226"/>
      <c r="CS1587" s="139"/>
      <c r="CT1587" s="139"/>
      <c r="CU1587" s="139"/>
      <c r="CV1587" s="139"/>
      <c r="CW1587" s="139"/>
      <c r="CX1587" s="139"/>
      <c r="CY1587" s="139"/>
      <c r="CZ1587" s="139"/>
      <c r="DA1587" s="139"/>
    </row>
    <row r="1588" spans="1:105" s="120" customFormat="1" ht="15" customHeight="1">
      <c r="A1588" s="228"/>
      <c r="B1588" s="231"/>
      <c r="C1588" s="234"/>
      <c r="D1588" s="237"/>
      <c r="E1588" s="237"/>
      <c r="F1588" s="243"/>
      <c r="G1588" s="122">
        <v>2.1</v>
      </c>
      <c r="H1588" s="84"/>
      <c r="I1588" s="84"/>
      <c r="J1588" s="84"/>
      <c r="K1588" s="84"/>
      <c r="L1588" s="84"/>
      <c r="M1588" s="84"/>
      <c r="N1588" s="84"/>
      <c r="O1588" s="84"/>
      <c r="P1588" s="84"/>
      <c r="Q1588" s="84"/>
      <c r="R1588" s="84"/>
      <c r="S1588" s="84"/>
      <c r="T1588" s="84"/>
      <c r="U1588" s="84"/>
      <c r="V1588" s="84"/>
      <c r="W1588" s="84"/>
      <c r="X1588" s="84"/>
      <c r="Y1588" s="84"/>
      <c r="Z1588" s="84"/>
      <c r="AA1588" s="84"/>
      <c r="AB1588" s="84"/>
      <c r="AC1588" s="80"/>
      <c r="AD1588" s="80"/>
      <c r="AE1588" s="80"/>
      <c r="AF1588" s="80"/>
      <c r="AG1588" s="80"/>
      <c r="AH1588" s="80"/>
      <c r="AI1588" s="80"/>
      <c r="AJ1588" s="80"/>
      <c r="AK1588" s="80"/>
      <c r="AL1588" s="80"/>
      <c r="AM1588" s="240"/>
      <c r="AN1588" s="240"/>
      <c r="AO1588" s="240"/>
      <c r="AP1588" s="240"/>
      <c r="AQ1588" s="240"/>
      <c r="AR1588" s="240"/>
      <c r="AS1588" s="240"/>
      <c r="AT1588" s="256"/>
      <c r="AU1588" s="256"/>
      <c r="AV1588" s="259"/>
      <c r="AW1588" s="259"/>
      <c r="AX1588" s="256"/>
      <c r="AY1588" s="256"/>
      <c r="AZ1588" s="256"/>
      <c r="BA1588" s="256"/>
      <c r="BB1588" s="256"/>
      <c r="BC1588" s="256"/>
      <c r="BD1588" s="256"/>
      <c r="BE1588" s="256"/>
      <c r="BF1588" s="256"/>
      <c r="BG1588" s="256"/>
      <c r="BH1588" s="256"/>
      <c r="BI1588" s="256"/>
      <c r="BJ1588" s="256"/>
      <c r="BK1588" s="256"/>
      <c r="BL1588" s="262"/>
      <c r="BM1588" s="262"/>
      <c r="BN1588" s="262"/>
      <c r="BO1588" s="262"/>
      <c r="BP1588" s="262"/>
      <c r="BQ1588" s="262"/>
      <c r="BR1588" s="270"/>
      <c r="BS1588" s="270"/>
      <c r="BT1588" s="270"/>
      <c r="BU1588" s="270"/>
      <c r="BV1588" s="270"/>
      <c r="BW1588" s="270"/>
      <c r="BX1588" s="256"/>
      <c r="BY1588" s="256"/>
      <c r="BZ1588" s="256"/>
      <c r="CA1588" s="267"/>
      <c r="CB1588" s="267"/>
      <c r="CC1588" s="274"/>
      <c r="CD1588" s="267"/>
      <c r="CE1588" s="267"/>
      <c r="CF1588" s="267"/>
      <c r="CG1588" s="267"/>
      <c r="CH1588" s="267"/>
      <c r="CI1588" s="267"/>
      <c r="CJ1588" s="267"/>
      <c r="CK1588" s="267"/>
      <c r="CL1588" s="265"/>
      <c r="CM1588" s="272"/>
      <c r="CN1588" s="264"/>
      <c r="CO1588" s="138"/>
      <c r="CP1588" s="226"/>
      <c r="CQ1588" s="226"/>
      <c r="CR1588" s="226"/>
      <c r="CS1588" s="139"/>
      <c r="CT1588" s="139"/>
      <c r="CU1588" s="139"/>
      <c r="CV1588" s="139"/>
      <c r="CW1588" s="139"/>
      <c r="CX1588" s="139"/>
      <c r="CY1588" s="139"/>
      <c r="CZ1588" s="139"/>
      <c r="DA1588" s="139"/>
    </row>
    <row r="1589" spans="1:105" s="120" customFormat="1" ht="15" customHeight="1">
      <c r="A1589" s="228"/>
      <c r="B1589" s="231"/>
      <c r="C1589" s="234"/>
      <c r="D1589" s="237"/>
      <c r="E1589" s="237"/>
      <c r="F1589" s="243"/>
      <c r="G1589" s="122">
        <v>2.7</v>
      </c>
      <c r="H1589" s="84"/>
      <c r="I1589" s="84"/>
      <c r="J1589" s="84"/>
      <c r="K1589" s="84"/>
      <c r="L1589" s="84"/>
      <c r="M1589" s="84"/>
      <c r="N1589" s="84"/>
      <c r="O1589" s="84"/>
      <c r="P1589" s="84"/>
      <c r="Q1589" s="84"/>
      <c r="R1589" s="84"/>
      <c r="S1589" s="84"/>
      <c r="T1589" s="84"/>
      <c r="U1589" s="84"/>
      <c r="V1589" s="84"/>
      <c r="W1589" s="84"/>
      <c r="X1589" s="84"/>
      <c r="Y1589" s="84"/>
      <c r="Z1589" s="84"/>
      <c r="AA1589" s="84"/>
      <c r="AB1589" s="84"/>
      <c r="AC1589" s="80"/>
      <c r="AD1589" s="80"/>
      <c r="AE1589" s="80"/>
      <c r="AF1589" s="80"/>
      <c r="AG1589" s="80"/>
      <c r="AH1589" s="80"/>
      <c r="AI1589" s="80"/>
      <c r="AJ1589" s="80"/>
      <c r="AK1589" s="80"/>
      <c r="AL1589" s="80"/>
      <c r="AM1589" s="240"/>
      <c r="AN1589" s="240"/>
      <c r="AO1589" s="240"/>
      <c r="AP1589" s="240"/>
      <c r="AQ1589" s="240"/>
      <c r="AR1589" s="240"/>
      <c r="AS1589" s="240"/>
      <c r="AT1589" s="256"/>
      <c r="AU1589" s="256"/>
      <c r="AV1589" s="259"/>
      <c r="AW1589" s="259"/>
      <c r="AX1589" s="256"/>
      <c r="AY1589" s="256"/>
      <c r="AZ1589" s="256"/>
      <c r="BA1589" s="256"/>
      <c r="BB1589" s="256"/>
      <c r="BC1589" s="256"/>
      <c r="BD1589" s="256"/>
      <c r="BE1589" s="256"/>
      <c r="BF1589" s="256"/>
      <c r="BG1589" s="256"/>
      <c r="BH1589" s="256"/>
      <c r="BI1589" s="256"/>
      <c r="BJ1589" s="256"/>
      <c r="BK1589" s="256"/>
      <c r="BL1589" s="262"/>
      <c r="BM1589" s="262"/>
      <c r="BN1589" s="262"/>
      <c r="BO1589" s="262"/>
      <c r="BP1589" s="262"/>
      <c r="BQ1589" s="262"/>
      <c r="BR1589" s="270"/>
      <c r="BS1589" s="270"/>
      <c r="BT1589" s="270"/>
      <c r="BU1589" s="270"/>
      <c r="BV1589" s="270"/>
      <c r="BW1589" s="270"/>
      <c r="BX1589" s="256"/>
      <c r="BY1589" s="256"/>
      <c r="BZ1589" s="256"/>
      <c r="CA1589" s="267"/>
      <c r="CB1589" s="267"/>
      <c r="CC1589" s="274"/>
      <c r="CD1589" s="267"/>
      <c r="CE1589" s="267"/>
      <c r="CF1589" s="267"/>
      <c r="CG1589" s="267"/>
      <c r="CH1589" s="267"/>
      <c r="CI1589" s="267"/>
      <c r="CJ1589" s="267"/>
      <c r="CK1589" s="267"/>
      <c r="CL1589" s="265"/>
      <c r="CM1589" s="272"/>
      <c r="CN1589" s="264"/>
      <c r="CO1589" s="138"/>
      <c r="CP1589" s="226"/>
      <c r="CQ1589" s="226"/>
      <c r="CR1589" s="226"/>
      <c r="CS1589" s="139"/>
      <c r="CT1589" s="139"/>
      <c r="CU1589" s="139"/>
      <c r="CV1589" s="139"/>
      <c r="CW1589" s="139"/>
      <c r="CX1589" s="139"/>
      <c r="CY1589" s="139"/>
      <c r="CZ1589" s="139"/>
      <c r="DA1589" s="139"/>
    </row>
    <row r="1590" spans="1:105" s="120" customFormat="1" ht="15" customHeight="1">
      <c r="A1590" s="228"/>
      <c r="B1590" s="231"/>
      <c r="C1590" s="234"/>
      <c r="D1590" s="237"/>
      <c r="E1590" s="237"/>
      <c r="F1590" s="243"/>
      <c r="G1590" s="122">
        <v>3</v>
      </c>
      <c r="H1590" s="84"/>
      <c r="I1590" s="84"/>
      <c r="J1590" s="84"/>
      <c r="K1590" s="84"/>
      <c r="L1590" s="84"/>
      <c r="M1590" s="84"/>
      <c r="N1590" s="84"/>
      <c r="O1590" s="84"/>
      <c r="P1590" s="84"/>
      <c r="Q1590" s="84"/>
      <c r="R1590" s="84"/>
      <c r="S1590" s="84"/>
      <c r="T1590" s="84"/>
      <c r="U1590" s="84"/>
      <c r="V1590" s="84"/>
      <c r="W1590" s="84"/>
      <c r="X1590" s="84"/>
      <c r="Y1590" s="84"/>
      <c r="Z1590" s="84"/>
      <c r="AA1590" s="84"/>
      <c r="AB1590" s="84"/>
      <c r="AC1590" s="80"/>
      <c r="AD1590" s="80"/>
      <c r="AE1590" s="80"/>
      <c r="AF1590" s="80"/>
      <c r="AG1590" s="80"/>
      <c r="AH1590" s="80"/>
      <c r="AI1590" s="80"/>
      <c r="AJ1590" s="80"/>
      <c r="AK1590" s="80"/>
      <c r="AL1590" s="80"/>
      <c r="AM1590" s="240"/>
      <c r="AN1590" s="240"/>
      <c r="AO1590" s="240"/>
      <c r="AP1590" s="240"/>
      <c r="AQ1590" s="240"/>
      <c r="AR1590" s="240"/>
      <c r="AS1590" s="240"/>
      <c r="AT1590" s="256"/>
      <c r="AU1590" s="256"/>
      <c r="AV1590" s="259"/>
      <c r="AW1590" s="259"/>
      <c r="AX1590" s="256"/>
      <c r="AY1590" s="256"/>
      <c r="AZ1590" s="256"/>
      <c r="BA1590" s="256"/>
      <c r="BB1590" s="256"/>
      <c r="BC1590" s="256"/>
      <c r="BD1590" s="256"/>
      <c r="BE1590" s="256"/>
      <c r="BF1590" s="256"/>
      <c r="BG1590" s="256"/>
      <c r="BH1590" s="256"/>
      <c r="BI1590" s="256"/>
      <c r="BJ1590" s="256"/>
      <c r="BK1590" s="256"/>
      <c r="BL1590" s="262"/>
      <c r="BM1590" s="262"/>
      <c r="BN1590" s="262"/>
      <c r="BO1590" s="262"/>
      <c r="BP1590" s="262"/>
      <c r="BQ1590" s="262"/>
      <c r="BR1590" s="270"/>
      <c r="BS1590" s="270"/>
      <c r="BT1590" s="270"/>
      <c r="BU1590" s="270"/>
      <c r="BV1590" s="270"/>
      <c r="BW1590" s="270"/>
      <c r="BX1590" s="256"/>
      <c r="BY1590" s="256"/>
      <c r="BZ1590" s="256"/>
      <c r="CA1590" s="267"/>
      <c r="CB1590" s="267"/>
      <c r="CC1590" s="274"/>
      <c r="CD1590" s="267"/>
      <c r="CE1590" s="267"/>
      <c r="CF1590" s="267"/>
      <c r="CG1590" s="267"/>
      <c r="CH1590" s="267"/>
      <c r="CI1590" s="267"/>
      <c r="CJ1590" s="267"/>
      <c r="CK1590" s="267"/>
      <c r="CL1590" s="265"/>
      <c r="CM1590" s="272"/>
      <c r="CN1590" s="264"/>
      <c r="CO1590" s="138"/>
      <c r="CP1590" s="226"/>
      <c r="CQ1590" s="226"/>
      <c r="CR1590" s="226"/>
      <c r="CS1590" s="139"/>
      <c r="CT1590" s="139"/>
      <c r="CU1590" s="139"/>
      <c r="CV1590" s="139"/>
      <c r="CW1590" s="139"/>
      <c r="CX1590" s="139"/>
      <c r="CY1590" s="139"/>
      <c r="CZ1590" s="139"/>
      <c r="DA1590" s="139"/>
    </row>
    <row r="1591" spans="1:105" s="120" customFormat="1" ht="15" customHeight="1">
      <c r="A1591" s="228"/>
      <c r="B1591" s="231"/>
      <c r="C1591" s="234"/>
      <c r="D1591" s="237"/>
      <c r="E1591" s="237"/>
      <c r="F1591" s="244"/>
      <c r="G1591" s="123">
        <v>3.9</v>
      </c>
      <c r="H1591" s="85"/>
      <c r="I1591" s="85"/>
      <c r="J1591" s="85"/>
      <c r="K1591" s="85"/>
      <c r="L1591" s="85"/>
      <c r="M1591" s="85"/>
      <c r="N1591" s="85"/>
      <c r="O1591" s="85"/>
      <c r="P1591" s="85"/>
      <c r="Q1591" s="85"/>
      <c r="R1591" s="85"/>
      <c r="S1591" s="85"/>
      <c r="T1591" s="85"/>
      <c r="U1591" s="85"/>
      <c r="V1591" s="85"/>
      <c r="W1591" s="85"/>
      <c r="X1591" s="85"/>
      <c r="Y1591" s="85"/>
      <c r="Z1591" s="85"/>
      <c r="AA1591" s="85"/>
      <c r="AB1591" s="85"/>
      <c r="AC1591" s="81"/>
      <c r="AD1591" s="81"/>
      <c r="AE1591" s="81"/>
      <c r="AF1591" s="81"/>
      <c r="AG1591" s="81"/>
      <c r="AH1591" s="81"/>
      <c r="AI1591" s="81"/>
      <c r="AJ1591" s="81"/>
      <c r="AK1591" s="81"/>
      <c r="AL1591" s="81"/>
      <c r="AM1591" s="240"/>
      <c r="AN1591" s="240"/>
      <c r="AO1591" s="240"/>
      <c r="AP1591" s="240"/>
      <c r="AQ1591" s="240"/>
      <c r="AR1591" s="240"/>
      <c r="AS1591" s="240"/>
      <c r="AT1591" s="256"/>
      <c r="AU1591" s="256"/>
      <c r="AV1591" s="259"/>
      <c r="AW1591" s="259"/>
      <c r="AX1591" s="256"/>
      <c r="AY1591" s="256"/>
      <c r="AZ1591" s="256"/>
      <c r="BA1591" s="256"/>
      <c r="BB1591" s="256"/>
      <c r="BC1591" s="256"/>
      <c r="BD1591" s="256"/>
      <c r="BE1591" s="256"/>
      <c r="BF1591" s="256"/>
      <c r="BG1591" s="256"/>
      <c r="BH1591" s="256"/>
      <c r="BI1591" s="256"/>
      <c r="BJ1591" s="256"/>
      <c r="BK1591" s="256"/>
      <c r="BL1591" s="262"/>
      <c r="BM1591" s="262"/>
      <c r="BN1591" s="262"/>
      <c r="BO1591" s="262"/>
      <c r="BP1591" s="262"/>
      <c r="BQ1591" s="262"/>
      <c r="BR1591" s="270"/>
      <c r="BS1591" s="270"/>
      <c r="BT1591" s="270"/>
      <c r="BU1591" s="270"/>
      <c r="BV1591" s="270"/>
      <c r="BW1591" s="270"/>
      <c r="BX1591" s="256"/>
      <c r="BY1591" s="256"/>
      <c r="BZ1591" s="256"/>
      <c r="CA1591" s="267"/>
      <c r="CB1591" s="267"/>
      <c r="CC1591" s="274"/>
      <c r="CD1591" s="267"/>
      <c r="CE1591" s="267"/>
      <c r="CF1591" s="267"/>
      <c r="CG1591" s="267"/>
      <c r="CH1591" s="267"/>
      <c r="CI1591" s="267"/>
      <c r="CJ1591" s="267"/>
      <c r="CK1591" s="267"/>
      <c r="CL1591" s="265"/>
      <c r="CM1591" s="272"/>
      <c r="CN1591" s="264"/>
      <c r="CO1591" s="138"/>
      <c r="CP1591" s="226"/>
      <c r="CQ1591" s="226"/>
      <c r="CR1591" s="226"/>
      <c r="CS1591" s="139"/>
      <c r="CT1591" s="139"/>
      <c r="CU1591" s="139"/>
      <c r="CV1591" s="139"/>
      <c r="CW1591" s="139"/>
      <c r="CX1591" s="139"/>
      <c r="CY1591" s="139"/>
      <c r="CZ1591" s="139"/>
      <c r="DA1591" s="139"/>
    </row>
    <row r="1592" spans="1:105" s="120" customFormat="1" ht="15" customHeight="1">
      <c r="A1592" s="229"/>
      <c r="B1592" s="232"/>
      <c r="C1592" s="235"/>
      <c r="D1592" s="238"/>
      <c r="E1592" s="238"/>
      <c r="F1592" s="245" t="s">
        <v>83</v>
      </c>
      <c r="G1592" s="352"/>
      <c r="H1592" s="82"/>
      <c r="I1592" s="82"/>
      <c r="J1592" s="82"/>
      <c r="K1592" s="82"/>
      <c r="L1592" s="82"/>
      <c r="M1592" s="82"/>
      <c r="N1592" s="82"/>
      <c r="O1592" s="82"/>
      <c r="P1592" s="82"/>
      <c r="Q1592" s="82"/>
      <c r="R1592" s="82"/>
      <c r="S1592" s="82"/>
      <c r="T1592" s="82"/>
      <c r="U1592" s="82"/>
      <c r="V1592" s="82"/>
      <c r="W1592" s="82"/>
      <c r="X1592" s="82"/>
      <c r="Y1592" s="82"/>
      <c r="Z1592" s="82"/>
      <c r="AA1592" s="82"/>
      <c r="AB1592" s="82"/>
      <c r="AC1592" s="35"/>
      <c r="AD1592" s="35"/>
      <c r="AE1592" s="35"/>
      <c r="AF1592" s="35"/>
      <c r="AG1592" s="35"/>
      <c r="AH1592" s="35"/>
      <c r="AI1592" s="35"/>
      <c r="AJ1592" s="35"/>
      <c r="AK1592" s="35"/>
      <c r="AL1592" s="35"/>
      <c r="AM1592" s="241"/>
      <c r="AN1592" s="241"/>
      <c r="AO1592" s="241"/>
      <c r="AP1592" s="241"/>
      <c r="AQ1592" s="241"/>
      <c r="AR1592" s="241"/>
      <c r="AS1592" s="241"/>
      <c r="AT1592" s="257"/>
      <c r="AU1592" s="257"/>
      <c r="AV1592" s="260"/>
      <c r="AW1592" s="260"/>
      <c r="AX1592" s="257"/>
      <c r="AY1592" s="257"/>
      <c r="AZ1592" s="257"/>
      <c r="BA1592" s="257"/>
      <c r="BB1592" s="257"/>
      <c r="BC1592" s="257"/>
      <c r="BD1592" s="257"/>
      <c r="BE1592" s="257"/>
      <c r="BF1592" s="257"/>
      <c r="BG1592" s="257"/>
      <c r="BH1592" s="257"/>
      <c r="BI1592" s="257"/>
      <c r="BJ1592" s="257"/>
      <c r="BK1592" s="257"/>
      <c r="BL1592" s="263"/>
      <c r="BM1592" s="263"/>
      <c r="BN1592" s="263"/>
      <c r="BO1592" s="263"/>
      <c r="BP1592" s="263"/>
      <c r="BQ1592" s="263"/>
      <c r="BR1592" s="271"/>
      <c r="BS1592" s="271"/>
      <c r="BT1592" s="271"/>
      <c r="BU1592" s="271"/>
      <c r="BV1592" s="271"/>
      <c r="BW1592" s="271"/>
      <c r="BX1592" s="257"/>
      <c r="BY1592" s="257"/>
      <c r="BZ1592" s="257"/>
      <c r="CA1592" s="268"/>
      <c r="CB1592" s="268"/>
      <c r="CC1592" s="275"/>
      <c r="CD1592" s="268"/>
      <c r="CE1592" s="268"/>
      <c r="CF1592" s="268"/>
      <c r="CG1592" s="268"/>
      <c r="CH1592" s="268"/>
      <c r="CI1592" s="268"/>
      <c r="CJ1592" s="268"/>
      <c r="CK1592" s="268"/>
      <c r="CL1592" s="265"/>
      <c r="CM1592" s="272"/>
      <c r="CN1592" s="264"/>
      <c r="CO1592" s="138"/>
      <c r="CP1592" s="226"/>
      <c r="CQ1592" s="226"/>
      <c r="CR1592" s="226"/>
      <c r="CS1592" s="139"/>
      <c r="CT1592" s="139"/>
      <c r="CU1592" s="139"/>
      <c r="CV1592" s="139"/>
      <c r="CW1592" s="139"/>
      <c r="CX1592" s="139"/>
      <c r="CY1592" s="139"/>
      <c r="CZ1592" s="139"/>
      <c r="DA1592" s="139"/>
    </row>
    <row r="1593" spans="1:105" s="120" customFormat="1" ht="15" customHeight="1">
      <c r="A1593" s="227">
        <f t="shared" ref="A1593" si="593">A1585+1</f>
        <v>197</v>
      </c>
      <c r="B1593" s="399" t="s">
        <v>1202</v>
      </c>
      <c r="C1593" s="402" t="s">
        <v>1203</v>
      </c>
      <c r="D1593" s="236" t="s">
        <v>1256</v>
      </c>
      <c r="E1593" s="236" t="s">
        <v>1194</v>
      </c>
      <c r="F1593" s="253" t="s">
        <v>80</v>
      </c>
      <c r="G1593" s="351"/>
      <c r="H1593" s="82" t="s">
        <v>58</v>
      </c>
      <c r="I1593" s="82"/>
      <c r="J1593" s="82" t="s">
        <v>58</v>
      </c>
      <c r="K1593" s="82" t="s">
        <v>58</v>
      </c>
      <c r="L1593" s="82" t="s">
        <v>71</v>
      </c>
      <c r="M1593" s="82" t="s">
        <v>71</v>
      </c>
      <c r="N1593" s="82" t="s">
        <v>71</v>
      </c>
      <c r="O1593" s="82"/>
      <c r="P1593" s="82" t="s">
        <v>58</v>
      </c>
      <c r="Q1593" s="82" t="s">
        <v>58</v>
      </c>
      <c r="R1593" s="82" t="s">
        <v>58</v>
      </c>
      <c r="S1593" s="82" t="s">
        <v>58</v>
      </c>
      <c r="T1593" s="82" t="s">
        <v>61</v>
      </c>
      <c r="U1593" s="82" t="s">
        <v>61</v>
      </c>
      <c r="V1593" s="82"/>
      <c r="W1593" s="82" t="s">
        <v>60</v>
      </c>
      <c r="X1593" s="82" t="s">
        <v>60</v>
      </c>
      <c r="Y1593" s="82" t="s">
        <v>60</v>
      </c>
      <c r="Z1593" s="82" t="s">
        <v>60</v>
      </c>
      <c r="AA1593" s="82" t="s">
        <v>60</v>
      </c>
      <c r="AB1593" s="82" t="s">
        <v>60</v>
      </c>
      <c r="AC1593" s="82"/>
      <c r="AD1593" s="82" t="s">
        <v>60</v>
      </c>
      <c r="AE1593" s="82" t="s">
        <v>60</v>
      </c>
      <c r="AF1593" s="82" t="s">
        <v>60</v>
      </c>
      <c r="AG1593" s="82" t="s">
        <v>60</v>
      </c>
      <c r="AH1593" s="82" t="s">
        <v>67</v>
      </c>
      <c r="AI1593" s="82" t="s">
        <v>1471</v>
      </c>
      <c r="AJ1593" s="82"/>
      <c r="AK1593" s="82" t="s">
        <v>61</v>
      </c>
      <c r="AL1593" s="82" t="s">
        <v>61</v>
      </c>
      <c r="AM1593" s="239">
        <f>COUNTIF(H1593:AL1593,"PH")+COUNTIF(H1593:AL1593,"PH/L")+COUNTIF(H1593:AL1593,"PM")</f>
        <v>0</v>
      </c>
      <c r="AN1593" s="239">
        <f>COUNTIF(H1593:AL1593,"PD")+COUNTIF(H1593:AL1593,"PDD")+COUNTIF(H1593:AL1593,"P/DS")/2+COUNTIF(H1593:AL1593,"PMD")</f>
        <v>0</v>
      </c>
      <c r="AO1593" s="239">
        <f>COUNTIF(H1593:AL1593,"PN")+COUNTIF(H1593:AL1593,"P/NS")/2+COUNTIF(H1593:AL1593,"PH")+COUNTIF(H1593:AL1593,"PH/F")/2+COUNTIF(H1593:AL1593,"PH/L")/2+COUNTIF(H1593:AL1593,"PM")</f>
        <v>7</v>
      </c>
      <c r="AP1593" s="239">
        <f>COUNTIF(H1593:AL1593,"BH")+COUNTIF(H1593:AL1593,"AL/BL")+COUNTIF(H1593:AL1593,"UL/BL")+COUNTIF(H1593:AL1593,"BM")</f>
        <v>0</v>
      </c>
      <c r="AQ1593" s="239">
        <f>COUNTIF(H1593:AL1593,"DS")+COUNTIF(H1593:AL1593,"AL/DS")/2+COUNTIF(H1593:AL1593,"UL/DS")/2+COUNTIF(H1593:AL1593,"CT")+COUNTIF(H1593:AL1593,"MD")</f>
        <v>10.5</v>
      </c>
      <c r="AR1593" s="239">
        <f>COUNTIF(H1593:AL1593,"NS")+COUNTIF(H1593:AL1593,"AL/NS")/2+COUNTIF(H1593:AL1593,"UL/NS")/2+COUNTIF(H1593:AL1593,"BH")+COUNTIF(H1593:AL1593,"AL/BF")/2+COUNTIF(H1593:AL1593,"AL/BL")/2+COUNTIF(H1593:AL1593,"UL/BL")/2+COUNTIF(H1593:AL1593,"UL/BF")/2+COUNTIF(H1593:AL1593,"BM")</f>
        <v>4</v>
      </c>
      <c r="AS1593" s="239">
        <f>COUNTIF(H1593:AL1593,"AL")+COUNTIF(H1593:AL1593,"AL/DS")/2+COUNTIF(H1593:AL1593,"AL/NS")/2+COUNTIF(H1593:AL1593,"NH")+COUNTIF(H1593:AL1593,"SL")+COUNTIF(H1593:AL1593,"NHD")+COUNTIF(H1593:AL1593,"B")+COUNTIF(H1593:AL1593,"HL")+COUNTIF(H1593:AL1593,"AL/BF")/2+COUNTIF(H1593:AL1593,"AL/BL")/2</f>
        <v>1</v>
      </c>
      <c r="AT1593" s="255">
        <f>COUNTIF(H1593:AL1593,"PD")+COUNTIF(H1593:AL1593,"PN")+COUNTIF(H1593:AL1593,"P/DS")/2+COUNTIF(H1593:AL1593,"P/NS")/2+COUNTIF(H1593:AL1593,"DS")+COUNTIF(H1593:AL1593,"NS")+COUNTIF(H1593:AL1593,"AL")+COUNTIF(H1593:AL1593,"AL/DS")+COUNTIF(H1593:AL1593,"AL/NS")+COUNTIF(H1593:AL1593,"NH")+COUNTIF(H1593:AL1593,"SL")+COUNTIF(H1593:AL1593,"UL/DS")/2+COUNTIF(H1593:AL1593,"UL/NS")/2+COUNTIF(H1593:AL1593,"CT")+COUNTIF(H1593:AL1593,"NHD")+COUNTIF(H1593:AL1593,"PDD")+COUNTIF(H1593:AL1593,"B")+COUNTIF(H1593:AL1593,"HL")+COUNTIF(H1593:AL1593,"PH")+COUNTIF(H1593:AL1593,"BH")+COUNTIF(H1593:AL1593,"AL/BF")+COUNTIF(H1593:AL1593,"AL/BL")+COUNTIF(H1593:AL1593,"UL/BF")/2+COUNTIF(H1593:AL1593,"UL/BL")/2+COUNTIF(H1593:AL1593,"PH/F")/2+COUNTIF(H1593:AL1593,"PH/L")/2+COUNTIF(H1593:AL1593,"MD")+COUNTIF(H1593:AL1593,"PMD")+COUNTIF(H1593:AL1593,"PM")+COUNTIF(H1593:AL1593,"BM")</f>
        <v>22.5</v>
      </c>
      <c r="AU1593" s="255">
        <f>COUNTIF(H1593:AL1593,"P/DS")/2+COUNTIF(H1593:AL1593,"P/NS")/2+COUNTIF(H1593:AL1593,"IL")+COUNTIF(H1593:AL1593,"NL")+COUNTIF(H1593:AL1593,"UL")+COUNTIF(H1593:AL1593,"UL/DS")/2+COUNTIF(H1593:AL1593,"UL/NS")/2+COUNTIF(H1593:AL1593,"KT")+COUNTIF(H1593:AL1593,"UL/BF")/2+COUNTIF(H1593:AL1593,"UL/BL")/2+COUNTIF(H1593:AL1593,"PH/F")/2+COUNTIF(H1593:AL1593,"PH/L")/2+COUNTIF(H1593:AL1593,"NB")</f>
        <v>3.5</v>
      </c>
      <c r="AV1593" s="258">
        <f>COUNTIF(H1593:AL1593,"PN")+COUNTIF(H1593:AL1593,"TVD")+COUNTIF(H1593:AL1593,"PH")+COUNTIF(H1593:AL1593,"PM")+COUNTIF(H1593:AL1593,"PDD")-COUNTIFS(H1593:AL1593,"PN",H1600:AL1600,"&gt;=3")-COUNTIFS(H1593:AL1593,"PM",H1600:AL1600,"&gt;=3")</f>
        <v>7</v>
      </c>
      <c r="AW1593" s="258">
        <f>COUNTIF(H1593:AL1593,"NS")+COUNTIF(H1593:AL1593,"D")+COUNTIF(H1593:AL1593,"BH")+COUNTIF(H1593:AL1593,"NHD")+COUNTIF(H1593:AL1593,"BM")-COUNTIFS(H1593:AL1593,"NS",H1600:AL1600,"&gt;=3")-COUNTIFS(H1593:AL1593,"BH",H1600:AL1600,"&gt;=3")-COUNTIFS(H1593:AL1593,"BM",H1600:AL1600,"&gt;=3")</f>
        <v>4</v>
      </c>
      <c r="AX1593" s="255">
        <f>COUNTIF(H1593:AL1593,"AL")+COUNTIF(H1593:AL1593,"AL/DS")/2+COUNTIF(H1593:AL1593,"AL/NS")/2+COUNTIF(H1593:AL1593,"AL/BF")+COUNTIF(H1593:AL1593,"AL/BL")/2</f>
        <v>1</v>
      </c>
      <c r="AY1593" s="255">
        <f>COUNTIF(H1593:AL1593,"SL")</f>
        <v>0</v>
      </c>
      <c r="AZ1593" s="255">
        <f>COUNTIF(H1593:AL1593,"NH")</f>
        <v>0</v>
      </c>
      <c r="BA1593" s="255">
        <f>COUNTIF(H1593:AL1593,"HL")</f>
        <v>0</v>
      </c>
      <c r="BB1593" s="255">
        <f>COUNTIF(G1593:AL1593,"P/DS")/2+COUNTIF(G1593:AL1593,"P/NS")/2+COUNTIF(G1593:AL1593,"UL")+COUNTIF(G1593:AL1593,"UL/DS")/2+COUNTIF(G1593:AL1593,"UL/NS")/2+COUNTIF(G1593:AL1593,"UL/BL")/2+COUNTIF(G1593:AL1593,"UL/BF")/2+COUNTIF(G1593:AL1593,"PH/F")/2+COUNTIF(G1593:AL1593,"PH/L")/2</f>
        <v>3.5</v>
      </c>
      <c r="BC1593" s="255">
        <f>COUNTIF(H1593:AL1593,"NB")</f>
        <v>0</v>
      </c>
      <c r="BD1593" s="255">
        <f>COUNTIF(H1593:AL1593,"NL")</f>
        <v>0</v>
      </c>
      <c r="BE1593" s="255">
        <f>COUNTIF(H1593:AL1593,"IL")</f>
        <v>0</v>
      </c>
      <c r="BF1593" s="255">
        <f>COUNTIF(H1593:AL1593,"KT")</f>
        <v>0</v>
      </c>
      <c r="BG1593" s="255">
        <f>COUNTIF(H1593:AL1593,"L70")</f>
        <v>0</v>
      </c>
      <c r="BH1593" s="255">
        <f>COUNTIF(H1593:AL1593,"MD")</f>
        <v>0</v>
      </c>
      <c r="BI1593" s="255">
        <f>COUNTIF(H1593:AL1593,"PMD")</f>
        <v>0</v>
      </c>
      <c r="BJ1593" s="255">
        <f>COUNTIF(H1593:AL1593,"PM")</f>
        <v>0</v>
      </c>
      <c r="BK1593" s="255">
        <f>COUNTIF(H1593:AL1593,"BM")</f>
        <v>0</v>
      </c>
      <c r="BL1593" s="261">
        <f>SUMIF(H1593:AL1593,"PD",H1594:AL1594)+SUMIF(H1593:AL1593,"PN",H1594:AL1594)+SUMIF(H1593:AL1593,"P/DS",H1594:AL1594)+SUMIF(H1593:AL1593,"PN/F",H1594:AL1594)+SUMIF(H1593:AL1593,"PN/L",H1594:AL1594)+SUMIF(H1593:AL1593,"TV",H1594:AL1594)+SUMIF(H1593:AL1593,"TVD",H1594:AL1594)+SUMIF(H1593:AL1593,"PDD",H1594:AL1594)</f>
        <v>12</v>
      </c>
      <c r="BM1593" s="261">
        <f>SUMIF(H1593:AL1593,"PD",H1595:AL1595)+SUMIF(H1593:AL1593,"PN",H1595:AL1595)+SUMIF(H1593:AL1593,"P/DS",H1595:AL1595)+SUMIF(H1593:AL1593,"PN/F",H1595:AL1595)+SUMIF(H1593:AL1593,"PN/L",H1595:AL1595)+SUMIF(H1593:AL1593,"TV",H1595:AL1595)+SUMIF(H1593:AL1593,"TVD",H1595:AL1595)+SUMIF(H1593:AL1593,"PDD",H1595:AL1595)+SUMIF(H1593:AL1593,"PMD",H1595:AL1595)</f>
        <v>3</v>
      </c>
      <c r="BN1593" s="261">
        <f>SUMIF(H1593:AL1593,"PD",H1596:AL1596)+SUMIF(H1593:AL1593,"PN",H1596:AL1596)+SUMIF(H1593:AL1593,"P/DS",H1596:AL1596)+SUMIF(H1593:AL1593,"PN/F",H1596:AL1596)+SUMIF(H1593:AL1593,"PN/L",H1596:AL1596)+SUMIF(H1593:AL1593,"TV",H1596:AL1596)+SUMIF(H1593:AL1593,"TVD",H1596:AL1596)</f>
        <v>0</v>
      </c>
      <c r="BO1593" s="261">
        <f>SUMIF(H1593:AL1593,"PD",H1597:AL1597)+SUMIF(H1593:AL1593,"PN",H1597:AL1597)+SUMIF(H1593:AL1593,"P/DS",H1597:AL1597)+SUMIF(H1593:AL1593,"PN/F",H1597:AL1597)+SUMIF(H1593:AL1593,"PN/L",H1597:AL1597)+SUMIF(H1593:AL1593,"TV",H1597:AL1597)+SUMIF(H1593:AL1593,"TVD",H1597:AL1597)</f>
        <v>0</v>
      </c>
      <c r="BP1593" s="261">
        <f>SUMIF(H1593:AL1593,"PD",H1598:AL1598)+SUMIF(H1593:AL1593,"PN",H1598:AL1598)+SUMIF(H1593:AL1593,"P/DS",H1598:AL1598)+SUMIF(H1593:AL1593,"PN/F",H1598:AL1598)+SUMIF(H1593:AL1593,"PN/L",H1598:AL1598)+SUMIF(H1593:AL1593,"TV",H1598:AL1598)+SUMIF(H1593:AL1593,"TVD",H1598:AL1598)+SUMIF(H1593:AL1593,"PDD",H1598:AL1598)+SUMIF(H1593:AL1593,"PH",H1598:AL1598)+SUMIF(H1593:AL1593,"PM",H1598:AL1598)</f>
        <v>0</v>
      </c>
      <c r="BQ1593" s="261">
        <f>SUMIF(H1593:AL1593,"PD",H1599:AL1599)+SUMIF(H1593:AL1593,"PN",H1599:AL1599)+SUMIF(H1593:AL1593,"P/DS",H1599:AL1599)+SUMIF(H1593:AL1593,"PN/F",H1599:AL1599)+SUMIF(H1593:AL1593,"PN/L",H1599:AL1599)+SUMIF(H1593:AL1593,"TV",H1599:AL1599)+SUMIF(H1593:AL1593,"TVD",H1599:AL1599)+SUMIF(H1593:AL1593,"PDD",H1599:AL1599)+SUMIF(H1593:AL1593,"PH",H1599:AL1599)+SUMIF(H1593:AL1593,"PM",H1599:AL1599)</f>
        <v>0</v>
      </c>
      <c r="BR1593" s="269">
        <f>SUM(H1594:AL1594)-BL1593</f>
        <v>0</v>
      </c>
      <c r="BS1593" s="269">
        <f>SUM(H1595:AL1595)-BM1593</f>
        <v>0</v>
      </c>
      <c r="BT1593" s="269">
        <f>SUM(H1596:AL1596)-BN1593</f>
        <v>0</v>
      </c>
      <c r="BU1593" s="269">
        <f>SUM(H1597:AL1597)-BO1593</f>
        <v>0</v>
      </c>
      <c r="BV1593" s="269">
        <f>SUM(H1598:AL1598)-BP1593</f>
        <v>0</v>
      </c>
      <c r="BW1593" s="269">
        <f>SUM(H1599:AL1599)-BQ1593</f>
        <v>0</v>
      </c>
      <c r="BX1593" s="255">
        <f>SUMIF(H1593:AL1593,"PD",H1600:AL1600)+SUMIF(H1593:AL1593,"PN",H1600:AL1600)+SUMIF(H1593:AL1593,"P/DS",H1600:AL1600)+SUMIF(H1593:AL1593,"PN/F",H1600:AL1600)+SUMIF(H1593:AL1593,"PN/L",H1600:AL1600)</f>
        <v>0</v>
      </c>
      <c r="BY1593" s="255">
        <f>SUM(H1600:AL1600)-BX1593</f>
        <v>1.5</v>
      </c>
      <c r="BZ1593" s="255">
        <f t="shared" ref="BZ1593" si="594">+SUM(BL1593:BW1600)</f>
        <v>15</v>
      </c>
      <c r="CA1593" s="266">
        <f>(COUNTIFS(H1593:AL1593,"PD",H1594:AL1594,"&gt;=2"))*0.5-IF(CN1593="VP",COUNTIFS($H$16:$AL$16,"SAT",H1593:AL1593,"PD",H1594:AL1594,"&gt;=2"))*0.5</f>
        <v>0</v>
      </c>
      <c r="CB1593" s="266">
        <f>(COUNTIFS(H1593:AL1593,"PN",H1595:AL1595,"&gt;=0.5",H1594:AL1594,"&gt;=1.5"))*0.5+COUNTIFS(H1593:AL1593,"PDD",H1595:AL1595,"&gt;=0.5",H1594:AL1594,"&gt;=1.5")*0.5</f>
        <v>3</v>
      </c>
      <c r="CC1593" s="273">
        <f>(COUNTIFS(H1593:AL1593,"TV",H1595:AL1595,"&gt;=10"))*0.5+(COUNTIFS(H1593:AL1593,"PMD",H1595:AL1595,"&gt;=2"))*0.5</f>
        <v>0</v>
      </c>
      <c r="CD1593" s="266">
        <f>(COUNTIFS(H1593:AL1593,"TVD",H1597:AL1597,"&gt;=6.5",H1595:AL1595,"&gt;=3.5"))*0.5</f>
        <v>0</v>
      </c>
      <c r="CE1593" s="266">
        <f>(COUNTIFS(H1593:AL1593,"PD",H1598:AL1598,"&gt;=10"))*0.5</f>
        <v>0</v>
      </c>
      <c r="CF1593" s="266">
        <f>(COUNTIFS(H1593:AL1593,"PDD",H1598:AL1598,"&gt;=3.5",H1599:AL1599,"&gt;=6.5")+COUNTIFS(H1593:AL1593,"PH",H1599:AL1599,"&gt;=0.5",H1598:AL1598,"&gt;=1.5")+COUNTIFS(H1593:AL1593,"PM",H1599:AL1599,"&gt;=0.5",H1598:AL1598,"&gt;=1.5"))*0.5</f>
        <v>0</v>
      </c>
      <c r="CG1593" s="266">
        <f>(COUNTIFS(H1593:AL1593,"DS",H1594:AL1594,"&gt;=2")+COUNTIFS(H1593:AL1593,"AL/DS",H1594:AL1594,"&gt;=2"))*0.5-IF(CN1593="VP",COUNTIFS($H$16:$AL$16,"SAT",H1593:AL1593,"DS",H1594:AL1594,"&gt;=2"))*0.5</f>
        <v>0</v>
      </c>
      <c r="CH1593" s="266">
        <f>(COUNTIFS(H1593:AL1593,"NS",H1595:AL1595,"&gt;=0.5",H1594:AL1594,"&gt;=1.5")+COUNTIFS(H1593:AL1593,"AL/NS",H1595:AL1595,"&gt;=0.5",H1594:AL1594,"&gt;=1.5")+COUNTIFS(H1593:AL1593,"NHD",H1595:AL1595,"&gt;=4.5",H1598:AL1598,"&gt;=2",H1594:AL1594,"&gt;=1.5"))*0.5</f>
        <v>0</v>
      </c>
      <c r="CI1593" s="266">
        <f>(COUNTIF(H1595:AL1595,"&gt;=10")+COUNTIFS(H1593:AL1593,"MD",H1595:AL1595,"&gt;=2")-COUNTIFS(H1593:AL1593,"TV",H1595:AL1595,"&gt;=10"))*0.5</f>
        <v>0</v>
      </c>
      <c r="CJ1593" s="266">
        <f>(COUNTIFS(H1593:AL1593,"D",H1597:AL1597,"&gt;=6.5",H1595:AL1595,"&gt;=3.5"))*0.5</f>
        <v>0</v>
      </c>
      <c r="CK1593" s="266">
        <f>(COUNTIF(H1598:AL1598,"&gt;=10")-COUNTIFS(H1593:AL1593,"PD",H1598:AL1598,"&gt;=10"))*0.5</f>
        <v>0</v>
      </c>
      <c r="CL1593" s="265">
        <f>(COUNTIFS(H1593:AL1593,"NHD",H1598:AL1598,"&gt;=3.5",H1599:AL1599,"&gt;=6.5")+COUNTIFS(H1593:AL1593,"BH",H1598:AL1598,"&gt;=1.5",H1599:AL1599,"&gt;=0.5")+COUNTIFS(H1593:AL1593,"BM",H1598:AL1598,"&gt;=1.5",H1599:AL1599,"&gt;=0.5")+COUNTIFS(H1593:AL1593,"D",H1598:AL1598,"&gt;=1.5",H1599:AL1599,"&gt;=0.5"))*0.5</f>
        <v>0</v>
      </c>
      <c r="CM1593" s="272"/>
      <c r="CN1593" s="264" t="s">
        <v>723</v>
      </c>
      <c r="CO1593" s="200">
        <f t="shared" ref="CO1593" si="595">+AM1593+AN1593+AO1593+AP1593+AQ1593+AR1593+AS1593+AU1593+BG1593</f>
        <v>26</v>
      </c>
      <c r="CP1593" s="225">
        <f>+SUM(I1594:I1599)-I1600</f>
        <v>0</v>
      </c>
      <c r="CQ1593" s="225">
        <f>+SUM(J1594:J1599)-J1600</f>
        <v>2.5</v>
      </c>
      <c r="CR1593" s="225">
        <f>+SUM(K1594:K1599)-K1600</f>
        <v>2.5</v>
      </c>
      <c r="CS1593" s="201"/>
      <c r="CT1593" s="201"/>
      <c r="CU1593" s="201"/>
      <c r="CV1593" s="201"/>
      <c r="CW1593" s="201"/>
      <c r="CX1593" s="201"/>
      <c r="CY1593" s="201"/>
      <c r="CZ1593" s="201"/>
      <c r="DA1593" s="201"/>
    </row>
    <row r="1594" spans="1:105" s="120" customFormat="1" ht="15" customHeight="1">
      <c r="A1594" s="228"/>
      <c r="B1594" s="400"/>
      <c r="C1594" s="403"/>
      <c r="D1594" s="237"/>
      <c r="E1594" s="237"/>
      <c r="F1594" s="242" t="s">
        <v>82</v>
      </c>
      <c r="G1594" s="121">
        <v>1.5</v>
      </c>
      <c r="H1594" s="83"/>
      <c r="I1594" s="83"/>
      <c r="J1594" s="83">
        <v>2</v>
      </c>
      <c r="K1594" s="83">
        <v>2</v>
      </c>
      <c r="L1594" s="83"/>
      <c r="M1594" s="83"/>
      <c r="N1594" s="83"/>
      <c r="O1594" s="83"/>
      <c r="P1594" s="83">
        <v>2</v>
      </c>
      <c r="Q1594" s="83">
        <v>2</v>
      </c>
      <c r="R1594" s="83">
        <v>2</v>
      </c>
      <c r="S1594" s="83">
        <v>2</v>
      </c>
      <c r="T1594" s="83"/>
      <c r="U1594" s="83"/>
      <c r="V1594" s="83"/>
      <c r="W1594" s="83"/>
      <c r="X1594" s="83"/>
      <c r="Y1594" s="83"/>
      <c r="Z1594" s="83"/>
      <c r="AA1594" s="83"/>
      <c r="AB1594" s="83"/>
      <c r="AC1594" s="79"/>
      <c r="AD1594" s="79"/>
      <c r="AE1594" s="79"/>
      <c r="AF1594" s="79"/>
      <c r="AG1594" s="79"/>
      <c r="AH1594" s="79"/>
      <c r="AI1594" s="79"/>
      <c r="AJ1594" s="79"/>
      <c r="AK1594" s="79"/>
      <c r="AL1594" s="79"/>
      <c r="AM1594" s="240"/>
      <c r="AN1594" s="240"/>
      <c r="AO1594" s="240"/>
      <c r="AP1594" s="240"/>
      <c r="AQ1594" s="240"/>
      <c r="AR1594" s="240"/>
      <c r="AS1594" s="240"/>
      <c r="AT1594" s="256"/>
      <c r="AU1594" s="256"/>
      <c r="AV1594" s="259"/>
      <c r="AW1594" s="259"/>
      <c r="AX1594" s="256"/>
      <c r="AY1594" s="256"/>
      <c r="AZ1594" s="256"/>
      <c r="BA1594" s="256"/>
      <c r="BB1594" s="256"/>
      <c r="BC1594" s="256"/>
      <c r="BD1594" s="256"/>
      <c r="BE1594" s="256"/>
      <c r="BF1594" s="256"/>
      <c r="BG1594" s="256"/>
      <c r="BH1594" s="256"/>
      <c r="BI1594" s="256"/>
      <c r="BJ1594" s="256"/>
      <c r="BK1594" s="256"/>
      <c r="BL1594" s="262"/>
      <c r="BM1594" s="262"/>
      <c r="BN1594" s="262"/>
      <c r="BO1594" s="262"/>
      <c r="BP1594" s="262"/>
      <c r="BQ1594" s="262"/>
      <c r="BR1594" s="270"/>
      <c r="BS1594" s="270"/>
      <c r="BT1594" s="270"/>
      <c r="BU1594" s="270"/>
      <c r="BV1594" s="270"/>
      <c r="BW1594" s="270"/>
      <c r="BX1594" s="256"/>
      <c r="BY1594" s="256"/>
      <c r="BZ1594" s="256"/>
      <c r="CA1594" s="267"/>
      <c r="CB1594" s="267"/>
      <c r="CC1594" s="274"/>
      <c r="CD1594" s="267"/>
      <c r="CE1594" s="267"/>
      <c r="CF1594" s="267"/>
      <c r="CG1594" s="267"/>
      <c r="CH1594" s="267"/>
      <c r="CI1594" s="267"/>
      <c r="CJ1594" s="267"/>
      <c r="CK1594" s="267"/>
      <c r="CL1594" s="265"/>
      <c r="CM1594" s="272"/>
      <c r="CN1594" s="264"/>
      <c r="CO1594" s="200"/>
      <c r="CP1594" s="226"/>
      <c r="CQ1594" s="226"/>
      <c r="CR1594" s="226"/>
      <c r="CS1594" s="201"/>
      <c r="CT1594" s="201"/>
      <c r="CU1594" s="201"/>
      <c r="CV1594" s="201"/>
      <c r="CW1594" s="201"/>
      <c r="CX1594" s="201"/>
      <c r="CY1594" s="201"/>
      <c r="CZ1594" s="201"/>
      <c r="DA1594" s="201"/>
    </row>
    <row r="1595" spans="1:105" s="120" customFormat="1" ht="15" customHeight="1">
      <c r="A1595" s="228"/>
      <c r="B1595" s="400"/>
      <c r="C1595" s="403"/>
      <c r="D1595" s="237"/>
      <c r="E1595" s="237"/>
      <c r="F1595" s="243"/>
      <c r="G1595" s="122">
        <v>2</v>
      </c>
      <c r="H1595" s="84"/>
      <c r="I1595" s="84"/>
      <c r="J1595" s="84">
        <v>0.5</v>
      </c>
      <c r="K1595" s="84">
        <v>0.5</v>
      </c>
      <c r="L1595" s="84"/>
      <c r="M1595" s="84"/>
      <c r="N1595" s="84"/>
      <c r="O1595" s="84"/>
      <c r="P1595" s="84">
        <v>0.5</v>
      </c>
      <c r="Q1595" s="84">
        <v>0.5</v>
      </c>
      <c r="R1595" s="84">
        <v>0.5</v>
      </c>
      <c r="S1595" s="84">
        <v>0.5</v>
      </c>
      <c r="T1595" s="84"/>
      <c r="U1595" s="84"/>
      <c r="V1595" s="84"/>
      <c r="W1595" s="84"/>
      <c r="X1595" s="84"/>
      <c r="Y1595" s="84"/>
      <c r="Z1595" s="84"/>
      <c r="AA1595" s="84"/>
      <c r="AB1595" s="84"/>
      <c r="AC1595" s="80"/>
      <c r="AD1595" s="80"/>
      <c r="AE1595" s="80"/>
      <c r="AF1595" s="80"/>
      <c r="AG1595" s="80"/>
      <c r="AH1595" s="80"/>
      <c r="AI1595" s="80"/>
      <c r="AJ1595" s="80"/>
      <c r="AK1595" s="80"/>
      <c r="AL1595" s="80"/>
      <c r="AM1595" s="240"/>
      <c r="AN1595" s="240"/>
      <c r="AO1595" s="240"/>
      <c r="AP1595" s="240"/>
      <c r="AQ1595" s="240"/>
      <c r="AR1595" s="240"/>
      <c r="AS1595" s="240"/>
      <c r="AT1595" s="256"/>
      <c r="AU1595" s="256"/>
      <c r="AV1595" s="259"/>
      <c r="AW1595" s="259"/>
      <c r="AX1595" s="256"/>
      <c r="AY1595" s="256"/>
      <c r="AZ1595" s="256"/>
      <c r="BA1595" s="256"/>
      <c r="BB1595" s="256"/>
      <c r="BC1595" s="256"/>
      <c r="BD1595" s="256"/>
      <c r="BE1595" s="256"/>
      <c r="BF1595" s="256"/>
      <c r="BG1595" s="256"/>
      <c r="BH1595" s="256"/>
      <c r="BI1595" s="256"/>
      <c r="BJ1595" s="256"/>
      <c r="BK1595" s="256"/>
      <c r="BL1595" s="262"/>
      <c r="BM1595" s="262"/>
      <c r="BN1595" s="262"/>
      <c r="BO1595" s="262"/>
      <c r="BP1595" s="262"/>
      <c r="BQ1595" s="262"/>
      <c r="BR1595" s="270"/>
      <c r="BS1595" s="270"/>
      <c r="BT1595" s="270"/>
      <c r="BU1595" s="270"/>
      <c r="BV1595" s="270"/>
      <c r="BW1595" s="270"/>
      <c r="BX1595" s="256"/>
      <c r="BY1595" s="256"/>
      <c r="BZ1595" s="256"/>
      <c r="CA1595" s="267"/>
      <c r="CB1595" s="267"/>
      <c r="CC1595" s="274"/>
      <c r="CD1595" s="267"/>
      <c r="CE1595" s="267"/>
      <c r="CF1595" s="267"/>
      <c r="CG1595" s="267"/>
      <c r="CH1595" s="267"/>
      <c r="CI1595" s="267"/>
      <c r="CJ1595" s="267"/>
      <c r="CK1595" s="267"/>
      <c r="CL1595" s="265"/>
      <c r="CM1595" s="272"/>
      <c r="CN1595" s="264"/>
      <c r="CO1595" s="200"/>
      <c r="CP1595" s="226"/>
      <c r="CQ1595" s="226"/>
      <c r="CR1595" s="226"/>
      <c r="CS1595" s="201"/>
      <c r="CT1595" s="201"/>
      <c r="CU1595" s="201"/>
      <c r="CV1595" s="201"/>
      <c r="CW1595" s="201"/>
      <c r="CX1595" s="201"/>
      <c r="CY1595" s="201"/>
      <c r="CZ1595" s="201"/>
      <c r="DA1595" s="201"/>
    </row>
    <row r="1596" spans="1:105" s="120" customFormat="1" ht="15" customHeight="1">
      <c r="A1596" s="228"/>
      <c r="B1596" s="400"/>
      <c r="C1596" s="403"/>
      <c r="D1596" s="237"/>
      <c r="E1596" s="237"/>
      <c r="F1596" s="243"/>
      <c r="G1596" s="122">
        <v>2.1</v>
      </c>
      <c r="H1596" s="84"/>
      <c r="I1596" s="84"/>
      <c r="J1596" s="84"/>
      <c r="K1596" s="84"/>
      <c r="L1596" s="84"/>
      <c r="M1596" s="84"/>
      <c r="N1596" s="84"/>
      <c r="O1596" s="84"/>
      <c r="P1596" s="84"/>
      <c r="Q1596" s="84"/>
      <c r="R1596" s="84"/>
      <c r="S1596" s="84"/>
      <c r="T1596" s="84"/>
      <c r="U1596" s="84"/>
      <c r="V1596" s="84"/>
      <c r="W1596" s="84"/>
      <c r="X1596" s="84"/>
      <c r="Y1596" s="84"/>
      <c r="Z1596" s="84"/>
      <c r="AA1596" s="84"/>
      <c r="AB1596" s="84"/>
      <c r="AC1596" s="80"/>
      <c r="AD1596" s="80"/>
      <c r="AE1596" s="80"/>
      <c r="AF1596" s="80"/>
      <c r="AG1596" s="80"/>
      <c r="AH1596" s="80"/>
      <c r="AI1596" s="80"/>
      <c r="AJ1596" s="80"/>
      <c r="AK1596" s="80"/>
      <c r="AL1596" s="80"/>
      <c r="AM1596" s="240"/>
      <c r="AN1596" s="240"/>
      <c r="AO1596" s="240"/>
      <c r="AP1596" s="240"/>
      <c r="AQ1596" s="240"/>
      <c r="AR1596" s="240"/>
      <c r="AS1596" s="240"/>
      <c r="AT1596" s="256"/>
      <c r="AU1596" s="256"/>
      <c r="AV1596" s="259"/>
      <c r="AW1596" s="259"/>
      <c r="AX1596" s="256"/>
      <c r="AY1596" s="256"/>
      <c r="AZ1596" s="256"/>
      <c r="BA1596" s="256"/>
      <c r="BB1596" s="256"/>
      <c r="BC1596" s="256"/>
      <c r="BD1596" s="256"/>
      <c r="BE1596" s="256"/>
      <c r="BF1596" s="256"/>
      <c r="BG1596" s="256"/>
      <c r="BH1596" s="256"/>
      <c r="BI1596" s="256"/>
      <c r="BJ1596" s="256"/>
      <c r="BK1596" s="256"/>
      <c r="BL1596" s="262"/>
      <c r="BM1596" s="262"/>
      <c r="BN1596" s="262"/>
      <c r="BO1596" s="262"/>
      <c r="BP1596" s="262"/>
      <c r="BQ1596" s="262"/>
      <c r="BR1596" s="270"/>
      <c r="BS1596" s="270"/>
      <c r="BT1596" s="270"/>
      <c r="BU1596" s="270"/>
      <c r="BV1596" s="270"/>
      <c r="BW1596" s="270"/>
      <c r="BX1596" s="256"/>
      <c r="BY1596" s="256"/>
      <c r="BZ1596" s="256"/>
      <c r="CA1596" s="267"/>
      <c r="CB1596" s="267"/>
      <c r="CC1596" s="274"/>
      <c r="CD1596" s="267"/>
      <c r="CE1596" s="267"/>
      <c r="CF1596" s="267"/>
      <c r="CG1596" s="267"/>
      <c r="CH1596" s="267"/>
      <c r="CI1596" s="267"/>
      <c r="CJ1596" s="267"/>
      <c r="CK1596" s="267"/>
      <c r="CL1596" s="265"/>
      <c r="CM1596" s="272"/>
      <c r="CN1596" s="264"/>
      <c r="CO1596" s="200"/>
      <c r="CP1596" s="226"/>
      <c r="CQ1596" s="226"/>
      <c r="CR1596" s="226"/>
      <c r="CS1596" s="201"/>
      <c r="CT1596" s="201"/>
      <c r="CU1596" s="201"/>
      <c r="CV1596" s="201"/>
      <c r="CW1596" s="201"/>
      <c r="CX1596" s="201"/>
      <c r="CY1596" s="201"/>
      <c r="CZ1596" s="201"/>
      <c r="DA1596" s="201"/>
    </row>
    <row r="1597" spans="1:105" s="120" customFormat="1" ht="15" customHeight="1">
      <c r="A1597" s="228"/>
      <c r="B1597" s="400"/>
      <c r="C1597" s="403"/>
      <c r="D1597" s="237"/>
      <c r="E1597" s="237"/>
      <c r="F1597" s="243"/>
      <c r="G1597" s="122">
        <v>2.7</v>
      </c>
      <c r="H1597" s="84"/>
      <c r="I1597" s="84"/>
      <c r="J1597" s="84"/>
      <c r="K1597" s="84"/>
      <c r="L1597" s="84"/>
      <c r="M1597" s="84"/>
      <c r="N1597" s="84"/>
      <c r="O1597" s="84"/>
      <c r="P1597" s="84"/>
      <c r="Q1597" s="84"/>
      <c r="R1597" s="84"/>
      <c r="S1597" s="84"/>
      <c r="T1597" s="84"/>
      <c r="U1597" s="84"/>
      <c r="V1597" s="84"/>
      <c r="W1597" s="84"/>
      <c r="X1597" s="84"/>
      <c r="Y1597" s="84"/>
      <c r="Z1597" s="84"/>
      <c r="AA1597" s="84"/>
      <c r="AB1597" s="84"/>
      <c r="AC1597" s="80"/>
      <c r="AD1597" s="80"/>
      <c r="AE1597" s="80"/>
      <c r="AF1597" s="80"/>
      <c r="AG1597" s="80"/>
      <c r="AH1597" s="80"/>
      <c r="AI1597" s="80"/>
      <c r="AJ1597" s="80"/>
      <c r="AK1597" s="80"/>
      <c r="AL1597" s="80"/>
      <c r="AM1597" s="240"/>
      <c r="AN1597" s="240"/>
      <c r="AO1597" s="240"/>
      <c r="AP1597" s="240"/>
      <c r="AQ1597" s="240"/>
      <c r="AR1597" s="240"/>
      <c r="AS1597" s="240"/>
      <c r="AT1597" s="256"/>
      <c r="AU1597" s="256"/>
      <c r="AV1597" s="259"/>
      <c r="AW1597" s="259"/>
      <c r="AX1597" s="256"/>
      <c r="AY1597" s="256"/>
      <c r="AZ1597" s="256"/>
      <c r="BA1597" s="256"/>
      <c r="BB1597" s="256"/>
      <c r="BC1597" s="256"/>
      <c r="BD1597" s="256"/>
      <c r="BE1597" s="256"/>
      <c r="BF1597" s="256"/>
      <c r="BG1597" s="256"/>
      <c r="BH1597" s="256"/>
      <c r="BI1597" s="256"/>
      <c r="BJ1597" s="256"/>
      <c r="BK1597" s="256"/>
      <c r="BL1597" s="262"/>
      <c r="BM1597" s="262"/>
      <c r="BN1597" s="262"/>
      <c r="BO1597" s="262"/>
      <c r="BP1597" s="262"/>
      <c r="BQ1597" s="262"/>
      <c r="BR1597" s="270"/>
      <c r="BS1597" s="270"/>
      <c r="BT1597" s="270"/>
      <c r="BU1597" s="270"/>
      <c r="BV1597" s="270"/>
      <c r="BW1597" s="270"/>
      <c r="BX1597" s="256"/>
      <c r="BY1597" s="256"/>
      <c r="BZ1597" s="256"/>
      <c r="CA1597" s="267"/>
      <c r="CB1597" s="267"/>
      <c r="CC1597" s="274"/>
      <c r="CD1597" s="267"/>
      <c r="CE1597" s="267"/>
      <c r="CF1597" s="267"/>
      <c r="CG1597" s="267"/>
      <c r="CH1597" s="267"/>
      <c r="CI1597" s="267"/>
      <c r="CJ1597" s="267"/>
      <c r="CK1597" s="267"/>
      <c r="CL1597" s="265"/>
      <c r="CM1597" s="272"/>
      <c r="CN1597" s="264"/>
      <c r="CO1597" s="200"/>
      <c r="CP1597" s="226"/>
      <c r="CQ1597" s="226"/>
      <c r="CR1597" s="226"/>
      <c r="CS1597" s="201"/>
      <c r="CT1597" s="201"/>
      <c r="CU1597" s="201"/>
      <c r="CV1597" s="201"/>
      <c r="CW1597" s="201"/>
      <c r="CX1597" s="201"/>
      <c r="CY1597" s="201"/>
      <c r="CZ1597" s="201"/>
      <c r="DA1597" s="201"/>
    </row>
    <row r="1598" spans="1:105" s="120" customFormat="1" ht="15" customHeight="1">
      <c r="A1598" s="228"/>
      <c r="B1598" s="400"/>
      <c r="C1598" s="403"/>
      <c r="D1598" s="237"/>
      <c r="E1598" s="237"/>
      <c r="F1598" s="243"/>
      <c r="G1598" s="122">
        <v>3</v>
      </c>
      <c r="H1598" s="84"/>
      <c r="I1598" s="84"/>
      <c r="J1598" s="84"/>
      <c r="K1598" s="84"/>
      <c r="L1598" s="84"/>
      <c r="M1598" s="84"/>
      <c r="N1598" s="84"/>
      <c r="O1598" s="84"/>
      <c r="P1598" s="84"/>
      <c r="Q1598" s="84"/>
      <c r="R1598" s="84"/>
      <c r="S1598" s="84"/>
      <c r="T1598" s="84"/>
      <c r="U1598" s="84"/>
      <c r="V1598" s="84"/>
      <c r="W1598" s="84"/>
      <c r="X1598" s="84"/>
      <c r="Y1598" s="84"/>
      <c r="Z1598" s="84"/>
      <c r="AA1598" s="84"/>
      <c r="AB1598" s="84"/>
      <c r="AC1598" s="80"/>
      <c r="AD1598" s="80"/>
      <c r="AE1598" s="80"/>
      <c r="AF1598" s="80"/>
      <c r="AG1598" s="80"/>
      <c r="AH1598" s="80"/>
      <c r="AI1598" s="80"/>
      <c r="AJ1598" s="80"/>
      <c r="AK1598" s="80"/>
      <c r="AL1598" s="80"/>
      <c r="AM1598" s="240"/>
      <c r="AN1598" s="240"/>
      <c r="AO1598" s="240"/>
      <c r="AP1598" s="240"/>
      <c r="AQ1598" s="240"/>
      <c r="AR1598" s="240"/>
      <c r="AS1598" s="240"/>
      <c r="AT1598" s="256"/>
      <c r="AU1598" s="256"/>
      <c r="AV1598" s="259"/>
      <c r="AW1598" s="259"/>
      <c r="AX1598" s="256"/>
      <c r="AY1598" s="256"/>
      <c r="AZ1598" s="256"/>
      <c r="BA1598" s="256"/>
      <c r="BB1598" s="256"/>
      <c r="BC1598" s="256"/>
      <c r="BD1598" s="256"/>
      <c r="BE1598" s="256"/>
      <c r="BF1598" s="256"/>
      <c r="BG1598" s="256"/>
      <c r="BH1598" s="256"/>
      <c r="BI1598" s="256"/>
      <c r="BJ1598" s="256"/>
      <c r="BK1598" s="256"/>
      <c r="BL1598" s="262"/>
      <c r="BM1598" s="262"/>
      <c r="BN1598" s="262"/>
      <c r="BO1598" s="262"/>
      <c r="BP1598" s="262"/>
      <c r="BQ1598" s="262"/>
      <c r="BR1598" s="270"/>
      <c r="BS1598" s="270"/>
      <c r="BT1598" s="270"/>
      <c r="BU1598" s="270"/>
      <c r="BV1598" s="270"/>
      <c r="BW1598" s="270"/>
      <c r="BX1598" s="256"/>
      <c r="BY1598" s="256"/>
      <c r="BZ1598" s="256"/>
      <c r="CA1598" s="267"/>
      <c r="CB1598" s="267"/>
      <c r="CC1598" s="274"/>
      <c r="CD1598" s="267"/>
      <c r="CE1598" s="267"/>
      <c r="CF1598" s="267"/>
      <c r="CG1598" s="267"/>
      <c r="CH1598" s="267"/>
      <c r="CI1598" s="267"/>
      <c r="CJ1598" s="267"/>
      <c r="CK1598" s="267"/>
      <c r="CL1598" s="265"/>
      <c r="CM1598" s="272"/>
      <c r="CN1598" s="264"/>
      <c r="CO1598" s="200"/>
      <c r="CP1598" s="226"/>
      <c r="CQ1598" s="226"/>
      <c r="CR1598" s="226"/>
      <c r="CS1598" s="201"/>
      <c r="CT1598" s="201"/>
      <c r="CU1598" s="201"/>
      <c r="CV1598" s="201"/>
      <c r="CW1598" s="201"/>
      <c r="CX1598" s="201"/>
      <c r="CY1598" s="201"/>
      <c r="CZ1598" s="201"/>
      <c r="DA1598" s="201"/>
    </row>
    <row r="1599" spans="1:105" s="120" customFormat="1" ht="15" customHeight="1">
      <c r="A1599" s="228"/>
      <c r="B1599" s="400"/>
      <c r="C1599" s="403"/>
      <c r="D1599" s="237"/>
      <c r="E1599" s="237"/>
      <c r="F1599" s="244"/>
      <c r="G1599" s="123">
        <v>3.9</v>
      </c>
      <c r="H1599" s="85"/>
      <c r="I1599" s="85"/>
      <c r="J1599" s="85"/>
      <c r="K1599" s="85"/>
      <c r="L1599" s="85"/>
      <c r="M1599" s="85"/>
      <c r="N1599" s="85"/>
      <c r="O1599" s="85"/>
      <c r="P1599" s="85"/>
      <c r="Q1599" s="85"/>
      <c r="R1599" s="85"/>
      <c r="S1599" s="85"/>
      <c r="T1599" s="85"/>
      <c r="U1599" s="85"/>
      <c r="V1599" s="85"/>
      <c r="W1599" s="85"/>
      <c r="X1599" s="85"/>
      <c r="Y1599" s="85"/>
      <c r="Z1599" s="85"/>
      <c r="AA1599" s="85"/>
      <c r="AB1599" s="85"/>
      <c r="AC1599" s="81"/>
      <c r="AD1599" s="81"/>
      <c r="AE1599" s="81"/>
      <c r="AF1599" s="81"/>
      <c r="AG1599" s="81"/>
      <c r="AH1599" s="81"/>
      <c r="AI1599" s="81"/>
      <c r="AJ1599" s="81"/>
      <c r="AK1599" s="81"/>
      <c r="AL1599" s="81"/>
      <c r="AM1599" s="240"/>
      <c r="AN1599" s="240"/>
      <c r="AO1599" s="240"/>
      <c r="AP1599" s="240"/>
      <c r="AQ1599" s="240"/>
      <c r="AR1599" s="240"/>
      <c r="AS1599" s="240"/>
      <c r="AT1599" s="256"/>
      <c r="AU1599" s="256"/>
      <c r="AV1599" s="259"/>
      <c r="AW1599" s="259"/>
      <c r="AX1599" s="256"/>
      <c r="AY1599" s="256"/>
      <c r="AZ1599" s="256"/>
      <c r="BA1599" s="256"/>
      <c r="BB1599" s="256"/>
      <c r="BC1599" s="256"/>
      <c r="BD1599" s="256"/>
      <c r="BE1599" s="256"/>
      <c r="BF1599" s="256"/>
      <c r="BG1599" s="256"/>
      <c r="BH1599" s="256"/>
      <c r="BI1599" s="256"/>
      <c r="BJ1599" s="256"/>
      <c r="BK1599" s="256"/>
      <c r="BL1599" s="262"/>
      <c r="BM1599" s="262"/>
      <c r="BN1599" s="262"/>
      <c r="BO1599" s="262"/>
      <c r="BP1599" s="262"/>
      <c r="BQ1599" s="262"/>
      <c r="BR1599" s="270"/>
      <c r="BS1599" s="270"/>
      <c r="BT1599" s="270"/>
      <c r="BU1599" s="270"/>
      <c r="BV1599" s="270"/>
      <c r="BW1599" s="270"/>
      <c r="BX1599" s="256"/>
      <c r="BY1599" s="256"/>
      <c r="BZ1599" s="256"/>
      <c r="CA1599" s="267"/>
      <c r="CB1599" s="267"/>
      <c r="CC1599" s="274"/>
      <c r="CD1599" s="267"/>
      <c r="CE1599" s="267"/>
      <c r="CF1599" s="267"/>
      <c r="CG1599" s="267"/>
      <c r="CH1599" s="267"/>
      <c r="CI1599" s="267"/>
      <c r="CJ1599" s="267"/>
      <c r="CK1599" s="267"/>
      <c r="CL1599" s="265"/>
      <c r="CM1599" s="272"/>
      <c r="CN1599" s="264"/>
      <c r="CO1599" s="200"/>
      <c r="CP1599" s="226"/>
      <c r="CQ1599" s="226"/>
      <c r="CR1599" s="226"/>
      <c r="CS1599" s="201"/>
      <c r="CT1599" s="201"/>
      <c r="CU1599" s="201"/>
      <c r="CV1599" s="201"/>
      <c r="CW1599" s="201"/>
      <c r="CX1599" s="201"/>
      <c r="CY1599" s="201"/>
      <c r="CZ1599" s="201"/>
      <c r="DA1599" s="201"/>
    </row>
    <row r="1600" spans="1:105" s="120" customFormat="1" ht="15" customHeight="1">
      <c r="A1600" s="229"/>
      <c r="B1600" s="401"/>
      <c r="C1600" s="404"/>
      <c r="D1600" s="238"/>
      <c r="E1600" s="238"/>
      <c r="F1600" s="245" t="s">
        <v>83</v>
      </c>
      <c r="G1600" s="352"/>
      <c r="H1600" s="82"/>
      <c r="I1600" s="82"/>
      <c r="J1600" s="82"/>
      <c r="K1600" s="82"/>
      <c r="L1600" s="82"/>
      <c r="M1600" s="82"/>
      <c r="N1600" s="82"/>
      <c r="O1600" s="82"/>
      <c r="P1600" s="82"/>
      <c r="Q1600" s="82"/>
      <c r="R1600" s="82"/>
      <c r="S1600" s="82"/>
      <c r="T1600" s="82"/>
      <c r="U1600" s="82"/>
      <c r="V1600" s="82"/>
      <c r="W1600" s="82"/>
      <c r="X1600" s="82"/>
      <c r="Y1600" s="82">
        <v>0.5</v>
      </c>
      <c r="Z1600" s="82"/>
      <c r="AA1600" s="82"/>
      <c r="AB1600" s="82"/>
      <c r="AC1600" s="35"/>
      <c r="AD1600" s="35">
        <v>1</v>
      </c>
      <c r="AE1600" s="35"/>
      <c r="AF1600" s="35"/>
      <c r="AG1600" s="35"/>
      <c r="AH1600" s="35"/>
      <c r="AI1600" s="35"/>
      <c r="AJ1600" s="35"/>
      <c r="AK1600" s="35"/>
      <c r="AL1600" s="35"/>
      <c r="AM1600" s="241"/>
      <c r="AN1600" s="241"/>
      <c r="AO1600" s="241"/>
      <c r="AP1600" s="241"/>
      <c r="AQ1600" s="241"/>
      <c r="AR1600" s="241"/>
      <c r="AS1600" s="241"/>
      <c r="AT1600" s="257"/>
      <c r="AU1600" s="257"/>
      <c r="AV1600" s="260"/>
      <c r="AW1600" s="260"/>
      <c r="AX1600" s="257"/>
      <c r="AY1600" s="257"/>
      <c r="AZ1600" s="257"/>
      <c r="BA1600" s="257"/>
      <c r="BB1600" s="257"/>
      <c r="BC1600" s="257"/>
      <c r="BD1600" s="257"/>
      <c r="BE1600" s="257"/>
      <c r="BF1600" s="257"/>
      <c r="BG1600" s="257"/>
      <c r="BH1600" s="257"/>
      <c r="BI1600" s="257"/>
      <c r="BJ1600" s="257"/>
      <c r="BK1600" s="257"/>
      <c r="BL1600" s="263"/>
      <c r="BM1600" s="263"/>
      <c r="BN1600" s="263"/>
      <c r="BO1600" s="263"/>
      <c r="BP1600" s="263"/>
      <c r="BQ1600" s="263"/>
      <c r="BR1600" s="271"/>
      <c r="BS1600" s="271"/>
      <c r="BT1600" s="271"/>
      <c r="BU1600" s="271"/>
      <c r="BV1600" s="271"/>
      <c r="BW1600" s="271"/>
      <c r="BX1600" s="257"/>
      <c r="BY1600" s="257"/>
      <c r="BZ1600" s="257"/>
      <c r="CA1600" s="268"/>
      <c r="CB1600" s="268"/>
      <c r="CC1600" s="275"/>
      <c r="CD1600" s="268"/>
      <c r="CE1600" s="268"/>
      <c r="CF1600" s="268"/>
      <c r="CG1600" s="268"/>
      <c r="CH1600" s="268"/>
      <c r="CI1600" s="268"/>
      <c r="CJ1600" s="268"/>
      <c r="CK1600" s="268"/>
      <c r="CL1600" s="265"/>
      <c r="CM1600" s="272"/>
      <c r="CN1600" s="264"/>
      <c r="CO1600" s="200"/>
      <c r="CP1600" s="226"/>
      <c r="CQ1600" s="226"/>
      <c r="CR1600" s="226"/>
      <c r="CS1600" s="201"/>
      <c r="CT1600" s="201"/>
      <c r="CU1600" s="201"/>
      <c r="CV1600" s="201"/>
      <c r="CW1600" s="201"/>
      <c r="CX1600" s="201"/>
      <c r="CY1600" s="201"/>
      <c r="CZ1600" s="201"/>
      <c r="DA1600" s="201"/>
    </row>
    <row r="1601" spans="1:105" s="120" customFormat="1" ht="15" customHeight="1">
      <c r="A1601" s="227">
        <f t="shared" ref="A1601" si="596">A1593+1</f>
        <v>198</v>
      </c>
      <c r="B1601" s="399" t="s">
        <v>1415</v>
      </c>
      <c r="C1601" s="402" t="s">
        <v>1423</v>
      </c>
      <c r="D1601" s="236" t="s">
        <v>1416</v>
      </c>
      <c r="E1601" s="236" t="s">
        <v>1319</v>
      </c>
      <c r="F1601" s="253" t="s">
        <v>80</v>
      </c>
      <c r="G1601" s="351"/>
      <c r="H1601" s="82" t="s">
        <v>57</v>
      </c>
      <c r="I1601" s="82"/>
      <c r="J1601" s="82" t="s">
        <v>57</v>
      </c>
      <c r="K1601" s="82" t="s">
        <v>57</v>
      </c>
      <c r="L1601" s="82" t="s">
        <v>57</v>
      </c>
      <c r="M1601" s="82" t="s">
        <v>57</v>
      </c>
      <c r="N1601" s="82" t="s">
        <v>57</v>
      </c>
      <c r="O1601" s="82"/>
      <c r="P1601" s="82" t="s">
        <v>57</v>
      </c>
      <c r="Q1601" s="82" t="s">
        <v>57</v>
      </c>
      <c r="R1601" s="82" t="s">
        <v>57</v>
      </c>
      <c r="S1601" s="82" t="s">
        <v>57</v>
      </c>
      <c r="T1601" s="82" t="s">
        <v>57</v>
      </c>
      <c r="U1601" s="82" t="s">
        <v>57</v>
      </c>
      <c r="V1601" s="82"/>
      <c r="W1601" s="82" t="s">
        <v>58</v>
      </c>
      <c r="X1601" s="82" t="s">
        <v>58</v>
      </c>
      <c r="Y1601" s="82" t="s">
        <v>58</v>
      </c>
      <c r="Z1601" s="82" t="s">
        <v>58</v>
      </c>
      <c r="AA1601" s="82" t="s">
        <v>58</v>
      </c>
      <c r="AB1601" s="82" t="s">
        <v>58</v>
      </c>
      <c r="AC1601" s="82"/>
      <c r="AD1601" s="82" t="s">
        <v>58</v>
      </c>
      <c r="AE1601" s="82" t="s">
        <v>58</v>
      </c>
      <c r="AF1601" s="82" t="s">
        <v>58</v>
      </c>
      <c r="AG1601" s="82" t="s">
        <v>58</v>
      </c>
      <c r="AH1601" s="82" t="s">
        <v>58</v>
      </c>
      <c r="AI1601" s="82" t="s">
        <v>1443</v>
      </c>
      <c r="AJ1601" s="82"/>
      <c r="AK1601" s="82" t="s">
        <v>57</v>
      </c>
      <c r="AL1601" s="82" t="s">
        <v>57</v>
      </c>
      <c r="AM1601" s="239">
        <f>COUNTIF(H1601:AL1601,"PH")+COUNTIF(H1601:AL1601,"PH/L")+COUNTIF(H1601:AL1601,"PM")</f>
        <v>0</v>
      </c>
      <c r="AN1601" s="239">
        <f>COUNTIF(H1601:AL1601,"PD")+COUNTIF(H1601:AL1601,"PDD")+COUNTIF(H1601:AL1601,"P/DS")/2+COUNTIF(H1601:AL1601,"PMD")</f>
        <v>14.5</v>
      </c>
      <c r="AO1601" s="239">
        <f>COUNTIF(H1601:AL1601,"PN")+COUNTIF(H1601:AL1601,"P/NS")/2+COUNTIF(H1601:AL1601,"PH")+COUNTIF(H1601:AL1601,"PH/F")/2+COUNTIF(H1601:AL1601,"PH/L")/2+COUNTIF(H1601:AL1601,"PM")</f>
        <v>11</v>
      </c>
      <c r="AP1601" s="239">
        <f>COUNTIF(H1601:AL1601,"BH")+COUNTIF(H1601:AL1601,"AL/BL")+COUNTIF(H1601:AL1601,"UL/BL")+COUNTIF(H1601:AL1601,"BM")</f>
        <v>0</v>
      </c>
      <c r="AQ1601" s="239">
        <f>COUNTIF(H1601:AL1601,"DS")+COUNTIF(H1601:AL1601,"AL/DS")/2+COUNTIF(H1601:AL1601,"UL/DS")/2+COUNTIF(H1601:AL1601,"CT")+COUNTIF(H1601:AL1601,"MD")</f>
        <v>0</v>
      </c>
      <c r="AR1601" s="239">
        <f>COUNTIF(H1601:AL1601,"NS")+COUNTIF(H1601:AL1601,"AL/NS")/2+COUNTIF(H1601:AL1601,"UL/NS")/2+COUNTIF(H1601:AL1601,"BH")+COUNTIF(H1601:AL1601,"AL/BF")/2+COUNTIF(H1601:AL1601,"AL/BL")/2+COUNTIF(H1601:AL1601,"UL/BL")/2+COUNTIF(H1601:AL1601,"UL/BF")/2+COUNTIF(H1601:AL1601,"BM")</f>
        <v>0</v>
      </c>
      <c r="AS1601" s="239">
        <f>COUNTIF(H1601:AL1601,"AL")+COUNTIF(H1601:AL1601,"AL/DS")/2+COUNTIF(H1601:AL1601,"AL/NS")/2+COUNTIF(H1601:AL1601,"NH")+COUNTIF(H1601:AL1601,"SL")+COUNTIF(H1601:AL1601,"NHD")+COUNTIF(H1601:AL1601,"B")+COUNTIF(H1601:AL1601,"HL")+COUNTIF(H1601:AL1601,"AL/BF")/2+COUNTIF(H1601:AL1601,"AL/BL")/2</f>
        <v>0</v>
      </c>
      <c r="AT1601" s="255">
        <f>COUNTIF(H1601:AL1601,"PD")+COUNTIF(H1601:AL1601,"PN")+COUNTIF(H1601:AL1601,"P/DS")/2+COUNTIF(H1601:AL1601,"P/NS")/2+COUNTIF(H1601:AL1601,"DS")+COUNTIF(H1601:AL1601,"NS")+COUNTIF(H1601:AL1601,"AL")+COUNTIF(H1601:AL1601,"AL/DS")+COUNTIF(H1601:AL1601,"AL/NS")+COUNTIF(H1601:AL1601,"NH")+COUNTIF(H1601:AL1601,"SL")+COUNTIF(H1601:AL1601,"UL/DS")/2+COUNTIF(H1601:AL1601,"UL/NS")/2+COUNTIF(H1601:AL1601,"CT")+COUNTIF(H1601:AL1601,"NHD")+COUNTIF(H1601:AL1601,"PDD")+COUNTIF(H1601:AL1601,"B")+COUNTIF(H1601:AL1601,"HL")+COUNTIF(H1601:AL1601,"PH")+COUNTIF(H1601:AL1601,"BH")+COUNTIF(H1601:AL1601,"AL/BF")+COUNTIF(H1601:AL1601,"AL/BL")+COUNTIF(H1601:AL1601,"UL/BF")/2+COUNTIF(H1601:AL1601,"UL/BL")/2+COUNTIF(H1601:AL1601,"PH/F")/2+COUNTIF(H1601:AL1601,"PH/L")/2+COUNTIF(H1601:AL1601,"MD")+COUNTIF(H1601:AL1601,"PMD")+COUNTIF(H1601:AL1601,"PM")+COUNTIF(H1601:AL1601,"BM")</f>
        <v>25.5</v>
      </c>
      <c r="AU1601" s="255">
        <f>COUNTIF(H1601:AL1601,"P/DS")/2+COUNTIF(H1601:AL1601,"P/NS")/2+COUNTIF(H1601:AL1601,"IL")+COUNTIF(H1601:AL1601,"NL")+COUNTIF(H1601:AL1601,"UL")+COUNTIF(H1601:AL1601,"UL/DS")/2+COUNTIF(H1601:AL1601,"UL/NS")/2+COUNTIF(H1601:AL1601,"KT")+COUNTIF(H1601:AL1601,"UL/BF")/2+COUNTIF(H1601:AL1601,"UL/BL")/2+COUNTIF(H1601:AL1601,"PH/F")/2+COUNTIF(H1601:AL1601,"PH/L")/2+COUNTIF(H1601:AL1601,"NB")</f>
        <v>0.5</v>
      </c>
      <c r="AV1601" s="258">
        <f>COUNTIF(H1601:AL1601,"PN")+COUNTIF(H1601:AL1601,"TVD")+COUNTIF(H1601:AL1601,"PH")+COUNTIF(H1601:AL1601,"PM")+COUNTIF(H1601:AL1601,"PDD")-COUNTIFS(H1601:AL1601,"PN",H1608:AL1608,"&gt;=3")-COUNTIFS(H1601:AL1601,"PM",H1608:AL1608,"&gt;=3")</f>
        <v>11</v>
      </c>
      <c r="AW1601" s="258">
        <f>COUNTIF(H1601:AL1601,"NS")+COUNTIF(H1601:AL1601,"D")+COUNTIF(H1601:AL1601,"BH")+COUNTIF(H1601:AL1601,"NHD")+COUNTIF(H1601:AL1601,"BM")-COUNTIFS(H1601:AL1601,"NS",H1608:AL1608,"&gt;=3")-COUNTIFS(H1601:AL1601,"BH",H1608:AL1608,"&gt;=3")-COUNTIFS(H1601:AL1601,"BM",H1608:AL1608,"&gt;=3")</f>
        <v>0</v>
      </c>
      <c r="AX1601" s="255">
        <f>COUNTIF(H1601:AL1601,"AL")+COUNTIF(H1601:AL1601,"AL/DS")/2+COUNTIF(H1601:AL1601,"AL/NS")/2+COUNTIF(H1601:AL1601,"AL/BF")+COUNTIF(H1601:AL1601,"AL/BL")/2</f>
        <v>0</v>
      </c>
      <c r="AY1601" s="255">
        <f>COUNTIF(H1601:AL1601,"SL")</f>
        <v>0</v>
      </c>
      <c r="AZ1601" s="255">
        <f>COUNTIF(H1601:AL1601,"NH")</f>
        <v>0</v>
      </c>
      <c r="BA1601" s="255">
        <f>COUNTIF(H1601:AL1601,"HL")</f>
        <v>0</v>
      </c>
      <c r="BB1601" s="255">
        <f>COUNTIF(G1601:AL1601,"P/DS")/2+COUNTIF(G1601:AL1601,"P/NS")/2+COUNTIF(G1601:AL1601,"UL")+COUNTIF(G1601:AL1601,"UL/DS")/2+COUNTIF(G1601:AL1601,"UL/NS")/2+COUNTIF(G1601:AL1601,"UL/BL")/2+COUNTIF(G1601:AL1601,"UL/BF")/2+COUNTIF(G1601:AL1601,"PH/F")/2+COUNTIF(G1601:AL1601,"PH/L")/2</f>
        <v>0.5</v>
      </c>
      <c r="BC1601" s="255">
        <f>COUNTIF(H1601:AL1601,"NB")</f>
        <v>0</v>
      </c>
      <c r="BD1601" s="255">
        <f>COUNTIF(H1601:AL1601,"NL")</f>
        <v>0</v>
      </c>
      <c r="BE1601" s="255">
        <f>COUNTIF(H1601:AL1601,"IL")</f>
        <v>0</v>
      </c>
      <c r="BF1601" s="255">
        <f>COUNTIF(H1601:AL1601,"KT")</f>
        <v>0</v>
      </c>
      <c r="BG1601" s="255">
        <f>COUNTIF(H1601:AL1601,"L70")</f>
        <v>0</v>
      </c>
      <c r="BH1601" s="255">
        <f>COUNTIF(H1601:AL1601,"MD")</f>
        <v>0</v>
      </c>
      <c r="BI1601" s="255">
        <f>COUNTIF(H1601:AL1601,"PMD")</f>
        <v>0</v>
      </c>
      <c r="BJ1601" s="255">
        <f>COUNTIF(H1601:AL1601,"PM")</f>
        <v>0</v>
      </c>
      <c r="BK1601" s="255">
        <f>COUNTIF(H1601:AL1601,"BM")</f>
        <v>0</v>
      </c>
      <c r="BL1601" s="261">
        <f>SUMIF(H1601:AL1601,"PD",H1602:AL1602)+SUMIF(H1601:AL1601,"PN",H1602:AL1602)+SUMIF(H1601:AL1601,"P/DS",H1602:AL1602)+SUMIF(H1601:AL1601,"PN/F",H1602:AL1602)+SUMIF(H1601:AL1601,"PN/L",H1602:AL1602)+SUMIF(H1601:AL1601,"TV",H1602:AL1602)+SUMIF(H1601:AL1601,"TVD",H1602:AL1602)+SUMIF(H1601:AL1601,"PDD",H1602:AL1602)</f>
        <v>17.5</v>
      </c>
      <c r="BM1601" s="261">
        <f>SUMIF(H1601:AL1601,"PD",H1603:AL1603)+SUMIF(H1601:AL1601,"PN",H1603:AL1603)+SUMIF(H1601:AL1601,"P/DS",H1603:AL1603)+SUMIF(H1601:AL1601,"PN/F",H1603:AL1603)+SUMIF(H1601:AL1601,"PN/L",H1603:AL1603)+SUMIF(H1601:AL1601,"TV",H1603:AL1603)+SUMIF(H1601:AL1601,"TVD",H1603:AL1603)+SUMIF(H1601:AL1601,"PDD",H1603:AL1603)+SUMIF(H1601:AL1601,"PMD",H1603:AL1603)</f>
        <v>0</v>
      </c>
      <c r="BN1601" s="261">
        <f>SUMIF(H1601:AL1601,"PD",H1604:AL1604)+SUMIF(H1601:AL1601,"PN",H1604:AL1604)+SUMIF(H1601:AL1601,"P/DS",H1604:AL1604)+SUMIF(H1601:AL1601,"PN/F",H1604:AL1604)+SUMIF(H1601:AL1601,"PN/L",H1604:AL1604)+SUMIF(H1601:AL1601,"TV",H1604:AL1604)+SUMIF(H1601:AL1601,"TVD",H1604:AL1604)</f>
        <v>0</v>
      </c>
      <c r="BO1601" s="261">
        <f>SUMIF(H1601:AL1601,"PD",H1605:AL1605)+SUMIF(H1601:AL1601,"PN",H1605:AL1605)+SUMIF(H1601:AL1601,"P/DS",H1605:AL1605)+SUMIF(H1601:AL1601,"PN/F",H1605:AL1605)+SUMIF(H1601:AL1601,"PN/L",H1605:AL1605)+SUMIF(H1601:AL1601,"TV",H1605:AL1605)+SUMIF(H1601:AL1601,"TVD",H1605:AL1605)</f>
        <v>0</v>
      </c>
      <c r="BP1601" s="261">
        <f>SUMIF(H1601:AL1601,"PD",H1606:AL1606)+SUMIF(H1601:AL1601,"PN",H1606:AL1606)+SUMIF(H1601:AL1601,"P/DS",H1606:AL1606)+SUMIF(H1601:AL1601,"PN/F",H1606:AL1606)+SUMIF(H1601:AL1601,"PN/L",H1606:AL1606)+SUMIF(H1601:AL1601,"TV",H1606:AL1606)+SUMIF(H1601:AL1601,"TVD",H1606:AL1606)+SUMIF(H1601:AL1601,"PDD",H1606:AL1606)+SUMIF(H1601:AL1601,"PH",H1606:AL1606)+SUMIF(H1601:AL1601,"PM",H1606:AL1606)</f>
        <v>0</v>
      </c>
      <c r="BQ1601" s="261">
        <f>SUMIF(H1601:AL1601,"PD",H1607:AL1607)+SUMIF(H1601:AL1601,"PN",H1607:AL1607)+SUMIF(H1601:AL1601,"P/DS",H1607:AL1607)+SUMIF(H1601:AL1601,"PN/F",H1607:AL1607)+SUMIF(H1601:AL1601,"PN/L",H1607:AL1607)+SUMIF(H1601:AL1601,"TV",H1607:AL1607)+SUMIF(H1601:AL1601,"TVD",H1607:AL1607)+SUMIF(H1601:AL1601,"PDD",H1607:AL1607)+SUMIF(H1601:AL1601,"PH",H1607:AL1607)+SUMIF(H1601:AL1601,"PM",H1607:AL1607)</f>
        <v>0</v>
      </c>
      <c r="BR1601" s="269">
        <f>SUM(H1602:AL1602)-BL1601</f>
        <v>0</v>
      </c>
      <c r="BS1601" s="269">
        <f>SUM(H1603:AL1603)-BM1601</f>
        <v>0</v>
      </c>
      <c r="BT1601" s="269">
        <f>SUM(H1604:AL1604)-BN1601</f>
        <v>0</v>
      </c>
      <c r="BU1601" s="269">
        <f>SUM(H1605:AL1605)-BO1601</f>
        <v>0</v>
      </c>
      <c r="BV1601" s="269">
        <f>SUM(H1606:AL1606)-BP1601</f>
        <v>0</v>
      </c>
      <c r="BW1601" s="269">
        <f>SUM(H1607:AL1607)-BQ1601</f>
        <v>0</v>
      </c>
      <c r="BX1601" s="255">
        <f>SUMIF(H1601:AL1601,"PD",H1608:AL1608)+SUMIF(H1601:AL1601,"PN",H1608:AL1608)+SUMIF(H1601:AL1601,"P/DS",H1608:AL1608)+SUMIF(H1601:AL1601,"PN/F",H1608:AL1608)+SUMIF(H1601:AL1601,"PN/L",H1608:AL1608)</f>
        <v>0</v>
      </c>
      <c r="BY1601" s="255">
        <f>SUM(H1608:AL1608)-BX1601</f>
        <v>0</v>
      </c>
      <c r="BZ1601" s="255">
        <f t="shared" ref="BZ1601" si="597">+SUM(BL1601:BW1608)</f>
        <v>17.5</v>
      </c>
      <c r="CA1601" s="266">
        <f>(COUNTIFS(H1601:AL1601,"PD",H1602:AL1602,"&gt;=2"))*0.5-IF(CN1601="VP",COUNTIFS($H$16:$AL$16,"SAT",H1601:AL1601,"PD",H1602:AL1602,"&gt;=2"))*0.5</f>
        <v>3.5</v>
      </c>
      <c r="CB1601" s="266">
        <f>(COUNTIFS(H1601:AL1601,"PN",H1603:AL1603,"&gt;=0.5",H1602:AL1602,"&gt;=1.5"))*0.5+COUNTIFS(H1601:AL1601,"PDD",H1603:AL1603,"&gt;=0.5",H1602:AL1602,"&gt;=1.5")*0.5</f>
        <v>0</v>
      </c>
      <c r="CC1601" s="273">
        <f>(COUNTIFS(H1601:AL1601,"TV",H1603:AL1603,"&gt;=10"))*0.5+(COUNTIFS(H1601:AL1601,"PMD",H1603:AL1603,"&gt;=2"))*0.5</f>
        <v>0</v>
      </c>
      <c r="CD1601" s="266">
        <f>(COUNTIFS(H1601:AL1601,"TVD",H1605:AL1605,"&gt;=6.5",H1603:AL1603,"&gt;=3.5"))*0.5</f>
        <v>0</v>
      </c>
      <c r="CE1601" s="266">
        <f>(COUNTIFS(H1601:AL1601,"PD",H1606:AL1606,"&gt;=10"))*0.5</f>
        <v>0</v>
      </c>
      <c r="CF1601" s="266">
        <f>(COUNTIFS(H1601:AL1601,"PDD",H1606:AL1606,"&gt;=3.5",H1607:AL1607,"&gt;=6.5")+COUNTIFS(H1601:AL1601,"PH",H1607:AL1607,"&gt;=0.5",H1606:AL1606,"&gt;=1.5")+COUNTIFS(H1601:AL1601,"PM",H1607:AL1607,"&gt;=0.5",H1606:AL1606,"&gt;=1.5"))*0.5</f>
        <v>0</v>
      </c>
      <c r="CG1601" s="266">
        <f>(COUNTIFS(H1601:AL1601,"DS",H1602:AL1602,"&gt;=2")+COUNTIFS(H1601:AL1601,"AL/DS",H1602:AL1602,"&gt;=2"))*0.5-IF(CN1601="VP",COUNTIFS($H$16:$AL$16,"SAT",H1601:AL1601,"DS",H1602:AL1602,"&gt;=2"))*0.5</f>
        <v>0</v>
      </c>
      <c r="CH1601" s="266">
        <f>(COUNTIFS(H1601:AL1601,"NS",H1603:AL1603,"&gt;=0.5",H1602:AL1602,"&gt;=1.5")+COUNTIFS(H1601:AL1601,"AL/NS",H1603:AL1603,"&gt;=0.5",H1602:AL1602,"&gt;=1.5")+COUNTIFS(H1601:AL1601,"NHD",H1603:AL1603,"&gt;=4.5",H1606:AL1606,"&gt;=2",H1602:AL1602,"&gt;=1.5"))*0.5</f>
        <v>0</v>
      </c>
      <c r="CI1601" s="266">
        <f>(COUNTIF(H1603:AL1603,"&gt;=10")+COUNTIFS(H1601:AL1601,"MD",H1603:AL1603,"&gt;=2")-COUNTIFS(H1601:AL1601,"TV",H1603:AL1603,"&gt;=10"))*0.5</f>
        <v>0</v>
      </c>
      <c r="CJ1601" s="266">
        <f>(COUNTIFS(H1601:AL1601,"D",H1605:AL1605,"&gt;=6.5",H1603:AL1603,"&gt;=3.5"))*0.5</f>
        <v>0</v>
      </c>
      <c r="CK1601" s="266">
        <f>(COUNTIF(H1606:AL1606,"&gt;=10")-COUNTIFS(H1601:AL1601,"PD",H1606:AL1606,"&gt;=10"))*0.5</f>
        <v>0</v>
      </c>
      <c r="CL1601" s="265">
        <f>(COUNTIFS(H1601:AL1601,"NHD",H1606:AL1606,"&gt;=3.5",H1607:AL1607,"&gt;=6.5")+COUNTIFS(H1601:AL1601,"BH",H1606:AL1606,"&gt;=1.5",H1607:AL1607,"&gt;=0.5")+COUNTIFS(H1601:AL1601,"BM",H1606:AL1606,"&gt;=1.5",H1607:AL1607,"&gt;=0.5")+COUNTIFS(H1601:AL1601,"D",H1606:AL1606,"&gt;=1.5",H1607:AL1607,"&gt;=0.5"))*0.5</f>
        <v>0</v>
      </c>
      <c r="CM1601" s="272"/>
      <c r="CN1601" s="264" t="s">
        <v>723</v>
      </c>
      <c r="CO1601" s="180">
        <f t="shared" ref="CO1601" si="598">+AM1601+AN1601+AO1601+AP1601+AQ1601+AR1601+AS1601+AU1601+BG1601</f>
        <v>26</v>
      </c>
      <c r="CP1601" s="225">
        <f>+SUM(I1602:I1607)-I1608</f>
        <v>0</v>
      </c>
      <c r="CQ1601" s="225">
        <f>+SUM(J1602:J1607)-J1608</f>
        <v>2.5</v>
      </c>
      <c r="CR1601" s="225">
        <f>+SUM(K1602:K1607)-K1608</f>
        <v>2.5</v>
      </c>
      <c r="CS1601" s="181"/>
      <c r="CT1601" s="181"/>
      <c r="CU1601" s="181"/>
      <c r="CV1601" s="181"/>
      <c r="CW1601" s="181"/>
      <c r="CX1601" s="181"/>
      <c r="CY1601" s="181"/>
      <c r="CZ1601" s="181"/>
      <c r="DA1601" s="181"/>
    </row>
    <row r="1602" spans="1:105" s="120" customFormat="1" ht="15" customHeight="1">
      <c r="A1602" s="228"/>
      <c r="B1602" s="400"/>
      <c r="C1602" s="403"/>
      <c r="D1602" s="237"/>
      <c r="E1602" s="237"/>
      <c r="F1602" s="242" t="s">
        <v>82</v>
      </c>
      <c r="G1602" s="121">
        <v>1.5</v>
      </c>
      <c r="H1602" s="83"/>
      <c r="I1602" s="83"/>
      <c r="J1602" s="83">
        <v>2.5</v>
      </c>
      <c r="K1602" s="83">
        <v>2.5</v>
      </c>
      <c r="L1602" s="83">
        <v>2.5</v>
      </c>
      <c r="M1602" s="83">
        <v>2.5</v>
      </c>
      <c r="N1602" s="83"/>
      <c r="O1602" s="83"/>
      <c r="P1602" s="83">
        <v>2.5</v>
      </c>
      <c r="Q1602" s="83"/>
      <c r="R1602" s="83">
        <v>2.5</v>
      </c>
      <c r="S1602" s="83">
        <v>2.5</v>
      </c>
      <c r="T1602" s="83"/>
      <c r="U1602" s="83"/>
      <c r="V1602" s="83"/>
      <c r="W1602" s="83"/>
      <c r="X1602" s="83"/>
      <c r="Y1602" s="83"/>
      <c r="Z1602" s="83"/>
      <c r="AA1602" s="83"/>
      <c r="AB1602" s="83"/>
      <c r="AC1602" s="79"/>
      <c r="AD1602" s="79"/>
      <c r="AE1602" s="79"/>
      <c r="AF1602" s="79"/>
      <c r="AG1602" s="79"/>
      <c r="AH1602" s="79"/>
      <c r="AI1602" s="79"/>
      <c r="AJ1602" s="79"/>
      <c r="AK1602" s="79"/>
      <c r="AL1602" s="79"/>
      <c r="AM1602" s="240"/>
      <c r="AN1602" s="240"/>
      <c r="AO1602" s="240"/>
      <c r="AP1602" s="240"/>
      <c r="AQ1602" s="240"/>
      <c r="AR1602" s="240"/>
      <c r="AS1602" s="240"/>
      <c r="AT1602" s="256"/>
      <c r="AU1602" s="256"/>
      <c r="AV1602" s="259"/>
      <c r="AW1602" s="259"/>
      <c r="AX1602" s="256"/>
      <c r="AY1602" s="256"/>
      <c r="AZ1602" s="256"/>
      <c r="BA1602" s="256"/>
      <c r="BB1602" s="256"/>
      <c r="BC1602" s="256"/>
      <c r="BD1602" s="256"/>
      <c r="BE1602" s="256"/>
      <c r="BF1602" s="256"/>
      <c r="BG1602" s="256"/>
      <c r="BH1602" s="256"/>
      <c r="BI1602" s="256"/>
      <c r="BJ1602" s="256"/>
      <c r="BK1602" s="256"/>
      <c r="BL1602" s="262"/>
      <c r="BM1602" s="262"/>
      <c r="BN1602" s="262"/>
      <c r="BO1602" s="262"/>
      <c r="BP1602" s="262"/>
      <c r="BQ1602" s="262"/>
      <c r="BR1602" s="270"/>
      <c r="BS1602" s="270"/>
      <c r="BT1602" s="270"/>
      <c r="BU1602" s="270"/>
      <c r="BV1602" s="270"/>
      <c r="BW1602" s="270"/>
      <c r="BX1602" s="256"/>
      <c r="BY1602" s="256"/>
      <c r="BZ1602" s="256"/>
      <c r="CA1602" s="267"/>
      <c r="CB1602" s="267"/>
      <c r="CC1602" s="274"/>
      <c r="CD1602" s="267"/>
      <c r="CE1602" s="267"/>
      <c r="CF1602" s="267"/>
      <c r="CG1602" s="267"/>
      <c r="CH1602" s="267"/>
      <c r="CI1602" s="267"/>
      <c r="CJ1602" s="267"/>
      <c r="CK1602" s="267"/>
      <c r="CL1602" s="265"/>
      <c r="CM1602" s="272"/>
      <c r="CN1602" s="264"/>
      <c r="CO1602" s="180"/>
      <c r="CP1602" s="226"/>
      <c r="CQ1602" s="226"/>
      <c r="CR1602" s="226"/>
      <c r="CS1602" s="181"/>
      <c r="CT1602" s="181"/>
      <c r="CU1602" s="181"/>
      <c r="CV1602" s="181"/>
      <c r="CW1602" s="181"/>
      <c r="CX1602" s="181"/>
      <c r="CY1602" s="181"/>
      <c r="CZ1602" s="181"/>
      <c r="DA1602" s="181"/>
    </row>
    <row r="1603" spans="1:105" s="120" customFormat="1" ht="15" customHeight="1">
      <c r="A1603" s="228"/>
      <c r="B1603" s="400"/>
      <c r="C1603" s="403"/>
      <c r="D1603" s="237"/>
      <c r="E1603" s="237"/>
      <c r="F1603" s="243"/>
      <c r="G1603" s="122">
        <v>2</v>
      </c>
      <c r="H1603" s="84"/>
      <c r="I1603" s="84"/>
      <c r="J1603" s="84"/>
      <c r="K1603" s="84"/>
      <c r="L1603" s="84"/>
      <c r="M1603" s="84"/>
      <c r="N1603" s="84"/>
      <c r="O1603" s="84"/>
      <c r="P1603" s="84"/>
      <c r="Q1603" s="84"/>
      <c r="R1603" s="84"/>
      <c r="S1603" s="84"/>
      <c r="T1603" s="84"/>
      <c r="U1603" s="84"/>
      <c r="V1603" s="84"/>
      <c r="W1603" s="84"/>
      <c r="X1603" s="84"/>
      <c r="Y1603" s="84"/>
      <c r="Z1603" s="84"/>
      <c r="AA1603" s="84"/>
      <c r="AB1603" s="84"/>
      <c r="AC1603" s="80"/>
      <c r="AD1603" s="80"/>
      <c r="AE1603" s="80"/>
      <c r="AF1603" s="80"/>
      <c r="AG1603" s="80"/>
      <c r="AH1603" s="80"/>
      <c r="AI1603" s="80"/>
      <c r="AJ1603" s="80"/>
      <c r="AK1603" s="80"/>
      <c r="AL1603" s="80"/>
      <c r="AM1603" s="240"/>
      <c r="AN1603" s="240"/>
      <c r="AO1603" s="240"/>
      <c r="AP1603" s="240"/>
      <c r="AQ1603" s="240"/>
      <c r="AR1603" s="240"/>
      <c r="AS1603" s="240"/>
      <c r="AT1603" s="256"/>
      <c r="AU1603" s="256"/>
      <c r="AV1603" s="259"/>
      <c r="AW1603" s="259"/>
      <c r="AX1603" s="256"/>
      <c r="AY1603" s="256"/>
      <c r="AZ1603" s="256"/>
      <c r="BA1603" s="256"/>
      <c r="BB1603" s="256"/>
      <c r="BC1603" s="256"/>
      <c r="BD1603" s="256"/>
      <c r="BE1603" s="256"/>
      <c r="BF1603" s="256"/>
      <c r="BG1603" s="256"/>
      <c r="BH1603" s="256"/>
      <c r="BI1603" s="256"/>
      <c r="BJ1603" s="256"/>
      <c r="BK1603" s="256"/>
      <c r="BL1603" s="262"/>
      <c r="BM1603" s="262"/>
      <c r="BN1603" s="262"/>
      <c r="BO1603" s="262"/>
      <c r="BP1603" s="262"/>
      <c r="BQ1603" s="262"/>
      <c r="BR1603" s="270"/>
      <c r="BS1603" s="270"/>
      <c r="BT1603" s="270"/>
      <c r="BU1603" s="270"/>
      <c r="BV1603" s="270"/>
      <c r="BW1603" s="270"/>
      <c r="BX1603" s="256"/>
      <c r="BY1603" s="256"/>
      <c r="BZ1603" s="256"/>
      <c r="CA1603" s="267"/>
      <c r="CB1603" s="267"/>
      <c r="CC1603" s="274"/>
      <c r="CD1603" s="267"/>
      <c r="CE1603" s="267"/>
      <c r="CF1603" s="267"/>
      <c r="CG1603" s="267"/>
      <c r="CH1603" s="267"/>
      <c r="CI1603" s="267"/>
      <c r="CJ1603" s="267"/>
      <c r="CK1603" s="267"/>
      <c r="CL1603" s="265"/>
      <c r="CM1603" s="272"/>
      <c r="CN1603" s="264"/>
      <c r="CO1603" s="180"/>
      <c r="CP1603" s="226"/>
      <c r="CQ1603" s="226"/>
      <c r="CR1603" s="226"/>
      <c r="CS1603" s="181"/>
      <c r="CT1603" s="181"/>
      <c r="CU1603" s="181"/>
      <c r="CV1603" s="181"/>
      <c r="CW1603" s="181"/>
      <c r="CX1603" s="181"/>
      <c r="CY1603" s="181"/>
      <c r="CZ1603" s="181"/>
      <c r="DA1603" s="181"/>
    </row>
    <row r="1604" spans="1:105" s="120" customFormat="1" ht="15" customHeight="1">
      <c r="A1604" s="228"/>
      <c r="B1604" s="400"/>
      <c r="C1604" s="403"/>
      <c r="D1604" s="237"/>
      <c r="E1604" s="237"/>
      <c r="F1604" s="243"/>
      <c r="G1604" s="122">
        <v>2.1</v>
      </c>
      <c r="H1604" s="84"/>
      <c r="I1604" s="84"/>
      <c r="J1604" s="84"/>
      <c r="K1604" s="84"/>
      <c r="L1604" s="84"/>
      <c r="M1604" s="84"/>
      <c r="N1604" s="84"/>
      <c r="O1604" s="84"/>
      <c r="P1604" s="84"/>
      <c r="Q1604" s="84"/>
      <c r="R1604" s="84"/>
      <c r="S1604" s="84"/>
      <c r="T1604" s="84"/>
      <c r="U1604" s="84"/>
      <c r="V1604" s="84"/>
      <c r="W1604" s="84"/>
      <c r="X1604" s="84"/>
      <c r="Y1604" s="84"/>
      <c r="Z1604" s="84"/>
      <c r="AA1604" s="84"/>
      <c r="AB1604" s="84"/>
      <c r="AC1604" s="80"/>
      <c r="AD1604" s="80"/>
      <c r="AE1604" s="80"/>
      <c r="AF1604" s="80"/>
      <c r="AG1604" s="80"/>
      <c r="AH1604" s="80"/>
      <c r="AI1604" s="80"/>
      <c r="AJ1604" s="80"/>
      <c r="AK1604" s="80"/>
      <c r="AL1604" s="80"/>
      <c r="AM1604" s="240"/>
      <c r="AN1604" s="240"/>
      <c r="AO1604" s="240"/>
      <c r="AP1604" s="240"/>
      <c r="AQ1604" s="240"/>
      <c r="AR1604" s="240"/>
      <c r="AS1604" s="240"/>
      <c r="AT1604" s="256"/>
      <c r="AU1604" s="256"/>
      <c r="AV1604" s="259"/>
      <c r="AW1604" s="259"/>
      <c r="AX1604" s="256"/>
      <c r="AY1604" s="256"/>
      <c r="AZ1604" s="256"/>
      <c r="BA1604" s="256"/>
      <c r="BB1604" s="256"/>
      <c r="BC1604" s="256"/>
      <c r="BD1604" s="256"/>
      <c r="BE1604" s="256"/>
      <c r="BF1604" s="256"/>
      <c r="BG1604" s="256"/>
      <c r="BH1604" s="256"/>
      <c r="BI1604" s="256"/>
      <c r="BJ1604" s="256"/>
      <c r="BK1604" s="256"/>
      <c r="BL1604" s="262"/>
      <c r="BM1604" s="262"/>
      <c r="BN1604" s="262"/>
      <c r="BO1604" s="262"/>
      <c r="BP1604" s="262"/>
      <c r="BQ1604" s="262"/>
      <c r="BR1604" s="270"/>
      <c r="BS1604" s="270"/>
      <c r="BT1604" s="270"/>
      <c r="BU1604" s="270"/>
      <c r="BV1604" s="270"/>
      <c r="BW1604" s="270"/>
      <c r="BX1604" s="256"/>
      <c r="BY1604" s="256"/>
      <c r="BZ1604" s="256"/>
      <c r="CA1604" s="267"/>
      <c r="CB1604" s="267"/>
      <c r="CC1604" s="274"/>
      <c r="CD1604" s="267"/>
      <c r="CE1604" s="267"/>
      <c r="CF1604" s="267"/>
      <c r="CG1604" s="267"/>
      <c r="CH1604" s="267"/>
      <c r="CI1604" s="267"/>
      <c r="CJ1604" s="267"/>
      <c r="CK1604" s="267"/>
      <c r="CL1604" s="265"/>
      <c r="CM1604" s="272"/>
      <c r="CN1604" s="264"/>
      <c r="CO1604" s="180"/>
      <c r="CP1604" s="226"/>
      <c r="CQ1604" s="226"/>
      <c r="CR1604" s="226"/>
      <c r="CS1604" s="181"/>
      <c r="CT1604" s="181"/>
      <c r="CU1604" s="181"/>
      <c r="CV1604" s="181"/>
      <c r="CW1604" s="181"/>
      <c r="CX1604" s="181"/>
      <c r="CY1604" s="181"/>
      <c r="CZ1604" s="181"/>
      <c r="DA1604" s="181"/>
    </row>
    <row r="1605" spans="1:105" s="120" customFormat="1" ht="15" customHeight="1">
      <c r="A1605" s="228"/>
      <c r="B1605" s="400"/>
      <c r="C1605" s="403"/>
      <c r="D1605" s="237"/>
      <c r="E1605" s="237"/>
      <c r="F1605" s="243"/>
      <c r="G1605" s="122">
        <v>2.7</v>
      </c>
      <c r="H1605" s="84"/>
      <c r="I1605" s="84"/>
      <c r="J1605" s="84"/>
      <c r="K1605" s="84"/>
      <c r="L1605" s="84"/>
      <c r="M1605" s="84"/>
      <c r="N1605" s="84"/>
      <c r="O1605" s="84"/>
      <c r="P1605" s="84"/>
      <c r="Q1605" s="84"/>
      <c r="R1605" s="84"/>
      <c r="S1605" s="84"/>
      <c r="T1605" s="84"/>
      <c r="U1605" s="84"/>
      <c r="V1605" s="84"/>
      <c r="W1605" s="84"/>
      <c r="X1605" s="84"/>
      <c r="Y1605" s="84"/>
      <c r="Z1605" s="84"/>
      <c r="AA1605" s="84"/>
      <c r="AB1605" s="84"/>
      <c r="AC1605" s="80"/>
      <c r="AD1605" s="80"/>
      <c r="AE1605" s="80"/>
      <c r="AF1605" s="80"/>
      <c r="AG1605" s="80"/>
      <c r="AH1605" s="80"/>
      <c r="AI1605" s="80"/>
      <c r="AJ1605" s="80"/>
      <c r="AK1605" s="80"/>
      <c r="AL1605" s="80"/>
      <c r="AM1605" s="240"/>
      <c r="AN1605" s="240"/>
      <c r="AO1605" s="240"/>
      <c r="AP1605" s="240"/>
      <c r="AQ1605" s="240"/>
      <c r="AR1605" s="240"/>
      <c r="AS1605" s="240"/>
      <c r="AT1605" s="256"/>
      <c r="AU1605" s="256"/>
      <c r="AV1605" s="259"/>
      <c r="AW1605" s="259"/>
      <c r="AX1605" s="256"/>
      <c r="AY1605" s="256"/>
      <c r="AZ1605" s="256"/>
      <c r="BA1605" s="256"/>
      <c r="BB1605" s="256"/>
      <c r="BC1605" s="256"/>
      <c r="BD1605" s="256"/>
      <c r="BE1605" s="256"/>
      <c r="BF1605" s="256"/>
      <c r="BG1605" s="256"/>
      <c r="BH1605" s="256"/>
      <c r="BI1605" s="256"/>
      <c r="BJ1605" s="256"/>
      <c r="BK1605" s="256"/>
      <c r="BL1605" s="262"/>
      <c r="BM1605" s="262"/>
      <c r="BN1605" s="262"/>
      <c r="BO1605" s="262"/>
      <c r="BP1605" s="262"/>
      <c r="BQ1605" s="262"/>
      <c r="BR1605" s="270"/>
      <c r="BS1605" s="270"/>
      <c r="BT1605" s="270"/>
      <c r="BU1605" s="270"/>
      <c r="BV1605" s="270"/>
      <c r="BW1605" s="270"/>
      <c r="BX1605" s="256"/>
      <c r="BY1605" s="256"/>
      <c r="BZ1605" s="256"/>
      <c r="CA1605" s="267"/>
      <c r="CB1605" s="267"/>
      <c r="CC1605" s="274"/>
      <c r="CD1605" s="267"/>
      <c r="CE1605" s="267"/>
      <c r="CF1605" s="267"/>
      <c r="CG1605" s="267"/>
      <c r="CH1605" s="267"/>
      <c r="CI1605" s="267"/>
      <c r="CJ1605" s="267"/>
      <c r="CK1605" s="267"/>
      <c r="CL1605" s="265"/>
      <c r="CM1605" s="272"/>
      <c r="CN1605" s="264"/>
      <c r="CO1605" s="180"/>
      <c r="CP1605" s="226"/>
      <c r="CQ1605" s="226"/>
      <c r="CR1605" s="226"/>
      <c r="CS1605" s="181"/>
      <c r="CT1605" s="181"/>
      <c r="CU1605" s="181"/>
      <c r="CV1605" s="181"/>
      <c r="CW1605" s="181"/>
      <c r="CX1605" s="181"/>
      <c r="CY1605" s="181"/>
      <c r="CZ1605" s="181"/>
      <c r="DA1605" s="181"/>
    </row>
    <row r="1606" spans="1:105" s="120" customFormat="1" ht="15" customHeight="1">
      <c r="A1606" s="228"/>
      <c r="B1606" s="400"/>
      <c r="C1606" s="403"/>
      <c r="D1606" s="237"/>
      <c r="E1606" s="237"/>
      <c r="F1606" s="243"/>
      <c r="G1606" s="122">
        <v>3</v>
      </c>
      <c r="H1606" s="84"/>
      <c r="I1606" s="84"/>
      <c r="J1606" s="84"/>
      <c r="K1606" s="84"/>
      <c r="L1606" s="84"/>
      <c r="M1606" s="84"/>
      <c r="N1606" s="84"/>
      <c r="O1606" s="84"/>
      <c r="P1606" s="84"/>
      <c r="Q1606" s="84"/>
      <c r="R1606" s="84"/>
      <c r="S1606" s="84"/>
      <c r="T1606" s="84"/>
      <c r="U1606" s="84"/>
      <c r="V1606" s="84"/>
      <c r="W1606" s="84"/>
      <c r="X1606" s="84"/>
      <c r="Y1606" s="84"/>
      <c r="Z1606" s="84"/>
      <c r="AA1606" s="84"/>
      <c r="AB1606" s="84"/>
      <c r="AC1606" s="80"/>
      <c r="AD1606" s="80"/>
      <c r="AE1606" s="80"/>
      <c r="AF1606" s="80"/>
      <c r="AG1606" s="80"/>
      <c r="AH1606" s="80"/>
      <c r="AI1606" s="80"/>
      <c r="AJ1606" s="80"/>
      <c r="AK1606" s="80"/>
      <c r="AL1606" s="80"/>
      <c r="AM1606" s="240"/>
      <c r="AN1606" s="240"/>
      <c r="AO1606" s="240"/>
      <c r="AP1606" s="240"/>
      <c r="AQ1606" s="240"/>
      <c r="AR1606" s="240"/>
      <c r="AS1606" s="240"/>
      <c r="AT1606" s="256"/>
      <c r="AU1606" s="256"/>
      <c r="AV1606" s="259"/>
      <c r="AW1606" s="259"/>
      <c r="AX1606" s="256"/>
      <c r="AY1606" s="256"/>
      <c r="AZ1606" s="256"/>
      <c r="BA1606" s="256"/>
      <c r="BB1606" s="256"/>
      <c r="BC1606" s="256"/>
      <c r="BD1606" s="256"/>
      <c r="BE1606" s="256"/>
      <c r="BF1606" s="256"/>
      <c r="BG1606" s="256"/>
      <c r="BH1606" s="256"/>
      <c r="BI1606" s="256"/>
      <c r="BJ1606" s="256"/>
      <c r="BK1606" s="256"/>
      <c r="BL1606" s="262"/>
      <c r="BM1606" s="262"/>
      <c r="BN1606" s="262"/>
      <c r="BO1606" s="262"/>
      <c r="BP1606" s="262"/>
      <c r="BQ1606" s="262"/>
      <c r="BR1606" s="270"/>
      <c r="BS1606" s="270"/>
      <c r="BT1606" s="270"/>
      <c r="BU1606" s="270"/>
      <c r="BV1606" s="270"/>
      <c r="BW1606" s="270"/>
      <c r="BX1606" s="256"/>
      <c r="BY1606" s="256"/>
      <c r="BZ1606" s="256"/>
      <c r="CA1606" s="267"/>
      <c r="CB1606" s="267"/>
      <c r="CC1606" s="274"/>
      <c r="CD1606" s="267"/>
      <c r="CE1606" s="267"/>
      <c r="CF1606" s="267"/>
      <c r="CG1606" s="267"/>
      <c r="CH1606" s="267"/>
      <c r="CI1606" s="267"/>
      <c r="CJ1606" s="267"/>
      <c r="CK1606" s="267"/>
      <c r="CL1606" s="265"/>
      <c r="CM1606" s="272"/>
      <c r="CN1606" s="264"/>
      <c r="CO1606" s="180"/>
      <c r="CP1606" s="226"/>
      <c r="CQ1606" s="226"/>
      <c r="CR1606" s="226"/>
      <c r="CS1606" s="181"/>
      <c r="CT1606" s="181"/>
      <c r="CU1606" s="181"/>
      <c r="CV1606" s="181"/>
      <c r="CW1606" s="181"/>
      <c r="CX1606" s="181"/>
      <c r="CY1606" s="181"/>
      <c r="CZ1606" s="181"/>
      <c r="DA1606" s="181"/>
    </row>
    <row r="1607" spans="1:105" s="120" customFormat="1" ht="15" customHeight="1">
      <c r="A1607" s="228"/>
      <c r="B1607" s="400"/>
      <c r="C1607" s="403"/>
      <c r="D1607" s="237"/>
      <c r="E1607" s="237"/>
      <c r="F1607" s="244"/>
      <c r="G1607" s="123">
        <v>3.9</v>
      </c>
      <c r="H1607" s="85"/>
      <c r="I1607" s="85"/>
      <c r="J1607" s="85"/>
      <c r="K1607" s="85"/>
      <c r="L1607" s="85"/>
      <c r="M1607" s="85"/>
      <c r="N1607" s="85"/>
      <c r="O1607" s="85"/>
      <c r="P1607" s="85"/>
      <c r="Q1607" s="85"/>
      <c r="R1607" s="85"/>
      <c r="S1607" s="85"/>
      <c r="T1607" s="85"/>
      <c r="U1607" s="85"/>
      <c r="V1607" s="85"/>
      <c r="W1607" s="85"/>
      <c r="X1607" s="85"/>
      <c r="Y1607" s="85"/>
      <c r="Z1607" s="85"/>
      <c r="AA1607" s="85"/>
      <c r="AB1607" s="85"/>
      <c r="AC1607" s="81"/>
      <c r="AD1607" s="81"/>
      <c r="AE1607" s="81"/>
      <c r="AF1607" s="81"/>
      <c r="AG1607" s="81"/>
      <c r="AH1607" s="81"/>
      <c r="AI1607" s="81"/>
      <c r="AJ1607" s="81"/>
      <c r="AK1607" s="81"/>
      <c r="AL1607" s="81"/>
      <c r="AM1607" s="240"/>
      <c r="AN1607" s="240"/>
      <c r="AO1607" s="240"/>
      <c r="AP1607" s="240"/>
      <c r="AQ1607" s="240"/>
      <c r="AR1607" s="240"/>
      <c r="AS1607" s="240"/>
      <c r="AT1607" s="256"/>
      <c r="AU1607" s="256"/>
      <c r="AV1607" s="259"/>
      <c r="AW1607" s="259"/>
      <c r="AX1607" s="256"/>
      <c r="AY1607" s="256"/>
      <c r="AZ1607" s="256"/>
      <c r="BA1607" s="256"/>
      <c r="BB1607" s="256"/>
      <c r="BC1607" s="256"/>
      <c r="BD1607" s="256"/>
      <c r="BE1607" s="256"/>
      <c r="BF1607" s="256"/>
      <c r="BG1607" s="256"/>
      <c r="BH1607" s="256"/>
      <c r="BI1607" s="256"/>
      <c r="BJ1607" s="256"/>
      <c r="BK1607" s="256"/>
      <c r="BL1607" s="262"/>
      <c r="BM1607" s="262"/>
      <c r="BN1607" s="262"/>
      <c r="BO1607" s="262"/>
      <c r="BP1607" s="262"/>
      <c r="BQ1607" s="262"/>
      <c r="BR1607" s="270"/>
      <c r="BS1607" s="270"/>
      <c r="BT1607" s="270"/>
      <c r="BU1607" s="270"/>
      <c r="BV1607" s="270"/>
      <c r="BW1607" s="270"/>
      <c r="BX1607" s="256"/>
      <c r="BY1607" s="256"/>
      <c r="BZ1607" s="256"/>
      <c r="CA1607" s="267"/>
      <c r="CB1607" s="267"/>
      <c r="CC1607" s="274"/>
      <c r="CD1607" s="267"/>
      <c r="CE1607" s="267"/>
      <c r="CF1607" s="267"/>
      <c r="CG1607" s="267"/>
      <c r="CH1607" s="267"/>
      <c r="CI1607" s="267"/>
      <c r="CJ1607" s="267"/>
      <c r="CK1607" s="267"/>
      <c r="CL1607" s="265"/>
      <c r="CM1607" s="272"/>
      <c r="CN1607" s="264"/>
      <c r="CO1607" s="180"/>
      <c r="CP1607" s="226"/>
      <c r="CQ1607" s="226"/>
      <c r="CR1607" s="226"/>
      <c r="CS1607" s="181"/>
      <c r="CT1607" s="181"/>
      <c r="CU1607" s="181"/>
      <c r="CV1607" s="181"/>
      <c r="CW1607" s="181"/>
      <c r="CX1607" s="181"/>
      <c r="CY1607" s="181"/>
      <c r="CZ1607" s="181"/>
      <c r="DA1607" s="181"/>
    </row>
    <row r="1608" spans="1:105" s="120" customFormat="1" ht="15" customHeight="1">
      <c r="A1608" s="229"/>
      <c r="B1608" s="401"/>
      <c r="C1608" s="404"/>
      <c r="D1608" s="238"/>
      <c r="E1608" s="238"/>
      <c r="F1608" s="245" t="s">
        <v>83</v>
      </c>
      <c r="G1608" s="352"/>
      <c r="H1608" s="82"/>
      <c r="I1608" s="82"/>
      <c r="J1608" s="82"/>
      <c r="K1608" s="82"/>
      <c r="L1608" s="82"/>
      <c r="M1608" s="82"/>
      <c r="N1608" s="82"/>
      <c r="O1608" s="82"/>
      <c r="P1608" s="82"/>
      <c r="Q1608" s="82"/>
      <c r="R1608" s="82"/>
      <c r="S1608" s="82"/>
      <c r="T1608" s="82"/>
      <c r="U1608" s="82"/>
      <c r="V1608" s="82"/>
      <c r="W1608" s="82"/>
      <c r="X1608" s="82"/>
      <c r="Y1608" s="82"/>
      <c r="Z1608" s="82"/>
      <c r="AA1608" s="82"/>
      <c r="AB1608" s="82"/>
      <c r="AC1608" s="35"/>
      <c r="AD1608" s="35"/>
      <c r="AE1608" s="35"/>
      <c r="AF1608" s="35"/>
      <c r="AG1608" s="35"/>
      <c r="AH1608" s="35"/>
      <c r="AI1608" s="35"/>
      <c r="AJ1608" s="35"/>
      <c r="AK1608" s="35"/>
      <c r="AL1608" s="35"/>
      <c r="AM1608" s="241"/>
      <c r="AN1608" s="241"/>
      <c r="AO1608" s="241"/>
      <c r="AP1608" s="241"/>
      <c r="AQ1608" s="241"/>
      <c r="AR1608" s="241"/>
      <c r="AS1608" s="241"/>
      <c r="AT1608" s="257"/>
      <c r="AU1608" s="257"/>
      <c r="AV1608" s="260"/>
      <c r="AW1608" s="260"/>
      <c r="AX1608" s="257"/>
      <c r="AY1608" s="257"/>
      <c r="AZ1608" s="257"/>
      <c r="BA1608" s="257"/>
      <c r="BB1608" s="257"/>
      <c r="BC1608" s="257"/>
      <c r="BD1608" s="257"/>
      <c r="BE1608" s="257"/>
      <c r="BF1608" s="257"/>
      <c r="BG1608" s="257"/>
      <c r="BH1608" s="257"/>
      <c r="BI1608" s="257"/>
      <c r="BJ1608" s="257"/>
      <c r="BK1608" s="257"/>
      <c r="BL1608" s="263"/>
      <c r="BM1608" s="263"/>
      <c r="BN1608" s="263"/>
      <c r="BO1608" s="263"/>
      <c r="BP1608" s="263"/>
      <c r="BQ1608" s="263"/>
      <c r="BR1608" s="271"/>
      <c r="BS1608" s="271"/>
      <c r="BT1608" s="271"/>
      <c r="BU1608" s="271"/>
      <c r="BV1608" s="271"/>
      <c r="BW1608" s="271"/>
      <c r="BX1608" s="257"/>
      <c r="BY1608" s="257"/>
      <c r="BZ1608" s="257"/>
      <c r="CA1608" s="268"/>
      <c r="CB1608" s="268"/>
      <c r="CC1608" s="275"/>
      <c r="CD1608" s="268"/>
      <c r="CE1608" s="268"/>
      <c r="CF1608" s="268"/>
      <c r="CG1608" s="268"/>
      <c r="CH1608" s="268"/>
      <c r="CI1608" s="268"/>
      <c r="CJ1608" s="268"/>
      <c r="CK1608" s="268"/>
      <c r="CL1608" s="265"/>
      <c r="CM1608" s="272"/>
      <c r="CN1608" s="264"/>
      <c r="CO1608" s="180"/>
      <c r="CP1608" s="226"/>
      <c r="CQ1608" s="226"/>
      <c r="CR1608" s="226"/>
      <c r="CS1608" s="181"/>
      <c r="CT1608" s="181"/>
      <c r="CU1608" s="181"/>
      <c r="CV1608" s="181"/>
      <c r="CW1608" s="181"/>
      <c r="CX1608" s="181"/>
      <c r="CY1608" s="181"/>
      <c r="CZ1608" s="181"/>
      <c r="DA1608" s="181"/>
    </row>
    <row r="1609" spans="1:105" s="120" customFormat="1" ht="15" customHeight="1">
      <c r="A1609" s="227">
        <f t="shared" ref="A1609" si="599">A1601+1</f>
        <v>199</v>
      </c>
      <c r="B1609" s="230" t="s">
        <v>227</v>
      </c>
      <c r="C1609" s="233" t="s">
        <v>228</v>
      </c>
      <c r="D1609" s="236">
        <v>42440</v>
      </c>
      <c r="E1609" s="236" t="s">
        <v>1283</v>
      </c>
      <c r="F1609" s="253" t="s">
        <v>80</v>
      </c>
      <c r="G1609" s="351"/>
      <c r="H1609" s="82" t="s">
        <v>69</v>
      </c>
      <c r="I1609" s="82"/>
      <c r="J1609" s="82" t="s">
        <v>61</v>
      </c>
      <c r="K1609" s="82" t="s">
        <v>61</v>
      </c>
      <c r="L1609" s="82" t="s">
        <v>61</v>
      </c>
      <c r="M1609" s="82" t="s">
        <v>61</v>
      </c>
      <c r="N1609" s="82" t="s">
        <v>61</v>
      </c>
      <c r="O1609" s="82"/>
      <c r="P1609" s="82" t="s">
        <v>61</v>
      </c>
      <c r="Q1609" s="82" t="s">
        <v>61</v>
      </c>
      <c r="R1609" s="82" t="s">
        <v>61</v>
      </c>
      <c r="S1609" s="82" t="s">
        <v>67</v>
      </c>
      <c r="T1609" s="82" t="s">
        <v>61</v>
      </c>
      <c r="U1609" s="82" t="s">
        <v>61</v>
      </c>
      <c r="V1609" s="82"/>
      <c r="W1609" s="82" t="s">
        <v>60</v>
      </c>
      <c r="X1609" s="82" t="s">
        <v>60</v>
      </c>
      <c r="Y1609" s="82" t="s">
        <v>60</v>
      </c>
      <c r="Z1609" s="82" t="s">
        <v>60</v>
      </c>
      <c r="AA1609" s="82" t="s">
        <v>60</v>
      </c>
      <c r="AB1609" s="82" t="s">
        <v>60</v>
      </c>
      <c r="AC1609" s="82"/>
      <c r="AD1609" s="82" t="s">
        <v>60</v>
      </c>
      <c r="AE1609" s="82" t="s">
        <v>60</v>
      </c>
      <c r="AF1609" s="82" t="s">
        <v>60</v>
      </c>
      <c r="AG1609" s="82" t="s">
        <v>60</v>
      </c>
      <c r="AH1609" s="82" t="s">
        <v>60</v>
      </c>
      <c r="AI1609" s="82" t="s">
        <v>1471</v>
      </c>
      <c r="AJ1609" s="82"/>
      <c r="AK1609" s="82" t="s">
        <v>61</v>
      </c>
      <c r="AL1609" s="82" t="s">
        <v>61</v>
      </c>
      <c r="AM1609" s="239">
        <f>COUNTIF(H1609:AL1609,"PH")+COUNTIF(H1609:AL1609,"PH/L")+COUNTIF(H1609:AL1609,"PM")</f>
        <v>0</v>
      </c>
      <c r="AN1609" s="239">
        <f>COUNTIF(H1609:AL1609,"PD")+COUNTIF(H1609:AL1609,"PDD")+COUNTIF(H1609:AL1609,"P/DS")/2+COUNTIF(H1609:AL1609,"PMD")</f>
        <v>0</v>
      </c>
      <c r="AO1609" s="239">
        <f>COUNTIF(H1609:AL1609,"PN")+COUNTIF(H1609:AL1609,"P/NS")/2+COUNTIF(H1609:AL1609,"PH")+COUNTIF(H1609:AL1609,"PH/F")/2+COUNTIF(H1609:AL1609,"PH/L")/2+COUNTIF(H1609:AL1609,"PM")</f>
        <v>0</v>
      </c>
      <c r="AP1609" s="239">
        <f>COUNTIF(H1609:AL1609,"BH")+COUNTIF(H1609:AL1609,"AL/BL")+COUNTIF(H1609:AL1609,"UL/BL")+COUNTIF(H1609:AL1609,"BM")</f>
        <v>0</v>
      </c>
      <c r="AQ1609" s="239">
        <f>COUNTIF(H1609:AL1609,"DS")+COUNTIF(H1609:AL1609,"AL/DS")/2+COUNTIF(H1609:AL1609,"UL/DS")/2+COUNTIF(H1609:AL1609,"CT")+COUNTIF(H1609:AL1609,"MD")</f>
        <v>11.5</v>
      </c>
      <c r="AR1609" s="239">
        <f>COUNTIF(H1609:AL1609,"NS")+COUNTIF(H1609:AL1609,"AL/NS")/2+COUNTIF(H1609:AL1609,"UL/NS")/2+COUNTIF(H1609:AL1609,"BH")+COUNTIF(H1609:AL1609,"AL/BF")/2+COUNTIF(H1609:AL1609,"AL/BL")/2+COUNTIF(H1609:AL1609,"UL/BL")/2+COUNTIF(H1609:AL1609,"UL/BF")/2+COUNTIF(H1609:AL1609,"BM")</f>
        <v>12</v>
      </c>
      <c r="AS1609" s="239">
        <f>COUNTIF(H1609:AL1609,"AL")+COUNTIF(H1609:AL1609,"AL/DS")/2+COUNTIF(H1609:AL1609,"AL/NS")/2+COUNTIF(H1609:AL1609,"NH")+COUNTIF(H1609:AL1609,"SL")+COUNTIF(H1609:AL1609,"NHD")+COUNTIF(H1609:AL1609,"B")+COUNTIF(H1609:AL1609,"HL")+COUNTIF(H1609:AL1609,"AL/BF")/2+COUNTIF(H1609:AL1609,"AL/BL")/2</f>
        <v>2</v>
      </c>
      <c r="AT1609" s="255">
        <f>COUNTIF(H1609:AL1609,"PD")+COUNTIF(H1609:AL1609,"PN")+COUNTIF(H1609:AL1609,"P/DS")/2+COUNTIF(H1609:AL1609,"P/NS")/2+COUNTIF(H1609:AL1609,"DS")+COUNTIF(H1609:AL1609,"NS")+COUNTIF(H1609:AL1609,"AL")+COUNTIF(H1609:AL1609,"AL/DS")+COUNTIF(H1609:AL1609,"AL/NS")+COUNTIF(H1609:AL1609,"NH")+COUNTIF(H1609:AL1609,"SL")+COUNTIF(H1609:AL1609,"UL/DS")/2+COUNTIF(H1609:AL1609,"UL/NS")/2+COUNTIF(H1609:AL1609,"CT")+COUNTIF(H1609:AL1609,"NHD")+COUNTIF(H1609:AL1609,"PDD")+COUNTIF(H1609:AL1609,"B")+COUNTIF(H1609:AL1609,"HL")+COUNTIF(H1609:AL1609,"PH")+COUNTIF(H1609:AL1609,"BH")+COUNTIF(H1609:AL1609,"AL/BF")+COUNTIF(H1609:AL1609,"AL/BL")+COUNTIF(H1609:AL1609,"UL/BF")/2+COUNTIF(H1609:AL1609,"UL/BL")/2+COUNTIF(H1609:AL1609,"PH/F")/2+COUNTIF(H1609:AL1609,"PH/L")/2+COUNTIF(H1609:AL1609,"MD")+COUNTIF(H1609:AL1609,"PMD")+COUNTIF(H1609:AL1609,"PM")+COUNTIF(H1609:AL1609,"BM")</f>
        <v>25.5</v>
      </c>
      <c r="AU1609" s="255">
        <f>COUNTIF(H1609:AL1609,"P/DS")/2+COUNTIF(H1609:AL1609,"P/NS")/2+COUNTIF(H1609:AL1609,"IL")+COUNTIF(H1609:AL1609,"NL")+COUNTIF(H1609:AL1609,"UL")+COUNTIF(H1609:AL1609,"UL/DS")/2+COUNTIF(H1609:AL1609,"UL/NS")/2+COUNTIF(H1609:AL1609,"KT")+COUNTIF(H1609:AL1609,"UL/BF")/2+COUNTIF(H1609:AL1609,"UL/BL")/2+COUNTIF(H1609:AL1609,"PH/F")/2+COUNTIF(H1609:AL1609,"PH/L")/2+COUNTIF(H1609:AL1609,"NB")</f>
        <v>0.5</v>
      </c>
      <c r="AV1609" s="258">
        <f>COUNTIF(H1609:AL1609,"PN")+COUNTIF(H1609:AL1609,"TVD")+COUNTIF(H1609:AL1609,"PH")+COUNTIF(H1609:AL1609,"PM")+COUNTIF(H1609:AL1609,"PDD")-COUNTIFS(H1609:AL1609,"PN",H1616:AL1616,"&gt;=3")-COUNTIFS(H1609:AL1609,"PM",H1616:AL1616,"&gt;=3")</f>
        <v>0</v>
      </c>
      <c r="AW1609" s="258">
        <f>COUNTIF(H1609:AL1609,"NS")+COUNTIF(H1609:AL1609,"D")+COUNTIF(H1609:AL1609,"BH")+COUNTIF(H1609:AL1609,"NHD")+COUNTIF(H1609:AL1609,"BM")-COUNTIFS(H1609:AL1609,"NS",H1616:AL1616,"&gt;=3")-COUNTIFS(H1609:AL1609,"BH",H1616:AL1616,"&gt;=3")-COUNTIFS(H1609:AL1609,"BM",H1616:AL1616,"&gt;=3")</f>
        <v>12</v>
      </c>
      <c r="AX1609" s="255">
        <f>COUNTIF(H1609:AL1609,"AL")+COUNTIF(H1609:AL1609,"AL/DS")/2+COUNTIF(H1609:AL1609,"AL/NS")/2+COUNTIF(H1609:AL1609,"AL/BF")+COUNTIF(H1609:AL1609,"AL/BL")/2</f>
        <v>1</v>
      </c>
      <c r="AY1609" s="255">
        <f>COUNTIF(H1609:AL1609,"SL")</f>
        <v>0</v>
      </c>
      <c r="AZ1609" s="255">
        <f>COUNTIF(H1609:AL1609,"NH")</f>
        <v>1</v>
      </c>
      <c r="BA1609" s="255">
        <f>COUNTIF(H1609:AL1609,"HL")</f>
        <v>0</v>
      </c>
      <c r="BB1609" s="255">
        <f>COUNTIF(G1609:AL1609,"P/DS")/2+COUNTIF(G1609:AL1609,"P/NS")/2+COUNTIF(G1609:AL1609,"UL")+COUNTIF(G1609:AL1609,"UL/DS")/2+COUNTIF(G1609:AL1609,"UL/NS")/2+COUNTIF(G1609:AL1609,"UL/BL")/2+COUNTIF(G1609:AL1609,"UL/BF")/2+COUNTIF(G1609:AL1609,"PH/F")/2+COUNTIF(G1609:AL1609,"PH/L")/2</f>
        <v>0.5</v>
      </c>
      <c r="BC1609" s="255">
        <f>COUNTIF(H1609:AL1609,"NB")</f>
        <v>0</v>
      </c>
      <c r="BD1609" s="255">
        <f>COUNTIF(H1609:AL1609,"NL")</f>
        <v>0</v>
      </c>
      <c r="BE1609" s="255">
        <f>COUNTIF(H1609:AL1609,"IL")</f>
        <v>0</v>
      </c>
      <c r="BF1609" s="255">
        <f>COUNTIF(H1609:AL1609,"KT")</f>
        <v>0</v>
      </c>
      <c r="BG1609" s="255">
        <f>COUNTIF(H1609:AL1609,"L70")</f>
        <v>0</v>
      </c>
      <c r="BH1609" s="255">
        <f>COUNTIF(H1609:AL1609,"MD")</f>
        <v>0</v>
      </c>
      <c r="BI1609" s="255">
        <f>COUNTIF(H1609:AL1609,"PMD")</f>
        <v>0</v>
      </c>
      <c r="BJ1609" s="255">
        <f>COUNTIF(H1609:AL1609,"PM")</f>
        <v>0</v>
      </c>
      <c r="BK1609" s="255">
        <f>COUNTIF(H1609:AL1609,"BM")</f>
        <v>0</v>
      </c>
      <c r="BL1609" s="261">
        <f>SUMIF(H1609:AL1609,"PD",H1610:AL1610)+SUMIF(H1609:AL1609,"PN",H1610:AL1610)+SUMIF(H1609:AL1609,"P/DS",H1610:AL1610)+SUMIF(H1609:AL1609,"PN/F",H1610:AL1610)+SUMIF(H1609:AL1609,"PN/L",H1610:AL1610)+SUMIF(H1609:AL1609,"TV",H1610:AL1610)+SUMIF(H1609:AL1609,"TVD",H1610:AL1610)+SUMIF(H1609:AL1609,"PDD",H1610:AL1610)</f>
        <v>0</v>
      </c>
      <c r="BM1609" s="261">
        <f>SUMIF(H1609:AL1609,"PD",H1611:AL1611)+SUMIF(H1609:AL1609,"PN",H1611:AL1611)+SUMIF(H1609:AL1609,"P/DS",H1611:AL1611)+SUMIF(H1609:AL1609,"PN/F",H1611:AL1611)+SUMIF(H1609:AL1609,"PN/L",H1611:AL1611)+SUMIF(H1609:AL1609,"TV",H1611:AL1611)+SUMIF(H1609:AL1609,"TVD",H1611:AL1611)+SUMIF(H1609:AL1609,"PDD",H1611:AL1611)+SUMIF(H1609:AL1609,"PMD",H1611:AL1611)</f>
        <v>0</v>
      </c>
      <c r="BN1609" s="261">
        <f>SUMIF(H1609:AL1609,"PD",H1612:AL1612)+SUMIF(H1609:AL1609,"PN",H1612:AL1612)+SUMIF(H1609:AL1609,"P/DS",H1612:AL1612)+SUMIF(H1609:AL1609,"PN/F",H1612:AL1612)+SUMIF(H1609:AL1609,"PN/L",H1612:AL1612)+SUMIF(H1609:AL1609,"TV",H1612:AL1612)+SUMIF(H1609:AL1609,"TVD",H1612:AL1612)</f>
        <v>0</v>
      </c>
      <c r="BO1609" s="261">
        <f>SUMIF(H1609:AL1609,"PD",H1613:AL1613)+SUMIF(H1609:AL1609,"PN",H1613:AL1613)+SUMIF(H1609:AL1609,"P/DS",H1613:AL1613)+SUMIF(H1609:AL1609,"PN/F",H1613:AL1613)+SUMIF(H1609:AL1609,"PN/L",H1613:AL1613)+SUMIF(H1609:AL1609,"TV",H1613:AL1613)+SUMIF(H1609:AL1609,"TVD",H1613:AL1613)</f>
        <v>0</v>
      </c>
      <c r="BP1609" s="261">
        <f>SUMIF(H1609:AL1609,"PD",H1614:AL1614)+SUMIF(H1609:AL1609,"PN",H1614:AL1614)+SUMIF(H1609:AL1609,"P/DS",H1614:AL1614)+SUMIF(H1609:AL1609,"PN/F",H1614:AL1614)+SUMIF(H1609:AL1609,"PN/L",H1614:AL1614)+SUMIF(H1609:AL1609,"TV",H1614:AL1614)+SUMIF(H1609:AL1609,"TVD",H1614:AL1614)+SUMIF(H1609:AL1609,"PDD",H1614:AL1614)+SUMIF(H1609:AL1609,"PH",H1614:AL1614)+SUMIF(H1609:AL1609,"PM",H1614:AL1614)</f>
        <v>0</v>
      </c>
      <c r="BQ1609" s="261">
        <f>SUMIF(H1609:AL1609,"PD",H1615:AL1615)+SUMIF(H1609:AL1609,"PN",H1615:AL1615)+SUMIF(H1609:AL1609,"P/DS",H1615:AL1615)+SUMIF(H1609:AL1609,"PN/F",H1615:AL1615)+SUMIF(H1609:AL1609,"PN/L",H1615:AL1615)+SUMIF(H1609:AL1609,"TV",H1615:AL1615)+SUMIF(H1609:AL1609,"TVD",H1615:AL1615)+SUMIF(H1609:AL1609,"PDD",H1615:AL1615)+SUMIF(H1609:AL1609,"PH",H1615:AL1615)+SUMIF(H1609:AL1609,"PM",H1615:AL1615)</f>
        <v>0</v>
      </c>
      <c r="BR1609" s="269">
        <f>SUM(H1610:AL1610)-BL1609</f>
        <v>16</v>
      </c>
      <c r="BS1609" s="269">
        <f>SUM(H1611:AL1611)-BM1609</f>
        <v>4</v>
      </c>
      <c r="BT1609" s="269">
        <f>SUM(H1612:AL1612)-BN1609</f>
        <v>0</v>
      </c>
      <c r="BU1609" s="269">
        <f>SUM(H1613:AL1613)-BO1609</f>
        <v>0</v>
      </c>
      <c r="BV1609" s="269">
        <f>SUM(H1614:AL1614)-BP1609</f>
        <v>0</v>
      </c>
      <c r="BW1609" s="269">
        <f>SUM(H1615:AL1615)-BQ1609</f>
        <v>0</v>
      </c>
      <c r="BX1609" s="255">
        <f>SUMIF(H1609:AL1609,"PD",H1616:AL1616)+SUMIF(H1609:AL1609,"PN",H1616:AL1616)+SUMIF(H1609:AL1609,"P/DS",H1616:AL1616)+SUMIF(H1609:AL1609,"PN/F",H1616:AL1616)+SUMIF(H1609:AL1609,"PN/L",H1616:AL1616)</f>
        <v>0</v>
      </c>
      <c r="BY1609" s="255">
        <f>SUM(H1616:AL1616)-BX1609</f>
        <v>0</v>
      </c>
      <c r="BZ1609" s="255">
        <f t="shared" ref="BZ1609" si="600">+SUM(BL1609:BW1616)</f>
        <v>20</v>
      </c>
      <c r="CA1609" s="266">
        <f>(COUNTIFS(H1609:AL1609,"PD",H1610:AL1610,"&gt;=2"))*0.5-IF(CN1609="VP",COUNTIFS($H$16:$AL$16,"SAT",H1609:AL1609,"PD",H1610:AL1610,"&gt;=2"))*0.5</f>
        <v>0</v>
      </c>
      <c r="CB1609" s="266">
        <f>(COUNTIFS(H1609:AL1609,"PN",H1611:AL1611,"&gt;=0.5",H1610:AL1610,"&gt;=1.5"))*0.5+COUNTIFS(H1609:AL1609,"PDD",H1611:AL1611,"&gt;=0.5",H1610:AL1610,"&gt;=1.5")*0.5</f>
        <v>0</v>
      </c>
      <c r="CC1609" s="273">
        <f>(COUNTIFS(H1609:AL1609,"TV",H1611:AL1611,"&gt;=10"))*0.5+(COUNTIFS(H1609:AL1609,"PMD",H1611:AL1611,"&gt;=2"))*0.5</f>
        <v>0</v>
      </c>
      <c r="CD1609" s="266">
        <f>(COUNTIFS(H1609:AL1609,"TVD",H1613:AL1613,"&gt;=6.5",H1611:AL1611,"&gt;=3.5"))*0.5</f>
        <v>0</v>
      </c>
      <c r="CE1609" s="266">
        <f>(COUNTIFS(H1609:AL1609,"PD",H1614:AL1614,"&gt;=10"))*0.5</f>
        <v>0</v>
      </c>
      <c r="CF1609" s="266">
        <f>(COUNTIFS(H1609:AL1609,"PDD",H1614:AL1614,"&gt;=3.5",H1615:AL1615,"&gt;=6.5")+COUNTIFS(H1609:AL1609,"PH",H1615:AL1615,"&gt;=0.5",H1614:AL1614,"&gt;=1.5")+COUNTIFS(H1609:AL1609,"PM",H1615:AL1615,"&gt;=0.5",H1614:AL1614,"&gt;=1.5"))*0.5</f>
        <v>0</v>
      </c>
      <c r="CG1609" s="266">
        <f>(COUNTIFS(H1609:AL1609,"DS",H1610:AL1610,"&gt;=2")+COUNTIFS(H1609:AL1609,"AL/DS",H1610:AL1610,"&gt;=2"))*0.5-IF(CN1609="VP",COUNTIFS($H$16:$AL$16,"SAT",H1609:AL1609,"DS",H1610:AL1610,"&gt;=2"))*0.5</f>
        <v>0</v>
      </c>
      <c r="CH1609" s="266">
        <f>(COUNTIFS(H1609:AL1609,"NS",H1611:AL1611,"&gt;=0.5",H1610:AL1610,"&gt;=1.5")+COUNTIFS(H1609:AL1609,"AL/NS",H1611:AL1611,"&gt;=0.5",H1610:AL1610,"&gt;=1.5")+COUNTIFS(H1609:AL1609,"NHD",H1611:AL1611,"&gt;=4.5",H1614:AL1614,"&gt;=2",H1610:AL1610,"&gt;=1.5"))*0.5</f>
        <v>4</v>
      </c>
      <c r="CI1609" s="266">
        <f>(COUNTIF(H1611:AL1611,"&gt;=10")+COUNTIFS(H1609:AL1609,"MD",H1611:AL1611,"&gt;=2")-COUNTIFS(H1609:AL1609,"TV",H1611:AL1611,"&gt;=10"))*0.5</f>
        <v>0</v>
      </c>
      <c r="CJ1609" s="266">
        <f>(COUNTIFS(H1609:AL1609,"D",H1613:AL1613,"&gt;=6.5",H1611:AL1611,"&gt;=3.5"))*0.5</f>
        <v>0</v>
      </c>
      <c r="CK1609" s="266">
        <f>(COUNTIF(H1614:AL1614,"&gt;=10")-COUNTIFS(H1609:AL1609,"PD",H1614:AL1614,"&gt;=10"))*0.5</f>
        <v>0</v>
      </c>
      <c r="CL1609" s="265">
        <f>(COUNTIFS(H1609:AL1609,"NHD",H1614:AL1614,"&gt;=3.5",H1615:AL1615,"&gt;=6.5")+COUNTIFS(H1609:AL1609,"BH",H1614:AL1614,"&gt;=1.5",H1615:AL1615,"&gt;=0.5")+COUNTIFS(H1609:AL1609,"BM",H1614:AL1614,"&gt;=1.5",H1615:AL1615,"&gt;=0.5")+COUNTIFS(H1609:AL1609,"D",H1614:AL1614,"&gt;=1.5",H1615:AL1615,"&gt;=0.5"))*0.5</f>
        <v>0</v>
      </c>
      <c r="CM1609" s="272"/>
      <c r="CN1609" s="264" t="s">
        <v>723</v>
      </c>
      <c r="CO1609" s="138">
        <f t="shared" ref="CO1609" si="601">+AM1609+AN1609+AO1609+AP1609+AQ1609+AR1609+AS1609+AU1609+BG1609</f>
        <v>26</v>
      </c>
      <c r="CP1609" s="225">
        <f>+SUM(I1610:I1615)-I1616</f>
        <v>0</v>
      </c>
      <c r="CQ1609" s="225">
        <f>+SUM(J1610:J1615)-J1616</f>
        <v>2.5</v>
      </c>
      <c r="CR1609" s="225">
        <f>+SUM(K1610:K1615)-K1616</f>
        <v>2.5</v>
      </c>
      <c r="CS1609" s="139"/>
      <c r="CT1609" s="139"/>
      <c r="CU1609" s="139"/>
      <c r="CV1609" s="139"/>
      <c r="CW1609" s="139"/>
      <c r="CX1609" s="139"/>
      <c r="CY1609" s="139"/>
      <c r="CZ1609" s="139"/>
      <c r="DA1609" s="139"/>
    </row>
    <row r="1610" spans="1:105" s="120" customFormat="1" ht="15" customHeight="1">
      <c r="A1610" s="228"/>
      <c r="B1610" s="231"/>
      <c r="C1610" s="234"/>
      <c r="D1610" s="237"/>
      <c r="E1610" s="237"/>
      <c r="F1610" s="242" t="s">
        <v>82</v>
      </c>
      <c r="G1610" s="121">
        <v>1.5</v>
      </c>
      <c r="H1610" s="83"/>
      <c r="I1610" s="83"/>
      <c r="J1610" s="83">
        <v>2</v>
      </c>
      <c r="K1610" s="83">
        <v>2</v>
      </c>
      <c r="L1610" s="83">
        <v>2</v>
      </c>
      <c r="M1610" s="83">
        <v>2</v>
      </c>
      <c r="N1610" s="83">
        <v>2</v>
      </c>
      <c r="O1610" s="83"/>
      <c r="P1610" s="83">
        <v>2</v>
      </c>
      <c r="Q1610" s="83">
        <v>2</v>
      </c>
      <c r="R1610" s="83">
        <v>2</v>
      </c>
      <c r="S1610" s="83"/>
      <c r="T1610" s="83"/>
      <c r="U1610" s="83"/>
      <c r="V1610" s="83"/>
      <c r="W1610" s="83"/>
      <c r="X1610" s="83"/>
      <c r="Y1610" s="83"/>
      <c r="Z1610" s="83"/>
      <c r="AA1610" s="83"/>
      <c r="AB1610" s="83"/>
      <c r="AC1610" s="79"/>
      <c r="AD1610" s="79"/>
      <c r="AE1610" s="79"/>
      <c r="AF1610" s="79"/>
      <c r="AG1610" s="79"/>
      <c r="AH1610" s="79"/>
      <c r="AI1610" s="79"/>
      <c r="AJ1610" s="79"/>
      <c r="AK1610" s="79"/>
      <c r="AL1610" s="79"/>
      <c r="AM1610" s="240"/>
      <c r="AN1610" s="240"/>
      <c r="AO1610" s="240"/>
      <c r="AP1610" s="240"/>
      <c r="AQ1610" s="240"/>
      <c r="AR1610" s="240"/>
      <c r="AS1610" s="240"/>
      <c r="AT1610" s="256"/>
      <c r="AU1610" s="256"/>
      <c r="AV1610" s="259"/>
      <c r="AW1610" s="259"/>
      <c r="AX1610" s="256"/>
      <c r="AY1610" s="256"/>
      <c r="AZ1610" s="256"/>
      <c r="BA1610" s="256"/>
      <c r="BB1610" s="256"/>
      <c r="BC1610" s="256"/>
      <c r="BD1610" s="256"/>
      <c r="BE1610" s="256"/>
      <c r="BF1610" s="256"/>
      <c r="BG1610" s="256"/>
      <c r="BH1610" s="256"/>
      <c r="BI1610" s="256"/>
      <c r="BJ1610" s="256"/>
      <c r="BK1610" s="256"/>
      <c r="BL1610" s="262"/>
      <c r="BM1610" s="262"/>
      <c r="BN1610" s="262"/>
      <c r="BO1610" s="262"/>
      <c r="BP1610" s="262"/>
      <c r="BQ1610" s="262"/>
      <c r="BR1610" s="270"/>
      <c r="BS1610" s="270"/>
      <c r="BT1610" s="270"/>
      <c r="BU1610" s="270"/>
      <c r="BV1610" s="270"/>
      <c r="BW1610" s="270"/>
      <c r="BX1610" s="256"/>
      <c r="BY1610" s="256"/>
      <c r="BZ1610" s="256"/>
      <c r="CA1610" s="267"/>
      <c r="CB1610" s="267"/>
      <c r="CC1610" s="274"/>
      <c r="CD1610" s="267"/>
      <c r="CE1610" s="267"/>
      <c r="CF1610" s="267"/>
      <c r="CG1610" s="267"/>
      <c r="CH1610" s="267"/>
      <c r="CI1610" s="267"/>
      <c r="CJ1610" s="267"/>
      <c r="CK1610" s="267"/>
      <c r="CL1610" s="265"/>
      <c r="CM1610" s="272"/>
      <c r="CN1610" s="264"/>
      <c r="CO1610" s="138"/>
      <c r="CP1610" s="226"/>
      <c r="CQ1610" s="226"/>
      <c r="CR1610" s="226"/>
      <c r="CS1610" s="139"/>
      <c r="CT1610" s="139"/>
      <c r="CU1610" s="139"/>
      <c r="CV1610" s="139"/>
      <c r="CW1610" s="139"/>
      <c r="CX1610" s="139"/>
      <c r="CY1610" s="139"/>
      <c r="CZ1610" s="139"/>
      <c r="DA1610" s="139"/>
    </row>
    <row r="1611" spans="1:105" s="120" customFormat="1" ht="15" customHeight="1">
      <c r="A1611" s="228"/>
      <c r="B1611" s="231"/>
      <c r="C1611" s="234"/>
      <c r="D1611" s="237"/>
      <c r="E1611" s="237"/>
      <c r="F1611" s="243"/>
      <c r="G1611" s="122">
        <v>2</v>
      </c>
      <c r="H1611" s="84"/>
      <c r="I1611" s="84"/>
      <c r="J1611" s="84">
        <v>0.5</v>
      </c>
      <c r="K1611" s="84">
        <v>0.5</v>
      </c>
      <c r="L1611" s="84">
        <v>0.5</v>
      </c>
      <c r="M1611" s="84">
        <v>0.5</v>
      </c>
      <c r="N1611" s="84">
        <v>0.5</v>
      </c>
      <c r="O1611" s="84"/>
      <c r="P1611" s="84">
        <v>0.5</v>
      </c>
      <c r="Q1611" s="84">
        <v>0.5</v>
      </c>
      <c r="R1611" s="84">
        <v>0.5</v>
      </c>
      <c r="S1611" s="84"/>
      <c r="T1611" s="84"/>
      <c r="U1611" s="84"/>
      <c r="V1611" s="84"/>
      <c r="W1611" s="84"/>
      <c r="X1611" s="84"/>
      <c r="Y1611" s="84"/>
      <c r="Z1611" s="84"/>
      <c r="AA1611" s="84"/>
      <c r="AB1611" s="84"/>
      <c r="AC1611" s="80"/>
      <c r="AD1611" s="80"/>
      <c r="AE1611" s="80"/>
      <c r="AF1611" s="80"/>
      <c r="AG1611" s="80"/>
      <c r="AH1611" s="80"/>
      <c r="AI1611" s="80"/>
      <c r="AJ1611" s="80"/>
      <c r="AK1611" s="80"/>
      <c r="AL1611" s="80"/>
      <c r="AM1611" s="240"/>
      <c r="AN1611" s="240"/>
      <c r="AO1611" s="240"/>
      <c r="AP1611" s="240"/>
      <c r="AQ1611" s="240"/>
      <c r="AR1611" s="240"/>
      <c r="AS1611" s="240"/>
      <c r="AT1611" s="256"/>
      <c r="AU1611" s="256"/>
      <c r="AV1611" s="259"/>
      <c r="AW1611" s="259"/>
      <c r="AX1611" s="256"/>
      <c r="AY1611" s="256"/>
      <c r="AZ1611" s="256"/>
      <c r="BA1611" s="256"/>
      <c r="BB1611" s="256"/>
      <c r="BC1611" s="256"/>
      <c r="BD1611" s="256"/>
      <c r="BE1611" s="256"/>
      <c r="BF1611" s="256"/>
      <c r="BG1611" s="256"/>
      <c r="BH1611" s="256"/>
      <c r="BI1611" s="256"/>
      <c r="BJ1611" s="256"/>
      <c r="BK1611" s="256"/>
      <c r="BL1611" s="262"/>
      <c r="BM1611" s="262"/>
      <c r="BN1611" s="262"/>
      <c r="BO1611" s="262"/>
      <c r="BP1611" s="262"/>
      <c r="BQ1611" s="262"/>
      <c r="BR1611" s="270"/>
      <c r="BS1611" s="270"/>
      <c r="BT1611" s="270"/>
      <c r="BU1611" s="270"/>
      <c r="BV1611" s="270"/>
      <c r="BW1611" s="270"/>
      <c r="BX1611" s="256"/>
      <c r="BY1611" s="256"/>
      <c r="BZ1611" s="256"/>
      <c r="CA1611" s="267"/>
      <c r="CB1611" s="267"/>
      <c r="CC1611" s="274"/>
      <c r="CD1611" s="267"/>
      <c r="CE1611" s="267"/>
      <c r="CF1611" s="267"/>
      <c r="CG1611" s="267"/>
      <c r="CH1611" s="267"/>
      <c r="CI1611" s="267"/>
      <c r="CJ1611" s="267"/>
      <c r="CK1611" s="267"/>
      <c r="CL1611" s="265"/>
      <c r="CM1611" s="272"/>
      <c r="CN1611" s="264"/>
      <c r="CO1611" s="138"/>
      <c r="CP1611" s="226"/>
      <c r="CQ1611" s="226"/>
      <c r="CR1611" s="226"/>
      <c r="CS1611" s="139"/>
      <c r="CT1611" s="139"/>
      <c r="CU1611" s="139"/>
      <c r="CV1611" s="139"/>
      <c r="CW1611" s="139"/>
      <c r="CX1611" s="139"/>
      <c r="CY1611" s="139"/>
      <c r="CZ1611" s="139"/>
      <c r="DA1611" s="139"/>
    </row>
    <row r="1612" spans="1:105" s="120" customFormat="1" ht="15" customHeight="1">
      <c r="A1612" s="228"/>
      <c r="B1612" s="231"/>
      <c r="C1612" s="234"/>
      <c r="D1612" s="237"/>
      <c r="E1612" s="237"/>
      <c r="F1612" s="243"/>
      <c r="G1612" s="122">
        <v>2.1</v>
      </c>
      <c r="H1612" s="84"/>
      <c r="I1612" s="84"/>
      <c r="J1612" s="84"/>
      <c r="K1612" s="84"/>
      <c r="L1612" s="84"/>
      <c r="M1612" s="84"/>
      <c r="N1612" s="84"/>
      <c r="O1612" s="84"/>
      <c r="P1612" s="84"/>
      <c r="Q1612" s="84"/>
      <c r="R1612" s="84"/>
      <c r="S1612" s="84"/>
      <c r="T1612" s="84"/>
      <c r="U1612" s="84"/>
      <c r="V1612" s="84"/>
      <c r="W1612" s="84"/>
      <c r="X1612" s="84"/>
      <c r="Y1612" s="84"/>
      <c r="Z1612" s="84"/>
      <c r="AA1612" s="84"/>
      <c r="AB1612" s="84"/>
      <c r="AC1612" s="80"/>
      <c r="AD1612" s="80"/>
      <c r="AE1612" s="80"/>
      <c r="AF1612" s="80"/>
      <c r="AG1612" s="80"/>
      <c r="AH1612" s="80"/>
      <c r="AI1612" s="80"/>
      <c r="AJ1612" s="80"/>
      <c r="AK1612" s="80"/>
      <c r="AL1612" s="80"/>
      <c r="AM1612" s="240"/>
      <c r="AN1612" s="240"/>
      <c r="AO1612" s="240"/>
      <c r="AP1612" s="240"/>
      <c r="AQ1612" s="240"/>
      <c r="AR1612" s="240"/>
      <c r="AS1612" s="240"/>
      <c r="AT1612" s="256"/>
      <c r="AU1612" s="256"/>
      <c r="AV1612" s="259"/>
      <c r="AW1612" s="259"/>
      <c r="AX1612" s="256"/>
      <c r="AY1612" s="256"/>
      <c r="AZ1612" s="256"/>
      <c r="BA1612" s="256"/>
      <c r="BB1612" s="256"/>
      <c r="BC1612" s="256"/>
      <c r="BD1612" s="256"/>
      <c r="BE1612" s="256"/>
      <c r="BF1612" s="256"/>
      <c r="BG1612" s="256"/>
      <c r="BH1612" s="256"/>
      <c r="BI1612" s="256"/>
      <c r="BJ1612" s="256"/>
      <c r="BK1612" s="256"/>
      <c r="BL1612" s="262"/>
      <c r="BM1612" s="262"/>
      <c r="BN1612" s="262"/>
      <c r="BO1612" s="262"/>
      <c r="BP1612" s="262"/>
      <c r="BQ1612" s="262"/>
      <c r="BR1612" s="270"/>
      <c r="BS1612" s="270"/>
      <c r="BT1612" s="270"/>
      <c r="BU1612" s="270"/>
      <c r="BV1612" s="270"/>
      <c r="BW1612" s="270"/>
      <c r="BX1612" s="256"/>
      <c r="BY1612" s="256"/>
      <c r="BZ1612" s="256"/>
      <c r="CA1612" s="267"/>
      <c r="CB1612" s="267"/>
      <c r="CC1612" s="274"/>
      <c r="CD1612" s="267"/>
      <c r="CE1612" s="267"/>
      <c r="CF1612" s="267"/>
      <c r="CG1612" s="267"/>
      <c r="CH1612" s="267"/>
      <c r="CI1612" s="267"/>
      <c r="CJ1612" s="267"/>
      <c r="CK1612" s="267"/>
      <c r="CL1612" s="265"/>
      <c r="CM1612" s="272"/>
      <c r="CN1612" s="264"/>
      <c r="CO1612" s="138"/>
      <c r="CP1612" s="226"/>
      <c r="CQ1612" s="226"/>
      <c r="CR1612" s="226"/>
      <c r="CS1612" s="139"/>
      <c r="CT1612" s="139"/>
      <c r="CU1612" s="139"/>
      <c r="CV1612" s="139"/>
      <c r="CW1612" s="139"/>
      <c r="CX1612" s="139"/>
      <c r="CY1612" s="139"/>
      <c r="CZ1612" s="139"/>
      <c r="DA1612" s="139"/>
    </row>
    <row r="1613" spans="1:105" s="120" customFormat="1" ht="15" customHeight="1">
      <c r="A1613" s="228"/>
      <c r="B1613" s="231"/>
      <c r="C1613" s="234"/>
      <c r="D1613" s="237"/>
      <c r="E1613" s="237"/>
      <c r="F1613" s="243"/>
      <c r="G1613" s="122">
        <v>2.7</v>
      </c>
      <c r="H1613" s="84"/>
      <c r="I1613" s="84"/>
      <c r="J1613" s="84"/>
      <c r="K1613" s="84"/>
      <c r="L1613" s="84"/>
      <c r="M1613" s="84"/>
      <c r="N1613" s="84"/>
      <c r="O1613" s="84"/>
      <c r="P1613" s="84"/>
      <c r="Q1613" s="84"/>
      <c r="R1613" s="84"/>
      <c r="S1613" s="84"/>
      <c r="T1613" s="84"/>
      <c r="U1613" s="84"/>
      <c r="V1613" s="84"/>
      <c r="W1613" s="84"/>
      <c r="X1613" s="84"/>
      <c r="Y1613" s="84"/>
      <c r="Z1613" s="84"/>
      <c r="AA1613" s="84"/>
      <c r="AB1613" s="84"/>
      <c r="AC1613" s="80"/>
      <c r="AD1613" s="80"/>
      <c r="AE1613" s="80"/>
      <c r="AF1613" s="80"/>
      <c r="AG1613" s="80"/>
      <c r="AH1613" s="80"/>
      <c r="AI1613" s="80"/>
      <c r="AJ1613" s="80"/>
      <c r="AK1613" s="80"/>
      <c r="AL1613" s="80"/>
      <c r="AM1613" s="240"/>
      <c r="AN1613" s="240"/>
      <c r="AO1613" s="240"/>
      <c r="AP1613" s="240"/>
      <c r="AQ1613" s="240"/>
      <c r="AR1613" s="240"/>
      <c r="AS1613" s="240"/>
      <c r="AT1613" s="256"/>
      <c r="AU1613" s="256"/>
      <c r="AV1613" s="259"/>
      <c r="AW1613" s="259"/>
      <c r="AX1613" s="256"/>
      <c r="AY1613" s="256"/>
      <c r="AZ1613" s="256"/>
      <c r="BA1613" s="256"/>
      <c r="BB1613" s="256"/>
      <c r="BC1613" s="256"/>
      <c r="BD1613" s="256"/>
      <c r="BE1613" s="256"/>
      <c r="BF1613" s="256"/>
      <c r="BG1613" s="256"/>
      <c r="BH1613" s="256"/>
      <c r="BI1613" s="256"/>
      <c r="BJ1613" s="256"/>
      <c r="BK1613" s="256"/>
      <c r="BL1613" s="262"/>
      <c r="BM1613" s="262"/>
      <c r="BN1613" s="262"/>
      <c r="BO1613" s="262"/>
      <c r="BP1613" s="262"/>
      <c r="BQ1613" s="262"/>
      <c r="BR1613" s="270"/>
      <c r="BS1613" s="270"/>
      <c r="BT1613" s="270"/>
      <c r="BU1613" s="270"/>
      <c r="BV1613" s="270"/>
      <c r="BW1613" s="270"/>
      <c r="BX1613" s="256"/>
      <c r="BY1613" s="256"/>
      <c r="BZ1613" s="256"/>
      <c r="CA1613" s="267"/>
      <c r="CB1613" s="267"/>
      <c r="CC1613" s="274"/>
      <c r="CD1613" s="267"/>
      <c r="CE1613" s="267"/>
      <c r="CF1613" s="267"/>
      <c r="CG1613" s="267"/>
      <c r="CH1613" s="267"/>
      <c r="CI1613" s="267"/>
      <c r="CJ1613" s="267"/>
      <c r="CK1613" s="267"/>
      <c r="CL1613" s="265"/>
      <c r="CM1613" s="272"/>
      <c r="CN1613" s="264"/>
      <c r="CO1613" s="138"/>
      <c r="CP1613" s="226"/>
      <c r="CQ1613" s="226"/>
      <c r="CR1613" s="226"/>
      <c r="CS1613" s="139"/>
      <c r="CT1613" s="139"/>
      <c r="CU1613" s="139"/>
      <c r="CV1613" s="139"/>
      <c r="CW1613" s="139"/>
      <c r="CX1613" s="139"/>
      <c r="CY1613" s="139"/>
      <c r="CZ1613" s="139"/>
      <c r="DA1613" s="139"/>
    </row>
    <row r="1614" spans="1:105" s="120" customFormat="1" ht="15" customHeight="1">
      <c r="A1614" s="228"/>
      <c r="B1614" s="231"/>
      <c r="C1614" s="234"/>
      <c r="D1614" s="237"/>
      <c r="E1614" s="237"/>
      <c r="F1614" s="243"/>
      <c r="G1614" s="122">
        <v>3</v>
      </c>
      <c r="H1614" s="84"/>
      <c r="I1614" s="84"/>
      <c r="J1614" s="84"/>
      <c r="K1614" s="84"/>
      <c r="L1614" s="84"/>
      <c r="M1614" s="84"/>
      <c r="N1614" s="84"/>
      <c r="O1614" s="84"/>
      <c r="P1614" s="84"/>
      <c r="Q1614" s="84"/>
      <c r="R1614" s="84"/>
      <c r="S1614" s="84"/>
      <c r="T1614" s="84"/>
      <c r="U1614" s="84"/>
      <c r="V1614" s="84"/>
      <c r="W1614" s="84"/>
      <c r="X1614" s="84"/>
      <c r="Y1614" s="84"/>
      <c r="Z1614" s="84"/>
      <c r="AA1614" s="84"/>
      <c r="AB1614" s="84"/>
      <c r="AC1614" s="80"/>
      <c r="AD1614" s="80"/>
      <c r="AE1614" s="80"/>
      <c r="AF1614" s="80"/>
      <c r="AG1614" s="80"/>
      <c r="AH1614" s="80"/>
      <c r="AI1614" s="80"/>
      <c r="AJ1614" s="80"/>
      <c r="AK1614" s="80"/>
      <c r="AL1614" s="80"/>
      <c r="AM1614" s="240"/>
      <c r="AN1614" s="240"/>
      <c r="AO1614" s="240"/>
      <c r="AP1614" s="240"/>
      <c r="AQ1614" s="240"/>
      <c r="AR1614" s="240"/>
      <c r="AS1614" s="240"/>
      <c r="AT1614" s="256"/>
      <c r="AU1614" s="256"/>
      <c r="AV1614" s="259"/>
      <c r="AW1614" s="259"/>
      <c r="AX1614" s="256"/>
      <c r="AY1614" s="256"/>
      <c r="AZ1614" s="256"/>
      <c r="BA1614" s="256"/>
      <c r="BB1614" s="256"/>
      <c r="BC1614" s="256"/>
      <c r="BD1614" s="256"/>
      <c r="BE1614" s="256"/>
      <c r="BF1614" s="256"/>
      <c r="BG1614" s="256"/>
      <c r="BH1614" s="256"/>
      <c r="BI1614" s="256"/>
      <c r="BJ1614" s="256"/>
      <c r="BK1614" s="256"/>
      <c r="BL1614" s="262"/>
      <c r="BM1614" s="262"/>
      <c r="BN1614" s="262"/>
      <c r="BO1614" s="262"/>
      <c r="BP1614" s="262"/>
      <c r="BQ1614" s="262"/>
      <c r="BR1614" s="270"/>
      <c r="BS1614" s="270"/>
      <c r="BT1614" s="270"/>
      <c r="BU1614" s="270"/>
      <c r="BV1614" s="270"/>
      <c r="BW1614" s="270"/>
      <c r="BX1614" s="256"/>
      <c r="BY1614" s="256"/>
      <c r="BZ1614" s="256"/>
      <c r="CA1614" s="267"/>
      <c r="CB1614" s="267"/>
      <c r="CC1614" s="274"/>
      <c r="CD1614" s="267"/>
      <c r="CE1614" s="267"/>
      <c r="CF1614" s="267"/>
      <c r="CG1614" s="267"/>
      <c r="CH1614" s="267"/>
      <c r="CI1614" s="267"/>
      <c r="CJ1614" s="267"/>
      <c r="CK1614" s="267"/>
      <c r="CL1614" s="265"/>
      <c r="CM1614" s="272"/>
      <c r="CN1614" s="264"/>
      <c r="CO1614" s="138"/>
      <c r="CP1614" s="226"/>
      <c r="CQ1614" s="226"/>
      <c r="CR1614" s="226"/>
      <c r="CS1614" s="139"/>
      <c r="CT1614" s="139"/>
      <c r="CU1614" s="139"/>
      <c r="CV1614" s="139"/>
      <c r="CW1614" s="139"/>
      <c r="CX1614" s="139"/>
      <c r="CY1614" s="139"/>
      <c r="CZ1614" s="139"/>
      <c r="DA1614" s="139"/>
    </row>
    <row r="1615" spans="1:105" s="120" customFormat="1" ht="15" customHeight="1">
      <c r="A1615" s="228"/>
      <c r="B1615" s="231"/>
      <c r="C1615" s="234"/>
      <c r="D1615" s="237"/>
      <c r="E1615" s="237"/>
      <c r="F1615" s="244"/>
      <c r="G1615" s="123">
        <v>3.9</v>
      </c>
      <c r="H1615" s="85"/>
      <c r="I1615" s="85"/>
      <c r="J1615" s="85"/>
      <c r="K1615" s="85"/>
      <c r="L1615" s="85"/>
      <c r="M1615" s="85"/>
      <c r="N1615" s="85"/>
      <c r="O1615" s="85"/>
      <c r="P1615" s="85"/>
      <c r="Q1615" s="85"/>
      <c r="R1615" s="85"/>
      <c r="S1615" s="85"/>
      <c r="T1615" s="85"/>
      <c r="U1615" s="85"/>
      <c r="V1615" s="85"/>
      <c r="W1615" s="85"/>
      <c r="X1615" s="85"/>
      <c r="Y1615" s="85"/>
      <c r="Z1615" s="85"/>
      <c r="AA1615" s="85"/>
      <c r="AB1615" s="85"/>
      <c r="AC1615" s="81"/>
      <c r="AD1615" s="81"/>
      <c r="AE1615" s="81"/>
      <c r="AF1615" s="81"/>
      <c r="AG1615" s="81"/>
      <c r="AH1615" s="81"/>
      <c r="AI1615" s="81"/>
      <c r="AJ1615" s="81"/>
      <c r="AK1615" s="81"/>
      <c r="AL1615" s="81"/>
      <c r="AM1615" s="240"/>
      <c r="AN1615" s="240"/>
      <c r="AO1615" s="240"/>
      <c r="AP1615" s="240"/>
      <c r="AQ1615" s="240"/>
      <c r="AR1615" s="240"/>
      <c r="AS1615" s="240"/>
      <c r="AT1615" s="256"/>
      <c r="AU1615" s="256"/>
      <c r="AV1615" s="259"/>
      <c r="AW1615" s="259"/>
      <c r="AX1615" s="256"/>
      <c r="AY1615" s="256"/>
      <c r="AZ1615" s="256"/>
      <c r="BA1615" s="256"/>
      <c r="BB1615" s="256"/>
      <c r="BC1615" s="256"/>
      <c r="BD1615" s="256"/>
      <c r="BE1615" s="256"/>
      <c r="BF1615" s="256"/>
      <c r="BG1615" s="256"/>
      <c r="BH1615" s="256"/>
      <c r="BI1615" s="256"/>
      <c r="BJ1615" s="256"/>
      <c r="BK1615" s="256"/>
      <c r="BL1615" s="262"/>
      <c r="BM1615" s="262"/>
      <c r="BN1615" s="262"/>
      <c r="BO1615" s="262"/>
      <c r="BP1615" s="262"/>
      <c r="BQ1615" s="262"/>
      <c r="BR1615" s="270"/>
      <c r="BS1615" s="270"/>
      <c r="BT1615" s="270"/>
      <c r="BU1615" s="270"/>
      <c r="BV1615" s="270"/>
      <c r="BW1615" s="270"/>
      <c r="BX1615" s="256"/>
      <c r="BY1615" s="256"/>
      <c r="BZ1615" s="256"/>
      <c r="CA1615" s="267"/>
      <c r="CB1615" s="267"/>
      <c r="CC1615" s="274"/>
      <c r="CD1615" s="267"/>
      <c r="CE1615" s="267"/>
      <c r="CF1615" s="267"/>
      <c r="CG1615" s="267"/>
      <c r="CH1615" s="267"/>
      <c r="CI1615" s="267"/>
      <c r="CJ1615" s="267"/>
      <c r="CK1615" s="267"/>
      <c r="CL1615" s="265"/>
      <c r="CM1615" s="272"/>
      <c r="CN1615" s="264"/>
      <c r="CO1615" s="138"/>
      <c r="CP1615" s="226"/>
      <c r="CQ1615" s="226"/>
      <c r="CR1615" s="226"/>
      <c r="CS1615" s="139"/>
      <c r="CT1615" s="139"/>
      <c r="CU1615" s="139"/>
      <c r="CV1615" s="139"/>
      <c r="CW1615" s="139"/>
      <c r="CX1615" s="139"/>
      <c r="CY1615" s="139"/>
      <c r="CZ1615" s="139"/>
      <c r="DA1615" s="139"/>
    </row>
    <row r="1616" spans="1:105" s="120" customFormat="1" ht="15" customHeight="1">
      <c r="A1616" s="229"/>
      <c r="B1616" s="232"/>
      <c r="C1616" s="235"/>
      <c r="D1616" s="238"/>
      <c r="E1616" s="238"/>
      <c r="F1616" s="245" t="s">
        <v>83</v>
      </c>
      <c r="G1616" s="352"/>
      <c r="H1616" s="82"/>
      <c r="I1616" s="82"/>
      <c r="J1616" s="82"/>
      <c r="K1616" s="82"/>
      <c r="L1616" s="82"/>
      <c r="M1616" s="82"/>
      <c r="N1616" s="82"/>
      <c r="O1616" s="82"/>
      <c r="P1616" s="82"/>
      <c r="Q1616" s="82"/>
      <c r="R1616" s="82"/>
      <c r="S1616" s="82"/>
      <c r="T1616" s="82"/>
      <c r="U1616" s="82"/>
      <c r="V1616" s="82"/>
      <c r="W1616" s="82"/>
      <c r="X1616" s="82"/>
      <c r="Y1616" s="82"/>
      <c r="Z1616" s="82"/>
      <c r="AA1616" s="82"/>
      <c r="AB1616" s="82"/>
      <c r="AC1616" s="35"/>
      <c r="AD1616" s="35"/>
      <c r="AE1616" s="35"/>
      <c r="AF1616" s="35"/>
      <c r="AG1616" s="35"/>
      <c r="AH1616" s="35"/>
      <c r="AI1616" s="35"/>
      <c r="AJ1616" s="35"/>
      <c r="AK1616" s="35"/>
      <c r="AL1616" s="35"/>
      <c r="AM1616" s="241"/>
      <c r="AN1616" s="241"/>
      <c r="AO1616" s="241"/>
      <c r="AP1616" s="241"/>
      <c r="AQ1616" s="241"/>
      <c r="AR1616" s="241"/>
      <c r="AS1616" s="241"/>
      <c r="AT1616" s="257"/>
      <c r="AU1616" s="257"/>
      <c r="AV1616" s="260"/>
      <c r="AW1616" s="260"/>
      <c r="AX1616" s="257"/>
      <c r="AY1616" s="257"/>
      <c r="AZ1616" s="257"/>
      <c r="BA1616" s="257"/>
      <c r="BB1616" s="257"/>
      <c r="BC1616" s="257"/>
      <c r="BD1616" s="257"/>
      <c r="BE1616" s="257"/>
      <c r="BF1616" s="257"/>
      <c r="BG1616" s="257"/>
      <c r="BH1616" s="257"/>
      <c r="BI1616" s="257"/>
      <c r="BJ1616" s="257"/>
      <c r="BK1616" s="257"/>
      <c r="BL1616" s="263"/>
      <c r="BM1616" s="263"/>
      <c r="BN1616" s="263"/>
      <c r="BO1616" s="263"/>
      <c r="BP1616" s="263"/>
      <c r="BQ1616" s="263"/>
      <c r="BR1616" s="271"/>
      <c r="BS1616" s="271"/>
      <c r="BT1616" s="271"/>
      <c r="BU1616" s="271"/>
      <c r="BV1616" s="271"/>
      <c r="BW1616" s="271"/>
      <c r="BX1616" s="257"/>
      <c r="BY1616" s="257"/>
      <c r="BZ1616" s="257"/>
      <c r="CA1616" s="268"/>
      <c r="CB1616" s="268"/>
      <c r="CC1616" s="275"/>
      <c r="CD1616" s="268"/>
      <c r="CE1616" s="268"/>
      <c r="CF1616" s="268"/>
      <c r="CG1616" s="268"/>
      <c r="CH1616" s="268"/>
      <c r="CI1616" s="268"/>
      <c r="CJ1616" s="268"/>
      <c r="CK1616" s="268"/>
      <c r="CL1616" s="265"/>
      <c r="CM1616" s="272"/>
      <c r="CN1616" s="264"/>
      <c r="CO1616" s="138"/>
      <c r="CP1616" s="226"/>
      <c r="CQ1616" s="226"/>
      <c r="CR1616" s="226"/>
      <c r="CS1616" s="139"/>
      <c r="CT1616" s="139"/>
      <c r="CU1616" s="139"/>
      <c r="CV1616" s="139"/>
      <c r="CW1616" s="139"/>
      <c r="CX1616" s="139"/>
      <c r="CY1616" s="139"/>
      <c r="CZ1616" s="139"/>
      <c r="DA1616" s="139"/>
    </row>
    <row r="1617" spans="1:105" s="120" customFormat="1" ht="15" customHeight="1">
      <c r="A1617" s="227">
        <f t="shared" ref="A1617" si="602">A1609+1</f>
        <v>200</v>
      </c>
      <c r="B1617" s="230" t="s">
        <v>229</v>
      </c>
      <c r="C1617" s="233" t="s">
        <v>230</v>
      </c>
      <c r="D1617" s="236" t="s">
        <v>1288</v>
      </c>
      <c r="E1617" s="236" t="s">
        <v>1283</v>
      </c>
      <c r="F1617" s="253" t="s">
        <v>80</v>
      </c>
      <c r="G1617" s="351"/>
      <c r="H1617" s="82" t="s">
        <v>69</v>
      </c>
      <c r="I1617" s="82"/>
      <c r="J1617" s="82" t="s">
        <v>61</v>
      </c>
      <c r="K1617" s="82" t="s">
        <v>61</v>
      </c>
      <c r="L1617" s="82" t="s">
        <v>61</v>
      </c>
      <c r="M1617" s="82" t="s">
        <v>61</v>
      </c>
      <c r="N1617" s="82" t="s">
        <v>61</v>
      </c>
      <c r="O1617" s="82"/>
      <c r="P1617" s="82" t="s">
        <v>61</v>
      </c>
      <c r="Q1617" s="82" t="s">
        <v>61</v>
      </c>
      <c r="R1617" s="82" t="s">
        <v>61</v>
      </c>
      <c r="S1617" s="82" t="s">
        <v>61</v>
      </c>
      <c r="T1617" s="82" t="s">
        <v>61</v>
      </c>
      <c r="U1617" s="82" t="s">
        <v>61</v>
      </c>
      <c r="V1617" s="82"/>
      <c r="W1617" s="82" t="s">
        <v>60</v>
      </c>
      <c r="X1617" s="82" t="s">
        <v>60</v>
      </c>
      <c r="Y1617" s="82" t="s">
        <v>60</v>
      </c>
      <c r="Z1617" s="82" t="s">
        <v>60</v>
      </c>
      <c r="AA1617" s="82" t="s">
        <v>60</v>
      </c>
      <c r="AB1617" s="82" t="s">
        <v>60</v>
      </c>
      <c r="AC1617" s="82"/>
      <c r="AD1617" s="82" t="s">
        <v>60</v>
      </c>
      <c r="AE1617" s="82" t="s">
        <v>60</v>
      </c>
      <c r="AF1617" s="82" t="s">
        <v>60</v>
      </c>
      <c r="AG1617" s="82" t="s">
        <v>60</v>
      </c>
      <c r="AH1617" s="82" t="s">
        <v>60</v>
      </c>
      <c r="AI1617" s="82" t="s">
        <v>1471</v>
      </c>
      <c r="AJ1617" s="82"/>
      <c r="AK1617" s="82" t="s">
        <v>61</v>
      </c>
      <c r="AL1617" s="82" t="s">
        <v>61</v>
      </c>
      <c r="AM1617" s="239">
        <f>COUNTIF(H1617:AL1617,"PH")+COUNTIF(H1617:AL1617,"PH/L")+COUNTIF(H1617:AL1617,"PM")</f>
        <v>0</v>
      </c>
      <c r="AN1617" s="239">
        <f>COUNTIF(H1617:AL1617,"PD")+COUNTIF(H1617:AL1617,"PDD")+COUNTIF(H1617:AL1617,"P/DS")/2+COUNTIF(H1617:AL1617,"PMD")</f>
        <v>0</v>
      </c>
      <c r="AO1617" s="239">
        <f>COUNTIF(H1617:AL1617,"PN")+COUNTIF(H1617:AL1617,"P/NS")/2+COUNTIF(H1617:AL1617,"PH")+COUNTIF(H1617:AL1617,"PH/F")/2+COUNTIF(H1617:AL1617,"PH/L")/2+COUNTIF(H1617:AL1617,"PM")</f>
        <v>0</v>
      </c>
      <c r="AP1617" s="239">
        <f>COUNTIF(H1617:AL1617,"BH")+COUNTIF(H1617:AL1617,"AL/BL")+COUNTIF(H1617:AL1617,"UL/BL")+COUNTIF(H1617:AL1617,"BM")</f>
        <v>0</v>
      </c>
      <c r="AQ1617" s="239">
        <f>COUNTIF(H1617:AL1617,"DS")+COUNTIF(H1617:AL1617,"AL/DS")/2+COUNTIF(H1617:AL1617,"UL/DS")/2+COUNTIF(H1617:AL1617,"CT")+COUNTIF(H1617:AL1617,"MD")</f>
        <v>11.5</v>
      </c>
      <c r="AR1617" s="239">
        <f>COUNTIF(H1617:AL1617,"NS")+COUNTIF(H1617:AL1617,"AL/NS")/2+COUNTIF(H1617:AL1617,"UL/NS")/2+COUNTIF(H1617:AL1617,"BH")+COUNTIF(H1617:AL1617,"AL/BF")/2+COUNTIF(H1617:AL1617,"AL/BL")/2+COUNTIF(H1617:AL1617,"UL/BL")/2+COUNTIF(H1617:AL1617,"UL/BF")/2+COUNTIF(H1617:AL1617,"BM")</f>
        <v>13</v>
      </c>
      <c r="AS1617" s="239">
        <f>COUNTIF(H1617:AL1617,"AL")+COUNTIF(H1617:AL1617,"AL/DS")/2+COUNTIF(H1617:AL1617,"AL/NS")/2+COUNTIF(H1617:AL1617,"NH")+COUNTIF(H1617:AL1617,"SL")+COUNTIF(H1617:AL1617,"NHD")+COUNTIF(H1617:AL1617,"B")+COUNTIF(H1617:AL1617,"HL")+COUNTIF(H1617:AL1617,"AL/BF")/2+COUNTIF(H1617:AL1617,"AL/BL")/2</f>
        <v>1</v>
      </c>
      <c r="AT1617" s="255">
        <f>COUNTIF(H1617:AL1617,"PD")+COUNTIF(H1617:AL1617,"PN")+COUNTIF(H1617:AL1617,"P/DS")/2+COUNTIF(H1617:AL1617,"P/NS")/2+COUNTIF(H1617:AL1617,"DS")+COUNTIF(H1617:AL1617,"NS")+COUNTIF(H1617:AL1617,"AL")+COUNTIF(H1617:AL1617,"AL/DS")+COUNTIF(H1617:AL1617,"AL/NS")+COUNTIF(H1617:AL1617,"NH")+COUNTIF(H1617:AL1617,"SL")+COUNTIF(H1617:AL1617,"UL/DS")/2+COUNTIF(H1617:AL1617,"UL/NS")/2+COUNTIF(H1617:AL1617,"CT")+COUNTIF(H1617:AL1617,"NHD")+COUNTIF(H1617:AL1617,"PDD")+COUNTIF(H1617:AL1617,"B")+COUNTIF(H1617:AL1617,"HL")+COUNTIF(H1617:AL1617,"PH")+COUNTIF(H1617:AL1617,"BH")+COUNTIF(H1617:AL1617,"AL/BF")+COUNTIF(H1617:AL1617,"AL/BL")+COUNTIF(H1617:AL1617,"UL/BF")/2+COUNTIF(H1617:AL1617,"UL/BL")/2+COUNTIF(H1617:AL1617,"PH/F")/2+COUNTIF(H1617:AL1617,"PH/L")/2+COUNTIF(H1617:AL1617,"MD")+COUNTIF(H1617:AL1617,"PMD")+COUNTIF(H1617:AL1617,"PM")+COUNTIF(H1617:AL1617,"BM")</f>
        <v>25.5</v>
      </c>
      <c r="AU1617" s="255">
        <f>COUNTIF(H1617:AL1617,"P/DS")/2+COUNTIF(H1617:AL1617,"P/NS")/2+COUNTIF(H1617:AL1617,"IL")+COUNTIF(H1617:AL1617,"NL")+COUNTIF(H1617:AL1617,"UL")+COUNTIF(H1617:AL1617,"UL/DS")/2+COUNTIF(H1617:AL1617,"UL/NS")/2+COUNTIF(H1617:AL1617,"KT")+COUNTIF(H1617:AL1617,"UL/BF")/2+COUNTIF(H1617:AL1617,"UL/BL")/2+COUNTIF(H1617:AL1617,"PH/F")/2+COUNTIF(H1617:AL1617,"PH/L")/2+COUNTIF(H1617:AL1617,"NB")</f>
        <v>0.5</v>
      </c>
      <c r="AV1617" s="258">
        <f>COUNTIF(H1617:AL1617,"PN")+COUNTIF(H1617:AL1617,"TVD")+COUNTIF(H1617:AL1617,"PH")+COUNTIF(H1617:AL1617,"PM")+COUNTIF(H1617:AL1617,"PDD")-COUNTIFS(H1617:AL1617,"PN",H1624:AL1624,"&gt;=3")-COUNTIFS(H1617:AL1617,"PM",H1624:AL1624,"&gt;=3")</f>
        <v>0</v>
      </c>
      <c r="AW1617" s="258">
        <f>COUNTIF(H1617:AL1617,"NS")+COUNTIF(H1617:AL1617,"D")+COUNTIF(H1617:AL1617,"BH")+COUNTIF(H1617:AL1617,"NHD")+COUNTIF(H1617:AL1617,"BM")-COUNTIFS(H1617:AL1617,"NS",H1624:AL1624,"&gt;=3")-COUNTIFS(H1617:AL1617,"BH",H1624:AL1624,"&gt;=3")-COUNTIFS(H1617:AL1617,"BM",H1624:AL1624,"&gt;=3")</f>
        <v>13</v>
      </c>
      <c r="AX1617" s="255">
        <f>COUNTIF(H1617:AL1617,"AL")+COUNTIF(H1617:AL1617,"AL/DS")/2+COUNTIF(H1617:AL1617,"AL/NS")/2+COUNTIF(H1617:AL1617,"AL/BF")+COUNTIF(H1617:AL1617,"AL/BL")/2</f>
        <v>0</v>
      </c>
      <c r="AY1617" s="255">
        <f>COUNTIF(H1617:AL1617,"SL")</f>
        <v>0</v>
      </c>
      <c r="AZ1617" s="255">
        <f>COUNTIF(H1617:AL1617,"NH")</f>
        <v>1</v>
      </c>
      <c r="BA1617" s="255">
        <f>COUNTIF(H1617:AL1617,"HL")</f>
        <v>0</v>
      </c>
      <c r="BB1617" s="255">
        <f>COUNTIF(G1617:AL1617,"P/DS")/2+COUNTIF(G1617:AL1617,"P/NS")/2+COUNTIF(G1617:AL1617,"UL")+COUNTIF(G1617:AL1617,"UL/DS")/2+COUNTIF(G1617:AL1617,"UL/NS")/2+COUNTIF(G1617:AL1617,"UL/BL")/2+COUNTIF(G1617:AL1617,"UL/BF")/2+COUNTIF(G1617:AL1617,"PH/F")/2+COUNTIF(G1617:AL1617,"PH/L")/2</f>
        <v>0.5</v>
      </c>
      <c r="BC1617" s="255">
        <f>COUNTIF(H1617:AL1617,"NB")</f>
        <v>0</v>
      </c>
      <c r="BD1617" s="255">
        <f>COUNTIF(H1617:AL1617,"NL")</f>
        <v>0</v>
      </c>
      <c r="BE1617" s="255">
        <f>COUNTIF(H1617:AL1617,"IL")</f>
        <v>0</v>
      </c>
      <c r="BF1617" s="255">
        <f>COUNTIF(H1617:AL1617,"KT")</f>
        <v>0</v>
      </c>
      <c r="BG1617" s="255">
        <f>COUNTIF(H1617:AL1617,"L70")</f>
        <v>0</v>
      </c>
      <c r="BH1617" s="255">
        <f>COUNTIF(H1617:AL1617,"MD")</f>
        <v>0</v>
      </c>
      <c r="BI1617" s="255">
        <f>COUNTIF(H1617:AL1617,"PMD")</f>
        <v>0</v>
      </c>
      <c r="BJ1617" s="255">
        <f>COUNTIF(H1617:AL1617,"PM")</f>
        <v>0</v>
      </c>
      <c r="BK1617" s="255">
        <f>COUNTIF(H1617:AL1617,"BM")</f>
        <v>0</v>
      </c>
      <c r="BL1617" s="261">
        <f>SUMIF(H1617:AL1617,"PD",H1618:AL1618)+SUMIF(H1617:AL1617,"PN",H1618:AL1618)+SUMIF(H1617:AL1617,"P/DS",H1618:AL1618)+SUMIF(H1617:AL1617,"PN/F",H1618:AL1618)+SUMIF(H1617:AL1617,"PN/L",H1618:AL1618)+SUMIF(H1617:AL1617,"TV",H1618:AL1618)+SUMIF(H1617:AL1617,"TVD",H1618:AL1618)+SUMIF(H1617:AL1617,"PDD",H1618:AL1618)</f>
        <v>0</v>
      </c>
      <c r="BM1617" s="261">
        <f>SUMIF(H1617:AL1617,"PD",H1619:AL1619)+SUMIF(H1617:AL1617,"PN",H1619:AL1619)+SUMIF(H1617:AL1617,"P/DS",H1619:AL1619)+SUMIF(H1617:AL1617,"PN/F",H1619:AL1619)+SUMIF(H1617:AL1617,"PN/L",H1619:AL1619)+SUMIF(H1617:AL1617,"TV",H1619:AL1619)+SUMIF(H1617:AL1617,"TVD",H1619:AL1619)+SUMIF(H1617:AL1617,"PDD",H1619:AL1619)+SUMIF(H1617:AL1617,"PMD",H1619:AL1619)</f>
        <v>0</v>
      </c>
      <c r="BN1617" s="261">
        <f>SUMIF(H1617:AL1617,"PD",H1620:AL1620)+SUMIF(H1617:AL1617,"PN",H1620:AL1620)+SUMIF(H1617:AL1617,"P/DS",H1620:AL1620)+SUMIF(H1617:AL1617,"PN/F",H1620:AL1620)+SUMIF(H1617:AL1617,"PN/L",H1620:AL1620)+SUMIF(H1617:AL1617,"TV",H1620:AL1620)+SUMIF(H1617:AL1617,"TVD",H1620:AL1620)</f>
        <v>0</v>
      </c>
      <c r="BO1617" s="261">
        <f>SUMIF(H1617:AL1617,"PD",H1621:AL1621)+SUMIF(H1617:AL1617,"PN",H1621:AL1621)+SUMIF(H1617:AL1617,"P/DS",H1621:AL1621)+SUMIF(H1617:AL1617,"PN/F",H1621:AL1621)+SUMIF(H1617:AL1617,"PN/L",H1621:AL1621)+SUMIF(H1617:AL1617,"TV",H1621:AL1621)+SUMIF(H1617:AL1617,"TVD",H1621:AL1621)</f>
        <v>0</v>
      </c>
      <c r="BP1617" s="261">
        <f>SUMIF(H1617:AL1617,"PD",H1622:AL1622)+SUMIF(H1617:AL1617,"PN",H1622:AL1622)+SUMIF(H1617:AL1617,"P/DS",H1622:AL1622)+SUMIF(H1617:AL1617,"PN/F",H1622:AL1622)+SUMIF(H1617:AL1617,"PN/L",H1622:AL1622)+SUMIF(H1617:AL1617,"TV",H1622:AL1622)+SUMIF(H1617:AL1617,"TVD",H1622:AL1622)+SUMIF(H1617:AL1617,"PDD",H1622:AL1622)+SUMIF(H1617:AL1617,"PH",H1622:AL1622)+SUMIF(H1617:AL1617,"PM",H1622:AL1622)</f>
        <v>0</v>
      </c>
      <c r="BQ1617" s="261">
        <f>SUMIF(H1617:AL1617,"PD",H1623:AL1623)+SUMIF(H1617:AL1617,"PN",H1623:AL1623)+SUMIF(H1617:AL1617,"P/DS",H1623:AL1623)+SUMIF(H1617:AL1617,"PN/F",H1623:AL1623)+SUMIF(H1617:AL1617,"PN/L",H1623:AL1623)+SUMIF(H1617:AL1617,"TV",H1623:AL1623)+SUMIF(H1617:AL1617,"TVD",H1623:AL1623)+SUMIF(H1617:AL1617,"PDD",H1623:AL1623)+SUMIF(H1617:AL1617,"PH",H1623:AL1623)+SUMIF(H1617:AL1617,"PM",H1623:AL1623)</f>
        <v>0</v>
      </c>
      <c r="BR1617" s="269">
        <f>SUM(H1618:AL1618)-BL1617</f>
        <v>18</v>
      </c>
      <c r="BS1617" s="269">
        <f>SUM(H1619:AL1619)-BM1617</f>
        <v>4.5</v>
      </c>
      <c r="BT1617" s="269">
        <f>SUM(H1620:AL1620)-BN1617</f>
        <v>0</v>
      </c>
      <c r="BU1617" s="269">
        <f>SUM(H1621:AL1621)-BO1617</f>
        <v>0</v>
      </c>
      <c r="BV1617" s="269">
        <f>SUM(H1622:AL1622)-BP1617</f>
        <v>0</v>
      </c>
      <c r="BW1617" s="269">
        <f>SUM(H1623:AL1623)-BQ1617</f>
        <v>0</v>
      </c>
      <c r="BX1617" s="255">
        <f>SUMIF(H1617:AL1617,"PD",H1624:AL1624)+SUMIF(H1617:AL1617,"PN",H1624:AL1624)+SUMIF(H1617:AL1617,"P/DS",H1624:AL1624)+SUMIF(H1617:AL1617,"PN/F",H1624:AL1624)+SUMIF(H1617:AL1617,"PN/L",H1624:AL1624)</f>
        <v>0</v>
      </c>
      <c r="BY1617" s="255">
        <f>SUM(H1624:AL1624)-BX1617</f>
        <v>0</v>
      </c>
      <c r="BZ1617" s="255">
        <f t="shared" ref="BZ1617" si="603">+SUM(BL1617:BW1624)</f>
        <v>22.5</v>
      </c>
      <c r="CA1617" s="266">
        <f>(COUNTIFS(H1617:AL1617,"PD",H1618:AL1618,"&gt;=2"))*0.5-IF(CN1617="VP",COUNTIFS($H$16:$AL$16,"SAT",H1617:AL1617,"PD",H1618:AL1618,"&gt;=2"))*0.5</f>
        <v>0</v>
      </c>
      <c r="CB1617" s="266">
        <f>(COUNTIFS(H1617:AL1617,"PN",H1619:AL1619,"&gt;=0.5",H1618:AL1618,"&gt;=1.5"))*0.5+COUNTIFS(H1617:AL1617,"PDD",H1619:AL1619,"&gt;=0.5",H1618:AL1618,"&gt;=1.5")*0.5</f>
        <v>0</v>
      </c>
      <c r="CC1617" s="273">
        <f>(COUNTIFS(H1617:AL1617,"TV",H1619:AL1619,"&gt;=10"))*0.5+(COUNTIFS(H1617:AL1617,"PMD",H1619:AL1619,"&gt;=2"))*0.5</f>
        <v>0</v>
      </c>
      <c r="CD1617" s="266">
        <f>(COUNTIFS(H1617:AL1617,"TVD",H1621:AL1621,"&gt;=6.5",H1619:AL1619,"&gt;=3.5"))*0.5</f>
        <v>0</v>
      </c>
      <c r="CE1617" s="266">
        <f>(COUNTIFS(H1617:AL1617,"PD",H1622:AL1622,"&gt;=10"))*0.5</f>
        <v>0</v>
      </c>
      <c r="CF1617" s="266">
        <f>(COUNTIFS(H1617:AL1617,"PDD",H1622:AL1622,"&gt;=3.5",H1623:AL1623,"&gt;=6.5")+COUNTIFS(H1617:AL1617,"PH",H1623:AL1623,"&gt;=0.5",H1622:AL1622,"&gt;=1.5")+COUNTIFS(H1617:AL1617,"PM",H1623:AL1623,"&gt;=0.5",H1622:AL1622,"&gt;=1.5"))*0.5</f>
        <v>0</v>
      </c>
      <c r="CG1617" s="266">
        <f>(COUNTIFS(H1617:AL1617,"DS",H1618:AL1618,"&gt;=2")+COUNTIFS(H1617:AL1617,"AL/DS",H1618:AL1618,"&gt;=2"))*0.5-IF(CN1617="VP",COUNTIFS($H$16:$AL$16,"SAT",H1617:AL1617,"DS",H1618:AL1618,"&gt;=2"))*0.5</f>
        <v>0</v>
      </c>
      <c r="CH1617" s="266">
        <f>(COUNTIFS(H1617:AL1617,"NS",H1619:AL1619,"&gt;=0.5",H1618:AL1618,"&gt;=1.5")+COUNTIFS(H1617:AL1617,"AL/NS",H1619:AL1619,"&gt;=0.5",H1618:AL1618,"&gt;=1.5")+COUNTIFS(H1617:AL1617,"NHD",H1619:AL1619,"&gt;=4.5",H1622:AL1622,"&gt;=2",H1618:AL1618,"&gt;=1.5"))*0.5</f>
        <v>4.5</v>
      </c>
      <c r="CI1617" s="266">
        <f>(COUNTIF(H1619:AL1619,"&gt;=10")+COUNTIFS(H1617:AL1617,"MD",H1619:AL1619,"&gt;=2")-COUNTIFS(H1617:AL1617,"TV",H1619:AL1619,"&gt;=10"))*0.5</f>
        <v>0</v>
      </c>
      <c r="CJ1617" s="266">
        <f>(COUNTIFS(H1617:AL1617,"D",H1621:AL1621,"&gt;=6.5",H1619:AL1619,"&gt;=3.5"))*0.5</f>
        <v>0</v>
      </c>
      <c r="CK1617" s="266">
        <f>(COUNTIF(H1622:AL1622,"&gt;=10")-COUNTIFS(H1617:AL1617,"PD",H1622:AL1622,"&gt;=10"))*0.5</f>
        <v>0</v>
      </c>
      <c r="CL1617" s="265">
        <f>(COUNTIFS(H1617:AL1617,"NHD",H1622:AL1622,"&gt;=3.5",H1623:AL1623,"&gt;=6.5")+COUNTIFS(H1617:AL1617,"BH",H1622:AL1622,"&gt;=1.5",H1623:AL1623,"&gt;=0.5")+COUNTIFS(H1617:AL1617,"BM",H1622:AL1622,"&gt;=1.5",H1623:AL1623,"&gt;=0.5")+COUNTIFS(H1617:AL1617,"D",H1622:AL1622,"&gt;=1.5",H1623:AL1623,"&gt;=0.5"))*0.5</f>
        <v>0</v>
      </c>
      <c r="CM1617" s="272"/>
      <c r="CN1617" s="264" t="s">
        <v>723</v>
      </c>
      <c r="CO1617" s="138">
        <f t="shared" ref="CO1617" si="604">+AM1617+AN1617+AO1617+AP1617+AQ1617+AR1617+AS1617+AU1617+BG1617</f>
        <v>26</v>
      </c>
      <c r="CP1617" s="225">
        <f>+SUM(I1618:I1623)-I1624</f>
        <v>0</v>
      </c>
      <c r="CQ1617" s="225">
        <f>+SUM(J1618:J1623)-J1624</f>
        <v>2.5</v>
      </c>
      <c r="CR1617" s="225">
        <f>+SUM(K1618:K1623)-K1624</f>
        <v>2.5</v>
      </c>
      <c r="CS1617" s="139"/>
      <c r="CT1617" s="139"/>
      <c r="CU1617" s="139"/>
      <c r="CV1617" s="139"/>
      <c r="CW1617" s="139"/>
      <c r="CX1617" s="139"/>
      <c r="CY1617" s="139"/>
      <c r="CZ1617" s="139"/>
      <c r="DA1617" s="139"/>
    </row>
    <row r="1618" spans="1:105" s="120" customFormat="1" ht="15" customHeight="1">
      <c r="A1618" s="228"/>
      <c r="B1618" s="231"/>
      <c r="C1618" s="234"/>
      <c r="D1618" s="237"/>
      <c r="E1618" s="237"/>
      <c r="F1618" s="242" t="s">
        <v>82</v>
      </c>
      <c r="G1618" s="121">
        <v>1.5</v>
      </c>
      <c r="H1618" s="83"/>
      <c r="I1618" s="83"/>
      <c r="J1618" s="83">
        <v>2</v>
      </c>
      <c r="K1618" s="83">
        <v>2</v>
      </c>
      <c r="L1618" s="83">
        <v>2</v>
      </c>
      <c r="M1618" s="83">
        <v>2</v>
      </c>
      <c r="N1618" s="83">
        <v>2</v>
      </c>
      <c r="O1618" s="83"/>
      <c r="P1618" s="83">
        <v>2</v>
      </c>
      <c r="Q1618" s="83">
        <v>2</v>
      </c>
      <c r="R1618" s="83">
        <v>2</v>
      </c>
      <c r="S1618" s="83">
        <v>2</v>
      </c>
      <c r="T1618" s="83"/>
      <c r="U1618" s="83"/>
      <c r="V1618" s="83"/>
      <c r="W1618" s="83"/>
      <c r="X1618" s="83"/>
      <c r="Y1618" s="83"/>
      <c r="Z1618" s="83"/>
      <c r="AA1618" s="83"/>
      <c r="AB1618" s="83"/>
      <c r="AC1618" s="79"/>
      <c r="AD1618" s="79"/>
      <c r="AE1618" s="79"/>
      <c r="AF1618" s="79"/>
      <c r="AG1618" s="79"/>
      <c r="AH1618" s="79"/>
      <c r="AI1618" s="79"/>
      <c r="AJ1618" s="79"/>
      <c r="AK1618" s="79"/>
      <c r="AL1618" s="79"/>
      <c r="AM1618" s="240"/>
      <c r="AN1618" s="240"/>
      <c r="AO1618" s="240"/>
      <c r="AP1618" s="240"/>
      <c r="AQ1618" s="240"/>
      <c r="AR1618" s="240"/>
      <c r="AS1618" s="240"/>
      <c r="AT1618" s="256"/>
      <c r="AU1618" s="256"/>
      <c r="AV1618" s="259"/>
      <c r="AW1618" s="259"/>
      <c r="AX1618" s="256"/>
      <c r="AY1618" s="256"/>
      <c r="AZ1618" s="256"/>
      <c r="BA1618" s="256"/>
      <c r="BB1618" s="256"/>
      <c r="BC1618" s="256"/>
      <c r="BD1618" s="256"/>
      <c r="BE1618" s="256"/>
      <c r="BF1618" s="256"/>
      <c r="BG1618" s="256"/>
      <c r="BH1618" s="256"/>
      <c r="BI1618" s="256"/>
      <c r="BJ1618" s="256"/>
      <c r="BK1618" s="256"/>
      <c r="BL1618" s="262"/>
      <c r="BM1618" s="262"/>
      <c r="BN1618" s="262"/>
      <c r="BO1618" s="262"/>
      <c r="BP1618" s="262"/>
      <c r="BQ1618" s="262"/>
      <c r="BR1618" s="270"/>
      <c r="BS1618" s="270"/>
      <c r="BT1618" s="270"/>
      <c r="BU1618" s="270"/>
      <c r="BV1618" s="270"/>
      <c r="BW1618" s="270"/>
      <c r="BX1618" s="256"/>
      <c r="BY1618" s="256"/>
      <c r="BZ1618" s="256"/>
      <c r="CA1618" s="267"/>
      <c r="CB1618" s="267"/>
      <c r="CC1618" s="274"/>
      <c r="CD1618" s="267"/>
      <c r="CE1618" s="267"/>
      <c r="CF1618" s="267"/>
      <c r="CG1618" s="267"/>
      <c r="CH1618" s="267"/>
      <c r="CI1618" s="267"/>
      <c r="CJ1618" s="267"/>
      <c r="CK1618" s="267"/>
      <c r="CL1618" s="265"/>
      <c r="CM1618" s="272"/>
      <c r="CN1618" s="264"/>
      <c r="CO1618" s="138"/>
      <c r="CP1618" s="226"/>
      <c r="CQ1618" s="226"/>
      <c r="CR1618" s="226"/>
      <c r="CS1618" s="139"/>
      <c r="CT1618" s="139"/>
      <c r="CU1618" s="139"/>
      <c r="CV1618" s="139"/>
      <c r="CW1618" s="139"/>
      <c r="CX1618" s="139"/>
      <c r="CY1618" s="139"/>
      <c r="CZ1618" s="139"/>
      <c r="DA1618" s="139"/>
    </row>
    <row r="1619" spans="1:105" s="120" customFormat="1" ht="15" customHeight="1">
      <c r="A1619" s="228"/>
      <c r="B1619" s="231"/>
      <c r="C1619" s="234"/>
      <c r="D1619" s="237"/>
      <c r="E1619" s="237"/>
      <c r="F1619" s="243"/>
      <c r="G1619" s="122">
        <v>2</v>
      </c>
      <c r="H1619" s="84"/>
      <c r="I1619" s="84"/>
      <c r="J1619" s="84">
        <v>0.5</v>
      </c>
      <c r="K1619" s="84">
        <v>0.5</v>
      </c>
      <c r="L1619" s="84">
        <v>0.5</v>
      </c>
      <c r="M1619" s="84">
        <v>0.5</v>
      </c>
      <c r="N1619" s="84">
        <v>0.5</v>
      </c>
      <c r="O1619" s="84"/>
      <c r="P1619" s="84">
        <v>0.5</v>
      </c>
      <c r="Q1619" s="84">
        <v>0.5</v>
      </c>
      <c r="R1619" s="84">
        <v>0.5</v>
      </c>
      <c r="S1619" s="84">
        <v>0.5</v>
      </c>
      <c r="T1619" s="84"/>
      <c r="U1619" s="84"/>
      <c r="V1619" s="84"/>
      <c r="W1619" s="84"/>
      <c r="X1619" s="84"/>
      <c r="Y1619" s="84"/>
      <c r="Z1619" s="84"/>
      <c r="AA1619" s="84"/>
      <c r="AB1619" s="84"/>
      <c r="AC1619" s="80"/>
      <c r="AD1619" s="80"/>
      <c r="AE1619" s="80"/>
      <c r="AF1619" s="80"/>
      <c r="AG1619" s="80"/>
      <c r="AH1619" s="80"/>
      <c r="AI1619" s="80"/>
      <c r="AJ1619" s="80"/>
      <c r="AK1619" s="80"/>
      <c r="AL1619" s="80"/>
      <c r="AM1619" s="240"/>
      <c r="AN1619" s="240"/>
      <c r="AO1619" s="240"/>
      <c r="AP1619" s="240"/>
      <c r="AQ1619" s="240"/>
      <c r="AR1619" s="240"/>
      <c r="AS1619" s="240"/>
      <c r="AT1619" s="256"/>
      <c r="AU1619" s="256"/>
      <c r="AV1619" s="259"/>
      <c r="AW1619" s="259"/>
      <c r="AX1619" s="256"/>
      <c r="AY1619" s="256"/>
      <c r="AZ1619" s="256"/>
      <c r="BA1619" s="256"/>
      <c r="BB1619" s="256"/>
      <c r="BC1619" s="256"/>
      <c r="BD1619" s="256"/>
      <c r="BE1619" s="256"/>
      <c r="BF1619" s="256"/>
      <c r="BG1619" s="256"/>
      <c r="BH1619" s="256"/>
      <c r="BI1619" s="256"/>
      <c r="BJ1619" s="256"/>
      <c r="BK1619" s="256"/>
      <c r="BL1619" s="262"/>
      <c r="BM1619" s="262"/>
      <c r="BN1619" s="262"/>
      <c r="BO1619" s="262"/>
      <c r="BP1619" s="262"/>
      <c r="BQ1619" s="262"/>
      <c r="BR1619" s="270"/>
      <c r="BS1619" s="270"/>
      <c r="BT1619" s="270"/>
      <c r="BU1619" s="270"/>
      <c r="BV1619" s="270"/>
      <c r="BW1619" s="270"/>
      <c r="BX1619" s="256"/>
      <c r="BY1619" s="256"/>
      <c r="BZ1619" s="256"/>
      <c r="CA1619" s="267"/>
      <c r="CB1619" s="267"/>
      <c r="CC1619" s="274"/>
      <c r="CD1619" s="267"/>
      <c r="CE1619" s="267"/>
      <c r="CF1619" s="267"/>
      <c r="CG1619" s="267"/>
      <c r="CH1619" s="267"/>
      <c r="CI1619" s="267"/>
      <c r="CJ1619" s="267"/>
      <c r="CK1619" s="267"/>
      <c r="CL1619" s="265"/>
      <c r="CM1619" s="272"/>
      <c r="CN1619" s="264"/>
      <c r="CO1619" s="138"/>
      <c r="CP1619" s="226"/>
      <c r="CQ1619" s="226"/>
      <c r="CR1619" s="226"/>
      <c r="CS1619" s="139"/>
      <c r="CT1619" s="139"/>
      <c r="CU1619" s="139"/>
      <c r="CV1619" s="139"/>
      <c r="CW1619" s="139"/>
      <c r="CX1619" s="139"/>
      <c r="CY1619" s="139"/>
      <c r="CZ1619" s="139"/>
      <c r="DA1619" s="139"/>
    </row>
    <row r="1620" spans="1:105" s="120" customFormat="1" ht="15" customHeight="1">
      <c r="A1620" s="228"/>
      <c r="B1620" s="231"/>
      <c r="C1620" s="234"/>
      <c r="D1620" s="237"/>
      <c r="E1620" s="237"/>
      <c r="F1620" s="243"/>
      <c r="G1620" s="122">
        <v>2.1</v>
      </c>
      <c r="H1620" s="84"/>
      <c r="I1620" s="84"/>
      <c r="J1620" s="84"/>
      <c r="K1620" s="84"/>
      <c r="L1620" s="84"/>
      <c r="M1620" s="84"/>
      <c r="N1620" s="84"/>
      <c r="O1620" s="84"/>
      <c r="P1620" s="84"/>
      <c r="Q1620" s="84"/>
      <c r="R1620" s="84"/>
      <c r="S1620" s="84"/>
      <c r="T1620" s="84"/>
      <c r="U1620" s="84"/>
      <c r="V1620" s="84"/>
      <c r="W1620" s="84"/>
      <c r="X1620" s="84"/>
      <c r="Y1620" s="84"/>
      <c r="Z1620" s="84"/>
      <c r="AA1620" s="84"/>
      <c r="AB1620" s="84"/>
      <c r="AC1620" s="80"/>
      <c r="AD1620" s="80"/>
      <c r="AE1620" s="80"/>
      <c r="AF1620" s="80"/>
      <c r="AG1620" s="80"/>
      <c r="AH1620" s="80"/>
      <c r="AI1620" s="80"/>
      <c r="AJ1620" s="80"/>
      <c r="AK1620" s="80"/>
      <c r="AL1620" s="80"/>
      <c r="AM1620" s="240"/>
      <c r="AN1620" s="240"/>
      <c r="AO1620" s="240"/>
      <c r="AP1620" s="240"/>
      <c r="AQ1620" s="240"/>
      <c r="AR1620" s="240"/>
      <c r="AS1620" s="240"/>
      <c r="AT1620" s="256"/>
      <c r="AU1620" s="256"/>
      <c r="AV1620" s="259"/>
      <c r="AW1620" s="259"/>
      <c r="AX1620" s="256"/>
      <c r="AY1620" s="256"/>
      <c r="AZ1620" s="256"/>
      <c r="BA1620" s="256"/>
      <c r="BB1620" s="256"/>
      <c r="BC1620" s="256"/>
      <c r="BD1620" s="256"/>
      <c r="BE1620" s="256"/>
      <c r="BF1620" s="256"/>
      <c r="BG1620" s="256"/>
      <c r="BH1620" s="256"/>
      <c r="BI1620" s="256"/>
      <c r="BJ1620" s="256"/>
      <c r="BK1620" s="256"/>
      <c r="BL1620" s="262"/>
      <c r="BM1620" s="262"/>
      <c r="BN1620" s="262"/>
      <c r="BO1620" s="262"/>
      <c r="BP1620" s="262"/>
      <c r="BQ1620" s="262"/>
      <c r="BR1620" s="270"/>
      <c r="BS1620" s="270"/>
      <c r="BT1620" s="270"/>
      <c r="BU1620" s="270"/>
      <c r="BV1620" s="270"/>
      <c r="BW1620" s="270"/>
      <c r="BX1620" s="256"/>
      <c r="BY1620" s="256"/>
      <c r="BZ1620" s="256"/>
      <c r="CA1620" s="267"/>
      <c r="CB1620" s="267"/>
      <c r="CC1620" s="274"/>
      <c r="CD1620" s="267"/>
      <c r="CE1620" s="267"/>
      <c r="CF1620" s="267"/>
      <c r="CG1620" s="267"/>
      <c r="CH1620" s="267"/>
      <c r="CI1620" s="267"/>
      <c r="CJ1620" s="267"/>
      <c r="CK1620" s="267"/>
      <c r="CL1620" s="265"/>
      <c r="CM1620" s="272"/>
      <c r="CN1620" s="264"/>
      <c r="CO1620" s="138"/>
      <c r="CP1620" s="226"/>
      <c r="CQ1620" s="226"/>
      <c r="CR1620" s="226"/>
      <c r="CS1620" s="139"/>
      <c r="CT1620" s="139"/>
      <c r="CU1620" s="139"/>
      <c r="CV1620" s="139"/>
      <c r="CW1620" s="139"/>
      <c r="CX1620" s="139"/>
      <c r="CY1620" s="139"/>
      <c r="CZ1620" s="139"/>
      <c r="DA1620" s="139"/>
    </row>
    <row r="1621" spans="1:105" s="120" customFormat="1" ht="15" customHeight="1">
      <c r="A1621" s="228"/>
      <c r="B1621" s="231"/>
      <c r="C1621" s="234"/>
      <c r="D1621" s="237"/>
      <c r="E1621" s="237"/>
      <c r="F1621" s="243"/>
      <c r="G1621" s="122">
        <v>2.7</v>
      </c>
      <c r="H1621" s="84"/>
      <c r="I1621" s="84"/>
      <c r="J1621" s="84"/>
      <c r="K1621" s="84"/>
      <c r="L1621" s="84"/>
      <c r="M1621" s="84"/>
      <c r="N1621" s="84"/>
      <c r="O1621" s="84"/>
      <c r="P1621" s="84"/>
      <c r="Q1621" s="84"/>
      <c r="R1621" s="84"/>
      <c r="S1621" s="84"/>
      <c r="T1621" s="84"/>
      <c r="U1621" s="84"/>
      <c r="V1621" s="84"/>
      <c r="W1621" s="84"/>
      <c r="X1621" s="84"/>
      <c r="Y1621" s="84"/>
      <c r="Z1621" s="84"/>
      <c r="AA1621" s="84"/>
      <c r="AB1621" s="84"/>
      <c r="AC1621" s="80"/>
      <c r="AD1621" s="80"/>
      <c r="AE1621" s="80"/>
      <c r="AF1621" s="80"/>
      <c r="AG1621" s="80"/>
      <c r="AH1621" s="80"/>
      <c r="AI1621" s="80"/>
      <c r="AJ1621" s="80"/>
      <c r="AK1621" s="80"/>
      <c r="AL1621" s="80"/>
      <c r="AM1621" s="240"/>
      <c r="AN1621" s="240"/>
      <c r="AO1621" s="240"/>
      <c r="AP1621" s="240"/>
      <c r="AQ1621" s="240"/>
      <c r="AR1621" s="240"/>
      <c r="AS1621" s="240"/>
      <c r="AT1621" s="256"/>
      <c r="AU1621" s="256"/>
      <c r="AV1621" s="259"/>
      <c r="AW1621" s="259"/>
      <c r="AX1621" s="256"/>
      <c r="AY1621" s="256"/>
      <c r="AZ1621" s="256"/>
      <c r="BA1621" s="256"/>
      <c r="BB1621" s="256"/>
      <c r="BC1621" s="256"/>
      <c r="BD1621" s="256"/>
      <c r="BE1621" s="256"/>
      <c r="BF1621" s="256"/>
      <c r="BG1621" s="256"/>
      <c r="BH1621" s="256"/>
      <c r="BI1621" s="256"/>
      <c r="BJ1621" s="256"/>
      <c r="BK1621" s="256"/>
      <c r="BL1621" s="262"/>
      <c r="BM1621" s="262"/>
      <c r="BN1621" s="262"/>
      <c r="BO1621" s="262"/>
      <c r="BP1621" s="262"/>
      <c r="BQ1621" s="262"/>
      <c r="BR1621" s="270"/>
      <c r="BS1621" s="270"/>
      <c r="BT1621" s="270"/>
      <c r="BU1621" s="270"/>
      <c r="BV1621" s="270"/>
      <c r="BW1621" s="270"/>
      <c r="BX1621" s="256"/>
      <c r="BY1621" s="256"/>
      <c r="BZ1621" s="256"/>
      <c r="CA1621" s="267"/>
      <c r="CB1621" s="267"/>
      <c r="CC1621" s="274"/>
      <c r="CD1621" s="267"/>
      <c r="CE1621" s="267"/>
      <c r="CF1621" s="267"/>
      <c r="CG1621" s="267"/>
      <c r="CH1621" s="267"/>
      <c r="CI1621" s="267"/>
      <c r="CJ1621" s="267"/>
      <c r="CK1621" s="267"/>
      <c r="CL1621" s="265"/>
      <c r="CM1621" s="272"/>
      <c r="CN1621" s="264"/>
      <c r="CO1621" s="138"/>
      <c r="CP1621" s="226"/>
      <c r="CQ1621" s="226"/>
      <c r="CR1621" s="226"/>
      <c r="CS1621" s="139"/>
      <c r="CT1621" s="139"/>
      <c r="CU1621" s="139"/>
      <c r="CV1621" s="139"/>
      <c r="CW1621" s="139"/>
      <c r="CX1621" s="139"/>
      <c r="CY1621" s="139"/>
      <c r="CZ1621" s="139"/>
      <c r="DA1621" s="139"/>
    </row>
    <row r="1622" spans="1:105" s="120" customFormat="1" ht="15" customHeight="1">
      <c r="A1622" s="228"/>
      <c r="B1622" s="231"/>
      <c r="C1622" s="234"/>
      <c r="D1622" s="237"/>
      <c r="E1622" s="237"/>
      <c r="F1622" s="243"/>
      <c r="G1622" s="122">
        <v>3</v>
      </c>
      <c r="H1622" s="84"/>
      <c r="I1622" s="84"/>
      <c r="J1622" s="84"/>
      <c r="K1622" s="84"/>
      <c r="L1622" s="84"/>
      <c r="M1622" s="84"/>
      <c r="N1622" s="84"/>
      <c r="O1622" s="84"/>
      <c r="P1622" s="84"/>
      <c r="Q1622" s="84"/>
      <c r="R1622" s="84"/>
      <c r="S1622" s="84"/>
      <c r="T1622" s="84"/>
      <c r="U1622" s="84"/>
      <c r="V1622" s="84"/>
      <c r="W1622" s="84"/>
      <c r="X1622" s="84"/>
      <c r="Y1622" s="84"/>
      <c r="Z1622" s="84"/>
      <c r="AA1622" s="84"/>
      <c r="AB1622" s="84"/>
      <c r="AC1622" s="80"/>
      <c r="AD1622" s="80"/>
      <c r="AE1622" s="80"/>
      <c r="AF1622" s="80"/>
      <c r="AG1622" s="80"/>
      <c r="AH1622" s="80"/>
      <c r="AI1622" s="80"/>
      <c r="AJ1622" s="80"/>
      <c r="AK1622" s="80"/>
      <c r="AL1622" s="80"/>
      <c r="AM1622" s="240"/>
      <c r="AN1622" s="240"/>
      <c r="AO1622" s="240"/>
      <c r="AP1622" s="240"/>
      <c r="AQ1622" s="240"/>
      <c r="AR1622" s="240"/>
      <c r="AS1622" s="240"/>
      <c r="AT1622" s="256"/>
      <c r="AU1622" s="256"/>
      <c r="AV1622" s="259"/>
      <c r="AW1622" s="259"/>
      <c r="AX1622" s="256"/>
      <c r="AY1622" s="256"/>
      <c r="AZ1622" s="256"/>
      <c r="BA1622" s="256"/>
      <c r="BB1622" s="256"/>
      <c r="BC1622" s="256"/>
      <c r="BD1622" s="256"/>
      <c r="BE1622" s="256"/>
      <c r="BF1622" s="256"/>
      <c r="BG1622" s="256"/>
      <c r="BH1622" s="256"/>
      <c r="BI1622" s="256"/>
      <c r="BJ1622" s="256"/>
      <c r="BK1622" s="256"/>
      <c r="BL1622" s="262"/>
      <c r="BM1622" s="262"/>
      <c r="BN1622" s="262"/>
      <c r="BO1622" s="262"/>
      <c r="BP1622" s="262"/>
      <c r="BQ1622" s="262"/>
      <c r="BR1622" s="270"/>
      <c r="BS1622" s="270"/>
      <c r="BT1622" s="270"/>
      <c r="BU1622" s="270"/>
      <c r="BV1622" s="270"/>
      <c r="BW1622" s="270"/>
      <c r="BX1622" s="256"/>
      <c r="BY1622" s="256"/>
      <c r="BZ1622" s="256"/>
      <c r="CA1622" s="267"/>
      <c r="CB1622" s="267"/>
      <c r="CC1622" s="274"/>
      <c r="CD1622" s="267"/>
      <c r="CE1622" s="267"/>
      <c r="CF1622" s="267"/>
      <c r="CG1622" s="267"/>
      <c r="CH1622" s="267"/>
      <c r="CI1622" s="267"/>
      <c r="CJ1622" s="267"/>
      <c r="CK1622" s="267"/>
      <c r="CL1622" s="265"/>
      <c r="CM1622" s="272"/>
      <c r="CN1622" s="264"/>
      <c r="CO1622" s="138"/>
      <c r="CP1622" s="226"/>
      <c r="CQ1622" s="226"/>
      <c r="CR1622" s="226"/>
      <c r="CS1622" s="139"/>
      <c r="CT1622" s="139"/>
      <c r="CU1622" s="139"/>
      <c r="CV1622" s="139"/>
      <c r="CW1622" s="139"/>
      <c r="CX1622" s="139"/>
      <c r="CY1622" s="139"/>
      <c r="CZ1622" s="139"/>
      <c r="DA1622" s="139"/>
    </row>
    <row r="1623" spans="1:105" s="120" customFormat="1" ht="15" customHeight="1">
      <c r="A1623" s="228"/>
      <c r="B1623" s="231"/>
      <c r="C1623" s="234"/>
      <c r="D1623" s="237"/>
      <c r="E1623" s="237"/>
      <c r="F1623" s="244"/>
      <c r="G1623" s="123">
        <v>3.9</v>
      </c>
      <c r="H1623" s="85"/>
      <c r="I1623" s="85"/>
      <c r="J1623" s="85"/>
      <c r="K1623" s="85"/>
      <c r="L1623" s="85"/>
      <c r="M1623" s="85"/>
      <c r="N1623" s="85"/>
      <c r="O1623" s="85"/>
      <c r="P1623" s="85"/>
      <c r="Q1623" s="85"/>
      <c r="R1623" s="85"/>
      <c r="S1623" s="85"/>
      <c r="T1623" s="85"/>
      <c r="U1623" s="85"/>
      <c r="V1623" s="85"/>
      <c r="W1623" s="85"/>
      <c r="X1623" s="85"/>
      <c r="Y1623" s="85"/>
      <c r="Z1623" s="85"/>
      <c r="AA1623" s="85"/>
      <c r="AB1623" s="85"/>
      <c r="AC1623" s="81"/>
      <c r="AD1623" s="81"/>
      <c r="AE1623" s="81"/>
      <c r="AF1623" s="81"/>
      <c r="AG1623" s="81"/>
      <c r="AH1623" s="81"/>
      <c r="AI1623" s="81"/>
      <c r="AJ1623" s="81"/>
      <c r="AK1623" s="81"/>
      <c r="AL1623" s="81"/>
      <c r="AM1623" s="240"/>
      <c r="AN1623" s="240"/>
      <c r="AO1623" s="240"/>
      <c r="AP1623" s="240"/>
      <c r="AQ1623" s="240"/>
      <c r="AR1623" s="240"/>
      <c r="AS1623" s="240"/>
      <c r="AT1623" s="256"/>
      <c r="AU1623" s="256"/>
      <c r="AV1623" s="259"/>
      <c r="AW1623" s="259"/>
      <c r="AX1623" s="256"/>
      <c r="AY1623" s="256"/>
      <c r="AZ1623" s="256"/>
      <c r="BA1623" s="256"/>
      <c r="BB1623" s="256"/>
      <c r="BC1623" s="256"/>
      <c r="BD1623" s="256"/>
      <c r="BE1623" s="256"/>
      <c r="BF1623" s="256"/>
      <c r="BG1623" s="256"/>
      <c r="BH1623" s="256"/>
      <c r="BI1623" s="256"/>
      <c r="BJ1623" s="256"/>
      <c r="BK1623" s="256"/>
      <c r="BL1623" s="262"/>
      <c r="BM1623" s="262"/>
      <c r="BN1623" s="262"/>
      <c r="BO1623" s="262"/>
      <c r="BP1623" s="262"/>
      <c r="BQ1623" s="262"/>
      <c r="BR1623" s="270"/>
      <c r="BS1623" s="270"/>
      <c r="BT1623" s="270"/>
      <c r="BU1623" s="270"/>
      <c r="BV1623" s="270"/>
      <c r="BW1623" s="270"/>
      <c r="BX1623" s="256"/>
      <c r="BY1623" s="256"/>
      <c r="BZ1623" s="256"/>
      <c r="CA1623" s="267"/>
      <c r="CB1623" s="267"/>
      <c r="CC1623" s="274"/>
      <c r="CD1623" s="267"/>
      <c r="CE1623" s="267"/>
      <c r="CF1623" s="267"/>
      <c r="CG1623" s="267"/>
      <c r="CH1623" s="267"/>
      <c r="CI1623" s="267"/>
      <c r="CJ1623" s="267"/>
      <c r="CK1623" s="267"/>
      <c r="CL1623" s="265"/>
      <c r="CM1623" s="272"/>
      <c r="CN1623" s="264"/>
      <c r="CO1623" s="138"/>
      <c r="CP1623" s="226"/>
      <c r="CQ1623" s="226"/>
      <c r="CR1623" s="226"/>
      <c r="CS1623" s="139"/>
      <c r="CT1623" s="139"/>
      <c r="CU1623" s="139"/>
      <c r="CV1623" s="139"/>
      <c r="CW1623" s="139"/>
      <c r="CX1623" s="139"/>
      <c r="CY1623" s="139"/>
      <c r="CZ1623" s="139"/>
      <c r="DA1623" s="139"/>
    </row>
    <row r="1624" spans="1:105" s="120" customFormat="1" ht="15" customHeight="1">
      <c r="A1624" s="229"/>
      <c r="B1624" s="232"/>
      <c r="C1624" s="235"/>
      <c r="D1624" s="238"/>
      <c r="E1624" s="238"/>
      <c r="F1624" s="245" t="s">
        <v>83</v>
      </c>
      <c r="G1624" s="352"/>
      <c r="H1624" s="82"/>
      <c r="I1624" s="82"/>
      <c r="J1624" s="82"/>
      <c r="K1624" s="82"/>
      <c r="L1624" s="82"/>
      <c r="M1624" s="82"/>
      <c r="N1624" s="82"/>
      <c r="O1624" s="82"/>
      <c r="P1624" s="82"/>
      <c r="Q1624" s="82"/>
      <c r="R1624" s="82"/>
      <c r="S1624" s="82"/>
      <c r="T1624" s="82"/>
      <c r="U1624" s="82"/>
      <c r="V1624" s="82"/>
      <c r="W1624" s="82"/>
      <c r="X1624" s="82"/>
      <c r="Y1624" s="82"/>
      <c r="Z1624" s="82"/>
      <c r="AA1624" s="82"/>
      <c r="AB1624" s="82"/>
      <c r="AC1624" s="35"/>
      <c r="AD1624" s="35"/>
      <c r="AE1624" s="35"/>
      <c r="AF1624" s="35"/>
      <c r="AG1624" s="35"/>
      <c r="AH1624" s="35"/>
      <c r="AI1624" s="35"/>
      <c r="AJ1624" s="35"/>
      <c r="AK1624" s="35"/>
      <c r="AL1624" s="35"/>
      <c r="AM1624" s="241"/>
      <c r="AN1624" s="241"/>
      <c r="AO1624" s="241"/>
      <c r="AP1624" s="241"/>
      <c r="AQ1624" s="241"/>
      <c r="AR1624" s="241"/>
      <c r="AS1624" s="241"/>
      <c r="AT1624" s="257"/>
      <c r="AU1624" s="257"/>
      <c r="AV1624" s="260"/>
      <c r="AW1624" s="260"/>
      <c r="AX1624" s="257"/>
      <c r="AY1624" s="257"/>
      <c r="AZ1624" s="257"/>
      <c r="BA1624" s="257"/>
      <c r="BB1624" s="257"/>
      <c r="BC1624" s="257"/>
      <c r="BD1624" s="257"/>
      <c r="BE1624" s="257"/>
      <c r="BF1624" s="257"/>
      <c r="BG1624" s="257"/>
      <c r="BH1624" s="257"/>
      <c r="BI1624" s="257"/>
      <c r="BJ1624" s="257"/>
      <c r="BK1624" s="257"/>
      <c r="BL1624" s="263"/>
      <c r="BM1624" s="263"/>
      <c r="BN1624" s="263"/>
      <c r="BO1624" s="263"/>
      <c r="BP1624" s="263"/>
      <c r="BQ1624" s="263"/>
      <c r="BR1624" s="271"/>
      <c r="BS1624" s="271"/>
      <c r="BT1624" s="271"/>
      <c r="BU1624" s="271"/>
      <c r="BV1624" s="271"/>
      <c r="BW1624" s="271"/>
      <c r="BX1624" s="257"/>
      <c r="BY1624" s="257"/>
      <c r="BZ1624" s="257"/>
      <c r="CA1624" s="268"/>
      <c r="CB1624" s="268"/>
      <c r="CC1624" s="275"/>
      <c r="CD1624" s="268"/>
      <c r="CE1624" s="268"/>
      <c r="CF1624" s="268"/>
      <c r="CG1624" s="268"/>
      <c r="CH1624" s="268"/>
      <c r="CI1624" s="268"/>
      <c r="CJ1624" s="268"/>
      <c r="CK1624" s="268"/>
      <c r="CL1624" s="265"/>
      <c r="CM1624" s="272"/>
      <c r="CN1624" s="264"/>
      <c r="CO1624" s="138"/>
      <c r="CP1624" s="226"/>
      <c r="CQ1624" s="226"/>
      <c r="CR1624" s="226"/>
      <c r="CS1624" s="139"/>
      <c r="CT1624" s="139"/>
      <c r="CU1624" s="139"/>
      <c r="CV1624" s="139"/>
      <c r="CW1624" s="139"/>
      <c r="CX1624" s="139"/>
      <c r="CY1624" s="139"/>
      <c r="CZ1624" s="139"/>
      <c r="DA1624" s="139"/>
    </row>
    <row r="1625" spans="1:105" s="120" customFormat="1" ht="15" customHeight="1">
      <c r="A1625" s="227">
        <f t="shared" ref="A1625" si="605">A1617+1</f>
        <v>201</v>
      </c>
      <c r="B1625" s="426" t="s">
        <v>231</v>
      </c>
      <c r="C1625" s="429" t="s">
        <v>232</v>
      </c>
      <c r="D1625" s="236" t="s">
        <v>1289</v>
      </c>
      <c r="E1625" s="236" t="s">
        <v>1290</v>
      </c>
      <c r="F1625" s="253" t="s">
        <v>80</v>
      </c>
      <c r="G1625" s="254"/>
      <c r="H1625" s="82" t="s">
        <v>69</v>
      </c>
      <c r="I1625" s="82"/>
      <c r="J1625" s="82" t="s">
        <v>61</v>
      </c>
      <c r="K1625" s="82" t="s">
        <v>61</v>
      </c>
      <c r="L1625" s="82" t="s">
        <v>61</v>
      </c>
      <c r="M1625" s="82" t="s">
        <v>61</v>
      </c>
      <c r="N1625" s="82" t="s">
        <v>67</v>
      </c>
      <c r="O1625" s="82"/>
      <c r="P1625" s="82" t="s">
        <v>61</v>
      </c>
      <c r="Q1625" s="82" t="s">
        <v>61</v>
      </c>
      <c r="R1625" s="82" t="s">
        <v>67</v>
      </c>
      <c r="S1625" s="82" t="s">
        <v>67</v>
      </c>
      <c r="T1625" s="82" t="s">
        <v>61</v>
      </c>
      <c r="U1625" s="82" t="s">
        <v>61</v>
      </c>
      <c r="V1625" s="82"/>
      <c r="W1625" s="82" t="s">
        <v>60</v>
      </c>
      <c r="X1625" s="82" t="s">
        <v>60</v>
      </c>
      <c r="Y1625" s="82" t="s">
        <v>60</v>
      </c>
      <c r="Z1625" s="82" t="s">
        <v>60</v>
      </c>
      <c r="AA1625" s="82" t="s">
        <v>60</v>
      </c>
      <c r="AB1625" s="82" t="s">
        <v>60</v>
      </c>
      <c r="AC1625" s="82"/>
      <c r="AD1625" s="82" t="s">
        <v>60</v>
      </c>
      <c r="AE1625" s="82" t="s">
        <v>60</v>
      </c>
      <c r="AF1625" s="82" t="s">
        <v>60</v>
      </c>
      <c r="AG1625" s="82" t="s">
        <v>60</v>
      </c>
      <c r="AH1625" s="82" t="s">
        <v>60</v>
      </c>
      <c r="AI1625" s="82" t="s">
        <v>1471</v>
      </c>
      <c r="AJ1625" s="82"/>
      <c r="AK1625" s="82" t="s">
        <v>61</v>
      </c>
      <c r="AL1625" s="82" t="s">
        <v>61</v>
      </c>
      <c r="AM1625" s="239">
        <f>COUNTIF(H1625:AL1625,"PH")+COUNTIF(H1625:AL1625,"PH/L")+COUNTIF(H1625:AL1625,"PM")</f>
        <v>0</v>
      </c>
      <c r="AN1625" s="239">
        <f>COUNTIF(H1625:AL1625,"PD")+COUNTIF(H1625:AL1625,"PDD")+COUNTIF(H1625:AL1625,"P/DS")/2+COUNTIF(H1625:AL1625,"PMD")</f>
        <v>0</v>
      </c>
      <c r="AO1625" s="239">
        <f>COUNTIF(H1625:AL1625,"PN")+COUNTIF(H1625:AL1625,"P/NS")/2+COUNTIF(H1625:AL1625,"PH")+COUNTIF(H1625:AL1625,"PH/F")/2+COUNTIF(H1625:AL1625,"PH/L")/2+COUNTIF(H1625:AL1625,"PM")</f>
        <v>0</v>
      </c>
      <c r="AP1625" s="239">
        <f>COUNTIF(H1625:AL1625,"BH")+COUNTIF(H1625:AL1625,"AL/BL")+COUNTIF(H1625:AL1625,"UL/BL")+COUNTIF(H1625:AL1625,"BM")</f>
        <v>0</v>
      </c>
      <c r="AQ1625" s="239">
        <f>COUNTIF(H1625:AL1625,"DS")+COUNTIF(H1625:AL1625,"AL/DS")/2+COUNTIF(H1625:AL1625,"UL/DS")/2+COUNTIF(H1625:AL1625,"CT")+COUNTIF(H1625:AL1625,"MD")</f>
        <v>11.5</v>
      </c>
      <c r="AR1625" s="239">
        <f>COUNTIF(H1625:AL1625,"NS")+COUNTIF(H1625:AL1625,"AL/NS")/2+COUNTIF(H1625:AL1625,"UL/NS")/2+COUNTIF(H1625:AL1625,"BH")+COUNTIF(H1625:AL1625,"AL/BF")/2+COUNTIF(H1625:AL1625,"AL/BL")/2+COUNTIF(H1625:AL1625,"UL/BL")/2+COUNTIF(H1625:AL1625,"UL/BF")/2+COUNTIF(H1625:AL1625,"BM")</f>
        <v>10</v>
      </c>
      <c r="AS1625" s="239">
        <f>COUNTIF(H1625:AL1625,"AL")+COUNTIF(H1625:AL1625,"AL/DS")/2+COUNTIF(H1625:AL1625,"AL/NS")/2+COUNTIF(H1625:AL1625,"NH")+COUNTIF(H1625:AL1625,"SL")+COUNTIF(H1625:AL1625,"NHD")+COUNTIF(H1625:AL1625,"B")+COUNTIF(H1625:AL1625,"HL")+COUNTIF(H1625:AL1625,"AL/BF")/2+COUNTIF(H1625:AL1625,"AL/BL")/2</f>
        <v>4</v>
      </c>
      <c r="AT1625" s="255">
        <f>COUNTIF(H1625:AL1625,"PD")+COUNTIF(H1625:AL1625,"PN")+COUNTIF(H1625:AL1625,"P/DS")/2+COUNTIF(H1625:AL1625,"P/NS")/2+COUNTIF(H1625:AL1625,"DS")+COUNTIF(H1625:AL1625,"NS")+COUNTIF(H1625:AL1625,"AL")+COUNTIF(H1625:AL1625,"AL/DS")+COUNTIF(H1625:AL1625,"AL/NS")+COUNTIF(H1625:AL1625,"NH")+COUNTIF(H1625:AL1625,"SL")+COUNTIF(H1625:AL1625,"UL/DS")/2+COUNTIF(H1625:AL1625,"UL/NS")/2+COUNTIF(H1625:AL1625,"CT")+COUNTIF(H1625:AL1625,"NHD")+COUNTIF(H1625:AL1625,"PDD")+COUNTIF(H1625:AL1625,"B")+COUNTIF(H1625:AL1625,"HL")+COUNTIF(H1625:AL1625,"PH")+COUNTIF(H1625:AL1625,"BH")+COUNTIF(H1625:AL1625,"AL/BF")+COUNTIF(H1625:AL1625,"AL/BL")+COUNTIF(H1625:AL1625,"UL/BF")/2+COUNTIF(H1625:AL1625,"UL/BL")/2+COUNTIF(H1625:AL1625,"PH/F")/2+COUNTIF(H1625:AL1625,"PH/L")/2+COUNTIF(H1625:AL1625,"MD")+COUNTIF(H1625:AL1625,"PMD")+COUNTIF(H1625:AL1625,"PM")+COUNTIF(H1625:AL1625,"BM")</f>
        <v>25.5</v>
      </c>
      <c r="AU1625" s="255">
        <f>COUNTIF(H1625:AL1625,"P/DS")/2+COUNTIF(H1625:AL1625,"P/NS")/2+COUNTIF(H1625:AL1625,"IL")+COUNTIF(H1625:AL1625,"NL")+COUNTIF(H1625:AL1625,"UL")+COUNTIF(H1625:AL1625,"UL/DS")/2+COUNTIF(H1625:AL1625,"UL/NS")/2+COUNTIF(H1625:AL1625,"KT")+COUNTIF(H1625:AL1625,"UL/BF")/2+COUNTIF(H1625:AL1625,"UL/BL")/2+COUNTIF(H1625:AL1625,"PH/F")/2+COUNTIF(H1625:AL1625,"PH/L")/2+COUNTIF(H1625:AL1625,"NB")</f>
        <v>0.5</v>
      </c>
      <c r="AV1625" s="258">
        <f>COUNTIF(H1625:AL1625,"PN")+COUNTIF(H1625:AL1625,"TVD")+COUNTIF(H1625:AL1625,"PH")+COUNTIF(H1625:AL1625,"PM")+COUNTIF(H1625:AL1625,"PDD")-COUNTIFS(H1625:AL1625,"PN",H1632:AL1632,"&gt;=3")-COUNTIFS(H1625:AL1625,"PM",H1632:AL1632,"&gt;=3")</f>
        <v>0</v>
      </c>
      <c r="AW1625" s="258">
        <f>COUNTIF(H1625:AL1625,"NS")+COUNTIF(H1625:AL1625,"D")+COUNTIF(H1625:AL1625,"BH")+COUNTIF(H1625:AL1625,"NHD")+COUNTIF(H1625:AL1625,"BM")-COUNTIFS(H1625:AL1625,"NS",H1632:AL1632,"&gt;=3")-COUNTIFS(H1625:AL1625,"BH",H1632:AL1632,"&gt;=3")-COUNTIFS(H1625:AL1625,"BM",H1632:AL1632,"&gt;=3")</f>
        <v>10</v>
      </c>
      <c r="AX1625" s="255">
        <f>COUNTIF(H1625:AL1625,"AL")+COUNTIF(H1625:AL1625,"AL/DS")/2+COUNTIF(H1625:AL1625,"AL/NS")/2+COUNTIF(H1625:AL1625,"AL/BF")+COUNTIF(H1625:AL1625,"AL/BL")/2</f>
        <v>3</v>
      </c>
      <c r="AY1625" s="255">
        <f>COUNTIF(H1625:AL1625,"SL")</f>
        <v>0</v>
      </c>
      <c r="AZ1625" s="255">
        <f>COUNTIF(H1625:AL1625,"NH")</f>
        <v>1</v>
      </c>
      <c r="BA1625" s="255">
        <f>COUNTIF(H1625:AL1625,"HL")</f>
        <v>0</v>
      </c>
      <c r="BB1625" s="255">
        <f>COUNTIF(G1625:AL1625,"P/DS")/2+COUNTIF(G1625:AL1625,"P/NS")/2+COUNTIF(G1625:AL1625,"UL")+COUNTIF(G1625:AL1625,"UL/DS")/2+COUNTIF(G1625:AL1625,"UL/NS")/2+COUNTIF(G1625:AL1625,"UL/BL")/2+COUNTIF(G1625:AL1625,"UL/BF")/2+COUNTIF(G1625:AL1625,"PH/F")/2+COUNTIF(G1625:AL1625,"PH/L")/2</f>
        <v>0.5</v>
      </c>
      <c r="BC1625" s="255">
        <f>COUNTIF(H1625:AL1625,"NB")</f>
        <v>0</v>
      </c>
      <c r="BD1625" s="255">
        <f>COUNTIF(H1625:AL1625,"NL")</f>
        <v>0</v>
      </c>
      <c r="BE1625" s="255">
        <f>COUNTIF(H1625:AL1625,"IL")</f>
        <v>0</v>
      </c>
      <c r="BF1625" s="255">
        <f>COUNTIF(H1625:AL1625,"KT")</f>
        <v>0</v>
      </c>
      <c r="BG1625" s="255">
        <f>COUNTIF(H1625:AL1625,"L70")</f>
        <v>0</v>
      </c>
      <c r="BH1625" s="255">
        <f>COUNTIF(H1625:AL1625,"MD")</f>
        <v>0</v>
      </c>
      <c r="BI1625" s="255">
        <f>COUNTIF(H1625:AL1625,"PMD")</f>
        <v>0</v>
      </c>
      <c r="BJ1625" s="255">
        <f>COUNTIF(H1625:AL1625,"PM")</f>
        <v>0</v>
      </c>
      <c r="BK1625" s="255">
        <f>COUNTIF(H1625:AL1625,"BM")</f>
        <v>0</v>
      </c>
      <c r="BL1625" s="261">
        <f>SUMIF(H1625:AL1625,"PD",H1626:AL1626)+SUMIF(H1625:AL1625,"PN",H1626:AL1626)+SUMIF(H1625:AL1625,"P/DS",H1626:AL1626)+SUMIF(H1625:AL1625,"PN/F",H1626:AL1626)+SUMIF(H1625:AL1625,"PN/L",H1626:AL1626)+SUMIF(H1625:AL1625,"TV",H1626:AL1626)+SUMIF(H1625:AL1625,"TVD",H1626:AL1626)+SUMIF(H1625:AL1625,"PDD",H1626:AL1626)</f>
        <v>0</v>
      </c>
      <c r="BM1625" s="261">
        <f>SUMIF(H1625:AL1625,"PD",H1627:AL1627)+SUMIF(H1625:AL1625,"PN",H1627:AL1627)+SUMIF(H1625:AL1625,"P/DS",H1627:AL1627)+SUMIF(H1625:AL1625,"PN/F",H1627:AL1627)+SUMIF(H1625:AL1625,"PN/L",H1627:AL1627)+SUMIF(H1625:AL1625,"TV",H1627:AL1627)+SUMIF(H1625:AL1625,"TVD",H1627:AL1627)+SUMIF(H1625:AL1625,"PDD",H1627:AL1627)+SUMIF(H1625:AL1625,"PMD",H1627:AL1627)</f>
        <v>0</v>
      </c>
      <c r="BN1625" s="261">
        <f>SUMIF(H1625:AL1625,"PD",H1628:AL1628)+SUMIF(H1625:AL1625,"PN",H1628:AL1628)+SUMIF(H1625:AL1625,"P/DS",H1628:AL1628)+SUMIF(H1625:AL1625,"PN/F",H1628:AL1628)+SUMIF(H1625:AL1625,"PN/L",H1628:AL1628)+SUMIF(H1625:AL1625,"TV",H1628:AL1628)+SUMIF(H1625:AL1625,"TVD",H1628:AL1628)</f>
        <v>0</v>
      </c>
      <c r="BO1625" s="261">
        <f>SUMIF(H1625:AL1625,"PD",H1629:AL1629)+SUMIF(H1625:AL1625,"PN",H1629:AL1629)+SUMIF(H1625:AL1625,"P/DS",H1629:AL1629)+SUMIF(H1625:AL1625,"PN/F",H1629:AL1629)+SUMIF(H1625:AL1625,"PN/L",H1629:AL1629)+SUMIF(H1625:AL1625,"TV",H1629:AL1629)+SUMIF(H1625:AL1625,"TVD",H1629:AL1629)</f>
        <v>0</v>
      </c>
      <c r="BP1625" s="261">
        <f>SUMIF(H1625:AL1625,"PD",H1630:AL1630)+SUMIF(H1625:AL1625,"PN",H1630:AL1630)+SUMIF(H1625:AL1625,"P/DS",H1630:AL1630)+SUMIF(H1625:AL1625,"PN/F",H1630:AL1630)+SUMIF(H1625:AL1625,"PN/L",H1630:AL1630)+SUMIF(H1625:AL1625,"TV",H1630:AL1630)+SUMIF(H1625:AL1625,"TVD",H1630:AL1630)+SUMIF(H1625:AL1625,"PDD",H1630:AL1630)+SUMIF(H1625:AL1625,"PH",H1630:AL1630)+SUMIF(H1625:AL1625,"PM",H1630:AL1630)</f>
        <v>0</v>
      </c>
      <c r="BQ1625" s="261">
        <f>SUMIF(H1625:AL1625,"PD",H1631:AL1631)+SUMIF(H1625:AL1625,"PN",H1631:AL1631)+SUMIF(H1625:AL1625,"P/DS",H1631:AL1631)+SUMIF(H1625:AL1625,"PN/F",H1631:AL1631)+SUMIF(H1625:AL1625,"PN/L",H1631:AL1631)+SUMIF(H1625:AL1625,"TV",H1631:AL1631)+SUMIF(H1625:AL1625,"TVD",H1631:AL1631)+SUMIF(H1625:AL1625,"PDD",H1631:AL1631)+SUMIF(H1625:AL1625,"PH",H1631:AL1631)+SUMIF(H1625:AL1625,"PM",H1631:AL1631)</f>
        <v>0</v>
      </c>
      <c r="BR1625" s="269">
        <f>SUM(H1626:AL1626)-BL1625</f>
        <v>12</v>
      </c>
      <c r="BS1625" s="269">
        <f>SUM(H1627:AL1627)-BM1625</f>
        <v>3</v>
      </c>
      <c r="BT1625" s="269">
        <f>SUM(H1628:AL1628)-BN1625</f>
        <v>0</v>
      </c>
      <c r="BU1625" s="269">
        <f>SUM(H1629:AL1629)-BO1625</f>
        <v>0</v>
      </c>
      <c r="BV1625" s="269">
        <f>SUM(H1630:AL1630)-BP1625</f>
        <v>0</v>
      </c>
      <c r="BW1625" s="269">
        <f>SUM(H1631:AL1631)-BQ1625</f>
        <v>0</v>
      </c>
      <c r="BX1625" s="255">
        <f>SUMIF(H1625:AL1625,"PD",H1632:AL1632)+SUMIF(H1625:AL1625,"PN",H1632:AL1632)+SUMIF(H1625:AL1625,"P/DS",H1632:AL1632)+SUMIF(H1625:AL1625,"PN/F",H1632:AL1632)+SUMIF(H1625:AL1625,"PN/L",H1632:AL1632)</f>
        <v>0</v>
      </c>
      <c r="BY1625" s="255">
        <f>SUM(H1632:AL1632)-BX1625</f>
        <v>1</v>
      </c>
      <c r="BZ1625" s="255">
        <f t="shared" ref="BZ1625" si="606">+SUM(BL1625:BW1632)</f>
        <v>15</v>
      </c>
      <c r="CA1625" s="266">
        <f>(COUNTIFS(H1625:AL1625,"PD",H1626:AL1626,"&gt;=2"))*0.5-IF(CN1625="VP",COUNTIFS($H$16:$AL$16,"SAT",H1625:AL1625,"PD",H1626:AL1626,"&gt;=2"))*0.5</f>
        <v>0</v>
      </c>
      <c r="CB1625" s="266">
        <f>(COUNTIFS(H1625:AL1625,"PN",H1627:AL1627,"&gt;=0.5",H1626:AL1626,"&gt;=1.5"))*0.5+COUNTIFS(H1625:AL1625,"PDD",H1627:AL1627,"&gt;=0.5",H1626:AL1626,"&gt;=1.5")*0.5</f>
        <v>0</v>
      </c>
      <c r="CC1625" s="273">
        <f>(COUNTIFS(H1625:AL1625,"TV",H1627:AL1627,"&gt;=10"))*0.5+(COUNTIFS(H1625:AL1625,"PMD",H1627:AL1627,"&gt;=2"))*0.5</f>
        <v>0</v>
      </c>
      <c r="CD1625" s="266">
        <f>(COUNTIFS(H1625:AL1625,"TVD",H1629:AL1629,"&gt;=6.5",H1627:AL1627,"&gt;=3.5"))*0.5</f>
        <v>0</v>
      </c>
      <c r="CE1625" s="266">
        <f>(COUNTIFS(H1625:AL1625,"PD",H1630:AL1630,"&gt;=10"))*0.5</f>
        <v>0</v>
      </c>
      <c r="CF1625" s="266">
        <f>(COUNTIFS(H1625:AL1625,"PDD",H1630:AL1630,"&gt;=3.5",H1631:AL1631,"&gt;=6.5")+COUNTIFS(H1625:AL1625,"PH",H1631:AL1631,"&gt;=0.5",H1630:AL1630,"&gt;=1.5")+COUNTIFS(H1625:AL1625,"PM",H1631:AL1631,"&gt;=0.5",H1630:AL1630,"&gt;=1.5"))*0.5</f>
        <v>0</v>
      </c>
      <c r="CG1625" s="266">
        <f>(COUNTIFS(H1625:AL1625,"DS",H1626:AL1626,"&gt;=2")+COUNTIFS(H1625:AL1625,"AL/DS",H1626:AL1626,"&gt;=2"))*0.5-IF(CN1625="VP",COUNTIFS($H$16:$AL$16,"SAT",H1625:AL1625,"DS",H1626:AL1626,"&gt;=2"))*0.5</f>
        <v>0</v>
      </c>
      <c r="CH1625" s="266">
        <f>(COUNTIFS(H1625:AL1625,"NS",H1627:AL1627,"&gt;=0.5",H1626:AL1626,"&gt;=1.5")+COUNTIFS(H1625:AL1625,"AL/NS",H1627:AL1627,"&gt;=0.5",H1626:AL1626,"&gt;=1.5")+COUNTIFS(H1625:AL1625,"NHD",H1627:AL1627,"&gt;=4.5",H1630:AL1630,"&gt;=2",H1626:AL1626,"&gt;=1.5"))*0.5</f>
        <v>3</v>
      </c>
      <c r="CI1625" s="266">
        <f>(COUNTIF(H1627:AL1627,"&gt;=10")+COUNTIFS(H1625:AL1625,"MD",H1627:AL1627,"&gt;=2")-COUNTIFS(H1625:AL1625,"TV",H1627:AL1627,"&gt;=10"))*0.5</f>
        <v>0</v>
      </c>
      <c r="CJ1625" s="266">
        <f>(COUNTIFS(H1625:AL1625,"D",H1629:AL1629,"&gt;=6.5",H1627:AL1627,"&gt;=3.5"))*0.5</f>
        <v>0</v>
      </c>
      <c r="CK1625" s="266">
        <f>(COUNTIF(H1630:AL1630,"&gt;=10")-COUNTIFS(H1625:AL1625,"PD",H1630:AL1630,"&gt;=10"))*0.5</f>
        <v>0</v>
      </c>
      <c r="CL1625" s="265">
        <f>(COUNTIFS(H1625:AL1625,"NHD",H1630:AL1630,"&gt;=3.5",H1631:AL1631,"&gt;=6.5")+COUNTIFS(H1625:AL1625,"BH",H1630:AL1630,"&gt;=1.5",H1631:AL1631,"&gt;=0.5")+COUNTIFS(H1625:AL1625,"BM",H1630:AL1630,"&gt;=1.5",H1631:AL1631,"&gt;=0.5")+COUNTIFS(H1625:AL1625,"D",H1630:AL1630,"&gt;=1.5",H1631:AL1631,"&gt;=0.5"))*0.5</f>
        <v>0</v>
      </c>
      <c r="CM1625" s="272"/>
      <c r="CN1625" s="264" t="s">
        <v>723</v>
      </c>
      <c r="CO1625" s="128">
        <f t="shared" ref="CO1625" si="607">+AM1625+AN1625+AO1625+AP1625+AQ1625+AR1625+AS1625+AU1625+BG1625</f>
        <v>26</v>
      </c>
      <c r="CP1625" s="225">
        <f>+SUM(I1626:I1631)-I1632</f>
        <v>0</v>
      </c>
      <c r="CQ1625" s="225">
        <f>+SUM(J1626:J1631)-J1632</f>
        <v>2.5</v>
      </c>
      <c r="CR1625" s="225">
        <f>+SUM(K1626:K1631)-K1632</f>
        <v>2.5</v>
      </c>
      <c r="CS1625" s="129"/>
      <c r="CT1625" s="129"/>
      <c r="CU1625" s="129"/>
      <c r="CV1625" s="129"/>
      <c r="CW1625" s="129"/>
      <c r="CX1625" s="129"/>
      <c r="CY1625" s="129"/>
      <c r="CZ1625" s="129"/>
      <c r="DA1625" s="129"/>
    </row>
    <row r="1626" spans="1:105" s="120" customFormat="1" ht="15" customHeight="1">
      <c r="A1626" s="228"/>
      <c r="B1626" s="427"/>
      <c r="C1626" s="430"/>
      <c r="D1626" s="237"/>
      <c r="E1626" s="237"/>
      <c r="F1626" s="242" t="s">
        <v>82</v>
      </c>
      <c r="G1626" s="121">
        <v>1.5</v>
      </c>
      <c r="H1626" s="83"/>
      <c r="I1626" s="83"/>
      <c r="J1626" s="83">
        <v>2</v>
      </c>
      <c r="K1626" s="83">
        <v>2</v>
      </c>
      <c r="L1626" s="83">
        <v>2</v>
      </c>
      <c r="M1626" s="83">
        <v>2</v>
      </c>
      <c r="N1626" s="83"/>
      <c r="O1626" s="83"/>
      <c r="P1626" s="83">
        <v>2</v>
      </c>
      <c r="Q1626" s="83">
        <v>2</v>
      </c>
      <c r="R1626" s="83"/>
      <c r="S1626" s="83"/>
      <c r="T1626" s="83"/>
      <c r="U1626" s="83"/>
      <c r="V1626" s="83"/>
      <c r="W1626" s="83"/>
      <c r="X1626" s="83"/>
      <c r="Y1626" s="83"/>
      <c r="Z1626" s="83"/>
      <c r="AA1626" s="83"/>
      <c r="AB1626" s="83"/>
      <c r="AC1626" s="79"/>
      <c r="AD1626" s="79"/>
      <c r="AE1626" s="79"/>
      <c r="AF1626" s="79"/>
      <c r="AG1626" s="79"/>
      <c r="AH1626" s="79"/>
      <c r="AI1626" s="79"/>
      <c r="AJ1626" s="79"/>
      <c r="AK1626" s="79"/>
      <c r="AL1626" s="79"/>
      <c r="AM1626" s="240"/>
      <c r="AN1626" s="240"/>
      <c r="AO1626" s="240"/>
      <c r="AP1626" s="240"/>
      <c r="AQ1626" s="240"/>
      <c r="AR1626" s="240"/>
      <c r="AS1626" s="240"/>
      <c r="AT1626" s="256"/>
      <c r="AU1626" s="256"/>
      <c r="AV1626" s="259"/>
      <c r="AW1626" s="259"/>
      <c r="AX1626" s="256"/>
      <c r="AY1626" s="256"/>
      <c r="AZ1626" s="256"/>
      <c r="BA1626" s="256"/>
      <c r="BB1626" s="256"/>
      <c r="BC1626" s="256"/>
      <c r="BD1626" s="256"/>
      <c r="BE1626" s="256"/>
      <c r="BF1626" s="256"/>
      <c r="BG1626" s="256"/>
      <c r="BH1626" s="256"/>
      <c r="BI1626" s="256"/>
      <c r="BJ1626" s="256"/>
      <c r="BK1626" s="256"/>
      <c r="BL1626" s="262"/>
      <c r="BM1626" s="262"/>
      <c r="BN1626" s="262"/>
      <c r="BO1626" s="262"/>
      <c r="BP1626" s="262"/>
      <c r="BQ1626" s="262"/>
      <c r="BR1626" s="270"/>
      <c r="BS1626" s="270"/>
      <c r="BT1626" s="270"/>
      <c r="BU1626" s="270"/>
      <c r="BV1626" s="270"/>
      <c r="BW1626" s="270"/>
      <c r="BX1626" s="256"/>
      <c r="BY1626" s="256"/>
      <c r="BZ1626" s="256"/>
      <c r="CA1626" s="267"/>
      <c r="CB1626" s="267"/>
      <c r="CC1626" s="274"/>
      <c r="CD1626" s="267"/>
      <c r="CE1626" s="267"/>
      <c r="CF1626" s="267"/>
      <c r="CG1626" s="267"/>
      <c r="CH1626" s="267"/>
      <c r="CI1626" s="267"/>
      <c r="CJ1626" s="267"/>
      <c r="CK1626" s="267"/>
      <c r="CL1626" s="265"/>
      <c r="CM1626" s="272"/>
      <c r="CN1626" s="264"/>
      <c r="CO1626" s="128"/>
      <c r="CP1626" s="226"/>
      <c r="CQ1626" s="226"/>
      <c r="CR1626" s="226"/>
      <c r="CS1626" s="129"/>
      <c r="CT1626" s="129"/>
      <c r="CU1626" s="129"/>
      <c r="CV1626" s="129"/>
      <c r="CW1626" s="129"/>
      <c r="CX1626" s="129"/>
      <c r="CY1626" s="129"/>
      <c r="CZ1626" s="129"/>
      <c r="DA1626" s="129"/>
    </row>
    <row r="1627" spans="1:105" s="120" customFormat="1" ht="15" customHeight="1">
      <c r="A1627" s="228"/>
      <c r="B1627" s="427"/>
      <c r="C1627" s="430"/>
      <c r="D1627" s="237"/>
      <c r="E1627" s="237"/>
      <c r="F1627" s="243"/>
      <c r="G1627" s="122">
        <v>2</v>
      </c>
      <c r="H1627" s="84"/>
      <c r="I1627" s="84"/>
      <c r="J1627" s="84">
        <v>0.5</v>
      </c>
      <c r="K1627" s="84">
        <v>0.5</v>
      </c>
      <c r="L1627" s="84">
        <v>0.5</v>
      </c>
      <c r="M1627" s="84">
        <v>0.5</v>
      </c>
      <c r="N1627" s="84"/>
      <c r="O1627" s="84"/>
      <c r="P1627" s="84">
        <v>0.5</v>
      </c>
      <c r="Q1627" s="84">
        <v>0.5</v>
      </c>
      <c r="R1627" s="84"/>
      <c r="S1627" s="84"/>
      <c r="T1627" s="84"/>
      <c r="U1627" s="84"/>
      <c r="V1627" s="84"/>
      <c r="W1627" s="84"/>
      <c r="X1627" s="84"/>
      <c r="Y1627" s="84"/>
      <c r="Z1627" s="84"/>
      <c r="AA1627" s="84"/>
      <c r="AB1627" s="84"/>
      <c r="AC1627" s="80"/>
      <c r="AD1627" s="80"/>
      <c r="AE1627" s="80"/>
      <c r="AF1627" s="80"/>
      <c r="AG1627" s="80"/>
      <c r="AH1627" s="80"/>
      <c r="AI1627" s="80"/>
      <c r="AJ1627" s="80"/>
      <c r="AK1627" s="80"/>
      <c r="AL1627" s="80"/>
      <c r="AM1627" s="240"/>
      <c r="AN1627" s="240"/>
      <c r="AO1627" s="240"/>
      <c r="AP1627" s="240"/>
      <c r="AQ1627" s="240"/>
      <c r="AR1627" s="240"/>
      <c r="AS1627" s="240"/>
      <c r="AT1627" s="256"/>
      <c r="AU1627" s="256"/>
      <c r="AV1627" s="259"/>
      <c r="AW1627" s="259"/>
      <c r="AX1627" s="256"/>
      <c r="AY1627" s="256"/>
      <c r="AZ1627" s="256"/>
      <c r="BA1627" s="256"/>
      <c r="BB1627" s="256"/>
      <c r="BC1627" s="256"/>
      <c r="BD1627" s="256"/>
      <c r="BE1627" s="256"/>
      <c r="BF1627" s="256"/>
      <c r="BG1627" s="256"/>
      <c r="BH1627" s="256"/>
      <c r="BI1627" s="256"/>
      <c r="BJ1627" s="256"/>
      <c r="BK1627" s="256"/>
      <c r="BL1627" s="262"/>
      <c r="BM1627" s="262"/>
      <c r="BN1627" s="262"/>
      <c r="BO1627" s="262"/>
      <c r="BP1627" s="262"/>
      <c r="BQ1627" s="262"/>
      <c r="BR1627" s="270"/>
      <c r="BS1627" s="270"/>
      <c r="BT1627" s="270"/>
      <c r="BU1627" s="270"/>
      <c r="BV1627" s="270"/>
      <c r="BW1627" s="270"/>
      <c r="BX1627" s="256"/>
      <c r="BY1627" s="256"/>
      <c r="BZ1627" s="256"/>
      <c r="CA1627" s="267"/>
      <c r="CB1627" s="267"/>
      <c r="CC1627" s="274"/>
      <c r="CD1627" s="267"/>
      <c r="CE1627" s="267"/>
      <c r="CF1627" s="267"/>
      <c r="CG1627" s="267"/>
      <c r="CH1627" s="267"/>
      <c r="CI1627" s="267"/>
      <c r="CJ1627" s="267"/>
      <c r="CK1627" s="267"/>
      <c r="CL1627" s="265"/>
      <c r="CM1627" s="272"/>
      <c r="CN1627" s="264"/>
      <c r="CO1627" s="128"/>
      <c r="CP1627" s="226"/>
      <c r="CQ1627" s="226"/>
      <c r="CR1627" s="226"/>
      <c r="CS1627" s="129"/>
      <c r="CT1627" s="129"/>
      <c r="CU1627" s="129"/>
      <c r="CV1627" s="129"/>
      <c r="CW1627" s="129"/>
      <c r="CX1627" s="129"/>
      <c r="CY1627" s="129"/>
      <c r="CZ1627" s="129"/>
      <c r="DA1627" s="129"/>
    </row>
    <row r="1628" spans="1:105" s="120" customFormat="1" ht="15" customHeight="1">
      <c r="A1628" s="228"/>
      <c r="B1628" s="427"/>
      <c r="C1628" s="430"/>
      <c r="D1628" s="237"/>
      <c r="E1628" s="237"/>
      <c r="F1628" s="243"/>
      <c r="G1628" s="122">
        <v>2.1</v>
      </c>
      <c r="H1628" s="84"/>
      <c r="I1628" s="84"/>
      <c r="J1628" s="84"/>
      <c r="K1628" s="84"/>
      <c r="L1628" s="84"/>
      <c r="M1628" s="84"/>
      <c r="N1628" s="84"/>
      <c r="O1628" s="84"/>
      <c r="P1628" s="84"/>
      <c r="Q1628" s="84"/>
      <c r="R1628" s="84"/>
      <c r="S1628" s="84"/>
      <c r="T1628" s="84"/>
      <c r="U1628" s="84"/>
      <c r="V1628" s="84"/>
      <c r="W1628" s="84"/>
      <c r="X1628" s="84"/>
      <c r="Y1628" s="84"/>
      <c r="Z1628" s="84"/>
      <c r="AA1628" s="84"/>
      <c r="AB1628" s="84"/>
      <c r="AC1628" s="80"/>
      <c r="AD1628" s="80"/>
      <c r="AE1628" s="80"/>
      <c r="AF1628" s="80"/>
      <c r="AG1628" s="80"/>
      <c r="AH1628" s="80"/>
      <c r="AI1628" s="80"/>
      <c r="AJ1628" s="80"/>
      <c r="AK1628" s="80"/>
      <c r="AL1628" s="80"/>
      <c r="AM1628" s="240"/>
      <c r="AN1628" s="240"/>
      <c r="AO1628" s="240"/>
      <c r="AP1628" s="240"/>
      <c r="AQ1628" s="240"/>
      <c r="AR1628" s="240"/>
      <c r="AS1628" s="240"/>
      <c r="AT1628" s="256"/>
      <c r="AU1628" s="256"/>
      <c r="AV1628" s="259"/>
      <c r="AW1628" s="259"/>
      <c r="AX1628" s="256"/>
      <c r="AY1628" s="256"/>
      <c r="AZ1628" s="256"/>
      <c r="BA1628" s="256"/>
      <c r="BB1628" s="256"/>
      <c r="BC1628" s="256"/>
      <c r="BD1628" s="256"/>
      <c r="BE1628" s="256"/>
      <c r="BF1628" s="256"/>
      <c r="BG1628" s="256"/>
      <c r="BH1628" s="256"/>
      <c r="BI1628" s="256"/>
      <c r="BJ1628" s="256"/>
      <c r="BK1628" s="256"/>
      <c r="BL1628" s="262"/>
      <c r="BM1628" s="262"/>
      <c r="BN1628" s="262"/>
      <c r="BO1628" s="262"/>
      <c r="BP1628" s="262"/>
      <c r="BQ1628" s="262"/>
      <c r="BR1628" s="270"/>
      <c r="BS1628" s="270"/>
      <c r="BT1628" s="270"/>
      <c r="BU1628" s="270"/>
      <c r="BV1628" s="270"/>
      <c r="BW1628" s="270"/>
      <c r="BX1628" s="256"/>
      <c r="BY1628" s="256"/>
      <c r="BZ1628" s="256"/>
      <c r="CA1628" s="267"/>
      <c r="CB1628" s="267"/>
      <c r="CC1628" s="274"/>
      <c r="CD1628" s="267"/>
      <c r="CE1628" s="267"/>
      <c r="CF1628" s="267"/>
      <c r="CG1628" s="267"/>
      <c r="CH1628" s="267"/>
      <c r="CI1628" s="267"/>
      <c r="CJ1628" s="267"/>
      <c r="CK1628" s="267"/>
      <c r="CL1628" s="265"/>
      <c r="CM1628" s="272"/>
      <c r="CN1628" s="264"/>
      <c r="CO1628" s="128"/>
      <c r="CP1628" s="226"/>
      <c r="CQ1628" s="226"/>
      <c r="CR1628" s="226"/>
      <c r="CS1628" s="129"/>
      <c r="CT1628" s="129"/>
      <c r="CU1628" s="129"/>
      <c r="CV1628" s="129"/>
      <c r="CW1628" s="129"/>
      <c r="CX1628" s="129"/>
      <c r="CY1628" s="129"/>
      <c r="CZ1628" s="129"/>
      <c r="DA1628" s="129"/>
    </row>
    <row r="1629" spans="1:105" s="120" customFormat="1" ht="15" customHeight="1">
      <c r="A1629" s="228"/>
      <c r="B1629" s="427"/>
      <c r="C1629" s="430"/>
      <c r="D1629" s="237"/>
      <c r="E1629" s="237"/>
      <c r="F1629" s="243"/>
      <c r="G1629" s="122">
        <v>2.7</v>
      </c>
      <c r="H1629" s="84"/>
      <c r="I1629" s="84"/>
      <c r="J1629" s="84"/>
      <c r="K1629" s="84"/>
      <c r="L1629" s="84"/>
      <c r="M1629" s="84"/>
      <c r="N1629" s="84"/>
      <c r="O1629" s="84"/>
      <c r="P1629" s="84"/>
      <c r="Q1629" s="84"/>
      <c r="R1629" s="84"/>
      <c r="S1629" s="84"/>
      <c r="T1629" s="84"/>
      <c r="U1629" s="84"/>
      <c r="V1629" s="84"/>
      <c r="W1629" s="84"/>
      <c r="X1629" s="84"/>
      <c r="Y1629" s="84"/>
      <c r="Z1629" s="84"/>
      <c r="AA1629" s="84"/>
      <c r="AB1629" s="84"/>
      <c r="AC1629" s="80"/>
      <c r="AD1629" s="80"/>
      <c r="AE1629" s="80"/>
      <c r="AF1629" s="80"/>
      <c r="AG1629" s="80"/>
      <c r="AH1629" s="80"/>
      <c r="AI1629" s="80"/>
      <c r="AJ1629" s="80"/>
      <c r="AK1629" s="80"/>
      <c r="AL1629" s="80"/>
      <c r="AM1629" s="240"/>
      <c r="AN1629" s="240"/>
      <c r="AO1629" s="240"/>
      <c r="AP1629" s="240"/>
      <c r="AQ1629" s="240"/>
      <c r="AR1629" s="240"/>
      <c r="AS1629" s="240"/>
      <c r="AT1629" s="256"/>
      <c r="AU1629" s="256"/>
      <c r="AV1629" s="259"/>
      <c r="AW1629" s="259"/>
      <c r="AX1629" s="256"/>
      <c r="AY1629" s="256"/>
      <c r="AZ1629" s="256"/>
      <c r="BA1629" s="256"/>
      <c r="BB1629" s="256"/>
      <c r="BC1629" s="256"/>
      <c r="BD1629" s="256"/>
      <c r="BE1629" s="256"/>
      <c r="BF1629" s="256"/>
      <c r="BG1629" s="256"/>
      <c r="BH1629" s="256"/>
      <c r="BI1629" s="256"/>
      <c r="BJ1629" s="256"/>
      <c r="BK1629" s="256"/>
      <c r="BL1629" s="262"/>
      <c r="BM1629" s="262"/>
      <c r="BN1629" s="262"/>
      <c r="BO1629" s="262"/>
      <c r="BP1629" s="262"/>
      <c r="BQ1629" s="262"/>
      <c r="BR1629" s="270"/>
      <c r="BS1629" s="270"/>
      <c r="BT1629" s="270"/>
      <c r="BU1629" s="270"/>
      <c r="BV1629" s="270"/>
      <c r="BW1629" s="270"/>
      <c r="BX1629" s="256"/>
      <c r="BY1629" s="256"/>
      <c r="BZ1629" s="256"/>
      <c r="CA1629" s="267"/>
      <c r="CB1629" s="267"/>
      <c r="CC1629" s="274"/>
      <c r="CD1629" s="267"/>
      <c r="CE1629" s="267"/>
      <c r="CF1629" s="267"/>
      <c r="CG1629" s="267"/>
      <c r="CH1629" s="267"/>
      <c r="CI1629" s="267"/>
      <c r="CJ1629" s="267"/>
      <c r="CK1629" s="267"/>
      <c r="CL1629" s="265"/>
      <c r="CM1629" s="272"/>
      <c r="CN1629" s="264"/>
      <c r="CO1629" s="128"/>
      <c r="CP1629" s="226"/>
      <c r="CQ1629" s="226"/>
      <c r="CR1629" s="226"/>
      <c r="CS1629" s="129"/>
      <c r="CT1629" s="129"/>
      <c r="CU1629" s="129"/>
      <c r="CV1629" s="129"/>
      <c r="CW1629" s="129"/>
      <c r="CX1629" s="129"/>
      <c r="CY1629" s="129"/>
      <c r="CZ1629" s="129"/>
      <c r="DA1629" s="129"/>
    </row>
    <row r="1630" spans="1:105" s="120" customFormat="1" ht="15" customHeight="1">
      <c r="A1630" s="228"/>
      <c r="B1630" s="427"/>
      <c r="C1630" s="430"/>
      <c r="D1630" s="237"/>
      <c r="E1630" s="237"/>
      <c r="F1630" s="243"/>
      <c r="G1630" s="122">
        <v>3</v>
      </c>
      <c r="H1630" s="84"/>
      <c r="I1630" s="84"/>
      <c r="J1630" s="84"/>
      <c r="K1630" s="84"/>
      <c r="L1630" s="84"/>
      <c r="M1630" s="84"/>
      <c r="N1630" s="84"/>
      <c r="O1630" s="84"/>
      <c r="P1630" s="84"/>
      <c r="Q1630" s="84"/>
      <c r="R1630" s="84"/>
      <c r="S1630" s="84"/>
      <c r="T1630" s="84"/>
      <c r="U1630" s="84"/>
      <c r="V1630" s="84"/>
      <c r="W1630" s="84"/>
      <c r="X1630" s="84"/>
      <c r="Y1630" s="84"/>
      <c r="Z1630" s="84"/>
      <c r="AA1630" s="84"/>
      <c r="AB1630" s="84"/>
      <c r="AC1630" s="80"/>
      <c r="AD1630" s="80"/>
      <c r="AE1630" s="80"/>
      <c r="AF1630" s="80"/>
      <c r="AG1630" s="80"/>
      <c r="AH1630" s="80"/>
      <c r="AI1630" s="80"/>
      <c r="AJ1630" s="80"/>
      <c r="AK1630" s="80"/>
      <c r="AL1630" s="80"/>
      <c r="AM1630" s="240"/>
      <c r="AN1630" s="240"/>
      <c r="AO1630" s="240"/>
      <c r="AP1630" s="240"/>
      <c r="AQ1630" s="240"/>
      <c r="AR1630" s="240"/>
      <c r="AS1630" s="240"/>
      <c r="AT1630" s="256"/>
      <c r="AU1630" s="256"/>
      <c r="AV1630" s="259"/>
      <c r="AW1630" s="259"/>
      <c r="AX1630" s="256"/>
      <c r="AY1630" s="256"/>
      <c r="AZ1630" s="256"/>
      <c r="BA1630" s="256"/>
      <c r="BB1630" s="256"/>
      <c r="BC1630" s="256"/>
      <c r="BD1630" s="256"/>
      <c r="BE1630" s="256"/>
      <c r="BF1630" s="256"/>
      <c r="BG1630" s="256"/>
      <c r="BH1630" s="256"/>
      <c r="BI1630" s="256"/>
      <c r="BJ1630" s="256"/>
      <c r="BK1630" s="256"/>
      <c r="BL1630" s="262"/>
      <c r="BM1630" s="262"/>
      <c r="BN1630" s="262"/>
      <c r="BO1630" s="262"/>
      <c r="BP1630" s="262"/>
      <c r="BQ1630" s="262"/>
      <c r="BR1630" s="270"/>
      <c r="BS1630" s="270"/>
      <c r="BT1630" s="270"/>
      <c r="BU1630" s="270"/>
      <c r="BV1630" s="270"/>
      <c r="BW1630" s="270"/>
      <c r="BX1630" s="256"/>
      <c r="BY1630" s="256"/>
      <c r="BZ1630" s="256"/>
      <c r="CA1630" s="267"/>
      <c r="CB1630" s="267"/>
      <c r="CC1630" s="274"/>
      <c r="CD1630" s="267"/>
      <c r="CE1630" s="267"/>
      <c r="CF1630" s="267"/>
      <c r="CG1630" s="267"/>
      <c r="CH1630" s="267"/>
      <c r="CI1630" s="267"/>
      <c r="CJ1630" s="267"/>
      <c r="CK1630" s="267"/>
      <c r="CL1630" s="265"/>
      <c r="CM1630" s="272"/>
      <c r="CN1630" s="264"/>
      <c r="CO1630" s="128"/>
      <c r="CP1630" s="226"/>
      <c r="CQ1630" s="226"/>
      <c r="CR1630" s="226"/>
      <c r="CS1630" s="129"/>
      <c r="CT1630" s="129"/>
      <c r="CU1630" s="129"/>
      <c r="CV1630" s="129"/>
      <c r="CW1630" s="129"/>
      <c r="CX1630" s="129"/>
      <c r="CY1630" s="129"/>
      <c r="CZ1630" s="129"/>
      <c r="DA1630" s="129"/>
    </row>
    <row r="1631" spans="1:105" s="120" customFormat="1" ht="15" customHeight="1">
      <c r="A1631" s="228"/>
      <c r="B1631" s="427"/>
      <c r="C1631" s="430"/>
      <c r="D1631" s="237"/>
      <c r="E1631" s="237"/>
      <c r="F1631" s="244"/>
      <c r="G1631" s="123">
        <v>3.9</v>
      </c>
      <c r="H1631" s="85"/>
      <c r="I1631" s="85"/>
      <c r="J1631" s="85"/>
      <c r="K1631" s="85"/>
      <c r="L1631" s="85"/>
      <c r="M1631" s="85"/>
      <c r="N1631" s="85"/>
      <c r="O1631" s="85"/>
      <c r="P1631" s="85"/>
      <c r="Q1631" s="85"/>
      <c r="R1631" s="85"/>
      <c r="S1631" s="85"/>
      <c r="T1631" s="85"/>
      <c r="U1631" s="85"/>
      <c r="V1631" s="85"/>
      <c r="W1631" s="85"/>
      <c r="X1631" s="85"/>
      <c r="Y1631" s="85"/>
      <c r="Z1631" s="85"/>
      <c r="AA1631" s="85"/>
      <c r="AB1631" s="85"/>
      <c r="AC1631" s="81"/>
      <c r="AD1631" s="81"/>
      <c r="AE1631" s="81"/>
      <c r="AF1631" s="81"/>
      <c r="AG1631" s="81"/>
      <c r="AH1631" s="81"/>
      <c r="AI1631" s="81"/>
      <c r="AJ1631" s="81"/>
      <c r="AK1631" s="81"/>
      <c r="AL1631" s="81"/>
      <c r="AM1631" s="240"/>
      <c r="AN1631" s="240"/>
      <c r="AO1631" s="240"/>
      <c r="AP1631" s="240"/>
      <c r="AQ1631" s="240"/>
      <c r="AR1631" s="240"/>
      <c r="AS1631" s="240"/>
      <c r="AT1631" s="256"/>
      <c r="AU1631" s="256"/>
      <c r="AV1631" s="259"/>
      <c r="AW1631" s="259"/>
      <c r="AX1631" s="256"/>
      <c r="AY1631" s="256"/>
      <c r="AZ1631" s="256"/>
      <c r="BA1631" s="256"/>
      <c r="BB1631" s="256"/>
      <c r="BC1631" s="256"/>
      <c r="BD1631" s="256"/>
      <c r="BE1631" s="256"/>
      <c r="BF1631" s="256"/>
      <c r="BG1631" s="256"/>
      <c r="BH1631" s="256"/>
      <c r="BI1631" s="256"/>
      <c r="BJ1631" s="256"/>
      <c r="BK1631" s="256"/>
      <c r="BL1631" s="262"/>
      <c r="BM1631" s="262"/>
      <c r="BN1631" s="262"/>
      <c r="BO1631" s="262"/>
      <c r="BP1631" s="262"/>
      <c r="BQ1631" s="262"/>
      <c r="BR1631" s="270"/>
      <c r="BS1631" s="270"/>
      <c r="BT1631" s="270"/>
      <c r="BU1631" s="270"/>
      <c r="BV1631" s="270"/>
      <c r="BW1631" s="270"/>
      <c r="BX1631" s="256"/>
      <c r="BY1631" s="256"/>
      <c r="BZ1631" s="256"/>
      <c r="CA1631" s="267"/>
      <c r="CB1631" s="267"/>
      <c r="CC1631" s="274"/>
      <c r="CD1631" s="267"/>
      <c r="CE1631" s="267"/>
      <c r="CF1631" s="267"/>
      <c r="CG1631" s="267"/>
      <c r="CH1631" s="267"/>
      <c r="CI1631" s="267"/>
      <c r="CJ1631" s="267"/>
      <c r="CK1631" s="267"/>
      <c r="CL1631" s="265"/>
      <c r="CM1631" s="272"/>
      <c r="CN1631" s="264"/>
      <c r="CO1631" s="128"/>
      <c r="CP1631" s="226"/>
      <c r="CQ1631" s="226"/>
      <c r="CR1631" s="226"/>
      <c r="CS1631" s="129"/>
      <c r="CT1631" s="129"/>
      <c r="CU1631" s="129"/>
      <c r="CV1631" s="129"/>
      <c r="CW1631" s="129"/>
      <c r="CX1631" s="129"/>
      <c r="CY1631" s="129"/>
      <c r="CZ1631" s="129"/>
      <c r="DA1631" s="129"/>
    </row>
    <row r="1632" spans="1:105" s="120" customFormat="1" ht="15" customHeight="1">
      <c r="A1632" s="229"/>
      <c r="B1632" s="428"/>
      <c r="C1632" s="431"/>
      <c r="D1632" s="238"/>
      <c r="E1632" s="238"/>
      <c r="F1632" s="245" t="s">
        <v>83</v>
      </c>
      <c r="G1632" s="246"/>
      <c r="H1632" s="82"/>
      <c r="I1632" s="82"/>
      <c r="J1632" s="82"/>
      <c r="K1632" s="82"/>
      <c r="L1632" s="82"/>
      <c r="M1632" s="82"/>
      <c r="N1632" s="82"/>
      <c r="O1632" s="82"/>
      <c r="P1632" s="82">
        <v>1</v>
      </c>
      <c r="Q1632" s="82"/>
      <c r="R1632" s="82"/>
      <c r="S1632" s="82"/>
      <c r="T1632" s="82"/>
      <c r="U1632" s="82"/>
      <c r="V1632" s="82"/>
      <c r="W1632" s="82"/>
      <c r="X1632" s="82"/>
      <c r="Y1632" s="82"/>
      <c r="Z1632" s="82"/>
      <c r="AA1632" s="82"/>
      <c r="AB1632" s="82"/>
      <c r="AC1632" s="35"/>
      <c r="AD1632" s="35"/>
      <c r="AE1632" s="35"/>
      <c r="AF1632" s="35"/>
      <c r="AG1632" s="35"/>
      <c r="AH1632" s="35"/>
      <c r="AI1632" s="35"/>
      <c r="AJ1632" s="35"/>
      <c r="AK1632" s="35"/>
      <c r="AL1632" s="35"/>
      <c r="AM1632" s="241"/>
      <c r="AN1632" s="241"/>
      <c r="AO1632" s="241"/>
      <c r="AP1632" s="241"/>
      <c r="AQ1632" s="241"/>
      <c r="AR1632" s="241"/>
      <c r="AS1632" s="241"/>
      <c r="AT1632" s="257"/>
      <c r="AU1632" s="257"/>
      <c r="AV1632" s="260"/>
      <c r="AW1632" s="260"/>
      <c r="AX1632" s="257"/>
      <c r="AY1632" s="257"/>
      <c r="AZ1632" s="257"/>
      <c r="BA1632" s="257"/>
      <c r="BB1632" s="257"/>
      <c r="BC1632" s="257"/>
      <c r="BD1632" s="257"/>
      <c r="BE1632" s="257"/>
      <c r="BF1632" s="257"/>
      <c r="BG1632" s="257"/>
      <c r="BH1632" s="257"/>
      <c r="BI1632" s="257"/>
      <c r="BJ1632" s="257"/>
      <c r="BK1632" s="257"/>
      <c r="BL1632" s="263"/>
      <c r="BM1632" s="263"/>
      <c r="BN1632" s="263"/>
      <c r="BO1632" s="263"/>
      <c r="BP1632" s="263"/>
      <c r="BQ1632" s="263"/>
      <c r="BR1632" s="271"/>
      <c r="BS1632" s="271"/>
      <c r="BT1632" s="271"/>
      <c r="BU1632" s="271"/>
      <c r="BV1632" s="271"/>
      <c r="BW1632" s="271"/>
      <c r="BX1632" s="257"/>
      <c r="BY1632" s="257"/>
      <c r="BZ1632" s="257"/>
      <c r="CA1632" s="268"/>
      <c r="CB1632" s="268"/>
      <c r="CC1632" s="275"/>
      <c r="CD1632" s="268"/>
      <c r="CE1632" s="268"/>
      <c r="CF1632" s="268"/>
      <c r="CG1632" s="268"/>
      <c r="CH1632" s="268"/>
      <c r="CI1632" s="268"/>
      <c r="CJ1632" s="268"/>
      <c r="CK1632" s="268"/>
      <c r="CL1632" s="265"/>
      <c r="CM1632" s="272"/>
      <c r="CN1632" s="264"/>
      <c r="CO1632" s="128"/>
      <c r="CP1632" s="226"/>
      <c r="CQ1632" s="226"/>
      <c r="CR1632" s="226"/>
      <c r="CS1632" s="129"/>
      <c r="CT1632" s="129"/>
      <c r="CU1632" s="129"/>
      <c r="CV1632" s="129"/>
      <c r="CW1632" s="129"/>
      <c r="CX1632" s="129"/>
      <c r="CY1632" s="129"/>
      <c r="CZ1632" s="129"/>
      <c r="DA1632" s="129"/>
    </row>
    <row r="1633" spans="1:105" s="120" customFormat="1" ht="15" customHeight="1">
      <c r="A1633" s="227">
        <f t="shared" ref="A1633" si="608">A1625+1</f>
        <v>202</v>
      </c>
      <c r="B1633" s="420" t="s">
        <v>233</v>
      </c>
      <c r="C1633" s="423" t="s">
        <v>234</v>
      </c>
      <c r="D1633" s="236" t="s">
        <v>1291</v>
      </c>
      <c r="E1633" s="236" t="s">
        <v>1283</v>
      </c>
      <c r="F1633" s="253" t="s">
        <v>80</v>
      </c>
      <c r="G1633" s="254"/>
      <c r="H1633" s="82" t="s">
        <v>69</v>
      </c>
      <c r="I1633" s="82"/>
      <c r="J1633" s="82" t="s">
        <v>61</v>
      </c>
      <c r="K1633" s="82" t="s">
        <v>61</v>
      </c>
      <c r="L1633" s="82" t="s">
        <v>61</v>
      </c>
      <c r="M1633" s="82" t="s">
        <v>61</v>
      </c>
      <c r="N1633" s="82" t="s">
        <v>61</v>
      </c>
      <c r="O1633" s="82"/>
      <c r="P1633" s="82" t="s">
        <v>61</v>
      </c>
      <c r="Q1633" s="82" t="s">
        <v>61</v>
      </c>
      <c r="R1633" s="82" t="s">
        <v>61</v>
      </c>
      <c r="S1633" s="82" t="s">
        <v>61</v>
      </c>
      <c r="T1633" s="82" t="s">
        <v>61</v>
      </c>
      <c r="U1633" s="82" t="s">
        <v>61</v>
      </c>
      <c r="V1633" s="82"/>
      <c r="W1633" s="82" t="s">
        <v>60</v>
      </c>
      <c r="X1633" s="82" t="s">
        <v>60</v>
      </c>
      <c r="Y1633" s="82" t="s">
        <v>60</v>
      </c>
      <c r="Z1633" s="82" t="s">
        <v>60</v>
      </c>
      <c r="AA1633" s="82" t="s">
        <v>60</v>
      </c>
      <c r="AB1633" s="82" t="s">
        <v>60</v>
      </c>
      <c r="AC1633" s="82"/>
      <c r="AD1633" s="82" t="s">
        <v>60</v>
      </c>
      <c r="AE1633" s="82" t="s">
        <v>60</v>
      </c>
      <c r="AF1633" s="82" t="s">
        <v>60</v>
      </c>
      <c r="AG1633" s="82" t="s">
        <v>60</v>
      </c>
      <c r="AH1633" s="82" t="s">
        <v>60</v>
      </c>
      <c r="AI1633" s="82" t="s">
        <v>1471</v>
      </c>
      <c r="AJ1633" s="82"/>
      <c r="AK1633" s="82" t="s">
        <v>61</v>
      </c>
      <c r="AL1633" s="82" t="s">
        <v>61</v>
      </c>
      <c r="AM1633" s="239">
        <f>COUNTIF(H1633:AL1633,"PH")+COUNTIF(H1633:AL1633,"PH/L")+COUNTIF(H1633:AL1633,"PM")</f>
        <v>0</v>
      </c>
      <c r="AN1633" s="239">
        <f>COUNTIF(H1633:AL1633,"PD")+COUNTIF(H1633:AL1633,"PDD")+COUNTIF(H1633:AL1633,"P/DS")/2+COUNTIF(H1633:AL1633,"PMD")</f>
        <v>0</v>
      </c>
      <c r="AO1633" s="239">
        <f>COUNTIF(H1633:AL1633,"PN")+COUNTIF(H1633:AL1633,"P/NS")/2+COUNTIF(H1633:AL1633,"PH")+COUNTIF(H1633:AL1633,"PH/F")/2+COUNTIF(H1633:AL1633,"PH/L")/2+COUNTIF(H1633:AL1633,"PM")</f>
        <v>0</v>
      </c>
      <c r="AP1633" s="239">
        <f>COUNTIF(H1633:AL1633,"BH")+COUNTIF(H1633:AL1633,"AL/BL")+COUNTIF(H1633:AL1633,"UL/BL")+COUNTIF(H1633:AL1633,"BM")</f>
        <v>0</v>
      </c>
      <c r="AQ1633" s="239">
        <f>COUNTIF(H1633:AL1633,"DS")+COUNTIF(H1633:AL1633,"AL/DS")/2+COUNTIF(H1633:AL1633,"UL/DS")/2+COUNTIF(H1633:AL1633,"CT")+COUNTIF(H1633:AL1633,"MD")</f>
        <v>11.5</v>
      </c>
      <c r="AR1633" s="239">
        <f>COUNTIF(H1633:AL1633,"NS")+COUNTIF(H1633:AL1633,"AL/NS")/2+COUNTIF(H1633:AL1633,"UL/NS")/2+COUNTIF(H1633:AL1633,"BH")+COUNTIF(H1633:AL1633,"AL/BF")/2+COUNTIF(H1633:AL1633,"AL/BL")/2+COUNTIF(H1633:AL1633,"UL/BL")/2+COUNTIF(H1633:AL1633,"UL/BF")/2+COUNTIF(H1633:AL1633,"BM")</f>
        <v>13</v>
      </c>
      <c r="AS1633" s="239">
        <f>COUNTIF(H1633:AL1633,"AL")+COUNTIF(H1633:AL1633,"AL/DS")/2+COUNTIF(H1633:AL1633,"AL/NS")/2+COUNTIF(H1633:AL1633,"NH")+COUNTIF(H1633:AL1633,"SL")+COUNTIF(H1633:AL1633,"NHD")+COUNTIF(H1633:AL1633,"B")+COUNTIF(H1633:AL1633,"HL")+COUNTIF(H1633:AL1633,"AL/BF")/2+COUNTIF(H1633:AL1633,"AL/BL")/2</f>
        <v>1</v>
      </c>
      <c r="AT1633" s="255">
        <f>COUNTIF(H1633:AL1633,"PD")+COUNTIF(H1633:AL1633,"PN")+COUNTIF(H1633:AL1633,"P/DS")/2+COUNTIF(H1633:AL1633,"P/NS")/2+COUNTIF(H1633:AL1633,"DS")+COUNTIF(H1633:AL1633,"NS")+COUNTIF(H1633:AL1633,"AL")+COUNTIF(H1633:AL1633,"AL/DS")+COUNTIF(H1633:AL1633,"AL/NS")+COUNTIF(H1633:AL1633,"NH")+COUNTIF(H1633:AL1633,"SL")+COUNTIF(H1633:AL1633,"UL/DS")/2+COUNTIF(H1633:AL1633,"UL/NS")/2+COUNTIF(H1633:AL1633,"CT")+COUNTIF(H1633:AL1633,"NHD")+COUNTIF(H1633:AL1633,"PDD")+COUNTIF(H1633:AL1633,"B")+COUNTIF(H1633:AL1633,"HL")+COUNTIF(H1633:AL1633,"PH")+COUNTIF(H1633:AL1633,"BH")+COUNTIF(H1633:AL1633,"AL/BF")+COUNTIF(H1633:AL1633,"AL/BL")+COUNTIF(H1633:AL1633,"UL/BF")/2+COUNTIF(H1633:AL1633,"UL/BL")/2+COUNTIF(H1633:AL1633,"PH/F")/2+COUNTIF(H1633:AL1633,"PH/L")/2+COUNTIF(H1633:AL1633,"MD")+COUNTIF(H1633:AL1633,"PMD")+COUNTIF(H1633:AL1633,"PM")+COUNTIF(H1633:AL1633,"BM")</f>
        <v>25.5</v>
      </c>
      <c r="AU1633" s="255">
        <f>COUNTIF(H1633:AL1633,"P/DS")/2+COUNTIF(H1633:AL1633,"P/NS")/2+COUNTIF(H1633:AL1633,"IL")+COUNTIF(H1633:AL1633,"NL")+COUNTIF(H1633:AL1633,"UL")+COUNTIF(H1633:AL1633,"UL/DS")/2+COUNTIF(H1633:AL1633,"UL/NS")/2+COUNTIF(H1633:AL1633,"KT")+COUNTIF(H1633:AL1633,"UL/BF")/2+COUNTIF(H1633:AL1633,"UL/BL")/2+COUNTIF(H1633:AL1633,"PH/F")/2+COUNTIF(H1633:AL1633,"PH/L")/2+COUNTIF(H1633:AL1633,"NB")</f>
        <v>0.5</v>
      </c>
      <c r="AV1633" s="258">
        <f>COUNTIF(H1633:AL1633,"PN")+COUNTIF(H1633:AL1633,"TVD")+COUNTIF(H1633:AL1633,"PH")+COUNTIF(H1633:AL1633,"PM")+COUNTIF(H1633:AL1633,"PDD")-COUNTIFS(H1633:AL1633,"PN",H1640:AL1640,"&gt;=3")-COUNTIFS(H1633:AL1633,"PM",H1640:AL1640,"&gt;=3")</f>
        <v>0</v>
      </c>
      <c r="AW1633" s="258">
        <f>COUNTIF(H1633:AL1633,"NS")+COUNTIF(H1633:AL1633,"D")+COUNTIF(H1633:AL1633,"BH")+COUNTIF(H1633:AL1633,"NHD")+COUNTIF(H1633:AL1633,"BM")-COUNTIFS(H1633:AL1633,"NS",H1640:AL1640,"&gt;=3")-COUNTIFS(H1633:AL1633,"BH",H1640:AL1640,"&gt;=3")-COUNTIFS(H1633:AL1633,"BM",H1640:AL1640,"&gt;=3")</f>
        <v>13</v>
      </c>
      <c r="AX1633" s="255">
        <f>COUNTIF(H1633:AL1633,"AL")+COUNTIF(H1633:AL1633,"AL/DS")/2+COUNTIF(H1633:AL1633,"AL/NS")/2+COUNTIF(H1633:AL1633,"AL/BF")+COUNTIF(H1633:AL1633,"AL/BL")/2</f>
        <v>0</v>
      </c>
      <c r="AY1633" s="255">
        <f>COUNTIF(H1633:AL1633,"SL")</f>
        <v>0</v>
      </c>
      <c r="AZ1633" s="255">
        <f>COUNTIF(H1633:AL1633,"NH")</f>
        <v>1</v>
      </c>
      <c r="BA1633" s="255">
        <f>COUNTIF(H1633:AL1633,"HL")</f>
        <v>0</v>
      </c>
      <c r="BB1633" s="255">
        <f>COUNTIF(G1633:AL1633,"P/DS")/2+COUNTIF(G1633:AL1633,"P/NS")/2+COUNTIF(G1633:AL1633,"UL")+COUNTIF(G1633:AL1633,"UL/DS")/2+COUNTIF(G1633:AL1633,"UL/NS")/2+COUNTIF(G1633:AL1633,"UL/BL")/2+COUNTIF(G1633:AL1633,"UL/BF")/2+COUNTIF(G1633:AL1633,"PH/F")/2+COUNTIF(G1633:AL1633,"PH/L")/2</f>
        <v>0.5</v>
      </c>
      <c r="BC1633" s="255">
        <f>COUNTIF(H1633:AL1633,"NB")</f>
        <v>0</v>
      </c>
      <c r="BD1633" s="255">
        <f>COUNTIF(H1633:AL1633,"NL")</f>
        <v>0</v>
      </c>
      <c r="BE1633" s="255">
        <f>COUNTIF(H1633:AL1633,"IL")</f>
        <v>0</v>
      </c>
      <c r="BF1633" s="255">
        <f>COUNTIF(H1633:AL1633,"KT")</f>
        <v>0</v>
      </c>
      <c r="BG1633" s="255">
        <f>COUNTIF(H1633:AL1633,"L70")</f>
        <v>0</v>
      </c>
      <c r="BH1633" s="255">
        <f>COUNTIF(H1633:AL1633,"MD")</f>
        <v>0</v>
      </c>
      <c r="BI1633" s="255">
        <f>COUNTIF(H1633:AL1633,"PMD")</f>
        <v>0</v>
      </c>
      <c r="BJ1633" s="255">
        <f>COUNTIF(H1633:AL1633,"PM")</f>
        <v>0</v>
      </c>
      <c r="BK1633" s="255">
        <f>COUNTIF(H1633:AL1633,"BM")</f>
        <v>0</v>
      </c>
      <c r="BL1633" s="261">
        <f>SUMIF(H1633:AL1633,"PD",H1634:AL1634)+SUMIF(H1633:AL1633,"PN",H1634:AL1634)+SUMIF(H1633:AL1633,"P/DS",H1634:AL1634)+SUMIF(H1633:AL1633,"PN/F",H1634:AL1634)+SUMIF(H1633:AL1633,"PN/L",H1634:AL1634)+SUMIF(H1633:AL1633,"TV",H1634:AL1634)+SUMIF(H1633:AL1633,"TVD",H1634:AL1634)+SUMIF(H1633:AL1633,"PDD",H1634:AL1634)</f>
        <v>0</v>
      </c>
      <c r="BM1633" s="261">
        <f>SUMIF(H1633:AL1633,"PD",H1635:AL1635)+SUMIF(H1633:AL1633,"PN",H1635:AL1635)+SUMIF(H1633:AL1633,"P/DS",H1635:AL1635)+SUMIF(H1633:AL1633,"PN/F",H1635:AL1635)+SUMIF(H1633:AL1633,"PN/L",H1635:AL1635)+SUMIF(H1633:AL1633,"TV",H1635:AL1635)+SUMIF(H1633:AL1633,"TVD",H1635:AL1635)+SUMIF(H1633:AL1633,"PDD",H1635:AL1635)+SUMIF(H1633:AL1633,"PMD",H1635:AL1635)</f>
        <v>0</v>
      </c>
      <c r="BN1633" s="261">
        <f>SUMIF(H1633:AL1633,"PD",H1636:AL1636)+SUMIF(H1633:AL1633,"PN",H1636:AL1636)+SUMIF(H1633:AL1633,"P/DS",H1636:AL1636)+SUMIF(H1633:AL1633,"PN/F",H1636:AL1636)+SUMIF(H1633:AL1633,"PN/L",H1636:AL1636)+SUMIF(H1633:AL1633,"TV",H1636:AL1636)+SUMIF(H1633:AL1633,"TVD",H1636:AL1636)</f>
        <v>0</v>
      </c>
      <c r="BO1633" s="261">
        <f>SUMIF(H1633:AL1633,"PD",H1637:AL1637)+SUMIF(H1633:AL1633,"PN",H1637:AL1637)+SUMIF(H1633:AL1633,"P/DS",H1637:AL1637)+SUMIF(H1633:AL1633,"PN/F",H1637:AL1637)+SUMIF(H1633:AL1633,"PN/L",H1637:AL1637)+SUMIF(H1633:AL1633,"TV",H1637:AL1637)+SUMIF(H1633:AL1633,"TVD",H1637:AL1637)</f>
        <v>0</v>
      </c>
      <c r="BP1633" s="261">
        <f>SUMIF(H1633:AL1633,"PD",H1638:AL1638)+SUMIF(H1633:AL1633,"PN",H1638:AL1638)+SUMIF(H1633:AL1633,"P/DS",H1638:AL1638)+SUMIF(H1633:AL1633,"PN/F",H1638:AL1638)+SUMIF(H1633:AL1633,"PN/L",H1638:AL1638)+SUMIF(H1633:AL1633,"TV",H1638:AL1638)+SUMIF(H1633:AL1633,"TVD",H1638:AL1638)+SUMIF(H1633:AL1633,"PDD",H1638:AL1638)+SUMIF(H1633:AL1633,"PH",H1638:AL1638)+SUMIF(H1633:AL1633,"PM",H1638:AL1638)</f>
        <v>0</v>
      </c>
      <c r="BQ1633" s="261">
        <f>SUMIF(H1633:AL1633,"PD",H1639:AL1639)+SUMIF(H1633:AL1633,"PN",H1639:AL1639)+SUMIF(H1633:AL1633,"P/DS",H1639:AL1639)+SUMIF(H1633:AL1633,"PN/F",H1639:AL1639)+SUMIF(H1633:AL1633,"PN/L",H1639:AL1639)+SUMIF(H1633:AL1633,"TV",H1639:AL1639)+SUMIF(H1633:AL1633,"TVD",H1639:AL1639)+SUMIF(H1633:AL1633,"PDD",H1639:AL1639)+SUMIF(H1633:AL1633,"PH",H1639:AL1639)+SUMIF(H1633:AL1633,"PM",H1639:AL1639)</f>
        <v>0</v>
      </c>
      <c r="BR1633" s="269">
        <f>SUM(H1634:AL1634)-BL1633</f>
        <v>16</v>
      </c>
      <c r="BS1633" s="269">
        <f>SUM(H1635:AL1635)-BM1633</f>
        <v>4</v>
      </c>
      <c r="BT1633" s="269">
        <f>SUM(H1636:AL1636)-BN1633</f>
        <v>0</v>
      </c>
      <c r="BU1633" s="269">
        <f>SUM(H1637:AL1637)-BO1633</f>
        <v>0</v>
      </c>
      <c r="BV1633" s="269">
        <f>SUM(H1638:AL1638)-BP1633</f>
        <v>0</v>
      </c>
      <c r="BW1633" s="269">
        <f>SUM(H1639:AL1639)-BQ1633</f>
        <v>0</v>
      </c>
      <c r="BX1633" s="255">
        <f>SUMIF(H1633:AL1633,"PD",H1640:AL1640)+SUMIF(H1633:AL1633,"PN",H1640:AL1640)+SUMIF(H1633:AL1633,"P/DS",H1640:AL1640)+SUMIF(H1633:AL1633,"PN/F",H1640:AL1640)+SUMIF(H1633:AL1633,"PN/L",H1640:AL1640)</f>
        <v>0</v>
      </c>
      <c r="BY1633" s="255">
        <f>SUM(H1640:AL1640)-BX1633</f>
        <v>0</v>
      </c>
      <c r="BZ1633" s="255">
        <f t="shared" ref="BZ1633" si="609">+SUM(BL1633:BW1640)</f>
        <v>20</v>
      </c>
      <c r="CA1633" s="266">
        <f>(COUNTIFS(H1633:AL1633,"PD",H1634:AL1634,"&gt;=2"))*0.5-IF(CN1633="VP",COUNTIFS($H$16:$AL$16,"SAT",H1633:AL1633,"PD",H1634:AL1634,"&gt;=2"))*0.5</f>
        <v>0</v>
      </c>
      <c r="CB1633" s="266">
        <f>(COUNTIFS(H1633:AL1633,"PN",H1635:AL1635,"&gt;=0.5",H1634:AL1634,"&gt;=1.5"))*0.5+COUNTIFS(H1633:AL1633,"PDD",H1635:AL1635,"&gt;=0.5",H1634:AL1634,"&gt;=1.5")*0.5</f>
        <v>0</v>
      </c>
      <c r="CC1633" s="273">
        <f>(COUNTIFS(H1633:AL1633,"TV",H1635:AL1635,"&gt;=10"))*0.5+(COUNTIFS(H1633:AL1633,"PMD",H1635:AL1635,"&gt;=2"))*0.5</f>
        <v>0</v>
      </c>
      <c r="CD1633" s="266">
        <f>(COUNTIFS(H1633:AL1633,"TVD",H1637:AL1637,"&gt;=6.5",H1635:AL1635,"&gt;=3.5"))*0.5</f>
        <v>0</v>
      </c>
      <c r="CE1633" s="266">
        <f>(COUNTIFS(H1633:AL1633,"PD",H1638:AL1638,"&gt;=10"))*0.5</f>
        <v>0</v>
      </c>
      <c r="CF1633" s="266">
        <f>(COUNTIFS(H1633:AL1633,"PDD",H1638:AL1638,"&gt;=3.5",H1639:AL1639,"&gt;=6.5")+COUNTIFS(H1633:AL1633,"PH",H1639:AL1639,"&gt;=0.5",H1638:AL1638,"&gt;=1.5")+COUNTIFS(H1633:AL1633,"PM",H1639:AL1639,"&gt;=0.5",H1638:AL1638,"&gt;=1.5"))*0.5</f>
        <v>0</v>
      </c>
      <c r="CG1633" s="266">
        <f>(COUNTIFS(H1633:AL1633,"DS",H1634:AL1634,"&gt;=2")+COUNTIFS(H1633:AL1633,"AL/DS",H1634:AL1634,"&gt;=2"))*0.5-IF(CN1633="VP",COUNTIFS($H$16:$AL$16,"SAT",H1633:AL1633,"DS",H1634:AL1634,"&gt;=2"))*0.5</f>
        <v>0</v>
      </c>
      <c r="CH1633" s="266">
        <f>(COUNTIFS(H1633:AL1633,"NS",H1635:AL1635,"&gt;=0.5",H1634:AL1634,"&gt;=1.5")+COUNTIFS(H1633:AL1633,"AL/NS",H1635:AL1635,"&gt;=0.5",H1634:AL1634,"&gt;=1.5")+COUNTIFS(H1633:AL1633,"NHD",H1635:AL1635,"&gt;=4.5",H1638:AL1638,"&gt;=2",H1634:AL1634,"&gt;=1.5"))*0.5</f>
        <v>4</v>
      </c>
      <c r="CI1633" s="266">
        <f>(COUNTIF(H1635:AL1635,"&gt;=10")+COUNTIFS(H1633:AL1633,"MD",H1635:AL1635,"&gt;=2")-COUNTIFS(H1633:AL1633,"TV",H1635:AL1635,"&gt;=10"))*0.5</f>
        <v>0</v>
      </c>
      <c r="CJ1633" s="266">
        <f>(COUNTIFS(H1633:AL1633,"D",H1637:AL1637,"&gt;=6.5",H1635:AL1635,"&gt;=3.5"))*0.5</f>
        <v>0</v>
      </c>
      <c r="CK1633" s="266">
        <f>(COUNTIF(H1638:AL1638,"&gt;=10")-COUNTIFS(H1633:AL1633,"PD",H1638:AL1638,"&gt;=10"))*0.5</f>
        <v>0</v>
      </c>
      <c r="CL1633" s="265">
        <f>(COUNTIFS(H1633:AL1633,"NHD",H1638:AL1638,"&gt;=3.5",H1639:AL1639,"&gt;=6.5")+COUNTIFS(H1633:AL1633,"BH",H1638:AL1638,"&gt;=1.5",H1639:AL1639,"&gt;=0.5")+COUNTIFS(H1633:AL1633,"BM",H1638:AL1638,"&gt;=1.5",H1639:AL1639,"&gt;=0.5")+COUNTIFS(H1633:AL1633,"D",H1638:AL1638,"&gt;=1.5",H1639:AL1639,"&gt;=0.5"))*0.5</f>
        <v>0</v>
      </c>
      <c r="CM1633" s="272"/>
      <c r="CN1633" s="264" t="s">
        <v>723</v>
      </c>
      <c r="CO1633" s="128">
        <f t="shared" ref="CO1633" si="610">+AM1633+AN1633+AO1633+AP1633+AQ1633+AR1633+AS1633+AU1633+BG1633</f>
        <v>26</v>
      </c>
      <c r="CP1633" s="225">
        <f>+SUM(I1634:I1639)-I1640</f>
        <v>0</v>
      </c>
      <c r="CQ1633" s="225">
        <f>+SUM(J1634:J1639)-J1640</f>
        <v>0</v>
      </c>
      <c r="CR1633" s="225">
        <f>+SUM(K1634:K1639)-K1640</f>
        <v>2.5</v>
      </c>
      <c r="CS1633" s="129"/>
      <c r="CT1633" s="129"/>
      <c r="CU1633" s="129"/>
      <c r="CV1633" s="129"/>
      <c r="CW1633" s="129"/>
      <c r="CX1633" s="129"/>
      <c r="CY1633" s="129"/>
      <c r="CZ1633" s="129"/>
      <c r="DA1633" s="129"/>
    </row>
    <row r="1634" spans="1:105" s="120" customFormat="1" ht="15" customHeight="1">
      <c r="A1634" s="228"/>
      <c r="B1634" s="421"/>
      <c r="C1634" s="424"/>
      <c r="D1634" s="237"/>
      <c r="E1634" s="237"/>
      <c r="F1634" s="242" t="s">
        <v>82</v>
      </c>
      <c r="G1634" s="121">
        <v>1.5</v>
      </c>
      <c r="H1634" s="83"/>
      <c r="I1634" s="83"/>
      <c r="J1634" s="83"/>
      <c r="K1634" s="83">
        <v>2</v>
      </c>
      <c r="L1634" s="83">
        <v>2</v>
      </c>
      <c r="M1634" s="83">
        <v>2</v>
      </c>
      <c r="N1634" s="83">
        <v>2</v>
      </c>
      <c r="O1634" s="83"/>
      <c r="P1634" s="83">
        <v>2</v>
      </c>
      <c r="Q1634" s="83">
        <v>2</v>
      </c>
      <c r="R1634" s="83">
        <v>2</v>
      </c>
      <c r="S1634" s="83">
        <v>2</v>
      </c>
      <c r="T1634" s="83"/>
      <c r="U1634" s="83"/>
      <c r="V1634" s="83"/>
      <c r="W1634" s="83"/>
      <c r="X1634" s="83"/>
      <c r="Y1634" s="83"/>
      <c r="Z1634" s="83"/>
      <c r="AA1634" s="83"/>
      <c r="AB1634" s="83"/>
      <c r="AC1634" s="79"/>
      <c r="AD1634" s="79"/>
      <c r="AE1634" s="79"/>
      <c r="AF1634" s="79"/>
      <c r="AG1634" s="79"/>
      <c r="AH1634" s="79"/>
      <c r="AI1634" s="79"/>
      <c r="AJ1634" s="79"/>
      <c r="AK1634" s="79"/>
      <c r="AL1634" s="79"/>
      <c r="AM1634" s="240"/>
      <c r="AN1634" s="240"/>
      <c r="AO1634" s="240"/>
      <c r="AP1634" s="240"/>
      <c r="AQ1634" s="240"/>
      <c r="AR1634" s="240"/>
      <c r="AS1634" s="240"/>
      <c r="AT1634" s="256"/>
      <c r="AU1634" s="256"/>
      <c r="AV1634" s="259"/>
      <c r="AW1634" s="259"/>
      <c r="AX1634" s="256"/>
      <c r="AY1634" s="256"/>
      <c r="AZ1634" s="256"/>
      <c r="BA1634" s="256"/>
      <c r="BB1634" s="256"/>
      <c r="BC1634" s="256"/>
      <c r="BD1634" s="256"/>
      <c r="BE1634" s="256"/>
      <c r="BF1634" s="256"/>
      <c r="BG1634" s="256"/>
      <c r="BH1634" s="256"/>
      <c r="BI1634" s="256"/>
      <c r="BJ1634" s="256"/>
      <c r="BK1634" s="256"/>
      <c r="BL1634" s="262"/>
      <c r="BM1634" s="262"/>
      <c r="BN1634" s="262"/>
      <c r="BO1634" s="262"/>
      <c r="BP1634" s="262"/>
      <c r="BQ1634" s="262"/>
      <c r="BR1634" s="270"/>
      <c r="BS1634" s="270"/>
      <c r="BT1634" s="270"/>
      <c r="BU1634" s="270"/>
      <c r="BV1634" s="270"/>
      <c r="BW1634" s="270"/>
      <c r="BX1634" s="256"/>
      <c r="BY1634" s="256"/>
      <c r="BZ1634" s="256"/>
      <c r="CA1634" s="267"/>
      <c r="CB1634" s="267"/>
      <c r="CC1634" s="274"/>
      <c r="CD1634" s="267"/>
      <c r="CE1634" s="267"/>
      <c r="CF1634" s="267"/>
      <c r="CG1634" s="267"/>
      <c r="CH1634" s="267"/>
      <c r="CI1634" s="267"/>
      <c r="CJ1634" s="267"/>
      <c r="CK1634" s="267"/>
      <c r="CL1634" s="265"/>
      <c r="CM1634" s="272"/>
      <c r="CN1634" s="264"/>
      <c r="CO1634" s="128"/>
      <c r="CP1634" s="226"/>
      <c r="CQ1634" s="226"/>
      <c r="CR1634" s="226"/>
      <c r="CS1634" s="129"/>
      <c r="CT1634" s="129"/>
      <c r="CU1634" s="129"/>
      <c r="CV1634" s="129"/>
      <c r="CW1634" s="129"/>
      <c r="CX1634" s="129"/>
      <c r="CY1634" s="129"/>
      <c r="CZ1634" s="129"/>
      <c r="DA1634" s="129"/>
    </row>
    <row r="1635" spans="1:105" s="120" customFormat="1" ht="15" customHeight="1">
      <c r="A1635" s="228"/>
      <c r="B1635" s="421"/>
      <c r="C1635" s="424"/>
      <c r="D1635" s="237"/>
      <c r="E1635" s="237"/>
      <c r="F1635" s="243"/>
      <c r="G1635" s="122">
        <v>2</v>
      </c>
      <c r="H1635" s="84"/>
      <c r="I1635" s="84"/>
      <c r="J1635" s="84"/>
      <c r="K1635" s="84">
        <v>0.5</v>
      </c>
      <c r="L1635" s="84">
        <v>0.5</v>
      </c>
      <c r="M1635" s="84">
        <v>0.5</v>
      </c>
      <c r="N1635" s="84">
        <v>0.5</v>
      </c>
      <c r="O1635" s="84"/>
      <c r="P1635" s="84">
        <v>0.5</v>
      </c>
      <c r="Q1635" s="84">
        <v>0.5</v>
      </c>
      <c r="R1635" s="84">
        <v>0.5</v>
      </c>
      <c r="S1635" s="84">
        <v>0.5</v>
      </c>
      <c r="T1635" s="84"/>
      <c r="U1635" s="84"/>
      <c r="V1635" s="84"/>
      <c r="W1635" s="84"/>
      <c r="X1635" s="84"/>
      <c r="Y1635" s="84"/>
      <c r="Z1635" s="84"/>
      <c r="AA1635" s="84"/>
      <c r="AB1635" s="84"/>
      <c r="AC1635" s="80"/>
      <c r="AD1635" s="80"/>
      <c r="AE1635" s="80"/>
      <c r="AF1635" s="80"/>
      <c r="AG1635" s="80"/>
      <c r="AH1635" s="80"/>
      <c r="AI1635" s="80"/>
      <c r="AJ1635" s="80"/>
      <c r="AK1635" s="80"/>
      <c r="AL1635" s="80"/>
      <c r="AM1635" s="240"/>
      <c r="AN1635" s="240"/>
      <c r="AO1635" s="240"/>
      <c r="AP1635" s="240"/>
      <c r="AQ1635" s="240"/>
      <c r="AR1635" s="240"/>
      <c r="AS1635" s="240"/>
      <c r="AT1635" s="256"/>
      <c r="AU1635" s="256"/>
      <c r="AV1635" s="259"/>
      <c r="AW1635" s="259"/>
      <c r="AX1635" s="256"/>
      <c r="AY1635" s="256"/>
      <c r="AZ1635" s="256"/>
      <c r="BA1635" s="256"/>
      <c r="BB1635" s="256"/>
      <c r="BC1635" s="256"/>
      <c r="BD1635" s="256"/>
      <c r="BE1635" s="256"/>
      <c r="BF1635" s="256"/>
      <c r="BG1635" s="256"/>
      <c r="BH1635" s="256"/>
      <c r="BI1635" s="256"/>
      <c r="BJ1635" s="256"/>
      <c r="BK1635" s="256"/>
      <c r="BL1635" s="262"/>
      <c r="BM1635" s="262"/>
      <c r="BN1635" s="262"/>
      <c r="BO1635" s="262"/>
      <c r="BP1635" s="262"/>
      <c r="BQ1635" s="262"/>
      <c r="BR1635" s="270"/>
      <c r="BS1635" s="270"/>
      <c r="BT1635" s="270"/>
      <c r="BU1635" s="270"/>
      <c r="BV1635" s="270"/>
      <c r="BW1635" s="270"/>
      <c r="BX1635" s="256"/>
      <c r="BY1635" s="256"/>
      <c r="BZ1635" s="256"/>
      <c r="CA1635" s="267"/>
      <c r="CB1635" s="267"/>
      <c r="CC1635" s="274"/>
      <c r="CD1635" s="267"/>
      <c r="CE1635" s="267"/>
      <c r="CF1635" s="267"/>
      <c r="CG1635" s="267"/>
      <c r="CH1635" s="267"/>
      <c r="CI1635" s="267"/>
      <c r="CJ1635" s="267"/>
      <c r="CK1635" s="267"/>
      <c r="CL1635" s="265"/>
      <c r="CM1635" s="272"/>
      <c r="CN1635" s="264"/>
      <c r="CO1635" s="128"/>
      <c r="CP1635" s="226"/>
      <c r="CQ1635" s="226"/>
      <c r="CR1635" s="226"/>
      <c r="CS1635" s="129"/>
      <c r="CT1635" s="129"/>
      <c r="CU1635" s="129"/>
      <c r="CV1635" s="129"/>
      <c r="CW1635" s="129"/>
      <c r="CX1635" s="129"/>
      <c r="CY1635" s="129"/>
      <c r="CZ1635" s="129"/>
      <c r="DA1635" s="129"/>
    </row>
    <row r="1636" spans="1:105" s="120" customFormat="1" ht="15" customHeight="1">
      <c r="A1636" s="228"/>
      <c r="B1636" s="421"/>
      <c r="C1636" s="424"/>
      <c r="D1636" s="237"/>
      <c r="E1636" s="237"/>
      <c r="F1636" s="243"/>
      <c r="G1636" s="122">
        <v>2.1</v>
      </c>
      <c r="H1636" s="84"/>
      <c r="I1636" s="84"/>
      <c r="J1636" s="84"/>
      <c r="K1636" s="84"/>
      <c r="L1636" s="84"/>
      <c r="M1636" s="84"/>
      <c r="N1636" s="84"/>
      <c r="O1636" s="84"/>
      <c r="P1636" s="84"/>
      <c r="Q1636" s="84"/>
      <c r="R1636" s="84"/>
      <c r="S1636" s="84"/>
      <c r="T1636" s="84"/>
      <c r="U1636" s="84"/>
      <c r="V1636" s="84"/>
      <c r="W1636" s="84"/>
      <c r="X1636" s="84"/>
      <c r="Y1636" s="84"/>
      <c r="Z1636" s="84"/>
      <c r="AA1636" s="84"/>
      <c r="AB1636" s="84"/>
      <c r="AC1636" s="80"/>
      <c r="AD1636" s="80"/>
      <c r="AE1636" s="80"/>
      <c r="AF1636" s="80"/>
      <c r="AG1636" s="80"/>
      <c r="AH1636" s="80"/>
      <c r="AI1636" s="80"/>
      <c r="AJ1636" s="80"/>
      <c r="AK1636" s="80"/>
      <c r="AL1636" s="80"/>
      <c r="AM1636" s="240"/>
      <c r="AN1636" s="240"/>
      <c r="AO1636" s="240"/>
      <c r="AP1636" s="240"/>
      <c r="AQ1636" s="240"/>
      <c r="AR1636" s="240"/>
      <c r="AS1636" s="240"/>
      <c r="AT1636" s="256"/>
      <c r="AU1636" s="256"/>
      <c r="AV1636" s="259"/>
      <c r="AW1636" s="259"/>
      <c r="AX1636" s="256"/>
      <c r="AY1636" s="256"/>
      <c r="AZ1636" s="256"/>
      <c r="BA1636" s="256"/>
      <c r="BB1636" s="256"/>
      <c r="BC1636" s="256"/>
      <c r="BD1636" s="256"/>
      <c r="BE1636" s="256"/>
      <c r="BF1636" s="256"/>
      <c r="BG1636" s="256"/>
      <c r="BH1636" s="256"/>
      <c r="BI1636" s="256"/>
      <c r="BJ1636" s="256"/>
      <c r="BK1636" s="256"/>
      <c r="BL1636" s="262"/>
      <c r="BM1636" s="262"/>
      <c r="BN1636" s="262"/>
      <c r="BO1636" s="262"/>
      <c r="BP1636" s="262"/>
      <c r="BQ1636" s="262"/>
      <c r="BR1636" s="270"/>
      <c r="BS1636" s="270"/>
      <c r="BT1636" s="270"/>
      <c r="BU1636" s="270"/>
      <c r="BV1636" s="270"/>
      <c r="BW1636" s="270"/>
      <c r="BX1636" s="256"/>
      <c r="BY1636" s="256"/>
      <c r="BZ1636" s="256"/>
      <c r="CA1636" s="267"/>
      <c r="CB1636" s="267"/>
      <c r="CC1636" s="274"/>
      <c r="CD1636" s="267"/>
      <c r="CE1636" s="267"/>
      <c r="CF1636" s="267"/>
      <c r="CG1636" s="267"/>
      <c r="CH1636" s="267"/>
      <c r="CI1636" s="267"/>
      <c r="CJ1636" s="267"/>
      <c r="CK1636" s="267"/>
      <c r="CL1636" s="265"/>
      <c r="CM1636" s="272"/>
      <c r="CN1636" s="264"/>
      <c r="CO1636" s="128"/>
      <c r="CP1636" s="226"/>
      <c r="CQ1636" s="226"/>
      <c r="CR1636" s="226"/>
      <c r="CS1636" s="129"/>
      <c r="CT1636" s="129"/>
      <c r="CU1636" s="129"/>
      <c r="CV1636" s="129"/>
      <c r="CW1636" s="129"/>
      <c r="CX1636" s="129"/>
      <c r="CY1636" s="129"/>
      <c r="CZ1636" s="129"/>
      <c r="DA1636" s="129"/>
    </row>
    <row r="1637" spans="1:105" s="120" customFormat="1" ht="15" customHeight="1">
      <c r="A1637" s="228"/>
      <c r="B1637" s="421"/>
      <c r="C1637" s="424"/>
      <c r="D1637" s="237"/>
      <c r="E1637" s="237"/>
      <c r="F1637" s="243"/>
      <c r="G1637" s="122">
        <v>2.7</v>
      </c>
      <c r="H1637" s="84"/>
      <c r="I1637" s="84"/>
      <c r="J1637" s="84"/>
      <c r="K1637" s="84"/>
      <c r="L1637" s="84"/>
      <c r="M1637" s="84"/>
      <c r="N1637" s="84"/>
      <c r="O1637" s="84"/>
      <c r="P1637" s="84"/>
      <c r="Q1637" s="84"/>
      <c r="R1637" s="84"/>
      <c r="S1637" s="84"/>
      <c r="T1637" s="84"/>
      <c r="U1637" s="84"/>
      <c r="V1637" s="84"/>
      <c r="W1637" s="84"/>
      <c r="X1637" s="84"/>
      <c r="Y1637" s="84"/>
      <c r="Z1637" s="84"/>
      <c r="AA1637" s="84"/>
      <c r="AB1637" s="84"/>
      <c r="AC1637" s="80"/>
      <c r="AD1637" s="80"/>
      <c r="AE1637" s="80"/>
      <c r="AF1637" s="80"/>
      <c r="AG1637" s="80"/>
      <c r="AH1637" s="80"/>
      <c r="AI1637" s="80"/>
      <c r="AJ1637" s="80"/>
      <c r="AK1637" s="80"/>
      <c r="AL1637" s="80"/>
      <c r="AM1637" s="240"/>
      <c r="AN1637" s="240"/>
      <c r="AO1637" s="240"/>
      <c r="AP1637" s="240"/>
      <c r="AQ1637" s="240"/>
      <c r="AR1637" s="240"/>
      <c r="AS1637" s="240"/>
      <c r="AT1637" s="256"/>
      <c r="AU1637" s="256"/>
      <c r="AV1637" s="259"/>
      <c r="AW1637" s="259"/>
      <c r="AX1637" s="256"/>
      <c r="AY1637" s="256"/>
      <c r="AZ1637" s="256"/>
      <c r="BA1637" s="256"/>
      <c r="BB1637" s="256"/>
      <c r="BC1637" s="256"/>
      <c r="BD1637" s="256"/>
      <c r="BE1637" s="256"/>
      <c r="BF1637" s="256"/>
      <c r="BG1637" s="256"/>
      <c r="BH1637" s="256"/>
      <c r="BI1637" s="256"/>
      <c r="BJ1637" s="256"/>
      <c r="BK1637" s="256"/>
      <c r="BL1637" s="262"/>
      <c r="BM1637" s="262"/>
      <c r="BN1637" s="262"/>
      <c r="BO1637" s="262"/>
      <c r="BP1637" s="262"/>
      <c r="BQ1637" s="262"/>
      <c r="BR1637" s="270"/>
      <c r="BS1637" s="270"/>
      <c r="BT1637" s="270"/>
      <c r="BU1637" s="270"/>
      <c r="BV1637" s="270"/>
      <c r="BW1637" s="270"/>
      <c r="BX1637" s="256"/>
      <c r="BY1637" s="256"/>
      <c r="BZ1637" s="256"/>
      <c r="CA1637" s="267"/>
      <c r="CB1637" s="267"/>
      <c r="CC1637" s="274"/>
      <c r="CD1637" s="267"/>
      <c r="CE1637" s="267"/>
      <c r="CF1637" s="267"/>
      <c r="CG1637" s="267"/>
      <c r="CH1637" s="267"/>
      <c r="CI1637" s="267"/>
      <c r="CJ1637" s="267"/>
      <c r="CK1637" s="267"/>
      <c r="CL1637" s="265"/>
      <c r="CM1637" s="272"/>
      <c r="CN1637" s="264"/>
      <c r="CO1637" s="128"/>
      <c r="CP1637" s="226"/>
      <c r="CQ1637" s="226"/>
      <c r="CR1637" s="226"/>
      <c r="CS1637" s="129"/>
      <c r="CT1637" s="129"/>
      <c r="CU1637" s="129"/>
      <c r="CV1637" s="129"/>
      <c r="CW1637" s="129"/>
      <c r="CX1637" s="129"/>
      <c r="CY1637" s="129"/>
      <c r="CZ1637" s="129"/>
      <c r="DA1637" s="129"/>
    </row>
    <row r="1638" spans="1:105" s="120" customFormat="1" ht="15" customHeight="1">
      <c r="A1638" s="228"/>
      <c r="B1638" s="421"/>
      <c r="C1638" s="424"/>
      <c r="D1638" s="237"/>
      <c r="E1638" s="237"/>
      <c r="F1638" s="243"/>
      <c r="G1638" s="122">
        <v>3</v>
      </c>
      <c r="H1638" s="84"/>
      <c r="I1638" s="84"/>
      <c r="J1638" s="84"/>
      <c r="K1638" s="84"/>
      <c r="L1638" s="84"/>
      <c r="M1638" s="84"/>
      <c r="N1638" s="84"/>
      <c r="O1638" s="84"/>
      <c r="P1638" s="84"/>
      <c r="Q1638" s="84"/>
      <c r="R1638" s="84"/>
      <c r="S1638" s="84"/>
      <c r="T1638" s="84"/>
      <c r="U1638" s="84"/>
      <c r="V1638" s="84"/>
      <c r="W1638" s="84"/>
      <c r="X1638" s="84"/>
      <c r="Y1638" s="84"/>
      <c r="Z1638" s="84"/>
      <c r="AA1638" s="84"/>
      <c r="AB1638" s="84"/>
      <c r="AC1638" s="80"/>
      <c r="AD1638" s="80"/>
      <c r="AE1638" s="80"/>
      <c r="AF1638" s="80"/>
      <c r="AG1638" s="80"/>
      <c r="AH1638" s="80"/>
      <c r="AI1638" s="80"/>
      <c r="AJ1638" s="80"/>
      <c r="AK1638" s="80"/>
      <c r="AL1638" s="80"/>
      <c r="AM1638" s="240"/>
      <c r="AN1638" s="240"/>
      <c r="AO1638" s="240"/>
      <c r="AP1638" s="240"/>
      <c r="AQ1638" s="240"/>
      <c r="AR1638" s="240"/>
      <c r="AS1638" s="240"/>
      <c r="AT1638" s="256"/>
      <c r="AU1638" s="256"/>
      <c r="AV1638" s="259"/>
      <c r="AW1638" s="259"/>
      <c r="AX1638" s="256"/>
      <c r="AY1638" s="256"/>
      <c r="AZ1638" s="256"/>
      <c r="BA1638" s="256"/>
      <c r="BB1638" s="256"/>
      <c r="BC1638" s="256"/>
      <c r="BD1638" s="256"/>
      <c r="BE1638" s="256"/>
      <c r="BF1638" s="256"/>
      <c r="BG1638" s="256"/>
      <c r="BH1638" s="256"/>
      <c r="BI1638" s="256"/>
      <c r="BJ1638" s="256"/>
      <c r="BK1638" s="256"/>
      <c r="BL1638" s="262"/>
      <c r="BM1638" s="262"/>
      <c r="BN1638" s="262"/>
      <c r="BO1638" s="262"/>
      <c r="BP1638" s="262"/>
      <c r="BQ1638" s="262"/>
      <c r="BR1638" s="270"/>
      <c r="BS1638" s="270"/>
      <c r="BT1638" s="270"/>
      <c r="BU1638" s="270"/>
      <c r="BV1638" s="270"/>
      <c r="BW1638" s="270"/>
      <c r="BX1638" s="256"/>
      <c r="BY1638" s="256"/>
      <c r="BZ1638" s="256"/>
      <c r="CA1638" s="267"/>
      <c r="CB1638" s="267"/>
      <c r="CC1638" s="274"/>
      <c r="CD1638" s="267"/>
      <c r="CE1638" s="267"/>
      <c r="CF1638" s="267"/>
      <c r="CG1638" s="267"/>
      <c r="CH1638" s="267"/>
      <c r="CI1638" s="267"/>
      <c r="CJ1638" s="267"/>
      <c r="CK1638" s="267"/>
      <c r="CL1638" s="265"/>
      <c r="CM1638" s="272"/>
      <c r="CN1638" s="264"/>
      <c r="CO1638" s="128"/>
      <c r="CP1638" s="226"/>
      <c r="CQ1638" s="226"/>
      <c r="CR1638" s="226"/>
      <c r="CS1638" s="129"/>
      <c r="CT1638" s="129"/>
      <c r="CU1638" s="129"/>
      <c r="CV1638" s="129"/>
      <c r="CW1638" s="129"/>
      <c r="CX1638" s="129"/>
      <c r="CY1638" s="129"/>
      <c r="CZ1638" s="129"/>
      <c r="DA1638" s="129"/>
    </row>
    <row r="1639" spans="1:105" s="120" customFormat="1" ht="15" customHeight="1">
      <c r="A1639" s="228"/>
      <c r="B1639" s="421"/>
      <c r="C1639" s="424"/>
      <c r="D1639" s="237"/>
      <c r="E1639" s="237"/>
      <c r="F1639" s="244"/>
      <c r="G1639" s="123">
        <v>3.9</v>
      </c>
      <c r="H1639" s="85"/>
      <c r="I1639" s="85"/>
      <c r="J1639" s="85"/>
      <c r="K1639" s="85"/>
      <c r="L1639" s="85"/>
      <c r="M1639" s="85"/>
      <c r="N1639" s="85"/>
      <c r="O1639" s="85"/>
      <c r="P1639" s="85"/>
      <c r="Q1639" s="85"/>
      <c r="R1639" s="85"/>
      <c r="S1639" s="85"/>
      <c r="T1639" s="85"/>
      <c r="U1639" s="85"/>
      <c r="V1639" s="85"/>
      <c r="W1639" s="85"/>
      <c r="X1639" s="85"/>
      <c r="Y1639" s="85"/>
      <c r="Z1639" s="85"/>
      <c r="AA1639" s="85"/>
      <c r="AB1639" s="85"/>
      <c r="AC1639" s="81"/>
      <c r="AD1639" s="81"/>
      <c r="AE1639" s="81"/>
      <c r="AF1639" s="81"/>
      <c r="AG1639" s="81"/>
      <c r="AH1639" s="81"/>
      <c r="AI1639" s="81"/>
      <c r="AJ1639" s="81"/>
      <c r="AK1639" s="81"/>
      <c r="AL1639" s="81"/>
      <c r="AM1639" s="240"/>
      <c r="AN1639" s="240"/>
      <c r="AO1639" s="240"/>
      <c r="AP1639" s="240"/>
      <c r="AQ1639" s="240"/>
      <c r="AR1639" s="240"/>
      <c r="AS1639" s="240"/>
      <c r="AT1639" s="256"/>
      <c r="AU1639" s="256"/>
      <c r="AV1639" s="259"/>
      <c r="AW1639" s="259"/>
      <c r="AX1639" s="256"/>
      <c r="AY1639" s="256"/>
      <c r="AZ1639" s="256"/>
      <c r="BA1639" s="256"/>
      <c r="BB1639" s="256"/>
      <c r="BC1639" s="256"/>
      <c r="BD1639" s="256"/>
      <c r="BE1639" s="256"/>
      <c r="BF1639" s="256"/>
      <c r="BG1639" s="256"/>
      <c r="BH1639" s="256"/>
      <c r="BI1639" s="256"/>
      <c r="BJ1639" s="256"/>
      <c r="BK1639" s="256"/>
      <c r="BL1639" s="262"/>
      <c r="BM1639" s="262"/>
      <c r="BN1639" s="262"/>
      <c r="BO1639" s="262"/>
      <c r="BP1639" s="262"/>
      <c r="BQ1639" s="262"/>
      <c r="BR1639" s="270"/>
      <c r="BS1639" s="270"/>
      <c r="BT1639" s="270"/>
      <c r="BU1639" s="270"/>
      <c r="BV1639" s="270"/>
      <c r="BW1639" s="270"/>
      <c r="BX1639" s="256"/>
      <c r="BY1639" s="256"/>
      <c r="BZ1639" s="256"/>
      <c r="CA1639" s="267"/>
      <c r="CB1639" s="267"/>
      <c r="CC1639" s="274"/>
      <c r="CD1639" s="267"/>
      <c r="CE1639" s="267"/>
      <c r="CF1639" s="267"/>
      <c r="CG1639" s="267"/>
      <c r="CH1639" s="267"/>
      <c r="CI1639" s="267"/>
      <c r="CJ1639" s="267"/>
      <c r="CK1639" s="267"/>
      <c r="CL1639" s="265"/>
      <c r="CM1639" s="272"/>
      <c r="CN1639" s="264"/>
      <c r="CO1639" s="128"/>
      <c r="CP1639" s="226"/>
      <c r="CQ1639" s="226"/>
      <c r="CR1639" s="226"/>
      <c r="CS1639" s="129"/>
      <c r="CT1639" s="129"/>
      <c r="CU1639" s="129"/>
      <c r="CV1639" s="129"/>
      <c r="CW1639" s="129"/>
      <c r="CX1639" s="129"/>
      <c r="CY1639" s="129"/>
      <c r="CZ1639" s="129"/>
      <c r="DA1639" s="129"/>
    </row>
    <row r="1640" spans="1:105" s="120" customFormat="1" ht="15" customHeight="1">
      <c r="A1640" s="229"/>
      <c r="B1640" s="422"/>
      <c r="C1640" s="425"/>
      <c r="D1640" s="238"/>
      <c r="E1640" s="238"/>
      <c r="F1640" s="245" t="s">
        <v>83</v>
      </c>
      <c r="G1640" s="246"/>
      <c r="H1640" s="82"/>
      <c r="I1640" s="82"/>
      <c r="J1640" s="82"/>
      <c r="K1640" s="82"/>
      <c r="L1640" s="82"/>
      <c r="M1640" s="82"/>
      <c r="N1640" s="82"/>
      <c r="O1640" s="82"/>
      <c r="P1640" s="82"/>
      <c r="Q1640" s="82"/>
      <c r="R1640" s="82"/>
      <c r="S1640" s="82"/>
      <c r="T1640" s="82"/>
      <c r="U1640" s="82"/>
      <c r="V1640" s="82"/>
      <c r="W1640" s="82"/>
      <c r="X1640" s="82"/>
      <c r="Y1640" s="82"/>
      <c r="Z1640" s="82"/>
      <c r="AA1640" s="82"/>
      <c r="AB1640" s="82"/>
      <c r="AC1640" s="35"/>
      <c r="AD1640" s="35"/>
      <c r="AE1640" s="35"/>
      <c r="AF1640" s="35"/>
      <c r="AG1640" s="35"/>
      <c r="AH1640" s="35"/>
      <c r="AI1640" s="35"/>
      <c r="AJ1640" s="35"/>
      <c r="AK1640" s="35"/>
      <c r="AL1640" s="35"/>
      <c r="AM1640" s="241"/>
      <c r="AN1640" s="241"/>
      <c r="AO1640" s="241"/>
      <c r="AP1640" s="241"/>
      <c r="AQ1640" s="241"/>
      <c r="AR1640" s="241"/>
      <c r="AS1640" s="241"/>
      <c r="AT1640" s="257"/>
      <c r="AU1640" s="257"/>
      <c r="AV1640" s="260"/>
      <c r="AW1640" s="260"/>
      <c r="AX1640" s="257"/>
      <c r="AY1640" s="257"/>
      <c r="AZ1640" s="257"/>
      <c r="BA1640" s="257"/>
      <c r="BB1640" s="257"/>
      <c r="BC1640" s="257"/>
      <c r="BD1640" s="257"/>
      <c r="BE1640" s="257"/>
      <c r="BF1640" s="257"/>
      <c r="BG1640" s="257"/>
      <c r="BH1640" s="257"/>
      <c r="BI1640" s="257"/>
      <c r="BJ1640" s="257"/>
      <c r="BK1640" s="257"/>
      <c r="BL1640" s="263"/>
      <c r="BM1640" s="263"/>
      <c r="BN1640" s="263"/>
      <c r="BO1640" s="263"/>
      <c r="BP1640" s="263"/>
      <c r="BQ1640" s="263"/>
      <c r="BR1640" s="271"/>
      <c r="BS1640" s="271"/>
      <c r="BT1640" s="271"/>
      <c r="BU1640" s="271"/>
      <c r="BV1640" s="271"/>
      <c r="BW1640" s="271"/>
      <c r="BX1640" s="257"/>
      <c r="BY1640" s="257"/>
      <c r="BZ1640" s="257"/>
      <c r="CA1640" s="268"/>
      <c r="CB1640" s="268"/>
      <c r="CC1640" s="275"/>
      <c r="CD1640" s="268"/>
      <c r="CE1640" s="268"/>
      <c r="CF1640" s="268"/>
      <c r="CG1640" s="268"/>
      <c r="CH1640" s="268"/>
      <c r="CI1640" s="268"/>
      <c r="CJ1640" s="268"/>
      <c r="CK1640" s="268"/>
      <c r="CL1640" s="265"/>
      <c r="CM1640" s="272"/>
      <c r="CN1640" s="264"/>
      <c r="CO1640" s="128"/>
      <c r="CP1640" s="226"/>
      <c r="CQ1640" s="226"/>
      <c r="CR1640" s="226"/>
      <c r="CS1640" s="129"/>
      <c r="CT1640" s="129"/>
      <c r="CU1640" s="129"/>
      <c r="CV1640" s="129"/>
      <c r="CW1640" s="129"/>
      <c r="CX1640" s="129"/>
      <c r="CY1640" s="129"/>
      <c r="CZ1640" s="129"/>
      <c r="DA1640" s="129"/>
    </row>
    <row r="1641" spans="1:105" s="70" customFormat="1" ht="15" customHeight="1">
      <c r="A1641" s="227">
        <f t="shared" ref="A1641:A1697" si="611">A1633+1</f>
        <v>203</v>
      </c>
      <c r="B1641" s="677" t="s">
        <v>215</v>
      </c>
      <c r="C1641" s="680" t="s">
        <v>216</v>
      </c>
      <c r="D1641" s="236" t="s">
        <v>1292</v>
      </c>
      <c r="E1641" s="236" t="s">
        <v>1283</v>
      </c>
      <c r="F1641" s="253" t="s">
        <v>80</v>
      </c>
      <c r="G1641" s="254"/>
      <c r="H1641" s="82" t="s">
        <v>69</v>
      </c>
      <c r="I1641" s="82"/>
      <c r="J1641" s="82" t="s">
        <v>61</v>
      </c>
      <c r="K1641" s="82" t="s">
        <v>61</v>
      </c>
      <c r="L1641" s="82" t="s">
        <v>61</v>
      </c>
      <c r="M1641" s="82" t="s">
        <v>61</v>
      </c>
      <c r="N1641" s="82" t="s">
        <v>61</v>
      </c>
      <c r="O1641" s="82"/>
      <c r="P1641" s="82" t="s">
        <v>61</v>
      </c>
      <c r="Q1641" s="82" t="s">
        <v>61</v>
      </c>
      <c r="R1641" s="82" t="s">
        <v>61</v>
      </c>
      <c r="S1641" s="82" t="s">
        <v>61</v>
      </c>
      <c r="T1641" s="82" t="s">
        <v>61</v>
      </c>
      <c r="U1641" s="82" t="s">
        <v>61</v>
      </c>
      <c r="V1641" s="82"/>
      <c r="W1641" s="82" t="s">
        <v>60</v>
      </c>
      <c r="X1641" s="82" t="s">
        <v>60</v>
      </c>
      <c r="Y1641" s="82" t="s">
        <v>60</v>
      </c>
      <c r="Z1641" s="82" t="s">
        <v>60</v>
      </c>
      <c r="AA1641" s="82" t="s">
        <v>60</v>
      </c>
      <c r="AB1641" s="82" t="s">
        <v>60</v>
      </c>
      <c r="AC1641" s="82"/>
      <c r="AD1641" s="82" t="s">
        <v>60</v>
      </c>
      <c r="AE1641" s="82" t="s">
        <v>60</v>
      </c>
      <c r="AF1641" s="82" t="s">
        <v>60</v>
      </c>
      <c r="AG1641" s="82" t="s">
        <v>60</v>
      </c>
      <c r="AH1641" s="82" t="s">
        <v>60</v>
      </c>
      <c r="AI1641" s="82" t="s">
        <v>1471</v>
      </c>
      <c r="AJ1641" s="82"/>
      <c r="AK1641" s="82" t="s">
        <v>61</v>
      </c>
      <c r="AL1641" s="82" t="s">
        <v>61</v>
      </c>
      <c r="AM1641" s="239">
        <f>COUNTIF(H1641:AL1641,"PH")+COUNTIF(H1641:AL1641,"PH/L")+COUNTIF(H1641:AL1641,"PM")</f>
        <v>0</v>
      </c>
      <c r="AN1641" s="239">
        <f>COUNTIF(H1641:AL1641,"PD")+COUNTIF(H1641:AL1641,"PDD")+COUNTIF(H1641:AL1641,"P/DS")/2+COUNTIF(H1641:AL1641,"PMD")</f>
        <v>0</v>
      </c>
      <c r="AO1641" s="239">
        <f>COUNTIF(H1641:AL1641,"PN")+COUNTIF(H1641:AL1641,"P/NS")/2+COUNTIF(H1641:AL1641,"PH")+COUNTIF(H1641:AL1641,"PH/F")/2+COUNTIF(H1641:AL1641,"PH/L")/2+COUNTIF(H1641:AL1641,"PM")</f>
        <v>0</v>
      </c>
      <c r="AP1641" s="239">
        <f>COUNTIF(H1641:AL1641,"BH")+COUNTIF(H1641:AL1641,"AL/BL")+COUNTIF(H1641:AL1641,"UL/BL")+COUNTIF(H1641:AL1641,"BM")</f>
        <v>0</v>
      </c>
      <c r="AQ1641" s="239">
        <f>COUNTIF(H1641:AL1641,"DS")+COUNTIF(H1641:AL1641,"AL/DS")/2+COUNTIF(H1641:AL1641,"UL/DS")/2+COUNTIF(H1641:AL1641,"CT")+COUNTIF(H1641:AL1641,"MD")</f>
        <v>11.5</v>
      </c>
      <c r="AR1641" s="239">
        <f>COUNTIF(H1641:AL1641,"NS")+COUNTIF(H1641:AL1641,"AL/NS")/2+COUNTIF(H1641:AL1641,"UL/NS")/2+COUNTIF(H1641:AL1641,"BH")+COUNTIF(H1641:AL1641,"AL/BF")/2+COUNTIF(H1641:AL1641,"AL/BL")/2+COUNTIF(H1641:AL1641,"UL/BL")/2+COUNTIF(H1641:AL1641,"UL/BF")/2+COUNTIF(H1641:AL1641,"BM")</f>
        <v>13</v>
      </c>
      <c r="AS1641" s="239">
        <f>COUNTIF(H1641:AL1641,"AL")+COUNTIF(H1641:AL1641,"AL/DS")/2+COUNTIF(H1641:AL1641,"AL/NS")/2+COUNTIF(H1641:AL1641,"NH")+COUNTIF(H1641:AL1641,"SL")+COUNTIF(H1641:AL1641,"NHD")+COUNTIF(H1641:AL1641,"B")+COUNTIF(H1641:AL1641,"HL")+COUNTIF(H1641:AL1641,"AL/BF")/2+COUNTIF(H1641:AL1641,"AL/BL")/2</f>
        <v>1</v>
      </c>
      <c r="AT1641" s="255">
        <f>COUNTIF(H1641:AL1641,"PD")+COUNTIF(H1641:AL1641,"PN")+COUNTIF(H1641:AL1641,"P/DS")/2+COUNTIF(H1641:AL1641,"P/NS")/2+COUNTIF(H1641:AL1641,"DS")+COUNTIF(H1641:AL1641,"NS")+COUNTIF(H1641:AL1641,"AL")+COUNTIF(H1641:AL1641,"AL/DS")+COUNTIF(H1641:AL1641,"AL/NS")+COUNTIF(H1641:AL1641,"NH")+COUNTIF(H1641:AL1641,"SL")+COUNTIF(H1641:AL1641,"UL/DS")/2+COUNTIF(H1641:AL1641,"UL/NS")/2+COUNTIF(H1641:AL1641,"CT")+COUNTIF(H1641:AL1641,"NHD")+COUNTIF(H1641:AL1641,"PDD")+COUNTIF(H1641:AL1641,"B")+COUNTIF(H1641:AL1641,"HL")+COUNTIF(H1641:AL1641,"PH")+COUNTIF(H1641:AL1641,"BH")+COUNTIF(H1641:AL1641,"AL/BF")+COUNTIF(H1641:AL1641,"AL/BL")+COUNTIF(H1641:AL1641,"UL/BF")/2+COUNTIF(H1641:AL1641,"UL/BL")/2+COUNTIF(H1641:AL1641,"PH/F")/2+COUNTIF(H1641:AL1641,"PH/L")/2+COUNTIF(H1641:AL1641,"MD")+COUNTIF(H1641:AL1641,"PMD")+COUNTIF(H1641:AL1641,"PM")+COUNTIF(H1641:AL1641,"BM")</f>
        <v>25.5</v>
      </c>
      <c r="AU1641" s="255">
        <f>COUNTIF(H1641:AL1641,"P/DS")/2+COUNTIF(H1641:AL1641,"P/NS")/2+COUNTIF(H1641:AL1641,"IL")+COUNTIF(H1641:AL1641,"NL")+COUNTIF(H1641:AL1641,"UL")+COUNTIF(H1641:AL1641,"UL/DS")/2+COUNTIF(H1641:AL1641,"UL/NS")/2+COUNTIF(H1641:AL1641,"KT")+COUNTIF(H1641:AL1641,"UL/BF")/2+COUNTIF(H1641:AL1641,"UL/BL")/2+COUNTIF(H1641:AL1641,"PH/F")/2+COUNTIF(H1641:AL1641,"PH/L")/2+COUNTIF(H1641:AL1641,"NB")</f>
        <v>0.5</v>
      </c>
      <c r="AV1641" s="258">
        <f>COUNTIF(H1641:AL1641,"PN")+COUNTIF(H1641:AL1641,"TVD")+COUNTIF(H1641:AL1641,"PH")+COUNTIF(H1641:AL1641,"PM")+COUNTIF(H1641:AL1641,"PDD")-COUNTIFS(H1641:AL1641,"PN",H1648:AL1648,"&gt;=3")-COUNTIFS(H1641:AL1641,"PM",H1648:AL1648,"&gt;=3")</f>
        <v>0</v>
      </c>
      <c r="AW1641" s="258">
        <f>COUNTIF(H1641:AL1641,"NS")+COUNTIF(H1641:AL1641,"D")+COUNTIF(H1641:AL1641,"BH")+COUNTIF(H1641:AL1641,"NHD")+COUNTIF(H1641:AL1641,"BM")-COUNTIFS(H1641:AL1641,"NS",H1648:AL1648,"&gt;=3")-COUNTIFS(H1641:AL1641,"BH",H1648:AL1648,"&gt;=3")-COUNTIFS(H1641:AL1641,"BM",H1648:AL1648,"&gt;=3")</f>
        <v>13</v>
      </c>
      <c r="AX1641" s="255">
        <f>COUNTIF(H1641:AL1641,"AL")+COUNTIF(H1641:AL1641,"AL/DS")/2+COUNTIF(H1641:AL1641,"AL/NS")/2+COUNTIF(H1641:AL1641,"AL/BF")+COUNTIF(H1641:AL1641,"AL/BL")/2</f>
        <v>0</v>
      </c>
      <c r="AY1641" s="255">
        <f>COUNTIF(H1641:AL1641,"SL")</f>
        <v>0</v>
      </c>
      <c r="AZ1641" s="255">
        <f>COUNTIF(H1641:AL1641,"NH")</f>
        <v>1</v>
      </c>
      <c r="BA1641" s="255">
        <f>COUNTIF(H1641:AL1641,"HL")</f>
        <v>0</v>
      </c>
      <c r="BB1641" s="255">
        <f>COUNTIF(G1641:AL1641,"P/DS")/2+COUNTIF(G1641:AL1641,"P/NS")/2+COUNTIF(G1641:AL1641,"UL")+COUNTIF(G1641:AL1641,"UL/DS")/2+COUNTIF(G1641:AL1641,"UL/NS")/2+COUNTIF(G1641:AL1641,"UL/BL")/2+COUNTIF(G1641:AL1641,"UL/BF")/2+COUNTIF(G1641:AL1641,"PH/F")/2+COUNTIF(G1641:AL1641,"PH/L")/2</f>
        <v>0.5</v>
      </c>
      <c r="BC1641" s="255">
        <f>COUNTIF(H1641:AL1641,"NB")</f>
        <v>0</v>
      </c>
      <c r="BD1641" s="255">
        <f>COUNTIF(H1641:AL1641,"NL")</f>
        <v>0</v>
      </c>
      <c r="BE1641" s="255">
        <f>COUNTIF(H1641:AL1641,"IL")</f>
        <v>0</v>
      </c>
      <c r="BF1641" s="255">
        <f>COUNTIF(H1641:AL1641,"KT")</f>
        <v>0</v>
      </c>
      <c r="BG1641" s="255">
        <f>COUNTIF(H1641:AL1641,"L70")</f>
        <v>0</v>
      </c>
      <c r="BH1641" s="255">
        <f>COUNTIF(H1641:AL1641,"MD")</f>
        <v>0</v>
      </c>
      <c r="BI1641" s="255">
        <f>COUNTIF(H1641:AL1641,"PMD")</f>
        <v>0</v>
      </c>
      <c r="BJ1641" s="255">
        <f>COUNTIF(H1641:AL1641,"PM")</f>
        <v>0</v>
      </c>
      <c r="BK1641" s="255">
        <f>COUNTIF(H1641:AL1641,"BM")</f>
        <v>0</v>
      </c>
      <c r="BL1641" s="261">
        <f>SUMIF(H1641:AL1641,"PD",H1642:AL1642)+SUMIF(H1641:AL1641,"PN",H1642:AL1642)+SUMIF(H1641:AL1641,"P/DS",H1642:AL1642)+SUMIF(H1641:AL1641,"PN/F",H1642:AL1642)+SUMIF(H1641:AL1641,"PN/L",H1642:AL1642)+SUMIF(H1641:AL1641,"TV",H1642:AL1642)+SUMIF(H1641:AL1641,"TVD",H1642:AL1642)+SUMIF(H1641:AL1641,"PDD",H1642:AL1642)</f>
        <v>0</v>
      </c>
      <c r="BM1641" s="261">
        <f>SUMIF(H1641:AL1641,"PD",H1643:AL1643)+SUMIF(H1641:AL1641,"PN",H1643:AL1643)+SUMIF(H1641:AL1641,"P/DS",H1643:AL1643)+SUMIF(H1641:AL1641,"PN/F",H1643:AL1643)+SUMIF(H1641:AL1641,"PN/L",H1643:AL1643)+SUMIF(H1641:AL1641,"TV",H1643:AL1643)+SUMIF(H1641:AL1641,"TVD",H1643:AL1643)+SUMIF(H1641:AL1641,"PDD",H1643:AL1643)+SUMIF(H1641:AL1641,"PMD",H1643:AL1643)</f>
        <v>0</v>
      </c>
      <c r="BN1641" s="261">
        <f>SUMIF(H1641:AL1641,"PD",H1644:AL1644)+SUMIF(H1641:AL1641,"PN",H1644:AL1644)+SUMIF(H1641:AL1641,"P/DS",H1644:AL1644)+SUMIF(H1641:AL1641,"PN/F",H1644:AL1644)+SUMIF(H1641:AL1641,"PN/L",H1644:AL1644)+SUMIF(H1641:AL1641,"TV",H1644:AL1644)+SUMIF(H1641:AL1641,"TVD",H1644:AL1644)</f>
        <v>0</v>
      </c>
      <c r="BO1641" s="261">
        <f>SUMIF(H1641:AL1641,"PD",H1645:AL1645)+SUMIF(H1641:AL1641,"PN",H1645:AL1645)+SUMIF(H1641:AL1641,"P/DS",H1645:AL1645)+SUMIF(H1641:AL1641,"PN/F",H1645:AL1645)+SUMIF(H1641:AL1641,"PN/L",H1645:AL1645)+SUMIF(H1641:AL1641,"TV",H1645:AL1645)+SUMIF(H1641:AL1641,"TVD",H1645:AL1645)</f>
        <v>0</v>
      </c>
      <c r="BP1641" s="261">
        <f>SUMIF(H1641:AL1641,"PD",H1646:AL1646)+SUMIF(H1641:AL1641,"PN",H1646:AL1646)+SUMIF(H1641:AL1641,"P/DS",H1646:AL1646)+SUMIF(H1641:AL1641,"PN/F",H1646:AL1646)+SUMIF(H1641:AL1641,"PN/L",H1646:AL1646)+SUMIF(H1641:AL1641,"TV",H1646:AL1646)+SUMIF(H1641:AL1641,"TVD",H1646:AL1646)+SUMIF(H1641:AL1641,"PDD",H1646:AL1646)+SUMIF(H1641:AL1641,"PH",H1646:AL1646)+SUMIF(H1641:AL1641,"PM",H1646:AL1646)</f>
        <v>0</v>
      </c>
      <c r="BQ1641" s="261">
        <f>SUMIF(H1641:AL1641,"PD",H1647:AL1647)+SUMIF(H1641:AL1641,"PN",H1647:AL1647)+SUMIF(H1641:AL1641,"P/DS",H1647:AL1647)+SUMIF(H1641:AL1641,"PN/F",H1647:AL1647)+SUMIF(H1641:AL1641,"PN/L",H1647:AL1647)+SUMIF(H1641:AL1641,"TV",H1647:AL1647)+SUMIF(H1641:AL1641,"TVD",H1647:AL1647)+SUMIF(H1641:AL1641,"PDD",H1647:AL1647)+SUMIF(H1641:AL1641,"PH",H1647:AL1647)+SUMIF(H1641:AL1641,"PM",H1647:AL1647)</f>
        <v>0</v>
      </c>
      <c r="BR1641" s="269">
        <f>SUM(H1642:AL1642)-BL1641</f>
        <v>18</v>
      </c>
      <c r="BS1641" s="269">
        <f>SUM(H1643:AL1643)-BM1641</f>
        <v>4.5</v>
      </c>
      <c r="BT1641" s="269">
        <f>SUM(H1644:AL1644)-BN1641</f>
        <v>0</v>
      </c>
      <c r="BU1641" s="269">
        <f>SUM(H1645:AL1645)-BO1641</f>
        <v>0</v>
      </c>
      <c r="BV1641" s="269">
        <f>SUM(H1646:AL1646)-BP1641</f>
        <v>0</v>
      </c>
      <c r="BW1641" s="269">
        <f>SUM(H1647:AL1647)-BQ1641</f>
        <v>0</v>
      </c>
      <c r="BX1641" s="255">
        <f>SUMIF(H1641:AL1641,"PD",H1648:AL1648)+SUMIF(H1641:AL1641,"PN",H1648:AL1648)+SUMIF(H1641:AL1641,"P/DS",H1648:AL1648)+SUMIF(H1641:AL1641,"PN/F",H1648:AL1648)+SUMIF(H1641:AL1641,"PN/L",H1648:AL1648)</f>
        <v>0</v>
      </c>
      <c r="BY1641" s="255">
        <f>SUM(H1648:AL1648)-BX1641</f>
        <v>0</v>
      </c>
      <c r="BZ1641" s="255">
        <f t="shared" ref="BZ1641" si="612">+SUM(BL1641:BW1648)</f>
        <v>22.5</v>
      </c>
      <c r="CA1641" s="266">
        <f>(COUNTIFS(H1641:AL1641,"PD",H1642:AL1642,"&gt;=2"))*0.5-IF(CN1641="VP",COUNTIFS($H$16:$AL$16,"SAT",H1641:AL1641,"PD",H1642:AL1642,"&gt;=2"))*0.5</f>
        <v>0</v>
      </c>
      <c r="CB1641" s="266">
        <f>(COUNTIFS(H1641:AL1641,"PN",H1643:AL1643,"&gt;=0.5",H1642:AL1642,"&gt;=1.5"))*0.5+COUNTIFS(H1641:AL1641,"PDD",H1643:AL1643,"&gt;=0.5",H1642:AL1642,"&gt;=1.5")*0.5</f>
        <v>0</v>
      </c>
      <c r="CC1641" s="273">
        <f>(COUNTIFS(H1641:AL1641,"TV",H1643:AL1643,"&gt;=10"))*0.5+(COUNTIFS(H1641:AL1641,"PMD",H1643:AL1643,"&gt;=2"))*0.5</f>
        <v>0</v>
      </c>
      <c r="CD1641" s="266">
        <f>(COUNTIFS(H1641:AL1641,"TVD",H1645:AL1645,"&gt;=6.5",H1643:AL1643,"&gt;=3.5"))*0.5</f>
        <v>0</v>
      </c>
      <c r="CE1641" s="266">
        <f>(COUNTIFS(H1641:AL1641,"PD",H1646:AL1646,"&gt;=10"))*0.5</f>
        <v>0</v>
      </c>
      <c r="CF1641" s="266">
        <f>(COUNTIFS(H1641:AL1641,"PDD",H1646:AL1646,"&gt;=3.5",H1647:AL1647,"&gt;=6.5")+COUNTIFS(H1641:AL1641,"PH",H1647:AL1647,"&gt;=0.5",H1646:AL1646,"&gt;=1.5")+COUNTIFS(H1641:AL1641,"PM",H1647:AL1647,"&gt;=0.5",H1646:AL1646,"&gt;=1.5"))*0.5</f>
        <v>0</v>
      </c>
      <c r="CG1641" s="266">
        <f>(COUNTIFS(H1641:AL1641,"DS",H1642:AL1642,"&gt;=2")+COUNTIFS(H1641:AL1641,"AL/DS",H1642:AL1642,"&gt;=2"))*0.5-IF(CN1641="VP",COUNTIFS($H$16:$AL$16,"SAT",H1641:AL1641,"DS",H1642:AL1642,"&gt;=2"))*0.5</f>
        <v>0</v>
      </c>
      <c r="CH1641" s="266">
        <f>(COUNTIFS(H1641:AL1641,"NS",H1643:AL1643,"&gt;=0.5",H1642:AL1642,"&gt;=1.5")+COUNTIFS(H1641:AL1641,"AL/NS",H1643:AL1643,"&gt;=0.5",H1642:AL1642,"&gt;=1.5")+COUNTIFS(H1641:AL1641,"NHD",H1643:AL1643,"&gt;=4.5",H1646:AL1646,"&gt;=2",H1642:AL1642,"&gt;=1.5"))*0.5</f>
        <v>4.5</v>
      </c>
      <c r="CI1641" s="266">
        <f>(COUNTIF(H1643:AL1643,"&gt;=10")+COUNTIFS(H1641:AL1641,"MD",H1643:AL1643,"&gt;=2")-COUNTIFS(H1641:AL1641,"TV",H1643:AL1643,"&gt;=10"))*0.5</f>
        <v>0</v>
      </c>
      <c r="CJ1641" s="266">
        <f>(COUNTIFS(H1641:AL1641,"D",H1645:AL1645,"&gt;=6.5",H1643:AL1643,"&gt;=3.5"))*0.5</f>
        <v>0</v>
      </c>
      <c r="CK1641" s="266">
        <f>(COUNTIF(H1646:AL1646,"&gt;=10")-COUNTIFS(H1641:AL1641,"PD",H1646:AL1646,"&gt;=10"))*0.5</f>
        <v>0</v>
      </c>
      <c r="CL1641" s="265">
        <f>(COUNTIFS(H1641:AL1641,"NHD",H1646:AL1646,"&gt;=3.5",H1647:AL1647,"&gt;=6.5")+COUNTIFS(H1641:AL1641,"BH",H1646:AL1646,"&gt;=1.5",H1647:AL1647,"&gt;=0.5")+COUNTIFS(H1641:AL1641,"BM",H1646:AL1646,"&gt;=1.5",H1647:AL1647,"&gt;=0.5")+COUNTIFS(H1641:AL1641,"D",H1646:AL1646,"&gt;=1.5",H1647:AL1647,"&gt;=0.5"))*0.5</f>
        <v>0</v>
      </c>
      <c r="CM1641" s="272"/>
      <c r="CN1641" s="264" t="s">
        <v>723</v>
      </c>
      <c r="CO1641" s="125">
        <f t="shared" ref="CO1641" si="613">+AM1641+AN1641+AO1641+AP1641+AQ1641+AR1641+AS1641+AU1641+BG1641</f>
        <v>26</v>
      </c>
      <c r="CP1641" s="225">
        <f>+SUM(I1642:I1647)-I1648</f>
        <v>0</v>
      </c>
      <c r="CQ1641" s="225">
        <f>+SUM(J1642:J1647)-J1648</f>
        <v>2.5</v>
      </c>
      <c r="CR1641" s="225">
        <f>+SUM(K1642:K1647)-K1648</f>
        <v>2.5</v>
      </c>
      <c r="CS1641" s="113"/>
      <c r="CT1641" s="113"/>
      <c r="CU1641" s="113"/>
      <c r="CV1641" s="113"/>
      <c r="CW1641" s="113"/>
      <c r="CX1641" s="113"/>
      <c r="CY1641" s="113"/>
      <c r="CZ1641" s="113"/>
      <c r="DA1641" s="113"/>
    </row>
    <row r="1642" spans="1:105" s="70" customFormat="1" ht="15" customHeight="1">
      <c r="A1642" s="228"/>
      <c r="B1642" s="678"/>
      <c r="C1642" s="681"/>
      <c r="D1642" s="237"/>
      <c r="E1642" s="237"/>
      <c r="F1642" s="242" t="s">
        <v>82</v>
      </c>
      <c r="G1642" s="71">
        <v>1.5</v>
      </c>
      <c r="H1642" s="83"/>
      <c r="I1642" s="83"/>
      <c r="J1642" s="83">
        <v>2</v>
      </c>
      <c r="K1642" s="83">
        <v>2</v>
      </c>
      <c r="L1642" s="83">
        <v>2</v>
      </c>
      <c r="M1642" s="83">
        <v>2</v>
      </c>
      <c r="N1642" s="83">
        <v>2</v>
      </c>
      <c r="O1642" s="83"/>
      <c r="P1642" s="83">
        <v>2</v>
      </c>
      <c r="Q1642" s="83">
        <v>2</v>
      </c>
      <c r="R1642" s="83">
        <v>2</v>
      </c>
      <c r="S1642" s="83">
        <v>2</v>
      </c>
      <c r="T1642" s="83"/>
      <c r="U1642" s="83"/>
      <c r="V1642" s="83"/>
      <c r="W1642" s="83"/>
      <c r="X1642" s="83"/>
      <c r="Y1642" s="83"/>
      <c r="Z1642" s="83"/>
      <c r="AA1642" s="83"/>
      <c r="AB1642" s="83"/>
      <c r="AC1642" s="79"/>
      <c r="AD1642" s="79"/>
      <c r="AE1642" s="79"/>
      <c r="AF1642" s="79"/>
      <c r="AG1642" s="79"/>
      <c r="AH1642" s="79"/>
      <c r="AI1642" s="79"/>
      <c r="AJ1642" s="79"/>
      <c r="AK1642" s="79"/>
      <c r="AL1642" s="79"/>
      <c r="AM1642" s="240"/>
      <c r="AN1642" s="240"/>
      <c r="AO1642" s="240"/>
      <c r="AP1642" s="240"/>
      <c r="AQ1642" s="240"/>
      <c r="AR1642" s="240"/>
      <c r="AS1642" s="240"/>
      <c r="AT1642" s="256"/>
      <c r="AU1642" s="256"/>
      <c r="AV1642" s="259"/>
      <c r="AW1642" s="259"/>
      <c r="AX1642" s="256"/>
      <c r="AY1642" s="256"/>
      <c r="AZ1642" s="256"/>
      <c r="BA1642" s="256"/>
      <c r="BB1642" s="256"/>
      <c r="BC1642" s="256"/>
      <c r="BD1642" s="256"/>
      <c r="BE1642" s="256"/>
      <c r="BF1642" s="256"/>
      <c r="BG1642" s="256"/>
      <c r="BH1642" s="256"/>
      <c r="BI1642" s="256"/>
      <c r="BJ1642" s="256"/>
      <c r="BK1642" s="256"/>
      <c r="BL1642" s="262"/>
      <c r="BM1642" s="262"/>
      <c r="BN1642" s="262"/>
      <c r="BO1642" s="262"/>
      <c r="BP1642" s="262"/>
      <c r="BQ1642" s="262"/>
      <c r="BR1642" s="270"/>
      <c r="BS1642" s="270"/>
      <c r="BT1642" s="270"/>
      <c r="BU1642" s="270"/>
      <c r="BV1642" s="270"/>
      <c r="BW1642" s="270"/>
      <c r="BX1642" s="256"/>
      <c r="BY1642" s="256"/>
      <c r="BZ1642" s="256"/>
      <c r="CA1642" s="267"/>
      <c r="CB1642" s="267"/>
      <c r="CC1642" s="274"/>
      <c r="CD1642" s="267"/>
      <c r="CE1642" s="267"/>
      <c r="CF1642" s="267"/>
      <c r="CG1642" s="267"/>
      <c r="CH1642" s="267"/>
      <c r="CI1642" s="267"/>
      <c r="CJ1642" s="267"/>
      <c r="CK1642" s="267"/>
      <c r="CL1642" s="265"/>
      <c r="CM1642" s="272"/>
      <c r="CN1642" s="264"/>
      <c r="CO1642" s="125"/>
      <c r="CP1642" s="226"/>
      <c r="CQ1642" s="226"/>
      <c r="CR1642" s="226"/>
      <c r="CS1642" s="113"/>
      <c r="CT1642" s="113"/>
      <c r="CU1642" s="113"/>
      <c r="CV1642" s="113"/>
      <c r="CW1642" s="113"/>
      <c r="CX1642" s="113"/>
      <c r="CY1642" s="113"/>
      <c r="CZ1642" s="113"/>
      <c r="DA1642" s="113"/>
    </row>
    <row r="1643" spans="1:105" s="70" customFormat="1" ht="15" customHeight="1">
      <c r="A1643" s="228"/>
      <c r="B1643" s="678"/>
      <c r="C1643" s="681"/>
      <c r="D1643" s="237"/>
      <c r="E1643" s="237"/>
      <c r="F1643" s="243"/>
      <c r="G1643" s="72">
        <v>2</v>
      </c>
      <c r="H1643" s="84"/>
      <c r="I1643" s="84"/>
      <c r="J1643" s="84">
        <v>0.5</v>
      </c>
      <c r="K1643" s="84">
        <v>0.5</v>
      </c>
      <c r="L1643" s="84">
        <v>0.5</v>
      </c>
      <c r="M1643" s="84">
        <v>0.5</v>
      </c>
      <c r="N1643" s="84">
        <v>0.5</v>
      </c>
      <c r="O1643" s="84"/>
      <c r="P1643" s="84">
        <v>0.5</v>
      </c>
      <c r="Q1643" s="84">
        <v>0.5</v>
      </c>
      <c r="R1643" s="84">
        <v>0.5</v>
      </c>
      <c r="S1643" s="84">
        <v>0.5</v>
      </c>
      <c r="T1643" s="84"/>
      <c r="U1643" s="84"/>
      <c r="V1643" s="84"/>
      <c r="W1643" s="84"/>
      <c r="X1643" s="84"/>
      <c r="Y1643" s="84"/>
      <c r="Z1643" s="84"/>
      <c r="AA1643" s="84"/>
      <c r="AB1643" s="84"/>
      <c r="AC1643" s="80"/>
      <c r="AD1643" s="80"/>
      <c r="AE1643" s="80"/>
      <c r="AF1643" s="80"/>
      <c r="AG1643" s="80"/>
      <c r="AH1643" s="80"/>
      <c r="AI1643" s="80"/>
      <c r="AJ1643" s="80"/>
      <c r="AK1643" s="80"/>
      <c r="AL1643" s="80"/>
      <c r="AM1643" s="240"/>
      <c r="AN1643" s="240"/>
      <c r="AO1643" s="240"/>
      <c r="AP1643" s="240"/>
      <c r="AQ1643" s="240"/>
      <c r="AR1643" s="240"/>
      <c r="AS1643" s="240"/>
      <c r="AT1643" s="256"/>
      <c r="AU1643" s="256"/>
      <c r="AV1643" s="259"/>
      <c r="AW1643" s="259"/>
      <c r="AX1643" s="256"/>
      <c r="AY1643" s="256"/>
      <c r="AZ1643" s="256"/>
      <c r="BA1643" s="256"/>
      <c r="BB1643" s="256"/>
      <c r="BC1643" s="256"/>
      <c r="BD1643" s="256"/>
      <c r="BE1643" s="256"/>
      <c r="BF1643" s="256"/>
      <c r="BG1643" s="256"/>
      <c r="BH1643" s="256"/>
      <c r="BI1643" s="256"/>
      <c r="BJ1643" s="256"/>
      <c r="BK1643" s="256"/>
      <c r="BL1643" s="262"/>
      <c r="BM1643" s="262"/>
      <c r="BN1643" s="262"/>
      <c r="BO1643" s="262"/>
      <c r="BP1643" s="262"/>
      <c r="BQ1643" s="262"/>
      <c r="BR1643" s="270"/>
      <c r="BS1643" s="270"/>
      <c r="BT1643" s="270"/>
      <c r="BU1643" s="270"/>
      <c r="BV1643" s="270"/>
      <c r="BW1643" s="270"/>
      <c r="BX1643" s="256"/>
      <c r="BY1643" s="256"/>
      <c r="BZ1643" s="256"/>
      <c r="CA1643" s="267"/>
      <c r="CB1643" s="267"/>
      <c r="CC1643" s="274"/>
      <c r="CD1643" s="267"/>
      <c r="CE1643" s="267"/>
      <c r="CF1643" s="267"/>
      <c r="CG1643" s="267"/>
      <c r="CH1643" s="267"/>
      <c r="CI1643" s="267"/>
      <c r="CJ1643" s="267"/>
      <c r="CK1643" s="267"/>
      <c r="CL1643" s="265"/>
      <c r="CM1643" s="272"/>
      <c r="CN1643" s="264"/>
      <c r="CO1643" s="125"/>
      <c r="CP1643" s="226"/>
      <c r="CQ1643" s="226"/>
      <c r="CR1643" s="226"/>
      <c r="CS1643" s="113"/>
      <c r="CT1643" s="113"/>
      <c r="CU1643" s="113"/>
      <c r="CV1643" s="113"/>
      <c r="CW1643" s="113"/>
      <c r="CX1643" s="113"/>
      <c r="CY1643" s="113"/>
      <c r="CZ1643" s="113"/>
      <c r="DA1643" s="113"/>
    </row>
    <row r="1644" spans="1:105" s="70" customFormat="1" ht="15" customHeight="1">
      <c r="A1644" s="228"/>
      <c r="B1644" s="678"/>
      <c r="C1644" s="681"/>
      <c r="D1644" s="237"/>
      <c r="E1644" s="237"/>
      <c r="F1644" s="243"/>
      <c r="G1644" s="72">
        <v>2.1</v>
      </c>
      <c r="H1644" s="84"/>
      <c r="I1644" s="84"/>
      <c r="J1644" s="84"/>
      <c r="K1644" s="84"/>
      <c r="L1644" s="84"/>
      <c r="M1644" s="84"/>
      <c r="N1644" s="84"/>
      <c r="O1644" s="84"/>
      <c r="P1644" s="84"/>
      <c r="Q1644" s="84"/>
      <c r="R1644" s="84"/>
      <c r="S1644" s="84"/>
      <c r="T1644" s="84"/>
      <c r="U1644" s="84"/>
      <c r="V1644" s="84"/>
      <c r="W1644" s="84"/>
      <c r="X1644" s="84"/>
      <c r="Y1644" s="84"/>
      <c r="Z1644" s="84"/>
      <c r="AA1644" s="84"/>
      <c r="AB1644" s="84"/>
      <c r="AC1644" s="80"/>
      <c r="AD1644" s="80"/>
      <c r="AE1644" s="80"/>
      <c r="AF1644" s="80"/>
      <c r="AG1644" s="80"/>
      <c r="AH1644" s="80"/>
      <c r="AI1644" s="80"/>
      <c r="AJ1644" s="80"/>
      <c r="AK1644" s="80"/>
      <c r="AL1644" s="80"/>
      <c r="AM1644" s="240"/>
      <c r="AN1644" s="240"/>
      <c r="AO1644" s="240"/>
      <c r="AP1644" s="240"/>
      <c r="AQ1644" s="240"/>
      <c r="AR1644" s="240"/>
      <c r="AS1644" s="240"/>
      <c r="AT1644" s="256"/>
      <c r="AU1644" s="256"/>
      <c r="AV1644" s="259"/>
      <c r="AW1644" s="259"/>
      <c r="AX1644" s="256"/>
      <c r="AY1644" s="256"/>
      <c r="AZ1644" s="256"/>
      <c r="BA1644" s="256"/>
      <c r="BB1644" s="256"/>
      <c r="BC1644" s="256"/>
      <c r="BD1644" s="256"/>
      <c r="BE1644" s="256"/>
      <c r="BF1644" s="256"/>
      <c r="BG1644" s="256"/>
      <c r="BH1644" s="256"/>
      <c r="BI1644" s="256"/>
      <c r="BJ1644" s="256"/>
      <c r="BK1644" s="256"/>
      <c r="BL1644" s="262"/>
      <c r="BM1644" s="262"/>
      <c r="BN1644" s="262"/>
      <c r="BO1644" s="262"/>
      <c r="BP1644" s="262"/>
      <c r="BQ1644" s="262"/>
      <c r="BR1644" s="270"/>
      <c r="BS1644" s="270"/>
      <c r="BT1644" s="270"/>
      <c r="BU1644" s="270"/>
      <c r="BV1644" s="270"/>
      <c r="BW1644" s="270"/>
      <c r="BX1644" s="256"/>
      <c r="BY1644" s="256"/>
      <c r="BZ1644" s="256"/>
      <c r="CA1644" s="267"/>
      <c r="CB1644" s="267"/>
      <c r="CC1644" s="274"/>
      <c r="CD1644" s="267"/>
      <c r="CE1644" s="267"/>
      <c r="CF1644" s="267"/>
      <c r="CG1644" s="267"/>
      <c r="CH1644" s="267"/>
      <c r="CI1644" s="267"/>
      <c r="CJ1644" s="267"/>
      <c r="CK1644" s="267"/>
      <c r="CL1644" s="265"/>
      <c r="CM1644" s="272"/>
      <c r="CN1644" s="264"/>
      <c r="CO1644" s="125"/>
      <c r="CP1644" s="226"/>
      <c r="CQ1644" s="226"/>
      <c r="CR1644" s="226"/>
      <c r="CS1644" s="113"/>
      <c r="CT1644" s="113"/>
      <c r="CU1644" s="113"/>
      <c r="CV1644" s="113"/>
      <c r="CW1644" s="113"/>
      <c r="CX1644" s="113"/>
      <c r="CY1644" s="113"/>
      <c r="CZ1644" s="113"/>
      <c r="DA1644" s="113"/>
    </row>
    <row r="1645" spans="1:105" s="70" customFormat="1" ht="15" customHeight="1">
      <c r="A1645" s="228"/>
      <c r="B1645" s="678"/>
      <c r="C1645" s="681"/>
      <c r="D1645" s="237"/>
      <c r="E1645" s="237"/>
      <c r="F1645" s="243"/>
      <c r="G1645" s="72">
        <v>2.7</v>
      </c>
      <c r="H1645" s="84"/>
      <c r="I1645" s="84"/>
      <c r="J1645" s="84"/>
      <c r="K1645" s="84"/>
      <c r="L1645" s="84"/>
      <c r="M1645" s="84"/>
      <c r="N1645" s="84"/>
      <c r="O1645" s="84"/>
      <c r="P1645" s="84"/>
      <c r="Q1645" s="84"/>
      <c r="R1645" s="84"/>
      <c r="S1645" s="84"/>
      <c r="T1645" s="84"/>
      <c r="U1645" s="84"/>
      <c r="V1645" s="84"/>
      <c r="W1645" s="84"/>
      <c r="X1645" s="84"/>
      <c r="Y1645" s="84"/>
      <c r="Z1645" s="84"/>
      <c r="AA1645" s="84"/>
      <c r="AB1645" s="84"/>
      <c r="AC1645" s="80"/>
      <c r="AD1645" s="80"/>
      <c r="AE1645" s="80"/>
      <c r="AF1645" s="80"/>
      <c r="AG1645" s="80"/>
      <c r="AH1645" s="80"/>
      <c r="AI1645" s="80"/>
      <c r="AJ1645" s="80"/>
      <c r="AK1645" s="80"/>
      <c r="AL1645" s="80"/>
      <c r="AM1645" s="240"/>
      <c r="AN1645" s="240"/>
      <c r="AO1645" s="240"/>
      <c r="AP1645" s="240"/>
      <c r="AQ1645" s="240"/>
      <c r="AR1645" s="240"/>
      <c r="AS1645" s="240"/>
      <c r="AT1645" s="256"/>
      <c r="AU1645" s="256"/>
      <c r="AV1645" s="259"/>
      <c r="AW1645" s="259"/>
      <c r="AX1645" s="256"/>
      <c r="AY1645" s="256"/>
      <c r="AZ1645" s="256"/>
      <c r="BA1645" s="256"/>
      <c r="BB1645" s="256"/>
      <c r="BC1645" s="256"/>
      <c r="BD1645" s="256"/>
      <c r="BE1645" s="256"/>
      <c r="BF1645" s="256"/>
      <c r="BG1645" s="256"/>
      <c r="BH1645" s="256"/>
      <c r="BI1645" s="256"/>
      <c r="BJ1645" s="256"/>
      <c r="BK1645" s="256"/>
      <c r="BL1645" s="262"/>
      <c r="BM1645" s="262"/>
      <c r="BN1645" s="262"/>
      <c r="BO1645" s="262"/>
      <c r="BP1645" s="262"/>
      <c r="BQ1645" s="262"/>
      <c r="BR1645" s="270"/>
      <c r="BS1645" s="270"/>
      <c r="BT1645" s="270"/>
      <c r="BU1645" s="270"/>
      <c r="BV1645" s="270"/>
      <c r="BW1645" s="270"/>
      <c r="BX1645" s="256"/>
      <c r="BY1645" s="256"/>
      <c r="BZ1645" s="256"/>
      <c r="CA1645" s="267"/>
      <c r="CB1645" s="267"/>
      <c r="CC1645" s="274"/>
      <c r="CD1645" s="267"/>
      <c r="CE1645" s="267"/>
      <c r="CF1645" s="267"/>
      <c r="CG1645" s="267"/>
      <c r="CH1645" s="267"/>
      <c r="CI1645" s="267"/>
      <c r="CJ1645" s="267"/>
      <c r="CK1645" s="267"/>
      <c r="CL1645" s="265"/>
      <c r="CM1645" s="272"/>
      <c r="CN1645" s="264"/>
      <c r="CO1645" s="125"/>
      <c r="CP1645" s="226"/>
      <c r="CQ1645" s="226"/>
      <c r="CR1645" s="226"/>
      <c r="CS1645" s="113"/>
      <c r="CT1645" s="113"/>
      <c r="CU1645" s="113"/>
      <c r="CV1645" s="113"/>
      <c r="CW1645" s="113"/>
      <c r="CX1645" s="113"/>
      <c r="CY1645" s="113"/>
      <c r="CZ1645" s="113"/>
      <c r="DA1645" s="113"/>
    </row>
    <row r="1646" spans="1:105" s="70" customFormat="1" ht="15" customHeight="1">
      <c r="A1646" s="228"/>
      <c r="B1646" s="678"/>
      <c r="C1646" s="681"/>
      <c r="D1646" s="237"/>
      <c r="E1646" s="237"/>
      <c r="F1646" s="243"/>
      <c r="G1646" s="72">
        <v>3</v>
      </c>
      <c r="H1646" s="84"/>
      <c r="I1646" s="84"/>
      <c r="J1646" s="84"/>
      <c r="K1646" s="84"/>
      <c r="L1646" s="84"/>
      <c r="M1646" s="84"/>
      <c r="N1646" s="84"/>
      <c r="O1646" s="84"/>
      <c r="P1646" s="84"/>
      <c r="Q1646" s="84"/>
      <c r="R1646" s="84"/>
      <c r="S1646" s="84"/>
      <c r="T1646" s="84"/>
      <c r="U1646" s="84"/>
      <c r="V1646" s="84"/>
      <c r="W1646" s="84"/>
      <c r="X1646" s="84"/>
      <c r="Y1646" s="84"/>
      <c r="Z1646" s="84"/>
      <c r="AA1646" s="84"/>
      <c r="AB1646" s="84"/>
      <c r="AC1646" s="80"/>
      <c r="AD1646" s="80"/>
      <c r="AE1646" s="80"/>
      <c r="AF1646" s="80"/>
      <c r="AG1646" s="80"/>
      <c r="AH1646" s="80"/>
      <c r="AI1646" s="80"/>
      <c r="AJ1646" s="80"/>
      <c r="AK1646" s="80"/>
      <c r="AL1646" s="80"/>
      <c r="AM1646" s="240"/>
      <c r="AN1646" s="240"/>
      <c r="AO1646" s="240"/>
      <c r="AP1646" s="240"/>
      <c r="AQ1646" s="240"/>
      <c r="AR1646" s="240"/>
      <c r="AS1646" s="240"/>
      <c r="AT1646" s="256"/>
      <c r="AU1646" s="256"/>
      <c r="AV1646" s="259"/>
      <c r="AW1646" s="259"/>
      <c r="AX1646" s="256"/>
      <c r="AY1646" s="256"/>
      <c r="AZ1646" s="256"/>
      <c r="BA1646" s="256"/>
      <c r="BB1646" s="256"/>
      <c r="BC1646" s="256"/>
      <c r="BD1646" s="256"/>
      <c r="BE1646" s="256"/>
      <c r="BF1646" s="256"/>
      <c r="BG1646" s="256"/>
      <c r="BH1646" s="256"/>
      <c r="BI1646" s="256"/>
      <c r="BJ1646" s="256"/>
      <c r="BK1646" s="256"/>
      <c r="BL1646" s="262"/>
      <c r="BM1646" s="262"/>
      <c r="BN1646" s="262"/>
      <c r="BO1646" s="262"/>
      <c r="BP1646" s="262"/>
      <c r="BQ1646" s="262"/>
      <c r="BR1646" s="270"/>
      <c r="BS1646" s="270"/>
      <c r="BT1646" s="270"/>
      <c r="BU1646" s="270"/>
      <c r="BV1646" s="270"/>
      <c r="BW1646" s="270"/>
      <c r="BX1646" s="256"/>
      <c r="BY1646" s="256"/>
      <c r="BZ1646" s="256"/>
      <c r="CA1646" s="267"/>
      <c r="CB1646" s="267"/>
      <c r="CC1646" s="274"/>
      <c r="CD1646" s="267"/>
      <c r="CE1646" s="267"/>
      <c r="CF1646" s="267"/>
      <c r="CG1646" s="267"/>
      <c r="CH1646" s="267"/>
      <c r="CI1646" s="267"/>
      <c r="CJ1646" s="267"/>
      <c r="CK1646" s="267"/>
      <c r="CL1646" s="265"/>
      <c r="CM1646" s="272"/>
      <c r="CN1646" s="264"/>
      <c r="CO1646" s="125"/>
      <c r="CP1646" s="226"/>
      <c r="CQ1646" s="226"/>
      <c r="CR1646" s="226"/>
      <c r="CS1646" s="113"/>
      <c r="CT1646" s="113"/>
      <c r="CU1646" s="113"/>
      <c r="CV1646" s="113"/>
      <c r="CW1646" s="113"/>
      <c r="CX1646" s="113"/>
      <c r="CY1646" s="113"/>
      <c r="CZ1646" s="113"/>
      <c r="DA1646" s="113"/>
    </row>
    <row r="1647" spans="1:105" s="70" customFormat="1" ht="15" customHeight="1">
      <c r="A1647" s="228"/>
      <c r="B1647" s="678"/>
      <c r="C1647" s="681"/>
      <c r="D1647" s="237"/>
      <c r="E1647" s="237"/>
      <c r="F1647" s="244"/>
      <c r="G1647" s="73">
        <v>3.9</v>
      </c>
      <c r="H1647" s="85"/>
      <c r="I1647" s="85"/>
      <c r="J1647" s="85"/>
      <c r="K1647" s="85"/>
      <c r="L1647" s="85"/>
      <c r="M1647" s="85"/>
      <c r="N1647" s="85"/>
      <c r="O1647" s="85"/>
      <c r="P1647" s="85"/>
      <c r="Q1647" s="85"/>
      <c r="R1647" s="85"/>
      <c r="S1647" s="85"/>
      <c r="T1647" s="85"/>
      <c r="U1647" s="85"/>
      <c r="V1647" s="85"/>
      <c r="W1647" s="85"/>
      <c r="X1647" s="85"/>
      <c r="Y1647" s="85"/>
      <c r="Z1647" s="85"/>
      <c r="AA1647" s="85"/>
      <c r="AB1647" s="85"/>
      <c r="AC1647" s="81"/>
      <c r="AD1647" s="81"/>
      <c r="AE1647" s="81"/>
      <c r="AF1647" s="81"/>
      <c r="AG1647" s="81"/>
      <c r="AH1647" s="81"/>
      <c r="AI1647" s="81"/>
      <c r="AJ1647" s="81"/>
      <c r="AK1647" s="81"/>
      <c r="AL1647" s="81"/>
      <c r="AM1647" s="240"/>
      <c r="AN1647" s="240"/>
      <c r="AO1647" s="240"/>
      <c r="AP1647" s="240"/>
      <c r="AQ1647" s="240"/>
      <c r="AR1647" s="240"/>
      <c r="AS1647" s="240"/>
      <c r="AT1647" s="256"/>
      <c r="AU1647" s="256"/>
      <c r="AV1647" s="259"/>
      <c r="AW1647" s="259"/>
      <c r="AX1647" s="256"/>
      <c r="AY1647" s="256"/>
      <c r="AZ1647" s="256"/>
      <c r="BA1647" s="256"/>
      <c r="BB1647" s="256"/>
      <c r="BC1647" s="256"/>
      <c r="BD1647" s="256"/>
      <c r="BE1647" s="256"/>
      <c r="BF1647" s="256"/>
      <c r="BG1647" s="256"/>
      <c r="BH1647" s="256"/>
      <c r="BI1647" s="256"/>
      <c r="BJ1647" s="256"/>
      <c r="BK1647" s="256"/>
      <c r="BL1647" s="262"/>
      <c r="BM1647" s="262"/>
      <c r="BN1647" s="262"/>
      <c r="BO1647" s="262"/>
      <c r="BP1647" s="262"/>
      <c r="BQ1647" s="262"/>
      <c r="BR1647" s="270"/>
      <c r="BS1647" s="270"/>
      <c r="BT1647" s="270"/>
      <c r="BU1647" s="270"/>
      <c r="BV1647" s="270"/>
      <c r="BW1647" s="270"/>
      <c r="BX1647" s="256"/>
      <c r="BY1647" s="256"/>
      <c r="BZ1647" s="256"/>
      <c r="CA1647" s="267"/>
      <c r="CB1647" s="267"/>
      <c r="CC1647" s="274"/>
      <c r="CD1647" s="267"/>
      <c r="CE1647" s="267"/>
      <c r="CF1647" s="267"/>
      <c r="CG1647" s="267"/>
      <c r="CH1647" s="267"/>
      <c r="CI1647" s="267"/>
      <c r="CJ1647" s="267"/>
      <c r="CK1647" s="267"/>
      <c r="CL1647" s="265"/>
      <c r="CM1647" s="272"/>
      <c r="CN1647" s="264"/>
      <c r="CO1647" s="125"/>
      <c r="CP1647" s="226"/>
      <c r="CQ1647" s="226"/>
      <c r="CR1647" s="226"/>
      <c r="CS1647" s="113"/>
      <c r="CT1647" s="113"/>
      <c r="CU1647" s="113"/>
      <c r="CV1647" s="113"/>
      <c r="CW1647" s="113"/>
      <c r="CX1647" s="113"/>
      <c r="CY1647" s="113"/>
      <c r="CZ1647" s="113"/>
      <c r="DA1647" s="113"/>
    </row>
    <row r="1648" spans="1:105" s="70" customFormat="1" ht="15" customHeight="1">
      <c r="A1648" s="229"/>
      <c r="B1648" s="679"/>
      <c r="C1648" s="682"/>
      <c r="D1648" s="238"/>
      <c r="E1648" s="238"/>
      <c r="F1648" s="245" t="s">
        <v>83</v>
      </c>
      <c r="G1648" s="246"/>
      <c r="H1648" s="82"/>
      <c r="I1648" s="82"/>
      <c r="J1648" s="82"/>
      <c r="K1648" s="82"/>
      <c r="L1648" s="82"/>
      <c r="M1648" s="82"/>
      <c r="N1648" s="82"/>
      <c r="O1648" s="82"/>
      <c r="P1648" s="82"/>
      <c r="Q1648" s="82"/>
      <c r="R1648" s="82"/>
      <c r="S1648" s="82"/>
      <c r="T1648" s="82"/>
      <c r="U1648" s="82"/>
      <c r="V1648" s="82"/>
      <c r="W1648" s="82"/>
      <c r="X1648" s="82"/>
      <c r="Y1648" s="82"/>
      <c r="Z1648" s="82"/>
      <c r="AA1648" s="82"/>
      <c r="AB1648" s="82"/>
      <c r="AC1648" s="35"/>
      <c r="AD1648" s="35"/>
      <c r="AE1648" s="35"/>
      <c r="AF1648" s="35"/>
      <c r="AG1648" s="35"/>
      <c r="AH1648" s="35"/>
      <c r="AI1648" s="35"/>
      <c r="AJ1648" s="35"/>
      <c r="AK1648" s="35"/>
      <c r="AL1648" s="35"/>
      <c r="AM1648" s="241"/>
      <c r="AN1648" s="241"/>
      <c r="AO1648" s="241"/>
      <c r="AP1648" s="241"/>
      <c r="AQ1648" s="241"/>
      <c r="AR1648" s="241"/>
      <c r="AS1648" s="241"/>
      <c r="AT1648" s="257"/>
      <c r="AU1648" s="257"/>
      <c r="AV1648" s="260"/>
      <c r="AW1648" s="260"/>
      <c r="AX1648" s="257"/>
      <c r="AY1648" s="257"/>
      <c r="AZ1648" s="257"/>
      <c r="BA1648" s="257"/>
      <c r="BB1648" s="257"/>
      <c r="BC1648" s="257"/>
      <c r="BD1648" s="257"/>
      <c r="BE1648" s="257"/>
      <c r="BF1648" s="257"/>
      <c r="BG1648" s="257"/>
      <c r="BH1648" s="257"/>
      <c r="BI1648" s="257"/>
      <c r="BJ1648" s="257"/>
      <c r="BK1648" s="257"/>
      <c r="BL1648" s="263"/>
      <c r="BM1648" s="263"/>
      <c r="BN1648" s="263"/>
      <c r="BO1648" s="263"/>
      <c r="BP1648" s="263"/>
      <c r="BQ1648" s="263"/>
      <c r="BR1648" s="271"/>
      <c r="BS1648" s="271"/>
      <c r="BT1648" s="271"/>
      <c r="BU1648" s="271"/>
      <c r="BV1648" s="271"/>
      <c r="BW1648" s="271"/>
      <c r="BX1648" s="257"/>
      <c r="BY1648" s="257"/>
      <c r="BZ1648" s="257"/>
      <c r="CA1648" s="268"/>
      <c r="CB1648" s="268"/>
      <c r="CC1648" s="275"/>
      <c r="CD1648" s="268"/>
      <c r="CE1648" s="268"/>
      <c r="CF1648" s="268"/>
      <c r="CG1648" s="268"/>
      <c r="CH1648" s="268"/>
      <c r="CI1648" s="268"/>
      <c r="CJ1648" s="268"/>
      <c r="CK1648" s="268"/>
      <c r="CL1648" s="265"/>
      <c r="CM1648" s="272"/>
      <c r="CN1648" s="264"/>
      <c r="CO1648" s="125"/>
      <c r="CP1648" s="226"/>
      <c r="CQ1648" s="226"/>
      <c r="CR1648" s="226"/>
      <c r="CS1648" s="113"/>
      <c r="CT1648" s="113"/>
      <c r="CU1648" s="113"/>
      <c r="CV1648" s="113"/>
      <c r="CW1648" s="113"/>
      <c r="CX1648" s="113"/>
      <c r="CY1648" s="113"/>
      <c r="CZ1648" s="113"/>
      <c r="DA1648" s="113"/>
    </row>
    <row r="1649" spans="1:105" s="70" customFormat="1" ht="15" customHeight="1">
      <c r="A1649" s="227">
        <f t="shared" si="611"/>
        <v>204</v>
      </c>
      <c r="B1649" s="426" t="s">
        <v>235</v>
      </c>
      <c r="C1649" s="429" t="s">
        <v>236</v>
      </c>
      <c r="D1649" s="236" t="s">
        <v>1293</v>
      </c>
      <c r="E1649" s="236" t="s">
        <v>1283</v>
      </c>
      <c r="F1649" s="253" t="s">
        <v>80</v>
      </c>
      <c r="G1649" s="254"/>
      <c r="H1649" s="82" t="s">
        <v>69</v>
      </c>
      <c r="I1649" s="82"/>
      <c r="J1649" s="82" t="s">
        <v>61</v>
      </c>
      <c r="K1649" s="82" t="s">
        <v>61</v>
      </c>
      <c r="L1649" s="82" t="s">
        <v>61</v>
      </c>
      <c r="M1649" s="82" t="s">
        <v>61</v>
      </c>
      <c r="N1649" s="82" t="s">
        <v>61</v>
      </c>
      <c r="O1649" s="82"/>
      <c r="P1649" s="82" t="s">
        <v>61</v>
      </c>
      <c r="Q1649" s="82" t="s">
        <v>61</v>
      </c>
      <c r="R1649" s="82" t="s">
        <v>61</v>
      </c>
      <c r="S1649" s="82" t="s">
        <v>61</v>
      </c>
      <c r="T1649" s="82" t="s">
        <v>61</v>
      </c>
      <c r="U1649" s="82" t="s">
        <v>61</v>
      </c>
      <c r="V1649" s="82"/>
      <c r="W1649" s="82" t="s">
        <v>60</v>
      </c>
      <c r="X1649" s="82" t="s">
        <v>60</v>
      </c>
      <c r="Y1649" s="82" t="s">
        <v>60</v>
      </c>
      <c r="Z1649" s="82" t="s">
        <v>60</v>
      </c>
      <c r="AA1649" s="82" t="s">
        <v>60</v>
      </c>
      <c r="AB1649" s="82" t="s">
        <v>60</v>
      </c>
      <c r="AC1649" s="82"/>
      <c r="AD1649" s="82" t="s">
        <v>60</v>
      </c>
      <c r="AE1649" s="82" t="s">
        <v>60</v>
      </c>
      <c r="AF1649" s="82" t="s">
        <v>60</v>
      </c>
      <c r="AG1649" s="82" t="s">
        <v>60</v>
      </c>
      <c r="AH1649" s="82" t="s">
        <v>60</v>
      </c>
      <c r="AI1649" s="82" t="s">
        <v>1471</v>
      </c>
      <c r="AJ1649" s="82"/>
      <c r="AK1649" s="82" t="s">
        <v>61</v>
      </c>
      <c r="AL1649" s="82" t="s">
        <v>61</v>
      </c>
      <c r="AM1649" s="239">
        <f>COUNTIF(H1649:AL1649,"PH")+COUNTIF(H1649:AL1649,"PH/L")+COUNTIF(H1649:AL1649,"PM")</f>
        <v>0</v>
      </c>
      <c r="AN1649" s="239">
        <f>COUNTIF(H1649:AL1649,"PD")+COUNTIF(H1649:AL1649,"PDD")+COUNTIF(H1649:AL1649,"P/DS")/2+COUNTIF(H1649:AL1649,"PMD")</f>
        <v>0</v>
      </c>
      <c r="AO1649" s="239">
        <f>COUNTIF(H1649:AL1649,"PN")+COUNTIF(H1649:AL1649,"P/NS")/2+COUNTIF(H1649:AL1649,"PH")+COUNTIF(H1649:AL1649,"PH/F")/2+COUNTIF(H1649:AL1649,"PH/L")/2+COUNTIF(H1649:AL1649,"PM")</f>
        <v>0</v>
      </c>
      <c r="AP1649" s="239">
        <f>COUNTIF(H1649:AL1649,"BH")+COUNTIF(H1649:AL1649,"AL/BL")+COUNTIF(H1649:AL1649,"UL/BL")+COUNTIF(H1649:AL1649,"BM")</f>
        <v>0</v>
      </c>
      <c r="AQ1649" s="239">
        <f>COUNTIF(H1649:AL1649,"DS")+COUNTIF(H1649:AL1649,"AL/DS")/2+COUNTIF(H1649:AL1649,"UL/DS")/2+COUNTIF(H1649:AL1649,"CT")+COUNTIF(H1649:AL1649,"MD")</f>
        <v>11.5</v>
      </c>
      <c r="AR1649" s="239">
        <f>COUNTIF(H1649:AL1649,"NS")+COUNTIF(H1649:AL1649,"AL/NS")/2+COUNTIF(H1649:AL1649,"UL/NS")/2+COUNTIF(H1649:AL1649,"BH")+COUNTIF(H1649:AL1649,"AL/BF")/2+COUNTIF(H1649:AL1649,"AL/BL")/2+COUNTIF(H1649:AL1649,"UL/BL")/2+COUNTIF(H1649:AL1649,"UL/BF")/2+COUNTIF(H1649:AL1649,"BM")</f>
        <v>13</v>
      </c>
      <c r="AS1649" s="239">
        <f>COUNTIF(H1649:AL1649,"AL")+COUNTIF(H1649:AL1649,"AL/DS")/2+COUNTIF(H1649:AL1649,"AL/NS")/2+COUNTIF(H1649:AL1649,"NH")+COUNTIF(H1649:AL1649,"SL")+COUNTIF(H1649:AL1649,"NHD")+COUNTIF(H1649:AL1649,"B")+COUNTIF(H1649:AL1649,"HL")+COUNTIF(H1649:AL1649,"AL/BF")/2+COUNTIF(H1649:AL1649,"AL/BL")/2</f>
        <v>1</v>
      </c>
      <c r="AT1649" s="255">
        <f>COUNTIF(H1649:AL1649,"PD")+COUNTIF(H1649:AL1649,"PN")+COUNTIF(H1649:AL1649,"P/DS")/2+COUNTIF(H1649:AL1649,"P/NS")/2+COUNTIF(H1649:AL1649,"DS")+COUNTIF(H1649:AL1649,"NS")+COUNTIF(H1649:AL1649,"AL")+COUNTIF(H1649:AL1649,"AL/DS")+COUNTIF(H1649:AL1649,"AL/NS")+COUNTIF(H1649:AL1649,"NH")+COUNTIF(H1649:AL1649,"SL")+COUNTIF(H1649:AL1649,"UL/DS")/2+COUNTIF(H1649:AL1649,"UL/NS")/2+COUNTIF(H1649:AL1649,"CT")+COUNTIF(H1649:AL1649,"NHD")+COUNTIF(H1649:AL1649,"PDD")+COUNTIF(H1649:AL1649,"B")+COUNTIF(H1649:AL1649,"HL")+COUNTIF(H1649:AL1649,"PH")+COUNTIF(H1649:AL1649,"BH")+COUNTIF(H1649:AL1649,"AL/BF")+COUNTIF(H1649:AL1649,"AL/BL")+COUNTIF(H1649:AL1649,"UL/BF")/2+COUNTIF(H1649:AL1649,"UL/BL")/2+COUNTIF(H1649:AL1649,"PH/F")/2+COUNTIF(H1649:AL1649,"PH/L")/2+COUNTIF(H1649:AL1649,"MD")+COUNTIF(H1649:AL1649,"PMD")+COUNTIF(H1649:AL1649,"PM")+COUNTIF(H1649:AL1649,"BM")</f>
        <v>25.5</v>
      </c>
      <c r="AU1649" s="255">
        <f>COUNTIF(H1649:AL1649,"P/DS")/2+COUNTIF(H1649:AL1649,"P/NS")/2+COUNTIF(H1649:AL1649,"IL")+COUNTIF(H1649:AL1649,"NL")+COUNTIF(H1649:AL1649,"UL")+COUNTIF(H1649:AL1649,"UL/DS")/2+COUNTIF(H1649:AL1649,"UL/NS")/2+COUNTIF(H1649:AL1649,"KT")+COUNTIF(H1649:AL1649,"UL/BF")/2+COUNTIF(H1649:AL1649,"UL/BL")/2+COUNTIF(H1649:AL1649,"PH/F")/2+COUNTIF(H1649:AL1649,"PH/L")/2+COUNTIF(H1649:AL1649,"NB")</f>
        <v>0.5</v>
      </c>
      <c r="AV1649" s="258">
        <f>COUNTIF(H1649:AL1649,"PN")+COUNTIF(H1649:AL1649,"TVD")+COUNTIF(H1649:AL1649,"PH")+COUNTIF(H1649:AL1649,"PM")+COUNTIF(H1649:AL1649,"PDD")-COUNTIFS(H1649:AL1649,"PN",H1656:AL1656,"&gt;=3")-COUNTIFS(H1649:AL1649,"PM",H1656:AL1656,"&gt;=3")</f>
        <v>0</v>
      </c>
      <c r="AW1649" s="258">
        <f>COUNTIF(H1649:AL1649,"NS")+COUNTIF(H1649:AL1649,"D")+COUNTIF(H1649:AL1649,"BH")+COUNTIF(H1649:AL1649,"NHD")+COUNTIF(H1649:AL1649,"BM")-COUNTIFS(H1649:AL1649,"NS",H1656:AL1656,"&gt;=3")-COUNTIFS(H1649:AL1649,"BH",H1656:AL1656,"&gt;=3")-COUNTIFS(H1649:AL1649,"BM",H1656:AL1656,"&gt;=3")</f>
        <v>13</v>
      </c>
      <c r="AX1649" s="255">
        <f>COUNTIF(H1649:AL1649,"AL")+COUNTIF(H1649:AL1649,"AL/DS")/2+COUNTIF(H1649:AL1649,"AL/NS")/2+COUNTIF(H1649:AL1649,"AL/BF")+COUNTIF(H1649:AL1649,"AL/BL")/2</f>
        <v>0</v>
      </c>
      <c r="AY1649" s="255">
        <f>COUNTIF(H1649:AL1649,"SL")</f>
        <v>0</v>
      </c>
      <c r="AZ1649" s="255">
        <f>COUNTIF(H1649:AL1649,"NH")</f>
        <v>1</v>
      </c>
      <c r="BA1649" s="255">
        <f>COUNTIF(H1649:AL1649,"HL")</f>
        <v>0</v>
      </c>
      <c r="BB1649" s="255">
        <f>COUNTIF(G1649:AL1649,"P/DS")/2+COUNTIF(G1649:AL1649,"P/NS")/2+COUNTIF(G1649:AL1649,"UL")+COUNTIF(G1649:AL1649,"UL/DS")/2+COUNTIF(G1649:AL1649,"UL/NS")/2+COUNTIF(G1649:AL1649,"UL/BL")/2+COUNTIF(G1649:AL1649,"UL/BF")/2+COUNTIF(G1649:AL1649,"PH/F")/2+COUNTIF(G1649:AL1649,"PH/L")/2</f>
        <v>0.5</v>
      </c>
      <c r="BC1649" s="255">
        <f>COUNTIF(H1649:AL1649,"NB")</f>
        <v>0</v>
      </c>
      <c r="BD1649" s="255">
        <f>COUNTIF(H1649:AL1649,"NL")</f>
        <v>0</v>
      </c>
      <c r="BE1649" s="255">
        <f>COUNTIF(H1649:AL1649,"IL")</f>
        <v>0</v>
      </c>
      <c r="BF1649" s="255">
        <f>COUNTIF(H1649:AL1649,"KT")</f>
        <v>0</v>
      </c>
      <c r="BG1649" s="255">
        <f>COUNTIF(H1649:AL1649,"L70")</f>
        <v>0</v>
      </c>
      <c r="BH1649" s="255">
        <f>COUNTIF(H1649:AL1649,"MD")</f>
        <v>0</v>
      </c>
      <c r="BI1649" s="255">
        <f>COUNTIF(H1649:AL1649,"PMD")</f>
        <v>0</v>
      </c>
      <c r="BJ1649" s="255">
        <f>COUNTIF(H1649:AL1649,"PM")</f>
        <v>0</v>
      </c>
      <c r="BK1649" s="255">
        <f>COUNTIF(H1649:AL1649,"BM")</f>
        <v>0</v>
      </c>
      <c r="BL1649" s="261">
        <f>SUMIF(H1649:AL1649,"PD",H1650:AL1650)+SUMIF(H1649:AL1649,"PN",H1650:AL1650)+SUMIF(H1649:AL1649,"P/DS",H1650:AL1650)+SUMIF(H1649:AL1649,"PN/F",H1650:AL1650)+SUMIF(H1649:AL1649,"PN/L",H1650:AL1650)+SUMIF(H1649:AL1649,"TV",H1650:AL1650)+SUMIF(H1649:AL1649,"TVD",H1650:AL1650)+SUMIF(H1649:AL1649,"PDD",H1650:AL1650)</f>
        <v>0</v>
      </c>
      <c r="BM1649" s="261">
        <f>SUMIF(H1649:AL1649,"PD",H1651:AL1651)+SUMIF(H1649:AL1649,"PN",H1651:AL1651)+SUMIF(H1649:AL1649,"P/DS",H1651:AL1651)+SUMIF(H1649:AL1649,"PN/F",H1651:AL1651)+SUMIF(H1649:AL1649,"PN/L",H1651:AL1651)+SUMIF(H1649:AL1649,"TV",H1651:AL1651)+SUMIF(H1649:AL1649,"TVD",H1651:AL1651)+SUMIF(H1649:AL1649,"PDD",H1651:AL1651)+SUMIF(H1649:AL1649,"PMD",H1651:AL1651)</f>
        <v>0</v>
      </c>
      <c r="BN1649" s="261">
        <f>SUMIF(H1649:AL1649,"PD",H1652:AL1652)+SUMIF(H1649:AL1649,"PN",H1652:AL1652)+SUMIF(H1649:AL1649,"P/DS",H1652:AL1652)+SUMIF(H1649:AL1649,"PN/F",H1652:AL1652)+SUMIF(H1649:AL1649,"PN/L",H1652:AL1652)+SUMIF(H1649:AL1649,"TV",H1652:AL1652)+SUMIF(H1649:AL1649,"TVD",H1652:AL1652)</f>
        <v>0</v>
      </c>
      <c r="BO1649" s="261">
        <f>SUMIF(H1649:AL1649,"PD",H1653:AL1653)+SUMIF(H1649:AL1649,"PN",H1653:AL1653)+SUMIF(H1649:AL1649,"P/DS",H1653:AL1653)+SUMIF(H1649:AL1649,"PN/F",H1653:AL1653)+SUMIF(H1649:AL1649,"PN/L",H1653:AL1653)+SUMIF(H1649:AL1649,"TV",H1653:AL1653)+SUMIF(H1649:AL1649,"TVD",H1653:AL1653)</f>
        <v>0</v>
      </c>
      <c r="BP1649" s="261">
        <f>SUMIF(H1649:AL1649,"PD",H1654:AL1654)+SUMIF(H1649:AL1649,"PN",H1654:AL1654)+SUMIF(H1649:AL1649,"P/DS",H1654:AL1654)+SUMIF(H1649:AL1649,"PN/F",H1654:AL1654)+SUMIF(H1649:AL1649,"PN/L",H1654:AL1654)+SUMIF(H1649:AL1649,"TV",H1654:AL1654)+SUMIF(H1649:AL1649,"TVD",H1654:AL1654)+SUMIF(H1649:AL1649,"PDD",H1654:AL1654)+SUMIF(H1649:AL1649,"PH",H1654:AL1654)+SUMIF(H1649:AL1649,"PM",H1654:AL1654)</f>
        <v>0</v>
      </c>
      <c r="BQ1649" s="261">
        <f>SUMIF(H1649:AL1649,"PD",H1655:AL1655)+SUMIF(H1649:AL1649,"PN",H1655:AL1655)+SUMIF(H1649:AL1649,"P/DS",H1655:AL1655)+SUMIF(H1649:AL1649,"PN/F",H1655:AL1655)+SUMIF(H1649:AL1649,"PN/L",H1655:AL1655)+SUMIF(H1649:AL1649,"TV",H1655:AL1655)+SUMIF(H1649:AL1649,"TVD",H1655:AL1655)+SUMIF(H1649:AL1649,"PDD",H1655:AL1655)+SUMIF(H1649:AL1649,"PH",H1655:AL1655)+SUMIF(H1649:AL1649,"PM",H1655:AL1655)</f>
        <v>0</v>
      </c>
      <c r="BR1649" s="269">
        <f>SUM(H1650:AL1650)-BL1649</f>
        <v>18</v>
      </c>
      <c r="BS1649" s="269">
        <f>SUM(H1651:AL1651)-BM1649</f>
        <v>4.5</v>
      </c>
      <c r="BT1649" s="269">
        <f>SUM(H1652:AL1652)-BN1649</f>
        <v>0</v>
      </c>
      <c r="BU1649" s="269">
        <f>SUM(H1653:AL1653)-BO1649</f>
        <v>0</v>
      </c>
      <c r="BV1649" s="269">
        <f>SUM(H1654:AL1654)-BP1649</f>
        <v>0</v>
      </c>
      <c r="BW1649" s="269">
        <f>SUM(H1655:AL1655)-BQ1649</f>
        <v>0</v>
      </c>
      <c r="BX1649" s="255">
        <f>SUMIF(H1649:AL1649,"PD",H1656:AL1656)+SUMIF(H1649:AL1649,"PN",H1656:AL1656)+SUMIF(H1649:AL1649,"P/DS",H1656:AL1656)+SUMIF(H1649:AL1649,"PN/F",H1656:AL1656)+SUMIF(H1649:AL1649,"PN/L",H1656:AL1656)</f>
        <v>0</v>
      </c>
      <c r="BY1649" s="255">
        <f>SUM(H1656:AL1656)-BX1649</f>
        <v>0</v>
      </c>
      <c r="BZ1649" s="255">
        <f t="shared" ref="BZ1649" si="614">+SUM(BL1649:BW1656)</f>
        <v>22.5</v>
      </c>
      <c r="CA1649" s="266">
        <f>(COUNTIFS(H1649:AL1649,"PD",H1650:AL1650,"&gt;=2"))*0.5-IF(CN1649="VP",COUNTIFS($H$16:$AL$16,"SAT",H1649:AL1649,"PD",H1650:AL1650,"&gt;=2"))*0.5</f>
        <v>0</v>
      </c>
      <c r="CB1649" s="266">
        <f>(COUNTIFS(H1649:AL1649,"PN",H1651:AL1651,"&gt;=0.5",H1650:AL1650,"&gt;=1.5"))*0.5+COUNTIFS(H1649:AL1649,"PDD",H1651:AL1651,"&gt;=0.5",H1650:AL1650,"&gt;=1.5")*0.5</f>
        <v>0</v>
      </c>
      <c r="CC1649" s="273">
        <f>(COUNTIFS(H1649:AL1649,"TV",H1651:AL1651,"&gt;=10"))*0.5+(COUNTIFS(H1649:AL1649,"PMD",H1651:AL1651,"&gt;=2"))*0.5</f>
        <v>0</v>
      </c>
      <c r="CD1649" s="266">
        <f>(COUNTIFS(H1649:AL1649,"TVD",H1653:AL1653,"&gt;=6.5",H1651:AL1651,"&gt;=3.5"))*0.5</f>
        <v>0</v>
      </c>
      <c r="CE1649" s="266">
        <f>(COUNTIFS(H1649:AL1649,"PD",H1654:AL1654,"&gt;=10"))*0.5</f>
        <v>0</v>
      </c>
      <c r="CF1649" s="266">
        <f>(COUNTIFS(H1649:AL1649,"PDD",H1654:AL1654,"&gt;=3.5",H1655:AL1655,"&gt;=6.5")+COUNTIFS(H1649:AL1649,"PH",H1655:AL1655,"&gt;=0.5",H1654:AL1654,"&gt;=1.5")+COUNTIFS(H1649:AL1649,"PM",H1655:AL1655,"&gt;=0.5",H1654:AL1654,"&gt;=1.5"))*0.5</f>
        <v>0</v>
      </c>
      <c r="CG1649" s="266">
        <f>(COUNTIFS(H1649:AL1649,"DS",H1650:AL1650,"&gt;=2")+COUNTIFS(H1649:AL1649,"AL/DS",H1650:AL1650,"&gt;=2"))*0.5-IF(CN1649="VP",COUNTIFS($H$16:$AL$16,"SAT",H1649:AL1649,"DS",H1650:AL1650,"&gt;=2"))*0.5</f>
        <v>0</v>
      </c>
      <c r="CH1649" s="266">
        <f>(COUNTIFS(H1649:AL1649,"NS",H1651:AL1651,"&gt;=0.5",H1650:AL1650,"&gt;=1.5")+COUNTIFS(H1649:AL1649,"AL/NS",H1651:AL1651,"&gt;=0.5",H1650:AL1650,"&gt;=1.5")+COUNTIFS(H1649:AL1649,"NHD",H1651:AL1651,"&gt;=4.5",H1654:AL1654,"&gt;=2",H1650:AL1650,"&gt;=1.5"))*0.5</f>
        <v>4.5</v>
      </c>
      <c r="CI1649" s="266">
        <f>(COUNTIF(H1651:AL1651,"&gt;=10")+COUNTIFS(H1649:AL1649,"MD",H1651:AL1651,"&gt;=2")-COUNTIFS(H1649:AL1649,"TV",H1651:AL1651,"&gt;=10"))*0.5</f>
        <v>0</v>
      </c>
      <c r="CJ1649" s="266">
        <f>(COUNTIFS(H1649:AL1649,"D",H1653:AL1653,"&gt;=6.5",H1651:AL1651,"&gt;=3.5"))*0.5</f>
        <v>0</v>
      </c>
      <c r="CK1649" s="266">
        <f>(COUNTIF(H1654:AL1654,"&gt;=10")-COUNTIFS(H1649:AL1649,"PD",H1654:AL1654,"&gt;=10"))*0.5</f>
        <v>0</v>
      </c>
      <c r="CL1649" s="265">
        <f>(COUNTIFS(H1649:AL1649,"NHD",H1654:AL1654,"&gt;=3.5",H1655:AL1655,"&gt;=6.5")+COUNTIFS(H1649:AL1649,"BH",H1654:AL1654,"&gt;=1.5",H1655:AL1655,"&gt;=0.5")+COUNTIFS(H1649:AL1649,"BM",H1654:AL1654,"&gt;=1.5",H1655:AL1655,"&gt;=0.5")+COUNTIFS(H1649:AL1649,"D",H1654:AL1654,"&gt;=1.5",H1655:AL1655,"&gt;=0.5"))*0.5</f>
        <v>0</v>
      </c>
      <c r="CM1649" s="272"/>
      <c r="CN1649" s="264" t="s">
        <v>723</v>
      </c>
      <c r="CO1649" s="125">
        <f t="shared" ref="CO1649" si="615">+AM1649+AN1649+AO1649+AP1649+AQ1649+AR1649+AS1649+AU1649+BG1649</f>
        <v>26</v>
      </c>
      <c r="CP1649" s="225">
        <f>+SUM(I1650:I1655)-I1656</f>
        <v>0</v>
      </c>
      <c r="CQ1649" s="225">
        <f>+SUM(J1650:J1655)-J1656</f>
        <v>2.5</v>
      </c>
      <c r="CR1649" s="225">
        <f>+SUM(K1650:K1655)-K1656</f>
        <v>2.5</v>
      </c>
      <c r="CS1649" s="113"/>
      <c r="CT1649" s="113"/>
      <c r="CU1649" s="113"/>
      <c r="CV1649" s="113"/>
      <c r="CW1649" s="113"/>
      <c r="CX1649" s="113"/>
      <c r="CY1649" s="113"/>
      <c r="CZ1649" s="113"/>
      <c r="DA1649" s="113"/>
    </row>
    <row r="1650" spans="1:105" s="70" customFormat="1" ht="15" customHeight="1">
      <c r="A1650" s="228"/>
      <c r="B1650" s="427"/>
      <c r="C1650" s="430"/>
      <c r="D1650" s="237"/>
      <c r="E1650" s="237"/>
      <c r="F1650" s="242" t="s">
        <v>82</v>
      </c>
      <c r="G1650" s="71">
        <v>1.5</v>
      </c>
      <c r="H1650" s="83"/>
      <c r="I1650" s="83"/>
      <c r="J1650" s="83">
        <v>2</v>
      </c>
      <c r="K1650" s="83">
        <v>2</v>
      </c>
      <c r="L1650" s="83">
        <v>2</v>
      </c>
      <c r="M1650" s="83">
        <v>2</v>
      </c>
      <c r="N1650" s="83">
        <v>2</v>
      </c>
      <c r="O1650" s="83"/>
      <c r="P1650" s="83">
        <v>2</v>
      </c>
      <c r="Q1650" s="83">
        <v>2</v>
      </c>
      <c r="R1650" s="83">
        <v>2</v>
      </c>
      <c r="S1650" s="83">
        <v>2</v>
      </c>
      <c r="T1650" s="83"/>
      <c r="U1650" s="83"/>
      <c r="V1650" s="83"/>
      <c r="W1650" s="83"/>
      <c r="X1650" s="83"/>
      <c r="Y1650" s="83"/>
      <c r="Z1650" s="83"/>
      <c r="AA1650" s="83"/>
      <c r="AB1650" s="83"/>
      <c r="AC1650" s="79"/>
      <c r="AD1650" s="79"/>
      <c r="AE1650" s="79"/>
      <c r="AF1650" s="79"/>
      <c r="AG1650" s="79"/>
      <c r="AH1650" s="79"/>
      <c r="AI1650" s="79"/>
      <c r="AJ1650" s="79"/>
      <c r="AK1650" s="79"/>
      <c r="AL1650" s="79"/>
      <c r="AM1650" s="240"/>
      <c r="AN1650" s="240"/>
      <c r="AO1650" s="240"/>
      <c r="AP1650" s="240"/>
      <c r="AQ1650" s="240"/>
      <c r="AR1650" s="240"/>
      <c r="AS1650" s="240"/>
      <c r="AT1650" s="256"/>
      <c r="AU1650" s="256"/>
      <c r="AV1650" s="259"/>
      <c r="AW1650" s="259"/>
      <c r="AX1650" s="256"/>
      <c r="AY1650" s="256"/>
      <c r="AZ1650" s="256"/>
      <c r="BA1650" s="256"/>
      <c r="BB1650" s="256"/>
      <c r="BC1650" s="256"/>
      <c r="BD1650" s="256"/>
      <c r="BE1650" s="256"/>
      <c r="BF1650" s="256"/>
      <c r="BG1650" s="256"/>
      <c r="BH1650" s="256"/>
      <c r="BI1650" s="256"/>
      <c r="BJ1650" s="256"/>
      <c r="BK1650" s="256"/>
      <c r="BL1650" s="262"/>
      <c r="BM1650" s="262"/>
      <c r="BN1650" s="262"/>
      <c r="BO1650" s="262"/>
      <c r="BP1650" s="262"/>
      <c r="BQ1650" s="262"/>
      <c r="BR1650" s="270"/>
      <c r="BS1650" s="270"/>
      <c r="BT1650" s="270"/>
      <c r="BU1650" s="270"/>
      <c r="BV1650" s="270"/>
      <c r="BW1650" s="270"/>
      <c r="BX1650" s="256"/>
      <c r="BY1650" s="256"/>
      <c r="BZ1650" s="256"/>
      <c r="CA1650" s="267"/>
      <c r="CB1650" s="267"/>
      <c r="CC1650" s="274"/>
      <c r="CD1650" s="267"/>
      <c r="CE1650" s="267"/>
      <c r="CF1650" s="267"/>
      <c r="CG1650" s="267"/>
      <c r="CH1650" s="267"/>
      <c r="CI1650" s="267"/>
      <c r="CJ1650" s="267"/>
      <c r="CK1650" s="267"/>
      <c r="CL1650" s="265"/>
      <c r="CM1650" s="272"/>
      <c r="CN1650" s="264"/>
      <c r="CO1650" s="125"/>
      <c r="CP1650" s="226"/>
      <c r="CQ1650" s="226"/>
      <c r="CR1650" s="226"/>
      <c r="CS1650" s="113"/>
      <c r="CT1650" s="113"/>
      <c r="CU1650" s="113"/>
      <c r="CV1650" s="113"/>
      <c r="CW1650" s="113"/>
      <c r="CX1650" s="113"/>
      <c r="CY1650" s="113"/>
      <c r="CZ1650" s="113"/>
      <c r="DA1650" s="113"/>
    </row>
    <row r="1651" spans="1:105" s="70" customFormat="1" ht="15" customHeight="1">
      <c r="A1651" s="228"/>
      <c r="B1651" s="427"/>
      <c r="C1651" s="430"/>
      <c r="D1651" s="237"/>
      <c r="E1651" s="237"/>
      <c r="F1651" s="243"/>
      <c r="G1651" s="72">
        <v>2</v>
      </c>
      <c r="H1651" s="84"/>
      <c r="I1651" s="84"/>
      <c r="J1651" s="84">
        <v>0.5</v>
      </c>
      <c r="K1651" s="84">
        <v>0.5</v>
      </c>
      <c r="L1651" s="83">
        <v>0.5</v>
      </c>
      <c r="M1651" s="84">
        <v>0.5</v>
      </c>
      <c r="N1651" s="84">
        <v>0.5</v>
      </c>
      <c r="O1651" s="84"/>
      <c r="P1651" s="84">
        <v>0.5</v>
      </c>
      <c r="Q1651" s="84">
        <v>0.5</v>
      </c>
      <c r="R1651" s="84">
        <v>0.5</v>
      </c>
      <c r="S1651" s="84">
        <v>0.5</v>
      </c>
      <c r="T1651" s="84"/>
      <c r="U1651" s="84"/>
      <c r="V1651" s="84"/>
      <c r="W1651" s="84"/>
      <c r="X1651" s="84"/>
      <c r="Y1651" s="84"/>
      <c r="Z1651" s="84"/>
      <c r="AA1651" s="84"/>
      <c r="AB1651" s="84"/>
      <c r="AC1651" s="80"/>
      <c r="AD1651" s="80"/>
      <c r="AE1651" s="80"/>
      <c r="AF1651" s="80"/>
      <c r="AG1651" s="80"/>
      <c r="AH1651" s="80"/>
      <c r="AI1651" s="80"/>
      <c r="AJ1651" s="80"/>
      <c r="AK1651" s="80"/>
      <c r="AL1651" s="80"/>
      <c r="AM1651" s="240"/>
      <c r="AN1651" s="240"/>
      <c r="AO1651" s="240"/>
      <c r="AP1651" s="240"/>
      <c r="AQ1651" s="240"/>
      <c r="AR1651" s="240"/>
      <c r="AS1651" s="240"/>
      <c r="AT1651" s="256"/>
      <c r="AU1651" s="256"/>
      <c r="AV1651" s="259"/>
      <c r="AW1651" s="259"/>
      <c r="AX1651" s="256"/>
      <c r="AY1651" s="256"/>
      <c r="AZ1651" s="256"/>
      <c r="BA1651" s="256"/>
      <c r="BB1651" s="256"/>
      <c r="BC1651" s="256"/>
      <c r="BD1651" s="256"/>
      <c r="BE1651" s="256"/>
      <c r="BF1651" s="256"/>
      <c r="BG1651" s="256"/>
      <c r="BH1651" s="256"/>
      <c r="BI1651" s="256"/>
      <c r="BJ1651" s="256"/>
      <c r="BK1651" s="256"/>
      <c r="BL1651" s="262"/>
      <c r="BM1651" s="262"/>
      <c r="BN1651" s="262"/>
      <c r="BO1651" s="262"/>
      <c r="BP1651" s="262"/>
      <c r="BQ1651" s="262"/>
      <c r="BR1651" s="270"/>
      <c r="BS1651" s="270"/>
      <c r="BT1651" s="270"/>
      <c r="BU1651" s="270"/>
      <c r="BV1651" s="270"/>
      <c r="BW1651" s="270"/>
      <c r="BX1651" s="256"/>
      <c r="BY1651" s="256"/>
      <c r="BZ1651" s="256"/>
      <c r="CA1651" s="267"/>
      <c r="CB1651" s="267"/>
      <c r="CC1651" s="274"/>
      <c r="CD1651" s="267"/>
      <c r="CE1651" s="267"/>
      <c r="CF1651" s="267"/>
      <c r="CG1651" s="267"/>
      <c r="CH1651" s="267"/>
      <c r="CI1651" s="267"/>
      <c r="CJ1651" s="267"/>
      <c r="CK1651" s="267"/>
      <c r="CL1651" s="265"/>
      <c r="CM1651" s="272"/>
      <c r="CN1651" s="264"/>
      <c r="CO1651" s="125"/>
      <c r="CP1651" s="226"/>
      <c r="CQ1651" s="226"/>
      <c r="CR1651" s="226"/>
      <c r="CS1651" s="113"/>
      <c r="CT1651" s="113"/>
      <c r="CU1651" s="113"/>
      <c r="CV1651" s="113"/>
      <c r="CW1651" s="113"/>
      <c r="CX1651" s="113"/>
      <c r="CY1651" s="113"/>
      <c r="CZ1651" s="113"/>
      <c r="DA1651" s="113"/>
    </row>
    <row r="1652" spans="1:105" s="70" customFormat="1" ht="15" customHeight="1">
      <c r="A1652" s="228"/>
      <c r="B1652" s="427"/>
      <c r="C1652" s="430"/>
      <c r="D1652" s="237"/>
      <c r="E1652" s="237"/>
      <c r="F1652" s="243"/>
      <c r="G1652" s="72">
        <v>2.1</v>
      </c>
      <c r="H1652" s="84"/>
      <c r="I1652" s="84"/>
      <c r="J1652" s="84"/>
      <c r="K1652" s="84"/>
      <c r="L1652" s="84"/>
      <c r="M1652" s="84"/>
      <c r="N1652" s="84"/>
      <c r="O1652" s="84"/>
      <c r="P1652" s="84"/>
      <c r="Q1652" s="84"/>
      <c r="R1652" s="84"/>
      <c r="S1652" s="84"/>
      <c r="T1652" s="84"/>
      <c r="U1652" s="84"/>
      <c r="V1652" s="84"/>
      <c r="W1652" s="84"/>
      <c r="X1652" s="84"/>
      <c r="Y1652" s="84"/>
      <c r="Z1652" s="84"/>
      <c r="AA1652" s="84"/>
      <c r="AB1652" s="84"/>
      <c r="AC1652" s="80"/>
      <c r="AD1652" s="80"/>
      <c r="AE1652" s="80"/>
      <c r="AF1652" s="80"/>
      <c r="AG1652" s="80"/>
      <c r="AH1652" s="80"/>
      <c r="AI1652" s="80"/>
      <c r="AJ1652" s="80"/>
      <c r="AK1652" s="80"/>
      <c r="AL1652" s="80"/>
      <c r="AM1652" s="240"/>
      <c r="AN1652" s="240"/>
      <c r="AO1652" s="240"/>
      <c r="AP1652" s="240"/>
      <c r="AQ1652" s="240"/>
      <c r="AR1652" s="240"/>
      <c r="AS1652" s="240"/>
      <c r="AT1652" s="256"/>
      <c r="AU1652" s="256"/>
      <c r="AV1652" s="259"/>
      <c r="AW1652" s="259"/>
      <c r="AX1652" s="256"/>
      <c r="AY1652" s="256"/>
      <c r="AZ1652" s="256"/>
      <c r="BA1652" s="256"/>
      <c r="BB1652" s="256"/>
      <c r="BC1652" s="256"/>
      <c r="BD1652" s="256"/>
      <c r="BE1652" s="256"/>
      <c r="BF1652" s="256"/>
      <c r="BG1652" s="256"/>
      <c r="BH1652" s="256"/>
      <c r="BI1652" s="256"/>
      <c r="BJ1652" s="256"/>
      <c r="BK1652" s="256"/>
      <c r="BL1652" s="262"/>
      <c r="BM1652" s="262"/>
      <c r="BN1652" s="262"/>
      <c r="BO1652" s="262"/>
      <c r="BP1652" s="262"/>
      <c r="BQ1652" s="262"/>
      <c r="BR1652" s="270"/>
      <c r="BS1652" s="270"/>
      <c r="BT1652" s="270"/>
      <c r="BU1652" s="270"/>
      <c r="BV1652" s="270"/>
      <c r="BW1652" s="270"/>
      <c r="BX1652" s="256"/>
      <c r="BY1652" s="256"/>
      <c r="BZ1652" s="256"/>
      <c r="CA1652" s="267"/>
      <c r="CB1652" s="267"/>
      <c r="CC1652" s="274"/>
      <c r="CD1652" s="267"/>
      <c r="CE1652" s="267"/>
      <c r="CF1652" s="267"/>
      <c r="CG1652" s="267"/>
      <c r="CH1652" s="267"/>
      <c r="CI1652" s="267"/>
      <c r="CJ1652" s="267"/>
      <c r="CK1652" s="267"/>
      <c r="CL1652" s="265"/>
      <c r="CM1652" s="272"/>
      <c r="CN1652" s="264"/>
      <c r="CO1652" s="125"/>
      <c r="CP1652" s="226"/>
      <c r="CQ1652" s="226"/>
      <c r="CR1652" s="226"/>
      <c r="CS1652" s="113"/>
      <c r="CT1652" s="113"/>
      <c r="CU1652" s="113"/>
      <c r="CV1652" s="113"/>
      <c r="CW1652" s="113"/>
      <c r="CX1652" s="113"/>
      <c r="CY1652" s="113"/>
      <c r="CZ1652" s="113"/>
      <c r="DA1652" s="113"/>
    </row>
    <row r="1653" spans="1:105" s="70" customFormat="1" ht="15" customHeight="1">
      <c r="A1653" s="228"/>
      <c r="B1653" s="427"/>
      <c r="C1653" s="430"/>
      <c r="D1653" s="237"/>
      <c r="E1653" s="237"/>
      <c r="F1653" s="243"/>
      <c r="G1653" s="72">
        <v>2.7</v>
      </c>
      <c r="H1653" s="84"/>
      <c r="I1653" s="84"/>
      <c r="J1653" s="84"/>
      <c r="K1653" s="84"/>
      <c r="L1653" s="84"/>
      <c r="M1653" s="84"/>
      <c r="N1653" s="84"/>
      <c r="O1653" s="84"/>
      <c r="P1653" s="84"/>
      <c r="Q1653" s="84"/>
      <c r="R1653" s="84"/>
      <c r="S1653" s="84"/>
      <c r="T1653" s="84"/>
      <c r="U1653" s="84"/>
      <c r="V1653" s="84"/>
      <c r="W1653" s="84"/>
      <c r="X1653" s="84"/>
      <c r="Y1653" s="84"/>
      <c r="Z1653" s="84"/>
      <c r="AA1653" s="84"/>
      <c r="AB1653" s="84"/>
      <c r="AC1653" s="80"/>
      <c r="AD1653" s="80"/>
      <c r="AE1653" s="80"/>
      <c r="AF1653" s="80"/>
      <c r="AG1653" s="80"/>
      <c r="AH1653" s="80"/>
      <c r="AI1653" s="80"/>
      <c r="AJ1653" s="80"/>
      <c r="AK1653" s="80"/>
      <c r="AL1653" s="80"/>
      <c r="AM1653" s="240"/>
      <c r="AN1653" s="240"/>
      <c r="AO1653" s="240"/>
      <c r="AP1653" s="240"/>
      <c r="AQ1653" s="240"/>
      <c r="AR1653" s="240"/>
      <c r="AS1653" s="240"/>
      <c r="AT1653" s="256"/>
      <c r="AU1653" s="256"/>
      <c r="AV1653" s="259"/>
      <c r="AW1653" s="259"/>
      <c r="AX1653" s="256"/>
      <c r="AY1653" s="256"/>
      <c r="AZ1653" s="256"/>
      <c r="BA1653" s="256"/>
      <c r="BB1653" s="256"/>
      <c r="BC1653" s="256"/>
      <c r="BD1653" s="256"/>
      <c r="BE1653" s="256"/>
      <c r="BF1653" s="256"/>
      <c r="BG1653" s="256"/>
      <c r="BH1653" s="256"/>
      <c r="BI1653" s="256"/>
      <c r="BJ1653" s="256"/>
      <c r="BK1653" s="256"/>
      <c r="BL1653" s="262"/>
      <c r="BM1653" s="262"/>
      <c r="BN1653" s="262"/>
      <c r="BO1653" s="262"/>
      <c r="BP1653" s="262"/>
      <c r="BQ1653" s="262"/>
      <c r="BR1653" s="270"/>
      <c r="BS1653" s="270"/>
      <c r="BT1653" s="270"/>
      <c r="BU1653" s="270"/>
      <c r="BV1653" s="270"/>
      <c r="BW1653" s="270"/>
      <c r="BX1653" s="256"/>
      <c r="BY1653" s="256"/>
      <c r="BZ1653" s="256"/>
      <c r="CA1653" s="267"/>
      <c r="CB1653" s="267"/>
      <c r="CC1653" s="274"/>
      <c r="CD1653" s="267"/>
      <c r="CE1653" s="267"/>
      <c r="CF1653" s="267"/>
      <c r="CG1653" s="267"/>
      <c r="CH1653" s="267"/>
      <c r="CI1653" s="267"/>
      <c r="CJ1653" s="267"/>
      <c r="CK1653" s="267"/>
      <c r="CL1653" s="265"/>
      <c r="CM1653" s="272"/>
      <c r="CN1653" s="264"/>
      <c r="CO1653" s="125"/>
      <c r="CP1653" s="226"/>
      <c r="CQ1653" s="226"/>
      <c r="CR1653" s="226"/>
      <c r="CS1653" s="113"/>
      <c r="CT1653" s="113"/>
      <c r="CU1653" s="113"/>
      <c r="CV1653" s="113"/>
      <c r="CW1653" s="113"/>
      <c r="CX1653" s="113"/>
      <c r="CY1653" s="113"/>
      <c r="CZ1653" s="113"/>
      <c r="DA1653" s="113"/>
    </row>
    <row r="1654" spans="1:105" s="70" customFormat="1" ht="15" customHeight="1">
      <c r="A1654" s="228"/>
      <c r="B1654" s="427"/>
      <c r="C1654" s="430"/>
      <c r="D1654" s="237"/>
      <c r="E1654" s="237"/>
      <c r="F1654" s="243"/>
      <c r="G1654" s="72">
        <v>3</v>
      </c>
      <c r="H1654" s="84"/>
      <c r="I1654" s="84"/>
      <c r="J1654" s="84"/>
      <c r="K1654" s="84"/>
      <c r="L1654" s="84"/>
      <c r="M1654" s="84"/>
      <c r="N1654" s="84"/>
      <c r="O1654" s="84"/>
      <c r="P1654" s="84"/>
      <c r="Q1654" s="84"/>
      <c r="R1654" s="84"/>
      <c r="S1654" s="84"/>
      <c r="T1654" s="84"/>
      <c r="U1654" s="84"/>
      <c r="V1654" s="84"/>
      <c r="W1654" s="84"/>
      <c r="X1654" s="84"/>
      <c r="Y1654" s="84"/>
      <c r="Z1654" s="84"/>
      <c r="AA1654" s="84"/>
      <c r="AB1654" s="84"/>
      <c r="AC1654" s="80"/>
      <c r="AD1654" s="80"/>
      <c r="AE1654" s="80"/>
      <c r="AF1654" s="80"/>
      <c r="AG1654" s="80"/>
      <c r="AH1654" s="80"/>
      <c r="AI1654" s="80"/>
      <c r="AJ1654" s="80"/>
      <c r="AK1654" s="80"/>
      <c r="AL1654" s="80"/>
      <c r="AM1654" s="240"/>
      <c r="AN1654" s="240"/>
      <c r="AO1654" s="240"/>
      <c r="AP1654" s="240"/>
      <c r="AQ1654" s="240"/>
      <c r="AR1654" s="240"/>
      <c r="AS1654" s="240"/>
      <c r="AT1654" s="256"/>
      <c r="AU1654" s="256"/>
      <c r="AV1654" s="259"/>
      <c r="AW1654" s="259"/>
      <c r="AX1654" s="256"/>
      <c r="AY1654" s="256"/>
      <c r="AZ1654" s="256"/>
      <c r="BA1654" s="256"/>
      <c r="BB1654" s="256"/>
      <c r="BC1654" s="256"/>
      <c r="BD1654" s="256"/>
      <c r="BE1654" s="256"/>
      <c r="BF1654" s="256"/>
      <c r="BG1654" s="256"/>
      <c r="BH1654" s="256"/>
      <c r="BI1654" s="256"/>
      <c r="BJ1654" s="256"/>
      <c r="BK1654" s="256"/>
      <c r="BL1654" s="262"/>
      <c r="BM1654" s="262"/>
      <c r="BN1654" s="262"/>
      <c r="BO1654" s="262"/>
      <c r="BP1654" s="262"/>
      <c r="BQ1654" s="262"/>
      <c r="BR1654" s="270"/>
      <c r="BS1654" s="270"/>
      <c r="BT1654" s="270"/>
      <c r="BU1654" s="270"/>
      <c r="BV1654" s="270"/>
      <c r="BW1654" s="270"/>
      <c r="BX1654" s="256"/>
      <c r="BY1654" s="256"/>
      <c r="BZ1654" s="256"/>
      <c r="CA1654" s="267"/>
      <c r="CB1654" s="267"/>
      <c r="CC1654" s="274"/>
      <c r="CD1654" s="267"/>
      <c r="CE1654" s="267"/>
      <c r="CF1654" s="267"/>
      <c r="CG1654" s="267"/>
      <c r="CH1654" s="267"/>
      <c r="CI1654" s="267"/>
      <c r="CJ1654" s="267"/>
      <c r="CK1654" s="267"/>
      <c r="CL1654" s="265"/>
      <c r="CM1654" s="272"/>
      <c r="CN1654" s="264"/>
      <c r="CO1654" s="125"/>
      <c r="CP1654" s="226"/>
      <c r="CQ1654" s="226"/>
      <c r="CR1654" s="226"/>
      <c r="CS1654" s="113"/>
      <c r="CT1654" s="113"/>
      <c r="CU1654" s="113"/>
      <c r="CV1654" s="113"/>
      <c r="CW1654" s="113"/>
      <c r="CX1654" s="113"/>
      <c r="CY1654" s="113"/>
      <c r="CZ1654" s="113"/>
      <c r="DA1654" s="113"/>
    </row>
    <row r="1655" spans="1:105" s="70" customFormat="1" ht="15" customHeight="1">
      <c r="A1655" s="228"/>
      <c r="B1655" s="427"/>
      <c r="C1655" s="430"/>
      <c r="D1655" s="237"/>
      <c r="E1655" s="237"/>
      <c r="F1655" s="244"/>
      <c r="G1655" s="73">
        <v>3.9</v>
      </c>
      <c r="H1655" s="85"/>
      <c r="I1655" s="85"/>
      <c r="J1655" s="85"/>
      <c r="K1655" s="85"/>
      <c r="L1655" s="85"/>
      <c r="M1655" s="85"/>
      <c r="N1655" s="85"/>
      <c r="O1655" s="85"/>
      <c r="P1655" s="85"/>
      <c r="Q1655" s="85"/>
      <c r="R1655" s="85"/>
      <c r="S1655" s="85"/>
      <c r="T1655" s="85"/>
      <c r="U1655" s="85"/>
      <c r="V1655" s="85"/>
      <c r="W1655" s="85"/>
      <c r="X1655" s="85"/>
      <c r="Y1655" s="85"/>
      <c r="Z1655" s="85"/>
      <c r="AA1655" s="85"/>
      <c r="AB1655" s="85"/>
      <c r="AC1655" s="81"/>
      <c r="AD1655" s="81"/>
      <c r="AE1655" s="81"/>
      <c r="AF1655" s="81"/>
      <c r="AG1655" s="81"/>
      <c r="AH1655" s="81"/>
      <c r="AI1655" s="81"/>
      <c r="AJ1655" s="81"/>
      <c r="AK1655" s="81"/>
      <c r="AL1655" s="81"/>
      <c r="AM1655" s="240"/>
      <c r="AN1655" s="240"/>
      <c r="AO1655" s="240"/>
      <c r="AP1655" s="240"/>
      <c r="AQ1655" s="240"/>
      <c r="AR1655" s="240"/>
      <c r="AS1655" s="240"/>
      <c r="AT1655" s="256"/>
      <c r="AU1655" s="256"/>
      <c r="AV1655" s="259"/>
      <c r="AW1655" s="259"/>
      <c r="AX1655" s="256"/>
      <c r="AY1655" s="256"/>
      <c r="AZ1655" s="256"/>
      <c r="BA1655" s="256"/>
      <c r="BB1655" s="256"/>
      <c r="BC1655" s="256"/>
      <c r="BD1655" s="256"/>
      <c r="BE1655" s="256"/>
      <c r="BF1655" s="256"/>
      <c r="BG1655" s="256"/>
      <c r="BH1655" s="256"/>
      <c r="BI1655" s="256"/>
      <c r="BJ1655" s="256"/>
      <c r="BK1655" s="256"/>
      <c r="BL1655" s="262"/>
      <c r="BM1655" s="262"/>
      <c r="BN1655" s="262"/>
      <c r="BO1655" s="262"/>
      <c r="BP1655" s="262"/>
      <c r="BQ1655" s="262"/>
      <c r="BR1655" s="270"/>
      <c r="BS1655" s="270"/>
      <c r="BT1655" s="270"/>
      <c r="BU1655" s="270"/>
      <c r="BV1655" s="270"/>
      <c r="BW1655" s="270"/>
      <c r="BX1655" s="256"/>
      <c r="BY1655" s="256"/>
      <c r="BZ1655" s="256"/>
      <c r="CA1655" s="267"/>
      <c r="CB1655" s="267"/>
      <c r="CC1655" s="274"/>
      <c r="CD1655" s="267"/>
      <c r="CE1655" s="267"/>
      <c r="CF1655" s="267"/>
      <c r="CG1655" s="267"/>
      <c r="CH1655" s="267"/>
      <c r="CI1655" s="267"/>
      <c r="CJ1655" s="267"/>
      <c r="CK1655" s="267"/>
      <c r="CL1655" s="265"/>
      <c r="CM1655" s="272"/>
      <c r="CN1655" s="264"/>
      <c r="CO1655" s="125"/>
      <c r="CP1655" s="226"/>
      <c r="CQ1655" s="226"/>
      <c r="CR1655" s="226"/>
      <c r="CS1655" s="113"/>
      <c r="CT1655" s="113"/>
      <c r="CU1655" s="113"/>
      <c r="CV1655" s="113"/>
      <c r="CW1655" s="113"/>
      <c r="CX1655" s="113"/>
      <c r="CY1655" s="113"/>
      <c r="CZ1655" s="113"/>
      <c r="DA1655" s="113"/>
    </row>
    <row r="1656" spans="1:105" s="70" customFormat="1" ht="15" customHeight="1">
      <c r="A1656" s="229"/>
      <c r="B1656" s="428"/>
      <c r="C1656" s="431"/>
      <c r="D1656" s="238"/>
      <c r="E1656" s="238"/>
      <c r="F1656" s="245" t="s">
        <v>83</v>
      </c>
      <c r="G1656" s="246"/>
      <c r="H1656" s="82"/>
      <c r="I1656" s="82"/>
      <c r="J1656" s="82"/>
      <c r="K1656" s="82"/>
      <c r="L1656" s="82"/>
      <c r="M1656" s="82"/>
      <c r="N1656" s="82"/>
      <c r="O1656" s="82"/>
      <c r="P1656" s="82"/>
      <c r="Q1656" s="82"/>
      <c r="R1656" s="82"/>
      <c r="S1656" s="82"/>
      <c r="T1656" s="82"/>
      <c r="U1656" s="82"/>
      <c r="V1656" s="82"/>
      <c r="W1656" s="82"/>
      <c r="X1656" s="82"/>
      <c r="Y1656" s="82"/>
      <c r="Z1656" s="82"/>
      <c r="AA1656" s="82"/>
      <c r="AB1656" s="82"/>
      <c r="AC1656" s="35"/>
      <c r="AD1656" s="35"/>
      <c r="AE1656" s="35"/>
      <c r="AF1656" s="35"/>
      <c r="AG1656" s="35"/>
      <c r="AH1656" s="35"/>
      <c r="AI1656" s="35"/>
      <c r="AJ1656" s="35"/>
      <c r="AK1656" s="35"/>
      <c r="AL1656" s="35"/>
      <c r="AM1656" s="241"/>
      <c r="AN1656" s="241"/>
      <c r="AO1656" s="241"/>
      <c r="AP1656" s="241"/>
      <c r="AQ1656" s="241"/>
      <c r="AR1656" s="241"/>
      <c r="AS1656" s="241"/>
      <c r="AT1656" s="257"/>
      <c r="AU1656" s="257"/>
      <c r="AV1656" s="260"/>
      <c r="AW1656" s="260"/>
      <c r="AX1656" s="257"/>
      <c r="AY1656" s="257"/>
      <c r="AZ1656" s="257"/>
      <c r="BA1656" s="257"/>
      <c r="BB1656" s="257"/>
      <c r="BC1656" s="257"/>
      <c r="BD1656" s="257"/>
      <c r="BE1656" s="257"/>
      <c r="BF1656" s="257"/>
      <c r="BG1656" s="257"/>
      <c r="BH1656" s="257"/>
      <c r="BI1656" s="257"/>
      <c r="BJ1656" s="257"/>
      <c r="BK1656" s="257"/>
      <c r="BL1656" s="263"/>
      <c r="BM1656" s="263"/>
      <c r="BN1656" s="263"/>
      <c r="BO1656" s="263"/>
      <c r="BP1656" s="263"/>
      <c r="BQ1656" s="263"/>
      <c r="BR1656" s="271"/>
      <c r="BS1656" s="271"/>
      <c r="BT1656" s="271"/>
      <c r="BU1656" s="271"/>
      <c r="BV1656" s="271"/>
      <c r="BW1656" s="271"/>
      <c r="BX1656" s="257"/>
      <c r="BY1656" s="257"/>
      <c r="BZ1656" s="257"/>
      <c r="CA1656" s="268"/>
      <c r="CB1656" s="268"/>
      <c r="CC1656" s="275"/>
      <c r="CD1656" s="268"/>
      <c r="CE1656" s="268"/>
      <c r="CF1656" s="268"/>
      <c r="CG1656" s="268"/>
      <c r="CH1656" s="268"/>
      <c r="CI1656" s="268"/>
      <c r="CJ1656" s="268"/>
      <c r="CK1656" s="268"/>
      <c r="CL1656" s="265"/>
      <c r="CM1656" s="272"/>
      <c r="CN1656" s="264"/>
      <c r="CO1656" s="125"/>
      <c r="CP1656" s="226"/>
      <c r="CQ1656" s="226"/>
      <c r="CR1656" s="226"/>
      <c r="CS1656" s="113"/>
      <c r="CT1656" s="113"/>
      <c r="CU1656" s="113"/>
      <c r="CV1656" s="113"/>
      <c r="CW1656" s="113"/>
      <c r="CX1656" s="113"/>
      <c r="CY1656" s="113"/>
      <c r="CZ1656" s="113"/>
      <c r="DA1656" s="113"/>
    </row>
    <row r="1657" spans="1:105" s="70" customFormat="1" ht="15" customHeight="1">
      <c r="A1657" s="227">
        <f t="shared" si="611"/>
        <v>205</v>
      </c>
      <c r="B1657" s="426" t="s">
        <v>237</v>
      </c>
      <c r="C1657" s="429" t="s">
        <v>238</v>
      </c>
      <c r="D1657" s="236" t="s">
        <v>1294</v>
      </c>
      <c r="E1657" s="236" t="s">
        <v>1283</v>
      </c>
      <c r="F1657" s="253" t="s">
        <v>80</v>
      </c>
      <c r="G1657" s="254"/>
      <c r="H1657" s="82" t="s">
        <v>69</v>
      </c>
      <c r="I1657" s="82"/>
      <c r="J1657" s="82" t="s">
        <v>61</v>
      </c>
      <c r="K1657" s="82" t="s">
        <v>61</v>
      </c>
      <c r="L1657" s="82" t="s">
        <v>61</v>
      </c>
      <c r="M1657" s="82" t="s">
        <v>61</v>
      </c>
      <c r="N1657" s="82" t="s">
        <v>61</v>
      </c>
      <c r="O1657" s="82"/>
      <c r="P1657" s="82" t="s">
        <v>67</v>
      </c>
      <c r="Q1657" s="82" t="s">
        <v>81</v>
      </c>
      <c r="R1657" s="82" t="s">
        <v>71</v>
      </c>
      <c r="S1657" s="82" t="s">
        <v>73</v>
      </c>
      <c r="T1657" s="82" t="s">
        <v>73</v>
      </c>
      <c r="U1657" s="82" t="s">
        <v>73</v>
      </c>
      <c r="V1657" s="82"/>
      <c r="W1657" s="82" t="s">
        <v>73</v>
      </c>
      <c r="X1657" s="82" t="s">
        <v>73</v>
      </c>
      <c r="Y1657" s="82" t="s">
        <v>73</v>
      </c>
      <c r="Z1657" s="82" t="s">
        <v>60</v>
      </c>
      <c r="AA1657" s="82" t="s">
        <v>60</v>
      </c>
      <c r="AB1657" s="82" t="s">
        <v>60</v>
      </c>
      <c r="AC1657" s="82"/>
      <c r="AD1657" s="82" t="s">
        <v>60</v>
      </c>
      <c r="AE1657" s="82" t="s">
        <v>60</v>
      </c>
      <c r="AF1657" s="82" t="s">
        <v>60</v>
      </c>
      <c r="AG1657" s="82" t="s">
        <v>60</v>
      </c>
      <c r="AH1657" s="82" t="s">
        <v>60</v>
      </c>
      <c r="AI1657" s="82" t="s">
        <v>1471</v>
      </c>
      <c r="AJ1657" s="82"/>
      <c r="AK1657" s="82" t="s">
        <v>61</v>
      </c>
      <c r="AL1657" s="82" t="s">
        <v>61</v>
      </c>
      <c r="AM1657" s="239">
        <f>COUNTIF(H1657:AL1657,"PH")+COUNTIF(H1657:AL1657,"PH/L")+COUNTIF(H1657:AL1657,"PM")</f>
        <v>0</v>
      </c>
      <c r="AN1657" s="239">
        <f>COUNTIF(H1657:AL1657,"PD")+COUNTIF(H1657:AL1657,"PDD")+COUNTIF(H1657:AL1657,"P/DS")/2+COUNTIF(H1657:AL1657,"PMD")</f>
        <v>0</v>
      </c>
      <c r="AO1657" s="239">
        <f>COUNTIF(H1657:AL1657,"PN")+COUNTIF(H1657:AL1657,"P/NS")/2+COUNTIF(H1657:AL1657,"PH")+COUNTIF(H1657:AL1657,"PH/F")/2+COUNTIF(H1657:AL1657,"PH/L")/2+COUNTIF(H1657:AL1657,"PM")</f>
        <v>0</v>
      </c>
      <c r="AP1657" s="239">
        <f>COUNTIF(H1657:AL1657,"BH")+COUNTIF(H1657:AL1657,"AL/BL")+COUNTIF(H1657:AL1657,"UL/BL")+COUNTIF(H1657:AL1657,"BM")</f>
        <v>0</v>
      </c>
      <c r="AQ1657" s="239">
        <f>COUNTIF(H1657:AL1657,"DS")+COUNTIF(H1657:AL1657,"AL/DS")/2+COUNTIF(H1657:AL1657,"UL/DS")/2+COUNTIF(H1657:AL1657,"CT")+COUNTIF(H1657:AL1657,"MD")</f>
        <v>9</v>
      </c>
      <c r="AR1657" s="239">
        <f>COUNTIF(H1657:AL1657,"NS")+COUNTIF(H1657:AL1657,"AL/NS")/2+COUNTIF(H1657:AL1657,"UL/NS")/2+COUNTIF(H1657:AL1657,"BH")+COUNTIF(H1657:AL1657,"AL/BF")/2+COUNTIF(H1657:AL1657,"AL/BL")/2+COUNTIF(H1657:AL1657,"UL/BL")/2+COUNTIF(H1657:AL1657,"UL/BF")/2+COUNTIF(H1657:AL1657,"BM")</f>
        <v>7</v>
      </c>
      <c r="AS1657" s="239">
        <f>COUNTIF(H1657:AL1657,"AL")+COUNTIF(H1657:AL1657,"AL/DS")/2+COUNTIF(H1657:AL1657,"AL/NS")/2+COUNTIF(H1657:AL1657,"NH")+COUNTIF(H1657:AL1657,"SL")+COUNTIF(H1657:AL1657,"NHD")+COUNTIF(H1657:AL1657,"B")+COUNTIF(H1657:AL1657,"HL")+COUNTIF(H1657:AL1657,"AL/BF")/2+COUNTIF(H1657:AL1657,"AL/BL")/2</f>
        <v>2.5</v>
      </c>
      <c r="AT1657" s="255">
        <f>COUNTIF(H1657:AL1657,"PD")+COUNTIF(H1657:AL1657,"PN")+COUNTIF(H1657:AL1657,"P/DS")/2+COUNTIF(H1657:AL1657,"P/NS")/2+COUNTIF(H1657:AL1657,"DS")+COUNTIF(H1657:AL1657,"NS")+COUNTIF(H1657:AL1657,"AL")+COUNTIF(H1657:AL1657,"AL/DS")+COUNTIF(H1657:AL1657,"AL/NS")+COUNTIF(H1657:AL1657,"NH")+COUNTIF(H1657:AL1657,"SL")+COUNTIF(H1657:AL1657,"UL/DS")/2+COUNTIF(H1657:AL1657,"UL/NS")/2+COUNTIF(H1657:AL1657,"CT")+COUNTIF(H1657:AL1657,"NHD")+COUNTIF(H1657:AL1657,"PDD")+COUNTIF(H1657:AL1657,"B")+COUNTIF(H1657:AL1657,"HL")+COUNTIF(H1657:AL1657,"PH")+COUNTIF(H1657:AL1657,"BH")+COUNTIF(H1657:AL1657,"AL/BF")+COUNTIF(H1657:AL1657,"AL/BL")+COUNTIF(H1657:AL1657,"UL/BF")/2+COUNTIF(H1657:AL1657,"UL/BL")/2+COUNTIF(H1657:AL1657,"PH/F")/2+COUNTIF(H1657:AL1657,"PH/L")/2+COUNTIF(H1657:AL1657,"MD")+COUNTIF(H1657:AL1657,"PMD")+COUNTIF(H1657:AL1657,"PM")+COUNTIF(H1657:AL1657,"BM")</f>
        <v>18.5</v>
      </c>
      <c r="AU1657" s="255">
        <f>COUNTIF(H1657:AL1657,"P/DS")/2+COUNTIF(H1657:AL1657,"P/NS")/2+COUNTIF(H1657:AL1657,"IL")+COUNTIF(H1657:AL1657,"NL")+COUNTIF(H1657:AL1657,"UL")+COUNTIF(H1657:AL1657,"UL/DS")/2+COUNTIF(H1657:AL1657,"UL/NS")/2+COUNTIF(H1657:AL1657,"KT")+COUNTIF(H1657:AL1657,"UL/BF")/2+COUNTIF(H1657:AL1657,"UL/BL")/2+COUNTIF(H1657:AL1657,"PH/F")/2+COUNTIF(H1657:AL1657,"PH/L")/2+COUNTIF(H1657:AL1657,"NB")</f>
        <v>7.5</v>
      </c>
      <c r="AV1657" s="258">
        <f>COUNTIF(H1657:AL1657,"PN")+COUNTIF(H1657:AL1657,"TVD")+COUNTIF(H1657:AL1657,"PH")+COUNTIF(H1657:AL1657,"PM")+COUNTIF(H1657:AL1657,"PDD")-COUNTIFS(H1657:AL1657,"PN",H1664:AL1664,"&gt;=3")-COUNTIFS(H1657:AL1657,"PM",H1664:AL1664,"&gt;=3")</f>
        <v>0</v>
      </c>
      <c r="AW1657" s="258">
        <f>COUNTIF(H1657:AL1657,"NS")+COUNTIF(H1657:AL1657,"D")+COUNTIF(H1657:AL1657,"BH")+COUNTIF(H1657:AL1657,"NHD")+COUNTIF(H1657:AL1657,"BM")-COUNTIFS(H1657:AL1657,"NS",H1664:AL1664,"&gt;=3")-COUNTIFS(H1657:AL1657,"BH",H1664:AL1664,"&gt;=3")-COUNTIFS(H1657:AL1657,"BM",H1664:AL1664,"&gt;=3")</f>
        <v>7</v>
      </c>
      <c r="AX1657" s="255">
        <f>COUNTIF(H1657:AL1657,"AL")+COUNTIF(H1657:AL1657,"AL/DS")/2+COUNTIF(H1657:AL1657,"AL/NS")/2+COUNTIF(H1657:AL1657,"AL/BF")+COUNTIF(H1657:AL1657,"AL/BL")/2</f>
        <v>1.5</v>
      </c>
      <c r="AY1657" s="255">
        <f>COUNTIF(H1657:AL1657,"SL")</f>
        <v>0</v>
      </c>
      <c r="AZ1657" s="255">
        <f>COUNTIF(H1657:AL1657,"NH")</f>
        <v>1</v>
      </c>
      <c r="BA1657" s="255">
        <f>COUNTIF(H1657:AL1657,"HL")</f>
        <v>0</v>
      </c>
      <c r="BB1657" s="255">
        <f>COUNTIF(G1657:AL1657,"P/DS")/2+COUNTIF(G1657:AL1657,"P/NS")/2+COUNTIF(G1657:AL1657,"UL")+COUNTIF(G1657:AL1657,"UL/DS")/2+COUNTIF(G1657:AL1657,"UL/NS")/2+COUNTIF(G1657:AL1657,"UL/BL")/2+COUNTIF(G1657:AL1657,"UL/BF")/2+COUNTIF(G1657:AL1657,"PH/F")/2+COUNTIF(G1657:AL1657,"PH/L")/2</f>
        <v>1.5</v>
      </c>
      <c r="BC1657" s="255">
        <f>COUNTIF(H1657:AL1657,"NB")</f>
        <v>0</v>
      </c>
      <c r="BD1657" s="255">
        <f>COUNTIF(H1657:AL1657,"NL")</f>
        <v>0</v>
      </c>
      <c r="BE1657" s="255">
        <f>COUNTIF(H1657:AL1657,"IL")</f>
        <v>6</v>
      </c>
      <c r="BF1657" s="255">
        <f>COUNTIF(H1657:AL1657,"KT")</f>
        <v>0</v>
      </c>
      <c r="BG1657" s="255">
        <f>COUNTIF(H1657:AL1657,"L70")</f>
        <v>0</v>
      </c>
      <c r="BH1657" s="255">
        <f>COUNTIF(H1657:AL1657,"MD")</f>
        <v>0</v>
      </c>
      <c r="BI1657" s="255">
        <f>COUNTIF(H1657:AL1657,"PMD")</f>
        <v>0</v>
      </c>
      <c r="BJ1657" s="255">
        <f>COUNTIF(H1657:AL1657,"PM")</f>
        <v>0</v>
      </c>
      <c r="BK1657" s="255">
        <f>COUNTIF(H1657:AL1657,"BM")</f>
        <v>0</v>
      </c>
      <c r="BL1657" s="261">
        <f>SUMIF(H1657:AL1657,"PD",H1658:AL1658)+SUMIF(H1657:AL1657,"PN",H1658:AL1658)+SUMIF(H1657:AL1657,"P/DS",H1658:AL1658)+SUMIF(H1657:AL1657,"PN/F",H1658:AL1658)+SUMIF(H1657:AL1657,"PN/L",H1658:AL1658)+SUMIF(H1657:AL1657,"TV",H1658:AL1658)+SUMIF(H1657:AL1657,"TVD",H1658:AL1658)+SUMIF(H1657:AL1657,"PDD",H1658:AL1658)</f>
        <v>0</v>
      </c>
      <c r="BM1657" s="261">
        <f>SUMIF(H1657:AL1657,"PD",H1659:AL1659)+SUMIF(H1657:AL1657,"PN",H1659:AL1659)+SUMIF(H1657:AL1657,"P/DS",H1659:AL1659)+SUMIF(H1657:AL1657,"PN/F",H1659:AL1659)+SUMIF(H1657:AL1657,"PN/L",H1659:AL1659)+SUMIF(H1657:AL1657,"TV",H1659:AL1659)+SUMIF(H1657:AL1657,"TVD",H1659:AL1659)+SUMIF(H1657:AL1657,"PDD",H1659:AL1659)+SUMIF(H1657:AL1657,"PMD",H1659:AL1659)</f>
        <v>0</v>
      </c>
      <c r="BN1657" s="261">
        <f>SUMIF(H1657:AL1657,"PD",H1660:AL1660)+SUMIF(H1657:AL1657,"PN",H1660:AL1660)+SUMIF(H1657:AL1657,"P/DS",H1660:AL1660)+SUMIF(H1657:AL1657,"PN/F",H1660:AL1660)+SUMIF(H1657:AL1657,"PN/L",H1660:AL1660)+SUMIF(H1657:AL1657,"TV",H1660:AL1660)+SUMIF(H1657:AL1657,"TVD",H1660:AL1660)</f>
        <v>0</v>
      </c>
      <c r="BO1657" s="261">
        <f>SUMIF(H1657:AL1657,"PD",H1661:AL1661)+SUMIF(H1657:AL1657,"PN",H1661:AL1661)+SUMIF(H1657:AL1657,"P/DS",H1661:AL1661)+SUMIF(H1657:AL1657,"PN/F",H1661:AL1661)+SUMIF(H1657:AL1657,"PN/L",H1661:AL1661)+SUMIF(H1657:AL1657,"TV",H1661:AL1661)+SUMIF(H1657:AL1657,"TVD",H1661:AL1661)</f>
        <v>0</v>
      </c>
      <c r="BP1657" s="261">
        <f>SUMIF(H1657:AL1657,"PD",H1662:AL1662)+SUMIF(H1657:AL1657,"PN",H1662:AL1662)+SUMIF(H1657:AL1657,"P/DS",H1662:AL1662)+SUMIF(H1657:AL1657,"PN/F",H1662:AL1662)+SUMIF(H1657:AL1657,"PN/L",H1662:AL1662)+SUMIF(H1657:AL1657,"TV",H1662:AL1662)+SUMIF(H1657:AL1657,"TVD",H1662:AL1662)+SUMIF(H1657:AL1657,"PDD",H1662:AL1662)+SUMIF(H1657:AL1657,"PH",H1662:AL1662)+SUMIF(H1657:AL1657,"PM",H1662:AL1662)</f>
        <v>0</v>
      </c>
      <c r="BQ1657" s="261">
        <f>SUMIF(H1657:AL1657,"PD",H1663:AL1663)+SUMIF(H1657:AL1657,"PN",H1663:AL1663)+SUMIF(H1657:AL1657,"P/DS",H1663:AL1663)+SUMIF(H1657:AL1657,"PN/F",H1663:AL1663)+SUMIF(H1657:AL1657,"PN/L",H1663:AL1663)+SUMIF(H1657:AL1657,"TV",H1663:AL1663)+SUMIF(H1657:AL1657,"TVD",H1663:AL1663)+SUMIF(H1657:AL1657,"PDD",H1663:AL1663)+SUMIF(H1657:AL1657,"PH",H1663:AL1663)+SUMIF(H1657:AL1657,"PM",H1663:AL1663)</f>
        <v>0</v>
      </c>
      <c r="BR1657" s="269">
        <f>SUM(H1658:AL1658)-BL1657</f>
        <v>10</v>
      </c>
      <c r="BS1657" s="269">
        <f>SUM(H1659:AL1659)-BM1657</f>
        <v>2.5</v>
      </c>
      <c r="BT1657" s="269">
        <f>SUM(H1660:AL1660)-BN1657</f>
        <v>0</v>
      </c>
      <c r="BU1657" s="269">
        <f>SUM(H1661:AL1661)-BO1657</f>
        <v>0</v>
      </c>
      <c r="BV1657" s="269">
        <f>SUM(H1662:AL1662)-BP1657</f>
        <v>0</v>
      </c>
      <c r="BW1657" s="269">
        <f>SUM(H1663:AL1663)-BQ1657</f>
        <v>0</v>
      </c>
      <c r="BX1657" s="255">
        <f>SUMIF(H1657:AL1657,"PD",H1664:AL1664)+SUMIF(H1657:AL1657,"PN",H1664:AL1664)+SUMIF(H1657:AL1657,"P/DS",H1664:AL1664)+SUMIF(H1657:AL1657,"PN/F",H1664:AL1664)+SUMIF(H1657:AL1657,"PN/L",H1664:AL1664)</f>
        <v>0</v>
      </c>
      <c r="BY1657" s="255">
        <f>SUM(H1664:AL1664)-BX1657</f>
        <v>3</v>
      </c>
      <c r="BZ1657" s="255">
        <f t="shared" ref="BZ1657" si="616">+SUM(BL1657:BW1664)</f>
        <v>12.5</v>
      </c>
      <c r="CA1657" s="266">
        <f>(COUNTIFS(H1657:AL1657,"PD",H1658:AL1658,"&gt;=2"))*0.5-IF(CN1657="VP",COUNTIFS($H$16:$AL$16,"SAT",H1657:AL1657,"PD",H1658:AL1658,"&gt;=2"))*0.5</f>
        <v>0</v>
      </c>
      <c r="CB1657" s="266">
        <f>(COUNTIFS(H1657:AL1657,"PN",H1659:AL1659,"&gt;=0.5",H1658:AL1658,"&gt;=1.5"))*0.5+COUNTIFS(H1657:AL1657,"PDD",H1659:AL1659,"&gt;=0.5",H1658:AL1658,"&gt;=1.5")*0.5</f>
        <v>0</v>
      </c>
      <c r="CC1657" s="273">
        <f>(COUNTIFS(H1657:AL1657,"TV",H1659:AL1659,"&gt;=10"))*0.5+(COUNTIFS(H1657:AL1657,"PMD",H1659:AL1659,"&gt;=2"))*0.5</f>
        <v>0</v>
      </c>
      <c r="CD1657" s="266">
        <f>(COUNTIFS(H1657:AL1657,"TVD",H1661:AL1661,"&gt;=6.5",H1659:AL1659,"&gt;=3.5"))*0.5</f>
        <v>0</v>
      </c>
      <c r="CE1657" s="266">
        <f>(COUNTIFS(H1657:AL1657,"PD",H1662:AL1662,"&gt;=10"))*0.5</f>
        <v>0</v>
      </c>
      <c r="CF1657" s="266">
        <f>(COUNTIFS(H1657:AL1657,"PDD",H1662:AL1662,"&gt;=3.5",H1663:AL1663,"&gt;=6.5")+COUNTIFS(H1657:AL1657,"PH",H1663:AL1663,"&gt;=0.5",H1662:AL1662,"&gt;=1.5")+COUNTIFS(H1657:AL1657,"PM",H1663:AL1663,"&gt;=0.5",H1662:AL1662,"&gt;=1.5"))*0.5</f>
        <v>0</v>
      </c>
      <c r="CG1657" s="266">
        <f>(COUNTIFS(H1657:AL1657,"DS",H1658:AL1658,"&gt;=2")+COUNTIFS(H1657:AL1657,"AL/DS",H1658:AL1658,"&gt;=2"))*0.5-IF(CN1657="VP",COUNTIFS($H$16:$AL$16,"SAT",H1657:AL1657,"DS",H1658:AL1658,"&gt;=2"))*0.5</f>
        <v>0</v>
      </c>
      <c r="CH1657" s="266">
        <f>(COUNTIFS(H1657:AL1657,"NS",H1659:AL1659,"&gt;=0.5",H1658:AL1658,"&gt;=1.5")+COUNTIFS(H1657:AL1657,"AL/NS",H1659:AL1659,"&gt;=0.5",H1658:AL1658,"&gt;=1.5")+COUNTIFS(H1657:AL1657,"NHD",H1659:AL1659,"&gt;=4.5",H1662:AL1662,"&gt;=2",H1658:AL1658,"&gt;=1.5"))*0.5</f>
        <v>2.5</v>
      </c>
      <c r="CI1657" s="266">
        <f>(COUNTIF(H1659:AL1659,"&gt;=10")+COUNTIFS(H1657:AL1657,"MD",H1659:AL1659,"&gt;=2")-COUNTIFS(H1657:AL1657,"TV",H1659:AL1659,"&gt;=10"))*0.5</f>
        <v>0</v>
      </c>
      <c r="CJ1657" s="266">
        <f>(COUNTIFS(H1657:AL1657,"D",H1661:AL1661,"&gt;=6.5",H1659:AL1659,"&gt;=3.5"))*0.5</f>
        <v>0</v>
      </c>
      <c r="CK1657" s="266">
        <f>(COUNTIF(H1662:AL1662,"&gt;=10")-COUNTIFS(H1657:AL1657,"PD",H1662:AL1662,"&gt;=10"))*0.5</f>
        <v>0</v>
      </c>
      <c r="CL1657" s="265">
        <f>(COUNTIFS(H1657:AL1657,"NHD",H1662:AL1662,"&gt;=3.5",H1663:AL1663,"&gt;=6.5")+COUNTIFS(H1657:AL1657,"BH",H1662:AL1662,"&gt;=1.5",H1663:AL1663,"&gt;=0.5")+COUNTIFS(H1657:AL1657,"BM",H1662:AL1662,"&gt;=1.5",H1663:AL1663,"&gt;=0.5")+COUNTIFS(H1657:AL1657,"D",H1662:AL1662,"&gt;=1.5",H1663:AL1663,"&gt;=0.5"))*0.5</f>
        <v>0</v>
      </c>
      <c r="CM1657" s="272"/>
      <c r="CN1657" s="264" t="s">
        <v>723</v>
      </c>
      <c r="CO1657" s="125">
        <f t="shared" ref="CO1657" si="617">+AM1657+AN1657+AO1657+AP1657+AQ1657+AR1657+AS1657+AU1657+BG1657</f>
        <v>26</v>
      </c>
      <c r="CP1657" s="225">
        <f>+SUM(I1658:I1663)-I1664</f>
        <v>0</v>
      </c>
      <c r="CQ1657" s="225">
        <f>+SUM(J1658:J1663)-J1664</f>
        <v>2.5</v>
      </c>
      <c r="CR1657" s="225">
        <f>+SUM(K1658:K1663)-K1664</f>
        <v>2.5</v>
      </c>
      <c r="CS1657" s="113"/>
      <c r="CT1657" s="113"/>
      <c r="CU1657" s="113"/>
      <c r="CV1657" s="113"/>
      <c r="CW1657" s="113"/>
      <c r="CX1657" s="113"/>
      <c r="CY1657" s="113"/>
      <c r="CZ1657" s="113"/>
      <c r="DA1657" s="113"/>
    </row>
    <row r="1658" spans="1:105" s="70" customFormat="1" ht="15" customHeight="1">
      <c r="A1658" s="228"/>
      <c r="B1658" s="427"/>
      <c r="C1658" s="430"/>
      <c r="D1658" s="237"/>
      <c r="E1658" s="237"/>
      <c r="F1658" s="242" t="s">
        <v>82</v>
      </c>
      <c r="G1658" s="71">
        <v>1.5</v>
      </c>
      <c r="H1658" s="83"/>
      <c r="I1658" s="83"/>
      <c r="J1658" s="83">
        <v>2</v>
      </c>
      <c r="K1658" s="83">
        <v>2</v>
      </c>
      <c r="L1658" s="83">
        <v>2</v>
      </c>
      <c r="M1658" s="83">
        <v>2</v>
      </c>
      <c r="N1658" s="83">
        <v>2</v>
      </c>
      <c r="O1658" s="83"/>
      <c r="P1658" s="83"/>
      <c r="Q1658" s="83"/>
      <c r="R1658" s="83"/>
      <c r="S1658" s="83"/>
      <c r="T1658" s="83"/>
      <c r="U1658" s="83"/>
      <c r="V1658" s="83"/>
      <c r="W1658" s="83"/>
      <c r="X1658" s="83"/>
      <c r="Y1658" s="83"/>
      <c r="Z1658" s="83"/>
      <c r="AA1658" s="83"/>
      <c r="AB1658" s="83"/>
      <c r="AC1658" s="79"/>
      <c r="AD1658" s="79"/>
      <c r="AE1658" s="79"/>
      <c r="AF1658" s="79"/>
      <c r="AG1658" s="79"/>
      <c r="AH1658" s="79"/>
      <c r="AI1658" s="79"/>
      <c r="AJ1658" s="79"/>
      <c r="AK1658" s="79"/>
      <c r="AL1658" s="79"/>
      <c r="AM1658" s="240"/>
      <c r="AN1658" s="240"/>
      <c r="AO1658" s="240"/>
      <c r="AP1658" s="240"/>
      <c r="AQ1658" s="240"/>
      <c r="AR1658" s="240"/>
      <c r="AS1658" s="240"/>
      <c r="AT1658" s="256"/>
      <c r="AU1658" s="256"/>
      <c r="AV1658" s="259"/>
      <c r="AW1658" s="259"/>
      <c r="AX1658" s="256"/>
      <c r="AY1658" s="256"/>
      <c r="AZ1658" s="256"/>
      <c r="BA1658" s="256"/>
      <c r="BB1658" s="256"/>
      <c r="BC1658" s="256"/>
      <c r="BD1658" s="256"/>
      <c r="BE1658" s="256"/>
      <c r="BF1658" s="256"/>
      <c r="BG1658" s="256"/>
      <c r="BH1658" s="256"/>
      <c r="BI1658" s="256"/>
      <c r="BJ1658" s="256"/>
      <c r="BK1658" s="256"/>
      <c r="BL1658" s="262"/>
      <c r="BM1658" s="262"/>
      <c r="BN1658" s="262"/>
      <c r="BO1658" s="262"/>
      <c r="BP1658" s="262"/>
      <c r="BQ1658" s="262"/>
      <c r="BR1658" s="270"/>
      <c r="BS1658" s="270"/>
      <c r="BT1658" s="270"/>
      <c r="BU1658" s="270"/>
      <c r="BV1658" s="270"/>
      <c r="BW1658" s="270"/>
      <c r="BX1658" s="256"/>
      <c r="BY1658" s="256"/>
      <c r="BZ1658" s="256"/>
      <c r="CA1658" s="267"/>
      <c r="CB1658" s="267"/>
      <c r="CC1658" s="274"/>
      <c r="CD1658" s="267"/>
      <c r="CE1658" s="267"/>
      <c r="CF1658" s="267"/>
      <c r="CG1658" s="267"/>
      <c r="CH1658" s="267"/>
      <c r="CI1658" s="267"/>
      <c r="CJ1658" s="267"/>
      <c r="CK1658" s="267"/>
      <c r="CL1658" s="265"/>
      <c r="CM1658" s="272"/>
      <c r="CN1658" s="264"/>
      <c r="CO1658" s="125"/>
      <c r="CP1658" s="226"/>
      <c r="CQ1658" s="226"/>
      <c r="CR1658" s="226"/>
      <c r="CS1658" s="113"/>
      <c r="CT1658" s="113"/>
      <c r="CU1658" s="113"/>
      <c r="CV1658" s="113"/>
      <c r="CW1658" s="113"/>
      <c r="CX1658" s="113"/>
      <c r="CY1658" s="113"/>
      <c r="CZ1658" s="113"/>
      <c r="DA1658" s="113"/>
    </row>
    <row r="1659" spans="1:105" s="70" customFormat="1" ht="15" customHeight="1">
      <c r="A1659" s="228"/>
      <c r="B1659" s="427"/>
      <c r="C1659" s="430"/>
      <c r="D1659" s="237"/>
      <c r="E1659" s="237"/>
      <c r="F1659" s="243"/>
      <c r="G1659" s="72">
        <v>2</v>
      </c>
      <c r="H1659" s="84"/>
      <c r="I1659" s="84"/>
      <c r="J1659" s="84">
        <v>0.5</v>
      </c>
      <c r="K1659" s="84">
        <v>0.5</v>
      </c>
      <c r="L1659" s="84">
        <v>0.5</v>
      </c>
      <c r="M1659" s="84">
        <v>0.5</v>
      </c>
      <c r="N1659" s="84">
        <v>0.5</v>
      </c>
      <c r="O1659" s="84"/>
      <c r="P1659" s="84"/>
      <c r="Q1659" s="84"/>
      <c r="R1659" s="84"/>
      <c r="S1659" s="84"/>
      <c r="T1659" s="84"/>
      <c r="U1659" s="84"/>
      <c r="V1659" s="84"/>
      <c r="W1659" s="84"/>
      <c r="X1659" s="84"/>
      <c r="Y1659" s="84"/>
      <c r="Z1659" s="84"/>
      <c r="AA1659" s="84"/>
      <c r="AB1659" s="84"/>
      <c r="AC1659" s="80"/>
      <c r="AD1659" s="80"/>
      <c r="AE1659" s="80"/>
      <c r="AF1659" s="80"/>
      <c r="AG1659" s="79"/>
      <c r="AH1659" s="80"/>
      <c r="AI1659" s="80"/>
      <c r="AJ1659" s="80"/>
      <c r="AK1659" s="80"/>
      <c r="AL1659" s="80"/>
      <c r="AM1659" s="240"/>
      <c r="AN1659" s="240"/>
      <c r="AO1659" s="240"/>
      <c r="AP1659" s="240"/>
      <c r="AQ1659" s="240"/>
      <c r="AR1659" s="240"/>
      <c r="AS1659" s="240"/>
      <c r="AT1659" s="256"/>
      <c r="AU1659" s="256"/>
      <c r="AV1659" s="259"/>
      <c r="AW1659" s="259"/>
      <c r="AX1659" s="256"/>
      <c r="AY1659" s="256"/>
      <c r="AZ1659" s="256"/>
      <c r="BA1659" s="256"/>
      <c r="BB1659" s="256"/>
      <c r="BC1659" s="256"/>
      <c r="BD1659" s="256"/>
      <c r="BE1659" s="256"/>
      <c r="BF1659" s="256"/>
      <c r="BG1659" s="256"/>
      <c r="BH1659" s="256"/>
      <c r="BI1659" s="256"/>
      <c r="BJ1659" s="256"/>
      <c r="BK1659" s="256"/>
      <c r="BL1659" s="262"/>
      <c r="BM1659" s="262"/>
      <c r="BN1659" s="262"/>
      <c r="BO1659" s="262"/>
      <c r="BP1659" s="262"/>
      <c r="BQ1659" s="262"/>
      <c r="BR1659" s="270"/>
      <c r="BS1659" s="270"/>
      <c r="BT1659" s="270"/>
      <c r="BU1659" s="270"/>
      <c r="BV1659" s="270"/>
      <c r="BW1659" s="270"/>
      <c r="BX1659" s="256"/>
      <c r="BY1659" s="256"/>
      <c r="BZ1659" s="256"/>
      <c r="CA1659" s="267"/>
      <c r="CB1659" s="267"/>
      <c r="CC1659" s="274"/>
      <c r="CD1659" s="267"/>
      <c r="CE1659" s="267"/>
      <c r="CF1659" s="267"/>
      <c r="CG1659" s="267"/>
      <c r="CH1659" s="267"/>
      <c r="CI1659" s="267"/>
      <c r="CJ1659" s="267"/>
      <c r="CK1659" s="267"/>
      <c r="CL1659" s="265"/>
      <c r="CM1659" s="272"/>
      <c r="CN1659" s="264"/>
      <c r="CO1659" s="125"/>
      <c r="CP1659" s="226"/>
      <c r="CQ1659" s="226"/>
      <c r="CR1659" s="226"/>
      <c r="CS1659" s="113"/>
      <c r="CT1659" s="113"/>
      <c r="CU1659" s="113"/>
      <c r="CV1659" s="113"/>
      <c r="CW1659" s="113"/>
      <c r="CX1659" s="113"/>
      <c r="CY1659" s="113"/>
      <c r="CZ1659" s="113"/>
      <c r="DA1659" s="113"/>
    </row>
    <row r="1660" spans="1:105" s="70" customFormat="1" ht="15" customHeight="1">
      <c r="A1660" s="228"/>
      <c r="B1660" s="427"/>
      <c r="C1660" s="430"/>
      <c r="D1660" s="237"/>
      <c r="E1660" s="237"/>
      <c r="F1660" s="243"/>
      <c r="G1660" s="72">
        <v>2.1</v>
      </c>
      <c r="H1660" s="84"/>
      <c r="I1660" s="84"/>
      <c r="J1660" s="84"/>
      <c r="K1660" s="84"/>
      <c r="L1660" s="84"/>
      <c r="M1660" s="84"/>
      <c r="N1660" s="84"/>
      <c r="O1660" s="84"/>
      <c r="P1660" s="84"/>
      <c r="Q1660" s="84"/>
      <c r="R1660" s="84"/>
      <c r="S1660" s="84"/>
      <c r="T1660" s="84"/>
      <c r="U1660" s="84"/>
      <c r="V1660" s="84"/>
      <c r="W1660" s="84"/>
      <c r="X1660" s="84"/>
      <c r="Y1660" s="84"/>
      <c r="Z1660" s="84"/>
      <c r="AA1660" s="84"/>
      <c r="AB1660" s="84"/>
      <c r="AC1660" s="80"/>
      <c r="AD1660" s="80"/>
      <c r="AE1660" s="80"/>
      <c r="AF1660" s="80"/>
      <c r="AG1660" s="80"/>
      <c r="AH1660" s="80"/>
      <c r="AI1660" s="80"/>
      <c r="AJ1660" s="80"/>
      <c r="AK1660" s="80"/>
      <c r="AL1660" s="80"/>
      <c r="AM1660" s="240"/>
      <c r="AN1660" s="240"/>
      <c r="AO1660" s="240"/>
      <c r="AP1660" s="240"/>
      <c r="AQ1660" s="240"/>
      <c r="AR1660" s="240"/>
      <c r="AS1660" s="240"/>
      <c r="AT1660" s="256"/>
      <c r="AU1660" s="256"/>
      <c r="AV1660" s="259"/>
      <c r="AW1660" s="259"/>
      <c r="AX1660" s="256"/>
      <c r="AY1660" s="256"/>
      <c r="AZ1660" s="256"/>
      <c r="BA1660" s="256"/>
      <c r="BB1660" s="256"/>
      <c r="BC1660" s="256"/>
      <c r="BD1660" s="256"/>
      <c r="BE1660" s="256"/>
      <c r="BF1660" s="256"/>
      <c r="BG1660" s="256"/>
      <c r="BH1660" s="256"/>
      <c r="BI1660" s="256"/>
      <c r="BJ1660" s="256"/>
      <c r="BK1660" s="256"/>
      <c r="BL1660" s="262"/>
      <c r="BM1660" s="262"/>
      <c r="BN1660" s="262"/>
      <c r="BO1660" s="262"/>
      <c r="BP1660" s="262"/>
      <c r="BQ1660" s="262"/>
      <c r="BR1660" s="270"/>
      <c r="BS1660" s="270"/>
      <c r="BT1660" s="270"/>
      <c r="BU1660" s="270"/>
      <c r="BV1660" s="270"/>
      <c r="BW1660" s="270"/>
      <c r="BX1660" s="256"/>
      <c r="BY1660" s="256"/>
      <c r="BZ1660" s="256"/>
      <c r="CA1660" s="267"/>
      <c r="CB1660" s="267"/>
      <c r="CC1660" s="274"/>
      <c r="CD1660" s="267"/>
      <c r="CE1660" s="267"/>
      <c r="CF1660" s="267"/>
      <c r="CG1660" s="267"/>
      <c r="CH1660" s="267"/>
      <c r="CI1660" s="267"/>
      <c r="CJ1660" s="267"/>
      <c r="CK1660" s="267"/>
      <c r="CL1660" s="265"/>
      <c r="CM1660" s="272"/>
      <c r="CN1660" s="264"/>
      <c r="CO1660" s="125"/>
      <c r="CP1660" s="226"/>
      <c r="CQ1660" s="226"/>
      <c r="CR1660" s="226"/>
      <c r="CS1660" s="113"/>
      <c r="CT1660" s="113"/>
      <c r="CU1660" s="113"/>
      <c r="CV1660" s="113"/>
      <c r="CW1660" s="113"/>
      <c r="CX1660" s="113"/>
      <c r="CY1660" s="113"/>
      <c r="CZ1660" s="113"/>
      <c r="DA1660" s="113"/>
    </row>
    <row r="1661" spans="1:105" s="70" customFormat="1" ht="15" customHeight="1">
      <c r="A1661" s="228"/>
      <c r="B1661" s="427"/>
      <c r="C1661" s="430"/>
      <c r="D1661" s="237"/>
      <c r="E1661" s="237"/>
      <c r="F1661" s="243"/>
      <c r="G1661" s="72">
        <v>2.7</v>
      </c>
      <c r="H1661" s="84"/>
      <c r="I1661" s="84"/>
      <c r="J1661" s="84"/>
      <c r="K1661" s="84"/>
      <c r="L1661" s="84"/>
      <c r="M1661" s="84"/>
      <c r="N1661" s="84"/>
      <c r="O1661" s="84"/>
      <c r="P1661" s="84"/>
      <c r="Q1661" s="84"/>
      <c r="R1661" s="84"/>
      <c r="S1661" s="84"/>
      <c r="T1661" s="84"/>
      <c r="U1661" s="84"/>
      <c r="V1661" s="84"/>
      <c r="W1661" s="84"/>
      <c r="X1661" s="84"/>
      <c r="Y1661" s="84"/>
      <c r="Z1661" s="84"/>
      <c r="AA1661" s="84"/>
      <c r="AB1661" s="84"/>
      <c r="AC1661" s="80"/>
      <c r="AD1661" s="80"/>
      <c r="AE1661" s="80"/>
      <c r="AF1661" s="80"/>
      <c r="AG1661" s="80"/>
      <c r="AH1661" s="80"/>
      <c r="AI1661" s="80"/>
      <c r="AJ1661" s="80"/>
      <c r="AK1661" s="80"/>
      <c r="AL1661" s="80"/>
      <c r="AM1661" s="240"/>
      <c r="AN1661" s="240"/>
      <c r="AO1661" s="240"/>
      <c r="AP1661" s="240"/>
      <c r="AQ1661" s="240"/>
      <c r="AR1661" s="240"/>
      <c r="AS1661" s="240"/>
      <c r="AT1661" s="256"/>
      <c r="AU1661" s="256"/>
      <c r="AV1661" s="259"/>
      <c r="AW1661" s="259"/>
      <c r="AX1661" s="256"/>
      <c r="AY1661" s="256"/>
      <c r="AZ1661" s="256"/>
      <c r="BA1661" s="256"/>
      <c r="BB1661" s="256"/>
      <c r="BC1661" s="256"/>
      <c r="BD1661" s="256"/>
      <c r="BE1661" s="256"/>
      <c r="BF1661" s="256"/>
      <c r="BG1661" s="256"/>
      <c r="BH1661" s="256"/>
      <c r="BI1661" s="256"/>
      <c r="BJ1661" s="256"/>
      <c r="BK1661" s="256"/>
      <c r="BL1661" s="262"/>
      <c r="BM1661" s="262"/>
      <c r="BN1661" s="262"/>
      <c r="BO1661" s="262"/>
      <c r="BP1661" s="262"/>
      <c r="BQ1661" s="262"/>
      <c r="BR1661" s="270"/>
      <c r="BS1661" s="270"/>
      <c r="BT1661" s="270"/>
      <c r="BU1661" s="270"/>
      <c r="BV1661" s="270"/>
      <c r="BW1661" s="270"/>
      <c r="BX1661" s="256"/>
      <c r="BY1661" s="256"/>
      <c r="BZ1661" s="256"/>
      <c r="CA1661" s="267"/>
      <c r="CB1661" s="267"/>
      <c r="CC1661" s="274"/>
      <c r="CD1661" s="267"/>
      <c r="CE1661" s="267"/>
      <c r="CF1661" s="267"/>
      <c r="CG1661" s="267"/>
      <c r="CH1661" s="267"/>
      <c r="CI1661" s="267"/>
      <c r="CJ1661" s="267"/>
      <c r="CK1661" s="267"/>
      <c r="CL1661" s="265"/>
      <c r="CM1661" s="272"/>
      <c r="CN1661" s="264"/>
      <c r="CO1661" s="125"/>
      <c r="CP1661" s="226"/>
      <c r="CQ1661" s="226"/>
      <c r="CR1661" s="226"/>
      <c r="CS1661" s="113"/>
      <c r="CT1661" s="113"/>
      <c r="CU1661" s="113"/>
      <c r="CV1661" s="113"/>
      <c r="CW1661" s="113"/>
      <c r="CX1661" s="113"/>
      <c r="CY1661" s="113"/>
      <c r="CZ1661" s="113"/>
      <c r="DA1661" s="113"/>
    </row>
    <row r="1662" spans="1:105" s="70" customFormat="1" ht="15" customHeight="1">
      <c r="A1662" s="228"/>
      <c r="B1662" s="427"/>
      <c r="C1662" s="430"/>
      <c r="D1662" s="237"/>
      <c r="E1662" s="237"/>
      <c r="F1662" s="243"/>
      <c r="G1662" s="72">
        <v>3</v>
      </c>
      <c r="H1662" s="84"/>
      <c r="I1662" s="84"/>
      <c r="J1662" s="84"/>
      <c r="K1662" s="84"/>
      <c r="L1662" s="84"/>
      <c r="M1662" s="84"/>
      <c r="N1662" s="84"/>
      <c r="O1662" s="84"/>
      <c r="P1662" s="84"/>
      <c r="Q1662" s="84"/>
      <c r="R1662" s="84"/>
      <c r="S1662" s="84"/>
      <c r="T1662" s="84"/>
      <c r="U1662" s="84"/>
      <c r="V1662" s="84"/>
      <c r="W1662" s="84"/>
      <c r="X1662" s="84"/>
      <c r="Y1662" s="84"/>
      <c r="Z1662" s="84"/>
      <c r="AA1662" s="84"/>
      <c r="AB1662" s="84"/>
      <c r="AC1662" s="80"/>
      <c r="AD1662" s="80"/>
      <c r="AE1662" s="80"/>
      <c r="AF1662" s="80"/>
      <c r="AG1662" s="80"/>
      <c r="AH1662" s="80"/>
      <c r="AI1662" s="80"/>
      <c r="AJ1662" s="80"/>
      <c r="AK1662" s="80"/>
      <c r="AL1662" s="80"/>
      <c r="AM1662" s="240"/>
      <c r="AN1662" s="240"/>
      <c r="AO1662" s="240"/>
      <c r="AP1662" s="240"/>
      <c r="AQ1662" s="240"/>
      <c r="AR1662" s="240"/>
      <c r="AS1662" s="240"/>
      <c r="AT1662" s="256"/>
      <c r="AU1662" s="256"/>
      <c r="AV1662" s="259"/>
      <c r="AW1662" s="259"/>
      <c r="AX1662" s="256"/>
      <c r="AY1662" s="256"/>
      <c r="AZ1662" s="256"/>
      <c r="BA1662" s="256"/>
      <c r="BB1662" s="256"/>
      <c r="BC1662" s="256"/>
      <c r="BD1662" s="256"/>
      <c r="BE1662" s="256"/>
      <c r="BF1662" s="256"/>
      <c r="BG1662" s="256"/>
      <c r="BH1662" s="256"/>
      <c r="BI1662" s="256"/>
      <c r="BJ1662" s="256"/>
      <c r="BK1662" s="256"/>
      <c r="BL1662" s="262"/>
      <c r="BM1662" s="262"/>
      <c r="BN1662" s="262"/>
      <c r="BO1662" s="262"/>
      <c r="BP1662" s="262"/>
      <c r="BQ1662" s="262"/>
      <c r="BR1662" s="270"/>
      <c r="BS1662" s="270"/>
      <c r="BT1662" s="270"/>
      <c r="BU1662" s="270"/>
      <c r="BV1662" s="270"/>
      <c r="BW1662" s="270"/>
      <c r="BX1662" s="256"/>
      <c r="BY1662" s="256"/>
      <c r="BZ1662" s="256"/>
      <c r="CA1662" s="267"/>
      <c r="CB1662" s="267"/>
      <c r="CC1662" s="274"/>
      <c r="CD1662" s="267"/>
      <c r="CE1662" s="267"/>
      <c r="CF1662" s="267"/>
      <c r="CG1662" s="267"/>
      <c r="CH1662" s="267"/>
      <c r="CI1662" s="267"/>
      <c r="CJ1662" s="267"/>
      <c r="CK1662" s="267"/>
      <c r="CL1662" s="265"/>
      <c r="CM1662" s="272"/>
      <c r="CN1662" s="264"/>
      <c r="CO1662" s="125"/>
      <c r="CP1662" s="226"/>
      <c r="CQ1662" s="226"/>
      <c r="CR1662" s="226"/>
      <c r="CS1662" s="113"/>
      <c r="CT1662" s="113"/>
      <c r="CU1662" s="113"/>
      <c r="CV1662" s="113"/>
      <c r="CW1662" s="113"/>
      <c r="CX1662" s="113"/>
      <c r="CY1662" s="113"/>
      <c r="CZ1662" s="113"/>
      <c r="DA1662" s="113"/>
    </row>
    <row r="1663" spans="1:105" s="70" customFormat="1" ht="15" customHeight="1">
      <c r="A1663" s="228"/>
      <c r="B1663" s="427"/>
      <c r="C1663" s="430"/>
      <c r="D1663" s="237"/>
      <c r="E1663" s="237"/>
      <c r="F1663" s="244"/>
      <c r="G1663" s="73">
        <v>3.9</v>
      </c>
      <c r="H1663" s="85"/>
      <c r="I1663" s="85"/>
      <c r="J1663" s="85"/>
      <c r="K1663" s="85"/>
      <c r="L1663" s="85"/>
      <c r="M1663" s="85"/>
      <c r="N1663" s="85"/>
      <c r="O1663" s="85"/>
      <c r="P1663" s="85"/>
      <c r="Q1663" s="85"/>
      <c r="R1663" s="85"/>
      <c r="S1663" s="85"/>
      <c r="T1663" s="85"/>
      <c r="U1663" s="85"/>
      <c r="V1663" s="85"/>
      <c r="W1663" s="85"/>
      <c r="X1663" s="85"/>
      <c r="Y1663" s="85"/>
      <c r="Z1663" s="85"/>
      <c r="AA1663" s="85"/>
      <c r="AB1663" s="85"/>
      <c r="AC1663" s="81"/>
      <c r="AD1663" s="81"/>
      <c r="AE1663" s="81"/>
      <c r="AF1663" s="81"/>
      <c r="AG1663" s="81"/>
      <c r="AH1663" s="81"/>
      <c r="AI1663" s="81"/>
      <c r="AJ1663" s="81"/>
      <c r="AK1663" s="81"/>
      <c r="AL1663" s="81"/>
      <c r="AM1663" s="240"/>
      <c r="AN1663" s="240"/>
      <c r="AO1663" s="240"/>
      <c r="AP1663" s="240"/>
      <c r="AQ1663" s="240"/>
      <c r="AR1663" s="240"/>
      <c r="AS1663" s="240"/>
      <c r="AT1663" s="256"/>
      <c r="AU1663" s="256"/>
      <c r="AV1663" s="259"/>
      <c r="AW1663" s="259"/>
      <c r="AX1663" s="256"/>
      <c r="AY1663" s="256"/>
      <c r="AZ1663" s="256"/>
      <c r="BA1663" s="256"/>
      <c r="BB1663" s="256"/>
      <c r="BC1663" s="256"/>
      <c r="BD1663" s="256"/>
      <c r="BE1663" s="256"/>
      <c r="BF1663" s="256"/>
      <c r="BG1663" s="256"/>
      <c r="BH1663" s="256"/>
      <c r="BI1663" s="256"/>
      <c r="BJ1663" s="256"/>
      <c r="BK1663" s="256"/>
      <c r="BL1663" s="262"/>
      <c r="BM1663" s="262"/>
      <c r="BN1663" s="262"/>
      <c r="BO1663" s="262"/>
      <c r="BP1663" s="262"/>
      <c r="BQ1663" s="262"/>
      <c r="BR1663" s="270"/>
      <c r="BS1663" s="270"/>
      <c r="BT1663" s="270"/>
      <c r="BU1663" s="270"/>
      <c r="BV1663" s="270"/>
      <c r="BW1663" s="270"/>
      <c r="BX1663" s="256"/>
      <c r="BY1663" s="256"/>
      <c r="BZ1663" s="256"/>
      <c r="CA1663" s="267"/>
      <c r="CB1663" s="267"/>
      <c r="CC1663" s="274"/>
      <c r="CD1663" s="267"/>
      <c r="CE1663" s="267"/>
      <c r="CF1663" s="267"/>
      <c r="CG1663" s="267"/>
      <c r="CH1663" s="267"/>
      <c r="CI1663" s="267"/>
      <c r="CJ1663" s="267"/>
      <c r="CK1663" s="267"/>
      <c r="CL1663" s="265"/>
      <c r="CM1663" s="272"/>
      <c r="CN1663" s="264"/>
      <c r="CO1663" s="125"/>
      <c r="CP1663" s="226"/>
      <c r="CQ1663" s="226"/>
      <c r="CR1663" s="226"/>
      <c r="CS1663" s="113"/>
      <c r="CT1663" s="113"/>
      <c r="CU1663" s="113"/>
      <c r="CV1663" s="113"/>
      <c r="CW1663" s="113"/>
      <c r="CX1663" s="113"/>
      <c r="CY1663" s="113"/>
      <c r="CZ1663" s="113"/>
      <c r="DA1663" s="113"/>
    </row>
    <row r="1664" spans="1:105" s="70" customFormat="1" ht="15" customHeight="1">
      <c r="A1664" s="229"/>
      <c r="B1664" s="428"/>
      <c r="C1664" s="431"/>
      <c r="D1664" s="238"/>
      <c r="E1664" s="238"/>
      <c r="F1664" s="245" t="s">
        <v>83</v>
      </c>
      <c r="G1664" s="246"/>
      <c r="H1664" s="82"/>
      <c r="I1664" s="82"/>
      <c r="J1664" s="82"/>
      <c r="K1664" s="82"/>
      <c r="L1664" s="82"/>
      <c r="M1664" s="82"/>
      <c r="N1664" s="82"/>
      <c r="O1664" s="82"/>
      <c r="P1664" s="82"/>
      <c r="Q1664" s="82">
        <v>3</v>
      </c>
      <c r="R1664" s="82"/>
      <c r="S1664" s="82"/>
      <c r="T1664" s="82"/>
      <c r="U1664" s="82"/>
      <c r="V1664" s="82"/>
      <c r="W1664" s="82"/>
      <c r="X1664" s="82"/>
      <c r="Y1664" s="82"/>
      <c r="Z1664" s="82"/>
      <c r="AA1664" s="82"/>
      <c r="AB1664" s="82"/>
      <c r="AC1664" s="35"/>
      <c r="AD1664" s="35"/>
      <c r="AE1664" s="35"/>
      <c r="AF1664" s="35"/>
      <c r="AG1664" s="35"/>
      <c r="AH1664" s="35"/>
      <c r="AI1664" s="35"/>
      <c r="AJ1664" s="35"/>
      <c r="AK1664" s="35"/>
      <c r="AL1664" s="35"/>
      <c r="AM1664" s="241"/>
      <c r="AN1664" s="241"/>
      <c r="AO1664" s="241"/>
      <c r="AP1664" s="241"/>
      <c r="AQ1664" s="241"/>
      <c r="AR1664" s="241"/>
      <c r="AS1664" s="241"/>
      <c r="AT1664" s="257"/>
      <c r="AU1664" s="257"/>
      <c r="AV1664" s="260"/>
      <c r="AW1664" s="260"/>
      <c r="AX1664" s="257"/>
      <c r="AY1664" s="257"/>
      <c r="AZ1664" s="257"/>
      <c r="BA1664" s="257"/>
      <c r="BB1664" s="257"/>
      <c r="BC1664" s="257"/>
      <c r="BD1664" s="257"/>
      <c r="BE1664" s="257"/>
      <c r="BF1664" s="257"/>
      <c r="BG1664" s="257"/>
      <c r="BH1664" s="257"/>
      <c r="BI1664" s="257"/>
      <c r="BJ1664" s="257"/>
      <c r="BK1664" s="257"/>
      <c r="BL1664" s="263"/>
      <c r="BM1664" s="263"/>
      <c r="BN1664" s="263"/>
      <c r="BO1664" s="263"/>
      <c r="BP1664" s="263"/>
      <c r="BQ1664" s="263"/>
      <c r="BR1664" s="271"/>
      <c r="BS1664" s="271"/>
      <c r="BT1664" s="271"/>
      <c r="BU1664" s="271"/>
      <c r="BV1664" s="271"/>
      <c r="BW1664" s="271"/>
      <c r="BX1664" s="257"/>
      <c r="BY1664" s="257"/>
      <c r="BZ1664" s="257"/>
      <c r="CA1664" s="268"/>
      <c r="CB1664" s="268"/>
      <c r="CC1664" s="275"/>
      <c r="CD1664" s="268"/>
      <c r="CE1664" s="268"/>
      <c r="CF1664" s="268"/>
      <c r="CG1664" s="268"/>
      <c r="CH1664" s="268"/>
      <c r="CI1664" s="268"/>
      <c r="CJ1664" s="268"/>
      <c r="CK1664" s="268"/>
      <c r="CL1664" s="265"/>
      <c r="CM1664" s="272"/>
      <c r="CN1664" s="264"/>
      <c r="CO1664" s="125"/>
      <c r="CP1664" s="226"/>
      <c r="CQ1664" s="226"/>
      <c r="CR1664" s="226"/>
      <c r="CS1664" s="113"/>
      <c r="CT1664" s="113"/>
      <c r="CU1664" s="113"/>
      <c r="CV1664" s="113"/>
      <c r="CW1664" s="113"/>
      <c r="CX1664" s="113"/>
      <c r="CY1664" s="113"/>
      <c r="CZ1664" s="113"/>
      <c r="DA1664" s="113"/>
    </row>
    <row r="1665" spans="1:105" s="120" customFormat="1" ht="15" customHeight="1">
      <c r="A1665" s="227">
        <f t="shared" si="611"/>
        <v>206</v>
      </c>
      <c r="B1665" s="426" t="s">
        <v>239</v>
      </c>
      <c r="C1665" s="429" t="s">
        <v>240</v>
      </c>
      <c r="D1665" s="236" t="s">
        <v>1295</v>
      </c>
      <c r="E1665" s="236" t="s">
        <v>1290</v>
      </c>
      <c r="F1665" s="253" t="s">
        <v>80</v>
      </c>
      <c r="G1665" s="254"/>
      <c r="H1665" s="82" t="s">
        <v>69</v>
      </c>
      <c r="I1665" s="82"/>
      <c r="J1665" s="82" t="s">
        <v>61</v>
      </c>
      <c r="K1665" s="82" t="s">
        <v>61</v>
      </c>
      <c r="L1665" s="82" t="s">
        <v>61</v>
      </c>
      <c r="M1665" s="82" t="s">
        <v>61</v>
      </c>
      <c r="N1665" s="82" t="s">
        <v>61</v>
      </c>
      <c r="O1665" s="82"/>
      <c r="P1665" s="82" t="s">
        <v>61</v>
      </c>
      <c r="Q1665" s="82" t="s">
        <v>61</v>
      </c>
      <c r="R1665" s="82" t="s">
        <v>61</v>
      </c>
      <c r="S1665" s="82" t="s">
        <v>61</v>
      </c>
      <c r="T1665" s="82" t="s">
        <v>61</v>
      </c>
      <c r="U1665" s="82" t="s">
        <v>67</v>
      </c>
      <c r="V1665" s="82"/>
      <c r="W1665" s="82" t="s">
        <v>60</v>
      </c>
      <c r="X1665" s="82" t="s">
        <v>60</v>
      </c>
      <c r="Y1665" s="82" t="s">
        <v>60</v>
      </c>
      <c r="Z1665" s="82" t="s">
        <v>60</v>
      </c>
      <c r="AA1665" s="82" t="s">
        <v>60</v>
      </c>
      <c r="AB1665" s="82" t="s">
        <v>60</v>
      </c>
      <c r="AC1665" s="82"/>
      <c r="AD1665" s="82" t="s">
        <v>60</v>
      </c>
      <c r="AE1665" s="82" t="s">
        <v>60</v>
      </c>
      <c r="AF1665" s="82" t="s">
        <v>60</v>
      </c>
      <c r="AG1665" s="82" t="s">
        <v>60</v>
      </c>
      <c r="AH1665" s="82" t="s">
        <v>60</v>
      </c>
      <c r="AI1665" s="82" t="s">
        <v>1471</v>
      </c>
      <c r="AJ1665" s="82"/>
      <c r="AK1665" s="82" t="s">
        <v>61</v>
      </c>
      <c r="AL1665" s="82" t="s">
        <v>61</v>
      </c>
      <c r="AM1665" s="239">
        <f>COUNTIF(H1665:AL1665,"PH")+COUNTIF(H1665:AL1665,"PH/L")+COUNTIF(H1665:AL1665,"PM")</f>
        <v>0</v>
      </c>
      <c r="AN1665" s="239">
        <f>COUNTIF(H1665:AL1665,"PD")+COUNTIF(H1665:AL1665,"PDD")+COUNTIF(H1665:AL1665,"P/DS")/2+COUNTIF(H1665:AL1665,"PMD")</f>
        <v>0</v>
      </c>
      <c r="AO1665" s="239">
        <f>COUNTIF(H1665:AL1665,"PN")+COUNTIF(H1665:AL1665,"P/NS")/2+COUNTIF(H1665:AL1665,"PH")+COUNTIF(H1665:AL1665,"PH/F")/2+COUNTIF(H1665:AL1665,"PH/L")/2+COUNTIF(H1665:AL1665,"PM")</f>
        <v>0</v>
      </c>
      <c r="AP1665" s="239">
        <f>COUNTIF(H1665:AL1665,"BH")+COUNTIF(H1665:AL1665,"AL/BL")+COUNTIF(H1665:AL1665,"UL/BL")+COUNTIF(H1665:AL1665,"BM")</f>
        <v>0</v>
      </c>
      <c r="AQ1665" s="239">
        <f>COUNTIF(H1665:AL1665,"DS")+COUNTIF(H1665:AL1665,"AL/DS")/2+COUNTIF(H1665:AL1665,"UL/DS")/2+COUNTIF(H1665:AL1665,"CT")+COUNTIF(H1665:AL1665,"MD")</f>
        <v>11.5</v>
      </c>
      <c r="AR1665" s="239">
        <f>COUNTIF(H1665:AL1665,"NS")+COUNTIF(H1665:AL1665,"AL/NS")/2+COUNTIF(H1665:AL1665,"UL/NS")/2+COUNTIF(H1665:AL1665,"BH")+COUNTIF(H1665:AL1665,"AL/BF")/2+COUNTIF(H1665:AL1665,"AL/BL")/2+COUNTIF(H1665:AL1665,"UL/BL")/2+COUNTIF(H1665:AL1665,"UL/BF")/2+COUNTIF(H1665:AL1665,"BM")</f>
        <v>12</v>
      </c>
      <c r="AS1665" s="239">
        <f>COUNTIF(H1665:AL1665,"AL")+COUNTIF(H1665:AL1665,"AL/DS")/2+COUNTIF(H1665:AL1665,"AL/NS")/2+COUNTIF(H1665:AL1665,"NH")+COUNTIF(H1665:AL1665,"SL")+COUNTIF(H1665:AL1665,"NHD")+COUNTIF(H1665:AL1665,"B")+COUNTIF(H1665:AL1665,"HL")+COUNTIF(H1665:AL1665,"AL/BF")/2+COUNTIF(H1665:AL1665,"AL/BL")/2</f>
        <v>2</v>
      </c>
      <c r="AT1665" s="255">
        <f>COUNTIF(H1665:AL1665,"PD")+COUNTIF(H1665:AL1665,"PN")+COUNTIF(H1665:AL1665,"P/DS")/2+COUNTIF(H1665:AL1665,"P/NS")/2+COUNTIF(H1665:AL1665,"DS")+COUNTIF(H1665:AL1665,"NS")+COUNTIF(H1665:AL1665,"AL")+COUNTIF(H1665:AL1665,"AL/DS")+COUNTIF(H1665:AL1665,"AL/NS")+COUNTIF(H1665:AL1665,"NH")+COUNTIF(H1665:AL1665,"SL")+COUNTIF(H1665:AL1665,"UL/DS")/2+COUNTIF(H1665:AL1665,"UL/NS")/2+COUNTIF(H1665:AL1665,"CT")+COUNTIF(H1665:AL1665,"NHD")+COUNTIF(H1665:AL1665,"PDD")+COUNTIF(H1665:AL1665,"B")+COUNTIF(H1665:AL1665,"HL")+COUNTIF(H1665:AL1665,"PH")+COUNTIF(H1665:AL1665,"BH")+COUNTIF(H1665:AL1665,"AL/BF")+COUNTIF(H1665:AL1665,"AL/BL")+COUNTIF(H1665:AL1665,"UL/BF")/2+COUNTIF(H1665:AL1665,"UL/BL")/2+COUNTIF(H1665:AL1665,"PH/F")/2+COUNTIF(H1665:AL1665,"PH/L")/2+COUNTIF(H1665:AL1665,"MD")+COUNTIF(H1665:AL1665,"PMD")+COUNTIF(H1665:AL1665,"PM")+COUNTIF(H1665:AL1665,"BM")</f>
        <v>25.5</v>
      </c>
      <c r="AU1665" s="255">
        <f>COUNTIF(H1665:AL1665,"P/DS")/2+COUNTIF(H1665:AL1665,"P/NS")/2+COUNTIF(H1665:AL1665,"IL")+COUNTIF(H1665:AL1665,"NL")+COUNTIF(H1665:AL1665,"UL")+COUNTIF(H1665:AL1665,"UL/DS")/2+COUNTIF(H1665:AL1665,"UL/NS")/2+COUNTIF(H1665:AL1665,"KT")+COUNTIF(H1665:AL1665,"UL/BF")/2+COUNTIF(H1665:AL1665,"UL/BL")/2+COUNTIF(H1665:AL1665,"PH/F")/2+COUNTIF(H1665:AL1665,"PH/L")/2+COUNTIF(H1665:AL1665,"NB")</f>
        <v>0.5</v>
      </c>
      <c r="AV1665" s="258">
        <f>COUNTIF(H1665:AL1665,"PN")+COUNTIF(H1665:AL1665,"TVD")+COUNTIF(H1665:AL1665,"PH")+COUNTIF(H1665:AL1665,"PM")+COUNTIF(H1665:AL1665,"PDD")-COUNTIFS(H1665:AL1665,"PN",H1672:AL1672,"&gt;=3")-COUNTIFS(H1665:AL1665,"PM",H1672:AL1672,"&gt;=3")</f>
        <v>0</v>
      </c>
      <c r="AW1665" s="258">
        <f>COUNTIF(H1665:AL1665,"NS")+COUNTIF(H1665:AL1665,"D")+COUNTIF(H1665:AL1665,"BH")+COUNTIF(H1665:AL1665,"NHD")+COUNTIF(H1665:AL1665,"BM")-COUNTIFS(H1665:AL1665,"NS",H1672:AL1672,"&gt;=3")-COUNTIFS(H1665:AL1665,"BH",H1672:AL1672,"&gt;=3")-COUNTIFS(H1665:AL1665,"BM",H1672:AL1672,"&gt;=3")</f>
        <v>12</v>
      </c>
      <c r="AX1665" s="255">
        <f>COUNTIF(H1665:AL1665,"AL")+COUNTIF(H1665:AL1665,"AL/DS")/2+COUNTIF(H1665:AL1665,"AL/NS")/2+COUNTIF(H1665:AL1665,"AL/BF")+COUNTIF(H1665:AL1665,"AL/BL")/2</f>
        <v>1</v>
      </c>
      <c r="AY1665" s="255">
        <f>COUNTIF(H1665:AL1665,"SL")</f>
        <v>0</v>
      </c>
      <c r="AZ1665" s="255">
        <f>COUNTIF(H1665:AL1665,"NH")</f>
        <v>1</v>
      </c>
      <c r="BA1665" s="255">
        <f>COUNTIF(H1665:AL1665,"HL")</f>
        <v>0</v>
      </c>
      <c r="BB1665" s="255">
        <f>COUNTIF(G1665:AL1665,"P/DS")/2+COUNTIF(G1665:AL1665,"P/NS")/2+COUNTIF(G1665:AL1665,"UL")+COUNTIF(G1665:AL1665,"UL/DS")/2+COUNTIF(G1665:AL1665,"UL/NS")/2+COUNTIF(G1665:AL1665,"UL/BL")/2+COUNTIF(G1665:AL1665,"UL/BF")/2+COUNTIF(G1665:AL1665,"PH/F")/2+COUNTIF(G1665:AL1665,"PH/L")/2</f>
        <v>0.5</v>
      </c>
      <c r="BC1665" s="255">
        <f>COUNTIF(H1665:AL1665,"NB")</f>
        <v>0</v>
      </c>
      <c r="BD1665" s="255">
        <f>COUNTIF(H1665:AL1665,"NL")</f>
        <v>0</v>
      </c>
      <c r="BE1665" s="255">
        <f>COUNTIF(H1665:AL1665,"IL")</f>
        <v>0</v>
      </c>
      <c r="BF1665" s="255">
        <f>COUNTIF(H1665:AL1665,"KT")</f>
        <v>0</v>
      </c>
      <c r="BG1665" s="255">
        <f>COUNTIF(H1665:AL1665,"L70")</f>
        <v>0</v>
      </c>
      <c r="BH1665" s="255">
        <f>COUNTIF(H1665:AL1665,"MD")</f>
        <v>0</v>
      </c>
      <c r="BI1665" s="255">
        <f>COUNTIF(H1665:AL1665,"PMD")</f>
        <v>0</v>
      </c>
      <c r="BJ1665" s="255">
        <f>COUNTIF(H1665:AL1665,"PM")</f>
        <v>0</v>
      </c>
      <c r="BK1665" s="255">
        <f>COUNTIF(H1665:AL1665,"BM")</f>
        <v>0</v>
      </c>
      <c r="BL1665" s="261">
        <f>SUMIF(H1665:AL1665,"PD",H1666:AL1666)+SUMIF(H1665:AL1665,"PN",H1666:AL1666)+SUMIF(H1665:AL1665,"P/DS",H1666:AL1666)+SUMIF(H1665:AL1665,"PN/F",H1666:AL1666)+SUMIF(H1665:AL1665,"PN/L",H1666:AL1666)+SUMIF(H1665:AL1665,"TV",H1666:AL1666)+SUMIF(H1665:AL1665,"TVD",H1666:AL1666)+SUMIF(H1665:AL1665,"PDD",H1666:AL1666)</f>
        <v>0</v>
      </c>
      <c r="BM1665" s="261">
        <f>SUMIF(H1665:AL1665,"PD",H1667:AL1667)+SUMIF(H1665:AL1665,"PN",H1667:AL1667)+SUMIF(H1665:AL1665,"P/DS",H1667:AL1667)+SUMIF(H1665:AL1665,"PN/F",H1667:AL1667)+SUMIF(H1665:AL1665,"PN/L",H1667:AL1667)+SUMIF(H1665:AL1665,"TV",H1667:AL1667)+SUMIF(H1665:AL1665,"TVD",H1667:AL1667)+SUMIF(H1665:AL1665,"PDD",H1667:AL1667)+SUMIF(H1665:AL1665,"PMD",H1667:AL1667)</f>
        <v>0</v>
      </c>
      <c r="BN1665" s="261">
        <f>SUMIF(H1665:AL1665,"PD",H1668:AL1668)+SUMIF(H1665:AL1665,"PN",H1668:AL1668)+SUMIF(H1665:AL1665,"P/DS",H1668:AL1668)+SUMIF(H1665:AL1665,"PN/F",H1668:AL1668)+SUMIF(H1665:AL1665,"PN/L",H1668:AL1668)+SUMIF(H1665:AL1665,"TV",H1668:AL1668)+SUMIF(H1665:AL1665,"TVD",H1668:AL1668)</f>
        <v>0</v>
      </c>
      <c r="BO1665" s="261">
        <f>SUMIF(H1665:AL1665,"PD",H1669:AL1669)+SUMIF(H1665:AL1665,"PN",H1669:AL1669)+SUMIF(H1665:AL1665,"P/DS",H1669:AL1669)+SUMIF(H1665:AL1665,"PN/F",H1669:AL1669)+SUMIF(H1665:AL1665,"PN/L",H1669:AL1669)+SUMIF(H1665:AL1665,"TV",H1669:AL1669)+SUMIF(H1665:AL1665,"TVD",H1669:AL1669)</f>
        <v>0</v>
      </c>
      <c r="BP1665" s="261">
        <f>SUMIF(H1665:AL1665,"PD",H1670:AL1670)+SUMIF(H1665:AL1665,"PN",H1670:AL1670)+SUMIF(H1665:AL1665,"P/DS",H1670:AL1670)+SUMIF(H1665:AL1665,"PN/F",H1670:AL1670)+SUMIF(H1665:AL1665,"PN/L",H1670:AL1670)+SUMIF(H1665:AL1665,"TV",H1670:AL1670)+SUMIF(H1665:AL1665,"TVD",H1670:AL1670)+SUMIF(H1665:AL1665,"PDD",H1670:AL1670)+SUMIF(H1665:AL1665,"PH",H1670:AL1670)+SUMIF(H1665:AL1665,"PM",H1670:AL1670)</f>
        <v>0</v>
      </c>
      <c r="BQ1665" s="261">
        <f>SUMIF(H1665:AL1665,"PD",H1671:AL1671)+SUMIF(H1665:AL1665,"PN",H1671:AL1671)+SUMIF(H1665:AL1665,"P/DS",H1671:AL1671)+SUMIF(H1665:AL1665,"PN/F",H1671:AL1671)+SUMIF(H1665:AL1665,"PN/L",H1671:AL1671)+SUMIF(H1665:AL1665,"TV",H1671:AL1671)+SUMIF(H1665:AL1665,"TVD",H1671:AL1671)+SUMIF(H1665:AL1665,"PDD",H1671:AL1671)+SUMIF(H1665:AL1665,"PH",H1671:AL1671)+SUMIF(H1665:AL1665,"PM",H1671:AL1671)</f>
        <v>0</v>
      </c>
      <c r="BR1665" s="269">
        <f>SUM(H1666:AL1666)-BL1665</f>
        <v>18</v>
      </c>
      <c r="BS1665" s="269">
        <f>SUM(H1667:AL1667)-BM1665</f>
        <v>12.5</v>
      </c>
      <c r="BT1665" s="269">
        <f>SUM(H1668:AL1668)-BN1665</f>
        <v>0</v>
      </c>
      <c r="BU1665" s="269">
        <f>SUM(H1669:AL1669)-BO1665</f>
        <v>0</v>
      </c>
      <c r="BV1665" s="269">
        <f>SUM(H1670:AL1670)-BP1665</f>
        <v>0</v>
      </c>
      <c r="BW1665" s="269">
        <f>SUM(H1671:AL1671)-BQ1665</f>
        <v>0</v>
      </c>
      <c r="BX1665" s="255">
        <f>SUMIF(H1665:AL1665,"PD",H1672:AL1672)+SUMIF(H1665:AL1665,"PN",H1672:AL1672)+SUMIF(H1665:AL1665,"P/DS",H1672:AL1672)+SUMIF(H1665:AL1665,"PN/F",H1672:AL1672)+SUMIF(H1665:AL1665,"PN/L",H1672:AL1672)</f>
        <v>0</v>
      </c>
      <c r="BY1665" s="255">
        <f>SUM(H1672:AL1672)-BX1665</f>
        <v>0</v>
      </c>
      <c r="BZ1665" s="255">
        <f t="shared" ref="BZ1665" si="618">+SUM(BL1665:BW1672)</f>
        <v>30.5</v>
      </c>
      <c r="CA1665" s="266">
        <f>(COUNTIFS(H1665:AL1665,"PD",H1666:AL1666,"&gt;=2"))*0.5-IF(CN1665="VP",COUNTIFS($H$16:$AL$16,"SAT",H1665:AL1665,"PD",H1666:AL1666,"&gt;=2"))*0.5</f>
        <v>0</v>
      </c>
      <c r="CB1665" s="266">
        <f>(COUNTIFS(H1665:AL1665,"PN",H1667:AL1667,"&gt;=0.5",H1666:AL1666,"&gt;=1.5"))*0.5+COUNTIFS(H1665:AL1665,"PDD",H1667:AL1667,"&gt;=0.5",H1666:AL1666,"&gt;=1.5")*0.5</f>
        <v>0</v>
      </c>
      <c r="CC1665" s="273">
        <f>(COUNTIFS(H1665:AL1665,"TV",H1667:AL1667,"&gt;=10"))*0.5+(COUNTIFS(H1665:AL1665,"PMD",H1667:AL1667,"&gt;=2"))*0.5</f>
        <v>0</v>
      </c>
      <c r="CD1665" s="266">
        <f>(COUNTIFS(H1665:AL1665,"TVD",H1669:AL1669,"&gt;=6.5",H1667:AL1667,"&gt;=3.5"))*0.5</f>
        <v>0</v>
      </c>
      <c r="CE1665" s="266">
        <f>(COUNTIFS(H1665:AL1665,"PD",H1670:AL1670,"&gt;=10"))*0.5</f>
        <v>0</v>
      </c>
      <c r="CF1665" s="266">
        <f>(COUNTIFS(H1665:AL1665,"PDD",H1670:AL1670,"&gt;=3.5",H1671:AL1671,"&gt;=6.5")+COUNTIFS(H1665:AL1665,"PH",H1671:AL1671,"&gt;=0.5",H1670:AL1670,"&gt;=1.5")+COUNTIFS(H1665:AL1665,"PM",H1671:AL1671,"&gt;=0.5",H1670:AL1670,"&gt;=1.5"))*0.5</f>
        <v>0</v>
      </c>
      <c r="CG1665" s="266">
        <f>(COUNTIFS(H1665:AL1665,"DS",H1666:AL1666,"&gt;=2")+COUNTIFS(H1665:AL1665,"AL/DS",H1666:AL1666,"&gt;=2"))*0.5-IF(CN1665="VP",COUNTIFS($H$16:$AL$16,"SAT",H1665:AL1665,"DS",H1666:AL1666,"&gt;=2"))*0.5</f>
        <v>0</v>
      </c>
      <c r="CH1665" s="266">
        <f>(COUNTIFS(H1665:AL1665,"NS",H1667:AL1667,"&gt;=0.5",H1666:AL1666,"&gt;=1.5")+COUNTIFS(H1665:AL1665,"AL/NS",H1667:AL1667,"&gt;=0.5",H1666:AL1666,"&gt;=1.5")+COUNTIFS(H1665:AL1665,"NHD",H1667:AL1667,"&gt;=4.5",H1670:AL1670,"&gt;=2",H1666:AL1666,"&gt;=1.5"))*0.5</f>
        <v>4.5</v>
      </c>
      <c r="CI1665" s="266">
        <f>(COUNTIF(H1667:AL1667,"&gt;=10")+COUNTIFS(H1665:AL1665,"MD",H1667:AL1667,"&gt;=2")-COUNTIFS(H1665:AL1665,"TV",H1667:AL1667,"&gt;=10"))*0.5</f>
        <v>0</v>
      </c>
      <c r="CJ1665" s="266">
        <f>(COUNTIFS(H1665:AL1665,"D",H1669:AL1669,"&gt;=6.5",H1667:AL1667,"&gt;=3.5"))*0.5</f>
        <v>0</v>
      </c>
      <c r="CK1665" s="266">
        <f>(COUNTIF(H1670:AL1670,"&gt;=10")-COUNTIFS(H1665:AL1665,"PD",H1670:AL1670,"&gt;=10"))*0.5</f>
        <v>0</v>
      </c>
      <c r="CL1665" s="265">
        <f>(COUNTIFS(H1665:AL1665,"NHD",H1670:AL1670,"&gt;=3.5",H1671:AL1671,"&gt;=6.5")+COUNTIFS(H1665:AL1665,"BH",H1670:AL1670,"&gt;=1.5",H1671:AL1671,"&gt;=0.5")+COUNTIFS(H1665:AL1665,"BM",H1670:AL1670,"&gt;=1.5",H1671:AL1671,"&gt;=0.5")+COUNTIFS(H1665:AL1665,"D",H1670:AL1670,"&gt;=1.5",H1671:AL1671,"&gt;=0.5"))*0.5</f>
        <v>0</v>
      </c>
      <c r="CM1665" s="272"/>
      <c r="CN1665" s="264" t="s">
        <v>723</v>
      </c>
      <c r="CO1665" s="131">
        <f t="shared" ref="CO1665" si="619">+AM1665+AN1665+AO1665+AP1665+AQ1665+AR1665+AS1665+AU1665+BG1665</f>
        <v>26</v>
      </c>
      <c r="CP1665" s="225">
        <f>+SUM(I1666:I1671)-I1672</f>
        <v>8</v>
      </c>
      <c r="CQ1665" s="225">
        <f>+SUM(J1666:J1671)-J1672</f>
        <v>2.5</v>
      </c>
      <c r="CR1665" s="225">
        <f>+SUM(K1666:K1671)-K1672</f>
        <v>2.5</v>
      </c>
      <c r="CS1665" s="130"/>
      <c r="CT1665" s="130"/>
      <c r="CU1665" s="130"/>
      <c r="CV1665" s="130"/>
      <c r="CW1665" s="130"/>
      <c r="CX1665" s="130"/>
      <c r="CY1665" s="130"/>
      <c r="CZ1665" s="130"/>
      <c r="DA1665" s="130"/>
    </row>
    <row r="1666" spans="1:105" s="120" customFormat="1" ht="15" customHeight="1">
      <c r="A1666" s="228"/>
      <c r="B1666" s="427"/>
      <c r="C1666" s="430"/>
      <c r="D1666" s="237"/>
      <c r="E1666" s="237"/>
      <c r="F1666" s="242" t="s">
        <v>82</v>
      </c>
      <c r="G1666" s="121">
        <v>1.5</v>
      </c>
      <c r="H1666" s="83"/>
      <c r="I1666" s="83"/>
      <c r="J1666" s="83">
        <v>2</v>
      </c>
      <c r="K1666" s="83">
        <v>2</v>
      </c>
      <c r="L1666" s="83">
        <v>2</v>
      </c>
      <c r="M1666" s="83">
        <v>2</v>
      </c>
      <c r="N1666" s="83">
        <v>2</v>
      </c>
      <c r="O1666" s="83"/>
      <c r="P1666" s="83">
        <v>2</v>
      </c>
      <c r="Q1666" s="83">
        <v>2</v>
      </c>
      <c r="R1666" s="83">
        <v>2</v>
      </c>
      <c r="S1666" s="83">
        <v>2</v>
      </c>
      <c r="T1666" s="83"/>
      <c r="U1666" s="83"/>
      <c r="V1666" s="83"/>
      <c r="W1666" s="83"/>
      <c r="X1666" s="83"/>
      <c r="Y1666" s="83"/>
      <c r="Z1666" s="83"/>
      <c r="AA1666" s="83"/>
      <c r="AB1666" s="83"/>
      <c r="AC1666" s="79"/>
      <c r="AD1666" s="79"/>
      <c r="AE1666" s="79"/>
      <c r="AF1666" s="79"/>
      <c r="AG1666" s="79"/>
      <c r="AH1666" s="79"/>
      <c r="AI1666" s="79"/>
      <c r="AJ1666" s="79"/>
      <c r="AK1666" s="79"/>
      <c r="AL1666" s="79"/>
      <c r="AM1666" s="240"/>
      <c r="AN1666" s="240"/>
      <c r="AO1666" s="240"/>
      <c r="AP1666" s="240"/>
      <c r="AQ1666" s="240"/>
      <c r="AR1666" s="240"/>
      <c r="AS1666" s="240"/>
      <c r="AT1666" s="256"/>
      <c r="AU1666" s="256"/>
      <c r="AV1666" s="259"/>
      <c r="AW1666" s="259"/>
      <c r="AX1666" s="256"/>
      <c r="AY1666" s="256"/>
      <c r="AZ1666" s="256"/>
      <c r="BA1666" s="256"/>
      <c r="BB1666" s="256"/>
      <c r="BC1666" s="256"/>
      <c r="BD1666" s="256"/>
      <c r="BE1666" s="256"/>
      <c r="BF1666" s="256"/>
      <c r="BG1666" s="256"/>
      <c r="BH1666" s="256"/>
      <c r="BI1666" s="256"/>
      <c r="BJ1666" s="256"/>
      <c r="BK1666" s="256"/>
      <c r="BL1666" s="262"/>
      <c r="BM1666" s="262"/>
      <c r="BN1666" s="262"/>
      <c r="BO1666" s="262"/>
      <c r="BP1666" s="262"/>
      <c r="BQ1666" s="262"/>
      <c r="BR1666" s="270"/>
      <c r="BS1666" s="270"/>
      <c r="BT1666" s="270"/>
      <c r="BU1666" s="270"/>
      <c r="BV1666" s="270"/>
      <c r="BW1666" s="270"/>
      <c r="BX1666" s="256"/>
      <c r="BY1666" s="256"/>
      <c r="BZ1666" s="256"/>
      <c r="CA1666" s="267"/>
      <c r="CB1666" s="267"/>
      <c r="CC1666" s="274"/>
      <c r="CD1666" s="267"/>
      <c r="CE1666" s="267"/>
      <c r="CF1666" s="267"/>
      <c r="CG1666" s="267"/>
      <c r="CH1666" s="267"/>
      <c r="CI1666" s="267"/>
      <c r="CJ1666" s="267"/>
      <c r="CK1666" s="267"/>
      <c r="CL1666" s="265"/>
      <c r="CM1666" s="272"/>
      <c r="CN1666" s="264"/>
      <c r="CO1666" s="131"/>
      <c r="CP1666" s="226"/>
      <c r="CQ1666" s="226"/>
      <c r="CR1666" s="226"/>
      <c r="CS1666" s="130"/>
      <c r="CT1666" s="130"/>
      <c r="CU1666" s="130"/>
      <c r="CV1666" s="130"/>
      <c r="CW1666" s="130"/>
      <c r="CX1666" s="130"/>
      <c r="CY1666" s="130"/>
      <c r="CZ1666" s="130"/>
      <c r="DA1666" s="130"/>
    </row>
    <row r="1667" spans="1:105" s="120" customFormat="1" ht="15" customHeight="1">
      <c r="A1667" s="228"/>
      <c r="B1667" s="427"/>
      <c r="C1667" s="430"/>
      <c r="D1667" s="237"/>
      <c r="E1667" s="237"/>
      <c r="F1667" s="243"/>
      <c r="G1667" s="122">
        <v>2</v>
      </c>
      <c r="H1667" s="84"/>
      <c r="I1667" s="84">
        <v>8</v>
      </c>
      <c r="J1667" s="84">
        <v>0.5</v>
      </c>
      <c r="K1667" s="84">
        <v>0.5</v>
      </c>
      <c r="L1667" s="84">
        <v>0.5</v>
      </c>
      <c r="M1667" s="84">
        <v>0.5</v>
      </c>
      <c r="N1667" s="84">
        <v>0.5</v>
      </c>
      <c r="O1667" s="84"/>
      <c r="P1667" s="84">
        <v>0.5</v>
      </c>
      <c r="Q1667" s="84">
        <v>0.5</v>
      </c>
      <c r="R1667" s="84">
        <v>0.5</v>
      </c>
      <c r="S1667" s="84">
        <v>0.5</v>
      </c>
      <c r="T1667" s="84"/>
      <c r="U1667" s="84"/>
      <c r="V1667" s="84"/>
      <c r="W1667" s="84"/>
      <c r="X1667" s="84"/>
      <c r="Y1667" s="84"/>
      <c r="Z1667" s="84"/>
      <c r="AA1667" s="84"/>
      <c r="AB1667" s="84"/>
      <c r="AC1667" s="80"/>
      <c r="AD1667" s="80"/>
      <c r="AE1667" s="80"/>
      <c r="AF1667" s="80"/>
      <c r="AG1667" s="80"/>
      <c r="AH1667" s="80"/>
      <c r="AI1667" s="80"/>
      <c r="AJ1667" s="80"/>
      <c r="AK1667" s="80"/>
      <c r="AL1667" s="80"/>
      <c r="AM1667" s="240"/>
      <c r="AN1667" s="240"/>
      <c r="AO1667" s="240"/>
      <c r="AP1667" s="240"/>
      <c r="AQ1667" s="240"/>
      <c r="AR1667" s="240"/>
      <c r="AS1667" s="240"/>
      <c r="AT1667" s="256"/>
      <c r="AU1667" s="256"/>
      <c r="AV1667" s="259"/>
      <c r="AW1667" s="259"/>
      <c r="AX1667" s="256"/>
      <c r="AY1667" s="256"/>
      <c r="AZ1667" s="256"/>
      <c r="BA1667" s="256"/>
      <c r="BB1667" s="256"/>
      <c r="BC1667" s="256"/>
      <c r="BD1667" s="256"/>
      <c r="BE1667" s="256"/>
      <c r="BF1667" s="256"/>
      <c r="BG1667" s="256"/>
      <c r="BH1667" s="256"/>
      <c r="BI1667" s="256"/>
      <c r="BJ1667" s="256"/>
      <c r="BK1667" s="256"/>
      <c r="BL1667" s="262"/>
      <c r="BM1667" s="262"/>
      <c r="BN1667" s="262"/>
      <c r="BO1667" s="262"/>
      <c r="BP1667" s="262"/>
      <c r="BQ1667" s="262"/>
      <c r="BR1667" s="270"/>
      <c r="BS1667" s="270"/>
      <c r="BT1667" s="270"/>
      <c r="BU1667" s="270"/>
      <c r="BV1667" s="270"/>
      <c r="BW1667" s="270"/>
      <c r="BX1667" s="256"/>
      <c r="BY1667" s="256"/>
      <c r="BZ1667" s="256"/>
      <c r="CA1667" s="267"/>
      <c r="CB1667" s="267"/>
      <c r="CC1667" s="274"/>
      <c r="CD1667" s="267"/>
      <c r="CE1667" s="267"/>
      <c r="CF1667" s="267"/>
      <c r="CG1667" s="267"/>
      <c r="CH1667" s="267"/>
      <c r="CI1667" s="267"/>
      <c r="CJ1667" s="267"/>
      <c r="CK1667" s="267"/>
      <c r="CL1667" s="265"/>
      <c r="CM1667" s="272"/>
      <c r="CN1667" s="264"/>
      <c r="CO1667" s="131"/>
      <c r="CP1667" s="226"/>
      <c r="CQ1667" s="226"/>
      <c r="CR1667" s="226"/>
      <c r="CS1667" s="130"/>
      <c r="CT1667" s="130"/>
      <c r="CU1667" s="130"/>
      <c r="CV1667" s="130"/>
      <c r="CW1667" s="130"/>
      <c r="CX1667" s="130"/>
      <c r="CY1667" s="130"/>
      <c r="CZ1667" s="130"/>
      <c r="DA1667" s="130"/>
    </row>
    <row r="1668" spans="1:105" s="120" customFormat="1" ht="15" customHeight="1">
      <c r="A1668" s="228"/>
      <c r="B1668" s="427"/>
      <c r="C1668" s="430"/>
      <c r="D1668" s="237"/>
      <c r="E1668" s="237"/>
      <c r="F1668" s="243"/>
      <c r="G1668" s="122">
        <v>2.1</v>
      </c>
      <c r="H1668" s="84"/>
      <c r="I1668" s="84"/>
      <c r="J1668" s="84"/>
      <c r="K1668" s="84"/>
      <c r="L1668" s="84"/>
      <c r="M1668" s="84"/>
      <c r="N1668" s="84"/>
      <c r="O1668" s="84"/>
      <c r="P1668" s="84"/>
      <c r="Q1668" s="84"/>
      <c r="R1668" s="84"/>
      <c r="S1668" s="84"/>
      <c r="T1668" s="84"/>
      <c r="U1668" s="84"/>
      <c r="V1668" s="84"/>
      <c r="W1668" s="84"/>
      <c r="X1668" s="84"/>
      <c r="Y1668" s="84"/>
      <c r="Z1668" s="84"/>
      <c r="AA1668" s="84"/>
      <c r="AB1668" s="84"/>
      <c r="AC1668" s="80"/>
      <c r="AD1668" s="80"/>
      <c r="AE1668" s="80"/>
      <c r="AF1668" s="80"/>
      <c r="AG1668" s="80"/>
      <c r="AH1668" s="80"/>
      <c r="AI1668" s="80"/>
      <c r="AJ1668" s="80"/>
      <c r="AK1668" s="80"/>
      <c r="AL1668" s="80"/>
      <c r="AM1668" s="240"/>
      <c r="AN1668" s="240"/>
      <c r="AO1668" s="240"/>
      <c r="AP1668" s="240"/>
      <c r="AQ1668" s="240"/>
      <c r="AR1668" s="240"/>
      <c r="AS1668" s="240"/>
      <c r="AT1668" s="256"/>
      <c r="AU1668" s="256"/>
      <c r="AV1668" s="259"/>
      <c r="AW1668" s="259"/>
      <c r="AX1668" s="256"/>
      <c r="AY1668" s="256"/>
      <c r="AZ1668" s="256"/>
      <c r="BA1668" s="256"/>
      <c r="BB1668" s="256"/>
      <c r="BC1668" s="256"/>
      <c r="BD1668" s="256"/>
      <c r="BE1668" s="256"/>
      <c r="BF1668" s="256"/>
      <c r="BG1668" s="256"/>
      <c r="BH1668" s="256"/>
      <c r="BI1668" s="256"/>
      <c r="BJ1668" s="256"/>
      <c r="BK1668" s="256"/>
      <c r="BL1668" s="262"/>
      <c r="BM1668" s="262"/>
      <c r="BN1668" s="262"/>
      <c r="BO1668" s="262"/>
      <c r="BP1668" s="262"/>
      <c r="BQ1668" s="262"/>
      <c r="BR1668" s="270"/>
      <c r="BS1668" s="270"/>
      <c r="BT1668" s="270"/>
      <c r="BU1668" s="270"/>
      <c r="BV1668" s="270"/>
      <c r="BW1668" s="270"/>
      <c r="BX1668" s="256"/>
      <c r="BY1668" s="256"/>
      <c r="BZ1668" s="256"/>
      <c r="CA1668" s="267"/>
      <c r="CB1668" s="267"/>
      <c r="CC1668" s="274"/>
      <c r="CD1668" s="267"/>
      <c r="CE1668" s="267"/>
      <c r="CF1668" s="267"/>
      <c r="CG1668" s="267"/>
      <c r="CH1668" s="267"/>
      <c r="CI1668" s="267"/>
      <c r="CJ1668" s="267"/>
      <c r="CK1668" s="267"/>
      <c r="CL1668" s="265"/>
      <c r="CM1668" s="272"/>
      <c r="CN1668" s="264"/>
      <c r="CO1668" s="131"/>
      <c r="CP1668" s="226"/>
      <c r="CQ1668" s="226"/>
      <c r="CR1668" s="226"/>
      <c r="CS1668" s="130"/>
      <c r="CT1668" s="130"/>
      <c r="CU1668" s="130"/>
      <c r="CV1668" s="130"/>
      <c r="CW1668" s="130"/>
      <c r="CX1668" s="130"/>
      <c r="CY1668" s="130"/>
      <c r="CZ1668" s="130"/>
      <c r="DA1668" s="130"/>
    </row>
    <row r="1669" spans="1:105" s="120" customFormat="1" ht="15" customHeight="1">
      <c r="A1669" s="228"/>
      <c r="B1669" s="427"/>
      <c r="C1669" s="430"/>
      <c r="D1669" s="237"/>
      <c r="E1669" s="237"/>
      <c r="F1669" s="243"/>
      <c r="G1669" s="122">
        <v>2.7</v>
      </c>
      <c r="H1669" s="84"/>
      <c r="I1669" s="84"/>
      <c r="J1669" s="84"/>
      <c r="K1669" s="84"/>
      <c r="L1669" s="84"/>
      <c r="M1669" s="84"/>
      <c r="N1669" s="84"/>
      <c r="O1669" s="84"/>
      <c r="P1669" s="84"/>
      <c r="Q1669" s="84"/>
      <c r="R1669" s="84"/>
      <c r="S1669" s="84"/>
      <c r="T1669" s="84"/>
      <c r="U1669" s="84"/>
      <c r="V1669" s="84"/>
      <c r="W1669" s="84"/>
      <c r="X1669" s="84"/>
      <c r="Y1669" s="84"/>
      <c r="Z1669" s="84"/>
      <c r="AA1669" s="84"/>
      <c r="AB1669" s="84"/>
      <c r="AC1669" s="80"/>
      <c r="AD1669" s="80"/>
      <c r="AE1669" s="80"/>
      <c r="AF1669" s="80"/>
      <c r="AG1669" s="80"/>
      <c r="AH1669" s="80"/>
      <c r="AI1669" s="80"/>
      <c r="AJ1669" s="80"/>
      <c r="AK1669" s="80"/>
      <c r="AL1669" s="80"/>
      <c r="AM1669" s="240"/>
      <c r="AN1669" s="240"/>
      <c r="AO1669" s="240"/>
      <c r="AP1669" s="240"/>
      <c r="AQ1669" s="240"/>
      <c r="AR1669" s="240"/>
      <c r="AS1669" s="240"/>
      <c r="AT1669" s="256"/>
      <c r="AU1669" s="256"/>
      <c r="AV1669" s="259"/>
      <c r="AW1669" s="259"/>
      <c r="AX1669" s="256"/>
      <c r="AY1669" s="256"/>
      <c r="AZ1669" s="256"/>
      <c r="BA1669" s="256"/>
      <c r="BB1669" s="256"/>
      <c r="BC1669" s="256"/>
      <c r="BD1669" s="256"/>
      <c r="BE1669" s="256"/>
      <c r="BF1669" s="256"/>
      <c r="BG1669" s="256"/>
      <c r="BH1669" s="256"/>
      <c r="BI1669" s="256"/>
      <c r="BJ1669" s="256"/>
      <c r="BK1669" s="256"/>
      <c r="BL1669" s="262"/>
      <c r="BM1669" s="262"/>
      <c r="BN1669" s="262"/>
      <c r="BO1669" s="262"/>
      <c r="BP1669" s="262"/>
      <c r="BQ1669" s="262"/>
      <c r="BR1669" s="270"/>
      <c r="BS1669" s="270"/>
      <c r="BT1669" s="270"/>
      <c r="BU1669" s="270"/>
      <c r="BV1669" s="270"/>
      <c r="BW1669" s="270"/>
      <c r="BX1669" s="256"/>
      <c r="BY1669" s="256"/>
      <c r="BZ1669" s="256"/>
      <c r="CA1669" s="267"/>
      <c r="CB1669" s="267"/>
      <c r="CC1669" s="274"/>
      <c r="CD1669" s="267"/>
      <c r="CE1669" s="267"/>
      <c r="CF1669" s="267"/>
      <c r="CG1669" s="267"/>
      <c r="CH1669" s="267"/>
      <c r="CI1669" s="267"/>
      <c r="CJ1669" s="267"/>
      <c r="CK1669" s="267"/>
      <c r="CL1669" s="265"/>
      <c r="CM1669" s="272"/>
      <c r="CN1669" s="264"/>
      <c r="CO1669" s="131"/>
      <c r="CP1669" s="226"/>
      <c r="CQ1669" s="226"/>
      <c r="CR1669" s="226"/>
      <c r="CS1669" s="130"/>
      <c r="CT1669" s="130"/>
      <c r="CU1669" s="130"/>
      <c r="CV1669" s="130"/>
      <c r="CW1669" s="130"/>
      <c r="CX1669" s="130"/>
      <c r="CY1669" s="130"/>
      <c r="CZ1669" s="130"/>
      <c r="DA1669" s="130"/>
    </row>
    <row r="1670" spans="1:105" s="120" customFormat="1" ht="15" customHeight="1">
      <c r="A1670" s="228"/>
      <c r="B1670" s="427"/>
      <c r="C1670" s="430"/>
      <c r="D1670" s="237"/>
      <c r="E1670" s="237"/>
      <c r="F1670" s="243"/>
      <c r="G1670" s="122">
        <v>3</v>
      </c>
      <c r="H1670" s="84"/>
      <c r="I1670" s="84"/>
      <c r="J1670" s="84"/>
      <c r="K1670" s="84"/>
      <c r="L1670" s="84"/>
      <c r="M1670" s="84"/>
      <c r="N1670" s="84"/>
      <c r="O1670" s="84"/>
      <c r="P1670" s="84"/>
      <c r="Q1670" s="84"/>
      <c r="R1670" s="84"/>
      <c r="S1670" s="84"/>
      <c r="T1670" s="84"/>
      <c r="U1670" s="84"/>
      <c r="V1670" s="84"/>
      <c r="W1670" s="84"/>
      <c r="X1670" s="84"/>
      <c r="Y1670" s="84"/>
      <c r="Z1670" s="84"/>
      <c r="AA1670" s="84"/>
      <c r="AB1670" s="84"/>
      <c r="AC1670" s="80"/>
      <c r="AD1670" s="80"/>
      <c r="AE1670" s="80"/>
      <c r="AF1670" s="80"/>
      <c r="AG1670" s="80"/>
      <c r="AH1670" s="80"/>
      <c r="AI1670" s="80"/>
      <c r="AJ1670" s="80"/>
      <c r="AK1670" s="80"/>
      <c r="AL1670" s="80"/>
      <c r="AM1670" s="240"/>
      <c r="AN1670" s="240"/>
      <c r="AO1670" s="240"/>
      <c r="AP1670" s="240"/>
      <c r="AQ1670" s="240"/>
      <c r="AR1670" s="240"/>
      <c r="AS1670" s="240"/>
      <c r="AT1670" s="256"/>
      <c r="AU1670" s="256"/>
      <c r="AV1670" s="259"/>
      <c r="AW1670" s="259"/>
      <c r="AX1670" s="256"/>
      <c r="AY1670" s="256"/>
      <c r="AZ1670" s="256"/>
      <c r="BA1670" s="256"/>
      <c r="BB1670" s="256"/>
      <c r="BC1670" s="256"/>
      <c r="BD1670" s="256"/>
      <c r="BE1670" s="256"/>
      <c r="BF1670" s="256"/>
      <c r="BG1670" s="256"/>
      <c r="BH1670" s="256"/>
      <c r="BI1670" s="256"/>
      <c r="BJ1670" s="256"/>
      <c r="BK1670" s="256"/>
      <c r="BL1670" s="262"/>
      <c r="BM1670" s="262"/>
      <c r="BN1670" s="262"/>
      <c r="BO1670" s="262"/>
      <c r="BP1670" s="262"/>
      <c r="BQ1670" s="262"/>
      <c r="BR1670" s="270"/>
      <c r="BS1670" s="270"/>
      <c r="BT1670" s="270"/>
      <c r="BU1670" s="270"/>
      <c r="BV1670" s="270"/>
      <c r="BW1670" s="270"/>
      <c r="BX1670" s="256"/>
      <c r="BY1670" s="256"/>
      <c r="BZ1670" s="256"/>
      <c r="CA1670" s="267"/>
      <c r="CB1670" s="267"/>
      <c r="CC1670" s="274"/>
      <c r="CD1670" s="267"/>
      <c r="CE1670" s="267"/>
      <c r="CF1670" s="267"/>
      <c r="CG1670" s="267"/>
      <c r="CH1670" s="267"/>
      <c r="CI1670" s="267"/>
      <c r="CJ1670" s="267"/>
      <c r="CK1670" s="267"/>
      <c r="CL1670" s="265"/>
      <c r="CM1670" s="272"/>
      <c r="CN1670" s="264"/>
      <c r="CO1670" s="131"/>
      <c r="CP1670" s="226"/>
      <c r="CQ1670" s="226"/>
      <c r="CR1670" s="226"/>
      <c r="CS1670" s="130"/>
      <c r="CT1670" s="130"/>
      <c r="CU1670" s="130"/>
      <c r="CV1670" s="130"/>
      <c r="CW1670" s="130"/>
      <c r="CX1670" s="130"/>
      <c r="CY1670" s="130"/>
      <c r="CZ1670" s="130"/>
      <c r="DA1670" s="130"/>
    </row>
    <row r="1671" spans="1:105" s="120" customFormat="1" ht="15" customHeight="1">
      <c r="A1671" s="228"/>
      <c r="B1671" s="427"/>
      <c r="C1671" s="430"/>
      <c r="D1671" s="237"/>
      <c r="E1671" s="237"/>
      <c r="F1671" s="244"/>
      <c r="G1671" s="123">
        <v>3.9</v>
      </c>
      <c r="H1671" s="85"/>
      <c r="I1671" s="85"/>
      <c r="J1671" s="85"/>
      <c r="K1671" s="85"/>
      <c r="L1671" s="85"/>
      <c r="M1671" s="85"/>
      <c r="N1671" s="85"/>
      <c r="O1671" s="85"/>
      <c r="P1671" s="85"/>
      <c r="Q1671" s="85"/>
      <c r="R1671" s="85"/>
      <c r="S1671" s="85"/>
      <c r="T1671" s="85"/>
      <c r="U1671" s="85"/>
      <c r="V1671" s="85"/>
      <c r="W1671" s="85"/>
      <c r="X1671" s="85"/>
      <c r="Y1671" s="85"/>
      <c r="Z1671" s="85"/>
      <c r="AA1671" s="85"/>
      <c r="AB1671" s="85"/>
      <c r="AC1671" s="81"/>
      <c r="AD1671" s="81"/>
      <c r="AE1671" s="81"/>
      <c r="AF1671" s="81"/>
      <c r="AG1671" s="81"/>
      <c r="AH1671" s="81"/>
      <c r="AI1671" s="81"/>
      <c r="AJ1671" s="81"/>
      <c r="AK1671" s="81"/>
      <c r="AL1671" s="81"/>
      <c r="AM1671" s="240"/>
      <c r="AN1671" s="240"/>
      <c r="AO1671" s="240"/>
      <c r="AP1671" s="240"/>
      <c r="AQ1671" s="240"/>
      <c r="AR1671" s="240"/>
      <c r="AS1671" s="240"/>
      <c r="AT1671" s="256"/>
      <c r="AU1671" s="256"/>
      <c r="AV1671" s="259"/>
      <c r="AW1671" s="259"/>
      <c r="AX1671" s="256"/>
      <c r="AY1671" s="256"/>
      <c r="AZ1671" s="256"/>
      <c r="BA1671" s="256"/>
      <c r="BB1671" s="256"/>
      <c r="BC1671" s="256"/>
      <c r="BD1671" s="256"/>
      <c r="BE1671" s="256"/>
      <c r="BF1671" s="256"/>
      <c r="BG1671" s="256"/>
      <c r="BH1671" s="256"/>
      <c r="BI1671" s="256"/>
      <c r="BJ1671" s="256"/>
      <c r="BK1671" s="256"/>
      <c r="BL1671" s="262"/>
      <c r="BM1671" s="262"/>
      <c r="BN1671" s="262"/>
      <c r="BO1671" s="262"/>
      <c r="BP1671" s="262"/>
      <c r="BQ1671" s="262"/>
      <c r="BR1671" s="270"/>
      <c r="BS1671" s="270"/>
      <c r="BT1671" s="270"/>
      <c r="BU1671" s="270"/>
      <c r="BV1671" s="270"/>
      <c r="BW1671" s="270"/>
      <c r="BX1671" s="256"/>
      <c r="BY1671" s="256"/>
      <c r="BZ1671" s="256"/>
      <c r="CA1671" s="267"/>
      <c r="CB1671" s="267"/>
      <c r="CC1671" s="274"/>
      <c r="CD1671" s="267"/>
      <c r="CE1671" s="267"/>
      <c r="CF1671" s="267"/>
      <c r="CG1671" s="267"/>
      <c r="CH1671" s="267"/>
      <c r="CI1671" s="267"/>
      <c r="CJ1671" s="267"/>
      <c r="CK1671" s="267"/>
      <c r="CL1671" s="265"/>
      <c r="CM1671" s="272"/>
      <c r="CN1671" s="264"/>
      <c r="CO1671" s="131"/>
      <c r="CP1671" s="226"/>
      <c r="CQ1671" s="226"/>
      <c r="CR1671" s="226"/>
      <c r="CS1671" s="130"/>
      <c r="CT1671" s="130"/>
      <c r="CU1671" s="130"/>
      <c r="CV1671" s="130"/>
      <c r="CW1671" s="130"/>
      <c r="CX1671" s="130"/>
      <c r="CY1671" s="130"/>
      <c r="CZ1671" s="130"/>
      <c r="DA1671" s="130"/>
    </row>
    <row r="1672" spans="1:105" s="120" customFormat="1" ht="15" customHeight="1">
      <c r="A1672" s="229"/>
      <c r="B1672" s="428"/>
      <c r="C1672" s="431"/>
      <c r="D1672" s="238"/>
      <c r="E1672" s="238"/>
      <c r="F1672" s="245" t="s">
        <v>83</v>
      </c>
      <c r="G1672" s="246"/>
      <c r="H1672" s="82"/>
      <c r="I1672" s="82"/>
      <c r="J1672" s="82"/>
      <c r="K1672" s="82"/>
      <c r="L1672" s="82"/>
      <c r="M1672" s="82"/>
      <c r="N1672" s="82"/>
      <c r="O1672" s="82"/>
      <c r="P1672" s="82"/>
      <c r="Q1672" s="82"/>
      <c r="R1672" s="82"/>
      <c r="S1672" s="82"/>
      <c r="T1672" s="82"/>
      <c r="U1672" s="82"/>
      <c r="V1672" s="82"/>
      <c r="W1672" s="82"/>
      <c r="X1672" s="82"/>
      <c r="Y1672" s="82"/>
      <c r="Z1672" s="82"/>
      <c r="AA1672" s="82"/>
      <c r="AB1672" s="82"/>
      <c r="AC1672" s="35"/>
      <c r="AD1672" s="35"/>
      <c r="AE1672" s="35"/>
      <c r="AF1672" s="35"/>
      <c r="AG1672" s="35"/>
      <c r="AH1672" s="35"/>
      <c r="AI1672" s="35"/>
      <c r="AJ1672" s="35"/>
      <c r="AK1672" s="35"/>
      <c r="AL1672" s="35"/>
      <c r="AM1672" s="241"/>
      <c r="AN1672" s="241"/>
      <c r="AO1672" s="241"/>
      <c r="AP1672" s="241"/>
      <c r="AQ1672" s="241"/>
      <c r="AR1672" s="241"/>
      <c r="AS1672" s="241"/>
      <c r="AT1672" s="257"/>
      <c r="AU1672" s="257"/>
      <c r="AV1672" s="260"/>
      <c r="AW1672" s="260"/>
      <c r="AX1672" s="257"/>
      <c r="AY1672" s="257"/>
      <c r="AZ1672" s="257"/>
      <c r="BA1672" s="257"/>
      <c r="BB1672" s="257"/>
      <c r="BC1672" s="257"/>
      <c r="BD1672" s="257"/>
      <c r="BE1672" s="257"/>
      <c r="BF1672" s="257"/>
      <c r="BG1672" s="257"/>
      <c r="BH1672" s="257"/>
      <c r="BI1672" s="257"/>
      <c r="BJ1672" s="257"/>
      <c r="BK1672" s="257"/>
      <c r="BL1672" s="263"/>
      <c r="BM1672" s="263"/>
      <c r="BN1672" s="263"/>
      <c r="BO1672" s="263"/>
      <c r="BP1672" s="263"/>
      <c r="BQ1672" s="263"/>
      <c r="BR1672" s="271"/>
      <c r="BS1672" s="271"/>
      <c r="BT1672" s="271"/>
      <c r="BU1672" s="271"/>
      <c r="BV1672" s="271"/>
      <c r="BW1672" s="271"/>
      <c r="BX1672" s="257"/>
      <c r="BY1672" s="257"/>
      <c r="BZ1672" s="257"/>
      <c r="CA1672" s="268"/>
      <c r="CB1672" s="268"/>
      <c r="CC1672" s="275"/>
      <c r="CD1672" s="268"/>
      <c r="CE1672" s="268"/>
      <c r="CF1672" s="268"/>
      <c r="CG1672" s="268"/>
      <c r="CH1672" s="268"/>
      <c r="CI1672" s="268"/>
      <c r="CJ1672" s="268"/>
      <c r="CK1672" s="268"/>
      <c r="CL1672" s="265"/>
      <c r="CM1672" s="272"/>
      <c r="CN1672" s="264"/>
      <c r="CO1672" s="131"/>
      <c r="CP1672" s="226"/>
      <c r="CQ1672" s="226"/>
      <c r="CR1672" s="226"/>
      <c r="CS1672" s="130"/>
      <c r="CT1672" s="130"/>
      <c r="CU1672" s="130"/>
      <c r="CV1672" s="130"/>
      <c r="CW1672" s="130"/>
      <c r="CX1672" s="130"/>
      <c r="CY1672" s="130"/>
      <c r="CZ1672" s="130"/>
      <c r="DA1672" s="130"/>
    </row>
    <row r="1673" spans="1:105" s="70" customFormat="1" ht="15" customHeight="1">
      <c r="A1673" s="227">
        <f t="shared" si="611"/>
        <v>207</v>
      </c>
      <c r="B1673" s="426" t="s">
        <v>241</v>
      </c>
      <c r="C1673" s="429" t="s">
        <v>242</v>
      </c>
      <c r="D1673" s="236" t="s">
        <v>1296</v>
      </c>
      <c r="E1673" s="236" t="s">
        <v>1283</v>
      </c>
      <c r="F1673" s="253" t="s">
        <v>80</v>
      </c>
      <c r="G1673" s="254"/>
      <c r="H1673" s="82" t="s">
        <v>69</v>
      </c>
      <c r="I1673" s="82"/>
      <c r="J1673" s="82" t="s">
        <v>61</v>
      </c>
      <c r="K1673" s="82" t="s">
        <v>61</v>
      </c>
      <c r="L1673" s="82" t="s">
        <v>61</v>
      </c>
      <c r="M1673" s="82" t="s">
        <v>61</v>
      </c>
      <c r="N1673" s="82" t="s">
        <v>61</v>
      </c>
      <c r="O1673" s="82"/>
      <c r="P1673" s="82" t="s">
        <v>61</v>
      </c>
      <c r="Q1673" s="82" t="s">
        <v>61</v>
      </c>
      <c r="R1673" s="82" t="s">
        <v>61</v>
      </c>
      <c r="S1673" s="82" t="s">
        <v>61</v>
      </c>
      <c r="T1673" s="82" t="s">
        <v>61</v>
      </c>
      <c r="U1673" s="82" t="s">
        <v>61</v>
      </c>
      <c r="V1673" s="82"/>
      <c r="W1673" s="82" t="s">
        <v>60</v>
      </c>
      <c r="X1673" s="82" t="s">
        <v>60</v>
      </c>
      <c r="Y1673" s="82" t="s">
        <v>60</v>
      </c>
      <c r="Z1673" s="82" t="s">
        <v>60</v>
      </c>
      <c r="AA1673" s="82" t="s">
        <v>60</v>
      </c>
      <c r="AB1673" s="82" t="s">
        <v>60</v>
      </c>
      <c r="AC1673" s="82"/>
      <c r="AD1673" s="82" t="s">
        <v>60</v>
      </c>
      <c r="AE1673" s="82" t="s">
        <v>60</v>
      </c>
      <c r="AF1673" s="82" t="s">
        <v>60</v>
      </c>
      <c r="AG1673" s="82" t="s">
        <v>60</v>
      </c>
      <c r="AH1673" s="82" t="s">
        <v>60</v>
      </c>
      <c r="AI1673" s="82" t="s">
        <v>1471</v>
      </c>
      <c r="AJ1673" s="82"/>
      <c r="AK1673" s="82" t="s">
        <v>61</v>
      </c>
      <c r="AL1673" s="82" t="s">
        <v>61</v>
      </c>
      <c r="AM1673" s="239">
        <f>COUNTIF(H1673:AL1673,"PH")+COUNTIF(H1673:AL1673,"PH/L")+COUNTIF(H1673:AL1673,"PM")</f>
        <v>0</v>
      </c>
      <c r="AN1673" s="239">
        <f>COUNTIF(H1673:AL1673,"PD")+COUNTIF(H1673:AL1673,"PDD")+COUNTIF(H1673:AL1673,"P/DS")/2+COUNTIF(H1673:AL1673,"PMD")</f>
        <v>0</v>
      </c>
      <c r="AO1673" s="239">
        <f>COUNTIF(H1673:AL1673,"PN")+COUNTIF(H1673:AL1673,"P/NS")/2+COUNTIF(H1673:AL1673,"PH")+COUNTIF(H1673:AL1673,"PH/F")/2+COUNTIF(H1673:AL1673,"PH/L")/2+COUNTIF(H1673:AL1673,"PM")</f>
        <v>0</v>
      </c>
      <c r="AP1673" s="239">
        <f>COUNTIF(H1673:AL1673,"BH")+COUNTIF(H1673:AL1673,"AL/BL")+COUNTIF(H1673:AL1673,"UL/BL")+COUNTIF(H1673:AL1673,"BM")</f>
        <v>0</v>
      </c>
      <c r="AQ1673" s="239">
        <f>COUNTIF(H1673:AL1673,"DS")+COUNTIF(H1673:AL1673,"AL/DS")/2+COUNTIF(H1673:AL1673,"UL/DS")/2+COUNTIF(H1673:AL1673,"CT")+COUNTIF(H1673:AL1673,"MD")</f>
        <v>11.5</v>
      </c>
      <c r="AR1673" s="239">
        <f>COUNTIF(H1673:AL1673,"NS")+COUNTIF(H1673:AL1673,"AL/NS")/2+COUNTIF(H1673:AL1673,"UL/NS")/2+COUNTIF(H1673:AL1673,"BH")+COUNTIF(H1673:AL1673,"AL/BF")/2+COUNTIF(H1673:AL1673,"AL/BL")/2+COUNTIF(H1673:AL1673,"UL/BL")/2+COUNTIF(H1673:AL1673,"UL/BF")/2+COUNTIF(H1673:AL1673,"BM")</f>
        <v>13</v>
      </c>
      <c r="AS1673" s="239">
        <f>COUNTIF(H1673:AL1673,"AL")+COUNTIF(H1673:AL1673,"AL/DS")/2+COUNTIF(H1673:AL1673,"AL/NS")/2+COUNTIF(H1673:AL1673,"NH")+COUNTIF(H1673:AL1673,"SL")+COUNTIF(H1673:AL1673,"NHD")+COUNTIF(H1673:AL1673,"B")+COUNTIF(H1673:AL1673,"HL")+COUNTIF(H1673:AL1673,"AL/BF")/2+COUNTIF(H1673:AL1673,"AL/BL")/2</f>
        <v>1</v>
      </c>
      <c r="AT1673" s="255">
        <f>COUNTIF(H1673:AL1673,"PD")+COUNTIF(H1673:AL1673,"PN")+COUNTIF(H1673:AL1673,"P/DS")/2+COUNTIF(H1673:AL1673,"P/NS")/2+COUNTIF(H1673:AL1673,"DS")+COUNTIF(H1673:AL1673,"NS")+COUNTIF(H1673:AL1673,"AL")+COUNTIF(H1673:AL1673,"AL/DS")+COUNTIF(H1673:AL1673,"AL/NS")+COUNTIF(H1673:AL1673,"NH")+COUNTIF(H1673:AL1673,"SL")+COUNTIF(H1673:AL1673,"UL/DS")/2+COUNTIF(H1673:AL1673,"UL/NS")/2+COUNTIF(H1673:AL1673,"CT")+COUNTIF(H1673:AL1673,"NHD")+COUNTIF(H1673:AL1673,"PDD")+COUNTIF(H1673:AL1673,"B")+COUNTIF(H1673:AL1673,"HL")+COUNTIF(H1673:AL1673,"PH")+COUNTIF(H1673:AL1673,"BH")+COUNTIF(H1673:AL1673,"AL/BF")+COUNTIF(H1673:AL1673,"AL/BL")+COUNTIF(H1673:AL1673,"UL/BF")/2+COUNTIF(H1673:AL1673,"UL/BL")/2+COUNTIF(H1673:AL1673,"PH/F")/2+COUNTIF(H1673:AL1673,"PH/L")/2+COUNTIF(H1673:AL1673,"MD")+COUNTIF(H1673:AL1673,"PMD")+COUNTIF(H1673:AL1673,"PM")+COUNTIF(H1673:AL1673,"BM")</f>
        <v>25.5</v>
      </c>
      <c r="AU1673" s="255">
        <f>COUNTIF(H1673:AL1673,"P/DS")/2+COUNTIF(H1673:AL1673,"P/NS")/2+COUNTIF(H1673:AL1673,"IL")+COUNTIF(H1673:AL1673,"NL")+COUNTIF(H1673:AL1673,"UL")+COUNTIF(H1673:AL1673,"UL/DS")/2+COUNTIF(H1673:AL1673,"UL/NS")/2+COUNTIF(H1673:AL1673,"KT")+COUNTIF(H1673:AL1673,"UL/BF")/2+COUNTIF(H1673:AL1673,"UL/BL")/2+COUNTIF(H1673:AL1673,"PH/F")/2+COUNTIF(H1673:AL1673,"PH/L")/2+COUNTIF(H1673:AL1673,"NB")</f>
        <v>0.5</v>
      </c>
      <c r="AV1673" s="258">
        <f>COUNTIF(H1673:AL1673,"PN")+COUNTIF(H1673:AL1673,"TVD")+COUNTIF(H1673:AL1673,"PH")+COUNTIF(H1673:AL1673,"PM")+COUNTIF(H1673:AL1673,"PDD")-COUNTIFS(H1673:AL1673,"PN",H1680:AL1680,"&gt;=3")-COUNTIFS(H1673:AL1673,"PM",H1680:AL1680,"&gt;=3")</f>
        <v>0</v>
      </c>
      <c r="AW1673" s="258">
        <f>COUNTIF(H1673:AL1673,"NS")+COUNTIF(H1673:AL1673,"D")+COUNTIF(H1673:AL1673,"BH")+COUNTIF(H1673:AL1673,"NHD")+COUNTIF(H1673:AL1673,"BM")-COUNTIFS(H1673:AL1673,"NS",H1680:AL1680,"&gt;=3")-COUNTIFS(H1673:AL1673,"BH",H1680:AL1680,"&gt;=3")-COUNTIFS(H1673:AL1673,"BM",H1680:AL1680,"&gt;=3")</f>
        <v>13</v>
      </c>
      <c r="AX1673" s="255">
        <f>COUNTIF(H1673:AL1673,"AL")+COUNTIF(H1673:AL1673,"AL/DS")/2+COUNTIF(H1673:AL1673,"AL/NS")/2+COUNTIF(H1673:AL1673,"AL/BF")+COUNTIF(H1673:AL1673,"AL/BL")/2</f>
        <v>0</v>
      </c>
      <c r="AY1673" s="255">
        <f>COUNTIF(H1673:AL1673,"SL")</f>
        <v>0</v>
      </c>
      <c r="AZ1673" s="255">
        <f>COUNTIF(H1673:AL1673,"NH")</f>
        <v>1</v>
      </c>
      <c r="BA1673" s="255">
        <f>COUNTIF(H1673:AL1673,"HL")</f>
        <v>0</v>
      </c>
      <c r="BB1673" s="255">
        <f>COUNTIF(G1673:AL1673,"P/DS")/2+COUNTIF(G1673:AL1673,"P/NS")/2+COUNTIF(G1673:AL1673,"UL")+COUNTIF(G1673:AL1673,"UL/DS")/2+COUNTIF(G1673:AL1673,"UL/NS")/2+COUNTIF(G1673:AL1673,"UL/BL")/2+COUNTIF(G1673:AL1673,"UL/BF")/2+COUNTIF(G1673:AL1673,"PH/F")/2+COUNTIF(G1673:AL1673,"PH/L")/2</f>
        <v>0.5</v>
      </c>
      <c r="BC1673" s="255">
        <f>COUNTIF(H1673:AL1673,"NB")</f>
        <v>0</v>
      </c>
      <c r="BD1673" s="255">
        <f>COUNTIF(H1673:AL1673,"NL")</f>
        <v>0</v>
      </c>
      <c r="BE1673" s="255">
        <f>COUNTIF(H1673:AL1673,"IL")</f>
        <v>0</v>
      </c>
      <c r="BF1673" s="255">
        <f>COUNTIF(H1673:AL1673,"KT")</f>
        <v>0</v>
      </c>
      <c r="BG1673" s="255">
        <f>COUNTIF(H1673:AL1673,"L70")</f>
        <v>0</v>
      </c>
      <c r="BH1673" s="255">
        <f>COUNTIF(H1673:AL1673,"MD")</f>
        <v>0</v>
      </c>
      <c r="BI1673" s="255">
        <f>COUNTIF(H1673:AL1673,"PMD")</f>
        <v>0</v>
      </c>
      <c r="BJ1673" s="255">
        <f>COUNTIF(H1673:AL1673,"PM")</f>
        <v>0</v>
      </c>
      <c r="BK1673" s="255">
        <f>COUNTIF(H1673:AL1673,"BM")</f>
        <v>0</v>
      </c>
      <c r="BL1673" s="261">
        <f>SUMIF(H1673:AL1673,"PD",H1674:AL1674)+SUMIF(H1673:AL1673,"PN",H1674:AL1674)+SUMIF(H1673:AL1673,"P/DS",H1674:AL1674)+SUMIF(H1673:AL1673,"PN/F",H1674:AL1674)+SUMIF(H1673:AL1673,"PN/L",H1674:AL1674)+SUMIF(H1673:AL1673,"TV",H1674:AL1674)+SUMIF(H1673:AL1673,"TVD",H1674:AL1674)+SUMIF(H1673:AL1673,"PDD",H1674:AL1674)</f>
        <v>0</v>
      </c>
      <c r="BM1673" s="261">
        <f>SUMIF(H1673:AL1673,"PD",H1675:AL1675)+SUMIF(H1673:AL1673,"PN",H1675:AL1675)+SUMIF(H1673:AL1673,"P/DS",H1675:AL1675)+SUMIF(H1673:AL1673,"PN/F",H1675:AL1675)+SUMIF(H1673:AL1673,"PN/L",H1675:AL1675)+SUMIF(H1673:AL1673,"TV",H1675:AL1675)+SUMIF(H1673:AL1673,"TVD",H1675:AL1675)+SUMIF(H1673:AL1673,"PDD",H1675:AL1675)+SUMIF(H1673:AL1673,"PMD",H1675:AL1675)</f>
        <v>0</v>
      </c>
      <c r="BN1673" s="261">
        <f>SUMIF(H1673:AL1673,"PD",H1676:AL1676)+SUMIF(H1673:AL1673,"PN",H1676:AL1676)+SUMIF(H1673:AL1673,"P/DS",H1676:AL1676)+SUMIF(H1673:AL1673,"PN/F",H1676:AL1676)+SUMIF(H1673:AL1673,"PN/L",H1676:AL1676)+SUMIF(H1673:AL1673,"TV",H1676:AL1676)+SUMIF(H1673:AL1673,"TVD",H1676:AL1676)</f>
        <v>0</v>
      </c>
      <c r="BO1673" s="261">
        <f>SUMIF(H1673:AL1673,"PD",H1677:AL1677)+SUMIF(H1673:AL1673,"PN",H1677:AL1677)+SUMIF(H1673:AL1673,"P/DS",H1677:AL1677)+SUMIF(H1673:AL1673,"PN/F",H1677:AL1677)+SUMIF(H1673:AL1673,"PN/L",H1677:AL1677)+SUMIF(H1673:AL1673,"TV",H1677:AL1677)+SUMIF(H1673:AL1673,"TVD",H1677:AL1677)</f>
        <v>0</v>
      </c>
      <c r="BP1673" s="261">
        <f>SUMIF(H1673:AL1673,"PD",H1678:AL1678)+SUMIF(H1673:AL1673,"PN",H1678:AL1678)+SUMIF(H1673:AL1673,"P/DS",H1678:AL1678)+SUMIF(H1673:AL1673,"PN/F",H1678:AL1678)+SUMIF(H1673:AL1673,"PN/L",H1678:AL1678)+SUMIF(H1673:AL1673,"TV",H1678:AL1678)+SUMIF(H1673:AL1673,"TVD",H1678:AL1678)+SUMIF(H1673:AL1673,"PDD",H1678:AL1678)+SUMIF(H1673:AL1673,"PH",H1678:AL1678)+SUMIF(H1673:AL1673,"PM",H1678:AL1678)</f>
        <v>0</v>
      </c>
      <c r="BQ1673" s="261">
        <f>SUMIF(H1673:AL1673,"PD",H1679:AL1679)+SUMIF(H1673:AL1673,"PN",H1679:AL1679)+SUMIF(H1673:AL1673,"P/DS",H1679:AL1679)+SUMIF(H1673:AL1673,"PN/F",H1679:AL1679)+SUMIF(H1673:AL1673,"PN/L",H1679:AL1679)+SUMIF(H1673:AL1673,"TV",H1679:AL1679)+SUMIF(H1673:AL1673,"TVD",H1679:AL1679)+SUMIF(H1673:AL1673,"PDD",H1679:AL1679)+SUMIF(H1673:AL1673,"PH",H1679:AL1679)+SUMIF(H1673:AL1673,"PM",H1679:AL1679)</f>
        <v>0</v>
      </c>
      <c r="BR1673" s="269">
        <f>SUM(H1674:AL1674)-BL1673</f>
        <v>18</v>
      </c>
      <c r="BS1673" s="269">
        <f>SUM(H1675:AL1675)-BM1673</f>
        <v>4.5</v>
      </c>
      <c r="BT1673" s="269">
        <f>SUM(H1676:AL1676)-BN1673</f>
        <v>0</v>
      </c>
      <c r="BU1673" s="269">
        <f>SUM(H1677:AL1677)-BO1673</f>
        <v>0</v>
      </c>
      <c r="BV1673" s="269">
        <f>SUM(H1678:AL1678)-BP1673</f>
        <v>0</v>
      </c>
      <c r="BW1673" s="269">
        <f>SUM(H1679:AL1679)-BQ1673</f>
        <v>0</v>
      </c>
      <c r="BX1673" s="255">
        <f>SUMIF(H1673:AL1673,"PD",H1680:AL1680)+SUMIF(H1673:AL1673,"PN",H1680:AL1680)+SUMIF(H1673:AL1673,"P/DS",H1680:AL1680)+SUMIF(H1673:AL1673,"PN/F",H1680:AL1680)+SUMIF(H1673:AL1673,"PN/L",H1680:AL1680)</f>
        <v>0</v>
      </c>
      <c r="BY1673" s="255">
        <f>SUM(H1680:AL1680)-BX1673</f>
        <v>0</v>
      </c>
      <c r="BZ1673" s="255">
        <f t="shared" ref="BZ1673" si="620">+SUM(BL1673:BW1680)</f>
        <v>22.5</v>
      </c>
      <c r="CA1673" s="266">
        <f>(COUNTIFS(H1673:AL1673,"PD",H1674:AL1674,"&gt;=2"))*0.5-IF(CN1673="VP",COUNTIFS($H$16:$AL$16,"SAT",H1673:AL1673,"PD",H1674:AL1674,"&gt;=2"))*0.5</f>
        <v>0</v>
      </c>
      <c r="CB1673" s="266">
        <f>(COUNTIFS(H1673:AL1673,"PN",H1675:AL1675,"&gt;=0.5",H1674:AL1674,"&gt;=1.5"))*0.5+COUNTIFS(H1673:AL1673,"PDD",H1675:AL1675,"&gt;=0.5",H1674:AL1674,"&gt;=1.5")*0.5</f>
        <v>0</v>
      </c>
      <c r="CC1673" s="273">
        <f>(COUNTIFS(H1673:AL1673,"TV",H1675:AL1675,"&gt;=10"))*0.5+(COUNTIFS(H1673:AL1673,"PMD",H1675:AL1675,"&gt;=2"))*0.5</f>
        <v>0</v>
      </c>
      <c r="CD1673" s="266">
        <f>(COUNTIFS(H1673:AL1673,"TVD",H1677:AL1677,"&gt;=6.5",H1675:AL1675,"&gt;=3.5"))*0.5</f>
        <v>0</v>
      </c>
      <c r="CE1673" s="266">
        <f>(COUNTIFS(H1673:AL1673,"PD",H1678:AL1678,"&gt;=10"))*0.5</f>
        <v>0</v>
      </c>
      <c r="CF1673" s="266">
        <f>(COUNTIFS(H1673:AL1673,"PDD",H1678:AL1678,"&gt;=3.5",H1679:AL1679,"&gt;=6.5")+COUNTIFS(H1673:AL1673,"PH",H1679:AL1679,"&gt;=0.5",H1678:AL1678,"&gt;=1.5")+COUNTIFS(H1673:AL1673,"PM",H1679:AL1679,"&gt;=0.5",H1678:AL1678,"&gt;=1.5"))*0.5</f>
        <v>0</v>
      </c>
      <c r="CG1673" s="266">
        <f>(COUNTIFS(H1673:AL1673,"DS",H1674:AL1674,"&gt;=2")+COUNTIFS(H1673:AL1673,"AL/DS",H1674:AL1674,"&gt;=2"))*0.5-IF(CN1673="VP",COUNTIFS($H$16:$AL$16,"SAT",H1673:AL1673,"DS",H1674:AL1674,"&gt;=2"))*0.5</f>
        <v>0</v>
      </c>
      <c r="CH1673" s="266">
        <f>(COUNTIFS(H1673:AL1673,"NS",H1675:AL1675,"&gt;=0.5",H1674:AL1674,"&gt;=1.5")+COUNTIFS(H1673:AL1673,"AL/NS",H1675:AL1675,"&gt;=0.5",H1674:AL1674,"&gt;=1.5")+COUNTIFS(H1673:AL1673,"NHD",H1675:AL1675,"&gt;=4.5",H1678:AL1678,"&gt;=2",H1674:AL1674,"&gt;=1.5"))*0.5</f>
        <v>4.5</v>
      </c>
      <c r="CI1673" s="266">
        <f>(COUNTIF(H1675:AL1675,"&gt;=10")+COUNTIFS(H1673:AL1673,"MD",H1675:AL1675,"&gt;=2")-COUNTIFS(H1673:AL1673,"TV",H1675:AL1675,"&gt;=10"))*0.5</f>
        <v>0</v>
      </c>
      <c r="CJ1673" s="266">
        <f>(COUNTIFS(H1673:AL1673,"D",H1677:AL1677,"&gt;=6.5",H1675:AL1675,"&gt;=3.5"))*0.5</f>
        <v>0</v>
      </c>
      <c r="CK1673" s="266">
        <f>(COUNTIF(H1678:AL1678,"&gt;=10")-COUNTIFS(H1673:AL1673,"PD",H1678:AL1678,"&gt;=10"))*0.5</f>
        <v>0</v>
      </c>
      <c r="CL1673" s="265">
        <f>(COUNTIFS(H1673:AL1673,"NHD",H1678:AL1678,"&gt;=3.5",H1679:AL1679,"&gt;=6.5")+COUNTIFS(H1673:AL1673,"BH",H1678:AL1678,"&gt;=1.5",H1679:AL1679,"&gt;=0.5")+COUNTIFS(H1673:AL1673,"BM",H1678:AL1678,"&gt;=1.5",H1679:AL1679,"&gt;=0.5")+COUNTIFS(H1673:AL1673,"D",H1678:AL1678,"&gt;=1.5",H1679:AL1679,"&gt;=0.5"))*0.5</f>
        <v>0</v>
      </c>
      <c r="CM1673" s="272"/>
      <c r="CN1673" s="264" t="s">
        <v>723</v>
      </c>
      <c r="CO1673" s="125">
        <f t="shared" ref="CO1673" si="621">+AM1673+AN1673+AO1673+AP1673+AQ1673+AR1673+AS1673+AU1673+BG1673</f>
        <v>26</v>
      </c>
      <c r="CP1673" s="225">
        <f>+SUM(I1674:I1679)-I1680</f>
        <v>0</v>
      </c>
      <c r="CQ1673" s="225">
        <f>+SUM(J1674:J1679)-J1680</f>
        <v>2.5</v>
      </c>
      <c r="CR1673" s="225">
        <f>+SUM(K1674:K1679)-K1680</f>
        <v>2.5</v>
      </c>
      <c r="CS1673" s="90"/>
      <c r="CT1673" s="90"/>
      <c r="CU1673" s="90"/>
      <c r="CV1673" s="90"/>
      <c r="CW1673" s="90"/>
      <c r="CX1673" s="90"/>
      <c r="CY1673" s="90"/>
      <c r="CZ1673" s="90"/>
      <c r="DA1673" s="90"/>
    </row>
    <row r="1674" spans="1:105" s="70" customFormat="1" ht="15" customHeight="1">
      <c r="A1674" s="228"/>
      <c r="B1674" s="427"/>
      <c r="C1674" s="430"/>
      <c r="D1674" s="237"/>
      <c r="E1674" s="237"/>
      <c r="F1674" s="242" t="s">
        <v>82</v>
      </c>
      <c r="G1674" s="71">
        <v>1.5</v>
      </c>
      <c r="H1674" s="83"/>
      <c r="I1674" s="83"/>
      <c r="J1674" s="83">
        <v>2</v>
      </c>
      <c r="K1674" s="83">
        <v>2</v>
      </c>
      <c r="L1674" s="83">
        <v>2</v>
      </c>
      <c r="M1674" s="83">
        <v>2</v>
      </c>
      <c r="N1674" s="83">
        <v>2</v>
      </c>
      <c r="O1674" s="83"/>
      <c r="P1674" s="83">
        <v>2</v>
      </c>
      <c r="Q1674" s="83">
        <v>2</v>
      </c>
      <c r="R1674" s="83">
        <v>2</v>
      </c>
      <c r="S1674" s="83">
        <v>2</v>
      </c>
      <c r="T1674" s="83"/>
      <c r="U1674" s="83"/>
      <c r="V1674" s="83"/>
      <c r="W1674" s="83"/>
      <c r="X1674" s="83"/>
      <c r="Y1674" s="83"/>
      <c r="Z1674" s="83"/>
      <c r="AA1674" s="83"/>
      <c r="AB1674" s="83"/>
      <c r="AC1674" s="79"/>
      <c r="AD1674" s="79"/>
      <c r="AE1674" s="79"/>
      <c r="AF1674" s="79"/>
      <c r="AG1674" s="79"/>
      <c r="AH1674" s="79"/>
      <c r="AI1674" s="79"/>
      <c r="AJ1674" s="79"/>
      <c r="AK1674" s="79"/>
      <c r="AL1674" s="79"/>
      <c r="AM1674" s="240"/>
      <c r="AN1674" s="240"/>
      <c r="AO1674" s="240"/>
      <c r="AP1674" s="240"/>
      <c r="AQ1674" s="240"/>
      <c r="AR1674" s="240"/>
      <c r="AS1674" s="240"/>
      <c r="AT1674" s="256"/>
      <c r="AU1674" s="256"/>
      <c r="AV1674" s="259"/>
      <c r="AW1674" s="259"/>
      <c r="AX1674" s="256"/>
      <c r="AY1674" s="256"/>
      <c r="AZ1674" s="256"/>
      <c r="BA1674" s="256"/>
      <c r="BB1674" s="256"/>
      <c r="BC1674" s="256"/>
      <c r="BD1674" s="256"/>
      <c r="BE1674" s="256"/>
      <c r="BF1674" s="256"/>
      <c r="BG1674" s="256"/>
      <c r="BH1674" s="256"/>
      <c r="BI1674" s="256"/>
      <c r="BJ1674" s="256"/>
      <c r="BK1674" s="256"/>
      <c r="BL1674" s="262"/>
      <c r="BM1674" s="262"/>
      <c r="BN1674" s="262"/>
      <c r="BO1674" s="262"/>
      <c r="BP1674" s="262"/>
      <c r="BQ1674" s="262"/>
      <c r="BR1674" s="270"/>
      <c r="BS1674" s="270"/>
      <c r="BT1674" s="270"/>
      <c r="BU1674" s="270"/>
      <c r="BV1674" s="270"/>
      <c r="BW1674" s="270"/>
      <c r="BX1674" s="256"/>
      <c r="BY1674" s="256"/>
      <c r="BZ1674" s="256"/>
      <c r="CA1674" s="267"/>
      <c r="CB1674" s="267"/>
      <c r="CC1674" s="274"/>
      <c r="CD1674" s="267"/>
      <c r="CE1674" s="267"/>
      <c r="CF1674" s="267"/>
      <c r="CG1674" s="267"/>
      <c r="CH1674" s="267"/>
      <c r="CI1674" s="267"/>
      <c r="CJ1674" s="267"/>
      <c r="CK1674" s="267"/>
      <c r="CL1674" s="265"/>
      <c r="CM1674" s="272"/>
      <c r="CN1674" s="264"/>
      <c r="CO1674" s="125"/>
      <c r="CP1674" s="226"/>
      <c r="CQ1674" s="226"/>
      <c r="CR1674" s="226"/>
      <c r="CS1674" s="90"/>
      <c r="CT1674" s="90"/>
      <c r="CU1674" s="90"/>
      <c r="CV1674" s="90"/>
      <c r="CW1674" s="90"/>
      <c r="CX1674" s="90"/>
      <c r="CY1674" s="90"/>
      <c r="CZ1674" s="90"/>
      <c r="DA1674" s="90"/>
    </row>
    <row r="1675" spans="1:105" s="70" customFormat="1" ht="15" customHeight="1">
      <c r="A1675" s="228"/>
      <c r="B1675" s="427"/>
      <c r="C1675" s="430"/>
      <c r="D1675" s="237"/>
      <c r="E1675" s="237"/>
      <c r="F1675" s="243"/>
      <c r="G1675" s="72">
        <v>2</v>
      </c>
      <c r="H1675" s="84"/>
      <c r="I1675" s="84"/>
      <c r="J1675" s="84">
        <v>0.5</v>
      </c>
      <c r="K1675" s="84">
        <v>0.5</v>
      </c>
      <c r="L1675" s="84">
        <v>0.5</v>
      </c>
      <c r="M1675" s="84">
        <v>0.5</v>
      </c>
      <c r="N1675" s="84">
        <v>0.5</v>
      </c>
      <c r="O1675" s="84"/>
      <c r="P1675" s="84">
        <v>0.5</v>
      </c>
      <c r="Q1675" s="84">
        <v>0.5</v>
      </c>
      <c r="R1675" s="84">
        <v>0.5</v>
      </c>
      <c r="S1675" s="84">
        <v>0.5</v>
      </c>
      <c r="T1675" s="84"/>
      <c r="U1675" s="84"/>
      <c r="V1675" s="84"/>
      <c r="W1675" s="84"/>
      <c r="X1675" s="84"/>
      <c r="Y1675" s="84"/>
      <c r="Z1675" s="84"/>
      <c r="AA1675" s="84"/>
      <c r="AB1675" s="84"/>
      <c r="AC1675" s="80"/>
      <c r="AD1675" s="80"/>
      <c r="AE1675" s="80"/>
      <c r="AF1675" s="80"/>
      <c r="AG1675" s="80"/>
      <c r="AH1675" s="80"/>
      <c r="AI1675" s="80"/>
      <c r="AJ1675" s="80"/>
      <c r="AK1675" s="80"/>
      <c r="AL1675" s="80"/>
      <c r="AM1675" s="240"/>
      <c r="AN1675" s="240"/>
      <c r="AO1675" s="240"/>
      <c r="AP1675" s="240"/>
      <c r="AQ1675" s="240"/>
      <c r="AR1675" s="240"/>
      <c r="AS1675" s="240"/>
      <c r="AT1675" s="256"/>
      <c r="AU1675" s="256"/>
      <c r="AV1675" s="259"/>
      <c r="AW1675" s="259"/>
      <c r="AX1675" s="256"/>
      <c r="AY1675" s="256"/>
      <c r="AZ1675" s="256"/>
      <c r="BA1675" s="256"/>
      <c r="BB1675" s="256"/>
      <c r="BC1675" s="256"/>
      <c r="BD1675" s="256"/>
      <c r="BE1675" s="256"/>
      <c r="BF1675" s="256"/>
      <c r="BG1675" s="256"/>
      <c r="BH1675" s="256"/>
      <c r="BI1675" s="256"/>
      <c r="BJ1675" s="256"/>
      <c r="BK1675" s="256"/>
      <c r="BL1675" s="262"/>
      <c r="BM1675" s="262"/>
      <c r="BN1675" s="262"/>
      <c r="BO1675" s="262"/>
      <c r="BP1675" s="262"/>
      <c r="BQ1675" s="262"/>
      <c r="BR1675" s="270"/>
      <c r="BS1675" s="270"/>
      <c r="BT1675" s="270"/>
      <c r="BU1675" s="270"/>
      <c r="BV1675" s="270"/>
      <c r="BW1675" s="270"/>
      <c r="BX1675" s="256"/>
      <c r="BY1675" s="256"/>
      <c r="BZ1675" s="256"/>
      <c r="CA1675" s="267"/>
      <c r="CB1675" s="267"/>
      <c r="CC1675" s="274"/>
      <c r="CD1675" s="267"/>
      <c r="CE1675" s="267"/>
      <c r="CF1675" s="267"/>
      <c r="CG1675" s="267"/>
      <c r="CH1675" s="267"/>
      <c r="CI1675" s="267"/>
      <c r="CJ1675" s="267"/>
      <c r="CK1675" s="267"/>
      <c r="CL1675" s="265"/>
      <c r="CM1675" s="272"/>
      <c r="CN1675" s="264"/>
      <c r="CO1675" s="125"/>
      <c r="CP1675" s="226"/>
      <c r="CQ1675" s="226"/>
      <c r="CR1675" s="226"/>
      <c r="CS1675" s="90"/>
      <c r="CT1675" s="90"/>
      <c r="CU1675" s="90"/>
      <c r="CV1675" s="90"/>
      <c r="CW1675" s="90"/>
      <c r="CX1675" s="90"/>
      <c r="CY1675" s="90"/>
      <c r="CZ1675" s="90"/>
      <c r="DA1675" s="90"/>
    </row>
    <row r="1676" spans="1:105" s="70" customFormat="1" ht="15" customHeight="1">
      <c r="A1676" s="228"/>
      <c r="B1676" s="427"/>
      <c r="C1676" s="430"/>
      <c r="D1676" s="237"/>
      <c r="E1676" s="237"/>
      <c r="F1676" s="243"/>
      <c r="G1676" s="72">
        <v>2.1</v>
      </c>
      <c r="H1676" s="84"/>
      <c r="I1676" s="84"/>
      <c r="J1676" s="84"/>
      <c r="K1676" s="84"/>
      <c r="L1676" s="84"/>
      <c r="M1676" s="84"/>
      <c r="N1676" s="84"/>
      <c r="O1676" s="84"/>
      <c r="P1676" s="84"/>
      <c r="Q1676" s="84"/>
      <c r="R1676" s="84"/>
      <c r="S1676" s="84"/>
      <c r="T1676" s="84"/>
      <c r="U1676" s="84"/>
      <c r="V1676" s="84"/>
      <c r="W1676" s="84"/>
      <c r="X1676" s="84"/>
      <c r="Y1676" s="84"/>
      <c r="Z1676" s="84"/>
      <c r="AA1676" s="84"/>
      <c r="AB1676" s="84"/>
      <c r="AC1676" s="80"/>
      <c r="AD1676" s="80"/>
      <c r="AE1676" s="80"/>
      <c r="AF1676" s="80"/>
      <c r="AG1676" s="80"/>
      <c r="AH1676" s="80"/>
      <c r="AI1676" s="80"/>
      <c r="AJ1676" s="80"/>
      <c r="AK1676" s="80"/>
      <c r="AL1676" s="80"/>
      <c r="AM1676" s="240"/>
      <c r="AN1676" s="240"/>
      <c r="AO1676" s="240"/>
      <c r="AP1676" s="240"/>
      <c r="AQ1676" s="240"/>
      <c r="AR1676" s="240"/>
      <c r="AS1676" s="240"/>
      <c r="AT1676" s="256"/>
      <c r="AU1676" s="256"/>
      <c r="AV1676" s="259"/>
      <c r="AW1676" s="259"/>
      <c r="AX1676" s="256"/>
      <c r="AY1676" s="256"/>
      <c r="AZ1676" s="256"/>
      <c r="BA1676" s="256"/>
      <c r="BB1676" s="256"/>
      <c r="BC1676" s="256"/>
      <c r="BD1676" s="256"/>
      <c r="BE1676" s="256"/>
      <c r="BF1676" s="256"/>
      <c r="BG1676" s="256"/>
      <c r="BH1676" s="256"/>
      <c r="BI1676" s="256"/>
      <c r="BJ1676" s="256"/>
      <c r="BK1676" s="256"/>
      <c r="BL1676" s="262"/>
      <c r="BM1676" s="262"/>
      <c r="BN1676" s="262"/>
      <c r="BO1676" s="262"/>
      <c r="BP1676" s="262"/>
      <c r="BQ1676" s="262"/>
      <c r="BR1676" s="270"/>
      <c r="BS1676" s="270"/>
      <c r="BT1676" s="270"/>
      <c r="BU1676" s="270"/>
      <c r="BV1676" s="270"/>
      <c r="BW1676" s="270"/>
      <c r="BX1676" s="256"/>
      <c r="BY1676" s="256"/>
      <c r="BZ1676" s="256"/>
      <c r="CA1676" s="267"/>
      <c r="CB1676" s="267"/>
      <c r="CC1676" s="274"/>
      <c r="CD1676" s="267"/>
      <c r="CE1676" s="267"/>
      <c r="CF1676" s="267"/>
      <c r="CG1676" s="267"/>
      <c r="CH1676" s="267"/>
      <c r="CI1676" s="267"/>
      <c r="CJ1676" s="267"/>
      <c r="CK1676" s="267"/>
      <c r="CL1676" s="265"/>
      <c r="CM1676" s="272"/>
      <c r="CN1676" s="264"/>
      <c r="CO1676" s="125"/>
      <c r="CP1676" s="226"/>
      <c r="CQ1676" s="226"/>
      <c r="CR1676" s="226"/>
      <c r="CS1676" s="90"/>
      <c r="CT1676" s="90"/>
      <c r="CU1676" s="90"/>
      <c r="CV1676" s="90"/>
      <c r="CW1676" s="90"/>
      <c r="CX1676" s="90"/>
      <c r="CY1676" s="90"/>
      <c r="CZ1676" s="90"/>
      <c r="DA1676" s="90"/>
    </row>
    <row r="1677" spans="1:105" s="70" customFormat="1" ht="15" customHeight="1">
      <c r="A1677" s="228"/>
      <c r="B1677" s="427"/>
      <c r="C1677" s="430"/>
      <c r="D1677" s="237"/>
      <c r="E1677" s="237"/>
      <c r="F1677" s="243"/>
      <c r="G1677" s="72">
        <v>2.7</v>
      </c>
      <c r="H1677" s="84"/>
      <c r="I1677" s="84"/>
      <c r="J1677" s="84"/>
      <c r="K1677" s="84"/>
      <c r="L1677" s="84"/>
      <c r="M1677" s="84"/>
      <c r="N1677" s="84"/>
      <c r="O1677" s="84"/>
      <c r="P1677" s="84"/>
      <c r="Q1677" s="84"/>
      <c r="R1677" s="84"/>
      <c r="S1677" s="84"/>
      <c r="T1677" s="84"/>
      <c r="U1677" s="84"/>
      <c r="V1677" s="84"/>
      <c r="W1677" s="84"/>
      <c r="X1677" s="84"/>
      <c r="Y1677" s="84"/>
      <c r="Z1677" s="84"/>
      <c r="AA1677" s="84"/>
      <c r="AB1677" s="84"/>
      <c r="AC1677" s="80"/>
      <c r="AD1677" s="80"/>
      <c r="AE1677" s="80"/>
      <c r="AF1677" s="80"/>
      <c r="AG1677" s="80"/>
      <c r="AH1677" s="80"/>
      <c r="AI1677" s="80"/>
      <c r="AJ1677" s="80"/>
      <c r="AK1677" s="80"/>
      <c r="AL1677" s="80"/>
      <c r="AM1677" s="240"/>
      <c r="AN1677" s="240"/>
      <c r="AO1677" s="240"/>
      <c r="AP1677" s="240"/>
      <c r="AQ1677" s="240"/>
      <c r="AR1677" s="240"/>
      <c r="AS1677" s="240"/>
      <c r="AT1677" s="256"/>
      <c r="AU1677" s="256"/>
      <c r="AV1677" s="259"/>
      <c r="AW1677" s="259"/>
      <c r="AX1677" s="256"/>
      <c r="AY1677" s="256"/>
      <c r="AZ1677" s="256"/>
      <c r="BA1677" s="256"/>
      <c r="BB1677" s="256"/>
      <c r="BC1677" s="256"/>
      <c r="BD1677" s="256"/>
      <c r="BE1677" s="256"/>
      <c r="BF1677" s="256"/>
      <c r="BG1677" s="256"/>
      <c r="BH1677" s="256"/>
      <c r="BI1677" s="256"/>
      <c r="BJ1677" s="256"/>
      <c r="BK1677" s="256"/>
      <c r="BL1677" s="262"/>
      <c r="BM1677" s="262"/>
      <c r="BN1677" s="262"/>
      <c r="BO1677" s="262"/>
      <c r="BP1677" s="262"/>
      <c r="BQ1677" s="262"/>
      <c r="BR1677" s="270"/>
      <c r="BS1677" s="270"/>
      <c r="BT1677" s="270"/>
      <c r="BU1677" s="270"/>
      <c r="BV1677" s="270"/>
      <c r="BW1677" s="270"/>
      <c r="BX1677" s="256"/>
      <c r="BY1677" s="256"/>
      <c r="BZ1677" s="256"/>
      <c r="CA1677" s="267"/>
      <c r="CB1677" s="267"/>
      <c r="CC1677" s="274"/>
      <c r="CD1677" s="267"/>
      <c r="CE1677" s="267"/>
      <c r="CF1677" s="267"/>
      <c r="CG1677" s="267"/>
      <c r="CH1677" s="267"/>
      <c r="CI1677" s="267"/>
      <c r="CJ1677" s="267"/>
      <c r="CK1677" s="267"/>
      <c r="CL1677" s="265"/>
      <c r="CM1677" s="272"/>
      <c r="CN1677" s="264"/>
      <c r="CO1677" s="125"/>
      <c r="CP1677" s="226"/>
      <c r="CQ1677" s="226"/>
      <c r="CR1677" s="226"/>
      <c r="CS1677" s="90"/>
      <c r="CT1677" s="90"/>
      <c r="CU1677" s="90"/>
      <c r="CV1677" s="90"/>
      <c r="CW1677" s="90"/>
      <c r="CX1677" s="90"/>
      <c r="CY1677" s="90"/>
      <c r="CZ1677" s="90"/>
      <c r="DA1677" s="90"/>
    </row>
    <row r="1678" spans="1:105" s="70" customFormat="1" ht="15" customHeight="1">
      <c r="A1678" s="228"/>
      <c r="B1678" s="427"/>
      <c r="C1678" s="430"/>
      <c r="D1678" s="237"/>
      <c r="E1678" s="237"/>
      <c r="F1678" s="243"/>
      <c r="G1678" s="72">
        <v>3</v>
      </c>
      <c r="H1678" s="84"/>
      <c r="I1678" s="84"/>
      <c r="J1678" s="84"/>
      <c r="K1678" s="84"/>
      <c r="L1678" s="84"/>
      <c r="M1678" s="84"/>
      <c r="N1678" s="84"/>
      <c r="O1678" s="84"/>
      <c r="P1678" s="84"/>
      <c r="Q1678" s="84"/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4"/>
      <c r="AC1678" s="80"/>
      <c r="AD1678" s="80"/>
      <c r="AE1678" s="80"/>
      <c r="AF1678" s="80"/>
      <c r="AG1678" s="80"/>
      <c r="AH1678" s="80"/>
      <c r="AI1678" s="80"/>
      <c r="AJ1678" s="80"/>
      <c r="AK1678" s="80"/>
      <c r="AL1678" s="80"/>
      <c r="AM1678" s="240"/>
      <c r="AN1678" s="240"/>
      <c r="AO1678" s="240"/>
      <c r="AP1678" s="240"/>
      <c r="AQ1678" s="240"/>
      <c r="AR1678" s="240"/>
      <c r="AS1678" s="240"/>
      <c r="AT1678" s="256"/>
      <c r="AU1678" s="256"/>
      <c r="AV1678" s="259"/>
      <c r="AW1678" s="259"/>
      <c r="AX1678" s="256"/>
      <c r="AY1678" s="256"/>
      <c r="AZ1678" s="256"/>
      <c r="BA1678" s="256"/>
      <c r="BB1678" s="256"/>
      <c r="BC1678" s="256"/>
      <c r="BD1678" s="256"/>
      <c r="BE1678" s="256"/>
      <c r="BF1678" s="256"/>
      <c r="BG1678" s="256"/>
      <c r="BH1678" s="256"/>
      <c r="BI1678" s="256"/>
      <c r="BJ1678" s="256"/>
      <c r="BK1678" s="256"/>
      <c r="BL1678" s="262"/>
      <c r="BM1678" s="262"/>
      <c r="BN1678" s="262"/>
      <c r="BO1678" s="262"/>
      <c r="BP1678" s="262"/>
      <c r="BQ1678" s="262"/>
      <c r="BR1678" s="270"/>
      <c r="BS1678" s="270"/>
      <c r="BT1678" s="270"/>
      <c r="BU1678" s="270"/>
      <c r="BV1678" s="270"/>
      <c r="BW1678" s="270"/>
      <c r="BX1678" s="256"/>
      <c r="BY1678" s="256"/>
      <c r="BZ1678" s="256"/>
      <c r="CA1678" s="267"/>
      <c r="CB1678" s="267"/>
      <c r="CC1678" s="274"/>
      <c r="CD1678" s="267"/>
      <c r="CE1678" s="267"/>
      <c r="CF1678" s="267"/>
      <c r="CG1678" s="267"/>
      <c r="CH1678" s="267"/>
      <c r="CI1678" s="267"/>
      <c r="CJ1678" s="267"/>
      <c r="CK1678" s="267"/>
      <c r="CL1678" s="265"/>
      <c r="CM1678" s="272"/>
      <c r="CN1678" s="264"/>
      <c r="CO1678" s="125"/>
      <c r="CP1678" s="226"/>
      <c r="CQ1678" s="226"/>
      <c r="CR1678" s="226"/>
      <c r="CS1678" s="90"/>
      <c r="CT1678" s="90"/>
      <c r="CU1678" s="90"/>
      <c r="CV1678" s="90"/>
      <c r="CW1678" s="90"/>
      <c r="CX1678" s="90"/>
      <c r="CY1678" s="90"/>
      <c r="CZ1678" s="90"/>
      <c r="DA1678" s="90"/>
    </row>
    <row r="1679" spans="1:105" s="70" customFormat="1" ht="15" customHeight="1">
      <c r="A1679" s="228"/>
      <c r="B1679" s="427"/>
      <c r="C1679" s="430"/>
      <c r="D1679" s="237"/>
      <c r="E1679" s="237"/>
      <c r="F1679" s="244"/>
      <c r="G1679" s="73">
        <v>3.9</v>
      </c>
      <c r="H1679" s="85"/>
      <c r="I1679" s="85"/>
      <c r="J1679" s="85"/>
      <c r="K1679" s="85"/>
      <c r="L1679" s="85"/>
      <c r="M1679" s="85"/>
      <c r="N1679" s="85"/>
      <c r="O1679" s="85"/>
      <c r="P1679" s="85"/>
      <c r="Q1679" s="85"/>
      <c r="R1679" s="85"/>
      <c r="S1679" s="85"/>
      <c r="T1679" s="85"/>
      <c r="U1679" s="85"/>
      <c r="V1679" s="85"/>
      <c r="W1679" s="85"/>
      <c r="X1679" s="85"/>
      <c r="Y1679" s="85"/>
      <c r="Z1679" s="85"/>
      <c r="AA1679" s="85"/>
      <c r="AB1679" s="85"/>
      <c r="AC1679" s="81"/>
      <c r="AD1679" s="81"/>
      <c r="AE1679" s="81"/>
      <c r="AF1679" s="81"/>
      <c r="AG1679" s="81"/>
      <c r="AH1679" s="81"/>
      <c r="AI1679" s="81"/>
      <c r="AJ1679" s="81"/>
      <c r="AK1679" s="81"/>
      <c r="AL1679" s="81"/>
      <c r="AM1679" s="240"/>
      <c r="AN1679" s="240"/>
      <c r="AO1679" s="240"/>
      <c r="AP1679" s="240"/>
      <c r="AQ1679" s="240"/>
      <c r="AR1679" s="240"/>
      <c r="AS1679" s="240"/>
      <c r="AT1679" s="256"/>
      <c r="AU1679" s="256"/>
      <c r="AV1679" s="259"/>
      <c r="AW1679" s="259"/>
      <c r="AX1679" s="256"/>
      <c r="AY1679" s="256"/>
      <c r="AZ1679" s="256"/>
      <c r="BA1679" s="256"/>
      <c r="BB1679" s="256"/>
      <c r="BC1679" s="256"/>
      <c r="BD1679" s="256"/>
      <c r="BE1679" s="256"/>
      <c r="BF1679" s="256"/>
      <c r="BG1679" s="256"/>
      <c r="BH1679" s="256"/>
      <c r="BI1679" s="256"/>
      <c r="BJ1679" s="256"/>
      <c r="BK1679" s="256"/>
      <c r="BL1679" s="262"/>
      <c r="BM1679" s="262"/>
      <c r="BN1679" s="262"/>
      <c r="BO1679" s="262"/>
      <c r="BP1679" s="262"/>
      <c r="BQ1679" s="262"/>
      <c r="BR1679" s="270"/>
      <c r="BS1679" s="270"/>
      <c r="BT1679" s="270"/>
      <c r="BU1679" s="270"/>
      <c r="BV1679" s="270"/>
      <c r="BW1679" s="270"/>
      <c r="BX1679" s="256"/>
      <c r="BY1679" s="256"/>
      <c r="BZ1679" s="256"/>
      <c r="CA1679" s="267"/>
      <c r="CB1679" s="267"/>
      <c r="CC1679" s="274"/>
      <c r="CD1679" s="267"/>
      <c r="CE1679" s="267"/>
      <c r="CF1679" s="267"/>
      <c r="CG1679" s="267"/>
      <c r="CH1679" s="267"/>
      <c r="CI1679" s="267"/>
      <c r="CJ1679" s="267"/>
      <c r="CK1679" s="267"/>
      <c r="CL1679" s="265"/>
      <c r="CM1679" s="272"/>
      <c r="CN1679" s="264"/>
      <c r="CO1679" s="125"/>
      <c r="CP1679" s="226"/>
      <c r="CQ1679" s="226"/>
      <c r="CR1679" s="226"/>
      <c r="CS1679" s="90"/>
      <c r="CT1679" s="90"/>
      <c r="CU1679" s="90"/>
      <c r="CV1679" s="90"/>
      <c r="CW1679" s="90"/>
      <c r="CX1679" s="90"/>
      <c r="CY1679" s="90"/>
      <c r="CZ1679" s="90"/>
      <c r="DA1679" s="90"/>
    </row>
    <row r="1680" spans="1:105" s="70" customFormat="1" ht="15" customHeight="1">
      <c r="A1680" s="229"/>
      <c r="B1680" s="428"/>
      <c r="C1680" s="431"/>
      <c r="D1680" s="238"/>
      <c r="E1680" s="238"/>
      <c r="F1680" s="245" t="s">
        <v>83</v>
      </c>
      <c r="G1680" s="246"/>
      <c r="H1680" s="82"/>
      <c r="I1680" s="82"/>
      <c r="J1680" s="82"/>
      <c r="K1680" s="82"/>
      <c r="L1680" s="82"/>
      <c r="M1680" s="82"/>
      <c r="N1680" s="82"/>
      <c r="O1680" s="82"/>
      <c r="P1680" s="82"/>
      <c r="Q1680" s="82"/>
      <c r="R1680" s="82"/>
      <c r="S1680" s="82"/>
      <c r="T1680" s="82"/>
      <c r="U1680" s="82"/>
      <c r="V1680" s="82"/>
      <c r="W1680" s="82"/>
      <c r="X1680" s="82"/>
      <c r="Y1680" s="82"/>
      <c r="Z1680" s="82"/>
      <c r="AA1680" s="82"/>
      <c r="AB1680" s="82"/>
      <c r="AC1680" s="35"/>
      <c r="AD1680" s="35"/>
      <c r="AE1680" s="35"/>
      <c r="AF1680" s="35"/>
      <c r="AG1680" s="35"/>
      <c r="AH1680" s="35"/>
      <c r="AI1680" s="35"/>
      <c r="AJ1680" s="35"/>
      <c r="AK1680" s="35"/>
      <c r="AL1680" s="35"/>
      <c r="AM1680" s="241"/>
      <c r="AN1680" s="241"/>
      <c r="AO1680" s="241"/>
      <c r="AP1680" s="241"/>
      <c r="AQ1680" s="241"/>
      <c r="AR1680" s="241"/>
      <c r="AS1680" s="241"/>
      <c r="AT1680" s="257"/>
      <c r="AU1680" s="257"/>
      <c r="AV1680" s="260"/>
      <c r="AW1680" s="260"/>
      <c r="AX1680" s="257"/>
      <c r="AY1680" s="257"/>
      <c r="AZ1680" s="257"/>
      <c r="BA1680" s="257"/>
      <c r="BB1680" s="257"/>
      <c r="BC1680" s="257"/>
      <c r="BD1680" s="257"/>
      <c r="BE1680" s="257"/>
      <c r="BF1680" s="257"/>
      <c r="BG1680" s="257"/>
      <c r="BH1680" s="257"/>
      <c r="BI1680" s="257"/>
      <c r="BJ1680" s="257"/>
      <c r="BK1680" s="257"/>
      <c r="BL1680" s="263"/>
      <c r="BM1680" s="263"/>
      <c r="BN1680" s="263"/>
      <c r="BO1680" s="263"/>
      <c r="BP1680" s="263"/>
      <c r="BQ1680" s="263"/>
      <c r="BR1680" s="271"/>
      <c r="BS1680" s="271"/>
      <c r="BT1680" s="271"/>
      <c r="BU1680" s="271"/>
      <c r="BV1680" s="271"/>
      <c r="BW1680" s="271"/>
      <c r="BX1680" s="257"/>
      <c r="BY1680" s="257"/>
      <c r="BZ1680" s="257"/>
      <c r="CA1680" s="268"/>
      <c r="CB1680" s="268"/>
      <c r="CC1680" s="275"/>
      <c r="CD1680" s="268"/>
      <c r="CE1680" s="268"/>
      <c r="CF1680" s="268"/>
      <c r="CG1680" s="268"/>
      <c r="CH1680" s="268"/>
      <c r="CI1680" s="268"/>
      <c r="CJ1680" s="268"/>
      <c r="CK1680" s="268"/>
      <c r="CL1680" s="265"/>
      <c r="CM1680" s="272"/>
      <c r="CN1680" s="264"/>
      <c r="CO1680" s="125"/>
      <c r="CP1680" s="226"/>
      <c r="CQ1680" s="226"/>
      <c r="CR1680" s="226"/>
      <c r="CS1680" s="90"/>
      <c r="CT1680" s="90"/>
      <c r="CU1680" s="90"/>
      <c r="CV1680" s="90"/>
      <c r="CW1680" s="90"/>
      <c r="CX1680" s="90"/>
      <c r="CY1680" s="90"/>
      <c r="CZ1680" s="90"/>
      <c r="DA1680" s="90"/>
    </row>
    <row r="1681" spans="1:105" s="70" customFormat="1" ht="15" customHeight="1">
      <c r="A1681" s="227">
        <f t="shared" si="611"/>
        <v>208</v>
      </c>
      <c r="B1681" s="308" t="s">
        <v>219</v>
      </c>
      <c r="C1681" s="686" t="s">
        <v>220</v>
      </c>
      <c r="D1681" s="236" t="s">
        <v>1296</v>
      </c>
      <c r="E1681" s="236" t="s">
        <v>1283</v>
      </c>
      <c r="F1681" s="253" t="s">
        <v>80</v>
      </c>
      <c r="G1681" s="254"/>
      <c r="H1681" s="82" t="s">
        <v>69</v>
      </c>
      <c r="I1681" s="82"/>
      <c r="J1681" s="82" t="s">
        <v>71</v>
      </c>
      <c r="K1681" s="82" t="s">
        <v>71</v>
      </c>
      <c r="L1681" s="82" t="s">
        <v>71</v>
      </c>
      <c r="M1681" s="82" t="s">
        <v>71</v>
      </c>
      <c r="N1681" s="82" t="s">
        <v>71</v>
      </c>
      <c r="O1681" s="82"/>
      <c r="P1681" s="82" t="s">
        <v>61</v>
      </c>
      <c r="Q1681" s="82" t="s">
        <v>61</v>
      </c>
      <c r="R1681" s="82" t="s">
        <v>61</v>
      </c>
      <c r="S1681" s="82" t="s">
        <v>61</v>
      </c>
      <c r="T1681" s="82" t="s">
        <v>61</v>
      </c>
      <c r="U1681" s="82" t="s">
        <v>61</v>
      </c>
      <c r="V1681" s="82"/>
      <c r="W1681" s="82" t="s">
        <v>60</v>
      </c>
      <c r="X1681" s="82" t="s">
        <v>60</v>
      </c>
      <c r="Y1681" s="82" t="s">
        <v>60</v>
      </c>
      <c r="Z1681" s="82" t="s">
        <v>60</v>
      </c>
      <c r="AA1681" s="82" t="s">
        <v>60</v>
      </c>
      <c r="AB1681" s="82" t="s">
        <v>60</v>
      </c>
      <c r="AC1681" s="82"/>
      <c r="AD1681" s="82" t="s">
        <v>60</v>
      </c>
      <c r="AE1681" s="82" t="s">
        <v>60</v>
      </c>
      <c r="AF1681" s="82" t="s">
        <v>60</v>
      </c>
      <c r="AG1681" s="82" t="s">
        <v>60</v>
      </c>
      <c r="AH1681" s="82" t="s">
        <v>60</v>
      </c>
      <c r="AI1681" s="82" t="s">
        <v>1471</v>
      </c>
      <c r="AJ1681" s="82"/>
      <c r="AK1681" s="82" t="s">
        <v>61</v>
      </c>
      <c r="AL1681" s="82" t="s">
        <v>61</v>
      </c>
      <c r="AM1681" s="239">
        <f>COUNTIF(H1681:AL1681,"PH")+COUNTIF(H1681:AL1681,"PH/L")+COUNTIF(H1681:AL1681,"PM")</f>
        <v>0</v>
      </c>
      <c r="AN1681" s="239">
        <f>COUNTIF(H1681:AL1681,"PD")+COUNTIF(H1681:AL1681,"PDD")+COUNTIF(H1681:AL1681,"P/DS")/2+COUNTIF(H1681:AL1681,"PMD")</f>
        <v>0</v>
      </c>
      <c r="AO1681" s="239">
        <f>COUNTIF(H1681:AL1681,"PN")+COUNTIF(H1681:AL1681,"P/NS")/2+COUNTIF(H1681:AL1681,"PH")+COUNTIF(H1681:AL1681,"PH/F")/2+COUNTIF(H1681:AL1681,"PH/L")/2+COUNTIF(H1681:AL1681,"PM")</f>
        <v>0</v>
      </c>
      <c r="AP1681" s="239">
        <f>COUNTIF(H1681:AL1681,"BH")+COUNTIF(H1681:AL1681,"AL/BL")+COUNTIF(H1681:AL1681,"UL/BL")+COUNTIF(H1681:AL1681,"BM")</f>
        <v>0</v>
      </c>
      <c r="AQ1681" s="239">
        <f>COUNTIF(H1681:AL1681,"DS")+COUNTIF(H1681:AL1681,"AL/DS")/2+COUNTIF(H1681:AL1681,"UL/DS")/2+COUNTIF(H1681:AL1681,"CT")+COUNTIF(H1681:AL1681,"MD")</f>
        <v>11.5</v>
      </c>
      <c r="AR1681" s="239">
        <f>COUNTIF(H1681:AL1681,"NS")+COUNTIF(H1681:AL1681,"AL/NS")/2+COUNTIF(H1681:AL1681,"UL/NS")/2+COUNTIF(H1681:AL1681,"BH")+COUNTIF(H1681:AL1681,"AL/BF")/2+COUNTIF(H1681:AL1681,"AL/BL")/2+COUNTIF(H1681:AL1681,"UL/BL")/2+COUNTIF(H1681:AL1681,"UL/BF")/2+COUNTIF(H1681:AL1681,"BM")</f>
        <v>8</v>
      </c>
      <c r="AS1681" s="239">
        <f>COUNTIF(H1681:AL1681,"AL")+COUNTIF(H1681:AL1681,"AL/DS")/2+COUNTIF(H1681:AL1681,"AL/NS")/2+COUNTIF(H1681:AL1681,"NH")+COUNTIF(H1681:AL1681,"SL")+COUNTIF(H1681:AL1681,"NHD")+COUNTIF(H1681:AL1681,"B")+COUNTIF(H1681:AL1681,"HL")+COUNTIF(H1681:AL1681,"AL/BF")/2+COUNTIF(H1681:AL1681,"AL/BL")/2</f>
        <v>1</v>
      </c>
      <c r="AT1681" s="255">
        <f>COUNTIF(H1681:AL1681,"PD")+COUNTIF(H1681:AL1681,"PN")+COUNTIF(H1681:AL1681,"P/DS")/2+COUNTIF(H1681:AL1681,"P/NS")/2+COUNTIF(H1681:AL1681,"DS")+COUNTIF(H1681:AL1681,"NS")+COUNTIF(H1681:AL1681,"AL")+COUNTIF(H1681:AL1681,"AL/DS")+COUNTIF(H1681:AL1681,"AL/NS")+COUNTIF(H1681:AL1681,"NH")+COUNTIF(H1681:AL1681,"SL")+COUNTIF(H1681:AL1681,"UL/DS")/2+COUNTIF(H1681:AL1681,"UL/NS")/2+COUNTIF(H1681:AL1681,"CT")+COUNTIF(H1681:AL1681,"NHD")+COUNTIF(H1681:AL1681,"PDD")+COUNTIF(H1681:AL1681,"B")+COUNTIF(H1681:AL1681,"HL")+COUNTIF(H1681:AL1681,"PH")+COUNTIF(H1681:AL1681,"BH")+COUNTIF(H1681:AL1681,"AL/BF")+COUNTIF(H1681:AL1681,"AL/BL")+COUNTIF(H1681:AL1681,"UL/BF")/2+COUNTIF(H1681:AL1681,"UL/BL")/2+COUNTIF(H1681:AL1681,"PH/F")/2+COUNTIF(H1681:AL1681,"PH/L")/2+COUNTIF(H1681:AL1681,"MD")+COUNTIF(H1681:AL1681,"PMD")+COUNTIF(H1681:AL1681,"PM")+COUNTIF(H1681:AL1681,"BM")</f>
        <v>20.5</v>
      </c>
      <c r="AU1681" s="255">
        <f>COUNTIF(H1681:AL1681,"P/DS")/2+COUNTIF(H1681:AL1681,"P/NS")/2+COUNTIF(H1681:AL1681,"IL")+COUNTIF(H1681:AL1681,"NL")+COUNTIF(H1681:AL1681,"UL")+COUNTIF(H1681:AL1681,"UL/DS")/2+COUNTIF(H1681:AL1681,"UL/NS")/2+COUNTIF(H1681:AL1681,"KT")+COUNTIF(H1681:AL1681,"UL/BF")/2+COUNTIF(H1681:AL1681,"UL/BL")/2+COUNTIF(H1681:AL1681,"PH/F")/2+COUNTIF(H1681:AL1681,"PH/L")/2+COUNTIF(H1681:AL1681,"NB")</f>
        <v>5.5</v>
      </c>
      <c r="AV1681" s="258">
        <f>COUNTIF(H1681:AL1681,"PN")+COUNTIF(H1681:AL1681,"TVD")+COUNTIF(H1681:AL1681,"PH")+COUNTIF(H1681:AL1681,"PM")+COUNTIF(H1681:AL1681,"PDD")-COUNTIFS(H1681:AL1681,"PN",H1688:AL1688,"&gt;=3")-COUNTIFS(H1681:AL1681,"PM",H1688:AL1688,"&gt;=3")</f>
        <v>0</v>
      </c>
      <c r="AW1681" s="258">
        <f>COUNTIF(H1681:AL1681,"NS")+COUNTIF(H1681:AL1681,"D")+COUNTIF(H1681:AL1681,"BH")+COUNTIF(H1681:AL1681,"NHD")+COUNTIF(H1681:AL1681,"BM")-COUNTIFS(H1681:AL1681,"NS",H1688:AL1688,"&gt;=3")-COUNTIFS(H1681:AL1681,"BH",H1688:AL1688,"&gt;=3")-COUNTIFS(H1681:AL1681,"BM",H1688:AL1688,"&gt;=3")</f>
        <v>8</v>
      </c>
      <c r="AX1681" s="255">
        <f>COUNTIF(H1681:AL1681,"AL")+COUNTIF(H1681:AL1681,"AL/DS")/2+COUNTIF(H1681:AL1681,"AL/NS")/2+COUNTIF(H1681:AL1681,"AL/BF")+COUNTIF(H1681:AL1681,"AL/BL")/2</f>
        <v>0</v>
      </c>
      <c r="AY1681" s="255">
        <f>COUNTIF(H1681:AL1681,"SL")</f>
        <v>0</v>
      </c>
      <c r="AZ1681" s="255">
        <f>COUNTIF(H1681:AL1681,"NH")</f>
        <v>1</v>
      </c>
      <c r="BA1681" s="255">
        <f>COUNTIF(H1681:AL1681,"HL")</f>
        <v>0</v>
      </c>
      <c r="BB1681" s="255">
        <f>COUNTIF(G1681:AL1681,"P/DS")/2+COUNTIF(G1681:AL1681,"P/NS")/2+COUNTIF(G1681:AL1681,"UL")+COUNTIF(G1681:AL1681,"UL/DS")/2+COUNTIF(G1681:AL1681,"UL/NS")/2+COUNTIF(G1681:AL1681,"UL/BL")/2+COUNTIF(G1681:AL1681,"UL/BF")/2+COUNTIF(G1681:AL1681,"PH/F")/2+COUNTIF(G1681:AL1681,"PH/L")/2</f>
        <v>5.5</v>
      </c>
      <c r="BC1681" s="255">
        <f>COUNTIF(H1681:AL1681,"NB")</f>
        <v>0</v>
      </c>
      <c r="BD1681" s="255">
        <f>COUNTIF(H1681:AL1681,"NL")</f>
        <v>0</v>
      </c>
      <c r="BE1681" s="255">
        <f>COUNTIF(H1681:AL1681,"IL")</f>
        <v>0</v>
      </c>
      <c r="BF1681" s="255">
        <f>COUNTIF(H1681:AL1681,"KT")</f>
        <v>0</v>
      </c>
      <c r="BG1681" s="255">
        <f>COUNTIF(H1681:AL1681,"L70")</f>
        <v>0</v>
      </c>
      <c r="BH1681" s="255">
        <f>COUNTIF(H1681:AL1681,"MD")</f>
        <v>0</v>
      </c>
      <c r="BI1681" s="255">
        <f>COUNTIF(H1681:AL1681,"PMD")</f>
        <v>0</v>
      </c>
      <c r="BJ1681" s="255">
        <f>COUNTIF(H1681:AL1681,"PM")</f>
        <v>0</v>
      </c>
      <c r="BK1681" s="255">
        <f>COUNTIF(H1681:AL1681,"BM")</f>
        <v>0</v>
      </c>
      <c r="BL1681" s="261">
        <f>SUMIF(H1681:AL1681,"PD",H1682:AL1682)+SUMIF(H1681:AL1681,"PN",H1682:AL1682)+SUMIF(H1681:AL1681,"P/DS",H1682:AL1682)+SUMIF(H1681:AL1681,"PN/F",H1682:AL1682)+SUMIF(H1681:AL1681,"PN/L",H1682:AL1682)+SUMIF(H1681:AL1681,"TV",H1682:AL1682)+SUMIF(H1681:AL1681,"TVD",H1682:AL1682)+SUMIF(H1681:AL1681,"PDD",H1682:AL1682)</f>
        <v>0</v>
      </c>
      <c r="BM1681" s="261">
        <f>SUMIF(H1681:AL1681,"PD",H1683:AL1683)+SUMIF(H1681:AL1681,"PN",H1683:AL1683)+SUMIF(H1681:AL1681,"P/DS",H1683:AL1683)+SUMIF(H1681:AL1681,"PN/F",H1683:AL1683)+SUMIF(H1681:AL1681,"PN/L",H1683:AL1683)+SUMIF(H1681:AL1681,"TV",H1683:AL1683)+SUMIF(H1681:AL1681,"TVD",H1683:AL1683)+SUMIF(H1681:AL1681,"PDD",H1683:AL1683)+SUMIF(H1681:AL1681,"PMD",H1683:AL1683)</f>
        <v>0</v>
      </c>
      <c r="BN1681" s="261">
        <f>SUMIF(H1681:AL1681,"PD",H1684:AL1684)+SUMIF(H1681:AL1681,"PN",H1684:AL1684)+SUMIF(H1681:AL1681,"P/DS",H1684:AL1684)+SUMIF(H1681:AL1681,"PN/F",H1684:AL1684)+SUMIF(H1681:AL1681,"PN/L",H1684:AL1684)+SUMIF(H1681:AL1681,"TV",H1684:AL1684)+SUMIF(H1681:AL1681,"TVD",H1684:AL1684)</f>
        <v>0</v>
      </c>
      <c r="BO1681" s="261">
        <f>SUMIF(H1681:AL1681,"PD",H1685:AL1685)+SUMIF(H1681:AL1681,"PN",H1685:AL1685)+SUMIF(H1681:AL1681,"P/DS",H1685:AL1685)+SUMIF(H1681:AL1681,"PN/F",H1685:AL1685)+SUMIF(H1681:AL1681,"PN/L",H1685:AL1685)+SUMIF(H1681:AL1681,"TV",H1685:AL1685)+SUMIF(H1681:AL1681,"TVD",H1685:AL1685)</f>
        <v>0</v>
      </c>
      <c r="BP1681" s="261">
        <f>SUMIF(H1681:AL1681,"PD",H1686:AL1686)+SUMIF(H1681:AL1681,"PN",H1686:AL1686)+SUMIF(H1681:AL1681,"P/DS",H1686:AL1686)+SUMIF(H1681:AL1681,"PN/F",H1686:AL1686)+SUMIF(H1681:AL1681,"PN/L",H1686:AL1686)+SUMIF(H1681:AL1681,"TV",H1686:AL1686)+SUMIF(H1681:AL1681,"TVD",H1686:AL1686)+SUMIF(H1681:AL1681,"PDD",H1686:AL1686)+SUMIF(H1681:AL1681,"PH",H1686:AL1686)+SUMIF(H1681:AL1681,"PM",H1686:AL1686)</f>
        <v>0</v>
      </c>
      <c r="BQ1681" s="261">
        <f>SUMIF(H1681:AL1681,"PD",H1687:AL1687)+SUMIF(H1681:AL1681,"PN",H1687:AL1687)+SUMIF(H1681:AL1681,"P/DS",H1687:AL1687)+SUMIF(H1681:AL1681,"PN/F",H1687:AL1687)+SUMIF(H1681:AL1681,"PN/L",H1687:AL1687)+SUMIF(H1681:AL1681,"TV",H1687:AL1687)+SUMIF(H1681:AL1681,"TVD",H1687:AL1687)+SUMIF(H1681:AL1681,"PDD",H1687:AL1687)+SUMIF(H1681:AL1681,"PH",H1687:AL1687)+SUMIF(H1681:AL1681,"PM",H1687:AL1687)</f>
        <v>0</v>
      </c>
      <c r="BR1681" s="269">
        <f>SUM(H1682:AL1682)-BL1681</f>
        <v>8</v>
      </c>
      <c r="BS1681" s="269">
        <f>SUM(H1683:AL1683)-BM1681</f>
        <v>2</v>
      </c>
      <c r="BT1681" s="269">
        <f>SUM(H1684:AL1684)-BN1681</f>
        <v>0</v>
      </c>
      <c r="BU1681" s="269">
        <f>SUM(H1685:AL1685)-BO1681</f>
        <v>0</v>
      </c>
      <c r="BV1681" s="269">
        <f>SUM(H1686:AL1686)-BP1681</f>
        <v>0</v>
      </c>
      <c r="BW1681" s="269">
        <f>SUM(H1687:AL1687)-BQ1681</f>
        <v>0</v>
      </c>
      <c r="BX1681" s="255">
        <f>SUMIF(H1681:AL1681,"PD",H1688:AL1688)+SUMIF(H1681:AL1681,"PN",H1688:AL1688)+SUMIF(H1681:AL1681,"P/DS",H1688:AL1688)+SUMIF(H1681:AL1681,"PN/F",H1688:AL1688)+SUMIF(H1681:AL1681,"PN/L",H1688:AL1688)</f>
        <v>0</v>
      </c>
      <c r="BY1681" s="255">
        <f>SUM(H1688:AL1688)-BX1681</f>
        <v>0</v>
      </c>
      <c r="BZ1681" s="255">
        <f t="shared" ref="BZ1681" si="622">+SUM(BL1681:BW1688)</f>
        <v>10</v>
      </c>
      <c r="CA1681" s="266">
        <f>(COUNTIFS(H1681:AL1681,"PD",H1682:AL1682,"&gt;=2"))*0.5-IF(CN1681="VP",COUNTIFS($H$16:$AL$16,"SAT",H1681:AL1681,"PD",H1682:AL1682,"&gt;=2"))*0.5</f>
        <v>0</v>
      </c>
      <c r="CB1681" s="266">
        <f>(COUNTIFS(H1681:AL1681,"PN",H1683:AL1683,"&gt;=0.5",H1682:AL1682,"&gt;=1.5"))*0.5+COUNTIFS(H1681:AL1681,"PDD",H1683:AL1683,"&gt;=0.5",H1682:AL1682,"&gt;=1.5")*0.5</f>
        <v>0</v>
      </c>
      <c r="CC1681" s="273">
        <f>(COUNTIFS(H1681:AL1681,"TV",H1683:AL1683,"&gt;=10"))*0.5+(COUNTIFS(H1681:AL1681,"PMD",H1683:AL1683,"&gt;=2"))*0.5</f>
        <v>0</v>
      </c>
      <c r="CD1681" s="266">
        <f>(COUNTIFS(H1681:AL1681,"TVD",H1685:AL1685,"&gt;=6.5",H1683:AL1683,"&gt;=3.5"))*0.5</f>
        <v>0</v>
      </c>
      <c r="CE1681" s="266">
        <f>(COUNTIFS(H1681:AL1681,"PD",H1686:AL1686,"&gt;=10"))*0.5</f>
        <v>0</v>
      </c>
      <c r="CF1681" s="266">
        <f>(COUNTIFS(H1681:AL1681,"PDD",H1686:AL1686,"&gt;=3.5",H1687:AL1687,"&gt;=6.5")+COUNTIFS(H1681:AL1681,"PH",H1687:AL1687,"&gt;=0.5",H1686:AL1686,"&gt;=1.5")+COUNTIFS(H1681:AL1681,"PM",H1687:AL1687,"&gt;=0.5",H1686:AL1686,"&gt;=1.5"))*0.5</f>
        <v>0</v>
      </c>
      <c r="CG1681" s="266">
        <f>(COUNTIFS(H1681:AL1681,"DS",H1682:AL1682,"&gt;=2")+COUNTIFS(H1681:AL1681,"AL/DS",H1682:AL1682,"&gt;=2"))*0.5-IF(CN1681="VP",COUNTIFS($H$16:$AL$16,"SAT",H1681:AL1681,"DS",H1682:AL1682,"&gt;=2"))*0.5</f>
        <v>0</v>
      </c>
      <c r="CH1681" s="266">
        <f>(COUNTIFS(H1681:AL1681,"NS",H1683:AL1683,"&gt;=0.5",H1682:AL1682,"&gt;=1.5")+COUNTIFS(H1681:AL1681,"AL/NS",H1683:AL1683,"&gt;=0.5",H1682:AL1682,"&gt;=1.5")+COUNTIFS(H1681:AL1681,"NHD",H1683:AL1683,"&gt;=4.5",H1686:AL1686,"&gt;=2",H1682:AL1682,"&gt;=1.5"))*0.5</f>
        <v>2</v>
      </c>
      <c r="CI1681" s="266">
        <f>(COUNTIF(H1683:AL1683,"&gt;=10")+COUNTIFS(H1681:AL1681,"MD",H1683:AL1683,"&gt;=2")-COUNTIFS(H1681:AL1681,"TV",H1683:AL1683,"&gt;=10"))*0.5</f>
        <v>0</v>
      </c>
      <c r="CJ1681" s="266">
        <f>(COUNTIFS(H1681:AL1681,"D",H1685:AL1685,"&gt;=6.5",H1683:AL1683,"&gt;=3.5"))*0.5</f>
        <v>0</v>
      </c>
      <c r="CK1681" s="266">
        <f>(COUNTIF(H1686:AL1686,"&gt;=10")-COUNTIFS(H1681:AL1681,"PD",H1686:AL1686,"&gt;=10"))*0.5</f>
        <v>0</v>
      </c>
      <c r="CL1681" s="265">
        <f>(COUNTIFS(H1681:AL1681,"NHD",H1686:AL1686,"&gt;=3.5",H1687:AL1687,"&gt;=6.5")+COUNTIFS(H1681:AL1681,"BH",H1686:AL1686,"&gt;=1.5",H1687:AL1687,"&gt;=0.5")+COUNTIFS(H1681:AL1681,"BM",H1686:AL1686,"&gt;=1.5",H1687:AL1687,"&gt;=0.5")+COUNTIFS(H1681:AL1681,"D",H1686:AL1686,"&gt;=1.5",H1687:AL1687,"&gt;=0.5"))*0.5</f>
        <v>0</v>
      </c>
      <c r="CM1681" s="272"/>
      <c r="CN1681" s="264" t="s">
        <v>723</v>
      </c>
      <c r="CO1681" s="125">
        <f t="shared" ref="CO1681" si="623">+AM1681+AN1681+AO1681+AP1681+AQ1681+AR1681+AS1681+AU1681+BG1681</f>
        <v>26</v>
      </c>
      <c r="CP1681" s="225">
        <f>+SUM(I1682:I1687)-I1688</f>
        <v>0</v>
      </c>
      <c r="CQ1681" s="225">
        <f>+SUM(J1682:J1687)-J1688</f>
        <v>0</v>
      </c>
      <c r="CR1681" s="225">
        <f>+SUM(K1682:K1687)-K1688</f>
        <v>0</v>
      </c>
      <c r="CS1681" s="90"/>
      <c r="CT1681" s="90"/>
      <c r="CU1681" s="90"/>
      <c r="CV1681" s="90"/>
      <c r="CW1681" s="90"/>
      <c r="CX1681" s="90"/>
      <c r="CY1681" s="90"/>
      <c r="CZ1681" s="90"/>
      <c r="DA1681" s="90"/>
    </row>
    <row r="1682" spans="1:105" s="70" customFormat="1" ht="15" customHeight="1">
      <c r="A1682" s="228"/>
      <c r="B1682" s="309"/>
      <c r="C1682" s="687"/>
      <c r="D1682" s="237"/>
      <c r="E1682" s="237"/>
      <c r="F1682" s="242" t="s">
        <v>82</v>
      </c>
      <c r="G1682" s="71">
        <v>1.5</v>
      </c>
      <c r="H1682" s="83"/>
      <c r="I1682" s="83"/>
      <c r="J1682" s="83"/>
      <c r="K1682" s="83"/>
      <c r="L1682" s="83"/>
      <c r="M1682" s="83"/>
      <c r="N1682" s="83"/>
      <c r="O1682" s="83"/>
      <c r="P1682" s="83">
        <v>2</v>
      </c>
      <c r="Q1682" s="83">
        <v>2</v>
      </c>
      <c r="R1682" s="83">
        <v>2</v>
      </c>
      <c r="S1682" s="83">
        <v>2</v>
      </c>
      <c r="T1682" s="83"/>
      <c r="U1682" s="83"/>
      <c r="V1682" s="83"/>
      <c r="W1682" s="83"/>
      <c r="X1682" s="83"/>
      <c r="Y1682" s="83"/>
      <c r="Z1682" s="83"/>
      <c r="AA1682" s="83"/>
      <c r="AB1682" s="83"/>
      <c r="AC1682" s="79"/>
      <c r="AD1682" s="79"/>
      <c r="AE1682" s="79"/>
      <c r="AF1682" s="79"/>
      <c r="AG1682" s="79"/>
      <c r="AH1682" s="79"/>
      <c r="AI1682" s="79"/>
      <c r="AJ1682" s="79"/>
      <c r="AK1682" s="79"/>
      <c r="AL1682" s="79"/>
      <c r="AM1682" s="240"/>
      <c r="AN1682" s="240"/>
      <c r="AO1682" s="240"/>
      <c r="AP1682" s="240"/>
      <c r="AQ1682" s="240"/>
      <c r="AR1682" s="240"/>
      <c r="AS1682" s="240"/>
      <c r="AT1682" s="256"/>
      <c r="AU1682" s="256"/>
      <c r="AV1682" s="259"/>
      <c r="AW1682" s="259"/>
      <c r="AX1682" s="256"/>
      <c r="AY1682" s="256"/>
      <c r="AZ1682" s="256"/>
      <c r="BA1682" s="256"/>
      <c r="BB1682" s="256"/>
      <c r="BC1682" s="256"/>
      <c r="BD1682" s="256"/>
      <c r="BE1682" s="256"/>
      <c r="BF1682" s="256"/>
      <c r="BG1682" s="256"/>
      <c r="BH1682" s="256"/>
      <c r="BI1682" s="256"/>
      <c r="BJ1682" s="256"/>
      <c r="BK1682" s="256"/>
      <c r="BL1682" s="262"/>
      <c r="BM1682" s="262"/>
      <c r="BN1682" s="262"/>
      <c r="BO1682" s="262"/>
      <c r="BP1682" s="262"/>
      <c r="BQ1682" s="262"/>
      <c r="BR1682" s="270"/>
      <c r="BS1682" s="270"/>
      <c r="BT1682" s="270"/>
      <c r="BU1682" s="270"/>
      <c r="BV1682" s="270"/>
      <c r="BW1682" s="270"/>
      <c r="BX1682" s="256"/>
      <c r="BY1682" s="256"/>
      <c r="BZ1682" s="256"/>
      <c r="CA1682" s="267"/>
      <c r="CB1682" s="267"/>
      <c r="CC1682" s="274"/>
      <c r="CD1682" s="267"/>
      <c r="CE1682" s="267"/>
      <c r="CF1682" s="267"/>
      <c r="CG1682" s="267"/>
      <c r="CH1682" s="267"/>
      <c r="CI1682" s="267"/>
      <c r="CJ1682" s="267"/>
      <c r="CK1682" s="267"/>
      <c r="CL1682" s="265"/>
      <c r="CM1682" s="272"/>
      <c r="CN1682" s="264"/>
      <c r="CO1682" s="125"/>
      <c r="CP1682" s="226"/>
      <c r="CQ1682" s="226"/>
      <c r="CR1682" s="226"/>
      <c r="CS1682" s="90"/>
      <c r="CT1682" s="90"/>
      <c r="CU1682" s="90"/>
      <c r="CV1682" s="90"/>
      <c r="CW1682" s="90"/>
      <c r="CX1682" s="90"/>
      <c r="CY1682" s="90"/>
      <c r="CZ1682" s="90"/>
      <c r="DA1682" s="90"/>
    </row>
    <row r="1683" spans="1:105" s="70" customFormat="1" ht="15" customHeight="1">
      <c r="A1683" s="228"/>
      <c r="B1683" s="309"/>
      <c r="C1683" s="687"/>
      <c r="D1683" s="237"/>
      <c r="E1683" s="237"/>
      <c r="F1683" s="243"/>
      <c r="G1683" s="72">
        <v>2</v>
      </c>
      <c r="H1683" s="84"/>
      <c r="I1683" s="84"/>
      <c r="J1683" s="84"/>
      <c r="K1683" s="84"/>
      <c r="L1683" s="84"/>
      <c r="M1683" s="84"/>
      <c r="N1683" s="84"/>
      <c r="O1683" s="84"/>
      <c r="P1683" s="84">
        <v>0.5</v>
      </c>
      <c r="Q1683" s="84">
        <v>0.5</v>
      </c>
      <c r="R1683" s="84">
        <v>0.5</v>
      </c>
      <c r="S1683" s="84">
        <v>0.5</v>
      </c>
      <c r="T1683" s="84"/>
      <c r="U1683" s="84"/>
      <c r="V1683" s="84"/>
      <c r="W1683" s="84"/>
      <c r="X1683" s="84"/>
      <c r="Y1683" s="84"/>
      <c r="Z1683" s="84"/>
      <c r="AA1683" s="84"/>
      <c r="AB1683" s="84"/>
      <c r="AC1683" s="80"/>
      <c r="AD1683" s="80"/>
      <c r="AE1683" s="80"/>
      <c r="AF1683" s="80"/>
      <c r="AG1683" s="80"/>
      <c r="AH1683" s="80"/>
      <c r="AI1683" s="80"/>
      <c r="AJ1683" s="80"/>
      <c r="AK1683" s="80"/>
      <c r="AL1683" s="80"/>
      <c r="AM1683" s="240"/>
      <c r="AN1683" s="240"/>
      <c r="AO1683" s="240"/>
      <c r="AP1683" s="240"/>
      <c r="AQ1683" s="240"/>
      <c r="AR1683" s="240"/>
      <c r="AS1683" s="240"/>
      <c r="AT1683" s="256"/>
      <c r="AU1683" s="256"/>
      <c r="AV1683" s="259"/>
      <c r="AW1683" s="259"/>
      <c r="AX1683" s="256"/>
      <c r="AY1683" s="256"/>
      <c r="AZ1683" s="256"/>
      <c r="BA1683" s="256"/>
      <c r="BB1683" s="256"/>
      <c r="BC1683" s="256"/>
      <c r="BD1683" s="256"/>
      <c r="BE1683" s="256"/>
      <c r="BF1683" s="256"/>
      <c r="BG1683" s="256"/>
      <c r="BH1683" s="256"/>
      <c r="BI1683" s="256"/>
      <c r="BJ1683" s="256"/>
      <c r="BK1683" s="256"/>
      <c r="BL1683" s="262"/>
      <c r="BM1683" s="262"/>
      <c r="BN1683" s="262"/>
      <c r="BO1683" s="262"/>
      <c r="BP1683" s="262"/>
      <c r="BQ1683" s="262"/>
      <c r="BR1683" s="270"/>
      <c r="BS1683" s="270"/>
      <c r="BT1683" s="270"/>
      <c r="BU1683" s="270"/>
      <c r="BV1683" s="270"/>
      <c r="BW1683" s="270"/>
      <c r="BX1683" s="256"/>
      <c r="BY1683" s="256"/>
      <c r="BZ1683" s="256"/>
      <c r="CA1683" s="267"/>
      <c r="CB1683" s="267"/>
      <c r="CC1683" s="274"/>
      <c r="CD1683" s="267"/>
      <c r="CE1683" s="267"/>
      <c r="CF1683" s="267"/>
      <c r="CG1683" s="267"/>
      <c r="CH1683" s="267"/>
      <c r="CI1683" s="267"/>
      <c r="CJ1683" s="267"/>
      <c r="CK1683" s="267"/>
      <c r="CL1683" s="265"/>
      <c r="CM1683" s="272"/>
      <c r="CN1683" s="264"/>
      <c r="CO1683" s="125"/>
      <c r="CP1683" s="226"/>
      <c r="CQ1683" s="226"/>
      <c r="CR1683" s="226"/>
      <c r="CS1683" s="90"/>
      <c r="CT1683" s="90"/>
      <c r="CU1683" s="90"/>
      <c r="CV1683" s="90"/>
      <c r="CW1683" s="90"/>
      <c r="CX1683" s="90"/>
      <c r="CY1683" s="90"/>
      <c r="CZ1683" s="90"/>
      <c r="DA1683" s="90"/>
    </row>
    <row r="1684" spans="1:105" s="70" customFormat="1" ht="15" customHeight="1">
      <c r="A1684" s="228"/>
      <c r="B1684" s="309"/>
      <c r="C1684" s="687"/>
      <c r="D1684" s="237"/>
      <c r="E1684" s="237"/>
      <c r="F1684" s="243"/>
      <c r="G1684" s="72">
        <v>2.1</v>
      </c>
      <c r="H1684" s="84"/>
      <c r="I1684" s="84"/>
      <c r="J1684" s="84"/>
      <c r="K1684" s="84"/>
      <c r="L1684" s="84"/>
      <c r="M1684" s="84"/>
      <c r="N1684" s="84"/>
      <c r="O1684" s="84"/>
      <c r="P1684" s="84"/>
      <c r="Q1684" s="84"/>
      <c r="R1684" s="84"/>
      <c r="S1684" s="84"/>
      <c r="T1684" s="84"/>
      <c r="U1684" s="84"/>
      <c r="V1684" s="84"/>
      <c r="W1684" s="84"/>
      <c r="X1684" s="84"/>
      <c r="Y1684" s="84"/>
      <c r="Z1684" s="84"/>
      <c r="AA1684" s="84"/>
      <c r="AB1684" s="84"/>
      <c r="AC1684" s="80"/>
      <c r="AD1684" s="80"/>
      <c r="AE1684" s="80"/>
      <c r="AF1684" s="80"/>
      <c r="AG1684" s="80"/>
      <c r="AH1684" s="80"/>
      <c r="AI1684" s="80"/>
      <c r="AJ1684" s="80"/>
      <c r="AK1684" s="80"/>
      <c r="AL1684" s="80"/>
      <c r="AM1684" s="240"/>
      <c r="AN1684" s="240"/>
      <c r="AO1684" s="240"/>
      <c r="AP1684" s="240"/>
      <c r="AQ1684" s="240"/>
      <c r="AR1684" s="240"/>
      <c r="AS1684" s="240"/>
      <c r="AT1684" s="256"/>
      <c r="AU1684" s="256"/>
      <c r="AV1684" s="259"/>
      <c r="AW1684" s="259"/>
      <c r="AX1684" s="256"/>
      <c r="AY1684" s="256"/>
      <c r="AZ1684" s="256"/>
      <c r="BA1684" s="256"/>
      <c r="BB1684" s="256"/>
      <c r="BC1684" s="256"/>
      <c r="BD1684" s="256"/>
      <c r="BE1684" s="256"/>
      <c r="BF1684" s="256"/>
      <c r="BG1684" s="256"/>
      <c r="BH1684" s="256"/>
      <c r="BI1684" s="256"/>
      <c r="BJ1684" s="256"/>
      <c r="BK1684" s="256"/>
      <c r="BL1684" s="262"/>
      <c r="BM1684" s="262"/>
      <c r="BN1684" s="262"/>
      <c r="BO1684" s="262"/>
      <c r="BP1684" s="262"/>
      <c r="BQ1684" s="262"/>
      <c r="BR1684" s="270"/>
      <c r="BS1684" s="270"/>
      <c r="BT1684" s="270"/>
      <c r="BU1684" s="270"/>
      <c r="BV1684" s="270"/>
      <c r="BW1684" s="270"/>
      <c r="BX1684" s="256"/>
      <c r="BY1684" s="256"/>
      <c r="BZ1684" s="256"/>
      <c r="CA1684" s="267"/>
      <c r="CB1684" s="267"/>
      <c r="CC1684" s="274"/>
      <c r="CD1684" s="267"/>
      <c r="CE1684" s="267"/>
      <c r="CF1684" s="267"/>
      <c r="CG1684" s="267"/>
      <c r="CH1684" s="267"/>
      <c r="CI1684" s="267"/>
      <c r="CJ1684" s="267"/>
      <c r="CK1684" s="267"/>
      <c r="CL1684" s="265"/>
      <c r="CM1684" s="272"/>
      <c r="CN1684" s="264"/>
      <c r="CO1684" s="125"/>
      <c r="CP1684" s="226"/>
      <c r="CQ1684" s="226"/>
      <c r="CR1684" s="226"/>
      <c r="CS1684" s="90"/>
      <c r="CT1684" s="90"/>
      <c r="CU1684" s="90"/>
      <c r="CV1684" s="90"/>
      <c r="CW1684" s="90"/>
      <c r="CX1684" s="90"/>
      <c r="CY1684" s="90"/>
      <c r="CZ1684" s="90"/>
      <c r="DA1684" s="90"/>
    </row>
    <row r="1685" spans="1:105" s="70" customFormat="1" ht="15" customHeight="1">
      <c r="A1685" s="228"/>
      <c r="B1685" s="309"/>
      <c r="C1685" s="687"/>
      <c r="D1685" s="237"/>
      <c r="E1685" s="237"/>
      <c r="F1685" s="243"/>
      <c r="G1685" s="72">
        <v>2.7</v>
      </c>
      <c r="H1685" s="84"/>
      <c r="I1685" s="84"/>
      <c r="J1685" s="84"/>
      <c r="K1685" s="84"/>
      <c r="L1685" s="84"/>
      <c r="M1685" s="84"/>
      <c r="N1685" s="84"/>
      <c r="O1685" s="84"/>
      <c r="P1685" s="84"/>
      <c r="Q1685" s="84"/>
      <c r="R1685" s="84"/>
      <c r="S1685" s="84"/>
      <c r="T1685" s="84"/>
      <c r="U1685" s="84"/>
      <c r="V1685" s="84"/>
      <c r="W1685" s="84"/>
      <c r="X1685" s="84"/>
      <c r="Y1685" s="84"/>
      <c r="Z1685" s="84"/>
      <c r="AA1685" s="84"/>
      <c r="AB1685" s="84"/>
      <c r="AC1685" s="80"/>
      <c r="AD1685" s="80"/>
      <c r="AE1685" s="80"/>
      <c r="AF1685" s="80"/>
      <c r="AG1685" s="80"/>
      <c r="AH1685" s="80"/>
      <c r="AI1685" s="80"/>
      <c r="AJ1685" s="80"/>
      <c r="AK1685" s="80"/>
      <c r="AL1685" s="80"/>
      <c r="AM1685" s="240"/>
      <c r="AN1685" s="240"/>
      <c r="AO1685" s="240"/>
      <c r="AP1685" s="240"/>
      <c r="AQ1685" s="240"/>
      <c r="AR1685" s="240"/>
      <c r="AS1685" s="240"/>
      <c r="AT1685" s="256"/>
      <c r="AU1685" s="256"/>
      <c r="AV1685" s="259"/>
      <c r="AW1685" s="259"/>
      <c r="AX1685" s="256"/>
      <c r="AY1685" s="256"/>
      <c r="AZ1685" s="256"/>
      <c r="BA1685" s="256"/>
      <c r="BB1685" s="256"/>
      <c r="BC1685" s="256"/>
      <c r="BD1685" s="256"/>
      <c r="BE1685" s="256"/>
      <c r="BF1685" s="256"/>
      <c r="BG1685" s="256"/>
      <c r="BH1685" s="256"/>
      <c r="BI1685" s="256"/>
      <c r="BJ1685" s="256"/>
      <c r="BK1685" s="256"/>
      <c r="BL1685" s="262"/>
      <c r="BM1685" s="262"/>
      <c r="BN1685" s="262"/>
      <c r="BO1685" s="262"/>
      <c r="BP1685" s="262"/>
      <c r="BQ1685" s="262"/>
      <c r="BR1685" s="270"/>
      <c r="BS1685" s="270"/>
      <c r="BT1685" s="270"/>
      <c r="BU1685" s="270"/>
      <c r="BV1685" s="270"/>
      <c r="BW1685" s="270"/>
      <c r="BX1685" s="256"/>
      <c r="BY1685" s="256"/>
      <c r="BZ1685" s="256"/>
      <c r="CA1685" s="267"/>
      <c r="CB1685" s="267"/>
      <c r="CC1685" s="274"/>
      <c r="CD1685" s="267"/>
      <c r="CE1685" s="267"/>
      <c r="CF1685" s="267"/>
      <c r="CG1685" s="267"/>
      <c r="CH1685" s="267"/>
      <c r="CI1685" s="267"/>
      <c r="CJ1685" s="267"/>
      <c r="CK1685" s="267"/>
      <c r="CL1685" s="265"/>
      <c r="CM1685" s="272"/>
      <c r="CN1685" s="264"/>
      <c r="CO1685" s="125"/>
      <c r="CP1685" s="226"/>
      <c r="CQ1685" s="226"/>
      <c r="CR1685" s="226"/>
      <c r="CS1685" s="90"/>
      <c r="CT1685" s="90"/>
      <c r="CU1685" s="90"/>
      <c r="CV1685" s="90"/>
      <c r="CW1685" s="90"/>
      <c r="CX1685" s="90"/>
      <c r="CY1685" s="90"/>
      <c r="CZ1685" s="90"/>
      <c r="DA1685" s="90"/>
    </row>
    <row r="1686" spans="1:105" s="70" customFormat="1" ht="15" customHeight="1">
      <c r="A1686" s="228"/>
      <c r="B1686" s="309"/>
      <c r="C1686" s="687"/>
      <c r="D1686" s="237"/>
      <c r="E1686" s="237"/>
      <c r="F1686" s="243"/>
      <c r="G1686" s="72">
        <v>3</v>
      </c>
      <c r="H1686" s="84"/>
      <c r="I1686" s="84"/>
      <c r="J1686" s="84"/>
      <c r="K1686" s="84"/>
      <c r="L1686" s="84"/>
      <c r="M1686" s="84"/>
      <c r="N1686" s="84"/>
      <c r="O1686" s="84"/>
      <c r="P1686" s="84"/>
      <c r="Q1686" s="84"/>
      <c r="R1686" s="84"/>
      <c r="S1686" s="84"/>
      <c r="T1686" s="84"/>
      <c r="U1686" s="84"/>
      <c r="V1686" s="84"/>
      <c r="W1686" s="84"/>
      <c r="X1686" s="84"/>
      <c r="Y1686" s="84"/>
      <c r="Z1686" s="84"/>
      <c r="AA1686" s="84"/>
      <c r="AB1686" s="84"/>
      <c r="AC1686" s="80"/>
      <c r="AD1686" s="80"/>
      <c r="AE1686" s="80"/>
      <c r="AF1686" s="80"/>
      <c r="AG1686" s="80"/>
      <c r="AH1686" s="80"/>
      <c r="AI1686" s="80"/>
      <c r="AJ1686" s="80"/>
      <c r="AK1686" s="80"/>
      <c r="AL1686" s="80"/>
      <c r="AM1686" s="240"/>
      <c r="AN1686" s="240"/>
      <c r="AO1686" s="240"/>
      <c r="AP1686" s="240"/>
      <c r="AQ1686" s="240"/>
      <c r="AR1686" s="240"/>
      <c r="AS1686" s="240"/>
      <c r="AT1686" s="256"/>
      <c r="AU1686" s="256"/>
      <c r="AV1686" s="259"/>
      <c r="AW1686" s="259"/>
      <c r="AX1686" s="256"/>
      <c r="AY1686" s="256"/>
      <c r="AZ1686" s="256"/>
      <c r="BA1686" s="256"/>
      <c r="BB1686" s="256"/>
      <c r="BC1686" s="256"/>
      <c r="BD1686" s="256"/>
      <c r="BE1686" s="256"/>
      <c r="BF1686" s="256"/>
      <c r="BG1686" s="256"/>
      <c r="BH1686" s="256"/>
      <c r="BI1686" s="256"/>
      <c r="BJ1686" s="256"/>
      <c r="BK1686" s="256"/>
      <c r="BL1686" s="262"/>
      <c r="BM1686" s="262"/>
      <c r="BN1686" s="262"/>
      <c r="BO1686" s="262"/>
      <c r="BP1686" s="262"/>
      <c r="BQ1686" s="262"/>
      <c r="BR1686" s="270"/>
      <c r="BS1686" s="270"/>
      <c r="BT1686" s="270"/>
      <c r="BU1686" s="270"/>
      <c r="BV1686" s="270"/>
      <c r="BW1686" s="270"/>
      <c r="BX1686" s="256"/>
      <c r="BY1686" s="256"/>
      <c r="BZ1686" s="256"/>
      <c r="CA1686" s="267"/>
      <c r="CB1686" s="267"/>
      <c r="CC1686" s="274"/>
      <c r="CD1686" s="267"/>
      <c r="CE1686" s="267"/>
      <c r="CF1686" s="267"/>
      <c r="CG1686" s="267"/>
      <c r="CH1686" s="267"/>
      <c r="CI1686" s="267"/>
      <c r="CJ1686" s="267"/>
      <c r="CK1686" s="267"/>
      <c r="CL1686" s="265"/>
      <c r="CM1686" s="272"/>
      <c r="CN1686" s="264"/>
      <c r="CO1686" s="125"/>
      <c r="CP1686" s="226"/>
      <c r="CQ1686" s="226"/>
      <c r="CR1686" s="226"/>
      <c r="CS1686" s="90"/>
      <c r="CT1686" s="90"/>
      <c r="CU1686" s="90"/>
      <c r="CV1686" s="90"/>
      <c r="CW1686" s="90"/>
      <c r="CX1686" s="90"/>
      <c r="CY1686" s="90"/>
      <c r="CZ1686" s="90"/>
      <c r="DA1686" s="90"/>
    </row>
    <row r="1687" spans="1:105" s="70" customFormat="1" ht="15" customHeight="1">
      <c r="A1687" s="228"/>
      <c r="B1687" s="309"/>
      <c r="C1687" s="687"/>
      <c r="D1687" s="237"/>
      <c r="E1687" s="237"/>
      <c r="F1687" s="244"/>
      <c r="G1687" s="73">
        <v>3.9</v>
      </c>
      <c r="H1687" s="85"/>
      <c r="I1687" s="85"/>
      <c r="J1687" s="85"/>
      <c r="K1687" s="85"/>
      <c r="L1687" s="85"/>
      <c r="M1687" s="85"/>
      <c r="N1687" s="85"/>
      <c r="O1687" s="85"/>
      <c r="P1687" s="85"/>
      <c r="Q1687" s="85"/>
      <c r="R1687" s="85"/>
      <c r="S1687" s="85"/>
      <c r="T1687" s="85"/>
      <c r="U1687" s="85"/>
      <c r="V1687" s="85"/>
      <c r="W1687" s="85"/>
      <c r="X1687" s="85"/>
      <c r="Y1687" s="85"/>
      <c r="Z1687" s="85"/>
      <c r="AA1687" s="85"/>
      <c r="AB1687" s="85"/>
      <c r="AC1687" s="81"/>
      <c r="AD1687" s="81"/>
      <c r="AE1687" s="81"/>
      <c r="AF1687" s="81"/>
      <c r="AG1687" s="81"/>
      <c r="AH1687" s="81"/>
      <c r="AI1687" s="81"/>
      <c r="AJ1687" s="81"/>
      <c r="AK1687" s="81"/>
      <c r="AL1687" s="81"/>
      <c r="AM1687" s="240"/>
      <c r="AN1687" s="240"/>
      <c r="AO1687" s="240"/>
      <c r="AP1687" s="240"/>
      <c r="AQ1687" s="240"/>
      <c r="AR1687" s="240"/>
      <c r="AS1687" s="240"/>
      <c r="AT1687" s="256"/>
      <c r="AU1687" s="256"/>
      <c r="AV1687" s="259"/>
      <c r="AW1687" s="259"/>
      <c r="AX1687" s="256"/>
      <c r="AY1687" s="256"/>
      <c r="AZ1687" s="256"/>
      <c r="BA1687" s="256"/>
      <c r="BB1687" s="256"/>
      <c r="BC1687" s="256"/>
      <c r="BD1687" s="256"/>
      <c r="BE1687" s="256"/>
      <c r="BF1687" s="256"/>
      <c r="BG1687" s="256"/>
      <c r="BH1687" s="256"/>
      <c r="BI1687" s="256"/>
      <c r="BJ1687" s="256"/>
      <c r="BK1687" s="256"/>
      <c r="BL1687" s="262"/>
      <c r="BM1687" s="262"/>
      <c r="BN1687" s="262"/>
      <c r="BO1687" s="262"/>
      <c r="BP1687" s="262"/>
      <c r="BQ1687" s="262"/>
      <c r="BR1687" s="270"/>
      <c r="BS1687" s="270"/>
      <c r="BT1687" s="270"/>
      <c r="BU1687" s="270"/>
      <c r="BV1687" s="270"/>
      <c r="BW1687" s="270"/>
      <c r="BX1687" s="256"/>
      <c r="BY1687" s="256"/>
      <c r="BZ1687" s="256"/>
      <c r="CA1687" s="267"/>
      <c r="CB1687" s="267"/>
      <c r="CC1687" s="274"/>
      <c r="CD1687" s="267"/>
      <c r="CE1687" s="267"/>
      <c r="CF1687" s="267"/>
      <c r="CG1687" s="267"/>
      <c r="CH1687" s="267"/>
      <c r="CI1687" s="267"/>
      <c r="CJ1687" s="267"/>
      <c r="CK1687" s="267"/>
      <c r="CL1687" s="265"/>
      <c r="CM1687" s="272"/>
      <c r="CN1687" s="264"/>
      <c r="CO1687" s="125"/>
      <c r="CP1687" s="226"/>
      <c r="CQ1687" s="226"/>
      <c r="CR1687" s="226"/>
      <c r="CS1687" s="90"/>
      <c r="CT1687" s="90"/>
      <c r="CU1687" s="90"/>
      <c r="CV1687" s="90"/>
      <c r="CW1687" s="90"/>
      <c r="CX1687" s="90"/>
      <c r="CY1687" s="90"/>
      <c r="CZ1687" s="90"/>
      <c r="DA1687" s="90"/>
    </row>
    <row r="1688" spans="1:105" s="70" customFormat="1" ht="15" customHeight="1">
      <c r="A1688" s="229"/>
      <c r="B1688" s="310"/>
      <c r="C1688" s="688"/>
      <c r="D1688" s="238"/>
      <c r="E1688" s="238"/>
      <c r="F1688" s="245" t="s">
        <v>83</v>
      </c>
      <c r="G1688" s="246"/>
      <c r="H1688" s="82"/>
      <c r="I1688" s="82"/>
      <c r="J1688" s="82"/>
      <c r="K1688" s="82"/>
      <c r="L1688" s="82"/>
      <c r="M1688" s="82"/>
      <c r="N1688" s="82"/>
      <c r="O1688" s="82"/>
      <c r="P1688" s="82"/>
      <c r="Q1688" s="82"/>
      <c r="R1688" s="82"/>
      <c r="S1688" s="82"/>
      <c r="T1688" s="82"/>
      <c r="U1688" s="82"/>
      <c r="V1688" s="82"/>
      <c r="W1688" s="82"/>
      <c r="X1688" s="82"/>
      <c r="Y1688" s="82"/>
      <c r="Z1688" s="82"/>
      <c r="AA1688" s="82"/>
      <c r="AB1688" s="82"/>
      <c r="AC1688" s="35"/>
      <c r="AD1688" s="35"/>
      <c r="AE1688" s="35"/>
      <c r="AF1688" s="35"/>
      <c r="AG1688" s="35"/>
      <c r="AH1688" s="35"/>
      <c r="AI1688" s="35"/>
      <c r="AJ1688" s="35"/>
      <c r="AK1688" s="35"/>
      <c r="AL1688" s="35"/>
      <c r="AM1688" s="241"/>
      <c r="AN1688" s="241"/>
      <c r="AO1688" s="241"/>
      <c r="AP1688" s="241"/>
      <c r="AQ1688" s="241"/>
      <c r="AR1688" s="241"/>
      <c r="AS1688" s="241"/>
      <c r="AT1688" s="257"/>
      <c r="AU1688" s="257"/>
      <c r="AV1688" s="260"/>
      <c r="AW1688" s="260"/>
      <c r="AX1688" s="257"/>
      <c r="AY1688" s="257"/>
      <c r="AZ1688" s="257"/>
      <c r="BA1688" s="257"/>
      <c r="BB1688" s="257"/>
      <c r="BC1688" s="257"/>
      <c r="BD1688" s="257"/>
      <c r="BE1688" s="257"/>
      <c r="BF1688" s="257"/>
      <c r="BG1688" s="257"/>
      <c r="BH1688" s="257"/>
      <c r="BI1688" s="257"/>
      <c r="BJ1688" s="257"/>
      <c r="BK1688" s="257"/>
      <c r="BL1688" s="263"/>
      <c r="BM1688" s="263"/>
      <c r="BN1688" s="263"/>
      <c r="BO1688" s="263"/>
      <c r="BP1688" s="263"/>
      <c r="BQ1688" s="263"/>
      <c r="BR1688" s="271"/>
      <c r="BS1688" s="271"/>
      <c r="BT1688" s="271"/>
      <c r="BU1688" s="271"/>
      <c r="BV1688" s="271"/>
      <c r="BW1688" s="271"/>
      <c r="BX1688" s="257"/>
      <c r="BY1688" s="257"/>
      <c r="BZ1688" s="257"/>
      <c r="CA1688" s="268"/>
      <c r="CB1688" s="268"/>
      <c r="CC1688" s="275"/>
      <c r="CD1688" s="268"/>
      <c r="CE1688" s="268"/>
      <c r="CF1688" s="268"/>
      <c r="CG1688" s="268"/>
      <c r="CH1688" s="268"/>
      <c r="CI1688" s="268"/>
      <c r="CJ1688" s="268"/>
      <c r="CK1688" s="268"/>
      <c r="CL1688" s="265"/>
      <c r="CM1688" s="272"/>
      <c r="CN1688" s="264"/>
      <c r="CO1688" s="125"/>
      <c r="CP1688" s="226"/>
      <c r="CQ1688" s="226"/>
      <c r="CR1688" s="226"/>
      <c r="CS1688" s="90"/>
      <c r="CT1688" s="90"/>
      <c r="CU1688" s="90"/>
      <c r="CV1688" s="90"/>
      <c r="CW1688" s="90"/>
      <c r="CX1688" s="90"/>
      <c r="CY1688" s="90"/>
      <c r="CZ1688" s="90"/>
      <c r="DA1688" s="90"/>
    </row>
    <row r="1689" spans="1:105" s="70" customFormat="1" ht="15" customHeight="1">
      <c r="A1689" s="227">
        <f t="shared" si="611"/>
        <v>209</v>
      </c>
      <c r="B1689" s="426" t="s">
        <v>243</v>
      </c>
      <c r="C1689" s="429" t="s">
        <v>244</v>
      </c>
      <c r="D1689" s="236" t="s">
        <v>1297</v>
      </c>
      <c r="E1689" s="236" t="s">
        <v>1283</v>
      </c>
      <c r="F1689" s="253" t="s">
        <v>80</v>
      </c>
      <c r="G1689" s="254"/>
      <c r="H1689" s="82" t="s">
        <v>69</v>
      </c>
      <c r="I1689" s="82"/>
      <c r="J1689" s="82" t="s">
        <v>67</v>
      </c>
      <c r="K1689" s="82" t="s">
        <v>61</v>
      </c>
      <c r="L1689" s="82" t="s">
        <v>61</v>
      </c>
      <c r="M1689" s="82" t="s">
        <v>61</v>
      </c>
      <c r="N1689" s="82" t="s">
        <v>61</v>
      </c>
      <c r="O1689" s="82"/>
      <c r="P1689" s="82" t="s">
        <v>61</v>
      </c>
      <c r="Q1689" s="82" t="s">
        <v>61</v>
      </c>
      <c r="R1689" s="82" t="s">
        <v>61</v>
      </c>
      <c r="S1689" s="82" t="s">
        <v>61</v>
      </c>
      <c r="T1689" s="82" t="s">
        <v>61</v>
      </c>
      <c r="U1689" s="82" t="s">
        <v>61</v>
      </c>
      <c r="V1689" s="82"/>
      <c r="W1689" s="82" t="s">
        <v>60</v>
      </c>
      <c r="X1689" s="82" t="s">
        <v>60</v>
      </c>
      <c r="Y1689" s="82" t="s">
        <v>60</v>
      </c>
      <c r="Z1689" s="82" t="s">
        <v>60</v>
      </c>
      <c r="AA1689" s="82" t="s">
        <v>60</v>
      </c>
      <c r="AB1689" s="82" t="s">
        <v>60</v>
      </c>
      <c r="AC1689" s="82"/>
      <c r="AD1689" s="82" t="s">
        <v>60</v>
      </c>
      <c r="AE1689" s="82" t="s">
        <v>60</v>
      </c>
      <c r="AF1689" s="82" t="s">
        <v>60</v>
      </c>
      <c r="AG1689" s="82" t="s">
        <v>60</v>
      </c>
      <c r="AH1689" s="82" t="s">
        <v>60</v>
      </c>
      <c r="AI1689" s="82" t="s">
        <v>1471</v>
      </c>
      <c r="AJ1689" s="82"/>
      <c r="AK1689" s="82" t="s">
        <v>61</v>
      </c>
      <c r="AL1689" s="82" t="s">
        <v>61</v>
      </c>
      <c r="AM1689" s="239">
        <f>COUNTIF(H1689:AL1689,"PH")+COUNTIF(H1689:AL1689,"PH/L")+COUNTIF(H1689:AL1689,"PM")</f>
        <v>0</v>
      </c>
      <c r="AN1689" s="239">
        <f>COUNTIF(H1689:AL1689,"PD")+COUNTIF(H1689:AL1689,"PDD")+COUNTIF(H1689:AL1689,"P/DS")/2+COUNTIF(H1689:AL1689,"PMD")</f>
        <v>0</v>
      </c>
      <c r="AO1689" s="239">
        <f>COUNTIF(H1689:AL1689,"PN")+COUNTIF(H1689:AL1689,"P/NS")/2+COUNTIF(H1689:AL1689,"PH")+COUNTIF(H1689:AL1689,"PH/F")/2+COUNTIF(H1689:AL1689,"PH/L")/2+COUNTIF(H1689:AL1689,"PM")</f>
        <v>0</v>
      </c>
      <c r="AP1689" s="239">
        <f>COUNTIF(H1689:AL1689,"BH")+COUNTIF(H1689:AL1689,"AL/BL")+COUNTIF(H1689:AL1689,"UL/BL")+COUNTIF(H1689:AL1689,"BM")</f>
        <v>0</v>
      </c>
      <c r="AQ1689" s="239">
        <f>COUNTIF(H1689:AL1689,"DS")+COUNTIF(H1689:AL1689,"AL/DS")/2+COUNTIF(H1689:AL1689,"UL/DS")/2+COUNTIF(H1689:AL1689,"CT")+COUNTIF(H1689:AL1689,"MD")</f>
        <v>11.5</v>
      </c>
      <c r="AR1689" s="239">
        <f>COUNTIF(H1689:AL1689,"NS")+COUNTIF(H1689:AL1689,"AL/NS")/2+COUNTIF(H1689:AL1689,"UL/NS")/2+COUNTIF(H1689:AL1689,"BH")+COUNTIF(H1689:AL1689,"AL/BF")/2+COUNTIF(H1689:AL1689,"AL/BL")/2+COUNTIF(H1689:AL1689,"UL/BL")/2+COUNTIF(H1689:AL1689,"UL/BF")/2+COUNTIF(H1689:AL1689,"BM")</f>
        <v>12</v>
      </c>
      <c r="AS1689" s="239">
        <f>COUNTIF(H1689:AL1689,"AL")+COUNTIF(H1689:AL1689,"AL/DS")/2+COUNTIF(H1689:AL1689,"AL/NS")/2+COUNTIF(H1689:AL1689,"NH")+COUNTIF(H1689:AL1689,"SL")+COUNTIF(H1689:AL1689,"NHD")+COUNTIF(H1689:AL1689,"B")+COUNTIF(H1689:AL1689,"HL")+COUNTIF(H1689:AL1689,"AL/BF")/2+COUNTIF(H1689:AL1689,"AL/BL")/2</f>
        <v>2</v>
      </c>
      <c r="AT1689" s="255">
        <f>COUNTIF(H1689:AL1689,"PD")+COUNTIF(H1689:AL1689,"PN")+COUNTIF(H1689:AL1689,"P/DS")/2+COUNTIF(H1689:AL1689,"P/NS")/2+COUNTIF(H1689:AL1689,"DS")+COUNTIF(H1689:AL1689,"NS")+COUNTIF(H1689:AL1689,"AL")+COUNTIF(H1689:AL1689,"AL/DS")+COUNTIF(H1689:AL1689,"AL/NS")+COUNTIF(H1689:AL1689,"NH")+COUNTIF(H1689:AL1689,"SL")+COUNTIF(H1689:AL1689,"UL/DS")/2+COUNTIF(H1689:AL1689,"UL/NS")/2+COUNTIF(H1689:AL1689,"CT")+COUNTIF(H1689:AL1689,"NHD")+COUNTIF(H1689:AL1689,"PDD")+COUNTIF(H1689:AL1689,"B")+COUNTIF(H1689:AL1689,"HL")+COUNTIF(H1689:AL1689,"PH")+COUNTIF(H1689:AL1689,"BH")+COUNTIF(H1689:AL1689,"AL/BF")+COUNTIF(H1689:AL1689,"AL/BL")+COUNTIF(H1689:AL1689,"UL/BF")/2+COUNTIF(H1689:AL1689,"UL/BL")/2+COUNTIF(H1689:AL1689,"PH/F")/2+COUNTIF(H1689:AL1689,"PH/L")/2+COUNTIF(H1689:AL1689,"MD")+COUNTIF(H1689:AL1689,"PMD")+COUNTIF(H1689:AL1689,"PM")+COUNTIF(H1689:AL1689,"BM")</f>
        <v>25.5</v>
      </c>
      <c r="AU1689" s="255">
        <f>COUNTIF(H1689:AL1689,"P/DS")/2+COUNTIF(H1689:AL1689,"P/NS")/2+COUNTIF(H1689:AL1689,"IL")+COUNTIF(H1689:AL1689,"NL")+COUNTIF(H1689:AL1689,"UL")+COUNTIF(H1689:AL1689,"UL/DS")/2+COUNTIF(H1689:AL1689,"UL/NS")/2+COUNTIF(H1689:AL1689,"KT")+COUNTIF(H1689:AL1689,"UL/BF")/2+COUNTIF(H1689:AL1689,"UL/BL")/2+COUNTIF(H1689:AL1689,"PH/F")/2+COUNTIF(H1689:AL1689,"PH/L")/2+COUNTIF(H1689:AL1689,"NB")</f>
        <v>0.5</v>
      </c>
      <c r="AV1689" s="258">
        <f>COUNTIF(H1689:AL1689,"PN")+COUNTIF(H1689:AL1689,"TVD")+COUNTIF(H1689:AL1689,"PH")+COUNTIF(H1689:AL1689,"PM")+COUNTIF(H1689:AL1689,"PDD")-COUNTIFS(H1689:AL1689,"PN",H1696:AL1696,"&gt;=3")-COUNTIFS(H1689:AL1689,"PM",H1696:AL1696,"&gt;=3")</f>
        <v>0</v>
      </c>
      <c r="AW1689" s="258">
        <f>COUNTIF(H1689:AL1689,"NS")+COUNTIF(H1689:AL1689,"D")+COUNTIF(H1689:AL1689,"BH")+COUNTIF(H1689:AL1689,"NHD")+COUNTIF(H1689:AL1689,"BM")-COUNTIFS(H1689:AL1689,"NS",H1696:AL1696,"&gt;=3")-COUNTIFS(H1689:AL1689,"BH",H1696:AL1696,"&gt;=3")-COUNTIFS(H1689:AL1689,"BM",H1696:AL1696,"&gt;=3")</f>
        <v>12</v>
      </c>
      <c r="AX1689" s="255">
        <f>COUNTIF(H1689:AL1689,"AL")+COUNTIF(H1689:AL1689,"AL/DS")/2+COUNTIF(H1689:AL1689,"AL/NS")/2+COUNTIF(H1689:AL1689,"AL/BF")+COUNTIF(H1689:AL1689,"AL/BL")/2</f>
        <v>1</v>
      </c>
      <c r="AY1689" s="255">
        <f>COUNTIF(H1689:AL1689,"SL")</f>
        <v>0</v>
      </c>
      <c r="AZ1689" s="255">
        <f>COUNTIF(H1689:AL1689,"NH")</f>
        <v>1</v>
      </c>
      <c r="BA1689" s="255">
        <f>COUNTIF(H1689:AL1689,"HL")</f>
        <v>0</v>
      </c>
      <c r="BB1689" s="255">
        <f>COUNTIF(G1689:AL1689,"P/DS")/2+COUNTIF(G1689:AL1689,"P/NS")/2+COUNTIF(G1689:AL1689,"UL")+COUNTIF(G1689:AL1689,"UL/DS")/2+COUNTIF(G1689:AL1689,"UL/NS")/2+COUNTIF(G1689:AL1689,"UL/BL")/2+COUNTIF(G1689:AL1689,"UL/BF")/2+COUNTIF(G1689:AL1689,"PH/F")/2+COUNTIF(G1689:AL1689,"PH/L")/2</f>
        <v>0.5</v>
      </c>
      <c r="BC1689" s="255">
        <f>COUNTIF(H1689:AL1689,"NB")</f>
        <v>0</v>
      </c>
      <c r="BD1689" s="255">
        <f>COUNTIF(H1689:AL1689,"NL")</f>
        <v>0</v>
      </c>
      <c r="BE1689" s="255">
        <f>COUNTIF(H1689:AL1689,"IL")</f>
        <v>0</v>
      </c>
      <c r="BF1689" s="255">
        <f>COUNTIF(H1689:AL1689,"KT")</f>
        <v>0</v>
      </c>
      <c r="BG1689" s="255">
        <f>COUNTIF(H1689:AL1689,"L70")</f>
        <v>0</v>
      </c>
      <c r="BH1689" s="255">
        <f>COUNTIF(H1689:AL1689,"MD")</f>
        <v>0</v>
      </c>
      <c r="BI1689" s="255">
        <f>COUNTIF(H1689:AL1689,"PMD")</f>
        <v>0</v>
      </c>
      <c r="BJ1689" s="255">
        <f>COUNTIF(H1689:AL1689,"PM")</f>
        <v>0</v>
      </c>
      <c r="BK1689" s="255">
        <f>COUNTIF(H1689:AL1689,"BM")</f>
        <v>0</v>
      </c>
      <c r="BL1689" s="261">
        <f>SUMIF(H1689:AL1689,"PD",H1690:AL1690)+SUMIF(H1689:AL1689,"PN",H1690:AL1690)+SUMIF(H1689:AL1689,"P/DS",H1690:AL1690)+SUMIF(H1689:AL1689,"PN/F",H1690:AL1690)+SUMIF(H1689:AL1689,"PN/L",H1690:AL1690)+SUMIF(H1689:AL1689,"TV",H1690:AL1690)+SUMIF(H1689:AL1689,"TVD",H1690:AL1690)+SUMIF(H1689:AL1689,"PDD",H1690:AL1690)</f>
        <v>0</v>
      </c>
      <c r="BM1689" s="261">
        <f>SUMIF(H1689:AL1689,"PD",H1691:AL1691)+SUMIF(H1689:AL1689,"PN",H1691:AL1691)+SUMIF(H1689:AL1689,"P/DS",H1691:AL1691)+SUMIF(H1689:AL1689,"PN/F",H1691:AL1691)+SUMIF(H1689:AL1689,"PN/L",H1691:AL1691)+SUMIF(H1689:AL1689,"TV",H1691:AL1691)+SUMIF(H1689:AL1689,"TVD",H1691:AL1691)+SUMIF(H1689:AL1689,"PDD",H1691:AL1691)+SUMIF(H1689:AL1689,"PMD",H1691:AL1691)</f>
        <v>0</v>
      </c>
      <c r="BN1689" s="261">
        <f>SUMIF(H1689:AL1689,"PD",H1692:AL1692)+SUMIF(H1689:AL1689,"PN",H1692:AL1692)+SUMIF(H1689:AL1689,"P/DS",H1692:AL1692)+SUMIF(H1689:AL1689,"PN/F",H1692:AL1692)+SUMIF(H1689:AL1689,"PN/L",H1692:AL1692)+SUMIF(H1689:AL1689,"TV",H1692:AL1692)+SUMIF(H1689:AL1689,"TVD",H1692:AL1692)</f>
        <v>0</v>
      </c>
      <c r="BO1689" s="261">
        <f>SUMIF(H1689:AL1689,"PD",H1693:AL1693)+SUMIF(H1689:AL1689,"PN",H1693:AL1693)+SUMIF(H1689:AL1689,"P/DS",H1693:AL1693)+SUMIF(H1689:AL1689,"PN/F",H1693:AL1693)+SUMIF(H1689:AL1689,"PN/L",H1693:AL1693)+SUMIF(H1689:AL1689,"TV",H1693:AL1693)+SUMIF(H1689:AL1689,"TVD",H1693:AL1693)</f>
        <v>0</v>
      </c>
      <c r="BP1689" s="261">
        <f>SUMIF(H1689:AL1689,"PD",H1694:AL1694)+SUMIF(H1689:AL1689,"PN",H1694:AL1694)+SUMIF(H1689:AL1689,"P/DS",H1694:AL1694)+SUMIF(H1689:AL1689,"PN/F",H1694:AL1694)+SUMIF(H1689:AL1689,"PN/L",H1694:AL1694)+SUMIF(H1689:AL1689,"TV",H1694:AL1694)+SUMIF(H1689:AL1689,"TVD",H1694:AL1694)+SUMIF(H1689:AL1689,"PDD",H1694:AL1694)+SUMIF(H1689:AL1689,"PH",H1694:AL1694)+SUMIF(H1689:AL1689,"PM",H1694:AL1694)</f>
        <v>0</v>
      </c>
      <c r="BQ1689" s="261">
        <f>SUMIF(H1689:AL1689,"PD",H1695:AL1695)+SUMIF(H1689:AL1689,"PN",H1695:AL1695)+SUMIF(H1689:AL1689,"P/DS",H1695:AL1695)+SUMIF(H1689:AL1689,"PN/F",H1695:AL1695)+SUMIF(H1689:AL1689,"PN/L",H1695:AL1695)+SUMIF(H1689:AL1689,"TV",H1695:AL1695)+SUMIF(H1689:AL1689,"TVD",H1695:AL1695)+SUMIF(H1689:AL1689,"PDD",H1695:AL1695)+SUMIF(H1689:AL1689,"PH",H1695:AL1695)+SUMIF(H1689:AL1689,"PM",H1695:AL1695)</f>
        <v>0</v>
      </c>
      <c r="BR1689" s="269">
        <f>SUM(H1690:AL1690)-BL1689</f>
        <v>16</v>
      </c>
      <c r="BS1689" s="269">
        <f>SUM(H1691:AL1691)-BM1689</f>
        <v>4</v>
      </c>
      <c r="BT1689" s="269">
        <f>SUM(H1692:AL1692)-BN1689</f>
        <v>0</v>
      </c>
      <c r="BU1689" s="269">
        <f>SUM(H1693:AL1693)-BO1689</f>
        <v>0</v>
      </c>
      <c r="BV1689" s="269">
        <f>SUM(H1694:AL1694)-BP1689</f>
        <v>0</v>
      </c>
      <c r="BW1689" s="269">
        <f>SUM(H1695:AL1695)-BQ1689</f>
        <v>0</v>
      </c>
      <c r="BX1689" s="255">
        <f>SUMIF(H1689:AL1689,"PD",H1696:AL1696)+SUMIF(H1689:AL1689,"PN",H1696:AL1696)+SUMIF(H1689:AL1689,"P/DS",H1696:AL1696)+SUMIF(H1689:AL1689,"PN/F",H1696:AL1696)+SUMIF(H1689:AL1689,"PN/L",H1696:AL1696)</f>
        <v>0</v>
      </c>
      <c r="BY1689" s="255">
        <f>SUM(H1696:AL1696)-BX1689</f>
        <v>0.5</v>
      </c>
      <c r="BZ1689" s="255">
        <f t="shared" ref="BZ1689" si="624">+SUM(BL1689:BW1696)</f>
        <v>20</v>
      </c>
      <c r="CA1689" s="266">
        <f>(COUNTIFS(H1689:AL1689,"PD",H1690:AL1690,"&gt;=2"))*0.5-IF(CN1689="VP",COUNTIFS($H$16:$AL$16,"SAT",H1689:AL1689,"PD",H1690:AL1690,"&gt;=2"))*0.5</f>
        <v>0</v>
      </c>
      <c r="CB1689" s="266">
        <f>(COUNTIFS(H1689:AL1689,"PN",H1691:AL1691,"&gt;=0.5",H1690:AL1690,"&gt;=1.5"))*0.5+COUNTIFS(H1689:AL1689,"PDD",H1691:AL1691,"&gt;=0.5",H1690:AL1690,"&gt;=1.5")*0.5</f>
        <v>0</v>
      </c>
      <c r="CC1689" s="273">
        <f>(COUNTIFS(H1689:AL1689,"TV",H1691:AL1691,"&gt;=10"))*0.5+(COUNTIFS(H1689:AL1689,"PMD",H1691:AL1691,"&gt;=2"))*0.5</f>
        <v>0</v>
      </c>
      <c r="CD1689" s="266">
        <f>(COUNTIFS(H1689:AL1689,"TVD",H1693:AL1693,"&gt;=6.5",H1691:AL1691,"&gt;=3.5"))*0.5</f>
        <v>0</v>
      </c>
      <c r="CE1689" s="266">
        <f>(COUNTIFS(H1689:AL1689,"PD",H1694:AL1694,"&gt;=10"))*0.5</f>
        <v>0</v>
      </c>
      <c r="CF1689" s="266">
        <f>(COUNTIFS(H1689:AL1689,"PDD",H1694:AL1694,"&gt;=3.5",H1695:AL1695,"&gt;=6.5")+COUNTIFS(H1689:AL1689,"PH",H1695:AL1695,"&gt;=0.5",H1694:AL1694,"&gt;=1.5")+COUNTIFS(H1689:AL1689,"PM",H1695:AL1695,"&gt;=0.5",H1694:AL1694,"&gt;=1.5"))*0.5</f>
        <v>0</v>
      </c>
      <c r="CG1689" s="266">
        <f>(COUNTIFS(H1689:AL1689,"DS",H1690:AL1690,"&gt;=2")+COUNTIFS(H1689:AL1689,"AL/DS",H1690:AL1690,"&gt;=2"))*0.5-IF(CN1689="VP",COUNTIFS($H$16:$AL$16,"SAT",H1689:AL1689,"DS",H1690:AL1690,"&gt;=2"))*0.5</f>
        <v>0</v>
      </c>
      <c r="CH1689" s="266">
        <f>(COUNTIFS(H1689:AL1689,"NS",H1691:AL1691,"&gt;=0.5",H1690:AL1690,"&gt;=1.5")+COUNTIFS(H1689:AL1689,"AL/NS",H1691:AL1691,"&gt;=0.5",H1690:AL1690,"&gt;=1.5")+COUNTIFS(H1689:AL1689,"NHD",H1691:AL1691,"&gt;=4.5",H1694:AL1694,"&gt;=2",H1690:AL1690,"&gt;=1.5"))*0.5</f>
        <v>4</v>
      </c>
      <c r="CI1689" s="266">
        <f>(COUNTIF(H1691:AL1691,"&gt;=10")+COUNTIFS(H1689:AL1689,"MD",H1691:AL1691,"&gt;=2")-COUNTIFS(H1689:AL1689,"TV",H1691:AL1691,"&gt;=10"))*0.5</f>
        <v>0</v>
      </c>
      <c r="CJ1689" s="266">
        <f>(COUNTIFS(H1689:AL1689,"D",H1693:AL1693,"&gt;=6.5",H1691:AL1691,"&gt;=3.5"))*0.5</f>
        <v>0</v>
      </c>
      <c r="CK1689" s="266">
        <f>(COUNTIF(H1694:AL1694,"&gt;=10")-COUNTIFS(H1689:AL1689,"PD",H1694:AL1694,"&gt;=10"))*0.5</f>
        <v>0</v>
      </c>
      <c r="CL1689" s="265">
        <f>(COUNTIFS(H1689:AL1689,"NHD",H1694:AL1694,"&gt;=3.5",H1695:AL1695,"&gt;=6.5")+COUNTIFS(H1689:AL1689,"BH",H1694:AL1694,"&gt;=1.5",H1695:AL1695,"&gt;=0.5")+COUNTIFS(H1689:AL1689,"BM",H1694:AL1694,"&gt;=1.5",H1695:AL1695,"&gt;=0.5")+COUNTIFS(H1689:AL1689,"D",H1694:AL1694,"&gt;=1.5",H1695:AL1695,"&gt;=0.5"))*0.5</f>
        <v>0</v>
      </c>
      <c r="CM1689" s="272"/>
      <c r="CN1689" s="264" t="s">
        <v>723</v>
      </c>
      <c r="CO1689" s="125">
        <f t="shared" ref="CO1689" si="625">+AM1689+AN1689+AO1689+AP1689+AQ1689+AR1689+AS1689+AU1689+BG1689</f>
        <v>26</v>
      </c>
      <c r="CP1689" s="225">
        <f>+SUM(I1690:I1695)-I1696</f>
        <v>0</v>
      </c>
      <c r="CQ1689" s="225">
        <f>+SUM(J1690:J1695)-J1696</f>
        <v>0</v>
      </c>
      <c r="CR1689" s="225">
        <f>+SUM(K1690:K1695)-K1696</f>
        <v>2.5</v>
      </c>
      <c r="CS1689" s="90"/>
      <c r="CT1689" s="90"/>
      <c r="CU1689" s="90"/>
      <c r="CV1689" s="90"/>
      <c r="CW1689" s="90"/>
      <c r="CX1689" s="90"/>
      <c r="CY1689" s="90"/>
      <c r="CZ1689" s="90"/>
      <c r="DA1689" s="90"/>
    </row>
    <row r="1690" spans="1:105" s="70" customFormat="1" ht="15" customHeight="1">
      <c r="A1690" s="228"/>
      <c r="B1690" s="427"/>
      <c r="C1690" s="430"/>
      <c r="D1690" s="237"/>
      <c r="E1690" s="237"/>
      <c r="F1690" s="242" t="s">
        <v>82</v>
      </c>
      <c r="G1690" s="71">
        <v>1.5</v>
      </c>
      <c r="H1690" s="83"/>
      <c r="I1690" s="83"/>
      <c r="J1690" s="83"/>
      <c r="K1690" s="83">
        <v>2</v>
      </c>
      <c r="L1690" s="83">
        <v>2</v>
      </c>
      <c r="M1690" s="83">
        <v>2</v>
      </c>
      <c r="N1690" s="83">
        <v>2</v>
      </c>
      <c r="O1690" s="83"/>
      <c r="P1690" s="83">
        <v>2</v>
      </c>
      <c r="Q1690" s="83">
        <v>2</v>
      </c>
      <c r="R1690" s="83">
        <v>2</v>
      </c>
      <c r="S1690" s="83">
        <v>2</v>
      </c>
      <c r="T1690" s="83"/>
      <c r="U1690" s="83"/>
      <c r="V1690" s="83"/>
      <c r="W1690" s="83"/>
      <c r="X1690" s="83"/>
      <c r="Y1690" s="83"/>
      <c r="Z1690" s="83"/>
      <c r="AA1690" s="83"/>
      <c r="AB1690" s="83"/>
      <c r="AC1690" s="79"/>
      <c r="AD1690" s="79"/>
      <c r="AE1690" s="79"/>
      <c r="AF1690" s="79"/>
      <c r="AG1690" s="79"/>
      <c r="AH1690" s="79"/>
      <c r="AI1690" s="79"/>
      <c r="AJ1690" s="79"/>
      <c r="AK1690" s="79"/>
      <c r="AL1690" s="79"/>
      <c r="AM1690" s="240"/>
      <c r="AN1690" s="240"/>
      <c r="AO1690" s="240"/>
      <c r="AP1690" s="240"/>
      <c r="AQ1690" s="240"/>
      <c r="AR1690" s="240"/>
      <c r="AS1690" s="240"/>
      <c r="AT1690" s="256"/>
      <c r="AU1690" s="256"/>
      <c r="AV1690" s="259"/>
      <c r="AW1690" s="259"/>
      <c r="AX1690" s="256"/>
      <c r="AY1690" s="256"/>
      <c r="AZ1690" s="256"/>
      <c r="BA1690" s="256"/>
      <c r="BB1690" s="256"/>
      <c r="BC1690" s="256"/>
      <c r="BD1690" s="256"/>
      <c r="BE1690" s="256"/>
      <c r="BF1690" s="256"/>
      <c r="BG1690" s="256"/>
      <c r="BH1690" s="256"/>
      <c r="BI1690" s="256"/>
      <c r="BJ1690" s="256"/>
      <c r="BK1690" s="256"/>
      <c r="BL1690" s="262"/>
      <c r="BM1690" s="262"/>
      <c r="BN1690" s="262"/>
      <c r="BO1690" s="262"/>
      <c r="BP1690" s="262"/>
      <c r="BQ1690" s="262"/>
      <c r="BR1690" s="270"/>
      <c r="BS1690" s="270"/>
      <c r="BT1690" s="270"/>
      <c r="BU1690" s="270"/>
      <c r="BV1690" s="270"/>
      <c r="BW1690" s="270"/>
      <c r="BX1690" s="256"/>
      <c r="BY1690" s="256"/>
      <c r="BZ1690" s="256"/>
      <c r="CA1690" s="267"/>
      <c r="CB1690" s="267"/>
      <c r="CC1690" s="274"/>
      <c r="CD1690" s="267"/>
      <c r="CE1690" s="267"/>
      <c r="CF1690" s="267"/>
      <c r="CG1690" s="267"/>
      <c r="CH1690" s="267"/>
      <c r="CI1690" s="267"/>
      <c r="CJ1690" s="267"/>
      <c r="CK1690" s="267"/>
      <c r="CL1690" s="265"/>
      <c r="CM1690" s="272"/>
      <c r="CN1690" s="264"/>
      <c r="CO1690" s="125"/>
      <c r="CP1690" s="226"/>
      <c r="CQ1690" s="226"/>
      <c r="CR1690" s="226"/>
      <c r="CS1690" s="90"/>
      <c r="CT1690" s="90"/>
      <c r="CU1690" s="90"/>
      <c r="CV1690" s="90"/>
      <c r="CW1690" s="90"/>
      <c r="CX1690" s="90"/>
      <c r="CY1690" s="90"/>
      <c r="CZ1690" s="90"/>
      <c r="DA1690" s="90"/>
    </row>
    <row r="1691" spans="1:105" s="70" customFormat="1" ht="15" customHeight="1">
      <c r="A1691" s="228"/>
      <c r="B1691" s="427"/>
      <c r="C1691" s="430"/>
      <c r="D1691" s="237"/>
      <c r="E1691" s="237"/>
      <c r="F1691" s="243"/>
      <c r="G1691" s="72">
        <v>2</v>
      </c>
      <c r="H1691" s="84"/>
      <c r="I1691" s="84"/>
      <c r="J1691" s="84"/>
      <c r="K1691" s="84">
        <v>0.5</v>
      </c>
      <c r="L1691" s="84">
        <v>0.5</v>
      </c>
      <c r="M1691" s="84">
        <v>0.5</v>
      </c>
      <c r="N1691" s="84">
        <v>0.5</v>
      </c>
      <c r="O1691" s="84"/>
      <c r="P1691" s="84">
        <v>0.5</v>
      </c>
      <c r="Q1691" s="84">
        <v>0.5</v>
      </c>
      <c r="R1691" s="84">
        <v>0.5</v>
      </c>
      <c r="S1691" s="84">
        <v>0.5</v>
      </c>
      <c r="T1691" s="84"/>
      <c r="U1691" s="84"/>
      <c r="V1691" s="84"/>
      <c r="W1691" s="84"/>
      <c r="X1691" s="84"/>
      <c r="Y1691" s="84"/>
      <c r="Z1691" s="84"/>
      <c r="AA1691" s="84"/>
      <c r="AB1691" s="84"/>
      <c r="AC1691" s="80"/>
      <c r="AD1691" s="80"/>
      <c r="AE1691" s="80"/>
      <c r="AF1691" s="80"/>
      <c r="AG1691" s="80"/>
      <c r="AH1691" s="80"/>
      <c r="AI1691" s="80"/>
      <c r="AJ1691" s="80"/>
      <c r="AK1691" s="80"/>
      <c r="AL1691" s="80"/>
      <c r="AM1691" s="240"/>
      <c r="AN1691" s="240"/>
      <c r="AO1691" s="240"/>
      <c r="AP1691" s="240"/>
      <c r="AQ1691" s="240"/>
      <c r="AR1691" s="240"/>
      <c r="AS1691" s="240"/>
      <c r="AT1691" s="256"/>
      <c r="AU1691" s="256"/>
      <c r="AV1691" s="259"/>
      <c r="AW1691" s="259"/>
      <c r="AX1691" s="256"/>
      <c r="AY1691" s="256"/>
      <c r="AZ1691" s="256"/>
      <c r="BA1691" s="256"/>
      <c r="BB1691" s="256"/>
      <c r="BC1691" s="256"/>
      <c r="BD1691" s="256"/>
      <c r="BE1691" s="256"/>
      <c r="BF1691" s="256"/>
      <c r="BG1691" s="256"/>
      <c r="BH1691" s="256"/>
      <c r="BI1691" s="256"/>
      <c r="BJ1691" s="256"/>
      <c r="BK1691" s="256"/>
      <c r="BL1691" s="262"/>
      <c r="BM1691" s="262"/>
      <c r="BN1691" s="262"/>
      <c r="BO1691" s="262"/>
      <c r="BP1691" s="262"/>
      <c r="BQ1691" s="262"/>
      <c r="BR1691" s="270"/>
      <c r="BS1691" s="270"/>
      <c r="BT1691" s="270"/>
      <c r="BU1691" s="270"/>
      <c r="BV1691" s="270"/>
      <c r="BW1691" s="270"/>
      <c r="BX1691" s="256"/>
      <c r="BY1691" s="256"/>
      <c r="BZ1691" s="256"/>
      <c r="CA1691" s="267"/>
      <c r="CB1691" s="267"/>
      <c r="CC1691" s="274"/>
      <c r="CD1691" s="267"/>
      <c r="CE1691" s="267"/>
      <c r="CF1691" s="267"/>
      <c r="CG1691" s="267"/>
      <c r="CH1691" s="267"/>
      <c r="CI1691" s="267"/>
      <c r="CJ1691" s="267"/>
      <c r="CK1691" s="267"/>
      <c r="CL1691" s="265"/>
      <c r="CM1691" s="272"/>
      <c r="CN1691" s="264"/>
      <c r="CO1691" s="125"/>
      <c r="CP1691" s="226"/>
      <c r="CQ1691" s="226"/>
      <c r="CR1691" s="226"/>
      <c r="CS1691" s="90"/>
      <c r="CT1691" s="90"/>
      <c r="CU1691" s="90"/>
      <c r="CV1691" s="90"/>
      <c r="CW1691" s="90"/>
      <c r="CX1691" s="90"/>
      <c r="CY1691" s="90"/>
      <c r="CZ1691" s="90"/>
      <c r="DA1691" s="90"/>
    </row>
    <row r="1692" spans="1:105" s="70" customFormat="1" ht="15" customHeight="1">
      <c r="A1692" s="228"/>
      <c r="B1692" s="427"/>
      <c r="C1692" s="430"/>
      <c r="D1692" s="237"/>
      <c r="E1692" s="237"/>
      <c r="F1692" s="243"/>
      <c r="G1692" s="72">
        <v>2.1</v>
      </c>
      <c r="H1692" s="84"/>
      <c r="I1692" s="84"/>
      <c r="J1692" s="84"/>
      <c r="K1692" s="84"/>
      <c r="L1692" s="84"/>
      <c r="M1692" s="84"/>
      <c r="N1692" s="84"/>
      <c r="O1692" s="84"/>
      <c r="P1692" s="84"/>
      <c r="Q1692" s="84"/>
      <c r="R1692" s="84"/>
      <c r="S1692" s="84"/>
      <c r="T1692" s="84"/>
      <c r="U1692" s="84"/>
      <c r="V1692" s="84"/>
      <c r="W1692" s="84"/>
      <c r="X1692" s="84"/>
      <c r="Y1692" s="84"/>
      <c r="Z1692" s="84"/>
      <c r="AA1692" s="84"/>
      <c r="AB1692" s="84"/>
      <c r="AC1692" s="80"/>
      <c r="AD1692" s="80"/>
      <c r="AE1692" s="80"/>
      <c r="AF1692" s="80"/>
      <c r="AG1692" s="80"/>
      <c r="AH1692" s="80"/>
      <c r="AI1692" s="80"/>
      <c r="AJ1692" s="80"/>
      <c r="AK1692" s="80"/>
      <c r="AL1692" s="80"/>
      <c r="AM1692" s="240"/>
      <c r="AN1692" s="240"/>
      <c r="AO1692" s="240"/>
      <c r="AP1692" s="240"/>
      <c r="AQ1692" s="240"/>
      <c r="AR1692" s="240"/>
      <c r="AS1692" s="240"/>
      <c r="AT1692" s="256"/>
      <c r="AU1692" s="256"/>
      <c r="AV1692" s="259"/>
      <c r="AW1692" s="259"/>
      <c r="AX1692" s="256"/>
      <c r="AY1692" s="256"/>
      <c r="AZ1692" s="256"/>
      <c r="BA1692" s="256"/>
      <c r="BB1692" s="256"/>
      <c r="BC1692" s="256"/>
      <c r="BD1692" s="256"/>
      <c r="BE1692" s="256"/>
      <c r="BF1692" s="256"/>
      <c r="BG1692" s="256"/>
      <c r="BH1692" s="256"/>
      <c r="BI1692" s="256"/>
      <c r="BJ1692" s="256"/>
      <c r="BK1692" s="256"/>
      <c r="BL1692" s="262"/>
      <c r="BM1692" s="262"/>
      <c r="BN1692" s="262"/>
      <c r="BO1692" s="262"/>
      <c r="BP1692" s="262"/>
      <c r="BQ1692" s="262"/>
      <c r="BR1692" s="270"/>
      <c r="BS1692" s="270"/>
      <c r="BT1692" s="270"/>
      <c r="BU1692" s="270"/>
      <c r="BV1692" s="270"/>
      <c r="BW1692" s="270"/>
      <c r="BX1692" s="256"/>
      <c r="BY1692" s="256"/>
      <c r="BZ1692" s="256"/>
      <c r="CA1692" s="267"/>
      <c r="CB1692" s="267"/>
      <c r="CC1692" s="274"/>
      <c r="CD1692" s="267"/>
      <c r="CE1692" s="267"/>
      <c r="CF1692" s="267"/>
      <c r="CG1692" s="267"/>
      <c r="CH1692" s="267"/>
      <c r="CI1692" s="267"/>
      <c r="CJ1692" s="267"/>
      <c r="CK1692" s="267"/>
      <c r="CL1692" s="265"/>
      <c r="CM1692" s="272"/>
      <c r="CN1692" s="264"/>
      <c r="CO1692" s="125"/>
      <c r="CP1692" s="226"/>
      <c r="CQ1692" s="226"/>
      <c r="CR1692" s="226"/>
      <c r="CS1692" s="90"/>
      <c r="CT1692" s="90"/>
      <c r="CU1692" s="90"/>
      <c r="CV1692" s="90"/>
      <c r="CW1692" s="90"/>
      <c r="CX1692" s="90"/>
      <c r="CY1692" s="90"/>
      <c r="CZ1692" s="90"/>
      <c r="DA1692" s="90"/>
    </row>
    <row r="1693" spans="1:105" s="70" customFormat="1" ht="15" customHeight="1">
      <c r="A1693" s="228"/>
      <c r="B1693" s="427"/>
      <c r="C1693" s="430"/>
      <c r="D1693" s="237"/>
      <c r="E1693" s="237"/>
      <c r="F1693" s="243"/>
      <c r="G1693" s="72">
        <v>2.7</v>
      </c>
      <c r="H1693" s="84"/>
      <c r="I1693" s="84"/>
      <c r="J1693" s="84"/>
      <c r="K1693" s="84"/>
      <c r="L1693" s="84"/>
      <c r="M1693" s="84"/>
      <c r="N1693" s="84"/>
      <c r="O1693" s="84"/>
      <c r="P1693" s="84"/>
      <c r="Q1693" s="84"/>
      <c r="R1693" s="84"/>
      <c r="S1693" s="84"/>
      <c r="T1693" s="84"/>
      <c r="U1693" s="84"/>
      <c r="V1693" s="84"/>
      <c r="W1693" s="84"/>
      <c r="X1693" s="84"/>
      <c r="Y1693" s="84"/>
      <c r="Z1693" s="84"/>
      <c r="AA1693" s="84"/>
      <c r="AB1693" s="84"/>
      <c r="AC1693" s="80"/>
      <c r="AD1693" s="80"/>
      <c r="AE1693" s="80"/>
      <c r="AF1693" s="80"/>
      <c r="AG1693" s="80"/>
      <c r="AH1693" s="80"/>
      <c r="AI1693" s="80"/>
      <c r="AJ1693" s="80"/>
      <c r="AK1693" s="80"/>
      <c r="AL1693" s="80"/>
      <c r="AM1693" s="240"/>
      <c r="AN1693" s="240"/>
      <c r="AO1693" s="240"/>
      <c r="AP1693" s="240"/>
      <c r="AQ1693" s="240"/>
      <c r="AR1693" s="240"/>
      <c r="AS1693" s="240"/>
      <c r="AT1693" s="256"/>
      <c r="AU1693" s="256"/>
      <c r="AV1693" s="259"/>
      <c r="AW1693" s="259"/>
      <c r="AX1693" s="256"/>
      <c r="AY1693" s="256"/>
      <c r="AZ1693" s="256"/>
      <c r="BA1693" s="256"/>
      <c r="BB1693" s="256"/>
      <c r="BC1693" s="256"/>
      <c r="BD1693" s="256"/>
      <c r="BE1693" s="256"/>
      <c r="BF1693" s="256"/>
      <c r="BG1693" s="256"/>
      <c r="BH1693" s="256"/>
      <c r="BI1693" s="256"/>
      <c r="BJ1693" s="256"/>
      <c r="BK1693" s="256"/>
      <c r="BL1693" s="262"/>
      <c r="BM1693" s="262"/>
      <c r="BN1693" s="262"/>
      <c r="BO1693" s="262"/>
      <c r="BP1693" s="262"/>
      <c r="BQ1693" s="262"/>
      <c r="BR1693" s="270"/>
      <c r="BS1693" s="270"/>
      <c r="BT1693" s="270"/>
      <c r="BU1693" s="270"/>
      <c r="BV1693" s="270"/>
      <c r="BW1693" s="270"/>
      <c r="BX1693" s="256"/>
      <c r="BY1693" s="256"/>
      <c r="BZ1693" s="256"/>
      <c r="CA1693" s="267"/>
      <c r="CB1693" s="267"/>
      <c r="CC1693" s="274"/>
      <c r="CD1693" s="267"/>
      <c r="CE1693" s="267"/>
      <c r="CF1693" s="267"/>
      <c r="CG1693" s="267"/>
      <c r="CH1693" s="267"/>
      <c r="CI1693" s="267"/>
      <c r="CJ1693" s="267"/>
      <c r="CK1693" s="267"/>
      <c r="CL1693" s="265"/>
      <c r="CM1693" s="272"/>
      <c r="CN1693" s="264"/>
      <c r="CO1693" s="125"/>
      <c r="CP1693" s="226"/>
      <c r="CQ1693" s="226"/>
      <c r="CR1693" s="226"/>
      <c r="CS1693" s="90"/>
      <c r="CT1693" s="90"/>
      <c r="CU1693" s="90"/>
      <c r="CV1693" s="90"/>
      <c r="CW1693" s="90"/>
      <c r="CX1693" s="90"/>
      <c r="CY1693" s="90"/>
      <c r="CZ1693" s="90"/>
      <c r="DA1693" s="90"/>
    </row>
    <row r="1694" spans="1:105" s="70" customFormat="1" ht="15" customHeight="1">
      <c r="A1694" s="228"/>
      <c r="B1694" s="427"/>
      <c r="C1694" s="430"/>
      <c r="D1694" s="237"/>
      <c r="E1694" s="237"/>
      <c r="F1694" s="243"/>
      <c r="G1694" s="72">
        <v>3</v>
      </c>
      <c r="H1694" s="84"/>
      <c r="I1694" s="84"/>
      <c r="J1694" s="84"/>
      <c r="K1694" s="84"/>
      <c r="L1694" s="84"/>
      <c r="M1694" s="84"/>
      <c r="N1694" s="84"/>
      <c r="O1694" s="84"/>
      <c r="P1694" s="84"/>
      <c r="Q1694" s="84"/>
      <c r="R1694" s="84"/>
      <c r="S1694" s="84"/>
      <c r="T1694" s="84"/>
      <c r="U1694" s="84"/>
      <c r="V1694" s="84"/>
      <c r="W1694" s="84"/>
      <c r="X1694" s="84"/>
      <c r="Y1694" s="84"/>
      <c r="Z1694" s="84"/>
      <c r="AA1694" s="84"/>
      <c r="AB1694" s="84"/>
      <c r="AC1694" s="80"/>
      <c r="AD1694" s="80"/>
      <c r="AE1694" s="80"/>
      <c r="AF1694" s="80"/>
      <c r="AG1694" s="80"/>
      <c r="AH1694" s="80"/>
      <c r="AI1694" s="80"/>
      <c r="AJ1694" s="80"/>
      <c r="AK1694" s="80"/>
      <c r="AL1694" s="80"/>
      <c r="AM1694" s="240"/>
      <c r="AN1694" s="240"/>
      <c r="AO1694" s="240"/>
      <c r="AP1694" s="240"/>
      <c r="AQ1694" s="240"/>
      <c r="AR1694" s="240"/>
      <c r="AS1694" s="240"/>
      <c r="AT1694" s="256"/>
      <c r="AU1694" s="256"/>
      <c r="AV1694" s="259"/>
      <c r="AW1694" s="259"/>
      <c r="AX1694" s="256"/>
      <c r="AY1694" s="256"/>
      <c r="AZ1694" s="256"/>
      <c r="BA1694" s="256"/>
      <c r="BB1694" s="256"/>
      <c r="BC1694" s="256"/>
      <c r="BD1694" s="256"/>
      <c r="BE1694" s="256"/>
      <c r="BF1694" s="256"/>
      <c r="BG1694" s="256"/>
      <c r="BH1694" s="256"/>
      <c r="BI1694" s="256"/>
      <c r="BJ1694" s="256"/>
      <c r="BK1694" s="256"/>
      <c r="BL1694" s="262"/>
      <c r="BM1694" s="262"/>
      <c r="BN1694" s="262"/>
      <c r="BO1694" s="262"/>
      <c r="BP1694" s="262"/>
      <c r="BQ1694" s="262"/>
      <c r="BR1694" s="270"/>
      <c r="BS1694" s="270"/>
      <c r="BT1694" s="270"/>
      <c r="BU1694" s="270"/>
      <c r="BV1694" s="270"/>
      <c r="BW1694" s="270"/>
      <c r="BX1694" s="256"/>
      <c r="BY1694" s="256"/>
      <c r="BZ1694" s="256"/>
      <c r="CA1694" s="267"/>
      <c r="CB1694" s="267"/>
      <c r="CC1694" s="274"/>
      <c r="CD1694" s="267"/>
      <c r="CE1694" s="267"/>
      <c r="CF1694" s="267"/>
      <c r="CG1694" s="267"/>
      <c r="CH1694" s="267"/>
      <c r="CI1694" s="267"/>
      <c r="CJ1694" s="267"/>
      <c r="CK1694" s="267"/>
      <c r="CL1694" s="265"/>
      <c r="CM1694" s="272"/>
      <c r="CN1694" s="264"/>
      <c r="CO1694" s="125"/>
      <c r="CP1694" s="226"/>
      <c r="CQ1694" s="226"/>
      <c r="CR1694" s="226"/>
      <c r="CS1694" s="90"/>
      <c r="CT1694" s="90"/>
      <c r="CU1694" s="90"/>
      <c r="CV1694" s="90"/>
      <c r="CW1694" s="90"/>
      <c r="CX1694" s="90"/>
      <c r="CY1694" s="90"/>
      <c r="CZ1694" s="90"/>
      <c r="DA1694" s="90"/>
    </row>
    <row r="1695" spans="1:105" s="70" customFormat="1" ht="15" customHeight="1">
      <c r="A1695" s="228"/>
      <c r="B1695" s="427"/>
      <c r="C1695" s="430"/>
      <c r="D1695" s="237"/>
      <c r="E1695" s="237"/>
      <c r="F1695" s="244"/>
      <c r="G1695" s="73">
        <v>3.9</v>
      </c>
      <c r="H1695" s="85"/>
      <c r="I1695" s="85"/>
      <c r="J1695" s="85"/>
      <c r="K1695" s="85"/>
      <c r="L1695" s="85"/>
      <c r="M1695" s="85"/>
      <c r="N1695" s="85"/>
      <c r="O1695" s="85"/>
      <c r="P1695" s="85"/>
      <c r="Q1695" s="85"/>
      <c r="R1695" s="85"/>
      <c r="S1695" s="85"/>
      <c r="T1695" s="85"/>
      <c r="U1695" s="85"/>
      <c r="V1695" s="85"/>
      <c r="W1695" s="85"/>
      <c r="X1695" s="85"/>
      <c r="Y1695" s="85"/>
      <c r="Z1695" s="85"/>
      <c r="AA1695" s="85"/>
      <c r="AB1695" s="85"/>
      <c r="AC1695" s="81"/>
      <c r="AD1695" s="81"/>
      <c r="AE1695" s="81"/>
      <c r="AF1695" s="81"/>
      <c r="AG1695" s="81"/>
      <c r="AH1695" s="81"/>
      <c r="AI1695" s="81"/>
      <c r="AJ1695" s="81"/>
      <c r="AK1695" s="81"/>
      <c r="AL1695" s="81"/>
      <c r="AM1695" s="240"/>
      <c r="AN1695" s="240"/>
      <c r="AO1695" s="240"/>
      <c r="AP1695" s="240"/>
      <c r="AQ1695" s="240"/>
      <c r="AR1695" s="240"/>
      <c r="AS1695" s="240"/>
      <c r="AT1695" s="256"/>
      <c r="AU1695" s="256"/>
      <c r="AV1695" s="259"/>
      <c r="AW1695" s="259"/>
      <c r="AX1695" s="256"/>
      <c r="AY1695" s="256"/>
      <c r="AZ1695" s="256"/>
      <c r="BA1695" s="256"/>
      <c r="BB1695" s="256"/>
      <c r="BC1695" s="256"/>
      <c r="BD1695" s="256"/>
      <c r="BE1695" s="256"/>
      <c r="BF1695" s="256"/>
      <c r="BG1695" s="256"/>
      <c r="BH1695" s="256"/>
      <c r="BI1695" s="256"/>
      <c r="BJ1695" s="256"/>
      <c r="BK1695" s="256"/>
      <c r="BL1695" s="262"/>
      <c r="BM1695" s="262"/>
      <c r="BN1695" s="262"/>
      <c r="BO1695" s="262"/>
      <c r="BP1695" s="262"/>
      <c r="BQ1695" s="262"/>
      <c r="BR1695" s="270"/>
      <c r="BS1695" s="270"/>
      <c r="BT1695" s="270"/>
      <c r="BU1695" s="270"/>
      <c r="BV1695" s="270"/>
      <c r="BW1695" s="270"/>
      <c r="BX1695" s="256"/>
      <c r="BY1695" s="256"/>
      <c r="BZ1695" s="256"/>
      <c r="CA1695" s="267"/>
      <c r="CB1695" s="267"/>
      <c r="CC1695" s="274"/>
      <c r="CD1695" s="267"/>
      <c r="CE1695" s="267"/>
      <c r="CF1695" s="267"/>
      <c r="CG1695" s="267"/>
      <c r="CH1695" s="267"/>
      <c r="CI1695" s="267"/>
      <c r="CJ1695" s="267"/>
      <c r="CK1695" s="267"/>
      <c r="CL1695" s="265"/>
      <c r="CM1695" s="272"/>
      <c r="CN1695" s="264"/>
      <c r="CO1695" s="125"/>
      <c r="CP1695" s="226"/>
      <c r="CQ1695" s="226"/>
      <c r="CR1695" s="226"/>
      <c r="CS1695" s="90"/>
      <c r="CT1695" s="90"/>
      <c r="CU1695" s="90"/>
      <c r="CV1695" s="90"/>
      <c r="CW1695" s="90"/>
      <c r="CX1695" s="90"/>
      <c r="CY1695" s="90"/>
      <c r="CZ1695" s="90"/>
      <c r="DA1695" s="90"/>
    </row>
    <row r="1696" spans="1:105" s="70" customFormat="1" ht="15" customHeight="1">
      <c r="A1696" s="229"/>
      <c r="B1696" s="428"/>
      <c r="C1696" s="431"/>
      <c r="D1696" s="238"/>
      <c r="E1696" s="238"/>
      <c r="F1696" s="245" t="s">
        <v>83</v>
      </c>
      <c r="G1696" s="246"/>
      <c r="H1696" s="82"/>
      <c r="I1696" s="82"/>
      <c r="J1696" s="82"/>
      <c r="K1696" s="82"/>
      <c r="L1696" s="82"/>
      <c r="M1696" s="82"/>
      <c r="N1696" s="82"/>
      <c r="O1696" s="82"/>
      <c r="P1696" s="82"/>
      <c r="Q1696" s="82"/>
      <c r="R1696" s="82"/>
      <c r="S1696" s="82"/>
      <c r="T1696" s="82"/>
      <c r="U1696" s="82"/>
      <c r="V1696" s="82"/>
      <c r="W1696" s="82"/>
      <c r="X1696" s="82"/>
      <c r="Y1696" s="82"/>
      <c r="Z1696" s="82"/>
      <c r="AA1696" s="82"/>
      <c r="AB1696" s="82"/>
      <c r="AC1696" s="35"/>
      <c r="AD1696" s="35"/>
      <c r="AE1696" s="35"/>
      <c r="AF1696" s="35"/>
      <c r="AG1696" s="35"/>
      <c r="AH1696" s="35">
        <v>0.5</v>
      </c>
      <c r="AI1696" s="35"/>
      <c r="AJ1696" s="35"/>
      <c r="AK1696" s="35"/>
      <c r="AL1696" s="35"/>
      <c r="AM1696" s="241"/>
      <c r="AN1696" s="241"/>
      <c r="AO1696" s="241"/>
      <c r="AP1696" s="241"/>
      <c r="AQ1696" s="241"/>
      <c r="AR1696" s="241"/>
      <c r="AS1696" s="241"/>
      <c r="AT1696" s="257"/>
      <c r="AU1696" s="257"/>
      <c r="AV1696" s="260"/>
      <c r="AW1696" s="260"/>
      <c r="AX1696" s="257"/>
      <c r="AY1696" s="257"/>
      <c r="AZ1696" s="257"/>
      <c r="BA1696" s="257"/>
      <c r="BB1696" s="257"/>
      <c r="BC1696" s="257"/>
      <c r="BD1696" s="257"/>
      <c r="BE1696" s="257"/>
      <c r="BF1696" s="257"/>
      <c r="BG1696" s="257"/>
      <c r="BH1696" s="257"/>
      <c r="BI1696" s="257"/>
      <c r="BJ1696" s="257"/>
      <c r="BK1696" s="257"/>
      <c r="BL1696" s="263"/>
      <c r="BM1696" s="263"/>
      <c r="BN1696" s="263"/>
      <c r="BO1696" s="263"/>
      <c r="BP1696" s="263"/>
      <c r="BQ1696" s="263"/>
      <c r="BR1696" s="271"/>
      <c r="BS1696" s="271"/>
      <c r="BT1696" s="271"/>
      <c r="BU1696" s="271"/>
      <c r="BV1696" s="271"/>
      <c r="BW1696" s="271"/>
      <c r="BX1696" s="257"/>
      <c r="BY1696" s="257"/>
      <c r="BZ1696" s="257"/>
      <c r="CA1696" s="268"/>
      <c r="CB1696" s="268"/>
      <c r="CC1696" s="275"/>
      <c r="CD1696" s="268"/>
      <c r="CE1696" s="268"/>
      <c r="CF1696" s="268"/>
      <c r="CG1696" s="268"/>
      <c r="CH1696" s="268"/>
      <c r="CI1696" s="268"/>
      <c r="CJ1696" s="268"/>
      <c r="CK1696" s="268"/>
      <c r="CL1696" s="265"/>
      <c r="CM1696" s="272"/>
      <c r="CN1696" s="264"/>
      <c r="CO1696" s="125"/>
      <c r="CP1696" s="226"/>
      <c r="CQ1696" s="226"/>
      <c r="CR1696" s="226"/>
      <c r="CS1696" s="90"/>
      <c r="CT1696" s="90"/>
      <c r="CU1696" s="90"/>
      <c r="CV1696" s="90"/>
      <c r="CW1696" s="90"/>
      <c r="CX1696" s="90"/>
      <c r="CY1696" s="90"/>
      <c r="CZ1696" s="90"/>
      <c r="DA1696" s="90"/>
    </row>
    <row r="1697" spans="1:105" s="70" customFormat="1" ht="15" customHeight="1">
      <c r="A1697" s="227">
        <f t="shared" si="611"/>
        <v>210</v>
      </c>
      <c r="B1697" s="420" t="s">
        <v>245</v>
      </c>
      <c r="C1697" s="423" t="s">
        <v>246</v>
      </c>
      <c r="D1697" s="236" t="s">
        <v>1298</v>
      </c>
      <c r="E1697" s="236" t="s">
        <v>1283</v>
      </c>
      <c r="F1697" s="253" t="s">
        <v>80</v>
      </c>
      <c r="G1697" s="254"/>
      <c r="H1697" s="82" t="s">
        <v>69</v>
      </c>
      <c r="I1697" s="82"/>
      <c r="J1697" s="82" t="s">
        <v>61</v>
      </c>
      <c r="K1697" s="82" t="s">
        <v>61</v>
      </c>
      <c r="L1697" s="82" t="s">
        <v>61</v>
      </c>
      <c r="M1697" s="82" t="s">
        <v>61</v>
      </c>
      <c r="N1697" s="82" t="s">
        <v>61</v>
      </c>
      <c r="O1697" s="82"/>
      <c r="P1697" s="82" t="s">
        <v>61</v>
      </c>
      <c r="Q1697" s="82" t="s">
        <v>61</v>
      </c>
      <c r="R1697" s="82" t="s">
        <v>61</v>
      </c>
      <c r="S1697" s="82" t="s">
        <v>61</v>
      </c>
      <c r="T1697" s="82" t="s">
        <v>61</v>
      </c>
      <c r="U1697" s="82" t="s">
        <v>61</v>
      </c>
      <c r="V1697" s="82"/>
      <c r="W1697" s="82" t="s">
        <v>60</v>
      </c>
      <c r="X1697" s="82" t="s">
        <v>60</v>
      </c>
      <c r="Y1697" s="82" t="s">
        <v>60</v>
      </c>
      <c r="Z1697" s="82" t="s">
        <v>60</v>
      </c>
      <c r="AA1697" s="82" t="s">
        <v>67</v>
      </c>
      <c r="AB1697" s="82" t="s">
        <v>67</v>
      </c>
      <c r="AC1697" s="82"/>
      <c r="AD1697" s="82" t="s">
        <v>60</v>
      </c>
      <c r="AE1697" s="82" t="s">
        <v>60</v>
      </c>
      <c r="AF1697" s="82" t="s">
        <v>60</v>
      </c>
      <c r="AG1697" s="82" t="s">
        <v>60</v>
      </c>
      <c r="AH1697" s="82" t="s">
        <v>60</v>
      </c>
      <c r="AI1697" s="82" t="s">
        <v>1471</v>
      </c>
      <c r="AJ1697" s="82"/>
      <c r="AK1697" s="82" t="s">
        <v>61</v>
      </c>
      <c r="AL1697" s="82" t="s">
        <v>61</v>
      </c>
      <c r="AM1697" s="239">
        <f>COUNTIF(H1697:AL1697,"PH")+COUNTIF(H1697:AL1697,"PH/L")+COUNTIF(H1697:AL1697,"PM")</f>
        <v>0</v>
      </c>
      <c r="AN1697" s="239">
        <f>COUNTIF(H1697:AL1697,"PD")+COUNTIF(H1697:AL1697,"PDD")+COUNTIF(H1697:AL1697,"P/DS")/2+COUNTIF(H1697:AL1697,"PMD")</f>
        <v>0</v>
      </c>
      <c r="AO1697" s="239">
        <f>COUNTIF(H1697:AL1697,"PN")+COUNTIF(H1697:AL1697,"P/NS")/2+COUNTIF(H1697:AL1697,"PH")+COUNTIF(H1697:AL1697,"PH/F")/2+COUNTIF(H1697:AL1697,"PH/L")/2+COUNTIF(H1697:AL1697,"PM")</f>
        <v>0</v>
      </c>
      <c r="AP1697" s="239">
        <f>COUNTIF(H1697:AL1697,"BH")+COUNTIF(H1697:AL1697,"AL/BL")+COUNTIF(H1697:AL1697,"UL/BL")+COUNTIF(H1697:AL1697,"BM")</f>
        <v>0</v>
      </c>
      <c r="AQ1697" s="239">
        <f>COUNTIF(H1697:AL1697,"DS")+COUNTIF(H1697:AL1697,"AL/DS")/2+COUNTIF(H1697:AL1697,"UL/DS")/2+COUNTIF(H1697:AL1697,"CT")+COUNTIF(H1697:AL1697,"MD")</f>
        <v>9.5</v>
      </c>
      <c r="AR1697" s="239">
        <f>COUNTIF(H1697:AL1697,"NS")+COUNTIF(H1697:AL1697,"AL/NS")/2+COUNTIF(H1697:AL1697,"UL/NS")/2+COUNTIF(H1697:AL1697,"BH")+COUNTIF(H1697:AL1697,"AL/BF")/2+COUNTIF(H1697:AL1697,"AL/BL")/2+COUNTIF(H1697:AL1697,"UL/BL")/2+COUNTIF(H1697:AL1697,"UL/BF")/2+COUNTIF(H1697:AL1697,"BM")</f>
        <v>13</v>
      </c>
      <c r="AS1697" s="239">
        <f>COUNTIF(H1697:AL1697,"AL")+COUNTIF(H1697:AL1697,"AL/DS")/2+COUNTIF(H1697:AL1697,"AL/NS")/2+COUNTIF(H1697:AL1697,"NH")+COUNTIF(H1697:AL1697,"SL")+COUNTIF(H1697:AL1697,"NHD")+COUNTIF(H1697:AL1697,"B")+COUNTIF(H1697:AL1697,"HL")+COUNTIF(H1697:AL1697,"AL/BF")/2+COUNTIF(H1697:AL1697,"AL/BL")/2</f>
        <v>3</v>
      </c>
      <c r="AT1697" s="255">
        <f>COUNTIF(H1697:AL1697,"PD")+COUNTIF(H1697:AL1697,"PN")+COUNTIF(H1697:AL1697,"P/DS")/2+COUNTIF(H1697:AL1697,"P/NS")/2+COUNTIF(H1697:AL1697,"DS")+COUNTIF(H1697:AL1697,"NS")+COUNTIF(H1697:AL1697,"AL")+COUNTIF(H1697:AL1697,"AL/DS")+COUNTIF(H1697:AL1697,"AL/NS")+COUNTIF(H1697:AL1697,"NH")+COUNTIF(H1697:AL1697,"SL")+COUNTIF(H1697:AL1697,"UL/DS")/2+COUNTIF(H1697:AL1697,"UL/NS")/2+COUNTIF(H1697:AL1697,"CT")+COUNTIF(H1697:AL1697,"NHD")+COUNTIF(H1697:AL1697,"PDD")+COUNTIF(H1697:AL1697,"B")+COUNTIF(H1697:AL1697,"HL")+COUNTIF(H1697:AL1697,"PH")+COUNTIF(H1697:AL1697,"BH")+COUNTIF(H1697:AL1697,"AL/BF")+COUNTIF(H1697:AL1697,"AL/BL")+COUNTIF(H1697:AL1697,"UL/BF")/2+COUNTIF(H1697:AL1697,"UL/BL")/2+COUNTIF(H1697:AL1697,"PH/F")/2+COUNTIF(H1697:AL1697,"PH/L")/2+COUNTIF(H1697:AL1697,"MD")+COUNTIF(H1697:AL1697,"PMD")+COUNTIF(H1697:AL1697,"PM")+COUNTIF(H1697:AL1697,"BM")</f>
        <v>25.5</v>
      </c>
      <c r="AU1697" s="255">
        <f>COUNTIF(H1697:AL1697,"P/DS")/2+COUNTIF(H1697:AL1697,"P/NS")/2+COUNTIF(H1697:AL1697,"IL")+COUNTIF(H1697:AL1697,"NL")+COUNTIF(H1697:AL1697,"UL")+COUNTIF(H1697:AL1697,"UL/DS")/2+COUNTIF(H1697:AL1697,"UL/NS")/2+COUNTIF(H1697:AL1697,"KT")+COUNTIF(H1697:AL1697,"UL/BF")/2+COUNTIF(H1697:AL1697,"UL/BL")/2+COUNTIF(H1697:AL1697,"PH/F")/2+COUNTIF(H1697:AL1697,"PH/L")/2+COUNTIF(H1697:AL1697,"NB")</f>
        <v>0.5</v>
      </c>
      <c r="AV1697" s="258">
        <f>COUNTIF(H1697:AL1697,"PN")+COUNTIF(H1697:AL1697,"TVD")+COUNTIF(H1697:AL1697,"PH")+COUNTIF(H1697:AL1697,"PM")+COUNTIF(H1697:AL1697,"PDD")-COUNTIFS(H1697:AL1697,"PN",H1704:AL1704,"&gt;=3")-COUNTIFS(H1697:AL1697,"PM",H1704:AL1704,"&gt;=3")</f>
        <v>0</v>
      </c>
      <c r="AW1697" s="258">
        <f>COUNTIF(H1697:AL1697,"NS")+COUNTIF(H1697:AL1697,"D")+COUNTIF(H1697:AL1697,"BH")+COUNTIF(H1697:AL1697,"NHD")+COUNTIF(H1697:AL1697,"BM")-COUNTIFS(H1697:AL1697,"NS",H1704:AL1704,"&gt;=3")-COUNTIFS(H1697:AL1697,"BH",H1704:AL1704,"&gt;=3")-COUNTIFS(H1697:AL1697,"BM",H1704:AL1704,"&gt;=3")</f>
        <v>13</v>
      </c>
      <c r="AX1697" s="255">
        <f>COUNTIF(H1697:AL1697,"AL")+COUNTIF(H1697:AL1697,"AL/DS")/2+COUNTIF(H1697:AL1697,"AL/NS")/2+COUNTIF(H1697:AL1697,"AL/BF")+COUNTIF(H1697:AL1697,"AL/BL")/2</f>
        <v>2</v>
      </c>
      <c r="AY1697" s="255">
        <f>COUNTIF(H1697:AL1697,"SL")</f>
        <v>0</v>
      </c>
      <c r="AZ1697" s="255">
        <f>COUNTIF(H1697:AL1697,"NH")</f>
        <v>1</v>
      </c>
      <c r="BA1697" s="255">
        <f>COUNTIF(H1697:AL1697,"HL")</f>
        <v>0</v>
      </c>
      <c r="BB1697" s="255">
        <f>COUNTIF(G1697:AL1697,"P/DS")/2+COUNTIF(G1697:AL1697,"P/NS")/2+COUNTIF(G1697:AL1697,"UL")+COUNTIF(G1697:AL1697,"UL/DS")/2+COUNTIF(G1697:AL1697,"UL/NS")/2+COUNTIF(G1697:AL1697,"UL/BL")/2+COUNTIF(G1697:AL1697,"UL/BF")/2+COUNTIF(G1697:AL1697,"PH/F")/2+COUNTIF(G1697:AL1697,"PH/L")/2</f>
        <v>0.5</v>
      </c>
      <c r="BC1697" s="255">
        <f>COUNTIF(H1697:AL1697,"NB")</f>
        <v>0</v>
      </c>
      <c r="BD1697" s="255">
        <f>COUNTIF(H1697:AL1697,"NL")</f>
        <v>0</v>
      </c>
      <c r="BE1697" s="255">
        <f>COUNTIF(H1697:AL1697,"IL")</f>
        <v>0</v>
      </c>
      <c r="BF1697" s="255">
        <f>COUNTIF(H1697:AL1697,"KT")</f>
        <v>0</v>
      </c>
      <c r="BG1697" s="255">
        <f>COUNTIF(H1697:AL1697,"L70")</f>
        <v>0</v>
      </c>
      <c r="BH1697" s="255">
        <f>COUNTIF(H1697:AL1697,"MD")</f>
        <v>0</v>
      </c>
      <c r="BI1697" s="255">
        <f>COUNTIF(H1697:AL1697,"PMD")</f>
        <v>0</v>
      </c>
      <c r="BJ1697" s="255">
        <f>COUNTIF(H1697:AL1697,"PM")</f>
        <v>0</v>
      </c>
      <c r="BK1697" s="255">
        <f>COUNTIF(H1697:AL1697,"BM")</f>
        <v>0</v>
      </c>
      <c r="BL1697" s="261">
        <f>SUMIF(H1697:AL1697,"PD",H1698:AL1698)+SUMIF(H1697:AL1697,"PN",H1698:AL1698)+SUMIF(H1697:AL1697,"P/DS",H1698:AL1698)+SUMIF(H1697:AL1697,"PN/F",H1698:AL1698)+SUMIF(H1697:AL1697,"PN/L",H1698:AL1698)+SUMIF(H1697:AL1697,"TV",H1698:AL1698)+SUMIF(H1697:AL1697,"TVD",H1698:AL1698)+SUMIF(H1697:AL1697,"PDD",H1698:AL1698)</f>
        <v>0</v>
      </c>
      <c r="BM1697" s="261">
        <f>SUMIF(H1697:AL1697,"PD",H1699:AL1699)+SUMIF(H1697:AL1697,"PN",H1699:AL1699)+SUMIF(H1697:AL1697,"P/DS",H1699:AL1699)+SUMIF(H1697:AL1697,"PN/F",H1699:AL1699)+SUMIF(H1697:AL1697,"PN/L",H1699:AL1699)+SUMIF(H1697:AL1697,"TV",H1699:AL1699)+SUMIF(H1697:AL1697,"TVD",H1699:AL1699)+SUMIF(H1697:AL1697,"PDD",H1699:AL1699)+SUMIF(H1697:AL1697,"PMD",H1699:AL1699)</f>
        <v>0</v>
      </c>
      <c r="BN1697" s="261">
        <f>SUMIF(H1697:AL1697,"PD",H1700:AL1700)+SUMIF(H1697:AL1697,"PN",H1700:AL1700)+SUMIF(H1697:AL1697,"P/DS",H1700:AL1700)+SUMIF(H1697:AL1697,"PN/F",H1700:AL1700)+SUMIF(H1697:AL1697,"PN/L",H1700:AL1700)+SUMIF(H1697:AL1697,"TV",H1700:AL1700)+SUMIF(H1697:AL1697,"TVD",H1700:AL1700)</f>
        <v>0</v>
      </c>
      <c r="BO1697" s="261">
        <f>SUMIF(H1697:AL1697,"PD",H1701:AL1701)+SUMIF(H1697:AL1697,"PN",H1701:AL1701)+SUMIF(H1697:AL1697,"P/DS",H1701:AL1701)+SUMIF(H1697:AL1697,"PN/F",H1701:AL1701)+SUMIF(H1697:AL1697,"PN/L",H1701:AL1701)+SUMIF(H1697:AL1697,"TV",H1701:AL1701)+SUMIF(H1697:AL1697,"TVD",H1701:AL1701)</f>
        <v>0</v>
      </c>
      <c r="BP1697" s="261">
        <f>SUMIF(H1697:AL1697,"PD",H1702:AL1702)+SUMIF(H1697:AL1697,"PN",H1702:AL1702)+SUMIF(H1697:AL1697,"P/DS",H1702:AL1702)+SUMIF(H1697:AL1697,"PN/F",H1702:AL1702)+SUMIF(H1697:AL1697,"PN/L",H1702:AL1702)+SUMIF(H1697:AL1697,"TV",H1702:AL1702)+SUMIF(H1697:AL1697,"TVD",H1702:AL1702)+SUMIF(H1697:AL1697,"PDD",H1702:AL1702)+SUMIF(H1697:AL1697,"PH",H1702:AL1702)+SUMIF(H1697:AL1697,"PM",H1702:AL1702)</f>
        <v>0</v>
      </c>
      <c r="BQ1697" s="261">
        <f>SUMIF(H1697:AL1697,"PD",H1703:AL1703)+SUMIF(H1697:AL1697,"PN",H1703:AL1703)+SUMIF(H1697:AL1697,"P/DS",H1703:AL1703)+SUMIF(H1697:AL1697,"PN/F",H1703:AL1703)+SUMIF(H1697:AL1697,"PN/L",H1703:AL1703)+SUMIF(H1697:AL1697,"TV",H1703:AL1703)+SUMIF(H1697:AL1697,"TVD",H1703:AL1703)+SUMIF(H1697:AL1697,"PDD",H1703:AL1703)+SUMIF(H1697:AL1697,"PH",H1703:AL1703)+SUMIF(H1697:AL1697,"PM",H1703:AL1703)</f>
        <v>0</v>
      </c>
      <c r="BR1697" s="269">
        <f>SUM(H1698:AL1698)-BL1697</f>
        <v>18</v>
      </c>
      <c r="BS1697" s="269">
        <f>SUM(H1699:AL1699)-BM1697</f>
        <v>4.5</v>
      </c>
      <c r="BT1697" s="269">
        <f>SUM(H1700:AL1700)-BN1697</f>
        <v>0</v>
      </c>
      <c r="BU1697" s="269">
        <f>SUM(H1701:AL1701)-BO1697</f>
        <v>0</v>
      </c>
      <c r="BV1697" s="269">
        <f>SUM(H1702:AL1702)-BP1697</f>
        <v>0</v>
      </c>
      <c r="BW1697" s="269">
        <f>SUM(H1703:AL1703)-BQ1697</f>
        <v>0</v>
      </c>
      <c r="BX1697" s="255">
        <f>SUMIF(H1697:AL1697,"PD",H1704:AL1704)+SUMIF(H1697:AL1697,"PN",H1704:AL1704)+SUMIF(H1697:AL1697,"P/DS",H1704:AL1704)+SUMIF(H1697:AL1697,"PN/F",H1704:AL1704)+SUMIF(H1697:AL1697,"PN/L",H1704:AL1704)</f>
        <v>0</v>
      </c>
      <c r="BY1697" s="255">
        <f>SUM(H1704:AL1704)-BX1697</f>
        <v>0</v>
      </c>
      <c r="BZ1697" s="255">
        <f t="shared" ref="BZ1697" si="626">+SUM(BL1697:BW1704)</f>
        <v>22.5</v>
      </c>
      <c r="CA1697" s="266">
        <f>(COUNTIFS(H1697:AL1697,"PD",H1698:AL1698,"&gt;=2"))*0.5-IF(CN1697="VP",COUNTIFS($H$16:$AL$16,"SAT",H1697:AL1697,"PD",H1698:AL1698,"&gt;=2"))*0.5</f>
        <v>0</v>
      </c>
      <c r="CB1697" s="266">
        <f>(COUNTIFS(H1697:AL1697,"PN",H1699:AL1699,"&gt;=0.5",H1698:AL1698,"&gt;=1.5"))*0.5+COUNTIFS(H1697:AL1697,"PDD",H1699:AL1699,"&gt;=0.5",H1698:AL1698,"&gt;=1.5")*0.5</f>
        <v>0</v>
      </c>
      <c r="CC1697" s="273">
        <f>(COUNTIFS(H1697:AL1697,"TV",H1699:AL1699,"&gt;=10"))*0.5+(COUNTIFS(H1697:AL1697,"PMD",H1699:AL1699,"&gt;=2"))*0.5</f>
        <v>0</v>
      </c>
      <c r="CD1697" s="266">
        <f>(COUNTIFS(H1697:AL1697,"TVD",H1701:AL1701,"&gt;=6.5",H1699:AL1699,"&gt;=3.5"))*0.5</f>
        <v>0</v>
      </c>
      <c r="CE1697" s="266">
        <f>(COUNTIFS(H1697:AL1697,"PD",H1702:AL1702,"&gt;=10"))*0.5</f>
        <v>0</v>
      </c>
      <c r="CF1697" s="266">
        <f>(COUNTIFS(H1697:AL1697,"PDD",H1702:AL1702,"&gt;=3.5",H1703:AL1703,"&gt;=6.5")+COUNTIFS(H1697:AL1697,"PH",H1703:AL1703,"&gt;=0.5",H1702:AL1702,"&gt;=1.5")+COUNTIFS(H1697:AL1697,"PM",H1703:AL1703,"&gt;=0.5",H1702:AL1702,"&gt;=1.5"))*0.5</f>
        <v>0</v>
      </c>
      <c r="CG1697" s="266">
        <f>(COUNTIFS(H1697:AL1697,"DS",H1698:AL1698,"&gt;=2")+COUNTIFS(H1697:AL1697,"AL/DS",H1698:AL1698,"&gt;=2"))*0.5-IF(CN1697="VP",COUNTIFS($H$16:$AL$16,"SAT",H1697:AL1697,"DS",H1698:AL1698,"&gt;=2"))*0.5</f>
        <v>0</v>
      </c>
      <c r="CH1697" s="266">
        <f>(COUNTIFS(H1697:AL1697,"NS",H1699:AL1699,"&gt;=0.5",H1698:AL1698,"&gt;=1.5")+COUNTIFS(H1697:AL1697,"AL/NS",H1699:AL1699,"&gt;=0.5",H1698:AL1698,"&gt;=1.5")+COUNTIFS(H1697:AL1697,"NHD",H1699:AL1699,"&gt;=4.5",H1702:AL1702,"&gt;=2",H1698:AL1698,"&gt;=1.5"))*0.5</f>
        <v>4.5</v>
      </c>
      <c r="CI1697" s="266">
        <f>(COUNTIF(H1699:AL1699,"&gt;=10")+COUNTIFS(H1697:AL1697,"MD",H1699:AL1699,"&gt;=2")-COUNTIFS(H1697:AL1697,"TV",H1699:AL1699,"&gt;=10"))*0.5</f>
        <v>0</v>
      </c>
      <c r="CJ1697" s="266">
        <f>(COUNTIFS(H1697:AL1697,"D",H1701:AL1701,"&gt;=6.5",H1699:AL1699,"&gt;=3.5"))*0.5</f>
        <v>0</v>
      </c>
      <c r="CK1697" s="266">
        <f>(COUNTIF(H1702:AL1702,"&gt;=10")-COUNTIFS(H1697:AL1697,"PD",H1702:AL1702,"&gt;=10"))*0.5</f>
        <v>0</v>
      </c>
      <c r="CL1697" s="265">
        <f>(COUNTIFS(H1697:AL1697,"NHD",H1702:AL1702,"&gt;=3.5",H1703:AL1703,"&gt;=6.5")+COUNTIFS(H1697:AL1697,"BH",H1702:AL1702,"&gt;=1.5",H1703:AL1703,"&gt;=0.5")+COUNTIFS(H1697:AL1697,"BM",H1702:AL1702,"&gt;=1.5",H1703:AL1703,"&gt;=0.5")+COUNTIFS(H1697:AL1697,"D",H1702:AL1702,"&gt;=1.5",H1703:AL1703,"&gt;=0.5"))*0.5</f>
        <v>0</v>
      </c>
      <c r="CM1697" s="272"/>
      <c r="CN1697" s="264" t="s">
        <v>723</v>
      </c>
      <c r="CO1697" s="125">
        <f t="shared" ref="CO1697" si="627">+AM1697+AN1697+AO1697+AP1697+AQ1697+AR1697+AS1697+AU1697+BG1697</f>
        <v>26</v>
      </c>
      <c r="CP1697" s="225">
        <f>+SUM(I1698:I1703)-I1704</f>
        <v>0</v>
      </c>
      <c r="CQ1697" s="225">
        <f>+SUM(J1698:J1703)-J1704</f>
        <v>2.5</v>
      </c>
      <c r="CR1697" s="225">
        <f>+SUM(K1698:K1703)-K1704</f>
        <v>2.5</v>
      </c>
      <c r="CS1697" s="90"/>
      <c r="CT1697" s="90"/>
      <c r="CU1697" s="90"/>
      <c r="CV1697" s="90"/>
      <c r="CW1697" s="90"/>
      <c r="CX1697" s="90"/>
      <c r="CY1697" s="90"/>
      <c r="CZ1697" s="90"/>
      <c r="DA1697" s="90"/>
    </row>
    <row r="1698" spans="1:105" s="70" customFormat="1" ht="15" customHeight="1">
      <c r="A1698" s="228"/>
      <c r="B1698" s="421"/>
      <c r="C1698" s="424"/>
      <c r="D1698" s="237"/>
      <c r="E1698" s="237"/>
      <c r="F1698" s="242" t="s">
        <v>82</v>
      </c>
      <c r="G1698" s="71">
        <v>1.5</v>
      </c>
      <c r="H1698" s="83"/>
      <c r="I1698" s="83"/>
      <c r="J1698" s="83">
        <v>2</v>
      </c>
      <c r="K1698" s="83">
        <v>2</v>
      </c>
      <c r="L1698" s="83">
        <v>2</v>
      </c>
      <c r="M1698" s="83">
        <v>2</v>
      </c>
      <c r="N1698" s="83">
        <v>2</v>
      </c>
      <c r="O1698" s="83"/>
      <c r="P1698" s="83">
        <v>2</v>
      </c>
      <c r="Q1698" s="83">
        <v>2</v>
      </c>
      <c r="R1698" s="83">
        <v>2</v>
      </c>
      <c r="S1698" s="83">
        <v>2</v>
      </c>
      <c r="T1698" s="83"/>
      <c r="U1698" s="83"/>
      <c r="V1698" s="83"/>
      <c r="W1698" s="83"/>
      <c r="X1698" s="83"/>
      <c r="Y1698" s="83"/>
      <c r="Z1698" s="83"/>
      <c r="AA1698" s="83"/>
      <c r="AB1698" s="83"/>
      <c r="AC1698" s="79"/>
      <c r="AD1698" s="79"/>
      <c r="AE1698" s="79"/>
      <c r="AF1698" s="79"/>
      <c r="AG1698" s="79"/>
      <c r="AH1698" s="79"/>
      <c r="AI1698" s="79"/>
      <c r="AJ1698" s="79"/>
      <c r="AK1698" s="79"/>
      <c r="AL1698" s="79"/>
      <c r="AM1698" s="240"/>
      <c r="AN1698" s="240"/>
      <c r="AO1698" s="240"/>
      <c r="AP1698" s="240"/>
      <c r="AQ1698" s="240"/>
      <c r="AR1698" s="240"/>
      <c r="AS1698" s="240"/>
      <c r="AT1698" s="256"/>
      <c r="AU1698" s="256"/>
      <c r="AV1698" s="259"/>
      <c r="AW1698" s="259"/>
      <c r="AX1698" s="256"/>
      <c r="AY1698" s="256"/>
      <c r="AZ1698" s="256"/>
      <c r="BA1698" s="256"/>
      <c r="BB1698" s="256"/>
      <c r="BC1698" s="256"/>
      <c r="BD1698" s="256"/>
      <c r="BE1698" s="256"/>
      <c r="BF1698" s="256"/>
      <c r="BG1698" s="256"/>
      <c r="BH1698" s="256"/>
      <c r="BI1698" s="256"/>
      <c r="BJ1698" s="256"/>
      <c r="BK1698" s="256"/>
      <c r="BL1698" s="262"/>
      <c r="BM1698" s="262"/>
      <c r="BN1698" s="262"/>
      <c r="BO1698" s="262"/>
      <c r="BP1698" s="262"/>
      <c r="BQ1698" s="262"/>
      <c r="BR1698" s="270"/>
      <c r="BS1698" s="270"/>
      <c r="BT1698" s="270"/>
      <c r="BU1698" s="270"/>
      <c r="BV1698" s="270"/>
      <c r="BW1698" s="270"/>
      <c r="BX1698" s="256"/>
      <c r="BY1698" s="256"/>
      <c r="BZ1698" s="256"/>
      <c r="CA1698" s="267"/>
      <c r="CB1698" s="267"/>
      <c r="CC1698" s="274"/>
      <c r="CD1698" s="267"/>
      <c r="CE1698" s="267"/>
      <c r="CF1698" s="267"/>
      <c r="CG1698" s="267"/>
      <c r="CH1698" s="267"/>
      <c r="CI1698" s="267"/>
      <c r="CJ1698" s="267"/>
      <c r="CK1698" s="267"/>
      <c r="CL1698" s="265"/>
      <c r="CM1698" s="272"/>
      <c r="CN1698" s="264"/>
      <c r="CO1698" s="125"/>
      <c r="CP1698" s="226"/>
      <c r="CQ1698" s="226"/>
      <c r="CR1698" s="226"/>
      <c r="CS1698" s="90"/>
      <c r="CT1698" s="90"/>
      <c r="CU1698" s="90"/>
      <c r="CV1698" s="90"/>
      <c r="CW1698" s="90"/>
      <c r="CX1698" s="90"/>
      <c r="CY1698" s="90"/>
      <c r="CZ1698" s="90"/>
      <c r="DA1698" s="90"/>
    </row>
    <row r="1699" spans="1:105" s="70" customFormat="1" ht="15" customHeight="1">
      <c r="A1699" s="228"/>
      <c r="B1699" s="421"/>
      <c r="C1699" s="424"/>
      <c r="D1699" s="237"/>
      <c r="E1699" s="237"/>
      <c r="F1699" s="243"/>
      <c r="G1699" s="72">
        <v>2</v>
      </c>
      <c r="H1699" s="84"/>
      <c r="I1699" s="84"/>
      <c r="J1699" s="84">
        <v>0.5</v>
      </c>
      <c r="K1699" s="84">
        <v>0.5</v>
      </c>
      <c r="L1699" s="84">
        <v>0.5</v>
      </c>
      <c r="M1699" s="84">
        <v>0.5</v>
      </c>
      <c r="N1699" s="84">
        <v>0.5</v>
      </c>
      <c r="O1699" s="84"/>
      <c r="P1699" s="84">
        <v>0.5</v>
      </c>
      <c r="Q1699" s="84">
        <v>0.5</v>
      </c>
      <c r="R1699" s="84">
        <v>0.5</v>
      </c>
      <c r="S1699" s="84">
        <v>0.5</v>
      </c>
      <c r="T1699" s="84"/>
      <c r="U1699" s="84"/>
      <c r="V1699" s="84"/>
      <c r="W1699" s="84"/>
      <c r="X1699" s="84"/>
      <c r="Y1699" s="84"/>
      <c r="Z1699" s="84"/>
      <c r="AA1699" s="84"/>
      <c r="AB1699" s="84"/>
      <c r="AC1699" s="80"/>
      <c r="AD1699" s="80"/>
      <c r="AE1699" s="80"/>
      <c r="AF1699" s="80"/>
      <c r="AG1699" s="80"/>
      <c r="AH1699" s="80"/>
      <c r="AI1699" s="80"/>
      <c r="AJ1699" s="80"/>
      <c r="AK1699" s="80"/>
      <c r="AL1699" s="80"/>
      <c r="AM1699" s="240"/>
      <c r="AN1699" s="240"/>
      <c r="AO1699" s="240"/>
      <c r="AP1699" s="240"/>
      <c r="AQ1699" s="240"/>
      <c r="AR1699" s="240"/>
      <c r="AS1699" s="240"/>
      <c r="AT1699" s="256"/>
      <c r="AU1699" s="256"/>
      <c r="AV1699" s="259"/>
      <c r="AW1699" s="259"/>
      <c r="AX1699" s="256"/>
      <c r="AY1699" s="256"/>
      <c r="AZ1699" s="256"/>
      <c r="BA1699" s="256"/>
      <c r="BB1699" s="256"/>
      <c r="BC1699" s="256"/>
      <c r="BD1699" s="256"/>
      <c r="BE1699" s="256"/>
      <c r="BF1699" s="256"/>
      <c r="BG1699" s="256"/>
      <c r="BH1699" s="256"/>
      <c r="BI1699" s="256"/>
      <c r="BJ1699" s="256"/>
      <c r="BK1699" s="256"/>
      <c r="BL1699" s="262"/>
      <c r="BM1699" s="262"/>
      <c r="BN1699" s="262"/>
      <c r="BO1699" s="262"/>
      <c r="BP1699" s="262"/>
      <c r="BQ1699" s="262"/>
      <c r="BR1699" s="270"/>
      <c r="BS1699" s="270"/>
      <c r="BT1699" s="270"/>
      <c r="BU1699" s="270"/>
      <c r="BV1699" s="270"/>
      <c r="BW1699" s="270"/>
      <c r="BX1699" s="256"/>
      <c r="BY1699" s="256"/>
      <c r="BZ1699" s="256"/>
      <c r="CA1699" s="267"/>
      <c r="CB1699" s="267"/>
      <c r="CC1699" s="274"/>
      <c r="CD1699" s="267"/>
      <c r="CE1699" s="267"/>
      <c r="CF1699" s="267"/>
      <c r="CG1699" s="267"/>
      <c r="CH1699" s="267"/>
      <c r="CI1699" s="267"/>
      <c r="CJ1699" s="267"/>
      <c r="CK1699" s="267"/>
      <c r="CL1699" s="265"/>
      <c r="CM1699" s="272"/>
      <c r="CN1699" s="264"/>
      <c r="CO1699" s="125"/>
      <c r="CP1699" s="226"/>
      <c r="CQ1699" s="226"/>
      <c r="CR1699" s="226"/>
      <c r="CS1699" s="90"/>
      <c r="CT1699" s="90"/>
      <c r="CU1699" s="90"/>
      <c r="CV1699" s="90"/>
      <c r="CW1699" s="90"/>
      <c r="CX1699" s="90"/>
      <c r="CY1699" s="90"/>
      <c r="CZ1699" s="90"/>
      <c r="DA1699" s="90"/>
    </row>
    <row r="1700" spans="1:105" s="70" customFormat="1" ht="15" customHeight="1">
      <c r="A1700" s="228"/>
      <c r="B1700" s="421"/>
      <c r="C1700" s="424"/>
      <c r="D1700" s="237"/>
      <c r="E1700" s="237"/>
      <c r="F1700" s="243"/>
      <c r="G1700" s="72">
        <v>2.1</v>
      </c>
      <c r="H1700" s="84"/>
      <c r="I1700" s="84"/>
      <c r="J1700" s="84"/>
      <c r="K1700" s="84"/>
      <c r="L1700" s="84"/>
      <c r="M1700" s="84"/>
      <c r="N1700" s="84"/>
      <c r="O1700" s="84"/>
      <c r="P1700" s="84"/>
      <c r="Q1700" s="84"/>
      <c r="R1700" s="84"/>
      <c r="S1700" s="84"/>
      <c r="T1700" s="84"/>
      <c r="U1700" s="84"/>
      <c r="V1700" s="84"/>
      <c r="W1700" s="84"/>
      <c r="X1700" s="84"/>
      <c r="Y1700" s="84"/>
      <c r="Z1700" s="84"/>
      <c r="AA1700" s="84"/>
      <c r="AB1700" s="84"/>
      <c r="AC1700" s="80"/>
      <c r="AD1700" s="80"/>
      <c r="AE1700" s="80"/>
      <c r="AF1700" s="80"/>
      <c r="AG1700" s="80"/>
      <c r="AH1700" s="80"/>
      <c r="AI1700" s="80"/>
      <c r="AJ1700" s="80"/>
      <c r="AK1700" s="80"/>
      <c r="AL1700" s="80"/>
      <c r="AM1700" s="240"/>
      <c r="AN1700" s="240"/>
      <c r="AO1700" s="240"/>
      <c r="AP1700" s="240"/>
      <c r="AQ1700" s="240"/>
      <c r="AR1700" s="240"/>
      <c r="AS1700" s="240"/>
      <c r="AT1700" s="256"/>
      <c r="AU1700" s="256"/>
      <c r="AV1700" s="259"/>
      <c r="AW1700" s="259"/>
      <c r="AX1700" s="256"/>
      <c r="AY1700" s="256"/>
      <c r="AZ1700" s="256"/>
      <c r="BA1700" s="256"/>
      <c r="BB1700" s="256"/>
      <c r="BC1700" s="256"/>
      <c r="BD1700" s="256"/>
      <c r="BE1700" s="256"/>
      <c r="BF1700" s="256"/>
      <c r="BG1700" s="256"/>
      <c r="BH1700" s="256"/>
      <c r="BI1700" s="256"/>
      <c r="BJ1700" s="256"/>
      <c r="BK1700" s="256"/>
      <c r="BL1700" s="262"/>
      <c r="BM1700" s="262"/>
      <c r="BN1700" s="262"/>
      <c r="BO1700" s="262"/>
      <c r="BP1700" s="262"/>
      <c r="BQ1700" s="262"/>
      <c r="BR1700" s="270"/>
      <c r="BS1700" s="270"/>
      <c r="BT1700" s="270"/>
      <c r="BU1700" s="270"/>
      <c r="BV1700" s="270"/>
      <c r="BW1700" s="270"/>
      <c r="BX1700" s="256"/>
      <c r="BY1700" s="256"/>
      <c r="BZ1700" s="256"/>
      <c r="CA1700" s="267"/>
      <c r="CB1700" s="267"/>
      <c r="CC1700" s="274"/>
      <c r="CD1700" s="267"/>
      <c r="CE1700" s="267"/>
      <c r="CF1700" s="267"/>
      <c r="CG1700" s="267"/>
      <c r="CH1700" s="267"/>
      <c r="CI1700" s="267"/>
      <c r="CJ1700" s="267"/>
      <c r="CK1700" s="267"/>
      <c r="CL1700" s="265"/>
      <c r="CM1700" s="272"/>
      <c r="CN1700" s="264"/>
      <c r="CO1700" s="125"/>
      <c r="CP1700" s="226"/>
      <c r="CQ1700" s="226"/>
      <c r="CR1700" s="226"/>
      <c r="CS1700" s="90"/>
      <c r="CT1700" s="90"/>
      <c r="CU1700" s="90"/>
      <c r="CV1700" s="90"/>
      <c r="CW1700" s="90"/>
      <c r="CX1700" s="90"/>
      <c r="CY1700" s="90"/>
      <c r="CZ1700" s="90"/>
      <c r="DA1700" s="90"/>
    </row>
    <row r="1701" spans="1:105" s="70" customFormat="1" ht="15" customHeight="1">
      <c r="A1701" s="228"/>
      <c r="B1701" s="421"/>
      <c r="C1701" s="424"/>
      <c r="D1701" s="237"/>
      <c r="E1701" s="237"/>
      <c r="F1701" s="243"/>
      <c r="G1701" s="72">
        <v>2.7</v>
      </c>
      <c r="H1701" s="84"/>
      <c r="I1701" s="84"/>
      <c r="J1701" s="84"/>
      <c r="K1701" s="84"/>
      <c r="L1701" s="84"/>
      <c r="M1701" s="84"/>
      <c r="N1701" s="84"/>
      <c r="O1701" s="84"/>
      <c r="P1701" s="84"/>
      <c r="Q1701" s="84"/>
      <c r="R1701" s="84"/>
      <c r="S1701" s="84"/>
      <c r="T1701" s="84"/>
      <c r="U1701" s="84"/>
      <c r="V1701" s="84"/>
      <c r="W1701" s="84"/>
      <c r="X1701" s="84"/>
      <c r="Y1701" s="84"/>
      <c r="Z1701" s="84"/>
      <c r="AA1701" s="84"/>
      <c r="AB1701" s="84"/>
      <c r="AC1701" s="80"/>
      <c r="AD1701" s="80"/>
      <c r="AE1701" s="80"/>
      <c r="AF1701" s="80"/>
      <c r="AG1701" s="80"/>
      <c r="AH1701" s="80"/>
      <c r="AI1701" s="80"/>
      <c r="AJ1701" s="80"/>
      <c r="AK1701" s="80"/>
      <c r="AL1701" s="80"/>
      <c r="AM1701" s="240"/>
      <c r="AN1701" s="240"/>
      <c r="AO1701" s="240"/>
      <c r="AP1701" s="240"/>
      <c r="AQ1701" s="240"/>
      <c r="AR1701" s="240"/>
      <c r="AS1701" s="240"/>
      <c r="AT1701" s="256"/>
      <c r="AU1701" s="256"/>
      <c r="AV1701" s="259"/>
      <c r="AW1701" s="259"/>
      <c r="AX1701" s="256"/>
      <c r="AY1701" s="256"/>
      <c r="AZ1701" s="256"/>
      <c r="BA1701" s="256"/>
      <c r="BB1701" s="256"/>
      <c r="BC1701" s="256"/>
      <c r="BD1701" s="256"/>
      <c r="BE1701" s="256"/>
      <c r="BF1701" s="256"/>
      <c r="BG1701" s="256"/>
      <c r="BH1701" s="256"/>
      <c r="BI1701" s="256"/>
      <c r="BJ1701" s="256"/>
      <c r="BK1701" s="256"/>
      <c r="BL1701" s="262"/>
      <c r="BM1701" s="262"/>
      <c r="BN1701" s="262"/>
      <c r="BO1701" s="262"/>
      <c r="BP1701" s="262"/>
      <c r="BQ1701" s="262"/>
      <c r="BR1701" s="270"/>
      <c r="BS1701" s="270"/>
      <c r="BT1701" s="270"/>
      <c r="BU1701" s="270"/>
      <c r="BV1701" s="270"/>
      <c r="BW1701" s="270"/>
      <c r="BX1701" s="256"/>
      <c r="BY1701" s="256"/>
      <c r="BZ1701" s="256"/>
      <c r="CA1701" s="267"/>
      <c r="CB1701" s="267"/>
      <c r="CC1701" s="274"/>
      <c r="CD1701" s="267"/>
      <c r="CE1701" s="267"/>
      <c r="CF1701" s="267"/>
      <c r="CG1701" s="267"/>
      <c r="CH1701" s="267"/>
      <c r="CI1701" s="267"/>
      <c r="CJ1701" s="267"/>
      <c r="CK1701" s="267"/>
      <c r="CL1701" s="265"/>
      <c r="CM1701" s="272"/>
      <c r="CN1701" s="264"/>
      <c r="CO1701" s="125"/>
      <c r="CP1701" s="226"/>
      <c r="CQ1701" s="226"/>
      <c r="CR1701" s="226"/>
      <c r="CS1701" s="90"/>
      <c r="CT1701" s="90"/>
      <c r="CU1701" s="90"/>
      <c r="CV1701" s="90"/>
      <c r="CW1701" s="90"/>
      <c r="CX1701" s="90"/>
      <c r="CY1701" s="90"/>
      <c r="CZ1701" s="90"/>
      <c r="DA1701" s="90"/>
    </row>
    <row r="1702" spans="1:105" s="70" customFormat="1" ht="15" customHeight="1">
      <c r="A1702" s="228"/>
      <c r="B1702" s="421"/>
      <c r="C1702" s="424"/>
      <c r="D1702" s="237"/>
      <c r="E1702" s="237"/>
      <c r="F1702" s="243"/>
      <c r="G1702" s="72">
        <v>3</v>
      </c>
      <c r="H1702" s="84"/>
      <c r="I1702" s="84"/>
      <c r="J1702" s="84"/>
      <c r="K1702" s="84"/>
      <c r="L1702" s="84"/>
      <c r="M1702" s="84"/>
      <c r="N1702" s="84"/>
      <c r="O1702" s="84"/>
      <c r="P1702" s="84"/>
      <c r="Q1702" s="84"/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4"/>
      <c r="AC1702" s="80"/>
      <c r="AD1702" s="80"/>
      <c r="AE1702" s="80"/>
      <c r="AF1702" s="80"/>
      <c r="AG1702" s="80"/>
      <c r="AH1702" s="80"/>
      <c r="AI1702" s="80"/>
      <c r="AJ1702" s="80"/>
      <c r="AK1702" s="80"/>
      <c r="AL1702" s="80"/>
      <c r="AM1702" s="240"/>
      <c r="AN1702" s="240"/>
      <c r="AO1702" s="240"/>
      <c r="AP1702" s="240"/>
      <c r="AQ1702" s="240"/>
      <c r="AR1702" s="240"/>
      <c r="AS1702" s="240"/>
      <c r="AT1702" s="256"/>
      <c r="AU1702" s="256"/>
      <c r="AV1702" s="259"/>
      <c r="AW1702" s="259"/>
      <c r="AX1702" s="256"/>
      <c r="AY1702" s="256"/>
      <c r="AZ1702" s="256"/>
      <c r="BA1702" s="256"/>
      <c r="BB1702" s="256"/>
      <c r="BC1702" s="256"/>
      <c r="BD1702" s="256"/>
      <c r="BE1702" s="256"/>
      <c r="BF1702" s="256"/>
      <c r="BG1702" s="256"/>
      <c r="BH1702" s="256"/>
      <c r="BI1702" s="256"/>
      <c r="BJ1702" s="256"/>
      <c r="BK1702" s="256"/>
      <c r="BL1702" s="262"/>
      <c r="BM1702" s="262"/>
      <c r="BN1702" s="262"/>
      <c r="BO1702" s="262"/>
      <c r="BP1702" s="262"/>
      <c r="BQ1702" s="262"/>
      <c r="BR1702" s="270"/>
      <c r="BS1702" s="270"/>
      <c r="BT1702" s="270"/>
      <c r="BU1702" s="270"/>
      <c r="BV1702" s="270"/>
      <c r="BW1702" s="270"/>
      <c r="BX1702" s="256"/>
      <c r="BY1702" s="256"/>
      <c r="BZ1702" s="256"/>
      <c r="CA1702" s="267"/>
      <c r="CB1702" s="267"/>
      <c r="CC1702" s="274"/>
      <c r="CD1702" s="267"/>
      <c r="CE1702" s="267"/>
      <c r="CF1702" s="267"/>
      <c r="CG1702" s="267"/>
      <c r="CH1702" s="267"/>
      <c r="CI1702" s="267"/>
      <c r="CJ1702" s="267"/>
      <c r="CK1702" s="267"/>
      <c r="CL1702" s="265"/>
      <c r="CM1702" s="272"/>
      <c r="CN1702" s="264"/>
      <c r="CO1702" s="125"/>
      <c r="CP1702" s="226"/>
      <c r="CQ1702" s="226"/>
      <c r="CR1702" s="226"/>
      <c r="CS1702" s="90"/>
      <c r="CT1702" s="90"/>
      <c r="CU1702" s="90"/>
      <c r="CV1702" s="90"/>
      <c r="CW1702" s="90"/>
      <c r="CX1702" s="90"/>
      <c r="CY1702" s="90"/>
      <c r="CZ1702" s="90"/>
      <c r="DA1702" s="90"/>
    </row>
    <row r="1703" spans="1:105" s="70" customFormat="1" ht="15" customHeight="1">
      <c r="A1703" s="228"/>
      <c r="B1703" s="421"/>
      <c r="C1703" s="424"/>
      <c r="D1703" s="237"/>
      <c r="E1703" s="237"/>
      <c r="F1703" s="244"/>
      <c r="G1703" s="73">
        <v>3.9</v>
      </c>
      <c r="H1703" s="85"/>
      <c r="I1703" s="85"/>
      <c r="J1703" s="85"/>
      <c r="K1703" s="85"/>
      <c r="L1703" s="85"/>
      <c r="M1703" s="85"/>
      <c r="N1703" s="85"/>
      <c r="O1703" s="85"/>
      <c r="P1703" s="85"/>
      <c r="Q1703" s="85"/>
      <c r="R1703" s="85"/>
      <c r="S1703" s="85"/>
      <c r="T1703" s="85"/>
      <c r="U1703" s="85"/>
      <c r="V1703" s="85"/>
      <c r="W1703" s="85"/>
      <c r="X1703" s="85"/>
      <c r="Y1703" s="85"/>
      <c r="Z1703" s="85"/>
      <c r="AA1703" s="85"/>
      <c r="AB1703" s="85"/>
      <c r="AC1703" s="81"/>
      <c r="AD1703" s="81"/>
      <c r="AE1703" s="81"/>
      <c r="AF1703" s="81"/>
      <c r="AG1703" s="81"/>
      <c r="AH1703" s="81"/>
      <c r="AI1703" s="81"/>
      <c r="AJ1703" s="81"/>
      <c r="AK1703" s="81"/>
      <c r="AL1703" s="81"/>
      <c r="AM1703" s="240"/>
      <c r="AN1703" s="240"/>
      <c r="AO1703" s="240"/>
      <c r="AP1703" s="240"/>
      <c r="AQ1703" s="240"/>
      <c r="AR1703" s="240"/>
      <c r="AS1703" s="240"/>
      <c r="AT1703" s="256"/>
      <c r="AU1703" s="256"/>
      <c r="AV1703" s="259"/>
      <c r="AW1703" s="259"/>
      <c r="AX1703" s="256"/>
      <c r="AY1703" s="256"/>
      <c r="AZ1703" s="256"/>
      <c r="BA1703" s="256"/>
      <c r="BB1703" s="256"/>
      <c r="BC1703" s="256"/>
      <c r="BD1703" s="256"/>
      <c r="BE1703" s="256"/>
      <c r="BF1703" s="256"/>
      <c r="BG1703" s="256"/>
      <c r="BH1703" s="256"/>
      <c r="BI1703" s="256"/>
      <c r="BJ1703" s="256"/>
      <c r="BK1703" s="256"/>
      <c r="BL1703" s="262"/>
      <c r="BM1703" s="262"/>
      <c r="BN1703" s="262"/>
      <c r="BO1703" s="262"/>
      <c r="BP1703" s="262"/>
      <c r="BQ1703" s="262"/>
      <c r="BR1703" s="270"/>
      <c r="BS1703" s="270"/>
      <c r="BT1703" s="270"/>
      <c r="BU1703" s="270"/>
      <c r="BV1703" s="270"/>
      <c r="BW1703" s="270"/>
      <c r="BX1703" s="256"/>
      <c r="BY1703" s="256"/>
      <c r="BZ1703" s="256"/>
      <c r="CA1703" s="267"/>
      <c r="CB1703" s="267"/>
      <c r="CC1703" s="274"/>
      <c r="CD1703" s="267"/>
      <c r="CE1703" s="267"/>
      <c r="CF1703" s="267"/>
      <c r="CG1703" s="267"/>
      <c r="CH1703" s="267"/>
      <c r="CI1703" s="267"/>
      <c r="CJ1703" s="267"/>
      <c r="CK1703" s="267"/>
      <c r="CL1703" s="265"/>
      <c r="CM1703" s="272"/>
      <c r="CN1703" s="264"/>
      <c r="CO1703" s="125"/>
      <c r="CP1703" s="226"/>
      <c r="CQ1703" s="226"/>
      <c r="CR1703" s="226"/>
      <c r="CS1703" s="90"/>
      <c r="CT1703" s="90"/>
      <c r="CU1703" s="90"/>
      <c r="CV1703" s="90"/>
      <c r="CW1703" s="90"/>
      <c r="CX1703" s="90"/>
      <c r="CY1703" s="90"/>
      <c r="CZ1703" s="90"/>
      <c r="DA1703" s="90"/>
    </row>
    <row r="1704" spans="1:105" s="70" customFormat="1" ht="15" customHeight="1">
      <c r="A1704" s="229"/>
      <c r="B1704" s="422"/>
      <c r="C1704" s="425"/>
      <c r="D1704" s="238"/>
      <c r="E1704" s="238"/>
      <c r="F1704" s="245" t="s">
        <v>83</v>
      </c>
      <c r="G1704" s="246"/>
      <c r="H1704" s="82"/>
      <c r="I1704" s="82"/>
      <c r="J1704" s="82"/>
      <c r="K1704" s="82"/>
      <c r="L1704" s="82"/>
      <c r="M1704" s="82"/>
      <c r="N1704" s="82"/>
      <c r="O1704" s="82"/>
      <c r="P1704" s="82"/>
      <c r="Q1704" s="82"/>
      <c r="R1704" s="82"/>
      <c r="S1704" s="82"/>
      <c r="T1704" s="82"/>
      <c r="U1704" s="82"/>
      <c r="V1704" s="82"/>
      <c r="W1704" s="82"/>
      <c r="X1704" s="82"/>
      <c r="Y1704" s="82"/>
      <c r="Z1704" s="82"/>
      <c r="AA1704" s="82"/>
      <c r="AB1704" s="82"/>
      <c r="AC1704" s="35"/>
      <c r="AD1704" s="35"/>
      <c r="AE1704" s="35"/>
      <c r="AF1704" s="35"/>
      <c r="AG1704" s="35"/>
      <c r="AH1704" s="35"/>
      <c r="AI1704" s="35"/>
      <c r="AJ1704" s="35"/>
      <c r="AK1704" s="35"/>
      <c r="AL1704" s="35"/>
      <c r="AM1704" s="241"/>
      <c r="AN1704" s="241"/>
      <c r="AO1704" s="241"/>
      <c r="AP1704" s="241"/>
      <c r="AQ1704" s="241"/>
      <c r="AR1704" s="241"/>
      <c r="AS1704" s="241"/>
      <c r="AT1704" s="257"/>
      <c r="AU1704" s="257"/>
      <c r="AV1704" s="260"/>
      <c r="AW1704" s="260"/>
      <c r="AX1704" s="257"/>
      <c r="AY1704" s="257"/>
      <c r="AZ1704" s="257"/>
      <c r="BA1704" s="257"/>
      <c r="BB1704" s="257"/>
      <c r="BC1704" s="257"/>
      <c r="BD1704" s="257"/>
      <c r="BE1704" s="257"/>
      <c r="BF1704" s="257"/>
      <c r="BG1704" s="257"/>
      <c r="BH1704" s="257"/>
      <c r="BI1704" s="257"/>
      <c r="BJ1704" s="257"/>
      <c r="BK1704" s="257"/>
      <c r="BL1704" s="263"/>
      <c r="BM1704" s="263"/>
      <c r="BN1704" s="263"/>
      <c r="BO1704" s="263"/>
      <c r="BP1704" s="263"/>
      <c r="BQ1704" s="263"/>
      <c r="BR1704" s="271"/>
      <c r="BS1704" s="271"/>
      <c r="BT1704" s="271"/>
      <c r="BU1704" s="271"/>
      <c r="BV1704" s="271"/>
      <c r="BW1704" s="271"/>
      <c r="BX1704" s="257"/>
      <c r="BY1704" s="257"/>
      <c r="BZ1704" s="257"/>
      <c r="CA1704" s="268"/>
      <c r="CB1704" s="268"/>
      <c r="CC1704" s="275"/>
      <c r="CD1704" s="268"/>
      <c r="CE1704" s="268"/>
      <c r="CF1704" s="268"/>
      <c r="CG1704" s="268"/>
      <c r="CH1704" s="268"/>
      <c r="CI1704" s="268"/>
      <c r="CJ1704" s="268"/>
      <c r="CK1704" s="268"/>
      <c r="CL1704" s="265"/>
      <c r="CM1704" s="272"/>
      <c r="CN1704" s="264"/>
      <c r="CO1704" s="125"/>
      <c r="CP1704" s="226"/>
      <c r="CQ1704" s="226"/>
      <c r="CR1704" s="226"/>
      <c r="CS1704" s="90"/>
      <c r="CT1704" s="90"/>
      <c r="CU1704" s="90"/>
      <c r="CV1704" s="90"/>
      <c r="CW1704" s="90"/>
      <c r="CX1704" s="90"/>
      <c r="CY1704" s="90"/>
      <c r="CZ1704" s="90"/>
      <c r="DA1704" s="90"/>
    </row>
    <row r="1705" spans="1:105" s="70" customFormat="1" ht="15" customHeight="1">
      <c r="A1705" s="227">
        <f t="shared" ref="A1705:A1761" si="628">A1697+1</f>
        <v>211</v>
      </c>
      <c r="B1705" s="420" t="s">
        <v>564</v>
      </c>
      <c r="C1705" s="424" t="s">
        <v>565</v>
      </c>
      <c r="D1705" s="236" t="s">
        <v>1299</v>
      </c>
      <c r="E1705" s="236" t="s">
        <v>1283</v>
      </c>
      <c r="F1705" s="253" t="s">
        <v>80</v>
      </c>
      <c r="G1705" s="254"/>
      <c r="H1705" s="82" t="s">
        <v>69</v>
      </c>
      <c r="I1705" s="82"/>
      <c r="J1705" s="82" t="s">
        <v>61</v>
      </c>
      <c r="K1705" s="82" t="s">
        <v>61</v>
      </c>
      <c r="L1705" s="82" t="s">
        <v>61</v>
      </c>
      <c r="M1705" s="82" t="s">
        <v>61</v>
      </c>
      <c r="N1705" s="82" t="s">
        <v>61</v>
      </c>
      <c r="O1705" s="82"/>
      <c r="P1705" s="82" t="s">
        <v>61</v>
      </c>
      <c r="Q1705" s="82" t="s">
        <v>61</v>
      </c>
      <c r="R1705" s="82" t="s">
        <v>61</v>
      </c>
      <c r="S1705" s="82" t="s">
        <v>61</v>
      </c>
      <c r="T1705" s="82" t="s">
        <v>61</v>
      </c>
      <c r="U1705" s="82" t="s">
        <v>61</v>
      </c>
      <c r="V1705" s="82"/>
      <c r="W1705" s="82" t="s">
        <v>60</v>
      </c>
      <c r="X1705" s="82" t="s">
        <v>60</v>
      </c>
      <c r="Y1705" s="82" t="s">
        <v>60</v>
      </c>
      <c r="Z1705" s="82" t="s">
        <v>60</v>
      </c>
      <c r="AA1705" s="82" t="s">
        <v>60</v>
      </c>
      <c r="AB1705" s="82" t="s">
        <v>67</v>
      </c>
      <c r="AC1705" s="82"/>
      <c r="AD1705" s="82" t="s">
        <v>67</v>
      </c>
      <c r="AE1705" s="82" t="s">
        <v>60</v>
      </c>
      <c r="AF1705" s="82" t="s">
        <v>60</v>
      </c>
      <c r="AG1705" s="82" t="s">
        <v>60</v>
      </c>
      <c r="AH1705" s="82" t="s">
        <v>60</v>
      </c>
      <c r="AI1705" s="82" t="s">
        <v>1471</v>
      </c>
      <c r="AJ1705" s="82"/>
      <c r="AK1705" s="82" t="s">
        <v>61</v>
      </c>
      <c r="AL1705" s="82" t="s">
        <v>61</v>
      </c>
      <c r="AM1705" s="239">
        <f>COUNTIF(H1705:AL1705,"PH")+COUNTIF(H1705:AL1705,"PH/L")+COUNTIF(H1705:AL1705,"PM")</f>
        <v>0</v>
      </c>
      <c r="AN1705" s="239">
        <f>COUNTIF(H1705:AL1705,"PD")+COUNTIF(H1705:AL1705,"PDD")+COUNTIF(H1705:AL1705,"P/DS")/2+COUNTIF(H1705:AL1705,"PMD")</f>
        <v>0</v>
      </c>
      <c r="AO1705" s="239">
        <f>COUNTIF(H1705:AL1705,"PN")+COUNTIF(H1705:AL1705,"P/NS")/2+COUNTIF(H1705:AL1705,"PH")+COUNTIF(H1705:AL1705,"PH/F")/2+COUNTIF(H1705:AL1705,"PH/L")/2+COUNTIF(H1705:AL1705,"PM")</f>
        <v>0</v>
      </c>
      <c r="AP1705" s="239">
        <f>COUNTIF(H1705:AL1705,"BH")+COUNTIF(H1705:AL1705,"AL/BL")+COUNTIF(H1705:AL1705,"UL/BL")+COUNTIF(H1705:AL1705,"BM")</f>
        <v>0</v>
      </c>
      <c r="AQ1705" s="239">
        <f>COUNTIF(H1705:AL1705,"DS")+COUNTIF(H1705:AL1705,"AL/DS")/2+COUNTIF(H1705:AL1705,"UL/DS")/2+COUNTIF(H1705:AL1705,"CT")+COUNTIF(H1705:AL1705,"MD")</f>
        <v>9.5</v>
      </c>
      <c r="AR1705" s="239">
        <f>COUNTIF(H1705:AL1705,"NS")+COUNTIF(H1705:AL1705,"AL/NS")/2+COUNTIF(H1705:AL1705,"UL/NS")/2+COUNTIF(H1705:AL1705,"BH")+COUNTIF(H1705:AL1705,"AL/BF")/2+COUNTIF(H1705:AL1705,"AL/BL")/2+COUNTIF(H1705:AL1705,"UL/BL")/2+COUNTIF(H1705:AL1705,"UL/BF")/2+COUNTIF(H1705:AL1705,"BM")</f>
        <v>13</v>
      </c>
      <c r="AS1705" s="239">
        <f>COUNTIF(H1705:AL1705,"AL")+COUNTIF(H1705:AL1705,"AL/DS")/2+COUNTIF(H1705:AL1705,"AL/NS")/2+COUNTIF(H1705:AL1705,"NH")+COUNTIF(H1705:AL1705,"SL")+COUNTIF(H1705:AL1705,"NHD")+COUNTIF(H1705:AL1705,"B")+COUNTIF(H1705:AL1705,"HL")+COUNTIF(H1705:AL1705,"AL/BF")/2+COUNTIF(H1705:AL1705,"AL/BL")/2</f>
        <v>3</v>
      </c>
      <c r="AT1705" s="255">
        <f>COUNTIF(H1705:AL1705,"PD")+COUNTIF(H1705:AL1705,"PN")+COUNTIF(H1705:AL1705,"P/DS")/2+COUNTIF(H1705:AL1705,"P/NS")/2+COUNTIF(H1705:AL1705,"DS")+COUNTIF(H1705:AL1705,"NS")+COUNTIF(H1705:AL1705,"AL")+COUNTIF(H1705:AL1705,"AL/DS")+COUNTIF(H1705:AL1705,"AL/NS")+COUNTIF(H1705:AL1705,"NH")+COUNTIF(H1705:AL1705,"SL")+COUNTIF(H1705:AL1705,"UL/DS")/2+COUNTIF(H1705:AL1705,"UL/NS")/2+COUNTIF(H1705:AL1705,"CT")+COUNTIF(H1705:AL1705,"NHD")+COUNTIF(H1705:AL1705,"PDD")+COUNTIF(H1705:AL1705,"B")+COUNTIF(H1705:AL1705,"HL")+COUNTIF(H1705:AL1705,"PH")+COUNTIF(H1705:AL1705,"BH")+COUNTIF(H1705:AL1705,"AL/BF")+COUNTIF(H1705:AL1705,"AL/BL")+COUNTIF(H1705:AL1705,"UL/BF")/2+COUNTIF(H1705:AL1705,"UL/BL")/2+COUNTIF(H1705:AL1705,"PH/F")/2+COUNTIF(H1705:AL1705,"PH/L")/2+COUNTIF(H1705:AL1705,"MD")+COUNTIF(H1705:AL1705,"PMD")+COUNTIF(H1705:AL1705,"PM")+COUNTIF(H1705:AL1705,"BM")</f>
        <v>25.5</v>
      </c>
      <c r="AU1705" s="255">
        <f>COUNTIF(H1705:AL1705,"P/DS")/2+COUNTIF(H1705:AL1705,"P/NS")/2+COUNTIF(H1705:AL1705,"IL")+COUNTIF(H1705:AL1705,"NL")+COUNTIF(H1705:AL1705,"UL")+COUNTIF(H1705:AL1705,"UL/DS")/2+COUNTIF(H1705:AL1705,"UL/NS")/2+COUNTIF(H1705:AL1705,"KT")+COUNTIF(H1705:AL1705,"UL/BF")/2+COUNTIF(H1705:AL1705,"UL/BL")/2+COUNTIF(H1705:AL1705,"PH/F")/2+COUNTIF(H1705:AL1705,"PH/L")/2+COUNTIF(H1705:AL1705,"NB")</f>
        <v>0.5</v>
      </c>
      <c r="AV1705" s="258">
        <f>COUNTIF(H1705:AL1705,"PN")+COUNTIF(H1705:AL1705,"TVD")+COUNTIF(H1705:AL1705,"PH")+COUNTIF(H1705:AL1705,"PM")+COUNTIF(H1705:AL1705,"PDD")-COUNTIFS(H1705:AL1705,"PN",H1712:AL1712,"&gt;=3")-COUNTIFS(H1705:AL1705,"PM",H1712:AL1712,"&gt;=3")</f>
        <v>0</v>
      </c>
      <c r="AW1705" s="258">
        <f>COUNTIF(H1705:AL1705,"NS")+COUNTIF(H1705:AL1705,"D")+COUNTIF(H1705:AL1705,"BH")+COUNTIF(H1705:AL1705,"NHD")+COUNTIF(H1705:AL1705,"BM")-COUNTIFS(H1705:AL1705,"NS",H1712:AL1712,"&gt;=3")-COUNTIFS(H1705:AL1705,"BH",H1712:AL1712,"&gt;=3")-COUNTIFS(H1705:AL1705,"BM",H1712:AL1712,"&gt;=3")</f>
        <v>13</v>
      </c>
      <c r="AX1705" s="255">
        <f>COUNTIF(H1705:AL1705,"AL")+COUNTIF(H1705:AL1705,"AL/DS")/2+COUNTIF(H1705:AL1705,"AL/NS")/2+COUNTIF(H1705:AL1705,"AL/BF")+COUNTIF(H1705:AL1705,"AL/BL")/2</f>
        <v>2</v>
      </c>
      <c r="AY1705" s="255">
        <f>COUNTIF(H1705:AL1705,"SL")</f>
        <v>0</v>
      </c>
      <c r="AZ1705" s="255">
        <f>COUNTIF(H1705:AL1705,"NH")</f>
        <v>1</v>
      </c>
      <c r="BA1705" s="255">
        <f>COUNTIF(H1705:AL1705,"HL")</f>
        <v>0</v>
      </c>
      <c r="BB1705" s="255">
        <f>COUNTIF(G1705:AL1705,"P/DS")/2+COUNTIF(G1705:AL1705,"P/NS")/2+COUNTIF(G1705:AL1705,"UL")+COUNTIF(G1705:AL1705,"UL/DS")/2+COUNTIF(G1705:AL1705,"UL/NS")/2+COUNTIF(G1705:AL1705,"UL/BL")/2+COUNTIF(G1705:AL1705,"UL/BF")/2+COUNTIF(G1705:AL1705,"PH/F")/2+COUNTIF(G1705:AL1705,"PH/L")/2</f>
        <v>0.5</v>
      </c>
      <c r="BC1705" s="255">
        <f>COUNTIF(H1705:AL1705,"NB")</f>
        <v>0</v>
      </c>
      <c r="BD1705" s="255">
        <f>COUNTIF(H1705:AL1705,"NL")</f>
        <v>0</v>
      </c>
      <c r="BE1705" s="255">
        <f>COUNTIF(H1705:AL1705,"IL")</f>
        <v>0</v>
      </c>
      <c r="BF1705" s="255">
        <f>COUNTIF(H1705:AL1705,"KT")</f>
        <v>0</v>
      </c>
      <c r="BG1705" s="255">
        <f>COUNTIF(H1705:AL1705,"L70")</f>
        <v>0</v>
      </c>
      <c r="BH1705" s="255">
        <f>COUNTIF(H1705:AL1705,"MD")</f>
        <v>0</v>
      </c>
      <c r="BI1705" s="255">
        <f>COUNTIF(H1705:AL1705,"PMD")</f>
        <v>0</v>
      </c>
      <c r="BJ1705" s="255">
        <f>COUNTIF(H1705:AL1705,"PM")</f>
        <v>0</v>
      </c>
      <c r="BK1705" s="255">
        <f>COUNTIF(H1705:AL1705,"BM")</f>
        <v>0</v>
      </c>
      <c r="BL1705" s="261">
        <f>SUMIF(H1705:AL1705,"PD",H1706:AL1706)+SUMIF(H1705:AL1705,"PN",H1706:AL1706)+SUMIF(H1705:AL1705,"P/DS",H1706:AL1706)+SUMIF(H1705:AL1705,"PN/F",H1706:AL1706)+SUMIF(H1705:AL1705,"PN/L",H1706:AL1706)+SUMIF(H1705:AL1705,"TV",H1706:AL1706)+SUMIF(H1705:AL1705,"TVD",H1706:AL1706)+SUMIF(H1705:AL1705,"PDD",H1706:AL1706)</f>
        <v>0</v>
      </c>
      <c r="BM1705" s="261">
        <f>SUMIF(H1705:AL1705,"PD",H1707:AL1707)+SUMIF(H1705:AL1705,"PN",H1707:AL1707)+SUMIF(H1705:AL1705,"P/DS",H1707:AL1707)+SUMIF(H1705:AL1705,"PN/F",H1707:AL1707)+SUMIF(H1705:AL1705,"PN/L",H1707:AL1707)+SUMIF(H1705:AL1705,"TV",H1707:AL1707)+SUMIF(H1705:AL1705,"TVD",H1707:AL1707)+SUMIF(H1705:AL1705,"PDD",H1707:AL1707)+SUMIF(H1705:AL1705,"PMD",H1707:AL1707)</f>
        <v>0</v>
      </c>
      <c r="BN1705" s="261">
        <f>SUMIF(H1705:AL1705,"PD",H1708:AL1708)+SUMIF(H1705:AL1705,"PN",H1708:AL1708)+SUMIF(H1705:AL1705,"P/DS",H1708:AL1708)+SUMIF(H1705:AL1705,"PN/F",H1708:AL1708)+SUMIF(H1705:AL1705,"PN/L",H1708:AL1708)+SUMIF(H1705:AL1705,"TV",H1708:AL1708)+SUMIF(H1705:AL1705,"TVD",H1708:AL1708)</f>
        <v>0</v>
      </c>
      <c r="BO1705" s="261">
        <f>SUMIF(H1705:AL1705,"PD",H1709:AL1709)+SUMIF(H1705:AL1705,"PN",H1709:AL1709)+SUMIF(H1705:AL1705,"P/DS",H1709:AL1709)+SUMIF(H1705:AL1705,"PN/F",H1709:AL1709)+SUMIF(H1705:AL1705,"PN/L",H1709:AL1709)+SUMIF(H1705:AL1705,"TV",H1709:AL1709)+SUMIF(H1705:AL1705,"TVD",H1709:AL1709)</f>
        <v>0</v>
      </c>
      <c r="BP1705" s="261">
        <f>SUMIF(H1705:AL1705,"PD",H1710:AL1710)+SUMIF(H1705:AL1705,"PN",H1710:AL1710)+SUMIF(H1705:AL1705,"P/DS",H1710:AL1710)+SUMIF(H1705:AL1705,"PN/F",H1710:AL1710)+SUMIF(H1705:AL1705,"PN/L",H1710:AL1710)+SUMIF(H1705:AL1705,"TV",H1710:AL1710)+SUMIF(H1705:AL1705,"TVD",H1710:AL1710)+SUMIF(H1705:AL1705,"PDD",H1710:AL1710)+SUMIF(H1705:AL1705,"PH",H1710:AL1710)+SUMIF(H1705:AL1705,"PM",H1710:AL1710)</f>
        <v>0</v>
      </c>
      <c r="BQ1705" s="261">
        <f>SUMIF(H1705:AL1705,"PD",H1711:AL1711)+SUMIF(H1705:AL1705,"PN",H1711:AL1711)+SUMIF(H1705:AL1705,"P/DS",H1711:AL1711)+SUMIF(H1705:AL1705,"PN/F",H1711:AL1711)+SUMIF(H1705:AL1705,"PN/L",H1711:AL1711)+SUMIF(H1705:AL1705,"TV",H1711:AL1711)+SUMIF(H1705:AL1705,"TVD",H1711:AL1711)+SUMIF(H1705:AL1705,"PDD",H1711:AL1711)+SUMIF(H1705:AL1705,"PH",H1711:AL1711)+SUMIF(H1705:AL1705,"PM",H1711:AL1711)</f>
        <v>0</v>
      </c>
      <c r="BR1705" s="269">
        <f>SUM(H1706:AL1706)-BL1705</f>
        <v>18</v>
      </c>
      <c r="BS1705" s="269">
        <f>SUM(H1707:AL1707)-BM1705</f>
        <v>4.5</v>
      </c>
      <c r="BT1705" s="269">
        <f>SUM(H1708:AL1708)-BN1705</f>
        <v>0</v>
      </c>
      <c r="BU1705" s="269">
        <f>SUM(H1709:AL1709)-BO1705</f>
        <v>0</v>
      </c>
      <c r="BV1705" s="269">
        <f>SUM(H1710:AL1710)-BP1705</f>
        <v>0</v>
      </c>
      <c r="BW1705" s="269">
        <f>SUM(H1711:AL1711)-BQ1705</f>
        <v>0</v>
      </c>
      <c r="BX1705" s="255">
        <f>SUMIF(H1705:AL1705,"PD",H1712:AL1712)+SUMIF(H1705:AL1705,"PN",H1712:AL1712)+SUMIF(H1705:AL1705,"P/DS",H1712:AL1712)+SUMIF(H1705:AL1705,"PN/F",H1712:AL1712)+SUMIF(H1705:AL1705,"PN/L",H1712:AL1712)</f>
        <v>0</v>
      </c>
      <c r="BY1705" s="255">
        <f>SUM(H1712:AL1712)-BX1705</f>
        <v>1</v>
      </c>
      <c r="BZ1705" s="255">
        <f t="shared" ref="BZ1705" si="629">+SUM(BL1705:BW1712)</f>
        <v>22.5</v>
      </c>
      <c r="CA1705" s="266">
        <f>(COUNTIFS(H1705:AL1705,"PD",H1706:AL1706,"&gt;=2"))*0.5-IF(CN1705="VP",COUNTIFS($H$16:$AL$16,"SAT",H1705:AL1705,"PD",H1706:AL1706,"&gt;=2"))*0.5</f>
        <v>0</v>
      </c>
      <c r="CB1705" s="266">
        <f>(COUNTIFS(H1705:AL1705,"PN",H1707:AL1707,"&gt;=0.5",H1706:AL1706,"&gt;=1.5"))*0.5+COUNTIFS(H1705:AL1705,"PDD",H1707:AL1707,"&gt;=0.5",H1706:AL1706,"&gt;=1.5")*0.5</f>
        <v>0</v>
      </c>
      <c r="CC1705" s="273">
        <f>(COUNTIFS(H1705:AL1705,"TV",H1707:AL1707,"&gt;=10"))*0.5+(COUNTIFS(H1705:AL1705,"PMD",H1707:AL1707,"&gt;=2"))*0.5</f>
        <v>0</v>
      </c>
      <c r="CD1705" s="266">
        <f>(COUNTIFS(H1705:AL1705,"TVD",H1709:AL1709,"&gt;=6.5",H1707:AL1707,"&gt;=3.5"))*0.5</f>
        <v>0</v>
      </c>
      <c r="CE1705" s="266">
        <f>(COUNTIFS(H1705:AL1705,"PD",H1710:AL1710,"&gt;=10"))*0.5</f>
        <v>0</v>
      </c>
      <c r="CF1705" s="266">
        <f>(COUNTIFS(H1705:AL1705,"PDD",H1710:AL1710,"&gt;=3.5",H1711:AL1711,"&gt;=6.5")+COUNTIFS(H1705:AL1705,"PH",H1711:AL1711,"&gt;=0.5",H1710:AL1710,"&gt;=1.5")+COUNTIFS(H1705:AL1705,"PM",H1711:AL1711,"&gt;=0.5",H1710:AL1710,"&gt;=1.5"))*0.5</f>
        <v>0</v>
      </c>
      <c r="CG1705" s="266">
        <f>(COUNTIFS(H1705:AL1705,"DS",H1706:AL1706,"&gt;=2")+COUNTIFS(H1705:AL1705,"AL/DS",H1706:AL1706,"&gt;=2"))*0.5-IF(CN1705="VP",COUNTIFS($H$16:$AL$16,"SAT",H1705:AL1705,"DS",H1706:AL1706,"&gt;=2"))*0.5</f>
        <v>0</v>
      </c>
      <c r="CH1705" s="266">
        <f>(COUNTIFS(H1705:AL1705,"NS",H1707:AL1707,"&gt;=0.5",H1706:AL1706,"&gt;=1.5")+COUNTIFS(H1705:AL1705,"AL/NS",H1707:AL1707,"&gt;=0.5",H1706:AL1706,"&gt;=1.5")+COUNTIFS(H1705:AL1705,"NHD",H1707:AL1707,"&gt;=4.5",H1710:AL1710,"&gt;=2",H1706:AL1706,"&gt;=1.5"))*0.5</f>
        <v>4.5</v>
      </c>
      <c r="CI1705" s="266">
        <f>(COUNTIF(H1707:AL1707,"&gt;=10")+COUNTIFS(H1705:AL1705,"MD",H1707:AL1707,"&gt;=2")-COUNTIFS(H1705:AL1705,"TV",H1707:AL1707,"&gt;=10"))*0.5</f>
        <v>0</v>
      </c>
      <c r="CJ1705" s="266">
        <f>(COUNTIFS(H1705:AL1705,"D",H1709:AL1709,"&gt;=6.5",H1707:AL1707,"&gt;=3.5"))*0.5</f>
        <v>0</v>
      </c>
      <c r="CK1705" s="266">
        <f>(COUNTIF(H1710:AL1710,"&gt;=10")-COUNTIFS(H1705:AL1705,"PD",H1710:AL1710,"&gt;=10"))*0.5</f>
        <v>0</v>
      </c>
      <c r="CL1705" s="265">
        <f>(COUNTIFS(H1705:AL1705,"NHD",H1710:AL1710,"&gt;=3.5",H1711:AL1711,"&gt;=6.5")+COUNTIFS(H1705:AL1705,"BH",H1710:AL1710,"&gt;=1.5",H1711:AL1711,"&gt;=0.5")+COUNTIFS(H1705:AL1705,"BM",H1710:AL1710,"&gt;=1.5",H1711:AL1711,"&gt;=0.5")+COUNTIFS(H1705:AL1705,"D",H1710:AL1710,"&gt;=1.5",H1711:AL1711,"&gt;=0.5"))*0.5</f>
        <v>0</v>
      </c>
      <c r="CM1705" s="272"/>
      <c r="CN1705" s="264" t="s">
        <v>723</v>
      </c>
      <c r="CO1705" s="125">
        <f t="shared" ref="CO1705" si="630">+AM1705+AN1705+AO1705+AP1705+AQ1705+AR1705+AS1705+AU1705+BG1705</f>
        <v>26</v>
      </c>
      <c r="CP1705" s="225">
        <f>+SUM(I1706:I1711)-I1712</f>
        <v>0</v>
      </c>
      <c r="CQ1705" s="225">
        <f>+SUM(J1706:J1711)-J1712</f>
        <v>2.5</v>
      </c>
      <c r="CR1705" s="225">
        <f>+SUM(K1706:K1711)-K1712</f>
        <v>2.5</v>
      </c>
      <c r="CS1705" s="90"/>
      <c r="CT1705" s="90"/>
      <c r="CU1705" s="90"/>
      <c r="CV1705" s="90"/>
      <c r="CW1705" s="90"/>
      <c r="CX1705" s="90"/>
      <c r="CY1705" s="90"/>
      <c r="CZ1705" s="90"/>
      <c r="DA1705" s="90"/>
    </row>
    <row r="1706" spans="1:105" s="70" customFormat="1" ht="15" customHeight="1">
      <c r="A1706" s="228"/>
      <c r="B1706" s="421"/>
      <c r="C1706" s="424"/>
      <c r="D1706" s="237"/>
      <c r="E1706" s="237"/>
      <c r="F1706" s="242" t="s">
        <v>82</v>
      </c>
      <c r="G1706" s="71">
        <v>1.5</v>
      </c>
      <c r="H1706" s="83"/>
      <c r="I1706" s="83"/>
      <c r="J1706" s="83">
        <v>2</v>
      </c>
      <c r="K1706" s="83">
        <v>2</v>
      </c>
      <c r="L1706" s="83">
        <v>2</v>
      </c>
      <c r="M1706" s="83">
        <v>2</v>
      </c>
      <c r="N1706" s="83">
        <v>2</v>
      </c>
      <c r="O1706" s="83"/>
      <c r="P1706" s="83">
        <v>2</v>
      </c>
      <c r="Q1706" s="83">
        <v>2</v>
      </c>
      <c r="R1706" s="83">
        <v>2</v>
      </c>
      <c r="S1706" s="83">
        <v>2</v>
      </c>
      <c r="T1706" s="83"/>
      <c r="U1706" s="83"/>
      <c r="V1706" s="83"/>
      <c r="W1706" s="83"/>
      <c r="X1706" s="83"/>
      <c r="Y1706" s="83"/>
      <c r="Z1706" s="83"/>
      <c r="AA1706" s="83"/>
      <c r="AB1706" s="83"/>
      <c r="AC1706" s="79"/>
      <c r="AD1706" s="79"/>
      <c r="AE1706" s="79"/>
      <c r="AF1706" s="79"/>
      <c r="AG1706" s="79"/>
      <c r="AH1706" s="79"/>
      <c r="AI1706" s="79"/>
      <c r="AJ1706" s="79"/>
      <c r="AK1706" s="79"/>
      <c r="AL1706" s="79"/>
      <c r="AM1706" s="240"/>
      <c r="AN1706" s="240"/>
      <c r="AO1706" s="240"/>
      <c r="AP1706" s="240"/>
      <c r="AQ1706" s="240"/>
      <c r="AR1706" s="240"/>
      <c r="AS1706" s="240"/>
      <c r="AT1706" s="256"/>
      <c r="AU1706" s="256"/>
      <c r="AV1706" s="259"/>
      <c r="AW1706" s="259"/>
      <c r="AX1706" s="256"/>
      <c r="AY1706" s="256"/>
      <c r="AZ1706" s="256"/>
      <c r="BA1706" s="256"/>
      <c r="BB1706" s="256"/>
      <c r="BC1706" s="256"/>
      <c r="BD1706" s="256"/>
      <c r="BE1706" s="256"/>
      <c r="BF1706" s="256"/>
      <c r="BG1706" s="256"/>
      <c r="BH1706" s="256"/>
      <c r="BI1706" s="256"/>
      <c r="BJ1706" s="256"/>
      <c r="BK1706" s="256"/>
      <c r="BL1706" s="262"/>
      <c r="BM1706" s="262"/>
      <c r="BN1706" s="262"/>
      <c r="BO1706" s="262"/>
      <c r="BP1706" s="262"/>
      <c r="BQ1706" s="262"/>
      <c r="BR1706" s="270"/>
      <c r="BS1706" s="270"/>
      <c r="BT1706" s="270"/>
      <c r="BU1706" s="270"/>
      <c r="BV1706" s="270"/>
      <c r="BW1706" s="270"/>
      <c r="BX1706" s="256"/>
      <c r="BY1706" s="256"/>
      <c r="BZ1706" s="256"/>
      <c r="CA1706" s="267"/>
      <c r="CB1706" s="267"/>
      <c r="CC1706" s="274"/>
      <c r="CD1706" s="267"/>
      <c r="CE1706" s="267"/>
      <c r="CF1706" s="267"/>
      <c r="CG1706" s="267"/>
      <c r="CH1706" s="267"/>
      <c r="CI1706" s="267"/>
      <c r="CJ1706" s="267"/>
      <c r="CK1706" s="267"/>
      <c r="CL1706" s="265"/>
      <c r="CM1706" s="272"/>
      <c r="CN1706" s="264"/>
      <c r="CO1706" s="125"/>
      <c r="CP1706" s="226"/>
      <c r="CQ1706" s="226"/>
      <c r="CR1706" s="226"/>
      <c r="CS1706" s="90"/>
      <c r="CT1706" s="90"/>
      <c r="CU1706" s="90"/>
      <c r="CV1706" s="90"/>
      <c r="CW1706" s="90"/>
      <c r="CX1706" s="90"/>
      <c r="CY1706" s="90"/>
      <c r="CZ1706" s="90"/>
      <c r="DA1706" s="90"/>
    </row>
    <row r="1707" spans="1:105" s="70" customFormat="1" ht="15" customHeight="1">
      <c r="A1707" s="228"/>
      <c r="B1707" s="421"/>
      <c r="C1707" s="424"/>
      <c r="D1707" s="237"/>
      <c r="E1707" s="237"/>
      <c r="F1707" s="243"/>
      <c r="G1707" s="72">
        <v>2</v>
      </c>
      <c r="H1707" s="84"/>
      <c r="I1707" s="84"/>
      <c r="J1707" s="84">
        <v>0.5</v>
      </c>
      <c r="K1707" s="84">
        <v>0.5</v>
      </c>
      <c r="L1707" s="84">
        <v>0.5</v>
      </c>
      <c r="M1707" s="84">
        <v>0.5</v>
      </c>
      <c r="N1707" s="84">
        <v>0.5</v>
      </c>
      <c r="O1707" s="84"/>
      <c r="P1707" s="84">
        <v>0.5</v>
      </c>
      <c r="Q1707" s="84">
        <v>0.5</v>
      </c>
      <c r="R1707" s="84">
        <v>0.5</v>
      </c>
      <c r="S1707" s="84">
        <v>0.5</v>
      </c>
      <c r="T1707" s="84"/>
      <c r="U1707" s="84"/>
      <c r="V1707" s="84"/>
      <c r="W1707" s="84"/>
      <c r="X1707" s="84"/>
      <c r="Y1707" s="84"/>
      <c r="Z1707" s="84"/>
      <c r="AA1707" s="84"/>
      <c r="AB1707" s="84"/>
      <c r="AC1707" s="80"/>
      <c r="AD1707" s="80"/>
      <c r="AE1707" s="80"/>
      <c r="AF1707" s="80"/>
      <c r="AG1707" s="80"/>
      <c r="AH1707" s="80"/>
      <c r="AI1707" s="80"/>
      <c r="AJ1707" s="80"/>
      <c r="AK1707" s="80"/>
      <c r="AL1707" s="80"/>
      <c r="AM1707" s="240"/>
      <c r="AN1707" s="240"/>
      <c r="AO1707" s="240"/>
      <c r="AP1707" s="240"/>
      <c r="AQ1707" s="240"/>
      <c r="AR1707" s="240"/>
      <c r="AS1707" s="240"/>
      <c r="AT1707" s="256"/>
      <c r="AU1707" s="256"/>
      <c r="AV1707" s="259"/>
      <c r="AW1707" s="259"/>
      <c r="AX1707" s="256"/>
      <c r="AY1707" s="256"/>
      <c r="AZ1707" s="256"/>
      <c r="BA1707" s="256"/>
      <c r="BB1707" s="256"/>
      <c r="BC1707" s="256"/>
      <c r="BD1707" s="256"/>
      <c r="BE1707" s="256"/>
      <c r="BF1707" s="256"/>
      <c r="BG1707" s="256"/>
      <c r="BH1707" s="256"/>
      <c r="BI1707" s="256"/>
      <c r="BJ1707" s="256"/>
      <c r="BK1707" s="256"/>
      <c r="BL1707" s="262"/>
      <c r="BM1707" s="262"/>
      <c r="BN1707" s="262"/>
      <c r="BO1707" s="262"/>
      <c r="BP1707" s="262"/>
      <c r="BQ1707" s="262"/>
      <c r="BR1707" s="270"/>
      <c r="BS1707" s="270"/>
      <c r="BT1707" s="270"/>
      <c r="BU1707" s="270"/>
      <c r="BV1707" s="270"/>
      <c r="BW1707" s="270"/>
      <c r="BX1707" s="256"/>
      <c r="BY1707" s="256"/>
      <c r="BZ1707" s="256"/>
      <c r="CA1707" s="267"/>
      <c r="CB1707" s="267"/>
      <c r="CC1707" s="274"/>
      <c r="CD1707" s="267"/>
      <c r="CE1707" s="267"/>
      <c r="CF1707" s="267"/>
      <c r="CG1707" s="267"/>
      <c r="CH1707" s="267"/>
      <c r="CI1707" s="267"/>
      <c r="CJ1707" s="267"/>
      <c r="CK1707" s="267"/>
      <c r="CL1707" s="265"/>
      <c r="CM1707" s="272"/>
      <c r="CN1707" s="264"/>
      <c r="CO1707" s="125"/>
      <c r="CP1707" s="226"/>
      <c r="CQ1707" s="226"/>
      <c r="CR1707" s="226"/>
      <c r="CS1707" s="90"/>
      <c r="CT1707" s="90"/>
      <c r="CU1707" s="90"/>
      <c r="CV1707" s="90"/>
      <c r="CW1707" s="90"/>
      <c r="CX1707" s="90"/>
      <c r="CY1707" s="90"/>
      <c r="CZ1707" s="90"/>
      <c r="DA1707" s="90"/>
    </row>
    <row r="1708" spans="1:105" s="70" customFormat="1" ht="15" customHeight="1">
      <c r="A1708" s="228"/>
      <c r="B1708" s="421"/>
      <c r="C1708" s="424"/>
      <c r="D1708" s="237"/>
      <c r="E1708" s="237"/>
      <c r="F1708" s="243"/>
      <c r="G1708" s="72">
        <v>2.1</v>
      </c>
      <c r="H1708" s="84"/>
      <c r="I1708" s="84"/>
      <c r="J1708" s="84"/>
      <c r="K1708" s="84"/>
      <c r="L1708" s="84"/>
      <c r="M1708" s="84"/>
      <c r="N1708" s="84"/>
      <c r="O1708" s="84"/>
      <c r="P1708" s="84"/>
      <c r="Q1708" s="84"/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4"/>
      <c r="AC1708" s="80"/>
      <c r="AD1708" s="80"/>
      <c r="AE1708" s="80"/>
      <c r="AF1708" s="80"/>
      <c r="AG1708" s="80"/>
      <c r="AH1708" s="80"/>
      <c r="AI1708" s="80"/>
      <c r="AJ1708" s="80"/>
      <c r="AK1708" s="80"/>
      <c r="AL1708" s="80"/>
      <c r="AM1708" s="240"/>
      <c r="AN1708" s="240"/>
      <c r="AO1708" s="240"/>
      <c r="AP1708" s="240"/>
      <c r="AQ1708" s="240"/>
      <c r="AR1708" s="240"/>
      <c r="AS1708" s="240"/>
      <c r="AT1708" s="256"/>
      <c r="AU1708" s="256"/>
      <c r="AV1708" s="259"/>
      <c r="AW1708" s="259"/>
      <c r="AX1708" s="256"/>
      <c r="AY1708" s="256"/>
      <c r="AZ1708" s="256"/>
      <c r="BA1708" s="256"/>
      <c r="BB1708" s="256"/>
      <c r="BC1708" s="256"/>
      <c r="BD1708" s="256"/>
      <c r="BE1708" s="256"/>
      <c r="BF1708" s="256"/>
      <c r="BG1708" s="256"/>
      <c r="BH1708" s="256"/>
      <c r="BI1708" s="256"/>
      <c r="BJ1708" s="256"/>
      <c r="BK1708" s="256"/>
      <c r="BL1708" s="262"/>
      <c r="BM1708" s="262"/>
      <c r="BN1708" s="262"/>
      <c r="BO1708" s="262"/>
      <c r="BP1708" s="262"/>
      <c r="BQ1708" s="262"/>
      <c r="BR1708" s="270"/>
      <c r="BS1708" s="270"/>
      <c r="BT1708" s="270"/>
      <c r="BU1708" s="270"/>
      <c r="BV1708" s="270"/>
      <c r="BW1708" s="270"/>
      <c r="BX1708" s="256"/>
      <c r="BY1708" s="256"/>
      <c r="BZ1708" s="256"/>
      <c r="CA1708" s="267"/>
      <c r="CB1708" s="267"/>
      <c r="CC1708" s="274"/>
      <c r="CD1708" s="267"/>
      <c r="CE1708" s="267"/>
      <c r="CF1708" s="267"/>
      <c r="CG1708" s="267"/>
      <c r="CH1708" s="267"/>
      <c r="CI1708" s="267"/>
      <c r="CJ1708" s="267"/>
      <c r="CK1708" s="267"/>
      <c r="CL1708" s="265"/>
      <c r="CM1708" s="272"/>
      <c r="CN1708" s="264"/>
      <c r="CO1708" s="125"/>
      <c r="CP1708" s="226"/>
      <c r="CQ1708" s="226"/>
      <c r="CR1708" s="226"/>
      <c r="CS1708" s="90"/>
      <c r="CT1708" s="90"/>
      <c r="CU1708" s="90"/>
      <c r="CV1708" s="90"/>
      <c r="CW1708" s="90"/>
      <c r="CX1708" s="90"/>
      <c r="CY1708" s="90"/>
      <c r="CZ1708" s="90"/>
      <c r="DA1708" s="90"/>
    </row>
    <row r="1709" spans="1:105" s="70" customFormat="1" ht="15" customHeight="1">
      <c r="A1709" s="228"/>
      <c r="B1709" s="421"/>
      <c r="C1709" s="424"/>
      <c r="D1709" s="237"/>
      <c r="E1709" s="237"/>
      <c r="F1709" s="243"/>
      <c r="G1709" s="72">
        <v>2.7</v>
      </c>
      <c r="H1709" s="84"/>
      <c r="I1709" s="84"/>
      <c r="J1709" s="84"/>
      <c r="K1709" s="84"/>
      <c r="L1709" s="84"/>
      <c r="M1709" s="84"/>
      <c r="N1709" s="84"/>
      <c r="O1709" s="84"/>
      <c r="P1709" s="84"/>
      <c r="Q1709" s="84"/>
      <c r="R1709" s="84"/>
      <c r="S1709" s="84"/>
      <c r="T1709" s="84"/>
      <c r="U1709" s="84"/>
      <c r="V1709" s="84"/>
      <c r="W1709" s="84"/>
      <c r="X1709" s="84"/>
      <c r="Y1709" s="84"/>
      <c r="Z1709" s="84"/>
      <c r="AA1709" s="84"/>
      <c r="AB1709" s="84"/>
      <c r="AC1709" s="80"/>
      <c r="AD1709" s="80"/>
      <c r="AE1709" s="80"/>
      <c r="AF1709" s="80"/>
      <c r="AG1709" s="80"/>
      <c r="AH1709" s="80"/>
      <c r="AI1709" s="80"/>
      <c r="AJ1709" s="80"/>
      <c r="AK1709" s="80"/>
      <c r="AL1709" s="80"/>
      <c r="AM1709" s="240"/>
      <c r="AN1709" s="240"/>
      <c r="AO1709" s="240"/>
      <c r="AP1709" s="240"/>
      <c r="AQ1709" s="240"/>
      <c r="AR1709" s="240"/>
      <c r="AS1709" s="240"/>
      <c r="AT1709" s="256"/>
      <c r="AU1709" s="256"/>
      <c r="AV1709" s="259"/>
      <c r="AW1709" s="259"/>
      <c r="AX1709" s="256"/>
      <c r="AY1709" s="256"/>
      <c r="AZ1709" s="256"/>
      <c r="BA1709" s="256"/>
      <c r="BB1709" s="256"/>
      <c r="BC1709" s="256"/>
      <c r="BD1709" s="256"/>
      <c r="BE1709" s="256"/>
      <c r="BF1709" s="256"/>
      <c r="BG1709" s="256"/>
      <c r="BH1709" s="256"/>
      <c r="BI1709" s="256"/>
      <c r="BJ1709" s="256"/>
      <c r="BK1709" s="256"/>
      <c r="BL1709" s="262"/>
      <c r="BM1709" s="262"/>
      <c r="BN1709" s="262"/>
      <c r="BO1709" s="262"/>
      <c r="BP1709" s="262"/>
      <c r="BQ1709" s="262"/>
      <c r="BR1709" s="270"/>
      <c r="BS1709" s="270"/>
      <c r="BT1709" s="270"/>
      <c r="BU1709" s="270"/>
      <c r="BV1709" s="270"/>
      <c r="BW1709" s="270"/>
      <c r="BX1709" s="256"/>
      <c r="BY1709" s="256"/>
      <c r="BZ1709" s="256"/>
      <c r="CA1709" s="267"/>
      <c r="CB1709" s="267"/>
      <c r="CC1709" s="274"/>
      <c r="CD1709" s="267"/>
      <c r="CE1709" s="267"/>
      <c r="CF1709" s="267"/>
      <c r="CG1709" s="267"/>
      <c r="CH1709" s="267"/>
      <c r="CI1709" s="267"/>
      <c r="CJ1709" s="267"/>
      <c r="CK1709" s="267"/>
      <c r="CL1709" s="265"/>
      <c r="CM1709" s="272"/>
      <c r="CN1709" s="264"/>
      <c r="CO1709" s="125"/>
      <c r="CP1709" s="226"/>
      <c r="CQ1709" s="226"/>
      <c r="CR1709" s="226"/>
      <c r="CS1709" s="90"/>
      <c r="CT1709" s="90"/>
      <c r="CU1709" s="90"/>
      <c r="CV1709" s="90"/>
      <c r="CW1709" s="90"/>
      <c r="CX1709" s="90"/>
      <c r="CY1709" s="90"/>
      <c r="CZ1709" s="90"/>
      <c r="DA1709" s="90"/>
    </row>
    <row r="1710" spans="1:105" s="70" customFormat="1" ht="15" customHeight="1">
      <c r="A1710" s="228"/>
      <c r="B1710" s="421"/>
      <c r="C1710" s="424"/>
      <c r="D1710" s="237"/>
      <c r="E1710" s="237"/>
      <c r="F1710" s="243"/>
      <c r="G1710" s="72">
        <v>3</v>
      </c>
      <c r="H1710" s="84"/>
      <c r="I1710" s="84"/>
      <c r="J1710" s="84"/>
      <c r="K1710" s="84"/>
      <c r="L1710" s="84"/>
      <c r="M1710" s="84"/>
      <c r="N1710" s="84"/>
      <c r="O1710" s="84"/>
      <c r="P1710" s="84"/>
      <c r="Q1710" s="84"/>
      <c r="R1710" s="84"/>
      <c r="S1710" s="84"/>
      <c r="T1710" s="84"/>
      <c r="U1710" s="84"/>
      <c r="V1710" s="84"/>
      <c r="W1710" s="84"/>
      <c r="X1710" s="84"/>
      <c r="Y1710" s="84"/>
      <c r="Z1710" s="84"/>
      <c r="AA1710" s="84"/>
      <c r="AB1710" s="84"/>
      <c r="AC1710" s="80"/>
      <c r="AD1710" s="80"/>
      <c r="AE1710" s="80"/>
      <c r="AF1710" s="80"/>
      <c r="AG1710" s="80"/>
      <c r="AH1710" s="80"/>
      <c r="AI1710" s="80"/>
      <c r="AJ1710" s="80"/>
      <c r="AK1710" s="80"/>
      <c r="AL1710" s="80"/>
      <c r="AM1710" s="240"/>
      <c r="AN1710" s="240"/>
      <c r="AO1710" s="240"/>
      <c r="AP1710" s="240"/>
      <c r="AQ1710" s="240"/>
      <c r="AR1710" s="240"/>
      <c r="AS1710" s="240"/>
      <c r="AT1710" s="256"/>
      <c r="AU1710" s="256"/>
      <c r="AV1710" s="259"/>
      <c r="AW1710" s="259"/>
      <c r="AX1710" s="256"/>
      <c r="AY1710" s="256"/>
      <c r="AZ1710" s="256"/>
      <c r="BA1710" s="256"/>
      <c r="BB1710" s="256"/>
      <c r="BC1710" s="256"/>
      <c r="BD1710" s="256"/>
      <c r="BE1710" s="256"/>
      <c r="BF1710" s="256"/>
      <c r="BG1710" s="256"/>
      <c r="BH1710" s="256"/>
      <c r="BI1710" s="256"/>
      <c r="BJ1710" s="256"/>
      <c r="BK1710" s="256"/>
      <c r="BL1710" s="262"/>
      <c r="BM1710" s="262"/>
      <c r="BN1710" s="262"/>
      <c r="BO1710" s="262"/>
      <c r="BP1710" s="262"/>
      <c r="BQ1710" s="262"/>
      <c r="BR1710" s="270"/>
      <c r="BS1710" s="270"/>
      <c r="BT1710" s="270"/>
      <c r="BU1710" s="270"/>
      <c r="BV1710" s="270"/>
      <c r="BW1710" s="270"/>
      <c r="BX1710" s="256"/>
      <c r="BY1710" s="256"/>
      <c r="BZ1710" s="256"/>
      <c r="CA1710" s="267"/>
      <c r="CB1710" s="267"/>
      <c r="CC1710" s="274"/>
      <c r="CD1710" s="267"/>
      <c r="CE1710" s="267"/>
      <c r="CF1710" s="267"/>
      <c r="CG1710" s="267"/>
      <c r="CH1710" s="267"/>
      <c r="CI1710" s="267"/>
      <c r="CJ1710" s="267"/>
      <c r="CK1710" s="267"/>
      <c r="CL1710" s="265"/>
      <c r="CM1710" s="272"/>
      <c r="CN1710" s="264"/>
      <c r="CO1710" s="125"/>
      <c r="CP1710" s="226"/>
      <c r="CQ1710" s="226"/>
      <c r="CR1710" s="226"/>
      <c r="CS1710" s="90"/>
      <c r="CT1710" s="90"/>
      <c r="CU1710" s="90"/>
      <c r="CV1710" s="90"/>
      <c r="CW1710" s="90"/>
      <c r="CX1710" s="90"/>
      <c r="CY1710" s="90"/>
      <c r="CZ1710" s="90"/>
      <c r="DA1710" s="90"/>
    </row>
    <row r="1711" spans="1:105" s="70" customFormat="1" ht="15" customHeight="1">
      <c r="A1711" s="228"/>
      <c r="B1711" s="421"/>
      <c r="C1711" s="424"/>
      <c r="D1711" s="237"/>
      <c r="E1711" s="237"/>
      <c r="F1711" s="244"/>
      <c r="G1711" s="73">
        <v>3.9</v>
      </c>
      <c r="H1711" s="85"/>
      <c r="I1711" s="85"/>
      <c r="J1711" s="85"/>
      <c r="K1711" s="85"/>
      <c r="L1711" s="85"/>
      <c r="M1711" s="85"/>
      <c r="N1711" s="85"/>
      <c r="O1711" s="85"/>
      <c r="P1711" s="85"/>
      <c r="Q1711" s="85"/>
      <c r="R1711" s="85"/>
      <c r="S1711" s="85"/>
      <c r="T1711" s="85"/>
      <c r="U1711" s="85"/>
      <c r="V1711" s="85"/>
      <c r="W1711" s="85"/>
      <c r="X1711" s="85"/>
      <c r="Y1711" s="85"/>
      <c r="Z1711" s="85"/>
      <c r="AA1711" s="85"/>
      <c r="AB1711" s="85"/>
      <c r="AC1711" s="81"/>
      <c r="AD1711" s="81"/>
      <c r="AE1711" s="81"/>
      <c r="AF1711" s="81"/>
      <c r="AG1711" s="81"/>
      <c r="AH1711" s="81"/>
      <c r="AI1711" s="81"/>
      <c r="AJ1711" s="81"/>
      <c r="AK1711" s="81"/>
      <c r="AL1711" s="81"/>
      <c r="AM1711" s="240"/>
      <c r="AN1711" s="240"/>
      <c r="AO1711" s="240"/>
      <c r="AP1711" s="240"/>
      <c r="AQ1711" s="240"/>
      <c r="AR1711" s="240"/>
      <c r="AS1711" s="240"/>
      <c r="AT1711" s="256"/>
      <c r="AU1711" s="256"/>
      <c r="AV1711" s="259"/>
      <c r="AW1711" s="259"/>
      <c r="AX1711" s="256"/>
      <c r="AY1711" s="256"/>
      <c r="AZ1711" s="256"/>
      <c r="BA1711" s="256"/>
      <c r="BB1711" s="256"/>
      <c r="BC1711" s="256"/>
      <c r="BD1711" s="256"/>
      <c r="BE1711" s="256"/>
      <c r="BF1711" s="256"/>
      <c r="BG1711" s="256"/>
      <c r="BH1711" s="256"/>
      <c r="BI1711" s="256"/>
      <c r="BJ1711" s="256"/>
      <c r="BK1711" s="256"/>
      <c r="BL1711" s="262"/>
      <c r="BM1711" s="262"/>
      <c r="BN1711" s="262"/>
      <c r="BO1711" s="262"/>
      <c r="BP1711" s="262"/>
      <c r="BQ1711" s="262"/>
      <c r="BR1711" s="270"/>
      <c r="BS1711" s="270"/>
      <c r="BT1711" s="270"/>
      <c r="BU1711" s="270"/>
      <c r="BV1711" s="270"/>
      <c r="BW1711" s="270"/>
      <c r="BX1711" s="256"/>
      <c r="BY1711" s="256"/>
      <c r="BZ1711" s="256"/>
      <c r="CA1711" s="267"/>
      <c r="CB1711" s="267"/>
      <c r="CC1711" s="274"/>
      <c r="CD1711" s="267"/>
      <c r="CE1711" s="267"/>
      <c r="CF1711" s="267"/>
      <c r="CG1711" s="267"/>
      <c r="CH1711" s="267"/>
      <c r="CI1711" s="267"/>
      <c r="CJ1711" s="267"/>
      <c r="CK1711" s="267"/>
      <c r="CL1711" s="265"/>
      <c r="CM1711" s="272"/>
      <c r="CN1711" s="264"/>
      <c r="CO1711" s="125"/>
      <c r="CP1711" s="226"/>
      <c r="CQ1711" s="226"/>
      <c r="CR1711" s="226"/>
      <c r="CS1711" s="90"/>
      <c r="CT1711" s="90"/>
      <c r="CU1711" s="90"/>
      <c r="CV1711" s="90"/>
      <c r="CW1711" s="90"/>
      <c r="CX1711" s="90"/>
      <c r="CY1711" s="90"/>
      <c r="CZ1711" s="90"/>
      <c r="DA1711" s="90"/>
    </row>
    <row r="1712" spans="1:105" s="70" customFormat="1" ht="15" customHeight="1">
      <c r="A1712" s="229"/>
      <c r="B1712" s="422"/>
      <c r="C1712" s="425"/>
      <c r="D1712" s="238"/>
      <c r="E1712" s="238"/>
      <c r="F1712" s="245" t="s">
        <v>83</v>
      </c>
      <c r="G1712" s="246"/>
      <c r="H1712" s="82"/>
      <c r="I1712" s="82"/>
      <c r="J1712" s="82"/>
      <c r="K1712" s="82"/>
      <c r="L1712" s="82">
        <v>1</v>
      </c>
      <c r="M1712" s="82"/>
      <c r="N1712" s="82"/>
      <c r="O1712" s="82"/>
      <c r="P1712" s="82"/>
      <c r="Q1712" s="82"/>
      <c r="R1712" s="82"/>
      <c r="S1712" s="82"/>
      <c r="T1712" s="82"/>
      <c r="U1712" s="82"/>
      <c r="V1712" s="82"/>
      <c r="W1712" s="82"/>
      <c r="X1712" s="82"/>
      <c r="Y1712" s="82"/>
      <c r="Z1712" s="82"/>
      <c r="AA1712" s="82"/>
      <c r="AB1712" s="82"/>
      <c r="AC1712" s="35"/>
      <c r="AD1712" s="35"/>
      <c r="AE1712" s="35"/>
      <c r="AF1712" s="35"/>
      <c r="AG1712" s="35"/>
      <c r="AH1712" s="35"/>
      <c r="AI1712" s="35"/>
      <c r="AJ1712" s="35"/>
      <c r="AK1712" s="35"/>
      <c r="AL1712" s="35"/>
      <c r="AM1712" s="241"/>
      <c r="AN1712" s="241"/>
      <c r="AO1712" s="241"/>
      <c r="AP1712" s="241"/>
      <c r="AQ1712" s="241"/>
      <c r="AR1712" s="241"/>
      <c r="AS1712" s="241"/>
      <c r="AT1712" s="257"/>
      <c r="AU1712" s="257"/>
      <c r="AV1712" s="260"/>
      <c r="AW1712" s="260"/>
      <c r="AX1712" s="257"/>
      <c r="AY1712" s="257"/>
      <c r="AZ1712" s="257"/>
      <c r="BA1712" s="257"/>
      <c r="BB1712" s="257"/>
      <c r="BC1712" s="257"/>
      <c r="BD1712" s="257"/>
      <c r="BE1712" s="257"/>
      <c r="BF1712" s="257"/>
      <c r="BG1712" s="257"/>
      <c r="BH1712" s="257"/>
      <c r="BI1712" s="257"/>
      <c r="BJ1712" s="257"/>
      <c r="BK1712" s="257"/>
      <c r="BL1712" s="263"/>
      <c r="BM1712" s="263"/>
      <c r="BN1712" s="263"/>
      <c r="BO1712" s="263"/>
      <c r="BP1712" s="263"/>
      <c r="BQ1712" s="263"/>
      <c r="BR1712" s="271"/>
      <c r="BS1712" s="271"/>
      <c r="BT1712" s="271"/>
      <c r="BU1712" s="271"/>
      <c r="BV1712" s="271"/>
      <c r="BW1712" s="271"/>
      <c r="BX1712" s="257"/>
      <c r="BY1712" s="257"/>
      <c r="BZ1712" s="257"/>
      <c r="CA1712" s="268"/>
      <c r="CB1712" s="268"/>
      <c r="CC1712" s="275"/>
      <c r="CD1712" s="268"/>
      <c r="CE1712" s="268"/>
      <c r="CF1712" s="268"/>
      <c r="CG1712" s="268"/>
      <c r="CH1712" s="268"/>
      <c r="CI1712" s="268"/>
      <c r="CJ1712" s="268"/>
      <c r="CK1712" s="268"/>
      <c r="CL1712" s="265"/>
      <c r="CM1712" s="272"/>
      <c r="CN1712" s="264"/>
      <c r="CO1712" s="125"/>
      <c r="CP1712" s="226"/>
      <c r="CQ1712" s="226"/>
      <c r="CR1712" s="226"/>
      <c r="CS1712" s="90"/>
      <c r="CT1712" s="90"/>
      <c r="CU1712" s="90"/>
      <c r="CV1712" s="90"/>
      <c r="CW1712" s="90"/>
      <c r="CX1712" s="90"/>
      <c r="CY1712" s="90"/>
      <c r="CZ1712" s="90"/>
      <c r="DA1712" s="90"/>
    </row>
    <row r="1713" spans="1:105" s="70" customFormat="1" ht="15" customHeight="1">
      <c r="A1713" s="227">
        <f t="shared" si="628"/>
        <v>212</v>
      </c>
      <c r="B1713" s="606" t="s">
        <v>652</v>
      </c>
      <c r="C1713" s="306" t="s">
        <v>654</v>
      </c>
      <c r="D1713" s="236">
        <v>43961</v>
      </c>
      <c r="E1713" s="236" t="s">
        <v>1283</v>
      </c>
      <c r="F1713" s="253" t="s">
        <v>80</v>
      </c>
      <c r="G1713" s="254"/>
      <c r="H1713" s="82" t="s">
        <v>69</v>
      </c>
      <c r="I1713" s="82"/>
      <c r="J1713" s="82" t="s">
        <v>67</v>
      </c>
      <c r="K1713" s="82" t="s">
        <v>61</v>
      </c>
      <c r="L1713" s="82" t="s">
        <v>61</v>
      </c>
      <c r="M1713" s="82" t="s">
        <v>61</v>
      </c>
      <c r="N1713" s="82" t="s">
        <v>61</v>
      </c>
      <c r="O1713" s="82"/>
      <c r="P1713" s="82" t="s">
        <v>61</v>
      </c>
      <c r="Q1713" s="82" t="s">
        <v>61</v>
      </c>
      <c r="R1713" s="82" t="s">
        <v>61</v>
      </c>
      <c r="S1713" s="82" t="s">
        <v>61</v>
      </c>
      <c r="T1713" s="82" t="s">
        <v>61</v>
      </c>
      <c r="U1713" s="82" t="s">
        <v>61</v>
      </c>
      <c r="V1713" s="82"/>
      <c r="W1713" s="82" t="s">
        <v>60</v>
      </c>
      <c r="X1713" s="82" t="s">
        <v>60</v>
      </c>
      <c r="Y1713" s="82" t="s">
        <v>60</v>
      </c>
      <c r="Z1713" s="82" t="s">
        <v>60</v>
      </c>
      <c r="AA1713" s="82" t="s">
        <v>60</v>
      </c>
      <c r="AB1713" s="82" t="s">
        <v>60</v>
      </c>
      <c r="AC1713" s="82"/>
      <c r="AD1713" s="82" t="s">
        <v>60</v>
      </c>
      <c r="AE1713" s="82" t="s">
        <v>60</v>
      </c>
      <c r="AF1713" s="82" t="s">
        <v>60</v>
      </c>
      <c r="AG1713" s="82" t="s">
        <v>60</v>
      </c>
      <c r="AH1713" s="82" t="s">
        <v>60</v>
      </c>
      <c r="AI1713" s="82" t="s">
        <v>1471</v>
      </c>
      <c r="AJ1713" s="82"/>
      <c r="AK1713" s="82" t="s">
        <v>61</v>
      </c>
      <c r="AL1713" s="82" t="s">
        <v>61</v>
      </c>
      <c r="AM1713" s="239">
        <f>COUNTIF(H1713:AL1713,"PH")+COUNTIF(H1713:AL1713,"PH/L")+COUNTIF(H1713:AL1713,"PM")</f>
        <v>0</v>
      </c>
      <c r="AN1713" s="239">
        <f>COUNTIF(H1713:AL1713,"PD")+COUNTIF(H1713:AL1713,"PDD")+COUNTIF(H1713:AL1713,"P/DS")/2+COUNTIF(H1713:AL1713,"PMD")</f>
        <v>0</v>
      </c>
      <c r="AO1713" s="239">
        <f>COUNTIF(H1713:AL1713,"PN")+COUNTIF(H1713:AL1713,"P/NS")/2+COUNTIF(H1713:AL1713,"PH")+COUNTIF(H1713:AL1713,"PH/F")/2+COUNTIF(H1713:AL1713,"PH/L")/2+COUNTIF(H1713:AL1713,"PM")</f>
        <v>0</v>
      </c>
      <c r="AP1713" s="239">
        <f>COUNTIF(H1713:AL1713,"BH")+COUNTIF(H1713:AL1713,"AL/BL")+COUNTIF(H1713:AL1713,"UL/BL")+COUNTIF(H1713:AL1713,"BM")</f>
        <v>0</v>
      </c>
      <c r="AQ1713" s="239">
        <f>COUNTIF(H1713:AL1713,"DS")+COUNTIF(H1713:AL1713,"AL/DS")/2+COUNTIF(H1713:AL1713,"UL/DS")/2+COUNTIF(H1713:AL1713,"CT")+COUNTIF(H1713:AL1713,"MD")</f>
        <v>11.5</v>
      </c>
      <c r="AR1713" s="239">
        <f>COUNTIF(H1713:AL1713,"NS")+COUNTIF(H1713:AL1713,"AL/NS")/2+COUNTIF(H1713:AL1713,"UL/NS")/2+COUNTIF(H1713:AL1713,"BH")+COUNTIF(H1713:AL1713,"AL/BF")/2+COUNTIF(H1713:AL1713,"AL/BL")/2+COUNTIF(H1713:AL1713,"UL/BL")/2+COUNTIF(H1713:AL1713,"UL/BF")/2+COUNTIF(H1713:AL1713,"BM")</f>
        <v>12</v>
      </c>
      <c r="AS1713" s="239">
        <f>COUNTIF(H1713:AL1713,"AL")+COUNTIF(H1713:AL1713,"AL/DS")/2+COUNTIF(H1713:AL1713,"AL/NS")/2+COUNTIF(H1713:AL1713,"NH")+COUNTIF(H1713:AL1713,"SL")+COUNTIF(H1713:AL1713,"NHD")+COUNTIF(H1713:AL1713,"B")+COUNTIF(H1713:AL1713,"HL")+COUNTIF(H1713:AL1713,"AL/BF")/2+COUNTIF(H1713:AL1713,"AL/BL")/2</f>
        <v>2</v>
      </c>
      <c r="AT1713" s="255">
        <f>COUNTIF(H1713:AL1713,"PD")+COUNTIF(H1713:AL1713,"PN")+COUNTIF(H1713:AL1713,"P/DS")/2+COUNTIF(H1713:AL1713,"P/NS")/2+COUNTIF(H1713:AL1713,"DS")+COUNTIF(H1713:AL1713,"NS")+COUNTIF(H1713:AL1713,"AL")+COUNTIF(H1713:AL1713,"AL/DS")+COUNTIF(H1713:AL1713,"AL/NS")+COUNTIF(H1713:AL1713,"NH")+COUNTIF(H1713:AL1713,"SL")+COUNTIF(H1713:AL1713,"UL/DS")/2+COUNTIF(H1713:AL1713,"UL/NS")/2+COUNTIF(H1713:AL1713,"CT")+COUNTIF(H1713:AL1713,"NHD")+COUNTIF(H1713:AL1713,"PDD")+COUNTIF(H1713:AL1713,"B")+COUNTIF(H1713:AL1713,"HL")+COUNTIF(H1713:AL1713,"PH")+COUNTIF(H1713:AL1713,"BH")+COUNTIF(H1713:AL1713,"AL/BF")+COUNTIF(H1713:AL1713,"AL/BL")+COUNTIF(H1713:AL1713,"UL/BF")/2+COUNTIF(H1713:AL1713,"UL/BL")/2+COUNTIF(H1713:AL1713,"PH/F")/2+COUNTIF(H1713:AL1713,"PH/L")/2+COUNTIF(H1713:AL1713,"MD")+COUNTIF(H1713:AL1713,"PMD")+COUNTIF(H1713:AL1713,"PM")+COUNTIF(H1713:AL1713,"BM")</f>
        <v>25.5</v>
      </c>
      <c r="AU1713" s="255">
        <f>COUNTIF(H1713:AL1713,"P/DS")/2+COUNTIF(H1713:AL1713,"P/NS")/2+COUNTIF(H1713:AL1713,"IL")+COUNTIF(H1713:AL1713,"NL")+COUNTIF(H1713:AL1713,"UL")+COUNTIF(H1713:AL1713,"UL/DS")/2+COUNTIF(H1713:AL1713,"UL/NS")/2+COUNTIF(H1713:AL1713,"KT")+COUNTIF(H1713:AL1713,"UL/BF")/2+COUNTIF(H1713:AL1713,"UL/BL")/2+COUNTIF(H1713:AL1713,"PH/F")/2+COUNTIF(H1713:AL1713,"PH/L")/2+COUNTIF(H1713:AL1713,"NB")</f>
        <v>0.5</v>
      </c>
      <c r="AV1713" s="258">
        <f>COUNTIF(H1713:AL1713,"PN")+COUNTIF(H1713:AL1713,"TVD")+COUNTIF(H1713:AL1713,"PH")+COUNTIF(H1713:AL1713,"PM")+COUNTIF(H1713:AL1713,"PDD")-COUNTIFS(H1713:AL1713,"PN",H1720:AL1720,"&gt;=3")-COUNTIFS(H1713:AL1713,"PM",H1720:AL1720,"&gt;=3")</f>
        <v>0</v>
      </c>
      <c r="AW1713" s="258">
        <f>COUNTIF(H1713:AL1713,"NS")+COUNTIF(H1713:AL1713,"D")+COUNTIF(H1713:AL1713,"BH")+COUNTIF(H1713:AL1713,"NHD")+COUNTIF(H1713:AL1713,"BM")-COUNTIFS(H1713:AL1713,"NS",H1720:AL1720,"&gt;=3")-COUNTIFS(H1713:AL1713,"BH",H1720:AL1720,"&gt;=3")-COUNTIFS(H1713:AL1713,"BM",H1720:AL1720,"&gt;=3")</f>
        <v>12</v>
      </c>
      <c r="AX1713" s="255">
        <f>COUNTIF(H1713:AL1713,"AL")+COUNTIF(H1713:AL1713,"AL/DS")/2+COUNTIF(H1713:AL1713,"AL/NS")/2+COUNTIF(H1713:AL1713,"AL/BF")+COUNTIF(H1713:AL1713,"AL/BL")/2</f>
        <v>1</v>
      </c>
      <c r="AY1713" s="255">
        <f>COUNTIF(H1713:AL1713,"SL")</f>
        <v>0</v>
      </c>
      <c r="AZ1713" s="255">
        <f>COUNTIF(H1713:AL1713,"NH")</f>
        <v>1</v>
      </c>
      <c r="BA1713" s="255">
        <f>COUNTIF(H1713:AL1713,"HL")</f>
        <v>0</v>
      </c>
      <c r="BB1713" s="255">
        <f>COUNTIF(G1713:AL1713,"P/DS")/2+COUNTIF(G1713:AL1713,"P/NS")/2+COUNTIF(G1713:AL1713,"UL")+COUNTIF(G1713:AL1713,"UL/DS")/2+COUNTIF(G1713:AL1713,"UL/NS")/2+COUNTIF(G1713:AL1713,"UL/BL")/2+COUNTIF(G1713:AL1713,"UL/BF")/2+COUNTIF(G1713:AL1713,"PH/F")/2+COUNTIF(G1713:AL1713,"PH/L")/2</f>
        <v>0.5</v>
      </c>
      <c r="BC1713" s="255">
        <f>COUNTIF(H1713:AL1713,"NB")</f>
        <v>0</v>
      </c>
      <c r="BD1713" s="255">
        <f>COUNTIF(H1713:AL1713,"NL")</f>
        <v>0</v>
      </c>
      <c r="BE1713" s="255">
        <f>COUNTIF(H1713:AL1713,"IL")</f>
        <v>0</v>
      </c>
      <c r="BF1713" s="255">
        <f>COUNTIF(H1713:AL1713,"KT")</f>
        <v>0</v>
      </c>
      <c r="BG1713" s="255">
        <f>COUNTIF(H1713:AL1713,"L70")</f>
        <v>0</v>
      </c>
      <c r="BH1713" s="255">
        <f>COUNTIF(H1713:AL1713,"MD")</f>
        <v>0</v>
      </c>
      <c r="BI1713" s="255">
        <f>COUNTIF(H1713:AL1713,"PMD")</f>
        <v>0</v>
      </c>
      <c r="BJ1713" s="255">
        <f>COUNTIF(H1713:AL1713,"PM")</f>
        <v>0</v>
      </c>
      <c r="BK1713" s="255">
        <f>COUNTIF(H1713:AL1713,"BM")</f>
        <v>0</v>
      </c>
      <c r="BL1713" s="261">
        <f>SUMIF(H1713:AL1713,"PD",H1714:AL1714)+SUMIF(H1713:AL1713,"PN",H1714:AL1714)+SUMIF(H1713:AL1713,"P/DS",H1714:AL1714)+SUMIF(H1713:AL1713,"PN/F",H1714:AL1714)+SUMIF(H1713:AL1713,"PN/L",H1714:AL1714)+SUMIF(H1713:AL1713,"TV",H1714:AL1714)+SUMIF(H1713:AL1713,"TVD",H1714:AL1714)+SUMIF(H1713:AL1713,"PDD",H1714:AL1714)</f>
        <v>0</v>
      </c>
      <c r="BM1713" s="261">
        <f>SUMIF(H1713:AL1713,"PD",H1715:AL1715)+SUMIF(H1713:AL1713,"PN",H1715:AL1715)+SUMIF(H1713:AL1713,"P/DS",H1715:AL1715)+SUMIF(H1713:AL1713,"PN/F",H1715:AL1715)+SUMIF(H1713:AL1713,"PN/L",H1715:AL1715)+SUMIF(H1713:AL1713,"TV",H1715:AL1715)+SUMIF(H1713:AL1713,"TVD",H1715:AL1715)+SUMIF(H1713:AL1713,"PDD",H1715:AL1715)+SUMIF(H1713:AL1713,"PMD",H1715:AL1715)</f>
        <v>0</v>
      </c>
      <c r="BN1713" s="261">
        <f>SUMIF(H1713:AL1713,"PD",H1716:AL1716)+SUMIF(H1713:AL1713,"PN",H1716:AL1716)+SUMIF(H1713:AL1713,"P/DS",H1716:AL1716)+SUMIF(H1713:AL1713,"PN/F",H1716:AL1716)+SUMIF(H1713:AL1713,"PN/L",H1716:AL1716)+SUMIF(H1713:AL1713,"TV",H1716:AL1716)+SUMIF(H1713:AL1713,"TVD",H1716:AL1716)</f>
        <v>0</v>
      </c>
      <c r="BO1713" s="261">
        <f>SUMIF(H1713:AL1713,"PD",H1717:AL1717)+SUMIF(H1713:AL1713,"PN",H1717:AL1717)+SUMIF(H1713:AL1713,"P/DS",H1717:AL1717)+SUMIF(H1713:AL1713,"PN/F",H1717:AL1717)+SUMIF(H1713:AL1713,"PN/L",H1717:AL1717)+SUMIF(H1713:AL1713,"TV",H1717:AL1717)+SUMIF(H1713:AL1713,"TVD",H1717:AL1717)</f>
        <v>0</v>
      </c>
      <c r="BP1713" s="261">
        <f>SUMIF(H1713:AL1713,"PD",H1718:AL1718)+SUMIF(H1713:AL1713,"PN",H1718:AL1718)+SUMIF(H1713:AL1713,"P/DS",H1718:AL1718)+SUMIF(H1713:AL1713,"PN/F",H1718:AL1718)+SUMIF(H1713:AL1713,"PN/L",H1718:AL1718)+SUMIF(H1713:AL1713,"TV",H1718:AL1718)+SUMIF(H1713:AL1713,"TVD",H1718:AL1718)+SUMIF(H1713:AL1713,"PDD",H1718:AL1718)+SUMIF(H1713:AL1713,"PH",H1718:AL1718)+SUMIF(H1713:AL1713,"PM",H1718:AL1718)</f>
        <v>0</v>
      </c>
      <c r="BQ1713" s="261">
        <f>SUMIF(H1713:AL1713,"PD",H1719:AL1719)+SUMIF(H1713:AL1713,"PN",H1719:AL1719)+SUMIF(H1713:AL1713,"P/DS",H1719:AL1719)+SUMIF(H1713:AL1713,"PN/F",H1719:AL1719)+SUMIF(H1713:AL1713,"PN/L",H1719:AL1719)+SUMIF(H1713:AL1713,"TV",H1719:AL1719)+SUMIF(H1713:AL1713,"TVD",H1719:AL1719)+SUMIF(H1713:AL1713,"PDD",H1719:AL1719)+SUMIF(H1713:AL1713,"PH",H1719:AL1719)+SUMIF(H1713:AL1713,"PM",H1719:AL1719)</f>
        <v>0</v>
      </c>
      <c r="BR1713" s="269">
        <f>SUM(H1714:AL1714)-BL1713</f>
        <v>16</v>
      </c>
      <c r="BS1713" s="269">
        <f>SUM(H1715:AL1715)-BM1713</f>
        <v>4</v>
      </c>
      <c r="BT1713" s="269">
        <f>SUM(H1716:AL1716)-BN1713</f>
        <v>0</v>
      </c>
      <c r="BU1713" s="269">
        <f>SUM(H1717:AL1717)-BO1713</f>
        <v>0</v>
      </c>
      <c r="BV1713" s="269">
        <f>SUM(H1718:AL1718)-BP1713</f>
        <v>0</v>
      </c>
      <c r="BW1713" s="269">
        <f>SUM(H1719:AL1719)-BQ1713</f>
        <v>0</v>
      </c>
      <c r="BX1713" s="255">
        <f>SUMIF(H1713:AL1713,"PD",H1720:AL1720)+SUMIF(H1713:AL1713,"PN",H1720:AL1720)+SUMIF(H1713:AL1713,"P/DS",H1720:AL1720)+SUMIF(H1713:AL1713,"PN/F",H1720:AL1720)+SUMIF(H1713:AL1713,"PN/L",H1720:AL1720)</f>
        <v>0</v>
      </c>
      <c r="BY1713" s="255">
        <f>SUM(H1720:AL1720)-BX1713</f>
        <v>0</v>
      </c>
      <c r="BZ1713" s="255">
        <f t="shared" ref="BZ1713" si="631">+SUM(BL1713:BW1720)</f>
        <v>20</v>
      </c>
      <c r="CA1713" s="266">
        <f>(COUNTIFS(H1713:AL1713,"PD",H1714:AL1714,"&gt;=2"))*0.5-IF(CN1713="VP",COUNTIFS($H$16:$AL$16,"SAT",H1713:AL1713,"PD",H1714:AL1714,"&gt;=2"))*0.5</f>
        <v>0</v>
      </c>
      <c r="CB1713" s="266">
        <f>(COUNTIFS(H1713:AL1713,"PN",H1715:AL1715,"&gt;=0.5",H1714:AL1714,"&gt;=1.5"))*0.5+COUNTIFS(H1713:AL1713,"PDD",H1715:AL1715,"&gt;=0.5",H1714:AL1714,"&gt;=1.5")*0.5</f>
        <v>0</v>
      </c>
      <c r="CC1713" s="273">
        <f>(COUNTIFS(H1713:AL1713,"TV",H1715:AL1715,"&gt;=10"))*0.5+(COUNTIFS(H1713:AL1713,"PMD",H1715:AL1715,"&gt;=2"))*0.5</f>
        <v>0</v>
      </c>
      <c r="CD1713" s="266">
        <f>(COUNTIFS(H1713:AL1713,"TVD",H1717:AL1717,"&gt;=6.5",H1715:AL1715,"&gt;=3.5"))*0.5</f>
        <v>0</v>
      </c>
      <c r="CE1713" s="266">
        <f>(COUNTIFS(H1713:AL1713,"PD",H1718:AL1718,"&gt;=10"))*0.5</f>
        <v>0</v>
      </c>
      <c r="CF1713" s="266">
        <f>(COUNTIFS(H1713:AL1713,"PDD",H1718:AL1718,"&gt;=3.5",H1719:AL1719,"&gt;=6.5")+COUNTIFS(H1713:AL1713,"PH",H1719:AL1719,"&gt;=0.5",H1718:AL1718,"&gt;=1.5")+COUNTIFS(H1713:AL1713,"PM",H1719:AL1719,"&gt;=0.5",H1718:AL1718,"&gt;=1.5"))*0.5</f>
        <v>0</v>
      </c>
      <c r="CG1713" s="266">
        <f>(COUNTIFS(H1713:AL1713,"DS",H1714:AL1714,"&gt;=2")+COUNTIFS(H1713:AL1713,"AL/DS",H1714:AL1714,"&gt;=2"))*0.5-IF(CN1713="VP",COUNTIFS($H$16:$AL$16,"SAT",H1713:AL1713,"DS",H1714:AL1714,"&gt;=2"))*0.5</f>
        <v>0</v>
      </c>
      <c r="CH1713" s="266">
        <f>(COUNTIFS(H1713:AL1713,"NS",H1715:AL1715,"&gt;=0.5",H1714:AL1714,"&gt;=1.5")+COUNTIFS(H1713:AL1713,"AL/NS",H1715:AL1715,"&gt;=0.5",H1714:AL1714,"&gt;=1.5")+COUNTIFS(H1713:AL1713,"NHD",H1715:AL1715,"&gt;=4.5",H1718:AL1718,"&gt;=2",H1714:AL1714,"&gt;=1.5"))*0.5</f>
        <v>4</v>
      </c>
      <c r="CI1713" s="266">
        <f>(COUNTIF(H1715:AL1715,"&gt;=10")+COUNTIFS(H1713:AL1713,"MD",H1715:AL1715,"&gt;=2")-COUNTIFS(H1713:AL1713,"TV",H1715:AL1715,"&gt;=10"))*0.5</f>
        <v>0</v>
      </c>
      <c r="CJ1713" s="266">
        <f>(COUNTIFS(H1713:AL1713,"D",H1717:AL1717,"&gt;=6.5",H1715:AL1715,"&gt;=3.5"))*0.5</f>
        <v>0</v>
      </c>
      <c r="CK1713" s="266">
        <f>(COUNTIF(H1718:AL1718,"&gt;=10")-COUNTIFS(H1713:AL1713,"PD",H1718:AL1718,"&gt;=10"))*0.5</f>
        <v>0</v>
      </c>
      <c r="CL1713" s="265">
        <f>(COUNTIFS(H1713:AL1713,"NHD",H1718:AL1718,"&gt;=3.5",H1719:AL1719,"&gt;=6.5")+COUNTIFS(H1713:AL1713,"BH",H1718:AL1718,"&gt;=1.5",H1719:AL1719,"&gt;=0.5")+COUNTIFS(H1713:AL1713,"BM",H1718:AL1718,"&gt;=1.5",H1719:AL1719,"&gt;=0.5")+COUNTIFS(H1713:AL1713,"D",H1718:AL1718,"&gt;=1.5",H1719:AL1719,"&gt;=0.5"))*0.5</f>
        <v>0</v>
      </c>
      <c r="CM1713" s="272"/>
      <c r="CN1713" s="264" t="s">
        <v>723</v>
      </c>
      <c r="CO1713" s="125">
        <f t="shared" ref="CO1713" si="632">+AM1713+AN1713+AO1713+AP1713+AQ1713+AR1713+AS1713+AU1713+BG1713</f>
        <v>26</v>
      </c>
      <c r="CP1713" s="225">
        <f>+SUM(I1714:I1719)-I1720</f>
        <v>0</v>
      </c>
      <c r="CQ1713" s="225">
        <f>+SUM(J1714:J1719)-J1720</f>
        <v>0</v>
      </c>
      <c r="CR1713" s="225">
        <f>+SUM(K1714:K1719)-K1720</f>
        <v>2.5</v>
      </c>
      <c r="CS1713" s="90"/>
      <c r="CT1713" s="90"/>
      <c r="CU1713" s="90"/>
      <c r="CV1713" s="90"/>
      <c r="CW1713" s="90"/>
      <c r="CX1713" s="90"/>
      <c r="CY1713" s="90"/>
      <c r="CZ1713" s="90"/>
      <c r="DA1713" s="90"/>
    </row>
    <row r="1714" spans="1:105" s="70" customFormat="1" ht="15" customHeight="1">
      <c r="A1714" s="228"/>
      <c r="B1714" s="607"/>
      <c r="C1714" s="306"/>
      <c r="D1714" s="237"/>
      <c r="E1714" s="237"/>
      <c r="F1714" s="242" t="s">
        <v>82</v>
      </c>
      <c r="G1714" s="71">
        <v>1.5</v>
      </c>
      <c r="H1714" s="83"/>
      <c r="I1714" s="83"/>
      <c r="J1714" s="83"/>
      <c r="K1714" s="83">
        <v>2</v>
      </c>
      <c r="L1714" s="83">
        <v>2</v>
      </c>
      <c r="M1714" s="83">
        <v>2</v>
      </c>
      <c r="N1714" s="83">
        <v>2</v>
      </c>
      <c r="O1714" s="83"/>
      <c r="P1714" s="83">
        <v>2</v>
      </c>
      <c r="Q1714" s="83">
        <v>2</v>
      </c>
      <c r="R1714" s="83">
        <v>2</v>
      </c>
      <c r="S1714" s="83">
        <v>2</v>
      </c>
      <c r="T1714" s="83"/>
      <c r="U1714" s="83"/>
      <c r="V1714" s="83"/>
      <c r="W1714" s="83"/>
      <c r="X1714" s="83"/>
      <c r="Y1714" s="83"/>
      <c r="Z1714" s="83"/>
      <c r="AA1714" s="83"/>
      <c r="AB1714" s="83"/>
      <c r="AC1714" s="79"/>
      <c r="AD1714" s="79"/>
      <c r="AE1714" s="79"/>
      <c r="AF1714" s="79"/>
      <c r="AG1714" s="79"/>
      <c r="AH1714" s="79"/>
      <c r="AI1714" s="79"/>
      <c r="AJ1714" s="79"/>
      <c r="AK1714" s="79"/>
      <c r="AL1714" s="79"/>
      <c r="AM1714" s="240"/>
      <c r="AN1714" s="240"/>
      <c r="AO1714" s="240"/>
      <c r="AP1714" s="240"/>
      <c r="AQ1714" s="240"/>
      <c r="AR1714" s="240"/>
      <c r="AS1714" s="240"/>
      <c r="AT1714" s="256"/>
      <c r="AU1714" s="256"/>
      <c r="AV1714" s="259"/>
      <c r="AW1714" s="259"/>
      <c r="AX1714" s="256"/>
      <c r="AY1714" s="256"/>
      <c r="AZ1714" s="256"/>
      <c r="BA1714" s="256"/>
      <c r="BB1714" s="256"/>
      <c r="BC1714" s="256"/>
      <c r="BD1714" s="256"/>
      <c r="BE1714" s="256"/>
      <c r="BF1714" s="256"/>
      <c r="BG1714" s="256"/>
      <c r="BH1714" s="256"/>
      <c r="BI1714" s="256"/>
      <c r="BJ1714" s="256"/>
      <c r="BK1714" s="256"/>
      <c r="BL1714" s="262"/>
      <c r="BM1714" s="262"/>
      <c r="BN1714" s="262"/>
      <c r="BO1714" s="262"/>
      <c r="BP1714" s="262"/>
      <c r="BQ1714" s="262"/>
      <c r="BR1714" s="270"/>
      <c r="BS1714" s="270"/>
      <c r="BT1714" s="270"/>
      <c r="BU1714" s="270"/>
      <c r="BV1714" s="270"/>
      <c r="BW1714" s="270"/>
      <c r="BX1714" s="256"/>
      <c r="BY1714" s="256"/>
      <c r="BZ1714" s="256"/>
      <c r="CA1714" s="267"/>
      <c r="CB1714" s="267"/>
      <c r="CC1714" s="274"/>
      <c r="CD1714" s="267"/>
      <c r="CE1714" s="267"/>
      <c r="CF1714" s="267"/>
      <c r="CG1714" s="267"/>
      <c r="CH1714" s="267"/>
      <c r="CI1714" s="267"/>
      <c r="CJ1714" s="267"/>
      <c r="CK1714" s="267"/>
      <c r="CL1714" s="265"/>
      <c r="CM1714" s="272"/>
      <c r="CN1714" s="264"/>
      <c r="CO1714" s="125"/>
      <c r="CP1714" s="226"/>
      <c r="CQ1714" s="226"/>
      <c r="CR1714" s="226"/>
      <c r="CS1714" s="90"/>
      <c r="CT1714" s="90"/>
      <c r="CU1714" s="90"/>
      <c r="CV1714" s="90"/>
      <c r="CW1714" s="90"/>
      <c r="CX1714" s="90"/>
      <c r="CY1714" s="90"/>
      <c r="CZ1714" s="90"/>
      <c r="DA1714" s="90"/>
    </row>
    <row r="1715" spans="1:105" s="70" customFormat="1" ht="15" customHeight="1">
      <c r="A1715" s="228"/>
      <c r="B1715" s="607"/>
      <c r="C1715" s="306"/>
      <c r="D1715" s="237"/>
      <c r="E1715" s="237"/>
      <c r="F1715" s="243"/>
      <c r="G1715" s="72">
        <v>2</v>
      </c>
      <c r="H1715" s="84"/>
      <c r="I1715" s="84"/>
      <c r="J1715" s="84"/>
      <c r="K1715" s="84">
        <v>0.5</v>
      </c>
      <c r="L1715" s="84">
        <v>0.5</v>
      </c>
      <c r="M1715" s="84">
        <v>0.5</v>
      </c>
      <c r="N1715" s="84">
        <v>0.5</v>
      </c>
      <c r="O1715" s="84"/>
      <c r="P1715" s="84">
        <v>0.5</v>
      </c>
      <c r="Q1715" s="84">
        <v>0.5</v>
      </c>
      <c r="R1715" s="84">
        <v>0.5</v>
      </c>
      <c r="S1715" s="84">
        <v>0.5</v>
      </c>
      <c r="T1715" s="84"/>
      <c r="U1715" s="84"/>
      <c r="V1715" s="84"/>
      <c r="W1715" s="84"/>
      <c r="X1715" s="84"/>
      <c r="Y1715" s="84"/>
      <c r="Z1715" s="84"/>
      <c r="AA1715" s="84"/>
      <c r="AB1715" s="84"/>
      <c r="AC1715" s="80"/>
      <c r="AD1715" s="80"/>
      <c r="AE1715" s="80"/>
      <c r="AF1715" s="80"/>
      <c r="AG1715" s="80"/>
      <c r="AH1715" s="80"/>
      <c r="AI1715" s="80"/>
      <c r="AJ1715" s="80"/>
      <c r="AK1715" s="80"/>
      <c r="AL1715" s="80"/>
      <c r="AM1715" s="240"/>
      <c r="AN1715" s="240"/>
      <c r="AO1715" s="240"/>
      <c r="AP1715" s="240"/>
      <c r="AQ1715" s="240"/>
      <c r="AR1715" s="240"/>
      <c r="AS1715" s="240"/>
      <c r="AT1715" s="256"/>
      <c r="AU1715" s="256"/>
      <c r="AV1715" s="259"/>
      <c r="AW1715" s="259"/>
      <c r="AX1715" s="256"/>
      <c r="AY1715" s="256"/>
      <c r="AZ1715" s="256"/>
      <c r="BA1715" s="256"/>
      <c r="BB1715" s="256"/>
      <c r="BC1715" s="256"/>
      <c r="BD1715" s="256"/>
      <c r="BE1715" s="256"/>
      <c r="BF1715" s="256"/>
      <c r="BG1715" s="256"/>
      <c r="BH1715" s="256"/>
      <c r="BI1715" s="256"/>
      <c r="BJ1715" s="256"/>
      <c r="BK1715" s="256"/>
      <c r="BL1715" s="262"/>
      <c r="BM1715" s="262"/>
      <c r="BN1715" s="262"/>
      <c r="BO1715" s="262"/>
      <c r="BP1715" s="262"/>
      <c r="BQ1715" s="262"/>
      <c r="BR1715" s="270"/>
      <c r="BS1715" s="270"/>
      <c r="BT1715" s="270"/>
      <c r="BU1715" s="270"/>
      <c r="BV1715" s="270"/>
      <c r="BW1715" s="270"/>
      <c r="BX1715" s="256"/>
      <c r="BY1715" s="256"/>
      <c r="BZ1715" s="256"/>
      <c r="CA1715" s="267"/>
      <c r="CB1715" s="267"/>
      <c r="CC1715" s="274"/>
      <c r="CD1715" s="267"/>
      <c r="CE1715" s="267"/>
      <c r="CF1715" s="267"/>
      <c r="CG1715" s="267"/>
      <c r="CH1715" s="267"/>
      <c r="CI1715" s="267"/>
      <c r="CJ1715" s="267"/>
      <c r="CK1715" s="267"/>
      <c r="CL1715" s="265"/>
      <c r="CM1715" s="272"/>
      <c r="CN1715" s="264"/>
      <c r="CO1715" s="125"/>
      <c r="CP1715" s="226"/>
      <c r="CQ1715" s="226"/>
      <c r="CR1715" s="226"/>
      <c r="CS1715" s="90"/>
      <c r="CT1715" s="90"/>
      <c r="CU1715" s="90"/>
      <c r="CV1715" s="90"/>
      <c r="CW1715" s="90"/>
      <c r="CX1715" s="90"/>
      <c r="CY1715" s="90"/>
      <c r="CZ1715" s="90"/>
      <c r="DA1715" s="90"/>
    </row>
    <row r="1716" spans="1:105" s="70" customFormat="1" ht="15" customHeight="1">
      <c r="A1716" s="228"/>
      <c r="B1716" s="607"/>
      <c r="C1716" s="306"/>
      <c r="D1716" s="237"/>
      <c r="E1716" s="237"/>
      <c r="F1716" s="243"/>
      <c r="G1716" s="72">
        <v>2.1</v>
      </c>
      <c r="H1716" s="84"/>
      <c r="I1716" s="84"/>
      <c r="J1716" s="84"/>
      <c r="K1716" s="84"/>
      <c r="L1716" s="84"/>
      <c r="M1716" s="84"/>
      <c r="N1716" s="84"/>
      <c r="O1716" s="84"/>
      <c r="P1716" s="84"/>
      <c r="Q1716" s="84"/>
      <c r="R1716" s="84"/>
      <c r="S1716" s="84"/>
      <c r="T1716" s="84"/>
      <c r="U1716" s="84"/>
      <c r="V1716" s="84"/>
      <c r="W1716" s="84"/>
      <c r="X1716" s="84"/>
      <c r="Y1716" s="84"/>
      <c r="Z1716" s="84"/>
      <c r="AA1716" s="84"/>
      <c r="AB1716" s="84"/>
      <c r="AC1716" s="80"/>
      <c r="AD1716" s="80"/>
      <c r="AE1716" s="80"/>
      <c r="AF1716" s="80"/>
      <c r="AG1716" s="80"/>
      <c r="AH1716" s="80"/>
      <c r="AI1716" s="80"/>
      <c r="AJ1716" s="80"/>
      <c r="AK1716" s="80"/>
      <c r="AL1716" s="80"/>
      <c r="AM1716" s="240"/>
      <c r="AN1716" s="240"/>
      <c r="AO1716" s="240"/>
      <c r="AP1716" s="240"/>
      <c r="AQ1716" s="240"/>
      <c r="AR1716" s="240"/>
      <c r="AS1716" s="240"/>
      <c r="AT1716" s="256"/>
      <c r="AU1716" s="256"/>
      <c r="AV1716" s="259"/>
      <c r="AW1716" s="259"/>
      <c r="AX1716" s="256"/>
      <c r="AY1716" s="256"/>
      <c r="AZ1716" s="256"/>
      <c r="BA1716" s="256"/>
      <c r="BB1716" s="256"/>
      <c r="BC1716" s="256"/>
      <c r="BD1716" s="256"/>
      <c r="BE1716" s="256"/>
      <c r="BF1716" s="256"/>
      <c r="BG1716" s="256"/>
      <c r="BH1716" s="256"/>
      <c r="BI1716" s="256"/>
      <c r="BJ1716" s="256"/>
      <c r="BK1716" s="256"/>
      <c r="BL1716" s="262"/>
      <c r="BM1716" s="262"/>
      <c r="BN1716" s="262"/>
      <c r="BO1716" s="262"/>
      <c r="BP1716" s="262"/>
      <c r="BQ1716" s="262"/>
      <c r="BR1716" s="270"/>
      <c r="BS1716" s="270"/>
      <c r="BT1716" s="270"/>
      <c r="BU1716" s="270"/>
      <c r="BV1716" s="270"/>
      <c r="BW1716" s="270"/>
      <c r="BX1716" s="256"/>
      <c r="BY1716" s="256"/>
      <c r="BZ1716" s="256"/>
      <c r="CA1716" s="267"/>
      <c r="CB1716" s="267"/>
      <c r="CC1716" s="274"/>
      <c r="CD1716" s="267"/>
      <c r="CE1716" s="267"/>
      <c r="CF1716" s="267"/>
      <c r="CG1716" s="267"/>
      <c r="CH1716" s="267"/>
      <c r="CI1716" s="267"/>
      <c r="CJ1716" s="267"/>
      <c r="CK1716" s="267"/>
      <c r="CL1716" s="265"/>
      <c r="CM1716" s="272"/>
      <c r="CN1716" s="264"/>
      <c r="CO1716" s="125"/>
      <c r="CP1716" s="226"/>
      <c r="CQ1716" s="226"/>
      <c r="CR1716" s="226"/>
      <c r="CS1716" s="90"/>
      <c r="CT1716" s="90"/>
      <c r="CU1716" s="90"/>
      <c r="CV1716" s="90"/>
      <c r="CW1716" s="90"/>
      <c r="CX1716" s="90"/>
      <c r="CY1716" s="90"/>
      <c r="CZ1716" s="90"/>
      <c r="DA1716" s="90"/>
    </row>
    <row r="1717" spans="1:105" s="70" customFormat="1" ht="15" customHeight="1">
      <c r="A1717" s="228"/>
      <c r="B1717" s="607"/>
      <c r="C1717" s="306"/>
      <c r="D1717" s="237"/>
      <c r="E1717" s="237"/>
      <c r="F1717" s="243"/>
      <c r="G1717" s="72">
        <v>2.7</v>
      </c>
      <c r="H1717" s="84"/>
      <c r="I1717" s="84"/>
      <c r="J1717" s="84"/>
      <c r="K1717" s="84"/>
      <c r="L1717" s="84"/>
      <c r="M1717" s="84"/>
      <c r="N1717" s="84"/>
      <c r="O1717" s="84"/>
      <c r="P1717" s="84"/>
      <c r="Q1717" s="84"/>
      <c r="R1717" s="84"/>
      <c r="S1717" s="84"/>
      <c r="T1717" s="84"/>
      <c r="U1717" s="84"/>
      <c r="V1717" s="84"/>
      <c r="W1717" s="84"/>
      <c r="X1717" s="84"/>
      <c r="Y1717" s="84"/>
      <c r="Z1717" s="84"/>
      <c r="AA1717" s="84"/>
      <c r="AB1717" s="84"/>
      <c r="AC1717" s="80"/>
      <c r="AD1717" s="80"/>
      <c r="AE1717" s="80"/>
      <c r="AF1717" s="80"/>
      <c r="AG1717" s="80"/>
      <c r="AH1717" s="80"/>
      <c r="AI1717" s="80"/>
      <c r="AJ1717" s="80"/>
      <c r="AK1717" s="80"/>
      <c r="AL1717" s="80"/>
      <c r="AM1717" s="240"/>
      <c r="AN1717" s="240"/>
      <c r="AO1717" s="240"/>
      <c r="AP1717" s="240"/>
      <c r="AQ1717" s="240"/>
      <c r="AR1717" s="240"/>
      <c r="AS1717" s="240"/>
      <c r="AT1717" s="256"/>
      <c r="AU1717" s="256"/>
      <c r="AV1717" s="259"/>
      <c r="AW1717" s="259"/>
      <c r="AX1717" s="256"/>
      <c r="AY1717" s="256"/>
      <c r="AZ1717" s="256"/>
      <c r="BA1717" s="256"/>
      <c r="BB1717" s="256"/>
      <c r="BC1717" s="256"/>
      <c r="BD1717" s="256"/>
      <c r="BE1717" s="256"/>
      <c r="BF1717" s="256"/>
      <c r="BG1717" s="256"/>
      <c r="BH1717" s="256"/>
      <c r="BI1717" s="256"/>
      <c r="BJ1717" s="256"/>
      <c r="BK1717" s="256"/>
      <c r="BL1717" s="262"/>
      <c r="BM1717" s="262"/>
      <c r="BN1717" s="262"/>
      <c r="BO1717" s="262"/>
      <c r="BP1717" s="262"/>
      <c r="BQ1717" s="262"/>
      <c r="BR1717" s="270"/>
      <c r="BS1717" s="270"/>
      <c r="BT1717" s="270"/>
      <c r="BU1717" s="270"/>
      <c r="BV1717" s="270"/>
      <c r="BW1717" s="270"/>
      <c r="BX1717" s="256"/>
      <c r="BY1717" s="256"/>
      <c r="BZ1717" s="256"/>
      <c r="CA1717" s="267"/>
      <c r="CB1717" s="267"/>
      <c r="CC1717" s="274"/>
      <c r="CD1717" s="267"/>
      <c r="CE1717" s="267"/>
      <c r="CF1717" s="267"/>
      <c r="CG1717" s="267"/>
      <c r="CH1717" s="267"/>
      <c r="CI1717" s="267"/>
      <c r="CJ1717" s="267"/>
      <c r="CK1717" s="267"/>
      <c r="CL1717" s="265"/>
      <c r="CM1717" s="272"/>
      <c r="CN1717" s="264"/>
      <c r="CO1717" s="125"/>
      <c r="CP1717" s="226"/>
      <c r="CQ1717" s="226"/>
      <c r="CR1717" s="226"/>
      <c r="CS1717" s="90"/>
      <c r="CT1717" s="90"/>
      <c r="CU1717" s="90"/>
      <c r="CV1717" s="90"/>
      <c r="CW1717" s="90"/>
      <c r="CX1717" s="90"/>
      <c r="CY1717" s="90"/>
      <c r="CZ1717" s="90"/>
      <c r="DA1717" s="90"/>
    </row>
    <row r="1718" spans="1:105" s="70" customFormat="1" ht="15" customHeight="1">
      <c r="A1718" s="228"/>
      <c r="B1718" s="607"/>
      <c r="C1718" s="306"/>
      <c r="D1718" s="237"/>
      <c r="E1718" s="237"/>
      <c r="F1718" s="243"/>
      <c r="G1718" s="72">
        <v>3</v>
      </c>
      <c r="H1718" s="84"/>
      <c r="I1718" s="84"/>
      <c r="J1718" s="84"/>
      <c r="K1718" s="84"/>
      <c r="L1718" s="84"/>
      <c r="M1718" s="84"/>
      <c r="N1718" s="84"/>
      <c r="O1718" s="84"/>
      <c r="P1718" s="84"/>
      <c r="Q1718" s="84"/>
      <c r="R1718" s="84"/>
      <c r="S1718" s="84"/>
      <c r="T1718" s="84"/>
      <c r="U1718" s="84"/>
      <c r="V1718" s="84"/>
      <c r="W1718" s="84"/>
      <c r="X1718" s="84"/>
      <c r="Y1718" s="84"/>
      <c r="Z1718" s="84"/>
      <c r="AA1718" s="84"/>
      <c r="AB1718" s="84"/>
      <c r="AC1718" s="80"/>
      <c r="AD1718" s="80"/>
      <c r="AE1718" s="80"/>
      <c r="AF1718" s="80"/>
      <c r="AG1718" s="80"/>
      <c r="AH1718" s="80"/>
      <c r="AI1718" s="80"/>
      <c r="AJ1718" s="80"/>
      <c r="AK1718" s="80"/>
      <c r="AL1718" s="80"/>
      <c r="AM1718" s="240"/>
      <c r="AN1718" s="240"/>
      <c r="AO1718" s="240"/>
      <c r="AP1718" s="240"/>
      <c r="AQ1718" s="240"/>
      <c r="AR1718" s="240"/>
      <c r="AS1718" s="240"/>
      <c r="AT1718" s="256"/>
      <c r="AU1718" s="256"/>
      <c r="AV1718" s="259"/>
      <c r="AW1718" s="259"/>
      <c r="AX1718" s="256"/>
      <c r="AY1718" s="256"/>
      <c r="AZ1718" s="256"/>
      <c r="BA1718" s="256"/>
      <c r="BB1718" s="256"/>
      <c r="BC1718" s="256"/>
      <c r="BD1718" s="256"/>
      <c r="BE1718" s="256"/>
      <c r="BF1718" s="256"/>
      <c r="BG1718" s="256"/>
      <c r="BH1718" s="256"/>
      <c r="BI1718" s="256"/>
      <c r="BJ1718" s="256"/>
      <c r="BK1718" s="256"/>
      <c r="BL1718" s="262"/>
      <c r="BM1718" s="262"/>
      <c r="BN1718" s="262"/>
      <c r="BO1718" s="262"/>
      <c r="BP1718" s="262"/>
      <c r="BQ1718" s="262"/>
      <c r="BR1718" s="270"/>
      <c r="BS1718" s="270"/>
      <c r="BT1718" s="270"/>
      <c r="BU1718" s="270"/>
      <c r="BV1718" s="270"/>
      <c r="BW1718" s="270"/>
      <c r="BX1718" s="256"/>
      <c r="BY1718" s="256"/>
      <c r="BZ1718" s="256"/>
      <c r="CA1718" s="267"/>
      <c r="CB1718" s="267"/>
      <c r="CC1718" s="274"/>
      <c r="CD1718" s="267"/>
      <c r="CE1718" s="267"/>
      <c r="CF1718" s="267"/>
      <c r="CG1718" s="267"/>
      <c r="CH1718" s="267"/>
      <c r="CI1718" s="267"/>
      <c r="CJ1718" s="267"/>
      <c r="CK1718" s="267"/>
      <c r="CL1718" s="265"/>
      <c r="CM1718" s="272"/>
      <c r="CN1718" s="264"/>
      <c r="CO1718" s="125"/>
      <c r="CP1718" s="226"/>
      <c r="CQ1718" s="226"/>
      <c r="CR1718" s="226"/>
      <c r="CS1718" s="90"/>
      <c r="CT1718" s="90"/>
      <c r="CU1718" s="90"/>
      <c r="CV1718" s="90"/>
      <c r="CW1718" s="90"/>
      <c r="CX1718" s="90"/>
      <c r="CY1718" s="90"/>
      <c r="CZ1718" s="90"/>
      <c r="DA1718" s="90"/>
    </row>
    <row r="1719" spans="1:105" s="70" customFormat="1" ht="15" customHeight="1">
      <c r="A1719" s="228"/>
      <c r="B1719" s="607"/>
      <c r="C1719" s="306"/>
      <c r="D1719" s="237"/>
      <c r="E1719" s="237"/>
      <c r="F1719" s="244"/>
      <c r="G1719" s="73">
        <v>3.9</v>
      </c>
      <c r="H1719" s="85"/>
      <c r="I1719" s="85"/>
      <c r="J1719" s="85"/>
      <c r="K1719" s="85"/>
      <c r="L1719" s="85"/>
      <c r="M1719" s="85"/>
      <c r="N1719" s="85"/>
      <c r="O1719" s="85"/>
      <c r="P1719" s="85"/>
      <c r="Q1719" s="85"/>
      <c r="R1719" s="85"/>
      <c r="S1719" s="85"/>
      <c r="T1719" s="85"/>
      <c r="U1719" s="85"/>
      <c r="V1719" s="85"/>
      <c r="W1719" s="85"/>
      <c r="X1719" s="85"/>
      <c r="Y1719" s="85"/>
      <c r="Z1719" s="85"/>
      <c r="AA1719" s="85"/>
      <c r="AB1719" s="85"/>
      <c r="AC1719" s="81"/>
      <c r="AD1719" s="81"/>
      <c r="AE1719" s="81"/>
      <c r="AF1719" s="81"/>
      <c r="AG1719" s="81"/>
      <c r="AH1719" s="81"/>
      <c r="AI1719" s="81"/>
      <c r="AJ1719" s="81"/>
      <c r="AK1719" s="81"/>
      <c r="AL1719" s="81"/>
      <c r="AM1719" s="240"/>
      <c r="AN1719" s="240"/>
      <c r="AO1719" s="240"/>
      <c r="AP1719" s="240"/>
      <c r="AQ1719" s="240"/>
      <c r="AR1719" s="240"/>
      <c r="AS1719" s="240"/>
      <c r="AT1719" s="256"/>
      <c r="AU1719" s="256"/>
      <c r="AV1719" s="259"/>
      <c r="AW1719" s="259"/>
      <c r="AX1719" s="256"/>
      <c r="AY1719" s="256"/>
      <c r="AZ1719" s="256"/>
      <c r="BA1719" s="256"/>
      <c r="BB1719" s="256"/>
      <c r="BC1719" s="256"/>
      <c r="BD1719" s="256"/>
      <c r="BE1719" s="256"/>
      <c r="BF1719" s="256"/>
      <c r="BG1719" s="256"/>
      <c r="BH1719" s="256"/>
      <c r="BI1719" s="256"/>
      <c r="BJ1719" s="256"/>
      <c r="BK1719" s="256"/>
      <c r="BL1719" s="262"/>
      <c r="BM1719" s="262"/>
      <c r="BN1719" s="262"/>
      <c r="BO1719" s="262"/>
      <c r="BP1719" s="262"/>
      <c r="BQ1719" s="262"/>
      <c r="BR1719" s="270"/>
      <c r="BS1719" s="270"/>
      <c r="BT1719" s="270"/>
      <c r="BU1719" s="270"/>
      <c r="BV1719" s="270"/>
      <c r="BW1719" s="270"/>
      <c r="BX1719" s="256"/>
      <c r="BY1719" s="256"/>
      <c r="BZ1719" s="256"/>
      <c r="CA1719" s="267"/>
      <c r="CB1719" s="267"/>
      <c r="CC1719" s="274"/>
      <c r="CD1719" s="267"/>
      <c r="CE1719" s="267"/>
      <c r="CF1719" s="267"/>
      <c r="CG1719" s="267"/>
      <c r="CH1719" s="267"/>
      <c r="CI1719" s="267"/>
      <c r="CJ1719" s="267"/>
      <c r="CK1719" s="267"/>
      <c r="CL1719" s="265"/>
      <c r="CM1719" s="272"/>
      <c r="CN1719" s="264"/>
      <c r="CO1719" s="125"/>
      <c r="CP1719" s="226"/>
      <c r="CQ1719" s="226"/>
      <c r="CR1719" s="226"/>
      <c r="CS1719" s="90"/>
      <c r="CT1719" s="90"/>
      <c r="CU1719" s="90"/>
      <c r="CV1719" s="90"/>
      <c r="CW1719" s="90"/>
      <c r="CX1719" s="90"/>
      <c r="CY1719" s="90"/>
      <c r="CZ1719" s="90"/>
      <c r="DA1719" s="90"/>
    </row>
    <row r="1720" spans="1:105" s="70" customFormat="1" ht="15" customHeight="1">
      <c r="A1720" s="229"/>
      <c r="B1720" s="608"/>
      <c r="C1720" s="307"/>
      <c r="D1720" s="238"/>
      <c r="E1720" s="238"/>
      <c r="F1720" s="245" t="s">
        <v>83</v>
      </c>
      <c r="G1720" s="246"/>
      <c r="H1720" s="82"/>
      <c r="I1720" s="82"/>
      <c r="J1720" s="82"/>
      <c r="K1720" s="82"/>
      <c r="L1720" s="82"/>
      <c r="M1720" s="82"/>
      <c r="N1720" s="82"/>
      <c r="O1720" s="82"/>
      <c r="P1720" s="82"/>
      <c r="Q1720" s="82"/>
      <c r="R1720" s="82"/>
      <c r="S1720" s="82"/>
      <c r="T1720" s="82"/>
      <c r="U1720" s="82"/>
      <c r="V1720" s="82"/>
      <c r="W1720" s="82"/>
      <c r="X1720" s="82"/>
      <c r="Y1720" s="82"/>
      <c r="Z1720" s="82"/>
      <c r="AA1720" s="82"/>
      <c r="AB1720" s="82"/>
      <c r="AC1720" s="35"/>
      <c r="AD1720" s="35"/>
      <c r="AE1720" s="35"/>
      <c r="AF1720" s="35"/>
      <c r="AG1720" s="35"/>
      <c r="AH1720" s="35"/>
      <c r="AI1720" s="35"/>
      <c r="AJ1720" s="35"/>
      <c r="AK1720" s="35"/>
      <c r="AL1720" s="35"/>
      <c r="AM1720" s="241"/>
      <c r="AN1720" s="241"/>
      <c r="AO1720" s="241"/>
      <c r="AP1720" s="241"/>
      <c r="AQ1720" s="241"/>
      <c r="AR1720" s="241"/>
      <c r="AS1720" s="241"/>
      <c r="AT1720" s="257"/>
      <c r="AU1720" s="257"/>
      <c r="AV1720" s="260"/>
      <c r="AW1720" s="260"/>
      <c r="AX1720" s="257"/>
      <c r="AY1720" s="257"/>
      <c r="AZ1720" s="257"/>
      <c r="BA1720" s="257"/>
      <c r="BB1720" s="257"/>
      <c r="BC1720" s="257"/>
      <c r="BD1720" s="257"/>
      <c r="BE1720" s="257"/>
      <c r="BF1720" s="257"/>
      <c r="BG1720" s="257"/>
      <c r="BH1720" s="257"/>
      <c r="BI1720" s="257"/>
      <c r="BJ1720" s="257"/>
      <c r="BK1720" s="257"/>
      <c r="BL1720" s="263"/>
      <c r="BM1720" s="263"/>
      <c r="BN1720" s="263"/>
      <c r="BO1720" s="263"/>
      <c r="BP1720" s="263"/>
      <c r="BQ1720" s="263"/>
      <c r="BR1720" s="271"/>
      <c r="BS1720" s="271"/>
      <c r="BT1720" s="271"/>
      <c r="BU1720" s="271"/>
      <c r="BV1720" s="271"/>
      <c r="BW1720" s="271"/>
      <c r="BX1720" s="257"/>
      <c r="BY1720" s="257"/>
      <c r="BZ1720" s="257"/>
      <c r="CA1720" s="268"/>
      <c r="CB1720" s="268"/>
      <c r="CC1720" s="275"/>
      <c r="CD1720" s="268"/>
      <c r="CE1720" s="268"/>
      <c r="CF1720" s="268"/>
      <c r="CG1720" s="268"/>
      <c r="CH1720" s="268"/>
      <c r="CI1720" s="268"/>
      <c r="CJ1720" s="268"/>
      <c r="CK1720" s="268"/>
      <c r="CL1720" s="265"/>
      <c r="CM1720" s="272"/>
      <c r="CN1720" s="264"/>
      <c r="CO1720" s="125"/>
      <c r="CP1720" s="226"/>
      <c r="CQ1720" s="226"/>
      <c r="CR1720" s="226"/>
      <c r="CS1720" s="90"/>
      <c r="CT1720" s="90"/>
      <c r="CU1720" s="90"/>
      <c r="CV1720" s="90"/>
      <c r="CW1720" s="90"/>
      <c r="CX1720" s="90"/>
      <c r="CY1720" s="90"/>
      <c r="CZ1720" s="90"/>
      <c r="DA1720" s="90"/>
    </row>
    <row r="1721" spans="1:105" s="70" customFormat="1" ht="15" customHeight="1">
      <c r="A1721" s="227">
        <f t="shared" si="628"/>
        <v>213</v>
      </c>
      <c r="B1721" s="308" t="s">
        <v>653</v>
      </c>
      <c r="C1721" s="306" t="s">
        <v>655</v>
      </c>
      <c r="D1721" s="236">
        <v>43961</v>
      </c>
      <c r="E1721" s="236" t="s">
        <v>1283</v>
      </c>
      <c r="F1721" s="253" t="s">
        <v>80</v>
      </c>
      <c r="G1721" s="351"/>
      <c r="H1721" s="82" t="s">
        <v>69</v>
      </c>
      <c r="I1721" s="82"/>
      <c r="J1721" s="82" t="s">
        <v>61</v>
      </c>
      <c r="K1721" s="82" t="s">
        <v>61</v>
      </c>
      <c r="L1721" s="82" t="s">
        <v>61</v>
      </c>
      <c r="M1721" s="82" t="s">
        <v>61</v>
      </c>
      <c r="N1721" s="82" t="s">
        <v>61</v>
      </c>
      <c r="O1721" s="82"/>
      <c r="P1721" s="82" t="s">
        <v>61</v>
      </c>
      <c r="Q1721" s="82" t="s">
        <v>61</v>
      </c>
      <c r="R1721" s="82" t="s">
        <v>61</v>
      </c>
      <c r="S1721" s="82" t="s">
        <v>61</v>
      </c>
      <c r="T1721" s="82" t="s">
        <v>61</v>
      </c>
      <c r="U1721" s="82" t="s">
        <v>61</v>
      </c>
      <c r="V1721" s="82"/>
      <c r="W1721" s="82" t="s">
        <v>60</v>
      </c>
      <c r="X1721" s="82" t="s">
        <v>60</v>
      </c>
      <c r="Y1721" s="82" t="s">
        <v>60</v>
      </c>
      <c r="Z1721" s="82" t="s">
        <v>60</v>
      </c>
      <c r="AA1721" s="82" t="s">
        <v>60</v>
      </c>
      <c r="AB1721" s="82" t="s">
        <v>60</v>
      </c>
      <c r="AC1721" s="82"/>
      <c r="AD1721" s="82" t="s">
        <v>60</v>
      </c>
      <c r="AE1721" s="82" t="s">
        <v>60</v>
      </c>
      <c r="AF1721" s="82" t="s">
        <v>60</v>
      </c>
      <c r="AG1721" s="82" t="s">
        <v>60</v>
      </c>
      <c r="AH1721" s="82" t="s">
        <v>60</v>
      </c>
      <c r="AI1721" s="82" t="s">
        <v>1471</v>
      </c>
      <c r="AJ1721" s="82"/>
      <c r="AK1721" s="82" t="s">
        <v>61</v>
      </c>
      <c r="AL1721" s="82" t="s">
        <v>61</v>
      </c>
      <c r="AM1721" s="239">
        <f>COUNTIF(H1721:AL1721,"PH")+COUNTIF(H1721:AL1721,"PH/L")+COUNTIF(H1721:AL1721,"PM")</f>
        <v>0</v>
      </c>
      <c r="AN1721" s="239">
        <f>COUNTIF(H1721:AL1721,"PD")+COUNTIF(H1721:AL1721,"PDD")+COUNTIF(H1721:AL1721,"P/DS")/2+COUNTIF(H1721:AL1721,"PMD")</f>
        <v>0</v>
      </c>
      <c r="AO1721" s="239">
        <f>COUNTIF(H1721:AL1721,"PN")+COUNTIF(H1721:AL1721,"P/NS")/2+COUNTIF(H1721:AL1721,"PH")+COUNTIF(H1721:AL1721,"PH/F")/2+COUNTIF(H1721:AL1721,"PH/L")/2+COUNTIF(H1721:AL1721,"PM")</f>
        <v>0</v>
      </c>
      <c r="AP1721" s="239">
        <f>COUNTIF(H1721:AL1721,"BH")+COUNTIF(H1721:AL1721,"AL/BL")+COUNTIF(H1721:AL1721,"UL/BL")+COUNTIF(H1721:AL1721,"BM")</f>
        <v>0</v>
      </c>
      <c r="AQ1721" s="239">
        <f>COUNTIF(H1721:AL1721,"DS")+COUNTIF(H1721:AL1721,"AL/DS")/2+COUNTIF(H1721:AL1721,"UL/DS")/2+COUNTIF(H1721:AL1721,"CT")+COUNTIF(H1721:AL1721,"MD")</f>
        <v>11.5</v>
      </c>
      <c r="AR1721" s="239">
        <f>COUNTIF(H1721:AL1721,"NS")+COUNTIF(H1721:AL1721,"AL/NS")/2+COUNTIF(H1721:AL1721,"UL/NS")/2+COUNTIF(H1721:AL1721,"BH")+COUNTIF(H1721:AL1721,"AL/BF")/2+COUNTIF(H1721:AL1721,"AL/BL")/2+COUNTIF(H1721:AL1721,"UL/BL")/2+COUNTIF(H1721:AL1721,"UL/BF")/2+COUNTIF(H1721:AL1721,"BM")</f>
        <v>13</v>
      </c>
      <c r="AS1721" s="239">
        <f>COUNTIF(H1721:AL1721,"AL")+COUNTIF(H1721:AL1721,"AL/DS")/2+COUNTIF(H1721:AL1721,"AL/NS")/2+COUNTIF(H1721:AL1721,"NH")+COUNTIF(H1721:AL1721,"SL")+COUNTIF(H1721:AL1721,"NHD")+COUNTIF(H1721:AL1721,"B")+COUNTIF(H1721:AL1721,"HL")+COUNTIF(H1721:AL1721,"AL/BF")/2+COUNTIF(H1721:AL1721,"AL/BL")/2</f>
        <v>1</v>
      </c>
      <c r="AT1721" s="255">
        <f>COUNTIF(H1721:AL1721,"PD")+COUNTIF(H1721:AL1721,"PN")+COUNTIF(H1721:AL1721,"P/DS")/2+COUNTIF(H1721:AL1721,"P/NS")/2+COUNTIF(H1721:AL1721,"DS")+COUNTIF(H1721:AL1721,"NS")+COUNTIF(H1721:AL1721,"AL")+COUNTIF(H1721:AL1721,"AL/DS")+COUNTIF(H1721:AL1721,"AL/NS")+COUNTIF(H1721:AL1721,"NH")+COUNTIF(H1721:AL1721,"SL")+COUNTIF(H1721:AL1721,"UL/DS")/2+COUNTIF(H1721:AL1721,"UL/NS")/2+COUNTIF(H1721:AL1721,"CT")+COUNTIF(H1721:AL1721,"NHD")+COUNTIF(H1721:AL1721,"PDD")+COUNTIF(H1721:AL1721,"B")+COUNTIF(H1721:AL1721,"HL")+COUNTIF(H1721:AL1721,"PH")+COUNTIF(H1721:AL1721,"BH")+COUNTIF(H1721:AL1721,"AL/BF")+COUNTIF(H1721:AL1721,"AL/BL")+COUNTIF(H1721:AL1721,"UL/BF")/2+COUNTIF(H1721:AL1721,"UL/BL")/2+COUNTIF(H1721:AL1721,"PH/F")/2+COUNTIF(H1721:AL1721,"PH/L")/2+COUNTIF(H1721:AL1721,"MD")+COUNTIF(H1721:AL1721,"PMD")+COUNTIF(H1721:AL1721,"PM")+COUNTIF(H1721:AL1721,"BM")</f>
        <v>25.5</v>
      </c>
      <c r="AU1721" s="255">
        <f>COUNTIF(H1721:AL1721,"P/DS")/2+COUNTIF(H1721:AL1721,"P/NS")/2+COUNTIF(H1721:AL1721,"IL")+COUNTIF(H1721:AL1721,"NL")+COUNTIF(H1721:AL1721,"UL")+COUNTIF(H1721:AL1721,"UL/DS")/2+COUNTIF(H1721:AL1721,"UL/NS")/2+COUNTIF(H1721:AL1721,"KT")+COUNTIF(H1721:AL1721,"UL/BF")/2+COUNTIF(H1721:AL1721,"UL/BL")/2+COUNTIF(H1721:AL1721,"PH/F")/2+COUNTIF(H1721:AL1721,"PH/L")/2+COUNTIF(H1721:AL1721,"NB")</f>
        <v>0.5</v>
      </c>
      <c r="AV1721" s="258">
        <f>COUNTIF(H1721:AL1721,"PN")+COUNTIF(H1721:AL1721,"TVD")+COUNTIF(H1721:AL1721,"PH")+COUNTIF(H1721:AL1721,"PM")+COUNTIF(H1721:AL1721,"PDD")-COUNTIFS(H1721:AL1721,"PN",H1728:AL1728,"&gt;=3")-COUNTIFS(H1721:AL1721,"PM",H1728:AL1728,"&gt;=3")</f>
        <v>0</v>
      </c>
      <c r="AW1721" s="258">
        <f>COUNTIF(H1721:AL1721,"NS")+COUNTIF(H1721:AL1721,"D")+COUNTIF(H1721:AL1721,"BH")+COUNTIF(H1721:AL1721,"NHD")+COUNTIF(H1721:AL1721,"BM")-COUNTIFS(H1721:AL1721,"NS",H1728:AL1728,"&gt;=3")-COUNTIFS(H1721:AL1721,"BH",H1728:AL1728,"&gt;=3")-COUNTIFS(H1721:AL1721,"BM",H1728:AL1728,"&gt;=3")</f>
        <v>13</v>
      </c>
      <c r="AX1721" s="255">
        <f>COUNTIF(H1721:AL1721,"AL")+COUNTIF(H1721:AL1721,"AL/DS")/2+COUNTIF(H1721:AL1721,"AL/NS")/2+COUNTIF(H1721:AL1721,"AL/BF")+COUNTIF(H1721:AL1721,"AL/BL")/2</f>
        <v>0</v>
      </c>
      <c r="AY1721" s="255">
        <f>COUNTIF(H1721:AL1721,"SL")</f>
        <v>0</v>
      </c>
      <c r="AZ1721" s="255">
        <f>COUNTIF(H1721:AL1721,"NH")</f>
        <v>1</v>
      </c>
      <c r="BA1721" s="255">
        <f>COUNTIF(H1721:AL1721,"HL")</f>
        <v>0</v>
      </c>
      <c r="BB1721" s="255">
        <f>COUNTIF(G1721:AL1721,"P/DS")/2+COUNTIF(G1721:AL1721,"P/NS")/2+COUNTIF(G1721:AL1721,"UL")+COUNTIF(G1721:AL1721,"UL/DS")/2+COUNTIF(G1721:AL1721,"UL/NS")/2+COUNTIF(G1721:AL1721,"UL/BL")/2+COUNTIF(G1721:AL1721,"UL/BF")/2+COUNTIF(G1721:AL1721,"PH/F")/2+COUNTIF(G1721:AL1721,"PH/L")/2</f>
        <v>0.5</v>
      </c>
      <c r="BC1721" s="255">
        <f>COUNTIF(H1721:AL1721,"NB")</f>
        <v>0</v>
      </c>
      <c r="BD1721" s="255">
        <f>COUNTIF(H1721:AL1721,"NL")</f>
        <v>0</v>
      </c>
      <c r="BE1721" s="255">
        <f>COUNTIF(H1721:AL1721,"IL")</f>
        <v>0</v>
      </c>
      <c r="BF1721" s="255">
        <f>COUNTIF(H1721:AL1721,"KT")</f>
        <v>0</v>
      </c>
      <c r="BG1721" s="255">
        <f>COUNTIF(H1721:AL1721,"L70")</f>
        <v>0</v>
      </c>
      <c r="BH1721" s="255">
        <f>COUNTIF(H1721:AL1721,"MD")</f>
        <v>0</v>
      </c>
      <c r="BI1721" s="255">
        <f>COUNTIF(H1721:AL1721,"PMD")</f>
        <v>0</v>
      </c>
      <c r="BJ1721" s="255">
        <f>COUNTIF(H1721:AL1721,"PM")</f>
        <v>0</v>
      </c>
      <c r="BK1721" s="255">
        <f>COUNTIF(H1721:AL1721,"BM")</f>
        <v>0</v>
      </c>
      <c r="BL1721" s="261">
        <f>SUMIF(H1721:AL1721,"PD",H1722:AL1722)+SUMIF(H1721:AL1721,"PN",H1722:AL1722)+SUMIF(H1721:AL1721,"P/DS",H1722:AL1722)+SUMIF(H1721:AL1721,"PN/F",H1722:AL1722)+SUMIF(H1721:AL1721,"PN/L",H1722:AL1722)+SUMIF(H1721:AL1721,"TV",H1722:AL1722)+SUMIF(H1721:AL1721,"TVD",H1722:AL1722)+SUMIF(H1721:AL1721,"PDD",H1722:AL1722)</f>
        <v>0</v>
      </c>
      <c r="BM1721" s="261">
        <f>SUMIF(H1721:AL1721,"PD",H1723:AL1723)+SUMIF(H1721:AL1721,"PN",H1723:AL1723)+SUMIF(H1721:AL1721,"P/DS",H1723:AL1723)+SUMIF(H1721:AL1721,"PN/F",H1723:AL1723)+SUMIF(H1721:AL1721,"PN/L",H1723:AL1723)+SUMIF(H1721:AL1721,"TV",H1723:AL1723)+SUMIF(H1721:AL1721,"TVD",H1723:AL1723)+SUMIF(H1721:AL1721,"PDD",H1723:AL1723)+SUMIF(H1721:AL1721,"PMD",H1723:AL1723)</f>
        <v>0</v>
      </c>
      <c r="BN1721" s="261">
        <f>SUMIF(H1721:AL1721,"PD",H1724:AL1724)+SUMIF(H1721:AL1721,"PN",H1724:AL1724)+SUMIF(H1721:AL1721,"P/DS",H1724:AL1724)+SUMIF(H1721:AL1721,"PN/F",H1724:AL1724)+SUMIF(H1721:AL1721,"PN/L",H1724:AL1724)+SUMIF(H1721:AL1721,"TV",H1724:AL1724)+SUMIF(H1721:AL1721,"TVD",H1724:AL1724)</f>
        <v>0</v>
      </c>
      <c r="BO1721" s="261">
        <f>SUMIF(H1721:AL1721,"PD",H1725:AL1725)+SUMIF(H1721:AL1721,"PN",H1725:AL1725)+SUMIF(H1721:AL1721,"P/DS",H1725:AL1725)+SUMIF(H1721:AL1721,"PN/F",H1725:AL1725)+SUMIF(H1721:AL1721,"PN/L",H1725:AL1725)+SUMIF(H1721:AL1721,"TV",H1725:AL1725)+SUMIF(H1721:AL1721,"TVD",H1725:AL1725)</f>
        <v>0</v>
      </c>
      <c r="BP1721" s="261">
        <f>SUMIF(H1721:AL1721,"PD",H1726:AL1726)+SUMIF(H1721:AL1721,"PN",H1726:AL1726)+SUMIF(H1721:AL1721,"P/DS",H1726:AL1726)+SUMIF(H1721:AL1721,"PN/F",H1726:AL1726)+SUMIF(H1721:AL1721,"PN/L",H1726:AL1726)+SUMIF(H1721:AL1721,"TV",H1726:AL1726)+SUMIF(H1721:AL1721,"TVD",H1726:AL1726)+SUMIF(H1721:AL1721,"PDD",H1726:AL1726)+SUMIF(H1721:AL1721,"PH",H1726:AL1726)+SUMIF(H1721:AL1721,"PM",H1726:AL1726)</f>
        <v>0</v>
      </c>
      <c r="BQ1721" s="261">
        <f>SUMIF(H1721:AL1721,"PD",H1727:AL1727)+SUMIF(H1721:AL1721,"PN",H1727:AL1727)+SUMIF(H1721:AL1721,"P/DS",H1727:AL1727)+SUMIF(H1721:AL1721,"PN/F",H1727:AL1727)+SUMIF(H1721:AL1721,"PN/L",H1727:AL1727)+SUMIF(H1721:AL1721,"TV",H1727:AL1727)+SUMIF(H1721:AL1721,"TVD",H1727:AL1727)+SUMIF(H1721:AL1721,"PDD",H1727:AL1727)+SUMIF(H1721:AL1721,"PH",H1727:AL1727)+SUMIF(H1721:AL1721,"PM",H1727:AL1727)</f>
        <v>0</v>
      </c>
      <c r="BR1721" s="269">
        <f>SUM(H1722:AL1722)-BL1721</f>
        <v>18</v>
      </c>
      <c r="BS1721" s="269">
        <f>SUM(H1723:AL1723)-BM1721</f>
        <v>4.5</v>
      </c>
      <c r="BT1721" s="269">
        <f>SUM(H1724:AL1724)-BN1721</f>
        <v>0</v>
      </c>
      <c r="BU1721" s="269">
        <f>SUM(H1725:AL1725)-BO1721</f>
        <v>0</v>
      </c>
      <c r="BV1721" s="269">
        <f>SUM(H1726:AL1726)-BP1721</f>
        <v>0</v>
      </c>
      <c r="BW1721" s="269">
        <f>SUM(H1727:AL1727)-BQ1721</f>
        <v>0</v>
      </c>
      <c r="BX1721" s="255">
        <f>SUMIF(H1721:AL1721,"PD",H1728:AL1728)+SUMIF(H1721:AL1721,"PN",H1728:AL1728)+SUMIF(H1721:AL1721,"P/DS",H1728:AL1728)+SUMIF(H1721:AL1721,"PN/F",H1728:AL1728)+SUMIF(H1721:AL1721,"PN/L",H1728:AL1728)</f>
        <v>0</v>
      </c>
      <c r="BY1721" s="255">
        <f>SUM(H1728:AL1728)-BX1721</f>
        <v>0</v>
      </c>
      <c r="BZ1721" s="255">
        <f t="shared" ref="BZ1721" si="633">+SUM(BL1721:BW1728)</f>
        <v>22.5</v>
      </c>
      <c r="CA1721" s="266">
        <f>(COUNTIFS(H1721:AL1721,"PD",H1722:AL1722,"&gt;=2"))*0.5-IF(CN1721="VP",COUNTIFS($H$16:$AL$16,"SAT",H1721:AL1721,"PD",H1722:AL1722,"&gt;=2"))*0.5</f>
        <v>0</v>
      </c>
      <c r="CB1721" s="266">
        <f>(COUNTIFS(H1721:AL1721,"PN",H1723:AL1723,"&gt;=0.5",H1722:AL1722,"&gt;=1.5"))*0.5+COUNTIFS(H1721:AL1721,"PDD",H1723:AL1723,"&gt;=0.5",H1722:AL1722,"&gt;=1.5")*0.5</f>
        <v>0</v>
      </c>
      <c r="CC1721" s="273">
        <f>(COUNTIFS(H1721:AL1721,"TV",H1723:AL1723,"&gt;=10"))*0.5+(COUNTIFS(H1721:AL1721,"PMD",H1723:AL1723,"&gt;=2"))*0.5</f>
        <v>0</v>
      </c>
      <c r="CD1721" s="266">
        <f>(COUNTIFS(H1721:AL1721,"TVD",H1725:AL1725,"&gt;=6.5",H1723:AL1723,"&gt;=3.5"))*0.5</f>
        <v>0</v>
      </c>
      <c r="CE1721" s="266">
        <f>(COUNTIFS(H1721:AL1721,"PD",H1726:AL1726,"&gt;=10"))*0.5</f>
        <v>0</v>
      </c>
      <c r="CF1721" s="266">
        <f>(COUNTIFS(H1721:AL1721,"PDD",H1726:AL1726,"&gt;=3.5",H1727:AL1727,"&gt;=6.5")+COUNTIFS(H1721:AL1721,"PH",H1727:AL1727,"&gt;=0.5",H1726:AL1726,"&gt;=1.5")+COUNTIFS(H1721:AL1721,"PM",H1727:AL1727,"&gt;=0.5",H1726:AL1726,"&gt;=1.5"))*0.5</f>
        <v>0</v>
      </c>
      <c r="CG1721" s="266">
        <f>(COUNTIFS(H1721:AL1721,"DS",H1722:AL1722,"&gt;=2")+COUNTIFS(H1721:AL1721,"AL/DS",H1722:AL1722,"&gt;=2"))*0.5-IF(CN1721="VP",COUNTIFS($H$16:$AL$16,"SAT",H1721:AL1721,"DS",H1722:AL1722,"&gt;=2"))*0.5</f>
        <v>0</v>
      </c>
      <c r="CH1721" s="266">
        <f>(COUNTIFS(H1721:AL1721,"NS",H1723:AL1723,"&gt;=0.5",H1722:AL1722,"&gt;=1.5")+COUNTIFS(H1721:AL1721,"AL/NS",H1723:AL1723,"&gt;=0.5",H1722:AL1722,"&gt;=1.5")+COUNTIFS(H1721:AL1721,"NHD",H1723:AL1723,"&gt;=4.5",H1726:AL1726,"&gt;=2",H1722:AL1722,"&gt;=1.5"))*0.5</f>
        <v>4.5</v>
      </c>
      <c r="CI1721" s="266">
        <f>(COUNTIF(H1723:AL1723,"&gt;=10")+COUNTIFS(H1721:AL1721,"MD",H1723:AL1723,"&gt;=2")-COUNTIFS(H1721:AL1721,"TV",H1723:AL1723,"&gt;=10"))*0.5</f>
        <v>0</v>
      </c>
      <c r="CJ1721" s="266">
        <f>(COUNTIFS(H1721:AL1721,"D",H1725:AL1725,"&gt;=6.5",H1723:AL1723,"&gt;=3.5"))*0.5</f>
        <v>0</v>
      </c>
      <c r="CK1721" s="266">
        <f>(COUNTIF(H1726:AL1726,"&gt;=10")-COUNTIFS(H1721:AL1721,"PD",H1726:AL1726,"&gt;=10"))*0.5</f>
        <v>0</v>
      </c>
      <c r="CL1721" s="265">
        <f>(COUNTIFS(H1721:AL1721,"NHD",H1726:AL1726,"&gt;=3.5",H1727:AL1727,"&gt;=6.5")+COUNTIFS(H1721:AL1721,"BH",H1726:AL1726,"&gt;=1.5",H1727:AL1727,"&gt;=0.5")+COUNTIFS(H1721:AL1721,"BM",H1726:AL1726,"&gt;=1.5",H1727:AL1727,"&gt;=0.5")+COUNTIFS(H1721:AL1721,"D",H1726:AL1726,"&gt;=1.5",H1727:AL1727,"&gt;=0.5"))*0.5</f>
        <v>0</v>
      </c>
      <c r="CM1721" s="272"/>
      <c r="CN1721" s="264" t="s">
        <v>723</v>
      </c>
      <c r="CO1721" s="125">
        <f t="shared" ref="CO1721" si="634">+AM1721+AN1721+AO1721+AP1721+AQ1721+AR1721+AS1721+AU1721+BG1721</f>
        <v>26</v>
      </c>
      <c r="CP1721" s="225">
        <f>+SUM(I1722:I1727)-I1728</f>
        <v>0</v>
      </c>
      <c r="CQ1721" s="225">
        <f>+SUM(J1722:J1727)-J1728</f>
        <v>2.5</v>
      </c>
      <c r="CR1721" s="225">
        <f>+SUM(K1722:K1727)-K1728</f>
        <v>2.5</v>
      </c>
      <c r="CS1721" s="94"/>
      <c r="CT1721" s="94"/>
      <c r="CU1721" s="94"/>
      <c r="CV1721" s="94"/>
      <c r="CW1721" s="94"/>
      <c r="CX1721" s="94"/>
      <c r="CY1721" s="94"/>
      <c r="CZ1721" s="94"/>
      <c r="DA1721" s="94"/>
    </row>
    <row r="1722" spans="1:105" s="70" customFormat="1" ht="15" customHeight="1">
      <c r="A1722" s="228"/>
      <c r="B1722" s="309"/>
      <c r="C1722" s="306"/>
      <c r="D1722" s="237"/>
      <c r="E1722" s="237"/>
      <c r="F1722" s="242" t="s">
        <v>82</v>
      </c>
      <c r="G1722" s="71">
        <v>1.5</v>
      </c>
      <c r="H1722" s="83"/>
      <c r="I1722" s="83"/>
      <c r="J1722" s="83">
        <v>2</v>
      </c>
      <c r="K1722" s="83">
        <v>2</v>
      </c>
      <c r="L1722" s="83">
        <v>2</v>
      </c>
      <c r="M1722" s="83">
        <v>2</v>
      </c>
      <c r="N1722" s="83">
        <v>2</v>
      </c>
      <c r="O1722" s="83"/>
      <c r="P1722" s="83">
        <v>2</v>
      </c>
      <c r="Q1722" s="83">
        <v>2</v>
      </c>
      <c r="R1722" s="83">
        <v>2</v>
      </c>
      <c r="S1722" s="83">
        <v>2</v>
      </c>
      <c r="T1722" s="83"/>
      <c r="U1722" s="83"/>
      <c r="V1722" s="83"/>
      <c r="W1722" s="83"/>
      <c r="X1722" s="83"/>
      <c r="Y1722" s="83"/>
      <c r="Z1722" s="83"/>
      <c r="AA1722" s="83"/>
      <c r="AB1722" s="83"/>
      <c r="AC1722" s="79"/>
      <c r="AD1722" s="79"/>
      <c r="AE1722" s="79"/>
      <c r="AF1722" s="79"/>
      <c r="AG1722" s="79"/>
      <c r="AH1722" s="79"/>
      <c r="AI1722" s="79"/>
      <c r="AJ1722" s="79"/>
      <c r="AK1722" s="79"/>
      <c r="AL1722" s="79"/>
      <c r="AM1722" s="240"/>
      <c r="AN1722" s="240"/>
      <c r="AO1722" s="240"/>
      <c r="AP1722" s="240"/>
      <c r="AQ1722" s="240"/>
      <c r="AR1722" s="240"/>
      <c r="AS1722" s="240"/>
      <c r="AT1722" s="256"/>
      <c r="AU1722" s="256"/>
      <c r="AV1722" s="259"/>
      <c r="AW1722" s="259"/>
      <c r="AX1722" s="256"/>
      <c r="AY1722" s="256"/>
      <c r="AZ1722" s="256"/>
      <c r="BA1722" s="256"/>
      <c r="BB1722" s="256"/>
      <c r="BC1722" s="256"/>
      <c r="BD1722" s="256"/>
      <c r="BE1722" s="256"/>
      <c r="BF1722" s="256"/>
      <c r="BG1722" s="256"/>
      <c r="BH1722" s="256"/>
      <c r="BI1722" s="256"/>
      <c r="BJ1722" s="256"/>
      <c r="BK1722" s="256"/>
      <c r="BL1722" s="262"/>
      <c r="BM1722" s="262"/>
      <c r="BN1722" s="262"/>
      <c r="BO1722" s="262"/>
      <c r="BP1722" s="262"/>
      <c r="BQ1722" s="262"/>
      <c r="BR1722" s="270"/>
      <c r="BS1722" s="270"/>
      <c r="BT1722" s="270"/>
      <c r="BU1722" s="270"/>
      <c r="BV1722" s="270"/>
      <c r="BW1722" s="270"/>
      <c r="BX1722" s="256"/>
      <c r="BY1722" s="256"/>
      <c r="BZ1722" s="256"/>
      <c r="CA1722" s="267"/>
      <c r="CB1722" s="267"/>
      <c r="CC1722" s="274"/>
      <c r="CD1722" s="267"/>
      <c r="CE1722" s="267"/>
      <c r="CF1722" s="267"/>
      <c r="CG1722" s="267"/>
      <c r="CH1722" s="267"/>
      <c r="CI1722" s="267"/>
      <c r="CJ1722" s="267"/>
      <c r="CK1722" s="267"/>
      <c r="CL1722" s="265"/>
      <c r="CM1722" s="272"/>
      <c r="CN1722" s="264"/>
      <c r="CO1722" s="125"/>
      <c r="CP1722" s="226"/>
      <c r="CQ1722" s="226"/>
      <c r="CR1722" s="226"/>
      <c r="CS1722" s="94"/>
      <c r="CT1722" s="94"/>
      <c r="CU1722" s="94"/>
      <c r="CV1722" s="94"/>
      <c r="CW1722" s="94"/>
      <c r="CX1722" s="94"/>
      <c r="CY1722" s="94"/>
      <c r="CZ1722" s="94"/>
      <c r="DA1722" s="94"/>
    </row>
    <row r="1723" spans="1:105" s="70" customFormat="1" ht="15" customHeight="1">
      <c r="A1723" s="228"/>
      <c r="B1723" s="309"/>
      <c r="C1723" s="306"/>
      <c r="D1723" s="237"/>
      <c r="E1723" s="237"/>
      <c r="F1723" s="243"/>
      <c r="G1723" s="72">
        <v>2</v>
      </c>
      <c r="H1723" s="84"/>
      <c r="I1723" s="84"/>
      <c r="J1723" s="84">
        <v>0.5</v>
      </c>
      <c r="K1723" s="84">
        <v>0.5</v>
      </c>
      <c r="L1723" s="84">
        <v>0.5</v>
      </c>
      <c r="M1723" s="84">
        <v>0.5</v>
      </c>
      <c r="N1723" s="84">
        <v>0.5</v>
      </c>
      <c r="O1723" s="84"/>
      <c r="P1723" s="84">
        <v>0.5</v>
      </c>
      <c r="Q1723" s="84">
        <v>0.5</v>
      </c>
      <c r="R1723" s="84">
        <v>0.5</v>
      </c>
      <c r="S1723" s="84">
        <v>0.5</v>
      </c>
      <c r="T1723" s="84"/>
      <c r="U1723" s="84"/>
      <c r="V1723" s="84"/>
      <c r="W1723" s="84"/>
      <c r="X1723" s="84"/>
      <c r="Y1723" s="84"/>
      <c r="Z1723" s="84"/>
      <c r="AA1723" s="84"/>
      <c r="AB1723" s="84"/>
      <c r="AC1723" s="80"/>
      <c r="AD1723" s="80"/>
      <c r="AE1723" s="80"/>
      <c r="AF1723" s="80"/>
      <c r="AG1723" s="80"/>
      <c r="AH1723" s="80"/>
      <c r="AI1723" s="80"/>
      <c r="AJ1723" s="80"/>
      <c r="AK1723" s="80"/>
      <c r="AL1723" s="80"/>
      <c r="AM1723" s="240"/>
      <c r="AN1723" s="240"/>
      <c r="AO1723" s="240"/>
      <c r="AP1723" s="240"/>
      <c r="AQ1723" s="240"/>
      <c r="AR1723" s="240"/>
      <c r="AS1723" s="240"/>
      <c r="AT1723" s="256"/>
      <c r="AU1723" s="256"/>
      <c r="AV1723" s="259"/>
      <c r="AW1723" s="259"/>
      <c r="AX1723" s="256"/>
      <c r="AY1723" s="256"/>
      <c r="AZ1723" s="256"/>
      <c r="BA1723" s="256"/>
      <c r="BB1723" s="256"/>
      <c r="BC1723" s="256"/>
      <c r="BD1723" s="256"/>
      <c r="BE1723" s="256"/>
      <c r="BF1723" s="256"/>
      <c r="BG1723" s="256"/>
      <c r="BH1723" s="256"/>
      <c r="BI1723" s="256"/>
      <c r="BJ1723" s="256"/>
      <c r="BK1723" s="256"/>
      <c r="BL1723" s="262"/>
      <c r="BM1723" s="262"/>
      <c r="BN1723" s="262"/>
      <c r="BO1723" s="262"/>
      <c r="BP1723" s="262"/>
      <c r="BQ1723" s="262"/>
      <c r="BR1723" s="270"/>
      <c r="BS1723" s="270"/>
      <c r="BT1723" s="270"/>
      <c r="BU1723" s="270"/>
      <c r="BV1723" s="270"/>
      <c r="BW1723" s="270"/>
      <c r="BX1723" s="256"/>
      <c r="BY1723" s="256"/>
      <c r="BZ1723" s="256"/>
      <c r="CA1723" s="267"/>
      <c r="CB1723" s="267"/>
      <c r="CC1723" s="274"/>
      <c r="CD1723" s="267"/>
      <c r="CE1723" s="267"/>
      <c r="CF1723" s="267"/>
      <c r="CG1723" s="267"/>
      <c r="CH1723" s="267"/>
      <c r="CI1723" s="267"/>
      <c r="CJ1723" s="267"/>
      <c r="CK1723" s="267"/>
      <c r="CL1723" s="265"/>
      <c r="CM1723" s="272"/>
      <c r="CN1723" s="264"/>
      <c r="CO1723" s="125"/>
      <c r="CP1723" s="226"/>
      <c r="CQ1723" s="226"/>
      <c r="CR1723" s="226"/>
      <c r="CS1723" s="94"/>
      <c r="CT1723" s="94"/>
      <c r="CU1723" s="94"/>
      <c r="CV1723" s="94"/>
      <c r="CW1723" s="94"/>
      <c r="CX1723" s="94"/>
      <c r="CY1723" s="94"/>
      <c r="CZ1723" s="94"/>
      <c r="DA1723" s="94"/>
    </row>
    <row r="1724" spans="1:105" s="70" customFormat="1" ht="15" customHeight="1">
      <c r="A1724" s="228"/>
      <c r="B1724" s="309"/>
      <c r="C1724" s="306"/>
      <c r="D1724" s="237"/>
      <c r="E1724" s="237"/>
      <c r="F1724" s="243"/>
      <c r="G1724" s="72">
        <v>2.1</v>
      </c>
      <c r="H1724" s="84"/>
      <c r="I1724" s="84"/>
      <c r="J1724" s="84"/>
      <c r="K1724" s="84"/>
      <c r="L1724" s="84"/>
      <c r="M1724" s="84"/>
      <c r="N1724" s="84"/>
      <c r="O1724" s="84"/>
      <c r="P1724" s="84"/>
      <c r="Q1724" s="84"/>
      <c r="R1724" s="84"/>
      <c r="S1724" s="84"/>
      <c r="T1724" s="84"/>
      <c r="U1724" s="84"/>
      <c r="V1724" s="84"/>
      <c r="W1724" s="84"/>
      <c r="X1724" s="84"/>
      <c r="Y1724" s="84"/>
      <c r="Z1724" s="84"/>
      <c r="AA1724" s="84"/>
      <c r="AB1724" s="84"/>
      <c r="AC1724" s="80"/>
      <c r="AD1724" s="80"/>
      <c r="AE1724" s="80"/>
      <c r="AF1724" s="80"/>
      <c r="AG1724" s="80"/>
      <c r="AH1724" s="80"/>
      <c r="AI1724" s="80"/>
      <c r="AJ1724" s="80"/>
      <c r="AK1724" s="80"/>
      <c r="AL1724" s="80"/>
      <c r="AM1724" s="240"/>
      <c r="AN1724" s="240"/>
      <c r="AO1724" s="240"/>
      <c r="AP1724" s="240"/>
      <c r="AQ1724" s="240"/>
      <c r="AR1724" s="240"/>
      <c r="AS1724" s="240"/>
      <c r="AT1724" s="256"/>
      <c r="AU1724" s="256"/>
      <c r="AV1724" s="259"/>
      <c r="AW1724" s="259"/>
      <c r="AX1724" s="256"/>
      <c r="AY1724" s="256"/>
      <c r="AZ1724" s="256"/>
      <c r="BA1724" s="256"/>
      <c r="BB1724" s="256"/>
      <c r="BC1724" s="256"/>
      <c r="BD1724" s="256"/>
      <c r="BE1724" s="256"/>
      <c r="BF1724" s="256"/>
      <c r="BG1724" s="256"/>
      <c r="BH1724" s="256"/>
      <c r="BI1724" s="256"/>
      <c r="BJ1724" s="256"/>
      <c r="BK1724" s="256"/>
      <c r="BL1724" s="262"/>
      <c r="BM1724" s="262"/>
      <c r="BN1724" s="262"/>
      <c r="BO1724" s="262"/>
      <c r="BP1724" s="262"/>
      <c r="BQ1724" s="262"/>
      <c r="BR1724" s="270"/>
      <c r="BS1724" s="270"/>
      <c r="BT1724" s="270"/>
      <c r="BU1724" s="270"/>
      <c r="BV1724" s="270"/>
      <c r="BW1724" s="270"/>
      <c r="BX1724" s="256"/>
      <c r="BY1724" s="256"/>
      <c r="BZ1724" s="256"/>
      <c r="CA1724" s="267"/>
      <c r="CB1724" s="267"/>
      <c r="CC1724" s="274"/>
      <c r="CD1724" s="267"/>
      <c r="CE1724" s="267"/>
      <c r="CF1724" s="267"/>
      <c r="CG1724" s="267"/>
      <c r="CH1724" s="267"/>
      <c r="CI1724" s="267"/>
      <c r="CJ1724" s="267"/>
      <c r="CK1724" s="267"/>
      <c r="CL1724" s="265"/>
      <c r="CM1724" s="272"/>
      <c r="CN1724" s="264"/>
      <c r="CO1724" s="125"/>
      <c r="CP1724" s="226"/>
      <c r="CQ1724" s="226"/>
      <c r="CR1724" s="226"/>
      <c r="CS1724" s="94"/>
      <c r="CT1724" s="94"/>
      <c r="CU1724" s="94"/>
      <c r="CV1724" s="94"/>
      <c r="CW1724" s="94"/>
      <c r="CX1724" s="94"/>
      <c r="CY1724" s="94"/>
      <c r="CZ1724" s="94"/>
      <c r="DA1724" s="94"/>
    </row>
    <row r="1725" spans="1:105" s="70" customFormat="1" ht="15" customHeight="1">
      <c r="A1725" s="228"/>
      <c r="B1725" s="309"/>
      <c r="C1725" s="306"/>
      <c r="D1725" s="237"/>
      <c r="E1725" s="237"/>
      <c r="F1725" s="243"/>
      <c r="G1725" s="72">
        <v>2.7</v>
      </c>
      <c r="H1725" s="84"/>
      <c r="I1725" s="84"/>
      <c r="J1725" s="84"/>
      <c r="K1725" s="84"/>
      <c r="L1725" s="84"/>
      <c r="M1725" s="84"/>
      <c r="N1725" s="84"/>
      <c r="O1725" s="84"/>
      <c r="P1725" s="84"/>
      <c r="Q1725" s="84"/>
      <c r="R1725" s="84"/>
      <c r="S1725" s="84"/>
      <c r="T1725" s="84"/>
      <c r="U1725" s="84"/>
      <c r="V1725" s="84"/>
      <c r="W1725" s="84"/>
      <c r="X1725" s="84"/>
      <c r="Y1725" s="84"/>
      <c r="Z1725" s="84"/>
      <c r="AA1725" s="84"/>
      <c r="AB1725" s="84"/>
      <c r="AC1725" s="80"/>
      <c r="AD1725" s="80"/>
      <c r="AE1725" s="80"/>
      <c r="AF1725" s="80"/>
      <c r="AG1725" s="80"/>
      <c r="AH1725" s="80"/>
      <c r="AI1725" s="80"/>
      <c r="AJ1725" s="80"/>
      <c r="AK1725" s="80"/>
      <c r="AL1725" s="80"/>
      <c r="AM1725" s="240"/>
      <c r="AN1725" s="240"/>
      <c r="AO1725" s="240"/>
      <c r="AP1725" s="240"/>
      <c r="AQ1725" s="240"/>
      <c r="AR1725" s="240"/>
      <c r="AS1725" s="240"/>
      <c r="AT1725" s="256"/>
      <c r="AU1725" s="256"/>
      <c r="AV1725" s="259"/>
      <c r="AW1725" s="259"/>
      <c r="AX1725" s="256"/>
      <c r="AY1725" s="256"/>
      <c r="AZ1725" s="256"/>
      <c r="BA1725" s="256"/>
      <c r="BB1725" s="256"/>
      <c r="BC1725" s="256"/>
      <c r="BD1725" s="256"/>
      <c r="BE1725" s="256"/>
      <c r="BF1725" s="256"/>
      <c r="BG1725" s="256"/>
      <c r="BH1725" s="256"/>
      <c r="BI1725" s="256"/>
      <c r="BJ1725" s="256"/>
      <c r="BK1725" s="256"/>
      <c r="BL1725" s="262"/>
      <c r="BM1725" s="262"/>
      <c r="BN1725" s="262"/>
      <c r="BO1725" s="262"/>
      <c r="BP1725" s="262"/>
      <c r="BQ1725" s="262"/>
      <c r="BR1725" s="270"/>
      <c r="BS1725" s="270"/>
      <c r="BT1725" s="270"/>
      <c r="BU1725" s="270"/>
      <c r="BV1725" s="270"/>
      <c r="BW1725" s="270"/>
      <c r="BX1725" s="256"/>
      <c r="BY1725" s="256"/>
      <c r="BZ1725" s="256"/>
      <c r="CA1725" s="267"/>
      <c r="CB1725" s="267"/>
      <c r="CC1725" s="274"/>
      <c r="CD1725" s="267"/>
      <c r="CE1725" s="267"/>
      <c r="CF1725" s="267"/>
      <c r="CG1725" s="267"/>
      <c r="CH1725" s="267"/>
      <c r="CI1725" s="267"/>
      <c r="CJ1725" s="267"/>
      <c r="CK1725" s="267"/>
      <c r="CL1725" s="265"/>
      <c r="CM1725" s="272"/>
      <c r="CN1725" s="264"/>
      <c r="CO1725" s="125"/>
      <c r="CP1725" s="226"/>
      <c r="CQ1725" s="226"/>
      <c r="CR1725" s="226"/>
      <c r="CS1725" s="94"/>
      <c r="CT1725" s="94"/>
      <c r="CU1725" s="94"/>
      <c r="CV1725" s="94"/>
      <c r="CW1725" s="94"/>
      <c r="CX1725" s="94"/>
      <c r="CY1725" s="94"/>
      <c r="CZ1725" s="94"/>
      <c r="DA1725" s="94"/>
    </row>
    <row r="1726" spans="1:105" s="70" customFormat="1" ht="15" customHeight="1">
      <c r="A1726" s="228"/>
      <c r="B1726" s="309"/>
      <c r="C1726" s="306"/>
      <c r="D1726" s="237"/>
      <c r="E1726" s="237"/>
      <c r="F1726" s="243"/>
      <c r="G1726" s="72">
        <v>3</v>
      </c>
      <c r="H1726" s="84"/>
      <c r="I1726" s="84"/>
      <c r="J1726" s="84"/>
      <c r="K1726" s="84"/>
      <c r="L1726" s="84"/>
      <c r="M1726" s="84"/>
      <c r="N1726" s="84"/>
      <c r="O1726" s="84"/>
      <c r="P1726" s="84"/>
      <c r="Q1726" s="84"/>
      <c r="R1726" s="84"/>
      <c r="S1726" s="84"/>
      <c r="T1726" s="84"/>
      <c r="U1726" s="84"/>
      <c r="V1726" s="84"/>
      <c r="W1726" s="84"/>
      <c r="X1726" s="84"/>
      <c r="Y1726" s="84"/>
      <c r="Z1726" s="84"/>
      <c r="AA1726" s="84"/>
      <c r="AB1726" s="84"/>
      <c r="AC1726" s="80"/>
      <c r="AD1726" s="80"/>
      <c r="AE1726" s="80"/>
      <c r="AF1726" s="80"/>
      <c r="AG1726" s="80"/>
      <c r="AH1726" s="80"/>
      <c r="AI1726" s="80"/>
      <c r="AJ1726" s="80"/>
      <c r="AK1726" s="80"/>
      <c r="AL1726" s="80"/>
      <c r="AM1726" s="240"/>
      <c r="AN1726" s="240"/>
      <c r="AO1726" s="240"/>
      <c r="AP1726" s="240"/>
      <c r="AQ1726" s="240"/>
      <c r="AR1726" s="240"/>
      <c r="AS1726" s="240"/>
      <c r="AT1726" s="256"/>
      <c r="AU1726" s="256"/>
      <c r="AV1726" s="259"/>
      <c r="AW1726" s="259"/>
      <c r="AX1726" s="256"/>
      <c r="AY1726" s="256"/>
      <c r="AZ1726" s="256"/>
      <c r="BA1726" s="256"/>
      <c r="BB1726" s="256"/>
      <c r="BC1726" s="256"/>
      <c r="BD1726" s="256"/>
      <c r="BE1726" s="256"/>
      <c r="BF1726" s="256"/>
      <c r="BG1726" s="256"/>
      <c r="BH1726" s="256"/>
      <c r="BI1726" s="256"/>
      <c r="BJ1726" s="256"/>
      <c r="BK1726" s="256"/>
      <c r="BL1726" s="262"/>
      <c r="BM1726" s="262"/>
      <c r="BN1726" s="262"/>
      <c r="BO1726" s="262"/>
      <c r="BP1726" s="262"/>
      <c r="BQ1726" s="262"/>
      <c r="BR1726" s="270"/>
      <c r="BS1726" s="270"/>
      <c r="BT1726" s="270"/>
      <c r="BU1726" s="270"/>
      <c r="BV1726" s="270"/>
      <c r="BW1726" s="270"/>
      <c r="BX1726" s="256"/>
      <c r="BY1726" s="256"/>
      <c r="BZ1726" s="256"/>
      <c r="CA1726" s="267"/>
      <c r="CB1726" s="267"/>
      <c r="CC1726" s="274"/>
      <c r="CD1726" s="267"/>
      <c r="CE1726" s="267"/>
      <c r="CF1726" s="267"/>
      <c r="CG1726" s="267"/>
      <c r="CH1726" s="267"/>
      <c r="CI1726" s="267"/>
      <c r="CJ1726" s="267"/>
      <c r="CK1726" s="267"/>
      <c r="CL1726" s="265"/>
      <c r="CM1726" s="272"/>
      <c r="CN1726" s="264"/>
      <c r="CO1726" s="125"/>
      <c r="CP1726" s="226"/>
      <c r="CQ1726" s="226"/>
      <c r="CR1726" s="226"/>
      <c r="CS1726" s="94"/>
      <c r="CT1726" s="94"/>
      <c r="CU1726" s="94"/>
      <c r="CV1726" s="94"/>
      <c r="CW1726" s="94"/>
      <c r="CX1726" s="94"/>
      <c r="CY1726" s="94"/>
      <c r="CZ1726" s="94"/>
      <c r="DA1726" s="94"/>
    </row>
    <row r="1727" spans="1:105" s="70" customFormat="1" ht="15" customHeight="1">
      <c r="A1727" s="228"/>
      <c r="B1727" s="309"/>
      <c r="C1727" s="306"/>
      <c r="D1727" s="237"/>
      <c r="E1727" s="237"/>
      <c r="F1727" s="244"/>
      <c r="G1727" s="73">
        <v>3.9</v>
      </c>
      <c r="H1727" s="85"/>
      <c r="I1727" s="85"/>
      <c r="J1727" s="85"/>
      <c r="K1727" s="85"/>
      <c r="L1727" s="85"/>
      <c r="M1727" s="85"/>
      <c r="N1727" s="85"/>
      <c r="O1727" s="85"/>
      <c r="P1727" s="85"/>
      <c r="Q1727" s="85"/>
      <c r="R1727" s="85"/>
      <c r="S1727" s="85"/>
      <c r="T1727" s="85"/>
      <c r="U1727" s="85"/>
      <c r="V1727" s="85"/>
      <c r="W1727" s="85"/>
      <c r="X1727" s="85"/>
      <c r="Y1727" s="85"/>
      <c r="Z1727" s="85"/>
      <c r="AA1727" s="85"/>
      <c r="AB1727" s="85"/>
      <c r="AC1727" s="81"/>
      <c r="AD1727" s="81"/>
      <c r="AE1727" s="81"/>
      <c r="AF1727" s="81"/>
      <c r="AG1727" s="81"/>
      <c r="AH1727" s="81"/>
      <c r="AI1727" s="81"/>
      <c r="AJ1727" s="81"/>
      <c r="AK1727" s="81"/>
      <c r="AL1727" s="81"/>
      <c r="AM1727" s="240"/>
      <c r="AN1727" s="240"/>
      <c r="AO1727" s="240"/>
      <c r="AP1727" s="240"/>
      <c r="AQ1727" s="240"/>
      <c r="AR1727" s="240"/>
      <c r="AS1727" s="240"/>
      <c r="AT1727" s="256"/>
      <c r="AU1727" s="256"/>
      <c r="AV1727" s="259"/>
      <c r="AW1727" s="259"/>
      <c r="AX1727" s="256"/>
      <c r="AY1727" s="256"/>
      <c r="AZ1727" s="256"/>
      <c r="BA1727" s="256"/>
      <c r="BB1727" s="256"/>
      <c r="BC1727" s="256"/>
      <c r="BD1727" s="256"/>
      <c r="BE1727" s="256"/>
      <c r="BF1727" s="256"/>
      <c r="BG1727" s="256"/>
      <c r="BH1727" s="256"/>
      <c r="BI1727" s="256"/>
      <c r="BJ1727" s="256"/>
      <c r="BK1727" s="256"/>
      <c r="BL1727" s="262"/>
      <c r="BM1727" s="262"/>
      <c r="BN1727" s="262"/>
      <c r="BO1727" s="262"/>
      <c r="BP1727" s="262"/>
      <c r="BQ1727" s="262"/>
      <c r="BR1727" s="270"/>
      <c r="BS1727" s="270"/>
      <c r="BT1727" s="270"/>
      <c r="BU1727" s="270"/>
      <c r="BV1727" s="270"/>
      <c r="BW1727" s="270"/>
      <c r="BX1727" s="256"/>
      <c r="BY1727" s="256"/>
      <c r="BZ1727" s="256"/>
      <c r="CA1727" s="267"/>
      <c r="CB1727" s="267"/>
      <c r="CC1727" s="274"/>
      <c r="CD1727" s="267"/>
      <c r="CE1727" s="267"/>
      <c r="CF1727" s="267"/>
      <c r="CG1727" s="267"/>
      <c r="CH1727" s="267"/>
      <c r="CI1727" s="267"/>
      <c r="CJ1727" s="267"/>
      <c r="CK1727" s="267"/>
      <c r="CL1727" s="265"/>
      <c r="CM1727" s="272"/>
      <c r="CN1727" s="264"/>
      <c r="CO1727" s="125"/>
      <c r="CP1727" s="226"/>
      <c r="CQ1727" s="226"/>
      <c r="CR1727" s="226"/>
      <c r="CS1727" s="94"/>
      <c r="CT1727" s="94"/>
      <c r="CU1727" s="94"/>
      <c r="CV1727" s="94"/>
      <c r="CW1727" s="94"/>
      <c r="CX1727" s="94"/>
      <c r="CY1727" s="94"/>
      <c r="CZ1727" s="94"/>
      <c r="DA1727" s="94"/>
    </row>
    <row r="1728" spans="1:105" s="70" customFormat="1" ht="15" customHeight="1">
      <c r="A1728" s="229"/>
      <c r="B1728" s="310"/>
      <c r="C1728" s="307"/>
      <c r="D1728" s="238"/>
      <c r="E1728" s="238"/>
      <c r="F1728" s="245" t="s">
        <v>83</v>
      </c>
      <c r="G1728" s="352"/>
      <c r="H1728" s="82"/>
      <c r="I1728" s="82"/>
      <c r="J1728" s="82"/>
      <c r="K1728" s="82"/>
      <c r="L1728" s="82"/>
      <c r="M1728" s="82"/>
      <c r="N1728" s="82"/>
      <c r="O1728" s="82"/>
      <c r="P1728" s="82"/>
      <c r="Q1728" s="82"/>
      <c r="R1728" s="82"/>
      <c r="S1728" s="82"/>
      <c r="T1728" s="82"/>
      <c r="U1728" s="82"/>
      <c r="V1728" s="82"/>
      <c r="W1728" s="82"/>
      <c r="X1728" s="82"/>
      <c r="Y1728" s="82"/>
      <c r="Z1728" s="82"/>
      <c r="AA1728" s="82"/>
      <c r="AB1728" s="82"/>
      <c r="AC1728" s="35"/>
      <c r="AD1728" s="35"/>
      <c r="AE1728" s="35"/>
      <c r="AF1728" s="35"/>
      <c r="AG1728" s="35"/>
      <c r="AH1728" s="35"/>
      <c r="AI1728" s="35"/>
      <c r="AJ1728" s="35"/>
      <c r="AK1728" s="35"/>
      <c r="AL1728" s="35"/>
      <c r="AM1728" s="241"/>
      <c r="AN1728" s="241"/>
      <c r="AO1728" s="241"/>
      <c r="AP1728" s="241"/>
      <c r="AQ1728" s="241"/>
      <c r="AR1728" s="241"/>
      <c r="AS1728" s="241"/>
      <c r="AT1728" s="257"/>
      <c r="AU1728" s="257"/>
      <c r="AV1728" s="260"/>
      <c r="AW1728" s="260"/>
      <c r="AX1728" s="257"/>
      <c r="AY1728" s="257"/>
      <c r="AZ1728" s="257"/>
      <c r="BA1728" s="257"/>
      <c r="BB1728" s="257"/>
      <c r="BC1728" s="257"/>
      <c r="BD1728" s="257"/>
      <c r="BE1728" s="257"/>
      <c r="BF1728" s="257"/>
      <c r="BG1728" s="257"/>
      <c r="BH1728" s="257"/>
      <c r="BI1728" s="257"/>
      <c r="BJ1728" s="257"/>
      <c r="BK1728" s="257"/>
      <c r="BL1728" s="263"/>
      <c r="BM1728" s="263"/>
      <c r="BN1728" s="263"/>
      <c r="BO1728" s="263"/>
      <c r="BP1728" s="263"/>
      <c r="BQ1728" s="263"/>
      <c r="BR1728" s="271"/>
      <c r="BS1728" s="271"/>
      <c r="BT1728" s="271"/>
      <c r="BU1728" s="271"/>
      <c r="BV1728" s="271"/>
      <c r="BW1728" s="271"/>
      <c r="BX1728" s="257"/>
      <c r="BY1728" s="257"/>
      <c r="BZ1728" s="257"/>
      <c r="CA1728" s="268"/>
      <c r="CB1728" s="268"/>
      <c r="CC1728" s="275"/>
      <c r="CD1728" s="268"/>
      <c r="CE1728" s="268"/>
      <c r="CF1728" s="268"/>
      <c r="CG1728" s="268"/>
      <c r="CH1728" s="268"/>
      <c r="CI1728" s="268"/>
      <c r="CJ1728" s="268"/>
      <c r="CK1728" s="268"/>
      <c r="CL1728" s="265"/>
      <c r="CM1728" s="272"/>
      <c r="CN1728" s="264"/>
      <c r="CO1728" s="125"/>
      <c r="CP1728" s="226"/>
      <c r="CQ1728" s="226"/>
      <c r="CR1728" s="226"/>
      <c r="CS1728" s="94"/>
      <c r="CT1728" s="94"/>
      <c r="CU1728" s="94"/>
      <c r="CV1728" s="94"/>
      <c r="CW1728" s="94"/>
      <c r="CX1728" s="94"/>
      <c r="CY1728" s="94"/>
      <c r="CZ1728" s="94"/>
      <c r="DA1728" s="94"/>
    </row>
    <row r="1729" spans="1:105" s="70" customFormat="1" ht="15" customHeight="1">
      <c r="A1729" s="227">
        <f t="shared" si="628"/>
        <v>214</v>
      </c>
      <c r="B1729" s="308" t="s">
        <v>767</v>
      </c>
      <c r="C1729" s="374" t="s">
        <v>769</v>
      </c>
      <c r="D1729" s="236" t="s">
        <v>1300</v>
      </c>
      <c r="E1729" s="236" t="s">
        <v>1283</v>
      </c>
      <c r="F1729" s="253" t="s">
        <v>80</v>
      </c>
      <c r="G1729" s="351"/>
      <c r="H1729" s="82" t="s">
        <v>69</v>
      </c>
      <c r="I1729" s="82"/>
      <c r="J1729" s="82" t="s">
        <v>61</v>
      </c>
      <c r="K1729" s="82" t="s">
        <v>61</v>
      </c>
      <c r="L1729" s="82" t="s">
        <v>61</v>
      </c>
      <c r="M1729" s="82" t="s">
        <v>61</v>
      </c>
      <c r="N1729" s="82" t="s">
        <v>61</v>
      </c>
      <c r="O1729" s="82"/>
      <c r="P1729" s="82" t="s">
        <v>61</v>
      </c>
      <c r="Q1729" s="82" t="s">
        <v>61</v>
      </c>
      <c r="R1729" s="82" t="s">
        <v>61</v>
      </c>
      <c r="S1729" s="82" t="s">
        <v>61</v>
      </c>
      <c r="T1729" s="82" t="s">
        <v>61</v>
      </c>
      <c r="U1729" s="82" t="s">
        <v>61</v>
      </c>
      <c r="V1729" s="82"/>
      <c r="W1729" s="82" t="s">
        <v>60</v>
      </c>
      <c r="X1729" s="82" t="s">
        <v>60</v>
      </c>
      <c r="Y1729" s="82" t="s">
        <v>60</v>
      </c>
      <c r="Z1729" s="82" t="s">
        <v>60</v>
      </c>
      <c r="AA1729" s="82" t="s">
        <v>60</v>
      </c>
      <c r="AB1729" s="82" t="s">
        <v>60</v>
      </c>
      <c r="AC1729" s="82"/>
      <c r="AD1729" s="82" t="s">
        <v>60</v>
      </c>
      <c r="AE1729" s="82" t="s">
        <v>60</v>
      </c>
      <c r="AF1729" s="82" t="s">
        <v>60</v>
      </c>
      <c r="AG1729" s="82" t="s">
        <v>60</v>
      </c>
      <c r="AH1729" s="82" t="s">
        <v>60</v>
      </c>
      <c r="AI1729" s="82" t="s">
        <v>1471</v>
      </c>
      <c r="AJ1729" s="82"/>
      <c r="AK1729" s="82" t="s">
        <v>61</v>
      </c>
      <c r="AL1729" s="82" t="s">
        <v>61</v>
      </c>
      <c r="AM1729" s="239">
        <f>COUNTIF(H1729:AL1729,"PH")+COUNTIF(H1729:AL1729,"PH/L")+COUNTIF(H1729:AL1729,"PM")</f>
        <v>0</v>
      </c>
      <c r="AN1729" s="239">
        <f>COUNTIF(H1729:AL1729,"PD")+COUNTIF(H1729:AL1729,"PDD")+COUNTIF(H1729:AL1729,"P/DS")/2+COUNTIF(H1729:AL1729,"PMD")</f>
        <v>0</v>
      </c>
      <c r="AO1729" s="239">
        <f>COUNTIF(H1729:AL1729,"PN")+COUNTIF(H1729:AL1729,"P/NS")/2+COUNTIF(H1729:AL1729,"PH")+COUNTIF(H1729:AL1729,"PH/F")/2+COUNTIF(H1729:AL1729,"PH/L")/2+COUNTIF(H1729:AL1729,"PM")</f>
        <v>0</v>
      </c>
      <c r="AP1729" s="239">
        <f>COUNTIF(H1729:AL1729,"BH")+COUNTIF(H1729:AL1729,"AL/BL")+COUNTIF(H1729:AL1729,"UL/BL")+COUNTIF(H1729:AL1729,"BM")</f>
        <v>0</v>
      </c>
      <c r="AQ1729" s="239">
        <f>COUNTIF(H1729:AL1729,"DS")+COUNTIF(H1729:AL1729,"AL/DS")/2+COUNTIF(H1729:AL1729,"UL/DS")/2+COUNTIF(H1729:AL1729,"CT")+COUNTIF(H1729:AL1729,"MD")</f>
        <v>11.5</v>
      </c>
      <c r="AR1729" s="239">
        <f>COUNTIF(H1729:AL1729,"NS")+COUNTIF(H1729:AL1729,"AL/NS")/2+COUNTIF(H1729:AL1729,"UL/NS")/2+COUNTIF(H1729:AL1729,"BH")+COUNTIF(H1729:AL1729,"AL/BF")/2+COUNTIF(H1729:AL1729,"AL/BL")/2+COUNTIF(H1729:AL1729,"UL/BL")/2+COUNTIF(H1729:AL1729,"UL/BF")/2+COUNTIF(H1729:AL1729,"BM")</f>
        <v>13</v>
      </c>
      <c r="AS1729" s="239">
        <f>COUNTIF(H1729:AL1729,"AL")+COUNTIF(H1729:AL1729,"AL/DS")/2+COUNTIF(H1729:AL1729,"AL/NS")/2+COUNTIF(H1729:AL1729,"NH")+COUNTIF(H1729:AL1729,"SL")+COUNTIF(H1729:AL1729,"NHD")+COUNTIF(H1729:AL1729,"B")+COUNTIF(H1729:AL1729,"HL")+COUNTIF(H1729:AL1729,"AL/BF")/2+COUNTIF(H1729:AL1729,"AL/BL")/2</f>
        <v>1</v>
      </c>
      <c r="AT1729" s="255">
        <f>COUNTIF(H1729:AL1729,"PD")+COUNTIF(H1729:AL1729,"PN")+COUNTIF(H1729:AL1729,"P/DS")/2+COUNTIF(H1729:AL1729,"P/NS")/2+COUNTIF(H1729:AL1729,"DS")+COUNTIF(H1729:AL1729,"NS")+COUNTIF(H1729:AL1729,"AL")+COUNTIF(H1729:AL1729,"AL/DS")+COUNTIF(H1729:AL1729,"AL/NS")+COUNTIF(H1729:AL1729,"NH")+COUNTIF(H1729:AL1729,"SL")+COUNTIF(H1729:AL1729,"UL/DS")/2+COUNTIF(H1729:AL1729,"UL/NS")/2+COUNTIF(H1729:AL1729,"CT")+COUNTIF(H1729:AL1729,"NHD")+COUNTIF(H1729:AL1729,"PDD")+COUNTIF(H1729:AL1729,"B")+COUNTIF(H1729:AL1729,"HL")+COUNTIF(H1729:AL1729,"PH")+COUNTIF(H1729:AL1729,"BH")+COUNTIF(H1729:AL1729,"AL/BF")+COUNTIF(H1729:AL1729,"AL/BL")+COUNTIF(H1729:AL1729,"UL/BF")/2+COUNTIF(H1729:AL1729,"UL/BL")/2+COUNTIF(H1729:AL1729,"PH/F")/2+COUNTIF(H1729:AL1729,"PH/L")/2+COUNTIF(H1729:AL1729,"MD")+COUNTIF(H1729:AL1729,"PMD")+COUNTIF(H1729:AL1729,"PM")+COUNTIF(H1729:AL1729,"BM")</f>
        <v>25.5</v>
      </c>
      <c r="AU1729" s="255">
        <f>COUNTIF(H1729:AL1729,"P/DS")/2+COUNTIF(H1729:AL1729,"P/NS")/2+COUNTIF(H1729:AL1729,"IL")+COUNTIF(H1729:AL1729,"NL")+COUNTIF(H1729:AL1729,"UL")+COUNTIF(H1729:AL1729,"UL/DS")/2+COUNTIF(H1729:AL1729,"UL/NS")/2+COUNTIF(H1729:AL1729,"KT")+COUNTIF(H1729:AL1729,"UL/BF")/2+COUNTIF(H1729:AL1729,"UL/BL")/2+COUNTIF(H1729:AL1729,"PH/F")/2+COUNTIF(H1729:AL1729,"PH/L")/2+COUNTIF(H1729:AL1729,"NB")</f>
        <v>0.5</v>
      </c>
      <c r="AV1729" s="258">
        <f>COUNTIF(H1729:AL1729,"PN")+COUNTIF(H1729:AL1729,"TVD")+COUNTIF(H1729:AL1729,"PH")+COUNTIF(H1729:AL1729,"PM")+COUNTIF(H1729:AL1729,"PDD")-COUNTIFS(H1729:AL1729,"PN",H1736:AL1736,"&gt;=3")-COUNTIFS(H1729:AL1729,"PM",H1736:AL1736,"&gt;=3")</f>
        <v>0</v>
      </c>
      <c r="AW1729" s="258">
        <f>COUNTIF(H1729:AL1729,"NS")+COUNTIF(H1729:AL1729,"D")+COUNTIF(H1729:AL1729,"BH")+COUNTIF(H1729:AL1729,"NHD")+COUNTIF(H1729:AL1729,"BM")-COUNTIFS(H1729:AL1729,"NS",H1736:AL1736,"&gt;=3")-COUNTIFS(H1729:AL1729,"BH",H1736:AL1736,"&gt;=3")-COUNTIFS(H1729:AL1729,"BM",H1736:AL1736,"&gt;=3")</f>
        <v>13</v>
      </c>
      <c r="AX1729" s="255">
        <f>COUNTIF(H1729:AL1729,"AL")+COUNTIF(H1729:AL1729,"AL/DS")/2+COUNTIF(H1729:AL1729,"AL/NS")/2+COUNTIF(H1729:AL1729,"AL/BF")+COUNTIF(H1729:AL1729,"AL/BL")/2</f>
        <v>0</v>
      </c>
      <c r="AY1729" s="255">
        <f>COUNTIF(H1729:AL1729,"SL")</f>
        <v>0</v>
      </c>
      <c r="AZ1729" s="255">
        <f>COUNTIF(H1729:AL1729,"NH")</f>
        <v>1</v>
      </c>
      <c r="BA1729" s="255">
        <f>COUNTIF(H1729:AL1729,"HL")</f>
        <v>0</v>
      </c>
      <c r="BB1729" s="255">
        <f>COUNTIF(G1729:AL1729,"P/DS")/2+COUNTIF(G1729:AL1729,"P/NS")/2+COUNTIF(G1729:AL1729,"UL")+COUNTIF(G1729:AL1729,"UL/DS")/2+COUNTIF(G1729:AL1729,"UL/NS")/2+COUNTIF(G1729:AL1729,"UL/BL")/2+COUNTIF(G1729:AL1729,"UL/BF")/2+COUNTIF(G1729:AL1729,"PH/F")/2+COUNTIF(G1729:AL1729,"PH/L")/2</f>
        <v>0.5</v>
      </c>
      <c r="BC1729" s="255">
        <f>COUNTIF(H1729:AL1729,"NB")</f>
        <v>0</v>
      </c>
      <c r="BD1729" s="255">
        <f>COUNTIF(H1729:AL1729,"NL")</f>
        <v>0</v>
      </c>
      <c r="BE1729" s="255">
        <f>COUNTIF(H1729:AL1729,"IL")</f>
        <v>0</v>
      </c>
      <c r="BF1729" s="255">
        <f>COUNTIF(H1729:AL1729,"KT")</f>
        <v>0</v>
      </c>
      <c r="BG1729" s="255">
        <f>COUNTIF(H1729:AL1729,"L70")</f>
        <v>0</v>
      </c>
      <c r="BH1729" s="255">
        <f>COUNTIF(H1729:AL1729,"MD")</f>
        <v>0</v>
      </c>
      <c r="BI1729" s="255">
        <f>COUNTIF(H1729:AL1729,"PMD")</f>
        <v>0</v>
      </c>
      <c r="BJ1729" s="255">
        <f>COUNTIF(H1729:AL1729,"PM")</f>
        <v>0</v>
      </c>
      <c r="BK1729" s="255">
        <f>COUNTIF(H1729:AL1729,"BM")</f>
        <v>0</v>
      </c>
      <c r="BL1729" s="261">
        <f>SUMIF(H1729:AL1729,"PD",H1730:AL1730)+SUMIF(H1729:AL1729,"PN",H1730:AL1730)+SUMIF(H1729:AL1729,"P/DS",H1730:AL1730)+SUMIF(H1729:AL1729,"PN/F",H1730:AL1730)+SUMIF(H1729:AL1729,"PN/L",H1730:AL1730)+SUMIF(H1729:AL1729,"TV",H1730:AL1730)+SUMIF(H1729:AL1729,"TVD",H1730:AL1730)+SUMIF(H1729:AL1729,"PDD",H1730:AL1730)</f>
        <v>0</v>
      </c>
      <c r="BM1729" s="261">
        <f>SUMIF(H1729:AL1729,"PD",H1731:AL1731)+SUMIF(H1729:AL1729,"PN",H1731:AL1731)+SUMIF(H1729:AL1729,"P/DS",H1731:AL1731)+SUMIF(H1729:AL1729,"PN/F",H1731:AL1731)+SUMIF(H1729:AL1729,"PN/L",H1731:AL1731)+SUMIF(H1729:AL1729,"TV",H1731:AL1731)+SUMIF(H1729:AL1729,"TVD",H1731:AL1731)+SUMIF(H1729:AL1729,"PDD",H1731:AL1731)+SUMIF(H1729:AL1729,"PMD",H1731:AL1731)</f>
        <v>0</v>
      </c>
      <c r="BN1729" s="261">
        <f>SUMIF(H1729:AL1729,"PD",H1732:AL1732)+SUMIF(H1729:AL1729,"PN",H1732:AL1732)+SUMIF(H1729:AL1729,"P/DS",H1732:AL1732)+SUMIF(H1729:AL1729,"PN/F",H1732:AL1732)+SUMIF(H1729:AL1729,"PN/L",H1732:AL1732)+SUMIF(H1729:AL1729,"TV",H1732:AL1732)+SUMIF(H1729:AL1729,"TVD",H1732:AL1732)</f>
        <v>0</v>
      </c>
      <c r="BO1729" s="261">
        <f>SUMIF(H1729:AL1729,"PD",H1733:AL1733)+SUMIF(H1729:AL1729,"PN",H1733:AL1733)+SUMIF(H1729:AL1729,"P/DS",H1733:AL1733)+SUMIF(H1729:AL1729,"PN/F",H1733:AL1733)+SUMIF(H1729:AL1729,"PN/L",H1733:AL1733)+SUMIF(H1729:AL1729,"TV",H1733:AL1733)+SUMIF(H1729:AL1729,"TVD",H1733:AL1733)</f>
        <v>0</v>
      </c>
      <c r="BP1729" s="261">
        <f>SUMIF(H1729:AL1729,"PD",H1734:AL1734)+SUMIF(H1729:AL1729,"PN",H1734:AL1734)+SUMIF(H1729:AL1729,"P/DS",H1734:AL1734)+SUMIF(H1729:AL1729,"PN/F",H1734:AL1734)+SUMIF(H1729:AL1729,"PN/L",H1734:AL1734)+SUMIF(H1729:AL1729,"TV",H1734:AL1734)+SUMIF(H1729:AL1729,"TVD",H1734:AL1734)+SUMIF(H1729:AL1729,"PDD",H1734:AL1734)+SUMIF(H1729:AL1729,"PH",H1734:AL1734)+SUMIF(H1729:AL1729,"PM",H1734:AL1734)</f>
        <v>0</v>
      </c>
      <c r="BQ1729" s="261">
        <f>SUMIF(H1729:AL1729,"PD",H1735:AL1735)+SUMIF(H1729:AL1729,"PN",H1735:AL1735)+SUMIF(H1729:AL1729,"P/DS",H1735:AL1735)+SUMIF(H1729:AL1729,"PN/F",H1735:AL1735)+SUMIF(H1729:AL1729,"PN/L",H1735:AL1735)+SUMIF(H1729:AL1729,"TV",H1735:AL1735)+SUMIF(H1729:AL1729,"TVD",H1735:AL1735)+SUMIF(H1729:AL1729,"PDD",H1735:AL1735)+SUMIF(H1729:AL1729,"PH",H1735:AL1735)+SUMIF(H1729:AL1729,"PM",H1735:AL1735)</f>
        <v>0</v>
      </c>
      <c r="BR1729" s="269">
        <f>SUM(H1730:AL1730)-BL1729</f>
        <v>18</v>
      </c>
      <c r="BS1729" s="269">
        <f>SUM(H1731:AL1731)-BM1729</f>
        <v>5.5</v>
      </c>
      <c r="BT1729" s="269">
        <f>SUM(H1732:AL1732)-BN1729</f>
        <v>0</v>
      </c>
      <c r="BU1729" s="269">
        <f>SUM(H1733:AL1733)-BO1729</f>
        <v>0</v>
      </c>
      <c r="BV1729" s="269">
        <f>SUM(H1734:AL1734)-BP1729</f>
        <v>0</v>
      </c>
      <c r="BW1729" s="269">
        <f>SUM(H1735:AL1735)-BQ1729</f>
        <v>0</v>
      </c>
      <c r="BX1729" s="255">
        <f>SUMIF(H1729:AL1729,"PD",H1736:AL1736)+SUMIF(H1729:AL1729,"PN",H1736:AL1736)+SUMIF(H1729:AL1729,"P/DS",H1736:AL1736)+SUMIF(H1729:AL1729,"PN/F",H1736:AL1736)+SUMIF(H1729:AL1729,"PN/L",H1736:AL1736)</f>
        <v>0</v>
      </c>
      <c r="BY1729" s="255">
        <f>SUM(H1736:AL1736)-BX1729</f>
        <v>0</v>
      </c>
      <c r="BZ1729" s="255">
        <f t="shared" ref="BZ1729" si="635">+SUM(BL1729:BW1736)</f>
        <v>23.5</v>
      </c>
      <c r="CA1729" s="266">
        <f>(COUNTIFS(H1729:AL1729,"PD",H1730:AL1730,"&gt;=2"))*0.5-IF(CN1729="VP",COUNTIFS($H$16:$AL$16,"SAT",H1729:AL1729,"PD",H1730:AL1730,"&gt;=2"))*0.5</f>
        <v>0</v>
      </c>
      <c r="CB1729" s="266">
        <f>(COUNTIFS(H1729:AL1729,"PN",H1731:AL1731,"&gt;=0.5",H1730:AL1730,"&gt;=1.5"))*0.5+COUNTIFS(H1729:AL1729,"PDD",H1731:AL1731,"&gt;=0.5",H1730:AL1730,"&gt;=1.5")*0.5</f>
        <v>0</v>
      </c>
      <c r="CC1729" s="273">
        <f>(COUNTIFS(H1729:AL1729,"TV",H1731:AL1731,"&gt;=10"))*0.5+(COUNTIFS(H1729:AL1729,"PMD",H1731:AL1731,"&gt;=2"))*0.5</f>
        <v>0</v>
      </c>
      <c r="CD1729" s="266">
        <f>(COUNTIFS(H1729:AL1729,"TVD",H1733:AL1733,"&gt;=6.5",H1731:AL1731,"&gt;=3.5"))*0.5</f>
        <v>0</v>
      </c>
      <c r="CE1729" s="266">
        <f>(COUNTIFS(H1729:AL1729,"PD",H1734:AL1734,"&gt;=10"))*0.5</f>
        <v>0</v>
      </c>
      <c r="CF1729" s="266">
        <f>(COUNTIFS(H1729:AL1729,"PDD",H1734:AL1734,"&gt;=3.5",H1735:AL1735,"&gt;=6.5")+COUNTIFS(H1729:AL1729,"PH",H1735:AL1735,"&gt;=0.5",H1734:AL1734,"&gt;=1.5")+COUNTIFS(H1729:AL1729,"PM",H1735:AL1735,"&gt;=0.5",H1734:AL1734,"&gt;=1.5"))*0.5</f>
        <v>0</v>
      </c>
      <c r="CG1729" s="266">
        <f>(COUNTIFS(H1729:AL1729,"DS",H1730:AL1730,"&gt;=2")+COUNTIFS(H1729:AL1729,"AL/DS",H1730:AL1730,"&gt;=2"))*0.5-IF(CN1729="VP",COUNTIFS($H$16:$AL$16,"SAT",H1729:AL1729,"DS",H1730:AL1730,"&gt;=2"))*0.5</f>
        <v>0</v>
      </c>
      <c r="CH1729" s="266">
        <f>(COUNTIFS(H1729:AL1729,"NS",H1731:AL1731,"&gt;=0.5",H1730:AL1730,"&gt;=1.5")+COUNTIFS(H1729:AL1729,"AL/NS",H1731:AL1731,"&gt;=0.5",H1730:AL1730,"&gt;=1.5")+COUNTIFS(H1729:AL1729,"NHD",H1731:AL1731,"&gt;=4.5",H1734:AL1734,"&gt;=2",H1730:AL1730,"&gt;=1.5"))*0.5</f>
        <v>4.5</v>
      </c>
      <c r="CI1729" s="266">
        <f>(COUNTIF(H1731:AL1731,"&gt;=10")+COUNTIFS(H1729:AL1729,"MD",H1731:AL1731,"&gt;=2")-COUNTIFS(H1729:AL1729,"TV",H1731:AL1731,"&gt;=10"))*0.5</f>
        <v>0</v>
      </c>
      <c r="CJ1729" s="266">
        <f>(COUNTIFS(H1729:AL1729,"D",H1733:AL1733,"&gt;=6.5",H1731:AL1731,"&gt;=3.5"))*0.5</f>
        <v>0</v>
      </c>
      <c r="CK1729" s="266">
        <f>(COUNTIF(H1734:AL1734,"&gt;=10")-COUNTIFS(H1729:AL1729,"PD",H1734:AL1734,"&gt;=10"))*0.5</f>
        <v>0</v>
      </c>
      <c r="CL1729" s="265">
        <f>(COUNTIFS(H1729:AL1729,"NHD",H1734:AL1734,"&gt;=3.5",H1735:AL1735,"&gt;=6.5")+COUNTIFS(H1729:AL1729,"BH",H1734:AL1734,"&gt;=1.5",H1735:AL1735,"&gt;=0.5")+COUNTIFS(H1729:AL1729,"BM",H1734:AL1734,"&gt;=1.5",H1735:AL1735,"&gt;=0.5")+COUNTIFS(H1729:AL1729,"D",H1734:AL1734,"&gt;=1.5",H1735:AL1735,"&gt;=0.5"))*0.5</f>
        <v>0</v>
      </c>
      <c r="CM1729" s="272"/>
      <c r="CN1729" s="264" t="s">
        <v>723</v>
      </c>
      <c r="CO1729" s="125">
        <f t="shared" ref="CO1729" si="636">+AM1729+AN1729+AO1729+AP1729+AQ1729+AR1729+AS1729+AU1729+BG1729</f>
        <v>26</v>
      </c>
      <c r="CP1729" s="225">
        <f>+SUM(I1730:I1735)-I1736</f>
        <v>0</v>
      </c>
      <c r="CQ1729" s="225">
        <f>+SUM(J1730:J1735)-J1736</f>
        <v>2.5</v>
      </c>
      <c r="CR1729" s="225">
        <f>+SUM(K1730:K1735)-K1736</f>
        <v>2.5</v>
      </c>
      <c r="CS1729" s="90"/>
      <c r="CT1729" s="90"/>
      <c r="CU1729" s="90"/>
      <c r="CV1729" s="90"/>
      <c r="CW1729" s="90"/>
      <c r="CX1729" s="90"/>
      <c r="CY1729" s="90"/>
      <c r="CZ1729" s="90"/>
      <c r="DA1729" s="90"/>
    </row>
    <row r="1730" spans="1:105" s="70" customFormat="1" ht="15" customHeight="1">
      <c r="A1730" s="228"/>
      <c r="B1730" s="309"/>
      <c r="C1730" s="306"/>
      <c r="D1730" s="237"/>
      <c r="E1730" s="237"/>
      <c r="F1730" s="242" t="s">
        <v>82</v>
      </c>
      <c r="G1730" s="71">
        <v>1.5</v>
      </c>
      <c r="H1730" s="83"/>
      <c r="I1730" s="83"/>
      <c r="J1730" s="83">
        <v>2</v>
      </c>
      <c r="K1730" s="83">
        <v>2</v>
      </c>
      <c r="L1730" s="83">
        <v>2</v>
      </c>
      <c r="M1730" s="83">
        <v>2</v>
      </c>
      <c r="N1730" s="83">
        <v>2</v>
      </c>
      <c r="O1730" s="83"/>
      <c r="P1730" s="83">
        <v>2</v>
      </c>
      <c r="Q1730" s="83">
        <v>2</v>
      </c>
      <c r="R1730" s="83">
        <v>2</v>
      </c>
      <c r="S1730" s="83">
        <v>2</v>
      </c>
      <c r="T1730" s="83"/>
      <c r="U1730" s="83"/>
      <c r="V1730" s="83"/>
      <c r="W1730" s="83"/>
      <c r="X1730" s="83"/>
      <c r="Y1730" s="83"/>
      <c r="Z1730" s="83"/>
      <c r="AA1730" s="83"/>
      <c r="AB1730" s="83"/>
      <c r="AC1730" s="79"/>
      <c r="AD1730" s="79"/>
      <c r="AE1730" s="79"/>
      <c r="AF1730" s="79"/>
      <c r="AG1730" s="79"/>
      <c r="AH1730" s="79"/>
      <c r="AI1730" s="79"/>
      <c r="AJ1730" s="79"/>
      <c r="AK1730" s="79"/>
      <c r="AL1730" s="79"/>
      <c r="AM1730" s="240"/>
      <c r="AN1730" s="240"/>
      <c r="AO1730" s="240"/>
      <c r="AP1730" s="240"/>
      <c r="AQ1730" s="240"/>
      <c r="AR1730" s="240"/>
      <c r="AS1730" s="240"/>
      <c r="AT1730" s="256"/>
      <c r="AU1730" s="256"/>
      <c r="AV1730" s="259"/>
      <c r="AW1730" s="259"/>
      <c r="AX1730" s="256"/>
      <c r="AY1730" s="256"/>
      <c r="AZ1730" s="256"/>
      <c r="BA1730" s="256"/>
      <c r="BB1730" s="256"/>
      <c r="BC1730" s="256"/>
      <c r="BD1730" s="256"/>
      <c r="BE1730" s="256"/>
      <c r="BF1730" s="256"/>
      <c r="BG1730" s="256"/>
      <c r="BH1730" s="256"/>
      <c r="BI1730" s="256"/>
      <c r="BJ1730" s="256"/>
      <c r="BK1730" s="256"/>
      <c r="BL1730" s="262"/>
      <c r="BM1730" s="262"/>
      <c r="BN1730" s="262"/>
      <c r="BO1730" s="262"/>
      <c r="BP1730" s="262"/>
      <c r="BQ1730" s="262"/>
      <c r="BR1730" s="270"/>
      <c r="BS1730" s="270"/>
      <c r="BT1730" s="270"/>
      <c r="BU1730" s="270"/>
      <c r="BV1730" s="270"/>
      <c r="BW1730" s="270"/>
      <c r="BX1730" s="256"/>
      <c r="BY1730" s="256"/>
      <c r="BZ1730" s="256"/>
      <c r="CA1730" s="267"/>
      <c r="CB1730" s="267"/>
      <c r="CC1730" s="274"/>
      <c r="CD1730" s="267"/>
      <c r="CE1730" s="267"/>
      <c r="CF1730" s="267"/>
      <c r="CG1730" s="267"/>
      <c r="CH1730" s="267"/>
      <c r="CI1730" s="267"/>
      <c r="CJ1730" s="267"/>
      <c r="CK1730" s="267"/>
      <c r="CL1730" s="265"/>
      <c r="CM1730" s="272"/>
      <c r="CN1730" s="264"/>
      <c r="CO1730" s="125"/>
      <c r="CP1730" s="226"/>
      <c r="CQ1730" s="226"/>
      <c r="CR1730" s="226"/>
      <c r="CS1730" s="90"/>
      <c r="CT1730" s="90"/>
      <c r="CU1730" s="90"/>
      <c r="CV1730" s="90"/>
      <c r="CW1730" s="90"/>
      <c r="CX1730" s="90"/>
      <c r="CY1730" s="90"/>
      <c r="CZ1730" s="90"/>
      <c r="DA1730" s="90"/>
    </row>
    <row r="1731" spans="1:105" s="70" customFormat="1" ht="15" customHeight="1">
      <c r="A1731" s="228"/>
      <c r="B1731" s="309"/>
      <c r="C1731" s="306"/>
      <c r="D1731" s="237"/>
      <c r="E1731" s="237"/>
      <c r="F1731" s="243"/>
      <c r="G1731" s="72">
        <v>2</v>
      </c>
      <c r="H1731" s="84"/>
      <c r="I1731" s="84"/>
      <c r="J1731" s="84">
        <v>0.5</v>
      </c>
      <c r="K1731" s="84">
        <v>0.5</v>
      </c>
      <c r="L1731" s="84">
        <v>0.5</v>
      </c>
      <c r="M1731" s="84">
        <v>0.5</v>
      </c>
      <c r="N1731" s="84">
        <v>0.5</v>
      </c>
      <c r="O1731" s="84"/>
      <c r="P1731" s="84">
        <v>0.5</v>
      </c>
      <c r="Q1731" s="84">
        <v>0.5</v>
      </c>
      <c r="R1731" s="84">
        <v>0.5</v>
      </c>
      <c r="S1731" s="84">
        <v>0.5</v>
      </c>
      <c r="T1731" s="84"/>
      <c r="U1731" s="84">
        <v>1</v>
      </c>
      <c r="V1731" s="84"/>
      <c r="W1731" s="84"/>
      <c r="X1731" s="84"/>
      <c r="Y1731" s="84"/>
      <c r="Z1731" s="84"/>
      <c r="AA1731" s="84"/>
      <c r="AB1731" s="84"/>
      <c r="AC1731" s="80"/>
      <c r="AD1731" s="80"/>
      <c r="AE1731" s="80"/>
      <c r="AF1731" s="80"/>
      <c r="AG1731" s="80"/>
      <c r="AH1731" s="80"/>
      <c r="AI1731" s="80"/>
      <c r="AJ1731" s="80"/>
      <c r="AK1731" s="80"/>
      <c r="AL1731" s="80"/>
      <c r="AM1731" s="240"/>
      <c r="AN1731" s="240"/>
      <c r="AO1731" s="240"/>
      <c r="AP1731" s="240"/>
      <c r="AQ1731" s="240"/>
      <c r="AR1731" s="240"/>
      <c r="AS1731" s="240"/>
      <c r="AT1731" s="256"/>
      <c r="AU1731" s="256"/>
      <c r="AV1731" s="259"/>
      <c r="AW1731" s="259"/>
      <c r="AX1731" s="256"/>
      <c r="AY1731" s="256"/>
      <c r="AZ1731" s="256"/>
      <c r="BA1731" s="256"/>
      <c r="BB1731" s="256"/>
      <c r="BC1731" s="256"/>
      <c r="BD1731" s="256"/>
      <c r="BE1731" s="256"/>
      <c r="BF1731" s="256"/>
      <c r="BG1731" s="256"/>
      <c r="BH1731" s="256"/>
      <c r="BI1731" s="256"/>
      <c r="BJ1731" s="256"/>
      <c r="BK1731" s="256"/>
      <c r="BL1731" s="262"/>
      <c r="BM1731" s="262"/>
      <c r="BN1731" s="262"/>
      <c r="BO1731" s="262"/>
      <c r="BP1731" s="262"/>
      <c r="BQ1731" s="262"/>
      <c r="BR1731" s="270"/>
      <c r="BS1731" s="270"/>
      <c r="BT1731" s="270"/>
      <c r="BU1731" s="270"/>
      <c r="BV1731" s="270"/>
      <c r="BW1731" s="270"/>
      <c r="BX1731" s="256"/>
      <c r="BY1731" s="256"/>
      <c r="BZ1731" s="256"/>
      <c r="CA1731" s="267"/>
      <c r="CB1731" s="267"/>
      <c r="CC1731" s="274"/>
      <c r="CD1731" s="267"/>
      <c r="CE1731" s="267"/>
      <c r="CF1731" s="267"/>
      <c r="CG1731" s="267"/>
      <c r="CH1731" s="267"/>
      <c r="CI1731" s="267"/>
      <c r="CJ1731" s="267"/>
      <c r="CK1731" s="267"/>
      <c r="CL1731" s="265"/>
      <c r="CM1731" s="272"/>
      <c r="CN1731" s="264"/>
      <c r="CO1731" s="125"/>
      <c r="CP1731" s="226"/>
      <c r="CQ1731" s="226"/>
      <c r="CR1731" s="226"/>
      <c r="CS1731" s="90"/>
      <c r="CT1731" s="90"/>
      <c r="CU1731" s="90"/>
      <c r="CV1731" s="90"/>
      <c r="CW1731" s="90"/>
      <c r="CX1731" s="90"/>
      <c r="CY1731" s="90"/>
      <c r="CZ1731" s="90"/>
      <c r="DA1731" s="90"/>
    </row>
    <row r="1732" spans="1:105" s="70" customFormat="1" ht="15" customHeight="1">
      <c r="A1732" s="228"/>
      <c r="B1732" s="309"/>
      <c r="C1732" s="306"/>
      <c r="D1732" s="237"/>
      <c r="E1732" s="237"/>
      <c r="F1732" s="243"/>
      <c r="G1732" s="72">
        <v>2.1</v>
      </c>
      <c r="H1732" s="84"/>
      <c r="I1732" s="84"/>
      <c r="J1732" s="84"/>
      <c r="K1732" s="84"/>
      <c r="L1732" s="84"/>
      <c r="M1732" s="84"/>
      <c r="N1732" s="84"/>
      <c r="O1732" s="84"/>
      <c r="P1732" s="84"/>
      <c r="Q1732" s="84"/>
      <c r="R1732" s="84"/>
      <c r="S1732" s="84"/>
      <c r="T1732" s="84"/>
      <c r="U1732" s="84"/>
      <c r="V1732" s="84"/>
      <c r="W1732" s="84"/>
      <c r="X1732" s="84"/>
      <c r="Y1732" s="84"/>
      <c r="Z1732" s="84"/>
      <c r="AA1732" s="84"/>
      <c r="AB1732" s="84"/>
      <c r="AC1732" s="80"/>
      <c r="AD1732" s="80"/>
      <c r="AE1732" s="80"/>
      <c r="AF1732" s="80"/>
      <c r="AG1732" s="80"/>
      <c r="AH1732" s="80"/>
      <c r="AI1732" s="80"/>
      <c r="AJ1732" s="80"/>
      <c r="AK1732" s="80"/>
      <c r="AL1732" s="80"/>
      <c r="AM1732" s="240"/>
      <c r="AN1732" s="240"/>
      <c r="AO1732" s="240"/>
      <c r="AP1732" s="240"/>
      <c r="AQ1732" s="240"/>
      <c r="AR1732" s="240"/>
      <c r="AS1732" s="240"/>
      <c r="AT1732" s="256"/>
      <c r="AU1732" s="256"/>
      <c r="AV1732" s="259"/>
      <c r="AW1732" s="259"/>
      <c r="AX1732" s="256"/>
      <c r="AY1732" s="256"/>
      <c r="AZ1732" s="256"/>
      <c r="BA1732" s="256"/>
      <c r="BB1732" s="256"/>
      <c r="BC1732" s="256"/>
      <c r="BD1732" s="256"/>
      <c r="BE1732" s="256"/>
      <c r="BF1732" s="256"/>
      <c r="BG1732" s="256"/>
      <c r="BH1732" s="256"/>
      <c r="BI1732" s="256"/>
      <c r="BJ1732" s="256"/>
      <c r="BK1732" s="256"/>
      <c r="BL1732" s="262"/>
      <c r="BM1732" s="262"/>
      <c r="BN1732" s="262"/>
      <c r="BO1732" s="262"/>
      <c r="BP1732" s="262"/>
      <c r="BQ1732" s="262"/>
      <c r="BR1732" s="270"/>
      <c r="BS1732" s="270"/>
      <c r="BT1732" s="270"/>
      <c r="BU1732" s="270"/>
      <c r="BV1732" s="270"/>
      <c r="BW1732" s="270"/>
      <c r="BX1732" s="256"/>
      <c r="BY1732" s="256"/>
      <c r="BZ1732" s="256"/>
      <c r="CA1732" s="267"/>
      <c r="CB1732" s="267"/>
      <c r="CC1732" s="274"/>
      <c r="CD1732" s="267"/>
      <c r="CE1732" s="267"/>
      <c r="CF1732" s="267"/>
      <c r="CG1732" s="267"/>
      <c r="CH1732" s="267"/>
      <c r="CI1732" s="267"/>
      <c r="CJ1732" s="267"/>
      <c r="CK1732" s="267"/>
      <c r="CL1732" s="265"/>
      <c r="CM1732" s="272"/>
      <c r="CN1732" s="264"/>
      <c r="CO1732" s="125"/>
      <c r="CP1732" s="226"/>
      <c r="CQ1732" s="226"/>
      <c r="CR1732" s="226"/>
      <c r="CS1732" s="90"/>
      <c r="CT1732" s="90"/>
      <c r="CU1732" s="90"/>
      <c r="CV1732" s="90"/>
      <c r="CW1732" s="90"/>
      <c r="CX1732" s="90"/>
      <c r="CY1732" s="90"/>
      <c r="CZ1732" s="90"/>
      <c r="DA1732" s="90"/>
    </row>
    <row r="1733" spans="1:105" s="70" customFormat="1" ht="15" customHeight="1">
      <c r="A1733" s="228"/>
      <c r="B1733" s="309"/>
      <c r="C1733" s="306"/>
      <c r="D1733" s="237"/>
      <c r="E1733" s="237"/>
      <c r="F1733" s="243"/>
      <c r="G1733" s="72">
        <v>2.7</v>
      </c>
      <c r="H1733" s="84"/>
      <c r="I1733" s="84"/>
      <c r="J1733" s="84"/>
      <c r="K1733" s="84"/>
      <c r="L1733" s="84"/>
      <c r="M1733" s="84"/>
      <c r="N1733" s="84"/>
      <c r="O1733" s="84"/>
      <c r="P1733" s="84"/>
      <c r="Q1733" s="84"/>
      <c r="R1733" s="84"/>
      <c r="S1733" s="84"/>
      <c r="T1733" s="84"/>
      <c r="U1733" s="84"/>
      <c r="V1733" s="84"/>
      <c r="W1733" s="84"/>
      <c r="X1733" s="84"/>
      <c r="Y1733" s="84"/>
      <c r="Z1733" s="84"/>
      <c r="AA1733" s="84"/>
      <c r="AB1733" s="84"/>
      <c r="AC1733" s="80"/>
      <c r="AD1733" s="80"/>
      <c r="AE1733" s="80"/>
      <c r="AF1733" s="80"/>
      <c r="AG1733" s="80"/>
      <c r="AH1733" s="80"/>
      <c r="AI1733" s="80"/>
      <c r="AJ1733" s="80"/>
      <c r="AK1733" s="80"/>
      <c r="AL1733" s="80"/>
      <c r="AM1733" s="240"/>
      <c r="AN1733" s="240"/>
      <c r="AO1733" s="240"/>
      <c r="AP1733" s="240"/>
      <c r="AQ1733" s="240"/>
      <c r="AR1733" s="240"/>
      <c r="AS1733" s="240"/>
      <c r="AT1733" s="256"/>
      <c r="AU1733" s="256"/>
      <c r="AV1733" s="259"/>
      <c r="AW1733" s="259"/>
      <c r="AX1733" s="256"/>
      <c r="AY1733" s="256"/>
      <c r="AZ1733" s="256"/>
      <c r="BA1733" s="256"/>
      <c r="BB1733" s="256"/>
      <c r="BC1733" s="256"/>
      <c r="BD1733" s="256"/>
      <c r="BE1733" s="256"/>
      <c r="BF1733" s="256"/>
      <c r="BG1733" s="256"/>
      <c r="BH1733" s="256"/>
      <c r="BI1733" s="256"/>
      <c r="BJ1733" s="256"/>
      <c r="BK1733" s="256"/>
      <c r="BL1733" s="262"/>
      <c r="BM1733" s="262"/>
      <c r="BN1733" s="262"/>
      <c r="BO1733" s="262"/>
      <c r="BP1733" s="262"/>
      <c r="BQ1733" s="262"/>
      <c r="BR1733" s="270"/>
      <c r="BS1733" s="270"/>
      <c r="BT1733" s="270"/>
      <c r="BU1733" s="270"/>
      <c r="BV1733" s="270"/>
      <c r="BW1733" s="270"/>
      <c r="BX1733" s="256"/>
      <c r="BY1733" s="256"/>
      <c r="BZ1733" s="256"/>
      <c r="CA1733" s="267"/>
      <c r="CB1733" s="267"/>
      <c r="CC1733" s="274"/>
      <c r="CD1733" s="267"/>
      <c r="CE1733" s="267"/>
      <c r="CF1733" s="267"/>
      <c r="CG1733" s="267"/>
      <c r="CH1733" s="267"/>
      <c r="CI1733" s="267"/>
      <c r="CJ1733" s="267"/>
      <c r="CK1733" s="267"/>
      <c r="CL1733" s="265"/>
      <c r="CM1733" s="272"/>
      <c r="CN1733" s="264"/>
      <c r="CO1733" s="125"/>
      <c r="CP1733" s="226"/>
      <c r="CQ1733" s="226"/>
      <c r="CR1733" s="226"/>
      <c r="CS1733" s="90"/>
      <c r="CT1733" s="90"/>
      <c r="CU1733" s="90"/>
      <c r="CV1733" s="90"/>
      <c r="CW1733" s="90"/>
      <c r="CX1733" s="90"/>
      <c r="CY1733" s="90"/>
      <c r="CZ1733" s="90"/>
      <c r="DA1733" s="90"/>
    </row>
    <row r="1734" spans="1:105" s="70" customFormat="1" ht="15" customHeight="1">
      <c r="A1734" s="228"/>
      <c r="B1734" s="309"/>
      <c r="C1734" s="306"/>
      <c r="D1734" s="237"/>
      <c r="E1734" s="237"/>
      <c r="F1734" s="243"/>
      <c r="G1734" s="72">
        <v>3</v>
      </c>
      <c r="H1734" s="84"/>
      <c r="I1734" s="84"/>
      <c r="J1734" s="84"/>
      <c r="K1734" s="84"/>
      <c r="L1734" s="84"/>
      <c r="M1734" s="84"/>
      <c r="N1734" s="84"/>
      <c r="O1734" s="84"/>
      <c r="P1734" s="84"/>
      <c r="Q1734" s="84"/>
      <c r="R1734" s="84"/>
      <c r="S1734" s="84"/>
      <c r="T1734" s="84"/>
      <c r="U1734" s="84"/>
      <c r="V1734" s="84"/>
      <c r="W1734" s="84"/>
      <c r="X1734" s="84"/>
      <c r="Y1734" s="84"/>
      <c r="Z1734" s="84"/>
      <c r="AA1734" s="84"/>
      <c r="AB1734" s="84"/>
      <c r="AC1734" s="80"/>
      <c r="AD1734" s="80"/>
      <c r="AE1734" s="80"/>
      <c r="AF1734" s="80"/>
      <c r="AG1734" s="80"/>
      <c r="AH1734" s="80"/>
      <c r="AI1734" s="80"/>
      <c r="AJ1734" s="80"/>
      <c r="AK1734" s="80"/>
      <c r="AL1734" s="80"/>
      <c r="AM1734" s="240"/>
      <c r="AN1734" s="240"/>
      <c r="AO1734" s="240"/>
      <c r="AP1734" s="240"/>
      <c r="AQ1734" s="240"/>
      <c r="AR1734" s="240"/>
      <c r="AS1734" s="240"/>
      <c r="AT1734" s="256"/>
      <c r="AU1734" s="256"/>
      <c r="AV1734" s="259"/>
      <c r="AW1734" s="259"/>
      <c r="AX1734" s="256"/>
      <c r="AY1734" s="256"/>
      <c r="AZ1734" s="256"/>
      <c r="BA1734" s="256"/>
      <c r="BB1734" s="256"/>
      <c r="BC1734" s="256"/>
      <c r="BD1734" s="256"/>
      <c r="BE1734" s="256"/>
      <c r="BF1734" s="256"/>
      <c r="BG1734" s="256"/>
      <c r="BH1734" s="256"/>
      <c r="BI1734" s="256"/>
      <c r="BJ1734" s="256"/>
      <c r="BK1734" s="256"/>
      <c r="BL1734" s="262"/>
      <c r="BM1734" s="262"/>
      <c r="BN1734" s="262"/>
      <c r="BO1734" s="262"/>
      <c r="BP1734" s="262"/>
      <c r="BQ1734" s="262"/>
      <c r="BR1734" s="270"/>
      <c r="BS1734" s="270"/>
      <c r="BT1734" s="270"/>
      <c r="BU1734" s="270"/>
      <c r="BV1734" s="270"/>
      <c r="BW1734" s="270"/>
      <c r="BX1734" s="256"/>
      <c r="BY1734" s="256"/>
      <c r="BZ1734" s="256"/>
      <c r="CA1734" s="267"/>
      <c r="CB1734" s="267"/>
      <c r="CC1734" s="274"/>
      <c r="CD1734" s="267"/>
      <c r="CE1734" s="267"/>
      <c r="CF1734" s="267"/>
      <c r="CG1734" s="267"/>
      <c r="CH1734" s="267"/>
      <c r="CI1734" s="267"/>
      <c r="CJ1734" s="267"/>
      <c r="CK1734" s="267"/>
      <c r="CL1734" s="265"/>
      <c r="CM1734" s="272"/>
      <c r="CN1734" s="264"/>
      <c r="CO1734" s="125"/>
      <c r="CP1734" s="226"/>
      <c r="CQ1734" s="226"/>
      <c r="CR1734" s="226"/>
      <c r="CS1734" s="90"/>
      <c r="CT1734" s="90"/>
      <c r="CU1734" s="90"/>
      <c r="CV1734" s="90"/>
      <c r="CW1734" s="90"/>
      <c r="CX1734" s="90"/>
      <c r="CY1734" s="90"/>
      <c r="CZ1734" s="90"/>
      <c r="DA1734" s="90"/>
    </row>
    <row r="1735" spans="1:105" s="70" customFormat="1" ht="15" customHeight="1">
      <c r="A1735" s="228"/>
      <c r="B1735" s="309"/>
      <c r="C1735" s="306"/>
      <c r="D1735" s="237"/>
      <c r="E1735" s="237"/>
      <c r="F1735" s="244"/>
      <c r="G1735" s="73">
        <v>3.9</v>
      </c>
      <c r="H1735" s="85"/>
      <c r="I1735" s="85"/>
      <c r="J1735" s="85"/>
      <c r="K1735" s="85"/>
      <c r="L1735" s="85"/>
      <c r="M1735" s="85"/>
      <c r="N1735" s="85"/>
      <c r="O1735" s="85"/>
      <c r="P1735" s="85"/>
      <c r="Q1735" s="85"/>
      <c r="R1735" s="85"/>
      <c r="S1735" s="85"/>
      <c r="T1735" s="85"/>
      <c r="U1735" s="85"/>
      <c r="V1735" s="85"/>
      <c r="W1735" s="85"/>
      <c r="X1735" s="85"/>
      <c r="Y1735" s="85"/>
      <c r="Z1735" s="85"/>
      <c r="AA1735" s="85"/>
      <c r="AB1735" s="85"/>
      <c r="AC1735" s="81"/>
      <c r="AD1735" s="81"/>
      <c r="AE1735" s="81"/>
      <c r="AF1735" s="81"/>
      <c r="AG1735" s="81"/>
      <c r="AH1735" s="81"/>
      <c r="AI1735" s="81"/>
      <c r="AJ1735" s="81"/>
      <c r="AK1735" s="81"/>
      <c r="AL1735" s="81"/>
      <c r="AM1735" s="240"/>
      <c r="AN1735" s="240"/>
      <c r="AO1735" s="240"/>
      <c r="AP1735" s="240"/>
      <c r="AQ1735" s="240"/>
      <c r="AR1735" s="240"/>
      <c r="AS1735" s="240"/>
      <c r="AT1735" s="256"/>
      <c r="AU1735" s="256"/>
      <c r="AV1735" s="259"/>
      <c r="AW1735" s="259"/>
      <c r="AX1735" s="256"/>
      <c r="AY1735" s="256"/>
      <c r="AZ1735" s="256"/>
      <c r="BA1735" s="256"/>
      <c r="BB1735" s="256"/>
      <c r="BC1735" s="256"/>
      <c r="BD1735" s="256"/>
      <c r="BE1735" s="256"/>
      <c r="BF1735" s="256"/>
      <c r="BG1735" s="256"/>
      <c r="BH1735" s="256"/>
      <c r="BI1735" s="256"/>
      <c r="BJ1735" s="256"/>
      <c r="BK1735" s="256"/>
      <c r="BL1735" s="262"/>
      <c r="BM1735" s="262"/>
      <c r="BN1735" s="262"/>
      <c r="BO1735" s="262"/>
      <c r="BP1735" s="262"/>
      <c r="BQ1735" s="262"/>
      <c r="BR1735" s="270"/>
      <c r="BS1735" s="270"/>
      <c r="BT1735" s="270"/>
      <c r="BU1735" s="270"/>
      <c r="BV1735" s="270"/>
      <c r="BW1735" s="270"/>
      <c r="BX1735" s="256"/>
      <c r="BY1735" s="256"/>
      <c r="BZ1735" s="256"/>
      <c r="CA1735" s="267"/>
      <c r="CB1735" s="267"/>
      <c r="CC1735" s="274"/>
      <c r="CD1735" s="267"/>
      <c r="CE1735" s="267"/>
      <c r="CF1735" s="267"/>
      <c r="CG1735" s="267"/>
      <c r="CH1735" s="267"/>
      <c r="CI1735" s="267"/>
      <c r="CJ1735" s="267"/>
      <c r="CK1735" s="267"/>
      <c r="CL1735" s="265"/>
      <c r="CM1735" s="272"/>
      <c r="CN1735" s="264"/>
      <c r="CO1735" s="125"/>
      <c r="CP1735" s="226"/>
      <c r="CQ1735" s="226"/>
      <c r="CR1735" s="226"/>
      <c r="CS1735" s="90"/>
      <c r="CT1735" s="90"/>
      <c r="CU1735" s="90"/>
      <c r="CV1735" s="90"/>
      <c r="CW1735" s="90"/>
      <c r="CX1735" s="90"/>
      <c r="CY1735" s="90"/>
      <c r="CZ1735" s="90"/>
      <c r="DA1735" s="90"/>
    </row>
    <row r="1736" spans="1:105" s="70" customFormat="1" ht="15" customHeight="1">
      <c r="A1736" s="229"/>
      <c r="B1736" s="310"/>
      <c r="C1736" s="307"/>
      <c r="D1736" s="238"/>
      <c r="E1736" s="238"/>
      <c r="F1736" s="245" t="s">
        <v>83</v>
      </c>
      <c r="G1736" s="352"/>
      <c r="H1736" s="82"/>
      <c r="I1736" s="82"/>
      <c r="J1736" s="82"/>
      <c r="K1736" s="82"/>
      <c r="L1736" s="82"/>
      <c r="M1736" s="82"/>
      <c r="N1736" s="82"/>
      <c r="O1736" s="82"/>
      <c r="P1736" s="82"/>
      <c r="Q1736" s="82"/>
      <c r="R1736" s="82"/>
      <c r="S1736" s="82"/>
      <c r="T1736" s="82"/>
      <c r="U1736" s="82"/>
      <c r="V1736" s="82"/>
      <c r="W1736" s="82"/>
      <c r="X1736" s="82"/>
      <c r="Y1736" s="82"/>
      <c r="Z1736" s="82"/>
      <c r="AA1736" s="82"/>
      <c r="AB1736" s="82"/>
      <c r="AC1736" s="35"/>
      <c r="AD1736" s="35"/>
      <c r="AE1736" s="35"/>
      <c r="AF1736" s="35"/>
      <c r="AG1736" s="35"/>
      <c r="AH1736" s="35"/>
      <c r="AI1736" s="35"/>
      <c r="AJ1736" s="35"/>
      <c r="AK1736" s="35"/>
      <c r="AL1736" s="35"/>
      <c r="AM1736" s="241"/>
      <c r="AN1736" s="241"/>
      <c r="AO1736" s="241"/>
      <c r="AP1736" s="241"/>
      <c r="AQ1736" s="241"/>
      <c r="AR1736" s="241"/>
      <c r="AS1736" s="241"/>
      <c r="AT1736" s="257"/>
      <c r="AU1736" s="257"/>
      <c r="AV1736" s="260"/>
      <c r="AW1736" s="260"/>
      <c r="AX1736" s="257"/>
      <c r="AY1736" s="257"/>
      <c r="AZ1736" s="257"/>
      <c r="BA1736" s="257"/>
      <c r="BB1736" s="257"/>
      <c r="BC1736" s="257"/>
      <c r="BD1736" s="257"/>
      <c r="BE1736" s="257"/>
      <c r="BF1736" s="257"/>
      <c r="BG1736" s="257"/>
      <c r="BH1736" s="257"/>
      <c r="BI1736" s="257"/>
      <c r="BJ1736" s="257"/>
      <c r="BK1736" s="257"/>
      <c r="BL1736" s="263"/>
      <c r="BM1736" s="263"/>
      <c r="BN1736" s="263"/>
      <c r="BO1736" s="263"/>
      <c r="BP1736" s="263"/>
      <c r="BQ1736" s="263"/>
      <c r="BR1736" s="271"/>
      <c r="BS1736" s="271"/>
      <c r="BT1736" s="271"/>
      <c r="BU1736" s="271"/>
      <c r="BV1736" s="271"/>
      <c r="BW1736" s="271"/>
      <c r="BX1736" s="257"/>
      <c r="BY1736" s="257"/>
      <c r="BZ1736" s="257"/>
      <c r="CA1736" s="268"/>
      <c r="CB1736" s="268"/>
      <c r="CC1736" s="275"/>
      <c r="CD1736" s="268"/>
      <c r="CE1736" s="268"/>
      <c r="CF1736" s="268"/>
      <c r="CG1736" s="268"/>
      <c r="CH1736" s="268"/>
      <c r="CI1736" s="268"/>
      <c r="CJ1736" s="268"/>
      <c r="CK1736" s="268"/>
      <c r="CL1736" s="265"/>
      <c r="CM1736" s="272"/>
      <c r="CN1736" s="264"/>
      <c r="CO1736" s="125"/>
      <c r="CP1736" s="226"/>
      <c r="CQ1736" s="226"/>
      <c r="CR1736" s="226"/>
      <c r="CS1736" s="90"/>
      <c r="CT1736" s="90"/>
      <c r="CU1736" s="90"/>
      <c r="CV1736" s="90"/>
      <c r="CW1736" s="90"/>
      <c r="CX1736" s="90"/>
      <c r="CY1736" s="90"/>
      <c r="CZ1736" s="90"/>
      <c r="DA1736" s="90"/>
    </row>
    <row r="1737" spans="1:105" s="70" customFormat="1" ht="15" customHeight="1">
      <c r="A1737" s="227">
        <f t="shared" si="628"/>
        <v>215</v>
      </c>
      <c r="B1737" s="308" t="s">
        <v>768</v>
      </c>
      <c r="C1737" s="374" t="s">
        <v>770</v>
      </c>
      <c r="D1737" s="236" t="s">
        <v>1301</v>
      </c>
      <c r="E1737" s="236" t="s">
        <v>1283</v>
      </c>
      <c r="F1737" s="253" t="s">
        <v>80</v>
      </c>
      <c r="G1737" s="254"/>
      <c r="H1737" s="82" t="s">
        <v>69</v>
      </c>
      <c r="I1737" s="82"/>
      <c r="J1737" s="82" t="s">
        <v>61</v>
      </c>
      <c r="K1737" s="82" t="s">
        <v>61</v>
      </c>
      <c r="L1737" s="82" t="s">
        <v>61</v>
      </c>
      <c r="M1737" s="82" t="s">
        <v>61</v>
      </c>
      <c r="N1737" s="82" t="s">
        <v>61</v>
      </c>
      <c r="O1737" s="82"/>
      <c r="P1737" s="82" t="s">
        <v>61</v>
      </c>
      <c r="Q1737" s="82" t="s">
        <v>61</v>
      </c>
      <c r="R1737" s="82" t="s">
        <v>61</v>
      </c>
      <c r="S1737" s="82" t="s">
        <v>61</v>
      </c>
      <c r="T1737" s="82" t="s">
        <v>61</v>
      </c>
      <c r="U1737" s="82" t="s">
        <v>61</v>
      </c>
      <c r="V1737" s="82"/>
      <c r="W1737" s="82" t="s">
        <v>60</v>
      </c>
      <c r="X1737" s="82" t="s">
        <v>60</v>
      </c>
      <c r="Y1737" s="82" t="s">
        <v>60</v>
      </c>
      <c r="Z1737" s="82" t="s">
        <v>60</v>
      </c>
      <c r="AA1737" s="82" t="s">
        <v>60</v>
      </c>
      <c r="AB1737" s="82" t="s">
        <v>60</v>
      </c>
      <c r="AC1737" s="82"/>
      <c r="AD1737" s="82" t="s">
        <v>60</v>
      </c>
      <c r="AE1737" s="82" t="s">
        <v>60</v>
      </c>
      <c r="AF1737" s="82" t="s">
        <v>60</v>
      </c>
      <c r="AG1737" s="82" t="s">
        <v>60</v>
      </c>
      <c r="AH1737" s="82" t="s">
        <v>60</v>
      </c>
      <c r="AI1737" s="82" t="s">
        <v>1471</v>
      </c>
      <c r="AJ1737" s="82"/>
      <c r="AK1737" s="82" t="s">
        <v>61</v>
      </c>
      <c r="AL1737" s="82" t="s">
        <v>61</v>
      </c>
      <c r="AM1737" s="239">
        <f>COUNTIF(H1737:AL1737,"PH")+COUNTIF(H1737:AL1737,"PH/L")+COUNTIF(H1737:AL1737,"PM")</f>
        <v>0</v>
      </c>
      <c r="AN1737" s="239">
        <f>COUNTIF(H1737:AL1737,"PD")+COUNTIF(H1737:AL1737,"PDD")+COUNTIF(H1737:AL1737,"P/DS")/2+COUNTIF(H1737:AL1737,"PMD")</f>
        <v>0</v>
      </c>
      <c r="AO1737" s="239">
        <f>COUNTIF(H1737:AL1737,"PN")+COUNTIF(H1737:AL1737,"P/NS")/2+COUNTIF(H1737:AL1737,"PH")+COUNTIF(H1737:AL1737,"PH/F")/2+COUNTIF(H1737:AL1737,"PH/L")/2+COUNTIF(H1737:AL1737,"PM")</f>
        <v>0</v>
      </c>
      <c r="AP1737" s="239">
        <f>COUNTIF(H1737:AL1737,"BH")+COUNTIF(H1737:AL1737,"AL/BL")+COUNTIF(H1737:AL1737,"UL/BL")+COUNTIF(H1737:AL1737,"BM")</f>
        <v>0</v>
      </c>
      <c r="AQ1737" s="239">
        <f>COUNTIF(H1737:AL1737,"DS")+COUNTIF(H1737:AL1737,"AL/DS")/2+COUNTIF(H1737:AL1737,"UL/DS")/2+COUNTIF(H1737:AL1737,"CT")+COUNTIF(H1737:AL1737,"MD")</f>
        <v>11.5</v>
      </c>
      <c r="AR1737" s="239">
        <f>COUNTIF(H1737:AL1737,"NS")+COUNTIF(H1737:AL1737,"AL/NS")/2+COUNTIF(H1737:AL1737,"UL/NS")/2+COUNTIF(H1737:AL1737,"BH")+COUNTIF(H1737:AL1737,"AL/BF")/2+COUNTIF(H1737:AL1737,"AL/BL")/2+COUNTIF(H1737:AL1737,"UL/BL")/2+COUNTIF(H1737:AL1737,"UL/BF")/2+COUNTIF(H1737:AL1737,"BM")</f>
        <v>13</v>
      </c>
      <c r="AS1737" s="239">
        <f>COUNTIF(H1737:AL1737,"AL")+COUNTIF(H1737:AL1737,"AL/DS")/2+COUNTIF(H1737:AL1737,"AL/NS")/2+COUNTIF(H1737:AL1737,"NH")+COUNTIF(H1737:AL1737,"SL")+COUNTIF(H1737:AL1737,"NHD")+COUNTIF(H1737:AL1737,"B")+COUNTIF(H1737:AL1737,"HL")+COUNTIF(H1737:AL1737,"AL/BF")/2+COUNTIF(H1737:AL1737,"AL/BL")/2</f>
        <v>1</v>
      </c>
      <c r="AT1737" s="255">
        <f>COUNTIF(H1737:AL1737,"PD")+COUNTIF(H1737:AL1737,"PN")+COUNTIF(H1737:AL1737,"P/DS")/2+COUNTIF(H1737:AL1737,"P/NS")/2+COUNTIF(H1737:AL1737,"DS")+COUNTIF(H1737:AL1737,"NS")+COUNTIF(H1737:AL1737,"AL")+COUNTIF(H1737:AL1737,"AL/DS")+COUNTIF(H1737:AL1737,"AL/NS")+COUNTIF(H1737:AL1737,"NH")+COUNTIF(H1737:AL1737,"SL")+COUNTIF(H1737:AL1737,"UL/DS")/2+COUNTIF(H1737:AL1737,"UL/NS")/2+COUNTIF(H1737:AL1737,"CT")+COUNTIF(H1737:AL1737,"NHD")+COUNTIF(H1737:AL1737,"PDD")+COUNTIF(H1737:AL1737,"B")+COUNTIF(H1737:AL1737,"HL")+COUNTIF(H1737:AL1737,"PH")+COUNTIF(H1737:AL1737,"BH")+COUNTIF(H1737:AL1737,"AL/BF")+COUNTIF(H1737:AL1737,"AL/BL")+COUNTIF(H1737:AL1737,"UL/BF")/2+COUNTIF(H1737:AL1737,"UL/BL")/2+COUNTIF(H1737:AL1737,"PH/F")/2+COUNTIF(H1737:AL1737,"PH/L")/2+COUNTIF(H1737:AL1737,"MD")+COUNTIF(H1737:AL1737,"PMD")+COUNTIF(H1737:AL1737,"PM")+COUNTIF(H1737:AL1737,"BM")</f>
        <v>25.5</v>
      </c>
      <c r="AU1737" s="255">
        <f>COUNTIF(H1737:AL1737,"P/DS")/2+COUNTIF(H1737:AL1737,"P/NS")/2+COUNTIF(H1737:AL1737,"IL")+COUNTIF(H1737:AL1737,"NL")+COUNTIF(H1737:AL1737,"UL")+COUNTIF(H1737:AL1737,"UL/DS")/2+COUNTIF(H1737:AL1737,"UL/NS")/2+COUNTIF(H1737:AL1737,"KT")+COUNTIF(H1737:AL1737,"UL/BF")/2+COUNTIF(H1737:AL1737,"UL/BL")/2+COUNTIF(H1737:AL1737,"PH/F")/2+COUNTIF(H1737:AL1737,"PH/L")/2+COUNTIF(H1737:AL1737,"NB")</f>
        <v>0.5</v>
      </c>
      <c r="AV1737" s="258">
        <f>COUNTIF(H1737:AL1737,"PN")+COUNTIF(H1737:AL1737,"TVD")+COUNTIF(H1737:AL1737,"PH")+COUNTIF(H1737:AL1737,"PM")+COUNTIF(H1737:AL1737,"PDD")-COUNTIFS(H1737:AL1737,"PN",H1744:AL1744,"&gt;=3")-COUNTIFS(H1737:AL1737,"PM",H1744:AL1744,"&gt;=3")</f>
        <v>0</v>
      </c>
      <c r="AW1737" s="258">
        <f>COUNTIF(H1737:AL1737,"NS")+COUNTIF(H1737:AL1737,"D")+COUNTIF(H1737:AL1737,"BH")+COUNTIF(H1737:AL1737,"NHD")+COUNTIF(H1737:AL1737,"BM")-COUNTIFS(H1737:AL1737,"NS",H1744:AL1744,"&gt;=3")-COUNTIFS(H1737:AL1737,"BH",H1744:AL1744,"&gt;=3")-COUNTIFS(H1737:AL1737,"BM",H1744:AL1744,"&gt;=3")</f>
        <v>13</v>
      </c>
      <c r="AX1737" s="255">
        <f>COUNTIF(H1737:AL1737,"AL")+COUNTIF(H1737:AL1737,"AL/DS")/2+COUNTIF(H1737:AL1737,"AL/NS")/2+COUNTIF(H1737:AL1737,"AL/BF")+COUNTIF(H1737:AL1737,"AL/BL")/2</f>
        <v>0</v>
      </c>
      <c r="AY1737" s="255">
        <f>COUNTIF(H1737:AL1737,"SL")</f>
        <v>0</v>
      </c>
      <c r="AZ1737" s="255">
        <f>COUNTIF(H1737:AL1737,"NH")</f>
        <v>1</v>
      </c>
      <c r="BA1737" s="255">
        <f>COUNTIF(H1737:AL1737,"HL")</f>
        <v>0</v>
      </c>
      <c r="BB1737" s="255">
        <f>COUNTIF(G1737:AL1737,"P/DS")/2+COUNTIF(G1737:AL1737,"P/NS")/2+COUNTIF(G1737:AL1737,"UL")+COUNTIF(G1737:AL1737,"UL/DS")/2+COUNTIF(G1737:AL1737,"UL/NS")/2+COUNTIF(G1737:AL1737,"UL/BL")/2+COUNTIF(G1737:AL1737,"UL/BF")/2+COUNTIF(G1737:AL1737,"PH/F")/2+COUNTIF(G1737:AL1737,"PH/L")/2</f>
        <v>0.5</v>
      </c>
      <c r="BC1737" s="255">
        <f>COUNTIF(H1737:AL1737,"NB")</f>
        <v>0</v>
      </c>
      <c r="BD1737" s="255">
        <f>COUNTIF(H1737:AL1737,"NL")</f>
        <v>0</v>
      </c>
      <c r="BE1737" s="255">
        <f>COUNTIF(H1737:AL1737,"IL")</f>
        <v>0</v>
      </c>
      <c r="BF1737" s="255">
        <f>COUNTIF(H1737:AL1737,"KT")</f>
        <v>0</v>
      </c>
      <c r="BG1737" s="255">
        <f>COUNTIF(H1737:AL1737,"L70")</f>
        <v>0</v>
      </c>
      <c r="BH1737" s="255">
        <f>COUNTIF(H1737:AL1737,"MD")</f>
        <v>0</v>
      </c>
      <c r="BI1737" s="255">
        <f>COUNTIF(H1737:AL1737,"PMD")</f>
        <v>0</v>
      </c>
      <c r="BJ1737" s="255">
        <f>COUNTIF(H1737:AL1737,"PM")</f>
        <v>0</v>
      </c>
      <c r="BK1737" s="255">
        <f>COUNTIF(H1737:AL1737,"BM")</f>
        <v>0</v>
      </c>
      <c r="BL1737" s="261">
        <f>SUMIF(H1737:AL1737,"PD",H1738:AL1738)+SUMIF(H1737:AL1737,"PN",H1738:AL1738)+SUMIF(H1737:AL1737,"P/DS",H1738:AL1738)+SUMIF(H1737:AL1737,"PN/F",H1738:AL1738)+SUMIF(H1737:AL1737,"PN/L",H1738:AL1738)+SUMIF(H1737:AL1737,"TV",H1738:AL1738)+SUMIF(H1737:AL1737,"TVD",H1738:AL1738)+SUMIF(H1737:AL1737,"PDD",H1738:AL1738)</f>
        <v>0</v>
      </c>
      <c r="BM1737" s="261">
        <f>SUMIF(H1737:AL1737,"PD",H1739:AL1739)+SUMIF(H1737:AL1737,"PN",H1739:AL1739)+SUMIF(H1737:AL1737,"P/DS",H1739:AL1739)+SUMIF(H1737:AL1737,"PN/F",H1739:AL1739)+SUMIF(H1737:AL1737,"PN/L",H1739:AL1739)+SUMIF(H1737:AL1737,"TV",H1739:AL1739)+SUMIF(H1737:AL1737,"TVD",H1739:AL1739)+SUMIF(H1737:AL1737,"PDD",H1739:AL1739)+SUMIF(H1737:AL1737,"PMD",H1739:AL1739)</f>
        <v>0</v>
      </c>
      <c r="BN1737" s="261">
        <f>SUMIF(H1737:AL1737,"PD",H1740:AL1740)+SUMIF(H1737:AL1737,"PN",H1740:AL1740)+SUMIF(H1737:AL1737,"P/DS",H1740:AL1740)+SUMIF(H1737:AL1737,"PN/F",H1740:AL1740)+SUMIF(H1737:AL1737,"PN/L",H1740:AL1740)+SUMIF(H1737:AL1737,"TV",H1740:AL1740)+SUMIF(H1737:AL1737,"TVD",H1740:AL1740)</f>
        <v>0</v>
      </c>
      <c r="BO1737" s="261">
        <f>SUMIF(H1737:AL1737,"PD",H1741:AL1741)+SUMIF(H1737:AL1737,"PN",H1741:AL1741)+SUMIF(H1737:AL1737,"P/DS",H1741:AL1741)+SUMIF(H1737:AL1737,"PN/F",H1741:AL1741)+SUMIF(H1737:AL1737,"PN/L",H1741:AL1741)+SUMIF(H1737:AL1737,"TV",H1741:AL1741)+SUMIF(H1737:AL1737,"TVD",H1741:AL1741)</f>
        <v>0</v>
      </c>
      <c r="BP1737" s="261">
        <f>SUMIF(H1737:AL1737,"PD",H1742:AL1742)+SUMIF(H1737:AL1737,"PN",H1742:AL1742)+SUMIF(H1737:AL1737,"P/DS",H1742:AL1742)+SUMIF(H1737:AL1737,"PN/F",H1742:AL1742)+SUMIF(H1737:AL1737,"PN/L",H1742:AL1742)+SUMIF(H1737:AL1737,"TV",H1742:AL1742)+SUMIF(H1737:AL1737,"TVD",H1742:AL1742)+SUMIF(H1737:AL1737,"PDD",H1742:AL1742)+SUMIF(H1737:AL1737,"PH",H1742:AL1742)+SUMIF(H1737:AL1737,"PM",H1742:AL1742)</f>
        <v>0</v>
      </c>
      <c r="BQ1737" s="261">
        <f>SUMIF(H1737:AL1737,"PD",H1743:AL1743)+SUMIF(H1737:AL1737,"PN",H1743:AL1743)+SUMIF(H1737:AL1737,"P/DS",H1743:AL1743)+SUMIF(H1737:AL1737,"PN/F",H1743:AL1743)+SUMIF(H1737:AL1737,"PN/L",H1743:AL1743)+SUMIF(H1737:AL1737,"TV",H1743:AL1743)+SUMIF(H1737:AL1737,"TVD",H1743:AL1743)+SUMIF(H1737:AL1737,"PDD",H1743:AL1743)+SUMIF(H1737:AL1737,"PH",H1743:AL1743)+SUMIF(H1737:AL1737,"PM",H1743:AL1743)</f>
        <v>0</v>
      </c>
      <c r="BR1737" s="269">
        <f>SUM(H1738:AL1738)-BL1737</f>
        <v>18</v>
      </c>
      <c r="BS1737" s="269">
        <f>SUM(H1739:AL1739)-BM1737</f>
        <v>4.5</v>
      </c>
      <c r="BT1737" s="269">
        <f>SUM(H1740:AL1740)-BN1737</f>
        <v>0</v>
      </c>
      <c r="BU1737" s="269">
        <f>SUM(H1741:AL1741)-BO1737</f>
        <v>0</v>
      </c>
      <c r="BV1737" s="269">
        <f>SUM(H1742:AL1742)-BP1737</f>
        <v>0</v>
      </c>
      <c r="BW1737" s="269">
        <f>SUM(H1743:AL1743)-BQ1737</f>
        <v>0</v>
      </c>
      <c r="BX1737" s="255">
        <f>SUMIF(H1737:AL1737,"PD",H1744:AL1744)+SUMIF(H1737:AL1737,"PN",H1744:AL1744)+SUMIF(H1737:AL1737,"P/DS",H1744:AL1744)+SUMIF(H1737:AL1737,"PN/F",H1744:AL1744)+SUMIF(H1737:AL1737,"PN/L",H1744:AL1744)</f>
        <v>0</v>
      </c>
      <c r="BY1737" s="255">
        <f>SUM(H1744:AL1744)-BX1737</f>
        <v>0</v>
      </c>
      <c r="BZ1737" s="255">
        <f t="shared" ref="BZ1737" si="637">+SUM(BL1737:BW1744)</f>
        <v>22.5</v>
      </c>
      <c r="CA1737" s="266">
        <f>(COUNTIFS(H1737:AL1737,"PD",H1738:AL1738,"&gt;=2"))*0.5-IF(CN1737="VP",COUNTIFS($H$16:$AL$16,"SAT",H1737:AL1737,"PD",H1738:AL1738,"&gt;=2"))*0.5</f>
        <v>0</v>
      </c>
      <c r="CB1737" s="266">
        <f>(COUNTIFS(H1737:AL1737,"PN",H1739:AL1739,"&gt;=0.5",H1738:AL1738,"&gt;=1.5"))*0.5+COUNTIFS(H1737:AL1737,"PDD",H1739:AL1739,"&gt;=0.5",H1738:AL1738,"&gt;=1.5")*0.5</f>
        <v>0</v>
      </c>
      <c r="CC1737" s="273">
        <f>(COUNTIFS(H1737:AL1737,"TV",H1739:AL1739,"&gt;=10"))*0.5+(COUNTIFS(H1737:AL1737,"PMD",H1739:AL1739,"&gt;=2"))*0.5</f>
        <v>0</v>
      </c>
      <c r="CD1737" s="266">
        <f>(COUNTIFS(H1737:AL1737,"TVD",H1741:AL1741,"&gt;=6.5",H1739:AL1739,"&gt;=3.5"))*0.5</f>
        <v>0</v>
      </c>
      <c r="CE1737" s="266">
        <f>(COUNTIFS(H1737:AL1737,"PD",H1742:AL1742,"&gt;=10"))*0.5</f>
        <v>0</v>
      </c>
      <c r="CF1737" s="266">
        <f>(COUNTIFS(H1737:AL1737,"PDD",H1742:AL1742,"&gt;=3.5",H1743:AL1743,"&gt;=6.5")+COUNTIFS(H1737:AL1737,"PH",H1743:AL1743,"&gt;=0.5",H1742:AL1742,"&gt;=1.5")+COUNTIFS(H1737:AL1737,"PM",H1743:AL1743,"&gt;=0.5",H1742:AL1742,"&gt;=1.5"))*0.5</f>
        <v>0</v>
      </c>
      <c r="CG1737" s="266">
        <f>(COUNTIFS(H1737:AL1737,"DS",H1738:AL1738,"&gt;=2")+COUNTIFS(H1737:AL1737,"AL/DS",H1738:AL1738,"&gt;=2"))*0.5-IF(CN1737="VP",COUNTIFS($H$16:$AL$16,"SAT",H1737:AL1737,"DS",H1738:AL1738,"&gt;=2"))*0.5</f>
        <v>0</v>
      </c>
      <c r="CH1737" s="266">
        <f>(COUNTIFS(H1737:AL1737,"NS",H1739:AL1739,"&gt;=0.5",H1738:AL1738,"&gt;=1.5")+COUNTIFS(H1737:AL1737,"AL/NS",H1739:AL1739,"&gt;=0.5",H1738:AL1738,"&gt;=1.5")+COUNTIFS(H1737:AL1737,"NHD",H1739:AL1739,"&gt;=4.5",H1742:AL1742,"&gt;=2",H1738:AL1738,"&gt;=1.5"))*0.5</f>
        <v>4.5</v>
      </c>
      <c r="CI1737" s="266">
        <f>(COUNTIF(H1739:AL1739,"&gt;=10")+COUNTIFS(H1737:AL1737,"MD",H1739:AL1739,"&gt;=2")-COUNTIFS(H1737:AL1737,"TV",H1739:AL1739,"&gt;=10"))*0.5</f>
        <v>0</v>
      </c>
      <c r="CJ1737" s="266">
        <f>(COUNTIFS(H1737:AL1737,"D",H1741:AL1741,"&gt;=6.5",H1739:AL1739,"&gt;=3.5"))*0.5</f>
        <v>0</v>
      </c>
      <c r="CK1737" s="266">
        <f>(COUNTIF(H1742:AL1742,"&gt;=10")-COUNTIFS(H1737:AL1737,"PD",H1742:AL1742,"&gt;=10"))*0.5</f>
        <v>0</v>
      </c>
      <c r="CL1737" s="265">
        <f>(COUNTIFS(H1737:AL1737,"NHD",H1742:AL1742,"&gt;=3.5",H1743:AL1743,"&gt;=6.5")+COUNTIFS(H1737:AL1737,"BH",H1742:AL1742,"&gt;=1.5",H1743:AL1743,"&gt;=0.5")+COUNTIFS(H1737:AL1737,"BM",H1742:AL1742,"&gt;=1.5",H1743:AL1743,"&gt;=0.5")+COUNTIFS(H1737:AL1737,"D",H1742:AL1742,"&gt;=1.5",H1743:AL1743,"&gt;=0.5"))*0.5</f>
        <v>0</v>
      </c>
      <c r="CM1737" s="272"/>
      <c r="CN1737" s="264" t="s">
        <v>723</v>
      </c>
      <c r="CO1737" s="125">
        <f t="shared" ref="CO1737" si="638">+AM1737+AN1737+AO1737+AP1737+AQ1737+AR1737+AS1737+AU1737+BG1737</f>
        <v>26</v>
      </c>
      <c r="CP1737" s="225">
        <f>+SUM(I1738:I1743)-I1744</f>
        <v>0</v>
      </c>
      <c r="CQ1737" s="225">
        <f>+SUM(J1738:J1743)-J1744</f>
        <v>2.5</v>
      </c>
      <c r="CR1737" s="225">
        <f>+SUM(K1738:K1743)-K1744</f>
        <v>2.5</v>
      </c>
      <c r="CS1737" s="90"/>
      <c r="CT1737" s="90"/>
      <c r="CU1737" s="90"/>
      <c r="CV1737" s="90"/>
      <c r="CW1737" s="90"/>
      <c r="CX1737" s="90"/>
      <c r="CY1737" s="90"/>
      <c r="CZ1737" s="90"/>
      <c r="DA1737" s="90"/>
    </row>
    <row r="1738" spans="1:105" s="70" customFormat="1" ht="15" customHeight="1">
      <c r="A1738" s="228"/>
      <c r="B1738" s="309"/>
      <c r="C1738" s="306"/>
      <c r="D1738" s="237"/>
      <c r="E1738" s="237"/>
      <c r="F1738" s="242" t="s">
        <v>82</v>
      </c>
      <c r="G1738" s="71">
        <v>1.5</v>
      </c>
      <c r="H1738" s="83"/>
      <c r="I1738" s="83"/>
      <c r="J1738" s="83">
        <v>2</v>
      </c>
      <c r="K1738" s="83">
        <v>2</v>
      </c>
      <c r="L1738" s="83">
        <v>2</v>
      </c>
      <c r="M1738" s="83">
        <v>2</v>
      </c>
      <c r="N1738" s="83">
        <v>2</v>
      </c>
      <c r="O1738" s="83"/>
      <c r="P1738" s="83">
        <v>2</v>
      </c>
      <c r="Q1738" s="83">
        <v>2</v>
      </c>
      <c r="R1738" s="83">
        <v>2</v>
      </c>
      <c r="S1738" s="83">
        <v>2</v>
      </c>
      <c r="T1738" s="83"/>
      <c r="U1738" s="83"/>
      <c r="V1738" s="83"/>
      <c r="W1738" s="83"/>
      <c r="X1738" s="83"/>
      <c r="Y1738" s="83"/>
      <c r="Z1738" s="83"/>
      <c r="AA1738" s="83"/>
      <c r="AB1738" s="83"/>
      <c r="AC1738" s="83"/>
      <c r="AD1738" s="83"/>
      <c r="AE1738" s="83"/>
      <c r="AF1738" s="79"/>
      <c r="AG1738" s="79"/>
      <c r="AH1738" s="79"/>
      <c r="AI1738" s="79"/>
      <c r="AJ1738" s="79"/>
      <c r="AK1738" s="79"/>
      <c r="AL1738" s="79"/>
      <c r="AM1738" s="240"/>
      <c r="AN1738" s="240"/>
      <c r="AO1738" s="240"/>
      <c r="AP1738" s="240"/>
      <c r="AQ1738" s="240"/>
      <c r="AR1738" s="240"/>
      <c r="AS1738" s="240"/>
      <c r="AT1738" s="256"/>
      <c r="AU1738" s="256"/>
      <c r="AV1738" s="259"/>
      <c r="AW1738" s="259"/>
      <c r="AX1738" s="256"/>
      <c r="AY1738" s="256"/>
      <c r="AZ1738" s="256"/>
      <c r="BA1738" s="256"/>
      <c r="BB1738" s="256"/>
      <c r="BC1738" s="256"/>
      <c r="BD1738" s="256"/>
      <c r="BE1738" s="256"/>
      <c r="BF1738" s="256"/>
      <c r="BG1738" s="256"/>
      <c r="BH1738" s="256"/>
      <c r="BI1738" s="256"/>
      <c r="BJ1738" s="256"/>
      <c r="BK1738" s="256"/>
      <c r="BL1738" s="262"/>
      <c r="BM1738" s="262"/>
      <c r="BN1738" s="262"/>
      <c r="BO1738" s="262"/>
      <c r="BP1738" s="262"/>
      <c r="BQ1738" s="262"/>
      <c r="BR1738" s="270"/>
      <c r="BS1738" s="270"/>
      <c r="BT1738" s="270"/>
      <c r="BU1738" s="270"/>
      <c r="BV1738" s="270"/>
      <c r="BW1738" s="270"/>
      <c r="BX1738" s="256"/>
      <c r="BY1738" s="256"/>
      <c r="BZ1738" s="256"/>
      <c r="CA1738" s="267"/>
      <c r="CB1738" s="267"/>
      <c r="CC1738" s="274"/>
      <c r="CD1738" s="267"/>
      <c r="CE1738" s="267"/>
      <c r="CF1738" s="267"/>
      <c r="CG1738" s="267"/>
      <c r="CH1738" s="267"/>
      <c r="CI1738" s="267"/>
      <c r="CJ1738" s="267"/>
      <c r="CK1738" s="267"/>
      <c r="CL1738" s="265"/>
      <c r="CM1738" s="272"/>
      <c r="CN1738" s="264"/>
      <c r="CO1738" s="125"/>
      <c r="CP1738" s="226"/>
      <c r="CQ1738" s="226"/>
      <c r="CR1738" s="226"/>
      <c r="CS1738" s="90"/>
      <c r="CT1738" s="90"/>
      <c r="CU1738" s="90"/>
      <c r="CV1738" s="90"/>
      <c r="CW1738" s="90"/>
      <c r="CX1738" s="90"/>
      <c r="CY1738" s="90"/>
      <c r="CZ1738" s="90"/>
      <c r="DA1738" s="90"/>
    </row>
    <row r="1739" spans="1:105" s="70" customFormat="1" ht="15" customHeight="1">
      <c r="A1739" s="228"/>
      <c r="B1739" s="309"/>
      <c r="C1739" s="306"/>
      <c r="D1739" s="237"/>
      <c r="E1739" s="237"/>
      <c r="F1739" s="243"/>
      <c r="G1739" s="72">
        <v>2</v>
      </c>
      <c r="H1739" s="84"/>
      <c r="I1739" s="84"/>
      <c r="J1739" s="84">
        <v>0.5</v>
      </c>
      <c r="K1739" s="84">
        <v>0.5</v>
      </c>
      <c r="L1739" s="84">
        <v>0.5</v>
      </c>
      <c r="M1739" s="84">
        <v>0.5</v>
      </c>
      <c r="N1739" s="84">
        <v>0.5</v>
      </c>
      <c r="O1739" s="84"/>
      <c r="P1739" s="84">
        <v>0.5</v>
      </c>
      <c r="Q1739" s="84">
        <v>0.5</v>
      </c>
      <c r="R1739" s="84">
        <v>0.5</v>
      </c>
      <c r="S1739" s="84">
        <v>0.5</v>
      </c>
      <c r="T1739" s="84"/>
      <c r="U1739" s="84"/>
      <c r="V1739" s="84"/>
      <c r="W1739" s="84"/>
      <c r="X1739" s="84"/>
      <c r="Y1739" s="84"/>
      <c r="Z1739" s="84"/>
      <c r="AA1739" s="84"/>
      <c r="AB1739" s="84"/>
      <c r="AC1739" s="80"/>
      <c r="AD1739" s="80"/>
      <c r="AE1739" s="80"/>
      <c r="AF1739" s="80"/>
      <c r="AG1739" s="80"/>
      <c r="AH1739" s="80"/>
      <c r="AI1739" s="80"/>
      <c r="AJ1739" s="80"/>
      <c r="AK1739" s="80"/>
      <c r="AL1739" s="80"/>
      <c r="AM1739" s="240"/>
      <c r="AN1739" s="240"/>
      <c r="AO1739" s="240"/>
      <c r="AP1739" s="240"/>
      <c r="AQ1739" s="240"/>
      <c r="AR1739" s="240"/>
      <c r="AS1739" s="240"/>
      <c r="AT1739" s="256"/>
      <c r="AU1739" s="256"/>
      <c r="AV1739" s="259"/>
      <c r="AW1739" s="259"/>
      <c r="AX1739" s="256"/>
      <c r="AY1739" s="256"/>
      <c r="AZ1739" s="256"/>
      <c r="BA1739" s="256"/>
      <c r="BB1739" s="256"/>
      <c r="BC1739" s="256"/>
      <c r="BD1739" s="256"/>
      <c r="BE1739" s="256"/>
      <c r="BF1739" s="256"/>
      <c r="BG1739" s="256"/>
      <c r="BH1739" s="256"/>
      <c r="BI1739" s="256"/>
      <c r="BJ1739" s="256"/>
      <c r="BK1739" s="256"/>
      <c r="BL1739" s="262"/>
      <c r="BM1739" s="262"/>
      <c r="BN1739" s="262"/>
      <c r="BO1739" s="262"/>
      <c r="BP1739" s="262"/>
      <c r="BQ1739" s="262"/>
      <c r="BR1739" s="270"/>
      <c r="BS1739" s="270"/>
      <c r="BT1739" s="270"/>
      <c r="BU1739" s="270"/>
      <c r="BV1739" s="270"/>
      <c r="BW1739" s="270"/>
      <c r="BX1739" s="256"/>
      <c r="BY1739" s="256"/>
      <c r="BZ1739" s="256"/>
      <c r="CA1739" s="267"/>
      <c r="CB1739" s="267"/>
      <c r="CC1739" s="274"/>
      <c r="CD1739" s="267"/>
      <c r="CE1739" s="267"/>
      <c r="CF1739" s="267"/>
      <c r="CG1739" s="267"/>
      <c r="CH1739" s="267"/>
      <c r="CI1739" s="267"/>
      <c r="CJ1739" s="267"/>
      <c r="CK1739" s="267"/>
      <c r="CL1739" s="265"/>
      <c r="CM1739" s="272"/>
      <c r="CN1739" s="264"/>
      <c r="CO1739" s="125"/>
      <c r="CP1739" s="226"/>
      <c r="CQ1739" s="226"/>
      <c r="CR1739" s="226"/>
      <c r="CS1739" s="90"/>
      <c r="CT1739" s="90"/>
      <c r="CU1739" s="90"/>
      <c r="CV1739" s="90"/>
      <c r="CW1739" s="90"/>
      <c r="CX1739" s="90"/>
      <c r="CY1739" s="90"/>
      <c r="CZ1739" s="90"/>
      <c r="DA1739" s="90"/>
    </row>
    <row r="1740" spans="1:105" s="70" customFormat="1" ht="15" customHeight="1">
      <c r="A1740" s="228"/>
      <c r="B1740" s="309"/>
      <c r="C1740" s="306"/>
      <c r="D1740" s="237"/>
      <c r="E1740" s="237"/>
      <c r="F1740" s="243"/>
      <c r="G1740" s="72">
        <v>2.1</v>
      </c>
      <c r="H1740" s="84"/>
      <c r="I1740" s="84"/>
      <c r="J1740" s="84"/>
      <c r="K1740" s="84"/>
      <c r="L1740" s="84"/>
      <c r="M1740" s="84"/>
      <c r="N1740" s="84"/>
      <c r="O1740" s="84"/>
      <c r="P1740" s="84"/>
      <c r="Q1740" s="84"/>
      <c r="R1740" s="84"/>
      <c r="S1740" s="84"/>
      <c r="T1740" s="84"/>
      <c r="U1740" s="84"/>
      <c r="V1740" s="84"/>
      <c r="W1740" s="84"/>
      <c r="X1740" s="84"/>
      <c r="Y1740" s="84"/>
      <c r="Z1740" s="84"/>
      <c r="AA1740" s="84"/>
      <c r="AB1740" s="84"/>
      <c r="AC1740" s="80"/>
      <c r="AD1740" s="80"/>
      <c r="AE1740" s="80"/>
      <c r="AF1740" s="80"/>
      <c r="AG1740" s="80"/>
      <c r="AH1740" s="80"/>
      <c r="AI1740" s="80"/>
      <c r="AJ1740" s="80"/>
      <c r="AK1740" s="80"/>
      <c r="AL1740" s="80"/>
      <c r="AM1740" s="240"/>
      <c r="AN1740" s="240"/>
      <c r="AO1740" s="240"/>
      <c r="AP1740" s="240"/>
      <c r="AQ1740" s="240"/>
      <c r="AR1740" s="240"/>
      <c r="AS1740" s="240"/>
      <c r="AT1740" s="256"/>
      <c r="AU1740" s="256"/>
      <c r="AV1740" s="259"/>
      <c r="AW1740" s="259"/>
      <c r="AX1740" s="256"/>
      <c r="AY1740" s="256"/>
      <c r="AZ1740" s="256"/>
      <c r="BA1740" s="256"/>
      <c r="BB1740" s="256"/>
      <c r="BC1740" s="256"/>
      <c r="BD1740" s="256"/>
      <c r="BE1740" s="256"/>
      <c r="BF1740" s="256"/>
      <c r="BG1740" s="256"/>
      <c r="BH1740" s="256"/>
      <c r="BI1740" s="256"/>
      <c r="BJ1740" s="256"/>
      <c r="BK1740" s="256"/>
      <c r="BL1740" s="262"/>
      <c r="BM1740" s="262"/>
      <c r="BN1740" s="262"/>
      <c r="BO1740" s="262"/>
      <c r="BP1740" s="262"/>
      <c r="BQ1740" s="262"/>
      <c r="BR1740" s="270"/>
      <c r="BS1740" s="270"/>
      <c r="BT1740" s="270"/>
      <c r="BU1740" s="270"/>
      <c r="BV1740" s="270"/>
      <c r="BW1740" s="270"/>
      <c r="BX1740" s="256"/>
      <c r="BY1740" s="256"/>
      <c r="BZ1740" s="256"/>
      <c r="CA1740" s="267"/>
      <c r="CB1740" s="267"/>
      <c r="CC1740" s="274"/>
      <c r="CD1740" s="267"/>
      <c r="CE1740" s="267"/>
      <c r="CF1740" s="267"/>
      <c r="CG1740" s="267"/>
      <c r="CH1740" s="267"/>
      <c r="CI1740" s="267"/>
      <c r="CJ1740" s="267"/>
      <c r="CK1740" s="267"/>
      <c r="CL1740" s="265"/>
      <c r="CM1740" s="272"/>
      <c r="CN1740" s="264"/>
      <c r="CO1740" s="125"/>
      <c r="CP1740" s="226"/>
      <c r="CQ1740" s="226"/>
      <c r="CR1740" s="226"/>
      <c r="CS1740" s="90"/>
      <c r="CT1740" s="90"/>
      <c r="CU1740" s="90"/>
      <c r="CV1740" s="90"/>
      <c r="CW1740" s="90"/>
      <c r="CX1740" s="90"/>
      <c r="CY1740" s="90"/>
      <c r="CZ1740" s="90"/>
      <c r="DA1740" s="90"/>
    </row>
    <row r="1741" spans="1:105" s="70" customFormat="1" ht="15" customHeight="1">
      <c r="A1741" s="228"/>
      <c r="B1741" s="309"/>
      <c r="C1741" s="306"/>
      <c r="D1741" s="237"/>
      <c r="E1741" s="237"/>
      <c r="F1741" s="243"/>
      <c r="G1741" s="72">
        <v>2.7</v>
      </c>
      <c r="H1741" s="84"/>
      <c r="I1741" s="84"/>
      <c r="J1741" s="84"/>
      <c r="K1741" s="84"/>
      <c r="L1741" s="84"/>
      <c r="M1741" s="84"/>
      <c r="N1741" s="84"/>
      <c r="O1741" s="84"/>
      <c r="P1741" s="84"/>
      <c r="Q1741" s="84"/>
      <c r="R1741" s="84"/>
      <c r="S1741" s="84"/>
      <c r="T1741" s="84"/>
      <c r="U1741" s="84"/>
      <c r="V1741" s="84"/>
      <c r="W1741" s="84"/>
      <c r="X1741" s="84"/>
      <c r="Y1741" s="84"/>
      <c r="Z1741" s="84"/>
      <c r="AA1741" s="84"/>
      <c r="AB1741" s="84"/>
      <c r="AC1741" s="80"/>
      <c r="AD1741" s="80"/>
      <c r="AE1741" s="80"/>
      <c r="AF1741" s="80"/>
      <c r="AG1741" s="80"/>
      <c r="AH1741" s="80"/>
      <c r="AI1741" s="80"/>
      <c r="AJ1741" s="80"/>
      <c r="AK1741" s="80"/>
      <c r="AL1741" s="80"/>
      <c r="AM1741" s="240"/>
      <c r="AN1741" s="240"/>
      <c r="AO1741" s="240"/>
      <c r="AP1741" s="240"/>
      <c r="AQ1741" s="240"/>
      <c r="AR1741" s="240"/>
      <c r="AS1741" s="240"/>
      <c r="AT1741" s="256"/>
      <c r="AU1741" s="256"/>
      <c r="AV1741" s="259"/>
      <c r="AW1741" s="259"/>
      <c r="AX1741" s="256"/>
      <c r="AY1741" s="256"/>
      <c r="AZ1741" s="256"/>
      <c r="BA1741" s="256"/>
      <c r="BB1741" s="256"/>
      <c r="BC1741" s="256"/>
      <c r="BD1741" s="256"/>
      <c r="BE1741" s="256"/>
      <c r="BF1741" s="256"/>
      <c r="BG1741" s="256"/>
      <c r="BH1741" s="256"/>
      <c r="BI1741" s="256"/>
      <c r="BJ1741" s="256"/>
      <c r="BK1741" s="256"/>
      <c r="BL1741" s="262"/>
      <c r="BM1741" s="262"/>
      <c r="BN1741" s="262"/>
      <c r="BO1741" s="262"/>
      <c r="BP1741" s="262"/>
      <c r="BQ1741" s="262"/>
      <c r="BR1741" s="270"/>
      <c r="BS1741" s="270"/>
      <c r="BT1741" s="270"/>
      <c r="BU1741" s="270"/>
      <c r="BV1741" s="270"/>
      <c r="BW1741" s="270"/>
      <c r="BX1741" s="256"/>
      <c r="BY1741" s="256"/>
      <c r="BZ1741" s="256"/>
      <c r="CA1741" s="267"/>
      <c r="CB1741" s="267"/>
      <c r="CC1741" s="274"/>
      <c r="CD1741" s="267"/>
      <c r="CE1741" s="267"/>
      <c r="CF1741" s="267"/>
      <c r="CG1741" s="267"/>
      <c r="CH1741" s="267"/>
      <c r="CI1741" s="267"/>
      <c r="CJ1741" s="267"/>
      <c r="CK1741" s="267"/>
      <c r="CL1741" s="265"/>
      <c r="CM1741" s="272"/>
      <c r="CN1741" s="264"/>
      <c r="CO1741" s="125"/>
      <c r="CP1741" s="226"/>
      <c r="CQ1741" s="226"/>
      <c r="CR1741" s="226"/>
      <c r="CS1741" s="90"/>
      <c r="CT1741" s="90"/>
      <c r="CU1741" s="90"/>
      <c r="CV1741" s="90"/>
      <c r="CW1741" s="90"/>
      <c r="CX1741" s="90"/>
      <c r="CY1741" s="90"/>
      <c r="CZ1741" s="90"/>
      <c r="DA1741" s="90"/>
    </row>
    <row r="1742" spans="1:105" s="70" customFormat="1" ht="15" customHeight="1">
      <c r="A1742" s="228"/>
      <c r="B1742" s="309"/>
      <c r="C1742" s="306"/>
      <c r="D1742" s="237"/>
      <c r="E1742" s="237"/>
      <c r="F1742" s="243"/>
      <c r="G1742" s="72">
        <v>3</v>
      </c>
      <c r="H1742" s="84"/>
      <c r="I1742" s="84"/>
      <c r="J1742" s="84"/>
      <c r="K1742" s="84"/>
      <c r="L1742" s="84"/>
      <c r="M1742" s="84"/>
      <c r="N1742" s="84"/>
      <c r="O1742" s="84"/>
      <c r="P1742" s="84"/>
      <c r="Q1742" s="84"/>
      <c r="R1742" s="84"/>
      <c r="S1742" s="84"/>
      <c r="T1742" s="84"/>
      <c r="U1742" s="84"/>
      <c r="V1742" s="84"/>
      <c r="W1742" s="84"/>
      <c r="X1742" s="84"/>
      <c r="Y1742" s="84"/>
      <c r="Z1742" s="84"/>
      <c r="AA1742" s="84"/>
      <c r="AB1742" s="84"/>
      <c r="AC1742" s="80"/>
      <c r="AD1742" s="80"/>
      <c r="AE1742" s="80"/>
      <c r="AF1742" s="80"/>
      <c r="AG1742" s="80"/>
      <c r="AH1742" s="80"/>
      <c r="AI1742" s="80"/>
      <c r="AJ1742" s="80"/>
      <c r="AK1742" s="80"/>
      <c r="AL1742" s="80"/>
      <c r="AM1742" s="240"/>
      <c r="AN1742" s="240"/>
      <c r="AO1742" s="240"/>
      <c r="AP1742" s="240"/>
      <c r="AQ1742" s="240"/>
      <c r="AR1742" s="240"/>
      <c r="AS1742" s="240"/>
      <c r="AT1742" s="256"/>
      <c r="AU1742" s="256"/>
      <c r="AV1742" s="259"/>
      <c r="AW1742" s="259"/>
      <c r="AX1742" s="256"/>
      <c r="AY1742" s="256"/>
      <c r="AZ1742" s="256"/>
      <c r="BA1742" s="256"/>
      <c r="BB1742" s="256"/>
      <c r="BC1742" s="256"/>
      <c r="BD1742" s="256"/>
      <c r="BE1742" s="256"/>
      <c r="BF1742" s="256"/>
      <c r="BG1742" s="256"/>
      <c r="BH1742" s="256"/>
      <c r="BI1742" s="256"/>
      <c r="BJ1742" s="256"/>
      <c r="BK1742" s="256"/>
      <c r="BL1742" s="262"/>
      <c r="BM1742" s="262"/>
      <c r="BN1742" s="262"/>
      <c r="BO1742" s="262"/>
      <c r="BP1742" s="262"/>
      <c r="BQ1742" s="262"/>
      <c r="BR1742" s="270"/>
      <c r="BS1742" s="270"/>
      <c r="BT1742" s="270"/>
      <c r="BU1742" s="270"/>
      <c r="BV1742" s="270"/>
      <c r="BW1742" s="270"/>
      <c r="BX1742" s="256"/>
      <c r="BY1742" s="256"/>
      <c r="BZ1742" s="256"/>
      <c r="CA1742" s="267"/>
      <c r="CB1742" s="267"/>
      <c r="CC1742" s="274"/>
      <c r="CD1742" s="267"/>
      <c r="CE1742" s="267"/>
      <c r="CF1742" s="267"/>
      <c r="CG1742" s="267"/>
      <c r="CH1742" s="267"/>
      <c r="CI1742" s="267"/>
      <c r="CJ1742" s="267"/>
      <c r="CK1742" s="267"/>
      <c r="CL1742" s="265"/>
      <c r="CM1742" s="272"/>
      <c r="CN1742" s="264"/>
      <c r="CO1742" s="125"/>
      <c r="CP1742" s="226"/>
      <c r="CQ1742" s="226"/>
      <c r="CR1742" s="226"/>
      <c r="CS1742" s="90"/>
      <c r="CT1742" s="90"/>
      <c r="CU1742" s="90"/>
      <c r="CV1742" s="90"/>
      <c r="CW1742" s="90"/>
      <c r="CX1742" s="90"/>
      <c r="CY1742" s="90"/>
      <c r="CZ1742" s="90"/>
      <c r="DA1742" s="90"/>
    </row>
    <row r="1743" spans="1:105" s="70" customFormat="1" ht="15" customHeight="1">
      <c r="A1743" s="228"/>
      <c r="B1743" s="309"/>
      <c r="C1743" s="306"/>
      <c r="D1743" s="237"/>
      <c r="E1743" s="237"/>
      <c r="F1743" s="244"/>
      <c r="G1743" s="73">
        <v>3.9</v>
      </c>
      <c r="H1743" s="85"/>
      <c r="I1743" s="85"/>
      <c r="J1743" s="85"/>
      <c r="K1743" s="85"/>
      <c r="L1743" s="85"/>
      <c r="M1743" s="85"/>
      <c r="N1743" s="85"/>
      <c r="O1743" s="85"/>
      <c r="P1743" s="85"/>
      <c r="Q1743" s="85"/>
      <c r="R1743" s="85"/>
      <c r="S1743" s="85"/>
      <c r="T1743" s="85"/>
      <c r="U1743" s="85"/>
      <c r="V1743" s="85"/>
      <c r="W1743" s="85"/>
      <c r="X1743" s="85"/>
      <c r="Y1743" s="85"/>
      <c r="Z1743" s="85"/>
      <c r="AA1743" s="85"/>
      <c r="AB1743" s="85"/>
      <c r="AC1743" s="81"/>
      <c r="AD1743" s="81"/>
      <c r="AE1743" s="81"/>
      <c r="AF1743" s="81"/>
      <c r="AG1743" s="81"/>
      <c r="AH1743" s="81"/>
      <c r="AI1743" s="81"/>
      <c r="AJ1743" s="81"/>
      <c r="AK1743" s="81"/>
      <c r="AL1743" s="81"/>
      <c r="AM1743" s="240"/>
      <c r="AN1743" s="240"/>
      <c r="AO1743" s="240"/>
      <c r="AP1743" s="240"/>
      <c r="AQ1743" s="240"/>
      <c r="AR1743" s="240"/>
      <c r="AS1743" s="240"/>
      <c r="AT1743" s="256"/>
      <c r="AU1743" s="256"/>
      <c r="AV1743" s="259"/>
      <c r="AW1743" s="259"/>
      <c r="AX1743" s="256"/>
      <c r="AY1743" s="256"/>
      <c r="AZ1743" s="256"/>
      <c r="BA1743" s="256"/>
      <c r="BB1743" s="256"/>
      <c r="BC1743" s="256"/>
      <c r="BD1743" s="256"/>
      <c r="BE1743" s="256"/>
      <c r="BF1743" s="256"/>
      <c r="BG1743" s="256"/>
      <c r="BH1743" s="256"/>
      <c r="BI1743" s="256"/>
      <c r="BJ1743" s="256"/>
      <c r="BK1743" s="256"/>
      <c r="BL1743" s="262"/>
      <c r="BM1743" s="262"/>
      <c r="BN1743" s="262"/>
      <c r="BO1743" s="262"/>
      <c r="BP1743" s="262"/>
      <c r="BQ1743" s="262"/>
      <c r="BR1743" s="270"/>
      <c r="BS1743" s="270"/>
      <c r="BT1743" s="270"/>
      <c r="BU1743" s="270"/>
      <c r="BV1743" s="270"/>
      <c r="BW1743" s="270"/>
      <c r="BX1743" s="256"/>
      <c r="BY1743" s="256"/>
      <c r="BZ1743" s="256"/>
      <c r="CA1743" s="267"/>
      <c r="CB1743" s="267"/>
      <c r="CC1743" s="274"/>
      <c r="CD1743" s="267"/>
      <c r="CE1743" s="267"/>
      <c r="CF1743" s="267"/>
      <c r="CG1743" s="267"/>
      <c r="CH1743" s="267"/>
      <c r="CI1743" s="267"/>
      <c r="CJ1743" s="267"/>
      <c r="CK1743" s="267"/>
      <c r="CL1743" s="265"/>
      <c r="CM1743" s="272"/>
      <c r="CN1743" s="264"/>
      <c r="CO1743" s="125"/>
      <c r="CP1743" s="226"/>
      <c r="CQ1743" s="226"/>
      <c r="CR1743" s="226"/>
      <c r="CS1743" s="90"/>
      <c r="CT1743" s="90"/>
      <c r="CU1743" s="90"/>
      <c r="CV1743" s="90"/>
      <c r="CW1743" s="90"/>
      <c r="CX1743" s="90"/>
      <c r="CY1743" s="90"/>
      <c r="CZ1743" s="90"/>
      <c r="DA1743" s="90"/>
    </row>
    <row r="1744" spans="1:105" s="70" customFormat="1" ht="15" customHeight="1">
      <c r="A1744" s="229"/>
      <c r="B1744" s="310"/>
      <c r="C1744" s="307"/>
      <c r="D1744" s="238"/>
      <c r="E1744" s="238"/>
      <c r="F1744" s="245" t="s">
        <v>83</v>
      </c>
      <c r="G1744" s="246"/>
      <c r="H1744" s="82"/>
      <c r="I1744" s="82"/>
      <c r="J1744" s="82"/>
      <c r="K1744" s="82"/>
      <c r="L1744" s="82"/>
      <c r="M1744" s="82"/>
      <c r="N1744" s="82"/>
      <c r="O1744" s="82"/>
      <c r="P1744" s="82"/>
      <c r="Q1744" s="82"/>
      <c r="R1744" s="82"/>
      <c r="S1744" s="82"/>
      <c r="T1744" s="82"/>
      <c r="U1744" s="82"/>
      <c r="V1744" s="82"/>
      <c r="W1744" s="82"/>
      <c r="X1744" s="82"/>
      <c r="Y1744" s="82"/>
      <c r="Z1744" s="82"/>
      <c r="AA1744" s="82"/>
      <c r="AB1744" s="82"/>
      <c r="AC1744" s="35"/>
      <c r="AD1744" s="35"/>
      <c r="AE1744" s="35"/>
      <c r="AF1744" s="35"/>
      <c r="AG1744" s="35"/>
      <c r="AH1744" s="35"/>
      <c r="AI1744" s="35"/>
      <c r="AJ1744" s="35"/>
      <c r="AK1744" s="35"/>
      <c r="AL1744" s="35"/>
      <c r="AM1744" s="241"/>
      <c r="AN1744" s="241"/>
      <c r="AO1744" s="241"/>
      <c r="AP1744" s="241"/>
      <c r="AQ1744" s="241"/>
      <c r="AR1744" s="241"/>
      <c r="AS1744" s="241"/>
      <c r="AT1744" s="257"/>
      <c r="AU1744" s="257"/>
      <c r="AV1744" s="260"/>
      <c r="AW1744" s="260"/>
      <c r="AX1744" s="257"/>
      <c r="AY1744" s="257"/>
      <c r="AZ1744" s="257"/>
      <c r="BA1744" s="257"/>
      <c r="BB1744" s="257"/>
      <c r="BC1744" s="257"/>
      <c r="BD1744" s="257"/>
      <c r="BE1744" s="257"/>
      <c r="BF1744" s="257"/>
      <c r="BG1744" s="257"/>
      <c r="BH1744" s="257"/>
      <c r="BI1744" s="257"/>
      <c r="BJ1744" s="257"/>
      <c r="BK1744" s="257"/>
      <c r="BL1744" s="263"/>
      <c r="BM1744" s="263"/>
      <c r="BN1744" s="263"/>
      <c r="BO1744" s="263"/>
      <c r="BP1744" s="263"/>
      <c r="BQ1744" s="263"/>
      <c r="BR1744" s="271"/>
      <c r="BS1744" s="271"/>
      <c r="BT1744" s="271"/>
      <c r="BU1744" s="271"/>
      <c r="BV1744" s="271"/>
      <c r="BW1744" s="271"/>
      <c r="BX1744" s="257"/>
      <c r="BY1744" s="257"/>
      <c r="BZ1744" s="257"/>
      <c r="CA1744" s="268"/>
      <c r="CB1744" s="268"/>
      <c r="CC1744" s="275"/>
      <c r="CD1744" s="268"/>
      <c r="CE1744" s="268"/>
      <c r="CF1744" s="268"/>
      <c r="CG1744" s="268"/>
      <c r="CH1744" s="268"/>
      <c r="CI1744" s="268"/>
      <c r="CJ1744" s="268"/>
      <c r="CK1744" s="268"/>
      <c r="CL1744" s="265"/>
      <c r="CM1744" s="272"/>
      <c r="CN1744" s="264"/>
      <c r="CO1744" s="125"/>
      <c r="CP1744" s="226"/>
      <c r="CQ1744" s="226"/>
      <c r="CR1744" s="226"/>
      <c r="CS1744" s="90"/>
      <c r="CT1744" s="90"/>
      <c r="CU1744" s="90"/>
      <c r="CV1744" s="90"/>
      <c r="CW1744" s="90"/>
      <c r="CX1744" s="90"/>
      <c r="CY1744" s="90"/>
      <c r="CZ1744" s="90"/>
      <c r="DA1744" s="90"/>
    </row>
    <row r="1745" spans="1:105" s="70" customFormat="1" ht="15" customHeight="1">
      <c r="A1745" s="227">
        <f t="shared" si="628"/>
        <v>216</v>
      </c>
      <c r="B1745" s="426" t="s">
        <v>831</v>
      </c>
      <c r="C1745" s="429" t="s">
        <v>455</v>
      </c>
      <c r="D1745" s="236" t="s">
        <v>1302</v>
      </c>
      <c r="E1745" s="236" t="s">
        <v>1283</v>
      </c>
      <c r="F1745" s="253" t="s">
        <v>80</v>
      </c>
      <c r="G1745" s="254"/>
      <c r="H1745" s="83" t="s">
        <v>69</v>
      </c>
      <c r="I1745" s="83"/>
      <c r="J1745" s="83" t="s">
        <v>67</v>
      </c>
      <c r="K1745" s="83" t="s">
        <v>67</v>
      </c>
      <c r="L1745" s="83" t="s">
        <v>61</v>
      </c>
      <c r="M1745" s="83" t="s">
        <v>61</v>
      </c>
      <c r="N1745" s="83" t="s">
        <v>61</v>
      </c>
      <c r="O1745" s="83"/>
      <c r="P1745" s="83" t="s">
        <v>61</v>
      </c>
      <c r="Q1745" s="83" t="s">
        <v>61</v>
      </c>
      <c r="R1745" s="83" t="s">
        <v>61</v>
      </c>
      <c r="S1745" s="83" t="s">
        <v>61</v>
      </c>
      <c r="T1745" s="83" t="s">
        <v>61</v>
      </c>
      <c r="U1745" s="83" t="s">
        <v>61</v>
      </c>
      <c r="V1745" s="83"/>
      <c r="W1745" s="83" t="s">
        <v>60</v>
      </c>
      <c r="X1745" s="83" t="s">
        <v>60</v>
      </c>
      <c r="Y1745" s="83" t="s">
        <v>60</v>
      </c>
      <c r="Z1745" s="83" t="s">
        <v>60</v>
      </c>
      <c r="AA1745" s="83" t="s">
        <v>60</v>
      </c>
      <c r="AB1745" s="83" t="s">
        <v>60</v>
      </c>
      <c r="AC1745" s="79"/>
      <c r="AD1745" s="79" t="s">
        <v>60</v>
      </c>
      <c r="AE1745" s="79" t="s">
        <v>60</v>
      </c>
      <c r="AF1745" s="79" t="s">
        <v>60</v>
      </c>
      <c r="AG1745" s="79" t="s">
        <v>60</v>
      </c>
      <c r="AH1745" s="79" t="s">
        <v>60</v>
      </c>
      <c r="AI1745" s="79" t="s">
        <v>1471</v>
      </c>
      <c r="AJ1745" s="79"/>
      <c r="AK1745" s="79" t="s">
        <v>61</v>
      </c>
      <c r="AL1745" s="79" t="s">
        <v>61</v>
      </c>
      <c r="AM1745" s="239">
        <f>COUNTIF(H1745:AL1745,"PH")+COUNTIF(H1745:AL1745,"PH/L")+COUNTIF(H1745:AL1745,"PM")</f>
        <v>0</v>
      </c>
      <c r="AN1745" s="239">
        <f>COUNTIF(H1745:AL1745,"PD")+COUNTIF(H1745:AL1745,"PDD")+COUNTIF(H1745:AL1745,"P/DS")/2+COUNTIF(H1745:AL1745,"PMD")</f>
        <v>0</v>
      </c>
      <c r="AO1745" s="239">
        <f>COUNTIF(H1745:AL1745,"PN")+COUNTIF(H1745:AL1745,"P/NS")/2+COUNTIF(H1745:AL1745,"PH")+COUNTIF(H1745:AL1745,"PH/F")/2+COUNTIF(H1745:AL1745,"PH/L")/2+COUNTIF(H1745:AL1745,"PM")</f>
        <v>0</v>
      </c>
      <c r="AP1745" s="239">
        <f>COUNTIF(H1745:AL1745,"BH")+COUNTIF(H1745:AL1745,"AL/BL")+COUNTIF(H1745:AL1745,"UL/BL")+COUNTIF(H1745:AL1745,"BM")</f>
        <v>0</v>
      </c>
      <c r="AQ1745" s="239">
        <f>COUNTIF(H1745:AL1745,"DS")+COUNTIF(H1745:AL1745,"AL/DS")/2+COUNTIF(H1745:AL1745,"UL/DS")/2+COUNTIF(H1745:AL1745,"CT")+COUNTIF(H1745:AL1745,"MD")</f>
        <v>11.5</v>
      </c>
      <c r="AR1745" s="239">
        <f>COUNTIF(H1745:AL1745,"NS")+COUNTIF(H1745:AL1745,"AL/NS")/2+COUNTIF(H1745:AL1745,"UL/NS")/2+COUNTIF(H1745:AL1745,"BH")+COUNTIF(H1745:AL1745,"AL/BF")/2+COUNTIF(H1745:AL1745,"AL/BL")/2+COUNTIF(H1745:AL1745,"UL/BL")/2+COUNTIF(H1745:AL1745,"UL/BF")/2+COUNTIF(H1745:AL1745,"BM")</f>
        <v>11</v>
      </c>
      <c r="AS1745" s="239">
        <f>COUNTIF(H1745:AL1745,"AL")+COUNTIF(H1745:AL1745,"AL/DS")/2+COUNTIF(H1745:AL1745,"AL/NS")/2+COUNTIF(H1745:AL1745,"NH")+COUNTIF(H1745:AL1745,"SL")+COUNTIF(H1745:AL1745,"NHD")+COUNTIF(H1745:AL1745,"B")+COUNTIF(H1745:AL1745,"HL")+COUNTIF(H1745:AL1745,"AL/BF")/2+COUNTIF(H1745:AL1745,"AL/BL")/2</f>
        <v>3</v>
      </c>
      <c r="AT1745" s="255">
        <f>COUNTIF(H1745:AL1745,"PD")+COUNTIF(H1745:AL1745,"PN")+COUNTIF(H1745:AL1745,"P/DS")/2+COUNTIF(H1745:AL1745,"P/NS")/2+COUNTIF(H1745:AL1745,"DS")+COUNTIF(H1745:AL1745,"NS")+COUNTIF(H1745:AL1745,"AL")+COUNTIF(H1745:AL1745,"AL/DS")+COUNTIF(H1745:AL1745,"AL/NS")+COUNTIF(H1745:AL1745,"NH")+COUNTIF(H1745:AL1745,"SL")+COUNTIF(H1745:AL1745,"UL/DS")/2+COUNTIF(H1745:AL1745,"UL/NS")/2+COUNTIF(H1745:AL1745,"CT")+COUNTIF(H1745:AL1745,"NHD")+COUNTIF(H1745:AL1745,"PDD")+COUNTIF(H1745:AL1745,"B")+COUNTIF(H1745:AL1745,"HL")+COUNTIF(H1745:AL1745,"PH")+COUNTIF(H1745:AL1745,"BH")+COUNTIF(H1745:AL1745,"AL/BF")+COUNTIF(H1745:AL1745,"AL/BL")+COUNTIF(H1745:AL1745,"UL/BF")/2+COUNTIF(H1745:AL1745,"UL/BL")/2+COUNTIF(H1745:AL1745,"PH/F")/2+COUNTIF(H1745:AL1745,"PH/L")/2+COUNTIF(H1745:AL1745,"MD")+COUNTIF(H1745:AL1745,"PMD")+COUNTIF(H1745:AL1745,"PM")+COUNTIF(H1745:AL1745,"BM")</f>
        <v>25.5</v>
      </c>
      <c r="AU1745" s="255">
        <f>COUNTIF(H1745:AL1745,"P/DS")/2+COUNTIF(H1745:AL1745,"P/NS")/2+COUNTIF(H1745:AL1745,"IL")+COUNTIF(H1745:AL1745,"NL")+COUNTIF(H1745:AL1745,"UL")+COUNTIF(H1745:AL1745,"UL/DS")/2+COUNTIF(H1745:AL1745,"UL/NS")/2+COUNTIF(H1745:AL1745,"KT")+COUNTIF(H1745:AL1745,"UL/BF")/2+COUNTIF(H1745:AL1745,"UL/BL")/2+COUNTIF(H1745:AL1745,"PH/F")/2+COUNTIF(H1745:AL1745,"PH/L")/2+COUNTIF(H1745:AL1745,"NB")</f>
        <v>0.5</v>
      </c>
      <c r="AV1745" s="258">
        <f>COUNTIF(H1745:AL1745,"PN")+COUNTIF(H1745:AL1745,"TVD")+COUNTIF(H1745:AL1745,"PH")+COUNTIF(H1745:AL1745,"PM")+COUNTIF(H1745:AL1745,"PDD")-COUNTIFS(H1745:AL1745,"PN",H1752:AL1752,"&gt;=3")-COUNTIFS(H1745:AL1745,"PM",H1752:AL1752,"&gt;=3")</f>
        <v>0</v>
      </c>
      <c r="AW1745" s="258">
        <f>COUNTIF(H1745:AL1745,"NS")+COUNTIF(H1745:AL1745,"D")+COUNTIF(H1745:AL1745,"BH")+COUNTIF(H1745:AL1745,"NHD")+COUNTIF(H1745:AL1745,"BM")-COUNTIFS(H1745:AL1745,"NS",H1752:AL1752,"&gt;=3")-COUNTIFS(H1745:AL1745,"BH",H1752:AL1752,"&gt;=3")-COUNTIFS(H1745:AL1745,"BM",H1752:AL1752,"&gt;=3")</f>
        <v>11</v>
      </c>
      <c r="AX1745" s="255">
        <f>COUNTIF(H1745:AL1745,"AL")+COUNTIF(H1745:AL1745,"AL/DS")/2+COUNTIF(H1745:AL1745,"AL/NS")/2+COUNTIF(H1745:AL1745,"AL/BF")+COUNTIF(H1745:AL1745,"AL/BL")/2</f>
        <v>2</v>
      </c>
      <c r="AY1745" s="255">
        <f>COUNTIF(H1745:AL1745,"SL")</f>
        <v>0</v>
      </c>
      <c r="AZ1745" s="255">
        <f>COUNTIF(H1745:AL1745,"NH")</f>
        <v>1</v>
      </c>
      <c r="BA1745" s="255">
        <f>COUNTIF(H1745:AL1745,"HL")</f>
        <v>0</v>
      </c>
      <c r="BB1745" s="255">
        <f>COUNTIF(G1745:AL1745,"P/DS")/2+COUNTIF(G1745:AL1745,"P/NS")/2+COUNTIF(G1745:AL1745,"UL")+COUNTIF(G1745:AL1745,"UL/DS")/2+COUNTIF(G1745:AL1745,"UL/NS")/2+COUNTIF(G1745:AL1745,"UL/BL")/2+COUNTIF(G1745:AL1745,"UL/BF")/2+COUNTIF(G1745:AL1745,"PH/F")/2+COUNTIF(G1745:AL1745,"PH/L")/2</f>
        <v>0.5</v>
      </c>
      <c r="BC1745" s="255">
        <f>COUNTIF(H1745:AL1745,"NB")</f>
        <v>0</v>
      </c>
      <c r="BD1745" s="255">
        <f>COUNTIF(H1745:AL1745,"NL")</f>
        <v>0</v>
      </c>
      <c r="BE1745" s="255">
        <f>COUNTIF(H1745:AL1745,"IL")</f>
        <v>0</v>
      </c>
      <c r="BF1745" s="255">
        <f>COUNTIF(H1745:AL1745,"KT")</f>
        <v>0</v>
      </c>
      <c r="BG1745" s="255">
        <f>COUNTIF(H1745:AL1745,"L70")</f>
        <v>0</v>
      </c>
      <c r="BH1745" s="255">
        <f>COUNTIF(H1745:AL1745,"MD")</f>
        <v>0</v>
      </c>
      <c r="BI1745" s="255">
        <f>COUNTIF(H1745:AL1745,"PMD")</f>
        <v>0</v>
      </c>
      <c r="BJ1745" s="255">
        <f>COUNTIF(H1745:AL1745,"PM")</f>
        <v>0</v>
      </c>
      <c r="BK1745" s="255">
        <f>COUNTIF(H1745:AL1745,"BM")</f>
        <v>0</v>
      </c>
      <c r="BL1745" s="261">
        <f>SUMIF(H1745:AL1745,"PD",H1746:AL1746)+SUMIF(H1745:AL1745,"PN",H1746:AL1746)+SUMIF(H1745:AL1745,"P/DS",H1746:AL1746)+SUMIF(H1745:AL1745,"PN/F",H1746:AL1746)+SUMIF(H1745:AL1745,"PN/L",H1746:AL1746)+SUMIF(H1745:AL1745,"TV",H1746:AL1746)+SUMIF(H1745:AL1745,"TVD",H1746:AL1746)+SUMIF(H1745:AL1745,"PDD",H1746:AL1746)</f>
        <v>0</v>
      </c>
      <c r="BM1745" s="261">
        <f>SUMIF(H1745:AL1745,"PD",H1747:AL1747)+SUMIF(H1745:AL1745,"PN",H1747:AL1747)+SUMIF(H1745:AL1745,"P/DS",H1747:AL1747)+SUMIF(H1745:AL1745,"PN/F",H1747:AL1747)+SUMIF(H1745:AL1745,"PN/L",H1747:AL1747)+SUMIF(H1745:AL1745,"TV",H1747:AL1747)+SUMIF(H1745:AL1745,"TVD",H1747:AL1747)+SUMIF(H1745:AL1745,"PDD",H1747:AL1747)+SUMIF(H1745:AL1745,"PMD",H1747:AL1747)</f>
        <v>0</v>
      </c>
      <c r="BN1745" s="261">
        <f>SUMIF(H1745:AL1745,"PD",H1748:AL1748)+SUMIF(H1745:AL1745,"PN",H1748:AL1748)+SUMIF(H1745:AL1745,"P/DS",H1748:AL1748)+SUMIF(H1745:AL1745,"PN/F",H1748:AL1748)+SUMIF(H1745:AL1745,"PN/L",H1748:AL1748)+SUMIF(H1745:AL1745,"TV",H1748:AL1748)+SUMIF(H1745:AL1745,"TVD",H1748:AL1748)</f>
        <v>0</v>
      </c>
      <c r="BO1745" s="261">
        <f>SUMIF(H1745:AL1745,"PD",H1749:AL1749)+SUMIF(H1745:AL1745,"PN",H1749:AL1749)+SUMIF(H1745:AL1745,"P/DS",H1749:AL1749)+SUMIF(H1745:AL1745,"PN/F",H1749:AL1749)+SUMIF(H1745:AL1745,"PN/L",H1749:AL1749)+SUMIF(H1745:AL1745,"TV",H1749:AL1749)+SUMIF(H1745:AL1745,"TVD",H1749:AL1749)</f>
        <v>0</v>
      </c>
      <c r="BP1745" s="261">
        <f>SUMIF(H1745:AL1745,"PD",H1750:AL1750)+SUMIF(H1745:AL1745,"PN",H1750:AL1750)+SUMIF(H1745:AL1745,"P/DS",H1750:AL1750)+SUMIF(H1745:AL1745,"PN/F",H1750:AL1750)+SUMIF(H1745:AL1745,"PN/L",H1750:AL1750)+SUMIF(H1745:AL1745,"TV",H1750:AL1750)+SUMIF(H1745:AL1745,"TVD",H1750:AL1750)+SUMIF(H1745:AL1745,"PDD",H1750:AL1750)+SUMIF(H1745:AL1745,"PH",H1750:AL1750)+SUMIF(H1745:AL1745,"PM",H1750:AL1750)</f>
        <v>0</v>
      </c>
      <c r="BQ1745" s="261">
        <f>SUMIF(H1745:AL1745,"PD",H1751:AL1751)+SUMIF(H1745:AL1745,"PN",H1751:AL1751)+SUMIF(H1745:AL1745,"P/DS",H1751:AL1751)+SUMIF(H1745:AL1745,"PN/F",H1751:AL1751)+SUMIF(H1745:AL1745,"PN/L",H1751:AL1751)+SUMIF(H1745:AL1745,"TV",H1751:AL1751)+SUMIF(H1745:AL1745,"TVD",H1751:AL1751)+SUMIF(H1745:AL1745,"PDD",H1751:AL1751)+SUMIF(H1745:AL1745,"PH",H1751:AL1751)+SUMIF(H1745:AL1745,"PM",H1751:AL1751)</f>
        <v>0</v>
      </c>
      <c r="BR1745" s="269">
        <f>SUM(H1746:AL1746)-BL1745</f>
        <v>14</v>
      </c>
      <c r="BS1745" s="269">
        <f>SUM(H1747:AL1747)-BM1745</f>
        <v>3.5</v>
      </c>
      <c r="BT1745" s="269">
        <f>SUM(H1748:AL1748)-BN1745</f>
        <v>0</v>
      </c>
      <c r="BU1745" s="269">
        <f>SUM(H1749:AL1749)-BO1745</f>
        <v>0</v>
      </c>
      <c r="BV1745" s="269">
        <f>SUM(H1750:AL1750)-BP1745</f>
        <v>0</v>
      </c>
      <c r="BW1745" s="269">
        <f>SUM(H1751:AL1751)-BQ1745</f>
        <v>0</v>
      </c>
      <c r="BX1745" s="255">
        <f>SUMIF(H1745:AL1745,"PD",H1752:AL1752)+SUMIF(H1745:AL1745,"PN",H1752:AL1752)+SUMIF(H1745:AL1745,"P/DS",H1752:AL1752)+SUMIF(H1745:AL1745,"PN/F",H1752:AL1752)+SUMIF(H1745:AL1745,"PN/L",H1752:AL1752)</f>
        <v>0</v>
      </c>
      <c r="BY1745" s="255">
        <f>SUM(H1752:AL1752)-BX1745</f>
        <v>0</v>
      </c>
      <c r="BZ1745" s="255">
        <f t="shared" ref="BZ1745" si="639">+SUM(BL1745:BW1752)</f>
        <v>17.5</v>
      </c>
      <c r="CA1745" s="266">
        <f>(COUNTIFS(H1745:AL1745,"PD",H1746:AL1746,"&gt;=2"))*0.5-IF(CN1745="VP",COUNTIFS($H$16:$AL$16,"SAT",H1745:AL1745,"PD",H1746:AL1746,"&gt;=2"))*0.5</f>
        <v>0</v>
      </c>
      <c r="CB1745" s="266">
        <f>(COUNTIFS(H1745:AL1745,"PN",H1747:AL1747,"&gt;=0.5",H1746:AL1746,"&gt;=1.5"))*0.5+COUNTIFS(H1745:AL1745,"PDD",H1747:AL1747,"&gt;=0.5",H1746:AL1746,"&gt;=1.5")*0.5</f>
        <v>0</v>
      </c>
      <c r="CC1745" s="273">
        <f>(COUNTIFS(H1745:AL1745,"TV",H1747:AL1747,"&gt;=10"))*0.5+(COUNTIFS(H1745:AL1745,"PMD",H1747:AL1747,"&gt;=2"))*0.5</f>
        <v>0</v>
      </c>
      <c r="CD1745" s="266">
        <f>(COUNTIFS(H1745:AL1745,"TVD",H1749:AL1749,"&gt;=6.5",H1747:AL1747,"&gt;=3.5"))*0.5</f>
        <v>0</v>
      </c>
      <c r="CE1745" s="266">
        <f>(COUNTIFS(H1745:AL1745,"PD",H1750:AL1750,"&gt;=10"))*0.5</f>
        <v>0</v>
      </c>
      <c r="CF1745" s="266">
        <f>(COUNTIFS(H1745:AL1745,"PDD",H1750:AL1750,"&gt;=3.5",H1751:AL1751,"&gt;=6.5")+COUNTIFS(H1745:AL1745,"PH",H1751:AL1751,"&gt;=0.5",H1750:AL1750,"&gt;=1.5")+COUNTIFS(H1745:AL1745,"PM",H1751:AL1751,"&gt;=0.5",H1750:AL1750,"&gt;=1.5"))*0.5</f>
        <v>0</v>
      </c>
      <c r="CG1745" s="266">
        <f>(COUNTIFS(H1745:AL1745,"DS",H1746:AL1746,"&gt;=2")+COUNTIFS(H1745:AL1745,"AL/DS",H1746:AL1746,"&gt;=2"))*0.5-IF(CN1745="VP",COUNTIFS($H$16:$AL$16,"SAT",H1745:AL1745,"DS",H1746:AL1746,"&gt;=2"))*0.5</f>
        <v>0</v>
      </c>
      <c r="CH1745" s="266">
        <f>(COUNTIFS(H1745:AL1745,"NS",H1747:AL1747,"&gt;=0.5",H1746:AL1746,"&gt;=1.5")+COUNTIFS(H1745:AL1745,"AL/NS",H1747:AL1747,"&gt;=0.5",H1746:AL1746,"&gt;=1.5")+COUNTIFS(H1745:AL1745,"NHD",H1747:AL1747,"&gt;=4.5",H1750:AL1750,"&gt;=2",H1746:AL1746,"&gt;=1.5"))*0.5</f>
        <v>3.5</v>
      </c>
      <c r="CI1745" s="266">
        <f>(COUNTIF(H1747:AL1747,"&gt;=10")+COUNTIFS(H1745:AL1745,"MD",H1747:AL1747,"&gt;=2")-COUNTIFS(H1745:AL1745,"TV",H1747:AL1747,"&gt;=10"))*0.5</f>
        <v>0</v>
      </c>
      <c r="CJ1745" s="266">
        <f>(COUNTIFS(H1745:AL1745,"D",H1749:AL1749,"&gt;=6.5",H1747:AL1747,"&gt;=3.5"))*0.5</f>
        <v>0</v>
      </c>
      <c r="CK1745" s="266">
        <f>(COUNTIF(H1750:AL1750,"&gt;=10")-COUNTIFS(H1745:AL1745,"PD",H1750:AL1750,"&gt;=10"))*0.5</f>
        <v>0</v>
      </c>
      <c r="CL1745" s="265">
        <f>(COUNTIFS(H1745:AL1745,"NHD",H1750:AL1750,"&gt;=3.5",H1751:AL1751,"&gt;=6.5")+COUNTIFS(H1745:AL1745,"BH",H1750:AL1750,"&gt;=1.5",H1751:AL1751,"&gt;=0.5")+COUNTIFS(H1745:AL1745,"BM",H1750:AL1750,"&gt;=1.5",H1751:AL1751,"&gt;=0.5")+COUNTIFS(H1745:AL1745,"D",H1750:AL1750,"&gt;=1.5",H1751:AL1751,"&gt;=0.5"))*0.5</f>
        <v>0</v>
      </c>
      <c r="CM1745" s="272"/>
      <c r="CN1745" s="264" t="s">
        <v>723</v>
      </c>
      <c r="CO1745" s="125">
        <f t="shared" ref="CO1745" si="640">+AM1745+AN1745+AO1745+AP1745+AQ1745+AR1745+AS1745+AU1745+BG1745</f>
        <v>26</v>
      </c>
      <c r="CP1745" s="225">
        <f>+SUM(I1746:I1751)-I1752</f>
        <v>0</v>
      </c>
      <c r="CQ1745" s="225">
        <f>+SUM(J1746:J1751)-J1752</f>
        <v>0</v>
      </c>
      <c r="CR1745" s="225">
        <f>+SUM(K1746:K1751)-K1752</f>
        <v>0</v>
      </c>
      <c r="CS1745" s="90"/>
      <c r="CT1745" s="90"/>
      <c r="CU1745" s="90"/>
      <c r="CV1745" s="90"/>
      <c r="CW1745" s="90"/>
      <c r="CX1745" s="90"/>
      <c r="CY1745" s="90"/>
      <c r="CZ1745" s="90"/>
      <c r="DA1745" s="90"/>
    </row>
    <row r="1746" spans="1:105" s="70" customFormat="1" ht="15" customHeight="1">
      <c r="A1746" s="228"/>
      <c r="B1746" s="427"/>
      <c r="C1746" s="430"/>
      <c r="D1746" s="237"/>
      <c r="E1746" s="237"/>
      <c r="F1746" s="242" t="s">
        <v>82</v>
      </c>
      <c r="G1746" s="71">
        <v>1.5</v>
      </c>
      <c r="H1746" s="84"/>
      <c r="I1746" s="84"/>
      <c r="J1746" s="84"/>
      <c r="K1746" s="84"/>
      <c r="L1746" s="84">
        <v>2</v>
      </c>
      <c r="M1746" s="84">
        <v>2</v>
      </c>
      <c r="N1746" s="84">
        <v>2</v>
      </c>
      <c r="O1746" s="84"/>
      <c r="P1746" s="84">
        <v>2</v>
      </c>
      <c r="Q1746" s="84">
        <v>2</v>
      </c>
      <c r="R1746" s="84">
        <v>2</v>
      </c>
      <c r="S1746" s="84">
        <v>2</v>
      </c>
      <c r="T1746" s="84"/>
      <c r="U1746" s="84"/>
      <c r="V1746" s="84"/>
      <c r="W1746" s="84"/>
      <c r="X1746" s="84"/>
      <c r="Y1746" s="84"/>
      <c r="Z1746" s="84"/>
      <c r="AA1746" s="84"/>
      <c r="AB1746" s="84"/>
      <c r="AC1746" s="80"/>
      <c r="AD1746" s="80"/>
      <c r="AE1746" s="80"/>
      <c r="AF1746" s="80"/>
      <c r="AG1746" s="80"/>
      <c r="AH1746" s="80"/>
      <c r="AI1746" s="80"/>
      <c r="AJ1746" s="80"/>
      <c r="AK1746" s="80"/>
      <c r="AL1746" s="80"/>
      <c r="AM1746" s="240"/>
      <c r="AN1746" s="240"/>
      <c r="AO1746" s="240"/>
      <c r="AP1746" s="240"/>
      <c r="AQ1746" s="240"/>
      <c r="AR1746" s="240"/>
      <c r="AS1746" s="240"/>
      <c r="AT1746" s="256"/>
      <c r="AU1746" s="256"/>
      <c r="AV1746" s="259"/>
      <c r="AW1746" s="259"/>
      <c r="AX1746" s="256"/>
      <c r="AY1746" s="256"/>
      <c r="AZ1746" s="256"/>
      <c r="BA1746" s="256"/>
      <c r="BB1746" s="256"/>
      <c r="BC1746" s="256"/>
      <c r="BD1746" s="256"/>
      <c r="BE1746" s="256"/>
      <c r="BF1746" s="256"/>
      <c r="BG1746" s="256"/>
      <c r="BH1746" s="256"/>
      <c r="BI1746" s="256"/>
      <c r="BJ1746" s="256"/>
      <c r="BK1746" s="256"/>
      <c r="BL1746" s="262"/>
      <c r="BM1746" s="262"/>
      <c r="BN1746" s="262"/>
      <c r="BO1746" s="262"/>
      <c r="BP1746" s="262"/>
      <c r="BQ1746" s="262"/>
      <c r="BR1746" s="270"/>
      <c r="BS1746" s="270"/>
      <c r="BT1746" s="270"/>
      <c r="BU1746" s="270"/>
      <c r="BV1746" s="270"/>
      <c r="BW1746" s="270"/>
      <c r="BX1746" s="256"/>
      <c r="BY1746" s="256"/>
      <c r="BZ1746" s="256"/>
      <c r="CA1746" s="267"/>
      <c r="CB1746" s="267"/>
      <c r="CC1746" s="274"/>
      <c r="CD1746" s="267"/>
      <c r="CE1746" s="267"/>
      <c r="CF1746" s="267"/>
      <c r="CG1746" s="267"/>
      <c r="CH1746" s="267"/>
      <c r="CI1746" s="267"/>
      <c r="CJ1746" s="267"/>
      <c r="CK1746" s="267"/>
      <c r="CL1746" s="265"/>
      <c r="CM1746" s="272"/>
      <c r="CN1746" s="264"/>
      <c r="CO1746" s="125"/>
      <c r="CP1746" s="226"/>
      <c r="CQ1746" s="226"/>
      <c r="CR1746" s="226"/>
      <c r="CS1746" s="90"/>
      <c r="CT1746" s="90"/>
      <c r="CU1746" s="90"/>
      <c r="CV1746" s="90"/>
      <c r="CW1746" s="90"/>
      <c r="CX1746" s="90"/>
      <c r="CY1746" s="90"/>
      <c r="CZ1746" s="90"/>
      <c r="DA1746" s="90"/>
    </row>
    <row r="1747" spans="1:105" s="70" customFormat="1" ht="15" customHeight="1">
      <c r="A1747" s="228"/>
      <c r="B1747" s="427"/>
      <c r="C1747" s="430"/>
      <c r="D1747" s="237"/>
      <c r="E1747" s="237"/>
      <c r="F1747" s="243"/>
      <c r="G1747" s="72">
        <v>2</v>
      </c>
      <c r="H1747" s="84"/>
      <c r="I1747" s="84"/>
      <c r="J1747" s="84"/>
      <c r="K1747" s="84"/>
      <c r="L1747" s="84">
        <v>0.5</v>
      </c>
      <c r="M1747" s="84">
        <v>0.5</v>
      </c>
      <c r="N1747" s="84">
        <v>0.5</v>
      </c>
      <c r="O1747" s="84"/>
      <c r="P1747" s="84">
        <v>0.5</v>
      </c>
      <c r="Q1747" s="84">
        <v>0.5</v>
      </c>
      <c r="R1747" s="84">
        <v>0.5</v>
      </c>
      <c r="S1747" s="84">
        <v>0.5</v>
      </c>
      <c r="T1747" s="84"/>
      <c r="U1747" s="84"/>
      <c r="V1747" s="84"/>
      <c r="W1747" s="84"/>
      <c r="X1747" s="84"/>
      <c r="Y1747" s="84"/>
      <c r="Z1747" s="84"/>
      <c r="AA1747" s="84"/>
      <c r="AB1747" s="84"/>
      <c r="AC1747" s="80"/>
      <c r="AD1747" s="80"/>
      <c r="AE1747" s="80"/>
      <c r="AF1747" s="80"/>
      <c r="AG1747" s="80"/>
      <c r="AH1747" s="80"/>
      <c r="AI1747" s="80"/>
      <c r="AJ1747" s="80"/>
      <c r="AK1747" s="80"/>
      <c r="AL1747" s="80"/>
      <c r="AM1747" s="240"/>
      <c r="AN1747" s="240"/>
      <c r="AO1747" s="240"/>
      <c r="AP1747" s="240"/>
      <c r="AQ1747" s="240"/>
      <c r="AR1747" s="240"/>
      <c r="AS1747" s="240"/>
      <c r="AT1747" s="256"/>
      <c r="AU1747" s="256"/>
      <c r="AV1747" s="259"/>
      <c r="AW1747" s="259"/>
      <c r="AX1747" s="256"/>
      <c r="AY1747" s="256"/>
      <c r="AZ1747" s="256"/>
      <c r="BA1747" s="256"/>
      <c r="BB1747" s="256"/>
      <c r="BC1747" s="256"/>
      <c r="BD1747" s="256"/>
      <c r="BE1747" s="256"/>
      <c r="BF1747" s="256"/>
      <c r="BG1747" s="256"/>
      <c r="BH1747" s="256"/>
      <c r="BI1747" s="256"/>
      <c r="BJ1747" s="256"/>
      <c r="BK1747" s="256"/>
      <c r="BL1747" s="262"/>
      <c r="BM1747" s="262"/>
      <c r="BN1747" s="262"/>
      <c r="BO1747" s="262"/>
      <c r="BP1747" s="262"/>
      <c r="BQ1747" s="262"/>
      <c r="BR1747" s="270"/>
      <c r="BS1747" s="270"/>
      <c r="BT1747" s="270"/>
      <c r="BU1747" s="270"/>
      <c r="BV1747" s="270"/>
      <c r="BW1747" s="270"/>
      <c r="BX1747" s="256"/>
      <c r="BY1747" s="256"/>
      <c r="BZ1747" s="256"/>
      <c r="CA1747" s="267"/>
      <c r="CB1747" s="267"/>
      <c r="CC1747" s="274"/>
      <c r="CD1747" s="267"/>
      <c r="CE1747" s="267"/>
      <c r="CF1747" s="267"/>
      <c r="CG1747" s="267"/>
      <c r="CH1747" s="267"/>
      <c r="CI1747" s="267"/>
      <c r="CJ1747" s="267"/>
      <c r="CK1747" s="267"/>
      <c r="CL1747" s="265"/>
      <c r="CM1747" s="272"/>
      <c r="CN1747" s="264"/>
      <c r="CO1747" s="125"/>
      <c r="CP1747" s="226"/>
      <c r="CQ1747" s="226"/>
      <c r="CR1747" s="226"/>
      <c r="CS1747" s="90"/>
      <c r="CT1747" s="90"/>
      <c r="CU1747" s="90"/>
      <c r="CV1747" s="90"/>
      <c r="CW1747" s="90"/>
      <c r="CX1747" s="90"/>
      <c r="CY1747" s="90"/>
      <c r="CZ1747" s="90"/>
      <c r="DA1747" s="90"/>
    </row>
    <row r="1748" spans="1:105" s="70" customFormat="1" ht="15" customHeight="1">
      <c r="A1748" s="228"/>
      <c r="B1748" s="427"/>
      <c r="C1748" s="430"/>
      <c r="D1748" s="237"/>
      <c r="E1748" s="237"/>
      <c r="F1748" s="243"/>
      <c r="G1748" s="72">
        <v>2.1</v>
      </c>
      <c r="H1748" s="84"/>
      <c r="I1748" s="84"/>
      <c r="J1748" s="84"/>
      <c r="K1748" s="84"/>
      <c r="L1748" s="84"/>
      <c r="M1748" s="84"/>
      <c r="N1748" s="84"/>
      <c r="O1748" s="84"/>
      <c r="P1748" s="84"/>
      <c r="Q1748" s="84"/>
      <c r="R1748" s="84"/>
      <c r="S1748" s="84"/>
      <c r="T1748" s="84"/>
      <c r="U1748" s="84"/>
      <c r="V1748" s="84"/>
      <c r="W1748" s="84"/>
      <c r="X1748" s="84"/>
      <c r="Y1748" s="84"/>
      <c r="Z1748" s="84"/>
      <c r="AA1748" s="84"/>
      <c r="AB1748" s="84"/>
      <c r="AC1748" s="80"/>
      <c r="AD1748" s="80"/>
      <c r="AE1748" s="80"/>
      <c r="AF1748" s="80"/>
      <c r="AG1748" s="80"/>
      <c r="AH1748" s="80"/>
      <c r="AI1748" s="80"/>
      <c r="AJ1748" s="80"/>
      <c r="AK1748" s="80"/>
      <c r="AL1748" s="80"/>
      <c r="AM1748" s="240"/>
      <c r="AN1748" s="240"/>
      <c r="AO1748" s="240"/>
      <c r="AP1748" s="240"/>
      <c r="AQ1748" s="240"/>
      <c r="AR1748" s="240"/>
      <c r="AS1748" s="240"/>
      <c r="AT1748" s="256"/>
      <c r="AU1748" s="256"/>
      <c r="AV1748" s="259"/>
      <c r="AW1748" s="259"/>
      <c r="AX1748" s="256"/>
      <c r="AY1748" s="256"/>
      <c r="AZ1748" s="256"/>
      <c r="BA1748" s="256"/>
      <c r="BB1748" s="256"/>
      <c r="BC1748" s="256"/>
      <c r="BD1748" s="256"/>
      <c r="BE1748" s="256"/>
      <c r="BF1748" s="256"/>
      <c r="BG1748" s="256"/>
      <c r="BH1748" s="256"/>
      <c r="BI1748" s="256"/>
      <c r="BJ1748" s="256"/>
      <c r="BK1748" s="256"/>
      <c r="BL1748" s="262"/>
      <c r="BM1748" s="262"/>
      <c r="BN1748" s="262"/>
      <c r="BO1748" s="262"/>
      <c r="BP1748" s="262"/>
      <c r="BQ1748" s="262"/>
      <c r="BR1748" s="270"/>
      <c r="BS1748" s="270"/>
      <c r="BT1748" s="270"/>
      <c r="BU1748" s="270"/>
      <c r="BV1748" s="270"/>
      <c r="BW1748" s="270"/>
      <c r="BX1748" s="256"/>
      <c r="BY1748" s="256"/>
      <c r="BZ1748" s="256"/>
      <c r="CA1748" s="267"/>
      <c r="CB1748" s="267"/>
      <c r="CC1748" s="274"/>
      <c r="CD1748" s="267"/>
      <c r="CE1748" s="267"/>
      <c r="CF1748" s="267"/>
      <c r="CG1748" s="267"/>
      <c r="CH1748" s="267"/>
      <c r="CI1748" s="267"/>
      <c r="CJ1748" s="267"/>
      <c r="CK1748" s="267"/>
      <c r="CL1748" s="265"/>
      <c r="CM1748" s="272"/>
      <c r="CN1748" s="264"/>
      <c r="CO1748" s="125"/>
      <c r="CP1748" s="226"/>
      <c r="CQ1748" s="226"/>
      <c r="CR1748" s="226"/>
      <c r="CS1748" s="90"/>
      <c r="CT1748" s="90"/>
      <c r="CU1748" s="90"/>
      <c r="CV1748" s="90"/>
      <c r="CW1748" s="90"/>
      <c r="CX1748" s="90"/>
      <c r="CY1748" s="90"/>
      <c r="CZ1748" s="90"/>
      <c r="DA1748" s="90"/>
    </row>
    <row r="1749" spans="1:105" s="70" customFormat="1" ht="15" customHeight="1">
      <c r="A1749" s="228"/>
      <c r="B1749" s="427"/>
      <c r="C1749" s="430"/>
      <c r="D1749" s="237"/>
      <c r="E1749" s="237"/>
      <c r="F1749" s="243"/>
      <c r="G1749" s="72">
        <v>2.7</v>
      </c>
      <c r="H1749" s="84"/>
      <c r="I1749" s="84"/>
      <c r="J1749" s="84"/>
      <c r="K1749" s="84"/>
      <c r="L1749" s="84"/>
      <c r="M1749" s="84"/>
      <c r="N1749" s="84"/>
      <c r="O1749" s="84"/>
      <c r="P1749" s="84"/>
      <c r="Q1749" s="84"/>
      <c r="R1749" s="84"/>
      <c r="S1749" s="84"/>
      <c r="T1749" s="84"/>
      <c r="U1749" s="84"/>
      <c r="V1749" s="84"/>
      <c r="W1749" s="84"/>
      <c r="X1749" s="84"/>
      <c r="Y1749" s="84"/>
      <c r="Z1749" s="84"/>
      <c r="AA1749" s="84"/>
      <c r="AB1749" s="84"/>
      <c r="AC1749" s="80"/>
      <c r="AD1749" s="80"/>
      <c r="AE1749" s="80"/>
      <c r="AF1749" s="80"/>
      <c r="AG1749" s="80"/>
      <c r="AH1749" s="80"/>
      <c r="AI1749" s="80"/>
      <c r="AJ1749" s="80"/>
      <c r="AK1749" s="80"/>
      <c r="AL1749" s="80"/>
      <c r="AM1749" s="240"/>
      <c r="AN1749" s="240"/>
      <c r="AO1749" s="240"/>
      <c r="AP1749" s="240"/>
      <c r="AQ1749" s="240"/>
      <c r="AR1749" s="240"/>
      <c r="AS1749" s="240"/>
      <c r="AT1749" s="256"/>
      <c r="AU1749" s="256"/>
      <c r="AV1749" s="259"/>
      <c r="AW1749" s="259"/>
      <c r="AX1749" s="256"/>
      <c r="AY1749" s="256"/>
      <c r="AZ1749" s="256"/>
      <c r="BA1749" s="256"/>
      <c r="BB1749" s="256"/>
      <c r="BC1749" s="256"/>
      <c r="BD1749" s="256"/>
      <c r="BE1749" s="256"/>
      <c r="BF1749" s="256"/>
      <c r="BG1749" s="256"/>
      <c r="BH1749" s="256"/>
      <c r="BI1749" s="256"/>
      <c r="BJ1749" s="256"/>
      <c r="BK1749" s="256"/>
      <c r="BL1749" s="262"/>
      <c r="BM1749" s="262"/>
      <c r="BN1749" s="262"/>
      <c r="BO1749" s="262"/>
      <c r="BP1749" s="262"/>
      <c r="BQ1749" s="262"/>
      <c r="BR1749" s="270"/>
      <c r="BS1749" s="270"/>
      <c r="BT1749" s="270"/>
      <c r="BU1749" s="270"/>
      <c r="BV1749" s="270"/>
      <c r="BW1749" s="270"/>
      <c r="BX1749" s="256"/>
      <c r="BY1749" s="256"/>
      <c r="BZ1749" s="256"/>
      <c r="CA1749" s="267"/>
      <c r="CB1749" s="267"/>
      <c r="CC1749" s="274"/>
      <c r="CD1749" s="267"/>
      <c r="CE1749" s="267"/>
      <c r="CF1749" s="267"/>
      <c r="CG1749" s="267"/>
      <c r="CH1749" s="267"/>
      <c r="CI1749" s="267"/>
      <c r="CJ1749" s="267"/>
      <c r="CK1749" s="267"/>
      <c r="CL1749" s="265"/>
      <c r="CM1749" s="272"/>
      <c r="CN1749" s="264"/>
      <c r="CO1749" s="125"/>
      <c r="CP1749" s="226"/>
      <c r="CQ1749" s="226"/>
      <c r="CR1749" s="226"/>
      <c r="CS1749" s="90"/>
      <c r="CT1749" s="90"/>
      <c r="CU1749" s="90"/>
      <c r="CV1749" s="90"/>
      <c r="CW1749" s="90"/>
      <c r="CX1749" s="90"/>
      <c r="CY1749" s="90"/>
      <c r="CZ1749" s="90"/>
      <c r="DA1749" s="90"/>
    </row>
    <row r="1750" spans="1:105" s="70" customFormat="1" ht="15" customHeight="1">
      <c r="A1750" s="228"/>
      <c r="B1750" s="427"/>
      <c r="C1750" s="430"/>
      <c r="D1750" s="237"/>
      <c r="E1750" s="237"/>
      <c r="F1750" s="243"/>
      <c r="G1750" s="72">
        <v>3</v>
      </c>
      <c r="H1750" s="84"/>
      <c r="I1750" s="84"/>
      <c r="J1750" s="84"/>
      <c r="K1750" s="84"/>
      <c r="L1750" s="84"/>
      <c r="M1750" s="84"/>
      <c r="N1750" s="84"/>
      <c r="O1750" s="84"/>
      <c r="P1750" s="84"/>
      <c r="Q1750" s="84"/>
      <c r="R1750" s="84"/>
      <c r="S1750" s="84"/>
      <c r="T1750" s="84"/>
      <c r="U1750" s="84"/>
      <c r="V1750" s="84"/>
      <c r="W1750" s="84"/>
      <c r="X1750" s="84"/>
      <c r="Y1750" s="84"/>
      <c r="Z1750" s="84"/>
      <c r="AA1750" s="84"/>
      <c r="AB1750" s="84"/>
      <c r="AC1750" s="80"/>
      <c r="AD1750" s="80"/>
      <c r="AE1750" s="80"/>
      <c r="AF1750" s="80"/>
      <c r="AG1750" s="80"/>
      <c r="AH1750" s="80"/>
      <c r="AI1750" s="80"/>
      <c r="AJ1750" s="80"/>
      <c r="AK1750" s="80"/>
      <c r="AL1750" s="80"/>
      <c r="AM1750" s="240"/>
      <c r="AN1750" s="240"/>
      <c r="AO1750" s="240"/>
      <c r="AP1750" s="240"/>
      <c r="AQ1750" s="240"/>
      <c r="AR1750" s="240"/>
      <c r="AS1750" s="240"/>
      <c r="AT1750" s="256"/>
      <c r="AU1750" s="256"/>
      <c r="AV1750" s="259"/>
      <c r="AW1750" s="259"/>
      <c r="AX1750" s="256"/>
      <c r="AY1750" s="256"/>
      <c r="AZ1750" s="256"/>
      <c r="BA1750" s="256"/>
      <c r="BB1750" s="256"/>
      <c r="BC1750" s="256"/>
      <c r="BD1750" s="256"/>
      <c r="BE1750" s="256"/>
      <c r="BF1750" s="256"/>
      <c r="BG1750" s="256"/>
      <c r="BH1750" s="256"/>
      <c r="BI1750" s="256"/>
      <c r="BJ1750" s="256"/>
      <c r="BK1750" s="256"/>
      <c r="BL1750" s="262"/>
      <c r="BM1750" s="262"/>
      <c r="BN1750" s="262"/>
      <c r="BO1750" s="262"/>
      <c r="BP1750" s="262"/>
      <c r="BQ1750" s="262"/>
      <c r="BR1750" s="270"/>
      <c r="BS1750" s="270"/>
      <c r="BT1750" s="270"/>
      <c r="BU1750" s="270"/>
      <c r="BV1750" s="270"/>
      <c r="BW1750" s="270"/>
      <c r="BX1750" s="256"/>
      <c r="BY1750" s="256"/>
      <c r="BZ1750" s="256"/>
      <c r="CA1750" s="267"/>
      <c r="CB1750" s="267"/>
      <c r="CC1750" s="274"/>
      <c r="CD1750" s="267"/>
      <c r="CE1750" s="267"/>
      <c r="CF1750" s="267"/>
      <c r="CG1750" s="267"/>
      <c r="CH1750" s="267"/>
      <c r="CI1750" s="267"/>
      <c r="CJ1750" s="267"/>
      <c r="CK1750" s="267"/>
      <c r="CL1750" s="265"/>
      <c r="CM1750" s="272"/>
      <c r="CN1750" s="264"/>
      <c r="CO1750" s="125"/>
      <c r="CP1750" s="226"/>
      <c r="CQ1750" s="226"/>
      <c r="CR1750" s="226"/>
      <c r="CS1750" s="90"/>
      <c r="CT1750" s="90"/>
      <c r="CU1750" s="90"/>
      <c r="CV1750" s="90"/>
      <c r="CW1750" s="90"/>
      <c r="CX1750" s="90"/>
      <c r="CY1750" s="90"/>
      <c r="CZ1750" s="90"/>
      <c r="DA1750" s="90"/>
    </row>
    <row r="1751" spans="1:105" s="70" customFormat="1" ht="15" customHeight="1">
      <c r="A1751" s="228"/>
      <c r="B1751" s="427"/>
      <c r="C1751" s="430"/>
      <c r="D1751" s="237"/>
      <c r="E1751" s="237"/>
      <c r="F1751" s="244"/>
      <c r="G1751" s="73">
        <v>3.9</v>
      </c>
      <c r="H1751" s="85"/>
      <c r="I1751" s="85"/>
      <c r="J1751" s="85"/>
      <c r="K1751" s="85"/>
      <c r="L1751" s="85"/>
      <c r="M1751" s="85"/>
      <c r="N1751" s="85"/>
      <c r="O1751" s="85"/>
      <c r="P1751" s="85"/>
      <c r="Q1751" s="85"/>
      <c r="R1751" s="85"/>
      <c r="S1751" s="85"/>
      <c r="T1751" s="85"/>
      <c r="U1751" s="85"/>
      <c r="V1751" s="85"/>
      <c r="W1751" s="85"/>
      <c r="X1751" s="85"/>
      <c r="Y1751" s="85"/>
      <c r="Z1751" s="85"/>
      <c r="AA1751" s="85"/>
      <c r="AB1751" s="85"/>
      <c r="AC1751" s="81"/>
      <c r="AD1751" s="81"/>
      <c r="AE1751" s="81"/>
      <c r="AF1751" s="81"/>
      <c r="AG1751" s="81"/>
      <c r="AH1751" s="81"/>
      <c r="AI1751" s="81"/>
      <c r="AJ1751" s="81"/>
      <c r="AK1751" s="81"/>
      <c r="AL1751" s="81"/>
      <c r="AM1751" s="240"/>
      <c r="AN1751" s="240"/>
      <c r="AO1751" s="240"/>
      <c r="AP1751" s="240"/>
      <c r="AQ1751" s="240"/>
      <c r="AR1751" s="240"/>
      <c r="AS1751" s="240"/>
      <c r="AT1751" s="256"/>
      <c r="AU1751" s="256"/>
      <c r="AV1751" s="259"/>
      <c r="AW1751" s="259"/>
      <c r="AX1751" s="256"/>
      <c r="AY1751" s="256"/>
      <c r="AZ1751" s="256"/>
      <c r="BA1751" s="256"/>
      <c r="BB1751" s="256"/>
      <c r="BC1751" s="256"/>
      <c r="BD1751" s="256"/>
      <c r="BE1751" s="256"/>
      <c r="BF1751" s="256"/>
      <c r="BG1751" s="256"/>
      <c r="BH1751" s="256"/>
      <c r="BI1751" s="256"/>
      <c r="BJ1751" s="256"/>
      <c r="BK1751" s="256"/>
      <c r="BL1751" s="262"/>
      <c r="BM1751" s="262"/>
      <c r="BN1751" s="262"/>
      <c r="BO1751" s="262"/>
      <c r="BP1751" s="262"/>
      <c r="BQ1751" s="262"/>
      <c r="BR1751" s="270"/>
      <c r="BS1751" s="270"/>
      <c r="BT1751" s="270"/>
      <c r="BU1751" s="270"/>
      <c r="BV1751" s="270"/>
      <c r="BW1751" s="270"/>
      <c r="BX1751" s="256"/>
      <c r="BY1751" s="256"/>
      <c r="BZ1751" s="256"/>
      <c r="CA1751" s="267"/>
      <c r="CB1751" s="267"/>
      <c r="CC1751" s="274"/>
      <c r="CD1751" s="267"/>
      <c r="CE1751" s="267"/>
      <c r="CF1751" s="267"/>
      <c r="CG1751" s="267"/>
      <c r="CH1751" s="267"/>
      <c r="CI1751" s="267"/>
      <c r="CJ1751" s="267"/>
      <c r="CK1751" s="267"/>
      <c r="CL1751" s="265"/>
      <c r="CM1751" s="272"/>
      <c r="CN1751" s="264"/>
      <c r="CO1751" s="125"/>
      <c r="CP1751" s="226"/>
      <c r="CQ1751" s="226"/>
      <c r="CR1751" s="226"/>
      <c r="CS1751" s="90"/>
      <c r="CT1751" s="90"/>
      <c r="CU1751" s="90"/>
      <c r="CV1751" s="90"/>
      <c r="CW1751" s="90"/>
      <c r="CX1751" s="90"/>
      <c r="CY1751" s="90"/>
      <c r="CZ1751" s="90"/>
      <c r="DA1751" s="90"/>
    </row>
    <row r="1752" spans="1:105" s="70" customFormat="1" ht="15" customHeight="1">
      <c r="A1752" s="229"/>
      <c r="B1752" s="428"/>
      <c r="C1752" s="431"/>
      <c r="D1752" s="238"/>
      <c r="E1752" s="238"/>
      <c r="F1752" s="245" t="s">
        <v>83</v>
      </c>
      <c r="G1752" s="246"/>
      <c r="H1752" s="82"/>
      <c r="I1752" s="82"/>
      <c r="J1752" s="82"/>
      <c r="K1752" s="82"/>
      <c r="L1752" s="82"/>
      <c r="M1752" s="82"/>
      <c r="N1752" s="82"/>
      <c r="O1752" s="82"/>
      <c r="P1752" s="82"/>
      <c r="Q1752" s="82"/>
      <c r="R1752" s="82"/>
      <c r="S1752" s="82"/>
      <c r="T1752" s="82"/>
      <c r="U1752" s="82"/>
      <c r="V1752" s="82"/>
      <c r="W1752" s="82"/>
      <c r="X1752" s="82"/>
      <c r="Y1752" s="82"/>
      <c r="Z1752" s="82"/>
      <c r="AA1752" s="82"/>
      <c r="AB1752" s="82"/>
      <c r="AC1752" s="35"/>
      <c r="AD1752" s="35"/>
      <c r="AE1752" s="35"/>
      <c r="AF1752" s="35"/>
      <c r="AG1752" s="35"/>
      <c r="AH1752" s="35"/>
      <c r="AI1752" s="35"/>
      <c r="AJ1752" s="35"/>
      <c r="AK1752" s="35"/>
      <c r="AL1752" s="35"/>
      <c r="AM1752" s="241"/>
      <c r="AN1752" s="241"/>
      <c r="AO1752" s="241"/>
      <c r="AP1752" s="241"/>
      <c r="AQ1752" s="241"/>
      <c r="AR1752" s="241"/>
      <c r="AS1752" s="241"/>
      <c r="AT1752" s="257"/>
      <c r="AU1752" s="257"/>
      <c r="AV1752" s="260"/>
      <c r="AW1752" s="260"/>
      <c r="AX1752" s="257"/>
      <c r="AY1752" s="257"/>
      <c r="AZ1752" s="257"/>
      <c r="BA1752" s="257"/>
      <c r="BB1752" s="257"/>
      <c r="BC1752" s="257"/>
      <c r="BD1752" s="257"/>
      <c r="BE1752" s="257"/>
      <c r="BF1752" s="257"/>
      <c r="BG1752" s="257"/>
      <c r="BH1752" s="257"/>
      <c r="BI1752" s="257"/>
      <c r="BJ1752" s="257"/>
      <c r="BK1752" s="257"/>
      <c r="BL1752" s="263"/>
      <c r="BM1752" s="263"/>
      <c r="BN1752" s="263"/>
      <c r="BO1752" s="263"/>
      <c r="BP1752" s="263"/>
      <c r="BQ1752" s="263"/>
      <c r="BR1752" s="271"/>
      <c r="BS1752" s="271"/>
      <c r="BT1752" s="271"/>
      <c r="BU1752" s="271"/>
      <c r="BV1752" s="271"/>
      <c r="BW1752" s="271"/>
      <c r="BX1752" s="257"/>
      <c r="BY1752" s="257"/>
      <c r="BZ1752" s="257"/>
      <c r="CA1752" s="268"/>
      <c r="CB1752" s="268"/>
      <c r="CC1752" s="275"/>
      <c r="CD1752" s="268"/>
      <c r="CE1752" s="268"/>
      <c r="CF1752" s="268"/>
      <c r="CG1752" s="268"/>
      <c r="CH1752" s="268"/>
      <c r="CI1752" s="268"/>
      <c r="CJ1752" s="268"/>
      <c r="CK1752" s="268"/>
      <c r="CL1752" s="265"/>
      <c r="CM1752" s="272"/>
      <c r="CN1752" s="264"/>
      <c r="CO1752" s="125"/>
      <c r="CP1752" s="226"/>
      <c r="CQ1752" s="226"/>
      <c r="CR1752" s="226"/>
      <c r="CS1752" s="90"/>
      <c r="CT1752" s="90"/>
      <c r="CU1752" s="90"/>
      <c r="CV1752" s="90"/>
      <c r="CW1752" s="90"/>
      <c r="CX1752" s="90"/>
      <c r="CY1752" s="90"/>
      <c r="CZ1752" s="90"/>
      <c r="DA1752" s="90"/>
    </row>
    <row r="1753" spans="1:105" s="70" customFormat="1" ht="15" customHeight="1">
      <c r="A1753" s="227">
        <f t="shared" si="628"/>
        <v>217</v>
      </c>
      <c r="B1753" s="426" t="s">
        <v>832</v>
      </c>
      <c r="C1753" s="429" t="s">
        <v>833</v>
      </c>
      <c r="D1753" s="236" t="s">
        <v>1302</v>
      </c>
      <c r="E1753" s="236" t="s">
        <v>1283</v>
      </c>
      <c r="F1753" s="253" t="s">
        <v>80</v>
      </c>
      <c r="G1753" s="254"/>
      <c r="H1753" s="82" t="s">
        <v>69</v>
      </c>
      <c r="I1753" s="82"/>
      <c r="J1753" s="82" t="s">
        <v>67</v>
      </c>
      <c r="K1753" s="82" t="s">
        <v>67</v>
      </c>
      <c r="L1753" s="82" t="s">
        <v>61</v>
      </c>
      <c r="M1753" s="82" t="s">
        <v>61</v>
      </c>
      <c r="N1753" s="82" t="s">
        <v>61</v>
      </c>
      <c r="O1753" s="82"/>
      <c r="P1753" s="82" t="s">
        <v>61</v>
      </c>
      <c r="Q1753" s="82" t="s">
        <v>61</v>
      </c>
      <c r="R1753" s="82" t="s">
        <v>61</v>
      </c>
      <c r="S1753" s="82" t="s">
        <v>61</v>
      </c>
      <c r="T1753" s="82" t="s">
        <v>61</v>
      </c>
      <c r="U1753" s="82" t="s">
        <v>61</v>
      </c>
      <c r="V1753" s="82"/>
      <c r="W1753" s="82" t="s">
        <v>60</v>
      </c>
      <c r="X1753" s="82" t="s">
        <v>60</v>
      </c>
      <c r="Y1753" s="82" t="s">
        <v>60</v>
      </c>
      <c r="Z1753" s="82" t="s">
        <v>60</v>
      </c>
      <c r="AA1753" s="82" t="s">
        <v>60</v>
      </c>
      <c r="AB1753" s="82" t="s">
        <v>60</v>
      </c>
      <c r="AC1753" s="82"/>
      <c r="AD1753" s="82" t="s">
        <v>60</v>
      </c>
      <c r="AE1753" s="82" t="s">
        <v>60</v>
      </c>
      <c r="AF1753" s="82" t="s">
        <v>60</v>
      </c>
      <c r="AG1753" s="82" t="s">
        <v>60</v>
      </c>
      <c r="AH1753" s="82" t="s">
        <v>60</v>
      </c>
      <c r="AI1753" s="82" t="s">
        <v>1471</v>
      </c>
      <c r="AJ1753" s="82"/>
      <c r="AK1753" s="82" t="s">
        <v>61</v>
      </c>
      <c r="AL1753" s="82" t="s">
        <v>61</v>
      </c>
      <c r="AM1753" s="239">
        <f>COUNTIF(H1753:AL1753,"PH")+COUNTIF(H1753:AL1753,"PH/L")+COUNTIF(H1753:AL1753,"PM")</f>
        <v>0</v>
      </c>
      <c r="AN1753" s="239">
        <f>COUNTIF(H1753:AL1753,"PD")+COUNTIF(H1753:AL1753,"PDD")+COUNTIF(H1753:AL1753,"P/DS")/2+COUNTIF(H1753:AL1753,"PMD")</f>
        <v>0</v>
      </c>
      <c r="AO1753" s="239">
        <f>COUNTIF(H1753:AL1753,"PN")+COUNTIF(H1753:AL1753,"P/NS")/2+COUNTIF(H1753:AL1753,"PH")+COUNTIF(H1753:AL1753,"PH/F")/2+COUNTIF(H1753:AL1753,"PH/L")/2+COUNTIF(H1753:AL1753,"PM")</f>
        <v>0</v>
      </c>
      <c r="AP1753" s="239">
        <f>COUNTIF(H1753:AL1753,"BH")+COUNTIF(H1753:AL1753,"AL/BL")+COUNTIF(H1753:AL1753,"UL/BL")+COUNTIF(H1753:AL1753,"BM")</f>
        <v>0</v>
      </c>
      <c r="AQ1753" s="239">
        <f>COUNTIF(H1753:AL1753,"DS")+COUNTIF(H1753:AL1753,"AL/DS")/2+COUNTIF(H1753:AL1753,"UL/DS")/2+COUNTIF(H1753:AL1753,"CT")+COUNTIF(H1753:AL1753,"MD")</f>
        <v>11.5</v>
      </c>
      <c r="AR1753" s="239">
        <f>COUNTIF(H1753:AL1753,"NS")+COUNTIF(H1753:AL1753,"AL/NS")/2+COUNTIF(H1753:AL1753,"UL/NS")/2+COUNTIF(H1753:AL1753,"BH")+COUNTIF(H1753:AL1753,"AL/BF")/2+COUNTIF(H1753:AL1753,"AL/BL")/2+COUNTIF(H1753:AL1753,"UL/BL")/2+COUNTIF(H1753:AL1753,"UL/BF")/2+COUNTIF(H1753:AL1753,"BM")</f>
        <v>11</v>
      </c>
      <c r="AS1753" s="239">
        <f>COUNTIF(H1753:AL1753,"AL")+COUNTIF(H1753:AL1753,"AL/DS")/2+COUNTIF(H1753:AL1753,"AL/NS")/2+COUNTIF(H1753:AL1753,"NH")+COUNTIF(H1753:AL1753,"SL")+COUNTIF(H1753:AL1753,"NHD")+COUNTIF(H1753:AL1753,"B")+COUNTIF(H1753:AL1753,"HL")+COUNTIF(H1753:AL1753,"AL/BF")/2+COUNTIF(H1753:AL1753,"AL/BL")/2</f>
        <v>3</v>
      </c>
      <c r="AT1753" s="255">
        <f>COUNTIF(H1753:AL1753,"PD")+COUNTIF(H1753:AL1753,"PN")+COUNTIF(H1753:AL1753,"P/DS")/2+COUNTIF(H1753:AL1753,"P/NS")/2+COUNTIF(H1753:AL1753,"DS")+COUNTIF(H1753:AL1753,"NS")+COUNTIF(H1753:AL1753,"AL")+COUNTIF(H1753:AL1753,"AL/DS")+COUNTIF(H1753:AL1753,"AL/NS")+COUNTIF(H1753:AL1753,"NH")+COUNTIF(H1753:AL1753,"SL")+COUNTIF(H1753:AL1753,"UL/DS")/2+COUNTIF(H1753:AL1753,"UL/NS")/2+COUNTIF(H1753:AL1753,"CT")+COUNTIF(H1753:AL1753,"NHD")+COUNTIF(H1753:AL1753,"PDD")+COUNTIF(H1753:AL1753,"B")+COUNTIF(H1753:AL1753,"HL")+COUNTIF(H1753:AL1753,"PH")+COUNTIF(H1753:AL1753,"BH")+COUNTIF(H1753:AL1753,"AL/BF")+COUNTIF(H1753:AL1753,"AL/BL")+COUNTIF(H1753:AL1753,"UL/BF")/2+COUNTIF(H1753:AL1753,"UL/BL")/2+COUNTIF(H1753:AL1753,"PH/F")/2+COUNTIF(H1753:AL1753,"PH/L")/2+COUNTIF(H1753:AL1753,"MD")+COUNTIF(H1753:AL1753,"PMD")+COUNTIF(H1753:AL1753,"PM")+COUNTIF(H1753:AL1753,"BM")</f>
        <v>25.5</v>
      </c>
      <c r="AU1753" s="255">
        <f>COUNTIF(H1753:AL1753,"P/DS")/2+COUNTIF(H1753:AL1753,"P/NS")/2+COUNTIF(H1753:AL1753,"IL")+COUNTIF(H1753:AL1753,"NL")+COUNTIF(H1753:AL1753,"UL")+COUNTIF(H1753:AL1753,"UL/DS")/2+COUNTIF(H1753:AL1753,"UL/NS")/2+COUNTIF(H1753:AL1753,"KT")+COUNTIF(H1753:AL1753,"UL/BF")/2+COUNTIF(H1753:AL1753,"UL/BL")/2+COUNTIF(H1753:AL1753,"PH/F")/2+COUNTIF(H1753:AL1753,"PH/L")/2+COUNTIF(H1753:AL1753,"NB")</f>
        <v>0.5</v>
      </c>
      <c r="AV1753" s="258">
        <f>COUNTIF(H1753:AL1753,"PN")+COUNTIF(H1753:AL1753,"TVD")+COUNTIF(H1753:AL1753,"PH")+COUNTIF(H1753:AL1753,"PM")+COUNTIF(H1753:AL1753,"PDD")-COUNTIFS(H1753:AL1753,"PN",H1760:AL1760,"&gt;=3")-COUNTIFS(H1753:AL1753,"PM",H1760:AL1760,"&gt;=3")</f>
        <v>0</v>
      </c>
      <c r="AW1753" s="258">
        <f>COUNTIF(H1753:AL1753,"NS")+COUNTIF(H1753:AL1753,"D")+COUNTIF(H1753:AL1753,"BH")+COUNTIF(H1753:AL1753,"NHD")+COUNTIF(H1753:AL1753,"BM")-COUNTIFS(H1753:AL1753,"NS",H1760:AL1760,"&gt;=3")-COUNTIFS(H1753:AL1753,"BH",H1760:AL1760,"&gt;=3")-COUNTIFS(H1753:AL1753,"BM",H1760:AL1760,"&gt;=3")</f>
        <v>11</v>
      </c>
      <c r="AX1753" s="255">
        <f>COUNTIF(H1753:AL1753,"AL")+COUNTIF(H1753:AL1753,"AL/DS")/2+COUNTIF(H1753:AL1753,"AL/NS")/2+COUNTIF(H1753:AL1753,"AL/BF")+COUNTIF(H1753:AL1753,"AL/BL")/2</f>
        <v>2</v>
      </c>
      <c r="AY1753" s="255">
        <f>COUNTIF(H1753:AL1753,"SL")</f>
        <v>0</v>
      </c>
      <c r="AZ1753" s="255">
        <f>COUNTIF(H1753:AL1753,"NH")</f>
        <v>1</v>
      </c>
      <c r="BA1753" s="255">
        <f>COUNTIF(H1753:AL1753,"HL")</f>
        <v>0</v>
      </c>
      <c r="BB1753" s="255">
        <f>COUNTIF(G1753:AL1753,"P/DS")/2+COUNTIF(G1753:AL1753,"P/NS")/2+COUNTIF(G1753:AL1753,"UL")+COUNTIF(G1753:AL1753,"UL/DS")/2+COUNTIF(G1753:AL1753,"UL/NS")/2+COUNTIF(G1753:AL1753,"UL/BL")/2+COUNTIF(G1753:AL1753,"UL/BF")/2+COUNTIF(G1753:AL1753,"PH/F")/2+COUNTIF(G1753:AL1753,"PH/L")/2</f>
        <v>0.5</v>
      </c>
      <c r="BC1753" s="255">
        <f>COUNTIF(H1753:AL1753,"NB")</f>
        <v>0</v>
      </c>
      <c r="BD1753" s="255">
        <f>COUNTIF(H1753:AL1753,"NL")</f>
        <v>0</v>
      </c>
      <c r="BE1753" s="255">
        <f>COUNTIF(H1753:AL1753,"IL")</f>
        <v>0</v>
      </c>
      <c r="BF1753" s="255">
        <f>COUNTIF(H1753:AL1753,"KT")</f>
        <v>0</v>
      </c>
      <c r="BG1753" s="255">
        <f>COUNTIF(H1753:AL1753,"L70")</f>
        <v>0</v>
      </c>
      <c r="BH1753" s="255">
        <f>COUNTIF(H1753:AL1753,"MD")</f>
        <v>0</v>
      </c>
      <c r="BI1753" s="255">
        <f>COUNTIF(H1753:AL1753,"PMD")</f>
        <v>0</v>
      </c>
      <c r="BJ1753" s="255">
        <f>COUNTIF(H1753:AL1753,"PM")</f>
        <v>0</v>
      </c>
      <c r="BK1753" s="255">
        <f>COUNTIF(H1753:AL1753,"BM")</f>
        <v>0</v>
      </c>
      <c r="BL1753" s="261">
        <f>SUMIF(H1753:AL1753,"PD",H1754:AL1754)+SUMIF(H1753:AL1753,"PN",H1754:AL1754)+SUMIF(H1753:AL1753,"P/DS",H1754:AL1754)+SUMIF(H1753:AL1753,"PN/F",H1754:AL1754)+SUMIF(H1753:AL1753,"PN/L",H1754:AL1754)+SUMIF(H1753:AL1753,"TV",H1754:AL1754)+SUMIF(H1753:AL1753,"TVD",H1754:AL1754)+SUMIF(H1753:AL1753,"PDD",H1754:AL1754)</f>
        <v>0</v>
      </c>
      <c r="BM1753" s="261">
        <f>SUMIF(H1753:AL1753,"PD",H1755:AL1755)+SUMIF(H1753:AL1753,"PN",H1755:AL1755)+SUMIF(H1753:AL1753,"P/DS",H1755:AL1755)+SUMIF(H1753:AL1753,"PN/F",H1755:AL1755)+SUMIF(H1753:AL1753,"PN/L",H1755:AL1755)+SUMIF(H1753:AL1753,"TV",H1755:AL1755)+SUMIF(H1753:AL1753,"TVD",H1755:AL1755)+SUMIF(H1753:AL1753,"PDD",H1755:AL1755)+SUMIF(H1753:AL1753,"PMD",H1755:AL1755)</f>
        <v>0</v>
      </c>
      <c r="BN1753" s="261">
        <f>SUMIF(H1753:AL1753,"PD",H1756:AL1756)+SUMIF(H1753:AL1753,"PN",H1756:AL1756)+SUMIF(H1753:AL1753,"P/DS",H1756:AL1756)+SUMIF(H1753:AL1753,"PN/F",H1756:AL1756)+SUMIF(H1753:AL1753,"PN/L",H1756:AL1756)+SUMIF(H1753:AL1753,"TV",H1756:AL1756)+SUMIF(H1753:AL1753,"TVD",H1756:AL1756)</f>
        <v>0</v>
      </c>
      <c r="BO1753" s="261">
        <f>SUMIF(H1753:AL1753,"PD",H1757:AL1757)+SUMIF(H1753:AL1753,"PN",H1757:AL1757)+SUMIF(H1753:AL1753,"P/DS",H1757:AL1757)+SUMIF(H1753:AL1753,"PN/F",H1757:AL1757)+SUMIF(H1753:AL1753,"PN/L",H1757:AL1757)+SUMIF(H1753:AL1753,"TV",H1757:AL1757)+SUMIF(H1753:AL1753,"TVD",H1757:AL1757)</f>
        <v>0</v>
      </c>
      <c r="BP1753" s="261">
        <f>SUMIF(H1753:AL1753,"PD",H1758:AL1758)+SUMIF(H1753:AL1753,"PN",H1758:AL1758)+SUMIF(H1753:AL1753,"P/DS",H1758:AL1758)+SUMIF(H1753:AL1753,"PN/F",H1758:AL1758)+SUMIF(H1753:AL1753,"PN/L",H1758:AL1758)+SUMIF(H1753:AL1753,"TV",H1758:AL1758)+SUMIF(H1753:AL1753,"TVD",H1758:AL1758)+SUMIF(H1753:AL1753,"PDD",H1758:AL1758)+SUMIF(H1753:AL1753,"PH",H1758:AL1758)+SUMIF(H1753:AL1753,"PM",H1758:AL1758)</f>
        <v>0</v>
      </c>
      <c r="BQ1753" s="261">
        <f>SUMIF(H1753:AL1753,"PD",H1759:AL1759)+SUMIF(H1753:AL1753,"PN",H1759:AL1759)+SUMIF(H1753:AL1753,"P/DS",H1759:AL1759)+SUMIF(H1753:AL1753,"PN/F",H1759:AL1759)+SUMIF(H1753:AL1753,"PN/L",H1759:AL1759)+SUMIF(H1753:AL1753,"TV",H1759:AL1759)+SUMIF(H1753:AL1753,"TVD",H1759:AL1759)+SUMIF(H1753:AL1753,"PDD",H1759:AL1759)+SUMIF(H1753:AL1753,"PH",H1759:AL1759)+SUMIF(H1753:AL1753,"PM",H1759:AL1759)</f>
        <v>0</v>
      </c>
      <c r="BR1753" s="269">
        <f>SUM(H1754:AL1754)-BL1753</f>
        <v>14</v>
      </c>
      <c r="BS1753" s="269">
        <f>SUM(H1755:AL1755)-BM1753</f>
        <v>3.5</v>
      </c>
      <c r="BT1753" s="269">
        <f>SUM(H1756:AL1756)-BN1753</f>
        <v>0</v>
      </c>
      <c r="BU1753" s="269">
        <f>SUM(H1757:AL1757)-BO1753</f>
        <v>0</v>
      </c>
      <c r="BV1753" s="269">
        <f>SUM(H1758:AL1758)-BP1753</f>
        <v>0</v>
      </c>
      <c r="BW1753" s="269">
        <f>SUM(H1759:AL1759)-BQ1753</f>
        <v>0</v>
      </c>
      <c r="BX1753" s="255">
        <f>SUMIF(H1753:AL1753,"PD",H1760:AL1760)+SUMIF(H1753:AL1753,"PN",H1760:AL1760)+SUMIF(H1753:AL1753,"P/DS",H1760:AL1760)+SUMIF(H1753:AL1753,"PN/F",H1760:AL1760)+SUMIF(H1753:AL1753,"PN/L",H1760:AL1760)</f>
        <v>0</v>
      </c>
      <c r="BY1753" s="255">
        <f>SUM(H1760:AL1760)-BX1753</f>
        <v>0</v>
      </c>
      <c r="BZ1753" s="255">
        <f t="shared" ref="BZ1753" si="641">+SUM(BL1753:BW1760)</f>
        <v>17.5</v>
      </c>
      <c r="CA1753" s="266">
        <f>(COUNTIFS(H1753:AL1753,"PD",H1754:AL1754,"&gt;=2"))*0.5-IF(CN1753="VP",COUNTIFS($H$16:$AL$16,"SAT",H1753:AL1753,"PD",H1754:AL1754,"&gt;=2"))*0.5</f>
        <v>0</v>
      </c>
      <c r="CB1753" s="266">
        <f>(COUNTIFS(H1753:AL1753,"PN",H1755:AL1755,"&gt;=0.5",H1754:AL1754,"&gt;=1.5"))*0.5+COUNTIFS(H1753:AL1753,"PDD",H1755:AL1755,"&gt;=0.5",H1754:AL1754,"&gt;=1.5")*0.5</f>
        <v>0</v>
      </c>
      <c r="CC1753" s="273">
        <f>(COUNTIFS(H1753:AL1753,"TV",H1755:AL1755,"&gt;=10"))*0.5+(COUNTIFS(H1753:AL1753,"PMD",H1755:AL1755,"&gt;=2"))*0.5</f>
        <v>0</v>
      </c>
      <c r="CD1753" s="266">
        <f>(COUNTIFS(H1753:AL1753,"TVD",H1757:AL1757,"&gt;=6.5",H1755:AL1755,"&gt;=3.5"))*0.5</f>
        <v>0</v>
      </c>
      <c r="CE1753" s="266">
        <f>(COUNTIFS(H1753:AL1753,"PD",H1758:AL1758,"&gt;=10"))*0.5</f>
        <v>0</v>
      </c>
      <c r="CF1753" s="266">
        <f>(COUNTIFS(H1753:AL1753,"PDD",H1758:AL1758,"&gt;=3.5",H1759:AL1759,"&gt;=6.5")+COUNTIFS(H1753:AL1753,"PH",H1759:AL1759,"&gt;=0.5",H1758:AL1758,"&gt;=1.5")+COUNTIFS(H1753:AL1753,"PM",H1759:AL1759,"&gt;=0.5",H1758:AL1758,"&gt;=1.5"))*0.5</f>
        <v>0</v>
      </c>
      <c r="CG1753" s="266">
        <f>(COUNTIFS(H1753:AL1753,"DS",H1754:AL1754,"&gt;=2")+COUNTIFS(H1753:AL1753,"AL/DS",H1754:AL1754,"&gt;=2"))*0.5-IF(CN1753="VP",COUNTIFS($H$16:$AL$16,"SAT",H1753:AL1753,"DS",H1754:AL1754,"&gt;=2"))*0.5</f>
        <v>0</v>
      </c>
      <c r="CH1753" s="266">
        <f>(COUNTIFS(H1753:AL1753,"NS",H1755:AL1755,"&gt;=0.5",H1754:AL1754,"&gt;=1.5")+COUNTIFS(H1753:AL1753,"AL/NS",H1755:AL1755,"&gt;=0.5",H1754:AL1754,"&gt;=1.5")+COUNTIFS(H1753:AL1753,"NHD",H1755:AL1755,"&gt;=4.5",H1758:AL1758,"&gt;=2",H1754:AL1754,"&gt;=1.5"))*0.5</f>
        <v>3.5</v>
      </c>
      <c r="CI1753" s="266">
        <f>(COUNTIF(H1755:AL1755,"&gt;=10")+COUNTIFS(H1753:AL1753,"MD",H1755:AL1755,"&gt;=2")-COUNTIFS(H1753:AL1753,"TV",H1755:AL1755,"&gt;=10"))*0.5</f>
        <v>0</v>
      </c>
      <c r="CJ1753" s="266">
        <f>(COUNTIFS(H1753:AL1753,"D",H1757:AL1757,"&gt;=6.5",H1755:AL1755,"&gt;=3.5"))*0.5</f>
        <v>0</v>
      </c>
      <c r="CK1753" s="266">
        <f>(COUNTIF(H1758:AL1758,"&gt;=10")-COUNTIFS(H1753:AL1753,"PD",H1758:AL1758,"&gt;=10"))*0.5</f>
        <v>0</v>
      </c>
      <c r="CL1753" s="265">
        <f>(COUNTIFS(H1753:AL1753,"NHD",H1758:AL1758,"&gt;=3.5",H1759:AL1759,"&gt;=6.5")+COUNTIFS(H1753:AL1753,"BH",H1758:AL1758,"&gt;=1.5",H1759:AL1759,"&gt;=0.5")+COUNTIFS(H1753:AL1753,"BM",H1758:AL1758,"&gt;=1.5",H1759:AL1759,"&gt;=0.5")+COUNTIFS(H1753:AL1753,"D",H1758:AL1758,"&gt;=1.5",H1759:AL1759,"&gt;=0.5"))*0.5</f>
        <v>0</v>
      </c>
      <c r="CM1753" s="272"/>
      <c r="CN1753" s="264" t="s">
        <v>723</v>
      </c>
      <c r="CO1753" s="125">
        <f t="shared" ref="CO1753" si="642">+AM1753+AN1753+AO1753+AP1753+AQ1753+AR1753+AS1753+AU1753+BG1753</f>
        <v>26</v>
      </c>
      <c r="CP1753" s="225">
        <f>+SUM(I1754:I1759)-I1760</f>
        <v>0</v>
      </c>
      <c r="CQ1753" s="225">
        <f>+SUM(J1754:J1759)-J1760</f>
        <v>0</v>
      </c>
      <c r="CR1753" s="225">
        <f>+SUM(K1754:K1759)-K1760</f>
        <v>0</v>
      </c>
      <c r="CS1753" s="90"/>
      <c r="CT1753" s="90"/>
      <c r="CU1753" s="90"/>
      <c r="CV1753" s="90"/>
      <c r="CW1753" s="90"/>
      <c r="CX1753" s="90"/>
      <c r="CY1753" s="90"/>
      <c r="CZ1753" s="90"/>
      <c r="DA1753" s="90"/>
    </row>
    <row r="1754" spans="1:105" s="70" customFormat="1" ht="15" customHeight="1">
      <c r="A1754" s="228"/>
      <c r="B1754" s="427"/>
      <c r="C1754" s="430"/>
      <c r="D1754" s="237"/>
      <c r="E1754" s="237"/>
      <c r="F1754" s="242" t="s">
        <v>82</v>
      </c>
      <c r="G1754" s="71">
        <v>1.5</v>
      </c>
      <c r="H1754" s="83"/>
      <c r="I1754" s="83"/>
      <c r="J1754" s="83"/>
      <c r="K1754" s="83"/>
      <c r="L1754" s="83">
        <v>2</v>
      </c>
      <c r="M1754" s="83">
        <v>2</v>
      </c>
      <c r="N1754" s="83">
        <v>2</v>
      </c>
      <c r="O1754" s="83"/>
      <c r="P1754" s="83">
        <v>2</v>
      </c>
      <c r="Q1754" s="83">
        <v>2</v>
      </c>
      <c r="R1754" s="83">
        <v>2</v>
      </c>
      <c r="S1754" s="83">
        <v>2</v>
      </c>
      <c r="T1754" s="83"/>
      <c r="U1754" s="83"/>
      <c r="V1754" s="83"/>
      <c r="W1754" s="83"/>
      <c r="X1754" s="83"/>
      <c r="Y1754" s="83"/>
      <c r="Z1754" s="83"/>
      <c r="AA1754" s="83"/>
      <c r="AB1754" s="83"/>
      <c r="AC1754" s="79"/>
      <c r="AD1754" s="79"/>
      <c r="AE1754" s="79"/>
      <c r="AF1754" s="79"/>
      <c r="AG1754" s="79"/>
      <c r="AH1754" s="79"/>
      <c r="AI1754" s="79"/>
      <c r="AJ1754" s="79"/>
      <c r="AK1754" s="79"/>
      <c r="AL1754" s="79"/>
      <c r="AM1754" s="240"/>
      <c r="AN1754" s="240"/>
      <c r="AO1754" s="240"/>
      <c r="AP1754" s="240"/>
      <c r="AQ1754" s="240"/>
      <c r="AR1754" s="240"/>
      <c r="AS1754" s="240"/>
      <c r="AT1754" s="256"/>
      <c r="AU1754" s="256"/>
      <c r="AV1754" s="259"/>
      <c r="AW1754" s="259"/>
      <c r="AX1754" s="256"/>
      <c r="AY1754" s="256"/>
      <c r="AZ1754" s="256"/>
      <c r="BA1754" s="256"/>
      <c r="BB1754" s="256"/>
      <c r="BC1754" s="256"/>
      <c r="BD1754" s="256"/>
      <c r="BE1754" s="256"/>
      <c r="BF1754" s="256"/>
      <c r="BG1754" s="256"/>
      <c r="BH1754" s="256"/>
      <c r="BI1754" s="256"/>
      <c r="BJ1754" s="256"/>
      <c r="BK1754" s="256"/>
      <c r="BL1754" s="262"/>
      <c r="BM1754" s="262"/>
      <c r="BN1754" s="262"/>
      <c r="BO1754" s="262"/>
      <c r="BP1754" s="262"/>
      <c r="BQ1754" s="262"/>
      <c r="BR1754" s="270"/>
      <c r="BS1754" s="270"/>
      <c r="BT1754" s="270"/>
      <c r="BU1754" s="270"/>
      <c r="BV1754" s="270"/>
      <c r="BW1754" s="270"/>
      <c r="BX1754" s="256"/>
      <c r="BY1754" s="256"/>
      <c r="BZ1754" s="256"/>
      <c r="CA1754" s="267"/>
      <c r="CB1754" s="267"/>
      <c r="CC1754" s="274"/>
      <c r="CD1754" s="267"/>
      <c r="CE1754" s="267"/>
      <c r="CF1754" s="267"/>
      <c r="CG1754" s="267"/>
      <c r="CH1754" s="267"/>
      <c r="CI1754" s="267"/>
      <c r="CJ1754" s="267"/>
      <c r="CK1754" s="267"/>
      <c r="CL1754" s="265"/>
      <c r="CM1754" s="272"/>
      <c r="CN1754" s="264"/>
      <c r="CO1754" s="125"/>
      <c r="CP1754" s="226"/>
      <c r="CQ1754" s="226"/>
      <c r="CR1754" s="226"/>
      <c r="CS1754" s="90"/>
      <c r="CT1754" s="90"/>
      <c r="CU1754" s="90"/>
      <c r="CV1754" s="90"/>
      <c r="CW1754" s="90"/>
      <c r="CX1754" s="90"/>
      <c r="CY1754" s="90"/>
      <c r="CZ1754" s="90"/>
      <c r="DA1754" s="90"/>
    </row>
    <row r="1755" spans="1:105" s="70" customFormat="1" ht="15" customHeight="1">
      <c r="A1755" s="228"/>
      <c r="B1755" s="427"/>
      <c r="C1755" s="430"/>
      <c r="D1755" s="237"/>
      <c r="E1755" s="237"/>
      <c r="F1755" s="243"/>
      <c r="G1755" s="72">
        <v>2</v>
      </c>
      <c r="H1755" s="84"/>
      <c r="I1755" s="84"/>
      <c r="J1755" s="84"/>
      <c r="K1755" s="84"/>
      <c r="L1755" s="84">
        <v>0.5</v>
      </c>
      <c r="M1755" s="84">
        <v>0.5</v>
      </c>
      <c r="N1755" s="84">
        <v>0.5</v>
      </c>
      <c r="O1755" s="84"/>
      <c r="P1755" s="84">
        <v>0.5</v>
      </c>
      <c r="Q1755" s="84">
        <v>0.5</v>
      </c>
      <c r="R1755" s="84">
        <v>0.5</v>
      </c>
      <c r="S1755" s="84">
        <v>0.5</v>
      </c>
      <c r="T1755" s="84"/>
      <c r="U1755" s="84"/>
      <c r="V1755" s="84"/>
      <c r="W1755" s="84"/>
      <c r="X1755" s="84"/>
      <c r="Y1755" s="84"/>
      <c r="Z1755" s="84"/>
      <c r="AA1755" s="84"/>
      <c r="AB1755" s="84"/>
      <c r="AC1755" s="80"/>
      <c r="AD1755" s="80"/>
      <c r="AE1755" s="80"/>
      <c r="AF1755" s="80"/>
      <c r="AG1755" s="80"/>
      <c r="AH1755" s="80"/>
      <c r="AI1755" s="80"/>
      <c r="AJ1755" s="80"/>
      <c r="AK1755" s="80"/>
      <c r="AL1755" s="80"/>
      <c r="AM1755" s="240"/>
      <c r="AN1755" s="240"/>
      <c r="AO1755" s="240"/>
      <c r="AP1755" s="240"/>
      <c r="AQ1755" s="240"/>
      <c r="AR1755" s="240"/>
      <c r="AS1755" s="240"/>
      <c r="AT1755" s="256"/>
      <c r="AU1755" s="256"/>
      <c r="AV1755" s="259"/>
      <c r="AW1755" s="259"/>
      <c r="AX1755" s="256"/>
      <c r="AY1755" s="256"/>
      <c r="AZ1755" s="256"/>
      <c r="BA1755" s="256"/>
      <c r="BB1755" s="256"/>
      <c r="BC1755" s="256"/>
      <c r="BD1755" s="256"/>
      <c r="BE1755" s="256"/>
      <c r="BF1755" s="256"/>
      <c r="BG1755" s="256"/>
      <c r="BH1755" s="256"/>
      <c r="BI1755" s="256"/>
      <c r="BJ1755" s="256"/>
      <c r="BK1755" s="256"/>
      <c r="BL1755" s="262"/>
      <c r="BM1755" s="262"/>
      <c r="BN1755" s="262"/>
      <c r="BO1755" s="262"/>
      <c r="BP1755" s="262"/>
      <c r="BQ1755" s="262"/>
      <c r="BR1755" s="270"/>
      <c r="BS1755" s="270"/>
      <c r="BT1755" s="270"/>
      <c r="BU1755" s="270"/>
      <c r="BV1755" s="270"/>
      <c r="BW1755" s="270"/>
      <c r="BX1755" s="256"/>
      <c r="BY1755" s="256"/>
      <c r="BZ1755" s="256"/>
      <c r="CA1755" s="267"/>
      <c r="CB1755" s="267"/>
      <c r="CC1755" s="274"/>
      <c r="CD1755" s="267"/>
      <c r="CE1755" s="267"/>
      <c r="CF1755" s="267"/>
      <c r="CG1755" s="267"/>
      <c r="CH1755" s="267"/>
      <c r="CI1755" s="267"/>
      <c r="CJ1755" s="267"/>
      <c r="CK1755" s="267"/>
      <c r="CL1755" s="265"/>
      <c r="CM1755" s="272"/>
      <c r="CN1755" s="264"/>
      <c r="CO1755" s="125"/>
      <c r="CP1755" s="226"/>
      <c r="CQ1755" s="226"/>
      <c r="CR1755" s="226"/>
      <c r="CS1755" s="90"/>
      <c r="CT1755" s="90"/>
      <c r="CU1755" s="90"/>
      <c r="CV1755" s="90"/>
      <c r="CW1755" s="90"/>
      <c r="CX1755" s="90"/>
      <c r="CY1755" s="90"/>
      <c r="CZ1755" s="90"/>
      <c r="DA1755" s="90"/>
    </row>
    <row r="1756" spans="1:105" s="70" customFormat="1" ht="15" customHeight="1">
      <c r="A1756" s="228"/>
      <c r="B1756" s="427"/>
      <c r="C1756" s="430"/>
      <c r="D1756" s="237"/>
      <c r="E1756" s="237"/>
      <c r="F1756" s="243"/>
      <c r="G1756" s="72">
        <v>2.1</v>
      </c>
      <c r="H1756" s="84"/>
      <c r="I1756" s="84"/>
      <c r="J1756" s="84"/>
      <c r="K1756" s="84"/>
      <c r="L1756" s="84"/>
      <c r="M1756" s="84"/>
      <c r="N1756" s="84"/>
      <c r="O1756" s="84"/>
      <c r="P1756" s="84"/>
      <c r="Q1756" s="84"/>
      <c r="R1756" s="84"/>
      <c r="S1756" s="84"/>
      <c r="T1756" s="84"/>
      <c r="U1756" s="84"/>
      <c r="V1756" s="84"/>
      <c r="W1756" s="84"/>
      <c r="X1756" s="84"/>
      <c r="Y1756" s="84"/>
      <c r="Z1756" s="84"/>
      <c r="AA1756" s="84"/>
      <c r="AB1756" s="84"/>
      <c r="AC1756" s="80"/>
      <c r="AD1756" s="80"/>
      <c r="AE1756" s="80"/>
      <c r="AF1756" s="80"/>
      <c r="AG1756" s="80"/>
      <c r="AH1756" s="80"/>
      <c r="AI1756" s="80"/>
      <c r="AJ1756" s="80"/>
      <c r="AK1756" s="80"/>
      <c r="AL1756" s="80"/>
      <c r="AM1756" s="240"/>
      <c r="AN1756" s="240"/>
      <c r="AO1756" s="240"/>
      <c r="AP1756" s="240"/>
      <c r="AQ1756" s="240"/>
      <c r="AR1756" s="240"/>
      <c r="AS1756" s="240"/>
      <c r="AT1756" s="256"/>
      <c r="AU1756" s="256"/>
      <c r="AV1756" s="259"/>
      <c r="AW1756" s="259"/>
      <c r="AX1756" s="256"/>
      <c r="AY1756" s="256"/>
      <c r="AZ1756" s="256"/>
      <c r="BA1756" s="256"/>
      <c r="BB1756" s="256"/>
      <c r="BC1756" s="256"/>
      <c r="BD1756" s="256"/>
      <c r="BE1756" s="256"/>
      <c r="BF1756" s="256"/>
      <c r="BG1756" s="256"/>
      <c r="BH1756" s="256"/>
      <c r="BI1756" s="256"/>
      <c r="BJ1756" s="256"/>
      <c r="BK1756" s="256"/>
      <c r="BL1756" s="262"/>
      <c r="BM1756" s="262"/>
      <c r="BN1756" s="262"/>
      <c r="BO1756" s="262"/>
      <c r="BP1756" s="262"/>
      <c r="BQ1756" s="262"/>
      <c r="BR1756" s="270"/>
      <c r="BS1756" s="270"/>
      <c r="BT1756" s="270"/>
      <c r="BU1756" s="270"/>
      <c r="BV1756" s="270"/>
      <c r="BW1756" s="270"/>
      <c r="BX1756" s="256"/>
      <c r="BY1756" s="256"/>
      <c r="BZ1756" s="256"/>
      <c r="CA1756" s="267"/>
      <c r="CB1756" s="267"/>
      <c r="CC1756" s="274"/>
      <c r="CD1756" s="267"/>
      <c r="CE1756" s="267"/>
      <c r="CF1756" s="267"/>
      <c r="CG1756" s="267"/>
      <c r="CH1756" s="267"/>
      <c r="CI1756" s="267"/>
      <c r="CJ1756" s="267"/>
      <c r="CK1756" s="267"/>
      <c r="CL1756" s="265"/>
      <c r="CM1756" s="272"/>
      <c r="CN1756" s="264"/>
      <c r="CO1756" s="125"/>
      <c r="CP1756" s="226"/>
      <c r="CQ1756" s="226"/>
      <c r="CR1756" s="226"/>
      <c r="CS1756" s="90"/>
      <c r="CT1756" s="90"/>
      <c r="CU1756" s="90"/>
      <c r="CV1756" s="90"/>
      <c r="CW1756" s="90"/>
      <c r="CX1756" s="90"/>
      <c r="CY1756" s="90"/>
      <c r="CZ1756" s="90"/>
      <c r="DA1756" s="90"/>
    </row>
    <row r="1757" spans="1:105" s="70" customFormat="1" ht="15" customHeight="1">
      <c r="A1757" s="228"/>
      <c r="B1757" s="427"/>
      <c r="C1757" s="430"/>
      <c r="D1757" s="237"/>
      <c r="E1757" s="237"/>
      <c r="F1757" s="243"/>
      <c r="G1757" s="72">
        <v>2.7</v>
      </c>
      <c r="H1757" s="84"/>
      <c r="I1757" s="84"/>
      <c r="J1757" s="84"/>
      <c r="K1757" s="84"/>
      <c r="L1757" s="84"/>
      <c r="M1757" s="84"/>
      <c r="N1757" s="84"/>
      <c r="O1757" s="84"/>
      <c r="P1757" s="84"/>
      <c r="Q1757" s="84"/>
      <c r="R1757" s="84"/>
      <c r="S1757" s="84"/>
      <c r="T1757" s="84"/>
      <c r="U1757" s="84"/>
      <c r="V1757" s="84"/>
      <c r="W1757" s="84"/>
      <c r="X1757" s="84"/>
      <c r="Y1757" s="84"/>
      <c r="Z1757" s="84"/>
      <c r="AA1757" s="84"/>
      <c r="AB1757" s="84"/>
      <c r="AC1757" s="80"/>
      <c r="AD1757" s="80"/>
      <c r="AE1757" s="80"/>
      <c r="AF1757" s="80"/>
      <c r="AG1757" s="80"/>
      <c r="AH1757" s="80"/>
      <c r="AI1757" s="80"/>
      <c r="AJ1757" s="80"/>
      <c r="AK1757" s="80"/>
      <c r="AL1757" s="80"/>
      <c r="AM1757" s="240"/>
      <c r="AN1757" s="240"/>
      <c r="AO1757" s="240"/>
      <c r="AP1757" s="240"/>
      <c r="AQ1757" s="240"/>
      <c r="AR1757" s="240"/>
      <c r="AS1757" s="240"/>
      <c r="AT1757" s="256"/>
      <c r="AU1757" s="256"/>
      <c r="AV1757" s="259"/>
      <c r="AW1757" s="259"/>
      <c r="AX1757" s="256"/>
      <c r="AY1757" s="256"/>
      <c r="AZ1757" s="256"/>
      <c r="BA1757" s="256"/>
      <c r="BB1757" s="256"/>
      <c r="BC1757" s="256"/>
      <c r="BD1757" s="256"/>
      <c r="BE1757" s="256"/>
      <c r="BF1757" s="256"/>
      <c r="BG1757" s="256"/>
      <c r="BH1757" s="256"/>
      <c r="BI1757" s="256"/>
      <c r="BJ1757" s="256"/>
      <c r="BK1757" s="256"/>
      <c r="BL1757" s="262"/>
      <c r="BM1757" s="262"/>
      <c r="BN1757" s="262"/>
      <c r="BO1757" s="262"/>
      <c r="BP1757" s="262"/>
      <c r="BQ1757" s="262"/>
      <c r="BR1757" s="270"/>
      <c r="BS1757" s="270"/>
      <c r="BT1757" s="270"/>
      <c r="BU1757" s="270"/>
      <c r="BV1757" s="270"/>
      <c r="BW1757" s="270"/>
      <c r="BX1757" s="256"/>
      <c r="BY1757" s="256"/>
      <c r="BZ1757" s="256"/>
      <c r="CA1757" s="267"/>
      <c r="CB1757" s="267"/>
      <c r="CC1757" s="274"/>
      <c r="CD1757" s="267"/>
      <c r="CE1757" s="267"/>
      <c r="CF1757" s="267"/>
      <c r="CG1757" s="267"/>
      <c r="CH1757" s="267"/>
      <c r="CI1757" s="267"/>
      <c r="CJ1757" s="267"/>
      <c r="CK1757" s="267"/>
      <c r="CL1757" s="265"/>
      <c r="CM1757" s="272"/>
      <c r="CN1757" s="264"/>
      <c r="CO1757" s="125"/>
      <c r="CP1757" s="226"/>
      <c r="CQ1757" s="226"/>
      <c r="CR1757" s="226"/>
      <c r="CS1757" s="90"/>
      <c r="CT1757" s="90"/>
      <c r="CU1757" s="90"/>
      <c r="CV1757" s="90"/>
      <c r="CW1757" s="90"/>
      <c r="CX1757" s="90"/>
      <c r="CY1757" s="90"/>
      <c r="CZ1757" s="90"/>
      <c r="DA1757" s="90"/>
    </row>
    <row r="1758" spans="1:105" s="70" customFormat="1" ht="15" customHeight="1">
      <c r="A1758" s="228"/>
      <c r="B1758" s="427"/>
      <c r="C1758" s="430"/>
      <c r="D1758" s="237"/>
      <c r="E1758" s="237"/>
      <c r="F1758" s="243"/>
      <c r="G1758" s="72">
        <v>3</v>
      </c>
      <c r="H1758" s="84"/>
      <c r="I1758" s="84"/>
      <c r="J1758" s="84"/>
      <c r="K1758" s="84"/>
      <c r="L1758" s="84"/>
      <c r="M1758" s="84"/>
      <c r="N1758" s="84"/>
      <c r="O1758" s="84"/>
      <c r="P1758" s="84"/>
      <c r="Q1758" s="84"/>
      <c r="R1758" s="84"/>
      <c r="S1758" s="84"/>
      <c r="T1758" s="84"/>
      <c r="U1758" s="84"/>
      <c r="V1758" s="84"/>
      <c r="W1758" s="84"/>
      <c r="X1758" s="84"/>
      <c r="Y1758" s="84"/>
      <c r="Z1758" s="84"/>
      <c r="AA1758" s="84"/>
      <c r="AB1758" s="84"/>
      <c r="AC1758" s="80"/>
      <c r="AD1758" s="80"/>
      <c r="AE1758" s="80"/>
      <c r="AF1758" s="80"/>
      <c r="AG1758" s="80"/>
      <c r="AH1758" s="80"/>
      <c r="AI1758" s="80"/>
      <c r="AJ1758" s="80"/>
      <c r="AK1758" s="80"/>
      <c r="AL1758" s="80"/>
      <c r="AM1758" s="240"/>
      <c r="AN1758" s="240"/>
      <c r="AO1758" s="240"/>
      <c r="AP1758" s="240"/>
      <c r="AQ1758" s="240"/>
      <c r="AR1758" s="240"/>
      <c r="AS1758" s="240"/>
      <c r="AT1758" s="256"/>
      <c r="AU1758" s="256"/>
      <c r="AV1758" s="259"/>
      <c r="AW1758" s="259"/>
      <c r="AX1758" s="256"/>
      <c r="AY1758" s="256"/>
      <c r="AZ1758" s="256"/>
      <c r="BA1758" s="256"/>
      <c r="BB1758" s="256"/>
      <c r="BC1758" s="256"/>
      <c r="BD1758" s="256"/>
      <c r="BE1758" s="256"/>
      <c r="BF1758" s="256"/>
      <c r="BG1758" s="256"/>
      <c r="BH1758" s="256"/>
      <c r="BI1758" s="256"/>
      <c r="BJ1758" s="256"/>
      <c r="BK1758" s="256"/>
      <c r="BL1758" s="262"/>
      <c r="BM1758" s="262"/>
      <c r="BN1758" s="262"/>
      <c r="BO1758" s="262"/>
      <c r="BP1758" s="262"/>
      <c r="BQ1758" s="262"/>
      <c r="BR1758" s="270"/>
      <c r="BS1758" s="270"/>
      <c r="BT1758" s="270"/>
      <c r="BU1758" s="270"/>
      <c r="BV1758" s="270"/>
      <c r="BW1758" s="270"/>
      <c r="BX1758" s="256"/>
      <c r="BY1758" s="256"/>
      <c r="BZ1758" s="256"/>
      <c r="CA1758" s="267"/>
      <c r="CB1758" s="267"/>
      <c r="CC1758" s="274"/>
      <c r="CD1758" s="267"/>
      <c r="CE1758" s="267"/>
      <c r="CF1758" s="267"/>
      <c r="CG1758" s="267"/>
      <c r="CH1758" s="267"/>
      <c r="CI1758" s="267"/>
      <c r="CJ1758" s="267"/>
      <c r="CK1758" s="267"/>
      <c r="CL1758" s="265"/>
      <c r="CM1758" s="272"/>
      <c r="CN1758" s="264"/>
      <c r="CO1758" s="125"/>
      <c r="CP1758" s="226"/>
      <c r="CQ1758" s="226"/>
      <c r="CR1758" s="226"/>
      <c r="CS1758" s="90"/>
      <c r="CT1758" s="90"/>
      <c r="CU1758" s="90"/>
      <c r="CV1758" s="90"/>
      <c r="CW1758" s="90"/>
      <c r="CX1758" s="90"/>
      <c r="CY1758" s="90"/>
      <c r="CZ1758" s="90"/>
      <c r="DA1758" s="90"/>
    </row>
    <row r="1759" spans="1:105" s="70" customFormat="1" ht="15" customHeight="1">
      <c r="A1759" s="228"/>
      <c r="B1759" s="427"/>
      <c r="C1759" s="430"/>
      <c r="D1759" s="237"/>
      <c r="E1759" s="237"/>
      <c r="F1759" s="244"/>
      <c r="G1759" s="73">
        <v>3.9</v>
      </c>
      <c r="H1759" s="85"/>
      <c r="I1759" s="85"/>
      <c r="J1759" s="85"/>
      <c r="K1759" s="85"/>
      <c r="L1759" s="85"/>
      <c r="M1759" s="85"/>
      <c r="N1759" s="85"/>
      <c r="O1759" s="85"/>
      <c r="P1759" s="85"/>
      <c r="Q1759" s="85"/>
      <c r="R1759" s="85"/>
      <c r="S1759" s="85"/>
      <c r="T1759" s="85"/>
      <c r="U1759" s="85"/>
      <c r="V1759" s="85"/>
      <c r="W1759" s="85"/>
      <c r="X1759" s="85"/>
      <c r="Y1759" s="85"/>
      <c r="Z1759" s="85"/>
      <c r="AA1759" s="85"/>
      <c r="AB1759" s="85"/>
      <c r="AC1759" s="81"/>
      <c r="AD1759" s="81"/>
      <c r="AE1759" s="81"/>
      <c r="AF1759" s="81"/>
      <c r="AG1759" s="81"/>
      <c r="AH1759" s="81"/>
      <c r="AI1759" s="81"/>
      <c r="AJ1759" s="81"/>
      <c r="AK1759" s="81"/>
      <c r="AL1759" s="81"/>
      <c r="AM1759" s="240"/>
      <c r="AN1759" s="240"/>
      <c r="AO1759" s="240"/>
      <c r="AP1759" s="240"/>
      <c r="AQ1759" s="240"/>
      <c r="AR1759" s="240"/>
      <c r="AS1759" s="240"/>
      <c r="AT1759" s="256"/>
      <c r="AU1759" s="256"/>
      <c r="AV1759" s="259"/>
      <c r="AW1759" s="259"/>
      <c r="AX1759" s="256"/>
      <c r="AY1759" s="256"/>
      <c r="AZ1759" s="256"/>
      <c r="BA1759" s="256"/>
      <c r="BB1759" s="256"/>
      <c r="BC1759" s="256"/>
      <c r="BD1759" s="256"/>
      <c r="BE1759" s="256"/>
      <c r="BF1759" s="256"/>
      <c r="BG1759" s="256"/>
      <c r="BH1759" s="256"/>
      <c r="BI1759" s="256"/>
      <c r="BJ1759" s="256"/>
      <c r="BK1759" s="256"/>
      <c r="BL1759" s="262"/>
      <c r="BM1759" s="262"/>
      <c r="BN1759" s="262"/>
      <c r="BO1759" s="262"/>
      <c r="BP1759" s="262"/>
      <c r="BQ1759" s="262"/>
      <c r="BR1759" s="270"/>
      <c r="BS1759" s="270"/>
      <c r="BT1759" s="270"/>
      <c r="BU1759" s="270"/>
      <c r="BV1759" s="270"/>
      <c r="BW1759" s="270"/>
      <c r="BX1759" s="256"/>
      <c r="BY1759" s="256"/>
      <c r="BZ1759" s="256"/>
      <c r="CA1759" s="267"/>
      <c r="CB1759" s="267"/>
      <c r="CC1759" s="274"/>
      <c r="CD1759" s="267"/>
      <c r="CE1759" s="267"/>
      <c r="CF1759" s="267"/>
      <c r="CG1759" s="267"/>
      <c r="CH1759" s="267"/>
      <c r="CI1759" s="267"/>
      <c r="CJ1759" s="267"/>
      <c r="CK1759" s="267"/>
      <c r="CL1759" s="265"/>
      <c r="CM1759" s="272"/>
      <c r="CN1759" s="264"/>
      <c r="CO1759" s="125"/>
      <c r="CP1759" s="226"/>
      <c r="CQ1759" s="226"/>
      <c r="CR1759" s="226"/>
      <c r="CS1759" s="90"/>
      <c r="CT1759" s="90"/>
      <c r="CU1759" s="90"/>
      <c r="CV1759" s="90"/>
      <c r="CW1759" s="90"/>
      <c r="CX1759" s="90"/>
      <c r="CY1759" s="90"/>
      <c r="CZ1759" s="90"/>
      <c r="DA1759" s="90"/>
    </row>
    <row r="1760" spans="1:105" s="70" customFormat="1" ht="15" customHeight="1">
      <c r="A1760" s="229"/>
      <c r="B1760" s="428"/>
      <c r="C1760" s="431"/>
      <c r="D1760" s="238"/>
      <c r="E1760" s="238"/>
      <c r="F1760" s="245" t="s">
        <v>83</v>
      </c>
      <c r="G1760" s="246"/>
      <c r="H1760" s="82"/>
      <c r="I1760" s="82"/>
      <c r="J1760" s="82"/>
      <c r="K1760" s="82"/>
      <c r="L1760" s="82"/>
      <c r="M1760" s="82"/>
      <c r="N1760" s="82"/>
      <c r="O1760" s="82"/>
      <c r="P1760" s="82"/>
      <c r="Q1760" s="82"/>
      <c r="R1760" s="82"/>
      <c r="S1760" s="82"/>
      <c r="T1760" s="82"/>
      <c r="U1760" s="82"/>
      <c r="V1760" s="82"/>
      <c r="W1760" s="82"/>
      <c r="X1760" s="82"/>
      <c r="Y1760" s="82"/>
      <c r="Z1760" s="82"/>
      <c r="AA1760" s="82"/>
      <c r="AB1760" s="82"/>
      <c r="AC1760" s="35"/>
      <c r="AD1760" s="35"/>
      <c r="AE1760" s="35"/>
      <c r="AF1760" s="35"/>
      <c r="AG1760" s="35"/>
      <c r="AH1760" s="35"/>
      <c r="AI1760" s="35"/>
      <c r="AJ1760" s="35"/>
      <c r="AK1760" s="35"/>
      <c r="AL1760" s="35"/>
      <c r="AM1760" s="241"/>
      <c r="AN1760" s="241"/>
      <c r="AO1760" s="241"/>
      <c r="AP1760" s="241"/>
      <c r="AQ1760" s="241"/>
      <c r="AR1760" s="241"/>
      <c r="AS1760" s="241"/>
      <c r="AT1760" s="257"/>
      <c r="AU1760" s="257"/>
      <c r="AV1760" s="260"/>
      <c r="AW1760" s="260"/>
      <c r="AX1760" s="257"/>
      <c r="AY1760" s="257"/>
      <c r="AZ1760" s="257"/>
      <c r="BA1760" s="257"/>
      <c r="BB1760" s="257"/>
      <c r="BC1760" s="257"/>
      <c r="BD1760" s="257"/>
      <c r="BE1760" s="257"/>
      <c r="BF1760" s="257"/>
      <c r="BG1760" s="257"/>
      <c r="BH1760" s="257"/>
      <c r="BI1760" s="257"/>
      <c r="BJ1760" s="257"/>
      <c r="BK1760" s="257"/>
      <c r="BL1760" s="263"/>
      <c r="BM1760" s="263"/>
      <c r="BN1760" s="263"/>
      <c r="BO1760" s="263"/>
      <c r="BP1760" s="263"/>
      <c r="BQ1760" s="263"/>
      <c r="BR1760" s="271"/>
      <c r="BS1760" s="271"/>
      <c r="BT1760" s="271"/>
      <c r="BU1760" s="271"/>
      <c r="BV1760" s="271"/>
      <c r="BW1760" s="271"/>
      <c r="BX1760" s="257"/>
      <c r="BY1760" s="257"/>
      <c r="BZ1760" s="257"/>
      <c r="CA1760" s="268"/>
      <c r="CB1760" s="268"/>
      <c r="CC1760" s="275"/>
      <c r="CD1760" s="268"/>
      <c r="CE1760" s="268"/>
      <c r="CF1760" s="268"/>
      <c r="CG1760" s="268"/>
      <c r="CH1760" s="268"/>
      <c r="CI1760" s="268"/>
      <c r="CJ1760" s="268"/>
      <c r="CK1760" s="268"/>
      <c r="CL1760" s="265"/>
      <c r="CM1760" s="272"/>
      <c r="CN1760" s="264"/>
      <c r="CO1760" s="125"/>
      <c r="CP1760" s="226"/>
      <c r="CQ1760" s="226"/>
      <c r="CR1760" s="226"/>
      <c r="CS1760" s="90"/>
      <c r="CT1760" s="90"/>
      <c r="CU1760" s="90"/>
      <c r="CV1760" s="90"/>
      <c r="CW1760" s="90"/>
      <c r="CX1760" s="90"/>
      <c r="CY1760" s="90"/>
      <c r="CZ1760" s="90"/>
      <c r="DA1760" s="90"/>
    </row>
    <row r="1761" spans="1:105" s="70" customFormat="1" ht="15" customHeight="1">
      <c r="A1761" s="227">
        <f t="shared" si="628"/>
        <v>218</v>
      </c>
      <c r="B1761" s="689" t="s">
        <v>882</v>
      </c>
      <c r="C1761" s="683" t="s">
        <v>883</v>
      </c>
      <c r="D1761" s="236" t="s">
        <v>1303</v>
      </c>
      <c r="E1761" s="236" t="s">
        <v>1283</v>
      </c>
      <c r="F1761" s="253" t="s">
        <v>80</v>
      </c>
      <c r="G1761" s="254"/>
      <c r="H1761" s="82" t="s">
        <v>69</v>
      </c>
      <c r="I1761" s="82"/>
      <c r="J1761" s="82" t="s">
        <v>67</v>
      </c>
      <c r="K1761" s="82" t="s">
        <v>61</v>
      </c>
      <c r="L1761" s="82" t="s">
        <v>61</v>
      </c>
      <c r="M1761" s="82" t="s">
        <v>61</v>
      </c>
      <c r="N1761" s="82" t="s">
        <v>61</v>
      </c>
      <c r="O1761" s="82"/>
      <c r="P1761" s="82" t="s">
        <v>61</v>
      </c>
      <c r="Q1761" s="82" t="s">
        <v>61</v>
      </c>
      <c r="R1761" s="82" t="s">
        <v>61</v>
      </c>
      <c r="S1761" s="82" t="s">
        <v>61</v>
      </c>
      <c r="T1761" s="82" t="s">
        <v>61</v>
      </c>
      <c r="U1761" s="82" t="s">
        <v>61</v>
      </c>
      <c r="V1761" s="82"/>
      <c r="W1761" s="82" t="s">
        <v>60</v>
      </c>
      <c r="X1761" s="82" t="s">
        <v>60</v>
      </c>
      <c r="Y1761" s="82" t="s">
        <v>60</v>
      </c>
      <c r="Z1761" s="82" t="s">
        <v>60</v>
      </c>
      <c r="AA1761" s="82" t="s">
        <v>60</v>
      </c>
      <c r="AB1761" s="82" t="s">
        <v>60</v>
      </c>
      <c r="AC1761" s="82"/>
      <c r="AD1761" s="82" t="s">
        <v>60</v>
      </c>
      <c r="AE1761" s="82" t="s">
        <v>60</v>
      </c>
      <c r="AF1761" s="82" t="s">
        <v>60</v>
      </c>
      <c r="AG1761" s="82" t="s">
        <v>60</v>
      </c>
      <c r="AH1761" s="82" t="s">
        <v>60</v>
      </c>
      <c r="AI1761" s="82" t="s">
        <v>1471</v>
      </c>
      <c r="AJ1761" s="82"/>
      <c r="AK1761" s="82" t="s">
        <v>67</v>
      </c>
      <c r="AL1761" s="82" t="s">
        <v>67</v>
      </c>
      <c r="AM1761" s="239">
        <f>COUNTIF(H1761:AL1761,"PH")+COUNTIF(H1761:AL1761,"PH/L")+COUNTIF(H1761:AL1761,"PM")</f>
        <v>0</v>
      </c>
      <c r="AN1761" s="239">
        <f>COUNTIF(H1761:AL1761,"PD")+COUNTIF(H1761:AL1761,"PDD")+COUNTIF(H1761:AL1761,"P/DS")/2+COUNTIF(H1761:AL1761,"PMD")</f>
        <v>0</v>
      </c>
      <c r="AO1761" s="239">
        <f>COUNTIF(H1761:AL1761,"PN")+COUNTIF(H1761:AL1761,"P/NS")/2+COUNTIF(H1761:AL1761,"PH")+COUNTIF(H1761:AL1761,"PH/F")/2+COUNTIF(H1761:AL1761,"PH/L")/2+COUNTIF(H1761:AL1761,"PM")</f>
        <v>0</v>
      </c>
      <c r="AP1761" s="239">
        <f>COUNTIF(H1761:AL1761,"BH")+COUNTIF(H1761:AL1761,"AL/BL")+COUNTIF(H1761:AL1761,"UL/BL")+COUNTIF(H1761:AL1761,"BM")</f>
        <v>0</v>
      </c>
      <c r="AQ1761" s="239">
        <f>COUNTIF(H1761:AL1761,"DS")+COUNTIF(H1761:AL1761,"AL/DS")/2+COUNTIF(H1761:AL1761,"UL/DS")/2+COUNTIF(H1761:AL1761,"CT")+COUNTIF(H1761:AL1761,"MD")</f>
        <v>11.5</v>
      </c>
      <c r="AR1761" s="239">
        <f>COUNTIF(H1761:AL1761,"NS")+COUNTIF(H1761:AL1761,"AL/NS")/2+COUNTIF(H1761:AL1761,"UL/NS")/2+COUNTIF(H1761:AL1761,"BH")+COUNTIF(H1761:AL1761,"AL/BF")/2+COUNTIF(H1761:AL1761,"AL/BL")/2+COUNTIF(H1761:AL1761,"UL/BL")/2+COUNTIF(H1761:AL1761,"UL/BF")/2+COUNTIF(H1761:AL1761,"BM")</f>
        <v>10</v>
      </c>
      <c r="AS1761" s="239">
        <f>COUNTIF(H1761:AL1761,"AL")+COUNTIF(H1761:AL1761,"AL/DS")/2+COUNTIF(H1761:AL1761,"AL/NS")/2+COUNTIF(H1761:AL1761,"NH")+COUNTIF(H1761:AL1761,"SL")+COUNTIF(H1761:AL1761,"NHD")+COUNTIF(H1761:AL1761,"B")+COUNTIF(H1761:AL1761,"HL")+COUNTIF(H1761:AL1761,"AL/BF")/2+COUNTIF(H1761:AL1761,"AL/BL")/2</f>
        <v>4</v>
      </c>
      <c r="AT1761" s="255">
        <f>COUNTIF(H1761:AL1761,"PD")+COUNTIF(H1761:AL1761,"PN")+COUNTIF(H1761:AL1761,"P/DS")/2+COUNTIF(H1761:AL1761,"P/NS")/2+COUNTIF(H1761:AL1761,"DS")+COUNTIF(H1761:AL1761,"NS")+COUNTIF(H1761:AL1761,"AL")+COUNTIF(H1761:AL1761,"AL/DS")+COUNTIF(H1761:AL1761,"AL/NS")+COUNTIF(H1761:AL1761,"NH")+COUNTIF(H1761:AL1761,"SL")+COUNTIF(H1761:AL1761,"UL/DS")/2+COUNTIF(H1761:AL1761,"UL/NS")/2+COUNTIF(H1761:AL1761,"CT")+COUNTIF(H1761:AL1761,"NHD")+COUNTIF(H1761:AL1761,"PDD")+COUNTIF(H1761:AL1761,"B")+COUNTIF(H1761:AL1761,"HL")+COUNTIF(H1761:AL1761,"PH")+COUNTIF(H1761:AL1761,"BH")+COUNTIF(H1761:AL1761,"AL/BF")+COUNTIF(H1761:AL1761,"AL/BL")+COUNTIF(H1761:AL1761,"UL/BF")/2+COUNTIF(H1761:AL1761,"UL/BL")/2+COUNTIF(H1761:AL1761,"PH/F")/2+COUNTIF(H1761:AL1761,"PH/L")/2+COUNTIF(H1761:AL1761,"MD")+COUNTIF(H1761:AL1761,"PMD")+COUNTIF(H1761:AL1761,"PM")+COUNTIF(H1761:AL1761,"BM")</f>
        <v>25.5</v>
      </c>
      <c r="AU1761" s="255">
        <f>COUNTIF(H1761:AL1761,"P/DS")/2+COUNTIF(H1761:AL1761,"P/NS")/2+COUNTIF(H1761:AL1761,"IL")+COUNTIF(H1761:AL1761,"NL")+COUNTIF(H1761:AL1761,"UL")+COUNTIF(H1761:AL1761,"UL/DS")/2+COUNTIF(H1761:AL1761,"UL/NS")/2+COUNTIF(H1761:AL1761,"KT")+COUNTIF(H1761:AL1761,"UL/BF")/2+COUNTIF(H1761:AL1761,"UL/BL")/2+COUNTIF(H1761:AL1761,"PH/F")/2+COUNTIF(H1761:AL1761,"PH/L")/2+COUNTIF(H1761:AL1761,"NB")</f>
        <v>0.5</v>
      </c>
      <c r="AV1761" s="258">
        <f>COUNTIF(H1761:AL1761,"PN")+COUNTIF(H1761:AL1761,"TVD")+COUNTIF(H1761:AL1761,"PH")+COUNTIF(H1761:AL1761,"PM")+COUNTIF(H1761:AL1761,"PDD")-COUNTIFS(H1761:AL1761,"PN",H1768:AL1768,"&gt;=3")-COUNTIFS(H1761:AL1761,"PM",H1768:AL1768,"&gt;=3")</f>
        <v>0</v>
      </c>
      <c r="AW1761" s="258">
        <f>COUNTIF(H1761:AL1761,"NS")+COUNTIF(H1761:AL1761,"D")+COUNTIF(H1761:AL1761,"BH")+COUNTIF(H1761:AL1761,"NHD")+COUNTIF(H1761:AL1761,"BM")-COUNTIFS(H1761:AL1761,"NS",H1768:AL1768,"&gt;=3")-COUNTIFS(H1761:AL1761,"BH",H1768:AL1768,"&gt;=3")-COUNTIFS(H1761:AL1761,"BM",H1768:AL1768,"&gt;=3")</f>
        <v>10</v>
      </c>
      <c r="AX1761" s="255">
        <f>COUNTIF(H1761:AL1761,"AL")+COUNTIF(H1761:AL1761,"AL/DS")/2+COUNTIF(H1761:AL1761,"AL/NS")/2+COUNTIF(H1761:AL1761,"AL/BF")+COUNTIF(H1761:AL1761,"AL/BL")/2</f>
        <v>3</v>
      </c>
      <c r="AY1761" s="255">
        <f>COUNTIF(H1761:AL1761,"SL")</f>
        <v>0</v>
      </c>
      <c r="AZ1761" s="255">
        <f>COUNTIF(H1761:AL1761,"NH")</f>
        <v>1</v>
      </c>
      <c r="BA1761" s="255">
        <f>COUNTIF(H1761:AL1761,"HL")</f>
        <v>0</v>
      </c>
      <c r="BB1761" s="255">
        <f>COUNTIF(G1761:AL1761,"P/DS")/2+COUNTIF(G1761:AL1761,"P/NS")/2+COUNTIF(G1761:AL1761,"UL")+COUNTIF(G1761:AL1761,"UL/DS")/2+COUNTIF(G1761:AL1761,"UL/NS")/2+COUNTIF(G1761:AL1761,"UL/BL")/2+COUNTIF(G1761:AL1761,"UL/BF")/2+COUNTIF(G1761:AL1761,"PH/F")/2+COUNTIF(G1761:AL1761,"PH/L")/2</f>
        <v>0.5</v>
      </c>
      <c r="BC1761" s="255">
        <f>COUNTIF(H1761:AL1761,"NB")</f>
        <v>0</v>
      </c>
      <c r="BD1761" s="255">
        <f>COUNTIF(H1761:AL1761,"NL")</f>
        <v>0</v>
      </c>
      <c r="BE1761" s="255">
        <f>COUNTIF(H1761:AL1761,"IL")</f>
        <v>0</v>
      </c>
      <c r="BF1761" s="255">
        <f>COUNTIF(H1761:AL1761,"KT")</f>
        <v>0</v>
      </c>
      <c r="BG1761" s="255">
        <f>COUNTIF(H1761:AL1761,"L70")</f>
        <v>0</v>
      </c>
      <c r="BH1761" s="255">
        <f>COUNTIF(H1761:AL1761,"MD")</f>
        <v>0</v>
      </c>
      <c r="BI1761" s="255">
        <f>COUNTIF(H1761:AL1761,"PMD")</f>
        <v>0</v>
      </c>
      <c r="BJ1761" s="255">
        <f>COUNTIF(H1761:AL1761,"PM")</f>
        <v>0</v>
      </c>
      <c r="BK1761" s="255">
        <f>COUNTIF(H1761:AL1761,"BM")</f>
        <v>0</v>
      </c>
      <c r="BL1761" s="261">
        <f>SUMIF(H1761:AL1761,"PD",H1762:AL1762)+SUMIF(H1761:AL1761,"PN",H1762:AL1762)+SUMIF(H1761:AL1761,"P/DS",H1762:AL1762)+SUMIF(H1761:AL1761,"PN/F",H1762:AL1762)+SUMIF(H1761:AL1761,"PN/L",H1762:AL1762)+SUMIF(H1761:AL1761,"TV",H1762:AL1762)+SUMIF(H1761:AL1761,"TVD",H1762:AL1762)+SUMIF(H1761:AL1761,"PDD",H1762:AL1762)</f>
        <v>0</v>
      </c>
      <c r="BM1761" s="261">
        <f>SUMIF(H1761:AL1761,"PD",H1763:AL1763)+SUMIF(H1761:AL1761,"PN",H1763:AL1763)+SUMIF(H1761:AL1761,"P/DS",H1763:AL1763)+SUMIF(H1761:AL1761,"PN/F",H1763:AL1763)+SUMIF(H1761:AL1761,"PN/L",H1763:AL1763)+SUMIF(H1761:AL1761,"TV",H1763:AL1763)+SUMIF(H1761:AL1761,"TVD",H1763:AL1763)+SUMIF(H1761:AL1761,"PDD",H1763:AL1763)+SUMIF(H1761:AL1761,"PMD",H1763:AL1763)</f>
        <v>0</v>
      </c>
      <c r="BN1761" s="261">
        <f>SUMIF(H1761:AL1761,"PD",H1764:AL1764)+SUMIF(H1761:AL1761,"PN",H1764:AL1764)+SUMIF(H1761:AL1761,"P/DS",H1764:AL1764)+SUMIF(H1761:AL1761,"PN/F",H1764:AL1764)+SUMIF(H1761:AL1761,"PN/L",H1764:AL1764)+SUMIF(H1761:AL1761,"TV",H1764:AL1764)+SUMIF(H1761:AL1761,"TVD",H1764:AL1764)</f>
        <v>0</v>
      </c>
      <c r="BO1761" s="261">
        <f>SUMIF(H1761:AL1761,"PD",H1765:AL1765)+SUMIF(H1761:AL1761,"PN",H1765:AL1765)+SUMIF(H1761:AL1761,"P/DS",H1765:AL1765)+SUMIF(H1761:AL1761,"PN/F",H1765:AL1765)+SUMIF(H1761:AL1761,"PN/L",H1765:AL1765)+SUMIF(H1761:AL1761,"TV",H1765:AL1765)+SUMIF(H1761:AL1761,"TVD",H1765:AL1765)</f>
        <v>0</v>
      </c>
      <c r="BP1761" s="261">
        <f>SUMIF(H1761:AL1761,"PD",H1766:AL1766)+SUMIF(H1761:AL1761,"PN",H1766:AL1766)+SUMIF(H1761:AL1761,"P/DS",H1766:AL1766)+SUMIF(H1761:AL1761,"PN/F",H1766:AL1766)+SUMIF(H1761:AL1761,"PN/L",H1766:AL1766)+SUMIF(H1761:AL1761,"TV",H1766:AL1766)+SUMIF(H1761:AL1761,"TVD",H1766:AL1766)+SUMIF(H1761:AL1761,"PDD",H1766:AL1766)+SUMIF(H1761:AL1761,"PH",H1766:AL1766)+SUMIF(H1761:AL1761,"PM",H1766:AL1766)</f>
        <v>0</v>
      </c>
      <c r="BQ1761" s="261">
        <f>SUMIF(H1761:AL1761,"PD",H1767:AL1767)+SUMIF(H1761:AL1761,"PN",H1767:AL1767)+SUMIF(H1761:AL1761,"P/DS",H1767:AL1767)+SUMIF(H1761:AL1761,"PN/F",H1767:AL1767)+SUMIF(H1761:AL1761,"PN/L",H1767:AL1767)+SUMIF(H1761:AL1761,"TV",H1767:AL1767)+SUMIF(H1761:AL1761,"TVD",H1767:AL1767)+SUMIF(H1761:AL1761,"PDD",H1767:AL1767)+SUMIF(H1761:AL1761,"PH",H1767:AL1767)+SUMIF(H1761:AL1761,"PM",H1767:AL1767)</f>
        <v>0</v>
      </c>
      <c r="BR1761" s="269">
        <f>SUM(H1762:AL1762)-BL1761</f>
        <v>16</v>
      </c>
      <c r="BS1761" s="269">
        <f>SUM(H1763:AL1763)-BM1761</f>
        <v>4</v>
      </c>
      <c r="BT1761" s="269">
        <f>SUM(H1764:AL1764)-BN1761</f>
        <v>0</v>
      </c>
      <c r="BU1761" s="269">
        <f>SUM(H1765:AL1765)-BO1761</f>
        <v>0</v>
      </c>
      <c r="BV1761" s="269">
        <f>SUM(H1766:AL1766)-BP1761</f>
        <v>0</v>
      </c>
      <c r="BW1761" s="269">
        <f>SUM(H1767:AL1767)-BQ1761</f>
        <v>0</v>
      </c>
      <c r="BX1761" s="255">
        <f>SUMIF(H1761:AL1761,"PD",H1768:AL1768)+SUMIF(H1761:AL1761,"PN",H1768:AL1768)+SUMIF(H1761:AL1761,"P/DS",H1768:AL1768)+SUMIF(H1761:AL1761,"PN/F",H1768:AL1768)+SUMIF(H1761:AL1761,"PN/L",H1768:AL1768)</f>
        <v>0</v>
      </c>
      <c r="BY1761" s="255">
        <f>SUM(H1768:AL1768)-BX1761</f>
        <v>0</v>
      </c>
      <c r="BZ1761" s="255">
        <f t="shared" ref="BZ1761" si="643">+SUM(BL1761:BW1768)</f>
        <v>20</v>
      </c>
      <c r="CA1761" s="266">
        <f>(COUNTIFS(H1761:AL1761,"PD",H1762:AL1762,"&gt;=2"))*0.5-IF(CN1761="VP",COUNTIFS($H$16:$AL$16,"SAT",H1761:AL1761,"PD",H1762:AL1762,"&gt;=2"))*0.5</f>
        <v>0</v>
      </c>
      <c r="CB1761" s="266">
        <f>(COUNTIFS(H1761:AL1761,"PN",H1763:AL1763,"&gt;=0.5",H1762:AL1762,"&gt;=1.5"))*0.5+COUNTIFS(H1761:AL1761,"PDD",H1763:AL1763,"&gt;=0.5",H1762:AL1762,"&gt;=1.5")*0.5</f>
        <v>0</v>
      </c>
      <c r="CC1761" s="273">
        <f>(COUNTIFS(H1761:AL1761,"TV",H1763:AL1763,"&gt;=10"))*0.5+(COUNTIFS(H1761:AL1761,"PMD",H1763:AL1763,"&gt;=2"))*0.5</f>
        <v>0</v>
      </c>
      <c r="CD1761" s="266">
        <f>(COUNTIFS(H1761:AL1761,"TVD",H1765:AL1765,"&gt;=6.5",H1763:AL1763,"&gt;=3.5"))*0.5</f>
        <v>0</v>
      </c>
      <c r="CE1761" s="266">
        <f>(COUNTIFS(H1761:AL1761,"PD",H1766:AL1766,"&gt;=10"))*0.5</f>
        <v>0</v>
      </c>
      <c r="CF1761" s="266">
        <f>(COUNTIFS(H1761:AL1761,"PDD",H1766:AL1766,"&gt;=3.5",H1767:AL1767,"&gt;=6.5")+COUNTIFS(H1761:AL1761,"PH",H1767:AL1767,"&gt;=0.5",H1766:AL1766,"&gt;=1.5")+COUNTIFS(H1761:AL1761,"PM",H1767:AL1767,"&gt;=0.5",H1766:AL1766,"&gt;=1.5"))*0.5</f>
        <v>0</v>
      </c>
      <c r="CG1761" s="266">
        <f>(COUNTIFS(H1761:AL1761,"DS",H1762:AL1762,"&gt;=2")+COUNTIFS(H1761:AL1761,"AL/DS",H1762:AL1762,"&gt;=2"))*0.5-IF(CN1761="VP",COUNTIFS($H$16:$AL$16,"SAT",H1761:AL1761,"DS",H1762:AL1762,"&gt;=2"))*0.5</f>
        <v>0</v>
      </c>
      <c r="CH1761" s="266">
        <f>(COUNTIFS(H1761:AL1761,"NS",H1763:AL1763,"&gt;=0.5",H1762:AL1762,"&gt;=1.5")+COUNTIFS(H1761:AL1761,"AL/NS",H1763:AL1763,"&gt;=0.5",H1762:AL1762,"&gt;=1.5")+COUNTIFS(H1761:AL1761,"NHD",H1763:AL1763,"&gt;=4.5",H1766:AL1766,"&gt;=2",H1762:AL1762,"&gt;=1.5"))*0.5</f>
        <v>4</v>
      </c>
      <c r="CI1761" s="266">
        <f>(COUNTIF(H1763:AL1763,"&gt;=10")+COUNTIFS(H1761:AL1761,"MD",H1763:AL1763,"&gt;=2")-COUNTIFS(H1761:AL1761,"TV",H1763:AL1763,"&gt;=10"))*0.5</f>
        <v>0</v>
      </c>
      <c r="CJ1761" s="266">
        <f>(COUNTIFS(H1761:AL1761,"D",H1765:AL1765,"&gt;=6.5",H1763:AL1763,"&gt;=3.5"))*0.5</f>
        <v>0</v>
      </c>
      <c r="CK1761" s="266">
        <f>(COUNTIF(H1766:AL1766,"&gt;=10")-COUNTIFS(H1761:AL1761,"PD",H1766:AL1766,"&gt;=10"))*0.5</f>
        <v>0</v>
      </c>
      <c r="CL1761" s="265">
        <f>(COUNTIFS(H1761:AL1761,"NHD",H1766:AL1766,"&gt;=3.5",H1767:AL1767,"&gt;=6.5")+COUNTIFS(H1761:AL1761,"BH",H1766:AL1766,"&gt;=1.5",H1767:AL1767,"&gt;=0.5")+COUNTIFS(H1761:AL1761,"BM",H1766:AL1766,"&gt;=1.5",H1767:AL1767,"&gt;=0.5")+COUNTIFS(H1761:AL1761,"D",H1766:AL1766,"&gt;=1.5",H1767:AL1767,"&gt;=0.5"))*0.5</f>
        <v>0</v>
      </c>
      <c r="CM1761" s="272"/>
      <c r="CN1761" s="264" t="s">
        <v>723</v>
      </c>
      <c r="CO1761" s="125">
        <f t="shared" ref="CO1761" si="644">+AM1761+AN1761+AO1761+AP1761+AQ1761+AR1761+AS1761+AU1761+BG1761</f>
        <v>26</v>
      </c>
      <c r="CP1761" s="225">
        <f>+SUM(I1762:I1767)-I1768</f>
        <v>0</v>
      </c>
      <c r="CQ1761" s="225">
        <f>+SUM(J1762:J1767)-J1768</f>
        <v>0</v>
      </c>
      <c r="CR1761" s="225">
        <f>+SUM(K1762:K1767)-K1768</f>
        <v>2.5</v>
      </c>
      <c r="CS1761" s="90"/>
      <c r="CT1761" s="90"/>
      <c r="CU1761" s="90"/>
      <c r="CV1761" s="90"/>
      <c r="CW1761" s="90"/>
      <c r="CX1761" s="90"/>
      <c r="CY1761" s="90"/>
      <c r="CZ1761" s="90"/>
      <c r="DA1761" s="90"/>
    </row>
    <row r="1762" spans="1:105" s="70" customFormat="1" ht="15" customHeight="1">
      <c r="A1762" s="228"/>
      <c r="B1762" s="690"/>
      <c r="C1762" s="684"/>
      <c r="D1762" s="237"/>
      <c r="E1762" s="237"/>
      <c r="F1762" s="242" t="s">
        <v>82</v>
      </c>
      <c r="G1762" s="71">
        <v>1.5</v>
      </c>
      <c r="H1762" s="83"/>
      <c r="I1762" s="83"/>
      <c r="J1762" s="83"/>
      <c r="K1762" s="83">
        <v>2</v>
      </c>
      <c r="L1762" s="83">
        <v>2</v>
      </c>
      <c r="M1762" s="83">
        <v>2</v>
      </c>
      <c r="N1762" s="83">
        <v>2</v>
      </c>
      <c r="O1762" s="83"/>
      <c r="P1762" s="83">
        <v>2</v>
      </c>
      <c r="Q1762" s="83">
        <v>2</v>
      </c>
      <c r="R1762" s="83">
        <v>2</v>
      </c>
      <c r="S1762" s="83">
        <v>2</v>
      </c>
      <c r="T1762" s="83"/>
      <c r="U1762" s="83"/>
      <c r="V1762" s="83"/>
      <c r="W1762" s="83"/>
      <c r="X1762" s="83"/>
      <c r="Y1762" s="83"/>
      <c r="Z1762" s="83"/>
      <c r="AA1762" s="83"/>
      <c r="AB1762" s="83"/>
      <c r="AC1762" s="79"/>
      <c r="AD1762" s="79"/>
      <c r="AE1762" s="79"/>
      <c r="AF1762" s="79"/>
      <c r="AG1762" s="79"/>
      <c r="AH1762" s="79"/>
      <c r="AI1762" s="79"/>
      <c r="AJ1762" s="79"/>
      <c r="AK1762" s="79"/>
      <c r="AL1762" s="79"/>
      <c r="AM1762" s="240"/>
      <c r="AN1762" s="240"/>
      <c r="AO1762" s="240"/>
      <c r="AP1762" s="240"/>
      <c r="AQ1762" s="240"/>
      <c r="AR1762" s="240"/>
      <c r="AS1762" s="240"/>
      <c r="AT1762" s="256"/>
      <c r="AU1762" s="256"/>
      <c r="AV1762" s="259"/>
      <c r="AW1762" s="259"/>
      <c r="AX1762" s="256"/>
      <c r="AY1762" s="256"/>
      <c r="AZ1762" s="256"/>
      <c r="BA1762" s="256"/>
      <c r="BB1762" s="256"/>
      <c r="BC1762" s="256"/>
      <c r="BD1762" s="256"/>
      <c r="BE1762" s="256"/>
      <c r="BF1762" s="256"/>
      <c r="BG1762" s="256"/>
      <c r="BH1762" s="256"/>
      <c r="BI1762" s="256"/>
      <c r="BJ1762" s="256"/>
      <c r="BK1762" s="256"/>
      <c r="BL1762" s="262"/>
      <c r="BM1762" s="262"/>
      <c r="BN1762" s="262"/>
      <c r="BO1762" s="262"/>
      <c r="BP1762" s="262"/>
      <c r="BQ1762" s="262"/>
      <c r="BR1762" s="270"/>
      <c r="BS1762" s="270"/>
      <c r="BT1762" s="270"/>
      <c r="BU1762" s="270"/>
      <c r="BV1762" s="270"/>
      <c r="BW1762" s="270"/>
      <c r="BX1762" s="256"/>
      <c r="BY1762" s="256"/>
      <c r="BZ1762" s="256"/>
      <c r="CA1762" s="267"/>
      <c r="CB1762" s="267"/>
      <c r="CC1762" s="274"/>
      <c r="CD1762" s="267"/>
      <c r="CE1762" s="267"/>
      <c r="CF1762" s="267"/>
      <c r="CG1762" s="267"/>
      <c r="CH1762" s="267"/>
      <c r="CI1762" s="267"/>
      <c r="CJ1762" s="267"/>
      <c r="CK1762" s="267"/>
      <c r="CL1762" s="265"/>
      <c r="CM1762" s="272"/>
      <c r="CN1762" s="264"/>
      <c r="CO1762" s="125"/>
      <c r="CP1762" s="226"/>
      <c r="CQ1762" s="226"/>
      <c r="CR1762" s="226"/>
      <c r="CS1762" s="90"/>
      <c r="CT1762" s="90"/>
      <c r="CU1762" s="90"/>
      <c r="CV1762" s="90"/>
      <c r="CW1762" s="90"/>
      <c r="CX1762" s="90"/>
      <c r="CY1762" s="90"/>
      <c r="CZ1762" s="90"/>
      <c r="DA1762" s="90"/>
    </row>
    <row r="1763" spans="1:105" s="70" customFormat="1" ht="15" customHeight="1">
      <c r="A1763" s="228"/>
      <c r="B1763" s="690"/>
      <c r="C1763" s="684"/>
      <c r="D1763" s="237"/>
      <c r="E1763" s="237"/>
      <c r="F1763" s="243"/>
      <c r="G1763" s="72">
        <v>2</v>
      </c>
      <c r="H1763" s="84"/>
      <c r="I1763" s="84"/>
      <c r="J1763" s="84"/>
      <c r="K1763" s="84">
        <v>0.5</v>
      </c>
      <c r="L1763" s="84">
        <v>0.5</v>
      </c>
      <c r="M1763" s="84">
        <v>0.5</v>
      </c>
      <c r="N1763" s="84">
        <v>0.5</v>
      </c>
      <c r="O1763" s="84"/>
      <c r="P1763" s="84">
        <v>0.5</v>
      </c>
      <c r="Q1763" s="84">
        <v>0.5</v>
      </c>
      <c r="R1763" s="84">
        <v>0.5</v>
      </c>
      <c r="S1763" s="84">
        <v>0.5</v>
      </c>
      <c r="T1763" s="84"/>
      <c r="U1763" s="84"/>
      <c r="V1763" s="84"/>
      <c r="W1763" s="84"/>
      <c r="X1763" s="84"/>
      <c r="Y1763" s="84"/>
      <c r="Z1763" s="84"/>
      <c r="AA1763" s="84"/>
      <c r="AB1763" s="84"/>
      <c r="AC1763" s="80"/>
      <c r="AD1763" s="80"/>
      <c r="AE1763" s="80"/>
      <c r="AF1763" s="80"/>
      <c r="AG1763" s="80"/>
      <c r="AH1763" s="80"/>
      <c r="AI1763" s="80"/>
      <c r="AJ1763" s="80"/>
      <c r="AK1763" s="80"/>
      <c r="AL1763" s="80"/>
      <c r="AM1763" s="240"/>
      <c r="AN1763" s="240"/>
      <c r="AO1763" s="240"/>
      <c r="AP1763" s="240"/>
      <c r="AQ1763" s="240"/>
      <c r="AR1763" s="240"/>
      <c r="AS1763" s="240"/>
      <c r="AT1763" s="256"/>
      <c r="AU1763" s="256"/>
      <c r="AV1763" s="259"/>
      <c r="AW1763" s="259"/>
      <c r="AX1763" s="256"/>
      <c r="AY1763" s="256"/>
      <c r="AZ1763" s="256"/>
      <c r="BA1763" s="256"/>
      <c r="BB1763" s="256"/>
      <c r="BC1763" s="256"/>
      <c r="BD1763" s="256"/>
      <c r="BE1763" s="256"/>
      <c r="BF1763" s="256"/>
      <c r="BG1763" s="256"/>
      <c r="BH1763" s="256"/>
      <c r="BI1763" s="256"/>
      <c r="BJ1763" s="256"/>
      <c r="BK1763" s="256"/>
      <c r="BL1763" s="262"/>
      <c r="BM1763" s="262"/>
      <c r="BN1763" s="262"/>
      <c r="BO1763" s="262"/>
      <c r="BP1763" s="262"/>
      <c r="BQ1763" s="262"/>
      <c r="BR1763" s="270"/>
      <c r="BS1763" s="270"/>
      <c r="BT1763" s="270"/>
      <c r="BU1763" s="270"/>
      <c r="BV1763" s="270"/>
      <c r="BW1763" s="270"/>
      <c r="BX1763" s="256"/>
      <c r="BY1763" s="256"/>
      <c r="BZ1763" s="256"/>
      <c r="CA1763" s="267"/>
      <c r="CB1763" s="267"/>
      <c r="CC1763" s="274"/>
      <c r="CD1763" s="267"/>
      <c r="CE1763" s="267"/>
      <c r="CF1763" s="267"/>
      <c r="CG1763" s="267"/>
      <c r="CH1763" s="267"/>
      <c r="CI1763" s="267"/>
      <c r="CJ1763" s="267"/>
      <c r="CK1763" s="267"/>
      <c r="CL1763" s="265"/>
      <c r="CM1763" s="272"/>
      <c r="CN1763" s="264"/>
      <c r="CO1763" s="125"/>
      <c r="CP1763" s="226"/>
      <c r="CQ1763" s="226"/>
      <c r="CR1763" s="226"/>
      <c r="CS1763" s="90"/>
      <c r="CT1763" s="90"/>
      <c r="CU1763" s="90"/>
      <c r="CV1763" s="90"/>
      <c r="CW1763" s="90"/>
      <c r="CX1763" s="90"/>
      <c r="CY1763" s="90"/>
      <c r="CZ1763" s="90"/>
      <c r="DA1763" s="90"/>
    </row>
    <row r="1764" spans="1:105" s="70" customFormat="1" ht="15" customHeight="1">
      <c r="A1764" s="228"/>
      <c r="B1764" s="690"/>
      <c r="C1764" s="684"/>
      <c r="D1764" s="237"/>
      <c r="E1764" s="237"/>
      <c r="F1764" s="243"/>
      <c r="G1764" s="72">
        <v>2.1</v>
      </c>
      <c r="H1764" s="84"/>
      <c r="I1764" s="84"/>
      <c r="J1764" s="84"/>
      <c r="K1764" s="84"/>
      <c r="L1764" s="84"/>
      <c r="M1764" s="84"/>
      <c r="N1764" s="84"/>
      <c r="O1764" s="84"/>
      <c r="P1764" s="84"/>
      <c r="Q1764" s="84"/>
      <c r="R1764" s="84"/>
      <c r="S1764" s="84"/>
      <c r="T1764" s="84"/>
      <c r="U1764" s="84"/>
      <c r="V1764" s="84"/>
      <c r="W1764" s="84"/>
      <c r="X1764" s="84"/>
      <c r="Y1764" s="84"/>
      <c r="Z1764" s="84"/>
      <c r="AA1764" s="84"/>
      <c r="AB1764" s="84"/>
      <c r="AC1764" s="80"/>
      <c r="AD1764" s="80"/>
      <c r="AE1764" s="80"/>
      <c r="AF1764" s="80"/>
      <c r="AG1764" s="80"/>
      <c r="AH1764" s="80"/>
      <c r="AI1764" s="80"/>
      <c r="AJ1764" s="80"/>
      <c r="AK1764" s="80"/>
      <c r="AL1764" s="80"/>
      <c r="AM1764" s="240"/>
      <c r="AN1764" s="240"/>
      <c r="AO1764" s="240"/>
      <c r="AP1764" s="240"/>
      <c r="AQ1764" s="240"/>
      <c r="AR1764" s="240"/>
      <c r="AS1764" s="240"/>
      <c r="AT1764" s="256"/>
      <c r="AU1764" s="256"/>
      <c r="AV1764" s="259"/>
      <c r="AW1764" s="259"/>
      <c r="AX1764" s="256"/>
      <c r="AY1764" s="256"/>
      <c r="AZ1764" s="256"/>
      <c r="BA1764" s="256"/>
      <c r="BB1764" s="256"/>
      <c r="BC1764" s="256"/>
      <c r="BD1764" s="256"/>
      <c r="BE1764" s="256"/>
      <c r="BF1764" s="256"/>
      <c r="BG1764" s="256"/>
      <c r="BH1764" s="256"/>
      <c r="BI1764" s="256"/>
      <c r="BJ1764" s="256"/>
      <c r="BK1764" s="256"/>
      <c r="BL1764" s="262"/>
      <c r="BM1764" s="262"/>
      <c r="BN1764" s="262"/>
      <c r="BO1764" s="262"/>
      <c r="BP1764" s="262"/>
      <c r="BQ1764" s="262"/>
      <c r="BR1764" s="270"/>
      <c r="BS1764" s="270"/>
      <c r="BT1764" s="270"/>
      <c r="BU1764" s="270"/>
      <c r="BV1764" s="270"/>
      <c r="BW1764" s="270"/>
      <c r="BX1764" s="256"/>
      <c r="BY1764" s="256"/>
      <c r="BZ1764" s="256"/>
      <c r="CA1764" s="267"/>
      <c r="CB1764" s="267"/>
      <c r="CC1764" s="274"/>
      <c r="CD1764" s="267"/>
      <c r="CE1764" s="267"/>
      <c r="CF1764" s="267"/>
      <c r="CG1764" s="267"/>
      <c r="CH1764" s="267"/>
      <c r="CI1764" s="267"/>
      <c r="CJ1764" s="267"/>
      <c r="CK1764" s="267"/>
      <c r="CL1764" s="265"/>
      <c r="CM1764" s="272"/>
      <c r="CN1764" s="264"/>
      <c r="CO1764" s="125"/>
      <c r="CP1764" s="226"/>
      <c r="CQ1764" s="226"/>
      <c r="CR1764" s="226"/>
      <c r="CS1764" s="90"/>
      <c r="CT1764" s="90"/>
      <c r="CU1764" s="90"/>
      <c r="CV1764" s="90"/>
      <c r="CW1764" s="90"/>
      <c r="CX1764" s="90"/>
      <c r="CY1764" s="90"/>
      <c r="CZ1764" s="90"/>
      <c r="DA1764" s="90"/>
    </row>
    <row r="1765" spans="1:105" s="70" customFormat="1" ht="15" customHeight="1">
      <c r="A1765" s="228"/>
      <c r="B1765" s="690"/>
      <c r="C1765" s="684"/>
      <c r="D1765" s="237"/>
      <c r="E1765" s="237"/>
      <c r="F1765" s="243"/>
      <c r="G1765" s="72">
        <v>2.7</v>
      </c>
      <c r="H1765" s="84"/>
      <c r="I1765" s="84"/>
      <c r="J1765" s="84"/>
      <c r="K1765" s="84"/>
      <c r="L1765" s="84"/>
      <c r="M1765" s="84"/>
      <c r="N1765" s="84"/>
      <c r="O1765" s="84"/>
      <c r="P1765" s="84"/>
      <c r="Q1765" s="84"/>
      <c r="R1765" s="84"/>
      <c r="S1765" s="84"/>
      <c r="T1765" s="84"/>
      <c r="U1765" s="84"/>
      <c r="V1765" s="84"/>
      <c r="W1765" s="84"/>
      <c r="X1765" s="84"/>
      <c r="Y1765" s="84"/>
      <c r="Z1765" s="84"/>
      <c r="AA1765" s="84"/>
      <c r="AB1765" s="84"/>
      <c r="AC1765" s="80"/>
      <c r="AD1765" s="80"/>
      <c r="AE1765" s="80"/>
      <c r="AF1765" s="80"/>
      <c r="AG1765" s="80"/>
      <c r="AH1765" s="80"/>
      <c r="AI1765" s="80"/>
      <c r="AJ1765" s="80"/>
      <c r="AK1765" s="80"/>
      <c r="AL1765" s="80"/>
      <c r="AM1765" s="240"/>
      <c r="AN1765" s="240"/>
      <c r="AO1765" s="240"/>
      <c r="AP1765" s="240"/>
      <c r="AQ1765" s="240"/>
      <c r="AR1765" s="240"/>
      <c r="AS1765" s="240"/>
      <c r="AT1765" s="256"/>
      <c r="AU1765" s="256"/>
      <c r="AV1765" s="259"/>
      <c r="AW1765" s="259"/>
      <c r="AX1765" s="256"/>
      <c r="AY1765" s="256"/>
      <c r="AZ1765" s="256"/>
      <c r="BA1765" s="256"/>
      <c r="BB1765" s="256"/>
      <c r="BC1765" s="256"/>
      <c r="BD1765" s="256"/>
      <c r="BE1765" s="256"/>
      <c r="BF1765" s="256"/>
      <c r="BG1765" s="256"/>
      <c r="BH1765" s="256"/>
      <c r="BI1765" s="256"/>
      <c r="BJ1765" s="256"/>
      <c r="BK1765" s="256"/>
      <c r="BL1765" s="262"/>
      <c r="BM1765" s="262"/>
      <c r="BN1765" s="262"/>
      <c r="BO1765" s="262"/>
      <c r="BP1765" s="262"/>
      <c r="BQ1765" s="262"/>
      <c r="BR1765" s="270"/>
      <c r="BS1765" s="270"/>
      <c r="BT1765" s="270"/>
      <c r="BU1765" s="270"/>
      <c r="BV1765" s="270"/>
      <c r="BW1765" s="270"/>
      <c r="BX1765" s="256"/>
      <c r="BY1765" s="256"/>
      <c r="BZ1765" s="256"/>
      <c r="CA1765" s="267"/>
      <c r="CB1765" s="267"/>
      <c r="CC1765" s="274"/>
      <c r="CD1765" s="267"/>
      <c r="CE1765" s="267"/>
      <c r="CF1765" s="267"/>
      <c r="CG1765" s="267"/>
      <c r="CH1765" s="267"/>
      <c r="CI1765" s="267"/>
      <c r="CJ1765" s="267"/>
      <c r="CK1765" s="267"/>
      <c r="CL1765" s="265"/>
      <c r="CM1765" s="272"/>
      <c r="CN1765" s="264"/>
      <c r="CO1765" s="125"/>
      <c r="CP1765" s="226"/>
      <c r="CQ1765" s="226"/>
      <c r="CR1765" s="226"/>
      <c r="CS1765" s="90"/>
      <c r="CT1765" s="90"/>
      <c r="CU1765" s="90"/>
      <c r="CV1765" s="90"/>
      <c r="CW1765" s="90"/>
      <c r="CX1765" s="90"/>
      <c r="CY1765" s="90"/>
      <c r="CZ1765" s="90"/>
      <c r="DA1765" s="90"/>
    </row>
    <row r="1766" spans="1:105" s="70" customFormat="1" ht="15" customHeight="1">
      <c r="A1766" s="228"/>
      <c r="B1766" s="690"/>
      <c r="C1766" s="684"/>
      <c r="D1766" s="237"/>
      <c r="E1766" s="237"/>
      <c r="F1766" s="243"/>
      <c r="G1766" s="72">
        <v>3</v>
      </c>
      <c r="H1766" s="84"/>
      <c r="I1766" s="84"/>
      <c r="J1766" s="84"/>
      <c r="K1766" s="84"/>
      <c r="L1766" s="84"/>
      <c r="M1766" s="84"/>
      <c r="N1766" s="84"/>
      <c r="O1766" s="84"/>
      <c r="P1766" s="84"/>
      <c r="Q1766" s="84"/>
      <c r="R1766" s="84"/>
      <c r="S1766" s="84"/>
      <c r="T1766" s="84"/>
      <c r="U1766" s="84"/>
      <c r="V1766" s="84"/>
      <c r="W1766" s="84"/>
      <c r="X1766" s="84"/>
      <c r="Y1766" s="84"/>
      <c r="Z1766" s="84"/>
      <c r="AA1766" s="84"/>
      <c r="AB1766" s="84"/>
      <c r="AC1766" s="80"/>
      <c r="AD1766" s="80"/>
      <c r="AE1766" s="80"/>
      <c r="AF1766" s="80"/>
      <c r="AG1766" s="80"/>
      <c r="AH1766" s="80"/>
      <c r="AI1766" s="80"/>
      <c r="AJ1766" s="80"/>
      <c r="AK1766" s="80"/>
      <c r="AL1766" s="80"/>
      <c r="AM1766" s="240"/>
      <c r="AN1766" s="240"/>
      <c r="AO1766" s="240"/>
      <c r="AP1766" s="240"/>
      <c r="AQ1766" s="240"/>
      <c r="AR1766" s="240"/>
      <c r="AS1766" s="240"/>
      <c r="AT1766" s="256"/>
      <c r="AU1766" s="256"/>
      <c r="AV1766" s="259"/>
      <c r="AW1766" s="259"/>
      <c r="AX1766" s="256"/>
      <c r="AY1766" s="256"/>
      <c r="AZ1766" s="256"/>
      <c r="BA1766" s="256"/>
      <c r="BB1766" s="256"/>
      <c r="BC1766" s="256"/>
      <c r="BD1766" s="256"/>
      <c r="BE1766" s="256"/>
      <c r="BF1766" s="256"/>
      <c r="BG1766" s="256"/>
      <c r="BH1766" s="256"/>
      <c r="BI1766" s="256"/>
      <c r="BJ1766" s="256"/>
      <c r="BK1766" s="256"/>
      <c r="BL1766" s="262"/>
      <c r="BM1766" s="262"/>
      <c r="BN1766" s="262"/>
      <c r="BO1766" s="262"/>
      <c r="BP1766" s="262"/>
      <c r="BQ1766" s="262"/>
      <c r="BR1766" s="270"/>
      <c r="BS1766" s="270"/>
      <c r="BT1766" s="270"/>
      <c r="BU1766" s="270"/>
      <c r="BV1766" s="270"/>
      <c r="BW1766" s="270"/>
      <c r="BX1766" s="256"/>
      <c r="BY1766" s="256"/>
      <c r="BZ1766" s="256"/>
      <c r="CA1766" s="267"/>
      <c r="CB1766" s="267"/>
      <c r="CC1766" s="274"/>
      <c r="CD1766" s="267"/>
      <c r="CE1766" s="267"/>
      <c r="CF1766" s="267"/>
      <c r="CG1766" s="267"/>
      <c r="CH1766" s="267"/>
      <c r="CI1766" s="267"/>
      <c r="CJ1766" s="267"/>
      <c r="CK1766" s="267"/>
      <c r="CL1766" s="265"/>
      <c r="CM1766" s="272"/>
      <c r="CN1766" s="264"/>
      <c r="CO1766" s="125"/>
      <c r="CP1766" s="226"/>
      <c r="CQ1766" s="226"/>
      <c r="CR1766" s="226"/>
      <c r="CS1766" s="90"/>
      <c r="CT1766" s="90"/>
      <c r="CU1766" s="90"/>
      <c r="CV1766" s="90"/>
      <c r="CW1766" s="90"/>
      <c r="CX1766" s="90"/>
      <c r="CY1766" s="90"/>
      <c r="CZ1766" s="90"/>
      <c r="DA1766" s="90"/>
    </row>
    <row r="1767" spans="1:105" s="70" customFormat="1" ht="15" customHeight="1">
      <c r="A1767" s="228"/>
      <c r="B1767" s="690"/>
      <c r="C1767" s="684"/>
      <c r="D1767" s="237"/>
      <c r="E1767" s="237"/>
      <c r="F1767" s="244"/>
      <c r="G1767" s="73">
        <v>3.9</v>
      </c>
      <c r="H1767" s="85"/>
      <c r="I1767" s="85"/>
      <c r="J1767" s="85"/>
      <c r="K1767" s="85"/>
      <c r="L1767" s="85"/>
      <c r="M1767" s="85"/>
      <c r="N1767" s="85"/>
      <c r="O1767" s="85"/>
      <c r="P1767" s="85"/>
      <c r="Q1767" s="85"/>
      <c r="R1767" s="85"/>
      <c r="S1767" s="85"/>
      <c r="T1767" s="85"/>
      <c r="U1767" s="85"/>
      <c r="V1767" s="85"/>
      <c r="W1767" s="85"/>
      <c r="X1767" s="85"/>
      <c r="Y1767" s="85"/>
      <c r="Z1767" s="85"/>
      <c r="AA1767" s="85"/>
      <c r="AB1767" s="85"/>
      <c r="AC1767" s="81"/>
      <c r="AD1767" s="81"/>
      <c r="AE1767" s="81"/>
      <c r="AF1767" s="81"/>
      <c r="AG1767" s="81"/>
      <c r="AH1767" s="81"/>
      <c r="AI1767" s="81"/>
      <c r="AJ1767" s="81"/>
      <c r="AK1767" s="81"/>
      <c r="AL1767" s="81"/>
      <c r="AM1767" s="240"/>
      <c r="AN1767" s="240"/>
      <c r="AO1767" s="240"/>
      <c r="AP1767" s="240"/>
      <c r="AQ1767" s="240"/>
      <c r="AR1767" s="240"/>
      <c r="AS1767" s="240"/>
      <c r="AT1767" s="256"/>
      <c r="AU1767" s="256"/>
      <c r="AV1767" s="259"/>
      <c r="AW1767" s="259"/>
      <c r="AX1767" s="256"/>
      <c r="AY1767" s="256"/>
      <c r="AZ1767" s="256"/>
      <c r="BA1767" s="256"/>
      <c r="BB1767" s="256"/>
      <c r="BC1767" s="256"/>
      <c r="BD1767" s="256"/>
      <c r="BE1767" s="256"/>
      <c r="BF1767" s="256"/>
      <c r="BG1767" s="256"/>
      <c r="BH1767" s="256"/>
      <c r="BI1767" s="256"/>
      <c r="BJ1767" s="256"/>
      <c r="BK1767" s="256"/>
      <c r="BL1767" s="262"/>
      <c r="BM1767" s="262"/>
      <c r="BN1767" s="262"/>
      <c r="BO1767" s="262"/>
      <c r="BP1767" s="262"/>
      <c r="BQ1767" s="262"/>
      <c r="BR1767" s="270"/>
      <c r="BS1767" s="270"/>
      <c r="BT1767" s="270"/>
      <c r="BU1767" s="270"/>
      <c r="BV1767" s="270"/>
      <c r="BW1767" s="270"/>
      <c r="BX1767" s="256"/>
      <c r="BY1767" s="256"/>
      <c r="BZ1767" s="256"/>
      <c r="CA1767" s="267"/>
      <c r="CB1767" s="267"/>
      <c r="CC1767" s="274"/>
      <c r="CD1767" s="267"/>
      <c r="CE1767" s="267"/>
      <c r="CF1767" s="267"/>
      <c r="CG1767" s="267"/>
      <c r="CH1767" s="267"/>
      <c r="CI1767" s="267"/>
      <c r="CJ1767" s="267"/>
      <c r="CK1767" s="267"/>
      <c r="CL1767" s="265"/>
      <c r="CM1767" s="272"/>
      <c r="CN1767" s="264"/>
      <c r="CO1767" s="125"/>
      <c r="CP1767" s="226"/>
      <c r="CQ1767" s="226"/>
      <c r="CR1767" s="226"/>
      <c r="CS1767" s="90"/>
      <c r="CT1767" s="90"/>
      <c r="CU1767" s="90"/>
      <c r="CV1767" s="90"/>
      <c r="CW1767" s="90"/>
      <c r="CX1767" s="90"/>
      <c r="CY1767" s="90"/>
      <c r="CZ1767" s="90"/>
      <c r="DA1767" s="90"/>
    </row>
    <row r="1768" spans="1:105" s="70" customFormat="1" ht="15" customHeight="1">
      <c r="A1768" s="229"/>
      <c r="B1768" s="691"/>
      <c r="C1768" s="685"/>
      <c r="D1768" s="238"/>
      <c r="E1768" s="238"/>
      <c r="F1768" s="245" t="s">
        <v>83</v>
      </c>
      <c r="G1768" s="246"/>
      <c r="H1768" s="82"/>
      <c r="I1768" s="82"/>
      <c r="J1768" s="82"/>
      <c r="K1768" s="82"/>
      <c r="L1768" s="82"/>
      <c r="M1768" s="82"/>
      <c r="N1768" s="82"/>
      <c r="O1768" s="82"/>
      <c r="P1768" s="82"/>
      <c r="Q1768" s="82"/>
      <c r="R1768" s="82"/>
      <c r="S1768" s="82"/>
      <c r="T1768" s="82"/>
      <c r="U1768" s="82"/>
      <c r="V1768" s="82"/>
      <c r="W1768" s="82"/>
      <c r="X1768" s="82"/>
      <c r="Y1768" s="82"/>
      <c r="Z1768" s="82"/>
      <c r="AA1768" s="82"/>
      <c r="AB1768" s="82"/>
      <c r="AC1768" s="35"/>
      <c r="AD1768" s="35"/>
      <c r="AE1768" s="35"/>
      <c r="AF1768" s="35"/>
      <c r="AG1768" s="35"/>
      <c r="AH1768" s="35"/>
      <c r="AI1768" s="35"/>
      <c r="AJ1768" s="35"/>
      <c r="AK1768" s="35"/>
      <c r="AL1768" s="35"/>
      <c r="AM1768" s="241"/>
      <c r="AN1768" s="241"/>
      <c r="AO1768" s="241"/>
      <c r="AP1768" s="241"/>
      <c r="AQ1768" s="241"/>
      <c r="AR1768" s="241"/>
      <c r="AS1768" s="241"/>
      <c r="AT1768" s="257"/>
      <c r="AU1768" s="257"/>
      <c r="AV1768" s="260"/>
      <c r="AW1768" s="260"/>
      <c r="AX1768" s="257"/>
      <c r="AY1768" s="257"/>
      <c r="AZ1768" s="257"/>
      <c r="BA1768" s="257"/>
      <c r="BB1768" s="257"/>
      <c r="BC1768" s="257"/>
      <c r="BD1768" s="257"/>
      <c r="BE1768" s="257"/>
      <c r="BF1768" s="257"/>
      <c r="BG1768" s="257"/>
      <c r="BH1768" s="257"/>
      <c r="BI1768" s="257"/>
      <c r="BJ1768" s="257"/>
      <c r="BK1768" s="257"/>
      <c r="BL1768" s="263"/>
      <c r="BM1768" s="263"/>
      <c r="BN1768" s="263"/>
      <c r="BO1768" s="263"/>
      <c r="BP1768" s="263"/>
      <c r="BQ1768" s="263"/>
      <c r="BR1768" s="271"/>
      <c r="BS1768" s="271"/>
      <c r="BT1768" s="271"/>
      <c r="BU1768" s="271"/>
      <c r="BV1768" s="271"/>
      <c r="BW1768" s="271"/>
      <c r="BX1768" s="257"/>
      <c r="BY1768" s="257"/>
      <c r="BZ1768" s="257"/>
      <c r="CA1768" s="268"/>
      <c r="CB1768" s="268"/>
      <c r="CC1768" s="275"/>
      <c r="CD1768" s="268"/>
      <c r="CE1768" s="268"/>
      <c r="CF1768" s="268"/>
      <c r="CG1768" s="268"/>
      <c r="CH1768" s="268"/>
      <c r="CI1768" s="268"/>
      <c r="CJ1768" s="268"/>
      <c r="CK1768" s="268"/>
      <c r="CL1768" s="265"/>
      <c r="CM1768" s="272"/>
      <c r="CN1768" s="264"/>
      <c r="CO1768" s="125"/>
      <c r="CP1768" s="226"/>
      <c r="CQ1768" s="226"/>
      <c r="CR1768" s="226"/>
      <c r="CS1768" s="90"/>
      <c r="CT1768" s="90"/>
      <c r="CU1768" s="90"/>
      <c r="CV1768" s="90"/>
      <c r="CW1768" s="90"/>
      <c r="CX1768" s="90"/>
      <c r="CY1768" s="90"/>
      <c r="CZ1768" s="90"/>
      <c r="DA1768" s="90"/>
    </row>
    <row r="1769" spans="1:105" s="70" customFormat="1" ht="15" customHeight="1">
      <c r="A1769" s="227">
        <f t="shared" ref="A1769:A1825" si="645">A1761+1</f>
        <v>219</v>
      </c>
      <c r="B1769" s="689" t="s">
        <v>911</v>
      </c>
      <c r="C1769" s="683" t="s">
        <v>912</v>
      </c>
      <c r="D1769" s="236" t="s">
        <v>1304</v>
      </c>
      <c r="E1769" s="236" t="s">
        <v>1283</v>
      </c>
      <c r="F1769" s="253" t="s">
        <v>80</v>
      </c>
      <c r="G1769" s="254"/>
      <c r="H1769" s="82" t="s">
        <v>69</v>
      </c>
      <c r="I1769" s="82"/>
      <c r="J1769" s="82" t="s">
        <v>61</v>
      </c>
      <c r="K1769" s="82" t="s">
        <v>61</v>
      </c>
      <c r="L1769" s="82" t="s">
        <v>61</v>
      </c>
      <c r="M1769" s="82" t="s">
        <v>61</v>
      </c>
      <c r="N1769" s="82" t="s">
        <v>61</v>
      </c>
      <c r="O1769" s="82"/>
      <c r="P1769" s="82" t="s">
        <v>61</v>
      </c>
      <c r="Q1769" s="82" t="s">
        <v>61</v>
      </c>
      <c r="R1769" s="82" t="s">
        <v>61</v>
      </c>
      <c r="S1769" s="82" t="s">
        <v>67</v>
      </c>
      <c r="T1769" s="82" t="s">
        <v>67</v>
      </c>
      <c r="U1769" s="82" t="s">
        <v>67</v>
      </c>
      <c r="V1769" s="82"/>
      <c r="W1769" s="82" t="s">
        <v>60</v>
      </c>
      <c r="X1769" s="82" t="s">
        <v>60</v>
      </c>
      <c r="Y1769" s="82" t="s">
        <v>60</v>
      </c>
      <c r="Z1769" s="82" t="s">
        <v>60</v>
      </c>
      <c r="AA1769" s="82" t="s">
        <v>60</v>
      </c>
      <c r="AB1769" s="82" t="s">
        <v>60</v>
      </c>
      <c r="AC1769" s="82"/>
      <c r="AD1769" s="82" t="s">
        <v>60</v>
      </c>
      <c r="AE1769" s="82" t="s">
        <v>60</v>
      </c>
      <c r="AF1769" s="82" t="s">
        <v>60</v>
      </c>
      <c r="AG1769" s="82" t="s">
        <v>60</v>
      </c>
      <c r="AH1769" s="82" t="s">
        <v>60</v>
      </c>
      <c r="AI1769" s="82" t="s">
        <v>1471</v>
      </c>
      <c r="AJ1769" s="82"/>
      <c r="AK1769" s="82" t="s">
        <v>61</v>
      </c>
      <c r="AL1769" s="82" t="s">
        <v>61</v>
      </c>
      <c r="AM1769" s="239">
        <f>COUNTIF(H1769:AL1769,"PH")+COUNTIF(H1769:AL1769,"PH/L")+COUNTIF(H1769:AL1769,"PM")</f>
        <v>0</v>
      </c>
      <c r="AN1769" s="239">
        <f>COUNTIF(H1769:AL1769,"PD")+COUNTIF(H1769:AL1769,"PDD")+COUNTIF(H1769:AL1769,"P/DS")/2+COUNTIF(H1769:AL1769,"PMD")</f>
        <v>0</v>
      </c>
      <c r="AO1769" s="239">
        <f>COUNTIF(H1769:AL1769,"PN")+COUNTIF(H1769:AL1769,"P/NS")/2+COUNTIF(H1769:AL1769,"PH")+COUNTIF(H1769:AL1769,"PH/F")/2+COUNTIF(H1769:AL1769,"PH/L")/2+COUNTIF(H1769:AL1769,"PM")</f>
        <v>0</v>
      </c>
      <c r="AP1769" s="239">
        <f>COUNTIF(H1769:AL1769,"BH")+COUNTIF(H1769:AL1769,"AL/BL")+COUNTIF(H1769:AL1769,"UL/BL")+COUNTIF(H1769:AL1769,"BM")</f>
        <v>0</v>
      </c>
      <c r="AQ1769" s="239">
        <f>COUNTIF(H1769:AL1769,"DS")+COUNTIF(H1769:AL1769,"AL/DS")/2+COUNTIF(H1769:AL1769,"UL/DS")/2+COUNTIF(H1769:AL1769,"CT")+COUNTIF(H1769:AL1769,"MD")</f>
        <v>11.5</v>
      </c>
      <c r="AR1769" s="239">
        <f>COUNTIF(H1769:AL1769,"NS")+COUNTIF(H1769:AL1769,"AL/NS")/2+COUNTIF(H1769:AL1769,"UL/NS")/2+COUNTIF(H1769:AL1769,"BH")+COUNTIF(H1769:AL1769,"AL/BF")/2+COUNTIF(H1769:AL1769,"AL/BL")/2+COUNTIF(H1769:AL1769,"UL/BL")/2+COUNTIF(H1769:AL1769,"UL/BF")/2+COUNTIF(H1769:AL1769,"BM")</f>
        <v>10</v>
      </c>
      <c r="AS1769" s="239">
        <f>COUNTIF(H1769:AL1769,"AL")+COUNTIF(H1769:AL1769,"AL/DS")/2+COUNTIF(H1769:AL1769,"AL/NS")/2+COUNTIF(H1769:AL1769,"NH")+COUNTIF(H1769:AL1769,"SL")+COUNTIF(H1769:AL1769,"NHD")+COUNTIF(H1769:AL1769,"B")+COUNTIF(H1769:AL1769,"HL")+COUNTIF(H1769:AL1769,"AL/BF")/2+COUNTIF(H1769:AL1769,"AL/BL")/2</f>
        <v>4</v>
      </c>
      <c r="AT1769" s="255">
        <f>COUNTIF(H1769:AL1769,"PD")+COUNTIF(H1769:AL1769,"PN")+COUNTIF(H1769:AL1769,"P/DS")/2+COUNTIF(H1769:AL1769,"P/NS")/2+COUNTIF(H1769:AL1769,"DS")+COUNTIF(H1769:AL1769,"NS")+COUNTIF(H1769:AL1769,"AL")+COUNTIF(H1769:AL1769,"AL/DS")+COUNTIF(H1769:AL1769,"AL/NS")+COUNTIF(H1769:AL1769,"NH")+COUNTIF(H1769:AL1769,"SL")+COUNTIF(H1769:AL1769,"UL/DS")/2+COUNTIF(H1769:AL1769,"UL/NS")/2+COUNTIF(H1769:AL1769,"CT")+COUNTIF(H1769:AL1769,"NHD")+COUNTIF(H1769:AL1769,"PDD")+COUNTIF(H1769:AL1769,"B")+COUNTIF(H1769:AL1769,"HL")+COUNTIF(H1769:AL1769,"PH")+COUNTIF(H1769:AL1769,"BH")+COUNTIF(H1769:AL1769,"AL/BF")+COUNTIF(H1769:AL1769,"AL/BL")+COUNTIF(H1769:AL1769,"UL/BF")/2+COUNTIF(H1769:AL1769,"UL/BL")/2+COUNTIF(H1769:AL1769,"PH/F")/2+COUNTIF(H1769:AL1769,"PH/L")/2+COUNTIF(H1769:AL1769,"MD")+COUNTIF(H1769:AL1769,"PMD")+COUNTIF(H1769:AL1769,"PM")+COUNTIF(H1769:AL1769,"BM")</f>
        <v>25.5</v>
      </c>
      <c r="AU1769" s="255">
        <f>COUNTIF(H1769:AL1769,"P/DS")/2+COUNTIF(H1769:AL1769,"P/NS")/2+COUNTIF(H1769:AL1769,"IL")+COUNTIF(H1769:AL1769,"NL")+COUNTIF(H1769:AL1769,"UL")+COUNTIF(H1769:AL1769,"UL/DS")/2+COUNTIF(H1769:AL1769,"UL/NS")/2+COUNTIF(H1769:AL1769,"KT")+COUNTIF(H1769:AL1769,"UL/BF")/2+COUNTIF(H1769:AL1769,"UL/BL")/2+COUNTIF(H1769:AL1769,"PH/F")/2+COUNTIF(H1769:AL1769,"PH/L")/2+COUNTIF(H1769:AL1769,"NB")</f>
        <v>0.5</v>
      </c>
      <c r="AV1769" s="258">
        <f>COUNTIF(H1769:AL1769,"PN")+COUNTIF(H1769:AL1769,"TVD")+COUNTIF(H1769:AL1769,"PH")+COUNTIF(H1769:AL1769,"PM")+COUNTIF(H1769:AL1769,"PDD")-COUNTIFS(H1769:AL1769,"PN",H1776:AL1776,"&gt;=3")-COUNTIFS(H1769:AL1769,"PM",H1776:AL1776,"&gt;=3")</f>
        <v>0</v>
      </c>
      <c r="AW1769" s="258">
        <f>COUNTIF(H1769:AL1769,"NS")+COUNTIF(H1769:AL1769,"D")+COUNTIF(H1769:AL1769,"BH")+COUNTIF(H1769:AL1769,"NHD")+COUNTIF(H1769:AL1769,"BM")-COUNTIFS(H1769:AL1769,"NS",H1776:AL1776,"&gt;=3")-COUNTIFS(H1769:AL1769,"BH",H1776:AL1776,"&gt;=3")-COUNTIFS(H1769:AL1769,"BM",H1776:AL1776,"&gt;=3")</f>
        <v>10</v>
      </c>
      <c r="AX1769" s="255">
        <f>COUNTIF(H1769:AL1769,"AL")+COUNTIF(H1769:AL1769,"AL/DS")/2+COUNTIF(H1769:AL1769,"AL/NS")/2+COUNTIF(H1769:AL1769,"AL/BF")+COUNTIF(H1769:AL1769,"AL/BL")/2</f>
        <v>3</v>
      </c>
      <c r="AY1769" s="255">
        <f>COUNTIF(H1769:AL1769,"SL")</f>
        <v>0</v>
      </c>
      <c r="AZ1769" s="255">
        <f>COUNTIF(H1769:AL1769,"NH")</f>
        <v>1</v>
      </c>
      <c r="BA1769" s="255">
        <f>COUNTIF(H1769:AL1769,"HL")</f>
        <v>0</v>
      </c>
      <c r="BB1769" s="255">
        <f>COUNTIF(G1769:AL1769,"P/DS")/2+COUNTIF(G1769:AL1769,"P/NS")/2+COUNTIF(G1769:AL1769,"UL")+COUNTIF(G1769:AL1769,"UL/DS")/2+COUNTIF(G1769:AL1769,"UL/NS")/2+COUNTIF(G1769:AL1769,"UL/BL")/2+COUNTIF(G1769:AL1769,"UL/BF")/2+COUNTIF(G1769:AL1769,"PH/F")/2+COUNTIF(G1769:AL1769,"PH/L")/2</f>
        <v>0.5</v>
      </c>
      <c r="BC1769" s="255">
        <f>COUNTIF(H1769:AL1769,"NB")</f>
        <v>0</v>
      </c>
      <c r="BD1769" s="255">
        <f>COUNTIF(H1769:AL1769,"NL")</f>
        <v>0</v>
      </c>
      <c r="BE1769" s="255">
        <f>COUNTIF(H1769:AL1769,"IL")</f>
        <v>0</v>
      </c>
      <c r="BF1769" s="255">
        <f>COUNTIF(H1769:AL1769,"KT")</f>
        <v>0</v>
      </c>
      <c r="BG1769" s="255">
        <f>COUNTIF(H1769:AL1769,"L70")</f>
        <v>0</v>
      </c>
      <c r="BH1769" s="255">
        <f>COUNTIF(H1769:AL1769,"MD")</f>
        <v>0</v>
      </c>
      <c r="BI1769" s="255">
        <f>COUNTIF(H1769:AL1769,"PMD")</f>
        <v>0</v>
      </c>
      <c r="BJ1769" s="255">
        <f>COUNTIF(H1769:AL1769,"PM")</f>
        <v>0</v>
      </c>
      <c r="BK1769" s="255">
        <f>COUNTIF(H1769:AL1769,"BM")</f>
        <v>0</v>
      </c>
      <c r="BL1769" s="261">
        <f>SUMIF(H1769:AL1769,"PD",H1770:AL1770)+SUMIF(H1769:AL1769,"PN",H1770:AL1770)+SUMIF(H1769:AL1769,"P/DS",H1770:AL1770)+SUMIF(H1769:AL1769,"PN/F",H1770:AL1770)+SUMIF(H1769:AL1769,"PN/L",H1770:AL1770)+SUMIF(H1769:AL1769,"TV",H1770:AL1770)+SUMIF(H1769:AL1769,"TVD",H1770:AL1770)+SUMIF(H1769:AL1769,"PDD",H1770:AL1770)</f>
        <v>0</v>
      </c>
      <c r="BM1769" s="261">
        <f>SUMIF(H1769:AL1769,"PD",H1771:AL1771)+SUMIF(H1769:AL1769,"PN",H1771:AL1771)+SUMIF(H1769:AL1769,"P/DS",H1771:AL1771)+SUMIF(H1769:AL1769,"PN/F",H1771:AL1771)+SUMIF(H1769:AL1769,"PN/L",H1771:AL1771)+SUMIF(H1769:AL1769,"TV",H1771:AL1771)+SUMIF(H1769:AL1769,"TVD",H1771:AL1771)+SUMIF(H1769:AL1769,"PDD",H1771:AL1771)+SUMIF(H1769:AL1769,"PMD",H1771:AL1771)</f>
        <v>0</v>
      </c>
      <c r="BN1769" s="261">
        <f>SUMIF(H1769:AL1769,"PD",H1772:AL1772)+SUMIF(H1769:AL1769,"PN",H1772:AL1772)+SUMIF(H1769:AL1769,"P/DS",H1772:AL1772)+SUMIF(H1769:AL1769,"PN/F",H1772:AL1772)+SUMIF(H1769:AL1769,"PN/L",H1772:AL1772)+SUMIF(H1769:AL1769,"TV",H1772:AL1772)+SUMIF(H1769:AL1769,"TVD",H1772:AL1772)</f>
        <v>0</v>
      </c>
      <c r="BO1769" s="261">
        <f>SUMIF(H1769:AL1769,"PD",H1773:AL1773)+SUMIF(H1769:AL1769,"PN",H1773:AL1773)+SUMIF(H1769:AL1769,"P/DS",H1773:AL1773)+SUMIF(H1769:AL1769,"PN/F",H1773:AL1773)+SUMIF(H1769:AL1769,"PN/L",H1773:AL1773)+SUMIF(H1769:AL1769,"TV",H1773:AL1773)+SUMIF(H1769:AL1769,"TVD",H1773:AL1773)</f>
        <v>0</v>
      </c>
      <c r="BP1769" s="261">
        <f>SUMIF(H1769:AL1769,"PD",H1774:AL1774)+SUMIF(H1769:AL1769,"PN",H1774:AL1774)+SUMIF(H1769:AL1769,"P/DS",H1774:AL1774)+SUMIF(H1769:AL1769,"PN/F",H1774:AL1774)+SUMIF(H1769:AL1769,"PN/L",H1774:AL1774)+SUMIF(H1769:AL1769,"TV",H1774:AL1774)+SUMIF(H1769:AL1769,"TVD",H1774:AL1774)+SUMIF(H1769:AL1769,"PDD",H1774:AL1774)+SUMIF(H1769:AL1769,"PH",H1774:AL1774)+SUMIF(H1769:AL1769,"PM",H1774:AL1774)</f>
        <v>0</v>
      </c>
      <c r="BQ1769" s="261">
        <f>SUMIF(H1769:AL1769,"PD",H1775:AL1775)+SUMIF(H1769:AL1769,"PN",H1775:AL1775)+SUMIF(H1769:AL1769,"P/DS",H1775:AL1775)+SUMIF(H1769:AL1769,"PN/F",H1775:AL1775)+SUMIF(H1769:AL1769,"PN/L",H1775:AL1775)+SUMIF(H1769:AL1769,"TV",H1775:AL1775)+SUMIF(H1769:AL1769,"TVD",H1775:AL1775)+SUMIF(H1769:AL1769,"PDD",H1775:AL1775)+SUMIF(H1769:AL1769,"PH",H1775:AL1775)+SUMIF(H1769:AL1769,"PM",H1775:AL1775)</f>
        <v>0</v>
      </c>
      <c r="BR1769" s="269">
        <f>SUM(H1770:AL1770)-BL1769</f>
        <v>16</v>
      </c>
      <c r="BS1769" s="269">
        <f>SUM(H1771:AL1771)-BM1769</f>
        <v>4</v>
      </c>
      <c r="BT1769" s="269">
        <f>SUM(H1772:AL1772)-BN1769</f>
        <v>0</v>
      </c>
      <c r="BU1769" s="269">
        <f>SUM(H1773:AL1773)-BO1769</f>
        <v>0</v>
      </c>
      <c r="BV1769" s="269">
        <f>SUM(H1774:AL1774)-BP1769</f>
        <v>0</v>
      </c>
      <c r="BW1769" s="269">
        <f>SUM(H1775:AL1775)-BQ1769</f>
        <v>0</v>
      </c>
      <c r="BX1769" s="255">
        <f>SUMIF(H1769:AL1769,"PD",H1776:AL1776)+SUMIF(H1769:AL1769,"PN",H1776:AL1776)+SUMIF(H1769:AL1769,"P/DS",H1776:AL1776)+SUMIF(H1769:AL1769,"PN/F",H1776:AL1776)+SUMIF(H1769:AL1769,"PN/L",H1776:AL1776)</f>
        <v>0</v>
      </c>
      <c r="BY1769" s="255">
        <f>SUM(H1776:AL1776)-BX1769</f>
        <v>2</v>
      </c>
      <c r="BZ1769" s="255">
        <f t="shared" ref="BZ1769" si="646">+SUM(BL1769:BW1776)</f>
        <v>20</v>
      </c>
      <c r="CA1769" s="266">
        <f>(COUNTIFS(H1769:AL1769,"PD",H1770:AL1770,"&gt;=2"))*0.5-IF(CN1769="VP",COUNTIFS($H$16:$AL$16,"SAT",H1769:AL1769,"PD",H1770:AL1770,"&gt;=2"))*0.5</f>
        <v>0</v>
      </c>
      <c r="CB1769" s="266">
        <f>(COUNTIFS(H1769:AL1769,"PN",H1771:AL1771,"&gt;=0.5",H1770:AL1770,"&gt;=1.5"))*0.5+COUNTIFS(H1769:AL1769,"PDD",H1771:AL1771,"&gt;=0.5",H1770:AL1770,"&gt;=1.5")*0.5</f>
        <v>0</v>
      </c>
      <c r="CC1769" s="273">
        <f>(COUNTIFS(H1769:AL1769,"TV",H1771:AL1771,"&gt;=10"))*0.5+(COUNTIFS(H1769:AL1769,"PMD",H1771:AL1771,"&gt;=2"))*0.5</f>
        <v>0</v>
      </c>
      <c r="CD1769" s="266">
        <f>(COUNTIFS(H1769:AL1769,"TVD",H1773:AL1773,"&gt;=6.5",H1771:AL1771,"&gt;=3.5"))*0.5</f>
        <v>0</v>
      </c>
      <c r="CE1769" s="266">
        <f>(COUNTIFS(H1769:AL1769,"PD",H1774:AL1774,"&gt;=10"))*0.5</f>
        <v>0</v>
      </c>
      <c r="CF1769" s="266">
        <f>(COUNTIFS(H1769:AL1769,"PDD",H1774:AL1774,"&gt;=3.5",H1775:AL1775,"&gt;=6.5")+COUNTIFS(H1769:AL1769,"PH",H1775:AL1775,"&gt;=0.5",H1774:AL1774,"&gt;=1.5")+COUNTIFS(H1769:AL1769,"PM",H1775:AL1775,"&gt;=0.5",H1774:AL1774,"&gt;=1.5"))*0.5</f>
        <v>0</v>
      </c>
      <c r="CG1769" s="266">
        <f>(COUNTIFS(H1769:AL1769,"DS",H1770:AL1770,"&gt;=2")+COUNTIFS(H1769:AL1769,"AL/DS",H1770:AL1770,"&gt;=2"))*0.5-IF(CN1769="VP",COUNTIFS($H$16:$AL$16,"SAT",H1769:AL1769,"DS",H1770:AL1770,"&gt;=2"))*0.5</f>
        <v>0</v>
      </c>
      <c r="CH1769" s="266">
        <f>(COUNTIFS(H1769:AL1769,"NS",H1771:AL1771,"&gt;=0.5",H1770:AL1770,"&gt;=1.5")+COUNTIFS(H1769:AL1769,"AL/NS",H1771:AL1771,"&gt;=0.5",H1770:AL1770,"&gt;=1.5")+COUNTIFS(H1769:AL1769,"NHD",H1771:AL1771,"&gt;=4.5",H1774:AL1774,"&gt;=2",H1770:AL1770,"&gt;=1.5"))*0.5</f>
        <v>4</v>
      </c>
      <c r="CI1769" s="266">
        <f>(COUNTIF(H1771:AL1771,"&gt;=10")+COUNTIFS(H1769:AL1769,"MD",H1771:AL1771,"&gt;=2")-COUNTIFS(H1769:AL1769,"TV",H1771:AL1771,"&gt;=10"))*0.5</f>
        <v>0</v>
      </c>
      <c r="CJ1769" s="266">
        <f>(COUNTIFS(H1769:AL1769,"D",H1773:AL1773,"&gt;=6.5",H1771:AL1771,"&gt;=3.5"))*0.5</f>
        <v>0</v>
      </c>
      <c r="CK1769" s="266">
        <f>(COUNTIF(H1774:AL1774,"&gt;=10")-COUNTIFS(H1769:AL1769,"PD",H1774:AL1774,"&gt;=10"))*0.5</f>
        <v>0</v>
      </c>
      <c r="CL1769" s="265">
        <f>(COUNTIFS(H1769:AL1769,"NHD",H1774:AL1774,"&gt;=3.5",H1775:AL1775,"&gt;=6.5")+COUNTIFS(H1769:AL1769,"BH",H1774:AL1774,"&gt;=1.5",H1775:AL1775,"&gt;=0.5")+COUNTIFS(H1769:AL1769,"BM",H1774:AL1774,"&gt;=1.5",H1775:AL1775,"&gt;=0.5")+COUNTIFS(H1769:AL1769,"D",H1774:AL1774,"&gt;=1.5",H1775:AL1775,"&gt;=0.5"))*0.5</f>
        <v>0</v>
      </c>
      <c r="CM1769" s="272"/>
      <c r="CN1769" s="264" t="s">
        <v>723</v>
      </c>
      <c r="CO1769" s="125">
        <f t="shared" ref="CO1769" si="647">+AM1769+AN1769+AO1769+AP1769+AQ1769+AR1769+AS1769+AU1769+BG1769</f>
        <v>26</v>
      </c>
      <c r="CP1769" s="225">
        <f>+SUM(I1770:I1775)-I1776</f>
        <v>0</v>
      </c>
      <c r="CQ1769" s="225">
        <f>+SUM(J1770:J1775)-J1776</f>
        <v>2.5</v>
      </c>
      <c r="CR1769" s="225">
        <f>+SUM(K1770:K1775)-K1776</f>
        <v>2.5</v>
      </c>
      <c r="CS1769" s="90"/>
      <c r="CT1769" s="90"/>
      <c r="CU1769" s="90"/>
      <c r="CV1769" s="90"/>
      <c r="CW1769" s="90"/>
      <c r="CX1769" s="90"/>
      <c r="CY1769" s="90"/>
      <c r="CZ1769" s="90"/>
      <c r="DA1769" s="90"/>
    </row>
    <row r="1770" spans="1:105" s="70" customFormat="1" ht="15" customHeight="1">
      <c r="A1770" s="228"/>
      <c r="B1770" s="690"/>
      <c r="C1770" s="684"/>
      <c r="D1770" s="237"/>
      <c r="E1770" s="237"/>
      <c r="F1770" s="242" t="s">
        <v>82</v>
      </c>
      <c r="G1770" s="71">
        <v>1.5</v>
      </c>
      <c r="H1770" s="83"/>
      <c r="I1770" s="83"/>
      <c r="J1770" s="83">
        <v>2</v>
      </c>
      <c r="K1770" s="83">
        <v>2</v>
      </c>
      <c r="L1770" s="83">
        <v>2</v>
      </c>
      <c r="M1770" s="83">
        <v>2</v>
      </c>
      <c r="N1770" s="83">
        <v>2</v>
      </c>
      <c r="O1770" s="83"/>
      <c r="P1770" s="83">
        <v>2</v>
      </c>
      <c r="Q1770" s="83">
        <v>2</v>
      </c>
      <c r="R1770" s="83">
        <v>2</v>
      </c>
      <c r="S1770" s="83"/>
      <c r="T1770" s="83"/>
      <c r="U1770" s="83"/>
      <c r="V1770" s="83"/>
      <c r="W1770" s="83"/>
      <c r="X1770" s="83"/>
      <c r="Y1770" s="83"/>
      <c r="Z1770" s="83"/>
      <c r="AA1770" s="83"/>
      <c r="AB1770" s="83"/>
      <c r="AC1770" s="79"/>
      <c r="AD1770" s="79"/>
      <c r="AE1770" s="79"/>
      <c r="AF1770" s="79"/>
      <c r="AG1770" s="79"/>
      <c r="AH1770" s="79"/>
      <c r="AI1770" s="79"/>
      <c r="AJ1770" s="79"/>
      <c r="AK1770" s="79"/>
      <c r="AL1770" s="79"/>
      <c r="AM1770" s="240"/>
      <c r="AN1770" s="240"/>
      <c r="AO1770" s="240"/>
      <c r="AP1770" s="240"/>
      <c r="AQ1770" s="240"/>
      <c r="AR1770" s="240"/>
      <c r="AS1770" s="240"/>
      <c r="AT1770" s="256"/>
      <c r="AU1770" s="256"/>
      <c r="AV1770" s="259"/>
      <c r="AW1770" s="259"/>
      <c r="AX1770" s="256"/>
      <c r="AY1770" s="256"/>
      <c r="AZ1770" s="256"/>
      <c r="BA1770" s="256"/>
      <c r="BB1770" s="256"/>
      <c r="BC1770" s="256"/>
      <c r="BD1770" s="256"/>
      <c r="BE1770" s="256"/>
      <c r="BF1770" s="256"/>
      <c r="BG1770" s="256"/>
      <c r="BH1770" s="256"/>
      <c r="BI1770" s="256"/>
      <c r="BJ1770" s="256"/>
      <c r="BK1770" s="256"/>
      <c r="BL1770" s="262"/>
      <c r="BM1770" s="262"/>
      <c r="BN1770" s="262"/>
      <c r="BO1770" s="262"/>
      <c r="BP1770" s="262"/>
      <c r="BQ1770" s="262"/>
      <c r="BR1770" s="270"/>
      <c r="BS1770" s="270"/>
      <c r="BT1770" s="270"/>
      <c r="BU1770" s="270"/>
      <c r="BV1770" s="270"/>
      <c r="BW1770" s="270"/>
      <c r="BX1770" s="256"/>
      <c r="BY1770" s="256"/>
      <c r="BZ1770" s="256"/>
      <c r="CA1770" s="267"/>
      <c r="CB1770" s="267"/>
      <c r="CC1770" s="274"/>
      <c r="CD1770" s="267"/>
      <c r="CE1770" s="267"/>
      <c r="CF1770" s="267"/>
      <c r="CG1770" s="267"/>
      <c r="CH1770" s="267"/>
      <c r="CI1770" s="267"/>
      <c r="CJ1770" s="267"/>
      <c r="CK1770" s="267"/>
      <c r="CL1770" s="265"/>
      <c r="CM1770" s="272"/>
      <c r="CN1770" s="264"/>
      <c r="CO1770" s="125"/>
      <c r="CP1770" s="226"/>
      <c r="CQ1770" s="226"/>
      <c r="CR1770" s="226"/>
      <c r="CS1770" s="90"/>
      <c r="CT1770" s="90"/>
      <c r="CU1770" s="90"/>
      <c r="CV1770" s="90"/>
      <c r="CW1770" s="90"/>
      <c r="CX1770" s="90"/>
      <c r="CY1770" s="90"/>
      <c r="CZ1770" s="90"/>
      <c r="DA1770" s="90"/>
    </row>
    <row r="1771" spans="1:105" s="70" customFormat="1" ht="15" customHeight="1">
      <c r="A1771" s="228"/>
      <c r="B1771" s="690"/>
      <c r="C1771" s="684"/>
      <c r="D1771" s="237"/>
      <c r="E1771" s="237"/>
      <c r="F1771" s="243"/>
      <c r="G1771" s="72">
        <v>2</v>
      </c>
      <c r="H1771" s="84"/>
      <c r="I1771" s="84"/>
      <c r="J1771" s="84">
        <v>0.5</v>
      </c>
      <c r="K1771" s="84">
        <v>0.5</v>
      </c>
      <c r="L1771" s="84">
        <v>0.5</v>
      </c>
      <c r="M1771" s="84">
        <v>0.5</v>
      </c>
      <c r="N1771" s="84">
        <v>0.5</v>
      </c>
      <c r="O1771" s="84"/>
      <c r="P1771" s="84">
        <v>0.5</v>
      </c>
      <c r="Q1771" s="84">
        <v>0.5</v>
      </c>
      <c r="R1771" s="84">
        <v>0.5</v>
      </c>
      <c r="S1771" s="84"/>
      <c r="T1771" s="84"/>
      <c r="U1771" s="84"/>
      <c r="V1771" s="84"/>
      <c r="W1771" s="84"/>
      <c r="X1771" s="84"/>
      <c r="Y1771" s="84"/>
      <c r="Z1771" s="84"/>
      <c r="AA1771" s="84"/>
      <c r="AB1771" s="84"/>
      <c r="AC1771" s="80"/>
      <c r="AD1771" s="80"/>
      <c r="AE1771" s="80"/>
      <c r="AF1771" s="80"/>
      <c r="AG1771" s="80"/>
      <c r="AH1771" s="80"/>
      <c r="AI1771" s="80"/>
      <c r="AJ1771" s="80"/>
      <c r="AK1771" s="80"/>
      <c r="AL1771" s="80"/>
      <c r="AM1771" s="240"/>
      <c r="AN1771" s="240"/>
      <c r="AO1771" s="240"/>
      <c r="AP1771" s="240"/>
      <c r="AQ1771" s="240"/>
      <c r="AR1771" s="240"/>
      <c r="AS1771" s="240"/>
      <c r="AT1771" s="256"/>
      <c r="AU1771" s="256"/>
      <c r="AV1771" s="259"/>
      <c r="AW1771" s="259"/>
      <c r="AX1771" s="256"/>
      <c r="AY1771" s="256"/>
      <c r="AZ1771" s="256"/>
      <c r="BA1771" s="256"/>
      <c r="BB1771" s="256"/>
      <c r="BC1771" s="256"/>
      <c r="BD1771" s="256"/>
      <c r="BE1771" s="256"/>
      <c r="BF1771" s="256"/>
      <c r="BG1771" s="256"/>
      <c r="BH1771" s="256"/>
      <c r="BI1771" s="256"/>
      <c r="BJ1771" s="256"/>
      <c r="BK1771" s="256"/>
      <c r="BL1771" s="262"/>
      <c r="BM1771" s="262"/>
      <c r="BN1771" s="262"/>
      <c r="BO1771" s="262"/>
      <c r="BP1771" s="262"/>
      <c r="BQ1771" s="262"/>
      <c r="BR1771" s="270"/>
      <c r="BS1771" s="270"/>
      <c r="BT1771" s="270"/>
      <c r="BU1771" s="270"/>
      <c r="BV1771" s="270"/>
      <c r="BW1771" s="270"/>
      <c r="BX1771" s="256"/>
      <c r="BY1771" s="256"/>
      <c r="BZ1771" s="256"/>
      <c r="CA1771" s="267"/>
      <c r="CB1771" s="267"/>
      <c r="CC1771" s="274"/>
      <c r="CD1771" s="267"/>
      <c r="CE1771" s="267"/>
      <c r="CF1771" s="267"/>
      <c r="CG1771" s="267"/>
      <c r="CH1771" s="267"/>
      <c r="CI1771" s="267"/>
      <c r="CJ1771" s="267"/>
      <c r="CK1771" s="267"/>
      <c r="CL1771" s="265"/>
      <c r="CM1771" s="272"/>
      <c r="CN1771" s="264"/>
      <c r="CO1771" s="125"/>
      <c r="CP1771" s="226"/>
      <c r="CQ1771" s="226"/>
      <c r="CR1771" s="226"/>
      <c r="CS1771" s="90"/>
      <c r="CT1771" s="90"/>
      <c r="CU1771" s="90"/>
      <c r="CV1771" s="90"/>
      <c r="CW1771" s="90"/>
      <c r="CX1771" s="90"/>
      <c r="CY1771" s="90"/>
      <c r="CZ1771" s="90"/>
      <c r="DA1771" s="90"/>
    </row>
    <row r="1772" spans="1:105" s="70" customFormat="1" ht="15" customHeight="1">
      <c r="A1772" s="228"/>
      <c r="B1772" s="690"/>
      <c r="C1772" s="684"/>
      <c r="D1772" s="237"/>
      <c r="E1772" s="237"/>
      <c r="F1772" s="243"/>
      <c r="G1772" s="72">
        <v>2.1</v>
      </c>
      <c r="H1772" s="84"/>
      <c r="I1772" s="84"/>
      <c r="J1772" s="84"/>
      <c r="K1772" s="84"/>
      <c r="L1772" s="84"/>
      <c r="M1772" s="84"/>
      <c r="N1772" s="84"/>
      <c r="O1772" s="84"/>
      <c r="P1772" s="84"/>
      <c r="Q1772" s="84"/>
      <c r="R1772" s="84"/>
      <c r="S1772" s="84"/>
      <c r="T1772" s="84"/>
      <c r="U1772" s="84"/>
      <c r="V1772" s="84"/>
      <c r="W1772" s="84"/>
      <c r="X1772" s="84"/>
      <c r="Y1772" s="84"/>
      <c r="Z1772" s="84"/>
      <c r="AA1772" s="84"/>
      <c r="AB1772" s="84"/>
      <c r="AC1772" s="80"/>
      <c r="AD1772" s="80"/>
      <c r="AE1772" s="80"/>
      <c r="AF1772" s="80"/>
      <c r="AG1772" s="80"/>
      <c r="AH1772" s="80"/>
      <c r="AI1772" s="80"/>
      <c r="AJ1772" s="80"/>
      <c r="AK1772" s="80"/>
      <c r="AL1772" s="80"/>
      <c r="AM1772" s="240"/>
      <c r="AN1772" s="240"/>
      <c r="AO1772" s="240"/>
      <c r="AP1772" s="240"/>
      <c r="AQ1772" s="240"/>
      <c r="AR1772" s="240"/>
      <c r="AS1772" s="240"/>
      <c r="AT1772" s="256"/>
      <c r="AU1772" s="256"/>
      <c r="AV1772" s="259"/>
      <c r="AW1772" s="259"/>
      <c r="AX1772" s="256"/>
      <c r="AY1772" s="256"/>
      <c r="AZ1772" s="256"/>
      <c r="BA1772" s="256"/>
      <c r="BB1772" s="256"/>
      <c r="BC1772" s="256"/>
      <c r="BD1772" s="256"/>
      <c r="BE1772" s="256"/>
      <c r="BF1772" s="256"/>
      <c r="BG1772" s="256"/>
      <c r="BH1772" s="256"/>
      <c r="BI1772" s="256"/>
      <c r="BJ1772" s="256"/>
      <c r="BK1772" s="256"/>
      <c r="BL1772" s="262"/>
      <c r="BM1772" s="262"/>
      <c r="BN1772" s="262"/>
      <c r="BO1772" s="262"/>
      <c r="BP1772" s="262"/>
      <c r="BQ1772" s="262"/>
      <c r="BR1772" s="270"/>
      <c r="BS1772" s="270"/>
      <c r="BT1772" s="270"/>
      <c r="BU1772" s="270"/>
      <c r="BV1772" s="270"/>
      <c r="BW1772" s="270"/>
      <c r="BX1772" s="256"/>
      <c r="BY1772" s="256"/>
      <c r="BZ1772" s="256"/>
      <c r="CA1772" s="267"/>
      <c r="CB1772" s="267"/>
      <c r="CC1772" s="274"/>
      <c r="CD1772" s="267"/>
      <c r="CE1772" s="267"/>
      <c r="CF1772" s="267"/>
      <c r="CG1772" s="267"/>
      <c r="CH1772" s="267"/>
      <c r="CI1772" s="267"/>
      <c r="CJ1772" s="267"/>
      <c r="CK1772" s="267"/>
      <c r="CL1772" s="265"/>
      <c r="CM1772" s="272"/>
      <c r="CN1772" s="264"/>
      <c r="CO1772" s="125"/>
      <c r="CP1772" s="226"/>
      <c r="CQ1772" s="226"/>
      <c r="CR1772" s="226"/>
      <c r="CS1772" s="90"/>
      <c r="CT1772" s="90"/>
      <c r="CU1772" s="90"/>
      <c r="CV1772" s="90"/>
      <c r="CW1772" s="90"/>
      <c r="CX1772" s="90"/>
      <c r="CY1772" s="90"/>
      <c r="CZ1772" s="90"/>
      <c r="DA1772" s="90"/>
    </row>
    <row r="1773" spans="1:105" s="70" customFormat="1" ht="15" customHeight="1">
      <c r="A1773" s="228"/>
      <c r="B1773" s="690"/>
      <c r="C1773" s="684"/>
      <c r="D1773" s="237"/>
      <c r="E1773" s="237"/>
      <c r="F1773" s="243"/>
      <c r="G1773" s="72">
        <v>2.7</v>
      </c>
      <c r="H1773" s="84"/>
      <c r="I1773" s="84"/>
      <c r="J1773" s="84"/>
      <c r="K1773" s="84"/>
      <c r="L1773" s="84"/>
      <c r="M1773" s="84"/>
      <c r="N1773" s="84"/>
      <c r="O1773" s="84"/>
      <c r="P1773" s="84"/>
      <c r="Q1773" s="84"/>
      <c r="R1773" s="84"/>
      <c r="S1773" s="84"/>
      <c r="T1773" s="84"/>
      <c r="U1773" s="84"/>
      <c r="V1773" s="84"/>
      <c r="W1773" s="84"/>
      <c r="X1773" s="84"/>
      <c r="Y1773" s="84"/>
      <c r="Z1773" s="84"/>
      <c r="AA1773" s="84"/>
      <c r="AB1773" s="84"/>
      <c r="AC1773" s="80"/>
      <c r="AD1773" s="80"/>
      <c r="AE1773" s="80"/>
      <c r="AF1773" s="80"/>
      <c r="AG1773" s="80"/>
      <c r="AH1773" s="80"/>
      <c r="AI1773" s="80"/>
      <c r="AJ1773" s="80"/>
      <c r="AK1773" s="80"/>
      <c r="AL1773" s="80"/>
      <c r="AM1773" s="240"/>
      <c r="AN1773" s="240"/>
      <c r="AO1773" s="240"/>
      <c r="AP1773" s="240"/>
      <c r="AQ1773" s="240"/>
      <c r="AR1773" s="240"/>
      <c r="AS1773" s="240"/>
      <c r="AT1773" s="256"/>
      <c r="AU1773" s="256"/>
      <c r="AV1773" s="259"/>
      <c r="AW1773" s="259"/>
      <c r="AX1773" s="256"/>
      <c r="AY1773" s="256"/>
      <c r="AZ1773" s="256"/>
      <c r="BA1773" s="256"/>
      <c r="BB1773" s="256"/>
      <c r="BC1773" s="256"/>
      <c r="BD1773" s="256"/>
      <c r="BE1773" s="256"/>
      <c r="BF1773" s="256"/>
      <c r="BG1773" s="256"/>
      <c r="BH1773" s="256"/>
      <c r="BI1773" s="256"/>
      <c r="BJ1773" s="256"/>
      <c r="BK1773" s="256"/>
      <c r="BL1773" s="262"/>
      <c r="BM1773" s="262"/>
      <c r="BN1773" s="262"/>
      <c r="BO1773" s="262"/>
      <c r="BP1773" s="262"/>
      <c r="BQ1773" s="262"/>
      <c r="BR1773" s="270"/>
      <c r="BS1773" s="270"/>
      <c r="BT1773" s="270"/>
      <c r="BU1773" s="270"/>
      <c r="BV1773" s="270"/>
      <c r="BW1773" s="270"/>
      <c r="BX1773" s="256"/>
      <c r="BY1773" s="256"/>
      <c r="BZ1773" s="256"/>
      <c r="CA1773" s="267"/>
      <c r="CB1773" s="267"/>
      <c r="CC1773" s="274"/>
      <c r="CD1773" s="267"/>
      <c r="CE1773" s="267"/>
      <c r="CF1773" s="267"/>
      <c r="CG1773" s="267"/>
      <c r="CH1773" s="267"/>
      <c r="CI1773" s="267"/>
      <c r="CJ1773" s="267"/>
      <c r="CK1773" s="267"/>
      <c r="CL1773" s="265"/>
      <c r="CM1773" s="272"/>
      <c r="CN1773" s="264"/>
      <c r="CO1773" s="125"/>
      <c r="CP1773" s="226"/>
      <c r="CQ1773" s="226"/>
      <c r="CR1773" s="226"/>
      <c r="CS1773" s="90"/>
      <c r="CT1773" s="90"/>
      <c r="CU1773" s="90"/>
      <c r="CV1773" s="90"/>
      <c r="CW1773" s="90"/>
      <c r="CX1773" s="90"/>
      <c r="CY1773" s="90"/>
      <c r="CZ1773" s="90"/>
      <c r="DA1773" s="90"/>
    </row>
    <row r="1774" spans="1:105" s="70" customFormat="1" ht="15" customHeight="1">
      <c r="A1774" s="228"/>
      <c r="B1774" s="690"/>
      <c r="C1774" s="684"/>
      <c r="D1774" s="237"/>
      <c r="E1774" s="237"/>
      <c r="F1774" s="243"/>
      <c r="G1774" s="72">
        <v>3</v>
      </c>
      <c r="H1774" s="84"/>
      <c r="I1774" s="84"/>
      <c r="J1774" s="84"/>
      <c r="K1774" s="84"/>
      <c r="L1774" s="84"/>
      <c r="M1774" s="84"/>
      <c r="N1774" s="84"/>
      <c r="O1774" s="84"/>
      <c r="P1774" s="84"/>
      <c r="Q1774" s="84"/>
      <c r="R1774" s="84"/>
      <c r="S1774" s="84"/>
      <c r="T1774" s="84"/>
      <c r="U1774" s="84"/>
      <c r="V1774" s="84"/>
      <c r="W1774" s="84"/>
      <c r="X1774" s="84"/>
      <c r="Y1774" s="84"/>
      <c r="Z1774" s="84"/>
      <c r="AA1774" s="84"/>
      <c r="AB1774" s="84"/>
      <c r="AC1774" s="80"/>
      <c r="AD1774" s="80"/>
      <c r="AE1774" s="80"/>
      <c r="AF1774" s="80"/>
      <c r="AG1774" s="80"/>
      <c r="AH1774" s="80"/>
      <c r="AI1774" s="80"/>
      <c r="AJ1774" s="80"/>
      <c r="AK1774" s="80"/>
      <c r="AL1774" s="80"/>
      <c r="AM1774" s="240"/>
      <c r="AN1774" s="240"/>
      <c r="AO1774" s="240"/>
      <c r="AP1774" s="240"/>
      <c r="AQ1774" s="240"/>
      <c r="AR1774" s="240"/>
      <c r="AS1774" s="240"/>
      <c r="AT1774" s="256"/>
      <c r="AU1774" s="256"/>
      <c r="AV1774" s="259"/>
      <c r="AW1774" s="259"/>
      <c r="AX1774" s="256"/>
      <c r="AY1774" s="256"/>
      <c r="AZ1774" s="256"/>
      <c r="BA1774" s="256"/>
      <c r="BB1774" s="256"/>
      <c r="BC1774" s="256"/>
      <c r="BD1774" s="256"/>
      <c r="BE1774" s="256"/>
      <c r="BF1774" s="256"/>
      <c r="BG1774" s="256"/>
      <c r="BH1774" s="256"/>
      <c r="BI1774" s="256"/>
      <c r="BJ1774" s="256"/>
      <c r="BK1774" s="256"/>
      <c r="BL1774" s="262"/>
      <c r="BM1774" s="262"/>
      <c r="BN1774" s="262"/>
      <c r="BO1774" s="262"/>
      <c r="BP1774" s="262"/>
      <c r="BQ1774" s="262"/>
      <c r="BR1774" s="270"/>
      <c r="BS1774" s="270"/>
      <c r="BT1774" s="270"/>
      <c r="BU1774" s="270"/>
      <c r="BV1774" s="270"/>
      <c r="BW1774" s="270"/>
      <c r="BX1774" s="256"/>
      <c r="BY1774" s="256"/>
      <c r="BZ1774" s="256"/>
      <c r="CA1774" s="267"/>
      <c r="CB1774" s="267"/>
      <c r="CC1774" s="274"/>
      <c r="CD1774" s="267"/>
      <c r="CE1774" s="267"/>
      <c r="CF1774" s="267"/>
      <c r="CG1774" s="267"/>
      <c r="CH1774" s="267"/>
      <c r="CI1774" s="267"/>
      <c r="CJ1774" s="267"/>
      <c r="CK1774" s="267"/>
      <c r="CL1774" s="265"/>
      <c r="CM1774" s="272"/>
      <c r="CN1774" s="264"/>
      <c r="CO1774" s="125"/>
      <c r="CP1774" s="226"/>
      <c r="CQ1774" s="226"/>
      <c r="CR1774" s="226"/>
      <c r="CS1774" s="90"/>
      <c r="CT1774" s="90"/>
      <c r="CU1774" s="90"/>
      <c r="CV1774" s="90"/>
      <c r="CW1774" s="90"/>
      <c r="CX1774" s="90"/>
      <c r="CY1774" s="90"/>
      <c r="CZ1774" s="90"/>
      <c r="DA1774" s="90"/>
    </row>
    <row r="1775" spans="1:105" s="70" customFormat="1" ht="15" customHeight="1">
      <c r="A1775" s="228"/>
      <c r="B1775" s="690"/>
      <c r="C1775" s="684"/>
      <c r="D1775" s="237"/>
      <c r="E1775" s="237"/>
      <c r="F1775" s="244"/>
      <c r="G1775" s="73">
        <v>3.9</v>
      </c>
      <c r="H1775" s="85"/>
      <c r="I1775" s="85"/>
      <c r="J1775" s="85"/>
      <c r="K1775" s="85"/>
      <c r="L1775" s="85"/>
      <c r="M1775" s="85"/>
      <c r="N1775" s="85"/>
      <c r="O1775" s="85"/>
      <c r="P1775" s="85"/>
      <c r="Q1775" s="85"/>
      <c r="R1775" s="85"/>
      <c r="S1775" s="85"/>
      <c r="T1775" s="85"/>
      <c r="U1775" s="85"/>
      <c r="V1775" s="85"/>
      <c r="W1775" s="85"/>
      <c r="X1775" s="85"/>
      <c r="Y1775" s="85"/>
      <c r="Z1775" s="85"/>
      <c r="AA1775" s="85"/>
      <c r="AB1775" s="85"/>
      <c r="AC1775" s="81"/>
      <c r="AD1775" s="81"/>
      <c r="AE1775" s="81"/>
      <c r="AF1775" s="81"/>
      <c r="AG1775" s="81"/>
      <c r="AH1775" s="81"/>
      <c r="AI1775" s="81"/>
      <c r="AJ1775" s="81"/>
      <c r="AK1775" s="81"/>
      <c r="AL1775" s="81"/>
      <c r="AM1775" s="240"/>
      <c r="AN1775" s="240"/>
      <c r="AO1775" s="240"/>
      <c r="AP1775" s="240"/>
      <c r="AQ1775" s="240"/>
      <c r="AR1775" s="240"/>
      <c r="AS1775" s="240"/>
      <c r="AT1775" s="256"/>
      <c r="AU1775" s="256"/>
      <c r="AV1775" s="259"/>
      <c r="AW1775" s="259"/>
      <c r="AX1775" s="256"/>
      <c r="AY1775" s="256"/>
      <c r="AZ1775" s="256"/>
      <c r="BA1775" s="256"/>
      <c r="BB1775" s="256"/>
      <c r="BC1775" s="256"/>
      <c r="BD1775" s="256"/>
      <c r="BE1775" s="256"/>
      <c r="BF1775" s="256"/>
      <c r="BG1775" s="256"/>
      <c r="BH1775" s="256"/>
      <c r="BI1775" s="256"/>
      <c r="BJ1775" s="256"/>
      <c r="BK1775" s="256"/>
      <c r="BL1775" s="262"/>
      <c r="BM1775" s="262"/>
      <c r="BN1775" s="262"/>
      <c r="BO1775" s="262"/>
      <c r="BP1775" s="262"/>
      <c r="BQ1775" s="262"/>
      <c r="BR1775" s="270"/>
      <c r="BS1775" s="270"/>
      <c r="BT1775" s="270"/>
      <c r="BU1775" s="270"/>
      <c r="BV1775" s="270"/>
      <c r="BW1775" s="270"/>
      <c r="BX1775" s="256"/>
      <c r="BY1775" s="256"/>
      <c r="BZ1775" s="256"/>
      <c r="CA1775" s="267"/>
      <c r="CB1775" s="267"/>
      <c r="CC1775" s="274"/>
      <c r="CD1775" s="267"/>
      <c r="CE1775" s="267"/>
      <c r="CF1775" s="267"/>
      <c r="CG1775" s="267"/>
      <c r="CH1775" s="267"/>
      <c r="CI1775" s="267"/>
      <c r="CJ1775" s="267"/>
      <c r="CK1775" s="267"/>
      <c r="CL1775" s="265"/>
      <c r="CM1775" s="272"/>
      <c r="CN1775" s="264"/>
      <c r="CO1775" s="125"/>
      <c r="CP1775" s="226"/>
      <c r="CQ1775" s="226"/>
      <c r="CR1775" s="226"/>
      <c r="CS1775" s="90"/>
      <c r="CT1775" s="90"/>
      <c r="CU1775" s="90"/>
      <c r="CV1775" s="90"/>
      <c r="CW1775" s="90"/>
      <c r="CX1775" s="90"/>
      <c r="CY1775" s="90"/>
      <c r="CZ1775" s="90"/>
      <c r="DA1775" s="90"/>
    </row>
    <row r="1776" spans="1:105" s="70" customFormat="1" ht="15" customHeight="1">
      <c r="A1776" s="229"/>
      <c r="B1776" s="691"/>
      <c r="C1776" s="685"/>
      <c r="D1776" s="238"/>
      <c r="E1776" s="238"/>
      <c r="F1776" s="245" t="s">
        <v>83</v>
      </c>
      <c r="G1776" s="246"/>
      <c r="H1776" s="82"/>
      <c r="I1776" s="82"/>
      <c r="J1776" s="82"/>
      <c r="K1776" s="82"/>
      <c r="L1776" s="82"/>
      <c r="M1776" s="82"/>
      <c r="N1776" s="82"/>
      <c r="O1776" s="82"/>
      <c r="P1776" s="82"/>
      <c r="Q1776" s="82"/>
      <c r="R1776" s="82"/>
      <c r="S1776" s="82"/>
      <c r="T1776" s="82"/>
      <c r="U1776" s="82"/>
      <c r="V1776" s="82"/>
      <c r="W1776" s="82"/>
      <c r="X1776" s="82"/>
      <c r="Y1776" s="82"/>
      <c r="Z1776" s="82"/>
      <c r="AA1776" s="82"/>
      <c r="AB1776" s="82"/>
      <c r="AC1776" s="35"/>
      <c r="AD1776" s="35"/>
      <c r="AE1776" s="35"/>
      <c r="AF1776" s="35"/>
      <c r="AG1776" s="35"/>
      <c r="AH1776" s="35">
        <v>2</v>
      </c>
      <c r="AI1776" s="35"/>
      <c r="AJ1776" s="35"/>
      <c r="AK1776" s="35"/>
      <c r="AL1776" s="35"/>
      <c r="AM1776" s="241"/>
      <c r="AN1776" s="241"/>
      <c r="AO1776" s="241"/>
      <c r="AP1776" s="241"/>
      <c r="AQ1776" s="241"/>
      <c r="AR1776" s="241"/>
      <c r="AS1776" s="241"/>
      <c r="AT1776" s="257"/>
      <c r="AU1776" s="257"/>
      <c r="AV1776" s="260"/>
      <c r="AW1776" s="260"/>
      <c r="AX1776" s="257"/>
      <c r="AY1776" s="257"/>
      <c r="AZ1776" s="257"/>
      <c r="BA1776" s="257"/>
      <c r="BB1776" s="257"/>
      <c r="BC1776" s="257"/>
      <c r="BD1776" s="257"/>
      <c r="BE1776" s="257"/>
      <c r="BF1776" s="257"/>
      <c r="BG1776" s="257"/>
      <c r="BH1776" s="257"/>
      <c r="BI1776" s="257"/>
      <c r="BJ1776" s="257"/>
      <c r="BK1776" s="257"/>
      <c r="BL1776" s="263"/>
      <c r="BM1776" s="263"/>
      <c r="BN1776" s="263"/>
      <c r="BO1776" s="263"/>
      <c r="BP1776" s="263"/>
      <c r="BQ1776" s="263"/>
      <c r="BR1776" s="271"/>
      <c r="BS1776" s="271"/>
      <c r="BT1776" s="271"/>
      <c r="BU1776" s="271"/>
      <c r="BV1776" s="271"/>
      <c r="BW1776" s="271"/>
      <c r="BX1776" s="257"/>
      <c r="BY1776" s="257"/>
      <c r="BZ1776" s="257"/>
      <c r="CA1776" s="268"/>
      <c r="CB1776" s="268"/>
      <c r="CC1776" s="275"/>
      <c r="CD1776" s="268"/>
      <c r="CE1776" s="268"/>
      <c r="CF1776" s="268"/>
      <c r="CG1776" s="268"/>
      <c r="CH1776" s="268"/>
      <c r="CI1776" s="268"/>
      <c r="CJ1776" s="268"/>
      <c r="CK1776" s="268"/>
      <c r="CL1776" s="265"/>
      <c r="CM1776" s="272"/>
      <c r="CN1776" s="264"/>
      <c r="CO1776" s="125"/>
      <c r="CP1776" s="226"/>
      <c r="CQ1776" s="226"/>
      <c r="CR1776" s="226"/>
      <c r="CS1776" s="90"/>
      <c r="CT1776" s="90"/>
      <c r="CU1776" s="90"/>
      <c r="CV1776" s="90"/>
      <c r="CW1776" s="90"/>
      <c r="CX1776" s="90"/>
      <c r="CY1776" s="90"/>
      <c r="CZ1776" s="90"/>
      <c r="DA1776" s="90"/>
    </row>
    <row r="1777" spans="1:105" s="70" customFormat="1" ht="15" customHeight="1">
      <c r="A1777" s="227">
        <f t="shared" si="645"/>
        <v>220</v>
      </c>
      <c r="B1777" s="230" t="s">
        <v>915</v>
      </c>
      <c r="C1777" s="233" t="s">
        <v>916</v>
      </c>
      <c r="D1777" s="236" t="s">
        <v>1305</v>
      </c>
      <c r="E1777" s="236" t="s">
        <v>1283</v>
      </c>
      <c r="F1777" s="253" t="s">
        <v>80</v>
      </c>
      <c r="G1777" s="254"/>
      <c r="H1777" s="82" t="s">
        <v>69</v>
      </c>
      <c r="I1777" s="82"/>
      <c r="J1777" s="82" t="s">
        <v>71</v>
      </c>
      <c r="K1777" s="82" t="s">
        <v>61</v>
      </c>
      <c r="L1777" s="82" t="s">
        <v>61</v>
      </c>
      <c r="M1777" s="82" t="s">
        <v>61</v>
      </c>
      <c r="N1777" s="82" t="s">
        <v>61</v>
      </c>
      <c r="O1777" s="82"/>
      <c r="P1777" s="82" t="s">
        <v>61</v>
      </c>
      <c r="Q1777" s="82" t="s">
        <v>61</v>
      </c>
      <c r="R1777" s="82" t="s">
        <v>61</v>
      </c>
      <c r="S1777" s="82" t="s">
        <v>61</v>
      </c>
      <c r="T1777" s="82" t="s">
        <v>67</v>
      </c>
      <c r="U1777" s="82" t="s">
        <v>61</v>
      </c>
      <c r="V1777" s="82"/>
      <c r="W1777" s="82" t="s">
        <v>60</v>
      </c>
      <c r="X1777" s="82" t="s">
        <v>60</v>
      </c>
      <c r="Y1777" s="82" t="s">
        <v>60</v>
      </c>
      <c r="Z1777" s="82" t="s">
        <v>60</v>
      </c>
      <c r="AA1777" s="82" t="s">
        <v>71</v>
      </c>
      <c r="AB1777" s="82" t="s">
        <v>60</v>
      </c>
      <c r="AC1777" s="82"/>
      <c r="AD1777" s="82" t="s">
        <v>60</v>
      </c>
      <c r="AE1777" s="82" t="s">
        <v>60</v>
      </c>
      <c r="AF1777" s="82" t="s">
        <v>60</v>
      </c>
      <c r="AG1777" s="82" t="s">
        <v>60</v>
      </c>
      <c r="AH1777" s="82" t="s">
        <v>60</v>
      </c>
      <c r="AI1777" s="82" t="s">
        <v>1471</v>
      </c>
      <c r="AJ1777" s="82"/>
      <c r="AK1777" s="82" t="s">
        <v>61</v>
      </c>
      <c r="AL1777" s="82" t="s">
        <v>61</v>
      </c>
      <c r="AM1777" s="239">
        <f>COUNTIF(H1777:AL1777,"PH")+COUNTIF(H1777:AL1777,"PH/L")+COUNTIF(H1777:AL1777,"PM")</f>
        <v>0</v>
      </c>
      <c r="AN1777" s="239">
        <f>COUNTIF(H1777:AL1777,"PD")+COUNTIF(H1777:AL1777,"PDD")+COUNTIF(H1777:AL1777,"P/DS")/2+COUNTIF(H1777:AL1777,"PMD")</f>
        <v>0</v>
      </c>
      <c r="AO1777" s="239">
        <f>COUNTIF(H1777:AL1777,"PN")+COUNTIF(H1777:AL1777,"P/NS")/2+COUNTIF(H1777:AL1777,"PH")+COUNTIF(H1777:AL1777,"PH/F")/2+COUNTIF(H1777:AL1777,"PH/L")/2+COUNTIF(H1777:AL1777,"PM")</f>
        <v>0</v>
      </c>
      <c r="AP1777" s="239">
        <f>COUNTIF(H1777:AL1777,"BH")+COUNTIF(H1777:AL1777,"AL/BL")+COUNTIF(H1777:AL1777,"UL/BL")+COUNTIF(H1777:AL1777,"BM")</f>
        <v>0</v>
      </c>
      <c r="AQ1777" s="239">
        <f>COUNTIF(H1777:AL1777,"DS")+COUNTIF(H1777:AL1777,"AL/DS")/2+COUNTIF(H1777:AL1777,"UL/DS")/2+COUNTIF(H1777:AL1777,"CT")+COUNTIF(H1777:AL1777,"MD")</f>
        <v>10.5</v>
      </c>
      <c r="AR1777" s="239">
        <f>COUNTIF(H1777:AL1777,"NS")+COUNTIF(H1777:AL1777,"AL/NS")/2+COUNTIF(H1777:AL1777,"UL/NS")/2+COUNTIF(H1777:AL1777,"BH")+COUNTIF(H1777:AL1777,"AL/BF")/2+COUNTIF(H1777:AL1777,"AL/BL")/2+COUNTIF(H1777:AL1777,"UL/BL")/2+COUNTIF(H1777:AL1777,"UL/BF")/2+COUNTIF(H1777:AL1777,"BM")</f>
        <v>11</v>
      </c>
      <c r="AS1777" s="239">
        <f>COUNTIF(H1777:AL1777,"AL")+COUNTIF(H1777:AL1777,"AL/DS")/2+COUNTIF(H1777:AL1777,"AL/NS")/2+COUNTIF(H1777:AL1777,"NH")+COUNTIF(H1777:AL1777,"SL")+COUNTIF(H1777:AL1777,"NHD")+COUNTIF(H1777:AL1777,"B")+COUNTIF(H1777:AL1777,"HL")+COUNTIF(H1777:AL1777,"AL/BF")/2+COUNTIF(H1777:AL1777,"AL/BL")/2</f>
        <v>2</v>
      </c>
      <c r="AT1777" s="255">
        <f>COUNTIF(H1777:AL1777,"PD")+COUNTIF(H1777:AL1777,"PN")+COUNTIF(H1777:AL1777,"P/DS")/2+COUNTIF(H1777:AL1777,"P/NS")/2+COUNTIF(H1777:AL1777,"DS")+COUNTIF(H1777:AL1777,"NS")+COUNTIF(H1777:AL1777,"AL")+COUNTIF(H1777:AL1777,"AL/DS")+COUNTIF(H1777:AL1777,"AL/NS")+COUNTIF(H1777:AL1777,"NH")+COUNTIF(H1777:AL1777,"SL")+COUNTIF(H1777:AL1777,"UL/DS")/2+COUNTIF(H1777:AL1777,"UL/NS")/2+COUNTIF(H1777:AL1777,"CT")+COUNTIF(H1777:AL1777,"NHD")+COUNTIF(H1777:AL1777,"PDD")+COUNTIF(H1777:AL1777,"B")+COUNTIF(H1777:AL1777,"HL")+COUNTIF(H1777:AL1777,"PH")+COUNTIF(H1777:AL1777,"BH")+COUNTIF(H1777:AL1777,"AL/BF")+COUNTIF(H1777:AL1777,"AL/BL")+COUNTIF(H1777:AL1777,"UL/BF")/2+COUNTIF(H1777:AL1777,"UL/BL")/2+COUNTIF(H1777:AL1777,"PH/F")/2+COUNTIF(H1777:AL1777,"PH/L")/2+COUNTIF(H1777:AL1777,"MD")+COUNTIF(H1777:AL1777,"PMD")+COUNTIF(H1777:AL1777,"PM")+COUNTIF(H1777:AL1777,"BM")</f>
        <v>23.5</v>
      </c>
      <c r="AU1777" s="255">
        <f>COUNTIF(H1777:AL1777,"P/DS")/2+COUNTIF(H1777:AL1777,"P/NS")/2+COUNTIF(H1777:AL1777,"IL")+COUNTIF(H1777:AL1777,"NL")+COUNTIF(H1777:AL1777,"UL")+COUNTIF(H1777:AL1777,"UL/DS")/2+COUNTIF(H1777:AL1777,"UL/NS")/2+COUNTIF(H1777:AL1777,"KT")+COUNTIF(H1777:AL1777,"UL/BF")/2+COUNTIF(H1777:AL1777,"UL/BL")/2+COUNTIF(H1777:AL1777,"PH/F")/2+COUNTIF(H1777:AL1777,"PH/L")/2+COUNTIF(H1777:AL1777,"NB")</f>
        <v>2.5</v>
      </c>
      <c r="AV1777" s="258">
        <f>COUNTIF(H1777:AL1777,"PN")+COUNTIF(H1777:AL1777,"TVD")+COUNTIF(H1777:AL1777,"PH")+COUNTIF(H1777:AL1777,"PM")+COUNTIF(H1777:AL1777,"PDD")-COUNTIFS(H1777:AL1777,"PN",H1784:AL1784,"&gt;=3")-COUNTIFS(H1777:AL1777,"PM",H1784:AL1784,"&gt;=3")</f>
        <v>0</v>
      </c>
      <c r="AW1777" s="258">
        <f>COUNTIF(H1777:AL1777,"NS")+COUNTIF(H1777:AL1777,"D")+COUNTIF(H1777:AL1777,"BH")+COUNTIF(H1777:AL1777,"NHD")+COUNTIF(H1777:AL1777,"BM")-COUNTIFS(H1777:AL1777,"NS",H1784:AL1784,"&gt;=3")-COUNTIFS(H1777:AL1777,"BH",H1784:AL1784,"&gt;=3")-COUNTIFS(H1777:AL1777,"BM",H1784:AL1784,"&gt;=3")</f>
        <v>11</v>
      </c>
      <c r="AX1777" s="255">
        <f>COUNTIF(H1777:AL1777,"AL")+COUNTIF(H1777:AL1777,"AL/DS")/2+COUNTIF(H1777:AL1777,"AL/NS")/2+COUNTIF(H1777:AL1777,"AL/BF")+COUNTIF(H1777:AL1777,"AL/BL")/2</f>
        <v>1</v>
      </c>
      <c r="AY1777" s="255">
        <f>COUNTIF(H1777:AL1777,"SL")</f>
        <v>0</v>
      </c>
      <c r="AZ1777" s="255">
        <f>COUNTIF(H1777:AL1777,"NH")</f>
        <v>1</v>
      </c>
      <c r="BA1777" s="255">
        <f>COUNTIF(H1777:AL1777,"HL")</f>
        <v>0</v>
      </c>
      <c r="BB1777" s="255">
        <f>COUNTIF(G1777:AL1777,"P/DS")/2+COUNTIF(G1777:AL1777,"P/NS")/2+COUNTIF(G1777:AL1777,"UL")+COUNTIF(G1777:AL1777,"UL/DS")/2+COUNTIF(G1777:AL1777,"UL/NS")/2+COUNTIF(G1777:AL1777,"UL/BL")/2+COUNTIF(G1777:AL1777,"UL/BF")/2+COUNTIF(G1777:AL1777,"PH/F")/2+COUNTIF(G1777:AL1777,"PH/L")/2</f>
        <v>2.5</v>
      </c>
      <c r="BC1777" s="255">
        <f>COUNTIF(H1777:AL1777,"NB")</f>
        <v>0</v>
      </c>
      <c r="BD1777" s="255">
        <f>COUNTIF(H1777:AL1777,"NL")</f>
        <v>0</v>
      </c>
      <c r="BE1777" s="255">
        <f>COUNTIF(H1777:AL1777,"IL")</f>
        <v>0</v>
      </c>
      <c r="BF1777" s="255">
        <f>COUNTIF(H1777:AL1777,"KT")</f>
        <v>0</v>
      </c>
      <c r="BG1777" s="255">
        <f>COUNTIF(H1777:AL1777,"L70")</f>
        <v>0</v>
      </c>
      <c r="BH1777" s="255">
        <f>COUNTIF(H1777:AL1777,"MD")</f>
        <v>0</v>
      </c>
      <c r="BI1777" s="255">
        <f>COUNTIF(H1777:AL1777,"PMD")</f>
        <v>0</v>
      </c>
      <c r="BJ1777" s="255">
        <f>COUNTIF(H1777:AL1777,"PM")</f>
        <v>0</v>
      </c>
      <c r="BK1777" s="255">
        <f>COUNTIF(H1777:AL1777,"BM")</f>
        <v>0</v>
      </c>
      <c r="BL1777" s="261">
        <f>SUMIF(H1777:AL1777,"PD",H1778:AL1778)+SUMIF(H1777:AL1777,"PN",H1778:AL1778)+SUMIF(H1777:AL1777,"P/DS",H1778:AL1778)+SUMIF(H1777:AL1777,"PN/F",H1778:AL1778)+SUMIF(H1777:AL1777,"PN/L",H1778:AL1778)+SUMIF(H1777:AL1777,"TV",H1778:AL1778)+SUMIF(H1777:AL1777,"TVD",H1778:AL1778)+SUMIF(H1777:AL1777,"PDD",H1778:AL1778)</f>
        <v>0</v>
      </c>
      <c r="BM1777" s="261">
        <f>SUMIF(H1777:AL1777,"PD",H1779:AL1779)+SUMIF(H1777:AL1777,"PN",H1779:AL1779)+SUMIF(H1777:AL1777,"P/DS",H1779:AL1779)+SUMIF(H1777:AL1777,"PN/F",H1779:AL1779)+SUMIF(H1777:AL1777,"PN/L",H1779:AL1779)+SUMIF(H1777:AL1777,"TV",H1779:AL1779)+SUMIF(H1777:AL1777,"TVD",H1779:AL1779)+SUMIF(H1777:AL1777,"PDD",H1779:AL1779)+SUMIF(H1777:AL1777,"PMD",H1779:AL1779)</f>
        <v>0</v>
      </c>
      <c r="BN1777" s="261">
        <f>SUMIF(H1777:AL1777,"PD",H1780:AL1780)+SUMIF(H1777:AL1777,"PN",H1780:AL1780)+SUMIF(H1777:AL1777,"P/DS",H1780:AL1780)+SUMIF(H1777:AL1777,"PN/F",H1780:AL1780)+SUMIF(H1777:AL1777,"PN/L",H1780:AL1780)+SUMIF(H1777:AL1777,"TV",H1780:AL1780)+SUMIF(H1777:AL1777,"TVD",H1780:AL1780)</f>
        <v>0</v>
      </c>
      <c r="BO1777" s="261">
        <f>SUMIF(H1777:AL1777,"PD",H1781:AL1781)+SUMIF(H1777:AL1777,"PN",H1781:AL1781)+SUMIF(H1777:AL1777,"P/DS",H1781:AL1781)+SUMIF(H1777:AL1777,"PN/F",H1781:AL1781)+SUMIF(H1777:AL1777,"PN/L",H1781:AL1781)+SUMIF(H1777:AL1777,"TV",H1781:AL1781)+SUMIF(H1777:AL1777,"TVD",H1781:AL1781)</f>
        <v>0</v>
      </c>
      <c r="BP1777" s="261">
        <f>SUMIF(H1777:AL1777,"PD",H1782:AL1782)+SUMIF(H1777:AL1777,"PN",H1782:AL1782)+SUMIF(H1777:AL1777,"P/DS",H1782:AL1782)+SUMIF(H1777:AL1777,"PN/F",H1782:AL1782)+SUMIF(H1777:AL1777,"PN/L",H1782:AL1782)+SUMIF(H1777:AL1777,"TV",H1782:AL1782)+SUMIF(H1777:AL1777,"TVD",H1782:AL1782)+SUMIF(H1777:AL1777,"PDD",H1782:AL1782)+SUMIF(H1777:AL1777,"PH",H1782:AL1782)+SUMIF(H1777:AL1777,"PM",H1782:AL1782)</f>
        <v>0</v>
      </c>
      <c r="BQ1777" s="261">
        <f>SUMIF(H1777:AL1777,"PD",H1783:AL1783)+SUMIF(H1777:AL1777,"PN",H1783:AL1783)+SUMIF(H1777:AL1777,"P/DS",H1783:AL1783)+SUMIF(H1777:AL1777,"PN/F",H1783:AL1783)+SUMIF(H1777:AL1777,"PN/L",H1783:AL1783)+SUMIF(H1777:AL1777,"TV",H1783:AL1783)+SUMIF(H1777:AL1777,"TVD",H1783:AL1783)+SUMIF(H1777:AL1777,"PDD",H1783:AL1783)+SUMIF(H1777:AL1777,"PH",H1783:AL1783)+SUMIF(H1777:AL1777,"PM",H1783:AL1783)</f>
        <v>0</v>
      </c>
      <c r="BR1777" s="269">
        <f>SUM(H1778:AL1778)-BL1777</f>
        <v>16</v>
      </c>
      <c r="BS1777" s="269">
        <f>SUM(H1779:AL1779)-BM1777</f>
        <v>4</v>
      </c>
      <c r="BT1777" s="269">
        <f>SUM(H1780:AL1780)-BN1777</f>
        <v>0</v>
      </c>
      <c r="BU1777" s="269">
        <f>SUM(H1781:AL1781)-BO1777</f>
        <v>0</v>
      </c>
      <c r="BV1777" s="269">
        <f>SUM(H1782:AL1782)-BP1777</f>
        <v>0</v>
      </c>
      <c r="BW1777" s="269">
        <f>SUM(H1783:AL1783)-BQ1777</f>
        <v>0</v>
      </c>
      <c r="BX1777" s="255">
        <f>SUMIF(H1777:AL1777,"PD",H1784:AL1784)+SUMIF(H1777:AL1777,"PN",H1784:AL1784)+SUMIF(H1777:AL1777,"P/DS",H1784:AL1784)+SUMIF(H1777:AL1777,"PN/F",H1784:AL1784)+SUMIF(H1777:AL1777,"PN/L",H1784:AL1784)</f>
        <v>0</v>
      </c>
      <c r="BY1777" s="255">
        <f>SUM(H1784:AL1784)-BX1777</f>
        <v>0</v>
      </c>
      <c r="BZ1777" s="255">
        <f t="shared" ref="BZ1777" si="648">+SUM(BL1777:BW1784)</f>
        <v>20</v>
      </c>
      <c r="CA1777" s="266">
        <f>(COUNTIFS(H1777:AL1777,"PD",H1778:AL1778,"&gt;=2"))*0.5-IF(CN1777="VP",COUNTIFS($H$16:$AL$16,"SAT",H1777:AL1777,"PD",H1778:AL1778,"&gt;=2"))*0.5</f>
        <v>0</v>
      </c>
      <c r="CB1777" s="266">
        <f>(COUNTIFS(H1777:AL1777,"PN",H1779:AL1779,"&gt;=0.5",H1778:AL1778,"&gt;=1.5"))*0.5+COUNTIFS(H1777:AL1777,"PDD",H1779:AL1779,"&gt;=0.5",H1778:AL1778,"&gt;=1.5")*0.5</f>
        <v>0</v>
      </c>
      <c r="CC1777" s="273">
        <f>(COUNTIFS(H1777:AL1777,"TV",H1779:AL1779,"&gt;=10"))*0.5+(COUNTIFS(H1777:AL1777,"PMD",H1779:AL1779,"&gt;=2"))*0.5</f>
        <v>0</v>
      </c>
      <c r="CD1777" s="266">
        <f>(COUNTIFS(H1777:AL1777,"TVD",H1781:AL1781,"&gt;=6.5",H1779:AL1779,"&gt;=3.5"))*0.5</f>
        <v>0</v>
      </c>
      <c r="CE1777" s="266">
        <f>(COUNTIFS(H1777:AL1777,"PD",H1782:AL1782,"&gt;=10"))*0.5</f>
        <v>0</v>
      </c>
      <c r="CF1777" s="266">
        <f>(COUNTIFS(H1777:AL1777,"PDD",H1782:AL1782,"&gt;=3.5",H1783:AL1783,"&gt;=6.5")+COUNTIFS(H1777:AL1777,"PH",H1783:AL1783,"&gt;=0.5",H1782:AL1782,"&gt;=1.5")+COUNTIFS(H1777:AL1777,"PM",H1783:AL1783,"&gt;=0.5",H1782:AL1782,"&gt;=1.5"))*0.5</f>
        <v>0</v>
      </c>
      <c r="CG1777" s="266">
        <f>(COUNTIFS(H1777:AL1777,"DS",H1778:AL1778,"&gt;=2")+COUNTIFS(H1777:AL1777,"AL/DS",H1778:AL1778,"&gt;=2"))*0.5-IF(CN1777="VP",COUNTIFS($H$16:$AL$16,"SAT",H1777:AL1777,"DS",H1778:AL1778,"&gt;=2"))*0.5</f>
        <v>0</v>
      </c>
      <c r="CH1777" s="266">
        <f>(COUNTIFS(H1777:AL1777,"NS",H1779:AL1779,"&gt;=0.5",H1778:AL1778,"&gt;=1.5")+COUNTIFS(H1777:AL1777,"AL/NS",H1779:AL1779,"&gt;=0.5",H1778:AL1778,"&gt;=1.5")+COUNTIFS(H1777:AL1777,"NHD",H1779:AL1779,"&gt;=4.5",H1782:AL1782,"&gt;=2",H1778:AL1778,"&gt;=1.5"))*0.5</f>
        <v>4</v>
      </c>
      <c r="CI1777" s="266">
        <f>(COUNTIF(H1779:AL1779,"&gt;=10")+COUNTIFS(H1777:AL1777,"MD",H1779:AL1779,"&gt;=2")-COUNTIFS(H1777:AL1777,"TV",H1779:AL1779,"&gt;=10"))*0.5</f>
        <v>0</v>
      </c>
      <c r="CJ1777" s="266">
        <f>(COUNTIFS(H1777:AL1777,"D",H1781:AL1781,"&gt;=6.5",H1779:AL1779,"&gt;=3.5"))*0.5</f>
        <v>0</v>
      </c>
      <c r="CK1777" s="266">
        <f>(COUNTIF(H1782:AL1782,"&gt;=10")-COUNTIFS(H1777:AL1777,"PD",H1782:AL1782,"&gt;=10"))*0.5</f>
        <v>0</v>
      </c>
      <c r="CL1777" s="265">
        <f>(COUNTIFS(H1777:AL1777,"NHD",H1782:AL1782,"&gt;=3.5",H1783:AL1783,"&gt;=6.5")+COUNTIFS(H1777:AL1777,"BH",H1782:AL1782,"&gt;=1.5",H1783:AL1783,"&gt;=0.5")+COUNTIFS(H1777:AL1777,"BM",H1782:AL1782,"&gt;=1.5",H1783:AL1783,"&gt;=0.5")+COUNTIFS(H1777:AL1777,"D",H1782:AL1782,"&gt;=1.5",H1783:AL1783,"&gt;=0.5"))*0.5</f>
        <v>0</v>
      </c>
      <c r="CM1777" s="272"/>
      <c r="CN1777" s="264" t="s">
        <v>723</v>
      </c>
      <c r="CO1777" s="125">
        <f t="shared" ref="CO1777" si="649">+AM1777+AN1777+AO1777+AP1777+AQ1777+AR1777+AS1777+AU1777+BG1777</f>
        <v>26</v>
      </c>
      <c r="CP1777" s="225">
        <f>+SUM(I1778:I1783)-I1784</f>
        <v>0</v>
      </c>
      <c r="CQ1777" s="225">
        <f>+SUM(J1778:J1783)-J1784</f>
        <v>0</v>
      </c>
      <c r="CR1777" s="225">
        <f>+SUM(K1778:K1783)-K1784</f>
        <v>2.5</v>
      </c>
      <c r="CS1777" s="90"/>
      <c r="CT1777" s="90"/>
      <c r="CU1777" s="90"/>
      <c r="CV1777" s="90"/>
      <c r="CW1777" s="90"/>
      <c r="CX1777" s="90"/>
      <c r="CY1777" s="90"/>
      <c r="CZ1777" s="90"/>
      <c r="DA1777" s="90"/>
    </row>
    <row r="1778" spans="1:105" s="70" customFormat="1" ht="15" customHeight="1">
      <c r="A1778" s="228"/>
      <c r="B1778" s="231"/>
      <c r="C1778" s="234"/>
      <c r="D1778" s="237"/>
      <c r="E1778" s="237"/>
      <c r="F1778" s="242" t="s">
        <v>82</v>
      </c>
      <c r="G1778" s="71">
        <v>1.5</v>
      </c>
      <c r="H1778" s="83"/>
      <c r="I1778" s="83"/>
      <c r="J1778" s="83"/>
      <c r="K1778" s="83">
        <v>2</v>
      </c>
      <c r="L1778" s="83">
        <v>2</v>
      </c>
      <c r="M1778" s="83">
        <v>2</v>
      </c>
      <c r="N1778" s="83">
        <v>2</v>
      </c>
      <c r="O1778" s="83"/>
      <c r="P1778" s="83">
        <v>2</v>
      </c>
      <c r="Q1778" s="83">
        <v>2</v>
      </c>
      <c r="R1778" s="83">
        <v>2</v>
      </c>
      <c r="S1778" s="83">
        <v>2</v>
      </c>
      <c r="T1778" s="83"/>
      <c r="U1778" s="83"/>
      <c r="V1778" s="83"/>
      <c r="W1778" s="83"/>
      <c r="X1778" s="83"/>
      <c r="Y1778" s="83"/>
      <c r="Z1778" s="83"/>
      <c r="AA1778" s="83"/>
      <c r="AB1778" s="83"/>
      <c r="AC1778" s="79"/>
      <c r="AD1778" s="79"/>
      <c r="AE1778" s="79"/>
      <c r="AF1778" s="79"/>
      <c r="AG1778" s="79"/>
      <c r="AH1778" s="79"/>
      <c r="AI1778" s="79"/>
      <c r="AJ1778" s="79"/>
      <c r="AK1778" s="79"/>
      <c r="AL1778" s="79"/>
      <c r="AM1778" s="240"/>
      <c r="AN1778" s="240"/>
      <c r="AO1778" s="240"/>
      <c r="AP1778" s="240"/>
      <c r="AQ1778" s="240"/>
      <c r="AR1778" s="240"/>
      <c r="AS1778" s="240"/>
      <c r="AT1778" s="256"/>
      <c r="AU1778" s="256"/>
      <c r="AV1778" s="259"/>
      <c r="AW1778" s="259"/>
      <c r="AX1778" s="256"/>
      <c r="AY1778" s="256"/>
      <c r="AZ1778" s="256"/>
      <c r="BA1778" s="256"/>
      <c r="BB1778" s="256"/>
      <c r="BC1778" s="256"/>
      <c r="BD1778" s="256"/>
      <c r="BE1778" s="256"/>
      <c r="BF1778" s="256"/>
      <c r="BG1778" s="256"/>
      <c r="BH1778" s="256"/>
      <c r="BI1778" s="256"/>
      <c r="BJ1778" s="256"/>
      <c r="BK1778" s="256"/>
      <c r="BL1778" s="262"/>
      <c r="BM1778" s="262"/>
      <c r="BN1778" s="262"/>
      <c r="BO1778" s="262"/>
      <c r="BP1778" s="262"/>
      <c r="BQ1778" s="262"/>
      <c r="BR1778" s="270"/>
      <c r="BS1778" s="270"/>
      <c r="BT1778" s="270"/>
      <c r="BU1778" s="270"/>
      <c r="BV1778" s="270"/>
      <c r="BW1778" s="270"/>
      <c r="BX1778" s="256"/>
      <c r="BY1778" s="256"/>
      <c r="BZ1778" s="256"/>
      <c r="CA1778" s="267"/>
      <c r="CB1778" s="267"/>
      <c r="CC1778" s="274"/>
      <c r="CD1778" s="267"/>
      <c r="CE1778" s="267"/>
      <c r="CF1778" s="267"/>
      <c r="CG1778" s="267"/>
      <c r="CH1778" s="267"/>
      <c r="CI1778" s="267"/>
      <c r="CJ1778" s="267"/>
      <c r="CK1778" s="267"/>
      <c r="CL1778" s="265"/>
      <c r="CM1778" s="272"/>
      <c r="CN1778" s="264"/>
      <c r="CO1778" s="125"/>
      <c r="CP1778" s="226"/>
      <c r="CQ1778" s="226"/>
      <c r="CR1778" s="226"/>
      <c r="CS1778" s="90"/>
      <c r="CT1778" s="90"/>
      <c r="CU1778" s="90"/>
      <c r="CV1778" s="90"/>
      <c r="CW1778" s="90"/>
      <c r="CX1778" s="90"/>
      <c r="CY1778" s="90"/>
      <c r="CZ1778" s="90"/>
      <c r="DA1778" s="90"/>
    </row>
    <row r="1779" spans="1:105" s="70" customFormat="1" ht="15" customHeight="1">
      <c r="A1779" s="228"/>
      <c r="B1779" s="231"/>
      <c r="C1779" s="234"/>
      <c r="D1779" s="237"/>
      <c r="E1779" s="237"/>
      <c r="F1779" s="243"/>
      <c r="G1779" s="72">
        <v>2</v>
      </c>
      <c r="H1779" s="84"/>
      <c r="I1779" s="84"/>
      <c r="J1779" s="84"/>
      <c r="K1779" s="84">
        <v>0.5</v>
      </c>
      <c r="L1779" s="84">
        <v>0.5</v>
      </c>
      <c r="M1779" s="84">
        <v>0.5</v>
      </c>
      <c r="N1779" s="84">
        <v>0.5</v>
      </c>
      <c r="O1779" s="84"/>
      <c r="P1779" s="84">
        <v>0.5</v>
      </c>
      <c r="Q1779" s="84">
        <v>0.5</v>
      </c>
      <c r="R1779" s="84">
        <v>0.5</v>
      </c>
      <c r="S1779" s="84">
        <v>0.5</v>
      </c>
      <c r="T1779" s="84"/>
      <c r="U1779" s="84"/>
      <c r="V1779" s="84"/>
      <c r="W1779" s="84"/>
      <c r="X1779" s="84"/>
      <c r="Y1779" s="84"/>
      <c r="Z1779" s="84"/>
      <c r="AA1779" s="84"/>
      <c r="AB1779" s="84"/>
      <c r="AC1779" s="80"/>
      <c r="AD1779" s="80"/>
      <c r="AE1779" s="80"/>
      <c r="AF1779" s="80"/>
      <c r="AG1779" s="80"/>
      <c r="AH1779" s="80"/>
      <c r="AI1779" s="80"/>
      <c r="AJ1779" s="80"/>
      <c r="AK1779" s="80"/>
      <c r="AL1779" s="80"/>
      <c r="AM1779" s="240"/>
      <c r="AN1779" s="240"/>
      <c r="AO1779" s="240"/>
      <c r="AP1779" s="240"/>
      <c r="AQ1779" s="240"/>
      <c r="AR1779" s="240"/>
      <c r="AS1779" s="240"/>
      <c r="AT1779" s="256"/>
      <c r="AU1779" s="256"/>
      <c r="AV1779" s="259"/>
      <c r="AW1779" s="259"/>
      <c r="AX1779" s="256"/>
      <c r="AY1779" s="256"/>
      <c r="AZ1779" s="256"/>
      <c r="BA1779" s="256"/>
      <c r="BB1779" s="256"/>
      <c r="BC1779" s="256"/>
      <c r="BD1779" s="256"/>
      <c r="BE1779" s="256"/>
      <c r="BF1779" s="256"/>
      <c r="BG1779" s="256"/>
      <c r="BH1779" s="256"/>
      <c r="BI1779" s="256"/>
      <c r="BJ1779" s="256"/>
      <c r="BK1779" s="256"/>
      <c r="BL1779" s="262"/>
      <c r="BM1779" s="262"/>
      <c r="BN1779" s="262"/>
      <c r="BO1779" s="262"/>
      <c r="BP1779" s="262"/>
      <c r="BQ1779" s="262"/>
      <c r="BR1779" s="270"/>
      <c r="BS1779" s="270"/>
      <c r="BT1779" s="270"/>
      <c r="BU1779" s="270"/>
      <c r="BV1779" s="270"/>
      <c r="BW1779" s="270"/>
      <c r="BX1779" s="256"/>
      <c r="BY1779" s="256"/>
      <c r="BZ1779" s="256"/>
      <c r="CA1779" s="267"/>
      <c r="CB1779" s="267"/>
      <c r="CC1779" s="274"/>
      <c r="CD1779" s="267"/>
      <c r="CE1779" s="267"/>
      <c r="CF1779" s="267"/>
      <c r="CG1779" s="267"/>
      <c r="CH1779" s="267"/>
      <c r="CI1779" s="267"/>
      <c r="CJ1779" s="267"/>
      <c r="CK1779" s="267"/>
      <c r="CL1779" s="265"/>
      <c r="CM1779" s="272"/>
      <c r="CN1779" s="264"/>
      <c r="CO1779" s="125"/>
      <c r="CP1779" s="226"/>
      <c r="CQ1779" s="226"/>
      <c r="CR1779" s="226"/>
      <c r="CS1779" s="90"/>
      <c r="CT1779" s="90"/>
      <c r="CU1779" s="90"/>
      <c r="CV1779" s="90"/>
      <c r="CW1779" s="90"/>
      <c r="CX1779" s="90"/>
      <c r="CY1779" s="90"/>
      <c r="CZ1779" s="90"/>
      <c r="DA1779" s="90"/>
    </row>
    <row r="1780" spans="1:105" s="70" customFormat="1" ht="15" customHeight="1">
      <c r="A1780" s="228"/>
      <c r="B1780" s="231"/>
      <c r="C1780" s="234"/>
      <c r="D1780" s="237"/>
      <c r="E1780" s="237"/>
      <c r="F1780" s="243"/>
      <c r="G1780" s="72">
        <v>2.1</v>
      </c>
      <c r="H1780" s="84"/>
      <c r="I1780" s="84"/>
      <c r="J1780" s="84"/>
      <c r="K1780" s="84"/>
      <c r="L1780" s="84"/>
      <c r="M1780" s="84"/>
      <c r="N1780" s="84"/>
      <c r="O1780" s="84"/>
      <c r="P1780" s="84"/>
      <c r="Q1780" s="84"/>
      <c r="R1780" s="84"/>
      <c r="S1780" s="84"/>
      <c r="T1780" s="84"/>
      <c r="U1780" s="84"/>
      <c r="V1780" s="84"/>
      <c r="W1780" s="84"/>
      <c r="X1780" s="84"/>
      <c r="Y1780" s="84"/>
      <c r="Z1780" s="84"/>
      <c r="AA1780" s="84"/>
      <c r="AB1780" s="84"/>
      <c r="AC1780" s="80"/>
      <c r="AD1780" s="80"/>
      <c r="AE1780" s="80"/>
      <c r="AF1780" s="80"/>
      <c r="AG1780" s="80"/>
      <c r="AH1780" s="80"/>
      <c r="AI1780" s="80"/>
      <c r="AJ1780" s="80"/>
      <c r="AK1780" s="80"/>
      <c r="AL1780" s="80"/>
      <c r="AM1780" s="240"/>
      <c r="AN1780" s="240"/>
      <c r="AO1780" s="240"/>
      <c r="AP1780" s="240"/>
      <c r="AQ1780" s="240"/>
      <c r="AR1780" s="240"/>
      <c r="AS1780" s="240"/>
      <c r="AT1780" s="256"/>
      <c r="AU1780" s="256"/>
      <c r="AV1780" s="259"/>
      <c r="AW1780" s="259"/>
      <c r="AX1780" s="256"/>
      <c r="AY1780" s="256"/>
      <c r="AZ1780" s="256"/>
      <c r="BA1780" s="256"/>
      <c r="BB1780" s="256"/>
      <c r="BC1780" s="256"/>
      <c r="BD1780" s="256"/>
      <c r="BE1780" s="256"/>
      <c r="BF1780" s="256"/>
      <c r="BG1780" s="256"/>
      <c r="BH1780" s="256"/>
      <c r="BI1780" s="256"/>
      <c r="BJ1780" s="256"/>
      <c r="BK1780" s="256"/>
      <c r="BL1780" s="262"/>
      <c r="BM1780" s="262"/>
      <c r="BN1780" s="262"/>
      <c r="BO1780" s="262"/>
      <c r="BP1780" s="262"/>
      <c r="BQ1780" s="262"/>
      <c r="BR1780" s="270"/>
      <c r="BS1780" s="270"/>
      <c r="BT1780" s="270"/>
      <c r="BU1780" s="270"/>
      <c r="BV1780" s="270"/>
      <c r="BW1780" s="270"/>
      <c r="BX1780" s="256"/>
      <c r="BY1780" s="256"/>
      <c r="BZ1780" s="256"/>
      <c r="CA1780" s="267"/>
      <c r="CB1780" s="267"/>
      <c r="CC1780" s="274"/>
      <c r="CD1780" s="267"/>
      <c r="CE1780" s="267"/>
      <c r="CF1780" s="267"/>
      <c r="CG1780" s="267"/>
      <c r="CH1780" s="267"/>
      <c r="CI1780" s="267"/>
      <c r="CJ1780" s="267"/>
      <c r="CK1780" s="267"/>
      <c r="CL1780" s="265"/>
      <c r="CM1780" s="272"/>
      <c r="CN1780" s="264"/>
      <c r="CO1780" s="125"/>
      <c r="CP1780" s="226"/>
      <c r="CQ1780" s="226"/>
      <c r="CR1780" s="226"/>
      <c r="CS1780" s="90"/>
      <c r="CT1780" s="90"/>
      <c r="CU1780" s="90"/>
      <c r="CV1780" s="90"/>
      <c r="CW1780" s="90"/>
      <c r="CX1780" s="90"/>
      <c r="CY1780" s="90"/>
      <c r="CZ1780" s="90"/>
      <c r="DA1780" s="90"/>
    </row>
    <row r="1781" spans="1:105" s="70" customFormat="1" ht="15" customHeight="1">
      <c r="A1781" s="228"/>
      <c r="B1781" s="231"/>
      <c r="C1781" s="234"/>
      <c r="D1781" s="237"/>
      <c r="E1781" s="237"/>
      <c r="F1781" s="243"/>
      <c r="G1781" s="72">
        <v>2.7</v>
      </c>
      <c r="H1781" s="84"/>
      <c r="I1781" s="84"/>
      <c r="J1781" s="84"/>
      <c r="K1781" s="84"/>
      <c r="L1781" s="84"/>
      <c r="M1781" s="84"/>
      <c r="N1781" s="84"/>
      <c r="O1781" s="84"/>
      <c r="P1781" s="84"/>
      <c r="Q1781" s="84"/>
      <c r="R1781" s="84"/>
      <c r="S1781" s="84"/>
      <c r="T1781" s="84"/>
      <c r="U1781" s="84"/>
      <c r="V1781" s="84"/>
      <c r="W1781" s="84"/>
      <c r="X1781" s="84"/>
      <c r="Y1781" s="84"/>
      <c r="Z1781" s="84"/>
      <c r="AA1781" s="84"/>
      <c r="AB1781" s="84"/>
      <c r="AC1781" s="80"/>
      <c r="AD1781" s="80"/>
      <c r="AE1781" s="80"/>
      <c r="AF1781" s="80"/>
      <c r="AG1781" s="80"/>
      <c r="AH1781" s="80"/>
      <c r="AI1781" s="80"/>
      <c r="AJ1781" s="80"/>
      <c r="AK1781" s="80"/>
      <c r="AL1781" s="80"/>
      <c r="AM1781" s="240"/>
      <c r="AN1781" s="240"/>
      <c r="AO1781" s="240"/>
      <c r="AP1781" s="240"/>
      <c r="AQ1781" s="240"/>
      <c r="AR1781" s="240"/>
      <c r="AS1781" s="240"/>
      <c r="AT1781" s="256"/>
      <c r="AU1781" s="256"/>
      <c r="AV1781" s="259"/>
      <c r="AW1781" s="259"/>
      <c r="AX1781" s="256"/>
      <c r="AY1781" s="256"/>
      <c r="AZ1781" s="256"/>
      <c r="BA1781" s="256"/>
      <c r="BB1781" s="256"/>
      <c r="BC1781" s="256"/>
      <c r="BD1781" s="256"/>
      <c r="BE1781" s="256"/>
      <c r="BF1781" s="256"/>
      <c r="BG1781" s="256"/>
      <c r="BH1781" s="256"/>
      <c r="BI1781" s="256"/>
      <c r="BJ1781" s="256"/>
      <c r="BK1781" s="256"/>
      <c r="BL1781" s="262"/>
      <c r="BM1781" s="262"/>
      <c r="BN1781" s="262"/>
      <c r="BO1781" s="262"/>
      <c r="BP1781" s="262"/>
      <c r="BQ1781" s="262"/>
      <c r="BR1781" s="270"/>
      <c r="BS1781" s="270"/>
      <c r="BT1781" s="270"/>
      <c r="BU1781" s="270"/>
      <c r="BV1781" s="270"/>
      <c r="BW1781" s="270"/>
      <c r="BX1781" s="256"/>
      <c r="BY1781" s="256"/>
      <c r="BZ1781" s="256"/>
      <c r="CA1781" s="267"/>
      <c r="CB1781" s="267"/>
      <c r="CC1781" s="274"/>
      <c r="CD1781" s="267"/>
      <c r="CE1781" s="267"/>
      <c r="CF1781" s="267"/>
      <c r="CG1781" s="267"/>
      <c r="CH1781" s="267"/>
      <c r="CI1781" s="267"/>
      <c r="CJ1781" s="267"/>
      <c r="CK1781" s="267"/>
      <c r="CL1781" s="265"/>
      <c r="CM1781" s="272"/>
      <c r="CN1781" s="264"/>
      <c r="CO1781" s="125"/>
      <c r="CP1781" s="226"/>
      <c r="CQ1781" s="226"/>
      <c r="CR1781" s="226"/>
      <c r="CS1781" s="90"/>
      <c r="CT1781" s="90"/>
      <c r="CU1781" s="90"/>
      <c r="CV1781" s="90"/>
      <c r="CW1781" s="90"/>
      <c r="CX1781" s="90"/>
      <c r="CY1781" s="90"/>
      <c r="CZ1781" s="90"/>
      <c r="DA1781" s="90"/>
    </row>
    <row r="1782" spans="1:105" s="70" customFormat="1" ht="15" customHeight="1">
      <c r="A1782" s="228"/>
      <c r="B1782" s="231"/>
      <c r="C1782" s="234"/>
      <c r="D1782" s="237"/>
      <c r="E1782" s="237"/>
      <c r="F1782" s="243"/>
      <c r="G1782" s="72">
        <v>3</v>
      </c>
      <c r="H1782" s="84"/>
      <c r="I1782" s="84"/>
      <c r="J1782" s="84"/>
      <c r="K1782" s="84"/>
      <c r="L1782" s="84"/>
      <c r="M1782" s="84"/>
      <c r="N1782" s="84"/>
      <c r="O1782" s="84"/>
      <c r="P1782" s="84"/>
      <c r="Q1782" s="84"/>
      <c r="R1782" s="84"/>
      <c r="S1782" s="84"/>
      <c r="T1782" s="84"/>
      <c r="U1782" s="84"/>
      <c r="V1782" s="84"/>
      <c r="W1782" s="84"/>
      <c r="X1782" s="84"/>
      <c r="Y1782" s="84"/>
      <c r="Z1782" s="84"/>
      <c r="AA1782" s="84"/>
      <c r="AB1782" s="84"/>
      <c r="AC1782" s="80"/>
      <c r="AD1782" s="80"/>
      <c r="AE1782" s="80"/>
      <c r="AF1782" s="80"/>
      <c r="AG1782" s="80"/>
      <c r="AH1782" s="80"/>
      <c r="AI1782" s="80"/>
      <c r="AJ1782" s="80"/>
      <c r="AK1782" s="80"/>
      <c r="AL1782" s="80"/>
      <c r="AM1782" s="240"/>
      <c r="AN1782" s="240"/>
      <c r="AO1782" s="240"/>
      <c r="AP1782" s="240"/>
      <c r="AQ1782" s="240"/>
      <c r="AR1782" s="240"/>
      <c r="AS1782" s="240"/>
      <c r="AT1782" s="256"/>
      <c r="AU1782" s="256"/>
      <c r="AV1782" s="259"/>
      <c r="AW1782" s="259"/>
      <c r="AX1782" s="256"/>
      <c r="AY1782" s="256"/>
      <c r="AZ1782" s="256"/>
      <c r="BA1782" s="256"/>
      <c r="BB1782" s="256"/>
      <c r="BC1782" s="256"/>
      <c r="BD1782" s="256"/>
      <c r="BE1782" s="256"/>
      <c r="BF1782" s="256"/>
      <c r="BG1782" s="256"/>
      <c r="BH1782" s="256"/>
      <c r="BI1782" s="256"/>
      <c r="BJ1782" s="256"/>
      <c r="BK1782" s="256"/>
      <c r="BL1782" s="262"/>
      <c r="BM1782" s="262"/>
      <c r="BN1782" s="262"/>
      <c r="BO1782" s="262"/>
      <c r="BP1782" s="262"/>
      <c r="BQ1782" s="262"/>
      <c r="BR1782" s="270"/>
      <c r="BS1782" s="270"/>
      <c r="BT1782" s="270"/>
      <c r="BU1782" s="270"/>
      <c r="BV1782" s="270"/>
      <c r="BW1782" s="270"/>
      <c r="BX1782" s="256"/>
      <c r="BY1782" s="256"/>
      <c r="BZ1782" s="256"/>
      <c r="CA1782" s="267"/>
      <c r="CB1782" s="267"/>
      <c r="CC1782" s="274"/>
      <c r="CD1782" s="267"/>
      <c r="CE1782" s="267"/>
      <c r="CF1782" s="267"/>
      <c r="CG1782" s="267"/>
      <c r="CH1782" s="267"/>
      <c r="CI1782" s="267"/>
      <c r="CJ1782" s="267"/>
      <c r="CK1782" s="267"/>
      <c r="CL1782" s="265"/>
      <c r="CM1782" s="272"/>
      <c r="CN1782" s="264"/>
      <c r="CO1782" s="125"/>
      <c r="CP1782" s="226"/>
      <c r="CQ1782" s="226"/>
      <c r="CR1782" s="226"/>
      <c r="CS1782" s="90"/>
      <c r="CT1782" s="90"/>
      <c r="CU1782" s="90"/>
      <c r="CV1782" s="90"/>
      <c r="CW1782" s="90"/>
      <c r="CX1782" s="90"/>
      <c r="CY1782" s="90"/>
      <c r="CZ1782" s="90"/>
      <c r="DA1782" s="90"/>
    </row>
    <row r="1783" spans="1:105" s="70" customFormat="1" ht="15" customHeight="1">
      <c r="A1783" s="228"/>
      <c r="B1783" s="231"/>
      <c r="C1783" s="234"/>
      <c r="D1783" s="237"/>
      <c r="E1783" s="237"/>
      <c r="F1783" s="244"/>
      <c r="G1783" s="73">
        <v>3.9</v>
      </c>
      <c r="H1783" s="85"/>
      <c r="I1783" s="85"/>
      <c r="J1783" s="85"/>
      <c r="K1783" s="85"/>
      <c r="L1783" s="85"/>
      <c r="M1783" s="85"/>
      <c r="N1783" s="85"/>
      <c r="O1783" s="85"/>
      <c r="P1783" s="85"/>
      <c r="Q1783" s="85"/>
      <c r="R1783" s="85"/>
      <c r="S1783" s="85"/>
      <c r="T1783" s="85"/>
      <c r="U1783" s="85"/>
      <c r="V1783" s="85"/>
      <c r="W1783" s="85"/>
      <c r="X1783" s="85"/>
      <c r="Y1783" s="85"/>
      <c r="Z1783" s="85"/>
      <c r="AA1783" s="85"/>
      <c r="AB1783" s="85"/>
      <c r="AC1783" s="81"/>
      <c r="AD1783" s="81"/>
      <c r="AE1783" s="81"/>
      <c r="AF1783" s="81"/>
      <c r="AG1783" s="81"/>
      <c r="AH1783" s="81"/>
      <c r="AI1783" s="81"/>
      <c r="AJ1783" s="81"/>
      <c r="AK1783" s="81"/>
      <c r="AL1783" s="81"/>
      <c r="AM1783" s="240"/>
      <c r="AN1783" s="240"/>
      <c r="AO1783" s="240"/>
      <c r="AP1783" s="240"/>
      <c r="AQ1783" s="240"/>
      <c r="AR1783" s="240"/>
      <c r="AS1783" s="240"/>
      <c r="AT1783" s="256"/>
      <c r="AU1783" s="256"/>
      <c r="AV1783" s="259"/>
      <c r="AW1783" s="259"/>
      <c r="AX1783" s="256"/>
      <c r="AY1783" s="256"/>
      <c r="AZ1783" s="256"/>
      <c r="BA1783" s="256"/>
      <c r="BB1783" s="256"/>
      <c r="BC1783" s="256"/>
      <c r="BD1783" s="256"/>
      <c r="BE1783" s="256"/>
      <c r="BF1783" s="256"/>
      <c r="BG1783" s="256"/>
      <c r="BH1783" s="256"/>
      <c r="BI1783" s="256"/>
      <c r="BJ1783" s="256"/>
      <c r="BK1783" s="256"/>
      <c r="BL1783" s="262"/>
      <c r="BM1783" s="262"/>
      <c r="BN1783" s="262"/>
      <c r="BO1783" s="262"/>
      <c r="BP1783" s="262"/>
      <c r="BQ1783" s="262"/>
      <c r="BR1783" s="270"/>
      <c r="BS1783" s="270"/>
      <c r="BT1783" s="270"/>
      <c r="BU1783" s="270"/>
      <c r="BV1783" s="270"/>
      <c r="BW1783" s="270"/>
      <c r="BX1783" s="256"/>
      <c r="BY1783" s="256"/>
      <c r="BZ1783" s="256"/>
      <c r="CA1783" s="267"/>
      <c r="CB1783" s="267"/>
      <c r="CC1783" s="274"/>
      <c r="CD1783" s="267"/>
      <c r="CE1783" s="267"/>
      <c r="CF1783" s="267"/>
      <c r="CG1783" s="267"/>
      <c r="CH1783" s="267"/>
      <c r="CI1783" s="267"/>
      <c r="CJ1783" s="267"/>
      <c r="CK1783" s="267"/>
      <c r="CL1783" s="265"/>
      <c r="CM1783" s="272"/>
      <c r="CN1783" s="264"/>
      <c r="CO1783" s="125"/>
      <c r="CP1783" s="226"/>
      <c r="CQ1783" s="226"/>
      <c r="CR1783" s="226"/>
      <c r="CS1783" s="90"/>
      <c r="CT1783" s="90"/>
      <c r="CU1783" s="90"/>
      <c r="CV1783" s="90"/>
      <c r="CW1783" s="90"/>
      <c r="CX1783" s="90"/>
      <c r="CY1783" s="90"/>
      <c r="CZ1783" s="90"/>
      <c r="DA1783" s="90"/>
    </row>
    <row r="1784" spans="1:105" s="70" customFormat="1" ht="15" customHeight="1">
      <c r="A1784" s="229"/>
      <c r="B1784" s="232"/>
      <c r="C1784" s="235"/>
      <c r="D1784" s="238"/>
      <c r="E1784" s="238"/>
      <c r="F1784" s="245" t="s">
        <v>83</v>
      </c>
      <c r="G1784" s="246"/>
      <c r="H1784" s="82"/>
      <c r="I1784" s="82"/>
      <c r="J1784" s="82"/>
      <c r="K1784" s="82"/>
      <c r="L1784" s="82"/>
      <c r="M1784" s="82"/>
      <c r="N1784" s="82"/>
      <c r="O1784" s="82"/>
      <c r="P1784" s="82"/>
      <c r="Q1784" s="82"/>
      <c r="R1784" s="82"/>
      <c r="S1784" s="82"/>
      <c r="T1784" s="82"/>
      <c r="U1784" s="82"/>
      <c r="V1784" s="82"/>
      <c r="W1784" s="82"/>
      <c r="X1784" s="82"/>
      <c r="Y1784" s="82"/>
      <c r="Z1784" s="82"/>
      <c r="AA1784" s="82"/>
      <c r="AB1784" s="82"/>
      <c r="AC1784" s="35"/>
      <c r="AD1784" s="35"/>
      <c r="AE1784" s="35"/>
      <c r="AF1784" s="35"/>
      <c r="AG1784" s="35"/>
      <c r="AH1784" s="35"/>
      <c r="AI1784" s="35"/>
      <c r="AJ1784" s="35"/>
      <c r="AK1784" s="35"/>
      <c r="AL1784" s="35"/>
      <c r="AM1784" s="241"/>
      <c r="AN1784" s="241"/>
      <c r="AO1784" s="241"/>
      <c r="AP1784" s="241"/>
      <c r="AQ1784" s="241"/>
      <c r="AR1784" s="241"/>
      <c r="AS1784" s="241"/>
      <c r="AT1784" s="257"/>
      <c r="AU1784" s="257"/>
      <c r="AV1784" s="260"/>
      <c r="AW1784" s="260"/>
      <c r="AX1784" s="257"/>
      <c r="AY1784" s="257"/>
      <c r="AZ1784" s="257"/>
      <c r="BA1784" s="257"/>
      <c r="BB1784" s="257"/>
      <c r="BC1784" s="257"/>
      <c r="BD1784" s="257"/>
      <c r="BE1784" s="257"/>
      <c r="BF1784" s="257"/>
      <c r="BG1784" s="257"/>
      <c r="BH1784" s="257"/>
      <c r="BI1784" s="257"/>
      <c r="BJ1784" s="257"/>
      <c r="BK1784" s="257"/>
      <c r="BL1784" s="263"/>
      <c r="BM1784" s="263"/>
      <c r="BN1784" s="263"/>
      <c r="BO1784" s="263"/>
      <c r="BP1784" s="263"/>
      <c r="BQ1784" s="263"/>
      <c r="BR1784" s="271"/>
      <c r="BS1784" s="271"/>
      <c r="BT1784" s="271"/>
      <c r="BU1784" s="271"/>
      <c r="BV1784" s="271"/>
      <c r="BW1784" s="271"/>
      <c r="BX1784" s="257"/>
      <c r="BY1784" s="257"/>
      <c r="BZ1784" s="257"/>
      <c r="CA1784" s="268"/>
      <c r="CB1784" s="268"/>
      <c r="CC1784" s="275"/>
      <c r="CD1784" s="268"/>
      <c r="CE1784" s="268"/>
      <c r="CF1784" s="268"/>
      <c r="CG1784" s="268"/>
      <c r="CH1784" s="268"/>
      <c r="CI1784" s="268"/>
      <c r="CJ1784" s="268"/>
      <c r="CK1784" s="268"/>
      <c r="CL1784" s="265"/>
      <c r="CM1784" s="272"/>
      <c r="CN1784" s="264"/>
      <c r="CO1784" s="125"/>
      <c r="CP1784" s="226"/>
      <c r="CQ1784" s="226"/>
      <c r="CR1784" s="226"/>
      <c r="CS1784" s="90"/>
      <c r="CT1784" s="90"/>
      <c r="CU1784" s="90"/>
      <c r="CV1784" s="90"/>
      <c r="CW1784" s="90"/>
      <c r="CX1784" s="90"/>
      <c r="CY1784" s="90"/>
      <c r="CZ1784" s="90"/>
      <c r="DA1784" s="90"/>
    </row>
    <row r="1785" spans="1:105" s="70" customFormat="1" ht="15" customHeight="1">
      <c r="A1785" s="227">
        <f t="shared" si="645"/>
        <v>221</v>
      </c>
      <c r="B1785" s="230" t="s">
        <v>1047</v>
      </c>
      <c r="C1785" s="233" t="s">
        <v>1048</v>
      </c>
      <c r="D1785" s="236">
        <v>44601</v>
      </c>
      <c r="E1785" s="236" t="s">
        <v>1283</v>
      </c>
      <c r="F1785" s="253" t="s">
        <v>80</v>
      </c>
      <c r="G1785" s="254"/>
      <c r="H1785" s="82" t="s">
        <v>69</v>
      </c>
      <c r="I1785" s="82"/>
      <c r="J1785" s="82" t="s">
        <v>61</v>
      </c>
      <c r="K1785" s="82" t="s">
        <v>61</v>
      </c>
      <c r="L1785" s="82" t="s">
        <v>61</v>
      </c>
      <c r="M1785" s="82" t="s">
        <v>61</v>
      </c>
      <c r="N1785" s="82" t="s">
        <v>61</v>
      </c>
      <c r="O1785" s="82"/>
      <c r="P1785" s="82" t="s">
        <v>61</v>
      </c>
      <c r="Q1785" s="82" t="s">
        <v>61</v>
      </c>
      <c r="R1785" s="82" t="s">
        <v>61</v>
      </c>
      <c r="S1785" s="82" t="s">
        <v>61</v>
      </c>
      <c r="T1785" s="82" t="s">
        <v>61</v>
      </c>
      <c r="U1785" s="82" t="s">
        <v>61</v>
      </c>
      <c r="V1785" s="82"/>
      <c r="W1785" s="82" t="s">
        <v>60</v>
      </c>
      <c r="X1785" s="82" t="s">
        <v>60</v>
      </c>
      <c r="Y1785" s="82" t="s">
        <v>60</v>
      </c>
      <c r="Z1785" s="82" t="s">
        <v>60</v>
      </c>
      <c r="AA1785" s="82" t="s">
        <v>60</v>
      </c>
      <c r="AB1785" s="82" t="s">
        <v>60</v>
      </c>
      <c r="AC1785" s="82"/>
      <c r="AD1785" s="82" t="s">
        <v>60</v>
      </c>
      <c r="AE1785" s="82" t="s">
        <v>60</v>
      </c>
      <c r="AF1785" s="82" t="s">
        <v>60</v>
      </c>
      <c r="AG1785" s="82" t="s">
        <v>60</v>
      </c>
      <c r="AH1785" s="82" t="s">
        <v>60</v>
      </c>
      <c r="AI1785" s="82" t="s">
        <v>1471</v>
      </c>
      <c r="AJ1785" s="82"/>
      <c r="AK1785" s="82" t="s">
        <v>61</v>
      </c>
      <c r="AL1785" s="82" t="s">
        <v>61</v>
      </c>
      <c r="AM1785" s="239">
        <f>COUNTIF(H1785:AL1785,"PH")+COUNTIF(H1785:AL1785,"PH/L")+COUNTIF(H1785:AL1785,"PM")</f>
        <v>0</v>
      </c>
      <c r="AN1785" s="239">
        <f>COUNTIF(H1785:AL1785,"PD")+COUNTIF(H1785:AL1785,"PDD")+COUNTIF(H1785:AL1785,"P/DS")/2+COUNTIF(H1785:AL1785,"PMD")</f>
        <v>0</v>
      </c>
      <c r="AO1785" s="239">
        <f>COUNTIF(H1785:AL1785,"PN")+COUNTIF(H1785:AL1785,"P/NS")/2+COUNTIF(H1785:AL1785,"PH")+COUNTIF(H1785:AL1785,"PH/F")/2+COUNTIF(H1785:AL1785,"PH/L")/2+COUNTIF(H1785:AL1785,"PM")</f>
        <v>0</v>
      </c>
      <c r="AP1785" s="239">
        <f>COUNTIF(H1785:AL1785,"BH")+COUNTIF(H1785:AL1785,"AL/BL")+COUNTIF(H1785:AL1785,"UL/BL")+COUNTIF(H1785:AL1785,"BM")</f>
        <v>0</v>
      </c>
      <c r="AQ1785" s="239">
        <f>COUNTIF(H1785:AL1785,"DS")+COUNTIF(H1785:AL1785,"AL/DS")/2+COUNTIF(H1785:AL1785,"UL/DS")/2+COUNTIF(H1785:AL1785,"CT")+COUNTIF(H1785:AL1785,"MD")</f>
        <v>11.5</v>
      </c>
      <c r="AR1785" s="239">
        <f>COUNTIF(H1785:AL1785,"NS")+COUNTIF(H1785:AL1785,"AL/NS")/2+COUNTIF(H1785:AL1785,"UL/NS")/2+COUNTIF(H1785:AL1785,"BH")+COUNTIF(H1785:AL1785,"AL/BF")/2+COUNTIF(H1785:AL1785,"AL/BL")/2+COUNTIF(H1785:AL1785,"UL/BL")/2+COUNTIF(H1785:AL1785,"UL/BF")/2+COUNTIF(H1785:AL1785,"BM")</f>
        <v>13</v>
      </c>
      <c r="AS1785" s="239">
        <f>COUNTIF(H1785:AL1785,"AL")+COUNTIF(H1785:AL1785,"AL/DS")/2+COUNTIF(H1785:AL1785,"AL/NS")/2+COUNTIF(H1785:AL1785,"NH")+COUNTIF(H1785:AL1785,"SL")+COUNTIF(H1785:AL1785,"NHD")+COUNTIF(H1785:AL1785,"B")+COUNTIF(H1785:AL1785,"HL")+COUNTIF(H1785:AL1785,"AL/BF")/2+COUNTIF(H1785:AL1785,"AL/BL")/2</f>
        <v>1</v>
      </c>
      <c r="AT1785" s="255">
        <f>COUNTIF(H1785:AL1785,"PD")+COUNTIF(H1785:AL1785,"PN")+COUNTIF(H1785:AL1785,"P/DS")/2+COUNTIF(H1785:AL1785,"P/NS")/2+COUNTIF(H1785:AL1785,"DS")+COUNTIF(H1785:AL1785,"NS")+COUNTIF(H1785:AL1785,"AL")+COUNTIF(H1785:AL1785,"AL/DS")+COUNTIF(H1785:AL1785,"AL/NS")+COUNTIF(H1785:AL1785,"NH")+COUNTIF(H1785:AL1785,"SL")+COUNTIF(H1785:AL1785,"UL/DS")/2+COUNTIF(H1785:AL1785,"UL/NS")/2+COUNTIF(H1785:AL1785,"CT")+COUNTIF(H1785:AL1785,"NHD")+COUNTIF(H1785:AL1785,"PDD")+COUNTIF(H1785:AL1785,"B")+COUNTIF(H1785:AL1785,"HL")+COUNTIF(H1785:AL1785,"PH")+COUNTIF(H1785:AL1785,"BH")+COUNTIF(H1785:AL1785,"AL/BF")+COUNTIF(H1785:AL1785,"AL/BL")+COUNTIF(H1785:AL1785,"UL/BF")/2+COUNTIF(H1785:AL1785,"UL/BL")/2+COUNTIF(H1785:AL1785,"PH/F")/2+COUNTIF(H1785:AL1785,"PH/L")/2+COUNTIF(H1785:AL1785,"MD")+COUNTIF(H1785:AL1785,"PMD")+COUNTIF(H1785:AL1785,"PM")+COUNTIF(H1785:AL1785,"BM")</f>
        <v>25.5</v>
      </c>
      <c r="AU1785" s="255">
        <f>COUNTIF(H1785:AL1785,"P/DS")/2+COUNTIF(H1785:AL1785,"P/NS")/2+COUNTIF(H1785:AL1785,"IL")+COUNTIF(H1785:AL1785,"NL")+COUNTIF(H1785:AL1785,"UL")+COUNTIF(H1785:AL1785,"UL/DS")/2+COUNTIF(H1785:AL1785,"UL/NS")/2+COUNTIF(H1785:AL1785,"KT")+COUNTIF(H1785:AL1785,"UL/BF")/2+COUNTIF(H1785:AL1785,"UL/BL")/2+COUNTIF(H1785:AL1785,"PH/F")/2+COUNTIF(H1785:AL1785,"PH/L")/2+COUNTIF(H1785:AL1785,"NB")</f>
        <v>0.5</v>
      </c>
      <c r="AV1785" s="258">
        <f>COUNTIF(H1785:AL1785,"PN")+COUNTIF(H1785:AL1785,"TVD")+COUNTIF(H1785:AL1785,"PH")+COUNTIF(H1785:AL1785,"PM")+COUNTIF(H1785:AL1785,"PDD")-COUNTIFS(H1785:AL1785,"PN",H1792:AL1792,"&gt;=3")-COUNTIFS(H1785:AL1785,"PM",H1792:AL1792,"&gt;=3")</f>
        <v>0</v>
      </c>
      <c r="AW1785" s="258">
        <f>COUNTIF(H1785:AL1785,"NS")+COUNTIF(H1785:AL1785,"D")+COUNTIF(H1785:AL1785,"BH")+COUNTIF(H1785:AL1785,"NHD")+COUNTIF(H1785:AL1785,"BM")-COUNTIFS(H1785:AL1785,"NS",H1792:AL1792,"&gt;=3")-COUNTIFS(H1785:AL1785,"BH",H1792:AL1792,"&gt;=3")-COUNTIFS(H1785:AL1785,"BM",H1792:AL1792,"&gt;=3")</f>
        <v>13</v>
      </c>
      <c r="AX1785" s="255">
        <f>COUNTIF(H1785:AL1785,"AL")+COUNTIF(H1785:AL1785,"AL/DS")/2+COUNTIF(H1785:AL1785,"AL/NS")/2+COUNTIF(H1785:AL1785,"AL/BF")+COUNTIF(H1785:AL1785,"AL/BL")/2</f>
        <v>0</v>
      </c>
      <c r="AY1785" s="255">
        <f>COUNTIF(H1785:AL1785,"SL")</f>
        <v>0</v>
      </c>
      <c r="AZ1785" s="255">
        <f>COUNTIF(H1785:AL1785,"NH")</f>
        <v>1</v>
      </c>
      <c r="BA1785" s="255">
        <f>COUNTIF(H1785:AL1785,"HL")</f>
        <v>0</v>
      </c>
      <c r="BB1785" s="255">
        <f>COUNTIF(G1785:AL1785,"P/DS")/2+COUNTIF(G1785:AL1785,"P/NS")/2+COUNTIF(G1785:AL1785,"UL")+COUNTIF(G1785:AL1785,"UL/DS")/2+COUNTIF(G1785:AL1785,"UL/NS")/2+COUNTIF(G1785:AL1785,"UL/BL")/2+COUNTIF(G1785:AL1785,"UL/BF")/2+COUNTIF(G1785:AL1785,"PH/F")/2+COUNTIF(G1785:AL1785,"PH/L")/2</f>
        <v>0.5</v>
      </c>
      <c r="BC1785" s="255">
        <f>COUNTIF(H1785:AL1785,"NB")</f>
        <v>0</v>
      </c>
      <c r="BD1785" s="255">
        <f>COUNTIF(H1785:AL1785,"NL")</f>
        <v>0</v>
      </c>
      <c r="BE1785" s="255">
        <f>COUNTIF(H1785:AL1785,"IL")</f>
        <v>0</v>
      </c>
      <c r="BF1785" s="255">
        <f>COUNTIF(H1785:AL1785,"KT")</f>
        <v>0</v>
      </c>
      <c r="BG1785" s="255">
        <f>COUNTIF(H1785:AL1785,"L70")</f>
        <v>0</v>
      </c>
      <c r="BH1785" s="255">
        <f>COUNTIF(H1785:AL1785,"MD")</f>
        <v>0</v>
      </c>
      <c r="BI1785" s="255">
        <f>COUNTIF(H1785:AL1785,"PMD")</f>
        <v>0</v>
      </c>
      <c r="BJ1785" s="255">
        <f>COUNTIF(H1785:AL1785,"PM")</f>
        <v>0</v>
      </c>
      <c r="BK1785" s="255">
        <f>COUNTIF(H1785:AL1785,"BM")</f>
        <v>0</v>
      </c>
      <c r="BL1785" s="261">
        <f>SUMIF(H1785:AL1785,"PD",H1786:AL1786)+SUMIF(H1785:AL1785,"PN",H1786:AL1786)+SUMIF(H1785:AL1785,"P/DS",H1786:AL1786)+SUMIF(H1785:AL1785,"PN/F",H1786:AL1786)+SUMIF(H1785:AL1785,"PN/L",H1786:AL1786)+SUMIF(H1785:AL1785,"TV",H1786:AL1786)+SUMIF(H1785:AL1785,"TVD",H1786:AL1786)+SUMIF(H1785:AL1785,"PDD",H1786:AL1786)</f>
        <v>0</v>
      </c>
      <c r="BM1785" s="261">
        <f>SUMIF(H1785:AL1785,"PD",H1787:AL1787)+SUMIF(H1785:AL1785,"PN",H1787:AL1787)+SUMIF(H1785:AL1785,"P/DS",H1787:AL1787)+SUMIF(H1785:AL1785,"PN/F",H1787:AL1787)+SUMIF(H1785:AL1785,"PN/L",H1787:AL1787)+SUMIF(H1785:AL1785,"TV",H1787:AL1787)+SUMIF(H1785:AL1785,"TVD",H1787:AL1787)+SUMIF(H1785:AL1785,"PDD",H1787:AL1787)+SUMIF(H1785:AL1785,"PMD",H1787:AL1787)</f>
        <v>0</v>
      </c>
      <c r="BN1785" s="261">
        <f>SUMIF(H1785:AL1785,"PD",H1788:AL1788)+SUMIF(H1785:AL1785,"PN",H1788:AL1788)+SUMIF(H1785:AL1785,"P/DS",H1788:AL1788)+SUMIF(H1785:AL1785,"PN/F",H1788:AL1788)+SUMIF(H1785:AL1785,"PN/L",H1788:AL1788)+SUMIF(H1785:AL1785,"TV",H1788:AL1788)+SUMIF(H1785:AL1785,"TVD",H1788:AL1788)</f>
        <v>0</v>
      </c>
      <c r="BO1785" s="261">
        <f>SUMIF(H1785:AL1785,"PD",H1789:AL1789)+SUMIF(H1785:AL1785,"PN",H1789:AL1789)+SUMIF(H1785:AL1785,"P/DS",H1789:AL1789)+SUMIF(H1785:AL1785,"PN/F",H1789:AL1789)+SUMIF(H1785:AL1785,"PN/L",H1789:AL1789)+SUMIF(H1785:AL1785,"TV",H1789:AL1789)+SUMIF(H1785:AL1785,"TVD",H1789:AL1789)</f>
        <v>0</v>
      </c>
      <c r="BP1785" s="261">
        <f>SUMIF(H1785:AL1785,"PD",H1790:AL1790)+SUMIF(H1785:AL1785,"PN",H1790:AL1790)+SUMIF(H1785:AL1785,"P/DS",H1790:AL1790)+SUMIF(H1785:AL1785,"PN/F",H1790:AL1790)+SUMIF(H1785:AL1785,"PN/L",H1790:AL1790)+SUMIF(H1785:AL1785,"TV",H1790:AL1790)+SUMIF(H1785:AL1785,"TVD",H1790:AL1790)+SUMIF(H1785:AL1785,"PDD",H1790:AL1790)+SUMIF(H1785:AL1785,"PH",H1790:AL1790)+SUMIF(H1785:AL1785,"PM",H1790:AL1790)</f>
        <v>0</v>
      </c>
      <c r="BQ1785" s="261">
        <f>SUMIF(H1785:AL1785,"PD",H1791:AL1791)+SUMIF(H1785:AL1785,"PN",H1791:AL1791)+SUMIF(H1785:AL1785,"P/DS",H1791:AL1791)+SUMIF(H1785:AL1785,"PN/F",H1791:AL1791)+SUMIF(H1785:AL1785,"PN/L",H1791:AL1791)+SUMIF(H1785:AL1785,"TV",H1791:AL1791)+SUMIF(H1785:AL1785,"TVD",H1791:AL1791)+SUMIF(H1785:AL1785,"PDD",H1791:AL1791)+SUMIF(H1785:AL1785,"PH",H1791:AL1791)+SUMIF(H1785:AL1785,"PM",H1791:AL1791)</f>
        <v>0</v>
      </c>
      <c r="BR1785" s="269">
        <f>SUM(H1786:AL1786)-BL1785</f>
        <v>20</v>
      </c>
      <c r="BS1785" s="269">
        <f>SUM(H1787:AL1787)-BM1785</f>
        <v>4.5</v>
      </c>
      <c r="BT1785" s="269">
        <f>SUM(H1788:AL1788)-BN1785</f>
        <v>0</v>
      </c>
      <c r="BU1785" s="269">
        <f>SUM(H1789:AL1789)-BO1785</f>
        <v>0</v>
      </c>
      <c r="BV1785" s="269">
        <f>SUM(H1790:AL1790)-BP1785</f>
        <v>0</v>
      </c>
      <c r="BW1785" s="269">
        <f>SUM(H1791:AL1791)-BQ1785</f>
        <v>0</v>
      </c>
      <c r="BX1785" s="255">
        <f>SUMIF(H1785:AL1785,"PD",H1792:AL1792)+SUMIF(H1785:AL1785,"PN",H1792:AL1792)+SUMIF(H1785:AL1785,"P/DS",H1792:AL1792)+SUMIF(H1785:AL1785,"PN/F",H1792:AL1792)+SUMIF(H1785:AL1785,"PN/L",H1792:AL1792)</f>
        <v>0</v>
      </c>
      <c r="BY1785" s="255">
        <f>SUM(H1792:AL1792)-BX1785</f>
        <v>0</v>
      </c>
      <c r="BZ1785" s="255">
        <f t="shared" ref="BZ1785" si="650">+SUM(BL1785:BW1792)</f>
        <v>24.5</v>
      </c>
      <c r="CA1785" s="266">
        <f>(COUNTIFS(H1785:AL1785,"PD",H1786:AL1786,"&gt;=2"))*0.5-IF(CN1785="VP",COUNTIFS($H$16:$AL$16,"SAT",H1785:AL1785,"PD",H1786:AL1786,"&gt;=2"))*0.5</f>
        <v>0</v>
      </c>
      <c r="CB1785" s="266">
        <f>(COUNTIFS(H1785:AL1785,"PN",H1787:AL1787,"&gt;=0.5",H1786:AL1786,"&gt;=1.5"))*0.5+COUNTIFS(H1785:AL1785,"PDD",H1787:AL1787,"&gt;=0.5",H1786:AL1786,"&gt;=1.5")*0.5</f>
        <v>0</v>
      </c>
      <c r="CC1785" s="273">
        <f>(COUNTIFS(H1785:AL1785,"TV",H1787:AL1787,"&gt;=10"))*0.5+(COUNTIFS(H1785:AL1785,"PMD",H1787:AL1787,"&gt;=2"))*0.5</f>
        <v>0</v>
      </c>
      <c r="CD1785" s="266">
        <f>(COUNTIFS(H1785:AL1785,"TVD",H1789:AL1789,"&gt;=6.5",H1787:AL1787,"&gt;=3.5"))*0.5</f>
        <v>0</v>
      </c>
      <c r="CE1785" s="266">
        <f>(COUNTIFS(H1785:AL1785,"PD",H1790:AL1790,"&gt;=10"))*0.5</f>
        <v>0</v>
      </c>
      <c r="CF1785" s="266">
        <f>(COUNTIFS(H1785:AL1785,"PDD",H1790:AL1790,"&gt;=3.5",H1791:AL1791,"&gt;=6.5")+COUNTIFS(H1785:AL1785,"PH",H1791:AL1791,"&gt;=0.5",H1790:AL1790,"&gt;=1.5")+COUNTIFS(H1785:AL1785,"PM",H1791:AL1791,"&gt;=0.5",H1790:AL1790,"&gt;=1.5"))*0.5</f>
        <v>0</v>
      </c>
      <c r="CG1785" s="266">
        <f>(COUNTIFS(H1785:AL1785,"DS",H1786:AL1786,"&gt;=2")+COUNTIFS(H1785:AL1785,"AL/DS",H1786:AL1786,"&gt;=2"))*0.5-IF(CN1785="VP",COUNTIFS($H$16:$AL$16,"SAT",H1785:AL1785,"DS",H1786:AL1786,"&gt;=2"))*0.5</f>
        <v>0.5</v>
      </c>
      <c r="CH1785" s="266">
        <f>(COUNTIFS(H1785:AL1785,"NS",H1787:AL1787,"&gt;=0.5",H1786:AL1786,"&gt;=1.5")+COUNTIFS(H1785:AL1785,"AL/NS",H1787:AL1787,"&gt;=0.5",H1786:AL1786,"&gt;=1.5")+COUNTIFS(H1785:AL1785,"NHD",H1787:AL1787,"&gt;=4.5",H1790:AL1790,"&gt;=2",H1786:AL1786,"&gt;=1.5"))*0.5</f>
        <v>4.5</v>
      </c>
      <c r="CI1785" s="266">
        <f>(COUNTIF(H1787:AL1787,"&gt;=10")+COUNTIFS(H1785:AL1785,"MD",H1787:AL1787,"&gt;=2")-COUNTIFS(H1785:AL1785,"TV",H1787:AL1787,"&gt;=10"))*0.5</f>
        <v>0</v>
      </c>
      <c r="CJ1785" s="266">
        <f>(COUNTIFS(H1785:AL1785,"D",H1789:AL1789,"&gt;=6.5",H1787:AL1787,"&gt;=3.5"))*0.5</f>
        <v>0</v>
      </c>
      <c r="CK1785" s="266">
        <f>(COUNTIF(H1790:AL1790,"&gt;=10")-COUNTIFS(H1785:AL1785,"PD",H1790:AL1790,"&gt;=10"))*0.5</f>
        <v>0</v>
      </c>
      <c r="CL1785" s="265">
        <f>(COUNTIFS(H1785:AL1785,"NHD",H1790:AL1790,"&gt;=3.5",H1791:AL1791,"&gt;=6.5")+COUNTIFS(H1785:AL1785,"BH",H1790:AL1790,"&gt;=1.5",H1791:AL1791,"&gt;=0.5")+COUNTIFS(H1785:AL1785,"BM",H1790:AL1790,"&gt;=1.5",H1791:AL1791,"&gt;=0.5")+COUNTIFS(H1785:AL1785,"D",H1790:AL1790,"&gt;=1.5",H1791:AL1791,"&gt;=0.5"))*0.5</f>
        <v>0</v>
      </c>
      <c r="CM1785" s="272"/>
      <c r="CN1785" s="264" t="s">
        <v>723</v>
      </c>
      <c r="CO1785" s="125">
        <f t="shared" ref="CO1785" si="651">+AM1785+AN1785+AO1785+AP1785+AQ1785+AR1785+AS1785+AU1785+BG1785</f>
        <v>26</v>
      </c>
      <c r="CP1785" s="225">
        <f>+SUM(I1786:I1791)-I1792</f>
        <v>0</v>
      </c>
      <c r="CQ1785" s="225">
        <f>+SUM(J1786:J1791)-J1792</f>
        <v>2.5</v>
      </c>
      <c r="CR1785" s="225">
        <f>+SUM(K1786:K1791)-K1792</f>
        <v>2.5</v>
      </c>
      <c r="CS1785" s="90"/>
      <c r="CT1785" s="90"/>
      <c r="CU1785" s="90"/>
      <c r="CV1785" s="90"/>
      <c r="CW1785" s="90"/>
      <c r="CX1785" s="90"/>
      <c r="CY1785" s="90"/>
      <c r="CZ1785" s="90"/>
      <c r="DA1785" s="90"/>
    </row>
    <row r="1786" spans="1:105" s="70" customFormat="1" ht="15" customHeight="1">
      <c r="A1786" s="228"/>
      <c r="B1786" s="231"/>
      <c r="C1786" s="234"/>
      <c r="D1786" s="237"/>
      <c r="E1786" s="237"/>
      <c r="F1786" s="242" t="s">
        <v>82</v>
      </c>
      <c r="G1786" s="71">
        <v>1.5</v>
      </c>
      <c r="H1786" s="83"/>
      <c r="I1786" s="83"/>
      <c r="J1786" s="83">
        <v>2</v>
      </c>
      <c r="K1786" s="83">
        <v>2</v>
      </c>
      <c r="L1786" s="83">
        <v>2</v>
      </c>
      <c r="M1786" s="83">
        <v>2</v>
      </c>
      <c r="N1786" s="83">
        <v>2</v>
      </c>
      <c r="O1786" s="83"/>
      <c r="P1786" s="83">
        <v>2</v>
      </c>
      <c r="Q1786" s="83">
        <v>2</v>
      </c>
      <c r="R1786" s="83">
        <v>2</v>
      </c>
      <c r="S1786" s="83">
        <v>2</v>
      </c>
      <c r="T1786" s="83"/>
      <c r="U1786" s="83"/>
      <c r="V1786" s="83"/>
      <c r="W1786" s="83">
        <v>2</v>
      </c>
      <c r="X1786" s="83"/>
      <c r="Y1786" s="83"/>
      <c r="Z1786" s="83"/>
      <c r="AA1786" s="83"/>
      <c r="AB1786" s="83"/>
      <c r="AC1786" s="79"/>
      <c r="AD1786" s="79"/>
      <c r="AE1786" s="79"/>
      <c r="AF1786" s="79"/>
      <c r="AG1786" s="79"/>
      <c r="AH1786" s="79"/>
      <c r="AI1786" s="79"/>
      <c r="AJ1786" s="79"/>
      <c r="AK1786" s="79"/>
      <c r="AL1786" s="79"/>
      <c r="AM1786" s="240"/>
      <c r="AN1786" s="240"/>
      <c r="AO1786" s="240"/>
      <c r="AP1786" s="240"/>
      <c r="AQ1786" s="240"/>
      <c r="AR1786" s="240"/>
      <c r="AS1786" s="240"/>
      <c r="AT1786" s="256"/>
      <c r="AU1786" s="256"/>
      <c r="AV1786" s="259"/>
      <c r="AW1786" s="259"/>
      <c r="AX1786" s="256"/>
      <c r="AY1786" s="256"/>
      <c r="AZ1786" s="256"/>
      <c r="BA1786" s="256"/>
      <c r="BB1786" s="256"/>
      <c r="BC1786" s="256"/>
      <c r="BD1786" s="256"/>
      <c r="BE1786" s="256"/>
      <c r="BF1786" s="256"/>
      <c r="BG1786" s="256"/>
      <c r="BH1786" s="256"/>
      <c r="BI1786" s="256"/>
      <c r="BJ1786" s="256"/>
      <c r="BK1786" s="256"/>
      <c r="BL1786" s="262"/>
      <c r="BM1786" s="262"/>
      <c r="BN1786" s="262"/>
      <c r="BO1786" s="262"/>
      <c r="BP1786" s="262"/>
      <c r="BQ1786" s="262"/>
      <c r="BR1786" s="270"/>
      <c r="BS1786" s="270"/>
      <c r="BT1786" s="270"/>
      <c r="BU1786" s="270"/>
      <c r="BV1786" s="270"/>
      <c r="BW1786" s="270"/>
      <c r="BX1786" s="256"/>
      <c r="BY1786" s="256"/>
      <c r="BZ1786" s="256"/>
      <c r="CA1786" s="267"/>
      <c r="CB1786" s="267"/>
      <c r="CC1786" s="274"/>
      <c r="CD1786" s="267"/>
      <c r="CE1786" s="267"/>
      <c r="CF1786" s="267"/>
      <c r="CG1786" s="267"/>
      <c r="CH1786" s="267"/>
      <c r="CI1786" s="267"/>
      <c r="CJ1786" s="267"/>
      <c r="CK1786" s="267"/>
      <c r="CL1786" s="265"/>
      <c r="CM1786" s="272"/>
      <c r="CN1786" s="264"/>
      <c r="CO1786" s="125"/>
      <c r="CP1786" s="226"/>
      <c r="CQ1786" s="226"/>
      <c r="CR1786" s="226"/>
      <c r="CS1786" s="90"/>
      <c r="CT1786" s="90"/>
      <c r="CU1786" s="90"/>
      <c r="CV1786" s="90"/>
      <c r="CW1786" s="90"/>
      <c r="CX1786" s="90"/>
      <c r="CY1786" s="90"/>
      <c r="CZ1786" s="90"/>
      <c r="DA1786" s="90"/>
    </row>
    <row r="1787" spans="1:105" s="70" customFormat="1" ht="15" customHeight="1">
      <c r="A1787" s="228"/>
      <c r="B1787" s="231"/>
      <c r="C1787" s="234"/>
      <c r="D1787" s="237"/>
      <c r="E1787" s="237"/>
      <c r="F1787" s="243"/>
      <c r="G1787" s="72">
        <v>2</v>
      </c>
      <c r="H1787" s="84"/>
      <c r="I1787" s="84"/>
      <c r="J1787" s="84">
        <v>0.5</v>
      </c>
      <c r="K1787" s="84">
        <v>0.5</v>
      </c>
      <c r="L1787" s="84">
        <v>0.5</v>
      </c>
      <c r="M1787" s="84">
        <v>0.5</v>
      </c>
      <c r="N1787" s="84">
        <v>0.5</v>
      </c>
      <c r="O1787" s="84"/>
      <c r="P1787" s="84">
        <v>0.5</v>
      </c>
      <c r="Q1787" s="84">
        <v>0.5</v>
      </c>
      <c r="R1787" s="84">
        <v>0.5</v>
      </c>
      <c r="S1787" s="84">
        <v>0.5</v>
      </c>
      <c r="T1787" s="84"/>
      <c r="U1787" s="84"/>
      <c r="V1787" s="84"/>
      <c r="W1787" s="84"/>
      <c r="X1787" s="84"/>
      <c r="Y1787" s="84"/>
      <c r="Z1787" s="84"/>
      <c r="AA1787" s="84"/>
      <c r="AB1787" s="84"/>
      <c r="AC1787" s="80"/>
      <c r="AD1787" s="80"/>
      <c r="AE1787" s="80"/>
      <c r="AF1787" s="80"/>
      <c r="AG1787" s="80"/>
      <c r="AH1787" s="80"/>
      <c r="AI1787" s="80"/>
      <c r="AJ1787" s="80"/>
      <c r="AK1787" s="80"/>
      <c r="AL1787" s="80"/>
      <c r="AM1787" s="240"/>
      <c r="AN1787" s="240"/>
      <c r="AO1787" s="240"/>
      <c r="AP1787" s="240"/>
      <c r="AQ1787" s="240"/>
      <c r="AR1787" s="240"/>
      <c r="AS1787" s="240"/>
      <c r="AT1787" s="256"/>
      <c r="AU1787" s="256"/>
      <c r="AV1787" s="259"/>
      <c r="AW1787" s="259"/>
      <c r="AX1787" s="256"/>
      <c r="AY1787" s="256"/>
      <c r="AZ1787" s="256"/>
      <c r="BA1787" s="256"/>
      <c r="BB1787" s="256"/>
      <c r="BC1787" s="256"/>
      <c r="BD1787" s="256"/>
      <c r="BE1787" s="256"/>
      <c r="BF1787" s="256"/>
      <c r="BG1787" s="256"/>
      <c r="BH1787" s="256"/>
      <c r="BI1787" s="256"/>
      <c r="BJ1787" s="256"/>
      <c r="BK1787" s="256"/>
      <c r="BL1787" s="262"/>
      <c r="BM1787" s="262"/>
      <c r="BN1787" s="262"/>
      <c r="BO1787" s="262"/>
      <c r="BP1787" s="262"/>
      <c r="BQ1787" s="262"/>
      <c r="BR1787" s="270"/>
      <c r="BS1787" s="270"/>
      <c r="BT1787" s="270"/>
      <c r="BU1787" s="270"/>
      <c r="BV1787" s="270"/>
      <c r="BW1787" s="270"/>
      <c r="BX1787" s="256"/>
      <c r="BY1787" s="256"/>
      <c r="BZ1787" s="256"/>
      <c r="CA1787" s="267"/>
      <c r="CB1787" s="267"/>
      <c r="CC1787" s="274"/>
      <c r="CD1787" s="267"/>
      <c r="CE1787" s="267"/>
      <c r="CF1787" s="267"/>
      <c r="CG1787" s="267"/>
      <c r="CH1787" s="267"/>
      <c r="CI1787" s="267"/>
      <c r="CJ1787" s="267"/>
      <c r="CK1787" s="267"/>
      <c r="CL1787" s="265"/>
      <c r="CM1787" s="272"/>
      <c r="CN1787" s="264"/>
      <c r="CO1787" s="125"/>
      <c r="CP1787" s="226"/>
      <c r="CQ1787" s="226"/>
      <c r="CR1787" s="226"/>
      <c r="CS1787" s="90"/>
      <c r="CT1787" s="90"/>
      <c r="CU1787" s="90"/>
      <c r="CV1787" s="90"/>
      <c r="CW1787" s="90"/>
      <c r="CX1787" s="90"/>
      <c r="CY1787" s="90"/>
      <c r="CZ1787" s="90"/>
      <c r="DA1787" s="90"/>
    </row>
    <row r="1788" spans="1:105" s="70" customFormat="1" ht="15" customHeight="1">
      <c r="A1788" s="228"/>
      <c r="B1788" s="231"/>
      <c r="C1788" s="234"/>
      <c r="D1788" s="237"/>
      <c r="E1788" s="237"/>
      <c r="F1788" s="243"/>
      <c r="G1788" s="72">
        <v>2.1</v>
      </c>
      <c r="H1788" s="84"/>
      <c r="I1788" s="84"/>
      <c r="J1788" s="84"/>
      <c r="K1788" s="84"/>
      <c r="L1788" s="84"/>
      <c r="M1788" s="84"/>
      <c r="N1788" s="84"/>
      <c r="O1788" s="84"/>
      <c r="P1788" s="84"/>
      <c r="Q1788" s="84"/>
      <c r="R1788" s="84"/>
      <c r="S1788" s="84"/>
      <c r="T1788" s="84"/>
      <c r="U1788" s="84"/>
      <c r="V1788" s="84"/>
      <c r="W1788" s="84"/>
      <c r="X1788" s="84"/>
      <c r="Y1788" s="84"/>
      <c r="Z1788" s="84"/>
      <c r="AA1788" s="84"/>
      <c r="AB1788" s="84"/>
      <c r="AC1788" s="80"/>
      <c r="AD1788" s="80"/>
      <c r="AE1788" s="80"/>
      <c r="AF1788" s="80"/>
      <c r="AG1788" s="80"/>
      <c r="AH1788" s="80"/>
      <c r="AI1788" s="80"/>
      <c r="AJ1788" s="80"/>
      <c r="AK1788" s="80"/>
      <c r="AL1788" s="80"/>
      <c r="AM1788" s="240"/>
      <c r="AN1788" s="240"/>
      <c r="AO1788" s="240"/>
      <c r="AP1788" s="240"/>
      <c r="AQ1788" s="240"/>
      <c r="AR1788" s="240"/>
      <c r="AS1788" s="240"/>
      <c r="AT1788" s="256"/>
      <c r="AU1788" s="256"/>
      <c r="AV1788" s="259"/>
      <c r="AW1788" s="259"/>
      <c r="AX1788" s="256"/>
      <c r="AY1788" s="256"/>
      <c r="AZ1788" s="256"/>
      <c r="BA1788" s="256"/>
      <c r="BB1788" s="256"/>
      <c r="BC1788" s="256"/>
      <c r="BD1788" s="256"/>
      <c r="BE1788" s="256"/>
      <c r="BF1788" s="256"/>
      <c r="BG1788" s="256"/>
      <c r="BH1788" s="256"/>
      <c r="BI1788" s="256"/>
      <c r="BJ1788" s="256"/>
      <c r="BK1788" s="256"/>
      <c r="BL1788" s="262"/>
      <c r="BM1788" s="262"/>
      <c r="BN1788" s="262"/>
      <c r="BO1788" s="262"/>
      <c r="BP1788" s="262"/>
      <c r="BQ1788" s="262"/>
      <c r="BR1788" s="270"/>
      <c r="BS1788" s="270"/>
      <c r="BT1788" s="270"/>
      <c r="BU1788" s="270"/>
      <c r="BV1788" s="270"/>
      <c r="BW1788" s="270"/>
      <c r="BX1788" s="256"/>
      <c r="BY1788" s="256"/>
      <c r="BZ1788" s="256"/>
      <c r="CA1788" s="267"/>
      <c r="CB1788" s="267"/>
      <c r="CC1788" s="274"/>
      <c r="CD1788" s="267"/>
      <c r="CE1788" s="267"/>
      <c r="CF1788" s="267"/>
      <c r="CG1788" s="267"/>
      <c r="CH1788" s="267"/>
      <c r="CI1788" s="267"/>
      <c r="CJ1788" s="267"/>
      <c r="CK1788" s="267"/>
      <c r="CL1788" s="265"/>
      <c r="CM1788" s="272"/>
      <c r="CN1788" s="264"/>
      <c r="CO1788" s="125"/>
      <c r="CP1788" s="226"/>
      <c r="CQ1788" s="226"/>
      <c r="CR1788" s="226"/>
      <c r="CS1788" s="90"/>
      <c r="CT1788" s="90"/>
      <c r="CU1788" s="90"/>
      <c r="CV1788" s="90"/>
      <c r="CW1788" s="90"/>
      <c r="CX1788" s="90"/>
      <c r="CY1788" s="90"/>
      <c r="CZ1788" s="90"/>
      <c r="DA1788" s="90"/>
    </row>
    <row r="1789" spans="1:105" s="70" customFormat="1" ht="15" customHeight="1">
      <c r="A1789" s="228"/>
      <c r="B1789" s="231"/>
      <c r="C1789" s="234"/>
      <c r="D1789" s="237"/>
      <c r="E1789" s="237"/>
      <c r="F1789" s="243"/>
      <c r="G1789" s="72">
        <v>2.7</v>
      </c>
      <c r="H1789" s="84"/>
      <c r="I1789" s="84"/>
      <c r="J1789" s="84"/>
      <c r="K1789" s="84"/>
      <c r="L1789" s="84"/>
      <c r="M1789" s="84"/>
      <c r="N1789" s="84"/>
      <c r="O1789" s="84"/>
      <c r="P1789" s="84"/>
      <c r="Q1789" s="84"/>
      <c r="R1789" s="84"/>
      <c r="S1789" s="84"/>
      <c r="T1789" s="84"/>
      <c r="U1789" s="84"/>
      <c r="V1789" s="84"/>
      <c r="W1789" s="84"/>
      <c r="X1789" s="84"/>
      <c r="Y1789" s="84"/>
      <c r="Z1789" s="84"/>
      <c r="AA1789" s="84"/>
      <c r="AB1789" s="84"/>
      <c r="AC1789" s="80"/>
      <c r="AD1789" s="80"/>
      <c r="AE1789" s="80"/>
      <c r="AF1789" s="80"/>
      <c r="AG1789" s="80"/>
      <c r="AH1789" s="80"/>
      <c r="AI1789" s="80"/>
      <c r="AJ1789" s="80"/>
      <c r="AK1789" s="80"/>
      <c r="AL1789" s="80"/>
      <c r="AM1789" s="240"/>
      <c r="AN1789" s="240"/>
      <c r="AO1789" s="240"/>
      <c r="AP1789" s="240"/>
      <c r="AQ1789" s="240"/>
      <c r="AR1789" s="240"/>
      <c r="AS1789" s="240"/>
      <c r="AT1789" s="256"/>
      <c r="AU1789" s="256"/>
      <c r="AV1789" s="259"/>
      <c r="AW1789" s="259"/>
      <c r="AX1789" s="256"/>
      <c r="AY1789" s="256"/>
      <c r="AZ1789" s="256"/>
      <c r="BA1789" s="256"/>
      <c r="BB1789" s="256"/>
      <c r="BC1789" s="256"/>
      <c r="BD1789" s="256"/>
      <c r="BE1789" s="256"/>
      <c r="BF1789" s="256"/>
      <c r="BG1789" s="256"/>
      <c r="BH1789" s="256"/>
      <c r="BI1789" s="256"/>
      <c r="BJ1789" s="256"/>
      <c r="BK1789" s="256"/>
      <c r="BL1789" s="262"/>
      <c r="BM1789" s="262"/>
      <c r="BN1789" s="262"/>
      <c r="BO1789" s="262"/>
      <c r="BP1789" s="262"/>
      <c r="BQ1789" s="262"/>
      <c r="BR1789" s="270"/>
      <c r="BS1789" s="270"/>
      <c r="BT1789" s="270"/>
      <c r="BU1789" s="270"/>
      <c r="BV1789" s="270"/>
      <c r="BW1789" s="270"/>
      <c r="BX1789" s="256"/>
      <c r="BY1789" s="256"/>
      <c r="BZ1789" s="256"/>
      <c r="CA1789" s="267"/>
      <c r="CB1789" s="267"/>
      <c r="CC1789" s="274"/>
      <c r="CD1789" s="267"/>
      <c r="CE1789" s="267"/>
      <c r="CF1789" s="267"/>
      <c r="CG1789" s="267"/>
      <c r="CH1789" s="267"/>
      <c r="CI1789" s="267"/>
      <c r="CJ1789" s="267"/>
      <c r="CK1789" s="267"/>
      <c r="CL1789" s="265"/>
      <c r="CM1789" s="272"/>
      <c r="CN1789" s="264"/>
      <c r="CO1789" s="125"/>
      <c r="CP1789" s="226"/>
      <c r="CQ1789" s="226"/>
      <c r="CR1789" s="226"/>
      <c r="CS1789" s="90"/>
      <c r="CT1789" s="90"/>
      <c r="CU1789" s="90"/>
      <c r="CV1789" s="90"/>
      <c r="CW1789" s="90"/>
      <c r="CX1789" s="90"/>
      <c r="CY1789" s="90"/>
      <c r="CZ1789" s="90"/>
      <c r="DA1789" s="90"/>
    </row>
    <row r="1790" spans="1:105" s="70" customFormat="1" ht="15" customHeight="1">
      <c r="A1790" s="228"/>
      <c r="B1790" s="231"/>
      <c r="C1790" s="234"/>
      <c r="D1790" s="237"/>
      <c r="E1790" s="237"/>
      <c r="F1790" s="243"/>
      <c r="G1790" s="72">
        <v>3</v>
      </c>
      <c r="H1790" s="84"/>
      <c r="I1790" s="84"/>
      <c r="J1790" s="84"/>
      <c r="K1790" s="84"/>
      <c r="L1790" s="84"/>
      <c r="M1790" s="84"/>
      <c r="N1790" s="84"/>
      <c r="O1790" s="84"/>
      <c r="P1790" s="84"/>
      <c r="Q1790" s="84"/>
      <c r="R1790" s="84"/>
      <c r="S1790" s="84"/>
      <c r="T1790" s="84"/>
      <c r="U1790" s="84"/>
      <c r="V1790" s="84"/>
      <c r="W1790" s="84"/>
      <c r="X1790" s="84"/>
      <c r="Y1790" s="84"/>
      <c r="Z1790" s="84"/>
      <c r="AA1790" s="84"/>
      <c r="AB1790" s="84"/>
      <c r="AC1790" s="80"/>
      <c r="AD1790" s="80"/>
      <c r="AE1790" s="80"/>
      <c r="AF1790" s="80"/>
      <c r="AG1790" s="80"/>
      <c r="AH1790" s="80"/>
      <c r="AI1790" s="80"/>
      <c r="AJ1790" s="80"/>
      <c r="AK1790" s="80"/>
      <c r="AL1790" s="80"/>
      <c r="AM1790" s="240"/>
      <c r="AN1790" s="240"/>
      <c r="AO1790" s="240"/>
      <c r="AP1790" s="240"/>
      <c r="AQ1790" s="240"/>
      <c r="AR1790" s="240"/>
      <c r="AS1790" s="240"/>
      <c r="AT1790" s="256"/>
      <c r="AU1790" s="256"/>
      <c r="AV1790" s="259"/>
      <c r="AW1790" s="259"/>
      <c r="AX1790" s="256"/>
      <c r="AY1790" s="256"/>
      <c r="AZ1790" s="256"/>
      <c r="BA1790" s="256"/>
      <c r="BB1790" s="256"/>
      <c r="BC1790" s="256"/>
      <c r="BD1790" s="256"/>
      <c r="BE1790" s="256"/>
      <c r="BF1790" s="256"/>
      <c r="BG1790" s="256"/>
      <c r="BH1790" s="256"/>
      <c r="BI1790" s="256"/>
      <c r="BJ1790" s="256"/>
      <c r="BK1790" s="256"/>
      <c r="BL1790" s="262"/>
      <c r="BM1790" s="262"/>
      <c r="BN1790" s="262"/>
      <c r="BO1790" s="262"/>
      <c r="BP1790" s="262"/>
      <c r="BQ1790" s="262"/>
      <c r="BR1790" s="270"/>
      <c r="BS1790" s="270"/>
      <c r="BT1790" s="270"/>
      <c r="BU1790" s="270"/>
      <c r="BV1790" s="270"/>
      <c r="BW1790" s="270"/>
      <c r="BX1790" s="256"/>
      <c r="BY1790" s="256"/>
      <c r="BZ1790" s="256"/>
      <c r="CA1790" s="267"/>
      <c r="CB1790" s="267"/>
      <c r="CC1790" s="274"/>
      <c r="CD1790" s="267"/>
      <c r="CE1790" s="267"/>
      <c r="CF1790" s="267"/>
      <c r="CG1790" s="267"/>
      <c r="CH1790" s="267"/>
      <c r="CI1790" s="267"/>
      <c r="CJ1790" s="267"/>
      <c r="CK1790" s="267"/>
      <c r="CL1790" s="265"/>
      <c r="CM1790" s="272"/>
      <c r="CN1790" s="264"/>
      <c r="CO1790" s="125"/>
      <c r="CP1790" s="226"/>
      <c r="CQ1790" s="226"/>
      <c r="CR1790" s="226"/>
      <c r="CS1790" s="90"/>
      <c r="CT1790" s="90"/>
      <c r="CU1790" s="90"/>
      <c r="CV1790" s="90"/>
      <c r="CW1790" s="90"/>
      <c r="CX1790" s="90"/>
      <c r="CY1790" s="90"/>
      <c r="CZ1790" s="90"/>
      <c r="DA1790" s="90"/>
    </row>
    <row r="1791" spans="1:105" s="70" customFormat="1" ht="15" customHeight="1">
      <c r="A1791" s="228"/>
      <c r="B1791" s="231"/>
      <c r="C1791" s="234"/>
      <c r="D1791" s="237"/>
      <c r="E1791" s="237"/>
      <c r="F1791" s="244"/>
      <c r="G1791" s="73">
        <v>3.9</v>
      </c>
      <c r="H1791" s="85"/>
      <c r="I1791" s="85"/>
      <c r="J1791" s="85"/>
      <c r="K1791" s="85"/>
      <c r="L1791" s="85"/>
      <c r="M1791" s="85"/>
      <c r="N1791" s="85"/>
      <c r="O1791" s="85"/>
      <c r="P1791" s="85"/>
      <c r="Q1791" s="85"/>
      <c r="R1791" s="85"/>
      <c r="S1791" s="85"/>
      <c r="T1791" s="85"/>
      <c r="U1791" s="85"/>
      <c r="V1791" s="85"/>
      <c r="W1791" s="85"/>
      <c r="X1791" s="85"/>
      <c r="Y1791" s="85"/>
      <c r="Z1791" s="85"/>
      <c r="AA1791" s="85"/>
      <c r="AB1791" s="85"/>
      <c r="AC1791" s="81"/>
      <c r="AD1791" s="81"/>
      <c r="AE1791" s="81"/>
      <c r="AF1791" s="81"/>
      <c r="AG1791" s="81"/>
      <c r="AH1791" s="81"/>
      <c r="AI1791" s="81"/>
      <c r="AJ1791" s="81"/>
      <c r="AK1791" s="81"/>
      <c r="AL1791" s="81"/>
      <c r="AM1791" s="240"/>
      <c r="AN1791" s="240"/>
      <c r="AO1791" s="240"/>
      <c r="AP1791" s="240"/>
      <c r="AQ1791" s="240"/>
      <c r="AR1791" s="240"/>
      <c r="AS1791" s="240"/>
      <c r="AT1791" s="256"/>
      <c r="AU1791" s="256"/>
      <c r="AV1791" s="259"/>
      <c r="AW1791" s="259"/>
      <c r="AX1791" s="256"/>
      <c r="AY1791" s="256"/>
      <c r="AZ1791" s="256"/>
      <c r="BA1791" s="256"/>
      <c r="BB1791" s="256"/>
      <c r="BC1791" s="256"/>
      <c r="BD1791" s="256"/>
      <c r="BE1791" s="256"/>
      <c r="BF1791" s="256"/>
      <c r="BG1791" s="256"/>
      <c r="BH1791" s="256"/>
      <c r="BI1791" s="256"/>
      <c r="BJ1791" s="256"/>
      <c r="BK1791" s="256"/>
      <c r="BL1791" s="262"/>
      <c r="BM1791" s="262"/>
      <c r="BN1791" s="262"/>
      <c r="BO1791" s="262"/>
      <c r="BP1791" s="262"/>
      <c r="BQ1791" s="262"/>
      <c r="BR1791" s="270"/>
      <c r="BS1791" s="270"/>
      <c r="BT1791" s="270"/>
      <c r="BU1791" s="270"/>
      <c r="BV1791" s="270"/>
      <c r="BW1791" s="270"/>
      <c r="BX1791" s="256"/>
      <c r="BY1791" s="256"/>
      <c r="BZ1791" s="256"/>
      <c r="CA1791" s="267"/>
      <c r="CB1791" s="267"/>
      <c r="CC1791" s="274"/>
      <c r="CD1791" s="267"/>
      <c r="CE1791" s="267"/>
      <c r="CF1791" s="267"/>
      <c r="CG1791" s="267"/>
      <c r="CH1791" s="267"/>
      <c r="CI1791" s="267"/>
      <c r="CJ1791" s="267"/>
      <c r="CK1791" s="267"/>
      <c r="CL1791" s="265"/>
      <c r="CM1791" s="272"/>
      <c r="CN1791" s="264"/>
      <c r="CO1791" s="125"/>
      <c r="CP1791" s="226"/>
      <c r="CQ1791" s="226"/>
      <c r="CR1791" s="226"/>
      <c r="CS1791" s="90"/>
      <c r="CT1791" s="90"/>
      <c r="CU1791" s="90"/>
      <c r="CV1791" s="90"/>
      <c r="CW1791" s="90"/>
      <c r="CX1791" s="90"/>
      <c r="CY1791" s="90"/>
      <c r="CZ1791" s="90"/>
      <c r="DA1791" s="90"/>
    </row>
    <row r="1792" spans="1:105" s="70" customFormat="1" ht="15" customHeight="1">
      <c r="A1792" s="229"/>
      <c r="B1792" s="232"/>
      <c r="C1792" s="235"/>
      <c r="D1792" s="238"/>
      <c r="E1792" s="238"/>
      <c r="F1792" s="245" t="s">
        <v>83</v>
      </c>
      <c r="G1792" s="246"/>
      <c r="H1792" s="82"/>
      <c r="I1792" s="82"/>
      <c r="J1792" s="82"/>
      <c r="K1792" s="82"/>
      <c r="L1792" s="82"/>
      <c r="M1792" s="82"/>
      <c r="N1792" s="82"/>
      <c r="O1792" s="82"/>
      <c r="P1792" s="82"/>
      <c r="Q1792" s="82"/>
      <c r="R1792" s="82"/>
      <c r="S1792" s="82"/>
      <c r="T1792" s="82"/>
      <c r="U1792" s="82"/>
      <c r="V1792" s="82"/>
      <c r="W1792" s="82"/>
      <c r="X1792" s="82"/>
      <c r="Y1792" s="82"/>
      <c r="Z1792" s="82"/>
      <c r="AA1792" s="82"/>
      <c r="AB1792" s="82"/>
      <c r="AC1792" s="35"/>
      <c r="AD1792" s="35"/>
      <c r="AE1792" s="35"/>
      <c r="AF1792" s="35"/>
      <c r="AG1792" s="35"/>
      <c r="AH1792" s="35"/>
      <c r="AI1792" s="35"/>
      <c r="AJ1792" s="35"/>
      <c r="AK1792" s="35"/>
      <c r="AL1792" s="35"/>
      <c r="AM1792" s="241"/>
      <c r="AN1792" s="241"/>
      <c r="AO1792" s="241"/>
      <c r="AP1792" s="241"/>
      <c r="AQ1792" s="241"/>
      <c r="AR1792" s="241"/>
      <c r="AS1792" s="241"/>
      <c r="AT1792" s="257"/>
      <c r="AU1792" s="257"/>
      <c r="AV1792" s="260"/>
      <c r="AW1792" s="260"/>
      <c r="AX1792" s="257"/>
      <c r="AY1792" s="257"/>
      <c r="AZ1792" s="257"/>
      <c r="BA1792" s="257"/>
      <c r="BB1792" s="257"/>
      <c r="BC1792" s="257"/>
      <c r="BD1792" s="257"/>
      <c r="BE1792" s="257"/>
      <c r="BF1792" s="257"/>
      <c r="BG1792" s="257"/>
      <c r="BH1792" s="257"/>
      <c r="BI1792" s="257"/>
      <c r="BJ1792" s="257"/>
      <c r="BK1792" s="257"/>
      <c r="BL1792" s="263"/>
      <c r="BM1792" s="263"/>
      <c r="BN1792" s="263"/>
      <c r="BO1792" s="263"/>
      <c r="BP1792" s="263"/>
      <c r="BQ1792" s="263"/>
      <c r="BR1792" s="271"/>
      <c r="BS1792" s="271"/>
      <c r="BT1792" s="271"/>
      <c r="BU1792" s="271"/>
      <c r="BV1792" s="271"/>
      <c r="BW1792" s="271"/>
      <c r="BX1792" s="257"/>
      <c r="BY1792" s="257"/>
      <c r="BZ1792" s="257"/>
      <c r="CA1792" s="268"/>
      <c r="CB1792" s="268"/>
      <c r="CC1792" s="275"/>
      <c r="CD1792" s="268"/>
      <c r="CE1792" s="268"/>
      <c r="CF1792" s="268"/>
      <c r="CG1792" s="268"/>
      <c r="CH1792" s="268"/>
      <c r="CI1792" s="268"/>
      <c r="CJ1792" s="268"/>
      <c r="CK1792" s="268"/>
      <c r="CL1792" s="265"/>
      <c r="CM1792" s="272"/>
      <c r="CN1792" s="264"/>
      <c r="CO1792" s="125"/>
      <c r="CP1792" s="226"/>
      <c r="CQ1792" s="226"/>
      <c r="CR1792" s="226"/>
      <c r="CS1792" s="90"/>
      <c r="CT1792" s="90"/>
      <c r="CU1792" s="90"/>
      <c r="CV1792" s="90"/>
      <c r="CW1792" s="90"/>
      <c r="CX1792" s="90"/>
      <c r="CY1792" s="90"/>
      <c r="CZ1792" s="90"/>
      <c r="DA1792" s="90"/>
    </row>
    <row r="1793" spans="1:105" s="70" customFormat="1" ht="15" customHeight="1">
      <c r="A1793" s="227">
        <f t="shared" si="645"/>
        <v>222</v>
      </c>
      <c r="B1793" s="230" t="s">
        <v>1065</v>
      </c>
      <c r="C1793" s="233" t="s">
        <v>1066</v>
      </c>
      <c r="D1793" s="236">
        <v>44606</v>
      </c>
      <c r="E1793" s="236" t="s">
        <v>1283</v>
      </c>
      <c r="F1793" s="253" t="s">
        <v>80</v>
      </c>
      <c r="G1793" s="351"/>
      <c r="H1793" s="82" t="s">
        <v>69</v>
      </c>
      <c r="I1793" s="82"/>
      <c r="J1793" s="82" t="s">
        <v>61</v>
      </c>
      <c r="K1793" s="82" t="s">
        <v>61</v>
      </c>
      <c r="L1793" s="82" t="s">
        <v>61</v>
      </c>
      <c r="M1793" s="82" t="s">
        <v>61</v>
      </c>
      <c r="N1793" s="82" t="s">
        <v>61</v>
      </c>
      <c r="O1793" s="82"/>
      <c r="P1793" s="82" t="s">
        <v>61</v>
      </c>
      <c r="Q1793" s="82" t="s">
        <v>61</v>
      </c>
      <c r="R1793" s="82" t="s">
        <v>61</v>
      </c>
      <c r="S1793" s="82" t="s">
        <v>61</v>
      </c>
      <c r="T1793" s="82" t="s">
        <v>61</v>
      </c>
      <c r="U1793" s="82" t="s">
        <v>61</v>
      </c>
      <c r="V1793" s="82"/>
      <c r="W1793" s="82" t="s">
        <v>60</v>
      </c>
      <c r="X1793" s="82" t="s">
        <v>60</v>
      </c>
      <c r="Y1793" s="82" t="s">
        <v>60</v>
      </c>
      <c r="Z1793" s="82" t="s">
        <v>60</v>
      </c>
      <c r="AA1793" s="82" t="s">
        <v>60</v>
      </c>
      <c r="AB1793" s="82" t="s">
        <v>60</v>
      </c>
      <c r="AC1793" s="82"/>
      <c r="AD1793" s="82" t="s">
        <v>67</v>
      </c>
      <c r="AE1793" s="82" t="s">
        <v>60</v>
      </c>
      <c r="AF1793" s="82" t="s">
        <v>60</v>
      </c>
      <c r="AG1793" s="82" t="s">
        <v>60</v>
      </c>
      <c r="AH1793" s="82" t="s">
        <v>60</v>
      </c>
      <c r="AI1793" s="82" t="s">
        <v>1471</v>
      </c>
      <c r="AJ1793" s="82"/>
      <c r="AK1793" s="82" t="s">
        <v>61</v>
      </c>
      <c r="AL1793" s="82" t="s">
        <v>61</v>
      </c>
      <c r="AM1793" s="239">
        <f>COUNTIF(H1793:AL1793,"PH")+COUNTIF(H1793:AL1793,"PH/L")+COUNTIF(H1793:AL1793,"PM")</f>
        <v>0</v>
      </c>
      <c r="AN1793" s="239">
        <f>COUNTIF(H1793:AL1793,"PD")+COUNTIF(H1793:AL1793,"PDD")+COUNTIF(H1793:AL1793,"P/DS")/2+COUNTIF(H1793:AL1793,"PMD")</f>
        <v>0</v>
      </c>
      <c r="AO1793" s="239">
        <f>COUNTIF(H1793:AL1793,"PN")+COUNTIF(H1793:AL1793,"P/NS")/2+COUNTIF(H1793:AL1793,"PH")+COUNTIF(H1793:AL1793,"PH/F")/2+COUNTIF(H1793:AL1793,"PH/L")/2+COUNTIF(H1793:AL1793,"PM")</f>
        <v>0</v>
      </c>
      <c r="AP1793" s="239">
        <f>COUNTIF(H1793:AL1793,"BH")+COUNTIF(H1793:AL1793,"AL/BL")+COUNTIF(H1793:AL1793,"UL/BL")+COUNTIF(H1793:AL1793,"BM")</f>
        <v>0</v>
      </c>
      <c r="AQ1793" s="239">
        <f>COUNTIF(H1793:AL1793,"DS")+COUNTIF(H1793:AL1793,"AL/DS")/2+COUNTIF(H1793:AL1793,"UL/DS")/2+COUNTIF(H1793:AL1793,"CT")+COUNTIF(H1793:AL1793,"MD")</f>
        <v>10.5</v>
      </c>
      <c r="AR1793" s="239">
        <f>COUNTIF(H1793:AL1793,"NS")+COUNTIF(H1793:AL1793,"AL/NS")/2+COUNTIF(H1793:AL1793,"UL/NS")/2+COUNTIF(H1793:AL1793,"BH")+COUNTIF(H1793:AL1793,"AL/BF")/2+COUNTIF(H1793:AL1793,"AL/BL")/2+COUNTIF(H1793:AL1793,"UL/BL")/2+COUNTIF(H1793:AL1793,"UL/BF")/2+COUNTIF(H1793:AL1793,"BM")</f>
        <v>13</v>
      </c>
      <c r="AS1793" s="239">
        <f>COUNTIF(H1793:AL1793,"AL")+COUNTIF(H1793:AL1793,"AL/DS")/2+COUNTIF(H1793:AL1793,"AL/NS")/2+COUNTIF(H1793:AL1793,"NH")+COUNTIF(H1793:AL1793,"SL")+COUNTIF(H1793:AL1793,"NHD")+COUNTIF(H1793:AL1793,"B")+COUNTIF(H1793:AL1793,"HL")+COUNTIF(H1793:AL1793,"AL/BF")/2+COUNTIF(H1793:AL1793,"AL/BL")/2</f>
        <v>2</v>
      </c>
      <c r="AT1793" s="255">
        <f>COUNTIF(H1793:AL1793,"PD")+COUNTIF(H1793:AL1793,"PN")+COUNTIF(H1793:AL1793,"P/DS")/2+COUNTIF(H1793:AL1793,"P/NS")/2+COUNTIF(H1793:AL1793,"DS")+COUNTIF(H1793:AL1793,"NS")+COUNTIF(H1793:AL1793,"AL")+COUNTIF(H1793:AL1793,"AL/DS")+COUNTIF(H1793:AL1793,"AL/NS")+COUNTIF(H1793:AL1793,"NH")+COUNTIF(H1793:AL1793,"SL")+COUNTIF(H1793:AL1793,"UL/DS")/2+COUNTIF(H1793:AL1793,"UL/NS")/2+COUNTIF(H1793:AL1793,"CT")+COUNTIF(H1793:AL1793,"NHD")+COUNTIF(H1793:AL1793,"PDD")+COUNTIF(H1793:AL1793,"B")+COUNTIF(H1793:AL1793,"HL")+COUNTIF(H1793:AL1793,"PH")+COUNTIF(H1793:AL1793,"BH")+COUNTIF(H1793:AL1793,"AL/BF")+COUNTIF(H1793:AL1793,"AL/BL")+COUNTIF(H1793:AL1793,"UL/BF")/2+COUNTIF(H1793:AL1793,"UL/BL")/2+COUNTIF(H1793:AL1793,"PH/F")/2+COUNTIF(H1793:AL1793,"PH/L")/2+COUNTIF(H1793:AL1793,"MD")+COUNTIF(H1793:AL1793,"PMD")+COUNTIF(H1793:AL1793,"PM")+COUNTIF(H1793:AL1793,"BM")</f>
        <v>25.5</v>
      </c>
      <c r="AU1793" s="255">
        <f>COUNTIF(H1793:AL1793,"P/DS")/2+COUNTIF(H1793:AL1793,"P/NS")/2+COUNTIF(H1793:AL1793,"IL")+COUNTIF(H1793:AL1793,"NL")+COUNTIF(H1793:AL1793,"UL")+COUNTIF(H1793:AL1793,"UL/DS")/2+COUNTIF(H1793:AL1793,"UL/NS")/2+COUNTIF(H1793:AL1793,"KT")+COUNTIF(H1793:AL1793,"UL/BF")/2+COUNTIF(H1793:AL1793,"UL/BL")/2+COUNTIF(H1793:AL1793,"PH/F")/2+COUNTIF(H1793:AL1793,"PH/L")/2+COUNTIF(H1793:AL1793,"NB")</f>
        <v>0.5</v>
      </c>
      <c r="AV1793" s="258">
        <f>COUNTIF(H1793:AL1793,"PN")+COUNTIF(H1793:AL1793,"TVD")+COUNTIF(H1793:AL1793,"PH")+COUNTIF(H1793:AL1793,"PM")+COUNTIF(H1793:AL1793,"PDD")-COUNTIFS(H1793:AL1793,"PN",H1800:AL1800,"&gt;=3")-COUNTIFS(H1793:AL1793,"PM",H1800:AL1800,"&gt;=3")</f>
        <v>0</v>
      </c>
      <c r="AW1793" s="258">
        <f>COUNTIF(H1793:AL1793,"NS")+COUNTIF(H1793:AL1793,"D")+COUNTIF(H1793:AL1793,"BH")+COUNTIF(H1793:AL1793,"NHD")+COUNTIF(H1793:AL1793,"BM")-COUNTIFS(H1793:AL1793,"NS",H1800:AL1800,"&gt;=3")-COUNTIFS(H1793:AL1793,"BH",H1800:AL1800,"&gt;=3")-COUNTIFS(H1793:AL1793,"BM",H1800:AL1800,"&gt;=3")</f>
        <v>13</v>
      </c>
      <c r="AX1793" s="255">
        <f>COUNTIF(H1793:AL1793,"AL")+COUNTIF(H1793:AL1793,"AL/DS")/2+COUNTIF(H1793:AL1793,"AL/NS")/2+COUNTIF(H1793:AL1793,"AL/BF")+COUNTIF(H1793:AL1793,"AL/BL")/2</f>
        <v>1</v>
      </c>
      <c r="AY1793" s="255">
        <f>COUNTIF(H1793:AL1793,"SL")</f>
        <v>0</v>
      </c>
      <c r="AZ1793" s="255">
        <f>COUNTIF(H1793:AL1793,"NH")</f>
        <v>1</v>
      </c>
      <c r="BA1793" s="255">
        <f>COUNTIF(H1793:AL1793,"HL")</f>
        <v>0</v>
      </c>
      <c r="BB1793" s="255">
        <f>COUNTIF(G1793:AL1793,"P/DS")/2+COUNTIF(G1793:AL1793,"P/NS")/2+COUNTIF(G1793:AL1793,"UL")+COUNTIF(G1793:AL1793,"UL/DS")/2+COUNTIF(G1793:AL1793,"UL/NS")/2+COUNTIF(G1793:AL1793,"UL/BL")/2+COUNTIF(G1793:AL1793,"UL/BF")/2+COUNTIF(G1793:AL1793,"PH/F")/2+COUNTIF(G1793:AL1793,"PH/L")/2</f>
        <v>0.5</v>
      </c>
      <c r="BC1793" s="255">
        <f>COUNTIF(H1793:AL1793,"NB")</f>
        <v>0</v>
      </c>
      <c r="BD1793" s="255">
        <f>COUNTIF(H1793:AL1793,"NL")</f>
        <v>0</v>
      </c>
      <c r="BE1793" s="255">
        <f>COUNTIF(H1793:AL1793,"IL")</f>
        <v>0</v>
      </c>
      <c r="BF1793" s="255">
        <f>COUNTIF(H1793:AL1793,"KT")</f>
        <v>0</v>
      </c>
      <c r="BG1793" s="255">
        <f>COUNTIF(H1793:AL1793,"L70")</f>
        <v>0</v>
      </c>
      <c r="BH1793" s="255">
        <f>COUNTIF(H1793:AL1793,"MD")</f>
        <v>0</v>
      </c>
      <c r="BI1793" s="255">
        <f>COUNTIF(H1793:AL1793,"PMD")</f>
        <v>0</v>
      </c>
      <c r="BJ1793" s="255">
        <f>COUNTIF(H1793:AL1793,"PM")</f>
        <v>0</v>
      </c>
      <c r="BK1793" s="255">
        <f>COUNTIF(H1793:AL1793,"BM")</f>
        <v>0</v>
      </c>
      <c r="BL1793" s="261">
        <f>SUMIF(H1793:AL1793,"PD",H1794:AL1794)+SUMIF(H1793:AL1793,"PN",H1794:AL1794)+SUMIF(H1793:AL1793,"P/DS",H1794:AL1794)+SUMIF(H1793:AL1793,"PN/F",H1794:AL1794)+SUMIF(H1793:AL1793,"PN/L",H1794:AL1794)+SUMIF(H1793:AL1793,"TV",H1794:AL1794)+SUMIF(H1793:AL1793,"TVD",H1794:AL1794)+SUMIF(H1793:AL1793,"PDD",H1794:AL1794)</f>
        <v>0</v>
      </c>
      <c r="BM1793" s="261">
        <f>SUMIF(H1793:AL1793,"PD",H1795:AL1795)+SUMIF(H1793:AL1793,"PN",H1795:AL1795)+SUMIF(H1793:AL1793,"P/DS",H1795:AL1795)+SUMIF(H1793:AL1793,"PN/F",H1795:AL1795)+SUMIF(H1793:AL1793,"PN/L",H1795:AL1795)+SUMIF(H1793:AL1793,"TV",H1795:AL1795)+SUMIF(H1793:AL1793,"TVD",H1795:AL1795)+SUMIF(H1793:AL1793,"PDD",H1795:AL1795)+SUMIF(H1793:AL1793,"PMD",H1795:AL1795)</f>
        <v>0</v>
      </c>
      <c r="BN1793" s="261">
        <f>SUMIF(H1793:AL1793,"PD",H1796:AL1796)+SUMIF(H1793:AL1793,"PN",H1796:AL1796)+SUMIF(H1793:AL1793,"P/DS",H1796:AL1796)+SUMIF(H1793:AL1793,"PN/F",H1796:AL1796)+SUMIF(H1793:AL1793,"PN/L",H1796:AL1796)+SUMIF(H1793:AL1793,"TV",H1796:AL1796)+SUMIF(H1793:AL1793,"TVD",H1796:AL1796)</f>
        <v>0</v>
      </c>
      <c r="BO1793" s="261">
        <f>SUMIF(H1793:AL1793,"PD",H1797:AL1797)+SUMIF(H1793:AL1793,"PN",H1797:AL1797)+SUMIF(H1793:AL1793,"P/DS",H1797:AL1797)+SUMIF(H1793:AL1793,"PN/F",H1797:AL1797)+SUMIF(H1793:AL1793,"PN/L",H1797:AL1797)+SUMIF(H1793:AL1793,"TV",H1797:AL1797)+SUMIF(H1793:AL1793,"TVD",H1797:AL1797)</f>
        <v>0</v>
      </c>
      <c r="BP1793" s="261">
        <f>SUMIF(H1793:AL1793,"PD",H1798:AL1798)+SUMIF(H1793:AL1793,"PN",H1798:AL1798)+SUMIF(H1793:AL1793,"P/DS",H1798:AL1798)+SUMIF(H1793:AL1793,"PN/F",H1798:AL1798)+SUMIF(H1793:AL1793,"PN/L",H1798:AL1798)+SUMIF(H1793:AL1793,"TV",H1798:AL1798)+SUMIF(H1793:AL1793,"TVD",H1798:AL1798)+SUMIF(H1793:AL1793,"PDD",H1798:AL1798)+SUMIF(H1793:AL1793,"PH",H1798:AL1798)+SUMIF(H1793:AL1793,"PM",H1798:AL1798)</f>
        <v>0</v>
      </c>
      <c r="BQ1793" s="261">
        <f>SUMIF(H1793:AL1793,"PD",H1799:AL1799)+SUMIF(H1793:AL1793,"PN",H1799:AL1799)+SUMIF(H1793:AL1793,"P/DS",H1799:AL1799)+SUMIF(H1793:AL1793,"PN/F",H1799:AL1799)+SUMIF(H1793:AL1793,"PN/L",H1799:AL1799)+SUMIF(H1793:AL1793,"TV",H1799:AL1799)+SUMIF(H1793:AL1793,"TVD",H1799:AL1799)+SUMIF(H1793:AL1793,"PDD",H1799:AL1799)+SUMIF(H1793:AL1793,"PH",H1799:AL1799)+SUMIF(H1793:AL1793,"PM",H1799:AL1799)</f>
        <v>0</v>
      </c>
      <c r="BR1793" s="269">
        <f>SUM(H1794:AL1794)-BL1793</f>
        <v>18</v>
      </c>
      <c r="BS1793" s="269">
        <f>SUM(H1795:AL1795)-BM1793</f>
        <v>4.5</v>
      </c>
      <c r="BT1793" s="269">
        <f>SUM(H1796:AL1796)-BN1793</f>
        <v>0</v>
      </c>
      <c r="BU1793" s="269">
        <f>SUM(H1797:AL1797)-BO1793</f>
        <v>0</v>
      </c>
      <c r="BV1793" s="269">
        <f>SUM(H1798:AL1798)-BP1793</f>
        <v>0</v>
      </c>
      <c r="BW1793" s="269">
        <f>SUM(H1799:AL1799)-BQ1793</f>
        <v>0</v>
      </c>
      <c r="BX1793" s="255">
        <f>SUMIF(H1793:AL1793,"PD",H1800:AL1800)+SUMIF(H1793:AL1793,"PN",H1800:AL1800)+SUMIF(H1793:AL1793,"P/DS",H1800:AL1800)+SUMIF(H1793:AL1793,"PN/F",H1800:AL1800)+SUMIF(H1793:AL1793,"PN/L",H1800:AL1800)</f>
        <v>0</v>
      </c>
      <c r="BY1793" s="255">
        <f>SUM(H1800:AL1800)-BX1793</f>
        <v>0</v>
      </c>
      <c r="BZ1793" s="255">
        <f t="shared" ref="BZ1793" si="652">+SUM(BL1793:BW1800)</f>
        <v>22.5</v>
      </c>
      <c r="CA1793" s="266">
        <f>(COUNTIFS(H1793:AL1793,"PD",H1794:AL1794,"&gt;=2"))*0.5-IF(CN1793="VP",COUNTIFS($H$16:$AL$16,"SAT",H1793:AL1793,"PD",H1794:AL1794,"&gt;=2"))*0.5</f>
        <v>0</v>
      </c>
      <c r="CB1793" s="266">
        <f>(COUNTIFS(H1793:AL1793,"PN",H1795:AL1795,"&gt;=0.5",H1794:AL1794,"&gt;=1.5"))*0.5+COUNTIFS(H1793:AL1793,"PDD",H1795:AL1795,"&gt;=0.5",H1794:AL1794,"&gt;=1.5")*0.5</f>
        <v>0</v>
      </c>
      <c r="CC1793" s="273">
        <f>(COUNTIFS(H1793:AL1793,"TV",H1795:AL1795,"&gt;=10"))*0.5+(COUNTIFS(H1793:AL1793,"PMD",H1795:AL1795,"&gt;=2"))*0.5</f>
        <v>0</v>
      </c>
      <c r="CD1793" s="266">
        <f>(COUNTIFS(H1793:AL1793,"TVD",H1797:AL1797,"&gt;=6.5",H1795:AL1795,"&gt;=3.5"))*0.5</f>
        <v>0</v>
      </c>
      <c r="CE1793" s="266">
        <f>(COUNTIFS(H1793:AL1793,"PD",H1798:AL1798,"&gt;=10"))*0.5</f>
        <v>0</v>
      </c>
      <c r="CF1793" s="266">
        <f>(COUNTIFS(H1793:AL1793,"PDD",H1798:AL1798,"&gt;=3.5",H1799:AL1799,"&gt;=6.5")+COUNTIFS(H1793:AL1793,"PH",H1799:AL1799,"&gt;=0.5",H1798:AL1798,"&gt;=1.5")+COUNTIFS(H1793:AL1793,"PM",H1799:AL1799,"&gt;=0.5",H1798:AL1798,"&gt;=1.5"))*0.5</f>
        <v>0</v>
      </c>
      <c r="CG1793" s="266">
        <f>(COUNTIFS(H1793:AL1793,"DS",H1794:AL1794,"&gt;=2")+COUNTIFS(H1793:AL1793,"AL/DS",H1794:AL1794,"&gt;=2"))*0.5-IF(CN1793="VP",COUNTIFS($H$16:$AL$16,"SAT",H1793:AL1793,"DS",H1794:AL1794,"&gt;=2"))*0.5</f>
        <v>0</v>
      </c>
      <c r="CH1793" s="266">
        <f>(COUNTIFS(H1793:AL1793,"NS",H1795:AL1795,"&gt;=0.5",H1794:AL1794,"&gt;=1.5")+COUNTIFS(H1793:AL1793,"AL/NS",H1795:AL1795,"&gt;=0.5",H1794:AL1794,"&gt;=1.5")+COUNTIFS(H1793:AL1793,"NHD",H1795:AL1795,"&gt;=4.5",H1798:AL1798,"&gt;=2",H1794:AL1794,"&gt;=1.5"))*0.5</f>
        <v>4.5</v>
      </c>
      <c r="CI1793" s="266">
        <f>(COUNTIF(H1795:AL1795,"&gt;=10")+COUNTIFS(H1793:AL1793,"MD",H1795:AL1795,"&gt;=2")-COUNTIFS(H1793:AL1793,"TV",H1795:AL1795,"&gt;=10"))*0.5</f>
        <v>0</v>
      </c>
      <c r="CJ1793" s="266">
        <f>(COUNTIFS(H1793:AL1793,"D",H1797:AL1797,"&gt;=6.5",H1795:AL1795,"&gt;=3.5"))*0.5</f>
        <v>0</v>
      </c>
      <c r="CK1793" s="266">
        <f>(COUNTIF(H1798:AL1798,"&gt;=10")-COUNTIFS(H1793:AL1793,"PD",H1798:AL1798,"&gt;=10"))*0.5</f>
        <v>0</v>
      </c>
      <c r="CL1793" s="265">
        <f>(COUNTIFS(H1793:AL1793,"NHD",H1798:AL1798,"&gt;=3.5",H1799:AL1799,"&gt;=6.5")+COUNTIFS(H1793:AL1793,"BH",H1798:AL1798,"&gt;=1.5",H1799:AL1799,"&gt;=0.5")+COUNTIFS(H1793:AL1793,"BM",H1798:AL1798,"&gt;=1.5",H1799:AL1799,"&gt;=0.5")+COUNTIFS(H1793:AL1793,"D",H1798:AL1798,"&gt;=1.5",H1799:AL1799,"&gt;=0.5"))*0.5</f>
        <v>0</v>
      </c>
      <c r="CM1793" s="272"/>
      <c r="CN1793" s="264" t="s">
        <v>723</v>
      </c>
      <c r="CO1793" s="125">
        <f t="shared" ref="CO1793" si="653">+AM1793+AN1793+AO1793+AP1793+AQ1793+AR1793+AS1793+AU1793+BG1793</f>
        <v>26</v>
      </c>
      <c r="CP1793" s="225">
        <f>+SUM(I1794:I1799)-I1800</f>
        <v>0</v>
      </c>
      <c r="CQ1793" s="225">
        <f>+SUM(J1794:J1799)-J1800</f>
        <v>2.5</v>
      </c>
      <c r="CR1793" s="225">
        <f>+SUM(K1794:K1799)-K1800</f>
        <v>2.5</v>
      </c>
      <c r="CS1793" s="93"/>
      <c r="CT1793" s="93"/>
      <c r="CU1793" s="93"/>
      <c r="CV1793" s="93"/>
      <c r="CW1793" s="93"/>
      <c r="CX1793" s="93"/>
      <c r="CY1793" s="93"/>
      <c r="CZ1793" s="93"/>
      <c r="DA1793" s="93"/>
    </row>
    <row r="1794" spans="1:105" s="70" customFormat="1" ht="15" customHeight="1">
      <c r="A1794" s="228"/>
      <c r="B1794" s="231"/>
      <c r="C1794" s="234"/>
      <c r="D1794" s="237"/>
      <c r="E1794" s="237"/>
      <c r="F1794" s="242" t="s">
        <v>82</v>
      </c>
      <c r="G1794" s="71">
        <v>1.5</v>
      </c>
      <c r="H1794" s="83"/>
      <c r="I1794" s="83"/>
      <c r="J1794" s="83">
        <v>2</v>
      </c>
      <c r="K1794" s="83">
        <v>2</v>
      </c>
      <c r="L1794" s="83">
        <v>2</v>
      </c>
      <c r="M1794" s="83">
        <v>2</v>
      </c>
      <c r="N1794" s="83">
        <v>2</v>
      </c>
      <c r="O1794" s="83"/>
      <c r="P1794" s="83">
        <v>2</v>
      </c>
      <c r="Q1794" s="83">
        <v>2</v>
      </c>
      <c r="R1794" s="83">
        <v>2</v>
      </c>
      <c r="S1794" s="83">
        <v>2</v>
      </c>
      <c r="T1794" s="83"/>
      <c r="U1794" s="83"/>
      <c r="V1794" s="83"/>
      <c r="W1794" s="83"/>
      <c r="X1794" s="83"/>
      <c r="Y1794" s="83"/>
      <c r="Z1794" s="83"/>
      <c r="AA1794" s="83"/>
      <c r="AB1794" s="83"/>
      <c r="AC1794" s="79"/>
      <c r="AD1794" s="79"/>
      <c r="AE1794" s="79"/>
      <c r="AF1794" s="79"/>
      <c r="AG1794" s="79"/>
      <c r="AH1794" s="79"/>
      <c r="AI1794" s="79"/>
      <c r="AJ1794" s="79"/>
      <c r="AK1794" s="79"/>
      <c r="AL1794" s="79"/>
      <c r="AM1794" s="240"/>
      <c r="AN1794" s="240"/>
      <c r="AO1794" s="240"/>
      <c r="AP1794" s="240"/>
      <c r="AQ1794" s="240"/>
      <c r="AR1794" s="240"/>
      <c r="AS1794" s="240"/>
      <c r="AT1794" s="256"/>
      <c r="AU1794" s="256"/>
      <c r="AV1794" s="259"/>
      <c r="AW1794" s="259"/>
      <c r="AX1794" s="256"/>
      <c r="AY1794" s="256"/>
      <c r="AZ1794" s="256"/>
      <c r="BA1794" s="256"/>
      <c r="BB1794" s="256"/>
      <c r="BC1794" s="256"/>
      <c r="BD1794" s="256"/>
      <c r="BE1794" s="256"/>
      <c r="BF1794" s="256"/>
      <c r="BG1794" s="256"/>
      <c r="BH1794" s="256"/>
      <c r="BI1794" s="256"/>
      <c r="BJ1794" s="256"/>
      <c r="BK1794" s="256"/>
      <c r="BL1794" s="262"/>
      <c r="BM1794" s="262"/>
      <c r="BN1794" s="262"/>
      <c r="BO1794" s="262"/>
      <c r="BP1794" s="262"/>
      <c r="BQ1794" s="262"/>
      <c r="BR1794" s="270"/>
      <c r="BS1794" s="270"/>
      <c r="BT1794" s="270"/>
      <c r="BU1794" s="270"/>
      <c r="BV1794" s="270"/>
      <c r="BW1794" s="270"/>
      <c r="BX1794" s="256"/>
      <c r="BY1794" s="256"/>
      <c r="BZ1794" s="256"/>
      <c r="CA1794" s="267"/>
      <c r="CB1794" s="267"/>
      <c r="CC1794" s="274"/>
      <c r="CD1794" s="267"/>
      <c r="CE1794" s="267"/>
      <c r="CF1794" s="267"/>
      <c r="CG1794" s="267"/>
      <c r="CH1794" s="267"/>
      <c r="CI1794" s="267"/>
      <c r="CJ1794" s="267"/>
      <c r="CK1794" s="267"/>
      <c r="CL1794" s="265"/>
      <c r="CM1794" s="272"/>
      <c r="CN1794" s="264"/>
      <c r="CO1794" s="125"/>
      <c r="CP1794" s="226"/>
      <c r="CQ1794" s="226"/>
      <c r="CR1794" s="226"/>
      <c r="CS1794" s="93"/>
      <c r="CT1794" s="93"/>
      <c r="CU1794" s="93"/>
      <c r="CV1794" s="93"/>
      <c r="CW1794" s="93"/>
      <c r="CX1794" s="93"/>
      <c r="CY1794" s="93"/>
      <c r="CZ1794" s="93"/>
      <c r="DA1794" s="93"/>
    </row>
    <row r="1795" spans="1:105" s="70" customFormat="1" ht="15" customHeight="1">
      <c r="A1795" s="228"/>
      <c r="B1795" s="231"/>
      <c r="C1795" s="234"/>
      <c r="D1795" s="237"/>
      <c r="E1795" s="237"/>
      <c r="F1795" s="243"/>
      <c r="G1795" s="72">
        <v>2</v>
      </c>
      <c r="H1795" s="84"/>
      <c r="I1795" s="84"/>
      <c r="J1795" s="84">
        <v>0.5</v>
      </c>
      <c r="K1795" s="84">
        <v>0.5</v>
      </c>
      <c r="L1795" s="84">
        <v>0.5</v>
      </c>
      <c r="M1795" s="84">
        <v>0.5</v>
      </c>
      <c r="N1795" s="84">
        <v>0.5</v>
      </c>
      <c r="O1795" s="84"/>
      <c r="P1795" s="84">
        <v>0.5</v>
      </c>
      <c r="Q1795" s="84">
        <v>0.5</v>
      </c>
      <c r="R1795" s="84">
        <v>0.5</v>
      </c>
      <c r="S1795" s="84">
        <v>0.5</v>
      </c>
      <c r="T1795" s="84"/>
      <c r="U1795" s="84"/>
      <c r="V1795" s="84"/>
      <c r="W1795" s="84"/>
      <c r="X1795" s="84"/>
      <c r="Y1795" s="84"/>
      <c r="Z1795" s="84"/>
      <c r="AA1795" s="84"/>
      <c r="AB1795" s="84"/>
      <c r="AC1795" s="80"/>
      <c r="AD1795" s="80"/>
      <c r="AE1795" s="80"/>
      <c r="AF1795" s="80"/>
      <c r="AG1795" s="80"/>
      <c r="AH1795" s="80"/>
      <c r="AI1795" s="80"/>
      <c r="AJ1795" s="80"/>
      <c r="AK1795" s="80"/>
      <c r="AL1795" s="80"/>
      <c r="AM1795" s="240"/>
      <c r="AN1795" s="240"/>
      <c r="AO1795" s="240"/>
      <c r="AP1795" s="240"/>
      <c r="AQ1795" s="240"/>
      <c r="AR1795" s="240"/>
      <c r="AS1795" s="240"/>
      <c r="AT1795" s="256"/>
      <c r="AU1795" s="256"/>
      <c r="AV1795" s="259"/>
      <c r="AW1795" s="259"/>
      <c r="AX1795" s="256"/>
      <c r="AY1795" s="256"/>
      <c r="AZ1795" s="256"/>
      <c r="BA1795" s="256"/>
      <c r="BB1795" s="256"/>
      <c r="BC1795" s="256"/>
      <c r="BD1795" s="256"/>
      <c r="BE1795" s="256"/>
      <c r="BF1795" s="256"/>
      <c r="BG1795" s="256"/>
      <c r="BH1795" s="256"/>
      <c r="BI1795" s="256"/>
      <c r="BJ1795" s="256"/>
      <c r="BK1795" s="256"/>
      <c r="BL1795" s="262"/>
      <c r="BM1795" s="262"/>
      <c r="BN1795" s="262"/>
      <c r="BO1795" s="262"/>
      <c r="BP1795" s="262"/>
      <c r="BQ1795" s="262"/>
      <c r="BR1795" s="270"/>
      <c r="BS1795" s="270"/>
      <c r="BT1795" s="270"/>
      <c r="BU1795" s="270"/>
      <c r="BV1795" s="270"/>
      <c r="BW1795" s="270"/>
      <c r="BX1795" s="256"/>
      <c r="BY1795" s="256"/>
      <c r="BZ1795" s="256"/>
      <c r="CA1795" s="267"/>
      <c r="CB1795" s="267"/>
      <c r="CC1795" s="274"/>
      <c r="CD1795" s="267"/>
      <c r="CE1795" s="267"/>
      <c r="CF1795" s="267"/>
      <c r="CG1795" s="267"/>
      <c r="CH1795" s="267"/>
      <c r="CI1795" s="267"/>
      <c r="CJ1795" s="267"/>
      <c r="CK1795" s="267"/>
      <c r="CL1795" s="265"/>
      <c r="CM1795" s="272"/>
      <c r="CN1795" s="264"/>
      <c r="CO1795" s="125"/>
      <c r="CP1795" s="226"/>
      <c r="CQ1795" s="226"/>
      <c r="CR1795" s="226"/>
      <c r="CS1795" s="93"/>
      <c r="CT1795" s="93"/>
      <c r="CU1795" s="93"/>
      <c r="CV1795" s="93"/>
      <c r="CW1795" s="93"/>
      <c r="CX1795" s="93"/>
      <c r="CY1795" s="93"/>
      <c r="CZ1795" s="93"/>
      <c r="DA1795" s="93"/>
    </row>
    <row r="1796" spans="1:105" s="70" customFormat="1" ht="15" customHeight="1">
      <c r="A1796" s="228"/>
      <c r="B1796" s="231"/>
      <c r="C1796" s="234"/>
      <c r="D1796" s="237"/>
      <c r="E1796" s="237"/>
      <c r="F1796" s="243"/>
      <c r="G1796" s="72">
        <v>2.1</v>
      </c>
      <c r="H1796" s="84"/>
      <c r="I1796" s="84"/>
      <c r="J1796" s="84"/>
      <c r="K1796" s="84"/>
      <c r="L1796" s="84"/>
      <c r="M1796" s="84"/>
      <c r="N1796" s="84"/>
      <c r="O1796" s="84"/>
      <c r="P1796" s="84"/>
      <c r="Q1796" s="84"/>
      <c r="R1796" s="84"/>
      <c r="S1796" s="84"/>
      <c r="T1796" s="84"/>
      <c r="U1796" s="84"/>
      <c r="V1796" s="84"/>
      <c r="W1796" s="84"/>
      <c r="X1796" s="84"/>
      <c r="Y1796" s="84"/>
      <c r="Z1796" s="84"/>
      <c r="AA1796" s="84"/>
      <c r="AB1796" s="84"/>
      <c r="AC1796" s="80"/>
      <c r="AD1796" s="80"/>
      <c r="AE1796" s="80"/>
      <c r="AF1796" s="80"/>
      <c r="AG1796" s="80"/>
      <c r="AH1796" s="80"/>
      <c r="AI1796" s="80"/>
      <c r="AJ1796" s="80"/>
      <c r="AK1796" s="80"/>
      <c r="AL1796" s="80"/>
      <c r="AM1796" s="240"/>
      <c r="AN1796" s="240"/>
      <c r="AO1796" s="240"/>
      <c r="AP1796" s="240"/>
      <c r="AQ1796" s="240"/>
      <c r="AR1796" s="240"/>
      <c r="AS1796" s="240"/>
      <c r="AT1796" s="256"/>
      <c r="AU1796" s="256"/>
      <c r="AV1796" s="259"/>
      <c r="AW1796" s="259"/>
      <c r="AX1796" s="256"/>
      <c r="AY1796" s="256"/>
      <c r="AZ1796" s="256"/>
      <c r="BA1796" s="256"/>
      <c r="BB1796" s="256"/>
      <c r="BC1796" s="256"/>
      <c r="BD1796" s="256"/>
      <c r="BE1796" s="256"/>
      <c r="BF1796" s="256"/>
      <c r="BG1796" s="256"/>
      <c r="BH1796" s="256"/>
      <c r="BI1796" s="256"/>
      <c r="BJ1796" s="256"/>
      <c r="BK1796" s="256"/>
      <c r="BL1796" s="262"/>
      <c r="BM1796" s="262"/>
      <c r="BN1796" s="262"/>
      <c r="BO1796" s="262"/>
      <c r="BP1796" s="262"/>
      <c r="BQ1796" s="262"/>
      <c r="BR1796" s="270"/>
      <c r="BS1796" s="270"/>
      <c r="BT1796" s="270"/>
      <c r="BU1796" s="270"/>
      <c r="BV1796" s="270"/>
      <c r="BW1796" s="270"/>
      <c r="BX1796" s="256"/>
      <c r="BY1796" s="256"/>
      <c r="BZ1796" s="256"/>
      <c r="CA1796" s="267"/>
      <c r="CB1796" s="267"/>
      <c r="CC1796" s="274"/>
      <c r="CD1796" s="267"/>
      <c r="CE1796" s="267"/>
      <c r="CF1796" s="267"/>
      <c r="CG1796" s="267"/>
      <c r="CH1796" s="267"/>
      <c r="CI1796" s="267"/>
      <c r="CJ1796" s="267"/>
      <c r="CK1796" s="267"/>
      <c r="CL1796" s="265"/>
      <c r="CM1796" s="272"/>
      <c r="CN1796" s="264"/>
      <c r="CO1796" s="125"/>
      <c r="CP1796" s="226"/>
      <c r="CQ1796" s="226"/>
      <c r="CR1796" s="226"/>
      <c r="CS1796" s="93"/>
      <c r="CT1796" s="93"/>
      <c r="CU1796" s="93"/>
      <c r="CV1796" s="93"/>
      <c r="CW1796" s="93"/>
      <c r="CX1796" s="93"/>
      <c r="CY1796" s="93"/>
      <c r="CZ1796" s="93"/>
      <c r="DA1796" s="93"/>
    </row>
    <row r="1797" spans="1:105" s="70" customFormat="1" ht="15" customHeight="1">
      <c r="A1797" s="228"/>
      <c r="B1797" s="231"/>
      <c r="C1797" s="234"/>
      <c r="D1797" s="237"/>
      <c r="E1797" s="237"/>
      <c r="F1797" s="243"/>
      <c r="G1797" s="72">
        <v>2.7</v>
      </c>
      <c r="H1797" s="84"/>
      <c r="I1797" s="84"/>
      <c r="J1797" s="84"/>
      <c r="K1797" s="84"/>
      <c r="L1797" s="84"/>
      <c r="M1797" s="84"/>
      <c r="N1797" s="84"/>
      <c r="O1797" s="84"/>
      <c r="P1797" s="84"/>
      <c r="Q1797" s="84"/>
      <c r="R1797" s="84"/>
      <c r="S1797" s="84"/>
      <c r="T1797" s="84"/>
      <c r="U1797" s="84"/>
      <c r="V1797" s="84"/>
      <c r="W1797" s="84"/>
      <c r="X1797" s="84"/>
      <c r="Y1797" s="84"/>
      <c r="Z1797" s="84"/>
      <c r="AA1797" s="84"/>
      <c r="AB1797" s="84"/>
      <c r="AC1797" s="80"/>
      <c r="AD1797" s="80"/>
      <c r="AE1797" s="80"/>
      <c r="AF1797" s="80"/>
      <c r="AG1797" s="80"/>
      <c r="AH1797" s="80"/>
      <c r="AI1797" s="80"/>
      <c r="AJ1797" s="80"/>
      <c r="AK1797" s="80"/>
      <c r="AL1797" s="80"/>
      <c r="AM1797" s="240"/>
      <c r="AN1797" s="240"/>
      <c r="AO1797" s="240"/>
      <c r="AP1797" s="240"/>
      <c r="AQ1797" s="240"/>
      <c r="AR1797" s="240"/>
      <c r="AS1797" s="240"/>
      <c r="AT1797" s="256"/>
      <c r="AU1797" s="256"/>
      <c r="AV1797" s="259"/>
      <c r="AW1797" s="259"/>
      <c r="AX1797" s="256"/>
      <c r="AY1797" s="256"/>
      <c r="AZ1797" s="256"/>
      <c r="BA1797" s="256"/>
      <c r="BB1797" s="256"/>
      <c r="BC1797" s="256"/>
      <c r="BD1797" s="256"/>
      <c r="BE1797" s="256"/>
      <c r="BF1797" s="256"/>
      <c r="BG1797" s="256"/>
      <c r="BH1797" s="256"/>
      <c r="BI1797" s="256"/>
      <c r="BJ1797" s="256"/>
      <c r="BK1797" s="256"/>
      <c r="BL1797" s="262"/>
      <c r="BM1797" s="262"/>
      <c r="BN1797" s="262"/>
      <c r="BO1797" s="262"/>
      <c r="BP1797" s="262"/>
      <c r="BQ1797" s="262"/>
      <c r="BR1797" s="270"/>
      <c r="BS1797" s="270"/>
      <c r="BT1797" s="270"/>
      <c r="BU1797" s="270"/>
      <c r="BV1797" s="270"/>
      <c r="BW1797" s="270"/>
      <c r="BX1797" s="256"/>
      <c r="BY1797" s="256"/>
      <c r="BZ1797" s="256"/>
      <c r="CA1797" s="267"/>
      <c r="CB1797" s="267"/>
      <c r="CC1797" s="274"/>
      <c r="CD1797" s="267"/>
      <c r="CE1797" s="267"/>
      <c r="CF1797" s="267"/>
      <c r="CG1797" s="267"/>
      <c r="CH1797" s="267"/>
      <c r="CI1797" s="267"/>
      <c r="CJ1797" s="267"/>
      <c r="CK1797" s="267"/>
      <c r="CL1797" s="265"/>
      <c r="CM1797" s="272"/>
      <c r="CN1797" s="264"/>
      <c r="CO1797" s="125"/>
      <c r="CP1797" s="226"/>
      <c r="CQ1797" s="226"/>
      <c r="CR1797" s="226"/>
      <c r="CS1797" s="93"/>
      <c r="CT1797" s="93"/>
      <c r="CU1797" s="93"/>
      <c r="CV1797" s="93"/>
      <c r="CW1797" s="93"/>
      <c r="CX1797" s="93"/>
      <c r="CY1797" s="93"/>
      <c r="CZ1797" s="93"/>
      <c r="DA1797" s="93"/>
    </row>
    <row r="1798" spans="1:105" s="70" customFormat="1" ht="15" customHeight="1">
      <c r="A1798" s="228"/>
      <c r="B1798" s="231"/>
      <c r="C1798" s="234"/>
      <c r="D1798" s="237"/>
      <c r="E1798" s="237"/>
      <c r="F1798" s="243"/>
      <c r="G1798" s="72">
        <v>3</v>
      </c>
      <c r="H1798" s="84"/>
      <c r="I1798" s="84"/>
      <c r="J1798" s="84"/>
      <c r="K1798" s="84"/>
      <c r="L1798" s="84"/>
      <c r="M1798" s="84"/>
      <c r="N1798" s="84"/>
      <c r="O1798" s="84"/>
      <c r="P1798" s="84"/>
      <c r="Q1798" s="84"/>
      <c r="R1798" s="84"/>
      <c r="S1798" s="84"/>
      <c r="T1798" s="84"/>
      <c r="U1798" s="84"/>
      <c r="V1798" s="84"/>
      <c r="W1798" s="84"/>
      <c r="X1798" s="84"/>
      <c r="Y1798" s="84"/>
      <c r="Z1798" s="84"/>
      <c r="AA1798" s="84"/>
      <c r="AB1798" s="84"/>
      <c r="AC1798" s="80"/>
      <c r="AD1798" s="80"/>
      <c r="AE1798" s="80"/>
      <c r="AF1798" s="80"/>
      <c r="AG1798" s="80"/>
      <c r="AH1798" s="80"/>
      <c r="AI1798" s="80"/>
      <c r="AJ1798" s="80"/>
      <c r="AK1798" s="80"/>
      <c r="AL1798" s="80"/>
      <c r="AM1798" s="240"/>
      <c r="AN1798" s="240"/>
      <c r="AO1798" s="240"/>
      <c r="AP1798" s="240"/>
      <c r="AQ1798" s="240"/>
      <c r="AR1798" s="240"/>
      <c r="AS1798" s="240"/>
      <c r="AT1798" s="256"/>
      <c r="AU1798" s="256"/>
      <c r="AV1798" s="259"/>
      <c r="AW1798" s="259"/>
      <c r="AX1798" s="256"/>
      <c r="AY1798" s="256"/>
      <c r="AZ1798" s="256"/>
      <c r="BA1798" s="256"/>
      <c r="BB1798" s="256"/>
      <c r="BC1798" s="256"/>
      <c r="BD1798" s="256"/>
      <c r="BE1798" s="256"/>
      <c r="BF1798" s="256"/>
      <c r="BG1798" s="256"/>
      <c r="BH1798" s="256"/>
      <c r="BI1798" s="256"/>
      <c r="BJ1798" s="256"/>
      <c r="BK1798" s="256"/>
      <c r="BL1798" s="262"/>
      <c r="BM1798" s="262"/>
      <c r="BN1798" s="262"/>
      <c r="BO1798" s="262"/>
      <c r="BP1798" s="262"/>
      <c r="BQ1798" s="262"/>
      <c r="BR1798" s="270"/>
      <c r="BS1798" s="270"/>
      <c r="BT1798" s="270"/>
      <c r="BU1798" s="270"/>
      <c r="BV1798" s="270"/>
      <c r="BW1798" s="270"/>
      <c r="BX1798" s="256"/>
      <c r="BY1798" s="256"/>
      <c r="BZ1798" s="256"/>
      <c r="CA1798" s="267"/>
      <c r="CB1798" s="267"/>
      <c r="CC1798" s="274"/>
      <c r="CD1798" s="267"/>
      <c r="CE1798" s="267"/>
      <c r="CF1798" s="267"/>
      <c r="CG1798" s="267"/>
      <c r="CH1798" s="267"/>
      <c r="CI1798" s="267"/>
      <c r="CJ1798" s="267"/>
      <c r="CK1798" s="267"/>
      <c r="CL1798" s="265"/>
      <c r="CM1798" s="272"/>
      <c r="CN1798" s="264"/>
      <c r="CO1798" s="125"/>
      <c r="CP1798" s="226"/>
      <c r="CQ1798" s="226"/>
      <c r="CR1798" s="226"/>
      <c r="CS1798" s="93"/>
      <c r="CT1798" s="93"/>
      <c r="CU1798" s="93"/>
      <c r="CV1798" s="93"/>
      <c r="CW1798" s="93"/>
      <c r="CX1798" s="93"/>
      <c r="CY1798" s="93"/>
      <c r="CZ1798" s="93"/>
      <c r="DA1798" s="93"/>
    </row>
    <row r="1799" spans="1:105" s="70" customFormat="1" ht="15" customHeight="1">
      <c r="A1799" s="228"/>
      <c r="B1799" s="231"/>
      <c r="C1799" s="234"/>
      <c r="D1799" s="237"/>
      <c r="E1799" s="237"/>
      <c r="F1799" s="244"/>
      <c r="G1799" s="73">
        <v>3.9</v>
      </c>
      <c r="H1799" s="85"/>
      <c r="I1799" s="85"/>
      <c r="J1799" s="85"/>
      <c r="K1799" s="85"/>
      <c r="L1799" s="85"/>
      <c r="M1799" s="85"/>
      <c r="N1799" s="85"/>
      <c r="O1799" s="85"/>
      <c r="P1799" s="85"/>
      <c r="Q1799" s="85"/>
      <c r="R1799" s="85"/>
      <c r="S1799" s="85"/>
      <c r="T1799" s="85"/>
      <c r="U1799" s="85"/>
      <c r="V1799" s="85"/>
      <c r="W1799" s="85"/>
      <c r="X1799" s="85"/>
      <c r="Y1799" s="85"/>
      <c r="Z1799" s="85"/>
      <c r="AA1799" s="85"/>
      <c r="AB1799" s="85"/>
      <c r="AC1799" s="81"/>
      <c r="AD1799" s="81"/>
      <c r="AE1799" s="81"/>
      <c r="AF1799" s="81"/>
      <c r="AG1799" s="81"/>
      <c r="AH1799" s="81"/>
      <c r="AI1799" s="81"/>
      <c r="AJ1799" s="81"/>
      <c r="AK1799" s="81"/>
      <c r="AL1799" s="81"/>
      <c r="AM1799" s="240"/>
      <c r="AN1799" s="240"/>
      <c r="AO1799" s="240"/>
      <c r="AP1799" s="240"/>
      <c r="AQ1799" s="240"/>
      <c r="AR1799" s="240"/>
      <c r="AS1799" s="240"/>
      <c r="AT1799" s="256"/>
      <c r="AU1799" s="256"/>
      <c r="AV1799" s="259"/>
      <c r="AW1799" s="259"/>
      <c r="AX1799" s="256"/>
      <c r="AY1799" s="256"/>
      <c r="AZ1799" s="256"/>
      <c r="BA1799" s="256"/>
      <c r="BB1799" s="256"/>
      <c r="BC1799" s="256"/>
      <c r="BD1799" s="256"/>
      <c r="BE1799" s="256"/>
      <c r="BF1799" s="256"/>
      <c r="BG1799" s="256"/>
      <c r="BH1799" s="256"/>
      <c r="BI1799" s="256"/>
      <c r="BJ1799" s="256"/>
      <c r="BK1799" s="256"/>
      <c r="BL1799" s="262"/>
      <c r="BM1799" s="262"/>
      <c r="BN1799" s="262"/>
      <c r="BO1799" s="262"/>
      <c r="BP1799" s="262"/>
      <c r="BQ1799" s="262"/>
      <c r="BR1799" s="270"/>
      <c r="BS1799" s="270"/>
      <c r="BT1799" s="270"/>
      <c r="BU1799" s="270"/>
      <c r="BV1799" s="270"/>
      <c r="BW1799" s="270"/>
      <c r="BX1799" s="256"/>
      <c r="BY1799" s="256"/>
      <c r="BZ1799" s="256"/>
      <c r="CA1799" s="267"/>
      <c r="CB1799" s="267"/>
      <c r="CC1799" s="274"/>
      <c r="CD1799" s="267"/>
      <c r="CE1799" s="267"/>
      <c r="CF1799" s="267"/>
      <c r="CG1799" s="267"/>
      <c r="CH1799" s="267"/>
      <c r="CI1799" s="267"/>
      <c r="CJ1799" s="267"/>
      <c r="CK1799" s="267"/>
      <c r="CL1799" s="265"/>
      <c r="CM1799" s="272"/>
      <c r="CN1799" s="264"/>
      <c r="CO1799" s="125"/>
      <c r="CP1799" s="226"/>
      <c r="CQ1799" s="226"/>
      <c r="CR1799" s="226"/>
      <c r="CS1799" s="93"/>
      <c r="CT1799" s="93"/>
      <c r="CU1799" s="93"/>
      <c r="CV1799" s="93"/>
      <c r="CW1799" s="93"/>
      <c r="CX1799" s="93"/>
      <c r="CY1799" s="93"/>
      <c r="CZ1799" s="93"/>
      <c r="DA1799" s="93"/>
    </row>
    <row r="1800" spans="1:105" s="70" customFormat="1" ht="15" customHeight="1">
      <c r="A1800" s="229"/>
      <c r="B1800" s="232"/>
      <c r="C1800" s="235"/>
      <c r="D1800" s="238"/>
      <c r="E1800" s="238"/>
      <c r="F1800" s="245" t="s">
        <v>83</v>
      </c>
      <c r="G1800" s="352"/>
      <c r="H1800" s="82"/>
      <c r="I1800" s="82"/>
      <c r="J1800" s="82"/>
      <c r="K1800" s="82"/>
      <c r="L1800" s="82"/>
      <c r="M1800" s="82"/>
      <c r="N1800" s="82"/>
      <c r="O1800" s="82"/>
      <c r="P1800" s="82"/>
      <c r="Q1800" s="82"/>
      <c r="R1800" s="82"/>
      <c r="S1800" s="82"/>
      <c r="T1800" s="82"/>
      <c r="U1800" s="82"/>
      <c r="V1800" s="82"/>
      <c r="W1800" s="82"/>
      <c r="X1800" s="82"/>
      <c r="Y1800" s="82"/>
      <c r="Z1800" s="82"/>
      <c r="AA1800" s="82"/>
      <c r="AB1800" s="82"/>
      <c r="AC1800" s="35"/>
      <c r="AD1800" s="35"/>
      <c r="AE1800" s="35"/>
      <c r="AF1800" s="35"/>
      <c r="AG1800" s="35"/>
      <c r="AH1800" s="35"/>
      <c r="AI1800" s="35"/>
      <c r="AJ1800" s="35"/>
      <c r="AK1800" s="35"/>
      <c r="AL1800" s="35"/>
      <c r="AM1800" s="241"/>
      <c r="AN1800" s="241"/>
      <c r="AO1800" s="241"/>
      <c r="AP1800" s="241"/>
      <c r="AQ1800" s="241"/>
      <c r="AR1800" s="241"/>
      <c r="AS1800" s="241"/>
      <c r="AT1800" s="257"/>
      <c r="AU1800" s="257"/>
      <c r="AV1800" s="260"/>
      <c r="AW1800" s="260"/>
      <c r="AX1800" s="257"/>
      <c r="AY1800" s="257"/>
      <c r="AZ1800" s="257"/>
      <c r="BA1800" s="257"/>
      <c r="BB1800" s="257"/>
      <c r="BC1800" s="257"/>
      <c r="BD1800" s="257"/>
      <c r="BE1800" s="257"/>
      <c r="BF1800" s="257"/>
      <c r="BG1800" s="257"/>
      <c r="BH1800" s="257"/>
      <c r="BI1800" s="257"/>
      <c r="BJ1800" s="257"/>
      <c r="BK1800" s="257"/>
      <c r="BL1800" s="263"/>
      <c r="BM1800" s="263"/>
      <c r="BN1800" s="263"/>
      <c r="BO1800" s="263"/>
      <c r="BP1800" s="263"/>
      <c r="BQ1800" s="263"/>
      <c r="BR1800" s="271"/>
      <c r="BS1800" s="271"/>
      <c r="BT1800" s="271"/>
      <c r="BU1800" s="271"/>
      <c r="BV1800" s="271"/>
      <c r="BW1800" s="271"/>
      <c r="BX1800" s="257"/>
      <c r="BY1800" s="257"/>
      <c r="BZ1800" s="257"/>
      <c r="CA1800" s="268"/>
      <c r="CB1800" s="268"/>
      <c r="CC1800" s="275"/>
      <c r="CD1800" s="268"/>
      <c r="CE1800" s="268"/>
      <c r="CF1800" s="268"/>
      <c r="CG1800" s="268"/>
      <c r="CH1800" s="268"/>
      <c r="CI1800" s="268"/>
      <c r="CJ1800" s="268"/>
      <c r="CK1800" s="268"/>
      <c r="CL1800" s="265"/>
      <c r="CM1800" s="272"/>
      <c r="CN1800" s="264"/>
      <c r="CO1800" s="125"/>
      <c r="CP1800" s="226"/>
      <c r="CQ1800" s="226"/>
      <c r="CR1800" s="226"/>
      <c r="CS1800" s="93"/>
      <c r="CT1800" s="93"/>
      <c r="CU1800" s="93"/>
      <c r="CV1800" s="93"/>
      <c r="CW1800" s="93"/>
      <c r="CX1800" s="93"/>
      <c r="CY1800" s="93"/>
      <c r="CZ1800" s="93"/>
      <c r="DA1800" s="93"/>
    </row>
    <row r="1801" spans="1:105" s="70" customFormat="1" ht="15" customHeight="1">
      <c r="A1801" s="227">
        <f t="shared" si="645"/>
        <v>223</v>
      </c>
      <c r="B1801" s="230" t="s">
        <v>1067</v>
      </c>
      <c r="C1801" s="233" t="s">
        <v>1068</v>
      </c>
      <c r="D1801" s="236">
        <v>44608</v>
      </c>
      <c r="E1801" s="236" t="s">
        <v>1283</v>
      </c>
      <c r="F1801" s="253" t="s">
        <v>80</v>
      </c>
      <c r="G1801" s="351"/>
      <c r="H1801" s="82" t="s">
        <v>69</v>
      </c>
      <c r="I1801" s="82"/>
      <c r="J1801" s="82" t="s">
        <v>61</v>
      </c>
      <c r="K1801" s="82" t="s">
        <v>61</v>
      </c>
      <c r="L1801" s="82" t="s">
        <v>61</v>
      </c>
      <c r="M1801" s="82" t="s">
        <v>61</v>
      </c>
      <c r="N1801" s="82" t="s">
        <v>61</v>
      </c>
      <c r="O1801" s="82"/>
      <c r="P1801" s="82" t="s">
        <v>61</v>
      </c>
      <c r="Q1801" s="82" t="s">
        <v>61</v>
      </c>
      <c r="R1801" s="82" t="s">
        <v>61</v>
      </c>
      <c r="S1801" s="82" t="s">
        <v>61</v>
      </c>
      <c r="T1801" s="82" t="s">
        <v>61</v>
      </c>
      <c r="U1801" s="82" t="s">
        <v>61</v>
      </c>
      <c r="V1801" s="82"/>
      <c r="W1801" s="82" t="s">
        <v>60</v>
      </c>
      <c r="X1801" s="82" t="s">
        <v>60</v>
      </c>
      <c r="Y1801" s="82" t="s">
        <v>60</v>
      </c>
      <c r="Z1801" s="82" t="s">
        <v>60</v>
      </c>
      <c r="AA1801" s="82" t="s">
        <v>60</v>
      </c>
      <c r="AB1801" s="82" t="s">
        <v>60</v>
      </c>
      <c r="AC1801" s="82"/>
      <c r="AD1801" s="82" t="s">
        <v>60</v>
      </c>
      <c r="AE1801" s="82" t="s">
        <v>60</v>
      </c>
      <c r="AF1801" s="82" t="s">
        <v>60</v>
      </c>
      <c r="AG1801" s="82" t="s">
        <v>60</v>
      </c>
      <c r="AH1801" s="82" t="s">
        <v>60</v>
      </c>
      <c r="AI1801" s="82" t="s">
        <v>1471</v>
      </c>
      <c r="AJ1801" s="82"/>
      <c r="AK1801" s="82" t="s">
        <v>61</v>
      </c>
      <c r="AL1801" s="82" t="s">
        <v>61</v>
      </c>
      <c r="AM1801" s="239">
        <f>COUNTIF(H1801:AL1801,"PH")+COUNTIF(H1801:AL1801,"PH/L")+COUNTIF(H1801:AL1801,"PM")</f>
        <v>0</v>
      </c>
      <c r="AN1801" s="239">
        <f>COUNTIF(H1801:AL1801,"PD")+COUNTIF(H1801:AL1801,"PDD")+COUNTIF(H1801:AL1801,"P/DS")/2+COUNTIF(H1801:AL1801,"PMD")</f>
        <v>0</v>
      </c>
      <c r="AO1801" s="239">
        <f>COUNTIF(H1801:AL1801,"PN")+COUNTIF(H1801:AL1801,"P/NS")/2+COUNTIF(H1801:AL1801,"PH")+COUNTIF(H1801:AL1801,"PH/F")/2+COUNTIF(H1801:AL1801,"PH/L")/2+COUNTIF(H1801:AL1801,"PM")</f>
        <v>0</v>
      </c>
      <c r="AP1801" s="239">
        <f>COUNTIF(H1801:AL1801,"BH")+COUNTIF(H1801:AL1801,"AL/BL")+COUNTIF(H1801:AL1801,"UL/BL")+COUNTIF(H1801:AL1801,"BM")</f>
        <v>0</v>
      </c>
      <c r="AQ1801" s="239">
        <f>COUNTIF(H1801:AL1801,"DS")+COUNTIF(H1801:AL1801,"AL/DS")/2+COUNTIF(H1801:AL1801,"UL/DS")/2+COUNTIF(H1801:AL1801,"CT")+COUNTIF(H1801:AL1801,"MD")</f>
        <v>11.5</v>
      </c>
      <c r="AR1801" s="239">
        <f>COUNTIF(H1801:AL1801,"NS")+COUNTIF(H1801:AL1801,"AL/NS")/2+COUNTIF(H1801:AL1801,"UL/NS")/2+COUNTIF(H1801:AL1801,"BH")+COUNTIF(H1801:AL1801,"AL/BF")/2+COUNTIF(H1801:AL1801,"AL/BL")/2+COUNTIF(H1801:AL1801,"UL/BL")/2+COUNTIF(H1801:AL1801,"UL/BF")/2+COUNTIF(H1801:AL1801,"BM")</f>
        <v>13</v>
      </c>
      <c r="AS1801" s="239">
        <f>COUNTIF(H1801:AL1801,"AL")+COUNTIF(H1801:AL1801,"AL/DS")/2+COUNTIF(H1801:AL1801,"AL/NS")/2+COUNTIF(H1801:AL1801,"NH")+COUNTIF(H1801:AL1801,"SL")+COUNTIF(H1801:AL1801,"NHD")+COUNTIF(H1801:AL1801,"B")+COUNTIF(H1801:AL1801,"HL")+COUNTIF(H1801:AL1801,"AL/BF")/2+COUNTIF(H1801:AL1801,"AL/BL")/2</f>
        <v>1</v>
      </c>
      <c r="AT1801" s="255">
        <f>COUNTIF(H1801:AL1801,"PD")+COUNTIF(H1801:AL1801,"PN")+COUNTIF(H1801:AL1801,"P/DS")/2+COUNTIF(H1801:AL1801,"P/NS")/2+COUNTIF(H1801:AL1801,"DS")+COUNTIF(H1801:AL1801,"NS")+COUNTIF(H1801:AL1801,"AL")+COUNTIF(H1801:AL1801,"AL/DS")+COUNTIF(H1801:AL1801,"AL/NS")+COUNTIF(H1801:AL1801,"NH")+COUNTIF(H1801:AL1801,"SL")+COUNTIF(H1801:AL1801,"UL/DS")/2+COUNTIF(H1801:AL1801,"UL/NS")/2+COUNTIF(H1801:AL1801,"CT")+COUNTIF(H1801:AL1801,"NHD")+COUNTIF(H1801:AL1801,"PDD")+COUNTIF(H1801:AL1801,"B")+COUNTIF(H1801:AL1801,"HL")+COUNTIF(H1801:AL1801,"PH")+COUNTIF(H1801:AL1801,"BH")+COUNTIF(H1801:AL1801,"AL/BF")+COUNTIF(H1801:AL1801,"AL/BL")+COUNTIF(H1801:AL1801,"UL/BF")/2+COUNTIF(H1801:AL1801,"UL/BL")/2+COUNTIF(H1801:AL1801,"PH/F")/2+COUNTIF(H1801:AL1801,"PH/L")/2+COUNTIF(H1801:AL1801,"MD")+COUNTIF(H1801:AL1801,"PMD")+COUNTIF(H1801:AL1801,"PM")+COUNTIF(H1801:AL1801,"BM")</f>
        <v>25.5</v>
      </c>
      <c r="AU1801" s="255">
        <f>COUNTIF(H1801:AL1801,"P/DS")/2+COUNTIF(H1801:AL1801,"P/NS")/2+COUNTIF(H1801:AL1801,"IL")+COUNTIF(H1801:AL1801,"NL")+COUNTIF(H1801:AL1801,"UL")+COUNTIF(H1801:AL1801,"UL/DS")/2+COUNTIF(H1801:AL1801,"UL/NS")/2+COUNTIF(H1801:AL1801,"KT")+COUNTIF(H1801:AL1801,"UL/BF")/2+COUNTIF(H1801:AL1801,"UL/BL")/2+COUNTIF(H1801:AL1801,"PH/F")/2+COUNTIF(H1801:AL1801,"PH/L")/2+COUNTIF(H1801:AL1801,"NB")</f>
        <v>0.5</v>
      </c>
      <c r="AV1801" s="258">
        <f>COUNTIF(H1801:AL1801,"PN")+COUNTIF(H1801:AL1801,"TVD")+COUNTIF(H1801:AL1801,"PH")+COUNTIF(H1801:AL1801,"PM")+COUNTIF(H1801:AL1801,"PDD")-COUNTIFS(H1801:AL1801,"PN",H1808:AL1808,"&gt;=3")-COUNTIFS(H1801:AL1801,"PM",H1808:AL1808,"&gt;=3")</f>
        <v>0</v>
      </c>
      <c r="AW1801" s="258">
        <f>COUNTIF(H1801:AL1801,"NS")+COUNTIF(H1801:AL1801,"D")+COUNTIF(H1801:AL1801,"BH")+COUNTIF(H1801:AL1801,"NHD")+COUNTIF(H1801:AL1801,"BM")-COUNTIFS(H1801:AL1801,"NS",H1808:AL1808,"&gt;=3")-COUNTIFS(H1801:AL1801,"BH",H1808:AL1808,"&gt;=3")-COUNTIFS(H1801:AL1801,"BM",H1808:AL1808,"&gt;=3")</f>
        <v>13</v>
      </c>
      <c r="AX1801" s="255">
        <f>COUNTIF(H1801:AL1801,"AL")+COUNTIF(H1801:AL1801,"AL/DS")/2+COUNTIF(H1801:AL1801,"AL/NS")/2+COUNTIF(H1801:AL1801,"AL/BF")+COUNTIF(H1801:AL1801,"AL/BL")/2</f>
        <v>0</v>
      </c>
      <c r="AY1801" s="255">
        <f>COUNTIF(H1801:AL1801,"SL")</f>
        <v>0</v>
      </c>
      <c r="AZ1801" s="255">
        <f>COUNTIF(H1801:AL1801,"NH")</f>
        <v>1</v>
      </c>
      <c r="BA1801" s="255">
        <f>COUNTIF(H1801:AL1801,"HL")</f>
        <v>0</v>
      </c>
      <c r="BB1801" s="255">
        <f>COUNTIF(G1801:AL1801,"P/DS")/2+COUNTIF(G1801:AL1801,"P/NS")/2+COUNTIF(G1801:AL1801,"UL")+COUNTIF(G1801:AL1801,"UL/DS")/2+COUNTIF(G1801:AL1801,"UL/NS")/2+COUNTIF(G1801:AL1801,"UL/BL")/2+COUNTIF(G1801:AL1801,"UL/BF")/2+COUNTIF(G1801:AL1801,"PH/F")/2+COUNTIF(G1801:AL1801,"PH/L")/2</f>
        <v>0.5</v>
      </c>
      <c r="BC1801" s="255">
        <f>COUNTIF(H1801:AL1801,"NB")</f>
        <v>0</v>
      </c>
      <c r="BD1801" s="255">
        <f>COUNTIF(H1801:AL1801,"NL")</f>
        <v>0</v>
      </c>
      <c r="BE1801" s="255">
        <f>COUNTIF(H1801:AL1801,"IL")</f>
        <v>0</v>
      </c>
      <c r="BF1801" s="255">
        <f>COUNTIF(H1801:AL1801,"KT")</f>
        <v>0</v>
      </c>
      <c r="BG1801" s="255">
        <f>COUNTIF(H1801:AL1801,"L70")</f>
        <v>0</v>
      </c>
      <c r="BH1801" s="255">
        <f>COUNTIF(H1801:AL1801,"MD")</f>
        <v>0</v>
      </c>
      <c r="BI1801" s="255">
        <f>COUNTIF(H1801:AL1801,"PMD")</f>
        <v>0</v>
      </c>
      <c r="BJ1801" s="255">
        <f>COUNTIF(H1801:AL1801,"PM")</f>
        <v>0</v>
      </c>
      <c r="BK1801" s="255">
        <f>COUNTIF(H1801:AL1801,"BM")</f>
        <v>0</v>
      </c>
      <c r="BL1801" s="261">
        <f>SUMIF(H1801:AL1801,"PD",H1802:AL1802)+SUMIF(H1801:AL1801,"PN",H1802:AL1802)+SUMIF(H1801:AL1801,"P/DS",H1802:AL1802)+SUMIF(H1801:AL1801,"PN/F",H1802:AL1802)+SUMIF(H1801:AL1801,"PN/L",H1802:AL1802)+SUMIF(H1801:AL1801,"TV",H1802:AL1802)+SUMIF(H1801:AL1801,"TVD",H1802:AL1802)+SUMIF(H1801:AL1801,"PDD",H1802:AL1802)</f>
        <v>0</v>
      </c>
      <c r="BM1801" s="261">
        <f>SUMIF(H1801:AL1801,"PD",H1803:AL1803)+SUMIF(H1801:AL1801,"PN",H1803:AL1803)+SUMIF(H1801:AL1801,"P/DS",H1803:AL1803)+SUMIF(H1801:AL1801,"PN/F",H1803:AL1803)+SUMIF(H1801:AL1801,"PN/L",H1803:AL1803)+SUMIF(H1801:AL1801,"TV",H1803:AL1803)+SUMIF(H1801:AL1801,"TVD",H1803:AL1803)+SUMIF(H1801:AL1801,"PDD",H1803:AL1803)+SUMIF(H1801:AL1801,"PMD",H1803:AL1803)</f>
        <v>0</v>
      </c>
      <c r="BN1801" s="261">
        <f>SUMIF(H1801:AL1801,"PD",H1804:AL1804)+SUMIF(H1801:AL1801,"PN",H1804:AL1804)+SUMIF(H1801:AL1801,"P/DS",H1804:AL1804)+SUMIF(H1801:AL1801,"PN/F",H1804:AL1804)+SUMIF(H1801:AL1801,"PN/L",H1804:AL1804)+SUMIF(H1801:AL1801,"TV",H1804:AL1804)+SUMIF(H1801:AL1801,"TVD",H1804:AL1804)</f>
        <v>0</v>
      </c>
      <c r="BO1801" s="261">
        <f>SUMIF(H1801:AL1801,"PD",H1805:AL1805)+SUMIF(H1801:AL1801,"PN",H1805:AL1805)+SUMIF(H1801:AL1801,"P/DS",H1805:AL1805)+SUMIF(H1801:AL1801,"PN/F",H1805:AL1805)+SUMIF(H1801:AL1801,"PN/L",H1805:AL1805)+SUMIF(H1801:AL1801,"TV",H1805:AL1805)+SUMIF(H1801:AL1801,"TVD",H1805:AL1805)</f>
        <v>0</v>
      </c>
      <c r="BP1801" s="261">
        <f>SUMIF(H1801:AL1801,"PD",H1806:AL1806)+SUMIF(H1801:AL1801,"PN",H1806:AL1806)+SUMIF(H1801:AL1801,"P/DS",H1806:AL1806)+SUMIF(H1801:AL1801,"PN/F",H1806:AL1806)+SUMIF(H1801:AL1801,"PN/L",H1806:AL1806)+SUMIF(H1801:AL1801,"TV",H1806:AL1806)+SUMIF(H1801:AL1801,"TVD",H1806:AL1806)+SUMIF(H1801:AL1801,"PDD",H1806:AL1806)+SUMIF(H1801:AL1801,"PH",H1806:AL1806)+SUMIF(H1801:AL1801,"PM",H1806:AL1806)</f>
        <v>0</v>
      </c>
      <c r="BQ1801" s="261">
        <f>SUMIF(H1801:AL1801,"PD",H1807:AL1807)+SUMIF(H1801:AL1801,"PN",H1807:AL1807)+SUMIF(H1801:AL1801,"P/DS",H1807:AL1807)+SUMIF(H1801:AL1801,"PN/F",H1807:AL1807)+SUMIF(H1801:AL1801,"PN/L",H1807:AL1807)+SUMIF(H1801:AL1801,"TV",H1807:AL1807)+SUMIF(H1801:AL1801,"TVD",H1807:AL1807)+SUMIF(H1801:AL1801,"PDD",H1807:AL1807)+SUMIF(H1801:AL1801,"PH",H1807:AL1807)+SUMIF(H1801:AL1801,"PM",H1807:AL1807)</f>
        <v>0</v>
      </c>
      <c r="BR1801" s="269">
        <f>SUM(H1802:AL1802)-BL1801</f>
        <v>18</v>
      </c>
      <c r="BS1801" s="269">
        <f>SUM(H1803:AL1803)-BM1801</f>
        <v>4.5</v>
      </c>
      <c r="BT1801" s="269">
        <f>SUM(H1804:AL1804)-BN1801</f>
        <v>0</v>
      </c>
      <c r="BU1801" s="269">
        <f>SUM(H1805:AL1805)-BO1801</f>
        <v>0</v>
      </c>
      <c r="BV1801" s="269">
        <f>SUM(H1806:AL1806)-BP1801</f>
        <v>0</v>
      </c>
      <c r="BW1801" s="269">
        <f>SUM(H1807:AL1807)-BQ1801</f>
        <v>0</v>
      </c>
      <c r="BX1801" s="255">
        <f>SUMIF(H1801:AL1801,"PD",H1808:AL1808)+SUMIF(H1801:AL1801,"PN",H1808:AL1808)+SUMIF(H1801:AL1801,"P/DS",H1808:AL1808)+SUMIF(H1801:AL1801,"PN/F",H1808:AL1808)+SUMIF(H1801:AL1801,"PN/L",H1808:AL1808)</f>
        <v>0</v>
      </c>
      <c r="BY1801" s="255">
        <f>SUM(H1808:AL1808)-BX1801</f>
        <v>0</v>
      </c>
      <c r="BZ1801" s="255">
        <f t="shared" ref="BZ1801" si="654">+SUM(BL1801:BW1808)</f>
        <v>22.5</v>
      </c>
      <c r="CA1801" s="266">
        <f>(COUNTIFS(H1801:AL1801,"PD",H1802:AL1802,"&gt;=2"))*0.5-IF(CN1801="VP",COUNTIFS($H$16:$AL$16,"SAT",H1801:AL1801,"PD",H1802:AL1802,"&gt;=2"))*0.5</f>
        <v>0</v>
      </c>
      <c r="CB1801" s="266">
        <f>(COUNTIFS(H1801:AL1801,"PN",H1803:AL1803,"&gt;=0.5",H1802:AL1802,"&gt;=1.5"))*0.5+COUNTIFS(H1801:AL1801,"PDD",H1803:AL1803,"&gt;=0.5",H1802:AL1802,"&gt;=1.5")*0.5</f>
        <v>0</v>
      </c>
      <c r="CC1801" s="273">
        <f>(COUNTIFS(H1801:AL1801,"TV",H1803:AL1803,"&gt;=10"))*0.5+(COUNTIFS(H1801:AL1801,"PMD",H1803:AL1803,"&gt;=2"))*0.5</f>
        <v>0</v>
      </c>
      <c r="CD1801" s="266">
        <f>(COUNTIFS(H1801:AL1801,"TVD",H1805:AL1805,"&gt;=6.5",H1803:AL1803,"&gt;=3.5"))*0.5</f>
        <v>0</v>
      </c>
      <c r="CE1801" s="266">
        <f>(COUNTIFS(H1801:AL1801,"PD",H1806:AL1806,"&gt;=10"))*0.5</f>
        <v>0</v>
      </c>
      <c r="CF1801" s="266">
        <f>(COUNTIFS(H1801:AL1801,"PDD",H1806:AL1806,"&gt;=3.5",H1807:AL1807,"&gt;=6.5")+COUNTIFS(H1801:AL1801,"PH",H1807:AL1807,"&gt;=0.5",H1806:AL1806,"&gt;=1.5")+COUNTIFS(H1801:AL1801,"PM",H1807:AL1807,"&gt;=0.5",H1806:AL1806,"&gt;=1.5"))*0.5</f>
        <v>0</v>
      </c>
      <c r="CG1801" s="266">
        <f>(COUNTIFS(H1801:AL1801,"DS",H1802:AL1802,"&gt;=2")+COUNTIFS(H1801:AL1801,"AL/DS",H1802:AL1802,"&gt;=2"))*0.5-IF(CN1801="VP",COUNTIFS($H$16:$AL$16,"SAT",H1801:AL1801,"DS",H1802:AL1802,"&gt;=2"))*0.5</f>
        <v>0</v>
      </c>
      <c r="CH1801" s="266">
        <f>(COUNTIFS(H1801:AL1801,"NS",H1803:AL1803,"&gt;=0.5",H1802:AL1802,"&gt;=1.5")+COUNTIFS(H1801:AL1801,"AL/NS",H1803:AL1803,"&gt;=0.5",H1802:AL1802,"&gt;=1.5")+COUNTIFS(H1801:AL1801,"NHD",H1803:AL1803,"&gt;=4.5",H1806:AL1806,"&gt;=2",H1802:AL1802,"&gt;=1.5"))*0.5</f>
        <v>4.5</v>
      </c>
      <c r="CI1801" s="266">
        <f>(COUNTIF(H1803:AL1803,"&gt;=10")+COUNTIFS(H1801:AL1801,"MD",H1803:AL1803,"&gt;=2")-COUNTIFS(H1801:AL1801,"TV",H1803:AL1803,"&gt;=10"))*0.5</f>
        <v>0</v>
      </c>
      <c r="CJ1801" s="266">
        <f>(COUNTIFS(H1801:AL1801,"D",H1805:AL1805,"&gt;=6.5",H1803:AL1803,"&gt;=3.5"))*0.5</f>
        <v>0</v>
      </c>
      <c r="CK1801" s="266">
        <f>(COUNTIF(H1806:AL1806,"&gt;=10")-COUNTIFS(H1801:AL1801,"PD",H1806:AL1806,"&gt;=10"))*0.5</f>
        <v>0</v>
      </c>
      <c r="CL1801" s="265">
        <f>(COUNTIFS(H1801:AL1801,"NHD",H1806:AL1806,"&gt;=3.5",H1807:AL1807,"&gt;=6.5")+COUNTIFS(H1801:AL1801,"BH",H1806:AL1806,"&gt;=1.5",H1807:AL1807,"&gt;=0.5")+COUNTIFS(H1801:AL1801,"BM",H1806:AL1806,"&gt;=1.5",H1807:AL1807,"&gt;=0.5")+COUNTIFS(H1801:AL1801,"D",H1806:AL1806,"&gt;=1.5",H1807:AL1807,"&gt;=0.5"))*0.5</f>
        <v>0</v>
      </c>
      <c r="CM1801" s="272"/>
      <c r="CN1801" s="264" t="s">
        <v>723</v>
      </c>
      <c r="CO1801" s="125">
        <f t="shared" ref="CO1801" si="655">+AM1801+AN1801+AO1801+AP1801+AQ1801+AR1801+AS1801+AU1801+BG1801</f>
        <v>26</v>
      </c>
      <c r="CP1801" s="225">
        <f>+SUM(I1802:I1807)-I1808</f>
        <v>0</v>
      </c>
      <c r="CQ1801" s="225">
        <f>+SUM(J1802:J1807)-J1808</f>
        <v>2.5</v>
      </c>
      <c r="CR1801" s="225">
        <f>+SUM(K1802:K1807)-K1808</f>
        <v>2.5</v>
      </c>
      <c r="CS1801" s="90"/>
      <c r="CT1801" s="90"/>
      <c r="CU1801" s="90"/>
      <c r="CV1801" s="90"/>
      <c r="CW1801" s="90"/>
      <c r="CX1801" s="90"/>
      <c r="CY1801" s="90"/>
      <c r="CZ1801" s="90"/>
      <c r="DA1801" s="90"/>
    </row>
    <row r="1802" spans="1:105" s="70" customFormat="1" ht="15" customHeight="1">
      <c r="A1802" s="228"/>
      <c r="B1802" s="231"/>
      <c r="C1802" s="234"/>
      <c r="D1802" s="237"/>
      <c r="E1802" s="237"/>
      <c r="F1802" s="242" t="s">
        <v>82</v>
      </c>
      <c r="G1802" s="71">
        <v>1.5</v>
      </c>
      <c r="H1802" s="83"/>
      <c r="I1802" s="83"/>
      <c r="J1802" s="83">
        <v>2</v>
      </c>
      <c r="K1802" s="83">
        <v>2</v>
      </c>
      <c r="L1802" s="83">
        <v>2</v>
      </c>
      <c r="M1802" s="83">
        <v>2</v>
      </c>
      <c r="N1802" s="83">
        <v>2</v>
      </c>
      <c r="O1802" s="83"/>
      <c r="P1802" s="83">
        <v>2</v>
      </c>
      <c r="Q1802" s="83">
        <v>2</v>
      </c>
      <c r="R1802" s="83">
        <v>2</v>
      </c>
      <c r="S1802" s="83">
        <v>2</v>
      </c>
      <c r="T1802" s="83"/>
      <c r="U1802" s="83"/>
      <c r="V1802" s="83"/>
      <c r="W1802" s="83"/>
      <c r="X1802" s="83"/>
      <c r="Y1802" s="83"/>
      <c r="Z1802" s="83"/>
      <c r="AA1802" s="83"/>
      <c r="AB1802" s="83"/>
      <c r="AC1802" s="79"/>
      <c r="AD1802" s="79"/>
      <c r="AE1802" s="79"/>
      <c r="AF1802" s="79"/>
      <c r="AG1802" s="79"/>
      <c r="AH1802" s="79"/>
      <c r="AI1802" s="79"/>
      <c r="AJ1802" s="79"/>
      <c r="AK1802" s="79"/>
      <c r="AL1802" s="79"/>
      <c r="AM1802" s="240"/>
      <c r="AN1802" s="240"/>
      <c r="AO1802" s="240"/>
      <c r="AP1802" s="240"/>
      <c r="AQ1802" s="240"/>
      <c r="AR1802" s="240"/>
      <c r="AS1802" s="240"/>
      <c r="AT1802" s="256"/>
      <c r="AU1802" s="256"/>
      <c r="AV1802" s="259"/>
      <c r="AW1802" s="259"/>
      <c r="AX1802" s="256"/>
      <c r="AY1802" s="256"/>
      <c r="AZ1802" s="256"/>
      <c r="BA1802" s="256"/>
      <c r="BB1802" s="256"/>
      <c r="BC1802" s="256"/>
      <c r="BD1802" s="256"/>
      <c r="BE1802" s="256"/>
      <c r="BF1802" s="256"/>
      <c r="BG1802" s="256"/>
      <c r="BH1802" s="256"/>
      <c r="BI1802" s="256"/>
      <c r="BJ1802" s="256"/>
      <c r="BK1802" s="256"/>
      <c r="BL1802" s="262"/>
      <c r="BM1802" s="262"/>
      <c r="BN1802" s="262"/>
      <c r="BO1802" s="262"/>
      <c r="BP1802" s="262"/>
      <c r="BQ1802" s="262"/>
      <c r="BR1802" s="270"/>
      <c r="BS1802" s="270"/>
      <c r="BT1802" s="270"/>
      <c r="BU1802" s="270"/>
      <c r="BV1802" s="270"/>
      <c r="BW1802" s="270"/>
      <c r="BX1802" s="256"/>
      <c r="BY1802" s="256"/>
      <c r="BZ1802" s="256"/>
      <c r="CA1802" s="267"/>
      <c r="CB1802" s="267"/>
      <c r="CC1802" s="274"/>
      <c r="CD1802" s="267"/>
      <c r="CE1802" s="267"/>
      <c r="CF1802" s="267"/>
      <c r="CG1802" s="267"/>
      <c r="CH1802" s="267"/>
      <c r="CI1802" s="267"/>
      <c r="CJ1802" s="267"/>
      <c r="CK1802" s="267"/>
      <c r="CL1802" s="265"/>
      <c r="CM1802" s="272"/>
      <c r="CN1802" s="264"/>
      <c r="CO1802" s="125"/>
      <c r="CP1802" s="226"/>
      <c r="CQ1802" s="226"/>
      <c r="CR1802" s="226"/>
      <c r="CS1802" s="90"/>
      <c r="CT1802" s="90"/>
      <c r="CU1802" s="90"/>
      <c r="CV1802" s="90"/>
      <c r="CW1802" s="90"/>
      <c r="CX1802" s="90"/>
      <c r="CY1802" s="90"/>
      <c r="CZ1802" s="90"/>
      <c r="DA1802" s="90"/>
    </row>
    <row r="1803" spans="1:105" s="70" customFormat="1" ht="15" customHeight="1">
      <c r="A1803" s="228"/>
      <c r="B1803" s="231"/>
      <c r="C1803" s="234"/>
      <c r="D1803" s="237"/>
      <c r="E1803" s="237"/>
      <c r="F1803" s="243"/>
      <c r="G1803" s="72">
        <v>2</v>
      </c>
      <c r="H1803" s="84"/>
      <c r="I1803" s="84"/>
      <c r="J1803" s="84">
        <v>0.5</v>
      </c>
      <c r="K1803" s="84">
        <v>0.5</v>
      </c>
      <c r="L1803" s="84">
        <v>0.5</v>
      </c>
      <c r="M1803" s="84">
        <v>0.5</v>
      </c>
      <c r="N1803" s="84">
        <v>0.5</v>
      </c>
      <c r="O1803" s="84"/>
      <c r="P1803" s="84">
        <v>0.5</v>
      </c>
      <c r="Q1803" s="84">
        <v>0.5</v>
      </c>
      <c r="R1803" s="84">
        <v>0.5</v>
      </c>
      <c r="S1803" s="84">
        <v>0.5</v>
      </c>
      <c r="T1803" s="84"/>
      <c r="U1803" s="84"/>
      <c r="V1803" s="84"/>
      <c r="W1803" s="84"/>
      <c r="X1803" s="84"/>
      <c r="Y1803" s="84"/>
      <c r="Z1803" s="84"/>
      <c r="AA1803" s="84"/>
      <c r="AB1803" s="84"/>
      <c r="AC1803" s="80"/>
      <c r="AD1803" s="80"/>
      <c r="AE1803" s="80"/>
      <c r="AF1803" s="80"/>
      <c r="AG1803" s="80"/>
      <c r="AH1803" s="80"/>
      <c r="AI1803" s="80"/>
      <c r="AJ1803" s="80"/>
      <c r="AK1803" s="80"/>
      <c r="AL1803" s="80"/>
      <c r="AM1803" s="240"/>
      <c r="AN1803" s="240"/>
      <c r="AO1803" s="240"/>
      <c r="AP1803" s="240"/>
      <c r="AQ1803" s="240"/>
      <c r="AR1803" s="240"/>
      <c r="AS1803" s="240"/>
      <c r="AT1803" s="256"/>
      <c r="AU1803" s="256"/>
      <c r="AV1803" s="259"/>
      <c r="AW1803" s="259"/>
      <c r="AX1803" s="256"/>
      <c r="AY1803" s="256"/>
      <c r="AZ1803" s="256"/>
      <c r="BA1803" s="256"/>
      <c r="BB1803" s="256"/>
      <c r="BC1803" s="256"/>
      <c r="BD1803" s="256"/>
      <c r="BE1803" s="256"/>
      <c r="BF1803" s="256"/>
      <c r="BG1803" s="256"/>
      <c r="BH1803" s="256"/>
      <c r="BI1803" s="256"/>
      <c r="BJ1803" s="256"/>
      <c r="BK1803" s="256"/>
      <c r="BL1803" s="262"/>
      <c r="BM1803" s="262"/>
      <c r="BN1803" s="262"/>
      <c r="BO1803" s="262"/>
      <c r="BP1803" s="262"/>
      <c r="BQ1803" s="262"/>
      <c r="BR1803" s="270"/>
      <c r="BS1803" s="270"/>
      <c r="BT1803" s="270"/>
      <c r="BU1803" s="270"/>
      <c r="BV1803" s="270"/>
      <c r="BW1803" s="270"/>
      <c r="BX1803" s="256"/>
      <c r="BY1803" s="256"/>
      <c r="BZ1803" s="256"/>
      <c r="CA1803" s="267"/>
      <c r="CB1803" s="267"/>
      <c r="CC1803" s="274"/>
      <c r="CD1803" s="267"/>
      <c r="CE1803" s="267"/>
      <c r="CF1803" s="267"/>
      <c r="CG1803" s="267"/>
      <c r="CH1803" s="267"/>
      <c r="CI1803" s="267"/>
      <c r="CJ1803" s="267"/>
      <c r="CK1803" s="267"/>
      <c r="CL1803" s="265"/>
      <c r="CM1803" s="272"/>
      <c r="CN1803" s="264"/>
      <c r="CO1803" s="125"/>
      <c r="CP1803" s="226"/>
      <c r="CQ1803" s="226"/>
      <c r="CR1803" s="226"/>
      <c r="CS1803" s="90"/>
      <c r="CT1803" s="90"/>
      <c r="CU1803" s="90"/>
      <c r="CV1803" s="90"/>
      <c r="CW1803" s="90"/>
      <c r="CX1803" s="90"/>
      <c r="CY1803" s="90"/>
      <c r="CZ1803" s="90"/>
      <c r="DA1803" s="90"/>
    </row>
    <row r="1804" spans="1:105" s="70" customFormat="1" ht="15" customHeight="1">
      <c r="A1804" s="228"/>
      <c r="B1804" s="231"/>
      <c r="C1804" s="234"/>
      <c r="D1804" s="237"/>
      <c r="E1804" s="237"/>
      <c r="F1804" s="243"/>
      <c r="G1804" s="72">
        <v>2.1</v>
      </c>
      <c r="H1804" s="84"/>
      <c r="I1804" s="84"/>
      <c r="J1804" s="84"/>
      <c r="K1804" s="84"/>
      <c r="L1804" s="84"/>
      <c r="M1804" s="84"/>
      <c r="N1804" s="84"/>
      <c r="O1804" s="84"/>
      <c r="P1804" s="84"/>
      <c r="Q1804" s="84"/>
      <c r="R1804" s="84"/>
      <c r="S1804" s="84"/>
      <c r="T1804" s="84"/>
      <c r="U1804" s="84"/>
      <c r="V1804" s="84"/>
      <c r="W1804" s="84"/>
      <c r="X1804" s="84"/>
      <c r="Y1804" s="84"/>
      <c r="Z1804" s="84"/>
      <c r="AA1804" s="84"/>
      <c r="AB1804" s="84"/>
      <c r="AC1804" s="80"/>
      <c r="AD1804" s="80"/>
      <c r="AE1804" s="80"/>
      <c r="AF1804" s="80"/>
      <c r="AG1804" s="80"/>
      <c r="AH1804" s="80"/>
      <c r="AI1804" s="80"/>
      <c r="AJ1804" s="80"/>
      <c r="AK1804" s="80"/>
      <c r="AL1804" s="80"/>
      <c r="AM1804" s="240"/>
      <c r="AN1804" s="240"/>
      <c r="AO1804" s="240"/>
      <c r="AP1804" s="240"/>
      <c r="AQ1804" s="240"/>
      <c r="AR1804" s="240"/>
      <c r="AS1804" s="240"/>
      <c r="AT1804" s="256"/>
      <c r="AU1804" s="256"/>
      <c r="AV1804" s="259"/>
      <c r="AW1804" s="259"/>
      <c r="AX1804" s="256"/>
      <c r="AY1804" s="256"/>
      <c r="AZ1804" s="256"/>
      <c r="BA1804" s="256"/>
      <c r="BB1804" s="256"/>
      <c r="BC1804" s="256"/>
      <c r="BD1804" s="256"/>
      <c r="BE1804" s="256"/>
      <c r="BF1804" s="256"/>
      <c r="BG1804" s="256"/>
      <c r="BH1804" s="256"/>
      <c r="BI1804" s="256"/>
      <c r="BJ1804" s="256"/>
      <c r="BK1804" s="256"/>
      <c r="BL1804" s="262"/>
      <c r="BM1804" s="262"/>
      <c r="BN1804" s="262"/>
      <c r="BO1804" s="262"/>
      <c r="BP1804" s="262"/>
      <c r="BQ1804" s="262"/>
      <c r="BR1804" s="270"/>
      <c r="BS1804" s="270"/>
      <c r="BT1804" s="270"/>
      <c r="BU1804" s="270"/>
      <c r="BV1804" s="270"/>
      <c r="BW1804" s="270"/>
      <c r="BX1804" s="256"/>
      <c r="BY1804" s="256"/>
      <c r="BZ1804" s="256"/>
      <c r="CA1804" s="267"/>
      <c r="CB1804" s="267"/>
      <c r="CC1804" s="274"/>
      <c r="CD1804" s="267"/>
      <c r="CE1804" s="267"/>
      <c r="CF1804" s="267"/>
      <c r="CG1804" s="267"/>
      <c r="CH1804" s="267"/>
      <c r="CI1804" s="267"/>
      <c r="CJ1804" s="267"/>
      <c r="CK1804" s="267"/>
      <c r="CL1804" s="265"/>
      <c r="CM1804" s="272"/>
      <c r="CN1804" s="264"/>
      <c r="CO1804" s="125"/>
      <c r="CP1804" s="226"/>
      <c r="CQ1804" s="226"/>
      <c r="CR1804" s="226"/>
      <c r="CS1804" s="90"/>
      <c r="CT1804" s="90"/>
      <c r="CU1804" s="90"/>
      <c r="CV1804" s="90"/>
      <c r="CW1804" s="90"/>
      <c r="CX1804" s="90"/>
      <c r="CY1804" s="90"/>
      <c r="CZ1804" s="90"/>
      <c r="DA1804" s="90"/>
    </row>
    <row r="1805" spans="1:105" s="70" customFormat="1" ht="15" customHeight="1">
      <c r="A1805" s="228"/>
      <c r="B1805" s="231"/>
      <c r="C1805" s="234"/>
      <c r="D1805" s="237"/>
      <c r="E1805" s="237"/>
      <c r="F1805" s="243"/>
      <c r="G1805" s="72">
        <v>2.7</v>
      </c>
      <c r="H1805" s="84"/>
      <c r="I1805" s="84"/>
      <c r="J1805" s="84"/>
      <c r="K1805" s="84"/>
      <c r="L1805" s="84"/>
      <c r="M1805" s="84"/>
      <c r="N1805" s="84"/>
      <c r="O1805" s="84"/>
      <c r="P1805" s="84"/>
      <c r="Q1805" s="84"/>
      <c r="R1805" s="84"/>
      <c r="S1805" s="84"/>
      <c r="T1805" s="84"/>
      <c r="U1805" s="84"/>
      <c r="V1805" s="84"/>
      <c r="W1805" s="84"/>
      <c r="X1805" s="84"/>
      <c r="Y1805" s="84"/>
      <c r="Z1805" s="84"/>
      <c r="AA1805" s="84"/>
      <c r="AB1805" s="84"/>
      <c r="AC1805" s="80"/>
      <c r="AD1805" s="80"/>
      <c r="AE1805" s="80"/>
      <c r="AF1805" s="80"/>
      <c r="AG1805" s="80"/>
      <c r="AH1805" s="80"/>
      <c r="AI1805" s="80"/>
      <c r="AJ1805" s="80"/>
      <c r="AK1805" s="80"/>
      <c r="AL1805" s="80"/>
      <c r="AM1805" s="240"/>
      <c r="AN1805" s="240"/>
      <c r="AO1805" s="240"/>
      <c r="AP1805" s="240"/>
      <c r="AQ1805" s="240"/>
      <c r="AR1805" s="240"/>
      <c r="AS1805" s="240"/>
      <c r="AT1805" s="256"/>
      <c r="AU1805" s="256"/>
      <c r="AV1805" s="259"/>
      <c r="AW1805" s="259"/>
      <c r="AX1805" s="256"/>
      <c r="AY1805" s="256"/>
      <c r="AZ1805" s="256"/>
      <c r="BA1805" s="256"/>
      <c r="BB1805" s="256"/>
      <c r="BC1805" s="256"/>
      <c r="BD1805" s="256"/>
      <c r="BE1805" s="256"/>
      <c r="BF1805" s="256"/>
      <c r="BG1805" s="256"/>
      <c r="BH1805" s="256"/>
      <c r="BI1805" s="256"/>
      <c r="BJ1805" s="256"/>
      <c r="BK1805" s="256"/>
      <c r="BL1805" s="262"/>
      <c r="BM1805" s="262"/>
      <c r="BN1805" s="262"/>
      <c r="BO1805" s="262"/>
      <c r="BP1805" s="262"/>
      <c r="BQ1805" s="262"/>
      <c r="BR1805" s="270"/>
      <c r="BS1805" s="270"/>
      <c r="BT1805" s="270"/>
      <c r="BU1805" s="270"/>
      <c r="BV1805" s="270"/>
      <c r="BW1805" s="270"/>
      <c r="BX1805" s="256"/>
      <c r="BY1805" s="256"/>
      <c r="BZ1805" s="256"/>
      <c r="CA1805" s="267"/>
      <c r="CB1805" s="267"/>
      <c r="CC1805" s="274"/>
      <c r="CD1805" s="267"/>
      <c r="CE1805" s="267"/>
      <c r="CF1805" s="267"/>
      <c r="CG1805" s="267"/>
      <c r="CH1805" s="267"/>
      <c r="CI1805" s="267"/>
      <c r="CJ1805" s="267"/>
      <c r="CK1805" s="267"/>
      <c r="CL1805" s="265"/>
      <c r="CM1805" s="272"/>
      <c r="CN1805" s="264"/>
      <c r="CO1805" s="125"/>
      <c r="CP1805" s="226"/>
      <c r="CQ1805" s="226"/>
      <c r="CR1805" s="226"/>
      <c r="CS1805" s="90"/>
      <c r="CT1805" s="90"/>
      <c r="CU1805" s="90"/>
      <c r="CV1805" s="90"/>
      <c r="CW1805" s="90"/>
      <c r="CX1805" s="90"/>
      <c r="CY1805" s="90"/>
      <c r="CZ1805" s="90"/>
      <c r="DA1805" s="90"/>
    </row>
    <row r="1806" spans="1:105" s="70" customFormat="1" ht="15" customHeight="1">
      <c r="A1806" s="228"/>
      <c r="B1806" s="231"/>
      <c r="C1806" s="234"/>
      <c r="D1806" s="237"/>
      <c r="E1806" s="237"/>
      <c r="F1806" s="243"/>
      <c r="G1806" s="72">
        <v>3</v>
      </c>
      <c r="H1806" s="84"/>
      <c r="I1806" s="84"/>
      <c r="J1806" s="84"/>
      <c r="K1806" s="84"/>
      <c r="L1806" s="84"/>
      <c r="M1806" s="84"/>
      <c r="N1806" s="84"/>
      <c r="O1806" s="84"/>
      <c r="P1806" s="84"/>
      <c r="Q1806" s="84"/>
      <c r="R1806" s="84"/>
      <c r="S1806" s="84"/>
      <c r="T1806" s="84"/>
      <c r="U1806" s="84"/>
      <c r="V1806" s="84"/>
      <c r="W1806" s="84"/>
      <c r="X1806" s="84"/>
      <c r="Y1806" s="84"/>
      <c r="Z1806" s="84"/>
      <c r="AA1806" s="84"/>
      <c r="AB1806" s="84"/>
      <c r="AC1806" s="80"/>
      <c r="AD1806" s="80"/>
      <c r="AE1806" s="80"/>
      <c r="AF1806" s="80"/>
      <c r="AG1806" s="80"/>
      <c r="AH1806" s="80"/>
      <c r="AI1806" s="80"/>
      <c r="AJ1806" s="80"/>
      <c r="AK1806" s="80"/>
      <c r="AL1806" s="80"/>
      <c r="AM1806" s="240"/>
      <c r="AN1806" s="240"/>
      <c r="AO1806" s="240"/>
      <c r="AP1806" s="240"/>
      <c r="AQ1806" s="240"/>
      <c r="AR1806" s="240"/>
      <c r="AS1806" s="240"/>
      <c r="AT1806" s="256"/>
      <c r="AU1806" s="256"/>
      <c r="AV1806" s="259"/>
      <c r="AW1806" s="259"/>
      <c r="AX1806" s="256"/>
      <c r="AY1806" s="256"/>
      <c r="AZ1806" s="256"/>
      <c r="BA1806" s="256"/>
      <c r="BB1806" s="256"/>
      <c r="BC1806" s="256"/>
      <c r="BD1806" s="256"/>
      <c r="BE1806" s="256"/>
      <c r="BF1806" s="256"/>
      <c r="BG1806" s="256"/>
      <c r="BH1806" s="256"/>
      <c r="BI1806" s="256"/>
      <c r="BJ1806" s="256"/>
      <c r="BK1806" s="256"/>
      <c r="BL1806" s="262"/>
      <c r="BM1806" s="262"/>
      <c r="BN1806" s="262"/>
      <c r="BO1806" s="262"/>
      <c r="BP1806" s="262"/>
      <c r="BQ1806" s="262"/>
      <c r="BR1806" s="270"/>
      <c r="BS1806" s="270"/>
      <c r="BT1806" s="270"/>
      <c r="BU1806" s="270"/>
      <c r="BV1806" s="270"/>
      <c r="BW1806" s="270"/>
      <c r="BX1806" s="256"/>
      <c r="BY1806" s="256"/>
      <c r="BZ1806" s="256"/>
      <c r="CA1806" s="267"/>
      <c r="CB1806" s="267"/>
      <c r="CC1806" s="274"/>
      <c r="CD1806" s="267"/>
      <c r="CE1806" s="267"/>
      <c r="CF1806" s="267"/>
      <c r="CG1806" s="267"/>
      <c r="CH1806" s="267"/>
      <c r="CI1806" s="267"/>
      <c r="CJ1806" s="267"/>
      <c r="CK1806" s="267"/>
      <c r="CL1806" s="265"/>
      <c r="CM1806" s="272"/>
      <c r="CN1806" s="264"/>
      <c r="CO1806" s="125"/>
      <c r="CP1806" s="226"/>
      <c r="CQ1806" s="226"/>
      <c r="CR1806" s="226"/>
      <c r="CS1806" s="90"/>
      <c r="CT1806" s="90"/>
      <c r="CU1806" s="90"/>
      <c r="CV1806" s="90"/>
      <c r="CW1806" s="90"/>
      <c r="CX1806" s="90"/>
      <c r="CY1806" s="90"/>
      <c r="CZ1806" s="90"/>
      <c r="DA1806" s="90"/>
    </row>
    <row r="1807" spans="1:105" s="70" customFormat="1" ht="15" customHeight="1">
      <c r="A1807" s="228"/>
      <c r="B1807" s="231"/>
      <c r="C1807" s="234"/>
      <c r="D1807" s="237"/>
      <c r="E1807" s="237"/>
      <c r="F1807" s="244"/>
      <c r="G1807" s="73">
        <v>3.9</v>
      </c>
      <c r="H1807" s="85"/>
      <c r="I1807" s="85"/>
      <c r="J1807" s="85"/>
      <c r="K1807" s="85"/>
      <c r="L1807" s="85"/>
      <c r="M1807" s="85"/>
      <c r="N1807" s="85"/>
      <c r="O1807" s="85"/>
      <c r="P1807" s="85"/>
      <c r="Q1807" s="85"/>
      <c r="R1807" s="85"/>
      <c r="S1807" s="85"/>
      <c r="T1807" s="85"/>
      <c r="U1807" s="85"/>
      <c r="V1807" s="85"/>
      <c r="W1807" s="85"/>
      <c r="X1807" s="85"/>
      <c r="Y1807" s="85"/>
      <c r="Z1807" s="85"/>
      <c r="AA1807" s="85"/>
      <c r="AB1807" s="85"/>
      <c r="AC1807" s="81"/>
      <c r="AD1807" s="81"/>
      <c r="AE1807" s="81"/>
      <c r="AF1807" s="81"/>
      <c r="AG1807" s="81"/>
      <c r="AH1807" s="81"/>
      <c r="AI1807" s="81"/>
      <c r="AJ1807" s="81"/>
      <c r="AK1807" s="81"/>
      <c r="AL1807" s="81"/>
      <c r="AM1807" s="240"/>
      <c r="AN1807" s="240"/>
      <c r="AO1807" s="240"/>
      <c r="AP1807" s="240"/>
      <c r="AQ1807" s="240"/>
      <c r="AR1807" s="240"/>
      <c r="AS1807" s="240"/>
      <c r="AT1807" s="256"/>
      <c r="AU1807" s="256"/>
      <c r="AV1807" s="259"/>
      <c r="AW1807" s="259"/>
      <c r="AX1807" s="256"/>
      <c r="AY1807" s="256"/>
      <c r="AZ1807" s="256"/>
      <c r="BA1807" s="256"/>
      <c r="BB1807" s="256"/>
      <c r="BC1807" s="256"/>
      <c r="BD1807" s="256"/>
      <c r="BE1807" s="256"/>
      <c r="BF1807" s="256"/>
      <c r="BG1807" s="256"/>
      <c r="BH1807" s="256"/>
      <c r="BI1807" s="256"/>
      <c r="BJ1807" s="256"/>
      <c r="BK1807" s="256"/>
      <c r="BL1807" s="262"/>
      <c r="BM1807" s="262"/>
      <c r="BN1807" s="262"/>
      <c r="BO1807" s="262"/>
      <c r="BP1807" s="262"/>
      <c r="BQ1807" s="262"/>
      <c r="BR1807" s="270"/>
      <c r="BS1807" s="270"/>
      <c r="BT1807" s="270"/>
      <c r="BU1807" s="270"/>
      <c r="BV1807" s="270"/>
      <c r="BW1807" s="270"/>
      <c r="BX1807" s="256"/>
      <c r="BY1807" s="256"/>
      <c r="BZ1807" s="256"/>
      <c r="CA1807" s="267"/>
      <c r="CB1807" s="267"/>
      <c r="CC1807" s="274"/>
      <c r="CD1807" s="267"/>
      <c r="CE1807" s="267"/>
      <c r="CF1807" s="267"/>
      <c r="CG1807" s="267"/>
      <c r="CH1807" s="267"/>
      <c r="CI1807" s="267"/>
      <c r="CJ1807" s="267"/>
      <c r="CK1807" s="267"/>
      <c r="CL1807" s="265"/>
      <c r="CM1807" s="272"/>
      <c r="CN1807" s="264"/>
      <c r="CO1807" s="125"/>
      <c r="CP1807" s="226"/>
      <c r="CQ1807" s="226"/>
      <c r="CR1807" s="226"/>
      <c r="CS1807" s="90"/>
      <c r="CT1807" s="90"/>
      <c r="CU1807" s="90"/>
      <c r="CV1807" s="90"/>
      <c r="CW1807" s="90"/>
      <c r="CX1807" s="90"/>
      <c r="CY1807" s="90"/>
      <c r="CZ1807" s="90"/>
      <c r="DA1807" s="90"/>
    </row>
    <row r="1808" spans="1:105" s="70" customFormat="1" ht="15" customHeight="1">
      <c r="A1808" s="229"/>
      <c r="B1808" s="232"/>
      <c r="C1808" s="235"/>
      <c r="D1808" s="238"/>
      <c r="E1808" s="238"/>
      <c r="F1808" s="245" t="s">
        <v>83</v>
      </c>
      <c r="G1808" s="352"/>
      <c r="H1808" s="82"/>
      <c r="I1808" s="82"/>
      <c r="J1808" s="82"/>
      <c r="K1808" s="82"/>
      <c r="L1808" s="82"/>
      <c r="M1808" s="82"/>
      <c r="N1808" s="82"/>
      <c r="O1808" s="82"/>
      <c r="P1808" s="82"/>
      <c r="Q1808" s="82"/>
      <c r="R1808" s="82"/>
      <c r="S1808" s="82"/>
      <c r="T1808" s="82"/>
      <c r="U1808" s="82"/>
      <c r="V1808" s="82"/>
      <c r="W1808" s="82"/>
      <c r="X1808" s="82"/>
      <c r="Y1808" s="82"/>
      <c r="Z1808" s="82"/>
      <c r="AA1808" s="82"/>
      <c r="AB1808" s="82"/>
      <c r="AC1808" s="35"/>
      <c r="AD1808" s="35"/>
      <c r="AE1808" s="35"/>
      <c r="AF1808" s="35"/>
      <c r="AG1808" s="35"/>
      <c r="AH1808" s="35"/>
      <c r="AI1808" s="35"/>
      <c r="AJ1808" s="35"/>
      <c r="AK1808" s="35"/>
      <c r="AL1808" s="35"/>
      <c r="AM1808" s="241"/>
      <c r="AN1808" s="241"/>
      <c r="AO1808" s="241"/>
      <c r="AP1808" s="241"/>
      <c r="AQ1808" s="241"/>
      <c r="AR1808" s="241"/>
      <c r="AS1808" s="241"/>
      <c r="AT1808" s="257"/>
      <c r="AU1808" s="257"/>
      <c r="AV1808" s="260"/>
      <c r="AW1808" s="260"/>
      <c r="AX1808" s="257"/>
      <c r="AY1808" s="257"/>
      <c r="AZ1808" s="257"/>
      <c r="BA1808" s="257"/>
      <c r="BB1808" s="257"/>
      <c r="BC1808" s="257"/>
      <c r="BD1808" s="257"/>
      <c r="BE1808" s="257"/>
      <c r="BF1808" s="257"/>
      <c r="BG1808" s="257"/>
      <c r="BH1808" s="257"/>
      <c r="BI1808" s="257"/>
      <c r="BJ1808" s="257"/>
      <c r="BK1808" s="257"/>
      <c r="BL1808" s="263"/>
      <c r="BM1808" s="263"/>
      <c r="BN1808" s="263"/>
      <c r="BO1808" s="263"/>
      <c r="BP1808" s="263"/>
      <c r="BQ1808" s="263"/>
      <c r="BR1808" s="271"/>
      <c r="BS1808" s="271"/>
      <c r="BT1808" s="271"/>
      <c r="BU1808" s="271"/>
      <c r="BV1808" s="271"/>
      <c r="BW1808" s="271"/>
      <c r="BX1808" s="257"/>
      <c r="BY1808" s="257"/>
      <c r="BZ1808" s="257"/>
      <c r="CA1808" s="268"/>
      <c r="CB1808" s="268"/>
      <c r="CC1808" s="275"/>
      <c r="CD1808" s="268"/>
      <c r="CE1808" s="268"/>
      <c r="CF1808" s="268"/>
      <c r="CG1808" s="268"/>
      <c r="CH1808" s="268"/>
      <c r="CI1808" s="268"/>
      <c r="CJ1808" s="268"/>
      <c r="CK1808" s="268"/>
      <c r="CL1808" s="265"/>
      <c r="CM1808" s="272"/>
      <c r="CN1808" s="264"/>
      <c r="CO1808" s="125"/>
      <c r="CP1808" s="226"/>
      <c r="CQ1808" s="226"/>
      <c r="CR1808" s="226"/>
      <c r="CS1808" s="90"/>
      <c r="CT1808" s="90"/>
      <c r="CU1808" s="90"/>
      <c r="CV1808" s="90"/>
      <c r="CW1808" s="90"/>
      <c r="CX1808" s="90"/>
      <c r="CY1808" s="90"/>
      <c r="CZ1808" s="90"/>
      <c r="DA1808" s="90"/>
    </row>
    <row r="1809" spans="1:105" s="70" customFormat="1" ht="15" customHeight="1">
      <c r="A1809" s="227">
        <f t="shared" si="645"/>
        <v>224</v>
      </c>
      <c r="B1809" s="230" t="s">
        <v>1069</v>
      </c>
      <c r="C1809" s="233" t="s">
        <v>1070</v>
      </c>
      <c r="D1809" s="236">
        <v>44608</v>
      </c>
      <c r="E1809" s="236" t="s">
        <v>1283</v>
      </c>
      <c r="F1809" s="253" t="s">
        <v>80</v>
      </c>
      <c r="G1809" s="351"/>
      <c r="H1809" s="82" t="s">
        <v>69</v>
      </c>
      <c r="I1809" s="82"/>
      <c r="J1809" s="82" t="s">
        <v>61</v>
      </c>
      <c r="K1809" s="82" t="s">
        <v>61</v>
      </c>
      <c r="L1809" s="82" t="s">
        <v>61</v>
      </c>
      <c r="M1809" s="82" t="s">
        <v>61</v>
      </c>
      <c r="N1809" s="82" t="s">
        <v>61</v>
      </c>
      <c r="O1809" s="82"/>
      <c r="P1809" s="82" t="s">
        <v>67</v>
      </c>
      <c r="Q1809" s="82" t="s">
        <v>61</v>
      </c>
      <c r="R1809" s="82" t="s">
        <v>61</v>
      </c>
      <c r="S1809" s="82" t="s">
        <v>61</v>
      </c>
      <c r="T1809" s="82" t="s">
        <v>61</v>
      </c>
      <c r="U1809" s="82" t="s">
        <v>61</v>
      </c>
      <c r="V1809" s="82"/>
      <c r="W1809" s="82" t="s">
        <v>60</v>
      </c>
      <c r="X1809" s="82" t="s">
        <v>60</v>
      </c>
      <c r="Y1809" s="82" t="s">
        <v>60</v>
      </c>
      <c r="Z1809" s="82" t="s">
        <v>60</v>
      </c>
      <c r="AA1809" s="82" t="s">
        <v>60</v>
      </c>
      <c r="AB1809" s="82" t="s">
        <v>60</v>
      </c>
      <c r="AC1809" s="82"/>
      <c r="AD1809" s="82" t="s">
        <v>60</v>
      </c>
      <c r="AE1809" s="82" t="s">
        <v>60</v>
      </c>
      <c r="AF1809" s="82" t="s">
        <v>60</v>
      </c>
      <c r="AG1809" s="82" t="s">
        <v>60</v>
      </c>
      <c r="AH1809" s="82" t="s">
        <v>60</v>
      </c>
      <c r="AI1809" s="82" t="s">
        <v>1471</v>
      </c>
      <c r="AJ1809" s="82"/>
      <c r="AK1809" s="82" t="s">
        <v>61</v>
      </c>
      <c r="AL1809" s="82" t="s">
        <v>61</v>
      </c>
      <c r="AM1809" s="239">
        <f>COUNTIF(H1809:AL1809,"PH")+COUNTIF(H1809:AL1809,"PH/L")+COUNTIF(H1809:AL1809,"PM")</f>
        <v>0</v>
      </c>
      <c r="AN1809" s="239">
        <f>COUNTIF(H1809:AL1809,"PD")+COUNTIF(H1809:AL1809,"PDD")+COUNTIF(H1809:AL1809,"P/DS")/2+COUNTIF(H1809:AL1809,"PMD")</f>
        <v>0</v>
      </c>
      <c r="AO1809" s="239">
        <f>COUNTIF(H1809:AL1809,"PN")+COUNTIF(H1809:AL1809,"P/NS")/2+COUNTIF(H1809:AL1809,"PH")+COUNTIF(H1809:AL1809,"PH/F")/2+COUNTIF(H1809:AL1809,"PH/L")/2+COUNTIF(H1809:AL1809,"PM")</f>
        <v>0</v>
      </c>
      <c r="AP1809" s="239">
        <f>COUNTIF(H1809:AL1809,"BH")+COUNTIF(H1809:AL1809,"AL/BL")+COUNTIF(H1809:AL1809,"UL/BL")+COUNTIF(H1809:AL1809,"BM")</f>
        <v>0</v>
      </c>
      <c r="AQ1809" s="239">
        <f>COUNTIF(H1809:AL1809,"DS")+COUNTIF(H1809:AL1809,"AL/DS")/2+COUNTIF(H1809:AL1809,"UL/DS")/2+COUNTIF(H1809:AL1809,"CT")+COUNTIF(H1809:AL1809,"MD")</f>
        <v>11.5</v>
      </c>
      <c r="AR1809" s="239">
        <f>COUNTIF(H1809:AL1809,"NS")+COUNTIF(H1809:AL1809,"AL/NS")/2+COUNTIF(H1809:AL1809,"UL/NS")/2+COUNTIF(H1809:AL1809,"BH")+COUNTIF(H1809:AL1809,"AL/BF")/2+COUNTIF(H1809:AL1809,"AL/BL")/2+COUNTIF(H1809:AL1809,"UL/BL")/2+COUNTIF(H1809:AL1809,"UL/BF")/2+COUNTIF(H1809:AL1809,"BM")</f>
        <v>12</v>
      </c>
      <c r="AS1809" s="239">
        <f>COUNTIF(H1809:AL1809,"AL")+COUNTIF(H1809:AL1809,"AL/DS")/2+COUNTIF(H1809:AL1809,"AL/NS")/2+COUNTIF(H1809:AL1809,"NH")+COUNTIF(H1809:AL1809,"SL")+COUNTIF(H1809:AL1809,"NHD")+COUNTIF(H1809:AL1809,"B")+COUNTIF(H1809:AL1809,"HL")+COUNTIF(H1809:AL1809,"AL/BF")/2+COUNTIF(H1809:AL1809,"AL/BL")/2</f>
        <v>2</v>
      </c>
      <c r="AT1809" s="255">
        <f>COUNTIF(H1809:AL1809,"PD")+COUNTIF(H1809:AL1809,"PN")+COUNTIF(H1809:AL1809,"P/DS")/2+COUNTIF(H1809:AL1809,"P/NS")/2+COUNTIF(H1809:AL1809,"DS")+COUNTIF(H1809:AL1809,"NS")+COUNTIF(H1809:AL1809,"AL")+COUNTIF(H1809:AL1809,"AL/DS")+COUNTIF(H1809:AL1809,"AL/NS")+COUNTIF(H1809:AL1809,"NH")+COUNTIF(H1809:AL1809,"SL")+COUNTIF(H1809:AL1809,"UL/DS")/2+COUNTIF(H1809:AL1809,"UL/NS")/2+COUNTIF(H1809:AL1809,"CT")+COUNTIF(H1809:AL1809,"NHD")+COUNTIF(H1809:AL1809,"PDD")+COUNTIF(H1809:AL1809,"B")+COUNTIF(H1809:AL1809,"HL")+COUNTIF(H1809:AL1809,"PH")+COUNTIF(H1809:AL1809,"BH")+COUNTIF(H1809:AL1809,"AL/BF")+COUNTIF(H1809:AL1809,"AL/BL")+COUNTIF(H1809:AL1809,"UL/BF")/2+COUNTIF(H1809:AL1809,"UL/BL")/2+COUNTIF(H1809:AL1809,"PH/F")/2+COUNTIF(H1809:AL1809,"PH/L")/2+COUNTIF(H1809:AL1809,"MD")+COUNTIF(H1809:AL1809,"PMD")+COUNTIF(H1809:AL1809,"PM")+COUNTIF(H1809:AL1809,"BM")</f>
        <v>25.5</v>
      </c>
      <c r="AU1809" s="255">
        <f>COUNTIF(H1809:AL1809,"P/DS")/2+COUNTIF(H1809:AL1809,"P/NS")/2+COUNTIF(H1809:AL1809,"IL")+COUNTIF(H1809:AL1809,"NL")+COUNTIF(H1809:AL1809,"UL")+COUNTIF(H1809:AL1809,"UL/DS")/2+COUNTIF(H1809:AL1809,"UL/NS")/2+COUNTIF(H1809:AL1809,"KT")+COUNTIF(H1809:AL1809,"UL/BF")/2+COUNTIF(H1809:AL1809,"UL/BL")/2+COUNTIF(H1809:AL1809,"PH/F")/2+COUNTIF(H1809:AL1809,"PH/L")/2+COUNTIF(H1809:AL1809,"NB")</f>
        <v>0.5</v>
      </c>
      <c r="AV1809" s="258">
        <f>COUNTIF(H1809:AL1809,"PN")+COUNTIF(H1809:AL1809,"TVD")+COUNTIF(H1809:AL1809,"PH")+COUNTIF(H1809:AL1809,"PM")+COUNTIF(H1809:AL1809,"PDD")-COUNTIFS(H1809:AL1809,"PN",H1816:AL1816,"&gt;=3")-COUNTIFS(H1809:AL1809,"PM",H1816:AL1816,"&gt;=3")</f>
        <v>0</v>
      </c>
      <c r="AW1809" s="258">
        <f>COUNTIF(H1809:AL1809,"NS")+COUNTIF(H1809:AL1809,"D")+COUNTIF(H1809:AL1809,"BH")+COUNTIF(H1809:AL1809,"NHD")+COUNTIF(H1809:AL1809,"BM")-COUNTIFS(H1809:AL1809,"NS",H1816:AL1816,"&gt;=3")-COUNTIFS(H1809:AL1809,"BH",H1816:AL1816,"&gt;=3")-COUNTIFS(H1809:AL1809,"BM",H1816:AL1816,"&gt;=3")</f>
        <v>12</v>
      </c>
      <c r="AX1809" s="255">
        <f>COUNTIF(H1809:AL1809,"AL")+COUNTIF(H1809:AL1809,"AL/DS")/2+COUNTIF(H1809:AL1809,"AL/NS")/2+COUNTIF(H1809:AL1809,"AL/BF")+COUNTIF(H1809:AL1809,"AL/BL")/2</f>
        <v>1</v>
      </c>
      <c r="AY1809" s="255">
        <f>COUNTIF(H1809:AL1809,"SL")</f>
        <v>0</v>
      </c>
      <c r="AZ1809" s="255">
        <f>COUNTIF(H1809:AL1809,"NH")</f>
        <v>1</v>
      </c>
      <c r="BA1809" s="255">
        <f>COUNTIF(H1809:AL1809,"HL")</f>
        <v>0</v>
      </c>
      <c r="BB1809" s="255">
        <f>COUNTIF(G1809:AL1809,"P/DS")/2+COUNTIF(G1809:AL1809,"P/NS")/2+COUNTIF(G1809:AL1809,"UL")+COUNTIF(G1809:AL1809,"UL/DS")/2+COUNTIF(G1809:AL1809,"UL/NS")/2+COUNTIF(G1809:AL1809,"UL/BL")/2+COUNTIF(G1809:AL1809,"UL/BF")/2+COUNTIF(G1809:AL1809,"PH/F")/2+COUNTIF(G1809:AL1809,"PH/L")/2</f>
        <v>0.5</v>
      </c>
      <c r="BC1809" s="255">
        <f>COUNTIF(H1809:AL1809,"NB")</f>
        <v>0</v>
      </c>
      <c r="BD1809" s="255">
        <f>COUNTIF(H1809:AL1809,"NL")</f>
        <v>0</v>
      </c>
      <c r="BE1809" s="255">
        <f>COUNTIF(H1809:AL1809,"IL")</f>
        <v>0</v>
      </c>
      <c r="BF1809" s="255">
        <f>COUNTIF(H1809:AL1809,"KT")</f>
        <v>0</v>
      </c>
      <c r="BG1809" s="255">
        <f>COUNTIF(H1809:AL1809,"L70")</f>
        <v>0</v>
      </c>
      <c r="BH1809" s="255">
        <f>COUNTIF(H1809:AL1809,"MD")</f>
        <v>0</v>
      </c>
      <c r="BI1809" s="255">
        <f>COUNTIF(H1809:AL1809,"PMD")</f>
        <v>0</v>
      </c>
      <c r="BJ1809" s="255">
        <f>COUNTIF(H1809:AL1809,"PM")</f>
        <v>0</v>
      </c>
      <c r="BK1809" s="255">
        <f>COUNTIF(H1809:AL1809,"BM")</f>
        <v>0</v>
      </c>
      <c r="BL1809" s="261">
        <f>SUMIF(H1809:AL1809,"PD",H1810:AL1810)+SUMIF(H1809:AL1809,"PN",H1810:AL1810)+SUMIF(H1809:AL1809,"P/DS",H1810:AL1810)+SUMIF(H1809:AL1809,"PN/F",H1810:AL1810)+SUMIF(H1809:AL1809,"PN/L",H1810:AL1810)+SUMIF(H1809:AL1809,"TV",H1810:AL1810)+SUMIF(H1809:AL1809,"TVD",H1810:AL1810)+SUMIF(H1809:AL1809,"PDD",H1810:AL1810)</f>
        <v>0</v>
      </c>
      <c r="BM1809" s="261">
        <f>SUMIF(H1809:AL1809,"PD",H1811:AL1811)+SUMIF(H1809:AL1809,"PN",H1811:AL1811)+SUMIF(H1809:AL1809,"P/DS",H1811:AL1811)+SUMIF(H1809:AL1809,"PN/F",H1811:AL1811)+SUMIF(H1809:AL1809,"PN/L",H1811:AL1811)+SUMIF(H1809:AL1809,"TV",H1811:AL1811)+SUMIF(H1809:AL1809,"TVD",H1811:AL1811)+SUMIF(H1809:AL1809,"PDD",H1811:AL1811)+SUMIF(H1809:AL1809,"PMD",H1811:AL1811)</f>
        <v>0</v>
      </c>
      <c r="BN1809" s="261">
        <f>SUMIF(H1809:AL1809,"PD",H1812:AL1812)+SUMIF(H1809:AL1809,"PN",H1812:AL1812)+SUMIF(H1809:AL1809,"P/DS",H1812:AL1812)+SUMIF(H1809:AL1809,"PN/F",H1812:AL1812)+SUMIF(H1809:AL1809,"PN/L",H1812:AL1812)+SUMIF(H1809:AL1809,"TV",H1812:AL1812)+SUMIF(H1809:AL1809,"TVD",H1812:AL1812)</f>
        <v>0</v>
      </c>
      <c r="BO1809" s="261">
        <f>SUMIF(H1809:AL1809,"PD",H1813:AL1813)+SUMIF(H1809:AL1809,"PN",H1813:AL1813)+SUMIF(H1809:AL1809,"P/DS",H1813:AL1813)+SUMIF(H1809:AL1809,"PN/F",H1813:AL1813)+SUMIF(H1809:AL1809,"PN/L",H1813:AL1813)+SUMIF(H1809:AL1809,"TV",H1813:AL1813)+SUMIF(H1809:AL1809,"TVD",H1813:AL1813)</f>
        <v>0</v>
      </c>
      <c r="BP1809" s="261">
        <f>SUMIF(H1809:AL1809,"PD",H1814:AL1814)+SUMIF(H1809:AL1809,"PN",H1814:AL1814)+SUMIF(H1809:AL1809,"P/DS",H1814:AL1814)+SUMIF(H1809:AL1809,"PN/F",H1814:AL1814)+SUMIF(H1809:AL1809,"PN/L",H1814:AL1814)+SUMIF(H1809:AL1809,"TV",H1814:AL1814)+SUMIF(H1809:AL1809,"TVD",H1814:AL1814)+SUMIF(H1809:AL1809,"PDD",H1814:AL1814)+SUMIF(H1809:AL1809,"PH",H1814:AL1814)+SUMIF(H1809:AL1809,"PM",H1814:AL1814)</f>
        <v>0</v>
      </c>
      <c r="BQ1809" s="261">
        <f>SUMIF(H1809:AL1809,"PD",H1815:AL1815)+SUMIF(H1809:AL1809,"PN",H1815:AL1815)+SUMIF(H1809:AL1809,"P/DS",H1815:AL1815)+SUMIF(H1809:AL1809,"PN/F",H1815:AL1815)+SUMIF(H1809:AL1809,"PN/L",H1815:AL1815)+SUMIF(H1809:AL1809,"TV",H1815:AL1815)+SUMIF(H1809:AL1809,"TVD",H1815:AL1815)+SUMIF(H1809:AL1809,"PDD",H1815:AL1815)+SUMIF(H1809:AL1809,"PH",H1815:AL1815)+SUMIF(H1809:AL1809,"PM",H1815:AL1815)</f>
        <v>0</v>
      </c>
      <c r="BR1809" s="269">
        <f>SUM(H1810:AL1810)-BL1809</f>
        <v>16</v>
      </c>
      <c r="BS1809" s="269">
        <f>SUM(H1811:AL1811)-BM1809</f>
        <v>4</v>
      </c>
      <c r="BT1809" s="269">
        <f>SUM(H1812:AL1812)-BN1809</f>
        <v>0</v>
      </c>
      <c r="BU1809" s="269">
        <f>SUM(H1813:AL1813)-BO1809</f>
        <v>0</v>
      </c>
      <c r="BV1809" s="269">
        <f>SUM(H1814:AL1814)-BP1809</f>
        <v>0</v>
      </c>
      <c r="BW1809" s="269">
        <f>SUM(H1815:AL1815)-BQ1809</f>
        <v>0</v>
      </c>
      <c r="BX1809" s="255">
        <f>SUMIF(H1809:AL1809,"PD",H1816:AL1816)+SUMIF(H1809:AL1809,"PN",H1816:AL1816)+SUMIF(H1809:AL1809,"P/DS",H1816:AL1816)+SUMIF(H1809:AL1809,"PN/F",H1816:AL1816)+SUMIF(H1809:AL1809,"PN/L",H1816:AL1816)</f>
        <v>0</v>
      </c>
      <c r="BY1809" s="255">
        <f>SUM(H1816:AL1816)-BX1809</f>
        <v>0</v>
      </c>
      <c r="BZ1809" s="255">
        <f t="shared" ref="BZ1809" si="656">+SUM(BL1809:BW1816)</f>
        <v>20</v>
      </c>
      <c r="CA1809" s="266">
        <f>(COUNTIFS(H1809:AL1809,"PD",H1810:AL1810,"&gt;=2"))*0.5-IF(CN1809="VP",COUNTIFS($H$16:$AL$16,"SAT",H1809:AL1809,"PD",H1810:AL1810,"&gt;=2"))*0.5</f>
        <v>0</v>
      </c>
      <c r="CB1809" s="266">
        <f>(COUNTIFS(H1809:AL1809,"PN",H1811:AL1811,"&gt;=0.5",H1810:AL1810,"&gt;=1.5"))*0.5+COUNTIFS(H1809:AL1809,"PDD",H1811:AL1811,"&gt;=0.5",H1810:AL1810,"&gt;=1.5")*0.5</f>
        <v>0</v>
      </c>
      <c r="CC1809" s="273">
        <f>(COUNTIFS(H1809:AL1809,"TV",H1811:AL1811,"&gt;=10"))*0.5+(COUNTIFS(H1809:AL1809,"PMD",H1811:AL1811,"&gt;=2"))*0.5</f>
        <v>0</v>
      </c>
      <c r="CD1809" s="266">
        <f>(COUNTIFS(H1809:AL1809,"TVD",H1813:AL1813,"&gt;=6.5",H1811:AL1811,"&gt;=3.5"))*0.5</f>
        <v>0</v>
      </c>
      <c r="CE1809" s="266">
        <f>(COUNTIFS(H1809:AL1809,"PD",H1814:AL1814,"&gt;=10"))*0.5</f>
        <v>0</v>
      </c>
      <c r="CF1809" s="266">
        <f>(COUNTIFS(H1809:AL1809,"PDD",H1814:AL1814,"&gt;=3.5",H1815:AL1815,"&gt;=6.5")+COUNTIFS(H1809:AL1809,"PH",H1815:AL1815,"&gt;=0.5",H1814:AL1814,"&gt;=1.5")+COUNTIFS(H1809:AL1809,"PM",H1815:AL1815,"&gt;=0.5",H1814:AL1814,"&gt;=1.5"))*0.5</f>
        <v>0</v>
      </c>
      <c r="CG1809" s="266">
        <f>(COUNTIFS(H1809:AL1809,"DS",H1810:AL1810,"&gt;=2")+COUNTIFS(H1809:AL1809,"AL/DS",H1810:AL1810,"&gt;=2"))*0.5-IF(CN1809="VP",COUNTIFS($H$16:$AL$16,"SAT",H1809:AL1809,"DS",H1810:AL1810,"&gt;=2"))*0.5</f>
        <v>0</v>
      </c>
      <c r="CH1809" s="266">
        <f>(COUNTIFS(H1809:AL1809,"NS",H1811:AL1811,"&gt;=0.5",H1810:AL1810,"&gt;=1.5")+COUNTIFS(H1809:AL1809,"AL/NS",H1811:AL1811,"&gt;=0.5",H1810:AL1810,"&gt;=1.5")+COUNTIFS(H1809:AL1809,"NHD",H1811:AL1811,"&gt;=4.5",H1814:AL1814,"&gt;=2",H1810:AL1810,"&gt;=1.5"))*0.5</f>
        <v>4</v>
      </c>
      <c r="CI1809" s="266">
        <f>(COUNTIF(H1811:AL1811,"&gt;=10")+COUNTIFS(H1809:AL1809,"MD",H1811:AL1811,"&gt;=2")-COUNTIFS(H1809:AL1809,"TV",H1811:AL1811,"&gt;=10"))*0.5</f>
        <v>0</v>
      </c>
      <c r="CJ1809" s="266">
        <f>(COUNTIFS(H1809:AL1809,"D",H1813:AL1813,"&gt;=6.5",H1811:AL1811,"&gt;=3.5"))*0.5</f>
        <v>0</v>
      </c>
      <c r="CK1809" s="266">
        <f>(COUNTIF(H1814:AL1814,"&gt;=10")-COUNTIFS(H1809:AL1809,"PD",H1814:AL1814,"&gt;=10"))*0.5</f>
        <v>0</v>
      </c>
      <c r="CL1809" s="265">
        <f>(COUNTIFS(H1809:AL1809,"NHD",H1814:AL1814,"&gt;=3.5",H1815:AL1815,"&gt;=6.5")+COUNTIFS(H1809:AL1809,"BH",H1814:AL1814,"&gt;=1.5",H1815:AL1815,"&gt;=0.5")+COUNTIFS(H1809:AL1809,"BM",H1814:AL1814,"&gt;=1.5",H1815:AL1815,"&gt;=0.5")+COUNTIFS(H1809:AL1809,"D",H1814:AL1814,"&gt;=1.5",H1815:AL1815,"&gt;=0.5"))*0.5</f>
        <v>0</v>
      </c>
      <c r="CM1809" s="272"/>
      <c r="CN1809" s="264" t="s">
        <v>723</v>
      </c>
      <c r="CO1809" s="125">
        <f t="shared" ref="CO1809" si="657">+AM1809+AN1809+AO1809+AP1809+AQ1809+AR1809+AS1809+AU1809+BG1809</f>
        <v>26</v>
      </c>
      <c r="CP1809" s="225">
        <f>+SUM(I1810:I1815)-I1816</f>
        <v>0</v>
      </c>
      <c r="CQ1809" s="225">
        <f>+SUM(J1810:J1815)-J1816</f>
        <v>2.5</v>
      </c>
      <c r="CR1809" s="225">
        <f>+SUM(K1810:K1815)-K1816</f>
        <v>2.5</v>
      </c>
      <c r="CS1809" s="108"/>
      <c r="CT1809" s="108"/>
      <c r="CU1809" s="108"/>
      <c r="CV1809" s="108"/>
      <c r="CW1809" s="108"/>
      <c r="CX1809" s="108"/>
      <c r="CY1809" s="108"/>
      <c r="CZ1809" s="108"/>
      <c r="DA1809" s="108"/>
    </row>
    <row r="1810" spans="1:105" s="70" customFormat="1" ht="15" customHeight="1">
      <c r="A1810" s="228"/>
      <c r="B1810" s="231"/>
      <c r="C1810" s="234"/>
      <c r="D1810" s="237"/>
      <c r="E1810" s="237"/>
      <c r="F1810" s="242" t="s">
        <v>82</v>
      </c>
      <c r="G1810" s="71">
        <v>1.5</v>
      </c>
      <c r="H1810" s="83"/>
      <c r="I1810" s="83"/>
      <c r="J1810" s="83">
        <v>2</v>
      </c>
      <c r="K1810" s="83">
        <v>2</v>
      </c>
      <c r="L1810" s="83">
        <v>2</v>
      </c>
      <c r="M1810" s="83">
        <v>2</v>
      </c>
      <c r="N1810" s="83">
        <v>2</v>
      </c>
      <c r="O1810" s="83"/>
      <c r="P1810" s="83"/>
      <c r="Q1810" s="83">
        <v>2</v>
      </c>
      <c r="R1810" s="83">
        <v>2</v>
      </c>
      <c r="S1810" s="83">
        <v>2</v>
      </c>
      <c r="T1810" s="83"/>
      <c r="U1810" s="83"/>
      <c r="V1810" s="83"/>
      <c r="W1810" s="83"/>
      <c r="X1810" s="83"/>
      <c r="Y1810" s="83"/>
      <c r="Z1810" s="83"/>
      <c r="AA1810" s="83"/>
      <c r="AB1810" s="83"/>
      <c r="AC1810" s="79"/>
      <c r="AD1810" s="79"/>
      <c r="AE1810" s="79"/>
      <c r="AF1810" s="79"/>
      <c r="AG1810" s="79"/>
      <c r="AH1810" s="79"/>
      <c r="AI1810" s="79"/>
      <c r="AJ1810" s="79"/>
      <c r="AK1810" s="79"/>
      <c r="AL1810" s="79"/>
      <c r="AM1810" s="240"/>
      <c r="AN1810" s="240"/>
      <c r="AO1810" s="240"/>
      <c r="AP1810" s="240"/>
      <c r="AQ1810" s="240"/>
      <c r="AR1810" s="240"/>
      <c r="AS1810" s="240"/>
      <c r="AT1810" s="256"/>
      <c r="AU1810" s="256"/>
      <c r="AV1810" s="259"/>
      <c r="AW1810" s="259"/>
      <c r="AX1810" s="256"/>
      <c r="AY1810" s="256"/>
      <c r="AZ1810" s="256"/>
      <c r="BA1810" s="256"/>
      <c r="BB1810" s="256"/>
      <c r="BC1810" s="256"/>
      <c r="BD1810" s="256"/>
      <c r="BE1810" s="256"/>
      <c r="BF1810" s="256"/>
      <c r="BG1810" s="256"/>
      <c r="BH1810" s="256"/>
      <c r="BI1810" s="256"/>
      <c r="BJ1810" s="256"/>
      <c r="BK1810" s="256"/>
      <c r="BL1810" s="262"/>
      <c r="BM1810" s="262"/>
      <c r="BN1810" s="262"/>
      <c r="BO1810" s="262"/>
      <c r="BP1810" s="262"/>
      <c r="BQ1810" s="262"/>
      <c r="BR1810" s="270"/>
      <c r="BS1810" s="270"/>
      <c r="BT1810" s="270"/>
      <c r="BU1810" s="270"/>
      <c r="BV1810" s="270"/>
      <c r="BW1810" s="270"/>
      <c r="BX1810" s="256"/>
      <c r="BY1810" s="256"/>
      <c r="BZ1810" s="256"/>
      <c r="CA1810" s="267"/>
      <c r="CB1810" s="267"/>
      <c r="CC1810" s="274"/>
      <c r="CD1810" s="267"/>
      <c r="CE1810" s="267"/>
      <c r="CF1810" s="267"/>
      <c r="CG1810" s="267"/>
      <c r="CH1810" s="267"/>
      <c r="CI1810" s="267"/>
      <c r="CJ1810" s="267"/>
      <c r="CK1810" s="267"/>
      <c r="CL1810" s="265"/>
      <c r="CM1810" s="272"/>
      <c r="CN1810" s="264"/>
      <c r="CO1810" s="125"/>
      <c r="CP1810" s="226"/>
      <c r="CQ1810" s="226"/>
      <c r="CR1810" s="226"/>
      <c r="CS1810" s="108"/>
      <c r="CT1810" s="108"/>
      <c r="CU1810" s="108"/>
      <c r="CV1810" s="108"/>
      <c r="CW1810" s="108"/>
      <c r="CX1810" s="108"/>
      <c r="CY1810" s="108"/>
      <c r="CZ1810" s="108"/>
      <c r="DA1810" s="108"/>
    </row>
    <row r="1811" spans="1:105" s="70" customFormat="1" ht="15" customHeight="1">
      <c r="A1811" s="228"/>
      <c r="B1811" s="231"/>
      <c r="C1811" s="234"/>
      <c r="D1811" s="237"/>
      <c r="E1811" s="237"/>
      <c r="F1811" s="243"/>
      <c r="G1811" s="72">
        <v>2</v>
      </c>
      <c r="H1811" s="84"/>
      <c r="I1811" s="84"/>
      <c r="J1811" s="84">
        <v>0.5</v>
      </c>
      <c r="K1811" s="84">
        <v>0.5</v>
      </c>
      <c r="L1811" s="84">
        <v>0.5</v>
      </c>
      <c r="M1811" s="84">
        <v>0.5</v>
      </c>
      <c r="N1811" s="84">
        <v>0.5</v>
      </c>
      <c r="O1811" s="84"/>
      <c r="P1811" s="84"/>
      <c r="Q1811" s="84">
        <v>0.5</v>
      </c>
      <c r="R1811" s="84">
        <v>0.5</v>
      </c>
      <c r="S1811" s="84">
        <v>0.5</v>
      </c>
      <c r="T1811" s="84"/>
      <c r="U1811" s="84"/>
      <c r="V1811" s="84"/>
      <c r="W1811" s="84"/>
      <c r="X1811" s="84"/>
      <c r="Y1811" s="84"/>
      <c r="Z1811" s="84"/>
      <c r="AA1811" s="84"/>
      <c r="AB1811" s="84"/>
      <c r="AC1811" s="80"/>
      <c r="AD1811" s="80"/>
      <c r="AE1811" s="80"/>
      <c r="AF1811" s="80"/>
      <c r="AG1811" s="80"/>
      <c r="AH1811" s="80"/>
      <c r="AI1811" s="80"/>
      <c r="AJ1811" s="80"/>
      <c r="AK1811" s="80"/>
      <c r="AL1811" s="80"/>
      <c r="AM1811" s="240"/>
      <c r="AN1811" s="240"/>
      <c r="AO1811" s="240"/>
      <c r="AP1811" s="240"/>
      <c r="AQ1811" s="240"/>
      <c r="AR1811" s="240"/>
      <c r="AS1811" s="240"/>
      <c r="AT1811" s="256"/>
      <c r="AU1811" s="256"/>
      <c r="AV1811" s="259"/>
      <c r="AW1811" s="259"/>
      <c r="AX1811" s="256"/>
      <c r="AY1811" s="256"/>
      <c r="AZ1811" s="256"/>
      <c r="BA1811" s="256"/>
      <c r="BB1811" s="256"/>
      <c r="BC1811" s="256"/>
      <c r="BD1811" s="256"/>
      <c r="BE1811" s="256"/>
      <c r="BF1811" s="256"/>
      <c r="BG1811" s="256"/>
      <c r="BH1811" s="256"/>
      <c r="BI1811" s="256"/>
      <c r="BJ1811" s="256"/>
      <c r="BK1811" s="256"/>
      <c r="BL1811" s="262"/>
      <c r="BM1811" s="262"/>
      <c r="BN1811" s="262"/>
      <c r="BO1811" s="262"/>
      <c r="BP1811" s="262"/>
      <c r="BQ1811" s="262"/>
      <c r="BR1811" s="270"/>
      <c r="BS1811" s="270"/>
      <c r="BT1811" s="270"/>
      <c r="BU1811" s="270"/>
      <c r="BV1811" s="270"/>
      <c r="BW1811" s="270"/>
      <c r="BX1811" s="256"/>
      <c r="BY1811" s="256"/>
      <c r="BZ1811" s="256"/>
      <c r="CA1811" s="267"/>
      <c r="CB1811" s="267"/>
      <c r="CC1811" s="274"/>
      <c r="CD1811" s="267"/>
      <c r="CE1811" s="267"/>
      <c r="CF1811" s="267"/>
      <c r="CG1811" s="267"/>
      <c r="CH1811" s="267"/>
      <c r="CI1811" s="267"/>
      <c r="CJ1811" s="267"/>
      <c r="CK1811" s="267"/>
      <c r="CL1811" s="265"/>
      <c r="CM1811" s="272"/>
      <c r="CN1811" s="264"/>
      <c r="CO1811" s="125"/>
      <c r="CP1811" s="226"/>
      <c r="CQ1811" s="226"/>
      <c r="CR1811" s="226"/>
      <c r="CS1811" s="108"/>
      <c r="CT1811" s="108"/>
      <c r="CU1811" s="108"/>
      <c r="CV1811" s="108"/>
      <c r="CW1811" s="108"/>
      <c r="CX1811" s="108"/>
      <c r="CY1811" s="108"/>
      <c r="CZ1811" s="108"/>
      <c r="DA1811" s="108"/>
    </row>
    <row r="1812" spans="1:105" s="70" customFormat="1" ht="15" customHeight="1">
      <c r="A1812" s="228"/>
      <c r="B1812" s="231"/>
      <c r="C1812" s="234"/>
      <c r="D1812" s="237"/>
      <c r="E1812" s="237"/>
      <c r="F1812" s="243"/>
      <c r="G1812" s="72">
        <v>2.1</v>
      </c>
      <c r="H1812" s="84"/>
      <c r="I1812" s="84"/>
      <c r="J1812" s="84"/>
      <c r="K1812" s="84"/>
      <c r="L1812" s="84"/>
      <c r="M1812" s="84"/>
      <c r="N1812" s="84"/>
      <c r="O1812" s="84"/>
      <c r="P1812" s="84"/>
      <c r="Q1812" s="84"/>
      <c r="R1812" s="84"/>
      <c r="S1812" s="84"/>
      <c r="T1812" s="84"/>
      <c r="U1812" s="84"/>
      <c r="V1812" s="84"/>
      <c r="W1812" s="84"/>
      <c r="X1812" s="84"/>
      <c r="Y1812" s="84"/>
      <c r="Z1812" s="84"/>
      <c r="AA1812" s="84"/>
      <c r="AB1812" s="84"/>
      <c r="AC1812" s="80"/>
      <c r="AD1812" s="80"/>
      <c r="AE1812" s="80"/>
      <c r="AF1812" s="80"/>
      <c r="AG1812" s="80"/>
      <c r="AH1812" s="80"/>
      <c r="AI1812" s="80"/>
      <c r="AJ1812" s="80"/>
      <c r="AK1812" s="80"/>
      <c r="AL1812" s="80"/>
      <c r="AM1812" s="240"/>
      <c r="AN1812" s="240"/>
      <c r="AO1812" s="240"/>
      <c r="AP1812" s="240"/>
      <c r="AQ1812" s="240"/>
      <c r="AR1812" s="240"/>
      <c r="AS1812" s="240"/>
      <c r="AT1812" s="256"/>
      <c r="AU1812" s="256"/>
      <c r="AV1812" s="259"/>
      <c r="AW1812" s="259"/>
      <c r="AX1812" s="256"/>
      <c r="AY1812" s="256"/>
      <c r="AZ1812" s="256"/>
      <c r="BA1812" s="256"/>
      <c r="BB1812" s="256"/>
      <c r="BC1812" s="256"/>
      <c r="BD1812" s="256"/>
      <c r="BE1812" s="256"/>
      <c r="BF1812" s="256"/>
      <c r="BG1812" s="256"/>
      <c r="BH1812" s="256"/>
      <c r="BI1812" s="256"/>
      <c r="BJ1812" s="256"/>
      <c r="BK1812" s="256"/>
      <c r="BL1812" s="262"/>
      <c r="BM1812" s="262"/>
      <c r="BN1812" s="262"/>
      <c r="BO1812" s="262"/>
      <c r="BP1812" s="262"/>
      <c r="BQ1812" s="262"/>
      <c r="BR1812" s="270"/>
      <c r="BS1812" s="270"/>
      <c r="BT1812" s="270"/>
      <c r="BU1812" s="270"/>
      <c r="BV1812" s="270"/>
      <c r="BW1812" s="270"/>
      <c r="BX1812" s="256"/>
      <c r="BY1812" s="256"/>
      <c r="BZ1812" s="256"/>
      <c r="CA1812" s="267"/>
      <c r="CB1812" s="267"/>
      <c r="CC1812" s="274"/>
      <c r="CD1812" s="267"/>
      <c r="CE1812" s="267"/>
      <c r="CF1812" s="267"/>
      <c r="CG1812" s="267"/>
      <c r="CH1812" s="267"/>
      <c r="CI1812" s="267"/>
      <c r="CJ1812" s="267"/>
      <c r="CK1812" s="267"/>
      <c r="CL1812" s="265"/>
      <c r="CM1812" s="272"/>
      <c r="CN1812" s="264"/>
      <c r="CO1812" s="125"/>
      <c r="CP1812" s="226"/>
      <c r="CQ1812" s="226"/>
      <c r="CR1812" s="226"/>
      <c r="CS1812" s="108"/>
      <c r="CT1812" s="108"/>
      <c r="CU1812" s="108"/>
      <c r="CV1812" s="108"/>
      <c r="CW1812" s="108"/>
      <c r="CX1812" s="108"/>
      <c r="CY1812" s="108"/>
      <c r="CZ1812" s="108"/>
      <c r="DA1812" s="108"/>
    </row>
    <row r="1813" spans="1:105" s="70" customFormat="1" ht="15" customHeight="1">
      <c r="A1813" s="228"/>
      <c r="B1813" s="231"/>
      <c r="C1813" s="234"/>
      <c r="D1813" s="237"/>
      <c r="E1813" s="237"/>
      <c r="F1813" s="243"/>
      <c r="G1813" s="72">
        <v>2.7</v>
      </c>
      <c r="H1813" s="84"/>
      <c r="I1813" s="84"/>
      <c r="J1813" s="84"/>
      <c r="K1813" s="84"/>
      <c r="L1813" s="84"/>
      <c r="M1813" s="84"/>
      <c r="N1813" s="84"/>
      <c r="O1813" s="84"/>
      <c r="P1813" s="84"/>
      <c r="Q1813" s="84"/>
      <c r="R1813" s="84"/>
      <c r="S1813" s="84"/>
      <c r="T1813" s="84"/>
      <c r="U1813" s="84"/>
      <c r="V1813" s="84"/>
      <c r="W1813" s="84"/>
      <c r="X1813" s="84"/>
      <c r="Y1813" s="84"/>
      <c r="Z1813" s="84"/>
      <c r="AA1813" s="84"/>
      <c r="AB1813" s="84"/>
      <c r="AC1813" s="80"/>
      <c r="AD1813" s="80"/>
      <c r="AE1813" s="80"/>
      <c r="AF1813" s="80"/>
      <c r="AG1813" s="80"/>
      <c r="AH1813" s="80"/>
      <c r="AI1813" s="80"/>
      <c r="AJ1813" s="80"/>
      <c r="AK1813" s="80"/>
      <c r="AL1813" s="80"/>
      <c r="AM1813" s="240"/>
      <c r="AN1813" s="240"/>
      <c r="AO1813" s="240"/>
      <c r="AP1813" s="240"/>
      <c r="AQ1813" s="240"/>
      <c r="AR1813" s="240"/>
      <c r="AS1813" s="240"/>
      <c r="AT1813" s="256"/>
      <c r="AU1813" s="256"/>
      <c r="AV1813" s="259"/>
      <c r="AW1813" s="259"/>
      <c r="AX1813" s="256"/>
      <c r="AY1813" s="256"/>
      <c r="AZ1813" s="256"/>
      <c r="BA1813" s="256"/>
      <c r="BB1813" s="256"/>
      <c r="BC1813" s="256"/>
      <c r="BD1813" s="256"/>
      <c r="BE1813" s="256"/>
      <c r="BF1813" s="256"/>
      <c r="BG1813" s="256"/>
      <c r="BH1813" s="256"/>
      <c r="BI1813" s="256"/>
      <c r="BJ1813" s="256"/>
      <c r="BK1813" s="256"/>
      <c r="BL1813" s="262"/>
      <c r="BM1813" s="262"/>
      <c r="BN1813" s="262"/>
      <c r="BO1813" s="262"/>
      <c r="BP1813" s="262"/>
      <c r="BQ1813" s="262"/>
      <c r="BR1813" s="270"/>
      <c r="BS1813" s="270"/>
      <c r="BT1813" s="270"/>
      <c r="BU1813" s="270"/>
      <c r="BV1813" s="270"/>
      <c r="BW1813" s="270"/>
      <c r="BX1813" s="256"/>
      <c r="BY1813" s="256"/>
      <c r="BZ1813" s="256"/>
      <c r="CA1813" s="267"/>
      <c r="CB1813" s="267"/>
      <c r="CC1813" s="274"/>
      <c r="CD1813" s="267"/>
      <c r="CE1813" s="267"/>
      <c r="CF1813" s="267"/>
      <c r="CG1813" s="267"/>
      <c r="CH1813" s="267"/>
      <c r="CI1813" s="267"/>
      <c r="CJ1813" s="267"/>
      <c r="CK1813" s="267"/>
      <c r="CL1813" s="265"/>
      <c r="CM1813" s="272"/>
      <c r="CN1813" s="264"/>
      <c r="CO1813" s="125"/>
      <c r="CP1813" s="226"/>
      <c r="CQ1813" s="226"/>
      <c r="CR1813" s="226"/>
      <c r="CS1813" s="108"/>
      <c r="CT1813" s="108"/>
      <c r="CU1813" s="108"/>
      <c r="CV1813" s="108"/>
      <c r="CW1813" s="108"/>
      <c r="CX1813" s="108"/>
      <c r="CY1813" s="108"/>
      <c r="CZ1813" s="108"/>
      <c r="DA1813" s="108"/>
    </row>
    <row r="1814" spans="1:105" s="70" customFormat="1" ht="15" customHeight="1">
      <c r="A1814" s="228"/>
      <c r="B1814" s="231"/>
      <c r="C1814" s="234"/>
      <c r="D1814" s="237"/>
      <c r="E1814" s="237"/>
      <c r="F1814" s="243"/>
      <c r="G1814" s="72">
        <v>3</v>
      </c>
      <c r="H1814" s="84"/>
      <c r="I1814" s="84"/>
      <c r="J1814" s="84"/>
      <c r="K1814" s="84"/>
      <c r="L1814" s="84"/>
      <c r="M1814" s="84"/>
      <c r="N1814" s="84"/>
      <c r="O1814" s="84"/>
      <c r="P1814" s="84"/>
      <c r="Q1814" s="84"/>
      <c r="R1814" s="84"/>
      <c r="S1814" s="84"/>
      <c r="T1814" s="84"/>
      <c r="U1814" s="84"/>
      <c r="V1814" s="84"/>
      <c r="W1814" s="84"/>
      <c r="X1814" s="84"/>
      <c r="Y1814" s="84"/>
      <c r="Z1814" s="84"/>
      <c r="AA1814" s="84"/>
      <c r="AB1814" s="84"/>
      <c r="AC1814" s="80"/>
      <c r="AD1814" s="80"/>
      <c r="AE1814" s="80"/>
      <c r="AF1814" s="80"/>
      <c r="AG1814" s="80"/>
      <c r="AH1814" s="80"/>
      <c r="AI1814" s="80"/>
      <c r="AJ1814" s="80"/>
      <c r="AK1814" s="80"/>
      <c r="AL1814" s="80"/>
      <c r="AM1814" s="240"/>
      <c r="AN1814" s="240"/>
      <c r="AO1814" s="240"/>
      <c r="AP1814" s="240"/>
      <c r="AQ1814" s="240"/>
      <c r="AR1814" s="240"/>
      <c r="AS1814" s="240"/>
      <c r="AT1814" s="256"/>
      <c r="AU1814" s="256"/>
      <c r="AV1814" s="259"/>
      <c r="AW1814" s="259"/>
      <c r="AX1814" s="256"/>
      <c r="AY1814" s="256"/>
      <c r="AZ1814" s="256"/>
      <c r="BA1814" s="256"/>
      <c r="BB1814" s="256"/>
      <c r="BC1814" s="256"/>
      <c r="BD1814" s="256"/>
      <c r="BE1814" s="256"/>
      <c r="BF1814" s="256"/>
      <c r="BG1814" s="256"/>
      <c r="BH1814" s="256"/>
      <c r="BI1814" s="256"/>
      <c r="BJ1814" s="256"/>
      <c r="BK1814" s="256"/>
      <c r="BL1814" s="262"/>
      <c r="BM1814" s="262"/>
      <c r="BN1814" s="262"/>
      <c r="BO1814" s="262"/>
      <c r="BP1814" s="262"/>
      <c r="BQ1814" s="262"/>
      <c r="BR1814" s="270"/>
      <c r="BS1814" s="270"/>
      <c r="BT1814" s="270"/>
      <c r="BU1814" s="270"/>
      <c r="BV1814" s="270"/>
      <c r="BW1814" s="270"/>
      <c r="BX1814" s="256"/>
      <c r="BY1814" s="256"/>
      <c r="BZ1814" s="256"/>
      <c r="CA1814" s="267"/>
      <c r="CB1814" s="267"/>
      <c r="CC1814" s="274"/>
      <c r="CD1814" s="267"/>
      <c r="CE1814" s="267"/>
      <c r="CF1814" s="267"/>
      <c r="CG1814" s="267"/>
      <c r="CH1814" s="267"/>
      <c r="CI1814" s="267"/>
      <c r="CJ1814" s="267"/>
      <c r="CK1814" s="267"/>
      <c r="CL1814" s="265"/>
      <c r="CM1814" s="272"/>
      <c r="CN1814" s="264"/>
      <c r="CO1814" s="125"/>
      <c r="CP1814" s="226"/>
      <c r="CQ1814" s="226"/>
      <c r="CR1814" s="226"/>
      <c r="CS1814" s="108"/>
      <c r="CT1814" s="108"/>
      <c r="CU1814" s="108"/>
      <c r="CV1814" s="108"/>
      <c r="CW1814" s="108"/>
      <c r="CX1814" s="108"/>
      <c r="CY1814" s="108"/>
      <c r="CZ1814" s="108"/>
      <c r="DA1814" s="108"/>
    </row>
    <row r="1815" spans="1:105" s="70" customFormat="1" ht="15" customHeight="1">
      <c r="A1815" s="228"/>
      <c r="B1815" s="231"/>
      <c r="C1815" s="234"/>
      <c r="D1815" s="237"/>
      <c r="E1815" s="237"/>
      <c r="F1815" s="244"/>
      <c r="G1815" s="73">
        <v>3.9</v>
      </c>
      <c r="H1815" s="85"/>
      <c r="I1815" s="85"/>
      <c r="J1815" s="85"/>
      <c r="K1815" s="85"/>
      <c r="L1815" s="85"/>
      <c r="M1815" s="85"/>
      <c r="N1815" s="85"/>
      <c r="O1815" s="85"/>
      <c r="P1815" s="85"/>
      <c r="Q1815" s="85"/>
      <c r="R1815" s="85"/>
      <c r="S1815" s="85"/>
      <c r="T1815" s="85"/>
      <c r="U1815" s="85"/>
      <c r="V1815" s="85"/>
      <c r="W1815" s="85"/>
      <c r="X1815" s="85"/>
      <c r="Y1815" s="85"/>
      <c r="Z1815" s="85"/>
      <c r="AA1815" s="85"/>
      <c r="AB1815" s="85"/>
      <c r="AC1815" s="81"/>
      <c r="AD1815" s="81"/>
      <c r="AE1815" s="81"/>
      <c r="AF1815" s="81"/>
      <c r="AG1815" s="81"/>
      <c r="AH1815" s="81"/>
      <c r="AI1815" s="81"/>
      <c r="AJ1815" s="81"/>
      <c r="AK1815" s="81"/>
      <c r="AL1815" s="81"/>
      <c r="AM1815" s="240"/>
      <c r="AN1815" s="240"/>
      <c r="AO1815" s="240"/>
      <c r="AP1815" s="240"/>
      <c r="AQ1815" s="240"/>
      <c r="AR1815" s="240"/>
      <c r="AS1815" s="240"/>
      <c r="AT1815" s="256"/>
      <c r="AU1815" s="256"/>
      <c r="AV1815" s="259"/>
      <c r="AW1815" s="259"/>
      <c r="AX1815" s="256"/>
      <c r="AY1815" s="256"/>
      <c r="AZ1815" s="256"/>
      <c r="BA1815" s="256"/>
      <c r="BB1815" s="256"/>
      <c r="BC1815" s="256"/>
      <c r="BD1815" s="256"/>
      <c r="BE1815" s="256"/>
      <c r="BF1815" s="256"/>
      <c r="BG1815" s="256"/>
      <c r="BH1815" s="256"/>
      <c r="BI1815" s="256"/>
      <c r="BJ1815" s="256"/>
      <c r="BK1815" s="256"/>
      <c r="BL1815" s="262"/>
      <c r="BM1815" s="262"/>
      <c r="BN1815" s="262"/>
      <c r="BO1815" s="262"/>
      <c r="BP1815" s="262"/>
      <c r="BQ1815" s="262"/>
      <c r="BR1815" s="270"/>
      <c r="BS1815" s="270"/>
      <c r="BT1815" s="270"/>
      <c r="BU1815" s="270"/>
      <c r="BV1815" s="270"/>
      <c r="BW1815" s="270"/>
      <c r="BX1815" s="256"/>
      <c r="BY1815" s="256"/>
      <c r="BZ1815" s="256"/>
      <c r="CA1815" s="267"/>
      <c r="CB1815" s="267"/>
      <c r="CC1815" s="274"/>
      <c r="CD1815" s="267"/>
      <c r="CE1815" s="267"/>
      <c r="CF1815" s="267"/>
      <c r="CG1815" s="267"/>
      <c r="CH1815" s="267"/>
      <c r="CI1815" s="267"/>
      <c r="CJ1815" s="267"/>
      <c r="CK1815" s="267"/>
      <c r="CL1815" s="265"/>
      <c r="CM1815" s="272"/>
      <c r="CN1815" s="264"/>
      <c r="CO1815" s="125"/>
      <c r="CP1815" s="226"/>
      <c r="CQ1815" s="226"/>
      <c r="CR1815" s="226"/>
      <c r="CS1815" s="108"/>
      <c r="CT1815" s="108"/>
      <c r="CU1815" s="108"/>
      <c r="CV1815" s="108"/>
      <c r="CW1815" s="108"/>
      <c r="CX1815" s="108"/>
      <c r="CY1815" s="108"/>
      <c r="CZ1815" s="108"/>
      <c r="DA1815" s="108"/>
    </row>
    <row r="1816" spans="1:105" s="70" customFormat="1" ht="15" customHeight="1">
      <c r="A1816" s="229"/>
      <c r="B1816" s="232"/>
      <c r="C1816" s="235"/>
      <c r="D1816" s="238"/>
      <c r="E1816" s="238"/>
      <c r="F1816" s="245" t="s">
        <v>83</v>
      </c>
      <c r="G1816" s="352"/>
      <c r="H1816" s="82"/>
      <c r="I1816" s="82"/>
      <c r="J1816" s="82"/>
      <c r="K1816" s="82"/>
      <c r="L1816" s="82"/>
      <c r="M1816" s="82"/>
      <c r="N1816" s="82"/>
      <c r="O1816" s="82"/>
      <c r="P1816" s="82"/>
      <c r="Q1816" s="82"/>
      <c r="R1816" s="82"/>
      <c r="S1816" s="82"/>
      <c r="T1816" s="82"/>
      <c r="U1816" s="82"/>
      <c r="V1816" s="82"/>
      <c r="W1816" s="82"/>
      <c r="X1816" s="82"/>
      <c r="Y1816" s="82"/>
      <c r="Z1816" s="82"/>
      <c r="AA1816" s="82"/>
      <c r="AB1816" s="82"/>
      <c r="AC1816" s="35"/>
      <c r="AD1816" s="35"/>
      <c r="AE1816" s="35"/>
      <c r="AF1816" s="35"/>
      <c r="AG1816" s="35"/>
      <c r="AH1816" s="35"/>
      <c r="AI1816" s="35"/>
      <c r="AJ1816" s="35"/>
      <c r="AK1816" s="35"/>
      <c r="AL1816" s="35"/>
      <c r="AM1816" s="241"/>
      <c r="AN1816" s="241"/>
      <c r="AO1816" s="241"/>
      <c r="AP1816" s="241"/>
      <c r="AQ1816" s="241"/>
      <c r="AR1816" s="241"/>
      <c r="AS1816" s="241"/>
      <c r="AT1816" s="257"/>
      <c r="AU1816" s="257"/>
      <c r="AV1816" s="260"/>
      <c r="AW1816" s="260"/>
      <c r="AX1816" s="257"/>
      <c r="AY1816" s="257"/>
      <c r="AZ1816" s="257"/>
      <c r="BA1816" s="257"/>
      <c r="BB1816" s="257"/>
      <c r="BC1816" s="257"/>
      <c r="BD1816" s="257"/>
      <c r="BE1816" s="257"/>
      <c r="BF1816" s="257"/>
      <c r="BG1816" s="257"/>
      <c r="BH1816" s="257"/>
      <c r="BI1816" s="257"/>
      <c r="BJ1816" s="257"/>
      <c r="BK1816" s="257"/>
      <c r="BL1816" s="263"/>
      <c r="BM1816" s="263"/>
      <c r="BN1816" s="263"/>
      <c r="BO1816" s="263"/>
      <c r="BP1816" s="263"/>
      <c r="BQ1816" s="263"/>
      <c r="BR1816" s="271"/>
      <c r="BS1816" s="271"/>
      <c r="BT1816" s="271"/>
      <c r="BU1816" s="271"/>
      <c r="BV1816" s="271"/>
      <c r="BW1816" s="271"/>
      <c r="BX1816" s="257"/>
      <c r="BY1816" s="257"/>
      <c r="BZ1816" s="257"/>
      <c r="CA1816" s="268"/>
      <c r="CB1816" s="268"/>
      <c r="CC1816" s="275"/>
      <c r="CD1816" s="268"/>
      <c r="CE1816" s="268"/>
      <c r="CF1816" s="268"/>
      <c r="CG1816" s="268"/>
      <c r="CH1816" s="268"/>
      <c r="CI1816" s="268"/>
      <c r="CJ1816" s="268"/>
      <c r="CK1816" s="268"/>
      <c r="CL1816" s="265"/>
      <c r="CM1816" s="272"/>
      <c r="CN1816" s="264"/>
      <c r="CO1816" s="125"/>
      <c r="CP1816" s="226"/>
      <c r="CQ1816" s="226"/>
      <c r="CR1816" s="226"/>
      <c r="CS1816" s="108"/>
      <c r="CT1816" s="108"/>
      <c r="CU1816" s="108"/>
      <c r="CV1816" s="108"/>
      <c r="CW1816" s="108"/>
      <c r="CX1816" s="108"/>
      <c r="CY1816" s="108"/>
      <c r="CZ1816" s="108"/>
      <c r="DA1816" s="108"/>
    </row>
    <row r="1817" spans="1:105" s="120" customFormat="1" ht="15" customHeight="1">
      <c r="A1817" s="227">
        <f t="shared" si="645"/>
        <v>225</v>
      </c>
      <c r="B1817" s="308" t="s">
        <v>1127</v>
      </c>
      <c r="C1817" s="306" t="s">
        <v>1128</v>
      </c>
      <c r="D1817" s="236">
        <v>44618</v>
      </c>
      <c r="E1817" s="236" t="s">
        <v>1283</v>
      </c>
      <c r="F1817" s="253" t="s">
        <v>80</v>
      </c>
      <c r="G1817" s="254"/>
      <c r="H1817" s="82" t="s">
        <v>69</v>
      </c>
      <c r="I1817" s="82"/>
      <c r="J1817" s="82" t="s">
        <v>61</v>
      </c>
      <c r="K1817" s="82" t="s">
        <v>61</v>
      </c>
      <c r="L1817" s="82" t="s">
        <v>61</v>
      </c>
      <c r="M1817" s="82" t="s">
        <v>61</v>
      </c>
      <c r="N1817" s="82" t="s">
        <v>61</v>
      </c>
      <c r="O1817" s="82"/>
      <c r="P1817" s="82" t="s">
        <v>61</v>
      </c>
      <c r="Q1817" s="82" t="s">
        <v>61</v>
      </c>
      <c r="R1817" s="82" t="s">
        <v>61</v>
      </c>
      <c r="S1817" s="82" t="s">
        <v>61</v>
      </c>
      <c r="T1817" s="82" t="s">
        <v>61</v>
      </c>
      <c r="U1817" s="82" t="s">
        <v>61</v>
      </c>
      <c r="V1817" s="82"/>
      <c r="W1817" s="82" t="s">
        <v>60</v>
      </c>
      <c r="X1817" s="82" t="s">
        <v>60</v>
      </c>
      <c r="Y1817" s="82" t="s">
        <v>60</v>
      </c>
      <c r="Z1817" s="82" t="s">
        <v>60</v>
      </c>
      <c r="AA1817" s="82" t="s">
        <v>60</v>
      </c>
      <c r="AB1817" s="82" t="s">
        <v>60</v>
      </c>
      <c r="AC1817" s="82"/>
      <c r="AD1817" s="82" t="s">
        <v>60</v>
      </c>
      <c r="AE1817" s="82" t="s">
        <v>60</v>
      </c>
      <c r="AF1817" s="82" t="s">
        <v>60</v>
      </c>
      <c r="AG1817" s="82" t="s">
        <v>60</v>
      </c>
      <c r="AH1817" s="82" t="s">
        <v>60</v>
      </c>
      <c r="AI1817" s="82" t="s">
        <v>1471</v>
      </c>
      <c r="AJ1817" s="82"/>
      <c r="AK1817" s="82" t="s">
        <v>61</v>
      </c>
      <c r="AL1817" s="82" t="s">
        <v>61</v>
      </c>
      <c r="AM1817" s="239">
        <f>COUNTIF(H1817:AL1817,"PH")+COUNTIF(H1817:AL1817,"PH/L")+COUNTIF(H1817:AL1817,"PM")</f>
        <v>0</v>
      </c>
      <c r="AN1817" s="239">
        <f>COUNTIF(H1817:AL1817,"PD")+COUNTIF(H1817:AL1817,"PDD")+COUNTIF(H1817:AL1817,"P/DS")/2+COUNTIF(H1817:AL1817,"PMD")</f>
        <v>0</v>
      </c>
      <c r="AO1817" s="239">
        <f>COUNTIF(H1817:AL1817,"PN")+COUNTIF(H1817:AL1817,"P/NS")/2+COUNTIF(H1817:AL1817,"PH")+COUNTIF(H1817:AL1817,"PH/F")/2+COUNTIF(H1817:AL1817,"PH/L")/2+COUNTIF(H1817:AL1817,"PM")</f>
        <v>0</v>
      </c>
      <c r="AP1817" s="239">
        <f>COUNTIF(H1817:AL1817,"BH")+COUNTIF(H1817:AL1817,"AL/BL")+COUNTIF(H1817:AL1817,"UL/BL")+COUNTIF(H1817:AL1817,"BM")</f>
        <v>0</v>
      </c>
      <c r="AQ1817" s="239">
        <f>COUNTIF(H1817:AL1817,"DS")+COUNTIF(H1817:AL1817,"AL/DS")/2+COUNTIF(H1817:AL1817,"UL/DS")/2+COUNTIF(H1817:AL1817,"CT")+COUNTIF(H1817:AL1817,"MD")</f>
        <v>11.5</v>
      </c>
      <c r="AR1817" s="239">
        <f>COUNTIF(H1817:AL1817,"NS")+COUNTIF(H1817:AL1817,"AL/NS")/2+COUNTIF(H1817:AL1817,"UL/NS")/2+COUNTIF(H1817:AL1817,"BH")+COUNTIF(H1817:AL1817,"AL/BF")/2+COUNTIF(H1817:AL1817,"AL/BL")/2+COUNTIF(H1817:AL1817,"UL/BL")/2+COUNTIF(H1817:AL1817,"UL/BF")/2+COUNTIF(H1817:AL1817,"BM")</f>
        <v>13</v>
      </c>
      <c r="AS1817" s="239">
        <f>COUNTIF(H1817:AL1817,"AL")+COUNTIF(H1817:AL1817,"AL/DS")/2+COUNTIF(H1817:AL1817,"AL/NS")/2+COUNTIF(H1817:AL1817,"NH")+COUNTIF(H1817:AL1817,"SL")+COUNTIF(H1817:AL1817,"NHD")+COUNTIF(H1817:AL1817,"B")+COUNTIF(H1817:AL1817,"HL")+COUNTIF(H1817:AL1817,"AL/BF")/2+COUNTIF(H1817:AL1817,"AL/BL")/2</f>
        <v>1</v>
      </c>
      <c r="AT1817" s="255">
        <f>COUNTIF(H1817:AL1817,"PD")+COUNTIF(H1817:AL1817,"PN")+COUNTIF(H1817:AL1817,"P/DS")/2+COUNTIF(H1817:AL1817,"P/NS")/2+COUNTIF(H1817:AL1817,"DS")+COUNTIF(H1817:AL1817,"NS")+COUNTIF(H1817:AL1817,"AL")+COUNTIF(H1817:AL1817,"AL/DS")+COUNTIF(H1817:AL1817,"AL/NS")+COUNTIF(H1817:AL1817,"NH")+COUNTIF(H1817:AL1817,"SL")+COUNTIF(H1817:AL1817,"UL/DS")/2+COUNTIF(H1817:AL1817,"UL/NS")/2+COUNTIF(H1817:AL1817,"CT")+COUNTIF(H1817:AL1817,"NHD")+COUNTIF(H1817:AL1817,"PDD")+COUNTIF(H1817:AL1817,"B")+COUNTIF(H1817:AL1817,"HL")+COUNTIF(H1817:AL1817,"PH")+COUNTIF(H1817:AL1817,"BH")+COUNTIF(H1817:AL1817,"AL/BF")+COUNTIF(H1817:AL1817,"AL/BL")+COUNTIF(H1817:AL1817,"UL/BF")/2+COUNTIF(H1817:AL1817,"UL/BL")/2+COUNTIF(H1817:AL1817,"PH/F")/2+COUNTIF(H1817:AL1817,"PH/L")/2+COUNTIF(H1817:AL1817,"MD")+COUNTIF(H1817:AL1817,"PMD")+COUNTIF(H1817:AL1817,"PM")+COUNTIF(H1817:AL1817,"BM")</f>
        <v>25.5</v>
      </c>
      <c r="AU1817" s="255">
        <f>COUNTIF(H1817:AL1817,"P/DS")/2+COUNTIF(H1817:AL1817,"P/NS")/2+COUNTIF(H1817:AL1817,"IL")+COUNTIF(H1817:AL1817,"NL")+COUNTIF(H1817:AL1817,"UL")+COUNTIF(H1817:AL1817,"UL/DS")/2+COUNTIF(H1817:AL1817,"UL/NS")/2+COUNTIF(H1817:AL1817,"KT")+COUNTIF(H1817:AL1817,"UL/BF")/2+COUNTIF(H1817:AL1817,"UL/BL")/2+COUNTIF(H1817:AL1817,"PH/F")/2+COUNTIF(H1817:AL1817,"PH/L")/2+COUNTIF(H1817:AL1817,"NB")</f>
        <v>0.5</v>
      </c>
      <c r="AV1817" s="258">
        <f>COUNTIF(H1817:AL1817,"PN")+COUNTIF(H1817:AL1817,"TVD")+COUNTIF(H1817:AL1817,"PH")+COUNTIF(H1817:AL1817,"PM")+COUNTIF(H1817:AL1817,"PDD")-COUNTIFS(H1817:AL1817,"PN",H1824:AL1824,"&gt;=3")-COUNTIFS(H1817:AL1817,"PM",H1824:AL1824,"&gt;=3")</f>
        <v>0</v>
      </c>
      <c r="AW1817" s="258">
        <f>COUNTIF(H1817:AL1817,"NS")+COUNTIF(H1817:AL1817,"D")+COUNTIF(H1817:AL1817,"BH")+COUNTIF(H1817:AL1817,"NHD")+COUNTIF(H1817:AL1817,"BM")-COUNTIFS(H1817:AL1817,"NS",H1824:AL1824,"&gt;=3")-COUNTIFS(H1817:AL1817,"BH",H1824:AL1824,"&gt;=3")-COUNTIFS(H1817:AL1817,"BM",H1824:AL1824,"&gt;=3")</f>
        <v>13</v>
      </c>
      <c r="AX1817" s="255">
        <f>COUNTIF(H1817:AL1817,"AL")+COUNTIF(H1817:AL1817,"AL/DS")/2+COUNTIF(H1817:AL1817,"AL/NS")/2+COUNTIF(H1817:AL1817,"AL/BF")+COUNTIF(H1817:AL1817,"AL/BL")/2</f>
        <v>0</v>
      </c>
      <c r="AY1817" s="255">
        <f>COUNTIF(H1817:AL1817,"SL")</f>
        <v>0</v>
      </c>
      <c r="AZ1817" s="255">
        <f>COUNTIF(H1817:AL1817,"NH")</f>
        <v>1</v>
      </c>
      <c r="BA1817" s="255">
        <f>COUNTIF(H1817:AL1817,"HL")</f>
        <v>0</v>
      </c>
      <c r="BB1817" s="255">
        <f>COUNTIF(G1817:AL1817,"P/DS")/2+COUNTIF(G1817:AL1817,"P/NS")/2+COUNTIF(G1817:AL1817,"UL")+COUNTIF(G1817:AL1817,"UL/DS")/2+COUNTIF(G1817:AL1817,"UL/NS")/2+COUNTIF(G1817:AL1817,"UL/BL")/2+COUNTIF(G1817:AL1817,"UL/BF")/2+COUNTIF(G1817:AL1817,"PH/F")/2+COUNTIF(G1817:AL1817,"PH/L")/2</f>
        <v>0.5</v>
      </c>
      <c r="BC1817" s="255">
        <f>COUNTIF(H1817:AL1817,"NB")</f>
        <v>0</v>
      </c>
      <c r="BD1817" s="255">
        <f>COUNTIF(H1817:AL1817,"NL")</f>
        <v>0</v>
      </c>
      <c r="BE1817" s="255">
        <f>COUNTIF(H1817:AL1817,"IL")</f>
        <v>0</v>
      </c>
      <c r="BF1817" s="255">
        <f>COUNTIF(H1817:AL1817,"KT")</f>
        <v>0</v>
      </c>
      <c r="BG1817" s="255">
        <f>COUNTIF(H1817:AL1817,"L70")</f>
        <v>0</v>
      </c>
      <c r="BH1817" s="255">
        <f>COUNTIF(H1817:AL1817,"MD")</f>
        <v>0</v>
      </c>
      <c r="BI1817" s="255">
        <f>COUNTIF(H1817:AL1817,"PMD")</f>
        <v>0</v>
      </c>
      <c r="BJ1817" s="255">
        <f>COUNTIF(H1817:AL1817,"PM")</f>
        <v>0</v>
      </c>
      <c r="BK1817" s="255">
        <f>COUNTIF(H1817:AL1817,"BM")</f>
        <v>0</v>
      </c>
      <c r="BL1817" s="261">
        <f>SUMIF(H1817:AL1817,"PD",H1818:AL1818)+SUMIF(H1817:AL1817,"PN",H1818:AL1818)+SUMIF(H1817:AL1817,"P/DS",H1818:AL1818)+SUMIF(H1817:AL1817,"PN/F",H1818:AL1818)+SUMIF(H1817:AL1817,"PN/L",H1818:AL1818)+SUMIF(H1817:AL1817,"TV",H1818:AL1818)+SUMIF(H1817:AL1817,"TVD",H1818:AL1818)+SUMIF(H1817:AL1817,"PDD",H1818:AL1818)</f>
        <v>0</v>
      </c>
      <c r="BM1817" s="261">
        <f>SUMIF(H1817:AL1817,"PD",H1819:AL1819)+SUMIF(H1817:AL1817,"PN",H1819:AL1819)+SUMIF(H1817:AL1817,"P/DS",H1819:AL1819)+SUMIF(H1817:AL1817,"PN/F",H1819:AL1819)+SUMIF(H1817:AL1817,"PN/L",H1819:AL1819)+SUMIF(H1817:AL1817,"TV",H1819:AL1819)+SUMIF(H1817:AL1817,"TVD",H1819:AL1819)+SUMIF(H1817:AL1817,"PDD",H1819:AL1819)+SUMIF(H1817:AL1817,"PMD",H1819:AL1819)</f>
        <v>0</v>
      </c>
      <c r="BN1817" s="261">
        <f>SUMIF(H1817:AL1817,"PD",H1820:AL1820)+SUMIF(H1817:AL1817,"PN",H1820:AL1820)+SUMIF(H1817:AL1817,"P/DS",H1820:AL1820)+SUMIF(H1817:AL1817,"PN/F",H1820:AL1820)+SUMIF(H1817:AL1817,"PN/L",H1820:AL1820)+SUMIF(H1817:AL1817,"TV",H1820:AL1820)+SUMIF(H1817:AL1817,"TVD",H1820:AL1820)</f>
        <v>0</v>
      </c>
      <c r="BO1817" s="261">
        <f>SUMIF(H1817:AL1817,"PD",H1821:AL1821)+SUMIF(H1817:AL1817,"PN",H1821:AL1821)+SUMIF(H1817:AL1817,"P/DS",H1821:AL1821)+SUMIF(H1817:AL1817,"PN/F",H1821:AL1821)+SUMIF(H1817:AL1817,"PN/L",H1821:AL1821)+SUMIF(H1817:AL1817,"TV",H1821:AL1821)+SUMIF(H1817:AL1817,"TVD",H1821:AL1821)</f>
        <v>0</v>
      </c>
      <c r="BP1817" s="261">
        <f>SUMIF(H1817:AL1817,"PD",H1822:AL1822)+SUMIF(H1817:AL1817,"PN",H1822:AL1822)+SUMIF(H1817:AL1817,"P/DS",H1822:AL1822)+SUMIF(H1817:AL1817,"PN/F",H1822:AL1822)+SUMIF(H1817:AL1817,"PN/L",H1822:AL1822)+SUMIF(H1817:AL1817,"TV",H1822:AL1822)+SUMIF(H1817:AL1817,"TVD",H1822:AL1822)+SUMIF(H1817:AL1817,"PDD",H1822:AL1822)+SUMIF(H1817:AL1817,"PH",H1822:AL1822)+SUMIF(H1817:AL1817,"PM",H1822:AL1822)</f>
        <v>0</v>
      </c>
      <c r="BQ1817" s="261">
        <f>SUMIF(H1817:AL1817,"PD",H1823:AL1823)+SUMIF(H1817:AL1817,"PN",H1823:AL1823)+SUMIF(H1817:AL1817,"P/DS",H1823:AL1823)+SUMIF(H1817:AL1817,"PN/F",H1823:AL1823)+SUMIF(H1817:AL1817,"PN/L",H1823:AL1823)+SUMIF(H1817:AL1817,"TV",H1823:AL1823)+SUMIF(H1817:AL1817,"TVD",H1823:AL1823)+SUMIF(H1817:AL1817,"PDD",H1823:AL1823)+SUMIF(H1817:AL1817,"PH",H1823:AL1823)+SUMIF(H1817:AL1817,"PM",H1823:AL1823)</f>
        <v>0</v>
      </c>
      <c r="BR1817" s="269">
        <f>SUM(H1818:AL1818)-BL1817</f>
        <v>18</v>
      </c>
      <c r="BS1817" s="269">
        <f>SUM(H1819:AL1819)-BM1817</f>
        <v>4.5</v>
      </c>
      <c r="BT1817" s="269">
        <f>SUM(H1820:AL1820)-BN1817</f>
        <v>0</v>
      </c>
      <c r="BU1817" s="269">
        <f>SUM(H1821:AL1821)-BO1817</f>
        <v>0</v>
      </c>
      <c r="BV1817" s="269">
        <f>SUM(H1822:AL1822)-BP1817</f>
        <v>0</v>
      </c>
      <c r="BW1817" s="269">
        <f>SUM(H1823:AL1823)-BQ1817</f>
        <v>0</v>
      </c>
      <c r="BX1817" s="255">
        <f>SUMIF(H1817:AL1817,"PD",H1824:AL1824)+SUMIF(H1817:AL1817,"PN",H1824:AL1824)+SUMIF(H1817:AL1817,"P/DS",H1824:AL1824)+SUMIF(H1817:AL1817,"PN/F",H1824:AL1824)+SUMIF(H1817:AL1817,"PN/L",H1824:AL1824)</f>
        <v>0</v>
      </c>
      <c r="BY1817" s="255">
        <f>SUM(H1824:AL1824)-BX1817</f>
        <v>0</v>
      </c>
      <c r="BZ1817" s="255">
        <f t="shared" ref="BZ1817" si="658">+SUM(BL1817:BW1824)</f>
        <v>22.5</v>
      </c>
      <c r="CA1817" s="266">
        <f>(COUNTIFS(H1817:AL1817,"PD",H1818:AL1818,"&gt;=2"))*0.5-IF(CN1817="VP",COUNTIFS($H$16:$AL$16,"SAT",H1817:AL1817,"PD",H1818:AL1818,"&gt;=2"))*0.5</f>
        <v>0</v>
      </c>
      <c r="CB1817" s="266">
        <f>(COUNTIFS(H1817:AL1817,"PN",H1819:AL1819,"&gt;=0.5",H1818:AL1818,"&gt;=1.5"))*0.5+COUNTIFS(H1817:AL1817,"PDD",H1819:AL1819,"&gt;=0.5",H1818:AL1818,"&gt;=1.5")*0.5</f>
        <v>0</v>
      </c>
      <c r="CC1817" s="273">
        <f>(COUNTIFS(H1817:AL1817,"TV",H1819:AL1819,"&gt;=10"))*0.5+(COUNTIFS(H1817:AL1817,"PMD",H1819:AL1819,"&gt;=2"))*0.5</f>
        <v>0</v>
      </c>
      <c r="CD1817" s="266">
        <f>(COUNTIFS(H1817:AL1817,"TVD",H1821:AL1821,"&gt;=6.5",H1819:AL1819,"&gt;=3.5"))*0.5</f>
        <v>0</v>
      </c>
      <c r="CE1817" s="266">
        <f>(COUNTIFS(H1817:AL1817,"PD",H1822:AL1822,"&gt;=10"))*0.5</f>
        <v>0</v>
      </c>
      <c r="CF1817" s="266">
        <f>(COUNTIFS(H1817:AL1817,"PDD",H1822:AL1822,"&gt;=3.5",H1823:AL1823,"&gt;=6.5")+COUNTIFS(H1817:AL1817,"PH",H1823:AL1823,"&gt;=0.5",H1822:AL1822,"&gt;=1.5")+COUNTIFS(H1817:AL1817,"PM",H1823:AL1823,"&gt;=0.5",H1822:AL1822,"&gt;=1.5"))*0.5</f>
        <v>0</v>
      </c>
      <c r="CG1817" s="266">
        <f>(COUNTIFS(H1817:AL1817,"DS",H1818:AL1818,"&gt;=2")+COUNTIFS(H1817:AL1817,"AL/DS",H1818:AL1818,"&gt;=2"))*0.5-IF(CN1817="VP",COUNTIFS($H$16:$AL$16,"SAT",H1817:AL1817,"DS",H1818:AL1818,"&gt;=2"))*0.5</f>
        <v>0</v>
      </c>
      <c r="CH1817" s="266">
        <f>(COUNTIFS(H1817:AL1817,"NS",H1819:AL1819,"&gt;=0.5",H1818:AL1818,"&gt;=1.5")+COUNTIFS(H1817:AL1817,"AL/NS",H1819:AL1819,"&gt;=0.5",H1818:AL1818,"&gt;=1.5")+COUNTIFS(H1817:AL1817,"NHD",H1819:AL1819,"&gt;=4.5",H1822:AL1822,"&gt;=2",H1818:AL1818,"&gt;=1.5"))*0.5</f>
        <v>4.5</v>
      </c>
      <c r="CI1817" s="266">
        <f>(COUNTIF(H1819:AL1819,"&gt;=10")+COUNTIFS(H1817:AL1817,"MD",H1819:AL1819,"&gt;=2")-COUNTIFS(H1817:AL1817,"TV",H1819:AL1819,"&gt;=10"))*0.5</f>
        <v>0</v>
      </c>
      <c r="CJ1817" s="266">
        <f>(COUNTIFS(H1817:AL1817,"D",H1821:AL1821,"&gt;=6.5",H1819:AL1819,"&gt;=3.5"))*0.5</f>
        <v>0</v>
      </c>
      <c r="CK1817" s="266">
        <f>(COUNTIF(H1822:AL1822,"&gt;=10")-COUNTIFS(H1817:AL1817,"PD",H1822:AL1822,"&gt;=10"))*0.5</f>
        <v>0</v>
      </c>
      <c r="CL1817" s="265">
        <f>(COUNTIFS(H1817:AL1817,"NHD",H1822:AL1822,"&gt;=3.5",H1823:AL1823,"&gt;=6.5")+COUNTIFS(H1817:AL1817,"BH",H1822:AL1822,"&gt;=1.5",H1823:AL1823,"&gt;=0.5")+COUNTIFS(H1817:AL1817,"BM",H1822:AL1822,"&gt;=1.5",H1823:AL1823,"&gt;=0.5")+COUNTIFS(H1817:AL1817,"D",H1822:AL1822,"&gt;=1.5",H1823:AL1823,"&gt;=0.5"))*0.5</f>
        <v>0</v>
      </c>
      <c r="CM1817" s="272"/>
      <c r="CN1817" s="264" t="s">
        <v>723</v>
      </c>
      <c r="CO1817" s="208">
        <f t="shared" ref="CO1817" si="659">+AM1817+AN1817+AO1817+AP1817+AQ1817+AR1817+AS1817+AU1817+BG1817</f>
        <v>26</v>
      </c>
      <c r="CP1817" s="225">
        <f>+SUM(I1818:I1823)-I1824</f>
        <v>0</v>
      </c>
      <c r="CQ1817" s="225">
        <f>+SUM(J1818:J1823)-J1824</f>
        <v>2.5</v>
      </c>
      <c r="CR1817" s="225">
        <f>+SUM(K1818:K1823)-K1824</f>
        <v>2.5</v>
      </c>
      <c r="CS1817" s="207"/>
      <c r="CT1817" s="207"/>
      <c r="CU1817" s="207"/>
      <c r="CV1817" s="207"/>
      <c r="CW1817" s="207"/>
      <c r="CX1817" s="207"/>
      <c r="CY1817" s="207"/>
      <c r="CZ1817" s="207"/>
      <c r="DA1817" s="207"/>
    </row>
    <row r="1818" spans="1:105" s="120" customFormat="1" ht="15" customHeight="1">
      <c r="A1818" s="228"/>
      <c r="B1818" s="309"/>
      <c r="C1818" s="306"/>
      <c r="D1818" s="237"/>
      <c r="E1818" s="237"/>
      <c r="F1818" s="242" t="s">
        <v>82</v>
      </c>
      <c r="G1818" s="121">
        <v>1.5</v>
      </c>
      <c r="H1818" s="83"/>
      <c r="I1818" s="83"/>
      <c r="J1818" s="83">
        <v>2</v>
      </c>
      <c r="K1818" s="83">
        <v>2</v>
      </c>
      <c r="L1818" s="83">
        <v>2</v>
      </c>
      <c r="M1818" s="83">
        <v>2</v>
      </c>
      <c r="N1818" s="83">
        <v>2</v>
      </c>
      <c r="O1818" s="83"/>
      <c r="P1818" s="83">
        <v>2</v>
      </c>
      <c r="Q1818" s="83">
        <v>2</v>
      </c>
      <c r="R1818" s="83">
        <v>2</v>
      </c>
      <c r="S1818" s="83">
        <v>2</v>
      </c>
      <c r="T1818" s="83"/>
      <c r="U1818" s="83"/>
      <c r="V1818" s="83"/>
      <c r="W1818" s="83"/>
      <c r="X1818" s="83"/>
      <c r="Y1818" s="83"/>
      <c r="Z1818" s="83"/>
      <c r="AA1818" s="83"/>
      <c r="AB1818" s="83"/>
      <c r="AC1818" s="79"/>
      <c r="AD1818" s="79"/>
      <c r="AE1818" s="79"/>
      <c r="AF1818" s="79"/>
      <c r="AG1818" s="79"/>
      <c r="AH1818" s="79"/>
      <c r="AI1818" s="79"/>
      <c r="AJ1818" s="79"/>
      <c r="AK1818" s="79"/>
      <c r="AL1818" s="79"/>
      <c r="AM1818" s="240"/>
      <c r="AN1818" s="240"/>
      <c r="AO1818" s="240"/>
      <c r="AP1818" s="240"/>
      <c r="AQ1818" s="240"/>
      <c r="AR1818" s="240"/>
      <c r="AS1818" s="240"/>
      <c r="AT1818" s="256"/>
      <c r="AU1818" s="256"/>
      <c r="AV1818" s="259"/>
      <c r="AW1818" s="259"/>
      <c r="AX1818" s="256"/>
      <c r="AY1818" s="256"/>
      <c r="AZ1818" s="256"/>
      <c r="BA1818" s="256"/>
      <c r="BB1818" s="256"/>
      <c r="BC1818" s="256"/>
      <c r="BD1818" s="256"/>
      <c r="BE1818" s="256"/>
      <c r="BF1818" s="256"/>
      <c r="BG1818" s="256"/>
      <c r="BH1818" s="256"/>
      <c r="BI1818" s="256"/>
      <c r="BJ1818" s="256"/>
      <c r="BK1818" s="256"/>
      <c r="BL1818" s="262"/>
      <c r="BM1818" s="262"/>
      <c r="BN1818" s="262"/>
      <c r="BO1818" s="262"/>
      <c r="BP1818" s="262"/>
      <c r="BQ1818" s="262"/>
      <c r="BR1818" s="270"/>
      <c r="BS1818" s="270"/>
      <c r="BT1818" s="270"/>
      <c r="BU1818" s="270"/>
      <c r="BV1818" s="270"/>
      <c r="BW1818" s="270"/>
      <c r="BX1818" s="256"/>
      <c r="BY1818" s="256"/>
      <c r="BZ1818" s="256"/>
      <c r="CA1818" s="267"/>
      <c r="CB1818" s="267"/>
      <c r="CC1818" s="274"/>
      <c r="CD1818" s="267"/>
      <c r="CE1818" s="267"/>
      <c r="CF1818" s="267"/>
      <c r="CG1818" s="267"/>
      <c r="CH1818" s="267"/>
      <c r="CI1818" s="267"/>
      <c r="CJ1818" s="267"/>
      <c r="CK1818" s="267"/>
      <c r="CL1818" s="265"/>
      <c r="CM1818" s="272"/>
      <c r="CN1818" s="264"/>
      <c r="CO1818" s="208"/>
      <c r="CP1818" s="226"/>
      <c r="CQ1818" s="226"/>
      <c r="CR1818" s="226"/>
      <c r="CS1818" s="207"/>
      <c r="CT1818" s="207"/>
      <c r="CU1818" s="207"/>
      <c r="CV1818" s="207"/>
      <c r="CW1818" s="207"/>
      <c r="CX1818" s="207"/>
      <c r="CY1818" s="207"/>
      <c r="CZ1818" s="207"/>
      <c r="DA1818" s="207"/>
    </row>
    <row r="1819" spans="1:105" s="120" customFormat="1" ht="15" customHeight="1">
      <c r="A1819" s="228"/>
      <c r="B1819" s="309"/>
      <c r="C1819" s="306"/>
      <c r="D1819" s="237"/>
      <c r="E1819" s="237"/>
      <c r="F1819" s="243"/>
      <c r="G1819" s="122">
        <v>2</v>
      </c>
      <c r="H1819" s="84"/>
      <c r="I1819" s="84"/>
      <c r="J1819" s="84">
        <v>0.5</v>
      </c>
      <c r="K1819" s="84">
        <v>0.5</v>
      </c>
      <c r="L1819" s="84">
        <v>0.5</v>
      </c>
      <c r="M1819" s="84">
        <v>0.5</v>
      </c>
      <c r="N1819" s="84">
        <v>0.5</v>
      </c>
      <c r="O1819" s="84"/>
      <c r="P1819" s="84">
        <v>0.5</v>
      </c>
      <c r="Q1819" s="84">
        <v>0.5</v>
      </c>
      <c r="R1819" s="84">
        <v>0.5</v>
      </c>
      <c r="S1819" s="84">
        <v>0.5</v>
      </c>
      <c r="T1819" s="84"/>
      <c r="U1819" s="84"/>
      <c r="V1819" s="84"/>
      <c r="W1819" s="84"/>
      <c r="X1819" s="84"/>
      <c r="Y1819" s="84"/>
      <c r="Z1819" s="84"/>
      <c r="AA1819" s="84"/>
      <c r="AB1819" s="84"/>
      <c r="AC1819" s="80"/>
      <c r="AD1819" s="80"/>
      <c r="AE1819" s="80"/>
      <c r="AF1819" s="80"/>
      <c r="AG1819" s="80"/>
      <c r="AH1819" s="80"/>
      <c r="AI1819" s="80"/>
      <c r="AJ1819" s="80"/>
      <c r="AK1819" s="80"/>
      <c r="AL1819" s="80"/>
      <c r="AM1819" s="240"/>
      <c r="AN1819" s="240"/>
      <c r="AO1819" s="240"/>
      <c r="AP1819" s="240"/>
      <c r="AQ1819" s="240"/>
      <c r="AR1819" s="240"/>
      <c r="AS1819" s="240"/>
      <c r="AT1819" s="256"/>
      <c r="AU1819" s="256"/>
      <c r="AV1819" s="259"/>
      <c r="AW1819" s="259"/>
      <c r="AX1819" s="256"/>
      <c r="AY1819" s="256"/>
      <c r="AZ1819" s="256"/>
      <c r="BA1819" s="256"/>
      <c r="BB1819" s="256"/>
      <c r="BC1819" s="256"/>
      <c r="BD1819" s="256"/>
      <c r="BE1819" s="256"/>
      <c r="BF1819" s="256"/>
      <c r="BG1819" s="256"/>
      <c r="BH1819" s="256"/>
      <c r="BI1819" s="256"/>
      <c r="BJ1819" s="256"/>
      <c r="BK1819" s="256"/>
      <c r="BL1819" s="262"/>
      <c r="BM1819" s="262"/>
      <c r="BN1819" s="262"/>
      <c r="BO1819" s="262"/>
      <c r="BP1819" s="262"/>
      <c r="BQ1819" s="262"/>
      <c r="BR1819" s="270"/>
      <c r="BS1819" s="270"/>
      <c r="BT1819" s="270"/>
      <c r="BU1819" s="270"/>
      <c r="BV1819" s="270"/>
      <c r="BW1819" s="270"/>
      <c r="BX1819" s="256"/>
      <c r="BY1819" s="256"/>
      <c r="BZ1819" s="256"/>
      <c r="CA1819" s="267"/>
      <c r="CB1819" s="267"/>
      <c r="CC1819" s="274"/>
      <c r="CD1819" s="267"/>
      <c r="CE1819" s="267"/>
      <c r="CF1819" s="267"/>
      <c r="CG1819" s="267"/>
      <c r="CH1819" s="267"/>
      <c r="CI1819" s="267"/>
      <c r="CJ1819" s="267"/>
      <c r="CK1819" s="267"/>
      <c r="CL1819" s="265"/>
      <c r="CM1819" s="272"/>
      <c r="CN1819" s="264"/>
      <c r="CO1819" s="208"/>
      <c r="CP1819" s="226"/>
      <c r="CQ1819" s="226"/>
      <c r="CR1819" s="226"/>
      <c r="CS1819" s="207"/>
      <c r="CT1819" s="207"/>
      <c r="CU1819" s="207"/>
      <c r="CV1819" s="207"/>
      <c r="CW1819" s="207"/>
      <c r="CX1819" s="207"/>
      <c r="CY1819" s="207"/>
      <c r="CZ1819" s="207"/>
      <c r="DA1819" s="207"/>
    </row>
    <row r="1820" spans="1:105" s="120" customFormat="1" ht="15" customHeight="1">
      <c r="A1820" s="228"/>
      <c r="B1820" s="309"/>
      <c r="C1820" s="306"/>
      <c r="D1820" s="237"/>
      <c r="E1820" s="237"/>
      <c r="F1820" s="243"/>
      <c r="G1820" s="122">
        <v>2.1</v>
      </c>
      <c r="H1820" s="84"/>
      <c r="I1820" s="84"/>
      <c r="J1820" s="84"/>
      <c r="K1820" s="84"/>
      <c r="L1820" s="84"/>
      <c r="M1820" s="84"/>
      <c r="N1820" s="84"/>
      <c r="O1820" s="84"/>
      <c r="P1820" s="84"/>
      <c r="Q1820" s="84"/>
      <c r="R1820" s="84"/>
      <c r="S1820" s="84"/>
      <c r="T1820" s="84"/>
      <c r="U1820" s="84"/>
      <c r="V1820" s="84"/>
      <c r="W1820" s="84"/>
      <c r="X1820" s="84"/>
      <c r="Y1820" s="84"/>
      <c r="Z1820" s="84"/>
      <c r="AA1820" s="84"/>
      <c r="AB1820" s="84"/>
      <c r="AC1820" s="80"/>
      <c r="AD1820" s="80"/>
      <c r="AE1820" s="80"/>
      <c r="AF1820" s="80"/>
      <c r="AG1820" s="80"/>
      <c r="AH1820" s="80"/>
      <c r="AI1820" s="80"/>
      <c r="AJ1820" s="80"/>
      <c r="AK1820" s="80"/>
      <c r="AL1820" s="80"/>
      <c r="AM1820" s="240"/>
      <c r="AN1820" s="240"/>
      <c r="AO1820" s="240"/>
      <c r="AP1820" s="240"/>
      <c r="AQ1820" s="240"/>
      <c r="AR1820" s="240"/>
      <c r="AS1820" s="240"/>
      <c r="AT1820" s="256"/>
      <c r="AU1820" s="256"/>
      <c r="AV1820" s="259"/>
      <c r="AW1820" s="259"/>
      <c r="AX1820" s="256"/>
      <c r="AY1820" s="256"/>
      <c r="AZ1820" s="256"/>
      <c r="BA1820" s="256"/>
      <c r="BB1820" s="256"/>
      <c r="BC1820" s="256"/>
      <c r="BD1820" s="256"/>
      <c r="BE1820" s="256"/>
      <c r="BF1820" s="256"/>
      <c r="BG1820" s="256"/>
      <c r="BH1820" s="256"/>
      <c r="BI1820" s="256"/>
      <c r="BJ1820" s="256"/>
      <c r="BK1820" s="256"/>
      <c r="BL1820" s="262"/>
      <c r="BM1820" s="262"/>
      <c r="BN1820" s="262"/>
      <c r="BO1820" s="262"/>
      <c r="BP1820" s="262"/>
      <c r="BQ1820" s="262"/>
      <c r="BR1820" s="270"/>
      <c r="BS1820" s="270"/>
      <c r="BT1820" s="270"/>
      <c r="BU1820" s="270"/>
      <c r="BV1820" s="270"/>
      <c r="BW1820" s="270"/>
      <c r="BX1820" s="256"/>
      <c r="BY1820" s="256"/>
      <c r="BZ1820" s="256"/>
      <c r="CA1820" s="267"/>
      <c r="CB1820" s="267"/>
      <c r="CC1820" s="274"/>
      <c r="CD1820" s="267"/>
      <c r="CE1820" s="267"/>
      <c r="CF1820" s="267"/>
      <c r="CG1820" s="267"/>
      <c r="CH1820" s="267"/>
      <c r="CI1820" s="267"/>
      <c r="CJ1820" s="267"/>
      <c r="CK1820" s="267"/>
      <c r="CL1820" s="265"/>
      <c r="CM1820" s="272"/>
      <c r="CN1820" s="264"/>
      <c r="CO1820" s="208"/>
      <c r="CP1820" s="226"/>
      <c r="CQ1820" s="226"/>
      <c r="CR1820" s="226"/>
      <c r="CS1820" s="207"/>
      <c r="CT1820" s="207"/>
      <c r="CU1820" s="207"/>
      <c r="CV1820" s="207"/>
      <c r="CW1820" s="207"/>
      <c r="CX1820" s="207"/>
      <c r="CY1820" s="207"/>
      <c r="CZ1820" s="207"/>
      <c r="DA1820" s="207"/>
    </row>
    <row r="1821" spans="1:105" s="120" customFormat="1" ht="15" customHeight="1">
      <c r="A1821" s="228"/>
      <c r="B1821" s="309"/>
      <c r="C1821" s="306"/>
      <c r="D1821" s="237"/>
      <c r="E1821" s="237"/>
      <c r="F1821" s="243"/>
      <c r="G1821" s="122">
        <v>2.7</v>
      </c>
      <c r="H1821" s="84"/>
      <c r="I1821" s="84"/>
      <c r="J1821" s="84"/>
      <c r="K1821" s="84"/>
      <c r="L1821" s="84"/>
      <c r="M1821" s="84"/>
      <c r="N1821" s="84"/>
      <c r="O1821" s="84"/>
      <c r="P1821" s="84"/>
      <c r="Q1821" s="84"/>
      <c r="R1821" s="84"/>
      <c r="S1821" s="84"/>
      <c r="T1821" s="84"/>
      <c r="U1821" s="84"/>
      <c r="V1821" s="84"/>
      <c r="W1821" s="84"/>
      <c r="X1821" s="84"/>
      <c r="Y1821" s="84"/>
      <c r="Z1821" s="84"/>
      <c r="AA1821" s="84"/>
      <c r="AB1821" s="84"/>
      <c r="AC1821" s="80"/>
      <c r="AD1821" s="80"/>
      <c r="AE1821" s="80"/>
      <c r="AF1821" s="80"/>
      <c r="AG1821" s="80"/>
      <c r="AH1821" s="80"/>
      <c r="AI1821" s="80"/>
      <c r="AJ1821" s="80"/>
      <c r="AK1821" s="80"/>
      <c r="AL1821" s="80"/>
      <c r="AM1821" s="240"/>
      <c r="AN1821" s="240"/>
      <c r="AO1821" s="240"/>
      <c r="AP1821" s="240"/>
      <c r="AQ1821" s="240"/>
      <c r="AR1821" s="240"/>
      <c r="AS1821" s="240"/>
      <c r="AT1821" s="256"/>
      <c r="AU1821" s="256"/>
      <c r="AV1821" s="259"/>
      <c r="AW1821" s="259"/>
      <c r="AX1821" s="256"/>
      <c r="AY1821" s="256"/>
      <c r="AZ1821" s="256"/>
      <c r="BA1821" s="256"/>
      <c r="BB1821" s="256"/>
      <c r="BC1821" s="256"/>
      <c r="BD1821" s="256"/>
      <c r="BE1821" s="256"/>
      <c r="BF1821" s="256"/>
      <c r="BG1821" s="256"/>
      <c r="BH1821" s="256"/>
      <c r="BI1821" s="256"/>
      <c r="BJ1821" s="256"/>
      <c r="BK1821" s="256"/>
      <c r="BL1821" s="262"/>
      <c r="BM1821" s="262"/>
      <c r="BN1821" s="262"/>
      <c r="BO1821" s="262"/>
      <c r="BP1821" s="262"/>
      <c r="BQ1821" s="262"/>
      <c r="BR1821" s="270"/>
      <c r="BS1821" s="270"/>
      <c r="BT1821" s="270"/>
      <c r="BU1821" s="270"/>
      <c r="BV1821" s="270"/>
      <c r="BW1821" s="270"/>
      <c r="BX1821" s="256"/>
      <c r="BY1821" s="256"/>
      <c r="BZ1821" s="256"/>
      <c r="CA1821" s="267"/>
      <c r="CB1821" s="267"/>
      <c r="CC1821" s="274"/>
      <c r="CD1821" s="267"/>
      <c r="CE1821" s="267"/>
      <c r="CF1821" s="267"/>
      <c r="CG1821" s="267"/>
      <c r="CH1821" s="267"/>
      <c r="CI1821" s="267"/>
      <c r="CJ1821" s="267"/>
      <c r="CK1821" s="267"/>
      <c r="CL1821" s="265"/>
      <c r="CM1821" s="272"/>
      <c r="CN1821" s="264"/>
      <c r="CO1821" s="208"/>
      <c r="CP1821" s="226"/>
      <c r="CQ1821" s="226"/>
      <c r="CR1821" s="226"/>
      <c r="CS1821" s="207"/>
      <c r="CT1821" s="207"/>
      <c r="CU1821" s="207"/>
      <c r="CV1821" s="207"/>
      <c r="CW1821" s="207"/>
      <c r="CX1821" s="207"/>
      <c r="CY1821" s="207"/>
      <c r="CZ1821" s="207"/>
      <c r="DA1821" s="207"/>
    </row>
    <row r="1822" spans="1:105" s="120" customFormat="1" ht="15" customHeight="1">
      <c r="A1822" s="228"/>
      <c r="B1822" s="309"/>
      <c r="C1822" s="306"/>
      <c r="D1822" s="237"/>
      <c r="E1822" s="237"/>
      <c r="F1822" s="243"/>
      <c r="G1822" s="122">
        <v>3</v>
      </c>
      <c r="H1822" s="84"/>
      <c r="I1822" s="84"/>
      <c r="J1822" s="84"/>
      <c r="K1822" s="84"/>
      <c r="L1822" s="84"/>
      <c r="M1822" s="84"/>
      <c r="N1822" s="84"/>
      <c r="O1822" s="84"/>
      <c r="P1822" s="84"/>
      <c r="Q1822" s="84"/>
      <c r="R1822" s="84"/>
      <c r="S1822" s="84"/>
      <c r="T1822" s="84"/>
      <c r="U1822" s="84"/>
      <c r="V1822" s="84"/>
      <c r="W1822" s="84"/>
      <c r="X1822" s="84"/>
      <c r="Y1822" s="84"/>
      <c r="Z1822" s="84"/>
      <c r="AA1822" s="84"/>
      <c r="AB1822" s="84"/>
      <c r="AC1822" s="80"/>
      <c r="AD1822" s="80"/>
      <c r="AE1822" s="80"/>
      <c r="AF1822" s="80"/>
      <c r="AG1822" s="80"/>
      <c r="AH1822" s="80"/>
      <c r="AI1822" s="80"/>
      <c r="AJ1822" s="80"/>
      <c r="AK1822" s="80"/>
      <c r="AL1822" s="80"/>
      <c r="AM1822" s="240"/>
      <c r="AN1822" s="240"/>
      <c r="AO1822" s="240"/>
      <c r="AP1822" s="240"/>
      <c r="AQ1822" s="240"/>
      <c r="AR1822" s="240"/>
      <c r="AS1822" s="240"/>
      <c r="AT1822" s="256"/>
      <c r="AU1822" s="256"/>
      <c r="AV1822" s="259"/>
      <c r="AW1822" s="259"/>
      <c r="AX1822" s="256"/>
      <c r="AY1822" s="256"/>
      <c r="AZ1822" s="256"/>
      <c r="BA1822" s="256"/>
      <c r="BB1822" s="256"/>
      <c r="BC1822" s="256"/>
      <c r="BD1822" s="256"/>
      <c r="BE1822" s="256"/>
      <c r="BF1822" s="256"/>
      <c r="BG1822" s="256"/>
      <c r="BH1822" s="256"/>
      <c r="BI1822" s="256"/>
      <c r="BJ1822" s="256"/>
      <c r="BK1822" s="256"/>
      <c r="BL1822" s="262"/>
      <c r="BM1822" s="262"/>
      <c r="BN1822" s="262"/>
      <c r="BO1822" s="262"/>
      <c r="BP1822" s="262"/>
      <c r="BQ1822" s="262"/>
      <c r="BR1822" s="270"/>
      <c r="BS1822" s="270"/>
      <c r="BT1822" s="270"/>
      <c r="BU1822" s="270"/>
      <c r="BV1822" s="270"/>
      <c r="BW1822" s="270"/>
      <c r="BX1822" s="256"/>
      <c r="BY1822" s="256"/>
      <c r="BZ1822" s="256"/>
      <c r="CA1822" s="267"/>
      <c r="CB1822" s="267"/>
      <c r="CC1822" s="274"/>
      <c r="CD1822" s="267"/>
      <c r="CE1822" s="267"/>
      <c r="CF1822" s="267"/>
      <c r="CG1822" s="267"/>
      <c r="CH1822" s="267"/>
      <c r="CI1822" s="267"/>
      <c r="CJ1822" s="267"/>
      <c r="CK1822" s="267"/>
      <c r="CL1822" s="265"/>
      <c r="CM1822" s="272"/>
      <c r="CN1822" s="264"/>
      <c r="CO1822" s="208"/>
      <c r="CP1822" s="226"/>
      <c r="CQ1822" s="226"/>
      <c r="CR1822" s="226"/>
      <c r="CS1822" s="207"/>
      <c r="CT1822" s="207"/>
      <c r="CU1822" s="207"/>
      <c r="CV1822" s="207"/>
      <c r="CW1822" s="207"/>
      <c r="CX1822" s="207"/>
      <c r="CY1822" s="207"/>
      <c r="CZ1822" s="207"/>
      <c r="DA1822" s="207"/>
    </row>
    <row r="1823" spans="1:105" s="120" customFormat="1" ht="15" customHeight="1">
      <c r="A1823" s="228"/>
      <c r="B1823" s="309"/>
      <c r="C1823" s="306"/>
      <c r="D1823" s="237"/>
      <c r="E1823" s="237"/>
      <c r="F1823" s="244"/>
      <c r="G1823" s="123">
        <v>3.9</v>
      </c>
      <c r="H1823" s="85"/>
      <c r="I1823" s="85"/>
      <c r="J1823" s="85"/>
      <c r="K1823" s="85"/>
      <c r="L1823" s="85"/>
      <c r="M1823" s="85"/>
      <c r="N1823" s="85"/>
      <c r="O1823" s="85"/>
      <c r="P1823" s="85"/>
      <c r="Q1823" s="85"/>
      <c r="R1823" s="85"/>
      <c r="S1823" s="85"/>
      <c r="T1823" s="85"/>
      <c r="U1823" s="85"/>
      <c r="V1823" s="85"/>
      <c r="W1823" s="85"/>
      <c r="X1823" s="85"/>
      <c r="Y1823" s="85"/>
      <c r="Z1823" s="85"/>
      <c r="AA1823" s="85"/>
      <c r="AB1823" s="85"/>
      <c r="AC1823" s="81"/>
      <c r="AD1823" s="81"/>
      <c r="AE1823" s="81"/>
      <c r="AF1823" s="81"/>
      <c r="AG1823" s="81"/>
      <c r="AH1823" s="81"/>
      <c r="AI1823" s="81"/>
      <c r="AJ1823" s="81"/>
      <c r="AK1823" s="81"/>
      <c r="AL1823" s="81"/>
      <c r="AM1823" s="240"/>
      <c r="AN1823" s="240"/>
      <c r="AO1823" s="240"/>
      <c r="AP1823" s="240"/>
      <c r="AQ1823" s="240"/>
      <c r="AR1823" s="240"/>
      <c r="AS1823" s="240"/>
      <c r="AT1823" s="256"/>
      <c r="AU1823" s="256"/>
      <c r="AV1823" s="259"/>
      <c r="AW1823" s="259"/>
      <c r="AX1823" s="256"/>
      <c r="AY1823" s="256"/>
      <c r="AZ1823" s="256"/>
      <c r="BA1823" s="256"/>
      <c r="BB1823" s="256"/>
      <c r="BC1823" s="256"/>
      <c r="BD1823" s="256"/>
      <c r="BE1823" s="256"/>
      <c r="BF1823" s="256"/>
      <c r="BG1823" s="256"/>
      <c r="BH1823" s="256"/>
      <c r="BI1823" s="256"/>
      <c r="BJ1823" s="256"/>
      <c r="BK1823" s="256"/>
      <c r="BL1823" s="262"/>
      <c r="BM1823" s="262"/>
      <c r="BN1823" s="262"/>
      <c r="BO1823" s="262"/>
      <c r="BP1823" s="262"/>
      <c r="BQ1823" s="262"/>
      <c r="BR1823" s="270"/>
      <c r="BS1823" s="270"/>
      <c r="BT1823" s="270"/>
      <c r="BU1823" s="270"/>
      <c r="BV1823" s="270"/>
      <c r="BW1823" s="270"/>
      <c r="BX1823" s="256"/>
      <c r="BY1823" s="256"/>
      <c r="BZ1823" s="256"/>
      <c r="CA1823" s="267"/>
      <c r="CB1823" s="267"/>
      <c r="CC1823" s="274"/>
      <c r="CD1823" s="267"/>
      <c r="CE1823" s="267"/>
      <c r="CF1823" s="267"/>
      <c r="CG1823" s="267"/>
      <c r="CH1823" s="267"/>
      <c r="CI1823" s="267"/>
      <c r="CJ1823" s="267"/>
      <c r="CK1823" s="267"/>
      <c r="CL1823" s="265"/>
      <c r="CM1823" s="272"/>
      <c r="CN1823" s="264"/>
      <c r="CO1823" s="208"/>
      <c r="CP1823" s="226"/>
      <c r="CQ1823" s="226"/>
      <c r="CR1823" s="226"/>
      <c r="CS1823" s="207"/>
      <c r="CT1823" s="207"/>
      <c r="CU1823" s="207"/>
      <c r="CV1823" s="207"/>
      <c r="CW1823" s="207"/>
      <c r="CX1823" s="207"/>
      <c r="CY1823" s="207"/>
      <c r="CZ1823" s="207"/>
      <c r="DA1823" s="207"/>
    </row>
    <row r="1824" spans="1:105" s="120" customFormat="1" ht="15" customHeight="1">
      <c r="A1824" s="229"/>
      <c r="B1824" s="310"/>
      <c r="C1824" s="307"/>
      <c r="D1824" s="238"/>
      <c r="E1824" s="238"/>
      <c r="F1824" s="245" t="s">
        <v>83</v>
      </c>
      <c r="G1824" s="246"/>
      <c r="H1824" s="82"/>
      <c r="I1824" s="82"/>
      <c r="J1824" s="82"/>
      <c r="K1824" s="82"/>
      <c r="L1824" s="82"/>
      <c r="M1824" s="82"/>
      <c r="N1824" s="82"/>
      <c r="O1824" s="82"/>
      <c r="P1824" s="82"/>
      <c r="Q1824" s="82"/>
      <c r="R1824" s="82"/>
      <c r="S1824" s="82"/>
      <c r="T1824" s="82"/>
      <c r="U1824" s="82"/>
      <c r="V1824" s="82"/>
      <c r="W1824" s="82"/>
      <c r="X1824" s="82"/>
      <c r="Y1824" s="82"/>
      <c r="Z1824" s="82"/>
      <c r="AA1824" s="82"/>
      <c r="AB1824" s="82"/>
      <c r="AC1824" s="35"/>
      <c r="AD1824" s="35"/>
      <c r="AE1824" s="35"/>
      <c r="AF1824" s="35"/>
      <c r="AG1824" s="35"/>
      <c r="AH1824" s="35"/>
      <c r="AI1824" s="35"/>
      <c r="AJ1824" s="35"/>
      <c r="AK1824" s="35"/>
      <c r="AL1824" s="35"/>
      <c r="AM1824" s="241"/>
      <c r="AN1824" s="241"/>
      <c r="AO1824" s="241"/>
      <c r="AP1824" s="241"/>
      <c r="AQ1824" s="241"/>
      <c r="AR1824" s="241"/>
      <c r="AS1824" s="241"/>
      <c r="AT1824" s="257"/>
      <c r="AU1824" s="257"/>
      <c r="AV1824" s="260"/>
      <c r="AW1824" s="260"/>
      <c r="AX1824" s="257"/>
      <c r="AY1824" s="257"/>
      <c r="AZ1824" s="257"/>
      <c r="BA1824" s="257"/>
      <c r="BB1824" s="257"/>
      <c r="BC1824" s="257"/>
      <c r="BD1824" s="257"/>
      <c r="BE1824" s="257"/>
      <c r="BF1824" s="257"/>
      <c r="BG1824" s="257"/>
      <c r="BH1824" s="257"/>
      <c r="BI1824" s="257"/>
      <c r="BJ1824" s="257"/>
      <c r="BK1824" s="257"/>
      <c r="BL1824" s="263"/>
      <c r="BM1824" s="263"/>
      <c r="BN1824" s="263"/>
      <c r="BO1824" s="263"/>
      <c r="BP1824" s="263"/>
      <c r="BQ1824" s="263"/>
      <c r="BR1824" s="271"/>
      <c r="BS1824" s="271"/>
      <c r="BT1824" s="271"/>
      <c r="BU1824" s="271"/>
      <c r="BV1824" s="271"/>
      <c r="BW1824" s="271"/>
      <c r="BX1824" s="257"/>
      <c r="BY1824" s="257"/>
      <c r="BZ1824" s="257"/>
      <c r="CA1824" s="268"/>
      <c r="CB1824" s="268"/>
      <c r="CC1824" s="275"/>
      <c r="CD1824" s="268"/>
      <c r="CE1824" s="268"/>
      <c r="CF1824" s="268"/>
      <c r="CG1824" s="268"/>
      <c r="CH1824" s="268"/>
      <c r="CI1824" s="268"/>
      <c r="CJ1824" s="268"/>
      <c r="CK1824" s="268"/>
      <c r="CL1824" s="265"/>
      <c r="CM1824" s="272"/>
      <c r="CN1824" s="264"/>
      <c r="CO1824" s="208"/>
      <c r="CP1824" s="226"/>
      <c r="CQ1824" s="226"/>
      <c r="CR1824" s="226"/>
      <c r="CS1824" s="207"/>
      <c r="CT1824" s="207"/>
      <c r="CU1824" s="207"/>
      <c r="CV1824" s="207"/>
      <c r="CW1824" s="207"/>
      <c r="CX1824" s="207"/>
      <c r="CY1824" s="207"/>
      <c r="CZ1824" s="207"/>
      <c r="DA1824" s="207"/>
    </row>
    <row r="1825" spans="1:105" s="120" customFormat="1" ht="15" customHeight="1">
      <c r="A1825" s="227">
        <f t="shared" si="645"/>
        <v>226</v>
      </c>
      <c r="B1825" s="308" t="s">
        <v>1123</v>
      </c>
      <c r="C1825" s="306" t="s">
        <v>1124</v>
      </c>
      <c r="D1825" s="236">
        <v>44617</v>
      </c>
      <c r="E1825" s="236" t="s">
        <v>1284</v>
      </c>
      <c r="F1825" s="253" t="s">
        <v>80</v>
      </c>
      <c r="G1825" s="254"/>
      <c r="H1825" s="82" t="s">
        <v>69</v>
      </c>
      <c r="I1825" s="82"/>
      <c r="J1825" s="82" t="s">
        <v>67</v>
      </c>
      <c r="K1825" s="82" t="s">
        <v>67</v>
      </c>
      <c r="L1825" s="82" t="s">
        <v>61</v>
      </c>
      <c r="M1825" s="82" t="s">
        <v>61</v>
      </c>
      <c r="N1825" s="82" t="s">
        <v>61</v>
      </c>
      <c r="O1825" s="82"/>
      <c r="P1825" s="82" t="s">
        <v>61</v>
      </c>
      <c r="Q1825" s="82" t="s">
        <v>61</v>
      </c>
      <c r="R1825" s="82" t="s">
        <v>61</v>
      </c>
      <c r="S1825" s="82" t="s">
        <v>61</v>
      </c>
      <c r="T1825" s="82" t="s">
        <v>61</v>
      </c>
      <c r="U1825" s="82" t="s">
        <v>61</v>
      </c>
      <c r="V1825" s="82"/>
      <c r="W1825" s="82" t="s">
        <v>60</v>
      </c>
      <c r="X1825" s="82" t="s">
        <v>60</v>
      </c>
      <c r="Y1825" s="82" t="s">
        <v>60</v>
      </c>
      <c r="Z1825" s="82" t="s">
        <v>60</v>
      </c>
      <c r="AA1825" s="82" t="s">
        <v>60</v>
      </c>
      <c r="AB1825" s="82" t="s">
        <v>60</v>
      </c>
      <c r="AC1825" s="82"/>
      <c r="AD1825" s="82" t="s">
        <v>60</v>
      </c>
      <c r="AE1825" s="82" t="s">
        <v>60</v>
      </c>
      <c r="AF1825" s="82" t="s">
        <v>60</v>
      </c>
      <c r="AG1825" s="82" t="s">
        <v>60</v>
      </c>
      <c r="AH1825" s="82" t="s">
        <v>60</v>
      </c>
      <c r="AI1825" s="82" t="s">
        <v>1471</v>
      </c>
      <c r="AJ1825" s="82"/>
      <c r="AK1825" s="82" t="s">
        <v>61</v>
      </c>
      <c r="AL1825" s="82" t="s">
        <v>61</v>
      </c>
      <c r="AM1825" s="239">
        <f>COUNTIF(H1825:AL1825,"PH")+COUNTIF(H1825:AL1825,"PH/L")+COUNTIF(H1825:AL1825,"PM")</f>
        <v>0</v>
      </c>
      <c r="AN1825" s="239">
        <f>COUNTIF(H1825:AL1825,"PD")+COUNTIF(H1825:AL1825,"PDD")+COUNTIF(H1825:AL1825,"P/DS")/2+COUNTIF(H1825:AL1825,"PMD")</f>
        <v>0</v>
      </c>
      <c r="AO1825" s="239">
        <f>COUNTIF(H1825:AL1825,"PN")+COUNTIF(H1825:AL1825,"P/NS")/2+COUNTIF(H1825:AL1825,"PH")+COUNTIF(H1825:AL1825,"PH/F")/2+COUNTIF(H1825:AL1825,"PH/L")/2+COUNTIF(H1825:AL1825,"PM")</f>
        <v>0</v>
      </c>
      <c r="AP1825" s="239">
        <f>COUNTIF(H1825:AL1825,"BH")+COUNTIF(H1825:AL1825,"AL/BL")+COUNTIF(H1825:AL1825,"UL/BL")+COUNTIF(H1825:AL1825,"BM")</f>
        <v>0</v>
      </c>
      <c r="AQ1825" s="239">
        <f>COUNTIF(H1825:AL1825,"DS")+COUNTIF(H1825:AL1825,"AL/DS")/2+COUNTIF(H1825:AL1825,"UL/DS")/2+COUNTIF(H1825:AL1825,"CT")+COUNTIF(H1825:AL1825,"MD")</f>
        <v>11.5</v>
      </c>
      <c r="AR1825" s="239">
        <f>COUNTIF(H1825:AL1825,"NS")+COUNTIF(H1825:AL1825,"AL/NS")/2+COUNTIF(H1825:AL1825,"UL/NS")/2+COUNTIF(H1825:AL1825,"BH")+COUNTIF(H1825:AL1825,"AL/BF")/2+COUNTIF(H1825:AL1825,"AL/BL")/2+COUNTIF(H1825:AL1825,"UL/BL")/2+COUNTIF(H1825:AL1825,"UL/BF")/2+COUNTIF(H1825:AL1825,"BM")</f>
        <v>11</v>
      </c>
      <c r="AS1825" s="239">
        <f>COUNTIF(H1825:AL1825,"AL")+COUNTIF(H1825:AL1825,"AL/DS")/2+COUNTIF(H1825:AL1825,"AL/NS")/2+COUNTIF(H1825:AL1825,"NH")+COUNTIF(H1825:AL1825,"SL")+COUNTIF(H1825:AL1825,"NHD")+COUNTIF(H1825:AL1825,"B")+COUNTIF(H1825:AL1825,"HL")+COUNTIF(H1825:AL1825,"AL/BF")/2+COUNTIF(H1825:AL1825,"AL/BL")/2</f>
        <v>3</v>
      </c>
      <c r="AT1825" s="255">
        <f>COUNTIF(H1825:AL1825,"PD")+COUNTIF(H1825:AL1825,"PN")+COUNTIF(H1825:AL1825,"P/DS")/2+COUNTIF(H1825:AL1825,"P/NS")/2+COUNTIF(H1825:AL1825,"DS")+COUNTIF(H1825:AL1825,"NS")+COUNTIF(H1825:AL1825,"AL")+COUNTIF(H1825:AL1825,"AL/DS")+COUNTIF(H1825:AL1825,"AL/NS")+COUNTIF(H1825:AL1825,"NH")+COUNTIF(H1825:AL1825,"SL")+COUNTIF(H1825:AL1825,"UL/DS")/2+COUNTIF(H1825:AL1825,"UL/NS")/2+COUNTIF(H1825:AL1825,"CT")+COUNTIF(H1825:AL1825,"NHD")+COUNTIF(H1825:AL1825,"PDD")+COUNTIF(H1825:AL1825,"B")+COUNTIF(H1825:AL1825,"HL")+COUNTIF(H1825:AL1825,"PH")+COUNTIF(H1825:AL1825,"BH")+COUNTIF(H1825:AL1825,"AL/BF")+COUNTIF(H1825:AL1825,"AL/BL")+COUNTIF(H1825:AL1825,"UL/BF")/2+COUNTIF(H1825:AL1825,"UL/BL")/2+COUNTIF(H1825:AL1825,"PH/F")/2+COUNTIF(H1825:AL1825,"PH/L")/2+COUNTIF(H1825:AL1825,"MD")+COUNTIF(H1825:AL1825,"PMD")+COUNTIF(H1825:AL1825,"PM")+COUNTIF(H1825:AL1825,"BM")</f>
        <v>25.5</v>
      </c>
      <c r="AU1825" s="255">
        <f>COUNTIF(H1825:AL1825,"P/DS")/2+COUNTIF(H1825:AL1825,"P/NS")/2+COUNTIF(H1825:AL1825,"IL")+COUNTIF(H1825:AL1825,"NL")+COUNTIF(H1825:AL1825,"UL")+COUNTIF(H1825:AL1825,"UL/DS")/2+COUNTIF(H1825:AL1825,"UL/NS")/2+COUNTIF(H1825:AL1825,"KT")+COUNTIF(H1825:AL1825,"UL/BF")/2+COUNTIF(H1825:AL1825,"UL/BL")/2+COUNTIF(H1825:AL1825,"PH/F")/2+COUNTIF(H1825:AL1825,"PH/L")/2+COUNTIF(H1825:AL1825,"NB")</f>
        <v>0.5</v>
      </c>
      <c r="AV1825" s="258">
        <f>COUNTIF(H1825:AL1825,"PN")+COUNTIF(H1825:AL1825,"TVD")+COUNTIF(H1825:AL1825,"PH")+COUNTIF(H1825:AL1825,"PM")+COUNTIF(H1825:AL1825,"PDD")-COUNTIFS(H1825:AL1825,"PN",H1832:AL1832,"&gt;=3")-COUNTIFS(H1825:AL1825,"PM",H1832:AL1832,"&gt;=3")</f>
        <v>0</v>
      </c>
      <c r="AW1825" s="258">
        <f>COUNTIF(H1825:AL1825,"NS")+COUNTIF(H1825:AL1825,"D")+COUNTIF(H1825:AL1825,"BH")+COUNTIF(H1825:AL1825,"NHD")+COUNTIF(H1825:AL1825,"BM")-COUNTIFS(H1825:AL1825,"NS",H1832:AL1832,"&gt;=3")-COUNTIFS(H1825:AL1825,"BH",H1832:AL1832,"&gt;=3")-COUNTIFS(H1825:AL1825,"BM",H1832:AL1832,"&gt;=3")</f>
        <v>11</v>
      </c>
      <c r="AX1825" s="255">
        <f>COUNTIF(H1825:AL1825,"AL")+COUNTIF(H1825:AL1825,"AL/DS")/2+COUNTIF(H1825:AL1825,"AL/NS")/2+COUNTIF(H1825:AL1825,"AL/BF")+COUNTIF(H1825:AL1825,"AL/BL")/2</f>
        <v>2</v>
      </c>
      <c r="AY1825" s="255">
        <f>COUNTIF(H1825:AL1825,"SL")</f>
        <v>0</v>
      </c>
      <c r="AZ1825" s="255">
        <f>COUNTIF(H1825:AL1825,"NH")</f>
        <v>1</v>
      </c>
      <c r="BA1825" s="255">
        <f>COUNTIF(H1825:AL1825,"HL")</f>
        <v>0</v>
      </c>
      <c r="BB1825" s="255">
        <f>COUNTIF(G1825:AL1825,"P/DS")/2+COUNTIF(G1825:AL1825,"P/NS")/2+COUNTIF(G1825:AL1825,"UL")+COUNTIF(G1825:AL1825,"UL/DS")/2+COUNTIF(G1825:AL1825,"UL/NS")/2+COUNTIF(G1825:AL1825,"UL/BL")/2+COUNTIF(G1825:AL1825,"UL/BF")/2+COUNTIF(G1825:AL1825,"PH/F")/2+COUNTIF(G1825:AL1825,"PH/L")/2</f>
        <v>0.5</v>
      </c>
      <c r="BC1825" s="255">
        <f>COUNTIF(H1825:AL1825,"NB")</f>
        <v>0</v>
      </c>
      <c r="BD1825" s="255">
        <f>COUNTIF(H1825:AL1825,"NL")</f>
        <v>0</v>
      </c>
      <c r="BE1825" s="255">
        <f>COUNTIF(H1825:AL1825,"IL")</f>
        <v>0</v>
      </c>
      <c r="BF1825" s="255">
        <f>COUNTIF(H1825:AL1825,"KT")</f>
        <v>0</v>
      </c>
      <c r="BG1825" s="255">
        <f>COUNTIF(H1825:AL1825,"L70")</f>
        <v>0</v>
      </c>
      <c r="BH1825" s="255">
        <f>COUNTIF(H1825:AL1825,"MD")</f>
        <v>0</v>
      </c>
      <c r="BI1825" s="255">
        <f>COUNTIF(H1825:AL1825,"PMD")</f>
        <v>0</v>
      </c>
      <c r="BJ1825" s="255">
        <f>COUNTIF(H1825:AL1825,"PM")</f>
        <v>0</v>
      </c>
      <c r="BK1825" s="255">
        <f>COUNTIF(H1825:AL1825,"BM")</f>
        <v>0</v>
      </c>
      <c r="BL1825" s="261">
        <f>SUMIF(H1825:AL1825,"PD",H1826:AL1826)+SUMIF(H1825:AL1825,"PN",H1826:AL1826)+SUMIF(H1825:AL1825,"P/DS",H1826:AL1826)+SUMIF(H1825:AL1825,"PN/F",H1826:AL1826)+SUMIF(H1825:AL1825,"PN/L",H1826:AL1826)+SUMIF(H1825:AL1825,"TV",H1826:AL1826)+SUMIF(H1825:AL1825,"TVD",H1826:AL1826)+SUMIF(H1825:AL1825,"PDD",H1826:AL1826)</f>
        <v>0</v>
      </c>
      <c r="BM1825" s="261">
        <f>SUMIF(H1825:AL1825,"PD",H1827:AL1827)+SUMIF(H1825:AL1825,"PN",H1827:AL1827)+SUMIF(H1825:AL1825,"P/DS",H1827:AL1827)+SUMIF(H1825:AL1825,"PN/F",H1827:AL1827)+SUMIF(H1825:AL1825,"PN/L",H1827:AL1827)+SUMIF(H1825:AL1825,"TV",H1827:AL1827)+SUMIF(H1825:AL1825,"TVD",H1827:AL1827)+SUMIF(H1825:AL1825,"PDD",H1827:AL1827)+SUMIF(H1825:AL1825,"PMD",H1827:AL1827)</f>
        <v>0</v>
      </c>
      <c r="BN1825" s="261">
        <f>SUMIF(H1825:AL1825,"PD",H1828:AL1828)+SUMIF(H1825:AL1825,"PN",H1828:AL1828)+SUMIF(H1825:AL1825,"P/DS",H1828:AL1828)+SUMIF(H1825:AL1825,"PN/F",H1828:AL1828)+SUMIF(H1825:AL1825,"PN/L",H1828:AL1828)+SUMIF(H1825:AL1825,"TV",H1828:AL1828)+SUMIF(H1825:AL1825,"TVD",H1828:AL1828)</f>
        <v>0</v>
      </c>
      <c r="BO1825" s="261">
        <f>SUMIF(H1825:AL1825,"PD",H1829:AL1829)+SUMIF(H1825:AL1825,"PN",H1829:AL1829)+SUMIF(H1825:AL1825,"P/DS",H1829:AL1829)+SUMIF(H1825:AL1825,"PN/F",H1829:AL1829)+SUMIF(H1825:AL1825,"PN/L",H1829:AL1829)+SUMIF(H1825:AL1825,"TV",H1829:AL1829)+SUMIF(H1825:AL1825,"TVD",H1829:AL1829)</f>
        <v>0</v>
      </c>
      <c r="BP1825" s="261">
        <f>SUMIF(H1825:AL1825,"PD",H1830:AL1830)+SUMIF(H1825:AL1825,"PN",H1830:AL1830)+SUMIF(H1825:AL1825,"P/DS",H1830:AL1830)+SUMIF(H1825:AL1825,"PN/F",H1830:AL1830)+SUMIF(H1825:AL1825,"PN/L",H1830:AL1830)+SUMIF(H1825:AL1825,"TV",H1830:AL1830)+SUMIF(H1825:AL1825,"TVD",H1830:AL1830)+SUMIF(H1825:AL1825,"PDD",H1830:AL1830)+SUMIF(H1825:AL1825,"PH",H1830:AL1830)+SUMIF(H1825:AL1825,"PM",H1830:AL1830)</f>
        <v>0</v>
      </c>
      <c r="BQ1825" s="261">
        <f>SUMIF(H1825:AL1825,"PD",H1831:AL1831)+SUMIF(H1825:AL1825,"PN",H1831:AL1831)+SUMIF(H1825:AL1825,"P/DS",H1831:AL1831)+SUMIF(H1825:AL1825,"PN/F",H1831:AL1831)+SUMIF(H1825:AL1825,"PN/L",H1831:AL1831)+SUMIF(H1825:AL1825,"TV",H1831:AL1831)+SUMIF(H1825:AL1825,"TVD",H1831:AL1831)+SUMIF(H1825:AL1825,"PDD",H1831:AL1831)+SUMIF(H1825:AL1825,"PH",H1831:AL1831)+SUMIF(H1825:AL1825,"PM",H1831:AL1831)</f>
        <v>0</v>
      </c>
      <c r="BR1825" s="269">
        <f>SUM(H1826:AL1826)-BL1825</f>
        <v>17.5</v>
      </c>
      <c r="BS1825" s="269">
        <f>SUM(H1827:AL1827)-BM1825</f>
        <v>4.5</v>
      </c>
      <c r="BT1825" s="269">
        <f>SUM(H1828:AL1828)-BN1825</f>
        <v>0</v>
      </c>
      <c r="BU1825" s="269">
        <f>SUM(H1829:AL1829)-BO1825</f>
        <v>0</v>
      </c>
      <c r="BV1825" s="269">
        <f>SUM(H1830:AL1830)-BP1825</f>
        <v>0</v>
      </c>
      <c r="BW1825" s="269">
        <f>SUM(H1831:AL1831)-BQ1825</f>
        <v>0</v>
      </c>
      <c r="BX1825" s="255">
        <f>SUMIF(H1825:AL1825,"PD",H1832:AL1832)+SUMIF(H1825:AL1825,"PN",H1832:AL1832)+SUMIF(H1825:AL1825,"P/DS",H1832:AL1832)+SUMIF(H1825:AL1825,"PN/F",H1832:AL1832)+SUMIF(H1825:AL1825,"PN/L",H1832:AL1832)</f>
        <v>0</v>
      </c>
      <c r="BY1825" s="255">
        <f>SUM(H1832:AL1832)-BX1825</f>
        <v>0</v>
      </c>
      <c r="BZ1825" s="255">
        <f t="shared" ref="BZ1825" si="660">+SUM(BL1825:BW1832)</f>
        <v>22</v>
      </c>
      <c r="CA1825" s="266">
        <f>(COUNTIFS(H1825:AL1825,"PD",H1826:AL1826,"&gt;=2"))*0.5-IF(CN1825="VP",COUNTIFS($H$16:$AL$16,"SAT",H1825:AL1825,"PD",H1826:AL1826,"&gt;=2"))*0.5</f>
        <v>0</v>
      </c>
      <c r="CB1825" s="266">
        <f>(COUNTIFS(H1825:AL1825,"PN",H1827:AL1827,"&gt;=0.5",H1826:AL1826,"&gt;=1.5"))*0.5+COUNTIFS(H1825:AL1825,"PDD",H1827:AL1827,"&gt;=0.5",H1826:AL1826,"&gt;=1.5")*0.5</f>
        <v>0</v>
      </c>
      <c r="CC1825" s="273">
        <f>(COUNTIFS(H1825:AL1825,"TV",H1827:AL1827,"&gt;=10"))*0.5+(COUNTIFS(H1825:AL1825,"PMD",H1827:AL1827,"&gt;=2"))*0.5</f>
        <v>0</v>
      </c>
      <c r="CD1825" s="266">
        <f>(COUNTIFS(H1825:AL1825,"TVD",H1829:AL1829,"&gt;=6.5",H1827:AL1827,"&gt;=3.5"))*0.5</f>
        <v>0</v>
      </c>
      <c r="CE1825" s="266">
        <f>(COUNTIFS(H1825:AL1825,"PD",H1830:AL1830,"&gt;=10"))*0.5</f>
        <v>0</v>
      </c>
      <c r="CF1825" s="266">
        <f>(COUNTIFS(H1825:AL1825,"PDD",H1830:AL1830,"&gt;=3.5",H1831:AL1831,"&gt;=6.5")+COUNTIFS(H1825:AL1825,"PH",H1831:AL1831,"&gt;=0.5",H1830:AL1830,"&gt;=1.5")+COUNTIFS(H1825:AL1825,"PM",H1831:AL1831,"&gt;=0.5",H1830:AL1830,"&gt;=1.5"))*0.5</f>
        <v>0</v>
      </c>
      <c r="CG1825" s="266">
        <f>(COUNTIFS(H1825:AL1825,"DS",H1826:AL1826,"&gt;=2")+COUNTIFS(H1825:AL1825,"AL/DS",H1826:AL1826,"&gt;=2"))*0.5-IF(CN1825="VP",COUNTIFS($H$16:$AL$16,"SAT",H1825:AL1825,"DS",H1826:AL1826,"&gt;=2"))*0.5</f>
        <v>0</v>
      </c>
      <c r="CH1825" s="266">
        <f>(COUNTIFS(H1825:AL1825,"NS",H1827:AL1827,"&gt;=0.5",H1826:AL1826,"&gt;=1.5")+COUNTIFS(H1825:AL1825,"AL/NS",H1827:AL1827,"&gt;=0.5",H1826:AL1826,"&gt;=1.5")+COUNTIFS(H1825:AL1825,"NHD",H1827:AL1827,"&gt;=4.5",H1830:AL1830,"&gt;=2",H1826:AL1826,"&gt;=1.5"))*0.5</f>
        <v>4</v>
      </c>
      <c r="CI1825" s="266">
        <f>(COUNTIF(H1827:AL1827,"&gt;=10")+COUNTIFS(H1825:AL1825,"MD",H1827:AL1827,"&gt;=2")-COUNTIFS(H1825:AL1825,"TV",H1827:AL1827,"&gt;=10"))*0.5</f>
        <v>0</v>
      </c>
      <c r="CJ1825" s="266">
        <f>(COUNTIFS(H1825:AL1825,"D",H1829:AL1829,"&gt;=6.5",H1827:AL1827,"&gt;=3.5"))*0.5</f>
        <v>0</v>
      </c>
      <c r="CK1825" s="266">
        <f>(COUNTIF(H1830:AL1830,"&gt;=10")-COUNTIFS(H1825:AL1825,"PD",H1830:AL1830,"&gt;=10"))*0.5</f>
        <v>0</v>
      </c>
      <c r="CL1825" s="265">
        <f>(COUNTIFS(H1825:AL1825,"NHD",H1830:AL1830,"&gt;=3.5",H1831:AL1831,"&gt;=6.5")+COUNTIFS(H1825:AL1825,"BH",H1830:AL1830,"&gt;=1.5",H1831:AL1831,"&gt;=0.5")+COUNTIFS(H1825:AL1825,"BM",H1830:AL1830,"&gt;=1.5",H1831:AL1831,"&gt;=0.5")+COUNTIFS(H1825:AL1825,"D",H1830:AL1830,"&gt;=1.5",H1831:AL1831,"&gt;=0.5"))*0.5</f>
        <v>0</v>
      </c>
      <c r="CM1825" s="272"/>
      <c r="CN1825" s="264" t="s">
        <v>723</v>
      </c>
      <c r="CO1825" s="202">
        <f t="shared" ref="CO1825" si="661">+AM1825+AN1825+AO1825+AP1825+AQ1825+AR1825+AS1825+AU1825+BG1825</f>
        <v>26</v>
      </c>
      <c r="CP1825" s="225">
        <f>+SUM(I1826:I1831)-I1832</f>
        <v>0</v>
      </c>
      <c r="CQ1825" s="225">
        <f>+SUM(J1826:J1831)-J1832</f>
        <v>0</v>
      </c>
      <c r="CR1825" s="225">
        <f>+SUM(K1826:K1831)-K1832</f>
        <v>0</v>
      </c>
      <c r="CS1825" s="203"/>
      <c r="CT1825" s="203"/>
      <c r="CU1825" s="203"/>
      <c r="CV1825" s="203"/>
      <c r="CW1825" s="203"/>
      <c r="CX1825" s="203"/>
      <c r="CY1825" s="203"/>
      <c r="CZ1825" s="203"/>
      <c r="DA1825" s="203"/>
    </row>
    <row r="1826" spans="1:105" s="120" customFormat="1" ht="15" customHeight="1">
      <c r="A1826" s="228"/>
      <c r="B1826" s="309"/>
      <c r="C1826" s="306"/>
      <c r="D1826" s="237"/>
      <c r="E1826" s="237"/>
      <c r="F1826" s="242" t="s">
        <v>82</v>
      </c>
      <c r="G1826" s="121">
        <v>1.5</v>
      </c>
      <c r="H1826" s="83"/>
      <c r="I1826" s="83"/>
      <c r="J1826" s="82"/>
      <c r="K1826" s="83"/>
      <c r="L1826" s="83">
        <v>2</v>
      </c>
      <c r="M1826" s="83">
        <v>2</v>
      </c>
      <c r="N1826" s="83">
        <v>2</v>
      </c>
      <c r="O1826" s="83"/>
      <c r="P1826" s="83">
        <v>2</v>
      </c>
      <c r="Q1826" s="83">
        <v>2</v>
      </c>
      <c r="R1826" s="83">
        <v>2</v>
      </c>
      <c r="S1826" s="83">
        <v>2</v>
      </c>
      <c r="T1826" s="83">
        <v>2</v>
      </c>
      <c r="U1826" s="83">
        <v>0.5</v>
      </c>
      <c r="V1826" s="83"/>
      <c r="W1826" s="83"/>
      <c r="X1826" s="83">
        <v>1</v>
      </c>
      <c r="Y1826" s="83"/>
      <c r="Z1826" s="83"/>
      <c r="AA1826" s="83"/>
      <c r="AB1826" s="83"/>
      <c r="AC1826" s="79"/>
      <c r="AD1826" s="79"/>
      <c r="AE1826" s="79"/>
      <c r="AF1826" s="79"/>
      <c r="AG1826" s="79"/>
      <c r="AH1826" s="79"/>
      <c r="AI1826" s="79"/>
      <c r="AJ1826" s="79"/>
      <c r="AK1826" s="79"/>
      <c r="AL1826" s="79"/>
      <c r="AM1826" s="240"/>
      <c r="AN1826" s="240"/>
      <c r="AO1826" s="240"/>
      <c r="AP1826" s="240"/>
      <c r="AQ1826" s="240"/>
      <c r="AR1826" s="240"/>
      <c r="AS1826" s="240"/>
      <c r="AT1826" s="256"/>
      <c r="AU1826" s="256"/>
      <c r="AV1826" s="259"/>
      <c r="AW1826" s="259"/>
      <c r="AX1826" s="256"/>
      <c r="AY1826" s="256"/>
      <c r="AZ1826" s="256"/>
      <c r="BA1826" s="256"/>
      <c r="BB1826" s="256"/>
      <c r="BC1826" s="256"/>
      <c r="BD1826" s="256"/>
      <c r="BE1826" s="256"/>
      <c r="BF1826" s="256"/>
      <c r="BG1826" s="256"/>
      <c r="BH1826" s="256"/>
      <c r="BI1826" s="256"/>
      <c r="BJ1826" s="256"/>
      <c r="BK1826" s="256"/>
      <c r="BL1826" s="262"/>
      <c r="BM1826" s="262"/>
      <c r="BN1826" s="262"/>
      <c r="BO1826" s="262"/>
      <c r="BP1826" s="262"/>
      <c r="BQ1826" s="262"/>
      <c r="BR1826" s="270"/>
      <c r="BS1826" s="270"/>
      <c r="BT1826" s="270"/>
      <c r="BU1826" s="270"/>
      <c r="BV1826" s="270"/>
      <c r="BW1826" s="270"/>
      <c r="BX1826" s="256"/>
      <c r="BY1826" s="256"/>
      <c r="BZ1826" s="256"/>
      <c r="CA1826" s="267"/>
      <c r="CB1826" s="267"/>
      <c r="CC1826" s="274"/>
      <c r="CD1826" s="267"/>
      <c r="CE1826" s="267"/>
      <c r="CF1826" s="267"/>
      <c r="CG1826" s="267"/>
      <c r="CH1826" s="267"/>
      <c r="CI1826" s="267"/>
      <c r="CJ1826" s="267"/>
      <c r="CK1826" s="267"/>
      <c r="CL1826" s="265"/>
      <c r="CM1826" s="272"/>
      <c r="CN1826" s="264"/>
      <c r="CO1826" s="202"/>
      <c r="CP1826" s="226"/>
      <c r="CQ1826" s="226"/>
      <c r="CR1826" s="226"/>
      <c r="CS1826" s="203"/>
      <c r="CT1826" s="203"/>
      <c r="CU1826" s="203"/>
      <c r="CV1826" s="203"/>
      <c r="CW1826" s="203"/>
      <c r="CX1826" s="203"/>
      <c r="CY1826" s="203"/>
      <c r="CZ1826" s="203"/>
      <c r="DA1826" s="203"/>
    </row>
    <row r="1827" spans="1:105" s="120" customFormat="1" ht="15" customHeight="1">
      <c r="A1827" s="228"/>
      <c r="B1827" s="309"/>
      <c r="C1827" s="306"/>
      <c r="D1827" s="237"/>
      <c r="E1827" s="237"/>
      <c r="F1827" s="243"/>
      <c r="G1827" s="122">
        <v>2</v>
      </c>
      <c r="H1827" s="84"/>
      <c r="I1827" s="84"/>
      <c r="J1827" s="84"/>
      <c r="K1827" s="84"/>
      <c r="L1827" s="84">
        <v>0.5</v>
      </c>
      <c r="M1827" s="84">
        <v>0.5</v>
      </c>
      <c r="N1827" s="84">
        <v>0.5</v>
      </c>
      <c r="O1827" s="84"/>
      <c r="P1827" s="84">
        <v>0.5</v>
      </c>
      <c r="Q1827" s="84">
        <v>0.5</v>
      </c>
      <c r="R1827" s="84">
        <v>0.5</v>
      </c>
      <c r="S1827" s="84">
        <v>0.5</v>
      </c>
      <c r="T1827" s="84">
        <v>0.5</v>
      </c>
      <c r="U1827" s="84">
        <v>0.5</v>
      </c>
      <c r="V1827" s="84"/>
      <c r="W1827" s="84"/>
      <c r="X1827" s="84"/>
      <c r="Y1827" s="84"/>
      <c r="Z1827" s="84"/>
      <c r="AA1827" s="84"/>
      <c r="AB1827" s="84"/>
      <c r="AC1827" s="80"/>
      <c r="AD1827" s="80"/>
      <c r="AE1827" s="80"/>
      <c r="AF1827" s="80"/>
      <c r="AG1827" s="80"/>
      <c r="AH1827" s="80"/>
      <c r="AI1827" s="80"/>
      <c r="AJ1827" s="80"/>
      <c r="AK1827" s="80"/>
      <c r="AL1827" s="80"/>
      <c r="AM1827" s="240"/>
      <c r="AN1827" s="240"/>
      <c r="AO1827" s="240"/>
      <c r="AP1827" s="240"/>
      <c r="AQ1827" s="240"/>
      <c r="AR1827" s="240"/>
      <c r="AS1827" s="240"/>
      <c r="AT1827" s="256"/>
      <c r="AU1827" s="256"/>
      <c r="AV1827" s="259"/>
      <c r="AW1827" s="259"/>
      <c r="AX1827" s="256"/>
      <c r="AY1827" s="256"/>
      <c r="AZ1827" s="256"/>
      <c r="BA1827" s="256"/>
      <c r="BB1827" s="256"/>
      <c r="BC1827" s="256"/>
      <c r="BD1827" s="256"/>
      <c r="BE1827" s="256"/>
      <c r="BF1827" s="256"/>
      <c r="BG1827" s="256"/>
      <c r="BH1827" s="256"/>
      <c r="BI1827" s="256"/>
      <c r="BJ1827" s="256"/>
      <c r="BK1827" s="256"/>
      <c r="BL1827" s="262"/>
      <c r="BM1827" s="262"/>
      <c r="BN1827" s="262"/>
      <c r="BO1827" s="262"/>
      <c r="BP1827" s="262"/>
      <c r="BQ1827" s="262"/>
      <c r="BR1827" s="270"/>
      <c r="BS1827" s="270"/>
      <c r="BT1827" s="270"/>
      <c r="BU1827" s="270"/>
      <c r="BV1827" s="270"/>
      <c r="BW1827" s="270"/>
      <c r="BX1827" s="256"/>
      <c r="BY1827" s="256"/>
      <c r="BZ1827" s="256"/>
      <c r="CA1827" s="267"/>
      <c r="CB1827" s="267"/>
      <c r="CC1827" s="274"/>
      <c r="CD1827" s="267"/>
      <c r="CE1827" s="267"/>
      <c r="CF1827" s="267"/>
      <c r="CG1827" s="267"/>
      <c r="CH1827" s="267"/>
      <c r="CI1827" s="267"/>
      <c r="CJ1827" s="267"/>
      <c r="CK1827" s="267"/>
      <c r="CL1827" s="265"/>
      <c r="CM1827" s="272"/>
      <c r="CN1827" s="264"/>
      <c r="CO1827" s="202"/>
      <c r="CP1827" s="226"/>
      <c r="CQ1827" s="226"/>
      <c r="CR1827" s="226"/>
      <c r="CS1827" s="203"/>
      <c r="CT1827" s="203"/>
      <c r="CU1827" s="203"/>
      <c r="CV1827" s="203"/>
      <c r="CW1827" s="203"/>
      <c r="CX1827" s="203"/>
      <c r="CY1827" s="203"/>
      <c r="CZ1827" s="203"/>
      <c r="DA1827" s="203"/>
    </row>
    <row r="1828" spans="1:105" s="120" customFormat="1" ht="15" customHeight="1">
      <c r="A1828" s="228"/>
      <c r="B1828" s="309"/>
      <c r="C1828" s="306"/>
      <c r="D1828" s="237"/>
      <c r="E1828" s="237"/>
      <c r="F1828" s="243"/>
      <c r="G1828" s="122">
        <v>2.1</v>
      </c>
      <c r="H1828" s="84"/>
      <c r="I1828" s="84"/>
      <c r="J1828" s="84"/>
      <c r="K1828" s="84"/>
      <c r="L1828" s="84"/>
      <c r="M1828" s="84"/>
      <c r="N1828" s="84"/>
      <c r="O1828" s="84"/>
      <c r="P1828" s="84"/>
      <c r="Q1828" s="84"/>
      <c r="R1828" s="84"/>
      <c r="S1828" s="84"/>
      <c r="T1828" s="84"/>
      <c r="U1828" s="84"/>
      <c r="V1828" s="84"/>
      <c r="W1828" s="84"/>
      <c r="X1828" s="84"/>
      <c r="Y1828" s="84"/>
      <c r="Z1828" s="84"/>
      <c r="AA1828" s="84"/>
      <c r="AB1828" s="84"/>
      <c r="AC1828" s="80"/>
      <c r="AD1828" s="80"/>
      <c r="AE1828" s="80"/>
      <c r="AF1828" s="80"/>
      <c r="AG1828" s="80"/>
      <c r="AH1828" s="80"/>
      <c r="AI1828" s="80"/>
      <c r="AJ1828" s="80"/>
      <c r="AK1828" s="80"/>
      <c r="AL1828" s="80"/>
      <c r="AM1828" s="240"/>
      <c r="AN1828" s="240"/>
      <c r="AO1828" s="240"/>
      <c r="AP1828" s="240"/>
      <c r="AQ1828" s="240"/>
      <c r="AR1828" s="240"/>
      <c r="AS1828" s="240"/>
      <c r="AT1828" s="256"/>
      <c r="AU1828" s="256"/>
      <c r="AV1828" s="259"/>
      <c r="AW1828" s="259"/>
      <c r="AX1828" s="256"/>
      <c r="AY1828" s="256"/>
      <c r="AZ1828" s="256"/>
      <c r="BA1828" s="256"/>
      <c r="BB1828" s="256"/>
      <c r="BC1828" s="256"/>
      <c r="BD1828" s="256"/>
      <c r="BE1828" s="256"/>
      <c r="BF1828" s="256"/>
      <c r="BG1828" s="256"/>
      <c r="BH1828" s="256"/>
      <c r="BI1828" s="256"/>
      <c r="BJ1828" s="256"/>
      <c r="BK1828" s="256"/>
      <c r="BL1828" s="262"/>
      <c r="BM1828" s="262"/>
      <c r="BN1828" s="262"/>
      <c r="BO1828" s="262"/>
      <c r="BP1828" s="262"/>
      <c r="BQ1828" s="262"/>
      <c r="BR1828" s="270"/>
      <c r="BS1828" s="270"/>
      <c r="BT1828" s="270"/>
      <c r="BU1828" s="270"/>
      <c r="BV1828" s="270"/>
      <c r="BW1828" s="270"/>
      <c r="BX1828" s="256"/>
      <c r="BY1828" s="256"/>
      <c r="BZ1828" s="256"/>
      <c r="CA1828" s="267"/>
      <c r="CB1828" s="267"/>
      <c r="CC1828" s="274"/>
      <c r="CD1828" s="267"/>
      <c r="CE1828" s="267"/>
      <c r="CF1828" s="267"/>
      <c r="CG1828" s="267"/>
      <c r="CH1828" s="267"/>
      <c r="CI1828" s="267"/>
      <c r="CJ1828" s="267"/>
      <c r="CK1828" s="267"/>
      <c r="CL1828" s="265"/>
      <c r="CM1828" s="272"/>
      <c r="CN1828" s="264"/>
      <c r="CO1828" s="202"/>
      <c r="CP1828" s="226"/>
      <c r="CQ1828" s="226"/>
      <c r="CR1828" s="226"/>
      <c r="CS1828" s="203"/>
      <c r="CT1828" s="203"/>
      <c r="CU1828" s="203"/>
      <c r="CV1828" s="203"/>
      <c r="CW1828" s="203"/>
      <c r="CX1828" s="203"/>
      <c r="CY1828" s="203"/>
      <c r="CZ1828" s="203"/>
      <c r="DA1828" s="203"/>
    </row>
    <row r="1829" spans="1:105" s="120" customFormat="1" ht="15" customHeight="1">
      <c r="A1829" s="228"/>
      <c r="B1829" s="309"/>
      <c r="C1829" s="306"/>
      <c r="D1829" s="237"/>
      <c r="E1829" s="237"/>
      <c r="F1829" s="243"/>
      <c r="G1829" s="122">
        <v>2.7</v>
      </c>
      <c r="H1829" s="84"/>
      <c r="I1829" s="84"/>
      <c r="J1829" s="84"/>
      <c r="K1829" s="84"/>
      <c r="L1829" s="84"/>
      <c r="M1829" s="84"/>
      <c r="N1829" s="84"/>
      <c r="O1829" s="84"/>
      <c r="P1829" s="84"/>
      <c r="Q1829" s="84"/>
      <c r="R1829" s="84"/>
      <c r="S1829" s="84"/>
      <c r="T1829" s="84"/>
      <c r="U1829" s="84"/>
      <c r="V1829" s="84"/>
      <c r="W1829" s="84"/>
      <c r="X1829" s="84"/>
      <c r="Y1829" s="84"/>
      <c r="Z1829" s="84"/>
      <c r="AA1829" s="84"/>
      <c r="AB1829" s="84"/>
      <c r="AC1829" s="80"/>
      <c r="AD1829" s="80"/>
      <c r="AE1829" s="80"/>
      <c r="AF1829" s="80"/>
      <c r="AG1829" s="80"/>
      <c r="AH1829" s="80"/>
      <c r="AI1829" s="80"/>
      <c r="AJ1829" s="80"/>
      <c r="AK1829" s="80"/>
      <c r="AL1829" s="80"/>
      <c r="AM1829" s="240"/>
      <c r="AN1829" s="240"/>
      <c r="AO1829" s="240"/>
      <c r="AP1829" s="240"/>
      <c r="AQ1829" s="240"/>
      <c r="AR1829" s="240"/>
      <c r="AS1829" s="240"/>
      <c r="AT1829" s="256"/>
      <c r="AU1829" s="256"/>
      <c r="AV1829" s="259"/>
      <c r="AW1829" s="259"/>
      <c r="AX1829" s="256"/>
      <c r="AY1829" s="256"/>
      <c r="AZ1829" s="256"/>
      <c r="BA1829" s="256"/>
      <c r="BB1829" s="256"/>
      <c r="BC1829" s="256"/>
      <c r="BD1829" s="256"/>
      <c r="BE1829" s="256"/>
      <c r="BF1829" s="256"/>
      <c r="BG1829" s="256"/>
      <c r="BH1829" s="256"/>
      <c r="BI1829" s="256"/>
      <c r="BJ1829" s="256"/>
      <c r="BK1829" s="256"/>
      <c r="BL1829" s="262"/>
      <c r="BM1829" s="262"/>
      <c r="BN1829" s="262"/>
      <c r="BO1829" s="262"/>
      <c r="BP1829" s="262"/>
      <c r="BQ1829" s="262"/>
      <c r="BR1829" s="270"/>
      <c r="BS1829" s="270"/>
      <c r="BT1829" s="270"/>
      <c r="BU1829" s="270"/>
      <c r="BV1829" s="270"/>
      <c r="BW1829" s="270"/>
      <c r="BX1829" s="256"/>
      <c r="BY1829" s="256"/>
      <c r="BZ1829" s="256"/>
      <c r="CA1829" s="267"/>
      <c r="CB1829" s="267"/>
      <c r="CC1829" s="274"/>
      <c r="CD1829" s="267"/>
      <c r="CE1829" s="267"/>
      <c r="CF1829" s="267"/>
      <c r="CG1829" s="267"/>
      <c r="CH1829" s="267"/>
      <c r="CI1829" s="267"/>
      <c r="CJ1829" s="267"/>
      <c r="CK1829" s="267"/>
      <c r="CL1829" s="265"/>
      <c r="CM1829" s="272"/>
      <c r="CN1829" s="264"/>
      <c r="CO1829" s="202"/>
      <c r="CP1829" s="226"/>
      <c r="CQ1829" s="226"/>
      <c r="CR1829" s="226"/>
      <c r="CS1829" s="203"/>
      <c r="CT1829" s="203"/>
      <c r="CU1829" s="203"/>
      <c r="CV1829" s="203"/>
      <c r="CW1829" s="203"/>
      <c r="CX1829" s="203"/>
      <c r="CY1829" s="203"/>
      <c r="CZ1829" s="203"/>
      <c r="DA1829" s="203"/>
    </row>
    <row r="1830" spans="1:105" s="120" customFormat="1" ht="15" customHeight="1">
      <c r="A1830" s="228"/>
      <c r="B1830" s="309"/>
      <c r="C1830" s="306"/>
      <c r="D1830" s="237"/>
      <c r="E1830" s="237"/>
      <c r="F1830" s="243"/>
      <c r="G1830" s="122">
        <v>3</v>
      </c>
      <c r="H1830" s="84"/>
      <c r="I1830" s="84"/>
      <c r="J1830" s="84"/>
      <c r="K1830" s="84"/>
      <c r="L1830" s="84"/>
      <c r="M1830" s="84"/>
      <c r="N1830" s="84"/>
      <c r="O1830" s="84"/>
      <c r="P1830" s="84"/>
      <c r="Q1830" s="84"/>
      <c r="R1830" s="84"/>
      <c r="S1830" s="84"/>
      <c r="T1830" s="84"/>
      <c r="U1830" s="84"/>
      <c r="V1830" s="84"/>
      <c r="W1830" s="84"/>
      <c r="X1830" s="84"/>
      <c r="Y1830" s="84"/>
      <c r="Z1830" s="84"/>
      <c r="AA1830" s="84"/>
      <c r="AB1830" s="84"/>
      <c r="AC1830" s="80"/>
      <c r="AD1830" s="80"/>
      <c r="AE1830" s="80"/>
      <c r="AF1830" s="80"/>
      <c r="AG1830" s="80"/>
      <c r="AH1830" s="80"/>
      <c r="AI1830" s="80"/>
      <c r="AJ1830" s="80"/>
      <c r="AK1830" s="80"/>
      <c r="AL1830" s="80"/>
      <c r="AM1830" s="240"/>
      <c r="AN1830" s="240"/>
      <c r="AO1830" s="240"/>
      <c r="AP1830" s="240"/>
      <c r="AQ1830" s="240"/>
      <c r="AR1830" s="240"/>
      <c r="AS1830" s="240"/>
      <c r="AT1830" s="256"/>
      <c r="AU1830" s="256"/>
      <c r="AV1830" s="259"/>
      <c r="AW1830" s="259"/>
      <c r="AX1830" s="256"/>
      <c r="AY1830" s="256"/>
      <c r="AZ1830" s="256"/>
      <c r="BA1830" s="256"/>
      <c r="BB1830" s="256"/>
      <c r="BC1830" s="256"/>
      <c r="BD1830" s="256"/>
      <c r="BE1830" s="256"/>
      <c r="BF1830" s="256"/>
      <c r="BG1830" s="256"/>
      <c r="BH1830" s="256"/>
      <c r="BI1830" s="256"/>
      <c r="BJ1830" s="256"/>
      <c r="BK1830" s="256"/>
      <c r="BL1830" s="262"/>
      <c r="BM1830" s="262"/>
      <c r="BN1830" s="262"/>
      <c r="BO1830" s="262"/>
      <c r="BP1830" s="262"/>
      <c r="BQ1830" s="262"/>
      <c r="BR1830" s="270"/>
      <c r="BS1830" s="270"/>
      <c r="BT1830" s="270"/>
      <c r="BU1830" s="270"/>
      <c r="BV1830" s="270"/>
      <c r="BW1830" s="270"/>
      <c r="BX1830" s="256"/>
      <c r="BY1830" s="256"/>
      <c r="BZ1830" s="256"/>
      <c r="CA1830" s="267"/>
      <c r="CB1830" s="267"/>
      <c r="CC1830" s="274"/>
      <c r="CD1830" s="267"/>
      <c r="CE1830" s="267"/>
      <c r="CF1830" s="267"/>
      <c r="CG1830" s="267"/>
      <c r="CH1830" s="267"/>
      <c r="CI1830" s="267"/>
      <c r="CJ1830" s="267"/>
      <c r="CK1830" s="267"/>
      <c r="CL1830" s="265"/>
      <c r="CM1830" s="272"/>
      <c r="CN1830" s="264"/>
      <c r="CO1830" s="202"/>
      <c r="CP1830" s="226"/>
      <c r="CQ1830" s="226"/>
      <c r="CR1830" s="226"/>
      <c r="CS1830" s="203"/>
      <c r="CT1830" s="203"/>
      <c r="CU1830" s="203"/>
      <c r="CV1830" s="203"/>
      <c r="CW1830" s="203"/>
      <c r="CX1830" s="203"/>
      <c r="CY1830" s="203"/>
      <c r="CZ1830" s="203"/>
      <c r="DA1830" s="203"/>
    </row>
    <row r="1831" spans="1:105" s="120" customFormat="1" ht="15" customHeight="1">
      <c r="A1831" s="228"/>
      <c r="B1831" s="309"/>
      <c r="C1831" s="306"/>
      <c r="D1831" s="237"/>
      <c r="E1831" s="237"/>
      <c r="F1831" s="244"/>
      <c r="G1831" s="123">
        <v>3.9</v>
      </c>
      <c r="H1831" s="85"/>
      <c r="I1831" s="85"/>
      <c r="J1831" s="85"/>
      <c r="K1831" s="85"/>
      <c r="L1831" s="85"/>
      <c r="M1831" s="85"/>
      <c r="N1831" s="85"/>
      <c r="O1831" s="85"/>
      <c r="P1831" s="85"/>
      <c r="Q1831" s="85"/>
      <c r="R1831" s="85"/>
      <c r="S1831" s="85"/>
      <c r="T1831" s="85"/>
      <c r="U1831" s="85"/>
      <c r="V1831" s="85"/>
      <c r="W1831" s="85"/>
      <c r="X1831" s="85"/>
      <c r="Y1831" s="85"/>
      <c r="Z1831" s="85"/>
      <c r="AA1831" s="85"/>
      <c r="AB1831" s="85"/>
      <c r="AC1831" s="81"/>
      <c r="AD1831" s="81"/>
      <c r="AE1831" s="81"/>
      <c r="AF1831" s="81"/>
      <c r="AG1831" s="81"/>
      <c r="AH1831" s="81"/>
      <c r="AI1831" s="81"/>
      <c r="AJ1831" s="81"/>
      <c r="AK1831" s="81"/>
      <c r="AL1831" s="81"/>
      <c r="AM1831" s="240"/>
      <c r="AN1831" s="240"/>
      <c r="AO1831" s="240"/>
      <c r="AP1831" s="240"/>
      <c r="AQ1831" s="240"/>
      <c r="AR1831" s="240"/>
      <c r="AS1831" s="240"/>
      <c r="AT1831" s="256"/>
      <c r="AU1831" s="256"/>
      <c r="AV1831" s="259"/>
      <c r="AW1831" s="259"/>
      <c r="AX1831" s="256"/>
      <c r="AY1831" s="256"/>
      <c r="AZ1831" s="256"/>
      <c r="BA1831" s="256"/>
      <c r="BB1831" s="256"/>
      <c r="BC1831" s="256"/>
      <c r="BD1831" s="256"/>
      <c r="BE1831" s="256"/>
      <c r="BF1831" s="256"/>
      <c r="BG1831" s="256"/>
      <c r="BH1831" s="256"/>
      <c r="BI1831" s="256"/>
      <c r="BJ1831" s="256"/>
      <c r="BK1831" s="256"/>
      <c r="BL1831" s="262"/>
      <c r="BM1831" s="262"/>
      <c r="BN1831" s="262"/>
      <c r="BO1831" s="262"/>
      <c r="BP1831" s="262"/>
      <c r="BQ1831" s="262"/>
      <c r="BR1831" s="270"/>
      <c r="BS1831" s="270"/>
      <c r="BT1831" s="270"/>
      <c r="BU1831" s="270"/>
      <c r="BV1831" s="270"/>
      <c r="BW1831" s="270"/>
      <c r="BX1831" s="256"/>
      <c r="BY1831" s="256"/>
      <c r="BZ1831" s="256"/>
      <c r="CA1831" s="267"/>
      <c r="CB1831" s="267"/>
      <c r="CC1831" s="274"/>
      <c r="CD1831" s="267"/>
      <c r="CE1831" s="267"/>
      <c r="CF1831" s="267"/>
      <c r="CG1831" s="267"/>
      <c r="CH1831" s="267"/>
      <c r="CI1831" s="267"/>
      <c r="CJ1831" s="267"/>
      <c r="CK1831" s="267"/>
      <c r="CL1831" s="265"/>
      <c r="CM1831" s="272"/>
      <c r="CN1831" s="264"/>
      <c r="CO1831" s="202"/>
      <c r="CP1831" s="226"/>
      <c r="CQ1831" s="226"/>
      <c r="CR1831" s="226"/>
      <c r="CS1831" s="203"/>
      <c r="CT1831" s="203"/>
      <c r="CU1831" s="203"/>
      <c r="CV1831" s="203"/>
      <c r="CW1831" s="203"/>
      <c r="CX1831" s="203"/>
      <c r="CY1831" s="203"/>
      <c r="CZ1831" s="203"/>
      <c r="DA1831" s="203"/>
    </row>
    <row r="1832" spans="1:105" s="120" customFormat="1" ht="15" customHeight="1">
      <c r="A1832" s="229"/>
      <c r="B1832" s="310"/>
      <c r="C1832" s="307"/>
      <c r="D1832" s="238"/>
      <c r="E1832" s="238"/>
      <c r="F1832" s="245" t="s">
        <v>83</v>
      </c>
      <c r="G1832" s="246"/>
      <c r="H1832" s="82"/>
      <c r="I1832" s="82"/>
      <c r="J1832" s="82"/>
      <c r="K1832" s="82"/>
      <c r="L1832" s="82"/>
      <c r="M1832" s="82"/>
      <c r="N1832" s="82"/>
      <c r="O1832" s="82"/>
      <c r="P1832" s="82"/>
      <c r="Q1832" s="82"/>
      <c r="R1832" s="82"/>
      <c r="S1832" s="82"/>
      <c r="T1832" s="82"/>
      <c r="U1832" s="82"/>
      <c r="V1832" s="82"/>
      <c r="W1832" s="82"/>
      <c r="X1832" s="82"/>
      <c r="Y1832" s="82"/>
      <c r="Z1832" s="82"/>
      <c r="AA1832" s="82"/>
      <c r="AB1832" s="82"/>
      <c r="AC1832" s="35"/>
      <c r="AD1832" s="35"/>
      <c r="AE1832" s="35"/>
      <c r="AF1832" s="35"/>
      <c r="AG1832" s="35"/>
      <c r="AH1832" s="35"/>
      <c r="AI1832" s="35"/>
      <c r="AJ1832" s="35"/>
      <c r="AK1832" s="35"/>
      <c r="AL1832" s="35"/>
      <c r="AM1832" s="241"/>
      <c r="AN1832" s="241"/>
      <c r="AO1832" s="241"/>
      <c r="AP1832" s="241"/>
      <c r="AQ1832" s="241"/>
      <c r="AR1832" s="241"/>
      <c r="AS1832" s="241"/>
      <c r="AT1832" s="257"/>
      <c r="AU1832" s="257"/>
      <c r="AV1832" s="260"/>
      <c r="AW1832" s="260"/>
      <c r="AX1832" s="257"/>
      <c r="AY1832" s="257"/>
      <c r="AZ1832" s="257"/>
      <c r="BA1832" s="257"/>
      <c r="BB1832" s="257"/>
      <c r="BC1832" s="257"/>
      <c r="BD1832" s="257"/>
      <c r="BE1832" s="257"/>
      <c r="BF1832" s="257"/>
      <c r="BG1832" s="257"/>
      <c r="BH1832" s="257"/>
      <c r="BI1832" s="257"/>
      <c r="BJ1832" s="257"/>
      <c r="BK1832" s="257"/>
      <c r="BL1832" s="263"/>
      <c r="BM1832" s="263"/>
      <c r="BN1832" s="263"/>
      <c r="BO1832" s="263"/>
      <c r="BP1832" s="263"/>
      <c r="BQ1832" s="263"/>
      <c r="BR1832" s="271"/>
      <c r="BS1832" s="271"/>
      <c r="BT1832" s="271"/>
      <c r="BU1832" s="271"/>
      <c r="BV1832" s="271"/>
      <c r="BW1832" s="271"/>
      <c r="BX1832" s="257"/>
      <c r="BY1832" s="257"/>
      <c r="BZ1832" s="257"/>
      <c r="CA1832" s="268"/>
      <c r="CB1832" s="268"/>
      <c r="CC1832" s="275"/>
      <c r="CD1832" s="268"/>
      <c r="CE1832" s="268"/>
      <c r="CF1832" s="268"/>
      <c r="CG1832" s="268"/>
      <c r="CH1832" s="268"/>
      <c r="CI1832" s="268"/>
      <c r="CJ1832" s="268"/>
      <c r="CK1832" s="268"/>
      <c r="CL1832" s="265"/>
      <c r="CM1832" s="272"/>
      <c r="CN1832" s="264"/>
      <c r="CO1832" s="202"/>
      <c r="CP1832" s="226"/>
      <c r="CQ1832" s="226"/>
      <c r="CR1832" s="226"/>
      <c r="CS1832" s="203"/>
      <c r="CT1832" s="203"/>
      <c r="CU1832" s="203"/>
      <c r="CV1832" s="203"/>
      <c r="CW1832" s="203"/>
      <c r="CX1832" s="203"/>
      <c r="CY1832" s="203"/>
      <c r="CZ1832" s="203"/>
      <c r="DA1832" s="203"/>
    </row>
    <row r="1833" spans="1:105" s="120" customFormat="1" ht="15" customHeight="1">
      <c r="A1833" s="227">
        <f t="shared" ref="A1833:A1889" si="662">A1825+1</f>
        <v>227</v>
      </c>
      <c r="B1833" s="308" t="s">
        <v>1275</v>
      </c>
      <c r="C1833" s="306" t="s">
        <v>1285</v>
      </c>
      <c r="D1833" s="236">
        <v>44644</v>
      </c>
      <c r="E1833" s="236" t="s">
        <v>1283</v>
      </c>
      <c r="F1833" s="253" t="s">
        <v>80</v>
      </c>
      <c r="G1833" s="254"/>
      <c r="H1833" s="82" t="s">
        <v>69</v>
      </c>
      <c r="I1833" s="82"/>
      <c r="J1833" s="82" t="s">
        <v>61</v>
      </c>
      <c r="K1833" s="82" t="s">
        <v>61</v>
      </c>
      <c r="L1833" s="82" t="s">
        <v>61</v>
      </c>
      <c r="M1833" s="82" t="s">
        <v>61</v>
      </c>
      <c r="N1833" s="82" t="s">
        <v>61</v>
      </c>
      <c r="O1833" s="82"/>
      <c r="P1833" s="82" t="s">
        <v>61</v>
      </c>
      <c r="Q1833" s="82" t="s">
        <v>61</v>
      </c>
      <c r="R1833" s="82" t="s">
        <v>61</v>
      </c>
      <c r="S1833" s="82" t="s">
        <v>61</v>
      </c>
      <c r="T1833" s="82" t="s">
        <v>61</v>
      </c>
      <c r="U1833" s="82" t="s">
        <v>61</v>
      </c>
      <c r="V1833" s="82"/>
      <c r="W1833" s="82" t="s">
        <v>60</v>
      </c>
      <c r="X1833" s="82" t="s">
        <v>60</v>
      </c>
      <c r="Y1833" s="82" t="s">
        <v>60</v>
      </c>
      <c r="Z1833" s="82" t="s">
        <v>60</v>
      </c>
      <c r="AA1833" s="82" t="s">
        <v>81</v>
      </c>
      <c r="AB1833" s="82" t="s">
        <v>60</v>
      </c>
      <c r="AC1833" s="82"/>
      <c r="AD1833" s="82" t="s">
        <v>60</v>
      </c>
      <c r="AE1833" s="82" t="s">
        <v>60</v>
      </c>
      <c r="AF1833" s="82" t="s">
        <v>60</v>
      </c>
      <c r="AG1833" s="82" t="s">
        <v>60</v>
      </c>
      <c r="AH1833" s="82" t="s">
        <v>60</v>
      </c>
      <c r="AI1833" s="82" t="s">
        <v>1471</v>
      </c>
      <c r="AJ1833" s="82"/>
      <c r="AK1833" s="82" t="s">
        <v>61</v>
      </c>
      <c r="AL1833" s="82" t="s">
        <v>61</v>
      </c>
      <c r="AM1833" s="239">
        <f>COUNTIF(H1833:AL1833,"PH")+COUNTIF(H1833:AL1833,"PH/L")+COUNTIF(H1833:AL1833,"PM")</f>
        <v>0</v>
      </c>
      <c r="AN1833" s="239">
        <f>COUNTIF(H1833:AL1833,"PD")+COUNTIF(H1833:AL1833,"PDD")+COUNTIF(H1833:AL1833,"P/DS")/2+COUNTIF(H1833:AL1833,"PMD")</f>
        <v>0</v>
      </c>
      <c r="AO1833" s="239">
        <f>COUNTIF(H1833:AL1833,"PN")+COUNTIF(H1833:AL1833,"P/NS")/2+COUNTIF(H1833:AL1833,"PH")+COUNTIF(H1833:AL1833,"PH/F")/2+COUNTIF(H1833:AL1833,"PH/L")/2+COUNTIF(H1833:AL1833,"PM")</f>
        <v>0</v>
      </c>
      <c r="AP1833" s="239">
        <f>COUNTIF(H1833:AL1833,"BH")+COUNTIF(H1833:AL1833,"AL/BL")+COUNTIF(H1833:AL1833,"UL/BL")+COUNTIF(H1833:AL1833,"BM")</f>
        <v>0</v>
      </c>
      <c r="AQ1833" s="239">
        <f>COUNTIF(H1833:AL1833,"DS")+COUNTIF(H1833:AL1833,"AL/DS")/2+COUNTIF(H1833:AL1833,"UL/DS")/2+COUNTIF(H1833:AL1833,"CT")+COUNTIF(H1833:AL1833,"MD")</f>
        <v>11</v>
      </c>
      <c r="AR1833" s="239">
        <f>COUNTIF(H1833:AL1833,"NS")+COUNTIF(H1833:AL1833,"AL/NS")/2+COUNTIF(H1833:AL1833,"UL/NS")/2+COUNTIF(H1833:AL1833,"BH")+COUNTIF(H1833:AL1833,"AL/BF")/2+COUNTIF(H1833:AL1833,"AL/BL")/2+COUNTIF(H1833:AL1833,"UL/BL")/2+COUNTIF(H1833:AL1833,"UL/BF")/2+COUNTIF(H1833:AL1833,"BM")</f>
        <v>13</v>
      </c>
      <c r="AS1833" s="239">
        <f>COUNTIF(H1833:AL1833,"AL")+COUNTIF(H1833:AL1833,"AL/DS")/2+COUNTIF(H1833:AL1833,"AL/NS")/2+COUNTIF(H1833:AL1833,"NH")+COUNTIF(H1833:AL1833,"SL")+COUNTIF(H1833:AL1833,"NHD")+COUNTIF(H1833:AL1833,"B")+COUNTIF(H1833:AL1833,"HL")+COUNTIF(H1833:AL1833,"AL/BF")/2+COUNTIF(H1833:AL1833,"AL/BL")/2</f>
        <v>1.5</v>
      </c>
      <c r="AT1833" s="255">
        <f>COUNTIF(H1833:AL1833,"PD")+COUNTIF(H1833:AL1833,"PN")+COUNTIF(H1833:AL1833,"P/DS")/2+COUNTIF(H1833:AL1833,"P/NS")/2+COUNTIF(H1833:AL1833,"DS")+COUNTIF(H1833:AL1833,"NS")+COUNTIF(H1833:AL1833,"AL")+COUNTIF(H1833:AL1833,"AL/DS")+COUNTIF(H1833:AL1833,"AL/NS")+COUNTIF(H1833:AL1833,"NH")+COUNTIF(H1833:AL1833,"SL")+COUNTIF(H1833:AL1833,"UL/DS")/2+COUNTIF(H1833:AL1833,"UL/NS")/2+COUNTIF(H1833:AL1833,"CT")+COUNTIF(H1833:AL1833,"NHD")+COUNTIF(H1833:AL1833,"PDD")+COUNTIF(H1833:AL1833,"B")+COUNTIF(H1833:AL1833,"HL")+COUNTIF(H1833:AL1833,"PH")+COUNTIF(H1833:AL1833,"BH")+COUNTIF(H1833:AL1833,"AL/BF")+COUNTIF(H1833:AL1833,"AL/BL")+COUNTIF(H1833:AL1833,"UL/BF")/2+COUNTIF(H1833:AL1833,"UL/BL")/2+COUNTIF(H1833:AL1833,"PH/F")/2+COUNTIF(H1833:AL1833,"PH/L")/2+COUNTIF(H1833:AL1833,"MD")+COUNTIF(H1833:AL1833,"PMD")+COUNTIF(H1833:AL1833,"PM")+COUNTIF(H1833:AL1833,"BM")</f>
        <v>25.5</v>
      </c>
      <c r="AU1833" s="255">
        <f>COUNTIF(H1833:AL1833,"P/DS")/2+COUNTIF(H1833:AL1833,"P/NS")/2+COUNTIF(H1833:AL1833,"IL")+COUNTIF(H1833:AL1833,"NL")+COUNTIF(H1833:AL1833,"UL")+COUNTIF(H1833:AL1833,"UL/DS")/2+COUNTIF(H1833:AL1833,"UL/NS")/2+COUNTIF(H1833:AL1833,"KT")+COUNTIF(H1833:AL1833,"UL/BF")/2+COUNTIF(H1833:AL1833,"UL/BL")/2+COUNTIF(H1833:AL1833,"PH/F")/2+COUNTIF(H1833:AL1833,"PH/L")/2+COUNTIF(H1833:AL1833,"NB")</f>
        <v>0.5</v>
      </c>
      <c r="AV1833" s="258">
        <f>COUNTIF(H1833:AL1833,"PN")+COUNTIF(H1833:AL1833,"TVD")+COUNTIF(H1833:AL1833,"PH")+COUNTIF(H1833:AL1833,"PM")+COUNTIF(H1833:AL1833,"PDD")-COUNTIFS(H1833:AL1833,"PN",H1840:AL1840,"&gt;=3")-COUNTIFS(H1833:AL1833,"PM",H1840:AL1840,"&gt;=3")</f>
        <v>0</v>
      </c>
      <c r="AW1833" s="258">
        <f>COUNTIF(H1833:AL1833,"NS")+COUNTIF(H1833:AL1833,"D")+COUNTIF(H1833:AL1833,"BH")+COUNTIF(H1833:AL1833,"NHD")+COUNTIF(H1833:AL1833,"BM")-COUNTIFS(H1833:AL1833,"NS",H1840:AL1840,"&gt;=3")-COUNTIFS(H1833:AL1833,"BH",H1840:AL1840,"&gt;=3")-COUNTIFS(H1833:AL1833,"BM",H1840:AL1840,"&gt;=3")</f>
        <v>13</v>
      </c>
      <c r="AX1833" s="255">
        <f>COUNTIF(H1833:AL1833,"AL")+COUNTIF(H1833:AL1833,"AL/DS")/2+COUNTIF(H1833:AL1833,"AL/NS")/2+COUNTIF(H1833:AL1833,"AL/BF")+COUNTIF(H1833:AL1833,"AL/BL")/2</f>
        <v>0.5</v>
      </c>
      <c r="AY1833" s="255">
        <f>COUNTIF(H1833:AL1833,"SL")</f>
        <v>0</v>
      </c>
      <c r="AZ1833" s="255">
        <f>COUNTIF(H1833:AL1833,"NH")</f>
        <v>1</v>
      </c>
      <c r="BA1833" s="255">
        <f>COUNTIF(H1833:AL1833,"HL")</f>
        <v>0</v>
      </c>
      <c r="BB1833" s="255">
        <f>COUNTIF(G1833:AL1833,"P/DS")/2+COUNTIF(G1833:AL1833,"P/NS")/2+COUNTIF(G1833:AL1833,"UL")+COUNTIF(G1833:AL1833,"UL/DS")/2+COUNTIF(G1833:AL1833,"UL/NS")/2+COUNTIF(G1833:AL1833,"UL/BL")/2+COUNTIF(G1833:AL1833,"UL/BF")/2+COUNTIF(G1833:AL1833,"PH/F")/2+COUNTIF(G1833:AL1833,"PH/L")/2</f>
        <v>0.5</v>
      </c>
      <c r="BC1833" s="255">
        <f>COUNTIF(H1833:AL1833,"NB")</f>
        <v>0</v>
      </c>
      <c r="BD1833" s="255">
        <f>COUNTIF(H1833:AL1833,"NL")</f>
        <v>0</v>
      </c>
      <c r="BE1833" s="255">
        <f>COUNTIF(H1833:AL1833,"IL")</f>
        <v>0</v>
      </c>
      <c r="BF1833" s="255">
        <f>COUNTIF(H1833:AL1833,"KT")</f>
        <v>0</v>
      </c>
      <c r="BG1833" s="255">
        <f>COUNTIF(H1833:AL1833,"L70")</f>
        <v>0</v>
      </c>
      <c r="BH1833" s="255">
        <f>COUNTIF(H1833:AL1833,"MD")</f>
        <v>0</v>
      </c>
      <c r="BI1833" s="255">
        <f>COUNTIF(H1833:AL1833,"PMD")</f>
        <v>0</v>
      </c>
      <c r="BJ1833" s="255">
        <f>COUNTIF(H1833:AL1833,"PM")</f>
        <v>0</v>
      </c>
      <c r="BK1833" s="255">
        <f>COUNTIF(H1833:AL1833,"BM")</f>
        <v>0</v>
      </c>
      <c r="BL1833" s="261">
        <f>SUMIF(H1833:AL1833,"PD",H1834:AL1834)+SUMIF(H1833:AL1833,"PN",H1834:AL1834)+SUMIF(H1833:AL1833,"P/DS",H1834:AL1834)+SUMIF(H1833:AL1833,"PN/F",H1834:AL1834)+SUMIF(H1833:AL1833,"PN/L",H1834:AL1834)+SUMIF(H1833:AL1833,"TV",H1834:AL1834)+SUMIF(H1833:AL1833,"TVD",H1834:AL1834)+SUMIF(H1833:AL1833,"PDD",H1834:AL1834)</f>
        <v>0</v>
      </c>
      <c r="BM1833" s="261">
        <f>SUMIF(H1833:AL1833,"PD",H1835:AL1835)+SUMIF(H1833:AL1833,"PN",H1835:AL1835)+SUMIF(H1833:AL1833,"P/DS",H1835:AL1835)+SUMIF(H1833:AL1833,"PN/F",H1835:AL1835)+SUMIF(H1833:AL1833,"PN/L",H1835:AL1835)+SUMIF(H1833:AL1833,"TV",H1835:AL1835)+SUMIF(H1833:AL1833,"TVD",H1835:AL1835)+SUMIF(H1833:AL1833,"PDD",H1835:AL1835)+SUMIF(H1833:AL1833,"PMD",H1835:AL1835)</f>
        <v>0</v>
      </c>
      <c r="BN1833" s="261">
        <f>SUMIF(H1833:AL1833,"PD",H1836:AL1836)+SUMIF(H1833:AL1833,"PN",H1836:AL1836)+SUMIF(H1833:AL1833,"P/DS",H1836:AL1836)+SUMIF(H1833:AL1833,"PN/F",H1836:AL1836)+SUMIF(H1833:AL1833,"PN/L",H1836:AL1836)+SUMIF(H1833:AL1833,"TV",H1836:AL1836)+SUMIF(H1833:AL1833,"TVD",H1836:AL1836)</f>
        <v>0</v>
      </c>
      <c r="BO1833" s="261">
        <f>SUMIF(H1833:AL1833,"PD",H1837:AL1837)+SUMIF(H1833:AL1833,"PN",H1837:AL1837)+SUMIF(H1833:AL1833,"P/DS",H1837:AL1837)+SUMIF(H1833:AL1833,"PN/F",H1837:AL1837)+SUMIF(H1833:AL1833,"PN/L",H1837:AL1837)+SUMIF(H1833:AL1833,"TV",H1837:AL1837)+SUMIF(H1833:AL1833,"TVD",H1837:AL1837)</f>
        <v>0</v>
      </c>
      <c r="BP1833" s="261">
        <f>SUMIF(H1833:AL1833,"PD",H1838:AL1838)+SUMIF(H1833:AL1833,"PN",H1838:AL1838)+SUMIF(H1833:AL1833,"P/DS",H1838:AL1838)+SUMIF(H1833:AL1833,"PN/F",H1838:AL1838)+SUMIF(H1833:AL1833,"PN/L",H1838:AL1838)+SUMIF(H1833:AL1833,"TV",H1838:AL1838)+SUMIF(H1833:AL1833,"TVD",H1838:AL1838)+SUMIF(H1833:AL1833,"PDD",H1838:AL1838)+SUMIF(H1833:AL1833,"PH",H1838:AL1838)+SUMIF(H1833:AL1833,"PM",H1838:AL1838)</f>
        <v>0</v>
      </c>
      <c r="BQ1833" s="261">
        <f>SUMIF(H1833:AL1833,"PD",H1839:AL1839)+SUMIF(H1833:AL1833,"PN",H1839:AL1839)+SUMIF(H1833:AL1833,"P/DS",H1839:AL1839)+SUMIF(H1833:AL1833,"PN/F",H1839:AL1839)+SUMIF(H1833:AL1833,"PN/L",H1839:AL1839)+SUMIF(H1833:AL1833,"TV",H1839:AL1839)+SUMIF(H1833:AL1833,"TVD",H1839:AL1839)+SUMIF(H1833:AL1833,"PDD",H1839:AL1839)+SUMIF(H1833:AL1833,"PH",H1839:AL1839)+SUMIF(H1833:AL1833,"PM",H1839:AL1839)</f>
        <v>0</v>
      </c>
      <c r="BR1833" s="269">
        <f>SUM(H1834:AL1834)-BL1833</f>
        <v>20</v>
      </c>
      <c r="BS1833" s="269">
        <f>SUM(H1835:AL1835)-BM1833</f>
        <v>5</v>
      </c>
      <c r="BT1833" s="269">
        <f>SUM(H1836:AL1836)-BN1833</f>
        <v>0</v>
      </c>
      <c r="BU1833" s="269">
        <f>SUM(H1837:AL1837)-BO1833</f>
        <v>0</v>
      </c>
      <c r="BV1833" s="269">
        <f>SUM(H1838:AL1838)-BP1833</f>
        <v>0</v>
      </c>
      <c r="BW1833" s="269">
        <f>SUM(H1839:AL1839)-BQ1833</f>
        <v>0</v>
      </c>
      <c r="BX1833" s="255">
        <f>SUMIF(H1833:AL1833,"PD",H1840:AL1840)+SUMIF(H1833:AL1833,"PN",H1840:AL1840)+SUMIF(H1833:AL1833,"P/DS",H1840:AL1840)+SUMIF(H1833:AL1833,"PN/F",H1840:AL1840)+SUMIF(H1833:AL1833,"PN/L",H1840:AL1840)</f>
        <v>0</v>
      </c>
      <c r="BY1833" s="255">
        <f>SUM(H1840:AL1840)-BX1833</f>
        <v>2</v>
      </c>
      <c r="BZ1833" s="255">
        <f t="shared" ref="BZ1833" si="663">+SUM(BL1833:BW1840)</f>
        <v>25</v>
      </c>
      <c r="CA1833" s="266">
        <f>(COUNTIFS(H1833:AL1833,"PD",H1834:AL1834,"&gt;=2"))*0.5-IF(CN1833="VP",COUNTIFS($H$16:$AL$16,"SAT",H1833:AL1833,"PD",H1834:AL1834,"&gt;=2"))*0.5</f>
        <v>0</v>
      </c>
      <c r="CB1833" s="266">
        <f>(COUNTIFS(H1833:AL1833,"PN",H1835:AL1835,"&gt;=0.5",H1834:AL1834,"&gt;=1.5"))*0.5+COUNTIFS(H1833:AL1833,"PDD",H1835:AL1835,"&gt;=0.5",H1834:AL1834,"&gt;=1.5")*0.5</f>
        <v>0</v>
      </c>
      <c r="CC1833" s="273">
        <f>(COUNTIFS(H1833:AL1833,"TV",H1835:AL1835,"&gt;=10"))*0.5+(COUNTIFS(H1833:AL1833,"PMD",H1835:AL1835,"&gt;=2"))*0.5</f>
        <v>0</v>
      </c>
      <c r="CD1833" s="266">
        <f>(COUNTIFS(H1833:AL1833,"TVD",H1837:AL1837,"&gt;=6.5",H1835:AL1835,"&gt;=3.5"))*0.5</f>
        <v>0</v>
      </c>
      <c r="CE1833" s="266">
        <f>(COUNTIFS(H1833:AL1833,"PD",H1838:AL1838,"&gt;=10"))*0.5</f>
        <v>0</v>
      </c>
      <c r="CF1833" s="266">
        <f>(COUNTIFS(H1833:AL1833,"PDD",H1838:AL1838,"&gt;=3.5",H1839:AL1839,"&gt;=6.5")+COUNTIFS(H1833:AL1833,"PH",H1839:AL1839,"&gt;=0.5",H1838:AL1838,"&gt;=1.5")+COUNTIFS(H1833:AL1833,"PM",H1839:AL1839,"&gt;=0.5",H1838:AL1838,"&gt;=1.5"))*0.5</f>
        <v>0</v>
      </c>
      <c r="CG1833" s="266">
        <f>(COUNTIFS(H1833:AL1833,"DS",H1834:AL1834,"&gt;=2")+COUNTIFS(H1833:AL1833,"AL/DS",H1834:AL1834,"&gt;=2"))*0.5-IF(CN1833="VP",COUNTIFS($H$16:$AL$16,"SAT",H1833:AL1833,"DS",H1834:AL1834,"&gt;=2"))*0.5</f>
        <v>0.5</v>
      </c>
      <c r="CH1833" s="266">
        <f>(COUNTIFS(H1833:AL1833,"NS",H1835:AL1835,"&gt;=0.5",H1834:AL1834,"&gt;=1.5")+COUNTIFS(H1833:AL1833,"AL/NS",H1835:AL1835,"&gt;=0.5",H1834:AL1834,"&gt;=1.5")+COUNTIFS(H1833:AL1833,"NHD",H1835:AL1835,"&gt;=4.5",H1838:AL1838,"&gt;=2",H1834:AL1834,"&gt;=1.5"))*0.5</f>
        <v>4.5</v>
      </c>
      <c r="CI1833" s="266">
        <f>(COUNTIF(H1835:AL1835,"&gt;=10")+COUNTIFS(H1833:AL1833,"MD",H1835:AL1835,"&gt;=2")-COUNTIFS(H1833:AL1833,"TV",H1835:AL1835,"&gt;=10"))*0.5</f>
        <v>0</v>
      </c>
      <c r="CJ1833" s="266">
        <f>(COUNTIFS(H1833:AL1833,"D",H1837:AL1837,"&gt;=6.5",H1835:AL1835,"&gt;=3.5"))*0.5</f>
        <v>0</v>
      </c>
      <c r="CK1833" s="266">
        <f>(COUNTIF(H1838:AL1838,"&gt;=10")-COUNTIFS(H1833:AL1833,"PD",H1838:AL1838,"&gt;=10"))*0.5</f>
        <v>0</v>
      </c>
      <c r="CL1833" s="265">
        <f>(COUNTIFS(H1833:AL1833,"NHD",H1838:AL1838,"&gt;=3.5",H1839:AL1839,"&gt;=6.5")+COUNTIFS(H1833:AL1833,"BH",H1838:AL1838,"&gt;=1.5",H1839:AL1839,"&gt;=0.5")+COUNTIFS(H1833:AL1833,"BM",H1838:AL1838,"&gt;=1.5",H1839:AL1839,"&gt;=0.5")+COUNTIFS(H1833:AL1833,"D",H1838:AL1838,"&gt;=1.5",H1839:AL1839,"&gt;=0.5"))*0.5</f>
        <v>0</v>
      </c>
      <c r="CM1833" s="272"/>
      <c r="CN1833" s="264" t="s">
        <v>723</v>
      </c>
      <c r="CO1833" s="184">
        <f t="shared" ref="CO1833" si="664">+AM1833+AN1833+AO1833+AP1833+AQ1833+AR1833+AS1833+AU1833+BG1833</f>
        <v>26</v>
      </c>
      <c r="CP1833" s="225">
        <f>+SUM(I1834:I1839)-I1840</f>
        <v>0</v>
      </c>
      <c r="CQ1833" s="225">
        <f>+SUM(J1834:J1839)-J1840</f>
        <v>2.5</v>
      </c>
      <c r="CR1833" s="225">
        <f>+SUM(K1834:K1839)-K1840</f>
        <v>2.5</v>
      </c>
      <c r="CS1833" s="185"/>
      <c r="CT1833" s="185"/>
      <c r="CU1833" s="185"/>
      <c r="CV1833" s="185"/>
      <c r="CW1833" s="185"/>
      <c r="CX1833" s="185"/>
      <c r="CY1833" s="185"/>
      <c r="CZ1833" s="185"/>
      <c r="DA1833" s="185"/>
    </row>
    <row r="1834" spans="1:105" s="120" customFormat="1" ht="15" customHeight="1">
      <c r="A1834" s="228"/>
      <c r="B1834" s="309"/>
      <c r="C1834" s="306"/>
      <c r="D1834" s="237"/>
      <c r="E1834" s="237"/>
      <c r="F1834" s="242" t="s">
        <v>82</v>
      </c>
      <c r="G1834" s="121">
        <v>1.5</v>
      </c>
      <c r="H1834" s="83"/>
      <c r="I1834" s="83"/>
      <c r="J1834" s="82">
        <v>2</v>
      </c>
      <c r="K1834" s="83">
        <v>2</v>
      </c>
      <c r="L1834" s="83">
        <v>2</v>
      </c>
      <c r="M1834" s="83">
        <v>2</v>
      </c>
      <c r="N1834" s="83">
        <v>2</v>
      </c>
      <c r="O1834" s="83"/>
      <c r="P1834" s="83">
        <v>2</v>
      </c>
      <c r="Q1834" s="83">
        <v>2</v>
      </c>
      <c r="R1834" s="83">
        <v>2</v>
      </c>
      <c r="S1834" s="83">
        <v>2</v>
      </c>
      <c r="T1834" s="83"/>
      <c r="U1834" s="83"/>
      <c r="V1834" s="83"/>
      <c r="W1834" s="83">
        <v>2</v>
      </c>
      <c r="X1834" s="83"/>
      <c r="Y1834" s="83"/>
      <c r="Z1834" s="83"/>
      <c r="AA1834" s="83"/>
      <c r="AB1834" s="83"/>
      <c r="AC1834" s="79"/>
      <c r="AD1834" s="79"/>
      <c r="AE1834" s="79"/>
      <c r="AF1834" s="79"/>
      <c r="AG1834" s="79"/>
      <c r="AH1834" s="79"/>
      <c r="AI1834" s="79"/>
      <c r="AJ1834" s="79"/>
      <c r="AK1834" s="79"/>
      <c r="AL1834" s="79"/>
      <c r="AM1834" s="240"/>
      <c r="AN1834" s="240"/>
      <c r="AO1834" s="240"/>
      <c r="AP1834" s="240"/>
      <c r="AQ1834" s="240"/>
      <c r="AR1834" s="240"/>
      <c r="AS1834" s="240"/>
      <c r="AT1834" s="256"/>
      <c r="AU1834" s="256"/>
      <c r="AV1834" s="259"/>
      <c r="AW1834" s="259"/>
      <c r="AX1834" s="256"/>
      <c r="AY1834" s="256"/>
      <c r="AZ1834" s="256"/>
      <c r="BA1834" s="256"/>
      <c r="BB1834" s="256"/>
      <c r="BC1834" s="256"/>
      <c r="BD1834" s="256"/>
      <c r="BE1834" s="256"/>
      <c r="BF1834" s="256"/>
      <c r="BG1834" s="256"/>
      <c r="BH1834" s="256"/>
      <c r="BI1834" s="256"/>
      <c r="BJ1834" s="256"/>
      <c r="BK1834" s="256"/>
      <c r="BL1834" s="262"/>
      <c r="BM1834" s="262"/>
      <c r="BN1834" s="262"/>
      <c r="BO1834" s="262"/>
      <c r="BP1834" s="262"/>
      <c r="BQ1834" s="262"/>
      <c r="BR1834" s="270"/>
      <c r="BS1834" s="270"/>
      <c r="BT1834" s="270"/>
      <c r="BU1834" s="270"/>
      <c r="BV1834" s="270"/>
      <c r="BW1834" s="270"/>
      <c r="BX1834" s="256"/>
      <c r="BY1834" s="256"/>
      <c r="BZ1834" s="256"/>
      <c r="CA1834" s="267"/>
      <c r="CB1834" s="267"/>
      <c r="CC1834" s="274"/>
      <c r="CD1834" s="267"/>
      <c r="CE1834" s="267"/>
      <c r="CF1834" s="267"/>
      <c r="CG1834" s="267"/>
      <c r="CH1834" s="267"/>
      <c r="CI1834" s="267"/>
      <c r="CJ1834" s="267"/>
      <c r="CK1834" s="267"/>
      <c r="CL1834" s="265"/>
      <c r="CM1834" s="272"/>
      <c r="CN1834" s="264"/>
      <c r="CO1834" s="184"/>
      <c r="CP1834" s="226"/>
      <c r="CQ1834" s="226"/>
      <c r="CR1834" s="226"/>
      <c r="CS1834" s="185"/>
      <c r="CT1834" s="185"/>
      <c r="CU1834" s="185"/>
      <c r="CV1834" s="185"/>
      <c r="CW1834" s="185"/>
      <c r="CX1834" s="185"/>
      <c r="CY1834" s="185"/>
      <c r="CZ1834" s="185"/>
      <c r="DA1834" s="185"/>
    </row>
    <row r="1835" spans="1:105" s="120" customFormat="1" ht="15" customHeight="1">
      <c r="A1835" s="228"/>
      <c r="B1835" s="309"/>
      <c r="C1835" s="306"/>
      <c r="D1835" s="237"/>
      <c r="E1835" s="237"/>
      <c r="F1835" s="243"/>
      <c r="G1835" s="122">
        <v>2</v>
      </c>
      <c r="H1835" s="84"/>
      <c r="I1835" s="84"/>
      <c r="J1835" s="84">
        <v>0.5</v>
      </c>
      <c r="K1835" s="84">
        <v>0.5</v>
      </c>
      <c r="L1835" s="84">
        <v>0.5</v>
      </c>
      <c r="M1835" s="84">
        <v>0.5</v>
      </c>
      <c r="N1835" s="84">
        <v>0.5</v>
      </c>
      <c r="O1835" s="84"/>
      <c r="P1835" s="84">
        <v>0.5</v>
      </c>
      <c r="Q1835" s="84">
        <v>0.5</v>
      </c>
      <c r="R1835" s="84">
        <v>0.5</v>
      </c>
      <c r="S1835" s="84">
        <v>0.5</v>
      </c>
      <c r="T1835" s="84"/>
      <c r="U1835" s="84">
        <v>0.5</v>
      </c>
      <c r="V1835" s="84"/>
      <c r="W1835" s="84"/>
      <c r="X1835" s="84"/>
      <c r="Y1835" s="84"/>
      <c r="Z1835" s="84"/>
      <c r="AA1835" s="84"/>
      <c r="AB1835" s="84"/>
      <c r="AC1835" s="80"/>
      <c r="AD1835" s="80"/>
      <c r="AE1835" s="80"/>
      <c r="AF1835" s="80"/>
      <c r="AG1835" s="80"/>
      <c r="AH1835" s="80"/>
      <c r="AI1835" s="80"/>
      <c r="AJ1835" s="80"/>
      <c r="AK1835" s="80"/>
      <c r="AL1835" s="80"/>
      <c r="AM1835" s="240"/>
      <c r="AN1835" s="240"/>
      <c r="AO1835" s="240"/>
      <c r="AP1835" s="240"/>
      <c r="AQ1835" s="240"/>
      <c r="AR1835" s="240"/>
      <c r="AS1835" s="240"/>
      <c r="AT1835" s="256"/>
      <c r="AU1835" s="256"/>
      <c r="AV1835" s="259"/>
      <c r="AW1835" s="259"/>
      <c r="AX1835" s="256"/>
      <c r="AY1835" s="256"/>
      <c r="AZ1835" s="256"/>
      <c r="BA1835" s="256"/>
      <c r="BB1835" s="256"/>
      <c r="BC1835" s="256"/>
      <c r="BD1835" s="256"/>
      <c r="BE1835" s="256"/>
      <c r="BF1835" s="256"/>
      <c r="BG1835" s="256"/>
      <c r="BH1835" s="256"/>
      <c r="BI1835" s="256"/>
      <c r="BJ1835" s="256"/>
      <c r="BK1835" s="256"/>
      <c r="BL1835" s="262"/>
      <c r="BM1835" s="262"/>
      <c r="BN1835" s="262"/>
      <c r="BO1835" s="262"/>
      <c r="BP1835" s="262"/>
      <c r="BQ1835" s="262"/>
      <c r="BR1835" s="270"/>
      <c r="BS1835" s="270"/>
      <c r="BT1835" s="270"/>
      <c r="BU1835" s="270"/>
      <c r="BV1835" s="270"/>
      <c r="BW1835" s="270"/>
      <c r="BX1835" s="256"/>
      <c r="BY1835" s="256"/>
      <c r="BZ1835" s="256"/>
      <c r="CA1835" s="267"/>
      <c r="CB1835" s="267"/>
      <c r="CC1835" s="274"/>
      <c r="CD1835" s="267"/>
      <c r="CE1835" s="267"/>
      <c r="CF1835" s="267"/>
      <c r="CG1835" s="267"/>
      <c r="CH1835" s="267"/>
      <c r="CI1835" s="267"/>
      <c r="CJ1835" s="267"/>
      <c r="CK1835" s="267"/>
      <c r="CL1835" s="265"/>
      <c r="CM1835" s="272"/>
      <c r="CN1835" s="264"/>
      <c r="CO1835" s="184"/>
      <c r="CP1835" s="226"/>
      <c r="CQ1835" s="226"/>
      <c r="CR1835" s="226"/>
      <c r="CS1835" s="185"/>
      <c r="CT1835" s="185"/>
      <c r="CU1835" s="185"/>
      <c r="CV1835" s="185"/>
      <c r="CW1835" s="185"/>
      <c r="CX1835" s="185"/>
      <c r="CY1835" s="185"/>
      <c r="CZ1835" s="185"/>
      <c r="DA1835" s="185"/>
    </row>
    <row r="1836" spans="1:105" s="120" customFormat="1" ht="15" customHeight="1">
      <c r="A1836" s="228"/>
      <c r="B1836" s="309"/>
      <c r="C1836" s="306"/>
      <c r="D1836" s="237"/>
      <c r="E1836" s="237"/>
      <c r="F1836" s="243"/>
      <c r="G1836" s="122">
        <v>2.1</v>
      </c>
      <c r="H1836" s="84"/>
      <c r="I1836" s="84"/>
      <c r="J1836" s="84"/>
      <c r="K1836" s="84"/>
      <c r="L1836" s="84"/>
      <c r="M1836" s="84"/>
      <c r="N1836" s="84"/>
      <c r="O1836" s="84"/>
      <c r="P1836" s="84"/>
      <c r="Q1836" s="84"/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4"/>
      <c r="AC1836" s="80"/>
      <c r="AD1836" s="80"/>
      <c r="AE1836" s="80"/>
      <c r="AF1836" s="80"/>
      <c r="AG1836" s="80"/>
      <c r="AH1836" s="80"/>
      <c r="AI1836" s="80"/>
      <c r="AJ1836" s="80"/>
      <c r="AK1836" s="80"/>
      <c r="AL1836" s="80"/>
      <c r="AM1836" s="240"/>
      <c r="AN1836" s="240"/>
      <c r="AO1836" s="240"/>
      <c r="AP1836" s="240"/>
      <c r="AQ1836" s="240"/>
      <c r="AR1836" s="240"/>
      <c r="AS1836" s="240"/>
      <c r="AT1836" s="256"/>
      <c r="AU1836" s="256"/>
      <c r="AV1836" s="259"/>
      <c r="AW1836" s="259"/>
      <c r="AX1836" s="256"/>
      <c r="AY1836" s="256"/>
      <c r="AZ1836" s="256"/>
      <c r="BA1836" s="256"/>
      <c r="BB1836" s="256"/>
      <c r="BC1836" s="256"/>
      <c r="BD1836" s="256"/>
      <c r="BE1836" s="256"/>
      <c r="BF1836" s="256"/>
      <c r="BG1836" s="256"/>
      <c r="BH1836" s="256"/>
      <c r="BI1836" s="256"/>
      <c r="BJ1836" s="256"/>
      <c r="BK1836" s="256"/>
      <c r="BL1836" s="262"/>
      <c r="BM1836" s="262"/>
      <c r="BN1836" s="262"/>
      <c r="BO1836" s="262"/>
      <c r="BP1836" s="262"/>
      <c r="BQ1836" s="262"/>
      <c r="BR1836" s="270"/>
      <c r="BS1836" s="270"/>
      <c r="BT1836" s="270"/>
      <c r="BU1836" s="270"/>
      <c r="BV1836" s="270"/>
      <c r="BW1836" s="270"/>
      <c r="BX1836" s="256"/>
      <c r="BY1836" s="256"/>
      <c r="BZ1836" s="256"/>
      <c r="CA1836" s="267"/>
      <c r="CB1836" s="267"/>
      <c r="CC1836" s="274"/>
      <c r="CD1836" s="267"/>
      <c r="CE1836" s="267"/>
      <c r="CF1836" s="267"/>
      <c r="CG1836" s="267"/>
      <c r="CH1836" s="267"/>
      <c r="CI1836" s="267"/>
      <c r="CJ1836" s="267"/>
      <c r="CK1836" s="267"/>
      <c r="CL1836" s="265"/>
      <c r="CM1836" s="272"/>
      <c r="CN1836" s="264"/>
      <c r="CO1836" s="184"/>
      <c r="CP1836" s="226"/>
      <c r="CQ1836" s="226"/>
      <c r="CR1836" s="226"/>
      <c r="CS1836" s="185"/>
      <c r="CT1836" s="185"/>
      <c r="CU1836" s="185"/>
      <c r="CV1836" s="185"/>
      <c r="CW1836" s="185"/>
      <c r="CX1836" s="185"/>
      <c r="CY1836" s="185"/>
      <c r="CZ1836" s="185"/>
      <c r="DA1836" s="185"/>
    </row>
    <row r="1837" spans="1:105" s="120" customFormat="1" ht="15" customHeight="1">
      <c r="A1837" s="228"/>
      <c r="B1837" s="309"/>
      <c r="C1837" s="306"/>
      <c r="D1837" s="237"/>
      <c r="E1837" s="237"/>
      <c r="F1837" s="243"/>
      <c r="G1837" s="122">
        <v>2.7</v>
      </c>
      <c r="H1837" s="84"/>
      <c r="I1837" s="84"/>
      <c r="J1837" s="84"/>
      <c r="K1837" s="84"/>
      <c r="L1837" s="84"/>
      <c r="M1837" s="84"/>
      <c r="N1837" s="84"/>
      <c r="O1837" s="84"/>
      <c r="P1837" s="84"/>
      <c r="Q1837" s="84"/>
      <c r="R1837" s="84"/>
      <c r="S1837" s="84"/>
      <c r="T1837" s="84"/>
      <c r="U1837" s="84"/>
      <c r="V1837" s="84"/>
      <c r="W1837" s="84"/>
      <c r="X1837" s="84"/>
      <c r="Y1837" s="84"/>
      <c r="Z1837" s="84"/>
      <c r="AA1837" s="84"/>
      <c r="AB1837" s="84"/>
      <c r="AC1837" s="80"/>
      <c r="AD1837" s="80"/>
      <c r="AE1837" s="80"/>
      <c r="AF1837" s="80"/>
      <c r="AG1837" s="80"/>
      <c r="AH1837" s="80"/>
      <c r="AI1837" s="80"/>
      <c r="AJ1837" s="80"/>
      <c r="AK1837" s="80"/>
      <c r="AL1837" s="80"/>
      <c r="AM1837" s="240"/>
      <c r="AN1837" s="240"/>
      <c r="AO1837" s="240"/>
      <c r="AP1837" s="240"/>
      <c r="AQ1837" s="240"/>
      <c r="AR1837" s="240"/>
      <c r="AS1837" s="240"/>
      <c r="AT1837" s="256"/>
      <c r="AU1837" s="256"/>
      <c r="AV1837" s="259"/>
      <c r="AW1837" s="259"/>
      <c r="AX1837" s="256"/>
      <c r="AY1837" s="256"/>
      <c r="AZ1837" s="256"/>
      <c r="BA1837" s="256"/>
      <c r="BB1837" s="256"/>
      <c r="BC1837" s="256"/>
      <c r="BD1837" s="256"/>
      <c r="BE1837" s="256"/>
      <c r="BF1837" s="256"/>
      <c r="BG1837" s="256"/>
      <c r="BH1837" s="256"/>
      <c r="BI1837" s="256"/>
      <c r="BJ1837" s="256"/>
      <c r="BK1837" s="256"/>
      <c r="BL1837" s="262"/>
      <c r="BM1837" s="262"/>
      <c r="BN1837" s="262"/>
      <c r="BO1837" s="262"/>
      <c r="BP1837" s="262"/>
      <c r="BQ1837" s="262"/>
      <c r="BR1837" s="270"/>
      <c r="BS1837" s="270"/>
      <c r="BT1837" s="270"/>
      <c r="BU1837" s="270"/>
      <c r="BV1837" s="270"/>
      <c r="BW1837" s="270"/>
      <c r="BX1837" s="256"/>
      <c r="BY1837" s="256"/>
      <c r="BZ1837" s="256"/>
      <c r="CA1837" s="267"/>
      <c r="CB1837" s="267"/>
      <c r="CC1837" s="274"/>
      <c r="CD1837" s="267"/>
      <c r="CE1837" s="267"/>
      <c r="CF1837" s="267"/>
      <c r="CG1837" s="267"/>
      <c r="CH1837" s="267"/>
      <c r="CI1837" s="267"/>
      <c r="CJ1837" s="267"/>
      <c r="CK1837" s="267"/>
      <c r="CL1837" s="265"/>
      <c r="CM1837" s="272"/>
      <c r="CN1837" s="264"/>
      <c r="CO1837" s="184"/>
      <c r="CP1837" s="226"/>
      <c r="CQ1837" s="226"/>
      <c r="CR1837" s="226"/>
      <c r="CS1837" s="185"/>
      <c r="CT1837" s="185"/>
      <c r="CU1837" s="185"/>
      <c r="CV1837" s="185"/>
      <c r="CW1837" s="185"/>
      <c r="CX1837" s="185"/>
      <c r="CY1837" s="185"/>
      <c r="CZ1837" s="185"/>
      <c r="DA1837" s="185"/>
    </row>
    <row r="1838" spans="1:105" s="120" customFormat="1" ht="15" customHeight="1">
      <c r="A1838" s="228"/>
      <c r="B1838" s="309"/>
      <c r="C1838" s="306"/>
      <c r="D1838" s="237"/>
      <c r="E1838" s="237"/>
      <c r="F1838" s="243"/>
      <c r="G1838" s="122">
        <v>3</v>
      </c>
      <c r="H1838" s="84"/>
      <c r="I1838" s="84"/>
      <c r="J1838" s="84"/>
      <c r="K1838" s="84"/>
      <c r="L1838" s="84"/>
      <c r="M1838" s="84"/>
      <c r="N1838" s="84"/>
      <c r="O1838" s="84"/>
      <c r="P1838" s="84"/>
      <c r="Q1838" s="84"/>
      <c r="R1838" s="84"/>
      <c r="S1838" s="84"/>
      <c r="T1838" s="84"/>
      <c r="U1838" s="84"/>
      <c r="V1838" s="84"/>
      <c r="W1838" s="84"/>
      <c r="X1838" s="84"/>
      <c r="Y1838" s="84"/>
      <c r="Z1838" s="84"/>
      <c r="AA1838" s="84"/>
      <c r="AB1838" s="84"/>
      <c r="AC1838" s="80"/>
      <c r="AD1838" s="80"/>
      <c r="AE1838" s="80"/>
      <c r="AF1838" s="80"/>
      <c r="AG1838" s="80"/>
      <c r="AH1838" s="80"/>
      <c r="AI1838" s="80"/>
      <c r="AJ1838" s="80"/>
      <c r="AK1838" s="80"/>
      <c r="AL1838" s="80"/>
      <c r="AM1838" s="240"/>
      <c r="AN1838" s="240"/>
      <c r="AO1838" s="240"/>
      <c r="AP1838" s="240"/>
      <c r="AQ1838" s="240"/>
      <c r="AR1838" s="240"/>
      <c r="AS1838" s="240"/>
      <c r="AT1838" s="256"/>
      <c r="AU1838" s="256"/>
      <c r="AV1838" s="259"/>
      <c r="AW1838" s="259"/>
      <c r="AX1838" s="256"/>
      <c r="AY1838" s="256"/>
      <c r="AZ1838" s="256"/>
      <c r="BA1838" s="256"/>
      <c r="BB1838" s="256"/>
      <c r="BC1838" s="256"/>
      <c r="BD1838" s="256"/>
      <c r="BE1838" s="256"/>
      <c r="BF1838" s="256"/>
      <c r="BG1838" s="256"/>
      <c r="BH1838" s="256"/>
      <c r="BI1838" s="256"/>
      <c r="BJ1838" s="256"/>
      <c r="BK1838" s="256"/>
      <c r="BL1838" s="262"/>
      <c r="BM1838" s="262"/>
      <c r="BN1838" s="262"/>
      <c r="BO1838" s="262"/>
      <c r="BP1838" s="262"/>
      <c r="BQ1838" s="262"/>
      <c r="BR1838" s="270"/>
      <c r="BS1838" s="270"/>
      <c r="BT1838" s="270"/>
      <c r="BU1838" s="270"/>
      <c r="BV1838" s="270"/>
      <c r="BW1838" s="270"/>
      <c r="BX1838" s="256"/>
      <c r="BY1838" s="256"/>
      <c r="BZ1838" s="256"/>
      <c r="CA1838" s="267"/>
      <c r="CB1838" s="267"/>
      <c r="CC1838" s="274"/>
      <c r="CD1838" s="267"/>
      <c r="CE1838" s="267"/>
      <c r="CF1838" s="267"/>
      <c r="CG1838" s="267"/>
      <c r="CH1838" s="267"/>
      <c r="CI1838" s="267"/>
      <c r="CJ1838" s="267"/>
      <c r="CK1838" s="267"/>
      <c r="CL1838" s="265"/>
      <c r="CM1838" s="272"/>
      <c r="CN1838" s="264"/>
      <c r="CO1838" s="184"/>
      <c r="CP1838" s="226"/>
      <c r="CQ1838" s="226"/>
      <c r="CR1838" s="226"/>
      <c r="CS1838" s="185"/>
      <c r="CT1838" s="185"/>
      <c r="CU1838" s="185"/>
      <c r="CV1838" s="185"/>
      <c r="CW1838" s="185"/>
      <c r="CX1838" s="185"/>
      <c r="CY1838" s="185"/>
      <c r="CZ1838" s="185"/>
      <c r="DA1838" s="185"/>
    </row>
    <row r="1839" spans="1:105" s="120" customFormat="1" ht="15" customHeight="1">
      <c r="A1839" s="228"/>
      <c r="B1839" s="309"/>
      <c r="C1839" s="306"/>
      <c r="D1839" s="237"/>
      <c r="E1839" s="237"/>
      <c r="F1839" s="244"/>
      <c r="G1839" s="123">
        <v>3.9</v>
      </c>
      <c r="H1839" s="85"/>
      <c r="I1839" s="85"/>
      <c r="J1839" s="85"/>
      <c r="K1839" s="85"/>
      <c r="L1839" s="85"/>
      <c r="M1839" s="85"/>
      <c r="N1839" s="85"/>
      <c r="O1839" s="85"/>
      <c r="P1839" s="85"/>
      <c r="Q1839" s="85"/>
      <c r="R1839" s="85"/>
      <c r="S1839" s="85"/>
      <c r="T1839" s="85"/>
      <c r="U1839" s="85"/>
      <c r="V1839" s="85"/>
      <c r="W1839" s="85"/>
      <c r="X1839" s="85"/>
      <c r="Y1839" s="85"/>
      <c r="Z1839" s="85"/>
      <c r="AA1839" s="85"/>
      <c r="AB1839" s="85"/>
      <c r="AC1839" s="81"/>
      <c r="AD1839" s="81"/>
      <c r="AE1839" s="81"/>
      <c r="AF1839" s="81"/>
      <c r="AG1839" s="81"/>
      <c r="AH1839" s="81"/>
      <c r="AI1839" s="81"/>
      <c r="AJ1839" s="81"/>
      <c r="AK1839" s="81"/>
      <c r="AL1839" s="81"/>
      <c r="AM1839" s="240"/>
      <c r="AN1839" s="240"/>
      <c r="AO1839" s="240"/>
      <c r="AP1839" s="240"/>
      <c r="AQ1839" s="240"/>
      <c r="AR1839" s="240"/>
      <c r="AS1839" s="240"/>
      <c r="AT1839" s="256"/>
      <c r="AU1839" s="256"/>
      <c r="AV1839" s="259"/>
      <c r="AW1839" s="259"/>
      <c r="AX1839" s="256"/>
      <c r="AY1839" s="256"/>
      <c r="AZ1839" s="256"/>
      <c r="BA1839" s="256"/>
      <c r="BB1839" s="256"/>
      <c r="BC1839" s="256"/>
      <c r="BD1839" s="256"/>
      <c r="BE1839" s="256"/>
      <c r="BF1839" s="256"/>
      <c r="BG1839" s="256"/>
      <c r="BH1839" s="256"/>
      <c r="BI1839" s="256"/>
      <c r="BJ1839" s="256"/>
      <c r="BK1839" s="256"/>
      <c r="BL1839" s="262"/>
      <c r="BM1839" s="262"/>
      <c r="BN1839" s="262"/>
      <c r="BO1839" s="262"/>
      <c r="BP1839" s="262"/>
      <c r="BQ1839" s="262"/>
      <c r="BR1839" s="270"/>
      <c r="BS1839" s="270"/>
      <c r="BT1839" s="270"/>
      <c r="BU1839" s="270"/>
      <c r="BV1839" s="270"/>
      <c r="BW1839" s="270"/>
      <c r="BX1839" s="256"/>
      <c r="BY1839" s="256"/>
      <c r="BZ1839" s="256"/>
      <c r="CA1839" s="267"/>
      <c r="CB1839" s="267"/>
      <c r="CC1839" s="274"/>
      <c r="CD1839" s="267"/>
      <c r="CE1839" s="267"/>
      <c r="CF1839" s="267"/>
      <c r="CG1839" s="267"/>
      <c r="CH1839" s="267"/>
      <c r="CI1839" s="267"/>
      <c r="CJ1839" s="267"/>
      <c r="CK1839" s="267"/>
      <c r="CL1839" s="265"/>
      <c r="CM1839" s="272"/>
      <c r="CN1839" s="264"/>
      <c r="CO1839" s="184"/>
      <c r="CP1839" s="226"/>
      <c r="CQ1839" s="226"/>
      <c r="CR1839" s="226"/>
      <c r="CS1839" s="185"/>
      <c r="CT1839" s="185"/>
      <c r="CU1839" s="185"/>
      <c r="CV1839" s="185"/>
      <c r="CW1839" s="185"/>
      <c r="CX1839" s="185"/>
      <c r="CY1839" s="185"/>
      <c r="CZ1839" s="185"/>
      <c r="DA1839" s="185"/>
    </row>
    <row r="1840" spans="1:105" s="120" customFormat="1" ht="15" customHeight="1">
      <c r="A1840" s="229"/>
      <c r="B1840" s="310"/>
      <c r="C1840" s="307"/>
      <c r="D1840" s="238"/>
      <c r="E1840" s="238"/>
      <c r="F1840" s="245" t="s">
        <v>83</v>
      </c>
      <c r="G1840" s="246"/>
      <c r="H1840" s="82"/>
      <c r="I1840" s="82"/>
      <c r="J1840" s="82"/>
      <c r="K1840" s="82"/>
      <c r="L1840" s="82"/>
      <c r="M1840" s="82"/>
      <c r="N1840" s="82"/>
      <c r="O1840" s="82"/>
      <c r="P1840" s="82"/>
      <c r="Q1840" s="82"/>
      <c r="R1840" s="82"/>
      <c r="S1840" s="82"/>
      <c r="T1840" s="82"/>
      <c r="U1840" s="82"/>
      <c r="V1840" s="82"/>
      <c r="W1840" s="82"/>
      <c r="X1840" s="82"/>
      <c r="Y1840" s="82"/>
      <c r="Z1840" s="82"/>
      <c r="AA1840" s="82">
        <v>2</v>
      </c>
      <c r="AB1840" s="82"/>
      <c r="AC1840" s="35"/>
      <c r="AD1840" s="35"/>
      <c r="AE1840" s="35"/>
      <c r="AF1840" s="35"/>
      <c r="AG1840" s="35"/>
      <c r="AH1840" s="35"/>
      <c r="AI1840" s="35"/>
      <c r="AJ1840" s="35"/>
      <c r="AK1840" s="35"/>
      <c r="AL1840" s="35"/>
      <c r="AM1840" s="241"/>
      <c r="AN1840" s="241"/>
      <c r="AO1840" s="241"/>
      <c r="AP1840" s="241"/>
      <c r="AQ1840" s="241"/>
      <c r="AR1840" s="241"/>
      <c r="AS1840" s="241"/>
      <c r="AT1840" s="257"/>
      <c r="AU1840" s="257"/>
      <c r="AV1840" s="260"/>
      <c r="AW1840" s="260"/>
      <c r="AX1840" s="257"/>
      <c r="AY1840" s="257"/>
      <c r="AZ1840" s="257"/>
      <c r="BA1840" s="257"/>
      <c r="BB1840" s="257"/>
      <c r="BC1840" s="257"/>
      <c r="BD1840" s="257"/>
      <c r="BE1840" s="257"/>
      <c r="BF1840" s="257"/>
      <c r="BG1840" s="257"/>
      <c r="BH1840" s="257"/>
      <c r="BI1840" s="257"/>
      <c r="BJ1840" s="257"/>
      <c r="BK1840" s="257"/>
      <c r="BL1840" s="263"/>
      <c r="BM1840" s="263"/>
      <c r="BN1840" s="263"/>
      <c r="BO1840" s="263"/>
      <c r="BP1840" s="263"/>
      <c r="BQ1840" s="263"/>
      <c r="BR1840" s="271"/>
      <c r="BS1840" s="271"/>
      <c r="BT1840" s="271"/>
      <c r="BU1840" s="271"/>
      <c r="BV1840" s="271"/>
      <c r="BW1840" s="271"/>
      <c r="BX1840" s="257"/>
      <c r="BY1840" s="257"/>
      <c r="BZ1840" s="257"/>
      <c r="CA1840" s="268"/>
      <c r="CB1840" s="268"/>
      <c r="CC1840" s="275"/>
      <c r="CD1840" s="268"/>
      <c r="CE1840" s="268"/>
      <c r="CF1840" s="268"/>
      <c r="CG1840" s="268"/>
      <c r="CH1840" s="268"/>
      <c r="CI1840" s="268"/>
      <c r="CJ1840" s="268"/>
      <c r="CK1840" s="268"/>
      <c r="CL1840" s="265"/>
      <c r="CM1840" s="272"/>
      <c r="CN1840" s="264"/>
      <c r="CO1840" s="184"/>
      <c r="CP1840" s="226"/>
      <c r="CQ1840" s="226"/>
      <c r="CR1840" s="226"/>
      <c r="CS1840" s="185"/>
      <c r="CT1840" s="185"/>
      <c r="CU1840" s="185"/>
      <c r="CV1840" s="185"/>
      <c r="CW1840" s="185"/>
      <c r="CX1840" s="185"/>
      <c r="CY1840" s="185"/>
      <c r="CZ1840" s="185"/>
      <c r="DA1840" s="185"/>
    </row>
    <row r="1841" spans="1:105" s="70" customFormat="1" ht="15" customHeight="1">
      <c r="A1841" s="227">
        <f t="shared" si="662"/>
        <v>228</v>
      </c>
      <c r="B1841" s="308" t="s">
        <v>225</v>
      </c>
      <c r="C1841" s="306" t="s">
        <v>226</v>
      </c>
      <c r="D1841" s="236">
        <v>42374</v>
      </c>
      <c r="E1841" s="236" t="s">
        <v>1283</v>
      </c>
      <c r="F1841" s="253" t="s">
        <v>80</v>
      </c>
      <c r="G1841" s="254"/>
      <c r="H1841" s="82" t="s">
        <v>69</v>
      </c>
      <c r="I1841" s="82"/>
      <c r="J1841" s="82" t="s">
        <v>60</v>
      </c>
      <c r="K1841" s="82" t="s">
        <v>60</v>
      </c>
      <c r="L1841" s="82" t="s">
        <v>60</v>
      </c>
      <c r="M1841" s="82" t="s">
        <v>60</v>
      </c>
      <c r="N1841" s="82" t="s">
        <v>60</v>
      </c>
      <c r="O1841" s="82"/>
      <c r="P1841" s="82" t="s">
        <v>60</v>
      </c>
      <c r="Q1841" s="82" t="s">
        <v>60</v>
      </c>
      <c r="R1841" s="82" t="s">
        <v>60</v>
      </c>
      <c r="S1841" s="82" t="s">
        <v>60</v>
      </c>
      <c r="T1841" s="82" t="s">
        <v>60</v>
      </c>
      <c r="U1841" s="82" t="s">
        <v>60</v>
      </c>
      <c r="V1841" s="82"/>
      <c r="W1841" s="82" t="s">
        <v>61</v>
      </c>
      <c r="X1841" s="82" t="s">
        <v>61</v>
      </c>
      <c r="Y1841" s="82" t="s">
        <v>61</v>
      </c>
      <c r="Z1841" s="82" t="s">
        <v>61</v>
      </c>
      <c r="AA1841" s="82" t="s">
        <v>61</v>
      </c>
      <c r="AB1841" s="82" t="s">
        <v>61</v>
      </c>
      <c r="AC1841" s="82"/>
      <c r="AD1841" s="82" t="s">
        <v>61</v>
      </c>
      <c r="AE1841" s="82" t="s">
        <v>61</v>
      </c>
      <c r="AF1841" s="82" t="s">
        <v>61</v>
      </c>
      <c r="AG1841" s="82" t="s">
        <v>61</v>
      </c>
      <c r="AH1841" s="82" t="s">
        <v>61</v>
      </c>
      <c r="AI1841" s="82" t="s">
        <v>1471</v>
      </c>
      <c r="AJ1841" s="82"/>
      <c r="AK1841" s="82" t="s">
        <v>67</v>
      </c>
      <c r="AL1841" s="82" t="s">
        <v>67</v>
      </c>
      <c r="AM1841" s="239">
        <f>COUNTIF(H1841:AL1841,"PH")+COUNTIF(H1841:AL1841,"PH/L")+COUNTIF(H1841:AL1841,"PM")</f>
        <v>0</v>
      </c>
      <c r="AN1841" s="239">
        <f>COUNTIF(H1841:AL1841,"PD")+COUNTIF(H1841:AL1841,"PDD")+COUNTIF(H1841:AL1841,"P/DS")/2+COUNTIF(H1841:AL1841,"PMD")</f>
        <v>0</v>
      </c>
      <c r="AO1841" s="239">
        <f>COUNTIF(H1841:AL1841,"PN")+COUNTIF(H1841:AL1841,"P/NS")/2+COUNTIF(H1841:AL1841,"PH")+COUNTIF(H1841:AL1841,"PH/F")/2+COUNTIF(H1841:AL1841,"PH/L")/2+COUNTIF(H1841:AL1841,"PM")</f>
        <v>0</v>
      </c>
      <c r="AP1841" s="239">
        <f>COUNTIF(H1841:AL1841,"BH")+COUNTIF(H1841:AL1841,"AL/BL")+COUNTIF(H1841:AL1841,"UL/BL")+COUNTIF(H1841:AL1841,"BM")</f>
        <v>0</v>
      </c>
      <c r="AQ1841" s="239">
        <f>COUNTIF(H1841:AL1841,"DS")+COUNTIF(H1841:AL1841,"AL/DS")/2+COUNTIF(H1841:AL1841,"UL/DS")/2+COUNTIF(H1841:AL1841,"CT")+COUNTIF(H1841:AL1841,"MD")</f>
        <v>11.5</v>
      </c>
      <c r="AR1841" s="239">
        <f>COUNTIF(H1841:AL1841,"NS")+COUNTIF(H1841:AL1841,"AL/NS")/2+COUNTIF(H1841:AL1841,"UL/NS")/2+COUNTIF(H1841:AL1841,"BH")+COUNTIF(H1841:AL1841,"AL/BF")/2+COUNTIF(H1841:AL1841,"AL/BL")/2+COUNTIF(H1841:AL1841,"UL/BL")/2+COUNTIF(H1841:AL1841,"UL/BF")/2+COUNTIF(H1841:AL1841,"BM")</f>
        <v>11</v>
      </c>
      <c r="AS1841" s="239">
        <f>COUNTIF(H1841:AL1841,"AL")+COUNTIF(H1841:AL1841,"AL/DS")/2+COUNTIF(H1841:AL1841,"AL/NS")/2+COUNTIF(H1841:AL1841,"NH")+COUNTIF(H1841:AL1841,"SL")+COUNTIF(H1841:AL1841,"NHD")+COUNTIF(H1841:AL1841,"B")+COUNTIF(H1841:AL1841,"HL")+COUNTIF(H1841:AL1841,"AL/BF")/2+COUNTIF(H1841:AL1841,"AL/BL")/2</f>
        <v>3</v>
      </c>
      <c r="AT1841" s="255">
        <f>COUNTIF(H1841:AL1841,"PD")+COUNTIF(H1841:AL1841,"PN")+COUNTIF(H1841:AL1841,"P/DS")/2+COUNTIF(H1841:AL1841,"P/NS")/2+COUNTIF(H1841:AL1841,"DS")+COUNTIF(H1841:AL1841,"NS")+COUNTIF(H1841:AL1841,"AL")+COUNTIF(H1841:AL1841,"AL/DS")+COUNTIF(H1841:AL1841,"AL/NS")+COUNTIF(H1841:AL1841,"NH")+COUNTIF(H1841:AL1841,"SL")+COUNTIF(H1841:AL1841,"UL/DS")/2+COUNTIF(H1841:AL1841,"UL/NS")/2+COUNTIF(H1841:AL1841,"CT")+COUNTIF(H1841:AL1841,"NHD")+COUNTIF(H1841:AL1841,"PDD")+COUNTIF(H1841:AL1841,"B")+COUNTIF(H1841:AL1841,"HL")+COUNTIF(H1841:AL1841,"PH")+COUNTIF(H1841:AL1841,"BH")+COUNTIF(H1841:AL1841,"AL/BF")+COUNTIF(H1841:AL1841,"AL/BL")+COUNTIF(H1841:AL1841,"UL/BF")/2+COUNTIF(H1841:AL1841,"UL/BL")/2+COUNTIF(H1841:AL1841,"PH/F")/2+COUNTIF(H1841:AL1841,"PH/L")/2+COUNTIF(H1841:AL1841,"MD")+COUNTIF(H1841:AL1841,"PMD")+COUNTIF(H1841:AL1841,"PM")+COUNTIF(H1841:AL1841,"BM")</f>
        <v>25.5</v>
      </c>
      <c r="AU1841" s="255">
        <f>COUNTIF(H1841:AL1841,"P/DS")/2+COUNTIF(H1841:AL1841,"P/NS")/2+COUNTIF(H1841:AL1841,"IL")+COUNTIF(H1841:AL1841,"NL")+COUNTIF(H1841:AL1841,"UL")+COUNTIF(H1841:AL1841,"UL/DS")/2+COUNTIF(H1841:AL1841,"UL/NS")/2+COUNTIF(H1841:AL1841,"KT")+COUNTIF(H1841:AL1841,"UL/BF")/2+COUNTIF(H1841:AL1841,"UL/BL")/2+COUNTIF(H1841:AL1841,"PH/F")/2+COUNTIF(H1841:AL1841,"PH/L")/2+COUNTIF(H1841:AL1841,"NB")</f>
        <v>0.5</v>
      </c>
      <c r="AV1841" s="258">
        <f>COUNTIF(H1841:AL1841,"PN")+COUNTIF(H1841:AL1841,"TVD")+COUNTIF(H1841:AL1841,"PH")+COUNTIF(H1841:AL1841,"PM")+COUNTIF(H1841:AL1841,"PDD")-COUNTIFS(H1841:AL1841,"PN",H1848:AL1848,"&gt;=3")-COUNTIFS(H1841:AL1841,"PM",H1848:AL1848,"&gt;=3")</f>
        <v>0</v>
      </c>
      <c r="AW1841" s="258">
        <f>COUNTIF(H1841:AL1841,"NS")+COUNTIF(H1841:AL1841,"D")+COUNTIF(H1841:AL1841,"BH")+COUNTIF(H1841:AL1841,"NHD")+COUNTIF(H1841:AL1841,"BM")-COUNTIFS(H1841:AL1841,"NS",H1848:AL1848,"&gt;=3")-COUNTIFS(H1841:AL1841,"BH",H1848:AL1848,"&gt;=3")-COUNTIFS(H1841:AL1841,"BM",H1848:AL1848,"&gt;=3")</f>
        <v>11</v>
      </c>
      <c r="AX1841" s="255">
        <f>COUNTIF(H1841:AL1841,"AL")+COUNTIF(H1841:AL1841,"AL/DS")/2+COUNTIF(H1841:AL1841,"AL/NS")/2+COUNTIF(H1841:AL1841,"AL/BF")+COUNTIF(H1841:AL1841,"AL/BL")/2</f>
        <v>2</v>
      </c>
      <c r="AY1841" s="255">
        <f>COUNTIF(H1841:AL1841,"SL")</f>
        <v>0</v>
      </c>
      <c r="AZ1841" s="255">
        <f>COUNTIF(H1841:AL1841,"NH")</f>
        <v>1</v>
      </c>
      <c r="BA1841" s="255">
        <f>COUNTIF(H1841:AL1841,"HL")</f>
        <v>0</v>
      </c>
      <c r="BB1841" s="255">
        <f>COUNTIF(G1841:AL1841,"P/DS")/2+COUNTIF(G1841:AL1841,"P/NS")/2+COUNTIF(G1841:AL1841,"UL")+COUNTIF(G1841:AL1841,"UL/DS")/2+COUNTIF(G1841:AL1841,"UL/NS")/2+COUNTIF(G1841:AL1841,"UL/BL")/2+COUNTIF(G1841:AL1841,"UL/BF")/2+COUNTIF(G1841:AL1841,"PH/F")/2+COUNTIF(G1841:AL1841,"PH/L")/2</f>
        <v>0.5</v>
      </c>
      <c r="BC1841" s="255">
        <f>COUNTIF(H1841:AL1841,"NB")</f>
        <v>0</v>
      </c>
      <c r="BD1841" s="255">
        <f>COUNTIF(H1841:AL1841,"NL")</f>
        <v>0</v>
      </c>
      <c r="BE1841" s="255">
        <f>COUNTIF(H1841:AL1841,"IL")</f>
        <v>0</v>
      </c>
      <c r="BF1841" s="255">
        <f>COUNTIF(H1841:AL1841,"KT")</f>
        <v>0</v>
      </c>
      <c r="BG1841" s="255">
        <f>COUNTIF(H1841:AL1841,"L70")</f>
        <v>0</v>
      </c>
      <c r="BH1841" s="255">
        <f>COUNTIF(H1841:AL1841,"MD")</f>
        <v>0</v>
      </c>
      <c r="BI1841" s="255">
        <f>COUNTIF(H1841:AL1841,"PMD")</f>
        <v>0</v>
      </c>
      <c r="BJ1841" s="255">
        <f>COUNTIF(H1841:AL1841,"PM")</f>
        <v>0</v>
      </c>
      <c r="BK1841" s="255">
        <f>COUNTIF(H1841:AL1841,"BM")</f>
        <v>0</v>
      </c>
      <c r="BL1841" s="261">
        <f>SUMIF(H1841:AL1841,"PD",H1842:AL1842)+SUMIF(H1841:AL1841,"PN",H1842:AL1842)+SUMIF(H1841:AL1841,"P/DS",H1842:AL1842)+SUMIF(H1841:AL1841,"PN/F",H1842:AL1842)+SUMIF(H1841:AL1841,"PN/L",H1842:AL1842)+SUMIF(H1841:AL1841,"TV",H1842:AL1842)+SUMIF(H1841:AL1841,"TVD",H1842:AL1842)+SUMIF(H1841:AL1841,"PDD",H1842:AL1842)</f>
        <v>0</v>
      </c>
      <c r="BM1841" s="261">
        <f>SUMIF(H1841:AL1841,"PD",H1843:AL1843)+SUMIF(H1841:AL1841,"PN",H1843:AL1843)+SUMIF(H1841:AL1841,"P/DS",H1843:AL1843)+SUMIF(H1841:AL1841,"PN/F",H1843:AL1843)+SUMIF(H1841:AL1841,"PN/L",H1843:AL1843)+SUMIF(H1841:AL1841,"TV",H1843:AL1843)+SUMIF(H1841:AL1841,"TVD",H1843:AL1843)+SUMIF(H1841:AL1841,"PDD",H1843:AL1843)+SUMIF(H1841:AL1841,"PMD",H1843:AL1843)</f>
        <v>0</v>
      </c>
      <c r="BN1841" s="261">
        <f>SUMIF(H1841:AL1841,"PD",H1844:AL1844)+SUMIF(H1841:AL1841,"PN",H1844:AL1844)+SUMIF(H1841:AL1841,"P/DS",H1844:AL1844)+SUMIF(H1841:AL1841,"PN/F",H1844:AL1844)+SUMIF(H1841:AL1841,"PN/L",H1844:AL1844)+SUMIF(H1841:AL1841,"TV",H1844:AL1844)+SUMIF(H1841:AL1841,"TVD",H1844:AL1844)</f>
        <v>0</v>
      </c>
      <c r="BO1841" s="261">
        <f>SUMIF(H1841:AL1841,"PD",H1845:AL1845)+SUMIF(H1841:AL1841,"PN",H1845:AL1845)+SUMIF(H1841:AL1841,"P/DS",H1845:AL1845)+SUMIF(H1841:AL1841,"PN/F",H1845:AL1845)+SUMIF(H1841:AL1841,"PN/L",H1845:AL1845)+SUMIF(H1841:AL1841,"TV",H1845:AL1845)+SUMIF(H1841:AL1841,"TVD",H1845:AL1845)</f>
        <v>0</v>
      </c>
      <c r="BP1841" s="261">
        <f>SUMIF(H1841:AL1841,"PD",H1846:AL1846)+SUMIF(H1841:AL1841,"PN",H1846:AL1846)+SUMIF(H1841:AL1841,"P/DS",H1846:AL1846)+SUMIF(H1841:AL1841,"PN/F",H1846:AL1846)+SUMIF(H1841:AL1841,"PN/L",H1846:AL1846)+SUMIF(H1841:AL1841,"TV",H1846:AL1846)+SUMIF(H1841:AL1841,"TVD",H1846:AL1846)+SUMIF(H1841:AL1841,"PDD",H1846:AL1846)+SUMIF(H1841:AL1841,"PH",H1846:AL1846)+SUMIF(H1841:AL1841,"PM",H1846:AL1846)</f>
        <v>0</v>
      </c>
      <c r="BQ1841" s="261">
        <f>SUMIF(H1841:AL1841,"PD",H1847:AL1847)+SUMIF(H1841:AL1841,"PN",H1847:AL1847)+SUMIF(H1841:AL1841,"P/DS",H1847:AL1847)+SUMIF(H1841:AL1841,"PN/F",H1847:AL1847)+SUMIF(H1841:AL1841,"PN/L",H1847:AL1847)+SUMIF(H1841:AL1841,"TV",H1847:AL1847)+SUMIF(H1841:AL1841,"TVD",H1847:AL1847)+SUMIF(H1841:AL1841,"PDD",H1847:AL1847)+SUMIF(H1841:AL1841,"PH",H1847:AL1847)+SUMIF(H1841:AL1841,"PM",H1847:AL1847)</f>
        <v>0</v>
      </c>
      <c r="BR1841" s="269">
        <f>SUM(H1842:AL1842)-BL1841</f>
        <v>14.5</v>
      </c>
      <c r="BS1841" s="269">
        <f>SUM(H1843:AL1843)-BM1841</f>
        <v>16</v>
      </c>
      <c r="BT1841" s="269">
        <f>SUM(H1844:AL1844)-BN1841</f>
        <v>0</v>
      </c>
      <c r="BU1841" s="269">
        <f>SUM(H1845:AL1845)-BO1841</f>
        <v>0</v>
      </c>
      <c r="BV1841" s="269">
        <f>SUM(H1846:AL1846)-BP1841</f>
        <v>0</v>
      </c>
      <c r="BW1841" s="269">
        <f>SUM(H1847:AL1847)-BQ1841</f>
        <v>0</v>
      </c>
      <c r="BX1841" s="255">
        <f>SUMIF(H1841:AL1841,"PD",H1848:AL1848)+SUMIF(H1841:AL1841,"PN",H1848:AL1848)+SUMIF(H1841:AL1841,"P/DS",H1848:AL1848)+SUMIF(H1841:AL1841,"PN/F",H1848:AL1848)+SUMIF(H1841:AL1841,"PN/L",H1848:AL1848)</f>
        <v>0</v>
      </c>
      <c r="BY1841" s="255">
        <f>SUM(H1848:AL1848)-BX1841</f>
        <v>0</v>
      </c>
      <c r="BZ1841" s="255">
        <f t="shared" ref="BZ1841" si="665">+SUM(BL1841:BW1848)</f>
        <v>30.5</v>
      </c>
      <c r="CA1841" s="266">
        <f>(COUNTIFS(H1841:AL1841,"PD",H1842:AL1842,"&gt;=2"))*0.5-IF(CN1841="VP",COUNTIFS($H$16:$AL$16,"SAT",H1841:AL1841,"PD",H1842:AL1842,"&gt;=2"))*0.5</f>
        <v>0</v>
      </c>
      <c r="CB1841" s="266">
        <f>(COUNTIFS(H1841:AL1841,"PN",H1843:AL1843,"&gt;=0.5",H1842:AL1842,"&gt;=1.5"))*0.5+COUNTIFS(H1841:AL1841,"PDD",H1843:AL1843,"&gt;=0.5",H1842:AL1842,"&gt;=1.5")*0.5</f>
        <v>0</v>
      </c>
      <c r="CC1841" s="273">
        <f>(COUNTIFS(H1841:AL1841,"TV",H1843:AL1843,"&gt;=10"))*0.5+(COUNTIFS(H1841:AL1841,"PMD",H1843:AL1843,"&gt;=2"))*0.5</f>
        <v>0</v>
      </c>
      <c r="CD1841" s="266">
        <f>(COUNTIFS(H1841:AL1841,"TVD",H1845:AL1845,"&gt;=6.5",H1843:AL1843,"&gt;=3.5"))*0.5</f>
        <v>0</v>
      </c>
      <c r="CE1841" s="266">
        <f>(COUNTIFS(H1841:AL1841,"PD",H1846:AL1846,"&gt;=10"))*0.5</f>
        <v>0</v>
      </c>
      <c r="CF1841" s="266">
        <f>(COUNTIFS(H1841:AL1841,"PDD",H1846:AL1846,"&gt;=3.5",H1847:AL1847,"&gt;=6.5")+COUNTIFS(H1841:AL1841,"PH",H1847:AL1847,"&gt;=0.5",H1846:AL1846,"&gt;=1.5")+COUNTIFS(H1841:AL1841,"PM",H1847:AL1847,"&gt;=0.5",H1846:AL1846,"&gt;=1.5"))*0.5</f>
        <v>0</v>
      </c>
      <c r="CG1841" s="266">
        <f>(COUNTIFS(H1841:AL1841,"DS",H1842:AL1842,"&gt;=2")+COUNTIFS(H1841:AL1841,"AL/DS",H1842:AL1842,"&gt;=2"))*0.5-IF(CN1841="VP",COUNTIFS($H$16:$AL$16,"SAT",H1841:AL1841,"DS",H1842:AL1842,"&gt;=2"))*0.5</f>
        <v>1.5</v>
      </c>
      <c r="CH1841" s="266">
        <f>(COUNTIFS(H1841:AL1841,"NS",H1843:AL1843,"&gt;=0.5",H1842:AL1842,"&gt;=1.5")+COUNTIFS(H1841:AL1841,"AL/NS",H1843:AL1843,"&gt;=0.5",H1842:AL1842,"&gt;=1.5")+COUNTIFS(H1841:AL1841,"NHD",H1843:AL1843,"&gt;=4.5",H1846:AL1846,"&gt;=2",H1842:AL1842,"&gt;=1.5"))*0.5</f>
        <v>0</v>
      </c>
      <c r="CI1841" s="266">
        <f>(COUNTIF(H1843:AL1843,"&gt;=10")+COUNTIFS(H1841:AL1841,"MD",H1843:AL1843,"&gt;=2")-COUNTIFS(H1841:AL1841,"TV",H1843:AL1843,"&gt;=10"))*0.5</f>
        <v>0</v>
      </c>
      <c r="CJ1841" s="266">
        <f>(COUNTIFS(H1841:AL1841,"D",H1845:AL1845,"&gt;=6.5",H1843:AL1843,"&gt;=3.5"))*0.5</f>
        <v>0</v>
      </c>
      <c r="CK1841" s="266">
        <f>(COUNTIF(H1846:AL1846,"&gt;=10")-COUNTIFS(H1841:AL1841,"PD",H1846:AL1846,"&gt;=10"))*0.5</f>
        <v>0</v>
      </c>
      <c r="CL1841" s="265">
        <f>(COUNTIFS(H1841:AL1841,"NHD",H1846:AL1846,"&gt;=3.5",H1847:AL1847,"&gt;=6.5")+COUNTIFS(H1841:AL1841,"BH",H1846:AL1846,"&gt;=1.5",H1847:AL1847,"&gt;=0.5")+COUNTIFS(H1841:AL1841,"BM",H1846:AL1846,"&gt;=1.5",H1847:AL1847,"&gt;=0.5")+COUNTIFS(H1841:AL1841,"D",H1846:AL1846,"&gt;=1.5",H1847:AL1847,"&gt;=0.5"))*0.5</f>
        <v>0</v>
      </c>
      <c r="CM1841" s="272"/>
      <c r="CN1841" s="264" t="s">
        <v>723</v>
      </c>
      <c r="CO1841" s="125">
        <f t="shared" ref="CO1841" si="666">+AM1841+AN1841+AO1841+AP1841+AQ1841+AR1841+AS1841+AU1841+BG1841</f>
        <v>26</v>
      </c>
      <c r="CP1841" s="225">
        <f>+SUM(I1842:I1847)-I1848</f>
        <v>5</v>
      </c>
      <c r="CQ1841" s="225">
        <f>+SUM(J1842:J1847)-J1848</f>
        <v>1</v>
      </c>
      <c r="CR1841" s="225">
        <f>+SUM(K1842:K1847)-K1848</f>
        <v>3.5</v>
      </c>
      <c r="CS1841" s="90"/>
      <c r="CT1841" s="90"/>
      <c r="CU1841" s="90"/>
      <c r="CV1841" s="90"/>
      <c r="CW1841" s="90"/>
      <c r="CX1841" s="90"/>
      <c r="CY1841" s="90"/>
      <c r="CZ1841" s="90"/>
      <c r="DA1841" s="90"/>
    </row>
    <row r="1842" spans="1:105" s="70" customFormat="1" ht="15" customHeight="1">
      <c r="A1842" s="228"/>
      <c r="B1842" s="309"/>
      <c r="C1842" s="306"/>
      <c r="D1842" s="237"/>
      <c r="E1842" s="237"/>
      <c r="F1842" s="242" t="s">
        <v>82</v>
      </c>
      <c r="G1842" s="71">
        <v>1.5</v>
      </c>
      <c r="H1842" s="83"/>
      <c r="I1842" s="83"/>
      <c r="J1842" s="83">
        <v>1</v>
      </c>
      <c r="K1842" s="83">
        <v>3.5</v>
      </c>
      <c r="L1842" s="83">
        <v>3.5</v>
      </c>
      <c r="M1842" s="83"/>
      <c r="N1842" s="83">
        <v>3.5</v>
      </c>
      <c r="O1842" s="83"/>
      <c r="P1842" s="83"/>
      <c r="Q1842" s="83"/>
      <c r="R1842" s="83"/>
      <c r="S1842" s="83">
        <v>1</v>
      </c>
      <c r="T1842" s="83">
        <v>1</v>
      </c>
      <c r="U1842" s="83">
        <v>1</v>
      </c>
      <c r="V1842" s="83"/>
      <c r="W1842" s="83"/>
      <c r="X1842" s="83"/>
      <c r="Y1842" s="83"/>
      <c r="Z1842" s="83"/>
      <c r="AA1842" s="83"/>
      <c r="AB1842" s="83"/>
      <c r="AC1842" s="79"/>
      <c r="AD1842" s="79"/>
      <c r="AE1842" s="79"/>
      <c r="AF1842" s="79"/>
      <c r="AG1842" s="79"/>
      <c r="AH1842" s="79"/>
      <c r="AI1842" s="79"/>
      <c r="AJ1842" s="79"/>
      <c r="AK1842" s="79"/>
      <c r="AL1842" s="79"/>
      <c r="AM1842" s="240"/>
      <c r="AN1842" s="240"/>
      <c r="AO1842" s="240"/>
      <c r="AP1842" s="240"/>
      <c r="AQ1842" s="240"/>
      <c r="AR1842" s="240"/>
      <c r="AS1842" s="240"/>
      <c r="AT1842" s="256"/>
      <c r="AU1842" s="256"/>
      <c r="AV1842" s="259"/>
      <c r="AW1842" s="259"/>
      <c r="AX1842" s="256"/>
      <c r="AY1842" s="256"/>
      <c r="AZ1842" s="256"/>
      <c r="BA1842" s="256"/>
      <c r="BB1842" s="256"/>
      <c r="BC1842" s="256"/>
      <c r="BD1842" s="256"/>
      <c r="BE1842" s="256"/>
      <c r="BF1842" s="256"/>
      <c r="BG1842" s="256"/>
      <c r="BH1842" s="256"/>
      <c r="BI1842" s="256"/>
      <c r="BJ1842" s="256"/>
      <c r="BK1842" s="256"/>
      <c r="BL1842" s="262"/>
      <c r="BM1842" s="262"/>
      <c r="BN1842" s="262"/>
      <c r="BO1842" s="262"/>
      <c r="BP1842" s="262"/>
      <c r="BQ1842" s="262"/>
      <c r="BR1842" s="270"/>
      <c r="BS1842" s="270"/>
      <c r="BT1842" s="270"/>
      <c r="BU1842" s="270"/>
      <c r="BV1842" s="270"/>
      <c r="BW1842" s="270"/>
      <c r="BX1842" s="256"/>
      <c r="BY1842" s="256"/>
      <c r="BZ1842" s="256"/>
      <c r="CA1842" s="267"/>
      <c r="CB1842" s="267"/>
      <c r="CC1842" s="274"/>
      <c r="CD1842" s="267"/>
      <c r="CE1842" s="267"/>
      <c r="CF1842" s="267"/>
      <c r="CG1842" s="267"/>
      <c r="CH1842" s="267"/>
      <c r="CI1842" s="267"/>
      <c r="CJ1842" s="267"/>
      <c r="CK1842" s="267"/>
      <c r="CL1842" s="265"/>
      <c r="CM1842" s="272"/>
      <c r="CN1842" s="264"/>
      <c r="CO1842" s="125"/>
      <c r="CP1842" s="226"/>
      <c r="CQ1842" s="226"/>
      <c r="CR1842" s="226"/>
      <c r="CS1842" s="90"/>
      <c r="CT1842" s="90"/>
      <c r="CU1842" s="90"/>
      <c r="CV1842" s="90"/>
      <c r="CW1842" s="90"/>
      <c r="CX1842" s="90"/>
      <c r="CY1842" s="90"/>
      <c r="CZ1842" s="90"/>
      <c r="DA1842" s="90"/>
    </row>
    <row r="1843" spans="1:105" s="70" customFormat="1" ht="15" customHeight="1">
      <c r="A1843" s="228"/>
      <c r="B1843" s="309"/>
      <c r="C1843" s="306"/>
      <c r="D1843" s="237"/>
      <c r="E1843" s="237"/>
      <c r="F1843" s="243"/>
      <c r="G1843" s="72">
        <v>2</v>
      </c>
      <c r="H1843" s="84"/>
      <c r="I1843" s="84">
        <v>5</v>
      </c>
      <c r="J1843" s="84"/>
      <c r="K1843" s="84"/>
      <c r="L1843" s="84"/>
      <c r="M1843" s="84"/>
      <c r="N1843" s="84"/>
      <c r="O1843" s="84"/>
      <c r="P1843" s="84"/>
      <c r="Q1843" s="84"/>
      <c r="R1843" s="84"/>
      <c r="S1843" s="84"/>
      <c r="T1843" s="84"/>
      <c r="U1843" s="84"/>
      <c r="V1843" s="84"/>
      <c r="W1843" s="84">
        <v>1</v>
      </c>
      <c r="X1843" s="84">
        <v>1</v>
      </c>
      <c r="Y1843" s="84">
        <v>1</v>
      </c>
      <c r="Z1843" s="84">
        <v>1</v>
      </c>
      <c r="AA1843" s="84">
        <v>1</v>
      </c>
      <c r="AB1843" s="84">
        <v>1</v>
      </c>
      <c r="AC1843" s="80"/>
      <c r="AD1843" s="80">
        <v>1</v>
      </c>
      <c r="AE1843" s="80">
        <v>1</v>
      </c>
      <c r="AF1843" s="80">
        <v>1</v>
      </c>
      <c r="AG1843" s="80">
        <v>1</v>
      </c>
      <c r="AH1843" s="80">
        <v>1</v>
      </c>
      <c r="AI1843" s="80"/>
      <c r="AJ1843" s="80"/>
      <c r="AK1843" s="80"/>
      <c r="AL1843" s="80"/>
      <c r="AM1843" s="240"/>
      <c r="AN1843" s="240"/>
      <c r="AO1843" s="240"/>
      <c r="AP1843" s="240"/>
      <c r="AQ1843" s="240"/>
      <c r="AR1843" s="240"/>
      <c r="AS1843" s="240"/>
      <c r="AT1843" s="256"/>
      <c r="AU1843" s="256"/>
      <c r="AV1843" s="259"/>
      <c r="AW1843" s="259"/>
      <c r="AX1843" s="256"/>
      <c r="AY1843" s="256"/>
      <c r="AZ1843" s="256"/>
      <c r="BA1843" s="256"/>
      <c r="BB1843" s="256"/>
      <c r="BC1843" s="256"/>
      <c r="BD1843" s="256"/>
      <c r="BE1843" s="256"/>
      <c r="BF1843" s="256"/>
      <c r="BG1843" s="256"/>
      <c r="BH1843" s="256"/>
      <c r="BI1843" s="256"/>
      <c r="BJ1843" s="256"/>
      <c r="BK1843" s="256"/>
      <c r="BL1843" s="262"/>
      <c r="BM1843" s="262"/>
      <c r="BN1843" s="262"/>
      <c r="BO1843" s="262"/>
      <c r="BP1843" s="262"/>
      <c r="BQ1843" s="262"/>
      <c r="BR1843" s="270"/>
      <c r="BS1843" s="270"/>
      <c r="BT1843" s="270"/>
      <c r="BU1843" s="270"/>
      <c r="BV1843" s="270"/>
      <c r="BW1843" s="270"/>
      <c r="BX1843" s="256"/>
      <c r="BY1843" s="256"/>
      <c r="BZ1843" s="256"/>
      <c r="CA1843" s="267"/>
      <c r="CB1843" s="267"/>
      <c r="CC1843" s="274"/>
      <c r="CD1843" s="267"/>
      <c r="CE1843" s="267"/>
      <c r="CF1843" s="267"/>
      <c r="CG1843" s="267"/>
      <c r="CH1843" s="267"/>
      <c r="CI1843" s="267"/>
      <c r="CJ1843" s="267"/>
      <c r="CK1843" s="267"/>
      <c r="CL1843" s="265"/>
      <c r="CM1843" s="272"/>
      <c r="CN1843" s="264"/>
      <c r="CO1843" s="125"/>
      <c r="CP1843" s="226"/>
      <c r="CQ1843" s="226"/>
      <c r="CR1843" s="226"/>
      <c r="CS1843" s="90"/>
      <c r="CT1843" s="90"/>
      <c r="CU1843" s="90"/>
      <c r="CV1843" s="90"/>
      <c r="CW1843" s="90"/>
      <c r="CX1843" s="90"/>
      <c r="CY1843" s="90"/>
      <c r="CZ1843" s="90"/>
      <c r="DA1843" s="90"/>
    </row>
    <row r="1844" spans="1:105" s="70" customFormat="1" ht="15" customHeight="1">
      <c r="A1844" s="228"/>
      <c r="B1844" s="309"/>
      <c r="C1844" s="306"/>
      <c r="D1844" s="237"/>
      <c r="E1844" s="237"/>
      <c r="F1844" s="243"/>
      <c r="G1844" s="72">
        <v>2.1</v>
      </c>
      <c r="H1844" s="84"/>
      <c r="I1844" s="84"/>
      <c r="J1844" s="84"/>
      <c r="K1844" s="84"/>
      <c r="L1844" s="84"/>
      <c r="M1844" s="84"/>
      <c r="N1844" s="84"/>
      <c r="O1844" s="84"/>
      <c r="P1844" s="84"/>
      <c r="Q1844" s="84"/>
      <c r="R1844" s="84"/>
      <c r="S1844" s="84"/>
      <c r="T1844" s="84"/>
      <c r="U1844" s="84"/>
      <c r="V1844" s="84"/>
      <c r="W1844" s="84"/>
      <c r="X1844" s="84"/>
      <c r="Y1844" s="84"/>
      <c r="Z1844" s="84"/>
      <c r="AA1844" s="84"/>
      <c r="AB1844" s="84"/>
      <c r="AC1844" s="80"/>
      <c r="AD1844" s="80"/>
      <c r="AE1844" s="80"/>
      <c r="AF1844" s="80"/>
      <c r="AG1844" s="80"/>
      <c r="AH1844" s="80"/>
      <c r="AI1844" s="80"/>
      <c r="AJ1844" s="80"/>
      <c r="AK1844" s="80"/>
      <c r="AL1844" s="80"/>
      <c r="AM1844" s="240"/>
      <c r="AN1844" s="240"/>
      <c r="AO1844" s="240"/>
      <c r="AP1844" s="240"/>
      <c r="AQ1844" s="240"/>
      <c r="AR1844" s="240"/>
      <c r="AS1844" s="240"/>
      <c r="AT1844" s="256"/>
      <c r="AU1844" s="256"/>
      <c r="AV1844" s="259"/>
      <c r="AW1844" s="259"/>
      <c r="AX1844" s="256"/>
      <c r="AY1844" s="256"/>
      <c r="AZ1844" s="256"/>
      <c r="BA1844" s="256"/>
      <c r="BB1844" s="256"/>
      <c r="BC1844" s="256"/>
      <c r="BD1844" s="256"/>
      <c r="BE1844" s="256"/>
      <c r="BF1844" s="256"/>
      <c r="BG1844" s="256"/>
      <c r="BH1844" s="256"/>
      <c r="BI1844" s="256"/>
      <c r="BJ1844" s="256"/>
      <c r="BK1844" s="256"/>
      <c r="BL1844" s="262"/>
      <c r="BM1844" s="262"/>
      <c r="BN1844" s="262"/>
      <c r="BO1844" s="262"/>
      <c r="BP1844" s="262"/>
      <c r="BQ1844" s="262"/>
      <c r="BR1844" s="270"/>
      <c r="BS1844" s="270"/>
      <c r="BT1844" s="270"/>
      <c r="BU1844" s="270"/>
      <c r="BV1844" s="270"/>
      <c r="BW1844" s="270"/>
      <c r="BX1844" s="256"/>
      <c r="BY1844" s="256"/>
      <c r="BZ1844" s="256"/>
      <c r="CA1844" s="267"/>
      <c r="CB1844" s="267"/>
      <c r="CC1844" s="274"/>
      <c r="CD1844" s="267"/>
      <c r="CE1844" s="267"/>
      <c r="CF1844" s="267"/>
      <c r="CG1844" s="267"/>
      <c r="CH1844" s="267"/>
      <c r="CI1844" s="267"/>
      <c r="CJ1844" s="267"/>
      <c r="CK1844" s="267"/>
      <c r="CL1844" s="265"/>
      <c r="CM1844" s="272"/>
      <c r="CN1844" s="264"/>
      <c r="CO1844" s="125"/>
      <c r="CP1844" s="226"/>
      <c r="CQ1844" s="226"/>
      <c r="CR1844" s="226"/>
      <c r="CS1844" s="90"/>
      <c r="CT1844" s="90"/>
      <c r="CU1844" s="90"/>
      <c r="CV1844" s="90"/>
      <c r="CW1844" s="90"/>
      <c r="CX1844" s="90"/>
      <c r="CY1844" s="90"/>
      <c r="CZ1844" s="90"/>
      <c r="DA1844" s="90"/>
    </row>
    <row r="1845" spans="1:105" s="70" customFormat="1" ht="15" customHeight="1">
      <c r="A1845" s="228"/>
      <c r="B1845" s="309"/>
      <c r="C1845" s="306"/>
      <c r="D1845" s="237"/>
      <c r="E1845" s="237"/>
      <c r="F1845" s="243"/>
      <c r="G1845" s="72">
        <v>2.7</v>
      </c>
      <c r="H1845" s="84"/>
      <c r="I1845" s="84"/>
      <c r="J1845" s="84"/>
      <c r="K1845" s="84"/>
      <c r="L1845" s="84"/>
      <c r="M1845" s="84"/>
      <c r="N1845" s="84"/>
      <c r="O1845" s="84"/>
      <c r="P1845" s="84"/>
      <c r="Q1845" s="84"/>
      <c r="R1845" s="84"/>
      <c r="S1845" s="84"/>
      <c r="T1845" s="84"/>
      <c r="U1845" s="84"/>
      <c r="V1845" s="84"/>
      <c r="W1845" s="84"/>
      <c r="X1845" s="84"/>
      <c r="Y1845" s="84"/>
      <c r="Z1845" s="84"/>
      <c r="AA1845" s="84"/>
      <c r="AB1845" s="84"/>
      <c r="AC1845" s="80"/>
      <c r="AD1845" s="80"/>
      <c r="AE1845" s="80"/>
      <c r="AF1845" s="80"/>
      <c r="AG1845" s="80"/>
      <c r="AH1845" s="80"/>
      <c r="AI1845" s="80"/>
      <c r="AJ1845" s="80"/>
      <c r="AK1845" s="80"/>
      <c r="AL1845" s="80"/>
      <c r="AM1845" s="240"/>
      <c r="AN1845" s="240"/>
      <c r="AO1845" s="240"/>
      <c r="AP1845" s="240"/>
      <c r="AQ1845" s="240"/>
      <c r="AR1845" s="240"/>
      <c r="AS1845" s="240"/>
      <c r="AT1845" s="256"/>
      <c r="AU1845" s="256"/>
      <c r="AV1845" s="259"/>
      <c r="AW1845" s="259"/>
      <c r="AX1845" s="256"/>
      <c r="AY1845" s="256"/>
      <c r="AZ1845" s="256"/>
      <c r="BA1845" s="256"/>
      <c r="BB1845" s="256"/>
      <c r="BC1845" s="256"/>
      <c r="BD1845" s="256"/>
      <c r="BE1845" s="256"/>
      <c r="BF1845" s="256"/>
      <c r="BG1845" s="256"/>
      <c r="BH1845" s="256"/>
      <c r="BI1845" s="256"/>
      <c r="BJ1845" s="256"/>
      <c r="BK1845" s="256"/>
      <c r="BL1845" s="262"/>
      <c r="BM1845" s="262"/>
      <c r="BN1845" s="262"/>
      <c r="BO1845" s="262"/>
      <c r="BP1845" s="262"/>
      <c r="BQ1845" s="262"/>
      <c r="BR1845" s="270"/>
      <c r="BS1845" s="270"/>
      <c r="BT1845" s="270"/>
      <c r="BU1845" s="270"/>
      <c r="BV1845" s="270"/>
      <c r="BW1845" s="270"/>
      <c r="BX1845" s="256"/>
      <c r="BY1845" s="256"/>
      <c r="BZ1845" s="256"/>
      <c r="CA1845" s="267"/>
      <c r="CB1845" s="267"/>
      <c r="CC1845" s="274"/>
      <c r="CD1845" s="267"/>
      <c r="CE1845" s="267"/>
      <c r="CF1845" s="267"/>
      <c r="CG1845" s="267"/>
      <c r="CH1845" s="267"/>
      <c r="CI1845" s="267"/>
      <c r="CJ1845" s="267"/>
      <c r="CK1845" s="267"/>
      <c r="CL1845" s="265"/>
      <c r="CM1845" s="272"/>
      <c r="CN1845" s="264"/>
      <c r="CO1845" s="125"/>
      <c r="CP1845" s="226"/>
      <c r="CQ1845" s="226"/>
      <c r="CR1845" s="226"/>
      <c r="CS1845" s="90"/>
      <c r="CT1845" s="90"/>
      <c r="CU1845" s="90"/>
      <c r="CV1845" s="90"/>
      <c r="CW1845" s="90"/>
      <c r="CX1845" s="90"/>
      <c r="CY1845" s="90"/>
      <c r="CZ1845" s="90"/>
      <c r="DA1845" s="90"/>
    </row>
    <row r="1846" spans="1:105" s="70" customFormat="1" ht="15" customHeight="1">
      <c r="A1846" s="228"/>
      <c r="B1846" s="309"/>
      <c r="C1846" s="306"/>
      <c r="D1846" s="237"/>
      <c r="E1846" s="237"/>
      <c r="F1846" s="243"/>
      <c r="G1846" s="72">
        <v>3</v>
      </c>
      <c r="H1846" s="84"/>
      <c r="I1846" s="84"/>
      <c r="J1846" s="84"/>
      <c r="K1846" s="84"/>
      <c r="L1846" s="84"/>
      <c r="M1846" s="84"/>
      <c r="N1846" s="84"/>
      <c r="O1846" s="84"/>
      <c r="P1846" s="84"/>
      <c r="Q1846" s="84"/>
      <c r="R1846" s="84"/>
      <c r="S1846" s="84"/>
      <c r="T1846" s="84"/>
      <c r="U1846" s="84"/>
      <c r="V1846" s="84"/>
      <c r="W1846" s="84"/>
      <c r="X1846" s="84"/>
      <c r="Y1846" s="84"/>
      <c r="Z1846" s="84"/>
      <c r="AA1846" s="84"/>
      <c r="AB1846" s="84"/>
      <c r="AC1846" s="80"/>
      <c r="AD1846" s="80"/>
      <c r="AE1846" s="80"/>
      <c r="AF1846" s="80"/>
      <c r="AG1846" s="80"/>
      <c r="AH1846" s="80"/>
      <c r="AI1846" s="80"/>
      <c r="AJ1846" s="80"/>
      <c r="AK1846" s="80"/>
      <c r="AL1846" s="80"/>
      <c r="AM1846" s="240"/>
      <c r="AN1846" s="240"/>
      <c r="AO1846" s="240"/>
      <c r="AP1846" s="240"/>
      <c r="AQ1846" s="240"/>
      <c r="AR1846" s="240"/>
      <c r="AS1846" s="240"/>
      <c r="AT1846" s="256"/>
      <c r="AU1846" s="256"/>
      <c r="AV1846" s="259"/>
      <c r="AW1846" s="259"/>
      <c r="AX1846" s="256"/>
      <c r="AY1846" s="256"/>
      <c r="AZ1846" s="256"/>
      <c r="BA1846" s="256"/>
      <c r="BB1846" s="256"/>
      <c r="BC1846" s="256"/>
      <c r="BD1846" s="256"/>
      <c r="BE1846" s="256"/>
      <c r="BF1846" s="256"/>
      <c r="BG1846" s="256"/>
      <c r="BH1846" s="256"/>
      <c r="BI1846" s="256"/>
      <c r="BJ1846" s="256"/>
      <c r="BK1846" s="256"/>
      <c r="BL1846" s="262"/>
      <c r="BM1846" s="262"/>
      <c r="BN1846" s="262"/>
      <c r="BO1846" s="262"/>
      <c r="BP1846" s="262"/>
      <c r="BQ1846" s="262"/>
      <c r="BR1846" s="270"/>
      <c r="BS1846" s="270"/>
      <c r="BT1846" s="270"/>
      <c r="BU1846" s="270"/>
      <c r="BV1846" s="270"/>
      <c r="BW1846" s="270"/>
      <c r="BX1846" s="256"/>
      <c r="BY1846" s="256"/>
      <c r="BZ1846" s="256"/>
      <c r="CA1846" s="267"/>
      <c r="CB1846" s="267"/>
      <c r="CC1846" s="274"/>
      <c r="CD1846" s="267"/>
      <c r="CE1846" s="267"/>
      <c r="CF1846" s="267"/>
      <c r="CG1846" s="267"/>
      <c r="CH1846" s="267"/>
      <c r="CI1846" s="267"/>
      <c r="CJ1846" s="267"/>
      <c r="CK1846" s="267"/>
      <c r="CL1846" s="265"/>
      <c r="CM1846" s="272"/>
      <c r="CN1846" s="264"/>
      <c r="CO1846" s="125"/>
      <c r="CP1846" s="226"/>
      <c r="CQ1846" s="226"/>
      <c r="CR1846" s="226"/>
      <c r="CS1846" s="90"/>
      <c r="CT1846" s="90"/>
      <c r="CU1846" s="90"/>
      <c r="CV1846" s="90"/>
      <c r="CW1846" s="90"/>
      <c r="CX1846" s="90"/>
      <c r="CY1846" s="90"/>
      <c r="CZ1846" s="90"/>
      <c r="DA1846" s="90"/>
    </row>
    <row r="1847" spans="1:105" s="70" customFormat="1" ht="15" customHeight="1">
      <c r="A1847" s="228"/>
      <c r="B1847" s="309"/>
      <c r="C1847" s="306"/>
      <c r="D1847" s="237"/>
      <c r="E1847" s="237"/>
      <c r="F1847" s="244"/>
      <c r="G1847" s="73">
        <v>3.9</v>
      </c>
      <c r="H1847" s="85"/>
      <c r="I1847" s="85"/>
      <c r="J1847" s="85"/>
      <c r="K1847" s="85"/>
      <c r="L1847" s="85"/>
      <c r="M1847" s="85"/>
      <c r="N1847" s="85"/>
      <c r="O1847" s="85"/>
      <c r="P1847" s="85"/>
      <c r="Q1847" s="85"/>
      <c r="R1847" s="85"/>
      <c r="S1847" s="85"/>
      <c r="T1847" s="85"/>
      <c r="U1847" s="85"/>
      <c r="V1847" s="85"/>
      <c r="W1847" s="85"/>
      <c r="X1847" s="85"/>
      <c r="Y1847" s="85"/>
      <c r="Z1847" s="85"/>
      <c r="AA1847" s="85"/>
      <c r="AB1847" s="85"/>
      <c r="AC1847" s="81"/>
      <c r="AD1847" s="81"/>
      <c r="AE1847" s="81"/>
      <c r="AF1847" s="81"/>
      <c r="AG1847" s="81"/>
      <c r="AH1847" s="81"/>
      <c r="AI1847" s="81"/>
      <c r="AJ1847" s="81"/>
      <c r="AK1847" s="81"/>
      <c r="AL1847" s="81"/>
      <c r="AM1847" s="240"/>
      <c r="AN1847" s="240"/>
      <c r="AO1847" s="240"/>
      <c r="AP1847" s="240"/>
      <c r="AQ1847" s="240"/>
      <c r="AR1847" s="240"/>
      <c r="AS1847" s="240"/>
      <c r="AT1847" s="256"/>
      <c r="AU1847" s="256"/>
      <c r="AV1847" s="259"/>
      <c r="AW1847" s="259"/>
      <c r="AX1847" s="256"/>
      <c r="AY1847" s="256"/>
      <c r="AZ1847" s="256"/>
      <c r="BA1847" s="256"/>
      <c r="BB1847" s="256"/>
      <c r="BC1847" s="256"/>
      <c r="BD1847" s="256"/>
      <c r="BE1847" s="256"/>
      <c r="BF1847" s="256"/>
      <c r="BG1847" s="256"/>
      <c r="BH1847" s="256"/>
      <c r="BI1847" s="256"/>
      <c r="BJ1847" s="256"/>
      <c r="BK1847" s="256"/>
      <c r="BL1847" s="262"/>
      <c r="BM1847" s="262"/>
      <c r="BN1847" s="262"/>
      <c r="BO1847" s="262"/>
      <c r="BP1847" s="262"/>
      <c r="BQ1847" s="262"/>
      <c r="BR1847" s="270"/>
      <c r="BS1847" s="270"/>
      <c r="BT1847" s="270"/>
      <c r="BU1847" s="270"/>
      <c r="BV1847" s="270"/>
      <c r="BW1847" s="270"/>
      <c r="BX1847" s="256"/>
      <c r="BY1847" s="256"/>
      <c r="BZ1847" s="256"/>
      <c r="CA1847" s="267"/>
      <c r="CB1847" s="267"/>
      <c r="CC1847" s="274"/>
      <c r="CD1847" s="267"/>
      <c r="CE1847" s="267"/>
      <c r="CF1847" s="267"/>
      <c r="CG1847" s="267"/>
      <c r="CH1847" s="267"/>
      <c r="CI1847" s="267"/>
      <c r="CJ1847" s="267"/>
      <c r="CK1847" s="267"/>
      <c r="CL1847" s="265"/>
      <c r="CM1847" s="272"/>
      <c r="CN1847" s="264"/>
      <c r="CO1847" s="125"/>
      <c r="CP1847" s="226"/>
      <c r="CQ1847" s="226"/>
      <c r="CR1847" s="226"/>
      <c r="CS1847" s="90"/>
      <c r="CT1847" s="90"/>
      <c r="CU1847" s="90"/>
      <c r="CV1847" s="90"/>
      <c r="CW1847" s="90"/>
      <c r="CX1847" s="90"/>
      <c r="CY1847" s="90"/>
      <c r="CZ1847" s="90"/>
      <c r="DA1847" s="90"/>
    </row>
    <row r="1848" spans="1:105" s="70" customFormat="1" ht="15" customHeight="1">
      <c r="A1848" s="229"/>
      <c r="B1848" s="310"/>
      <c r="C1848" s="307"/>
      <c r="D1848" s="238"/>
      <c r="E1848" s="238"/>
      <c r="F1848" s="245" t="s">
        <v>83</v>
      </c>
      <c r="G1848" s="246"/>
      <c r="H1848" s="82"/>
      <c r="I1848" s="82"/>
      <c r="J1848" s="82"/>
      <c r="K1848" s="82"/>
      <c r="L1848" s="82"/>
      <c r="M1848" s="82"/>
      <c r="N1848" s="82"/>
      <c r="O1848" s="82"/>
      <c r="P1848" s="82"/>
      <c r="Q1848" s="82"/>
      <c r="R1848" s="82"/>
      <c r="S1848" s="82"/>
      <c r="T1848" s="82"/>
      <c r="U1848" s="82"/>
      <c r="V1848" s="82"/>
      <c r="W1848" s="82"/>
      <c r="X1848" s="82"/>
      <c r="Y1848" s="82"/>
      <c r="Z1848" s="82"/>
      <c r="AA1848" s="82"/>
      <c r="AB1848" s="82"/>
      <c r="AC1848" s="35"/>
      <c r="AD1848" s="35"/>
      <c r="AE1848" s="35"/>
      <c r="AF1848" s="35"/>
      <c r="AG1848" s="35"/>
      <c r="AH1848" s="35"/>
      <c r="AI1848" s="35"/>
      <c r="AJ1848" s="35"/>
      <c r="AK1848" s="35"/>
      <c r="AL1848" s="35"/>
      <c r="AM1848" s="241"/>
      <c r="AN1848" s="241"/>
      <c r="AO1848" s="241"/>
      <c r="AP1848" s="241"/>
      <c r="AQ1848" s="241"/>
      <c r="AR1848" s="241"/>
      <c r="AS1848" s="241"/>
      <c r="AT1848" s="257"/>
      <c r="AU1848" s="257"/>
      <c r="AV1848" s="260"/>
      <c r="AW1848" s="260"/>
      <c r="AX1848" s="257"/>
      <c r="AY1848" s="257"/>
      <c r="AZ1848" s="257"/>
      <c r="BA1848" s="257"/>
      <c r="BB1848" s="257"/>
      <c r="BC1848" s="257"/>
      <c r="BD1848" s="257"/>
      <c r="BE1848" s="257"/>
      <c r="BF1848" s="257"/>
      <c r="BG1848" s="257"/>
      <c r="BH1848" s="257"/>
      <c r="BI1848" s="257"/>
      <c r="BJ1848" s="257"/>
      <c r="BK1848" s="257"/>
      <c r="BL1848" s="263"/>
      <c r="BM1848" s="263"/>
      <c r="BN1848" s="263"/>
      <c r="BO1848" s="263"/>
      <c r="BP1848" s="263"/>
      <c r="BQ1848" s="263"/>
      <c r="BR1848" s="271"/>
      <c r="BS1848" s="271"/>
      <c r="BT1848" s="271"/>
      <c r="BU1848" s="271"/>
      <c r="BV1848" s="271"/>
      <c r="BW1848" s="271"/>
      <c r="BX1848" s="257"/>
      <c r="BY1848" s="257"/>
      <c r="BZ1848" s="257"/>
      <c r="CA1848" s="268"/>
      <c r="CB1848" s="268"/>
      <c r="CC1848" s="275"/>
      <c r="CD1848" s="268"/>
      <c r="CE1848" s="268"/>
      <c r="CF1848" s="268"/>
      <c r="CG1848" s="268"/>
      <c r="CH1848" s="268"/>
      <c r="CI1848" s="268"/>
      <c r="CJ1848" s="268"/>
      <c r="CK1848" s="268"/>
      <c r="CL1848" s="265"/>
      <c r="CM1848" s="272"/>
      <c r="CN1848" s="264"/>
      <c r="CO1848" s="125"/>
      <c r="CP1848" s="226"/>
      <c r="CQ1848" s="226"/>
      <c r="CR1848" s="226"/>
      <c r="CS1848" s="90"/>
      <c r="CT1848" s="90"/>
      <c r="CU1848" s="90"/>
      <c r="CV1848" s="90"/>
      <c r="CW1848" s="90"/>
      <c r="CX1848" s="90"/>
      <c r="CY1848" s="90"/>
      <c r="CZ1848" s="90"/>
      <c r="DA1848" s="90"/>
    </row>
    <row r="1849" spans="1:105" s="120" customFormat="1" ht="15" customHeight="1">
      <c r="A1849" s="227">
        <f t="shared" si="662"/>
        <v>229</v>
      </c>
      <c r="B1849" s="308" t="s">
        <v>247</v>
      </c>
      <c r="C1849" s="306" t="s">
        <v>248</v>
      </c>
      <c r="D1849" s="236" t="s">
        <v>1306</v>
      </c>
      <c r="E1849" s="236" t="s">
        <v>1283</v>
      </c>
      <c r="F1849" s="253" t="s">
        <v>80</v>
      </c>
      <c r="G1849" s="254"/>
      <c r="H1849" s="82" t="s">
        <v>69</v>
      </c>
      <c r="I1849" s="82"/>
      <c r="J1849" s="82" t="s">
        <v>60</v>
      </c>
      <c r="K1849" s="82" t="s">
        <v>60</v>
      </c>
      <c r="L1849" s="82" t="s">
        <v>60</v>
      </c>
      <c r="M1849" s="82" t="s">
        <v>60</v>
      </c>
      <c r="N1849" s="82" t="s">
        <v>60</v>
      </c>
      <c r="O1849" s="82"/>
      <c r="P1849" s="82" t="s">
        <v>60</v>
      </c>
      <c r="Q1849" s="82" t="s">
        <v>60</v>
      </c>
      <c r="R1849" s="82" t="s">
        <v>60</v>
      </c>
      <c r="S1849" s="82" t="s">
        <v>60</v>
      </c>
      <c r="T1849" s="82" t="s">
        <v>60</v>
      </c>
      <c r="U1849" s="82" t="s">
        <v>67</v>
      </c>
      <c r="V1849" s="82"/>
      <c r="W1849" s="82" t="s">
        <v>67</v>
      </c>
      <c r="X1849" s="82" t="s">
        <v>67</v>
      </c>
      <c r="Y1849" s="82" t="s">
        <v>61</v>
      </c>
      <c r="Z1849" s="82" t="s">
        <v>61</v>
      </c>
      <c r="AA1849" s="82" t="s">
        <v>61</v>
      </c>
      <c r="AB1849" s="82" t="s">
        <v>61</v>
      </c>
      <c r="AC1849" s="82"/>
      <c r="AD1849" s="82" t="s">
        <v>61</v>
      </c>
      <c r="AE1849" s="82" t="s">
        <v>61</v>
      </c>
      <c r="AF1849" s="82" t="s">
        <v>61</v>
      </c>
      <c r="AG1849" s="82" t="s">
        <v>61</v>
      </c>
      <c r="AH1849" s="82" t="s">
        <v>61</v>
      </c>
      <c r="AI1849" s="82" t="s">
        <v>1471</v>
      </c>
      <c r="AJ1849" s="82"/>
      <c r="AK1849" s="82" t="s">
        <v>60</v>
      </c>
      <c r="AL1849" s="82" t="s">
        <v>60</v>
      </c>
      <c r="AM1849" s="239">
        <f>COUNTIF(H1849:AL1849,"PH")+COUNTIF(H1849:AL1849,"PH/L")+COUNTIF(H1849:AL1849,"PM")</f>
        <v>0</v>
      </c>
      <c r="AN1849" s="239">
        <f>COUNTIF(H1849:AL1849,"PD")+COUNTIF(H1849:AL1849,"PDD")+COUNTIF(H1849:AL1849,"P/DS")/2+COUNTIF(H1849:AL1849,"PMD")</f>
        <v>0</v>
      </c>
      <c r="AO1849" s="239">
        <f>COUNTIF(H1849:AL1849,"PN")+COUNTIF(H1849:AL1849,"P/NS")/2+COUNTIF(H1849:AL1849,"PH")+COUNTIF(H1849:AL1849,"PH/F")/2+COUNTIF(H1849:AL1849,"PH/L")/2+COUNTIF(H1849:AL1849,"PM")</f>
        <v>0</v>
      </c>
      <c r="AP1849" s="239">
        <f>COUNTIF(H1849:AL1849,"BH")+COUNTIF(H1849:AL1849,"AL/BL")+COUNTIF(H1849:AL1849,"UL/BL")+COUNTIF(H1849:AL1849,"BM")</f>
        <v>0</v>
      </c>
      <c r="AQ1849" s="239">
        <f>COUNTIF(H1849:AL1849,"DS")+COUNTIF(H1849:AL1849,"AL/DS")/2+COUNTIF(H1849:AL1849,"UL/DS")/2+COUNTIF(H1849:AL1849,"CT")+COUNTIF(H1849:AL1849,"MD")</f>
        <v>12.5</v>
      </c>
      <c r="AR1849" s="239">
        <f>COUNTIF(H1849:AL1849,"NS")+COUNTIF(H1849:AL1849,"AL/NS")/2+COUNTIF(H1849:AL1849,"UL/NS")/2+COUNTIF(H1849:AL1849,"BH")+COUNTIF(H1849:AL1849,"AL/BF")/2+COUNTIF(H1849:AL1849,"AL/BL")/2+COUNTIF(H1849:AL1849,"UL/BL")/2+COUNTIF(H1849:AL1849,"UL/BF")/2+COUNTIF(H1849:AL1849,"BM")</f>
        <v>9</v>
      </c>
      <c r="AS1849" s="239">
        <f>COUNTIF(H1849:AL1849,"AL")+COUNTIF(H1849:AL1849,"AL/DS")/2+COUNTIF(H1849:AL1849,"AL/NS")/2+COUNTIF(H1849:AL1849,"NH")+COUNTIF(H1849:AL1849,"SL")+COUNTIF(H1849:AL1849,"NHD")+COUNTIF(H1849:AL1849,"B")+COUNTIF(H1849:AL1849,"HL")+COUNTIF(H1849:AL1849,"AL/BF")/2+COUNTIF(H1849:AL1849,"AL/BL")/2</f>
        <v>4</v>
      </c>
      <c r="AT1849" s="255">
        <f>COUNTIF(H1849:AL1849,"PD")+COUNTIF(H1849:AL1849,"PN")+COUNTIF(H1849:AL1849,"P/DS")/2+COUNTIF(H1849:AL1849,"P/NS")/2+COUNTIF(H1849:AL1849,"DS")+COUNTIF(H1849:AL1849,"NS")+COUNTIF(H1849:AL1849,"AL")+COUNTIF(H1849:AL1849,"AL/DS")+COUNTIF(H1849:AL1849,"AL/NS")+COUNTIF(H1849:AL1849,"NH")+COUNTIF(H1849:AL1849,"SL")+COUNTIF(H1849:AL1849,"UL/DS")/2+COUNTIF(H1849:AL1849,"UL/NS")/2+COUNTIF(H1849:AL1849,"CT")+COUNTIF(H1849:AL1849,"NHD")+COUNTIF(H1849:AL1849,"PDD")+COUNTIF(H1849:AL1849,"B")+COUNTIF(H1849:AL1849,"HL")+COUNTIF(H1849:AL1849,"PH")+COUNTIF(H1849:AL1849,"BH")+COUNTIF(H1849:AL1849,"AL/BF")+COUNTIF(H1849:AL1849,"AL/BL")+COUNTIF(H1849:AL1849,"UL/BF")/2+COUNTIF(H1849:AL1849,"UL/BL")/2+COUNTIF(H1849:AL1849,"PH/F")/2+COUNTIF(H1849:AL1849,"PH/L")/2+COUNTIF(H1849:AL1849,"MD")+COUNTIF(H1849:AL1849,"PMD")+COUNTIF(H1849:AL1849,"PM")+COUNTIF(H1849:AL1849,"BM")</f>
        <v>25.5</v>
      </c>
      <c r="AU1849" s="255">
        <f>COUNTIF(H1849:AL1849,"P/DS")/2+COUNTIF(H1849:AL1849,"P/NS")/2+COUNTIF(H1849:AL1849,"IL")+COUNTIF(H1849:AL1849,"NL")+COUNTIF(H1849:AL1849,"UL")+COUNTIF(H1849:AL1849,"UL/DS")/2+COUNTIF(H1849:AL1849,"UL/NS")/2+COUNTIF(H1849:AL1849,"KT")+COUNTIF(H1849:AL1849,"UL/BF")/2+COUNTIF(H1849:AL1849,"UL/BL")/2+COUNTIF(H1849:AL1849,"PH/F")/2+COUNTIF(H1849:AL1849,"PH/L")/2+COUNTIF(H1849:AL1849,"NB")</f>
        <v>0.5</v>
      </c>
      <c r="AV1849" s="258">
        <f>COUNTIF(H1849:AL1849,"PN")+COUNTIF(H1849:AL1849,"TVD")+COUNTIF(H1849:AL1849,"PH")+COUNTIF(H1849:AL1849,"PM")+COUNTIF(H1849:AL1849,"PDD")-COUNTIFS(H1849:AL1849,"PN",H1856:AL1856,"&gt;=3")-COUNTIFS(H1849:AL1849,"PM",H1856:AL1856,"&gt;=3")</f>
        <v>0</v>
      </c>
      <c r="AW1849" s="258">
        <f>COUNTIF(H1849:AL1849,"NS")+COUNTIF(H1849:AL1849,"D")+COUNTIF(H1849:AL1849,"BH")+COUNTIF(H1849:AL1849,"NHD")+COUNTIF(H1849:AL1849,"BM")-COUNTIFS(H1849:AL1849,"NS",H1856:AL1856,"&gt;=3")-COUNTIFS(H1849:AL1849,"BH",H1856:AL1856,"&gt;=3")-COUNTIFS(H1849:AL1849,"BM",H1856:AL1856,"&gt;=3")</f>
        <v>9</v>
      </c>
      <c r="AX1849" s="255">
        <f>COUNTIF(H1849:AL1849,"AL")+COUNTIF(H1849:AL1849,"AL/DS")/2+COUNTIF(H1849:AL1849,"AL/NS")/2+COUNTIF(H1849:AL1849,"AL/BF")+COUNTIF(H1849:AL1849,"AL/BL")/2</f>
        <v>3</v>
      </c>
      <c r="AY1849" s="255">
        <f>COUNTIF(H1849:AL1849,"SL")</f>
        <v>0</v>
      </c>
      <c r="AZ1849" s="255">
        <f>COUNTIF(H1849:AL1849,"NH")</f>
        <v>1</v>
      </c>
      <c r="BA1849" s="255">
        <f>COUNTIF(H1849:AL1849,"HL")</f>
        <v>0</v>
      </c>
      <c r="BB1849" s="255">
        <f>COUNTIF(G1849:AL1849,"P/DS")/2+COUNTIF(G1849:AL1849,"P/NS")/2+COUNTIF(G1849:AL1849,"UL")+COUNTIF(G1849:AL1849,"UL/DS")/2+COUNTIF(G1849:AL1849,"UL/NS")/2+COUNTIF(G1849:AL1849,"UL/BL")/2+COUNTIF(G1849:AL1849,"UL/BF")/2+COUNTIF(G1849:AL1849,"PH/F")/2+COUNTIF(G1849:AL1849,"PH/L")/2</f>
        <v>0.5</v>
      </c>
      <c r="BC1849" s="255">
        <f>COUNTIF(H1849:AL1849,"NB")</f>
        <v>0</v>
      </c>
      <c r="BD1849" s="255">
        <f>COUNTIF(H1849:AL1849,"NL")</f>
        <v>0</v>
      </c>
      <c r="BE1849" s="255">
        <f>COUNTIF(H1849:AL1849,"IL")</f>
        <v>0</v>
      </c>
      <c r="BF1849" s="255">
        <f>COUNTIF(H1849:AL1849,"KT")</f>
        <v>0</v>
      </c>
      <c r="BG1849" s="255">
        <f>COUNTIF(H1849:AL1849,"L70")</f>
        <v>0</v>
      </c>
      <c r="BH1849" s="255">
        <f>COUNTIF(H1849:AL1849,"MD")</f>
        <v>0</v>
      </c>
      <c r="BI1849" s="255">
        <f>COUNTIF(H1849:AL1849,"PMD")</f>
        <v>0</v>
      </c>
      <c r="BJ1849" s="255">
        <f>COUNTIF(H1849:AL1849,"PM")</f>
        <v>0</v>
      </c>
      <c r="BK1849" s="255">
        <f>COUNTIF(H1849:AL1849,"BM")</f>
        <v>0</v>
      </c>
      <c r="BL1849" s="261">
        <f>SUMIF(H1849:AL1849,"PD",H1850:AL1850)+SUMIF(H1849:AL1849,"PN",H1850:AL1850)+SUMIF(H1849:AL1849,"P/DS",H1850:AL1850)+SUMIF(H1849:AL1849,"PN/F",H1850:AL1850)+SUMIF(H1849:AL1849,"PN/L",H1850:AL1850)+SUMIF(H1849:AL1849,"TV",H1850:AL1850)+SUMIF(H1849:AL1849,"TVD",H1850:AL1850)+SUMIF(H1849:AL1849,"PDD",H1850:AL1850)</f>
        <v>0</v>
      </c>
      <c r="BM1849" s="261">
        <f>SUMIF(H1849:AL1849,"PD",H1851:AL1851)+SUMIF(H1849:AL1849,"PN",H1851:AL1851)+SUMIF(H1849:AL1849,"P/DS",H1851:AL1851)+SUMIF(H1849:AL1849,"PN/F",H1851:AL1851)+SUMIF(H1849:AL1849,"PN/L",H1851:AL1851)+SUMIF(H1849:AL1849,"TV",H1851:AL1851)+SUMIF(H1849:AL1849,"TVD",H1851:AL1851)+SUMIF(H1849:AL1849,"PDD",H1851:AL1851)+SUMIF(H1849:AL1849,"PMD",H1851:AL1851)</f>
        <v>0</v>
      </c>
      <c r="BN1849" s="261">
        <f>SUMIF(H1849:AL1849,"PD",H1852:AL1852)+SUMIF(H1849:AL1849,"PN",H1852:AL1852)+SUMIF(H1849:AL1849,"P/DS",H1852:AL1852)+SUMIF(H1849:AL1849,"PN/F",H1852:AL1852)+SUMIF(H1849:AL1849,"PN/L",H1852:AL1852)+SUMIF(H1849:AL1849,"TV",H1852:AL1852)+SUMIF(H1849:AL1849,"TVD",H1852:AL1852)</f>
        <v>0</v>
      </c>
      <c r="BO1849" s="261">
        <f>SUMIF(H1849:AL1849,"PD",H1853:AL1853)+SUMIF(H1849:AL1849,"PN",H1853:AL1853)+SUMIF(H1849:AL1849,"P/DS",H1853:AL1853)+SUMIF(H1849:AL1849,"PN/F",H1853:AL1853)+SUMIF(H1849:AL1849,"PN/L",H1853:AL1853)+SUMIF(H1849:AL1849,"TV",H1853:AL1853)+SUMIF(H1849:AL1849,"TVD",H1853:AL1853)</f>
        <v>0</v>
      </c>
      <c r="BP1849" s="261">
        <f>SUMIF(H1849:AL1849,"PD",H1854:AL1854)+SUMIF(H1849:AL1849,"PN",H1854:AL1854)+SUMIF(H1849:AL1849,"P/DS",H1854:AL1854)+SUMIF(H1849:AL1849,"PN/F",H1854:AL1854)+SUMIF(H1849:AL1849,"PN/L",H1854:AL1854)+SUMIF(H1849:AL1849,"TV",H1854:AL1854)+SUMIF(H1849:AL1849,"TVD",H1854:AL1854)+SUMIF(H1849:AL1849,"PDD",H1854:AL1854)+SUMIF(H1849:AL1849,"PH",H1854:AL1854)+SUMIF(H1849:AL1849,"PM",H1854:AL1854)</f>
        <v>0</v>
      </c>
      <c r="BQ1849" s="261">
        <f>SUMIF(H1849:AL1849,"PD",H1855:AL1855)+SUMIF(H1849:AL1849,"PN",H1855:AL1855)+SUMIF(H1849:AL1849,"P/DS",H1855:AL1855)+SUMIF(H1849:AL1849,"PN/F",H1855:AL1855)+SUMIF(H1849:AL1849,"PN/L",H1855:AL1855)+SUMIF(H1849:AL1849,"TV",H1855:AL1855)+SUMIF(H1849:AL1849,"TVD",H1855:AL1855)+SUMIF(H1849:AL1849,"PDD",H1855:AL1855)+SUMIF(H1849:AL1849,"PH",H1855:AL1855)+SUMIF(H1849:AL1849,"PM",H1855:AL1855)</f>
        <v>0</v>
      </c>
      <c r="BR1849" s="269">
        <f>SUM(H1850:AL1850)-BL1849</f>
        <v>16.5</v>
      </c>
      <c r="BS1849" s="269">
        <f>SUM(H1851:AL1851)-BM1849</f>
        <v>0</v>
      </c>
      <c r="BT1849" s="269">
        <f>SUM(H1852:AL1852)-BN1849</f>
        <v>0</v>
      </c>
      <c r="BU1849" s="269">
        <f>SUM(H1853:AL1853)-BO1849</f>
        <v>0</v>
      </c>
      <c r="BV1849" s="269">
        <f>SUM(H1854:AL1854)-BP1849</f>
        <v>0</v>
      </c>
      <c r="BW1849" s="269">
        <f>SUM(H1855:AL1855)-BQ1849</f>
        <v>0</v>
      </c>
      <c r="BX1849" s="255">
        <f>SUMIF(H1849:AL1849,"PD",H1856:AL1856)+SUMIF(H1849:AL1849,"PN",H1856:AL1856)+SUMIF(H1849:AL1849,"P/DS",H1856:AL1856)+SUMIF(H1849:AL1849,"PN/F",H1856:AL1856)+SUMIF(H1849:AL1849,"PN/L",H1856:AL1856)</f>
        <v>0</v>
      </c>
      <c r="BY1849" s="255">
        <f>SUM(H1856:AL1856)-BX1849</f>
        <v>0</v>
      </c>
      <c r="BZ1849" s="255">
        <f t="shared" ref="BZ1849" si="667">+SUM(BL1849:BW1856)</f>
        <v>16.5</v>
      </c>
      <c r="CA1849" s="266">
        <f>(COUNTIFS(H1849:AL1849,"PD",H1850:AL1850,"&gt;=2"))*0.5-IF(CN1849="VP",COUNTIFS($H$16:$AL$16,"SAT",H1849:AL1849,"PD",H1850:AL1850,"&gt;=2"))*0.5</f>
        <v>0</v>
      </c>
      <c r="CB1849" s="266">
        <f>(COUNTIFS(H1849:AL1849,"PN",H1851:AL1851,"&gt;=0.5",H1850:AL1850,"&gt;=1.5"))*0.5+COUNTIFS(H1849:AL1849,"PDD",H1851:AL1851,"&gt;=0.5",H1850:AL1850,"&gt;=1.5")*0.5</f>
        <v>0</v>
      </c>
      <c r="CC1849" s="273">
        <f>(COUNTIFS(H1849:AL1849,"TV",H1851:AL1851,"&gt;=10"))*0.5+(COUNTIFS(H1849:AL1849,"PMD",H1851:AL1851,"&gt;=2"))*0.5</f>
        <v>0</v>
      </c>
      <c r="CD1849" s="266">
        <f>(COUNTIFS(H1849:AL1849,"TVD",H1853:AL1853,"&gt;=6.5",H1851:AL1851,"&gt;=3.5"))*0.5</f>
        <v>0</v>
      </c>
      <c r="CE1849" s="266">
        <f>(COUNTIFS(H1849:AL1849,"PD",H1854:AL1854,"&gt;=10"))*0.5</f>
        <v>0</v>
      </c>
      <c r="CF1849" s="266">
        <f>(COUNTIFS(H1849:AL1849,"PDD",H1854:AL1854,"&gt;=3.5",H1855:AL1855,"&gt;=6.5")+COUNTIFS(H1849:AL1849,"PH",H1855:AL1855,"&gt;=0.5",H1854:AL1854,"&gt;=1.5")+COUNTIFS(H1849:AL1849,"PM",H1855:AL1855,"&gt;=0.5",H1854:AL1854,"&gt;=1.5"))*0.5</f>
        <v>0</v>
      </c>
      <c r="CG1849" s="266">
        <f>(COUNTIFS(H1849:AL1849,"DS",H1850:AL1850,"&gt;=2")+COUNTIFS(H1849:AL1849,"AL/DS",H1850:AL1850,"&gt;=2"))*0.5-IF(CN1849="VP",COUNTIFS($H$16:$AL$16,"SAT",H1849:AL1849,"DS",H1850:AL1850,"&gt;=2"))*0.5</f>
        <v>3</v>
      </c>
      <c r="CH1849" s="266">
        <f>(COUNTIFS(H1849:AL1849,"NS",H1851:AL1851,"&gt;=0.5",H1850:AL1850,"&gt;=1.5")+COUNTIFS(H1849:AL1849,"AL/NS",H1851:AL1851,"&gt;=0.5",H1850:AL1850,"&gt;=1.5")+COUNTIFS(H1849:AL1849,"NHD",H1851:AL1851,"&gt;=4.5",H1854:AL1854,"&gt;=2",H1850:AL1850,"&gt;=1.5"))*0.5</f>
        <v>0</v>
      </c>
      <c r="CI1849" s="266">
        <f>(COUNTIF(H1851:AL1851,"&gt;=10")+COUNTIFS(H1849:AL1849,"MD",H1851:AL1851,"&gt;=2")-COUNTIFS(H1849:AL1849,"TV",H1851:AL1851,"&gt;=10"))*0.5</f>
        <v>0</v>
      </c>
      <c r="CJ1849" s="266">
        <f>(COUNTIFS(H1849:AL1849,"D",H1853:AL1853,"&gt;=6.5",H1851:AL1851,"&gt;=3.5"))*0.5</f>
        <v>0</v>
      </c>
      <c r="CK1849" s="266">
        <f>(COUNTIF(H1854:AL1854,"&gt;=10")-COUNTIFS(H1849:AL1849,"PD",H1854:AL1854,"&gt;=10"))*0.5</f>
        <v>0</v>
      </c>
      <c r="CL1849" s="265">
        <f>(COUNTIFS(H1849:AL1849,"NHD",H1854:AL1854,"&gt;=3.5",H1855:AL1855,"&gt;=6.5")+COUNTIFS(H1849:AL1849,"BH",H1854:AL1854,"&gt;=1.5",H1855:AL1855,"&gt;=0.5")+COUNTIFS(H1849:AL1849,"BM",H1854:AL1854,"&gt;=1.5",H1855:AL1855,"&gt;=0.5")+COUNTIFS(H1849:AL1849,"D",H1854:AL1854,"&gt;=1.5",H1855:AL1855,"&gt;=0.5"))*0.5</f>
        <v>0</v>
      </c>
      <c r="CM1849" s="272"/>
      <c r="CN1849" s="264" t="s">
        <v>723</v>
      </c>
      <c r="CO1849" s="180">
        <f t="shared" ref="CO1849" si="668">+AM1849+AN1849+AO1849+AP1849+AQ1849+AR1849+AS1849+AU1849+BG1849</f>
        <v>26</v>
      </c>
      <c r="CP1849" s="225">
        <f>+SUM(I1850:I1855)-I1856</f>
        <v>0</v>
      </c>
      <c r="CQ1849" s="225">
        <f>+SUM(J1850:J1855)-J1856</f>
        <v>2.5</v>
      </c>
      <c r="CR1849" s="225">
        <f>+SUM(K1850:K1855)-K1856</f>
        <v>0</v>
      </c>
      <c r="CS1849" s="181"/>
      <c r="CT1849" s="181"/>
      <c r="CU1849" s="181"/>
      <c r="CV1849" s="181"/>
      <c r="CW1849" s="181"/>
      <c r="CX1849" s="181"/>
      <c r="CY1849" s="181"/>
      <c r="CZ1849" s="181"/>
      <c r="DA1849" s="181"/>
    </row>
    <row r="1850" spans="1:105" s="120" customFormat="1" ht="15" customHeight="1">
      <c r="A1850" s="228"/>
      <c r="B1850" s="309"/>
      <c r="C1850" s="306"/>
      <c r="D1850" s="237"/>
      <c r="E1850" s="237"/>
      <c r="F1850" s="242" t="s">
        <v>82</v>
      </c>
      <c r="G1850" s="121">
        <v>1.5</v>
      </c>
      <c r="H1850" s="83"/>
      <c r="I1850" s="83"/>
      <c r="J1850" s="83">
        <v>2.5</v>
      </c>
      <c r="K1850" s="83"/>
      <c r="L1850" s="83">
        <v>2.5</v>
      </c>
      <c r="M1850" s="83">
        <v>2.5</v>
      </c>
      <c r="N1850" s="83">
        <v>2.5</v>
      </c>
      <c r="O1850" s="83"/>
      <c r="P1850" s="83">
        <v>2.5</v>
      </c>
      <c r="Q1850" s="83">
        <v>1.5</v>
      </c>
      <c r="R1850" s="83">
        <v>2.5</v>
      </c>
      <c r="S1850" s="83"/>
      <c r="T1850" s="83"/>
      <c r="U1850" s="83"/>
      <c r="V1850" s="83"/>
      <c r="W1850" s="83"/>
      <c r="X1850" s="83"/>
      <c r="Y1850" s="83"/>
      <c r="Z1850" s="83"/>
      <c r="AA1850" s="83"/>
      <c r="AB1850" s="83"/>
      <c r="AC1850" s="79"/>
      <c r="AD1850" s="79"/>
      <c r="AE1850" s="79"/>
      <c r="AF1850" s="79"/>
      <c r="AG1850" s="79"/>
      <c r="AH1850" s="79"/>
      <c r="AI1850" s="79"/>
      <c r="AJ1850" s="79"/>
      <c r="AK1850" s="79"/>
      <c r="AL1850" s="79"/>
      <c r="AM1850" s="240"/>
      <c r="AN1850" s="240"/>
      <c r="AO1850" s="240"/>
      <c r="AP1850" s="240"/>
      <c r="AQ1850" s="240"/>
      <c r="AR1850" s="240"/>
      <c r="AS1850" s="240"/>
      <c r="AT1850" s="256"/>
      <c r="AU1850" s="256"/>
      <c r="AV1850" s="259"/>
      <c r="AW1850" s="259"/>
      <c r="AX1850" s="256"/>
      <c r="AY1850" s="256"/>
      <c r="AZ1850" s="256"/>
      <c r="BA1850" s="256"/>
      <c r="BB1850" s="256"/>
      <c r="BC1850" s="256"/>
      <c r="BD1850" s="256"/>
      <c r="BE1850" s="256"/>
      <c r="BF1850" s="256"/>
      <c r="BG1850" s="256"/>
      <c r="BH1850" s="256"/>
      <c r="BI1850" s="256"/>
      <c r="BJ1850" s="256"/>
      <c r="BK1850" s="256"/>
      <c r="BL1850" s="262"/>
      <c r="BM1850" s="262"/>
      <c r="BN1850" s="262"/>
      <c r="BO1850" s="262"/>
      <c r="BP1850" s="262"/>
      <c r="BQ1850" s="262"/>
      <c r="BR1850" s="270"/>
      <c r="BS1850" s="270"/>
      <c r="BT1850" s="270"/>
      <c r="BU1850" s="270"/>
      <c r="BV1850" s="270"/>
      <c r="BW1850" s="270"/>
      <c r="BX1850" s="256"/>
      <c r="BY1850" s="256"/>
      <c r="BZ1850" s="256"/>
      <c r="CA1850" s="267"/>
      <c r="CB1850" s="267"/>
      <c r="CC1850" s="274"/>
      <c r="CD1850" s="267"/>
      <c r="CE1850" s="267"/>
      <c r="CF1850" s="267"/>
      <c r="CG1850" s="267"/>
      <c r="CH1850" s="267"/>
      <c r="CI1850" s="267"/>
      <c r="CJ1850" s="267"/>
      <c r="CK1850" s="267"/>
      <c r="CL1850" s="265"/>
      <c r="CM1850" s="272"/>
      <c r="CN1850" s="264"/>
      <c r="CO1850" s="180"/>
      <c r="CP1850" s="226"/>
      <c r="CQ1850" s="226"/>
      <c r="CR1850" s="226"/>
      <c r="CS1850" s="181"/>
      <c r="CT1850" s="181"/>
      <c r="CU1850" s="181"/>
      <c r="CV1850" s="181"/>
      <c r="CW1850" s="181"/>
      <c r="CX1850" s="181"/>
      <c r="CY1850" s="181"/>
      <c r="CZ1850" s="181"/>
      <c r="DA1850" s="181"/>
    </row>
    <row r="1851" spans="1:105" s="120" customFormat="1" ht="15" customHeight="1">
      <c r="A1851" s="228"/>
      <c r="B1851" s="309"/>
      <c r="C1851" s="306"/>
      <c r="D1851" s="237"/>
      <c r="E1851" s="237"/>
      <c r="F1851" s="243"/>
      <c r="G1851" s="122">
        <v>2</v>
      </c>
      <c r="H1851" s="84"/>
      <c r="I1851" s="84"/>
      <c r="J1851" s="84"/>
      <c r="K1851" s="84"/>
      <c r="L1851" s="84"/>
      <c r="M1851" s="84"/>
      <c r="N1851" s="84"/>
      <c r="O1851" s="84"/>
      <c r="P1851" s="84"/>
      <c r="Q1851" s="84"/>
      <c r="R1851" s="84"/>
      <c r="S1851" s="84"/>
      <c r="T1851" s="84"/>
      <c r="U1851" s="84"/>
      <c r="V1851" s="84"/>
      <c r="W1851" s="84"/>
      <c r="X1851" s="84"/>
      <c r="Y1851" s="84"/>
      <c r="Z1851" s="84"/>
      <c r="AA1851" s="84"/>
      <c r="AB1851" s="84"/>
      <c r="AC1851" s="80"/>
      <c r="AD1851" s="80"/>
      <c r="AE1851" s="80"/>
      <c r="AF1851" s="80"/>
      <c r="AG1851" s="80"/>
      <c r="AH1851" s="80"/>
      <c r="AI1851" s="80"/>
      <c r="AJ1851" s="80"/>
      <c r="AK1851" s="80"/>
      <c r="AL1851" s="80"/>
      <c r="AM1851" s="240"/>
      <c r="AN1851" s="240"/>
      <c r="AO1851" s="240"/>
      <c r="AP1851" s="240"/>
      <c r="AQ1851" s="240"/>
      <c r="AR1851" s="240"/>
      <c r="AS1851" s="240"/>
      <c r="AT1851" s="256"/>
      <c r="AU1851" s="256"/>
      <c r="AV1851" s="259"/>
      <c r="AW1851" s="259"/>
      <c r="AX1851" s="256"/>
      <c r="AY1851" s="256"/>
      <c r="AZ1851" s="256"/>
      <c r="BA1851" s="256"/>
      <c r="BB1851" s="256"/>
      <c r="BC1851" s="256"/>
      <c r="BD1851" s="256"/>
      <c r="BE1851" s="256"/>
      <c r="BF1851" s="256"/>
      <c r="BG1851" s="256"/>
      <c r="BH1851" s="256"/>
      <c r="BI1851" s="256"/>
      <c r="BJ1851" s="256"/>
      <c r="BK1851" s="256"/>
      <c r="BL1851" s="262"/>
      <c r="BM1851" s="262"/>
      <c r="BN1851" s="262"/>
      <c r="BO1851" s="262"/>
      <c r="BP1851" s="262"/>
      <c r="BQ1851" s="262"/>
      <c r="BR1851" s="270"/>
      <c r="BS1851" s="270"/>
      <c r="BT1851" s="270"/>
      <c r="BU1851" s="270"/>
      <c r="BV1851" s="270"/>
      <c r="BW1851" s="270"/>
      <c r="BX1851" s="256"/>
      <c r="BY1851" s="256"/>
      <c r="BZ1851" s="256"/>
      <c r="CA1851" s="267"/>
      <c r="CB1851" s="267"/>
      <c r="CC1851" s="274"/>
      <c r="CD1851" s="267"/>
      <c r="CE1851" s="267"/>
      <c r="CF1851" s="267"/>
      <c r="CG1851" s="267"/>
      <c r="CH1851" s="267"/>
      <c r="CI1851" s="267"/>
      <c r="CJ1851" s="267"/>
      <c r="CK1851" s="267"/>
      <c r="CL1851" s="265"/>
      <c r="CM1851" s="272"/>
      <c r="CN1851" s="264"/>
      <c r="CO1851" s="180"/>
      <c r="CP1851" s="226"/>
      <c r="CQ1851" s="226"/>
      <c r="CR1851" s="226"/>
      <c r="CS1851" s="181"/>
      <c r="CT1851" s="181"/>
      <c r="CU1851" s="181"/>
      <c r="CV1851" s="181"/>
      <c r="CW1851" s="181"/>
      <c r="CX1851" s="181"/>
      <c r="CY1851" s="181"/>
      <c r="CZ1851" s="181"/>
      <c r="DA1851" s="181"/>
    </row>
    <row r="1852" spans="1:105" s="120" customFormat="1" ht="15" customHeight="1">
      <c r="A1852" s="228"/>
      <c r="B1852" s="309"/>
      <c r="C1852" s="306"/>
      <c r="D1852" s="237"/>
      <c r="E1852" s="237"/>
      <c r="F1852" s="243"/>
      <c r="G1852" s="122">
        <v>2.1</v>
      </c>
      <c r="H1852" s="84"/>
      <c r="I1852" s="84"/>
      <c r="J1852" s="84"/>
      <c r="K1852" s="84"/>
      <c r="L1852" s="84"/>
      <c r="M1852" s="84"/>
      <c r="N1852" s="84"/>
      <c r="O1852" s="84"/>
      <c r="P1852" s="84"/>
      <c r="Q1852" s="84"/>
      <c r="R1852" s="84"/>
      <c r="S1852" s="84"/>
      <c r="T1852" s="84"/>
      <c r="U1852" s="84"/>
      <c r="V1852" s="84"/>
      <c r="W1852" s="84"/>
      <c r="X1852" s="84"/>
      <c r="Y1852" s="84"/>
      <c r="Z1852" s="84"/>
      <c r="AA1852" s="84"/>
      <c r="AB1852" s="84"/>
      <c r="AC1852" s="80"/>
      <c r="AD1852" s="80"/>
      <c r="AE1852" s="80"/>
      <c r="AF1852" s="80"/>
      <c r="AG1852" s="80"/>
      <c r="AH1852" s="80"/>
      <c r="AI1852" s="80"/>
      <c r="AJ1852" s="80"/>
      <c r="AK1852" s="80"/>
      <c r="AL1852" s="80"/>
      <c r="AM1852" s="240"/>
      <c r="AN1852" s="240"/>
      <c r="AO1852" s="240"/>
      <c r="AP1852" s="240"/>
      <c r="AQ1852" s="240"/>
      <c r="AR1852" s="240"/>
      <c r="AS1852" s="240"/>
      <c r="AT1852" s="256"/>
      <c r="AU1852" s="256"/>
      <c r="AV1852" s="259"/>
      <c r="AW1852" s="259"/>
      <c r="AX1852" s="256"/>
      <c r="AY1852" s="256"/>
      <c r="AZ1852" s="256"/>
      <c r="BA1852" s="256"/>
      <c r="BB1852" s="256"/>
      <c r="BC1852" s="256"/>
      <c r="BD1852" s="256"/>
      <c r="BE1852" s="256"/>
      <c r="BF1852" s="256"/>
      <c r="BG1852" s="256"/>
      <c r="BH1852" s="256"/>
      <c r="BI1852" s="256"/>
      <c r="BJ1852" s="256"/>
      <c r="BK1852" s="256"/>
      <c r="BL1852" s="262"/>
      <c r="BM1852" s="262"/>
      <c r="BN1852" s="262"/>
      <c r="BO1852" s="262"/>
      <c r="BP1852" s="262"/>
      <c r="BQ1852" s="262"/>
      <c r="BR1852" s="270"/>
      <c r="BS1852" s="270"/>
      <c r="BT1852" s="270"/>
      <c r="BU1852" s="270"/>
      <c r="BV1852" s="270"/>
      <c r="BW1852" s="270"/>
      <c r="BX1852" s="256"/>
      <c r="BY1852" s="256"/>
      <c r="BZ1852" s="256"/>
      <c r="CA1852" s="267"/>
      <c r="CB1852" s="267"/>
      <c r="CC1852" s="274"/>
      <c r="CD1852" s="267"/>
      <c r="CE1852" s="267"/>
      <c r="CF1852" s="267"/>
      <c r="CG1852" s="267"/>
      <c r="CH1852" s="267"/>
      <c r="CI1852" s="267"/>
      <c r="CJ1852" s="267"/>
      <c r="CK1852" s="267"/>
      <c r="CL1852" s="265"/>
      <c r="CM1852" s="272"/>
      <c r="CN1852" s="264"/>
      <c r="CO1852" s="180"/>
      <c r="CP1852" s="226"/>
      <c r="CQ1852" s="226"/>
      <c r="CR1852" s="226"/>
      <c r="CS1852" s="181"/>
      <c r="CT1852" s="181"/>
      <c r="CU1852" s="181"/>
      <c r="CV1852" s="181"/>
      <c r="CW1852" s="181"/>
      <c r="CX1852" s="181"/>
      <c r="CY1852" s="181"/>
      <c r="CZ1852" s="181"/>
      <c r="DA1852" s="181"/>
    </row>
    <row r="1853" spans="1:105" s="120" customFormat="1" ht="15" customHeight="1">
      <c r="A1853" s="228"/>
      <c r="B1853" s="309"/>
      <c r="C1853" s="306"/>
      <c r="D1853" s="237"/>
      <c r="E1853" s="237"/>
      <c r="F1853" s="243"/>
      <c r="G1853" s="122">
        <v>2.7</v>
      </c>
      <c r="H1853" s="84"/>
      <c r="I1853" s="84"/>
      <c r="J1853" s="84"/>
      <c r="K1853" s="84"/>
      <c r="L1853" s="84"/>
      <c r="M1853" s="84"/>
      <c r="N1853" s="84"/>
      <c r="O1853" s="84"/>
      <c r="P1853" s="84"/>
      <c r="Q1853" s="84"/>
      <c r="R1853" s="84"/>
      <c r="S1853" s="84"/>
      <c r="T1853" s="84"/>
      <c r="U1853" s="84"/>
      <c r="V1853" s="84"/>
      <c r="W1853" s="84"/>
      <c r="X1853" s="84"/>
      <c r="Y1853" s="84"/>
      <c r="Z1853" s="84"/>
      <c r="AA1853" s="84"/>
      <c r="AB1853" s="84"/>
      <c r="AC1853" s="80"/>
      <c r="AD1853" s="80"/>
      <c r="AE1853" s="80"/>
      <c r="AF1853" s="80"/>
      <c r="AG1853" s="80"/>
      <c r="AH1853" s="80"/>
      <c r="AI1853" s="80"/>
      <c r="AJ1853" s="80"/>
      <c r="AK1853" s="80"/>
      <c r="AL1853" s="80"/>
      <c r="AM1853" s="240"/>
      <c r="AN1853" s="240"/>
      <c r="AO1853" s="240"/>
      <c r="AP1853" s="240"/>
      <c r="AQ1853" s="240"/>
      <c r="AR1853" s="240"/>
      <c r="AS1853" s="240"/>
      <c r="AT1853" s="256"/>
      <c r="AU1853" s="256"/>
      <c r="AV1853" s="259"/>
      <c r="AW1853" s="259"/>
      <c r="AX1853" s="256"/>
      <c r="AY1853" s="256"/>
      <c r="AZ1853" s="256"/>
      <c r="BA1853" s="256"/>
      <c r="BB1853" s="256"/>
      <c r="BC1853" s="256"/>
      <c r="BD1853" s="256"/>
      <c r="BE1853" s="256"/>
      <c r="BF1853" s="256"/>
      <c r="BG1853" s="256"/>
      <c r="BH1853" s="256"/>
      <c r="BI1853" s="256"/>
      <c r="BJ1853" s="256"/>
      <c r="BK1853" s="256"/>
      <c r="BL1853" s="262"/>
      <c r="BM1853" s="262"/>
      <c r="BN1853" s="262"/>
      <c r="BO1853" s="262"/>
      <c r="BP1853" s="262"/>
      <c r="BQ1853" s="262"/>
      <c r="BR1853" s="270"/>
      <c r="BS1853" s="270"/>
      <c r="BT1853" s="270"/>
      <c r="BU1853" s="270"/>
      <c r="BV1853" s="270"/>
      <c r="BW1853" s="270"/>
      <c r="BX1853" s="256"/>
      <c r="BY1853" s="256"/>
      <c r="BZ1853" s="256"/>
      <c r="CA1853" s="267"/>
      <c r="CB1853" s="267"/>
      <c r="CC1853" s="274"/>
      <c r="CD1853" s="267"/>
      <c r="CE1853" s="267"/>
      <c r="CF1853" s="267"/>
      <c r="CG1853" s="267"/>
      <c r="CH1853" s="267"/>
      <c r="CI1853" s="267"/>
      <c r="CJ1853" s="267"/>
      <c r="CK1853" s="267"/>
      <c r="CL1853" s="265"/>
      <c r="CM1853" s="272"/>
      <c r="CN1853" s="264"/>
      <c r="CO1853" s="180"/>
      <c r="CP1853" s="226"/>
      <c r="CQ1853" s="226"/>
      <c r="CR1853" s="226"/>
      <c r="CS1853" s="181"/>
      <c r="CT1853" s="181"/>
      <c r="CU1853" s="181"/>
      <c r="CV1853" s="181"/>
      <c r="CW1853" s="181"/>
      <c r="CX1853" s="181"/>
      <c r="CY1853" s="181"/>
      <c r="CZ1853" s="181"/>
      <c r="DA1853" s="181"/>
    </row>
    <row r="1854" spans="1:105" s="120" customFormat="1" ht="15" customHeight="1">
      <c r="A1854" s="228"/>
      <c r="B1854" s="309"/>
      <c r="C1854" s="306"/>
      <c r="D1854" s="237"/>
      <c r="E1854" s="237"/>
      <c r="F1854" s="243"/>
      <c r="G1854" s="122">
        <v>3</v>
      </c>
      <c r="H1854" s="84"/>
      <c r="I1854" s="84"/>
      <c r="J1854" s="84"/>
      <c r="K1854" s="84"/>
      <c r="L1854" s="84"/>
      <c r="M1854" s="84"/>
      <c r="N1854" s="84"/>
      <c r="O1854" s="84"/>
      <c r="P1854" s="84"/>
      <c r="Q1854" s="84"/>
      <c r="R1854" s="84"/>
      <c r="S1854" s="84"/>
      <c r="T1854" s="84"/>
      <c r="U1854" s="84"/>
      <c r="V1854" s="84"/>
      <c r="W1854" s="84"/>
      <c r="X1854" s="84"/>
      <c r="Y1854" s="84"/>
      <c r="Z1854" s="84"/>
      <c r="AA1854" s="84"/>
      <c r="AB1854" s="84"/>
      <c r="AC1854" s="80"/>
      <c r="AD1854" s="80"/>
      <c r="AE1854" s="80"/>
      <c r="AF1854" s="80"/>
      <c r="AG1854" s="80"/>
      <c r="AH1854" s="80"/>
      <c r="AI1854" s="80"/>
      <c r="AJ1854" s="80"/>
      <c r="AK1854" s="80"/>
      <c r="AL1854" s="80"/>
      <c r="AM1854" s="240"/>
      <c r="AN1854" s="240"/>
      <c r="AO1854" s="240"/>
      <c r="AP1854" s="240"/>
      <c r="AQ1854" s="240"/>
      <c r="AR1854" s="240"/>
      <c r="AS1854" s="240"/>
      <c r="AT1854" s="256"/>
      <c r="AU1854" s="256"/>
      <c r="AV1854" s="259"/>
      <c r="AW1854" s="259"/>
      <c r="AX1854" s="256"/>
      <c r="AY1854" s="256"/>
      <c r="AZ1854" s="256"/>
      <c r="BA1854" s="256"/>
      <c r="BB1854" s="256"/>
      <c r="BC1854" s="256"/>
      <c r="BD1854" s="256"/>
      <c r="BE1854" s="256"/>
      <c r="BF1854" s="256"/>
      <c r="BG1854" s="256"/>
      <c r="BH1854" s="256"/>
      <c r="BI1854" s="256"/>
      <c r="BJ1854" s="256"/>
      <c r="BK1854" s="256"/>
      <c r="BL1854" s="262"/>
      <c r="BM1854" s="262"/>
      <c r="BN1854" s="262"/>
      <c r="BO1854" s="262"/>
      <c r="BP1854" s="262"/>
      <c r="BQ1854" s="262"/>
      <c r="BR1854" s="270"/>
      <c r="BS1854" s="270"/>
      <c r="BT1854" s="270"/>
      <c r="BU1854" s="270"/>
      <c r="BV1854" s="270"/>
      <c r="BW1854" s="270"/>
      <c r="BX1854" s="256"/>
      <c r="BY1854" s="256"/>
      <c r="BZ1854" s="256"/>
      <c r="CA1854" s="267"/>
      <c r="CB1854" s="267"/>
      <c r="CC1854" s="274"/>
      <c r="CD1854" s="267"/>
      <c r="CE1854" s="267"/>
      <c r="CF1854" s="267"/>
      <c r="CG1854" s="267"/>
      <c r="CH1854" s="267"/>
      <c r="CI1854" s="267"/>
      <c r="CJ1854" s="267"/>
      <c r="CK1854" s="267"/>
      <c r="CL1854" s="265"/>
      <c r="CM1854" s="272"/>
      <c r="CN1854" s="264"/>
      <c r="CO1854" s="180"/>
      <c r="CP1854" s="226"/>
      <c r="CQ1854" s="226"/>
      <c r="CR1854" s="226"/>
      <c r="CS1854" s="181"/>
      <c r="CT1854" s="181"/>
      <c r="CU1854" s="181"/>
      <c r="CV1854" s="181"/>
      <c r="CW1854" s="181"/>
      <c r="CX1854" s="181"/>
      <c r="CY1854" s="181"/>
      <c r="CZ1854" s="181"/>
      <c r="DA1854" s="181"/>
    </row>
    <row r="1855" spans="1:105" s="120" customFormat="1" ht="15" customHeight="1">
      <c r="A1855" s="228"/>
      <c r="B1855" s="309"/>
      <c r="C1855" s="306"/>
      <c r="D1855" s="237"/>
      <c r="E1855" s="237"/>
      <c r="F1855" s="244"/>
      <c r="G1855" s="123">
        <v>3.9</v>
      </c>
      <c r="H1855" s="85"/>
      <c r="I1855" s="85"/>
      <c r="J1855" s="85"/>
      <c r="K1855" s="85"/>
      <c r="L1855" s="85"/>
      <c r="M1855" s="85"/>
      <c r="N1855" s="85"/>
      <c r="O1855" s="85"/>
      <c r="P1855" s="85"/>
      <c r="Q1855" s="85"/>
      <c r="R1855" s="85"/>
      <c r="S1855" s="85"/>
      <c r="T1855" s="85"/>
      <c r="U1855" s="85"/>
      <c r="V1855" s="85"/>
      <c r="W1855" s="85"/>
      <c r="X1855" s="85"/>
      <c r="Y1855" s="85"/>
      <c r="Z1855" s="85"/>
      <c r="AA1855" s="85"/>
      <c r="AB1855" s="85"/>
      <c r="AC1855" s="81"/>
      <c r="AD1855" s="81"/>
      <c r="AE1855" s="81"/>
      <c r="AF1855" s="81"/>
      <c r="AG1855" s="81"/>
      <c r="AH1855" s="81"/>
      <c r="AI1855" s="81"/>
      <c r="AJ1855" s="81"/>
      <c r="AK1855" s="81"/>
      <c r="AL1855" s="81"/>
      <c r="AM1855" s="240"/>
      <c r="AN1855" s="240"/>
      <c r="AO1855" s="240"/>
      <c r="AP1855" s="240"/>
      <c r="AQ1855" s="240"/>
      <c r="AR1855" s="240"/>
      <c r="AS1855" s="240"/>
      <c r="AT1855" s="256"/>
      <c r="AU1855" s="256"/>
      <c r="AV1855" s="259"/>
      <c r="AW1855" s="259"/>
      <c r="AX1855" s="256"/>
      <c r="AY1855" s="256"/>
      <c r="AZ1855" s="256"/>
      <c r="BA1855" s="256"/>
      <c r="BB1855" s="256"/>
      <c r="BC1855" s="256"/>
      <c r="BD1855" s="256"/>
      <c r="BE1855" s="256"/>
      <c r="BF1855" s="256"/>
      <c r="BG1855" s="256"/>
      <c r="BH1855" s="256"/>
      <c r="BI1855" s="256"/>
      <c r="BJ1855" s="256"/>
      <c r="BK1855" s="256"/>
      <c r="BL1855" s="262"/>
      <c r="BM1855" s="262"/>
      <c r="BN1855" s="262"/>
      <c r="BO1855" s="262"/>
      <c r="BP1855" s="262"/>
      <c r="BQ1855" s="262"/>
      <c r="BR1855" s="270"/>
      <c r="BS1855" s="270"/>
      <c r="BT1855" s="270"/>
      <c r="BU1855" s="270"/>
      <c r="BV1855" s="270"/>
      <c r="BW1855" s="270"/>
      <c r="BX1855" s="256"/>
      <c r="BY1855" s="256"/>
      <c r="BZ1855" s="256"/>
      <c r="CA1855" s="267"/>
      <c r="CB1855" s="267"/>
      <c r="CC1855" s="274"/>
      <c r="CD1855" s="267"/>
      <c r="CE1855" s="267"/>
      <c r="CF1855" s="267"/>
      <c r="CG1855" s="267"/>
      <c r="CH1855" s="267"/>
      <c r="CI1855" s="267"/>
      <c r="CJ1855" s="267"/>
      <c r="CK1855" s="267"/>
      <c r="CL1855" s="265"/>
      <c r="CM1855" s="272"/>
      <c r="CN1855" s="264"/>
      <c r="CO1855" s="180"/>
      <c r="CP1855" s="226"/>
      <c r="CQ1855" s="226"/>
      <c r="CR1855" s="226"/>
      <c r="CS1855" s="181"/>
      <c r="CT1855" s="181"/>
      <c r="CU1855" s="181"/>
      <c r="CV1855" s="181"/>
      <c r="CW1855" s="181"/>
      <c r="CX1855" s="181"/>
      <c r="CY1855" s="181"/>
      <c r="CZ1855" s="181"/>
      <c r="DA1855" s="181"/>
    </row>
    <row r="1856" spans="1:105" s="120" customFormat="1" ht="15" customHeight="1">
      <c r="A1856" s="229"/>
      <c r="B1856" s="310"/>
      <c r="C1856" s="307"/>
      <c r="D1856" s="238"/>
      <c r="E1856" s="238"/>
      <c r="F1856" s="245" t="s">
        <v>83</v>
      </c>
      <c r="G1856" s="246"/>
      <c r="H1856" s="82"/>
      <c r="I1856" s="82"/>
      <c r="J1856" s="82"/>
      <c r="K1856" s="82"/>
      <c r="L1856" s="82"/>
      <c r="M1856" s="82"/>
      <c r="N1856" s="82"/>
      <c r="O1856" s="82"/>
      <c r="P1856" s="82"/>
      <c r="Q1856" s="82"/>
      <c r="R1856" s="82"/>
      <c r="S1856" s="82"/>
      <c r="T1856" s="82"/>
      <c r="U1856" s="82"/>
      <c r="V1856" s="82"/>
      <c r="W1856" s="82"/>
      <c r="X1856" s="82"/>
      <c r="Y1856" s="82"/>
      <c r="Z1856" s="82"/>
      <c r="AA1856" s="82"/>
      <c r="AB1856" s="82"/>
      <c r="AC1856" s="35"/>
      <c r="AD1856" s="35"/>
      <c r="AE1856" s="35"/>
      <c r="AF1856" s="35"/>
      <c r="AG1856" s="35"/>
      <c r="AH1856" s="35"/>
      <c r="AI1856" s="35"/>
      <c r="AJ1856" s="35"/>
      <c r="AK1856" s="35"/>
      <c r="AL1856" s="35"/>
      <c r="AM1856" s="241"/>
      <c r="AN1856" s="241"/>
      <c r="AO1856" s="241"/>
      <c r="AP1856" s="241"/>
      <c r="AQ1856" s="241"/>
      <c r="AR1856" s="241"/>
      <c r="AS1856" s="241"/>
      <c r="AT1856" s="257"/>
      <c r="AU1856" s="257"/>
      <c r="AV1856" s="260"/>
      <c r="AW1856" s="260"/>
      <c r="AX1856" s="257"/>
      <c r="AY1856" s="257"/>
      <c r="AZ1856" s="257"/>
      <c r="BA1856" s="257"/>
      <c r="BB1856" s="257"/>
      <c r="BC1856" s="257"/>
      <c r="BD1856" s="257"/>
      <c r="BE1856" s="257"/>
      <c r="BF1856" s="257"/>
      <c r="BG1856" s="257"/>
      <c r="BH1856" s="257"/>
      <c r="BI1856" s="257"/>
      <c r="BJ1856" s="257"/>
      <c r="BK1856" s="257"/>
      <c r="BL1856" s="263"/>
      <c r="BM1856" s="263"/>
      <c r="BN1856" s="263"/>
      <c r="BO1856" s="263"/>
      <c r="BP1856" s="263"/>
      <c r="BQ1856" s="263"/>
      <c r="BR1856" s="271"/>
      <c r="BS1856" s="271"/>
      <c r="BT1856" s="271"/>
      <c r="BU1856" s="271"/>
      <c r="BV1856" s="271"/>
      <c r="BW1856" s="271"/>
      <c r="BX1856" s="257"/>
      <c r="BY1856" s="257"/>
      <c r="BZ1856" s="257"/>
      <c r="CA1856" s="268"/>
      <c r="CB1856" s="268"/>
      <c r="CC1856" s="275"/>
      <c r="CD1856" s="268"/>
      <c r="CE1856" s="268"/>
      <c r="CF1856" s="268"/>
      <c r="CG1856" s="268"/>
      <c r="CH1856" s="268"/>
      <c r="CI1856" s="268"/>
      <c r="CJ1856" s="268"/>
      <c r="CK1856" s="268"/>
      <c r="CL1856" s="265"/>
      <c r="CM1856" s="272"/>
      <c r="CN1856" s="264"/>
      <c r="CO1856" s="180"/>
      <c r="CP1856" s="226"/>
      <c r="CQ1856" s="226"/>
      <c r="CR1856" s="226"/>
      <c r="CS1856" s="181"/>
      <c r="CT1856" s="181"/>
      <c r="CU1856" s="181"/>
      <c r="CV1856" s="181"/>
      <c r="CW1856" s="181"/>
      <c r="CX1856" s="181"/>
      <c r="CY1856" s="181"/>
      <c r="CZ1856" s="181"/>
      <c r="DA1856" s="181"/>
    </row>
    <row r="1857" spans="1:105" s="120" customFormat="1" ht="15" customHeight="1">
      <c r="A1857" s="227">
        <f t="shared" si="662"/>
        <v>230</v>
      </c>
      <c r="B1857" s="308" t="s">
        <v>249</v>
      </c>
      <c r="C1857" s="306" t="s">
        <v>250</v>
      </c>
      <c r="D1857" s="236" t="s">
        <v>1307</v>
      </c>
      <c r="E1857" s="236" t="s">
        <v>1290</v>
      </c>
      <c r="F1857" s="253" t="s">
        <v>80</v>
      </c>
      <c r="G1857" s="254"/>
      <c r="H1857" s="82" t="s">
        <v>69</v>
      </c>
      <c r="I1857" s="82"/>
      <c r="J1857" s="82" t="s">
        <v>60</v>
      </c>
      <c r="K1857" s="82" t="s">
        <v>60</v>
      </c>
      <c r="L1857" s="82" t="s">
        <v>60</v>
      </c>
      <c r="M1857" s="82" t="s">
        <v>60</v>
      </c>
      <c r="N1857" s="82" t="s">
        <v>60</v>
      </c>
      <c r="O1857" s="82"/>
      <c r="P1857" s="82" t="s">
        <v>60</v>
      </c>
      <c r="Q1857" s="82" t="s">
        <v>60</v>
      </c>
      <c r="R1857" s="82" t="s">
        <v>60</v>
      </c>
      <c r="S1857" s="82" t="s">
        <v>60</v>
      </c>
      <c r="T1857" s="82" t="s">
        <v>60</v>
      </c>
      <c r="U1857" s="82" t="s">
        <v>60</v>
      </c>
      <c r="V1857" s="82"/>
      <c r="W1857" s="82" t="s">
        <v>61</v>
      </c>
      <c r="X1857" s="82" t="s">
        <v>61</v>
      </c>
      <c r="Y1857" s="82" t="s">
        <v>61</v>
      </c>
      <c r="Z1857" s="82" t="s">
        <v>61</v>
      </c>
      <c r="AA1857" s="82" t="s">
        <v>61</v>
      </c>
      <c r="AB1857" s="82" t="s">
        <v>67</v>
      </c>
      <c r="AC1857" s="82"/>
      <c r="AD1857" s="82" t="s">
        <v>67</v>
      </c>
      <c r="AE1857" s="82" t="s">
        <v>67</v>
      </c>
      <c r="AF1857" s="82" t="s">
        <v>67</v>
      </c>
      <c r="AG1857" s="82" t="s">
        <v>61</v>
      </c>
      <c r="AH1857" s="82" t="s">
        <v>61</v>
      </c>
      <c r="AI1857" s="82" t="s">
        <v>1471</v>
      </c>
      <c r="AJ1857" s="82"/>
      <c r="AK1857" s="82" t="s">
        <v>60</v>
      </c>
      <c r="AL1857" s="82" t="s">
        <v>60</v>
      </c>
      <c r="AM1857" s="239">
        <f>COUNTIF(H1857:AL1857,"PH")+COUNTIF(H1857:AL1857,"PH/L")+COUNTIF(H1857:AL1857,"PM")</f>
        <v>0</v>
      </c>
      <c r="AN1857" s="239">
        <f>COUNTIF(H1857:AL1857,"PD")+COUNTIF(H1857:AL1857,"PDD")+COUNTIF(H1857:AL1857,"P/DS")/2+COUNTIF(H1857:AL1857,"PMD")</f>
        <v>0</v>
      </c>
      <c r="AO1857" s="239">
        <f>COUNTIF(H1857:AL1857,"PN")+COUNTIF(H1857:AL1857,"P/NS")/2+COUNTIF(H1857:AL1857,"PH")+COUNTIF(H1857:AL1857,"PH/F")/2+COUNTIF(H1857:AL1857,"PH/L")/2+COUNTIF(H1857:AL1857,"PM")</f>
        <v>0</v>
      </c>
      <c r="AP1857" s="239">
        <f>COUNTIF(H1857:AL1857,"BH")+COUNTIF(H1857:AL1857,"AL/BL")+COUNTIF(H1857:AL1857,"UL/BL")+COUNTIF(H1857:AL1857,"BM")</f>
        <v>0</v>
      </c>
      <c r="AQ1857" s="239">
        <f>COUNTIF(H1857:AL1857,"DS")+COUNTIF(H1857:AL1857,"AL/DS")/2+COUNTIF(H1857:AL1857,"UL/DS")/2+COUNTIF(H1857:AL1857,"CT")+COUNTIF(H1857:AL1857,"MD")</f>
        <v>13.5</v>
      </c>
      <c r="AR1857" s="239">
        <f>COUNTIF(H1857:AL1857,"NS")+COUNTIF(H1857:AL1857,"AL/NS")/2+COUNTIF(H1857:AL1857,"UL/NS")/2+COUNTIF(H1857:AL1857,"BH")+COUNTIF(H1857:AL1857,"AL/BF")/2+COUNTIF(H1857:AL1857,"AL/BL")/2+COUNTIF(H1857:AL1857,"UL/BL")/2+COUNTIF(H1857:AL1857,"UL/BF")/2+COUNTIF(H1857:AL1857,"BM")</f>
        <v>7</v>
      </c>
      <c r="AS1857" s="239">
        <f>COUNTIF(H1857:AL1857,"AL")+COUNTIF(H1857:AL1857,"AL/DS")/2+COUNTIF(H1857:AL1857,"AL/NS")/2+COUNTIF(H1857:AL1857,"NH")+COUNTIF(H1857:AL1857,"SL")+COUNTIF(H1857:AL1857,"NHD")+COUNTIF(H1857:AL1857,"B")+COUNTIF(H1857:AL1857,"HL")+COUNTIF(H1857:AL1857,"AL/BF")/2+COUNTIF(H1857:AL1857,"AL/BL")/2</f>
        <v>5</v>
      </c>
      <c r="AT1857" s="255">
        <f>COUNTIF(H1857:AL1857,"PD")+COUNTIF(H1857:AL1857,"PN")+COUNTIF(H1857:AL1857,"P/DS")/2+COUNTIF(H1857:AL1857,"P/NS")/2+COUNTIF(H1857:AL1857,"DS")+COUNTIF(H1857:AL1857,"NS")+COUNTIF(H1857:AL1857,"AL")+COUNTIF(H1857:AL1857,"AL/DS")+COUNTIF(H1857:AL1857,"AL/NS")+COUNTIF(H1857:AL1857,"NH")+COUNTIF(H1857:AL1857,"SL")+COUNTIF(H1857:AL1857,"UL/DS")/2+COUNTIF(H1857:AL1857,"UL/NS")/2+COUNTIF(H1857:AL1857,"CT")+COUNTIF(H1857:AL1857,"NHD")+COUNTIF(H1857:AL1857,"PDD")+COUNTIF(H1857:AL1857,"B")+COUNTIF(H1857:AL1857,"HL")+COUNTIF(H1857:AL1857,"PH")+COUNTIF(H1857:AL1857,"BH")+COUNTIF(H1857:AL1857,"AL/BF")+COUNTIF(H1857:AL1857,"AL/BL")+COUNTIF(H1857:AL1857,"UL/BF")/2+COUNTIF(H1857:AL1857,"UL/BL")/2+COUNTIF(H1857:AL1857,"PH/F")/2+COUNTIF(H1857:AL1857,"PH/L")/2+COUNTIF(H1857:AL1857,"MD")+COUNTIF(H1857:AL1857,"PMD")+COUNTIF(H1857:AL1857,"PM")+COUNTIF(H1857:AL1857,"BM")</f>
        <v>25.5</v>
      </c>
      <c r="AU1857" s="255">
        <f>COUNTIF(H1857:AL1857,"P/DS")/2+COUNTIF(H1857:AL1857,"P/NS")/2+COUNTIF(H1857:AL1857,"IL")+COUNTIF(H1857:AL1857,"NL")+COUNTIF(H1857:AL1857,"UL")+COUNTIF(H1857:AL1857,"UL/DS")/2+COUNTIF(H1857:AL1857,"UL/NS")/2+COUNTIF(H1857:AL1857,"KT")+COUNTIF(H1857:AL1857,"UL/BF")/2+COUNTIF(H1857:AL1857,"UL/BL")/2+COUNTIF(H1857:AL1857,"PH/F")/2+COUNTIF(H1857:AL1857,"PH/L")/2+COUNTIF(H1857:AL1857,"NB")</f>
        <v>0.5</v>
      </c>
      <c r="AV1857" s="258">
        <f>COUNTIF(H1857:AL1857,"PN")+COUNTIF(H1857:AL1857,"TVD")+COUNTIF(H1857:AL1857,"PH")+COUNTIF(H1857:AL1857,"PM")+COUNTIF(H1857:AL1857,"PDD")-COUNTIFS(H1857:AL1857,"PN",H1864:AL1864,"&gt;=3")-COUNTIFS(H1857:AL1857,"PM",H1864:AL1864,"&gt;=3")</f>
        <v>0</v>
      </c>
      <c r="AW1857" s="258">
        <f>COUNTIF(H1857:AL1857,"NS")+COUNTIF(H1857:AL1857,"D")+COUNTIF(H1857:AL1857,"BH")+COUNTIF(H1857:AL1857,"NHD")+COUNTIF(H1857:AL1857,"BM")-COUNTIFS(H1857:AL1857,"NS",H1864:AL1864,"&gt;=3")-COUNTIFS(H1857:AL1857,"BH",H1864:AL1864,"&gt;=3")-COUNTIFS(H1857:AL1857,"BM",H1864:AL1864,"&gt;=3")</f>
        <v>7</v>
      </c>
      <c r="AX1857" s="255">
        <f>COUNTIF(H1857:AL1857,"AL")+COUNTIF(H1857:AL1857,"AL/DS")/2+COUNTIF(H1857:AL1857,"AL/NS")/2+COUNTIF(H1857:AL1857,"AL/BF")+COUNTIF(H1857:AL1857,"AL/BL")/2</f>
        <v>4</v>
      </c>
      <c r="AY1857" s="255">
        <f>COUNTIF(H1857:AL1857,"SL")</f>
        <v>0</v>
      </c>
      <c r="AZ1857" s="255">
        <f>COUNTIF(H1857:AL1857,"NH")</f>
        <v>1</v>
      </c>
      <c r="BA1857" s="255">
        <f>COUNTIF(H1857:AL1857,"HL")</f>
        <v>0</v>
      </c>
      <c r="BB1857" s="255">
        <f>COUNTIF(G1857:AL1857,"P/DS")/2+COUNTIF(G1857:AL1857,"P/NS")/2+COUNTIF(G1857:AL1857,"UL")+COUNTIF(G1857:AL1857,"UL/DS")/2+COUNTIF(G1857:AL1857,"UL/NS")/2+COUNTIF(G1857:AL1857,"UL/BL")/2+COUNTIF(G1857:AL1857,"UL/BF")/2+COUNTIF(G1857:AL1857,"PH/F")/2+COUNTIF(G1857:AL1857,"PH/L")/2</f>
        <v>0.5</v>
      </c>
      <c r="BC1857" s="255">
        <f>COUNTIF(H1857:AL1857,"NB")</f>
        <v>0</v>
      </c>
      <c r="BD1857" s="255">
        <f>COUNTIF(H1857:AL1857,"NL")</f>
        <v>0</v>
      </c>
      <c r="BE1857" s="255">
        <f>COUNTIF(H1857:AL1857,"IL")</f>
        <v>0</v>
      </c>
      <c r="BF1857" s="255">
        <f>COUNTIF(H1857:AL1857,"KT")</f>
        <v>0</v>
      </c>
      <c r="BG1857" s="255">
        <f>COUNTIF(H1857:AL1857,"L70")</f>
        <v>0</v>
      </c>
      <c r="BH1857" s="255">
        <f>COUNTIF(H1857:AL1857,"MD")</f>
        <v>0</v>
      </c>
      <c r="BI1857" s="255">
        <f>COUNTIF(H1857:AL1857,"PMD")</f>
        <v>0</v>
      </c>
      <c r="BJ1857" s="255">
        <f>COUNTIF(H1857:AL1857,"PM")</f>
        <v>0</v>
      </c>
      <c r="BK1857" s="255">
        <f>COUNTIF(H1857:AL1857,"BM")</f>
        <v>0</v>
      </c>
      <c r="BL1857" s="261">
        <f>SUMIF(H1857:AL1857,"PD",H1858:AL1858)+SUMIF(H1857:AL1857,"PN",H1858:AL1858)+SUMIF(H1857:AL1857,"P/DS",H1858:AL1858)+SUMIF(H1857:AL1857,"PN/F",H1858:AL1858)+SUMIF(H1857:AL1857,"PN/L",H1858:AL1858)+SUMIF(H1857:AL1857,"TV",H1858:AL1858)+SUMIF(H1857:AL1857,"TVD",H1858:AL1858)+SUMIF(H1857:AL1857,"PDD",H1858:AL1858)</f>
        <v>0</v>
      </c>
      <c r="BM1857" s="261">
        <f>SUMIF(H1857:AL1857,"PD",H1859:AL1859)+SUMIF(H1857:AL1857,"PN",H1859:AL1859)+SUMIF(H1857:AL1857,"P/DS",H1859:AL1859)+SUMIF(H1857:AL1857,"PN/F",H1859:AL1859)+SUMIF(H1857:AL1857,"PN/L",H1859:AL1859)+SUMIF(H1857:AL1857,"TV",H1859:AL1859)+SUMIF(H1857:AL1857,"TVD",H1859:AL1859)+SUMIF(H1857:AL1857,"PDD",H1859:AL1859)+SUMIF(H1857:AL1857,"PMD",H1859:AL1859)</f>
        <v>0</v>
      </c>
      <c r="BN1857" s="261">
        <f>SUMIF(H1857:AL1857,"PD",H1860:AL1860)+SUMIF(H1857:AL1857,"PN",H1860:AL1860)+SUMIF(H1857:AL1857,"P/DS",H1860:AL1860)+SUMIF(H1857:AL1857,"PN/F",H1860:AL1860)+SUMIF(H1857:AL1857,"PN/L",H1860:AL1860)+SUMIF(H1857:AL1857,"TV",H1860:AL1860)+SUMIF(H1857:AL1857,"TVD",H1860:AL1860)</f>
        <v>0</v>
      </c>
      <c r="BO1857" s="261">
        <f>SUMIF(H1857:AL1857,"PD",H1861:AL1861)+SUMIF(H1857:AL1857,"PN",H1861:AL1861)+SUMIF(H1857:AL1857,"P/DS",H1861:AL1861)+SUMIF(H1857:AL1857,"PN/F",H1861:AL1861)+SUMIF(H1857:AL1857,"PN/L",H1861:AL1861)+SUMIF(H1857:AL1857,"TV",H1861:AL1861)+SUMIF(H1857:AL1857,"TVD",H1861:AL1861)</f>
        <v>0</v>
      </c>
      <c r="BP1857" s="261">
        <f>SUMIF(H1857:AL1857,"PD",H1862:AL1862)+SUMIF(H1857:AL1857,"PN",H1862:AL1862)+SUMIF(H1857:AL1857,"P/DS",H1862:AL1862)+SUMIF(H1857:AL1857,"PN/F",H1862:AL1862)+SUMIF(H1857:AL1857,"PN/L",H1862:AL1862)+SUMIF(H1857:AL1857,"TV",H1862:AL1862)+SUMIF(H1857:AL1857,"TVD",H1862:AL1862)+SUMIF(H1857:AL1857,"PDD",H1862:AL1862)+SUMIF(H1857:AL1857,"PH",H1862:AL1862)+SUMIF(H1857:AL1857,"PM",H1862:AL1862)</f>
        <v>0</v>
      </c>
      <c r="BQ1857" s="261">
        <f>SUMIF(H1857:AL1857,"PD",H1863:AL1863)+SUMIF(H1857:AL1857,"PN",H1863:AL1863)+SUMIF(H1857:AL1857,"P/DS",H1863:AL1863)+SUMIF(H1857:AL1857,"PN/F",H1863:AL1863)+SUMIF(H1857:AL1857,"PN/L",H1863:AL1863)+SUMIF(H1857:AL1857,"TV",H1863:AL1863)+SUMIF(H1857:AL1857,"TVD",H1863:AL1863)+SUMIF(H1857:AL1857,"PDD",H1863:AL1863)+SUMIF(H1857:AL1857,"PH",H1863:AL1863)+SUMIF(H1857:AL1857,"PM",H1863:AL1863)</f>
        <v>0</v>
      </c>
      <c r="BR1857" s="269">
        <f>SUM(H1858:AL1858)-BL1857</f>
        <v>20</v>
      </c>
      <c r="BS1857" s="269">
        <f>SUM(H1859:AL1859)-BM1857</f>
        <v>0</v>
      </c>
      <c r="BT1857" s="269">
        <f>SUM(H1860:AL1860)-BN1857</f>
        <v>0</v>
      </c>
      <c r="BU1857" s="269">
        <f>SUM(H1861:AL1861)-BO1857</f>
        <v>0</v>
      </c>
      <c r="BV1857" s="269">
        <f>SUM(H1862:AL1862)-BP1857</f>
        <v>0</v>
      </c>
      <c r="BW1857" s="269">
        <f>SUM(H1863:AL1863)-BQ1857</f>
        <v>0</v>
      </c>
      <c r="BX1857" s="255">
        <f>SUMIF(H1857:AL1857,"PD",H1864:AL1864)+SUMIF(H1857:AL1857,"PN",H1864:AL1864)+SUMIF(H1857:AL1857,"P/DS",H1864:AL1864)+SUMIF(H1857:AL1857,"PN/F",H1864:AL1864)+SUMIF(H1857:AL1857,"PN/L",H1864:AL1864)</f>
        <v>0</v>
      </c>
      <c r="BY1857" s="255">
        <f>SUM(H1864:AL1864)-BX1857</f>
        <v>0</v>
      </c>
      <c r="BZ1857" s="255">
        <f t="shared" ref="BZ1857" si="669">+SUM(BL1857:BW1864)</f>
        <v>20</v>
      </c>
      <c r="CA1857" s="266">
        <f>(COUNTIFS(H1857:AL1857,"PD",H1858:AL1858,"&gt;=2"))*0.5-IF(CN1857="VP",COUNTIFS($H$16:$AL$16,"SAT",H1857:AL1857,"PD",H1858:AL1858,"&gt;=2"))*0.5</f>
        <v>0</v>
      </c>
      <c r="CB1857" s="266">
        <f>(COUNTIFS(H1857:AL1857,"PN",H1859:AL1859,"&gt;=0.5",H1858:AL1858,"&gt;=1.5"))*0.5+COUNTIFS(H1857:AL1857,"PDD",H1859:AL1859,"&gt;=0.5",H1858:AL1858,"&gt;=1.5")*0.5</f>
        <v>0</v>
      </c>
      <c r="CC1857" s="273">
        <f>(COUNTIFS(H1857:AL1857,"TV",H1859:AL1859,"&gt;=10"))*0.5+(COUNTIFS(H1857:AL1857,"PMD",H1859:AL1859,"&gt;=2"))*0.5</f>
        <v>0</v>
      </c>
      <c r="CD1857" s="266">
        <f>(COUNTIFS(H1857:AL1857,"TVD",H1861:AL1861,"&gt;=6.5",H1859:AL1859,"&gt;=3.5"))*0.5</f>
        <v>0</v>
      </c>
      <c r="CE1857" s="266">
        <f>(COUNTIFS(H1857:AL1857,"PD",H1862:AL1862,"&gt;=10"))*0.5</f>
        <v>0</v>
      </c>
      <c r="CF1857" s="266">
        <f>(COUNTIFS(H1857:AL1857,"PDD",H1862:AL1862,"&gt;=3.5",H1863:AL1863,"&gt;=6.5")+COUNTIFS(H1857:AL1857,"PH",H1863:AL1863,"&gt;=0.5",H1862:AL1862,"&gt;=1.5")+COUNTIFS(H1857:AL1857,"PM",H1863:AL1863,"&gt;=0.5",H1862:AL1862,"&gt;=1.5"))*0.5</f>
        <v>0</v>
      </c>
      <c r="CG1857" s="266">
        <f>(COUNTIFS(H1857:AL1857,"DS",H1858:AL1858,"&gt;=2")+COUNTIFS(H1857:AL1857,"AL/DS",H1858:AL1858,"&gt;=2"))*0.5-IF(CN1857="VP",COUNTIFS($H$16:$AL$16,"SAT",H1857:AL1857,"DS",H1858:AL1858,"&gt;=2"))*0.5</f>
        <v>4</v>
      </c>
      <c r="CH1857" s="266">
        <f>(COUNTIFS(H1857:AL1857,"NS",H1859:AL1859,"&gt;=0.5",H1858:AL1858,"&gt;=1.5")+COUNTIFS(H1857:AL1857,"AL/NS",H1859:AL1859,"&gt;=0.5",H1858:AL1858,"&gt;=1.5")+COUNTIFS(H1857:AL1857,"NHD",H1859:AL1859,"&gt;=4.5",H1862:AL1862,"&gt;=2",H1858:AL1858,"&gt;=1.5"))*0.5</f>
        <v>0</v>
      </c>
      <c r="CI1857" s="266">
        <f>(COUNTIF(H1859:AL1859,"&gt;=10")+COUNTIFS(H1857:AL1857,"MD",H1859:AL1859,"&gt;=2")-COUNTIFS(H1857:AL1857,"TV",H1859:AL1859,"&gt;=10"))*0.5</f>
        <v>0</v>
      </c>
      <c r="CJ1857" s="266">
        <f>(COUNTIFS(H1857:AL1857,"D",H1861:AL1861,"&gt;=6.5",H1859:AL1859,"&gt;=3.5"))*0.5</f>
        <v>0</v>
      </c>
      <c r="CK1857" s="266">
        <f>(COUNTIF(H1862:AL1862,"&gt;=10")-COUNTIFS(H1857:AL1857,"PD",H1862:AL1862,"&gt;=10"))*0.5</f>
        <v>0</v>
      </c>
      <c r="CL1857" s="265">
        <f>(COUNTIFS(H1857:AL1857,"NHD",H1862:AL1862,"&gt;=3.5",H1863:AL1863,"&gt;=6.5")+COUNTIFS(H1857:AL1857,"BH",H1862:AL1862,"&gt;=1.5",H1863:AL1863,"&gt;=0.5")+COUNTIFS(H1857:AL1857,"BM",H1862:AL1862,"&gt;=1.5",H1863:AL1863,"&gt;=0.5")+COUNTIFS(H1857:AL1857,"D",H1862:AL1862,"&gt;=1.5",H1863:AL1863,"&gt;=0.5"))*0.5</f>
        <v>0</v>
      </c>
      <c r="CM1857" s="272"/>
      <c r="CN1857" s="264" t="s">
        <v>723</v>
      </c>
      <c r="CO1857" s="180">
        <f t="shared" ref="CO1857" si="670">+AM1857+AN1857+AO1857+AP1857+AQ1857+AR1857+AS1857+AU1857+BG1857</f>
        <v>26</v>
      </c>
      <c r="CP1857" s="225">
        <f>+SUM(I1858:I1863)-I1864</f>
        <v>0</v>
      </c>
      <c r="CQ1857" s="225">
        <f>+SUM(J1858:J1863)-J1864</f>
        <v>2.5</v>
      </c>
      <c r="CR1857" s="225">
        <f>+SUM(K1858:K1863)-K1864</f>
        <v>2.5</v>
      </c>
      <c r="CS1857" s="181"/>
      <c r="CT1857" s="181"/>
      <c r="CU1857" s="181"/>
      <c r="CV1857" s="181"/>
      <c r="CW1857" s="181"/>
      <c r="CX1857" s="181"/>
      <c r="CY1857" s="181"/>
      <c r="CZ1857" s="181"/>
      <c r="DA1857" s="181"/>
    </row>
    <row r="1858" spans="1:105" s="120" customFormat="1" ht="15" customHeight="1">
      <c r="A1858" s="228"/>
      <c r="B1858" s="309"/>
      <c r="C1858" s="306"/>
      <c r="D1858" s="237"/>
      <c r="E1858" s="237"/>
      <c r="F1858" s="242" t="s">
        <v>82</v>
      </c>
      <c r="G1858" s="121">
        <v>1.5</v>
      </c>
      <c r="H1858" s="83"/>
      <c r="I1858" s="83"/>
      <c r="J1858" s="83">
        <v>2.5</v>
      </c>
      <c r="K1858" s="83">
        <v>2.5</v>
      </c>
      <c r="L1858" s="83">
        <v>2.5</v>
      </c>
      <c r="M1858" s="83">
        <v>2.5</v>
      </c>
      <c r="N1858" s="83">
        <v>2.5</v>
      </c>
      <c r="O1858" s="83"/>
      <c r="P1858" s="83"/>
      <c r="Q1858" s="83">
        <v>2.5</v>
      </c>
      <c r="R1858" s="83">
        <v>2.5</v>
      </c>
      <c r="S1858" s="83">
        <v>2.5</v>
      </c>
      <c r="T1858" s="83"/>
      <c r="U1858" s="83"/>
      <c r="V1858" s="83"/>
      <c r="W1858" s="83"/>
      <c r="X1858" s="83"/>
      <c r="Y1858" s="83"/>
      <c r="Z1858" s="83"/>
      <c r="AA1858" s="83"/>
      <c r="AB1858" s="83"/>
      <c r="AC1858" s="79"/>
      <c r="AD1858" s="79"/>
      <c r="AE1858" s="79"/>
      <c r="AF1858" s="79"/>
      <c r="AG1858" s="79"/>
      <c r="AH1858" s="79"/>
      <c r="AI1858" s="79"/>
      <c r="AJ1858" s="79"/>
      <c r="AK1858" s="79"/>
      <c r="AL1858" s="79"/>
      <c r="AM1858" s="240"/>
      <c r="AN1858" s="240"/>
      <c r="AO1858" s="240"/>
      <c r="AP1858" s="240"/>
      <c r="AQ1858" s="240"/>
      <c r="AR1858" s="240"/>
      <c r="AS1858" s="240"/>
      <c r="AT1858" s="256"/>
      <c r="AU1858" s="256"/>
      <c r="AV1858" s="259"/>
      <c r="AW1858" s="259"/>
      <c r="AX1858" s="256"/>
      <c r="AY1858" s="256"/>
      <c r="AZ1858" s="256"/>
      <c r="BA1858" s="256"/>
      <c r="BB1858" s="256"/>
      <c r="BC1858" s="256"/>
      <c r="BD1858" s="256"/>
      <c r="BE1858" s="256"/>
      <c r="BF1858" s="256"/>
      <c r="BG1858" s="256"/>
      <c r="BH1858" s="256"/>
      <c r="BI1858" s="256"/>
      <c r="BJ1858" s="256"/>
      <c r="BK1858" s="256"/>
      <c r="BL1858" s="262"/>
      <c r="BM1858" s="262"/>
      <c r="BN1858" s="262"/>
      <c r="BO1858" s="262"/>
      <c r="BP1858" s="262"/>
      <c r="BQ1858" s="262"/>
      <c r="BR1858" s="270"/>
      <c r="BS1858" s="270"/>
      <c r="BT1858" s="270"/>
      <c r="BU1858" s="270"/>
      <c r="BV1858" s="270"/>
      <c r="BW1858" s="270"/>
      <c r="BX1858" s="256"/>
      <c r="BY1858" s="256"/>
      <c r="BZ1858" s="256"/>
      <c r="CA1858" s="267"/>
      <c r="CB1858" s="267"/>
      <c r="CC1858" s="274"/>
      <c r="CD1858" s="267"/>
      <c r="CE1858" s="267"/>
      <c r="CF1858" s="267"/>
      <c r="CG1858" s="267"/>
      <c r="CH1858" s="267"/>
      <c r="CI1858" s="267"/>
      <c r="CJ1858" s="267"/>
      <c r="CK1858" s="267"/>
      <c r="CL1858" s="265"/>
      <c r="CM1858" s="272"/>
      <c r="CN1858" s="264"/>
      <c r="CO1858" s="180"/>
      <c r="CP1858" s="226"/>
      <c r="CQ1858" s="226"/>
      <c r="CR1858" s="226"/>
      <c r="CS1858" s="181"/>
      <c r="CT1858" s="181"/>
      <c r="CU1858" s="181"/>
      <c r="CV1858" s="181"/>
      <c r="CW1858" s="181"/>
      <c r="CX1858" s="181"/>
      <c r="CY1858" s="181"/>
      <c r="CZ1858" s="181"/>
      <c r="DA1858" s="181"/>
    </row>
    <row r="1859" spans="1:105" s="120" customFormat="1" ht="15" customHeight="1">
      <c r="A1859" s="228"/>
      <c r="B1859" s="309"/>
      <c r="C1859" s="306"/>
      <c r="D1859" s="237"/>
      <c r="E1859" s="237"/>
      <c r="F1859" s="243"/>
      <c r="G1859" s="122">
        <v>2</v>
      </c>
      <c r="H1859" s="84"/>
      <c r="I1859" s="84"/>
      <c r="J1859" s="84"/>
      <c r="K1859" s="84"/>
      <c r="L1859" s="84"/>
      <c r="M1859" s="84"/>
      <c r="N1859" s="84"/>
      <c r="O1859" s="84"/>
      <c r="P1859" s="84"/>
      <c r="Q1859" s="84"/>
      <c r="R1859" s="84"/>
      <c r="S1859" s="84"/>
      <c r="T1859" s="84"/>
      <c r="U1859" s="84"/>
      <c r="V1859" s="84"/>
      <c r="W1859" s="84"/>
      <c r="X1859" s="84"/>
      <c r="Y1859" s="84"/>
      <c r="Z1859" s="84"/>
      <c r="AA1859" s="84"/>
      <c r="AB1859" s="84"/>
      <c r="AC1859" s="80"/>
      <c r="AD1859" s="80"/>
      <c r="AE1859" s="80"/>
      <c r="AF1859" s="80"/>
      <c r="AG1859" s="80"/>
      <c r="AH1859" s="80"/>
      <c r="AI1859" s="80"/>
      <c r="AJ1859" s="80"/>
      <c r="AK1859" s="80"/>
      <c r="AL1859" s="80"/>
      <c r="AM1859" s="240"/>
      <c r="AN1859" s="240"/>
      <c r="AO1859" s="240"/>
      <c r="AP1859" s="240"/>
      <c r="AQ1859" s="240"/>
      <c r="AR1859" s="240"/>
      <c r="AS1859" s="240"/>
      <c r="AT1859" s="256"/>
      <c r="AU1859" s="256"/>
      <c r="AV1859" s="259"/>
      <c r="AW1859" s="259"/>
      <c r="AX1859" s="256"/>
      <c r="AY1859" s="256"/>
      <c r="AZ1859" s="256"/>
      <c r="BA1859" s="256"/>
      <c r="BB1859" s="256"/>
      <c r="BC1859" s="256"/>
      <c r="BD1859" s="256"/>
      <c r="BE1859" s="256"/>
      <c r="BF1859" s="256"/>
      <c r="BG1859" s="256"/>
      <c r="BH1859" s="256"/>
      <c r="BI1859" s="256"/>
      <c r="BJ1859" s="256"/>
      <c r="BK1859" s="256"/>
      <c r="BL1859" s="262"/>
      <c r="BM1859" s="262"/>
      <c r="BN1859" s="262"/>
      <c r="BO1859" s="262"/>
      <c r="BP1859" s="262"/>
      <c r="BQ1859" s="262"/>
      <c r="BR1859" s="270"/>
      <c r="BS1859" s="270"/>
      <c r="BT1859" s="270"/>
      <c r="BU1859" s="270"/>
      <c r="BV1859" s="270"/>
      <c r="BW1859" s="270"/>
      <c r="BX1859" s="256"/>
      <c r="BY1859" s="256"/>
      <c r="BZ1859" s="256"/>
      <c r="CA1859" s="267"/>
      <c r="CB1859" s="267"/>
      <c r="CC1859" s="274"/>
      <c r="CD1859" s="267"/>
      <c r="CE1859" s="267"/>
      <c r="CF1859" s="267"/>
      <c r="CG1859" s="267"/>
      <c r="CH1859" s="267"/>
      <c r="CI1859" s="267"/>
      <c r="CJ1859" s="267"/>
      <c r="CK1859" s="267"/>
      <c r="CL1859" s="265"/>
      <c r="CM1859" s="272"/>
      <c r="CN1859" s="264"/>
      <c r="CO1859" s="180"/>
      <c r="CP1859" s="226"/>
      <c r="CQ1859" s="226"/>
      <c r="CR1859" s="226"/>
      <c r="CS1859" s="181"/>
      <c r="CT1859" s="181"/>
      <c r="CU1859" s="181"/>
      <c r="CV1859" s="181"/>
      <c r="CW1859" s="181"/>
      <c r="CX1859" s="181"/>
      <c r="CY1859" s="181"/>
      <c r="CZ1859" s="181"/>
      <c r="DA1859" s="181"/>
    </row>
    <row r="1860" spans="1:105" s="120" customFormat="1" ht="15" customHeight="1">
      <c r="A1860" s="228"/>
      <c r="B1860" s="309"/>
      <c r="C1860" s="306"/>
      <c r="D1860" s="237"/>
      <c r="E1860" s="237"/>
      <c r="F1860" s="243"/>
      <c r="G1860" s="122">
        <v>2.1</v>
      </c>
      <c r="H1860" s="84"/>
      <c r="I1860" s="84"/>
      <c r="J1860" s="84"/>
      <c r="K1860" s="84"/>
      <c r="L1860" s="84"/>
      <c r="M1860" s="84"/>
      <c r="N1860" s="84"/>
      <c r="O1860" s="84"/>
      <c r="P1860" s="84"/>
      <c r="Q1860" s="84"/>
      <c r="R1860" s="84"/>
      <c r="S1860" s="84"/>
      <c r="T1860" s="84"/>
      <c r="U1860" s="84"/>
      <c r="V1860" s="84"/>
      <c r="W1860" s="84"/>
      <c r="X1860" s="84"/>
      <c r="Y1860" s="84"/>
      <c r="Z1860" s="84"/>
      <c r="AA1860" s="84"/>
      <c r="AB1860" s="84"/>
      <c r="AC1860" s="80"/>
      <c r="AD1860" s="80"/>
      <c r="AE1860" s="80"/>
      <c r="AF1860" s="80"/>
      <c r="AG1860" s="80"/>
      <c r="AH1860" s="80"/>
      <c r="AI1860" s="80"/>
      <c r="AJ1860" s="80"/>
      <c r="AK1860" s="80"/>
      <c r="AL1860" s="80"/>
      <c r="AM1860" s="240"/>
      <c r="AN1860" s="240"/>
      <c r="AO1860" s="240"/>
      <c r="AP1860" s="240"/>
      <c r="AQ1860" s="240"/>
      <c r="AR1860" s="240"/>
      <c r="AS1860" s="240"/>
      <c r="AT1860" s="256"/>
      <c r="AU1860" s="256"/>
      <c r="AV1860" s="259"/>
      <c r="AW1860" s="259"/>
      <c r="AX1860" s="256"/>
      <c r="AY1860" s="256"/>
      <c r="AZ1860" s="256"/>
      <c r="BA1860" s="256"/>
      <c r="BB1860" s="256"/>
      <c r="BC1860" s="256"/>
      <c r="BD1860" s="256"/>
      <c r="BE1860" s="256"/>
      <c r="BF1860" s="256"/>
      <c r="BG1860" s="256"/>
      <c r="BH1860" s="256"/>
      <c r="BI1860" s="256"/>
      <c r="BJ1860" s="256"/>
      <c r="BK1860" s="256"/>
      <c r="BL1860" s="262"/>
      <c r="BM1860" s="262"/>
      <c r="BN1860" s="262"/>
      <c r="BO1860" s="262"/>
      <c r="BP1860" s="262"/>
      <c r="BQ1860" s="262"/>
      <c r="BR1860" s="270"/>
      <c r="BS1860" s="270"/>
      <c r="BT1860" s="270"/>
      <c r="BU1860" s="270"/>
      <c r="BV1860" s="270"/>
      <c r="BW1860" s="270"/>
      <c r="BX1860" s="256"/>
      <c r="BY1860" s="256"/>
      <c r="BZ1860" s="256"/>
      <c r="CA1860" s="267"/>
      <c r="CB1860" s="267"/>
      <c r="CC1860" s="274"/>
      <c r="CD1860" s="267"/>
      <c r="CE1860" s="267"/>
      <c r="CF1860" s="267"/>
      <c r="CG1860" s="267"/>
      <c r="CH1860" s="267"/>
      <c r="CI1860" s="267"/>
      <c r="CJ1860" s="267"/>
      <c r="CK1860" s="267"/>
      <c r="CL1860" s="265"/>
      <c r="CM1860" s="272"/>
      <c r="CN1860" s="264"/>
      <c r="CO1860" s="180"/>
      <c r="CP1860" s="226"/>
      <c r="CQ1860" s="226"/>
      <c r="CR1860" s="226"/>
      <c r="CS1860" s="181"/>
      <c r="CT1860" s="181"/>
      <c r="CU1860" s="181"/>
      <c r="CV1860" s="181"/>
      <c r="CW1860" s="181"/>
      <c r="CX1860" s="181"/>
      <c r="CY1860" s="181"/>
      <c r="CZ1860" s="181"/>
      <c r="DA1860" s="181"/>
    </row>
    <row r="1861" spans="1:105" s="120" customFormat="1" ht="15" customHeight="1">
      <c r="A1861" s="228"/>
      <c r="B1861" s="309"/>
      <c r="C1861" s="306"/>
      <c r="D1861" s="237"/>
      <c r="E1861" s="237"/>
      <c r="F1861" s="243"/>
      <c r="G1861" s="122">
        <v>2.7</v>
      </c>
      <c r="H1861" s="84"/>
      <c r="I1861" s="84"/>
      <c r="J1861" s="84"/>
      <c r="K1861" s="84"/>
      <c r="L1861" s="84"/>
      <c r="M1861" s="84"/>
      <c r="N1861" s="84"/>
      <c r="O1861" s="84"/>
      <c r="P1861" s="84"/>
      <c r="Q1861" s="84"/>
      <c r="R1861" s="84"/>
      <c r="S1861" s="84"/>
      <c r="T1861" s="84"/>
      <c r="U1861" s="84"/>
      <c r="V1861" s="84"/>
      <c r="W1861" s="84"/>
      <c r="X1861" s="84"/>
      <c r="Y1861" s="84"/>
      <c r="Z1861" s="84"/>
      <c r="AA1861" s="84"/>
      <c r="AB1861" s="84"/>
      <c r="AC1861" s="80"/>
      <c r="AD1861" s="80"/>
      <c r="AE1861" s="80"/>
      <c r="AF1861" s="80"/>
      <c r="AG1861" s="80"/>
      <c r="AH1861" s="80"/>
      <c r="AI1861" s="80"/>
      <c r="AJ1861" s="80"/>
      <c r="AK1861" s="80"/>
      <c r="AL1861" s="80"/>
      <c r="AM1861" s="240"/>
      <c r="AN1861" s="240"/>
      <c r="AO1861" s="240"/>
      <c r="AP1861" s="240"/>
      <c r="AQ1861" s="240"/>
      <c r="AR1861" s="240"/>
      <c r="AS1861" s="240"/>
      <c r="AT1861" s="256"/>
      <c r="AU1861" s="256"/>
      <c r="AV1861" s="259"/>
      <c r="AW1861" s="259"/>
      <c r="AX1861" s="256"/>
      <c r="AY1861" s="256"/>
      <c r="AZ1861" s="256"/>
      <c r="BA1861" s="256"/>
      <c r="BB1861" s="256"/>
      <c r="BC1861" s="256"/>
      <c r="BD1861" s="256"/>
      <c r="BE1861" s="256"/>
      <c r="BF1861" s="256"/>
      <c r="BG1861" s="256"/>
      <c r="BH1861" s="256"/>
      <c r="BI1861" s="256"/>
      <c r="BJ1861" s="256"/>
      <c r="BK1861" s="256"/>
      <c r="BL1861" s="262"/>
      <c r="BM1861" s="262"/>
      <c r="BN1861" s="262"/>
      <c r="BO1861" s="262"/>
      <c r="BP1861" s="262"/>
      <c r="BQ1861" s="262"/>
      <c r="BR1861" s="270"/>
      <c r="BS1861" s="270"/>
      <c r="BT1861" s="270"/>
      <c r="BU1861" s="270"/>
      <c r="BV1861" s="270"/>
      <c r="BW1861" s="270"/>
      <c r="BX1861" s="256"/>
      <c r="BY1861" s="256"/>
      <c r="BZ1861" s="256"/>
      <c r="CA1861" s="267"/>
      <c r="CB1861" s="267"/>
      <c r="CC1861" s="274"/>
      <c r="CD1861" s="267"/>
      <c r="CE1861" s="267"/>
      <c r="CF1861" s="267"/>
      <c r="CG1861" s="267"/>
      <c r="CH1861" s="267"/>
      <c r="CI1861" s="267"/>
      <c r="CJ1861" s="267"/>
      <c r="CK1861" s="267"/>
      <c r="CL1861" s="265"/>
      <c r="CM1861" s="272"/>
      <c r="CN1861" s="264"/>
      <c r="CO1861" s="180"/>
      <c r="CP1861" s="226"/>
      <c r="CQ1861" s="226"/>
      <c r="CR1861" s="226"/>
      <c r="CS1861" s="181"/>
      <c r="CT1861" s="181"/>
      <c r="CU1861" s="181"/>
      <c r="CV1861" s="181"/>
      <c r="CW1861" s="181"/>
      <c r="CX1861" s="181"/>
      <c r="CY1861" s="181"/>
      <c r="CZ1861" s="181"/>
      <c r="DA1861" s="181"/>
    </row>
    <row r="1862" spans="1:105" s="120" customFormat="1" ht="15" customHeight="1">
      <c r="A1862" s="228"/>
      <c r="B1862" s="309"/>
      <c r="C1862" s="306"/>
      <c r="D1862" s="237"/>
      <c r="E1862" s="237"/>
      <c r="F1862" s="243"/>
      <c r="G1862" s="122">
        <v>3</v>
      </c>
      <c r="H1862" s="84"/>
      <c r="I1862" s="84"/>
      <c r="J1862" s="84"/>
      <c r="K1862" s="84"/>
      <c r="L1862" s="84"/>
      <c r="M1862" s="84"/>
      <c r="N1862" s="84"/>
      <c r="O1862" s="84"/>
      <c r="P1862" s="84"/>
      <c r="Q1862" s="84"/>
      <c r="R1862" s="84"/>
      <c r="S1862" s="84"/>
      <c r="T1862" s="84"/>
      <c r="U1862" s="84"/>
      <c r="V1862" s="84"/>
      <c r="W1862" s="84"/>
      <c r="X1862" s="84"/>
      <c r="Y1862" s="84"/>
      <c r="Z1862" s="84"/>
      <c r="AA1862" s="84"/>
      <c r="AB1862" s="84"/>
      <c r="AC1862" s="80"/>
      <c r="AD1862" s="80"/>
      <c r="AE1862" s="80"/>
      <c r="AF1862" s="80"/>
      <c r="AG1862" s="80"/>
      <c r="AH1862" s="80"/>
      <c r="AI1862" s="80"/>
      <c r="AJ1862" s="80"/>
      <c r="AK1862" s="80"/>
      <c r="AL1862" s="80"/>
      <c r="AM1862" s="240"/>
      <c r="AN1862" s="240"/>
      <c r="AO1862" s="240"/>
      <c r="AP1862" s="240"/>
      <c r="AQ1862" s="240"/>
      <c r="AR1862" s="240"/>
      <c r="AS1862" s="240"/>
      <c r="AT1862" s="256"/>
      <c r="AU1862" s="256"/>
      <c r="AV1862" s="259"/>
      <c r="AW1862" s="259"/>
      <c r="AX1862" s="256"/>
      <c r="AY1862" s="256"/>
      <c r="AZ1862" s="256"/>
      <c r="BA1862" s="256"/>
      <c r="BB1862" s="256"/>
      <c r="BC1862" s="256"/>
      <c r="BD1862" s="256"/>
      <c r="BE1862" s="256"/>
      <c r="BF1862" s="256"/>
      <c r="BG1862" s="256"/>
      <c r="BH1862" s="256"/>
      <c r="BI1862" s="256"/>
      <c r="BJ1862" s="256"/>
      <c r="BK1862" s="256"/>
      <c r="BL1862" s="262"/>
      <c r="BM1862" s="262"/>
      <c r="BN1862" s="262"/>
      <c r="BO1862" s="262"/>
      <c r="BP1862" s="262"/>
      <c r="BQ1862" s="262"/>
      <c r="BR1862" s="270"/>
      <c r="BS1862" s="270"/>
      <c r="BT1862" s="270"/>
      <c r="BU1862" s="270"/>
      <c r="BV1862" s="270"/>
      <c r="BW1862" s="270"/>
      <c r="BX1862" s="256"/>
      <c r="BY1862" s="256"/>
      <c r="BZ1862" s="256"/>
      <c r="CA1862" s="267"/>
      <c r="CB1862" s="267"/>
      <c r="CC1862" s="274"/>
      <c r="CD1862" s="267"/>
      <c r="CE1862" s="267"/>
      <c r="CF1862" s="267"/>
      <c r="CG1862" s="267"/>
      <c r="CH1862" s="267"/>
      <c r="CI1862" s="267"/>
      <c r="CJ1862" s="267"/>
      <c r="CK1862" s="267"/>
      <c r="CL1862" s="265"/>
      <c r="CM1862" s="272"/>
      <c r="CN1862" s="264"/>
      <c r="CO1862" s="180"/>
      <c r="CP1862" s="226"/>
      <c r="CQ1862" s="226"/>
      <c r="CR1862" s="226"/>
      <c r="CS1862" s="181"/>
      <c r="CT1862" s="181"/>
      <c r="CU1862" s="181"/>
      <c r="CV1862" s="181"/>
      <c r="CW1862" s="181"/>
      <c r="CX1862" s="181"/>
      <c r="CY1862" s="181"/>
      <c r="CZ1862" s="181"/>
      <c r="DA1862" s="181"/>
    </row>
    <row r="1863" spans="1:105" s="120" customFormat="1" ht="15" customHeight="1">
      <c r="A1863" s="228"/>
      <c r="B1863" s="309"/>
      <c r="C1863" s="306"/>
      <c r="D1863" s="237"/>
      <c r="E1863" s="237"/>
      <c r="F1863" s="244"/>
      <c r="G1863" s="123">
        <v>3.9</v>
      </c>
      <c r="H1863" s="85"/>
      <c r="I1863" s="85"/>
      <c r="J1863" s="85"/>
      <c r="K1863" s="85"/>
      <c r="L1863" s="85"/>
      <c r="M1863" s="85"/>
      <c r="N1863" s="85"/>
      <c r="O1863" s="85"/>
      <c r="P1863" s="85"/>
      <c r="Q1863" s="85"/>
      <c r="R1863" s="85"/>
      <c r="S1863" s="85"/>
      <c r="T1863" s="85"/>
      <c r="U1863" s="85"/>
      <c r="V1863" s="85"/>
      <c r="W1863" s="85"/>
      <c r="X1863" s="85"/>
      <c r="Y1863" s="85"/>
      <c r="Z1863" s="85"/>
      <c r="AA1863" s="85"/>
      <c r="AB1863" s="85"/>
      <c r="AC1863" s="81"/>
      <c r="AD1863" s="81"/>
      <c r="AE1863" s="81"/>
      <c r="AF1863" s="81"/>
      <c r="AG1863" s="81"/>
      <c r="AH1863" s="81"/>
      <c r="AI1863" s="81"/>
      <c r="AJ1863" s="81"/>
      <c r="AK1863" s="81"/>
      <c r="AL1863" s="81"/>
      <c r="AM1863" s="240"/>
      <c r="AN1863" s="240"/>
      <c r="AO1863" s="240"/>
      <c r="AP1863" s="240"/>
      <c r="AQ1863" s="240"/>
      <c r="AR1863" s="240"/>
      <c r="AS1863" s="240"/>
      <c r="AT1863" s="256"/>
      <c r="AU1863" s="256"/>
      <c r="AV1863" s="259"/>
      <c r="AW1863" s="259"/>
      <c r="AX1863" s="256"/>
      <c r="AY1863" s="256"/>
      <c r="AZ1863" s="256"/>
      <c r="BA1863" s="256"/>
      <c r="BB1863" s="256"/>
      <c r="BC1863" s="256"/>
      <c r="BD1863" s="256"/>
      <c r="BE1863" s="256"/>
      <c r="BF1863" s="256"/>
      <c r="BG1863" s="256"/>
      <c r="BH1863" s="256"/>
      <c r="BI1863" s="256"/>
      <c r="BJ1863" s="256"/>
      <c r="BK1863" s="256"/>
      <c r="BL1863" s="262"/>
      <c r="BM1863" s="262"/>
      <c r="BN1863" s="262"/>
      <c r="BO1863" s="262"/>
      <c r="BP1863" s="262"/>
      <c r="BQ1863" s="262"/>
      <c r="BR1863" s="270"/>
      <c r="BS1863" s="270"/>
      <c r="BT1863" s="270"/>
      <c r="BU1863" s="270"/>
      <c r="BV1863" s="270"/>
      <c r="BW1863" s="270"/>
      <c r="BX1863" s="256"/>
      <c r="BY1863" s="256"/>
      <c r="BZ1863" s="256"/>
      <c r="CA1863" s="267"/>
      <c r="CB1863" s="267"/>
      <c r="CC1863" s="274"/>
      <c r="CD1863" s="267"/>
      <c r="CE1863" s="267"/>
      <c r="CF1863" s="267"/>
      <c r="CG1863" s="267"/>
      <c r="CH1863" s="267"/>
      <c r="CI1863" s="267"/>
      <c r="CJ1863" s="267"/>
      <c r="CK1863" s="267"/>
      <c r="CL1863" s="265"/>
      <c r="CM1863" s="272"/>
      <c r="CN1863" s="264"/>
      <c r="CO1863" s="180"/>
      <c r="CP1863" s="226"/>
      <c r="CQ1863" s="226"/>
      <c r="CR1863" s="226"/>
      <c r="CS1863" s="181"/>
      <c r="CT1863" s="181"/>
      <c r="CU1863" s="181"/>
      <c r="CV1863" s="181"/>
      <c r="CW1863" s="181"/>
      <c r="CX1863" s="181"/>
      <c r="CY1863" s="181"/>
      <c r="CZ1863" s="181"/>
      <c r="DA1863" s="181"/>
    </row>
    <row r="1864" spans="1:105" s="120" customFormat="1" ht="15" customHeight="1">
      <c r="A1864" s="229"/>
      <c r="B1864" s="310"/>
      <c r="C1864" s="307"/>
      <c r="D1864" s="238"/>
      <c r="E1864" s="238"/>
      <c r="F1864" s="245" t="s">
        <v>83</v>
      </c>
      <c r="G1864" s="246"/>
      <c r="H1864" s="82"/>
      <c r="I1864" s="82"/>
      <c r="J1864" s="82"/>
      <c r="K1864" s="82"/>
      <c r="L1864" s="82"/>
      <c r="M1864" s="82"/>
      <c r="N1864" s="82"/>
      <c r="O1864" s="82"/>
      <c r="P1864" s="82"/>
      <c r="Q1864" s="82"/>
      <c r="R1864" s="82"/>
      <c r="S1864" s="82"/>
      <c r="T1864" s="82"/>
      <c r="U1864" s="82"/>
      <c r="V1864" s="82"/>
      <c r="W1864" s="82"/>
      <c r="X1864" s="82"/>
      <c r="Y1864" s="82"/>
      <c r="Z1864" s="82"/>
      <c r="AA1864" s="82"/>
      <c r="AB1864" s="82"/>
      <c r="AC1864" s="35"/>
      <c r="AD1864" s="35"/>
      <c r="AE1864" s="35"/>
      <c r="AF1864" s="35"/>
      <c r="AG1864" s="35"/>
      <c r="AH1864" s="35"/>
      <c r="AI1864" s="35"/>
      <c r="AJ1864" s="35"/>
      <c r="AK1864" s="35"/>
      <c r="AL1864" s="35"/>
      <c r="AM1864" s="241"/>
      <c r="AN1864" s="241"/>
      <c r="AO1864" s="241"/>
      <c r="AP1864" s="241"/>
      <c r="AQ1864" s="241"/>
      <c r="AR1864" s="241"/>
      <c r="AS1864" s="241"/>
      <c r="AT1864" s="257"/>
      <c r="AU1864" s="257"/>
      <c r="AV1864" s="260"/>
      <c r="AW1864" s="260"/>
      <c r="AX1864" s="257"/>
      <c r="AY1864" s="257"/>
      <c r="AZ1864" s="257"/>
      <c r="BA1864" s="257"/>
      <c r="BB1864" s="257"/>
      <c r="BC1864" s="257"/>
      <c r="BD1864" s="257"/>
      <c r="BE1864" s="257"/>
      <c r="BF1864" s="257"/>
      <c r="BG1864" s="257"/>
      <c r="BH1864" s="257"/>
      <c r="BI1864" s="257"/>
      <c r="BJ1864" s="257"/>
      <c r="BK1864" s="257"/>
      <c r="BL1864" s="263"/>
      <c r="BM1864" s="263"/>
      <c r="BN1864" s="263"/>
      <c r="BO1864" s="263"/>
      <c r="BP1864" s="263"/>
      <c r="BQ1864" s="263"/>
      <c r="BR1864" s="271"/>
      <c r="BS1864" s="271"/>
      <c r="BT1864" s="271"/>
      <c r="BU1864" s="271"/>
      <c r="BV1864" s="271"/>
      <c r="BW1864" s="271"/>
      <c r="BX1864" s="257"/>
      <c r="BY1864" s="257"/>
      <c r="BZ1864" s="257"/>
      <c r="CA1864" s="268"/>
      <c r="CB1864" s="268"/>
      <c r="CC1864" s="275"/>
      <c r="CD1864" s="268"/>
      <c r="CE1864" s="268"/>
      <c r="CF1864" s="268"/>
      <c r="CG1864" s="268"/>
      <c r="CH1864" s="268"/>
      <c r="CI1864" s="268"/>
      <c r="CJ1864" s="268"/>
      <c r="CK1864" s="268"/>
      <c r="CL1864" s="265"/>
      <c r="CM1864" s="272"/>
      <c r="CN1864" s="264"/>
      <c r="CO1864" s="180"/>
      <c r="CP1864" s="226"/>
      <c r="CQ1864" s="226"/>
      <c r="CR1864" s="226"/>
      <c r="CS1864" s="181"/>
      <c r="CT1864" s="181"/>
      <c r="CU1864" s="181"/>
      <c r="CV1864" s="181"/>
      <c r="CW1864" s="181"/>
      <c r="CX1864" s="181"/>
      <c r="CY1864" s="181"/>
      <c r="CZ1864" s="181"/>
      <c r="DA1864" s="181"/>
    </row>
    <row r="1865" spans="1:105" s="120" customFormat="1" ht="15" customHeight="1">
      <c r="A1865" s="227">
        <f t="shared" si="662"/>
        <v>231</v>
      </c>
      <c r="B1865" s="701" t="s">
        <v>253</v>
      </c>
      <c r="C1865" s="686" t="s">
        <v>138</v>
      </c>
      <c r="D1865" s="236" t="s">
        <v>1309</v>
      </c>
      <c r="E1865" s="236" t="s">
        <v>1283</v>
      </c>
      <c r="F1865" s="253" t="s">
        <v>80</v>
      </c>
      <c r="G1865" s="254"/>
      <c r="H1865" s="82" t="s">
        <v>69</v>
      </c>
      <c r="I1865" s="82"/>
      <c r="J1865" s="82" t="s">
        <v>60</v>
      </c>
      <c r="K1865" s="82" t="s">
        <v>60</v>
      </c>
      <c r="L1865" s="82" t="s">
        <v>60</v>
      </c>
      <c r="M1865" s="82" t="s">
        <v>67</v>
      </c>
      <c r="N1865" s="82" t="s">
        <v>60</v>
      </c>
      <c r="O1865" s="82"/>
      <c r="P1865" s="82" t="s">
        <v>60</v>
      </c>
      <c r="Q1865" s="82" t="s">
        <v>60</v>
      </c>
      <c r="R1865" s="82" t="s">
        <v>60</v>
      </c>
      <c r="S1865" s="82" t="s">
        <v>60</v>
      </c>
      <c r="T1865" s="82" t="s">
        <v>60</v>
      </c>
      <c r="U1865" s="82" t="s">
        <v>60</v>
      </c>
      <c r="V1865" s="82"/>
      <c r="W1865" s="82" t="s">
        <v>61</v>
      </c>
      <c r="X1865" s="82" t="s">
        <v>61</v>
      </c>
      <c r="Y1865" s="82" t="s">
        <v>61</v>
      </c>
      <c r="Z1865" s="82" t="s">
        <v>61</v>
      </c>
      <c r="AA1865" s="82" t="s">
        <v>61</v>
      </c>
      <c r="AB1865" s="82" t="s">
        <v>61</v>
      </c>
      <c r="AC1865" s="82"/>
      <c r="AD1865" s="82" t="s">
        <v>61</v>
      </c>
      <c r="AE1865" s="82" t="s">
        <v>61</v>
      </c>
      <c r="AF1865" s="82" t="s">
        <v>61</v>
      </c>
      <c r="AG1865" s="82" t="s">
        <v>61</v>
      </c>
      <c r="AH1865" s="82" t="s">
        <v>61</v>
      </c>
      <c r="AI1865" s="82" t="s">
        <v>1471</v>
      </c>
      <c r="AJ1865" s="82"/>
      <c r="AK1865" s="82" t="s">
        <v>60</v>
      </c>
      <c r="AL1865" s="82" t="s">
        <v>60</v>
      </c>
      <c r="AM1865" s="239">
        <f>COUNTIF(H1865:AL1865,"PH")+COUNTIF(H1865:AL1865,"PH/L")+COUNTIF(H1865:AL1865,"PM")</f>
        <v>0</v>
      </c>
      <c r="AN1865" s="239">
        <f>COUNTIF(H1865:AL1865,"PD")+COUNTIF(H1865:AL1865,"PDD")+COUNTIF(H1865:AL1865,"P/DS")/2+COUNTIF(H1865:AL1865,"PMD")</f>
        <v>0</v>
      </c>
      <c r="AO1865" s="239">
        <f>COUNTIF(H1865:AL1865,"PN")+COUNTIF(H1865:AL1865,"P/NS")/2+COUNTIF(H1865:AL1865,"PH")+COUNTIF(H1865:AL1865,"PH/F")/2+COUNTIF(H1865:AL1865,"PH/L")/2+COUNTIF(H1865:AL1865,"PM")</f>
        <v>0</v>
      </c>
      <c r="AP1865" s="239">
        <f>COUNTIF(H1865:AL1865,"BH")+COUNTIF(H1865:AL1865,"AL/BL")+COUNTIF(H1865:AL1865,"UL/BL")+COUNTIF(H1865:AL1865,"BM")</f>
        <v>0</v>
      </c>
      <c r="AQ1865" s="239">
        <f>COUNTIF(H1865:AL1865,"DS")+COUNTIF(H1865:AL1865,"AL/DS")/2+COUNTIF(H1865:AL1865,"UL/DS")/2+COUNTIF(H1865:AL1865,"CT")+COUNTIF(H1865:AL1865,"MD")</f>
        <v>12.5</v>
      </c>
      <c r="AR1865" s="239">
        <f>COUNTIF(H1865:AL1865,"NS")+COUNTIF(H1865:AL1865,"AL/NS")/2+COUNTIF(H1865:AL1865,"UL/NS")/2+COUNTIF(H1865:AL1865,"BH")+COUNTIF(H1865:AL1865,"AL/BF")/2+COUNTIF(H1865:AL1865,"AL/BL")/2+COUNTIF(H1865:AL1865,"UL/BL")/2+COUNTIF(H1865:AL1865,"UL/BF")/2+COUNTIF(H1865:AL1865,"BM")</f>
        <v>11</v>
      </c>
      <c r="AS1865" s="239">
        <f>COUNTIF(H1865:AL1865,"AL")+COUNTIF(H1865:AL1865,"AL/DS")/2+COUNTIF(H1865:AL1865,"AL/NS")/2+COUNTIF(H1865:AL1865,"NH")+COUNTIF(H1865:AL1865,"SL")+COUNTIF(H1865:AL1865,"NHD")+COUNTIF(H1865:AL1865,"B")+COUNTIF(H1865:AL1865,"HL")+COUNTIF(H1865:AL1865,"AL/BF")/2+COUNTIF(H1865:AL1865,"AL/BL")/2</f>
        <v>2</v>
      </c>
      <c r="AT1865" s="255">
        <f>COUNTIF(H1865:AL1865,"PD")+COUNTIF(H1865:AL1865,"PN")+COUNTIF(H1865:AL1865,"P/DS")/2+COUNTIF(H1865:AL1865,"P/NS")/2+COUNTIF(H1865:AL1865,"DS")+COUNTIF(H1865:AL1865,"NS")+COUNTIF(H1865:AL1865,"AL")+COUNTIF(H1865:AL1865,"AL/DS")+COUNTIF(H1865:AL1865,"AL/NS")+COUNTIF(H1865:AL1865,"NH")+COUNTIF(H1865:AL1865,"SL")+COUNTIF(H1865:AL1865,"UL/DS")/2+COUNTIF(H1865:AL1865,"UL/NS")/2+COUNTIF(H1865:AL1865,"CT")+COUNTIF(H1865:AL1865,"NHD")+COUNTIF(H1865:AL1865,"PDD")+COUNTIF(H1865:AL1865,"B")+COUNTIF(H1865:AL1865,"HL")+COUNTIF(H1865:AL1865,"PH")+COUNTIF(H1865:AL1865,"BH")+COUNTIF(H1865:AL1865,"AL/BF")+COUNTIF(H1865:AL1865,"AL/BL")+COUNTIF(H1865:AL1865,"UL/BF")/2+COUNTIF(H1865:AL1865,"UL/BL")/2+COUNTIF(H1865:AL1865,"PH/F")/2+COUNTIF(H1865:AL1865,"PH/L")/2+COUNTIF(H1865:AL1865,"MD")+COUNTIF(H1865:AL1865,"PMD")+COUNTIF(H1865:AL1865,"PM")+COUNTIF(H1865:AL1865,"BM")</f>
        <v>25.5</v>
      </c>
      <c r="AU1865" s="255">
        <f>COUNTIF(H1865:AL1865,"P/DS")/2+COUNTIF(H1865:AL1865,"P/NS")/2+COUNTIF(H1865:AL1865,"IL")+COUNTIF(H1865:AL1865,"NL")+COUNTIF(H1865:AL1865,"UL")+COUNTIF(H1865:AL1865,"UL/DS")/2+COUNTIF(H1865:AL1865,"UL/NS")/2+COUNTIF(H1865:AL1865,"KT")+COUNTIF(H1865:AL1865,"UL/BF")/2+COUNTIF(H1865:AL1865,"UL/BL")/2+COUNTIF(H1865:AL1865,"PH/F")/2+COUNTIF(H1865:AL1865,"PH/L")/2+COUNTIF(H1865:AL1865,"NB")</f>
        <v>0.5</v>
      </c>
      <c r="AV1865" s="258">
        <f>COUNTIF(H1865:AL1865,"PN")+COUNTIF(H1865:AL1865,"TVD")+COUNTIF(H1865:AL1865,"PH")+COUNTIF(H1865:AL1865,"PM")+COUNTIF(H1865:AL1865,"PDD")-COUNTIFS(H1865:AL1865,"PN",H1872:AL1872,"&gt;=3")-COUNTIFS(H1865:AL1865,"PM",H1872:AL1872,"&gt;=3")</f>
        <v>0</v>
      </c>
      <c r="AW1865" s="258">
        <f>COUNTIF(H1865:AL1865,"NS")+COUNTIF(H1865:AL1865,"D")+COUNTIF(H1865:AL1865,"BH")+COUNTIF(H1865:AL1865,"NHD")+COUNTIF(H1865:AL1865,"BM")-COUNTIFS(H1865:AL1865,"NS",H1872:AL1872,"&gt;=3")-COUNTIFS(H1865:AL1865,"BH",H1872:AL1872,"&gt;=3")-COUNTIFS(H1865:AL1865,"BM",H1872:AL1872,"&gt;=3")</f>
        <v>11</v>
      </c>
      <c r="AX1865" s="255">
        <f>COUNTIF(H1865:AL1865,"AL")+COUNTIF(H1865:AL1865,"AL/DS")/2+COUNTIF(H1865:AL1865,"AL/NS")/2+COUNTIF(H1865:AL1865,"AL/BF")+COUNTIF(H1865:AL1865,"AL/BL")/2</f>
        <v>1</v>
      </c>
      <c r="AY1865" s="255">
        <f>COUNTIF(H1865:AL1865,"SL")</f>
        <v>0</v>
      </c>
      <c r="AZ1865" s="255">
        <f>COUNTIF(H1865:AL1865,"NH")</f>
        <v>1</v>
      </c>
      <c r="BA1865" s="255">
        <f>COUNTIF(H1865:AL1865,"HL")</f>
        <v>0</v>
      </c>
      <c r="BB1865" s="255">
        <f>COUNTIF(G1865:AL1865,"P/DS")/2+COUNTIF(G1865:AL1865,"P/NS")/2+COUNTIF(G1865:AL1865,"UL")+COUNTIF(G1865:AL1865,"UL/DS")/2+COUNTIF(G1865:AL1865,"UL/NS")/2+COUNTIF(G1865:AL1865,"UL/BL")/2+COUNTIF(G1865:AL1865,"UL/BF")/2+COUNTIF(G1865:AL1865,"PH/F")/2+COUNTIF(G1865:AL1865,"PH/L")/2</f>
        <v>0.5</v>
      </c>
      <c r="BC1865" s="255">
        <f>COUNTIF(H1865:AL1865,"NB")</f>
        <v>0</v>
      </c>
      <c r="BD1865" s="255">
        <f>COUNTIF(H1865:AL1865,"NL")</f>
        <v>0</v>
      </c>
      <c r="BE1865" s="255">
        <f>COUNTIF(H1865:AL1865,"IL")</f>
        <v>0</v>
      </c>
      <c r="BF1865" s="255">
        <f>COUNTIF(H1865:AL1865,"KT")</f>
        <v>0</v>
      </c>
      <c r="BG1865" s="255">
        <f>COUNTIF(H1865:AL1865,"L70")</f>
        <v>0</v>
      </c>
      <c r="BH1865" s="255">
        <f>COUNTIF(H1865:AL1865,"MD")</f>
        <v>0</v>
      </c>
      <c r="BI1865" s="255">
        <f>COUNTIF(H1865:AL1865,"PMD")</f>
        <v>0</v>
      </c>
      <c r="BJ1865" s="255">
        <f>COUNTIF(H1865:AL1865,"PM")</f>
        <v>0</v>
      </c>
      <c r="BK1865" s="255">
        <f>COUNTIF(H1865:AL1865,"BM")</f>
        <v>0</v>
      </c>
      <c r="BL1865" s="261">
        <f>SUMIF(H1865:AL1865,"PD",H1866:AL1866)+SUMIF(H1865:AL1865,"PN",H1866:AL1866)+SUMIF(H1865:AL1865,"P/DS",H1866:AL1866)+SUMIF(H1865:AL1865,"PN/F",H1866:AL1866)+SUMIF(H1865:AL1865,"PN/L",H1866:AL1866)+SUMIF(H1865:AL1865,"TV",H1866:AL1866)+SUMIF(H1865:AL1865,"TVD",H1866:AL1866)+SUMIF(H1865:AL1865,"PDD",H1866:AL1866)</f>
        <v>0</v>
      </c>
      <c r="BM1865" s="261">
        <f>SUMIF(H1865:AL1865,"PD",H1867:AL1867)+SUMIF(H1865:AL1865,"PN",H1867:AL1867)+SUMIF(H1865:AL1865,"P/DS",H1867:AL1867)+SUMIF(H1865:AL1865,"PN/F",H1867:AL1867)+SUMIF(H1865:AL1865,"PN/L",H1867:AL1867)+SUMIF(H1865:AL1865,"TV",H1867:AL1867)+SUMIF(H1865:AL1865,"TVD",H1867:AL1867)+SUMIF(H1865:AL1865,"PDD",H1867:AL1867)+SUMIF(H1865:AL1865,"PMD",H1867:AL1867)</f>
        <v>0</v>
      </c>
      <c r="BN1865" s="261">
        <f>SUMIF(H1865:AL1865,"PD",H1868:AL1868)+SUMIF(H1865:AL1865,"PN",H1868:AL1868)+SUMIF(H1865:AL1865,"P/DS",H1868:AL1868)+SUMIF(H1865:AL1865,"PN/F",H1868:AL1868)+SUMIF(H1865:AL1865,"PN/L",H1868:AL1868)+SUMIF(H1865:AL1865,"TV",H1868:AL1868)+SUMIF(H1865:AL1865,"TVD",H1868:AL1868)</f>
        <v>0</v>
      </c>
      <c r="BO1865" s="261">
        <f>SUMIF(H1865:AL1865,"PD",H1869:AL1869)+SUMIF(H1865:AL1865,"PN",H1869:AL1869)+SUMIF(H1865:AL1865,"P/DS",H1869:AL1869)+SUMIF(H1865:AL1865,"PN/F",H1869:AL1869)+SUMIF(H1865:AL1865,"PN/L",H1869:AL1869)+SUMIF(H1865:AL1865,"TV",H1869:AL1869)+SUMIF(H1865:AL1865,"TVD",H1869:AL1869)</f>
        <v>0</v>
      </c>
      <c r="BP1865" s="261">
        <f>SUMIF(H1865:AL1865,"PD",H1870:AL1870)+SUMIF(H1865:AL1865,"PN",H1870:AL1870)+SUMIF(H1865:AL1865,"P/DS",H1870:AL1870)+SUMIF(H1865:AL1865,"PN/F",H1870:AL1870)+SUMIF(H1865:AL1865,"PN/L",H1870:AL1870)+SUMIF(H1865:AL1865,"TV",H1870:AL1870)+SUMIF(H1865:AL1865,"TVD",H1870:AL1870)+SUMIF(H1865:AL1865,"PDD",H1870:AL1870)+SUMIF(H1865:AL1865,"PH",H1870:AL1870)+SUMIF(H1865:AL1865,"PM",H1870:AL1870)</f>
        <v>0</v>
      </c>
      <c r="BQ1865" s="261">
        <f>SUMIF(H1865:AL1865,"PD",H1871:AL1871)+SUMIF(H1865:AL1865,"PN",H1871:AL1871)+SUMIF(H1865:AL1865,"P/DS",H1871:AL1871)+SUMIF(H1865:AL1865,"PN/F",H1871:AL1871)+SUMIF(H1865:AL1865,"PN/L",H1871:AL1871)+SUMIF(H1865:AL1865,"TV",H1871:AL1871)+SUMIF(H1865:AL1865,"TVD",H1871:AL1871)+SUMIF(H1865:AL1865,"PDD",H1871:AL1871)+SUMIF(H1865:AL1865,"PH",H1871:AL1871)+SUMIF(H1865:AL1865,"PM",H1871:AL1871)</f>
        <v>0</v>
      </c>
      <c r="BR1865" s="269">
        <f>SUM(H1866:AL1866)-BL1865</f>
        <v>16</v>
      </c>
      <c r="BS1865" s="269">
        <f>SUM(H1867:AL1867)-BM1865</f>
        <v>0</v>
      </c>
      <c r="BT1865" s="269">
        <f>SUM(H1868:AL1868)-BN1865</f>
        <v>0</v>
      </c>
      <c r="BU1865" s="269">
        <f>SUM(H1869:AL1869)-BO1865</f>
        <v>0</v>
      </c>
      <c r="BV1865" s="269">
        <f>SUM(H1870:AL1870)-BP1865</f>
        <v>0</v>
      </c>
      <c r="BW1865" s="269">
        <f>SUM(H1871:AL1871)-BQ1865</f>
        <v>0</v>
      </c>
      <c r="BX1865" s="255">
        <f>SUMIF(H1865:AL1865,"PD",H1872:AL1872)+SUMIF(H1865:AL1865,"PN",H1872:AL1872)+SUMIF(H1865:AL1865,"P/DS",H1872:AL1872)+SUMIF(H1865:AL1865,"PN/F",H1872:AL1872)+SUMIF(H1865:AL1865,"PN/L",H1872:AL1872)</f>
        <v>0</v>
      </c>
      <c r="BY1865" s="255">
        <f>SUM(H1872:AL1872)-BX1865</f>
        <v>1</v>
      </c>
      <c r="BZ1865" s="255">
        <f t="shared" ref="BZ1865" si="671">+SUM(BL1865:BW1872)</f>
        <v>16</v>
      </c>
      <c r="CA1865" s="266">
        <f>(COUNTIFS(H1865:AL1865,"PD",H1866:AL1866,"&gt;=2"))*0.5-IF(CN1865="VP",COUNTIFS($H$16:$AL$16,"SAT",H1865:AL1865,"PD",H1866:AL1866,"&gt;=2"))*0.5</f>
        <v>0</v>
      </c>
      <c r="CB1865" s="266">
        <f>(COUNTIFS(H1865:AL1865,"PN",H1867:AL1867,"&gt;=0.5",H1866:AL1866,"&gt;=1.5"))*0.5+COUNTIFS(H1865:AL1865,"PDD",H1867:AL1867,"&gt;=0.5",H1866:AL1866,"&gt;=1.5")*0.5</f>
        <v>0</v>
      </c>
      <c r="CC1865" s="273">
        <f>(COUNTIFS(H1865:AL1865,"TV",H1867:AL1867,"&gt;=10"))*0.5+(COUNTIFS(H1865:AL1865,"PMD",H1867:AL1867,"&gt;=2"))*0.5</f>
        <v>0</v>
      </c>
      <c r="CD1865" s="266">
        <f>(COUNTIFS(H1865:AL1865,"TVD",H1869:AL1869,"&gt;=6.5",H1867:AL1867,"&gt;=3.5"))*0.5</f>
        <v>0</v>
      </c>
      <c r="CE1865" s="266">
        <f>(COUNTIFS(H1865:AL1865,"PD",H1870:AL1870,"&gt;=10"))*0.5</f>
        <v>0</v>
      </c>
      <c r="CF1865" s="266">
        <f>(COUNTIFS(H1865:AL1865,"PDD",H1870:AL1870,"&gt;=3.5",H1871:AL1871,"&gt;=6.5")+COUNTIFS(H1865:AL1865,"PH",H1871:AL1871,"&gt;=0.5",H1870:AL1870,"&gt;=1.5")+COUNTIFS(H1865:AL1865,"PM",H1871:AL1871,"&gt;=0.5",H1870:AL1870,"&gt;=1.5"))*0.5</f>
        <v>0</v>
      </c>
      <c r="CG1865" s="266">
        <f>(COUNTIFS(H1865:AL1865,"DS",H1866:AL1866,"&gt;=2")+COUNTIFS(H1865:AL1865,"AL/DS",H1866:AL1866,"&gt;=2"))*0.5-IF(CN1865="VP",COUNTIFS($H$16:$AL$16,"SAT",H1865:AL1865,"DS",H1866:AL1866,"&gt;=2"))*0.5</f>
        <v>3</v>
      </c>
      <c r="CH1865" s="266">
        <f>(COUNTIFS(H1865:AL1865,"NS",H1867:AL1867,"&gt;=0.5",H1866:AL1866,"&gt;=1.5")+COUNTIFS(H1865:AL1865,"AL/NS",H1867:AL1867,"&gt;=0.5",H1866:AL1866,"&gt;=1.5")+COUNTIFS(H1865:AL1865,"NHD",H1867:AL1867,"&gt;=4.5",H1870:AL1870,"&gt;=2",H1866:AL1866,"&gt;=1.5"))*0.5</f>
        <v>0</v>
      </c>
      <c r="CI1865" s="266">
        <f>(COUNTIF(H1867:AL1867,"&gt;=10")+COUNTIFS(H1865:AL1865,"MD",H1867:AL1867,"&gt;=2")-COUNTIFS(H1865:AL1865,"TV",H1867:AL1867,"&gt;=10"))*0.5</f>
        <v>0</v>
      </c>
      <c r="CJ1865" s="266">
        <f>(COUNTIFS(H1865:AL1865,"D",H1869:AL1869,"&gt;=6.5",H1867:AL1867,"&gt;=3.5"))*0.5</f>
        <v>0</v>
      </c>
      <c r="CK1865" s="266">
        <f>(COUNTIF(H1870:AL1870,"&gt;=10")-COUNTIFS(H1865:AL1865,"PD",H1870:AL1870,"&gt;=10"))*0.5</f>
        <v>0</v>
      </c>
      <c r="CL1865" s="265">
        <f>(COUNTIFS(H1865:AL1865,"NHD",H1870:AL1870,"&gt;=3.5",H1871:AL1871,"&gt;=6.5")+COUNTIFS(H1865:AL1865,"BH",H1870:AL1870,"&gt;=1.5",H1871:AL1871,"&gt;=0.5")+COUNTIFS(H1865:AL1865,"BM",H1870:AL1870,"&gt;=1.5",H1871:AL1871,"&gt;=0.5")+COUNTIFS(H1865:AL1865,"D",H1870:AL1870,"&gt;=1.5",H1871:AL1871,"&gt;=0.5"))*0.5</f>
        <v>0</v>
      </c>
      <c r="CM1865" s="272"/>
      <c r="CN1865" s="264" t="s">
        <v>723</v>
      </c>
      <c r="CO1865" s="180">
        <f t="shared" ref="CO1865" si="672">+AM1865+AN1865+AO1865+AP1865+AQ1865+AR1865+AS1865+AU1865+BG1865</f>
        <v>26</v>
      </c>
      <c r="CP1865" s="225">
        <f>+SUM(I1866:I1871)-I1872</f>
        <v>0</v>
      </c>
      <c r="CQ1865" s="225">
        <f>+SUM(J1866:J1871)-J1872</f>
        <v>0</v>
      </c>
      <c r="CR1865" s="225">
        <f>+SUM(K1866:K1871)-K1872</f>
        <v>2.5</v>
      </c>
      <c r="CS1865" s="181"/>
      <c r="CT1865" s="181"/>
      <c r="CU1865" s="181"/>
      <c r="CV1865" s="181"/>
      <c r="CW1865" s="181"/>
      <c r="CX1865" s="181"/>
      <c r="CY1865" s="181"/>
      <c r="CZ1865" s="181"/>
      <c r="DA1865" s="181"/>
    </row>
    <row r="1866" spans="1:105" s="120" customFormat="1" ht="15" customHeight="1">
      <c r="A1866" s="228"/>
      <c r="B1866" s="702"/>
      <c r="C1866" s="687"/>
      <c r="D1866" s="237"/>
      <c r="E1866" s="237"/>
      <c r="F1866" s="242" t="s">
        <v>82</v>
      </c>
      <c r="G1866" s="121">
        <v>1.5</v>
      </c>
      <c r="H1866" s="83"/>
      <c r="I1866" s="83"/>
      <c r="J1866" s="83"/>
      <c r="K1866" s="83">
        <v>2.5</v>
      </c>
      <c r="L1866" s="83">
        <v>1</v>
      </c>
      <c r="M1866" s="83"/>
      <c r="N1866" s="83">
        <v>2.5</v>
      </c>
      <c r="O1866" s="83"/>
      <c r="P1866" s="83">
        <v>2.5</v>
      </c>
      <c r="Q1866" s="83">
        <v>2.5</v>
      </c>
      <c r="R1866" s="83">
        <v>2.5</v>
      </c>
      <c r="S1866" s="83">
        <v>2.5</v>
      </c>
      <c r="T1866" s="83"/>
      <c r="U1866" s="83"/>
      <c r="V1866" s="83"/>
      <c r="W1866" s="83"/>
      <c r="X1866" s="83"/>
      <c r="Y1866" s="83"/>
      <c r="Z1866" s="83"/>
      <c r="AA1866" s="83"/>
      <c r="AB1866" s="83"/>
      <c r="AC1866" s="79"/>
      <c r="AD1866" s="79"/>
      <c r="AE1866" s="79"/>
      <c r="AF1866" s="79"/>
      <c r="AG1866" s="79"/>
      <c r="AH1866" s="79"/>
      <c r="AI1866" s="79"/>
      <c r="AJ1866" s="79"/>
      <c r="AK1866" s="79"/>
      <c r="AL1866" s="79"/>
      <c r="AM1866" s="240"/>
      <c r="AN1866" s="240"/>
      <c r="AO1866" s="240"/>
      <c r="AP1866" s="240"/>
      <c r="AQ1866" s="240"/>
      <c r="AR1866" s="240"/>
      <c r="AS1866" s="240"/>
      <c r="AT1866" s="256"/>
      <c r="AU1866" s="256"/>
      <c r="AV1866" s="259"/>
      <c r="AW1866" s="259"/>
      <c r="AX1866" s="256"/>
      <c r="AY1866" s="256"/>
      <c r="AZ1866" s="256"/>
      <c r="BA1866" s="256"/>
      <c r="BB1866" s="256"/>
      <c r="BC1866" s="256"/>
      <c r="BD1866" s="256"/>
      <c r="BE1866" s="256"/>
      <c r="BF1866" s="256"/>
      <c r="BG1866" s="256"/>
      <c r="BH1866" s="256"/>
      <c r="BI1866" s="256"/>
      <c r="BJ1866" s="256"/>
      <c r="BK1866" s="256"/>
      <c r="BL1866" s="262"/>
      <c r="BM1866" s="262"/>
      <c r="BN1866" s="262"/>
      <c r="BO1866" s="262"/>
      <c r="BP1866" s="262"/>
      <c r="BQ1866" s="262"/>
      <c r="BR1866" s="270"/>
      <c r="BS1866" s="270"/>
      <c r="BT1866" s="270"/>
      <c r="BU1866" s="270"/>
      <c r="BV1866" s="270"/>
      <c r="BW1866" s="270"/>
      <c r="BX1866" s="256"/>
      <c r="BY1866" s="256"/>
      <c r="BZ1866" s="256"/>
      <c r="CA1866" s="267"/>
      <c r="CB1866" s="267"/>
      <c r="CC1866" s="274"/>
      <c r="CD1866" s="267"/>
      <c r="CE1866" s="267"/>
      <c r="CF1866" s="267"/>
      <c r="CG1866" s="267"/>
      <c r="CH1866" s="267"/>
      <c r="CI1866" s="267"/>
      <c r="CJ1866" s="267"/>
      <c r="CK1866" s="267"/>
      <c r="CL1866" s="265"/>
      <c r="CM1866" s="272"/>
      <c r="CN1866" s="264"/>
      <c r="CO1866" s="180"/>
      <c r="CP1866" s="226"/>
      <c r="CQ1866" s="226"/>
      <c r="CR1866" s="226"/>
      <c r="CS1866" s="181"/>
      <c r="CT1866" s="181"/>
      <c r="CU1866" s="181"/>
      <c r="CV1866" s="181"/>
      <c r="CW1866" s="181"/>
      <c r="CX1866" s="181"/>
      <c r="CY1866" s="181"/>
      <c r="CZ1866" s="181"/>
      <c r="DA1866" s="181"/>
    </row>
    <row r="1867" spans="1:105" s="120" customFormat="1" ht="15" customHeight="1">
      <c r="A1867" s="228"/>
      <c r="B1867" s="702"/>
      <c r="C1867" s="687"/>
      <c r="D1867" s="237"/>
      <c r="E1867" s="237"/>
      <c r="F1867" s="243"/>
      <c r="G1867" s="122">
        <v>2</v>
      </c>
      <c r="H1867" s="84"/>
      <c r="I1867" s="84"/>
      <c r="J1867" s="84"/>
      <c r="K1867" s="84"/>
      <c r="L1867" s="84"/>
      <c r="M1867" s="84"/>
      <c r="N1867" s="84"/>
      <c r="O1867" s="84"/>
      <c r="P1867" s="84"/>
      <c r="Q1867" s="84"/>
      <c r="R1867" s="84"/>
      <c r="S1867" s="84"/>
      <c r="T1867" s="84"/>
      <c r="U1867" s="84"/>
      <c r="V1867" s="84"/>
      <c r="W1867" s="84"/>
      <c r="X1867" s="84"/>
      <c r="Y1867" s="84"/>
      <c r="Z1867" s="84"/>
      <c r="AA1867" s="84"/>
      <c r="AB1867" s="84"/>
      <c r="AC1867" s="80"/>
      <c r="AD1867" s="80"/>
      <c r="AE1867" s="80"/>
      <c r="AF1867" s="80"/>
      <c r="AG1867" s="80"/>
      <c r="AH1867" s="80"/>
      <c r="AI1867" s="80"/>
      <c r="AJ1867" s="80"/>
      <c r="AK1867" s="80"/>
      <c r="AL1867" s="80"/>
      <c r="AM1867" s="240"/>
      <c r="AN1867" s="240"/>
      <c r="AO1867" s="240"/>
      <c r="AP1867" s="240"/>
      <c r="AQ1867" s="240"/>
      <c r="AR1867" s="240"/>
      <c r="AS1867" s="240"/>
      <c r="AT1867" s="256"/>
      <c r="AU1867" s="256"/>
      <c r="AV1867" s="259"/>
      <c r="AW1867" s="259"/>
      <c r="AX1867" s="256"/>
      <c r="AY1867" s="256"/>
      <c r="AZ1867" s="256"/>
      <c r="BA1867" s="256"/>
      <c r="BB1867" s="256"/>
      <c r="BC1867" s="256"/>
      <c r="BD1867" s="256"/>
      <c r="BE1867" s="256"/>
      <c r="BF1867" s="256"/>
      <c r="BG1867" s="256"/>
      <c r="BH1867" s="256"/>
      <c r="BI1867" s="256"/>
      <c r="BJ1867" s="256"/>
      <c r="BK1867" s="256"/>
      <c r="BL1867" s="262"/>
      <c r="BM1867" s="262"/>
      <c r="BN1867" s="262"/>
      <c r="BO1867" s="262"/>
      <c r="BP1867" s="262"/>
      <c r="BQ1867" s="262"/>
      <c r="BR1867" s="270"/>
      <c r="BS1867" s="270"/>
      <c r="BT1867" s="270"/>
      <c r="BU1867" s="270"/>
      <c r="BV1867" s="270"/>
      <c r="BW1867" s="270"/>
      <c r="BX1867" s="256"/>
      <c r="BY1867" s="256"/>
      <c r="BZ1867" s="256"/>
      <c r="CA1867" s="267"/>
      <c r="CB1867" s="267"/>
      <c r="CC1867" s="274"/>
      <c r="CD1867" s="267"/>
      <c r="CE1867" s="267"/>
      <c r="CF1867" s="267"/>
      <c r="CG1867" s="267"/>
      <c r="CH1867" s="267"/>
      <c r="CI1867" s="267"/>
      <c r="CJ1867" s="267"/>
      <c r="CK1867" s="267"/>
      <c r="CL1867" s="265"/>
      <c r="CM1867" s="272"/>
      <c r="CN1867" s="264"/>
      <c r="CO1867" s="180"/>
      <c r="CP1867" s="226"/>
      <c r="CQ1867" s="226"/>
      <c r="CR1867" s="226"/>
      <c r="CS1867" s="181"/>
      <c r="CT1867" s="181"/>
      <c r="CU1867" s="181"/>
      <c r="CV1867" s="181"/>
      <c r="CW1867" s="181"/>
      <c r="CX1867" s="181"/>
      <c r="CY1867" s="181"/>
      <c r="CZ1867" s="181"/>
      <c r="DA1867" s="181"/>
    </row>
    <row r="1868" spans="1:105" s="120" customFormat="1" ht="15" customHeight="1">
      <c r="A1868" s="228"/>
      <c r="B1868" s="702"/>
      <c r="C1868" s="687"/>
      <c r="D1868" s="237"/>
      <c r="E1868" s="237"/>
      <c r="F1868" s="243"/>
      <c r="G1868" s="122">
        <v>2.1</v>
      </c>
      <c r="H1868" s="84"/>
      <c r="I1868" s="84"/>
      <c r="J1868" s="84"/>
      <c r="K1868" s="84"/>
      <c r="L1868" s="84"/>
      <c r="M1868" s="84"/>
      <c r="N1868" s="84"/>
      <c r="O1868" s="84"/>
      <c r="P1868" s="84"/>
      <c r="Q1868" s="84"/>
      <c r="R1868" s="84"/>
      <c r="S1868" s="84"/>
      <c r="T1868" s="84"/>
      <c r="U1868" s="84"/>
      <c r="V1868" s="84"/>
      <c r="W1868" s="84"/>
      <c r="X1868" s="84"/>
      <c r="Y1868" s="84"/>
      <c r="Z1868" s="84"/>
      <c r="AA1868" s="84"/>
      <c r="AB1868" s="84"/>
      <c r="AC1868" s="80"/>
      <c r="AD1868" s="80"/>
      <c r="AE1868" s="80"/>
      <c r="AF1868" s="80"/>
      <c r="AG1868" s="80"/>
      <c r="AH1868" s="80"/>
      <c r="AI1868" s="80"/>
      <c r="AJ1868" s="80"/>
      <c r="AK1868" s="80"/>
      <c r="AL1868" s="80"/>
      <c r="AM1868" s="240"/>
      <c r="AN1868" s="240"/>
      <c r="AO1868" s="240"/>
      <c r="AP1868" s="240"/>
      <c r="AQ1868" s="240"/>
      <c r="AR1868" s="240"/>
      <c r="AS1868" s="240"/>
      <c r="AT1868" s="256"/>
      <c r="AU1868" s="256"/>
      <c r="AV1868" s="259"/>
      <c r="AW1868" s="259"/>
      <c r="AX1868" s="256"/>
      <c r="AY1868" s="256"/>
      <c r="AZ1868" s="256"/>
      <c r="BA1868" s="256"/>
      <c r="BB1868" s="256"/>
      <c r="BC1868" s="256"/>
      <c r="BD1868" s="256"/>
      <c r="BE1868" s="256"/>
      <c r="BF1868" s="256"/>
      <c r="BG1868" s="256"/>
      <c r="BH1868" s="256"/>
      <c r="BI1868" s="256"/>
      <c r="BJ1868" s="256"/>
      <c r="BK1868" s="256"/>
      <c r="BL1868" s="262"/>
      <c r="BM1868" s="262"/>
      <c r="BN1868" s="262"/>
      <c r="BO1868" s="262"/>
      <c r="BP1868" s="262"/>
      <c r="BQ1868" s="262"/>
      <c r="BR1868" s="270"/>
      <c r="BS1868" s="270"/>
      <c r="BT1868" s="270"/>
      <c r="BU1868" s="270"/>
      <c r="BV1868" s="270"/>
      <c r="BW1868" s="270"/>
      <c r="BX1868" s="256"/>
      <c r="BY1868" s="256"/>
      <c r="BZ1868" s="256"/>
      <c r="CA1868" s="267"/>
      <c r="CB1868" s="267"/>
      <c r="CC1868" s="274"/>
      <c r="CD1868" s="267"/>
      <c r="CE1868" s="267"/>
      <c r="CF1868" s="267"/>
      <c r="CG1868" s="267"/>
      <c r="CH1868" s="267"/>
      <c r="CI1868" s="267"/>
      <c r="CJ1868" s="267"/>
      <c r="CK1868" s="267"/>
      <c r="CL1868" s="265"/>
      <c r="CM1868" s="272"/>
      <c r="CN1868" s="264"/>
      <c r="CO1868" s="180"/>
      <c r="CP1868" s="226"/>
      <c r="CQ1868" s="226"/>
      <c r="CR1868" s="226"/>
      <c r="CS1868" s="181"/>
      <c r="CT1868" s="181"/>
      <c r="CU1868" s="181"/>
      <c r="CV1868" s="181"/>
      <c r="CW1868" s="181"/>
      <c r="CX1868" s="181"/>
      <c r="CY1868" s="181"/>
      <c r="CZ1868" s="181"/>
      <c r="DA1868" s="181"/>
    </row>
    <row r="1869" spans="1:105" s="120" customFormat="1" ht="15" customHeight="1">
      <c r="A1869" s="228"/>
      <c r="B1869" s="702"/>
      <c r="C1869" s="687"/>
      <c r="D1869" s="237"/>
      <c r="E1869" s="237"/>
      <c r="F1869" s="243"/>
      <c r="G1869" s="122">
        <v>2.7</v>
      </c>
      <c r="H1869" s="84"/>
      <c r="I1869" s="84"/>
      <c r="J1869" s="84"/>
      <c r="K1869" s="84"/>
      <c r="L1869" s="84"/>
      <c r="M1869" s="84"/>
      <c r="N1869" s="84"/>
      <c r="O1869" s="84"/>
      <c r="P1869" s="84"/>
      <c r="Q1869" s="84"/>
      <c r="R1869" s="84"/>
      <c r="S1869" s="84"/>
      <c r="T1869" s="84"/>
      <c r="U1869" s="84"/>
      <c r="V1869" s="84"/>
      <c r="W1869" s="84"/>
      <c r="X1869" s="84"/>
      <c r="Y1869" s="84"/>
      <c r="Z1869" s="84"/>
      <c r="AA1869" s="84"/>
      <c r="AB1869" s="84"/>
      <c r="AC1869" s="80"/>
      <c r="AD1869" s="80"/>
      <c r="AE1869" s="80"/>
      <c r="AF1869" s="80"/>
      <c r="AG1869" s="80"/>
      <c r="AH1869" s="80"/>
      <c r="AI1869" s="80"/>
      <c r="AJ1869" s="80"/>
      <c r="AK1869" s="80"/>
      <c r="AL1869" s="80"/>
      <c r="AM1869" s="240"/>
      <c r="AN1869" s="240"/>
      <c r="AO1869" s="240"/>
      <c r="AP1869" s="240"/>
      <c r="AQ1869" s="240"/>
      <c r="AR1869" s="240"/>
      <c r="AS1869" s="240"/>
      <c r="AT1869" s="256"/>
      <c r="AU1869" s="256"/>
      <c r="AV1869" s="259"/>
      <c r="AW1869" s="259"/>
      <c r="AX1869" s="256"/>
      <c r="AY1869" s="256"/>
      <c r="AZ1869" s="256"/>
      <c r="BA1869" s="256"/>
      <c r="BB1869" s="256"/>
      <c r="BC1869" s="256"/>
      <c r="BD1869" s="256"/>
      <c r="BE1869" s="256"/>
      <c r="BF1869" s="256"/>
      <c r="BG1869" s="256"/>
      <c r="BH1869" s="256"/>
      <c r="BI1869" s="256"/>
      <c r="BJ1869" s="256"/>
      <c r="BK1869" s="256"/>
      <c r="BL1869" s="262"/>
      <c r="BM1869" s="262"/>
      <c r="BN1869" s="262"/>
      <c r="BO1869" s="262"/>
      <c r="BP1869" s="262"/>
      <c r="BQ1869" s="262"/>
      <c r="BR1869" s="270"/>
      <c r="BS1869" s="270"/>
      <c r="BT1869" s="270"/>
      <c r="BU1869" s="270"/>
      <c r="BV1869" s="270"/>
      <c r="BW1869" s="270"/>
      <c r="BX1869" s="256"/>
      <c r="BY1869" s="256"/>
      <c r="BZ1869" s="256"/>
      <c r="CA1869" s="267"/>
      <c r="CB1869" s="267"/>
      <c r="CC1869" s="274"/>
      <c r="CD1869" s="267"/>
      <c r="CE1869" s="267"/>
      <c r="CF1869" s="267"/>
      <c r="CG1869" s="267"/>
      <c r="CH1869" s="267"/>
      <c r="CI1869" s="267"/>
      <c r="CJ1869" s="267"/>
      <c r="CK1869" s="267"/>
      <c r="CL1869" s="265"/>
      <c r="CM1869" s="272"/>
      <c r="CN1869" s="264"/>
      <c r="CO1869" s="180"/>
      <c r="CP1869" s="226"/>
      <c r="CQ1869" s="226"/>
      <c r="CR1869" s="226"/>
      <c r="CS1869" s="181"/>
      <c r="CT1869" s="181"/>
      <c r="CU1869" s="181"/>
      <c r="CV1869" s="181"/>
      <c r="CW1869" s="181"/>
      <c r="CX1869" s="181"/>
      <c r="CY1869" s="181"/>
      <c r="CZ1869" s="181"/>
      <c r="DA1869" s="181"/>
    </row>
    <row r="1870" spans="1:105" s="120" customFormat="1" ht="15" customHeight="1">
      <c r="A1870" s="228"/>
      <c r="B1870" s="702"/>
      <c r="C1870" s="687"/>
      <c r="D1870" s="237"/>
      <c r="E1870" s="237"/>
      <c r="F1870" s="243"/>
      <c r="G1870" s="122">
        <v>3</v>
      </c>
      <c r="H1870" s="84"/>
      <c r="I1870" s="84"/>
      <c r="J1870" s="84"/>
      <c r="K1870" s="84"/>
      <c r="L1870" s="84"/>
      <c r="M1870" s="84"/>
      <c r="N1870" s="84"/>
      <c r="O1870" s="84"/>
      <c r="P1870" s="84"/>
      <c r="Q1870" s="84"/>
      <c r="R1870" s="84"/>
      <c r="S1870" s="84"/>
      <c r="T1870" s="84"/>
      <c r="U1870" s="84"/>
      <c r="V1870" s="84"/>
      <c r="W1870" s="84"/>
      <c r="X1870" s="84"/>
      <c r="Y1870" s="84"/>
      <c r="Z1870" s="84"/>
      <c r="AA1870" s="84"/>
      <c r="AB1870" s="84"/>
      <c r="AC1870" s="80"/>
      <c r="AD1870" s="80"/>
      <c r="AE1870" s="80"/>
      <c r="AF1870" s="80"/>
      <c r="AG1870" s="80"/>
      <c r="AH1870" s="80"/>
      <c r="AI1870" s="80"/>
      <c r="AJ1870" s="80"/>
      <c r="AK1870" s="80"/>
      <c r="AL1870" s="80"/>
      <c r="AM1870" s="240"/>
      <c r="AN1870" s="240"/>
      <c r="AO1870" s="240"/>
      <c r="AP1870" s="240"/>
      <c r="AQ1870" s="240"/>
      <c r="AR1870" s="240"/>
      <c r="AS1870" s="240"/>
      <c r="AT1870" s="256"/>
      <c r="AU1870" s="256"/>
      <c r="AV1870" s="259"/>
      <c r="AW1870" s="259"/>
      <c r="AX1870" s="256"/>
      <c r="AY1870" s="256"/>
      <c r="AZ1870" s="256"/>
      <c r="BA1870" s="256"/>
      <c r="BB1870" s="256"/>
      <c r="BC1870" s="256"/>
      <c r="BD1870" s="256"/>
      <c r="BE1870" s="256"/>
      <c r="BF1870" s="256"/>
      <c r="BG1870" s="256"/>
      <c r="BH1870" s="256"/>
      <c r="BI1870" s="256"/>
      <c r="BJ1870" s="256"/>
      <c r="BK1870" s="256"/>
      <c r="BL1870" s="262"/>
      <c r="BM1870" s="262"/>
      <c r="BN1870" s="262"/>
      <c r="BO1870" s="262"/>
      <c r="BP1870" s="262"/>
      <c r="BQ1870" s="262"/>
      <c r="BR1870" s="270"/>
      <c r="BS1870" s="270"/>
      <c r="BT1870" s="270"/>
      <c r="BU1870" s="270"/>
      <c r="BV1870" s="270"/>
      <c r="BW1870" s="270"/>
      <c r="BX1870" s="256"/>
      <c r="BY1870" s="256"/>
      <c r="BZ1870" s="256"/>
      <c r="CA1870" s="267"/>
      <c r="CB1870" s="267"/>
      <c r="CC1870" s="274"/>
      <c r="CD1870" s="267"/>
      <c r="CE1870" s="267"/>
      <c r="CF1870" s="267"/>
      <c r="CG1870" s="267"/>
      <c r="CH1870" s="267"/>
      <c r="CI1870" s="267"/>
      <c r="CJ1870" s="267"/>
      <c r="CK1870" s="267"/>
      <c r="CL1870" s="265"/>
      <c r="CM1870" s="272"/>
      <c r="CN1870" s="264"/>
      <c r="CO1870" s="180"/>
      <c r="CP1870" s="226"/>
      <c r="CQ1870" s="226"/>
      <c r="CR1870" s="226"/>
      <c r="CS1870" s="181"/>
      <c r="CT1870" s="181"/>
      <c r="CU1870" s="181"/>
      <c r="CV1870" s="181"/>
      <c r="CW1870" s="181"/>
      <c r="CX1870" s="181"/>
      <c r="CY1870" s="181"/>
      <c r="CZ1870" s="181"/>
      <c r="DA1870" s="181"/>
    </row>
    <row r="1871" spans="1:105" s="120" customFormat="1" ht="15" customHeight="1">
      <c r="A1871" s="228"/>
      <c r="B1871" s="702"/>
      <c r="C1871" s="687"/>
      <c r="D1871" s="237"/>
      <c r="E1871" s="237"/>
      <c r="F1871" s="244"/>
      <c r="G1871" s="123">
        <v>3.9</v>
      </c>
      <c r="H1871" s="85"/>
      <c r="I1871" s="85"/>
      <c r="J1871" s="85"/>
      <c r="K1871" s="85"/>
      <c r="L1871" s="85"/>
      <c r="M1871" s="85"/>
      <c r="N1871" s="85"/>
      <c r="O1871" s="85"/>
      <c r="P1871" s="85"/>
      <c r="Q1871" s="85"/>
      <c r="R1871" s="85"/>
      <c r="S1871" s="85"/>
      <c r="T1871" s="85"/>
      <c r="U1871" s="85"/>
      <c r="V1871" s="85"/>
      <c r="W1871" s="85"/>
      <c r="X1871" s="85"/>
      <c r="Y1871" s="85"/>
      <c r="Z1871" s="85"/>
      <c r="AA1871" s="85"/>
      <c r="AB1871" s="85"/>
      <c r="AC1871" s="81"/>
      <c r="AD1871" s="81"/>
      <c r="AE1871" s="81"/>
      <c r="AF1871" s="81"/>
      <c r="AG1871" s="81"/>
      <c r="AH1871" s="81"/>
      <c r="AI1871" s="81"/>
      <c r="AJ1871" s="81"/>
      <c r="AK1871" s="81"/>
      <c r="AL1871" s="81"/>
      <c r="AM1871" s="240"/>
      <c r="AN1871" s="240"/>
      <c r="AO1871" s="240"/>
      <c r="AP1871" s="240"/>
      <c r="AQ1871" s="240"/>
      <c r="AR1871" s="240"/>
      <c r="AS1871" s="240"/>
      <c r="AT1871" s="256"/>
      <c r="AU1871" s="256"/>
      <c r="AV1871" s="259"/>
      <c r="AW1871" s="259"/>
      <c r="AX1871" s="256"/>
      <c r="AY1871" s="256"/>
      <c r="AZ1871" s="256"/>
      <c r="BA1871" s="256"/>
      <c r="BB1871" s="256"/>
      <c r="BC1871" s="256"/>
      <c r="BD1871" s="256"/>
      <c r="BE1871" s="256"/>
      <c r="BF1871" s="256"/>
      <c r="BG1871" s="256"/>
      <c r="BH1871" s="256"/>
      <c r="BI1871" s="256"/>
      <c r="BJ1871" s="256"/>
      <c r="BK1871" s="256"/>
      <c r="BL1871" s="262"/>
      <c r="BM1871" s="262"/>
      <c r="BN1871" s="262"/>
      <c r="BO1871" s="262"/>
      <c r="BP1871" s="262"/>
      <c r="BQ1871" s="262"/>
      <c r="BR1871" s="270"/>
      <c r="BS1871" s="270"/>
      <c r="BT1871" s="270"/>
      <c r="BU1871" s="270"/>
      <c r="BV1871" s="270"/>
      <c r="BW1871" s="270"/>
      <c r="BX1871" s="256"/>
      <c r="BY1871" s="256"/>
      <c r="BZ1871" s="256"/>
      <c r="CA1871" s="267"/>
      <c r="CB1871" s="267"/>
      <c r="CC1871" s="274"/>
      <c r="CD1871" s="267"/>
      <c r="CE1871" s="267"/>
      <c r="CF1871" s="267"/>
      <c r="CG1871" s="267"/>
      <c r="CH1871" s="267"/>
      <c r="CI1871" s="267"/>
      <c r="CJ1871" s="267"/>
      <c r="CK1871" s="267"/>
      <c r="CL1871" s="265"/>
      <c r="CM1871" s="272"/>
      <c r="CN1871" s="264"/>
      <c r="CO1871" s="180"/>
      <c r="CP1871" s="226"/>
      <c r="CQ1871" s="226"/>
      <c r="CR1871" s="226"/>
      <c r="CS1871" s="181"/>
      <c r="CT1871" s="181"/>
      <c r="CU1871" s="181"/>
      <c r="CV1871" s="181"/>
      <c r="CW1871" s="181"/>
      <c r="CX1871" s="181"/>
      <c r="CY1871" s="181"/>
      <c r="CZ1871" s="181"/>
      <c r="DA1871" s="181"/>
    </row>
    <row r="1872" spans="1:105" s="120" customFormat="1" ht="15" customHeight="1">
      <c r="A1872" s="229"/>
      <c r="B1872" s="703"/>
      <c r="C1872" s="688"/>
      <c r="D1872" s="238"/>
      <c r="E1872" s="238"/>
      <c r="F1872" s="245" t="s">
        <v>83</v>
      </c>
      <c r="G1872" s="246"/>
      <c r="H1872" s="82"/>
      <c r="I1872" s="82"/>
      <c r="J1872" s="82"/>
      <c r="K1872" s="82"/>
      <c r="L1872" s="82"/>
      <c r="M1872" s="82"/>
      <c r="N1872" s="82"/>
      <c r="O1872" s="82"/>
      <c r="P1872" s="82"/>
      <c r="Q1872" s="82"/>
      <c r="R1872" s="82">
        <v>1</v>
      </c>
      <c r="S1872" s="82"/>
      <c r="T1872" s="82"/>
      <c r="U1872" s="82"/>
      <c r="V1872" s="82"/>
      <c r="W1872" s="82"/>
      <c r="X1872" s="82"/>
      <c r="Y1872" s="82"/>
      <c r="Z1872" s="82"/>
      <c r="AA1872" s="82"/>
      <c r="AB1872" s="82"/>
      <c r="AC1872" s="35"/>
      <c r="AD1872" s="35"/>
      <c r="AE1872" s="35"/>
      <c r="AF1872" s="35"/>
      <c r="AG1872" s="35"/>
      <c r="AH1872" s="35"/>
      <c r="AI1872" s="35"/>
      <c r="AJ1872" s="35"/>
      <c r="AK1872" s="35"/>
      <c r="AL1872" s="35"/>
      <c r="AM1872" s="241"/>
      <c r="AN1872" s="241"/>
      <c r="AO1872" s="241"/>
      <c r="AP1872" s="241"/>
      <c r="AQ1872" s="241"/>
      <c r="AR1872" s="241"/>
      <c r="AS1872" s="241"/>
      <c r="AT1872" s="257"/>
      <c r="AU1872" s="257"/>
      <c r="AV1872" s="260"/>
      <c r="AW1872" s="260"/>
      <c r="AX1872" s="257"/>
      <c r="AY1872" s="257"/>
      <c r="AZ1872" s="257"/>
      <c r="BA1872" s="257"/>
      <c r="BB1872" s="257"/>
      <c r="BC1872" s="257"/>
      <c r="BD1872" s="257"/>
      <c r="BE1872" s="257"/>
      <c r="BF1872" s="257"/>
      <c r="BG1872" s="257"/>
      <c r="BH1872" s="257"/>
      <c r="BI1872" s="257"/>
      <c r="BJ1872" s="257"/>
      <c r="BK1872" s="257"/>
      <c r="BL1872" s="263"/>
      <c r="BM1872" s="263"/>
      <c r="BN1872" s="263"/>
      <c r="BO1872" s="263"/>
      <c r="BP1872" s="263"/>
      <c r="BQ1872" s="263"/>
      <c r="BR1872" s="271"/>
      <c r="BS1872" s="271"/>
      <c r="BT1872" s="271"/>
      <c r="BU1872" s="271"/>
      <c r="BV1872" s="271"/>
      <c r="BW1872" s="271"/>
      <c r="BX1872" s="257"/>
      <c r="BY1872" s="257"/>
      <c r="BZ1872" s="257"/>
      <c r="CA1872" s="268"/>
      <c r="CB1872" s="268"/>
      <c r="CC1872" s="275"/>
      <c r="CD1872" s="268"/>
      <c r="CE1872" s="268"/>
      <c r="CF1872" s="268"/>
      <c r="CG1872" s="268"/>
      <c r="CH1872" s="268"/>
      <c r="CI1872" s="268"/>
      <c r="CJ1872" s="268"/>
      <c r="CK1872" s="268"/>
      <c r="CL1872" s="265"/>
      <c r="CM1872" s="272"/>
      <c r="CN1872" s="264"/>
      <c r="CO1872" s="180"/>
      <c r="CP1872" s="226"/>
      <c r="CQ1872" s="226"/>
      <c r="CR1872" s="226"/>
      <c r="CS1872" s="181"/>
      <c r="CT1872" s="181"/>
      <c r="CU1872" s="181"/>
      <c r="CV1872" s="181"/>
      <c r="CW1872" s="181"/>
      <c r="CX1872" s="181"/>
      <c r="CY1872" s="181"/>
      <c r="CZ1872" s="181"/>
      <c r="DA1872" s="181"/>
    </row>
    <row r="1873" spans="1:105" s="120" customFormat="1" ht="15" customHeight="1">
      <c r="A1873" s="227">
        <f t="shared" si="662"/>
        <v>232</v>
      </c>
      <c r="B1873" s="371" t="s">
        <v>254</v>
      </c>
      <c r="C1873" s="306" t="s">
        <v>255</v>
      </c>
      <c r="D1873" s="236" t="s">
        <v>586</v>
      </c>
      <c r="E1873" s="236" t="s">
        <v>1283</v>
      </c>
      <c r="F1873" s="253" t="s">
        <v>80</v>
      </c>
      <c r="G1873" s="254"/>
      <c r="H1873" s="82" t="s">
        <v>69</v>
      </c>
      <c r="I1873" s="82"/>
      <c r="J1873" s="82" t="s">
        <v>67</v>
      </c>
      <c r="K1873" s="82" t="s">
        <v>67</v>
      </c>
      <c r="L1873" s="82" t="s">
        <v>60</v>
      </c>
      <c r="M1873" s="82" t="s">
        <v>60</v>
      </c>
      <c r="N1873" s="82" t="s">
        <v>60</v>
      </c>
      <c r="O1873" s="82"/>
      <c r="P1873" s="82" t="s">
        <v>60</v>
      </c>
      <c r="Q1873" s="82" t="s">
        <v>60</v>
      </c>
      <c r="R1873" s="82" t="s">
        <v>60</v>
      </c>
      <c r="S1873" s="82" t="s">
        <v>60</v>
      </c>
      <c r="T1873" s="82" t="s">
        <v>60</v>
      </c>
      <c r="U1873" s="82" t="s">
        <v>60</v>
      </c>
      <c r="V1873" s="82"/>
      <c r="W1873" s="82" t="s">
        <v>61</v>
      </c>
      <c r="X1873" s="82" t="s">
        <v>61</v>
      </c>
      <c r="Y1873" s="82" t="s">
        <v>61</v>
      </c>
      <c r="Z1873" s="82" t="s">
        <v>61</v>
      </c>
      <c r="AA1873" s="82" t="s">
        <v>61</v>
      </c>
      <c r="AB1873" s="82" t="s">
        <v>61</v>
      </c>
      <c r="AC1873" s="82"/>
      <c r="AD1873" s="82" t="s">
        <v>61</v>
      </c>
      <c r="AE1873" s="82" t="s">
        <v>61</v>
      </c>
      <c r="AF1873" s="82" t="s">
        <v>61</v>
      </c>
      <c r="AG1873" s="82" t="s">
        <v>61</v>
      </c>
      <c r="AH1873" s="82" t="s">
        <v>61</v>
      </c>
      <c r="AI1873" s="82" t="s">
        <v>1471</v>
      </c>
      <c r="AJ1873" s="82"/>
      <c r="AK1873" s="82" t="s">
        <v>60</v>
      </c>
      <c r="AL1873" s="82" t="s">
        <v>60</v>
      </c>
      <c r="AM1873" s="239">
        <f>COUNTIF(H1873:AL1873,"PH")+COUNTIF(H1873:AL1873,"PH/L")+COUNTIF(H1873:AL1873,"PM")</f>
        <v>0</v>
      </c>
      <c r="AN1873" s="239">
        <f>COUNTIF(H1873:AL1873,"PD")+COUNTIF(H1873:AL1873,"PDD")+COUNTIF(H1873:AL1873,"P/DS")/2+COUNTIF(H1873:AL1873,"PMD")</f>
        <v>0</v>
      </c>
      <c r="AO1873" s="239">
        <f>COUNTIF(H1873:AL1873,"PN")+COUNTIF(H1873:AL1873,"P/NS")/2+COUNTIF(H1873:AL1873,"PH")+COUNTIF(H1873:AL1873,"PH/F")/2+COUNTIF(H1873:AL1873,"PH/L")/2+COUNTIF(H1873:AL1873,"PM")</f>
        <v>0</v>
      </c>
      <c r="AP1873" s="239">
        <f>COUNTIF(H1873:AL1873,"BH")+COUNTIF(H1873:AL1873,"AL/BL")+COUNTIF(H1873:AL1873,"UL/BL")+COUNTIF(H1873:AL1873,"BM")</f>
        <v>0</v>
      </c>
      <c r="AQ1873" s="239">
        <f>COUNTIF(H1873:AL1873,"DS")+COUNTIF(H1873:AL1873,"AL/DS")/2+COUNTIF(H1873:AL1873,"UL/DS")/2+COUNTIF(H1873:AL1873,"CT")+COUNTIF(H1873:AL1873,"MD")</f>
        <v>11.5</v>
      </c>
      <c r="AR1873" s="239">
        <f>COUNTIF(H1873:AL1873,"NS")+COUNTIF(H1873:AL1873,"AL/NS")/2+COUNTIF(H1873:AL1873,"UL/NS")/2+COUNTIF(H1873:AL1873,"BH")+COUNTIF(H1873:AL1873,"AL/BF")/2+COUNTIF(H1873:AL1873,"AL/BL")/2+COUNTIF(H1873:AL1873,"UL/BL")/2+COUNTIF(H1873:AL1873,"UL/BF")/2+COUNTIF(H1873:AL1873,"BM")</f>
        <v>11</v>
      </c>
      <c r="AS1873" s="239">
        <f>COUNTIF(H1873:AL1873,"AL")+COUNTIF(H1873:AL1873,"AL/DS")/2+COUNTIF(H1873:AL1873,"AL/NS")/2+COUNTIF(H1873:AL1873,"NH")+COUNTIF(H1873:AL1873,"SL")+COUNTIF(H1873:AL1873,"NHD")+COUNTIF(H1873:AL1873,"B")+COUNTIF(H1873:AL1873,"HL")+COUNTIF(H1873:AL1873,"AL/BF")/2+COUNTIF(H1873:AL1873,"AL/BL")/2</f>
        <v>3</v>
      </c>
      <c r="AT1873" s="255">
        <f>COUNTIF(H1873:AL1873,"PD")+COUNTIF(H1873:AL1873,"PN")+COUNTIF(H1873:AL1873,"P/DS")/2+COUNTIF(H1873:AL1873,"P/NS")/2+COUNTIF(H1873:AL1873,"DS")+COUNTIF(H1873:AL1873,"NS")+COUNTIF(H1873:AL1873,"AL")+COUNTIF(H1873:AL1873,"AL/DS")+COUNTIF(H1873:AL1873,"AL/NS")+COUNTIF(H1873:AL1873,"NH")+COUNTIF(H1873:AL1873,"SL")+COUNTIF(H1873:AL1873,"UL/DS")/2+COUNTIF(H1873:AL1873,"UL/NS")/2+COUNTIF(H1873:AL1873,"CT")+COUNTIF(H1873:AL1873,"NHD")+COUNTIF(H1873:AL1873,"PDD")+COUNTIF(H1873:AL1873,"B")+COUNTIF(H1873:AL1873,"HL")+COUNTIF(H1873:AL1873,"PH")+COUNTIF(H1873:AL1873,"BH")+COUNTIF(H1873:AL1873,"AL/BF")+COUNTIF(H1873:AL1873,"AL/BL")+COUNTIF(H1873:AL1873,"UL/BF")/2+COUNTIF(H1873:AL1873,"UL/BL")/2+COUNTIF(H1873:AL1873,"PH/F")/2+COUNTIF(H1873:AL1873,"PH/L")/2+COUNTIF(H1873:AL1873,"MD")+COUNTIF(H1873:AL1873,"PMD")+COUNTIF(H1873:AL1873,"PM")+COUNTIF(H1873:AL1873,"BM")</f>
        <v>25.5</v>
      </c>
      <c r="AU1873" s="255">
        <f>COUNTIF(H1873:AL1873,"P/DS")/2+COUNTIF(H1873:AL1873,"P/NS")/2+COUNTIF(H1873:AL1873,"IL")+COUNTIF(H1873:AL1873,"NL")+COUNTIF(H1873:AL1873,"UL")+COUNTIF(H1873:AL1873,"UL/DS")/2+COUNTIF(H1873:AL1873,"UL/NS")/2+COUNTIF(H1873:AL1873,"KT")+COUNTIF(H1873:AL1873,"UL/BF")/2+COUNTIF(H1873:AL1873,"UL/BL")/2+COUNTIF(H1873:AL1873,"PH/F")/2+COUNTIF(H1873:AL1873,"PH/L")/2+COUNTIF(H1873:AL1873,"NB")</f>
        <v>0.5</v>
      </c>
      <c r="AV1873" s="258">
        <f>COUNTIF(H1873:AL1873,"PN")+COUNTIF(H1873:AL1873,"TVD")+COUNTIF(H1873:AL1873,"PH")+COUNTIF(H1873:AL1873,"PM")+COUNTIF(H1873:AL1873,"PDD")-COUNTIFS(H1873:AL1873,"PN",H1880:AL1880,"&gt;=3")-COUNTIFS(H1873:AL1873,"PM",H1880:AL1880,"&gt;=3")</f>
        <v>0</v>
      </c>
      <c r="AW1873" s="258">
        <f>COUNTIF(H1873:AL1873,"NS")+COUNTIF(H1873:AL1873,"D")+COUNTIF(H1873:AL1873,"BH")+COUNTIF(H1873:AL1873,"NHD")+COUNTIF(H1873:AL1873,"BM")-COUNTIFS(H1873:AL1873,"NS",H1880:AL1880,"&gt;=3")-COUNTIFS(H1873:AL1873,"BH",H1880:AL1880,"&gt;=3")-COUNTIFS(H1873:AL1873,"BM",H1880:AL1880,"&gt;=3")</f>
        <v>11</v>
      </c>
      <c r="AX1873" s="255">
        <f>COUNTIF(H1873:AL1873,"AL")+COUNTIF(H1873:AL1873,"AL/DS")/2+COUNTIF(H1873:AL1873,"AL/NS")/2+COUNTIF(H1873:AL1873,"AL/BF")+COUNTIF(H1873:AL1873,"AL/BL")/2</f>
        <v>2</v>
      </c>
      <c r="AY1873" s="255">
        <f>COUNTIF(H1873:AL1873,"SL")</f>
        <v>0</v>
      </c>
      <c r="AZ1873" s="255">
        <f>COUNTIF(H1873:AL1873,"NH")</f>
        <v>1</v>
      </c>
      <c r="BA1873" s="255">
        <f>COUNTIF(H1873:AL1873,"HL")</f>
        <v>0</v>
      </c>
      <c r="BB1873" s="255">
        <f>COUNTIF(G1873:AL1873,"P/DS")/2+COUNTIF(G1873:AL1873,"P/NS")/2+COUNTIF(G1873:AL1873,"UL")+COUNTIF(G1873:AL1873,"UL/DS")/2+COUNTIF(G1873:AL1873,"UL/NS")/2+COUNTIF(G1873:AL1873,"UL/BL")/2+COUNTIF(G1873:AL1873,"UL/BF")/2+COUNTIF(G1873:AL1873,"PH/F")/2+COUNTIF(G1873:AL1873,"PH/L")/2</f>
        <v>0.5</v>
      </c>
      <c r="BC1873" s="255">
        <f>COUNTIF(H1873:AL1873,"NB")</f>
        <v>0</v>
      </c>
      <c r="BD1873" s="255">
        <f>COUNTIF(H1873:AL1873,"NL")</f>
        <v>0</v>
      </c>
      <c r="BE1873" s="255">
        <f>COUNTIF(H1873:AL1873,"IL")</f>
        <v>0</v>
      </c>
      <c r="BF1873" s="255">
        <f>COUNTIF(H1873:AL1873,"KT")</f>
        <v>0</v>
      </c>
      <c r="BG1873" s="255">
        <f>COUNTIF(H1873:AL1873,"L70")</f>
        <v>0</v>
      </c>
      <c r="BH1873" s="255">
        <f>COUNTIF(H1873:AL1873,"MD")</f>
        <v>0</v>
      </c>
      <c r="BI1873" s="255">
        <f>COUNTIF(H1873:AL1873,"PMD")</f>
        <v>0</v>
      </c>
      <c r="BJ1873" s="255">
        <f>COUNTIF(H1873:AL1873,"PM")</f>
        <v>0</v>
      </c>
      <c r="BK1873" s="255">
        <f>COUNTIF(H1873:AL1873,"BM")</f>
        <v>0</v>
      </c>
      <c r="BL1873" s="261">
        <f>SUMIF(H1873:AL1873,"PD",H1874:AL1874)+SUMIF(H1873:AL1873,"PN",H1874:AL1874)+SUMIF(H1873:AL1873,"P/DS",H1874:AL1874)+SUMIF(H1873:AL1873,"PN/F",H1874:AL1874)+SUMIF(H1873:AL1873,"PN/L",H1874:AL1874)+SUMIF(H1873:AL1873,"TV",H1874:AL1874)+SUMIF(H1873:AL1873,"TVD",H1874:AL1874)+SUMIF(H1873:AL1873,"PDD",H1874:AL1874)</f>
        <v>0</v>
      </c>
      <c r="BM1873" s="261">
        <f>SUMIF(H1873:AL1873,"PD",H1875:AL1875)+SUMIF(H1873:AL1873,"PN",H1875:AL1875)+SUMIF(H1873:AL1873,"P/DS",H1875:AL1875)+SUMIF(H1873:AL1873,"PN/F",H1875:AL1875)+SUMIF(H1873:AL1873,"PN/L",H1875:AL1875)+SUMIF(H1873:AL1873,"TV",H1875:AL1875)+SUMIF(H1873:AL1873,"TVD",H1875:AL1875)+SUMIF(H1873:AL1873,"PDD",H1875:AL1875)+SUMIF(H1873:AL1873,"PMD",H1875:AL1875)</f>
        <v>0</v>
      </c>
      <c r="BN1873" s="261">
        <f>SUMIF(H1873:AL1873,"PD",H1876:AL1876)+SUMIF(H1873:AL1873,"PN",H1876:AL1876)+SUMIF(H1873:AL1873,"P/DS",H1876:AL1876)+SUMIF(H1873:AL1873,"PN/F",H1876:AL1876)+SUMIF(H1873:AL1873,"PN/L",H1876:AL1876)+SUMIF(H1873:AL1873,"TV",H1876:AL1876)+SUMIF(H1873:AL1873,"TVD",H1876:AL1876)</f>
        <v>0</v>
      </c>
      <c r="BO1873" s="261">
        <f>SUMIF(H1873:AL1873,"PD",H1877:AL1877)+SUMIF(H1873:AL1873,"PN",H1877:AL1877)+SUMIF(H1873:AL1873,"P/DS",H1877:AL1877)+SUMIF(H1873:AL1873,"PN/F",H1877:AL1877)+SUMIF(H1873:AL1873,"PN/L",H1877:AL1877)+SUMIF(H1873:AL1873,"TV",H1877:AL1877)+SUMIF(H1873:AL1873,"TVD",H1877:AL1877)</f>
        <v>0</v>
      </c>
      <c r="BP1873" s="261">
        <f>SUMIF(H1873:AL1873,"PD",H1878:AL1878)+SUMIF(H1873:AL1873,"PN",H1878:AL1878)+SUMIF(H1873:AL1873,"P/DS",H1878:AL1878)+SUMIF(H1873:AL1873,"PN/F",H1878:AL1878)+SUMIF(H1873:AL1873,"PN/L",H1878:AL1878)+SUMIF(H1873:AL1873,"TV",H1878:AL1878)+SUMIF(H1873:AL1873,"TVD",H1878:AL1878)+SUMIF(H1873:AL1873,"PDD",H1878:AL1878)+SUMIF(H1873:AL1873,"PH",H1878:AL1878)+SUMIF(H1873:AL1873,"PM",H1878:AL1878)</f>
        <v>0</v>
      </c>
      <c r="BQ1873" s="261">
        <f>SUMIF(H1873:AL1873,"PD",H1879:AL1879)+SUMIF(H1873:AL1873,"PN",H1879:AL1879)+SUMIF(H1873:AL1873,"P/DS",H1879:AL1879)+SUMIF(H1873:AL1873,"PN/F",H1879:AL1879)+SUMIF(H1873:AL1873,"PN/L",H1879:AL1879)+SUMIF(H1873:AL1873,"TV",H1879:AL1879)+SUMIF(H1873:AL1873,"TVD",H1879:AL1879)+SUMIF(H1873:AL1873,"PDD",H1879:AL1879)+SUMIF(H1873:AL1873,"PH",H1879:AL1879)+SUMIF(H1873:AL1873,"PM",H1879:AL1879)</f>
        <v>0</v>
      </c>
      <c r="BR1873" s="269">
        <f>SUM(H1874:AL1874)-BL1873</f>
        <v>17.5</v>
      </c>
      <c r="BS1873" s="269">
        <f>SUM(H1875:AL1875)-BM1873</f>
        <v>0</v>
      </c>
      <c r="BT1873" s="269">
        <f>SUM(H1876:AL1876)-BN1873</f>
        <v>0</v>
      </c>
      <c r="BU1873" s="269">
        <f>SUM(H1877:AL1877)-BO1873</f>
        <v>0</v>
      </c>
      <c r="BV1873" s="269">
        <f>SUM(H1878:AL1878)-BP1873</f>
        <v>0</v>
      </c>
      <c r="BW1873" s="269">
        <f>SUM(H1879:AL1879)-BQ1873</f>
        <v>0</v>
      </c>
      <c r="BX1873" s="255">
        <f>SUMIF(H1873:AL1873,"PD",H1880:AL1880)+SUMIF(H1873:AL1873,"PN",H1880:AL1880)+SUMIF(H1873:AL1873,"P/DS",H1880:AL1880)+SUMIF(H1873:AL1873,"PN/F",H1880:AL1880)+SUMIF(H1873:AL1873,"PN/L",H1880:AL1880)</f>
        <v>0</v>
      </c>
      <c r="BY1873" s="255">
        <f>SUM(H1880:AL1880)-BX1873</f>
        <v>0</v>
      </c>
      <c r="BZ1873" s="255">
        <f t="shared" ref="BZ1873" si="673">+SUM(BL1873:BW1880)</f>
        <v>17.5</v>
      </c>
      <c r="CA1873" s="266">
        <f>(COUNTIFS(H1873:AL1873,"PD",H1874:AL1874,"&gt;=2"))*0.5-IF(CN1873="VP",COUNTIFS($H$16:$AL$16,"SAT",H1873:AL1873,"PD",H1874:AL1874,"&gt;=2"))*0.5</f>
        <v>0</v>
      </c>
      <c r="CB1873" s="266">
        <f>(COUNTIFS(H1873:AL1873,"PN",H1875:AL1875,"&gt;=0.5",H1874:AL1874,"&gt;=1.5"))*0.5+COUNTIFS(H1873:AL1873,"PDD",H1875:AL1875,"&gt;=0.5",H1874:AL1874,"&gt;=1.5")*0.5</f>
        <v>0</v>
      </c>
      <c r="CC1873" s="273">
        <f>(COUNTIFS(H1873:AL1873,"TV",H1875:AL1875,"&gt;=10"))*0.5+(COUNTIFS(H1873:AL1873,"PMD",H1875:AL1875,"&gt;=2"))*0.5</f>
        <v>0</v>
      </c>
      <c r="CD1873" s="266">
        <f>(COUNTIFS(H1873:AL1873,"TVD",H1877:AL1877,"&gt;=6.5",H1875:AL1875,"&gt;=3.5"))*0.5</f>
        <v>0</v>
      </c>
      <c r="CE1873" s="266">
        <f>(COUNTIFS(H1873:AL1873,"PD",H1878:AL1878,"&gt;=10"))*0.5</f>
        <v>0</v>
      </c>
      <c r="CF1873" s="266">
        <f>(COUNTIFS(H1873:AL1873,"PDD",H1878:AL1878,"&gt;=3.5",H1879:AL1879,"&gt;=6.5")+COUNTIFS(H1873:AL1873,"PH",H1879:AL1879,"&gt;=0.5",H1878:AL1878,"&gt;=1.5")+COUNTIFS(H1873:AL1873,"PM",H1879:AL1879,"&gt;=0.5",H1878:AL1878,"&gt;=1.5"))*0.5</f>
        <v>0</v>
      </c>
      <c r="CG1873" s="266">
        <f>(COUNTIFS(H1873:AL1873,"DS",H1874:AL1874,"&gt;=2")+COUNTIFS(H1873:AL1873,"AL/DS",H1874:AL1874,"&gt;=2"))*0.5-IF(CN1873="VP",COUNTIFS($H$16:$AL$16,"SAT",H1873:AL1873,"DS",H1874:AL1874,"&gt;=2"))*0.5</f>
        <v>3.5</v>
      </c>
      <c r="CH1873" s="266">
        <f>(COUNTIFS(H1873:AL1873,"NS",H1875:AL1875,"&gt;=0.5",H1874:AL1874,"&gt;=1.5")+COUNTIFS(H1873:AL1873,"AL/NS",H1875:AL1875,"&gt;=0.5",H1874:AL1874,"&gt;=1.5")+COUNTIFS(H1873:AL1873,"NHD",H1875:AL1875,"&gt;=4.5",H1878:AL1878,"&gt;=2",H1874:AL1874,"&gt;=1.5"))*0.5</f>
        <v>0</v>
      </c>
      <c r="CI1873" s="266">
        <f>(COUNTIF(H1875:AL1875,"&gt;=10")+COUNTIFS(H1873:AL1873,"MD",H1875:AL1875,"&gt;=2")-COUNTIFS(H1873:AL1873,"TV",H1875:AL1875,"&gt;=10"))*0.5</f>
        <v>0</v>
      </c>
      <c r="CJ1873" s="266">
        <f>(COUNTIFS(H1873:AL1873,"D",H1877:AL1877,"&gt;=6.5",H1875:AL1875,"&gt;=3.5"))*0.5</f>
        <v>0</v>
      </c>
      <c r="CK1873" s="266">
        <f>(COUNTIF(H1878:AL1878,"&gt;=10")-COUNTIFS(H1873:AL1873,"PD",H1878:AL1878,"&gt;=10"))*0.5</f>
        <v>0</v>
      </c>
      <c r="CL1873" s="265">
        <f>(COUNTIFS(H1873:AL1873,"NHD",H1878:AL1878,"&gt;=3.5",H1879:AL1879,"&gt;=6.5")+COUNTIFS(H1873:AL1873,"BH",H1878:AL1878,"&gt;=1.5",H1879:AL1879,"&gt;=0.5")+COUNTIFS(H1873:AL1873,"BM",H1878:AL1878,"&gt;=1.5",H1879:AL1879,"&gt;=0.5")+COUNTIFS(H1873:AL1873,"D",H1878:AL1878,"&gt;=1.5",H1879:AL1879,"&gt;=0.5"))*0.5</f>
        <v>0</v>
      </c>
      <c r="CM1873" s="272"/>
      <c r="CN1873" s="264" t="s">
        <v>723</v>
      </c>
      <c r="CO1873" s="180">
        <f t="shared" ref="CO1873" si="674">+AM1873+AN1873+AO1873+AP1873+AQ1873+AR1873+AS1873+AU1873+BG1873</f>
        <v>26</v>
      </c>
      <c r="CP1873" s="225">
        <f>+SUM(I1874:I1879)-I1880</f>
        <v>0</v>
      </c>
      <c r="CQ1873" s="225">
        <f>+SUM(J1874:J1879)-J1880</f>
        <v>0</v>
      </c>
      <c r="CR1873" s="225">
        <f>+SUM(K1874:K1879)-K1880</f>
        <v>0</v>
      </c>
      <c r="CS1873" s="181"/>
      <c r="CT1873" s="181"/>
      <c r="CU1873" s="181"/>
      <c r="CV1873" s="181"/>
      <c r="CW1873" s="181"/>
      <c r="CX1873" s="181"/>
      <c r="CY1873" s="181"/>
      <c r="CZ1873" s="181"/>
      <c r="DA1873" s="181"/>
    </row>
    <row r="1874" spans="1:105" s="120" customFormat="1" ht="15" customHeight="1">
      <c r="A1874" s="228"/>
      <c r="B1874" s="372"/>
      <c r="C1874" s="306"/>
      <c r="D1874" s="237"/>
      <c r="E1874" s="237"/>
      <c r="F1874" s="242" t="s">
        <v>82</v>
      </c>
      <c r="G1874" s="121">
        <v>1.5</v>
      </c>
      <c r="H1874" s="83"/>
      <c r="I1874" s="83"/>
      <c r="J1874" s="83"/>
      <c r="K1874" s="83"/>
      <c r="L1874" s="83">
        <v>2.5</v>
      </c>
      <c r="M1874" s="83">
        <v>2.5</v>
      </c>
      <c r="N1874" s="83">
        <v>2.5</v>
      </c>
      <c r="O1874" s="83"/>
      <c r="P1874" s="83">
        <v>2.5</v>
      </c>
      <c r="Q1874" s="83">
        <v>2.5</v>
      </c>
      <c r="R1874" s="83">
        <v>2.5</v>
      </c>
      <c r="S1874" s="83">
        <v>2.5</v>
      </c>
      <c r="T1874" s="83"/>
      <c r="U1874" s="83"/>
      <c r="V1874" s="83"/>
      <c r="W1874" s="83"/>
      <c r="X1874" s="83"/>
      <c r="Y1874" s="83"/>
      <c r="Z1874" s="83"/>
      <c r="AA1874" s="83"/>
      <c r="AB1874" s="83"/>
      <c r="AC1874" s="79"/>
      <c r="AD1874" s="79"/>
      <c r="AE1874" s="79"/>
      <c r="AF1874" s="79"/>
      <c r="AG1874" s="79"/>
      <c r="AH1874" s="79"/>
      <c r="AI1874" s="79"/>
      <c r="AJ1874" s="79"/>
      <c r="AK1874" s="79"/>
      <c r="AL1874" s="79"/>
      <c r="AM1874" s="240"/>
      <c r="AN1874" s="240"/>
      <c r="AO1874" s="240"/>
      <c r="AP1874" s="240"/>
      <c r="AQ1874" s="240"/>
      <c r="AR1874" s="240"/>
      <c r="AS1874" s="240"/>
      <c r="AT1874" s="256"/>
      <c r="AU1874" s="256"/>
      <c r="AV1874" s="259"/>
      <c r="AW1874" s="259"/>
      <c r="AX1874" s="256"/>
      <c r="AY1874" s="256"/>
      <c r="AZ1874" s="256"/>
      <c r="BA1874" s="256"/>
      <c r="BB1874" s="256"/>
      <c r="BC1874" s="256"/>
      <c r="BD1874" s="256"/>
      <c r="BE1874" s="256"/>
      <c r="BF1874" s="256"/>
      <c r="BG1874" s="256"/>
      <c r="BH1874" s="256"/>
      <c r="BI1874" s="256"/>
      <c r="BJ1874" s="256"/>
      <c r="BK1874" s="256"/>
      <c r="BL1874" s="262"/>
      <c r="BM1874" s="262"/>
      <c r="BN1874" s="262"/>
      <c r="BO1874" s="262"/>
      <c r="BP1874" s="262"/>
      <c r="BQ1874" s="262"/>
      <c r="BR1874" s="270"/>
      <c r="BS1874" s="270"/>
      <c r="BT1874" s="270"/>
      <c r="BU1874" s="270"/>
      <c r="BV1874" s="270"/>
      <c r="BW1874" s="270"/>
      <c r="BX1874" s="256"/>
      <c r="BY1874" s="256"/>
      <c r="BZ1874" s="256"/>
      <c r="CA1874" s="267"/>
      <c r="CB1874" s="267"/>
      <c r="CC1874" s="274"/>
      <c r="CD1874" s="267"/>
      <c r="CE1874" s="267"/>
      <c r="CF1874" s="267"/>
      <c r="CG1874" s="267"/>
      <c r="CH1874" s="267"/>
      <c r="CI1874" s="267"/>
      <c r="CJ1874" s="267"/>
      <c r="CK1874" s="267"/>
      <c r="CL1874" s="265"/>
      <c r="CM1874" s="272"/>
      <c r="CN1874" s="264"/>
      <c r="CO1874" s="180"/>
      <c r="CP1874" s="226"/>
      <c r="CQ1874" s="226"/>
      <c r="CR1874" s="226"/>
      <c r="CS1874" s="181"/>
      <c r="CT1874" s="181"/>
      <c r="CU1874" s="181"/>
      <c r="CV1874" s="181"/>
      <c r="CW1874" s="181"/>
      <c r="CX1874" s="181"/>
      <c r="CY1874" s="181"/>
      <c r="CZ1874" s="181"/>
      <c r="DA1874" s="181"/>
    </row>
    <row r="1875" spans="1:105" s="120" customFormat="1" ht="15" customHeight="1">
      <c r="A1875" s="228"/>
      <c r="B1875" s="372"/>
      <c r="C1875" s="306"/>
      <c r="D1875" s="237"/>
      <c r="E1875" s="237"/>
      <c r="F1875" s="243"/>
      <c r="G1875" s="122">
        <v>2</v>
      </c>
      <c r="H1875" s="84"/>
      <c r="I1875" s="84"/>
      <c r="J1875" s="84"/>
      <c r="K1875" s="84"/>
      <c r="L1875" s="84"/>
      <c r="M1875" s="84"/>
      <c r="N1875" s="84"/>
      <c r="O1875" s="84"/>
      <c r="P1875" s="84"/>
      <c r="Q1875" s="84"/>
      <c r="R1875" s="84"/>
      <c r="S1875" s="84"/>
      <c r="T1875" s="84"/>
      <c r="U1875" s="84"/>
      <c r="V1875" s="84"/>
      <c r="W1875" s="84"/>
      <c r="X1875" s="84"/>
      <c r="Y1875" s="84"/>
      <c r="Z1875" s="84"/>
      <c r="AA1875" s="84"/>
      <c r="AB1875" s="84"/>
      <c r="AC1875" s="80"/>
      <c r="AD1875" s="80"/>
      <c r="AE1875" s="80"/>
      <c r="AF1875" s="80"/>
      <c r="AG1875" s="80"/>
      <c r="AH1875" s="80"/>
      <c r="AI1875" s="80"/>
      <c r="AJ1875" s="80"/>
      <c r="AK1875" s="80"/>
      <c r="AL1875" s="80"/>
      <c r="AM1875" s="240"/>
      <c r="AN1875" s="240"/>
      <c r="AO1875" s="240"/>
      <c r="AP1875" s="240"/>
      <c r="AQ1875" s="240"/>
      <c r="AR1875" s="240"/>
      <c r="AS1875" s="240"/>
      <c r="AT1875" s="256"/>
      <c r="AU1875" s="256"/>
      <c r="AV1875" s="259"/>
      <c r="AW1875" s="259"/>
      <c r="AX1875" s="256"/>
      <c r="AY1875" s="256"/>
      <c r="AZ1875" s="256"/>
      <c r="BA1875" s="256"/>
      <c r="BB1875" s="256"/>
      <c r="BC1875" s="256"/>
      <c r="BD1875" s="256"/>
      <c r="BE1875" s="256"/>
      <c r="BF1875" s="256"/>
      <c r="BG1875" s="256"/>
      <c r="BH1875" s="256"/>
      <c r="BI1875" s="256"/>
      <c r="BJ1875" s="256"/>
      <c r="BK1875" s="256"/>
      <c r="BL1875" s="262"/>
      <c r="BM1875" s="262"/>
      <c r="BN1875" s="262"/>
      <c r="BO1875" s="262"/>
      <c r="BP1875" s="262"/>
      <c r="BQ1875" s="262"/>
      <c r="BR1875" s="270"/>
      <c r="BS1875" s="270"/>
      <c r="BT1875" s="270"/>
      <c r="BU1875" s="270"/>
      <c r="BV1875" s="270"/>
      <c r="BW1875" s="270"/>
      <c r="BX1875" s="256"/>
      <c r="BY1875" s="256"/>
      <c r="BZ1875" s="256"/>
      <c r="CA1875" s="267"/>
      <c r="CB1875" s="267"/>
      <c r="CC1875" s="274"/>
      <c r="CD1875" s="267"/>
      <c r="CE1875" s="267"/>
      <c r="CF1875" s="267"/>
      <c r="CG1875" s="267"/>
      <c r="CH1875" s="267"/>
      <c r="CI1875" s="267"/>
      <c r="CJ1875" s="267"/>
      <c r="CK1875" s="267"/>
      <c r="CL1875" s="265"/>
      <c r="CM1875" s="272"/>
      <c r="CN1875" s="264"/>
      <c r="CO1875" s="180"/>
      <c r="CP1875" s="226"/>
      <c r="CQ1875" s="226"/>
      <c r="CR1875" s="226"/>
      <c r="CS1875" s="181"/>
      <c r="CT1875" s="181"/>
      <c r="CU1875" s="181"/>
      <c r="CV1875" s="181"/>
      <c r="CW1875" s="181"/>
      <c r="CX1875" s="181"/>
      <c r="CY1875" s="181"/>
      <c r="CZ1875" s="181"/>
      <c r="DA1875" s="181"/>
    </row>
    <row r="1876" spans="1:105" s="120" customFormat="1" ht="15" customHeight="1">
      <c r="A1876" s="228"/>
      <c r="B1876" s="372"/>
      <c r="C1876" s="306"/>
      <c r="D1876" s="237"/>
      <c r="E1876" s="237"/>
      <c r="F1876" s="243"/>
      <c r="G1876" s="122">
        <v>2.1</v>
      </c>
      <c r="H1876" s="84"/>
      <c r="I1876" s="84"/>
      <c r="J1876" s="84"/>
      <c r="K1876" s="84"/>
      <c r="L1876" s="84"/>
      <c r="M1876" s="84"/>
      <c r="N1876" s="84"/>
      <c r="O1876" s="84"/>
      <c r="P1876" s="84"/>
      <c r="Q1876" s="84"/>
      <c r="R1876" s="84"/>
      <c r="S1876" s="84"/>
      <c r="T1876" s="84"/>
      <c r="U1876" s="84"/>
      <c r="V1876" s="84"/>
      <c r="W1876" s="84"/>
      <c r="X1876" s="84"/>
      <c r="Y1876" s="84"/>
      <c r="Z1876" s="84"/>
      <c r="AA1876" s="84"/>
      <c r="AB1876" s="84"/>
      <c r="AC1876" s="80"/>
      <c r="AD1876" s="80"/>
      <c r="AE1876" s="80"/>
      <c r="AF1876" s="80"/>
      <c r="AG1876" s="80"/>
      <c r="AH1876" s="80"/>
      <c r="AI1876" s="80"/>
      <c r="AJ1876" s="80"/>
      <c r="AK1876" s="80"/>
      <c r="AL1876" s="80"/>
      <c r="AM1876" s="240"/>
      <c r="AN1876" s="240"/>
      <c r="AO1876" s="240"/>
      <c r="AP1876" s="240"/>
      <c r="AQ1876" s="240"/>
      <c r="AR1876" s="240"/>
      <c r="AS1876" s="240"/>
      <c r="AT1876" s="256"/>
      <c r="AU1876" s="256"/>
      <c r="AV1876" s="259"/>
      <c r="AW1876" s="259"/>
      <c r="AX1876" s="256"/>
      <c r="AY1876" s="256"/>
      <c r="AZ1876" s="256"/>
      <c r="BA1876" s="256"/>
      <c r="BB1876" s="256"/>
      <c r="BC1876" s="256"/>
      <c r="BD1876" s="256"/>
      <c r="BE1876" s="256"/>
      <c r="BF1876" s="256"/>
      <c r="BG1876" s="256"/>
      <c r="BH1876" s="256"/>
      <c r="BI1876" s="256"/>
      <c r="BJ1876" s="256"/>
      <c r="BK1876" s="256"/>
      <c r="BL1876" s="262"/>
      <c r="BM1876" s="262"/>
      <c r="BN1876" s="262"/>
      <c r="BO1876" s="262"/>
      <c r="BP1876" s="262"/>
      <c r="BQ1876" s="262"/>
      <c r="BR1876" s="270"/>
      <c r="BS1876" s="270"/>
      <c r="BT1876" s="270"/>
      <c r="BU1876" s="270"/>
      <c r="BV1876" s="270"/>
      <c r="BW1876" s="270"/>
      <c r="BX1876" s="256"/>
      <c r="BY1876" s="256"/>
      <c r="BZ1876" s="256"/>
      <c r="CA1876" s="267"/>
      <c r="CB1876" s="267"/>
      <c r="CC1876" s="274"/>
      <c r="CD1876" s="267"/>
      <c r="CE1876" s="267"/>
      <c r="CF1876" s="267"/>
      <c r="CG1876" s="267"/>
      <c r="CH1876" s="267"/>
      <c r="CI1876" s="267"/>
      <c r="CJ1876" s="267"/>
      <c r="CK1876" s="267"/>
      <c r="CL1876" s="265"/>
      <c r="CM1876" s="272"/>
      <c r="CN1876" s="264"/>
      <c r="CO1876" s="180"/>
      <c r="CP1876" s="226"/>
      <c r="CQ1876" s="226"/>
      <c r="CR1876" s="226"/>
      <c r="CS1876" s="181"/>
      <c r="CT1876" s="181"/>
      <c r="CU1876" s="181"/>
      <c r="CV1876" s="181"/>
      <c r="CW1876" s="181"/>
      <c r="CX1876" s="181"/>
      <c r="CY1876" s="181"/>
      <c r="CZ1876" s="181"/>
      <c r="DA1876" s="181"/>
    </row>
    <row r="1877" spans="1:105" s="120" customFormat="1" ht="15" customHeight="1">
      <c r="A1877" s="228"/>
      <c r="B1877" s="372"/>
      <c r="C1877" s="306"/>
      <c r="D1877" s="237"/>
      <c r="E1877" s="237"/>
      <c r="F1877" s="243"/>
      <c r="G1877" s="122">
        <v>2.7</v>
      </c>
      <c r="H1877" s="84"/>
      <c r="I1877" s="84"/>
      <c r="J1877" s="84"/>
      <c r="K1877" s="84"/>
      <c r="L1877" s="84"/>
      <c r="M1877" s="84"/>
      <c r="N1877" s="84"/>
      <c r="O1877" s="84"/>
      <c r="P1877" s="84"/>
      <c r="Q1877" s="84"/>
      <c r="R1877" s="84"/>
      <c r="S1877" s="84"/>
      <c r="T1877" s="84"/>
      <c r="U1877" s="84"/>
      <c r="V1877" s="84"/>
      <c r="W1877" s="84"/>
      <c r="X1877" s="84"/>
      <c r="Y1877" s="84"/>
      <c r="Z1877" s="84"/>
      <c r="AA1877" s="84"/>
      <c r="AB1877" s="84"/>
      <c r="AC1877" s="80"/>
      <c r="AD1877" s="80"/>
      <c r="AE1877" s="80"/>
      <c r="AF1877" s="80"/>
      <c r="AG1877" s="80"/>
      <c r="AH1877" s="80"/>
      <c r="AI1877" s="80"/>
      <c r="AJ1877" s="80"/>
      <c r="AK1877" s="80"/>
      <c r="AL1877" s="80"/>
      <c r="AM1877" s="240"/>
      <c r="AN1877" s="240"/>
      <c r="AO1877" s="240"/>
      <c r="AP1877" s="240"/>
      <c r="AQ1877" s="240"/>
      <c r="AR1877" s="240"/>
      <c r="AS1877" s="240"/>
      <c r="AT1877" s="256"/>
      <c r="AU1877" s="256"/>
      <c r="AV1877" s="259"/>
      <c r="AW1877" s="259"/>
      <c r="AX1877" s="256"/>
      <c r="AY1877" s="256"/>
      <c r="AZ1877" s="256"/>
      <c r="BA1877" s="256"/>
      <c r="BB1877" s="256"/>
      <c r="BC1877" s="256"/>
      <c r="BD1877" s="256"/>
      <c r="BE1877" s="256"/>
      <c r="BF1877" s="256"/>
      <c r="BG1877" s="256"/>
      <c r="BH1877" s="256"/>
      <c r="BI1877" s="256"/>
      <c r="BJ1877" s="256"/>
      <c r="BK1877" s="256"/>
      <c r="BL1877" s="262"/>
      <c r="BM1877" s="262"/>
      <c r="BN1877" s="262"/>
      <c r="BO1877" s="262"/>
      <c r="BP1877" s="262"/>
      <c r="BQ1877" s="262"/>
      <c r="BR1877" s="270"/>
      <c r="BS1877" s="270"/>
      <c r="BT1877" s="270"/>
      <c r="BU1877" s="270"/>
      <c r="BV1877" s="270"/>
      <c r="BW1877" s="270"/>
      <c r="BX1877" s="256"/>
      <c r="BY1877" s="256"/>
      <c r="BZ1877" s="256"/>
      <c r="CA1877" s="267"/>
      <c r="CB1877" s="267"/>
      <c r="CC1877" s="274"/>
      <c r="CD1877" s="267"/>
      <c r="CE1877" s="267"/>
      <c r="CF1877" s="267"/>
      <c r="CG1877" s="267"/>
      <c r="CH1877" s="267"/>
      <c r="CI1877" s="267"/>
      <c r="CJ1877" s="267"/>
      <c r="CK1877" s="267"/>
      <c r="CL1877" s="265"/>
      <c r="CM1877" s="272"/>
      <c r="CN1877" s="264"/>
      <c r="CO1877" s="180"/>
      <c r="CP1877" s="226"/>
      <c r="CQ1877" s="226"/>
      <c r="CR1877" s="226"/>
      <c r="CS1877" s="181"/>
      <c r="CT1877" s="181"/>
      <c r="CU1877" s="181"/>
      <c r="CV1877" s="181"/>
      <c r="CW1877" s="181"/>
      <c r="CX1877" s="181"/>
      <c r="CY1877" s="181"/>
      <c r="CZ1877" s="181"/>
      <c r="DA1877" s="181"/>
    </row>
    <row r="1878" spans="1:105" s="120" customFormat="1" ht="15" customHeight="1">
      <c r="A1878" s="228"/>
      <c r="B1878" s="372"/>
      <c r="C1878" s="306"/>
      <c r="D1878" s="237"/>
      <c r="E1878" s="237"/>
      <c r="F1878" s="243"/>
      <c r="G1878" s="122">
        <v>3</v>
      </c>
      <c r="H1878" s="84"/>
      <c r="I1878" s="84"/>
      <c r="J1878" s="84"/>
      <c r="K1878" s="84"/>
      <c r="L1878" s="84"/>
      <c r="M1878" s="84"/>
      <c r="N1878" s="84"/>
      <c r="O1878" s="84"/>
      <c r="P1878" s="84"/>
      <c r="Q1878" s="84"/>
      <c r="R1878" s="84"/>
      <c r="S1878" s="84"/>
      <c r="T1878" s="84"/>
      <c r="U1878" s="84"/>
      <c r="V1878" s="84"/>
      <c r="W1878" s="84"/>
      <c r="X1878" s="84"/>
      <c r="Y1878" s="84"/>
      <c r="Z1878" s="84"/>
      <c r="AA1878" s="84"/>
      <c r="AB1878" s="84"/>
      <c r="AC1878" s="80"/>
      <c r="AD1878" s="80"/>
      <c r="AE1878" s="80"/>
      <c r="AF1878" s="80"/>
      <c r="AG1878" s="80"/>
      <c r="AH1878" s="80"/>
      <c r="AI1878" s="80"/>
      <c r="AJ1878" s="80"/>
      <c r="AK1878" s="80"/>
      <c r="AL1878" s="80"/>
      <c r="AM1878" s="240"/>
      <c r="AN1878" s="240"/>
      <c r="AO1878" s="240"/>
      <c r="AP1878" s="240"/>
      <c r="AQ1878" s="240"/>
      <c r="AR1878" s="240"/>
      <c r="AS1878" s="240"/>
      <c r="AT1878" s="256"/>
      <c r="AU1878" s="256"/>
      <c r="AV1878" s="259"/>
      <c r="AW1878" s="259"/>
      <c r="AX1878" s="256"/>
      <c r="AY1878" s="256"/>
      <c r="AZ1878" s="256"/>
      <c r="BA1878" s="256"/>
      <c r="BB1878" s="256"/>
      <c r="BC1878" s="256"/>
      <c r="BD1878" s="256"/>
      <c r="BE1878" s="256"/>
      <c r="BF1878" s="256"/>
      <c r="BG1878" s="256"/>
      <c r="BH1878" s="256"/>
      <c r="BI1878" s="256"/>
      <c r="BJ1878" s="256"/>
      <c r="BK1878" s="256"/>
      <c r="BL1878" s="262"/>
      <c r="BM1878" s="262"/>
      <c r="BN1878" s="262"/>
      <c r="BO1878" s="262"/>
      <c r="BP1878" s="262"/>
      <c r="BQ1878" s="262"/>
      <c r="BR1878" s="270"/>
      <c r="BS1878" s="270"/>
      <c r="BT1878" s="270"/>
      <c r="BU1878" s="270"/>
      <c r="BV1878" s="270"/>
      <c r="BW1878" s="270"/>
      <c r="BX1878" s="256"/>
      <c r="BY1878" s="256"/>
      <c r="BZ1878" s="256"/>
      <c r="CA1878" s="267"/>
      <c r="CB1878" s="267"/>
      <c r="CC1878" s="274"/>
      <c r="CD1878" s="267"/>
      <c r="CE1878" s="267"/>
      <c r="CF1878" s="267"/>
      <c r="CG1878" s="267"/>
      <c r="CH1878" s="267"/>
      <c r="CI1878" s="267"/>
      <c r="CJ1878" s="267"/>
      <c r="CK1878" s="267"/>
      <c r="CL1878" s="265"/>
      <c r="CM1878" s="272"/>
      <c r="CN1878" s="264"/>
      <c r="CO1878" s="180"/>
      <c r="CP1878" s="226"/>
      <c r="CQ1878" s="226"/>
      <c r="CR1878" s="226"/>
      <c r="CS1878" s="181"/>
      <c r="CT1878" s="181"/>
      <c r="CU1878" s="181"/>
      <c r="CV1878" s="181"/>
      <c r="CW1878" s="181"/>
      <c r="CX1878" s="181"/>
      <c r="CY1878" s="181"/>
      <c r="CZ1878" s="181"/>
      <c r="DA1878" s="181"/>
    </row>
    <row r="1879" spans="1:105" s="120" customFormat="1" ht="15" customHeight="1">
      <c r="A1879" s="228"/>
      <c r="B1879" s="372"/>
      <c r="C1879" s="306"/>
      <c r="D1879" s="237"/>
      <c r="E1879" s="237"/>
      <c r="F1879" s="244"/>
      <c r="G1879" s="123">
        <v>3.9</v>
      </c>
      <c r="H1879" s="85"/>
      <c r="I1879" s="85"/>
      <c r="J1879" s="85"/>
      <c r="K1879" s="85"/>
      <c r="L1879" s="85"/>
      <c r="M1879" s="85"/>
      <c r="N1879" s="85"/>
      <c r="O1879" s="85"/>
      <c r="P1879" s="85"/>
      <c r="Q1879" s="85"/>
      <c r="R1879" s="85"/>
      <c r="S1879" s="85"/>
      <c r="T1879" s="85"/>
      <c r="U1879" s="85"/>
      <c r="V1879" s="85"/>
      <c r="W1879" s="85"/>
      <c r="X1879" s="85"/>
      <c r="Y1879" s="85"/>
      <c r="Z1879" s="85"/>
      <c r="AA1879" s="85"/>
      <c r="AB1879" s="85"/>
      <c r="AC1879" s="81"/>
      <c r="AD1879" s="81"/>
      <c r="AE1879" s="81"/>
      <c r="AF1879" s="81"/>
      <c r="AG1879" s="81"/>
      <c r="AH1879" s="81"/>
      <c r="AI1879" s="81"/>
      <c r="AJ1879" s="81"/>
      <c r="AK1879" s="81"/>
      <c r="AL1879" s="81"/>
      <c r="AM1879" s="240"/>
      <c r="AN1879" s="240"/>
      <c r="AO1879" s="240"/>
      <c r="AP1879" s="240"/>
      <c r="AQ1879" s="240"/>
      <c r="AR1879" s="240"/>
      <c r="AS1879" s="240"/>
      <c r="AT1879" s="256"/>
      <c r="AU1879" s="256"/>
      <c r="AV1879" s="259"/>
      <c r="AW1879" s="259"/>
      <c r="AX1879" s="256"/>
      <c r="AY1879" s="256"/>
      <c r="AZ1879" s="256"/>
      <c r="BA1879" s="256"/>
      <c r="BB1879" s="256"/>
      <c r="BC1879" s="256"/>
      <c r="BD1879" s="256"/>
      <c r="BE1879" s="256"/>
      <c r="BF1879" s="256"/>
      <c r="BG1879" s="256"/>
      <c r="BH1879" s="256"/>
      <c r="BI1879" s="256"/>
      <c r="BJ1879" s="256"/>
      <c r="BK1879" s="256"/>
      <c r="BL1879" s="262"/>
      <c r="BM1879" s="262"/>
      <c r="BN1879" s="262"/>
      <c r="BO1879" s="262"/>
      <c r="BP1879" s="262"/>
      <c r="BQ1879" s="262"/>
      <c r="BR1879" s="270"/>
      <c r="BS1879" s="270"/>
      <c r="BT1879" s="270"/>
      <c r="BU1879" s="270"/>
      <c r="BV1879" s="270"/>
      <c r="BW1879" s="270"/>
      <c r="BX1879" s="256"/>
      <c r="BY1879" s="256"/>
      <c r="BZ1879" s="256"/>
      <c r="CA1879" s="267"/>
      <c r="CB1879" s="267"/>
      <c r="CC1879" s="274"/>
      <c r="CD1879" s="267"/>
      <c r="CE1879" s="267"/>
      <c r="CF1879" s="267"/>
      <c r="CG1879" s="267"/>
      <c r="CH1879" s="267"/>
      <c r="CI1879" s="267"/>
      <c r="CJ1879" s="267"/>
      <c r="CK1879" s="267"/>
      <c r="CL1879" s="265"/>
      <c r="CM1879" s="272"/>
      <c r="CN1879" s="264"/>
      <c r="CO1879" s="180"/>
      <c r="CP1879" s="226"/>
      <c r="CQ1879" s="226"/>
      <c r="CR1879" s="226"/>
      <c r="CS1879" s="181"/>
      <c r="CT1879" s="181"/>
      <c r="CU1879" s="181"/>
      <c r="CV1879" s="181"/>
      <c r="CW1879" s="181"/>
      <c r="CX1879" s="181"/>
      <c r="CY1879" s="181"/>
      <c r="CZ1879" s="181"/>
      <c r="DA1879" s="181"/>
    </row>
    <row r="1880" spans="1:105" s="120" customFormat="1" ht="15" customHeight="1">
      <c r="A1880" s="229"/>
      <c r="B1880" s="373"/>
      <c r="C1880" s="307"/>
      <c r="D1880" s="238"/>
      <c r="E1880" s="238"/>
      <c r="F1880" s="245" t="s">
        <v>83</v>
      </c>
      <c r="G1880" s="246"/>
      <c r="H1880" s="82"/>
      <c r="I1880" s="82"/>
      <c r="J1880" s="82"/>
      <c r="K1880" s="82"/>
      <c r="L1880" s="82"/>
      <c r="M1880" s="82"/>
      <c r="N1880" s="82"/>
      <c r="O1880" s="82"/>
      <c r="P1880" s="82"/>
      <c r="Q1880" s="82"/>
      <c r="R1880" s="82"/>
      <c r="S1880" s="82"/>
      <c r="T1880" s="82"/>
      <c r="U1880" s="82"/>
      <c r="V1880" s="82"/>
      <c r="W1880" s="82"/>
      <c r="X1880" s="82"/>
      <c r="Y1880" s="82"/>
      <c r="Z1880" s="82"/>
      <c r="AA1880" s="82"/>
      <c r="AB1880" s="82"/>
      <c r="AC1880" s="35"/>
      <c r="AD1880" s="35"/>
      <c r="AE1880" s="35"/>
      <c r="AF1880" s="35"/>
      <c r="AG1880" s="35"/>
      <c r="AH1880" s="35"/>
      <c r="AI1880" s="35"/>
      <c r="AJ1880" s="35"/>
      <c r="AK1880" s="35"/>
      <c r="AL1880" s="35"/>
      <c r="AM1880" s="241"/>
      <c r="AN1880" s="241"/>
      <c r="AO1880" s="241"/>
      <c r="AP1880" s="241"/>
      <c r="AQ1880" s="241"/>
      <c r="AR1880" s="241"/>
      <c r="AS1880" s="241"/>
      <c r="AT1880" s="257"/>
      <c r="AU1880" s="257"/>
      <c r="AV1880" s="260"/>
      <c r="AW1880" s="260"/>
      <c r="AX1880" s="257"/>
      <c r="AY1880" s="257"/>
      <c r="AZ1880" s="257"/>
      <c r="BA1880" s="257"/>
      <c r="BB1880" s="257"/>
      <c r="BC1880" s="257"/>
      <c r="BD1880" s="257"/>
      <c r="BE1880" s="257"/>
      <c r="BF1880" s="257"/>
      <c r="BG1880" s="257"/>
      <c r="BH1880" s="257"/>
      <c r="BI1880" s="257"/>
      <c r="BJ1880" s="257"/>
      <c r="BK1880" s="257"/>
      <c r="BL1880" s="263"/>
      <c r="BM1880" s="263"/>
      <c r="BN1880" s="263"/>
      <c r="BO1880" s="263"/>
      <c r="BP1880" s="263"/>
      <c r="BQ1880" s="263"/>
      <c r="BR1880" s="271"/>
      <c r="BS1880" s="271"/>
      <c r="BT1880" s="271"/>
      <c r="BU1880" s="271"/>
      <c r="BV1880" s="271"/>
      <c r="BW1880" s="271"/>
      <c r="BX1880" s="257"/>
      <c r="BY1880" s="257"/>
      <c r="BZ1880" s="257"/>
      <c r="CA1880" s="268"/>
      <c r="CB1880" s="268"/>
      <c r="CC1880" s="275"/>
      <c r="CD1880" s="268"/>
      <c r="CE1880" s="268"/>
      <c r="CF1880" s="268"/>
      <c r="CG1880" s="268"/>
      <c r="CH1880" s="268"/>
      <c r="CI1880" s="268"/>
      <c r="CJ1880" s="268"/>
      <c r="CK1880" s="268"/>
      <c r="CL1880" s="265"/>
      <c r="CM1880" s="272"/>
      <c r="CN1880" s="264"/>
      <c r="CO1880" s="180"/>
      <c r="CP1880" s="226"/>
      <c r="CQ1880" s="226"/>
      <c r="CR1880" s="226"/>
      <c r="CS1880" s="181"/>
      <c r="CT1880" s="181"/>
      <c r="CU1880" s="181"/>
      <c r="CV1880" s="181"/>
      <c r="CW1880" s="181"/>
      <c r="CX1880" s="181"/>
      <c r="CY1880" s="181"/>
      <c r="CZ1880" s="181"/>
      <c r="DA1880" s="181"/>
    </row>
    <row r="1881" spans="1:105" s="120" customFormat="1" ht="15" customHeight="1">
      <c r="A1881" s="227">
        <f t="shared" si="662"/>
        <v>233</v>
      </c>
      <c r="B1881" s="371" t="s">
        <v>258</v>
      </c>
      <c r="C1881" s="306" t="s">
        <v>259</v>
      </c>
      <c r="D1881" s="236" t="s">
        <v>1310</v>
      </c>
      <c r="E1881" s="236" t="s">
        <v>1283</v>
      </c>
      <c r="F1881" s="253" t="s">
        <v>80</v>
      </c>
      <c r="G1881" s="254"/>
      <c r="H1881" s="82" t="s">
        <v>69</v>
      </c>
      <c r="I1881" s="82"/>
      <c r="J1881" s="82" t="s">
        <v>60</v>
      </c>
      <c r="K1881" s="82" t="s">
        <v>60</v>
      </c>
      <c r="L1881" s="82" t="s">
        <v>60</v>
      </c>
      <c r="M1881" s="82" t="s">
        <v>60</v>
      </c>
      <c r="N1881" s="82" t="s">
        <v>60</v>
      </c>
      <c r="O1881" s="82"/>
      <c r="P1881" s="82" t="s">
        <v>60</v>
      </c>
      <c r="Q1881" s="82" t="s">
        <v>60</v>
      </c>
      <c r="R1881" s="82" t="s">
        <v>60</v>
      </c>
      <c r="S1881" s="82" t="s">
        <v>60</v>
      </c>
      <c r="T1881" s="82" t="s">
        <v>60</v>
      </c>
      <c r="U1881" s="82" t="s">
        <v>60</v>
      </c>
      <c r="V1881" s="82"/>
      <c r="W1881" s="82" t="s">
        <v>61</v>
      </c>
      <c r="X1881" s="82" t="s">
        <v>61</v>
      </c>
      <c r="Y1881" s="82" t="s">
        <v>61</v>
      </c>
      <c r="Z1881" s="82" t="s">
        <v>61</v>
      </c>
      <c r="AA1881" s="82" t="s">
        <v>67</v>
      </c>
      <c r="AB1881" s="82" t="s">
        <v>67</v>
      </c>
      <c r="AC1881" s="82"/>
      <c r="AD1881" s="82" t="s">
        <v>61</v>
      </c>
      <c r="AE1881" s="82" t="s">
        <v>61</v>
      </c>
      <c r="AF1881" s="82" t="s">
        <v>61</v>
      </c>
      <c r="AG1881" s="82" t="s">
        <v>61</v>
      </c>
      <c r="AH1881" s="82" t="s">
        <v>61</v>
      </c>
      <c r="AI1881" s="82" t="s">
        <v>1471</v>
      </c>
      <c r="AJ1881" s="82"/>
      <c r="AK1881" s="82" t="s">
        <v>60</v>
      </c>
      <c r="AL1881" s="82" t="s">
        <v>1471</v>
      </c>
      <c r="AM1881" s="239">
        <f>COUNTIF(H1881:AL1881,"PH")+COUNTIF(H1881:AL1881,"PH/L")+COUNTIF(H1881:AL1881,"PM")</f>
        <v>0</v>
      </c>
      <c r="AN1881" s="239">
        <f>COUNTIF(H1881:AL1881,"PD")+COUNTIF(H1881:AL1881,"PDD")+COUNTIF(H1881:AL1881,"P/DS")/2+COUNTIF(H1881:AL1881,"PMD")</f>
        <v>0</v>
      </c>
      <c r="AO1881" s="239">
        <f>COUNTIF(H1881:AL1881,"PN")+COUNTIF(H1881:AL1881,"P/NS")/2+COUNTIF(H1881:AL1881,"PH")+COUNTIF(H1881:AL1881,"PH/F")/2+COUNTIF(H1881:AL1881,"PH/L")/2+COUNTIF(H1881:AL1881,"PM")</f>
        <v>0</v>
      </c>
      <c r="AP1881" s="239">
        <f>COUNTIF(H1881:AL1881,"BH")+COUNTIF(H1881:AL1881,"AL/BL")+COUNTIF(H1881:AL1881,"UL/BL")+COUNTIF(H1881:AL1881,"BM")</f>
        <v>0</v>
      </c>
      <c r="AQ1881" s="239">
        <f>COUNTIF(H1881:AL1881,"DS")+COUNTIF(H1881:AL1881,"AL/DS")/2+COUNTIF(H1881:AL1881,"UL/DS")/2+COUNTIF(H1881:AL1881,"CT")+COUNTIF(H1881:AL1881,"MD")</f>
        <v>13</v>
      </c>
      <c r="AR1881" s="239">
        <f>COUNTIF(H1881:AL1881,"NS")+COUNTIF(H1881:AL1881,"AL/NS")/2+COUNTIF(H1881:AL1881,"UL/NS")/2+COUNTIF(H1881:AL1881,"BH")+COUNTIF(H1881:AL1881,"AL/BF")/2+COUNTIF(H1881:AL1881,"AL/BL")/2+COUNTIF(H1881:AL1881,"UL/BL")/2+COUNTIF(H1881:AL1881,"UL/BF")/2+COUNTIF(H1881:AL1881,"BM")</f>
        <v>9</v>
      </c>
      <c r="AS1881" s="239">
        <f>COUNTIF(H1881:AL1881,"AL")+COUNTIF(H1881:AL1881,"AL/DS")/2+COUNTIF(H1881:AL1881,"AL/NS")/2+COUNTIF(H1881:AL1881,"NH")+COUNTIF(H1881:AL1881,"SL")+COUNTIF(H1881:AL1881,"NHD")+COUNTIF(H1881:AL1881,"B")+COUNTIF(H1881:AL1881,"HL")+COUNTIF(H1881:AL1881,"AL/BF")/2+COUNTIF(H1881:AL1881,"AL/BL")/2</f>
        <v>3</v>
      </c>
      <c r="AT1881" s="255">
        <f>COUNTIF(H1881:AL1881,"PD")+COUNTIF(H1881:AL1881,"PN")+COUNTIF(H1881:AL1881,"P/DS")/2+COUNTIF(H1881:AL1881,"P/NS")/2+COUNTIF(H1881:AL1881,"DS")+COUNTIF(H1881:AL1881,"NS")+COUNTIF(H1881:AL1881,"AL")+COUNTIF(H1881:AL1881,"AL/DS")+COUNTIF(H1881:AL1881,"AL/NS")+COUNTIF(H1881:AL1881,"NH")+COUNTIF(H1881:AL1881,"SL")+COUNTIF(H1881:AL1881,"UL/DS")/2+COUNTIF(H1881:AL1881,"UL/NS")/2+COUNTIF(H1881:AL1881,"CT")+COUNTIF(H1881:AL1881,"NHD")+COUNTIF(H1881:AL1881,"PDD")+COUNTIF(H1881:AL1881,"B")+COUNTIF(H1881:AL1881,"HL")+COUNTIF(H1881:AL1881,"PH")+COUNTIF(H1881:AL1881,"BH")+COUNTIF(H1881:AL1881,"AL/BF")+COUNTIF(H1881:AL1881,"AL/BL")+COUNTIF(H1881:AL1881,"UL/BF")/2+COUNTIF(H1881:AL1881,"UL/BL")/2+COUNTIF(H1881:AL1881,"PH/F")/2+COUNTIF(H1881:AL1881,"PH/L")/2+COUNTIF(H1881:AL1881,"MD")+COUNTIF(H1881:AL1881,"PMD")+COUNTIF(H1881:AL1881,"PM")+COUNTIF(H1881:AL1881,"BM")</f>
        <v>25</v>
      </c>
      <c r="AU1881" s="255">
        <f>COUNTIF(H1881:AL1881,"P/DS")/2+COUNTIF(H1881:AL1881,"P/NS")/2+COUNTIF(H1881:AL1881,"IL")+COUNTIF(H1881:AL1881,"NL")+COUNTIF(H1881:AL1881,"UL")+COUNTIF(H1881:AL1881,"UL/DS")/2+COUNTIF(H1881:AL1881,"UL/NS")/2+COUNTIF(H1881:AL1881,"KT")+COUNTIF(H1881:AL1881,"UL/BF")/2+COUNTIF(H1881:AL1881,"UL/BL")/2+COUNTIF(H1881:AL1881,"PH/F")/2+COUNTIF(H1881:AL1881,"PH/L")/2+COUNTIF(H1881:AL1881,"NB")</f>
        <v>1</v>
      </c>
      <c r="AV1881" s="258">
        <f>COUNTIF(H1881:AL1881,"PN")+COUNTIF(H1881:AL1881,"TVD")+COUNTIF(H1881:AL1881,"PH")+COUNTIF(H1881:AL1881,"PM")+COUNTIF(H1881:AL1881,"PDD")-COUNTIFS(H1881:AL1881,"PN",H1888:AL1888,"&gt;=3")-COUNTIFS(H1881:AL1881,"PM",H1888:AL1888,"&gt;=3")</f>
        <v>0</v>
      </c>
      <c r="AW1881" s="258">
        <f>COUNTIF(H1881:AL1881,"NS")+COUNTIF(H1881:AL1881,"D")+COUNTIF(H1881:AL1881,"BH")+COUNTIF(H1881:AL1881,"NHD")+COUNTIF(H1881:AL1881,"BM")-COUNTIFS(H1881:AL1881,"NS",H1888:AL1888,"&gt;=3")-COUNTIFS(H1881:AL1881,"BH",H1888:AL1888,"&gt;=3")-COUNTIFS(H1881:AL1881,"BM",H1888:AL1888,"&gt;=3")</f>
        <v>9</v>
      </c>
      <c r="AX1881" s="255">
        <f>COUNTIF(H1881:AL1881,"AL")+COUNTIF(H1881:AL1881,"AL/DS")/2+COUNTIF(H1881:AL1881,"AL/NS")/2+COUNTIF(H1881:AL1881,"AL/BF")+COUNTIF(H1881:AL1881,"AL/BL")/2</f>
        <v>2</v>
      </c>
      <c r="AY1881" s="255">
        <f>COUNTIF(H1881:AL1881,"SL")</f>
        <v>0</v>
      </c>
      <c r="AZ1881" s="255">
        <f>COUNTIF(H1881:AL1881,"NH")</f>
        <v>1</v>
      </c>
      <c r="BA1881" s="255">
        <f>COUNTIF(H1881:AL1881,"HL")</f>
        <v>0</v>
      </c>
      <c r="BB1881" s="255">
        <f>COUNTIF(G1881:AL1881,"P/DS")/2+COUNTIF(G1881:AL1881,"P/NS")/2+COUNTIF(G1881:AL1881,"UL")+COUNTIF(G1881:AL1881,"UL/DS")/2+COUNTIF(G1881:AL1881,"UL/NS")/2+COUNTIF(G1881:AL1881,"UL/BL")/2+COUNTIF(G1881:AL1881,"UL/BF")/2+COUNTIF(G1881:AL1881,"PH/F")/2+COUNTIF(G1881:AL1881,"PH/L")/2</f>
        <v>1</v>
      </c>
      <c r="BC1881" s="255">
        <f>COUNTIF(H1881:AL1881,"NB")</f>
        <v>0</v>
      </c>
      <c r="BD1881" s="255">
        <f>COUNTIF(H1881:AL1881,"NL")</f>
        <v>0</v>
      </c>
      <c r="BE1881" s="255">
        <f>COUNTIF(H1881:AL1881,"IL")</f>
        <v>0</v>
      </c>
      <c r="BF1881" s="255">
        <f>COUNTIF(H1881:AL1881,"KT")</f>
        <v>0</v>
      </c>
      <c r="BG1881" s="255">
        <f>COUNTIF(H1881:AL1881,"L70")</f>
        <v>0</v>
      </c>
      <c r="BH1881" s="255">
        <f>COUNTIF(H1881:AL1881,"MD")</f>
        <v>0</v>
      </c>
      <c r="BI1881" s="255">
        <f>COUNTIF(H1881:AL1881,"PMD")</f>
        <v>0</v>
      </c>
      <c r="BJ1881" s="255">
        <f>COUNTIF(H1881:AL1881,"PM")</f>
        <v>0</v>
      </c>
      <c r="BK1881" s="255">
        <f>COUNTIF(H1881:AL1881,"BM")</f>
        <v>0</v>
      </c>
      <c r="BL1881" s="261">
        <f>SUMIF(H1881:AL1881,"PD",H1882:AL1882)+SUMIF(H1881:AL1881,"PN",H1882:AL1882)+SUMIF(H1881:AL1881,"P/DS",H1882:AL1882)+SUMIF(H1881:AL1881,"PN/F",H1882:AL1882)+SUMIF(H1881:AL1881,"PN/L",H1882:AL1882)+SUMIF(H1881:AL1881,"TV",H1882:AL1882)+SUMIF(H1881:AL1881,"TVD",H1882:AL1882)+SUMIF(H1881:AL1881,"PDD",H1882:AL1882)</f>
        <v>0</v>
      </c>
      <c r="BM1881" s="261">
        <f>SUMIF(H1881:AL1881,"PD",H1883:AL1883)+SUMIF(H1881:AL1881,"PN",H1883:AL1883)+SUMIF(H1881:AL1881,"P/DS",H1883:AL1883)+SUMIF(H1881:AL1881,"PN/F",H1883:AL1883)+SUMIF(H1881:AL1881,"PN/L",H1883:AL1883)+SUMIF(H1881:AL1881,"TV",H1883:AL1883)+SUMIF(H1881:AL1881,"TVD",H1883:AL1883)+SUMIF(H1881:AL1881,"PDD",H1883:AL1883)+SUMIF(H1881:AL1881,"PMD",H1883:AL1883)</f>
        <v>0</v>
      </c>
      <c r="BN1881" s="261">
        <f>SUMIF(H1881:AL1881,"PD",H1884:AL1884)+SUMIF(H1881:AL1881,"PN",H1884:AL1884)+SUMIF(H1881:AL1881,"P/DS",H1884:AL1884)+SUMIF(H1881:AL1881,"PN/F",H1884:AL1884)+SUMIF(H1881:AL1881,"PN/L",H1884:AL1884)+SUMIF(H1881:AL1881,"TV",H1884:AL1884)+SUMIF(H1881:AL1881,"TVD",H1884:AL1884)</f>
        <v>0</v>
      </c>
      <c r="BO1881" s="261">
        <f>SUMIF(H1881:AL1881,"PD",H1885:AL1885)+SUMIF(H1881:AL1881,"PN",H1885:AL1885)+SUMIF(H1881:AL1881,"P/DS",H1885:AL1885)+SUMIF(H1881:AL1881,"PN/F",H1885:AL1885)+SUMIF(H1881:AL1881,"PN/L",H1885:AL1885)+SUMIF(H1881:AL1881,"TV",H1885:AL1885)+SUMIF(H1881:AL1881,"TVD",H1885:AL1885)</f>
        <v>0</v>
      </c>
      <c r="BP1881" s="261">
        <f>SUMIF(H1881:AL1881,"PD",H1886:AL1886)+SUMIF(H1881:AL1881,"PN",H1886:AL1886)+SUMIF(H1881:AL1881,"P/DS",H1886:AL1886)+SUMIF(H1881:AL1881,"PN/F",H1886:AL1886)+SUMIF(H1881:AL1881,"PN/L",H1886:AL1886)+SUMIF(H1881:AL1881,"TV",H1886:AL1886)+SUMIF(H1881:AL1881,"TVD",H1886:AL1886)+SUMIF(H1881:AL1881,"PDD",H1886:AL1886)+SUMIF(H1881:AL1881,"PH",H1886:AL1886)+SUMIF(H1881:AL1881,"PM",H1886:AL1886)</f>
        <v>0</v>
      </c>
      <c r="BQ1881" s="261">
        <f>SUMIF(H1881:AL1881,"PD",H1887:AL1887)+SUMIF(H1881:AL1881,"PN",H1887:AL1887)+SUMIF(H1881:AL1881,"P/DS",H1887:AL1887)+SUMIF(H1881:AL1881,"PN/F",H1887:AL1887)+SUMIF(H1881:AL1881,"PN/L",H1887:AL1887)+SUMIF(H1881:AL1881,"TV",H1887:AL1887)+SUMIF(H1881:AL1881,"TVD",H1887:AL1887)+SUMIF(H1881:AL1881,"PDD",H1887:AL1887)+SUMIF(H1881:AL1881,"PH",H1887:AL1887)+SUMIF(H1881:AL1881,"PM",H1887:AL1887)</f>
        <v>0</v>
      </c>
      <c r="BR1881" s="269">
        <f>SUM(H1882:AL1882)-BL1881</f>
        <v>22.5</v>
      </c>
      <c r="BS1881" s="269">
        <f>SUM(H1883:AL1883)-BM1881</f>
        <v>0</v>
      </c>
      <c r="BT1881" s="269">
        <f>SUM(H1884:AL1884)-BN1881</f>
        <v>0</v>
      </c>
      <c r="BU1881" s="269">
        <f>SUM(H1885:AL1885)-BO1881</f>
        <v>0</v>
      </c>
      <c r="BV1881" s="269">
        <f>SUM(H1886:AL1886)-BP1881</f>
        <v>0</v>
      </c>
      <c r="BW1881" s="269">
        <f>SUM(H1887:AL1887)-BQ1881</f>
        <v>0</v>
      </c>
      <c r="BX1881" s="255">
        <f>SUMIF(H1881:AL1881,"PD",H1888:AL1888)+SUMIF(H1881:AL1881,"PN",H1888:AL1888)+SUMIF(H1881:AL1881,"P/DS",H1888:AL1888)+SUMIF(H1881:AL1881,"PN/F",H1888:AL1888)+SUMIF(H1881:AL1881,"PN/L",H1888:AL1888)</f>
        <v>0</v>
      </c>
      <c r="BY1881" s="255">
        <f>SUM(H1888:AL1888)-BX1881</f>
        <v>0</v>
      </c>
      <c r="BZ1881" s="255">
        <f t="shared" ref="BZ1881" si="675">+SUM(BL1881:BW1888)</f>
        <v>22.5</v>
      </c>
      <c r="CA1881" s="266">
        <f>(COUNTIFS(H1881:AL1881,"PD",H1882:AL1882,"&gt;=2"))*0.5-IF(CN1881="VP",COUNTIFS($H$16:$AL$16,"SAT",H1881:AL1881,"PD",H1882:AL1882,"&gt;=2"))*0.5</f>
        <v>0</v>
      </c>
      <c r="CB1881" s="266">
        <f>(COUNTIFS(H1881:AL1881,"PN",H1883:AL1883,"&gt;=0.5",H1882:AL1882,"&gt;=1.5"))*0.5+COUNTIFS(H1881:AL1881,"PDD",H1883:AL1883,"&gt;=0.5",H1882:AL1882,"&gt;=1.5")*0.5</f>
        <v>0</v>
      </c>
      <c r="CC1881" s="273">
        <f>(COUNTIFS(H1881:AL1881,"TV",H1883:AL1883,"&gt;=10"))*0.5+(COUNTIFS(H1881:AL1881,"PMD",H1883:AL1883,"&gt;=2"))*0.5</f>
        <v>0</v>
      </c>
      <c r="CD1881" s="266">
        <f>(COUNTIFS(H1881:AL1881,"TVD",H1885:AL1885,"&gt;=6.5",H1883:AL1883,"&gt;=3.5"))*0.5</f>
        <v>0</v>
      </c>
      <c r="CE1881" s="266">
        <f>(COUNTIFS(H1881:AL1881,"PD",H1886:AL1886,"&gt;=10"))*0.5</f>
        <v>0</v>
      </c>
      <c r="CF1881" s="266">
        <f>(COUNTIFS(H1881:AL1881,"PDD",H1886:AL1886,"&gt;=3.5",H1887:AL1887,"&gt;=6.5")+COUNTIFS(H1881:AL1881,"PH",H1887:AL1887,"&gt;=0.5",H1886:AL1886,"&gt;=1.5")+COUNTIFS(H1881:AL1881,"PM",H1887:AL1887,"&gt;=0.5",H1886:AL1886,"&gt;=1.5"))*0.5</f>
        <v>0</v>
      </c>
      <c r="CG1881" s="266">
        <f>(COUNTIFS(H1881:AL1881,"DS",H1882:AL1882,"&gt;=2")+COUNTIFS(H1881:AL1881,"AL/DS",H1882:AL1882,"&gt;=2"))*0.5-IF(CN1881="VP",COUNTIFS($H$16:$AL$16,"SAT",H1881:AL1881,"DS",H1882:AL1882,"&gt;=2"))*0.5</f>
        <v>4.5</v>
      </c>
      <c r="CH1881" s="266">
        <f>(COUNTIFS(H1881:AL1881,"NS",H1883:AL1883,"&gt;=0.5",H1882:AL1882,"&gt;=1.5")+COUNTIFS(H1881:AL1881,"AL/NS",H1883:AL1883,"&gt;=0.5",H1882:AL1882,"&gt;=1.5")+COUNTIFS(H1881:AL1881,"NHD",H1883:AL1883,"&gt;=4.5",H1886:AL1886,"&gt;=2",H1882:AL1882,"&gt;=1.5"))*0.5</f>
        <v>0</v>
      </c>
      <c r="CI1881" s="266">
        <f>(COUNTIF(H1883:AL1883,"&gt;=10")+COUNTIFS(H1881:AL1881,"MD",H1883:AL1883,"&gt;=2")-COUNTIFS(H1881:AL1881,"TV",H1883:AL1883,"&gt;=10"))*0.5</f>
        <v>0</v>
      </c>
      <c r="CJ1881" s="266">
        <f>(COUNTIFS(H1881:AL1881,"D",H1885:AL1885,"&gt;=6.5",H1883:AL1883,"&gt;=3.5"))*0.5</f>
        <v>0</v>
      </c>
      <c r="CK1881" s="266">
        <f>(COUNTIF(H1886:AL1886,"&gt;=10")-COUNTIFS(H1881:AL1881,"PD",H1886:AL1886,"&gt;=10"))*0.5</f>
        <v>0</v>
      </c>
      <c r="CL1881" s="265">
        <f>(COUNTIFS(H1881:AL1881,"NHD",H1886:AL1886,"&gt;=3.5",H1887:AL1887,"&gt;=6.5")+COUNTIFS(H1881:AL1881,"BH",H1886:AL1886,"&gt;=1.5",H1887:AL1887,"&gt;=0.5")+COUNTIFS(H1881:AL1881,"BM",H1886:AL1886,"&gt;=1.5",H1887:AL1887,"&gt;=0.5")+COUNTIFS(H1881:AL1881,"D",H1886:AL1886,"&gt;=1.5",H1887:AL1887,"&gt;=0.5"))*0.5</f>
        <v>0</v>
      </c>
      <c r="CM1881" s="272"/>
      <c r="CN1881" s="264" t="s">
        <v>723</v>
      </c>
      <c r="CO1881" s="180">
        <f t="shared" ref="CO1881" si="676">+AM1881+AN1881+AO1881+AP1881+AQ1881+AR1881+AS1881+AU1881+BG1881</f>
        <v>26</v>
      </c>
      <c r="CP1881" s="225">
        <f>+SUM(I1882:I1887)-I1888</f>
        <v>0</v>
      </c>
      <c r="CQ1881" s="225">
        <f>+SUM(J1882:J1887)-J1888</f>
        <v>2.5</v>
      </c>
      <c r="CR1881" s="225">
        <f>+SUM(K1882:K1887)-K1888</f>
        <v>2.5</v>
      </c>
      <c r="CS1881" s="181"/>
      <c r="CT1881" s="181"/>
      <c r="CU1881" s="181"/>
      <c r="CV1881" s="181"/>
      <c r="CW1881" s="181"/>
      <c r="CX1881" s="181"/>
      <c r="CY1881" s="181"/>
      <c r="CZ1881" s="181"/>
      <c r="DA1881" s="181"/>
    </row>
    <row r="1882" spans="1:105" s="120" customFormat="1" ht="15" customHeight="1">
      <c r="A1882" s="228"/>
      <c r="B1882" s="372"/>
      <c r="C1882" s="306"/>
      <c r="D1882" s="237"/>
      <c r="E1882" s="237"/>
      <c r="F1882" s="242" t="s">
        <v>82</v>
      </c>
      <c r="G1882" s="121">
        <v>1.5</v>
      </c>
      <c r="H1882" s="83"/>
      <c r="I1882" s="83"/>
      <c r="J1882" s="83">
        <v>2.5</v>
      </c>
      <c r="K1882" s="83">
        <v>2.5</v>
      </c>
      <c r="L1882" s="83">
        <v>2.5</v>
      </c>
      <c r="M1882" s="83">
        <v>2.5</v>
      </c>
      <c r="N1882" s="83">
        <v>2.5</v>
      </c>
      <c r="O1882" s="83"/>
      <c r="P1882" s="83">
        <v>2.5</v>
      </c>
      <c r="Q1882" s="83">
        <v>2.5</v>
      </c>
      <c r="R1882" s="83">
        <v>2.5</v>
      </c>
      <c r="S1882" s="83">
        <v>2.5</v>
      </c>
      <c r="T1882" s="83"/>
      <c r="U1882" s="83"/>
      <c r="V1882" s="83"/>
      <c r="W1882" s="83"/>
      <c r="X1882" s="83"/>
      <c r="Y1882" s="83"/>
      <c r="Z1882" s="83"/>
      <c r="AA1882" s="83"/>
      <c r="AB1882" s="83"/>
      <c r="AC1882" s="79"/>
      <c r="AD1882" s="79"/>
      <c r="AE1882" s="79"/>
      <c r="AF1882" s="79"/>
      <c r="AG1882" s="79"/>
      <c r="AH1882" s="79"/>
      <c r="AI1882" s="79"/>
      <c r="AJ1882" s="79"/>
      <c r="AK1882" s="79"/>
      <c r="AL1882" s="79"/>
      <c r="AM1882" s="240"/>
      <c r="AN1882" s="240"/>
      <c r="AO1882" s="240"/>
      <c r="AP1882" s="240"/>
      <c r="AQ1882" s="240"/>
      <c r="AR1882" s="240"/>
      <c r="AS1882" s="240"/>
      <c r="AT1882" s="256"/>
      <c r="AU1882" s="256"/>
      <c r="AV1882" s="259"/>
      <c r="AW1882" s="259"/>
      <c r="AX1882" s="256"/>
      <c r="AY1882" s="256"/>
      <c r="AZ1882" s="256"/>
      <c r="BA1882" s="256"/>
      <c r="BB1882" s="256"/>
      <c r="BC1882" s="256"/>
      <c r="BD1882" s="256"/>
      <c r="BE1882" s="256"/>
      <c r="BF1882" s="256"/>
      <c r="BG1882" s="256"/>
      <c r="BH1882" s="256"/>
      <c r="BI1882" s="256"/>
      <c r="BJ1882" s="256"/>
      <c r="BK1882" s="256"/>
      <c r="BL1882" s="262"/>
      <c r="BM1882" s="262"/>
      <c r="BN1882" s="262"/>
      <c r="BO1882" s="262"/>
      <c r="BP1882" s="262"/>
      <c r="BQ1882" s="262"/>
      <c r="BR1882" s="270"/>
      <c r="BS1882" s="270"/>
      <c r="BT1882" s="270"/>
      <c r="BU1882" s="270"/>
      <c r="BV1882" s="270"/>
      <c r="BW1882" s="270"/>
      <c r="BX1882" s="256"/>
      <c r="BY1882" s="256"/>
      <c r="BZ1882" s="256"/>
      <c r="CA1882" s="267"/>
      <c r="CB1882" s="267"/>
      <c r="CC1882" s="274"/>
      <c r="CD1882" s="267"/>
      <c r="CE1882" s="267"/>
      <c r="CF1882" s="267"/>
      <c r="CG1882" s="267"/>
      <c r="CH1882" s="267"/>
      <c r="CI1882" s="267"/>
      <c r="CJ1882" s="267"/>
      <c r="CK1882" s="267"/>
      <c r="CL1882" s="265"/>
      <c r="CM1882" s="272"/>
      <c r="CN1882" s="264"/>
      <c r="CO1882" s="180"/>
      <c r="CP1882" s="226"/>
      <c r="CQ1882" s="226"/>
      <c r="CR1882" s="226"/>
      <c r="CS1882" s="181"/>
      <c r="CT1882" s="181"/>
      <c r="CU1882" s="181"/>
      <c r="CV1882" s="181"/>
      <c r="CW1882" s="181"/>
      <c r="CX1882" s="181"/>
      <c r="CY1882" s="181"/>
      <c r="CZ1882" s="181"/>
      <c r="DA1882" s="181"/>
    </row>
    <row r="1883" spans="1:105" s="120" customFormat="1" ht="15" customHeight="1">
      <c r="A1883" s="228"/>
      <c r="B1883" s="372"/>
      <c r="C1883" s="306"/>
      <c r="D1883" s="237"/>
      <c r="E1883" s="237"/>
      <c r="F1883" s="243"/>
      <c r="G1883" s="122">
        <v>2</v>
      </c>
      <c r="H1883" s="84"/>
      <c r="I1883" s="84"/>
      <c r="J1883" s="84"/>
      <c r="K1883" s="84"/>
      <c r="L1883" s="84"/>
      <c r="M1883" s="84"/>
      <c r="N1883" s="84"/>
      <c r="O1883" s="84"/>
      <c r="P1883" s="84"/>
      <c r="Q1883" s="84"/>
      <c r="R1883" s="84"/>
      <c r="S1883" s="84"/>
      <c r="T1883" s="84"/>
      <c r="U1883" s="84"/>
      <c r="V1883" s="84"/>
      <c r="W1883" s="84"/>
      <c r="X1883" s="84"/>
      <c r="Y1883" s="84"/>
      <c r="Z1883" s="84"/>
      <c r="AA1883" s="84"/>
      <c r="AB1883" s="84"/>
      <c r="AC1883" s="80"/>
      <c r="AD1883" s="80"/>
      <c r="AE1883" s="80"/>
      <c r="AF1883" s="80"/>
      <c r="AG1883" s="80"/>
      <c r="AH1883" s="80"/>
      <c r="AI1883" s="80"/>
      <c r="AJ1883" s="80"/>
      <c r="AK1883" s="80"/>
      <c r="AL1883" s="80"/>
      <c r="AM1883" s="240"/>
      <c r="AN1883" s="240"/>
      <c r="AO1883" s="240"/>
      <c r="AP1883" s="240"/>
      <c r="AQ1883" s="240"/>
      <c r="AR1883" s="240"/>
      <c r="AS1883" s="240"/>
      <c r="AT1883" s="256"/>
      <c r="AU1883" s="256"/>
      <c r="AV1883" s="259"/>
      <c r="AW1883" s="259"/>
      <c r="AX1883" s="256"/>
      <c r="AY1883" s="256"/>
      <c r="AZ1883" s="256"/>
      <c r="BA1883" s="256"/>
      <c r="BB1883" s="256"/>
      <c r="BC1883" s="256"/>
      <c r="BD1883" s="256"/>
      <c r="BE1883" s="256"/>
      <c r="BF1883" s="256"/>
      <c r="BG1883" s="256"/>
      <c r="BH1883" s="256"/>
      <c r="BI1883" s="256"/>
      <c r="BJ1883" s="256"/>
      <c r="BK1883" s="256"/>
      <c r="BL1883" s="262"/>
      <c r="BM1883" s="262"/>
      <c r="BN1883" s="262"/>
      <c r="BO1883" s="262"/>
      <c r="BP1883" s="262"/>
      <c r="BQ1883" s="262"/>
      <c r="BR1883" s="270"/>
      <c r="BS1883" s="270"/>
      <c r="BT1883" s="270"/>
      <c r="BU1883" s="270"/>
      <c r="BV1883" s="270"/>
      <c r="BW1883" s="270"/>
      <c r="BX1883" s="256"/>
      <c r="BY1883" s="256"/>
      <c r="BZ1883" s="256"/>
      <c r="CA1883" s="267"/>
      <c r="CB1883" s="267"/>
      <c r="CC1883" s="274"/>
      <c r="CD1883" s="267"/>
      <c r="CE1883" s="267"/>
      <c r="CF1883" s="267"/>
      <c r="CG1883" s="267"/>
      <c r="CH1883" s="267"/>
      <c r="CI1883" s="267"/>
      <c r="CJ1883" s="267"/>
      <c r="CK1883" s="267"/>
      <c r="CL1883" s="265"/>
      <c r="CM1883" s="272"/>
      <c r="CN1883" s="264"/>
      <c r="CO1883" s="180"/>
      <c r="CP1883" s="226"/>
      <c r="CQ1883" s="226"/>
      <c r="CR1883" s="226"/>
      <c r="CS1883" s="181"/>
      <c r="CT1883" s="181"/>
      <c r="CU1883" s="181"/>
      <c r="CV1883" s="181"/>
      <c r="CW1883" s="181"/>
      <c r="CX1883" s="181"/>
      <c r="CY1883" s="181"/>
      <c r="CZ1883" s="181"/>
      <c r="DA1883" s="181"/>
    </row>
    <row r="1884" spans="1:105" s="120" customFormat="1" ht="15" customHeight="1">
      <c r="A1884" s="228"/>
      <c r="B1884" s="372"/>
      <c r="C1884" s="306"/>
      <c r="D1884" s="237"/>
      <c r="E1884" s="237"/>
      <c r="F1884" s="243"/>
      <c r="G1884" s="122">
        <v>2.1</v>
      </c>
      <c r="H1884" s="84"/>
      <c r="I1884" s="84"/>
      <c r="J1884" s="84"/>
      <c r="K1884" s="84"/>
      <c r="L1884" s="84"/>
      <c r="M1884" s="84"/>
      <c r="N1884" s="84"/>
      <c r="O1884" s="84"/>
      <c r="P1884" s="84"/>
      <c r="Q1884" s="84"/>
      <c r="R1884" s="84"/>
      <c r="S1884" s="84"/>
      <c r="T1884" s="84"/>
      <c r="U1884" s="84"/>
      <c r="V1884" s="84"/>
      <c r="W1884" s="84"/>
      <c r="X1884" s="84"/>
      <c r="Y1884" s="84"/>
      <c r="Z1884" s="84"/>
      <c r="AA1884" s="84"/>
      <c r="AB1884" s="84"/>
      <c r="AC1884" s="80"/>
      <c r="AD1884" s="80"/>
      <c r="AE1884" s="80"/>
      <c r="AF1884" s="80"/>
      <c r="AG1884" s="80"/>
      <c r="AH1884" s="80"/>
      <c r="AI1884" s="80"/>
      <c r="AJ1884" s="80"/>
      <c r="AK1884" s="80"/>
      <c r="AL1884" s="80"/>
      <c r="AM1884" s="240"/>
      <c r="AN1884" s="240"/>
      <c r="AO1884" s="240"/>
      <c r="AP1884" s="240"/>
      <c r="AQ1884" s="240"/>
      <c r="AR1884" s="240"/>
      <c r="AS1884" s="240"/>
      <c r="AT1884" s="256"/>
      <c r="AU1884" s="256"/>
      <c r="AV1884" s="259"/>
      <c r="AW1884" s="259"/>
      <c r="AX1884" s="256"/>
      <c r="AY1884" s="256"/>
      <c r="AZ1884" s="256"/>
      <c r="BA1884" s="256"/>
      <c r="BB1884" s="256"/>
      <c r="BC1884" s="256"/>
      <c r="BD1884" s="256"/>
      <c r="BE1884" s="256"/>
      <c r="BF1884" s="256"/>
      <c r="BG1884" s="256"/>
      <c r="BH1884" s="256"/>
      <c r="BI1884" s="256"/>
      <c r="BJ1884" s="256"/>
      <c r="BK1884" s="256"/>
      <c r="BL1884" s="262"/>
      <c r="BM1884" s="262"/>
      <c r="BN1884" s="262"/>
      <c r="BO1884" s="262"/>
      <c r="BP1884" s="262"/>
      <c r="BQ1884" s="262"/>
      <c r="BR1884" s="270"/>
      <c r="BS1884" s="270"/>
      <c r="BT1884" s="270"/>
      <c r="BU1884" s="270"/>
      <c r="BV1884" s="270"/>
      <c r="BW1884" s="270"/>
      <c r="BX1884" s="256"/>
      <c r="BY1884" s="256"/>
      <c r="BZ1884" s="256"/>
      <c r="CA1884" s="267"/>
      <c r="CB1884" s="267"/>
      <c r="CC1884" s="274"/>
      <c r="CD1884" s="267"/>
      <c r="CE1884" s="267"/>
      <c r="CF1884" s="267"/>
      <c r="CG1884" s="267"/>
      <c r="CH1884" s="267"/>
      <c r="CI1884" s="267"/>
      <c r="CJ1884" s="267"/>
      <c r="CK1884" s="267"/>
      <c r="CL1884" s="265"/>
      <c r="CM1884" s="272"/>
      <c r="CN1884" s="264"/>
      <c r="CO1884" s="180"/>
      <c r="CP1884" s="226"/>
      <c r="CQ1884" s="226"/>
      <c r="CR1884" s="226"/>
      <c r="CS1884" s="181"/>
      <c r="CT1884" s="181"/>
      <c r="CU1884" s="181"/>
      <c r="CV1884" s="181"/>
      <c r="CW1884" s="181"/>
      <c r="CX1884" s="181"/>
      <c r="CY1884" s="181"/>
      <c r="CZ1884" s="181"/>
      <c r="DA1884" s="181"/>
    </row>
    <row r="1885" spans="1:105" s="120" customFormat="1" ht="15" customHeight="1">
      <c r="A1885" s="228"/>
      <c r="B1885" s="372"/>
      <c r="C1885" s="306"/>
      <c r="D1885" s="237"/>
      <c r="E1885" s="237"/>
      <c r="F1885" s="243"/>
      <c r="G1885" s="122">
        <v>2.7</v>
      </c>
      <c r="H1885" s="84"/>
      <c r="I1885" s="84"/>
      <c r="J1885" s="84"/>
      <c r="K1885" s="84"/>
      <c r="L1885" s="84"/>
      <c r="M1885" s="84"/>
      <c r="N1885" s="84"/>
      <c r="O1885" s="84"/>
      <c r="P1885" s="84"/>
      <c r="Q1885" s="84"/>
      <c r="R1885" s="84"/>
      <c r="S1885" s="84"/>
      <c r="T1885" s="84"/>
      <c r="U1885" s="84"/>
      <c r="V1885" s="84"/>
      <c r="W1885" s="84"/>
      <c r="X1885" s="84"/>
      <c r="Y1885" s="84"/>
      <c r="Z1885" s="84"/>
      <c r="AA1885" s="84"/>
      <c r="AB1885" s="84"/>
      <c r="AC1885" s="80"/>
      <c r="AD1885" s="80"/>
      <c r="AE1885" s="80"/>
      <c r="AF1885" s="80"/>
      <c r="AG1885" s="80"/>
      <c r="AH1885" s="80"/>
      <c r="AI1885" s="80"/>
      <c r="AJ1885" s="80"/>
      <c r="AK1885" s="80"/>
      <c r="AL1885" s="80"/>
      <c r="AM1885" s="240"/>
      <c r="AN1885" s="240"/>
      <c r="AO1885" s="240"/>
      <c r="AP1885" s="240"/>
      <c r="AQ1885" s="240"/>
      <c r="AR1885" s="240"/>
      <c r="AS1885" s="240"/>
      <c r="AT1885" s="256"/>
      <c r="AU1885" s="256"/>
      <c r="AV1885" s="259"/>
      <c r="AW1885" s="259"/>
      <c r="AX1885" s="256"/>
      <c r="AY1885" s="256"/>
      <c r="AZ1885" s="256"/>
      <c r="BA1885" s="256"/>
      <c r="BB1885" s="256"/>
      <c r="BC1885" s="256"/>
      <c r="BD1885" s="256"/>
      <c r="BE1885" s="256"/>
      <c r="BF1885" s="256"/>
      <c r="BG1885" s="256"/>
      <c r="BH1885" s="256"/>
      <c r="BI1885" s="256"/>
      <c r="BJ1885" s="256"/>
      <c r="BK1885" s="256"/>
      <c r="BL1885" s="262"/>
      <c r="BM1885" s="262"/>
      <c r="BN1885" s="262"/>
      <c r="BO1885" s="262"/>
      <c r="BP1885" s="262"/>
      <c r="BQ1885" s="262"/>
      <c r="BR1885" s="270"/>
      <c r="BS1885" s="270"/>
      <c r="BT1885" s="270"/>
      <c r="BU1885" s="270"/>
      <c r="BV1885" s="270"/>
      <c r="BW1885" s="270"/>
      <c r="BX1885" s="256"/>
      <c r="BY1885" s="256"/>
      <c r="BZ1885" s="256"/>
      <c r="CA1885" s="267"/>
      <c r="CB1885" s="267"/>
      <c r="CC1885" s="274"/>
      <c r="CD1885" s="267"/>
      <c r="CE1885" s="267"/>
      <c r="CF1885" s="267"/>
      <c r="CG1885" s="267"/>
      <c r="CH1885" s="267"/>
      <c r="CI1885" s="267"/>
      <c r="CJ1885" s="267"/>
      <c r="CK1885" s="267"/>
      <c r="CL1885" s="265"/>
      <c r="CM1885" s="272"/>
      <c r="CN1885" s="264"/>
      <c r="CO1885" s="180"/>
      <c r="CP1885" s="226"/>
      <c r="CQ1885" s="226"/>
      <c r="CR1885" s="226"/>
      <c r="CS1885" s="181"/>
      <c r="CT1885" s="181"/>
      <c r="CU1885" s="181"/>
      <c r="CV1885" s="181"/>
      <c r="CW1885" s="181"/>
      <c r="CX1885" s="181"/>
      <c r="CY1885" s="181"/>
      <c r="CZ1885" s="181"/>
      <c r="DA1885" s="181"/>
    </row>
    <row r="1886" spans="1:105" s="120" customFormat="1" ht="15" customHeight="1">
      <c r="A1886" s="228"/>
      <c r="B1886" s="372"/>
      <c r="C1886" s="306"/>
      <c r="D1886" s="237"/>
      <c r="E1886" s="237"/>
      <c r="F1886" s="243"/>
      <c r="G1886" s="122">
        <v>3</v>
      </c>
      <c r="H1886" s="84"/>
      <c r="I1886" s="84"/>
      <c r="J1886" s="84"/>
      <c r="K1886" s="84"/>
      <c r="L1886" s="84"/>
      <c r="M1886" s="84"/>
      <c r="N1886" s="84"/>
      <c r="O1886" s="84"/>
      <c r="P1886" s="84"/>
      <c r="Q1886" s="84"/>
      <c r="R1886" s="84"/>
      <c r="S1886" s="84"/>
      <c r="T1886" s="84"/>
      <c r="U1886" s="84"/>
      <c r="V1886" s="84"/>
      <c r="W1886" s="84"/>
      <c r="X1886" s="84"/>
      <c r="Y1886" s="84"/>
      <c r="Z1886" s="84"/>
      <c r="AA1886" s="84"/>
      <c r="AB1886" s="84"/>
      <c r="AC1886" s="80"/>
      <c r="AD1886" s="80"/>
      <c r="AE1886" s="80"/>
      <c r="AF1886" s="80"/>
      <c r="AG1886" s="80"/>
      <c r="AH1886" s="80"/>
      <c r="AI1886" s="80"/>
      <c r="AJ1886" s="80"/>
      <c r="AK1886" s="80"/>
      <c r="AL1886" s="80"/>
      <c r="AM1886" s="240"/>
      <c r="AN1886" s="240"/>
      <c r="AO1886" s="240"/>
      <c r="AP1886" s="240"/>
      <c r="AQ1886" s="240"/>
      <c r="AR1886" s="240"/>
      <c r="AS1886" s="240"/>
      <c r="AT1886" s="256"/>
      <c r="AU1886" s="256"/>
      <c r="AV1886" s="259"/>
      <c r="AW1886" s="259"/>
      <c r="AX1886" s="256"/>
      <c r="AY1886" s="256"/>
      <c r="AZ1886" s="256"/>
      <c r="BA1886" s="256"/>
      <c r="BB1886" s="256"/>
      <c r="BC1886" s="256"/>
      <c r="BD1886" s="256"/>
      <c r="BE1886" s="256"/>
      <c r="BF1886" s="256"/>
      <c r="BG1886" s="256"/>
      <c r="BH1886" s="256"/>
      <c r="BI1886" s="256"/>
      <c r="BJ1886" s="256"/>
      <c r="BK1886" s="256"/>
      <c r="BL1886" s="262"/>
      <c r="BM1886" s="262"/>
      <c r="BN1886" s="262"/>
      <c r="BO1886" s="262"/>
      <c r="BP1886" s="262"/>
      <c r="BQ1886" s="262"/>
      <c r="BR1886" s="270"/>
      <c r="BS1886" s="270"/>
      <c r="BT1886" s="270"/>
      <c r="BU1886" s="270"/>
      <c r="BV1886" s="270"/>
      <c r="BW1886" s="270"/>
      <c r="BX1886" s="256"/>
      <c r="BY1886" s="256"/>
      <c r="BZ1886" s="256"/>
      <c r="CA1886" s="267"/>
      <c r="CB1886" s="267"/>
      <c r="CC1886" s="274"/>
      <c r="CD1886" s="267"/>
      <c r="CE1886" s="267"/>
      <c r="CF1886" s="267"/>
      <c r="CG1886" s="267"/>
      <c r="CH1886" s="267"/>
      <c r="CI1886" s="267"/>
      <c r="CJ1886" s="267"/>
      <c r="CK1886" s="267"/>
      <c r="CL1886" s="265"/>
      <c r="CM1886" s="272"/>
      <c r="CN1886" s="264"/>
      <c r="CO1886" s="180"/>
      <c r="CP1886" s="226"/>
      <c r="CQ1886" s="226"/>
      <c r="CR1886" s="226"/>
      <c r="CS1886" s="181"/>
      <c r="CT1886" s="181"/>
      <c r="CU1886" s="181"/>
      <c r="CV1886" s="181"/>
      <c r="CW1886" s="181"/>
      <c r="CX1886" s="181"/>
      <c r="CY1886" s="181"/>
      <c r="CZ1886" s="181"/>
      <c r="DA1886" s="181"/>
    </row>
    <row r="1887" spans="1:105" s="120" customFormat="1" ht="15" customHeight="1">
      <c r="A1887" s="228"/>
      <c r="B1887" s="372"/>
      <c r="C1887" s="306"/>
      <c r="D1887" s="237"/>
      <c r="E1887" s="237"/>
      <c r="F1887" s="244"/>
      <c r="G1887" s="123">
        <v>3.9</v>
      </c>
      <c r="H1887" s="85"/>
      <c r="I1887" s="85"/>
      <c r="J1887" s="85"/>
      <c r="K1887" s="85"/>
      <c r="L1887" s="85"/>
      <c r="M1887" s="85"/>
      <c r="N1887" s="85"/>
      <c r="O1887" s="85"/>
      <c r="P1887" s="85"/>
      <c r="Q1887" s="85"/>
      <c r="R1887" s="85"/>
      <c r="S1887" s="85"/>
      <c r="T1887" s="85"/>
      <c r="U1887" s="85"/>
      <c r="V1887" s="85"/>
      <c r="W1887" s="85"/>
      <c r="X1887" s="85"/>
      <c r="Y1887" s="85"/>
      <c r="Z1887" s="85"/>
      <c r="AA1887" s="85"/>
      <c r="AB1887" s="85"/>
      <c r="AC1887" s="81"/>
      <c r="AD1887" s="81"/>
      <c r="AE1887" s="81"/>
      <c r="AF1887" s="81"/>
      <c r="AG1887" s="81"/>
      <c r="AH1887" s="81"/>
      <c r="AI1887" s="81"/>
      <c r="AJ1887" s="81"/>
      <c r="AK1887" s="81"/>
      <c r="AL1887" s="81"/>
      <c r="AM1887" s="240"/>
      <c r="AN1887" s="240"/>
      <c r="AO1887" s="240"/>
      <c r="AP1887" s="240"/>
      <c r="AQ1887" s="240"/>
      <c r="AR1887" s="240"/>
      <c r="AS1887" s="240"/>
      <c r="AT1887" s="256"/>
      <c r="AU1887" s="256"/>
      <c r="AV1887" s="259"/>
      <c r="AW1887" s="259"/>
      <c r="AX1887" s="256"/>
      <c r="AY1887" s="256"/>
      <c r="AZ1887" s="256"/>
      <c r="BA1887" s="256"/>
      <c r="BB1887" s="256"/>
      <c r="BC1887" s="256"/>
      <c r="BD1887" s="256"/>
      <c r="BE1887" s="256"/>
      <c r="BF1887" s="256"/>
      <c r="BG1887" s="256"/>
      <c r="BH1887" s="256"/>
      <c r="BI1887" s="256"/>
      <c r="BJ1887" s="256"/>
      <c r="BK1887" s="256"/>
      <c r="BL1887" s="262"/>
      <c r="BM1887" s="262"/>
      <c r="BN1887" s="262"/>
      <c r="BO1887" s="262"/>
      <c r="BP1887" s="262"/>
      <c r="BQ1887" s="262"/>
      <c r="BR1887" s="270"/>
      <c r="BS1887" s="270"/>
      <c r="BT1887" s="270"/>
      <c r="BU1887" s="270"/>
      <c r="BV1887" s="270"/>
      <c r="BW1887" s="270"/>
      <c r="BX1887" s="256"/>
      <c r="BY1887" s="256"/>
      <c r="BZ1887" s="256"/>
      <c r="CA1887" s="267"/>
      <c r="CB1887" s="267"/>
      <c r="CC1887" s="274"/>
      <c r="CD1887" s="267"/>
      <c r="CE1887" s="267"/>
      <c r="CF1887" s="267"/>
      <c r="CG1887" s="267"/>
      <c r="CH1887" s="267"/>
      <c r="CI1887" s="267"/>
      <c r="CJ1887" s="267"/>
      <c r="CK1887" s="267"/>
      <c r="CL1887" s="265"/>
      <c r="CM1887" s="272"/>
      <c r="CN1887" s="264"/>
      <c r="CO1887" s="180"/>
      <c r="CP1887" s="226"/>
      <c r="CQ1887" s="226"/>
      <c r="CR1887" s="226"/>
      <c r="CS1887" s="181"/>
      <c r="CT1887" s="181"/>
      <c r="CU1887" s="181"/>
      <c r="CV1887" s="181"/>
      <c r="CW1887" s="181"/>
      <c r="CX1887" s="181"/>
      <c r="CY1887" s="181"/>
      <c r="CZ1887" s="181"/>
      <c r="DA1887" s="181"/>
    </row>
    <row r="1888" spans="1:105" s="120" customFormat="1" ht="15" customHeight="1">
      <c r="A1888" s="229"/>
      <c r="B1888" s="373"/>
      <c r="C1888" s="307"/>
      <c r="D1888" s="238"/>
      <c r="E1888" s="238"/>
      <c r="F1888" s="245" t="s">
        <v>83</v>
      </c>
      <c r="G1888" s="246"/>
      <c r="H1888" s="82"/>
      <c r="I1888" s="82"/>
      <c r="J1888" s="82"/>
      <c r="K1888" s="82"/>
      <c r="L1888" s="82"/>
      <c r="M1888" s="82"/>
      <c r="N1888" s="82"/>
      <c r="O1888" s="82"/>
      <c r="P1888" s="82"/>
      <c r="Q1888" s="82"/>
      <c r="R1888" s="82"/>
      <c r="S1888" s="82"/>
      <c r="T1888" s="82"/>
      <c r="U1888" s="82"/>
      <c r="V1888" s="82"/>
      <c r="W1888" s="82"/>
      <c r="X1888" s="82"/>
      <c r="Y1888" s="82"/>
      <c r="Z1888" s="82"/>
      <c r="AA1888" s="82"/>
      <c r="AB1888" s="82"/>
      <c r="AC1888" s="35"/>
      <c r="AD1888" s="35"/>
      <c r="AE1888" s="35"/>
      <c r="AF1888" s="35"/>
      <c r="AG1888" s="35"/>
      <c r="AH1888" s="35"/>
      <c r="AI1888" s="35"/>
      <c r="AJ1888" s="35"/>
      <c r="AK1888" s="35"/>
      <c r="AL1888" s="35"/>
      <c r="AM1888" s="241"/>
      <c r="AN1888" s="241"/>
      <c r="AO1888" s="241"/>
      <c r="AP1888" s="241"/>
      <c r="AQ1888" s="241"/>
      <c r="AR1888" s="241"/>
      <c r="AS1888" s="241"/>
      <c r="AT1888" s="257"/>
      <c r="AU1888" s="257"/>
      <c r="AV1888" s="260"/>
      <c r="AW1888" s="260"/>
      <c r="AX1888" s="257"/>
      <c r="AY1888" s="257"/>
      <c r="AZ1888" s="257"/>
      <c r="BA1888" s="257"/>
      <c r="BB1888" s="257"/>
      <c r="BC1888" s="257"/>
      <c r="BD1888" s="257"/>
      <c r="BE1888" s="257"/>
      <c r="BF1888" s="257"/>
      <c r="BG1888" s="257"/>
      <c r="BH1888" s="257"/>
      <c r="BI1888" s="257"/>
      <c r="BJ1888" s="257"/>
      <c r="BK1888" s="257"/>
      <c r="BL1888" s="263"/>
      <c r="BM1888" s="263"/>
      <c r="BN1888" s="263"/>
      <c r="BO1888" s="263"/>
      <c r="BP1888" s="263"/>
      <c r="BQ1888" s="263"/>
      <c r="BR1888" s="271"/>
      <c r="BS1888" s="271"/>
      <c r="BT1888" s="271"/>
      <c r="BU1888" s="271"/>
      <c r="BV1888" s="271"/>
      <c r="BW1888" s="271"/>
      <c r="BX1888" s="257"/>
      <c r="BY1888" s="257"/>
      <c r="BZ1888" s="257"/>
      <c r="CA1888" s="268"/>
      <c r="CB1888" s="268"/>
      <c r="CC1888" s="275"/>
      <c r="CD1888" s="268"/>
      <c r="CE1888" s="268"/>
      <c r="CF1888" s="268"/>
      <c r="CG1888" s="268"/>
      <c r="CH1888" s="268"/>
      <c r="CI1888" s="268"/>
      <c r="CJ1888" s="268"/>
      <c r="CK1888" s="268"/>
      <c r="CL1888" s="265"/>
      <c r="CM1888" s="272"/>
      <c r="CN1888" s="264"/>
      <c r="CO1888" s="180"/>
      <c r="CP1888" s="226"/>
      <c r="CQ1888" s="226"/>
      <c r="CR1888" s="226"/>
      <c r="CS1888" s="181"/>
      <c r="CT1888" s="181"/>
      <c r="CU1888" s="181"/>
      <c r="CV1888" s="181"/>
      <c r="CW1888" s="181"/>
      <c r="CX1888" s="181"/>
      <c r="CY1888" s="181"/>
      <c r="CZ1888" s="181"/>
      <c r="DA1888" s="181"/>
    </row>
    <row r="1889" spans="1:105" s="120" customFormat="1" ht="15" customHeight="1">
      <c r="A1889" s="227">
        <f t="shared" si="662"/>
        <v>234</v>
      </c>
      <c r="B1889" s="371" t="s">
        <v>260</v>
      </c>
      <c r="C1889" s="306" t="s">
        <v>261</v>
      </c>
      <c r="D1889" s="236" t="s">
        <v>1311</v>
      </c>
      <c r="E1889" s="236" t="s">
        <v>1283</v>
      </c>
      <c r="F1889" s="253" t="s">
        <v>80</v>
      </c>
      <c r="G1889" s="254"/>
      <c r="H1889" s="82" t="s">
        <v>69</v>
      </c>
      <c r="I1889" s="82"/>
      <c r="J1889" s="82" t="s">
        <v>60</v>
      </c>
      <c r="K1889" s="82" t="s">
        <v>60</v>
      </c>
      <c r="L1889" s="82" t="s">
        <v>60</v>
      </c>
      <c r="M1889" s="82" t="s">
        <v>60</v>
      </c>
      <c r="N1889" s="82" t="s">
        <v>60</v>
      </c>
      <c r="O1889" s="82"/>
      <c r="P1889" s="82" t="s">
        <v>60</v>
      </c>
      <c r="Q1889" s="82" t="s">
        <v>60</v>
      </c>
      <c r="R1889" s="82" t="s">
        <v>60</v>
      </c>
      <c r="S1889" s="82" t="s">
        <v>60</v>
      </c>
      <c r="T1889" s="82" t="s">
        <v>60</v>
      </c>
      <c r="U1889" s="82" t="s">
        <v>60</v>
      </c>
      <c r="V1889" s="82"/>
      <c r="W1889" s="82" t="s">
        <v>61</v>
      </c>
      <c r="X1889" s="82" t="s">
        <v>61</v>
      </c>
      <c r="Y1889" s="82" t="s">
        <v>61</v>
      </c>
      <c r="Z1889" s="82" t="s">
        <v>61</v>
      </c>
      <c r="AA1889" s="82" t="s">
        <v>61</v>
      </c>
      <c r="AB1889" s="82" t="s">
        <v>61</v>
      </c>
      <c r="AC1889" s="82"/>
      <c r="AD1889" s="82" t="s">
        <v>61</v>
      </c>
      <c r="AE1889" s="82" t="s">
        <v>61</v>
      </c>
      <c r="AF1889" s="82" t="s">
        <v>61</v>
      </c>
      <c r="AG1889" s="82" t="s">
        <v>61</v>
      </c>
      <c r="AH1889" s="82" t="s">
        <v>61</v>
      </c>
      <c r="AI1889" s="82" t="s">
        <v>1471</v>
      </c>
      <c r="AJ1889" s="82"/>
      <c r="AK1889" s="82" t="s">
        <v>60</v>
      </c>
      <c r="AL1889" s="82" t="s">
        <v>60</v>
      </c>
      <c r="AM1889" s="239">
        <f>COUNTIF(H1889:AL1889,"PH")+COUNTIF(H1889:AL1889,"PH/L")+COUNTIF(H1889:AL1889,"PM")</f>
        <v>0</v>
      </c>
      <c r="AN1889" s="239">
        <f>COUNTIF(H1889:AL1889,"PD")+COUNTIF(H1889:AL1889,"PDD")+COUNTIF(H1889:AL1889,"P/DS")/2+COUNTIF(H1889:AL1889,"PMD")</f>
        <v>0</v>
      </c>
      <c r="AO1889" s="239">
        <f>COUNTIF(H1889:AL1889,"PN")+COUNTIF(H1889:AL1889,"P/NS")/2+COUNTIF(H1889:AL1889,"PH")+COUNTIF(H1889:AL1889,"PH/F")/2+COUNTIF(H1889:AL1889,"PH/L")/2+COUNTIF(H1889:AL1889,"PM")</f>
        <v>0</v>
      </c>
      <c r="AP1889" s="239">
        <f>COUNTIF(H1889:AL1889,"BH")+COUNTIF(H1889:AL1889,"AL/BL")+COUNTIF(H1889:AL1889,"UL/BL")+COUNTIF(H1889:AL1889,"BM")</f>
        <v>0</v>
      </c>
      <c r="AQ1889" s="239">
        <f>COUNTIF(H1889:AL1889,"DS")+COUNTIF(H1889:AL1889,"AL/DS")/2+COUNTIF(H1889:AL1889,"UL/DS")/2+COUNTIF(H1889:AL1889,"CT")+COUNTIF(H1889:AL1889,"MD")</f>
        <v>13.5</v>
      </c>
      <c r="AR1889" s="239">
        <f>COUNTIF(H1889:AL1889,"NS")+COUNTIF(H1889:AL1889,"AL/NS")/2+COUNTIF(H1889:AL1889,"UL/NS")/2+COUNTIF(H1889:AL1889,"BH")+COUNTIF(H1889:AL1889,"AL/BF")/2+COUNTIF(H1889:AL1889,"AL/BL")/2+COUNTIF(H1889:AL1889,"UL/BL")/2+COUNTIF(H1889:AL1889,"UL/BF")/2+COUNTIF(H1889:AL1889,"BM")</f>
        <v>11</v>
      </c>
      <c r="AS1889" s="239">
        <f>COUNTIF(H1889:AL1889,"AL")+COUNTIF(H1889:AL1889,"AL/DS")/2+COUNTIF(H1889:AL1889,"AL/NS")/2+COUNTIF(H1889:AL1889,"NH")+COUNTIF(H1889:AL1889,"SL")+COUNTIF(H1889:AL1889,"NHD")+COUNTIF(H1889:AL1889,"B")+COUNTIF(H1889:AL1889,"HL")+COUNTIF(H1889:AL1889,"AL/BF")/2+COUNTIF(H1889:AL1889,"AL/BL")/2</f>
        <v>1</v>
      </c>
      <c r="AT1889" s="255">
        <f>COUNTIF(H1889:AL1889,"PD")+COUNTIF(H1889:AL1889,"PN")+COUNTIF(H1889:AL1889,"P/DS")/2+COUNTIF(H1889:AL1889,"P/NS")/2+COUNTIF(H1889:AL1889,"DS")+COUNTIF(H1889:AL1889,"NS")+COUNTIF(H1889:AL1889,"AL")+COUNTIF(H1889:AL1889,"AL/DS")+COUNTIF(H1889:AL1889,"AL/NS")+COUNTIF(H1889:AL1889,"NH")+COUNTIF(H1889:AL1889,"SL")+COUNTIF(H1889:AL1889,"UL/DS")/2+COUNTIF(H1889:AL1889,"UL/NS")/2+COUNTIF(H1889:AL1889,"CT")+COUNTIF(H1889:AL1889,"NHD")+COUNTIF(H1889:AL1889,"PDD")+COUNTIF(H1889:AL1889,"B")+COUNTIF(H1889:AL1889,"HL")+COUNTIF(H1889:AL1889,"PH")+COUNTIF(H1889:AL1889,"BH")+COUNTIF(H1889:AL1889,"AL/BF")+COUNTIF(H1889:AL1889,"AL/BL")+COUNTIF(H1889:AL1889,"UL/BF")/2+COUNTIF(H1889:AL1889,"UL/BL")/2+COUNTIF(H1889:AL1889,"PH/F")/2+COUNTIF(H1889:AL1889,"PH/L")/2+COUNTIF(H1889:AL1889,"MD")+COUNTIF(H1889:AL1889,"PMD")+COUNTIF(H1889:AL1889,"PM")+COUNTIF(H1889:AL1889,"BM")</f>
        <v>25.5</v>
      </c>
      <c r="AU1889" s="255">
        <f>COUNTIF(H1889:AL1889,"P/DS")/2+COUNTIF(H1889:AL1889,"P/NS")/2+COUNTIF(H1889:AL1889,"IL")+COUNTIF(H1889:AL1889,"NL")+COUNTIF(H1889:AL1889,"UL")+COUNTIF(H1889:AL1889,"UL/DS")/2+COUNTIF(H1889:AL1889,"UL/NS")/2+COUNTIF(H1889:AL1889,"KT")+COUNTIF(H1889:AL1889,"UL/BF")/2+COUNTIF(H1889:AL1889,"UL/BL")/2+COUNTIF(H1889:AL1889,"PH/F")/2+COUNTIF(H1889:AL1889,"PH/L")/2+COUNTIF(H1889:AL1889,"NB")</f>
        <v>0.5</v>
      </c>
      <c r="AV1889" s="258">
        <f>COUNTIF(H1889:AL1889,"PN")+COUNTIF(H1889:AL1889,"TVD")+COUNTIF(H1889:AL1889,"PH")+COUNTIF(H1889:AL1889,"PM")+COUNTIF(H1889:AL1889,"PDD")-COUNTIFS(H1889:AL1889,"PN",H1896:AL1896,"&gt;=3")-COUNTIFS(H1889:AL1889,"PM",H1896:AL1896,"&gt;=3")</f>
        <v>0</v>
      </c>
      <c r="AW1889" s="258">
        <f>COUNTIF(H1889:AL1889,"NS")+COUNTIF(H1889:AL1889,"D")+COUNTIF(H1889:AL1889,"BH")+COUNTIF(H1889:AL1889,"NHD")+COUNTIF(H1889:AL1889,"BM")-COUNTIFS(H1889:AL1889,"NS",H1896:AL1896,"&gt;=3")-COUNTIFS(H1889:AL1889,"BH",H1896:AL1896,"&gt;=3")-COUNTIFS(H1889:AL1889,"BM",H1896:AL1896,"&gt;=3")</f>
        <v>11</v>
      </c>
      <c r="AX1889" s="255">
        <f>COUNTIF(H1889:AL1889,"AL")+COUNTIF(H1889:AL1889,"AL/DS")/2+COUNTIF(H1889:AL1889,"AL/NS")/2+COUNTIF(H1889:AL1889,"AL/BF")+COUNTIF(H1889:AL1889,"AL/BL")/2</f>
        <v>0</v>
      </c>
      <c r="AY1889" s="255">
        <f>COUNTIF(H1889:AL1889,"SL")</f>
        <v>0</v>
      </c>
      <c r="AZ1889" s="255">
        <f>COUNTIF(H1889:AL1889,"NH")</f>
        <v>1</v>
      </c>
      <c r="BA1889" s="255">
        <f>COUNTIF(H1889:AL1889,"HL")</f>
        <v>0</v>
      </c>
      <c r="BB1889" s="255">
        <f>COUNTIF(G1889:AL1889,"P/DS")/2+COUNTIF(G1889:AL1889,"P/NS")/2+COUNTIF(G1889:AL1889,"UL")+COUNTIF(G1889:AL1889,"UL/DS")/2+COUNTIF(G1889:AL1889,"UL/NS")/2+COUNTIF(G1889:AL1889,"UL/BL")/2+COUNTIF(G1889:AL1889,"UL/BF")/2+COUNTIF(G1889:AL1889,"PH/F")/2+COUNTIF(G1889:AL1889,"PH/L")/2</f>
        <v>0.5</v>
      </c>
      <c r="BC1889" s="255">
        <f>COUNTIF(H1889:AL1889,"NB")</f>
        <v>0</v>
      </c>
      <c r="BD1889" s="255">
        <f>COUNTIF(H1889:AL1889,"NL")</f>
        <v>0</v>
      </c>
      <c r="BE1889" s="255">
        <f>COUNTIF(H1889:AL1889,"IL")</f>
        <v>0</v>
      </c>
      <c r="BF1889" s="255">
        <f>COUNTIF(H1889:AL1889,"KT")</f>
        <v>0</v>
      </c>
      <c r="BG1889" s="255">
        <f>COUNTIF(H1889:AL1889,"L70")</f>
        <v>0</v>
      </c>
      <c r="BH1889" s="255">
        <f>COUNTIF(H1889:AL1889,"MD")</f>
        <v>0</v>
      </c>
      <c r="BI1889" s="255">
        <f>COUNTIF(H1889:AL1889,"PMD")</f>
        <v>0</v>
      </c>
      <c r="BJ1889" s="255">
        <f>COUNTIF(H1889:AL1889,"PM")</f>
        <v>0</v>
      </c>
      <c r="BK1889" s="255">
        <f>COUNTIF(H1889:AL1889,"BM")</f>
        <v>0</v>
      </c>
      <c r="BL1889" s="261">
        <f>SUMIF(H1889:AL1889,"PD",H1890:AL1890)+SUMIF(H1889:AL1889,"PN",H1890:AL1890)+SUMIF(H1889:AL1889,"P/DS",H1890:AL1890)+SUMIF(H1889:AL1889,"PN/F",H1890:AL1890)+SUMIF(H1889:AL1889,"PN/L",H1890:AL1890)+SUMIF(H1889:AL1889,"TV",H1890:AL1890)+SUMIF(H1889:AL1889,"TVD",H1890:AL1890)+SUMIF(H1889:AL1889,"PDD",H1890:AL1890)</f>
        <v>0</v>
      </c>
      <c r="BM1889" s="261">
        <f>SUMIF(H1889:AL1889,"PD",H1891:AL1891)+SUMIF(H1889:AL1889,"PN",H1891:AL1891)+SUMIF(H1889:AL1889,"P/DS",H1891:AL1891)+SUMIF(H1889:AL1889,"PN/F",H1891:AL1891)+SUMIF(H1889:AL1889,"PN/L",H1891:AL1891)+SUMIF(H1889:AL1889,"TV",H1891:AL1891)+SUMIF(H1889:AL1889,"TVD",H1891:AL1891)+SUMIF(H1889:AL1889,"PDD",H1891:AL1891)+SUMIF(H1889:AL1889,"PMD",H1891:AL1891)</f>
        <v>0</v>
      </c>
      <c r="BN1889" s="261">
        <f>SUMIF(H1889:AL1889,"PD",H1892:AL1892)+SUMIF(H1889:AL1889,"PN",H1892:AL1892)+SUMIF(H1889:AL1889,"P/DS",H1892:AL1892)+SUMIF(H1889:AL1889,"PN/F",H1892:AL1892)+SUMIF(H1889:AL1889,"PN/L",H1892:AL1892)+SUMIF(H1889:AL1889,"TV",H1892:AL1892)+SUMIF(H1889:AL1889,"TVD",H1892:AL1892)</f>
        <v>0</v>
      </c>
      <c r="BO1889" s="261">
        <f>SUMIF(H1889:AL1889,"PD",H1893:AL1893)+SUMIF(H1889:AL1889,"PN",H1893:AL1893)+SUMIF(H1889:AL1889,"P/DS",H1893:AL1893)+SUMIF(H1889:AL1889,"PN/F",H1893:AL1893)+SUMIF(H1889:AL1889,"PN/L",H1893:AL1893)+SUMIF(H1889:AL1889,"TV",H1893:AL1893)+SUMIF(H1889:AL1889,"TVD",H1893:AL1893)</f>
        <v>0</v>
      </c>
      <c r="BP1889" s="261">
        <f>SUMIF(H1889:AL1889,"PD",H1894:AL1894)+SUMIF(H1889:AL1889,"PN",H1894:AL1894)+SUMIF(H1889:AL1889,"P/DS",H1894:AL1894)+SUMIF(H1889:AL1889,"PN/F",H1894:AL1894)+SUMIF(H1889:AL1889,"PN/L",H1894:AL1894)+SUMIF(H1889:AL1889,"TV",H1894:AL1894)+SUMIF(H1889:AL1889,"TVD",H1894:AL1894)+SUMIF(H1889:AL1889,"PDD",H1894:AL1894)+SUMIF(H1889:AL1889,"PH",H1894:AL1894)+SUMIF(H1889:AL1889,"PM",H1894:AL1894)</f>
        <v>0</v>
      </c>
      <c r="BQ1889" s="261">
        <f>SUMIF(H1889:AL1889,"PD",H1895:AL1895)+SUMIF(H1889:AL1889,"PN",H1895:AL1895)+SUMIF(H1889:AL1889,"P/DS",H1895:AL1895)+SUMIF(H1889:AL1889,"PN/F",H1895:AL1895)+SUMIF(H1889:AL1889,"PN/L",H1895:AL1895)+SUMIF(H1889:AL1889,"TV",H1895:AL1895)+SUMIF(H1889:AL1889,"TVD",H1895:AL1895)+SUMIF(H1889:AL1889,"PDD",H1895:AL1895)+SUMIF(H1889:AL1889,"PH",H1895:AL1895)+SUMIF(H1889:AL1889,"PM",H1895:AL1895)</f>
        <v>0</v>
      </c>
      <c r="BR1889" s="269">
        <f>SUM(H1890:AL1890)-BL1889</f>
        <v>22.5</v>
      </c>
      <c r="BS1889" s="269">
        <f>SUM(H1891:AL1891)-BM1889</f>
        <v>0</v>
      </c>
      <c r="BT1889" s="269">
        <f>SUM(H1892:AL1892)-BN1889</f>
        <v>0</v>
      </c>
      <c r="BU1889" s="269">
        <f>SUM(H1893:AL1893)-BO1889</f>
        <v>0</v>
      </c>
      <c r="BV1889" s="269">
        <f>SUM(H1894:AL1894)-BP1889</f>
        <v>0</v>
      </c>
      <c r="BW1889" s="269">
        <f>SUM(H1895:AL1895)-BQ1889</f>
        <v>0</v>
      </c>
      <c r="BX1889" s="255">
        <f>SUMIF(H1889:AL1889,"PD",H1896:AL1896)+SUMIF(H1889:AL1889,"PN",H1896:AL1896)+SUMIF(H1889:AL1889,"P/DS",H1896:AL1896)+SUMIF(H1889:AL1889,"PN/F",H1896:AL1896)+SUMIF(H1889:AL1889,"PN/L",H1896:AL1896)</f>
        <v>0</v>
      </c>
      <c r="BY1889" s="255">
        <f>SUM(H1896:AL1896)-BX1889</f>
        <v>1</v>
      </c>
      <c r="BZ1889" s="255">
        <f t="shared" ref="BZ1889" si="677">+SUM(BL1889:BW1896)</f>
        <v>22.5</v>
      </c>
      <c r="CA1889" s="266">
        <f>(COUNTIFS(H1889:AL1889,"PD",H1890:AL1890,"&gt;=2"))*0.5-IF(CN1889="VP",COUNTIFS($H$16:$AL$16,"SAT",H1889:AL1889,"PD",H1890:AL1890,"&gt;=2"))*0.5</f>
        <v>0</v>
      </c>
      <c r="CB1889" s="266">
        <f>(COUNTIFS(H1889:AL1889,"PN",H1891:AL1891,"&gt;=0.5",H1890:AL1890,"&gt;=1.5"))*0.5+COUNTIFS(H1889:AL1889,"PDD",H1891:AL1891,"&gt;=0.5",H1890:AL1890,"&gt;=1.5")*0.5</f>
        <v>0</v>
      </c>
      <c r="CC1889" s="273">
        <f>(COUNTIFS(H1889:AL1889,"TV",H1891:AL1891,"&gt;=10"))*0.5+(COUNTIFS(H1889:AL1889,"PMD",H1891:AL1891,"&gt;=2"))*0.5</f>
        <v>0</v>
      </c>
      <c r="CD1889" s="266">
        <f>(COUNTIFS(H1889:AL1889,"TVD",H1893:AL1893,"&gt;=6.5",H1891:AL1891,"&gt;=3.5"))*0.5</f>
        <v>0</v>
      </c>
      <c r="CE1889" s="266">
        <f>(COUNTIFS(H1889:AL1889,"PD",H1894:AL1894,"&gt;=10"))*0.5</f>
        <v>0</v>
      </c>
      <c r="CF1889" s="266">
        <f>(COUNTIFS(H1889:AL1889,"PDD",H1894:AL1894,"&gt;=3.5",H1895:AL1895,"&gt;=6.5")+COUNTIFS(H1889:AL1889,"PH",H1895:AL1895,"&gt;=0.5",H1894:AL1894,"&gt;=1.5")+COUNTIFS(H1889:AL1889,"PM",H1895:AL1895,"&gt;=0.5",H1894:AL1894,"&gt;=1.5"))*0.5</f>
        <v>0</v>
      </c>
      <c r="CG1889" s="266">
        <f>(COUNTIFS(H1889:AL1889,"DS",H1890:AL1890,"&gt;=2")+COUNTIFS(H1889:AL1889,"AL/DS",H1890:AL1890,"&gt;=2"))*0.5-IF(CN1889="VP",COUNTIFS($H$16:$AL$16,"SAT",H1889:AL1889,"DS",H1890:AL1890,"&gt;=2"))*0.5</f>
        <v>4.5</v>
      </c>
      <c r="CH1889" s="266">
        <f>(COUNTIFS(H1889:AL1889,"NS",H1891:AL1891,"&gt;=0.5",H1890:AL1890,"&gt;=1.5")+COUNTIFS(H1889:AL1889,"AL/NS",H1891:AL1891,"&gt;=0.5",H1890:AL1890,"&gt;=1.5")+COUNTIFS(H1889:AL1889,"NHD",H1891:AL1891,"&gt;=4.5",H1894:AL1894,"&gt;=2",H1890:AL1890,"&gt;=1.5"))*0.5</f>
        <v>0</v>
      </c>
      <c r="CI1889" s="266">
        <f>(COUNTIF(H1891:AL1891,"&gt;=10")+COUNTIFS(H1889:AL1889,"MD",H1891:AL1891,"&gt;=2")-COUNTIFS(H1889:AL1889,"TV",H1891:AL1891,"&gt;=10"))*0.5</f>
        <v>0</v>
      </c>
      <c r="CJ1889" s="266">
        <f>(COUNTIFS(H1889:AL1889,"D",H1893:AL1893,"&gt;=6.5",H1891:AL1891,"&gt;=3.5"))*0.5</f>
        <v>0</v>
      </c>
      <c r="CK1889" s="266">
        <f>(COUNTIF(H1894:AL1894,"&gt;=10")-COUNTIFS(H1889:AL1889,"PD",H1894:AL1894,"&gt;=10"))*0.5</f>
        <v>0</v>
      </c>
      <c r="CL1889" s="265">
        <f>(COUNTIFS(H1889:AL1889,"NHD",H1894:AL1894,"&gt;=3.5",H1895:AL1895,"&gt;=6.5")+COUNTIFS(H1889:AL1889,"BH",H1894:AL1894,"&gt;=1.5",H1895:AL1895,"&gt;=0.5")+COUNTIFS(H1889:AL1889,"BM",H1894:AL1894,"&gt;=1.5",H1895:AL1895,"&gt;=0.5")+COUNTIFS(H1889:AL1889,"D",H1894:AL1894,"&gt;=1.5",H1895:AL1895,"&gt;=0.5"))*0.5</f>
        <v>0</v>
      </c>
      <c r="CM1889" s="272"/>
      <c r="CN1889" s="264" t="s">
        <v>723</v>
      </c>
      <c r="CO1889" s="180">
        <f t="shared" ref="CO1889" si="678">+AM1889+AN1889+AO1889+AP1889+AQ1889+AR1889+AS1889+AU1889+BG1889</f>
        <v>26</v>
      </c>
      <c r="CP1889" s="225">
        <f>+SUM(I1890:I1895)-I1896</f>
        <v>0</v>
      </c>
      <c r="CQ1889" s="225">
        <f>+SUM(J1890:J1895)-J1896</f>
        <v>2.5</v>
      </c>
      <c r="CR1889" s="225">
        <f>+SUM(K1890:K1895)-K1896</f>
        <v>2.5</v>
      </c>
      <c r="CS1889" s="181"/>
      <c r="CT1889" s="181"/>
      <c r="CU1889" s="181"/>
      <c r="CV1889" s="181"/>
      <c r="CW1889" s="181"/>
      <c r="CX1889" s="181"/>
      <c r="CY1889" s="181"/>
      <c r="CZ1889" s="181"/>
      <c r="DA1889" s="181"/>
    </row>
    <row r="1890" spans="1:105" s="120" customFormat="1" ht="15" customHeight="1">
      <c r="A1890" s="228"/>
      <c r="B1890" s="372"/>
      <c r="C1890" s="306"/>
      <c r="D1890" s="237"/>
      <c r="E1890" s="237"/>
      <c r="F1890" s="242" t="s">
        <v>82</v>
      </c>
      <c r="G1890" s="121">
        <v>1.5</v>
      </c>
      <c r="H1890" s="83"/>
      <c r="I1890" s="83"/>
      <c r="J1890" s="83">
        <v>2.5</v>
      </c>
      <c r="K1890" s="83">
        <v>2.5</v>
      </c>
      <c r="L1890" s="83">
        <v>2.5</v>
      </c>
      <c r="M1890" s="83">
        <v>2.5</v>
      </c>
      <c r="N1890" s="83">
        <v>2.5</v>
      </c>
      <c r="O1890" s="83"/>
      <c r="P1890" s="83">
        <v>2.5</v>
      </c>
      <c r="Q1890" s="83">
        <v>2.5</v>
      </c>
      <c r="R1890" s="83">
        <v>2.5</v>
      </c>
      <c r="S1890" s="83">
        <v>2.5</v>
      </c>
      <c r="T1890" s="83"/>
      <c r="U1890" s="83"/>
      <c r="V1890" s="83"/>
      <c r="W1890" s="83"/>
      <c r="X1890" s="83"/>
      <c r="Y1890" s="83"/>
      <c r="Z1890" s="83"/>
      <c r="AA1890" s="83"/>
      <c r="AB1890" s="83"/>
      <c r="AC1890" s="79"/>
      <c r="AD1890" s="79"/>
      <c r="AE1890" s="79"/>
      <c r="AF1890" s="79"/>
      <c r="AG1890" s="79"/>
      <c r="AH1890" s="79"/>
      <c r="AI1890" s="79"/>
      <c r="AJ1890" s="79"/>
      <c r="AK1890" s="79"/>
      <c r="AL1890" s="79"/>
      <c r="AM1890" s="240"/>
      <c r="AN1890" s="240"/>
      <c r="AO1890" s="240"/>
      <c r="AP1890" s="240"/>
      <c r="AQ1890" s="240"/>
      <c r="AR1890" s="240"/>
      <c r="AS1890" s="240"/>
      <c r="AT1890" s="256"/>
      <c r="AU1890" s="256"/>
      <c r="AV1890" s="259"/>
      <c r="AW1890" s="259"/>
      <c r="AX1890" s="256"/>
      <c r="AY1890" s="256"/>
      <c r="AZ1890" s="256"/>
      <c r="BA1890" s="256"/>
      <c r="BB1890" s="256"/>
      <c r="BC1890" s="256"/>
      <c r="BD1890" s="256"/>
      <c r="BE1890" s="256"/>
      <c r="BF1890" s="256"/>
      <c r="BG1890" s="256"/>
      <c r="BH1890" s="256"/>
      <c r="BI1890" s="256"/>
      <c r="BJ1890" s="256"/>
      <c r="BK1890" s="256"/>
      <c r="BL1890" s="262"/>
      <c r="BM1890" s="262"/>
      <c r="BN1890" s="262"/>
      <c r="BO1890" s="262"/>
      <c r="BP1890" s="262"/>
      <c r="BQ1890" s="262"/>
      <c r="BR1890" s="270"/>
      <c r="BS1890" s="270"/>
      <c r="BT1890" s="270"/>
      <c r="BU1890" s="270"/>
      <c r="BV1890" s="270"/>
      <c r="BW1890" s="270"/>
      <c r="BX1890" s="256"/>
      <c r="BY1890" s="256"/>
      <c r="BZ1890" s="256"/>
      <c r="CA1890" s="267"/>
      <c r="CB1890" s="267"/>
      <c r="CC1890" s="274"/>
      <c r="CD1890" s="267"/>
      <c r="CE1890" s="267"/>
      <c r="CF1890" s="267"/>
      <c r="CG1890" s="267"/>
      <c r="CH1890" s="267"/>
      <c r="CI1890" s="267"/>
      <c r="CJ1890" s="267"/>
      <c r="CK1890" s="267"/>
      <c r="CL1890" s="265"/>
      <c r="CM1890" s="272"/>
      <c r="CN1890" s="264"/>
      <c r="CO1890" s="180"/>
      <c r="CP1890" s="226"/>
      <c r="CQ1890" s="226"/>
      <c r="CR1890" s="226"/>
      <c r="CS1890" s="181"/>
      <c r="CT1890" s="181"/>
      <c r="CU1890" s="181"/>
      <c r="CV1890" s="181"/>
      <c r="CW1890" s="181"/>
      <c r="CX1890" s="181"/>
      <c r="CY1890" s="181"/>
      <c r="CZ1890" s="181"/>
      <c r="DA1890" s="181"/>
    </row>
    <row r="1891" spans="1:105" s="120" customFormat="1" ht="15" customHeight="1">
      <c r="A1891" s="228"/>
      <c r="B1891" s="372"/>
      <c r="C1891" s="306"/>
      <c r="D1891" s="237"/>
      <c r="E1891" s="237"/>
      <c r="F1891" s="243"/>
      <c r="G1891" s="122">
        <v>2</v>
      </c>
      <c r="H1891" s="84"/>
      <c r="I1891" s="84"/>
      <c r="J1891" s="84"/>
      <c r="K1891" s="84"/>
      <c r="L1891" s="84"/>
      <c r="M1891" s="84"/>
      <c r="N1891" s="84"/>
      <c r="O1891" s="84"/>
      <c r="P1891" s="84"/>
      <c r="Q1891" s="84"/>
      <c r="R1891" s="84"/>
      <c r="S1891" s="84"/>
      <c r="T1891" s="84"/>
      <c r="U1891" s="84"/>
      <c r="V1891" s="84"/>
      <c r="W1891" s="84"/>
      <c r="X1891" s="84"/>
      <c r="Y1891" s="84"/>
      <c r="Z1891" s="84"/>
      <c r="AA1891" s="84"/>
      <c r="AB1891" s="84"/>
      <c r="AC1891" s="80"/>
      <c r="AD1891" s="80"/>
      <c r="AE1891" s="80"/>
      <c r="AF1891" s="80"/>
      <c r="AG1891" s="80"/>
      <c r="AH1891" s="80"/>
      <c r="AI1891" s="80"/>
      <c r="AJ1891" s="80"/>
      <c r="AK1891" s="80"/>
      <c r="AL1891" s="80"/>
      <c r="AM1891" s="240"/>
      <c r="AN1891" s="240"/>
      <c r="AO1891" s="240"/>
      <c r="AP1891" s="240"/>
      <c r="AQ1891" s="240"/>
      <c r="AR1891" s="240"/>
      <c r="AS1891" s="240"/>
      <c r="AT1891" s="256"/>
      <c r="AU1891" s="256"/>
      <c r="AV1891" s="259"/>
      <c r="AW1891" s="259"/>
      <c r="AX1891" s="256"/>
      <c r="AY1891" s="256"/>
      <c r="AZ1891" s="256"/>
      <c r="BA1891" s="256"/>
      <c r="BB1891" s="256"/>
      <c r="BC1891" s="256"/>
      <c r="BD1891" s="256"/>
      <c r="BE1891" s="256"/>
      <c r="BF1891" s="256"/>
      <c r="BG1891" s="256"/>
      <c r="BH1891" s="256"/>
      <c r="BI1891" s="256"/>
      <c r="BJ1891" s="256"/>
      <c r="BK1891" s="256"/>
      <c r="BL1891" s="262"/>
      <c r="BM1891" s="262"/>
      <c r="BN1891" s="262"/>
      <c r="BO1891" s="262"/>
      <c r="BP1891" s="262"/>
      <c r="BQ1891" s="262"/>
      <c r="BR1891" s="270"/>
      <c r="BS1891" s="270"/>
      <c r="BT1891" s="270"/>
      <c r="BU1891" s="270"/>
      <c r="BV1891" s="270"/>
      <c r="BW1891" s="270"/>
      <c r="BX1891" s="256"/>
      <c r="BY1891" s="256"/>
      <c r="BZ1891" s="256"/>
      <c r="CA1891" s="267"/>
      <c r="CB1891" s="267"/>
      <c r="CC1891" s="274"/>
      <c r="CD1891" s="267"/>
      <c r="CE1891" s="267"/>
      <c r="CF1891" s="267"/>
      <c r="CG1891" s="267"/>
      <c r="CH1891" s="267"/>
      <c r="CI1891" s="267"/>
      <c r="CJ1891" s="267"/>
      <c r="CK1891" s="267"/>
      <c r="CL1891" s="265"/>
      <c r="CM1891" s="272"/>
      <c r="CN1891" s="264"/>
      <c r="CO1891" s="180"/>
      <c r="CP1891" s="226"/>
      <c r="CQ1891" s="226"/>
      <c r="CR1891" s="226"/>
      <c r="CS1891" s="181"/>
      <c r="CT1891" s="181"/>
      <c r="CU1891" s="181"/>
      <c r="CV1891" s="181"/>
      <c r="CW1891" s="181"/>
      <c r="CX1891" s="181"/>
      <c r="CY1891" s="181"/>
      <c r="CZ1891" s="181"/>
      <c r="DA1891" s="181"/>
    </row>
    <row r="1892" spans="1:105" s="120" customFormat="1" ht="15" customHeight="1">
      <c r="A1892" s="228"/>
      <c r="B1892" s="372"/>
      <c r="C1892" s="306"/>
      <c r="D1892" s="237"/>
      <c r="E1892" s="237"/>
      <c r="F1892" s="243"/>
      <c r="G1892" s="122">
        <v>2.1</v>
      </c>
      <c r="H1892" s="84"/>
      <c r="I1892" s="84"/>
      <c r="J1892" s="84"/>
      <c r="K1892" s="84"/>
      <c r="L1892" s="84"/>
      <c r="M1892" s="84"/>
      <c r="N1892" s="84"/>
      <c r="O1892" s="84"/>
      <c r="P1892" s="84"/>
      <c r="Q1892" s="84"/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4"/>
      <c r="AC1892" s="80"/>
      <c r="AD1892" s="80"/>
      <c r="AE1892" s="80"/>
      <c r="AF1892" s="80"/>
      <c r="AG1892" s="80"/>
      <c r="AH1892" s="80"/>
      <c r="AI1892" s="80"/>
      <c r="AJ1892" s="80"/>
      <c r="AK1892" s="80"/>
      <c r="AL1892" s="80"/>
      <c r="AM1892" s="240"/>
      <c r="AN1892" s="240"/>
      <c r="AO1892" s="240"/>
      <c r="AP1892" s="240"/>
      <c r="AQ1892" s="240"/>
      <c r="AR1892" s="240"/>
      <c r="AS1892" s="240"/>
      <c r="AT1892" s="256"/>
      <c r="AU1892" s="256"/>
      <c r="AV1892" s="259"/>
      <c r="AW1892" s="259"/>
      <c r="AX1892" s="256"/>
      <c r="AY1892" s="256"/>
      <c r="AZ1892" s="256"/>
      <c r="BA1892" s="256"/>
      <c r="BB1892" s="256"/>
      <c r="BC1892" s="256"/>
      <c r="BD1892" s="256"/>
      <c r="BE1892" s="256"/>
      <c r="BF1892" s="256"/>
      <c r="BG1892" s="256"/>
      <c r="BH1892" s="256"/>
      <c r="BI1892" s="256"/>
      <c r="BJ1892" s="256"/>
      <c r="BK1892" s="256"/>
      <c r="BL1892" s="262"/>
      <c r="BM1892" s="262"/>
      <c r="BN1892" s="262"/>
      <c r="BO1892" s="262"/>
      <c r="BP1892" s="262"/>
      <c r="BQ1892" s="262"/>
      <c r="BR1892" s="270"/>
      <c r="BS1892" s="270"/>
      <c r="BT1892" s="270"/>
      <c r="BU1892" s="270"/>
      <c r="BV1892" s="270"/>
      <c r="BW1892" s="270"/>
      <c r="BX1892" s="256"/>
      <c r="BY1892" s="256"/>
      <c r="BZ1892" s="256"/>
      <c r="CA1892" s="267"/>
      <c r="CB1892" s="267"/>
      <c r="CC1892" s="274"/>
      <c r="CD1892" s="267"/>
      <c r="CE1892" s="267"/>
      <c r="CF1892" s="267"/>
      <c r="CG1892" s="267"/>
      <c r="CH1892" s="267"/>
      <c r="CI1892" s="267"/>
      <c r="CJ1892" s="267"/>
      <c r="CK1892" s="267"/>
      <c r="CL1892" s="265"/>
      <c r="CM1892" s="272"/>
      <c r="CN1892" s="264"/>
      <c r="CO1892" s="180"/>
      <c r="CP1892" s="226"/>
      <c r="CQ1892" s="226"/>
      <c r="CR1892" s="226"/>
      <c r="CS1892" s="181"/>
      <c r="CT1892" s="181"/>
      <c r="CU1892" s="181"/>
      <c r="CV1892" s="181"/>
      <c r="CW1892" s="181"/>
      <c r="CX1892" s="181"/>
      <c r="CY1892" s="181"/>
      <c r="CZ1892" s="181"/>
      <c r="DA1892" s="181"/>
    </row>
    <row r="1893" spans="1:105" s="120" customFormat="1" ht="15" customHeight="1">
      <c r="A1893" s="228"/>
      <c r="B1893" s="372"/>
      <c r="C1893" s="306"/>
      <c r="D1893" s="237"/>
      <c r="E1893" s="237"/>
      <c r="F1893" s="243"/>
      <c r="G1893" s="122">
        <v>2.7</v>
      </c>
      <c r="H1893" s="84"/>
      <c r="I1893" s="84"/>
      <c r="J1893" s="84"/>
      <c r="K1893" s="84"/>
      <c r="L1893" s="84"/>
      <c r="M1893" s="84"/>
      <c r="N1893" s="84"/>
      <c r="O1893" s="84"/>
      <c r="P1893" s="84"/>
      <c r="Q1893" s="84"/>
      <c r="R1893" s="84"/>
      <c r="S1893" s="84"/>
      <c r="T1893" s="84"/>
      <c r="U1893" s="84"/>
      <c r="V1893" s="84"/>
      <c r="W1893" s="84"/>
      <c r="X1893" s="84"/>
      <c r="Y1893" s="84"/>
      <c r="Z1893" s="84"/>
      <c r="AA1893" s="84"/>
      <c r="AB1893" s="84"/>
      <c r="AC1893" s="80"/>
      <c r="AD1893" s="80"/>
      <c r="AE1893" s="80"/>
      <c r="AF1893" s="80"/>
      <c r="AG1893" s="80"/>
      <c r="AH1893" s="80"/>
      <c r="AI1893" s="80"/>
      <c r="AJ1893" s="80"/>
      <c r="AK1893" s="80"/>
      <c r="AL1893" s="80"/>
      <c r="AM1893" s="240"/>
      <c r="AN1893" s="240"/>
      <c r="AO1893" s="240"/>
      <c r="AP1893" s="240"/>
      <c r="AQ1893" s="240"/>
      <c r="AR1893" s="240"/>
      <c r="AS1893" s="240"/>
      <c r="AT1893" s="256"/>
      <c r="AU1893" s="256"/>
      <c r="AV1893" s="259"/>
      <c r="AW1893" s="259"/>
      <c r="AX1893" s="256"/>
      <c r="AY1893" s="256"/>
      <c r="AZ1893" s="256"/>
      <c r="BA1893" s="256"/>
      <c r="BB1893" s="256"/>
      <c r="BC1893" s="256"/>
      <c r="BD1893" s="256"/>
      <c r="BE1893" s="256"/>
      <c r="BF1893" s="256"/>
      <c r="BG1893" s="256"/>
      <c r="BH1893" s="256"/>
      <c r="BI1893" s="256"/>
      <c r="BJ1893" s="256"/>
      <c r="BK1893" s="256"/>
      <c r="BL1893" s="262"/>
      <c r="BM1893" s="262"/>
      <c r="BN1893" s="262"/>
      <c r="BO1893" s="262"/>
      <c r="BP1893" s="262"/>
      <c r="BQ1893" s="262"/>
      <c r="BR1893" s="270"/>
      <c r="BS1893" s="270"/>
      <c r="BT1893" s="270"/>
      <c r="BU1893" s="270"/>
      <c r="BV1893" s="270"/>
      <c r="BW1893" s="270"/>
      <c r="BX1893" s="256"/>
      <c r="BY1893" s="256"/>
      <c r="BZ1893" s="256"/>
      <c r="CA1893" s="267"/>
      <c r="CB1893" s="267"/>
      <c r="CC1893" s="274"/>
      <c r="CD1893" s="267"/>
      <c r="CE1893" s="267"/>
      <c r="CF1893" s="267"/>
      <c r="CG1893" s="267"/>
      <c r="CH1893" s="267"/>
      <c r="CI1893" s="267"/>
      <c r="CJ1893" s="267"/>
      <c r="CK1893" s="267"/>
      <c r="CL1893" s="265"/>
      <c r="CM1893" s="272"/>
      <c r="CN1893" s="264"/>
      <c r="CO1893" s="180"/>
      <c r="CP1893" s="226"/>
      <c r="CQ1893" s="226"/>
      <c r="CR1893" s="226"/>
      <c r="CS1893" s="181"/>
      <c r="CT1893" s="181"/>
      <c r="CU1893" s="181"/>
      <c r="CV1893" s="181"/>
      <c r="CW1893" s="181"/>
      <c r="CX1893" s="181"/>
      <c r="CY1893" s="181"/>
      <c r="CZ1893" s="181"/>
      <c r="DA1893" s="181"/>
    </row>
    <row r="1894" spans="1:105" s="120" customFormat="1" ht="15" customHeight="1">
      <c r="A1894" s="228"/>
      <c r="B1894" s="372"/>
      <c r="C1894" s="306"/>
      <c r="D1894" s="237"/>
      <c r="E1894" s="237"/>
      <c r="F1894" s="243"/>
      <c r="G1894" s="122">
        <v>3</v>
      </c>
      <c r="H1894" s="84"/>
      <c r="I1894" s="84"/>
      <c r="J1894" s="84"/>
      <c r="K1894" s="84"/>
      <c r="L1894" s="84"/>
      <c r="M1894" s="84"/>
      <c r="N1894" s="84"/>
      <c r="O1894" s="84"/>
      <c r="P1894" s="84"/>
      <c r="Q1894" s="84"/>
      <c r="R1894" s="84"/>
      <c r="S1894" s="84"/>
      <c r="T1894" s="84"/>
      <c r="U1894" s="84"/>
      <c r="V1894" s="84"/>
      <c r="W1894" s="84"/>
      <c r="X1894" s="84"/>
      <c r="Y1894" s="84"/>
      <c r="Z1894" s="84"/>
      <c r="AA1894" s="84"/>
      <c r="AB1894" s="84"/>
      <c r="AC1894" s="80"/>
      <c r="AD1894" s="80"/>
      <c r="AE1894" s="80"/>
      <c r="AF1894" s="80"/>
      <c r="AG1894" s="80"/>
      <c r="AH1894" s="80"/>
      <c r="AI1894" s="80"/>
      <c r="AJ1894" s="80"/>
      <c r="AK1894" s="80"/>
      <c r="AL1894" s="80"/>
      <c r="AM1894" s="240"/>
      <c r="AN1894" s="240"/>
      <c r="AO1894" s="240"/>
      <c r="AP1894" s="240"/>
      <c r="AQ1894" s="240"/>
      <c r="AR1894" s="240"/>
      <c r="AS1894" s="240"/>
      <c r="AT1894" s="256"/>
      <c r="AU1894" s="256"/>
      <c r="AV1894" s="259"/>
      <c r="AW1894" s="259"/>
      <c r="AX1894" s="256"/>
      <c r="AY1894" s="256"/>
      <c r="AZ1894" s="256"/>
      <c r="BA1894" s="256"/>
      <c r="BB1894" s="256"/>
      <c r="BC1894" s="256"/>
      <c r="BD1894" s="256"/>
      <c r="BE1894" s="256"/>
      <c r="BF1894" s="256"/>
      <c r="BG1894" s="256"/>
      <c r="BH1894" s="256"/>
      <c r="BI1894" s="256"/>
      <c r="BJ1894" s="256"/>
      <c r="BK1894" s="256"/>
      <c r="BL1894" s="262"/>
      <c r="BM1894" s="262"/>
      <c r="BN1894" s="262"/>
      <c r="BO1894" s="262"/>
      <c r="BP1894" s="262"/>
      <c r="BQ1894" s="262"/>
      <c r="BR1894" s="270"/>
      <c r="BS1894" s="270"/>
      <c r="BT1894" s="270"/>
      <c r="BU1894" s="270"/>
      <c r="BV1894" s="270"/>
      <c r="BW1894" s="270"/>
      <c r="BX1894" s="256"/>
      <c r="BY1894" s="256"/>
      <c r="BZ1894" s="256"/>
      <c r="CA1894" s="267"/>
      <c r="CB1894" s="267"/>
      <c r="CC1894" s="274"/>
      <c r="CD1894" s="267"/>
      <c r="CE1894" s="267"/>
      <c r="CF1894" s="267"/>
      <c r="CG1894" s="267"/>
      <c r="CH1894" s="267"/>
      <c r="CI1894" s="267"/>
      <c r="CJ1894" s="267"/>
      <c r="CK1894" s="267"/>
      <c r="CL1894" s="265"/>
      <c r="CM1894" s="272"/>
      <c r="CN1894" s="264"/>
      <c r="CO1894" s="180"/>
      <c r="CP1894" s="226"/>
      <c r="CQ1894" s="226"/>
      <c r="CR1894" s="226"/>
      <c r="CS1894" s="181"/>
      <c r="CT1894" s="181"/>
      <c r="CU1894" s="181"/>
      <c r="CV1894" s="181"/>
      <c r="CW1894" s="181"/>
      <c r="CX1894" s="181"/>
      <c r="CY1894" s="181"/>
      <c r="CZ1894" s="181"/>
      <c r="DA1894" s="181"/>
    </row>
    <row r="1895" spans="1:105" s="120" customFormat="1" ht="15" customHeight="1">
      <c r="A1895" s="228"/>
      <c r="B1895" s="372"/>
      <c r="C1895" s="306"/>
      <c r="D1895" s="237"/>
      <c r="E1895" s="237"/>
      <c r="F1895" s="244"/>
      <c r="G1895" s="123">
        <v>3.9</v>
      </c>
      <c r="H1895" s="85"/>
      <c r="I1895" s="85"/>
      <c r="J1895" s="85"/>
      <c r="K1895" s="85"/>
      <c r="L1895" s="85"/>
      <c r="M1895" s="85"/>
      <c r="N1895" s="85"/>
      <c r="O1895" s="85"/>
      <c r="P1895" s="85"/>
      <c r="Q1895" s="85"/>
      <c r="R1895" s="85"/>
      <c r="S1895" s="85"/>
      <c r="T1895" s="85"/>
      <c r="U1895" s="85"/>
      <c r="V1895" s="85"/>
      <c r="W1895" s="85"/>
      <c r="X1895" s="85"/>
      <c r="Y1895" s="85"/>
      <c r="Z1895" s="85"/>
      <c r="AA1895" s="85"/>
      <c r="AB1895" s="85"/>
      <c r="AC1895" s="81"/>
      <c r="AD1895" s="81"/>
      <c r="AE1895" s="81"/>
      <c r="AF1895" s="81"/>
      <c r="AG1895" s="81"/>
      <c r="AH1895" s="81"/>
      <c r="AI1895" s="81"/>
      <c r="AJ1895" s="81"/>
      <c r="AK1895" s="81"/>
      <c r="AL1895" s="81"/>
      <c r="AM1895" s="240"/>
      <c r="AN1895" s="240"/>
      <c r="AO1895" s="240"/>
      <c r="AP1895" s="240"/>
      <c r="AQ1895" s="240"/>
      <c r="AR1895" s="240"/>
      <c r="AS1895" s="240"/>
      <c r="AT1895" s="256"/>
      <c r="AU1895" s="256"/>
      <c r="AV1895" s="259"/>
      <c r="AW1895" s="259"/>
      <c r="AX1895" s="256"/>
      <c r="AY1895" s="256"/>
      <c r="AZ1895" s="256"/>
      <c r="BA1895" s="256"/>
      <c r="BB1895" s="256"/>
      <c r="BC1895" s="256"/>
      <c r="BD1895" s="256"/>
      <c r="BE1895" s="256"/>
      <c r="BF1895" s="256"/>
      <c r="BG1895" s="256"/>
      <c r="BH1895" s="256"/>
      <c r="BI1895" s="256"/>
      <c r="BJ1895" s="256"/>
      <c r="BK1895" s="256"/>
      <c r="BL1895" s="262"/>
      <c r="BM1895" s="262"/>
      <c r="BN1895" s="262"/>
      <c r="BO1895" s="262"/>
      <c r="BP1895" s="262"/>
      <c r="BQ1895" s="262"/>
      <c r="BR1895" s="270"/>
      <c r="BS1895" s="270"/>
      <c r="BT1895" s="270"/>
      <c r="BU1895" s="270"/>
      <c r="BV1895" s="270"/>
      <c r="BW1895" s="270"/>
      <c r="BX1895" s="256"/>
      <c r="BY1895" s="256"/>
      <c r="BZ1895" s="256"/>
      <c r="CA1895" s="267"/>
      <c r="CB1895" s="267"/>
      <c r="CC1895" s="274"/>
      <c r="CD1895" s="267"/>
      <c r="CE1895" s="267"/>
      <c r="CF1895" s="267"/>
      <c r="CG1895" s="267"/>
      <c r="CH1895" s="267"/>
      <c r="CI1895" s="267"/>
      <c r="CJ1895" s="267"/>
      <c r="CK1895" s="267"/>
      <c r="CL1895" s="265"/>
      <c r="CM1895" s="272"/>
      <c r="CN1895" s="264"/>
      <c r="CO1895" s="180"/>
      <c r="CP1895" s="226"/>
      <c r="CQ1895" s="226"/>
      <c r="CR1895" s="226"/>
      <c r="CS1895" s="181"/>
      <c r="CT1895" s="181"/>
      <c r="CU1895" s="181"/>
      <c r="CV1895" s="181"/>
      <c r="CW1895" s="181"/>
      <c r="CX1895" s="181"/>
      <c r="CY1895" s="181"/>
      <c r="CZ1895" s="181"/>
      <c r="DA1895" s="181"/>
    </row>
    <row r="1896" spans="1:105" s="120" customFormat="1" ht="15" customHeight="1">
      <c r="A1896" s="229"/>
      <c r="B1896" s="373"/>
      <c r="C1896" s="307"/>
      <c r="D1896" s="238"/>
      <c r="E1896" s="238"/>
      <c r="F1896" s="245" t="s">
        <v>83</v>
      </c>
      <c r="G1896" s="246"/>
      <c r="H1896" s="82"/>
      <c r="I1896" s="82"/>
      <c r="J1896" s="82"/>
      <c r="K1896" s="82"/>
      <c r="L1896" s="82"/>
      <c r="M1896" s="82"/>
      <c r="N1896" s="82"/>
      <c r="O1896" s="82"/>
      <c r="P1896" s="82"/>
      <c r="Q1896" s="82"/>
      <c r="R1896" s="82"/>
      <c r="S1896" s="82"/>
      <c r="T1896" s="82"/>
      <c r="U1896" s="82"/>
      <c r="V1896" s="82"/>
      <c r="W1896" s="82"/>
      <c r="X1896" s="82"/>
      <c r="Y1896" s="82"/>
      <c r="Z1896" s="82"/>
      <c r="AA1896" s="82">
        <v>1</v>
      </c>
      <c r="AB1896" s="82"/>
      <c r="AC1896" s="35"/>
      <c r="AD1896" s="35"/>
      <c r="AE1896" s="35"/>
      <c r="AF1896" s="35"/>
      <c r="AG1896" s="35"/>
      <c r="AH1896" s="35"/>
      <c r="AI1896" s="35"/>
      <c r="AJ1896" s="35"/>
      <c r="AK1896" s="35"/>
      <c r="AL1896" s="35"/>
      <c r="AM1896" s="241"/>
      <c r="AN1896" s="241"/>
      <c r="AO1896" s="241"/>
      <c r="AP1896" s="241"/>
      <c r="AQ1896" s="241"/>
      <c r="AR1896" s="241"/>
      <c r="AS1896" s="241"/>
      <c r="AT1896" s="257"/>
      <c r="AU1896" s="257"/>
      <c r="AV1896" s="260"/>
      <c r="AW1896" s="260"/>
      <c r="AX1896" s="257"/>
      <c r="AY1896" s="257"/>
      <c r="AZ1896" s="257"/>
      <c r="BA1896" s="257"/>
      <c r="BB1896" s="257"/>
      <c r="BC1896" s="257"/>
      <c r="BD1896" s="257"/>
      <c r="BE1896" s="257"/>
      <c r="BF1896" s="257"/>
      <c r="BG1896" s="257"/>
      <c r="BH1896" s="257"/>
      <c r="BI1896" s="257"/>
      <c r="BJ1896" s="257"/>
      <c r="BK1896" s="257"/>
      <c r="BL1896" s="263"/>
      <c r="BM1896" s="263"/>
      <c r="BN1896" s="263"/>
      <c r="BO1896" s="263"/>
      <c r="BP1896" s="263"/>
      <c r="BQ1896" s="263"/>
      <c r="BR1896" s="271"/>
      <c r="BS1896" s="271"/>
      <c r="BT1896" s="271"/>
      <c r="BU1896" s="271"/>
      <c r="BV1896" s="271"/>
      <c r="BW1896" s="271"/>
      <c r="BX1896" s="257"/>
      <c r="BY1896" s="257"/>
      <c r="BZ1896" s="257"/>
      <c r="CA1896" s="268"/>
      <c r="CB1896" s="268"/>
      <c r="CC1896" s="275"/>
      <c r="CD1896" s="268"/>
      <c r="CE1896" s="268"/>
      <c r="CF1896" s="268"/>
      <c r="CG1896" s="268"/>
      <c r="CH1896" s="268"/>
      <c r="CI1896" s="268"/>
      <c r="CJ1896" s="268"/>
      <c r="CK1896" s="268"/>
      <c r="CL1896" s="265"/>
      <c r="CM1896" s="272"/>
      <c r="CN1896" s="264"/>
      <c r="CO1896" s="180"/>
      <c r="CP1896" s="226"/>
      <c r="CQ1896" s="226"/>
      <c r="CR1896" s="226"/>
      <c r="CS1896" s="181"/>
      <c r="CT1896" s="181"/>
      <c r="CU1896" s="181"/>
      <c r="CV1896" s="181"/>
      <c r="CW1896" s="181"/>
      <c r="CX1896" s="181"/>
      <c r="CY1896" s="181"/>
      <c r="CZ1896" s="181"/>
      <c r="DA1896" s="181"/>
    </row>
    <row r="1897" spans="1:105" s="120" customFormat="1" ht="15" customHeight="1">
      <c r="A1897" s="227">
        <f t="shared" ref="A1897:A1953" si="679">A1889+1</f>
        <v>235</v>
      </c>
      <c r="B1897" s="408" t="s">
        <v>262</v>
      </c>
      <c r="C1897" s="409" t="s">
        <v>263</v>
      </c>
      <c r="D1897" s="236" t="s">
        <v>1312</v>
      </c>
      <c r="E1897" s="236" t="s">
        <v>1283</v>
      </c>
      <c r="F1897" s="253" t="s">
        <v>80</v>
      </c>
      <c r="G1897" s="254"/>
      <c r="H1897" s="82" t="s">
        <v>69</v>
      </c>
      <c r="I1897" s="82"/>
      <c r="J1897" s="82" t="s">
        <v>60</v>
      </c>
      <c r="K1897" s="82" t="s">
        <v>73</v>
      </c>
      <c r="L1897" s="82" t="s">
        <v>73</v>
      </c>
      <c r="M1897" s="82" t="s">
        <v>73</v>
      </c>
      <c r="N1897" s="82" t="s">
        <v>73</v>
      </c>
      <c r="O1897" s="82"/>
      <c r="P1897" s="82" t="s">
        <v>73</v>
      </c>
      <c r="Q1897" s="82" t="s">
        <v>81</v>
      </c>
      <c r="R1897" s="82" t="s">
        <v>60</v>
      </c>
      <c r="S1897" s="82" t="s">
        <v>60</v>
      </c>
      <c r="T1897" s="82" t="s">
        <v>60</v>
      </c>
      <c r="U1897" s="82" t="s">
        <v>60</v>
      </c>
      <c r="V1897" s="82"/>
      <c r="W1897" s="82" t="s">
        <v>61</v>
      </c>
      <c r="X1897" s="82" t="s">
        <v>61</v>
      </c>
      <c r="Y1897" s="82" t="s">
        <v>61</v>
      </c>
      <c r="Z1897" s="82" t="s">
        <v>61</v>
      </c>
      <c r="AA1897" s="82" t="s">
        <v>61</v>
      </c>
      <c r="AB1897" s="82" t="s">
        <v>61</v>
      </c>
      <c r="AC1897" s="82"/>
      <c r="AD1897" s="82" t="s">
        <v>61</v>
      </c>
      <c r="AE1897" s="82" t="s">
        <v>61</v>
      </c>
      <c r="AF1897" s="82" t="s">
        <v>61</v>
      </c>
      <c r="AG1897" s="82" t="s">
        <v>61</v>
      </c>
      <c r="AH1897" s="82" t="s">
        <v>61</v>
      </c>
      <c r="AI1897" s="82" t="s">
        <v>1471</v>
      </c>
      <c r="AJ1897" s="82"/>
      <c r="AK1897" s="82" t="s">
        <v>60</v>
      </c>
      <c r="AL1897" s="82" t="s">
        <v>60</v>
      </c>
      <c r="AM1897" s="239">
        <f>COUNTIF(H1897:AL1897,"PH")+COUNTIF(H1897:AL1897,"PH/L")+COUNTIF(H1897:AL1897,"PM")</f>
        <v>0</v>
      </c>
      <c r="AN1897" s="239">
        <f>COUNTIF(H1897:AL1897,"PD")+COUNTIF(H1897:AL1897,"PDD")+COUNTIF(H1897:AL1897,"P/DS")/2+COUNTIF(H1897:AL1897,"PMD")</f>
        <v>0</v>
      </c>
      <c r="AO1897" s="239">
        <f>COUNTIF(H1897:AL1897,"PN")+COUNTIF(H1897:AL1897,"P/NS")/2+COUNTIF(H1897:AL1897,"PH")+COUNTIF(H1897:AL1897,"PH/F")/2+COUNTIF(H1897:AL1897,"PH/L")/2+COUNTIF(H1897:AL1897,"PM")</f>
        <v>0</v>
      </c>
      <c r="AP1897" s="239">
        <f>COUNTIF(H1897:AL1897,"BH")+COUNTIF(H1897:AL1897,"AL/BL")+COUNTIF(H1897:AL1897,"UL/BL")+COUNTIF(H1897:AL1897,"BM")</f>
        <v>0</v>
      </c>
      <c r="AQ1897" s="239">
        <f>COUNTIF(H1897:AL1897,"DS")+COUNTIF(H1897:AL1897,"AL/DS")/2+COUNTIF(H1897:AL1897,"UL/DS")/2+COUNTIF(H1897:AL1897,"CT")+COUNTIF(H1897:AL1897,"MD")</f>
        <v>8</v>
      </c>
      <c r="AR1897" s="239">
        <f>COUNTIF(H1897:AL1897,"NS")+COUNTIF(H1897:AL1897,"AL/NS")/2+COUNTIF(H1897:AL1897,"UL/NS")/2+COUNTIF(H1897:AL1897,"BH")+COUNTIF(H1897:AL1897,"AL/BF")/2+COUNTIF(H1897:AL1897,"AL/BL")/2+COUNTIF(H1897:AL1897,"UL/BL")/2+COUNTIF(H1897:AL1897,"UL/BF")/2+COUNTIF(H1897:AL1897,"BM")</f>
        <v>11</v>
      </c>
      <c r="AS1897" s="239">
        <f>COUNTIF(H1897:AL1897,"AL")+COUNTIF(H1897:AL1897,"AL/DS")/2+COUNTIF(H1897:AL1897,"AL/NS")/2+COUNTIF(H1897:AL1897,"NH")+COUNTIF(H1897:AL1897,"SL")+COUNTIF(H1897:AL1897,"NHD")+COUNTIF(H1897:AL1897,"B")+COUNTIF(H1897:AL1897,"HL")+COUNTIF(H1897:AL1897,"AL/BF")/2+COUNTIF(H1897:AL1897,"AL/BL")/2</f>
        <v>1.5</v>
      </c>
      <c r="AT1897" s="255">
        <f>COUNTIF(H1897:AL1897,"PD")+COUNTIF(H1897:AL1897,"PN")+COUNTIF(H1897:AL1897,"P/DS")/2+COUNTIF(H1897:AL1897,"P/NS")/2+COUNTIF(H1897:AL1897,"DS")+COUNTIF(H1897:AL1897,"NS")+COUNTIF(H1897:AL1897,"AL")+COUNTIF(H1897:AL1897,"AL/DS")+COUNTIF(H1897:AL1897,"AL/NS")+COUNTIF(H1897:AL1897,"NH")+COUNTIF(H1897:AL1897,"SL")+COUNTIF(H1897:AL1897,"UL/DS")/2+COUNTIF(H1897:AL1897,"UL/NS")/2+COUNTIF(H1897:AL1897,"CT")+COUNTIF(H1897:AL1897,"NHD")+COUNTIF(H1897:AL1897,"PDD")+COUNTIF(H1897:AL1897,"B")+COUNTIF(H1897:AL1897,"HL")+COUNTIF(H1897:AL1897,"PH")+COUNTIF(H1897:AL1897,"BH")+COUNTIF(H1897:AL1897,"AL/BF")+COUNTIF(H1897:AL1897,"AL/BL")+COUNTIF(H1897:AL1897,"UL/BF")/2+COUNTIF(H1897:AL1897,"UL/BL")/2+COUNTIF(H1897:AL1897,"PH/F")/2+COUNTIF(H1897:AL1897,"PH/L")/2+COUNTIF(H1897:AL1897,"MD")+COUNTIF(H1897:AL1897,"PMD")+COUNTIF(H1897:AL1897,"PM")+COUNTIF(H1897:AL1897,"BM")</f>
        <v>20.5</v>
      </c>
      <c r="AU1897" s="255">
        <f>COUNTIF(H1897:AL1897,"P/DS")/2+COUNTIF(H1897:AL1897,"P/NS")/2+COUNTIF(H1897:AL1897,"IL")+COUNTIF(H1897:AL1897,"NL")+COUNTIF(H1897:AL1897,"UL")+COUNTIF(H1897:AL1897,"UL/DS")/2+COUNTIF(H1897:AL1897,"UL/NS")/2+COUNTIF(H1897:AL1897,"KT")+COUNTIF(H1897:AL1897,"UL/BF")/2+COUNTIF(H1897:AL1897,"UL/BL")/2+COUNTIF(H1897:AL1897,"PH/F")/2+COUNTIF(H1897:AL1897,"PH/L")/2+COUNTIF(H1897:AL1897,"NB")</f>
        <v>5.5</v>
      </c>
      <c r="AV1897" s="258">
        <f>COUNTIF(H1897:AL1897,"PN")+COUNTIF(H1897:AL1897,"TVD")+COUNTIF(H1897:AL1897,"PH")+COUNTIF(H1897:AL1897,"PM")+COUNTIF(H1897:AL1897,"PDD")-COUNTIFS(H1897:AL1897,"PN",H1904:AL1904,"&gt;=3")-COUNTIFS(H1897:AL1897,"PM",H1904:AL1904,"&gt;=3")</f>
        <v>0</v>
      </c>
      <c r="AW1897" s="258">
        <f>COUNTIF(H1897:AL1897,"NS")+COUNTIF(H1897:AL1897,"D")+COUNTIF(H1897:AL1897,"BH")+COUNTIF(H1897:AL1897,"NHD")+COUNTIF(H1897:AL1897,"BM")-COUNTIFS(H1897:AL1897,"NS",H1904:AL1904,"&gt;=3")-COUNTIFS(H1897:AL1897,"BH",H1904:AL1904,"&gt;=3")-COUNTIFS(H1897:AL1897,"BM",H1904:AL1904,"&gt;=3")</f>
        <v>11</v>
      </c>
      <c r="AX1897" s="255">
        <f>COUNTIF(H1897:AL1897,"AL")+COUNTIF(H1897:AL1897,"AL/DS")/2+COUNTIF(H1897:AL1897,"AL/NS")/2+COUNTIF(H1897:AL1897,"AL/BF")+COUNTIF(H1897:AL1897,"AL/BL")/2</f>
        <v>0.5</v>
      </c>
      <c r="AY1897" s="255">
        <f>COUNTIF(H1897:AL1897,"SL")</f>
        <v>0</v>
      </c>
      <c r="AZ1897" s="255">
        <f>COUNTIF(H1897:AL1897,"NH")</f>
        <v>1</v>
      </c>
      <c r="BA1897" s="255">
        <f>COUNTIF(H1897:AL1897,"HL")</f>
        <v>0</v>
      </c>
      <c r="BB1897" s="255">
        <f>COUNTIF(G1897:AL1897,"P/DS")/2+COUNTIF(G1897:AL1897,"P/NS")/2+COUNTIF(G1897:AL1897,"UL")+COUNTIF(G1897:AL1897,"UL/DS")/2+COUNTIF(G1897:AL1897,"UL/NS")/2+COUNTIF(G1897:AL1897,"UL/BL")/2+COUNTIF(G1897:AL1897,"UL/BF")/2+COUNTIF(G1897:AL1897,"PH/F")/2+COUNTIF(G1897:AL1897,"PH/L")/2</f>
        <v>0.5</v>
      </c>
      <c r="BC1897" s="255">
        <f>COUNTIF(H1897:AL1897,"NB")</f>
        <v>0</v>
      </c>
      <c r="BD1897" s="255">
        <f>COUNTIF(H1897:AL1897,"NL")</f>
        <v>0</v>
      </c>
      <c r="BE1897" s="255">
        <f>COUNTIF(H1897:AL1897,"IL")</f>
        <v>5</v>
      </c>
      <c r="BF1897" s="255">
        <f>COUNTIF(H1897:AL1897,"KT")</f>
        <v>0</v>
      </c>
      <c r="BG1897" s="255">
        <f>COUNTIF(H1897:AL1897,"L70")</f>
        <v>0</v>
      </c>
      <c r="BH1897" s="255">
        <f>COUNTIF(H1897:AL1897,"MD")</f>
        <v>0</v>
      </c>
      <c r="BI1897" s="255">
        <f>COUNTIF(H1897:AL1897,"PMD")</f>
        <v>0</v>
      </c>
      <c r="BJ1897" s="255">
        <f>COUNTIF(H1897:AL1897,"PM")</f>
        <v>0</v>
      </c>
      <c r="BK1897" s="255">
        <f>COUNTIF(H1897:AL1897,"BM")</f>
        <v>0</v>
      </c>
      <c r="BL1897" s="261">
        <f>SUMIF(H1897:AL1897,"PD",H1898:AL1898)+SUMIF(H1897:AL1897,"PN",H1898:AL1898)+SUMIF(H1897:AL1897,"P/DS",H1898:AL1898)+SUMIF(H1897:AL1897,"PN/F",H1898:AL1898)+SUMIF(H1897:AL1897,"PN/L",H1898:AL1898)+SUMIF(H1897:AL1897,"TV",H1898:AL1898)+SUMIF(H1897:AL1897,"TVD",H1898:AL1898)+SUMIF(H1897:AL1897,"PDD",H1898:AL1898)</f>
        <v>0</v>
      </c>
      <c r="BM1897" s="261">
        <f>SUMIF(H1897:AL1897,"PD",H1899:AL1899)+SUMIF(H1897:AL1897,"PN",H1899:AL1899)+SUMIF(H1897:AL1897,"P/DS",H1899:AL1899)+SUMIF(H1897:AL1897,"PN/F",H1899:AL1899)+SUMIF(H1897:AL1897,"PN/L",H1899:AL1899)+SUMIF(H1897:AL1897,"TV",H1899:AL1899)+SUMIF(H1897:AL1897,"TVD",H1899:AL1899)+SUMIF(H1897:AL1897,"PDD",H1899:AL1899)+SUMIF(H1897:AL1897,"PMD",H1899:AL1899)</f>
        <v>0</v>
      </c>
      <c r="BN1897" s="261">
        <f>SUMIF(H1897:AL1897,"PD",H1900:AL1900)+SUMIF(H1897:AL1897,"PN",H1900:AL1900)+SUMIF(H1897:AL1897,"P/DS",H1900:AL1900)+SUMIF(H1897:AL1897,"PN/F",H1900:AL1900)+SUMIF(H1897:AL1897,"PN/L",H1900:AL1900)+SUMIF(H1897:AL1897,"TV",H1900:AL1900)+SUMIF(H1897:AL1897,"TVD",H1900:AL1900)</f>
        <v>0</v>
      </c>
      <c r="BO1897" s="261">
        <f>SUMIF(H1897:AL1897,"PD",H1901:AL1901)+SUMIF(H1897:AL1897,"PN",H1901:AL1901)+SUMIF(H1897:AL1897,"P/DS",H1901:AL1901)+SUMIF(H1897:AL1897,"PN/F",H1901:AL1901)+SUMIF(H1897:AL1897,"PN/L",H1901:AL1901)+SUMIF(H1897:AL1897,"TV",H1901:AL1901)+SUMIF(H1897:AL1897,"TVD",H1901:AL1901)</f>
        <v>0</v>
      </c>
      <c r="BP1897" s="261">
        <f>SUMIF(H1897:AL1897,"PD",H1902:AL1902)+SUMIF(H1897:AL1897,"PN",H1902:AL1902)+SUMIF(H1897:AL1897,"P/DS",H1902:AL1902)+SUMIF(H1897:AL1897,"PN/F",H1902:AL1902)+SUMIF(H1897:AL1897,"PN/L",H1902:AL1902)+SUMIF(H1897:AL1897,"TV",H1902:AL1902)+SUMIF(H1897:AL1897,"TVD",H1902:AL1902)+SUMIF(H1897:AL1897,"PDD",H1902:AL1902)+SUMIF(H1897:AL1897,"PH",H1902:AL1902)+SUMIF(H1897:AL1897,"PM",H1902:AL1902)</f>
        <v>0</v>
      </c>
      <c r="BQ1897" s="261">
        <f>SUMIF(H1897:AL1897,"PD",H1903:AL1903)+SUMIF(H1897:AL1897,"PN",H1903:AL1903)+SUMIF(H1897:AL1897,"P/DS",H1903:AL1903)+SUMIF(H1897:AL1897,"PN/F",H1903:AL1903)+SUMIF(H1897:AL1897,"PN/L",H1903:AL1903)+SUMIF(H1897:AL1897,"TV",H1903:AL1903)+SUMIF(H1897:AL1897,"TVD",H1903:AL1903)+SUMIF(H1897:AL1897,"PDD",H1903:AL1903)+SUMIF(H1897:AL1897,"PH",H1903:AL1903)+SUMIF(H1897:AL1897,"PM",H1903:AL1903)</f>
        <v>0</v>
      </c>
      <c r="BR1897" s="269">
        <f>SUM(H1898:AL1898)-BL1897</f>
        <v>10</v>
      </c>
      <c r="BS1897" s="269">
        <f>SUM(H1899:AL1899)-BM1897</f>
        <v>0</v>
      </c>
      <c r="BT1897" s="269">
        <f>SUM(H1900:AL1900)-BN1897</f>
        <v>0</v>
      </c>
      <c r="BU1897" s="269">
        <f>SUM(H1901:AL1901)-BO1897</f>
        <v>0</v>
      </c>
      <c r="BV1897" s="269">
        <f>SUM(H1902:AL1902)-BP1897</f>
        <v>0</v>
      </c>
      <c r="BW1897" s="269">
        <f>SUM(H1903:AL1903)-BQ1897</f>
        <v>0</v>
      </c>
      <c r="BX1897" s="255">
        <f>SUMIF(H1897:AL1897,"PD",H1904:AL1904)+SUMIF(H1897:AL1897,"PN",H1904:AL1904)+SUMIF(H1897:AL1897,"P/DS",H1904:AL1904)+SUMIF(H1897:AL1897,"PN/F",H1904:AL1904)+SUMIF(H1897:AL1897,"PN/L",H1904:AL1904)</f>
        <v>0</v>
      </c>
      <c r="BY1897" s="255">
        <f>SUM(H1904:AL1904)-BX1897</f>
        <v>0</v>
      </c>
      <c r="BZ1897" s="255">
        <f t="shared" ref="BZ1897" si="680">+SUM(BL1897:BW1904)</f>
        <v>10</v>
      </c>
      <c r="CA1897" s="266">
        <f>(COUNTIFS(H1897:AL1897,"PD",H1898:AL1898,"&gt;=2"))*0.5-IF(CN1897="VP",COUNTIFS($H$16:$AL$16,"SAT",H1897:AL1897,"PD",H1898:AL1898,"&gt;=2"))*0.5</f>
        <v>0</v>
      </c>
      <c r="CB1897" s="266">
        <f>(COUNTIFS(H1897:AL1897,"PN",H1899:AL1899,"&gt;=0.5",H1898:AL1898,"&gt;=1.5"))*0.5+COUNTIFS(H1897:AL1897,"PDD",H1899:AL1899,"&gt;=0.5",H1898:AL1898,"&gt;=1.5")*0.5</f>
        <v>0</v>
      </c>
      <c r="CC1897" s="273">
        <f>(COUNTIFS(H1897:AL1897,"TV",H1899:AL1899,"&gt;=10"))*0.5+(COUNTIFS(H1897:AL1897,"PMD",H1899:AL1899,"&gt;=2"))*0.5</f>
        <v>0</v>
      </c>
      <c r="CD1897" s="266">
        <f>(COUNTIFS(H1897:AL1897,"TVD",H1901:AL1901,"&gt;=6.5",H1899:AL1899,"&gt;=3.5"))*0.5</f>
        <v>0</v>
      </c>
      <c r="CE1897" s="266">
        <f>(COUNTIFS(H1897:AL1897,"PD",H1902:AL1902,"&gt;=10"))*0.5</f>
        <v>0</v>
      </c>
      <c r="CF1897" s="266">
        <f>(COUNTIFS(H1897:AL1897,"PDD",H1902:AL1902,"&gt;=3.5",H1903:AL1903,"&gt;=6.5")+COUNTIFS(H1897:AL1897,"PH",H1903:AL1903,"&gt;=0.5",H1902:AL1902,"&gt;=1.5")+COUNTIFS(H1897:AL1897,"PM",H1903:AL1903,"&gt;=0.5",H1902:AL1902,"&gt;=1.5"))*0.5</f>
        <v>0</v>
      </c>
      <c r="CG1897" s="266">
        <f>(COUNTIFS(H1897:AL1897,"DS",H1898:AL1898,"&gt;=2")+COUNTIFS(H1897:AL1897,"AL/DS",H1898:AL1898,"&gt;=2"))*0.5-IF(CN1897="VP",COUNTIFS($H$16:$AL$16,"SAT",H1897:AL1897,"DS",H1898:AL1898,"&gt;=2"))*0.5</f>
        <v>2</v>
      </c>
      <c r="CH1897" s="266">
        <f>(COUNTIFS(H1897:AL1897,"NS",H1899:AL1899,"&gt;=0.5",H1898:AL1898,"&gt;=1.5")+COUNTIFS(H1897:AL1897,"AL/NS",H1899:AL1899,"&gt;=0.5",H1898:AL1898,"&gt;=1.5")+COUNTIFS(H1897:AL1897,"NHD",H1899:AL1899,"&gt;=4.5",H1902:AL1902,"&gt;=2",H1898:AL1898,"&gt;=1.5"))*0.5</f>
        <v>0</v>
      </c>
      <c r="CI1897" s="266">
        <f>(COUNTIF(H1899:AL1899,"&gt;=10")+COUNTIFS(H1897:AL1897,"MD",H1899:AL1899,"&gt;=2")-COUNTIFS(H1897:AL1897,"TV",H1899:AL1899,"&gt;=10"))*0.5</f>
        <v>0</v>
      </c>
      <c r="CJ1897" s="266">
        <f>(COUNTIFS(H1897:AL1897,"D",H1901:AL1901,"&gt;=6.5",H1899:AL1899,"&gt;=3.5"))*0.5</f>
        <v>0</v>
      </c>
      <c r="CK1897" s="266">
        <f>(COUNTIF(H1902:AL1902,"&gt;=10")-COUNTIFS(H1897:AL1897,"PD",H1902:AL1902,"&gt;=10"))*0.5</f>
        <v>0</v>
      </c>
      <c r="CL1897" s="265">
        <f>(COUNTIFS(H1897:AL1897,"NHD",H1902:AL1902,"&gt;=3.5",H1903:AL1903,"&gt;=6.5")+COUNTIFS(H1897:AL1897,"BH",H1902:AL1902,"&gt;=1.5",H1903:AL1903,"&gt;=0.5")+COUNTIFS(H1897:AL1897,"BM",H1902:AL1902,"&gt;=1.5",H1903:AL1903,"&gt;=0.5")+COUNTIFS(H1897:AL1897,"D",H1902:AL1902,"&gt;=1.5",H1903:AL1903,"&gt;=0.5"))*0.5</f>
        <v>0</v>
      </c>
      <c r="CM1897" s="272"/>
      <c r="CN1897" s="264" t="s">
        <v>723</v>
      </c>
      <c r="CO1897" s="180">
        <f t="shared" ref="CO1897" si="681">+AM1897+AN1897+AO1897+AP1897+AQ1897+AR1897+AS1897+AU1897+BG1897</f>
        <v>26</v>
      </c>
      <c r="CP1897" s="225">
        <f>+SUM(I1898:I1903)-I1904</f>
        <v>0</v>
      </c>
      <c r="CQ1897" s="225">
        <f>+SUM(J1898:J1903)-J1904</f>
        <v>2.5</v>
      </c>
      <c r="CR1897" s="225">
        <f>+SUM(K1898:K1903)-K1904</f>
        <v>0</v>
      </c>
      <c r="CS1897" s="181"/>
      <c r="CT1897" s="181"/>
      <c r="CU1897" s="181"/>
      <c r="CV1897" s="181"/>
      <c r="CW1897" s="181"/>
      <c r="CX1897" s="181"/>
      <c r="CY1897" s="181"/>
      <c r="CZ1897" s="181"/>
      <c r="DA1897" s="181"/>
    </row>
    <row r="1898" spans="1:105" s="120" customFormat="1" ht="15" customHeight="1">
      <c r="A1898" s="228"/>
      <c r="B1898" s="409"/>
      <c r="C1898" s="409"/>
      <c r="D1898" s="237"/>
      <c r="E1898" s="237"/>
      <c r="F1898" s="242" t="s">
        <v>82</v>
      </c>
      <c r="G1898" s="121">
        <v>1.5</v>
      </c>
      <c r="H1898" s="83"/>
      <c r="I1898" s="83"/>
      <c r="J1898" s="83">
        <v>2.5</v>
      </c>
      <c r="K1898" s="83"/>
      <c r="L1898" s="83"/>
      <c r="M1898" s="83"/>
      <c r="N1898" s="83"/>
      <c r="O1898" s="83"/>
      <c r="P1898" s="83"/>
      <c r="Q1898" s="83">
        <v>2.5</v>
      </c>
      <c r="R1898" s="83">
        <v>2.5</v>
      </c>
      <c r="S1898" s="83">
        <v>2.5</v>
      </c>
      <c r="T1898" s="83"/>
      <c r="U1898" s="83"/>
      <c r="V1898" s="83"/>
      <c r="W1898" s="83"/>
      <c r="X1898" s="83"/>
      <c r="Y1898" s="83"/>
      <c r="Z1898" s="83"/>
      <c r="AA1898" s="83"/>
      <c r="AB1898" s="83"/>
      <c r="AC1898" s="79"/>
      <c r="AD1898" s="79"/>
      <c r="AE1898" s="79"/>
      <c r="AF1898" s="79"/>
      <c r="AG1898" s="79"/>
      <c r="AH1898" s="79"/>
      <c r="AI1898" s="79"/>
      <c r="AJ1898" s="79"/>
      <c r="AK1898" s="79"/>
      <c r="AL1898" s="79"/>
      <c r="AM1898" s="240"/>
      <c r="AN1898" s="240"/>
      <c r="AO1898" s="240"/>
      <c r="AP1898" s="240"/>
      <c r="AQ1898" s="240"/>
      <c r="AR1898" s="240"/>
      <c r="AS1898" s="240"/>
      <c r="AT1898" s="256"/>
      <c r="AU1898" s="256"/>
      <c r="AV1898" s="259"/>
      <c r="AW1898" s="259"/>
      <c r="AX1898" s="256"/>
      <c r="AY1898" s="256"/>
      <c r="AZ1898" s="256"/>
      <c r="BA1898" s="256"/>
      <c r="BB1898" s="256"/>
      <c r="BC1898" s="256"/>
      <c r="BD1898" s="256"/>
      <c r="BE1898" s="256"/>
      <c r="BF1898" s="256"/>
      <c r="BG1898" s="256"/>
      <c r="BH1898" s="256"/>
      <c r="BI1898" s="256"/>
      <c r="BJ1898" s="256"/>
      <c r="BK1898" s="256"/>
      <c r="BL1898" s="262"/>
      <c r="BM1898" s="262"/>
      <c r="BN1898" s="262"/>
      <c r="BO1898" s="262"/>
      <c r="BP1898" s="262"/>
      <c r="BQ1898" s="262"/>
      <c r="BR1898" s="270"/>
      <c r="BS1898" s="270"/>
      <c r="BT1898" s="270"/>
      <c r="BU1898" s="270"/>
      <c r="BV1898" s="270"/>
      <c r="BW1898" s="270"/>
      <c r="BX1898" s="256"/>
      <c r="BY1898" s="256"/>
      <c r="BZ1898" s="256"/>
      <c r="CA1898" s="267"/>
      <c r="CB1898" s="267"/>
      <c r="CC1898" s="274"/>
      <c r="CD1898" s="267"/>
      <c r="CE1898" s="267"/>
      <c r="CF1898" s="267"/>
      <c r="CG1898" s="267"/>
      <c r="CH1898" s="267"/>
      <c r="CI1898" s="267"/>
      <c r="CJ1898" s="267"/>
      <c r="CK1898" s="267"/>
      <c r="CL1898" s="265"/>
      <c r="CM1898" s="272"/>
      <c r="CN1898" s="264"/>
      <c r="CO1898" s="180"/>
      <c r="CP1898" s="226"/>
      <c r="CQ1898" s="226"/>
      <c r="CR1898" s="226"/>
      <c r="CS1898" s="181"/>
      <c r="CT1898" s="181"/>
      <c r="CU1898" s="181"/>
      <c r="CV1898" s="181"/>
      <c r="CW1898" s="181"/>
      <c r="CX1898" s="181"/>
      <c r="CY1898" s="181"/>
      <c r="CZ1898" s="181"/>
      <c r="DA1898" s="181"/>
    </row>
    <row r="1899" spans="1:105" s="120" customFormat="1" ht="15" customHeight="1">
      <c r="A1899" s="228"/>
      <c r="B1899" s="409"/>
      <c r="C1899" s="409"/>
      <c r="D1899" s="237"/>
      <c r="E1899" s="237"/>
      <c r="F1899" s="243"/>
      <c r="G1899" s="122">
        <v>2</v>
      </c>
      <c r="H1899" s="84"/>
      <c r="I1899" s="84"/>
      <c r="J1899" s="84"/>
      <c r="K1899" s="84"/>
      <c r="L1899" s="84"/>
      <c r="M1899" s="84"/>
      <c r="N1899" s="84"/>
      <c r="O1899" s="84"/>
      <c r="P1899" s="84"/>
      <c r="Q1899" s="84"/>
      <c r="R1899" s="84"/>
      <c r="S1899" s="84"/>
      <c r="T1899" s="84"/>
      <c r="U1899" s="84"/>
      <c r="V1899" s="84"/>
      <c r="W1899" s="84"/>
      <c r="X1899" s="84"/>
      <c r="Y1899" s="84"/>
      <c r="Z1899" s="84"/>
      <c r="AA1899" s="84"/>
      <c r="AB1899" s="84"/>
      <c r="AC1899" s="80"/>
      <c r="AD1899" s="80"/>
      <c r="AE1899" s="80"/>
      <c r="AF1899" s="80"/>
      <c r="AG1899" s="80"/>
      <c r="AH1899" s="80"/>
      <c r="AI1899" s="80"/>
      <c r="AJ1899" s="80"/>
      <c r="AK1899" s="80"/>
      <c r="AL1899" s="80"/>
      <c r="AM1899" s="240"/>
      <c r="AN1899" s="240"/>
      <c r="AO1899" s="240"/>
      <c r="AP1899" s="240"/>
      <c r="AQ1899" s="240"/>
      <c r="AR1899" s="240"/>
      <c r="AS1899" s="240"/>
      <c r="AT1899" s="256"/>
      <c r="AU1899" s="256"/>
      <c r="AV1899" s="259"/>
      <c r="AW1899" s="259"/>
      <c r="AX1899" s="256"/>
      <c r="AY1899" s="256"/>
      <c r="AZ1899" s="256"/>
      <c r="BA1899" s="256"/>
      <c r="BB1899" s="256"/>
      <c r="BC1899" s="256"/>
      <c r="BD1899" s="256"/>
      <c r="BE1899" s="256"/>
      <c r="BF1899" s="256"/>
      <c r="BG1899" s="256"/>
      <c r="BH1899" s="256"/>
      <c r="BI1899" s="256"/>
      <c r="BJ1899" s="256"/>
      <c r="BK1899" s="256"/>
      <c r="BL1899" s="262"/>
      <c r="BM1899" s="262"/>
      <c r="BN1899" s="262"/>
      <c r="BO1899" s="262"/>
      <c r="BP1899" s="262"/>
      <c r="BQ1899" s="262"/>
      <c r="BR1899" s="270"/>
      <c r="BS1899" s="270"/>
      <c r="BT1899" s="270"/>
      <c r="BU1899" s="270"/>
      <c r="BV1899" s="270"/>
      <c r="BW1899" s="270"/>
      <c r="BX1899" s="256"/>
      <c r="BY1899" s="256"/>
      <c r="BZ1899" s="256"/>
      <c r="CA1899" s="267"/>
      <c r="CB1899" s="267"/>
      <c r="CC1899" s="274"/>
      <c r="CD1899" s="267"/>
      <c r="CE1899" s="267"/>
      <c r="CF1899" s="267"/>
      <c r="CG1899" s="267"/>
      <c r="CH1899" s="267"/>
      <c r="CI1899" s="267"/>
      <c r="CJ1899" s="267"/>
      <c r="CK1899" s="267"/>
      <c r="CL1899" s="265"/>
      <c r="CM1899" s="272"/>
      <c r="CN1899" s="264"/>
      <c r="CO1899" s="180"/>
      <c r="CP1899" s="226"/>
      <c r="CQ1899" s="226"/>
      <c r="CR1899" s="226"/>
      <c r="CS1899" s="181"/>
      <c r="CT1899" s="181"/>
      <c r="CU1899" s="181"/>
      <c r="CV1899" s="181"/>
      <c r="CW1899" s="181"/>
      <c r="CX1899" s="181"/>
      <c r="CY1899" s="181"/>
      <c r="CZ1899" s="181"/>
      <c r="DA1899" s="181"/>
    </row>
    <row r="1900" spans="1:105" s="120" customFormat="1" ht="15" customHeight="1">
      <c r="A1900" s="228"/>
      <c r="B1900" s="409"/>
      <c r="C1900" s="409"/>
      <c r="D1900" s="237"/>
      <c r="E1900" s="237"/>
      <c r="F1900" s="243"/>
      <c r="G1900" s="122">
        <v>2.1</v>
      </c>
      <c r="H1900" s="84"/>
      <c r="I1900" s="84"/>
      <c r="J1900" s="84"/>
      <c r="K1900" s="84"/>
      <c r="L1900" s="84"/>
      <c r="M1900" s="84"/>
      <c r="N1900" s="84"/>
      <c r="O1900" s="84"/>
      <c r="P1900" s="84"/>
      <c r="Q1900" s="84"/>
      <c r="R1900" s="84"/>
      <c r="S1900" s="84"/>
      <c r="T1900" s="84"/>
      <c r="U1900" s="84"/>
      <c r="V1900" s="84"/>
      <c r="W1900" s="84"/>
      <c r="X1900" s="84"/>
      <c r="Y1900" s="84"/>
      <c r="Z1900" s="84"/>
      <c r="AA1900" s="84"/>
      <c r="AB1900" s="84"/>
      <c r="AC1900" s="80"/>
      <c r="AD1900" s="80"/>
      <c r="AE1900" s="80"/>
      <c r="AF1900" s="80"/>
      <c r="AG1900" s="80"/>
      <c r="AH1900" s="80"/>
      <c r="AI1900" s="80"/>
      <c r="AJ1900" s="80"/>
      <c r="AK1900" s="80"/>
      <c r="AL1900" s="80"/>
      <c r="AM1900" s="240"/>
      <c r="AN1900" s="240"/>
      <c r="AO1900" s="240"/>
      <c r="AP1900" s="240"/>
      <c r="AQ1900" s="240"/>
      <c r="AR1900" s="240"/>
      <c r="AS1900" s="240"/>
      <c r="AT1900" s="256"/>
      <c r="AU1900" s="256"/>
      <c r="AV1900" s="259"/>
      <c r="AW1900" s="259"/>
      <c r="AX1900" s="256"/>
      <c r="AY1900" s="256"/>
      <c r="AZ1900" s="256"/>
      <c r="BA1900" s="256"/>
      <c r="BB1900" s="256"/>
      <c r="BC1900" s="256"/>
      <c r="BD1900" s="256"/>
      <c r="BE1900" s="256"/>
      <c r="BF1900" s="256"/>
      <c r="BG1900" s="256"/>
      <c r="BH1900" s="256"/>
      <c r="BI1900" s="256"/>
      <c r="BJ1900" s="256"/>
      <c r="BK1900" s="256"/>
      <c r="BL1900" s="262"/>
      <c r="BM1900" s="262"/>
      <c r="BN1900" s="262"/>
      <c r="BO1900" s="262"/>
      <c r="BP1900" s="262"/>
      <c r="BQ1900" s="262"/>
      <c r="BR1900" s="270"/>
      <c r="BS1900" s="270"/>
      <c r="BT1900" s="270"/>
      <c r="BU1900" s="270"/>
      <c r="BV1900" s="270"/>
      <c r="BW1900" s="270"/>
      <c r="BX1900" s="256"/>
      <c r="BY1900" s="256"/>
      <c r="BZ1900" s="256"/>
      <c r="CA1900" s="267"/>
      <c r="CB1900" s="267"/>
      <c r="CC1900" s="274"/>
      <c r="CD1900" s="267"/>
      <c r="CE1900" s="267"/>
      <c r="CF1900" s="267"/>
      <c r="CG1900" s="267"/>
      <c r="CH1900" s="267"/>
      <c r="CI1900" s="267"/>
      <c r="CJ1900" s="267"/>
      <c r="CK1900" s="267"/>
      <c r="CL1900" s="265"/>
      <c r="CM1900" s="272"/>
      <c r="CN1900" s="264"/>
      <c r="CO1900" s="180"/>
      <c r="CP1900" s="226"/>
      <c r="CQ1900" s="226"/>
      <c r="CR1900" s="226"/>
      <c r="CS1900" s="181"/>
      <c r="CT1900" s="181"/>
      <c r="CU1900" s="181"/>
      <c r="CV1900" s="181"/>
      <c r="CW1900" s="181"/>
      <c r="CX1900" s="181"/>
      <c r="CY1900" s="181"/>
      <c r="CZ1900" s="181"/>
      <c r="DA1900" s="181"/>
    </row>
    <row r="1901" spans="1:105" s="120" customFormat="1" ht="15" customHeight="1">
      <c r="A1901" s="228"/>
      <c r="B1901" s="409"/>
      <c r="C1901" s="409"/>
      <c r="D1901" s="237"/>
      <c r="E1901" s="237"/>
      <c r="F1901" s="243"/>
      <c r="G1901" s="122">
        <v>2.7</v>
      </c>
      <c r="H1901" s="84"/>
      <c r="I1901" s="84"/>
      <c r="J1901" s="84"/>
      <c r="K1901" s="84"/>
      <c r="L1901" s="84"/>
      <c r="M1901" s="84"/>
      <c r="N1901" s="84"/>
      <c r="O1901" s="84"/>
      <c r="P1901" s="84"/>
      <c r="Q1901" s="84"/>
      <c r="R1901" s="84"/>
      <c r="S1901" s="84"/>
      <c r="T1901" s="84"/>
      <c r="U1901" s="84"/>
      <c r="V1901" s="84"/>
      <c r="W1901" s="84"/>
      <c r="X1901" s="84"/>
      <c r="Y1901" s="84"/>
      <c r="Z1901" s="84"/>
      <c r="AA1901" s="84"/>
      <c r="AB1901" s="84"/>
      <c r="AC1901" s="80"/>
      <c r="AD1901" s="80"/>
      <c r="AE1901" s="80"/>
      <c r="AF1901" s="80"/>
      <c r="AG1901" s="80"/>
      <c r="AH1901" s="80"/>
      <c r="AI1901" s="80"/>
      <c r="AJ1901" s="80"/>
      <c r="AK1901" s="80"/>
      <c r="AL1901" s="80"/>
      <c r="AM1901" s="240"/>
      <c r="AN1901" s="240"/>
      <c r="AO1901" s="240"/>
      <c r="AP1901" s="240"/>
      <c r="AQ1901" s="240"/>
      <c r="AR1901" s="240"/>
      <c r="AS1901" s="240"/>
      <c r="AT1901" s="256"/>
      <c r="AU1901" s="256"/>
      <c r="AV1901" s="259"/>
      <c r="AW1901" s="259"/>
      <c r="AX1901" s="256"/>
      <c r="AY1901" s="256"/>
      <c r="AZ1901" s="256"/>
      <c r="BA1901" s="256"/>
      <c r="BB1901" s="256"/>
      <c r="BC1901" s="256"/>
      <c r="BD1901" s="256"/>
      <c r="BE1901" s="256"/>
      <c r="BF1901" s="256"/>
      <c r="BG1901" s="256"/>
      <c r="BH1901" s="256"/>
      <c r="BI1901" s="256"/>
      <c r="BJ1901" s="256"/>
      <c r="BK1901" s="256"/>
      <c r="BL1901" s="262"/>
      <c r="BM1901" s="262"/>
      <c r="BN1901" s="262"/>
      <c r="BO1901" s="262"/>
      <c r="BP1901" s="262"/>
      <c r="BQ1901" s="262"/>
      <c r="BR1901" s="270"/>
      <c r="BS1901" s="270"/>
      <c r="BT1901" s="270"/>
      <c r="BU1901" s="270"/>
      <c r="BV1901" s="270"/>
      <c r="BW1901" s="270"/>
      <c r="BX1901" s="256"/>
      <c r="BY1901" s="256"/>
      <c r="BZ1901" s="256"/>
      <c r="CA1901" s="267"/>
      <c r="CB1901" s="267"/>
      <c r="CC1901" s="274"/>
      <c r="CD1901" s="267"/>
      <c r="CE1901" s="267"/>
      <c r="CF1901" s="267"/>
      <c r="CG1901" s="267"/>
      <c r="CH1901" s="267"/>
      <c r="CI1901" s="267"/>
      <c r="CJ1901" s="267"/>
      <c r="CK1901" s="267"/>
      <c r="CL1901" s="265"/>
      <c r="CM1901" s="272"/>
      <c r="CN1901" s="264"/>
      <c r="CO1901" s="180"/>
      <c r="CP1901" s="226"/>
      <c r="CQ1901" s="226"/>
      <c r="CR1901" s="226"/>
      <c r="CS1901" s="181"/>
      <c r="CT1901" s="181"/>
      <c r="CU1901" s="181"/>
      <c r="CV1901" s="181"/>
      <c r="CW1901" s="181"/>
      <c r="CX1901" s="181"/>
      <c r="CY1901" s="181"/>
      <c r="CZ1901" s="181"/>
      <c r="DA1901" s="181"/>
    </row>
    <row r="1902" spans="1:105" s="120" customFormat="1" ht="15" customHeight="1">
      <c r="A1902" s="228"/>
      <c r="B1902" s="409"/>
      <c r="C1902" s="409"/>
      <c r="D1902" s="237"/>
      <c r="E1902" s="237"/>
      <c r="F1902" s="243"/>
      <c r="G1902" s="122">
        <v>3</v>
      </c>
      <c r="H1902" s="84"/>
      <c r="I1902" s="84"/>
      <c r="J1902" s="84"/>
      <c r="K1902" s="84"/>
      <c r="L1902" s="84"/>
      <c r="M1902" s="84"/>
      <c r="N1902" s="84"/>
      <c r="O1902" s="84"/>
      <c r="P1902" s="84"/>
      <c r="Q1902" s="84"/>
      <c r="R1902" s="84"/>
      <c r="S1902" s="84"/>
      <c r="T1902" s="84"/>
      <c r="U1902" s="84"/>
      <c r="V1902" s="84"/>
      <c r="W1902" s="84"/>
      <c r="X1902" s="84"/>
      <c r="Y1902" s="84"/>
      <c r="Z1902" s="84"/>
      <c r="AA1902" s="84"/>
      <c r="AB1902" s="84"/>
      <c r="AC1902" s="80"/>
      <c r="AD1902" s="80"/>
      <c r="AE1902" s="80"/>
      <c r="AF1902" s="80"/>
      <c r="AG1902" s="80"/>
      <c r="AH1902" s="80"/>
      <c r="AI1902" s="80"/>
      <c r="AJ1902" s="80"/>
      <c r="AK1902" s="80"/>
      <c r="AL1902" s="80"/>
      <c r="AM1902" s="240"/>
      <c r="AN1902" s="240"/>
      <c r="AO1902" s="240"/>
      <c r="AP1902" s="240"/>
      <c r="AQ1902" s="240"/>
      <c r="AR1902" s="240"/>
      <c r="AS1902" s="240"/>
      <c r="AT1902" s="256"/>
      <c r="AU1902" s="256"/>
      <c r="AV1902" s="259"/>
      <c r="AW1902" s="259"/>
      <c r="AX1902" s="256"/>
      <c r="AY1902" s="256"/>
      <c r="AZ1902" s="256"/>
      <c r="BA1902" s="256"/>
      <c r="BB1902" s="256"/>
      <c r="BC1902" s="256"/>
      <c r="BD1902" s="256"/>
      <c r="BE1902" s="256"/>
      <c r="BF1902" s="256"/>
      <c r="BG1902" s="256"/>
      <c r="BH1902" s="256"/>
      <c r="BI1902" s="256"/>
      <c r="BJ1902" s="256"/>
      <c r="BK1902" s="256"/>
      <c r="BL1902" s="262"/>
      <c r="BM1902" s="262"/>
      <c r="BN1902" s="262"/>
      <c r="BO1902" s="262"/>
      <c r="BP1902" s="262"/>
      <c r="BQ1902" s="262"/>
      <c r="BR1902" s="270"/>
      <c r="BS1902" s="270"/>
      <c r="BT1902" s="270"/>
      <c r="BU1902" s="270"/>
      <c r="BV1902" s="270"/>
      <c r="BW1902" s="270"/>
      <c r="BX1902" s="256"/>
      <c r="BY1902" s="256"/>
      <c r="BZ1902" s="256"/>
      <c r="CA1902" s="267"/>
      <c r="CB1902" s="267"/>
      <c r="CC1902" s="274"/>
      <c r="CD1902" s="267"/>
      <c r="CE1902" s="267"/>
      <c r="CF1902" s="267"/>
      <c r="CG1902" s="267"/>
      <c r="CH1902" s="267"/>
      <c r="CI1902" s="267"/>
      <c r="CJ1902" s="267"/>
      <c r="CK1902" s="267"/>
      <c r="CL1902" s="265"/>
      <c r="CM1902" s="272"/>
      <c r="CN1902" s="264"/>
      <c r="CO1902" s="180"/>
      <c r="CP1902" s="226"/>
      <c r="CQ1902" s="226"/>
      <c r="CR1902" s="226"/>
      <c r="CS1902" s="181"/>
      <c r="CT1902" s="181"/>
      <c r="CU1902" s="181"/>
      <c r="CV1902" s="181"/>
      <c r="CW1902" s="181"/>
      <c r="CX1902" s="181"/>
      <c r="CY1902" s="181"/>
      <c r="CZ1902" s="181"/>
      <c r="DA1902" s="181"/>
    </row>
    <row r="1903" spans="1:105" s="120" customFormat="1" ht="15" customHeight="1">
      <c r="A1903" s="228"/>
      <c r="B1903" s="409"/>
      <c r="C1903" s="409"/>
      <c r="D1903" s="237"/>
      <c r="E1903" s="237"/>
      <c r="F1903" s="244"/>
      <c r="G1903" s="123">
        <v>3.9</v>
      </c>
      <c r="H1903" s="85"/>
      <c r="I1903" s="85"/>
      <c r="J1903" s="85"/>
      <c r="K1903" s="85"/>
      <c r="L1903" s="85"/>
      <c r="M1903" s="85"/>
      <c r="N1903" s="85"/>
      <c r="O1903" s="85"/>
      <c r="P1903" s="85"/>
      <c r="Q1903" s="85"/>
      <c r="R1903" s="85"/>
      <c r="S1903" s="85"/>
      <c r="T1903" s="85"/>
      <c r="U1903" s="85"/>
      <c r="V1903" s="85"/>
      <c r="W1903" s="85"/>
      <c r="X1903" s="85"/>
      <c r="Y1903" s="85"/>
      <c r="Z1903" s="85"/>
      <c r="AA1903" s="85"/>
      <c r="AB1903" s="85"/>
      <c r="AC1903" s="81"/>
      <c r="AD1903" s="81"/>
      <c r="AE1903" s="81"/>
      <c r="AF1903" s="81"/>
      <c r="AG1903" s="81"/>
      <c r="AH1903" s="81"/>
      <c r="AI1903" s="81"/>
      <c r="AJ1903" s="81"/>
      <c r="AK1903" s="81"/>
      <c r="AL1903" s="81"/>
      <c r="AM1903" s="240"/>
      <c r="AN1903" s="240"/>
      <c r="AO1903" s="240"/>
      <c r="AP1903" s="240"/>
      <c r="AQ1903" s="240"/>
      <c r="AR1903" s="240"/>
      <c r="AS1903" s="240"/>
      <c r="AT1903" s="256"/>
      <c r="AU1903" s="256"/>
      <c r="AV1903" s="259"/>
      <c r="AW1903" s="259"/>
      <c r="AX1903" s="256"/>
      <c r="AY1903" s="256"/>
      <c r="AZ1903" s="256"/>
      <c r="BA1903" s="256"/>
      <c r="BB1903" s="256"/>
      <c r="BC1903" s="256"/>
      <c r="BD1903" s="256"/>
      <c r="BE1903" s="256"/>
      <c r="BF1903" s="256"/>
      <c r="BG1903" s="256"/>
      <c r="BH1903" s="256"/>
      <c r="BI1903" s="256"/>
      <c r="BJ1903" s="256"/>
      <c r="BK1903" s="256"/>
      <c r="BL1903" s="262"/>
      <c r="BM1903" s="262"/>
      <c r="BN1903" s="262"/>
      <c r="BO1903" s="262"/>
      <c r="BP1903" s="262"/>
      <c r="BQ1903" s="262"/>
      <c r="BR1903" s="270"/>
      <c r="BS1903" s="270"/>
      <c r="BT1903" s="270"/>
      <c r="BU1903" s="270"/>
      <c r="BV1903" s="270"/>
      <c r="BW1903" s="270"/>
      <c r="BX1903" s="256"/>
      <c r="BY1903" s="256"/>
      <c r="BZ1903" s="256"/>
      <c r="CA1903" s="267"/>
      <c r="CB1903" s="267"/>
      <c r="CC1903" s="274"/>
      <c r="CD1903" s="267"/>
      <c r="CE1903" s="267"/>
      <c r="CF1903" s="267"/>
      <c r="CG1903" s="267"/>
      <c r="CH1903" s="267"/>
      <c r="CI1903" s="267"/>
      <c r="CJ1903" s="267"/>
      <c r="CK1903" s="267"/>
      <c r="CL1903" s="265"/>
      <c r="CM1903" s="272"/>
      <c r="CN1903" s="264"/>
      <c r="CO1903" s="180"/>
      <c r="CP1903" s="226"/>
      <c r="CQ1903" s="226"/>
      <c r="CR1903" s="226"/>
      <c r="CS1903" s="181"/>
      <c r="CT1903" s="181"/>
      <c r="CU1903" s="181"/>
      <c r="CV1903" s="181"/>
      <c r="CW1903" s="181"/>
      <c r="CX1903" s="181"/>
      <c r="CY1903" s="181"/>
      <c r="CZ1903" s="181"/>
      <c r="DA1903" s="181"/>
    </row>
    <row r="1904" spans="1:105" s="120" customFormat="1" ht="15" customHeight="1">
      <c r="A1904" s="229"/>
      <c r="B1904" s="410"/>
      <c r="C1904" s="410"/>
      <c r="D1904" s="238"/>
      <c r="E1904" s="238"/>
      <c r="F1904" s="245" t="s">
        <v>83</v>
      </c>
      <c r="G1904" s="246"/>
      <c r="H1904" s="82"/>
      <c r="I1904" s="82"/>
      <c r="J1904" s="82"/>
      <c r="K1904" s="82"/>
      <c r="L1904" s="82"/>
      <c r="M1904" s="82"/>
      <c r="N1904" s="82"/>
      <c r="O1904" s="82"/>
      <c r="P1904" s="82"/>
      <c r="Q1904" s="82"/>
      <c r="R1904" s="82"/>
      <c r="S1904" s="82"/>
      <c r="T1904" s="82"/>
      <c r="U1904" s="82"/>
      <c r="V1904" s="82"/>
      <c r="W1904" s="82"/>
      <c r="X1904" s="82"/>
      <c r="Y1904" s="82"/>
      <c r="Z1904" s="82"/>
      <c r="AA1904" s="82"/>
      <c r="AB1904" s="82"/>
      <c r="AC1904" s="35"/>
      <c r="AD1904" s="35"/>
      <c r="AE1904" s="35"/>
      <c r="AF1904" s="35"/>
      <c r="AG1904" s="35"/>
      <c r="AH1904" s="35"/>
      <c r="AI1904" s="35"/>
      <c r="AJ1904" s="35"/>
      <c r="AK1904" s="35"/>
      <c r="AL1904" s="35"/>
      <c r="AM1904" s="241"/>
      <c r="AN1904" s="241"/>
      <c r="AO1904" s="241"/>
      <c r="AP1904" s="241"/>
      <c r="AQ1904" s="241"/>
      <c r="AR1904" s="241"/>
      <c r="AS1904" s="241"/>
      <c r="AT1904" s="257"/>
      <c r="AU1904" s="257"/>
      <c r="AV1904" s="260"/>
      <c r="AW1904" s="260"/>
      <c r="AX1904" s="257"/>
      <c r="AY1904" s="257"/>
      <c r="AZ1904" s="257"/>
      <c r="BA1904" s="257"/>
      <c r="BB1904" s="257"/>
      <c r="BC1904" s="257"/>
      <c r="BD1904" s="257"/>
      <c r="BE1904" s="257"/>
      <c r="BF1904" s="257"/>
      <c r="BG1904" s="257"/>
      <c r="BH1904" s="257"/>
      <c r="BI1904" s="257"/>
      <c r="BJ1904" s="257"/>
      <c r="BK1904" s="257"/>
      <c r="BL1904" s="263"/>
      <c r="BM1904" s="263"/>
      <c r="BN1904" s="263"/>
      <c r="BO1904" s="263"/>
      <c r="BP1904" s="263"/>
      <c r="BQ1904" s="263"/>
      <c r="BR1904" s="271"/>
      <c r="BS1904" s="271"/>
      <c r="BT1904" s="271"/>
      <c r="BU1904" s="271"/>
      <c r="BV1904" s="271"/>
      <c r="BW1904" s="271"/>
      <c r="BX1904" s="257"/>
      <c r="BY1904" s="257"/>
      <c r="BZ1904" s="257"/>
      <c r="CA1904" s="268"/>
      <c r="CB1904" s="268"/>
      <c r="CC1904" s="275"/>
      <c r="CD1904" s="268"/>
      <c r="CE1904" s="268"/>
      <c r="CF1904" s="268"/>
      <c r="CG1904" s="268"/>
      <c r="CH1904" s="268"/>
      <c r="CI1904" s="268"/>
      <c r="CJ1904" s="268"/>
      <c r="CK1904" s="268"/>
      <c r="CL1904" s="265"/>
      <c r="CM1904" s="272"/>
      <c r="CN1904" s="264"/>
      <c r="CO1904" s="180"/>
      <c r="CP1904" s="226"/>
      <c r="CQ1904" s="226"/>
      <c r="CR1904" s="226"/>
      <c r="CS1904" s="181"/>
      <c r="CT1904" s="181"/>
      <c r="CU1904" s="181"/>
      <c r="CV1904" s="181"/>
      <c r="CW1904" s="181"/>
      <c r="CX1904" s="181"/>
      <c r="CY1904" s="181"/>
      <c r="CZ1904" s="181"/>
      <c r="DA1904" s="181"/>
    </row>
    <row r="1905" spans="1:105" s="120" customFormat="1" ht="15" customHeight="1">
      <c r="A1905" s="227">
        <f t="shared" si="679"/>
        <v>236</v>
      </c>
      <c r="B1905" s="371" t="s">
        <v>264</v>
      </c>
      <c r="C1905" s="374" t="s">
        <v>265</v>
      </c>
      <c r="D1905" s="236" t="s">
        <v>1312</v>
      </c>
      <c r="E1905" s="236" t="s">
        <v>1283</v>
      </c>
      <c r="F1905" s="253" t="s">
        <v>80</v>
      </c>
      <c r="G1905" s="254"/>
      <c r="H1905" s="82" t="s">
        <v>69</v>
      </c>
      <c r="I1905" s="82"/>
      <c r="J1905" s="82" t="s">
        <v>60</v>
      </c>
      <c r="K1905" s="82" t="s">
        <v>81</v>
      </c>
      <c r="L1905" s="82" t="s">
        <v>60</v>
      </c>
      <c r="M1905" s="82" t="s">
        <v>60</v>
      </c>
      <c r="N1905" s="82" t="s">
        <v>60</v>
      </c>
      <c r="O1905" s="82"/>
      <c r="P1905" s="82" t="s">
        <v>60</v>
      </c>
      <c r="Q1905" s="82" t="s">
        <v>60</v>
      </c>
      <c r="R1905" s="82" t="s">
        <v>60</v>
      </c>
      <c r="S1905" s="82" t="s">
        <v>60</v>
      </c>
      <c r="T1905" s="82" t="s">
        <v>60</v>
      </c>
      <c r="U1905" s="82" t="s">
        <v>60</v>
      </c>
      <c r="V1905" s="82"/>
      <c r="W1905" s="82" t="s">
        <v>61</v>
      </c>
      <c r="X1905" s="82" t="s">
        <v>61</v>
      </c>
      <c r="Y1905" s="82" t="s">
        <v>61</v>
      </c>
      <c r="Z1905" s="82" t="s">
        <v>61</v>
      </c>
      <c r="AA1905" s="82" t="s">
        <v>61</v>
      </c>
      <c r="AB1905" s="82" t="s">
        <v>61</v>
      </c>
      <c r="AC1905" s="82"/>
      <c r="AD1905" s="82" t="s">
        <v>61</v>
      </c>
      <c r="AE1905" s="82" t="s">
        <v>61</v>
      </c>
      <c r="AF1905" s="82" t="s">
        <v>61</v>
      </c>
      <c r="AG1905" s="82" t="s">
        <v>61</v>
      </c>
      <c r="AH1905" s="82" t="s">
        <v>61</v>
      </c>
      <c r="AI1905" s="82" t="s">
        <v>1471</v>
      </c>
      <c r="AJ1905" s="82"/>
      <c r="AK1905" s="82" t="s">
        <v>60</v>
      </c>
      <c r="AL1905" s="82" t="s">
        <v>60</v>
      </c>
      <c r="AM1905" s="239">
        <f>COUNTIF(H1905:AL1905,"PH")+COUNTIF(H1905:AL1905,"PH/L")+COUNTIF(H1905:AL1905,"PM")</f>
        <v>0</v>
      </c>
      <c r="AN1905" s="239">
        <f>COUNTIF(H1905:AL1905,"PD")+COUNTIF(H1905:AL1905,"PDD")+COUNTIF(H1905:AL1905,"P/DS")/2+COUNTIF(H1905:AL1905,"PMD")</f>
        <v>0</v>
      </c>
      <c r="AO1905" s="239">
        <f>COUNTIF(H1905:AL1905,"PN")+COUNTIF(H1905:AL1905,"P/NS")/2+COUNTIF(H1905:AL1905,"PH")+COUNTIF(H1905:AL1905,"PH/F")/2+COUNTIF(H1905:AL1905,"PH/L")/2+COUNTIF(H1905:AL1905,"PM")</f>
        <v>0</v>
      </c>
      <c r="AP1905" s="239">
        <f>COUNTIF(H1905:AL1905,"BH")+COUNTIF(H1905:AL1905,"AL/BL")+COUNTIF(H1905:AL1905,"UL/BL")+COUNTIF(H1905:AL1905,"BM")</f>
        <v>0</v>
      </c>
      <c r="AQ1905" s="239">
        <f>COUNTIF(H1905:AL1905,"DS")+COUNTIF(H1905:AL1905,"AL/DS")/2+COUNTIF(H1905:AL1905,"UL/DS")/2+COUNTIF(H1905:AL1905,"CT")+COUNTIF(H1905:AL1905,"MD")</f>
        <v>13</v>
      </c>
      <c r="AR1905" s="239">
        <f>COUNTIF(H1905:AL1905,"NS")+COUNTIF(H1905:AL1905,"AL/NS")/2+COUNTIF(H1905:AL1905,"UL/NS")/2+COUNTIF(H1905:AL1905,"BH")+COUNTIF(H1905:AL1905,"AL/BF")/2+COUNTIF(H1905:AL1905,"AL/BL")/2+COUNTIF(H1905:AL1905,"UL/BL")/2+COUNTIF(H1905:AL1905,"UL/BF")/2+COUNTIF(H1905:AL1905,"BM")</f>
        <v>11</v>
      </c>
      <c r="AS1905" s="239">
        <f>COUNTIF(H1905:AL1905,"AL")+COUNTIF(H1905:AL1905,"AL/DS")/2+COUNTIF(H1905:AL1905,"AL/NS")/2+COUNTIF(H1905:AL1905,"NH")+COUNTIF(H1905:AL1905,"SL")+COUNTIF(H1905:AL1905,"NHD")+COUNTIF(H1905:AL1905,"B")+COUNTIF(H1905:AL1905,"HL")+COUNTIF(H1905:AL1905,"AL/BF")/2+COUNTIF(H1905:AL1905,"AL/BL")/2</f>
        <v>1.5</v>
      </c>
      <c r="AT1905" s="255">
        <f>COUNTIF(H1905:AL1905,"PD")+COUNTIF(H1905:AL1905,"PN")+COUNTIF(H1905:AL1905,"P/DS")/2+COUNTIF(H1905:AL1905,"P/NS")/2+COUNTIF(H1905:AL1905,"DS")+COUNTIF(H1905:AL1905,"NS")+COUNTIF(H1905:AL1905,"AL")+COUNTIF(H1905:AL1905,"AL/DS")+COUNTIF(H1905:AL1905,"AL/NS")+COUNTIF(H1905:AL1905,"NH")+COUNTIF(H1905:AL1905,"SL")+COUNTIF(H1905:AL1905,"UL/DS")/2+COUNTIF(H1905:AL1905,"UL/NS")/2+COUNTIF(H1905:AL1905,"CT")+COUNTIF(H1905:AL1905,"NHD")+COUNTIF(H1905:AL1905,"PDD")+COUNTIF(H1905:AL1905,"B")+COUNTIF(H1905:AL1905,"HL")+COUNTIF(H1905:AL1905,"PH")+COUNTIF(H1905:AL1905,"BH")+COUNTIF(H1905:AL1905,"AL/BF")+COUNTIF(H1905:AL1905,"AL/BL")+COUNTIF(H1905:AL1905,"UL/BF")/2+COUNTIF(H1905:AL1905,"UL/BL")/2+COUNTIF(H1905:AL1905,"PH/F")/2+COUNTIF(H1905:AL1905,"PH/L")/2+COUNTIF(H1905:AL1905,"MD")+COUNTIF(H1905:AL1905,"PMD")+COUNTIF(H1905:AL1905,"PM")+COUNTIF(H1905:AL1905,"BM")</f>
        <v>25.5</v>
      </c>
      <c r="AU1905" s="255">
        <f>COUNTIF(H1905:AL1905,"P/DS")/2+COUNTIF(H1905:AL1905,"P/NS")/2+COUNTIF(H1905:AL1905,"IL")+COUNTIF(H1905:AL1905,"NL")+COUNTIF(H1905:AL1905,"UL")+COUNTIF(H1905:AL1905,"UL/DS")/2+COUNTIF(H1905:AL1905,"UL/NS")/2+COUNTIF(H1905:AL1905,"KT")+COUNTIF(H1905:AL1905,"UL/BF")/2+COUNTIF(H1905:AL1905,"UL/BL")/2+COUNTIF(H1905:AL1905,"PH/F")/2+COUNTIF(H1905:AL1905,"PH/L")/2+COUNTIF(H1905:AL1905,"NB")</f>
        <v>0.5</v>
      </c>
      <c r="AV1905" s="258">
        <f>COUNTIF(H1905:AL1905,"PN")+COUNTIF(H1905:AL1905,"TVD")+COUNTIF(H1905:AL1905,"PH")+COUNTIF(H1905:AL1905,"PM")+COUNTIF(H1905:AL1905,"PDD")-COUNTIFS(H1905:AL1905,"PN",H1912:AL1912,"&gt;=3")-COUNTIFS(H1905:AL1905,"PM",H1912:AL1912,"&gt;=3")</f>
        <v>0</v>
      </c>
      <c r="AW1905" s="258">
        <f>COUNTIF(H1905:AL1905,"NS")+COUNTIF(H1905:AL1905,"D")+COUNTIF(H1905:AL1905,"BH")+COUNTIF(H1905:AL1905,"NHD")+COUNTIF(H1905:AL1905,"BM")-COUNTIFS(H1905:AL1905,"NS",H1912:AL1912,"&gt;=3")-COUNTIFS(H1905:AL1905,"BH",H1912:AL1912,"&gt;=3")-COUNTIFS(H1905:AL1905,"BM",H1912:AL1912,"&gt;=3")</f>
        <v>11</v>
      </c>
      <c r="AX1905" s="255">
        <f>COUNTIF(H1905:AL1905,"AL")+COUNTIF(H1905:AL1905,"AL/DS")/2+COUNTIF(H1905:AL1905,"AL/NS")/2+COUNTIF(H1905:AL1905,"AL/BF")+COUNTIF(H1905:AL1905,"AL/BL")/2</f>
        <v>0.5</v>
      </c>
      <c r="AY1905" s="255">
        <f>COUNTIF(H1905:AL1905,"SL")</f>
        <v>0</v>
      </c>
      <c r="AZ1905" s="255">
        <f>COUNTIF(H1905:AL1905,"NH")</f>
        <v>1</v>
      </c>
      <c r="BA1905" s="255">
        <f>COUNTIF(H1905:AL1905,"HL")</f>
        <v>0</v>
      </c>
      <c r="BB1905" s="255">
        <f>COUNTIF(G1905:AL1905,"P/DS")/2+COUNTIF(G1905:AL1905,"P/NS")/2+COUNTIF(G1905:AL1905,"UL")+COUNTIF(G1905:AL1905,"UL/DS")/2+COUNTIF(G1905:AL1905,"UL/NS")/2+COUNTIF(G1905:AL1905,"UL/BL")/2+COUNTIF(G1905:AL1905,"UL/BF")/2+COUNTIF(G1905:AL1905,"PH/F")/2+COUNTIF(G1905:AL1905,"PH/L")/2</f>
        <v>0.5</v>
      </c>
      <c r="BC1905" s="255">
        <f>COUNTIF(H1905:AL1905,"NB")</f>
        <v>0</v>
      </c>
      <c r="BD1905" s="255">
        <f>COUNTIF(H1905:AL1905,"NL")</f>
        <v>0</v>
      </c>
      <c r="BE1905" s="255">
        <f>COUNTIF(H1905:AL1905,"IL")</f>
        <v>0</v>
      </c>
      <c r="BF1905" s="255">
        <f>COUNTIF(H1905:AL1905,"KT")</f>
        <v>0</v>
      </c>
      <c r="BG1905" s="255">
        <f>COUNTIF(H1905:AL1905,"L70")</f>
        <v>0</v>
      </c>
      <c r="BH1905" s="255">
        <f>COUNTIF(H1905:AL1905,"MD")</f>
        <v>0</v>
      </c>
      <c r="BI1905" s="255">
        <f>COUNTIF(H1905:AL1905,"PMD")</f>
        <v>0</v>
      </c>
      <c r="BJ1905" s="255">
        <f>COUNTIF(H1905:AL1905,"PM")</f>
        <v>0</v>
      </c>
      <c r="BK1905" s="255">
        <f>COUNTIF(H1905:AL1905,"BM")</f>
        <v>0</v>
      </c>
      <c r="BL1905" s="261">
        <f>SUMIF(H1905:AL1905,"PD",H1906:AL1906)+SUMIF(H1905:AL1905,"PN",H1906:AL1906)+SUMIF(H1905:AL1905,"P/DS",H1906:AL1906)+SUMIF(H1905:AL1905,"PN/F",H1906:AL1906)+SUMIF(H1905:AL1905,"PN/L",H1906:AL1906)+SUMIF(H1905:AL1905,"TV",H1906:AL1906)+SUMIF(H1905:AL1905,"TVD",H1906:AL1906)+SUMIF(H1905:AL1905,"PDD",H1906:AL1906)</f>
        <v>0</v>
      </c>
      <c r="BM1905" s="261">
        <f>SUMIF(H1905:AL1905,"PD",H1907:AL1907)+SUMIF(H1905:AL1905,"PN",H1907:AL1907)+SUMIF(H1905:AL1905,"P/DS",H1907:AL1907)+SUMIF(H1905:AL1905,"PN/F",H1907:AL1907)+SUMIF(H1905:AL1905,"PN/L",H1907:AL1907)+SUMIF(H1905:AL1905,"TV",H1907:AL1907)+SUMIF(H1905:AL1905,"TVD",H1907:AL1907)+SUMIF(H1905:AL1905,"PDD",H1907:AL1907)+SUMIF(H1905:AL1905,"PMD",H1907:AL1907)</f>
        <v>0</v>
      </c>
      <c r="BN1905" s="261">
        <f>SUMIF(H1905:AL1905,"PD",H1908:AL1908)+SUMIF(H1905:AL1905,"PN",H1908:AL1908)+SUMIF(H1905:AL1905,"P/DS",H1908:AL1908)+SUMIF(H1905:AL1905,"PN/F",H1908:AL1908)+SUMIF(H1905:AL1905,"PN/L",H1908:AL1908)+SUMIF(H1905:AL1905,"TV",H1908:AL1908)+SUMIF(H1905:AL1905,"TVD",H1908:AL1908)</f>
        <v>0</v>
      </c>
      <c r="BO1905" s="261">
        <f>SUMIF(H1905:AL1905,"PD",H1909:AL1909)+SUMIF(H1905:AL1905,"PN",H1909:AL1909)+SUMIF(H1905:AL1905,"P/DS",H1909:AL1909)+SUMIF(H1905:AL1905,"PN/F",H1909:AL1909)+SUMIF(H1905:AL1905,"PN/L",H1909:AL1909)+SUMIF(H1905:AL1905,"TV",H1909:AL1909)+SUMIF(H1905:AL1905,"TVD",H1909:AL1909)</f>
        <v>0</v>
      </c>
      <c r="BP1905" s="261">
        <f>SUMIF(H1905:AL1905,"PD",H1910:AL1910)+SUMIF(H1905:AL1905,"PN",H1910:AL1910)+SUMIF(H1905:AL1905,"P/DS",H1910:AL1910)+SUMIF(H1905:AL1905,"PN/F",H1910:AL1910)+SUMIF(H1905:AL1905,"PN/L",H1910:AL1910)+SUMIF(H1905:AL1905,"TV",H1910:AL1910)+SUMIF(H1905:AL1905,"TVD",H1910:AL1910)+SUMIF(H1905:AL1905,"PDD",H1910:AL1910)+SUMIF(H1905:AL1905,"PH",H1910:AL1910)+SUMIF(H1905:AL1905,"PM",H1910:AL1910)</f>
        <v>0</v>
      </c>
      <c r="BQ1905" s="261">
        <f>SUMIF(H1905:AL1905,"PD",H1911:AL1911)+SUMIF(H1905:AL1905,"PN",H1911:AL1911)+SUMIF(H1905:AL1905,"P/DS",H1911:AL1911)+SUMIF(H1905:AL1905,"PN/F",H1911:AL1911)+SUMIF(H1905:AL1905,"PN/L",H1911:AL1911)+SUMIF(H1905:AL1905,"TV",H1911:AL1911)+SUMIF(H1905:AL1905,"TVD",H1911:AL1911)+SUMIF(H1905:AL1905,"PDD",H1911:AL1911)+SUMIF(H1905:AL1905,"PH",H1911:AL1911)+SUMIF(H1905:AL1905,"PM",H1911:AL1911)</f>
        <v>0</v>
      </c>
      <c r="BR1905" s="269">
        <f>SUM(H1906:AL1906)-BL1905</f>
        <v>22.5</v>
      </c>
      <c r="BS1905" s="269">
        <f>SUM(H1907:AL1907)-BM1905</f>
        <v>0</v>
      </c>
      <c r="BT1905" s="269">
        <f>SUM(H1908:AL1908)-BN1905</f>
        <v>0</v>
      </c>
      <c r="BU1905" s="269">
        <f>SUM(H1909:AL1909)-BO1905</f>
        <v>0</v>
      </c>
      <c r="BV1905" s="269">
        <f>SUM(H1910:AL1910)-BP1905</f>
        <v>0</v>
      </c>
      <c r="BW1905" s="269">
        <f>SUM(H1911:AL1911)-BQ1905</f>
        <v>0</v>
      </c>
      <c r="BX1905" s="255">
        <f>SUMIF(H1905:AL1905,"PD",H1912:AL1912)+SUMIF(H1905:AL1905,"PN",H1912:AL1912)+SUMIF(H1905:AL1905,"P/DS",H1912:AL1912)+SUMIF(H1905:AL1905,"PN/F",H1912:AL1912)+SUMIF(H1905:AL1905,"PN/L",H1912:AL1912)</f>
        <v>0</v>
      </c>
      <c r="BY1905" s="255">
        <f>SUM(H1912:AL1912)-BX1905</f>
        <v>1</v>
      </c>
      <c r="BZ1905" s="255">
        <f t="shared" ref="BZ1905" si="682">+SUM(BL1905:BW1912)</f>
        <v>22.5</v>
      </c>
      <c r="CA1905" s="266">
        <f>(COUNTIFS(H1905:AL1905,"PD",H1906:AL1906,"&gt;=2"))*0.5-IF(CN1905="VP",COUNTIFS($H$16:$AL$16,"SAT",H1905:AL1905,"PD",H1906:AL1906,"&gt;=2"))*0.5</f>
        <v>0</v>
      </c>
      <c r="CB1905" s="266">
        <f>(COUNTIFS(H1905:AL1905,"PN",H1907:AL1907,"&gt;=0.5",H1906:AL1906,"&gt;=1.5"))*0.5+COUNTIFS(H1905:AL1905,"PDD",H1907:AL1907,"&gt;=0.5",H1906:AL1906,"&gt;=1.5")*0.5</f>
        <v>0</v>
      </c>
      <c r="CC1905" s="273">
        <f>(COUNTIFS(H1905:AL1905,"TV",H1907:AL1907,"&gt;=10"))*0.5+(COUNTIFS(H1905:AL1905,"PMD",H1907:AL1907,"&gt;=2"))*0.5</f>
        <v>0</v>
      </c>
      <c r="CD1905" s="266">
        <f>(COUNTIFS(H1905:AL1905,"TVD",H1909:AL1909,"&gt;=6.5",H1907:AL1907,"&gt;=3.5"))*0.5</f>
        <v>0</v>
      </c>
      <c r="CE1905" s="266">
        <f>(COUNTIFS(H1905:AL1905,"PD",H1910:AL1910,"&gt;=10"))*0.5</f>
        <v>0</v>
      </c>
      <c r="CF1905" s="266">
        <f>(COUNTIFS(H1905:AL1905,"PDD",H1910:AL1910,"&gt;=3.5",H1911:AL1911,"&gt;=6.5")+COUNTIFS(H1905:AL1905,"PH",H1911:AL1911,"&gt;=0.5",H1910:AL1910,"&gt;=1.5")+COUNTIFS(H1905:AL1905,"PM",H1911:AL1911,"&gt;=0.5",H1910:AL1910,"&gt;=1.5"))*0.5</f>
        <v>0</v>
      </c>
      <c r="CG1905" s="266">
        <f>(COUNTIFS(H1905:AL1905,"DS",H1906:AL1906,"&gt;=2")+COUNTIFS(H1905:AL1905,"AL/DS",H1906:AL1906,"&gt;=2"))*0.5-IF(CN1905="VP",COUNTIFS($H$16:$AL$16,"SAT",H1905:AL1905,"DS",H1906:AL1906,"&gt;=2"))*0.5</f>
        <v>4.5</v>
      </c>
      <c r="CH1905" s="266">
        <f>(COUNTIFS(H1905:AL1905,"NS",H1907:AL1907,"&gt;=0.5",H1906:AL1906,"&gt;=1.5")+COUNTIFS(H1905:AL1905,"AL/NS",H1907:AL1907,"&gt;=0.5",H1906:AL1906,"&gt;=1.5")+COUNTIFS(H1905:AL1905,"NHD",H1907:AL1907,"&gt;=4.5",H1910:AL1910,"&gt;=2",H1906:AL1906,"&gt;=1.5"))*0.5</f>
        <v>0</v>
      </c>
      <c r="CI1905" s="266">
        <f>(COUNTIF(H1907:AL1907,"&gt;=10")+COUNTIFS(H1905:AL1905,"MD",H1907:AL1907,"&gt;=2")-COUNTIFS(H1905:AL1905,"TV",H1907:AL1907,"&gt;=10"))*0.5</f>
        <v>0</v>
      </c>
      <c r="CJ1905" s="266">
        <f>(COUNTIFS(H1905:AL1905,"D",H1909:AL1909,"&gt;=6.5",H1907:AL1907,"&gt;=3.5"))*0.5</f>
        <v>0</v>
      </c>
      <c r="CK1905" s="266">
        <f>(COUNTIF(H1910:AL1910,"&gt;=10")-COUNTIFS(H1905:AL1905,"PD",H1910:AL1910,"&gt;=10"))*0.5</f>
        <v>0</v>
      </c>
      <c r="CL1905" s="265">
        <f>(COUNTIFS(H1905:AL1905,"NHD",H1910:AL1910,"&gt;=3.5",H1911:AL1911,"&gt;=6.5")+COUNTIFS(H1905:AL1905,"BH",H1910:AL1910,"&gt;=1.5",H1911:AL1911,"&gt;=0.5")+COUNTIFS(H1905:AL1905,"BM",H1910:AL1910,"&gt;=1.5",H1911:AL1911,"&gt;=0.5")+COUNTIFS(H1905:AL1905,"D",H1910:AL1910,"&gt;=1.5",H1911:AL1911,"&gt;=0.5"))*0.5</f>
        <v>0</v>
      </c>
      <c r="CM1905" s="272"/>
      <c r="CN1905" s="264" t="s">
        <v>723</v>
      </c>
      <c r="CO1905" s="180">
        <f t="shared" ref="CO1905" si="683">+AM1905+AN1905+AO1905+AP1905+AQ1905+AR1905+AS1905+AU1905+BG1905</f>
        <v>26</v>
      </c>
      <c r="CP1905" s="225">
        <f>+SUM(I1906:I1911)-I1912</f>
        <v>0</v>
      </c>
      <c r="CQ1905" s="225">
        <f>+SUM(J1906:J1911)-J1912</f>
        <v>2.5</v>
      </c>
      <c r="CR1905" s="225">
        <f>+SUM(K1906:K1911)-K1912</f>
        <v>2.5</v>
      </c>
      <c r="CS1905" s="181"/>
      <c r="CT1905" s="181"/>
      <c r="CU1905" s="181"/>
      <c r="CV1905" s="181"/>
      <c r="CW1905" s="181"/>
      <c r="CX1905" s="181"/>
      <c r="CY1905" s="181"/>
      <c r="CZ1905" s="181"/>
      <c r="DA1905" s="181"/>
    </row>
    <row r="1906" spans="1:105" s="120" customFormat="1" ht="15" customHeight="1">
      <c r="A1906" s="228"/>
      <c r="B1906" s="372"/>
      <c r="C1906" s="306"/>
      <c r="D1906" s="237"/>
      <c r="E1906" s="237"/>
      <c r="F1906" s="242" t="s">
        <v>82</v>
      </c>
      <c r="G1906" s="121">
        <v>1.5</v>
      </c>
      <c r="H1906" s="83"/>
      <c r="I1906" s="83"/>
      <c r="J1906" s="83">
        <v>2.5</v>
      </c>
      <c r="K1906" s="83">
        <v>2.5</v>
      </c>
      <c r="L1906" s="83">
        <v>2.5</v>
      </c>
      <c r="M1906" s="83">
        <v>2.5</v>
      </c>
      <c r="N1906" s="83">
        <v>2.5</v>
      </c>
      <c r="O1906" s="83"/>
      <c r="P1906" s="83">
        <v>2.5</v>
      </c>
      <c r="Q1906" s="83">
        <v>2.5</v>
      </c>
      <c r="R1906" s="83">
        <v>2.5</v>
      </c>
      <c r="S1906" s="83">
        <v>2.5</v>
      </c>
      <c r="T1906" s="83"/>
      <c r="U1906" s="83"/>
      <c r="V1906" s="83"/>
      <c r="W1906" s="83"/>
      <c r="X1906" s="83"/>
      <c r="Y1906" s="83"/>
      <c r="Z1906" s="83"/>
      <c r="AA1906" s="83"/>
      <c r="AB1906" s="83"/>
      <c r="AC1906" s="79"/>
      <c r="AD1906" s="79"/>
      <c r="AE1906" s="79"/>
      <c r="AF1906" s="79"/>
      <c r="AG1906" s="79"/>
      <c r="AH1906" s="79"/>
      <c r="AI1906" s="79"/>
      <c r="AJ1906" s="79"/>
      <c r="AK1906" s="79"/>
      <c r="AL1906" s="79"/>
      <c r="AM1906" s="240"/>
      <c r="AN1906" s="240"/>
      <c r="AO1906" s="240"/>
      <c r="AP1906" s="240"/>
      <c r="AQ1906" s="240"/>
      <c r="AR1906" s="240"/>
      <c r="AS1906" s="240"/>
      <c r="AT1906" s="256"/>
      <c r="AU1906" s="256"/>
      <c r="AV1906" s="259"/>
      <c r="AW1906" s="259"/>
      <c r="AX1906" s="256"/>
      <c r="AY1906" s="256"/>
      <c r="AZ1906" s="256"/>
      <c r="BA1906" s="256"/>
      <c r="BB1906" s="256"/>
      <c r="BC1906" s="256"/>
      <c r="BD1906" s="256"/>
      <c r="BE1906" s="256"/>
      <c r="BF1906" s="256"/>
      <c r="BG1906" s="256"/>
      <c r="BH1906" s="256"/>
      <c r="BI1906" s="256"/>
      <c r="BJ1906" s="256"/>
      <c r="BK1906" s="256"/>
      <c r="BL1906" s="262"/>
      <c r="BM1906" s="262"/>
      <c r="BN1906" s="262"/>
      <c r="BO1906" s="262"/>
      <c r="BP1906" s="262"/>
      <c r="BQ1906" s="262"/>
      <c r="BR1906" s="270"/>
      <c r="BS1906" s="270"/>
      <c r="BT1906" s="270"/>
      <c r="BU1906" s="270"/>
      <c r="BV1906" s="270"/>
      <c r="BW1906" s="270"/>
      <c r="BX1906" s="256"/>
      <c r="BY1906" s="256"/>
      <c r="BZ1906" s="256"/>
      <c r="CA1906" s="267"/>
      <c r="CB1906" s="267"/>
      <c r="CC1906" s="274"/>
      <c r="CD1906" s="267"/>
      <c r="CE1906" s="267"/>
      <c r="CF1906" s="267"/>
      <c r="CG1906" s="267"/>
      <c r="CH1906" s="267"/>
      <c r="CI1906" s="267"/>
      <c r="CJ1906" s="267"/>
      <c r="CK1906" s="267"/>
      <c r="CL1906" s="265"/>
      <c r="CM1906" s="272"/>
      <c r="CN1906" s="264"/>
      <c r="CO1906" s="180"/>
      <c r="CP1906" s="226"/>
      <c r="CQ1906" s="226"/>
      <c r="CR1906" s="226"/>
      <c r="CS1906" s="181"/>
      <c r="CT1906" s="181"/>
      <c r="CU1906" s="181"/>
      <c r="CV1906" s="181"/>
      <c r="CW1906" s="181"/>
      <c r="CX1906" s="181"/>
      <c r="CY1906" s="181"/>
      <c r="CZ1906" s="181"/>
      <c r="DA1906" s="181"/>
    </row>
    <row r="1907" spans="1:105" s="120" customFormat="1" ht="15" customHeight="1">
      <c r="A1907" s="228"/>
      <c r="B1907" s="372"/>
      <c r="C1907" s="306"/>
      <c r="D1907" s="237"/>
      <c r="E1907" s="237"/>
      <c r="F1907" s="243"/>
      <c r="G1907" s="122">
        <v>2</v>
      </c>
      <c r="H1907" s="84"/>
      <c r="I1907" s="84"/>
      <c r="J1907" s="84"/>
      <c r="K1907" s="84"/>
      <c r="L1907" s="84"/>
      <c r="M1907" s="84"/>
      <c r="N1907" s="84"/>
      <c r="O1907" s="84"/>
      <c r="P1907" s="84"/>
      <c r="Q1907" s="84"/>
      <c r="R1907" s="84"/>
      <c r="S1907" s="84"/>
      <c r="T1907" s="84"/>
      <c r="U1907" s="84"/>
      <c r="V1907" s="84"/>
      <c r="W1907" s="84"/>
      <c r="X1907" s="84"/>
      <c r="Y1907" s="84"/>
      <c r="Z1907" s="84"/>
      <c r="AA1907" s="84"/>
      <c r="AB1907" s="84"/>
      <c r="AC1907" s="80"/>
      <c r="AD1907" s="80"/>
      <c r="AE1907" s="80"/>
      <c r="AF1907" s="80"/>
      <c r="AG1907" s="80"/>
      <c r="AH1907" s="80"/>
      <c r="AI1907" s="80"/>
      <c r="AJ1907" s="80"/>
      <c r="AK1907" s="80"/>
      <c r="AL1907" s="80"/>
      <c r="AM1907" s="240"/>
      <c r="AN1907" s="240"/>
      <c r="AO1907" s="240"/>
      <c r="AP1907" s="240"/>
      <c r="AQ1907" s="240"/>
      <c r="AR1907" s="240"/>
      <c r="AS1907" s="240"/>
      <c r="AT1907" s="256"/>
      <c r="AU1907" s="256"/>
      <c r="AV1907" s="259"/>
      <c r="AW1907" s="259"/>
      <c r="AX1907" s="256"/>
      <c r="AY1907" s="256"/>
      <c r="AZ1907" s="256"/>
      <c r="BA1907" s="256"/>
      <c r="BB1907" s="256"/>
      <c r="BC1907" s="256"/>
      <c r="BD1907" s="256"/>
      <c r="BE1907" s="256"/>
      <c r="BF1907" s="256"/>
      <c r="BG1907" s="256"/>
      <c r="BH1907" s="256"/>
      <c r="BI1907" s="256"/>
      <c r="BJ1907" s="256"/>
      <c r="BK1907" s="256"/>
      <c r="BL1907" s="262"/>
      <c r="BM1907" s="262"/>
      <c r="BN1907" s="262"/>
      <c r="BO1907" s="262"/>
      <c r="BP1907" s="262"/>
      <c r="BQ1907" s="262"/>
      <c r="BR1907" s="270"/>
      <c r="BS1907" s="270"/>
      <c r="BT1907" s="270"/>
      <c r="BU1907" s="270"/>
      <c r="BV1907" s="270"/>
      <c r="BW1907" s="270"/>
      <c r="BX1907" s="256"/>
      <c r="BY1907" s="256"/>
      <c r="BZ1907" s="256"/>
      <c r="CA1907" s="267"/>
      <c r="CB1907" s="267"/>
      <c r="CC1907" s="274"/>
      <c r="CD1907" s="267"/>
      <c r="CE1907" s="267"/>
      <c r="CF1907" s="267"/>
      <c r="CG1907" s="267"/>
      <c r="CH1907" s="267"/>
      <c r="CI1907" s="267"/>
      <c r="CJ1907" s="267"/>
      <c r="CK1907" s="267"/>
      <c r="CL1907" s="265"/>
      <c r="CM1907" s="272"/>
      <c r="CN1907" s="264"/>
      <c r="CO1907" s="180"/>
      <c r="CP1907" s="226"/>
      <c r="CQ1907" s="226"/>
      <c r="CR1907" s="226"/>
      <c r="CS1907" s="181"/>
      <c r="CT1907" s="181"/>
      <c r="CU1907" s="181"/>
      <c r="CV1907" s="181"/>
      <c r="CW1907" s="181"/>
      <c r="CX1907" s="181"/>
      <c r="CY1907" s="181"/>
      <c r="CZ1907" s="181"/>
      <c r="DA1907" s="181"/>
    </row>
    <row r="1908" spans="1:105" s="120" customFormat="1" ht="15" customHeight="1">
      <c r="A1908" s="228"/>
      <c r="B1908" s="372"/>
      <c r="C1908" s="306"/>
      <c r="D1908" s="237"/>
      <c r="E1908" s="237"/>
      <c r="F1908" s="243"/>
      <c r="G1908" s="122">
        <v>2.1</v>
      </c>
      <c r="H1908" s="84"/>
      <c r="I1908" s="84"/>
      <c r="J1908" s="84"/>
      <c r="K1908" s="84"/>
      <c r="L1908" s="84"/>
      <c r="M1908" s="84"/>
      <c r="N1908" s="84"/>
      <c r="O1908" s="84"/>
      <c r="P1908" s="84"/>
      <c r="Q1908" s="84"/>
      <c r="R1908" s="84"/>
      <c r="S1908" s="84"/>
      <c r="T1908" s="84"/>
      <c r="U1908" s="84"/>
      <c r="V1908" s="84"/>
      <c r="W1908" s="84"/>
      <c r="X1908" s="84"/>
      <c r="Y1908" s="84"/>
      <c r="Z1908" s="84"/>
      <c r="AA1908" s="84"/>
      <c r="AB1908" s="84"/>
      <c r="AC1908" s="80"/>
      <c r="AD1908" s="80"/>
      <c r="AE1908" s="80"/>
      <c r="AF1908" s="80"/>
      <c r="AG1908" s="80"/>
      <c r="AH1908" s="80"/>
      <c r="AI1908" s="80"/>
      <c r="AJ1908" s="80"/>
      <c r="AK1908" s="80"/>
      <c r="AL1908" s="80"/>
      <c r="AM1908" s="240"/>
      <c r="AN1908" s="240"/>
      <c r="AO1908" s="240"/>
      <c r="AP1908" s="240"/>
      <c r="AQ1908" s="240"/>
      <c r="AR1908" s="240"/>
      <c r="AS1908" s="240"/>
      <c r="AT1908" s="256"/>
      <c r="AU1908" s="256"/>
      <c r="AV1908" s="259"/>
      <c r="AW1908" s="259"/>
      <c r="AX1908" s="256"/>
      <c r="AY1908" s="256"/>
      <c r="AZ1908" s="256"/>
      <c r="BA1908" s="256"/>
      <c r="BB1908" s="256"/>
      <c r="BC1908" s="256"/>
      <c r="BD1908" s="256"/>
      <c r="BE1908" s="256"/>
      <c r="BF1908" s="256"/>
      <c r="BG1908" s="256"/>
      <c r="BH1908" s="256"/>
      <c r="BI1908" s="256"/>
      <c r="BJ1908" s="256"/>
      <c r="BK1908" s="256"/>
      <c r="BL1908" s="262"/>
      <c r="BM1908" s="262"/>
      <c r="BN1908" s="262"/>
      <c r="BO1908" s="262"/>
      <c r="BP1908" s="262"/>
      <c r="BQ1908" s="262"/>
      <c r="BR1908" s="270"/>
      <c r="BS1908" s="270"/>
      <c r="BT1908" s="270"/>
      <c r="BU1908" s="270"/>
      <c r="BV1908" s="270"/>
      <c r="BW1908" s="270"/>
      <c r="BX1908" s="256"/>
      <c r="BY1908" s="256"/>
      <c r="BZ1908" s="256"/>
      <c r="CA1908" s="267"/>
      <c r="CB1908" s="267"/>
      <c r="CC1908" s="274"/>
      <c r="CD1908" s="267"/>
      <c r="CE1908" s="267"/>
      <c r="CF1908" s="267"/>
      <c r="CG1908" s="267"/>
      <c r="CH1908" s="267"/>
      <c r="CI1908" s="267"/>
      <c r="CJ1908" s="267"/>
      <c r="CK1908" s="267"/>
      <c r="CL1908" s="265"/>
      <c r="CM1908" s="272"/>
      <c r="CN1908" s="264"/>
      <c r="CO1908" s="180"/>
      <c r="CP1908" s="226"/>
      <c r="CQ1908" s="226"/>
      <c r="CR1908" s="226"/>
      <c r="CS1908" s="181"/>
      <c r="CT1908" s="181"/>
      <c r="CU1908" s="181"/>
      <c r="CV1908" s="181"/>
      <c r="CW1908" s="181"/>
      <c r="CX1908" s="181"/>
      <c r="CY1908" s="181"/>
      <c r="CZ1908" s="181"/>
      <c r="DA1908" s="181"/>
    </row>
    <row r="1909" spans="1:105" s="120" customFormat="1" ht="15" customHeight="1">
      <c r="A1909" s="228"/>
      <c r="B1909" s="372"/>
      <c r="C1909" s="306"/>
      <c r="D1909" s="237"/>
      <c r="E1909" s="237"/>
      <c r="F1909" s="243"/>
      <c r="G1909" s="122">
        <v>2.7</v>
      </c>
      <c r="H1909" s="84"/>
      <c r="I1909" s="84"/>
      <c r="J1909" s="84"/>
      <c r="K1909" s="84"/>
      <c r="L1909" s="84"/>
      <c r="M1909" s="84"/>
      <c r="N1909" s="84"/>
      <c r="O1909" s="84"/>
      <c r="P1909" s="84"/>
      <c r="Q1909" s="84"/>
      <c r="R1909" s="84"/>
      <c r="S1909" s="84"/>
      <c r="T1909" s="84"/>
      <c r="U1909" s="84"/>
      <c r="V1909" s="84"/>
      <c r="W1909" s="84"/>
      <c r="X1909" s="84"/>
      <c r="Y1909" s="84"/>
      <c r="Z1909" s="84"/>
      <c r="AA1909" s="84"/>
      <c r="AB1909" s="84"/>
      <c r="AC1909" s="80"/>
      <c r="AD1909" s="80"/>
      <c r="AE1909" s="80"/>
      <c r="AF1909" s="80"/>
      <c r="AG1909" s="80"/>
      <c r="AH1909" s="80"/>
      <c r="AI1909" s="80"/>
      <c r="AJ1909" s="80"/>
      <c r="AK1909" s="80"/>
      <c r="AL1909" s="80"/>
      <c r="AM1909" s="240"/>
      <c r="AN1909" s="240"/>
      <c r="AO1909" s="240"/>
      <c r="AP1909" s="240"/>
      <c r="AQ1909" s="240"/>
      <c r="AR1909" s="240"/>
      <c r="AS1909" s="240"/>
      <c r="AT1909" s="256"/>
      <c r="AU1909" s="256"/>
      <c r="AV1909" s="259"/>
      <c r="AW1909" s="259"/>
      <c r="AX1909" s="256"/>
      <c r="AY1909" s="256"/>
      <c r="AZ1909" s="256"/>
      <c r="BA1909" s="256"/>
      <c r="BB1909" s="256"/>
      <c r="BC1909" s="256"/>
      <c r="BD1909" s="256"/>
      <c r="BE1909" s="256"/>
      <c r="BF1909" s="256"/>
      <c r="BG1909" s="256"/>
      <c r="BH1909" s="256"/>
      <c r="BI1909" s="256"/>
      <c r="BJ1909" s="256"/>
      <c r="BK1909" s="256"/>
      <c r="BL1909" s="262"/>
      <c r="BM1909" s="262"/>
      <c r="BN1909" s="262"/>
      <c r="BO1909" s="262"/>
      <c r="BP1909" s="262"/>
      <c r="BQ1909" s="262"/>
      <c r="BR1909" s="270"/>
      <c r="BS1909" s="270"/>
      <c r="BT1909" s="270"/>
      <c r="BU1909" s="270"/>
      <c r="BV1909" s="270"/>
      <c r="BW1909" s="270"/>
      <c r="BX1909" s="256"/>
      <c r="BY1909" s="256"/>
      <c r="BZ1909" s="256"/>
      <c r="CA1909" s="267"/>
      <c r="CB1909" s="267"/>
      <c r="CC1909" s="274"/>
      <c r="CD1909" s="267"/>
      <c r="CE1909" s="267"/>
      <c r="CF1909" s="267"/>
      <c r="CG1909" s="267"/>
      <c r="CH1909" s="267"/>
      <c r="CI1909" s="267"/>
      <c r="CJ1909" s="267"/>
      <c r="CK1909" s="267"/>
      <c r="CL1909" s="265"/>
      <c r="CM1909" s="272"/>
      <c r="CN1909" s="264"/>
      <c r="CO1909" s="180"/>
      <c r="CP1909" s="226"/>
      <c r="CQ1909" s="226"/>
      <c r="CR1909" s="226"/>
      <c r="CS1909" s="181"/>
      <c r="CT1909" s="181"/>
      <c r="CU1909" s="181"/>
      <c r="CV1909" s="181"/>
      <c r="CW1909" s="181"/>
      <c r="CX1909" s="181"/>
      <c r="CY1909" s="181"/>
      <c r="CZ1909" s="181"/>
      <c r="DA1909" s="181"/>
    </row>
    <row r="1910" spans="1:105" s="120" customFormat="1" ht="15" customHeight="1">
      <c r="A1910" s="228"/>
      <c r="B1910" s="372"/>
      <c r="C1910" s="306"/>
      <c r="D1910" s="237"/>
      <c r="E1910" s="237"/>
      <c r="F1910" s="243"/>
      <c r="G1910" s="122">
        <v>3</v>
      </c>
      <c r="H1910" s="84"/>
      <c r="I1910" s="84"/>
      <c r="J1910" s="84"/>
      <c r="K1910" s="84"/>
      <c r="L1910" s="84"/>
      <c r="M1910" s="84"/>
      <c r="N1910" s="84"/>
      <c r="O1910" s="84"/>
      <c r="P1910" s="84"/>
      <c r="Q1910" s="84"/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0"/>
      <c r="AD1910" s="80"/>
      <c r="AE1910" s="80"/>
      <c r="AF1910" s="80"/>
      <c r="AG1910" s="80"/>
      <c r="AH1910" s="80"/>
      <c r="AI1910" s="80"/>
      <c r="AJ1910" s="80"/>
      <c r="AK1910" s="80"/>
      <c r="AL1910" s="80"/>
      <c r="AM1910" s="240"/>
      <c r="AN1910" s="240"/>
      <c r="AO1910" s="240"/>
      <c r="AP1910" s="240"/>
      <c r="AQ1910" s="240"/>
      <c r="AR1910" s="240"/>
      <c r="AS1910" s="240"/>
      <c r="AT1910" s="256"/>
      <c r="AU1910" s="256"/>
      <c r="AV1910" s="259"/>
      <c r="AW1910" s="259"/>
      <c r="AX1910" s="256"/>
      <c r="AY1910" s="256"/>
      <c r="AZ1910" s="256"/>
      <c r="BA1910" s="256"/>
      <c r="BB1910" s="256"/>
      <c r="BC1910" s="256"/>
      <c r="BD1910" s="256"/>
      <c r="BE1910" s="256"/>
      <c r="BF1910" s="256"/>
      <c r="BG1910" s="256"/>
      <c r="BH1910" s="256"/>
      <c r="BI1910" s="256"/>
      <c r="BJ1910" s="256"/>
      <c r="BK1910" s="256"/>
      <c r="BL1910" s="262"/>
      <c r="BM1910" s="262"/>
      <c r="BN1910" s="262"/>
      <c r="BO1910" s="262"/>
      <c r="BP1910" s="262"/>
      <c r="BQ1910" s="262"/>
      <c r="BR1910" s="270"/>
      <c r="BS1910" s="270"/>
      <c r="BT1910" s="270"/>
      <c r="BU1910" s="270"/>
      <c r="BV1910" s="270"/>
      <c r="BW1910" s="270"/>
      <c r="BX1910" s="256"/>
      <c r="BY1910" s="256"/>
      <c r="BZ1910" s="256"/>
      <c r="CA1910" s="267"/>
      <c r="CB1910" s="267"/>
      <c r="CC1910" s="274"/>
      <c r="CD1910" s="267"/>
      <c r="CE1910" s="267"/>
      <c r="CF1910" s="267"/>
      <c r="CG1910" s="267"/>
      <c r="CH1910" s="267"/>
      <c r="CI1910" s="267"/>
      <c r="CJ1910" s="267"/>
      <c r="CK1910" s="267"/>
      <c r="CL1910" s="265"/>
      <c r="CM1910" s="272"/>
      <c r="CN1910" s="264"/>
      <c r="CO1910" s="180"/>
      <c r="CP1910" s="226"/>
      <c r="CQ1910" s="226"/>
      <c r="CR1910" s="226"/>
      <c r="CS1910" s="181"/>
      <c r="CT1910" s="181"/>
      <c r="CU1910" s="181"/>
      <c r="CV1910" s="181"/>
      <c r="CW1910" s="181"/>
      <c r="CX1910" s="181"/>
      <c r="CY1910" s="181"/>
      <c r="CZ1910" s="181"/>
      <c r="DA1910" s="181"/>
    </row>
    <row r="1911" spans="1:105" s="120" customFormat="1" ht="15" customHeight="1">
      <c r="A1911" s="228"/>
      <c r="B1911" s="372"/>
      <c r="C1911" s="306"/>
      <c r="D1911" s="237"/>
      <c r="E1911" s="237"/>
      <c r="F1911" s="244"/>
      <c r="G1911" s="123">
        <v>3.9</v>
      </c>
      <c r="H1911" s="85"/>
      <c r="I1911" s="85"/>
      <c r="J1911" s="85"/>
      <c r="K1911" s="85"/>
      <c r="L1911" s="85"/>
      <c r="M1911" s="85"/>
      <c r="N1911" s="85"/>
      <c r="O1911" s="85"/>
      <c r="P1911" s="85"/>
      <c r="Q1911" s="85"/>
      <c r="R1911" s="85"/>
      <c r="S1911" s="85"/>
      <c r="T1911" s="85"/>
      <c r="U1911" s="85"/>
      <c r="V1911" s="85"/>
      <c r="W1911" s="85"/>
      <c r="X1911" s="85"/>
      <c r="Y1911" s="85"/>
      <c r="Z1911" s="85"/>
      <c r="AA1911" s="85"/>
      <c r="AB1911" s="85"/>
      <c r="AC1911" s="81"/>
      <c r="AD1911" s="81"/>
      <c r="AE1911" s="81"/>
      <c r="AF1911" s="81"/>
      <c r="AG1911" s="81"/>
      <c r="AH1911" s="81"/>
      <c r="AI1911" s="81"/>
      <c r="AJ1911" s="81"/>
      <c r="AK1911" s="81"/>
      <c r="AL1911" s="81"/>
      <c r="AM1911" s="240"/>
      <c r="AN1911" s="240"/>
      <c r="AO1911" s="240"/>
      <c r="AP1911" s="240"/>
      <c r="AQ1911" s="240"/>
      <c r="AR1911" s="240"/>
      <c r="AS1911" s="240"/>
      <c r="AT1911" s="256"/>
      <c r="AU1911" s="256"/>
      <c r="AV1911" s="259"/>
      <c r="AW1911" s="259"/>
      <c r="AX1911" s="256"/>
      <c r="AY1911" s="256"/>
      <c r="AZ1911" s="256"/>
      <c r="BA1911" s="256"/>
      <c r="BB1911" s="256"/>
      <c r="BC1911" s="256"/>
      <c r="BD1911" s="256"/>
      <c r="BE1911" s="256"/>
      <c r="BF1911" s="256"/>
      <c r="BG1911" s="256"/>
      <c r="BH1911" s="256"/>
      <c r="BI1911" s="256"/>
      <c r="BJ1911" s="256"/>
      <c r="BK1911" s="256"/>
      <c r="BL1911" s="262"/>
      <c r="BM1911" s="262"/>
      <c r="BN1911" s="262"/>
      <c r="BO1911" s="262"/>
      <c r="BP1911" s="262"/>
      <c r="BQ1911" s="262"/>
      <c r="BR1911" s="270"/>
      <c r="BS1911" s="270"/>
      <c r="BT1911" s="270"/>
      <c r="BU1911" s="270"/>
      <c r="BV1911" s="270"/>
      <c r="BW1911" s="270"/>
      <c r="BX1911" s="256"/>
      <c r="BY1911" s="256"/>
      <c r="BZ1911" s="256"/>
      <c r="CA1911" s="267"/>
      <c r="CB1911" s="267"/>
      <c r="CC1911" s="274"/>
      <c r="CD1911" s="267"/>
      <c r="CE1911" s="267"/>
      <c r="CF1911" s="267"/>
      <c r="CG1911" s="267"/>
      <c r="CH1911" s="267"/>
      <c r="CI1911" s="267"/>
      <c r="CJ1911" s="267"/>
      <c r="CK1911" s="267"/>
      <c r="CL1911" s="265"/>
      <c r="CM1911" s="272"/>
      <c r="CN1911" s="264"/>
      <c r="CO1911" s="180"/>
      <c r="CP1911" s="226"/>
      <c r="CQ1911" s="226"/>
      <c r="CR1911" s="226"/>
      <c r="CS1911" s="181"/>
      <c r="CT1911" s="181"/>
      <c r="CU1911" s="181"/>
      <c r="CV1911" s="181"/>
      <c r="CW1911" s="181"/>
      <c r="CX1911" s="181"/>
      <c r="CY1911" s="181"/>
      <c r="CZ1911" s="181"/>
      <c r="DA1911" s="181"/>
    </row>
    <row r="1912" spans="1:105" s="120" customFormat="1" ht="15" customHeight="1">
      <c r="A1912" s="229"/>
      <c r="B1912" s="373"/>
      <c r="C1912" s="307"/>
      <c r="D1912" s="238"/>
      <c r="E1912" s="238"/>
      <c r="F1912" s="245" t="s">
        <v>83</v>
      </c>
      <c r="G1912" s="246"/>
      <c r="H1912" s="82"/>
      <c r="I1912" s="82"/>
      <c r="J1912" s="82"/>
      <c r="K1912" s="82"/>
      <c r="L1912" s="82"/>
      <c r="M1912" s="82"/>
      <c r="N1912" s="82"/>
      <c r="O1912" s="82"/>
      <c r="P1912" s="82"/>
      <c r="Q1912" s="82"/>
      <c r="R1912" s="82"/>
      <c r="S1912" s="82"/>
      <c r="T1912" s="82"/>
      <c r="U1912" s="82"/>
      <c r="V1912" s="82"/>
      <c r="W1912" s="82"/>
      <c r="X1912" s="82"/>
      <c r="Y1912" s="82"/>
      <c r="Z1912" s="82"/>
      <c r="AA1912" s="82"/>
      <c r="AB1912" s="82"/>
      <c r="AC1912" s="35"/>
      <c r="AD1912" s="35"/>
      <c r="AE1912" s="35"/>
      <c r="AF1912" s="35"/>
      <c r="AG1912" s="35"/>
      <c r="AH1912" s="35"/>
      <c r="AI1912" s="35"/>
      <c r="AJ1912" s="35"/>
      <c r="AK1912" s="35">
        <v>1</v>
      </c>
      <c r="AL1912" s="35"/>
      <c r="AM1912" s="241"/>
      <c r="AN1912" s="241"/>
      <c r="AO1912" s="241"/>
      <c r="AP1912" s="241"/>
      <c r="AQ1912" s="241"/>
      <c r="AR1912" s="241"/>
      <c r="AS1912" s="241"/>
      <c r="AT1912" s="257"/>
      <c r="AU1912" s="257"/>
      <c r="AV1912" s="260"/>
      <c r="AW1912" s="260"/>
      <c r="AX1912" s="257"/>
      <c r="AY1912" s="257"/>
      <c r="AZ1912" s="257"/>
      <c r="BA1912" s="257"/>
      <c r="BB1912" s="257"/>
      <c r="BC1912" s="257"/>
      <c r="BD1912" s="257"/>
      <c r="BE1912" s="257"/>
      <c r="BF1912" s="257"/>
      <c r="BG1912" s="257"/>
      <c r="BH1912" s="257"/>
      <c r="BI1912" s="257"/>
      <c r="BJ1912" s="257"/>
      <c r="BK1912" s="257"/>
      <c r="BL1912" s="263"/>
      <c r="BM1912" s="263"/>
      <c r="BN1912" s="263"/>
      <c r="BO1912" s="263"/>
      <c r="BP1912" s="263"/>
      <c r="BQ1912" s="263"/>
      <c r="BR1912" s="271"/>
      <c r="BS1912" s="271"/>
      <c r="BT1912" s="271"/>
      <c r="BU1912" s="271"/>
      <c r="BV1912" s="271"/>
      <c r="BW1912" s="271"/>
      <c r="BX1912" s="257"/>
      <c r="BY1912" s="257"/>
      <c r="BZ1912" s="257"/>
      <c r="CA1912" s="268"/>
      <c r="CB1912" s="268"/>
      <c r="CC1912" s="275"/>
      <c r="CD1912" s="268"/>
      <c r="CE1912" s="268"/>
      <c r="CF1912" s="268"/>
      <c r="CG1912" s="268"/>
      <c r="CH1912" s="268"/>
      <c r="CI1912" s="268"/>
      <c r="CJ1912" s="268"/>
      <c r="CK1912" s="268"/>
      <c r="CL1912" s="265"/>
      <c r="CM1912" s="272"/>
      <c r="CN1912" s="264"/>
      <c r="CO1912" s="180"/>
      <c r="CP1912" s="226"/>
      <c r="CQ1912" s="226"/>
      <c r="CR1912" s="226"/>
      <c r="CS1912" s="181"/>
      <c r="CT1912" s="181"/>
      <c r="CU1912" s="181"/>
      <c r="CV1912" s="181"/>
      <c r="CW1912" s="181"/>
      <c r="CX1912" s="181"/>
      <c r="CY1912" s="181"/>
      <c r="CZ1912" s="181"/>
      <c r="DA1912" s="181"/>
    </row>
    <row r="1913" spans="1:105" s="70" customFormat="1" ht="15" customHeight="1">
      <c r="A1913" s="227">
        <f t="shared" si="679"/>
        <v>237</v>
      </c>
      <c r="B1913" s="308" t="s">
        <v>266</v>
      </c>
      <c r="C1913" s="306" t="s">
        <v>267</v>
      </c>
      <c r="D1913" s="236" t="s">
        <v>1296</v>
      </c>
      <c r="E1913" s="236" t="s">
        <v>1283</v>
      </c>
      <c r="F1913" s="253" t="s">
        <v>80</v>
      </c>
      <c r="G1913" s="254"/>
      <c r="H1913" s="82" t="s">
        <v>69</v>
      </c>
      <c r="I1913" s="82"/>
      <c r="J1913" s="82" t="s">
        <v>60</v>
      </c>
      <c r="K1913" s="82" t="s">
        <v>60</v>
      </c>
      <c r="L1913" s="82" t="s">
        <v>60</v>
      </c>
      <c r="M1913" s="82" t="s">
        <v>60</v>
      </c>
      <c r="N1913" s="82" t="s">
        <v>60</v>
      </c>
      <c r="O1913" s="82"/>
      <c r="P1913" s="82" t="s">
        <v>60</v>
      </c>
      <c r="Q1913" s="82" t="s">
        <v>60</v>
      </c>
      <c r="R1913" s="82" t="s">
        <v>60</v>
      </c>
      <c r="S1913" s="82" t="s">
        <v>60</v>
      </c>
      <c r="T1913" s="82" t="s">
        <v>60</v>
      </c>
      <c r="U1913" s="82" t="s">
        <v>60</v>
      </c>
      <c r="V1913" s="82"/>
      <c r="W1913" s="82" t="s">
        <v>61</v>
      </c>
      <c r="X1913" s="82" t="s">
        <v>61</v>
      </c>
      <c r="Y1913" s="82" t="s">
        <v>61</v>
      </c>
      <c r="Z1913" s="82" t="s">
        <v>61</v>
      </c>
      <c r="AA1913" s="82" t="s">
        <v>61</v>
      </c>
      <c r="AB1913" s="82" t="s">
        <v>61</v>
      </c>
      <c r="AC1913" s="82"/>
      <c r="AD1913" s="82" t="s">
        <v>61</v>
      </c>
      <c r="AE1913" s="82" t="s">
        <v>61</v>
      </c>
      <c r="AF1913" s="82" t="s">
        <v>61</v>
      </c>
      <c r="AG1913" s="82" t="s">
        <v>61</v>
      </c>
      <c r="AH1913" s="82" t="s">
        <v>61</v>
      </c>
      <c r="AI1913" s="82" t="s">
        <v>1471</v>
      </c>
      <c r="AJ1913" s="82"/>
      <c r="AK1913" s="82" t="s">
        <v>60</v>
      </c>
      <c r="AL1913" s="82" t="s">
        <v>60</v>
      </c>
      <c r="AM1913" s="239">
        <f>COUNTIF(H1913:AL1913,"PH")+COUNTIF(H1913:AL1913,"PH/L")+COUNTIF(H1913:AL1913,"PM")</f>
        <v>0</v>
      </c>
      <c r="AN1913" s="239">
        <f>COUNTIF(H1913:AL1913,"PD")+COUNTIF(H1913:AL1913,"PDD")+COUNTIF(H1913:AL1913,"P/DS")/2+COUNTIF(H1913:AL1913,"PMD")</f>
        <v>0</v>
      </c>
      <c r="AO1913" s="239">
        <f>COUNTIF(H1913:AL1913,"PN")+COUNTIF(H1913:AL1913,"P/NS")/2+COUNTIF(H1913:AL1913,"PH")+COUNTIF(H1913:AL1913,"PH/F")/2+COUNTIF(H1913:AL1913,"PH/L")/2+COUNTIF(H1913:AL1913,"PM")</f>
        <v>0</v>
      </c>
      <c r="AP1913" s="239">
        <f>COUNTIF(H1913:AL1913,"BH")+COUNTIF(H1913:AL1913,"AL/BL")+COUNTIF(H1913:AL1913,"UL/BL")+COUNTIF(H1913:AL1913,"BM")</f>
        <v>0</v>
      </c>
      <c r="AQ1913" s="239">
        <f>COUNTIF(H1913:AL1913,"DS")+COUNTIF(H1913:AL1913,"AL/DS")/2+COUNTIF(H1913:AL1913,"UL/DS")/2+COUNTIF(H1913:AL1913,"CT")+COUNTIF(H1913:AL1913,"MD")</f>
        <v>13.5</v>
      </c>
      <c r="AR1913" s="239">
        <f>COUNTIF(H1913:AL1913,"NS")+COUNTIF(H1913:AL1913,"AL/NS")/2+COUNTIF(H1913:AL1913,"UL/NS")/2+COUNTIF(H1913:AL1913,"BH")+COUNTIF(H1913:AL1913,"AL/BF")/2+COUNTIF(H1913:AL1913,"AL/BL")/2+COUNTIF(H1913:AL1913,"UL/BL")/2+COUNTIF(H1913:AL1913,"UL/BF")/2+COUNTIF(H1913:AL1913,"BM")</f>
        <v>11</v>
      </c>
      <c r="AS1913" s="239">
        <f>COUNTIF(H1913:AL1913,"AL")+COUNTIF(H1913:AL1913,"AL/DS")/2+COUNTIF(H1913:AL1913,"AL/NS")/2+COUNTIF(H1913:AL1913,"NH")+COUNTIF(H1913:AL1913,"SL")+COUNTIF(H1913:AL1913,"NHD")+COUNTIF(H1913:AL1913,"B")+COUNTIF(H1913:AL1913,"HL")+COUNTIF(H1913:AL1913,"AL/BF")/2+COUNTIF(H1913:AL1913,"AL/BL")/2</f>
        <v>1</v>
      </c>
      <c r="AT1913" s="255">
        <f>COUNTIF(H1913:AL1913,"PD")+COUNTIF(H1913:AL1913,"PN")+COUNTIF(H1913:AL1913,"P/DS")/2+COUNTIF(H1913:AL1913,"P/NS")/2+COUNTIF(H1913:AL1913,"DS")+COUNTIF(H1913:AL1913,"NS")+COUNTIF(H1913:AL1913,"AL")+COUNTIF(H1913:AL1913,"AL/DS")+COUNTIF(H1913:AL1913,"AL/NS")+COUNTIF(H1913:AL1913,"NH")+COUNTIF(H1913:AL1913,"SL")+COUNTIF(H1913:AL1913,"UL/DS")/2+COUNTIF(H1913:AL1913,"UL/NS")/2+COUNTIF(H1913:AL1913,"CT")+COUNTIF(H1913:AL1913,"NHD")+COUNTIF(H1913:AL1913,"PDD")+COUNTIF(H1913:AL1913,"B")+COUNTIF(H1913:AL1913,"HL")+COUNTIF(H1913:AL1913,"PH")+COUNTIF(H1913:AL1913,"BH")+COUNTIF(H1913:AL1913,"AL/BF")+COUNTIF(H1913:AL1913,"AL/BL")+COUNTIF(H1913:AL1913,"UL/BF")/2+COUNTIF(H1913:AL1913,"UL/BL")/2+COUNTIF(H1913:AL1913,"PH/F")/2+COUNTIF(H1913:AL1913,"PH/L")/2+COUNTIF(H1913:AL1913,"MD")+COUNTIF(H1913:AL1913,"PMD")+COUNTIF(H1913:AL1913,"PM")+COUNTIF(H1913:AL1913,"BM")</f>
        <v>25.5</v>
      </c>
      <c r="AU1913" s="255">
        <f>COUNTIF(H1913:AL1913,"P/DS")/2+COUNTIF(H1913:AL1913,"P/NS")/2+COUNTIF(H1913:AL1913,"IL")+COUNTIF(H1913:AL1913,"NL")+COUNTIF(H1913:AL1913,"UL")+COUNTIF(H1913:AL1913,"UL/DS")/2+COUNTIF(H1913:AL1913,"UL/NS")/2+COUNTIF(H1913:AL1913,"KT")+COUNTIF(H1913:AL1913,"UL/BF")/2+COUNTIF(H1913:AL1913,"UL/BL")/2+COUNTIF(H1913:AL1913,"PH/F")/2+COUNTIF(H1913:AL1913,"PH/L")/2+COUNTIF(H1913:AL1913,"NB")</f>
        <v>0.5</v>
      </c>
      <c r="AV1913" s="258">
        <f>COUNTIF(H1913:AL1913,"PN")+COUNTIF(H1913:AL1913,"TVD")+COUNTIF(H1913:AL1913,"PH")+COUNTIF(H1913:AL1913,"PM")+COUNTIF(H1913:AL1913,"PDD")-COUNTIFS(H1913:AL1913,"PN",H1920:AL1920,"&gt;=3")-COUNTIFS(H1913:AL1913,"PM",H1920:AL1920,"&gt;=3")</f>
        <v>0</v>
      </c>
      <c r="AW1913" s="258">
        <f>COUNTIF(H1913:AL1913,"NS")+COUNTIF(H1913:AL1913,"D")+COUNTIF(H1913:AL1913,"BH")+COUNTIF(H1913:AL1913,"NHD")+COUNTIF(H1913:AL1913,"BM")-COUNTIFS(H1913:AL1913,"NS",H1920:AL1920,"&gt;=3")-COUNTIFS(H1913:AL1913,"BH",H1920:AL1920,"&gt;=3")-COUNTIFS(H1913:AL1913,"BM",H1920:AL1920,"&gt;=3")</f>
        <v>11</v>
      </c>
      <c r="AX1913" s="255">
        <f>COUNTIF(H1913:AL1913,"AL")+COUNTIF(H1913:AL1913,"AL/DS")/2+COUNTIF(H1913:AL1913,"AL/NS")/2+COUNTIF(H1913:AL1913,"AL/BF")+COUNTIF(H1913:AL1913,"AL/BL")/2</f>
        <v>0</v>
      </c>
      <c r="AY1913" s="255">
        <f>COUNTIF(H1913:AL1913,"SL")</f>
        <v>0</v>
      </c>
      <c r="AZ1913" s="255">
        <f>COUNTIF(H1913:AL1913,"NH")</f>
        <v>1</v>
      </c>
      <c r="BA1913" s="255">
        <f>COUNTIF(H1913:AL1913,"HL")</f>
        <v>0</v>
      </c>
      <c r="BB1913" s="255">
        <f>COUNTIF(G1913:AL1913,"P/DS")/2+COUNTIF(G1913:AL1913,"P/NS")/2+COUNTIF(G1913:AL1913,"UL")+COUNTIF(G1913:AL1913,"UL/DS")/2+COUNTIF(G1913:AL1913,"UL/NS")/2+COUNTIF(G1913:AL1913,"UL/BL")/2+COUNTIF(G1913:AL1913,"UL/BF")/2+COUNTIF(G1913:AL1913,"PH/F")/2+COUNTIF(G1913:AL1913,"PH/L")/2</f>
        <v>0.5</v>
      </c>
      <c r="BC1913" s="255">
        <f>COUNTIF(H1913:AL1913,"NB")</f>
        <v>0</v>
      </c>
      <c r="BD1913" s="255">
        <f>COUNTIF(H1913:AL1913,"NL")</f>
        <v>0</v>
      </c>
      <c r="BE1913" s="255">
        <f>COUNTIF(H1913:AL1913,"IL")</f>
        <v>0</v>
      </c>
      <c r="BF1913" s="255">
        <f>COUNTIF(H1913:AL1913,"KT")</f>
        <v>0</v>
      </c>
      <c r="BG1913" s="255">
        <f>COUNTIF(H1913:AL1913,"L70")</f>
        <v>0</v>
      </c>
      <c r="BH1913" s="255">
        <f>COUNTIF(H1913:AL1913,"MD")</f>
        <v>0</v>
      </c>
      <c r="BI1913" s="255">
        <f>COUNTIF(H1913:AL1913,"PMD")</f>
        <v>0</v>
      </c>
      <c r="BJ1913" s="255">
        <f>COUNTIF(H1913:AL1913,"PM")</f>
        <v>0</v>
      </c>
      <c r="BK1913" s="255">
        <f>COUNTIF(H1913:AL1913,"BM")</f>
        <v>0</v>
      </c>
      <c r="BL1913" s="261">
        <f>SUMIF(H1913:AL1913,"PD",H1914:AL1914)+SUMIF(H1913:AL1913,"PN",H1914:AL1914)+SUMIF(H1913:AL1913,"P/DS",H1914:AL1914)+SUMIF(H1913:AL1913,"PN/F",H1914:AL1914)+SUMIF(H1913:AL1913,"PN/L",H1914:AL1914)+SUMIF(H1913:AL1913,"TV",H1914:AL1914)+SUMIF(H1913:AL1913,"TVD",H1914:AL1914)+SUMIF(H1913:AL1913,"PDD",H1914:AL1914)</f>
        <v>0</v>
      </c>
      <c r="BM1913" s="261">
        <f>SUMIF(H1913:AL1913,"PD",H1915:AL1915)+SUMIF(H1913:AL1913,"PN",H1915:AL1915)+SUMIF(H1913:AL1913,"P/DS",H1915:AL1915)+SUMIF(H1913:AL1913,"PN/F",H1915:AL1915)+SUMIF(H1913:AL1913,"PN/L",H1915:AL1915)+SUMIF(H1913:AL1913,"TV",H1915:AL1915)+SUMIF(H1913:AL1913,"TVD",H1915:AL1915)+SUMIF(H1913:AL1913,"PDD",H1915:AL1915)+SUMIF(H1913:AL1913,"PMD",H1915:AL1915)</f>
        <v>0</v>
      </c>
      <c r="BN1913" s="261">
        <f>SUMIF(H1913:AL1913,"PD",H1916:AL1916)+SUMIF(H1913:AL1913,"PN",H1916:AL1916)+SUMIF(H1913:AL1913,"P/DS",H1916:AL1916)+SUMIF(H1913:AL1913,"PN/F",H1916:AL1916)+SUMIF(H1913:AL1913,"PN/L",H1916:AL1916)+SUMIF(H1913:AL1913,"TV",H1916:AL1916)+SUMIF(H1913:AL1913,"TVD",H1916:AL1916)</f>
        <v>0</v>
      </c>
      <c r="BO1913" s="261">
        <f>SUMIF(H1913:AL1913,"PD",H1917:AL1917)+SUMIF(H1913:AL1913,"PN",H1917:AL1917)+SUMIF(H1913:AL1913,"P/DS",H1917:AL1917)+SUMIF(H1913:AL1913,"PN/F",H1917:AL1917)+SUMIF(H1913:AL1913,"PN/L",H1917:AL1917)+SUMIF(H1913:AL1913,"TV",H1917:AL1917)+SUMIF(H1913:AL1913,"TVD",H1917:AL1917)</f>
        <v>0</v>
      </c>
      <c r="BP1913" s="261">
        <f>SUMIF(H1913:AL1913,"PD",H1918:AL1918)+SUMIF(H1913:AL1913,"PN",H1918:AL1918)+SUMIF(H1913:AL1913,"P/DS",H1918:AL1918)+SUMIF(H1913:AL1913,"PN/F",H1918:AL1918)+SUMIF(H1913:AL1913,"PN/L",H1918:AL1918)+SUMIF(H1913:AL1913,"TV",H1918:AL1918)+SUMIF(H1913:AL1913,"TVD",H1918:AL1918)+SUMIF(H1913:AL1913,"PDD",H1918:AL1918)+SUMIF(H1913:AL1913,"PH",H1918:AL1918)+SUMIF(H1913:AL1913,"PM",H1918:AL1918)</f>
        <v>0</v>
      </c>
      <c r="BQ1913" s="261">
        <f>SUMIF(H1913:AL1913,"PD",H1919:AL1919)+SUMIF(H1913:AL1913,"PN",H1919:AL1919)+SUMIF(H1913:AL1913,"P/DS",H1919:AL1919)+SUMIF(H1913:AL1913,"PN/F",H1919:AL1919)+SUMIF(H1913:AL1913,"PN/L",H1919:AL1919)+SUMIF(H1913:AL1913,"TV",H1919:AL1919)+SUMIF(H1913:AL1913,"TVD",H1919:AL1919)+SUMIF(H1913:AL1913,"PDD",H1919:AL1919)+SUMIF(H1913:AL1913,"PH",H1919:AL1919)+SUMIF(H1913:AL1913,"PM",H1919:AL1919)</f>
        <v>0</v>
      </c>
      <c r="BR1913" s="269">
        <f>SUM(H1914:AL1914)-BL1913</f>
        <v>20</v>
      </c>
      <c r="BS1913" s="269">
        <f>SUM(H1915:AL1915)-BM1913</f>
        <v>0</v>
      </c>
      <c r="BT1913" s="269">
        <f>SUM(H1916:AL1916)-BN1913</f>
        <v>0</v>
      </c>
      <c r="BU1913" s="269">
        <f>SUM(H1917:AL1917)-BO1913</f>
        <v>0</v>
      </c>
      <c r="BV1913" s="269">
        <f>SUM(H1918:AL1918)-BP1913</f>
        <v>0</v>
      </c>
      <c r="BW1913" s="269">
        <f>SUM(H1919:AL1919)-BQ1913</f>
        <v>0</v>
      </c>
      <c r="BX1913" s="255">
        <f>SUMIF(H1913:AL1913,"PD",H1920:AL1920)+SUMIF(H1913:AL1913,"PN",H1920:AL1920)+SUMIF(H1913:AL1913,"P/DS",H1920:AL1920)+SUMIF(H1913:AL1913,"PN/F",H1920:AL1920)+SUMIF(H1913:AL1913,"PN/L",H1920:AL1920)</f>
        <v>0</v>
      </c>
      <c r="BY1913" s="255">
        <f>SUM(H1920:AL1920)-BX1913</f>
        <v>1</v>
      </c>
      <c r="BZ1913" s="255">
        <f t="shared" ref="BZ1913" si="684">+SUM(BL1913:BW1920)</f>
        <v>20</v>
      </c>
      <c r="CA1913" s="266">
        <f>(COUNTIFS(H1913:AL1913,"PD",H1914:AL1914,"&gt;=2"))*0.5-IF(CN1913="VP",COUNTIFS($H$16:$AL$16,"SAT",H1913:AL1913,"PD",H1914:AL1914,"&gt;=2"))*0.5</f>
        <v>0</v>
      </c>
      <c r="CB1913" s="266">
        <f>(COUNTIFS(H1913:AL1913,"PN",H1915:AL1915,"&gt;=0.5",H1914:AL1914,"&gt;=1.5"))*0.5+COUNTIFS(H1913:AL1913,"PDD",H1915:AL1915,"&gt;=0.5",H1914:AL1914,"&gt;=1.5")*0.5</f>
        <v>0</v>
      </c>
      <c r="CC1913" s="273">
        <f>(COUNTIFS(H1913:AL1913,"TV",H1915:AL1915,"&gt;=10"))*0.5+(COUNTIFS(H1913:AL1913,"PMD",H1915:AL1915,"&gt;=2"))*0.5</f>
        <v>0</v>
      </c>
      <c r="CD1913" s="266">
        <f>(COUNTIFS(H1913:AL1913,"TVD",H1917:AL1917,"&gt;=6.5",H1915:AL1915,"&gt;=3.5"))*0.5</f>
        <v>0</v>
      </c>
      <c r="CE1913" s="266">
        <f>(COUNTIFS(H1913:AL1913,"PD",H1918:AL1918,"&gt;=10"))*0.5</f>
        <v>0</v>
      </c>
      <c r="CF1913" s="266">
        <f>(COUNTIFS(H1913:AL1913,"PDD",H1918:AL1918,"&gt;=3.5",H1919:AL1919,"&gt;=6.5")+COUNTIFS(H1913:AL1913,"PH",H1919:AL1919,"&gt;=0.5",H1918:AL1918,"&gt;=1.5")+COUNTIFS(H1913:AL1913,"PM",H1919:AL1919,"&gt;=0.5",H1918:AL1918,"&gt;=1.5"))*0.5</f>
        <v>0</v>
      </c>
      <c r="CG1913" s="266">
        <f>(COUNTIFS(H1913:AL1913,"DS",H1914:AL1914,"&gt;=2")+COUNTIFS(H1913:AL1913,"AL/DS",H1914:AL1914,"&gt;=2"))*0.5-IF(CN1913="VP",COUNTIFS($H$16:$AL$16,"SAT",H1913:AL1913,"DS",H1914:AL1914,"&gt;=2"))*0.5</f>
        <v>4</v>
      </c>
      <c r="CH1913" s="266">
        <f>(COUNTIFS(H1913:AL1913,"NS",H1915:AL1915,"&gt;=0.5",H1914:AL1914,"&gt;=1.5")+COUNTIFS(H1913:AL1913,"AL/NS",H1915:AL1915,"&gt;=0.5",H1914:AL1914,"&gt;=1.5")+COUNTIFS(H1913:AL1913,"NHD",H1915:AL1915,"&gt;=4.5",H1918:AL1918,"&gt;=2",H1914:AL1914,"&gt;=1.5"))*0.5</f>
        <v>0</v>
      </c>
      <c r="CI1913" s="266">
        <f>(COUNTIF(H1915:AL1915,"&gt;=10")+COUNTIFS(H1913:AL1913,"MD",H1915:AL1915,"&gt;=2")-COUNTIFS(H1913:AL1913,"TV",H1915:AL1915,"&gt;=10"))*0.5</f>
        <v>0</v>
      </c>
      <c r="CJ1913" s="266">
        <f>(COUNTIFS(H1913:AL1913,"D",H1917:AL1917,"&gt;=6.5",H1915:AL1915,"&gt;=3.5"))*0.5</f>
        <v>0</v>
      </c>
      <c r="CK1913" s="266">
        <f>(COUNTIF(H1918:AL1918,"&gt;=10")-COUNTIFS(H1913:AL1913,"PD",H1918:AL1918,"&gt;=10"))*0.5</f>
        <v>0</v>
      </c>
      <c r="CL1913" s="265">
        <f>(COUNTIFS(H1913:AL1913,"NHD",H1918:AL1918,"&gt;=3.5",H1919:AL1919,"&gt;=6.5")+COUNTIFS(H1913:AL1913,"BH",H1918:AL1918,"&gt;=1.5",H1919:AL1919,"&gt;=0.5")+COUNTIFS(H1913:AL1913,"BM",H1918:AL1918,"&gt;=1.5",H1919:AL1919,"&gt;=0.5")+COUNTIFS(H1913:AL1913,"D",H1918:AL1918,"&gt;=1.5",H1919:AL1919,"&gt;=0.5"))*0.5</f>
        <v>0</v>
      </c>
      <c r="CM1913" s="272"/>
      <c r="CN1913" s="264" t="s">
        <v>723</v>
      </c>
      <c r="CO1913" s="125">
        <f t="shared" ref="CO1913" si="685">+AM1913+AN1913+AO1913+AP1913+AQ1913+AR1913+AS1913+AU1913+BG1913</f>
        <v>26</v>
      </c>
      <c r="CP1913" s="225">
        <f>+SUM(I1914:I1919)-I1920</f>
        <v>0</v>
      </c>
      <c r="CQ1913" s="225">
        <f>+SUM(J1914:J1919)-J1920</f>
        <v>2.5</v>
      </c>
      <c r="CR1913" s="225">
        <f>+SUM(K1914:K1919)-K1920</f>
        <v>2.5</v>
      </c>
      <c r="CS1913" s="90"/>
      <c r="CT1913" s="90"/>
      <c r="CU1913" s="90"/>
      <c r="CV1913" s="90"/>
      <c r="CW1913" s="90"/>
      <c r="CX1913" s="90"/>
      <c r="CY1913" s="90"/>
      <c r="CZ1913" s="90"/>
      <c r="DA1913" s="90"/>
    </row>
    <row r="1914" spans="1:105" s="70" customFormat="1" ht="15" customHeight="1">
      <c r="A1914" s="228"/>
      <c r="B1914" s="309"/>
      <c r="C1914" s="306"/>
      <c r="D1914" s="237"/>
      <c r="E1914" s="237"/>
      <c r="F1914" s="242" t="s">
        <v>82</v>
      </c>
      <c r="G1914" s="71">
        <v>1.5</v>
      </c>
      <c r="H1914" s="83"/>
      <c r="I1914" s="83"/>
      <c r="J1914" s="83">
        <v>2.5</v>
      </c>
      <c r="K1914" s="83">
        <v>2.5</v>
      </c>
      <c r="L1914" s="83">
        <v>2.5</v>
      </c>
      <c r="M1914" s="83">
        <v>2.5</v>
      </c>
      <c r="N1914" s="83"/>
      <c r="O1914" s="83"/>
      <c r="P1914" s="83">
        <v>2.5</v>
      </c>
      <c r="Q1914" s="83">
        <v>2.5</v>
      </c>
      <c r="R1914" s="83">
        <v>2.5</v>
      </c>
      <c r="S1914" s="83">
        <v>2.5</v>
      </c>
      <c r="T1914" s="83"/>
      <c r="U1914" s="83"/>
      <c r="V1914" s="83"/>
      <c r="W1914" s="83"/>
      <c r="X1914" s="83"/>
      <c r="Y1914" s="83"/>
      <c r="Z1914" s="83"/>
      <c r="AA1914" s="83"/>
      <c r="AB1914" s="83"/>
      <c r="AC1914" s="79"/>
      <c r="AD1914" s="79"/>
      <c r="AE1914" s="79"/>
      <c r="AF1914" s="79"/>
      <c r="AG1914" s="79"/>
      <c r="AH1914" s="79"/>
      <c r="AI1914" s="79"/>
      <c r="AJ1914" s="79"/>
      <c r="AK1914" s="79"/>
      <c r="AL1914" s="79"/>
      <c r="AM1914" s="240"/>
      <c r="AN1914" s="240"/>
      <c r="AO1914" s="240"/>
      <c r="AP1914" s="240"/>
      <c r="AQ1914" s="240"/>
      <c r="AR1914" s="240"/>
      <c r="AS1914" s="240"/>
      <c r="AT1914" s="256"/>
      <c r="AU1914" s="256"/>
      <c r="AV1914" s="259"/>
      <c r="AW1914" s="259"/>
      <c r="AX1914" s="256"/>
      <c r="AY1914" s="256"/>
      <c r="AZ1914" s="256"/>
      <c r="BA1914" s="256"/>
      <c r="BB1914" s="256"/>
      <c r="BC1914" s="256"/>
      <c r="BD1914" s="256"/>
      <c r="BE1914" s="256"/>
      <c r="BF1914" s="256"/>
      <c r="BG1914" s="256"/>
      <c r="BH1914" s="256"/>
      <c r="BI1914" s="256"/>
      <c r="BJ1914" s="256"/>
      <c r="BK1914" s="256"/>
      <c r="BL1914" s="262"/>
      <c r="BM1914" s="262"/>
      <c r="BN1914" s="262"/>
      <c r="BO1914" s="262"/>
      <c r="BP1914" s="262"/>
      <c r="BQ1914" s="262"/>
      <c r="BR1914" s="270"/>
      <c r="BS1914" s="270"/>
      <c r="BT1914" s="270"/>
      <c r="BU1914" s="270"/>
      <c r="BV1914" s="270"/>
      <c r="BW1914" s="270"/>
      <c r="BX1914" s="256"/>
      <c r="BY1914" s="256"/>
      <c r="BZ1914" s="256"/>
      <c r="CA1914" s="267"/>
      <c r="CB1914" s="267"/>
      <c r="CC1914" s="274"/>
      <c r="CD1914" s="267"/>
      <c r="CE1914" s="267"/>
      <c r="CF1914" s="267"/>
      <c r="CG1914" s="267"/>
      <c r="CH1914" s="267"/>
      <c r="CI1914" s="267"/>
      <c r="CJ1914" s="267"/>
      <c r="CK1914" s="267"/>
      <c r="CL1914" s="265"/>
      <c r="CM1914" s="272"/>
      <c r="CN1914" s="264"/>
      <c r="CO1914" s="125"/>
      <c r="CP1914" s="226"/>
      <c r="CQ1914" s="226"/>
      <c r="CR1914" s="226"/>
      <c r="CS1914" s="90"/>
      <c r="CT1914" s="90"/>
      <c r="CU1914" s="90"/>
      <c r="CV1914" s="90"/>
      <c r="CW1914" s="90"/>
      <c r="CX1914" s="90"/>
      <c r="CY1914" s="90"/>
      <c r="CZ1914" s="90"/>
      <c r="DA1914" s="90"/>
    </row>
    <row r="1915" spans="1:105" s="70" customFormat="1" ht="15" customHeight="1">
      <c r="A1915" s="228"/>
      <c r="B1915" s="309"/>
      <c r="C1915" s="306"/>
      <c r="D1915" s="237"/>
      <c r="E1915" s="237"/>
      <c r="F1915" s="243"/>
      <c r="G1915" s="72">
        <v>2</v>
      </c>
      <c r="H1915" s="84"/>
      <c r="I1915" s="84"/>
      <c r="J1915" s="84"/>
      <c r="K1915" s="84"/>
      <c r="L1915" s="84"/>
      <c r="M1915" s="84"/>
      <c r="N1915" s="84"/>
      <c r="O1915" s="84"/>
      <c r="P1915" s="84"/>
      <c r="Q1915" s="84"/>
      <c r="R1915" s="84"/>
      <c r="S1915" s="84"/>
      <c r="T1915" s="84"/>
      <c r="U1915" s="84"/>
      <c r="V1915" s="84"/>
      <c r="W1915" s="84"/>
      <c r="X1915" s="84"/>
      <c r="Y1915" s="84"/>
      <c r="Z1915" s="84"/>
      <c r="AA1915" s="84"/>
      <c r="AB1915" s="84"/>
      <c r="AC1915" s="80"/>
      <c r="AD1915" s="80"/>
      <c r="AE1915" s="80"/>
      <c r="AF1915" s="80"/>
      <c r="AG1915" s="80"/>
      <c r="AH1915" s="80"/>
      <c r="AI1915" s="80"/>
      <c r="AJ1915" s="80"/>
      <c r="AK1915" s="80"/>
      <c r="AL1915" s="80"/>
      <c r="AM1915" s="240"/>
      <c r="AN1915" s="240"/>
      <c r="AO1915" s="240"/>
      <c r="AP1915" s="240"/>
      <c r="AQ1915" s="240"/>
      <c r="AR1915" s="240"/>
      <c r="AS1915" s="240"/>
      <c r="AT1915" s="256"/>
      <c r="AU1915" s="256"/>
      <c r="AV1915" s="259"/>
      <c r="AW1915" s="259"/>
      <c r="AX1915" s="256"/>
      <c r="AY1915" s="256"/>
      <c r="AZ1915" s="256"/>
      <c r="BA1915" s="256"/>
      <c r="BB1915" s="256"/>
      <c r="BC1915" s="256"/>
      <c r="BD1915" s="256"/>
      <c r="BE1915" s="256"/>
      <c r="BF1915" s="256"/>
      <c r="BG1915" s="256"/>
      <c r="BH1915" s="256"/>
      <c r="BI1915" s="256"/>
      <c r="BJ1915" s="256"/>
      <c r="BK1915" s="256"/>
      <c r="BL1915" s="262"/>
      <c r="BM1915" s="262"/>
      <c r="BN1915" s="262"/>
      <c r="BO1915" s="262"/>
      <c r="BP1915" s="262"/>
      <c r="BQ1915" s="262"/>
      <c r="BR1915" s="270"/>
      <c r="BS1915" s="270"/>
      <c r="BT1915" s="270"/>
      <c r="BU1915" s="270"/>
      <c r="BV1915" s="270"/>
      <c r="BW1915" s="270"/>
      <c r="BX1915" s="256"/>
      <c r="BY1915" s="256"/>
      <c r="BZ1915" s="256"/>
      <c r="CA1915" s="267"/>
      <c r="CB1915" s="267"/>
      <c r="CC1915" s="274"/>
      <c r="CD1915" s="267"/>
      <c r="CE1915" s="267"/>
      <c r="CF1915" s="267"/>
      <c r="CG1915" s="267"/>
      <c r="CH1915" s="267"/>
      <c r="CI1915" s="267"/>
      <c r="CJ1915" s="267"/>
      <c r="CK1915" s="267"/>
      <c r="CL1915" s="265"/>
      <c r="CM1915" s="272"/>
      <c r="CN1915" s="264"/>
      <c r="CO1915" s="125"/>
      <c r="CP1915" s="226"/>
      <c r="CQ1915" s="226"/>
      <c r="CR1915" s="226"/>
      <c r="CS1915" s="90"/>
      <c r="CT1915" s="90"/>
      <c r="CU1915" s="90"/>
      <c r="CV1915" s="90"/>
      <c r="CW1915" s="90"/>
      <c r="CX1915" s="90"/>
      <c r="CY1915" s="90"/>
      <c r="CZ1915" s="90"/>
      <c r="DA1915" s="90"/>
    </row>
    <row r="1916" spans="1:105" s="70" customFormat="1" ht="15" customHeight="1">
      <c r="A1916" s="228"/>
      <c r="B1916" s="309"/>
      <c r="C1916" s="306"/>
      <c r="D1916" s="237"/>
      <c r="E1916" s="237"/>
      <c r="F1916" s="243"/>
      <c r="G1916" s="72">
        <v>2.1</v>
      </c>
      <c r="H1916" s="84"/>
      <c r="I1916" s="84"/>
      <c r="J1916" s="84"/>
      <c r="K1916" s="84"/>
      <c r="L1916" s="84"/>
      <c r="M1916" s="84"/>
      <c r="N1916" s="84"/>
      <c r="O1916" s="84"/>
      <c r="P1916" s="84"/>
      <c r="Q1916" s="84"/>
      <c r="R1916" s="84"/>
      <c r="S1916" s="84"/>
      <c r="T1916" s="84"/>
      <c r="U1916" s="84"/>
      <c r="V1916" s="84"/>
      <c r="W1916" s="84"/>
      <c r="X1916" s="84"/>
      <c r="Y1916" s="84"/>
      <c r="Z1916" s="84"/>
      <c r="AA1916" s="84"/>
      <c r="AB1916" s="84"/>
      <c r="AC1916" s="80"/>
      <c r="AD1916" s="80"/>
      <c r="AE1916" s="80"/>
      <c r="AF1916" s="80"/>
      <c r="AG1916" s="80"/>
      <c r="AH1916" s="80"/>
      <c r="AI1916" s="80"/>
      <c r="AJ1916" s="80"/>
      <c r="AK1916" s="80"/>
      <c r="AL1916" s="80"/>
      <c r="AM1916" s="240"/>
      <c r="AN1916" s="240"/>
      <c r="AO1916" s="240"/>
      <c r="AP1916" s="240"/>
      <c r="AQ1916" s="240"/>
      <c r="AR1916" s="240"/>
      <c r="AS1916" s="240"/>
      <c r="AT1916" s="256"/>
      <c r="AU1916" s="256"/>
      <c r="AV1916" s="259"/>
      <c r="AW1916" s="259"/>
      <c r="AX1916" s="256"/>
      <c r="AY1916" s="256"/>
      <c r="AZ1916" s="256"/>
      <c r="BA1916" s="256"/>
      <c r="BB1916" s="256"/>
      <c r="BC1916" s="256"/>
      <c r="BD1916" s="256"/>
      <c r="BE1916" s="256"/>
      <c r="BF1916" s="256"/>
      <c r="BG1916" s="256"/>
      <c r="BH1916" s="256"/>
      <c r="BI1916" s="256"/>
      <c r="BJ1916" s="256"/>
      <c r="BK1916" s="256"/>
      <c r="BL1916" s="262"/>
      <c r="BM1916" s="262"/>
      <c r="BN1916" s="262"/>
      <c r="BO1916" s="262"/>
      <c r="BP1916" s="262"/>
      <c r="BQ1916" s="262"/>
      <c r="BR1916" s="270"/>
      <c r="BS1916" s="270"/>
      <c r="BT1916" s="270"/>
      <c r="BU1916" s="270"/>
      <c r="BV1916" s="270"/>
      <c r="BW1916" s="270"/>
      <c r="BX1916" s="256"/>
      <c r="BY1916" s="256"/>
      <c r="BZ1916" s="256"/>
      <c r="CA1916" s="267"/>
      <c r="CB1916" s="267"/>
      <c r="CC1916" s="274"/>
      <c r="CD1916" s="267"/>
      <c r="CE1916" s="267"/>
      <c r="CF1916" s="267"/>
      <c r="CG1916" s="267"/>
      <c r="CH1916" s="267"/>
      <c r="CI1916" s="267"/>
      <c r="CJ1916" s="267"/>
      <c r="CK1916" s="267"/>
      <c r="CL1916" s="265"/>
      <c r="CM1916" s="272"/>
      <c r="CN1916" s="264"/>
      <c r="CO1916" s="125"/>
      <c r="CP1916" s="226"/>
      <c r="CQ1916" s="226"/>
      <c r="CR1916" s="226"/>
      <c r="CS1916" s="90"/>
      <c r="CT1916" s="90"/>
      <c r="CU1916" s="90"/>
      <c r="CV1916" s="90"/>
      <c r="CW1916" s="90"/>
      <c r="CX1916" s="90"/>
      <c r="CY1916" s="90"/>
      <c r="CZ1916" s="90"/>
      <c r="DA1916" s="90"/>
    </row>
    <row r="1917" spans="1:105" s="70" customFormat="1" ht="15" customHeight="1">
      <c r="A1917" s="228"/>
      <c r="B1917" s="309"/>
      <c r="C1917" s="306"/>
      <c r="D1917" s="237"/>
      <c r="E1917" s="237"/>
      <c r="F1917" s="243"/>
      <c r="G1917" s="72">
        <v>2.7</v>
      </c>
      <c r="H1917" s="84"/>
      <c r="I1917" s="84"/>
      <c r="J1917" s="84"/>
      <c r="K1917" s="84"/>
      <c r="L1917" s="84"/>
      <c r="M1917" s="84"/>
      <c r="N1917" s="84"/>
      <c r="O1917" s="84"/>
      <c r="P1917" s="84"/>
      <c r="Q1917" s="84"/>
      <c r="R1917" s="84"/>
      <c r="S1917" s="84"/>
      <c r="T1917" s="84"/>
      <c r="U1917" s="84"/>
      <c r="V1917" s="84"/>
      <c r="W1917" s="84"/>
      <c r="X1917" s="84"/>
      <c r="Y1917" s="84"/>
      <c r="Z1917" s="84"/>
      <c r="AA1917" s="84"/>
      <c r="AB1917" s="84"/>
      <c r="AC1917" s="80"/>
      <c r="AD1917" s="80"/>
      <c r="AE1917" s="80"/>
      <c r="AF1917" s="80"/>
      <c r="AG1917" s="80"/>
      <c r="AH1917" s="80"/>
      <c r="AI1917" s="80"/>
      <c r="AJ1917" s="80"/>
      <c r="AK1917" s="80"/>
      <c r="AL1917" s="80"/>
      <c r="AM1917" s="240"/>
      <c r="AN1917" s="240"/>
      <c r="AO1917" s="240"/>
      <c r="AP1917" s="240"/>
      <c r="AQ1917" s="240"/>
      <c r="AR1917" s="240"/>
      <c r="AS1917" s="240"/>
      <c r="AT1917" s="256"/>
      <c r="AU1917" s="256"/>
      <c r="AV1917" s="259"/>
      <c r="AW1917" s="259"/>
      <c r="AX1917" s="256"/>
      <c r="AY1917" s="256"/>
      <c r="AZ1917" s="256"/>
      <c r="BA1917" s="256"/>
      <c r="BB1917" s="256"/>
      <c r="BC1917" s="256"/>
      <c r="BD1917" s="256"/>
      <c r="BE1917" s="256"/>
      <c r="BF1917" s="256"/>
      <c r="BG1917" s="256"/>
      <c r="BH1917" s="256"/>
      <c r="BI1917" s="256"/>
      <c r="BJ1917" s="256"/>
      <c r="BK1917" s="256"/>
      <c r="BL1917" s="262"/>
      <c r="BM1917" s="262"/>
      <c r="BN1917" s="262"/>
      <c r="BO1917" s="262"/>
      <c r="BP1917" s="262"/>
      <c r="BQ1917" s="262"/>
      <c r="BR1917" s="270"/>
      <c r="BS1917" s="270"/>
      <c r="BT1917" s="270"/>
      <c r="BU1917" s="270"/>
      <c r="BV1917" s="270"/>
      <c r="BW1917" s="270"/>
      <c r="BX1917" s="256"/>
      <c r="BY1917" s="256"/>
      <c r="BZ1917" s="256"/>
      <c r="CA1917" s="267"/>
      <c r="CB1917" s="267"/>
      <c r="CC1917" s="274"/>
      <c r="CD1917" s="267"/>
      <c r="CE1917" s="267"/>
      <c r="CF1917" s="267"/>
      <c r="CG1917" s="267"/>
      <c r="CH1917" s="267"/>
      <c r="CI1917" s="267"/>
      <c r="CJ1917" s="267"/>
      <c r="CK1917" s="267"/>
      <c r="CL1917" s="265"/>
      <c r="CM1917" s="272"/>
      <c r="CN1917" s="264"/>
      <c r="CO1917" s="125"/>
      <c r="CP1917" s="226"/>
      <c r="CQ1917" s="226"/>
      <c r="CR1917" s="226"/>
      <c r="CS1917" s="90"/>
      <c r="CT1917" s="90"/>
      <c r="CU1917" s="90"/>
      <c r="CV1917" s="90"/>
      <c r="CW1917" s="90"/>
      <c r="CX1917" s="90"/>
      <c r="CY1917" s="90"/>
      <c r="CZ1917" s="90"/>
      <c r="DA1917" s="90"/>
    </row>
    <row r="1918" spans="1:105" s="70" customFormat="1" ht="15" customHeight="1">
      <c r="A1918" s="228"/>
      <c r="B1918" s="309"/>
      <c r="C1918" s="306"/>
      <c r="D1918" s="237"/>
      <c r="E1918" s="237"/>
      <c r="F1918" s="243"/>
      <c r="G1918" s="72">
        <v>3</v>
      </c>
      <c r="H1918" s="84"/>
      <c r="I1918" s="84"/>
      <c r="J1918" s="84"/>
      <c r="K1918" s="84"/>
      <c r="L1918" s="84"/>
      <c r="M1918" s="84"/>
      <c r="N1918" s="84"/>
      <c r="O1918" s="84"/>
      <c r="P1918" s="84"/>
      <c r="Q1918" s="84"/>
      <c r="R1918" s="84"/>
      <c r="S1918" s="84"/>
      <c r="T1918" s="84"/>
      <c r="U1918" s="84"/>
      <c r="V1918" s="84"/>
      <c r="W1918" s="84"/>
      <c r="X1918" s="84"/>
      <c r="Y1918" s="84"/>
      <c r="Z1918" s="84"/>
      <c r="AA1918" s="84"/>
      <c r="AB1918" s="84"/>
      <c r="AC1918" s="80"/>
      <c r="AD1918" s="80"/>
      <c r="AE1918" s="80"/>
      <c r="AF1918" s="80"/>
      <c r="AG1918" s="80"/>
      <c r="AH1918" s="80"/>
      <c r="AI1918" s="80"/>
      <c r="AJ1918" s="80"/>
      <c r="AK1918" s="80"/>
      <c r="AL1918" s="80"/>
      <c r="AM1918" s="240"/>
      <c r="AN1918" s="240"/>
      <c r="AO1918" s="240"/>
      <c r="AP1918" s="240"/>
      <c r="AQ1918" s="240"/>
      <c r="AR1918" s="240"/>
      <c r="AS1918" s="240"/>
      <c r="AT1918" s="256"/>
      <c r="AU1918" s="256"/>
      <c r="AV1918" s="259"/>
      <c r="AW1918" s="259"/>
      <c r="AX1918" s="256"/>
      <c r="AY1918" s="256"/>
      <c r="AZ1918" s="256"/>
      <c r="BA1918" s="256"/>
      <c r="BB1918" s="256"/>
      <c r="BC1918" s="256"/>
      <c r="BD1918" s="256"/>
      <c r="BE1918" s="256"/>
      <c r="BF1918" s="256"/>
      <c r="BG1918" s="256"/>
      <c r="BH1918" s="256"/>
      <c r="BI1918" s="256"/>
      <c r="BJ1918" s="256"/>
      <c r="BK1918" s="256"/>
      <c r="BL1918" s="262"/>
      <c r="BM1918" s="262"/>
      <c r="BN1918" s="262"/>
      <c r="BO1918" s="262"/>
      <c r="BP1918" s="262"/>
      <c r="BQ1918" s="262"/>
      <c r="BR1918" s="270"/>
      <c r="BS1918" s="270"/>
      <c r="BT1918" s="270"/>
      <c r="BU1918" s="270"/>
      <c r="BV1918" s="270"/>
      <c r="BW1918" s="270"/>
      <c r="BX1918" s="256"/>
      <c r="BY1918" s="256"/>
      <c r="BZ1918" s="256"/>
      <c r="CA1918" s="267"/>
      <c r="CB1918" s="267"/>
      <c r="CC1918" s="274"/>
      <c r="CD1918" s="267"/>
      <c r="CE1918" s="267"/>
      <c r="CF1918" s="267"/>
      <c r="CG1918" s="267"/>
      <c r="CH1918" s="267"/>
      <c r="CI1918" s="267"/>
      <c r="CJ1918" s="267"/>
      <c r="CK1918" s="267"/>
      <c r="CL1918" s="265"/>
      <c r="CM1918" s="272"/>
      <c r="CN1918" s="264"/>
      <c r="CO1918" s="125"/>
      <c r="CP1918" s="226"/>
      <c r="CQ1918" s="226"/>
      <c r="CR1918" s="226"/>
      <c r="CS1918" s="90"/>
      <c r="CT1918" s="90"/>
      <c r="CU1918" s="90"/>
      <c r="CV1918" s="90"/>
      <c r="CW1918" s="90"/>
      <c r="CX1918" s="90"/>
      <c r="CY1918" s="90"/>
      <c r="CZ1918" s="90"/>
      <c r="DA1918" s="90"/>
    </row>
    <row r="1919" spans="1:105" s="70" customFormat="1" ht="15" customHeight="1">
      <c r="A1919" s="228"/>
      <c r="B1919" s="309"/>
      <c r="C1919" s="306"/>
      <c r="D1919" s="237"/>
      <c r="E1919" s="237"/>
      <c r="F1919" s="244"/>
      <c r="G1919" s="73">
        <v>3.9</v>
      </c>
      <c r="H1919" s="85"/>
      <c r="I1919" s="85"/>
      <c r="J1919" s="85"/>
      <c r="K1919" s="85"/>
      <c r="L1919" s="85"/>
      <c r="M1919" s="85"/>
      <c r="N1919" s="85"/>
      <c r="O1919" s="85"/>
      <c r="P1919" s="85"/>
      <c r="Q1919" s="85"/>
      <c r="R1919" s="85"/>
      <c r="S1919" s="85"/>
      <c r="T1919" s="85"/>
      <c r="U1919" s="85"/>
      <c r="V1919" s="85"/>
      <c r="W1919" s="85"/>
      <c r="X1919" s="85"/>
      <c r="Y1919" s="85"/>
      <c r="Z1919" s="85"/>
      <c r="AA1919" s="85"/>
      <c r="AB1919" s="85"/>
      <c r="AC1919" s="81"/>
      <c r="AD1919" s="81"/>
      <c r="AE1919" s="81"/>
      <c r="AF1919" s="81"/>
      <c r="AG1919" s="81"/>
      <c r="AH1919" s="81"/>
      <c r="AI1919" s="81"/>
      <c r="AJ1919" s="81"/>
      <c r="AK1919" s="81"/>
      <c r="AL1919" s="81"/>
      <c r="AM1919" s="240"/>
      <c r="AN1919" s="240"/>
      <c r="AO1919" s="240"/>
      <c r="AP1919" s="240"/>
      <c r="AQ1919" s="240"/>
      <c r="AR1919" s="240"/>
      <c r="AS1919" s="240"/>
      <c r="AT1919" s="256"/>
      <c r="AU1919" s="256"/>
      <c r="AV1919" s="259"/>
      <c r="AW1919" s="259"/>
      <c r="AX1919" s="256"/>
      <c r="AY1919" s="256"/>
      <c r="AZ1919" s="256"/>
      <c r="BA1919" s="256"/>
      <c r="BB1919" s="256"/>
      <c r="BC1919" s="256"/>
      <c r="BD1919" s="256"/>
      <c r="BE1919" s="256"/>
      <c r="BF1919" s="256"/>
      <c r="BG1919" s="256"/>
      <c r="BH1919" s="256"/>
      <c r="BI1919" s="256"/>
      <c r="BJ1919" s="256"/>
      <c r="BK1919" s="256"/>
      <c r="BL1919" s="262"/>
      <c r="BM1919" s="262"/>
      <c r="BN1919" s="262"/>
      <c r="BO1919" s="262"/>
      <c r="BP1919" s="262"/>
      <c r="BQ1919" s="262"/>
      <c r="BR1919" s="270"/>
      <c r="BS1919" s="270"/>
      <c r="BT1919" s="270"/>
      <c r="BU1919" s="270"/>
      <c r="BV1919" s="270"/>
      <c r="BW1919" s="270"/>
      <c r="BX1919" s="256"/>
      <c r="BY1919" s="256"/>
      <c r="BZ1919" s="256"/>
      <c r="CA1919" s="267"/>
      <c r="CB1919" s="267"/>
      <c r="CC1919" s="274"/>
      <c r="CD1919" s="267"/>
      <c r="CE1919" s="267"/>
      <c r="CF1919" s="267"/>
      <c r="CG1919" s="267"/>
      <c r="CH1919" s="267"/>
      <c r="CI1919" s="267"/>
      <c r="CJ1919" s="267"/>
      <c r="CK1919" s="267"/>
      <c r="CL1919" s="265"/>
      <c r="CM1919" s="272"/>
      <c r="CN1919" s="264"/>
      <c r="CO1919" s="125"/>
      <c r="CP1919" s="226"/>
      <c r="CQ1919" s="226"/>
      <c r="CR1919" s="226"/>
      <c r="CS1919" s="90"/>
      <c r="CT1919" s="90"/>
      <c r="CU1919" s="90"/>
      <c r="CV1919" s="90"/>
      <c r="CW1919" s="90"/>
      <c r="CX1919" s="90"/>
      <c r="CY1919" s="90"/>
      <c r="CZ1919" s="90"/>
      <c r="DA1919" s="90"/>
    </row>
    <row r="1920" spans="1:105" s="70" customFormat="1" ht="15" customHeight="1">
      <c r="A1920" s="229"/>
      <c r="B1920" s="310"/>
      <c r="C1920" s="307"/>
      <c r="D1920" s="238"/>
      <c r="E1920" s="238"/>
      <c r="F1920" s="245" t="s">
        <v>83</v>
      </c>
      <c r="G1920" s="246"/>
      <c r="H1920" s="82"/>
      <c r="I1920" s="82"/>
      <c r="J1920" s="82"/>
      <c r="K1920" s="82"/>
      <c r="L1920" s="82"/>
      <c r="M1920" s="82"/>
      <c r="N1920" s="82"/>
      <c r="O1920" s="82"/>
      <c r="P1920" s="82"/>
      <c r="Q1920" s="82"/>
      <c r="R1920" s="82"/>
      <c r="S1920" s="82"/>
      <c r="T1920" s="82"/>
      <c r="U1920" s="82"/>
      <c r="V1920" s="82"/>
      <c r="W1920" s="82"/>
      <c r="X1920" s="82"/>
      <c r="Y1920" s="82"/>
      <c r="Z1920" s="82"/>
      <c r="AA1920" s="82"/>
      <c r="AB1920" s="82"/>
      <c r="AC1920" s="35"/>
      <c r="AD1920" s="35">
        <v>1</v>
      </c>
      <c r="AE1920" s="35"/>
      <c r="AF1920" s="35"/>
      <c r="AG1920" s="35"/>
      <c r="AH1920" s="35"/>
      <c r="AI1920" s="35"/>
      <c r="AJ1920" s="35"/>
      <c r="AK1920" s="35"/>
      <c r="AL1920" s="35"/>
      <c r="AM1920" s="241"/>
      <c r="AN1920" s="241"/>
      <c r="AO1920" s="241"/>
      <c r="AP1920" s="241"/>
      <c r="AQ1920" s="241"/>
      <c r="AR1920" s="241"/>
      <c r="AS1920" s="241"/>
      <c r="AT1920" s="257"/>
      <c r="AU1920" s="257"/>
      <c r="AV1920" s="260"/>
      <c r="AW1920" s="260"/>
      <c r="AX1920" s="257"/>
      <c r="AY1920" s="257"/>
      <c r="AZ1920" s="257"/>
      <c r="BA1920" s="257"/>
      <c r="BB1920" s="257"/>
      <c r="BC1920" s="257"/>
      <c r="BD1920" s="257"/>
      <c r="BE1920" s="257"/>
      <c r="BF1920" s="257"/>
      <c r="BG1920" s="257"/>
      <c r="BH1920" s="257"/>
      <c r="BI1920" s="257"/>
      <c r="BJ1920" s="257"/>
      <c r="BK1920" s="257"/>
      <c r="BL1920" s="263"/>
      <c r="BM1920" s="263"/>
      <c r="BN1920" s="263"/>
      <c r="BO1920" s="263"/>
      <c r="BP1920" s="263"/>
      <c r="BQ1920" s="263"/>
      <c r="BR1920" s="271"/>
      <c r="BS1920" s="271"/>
      <c r="BT1920" s="271"/>
      <c r="BU1920" s="271"/>
      <c r="BV1920" s="271"/>
      <c r="BW1920" s="271"/>
      <c r="BX1920" s="257"/>
      <c r="BY1920" s="257"/>
      <c r="BZ1920" s="257"/>
      <c r="CA1920" s="268"/>
      <c r="CB1920" s="268"/>
      <c r="CC1920" s="275"/>
      <c r="CD1920" s="268"/>
      <c r="CE1920" s="268"/>
      <c r="CF1920" s="268"/>
      <c r="CG1920" s="268"/>
      <c r="CH1920" s="268"/>
      <c r="CI1920" s="268"/>
      <c r="CJ1920" s="268"/>
      <c r="CK1920" s="268"/>
      <c r="CL1920" s="265"/>
      <c r="CM1920" s="272"/>
      <c r="CN1920" s="264"/>
      <c r="CO1920" s="125"/>
      <c r="CP1920" s="226"/>
      <c r="CQ1920" s="226"/>
      <c r="CR1920" s="226"/>
      <c r="CS1920" s="90"/>
      <c r="CT1920" s="90"/>
      <c r="CU1920" s="90"/>
      <c r="CV1920" s="90"/>
      <c r="CW1920" s="90"/>
      <c r="CX1920" s="90"/>
      <c r="CY1920" s="90"/>
      <c r="CZ1920" s="90"/>
      <c r="DA1920" s="90"/>
    </row>
    <row r="1921" spans="1:105" s="120" customFormat="1" ht="15" customHeight="1">
      <c r="A1921" s="227">
        <f t="shared" si="679"/>
        <v>238</v>
      </c>
      <c r="B1921" s="308" t="s">
        <v>268</v>
      </c>
      <c r="C1921" s="306" t="s">
        <v>269</v>
      </c>
      <c r="D1921" s="236" t="s">
        <v>1313</v>
      </c>
      <c r="E1921" s="236" t="s">
        <v>1283</v>
      </c>
      <c r="F1921" s="253" t="s">
        <v>80</v>
      </c>
      <c r="G1921" s="254"/>
      <c r="H1921" s="82" t="s">
        <v>69</v>
      </c>
      <c r="I1921" s="82"/>
      <c r="J1921" s="82" t="s">
        <v>67</v>
      </c>
      <c r="K1921" s="82" t="s">
        <v>67</v>
      </c>
      <c r="L1921" s="82" t="s">
        <v>67</v>
      </c>
      <c r="M1921" s="82" t="s">
        <v>60</v>
      </c>
      <c r="N1921" s="82" t="s">
        <v>60</v>
      </c>
      <c r="O1921" s="82"/>
      <c r="P1921" s="82" t="s">
        <v>60</v>
      </c>
      <c r="Q1921" s="82" t="s">
        <v>60</v>
      </c>
      <c r="R1921" s="82" t="s">
        <v>60</v>
      </c>
      <c r="S1921" s="82" t="s">
        <v>60</v>
      </c>
      <c r="T1921" s="82" t="s">
        <v>60</v>
      </c>
      <c r="U1921" s="82" t="s">
        <v>60</v>
      </c>
      <c r="V1921" s="82"/>
      <c r="W1921" s="82" t="s">
        <v>61</v>
      </c>
      <c r="X1921" s="82" t="s">
        <v>61</v>
      </c>
      <c r="Y1921" s="82" t="s">
        <v>61</v>
      </c>
      <c r="Z1921" s="82" t="s">
        <v>61</v>
      </c>
      <c r="AA1921" s="82" t="s">
        <v>61</v>
      </c>
      <c r="AB1921" s="82" t="s">
        <v>61</v>
      </c>
      <c r="AC1921" s="82"/>
      <c r="AD1921" s="82" t="s">
        <v>61</v>
      </c>
      <c r="AE1921" s="82" t="s">
        <v>61</v>
      </c>
      <c r="AF1921" s="82" t="s">
        <v>61</v>
      </c>
      <c r="AG1921" s="82" t="s">
        <v>61</v>
      </c>
      <c r="AH1921" s="82" t="s">
        <v>61</v>
      </c>
      <c r="AI1921" s="82" t="s">
        <v>1471</v>
      </c>
      <c r="AJ1921" s="82"/>
      <c r="AK1921" s="82" t="s">
        <v>60</v>
      </c>
      <c r="AL1921" s="82" t="s">
        <v>60</v>
      </c>
      <c r="AM1921" s="239">
        <f>COUNTIF(H1921:AL1921,"PH")+COUNTIF(H1921:AL1921,"PH/L")+COUNTIF(H1921:AL1921,"PM")</f>
        <v>0</v>
      </c>
      <c r="AN1921" s="239">
        <f>COUNTIF(H1921:AL1921,"PD")+COUNTIF(H1921:AL1921,"PDD")+COUNTIF(H1921:AL1921,"P/DS")/2+COUNTIF(H1921:AL1921,"PMD")</f>
        <v>0</v>
      </c>
      <c r="AO1921" s="239">
        <f>COUNTIF(H1921:AL1921,"PN")+COUNTIF(H1921:AL1921,"P/NS")/2+COUNTIF(H1921:AL1921,"PH")+COUNTIF(H1921:AL1921,"PH/F")/2+COUNTIF(H1921:AL1921,"PH/L")/2+COUNTIF(H1921:AL1921,"PM")</f>
        <v>0</v>
      </c>
      <c r="AP1921" s="239">
        <f>COUNTIF(H1921:AL1921,"BH")+COUNTIF(H1921:AL1921,"AL/BL")+COUNTIF(H1921:AL1921,"UL/BL")+COUNTIF(H1921:AL1921,"BM")</f>
        <v>0</v>
      </c>
      <c r="AQ1921" s="239">
        <f>COUNTIF(H1921:AL1921,"DS")+COUNTIF(H1921:AL1921,"AL/DS")/2+COUNTIF(H1921:AL1921,"UL/DS")/2+COUNTIF(H1921:AL1921,"CT")+COUNTIF(H1921:AL1921,"MD")</f>
        <v>10.5</v>
      </c>
      <c r="AR1921" s="239">
        <f>COUNTIF(H1921:AL1921,"NS")+COUNTIF(H1921:AL1921,"AL/NS")/2+COUNTIF(H1921:AL1921,"UL/NS")/2+COUNTIF(H1921:AL1921,"BH")+COUNTIF(H1921:AL1921,"AL/BF")/2+COUNTIF(H1921:AL1921,"AL/BL")/2+COUNTIF(H1921:AL1921,"UL/BL")/2+COUNTIF(H1921:AL1921,"UL/BF")/2+COUNTIF(H1921:AL1921,"BM")</f>
        <v>11</v>
      </c>
      <c r="AS1921" s="239">
        <f>COUNTIF(H1921:AL1921,"AL")+COUNTIF(H1921:AL1921,"AL/DS")/2+COUNTIF(H1921:AL1921,"AL/NS")/2+COUNTIF(H1921:AL1921,"NH")+COUNTIF(H1921:AL1921,"SL")+COUNTIF(H1921:AL1921,"NHD")+COUNTIF(H1921:AL1921,"B")+COUNTIF(H1921:AL1921,"HL")+COUNTIF(H1921:AL1921,"AL/BF")/2+COUNTIF(H1921:AL1921,"AL/BL")/2</f>
        <v>4</v>
      </c>
      <c r="AT1921" s="255">
        <f>COUNTIF(H1921:AL1921,"PD")+COUNTIF(H1921:AL1921,"PN")+COUNTIF(H1921:AL1921,"P/DS")/2+COUNTIF(H1921:AL1921,"P/NS")/2+COUNTIF(H1921:AL1921,"DS")+COUNTIF(H1921:AL1921,"NS")+COUNTIF(H1921:AL1921,"AL")+COUNTIF(H1921:AL1921,"AL/DS")+COUNTIF(H1921:AL1921,"AL/NS")+COUNTIF(H1921:AL1921,"NH")+COUNTIF(H1921:AL1921,"SL")+COUNTIF(H1921:AL1921,"UL/DS")/2+COUNTIF(H1921:AL1921,"UL/NS")/2+COUNTIF(H1921:AL1921,"CT")+COUNTIF(H1921:AL1921,"NHD")+COUNTIF(H1921:AL1921,"PDD")+COUNTIF(H1921:AL1921,"B")+COUNTIF(H1921:AL1921,"HL")+COUNTIF(H1921:AL1921,"PH")+COUNTIF(H1921:AL1921,"BH")+COUNTIF(H1921:AL1921,"AL/BF")+COUNTIF(H1921:AL1921,"AL/BL")+COUNTIF(H1921:AL1921,"UL/BF")/2+COUNTIF(H1921:AL1921,"UL/BL")/2+COUNTIF(H1921:AL1921,"PH/F")/2+COUNTIF(H1921:AL1921,"PH/L")/2+COUNTIF(H1921:AL1921,"MD")+COUNTIF(H1921:AL1921,"PMD")+COUNTIF(H1921:AL1921,"PM")+COUNTIF(H1921:AL1921,"BM")</f>
        <v>25.5</v>
      </c>
      <c r="AU1921" s="255">
        <f>COUNTIF(H1921:AL1921,"P/DS")/2+COUNTIF(H1921:AL1921,"P/NS")/2+COUNTIF(H1921:AL1921,"IL")+COUNTIF(H1921:AL1921,"NL")+COUNTIF(H1921:AL1921,"UL")+COUNTIF(H1921:AL1921,"UL/DS")/2+COUNTIF(H1921:AL1921,"UL/NS")/2+COUNTIF(H1921:AL1921,"KT")+COUNTIF(H1921:AL1921,"UL/BF")/2+COUNTIF(H1921:AL1921,"UL/BL")/2+COUNTIF(H1921:AL1921,"PH/F")/2+COUNTIF(H1921:AL1921,"PH/L")/2+COUNTIF(H1921:AL1921,"NB")</f>
        <v>0.5</v>
      </c>
      <c r="AV1921" s="258">
        <f>COUNTIF(H1921:AL1921,"PN")+COUNTIF(H1921:AL1921,"TVD")+COUNTIF(H1921:AL1921,"PH")+COUNTIF(H1921:AL1921,"PM")+COUNTIF(H1921:AL1921,"PDD")-COUNTIFS(H1921:AL1921,"PN",H1928:AL1928,"&gt;=3")-COUNTIFS(H1921:AL1921,"PM",H1928:AL1928,"&gt;=3")</f>
        <v>0</v>
      </c>
      <c r="AW1921" s="258">
        <f>COUNTIF(H1921:AL1921,"NS")+COUNTIF(H1921:AL1921,"D")+COUNTIF(H1921:AL1921,"BH")+COUNTIF(H1921:AL1921,"NHD")+COUNTIF(H1921:AL1921,"BM")-COUNTIFS(H1921:AL1921,"NS",H1928:AL1928,"&gt;=3")-COUNTIFS(H1921:AL1921,"BH",H1928:AL1928,"&gt;=3")-COUNTIFS(H1921:AL1921,"BM",H1928:AL1928,"&gt;=3")</f>
        <v>11</v>
      </c>
      <c r="AX1921" s="255">
        <f>COUNTIF(H1921:AL1921,"AL")+COUNTIF(H1921:AL1921,"AL/DS")/2+COUNTIF(H1921:AL1921,"AL/NS")/2+COUNTIF(H1921:AL1921,"AL/BF")+COUNTIF(H1921:AL1921,"AL/BL")/2</f>
        <v>3</v>
      </c>
      <c r="AY1921" s="255">
        <f>COUNTIF(H1921:AL1921,"SL")</f>
        <v>0</v>
      </c>
      <c r="AZ1921" s="255">
        <f>COUNTIF(H1921:AL1921,"NH")</f>
        <v>1</v>
      </c>
      <c r="BA1921" s="255">
        <f>COUNTIF(H1921:AL1921,"HL")</f>
        <v>0</v>
      </c>
      <c r="BB1921" s="255">
        <f>COUNTIF(G1921:AL1921,"P/DS")/2+COUNTIF(G1921:AL1921,"P/NS")/2+COUNTIF(G1921:AL1921,"UL")+COUNTIF(G1921:AL1921,"UL/DS")/2+COUNTIF(G1921:AL1921,"UL/NS")/2+COUNTIF(G1921:AL1921,"UL/BL")/2+COUNTIF(G1921:AL1921,"UL/BF")/2+COUNTIF(G1921:AL1921,"PH/F")/2+COUNTIF(G1921:AL1921,"PH/L")/2</f>
        <v>0.5</v>
      </c>
      <c r="BC1921" s="255">
        <f>COUNTIF(H1921:AL1921,"NB")</f>
        <v>0</v>
      </c>
      <c r="BD1921" s="255">
        <f>COUNTIF(H1921:AL1921,"NL")</f>
        <v>0</v>
      </c>
      <c r="BE1921" s="255">
        <f>COUNTIF(H1921:AL1921,"IL")</f>
        <v>0</v>
      </c>
      <c r="BF1921" s="255">
        <f>COUNTIF(H1921:AL1921,"KT")</f>
        <v>0</v>
      </c>
      <c r="BG1921" s="255">
        <f>COUNTIF(H1921:AL1921,"L70")</f>
        <v>0</v>
      </c>
      <c r="BH1921" s="255">
        <f>COUNTIF(H1921:AL1921,"MD")</f>
        <v>0</v>
      </c>
      <c r="BI1921" s="255">
        <f>COUNTIF(H1921:AL1921,"PMD")</f>
        <v>0</v>
      </c>
      <c r="BJ1921" s="255">
        <f>COUNTIF(H1921:AL1921,"PM")</f>
        <v>0</v>
      </c>
      <c r="BK1921" s="255">
        <f>COUNTIF(H1921:AL1921,"BM")</f>
        <v>0</v>
      </c>
      <c r="BL1921" s="261">
        <f>SUMIF(H1921:AL1921,"PD",H1922:AL1922)+SUMIF(H1921:AL1921,"PN",H1922:AL1922)+SUMIF(H1921:AL1921,"P/DS",H1922:AL1922)+SUMIF(H1921:AL1921,"PN/F",H1922:AL1922)+SUMIF(H1921:AL1921,"PN/L",H1922:AL1922)+SUMIF(H1921:AL1921,"TV",H1922:AL1922)+SUMIF(H1921:AL1921,"TVD",H1922:AL1922)+SUMIF(H1921:AL1921,"PDD",H1922:AL1922)</f>
        <v>0</v>
      </c>
      <c r="BM1921" s="261">
        <f>SUMIF(H1921:AL1921,"PD",H1923:AL1923)+SUMIF(H1921:AL1921,"PN",H1923:AL1923)+SUMIF(H1921:AL1921,"P/DS",H1923:AL1923)+SUMIF(H1921:AL1921,"PN/F",H1923:AL1923)+SUMIF(H1921:AL1921,"PN/L",H1923:AL1923)+SUMIF(H1921:AL1921,"TV",H1923:AL1923)+SUMIF(H1921:AL1921,"TVD",H1923:AL1923)+SUMIF(H1921:AL1921,"PDD",H1923:AL1923)+SUMIF(H1921:AL1921,"PMD",H1923:AL1923)</f>
        <v>0</v>
      </c>
      <c r="BN1921" s="261">
        <f>SUMIF(H1921:AL1921,"PD",H1924:AL1924)+SUMIF(H1921:AL1921,"PN",H1924:AL1924)+SUMIF(H1921:AL1921,"P/DS",H1924:AL1924)+SUMIF(H1921:AL1921,"PN/F",H1924:AL1924)+SUMIF(H1921:AL1921,"PN/L",H1924:AL1924)+SUMIF(H1921:AL1921,"TV",H1924:AL1924)+SUMIF(H1921:AL1921,"TVD",H1924:AL1924)</f>
        <v>0</v>
      </c>
      <c r="BO1921" s="261">
        <f>SUMIF(H1921:AL1921,"PD",H1925:AL1925)+SUMIF(H1921:AL1921,"PN",H1925:AL1925)+SUMIF(H1921:AL1921,"P/DS",H1925:AL1925)+SUMIF(H1921:AL1921,"PN/F",H1925:AL1925)+SUMIF(H1921:AL1921,"PN/L",H1925:AL1925)+SUMIF(H1921:AL1921,"TV",H1925:AL1925)+SUMIF(H1921:AL1921,"TVD",H1925:AL1925)</f>
        <v>0</v>
      </c>
      <c r="BP1921" s="261">
        <f>SUMIF(H1921:AL1921,"PD",H1926:AL1926)+SUMIF(H1921:AL1921,"PN",H1926:AL1926)+SUMIF(H1921:AL1921,"P/DS",H1926:AL1926)+SUMIF(H1921:AL1921,"PN/F",H1926:AL1926)+SUMIF(H1921:AL1921,"PN/L",H1926:AL1926)+SUMIF(H1921:AL1921,"TV",H1926:AL1926)+SUMIF(H1921:AL1921,"TVD",H1926:AL1926)+SUMIF(H1921:AL1921,"PDD",H1926:AL1926)+SUMIF(H1921:AL1921,"PH",H1926:AL1926)+SUMIF(H1921:AL1921,"PM",H1926:AL1926)</f>
        <v>0</v>
      </c>
      <c r="BQ1921" s="261">
        <f>SUMIF(H1921:AL1921,"PD",H1927:AL1927)+SUMIF(H1921:AL1921,"PN",H1927:AL1927)+SUMIF(H1921:AL1921,"P/DS",H1927:AL1927)+SUMIF(H1921:AL1921,"PN/F",H1927:AL1927)+SUMIF(H1921:AL1921,"PN/L",H1927:AL1927)+SUMIF(H1921:AL1921,"TV",H1927:AL1927)+SUMIF(H1921:AL1921,"TVD",H1927:AL1927)+SUMIF(H1921:AL1921,"PDD",H1927:AL1927)+SUMIF(H1921:AL1921,"PH",H1927:AL1927)+SUMIF(H1921:AL1921,"PM",H1927:AL1927)</f>
        <v>0</v>
      </c>
      <c r="BR1921" s="269">
        <f>SUM(H1922:AL1922)-BL1921</f>
        <v>15</v>
      </c>
      <c r="BS1921" s="269">
        <f>SUM(H1923:AL1923)-BM1921</f>
        <v>0</v>
      </c>
      <c r="BT1921" s="269">
        <f>SUM(H1924:AL1924)-BN1921</f>
        <v>0</v>
      </c>
      <c r="BU1921" s="269">
        <f>SUM(H1925:AL1925)-BO1921</f>
        <v>0</v>
      </c>
      <c r="BV1921" s="269">
        <f>SUM(H1926:AL1926)-BP1921</f>
        <v>0</v>
      </c>
      <c r="BW1921" s="269">
        <f>SUM(H1927:AL1927)-BQ1921</f>
        <v>0</v>
      </c>
      <c r="BX1921" s="255">
        <f>SUMIF(H1921:AL1921,"PD",H1928:AL1928)+SUMIF(H1921:AL1921,"PN",H1928:AL1928)+SUMIF(H1921:AL1921,"P/DS",H1928:AL1928)+SUMIF(H1921:AL1921,"PN/F",H1928:AL1928)+SUMIF(H1921:AL1921,"PN/L",H1928:AL1928)</f>
        <v>0</v>
      </c>
      <c r="BY1921" s="255">
        <f>SUM(H1928:AL1928)-BX1921</f>
        <v>1</v>
      </c>
      <c r="BZ1921" s="255">
        <f t="shared" ref="BZ1921" si="686">+SUM(BL1921:BW1928)</f>
        <v>15</v>
      </c>
      <c r="CA1921" s="266">
        <f>(COUNTIFS(H1921:AL1921,"PD",H1922:AL1922,"&gt;=2"))*0.5-IF(CN1921="VP",COUNTIFS($H$16:$AL$16,"SAT",H1921:AL1921,"PD",H1922:AL1922,"&gt;=2"))*0.5</f>
        <v>0</v>
      </c>
      <c r="CB1921" s="266">
        <f>(COUNTIFS(H1921:AL1921,"PN",H1923:AL1923,"&gt;=0.5",H1922:AL1922,"&gt;=1.5"))*0.5+COUNTIFS(H1921:AL1921,"PDD",H1923:AL1923,"&gt;=0.5",H1922:AL1922,"&gt;=1.5")*0.5</f>
        <v>0</v>
      </c>
      <c r="CC1921" s="273">
        <f>(COUNTIFS(H1921:AL1921,"TV",H1923:AL1923,"&gt;=10"))*0.5+(COUNTIFS(H1921:AL1921,"PMD",H1923:AL1923,"&gt;=2"))*0.5</f>
        <v>0</v>
      </c>
      <c r="CD1921" s="266">
        <f>(COUNTIFS(H1921:AL1921,"TVD",H1925:AL1925,"&gt;=6.5",H1923:AL1923,"&gt;=3.5"))*0.5</f>
        <v>0</v>
      </c>
      <c r="CE1921" s="266">
        <f>(COUNTIFS(H1921:AL1921,"PD",H1926:AL1926,"&gt;=10"))*0.5</f>
        <v>0</v>
      </c>
      <c r="CF1921" s="266">
        <f>(COUNTIFS(H1921:AL1921,"PDD",H1926:AL1926,"&gt;=3.5",H1927:AL1927,"&gt;=6.5")+COUNTIFS(H1921:AL1921,"PH",H1927:AL1927,"&gt;=0.5",H1926:AL1926,"&gt;=1.5")+COUNTIFS(H1921:AL1921,"PM",H1927:AL1927,"&gt;=0.5",H1926:AL1926,"&gt;=1.5"))*0.5</f>
        <v>0</v>
      </c>
      <c r="CG1921" s="266">
        <f>(COUNTIFS(H1921:AL1921,"DS",H1922:AL1922,"&gt;=2")+COUNTIFS(H1921:AL1921,"AL/DS",H1922:AL1922,"&gt;=2"))*0.5-IF(CN1921="VP",COUNTIFS($H$16:$AL$16,"SAT",H1921:AL1921,"DS",H1922:AL1922,"&gt;=2"))*0.5</f>
        <v>3</v>
      </c>
      <c r="CH1921" s="266">
        <f>(COUNTIFS(H1921:AL1921,"NS",H1923:AL1923,"&gt;=0.5",H1922:AL1922,"&gt;=1.5")+COUNTIFS(H1921:AL1921,"AL/NS",H1923:AL1923,"&gt;=0.5",H1922:AL1922,"&gt;=1.5")+COUNTIFS(H1921:AL1921,"NHD",H1923:AL1923,"&gt;=4.5",H1926:AL1926,"&gt;=2",H1922:AL1922,"&gt;=1.5"))*0.5</f>
        <v>0</v>
      </c>
      <c r="CI1921" s="266">
        <f>(COUNTIF(H1923:AL1923,"&gt;=10")+COUNTIFS(H1921:AL1921,"MD",H1923:AL1923,"&gt;=2")-COUNTIFS(H1921:AL1921,"TV",H1923:AL1923,"&gt;=10"))*0.5</f>
        <v>0</v>
      </c>
      <c r="CJ1921" s="266">
        <f>(COUNTIFS(H1921:AL1921,"D",H1925:AL1925,"&gt;=6.5",H1923:AL1923,"&gt;=3.5"))*0.5</f>
        <v>0</v>
      </c>
      <c r="CK1921" s="266">
        <f>(COUNTIF(H1926:AL1926,"&gt;=10")-COUNTIFS(H1921:AL1921,"PD",H1926:AL1926,"&gt;=10"))*0.5</f>
        <v>0</v>
      </c>
      <c r="CL1921" s="265">
        <f>(COUNTIFS(H1921:AL1921,"NHD",H1926:AL1926,"&gt;=3.5",H1927:AL1927,"&gt;=6.5")+COUNTIFS(H1921:AL1921,"BH",H1926:AL1926,"&gt;=1.5",H1927:AL1927,"&gt;=0.5")+COUNTIFS(H1921:AL1921,"BM",H1926:AL1926,"&gt;=1.5",H1927:AL1927,"&gt;=0.5")+COUNTIFS(H1921:AL1921,"D",H1926:AL1926,"&gt;=1.5",H1927:AL1927,"&gt;=0.5"))*0.5</f>
        <v>0</v>
      </c>
      <c r="CM1921" s="272"/>
      <c r="CN1921" s="264" t="s">
        <v>723</v>
      </c>
      <c r="CO1921" s="177">
        <f t="shared" ref="CO1921" si="687">+AM1921+AN1921+AO1921+AP1921+AQ1921+AR1921+AS1921+AU1921+BG1921</f>
        <v>26</v>
      </c>
      <c r="CP1921" s="225">
        <f>+SUM(I1922:I1927)-I1928</f>
        <v>0</v>
      </c>
      <c r="CQ1921" s="225">
        <f>+SUM(J1922:J1927)-J1928</f>
        <v>0</v>
      </c>
      <c r="CR1921" s="225">
        <f>+SUM(K1922:K1927)-K1928</f>
        <v>0</v>
      </c>
      <c r="CS1921" s="178"/>
      <c r="CT1921" s="178"/>
      <c r="CU1921" s="178"/>
      <c r="CV1921" s="178"/>
      <c r="CW1921" s="178"/>
      <c r="CX1921" s="178"/>
      <c r="CY1921" s="178"/>
      <c r="CZ1921" s="178"/>
      <c r="DA1921" s="178"/>
    </row>
    <row r="1922" spans="1:105" s="120" customFormat="1" ht="15" customHeight="1">
      <c r="A1922" s="228"/>
      <c r="B1922" s="309"/>
      <c r="C1922" s="306"/>
      <c r="D1922" s="237"/>
      <c r="E1922" s="237"/>
      <c r="F1922" s="242" t="s">
        <v>82</v>
      </c>
      <c r="G1922" s="121">
        <v>1.5</v>
      </c>
      <c r="H1922" s="83"/>
      <c r="I1922" s="83"/>
      <c r="J1922" s="83"/>
      <c r="K1922" s="83"/>
      <c r="L1922" s="83"/>
      <c r="M1922" s="83">
        <v>2.5</v>
      </c>
      <c r="N1922" s="83">
        <v>2.5</v>
      </c>
      <c r="O1922" s="83"/>
      <c r="P1922" s="83">
        <v>2.5</v>
      </c>
      <c r="Q1922" s="83">
        <v>2.5</v>
      </c>
      <c r="R1922" s="83">
        <v>2.5</v>
      </c>
      <c r="S1922" s="83">
        <v>2.5</v>
      </c>
      <c r="T1922" s="83"/>
      <c r="U1922" s="83"/>
      <c r="V1922" s="83"/>
      <c r="W1922" s="83"/>
      <c r="X1922" s="83"/>
      <c r="Y1922" s="83"/>
      <c r="Z1922" s="83"/>
      <c r="AA1922" s="83"/>
      <c r="AB1922" s="83"/>
      <c r="AC1922" s="79"/>
      <c r="AD1922" s="79"/>
      <c r="AE1922" s="79"/>
      <c r="AF1922" s="79"/>
      <c r="AG1922" s="79"/>
      <c r="AH1922" s="79"/>
      <c r="AI1922" s="79"/>
      <c r="AJ1922" s="79"/>
      <c r="AK1922" s="79"/>
      <c r="AL1922" s="79"/>
      <c r="AM1922" s="240"/>
      <c r="AN1922" s="240"/>
      <c r="AO1922" s="240"/>
      <c r="AP1922" s="240"/>
      <c r="AQ1922" s="240"/>
      <c r="AR1922" s="240"/>
      <c r="AS1922" s="240"/>
      <c r="AT1922" s="256"/>
      <c r="AU1922" s="256"/>
      <c r="AV1922" s="259"/>
      <c r="AW1922" s="259"/>
      <c r="AX1922" s="256"/>
      <c r="AY1922" s="256"/>
      <c r="AZ1922" s="256"/>
      <c r="BA1922" s="256"/>
      <c r="BB1922" s="256"/>
      <c r="BC1922" s="256"/>
      <c r="BD1922" s="256"/>
      <c r="BE1922" s="256"/>
      <c r="BF1922" s="256"/>
      <c r="BG1922" s="256"/>
      <c r="BH1922" s="256"/>
      <c r="BI1922" s="256"/>
      <c r="BJ1922" s="256"/>
      <c r="BK1922" s="256"/>
      <c r="BL1922" s="262"/>
      <c r="BM1922" s="262"/>
      <c r="BN1922" s="262"/>
      <c r="BO1922" s="262"/>
      <c r="BP1922" s="262"/>
      <c r="BQ1922" s="262"/>
      <c r="BR1922" s="270"/>
      <c r="BS1922" s="270"/>
      <c r="BT1922" s="270"/>
      <c r="BU1922" s="270"/>
      <c r="BV1922" s="270"/>
      <c r="BW1922" s="270"/>
      <c r="BX1922" s="256"/>
      <c r="BY1922" s="256"/>
      <c r="BZ1922" s="256"/>
      <c r="CA1922" s="267"/>
      <c r="CB1922" s="267"/>
      <c r="CC1922" s="274"/>
      <c r="CD1922" s="267"/>
      <c r="CE1922" s="267"/>
      <c r="CF1922" s="267"/>
      <c r="CG1922" s="267"/>
      <c r="CH1922" s="267"/>
      <c r="CI1922" s="267"/>
      <c r="CJ1922" s="267"/>
      <c r="CK1922" s="267"/>
      <c r="CL1922" s="265"/>
      <c r="CM1922" s="272"/>
      <c r="CN1922" s="264"/>
      <c r="CO1922" s="177"/>
      <c r="CP1922" s="226"/>
      <c r="CQ1922" s="226"/>
      <c r="CR1922" s="226"/>
      <c r="CS1922" s="178"/>
      <c r="CT1922" s="178"/>
      <c r="CU1922" s="178"/>
      <c r="CV1922" s="178"/>
      <c r="CW1922" s="178"/>
      <c r="CX1922" s="178"/>
      <c r="CY1922" s="178"/>
      <c r="CZ1922" s="178"/>
      <c r="DA1922" s="178"/>
    </row>
    <row r="1923" spans="1:105" s="120" customFormat="1" ht="15" customHeight="1">
      <c r="A1923" s="228"/>
      <c r="B1923" s="309"/>
      <c r="C1923" s="306"/>
      <c r="D1923" s="237"/>
      <c r="E1923" s="237"/>
      <c r="F1923" s="243"/>
      <c r="G1923" s="122">
        <v>2</v>
      </c>
      <c r="H1923" s="84"/>
      <c r="I1923" s="84"/>
      <c r="J1923" s="84"/>
      <c r="K1923" s="84"/>
      <c r="L1923" s="84"/>
      <c r="M1923" s="84"/>
      <c r="N1923" s="84"/>
      <c r="O1923" s="84"/>
      <c r="P1923" s="84"/>
      <c r="Q1923" s="84"/>
      <c r="R1923" s="84"/>
      <c r="S1923" s="84"/>
      <c r="T1923" s="84"/>
      <c r="U1923" s="84"/>
      <c r="V1923" s="84"/>
      <c r="W1923" s="84"/>
      <c r="X1923" s="84"/>
      <c r="Y1923" s="84"/>
      <c r="Z1923" s="84"/>
      <c r="AA1923" s="84"/>
      <c r="AB1923" s="84"/>
      <c r="AC1923" s="80"/>
      <c r="AD1923" s="80"/>
      <c r="AE1923" s="80"/>
      <c r="AF1923" s="80"/>
      <c r="AG1923" s="80"/>
      <c r="AH1923" s="80"/>
      <c r="AI1923" s="80"/>
      <c r="AJ1923" s="80"/>
      <c r="AK1923" s="80"/>
      <c r="AL1923" s="80"/>
      <c r="AM1923" s="240"/>
      <c r="AN1923" s="240"/>
      <c r="AO1923" s="240"/>
      <c r="AP1923" s="240"/>
      <c r="AQ1923" s="240"/>
      <c r="AR1923" s="240"/>
      <c r="AS1923" s="240"/>
      <c r="AT1923" s="256"/>
      <c r="AU1923" s="256"/>
      <c r="AV1923" s="259"/>
      <c r="AW1923" s="259"/>
      <c r="AX1923" s="256"/>
      <c r="AY1923" s="256"/>
      <c r="AZ1923" s="256"/>
      <c r="BA1923" s="256"/>
      <c r="BB1923" s="256"/>
      <c r="BC1923" s="256"/>
      <c r="BD1923" s="256"/>
      <c r="BE1923" s="256"/>
      <c r="BF1923" s="256"/>
      <c r="BG1923" s="256"/>
      <c r="BH1923" s="256"/>
      <c r="BI1923" s="256"/>
      <c r="BJ1923" s="256"/>
      <c r="BK1923" s="256"/>
      <c r="BL1923" s="262"/>
      <c r="BM1923" s="262"/>
      <c r="BN1923" s="262"/>
      <c r="BO1923" s="262"/>
      <c r="BP1923" s="262"/>
      <c r="BQ1923" s="262"/>
      <c r="BR1923" s="270"/>
      <c r="BS1923" s="270"/>
      <c r="BT1923" s="270"/>
      <c r="BU1923" s="270"/>
      <c r="BV1923" s="270"/>
      <c r="BW1923" s="270"/>
      <c r="BX1923" s="256"/>
      <c r="BY1923" s="256"/>
      <c r="BZ1923" s="256"/>
      <c r="CA1923" s="267"/>
      <c r="CB1923" s="267"/>
      <c r="CC1923" s="274"/>
      <c r="CD1923" s="267"/>
      <c r="CE1923" s="267"/>
      <c r="CF1923" s="267"/>
      <c r="CG1923" s="267"/>
      <c r="CH1923" s="267"/>
      <c r="CI1923" s="267"/>
      <c r="CJ1923" s="267"/>
      <c r="CK1923" s="267"/>
      <c r="CL1923" s="265"/>
      <c r="CM1923" s="272"/>
      <c r="CN1923" s="264"/>
      <c r="CO1923" s="177"/>
      <c r="CP1923" s="226"/>
      <c r="CQ1923" s="226"/>
      <c r="CR1923" s="226"/>
      <c r="CS1923" s="178"/>
      <c r="CT1923" s="178"/>
      <c r="CU1923" s="178"/>
      <c r="CV1923" s="178"/>
      <c r="CW1923" s="178"/>
      <c r="CX1923" s="178"/>
      <c r="CY1923" s="178"/>
      <c r="CZ1923" s="178"/>
      <c r="DA1923" s="178"/>
    </row>
    <row r="1924" spans="1:105" s="120" customFormat="1" ht="15" customHeight="1">
      <c r="A1924" s="228"/>
      <c r="B1924" s="309"/>
      <c r="C1924" s="306"/>
      <c r="D1924" s="237"/>
      <c r="E1924" s="237"/>
      <c r="F1924" s="243"/>
      <c r="G1924" s="122">
        <v>2.1</v>
      </c>
      <c r="H1924" s="84"/>
      <c r="I1924" s="84"/>
      <c r="J1924" s="84"/>
      <c r="K1924" s="84"/>
      <c r="L1924" s="84"/>
      <c r="M1924" s="84"/>
      <c r="N1924" s="84"/>
      <c r="O1924" s="84"/>
      <c r="P1924" s="84"/>
      <c r="Q1924" s="84"/>
      <c r="R1924" s="84"/>
      <c r="S1924" s="84"/>
      <c r="T1924" s="84"/>
      <c r="U1924" s="84"/>
      <c r="V1924" s="84"/>
      <c r="W1924" s="84"/>
      <c r="X1924" s="84"/>
      <c r="Y1924" s="84"/>
      <c r="Z1924" s="84"/>
      <c r="AA1924" s="84"/>
      <c r="AB1924" s="84"/>
      <c r="AC1924" s="80"/>
      <c r="AD1924" s="80"/>
      <c r="AE1924" s="80"/>
      <c r="AF1924" s="80"/>
      <c r="AG1924" s="80"/>
      <c r="AH1924" s="80"/>
      <c r="AI1924" s="80"/>
      <c r="AJ1924" s="80"/>
      <c r="AK1924" s="80"/>
      <c r="AL1924" s="80"/>
      <c r="AM1924" s="240"/>
      <c r="AN1924" s="240"/>
      <c r="AO1924" s="240"/>
      <c r="AP1924" s="240"/>
      <c r="AQ1924" s="240"/>
      <c r="AR1924" s="240"/>
      <c r="AS1924" s="240"/>
      <c r="AT1924" s="256"/>
      <c r="AU1924" s="256"/>
      <c r="AV1924" s="259"/>
      <c r="AW1924" s="259"/>
      <c r="AX1924" s="256"/>
      <c r="AY1924" s="256"/>
      <c r="AZ1924" s="256"/>
      <c r="BA1924" s="256"/>
      <c r="BB1924" s="256"/>
      <c r="BC1924" s="256"/>
      <c r="BD1924" s="256"/>
      <c r="BE1924" s="256"/>
      <c r="BF1924" s="256"/>
      <c r="BG1924" s="256"/>
      <c r="BH1924" s="256"/>
      <c r="BI1924" s="256"/>
      <c r="BJ1924" s="256"/>
      <c r="BK1924" s="256"/>
      <c r="BL1924" s="262"/>
      <c r="BM1924" s="262"/>
      <c r="BN1924" s="262"/>
      <c r="BO1924" s="262"/>
      <c r="BP1924" s="262"/>
      <c r="BQ1924" s="262"/>
      <c r="BR1924" s="270"/>
      <c r="BS1924" s="270"/>
      <c r="BT1924" s="270"/>
      <c r="BU1924" s="270"/>
      <c r="BV1924" s="270"/>
      <c r="BW1924" s="270"/>
      <c r="BX1924" s="256"/>
      <c r="BY1924" s="256"/>
      <c r="BZ1924" s="256"/>
      <c r="CA1924" s="267"/>
      <c r="CB1924" s="267"/>
      <c r="CC1924" s="274"/>
      <c r="CD1924" s="267"/>
      <c r="CE1924" s="267"/>
      <c r="CF1924" s="267"/>
      <c r="CG1924" s="267"/>
      <c r="CH1924" s="267"/>
      <c r="CI1924" s="267"/>
      <c r="CJ1924" s="267"/>
      <c r="CK1924" s="267"/>
      <c r="CL1924" s="265"/>
      <c r="CM1924" s="272"/>
      <c r="CN1924" s="264"/>
      <c r="CO1924" s="177"/>
      <c r="CP1924" s="226"/>
      <c r="CQ1924" s="226"/>
      <c r="CR1924" s="226"/>
      <c r="CS1924" s="178"/>
      <c r="CT1924" s="178"/>
      <c r="CU1924" s="178"/>
      <c r="CV1924" s="178"/>
      <c r="CW1924" s="178"/>
      <c r="CX1924" s="178"/>
      <c r="CY1924" s="178"/>
      <c r="CZ1924" s="178"/>
      <c r="DA1924" s="178"/>
    </row>
    <row r="1925" spans="1:105" s="120" customFormat="1" ht="15" customHeight="1">
      <c r="A1925" s="228"/>
      <c r="B1925" s="309"/>
      <c r="C1925" s="306"/>
      <c r="D1925" s="237"/>
      <c r="E1925" s="237"/>
      <c r="F1925" s="243"/>
      <c r="G1925" s="122">
        <v>2.7</v>
      </c>
      <c r="H1925" s="84"/>
      <c r="I1925" s="84"/>
      <c r="J1925" s="84"/>
      <c r="K1925" s="84"/>
      <c r="L1925" s="84"/>
      <c r="M1925" s="84"/>
      <c r="N1925" s="84"/>
      <c r="O1925" s="84"/>
      <c r="P1925" s="84"/>
      <c r="Q1925" s="84"/>
      <c r="R1925" s="84"/>
      <c r="S1925" s="84"/>
      <c r="T1925" s="84"/>
      <c r="U1925" s="84"/>
      <c r="V1925" s="84"/>
      <c r="W1925" s="84"/>
      <c r="X1925" s="84"/>
      <c r="Y1925" s="84"/>
      <c r="Z1925" s="84"/>
      <c r="AA1925" s="84"/>
      <c r="AB1925" s="84"/>
      <c r="AC1925" s="80"/>
      <c r="AD1925" s="80"/>
      <c r="AE1925" s="80"/>
      <c r="AF1925" s="80"/>
      <c r="AG1925" s="80"/>
      <c r="AH1925" s="80"/>
      <c r="AI1925" s="80"/>
      <c r="AJ1925" s="80"/>
      <c r="AK1925" s="80"/>
      <c r="AL1925" s="80"/>
      <c r="AM1925" s="240"/>
      <c r="AN1925" s="240"/>
      <c r="AO1925" s="240"/>
      <c r="AP1925" s="240"/>
      <c r="AQ1925" s="240"/>
      <c r="AR1925" s="240"/>
      <c r="AS1925" s="240"/>
      <c r="AT1925" s="256"/>
      <c r="AU1925" s="256"/>
      <c r="AV1925" s="259"/>
      <c r="AW1925" s="259"/>
      <c r="AX1925" s="256"/>
      <c r="AY1925" s="256"/>
      <c r="AZ1925" s="256"/>
      <c r="BA1925" s="256"/>
      <c r="BB1925" s="256"/>
      <c r="BC1925" s="256"/>
      <c r="BD1925" s="256"/>
      <c r="BE1925" s="256"/>
      <c r="BF1925" s="256"/>
      <c r="BG1925" s="256"/>
      <c r="BH1925" s="256"/>
      <c r="BI1925" s="256"/>
      <c r="BJ1925" s="256"/>
      <c r="BK1925" s="256"/>
      <c r="BL1925" s="262"/>
      <c r="BM1925" s="262"/>
      <c r="BN1925" s="262"/>
      <c r="BO1925" s="262"/>
      <c r="BP1925" s="262"/>
      <c r="BQ1925" s="262"/>
      <c r="BR1925" s="270"/>
      <c r="BS1925" s="270"/>
      <c r="BT1925" s="270"/>
      <c r="BU1925" s="270"/>
      <c r="BV1925" s="270"/>
      <c r="BW1925" s="270"/>
      <c r="BX1925" s="256"/>
      <c r="BY1925" s="256"/>
      <c r="BZ1925" s="256"/>
      <c r="CA1925" s="267"/>
      <c r="CB1925" s="267"/>
      <c r="CC1925" s="274"/>
      <c r="CD1925" s="267"/>
      <c r="CE1925" s="267"/>
      <c r="CF1925" s="267"/>
      <c r="CG1925" s="267"/>
      <c r="CH1925" s="267"/>
      <c r="CI1925" s="267"/>
      <c r="CJ1925" s="267"/>
      <c r="CK1925" s="267"/>
      <c r="CL1925" s="265"/>
      <c r="CM1925" s="272"/>
      <c r="CN1925" s="264"/>
      <c r="CO1925" s="177"/>
      <c r="CP1925" s="226"/>
      <c r="CQ1925" s="226"/>
      <c r="CR1925" s="226"/>
      <c r="CS1925" s="178"/>
      <c r="CT1925" s="178"/>
      <c r="CU1925" s="178"/>
      <c r="CV1925" s="178"/>
      <c r="CW1925" s="178"/>
      <c r="CX1925" s="178"/>
      <c r="CY1925" s="178"/>
      <c r="CZ1925" s="178"/>
      <c r="DA1925" s="178"/>
    </row>
    <row r="1926" spans="1:105" s="120" customFormat="1" ht="15" customHeight="1">
      <c r="A1926" s="228"/>
      <c r="B1926" s="309"/>
      <c r="C1926" s="306"/>
      <c r="D1926" s="237"/>
      <c r="E1926" s="237"/>
      <c r="F1926" s="243"/>
      <c r="G1926" s="122">
        <v>3</v>
      </c>
      <c r="H1926" s="84"/>
      <c r="I1926" s="84"/>
      <c r="J1926" s="84"/>
      <c r="K1926" s="84"/>
      <c r="L1926" s="84"/>
      <c r="M1926" s="84"/>
      <c r="N1926" s="84"/>
      <c r="O1926" s="84"/>
      <c r="P1926" s="84"/>
      <c r="Q1926" s="84"/>
      <c r="R1926" s="84"/>
      <c r="S1926" s="84"/>
      <c r="T1926" s="84"/>
      <c r="U1926" s="84"/>
      <c r="V1926" s="84"/>
      <c r="W1926" s="84"/>
      <c r="X1926" s="84"/>
      <c r="Y1926" s="84"/>
      <c r="Z1926" s="84"/>
      <c r="AA1926" s="84"/>
      <c r="AB1926" s="84"/>
      <c r="AC1926" s="80"/>
      <c r="AD1926" s="80"/>
      <c r="AE1926" s="80"/>
      <c r="AF1926" s="80"/>
      <c r="AG1926" s="80"/>
      <c r="AH1926" s="80"/>
      <c r="AI1926" s="80"/>
      <c r="AJ1926" s="80"/>
      <c r="AK1926" s="80"/>
      <c r="AL1926" s="80"/>
      <c r="AM1926" s="240"/>
      <c r="AN1926" s="240"/>
      <c r="AO1926" s="240"/>
      <c r="AP1926" s="240"/>
      <c r="AQ1926" s="240"/>
      <c r="AR1926" s="240"/>
      <c r="AS1926" s="240"/>
      <c r="AT1926" s="256"/>
      <c r="AU1926" s="256"/>
      <c r="AV1926" s="259"/>
      <c r="AW1926" s="259"/>
      <c r="AX1926" s="256"/>
      <c r="AY1926" s="256"/>
      <c r="AZ1926" s="256"/>
      <c r="BA1926" s="256"/>
      <c r="BB1926" s="256"/>
      <c r="BC1926" s="256"/>
      <c r="BD1926" s="256"/>
      <c r="BE1926" s="256"/>
      <c r="BF1926" s="256"/>
      <c r="BG1926" s="256"/>
      <c r="BH1926" s="256"/>
      <c r="BI1926" s="256"/>
      <c r="BJ1926" s="256"/>
      <c r="BK1926" s="256"/>
      <c r="BL1926" s="262"/>
      <c r="BM1926" s="262"/>
      <c r="BN1926" s="262"/>
      <c r="BO1926" s="262"/>
      <c r="BP1926" s="262"/>
      <c r="BQ1926" s="262"/>
      <c r="BR1926" s="270"/>
      <c r="BS1926" s="270"/>
      <c r="BT1926" s="270"/>
      <c r="BU1926" s="270"/>
      <c r="BV1926" s="270"/>
      <c r="BW1926" s="270"/>
      <c r="BX1926" s="256"/>
      <c r="BY1926" s="256"/>
      <c r="BZ1926" s="256"/>
      <c r="CA1926" s="267"/>
      <c r="CB1926" s="267"/>
      <c r="CC1926" s="274"/>
      <c r="CD1926" s="267"/>
      <c r="CE1926" s="267"/>
      <c r="CF1926" s="267"/>
      <c r="CG1926" s="267"/>
      <c r="CH1926" s="267"/>
      <c r="CI1926" s="267"/>
      <c r="CJ1926" s="267"/>
      <c r="CK1926" s="267"/>
      <c r="CL1926" s="265"/>
      <c r="CM1926" s="272"/>
      <c r="CN1926" s="264"/>
      <c r="CO1926" s="177"/>
      <c r="CP1926" s="226"/>
      <c r="CQ1926" s="226"/>
      <c r="CR1926" s="226"/>
      <c r="CS1926" s="178"/>
      <c r="CT1926" s="178"/>
      <c r="CU1926" s="178"/>
      <c r="CV1926" s="178"/>
      <c r="CW1926" s="178"/>
      <c r="CX1926" s="178"/>
      <c r="CY1926" s="178"/>
      <c r="CZ1926" s="178"/>
      <c r="DA1926" s="178"/>
    </row>
    <row r="1927" spans="1:105" s="120" customFormat="1" ht="15" customHeight="1">
      <c r="A1927" s="228"/>
      <c r="B1927" s="309"/>
      <c r="C1927" s="306"/>
      <c r="D1927" s="237"/>
      <c r="E1927" s="237"/>
      <c r="F1927" s="244"/>
      <c r="G1927" s="123">
        <v>3.9</v>
      </c>
      <c r="H1927" s="85"/>
      <c r="I1927" s="85"/>
      <c r="J1927" s="85"/>
      <c r="K1927" s="85"/>
      <c r="L1927" s="85"/>
      <c r="M1927" s="85"/>
      <c r="N1927" s="85"/>
      <c r="O1927" s="85"/>
      <c r="P1927" s="85"/>
      <c r="Q1927" s="85"/>
      <c r="R1927" s="85"/>
      <c r="S1927" s="85"/>
      <c r="T1927" s="85"/>
      <c r="U1927" s="85"/>
      <c r="V1927" s="85"/>
      <c r="W1927" s="85"/>
      <c r="X1927" s="85"/>
      <c r="Y1927" s="85"/>
      <c r="Z1927" s="85"/>
      <c r="AA1927" s="85"/>
      <c r="AB1927" s="85"/>
      <c r="AC1927" s="81"/>
      <c r="AD1927" s="81"/>
      <c r="AE1927" s="81"/>
      <c r="AF1927" s="81"/>
      <c r="AG1927" s="81"/>
      <c r="AH1927" s="81"/>
      <c r="AI1927" s="81"/>
      <c r="AJ1927" s="81"/>
      <c r="AK1927" s="81"/>
      <c r="AL1927" s="81"/>
      <c r="AM1927" s="240"/>
      <c r="AN1927" s="240"/>
      <c r="AO1927" s="240"/>
      <c r="AP1927" s="240"/>
      <c r="AQ1927" s="240"/>
      <c r="AR1927" s="240"/>
      <c r="AS1927" s="240"/>
      <c r="AT1927" s="256"/>
      <c r="AU1927" s="256"/>
      <c r="AV1927" s="259"/>
      <c r="AW1927" s="259"/>
      <c r="AX1927" s="256"/>
      <c r="AY1927" s="256"/>
      <c r="AZ1927" s="256"/>
      <c r="BA1927" s="256"/>
      <c r="BB1927" s="256"/>
      <c r="BC1927" s="256"/>
      <c r="BD1927" s="256"/>
      <c r="BE1927" s="256"/>
      <c r="BF1927" s="256"/>
      <c r="BG1927" s="256"/>
      <c r="BH1927" s="256"/>
      <c r="BI1927" s="256"/>
      <c r="BJ1927" s="256"/>
      <c r="BK1927" s="256"/>
      <c r="BL1927" s="262"/>
      <c r="BM1927" s="262"/>
      <c r="BN1927" s="262"/>
      <c r="BO1927" s="262"/>
      <c r="BP1927" s="262"/>
      <c r="BQ1927" s="262"/>
      <c r="BR1927" s="270"/>
      <c r="BS1927" s="270"/>
      <c r="BT1927" s="270"/>
      <c r="BU1927" s="270"/>
      <c r="BV1927" s="270"/>
      <c r="BW1927" s="270"/>
      <c r="BX1927" s="256"/>
      <c r="BY1927" s="256"/>
      <c r="BZ1927" s="256"/>
      <c r="CA1927" s="267"/>
      <c r="CB1927" s="267"/>
      <c r="CC1927" s="274"/>
      <c r="CD1927" s="267"/>
      <c r="CE1927" s="267"/>
      <c r="CF1927" s="267"/>
      <c r="CG1927" s="267"/>
      <c r="CH1927" s="267"/>
      <c r="CI1927" s="267"/>
      <c r="CJ1927" s="267"/>
      <c r="CK1927" s="267"/>
      <c r="CL1927" s="265"/>
      <c r="CM1927" s="272"/>
      <c r="CN1927" s="264"/>
      <c r="CO1927" s="177"/>
      <c r="CP1927" s="226"/>
      <c r="CQ1927" s="226"/>
      <c r="CR1927" s="226"/>
      <c r="CS1927" s="178"/>
      <c r="CT1927" s="178"/>
      <c r="CU1927" s="178"/>
      <c r="CV1927" s="178"/>
      <c r="CW1927" s="178"/>
      <c r="CX1927" s="178"/>
      <c r="CY1927" s="178"/>
      <c r="CZ1927" s="178"/>
      <c r="DA1927" s="178"/>
    </row>
    <row r="1928" spans="1:105" s="120" customFormat="1" ht="15" customHeight="1">
      <c r="A1928" s="229"/>
      <c r="B1928" s="310"/>
      <c r="C1928" s="307"/>
      <c r="D1928" s="238"/>
      <c r="E1928" s="238"/>
      <c r="F1928" s="245" t="s">
        <v>83</v>
      </c>
      <c r="G1928" s="246"/>
      <c r="H1928" s="82"/>
      <c r="I1928" s="82"/>
      <c r="J1928" s="82"/>
      <c r="K1928" s="82"/>
      <c r="L1928" s="82"/>
      <c r="M1928" s="82"/>
      <c r="N1928" s="82"/>
      <c r="O1928" s="82"/>
      <c r="P1928" s="82"/>
      <c r="Q1928" s="82"/>
      <c r="R1928" s="82"/>
      <c r="S1928" s="82"/>
      <c r="T1928" s="82"/>
      <c r="U1928" s="82"/>
      <c r="V1928" s="82"/>
      <c r="W1928" s="82"/>
      <c r="X1928" s="82"/>
      <c r="Y1928" s="82"/>
      <c r="Z1928" s="82">
        <v>1</v>
      </c>
      <c r="AA1928" s="82"/>
      <c r="AB1928" s="82"/>
      <c r="AC1928" s="35"/>
      <c r="AD1928" s="35"/>
      <c r="AE1928" s="35"/>
      <c r="AF1928" s="35"/>
      <c r="AG1928" s="35"/>
      <c r="AH1928" s="35"/>
      <c r="AI1928" s="35"/>
      <c r="AJ1928" s="35"/>
      <c r="AK1928" s="35"/>
      <c r="AL1928" s="35"/>
      <c r="AM1928" s="241"/>
      <c r="AN1928" s="241"/>
      <c r="AO1928" s="241"/>
      <c r="AP1928" s="241"/>
      <c r="AQ1928" s="241"/>
      <c r="AR1928" s="241"/>
      <c r="AS1928" s="241"/>
      <c r="AT1928" s="257"/>
      <c r="AU1928" s="257"/>
      <c r="AV1928" s="260"/>
      <c r="AW1928" s="260"/>
      <c r="AX1928" s="257"/>
      <c r="AY1928" s="257"/>
      <c r="AZ1928" s="257"/>
      <c r="BA1928" s="257"/>
      <c r="BB1928" s="257"/>
      <c r="BC1928" s="257"/>
      <c r="BD1928" s="257"/>
      <c r="BE1928" s="257"/>
      <c r="BF1928" s="257"/>
      <c r="BG1928" s="257"/>
      <c r="BH1928" s="257"/>
      <c r="BI1928" s="257"/>
      <c r="BJ1928" s="257"/>
      <c r="BK1928" s="257"/>
      <c r="BL1928" s="263"/>
      <c r="BM1928" s="263"/>
      <c r="BN1928" s="263"/>
      <c r="BO1928" s="263"/>
      <c r="BP1928" s="263"/>
      <c r="BQ1928" s="263"/>
      <c r="BR1928" s="271"/>
      <c r="BS1928" s="271"/>
      <c r="BT1928" s="271"/>
      <c r="BU1928" s="271"/>
      <c r="BV1928" s="271"/>
      <c r="BW1928" s="271"/>
      <c r="BX1928" s="257"/>
      <c r="BY1928" s="257"/>
      <c r="BZ1928" s="257"/>
      <c r="CA1928" s="268"/>
      <c r="CB1928" s="268"/>
      <c r="CC1928" s="275"/>
      <c r="CD1928" s="268"/>
      <c r="CE1928" s="268"/>
      <c r="CF1928" s="268"/>
      <c r="CG1928" s="268"/>
      <c r="CH1928" s="268"/>
      <c r="CI1928" s="268"/>
      <c r="CJ1928" s="268"/>
      <c r="CK1928" s="268"/>
      <c r="CL1928" s="265"/>
      <c r="CM1928" s="272"/>
      <c r="CN1928" s="264"/>
      <c r="CO1928" s="177"/>
      <c r="CP1928" s="226"/>
      <c r="CQ1928" s="226"/>
      <c r="CR1928" s="226"/>
      <c r="CS1928" s="178"/>
      <c r="CT1928" s="178"/>
      <c r="CU1928" s="178"/>
      <c r="CV1928" s="178"/>
      <c r="CW1928" s="178"/>
      <c r="CX1928" s="178"/>
      <c r="CY1928" s="178"/>
      <c r="CZ1928" s="178"/>
      <c r="DA1928" s="178"/>
    </row>
    <row r="1929" spans="1:105" s="120" customFormat="1" ht="15" customHeight="1">
      <c r="A1929" s="227">
        <f t="shared" si="679"/>
        <v>239</v>
      </c>
      <c r="B1929" s="707" t="s">
        <v>270</v>
      </c>
      <c r="C1929" s="730" t="s">
        <v>271</v>
      </c>
      <c r="D1929" s="236" t="s">
        <v>1314</v>
      </c>
      <c r="E1929" s="236" t="s">
        <v>1283</v>
      </c>
      <c r="F1929" s="253" t="s">
        <v>80</v>
      </c>
      <c r="G1929" s="254"/>
      <c r="H1929" s="82" t="s">
        <v>69</v>
      </c>
      <c r="I1929" s="82"/>
      <c r="J1929" s="82" t="s">
        <v>67</v>
      </c>
      <c r="K1929" s="82" t="s">
        <v>67</v>
      </c>
      <c r="L1929" s="82" t="s">
        <v>60</v>
      </c>
      <c r="M1929" s="82" t="s">
        <v>60</v>
      </c>
      <c r="N1929" s="82" t="s">
        <v>60</v>
      </c>
      <c r="O1929" s="82"/>
      <c r="P1929" s="82" t="s">
        <v>60</v>
      </c>
      <c r="Q1929" s="82" t="s">
        <v>60</v>
      </c>
      <c r="R1929" s="82" t="s">
        <v>60</v>
      </c>
      <c r="S1929" s="82" t="s">
        <v>60</v>
      </c>
      <c r="T1929" s="82" t="s">
        <v>60</v>
      </c>
      <c r="U1929" s="82" t="s">
        <v>60</v>
      </c>
      <c r="V1929" s="82"/>
      <c r="W1929" s="82" t="s">
        <v>61</v>
      </c>
      <c r="X1929" s="82" t="s">
        <v>61</v>
      </c>
      <c r="Y1929" s="82" t="s">
        <v>61</v>
      </c>
      <c r="Z1929" s="82" t="s">
        <v>61</v>
      </c>
      <c r="AA1929" s="82" t="s">
        <v>61</v>
      </c>
      <c r="AB1929" s="82" t="s">
        <v>61</v>
      </c>
      <c r="AC1929" s="82"/>
      <c r="AD1929" s="82" t="s">
        <v>61</v>
      </c>
      <c r="AE1929" s="82" t="s">
        <v>61</v>
      </c>
      <c r="AF1929" s="82" t="s">
        <v>61</v>
      </c>
      <c r="AG1929" s="82" t="s">
        <v>61</v>
      </c>
      <c r="AH1929" s="82" t="s">
        <v>61</v>
      </c>
      <c r="AI1929" s="82" t="s">
        <v>1471</v>
      </c>
      <c r="AJ1929" s="82"/>
      <c r="AK1929" s="82" t="s">
        <v>60</v>
      </c>
      <c r="AL1929" s="82" t="s">
        <v>60</v>
      </c>
      <c r="AM1929" s="239">
        <f>COUNTIF(H1929:AL1929,"PH")+COUNTIF(H1929:AL1929,"PH/L")+COUNTIF(H1929:AL1929,"PM")</f>
        <v>0</v>
      </c>
      <c r="AN1929" s="239">
        <f>COUNTIF(H1929:AL1929,"PD")+COUNTIF(H1929:AL1929,"PDD")+COUNTIF(H1929:AL1929,"P/DS")/2+COUNTIF(H1929:AL1929,"PMD")</f>
        <v>0</v>
      </c>
      <c r="AO1929" s="239">
        <f>COUNTIF(H1929:AL1929,"PN")+COUNTIF(H1929:AL1929,"P/NS")/2+COUNTIF(H1929:AL1929,"PH")+COUNTIF(H1929:AL1929,"PH/F")/2+COUNTIF(H1929:AL1929,"PH/L")/2+COUNTIF(H1929:AL1929,"PM")</f>
        <v>0</v>
      </c>
      <c r="AP1929" s="239">
        <f>COUNTIF(H1929:AL1929,"BH")+COUNTIF(H1929:AL1929,"AL/BL")+COUNTIF(H1929:AL1929,"UL/BL")+COUNTIF(H1929:AL1929,"BM")</f>
        <v>0</v>
      </c>
      <c r="AQ1929" s="239">
        <f>COUNTIF(H1929:AL1929,"DS")+COUNTIF(H1929:AL1929,"AL/DS")/2+COUNTIF(H1929:AL1929,"UL/DS")/2+COUNTIF(H1929:AL1929,"CT")+COUNTIF(H1929:AL1929,"MD")</f>
        <v>11.5</v>
      </c>
      <c r="AR1929" s="239">
        <f>COUNTIF(H1929:AL1929,"NS")+COUNTIF(H1929:AL1929,"AL/NS")/2+COUNTIF(H1929:AL1929,"UL/NS")/2+COUNTIF(H1929:AL1929,"BH")+COUNTIF(H1929:AL1929,"AL/BF")/2+COUNTIF(H1929:AL1929,"AL/BL")/2+COUNTIF(H1929:AL1929,"UL/BL")/2+COUNTIF(H1929:AL1929,"UL/BF")/2+COUNTIF(H1929:AL1929,"BM")</f>
        <v>11</v>
      </c>
      <c r="AS1929" s="239">
        <f>COUNTIF(H1929:AL1929,"AL")+COUNTIF(H1929:AL1929,"AL/DS")/2+COUNTIF(H1929:AL1929,"AL/NS")/2+COUNTIF(H1929:AL1929,"NH")+COUNTIF(H1929:AL1929,"SL")+COUNTIF(H1929:AL1929,"NHD")+COUNTIF(H1929:AL1929,"B")+COUNTIF(H1929:AL1929,"HL")+COUNTIF(H1929:AL1929,"AL/BF")/2+COUNTIF(H1929:AL1929,"AL/BL")/2</f>
        <v>3</v>
      </c>
      <c r="AT1929" s="255">
        <f>COUNTIF(H1929:AL1929,"PD")+COUNTIF(H1929:AL1929,"PN")+COUNTIF(H1929:AL1929,"P/DS")/2+COUNTIF(H1929:AL1929,"P/NS")/2+COUNTIF(H1929:AL1929,"DS")+COUNTIF(H1929:AL1929,"NS")+COUNTIF(H1929:AL1929,"AL")+COUNTIF(H1929:AL1929,"AL/DS")+COUNTIF(H1929:AL1929,"AL/NS")+COUNTIF(H1929:AL1929,"NH")+COUNTIF(H1929:AL1929,"SL")+COUNTIF(H1929:AL1929,"UL/DS")/2+COUNTIF(H1929:AL1929,"UL/NS")/2+COUNTIF(H1929:AL1929,"CT")+COUNTIF(H1929:AL1929,"NHD")+COUNTIF(H1929:AL1929,"PDD")+COUNTIF(H1929:AL1929,"B")+COUNTIF(H1929:AL1929,"HL")+COUNTIF(H1929:AL1929,"PH")+COUNTIF(H1929:AL1929,"BH")+COUNTIF(H1929:AL1929,"AL/BF")+COUNTIF(H1929:AL1929,"AL/BL")+COUNTIF(H1929:AL1929,"UL/BF")/2+COUNTIF(H1929:AL1929,"UL/BL")/2+COUNTIF(H1929:AL1929,"PH/F")/2+COUNTIF(H1929:AL1929,"PH/L")/2+COUNTIF(H1929:AL1929,"MD")+COUNTIF(H1929:AL1929,"PMD")+COUNTIF(H1929:AL1929,"PM")+COUNTIF(H1929:AL1929,"BM")</f>
        <v>25.5</v>
      </c>
      <c r="AU1929" s="255">
        <f>COUNTIF(H1929:AL1929,"P/DS")/2+COUNTIF(H1929:AL1929,"P/NS")/2+COUNTIF(H1929:AL1929,"IL")+COUNTIF(H1929:AL1929,"NL")+COUNTIF(H1929:AL1929,"UL")+COUNTIF(H1929:AL1929,"UL/DS")/2+COUNTIF(H1929:AL1929,"UL/NS")/2+COUNTIF(H1929:AL1929,"KT")+COUNTIF(H1929:AL1929,"UL/BF")/2+COUNTIF(H1929:AL1929,"UL/BL")/2+COUNTIF(H1929:AL1929,"PH/F")/2+COUNTIF(H1929:AL1929,"PH/L")/2+COUNTIF(H1929:AL1929,"NB")</f>
        <v>0.5</v>
      </c>
      <c r="AV1929" s="258">
        <f>COUNTIF(H1929:AL1929,"PN")+COUNTIF(H1929:AL1929,"TVD")+COUNTIF(H1929:AL1929,"PH")+COUNTIF(H1929:AL1929,"PM")+COUNTIF(H1929:AL1929,"PDD")-COUNTIFS(H1929:AL1929,"PN",H1936:AL1936,"&gt;=3")-COUNTIFS(H1929:AL1929,"PM",H1936:AL1936,"&gt;=3")</f>
        <v>0</v>
      </c>
      <c r="AW1929" s="258">
        <f>COUNTIF(H1929:AL1929,"NS")+COUNTIF(H1929:AL1929,"D")+COUNTIF(H1929:AL1929,"BH")+COUNTIF(H1929:AL1929,"NHD")+COUNTIF(H1929:AL1929,"BM")-COUNTIFS(H1929:AL1929,"NS",H1936:AL1936,"&gt;=3")-COUNTIFS(H1929:AL1929,"BH",H1936:AL1936,"&gt;=3")-COUNTIFS(H1929:AL1929,"BM",H1936:AL1936,"&gt;=3")</f>
        <v>11</v>
      </c>
      <c r="AX1929" s="255">
        <f>COUNTIF(H1929:AL1929,"AL")+COUNTIF(H1929:AL1929,"AL/DS")/2+COUNTIF(H1929:AL1929,"AL/NS")/2+COUNTIF(H1929:AL1929,"AL/BF")+COUNTIF(H1929:AL1929,"AL/BL")/2</f>
        <v>2</v>
      </c>
      <c r="AY1929" s="255">
        <f>COUNTIF(H1929:AL1929,"SL")</f>
        <v>0</v>
      </c>
      <c r="AZ1929" s="255">
        <f>COUNTIF(H1929:AL1929,"NH")</f>
        <v>1</v>
      </c>
      <c r="BA1929" s="255">
        <f>COUNTIF(H1929:AL1929,"HL")</f>
        <v>0</v>
      </c>
      <c r="BB1929" s="255">
        <f>COUNTIF(G1929:AL1929,"P/DS")/2+COUNTIF(G1929:AL1929,"P/NS")/2+COUNTIF(G1929:AL1929,"UL")+COUNTIF(G1929:AL1929,"UL/DS")/2+COUNTIF(G1929:AL1929,"UL/NS")/2+COUNTIF(G1929:AL1929,"UL/BL")/2+COUNTIF(G1929:AL1929,"UL/BF")/2+COUNTIF(G1929:AL1929,"PH/F")/2+COUNTIF(G1929:AL1929,"PH/L")/2</f>
        <v>0.5</v>
      </c>
      <c r="BC1929" s="255">
        <f>COUNTIF(H1929:AL1929,"NB")</f>
        <v>0</v>
      </c>
      <c r="BD1929" s="255">
        <f>COUNTIF(H1929:AL1929,"NL")</f>
        <v>0</v>
      </c>
      <c r="BE1929" s="255">
        <f>COUNTIF(H1929:AL1929,"IL")</f>
        <v>0</v>
      </c>
      <c r="BF1929" s="255">
        <f>COUNTIF(H1929:AL1929,"KT")</f>
        <v>0</v>
      </c>
      <c r="BG1929" s="255">
        <f>COUNTIF(H1929:AL1929,"L70")</f>
        <v>0</v>
      </c>
      <c r="BH1929" s="255">
        <f>COUNTIF(H1929:AL1929,"MD")</f>
        <v>0</v>
      </c>
      <c r="BI1929" s="255">
        <f>COUNTIF(H1929:AL1929,"PMD")</f>
        <v>0</v>
      </c>
      <c r="BJ1929" s="255">
        <f>COUNTIF(H1929:AL1929,"PM")</f>
        <v>0</v>
      </c>
      <c r="BK1929" s="255">
        <f>COUNTIF(H1929:AL1929,"BM")</f>
        <v>0</v>
      </c>
      <c r="BL1929" s="261">
        <f>SUMIF(H1929:AL1929,"PD",H1930:AL1930)+SUMIF(H1929:AL1929,"PN",H1930:AL1930)+SUMIF(H1929:AL1929,"P/DS",H1930:AL1930)+SUMIF(H1929:AL1929,"PN/F",H1930:AL1930)+SUMIF(H1929:AL1929,"PN/L",H1930:AL1930)+SUMIF(H1929:AL1929,"TV",H1930:AL1930)+SUMIF(H1929:AL1929,"TVD",H1930:AL1930)+SUMIF(H1929:AL1929,"PDD",H1930:AL1930)</f>
        <v>0</v>
      </c>
      <c r="BM1929" s="261">
        <f>SUMIF(H1929:AL1929,"PD",H1931:AL1931)+SUMIF(H1929:AL1929,"PN",H1931:AL1931)+SUMIF(H1929:AL1929,"P/DS",H1931:AL1931)+SUMIF(H1929:AL1929,"PN/F",H1931:AL1931)+SUMIF(H1929:AL1929,"PN/L",H1931:AL1931)+SUMIF(H1929:AL1929,"TV",H1931:AL1931)+SUMIF(H1929:AL1929,"TVD",H1931:AL1931)+SUMIF(H1929:AL1929,"PDD",H1931:AL1931)+SUMIF(H1929:AL1929,"PMD",H1931:AL1931)</f>
        <v>0</v>
      </c>
      <c r="BN1929" s="261">
        <f>SUMIF(H1929:AL1929,"PD",H1932:AL1932)+SUMIF(H1929:AL1929,"PN",H1932:AL1932)+SUMIF(H1929:AL1929,"P/DS",H1932:AL1932)+SUMIF(H1929:AL1929,"PN/F",H1932:AL1932)+SUMIF(H1929:AL1929,"PN/L",H1932:AL1932)+SUMIF(H1929:AL1929,"TV",H1932:AL1932)+SUMIF(H1929:AL1929,"TVD",H1932:AL1932)</f>
        <v>0</v>
      </c>
      <c r="BO1929" s="261">
        <f>SUMIF(H1929:AL1929,"PD",H1933:AL1933)+SUMIF(H1929:AL1929,"PN",H1933:AL1933)+SUMIF(H1929:AL1929,"P/DS",H1933:AL1933)+SUMIF(H1929:AL1929,"PN/F",H1933:AL1933)+SUMIF(H1929:AL1929,"PN/L",H1933:AL1933)+SUMIF(H1929:AL1929,"TV",H1933:AL1933)+SUMIF(H1929:AL1929,"TVD",H1933:AL1933)</f>
        <v>0</v>
      </c>
      <c r="BP1929" s="261">
        <f>SUMIF(H1929:AL1929,"PD",H1934:AL1934)+SUMIF(H1929:AL1929,"PN",H1934:AL1934)+SUMIF(H1929:AL1929,"P/DS",H1934:AL1934)+SUMIF(H1929:AL1929,"PN/F",H1934:AL1934)+SUMIF(H1929:AL1929,"PN/L",H1934:AL1934)+SUMIF(H1929:AL1929,"TV",H1934:AL1934)+SUMIF(H1929:AL1929,"TVD",H1934:AL1934)+SUMIF(H1929:AL1929,"PDD",H1934:AL1934)+SUMIF(H1929:AL1929,"PH",H1934:AL1934)+SUMIF(H1929:AL1929,"PM",H1934:AL1934)</f>
        <v>0</v>
      </c>
      <c r="BQ1929" s="261">
        <f>SUMIF(H1929:AL1929,"PD",H1935:AL1935)+SUMIF(H1929:AL1929,"PN",H1935:AL1935)+SUMIF(H1929:AL1929,"P/DS",H1935:AL1935)+SUMIF(H1929:AL1929,"PN/F",H1935:AL1935)+SUMIF(H1929:AL1929,"PN/L",H1935:AL1935)+SUMIF(H1929:AL1929,"TV",H1935:AL1935)+SUMIF(H1929:AL1929,"TVD",H1935:AL1935)+SUMIF(H1929:AL1929,"PDD",H1935:AL1935)+SUMIF(H1929:AL1929,"PH",H1935:AL1935)+SUMIF(H1929:AL1929,"PM",H1935:AL1935)</f>
        <v>0</v>
      </c>
      <c r="BR1929" s="269">
        <f>SUM(H1930:AL1930)-BL1929</f>
        <v>17.5</v>
      </c>
      <c r="BS1929" s="269">
        <f>SUM(H1931:AL1931)-BM1929</f>
        <v>0</v>
      </c>
      <c r="BT1929" s="269">
        <f>SUM(H1932:AL1932)-BN1929</f>
        <v>0</v>
      </c>
      <c r="BU1929" s="269">
        <f>SUM(H1933:AL1933)-BO1929</f>
        <v>0</v>
      </c>
      <c r="BV1929" s="269">
        <f>SUM(H1934:AL1934)-BP1929</f>
        <v>0</v>
      </c>
      <c r="BW1929" s="269">
        <f>SUM(H1935:AL1935)-BQ1929</f>
        <v>0</v>
      </c>
      <c r="BX1929" s="255">
        <f>SUMIF(H1929:AL1929,"PD",H1936:AL1936)+SUMIF(H1929:AL1929,"PN",H1936:AL1936)+SUMIF(H1929:AL1929,"P/DS",H1936:AL1936)+SUMIF(H1929:AL1929,"PN/F",H1936:AL1936)+SUMIF(H1929:AL1929,"PN/L",H1936:AL1936)</f>
        <v>0</v>
      </c>
      <c r="BY1929" s="255">
        <f>SUM(H1936:AL1936)-BX1929</f>
        <v>0</v>
      </c>
      <c r="BZ1929" s="255">
        <f t="shared" ref="BZ1929" si="688">+SUM(BL1929:BW1936)</f>
        <v>17.5</v>
      </c>
      <c r="CA1929" s="266">
        <f>(COUNTIFS(H1929:AL1929,"PD",H1930:AL1930,"&gt;=2"))*0.5-IF(CN1929="VP",COUNTIFS($H$16:$AL$16,"SAT",H1929:AL1929,"PD",H1930:AL1930,"&gt;=2"))*0.5</f>
        <v>0</v>
      </c>
      <c r="CB1929" s="266">
        <f>(COUNTIFS(H1929:AL1929,"PN",H1931:AL1931,"&gt;=0.5",H1930:AL1930,"&gt;=1.5"))*0.5+COUNTIFS(H1929:AL1929,"PDD",H1931:AL1931,"&gt;=0.5",H1930:AL1930,"&gt;=1.5")*0.5</f>
        <v>0</v>
      </c>
      <c r="CC1929" s="273">
        <f>(COUNTIFS(H1929:AL1929,"TV",H1931:AL1931,"&gt;=10"))*0.5+(COUNTIFS(H1929:AL1929,"PMD",H1931:AL1931,"&gt;=2"))*0.5</f>
        <v>0</v>
      </c>
      <c r="CD1929" s="266">
        <f>(COUNTIFS(H1929:AL1929,"TVD",H1933:AL1933,"&gt;=6.5",H1931:AL1931,"&gt;=3.5"))*0.5</f>
        <v>0</v>
      </c>
      <c r="CE1929" s="266">
        <f>(COUNTIFS(H1929:AL1929,"PD",H1934:AL1934,"&gt;=10"))*0.5</f>
        <v>0</v>
      </c>
      <c r="CF1929" s="266">
        <f>(COUNTIFS(H1929:AL1929,"PDD",H1934:AL1934,"&gt;=3.5",H1935:AL1935,"&gt;=6.5")+COUNTIFS(H1929:AL1929,"PH",H1935:AL1935,"&gt;=0.5",H1934:AL1934,"&gt;=1.5")+COUNTIFS(H1929:AL1929,"PM",H1935:AL1935,"&gt;=0.5",H1934:AL1934,"&gt;=1.5"))*0.5</f>
        <v>0</v>
      </c>
      <c r="CG1929" s="266">
        <f>(COUNTIFS(H1929:AL1929,"DS",H1930:AL1930,"&gt;=2")+COUNTIFS(H1929:AL1929,"AL/DS",H1930:AL1930,"&gt;=2"))*0.5-IF(CN1929="VP",COUNTIFS($H$16:$AL$16,"SAT",H1929:AL1929,"DS",H1930:AL1930,"&gt;=2"))*0.5</f>
        <v>3.5</v>
      </c>
      <c r="CH1929" s="266">
        <f>(COUNTIFS(H1929:AL1929,"NS",H1931:AL1931,"&gt;=0.5",H1930:AL1930,"&gt;=1.5")+COUNTIFS(H1929:AL1929,"AL/NS",H1931:AL1931,"&gt;=0.5",H1930:AL1930,"&gt;=1.5")+COUNTIFS(H1929:AL1929,"NHD",H1931:AL1931,"&gt;=4.5",H1934:AL1934,"&gt;=2",H1930:AL1930,"&gt;=1.5"))*0.5</f>
        <v>0</v>
      </c>
      <c r="CI1929" s="266">
        <f>(COUNTIF(H1931:AL1931,"&gt;=10")+COUNTIFS(H1929:AL1929,"MD",H1931:AL1931,"&gt;=2")-COUNTIFS(H1929:AL1929,"TV",H1931:AL1931,"&gt;=10"))*0.5</f>
        <v>0</v>
      </c>
      <c r="CJ1929" s="266">
        <f>(COUNTIFS(H1929:AL1929,"D",H1933:AL1933,"&gt;=6.5",H1931:AL1931,"&gt;=3.5"))*0.5</f>
        <v>0</v>
      </c>
      <c r="CK1929" s="266">
        <f>(COUNTIF(H1934:AL1934,"&gt;=10")-COUNTIFS(H1929:AL1929,"PD",H1934:AL1934,"&gt;=10"))*0.5</f>
        <v>0</v>
      </c>
      <c r="CL1929" s="265">
        <f>(COUNTIFS(H1929:AL1929,"NHD",H1934:AL1934,"&gt;=3.5",H1935:AL1935,"&gt;=6.5")+COUNTIFS(H1929:AL1929,"BH",H1934:AL1934,"&gt;=1.5",H1935:AL1935,"&gt;=0.5")+COUNTIFS(H1929:AL1929,"BM",H1934:AL1934,"&gt;=1.5",H1935:AL1935,"&gt;=0.5")+COUNTIFS(H1929:AL1929,"D",H1934:AL1934,"&gt;=1.5",H1935:AL1935,"&gt;=0.5"))*0.5</f>
        <v>0</v>
      </c>
      <c r="CM1929" s="272"/>
      <c r="CN1929" s="264" t="s">
        <v>723</v>
      </c>
      <c r="CO1929" s="177">
        <f t="shared" ref="CO1929" si="689">+AM1929+AN1929+AO1929+AP1929+AQ1929+AR1929+AS1929+AU1929+BG1929</f>
        <v>26</v>
      </c>
      <c r="CP1929" s="225">
        <f>+SUM(I1930:I1935)-I1936</f>
        <v>0</v>
      </c>
      <c r="CQ1929" s="225">
        <f>+SUM(J1930:J1935)-J1936</f>
        <v>0</v>
      </c>
      <c r="CR1929" s="225">
        <f>+SUM(K1930:K1935)-K1936</f>
        <v>0</v>
      </c>
      <c r="CS1929" s="178"/>
      <c r="CT1929" s="178"/>
      <c r="CU1929" s="178"/>
      <c r="CV1929" s="178"/>
      <c r="CW1929" s="178"/>
      <c r="CX1929" s="178"/>
      <c r="CY1929" s="178"/>
      <c r="CZ1929" s="178"/>
      <c r="DA1929" s="178"/>
    </row>
    <row r="1930" spans="1:105" s="120" customFormat="1" ht="15" customHeight="1">
      <c r="A1930" s="228"/>
      <c r="B1930" s="708"/>
      <c r="C1930" s="731"/>
      <c r="D1930" s="237"/>
      <c r="E1930" s="237"/>
      <c r="F1930" s="242" t="s">
        <v>82</v>
      </c>
      <c r="G1930" s="121">
        <v>1.5</v>
      </c>
      <c r="H1930" s="83"/>
      <c r="I1930" s="83"/>
      <c r="J1930" s="83"/>
      <c r="K1930" s="83"/>
      <c r="L1930" s="83">
        <v>2.5</v>
      </c>
      <c r="M1930" s="83">
        <v>2.5</v>
      </c>
      <c r="N1930" s="83">
        <v>2.5</v>
      </c>
      <c r="O1930" s="83"/>
      <c r="P1930" s="83">
        <v>2.5</v>
      </c>
      <c r="Q1930" s="83">
        <v>2.5</v>
      </c>
      <c r="R1930" s="83">
        <v>2.5</v>
      </c>
      <c r="S1930" s="83">
        <v>2.5</v>
      </c>
      <c r="T1930" s="83"/>
      <c r="U1930" s="83"/>
      <c r="V1930" s="83"/>
      <c r="W1930" s="83"/>
      <c r="X1930" s="83"/>
      <c r="Y1930" s="83"/>
      <c r="Z1930" s="83"/>
      <c r="AA1930" s="83"/>
      <c r="AB1930" s="83"/>
      <c r="AC1930" s="79"/>
      <c r="AD1930" s="79"/>
      <c r="AE1930" s="79"/>
      <c r="AF1930" s="79"/>
      <c r="AG1930" s="79"/>
      <c r="AH1930" s="79"/>
      <c r="AI1930" s="79"/>
      <c r="AJ1930" s="79"/>
      <c r="AK1930" s="79"/>
      <c r="AL1930" s="79"/>
      <c r="AM1930" s="240"/>
      <c r="AN1930" s="240"/>
      <c r="AO1930" s="240"/>
      <c r="AP1930" s="240"/>
      <c r="AQ1930" s="240"/>
      <c r="AR1930" s="240"/>
      <c r="AS1930" s="240"/>
      <c r="AT1930" s="256"/>
      <c r="AU1930" s="256"/>
      <c r="AV1930" s="259"/>
      <c r="AW1930" s="259"/>
      <c r="AX1930" s="256"/>
      <c r="AY1930" s="256"/>
      <c r="AZ1930" s="256"/>
      <c r="BA1930" s="256"/>
      <c r="BB1930" s="256"/>
      <c r="BC1930" s="256"/>
      <c r="BD1930" s="256"/>
      <c r="BE1930" s="256"/>
      <c r="BF1930" s="256"/>
      <c r="BG1930" s="256"/>
      <c r="BH1930" s="256"/>
      <c r="BI1930" s="256"/>
      <c r="BJ1930" s="256"/>
      <c r="BK1930" s="256"/>
      <c r="BL1930" s="262"/>
      <c r="BM1930" s="262"/>
      <c r="BN1930" s="262"/>
      <c r="BO1930" s="262"/>
      <c r="BP1930" s="262"/>
      <c r="BQ1930" s="262"/>
      <c r="BR1930" s="270"/>
      <c r="BS1930" s="270"/>
      <c r="BT1930" s="270"/>
      <c r="BU1930" s="270"/>
      <c r="BV1930" s="270"/>
      <c r="BW1930" s="270"/>
      <c r="BX1930" s="256"/>
      <c r="BY1930" s="256"/>
      <c r="BZ1930" s="256"/>
      <c r="CA1930" s="267"/>
      <c r="CB1930" s="267"/>
      <c r="CC1930" s="274"/>
      <c r="CD1930" s="267"/>
      <c r="CE1930" s="267"/>
      <c r="CF1930" s="267"/>
      <c r="CG1930" s="267"/>
      <c r="CH1930" s="267"/>
      <c r="CI1930" s="267"/>
      <c r="CJ1930" s="267"/>
      <c r="CK1930" s="267"/>
      <c r="CL1930" s="265"/>
      <c r="CM1930" s="272"/>
      <c r="CN1930" s="264"/>
      <c r="CO1930" s="177"/>
      <c r="CP1930" s="226"/>
      <c r="CQ1930" s="226"/>
      <c r="CR1930" s="226"/>
      <c r="CS1930" s="178"/>
      <c r="CT1930" s="178"/>
      <c r="CU1930" s="178"/>
      <c r="CV1930" s="178"/>
      <c r="CW1930" s="178"/>
      <c r="CX1930" s="178"/>
      <c r="CY1930" s="178"/>
      <c r="CZ1930" s="178"/>
      <c r="DA1930" s="178"/>
    </row>
    <row r="1931" spans="1:105" s="120" customFormat="1" ht="15" customHeight="1">
      <c r="A1931" s="228"/>
      <c r="B1931" s="708"/>
      <c r="C1931" s="731"/>
      <c r="D1931" s="237"/>
      <c r="E1931" s="237"/>
      <c r="F1931" s="243"/>
      <c r="G1931" s="122">
        <v>2</v>
      </c>
      <c r="H1931" s="84"/>
      <c r="I1931" s="84"/>
      <c r="J1931" s="84"/>
      <c r="K1931" s="84"/>
      <c r="L1931" s="84"/>
      <c r="M1931" s="84"/>
      <c r="N1931" s="84"/>
      <c r="O1931" s="84"/>
      <c r="P1931" s="84"/>
      <c r="Q1931" s="84"/>
      <c r="R1931" s="84"/>
      <c r="S1931" s="84"/>
      <c r="T1931" s="84"/>
      <c r="U1931" s="84"/>
      <c r="V1931" s="84"/>
      <c r="W1931" s="84"/>
      <c r="X1931" s="84"/>
      <c r="Y1931" s="84"/>
      <c r="Z1931" s="84"/>
      <c r="AA1931" s="84"/>
      <c r="AB1931" s="84"/>
      <c r="AC1931" s="80"/>
      <c r="AD1931" s="80"/>
      <c r="AE1931" s="80"/>
      <c r="AF1931" s="80"/>
      <c r="AG1931" s="80"/>
      <c r="AH1931" s="80"/>
      <c r="AI1931" s="80"/>
      <c r="AJ1931" s="80"/>
      <c r="AK1931" s="80"/>
      <c r="AL1931" s="80"/>
      <c r="AM1931" s="240"/>
      <c r="AN1931" s="240"/>
      <c r="AO1931" s="240"/>
      <c r="AP1931" s="240"/>
      <c r="AQ1931" s="240"/>
      <c r="AR1931" s="240"/>
      <c r="AS1931" s="240"/>
      <c r="AT1931" s="256"/>
      <c r="AU1931" s="256"/>
      <c r="AV1931" s="259"/>
      <c r="AW1931" s="259"/>
      <c r="AX1931" s="256"/>
      <c r="AY1931" s="256"/>
      <c r="AZ1931" s="256"/>
      <c r="BA1931" s="256"/>
      <c r="BB1931" s="256"/>
      <c r="BC1931" s="256"/>
      <c r="BD1931" s="256"/>
      <c r="BE1931" s="256"/>
      <c r="BF1931" s="256"/>
      <c r="BG1931" s="256"/>
      <c r="BH1931" s="256"/>
      <c r="BI1931" s="256"/>
      <c r="BJ1931" s="256"/>
      <c r="BK1931" s="256"/>
      <c r="BL1931" s="262"/>
      <c r="BM1931" s="262"/>
      <c r="BN1931" s="262"/>
      <c r="BO1931" s="262"/>
      <c r="BP1931" s="262"/>
      <c r="BQ1931" s="262"/>
      <c r="BR1931" s="270"/>
      <c r="BS1931" s="270"/>
      <c r="BT1931" s="270"/>
      <c r="BU1931" s="270"/>
      <c r="BV1931" s="270"/>
      <c r="BW1931" s="270"/>
      <c r="BX1931" s="256"/>
      <c r="BY1931" s="256"/>
      <c r="BZ1931" s="256"/>
      <c r="CA1931" s="267"/>
      <c r="CB1931" s="267"/>
      <c r="CC1931" s="274"/>
      <c r="CD1931" s="267"/>
      <c r="CE1931" s="267"/>
      <c r="CF1931" s="267"/>
      <c r="CG1931" s="267"/>
      <c r="CH1931" s="267"/>
      <c r="CI1931" s="267"/>
      <c r="CJ1931" s="267"/>
      <c r="CK1931" s="267"/>
      <c r="CL1931" s="265"/>
      <c r="CM1931" s="272"/>
      <c r="CN1931" s="264"/>
      <c r="CO1931" s="177"/>
      <c r="CP1931" s="226"/>
      <c r="CQ1931" s="226"/>
      <c r="CR1931" s="226"/>
      <c r="CS1931" s="178"/>
      <c r="CT1931" s="178"/>
      <c r="CU1931" s="178"/>
      <c r="CV1931" s="178"/>
      <c r="CW1931" s="178"/>
      <c r="CX1931" s="178"/>
      <c r="CY1931" s="178"/>
      <c r="CZ1931" s="178"/>
      <c r="DA1931" s="178"/>
    </row>
    <row r="1932" spans="1:105" s="120" customFormat="1" ht="15" customHeight="1">
      <c r="A1932" s="228"/>
      <c r="B1932" s="708"/>
      <c r="C1932" s="731"/>
      <c r="D1932" s="237"/>
      <c r="E1932" s="237"/>
      <c r="F1932" s="243"/>
      <c r="G1932" s="122">
        <v>2.1</v>
      </c>
      <c r="H1932" s="84"/>
      <c r="I1932" s="84"/>
      <c r="J1932" s="84"/>
      <c r="K1932" s="84"/>
      <c r="L1932" s="84"/>
      <c r="M1932" s="84"/>
      <c r="N1932" s="84"/>
      <c r="O1932" s="84"/>
      <c r="P1932" s="84"/>
      <c r="Q1932" s="84"/>
      <c r="R1932" s="84"/>
      <c r="S1932" s="84"/>
      <c r="T1932" s="84"/>
      <c r="U1932" s="84"/>
      <c r="V1932" s="84"/>
      <c r="W1932" s="84"/>
      <c r="X1932" s="84"/>
      <c r="Y1932" s="84"/>
      <c r="Z1932" s="84"/>
      <c r="AA1932" s="84"/>
      <c r="AB1932" s="84"/>
      <c r="AC1932" s="80"/>
      <c r="AD1932" s="80"/>
      <c r="AE1932" s="80"/>
      <c r="AF1932" s="80"/>
      <c r="AG1932" s="80"/>
      <c r="AH1932" s="80"/>
      <c r="AI1932" s="80"/>
      <c r="AJ1932" s="80"/>
      <c r="AK1932" s="80"/>
      <c r="AL1932" s="80"/>
      <c r="AM1932" s="240"/>
      <c r="AN1932" s="240"/>
      <c r="AO1932" s="240"/>
      <c r="AP1932" s="240"/>
      <c r="AQ1932" s="240"/>
      <c r="AR1932" s="240"/>
      <c r="AS1932" s="240"/>
      <c r="AT1932" s="256"/>
      <c r="AU1932" s="256"/>
      <c r="AV1932" s="259"/>
      <c r="AW1932" s="259"/>
      <c r="AX1932" s="256"/>
      <c r="AY1932" s="256"/>
      <c r="AZ1932" s="256"/>
      <c r="BA1932" s="256"/>
      <c r="BB1932" s="256"/>
      <c r="BC1932" s="256"/>
      <c r="BD1932" s="256"/>
      <c r="BE1932" s="256"/>
      <c r="BF1932" s="256"/>
      <c r="BG1932" s="256"/>
      <c r="BH1932" s="256"/>
      <c r="BI1932" s="256"/>
      <c r="BJ1932" s="256"/>
      <c r="BK1932" s="256"/>
      <c r="BL1932" s="262"/>
      <c r="BM1932" s="262"/>
      <c r="BN1932" s="262"/>
      <c r="BO1932" s="262"/>
      <c r="BP1932" s="262"/>
      <c r="BQ1932" s="262"/>
      <c r="BR1932" s="270"/>
      <c r="BS1932" s="270"/>
      <c r="BT1932" s="270"/>
      <c r="BU1932" s="270"/>
      <c r="BV1932" s="270"/>
      <c r="BW1932" s="270"/>
      <c r="BX1932" s="256"/>
      <c r="BY1932" s="256"/>
      <c r="BZ1932" s="256"/>
      <c r="CA1932" s="267"/>
      <c r="CB1932" s="267"/>
      <c r="CC1932" s="274"/>
      <c r="CD1932" s="267"/>
      <c r="CE1932" s="267"/>
      <c r="CF1932" s="267"/>
      <c r="CG1932" s="267"/>
      <c r="CH1932" s="267"/>
      <c r="CI1932" s="267"/>
      <c r="CJ1932" s="267"/>
      <c r="CK1932" s="267"/>
      <c r="CL1932" s="265"/>
      <c r="CM1932" s="272"/>
      <c r="CN1932" s="264"/>
      <c r="CO1932" s="177"/>
      <c r="CP1932" s="226"/>
      <c r="CQ1932" s="226"/>
      <c r="CR1932" s="226"/>
      <c r="CS1932" s="178"/>
      <c r="CT1932" s="178"/>
      <c r="CU1932" s="178"/>
      <c r="CV1932" s="178"/>
      <c r="CW1932" s="178"/>
      <c r="CX1932" s="178"/>
      <c r="CY1932" s="178"/>
      <c r="CZ1932" s="178"/>
      <c r="DA1932" s="178"/>
    </row>
    <row r="1933" spans="1:105" s="120" customFormat="1" ht="15" customHeight="1">
      <c r="A1933" s="228"/>
      <c r="B1933" s="708"/>
      <c r="C1933" s="731"/>
      <c r="D1933" s="237"/>
      <c r="E1933" s="237"/>
      <c r="F1933" s="243"/>
      <c r="G1933" s="122">
        <v>2.7</v>
      </c>
      <c r="H1933" s="84"/>
      <c r="I1933" s="84"/>
      <c r="J1933" s="84"/>
      <c r="K1933" s="84"/>
      <c r="L1933" s="84"/>
      <c r="M1933" s="84"/>
      <c r="N1933" s="84"/>
      <c r="O1933" s="84"/>
      <c r="P1933" s="84"/>
      <c r="Q1933" s="84"/>
      <c r="R1933" s="84"/>
      <c r="S1933" s="84"/>
      <c r="T1933" s="84"/>
      <c r="U1933" s="84"/>
      <c r="V1933" s="84"/>
      <c r="W1933" s="84"/>
      <c r="X1933" s="84"/>
      <c r="Y1933" s="84"/>
      <c r="Z1933" s="84"/>
      <c r="AA1933" s="84"/>
      <c r="AB1933" s="84"/>
      <c r="AC1933" s="80"/>
      <c r="AD1933" s="80"/>
      <c r="AE1933" s="80"/>
      <c r="AF1933" s="80"/>
      <c r="AG1933" s="80"/>
      <c r="AH1933" s="80"/>
      <c r="AI1933" s="80"/>
      <c r="AJ1933" s="80"/>
      <c r="AK1933" s="80"/>
      <c r="AL1933" s="80"/>
      <c r="AM1933" s="240"/>
      <c r="AN1933" s="240"/>
      <c r="AO1933" s="240"/>
      <c r="AP1933" s="240"/>
      <c r="AQ1933" s="240"/>
      <c r="AR1933" s="240"/>
      <c r="AS1933" s="240"/>
      <c r="AT1933" s="256"/>
      <c r="AU1933" s="256"/>
      <c r="AV1933" s="259"/>
      <c r="AW1933" s="259"/>
      <c r="AX1933" s="256"/>
      <c r="AY1933" s="256"/>
      <c r="AZ1933" s="256"/>
      <c r="BA1933" s="256"/>
      <c r="BB1933" s="256"/>
      <c r="BC1933" s="256"/>
      <c r="BD1933" s="256"/>
      <c r="BE1933" s="256"/>
      <c r="BF1933" s="256"/>
      <c r="BG1933" s="256"/>
      <c r="BH1933" s="256"/>
      <c r="BI1933" s="256"/>
      <c r="BJ1933" s="256"/>
      <c r="BK1933" s="256"/>
      <c r="BL1933" s="262"/>
      <c r="BM1933" s="262"/>
      <c r="BN1933" s="262"/>
      <c r="BO1933" s="262"/>
      <c r="BP1933" s="262"/>
      <c r="BQ1933" s="262"/>
      <c r="BR1933" s="270"/>
      <c r="BS1933" s="270"/>
      <c r="BT1933" s="270"/>
      <c r="BU1933" s="270"/>
      <c r="BV1933" s="270"/>
      <c r="BW1933" s="270"/>
      <c r="BX1933" s="256"/>
      <c r="BY1933" s="256"/>
      <c r="BZ1933" s="256"/>
      <c r="CA1933" s="267"/>
      <c r="CB1933" s="267"/>
      <c r="CC1933" s="274"/>
      <c r="CD1933" s="267"/>
      <c r="CE1933" s="267"/>
      <c r="CF1933" s="267"/>
      <c r="CG1933" s="267"/>
      <c r="CH1933" s="267"/>
      <c r="CI1933" s="267"/>
      <c r="CJ1933" s="267"/>
      <c r="CK1933" s="267"/>
      <c r="CL1933" s="265"/>
      <c r="CM1933" s="272"/>
      <c r="CN1933" s="264"/>
      <c r="CO1933" s="177"/>
      <c r="CP1933" s="226"/>
      <c r="CQ1933" s="226"/>
      <c r="CR1933" s="226"/>
      <c r="CS1933" s="178"/>
      <c r="CT1933" s="178"/>
      <c r="CU1933" s="178"/>
      <c r="CV1933" s="178"/>
      <c r="CW1933" s="178"/>
      <c r="CX1933" s="178"/>
      <c r="CY1933" s="178"/>
      <c r="CZ1933" s="178"/>
      <c r="DA1933" s="178"/>
    </row>
    <row r="1934" spans="1:105" s="120" customFormat="1" ht="15" customHeight="1">
      <c r="A1934" s="228"/>
      <c r="B1934" s="708"/>
      <c r="C1934" s="731"/>
      <c r="D1934" s="237"/>
      <c r="E1934" s="237"/>
      <c r="F1934" s="243"/>
      <c r="G1934" s="122">
        <v>3</v>
      </c>
      <c r="H1934" s="84"/>
      <c r="I1934" s="84"/>
      <c r="J1934" s="84"/>
      <c r="K1934" s="84"/>
      <c r="L1934" s="84"/>
      <c r="M1934" s="84"/>
      <c r="N1934" s="84"/>
      <c r="O1934" s="84"/>
      <c r="P1934" s="84"/>
      <c r="Q1934" s="84"/>
      <c r="R1934" s="84"/>
      <c r="S1934" s="84"/>
      <c r="T1934" s="84"/>
      <c r="U1934" s="84"/>
      <c r="V1934" s="84"/>
      <c r="W1934" s="84"/>
      <c r="X1934" s="84"/>
      <c r="Y1934" s="84"/>
      <c r="Z1934" s="84"/>
      <c r="AA1934" s="84"/>
      <c r="AB1934" s="84"/>
      <c r="AC1934" s="80"/>
      <c r="AD1934" s="80"/>
      <c r="AE1934" s="80"/>
      <c r="AF1934" s="80"/>
      <c r="AG1934" s="80"/>
      <c r="AH1934" s="80"/>
      <c r="AI1934" s="80"/>
      <c r="AJ1934" s="80"/>
      <c r="AK1934" s="80"/>
      <c r="AL1934" s="80"/>
      <c r="AM1934" s="240"/>
      <c r="AN1934" s="240"/>
      <c r="AO1934" s="240"/>
      <c r="AP1934" s="240"/>
      <c r="AQ1934" s="240"/>
      <c r="AR1934" s="240"/>
      <c r="AS1934" s="240"/>
      <c r="AT1934" s="256"/>
      <c r="AU1934" s="256"/>
      <c r="AV1934" s="259"/>
      <c r="AW1934" s="259"/>
      <c r="AX1934" s="256"/>
      <c r="AY1934" s="256"/>
      <c r="AZ1934" s="256"/>
      <c r="BA1934" s="256"/>
      <c r="BB1934" s="256"/>
      <c r="BC1934" s="256"/>
      <c r="BD1934" s="256"/>
      <c r="BE1934" s="256"/>
      <c r="BF1934" s="256"/>
      <c r="BG1934" s="256"/>
      <c r="BH1934" s="256"/>
      <c r="BI1934" s="256"/>
      <c r="BJ1934" s="256"/>
      <c r="BK1934" s="256"/>
      <c r="BL1934" s="262"/>
      <c r="BM1934" s="262"/>
      <c r="BN1934" s="262"/>
      <c r="BO1934" s="262"/>
      <c r="BP1934" s="262"/>
      <c r="BQ1934" s="262"/>
      <c r="BR1934" s="270"/>
      <c r="BS1934" s="270"/>
      <c r="BT1934" s="270"/>
      <c r="BU1934" s="270"/>
      <c r="BV1934" s="270"/>
      <c r="BW1934" s="270"/>
      <c r="BX1934" s="256"/>
      <c r="BY1934" s="256"/>
      <c r="BZ1934" s="256"/>
      <c r="CA1934" s="267"/>
      <c r="CB1934" s="267"/>
      <c r="CC1934" s="274"/>
      <c r="CD1934" s="267"/>
      <c r="CE1934" s="267"/>
      <c r="CF1934" s="267"/>
      <c r="CG1934" s="267"/>
      <c r="CH1934" s="267"/>
      <c r="CI1934" s="267"/>
      <c r="CJ1934" s="267"/>
      <c r="CK1934" s="267"/>
      <c r="CL1934" s="265"/>
      <c r="CM1934" s="272"/>
      <c r="CN1934" s="264"/>
      <c r="CO1934" s="177"/>
      <c r="CP1934" s="226"/>
      <c r="CQ1934" s="226"/>
      <c r="CR1934" s="226"/>
      <c r="CS1934" s="178"/>
      <c r="CT1934" s="178"/>
      <c r="CU1934" s="178"/>
      <c r="CV1934" s="178"/>
      <c r="CW1934" s="178"/>
      <c r="CX1934" s="178"/>
      <c r="CY1934" s="178"/>
      <c r="CZ1934" s="178"/>
      <c r="DA1934" s="178"/>
    </row>
    <row r="1935" spans="1:105" s="120" customFormat="1" ht="15" customHeight="1">
      <c r="A1935" s="228"/>
      <c r="B1935" s="708"/>
      <c r="C1935" s="731"/>
      <c r="D1935" s="237"/>
      <c r="E1935" s="237"/>
      <c r="F1935" s="244"/>
      <c r="G1935" s="123">
        <v>3.9</v>
      </c>
      <c r="H1935" s="85"/>
      <c r="I1935" s="85"/>
      <c r="J1935" s="85"/>
      <c r="K1935" s="85"/>
      <c r="L1935" s="85"/>
      <c r="M1935" s="85"/>
      <c r="N1935" s="85"/>
      <c r="O1935" s="85"/>
      <c r="P1935" s="85"/>
      <c r="Q1935" s="85"/>
      <c r="R1935" s="85"/>
      <c r="S1935" s="85"/>
      <c r="T1935" s="85"/>
      <c r="U1935" s="85"/>
      <c r="V1935" s="85"/>
      <c r="W1935" s="85"/>
      <c r="X1935" s="85"/>
      <c r="Y1935" s="85"/>
      <c r="Z1935" s="85"/>
      <c r="AA1935" s="85"/>
      <c r="AB1935" s="85"/>
      <c r="AC1935" s="81"/>
      <c r="AD1935" s="81"/>
      <c r="AE1935" s="81"/>
      <c r="AF1935" s="81"/>
      <c r="AG1935" s="81"/>
      <c r="AH1935" s="81"/>
      <c r="AI1935" s="81"/>
      <c r="AJ1935" s="81"/>
      <c r="AK1935" s="81"/>
      <c r="AL1935" s="81"/>
      <c r="AM1935" s="240"/>
      <c r="AN1935" s="240"/>
      <c r="AO1935" s="240"/>
      <c r="AP1935" s="240"/>
      <c r="AQ1935" s="240"/>
      <c r="AR1935" s="240"/>
      <c r="AS1935" s="240"/>
      <c r="AT1935" s="256"/>
      <c r="AU1935" s="256"/>
      <c r="AV1935" s="259"/>
      <c r="AW1935" s="259"/>
      <c r="AX1935" s="256"/>
      <c r="AY1935" s="256"/>
      <c r="AZ1935" s="256"/>
      <c r="BA1935" s="256"/>
      <c r="BB1935" s="256"/>
      <c r="BC1935" s="256"/>
      <c r="BD1935" s="256"/>
      <c r="BE1935" s="256"/>
      <c r="BF1935" s="256"/>
      <c r="BG1935" s="256"/>
      <c r="BH1935" s="256"/>
      <c r="BI1935" s="256"/>
      <c r="BJ1935" s="256"/>
      <c r="BK1935" s="256"/>
      <c r="BL1935" s="262"/>
      <c r="BM1935" s="262"/>
      <c r="BN1935" s="262"/>
      <c r="BO1935" s="262"/>
      <c r="BP1935" s="262"/>
      <c r="BQ1935" s="262"/>
      <c r="BR1935" s="270"/>
      <c r="BS1935" s="270"/>
      <c r="BT1935" s="270"/>
      <c r="BU1935" s="270"/>
      <c r="BV1935" s="270"/>
      <c r="BW1935" s="270"/>
      <c r="BX1935" s="256"/>
      <c r="BY1935" s="256"/>
      <c r="BZ1935" s="256"/>
      <c r="CA1935" s="267"/>
      <c r="CB1935" s="267"/>
      <c r="CC1935" s="274"/>
      <c r="CD1935" s="267"/>
      <c r="CE1935" s="267"/>
      <c r="CF1935" s="267"/>
      <c r="CG1935" s="267"/>
      <c r="CH1935" s="267"/>
      <c r="CI1935" s="267"/>
      <c r="CJ1935" s="267"/>
      <c r="CK1935" s="267"/>
      <c r="CL1935" s="265"/>
      <c r="CM1935" s="272"/>
      <c r="CN1935" s="264"/>
      <c r="CO1935" s="177"/>
      <c r="CP1935" s="226"/>
      <c r="CQ1935" s="226"/>
      <c r="CR1935" s="226"/>
      <c r="CS1935" s="178"/>
      <c r="CT1935" s="178"/>
      <c r="CU1935" s="178"/>
      <c r="CV1935" s="178"/>
      <c r="CW1935" s="178"/>
      <c r="CX1935" s="178"/>
      <c r="CY1935" s="178"/>
      <c r="CZ1935" s="178"/>
      <c r="DA1935" s="178"/>
    </row>
    <row r="1936" spans="1:105" s="120" customFormat="1" ht="15" customHeight="1">
      <c r="A1936" s="229"/>
      <c r="B1936" s="709"/>
      <c r="C1936" s="732"/>
      <c r="D1936" s="238"/>
      <c r="E1936" s="238"/>
      <c r="F1936" s="245" t="s">
        <v>83</v>
      </c>
      <c r="G1936" s="246"/>
      <c r="H1936" s="82"/>
      <c r="I1936" s="82"/>
      <c r="J1936" s="82"/>
      <c r="K1936" s="82"/>
      <c r="L1936" s="82"/>
      <c r="M1936" s="82"/>
      <c r="N1936" s="82"/>
      <c r="O1936" s="82"/>
      <c r="P1936" s="82"/>
      <c r="Q1936" s="82"/>
      <c r="R1936" s="82"/>
      <c r="S1936" s="82"/>
      <c r="T1936" s="82"/>
      <c r="U1936" s="82"/>
      <c r="V1936" s="82"/>
      <c r="W1936" s="82"/>
      <c r="X1936" s="82"/>
      <c r="Y1936" s="82"/>
      <c r="Z1936" s="82"/>
      <c r="AA1936" s="82"/>
      <c r="AB1936" s="82"/>
      <c r="AC1936" s="35"/>
      <c r="AD1936" s="35"/>
      <c r="AE1936" s="35"/>
      <c r="AF1936" s="35"/>
      <c r="AG1936" s="35"/>
      <c r="AH1936" s="35"/>
      <c r="AI1936" s="35"/>
      <c r="AJ1936" s="35"/>
      <c r="AK1936" s="35"/>
      <c r="AL1936" s="35"/>
      <c r="AM1936" s="241"/>
      <c r="AN1936" s="241"/>
      <c r="AO1936" s="241"/>
      <c r="AP1936" s="241"/>
      <c r="AQ1936" s="241"/>
      <c r="AR1936" s="241"/>
      <c r="AS1936" s="241"/>
      <c r="AT1936" s="257"/>
      <c r="AU1936" s="257"/>
      <c r="AV1936" s="260"/>
      <c r="AW1936" s="260"/>
      <c r="AX1936" s="257"/>
      <c r="AY1936" s="257"/>
      <c r="AZ1936" s="257"/>
      <c r="BA1936" s="257"/>
      <c r="BB1936" s="257"/>
      <c r="BC1936" s="257"/>
      <c r="BD1936" s="257"/>
      <c r="BE1936" s="257"/>
      <c r="BF1936" s="257"/>
      <c r="BG1936" s="257"/>
      <c r="BH1936" s="257"/>
      <c r="BI1936" s="257"/>
      <c r="BJ1936" s="257"/>
      <c r="BK1936" s="257"/>
      <c r="BL1936" s="263"/>
      <c r="BM1936" s="263"/>
      <c r="BN1936" s="263"/>
      <c r="BO1936" s="263"/>
      <c r="BP1936" s="263"/>
      <c r="BQ1936" s="263"/>
      <c r="BR1936" s="271"/>
      <c r="BS1936" s="271"/>
      <c r="BT1936" s="271"/>
      <c r="BU1936" s="271"/>
      <c r="BV1936" s="271"/>
      <c r="BW1936" s="271"/>
      <c r="BX1936" s="257"/>
      <c r="BY1936" s="257"/>
      <c r="BZ1936" s="257"/>
      <c r="CA1936" s="268"/>
      <c r="CB1936" s="268"/>
      <c r="CC1936" s="275"/>
      <c r="CD1936" s="268"/>
      <c r="CE1936" s="268"/>
      <c r="CF1936" s="268"/>
      <c r="CG1936" s="268"/>
      <c r="CH1936" s="268"/>
      <c r="CI1936" s="268"/>
      <c r="CJ1936" s="268"/>
      <c r="CK1936" s="268"/>
      <c r="CL1936" s="265"/>
      <c r="CM1936" s="272"/>
      <c r="CN1936" s="264"/>
      <c r="CO1936" s="177"/>
      <c r="CP1936" s="226"/>
      <c r="CQ1936" s="226"/>
      <c r="CR1936" s="226"/>
      <c r="CS1936" s="178"/>
      <c r="CT1936" s="178"/>
      <c r="CU1936" s="178"/>
      <c r="CV1936" s="178"/>
      <c r="CW1936" s="178"/>
      <c r="CX1936" s="178"/>
      <c r="CY1936" s="178"/>
      <c r="CZ1936" s="178"/>
      <c r="DA1936" s="178"/>
    </row>
    <row r="1937" spans="1:105" s="120" customFormat="1" ht="15" customHeight="1">
      <c r="A1937" s="227">
        <f t="shared" si="679"/>
        <v>240</v>
      </c>
      <c r="B1937" s="701" t="s">
        <v>272</v>
      </c>
      <c r="C1937" s="686" t="s">
        <v>273</v>
      </c>
      <c r="D1937" s="236" t="s">
        <v>1315</v>
      </c>
      <c r="E1937" s="236" t="s">
        <v>1283</v>
      </c>
      <c r="F1937" s="253" t="s">
        <v>80</v>
      </c>
      <c r="G1937" s="254"/>
      <c r="H1937" s="82" t="s">
        <v>69</v>
      </c>
      <c r="I1937" s="82"/>
      <c r="J1937" s="82" t="s">
        <v>67</v>
      </c>
      <c r="K1937" s="82" t="s">
        <v>67</v>
      </c>
      <c r="L1937" s="82" t="s">
        <v>60</v>
      </c>
      <c r="M1937" s="82" t="s">
        <v>60</v>
      </c>
      <c r="N1937" s="82" t="s">
        <v>60</v>
      </c>
      <c r="O1937" s="82"/>
      <c r="P1937" s="82" t="s">
        <v>60</v>
      </c>
      <c r="Q1937" s="82" t="s">
        <v>60</v>
      </c>
      <c r="R1937" s="82" t="s">
        <v>60</v>
      </c>
      <c r="S1937" s="82" t="s">
        <v>60</v>
      </c>
      <c r="T1937" s="82" t="s">
        <v>60</v>
      </c>
      <c r="U1937" s="82" t="s">
        <v>60</v>
      </c>
      <c r="V1937" s="82"/>
      <c r="W1937" s="82" t="s">
        <v>61</v>
      </c>
      <c r="X1937" s="82" t="s">
        <v>61</v>
      </c>
      <c r="Y1937" s="82" t="s">
        <v>61</v>
      </c>
      <c r="Z1937" s="82" t="s">
        <v>61</v>
      </c>
      <c r="AA1937" s="82" t="s">
        <v>61</v>
      </c>
      <c r="AB1937" s="82" t="s">
        <v>61</v>
      </c>
      <c r="AC1937" s="82"/>
      <c r="AD1937" s="82" t="s">
        <v>61</v>
      </c>
      <c r="AE1937" s="82" t="s">
        <v>61</v>
      </c>
      <c r="AF1937" s="82" t="s">
        <v>61</v>
      </c>
      <c r="AG1937" s="82" t="s">
        <v>61</v>
      </c>
      <c r="AH1937" s="82" t="s">
        <v>61</v>
      </c>
      <c r="AI1937" s="82" t="s">
        <v>1471</v>
      </c>
      <c r="AJ1937" s="82"/>
      <c r="AK1937" s="82" t="s">
        <v>60</v>
      </c>
      <c r="AL1937" s="82" t="s">
        <v>60</v>
      </c>
      <c r="AM1937" s="239">
        <f>COUNTIF(H1937:AL1937,"PH")+COUNTIF(H1937:AL1937,"PH/L")+COUNTIF(H1937:AL1937,"PM")</f>
        <v>0</v>
      </c>
      <c r="AN1937" s="239">
        <f>COUNTIF(H1937:AL1937,"PD")+COUNTIF(H1937:AL1937,"PDD")+COUNTIF(H1937:AL1937,"P/DS")/2+COUNTIF(H1937:AL1937,"PMD")</f>
        <v>0</v>
      </c>
      <c r="AO1937" s="239">
        <f>COUNTIF(H1937:AL1937,"PN")+COUNTIF(H1937:AL1937,"P/NS")/2+COUNTIF(H1937:AL1937,"PH")+COUNTIF(H1937:AL1937,"PH/F")/2+COUNTIF(H1937:AL1937,"PH/L")/2+COUNTIF(H1937:AL1937,"PM")</f>
        <v>0</v>
      </c>
      <c r="AP1937" s="239">
        <f>COUNTIF(H1937:AL1937,"BH")+COUNTIF(H1937:AL1937,"AL/BL")+COUNTIF(H1937:AL1937,"UL/BL")+COUNTIF(H1937:AL1937,"BM")</f>
        <v>0</v>
      </c>
      <c r="AQ1937" s="239">
        <f>COUNTIF(H1937:AL1937,"DS")+COUNTIF(H1937:AL1937,"AL/DS")/2+COUNTIF(H1937:AL1937,"UL/DS")/2+COUNTIF(H1937:AL1937,"CT")+COUNTIF(H1937:AL1937,"MD")</f>
        <v>11.5</v>
      </c>
      <c r="AR1937" s="239">
        <f>COUNTIF(H1937:AL1937,"NS")+COUNTIF(H1937:AL1937,"AL/NS")/2+COUNTIF(H1937:AL1937,"UL/NS")/2+COUNTIF(H1937:AL1937,"BH")+COUNTIF(H1937:AL1937,"AL/BF")/2+COUNTIF(H1937:AL1937,"AL/BL")/2+COUNTIF(H1937:AL1937,"UL/BL")/2+COUNTIF(H1937:AL1937,"UL/BF")/2+COUNTIF(H1937:AL1937,"BM")</f>
        <v>11</v>
      </c>
      <c r="AS1937" s="239">
        <f>COUNTIF(H1937:AL1937,"AL")+COUNTIF(H1937:AL1937,"AL/DS")/2+COUNTIF(H1937:AL1937,"AL/NS")/2+COUNTIF(H1937:AL1937,"NH")+COUNTIF(H1937:AL1937,"SL")+COUNTIF(H1937:AL1937,"NHD")+COUNTIF(H1937:AL1937,"B")+COUNTIF(H1937:AL1937,"HL")+COUNTIF(H1937:AL1937,"AL/BF")/2+COUNTIF(H1937:AL1937,"AL/BL")/2</f>
        <v>3</v>
      </c>
      <c r="AT1937" s="255">
        <f>COUNTIF(H1937:AL1937,"PD")+COUNTIF(H1937:AL1937,"PN")+COUNTIF(H1937:AL1937,"P/DS")/2+COUNTIF(H1937:AL1937,"P/NS")/2+COUNTIF(H1937:AL1937,"DS")+COUNTIF(H1937:AL1937,"NS")+COUNTIF(H1937:AL1937,"AL")+COUNTIF(H1937:AL1937,"AL/DS")+COUNTIF(H1937:AL1937,"AL/NS")+COUNTIF(H1937:AL1937,"NH")+COUNTIF(H1937:AL1937,"SL")+COUNTIF(H1937:AL1937,"UL/DS")/2+COUNTIF(H1937:AL1937,"UL/NS")/2+COUNTIF(H1937:AL1937,"CT")+COUNTIF(H1937:AL1937,"NHD")+COUNTIF(H1937:AL1937,"PDD")+COUNTIF(H1937:AL1937,"B")+COUNTIF(H1937:AL1937,"HL")+COUNTIF(H1937:AL1937,"PH")+COUNTIF(H1937:AL1937,"BH")+COUNTIF(H1937:AL1937,"AL/BF")+COUNTIF(H1937:AL1937,"AL/BL")+COUNTIF(H1937:AL1937,"UL/BF")/2+COUNTIF(H1937:AL1937,"UL/BL")/2+COUNTIF(H1937:AL1937,"PH/F")/2+COUNTIF(H1937:AL1937,"PH/L")/2+COUNTIF(H1937:AL1937,"MD")+COUNTIF(H1937:AL1937,"PMD")+COUNTIF(H1937:AL1937,"PM")+COUNTIF(H1937:AL1937,"BM")</f>
        <v>25.5</v>
      </c>
      <c r="AU1937" s="255">
        <f>COUNTIF(H1937:AL1937,"P/DS")/2+COUNTIF(H1937:AL1937,"P/NS")/2+COUNTIF(H1937:AL1937,"IL")+COUNTIF(H1937:AL1937,"NL")+COUNTIF(H1937:AL1937,"UL")+COUNTIF(H1937:AL1937,"UL/DS")/2+COUNTIF(H1937:AL1937,"UL/NS")/2+COUNTIF(H1937:AL1937,"KT")+COUNTIF(H1937:AL1937,"UL/BF")/2+COUNTIF(H1937:AL1937,"UL/BL")/2+COUNTIF(H1937:AL1937,"PH/F")/2+COUNTIF(H1937:AL1937,"PH/L")/2+COUNTIF(H1937:AL1937,"NB")</f>
        <v>0.5</v>
      </c>
      <c r="AV1937" s="258">
        <f>COUNTIF(H1937:AL1937,"PN")+COUNTIF(H1937:AL1937,"TVD")+COUNTIF(H1937:AL1937,"PH")+COUNTIF(H1937:AL1937,"PM")+COUNTIF(H1937:AL1937,"PDD")-COUNTIFS(H1937:AL1937,"PN",H1944:AL1944,"&gt;=3")-COUNTIFS(H1937:AL1937,"PM",H1944:AL1944,"&gt;=3")</f>
        <v>0</v>
      </c>
      <c r="AW1937" s="258">
        <f>COUNTIF(H1937:AL1937,"NS")+COUNTIF(H1937:AL1937,"D")+COUNTIF(H1937:AL1937,"BH")+COUNTIF(H1937:AL1937,"NHD")+COUNTIF(H1937:AL1937,"BM")-COUNTIFS(H1937:AL1937,"NS",H1944:AL1944,"&gt;=3")-COUNTIFS(H1937:AL1937,"BH",H1944:AL1944,"&gt;=3")-COUNTIFS(H1937:AL1937,"BM",H1944:AL1944,"&gt;=3")</f>
        <v>11</v>
      </c>
      <c r="AX1937" s="255">
        <f>COUNTIF(H1937:AL1937,"AL")+COUNTIF(H1937:AL1937,"AL/DS")/2+COUNTIF(H1937:AL1937,"AL/NS")/2+COUNTIF(H1937:AL1937,"AL/BF")+COUNTIF(H1937:AL1937,"AL/BL")/2</f>
        <v>2</v>
      </c>
      <c r="AY1937" s="255">
        <f>COUNTIF(H1937:AL1937,"SL")</f>
        <v>0</v>
      </c>
      <c r="AZ1937" s="255">
        <f>COUNTIF(H1937:AL1937,"NH")</f>
        <v>1</v>
      </c>
      <c r="BA1937" s="255">
        <f>COUNTIF(H1937:AL1937,"HL")</f>
        <v>0</v>
      </c>
      <c r="BB1937" s="255">
        <f>COUNTIF(G1937:AL1937,"P/DS")/2+COUNTIF(G1937:AL1937,"P/NS")/2+COUNTIF(G1937:AL1937,"UL")+COUNTIF(G1937:AL1937,"UL/DS")/2+COUNTIF(G1937:AL1937,"UL/NS")/2+COUNTIF(G1937:AL1937,"UL/BL")/2+COUNTIF(G1937:AL1937,"UL/BF")/2+COUNTIF(G1937:AL1937,"PH/F")/2+COUNTIF(G1937:AL1937,"PH/L")/2</f>
        <v>0.5</v>
      </c>
      <c r="BC1937" s="255">
        <f>COUNTIF(H1937:AL1937,"NB")</f>
        <v>0</v>
      </c>
      <c r="BD1937" s="255">
        <f>COUNTIF(H1937:AL1937,"NL")</f>
        <v>0</v>
      </c>
      <c r="BE1937" s="255">
        <f>COUNTIF(H1937:AL1937,"IL")</f>
        <v>0</v>
      </c>
      <c r="BF1937" s="255">
        <f>COUNTIF(H1937:AL1937,"KT")</f>
        <v>0</v>
      </c>
      <c r="BG1937" s="255">
        <f>COUNTIF(H1937:AL1937,"L70")</f>
        <v>0</v>
      </c>
      <c r="BH1937" s="255">
        <f>COUNTIF(H1937:AL1937,"MD")</f>
        <v>0</v>
      </c>
      <c r="BI1937" s="255">
        <f>COUNTIF(H1937:AL1937,"PMD")</f>
        <v>0</v>
      </c>
      <c r="BJ1937" s="255">
        <f>COUNTIF(H1937:AL1937,"PM")</f>
        <v>0</v>
      </c>
      <c r="BK1937" s="255">
        <f>COUNTIF(H1937:AL1937,"BM")</f>
        <v>0</v>
      </c>
      <c r="BL1937" s="261">
        <f>SUMIF(H1937:AL1937,"PD",H1938:AL1938)+SUMIF(H1937:AL1937,"PN",H1938:AL1938)+SUMIF(H1937:AL1937,"P/DS",H1938:AL1938)+SUMIF(H1937:AL1937,"PN/F",H1938:AL1938)+SUMIF(H1937:AL1937,"PN/L",H1938:AL1938)+SUMIF(H1937:AL1937,"TV",H1938:AL1938)+SUMIF(H1937:AL1937,"TVD",H1938:AL1938)+SUMIF(H1937:AL1937,"PDD",H1938:AL1938)</f>
        <v>0</v>
      </c>
      <c r="BM1937" s="261">
        <f>SUMIF(H1937:AL1937,"PD",H1939:AL1939)+SUMIF(H1937:AL1937,"PN",H1939:AL1939)+SUMIF(H1937:AL1937,"P/DS",H1939:AL1939)+SUMIF(H1937:AL1937,"PN/F",H1939:AL1939)+SUMIF(H1937:AL1937,"PN/L",H1939:AL1939)+SUMIF(H1937:AL1937,"TV",H1939:AL1939)+SUMIF(H1937:AL1937,"TVD",H1939:AL1939)+SUMIF(H1937:AL1937,"PDD",H1939:AL1939)+SUMIF(H1937:AL1937,"PMD",H1939:AL1939)</f>
        <v>0</v>
      </c>
      <c r="BN1937" s="261">
        <f>SUMIF(H1937:AL1937,"PD",H1940:AL1940)+SUMIF(H1937:AL1937,"PN",H1940:AL1940)+SUMIF(H1937:AL1937,"P/DS",H1940:AL1940)+SUMIF(H1937:AL1937,"PN/F",H1940:AL1940)+SUMIF(H1937:AL1937,"PN/L",H1940:AL1940)+SUMIF(H1937:AL1937,"TV",H1940:AL1940)+SUMIF(H1937:AL1937,"TVD",H1940:AL1940)</f>
        <v>0</v>
      </c>
      <c r="BO1937" s="261">
        <f>SUMIF(H1937:AL1937,"PD",H1941:AL1941)+SUMIF(H1937:AL1937,"PN",H1941:AL1941)+SUMIF(H1937:AL1937,"P/DS",H1941:AL1941)+SUMIF(H1937:AL1937,"PN/F",H1941:AL1941)+SUMIF(H1937:AL1937,"PN/L",H1941:AL1941)+SUMIF(H1937:AL1937,"TV",H1941:AL1941)+SUMIF(H1937:AL1937,"TVD",H1941:AL1941)</f>
        <v>0</v>
      </c>
      <c r="BP1937" s="261">
        <f>SUMIF(H1937:AL1937,"PD",H1942:AL1942)+SUMIF(H1937:AL1937,"PN",H1942:AL1942)+SUMIF(H1937:AL1937,"P/DS",H1942:AL1942)+SUMIF(H1937:AL1937,"PN/F",H1942:AL1942)+SUMIF(H1937:AL1937,"PN/L",H1942:AL1942)+SUMIF(H1937:AL1937,"TV",H1942:AL1942)+SUMIF(H1937:AL1937,"TVD",H1942:AL1942)+SUMIF(H1937:AL1937,"PDD",H1942:AL1942)+SUMIF(H1937:AL1937,"PH",H1942:AL1942)+SUMIF(H1937:AL1937,"PM",H1942:AL1942)</f>
        <v>0</v>
      </c>
      <c r="BQ1937" s="261">
        <f>SUMIF(H1937:AL1937,"PD",H1943:AL1943)+SUMIF(H1937:AL1937,"PN",H1943:AL1943)+SUMIF(H1937:AL1937,"P/DS",H1943:AL1943)+SUMIF(H1937:AL1937,"PN/F",H1943:AL1943)+SUMIF(H1937:AL1937,"PN/L",H1943:AL1943)+SUMIF(H1937:AL1937,"TV",H1943:AL1943)+SUMIF(H1937:AL1937,"TVD",H1943:AL1943)+SUMIF(H1937:AL1937,"PDD",H1943:AL1943)+SUMIF(H1937:AL1937,"PH",H1943:AL1943)+SUMIF(H1937:AL1937,"PM",H1943:AL1943)</f>
        <v>0</v>
      </c>
      <c r="BR1937" s="269">
        <f>SUM(H1938:AL1938)-BL1937</f>
        <v>17.5</v>
      </c>
      <c r="BS1937" s="269">
        <f>SUM(H1939:AL1939)-BM1937</f>
        <v>0</v>
      </c>
      <c r="BT1937" s="269">
        <f>SUM(H1940:AL1940)-BN1937</f>
        <v>0</v>
      </c>
      <c r="BU1937" s="269">
        <f>SUM(H1941:AL1941)-BO1937</f>
        <v>0</v>
      </c>
      <c r="BV1937" s="269">
        <f>SUM(H1942:AL1942)-BP1937</f>
        <v>0</v>
      </c>
      <c r="BW1937" s="269">
        <f>SUM(H1943:AL1943)-BQ1937</f>
        <v>0</v>
      </c>
      <c r="BX1937" s="255">
        <f>SUMIF(H1937:AL1937,"PD",H1944:AL1944)+SUMIF(H1937:AL1937,"PN",H1944:AL1944)+SUMIF(H1937:AL1937,"P/DS",H1944:AL1944)+SUMIF(H1937:AL1937,"PN/F",H1944:AL1944)+SUMIF(H1937:AL1937,"PN/L",H1944:AL1944)</f>
        <v>0</v>
      </c>
      <c r="BY1937" s="255">
        <f>SUM(H1944:AL1944)-BX1937</f>
        <v>0</v>
      </c>
      <c r="BZ1937" s="255">
        <f t="shared" ref="BZ1937" si="690">+SUM(BL1937:BW1944)</f>
        <v>17.5</v>
      </c>
      <c r="CA1937" s="266">
        <f>(COUNTIFS(H1937:AL1937,"PD",H1938:AL1938,"&gt;=2"))*0.5-IF(CN1937="VP",COUNTIFS($H$16:$AL$16,"SAT",H1937:AL1937,"PD",H1938:AL1938,"&gt;=2"))*0.5</f>
        <v>0</v>
      </c>
      <c r="CB1937" s="266">
        <f>(COUNTIFS(H1937:AL1937,"PN",H1939:AL1939,"&gt;=0.5",H1938:AL1938,"&gt;=1.5"))*0.5+COUNTIFS(H1937:AL1937,"PDD",H1939:AL1939,"&gt;=0.5",H1938:AL1938,"&gt;=1.5")*0.5</f>
        <v>0</v>
      </c>
      <c r="CC1937" s="273">
        <f>(COUNTIFS(H1937:AL1937,"TV",H1939:AL1939,"&gt;=10"))*0.5+(COUNTIFS(H1937:AL1937,"PMD",H1939:AL1939,"&gt;=2"))*0.5</f>
        <v>0</v>
      </c>
      <c r="CD1937" s="266">
        <f>(COUNTIFS(H1937:AL1937,"TVD",H1941:AL1941,"&gt;=6.5",H1939:AL1939,"&gt;=3.5"))*0.5</f>
        <v>0</v>
      </c>
      <c r="CE1937" s="266">
        <f>(COUNTIFS(H1937:AL1937,"PD",H1942:AL1942,"&gt;=10"))*0.5</f>
        <v>0</v>
      </c>
      <c r="CF1937" s="266">
        <f>(COUNTIFS(H1937:AL1937,"PDD",H1942:AL1942,"&gt;=3.5",H1943:AL1943,"&gt;=6.5")+COUNTIFS(H1937:AL1937,"PH",H1943:AL1943,"&gt;=0.5",H1942:AL1942,"&gt;=1.5")+COUNTIFS(H1937:AL1937,"PM",H1943:AL1943,"&gt;=0.5",H1942:AL1942,"&gt;=1.5"))*0.5</f>
        <v>0</v>
      </c>
      <c r="CG1937" s="266">
        <f>(COUNTIFS(H1937:AL1937,"DS",H1938:AL1938,"&gt;=2")+COUNTIFS(H1937:AL1937,"AL/DS",H1938:AL1938,"&gt;=2"))*0.5-IF(CN1937="VP",COUNTIFS($H$16:$AL$16,"SAT",H1937:AL1937,"DS",H1938:AL1938,"&gt;=2"))*0.5</f>
        <v>3.5</v>
      </c>
      <c r="CH1937" s="266">
        <f>(COUNTIFS(H1937:AL1937,"NS",H1939:AL1939,"&gt;=0.5",H1938:AL1938,"&gt;=1.5")+COUNTIFS(H1937:AL1937,"AL/NS",H1939:AL1939,"&gt;=0.5",H1938:AL1938,"&gt;=1.5")+COUNTIFS(H1937:AL1937,"NHD",H1939:AL1939,"&gt;=4.5",H1942:AL1942,"&gt;=2",H1938:AL1938,"&gt;=1.5"))*0.5</f>
        <v>0</v>
      </c>
      <c r="CI1937" s="266">
        <f>(COUNTIF(H1939:AL1939,"&gt;=10")+COUNTIFS(H1937:AL1937,"MD",H1939:AL1939,"&gt;=2")-COUNTIFS(H1937:AL1937,"TV",H1939:AL1939,"&gt;=10"))*0.5</f>
        <v>0</v>
      </c>
      <c r="CJ1937" s="266">
        <f>(COUNTIFS(H1937:AL1937,"D",H1941:AL1941,"&gt;=6.5",H1939:AL1939,"&gt;=3.5"))*0.5</f>
        <v>0</v>
      </c>
      <c r="CK1937" s="266">
        <f>(COUNTIF(H1942:AL1942,"&gt;=10")-COUNTIFS(H1937:AL1937,"PD",H1942:AL1942,"&gt;=10"))*0.5</f>
        <v>0</v>
      </c>
      <c r="CL1937" s="265">
        <f>(COUNTIFS(H1937:AL1937,"NHD",H1942:AL1942,"&gt;=3.5",H1943:AL1943,"&gt;=6.5")+COUNTIFS(H1937:AL1937,"BH",H1942:AL1942,"&gt;=1.5",H1943:AL1943,"&gt;=0.5")+COUNTIFS(H1937:AL1937,"BM",H1942:AL1942,"&gt;=1.5",H1943:AL1943,"&gt;=0.5")+COUNTIFS(H1937:AL1937,"D",H1942:AL1942,"&gt;=1.5",H1943:AL1943,"&gt;=0.5"))*0.5</f>
        <v>0</v>
      </c>
      <c r="CM1937" s="272"/>
      <c r="CN1937" s="264" t="s">
        <v>723</v>
      </c>
      <c r="CO1937" s="177">
        <f t="shared" ref="CO1937" si="691">+AM1937+AN1937+AO1937+AP1937+AQ1937+AR1937+AS1937+AU1937+BG1937</f>
        <v>26</v>
      </c>
      <c r="CP1937" s="225">
        <f>+SUM(I1938:I1943)-I1944</f>
        <v>0</v>
      </c>
      <c r="CQ1937" s="225">
        <f>+SUM(J1938:J1943)-J1944</f>
        <v>0</v>
      </c>
      <c r="CR1937" s="225">
        <f>+SUM(K1938:K1943)-K1944</f>
        <v>0</v>
      </c>
      <c r="CS1937" s="178"/>
      <c r="CT1937" s="178"/>
      <c r="CU1937" s="178"/>
      <c r="CV1937" s="178"/>
      <c r="CW1937" s="178"/>
      <c r="CX1937" s="178"/>
      <c r="CY1937" s="178"/>
      <c r="CZ1937" s="178"/>
      <c r="DA1937" s="178"/>
    </row>
    <row r="1938" spans="1:105" s="120" customFormat="1" ht="15" customHeight="1">
      <c r="A1938" s="228"/>
      <c r="B1938" s="702"/>
      <c r="C1938" s="687"/>
      <c r="D1938" s="237"/>
      <c r="E1938" s="237"/>
      <c r="F1938" s="242" t="s">
        <v>82</v>
      </c>
      <c r="G1938" s="121">
        <v>1.5</v>
      </c>
      <c r="H1938" s="83"/>
      <c r="I1938" s="83"/>
      <c r="J1938" s="83"/>
      <c r="K1938" s="83"/>
      <c r="L1938" s="83">
        <v>2.5</v>
      </c>
      <c r="M1938" s="83">
        <v>2.5</v>
      </c>
      <c r="N1938" s="83">
        <v>2.5</v>
      </c>
      <c r="O1938" s="83"/>
      <c r="P1938" s="83">
        <v>2.5</v>
      </c>
      <c r="Q1938" s="83">
        <v>2.5</v>
      </c>
      <c r="R1938" s="83">
        <v>2.5</v>
      </c>
      <c r="S1938" s="83">
        <v>2.5</v>
      </c>
      <c r="T1938" s="83"/>
      <c r="U1938" s="83"/>
      <c r="V1938" s="83"/>
      <c r="W1938" s="83"/>
      <c r="X1938" s="83"/>
      <c r="Y1938" s="83"/>
      <c r="Z1938" s="83"/>
      <c r="AA1938" s="83"/>
      <c r="AB1938" s="83"/>
      <c r="AC1938" s="79"/>
      <c r="AD1938" s="79"/>
      <c r="AE1938" s="79"/>
      <c r="AF1938" s="79"/>
      <c r="AG1938" s="79"/>
      <c r="AH1938" s="79"/>
      <c r="AI1938" s="79"/>
      <c r="AJ1938" s="79"/>
      <c r="AK1938" s="79"/>
      <c r="AL1938" s="79"/>
      <c r="AM1938" s="240"/>
      <c r="AN1938" s="240"/>
      <c r="AO1938" s="240"/>
      <c r="AP1938" s="240"/>
      <c r="AQ1938" s="240"/>
      <c r="AR1938" s="240"/>
      <c r="AS1938" s="240"/>
      <c r="AT1938" s="256"/>
      <c r="AU1938" s="256"/>
      <c r="AV1938" s="259"/>
      <c r="AW1938" s="259"/>
      <c r="AX1938" s="256"/>
      <c r="AY1938" s="256"/>
      <c r="AZ1938" s="256"/>
      <c r="BA1938" s="256"/>
      <c r="BB1938" s="256"/>
      <c r="BC1938" s="256"/>
      <c r="BD1938" s="256"/>
      <c r="BE1938" s="256"/>
      <c r="BF1938" s="256"/>
      <c r="BG1938" s="256"/>
      <c r="BH1938" s="256"/>
      <c r="BI1938" s="256"/>
      <c r="BJ1938" s="256"/>
      <c r="BK1938" s="256"/>
      <c r="BL1938" s="262"/>
      <c r="BM1938" s="262"/>
      <c r="BN1938" s="262"/>
      <c r="BO1938" s="262"/>
      <c r="BP1938" s="262"/>
      <c r="BQ1938" s="262"/>
      <c r="BR1938" s="270"/>
      <c r="BS1938" s="270"/>
      <c r="BT1938" s="270"/>
      <c r="BU1938" s="270"/>
      <c r="BV1938" s="270"/>
      <c r="BW1938" s="270"/>
      <c r="BX1938" s="256"/>
      <c r="BY1938" s="256"/>
      <c r="BZ1938" s="256"/>
      <c r="CA1938" s="267"/>
      <c r="CB1938" s="267"/>
      <c r="CC1938" s="274"/>
      <c r="CD1938" s="267"/>
      <c r="CE1938" s="267"/>
      <c r="CF1938" s="267"/>
      <c r="CG1938" s="267"/>
      <c r="CH1938" s="267"/>
      <c r="CI1938" s="267"/>
      <c r="CJ1938" s="267"/>
      <c r="CK1938" s="267"/>
      <c r="CL1938" s="265"/>
      <c r="CM1938" s="272"/>
      <c r="CN1938" s="264"/>
      <c r="CO1938" s="177"/>
      <c r="CP1938" s="226"/>
      <c r="CQ1938" s="226"/>
      <c r="CR1938" s="226"/>
      <c r="CS1938" s="178"/>
      <c r="CT1938" s="178"/>
      <c r="CU1938" s="178"/>
      <c r="CV1938" s="178"/>
      <c r="CW1938" s="178"/>
      <c r="CX1938" s="178"/>
      <c r="CY1938" s="178"/>
      <c r="CZ1938" s="178"/>
      <c r="DA1938" s="178"/>
    </row>
    <row r="1939" spans="1:105" s="120" customFormat="1" ht="15" customHeight="1">
      <c r="A1939" s="228"/>
      <c r="B1939" s="702"/>
      <c r="C1939" s="687"/>
      <c r="D1939" s="237"/>
      <c r="E1939" s="237"/>
      <c r="F1939" s="243"/>
      <c r="G1939" s="122">
        <v>2</v>
      </c>
      <c r="H1939" s="84"/>
      <c r="I1939" s="84"/>
      <c r="J1939" s="84"/>
      <c r="K1939" s="84"/>
      <c r="L1939" s="84"/>
      <c r="M1939" s="84"/>
      <c r="N1939" s="84"/>
      <c r="O1939" s="84"/>
      <c r="P1939" s="84"/>
      <c r="Q1939" s="84"/>
      <c r="R1939" s="84"/>
      <c r="S1939" s="84"/>
      <c r="T1939" s="84"/>
      <c r="U1939" s="84"/>
      <c r="V1939" s="84"/>
      <c r="W1939" s="84"/>
      <c r="X1939" s="84"/>
      <c r="Y1939" s="84"/>
      <c r="Z1939" s="84"/>
      <c r="AA1939" s="84"/>
      <c r="AB1939" s="84"/>
      <c r="AC1939" s="80"/>
      <c r="AD1939" s="80"/>
      <c r="AE1939" s="80"/>
      <c r="AF1939" s="80"/>
      <c r="AG1939" s="80"/>
      <c r="AH1939" s="80"/>
      <c r="AI1939" s="80"/>
      <c r="AJ1939" s="80"/>
      <c r="AK1939" s="80"/>
      <c r="AL1939" s="80"/>
      <c r="AM1939" s="240"/>
      <c r="AN1939" s="240"/>
      <c r="AO1939" s="240"/>
      <c r="AP1939" s="240"/>
      <c r="AQ1939" s="240"/>
      <c r="AR1939" s="240"/>
      <c r="AS1939" s="240"/>
      <c r="AT1939" s="256"/>
      <c r="AU1939" s="256"/>
      <c r="AV1939" s="259"/>
      <c r="AW1939" s="259"/>
      <c r="AX1939" s="256"/>
      <c r="AY1939" s="256"/>
      <c r="AZ1939" s="256"/>
      <c r="BA1939" s="256"/>
      <c r="BB1939" s="256"/>
      <c r="BC1939" s="256"/>
      <c r="BD1939" s="256"/>
      <c r="BE1939" s="256"/>
      <c r="BF1939" s="256"/>
      <c r="BG1939" s="256"/>
      <c r="BH1939" s="256"/>
      <c r="BI1939" s="256"/>
      <c r="BJ1939" s="256"/>
      <c r="BK1939" s="256"/>
      <c r="BL1939" s="262"/>
      <c r="BM1939" s="262"/>
      <c r="BN1939" s="262"/>
      <c r="BO1939" s="262"/>
      <c r="BP1939" s="262"/>
      <c r="BQ1939" s="262"/>
      <c r="BR1939" s="270"/>
      <c r="BS1939" s="270"/>
      <c r="BT1939" s="270"/>
      <c r="BU1939" s="270"/>
      <c r="BV1939" s="270"/>
      <c r="BW1939" s="270"/>
      <c r="BX1939" s="256"/>
      <c r="BY1939" s="256"/>
      <c r="BZ1939" s="256"/>
      <c r="CA1939" s="267"/>
      <c r="CB1939" s="267"/>
      <c r="CC1939" s="274"/>
      <c r="CD1939" s="267"/>
      <c r="CE1939" s="267"/>
      <c r="CF1939" s="267"/>
      <c r="CG1939" s="267"/>
      <c r="CH1939" s="267"/>
      <c r="CI1939" s="267"/>
      <c r="CJ1939" s="267"/>
      <c r="CK1939" s="267"/>
      <c r="CL1939" s="265"/>
      <c r="CM1939" s="272"/>
      <c r="CN1939" s="264"/>
      <c r="CO1939" s="177"/>
      <c r="CP1939" s="226"/>
      <c r="CQ1939" s="226"/>
      <c r="CR1939" s="226"/>
      <c r="CS1939" s="178"/>
      <c r="CT1939" s="178"/>
      <c r="CU1939" s="178"/>
      <c r="CV1939" s="178"/>
      <c r="CW1939" s="178"/>
      <c r="CX1939" s="178"/>
      <c r="CY1939" s="178"/>
      <c r="CZ1939" s="178"/>
      <c r="DA1939" s="178"/>
    </row>
    <row r="1940" spans="1:105" s="120" customFormat="1" ht="15" customHeight="1">
      <c r="A1940" s="228"/>
      <c r="B1940" s="702"/>
      <c r="C1940" s="687"/>
      <c r="D1940" s="237"/>
      <c r="E1940" s="237"/>
      <c r="F1940" s="243"/>
      <c r="G1940" s="122">
        <v>2.1</v>
      </c>
      <c r="H1940" s="84"/>
      <c r="I1940" s="84"/>
      <c r="J1940" s="84"/>
      <c r="K1940" s="84"/>
      <c r="L1940" s="84"/>
      <c r="M1940" s="84"/>
      <c r="N1940" s="84"/>
      <c r="O1940" s="84"/>
      <c r="P1940" s="84"/>
      <c r="Q1940" s="84"/>
      <c r="R1940" s="84"/>
      <c r="S1940" s="84"/>
      <c r="T1940" s="84"/>
      <c r="U1940" s="84"/>
      <c r="V1940" s="84"/>
      <c r="W1940" s="84"/>
      <c r="X1940" s="84"/>
      <c r="Y1940" s="84"/>
      <c r="Z1940" s="84"/>
      <c r="AA1940" s="84"/>
      <c r="AB1940" s="84"/>
      <c r="AC1940" s="80"/>
      <c r="AD1940" s="80"/>
      <c r="AE1940" s="80"/>
      <c r="AF1940" s="80"/>
      <c r="AG1940" s="80"/>
      <c r="AH1940" s="80"/>
      <c r="AI1940" s="80"/>
      <c r="AJ1940" s="80"/>
      <c r="AK1940" s="80"/>
      <c r="AL1940" s="80"/>
      <c r="AM1940" s="240"/>
      <c r="AN1940" s="240"/>
      <c r="AO1940" s="240"/>
      <c r="AP1940" s="240"/>
      <c r="AQ1940" s="240"/>
      <c r="AR1940" s="240"/>
      <c r="AS1940" s="240"/>
      <c r="AT1940" s="256"/>
      <c r="AU1940" s="256"/>
      <c r="AV1940" s="259"/>
      <c r="AW1940" s="259"/>
      <c r="AX1940" s="256"/>
      <c r="AY1940" s="256"/>
      <c r="AZ1940" s="256"/>
      <c r="BA1940" s="256"/>
      <c r="BB1940" s="256"/>
      <c r="BC1940" s="256"/>
      <c r="BD1940" s="256"/>
      <c r="BE1940" s="256"/>
      <c r="BF1940" s="256"/>
      <c r="BG1940" s="256"/>
      <c r="BH1940" s="256"/>
      <c r="BI1940" s="256"/>
      <c r="BJ1940" s="256"/>
      <c r="BK1940" s="256"/>
      <c r="BL1940" s="262"/>
      <c r="BM1940" s="262"/>
      <c r="BN1940" s="262"/>
      <c r="BO1940" s="262"/>
      <c r="BP1940" s="262"/>
      <c r="BQ1940" s="262"/>
      <c r="BR1940" s="270"/>
      <c r="BS1940" s="270"/>
      <c r="BT1940" s="270"/>
      <c r="BU1940" s="270"/>
      <c r="BV1940" s="270"/>
      <c r="BW1940" s="270"/>
      <c r="BX1940" s="256"/>
      <c r="BY1940" s="256"/>
      <c r="BZ1940" s="256"/>
      <c r="CA1940" s="267"/>
      <c r="CB1940" s="267"/>
      <c r="CC1940" s="274"/>
      <c r="CD1940" s="267"/>
      <c r="CE1940" s="267"/>
      <c r="CF1940" s="267"/>
      <c r="CG1940" s="267"/>
      <c r="CH1940" s="267"/>
      <c r="CI1940" s="267"/>
      <c r="CJ1940" s="267"/>
      <c r="CK1940" s="267"/>
      <c r="CL1940" s="265"/>
      <c r="CM1940" s="272"/>
      <c r="CN1940" s="264"/>
      <c r="CO1940" s="177"/>
      <c r="CP1940" s="226"/>
      <c r="CQ1940" s="226"/>
      <c r="CR1940" s="226"/>
      <c r="CS1940" s="178"/>
      <c r="CT1940" s="178"/>
      <c r="CU1940" s="178"/>
      <c r="CV1940" s="178"/>
      <c r="CW1940" s="178"/>
      <c r="CX1940" s="178"/>
      <c r="CY1940" s="178"/>
      <c r="CZ1940" s="178"/>
      <c r="DA1940" s="178"/>
    </row>
    <row r="1941" spans="1:105" s="120" customFormat="1" ht="15" customHeight="1">
      <c r="A1941" s="228"/>
      <c r="B1941" s="702"/>
      <c r="C1941" s="687"/>
      <c r="D1941" s="237"/>
      <c r="E1941" s="237"/>
      <c r="F1941" s="243"/>
      <c r="G1941" s="122">
        <v>2.7</v>
      </c>
      <c r="H1941" s="84"/>
      <c r="I1941" s="84"/>
      <c r="J1941" s="84"/>
      <c r="K1941" s="84"/>
      <c r="L1941" s="84"/>
      <c r="M1941" s="84"/>
      <c r="N1941" s="84"/>
      <c r="O1941" s="84"/>
      <c r="P1941" s="84"/>
      <c r="Q1941" s="84"/>
      <c r="R1941" s="84"/>
      <c r="S1941" s="84"/>
      <c r="T1941" s="84"/>
      <c r="U1941" s="84"/>
      <c r="V1941" s="84"/>
      <c r="W1941" s="84"/>
      <c r="X1941" s="84"/>
      <c r="Y1941" s="84"/>
      <c r="Z1941" s="84"/>
      <c r="AA1941" s="84"/>
      <c r="AB1941" s="84"/>
      <c r="AC1941" s="80"/>
      <c r="AD1941" s="80"/>
      <c r="AE1941" s="80"/>
      <c r="AF1941" s="80"/>
      <c r="AG1941" s="80"/>
      <c r="AH1941" s="80"/>
      <c r="AI1941" s="80"/>
      <c r="AJ1941" s="80"/>
      <c r="AK1941" s="80"/>
      <c r="AL1941" s="80"/>
      <c r="AM1941" s="240"/>
      <c r="AN1941" s="240"/>
      <c r="AO1941" s="240"/>
      <c r="AP1941" s="240"/>
      <c r="AQ1941" s="240"/>
      <c r="AR1941" s="240"/>
      <c r="AS1941" s="240"/>
      <c r="AT1941" s="256"/>
      <c r="AU1941" s="256"/>
      <c r="AV1941" s="259"/>
      <c r="AW1941" s="259"/>
      <c r="AX1941" s="256"/>
      <c r="AY1941" s="256"/>
      <c r="AZ1941" s="256"/>
      <c r="BA1941" s="256"/>
      <c r="BB1941" s="256"/>
      <c r="BC1941" s="256"/>
      <c r="BD1941" s="256"/>
      <c r="BE1941" s="256"/>
      <c r="BF1941" s="256"/>
      <c r="BG1941" s="256"/>
      <c r="BH1941" s="256"/>
      <c r="BI1941" s="256"/>
      <c r="BJ1941" s="256"/>
      <c r="BK1941" s="256"/>
      <c r="BL1941" s="262"/>
      <c r="BM1941" s="262"/>
      <c r="BN1941" s="262"/>
      <c r="BO1941" s="262"/>
      <c r="BP1941" s="262"/>
      <c r="BQ1941" s="262"/>
      <c r="BR1941" s="270"/>
      <c r="BS1941" s="270"/>
      <c r="BT1941" s="270"/>
      <c r="BU1941" s="270"/>
      <c r="BV1941" s="270"/>
      <c r="BW1941" s="270"/>
      <c r="BX1941" s="256"/>
      <c r="BY1941" s="256"/>
      <c r="BZ1941" s="256"/>
      <c r="CA1941" s="267"/>
      <c r="CB1941" s="267"/>
      <c r="CC1941" s="274"/>
      <c r="CD1941" s="267"/>
      <c r="CE1941" s="267"/>
      <c r="CF1941" s="267"/>
      <c r="CG1941" s="267"/>
      <c r="CH1941" s="267"/>
      <c r="CI1941" s="267"/>
      <c r="CJ1941" s="267"/>
      <c r="CK1941" s="267"/>
      <c r="CL1941" s="265"/>
      <c r="CM1941" s="272"/>
      <c r="CN1941" s="264"/>
      <c r="CO1941" s="177"/>
      <c r="CP1941" s="226"/>
      <c r="CQ1941" s="226"/>
      <c r="CR1941" s="226"/>
      <c r="CS1941" s="178"/>
      <c r="CT1941" s="178"/>
      <c r="CU1941" s="178"/>
      <c r="CV1941" s="178"/>
      <c r="CW1941" s="178"/>
      <c r="CX1941" s="178"/>
      <c r="CY1941" s="178"/>
      <c r="CZ1941" s="178"/>
      <c r="DA1941" s="178"/>
    </row>
    <row r="1942" spans="1:105" s="120" customFormat="1" ht="15" customHeight="1">
      <c r="A1942" s="228"/>
      <c r="B1942" s="702"/>
      <c r="C1942" s="687"/>
      <c r="D1942" s="237"/>
      <c r="E1942" s="237"/>
      <c r="F1942" s="243"/>
      <c r="G1942" s="122">
        <v>3</v>
      </c>
      <c r="H1942" s="84"/>
      <c r="I1942" s="84"/>
      <c r="J1942" s="84"/>
      <c r="K1942" s="84"/>
      <c r="L1942" s="84"/>
      <c r="M1942" s="84"/>
      <c r="N1942" s="84"/>
      <c r="O1942" s="84"/>
      <c r="P1942" s="84"/>
      <c r="Q1942" s="84"/>
      <c r="R1942" s="84"/>
      <c r="S1942" s="84"/>
      <c r="T1942" s="84"/>
      <c r="U1942" s="84"/>
      <c r="V1942" s="84"/>
      <c r="W1942" s="84"/>
      <c r="X1942" s="84"/>
      <c r="Y1942" s="84"/>
      <c r="Z1942" s="84"/>
      <c r="AA1942" s="84"/>
      <c r="AB1942" s="84"/>
      <c r="AC1942" s="80"/>
      <c r="AD1942" s="80"/>
      <c r="AE1942" s="80"/>
      <c r="AF1942" s="80"/>
      <c r="AG1942" s="80"/>
      <c r="AH1942" s="80"/>
      <c r="AI1942" s="80"/>
      <c r="AJ1942" s="80"/>
      <c r="AK1942" s="80"/>
      <c r="AL1942" s="80"/>
      <c r="AM1942" s="240"/>
      <c r="AN1942" s="240"/>
      <c r="AO1942" s="240"/>
      <c r="AP1942" s="240"/>
      <c r="AQ1942" s="240"/>
      <c r="AR1942" s="240"/>
      <c r="AS1942" s="240"/>
      <c r="AT1942" s="256"/>
      <c r="AU1942" s="256"/>
      <c r="AV1942" s="259"/>
      <c r="AW1942" s="259"/>
      <c r="AX1942" s="256"/>
      <c r="AY1942" s="256"/>
      <c r="AZ1942" s="256"/>
      <c r="BA1942" s="256"/>
      <c r="BB1942" s="256"/>
      <c r="BC1942" s="256"/>
      <c r="BD1942" s="256"/>
      <c r="BE1942" s="256"/>
      <c r="BF1942" s="256"/>
      <c r="BG1942" s="256"/>
      <c r="BH1942" s="256"/>
      <c r="BI1942" s="256"/>
      <c r="BJ1942" s="256"/>
      <c r="BK1942" s="256"/>
      <c r="BL1942" s="262"/>
      <c r="BM1942" s="262"/>
      <c r="BN1942" s="262"/>
      <c r="BO1942" s="262"/>
      <c r="BP1942" s="262"/>
      <c r="BQ1942" s="262"/>
      <c r="BR1942" s="270"/>
      <c r="BS1942" s="270"/>
      <c r="BT1942" s="270"/>
      <c r="BU1942" s="270"/>
      <c r="BV1942" s="270"/>
      <c r="BW1942" s="270"/>
      <c r="BX1942" s="256"/>
      <c r="BY1942" s="256"/>
      <c r="BZ1942" s="256"/>
      <c r="CA1942" s="267"/>
      <c r="CB1942" s="267"/>
      <c r="CC1942" s="274"/>
      <c r="CD1942" s="267"/>
      <c r="CE1942" s="267"/>
      <c r="CF1942" s="267"/>
      <c r="CG1942" s="267"/>
      <c r="CH1942" s="267"/>
      <c r="CI1942" s="267"/>
      <c r="CJ1942" s="267"/>
      <c r="CK1942" s="267"/>
      <c r="CL1942" s="265"/>
      <c r="CM1942" s="272"/>
      <c r="CN1942" s="264"/>
      <c r="CO1942" s="177"/>
      <c r="CP1942" s="226"/>
      <c r="CQ1942" s="226"/>
      <c r="CR1942" s="226"/>
      <c r="CS1942" s="178"/>
      <c r="CT1942" s="178"/>
      <c r="CU1942" s="178"/>
      <c r="CV1942" s="178"/>
      <c r="CW1942" s="178"/>
      <c r="CX1942" s="178"/>
      <c r="CY1942" s="178"/>
      <c r="CZ1942" s="178"/>
      <c r="DA1942" s="178"/>
    </row>
    <row r="1943" spans="1:105" s="120" customFormat="1" ht="15" customHeight="1">
      <c r="A1943" s="228"/>
      <c r="B1943" s="702"/>
      <c r="C1943" s="687"/>
      <c r="D1943" s="237"/>
      <c r="E1943" s="237"/>
      <c r="F1943" s="244"/>
      <c r="G1943" s="123">
        <v>3.9</v>
      </c>
      <c r="H1943" s="85"/>
      <c r="I1943" s="85"/>
      <c r="J1943" s="85"/>
      <c r="K1943" s="85"/>
      <c r="L1943" s="85"/>
      <c r="M1943" s="85"/>
      <c r="N1943" s="85"/>
      <c r="O1943" s="85"/>
      <c r="P1943" s="85"/>
      <c r="Q1943" s="85"/>
      <c r="R1943" s="85"/>
      <c r="S1943" s="85"/>
      <c r="T1943" s="85"/>
      <c r="U1943" s="85"/>
      <c r="V1943" s="85"/>
      <c r="W1943" s="85"/>
      <c r="X1943" s="85"/>
      <c r="Y1943" s="85"/>
      <c r="Z1943" s="85"/>
      <c r="AA1943" s="85"/>
      <c r="AB1943" s="85"/>
      <c r="AC1943" s="81"/>
      <c r="AD1943" s="81"/>
      <c r="AE1943" s="81"/>
      <c r="AF1943" s="81"/>
      <c r="AG1943" s="81"/>
      <c r="AH1943" s="81"/>
      <c r="AI1943" s="81"/>
      <c r="AJ1943" s="81"/>
      <c r="AK1943" s="81"/>
      <c r="AL1943" s="81"/>
      <c r="AM1943" s="240"/>
      <c r="AN1943" s="240"/>
      <c r="AO1943" s="240"/>
      <c r="AP1943" s="240"/>
      <c r="AQ1943" s="240"/>
      <c r="AR1943" s="240"/>
      <c r="AS1943" s="240"/>
      <c r="AT1943" s="256"/>
      <c r="AU1943" s="256"/>
      <c r="AV1943" s="259"/>
      <c r="AW1943" s="259"/>
      <c r="AX1943" s="256"/>
      <c r="AY1943" s="256"/>
      <c r="AZ1943" s="256"/>
      <c r="BA1943" s="256"/>
      <c r="BB1943" s="256"/>
      <c r="BC1943" s="256"/>
      <c r="BD1943" s="256"/>
      <c r="BE1943" s="256"/>
      <c r="BF1943" s="256"/>
      <c r="BG1943" s="256"/>
      <c r="BH1943" s="256"/>
      <c r="BI1943" s="256"/>
      <c r="BJ1943" s="256"/>
      <c r="BK1943" s="256"/>
      <c r="BL1943" s="262"/>
      <c r="BM1943" s="262"/>
      <c r="BN1943" s="262"/>
      <c r="BO1943" s="262"/>
      <c r="BP1943" s="262"/>
      <c r="BQ1943" s="262"/>
      <c r="BR1943" s="270"/>
      <c r="BS1943" s="270"/>
      <c r="BT1943" s="270"/>
      <c r="BU1943" s="270"/>
      <c r="BV1943" s="270"/>
      <c r="BW1943" s="270"/>
      <c r="BX1943" s="256"/>
      <c r="BY1943" s="256"/>
      <c r="BZ1943" s="256"/>
      <c r="CA1943" s="267"/>
      <c r="CB1943" s="267"/>
      <c r="CC1943" s="274"/>
      <c r="CD1943" s="267"/>
      <c r="CE1943" s="267"/>
      <c r="CF1943" s="267"/>
      <c r="CG1943" s="267"/>
      <c r="CH1943" s="267"/>
      <c r="CI1943" s="267"/>
      <c r="CJ1943" s="267"/>
      <c r="CK1943" s="267"/>
      <c r="CL1943" s="265"/>
      <c r="CM1943" s="272"/>
      <c r="CN1943" s="264"/>
      <c r="CO1943" s="177"/>
      <c r="CP1943" s="226"/>
      <c r="CQ1943" s="226"/>
      <c r="CR1943" s="226"/>
      <c r="CS1943" s="178"/>
      <c r="CT1943" s="178"/>
      <c r="CU1943" s="178"/>
      <c r="CV1943" s="178"/>
      <c r="CW1943" s="178"/>
      <c r="CX1943" s="178"/>
      <c r="CY1943" s="178"/>
      <c r="CZ1943" s="178"/>
      <c r="DA1943" s="178"/>
    </row>
    <row r="1944" spans="1:105" s="120" customFormat="1" ht="15" customHeight="1">
      <c r="A1944" s="229"/>
      <c r="B1944" s="703"/>
      <c r="C1944" s="688"/>
      <c r="D1944" s="238"/>
      <c r="E1944" s="238"/>
      <c r="F1944" s="245" t="s">
        <v>83</v>
      </c>
      <c r="G1944" s="246"/>
      <c r="H1944" s="82"/>
      <c r="I1944" s="82"/>
      <c r="J1944" s="82"/>
      <c r="K1944" s="82"/>
      <c r="L1944" s="82"/>
      <c r="M1944" s="82"/>
      <c r="N1944" s="82"/>
      <c r="O1944" s="82"/>
      <c r="P1944" s="82"/>
      <c r="Q1944" s="82"/>
      <c r="R1944" s="82"/>
      <c r="S1944" s="82"/>
      <c r="T1944" s="82"/>
      <c r="U1944" s="82"/>
      <c r="V1944" s="82"/>
      <c r="W1944" s="82"/>
      <c r="X1944" s="82"/>
      <c r="Y1944" s="82"/>
      <c r="Z1944" s="82"/>
      <c r="AA1944" s="82"/>
      <c r="AB1944" s="82"/>
      <c r="AC1944" s="35"/>
      <c r="AD1944" s="35"/>
      <c r="AE1944" s="35"/>
      <c r="AF1944" s="35"/>
      <c r="AG1944" s="35"/>
      <c r="AH1944" s="35"/>
      <c r="AI1944" s="35"/>
      <c r="AJ1944" s="35"/>
      <c r="AK1944" s="35"/>
      <c r="AL1944" s="35"/>
      <c r="AM1944" s="241"/>
      <c r="AN1944" s="241"/>
      <c r="AO1944" s="241"/>
      <c r="AP1944" s="241"/>
      <c r="AQ1944" s="241"/>
      <c r="AR1944" s="241"/>
      <c r="AS1944" s="241"/>
      <c r="AT1944" s="257"/>
      <c r="AU1944" s="257"/>
      <c r="AV1944" s="260"/>
      <c r="AW1944" s="260"/>
      <c r="AX1944" s="257"/>
      <c r="AY1944" s="257"/>
      <c r="AZ1944" s="257"/>
      <c r="BA1944" s="257"/>
      <c r="BB1944" s="257"/>
      <c r="BC1944" s="257"/>
      <c r="BD1944" s="257"/>
      <c r="BE1944" s="257"/>
      <c r="BF1944" s="257"/>
      <c r="BG1944" s="257"/>
      <c r="BH1944" s="257"/>
      <c r="BI1944" s="257"/>
      <c r="BJ1944" s="257"/>
      <c r="BK1944" s="257"/>
      <c r="BL1944" s="263"/>
      <c r="BM1944" s="263"/>
      <c r="BN1944" s="263"/>
      <c r="BO1944" s="263"/>
      <c r="BP1944" s="263"/>
      <c r="BQ1944" s="263"/>
      <c r="BR1944" s="271"/>
      <c r="BS1944" s="271"/>
      <c r="BT1944" s="271"/>
      <c r="BU1944" s="271"/>
      <c r="BV1944" s="271"/>
      <c r="BW1944" s="271"/>
      <c r="BX1944" s="257"/>
      <c r="BY1944" s="257"/>
      <c r="BZ1944" s="257"/>
      <c r="CA1944" s="268"/>
      <c r="CB1944" s="268"/>
      <c r="CC1944" s="275"/>
      <c r="CD1944" s="268"/>
      <c r="CE1944" s="268"/>
      <c r="CF1944" s="268"/>
      <c r="CG1944" s="268"/>
      <c r="CH1944" s="268"/>
      <c r="CI1944" s="268"/>
      <c r="CJ1944" s="268"/>
      <c r="CK1944" s="268"/>
      <c r="CL1944" s="265"/>
      <c r="CM1944" s="272"/>
      <c r="CN1944" s="264"/>
      <c r="CO1944" s="177"/>
      <c r="CP1944" s="226"/>
      <c r="CQ1944" s="226"/>
      <c r="CR1944" s="226"/>
      <c r="CS1944" s="178"/>
      <c r="CT1944" s="178"/>
      <c r="CU1944" s="178"/>
      <c r="CV1944" s="178"/>
      <c r="CW1944" s="178"/>
      <c r="CX1944" s="178"/>
      <c r="CY1944" s="178"/>
      <c r="CZ1944" s="178"/>
      <c r="DA1944" s="178"/>
    </row>
    <row r="1945" spans="1:105" s="120" customFormat="1" ht="15" customHeight="1">
      <c r="A1945" s="227">
        <f t="shared" si="679"/>
        <v>241</v>
      </c>
      <c r="B1945" s="371" t="s">
        <v>274</v>
      </c>
      <c r="C1945" s="306" t="s">
        <v>988</v>
      </c>
      <c r="D1945" s="236" t="s">
        <v>1316</v>
      </c>
      <c r="E1945" s="236" t="s">
        <v>1283</v>
      </c>
      <c r="F1945" s="441" t="s">
        <v>80</v>
      </c>
      <c r="G1945" s="442"/>
      <c r="H1945" s="82" t="s">
        <v>69</v>
      </c>
      <c r="I1945" s="82"/>
      <c r="J1945" s="82" t="s">
        <v>60</v>
      </c>
      <c r="K1945" s="82" t="s">
        <v>60</v>
      </c>
      <c r="L1945" s="82" t="s">
        <v>60</v>
      </c>
      <c r="M1945" s="82" t="s">
        <v>60</v>
      </c>
      <c r="N1945" s="82" t="s">
        <v>60</v>
      </c>
      <c r="O1945" s="82"/>
      <c r="P1945" s="82" t="s">
        <v>71</v>
      </c>
      <c r="Q1945" s="82" t="s">
        <v>60</v>
      </c>
      <c r="R1945" s="82" t="s">
        <v>60</v>
      </c>
      <c r="S1945" s="82" t="s">
        <v>60</v>
      </c>
      <c r="T1945" s="82" t="s">
        <v>60</v>
      </c>
      <c r="U1945" s="82" t="s">
        <v>71</v>
      </c>
      <c r="V1945" s="82"/>
      <c r="W1945" s="82" t="s">
        <v>61</v>
      </c>
      <c r="X1945" s="82" t="s">
        <v>61</v>
      </c>
      <c r="Y1945" s="82" t="s">
        <v>61</v>
      </c>
      <c r="Z1945" s="82" t="s">
        <v>71</v>
      </c>
      <c r="AA1945" s="82" t="s">
        <v>61</v>
      </c>
      <c r="AB1945" s="82" t="s">
        <v>61</v>
      </c>
      <c r="AC1945" s="82"/>
      <c r="AD1945" s="82" t="s">
        <v>61</v>
      </c>
      <c r="AE1945" s="82" t="s">
        <v>61</v>
      </c>
      <c r="AF1945" s="82" t="s">
        <v>61</v>
      </c>
      <c r="AG1945" s="82" t="s">
        <v>61</v>
      </c>
      <c r="AH1945" s="82" t="s">
        <v>61</v>
      </c>
      <c r="AI1945" s="82" t="s">
        <v>1471</v>
      </c>
      <c r="AJ1945" s="82"/>
      <c r="AK1945" s="82" t="s">
        <v>60</v>
      </c>
      <c r="AL1945" s="82" t="s">
        <v>60</v>
      </c>
      <c r="AM1945" s="239">
        <f>COUNTIF(H1945:AL1945,"PH")+COUNTIF(H1945:AL1945,"PH/L")+COUNTIF(H1945:AL1945,"PM")</f>
        <v>0</v>
      </c>
      <c r="AN1945" s="239">
        <f>COUNTIF(H1945:AL1945,"PD")+COUNTIF(H1945:AL1945,"PDD")+COUNTIF(H1945:AL1945,"P/DS")/2+COUNTIF(H1945:AL1945,"PMD")</f>
        <v>0</v>
      </c>
      <c r="AO1945" s="239">
        <f>COUNTIF(H1945:AL1945,"PN")+COUNTIF(H1945:AL1945,"P/NS")/2+COUNTIF(H1945:AL1945,"PH")+COUNTIF(H1945:AL1945,"PH/F")/2+COUNTIF(H1945:AL1945,"PH/L")/2+COUNTIF(H1945:AL1945,"PM")</f>
        <v>0</v>
      </c>
      <c r="AP1945" s="239">
        <f>COUNTIF(H1945:AL1945,"BH")+COUNTIF(H1945:AL1945,"AL/BL")+COUNTIF(H1945:AL1945,"UL/BL")+COUNTIF(H1945:AL1945,"BM")</f>
        <v>0</v>
      </c>
      <c r="AQ1945" s="239">
        <f>COUNTIF(H1945:AL1945,"DS")+COUNTIF(H1945:AL1945,"AL/DS")/2+COUNTIF(H1945:AL1945,"UL/DS")/2+COUNTIF(H1945:AL1945,"CT")+COUNTIF(H1945:AL1945,"MD")</f>
        <v>11.5</v>
      </c>
      <c r="AR1945" s="239">
        <f>COUNTIF(H1945:AL1945,"NS")+COUNTIF(H1945:AL1945,"AL/NS")/2+COUNTIF(H1945:AL1945,"UL/NS")/2+COUNTIF(H1945:AL1945,"BH")+COUNTIF(H1945:AL1945,"AL/BF")/2+COUNTIF(H1945:AL1945,"AL/BL")/2+COUNTIF(H1945:AL1945,"UL/BL")/2+COUNTIF(H1945:AL1945,"UL/BF")/2+COUNTIF(H1945:AL1945,"BM")</f>
        <v>10</v>
      </c>
      <c r="AS1945" s="239">
        <f>COUNTIF(H1945:AL1945,"AL")+COUNTIF(H1945:AL1945,"AL/DS")/2+COUNTIF(H1945:AL1945,"AL/NS")/2+COUNTIF(H1945:AL1945,"NH")+COUNTIF(H1945:AL1945,"SL")+COUNTIF(H1945:AL1945,"NHD")+COUNTIF(H1945:AL1945,"B")+COUNTIF(H1945:AL1945,"HL")+COUNTIF(H1945:AL1945,"AL/BF")/2+COUNTIF(H1945:AL1945,"AL/BL")/2</f>
        <v>1</v>
      </c>
      <c r="AT1945" s="255">
        <f>COUNTIF(H1945:AL1945,"PD")+COUNTIF(H1945:AL1945,"PN")+COUNTIF(H1945:AL1945,"P/DS")/2+COUNTIF(H1945:AL1945,"P/NS")/2+COUNTIF(H1945:AL1945,"DS")+COUNTIF(H1945:AL1945,"NS")+COUNTIF(H1945:AL1945,"AL")+COUNTIF(H1945:AL1945,"AL/DS")+COUNTIF(H1945:AL1945,"AL/NS")+COUNTIF(H1945:AL1945,"NH")+COUNTIF(H1945:AL1945,"SL")+COUNTIF(H1945:AL1945,"UL/DS")/2+COUNTIF(H1945:AL1945,"UL/NS")/2+COUNTIF(H1945:AL1945,"CT")+COUNTIF(H1945:AL1945,"NHD")+COUNTIF(H1945:AL1945,"PDD")+COUNTIF(H1945:AL1945,"B")+COUNTIF(H1945:AL1945,"HL")+COUNTIF(H1945:AL1945,"PH")+COUNTIF(H1945:AL1945,"BH")+COUNTIF(H1945:AL1945,"AL/BF")+COUNTIF(H1945:AL1945,"AL/BL")+COUNTIF(H1945:AL1945,"UL/BF")/2+COUNTIF(H1945:AL1945,"UL/BL")/2+COUNTIF(H1945:AL1945,"PH/F")/2+COUNTIF(H1945:AL1945,"PH/L")/2+COUNTIF(H1945:AL1945,"MD")+COUNTIF(H1945:AL1945,"PMD")+COUNTIF(H1945:AL1945,"PM")+COUNTIF(H1945:AL1945,"BM")</f>
        <v>22.5</v>
      </c>
      <c r="AU1945" s="255">
        <f>COUNTIF(H1945:AL1945,"P/DS")/2+COUNTIF(H1945:AL1945,"P/NS")/2+COUNTIF(H1945:AL1945,"IL")+COUNTIF(H1945:AL1945,"NL")+COUNTIF(H1945:AL1945,"UL")+COUNTIF(H1945:AL1945,"UL/DS")/2+COUNTIF(H1945:AL1945,"UL/NS")/2+COUNTIF(H1945:AL1945,"KT")+COUNTIF(H1945:AL1945,"UL/BF")/2+COUNTIF(H1945:AL1945,"UL/BL")/2+COUNTIF(H1945:AL1945,"PH/F")/2+COUNTIF(H1945:AL1945,"PH/L")/2+COUNTIF(H1945:AL1945,"NB")</f>
        <v>3.5</v>
      </c>
      <c r="AV1945" s="258">
        <f>COUNTIF(H1945:AL1945,"PN")+COUNTIF(H1945:AL1945,"TVD")+COUNTIF(H1945:AL1945,"PH")+COUNTIF(H1945:AL1945,"PM")+COUNTIF(H1945:AL1945,"PDD")-COUNTIFS(H1945:AL1945,"PN",H1952:AL1952,"&gt;=3")-COUNTIFS(H1945:AL1945,"PM",H1952:AL1952,"&gt;=3")</f>
        <v>0</v>
      </c>
      <c r="AW1945" s="258">
        <f>COUNTIF(H1945:AL1945,"NS")+COUNTIF(H1945:AL1945,"D")+COUNTIF(H1945:AL1945,"BH")+COUNTIF(H1945:AL1945,"NHD")+COUNTIF(H1945:AL1945,"BM")-COUNTIFS(H1945:AL1945,"NS",H1952:AL1952,"&gt;=3")-COUNTIFS(H1945:AL1945,"BH",H1952:AL1952,"&gt;=3")-COUNTIFS(H1945:AL1945,"BM",H1952:AL1952,"&gt;=3")</f>
        <v>10</v>
      </c>
      <c r="AX1945" s="255">
        <f>COUNTIF(H1945:AL1945,"AL")+COUNTIF(H1945:AL1945,"AL/DS")/2+COUNTIF(H1945:AL1945,"AL/NS")/2+COUNTIF(H1945:AL1945,"AL/BF")+COUNTIF(H1945:AL1945,"AL/BL")/2</f>
        <v>0</v>
      </c>
      <c r="AY1945" s="255">
        <f>COUNTIF(H1945:AL1945,"SL")</f>
        <v>0</v>
      </c>
      <c r="AZ1945" s="255">
        <f>COUNTIF(H1945:AL1945,"NH")</f>
        <v>1</v>
      </c>
      <c r="BA1945" s="255">
        <f>COUNTIF(H1945:AL1945,"HL")</f>
        <v>0</v>
      </c>
      <c r="BB1945" s="255">
        <f>COUNTIF(G1945:AL1945,"P/DS")/2+COUNTIF(G1945:AL1945,"P/NS")/2+COUNTIF(G1945:AL1945,"UL")+COUNTIF(G1945:AL1945,"UL/DS")/2+COUNTIF(G1945:AL1945,"UL/NS")/2+COUNTIF(G1945:AL1945,"UL/BL")/2+COUNTIF(G1945:AL1945,"UL/BF")/2+COUNTIF(G1945:AL1945,"PH/F")/2+COUNTIF(G1945:AL1945,"PH/L")/2</f>
        <v>3.5</v>
      </c>
      <c r="BC1945" s="255">
        <f>COUNTIF(H1945:AL1945,"NB")</f>
        <v>0</v>
      </c>
      <c r="BD1945" s="255">
        <f>COUNTIF(H1945:AL1945,"NL")</f>
        <v>0</v>
      </c>
      <c r="BE1945" s="255">
        <f>COUNTIF(H1945:AL1945,"IL")</f>
        <v>0</v>
      </c>
      <c r="BF1945" s="255">
        <f>COUNTIF(H1945:AL1945,"KT")</f>
        <v>0</v>
      </c>
      <c r="BG1945" s="255">
        <f>COUNTIF(H1945:AL1945,"L70")</f>
        <v>0</v>
      </c>
      <c r="BH1945" s="255">
        <f>COUNTIF(H1945:AL1945,"MD")</f>
        <v>0</v>
      </c>
      <c r="BI1945" s="255">
        <f>COUNTIF(H1945:AL1945,"PMD")</f>
        <v>0</v>
      </c>
      <c r="BJ1945" s="255">
        <f>COUNTIF(H1945:AL1945,"PM")</f>
        <v>0</v>
      </c>
      <c r="BK1945" s="255">
        <f>COUNTIF(H1945:AL1945,"BM")</f>
        <v>0</v>
      </c>
      <c r="BL1945" s="261">
        <f>SUMIF(H1945:AL1945,"PD",H1946:AL1946)+SUMIF(H1945:AL1945,"PN",H1946:AL1946)+SUMIF(H1945:AL1945,"P/DS",H1946:AL1946)+SUMIF(H1945:AL1945,"PN/F",H1946:AL1946)+SUMIF(H1945:AL1945,"PN/L",H1946:AL1946)+SUMIF(H1945:AL1945,"TV",H1946:AL1946)+SUMIF(H1945:AL1945,"TVD",H1946:AL1946)+SUMIF(H1945:AL1945,"PDD",H1946:AL1946)</f>
        <v>0</v>
      </c>
      <c r="BM1945" s="261">
        <f>SUMIF(H1945:AL1945,"PD",H1947:AL1947)+SUMIF(H1945:AL1945,"PN",H1947:AL1947)+SUMIF(H1945:AL1945,"P/DS",H1947:AL1947)+SUMIF(H1945:AL1945,"PN/F",H1947:AL1947)+SUMIF(H1945:AL1945,"PN/L",H1947:AL1947)+SUMIF(H1945:AL1945,"TV",H1947:AL1947)+SUMIF(H1945:AL1945,"TVD",H1947:AL1947)+SUMIF(H1945:AL1945,"PDD",H1947:AL1947)+SUMIF(H1945:AL1945,"PMD",H1947:AL1947)</f>
        <v>0</v>
      </c>
      <c r="BN1945" s="261">
        <f>SUMIF(H1945:AL1945,"PD",H1948:AL1948)+SUMIF(H1945:AL1945,"PN",H1948:AL1948)+SUMIF(H1945:AL1945,"P/DS",H1948:AL1948)+SUMIF(H1945:AL1945,"PN/F",H1948:AL1948)+SUMIF(H1945:AL1945,"PN/L",H1948:AL1948)+SUMIF(H1945:AL1945,"TV",H1948:AL1948)+SUMIF(H1945:AL1945,"TVD",H1948:AL1948)</f>
        <v>0</v>
      </c>
      <c r="BO1945" s="261">
        <f>SUMIF(H1945:AL1945,"PD",H1949:AL1949)+SUMIF(H1945:AL1945,"PN",H1949:AL1949)+SUMIF(H1945:AL1945,"P/DS",H1949:AL1949)+SUMIF(H1945:AL1945,"PN/F",H1949:AL1949)+SUMIF(H1945:AL1945,"PN/L",H1949:AL1949)+SUMIF(H1945:AL1945,"TV",H1949:AL1949)+SUMIF(H1945:AL1945,"TVD",H1949:AL1949)</f>
        <v>0</v>
      </c>
      <c r="BP1945" s="261">
        <f>SUMIF(H1945:AL1945,"PD",H1950:AL1950)+SUMIF(H1945:AL1945,"PN",H1950:AL1950)+SUMIF(H1945:AL1945,"P/DS",H1950:AL1950)+SUMIF(H1945:AL1945,"PN/F",H1950:AL1950)+SUMIF(H1945:AL1945,"PN/L",H1950:AL1950)+SUMIF(H1945:AL1945,"TV",H1950:AL1950)+SUMIF(H1945:AL1945,"TVD",H1950:AL1950)+SUMIF(H1945:AL1945,"PDD",H1950:AL1950)+SUMIF(H1945:AL1945,"PH",H1950:AL1950)+SUMIF(H1945:AL1945,"PM",H1950:AL1950)</f>
        <v>0</v>
      </c>
      <c r="BQ1945" s="261">
        <f>SUMIF(H1945:AL1945,"PD",H1951:AL1951)+SUMIF(H1945:AL1945,"PN",H1951:AL1951)+SUMIF(H1945:AL1945,"P/DS",H1951:AL1951)+SUMIF(H1945:AL1945,"PN/F",H1951:AL1951)+SUMIF(H1945:AL1945,"PN/L",H1951:AL1951)+SUMIF(H1945:AL1945,"TV",H1951:AL1951)+SUMIF(H1945:AL1945,"TVD",H1951:AL1951)+SUMIF(H1945:AL1945,"PDD",H1951:AL1951)+SUMIF(H1945:AL1945,"PH",H1951:AL1951)+SUMIF(H1945:AL1945,"PM",H1951:AL1951)</f>
        <v>0</v>
      </c>
      <c r="BR1945" s="269">
        <f>SUM(H1946:AL1946)-BL1945</f>
        <v>12.5</v>
      </c>
      <c r="BS1945" s="269">
        <f>SUM(H1947:AL1947)-BM1945</f>
        <v>0</v>
      </c>
      <c r="BT1945" s="269">
        <f>SUM(H1948:AL1948)-BN1945</f>
        <v>0</v>
      </c>
      <c r="BU1945" s="269">
        <f>SUM(H1949:AL1949)-BO1945</f>
        <v>0</v>
      </c>
      <c r="BV1945" s="269">
        <f>SUM(H1950:AL1950)-BP1945</f>
        <v>0</v>
      </c>
      <c r="BW1945" s="269">
        <f>SUM(H1951:AL1951)-BQ1945</f>
        <v>0</v>
      </c>
      <c r="BX1945" s="255">
        <f>SUMIF(H1945:AL1945,"PD",H1952:AL1952)+SUMIF(H1945:AL1945,"PN",H1952:AL1952)+SUMIF(H1945:AL1945,"P/DS",H1952:AL1952)+SUMIF(H1945:AL1945,"PN/F",H1952:AL1952)+SUMIF(H1945:AL1945,"PN/L",H1952:AL1952)</f>
        <v>0</v>
      </c>
      <c r="BY1945" s="255">
        <f>SUM(H1952:AL1952)-BX1945</f>
        <v>0</v>
      </c>
      <c r="BZ1945" s="255">
        <f t="shared" ref="BZ1945" si="692">+SUM(BL1945:BW1952)</f>
        <v>12.5</v>
      </c>
      <c r="CA1945" s="266">
        <f>(COUNTIFS(H1945:AL1945,"PD",H1946:AL1946,"&gt;=2"))*0.5-IF(CN1945="VP",COUNTIFS($H$16:$AL$16,"SAT",H1945:AL1945,"PD",H1946:AL1946,"&gt;=2"))*0.5</f>
        <v>0</v>
      </c>
      <c r="CB1945" s="266">
        <f>(COUNTIFS(H1945:AL1945,"PN",H1947:AL1947,"&gt;=0.5",H1946:AL1946,"&gt;=1.5"))*0.5+COUNTIFS(H1945:AL1945,"PDD",H1947:AL1947,"&gt;=0.5",H1946:AL1946,"&gt;=1.5")*0.5</f>
        <v>0</v>
      </c>
      <c r="CC1945" s="273">
        <f>(COUNTIFS(H1945:AL1945,"TV",H1947:AL1947,"&gt;=10"))*0.5+(COUNTIFS(H1945:AL1945,"PMD",H1947:AL1947,"&gt;=2"))*0.5</f>
        <v>0</v>
      </c>
      <c r="CD1945" s="266">
        <f>(COUNTIFS(H1945:AL1945,"TVD",H1949:AL1949,"&gt;=6.5",H1947:AL1947,"&gt;=3.5"))*0.5</f>
        <v>0</v>
      </c>
      <c r="CE1945" s="266">
        <f>(COUNTIFS(H1945:AL1945,"PD",H1950:AL1950,"&gt;=10"))*0.5</f>
        <v>0</v>
      </c>
      <c r="CF1945" s="266">
        <f>(COUNTIFS(H1945:AL1945,"PDD",H1950:AL1950,"&gt;=3.5",H1951:AL1951,"&gt;=6.5")+COUNTIFS(H1945:AL1945,"PH",H1951:AL1951,"&gt;=0.5",H1950:AL1950,"&gt;=1.5")+COUNTIFS(H1945:AL1945,"PM",H1951:AL1951,"&gt;=0.5",H1950:AL1950,"&gt;=1.5"))*0.5</f>
        <v>0</v>
      </c>
      <c r="CG1945" s="266">
        <f>(COUNTIFS(H1945:AL1945,"DS",H1946:AL1946,"&gt;=2")+COUNTIFS(H1945:AL1945,"AL/DS",H1946:AL1946,"&gt;=2"))*0.5-IF(CN1945="VP",COUNTIFS($H$16:$AL$16,"SAT",H1945:AL1945,"DS",H1946:AL1946,"&gt;=2"))*0.5</f>
        <v>2.5</v>
      </c>
      <c r="CH1945" s="266">
        <f>(COUNTIFS(H1945:AL1945,"NS",H1947:AL1947,"&gt;=0.5",H1946:AL1946,"&gt;=1.5")+COUNTIFS(H1945:AL1945,"AL/NS",H1947:AL1947,"&gt;=0.5",H1946:AL1946,"&gt;=1.5")+COUNTIFS(H1945:AL1945,"NHD",H1947:AL1947,"&gt;=4.5",H1950:AL1950,"&gt;=2",H1946:AL1946,"&gt;=1.5"))*0.5</f>
        <v>0</v>
      </c>
      <c r="CI1945" s="266">
        <f>(COUNTIF(H1947:AL1947,"&gt;=10")+COUNTIFS(H1945:AL1945,"MD",H1947:AL1947,"&gt;=2")-COUNTIFS(H1945:AL1945,"TV",H1947:AL1947,"&gt;=10"))*0.5</f>
        <v>0</v>
      </c>
      <c r="CJ1945" s="266">
        <f>(COUNTIFS(H1945:AL1945,"D",H1949:AL1949,"&gt;=6.5",H1947:AL1947,"&gt;=3.5"))*0.5</f>
        <v>0</v>
      </c>
      <c r="CK1945" s="266">
        <f>(COUNTIF(H1950:AL1950,"&gt;=10")-COUNTIFS(H1945:AL1945,"PD",H1950:AL1950,"&gt;=10"))*0.5</f>
        <v>0</v>
      </c>
      <c r="CL1945" s="265">
        <f>(COUNTIFS(H1945:AL1945,"NHD",H1950:AL1950,"&gt;=3.5",H1951:AL1951,"&gt;=6.5")+COUNTIFS(H1945:AL1945,"BH",H1950:AL1950,"&gt;=1.5",H1951:AL1951,"&gt;=0.5")+COUNTIFS(H1945:AL1945,"BM",H1950:AL1950,"&gt;=1.5",H1951:AL1951,"&gt;=0.5")+COUNTIFS(H1945:AL1945,"D",H1950:AL1950,"&gt;=1.5",H1951:AL1951,"&gt;=0.5"))*0.5</f>
        <v>0</v>
      </c>
      <c r="CM1945" s="272"/>
      <c r="CN1945" s="264" t="s">
        <v>723</v>
      </c>
      <c r="CO1945" s="177">
        <f t="shared" ref="CO1945" si="693">+AM1945+AN1945+AO1945+AP1945+AQ1945+AR1945+AS1945+AU1945+BG1945</f>
        <v>26</v>
      </c>
      <c r="CP1945" s="225">
        <f>+SUM(I1946:I1951)-I1952</f>
        <v>0</v>
      </c>
      <c r="CQ1945" s="225">
        <f>+SUM(J1946:J1951)-J1952</f>
        <v>2.5</v>
      </c>
      <c r="CR1945" s="225">
        <f>+SUM(K1946:K1951)-K1952</f>
        <v>0</v>
      </c>
      <c r="CS1945" s="178"/>
      <c r="CT1945" s="178"/>
      <c r="CU1945" s="178"/>
      <c r="CV1945" s="178"/>
      <c r="CW1945" s="178"/>
      <c r="CX1945" s="178"/>
      <c r="CY1945" s="178"/>
      <c r="CZ1945" s="178"/>
      <c r="DA1945" s="178"/>
    </row>
    <row r="1946" spans="1:105" s="120" customFormat="1" ht="15" customHeight="1">
      <c r="A1946" s="228"/>
      <c r="B1946" s="372"/>
      <c r="C1946" s="306"/>
      <c r="D1946" s="237"/>
      <c r="E1946" s="237"/>
      <c r="F1946" s="242" t="s">
        <v>82</v>
      </c>
      <c r="G1946" s="121">
        <v>1.5</v>
      </c>
      <c r="H1946" s="83"/>
      <c r="I1946" s="83"/>
      <c r="J1946" s="83">
        <v>2.5</v>
      </c>
      <c r="K1946" s="83"/>
      <c r="L1946" s="83">
        <v>2.5</v>
      </c>
      <c r="M1946" s="83"/>
      <c r="N1946" s="83"/>
      <c r="O1946" s="83"/>
      <c r="P1946" s="83"/>
      <c r="Q1946" s="83">
        <v>2.5</v>
      </c>
      <c r="R1946" s="83">
        <v>2.5</v>
      </c>
      <c r="S1946" s="83">
        <v>2.5</v>
      </c>
      <c r="T1946" s="83"/>
      <c r="U1946" s="83"/>
      <c r="V1946" s="83"/>
      <c r="W1946" s="83"/>
      <c r="X1946" s="83"/>
      <c r="Y1946" s="83"/>
      <c r="Z1946" s="83"/>
      <c r="AA1946" s="83"/>
      <c r="AB1946" s="83"/>
      <c r="AC1946" s="79"/>
      <c r="AD1946" s="79"/>
      <c r="AE1946" s="79"/>
      <c r="AF1946" s="79"/>
      <c r="AG1946" s="79"/>
      <c r="AH1946" s="79"/>
      <c r="AI1946" s="79"/>
      <c r="AJ1946" s="79"/>
      <c r="AK1946" s="79"/>
      <c r="AL1946" s="79"/>
      <c r="AM1946" s="240"/>
      <c r="AN1946" s="240"/>
      <c r="AO1946" s="240"/>
      <c r="AP1946" s="240"/>
      <c r="AQ1946" s="240"/>
      <c r="AR1946" s="240"/>
      <c r="AS1946" s="240"/>
      <c r="AT1946" s="256"/>
      <c r="AU1946" s="256"/>
      <c r="AV1946" s="259"/>
      <c r="AW1946" s="259"/>
      <c r="AX1946" s="256"/>
      <c r="AY1946" s="256"/>
      <c r="AZ1946" s="256"/>
      <c r="BA1946" s="256"/>
      <c r="BB1946" s="256"/>
      <c r="BC1946" s="256"/>
      <c r="BD1946" s="256"/>
      <c r="BE1946" s="256"/>
      <c r="BF1946" s="256"/>
      <c r="BG1946" s="256"/>
      <c r="BH1946" s="256"/>
      <c r="BI1946" s="256"/>
      <c r="BJ1946" s="256"/>
      <c r="BK1946" s="256"/>
      <c r="BL1946" s="262"/>
      <c r="BM1946" s="262"/>
      <c r="BN1946" s="262"/>
      <c r="BO1946" s="262"/>
      <c r="BP1946" s="262"/>
      <c r="BQ1946" s="262"/>
      <c r="BR1946" s="270"/>
      <c r="BS1946" s="270"/>
      <c r="BT1946" s="270"/>
      <c r="BU1946" s="270"/>
      <c r="BV1946" s="270"/>
      <c r="BW1946" s="270"/>
      <c r="BX1946" s="256"/>
      <c r="BY1946" s="256"/>
      <c r="BZ1946" s="256"/>
      <c r="CA1946" s="267"/>
      <c r="CB1946" s="267"/>
      <c r="CC1946" s="274"/>
      <c r="CD1946" s="267"/>
      <c r="CE1946" s="267"/>
      <c r="CF1946" s="267"/>
      <c r="CG1946" s="267"/>
      <c r="CH1946" s="267"/>
      <c r="CI1946" s="267"/>
      <c r="CJ1946" s="267"/>
      <c r="CK1946" s="267"/>
      <c r="CL1946" s="265"/>
      <c r="CM1946" s="272"/>
      <c r="CN1946" s="264"/>
      <c r="CO1946" s="177"/>
      <c r="CP1946" s="226"/>
      <c r="CQ1946" s="226"/>
      <c r="CR1946" s="226"/>
      <c r="CS1946" s="178"/>
      <c r="CT1946" s="178"/>
      <c r="CU1946" s="178"/>
      <c r="CV1946" s="178"/>
      <c r="CW1946" s="178"/>
      <c r="CX1946" s="178"/>
      <c r="CY1946" s="178"/>
      <c r="CZ1946" s="178"/>
      <c r="DA1946" s="178"/>
    </row>
    <row r="1947" spans="1:105" s="120" customFormat="1" ht="15" customHeight="1">
      <c r="A1947" s="228"/>
      <c r="B1947" s="372"/>
      <c r="C1947" s="306"/>
      <c r="D1947" s="237"/>
      <c r="E1947" s="237"/>
      <c r="F1947" s="243"/>
      <c r="G1947" s="122">
        <v>2</v>
      </c>
      <c r="H1947" s="84"/>
      <c r="I1947" s="84"/>
      <c r="J1947" s="84"/>
      <c r="K1947" s="84"/>
      <c r="L1947" s="84"/>
      <c r="M1947" s="84"/>
      <c r="N1947" s="84"/>
      <c r="O1947" s="84"/>
      <c r="P1947" s="84"/>
      <c r="Q1947" s="84"/>
      <c r="R1947" s="84"/>
      <c r="S1947" s="84"/>
      <c r="T1947" s="84"/>
      <c r="U1947" s="84"/>
      <c r="V1947" s="84"/>
      <c r="W1947" s="84"/>
      <c r="X1947" s="84"/>
      <c r="Y1947" s="84"/>
      <c r="Z1947" s="84"/>
      <c r="AA1947" s="84"/>
      <c r="AB1947" s="84"/>
      <c r="AC1947" s="80"/>
      <c r="AD1947" s="80"/>
      <c r="AE1947" s="80"/>
      <c r="AF1947" s="80"/>
      <c r="AG1947" s="80"/>
      <c r="AH1947" s="80"/>
      <c r="AI1947" s="80"/>
      <c r="AJ1947" s="80"/>
      <c r="AK1947" s="80"/>
      <c r="AL1947" s="80"/>
      <c r="AM1947" s="240"/>
      <c r="AN1947" s="240"/>
      <c r="AO1947" s="240"/>
      <c r="AP1947" s="240"/>
      <c r="AQ1947" s="240"/>
      <c r="AR1947" s="240"/>
      <c r="AS1947" s="240"/>
      <c r="AT1947" s="256"/>
      <c r="AU1947" s="256"/>
      <c r="AV1947" s="259"/>
      <c r="AW1947" s="259"/>
      <c r="AX1947" s="256"/>
      <c r="AY1947" s="256"/>
      <c r="AZ1947" s="256"/>
      <c r="BA1947" s="256"/>
      <c r="BB1947" s="256"/>
      <c r="BC1947" s="256"/>
      <c r="BD1947" s="256"/>
      <c r="BE1947" s="256"/>
      <c r="BF1947" s="256"/>
      <c r="BG1947" s="256"/>
      <c r="BH1947" s="256"/>
      <c r="BI1947" s="256"/>
      <c r="BJ1947" s="256"/>
      <c r="BK1947" s="256"/>
      <c r="BL1947" s="262"/>
      <c r="BM1947" s="262"/>
      <c r="BN1947" s="262"/>
      <c r="BO1947" s="262"/>
      <c r="BP1947" s="262"/>
      <c r="BQ1947" s="262"/>
      <c r="BR1947" s="270"/>
      <c r="BS1947" s="270"/>
      <c r="BT1947" s="270"/>
      <c r="BU1947" s="270"/>
      <c r="BV1947" s="270"/>
      <c r="BW1947" s="270"/>
      <c r="BX1947" s="256"/>
      <c r="BY1947" s="256"/>
      <c r="BZ1947" s="256"/>
      <c r="CA1947" s="267"/>
      <c r="CB1947" s="267"/>
      <c r="CC1947" s="274"/>
      <c r="CD1947" s="267"/>
      <c r="CE1947" s="267"/>
      <c r="CF1947" s="267"/>
      <c r="CG1947" s="267"/>
      <c r="CH1947" s="267"/>
      <c r="CI1947" s="267"/>
      <c r="CJ1947" s="267"/>
      <c r="CK1947" s="267"/>
      <c r="CL1947" s="265"/>
      <c r="CM1947" s="272"/>
      <c r="CN1947" s="264"/>
      <c r="CO1947" s="177"/>
      <c r="CP1947" s="226"/>
      <c r="CQ1947" s="226"/>
      <c r="CR1947" s="226"/>
      <c r="CS1947" s="178"/>
      <c r="CT1947" s="178"/>
      <c r="CU1947" s="178"/>
      <c r="CV1947" s="178"/>
      <c r="CW1947" s="178"/>
      <c r="CX1947" s="178"/>
      <c r="CY1947" s="178"/>
      <c r="CZ1947" s="178"/>
      <c r="DA1947" s="178"/>
    </row>
    <row r="1948" spans="1:105" s="120" customFormat="1" ht="15" customHeight="1">
      <c r="A1948" s="228"/>
      <c r="B1948" s="372"/>
      <c r="C1948" s="306"/>
      <c r="D1948" s="237"/>
      <c r="E1948" s="237"/>
      <c r="F1948" s="243"/>
      <c r="G1948" s="122">
        <v>2.1</v>
      </c>
      <c r="H1948" s="84"/>
      <c r="I1948" s="84"/>
      <c r="J1948" s="84"/>
      <c r="K1948" s="84"/>
      <c r="L1948" s="84"/>
      <c r="M1948" s="84"/>
      <c r="N1948" s="84"/>
      <c r="O1948" s="84"/>
      <c r="P1948" s="84"/>
      <c r="Q1948" s="84"/>
      <c r="R1948" s="84"/>
      <c r="S1948" s="84"/>
      <c r="T1948" s="84"/>
      <c r="U1948" s="84"/>
      <c r="V1948" s="84"/>
      <c r="W1948" s="84"/>
      <c r="X1948" s="84"/>
      <c r="Y1948" s="84"/>
      <c r="Z1948" s="84"/>
      <c r="AA1948" s="84"/>
      <c r="AB1948" s="84"/>
      <c r="AC1948" s="80"/>
      <c r="AD1948" s="80"/>
      <c r="AE1948" s="80"/>
      <c r="AF1948" s="80"/>
      <c r="AG1948" s="80"/>
      <c r="AH1948" s="80"/>
      <c r="AI1948" s="80"/>
      <c r="AJ1948" s="80"/>
      <c r="AK1948" s="80"/>
      <c r="AL1948" s="80"/>
      <c r="AM1948" s="240"/>
      <c r="AN1948" s="240"/>
      <c r="AO1948" s="240"/>
      <c r="AP1948" s="240"/>
      <c r="AQ1948" s="240"/>
      <c r="AR1948" s="240"/>
      <c r="AS1948" s="240"/>
      <c r="AT1948" s="256"/>
      <c r="AU1948" s="256"/>
      <c r="AV1948" s="259"/>
      <c r="AW1948" s="259"/>
      <c r="AX1948" s="256"/>
      <c r="AY1948" s="256"/>
      <c r="AZ1948" s="256"/>
      <c r="BA1948" s="256"/>
      <c r="BB1948" s="256"/>
      <c r="BC1948" s="256"/>
      <c r="BD1948" s="256"/>
      <c r="BE1948" s="256"/>
      <c r="BF1948" s="256"/>
      <c r="BG1948" s="256"/>
      <c r="BH1948" s="256"/>
      <c r="BI1948" s="256"/>
      <c r="BJ1948" s="256"/>
      <c r="BK1948" s="256"/>
      <c r="BL1948" s="262"/>
      <c r="BM1948" s="262"/>
      <c r="BN1948" s="262"/>
      <c r="BO1948" s="262"/>
      <c r="BP1948" s="262"/>
      <c r="BQ1948" s="262"/>
      <c r="BR1948" s="270"/>
      <c r="BS1948" s="270"/>
      <c r="BT1948" s="270"/>
      <c r="BU1948" s="270"/>
      <c r="BV1948" s="270"/>
      <c r="BW1948" s="270"/>
      <c r="BX1948" s="256"/>
      <c r="BY1948" s="256"/>
      <c r="BZ1948" s="256"/>
      <c r="CA1948" s="267"/>
      <c r="CB1948" s="267"/>
      <c r="CC1948" s="274"/>
      <c r="CD1948" s="267"/>
      <c r="CE1948" s="267"/>
      <c r="CF1948" s="267"/>
      <c r="CG1948" s="267"/>
      <c r="CH1948" s="267"/>
      <c r="CI1948" s="267"/>
      <c r="CJ1948" s="267"/>
      <c r="CK1948" s="267"/>
      <c r="CL1948" s="265"/>
      <c r="CM1948" s="272"/>
      <c r="CN1948" s="264"/>
      <c r="CO1948" s="177"/>
      <c r="CP1948" s="226"/>
      <c r="CQ1948" s="226"/>
      <c r="CR1948" s="226"/>
      <c r="CS1948" s="178"/>
      <c r="CT1948" s="178"/>
      <c r="CU1948" s="178"/>
      <c r="CV1948" s="178"/>
      <c r="CW1948" s="178"/>
      <c r="CX1948" s="178"/>
      <c r="CY1948" s="178"/>
      <c r="CZ1948" s="178"/>
      <c r="DA1948" s="178"/>
    </row>
    <row r="1949" spans="1:105" s="120" customFormat="1" ht="15" customHeight="1">
      <c r="A1949" s="228"/>
      <c r="B1949" s="372"/>
      <c r="C1949" s="306"/>
      <c r="D1949" s="237"/>
      <c r="E1949" s="237"/>
      <c r="F1949" s="243"/>
      <c r="G1949" s="122">
        <v>2.7</v>
      </c>
      <c r="H1949" s="84"/>
      <c r="I1949" s="84"/>
      <c r="J1949" s="84"/>
      <c r="K1949" s="84"/>
      <c r="L1949" s="84"/>
      <c r="M1949" s="84"/>
      <c r="N1949" s="84"/>
      <c r="O1949" s="84"/>
      <c r="P1949" s="84"/>
      <c r="Q1949" s="84"/>
      <c r="R1949" s="84"/>
      <c r="S1949" s="84"/>
      <c r="T1949" s="84"/>
      <c r="U1949" s="84"/>
      <c r="V1949" s="84"/>
      <c r="W1949" s="84"/>
      <c r="X1949" s="84"/>
      <c r="Y1949" s="84"/>
      <c r="Z1949" s="84"/>
      <c r="AA1949" s="84"/>
      <c r="AB1949" s="84"/>
      <c r="AC1949" s="80"/>
      <c r="AD1949" s="80"/>
      <c r="AE1949" s="80"/>
      <c r="AF1949" s="80"/>
      <c r="AG1949" s="80"/>
      <c r="AH1949" s="80"/>
      <c r="AI1949" s="80"/>
      <c r="AJ1949" s="80"/>
      <c r="AK1949" s="80"/>
      <c r="AL1949" s="80"/>
      <c r="AM1949" s="240"/>
      <c r="AN1949" s="240"/>
      <c r="AO1949" s="240"/>
      <c r="AP1949" s="240"/>
      <c r="AQ1949" s="240"/>
      <c r="AR1949" s="240"/>
      <c r="AS1949" s="240"/>
      <c r="AT1949" s="256"/>
      <c r="AU1949" s="256"/>
      <c r="AV1949" s="259"/>
      <c r="AW1949" s="259"/>
      <c r="AX1949" s="256"/>
      <c r="AY1949" s="256"/>
      <c r="AZ1949" s="256"/>
      <c r="BA1949" s="256"/>
      <c r="BB1949" s="256"/>
      <c r="BC1949" s="256"/>
      <c r="BD1949" s="256"/>
      <c r="BE1949" s="256"/>
      <c r="BF1949" s="256"/>
      <c r="BG1949" s="256"/>
      <c r="BH1949" s="256"/>
      <c r="BI1949" s="256"/>
      <c r="BJ1949" s="256"/>
      <c r="BK1949" s="256"/>
      <c r="BL1949" s="262"/>
      <c r="BM1949" s="262"/>
      <c r="BN1949" s="262"/>
      <c r="BO1949" s="262"/>
      <c r="BP1949" s="262"/>
      <c r="BQ1949" s="262"/>
      <c r="BR1949" s="270"/>
      <c r="BS1949" s="270"/>
      <c r="BT1949" s="270"/>
      <c r="BU1949" s="270"/>
      <c r="BV1949" s="270"/>
      <c r="BW1949" s="270"/>
      <c r="BX1949" s="256"/>
      <c r="BY1949" s="256"/>
      <c r="BZ1949" s="256"/>
      <c r="CA1949" s="267"/>
      <c r="CB1949" s="267"/>
      <c r="CC1949" s="274"/>
      <c r="CD1949" s="267"/>
      <c r="CE1949" s="267"/>
      <c r="CF1949" s="267"/>
      <c r="CG1949" s="267"/>
      <c r="CH1949" s="267"/>
      <c r="CI1949" s="267"/>
      <c r="CJ1949" s="267"/>
      <c r="CK1949" s="267"/>
      <c r="CL1949" s="265"/>
      <c r="CM1949" s="272"/>
      <c r="CN1949" s="264"/>
      <c r="CO1949" s="177"/>
      <c r="CP1949" s="226"/>
      <c r="CQ1949" s="226"/>
      <c r="CR1949" s="226"/>
      <c r="CS1949" s="178"/>
      <c r="CT1949" s="178"/>
      <c r="CU1949" s="178"/>
      <c r="CV1949" s="178"/>
      <c r="CW1949" s="178"/>
      <c r="CX1949" s="178"/>
      <c r="CY1949" s="178"/>
      <c r="CZ1949" s="178"/>
      <c r="DA1949" s="178"/>
    </row>
    <row r="1950" spans="1:105" s="120" customFormat="1" ht="15" customHeight="1">
      <c r="A1950" s="228"/>
      <c r="B1950" s="372"/>
      <c r="C1950" s="306"/>
      <c r="D1950" s="237"/>
      <c r="E1950" s="237"/>
      <c r="F1950" s="243"/>
      <c r="G1950" s="122">
        <v>3</v>
      </c>
      <c r="H1950" s="84"/>
      <c r="I1950" s="84"/>
      <c r="J1950" s="84"/>
      <c r="K1950" s="84"/>
      <c r="L1950" s="84"/>
      <c r="M1950" s="84"/>
      <c r="N1950" s="84"/>
      <c r="O1950" s="84"/>
      <c r="P1950" s="84"/>
      <c r="Q1950" s="84"/>
      <c r="R1950" s="84"/>
      <c r="S1950" s="84"/>
      <c r="T1950" s="84"/>
      <c r="U1950" s="84"/>
      <c r="V1950" s="84"/>
      <c r="W1950" s="84"/>
      <c r="X1950" s="84"/>
      <c r="Y1950" s="84"/>
      <c r="Z1950" s="84"/>
      <c r="AA1950" s="84"/>
      <c r="AB1950" s="84"/>
      <c r="AC1950" s="80"/>
      <c r="AD1950" s="80"/>
      <c r="AE1950" s="80"/>
      <c r="AF1950" s="80"/>
      <c r="AG1950" s="80"/>
      <c r="AH1950" s="80"/>
      <c r="AI1950" s="80"/>
      <c r="AJ1950" s="80"/>
      <c r="AK1950" s="80"/>
      <c r="AL1950" s="80"/>
      <c r="AM1950" s="240"/>
      <c r="AN1950" s="240"/>
      <c r="AO1950" s="240"/>
      <c r="AP1950" s="240"/>
      <c r="AQ1950" s="240"/>
      <c r="AR1950" s="240"/>
      <c r="AS1950" s="240"/>
      <c r="AT1950" s="256"/>
      <c r="AU1950" s="256"/>
      <c r="AV1950" s="259"/>
      <c r="AW1950" s="259"/>
      <c r="AX1950" s="256"/>
      <c r="AY1950" s="256"/>
      <c r="AZ1950" s="256"/>
      <c r="BA1950" s="256"/>
      <c r="BB1950" s="256"/>
      <c r="BC1950" s="256"/>
      <c r="BD1950" s="256"/>
      <c r="BE1950" s="256"/>
      <c r="BF1950" s="256"/>
      <c r="BG1950" s="256"/>
      <c r="BH1950" s="256"/>
      <c r="BI1950" s="256"/>
      <c r="BJ1950" s="256"/>
      <c r="BK1950" s="256"/>
      <c r="BL1950" s="262"/>
      <c r="BM1950" s="262"/>
      <c r="BN1950" s="262"/>
      <c r="BO1950" s="262"/>
      <c r="BP1950" s="262"/>
      <c r="BQ1950" s="262"/>
      <c r="BR1950" s="270"/>
      <c r="BS1950" s="270"/>
      <c r="BT1950" s="270"/>
      <c r="BU1950" s="270"/>
      <c r="BV1950" s="270"/>
      <c r="BW1950" s="270"/>
      <c r="BX1950" s="256"/>
      <c r="BY1950" s="256"/>
      <c r="BZ1950" s="256"/>
      <c r="CA1950" s="267"/>
      <c r="CB1950" s="267"/>
      <c r="CC1950" s="274"/>
      <c r="CD1950" s="267"/>
      <c r="CE1950" s="267"/>
      <c r="CF1950" s="267"/>
      <c r="CG1950" s="267"/>
      <c r="CH1950" s="267"/>
      <c r="CI1950" s="267"/>
      <c r="CJ1950" s="267"/>
      <c r="CK1950" s="267"/>
      <c r="CL1950" s="265"/>
      <c r="CM1950" s="272"/>
      <c r="CN1950" s="264"/>
      <c r="CO1950" s="177"/>
      <c r="CP1950" s="226"/>
      <c r="CQ1950" s="226"/>
      <c r="CR1950" s="226"/>
      <c r="CS1950" s="178"/>
      <c r="CT1950" s="178"/>
      <c r="CU1950" s="178"/>
      <c r="CV1950" s="178"/>
      <c r="CW1950" s="178"/>
      <c r="CX1950" s="178"/>
      <c r="CY1950" s="178"/>
      <c r="CZ1950" s="178"/>
      <c r="DA1950" s="178"/>
    </row>
    <row r="1951" spans="1:105" s="120" customFormat="1" ht="15" customHeight="1">
      <c r="A1951" s="228"/>
      <c r="B1951" s="372"/>
      <c r="C1951" s="306"/>
      <c r="D1951" s="237"/>
      <c r="E1951" s="237"/>
      <c r="F1951" s="244"/>
      <c r="G1951" s="123">
        <v>3.9</v>
      </c>
      <c r="H1951" s="85"/>
      <c r="I1951" s="85"/>
      <c r="J1951" s="85"/>
      <c r="K1951" s="85"/>
      <c r="L1951" s="85"/>
      <c r="M1951" s="85"/>
      <c r="N1951" s="85"/>
      <c r="O1951" s="85"/>
      <c r="P1951" s="85"/>
      <c r="Q1951" s="85"/>
      <c r="R1951" s="85"/>
      <c r="S1951" s="85"/>
      <c r="T1951" s="85"/>
      <c r="U1951" s="85"/>
      <c r="V1951" s="85"/>
      <c r="W1951" s="85"/>
      <c r="X1951" s="85"/>
      <c r="Y1951" s="85"/>
      <c r="Z1951" s="85"/>
      <c r="AA1951" s="85"/>
      <c r="AB1951" s="85"/>
      <c r="AC1951" s="81"/>
      <c r="AD1951" s="81"/>
      <c r="AE1951" s="81"/>
      <c r="AF1951" s="81"/>
      <c r="AG1951" s="81"/>
      <c r="AH1951" s="81"/>
      <c r="AI1951" s="81"/>
      <c r="AJ1951" s="81"/>
      <c r="AK1951" s="81"/>
      <c r="AL1951" s="81"/>
      <c r="AM1951" s="240"/>
      <c r="AN1951" s="240"/>
      <c r="AO1951" s="240"/>
      <c r="AP1951" s="240"/>
      <c r="AQ1951" s="240"/>
      <c r="AR1951" s="240"/>
      <c r="AS1951" s="240"/>
      <c r="AT1951" s="256"/>
      <c r="AU1951" s="256"/>
      <c r="AV1951" s="259"/>
      <c r="AW1951" s="259"/>
      <c r="AX1951" s="256"/>
      <c r="AY1951" s="256"/>
      <c r="AZ1951" s="256"/>
      <c r="BA1951" s="256"/>
      <c r="BB1951" s="256"/>
      <c r="BC1951" s="256"/>
      <c r="BD1951" s="256"/>
      <c r="BE1951" s="256"/>
      <c r="BF1951" s="256"/>
      <c r="BG1951" s="256"/>
      <c r="BH1951" s="256"/>
      <c r="BI1951" s="256"/>
      <c r="BJ1951" s="256"/>
      <c r="BK1951" s="256"/>
      <c r="BL1951" s="262"/>
      <c r="BM1951" s="262"/>
      <c r="BN1951" s="262"/>
      <c r="BO1951" s="262"/>
      <c r="BP1951" s="262"/>
      <c r="BQ1951" s="262"/>
      <c r="BR1951" s="270"/>
      <c r="BS1951" s="270"/>
      <c r="BT1951" s="270"/>
      <c r="BU1951" s="270"/>
      <c r="BV1951" s="270"/>
      <c r="BW1951" s="270"/>
      <c r="BX1951" s="256"/>
      <c r="BY1951" s="256"/>
      <c r="BZ1951" s="256"/>
      <c r="CA1951" s="267"/>
      <c r="CB1951" s="267"/>
      <c r="CC1951" s="274"/>
      <c r="CD1951" s="267"/>
      <c r="CE1951" s="267"/>
      <c r="CF1951" s="267"/>
      <c r="CG1951" s="267"/>
      <c r="CH1951" s="267"/>
      <c r="CI1951" s="267"/>
      <c r="CJ1951" s="267"/>
      <c r="CK1951" s="267"/>
      <c r="CL1951" s="265"/>
      <c r="CM1951" s="272"/>
      <c r="CN1951" s="264"/>
      <c r="CO1951" s="177"/>
      <c r="CP1951" s="226"/>
      <c r="CQ1951" s="226"/>
      <c r="CR1951" s="226"/>
      <c r="CS1951" s="178"/>
      <c r="CT1951" s="178"/>
      <c r="CU1951" s="178"/>
      <c r="CV1951" s="178"/>
      <c r="CW1951" s="178"/>
      <c r="CX1951" s="178"/>
      <c r="CY1951" s="178"/>
      <c r="CZ1951" s="178"/>
      <c r="DA1951" s="178"/>
    </row>
    <row r="1952" spans="1:105" s="120" customFormat="1" ht="15" customHeight="1">
      <c r="A1952" s="229"/>
      <c r="B1952" s="373"/>
      <c r="C1952" s="307"/>
      <c r="D1952" s="238"/>
      <c r="E1952" s="238"/>
      <c r="F1952" s="245" t="s">
        <v>83</v>
      </c>
      <c r="G1952" s="246"/>
      <c r="H1952" s="82"/>
      <c r="I1952" s="82"/>
      <c r="J1952" s="82"/>
      <c r="K1952" s="82"/>
      <c r="L1952" s="82"/>
      <c r="M1952" s="82"/>
      <c r="N1952" s="82"/>
      <c r="O1952" s="82"/>
      <c r="P1952" s="82"/>
      <c r="Q1952" s="82"/>
      <c r="R1952" s="82"/>
      <c r="S1952" s="82"/>
      <c r="T1952" s="82"/>
      <c r="U1952" s="82"/>
      <c r="V1952" s="82"/>
      <c r="W1952" s="82"/>
      <c r="X1952" s="82"/>
      <c r="Y1952" s="82"/>
      <c r="Z1952" s="82"/>
      <c r="AA1952" s="82"/>
      <c r="AB1952" s="82"/>
      <c r="AC1952" s="35"/>
      <c r="AD1952" s="35"/>
      <c r="AE1952" s="35"/>
      <c r="AF1952" s="35"/>
      <c r="AG1952" s="35"/>
      <c r="AH1952" s="35"/>
      <c r="AI1952" s="35"/>
      <c r="AJ1952" s="35"/>
      <c r="AK1952" s="35"/>
      <c r="AL1952" s="35"/>
      <c r="AM1952" s="241"/>
      <c r="AN1952" s="241"/>
      <c r="AO1952" s="241"/>
      <c r="AP1952" s="241"/>
      <c r="AQ1952" s="241"/>
      <c r="AR1952" s="241"/>
      <c r="AS1952" s="241"/>
      <c r="AT1952" s="257"/>
      <c r="AU1952" s="257"/>
      <c r="AV1952" s="260"/>
      <c r="AW1952" s="260"/>
      <c r="AX1952" s="257"/>
      <c r="AY1952" s="257"/>
      <c r="AZ1952" s="257"/>
      <c r="BA1952" s="257"/>
      <c r="BB1952" s="257"/>
      <c r="BC1952" s="257"/>
      <c r="BD1952" s="257"/>
      <c r="BE1952" s="257"/>
      <c r="BF1952" s="257"/>
      <c r="BG1952" s="257"/>
      <c r="BH1952" s="257"/>
      <c r="BI1952" s="257"/>
      <c r="BJ1952" s="257"/>
      <c r="BK1952" s="257"/>
      <c r="BL1952" s="263"/>
      <c r="BM1952" s="263"/>
      <c r="BN1952" s="263"/>
      <c r="BO1952" s="263"/>
      <c r="BP1952" s="263"/>
      <c r="BQ1952" s="263"/>
      <c r="BR1952" s="271"/>
      <c r="BS1952" s="271"/>
      <c r="BT1952" s="271"/>
      <c r="BU1952" s="271"/>
      <c r="BV1952" s="271"/>
      <c r="BW1952" s="271"/>
      <c r="BX1952" s="257"/>
      <c r="BY1952" s="257"/>
      <c r="BZ1952" s="257"/>
      <c r="CA1952" s="268"/>
      <c r="CB1952" s="268"/>
      <c r="CC1952" s="275"/>
      <c r="CD1952" s="268"/>
      <c r="CE1952" s="268"/>
      <c r="CF1952" s="268"/>
      <c r="CG1952" s="268"/>
      <c r="CH1952" s="268"/>
      <c r="CI1952" s="268"/>
      <c r="CJ1952" s="268"/>
      <c r="CK1952" s="268"/>
      <c r="CL1952" s="265"/>
      <c r="CM1952" s="272"/>
      <c r="CN1952" s="264"/>
      <c r="CO1952" s="177"/>
      <c r="CP1952" s="226"/>
      <c r="CQ1952" s="226"/>
      <c r="CR1952" s="226"/>
      <c r="CS1952" s="178"/>
      <c r="CT1952" s="178"/>
      <c r="CU1952" s="178"/>
      <c r="CV1952" s="178"/>
      <c r="CW1952" s="178"/>
      <c r="CX1952" s="178"/>
      <c r="CY1952" s="178"/>
      <c r="CZ1952" s="178"/>
      <c r="DA1952" s="178"/>
    </row>
    <row r="1953" spans="1:105" s="120" customFormat="1" ht="15" customHeight="1">
      <c r="A1953" s="227">
        <f t="shared" si="679"/>
        <v>242</v>
      </c>
      <c r="B1953" s="371" t="s">
        <v>629</v>
      </c>
      <c r="C1953" s="306" t="s">
        <v>471</v>
      </c>
      <c r="D1953" s="236" t="s">
        <v>1317</v>
      </c>
      <c r="E1953" s="236" t="s">
        <v>1283</v>
      </c>
      <c r="F1953" s="253" t="s">
        <v>80</v>
      </c>
      <c r="G1953" s="254"/>
      <c r="H1953" s="82" t="s">
        <v>69</v>
      </c>
      <c r="I1953" s="82"/>
      <c r="J1953" s="82" t="s">
        <v>60</v>
      </c>
      <c r="K1953" s="82" t="s">
        <v>60</v>
      </c>
      <c r="L1953" s="82" t="s">
        <v>60</v>
      </c>
      <c r="M1953" s="82" t="s">
        <v>60</v>
      </c>
      <c r="N1953" s="82" t="s">
        <v>60</v>
      </c>
      <c r="O1953" s="82"/>
      <c r="P1953" s="82" t="s">
        <v>60</v>
      </c>
      <c r="Q1953" s="82" t="s">
        <v>60</v>
      </c>
      <c r="R1953" s="82" t="s">
        <v>60</v>
      </c>
      <c r="S1953" s="82" t="s">
        <v>60</v>
      </c>
      <c r="T1953" s="82" t="s">
        <v>60</v>
      </c>
      <c r="U1953" s="82" t="s">
        <v>60</v>
      </c>
      <c r="V1953" s="82"/>
      <c r="W1953" s="82" t="s">
        <v>61</v>
      </c>
      <c r="X1953" s="82" t="s">
        <v>61</v>
      </c>
      <c r="Y1953" s="82" t="s">
        <v>61</v>
      </c>
      <c r="Z1953" s="82" t="s">
        <v>61</v>
      </c>
      <c r="AA1953" s="82" t="s">
        <v>61</v>
      </c>
      <c r="AB1953" s="82" t="s">
        <v>61</v>
      </c>
      <c r="AC1953" s="82"/>
      <c r="AD1953" s="82" t="s">
        <v>61</v>
      </c>
      <c r="AE1953" s="82" t="s">
        <v>61</v>
      </c>
      <c r="AF1953" s="82" t="s">
        <v>61</v>
      </c>
      <c r="AG1953" s="82" t="s">
        <v>61</v>
      </c>
      <c r="AH1953" s="82" t="s">
        <v>61</v>
      </c>
      <c r="AI1953" s="82" t="s">
        <v>1471</v>
      </c>
      <c r="AJ1953" s="82"/>
      <c r="AK1953" s="82" t="s">
        <v>60</v>
      </c>
      <c r="AL1953" s="82" t="s">
        <v>60</v>
      </c>
      <c r="AM1953" s="239">
        <f>COUNTIF(H1953:AL1953,"PH")+COUNTIF(H1953:AL1953,"PH/L")+COUNTIF(H1953:AL1953,"PM")</f>
        <v>0</v>
      </c>
      <c r="AN1953" s="239">
        <f>COUNTIF(H1953:AL1953,"PD")+COUNTIF(H1953:AL1953,"PDD")+COUNTIF(H1953:AL1953,"P/DS")/2+COUNTIF(H1953:AL1953,"PMD")</f>
        <v>0</v>
      </c>
      <c r="AO1953" s="239">
        <f>COUNTIF(H1953:AL1953,"PN")+COUNTIF(H1953:AL1953,"P/NS")/2+COUNTIF(H1953:AL1953,"PH")+COUNTIF(H1953:AL1953,"PH/F")/2+COUNTIF(H1953:AL1953,"PH/L")/2+COUNTIF(H1953:AL1953,"PM")</f>
        <v>0</v>
      </c>
      <c r="AP1953" s="239">
        <f>COUNTIF(H1953:AL1953,"BH")+COUNTIF(H1953:AL1953,"AL/BL")+COUNTIF(H1953:AL1953,"UL/BL")+COUNTIF(H1953:AL1953,"BM")</f>
        <v>0</v>
      </c>
      <c r="AQ1953" s="239">
        <f>COUNTIF(H1953:AL1953,"DS")+COUNTIF(H1953:AL1953,"AL/DS")/2+COUNTIF(H1953:AL1953,"UL/DS")/2+COUNTIF(H1953:AL1953,"CT")+COUNTIF(H1953:AL1953,"MD")</f>
        <v>13.5</v>
      </c>
      <c r="AR1953" s="239">
        <f>COUNTIF(H1953:AL1953,"NS")+COUNTIF(H1953:AL1953,"AL/NS")/2+COUNTIF(H1953:AL1953,"UL/NS")/2+COUNTIF(H1953:AL1953,"BH")+COUNTIF(H1953:AL1953,"AL/BF")/2+COUNTIF(H1953:AL1953,"AL/BL")/2+COUNTIF(H1953:AL1953,"UL/BL")/2+COUNTIF(H1953:AL1953,"UL/BF")/2+COUNTIF(H1953:AL1953,"BM")</f>
        <v>11</v>
      </c>
      <c r="AS1953" s="239">
        <f>COUNTIF(H1953:AL1953,"AL")+COUNTIF(H1953:AL1953,"AL/DS")/2+COUNTIF(H1953:AL1953,"AL/NS")/2+COUNTIF(H1953:AL1953,"NH")+COUNTIF(H1953:AL1953,"SL")+COUNTIF(H1953:AL1953,"NHD")+COUNTIF(H1953:AL1953,"B")+COUNTIF(H1953:AL1953,"HL")+COUNTIF(H1953:AL1953,"AL/BF")/2+COUNTIF(H1953:AL1953,"AL/BL")/2</f>
        <v>1</v>
      </c>
      <c r="AT1953" s="255">
        <f>COUNTIF(H1953:AL1953,"PD")+COUNTIF(H1953:AL1953,"PN")+COUNTIF(H1953:AL1953,"P/DS")/2+COUNTIF(H1953:AL1953,"P/NS")/2+COUNTIF(H1953:AL1953,"DS")+COUNTIF(H1953:AL1953,"NS")+COUNTIF(H1953:AL1953,"AL")+COUNTIF(H1953:AL1953,"AL/DS")+COUNTIF(H1953:AL1953,"AL/NS")+COUNTIF(H1953:AL1953,"NH")+COUNTIF(H1953:AL1953,"SL")+COUNTIF(H1953:AL1953,"UL/DS")/2+COUNTIF(H1953:AL1953,"UL/NS")/2+COUNTIF(H1953:AL1953,"CT")+COUNTIF(H1953:AL1953,"NHD")+COUNTIF(H1953:AL1953,"PDD")+COUNTIF(H1953:AL1953,"B")+COUNTIF(H1953:AL1953,"HL")+COUNTIF(H1953:AL1953,"PH")+COUNTIF(H1953:AL1953,"BH")+COUNTIF(H1953:AL1953,"AL/BF")+COUNTIF(H1953:AL1953,"AL/BL")+COUNTIF(H1953:AL1953,"UL/BF")/2+COUNTIF(H1953:AL1953,"UL/BL")/2+COUNTIF(H1953:AL1953,"PH/F")/2+COUNTIF(H1953:AL1953,"PH/L")/2+COUNTIF(H1953:AL1953,"MD")+COUNTIF(H1953:AL1953,"PMD")+COUNTIF(H1953:AL1953,"PM")+COUNTIF(H1953:AL1953,"BM")</f>
        <v>25.5</v>
      </c>
      <c r="AU1953" s="255">
        <f>COUNTIF(H1953:AL1953,"P/DS")/2+COUNTIF(H1953:AL1953,"P/NS")/2+COUNTIF(H1953:AL1953,"IL")+COUNTIF(H1953:AL1953,"NL")+COUNTIF(H1953:AL1953,"UL")+COUNTIF(H1953:AL1953,"UL/DS")/2+COUNTIF(H1953:AL1953,"UL/NS")/2+COUNTIF(H1953:AL1953,"KT")+COUNTIF(H1953:AL1953,"UL/BF")/2+COUNTIF(H1953:AL1953,"UL/BL")/2+COUNTIF(H1953:AL1953,"PH/F")/2+COUNTIF(H1953:AL1953,"PH/L")/2+COUNTIF(H1953:AL1953,"NB")</f>
        <v>0.5</v>
      </c>
      <c r="AV1953" s="258">
        <f>COUNTIF(H1953:AL1953,"PN")+COUNTIF(H1953:AL1953,"TVD")+COUNTIF(H1953:AL1953,"PH")+COUNTIF(H1953:AL1953,"PM")+COUNTIF(H1953:AL1953,"PDD")-COUNTIFS(H1953:AL1953,"PN",H1960:AL1960,"&gt;=3")-COUNTIFS(H1953:AL1953,"PM",H1960:AL1960,"&gt;=3")</f>
        <v>0</v>
      </c>
      <c r="AW1953" s="258">
        <f>COUNTIF(H1953:AL1953,"NS")+COUNTIF(H1953:AL1953,"D")+COUNTIF(H1953:AL1953,"BH")+COUNTIF(H1953:AL1953,"NHD")+COUNTIF(H1953:AL1953,"BM")-COUNTIFS(H1953:AL1953,"NS",H1960:AL1960,"&gt;=3")-COUNTIFS(H1953:AL1953,"BH",H1960:AL1960,"&gt;=3")-COUNTIFS(H1953:AL1953,"BM",H1960:AL1960,"&gt;=3")</f>
        <v>11</v>
      </c>
      <c r="AX1953" s="255">
        <f>COUNTIF(H1953:AL1953,"AL")+COUNTIF(H1953:AL1953,"AL/DS")/2+COUNTIF(H1953:AL1953,"AL/NS")/2+COUNTIF(H1953:AL1953,"AL/BF")+COUNTIF(H1953:AL1953,"AL/BL")/2</f>
        <v>0</v>
      </c>
      <c r="AY1953" s="255">
        <f>COUNTIF(H1953:AL1953,"SL")</f>
        <v>0</v>
      </c>
      <c r="AZ1953" s="255">
        <f>COUNTIF(H1953:AL1953,"NH")</f>
        <v>1</v>
      </c>
      <c r="BA1953" s="255">
        <f>COUNTIF(H1953:AL1953,"HL")</f>
        <v>0</v>
      </c>
      <c r="BB1953" s="255">
        <f>COUNTIF(G1953:AL1953,"P/DS")/2+COUNTIF(G1953:AL1953,"P/NS")/2+COUNTIF(G1953:AL1953,"UL")+COUNTIF(G1953:AL1953,"UL/DS")/2+COUNTIF(G1953:AL1953,"UL/NS")/2+COUNTIF(G1953:AL1953,"UL/BL")/2+COUNTIF(G1953:AL1953,"UL/BF")/2+COUNTIF(G1953:AL1953,"PH/F")/2+COUNTIF(G1953:AL1953,"PH/L")/2</f>
        <v>0.5</v>
      </c>
      <c r="BC1953" s="255">
        <f>COUNTIF(H1953:AL1953,"NB")</f>
        <v>0</v>
      </c>
      <c r="BD1953" s="255">
        <f>COUNTIF(H1953:AL1953,"NL")</f>
        <v>0</v>
      </c>
      <c r="BE1953" s="255">
        <f>COUNTIF(H1953:AL1953,"IL")</f>
        <v>0</v>
      </c>
      <c r="BF1953" s="255">
        <f>COUNTIF(H1953:AL1953,"KT")</f>
        <v>0</v>
      </c>
      <c r="BG1953" s="255">
        <f>COUNTIF(H1953:AL1953,"L70")</f>
        <v>0</v>
      </c>
      <c r="BH1953" s="255">
        <f>COUNTIF(H1953:AL1953,"MD")</f>
        <v>0</v>
      </c>
      <c r="BI1953" s="255">
        <f>COUNTIF(H1953:AL1953,"PMD")</f>
        <v>0</v>
      </c>
      <c r="BJ1953" s="255">
        <f>COUNTIF(H1953:AL1953,"PM")</f>
        <v>0</v>
      </c>
      <c r="BK1953" s="255">
        <f>COUNTIF(H1953:AL1953,"BM")</f>
        <v>0</v>
      </c>
      <c r="BL1953" s="261">
        <f>SUMIF(H1953:AL1953,"PD",H1954:AL1954)+SUMIF(H1953:AL1953,"PN",H1954:AL1954)+SUMIF(H1953:AL1953,"P/DS",H1954:AL1954)+SUMIF(H1953:AL1953,"PN/F",H1954:AL1954)+SUMIF(H1953:AL1953,"PN/L",H1954:AL1954)+SUMIF(H1953:AL1953,"TV",H1954:AL1954)+SUMIF(H1953:AL1953,"TVD",H1954:AL1954)+SUMIF(H1953:AL1953,"PDD",H1954:AL1954)</f>
        <v>0</v>
      </c>
      <c r="BM1953" s="261">
        <f>SUMIF(H1953:AL1953,"PD",H1955:AL1955)+SUMIF(H1953:AL1953,"PN",H1955:AL1955)+SUMIF(H1953:AL1953,"P/DS",H1955:AL1955)+SUMIF(H1953:AL1953,"PN/F",H1955:AL1955)+SUMIF(H1953:AL1953,"PN/L",H1955:AL1955)+SUMIF(H1953:AL1953,"TV",H1955:AL1955)+SUMIF(H1953:AL1953,"TVD",H1955:AL1955)+SUMIF(H1953:AL1953,"PDD",H1955:AL1955)+SUMIF(H1953:AL1953,"PMD",H1955:AL1955)</f>
        <v>0</v>
      </c>
      <c r="BN1953" s="261">
        <f>SUMIF(H1953:AL1953,"PD",H1956:AL1956)+SUMIF(H1953:AL1953,"PN",H1956:AL1956)+SUMIF(H1953:AL1953,"P/DS",H1956:AL1956)+SUMIF(H1953:AL1953,"PN/F",H1956:AL1956)+SUMIF(H1953:AL1953,"PN/L",H1956:AL1956)+SUMIF(H1953:AL1953,"TV",H1956:AL1956)+SUMIF(H1953:AL1953,"TVD",H1956:AL1956)</f>
        <v>0</v>
      </c>
      <c r="BO1953" s="261">
        <f>SUMIF(H1953:AL1953,"PD",H1957:AL1957)+SUMIF(H1953:AL1953,"PN",H1957:AL1957)+SUMIF(H1953:AL1953,"P/DS",H1957:AL1957)+SUMIF(H1953:AL1953,"PN/F",H1957:AL1957)+SUMIF(H1953:AL1953,"PN/L",H1957:AL1957)+SUMIF(H1953:AL1953,"TV",H1957:AL1957)+SUMIF(H1953:AL1953,"TVD",H1957:AL1957)</f>
        <v>0</v>
      </c>
      <c r="BP1953" s="261">
        <f>SUMIF(H1953:AL1953,"PD",H1958:AL1958)+SUMIF(H1953:AL1953,"PN",H1958:AL1958)+SUMIF(H1953:AL1953,"P/DS",H1958:AL1958)+SUMIF(H1953:AL1953,"PN/F",H1958:AL1958)+SUMIF(H1953:AL1953,"PN/L",H1958:AL1958)+SUMIF(H1953:AL1953,"TV",H1958:AL1958)+SUMIF(H1953:AL1953,"TVD",H1958:AL1958)+SUMIF(H1953:AL1953,"PDD",H1958:AL1958)+SUMIF(H1953:AL1953,"PH",H1958:AL1958)+SUMIF(H1953:AL1953,"PM",H1958:AL1958)</f>
        <v>0</v>
      </c>
      <c r="BQ1953" s="261">
        <f>SUMIF(H1953:AL1953,"PD",H1959:AL1959)+SUMIF(H1953:AL1953,"PN",H1959:AL1959)+SUMIF(H1953:AL1953,"P/DS",H1959:AL1959)+SUMIF(H1953:AL1953,"PN/F",H1959:AL1959)+SUMIF(H1953:AL1953,"PN/L",H1959:AL1959)+SUMIF(H1953:AL1953,"TV",H1959:AL1959)+SUMIF(H1953:AL1953,"TVD",H1959:AL1959)+SUMIF(H1953:AL1953,"PDD",H1959:AL1959)+SUMIF(H1953:AL1953,"PH",H1959:AL1959)+SUMIF(H1953:AL1953,"PM",H1959:AL1959)</f>
        <v>0</v>
      </c>
      <c r="BR1953" s="269">
        <f>SUM(H1954:AL1954)-BL1953</f>
        <v>22.5</v>
      </c>
      <c r="BS1953" s="269">
        <f>SUM(H1955:AL1955)-BM1953</f>
        <v>0</v>
      </c>
      <c r="BT1953" s="269">
        <f>SUM(H1956:AL1956)-BN1953</f>
        <v>0</v>
      </c>
      <c r="BU1953" s="269">
        <f>SUM(H1957:AL1957)-BO1953</f>
        <v>0</v>
      </c>
      <c r="BV1953" s="269">
        <f>SUM(H1958:AL1958)-BP1953</f>
        <v>0</v>
      </c>
      <c r="BW1953" s="269">
        <f>SUM(H1959:AL1959)-BQ1953</f>
        <v>0</v>
      </c>
      <c r="BX1953" s="255">
        <f>SUMIF(H1953:AL1953,"PD",H1960:AL1960)+SUMIF(H1953:AL1953,"PN",H1960:AL1960)+SUMIF(H1953:AL1953,"P/DS",H1960:AL1960)+SUMIF(H1953:AL1953,"PN/F",H1960:AL1960)+SUMIF(H1953:AL1953,"PN/L",H1960:AL1960)</f>
        <v>0</v>
      </c>
      <c r="BY1953" s="255">
        <f>SUM(H1960:AL1960)-BX1953</f>
        <v>0</v>
      </c>
      <c r="BZ1953" s="255">
        <f t="shared" ref="BZ1953" si="694">+SUM(BL1953:BW1960)</f>
        <v>22.5</v>
      </c>
      <c r="CA1953" s="266">
        <f>(COUNTIFS(H1953:AL1953,"PD",H1954:AL1954,"&gt;=2"))*0.5-IF(CN1953="VP",COUNTIFS($H$16:$AL$16,"SAT",H1953:AL1953,"PD",H1954:AL1954,"&gt;=2"))*0.5</f>
        <v>0</v>
      </c>
      <c r="CB1953" s="266">
        <f>(COUNTIFS(H1953:AL1953,"PN",H1955:AL1955,"&gt;=0.5",H1954:AL1954,"&gt;=1.5"))*0.5+COUNTIFS(H1953:AL1953,"PDD",H1955:AL1955,"&gt;=0.5",H1954:AL1954,"&gt;=1.5")*0.5</f>
        <v>0</v>
      </c>
      <c r="CC1953" s="273">
        <f>(COUNTIFS(H1953:AL1953,"TV",H1955:AL1955,"&gt;=10"))*0.5+(COUNTIFS(H1953:AL1953,"PMD",H1955:AL1955,"&gt;=2"))*0.5</f>
        <v>0</v>
      </c>
      <c r="CD1953" s="266">
        <f>(COUNTIFS(H1953:AL1953,"TVD",H1957:AL1957,"&gt;=6.5",H1955:AL1955,"&gt;=3.5"))*0.5</f>
        <v>0</v>
      </c>
      <c r="CE1953" s="266">
        <f>(COUNTIFS(H1953:AL1953,"PD",H1958:AL1958,"&gt;=10"))*0.5</f>
        <v>0</v>
      </c>
      <c r="CF1953" s="266">
        <f>(COUNTIFS(H1953:AL1953,"PDD",H1958:AL1958,"&gt;=3.5",H1959:AL1959,"&gt;=6.5")+COUNTIFS(H1953:AL1953,"PH",H1959:AL1959,"&gt;=0.5",H1958:AL1958,"&gt;=1.5")+COUNTIFS(H1953:AL1953,"PM",H1959:AL1959,"&gt;=0.5",H1958:AL1958,"&gt;=1.5"))*0.5</f>
        <v>0</v>
      </c>
      <c r="CG1953" s="266">
        <f>(COUNTIFS(H1953:AL1953,"DS",H1954:AL1954,"&gt;=2")+COUNTIFS(H1953:AL1953,"AL/DS",H1954:AL1954,"&gt;=2"))*0.5-IF(CN1953="VP",COUNTIFS($H$16:$AL$16,"SAT",H1953:AL1953,"DS",H1954:AL1954,"&gt;=2"))*0.5</f>
        <v>4.5</v>
      </c>
      <c r="CH1953" s="266">
        <f>(COUNTIFS(H1953:AL1953,"NS",H1955:AL1955,"&gt;=0.5",H1954:AL1954,"&gt;=1.5")+COUNTIFS(H1953:AL1953,"AL/NS",H1955:AL1955,"&gt;=0.5",H1954:AL1954,"&gt;=1.5")+COUNTIFS(H1953:AL1953,"NHD",H1955:AL1955,"&gt;=4.5",H1958:AL1958,"&gt;=2",H1954:AL1954,"&gt;=1.5"))*0.5</f>
        <v>0</v>
      </c>
      <c r="CI1953" s="266">
        <f>(COUNTIF(H1955:AL1955,"&gt;=10")+COUNTIFS(H1953:AL1953,"MD",H1955:AL1955,"&gt;=2")-COUNTIFS(H1953:AL1953,"TV",H1955:AL1955,"&gt;=10"))*0.5</f>
        <v>0</v>
      </c>
      <c r="CJ1953" s="266">
        <f>(COUNTIFS(H1953:AL1953,"D",H1957:AL1957,"&gt;=6.5",H1955:AL1955,"&gt;=3.5"))*0.5</f>
        <v>0</v>
      </c>
      <c r="CK1953" s="266">
        <f>(COUNTIF(H1958:AL1958,"&gt;=10")-COUNTIFS(H1953:AL1953,"PD",H1958:AL1958,"&gt;=10"))*0.5</f>
        <v>0</v>
      </c>
      <c r="CL1953" s="265">
        <f>(COUNTIFS(H1953:AL1953,"NHD",H1958:AL1958,"&gt;=3.5",H1959:AL1959,"&gt;=6.5")+COUNTIFS(H1953:AL1953,"BH",H1958:AL1958,"&gt;=1.5",H1959:AL1959,"&gt;=0.5")+COUNTIFS(H1953:AL1953,"BM",H1958:AL1958,"&gt;=1.5",H1959:AL1959,"&gt;=0.5")+COUNTIFS(H1953:AL1953,"D",H1958:AL1958,"&gt;=1.5",H1959:AL1959,"&gt;=0.5"))*0.5</f>
        <v>0</v>
      </c>
      <c r="CM1953" s="272"/>
      <c r="CN1953" s="264" t="s">
        <v>723</v>
      </c>
      <c r="CO1953" s="177">
        <f t="shared" ref="CO1953" si="695">+AM1953+AN1953+AO1953+AP1953+AQ1953+AR1953+AS1953+AU1953+BG1953</f>
        <v>26</v>
      </c>
      <c r="CP1953" s="225">
        <f>+SUM(I1954:I1959)-I1960</f>
        <v>0</v>
      </c>
      <c r="CQ1953" s="225">
        <f>+SUM(J1954:J1959)-J1960</f>
        <v>2.5</v>
      </c>
      <c r="CR1953" s="225">
        <f>+SUM(K1954:K1959)-K1960</f>
        <v>2.5</v>
      </c>
      <c r="CS1953" s="178"/>
      <c r="CT1953" s="178"/>
      <c r="CU1953" s="178"/>
      <c r="CV1953" s="178"/>
      <c r="CW1953" s="178"/>
      <c r="CX1953" s="178"/>
      <c r="CY1953" s="178"/>
      <c r="CZ1953" s="178"/>
      <c r="DA1953" s="178"/>
    </row>
    <row r="1954" spans="1:105" s="120" customFormat="1" ht="15" customHeight="1">
      <c r="A1954" s="228"/>
      <c r="B1954" s="372"/>
      <c r="C1954" s="306"/>
      <c r="D1954" s="237"/>
      <c r="E1954" s="237"/>
      <c r="F1954" s="242" t="s">
        <v>82</v>
      </c>
      <c r="G1954" s="121">
        <v>1.5</v>
      </c>
      <c r="H1954" s="83"/>
      <c r="I1954" s="83"/>
      <c r="J1954" s="83">
        <v>2.5</v>
      </c>
      <c r="K1954" s="83">
        <v>2.5</v>
      </c>
      <c r="L1954" s="83">
        <v>2.5</v>
      </c>
      <c r="M1954" s="83">
        <v>2.5</v>
      </c>
      <c r="N1954" s="83">
        <v>2.5</v>
      </c>
      <c r="O1954" s="83"/>
      <c r="P1954" s="83">
        <v>2.5</v>
      </c>
      <c r="Q1954" s="83">
        <v>2.5</v>
      </c>
      <c r="R1954" s="83">
        <v>2.5</v>
      </c>
      <c r="S1954" s="83">
        <v>2.5</v>
      </c>
      <c r="T1954" s="83"/>
      <c r="U1954" s="83"/>
      <c r="V1954" s="83"/>
      <c r="W1954" s="83"/>
      <c r="X1954" s="83"/>
      <c r="Y1954" s="83"/>
      <c r="Z1954" s="83"/>
      <c r="AA1954" s="83"/>
      <c r="AB1954" s="83"/>
      <c r="AC1954" s="79"/>
      <c r="AD1954" s="79"/>
      <c r="AE1954" s="79"/>
      <c r="AF1954" s="79"/>
      <c r="AG1954" s="79"/>
      <c r="AH1954" s="79"/>
      <c r="AI1954" s="79"/>
      <c r="AJ1954" s="79"/>
      <c r="AK1954" s="79"/>
      <c r="AL1954" s="79"/>
      <c r="AM1954" s="240"/>
      <c r="AN1954" s="240"/>
      <c r="AO1954" s="240"/>
      <c r="AP1954" s="240"/>
      <c r="AQ1954" s="240"/>
      <c r="AR1954" s="240"/>
      <c r="AS1954" s="240"/>
      <c r="AT1954" s="256"/>
      <c r="AU1954" s="256"/>
      <c r="AV1954" s="259"/>
      <c r="AW1954" s="259"/>
      <c r="AX1954" s="256"/>
      <c r="AY1954" s="256"/>
      <c r="AZ1954" s="256"/>
      <c r="BA1954" s="256"/>
      <c r="BB1954" s="256"/>
      <c r="BC1954" s="256"/>
      <c r="BD1954" s="256"/>
      <c r="BE1954" s="256"/>
      <c r="BF1954" s="256"/>
      <c r="BG1954" s="256"/>
      <c r="BH1954" s="256"/>
      <c r="BI1954" s="256"/>
      <c r="BJ1954" s="256"/>
      <c r="BK1954" s="256"/>
      <c r="BL1954" s="262"/>
      <c r="BM1954" s="262"/>
      <c r="BN1954" s="262"/>
      <c r="BO1954" s="262"/>
      <c r="BP1954" s="262"/>
      <c r="BQ1954" s="262"/>
      <c r="BR1954" s="270"/>
      <c r="BS1954" s="270"/>
      <c r="BT1954" s="270"/>
      <c r="BU1954" s="270"/>
      <c r="BV1954" s="270"/>
      <c r="BW1954" s="270"/>
      <c r="BX1954" s="256"/>
      <c r="BY1954" s="256"/>
      <c r="BZ1954" s="256"/>
      <c r="CA1954" s="267"/>
      <c r="CB1954" s="267"/>
      <c r="CC1954" s="274"/>
      <c r="CD1954" s="267"/>
      <c r="CE1954" s="267"/>
      <c r="CF1954" s="267"/>
      <c r="CG1954" s="267"/>
      <c r="CH1954" s="267"/>
      <c r="CI1954" s="267"/>
      <c r="CJ1954" s="267"/>
      <c r="CK1954" s="267"/>
      <c r="CL1954" s="265"/>
      <c r="CM1954" s="272"/>
      <c r="CN1954" s="264"/>
      <c r="CO1954" s="177"/>
      <c r="CP1954" s="226"/>
      <c r="CQ1954" s="226"/>
      <c r="CR1954" s="226"/>
      <c r="CS1954" s="178"/>
      <c r="CT1954" s="178"/>
      <c r="CU1954" s="178"/>
      <c r="CV1954" s="178"/>
      <c r="CW1954" s="178"/>
      <c r="CX1954" s="178"/>
      <c r="CY1954" s="178"/>
      <c r="CZ1954" s="178"/>
      <c r="DA1954" s="178"/>
    </row>
    <row r="1955" spans="1:105" s="120" customFormat="1" ht="15" customHeight="1">
      <c r="A1955" s="228"/>
      <c r="B1955" s="372"/>
      <c r="C1955" s="306"/>
      <c r="D1955" s="237"/>
      <c r="E1955" s="237"/>
      <c r="F1955" s="243"/>
      <c r="G1955" s="122">
        <v>2</v>
      </c>
      <c r="H1955" s="84"/>
      <c r="I1955" s="84"/>
      <c r="J1955" s="84"/>
      <c r="K1955" s="84"/>
      <c r="L1955" s="84"/>
      <c r="M1955" s="84"/>
      <c r="N1955" s="84"/>
      <c r="O1955" s="84"/>
      <c r="P1955" s="84"/>
      <c r="Q1955" s="84"/>
      <c r="R1955" s="84"/>
      <c r="S1955" s="84"/>
      <c r="T1955" s="84"/>
      <c r="U1955" s="84"/>
      <c r="V1955" s="84"/>
      <c r="W1955" s="84"/>
      <c r="X1955" s="84"/>
      <c r="Y1955" s="84"/>
      <c r="Z1955" s="84"/>
      <c r="AA1955" s="84"/>
      <c r="AB1955" s="84"/>
      <c r="AC1955" s="80"/>
      <c r="AD1955" s="80"/>
      <c r="AE1955" s="80"/>
      <c r="AF1955" s="80"/>
      <c r="AG1955" s="80"/>
      <c r="AH1955" s="80"/>
      <c r="AI1955" s="80"/>
      <c r="AJ1955" s="80"/>
      <c r="AK1955" s="80"/>
      <c r="AL1955" s="80"/>
      <c r="AM1955" s="240"/>
      <c r="AN1955" s="240"/>
      <c r="AO1955" s="240"/>
      <c r="AP1955" s="240"/>
      <c r="AQ1955" s="240"/>
      <c r="AR1955" s="240"/>
      <c r="AS1955" s="240"/>
      <c r="AT1955" s="256"/>
      <c r="AU1955" s="256"/>
      <c r="AV1955" s="259"/>
      <c r="AW1955" s="259"/>
      <c r="AX1955" s="256"/>
      <c r="AY1955" s="256"/>
      <c r="AZ1955" s="256"/>
      <c r="BA1955" s="256"/>
      <c r="BB1955" s="256"/>
      <c r="BC1955" s="256"/>
      <c r="BD1955" s="256"/>
      <c r="BE1955" s="256"/>
      <c r="BF1955" s="256"/>
      <c r="BG1955" s="256"/>
      <c r="BH1955" s="256"/>
      <c r="BI1955" s="256"/>
      <c r="BJ1955" s="256"/>
      <c r="BK1955" s="256"/>
      <c r="BL1955" s="262"/>
      <c r="BM1955" s="262"/>
      <c r="BN1955" s="262"/>
      <c r="BO1955" s="262"/>
      <c r="BP1955" s="262"/>
      <c r="BQ1955" s="262"/>
      <c r="BR1955" s="270"/>
      <c r="BS1955" s="270"/>
      <c r="BT1955" s="270"/>
      <c r="BU1955" s="270"/>
      <c r="BV1955" s="270"/>
      <c r="BW1955" s="270"/>
      <c r="BX1955" s="256"/>
      <c r="BY1955" s="256"/>
      <c r="BZ1955" s="256"/>
      <c r="CA1955" s="267"/>
      <c r="CB1955" s="267"/>
      <c r="CC1955" s="274"/>
      <c r="CD1955" s="267"/>
      <c r="CE1955" s="267"/>
      <c r="CF1955" s="267"/>
      <c r="CG1955" s="267"/>
      <c r="CH1955" s="267"/>
      <c r="CI1955" s="267"/>
      <c r="CJ1955" s="267"/>
      <c r="CK1955" s="267"/>
      <c r="CL1955" s="265"/>
      <c r="CM1955" s="272"/>
      <c r="CN1955" s="264"/>
      <c r="CO1955" s="177"/>
      <c r="CP1955" s="226"/>
      <c r="CQ1955" s="226"/>
      <c r="CR1955" s="226"/>
      <c r="CS1955" s="178"/>
      <c r="CT1955" s="178"/>
      <c r="CU1955" s="178"/>
      <c r="CV1955" s="178"/>
      <c r="CW1955" s="178"/>
      <c r="CX1955" s="178"/>
      <c r="CY1955" s="178"/>
      <c r="CZ1955" s="178"/>
      <c r="DA1955" s="178"/>
    </row>
    <row r="1956" spans="1:105" s="120" customFormat="1" ht="15" customHeight="1">
      <c r="A1956" s="228"/>
      <c r="B1956" s="372"/>
      <c r="C1956" s="306"/>
      <c r="D1956" s="237"/>
      <c r="E1956" s="237"/>
      <c r="F1956" s="243"/>
      <c r="G1956" s="122">
        <v>2.1</v>
      </c>
      <c r="H1956" s="84"/>
      <c r="I1956" s="84"/>
      <c r="J1956" s="84"/>
      <c r="K1956" s="84"/>
      <c r="L1956" s="84"/>
      <c r="M1956" s="84"/>
      <c r="N1956" s="84"/>
      <c r="O1956" s="84"/>
      <c r="P1956" s="84"/>
      <c r="Q1956" s="84"/>
      <c r="R1956" s="84"/>
      <c r="S1956" s="84"/>
      <c r="T1956" s="84"/>
      <c r="U1956" s="84"/>
      <c r="V1956" s="84"/>
      <c r="W1956" s="84"/>
      <c r="X1956" s="84"/>
      <c r="Y1956" s="84"/>
      <c r="Z1956" s="84"/>
      <c r="AA1956" s="84"/>
      <c r="AB1956" s="84"/>
      <c r="AC1956" s="80"/>
      <c r="AD1956" s="80"/>
      <c r="AE1956" s="80"/>
      <c r="AF1956" s="80"/>
      <c r="AG1956" s="80"/>
      <c r="AH1956" s="80"/>
      <c r="AI1956" s="80"/>
      <c r="AJ1956" s="80"/>
      <c r="AK1956" s="80"/>
      <c r="AL1956" s="80"/>
      <c r="AM1956" s="240"/>
      <c r="AN1956" s="240"/>
      <c r="AO1956" s="240"/>
      <c r="AP1956" s="240"/>
      <c r="AQ1956" s="240"/>
      <c r="AR1956" s="240"/>
      <c r="AS1956" s="240"/>
      <c r="AT1956" s="256"/>
      <c r="AU1956" s="256"/>
      <c r="AV1956" s="259"/>
      <c r="AW1956" s="259"/>
      <c r="AX1956" s="256"/>
      <c r="AY1956" s="256"/>
      <c r="AZ1956" s="256"/>
      <c r="BA1956" s="256"/>
      <c r="BB1956" s="256"/>
      <c r="BC1956" s="256"/>
      <c r="BD1956" s="256"/>
      <c r="BE1956" s="256"/>
      <c r="BF1956" s="256"/>
      <c r="BG1956" s="256"/>
      <c r="BH1956" s="256"/>
      <c r="BI1956" s="256"/>
      <c r="BJ1956" s="256"/>
      <c r="BK1956" s="256"/>
      <c r="BL1956" s="262"/>
      <c r="BM1956" s="262"/>
      <c r="BN1956" s="262"/>
      <c r="BO1956" s="262"/>
      <c r="BP1956" s="262"/>
      <c r="BQ1956" s="262"/>
      <c r="BR1956" s="270"/>
      <c r="BS1956" s="270"/>
      <c r="BT1956" s="270"/>
      <c r="BU1956" s="270"/>
      <c r="BV1956" s="270"/>
      <c r="BW1956" s="270"/>
      <c r="BX1956" s="256"/>
      <c r="BY1956" s="256"/>
      <c r="BZ1956" s="256"/>
      <c r="CA1956" s="267"/>
      <c r="CB1956" s="267"/>
      <c r="CC1956" s="274"/>
      <c r="CD1956" s="267"/>
      <c r="CE1956" s="267"/>
      <c r="CF1956" s="267"/>
      <c r="CG1956" s="267"/>
      <c r="CH1956" s="267"/>
      <c r="CI1956" s="267"/>
      <c r="CJ1956" s="267"/>
      <c r="CK1956" s="267"/>
      <c r="CL1956" s="265"/>
      <c r="CM1956" s="272"/>
      <c r="CN1956" s="264"/>
      <c r="CO1956" s="177"/>
      <c r="CP1956" s="226"/>
      <c r="CQ1956" s="226"/>
      <c r="CR1956" s="226"/>
      <c r="CS1956" s="178"/>
      <c r="CT1956" s="178"/>
      <c r="CU1956" s="178"/>
      <c r="CV1956" s="178"/>
      <c r="CW1956" s="178"/>
      <c r="CX1956" s="178"/>
      <c r="CY1956" s="178"/>
      <c r="CZ1956" s="178"/>
      <c r="DA1956" s="178"/>
    </row>
    <row r="1957" spans="1:105" s="120" customFormat="1" ht="15" customHeight="1">
      <c r="A1957" s="228"/>
      <c r="B1957" s="372"/>
      <c r="C1957" s="306"/>
      <c r="D1957" s="237"/>
      <c r="E1957" s="237"/>
      <c r="F1957" s="243"/>
      <c r="G1957" s="122">
        <v>2.7</v>
      </c>
      <c r="H1957" s="84"/>
      <c r="I1957" s="84"/>
      <c r="J1957" s="84"/>
      <c r="K1957" s="84"/>
      <c r="L1957" s="84"/>
      <c r="M1957" s="84"/>
      <c r="N1957" s="84"/>
      <c r="O1957" s="84"/>
      <c r="P1957" s="84"/>
      <c r="Q1957" s="84"/>
      <c r="R1957" s="84"/>
      <c r="S1957" s="84"/>
      <c r="T1957" s="84"/>
      <c r="U1957" s="84"/>
      <c r="V1957" s="84"/>
      <c r="W1957" s="84"/>
      <c r="X1957" s="84"/>
      <c r="Y1957" s="84"/>
      <c r="Z1957" s="84"/>
      <c r="AA1957" s="84"/>
      <c r="AB1957" s="84"/>
      <c r="AC1957" s="80"/>
      <c r="AD1957" s="80"/>
      <c r="AE1957" s="80"/>
      <c r="AF1957" s="80"/>
      <c r="AG1957" s="80"/>
      <c r="AH1957" s="80"/>
      <c r="AI1957" s="80"/>
      <c r="AJ1957" s="80"/>
      <c r="AK1957" s="80"/>
      <c r="AL1957" s="80"/>
      <c r="AM1957" s="240"/>
      <c r="AN1957" s="240"/>
      <c r="AO1957" s="240"/>
      <c r="AP1957" s="240"/>
      <c r="AQ1957" s="240"/>
      <c r="AR1957" s="240"/>
      <c r="AS1957" s="240"/>
      <c r="AT1957" s="256"/>
      <c r="AU1957" s="256"/>
      <c r="AV1957" s="259"/>
      <c r="AW1957" s="259"/>
      <c r="AX1957" s="256"/>
      <c r="AY1957" s="256"/>
      <c r="AZ1957" s="256"/>
      <c r="BA1957" s="256"/>
      <c r="BB1957" s="256"/>
      <c r="BC1957" s="256"/>
      <c r="BD1957" s="256"/>
      <c r="BE1957" s="256"/>
      <c r="BF1957" s="256"/>
      <c r="BG1957" s="256"/>
      <c r="BH1957" s="256"/>
      <c r="BI1957" s="256"/>
      <c r="BJ1957" s="256"/>
      <c r="BK1957" s="256"/>
      <c r="BL1957" s="262"/>
      <c r="BM1957" s="262"/>
      <c r="BN1957" s="262"/>
      <c r="BO1957" s="262"/>
      <c r="BP1957" s="262"/>
      <c r="BQ1957" s="262"/>
      <c r="BR1957" s="270"/>
      <c r="BS1957" s="270"/>
      <c r="BT1957" s="270"/>
      <c r="BU1957" s="270"/>
      <c r="BV1957" s="270"/>
      <c r="BW1957" s="270"/>
      <c r="BX1957" s="256"/>
      <c r="BY1957" s="256"/>
      <c r="BZ1957" s="256"/>
      <c r="CA1957" s="267"/>
      <c r="CB1957" s="267"/>
      <c r="CC1957" s="274"/>
      <c r="CD1957" s="267"/>
      <c r="CE1957" s="267"/>
      <c r="CF1957" s="267"/>
      <c r="CG1957" s="267"/>
      <c r="CH1957" s="267"/>
      <c r="CI1957" s="267"/>
      <c r="CJ1957" s="267"/>
      <c r="CK1957" s="267"/>
      <c r="CL1957" s="265"/>
      <c r="CM1957" s="272"/>
      <c r="CN1957" s="264"/>
      <c r="CO1957" s="177"/>
      <c r="CP1957" s="226"/>
      <c r="CQ1957" s="226"/>
      <c r="CR1957" s="226"/>
      <c r="CS1957" s="178"/>
      <c r="CT1957" s="178"/>
      <c r="CU1957" s="178"/>
      <c r="CV1957" s="178"/>
      <c r="CW1957" s="178"/>
      <c r="CX1957" s="178"/>
      <c r="CY1957" s="178"/>
      <c r="CZ1957" s="178"/>
      <c r="DA1957" s="178"/>
    </row>
    <row r="1958" spans="1:105" s="120" customFormat="1" ht="15" customHeight="1">
      <c r="A1958" s="228"/>
      <c r="B1958" s="372"/>
      <c r="C1958" s="306"/>
      <c r="D1958" s="237"/>
      <c r="E1958" s="237"/>
      <c r="F1958" s="243"/>
      <c r="G1958" s="122">
        <v>3</v>
      </c>
      <c r="H1958" s="84"/>
      <c r="I1958" s="84"/>
      <c r="J1958" s="84"/>
      <c r="K1958" s="84"/>
      <c r="L1958" s="84"/>
      <c r="M1958" s="84"/>
      <c r="N1958" s="84"/>
      <c r="O1958" s="84"/>
      <c r="P1958" s="84"/>
      <c r="Q1958" s="84"/>
      <c r="R1958" s="84"/>
      <c r="S1958" s="84"/>
      <c r="T1958" s="84"/>
      <c r="U1958" s="84"/>
      <c r="V1958" s="84"/>
      <c r="W1958" s="84"/>
      <c r="X1958" s="84"/>
      <c r="Y1958" s="84"/>
      <c r="Z1958" s="84"/>
      <c r="AA1958" s="84"/>
      <c r="AB1958" s="84"/>
      <c r="AC1958" s="80"/>
      <c r="AD1958" s="80"/>
      <c r="AE1958" s="80"/>
      <c r="AF1958" s="80"/>
      <c r="AG1958" s="80"/>
      <c r="AH1958" s="80"/>
      <c r="AI1958" s="80"/>
      <c r="AJ1958" s="80"/>
      <c r="AK1958" s="80"/>
      <c r="AL1958" s="80"/>
      <c r="AM1958" s="240"/>
      <c r="AN1958" s="240"/>
      <c r="AO1958" s="240"/>
      <c r="AP1958" s="240"/>
      <c r="AQ1958" s="240"/>
      <c r="AR1958" s="240"/>
      <c r="AS1958" s="240"/>
      <c r="AT1958" s="256"/>
      <c r="AU1958" s="256"/>
      <c r="AV1958" s="259"/>
      <c r="AW1958" s="259"/>
      <c r="AX1958" s="256"/>
      <c r="AY1958" s="256"/>
      <c r="AZ1958" s="256"/>
      <c r="BA1958" s="256"/>
      <c r="BB1958" s="256"/>
      <c r="BC1958" s="256"/>
      <c r="BD1958" s="256"/>
      <c r="BE1958" s="256"/>
      <c r="BF1958" s="256"/>
      <c r="BG1958" s="256"/>
      <c r="BH1958" s="256"/>
      <c r="BI1958" s="256"/>
      <c r="BJ1958" s="256"/>
      <c r="BK1958" s="256"/>
      <c r="BL1958" s="262"/>
      <c r="BM1958" s="262"/>
      <c r="BN1958" s="262"/>
      <c r="BO1958" s="262"/>
      <c r="BP1958" s="262"/>
      <c r="BQ1958" s="262"/>
      <c r="BR1958" s="270"/>
      <c r="BS1958" s="270"/>
      <c r="BT1958" s="270"/>
      <c r="BU1958" s="270"/>
      <c r="BV1958" s="270"/>
      <c r="BW1958" s="270"/>
      <c r="BX1958" s="256"/>
      <c r="BY1958" s="256"/>
      <c r="BZ1958" s="256"/>
      <c r="CA1958" s="267"/>
      <c r="CB1958" s="267"/>
      <c r="CC1958" s="274"/>
      <c r="CD1958" s="267"/>
      <c r="CE1958" s="267"/>
      <c r="CF1958" s="267"/>
      <c r="CG1958" s="267"/>
      <c r="CH1958" s="267"/>
      <c r="CI1958" s="267"/>
      <c r="CJ1958" s="267"/>
      <c r="CK1958" s="267"/>
      <c r="CL1958" s="265"/>
      <c r="CM1958" s="272"/>
      <c r="CN1958" s="264"/>
      <c r="CO1958" s="177"/>
      <c r="CP1958" s="226"/>
      <c r="CQ1958" s="226"/>
      <c r="CR1958" s="226"/>
      <c r="CS1958" s="178"/>
      <c r="CT1958" s="178"/>
      <c r="CU1958" s="178"/>
      <c r="CV1958" s="178"/>
      <c r="CW1958" s="178"/>
      <c r="CX1958" s="178"/>
      <c r="CY1958" s="178"/>
      <c r="CZ1958" s="178"/>
      <c r="DA1958" s="178"/>
    </row>
    <row r="1959" spans="1:105" s="120" customFormat="1" ht="15" customHeight="1">
      <c r="A1959" s="228"/>
      <c r="B1959" s="372"/>
      <c r="C1959" s="306"/>
      <c r="D1959" s="237"/>
      <c r="E1959" s="237"/>
      <c r="F1959" s="244"/>
      <c r="G1959" s="123">
        <v>3.9</v>
      </c>
      <c r="H1959" s="85"/>
      <c r="I1959" s="85"/>
      <c r="J1959" s="85"/>
      <c r="K1959" s="85"/>
      <c r="L1959" s="85"/>
      <c r="M1959" s="85"/>
      <c r="N1959" s="85"/>
      <c r="O1959" s="85"/>
      <c r="P1959" s="85"/>
      <c r="Q1959" s="85"/>
      <c r="R1959" s="85"/>
      <c r="S1959" s="85"/>
      <c r="T1959" s="85"/>
      <c r="U1959" s="85"/>
      <c r="V1959" s="85"/>
      <c r="W1959" s="85"/>
      <c r="X1959" s="85"/>
      <c r="Y1959" s="85"/>
      <c r="Z1959" s="85"/>
      <c r="AA1959" s="85"/>
      <c r="AB1959" s="85"/>
      <c r="AC1959" s="81"/>
      <c r="AD1959" s="81"/>
      <c r="AE1959" s="81"/>
      <c r="AF1959" s="81"/>
      <c r="AG1959" s="81"/>
      <c r="AH1959" s="81"/>
      <c r="AI1959" s="81"/>
      <c r="AJ1959" s="81"/>
      <c r="AK1959" s="81"/>
      <c r="AL1959" s="81"/>
      <c r="AM1959" s="240"/>
      <c r="AN1959" s="240"/>
      <c r="AO1959" s="240"/>
      <c r="AP1959" s="240"/>
      <c r="AQ1959" s="240"/>
      <c r="AR1959" s="240"/>
      <c r="AS1959" s="240"/>
      <c r="AT1959" s="256"/>
      <c r="AU1959" s="256"/>
      <c r="AV1959" s="259"/>
      <c r="AW1959" s="259"/>
      <c r="AX1959" s="256"/>
      <c r="AY1959" s="256"/>
      <c r="AZ1959" s="256"/>
      <c r="BA1959" s="256"/>
      <c r="BB1959" s="256"/>
      <c r="BC1959" s="256"/>
      <c r="BD1959" s="256"/>
      <c r="BE1959" s="256"/>
      <c r="BF1959" s="256"/>
      <c r="BG1959" s="256"/>
      <c r="BH1959" s="256"/>
      <c r="BI1959" s="256"/>
      <c r="BJ1959" s="256"/>
      <c r="BK1959" s="256"/>
      <c r="BL1959" s="262"/>
      <c r="BM1959" s="262"/>
      <c r="BN1959" s="262"/>
      <c r="BO1959" s="262"/>
      <c r="BP1959" s="262"/>
      <c r="BQ1959" s="262"/>
      <c r="BR1959" s="270"/>
      <c r="BS1959" s="270"/>
      <c r="BT1959" s="270"/>
      <c r="BU1959" s="270"/>
      <c r="BV1959" s="270"/>
      <c r="BW1959" s="270"/>
      <c r="BX1959" s="256"/>
      <c r="BY1959" s="256"/>
      <c r="BZ1959" s="256"/>
      <c r="CA1959" s="267"/>
      <c r="CB1959" s="267"/>
      <c r="CC1959" s="274"/>
      <c r="CD1959" s="267"/>
      <c r="CE1959" s="267"/>
      <c r="CF1959" s="267"/>
      <c r="CG1959" s="267"/>
      <c r="CH1959" s="267"/>
      <c r="CI1959" s="267"/>
      <c r="CJ1959" s="267"/>
      <c r="CK1959" s="267"/>
      <c r="CL1959" s="265"/>
      <c r="CM1959" s="272"/>
      <c r="CN1959" s="264"/>
      <c r="CO1959" s="177"/>
      <c r="CP1959" s="226"/>
      <c r="CQ1959" s="226"/>
      <c r="CR1959" s="226"/>
      <c r="CS1959" s="178"/>
      <c r="CT1959" s="178"/>
      <c r="CU1959" s="178"/>
      <c r="CV1959" s="178"/>
      <c r="CW1959" s="178"/>
      <c r="CX1959" s="178"/>
      <c r="CY1959" s="178"/>
      <c r="CZ1959" s="178"/>
      <c r="DA1959" s="178"/>
    </row>
    <row r="1960" spans="1:105" s="120" customFormat="1" ht="15" customHeight="1">
      <c r="A1960" s="229"/>
      <c r="B1960" s="373"/>
      <c r="C1960" s="307"/>
      <c r="D1960" s="238"/>
      <c r="E1960" s="238"/>
      <c r="F1960" s="245" t="s">
        <v>83</v>
      </c>
      <c r="G1960" s="246"/>
      <c r="H1960" s="82"/>
      <c r="I1960" s="82"/>
      <c r="J1960" s="82"/>
      <c r="K1960" s="82"/>
      <c r="L1960" s="82"/>
      <c r="M1960" s="82"/>
      <c r="N1960" s="82"/>
      <c r="O1960" s="82"/>
      <c r="P1960" s="82"/>
      <c r="Q1960" s="82"/>
      <c r="R1960" s="82"/>
      <c r="S1960" s="82"/>
      <c r="T1960" s="82"/>
      <c r="U1960" s="82"/>
      <c r="V1960" s="82"/>
      <c r="W1960" s="82"/>
      <c r="X1960" s="82"/>
      <c r="Y1960" s="82"/>
      <c r="Z1960" s="82"/>
      <c r="AA1960" s="82"/>
      <c r="AB1960" s="82"/>
      <c r="AC1960" s="35"/>
      <c r="AD1960" s="35"/>
      <c r="AE1960" s="35"/>
      <c r="AF1960" s="35"/>
      <c r="AG1960" s="35"/>
      <c r="AH1960" s="35"/>
      <c r="AI1960" s="35"/>
      <c r="AJ1960" s="35"/>
      <c r="AK1960" s="35"/>
      <c r="AL1960" s="35"/>
      <c r="AM1960" s="241"/>
      <c r="AN1960" s="241"/>
      <c r="AO1960" s="241"/>
      <c r="AP1960" s="241"/>
      <c r="AQ1960" s="241"/>
      <c r="AR1960" s="241"/>
      <c r="AS1960" s="241"/>
      <c r="AT1960" s="257"/>
      <c r="AU1960" s="257"/>
      <c r="AV1960" s="260"/>
      <c r="AW1960" s="260"/>
      <c r="AX1960" s="257"/>
      <c r="AY1960" s="257"/>
      <c r="AZ1960" s="257"/>
      <c r="BA1960" s="257"/>
      <c r="BB1960" s="257"/>
      <c r="BC1960" s="257"/>
      <c r="BD1960" s="257"/>
      <c r="BE1960" s="257"/>
      <c r="BF1960" s="257"/>
      <c r="BG1960" s="257"/>
      <c r="BH1960" s="257"/>
      <c r="BI1960" s="257"/>
      <c r="BJ1960" s="257"/>
      <c r="BK1960" s="257"/>
      <c r="BL1960" s="263"/>
      <c r="BM1960" s="263"/>
      <c r="BN1960" s="263"/>
      <c r="BO1960" s="263"/>
      <c r="BP1960" s="263"/>
      <c r="BQ1960" s="263"/>
      <c r="BR1960" s="271"/>
      <c r="BS1960" s="271"/>
      <c r="BT1960" s="271"/>
      <c r="BU1960" s="271"/>
      <c r="BV1960" s="271"/>
      <c r="BW1960" s="271"/>
      <c r="BX1960" s="257"/>
      <c r="BY1960" s="257"/>
      <c r="BZ1960" s="257"/>
      <c r="CA1960" s="268"/>
      <c r="CB1960" s="268"/>
      <c r="CC1960" s="275"/>
      <c r="CD1960" s="268"/>
      <c r="CE1960" s="268"/>
      <c r="CF1960" s="268"/>
      <c r="CG1960" s="268"/>
      <c r="CH1960" s="268"/>
      <c r="CI1960" s="268"/>
      <c r="CJ1960" s="268"/>
      <c r="CK1960" s="268"/>
      <c r="CL1960" s="265"/>
      <c r="CM1960" s="272"/>
      <c r="CN1960" s="264"/>
      <c r="CO1960" s="177"/>
      <c r="CP1960" s="226"/>
      <c r="CQ1960" s="226"/>
      <c r="CR1960" s="226"/>
      <c r="CS1960" s="178"/>
      <c r="CT1960" s="178"/>
      <c r="CU1960" s="178"/>
      <c r="CV1960" s="178"/>
      <c r="CW1960" s="178"/>
      <c r="CX1960" s="178"/>
      <c r="CY1960" s="178"/>
      <c r="CZ1960" s="178"/>
      <c r="DA1960" s="178"/>
    </row>
    <row r="1961" spans="1:105" s="120" customFormat="1" ht="15" customHeight="1">
      <c r="A1961" s="227">
        <f t="shared" ref="A1961:A2017" si="696">A1953+1</f>
        <v>243</v>
      </c>
      <c r="B1961" s="371" t="s">
        <v>708</v>
      </c>
      <c r="C1961" s="306" t="s">
        <v>709</v>
      </c>
      <c r="D1961" s="236" t="s">
        <v>1318</v>
      </c>
      <c r="E1961" s="236" t="s">
        <v>1319</v>
      </c>
      <c r="F1961" s="253" t="s">
        <v>80</v>
      </c>
      <c r="G1961" s="254"/>
      <c r="H1961" s="82" t="s">
        <v>69</v>
      </c>
      <c r="I1961" s="82"/>
      <c r="J1961" s="82" t="s">
        <v>60</v>
      </c>
      <c r="K1961" s="82" t="s">
        <v>60</v>
      </c>
      <c r="L1961" s="82" t="s">
        <v>60</v>
      </c>
      <c r="M1961" s="82" t="s">
        <v>60</v>
      </c>
      <c r="N1961" s="82" t="s">
        <v>60</v>
      </c>
      <c r="O1961" s="82"/>
      <c r="P1961" s="82" t="s">
        <v>60</v>
      </c>
      <c r="Q1961" s="82" t="s">
        <v>60</v>
      </c>
      <c r="R1961" s="82" t="s">
        <v>60</v>
      </c>
      <c r="S1961" s="82" t="s">
        <v>60</v>
      </c>
      <c r="T1961" s="82" t="s">
        <v>60</v>
      </c>
      <c r="U1961" s="82" t="s">
        <v>60</v>
      </c>
      <c r="V1961" s="82"/>
      <c r="W1961" s="82" t="s">
        <v>61</v>
      </c>
      <c r="X1961" s="82" t="s">
        <v>61</v>
      </c>
      <c r="Y1961" s="82" t="s">
        <v>61</v>
      </c>
      <c r="Z1961" s="82" t="s">
        <v>61</v>
      </c>
      <c r="AA1961" s="82" t="s">
        <v>61</v>
      </c>
      <c r="AB1961" s="82" t="s">
        <v>61</v>
      </c>
      <c r="AC1961" s="82"/>
      <c r="AD1961" s="82" t="s">
        <v>61</v>
      </c>
      <c r="AE1961" s="82" t="s">
        <v>61</v>
      </c>
      <c r="AF1961" s="82" t="s">
        <v>61</v>
      </c>
      <c r="AG1961" s="82" t="s">
        <v>61</v>
      </c>
      <c r="AH1961" s="82" t="s">
        <v>61</v>
      </c>
      <c r="AI1961" s="82" t="s">
        <v>1471</v>
      </c>
      <c r="AJ1961" s="82"/>
      <c r="AK1961" s="82" t="s">
        <v>60</v>
      </c>
      <c r="AL1961" s="82" t="s">
        <v>67</v>
      </c>
      <c r="AM1961" s="239">
        <f>COUNTIF(H1961:AL1961,"PH")+COUNTIF(H1961:AL1961,"PH/L")+COUNTIF(H1961:AL1961,"PM")</f>
        <v>0</v>
      </c>
      <c r="AN1961" s="239">
        <f>COUNTIF(H1961:AL1961,"PD")+COUNTIF(H1961:AL1961,"PDD")+COUNTIF(H1961:AL1961,"P/DS")/2+COUNTIF(H1961:AL1961,"PMD")</f>
        <v>0</v>
      </c>
      <c r="AO1961" s="239">
        <f>COUNTIF(H1961:AL1961,"PN")+COUNTIF(H1961:AL1961,"P/NS")/2+COUNTIF(H1961:AL1961,"PH")+COUNTIF(H1961:AL1961,"PH/F")/2+COUNTIF(H1961:AL1961,"PH/L")/2+COUNTIF(H1961:AL1961,"PM")</f>
        <v>0</v>
      </c>
      <c r="AP1961" s="239">
        <f>COUNTIF(H1961:AL1961,"BH")+COUNTIF(H1961:AL1961,"AL/BL")+COUNTIF(H1961:AL1961,"UL/BL")+COUNTIF(H1961:AL1961,"BM")</f>
        <v>0</v>
      </c>
      <c r="AQ1961" s="239">
        <f>COUNTIF(H1961:AL1961,"DS")+COUNTIF(H1961:AL1961,"AL/DS")/2+COUNTIF(H1961:AL1961,"UL/DS")/2+COUNTIF(H1961:AL1961,"CT")+COUNTIF(H1961:AL1961,"MD")</f>
        <v>12.5</v>
      </c>
      <c r="AR1961" s="239">
        <f>COUNTIF(H1961:AL1961,"NS")+COUNTIF(H1961:AL1961,"AL/NS")/2+COUNTIF(H1961:AL1961,"UL/NS")/2+COUNTIF(H1961:AL1961,"BH")+COUNTIF(H1961:AL1961,"AL/BF")/2+COUNTIF(H1961:AL1961,"AL/BL")/2+COUNTIF(H1961:AL1961,"UL/BL")/2+COUNTIF(H1961:AL1961,"UL/BF")/2+COUNTIF(H1961:AL1961,"BM")</f>
        <v>11</v>
      </c>
      <c r="AS1961" s="239">
        <f>COUNTIF(H1961:AL1961,"AL")+COUNTIF(H1961:AL1961,"AL/DS")/2+COUNTIF(H1961:AL1961,"AL/NS")/2+COUNTIF(H1961:AL1961,"NH")+COUNTIF(H1961:AL1961,"SL")+COUNTIF(H1961:AL1961,"NHD")+COUNTIF(H1961:AL1961,"B")+COUNTIF(H1961:AL1961,"HL")+COUNTIF(H1961:AL1961,"AL/BF")/2+COUNTIF(H1961:AL1961,"AL/BL")/2</f>
        <v>2</v>
      </c>
      <c r="AT1961" s="255">
        <f>COUNTIF(H1961:AL1961,"PD")+COUNTIF(H1961:AL1961,"PN")+COUNTIF(H1961:AL1961,"P/DS")/2+COUNTIF(H1961:AL1961,"P/NS")/2+COUNTIF(H1961:AL1961,"DS")+COUNTIF(H1961:AL1961,"NS")+COUNTIF(H1961:AL1961,"AL")+COUNTIF(H1961:AL1961,"AL/DS")+COUNTIF(H1961:AL1961,"AL/NS")+COUNTIF(H1961:AL1961,"NH")+COUNTIF(H1961:AL1961,"SL")+COUNTIF(H1961:AL1961,"UL/DS")/2+COUNTIF(H1961:AL1961,"UL/NS")/2+COUNTIF(H1961:AL1961,"CT")+COUNTIF(H1961:AL1961,"NHD")+COUNTIF(H1961:AL1961,"PDD")+COUNTIF(H1961:AL1961,"B")+COUNTIF(H1961:AL1961,"HL")+COUNTIF(H1961:AL1961,"PH")+COUNTIF(H1961:AL1961,"BH")+COUNTIF(H1961:AL1961,"AL/BF")+COUNTIF(H1961:AL1961,"AL/BL")+COUNTIF(H1961:AL1961,"UL/BF")/2+COUNTIF(H1961:AL1961,"UL/BL")/2+COUNTIF(H1961:AL1961,"PH/F")/2+COUNTIF(H1961:AL1961,"PH/L")/2+COUNTIF(H1961:AL1961,"MD")+COUNTIF(H1961:AL1961,"PMD")+COUNTIF(H1961:AL1961,"PM")+COUNTIF(H1961:AL1961,"BM")</f>
        <v>25.5</v>
      </c>
      <c r="AU1961" s="255">
        <f>COUNTIF(H1961:AL1961,"P/DS")/2+COUNTIF(H1961:AL1961,"P/NS")/2+COUNTIF(H1961:AL1961,"IL")+COUNTIF(H1961:AL1961,"NL")+COUNTIF(H1961:AL1961,"UL")+COUNTIF(H1961:AL1961,"UL/DS")/2+COUNTIF(H1961:AL1961,"UL/NS")/2+COUNTIF(H1961:AL1961,"KT")+COUNTIF(H1961:AL1961,"UL/BF")/2+COUNTIF(H1961:AL1961,"UL/BL")/2+COUNTIF(H1961:AL1961,"PH/F")/2+COUNTIF(H1961:AL1961,"PH/L")/2+COUNTIF(H1961:AL1961,"NB")</f>
        <v>0.5</v>
      </c>
      <c r="AV1961" s="258">
        <f>COUNTIF(H1961:AL1961,"PN")+COUNTIF(H1961:AL1961,"TVD")+COUNTIF(H1961:AL1961,"PH")+COUNTIF(H1961:AL1961,"PM")+COUNTIF(H1961:AL1961,"PDD")-COUNTIFS(H1961:AL1961,"PN",H1968:AL1968,"&gt;=3")-COUNTIFS(H1961:AL1961,"PM",H1968:AL1968,"&gt;=3")</f>
        <v>0</v>
      </c>
      <c r="AW1961" s="258">
        <f>COUNTIF(H1961:AL1961,"NS")+COUNTIF(H1961:AL1961,"D")+COUNTIF(H1961:AL1961,"BH")+COUNTIF(H1961:AL1961,"NHD")+COUNTIF(H1961:AL1961,"BM")-COUNTIFS(H1961:AL1961,"NS",H1968:AL1968,"&gt;=3")-COUNTIFS(H1961:AL1961,"BH",H1968:AL1968,"&gt;=3")-COUNTIFS(H1961:AL1961,"BM",H1968:AL1968,"&gt;=3")</f>
        <v>11</v>
      </c>
      <c r="AX1961" s="255">
        <f>COUNTIF(H1961:AL1961,"AL")+COUNTIF(H1961:AL1961,"AL/DS")/2+COUNTIF(H1961:AL1961,"AL/NS")/2+COUNTIF(H1961:AL1961,"AL/BF")+COUNTIF(H1961:AL1961,"AL/BL")/2</f>
        <v>1</v>
      </c>
      <c r="AY1961" s="255">
        <f>COUNTIF(H1961:AL1961,"SL")</f>
        <v>0</v>
      </c>
      <c r="AZ1961" s="255">
        <f>COUNTIF(H1961:AL1961,"NH")</f>
        <v>1</v>
      </c>
      <c r="BA1961" s="255">
        <f>COUNTIF(H1961:AL1961,"HL")</f>
        <v>0</v>
      </c>
      <c r="BB1961" s="255">
        <f>COUNTIF(G1961:AL1961,"P/DS")/2+COUNTIF(G1961:AL1961,"P/NS")/2+COUNTIF(G1961:AL1961,"UL")+COUNTIF(G1961:AL1961,"UL/DS")/2+COUNTIF(G1961:AL1961,"UL/NS")/2+COUNTIF(G1961:AL1961,"UL/BL")/2+COUNTIF(G1961:AL1961,"UL/BF")/2+COUNTIF(G1961:AL1961,"PH/F")/2+COUNTIF(G1961:AL1961,"PH/L")/2</f>
        <v>0.5</v>
      </c>
      <c r="BC1961" s="255">
        <f>COUNTIF(H1961:AL1961,"NB")</f>
        <v>0</v>
      </c>
      <c r="BD1961" s="255">
        <f>COUNTIF(H1961:AL1961,"NL")</f>
        <v>0</v>
      </c>
      <c r="BE1961" s="255">
        <f>COUNTIF(H1961:AL1961,"IL")</f>
        <v>0</v>
      </c>
      <c r="BF1961" s="255">
        <f>COUNTIF(H1961:AL1961,"KT")</f>
        <v>0</v>
      </c>
      <c r="BG1961" s="255">
        <f>COUNTIF(H1961:AL1961,"L70")</f>
        <v>0</v>
      </c>
      <c r="BH1961" s="255">
        <f>COUNTIF(H1961:AL1961,"MD")</f>
        <v>0</v>
      </c>
      <c r="BI1961" s="255">
        <f>COUNTIF(H1961:AL1961,"PMD")</f>
        <v>0</v>
      </c>
      <c r="BJ1961" s="255">
        <f>COUNTIF(H1961:AL1961,"PM")</f>
        <v>0</v>
      </c>
      <c r="BK1961" s="255">
        <f>COUNTIF(H1961:AL1961,"BM")</f>
        <v>0</v>
      </c>
      <c r="BL1961" s="261">
        <f>SUMIF(H1961:AL1961,"PD",H1962:AL1962)+SUMIF(H1961:AL1961,"PN",H1962:AL1962)+SUMIF(H1961:AL1961,"P/DS",H1962:AL1962)+SUMIF(H1961:AL1961,"PN/F",H1962:AL1962)+SUMIF(H1961:AL1961,"PN/L",H1962:AL1962)+SUMIF(H1961:AL1961,"TV",H1962:AL1962)+SUMIF(H1961:AL1961,"TVD",H1962:AL1962)+SUMIF(H1961:AL1961,"PDD",H1962:AL1962)</f>
        <v>0</v>
      </c>
      <c r="BM1961" s="261">
        <f>SUMIF(H1961:AL1961,"PD",H1963:AL1963)+SUMIF(H1961:AL1961,"PN",H1963:AL1963)+SUMIF(H1961:AL1961,"P/DS",H1963:AL1963)+SUMIF(H1961:AL1961,"PN/F",H1963:AL1963)+SUMIF(H1961:AL1961,"PN/L",H1963:AL1963)+SUMIF(H1961:AL1961,"TV",H1963:AL1963)+SUMIF(H1961:AL1961,"TVD",H1963:AL1963)+SUMIF(H1961:AL1961,"PDD",H1963:AL1963)+SUMIF(H1961:AL1961,"PMD",H1963:AL1963)</f>
        <v>0</v>
      </c>
      <c r="BN1961" s="261">
        <f>SUMIF(H1961:AL1961,"PD",H1964:AL1964)+SUMIF(H1961:AL1961,"PN",H1964:AL1964)+SUMIF(H1961:AL1961,"P/DS",H1964:AL1964)+SUMIF(H1961:AL1961,"PN/F",H1964:AL1964)+SUMIF(H1961:AL1961,"PN/L",H1964:AL1964)+SUMIF(H1961:AL1961,"TV",H1964:AL1964)+SUMIF(H1961:AL1961,"TVD",H1964:AL1964)</f>
        <v>0</v>
      </c>
      <c r="BO1961" s="261">
        <f>SUMIF(H1961:AL1961,"PD",H1965:AL1965)+SUMIF(H1961:AL1961,"PN",H1965:AL1965)+SUMIF(H1961:AL1961,"P/DS",H1965:AL1965)+SUMIF(H1961:AL1961,"PN/F",H1965:AL1965)+SUMIF(H1961:AL1961,"PN/L",H1965:AL1965)+SUMIF(H1961:AL1961,"TV",H1965:AL1965)+SUMIF(H1961:AL1961,"TVD",H1965:AL1965)</f>
        <v>0</v>
      </c>
      <c r="BP1961" s="261">
        <f>SUMIF(H1961:AL1961,"PD",H1966:AL1966)+SUMIF(H1961:AL1961,"PN",H1966:AL1966)+SUMIF(H1961:AL1961,"P/DS",H1966:AL1966)+SUMIF(H1961:AL1961,"PN/F",H1966:AL1966)+SUMIF(H1961:AL1961,"PN/L",H1966:AL1966)+SUMIF(H1961:AL1961,"TV",H1966:AL1966)+SUMIF(H1961:AL1961,"TVD",H1966:AL1966)+SUMIF(H1961:AL1961,"PDD",H1966:AL1966)+SUMIF(H1961:AL1961,"PH",H1966:AL1966)+SUMIF(H1961:AL1961,"PM",H1966:AL1966)</f>
        <v>0</v>
      </c>
      <c r="BQ1961" s="261">
        <f>SUMIF(H1961:AL1961,"PD",H1967:AL1967)+SUMIF(H1961:AL1961,"PN",H1967:AL1967)+SUMIF(H1961:AL1961,"P/DS",H1967:AL1967)+SUMIF(H1961:AL1961,"PN/F",H1967:AL1967)+SUMIF(H1961:AL1961,"PN/L",H1967:AL1967)+SUMIF(H1961:AL1961,"TV",H1967:AL1967)+SUMIF(H1961:AL1961,"TVD",H1967:AL1967)+SUMIF(H1961:AL1961,"PDD",H1967:AL1967)+SUMIF(H1961:AL1961,"PH",H1967:AL1967)+SUMIF(H1961:AL1961,"PM",H1967:AL1967)</f>
        <v>0</v>
      </c>
      <c r="BR1961" s="269">
        <f>SUM(H1962:AL1962)-BL1961</f>
        <v>19.5</v>
      </c>
      <c r="BS1961" s="269">
        <f>SUM(H1963:AL1963)-BM1961</f>
        <v>10.5</v>
      </c>
      <c r="BT1961" s="269">
        <f>SUM(H1964:AL1964)-BN1961</f>
        <v>0</v>
      </c>
      <c r="BU1961" s="269">
        <f>SUM(H1965:AL1965)-BO1961</f>
        <v>0</v>
      </c>
      <c r="BV1961" s="269">
        <f>SUM(H1966:AL1966)-BP1961</f>
        <v>0</v>
      </c>
      <c r="BW1961" s="269">
        <f>SUM(H1967:AL1967)-BQ1961</f>
        <v>0</v>
      </c>
      <c r="BX1961" s="255">
        <f>SUMIF(H1961:AL1961,"PD",H1968:AL1968)+SUMIF(H1961:AL1961,"PN",H1968:AL1968)+SUMIF(H1961:AL1961,"P/DS",H1968:AL1968)+SUMIF(H1961:AL1961,"PN/F",H1968:AL1968)+SUMIF(H1961:AL1961,"PN/L",H1968:AL1968)</f>
        <v>0</v>
      </c>
      <c r="BY1961" s="255">
        <f>SUM(H1968:AL1968)-BX1961</f>
        <v>0</v>
      </c>
      <c r="BZ1961" s="255">
        <f t="shared" ref="BZ1961" si="697">+SUM(BL1961:BW1968)</f>
        <v>30</v>
      </c>
      <c r="CA1961" s="266">
        <f>(COUNTIFS(H1961:AL1961,"PD",H1962:AL1962,"&gt;=2"))*0.5-IF(CN1961="VP",COUNTIFS($H$16:$AL$16,"SAT",H1961:AL1961,"PD",H1962:AL1962,"&gt;=2"))*0.5</f>
        <v>0</v>
      </c>
      <c r="CB1961" s="266">
        <f>(COUNTIFS(H1961:AL1961,"PN",H1963:AL1963,"&gt;=0.5",H1962:AL1962,"&gt;=1.5"))*0.5+COUNTIFS(H1961:AL1961,"PDD",H1963:AL1963,"&gt;=0.5",H1962:AL1962,"&gt;=1.5")*0.5</f>
        <v>0</v>
      </c>
      <c r="CC1961" s="273">
        <f>(COUNTIFS(H1961:AL1961,"TV",H1963:AL1963,"&gt;=10"))*0.5+(COUNTIFS(H1961:AL1961,"PMD",H1963:AL1963,"&gt;=2"))*0.5</f>
        <v>0</v>
      </c>
      <c r="CD1961" s="266">
        <f>(COUNTIFS(H1961:AL1961,"TVD",H1965:AL1965,"&gt;=6.5",H1963:AL1963,"&gt;=3.5"))*0.5</f>
        <v>0</v>
      </c>
      <c r="CE1961" s="266">
        <f>(COUNTIFS(H1961:AL1961,"PD",H1966:AL1966,"&gt;=10"))*0.5</f>
        <v>0</v>
      </c>
      <c r="CF1961" s="266">
        <f>(COUNTIFS(H1961:AL1961,"PDD",H1966:AL1966,"&gt;=3.5",H1967:AL1967,"&gt;=6.5")+COUNTIFS(H1961:AL1961,"PH",H1967:AL1967,"&gt;=0.5",H1966:AL1966,"&gt;=1.5")+COUNTIFS(H1961:AL1961,"PM",H1967:AL1967,"&gt;=0.5",H1966:AL1966,"&gt;=1.5"))*0.5</f>
        <v>0</v>
      </c>
      <c r="CG1961" s="266">
        <f>(COUNTIFS(H1961:AL1961,"DS",H1962:AL1962,"&gt;=2")+COUNTIFS(H1961:AL1961,"AL/DS",H1962:AL1962,"&gt;=2"))*0.5-IF(CN1961="VP",COUNTIFS($H$16:$AL$16,"SAT",H1961:AL1961,"DS",H1962:AL1962,"&gt;=2"))*0.5</f>
        <v>4</v>
      </c>
      <c r="CH1961" s="266">
        <f>(COUNTIFS(H1961:AL1961,"NS",H1963:AL1963,"&gt;=0.5",H1962:AL1962,"&gt;=1.5")+COUNTIFS(H1961:AL1961,"AL/NS",H1963:AL1963,"&gt;=0.5",H1962:AL1962,"&gt;=1.5")+COUNTIFS(H1961:AL1961,"NHD",H1963:AL1963,"&gt;=4.5",H1966:AL1966,"&gt;=2",H1962:AL1962,"&gt;=1.5"))*0.5</f>
        <v>0</v>
      </c>
      <c r="CI1961" s="266">
        <f>(COUNTIF(H1963:AL1963,"&gt;=10")+COUNTIFS(H1961:AL1961,"MD",H1963:AL1963,"&gt;=2")-COUNTIFS(H1961:AL1961,"TV",H1963:AL1963,"&gt;=10"))*0.5</f>
        <v>0.5</v>
      </c>
      <c r="CJ1961" s="266">
        <f>(COUNTIFS(H1961:AL1961,"D",H1965:AL1965,"&gt;=6.5",H1963:AL1963,"&gt;=3.5"))*0.5</f>
        <v>0</v>
      </c>
      <c r="CK1961" s="266">
        <f>(COUNTIF(H1966:AL1966,"&gt;=10")-COUNTIFS(H1961:AL1961,"PD",H1966:AL1966,"&gt;=10"))*0.5</f>
        <v>0</v>
      </c>
      <c r="CL1961" s="265">
        <f>(COUNTIFS(H1961:AL1961,"NHD",H1966:AL1966,"&gt;=3.5",H1967:AL1967,"&gt;=6.5")+COUNTIFS(H1961:AL1961,"BH",H1966:AL1966,"&gt;=1.5",H1967:AL1967,"&gt;=0.5")+COUNTIFS(H1961:AL1961,"BM",H1966:AL1966,"&gt;=1.5",H1967:AL1967,"&gt;=0.5")+COUNTIFS(H1961:AL1961,"D",H1966:AL1966,"&gt;=1.5",H1967:AL1967,"&gt;=0.5"))*0.5</f>
        <v>0</v>
      </c>
      <c r="CM1961" s="272"/>
      <c r="CN1961" s="264" t="s">
        <v>723</v>
      </c>
      <c r="CO1961" s="177">
        <f t="shared" ref="CO1961" si="698">+AM1961+AN1961+AO1961+AP1961+AQ1961+AR1961+AS1961+AU1961+BG1961</f>
        <v>26</v>
      </c>
      <c r="CP1961" s="225">
        <f>+SUM(I1962:I1967)-I1968</f>
        <v>10.5</v>
      </c>
      <c r="CQ1961" s="225">
        <f>+SUM(J1962:J1967)-J1968</f>
        <v>0</v>
      </c>
      <c r="CR1961" s="225">
        <f>+SUM(K1962:K1967)-K1968</f>
        <v>2.5</v>
      </c>
      <c r="CS1961" s="178"/>
      <c r="CT1961" s="178"/>
      <c r="CU1961" s="178"/>
      <c r="CV1961" s="178"/>
      <c r="CW1961" s="178"/>
      <c r="CX1961" s="178"/>
      <c r="CY1961" s="178"/>
      <c r="CZ1961" s="178"/>
      <c r="DA1961" s="178"/>
    </row>
    <row r="1962" spans="1:105" s="120" customFormat="1" ht="15" customHeight="1">
      <c r="A1962" s="228"/>
      <c r="B1962" s="372"/>
      <c r="C1962" s="306"/>
      <c r="D1962" s="237"/>
      <c r="E1962" s="237"/>
      <c r="F1962" s="242" t="s">
        <v>82</v>
      </c>
      <c r="G1962" s="121">
        <v>1.5</v>
      </c>
      <c r="H1962" s="83"/>
      <c r="I1962" s="83"/>
      <c r="J1962" s="83"/>
      <c r="K1962" s="83">
        <v>2.5</v>
      </c>
      <c r="L1962" s="83">
        <v>2.5</v>
      </c>
      <c r="M1962" s="83">
        <v>2.5</v>
      </c>
      <c r="N1962" s="83">
        <v>2.5</v>
      </c>
      <c r="O1962" s="83"/>
      <c r="P1962" s="83">
        <v>2.5</v>
      </c>
      <c r="Q1962" s="83"/>
      <c r="R1962" s="83">
        <v>2.5</v>
      </c>
      <c r="S1962" s="83">
        <v>2.5</v>
      </c>
      <c r="T1962" s="83"/>
      <c r="U1962" s="83"/>
      <c r="V1962" s="83"/>
      <c r="W1962" s="83"/>
      <c r="X1962" s="83"/>
      <c r="Y1962" s="83"/>
      <c r="Z1962" s="83"/>
      <c r="AA1962" s="83"/>
      <c r="AB1962" s="83"/>
      <c r="AC1962" s="79"/>
      <c r="AD1962" s="79"/>
      <c r="AE1962" s="79"/>
      <c r="AF1962" s="79"/>
      <c r="AG1962" s="79"/>
      <c r="AH1962" s="79"/>
      <c r="AI1962" s="79"/>
      <c r="AJ1962" s="79"/>
      <c r="AK1962" s="79">
        <v>2</v>
      </c>
      <c r="AL1962" s="79"/>
      <c r="AM1962" s="240"/>
      <c r="AN1962" s="240"/>
      <c r="AO1962" s="240"/>
      <c r="AP1962" s="240"/>
      <c r="AQ1962" s="240"/>
      <c r="AR1962" s="240"/>
      <c r="AS1962" s="240"/>
      <c r="AT1962" s="256"/>
      <c r="AU1962" s="256"/>
      <c r="AV1962" s="259"/>
      <c r="AW1962" s="259"/>
      <c r="AX1962" s="256"/>
      <c r="AY1962" s="256"/>
      <c r="AZ1962" s="256"/>
      <c r="BA1962" s="256"/>
      <c r="BB1962" s="256"/>
      <c r="BC1962" s="256"/>
      <c r="BD1962" s="256"/>
      <c r="BE1962" s="256"/>
      <c r="BF1962" s="256"/>
      <c r="BG1962" s="256"/>
      <c r="BH1962" s="256"/>
      <c r="BI1962" s="256"/>
      <c r="BJ1962" s="256"/>
      <c r="BK1962" s="256"/>
      <c r="BL1962" s="262"/>
      <c r="BM1962" s="262"/>
      <c r="BN1962" s="262"/>
      <c r="BO1962" s="262"/>
      <c r="BP1962" s="262"/>
      <c r="BQ1962" s="262"/>
      <c r="BR1962" s="270"/>
      <c r="BS1962" s="270"/>
      <c r="BT1962" s="270"/>
      <c r="BU1962" s="270"/>
      <c r="BV1962" s="270"/>
      <c r="BW1962" s="270"/>
      <c r="BX1962" s="256"/>
      <c r="BY1962" s="256"/>
      <c r="BZ1962" s="256"/>
      <c r="CA1962" s="267"/>
      <c r="CB1962" s="267"/>
      <c r="CC1962" s="274"/>
      <c r="CD1962" s="267"/>
      <c r="CE1962" s="267"/>
      <c r="CF1962" s="267"/>
      <c r="CG1962" s="267"/>
      <c r="CH1962" s="267"/>
      <c r="CI1962" s="267"/>
      <c r="CJ1962" s="267"/>
      <c r="CK1962" s="267"/>
      <c r="CL1962" s="265"/>
      <c r="CM1962" s="272"/>
      <c r="CN1962" s="264"/>
      <c r="CO1962" s="177"/>
      <c r="CP1962" s="226"/>
      <c r="CQ1962" s="226"/>
      <c r="CR1962" s="226"/>
      <c r="CS1962" s="178"/>
      <c r="CT1962" s="178"/>
      <c r="CU1962" s="178"/>
      <c r="CV1962" s="178"/>
      <c r="CW1962" s="178"/>
      <c r="CX1962" s="178"/>
      <c r="CY1962" s="178"/>
      <c r="CZ1962" s="178"/>
      <c r="DA1962" s="178"/>
    </row>
    <row r="1963" spans="1:105" s="120" customFormat="1" ht="15" customHeight="1">
      <c r="A1963" s="228"/>
      <c r="B1963" s="372"/>
      <c r="C1963" s="306"/>
      <c r="D1963" s="237"/>
      <c r="E1963" s="237"/>
      <c r="F1963" s="243"/>
      <c r="G1963" s="122">
        <v>2</v>
      </c>
      <c r="H1963" s="84"/>
      <c r="I1963" s="84">
        <v>10.5</v>
      </c>
      <c r="J1963" s="84"/>
      <c r="K1963" s="84"/>
      <c r="L1963" s="84"/>
      <c r="M1963" s="84"/>
      <c r="N1963" s="84"/>
      <c r="O1963" s="84"/>
      <c r="P1963" s="84"/>
      <c r="Q1963" s="84"/>
      <c r="R1963" s="84"/>
      <c r="S1963" s="84"/>
      <c r="T1963" s="84"/>
      <c r="U1963" s="84"/>
      <c r="V1963" s="84"/>
      <c r="W1963" s="84"/>
      <c r="X1963" s="84"/>
      <c r="Y1963" s="84"/>
      <c r="Z1963" s="84"/>
      <c r="AA1963" s="84"/>
      <c r="AB1963" s="84"/>
      <c r="AC1963" s="80"/>
      <c r="AD1963" s="80"/>
      <c r="AE1963" s="80"/>
      <c r="AF1963" s="80"/>
      <c r="AG1963" s="80"/>
      <c r="AH1963" s="80"/>
      <c r="AI1963" s="80"/>
      <c r="AJ1963" s="80"/>
      <c r="AK1963" s="80"/>
      <c r="AL1963" s="80"/>
      <c r="AM1963" s="240"/>
      <c r="AN1963" s="240"/>
      <c r="AO1963" s="240"/>
      <c r="AP1963" s="240"/>
      <c r="AQ1963" s="240"/>
      <c r="AR1963" s="240"/>
      <c r="AS1963" s="240"/>
      <c r="AT1963" s="256"/>
      <c r="AU1963" s="256"/>
      <c r="AV1963" s="259"/>
      <c r="AW1963" s="259"/>
      <c r="AX1963" s="256"/>
      <c r="AY1963" s="256"/>
      <c r="AZ1963" s="256"/>
      <c r="BA1963" s="256"/>
      <c r="BB1963" s="256"/>
      <c r="BC1963" s="256"/>
      <c r="BD1963" s="256"/>
      <c r="BE1963" s="256"/>
      <c r="BF1963" s="256"/>
      <c r="BG1963" s="256"/>
      <c r="BH1963" s="256"/>
      <c r="BI1963" s="256"/>
      <c r="BJ1963" s="256"/>
      <c r="BK1963" s="256"/>
      <c r="BL1963" s="262"/>
      <c r="BM1963" s="262"/>
      <c r="BN1963" s="262"/>
      <c r="BO1963" s="262"/>
      <c r="BP1963" s="262"/>
      <c r="BQ1963" s="262"/>
      <c r="BR1963" s="270"/>
      <c r="BS1963" s="270"/>
      <c r="BT1963" s="270"/>
      <c r="BU1963" s="270"/>
      <c r="BV1963" s="270"/>
      <c r="BW1963" s="270"/>
      <c r="BX1963" s="256"/>
      <c r="BY1963" s="256"/>
      <c r="BZ1963" s="256"/>
      <c r="CA1963" s="267"/>
      <c r="CB1963" s="267"/>
      <c r="CC1963" s="274"/>
      <c r="CD1963" s="267"/>
      <c r="CE1963" s="267"/>
      <c r="CF1963" s="267"/>
      <c r="CG1963" s="267"/>
      <c r="CH1963" s="267"/>
      <c r="CI1963" s="267"/>
      <c r="CJ1963" s="267"/>
      <c r="CK1963" s="267"/>
      <c r="CL1963" s="265"/>
      <c r="CM1963" s="272"/>
      <c r="CN1963" s="264"/>
      <c r="CO1963" s="177"/>
      <c r="CP1963" s="226"/>
      <c r="CQ1963" s="226"/>
      <c r="CR1963" s="226"/>
      <c r="CS1963" s="178"/>
      <c r="CT1963" s="178"/>
      <c r="CU1963" s="178"/>
      <c r="CV1963" s="178"/>
      <c r="CW1963" s="178"/>
      <c r="CX1963" s="178"/>
      <c r="CY1963" s="178"/>
      <c r="CZ1963" s="178"/>
      <c r="DA1963" s="178"/>
    </row>
    <row r="1964" spans="1:105" s="120" customFormat="1" ht="15" customHeight="1">
      <c r="A1964" s="228"/>
      <c r="B1964" s="372"/>
      <c r="C1964" s="306"/>
      <c r="D1964" s="237"/>
      <c r="E1964" s="237"/>
      <c r="F1964" s="243"/>
      <c r="G1964" s="122">
        <v>2.1</v>
      </c>
      <c r="H1964" s="84"/>
      <c r="I1964" s="84"/>
      <c r="J1964" s="84"/>
      <c r="K1964" s="84"/>
      <c r="L1964" s="84"/>
      <c r="M1964" s="84"/>
      <c r="N1964" s="84"/>
      <c r="O1964" s="84"/>
      <c r="P1964" s="84"/>
      <c r="Q1964" s="84"/>
      <c r="R1964" s="84"/>
      <c r="S1964" s="84"/>
      <c r="T1964" s="84"/>
      <c r="U1964" s="84"/>
      <c r="V1964" s="84"/>
      <c r="W1964" s="84"/>
      <c r="X1964" s="84"/>
      <c r="Y1964" s="84"/>
      <c r="Z1964" s="84"/>
      <c r="AA1964" s="84"/>
      <c r="AB1964" s="84"/>
      <c r="AC1964" s="80"/>
      <c r="AD1964" s="80"/>
      <c r="AE1964" s="80"/>
      <c r="AF1964" s="80"/>
      <c r="AG1964" s="80"/>
      <c r="AH1964" s="80"/>
      <c r="AI1964" s="80"/>
      <c r="AJ1964" s="80"/>
      <c r="AK1964" s="80"/>
      <c r="AL1964" s="80"/>
      <c r="AM1964" s="240"/>
      <c r="AN1964" s="240"/>
      <c r="AO1964" s="240"/>
      <c r="AP1964" s="240"/>
      <c r="AQ1964" s="240"/>
      <c r="AR1964" s="240"/>
      <c r="AS1964" s="240"/>
      <c r="AT1964" s="256"/>
      <c r="AU1964" s="256"/>
      <c r="AV1964" s="259"/>
      <c r="AW1964" s="259"/>
      <c r="AX1964" s="256"/>
      <c r="AY1964" s="256"/>
      <c r="AZ1964" s="256"/>
      <c r="BA1964" s="256"/>
      <c r="BB1964" s="256"/>
      <c r="BC1964" s="256"/>
      <c r="BD1964" s="256"/>
      <c r="BE1964" s="256"/>
      <c r="BF1964" s="256"/>
      <c r="BG1964" s="256"/>
      <c r="BH1964" s="256"/>
      <c r="BI1964" s="256"/>
      <c r="BJ1964" s="256"/>
      <c r="BK1964" s="256"/>
      <c r="BL1964" s="262"/>
      <c r="BM1964" s="262"/>
      <c r="BN1964" s="262"/>
      <c r="BO1964" s="262"/>
      <c r="BP1964" s="262"/>
      <c r="BQ1964" s="262"/>
      <c r="BR1964" s="270"/>
      <c r="BS1964" s="270"/>
      <c r="BT1964" s="270"/>
      <c r="BU1964" s="270"/>
      <c r="BV1964" s="270"/>
      <c r="BW1964" s="270"/>
      <c r="BX1964" s="256"/>
      <c r="BY1964" s="256"/>
      <c r="BZ1964" s="256"/>
      <c r="CA1964" s="267"/>
      <c r="CB1964" s="267"/>
      <c r="CC1964" s="274"/>
      <c r="CD1964" s="267"/>
      <c r="CE1964" s="267"/>
      <c r="CF1964" s="267"/>
      <c r="CG1964" s="267"/>
      <c r="CH1964" s="267"/>
      <c r="CI1964" s="267"/>
      <c r="CJ1964" s="267"/>
      <c r="CK1964" s="267"/>
      <c r="CL1964" s="265"/>
      <c r="CM1964" s="272"/>
      <c r="CN1964" s="264"/>
      <c r="CO1964" s="177"/>
      <c r="CP1964" s="226"/>
      <c r="CQ1964" s="226"/>
      <c r="CR1964" s="226"/>
      <c r="CS1964" s="178"/>
      <c r="CT1964" s="178"/>
      <c r="CU1964" s="178"/>
      <c r="CV1964" s="178"/>
      <c r="CW1964" s="178"/>
      <c r="CX1964" s="178"/>
      <c r="CY1964" s="178"/>
      <c r="CZ1964" s="178"/>
      <c r="DA1964" s="178"/>
    </row>
    <row r="1965" spans="1:105" s="120" customFormat="1" ht="15" customHeight="1">
      <c r="A1965" s="228"/>
      <c r="B1965" s="372"/>
      <c r="C1965" s="306"/>
      <c r="D1965" s="237"/>
      <c r="E1965" s="237"/>
      <c r="F1965" s="243"/>
      <c r="G1965" s="122">
        <v>2.7</v>
      </c>
      <c r="H1965" s="84"/>
      <c r="I1965" s="84"/>
      <c r="J1965" s="84"/>
      <c r="K1965" s="84"/>
      <c r="L1965" s="84"/>
      <c r="M1965" s="84"/>
      <c r="N1965" s="84"/>
      <c r="O1965" s="84"/>
      <c r="P1965" s="84"/>
      <c r="Q1965" s="84"/>
      <c r="R1965" s="84"/>
      <c r="S1965" s="84"/>
      <c r="T1965" s="84"/>
      <c r="U1965" s="84"/>
      <c r="V1965" s="84"/>
      <c r="W1965" s="84"/>
      <c r="X1965" s="84"/>
      <c r="Y1965" s="84"/>
      <c r="Z1965" s="84"/>
      <c r="AA1965" s="84"/>
      <c r="AB1965" s="84"/>
      <c r="AC1965" s="80"/>
      <c r="AD1965" s="80"/>
      <c r="AE1965" s="80"/>
      <c r="AF1965" s="80"/>
      <c r="AG1965" s="80"/>
      <c r="AH1965" s="80"/>
      <c r="AI1965" s="80"/>
      <c r="AJ1965" s="80"/>
      <c r="AK1965" s="80"/>
      <c r="AL1965" s="80"/>
      <c r="AM1965" s="240"/>
      <c r="AN1965" s="240"/>
      <c r="AO1965" s="240"/>
      <c r="AP1965" s="240"/>
      <c r="AQ1965" s="240"/>
      <c r="AR1965" s="240"/>
      <c r="AS1965" s="240"/>
      <c r="AT1965" s="256"/>
      <c r="AU1965" s="256"/>
      <c r="AV1965" s="259"/>
      <c r="AW1965" s="259"/>
      <c r="AX1965" s="256"/>
      <c r="AY1965" s="256"/>
      <c r="AZ1965" s="256"/>
      <c r="BA1965" s="256"/>
      <c r="BB1965" s="256"/>
      <c r="BC1965" s="256"/>
      <c r="BD1965" s="256"/>
      <c r="BE1965" s="256"/>
      <c r="BF1965" s="256"/>
      <c r="BG1965" s="256"/>
      <c r="BH1965" s="256"/>
      <c r="BI1965" s="256"/>
      <c r="BJ1965" s="256"/>
      <c r="BK1965" s="256"/>
      <c r="BL1965" s="262"/>
      <c r="BM1965" s="262"/>
      <c r="BN1965" s="262"/>
      <c r="BO1965" s="262"/>
      <c r="BP1965" s="262"/>
      <c r="BQ1965" s="262"/>
      <c r="BR1965" s="270"/>
      <c r="BS1965" s="270"/>
      <c r="BT1965" s="270"/>
      <c r="BU1965" s="270"/>
      <c r="BV1965" s="270"/>
      <c r="BW1965" s="270"/>
      <c r="BX1965" s="256"/>
      <c r="BY1965" s="256"/>
      <c r="BZ1965" s="256"/>
      <c r="CA1965" s="267"/>
      <c r="CB1965" s="267"/>
      <c r="CC1965" s="274"/>
      <c r="CD1965" s="267"/>
      <c r="CE1965" s="267"/>
      <c r="CF1965" s="267"/>
      <c r="CG1965" s="267"/>
      <c r="CH1965" s="267"/>
      <c r="CI1965" s="267"/>
      <c r="CJ1965" s="267"/>
      <c r="CK1965" s="267"/>
      <c r="CL1965" s="265"/>
      <c r="CM1965" s="272"/>
      <c r="CN1965" s="264"/>
      <c r="CO1965" s="177"/>
      <c r="CP1965" s="226"/>
      <c r="CQ1965" s="226"/>
      <c r="CR1965" s="226"/>
      <c r="CS1965" s="178"/>
      <c r="CT1965" s="178"/>
      <c r="CU1965" s="178"/>
      <c r="CV1965" s="178"/>
      <c r="CW1965" s="178"/>
      <c r="CX1965" s="178"/>
      <c r="CY1965" s="178"/>
      <c r="CZ1965" s="178"/>
      <c r="DA1965" s="178"/>
    </row>
    <row r="1966" spans="1:105" s="120" customFormat="1" ht="15" customHeight="1">
      <c r="A1966" s="228"/>
      <c r="B1966" s="372"/>
      <c r="C1966" s="306"/>
      <c r="D1966" s="237"/>
      <c r="E1966" s="237"/>
      <c r="F1966" s="243"/>
      <c r="G1966" s="122">
        <v>3</v>
      </c>
      <c r="H1966" s="84"/>
      <c r="I1966" s="84"/>
      <c r="J1966" s="84"/>
      <c r="K1966" s="84"/>
      <c r="L1966" s="84"/>
      <c r="M1966" s="84"/>
      <c r="N1966" s="84"/>
      <c r="O1966" s="84"/>
      <c r="P1966" s="84"/>
      <c r="Q1966" s="84"/>
      <c r="R1966" s="84"/>
      <c r="S1966" s="84"/>
      <c r="T1966" s="84"/>
      <c r="U1966" s="84"/>
      <c r="V1966" s="84"/>
      <c r="W1966" s="84"/>
      <c r="X1966" s="84"/>
      <c r="Y1966" s="84"/>
      <c r="Z1966" s="84"/>
      <c r="AA1966" s="84"/>
      <c r="AB1966" s="84"/>
      <c r="AC1966" s="80"/>
      <c r="AD1966" s="80"/>
      <c r="AE1966" s="80"/>
      <c r="AF1966" s="80"/>
      <c r="AG1966" s="80"/>
      <c r="AH1966" s="80"/>
      <c r="AI1966" s="80"/>
      <c r="AJ1966" s="80"/>
      <c r="AK1966" s="80"/>
      <c r="AL1966" s="80"/>
      <c r="AM1966" s="240"/>
      <c r="AN1966" s="240"/>
      <c r="AO1966" s="240"/>
      <c r="AP1966" s="240"/>
      <c r="AQ1966" s="240"/>
      <c r="AR1966" s="240"/>
      <c r="AS1966" s="240"/>
      <c r="AT1966" s="256"/>
      <c r="AU1966" s="256"/>
      <c r="AV1966" s="259"/>
      <c r="AW1966" s="259"/>
      <c r="AX1966" s="256"/>
      <c r="AY1966" s="256"/>
      <c r="AZ1966" s="256"/>
      <c r="BA1966" s="256"/>
      <c r="BB1966" s="256"/>
      <c r="BC1966" s="256"/>
      <c r="BD1966" s="256"/>
      <c r="BE1966" s="256"/>
      <c r="BF1966" s="256"/>
      <c r="BG1966" s="256"/>
      <c r="BH1966" s="256"/>
      <c r="BI1966" s="256"/>
      <c r="BJ1966" s="256"/>
      <c r="BK1966" s="256"/>
      <c r="BL1966" s="262"/>
      <c r="BM1966" s="262"/>
      <c r="BN1966" s="262"/>
      <c r="BO1966" s="262"/>
      <c r="BP1966" s="262"/>
      <c r="BQ1966" s="262"/>
      <c r="BR1966" s="270"/>
      <c r="BS1966" s="270"/>
      <c r="BT1966" s="270"/>
      <c r="BU1966" s="270"/>
      <c r="BV1966" s="270"/>
      <c r="BW1966" s="270"/>
      <c r="BX1966" s="256"/>
      <c r="BY1966" s="256"/>
      <c r="BZ1966" s="256"/>
      <c r="CA1966" s="267"/>
      <c r="CB1966" s="267"/>
      <c r="CC1966" s="274"/>
      <c r="CD1966" s="267"/>
      <c r="CE1966" s="267"/>
      <c r="CF1966" s="267"/>
      <c r="CG1966" s="267"/>
      <c r="CH1966" s="267"/>
      <c r="CI1966" s="267"/>
      <c r="CJ1966" s="267"/>
      <c r="CK1966" s="267"/>
      <c r="CL1966" s="265"/>
      <c r="CM1966" s="272"/>
      <c r="CN1966" s="264"/>
      <c r="CO1966" s="177"/>
      <c r="CP1966" s="226"/>
      <c r="CQ1966" s="226"/>
      <c r="CR1966" s="226"/>
      <c r="CS1966" s="178"/>
      <c r="CT1966" s="178"/>
      <c r="CU1966" s="178"/>
      <c r="CV1966" s="178"/>
      <c r="CW1966" s="178"/>
      <c r="CX1966" s="178"/>
      <c r="CY1966" s="178"/>
      <c r="CZ1966" s="178"/>
      <c r="DA1966" s="178"/>
    </row>
    <row r="1967" spans="1:105" s="120" customFormat="1" ht="15" customHeight="1">
      <c r="A1967" s="228"/>
      <c r="B1967" s="372"/>
      <c r="C1967" s="306"/>
      <c r="D1967" s="237"/>
      <c r="E1967" s="237"/>
      <c r="F1967" s="244"/>
      <c r="G1967" s="123">
        <v>3.9</v>
      </c>
      <c r="H1967" s="85"/>
      <c r="I1967" s="85"/>
      <c r="J1967" s="85"/>
      <c r="K1967" s="85"/>
      <c r="L1967" s="85"/>
      <c r="M1967" s="85"/>
      <c r="N1967" s="85"/>
      <c r="O1967" s="85"/>
      <c r="P1967" s="85"/>
      <c r="Q1967" s="85"/>
      <c r="R1967" s="85"/>
      <c r="S1967" s="85"/>
      <c r="T1967" s="85"/>
      <c r="U1967" s="85"/>
      <c r="V1967" s="85"/>
      <c r="W1967" s="85"/>
      <c r="X1967" s="85"/>
      <c r="Y1967" s="85"/>
      <c r="Z1967" s="85"/>
      <c r="AA1967" s="85"/>
      <c r="AB1967" s="85"/>
      <c r="AC1967" s="81"/>
      <c r="AD1967" s="81"/>
      <c r="AE1967" s="81"/>
      <c r="AF1967" s="81"/>
      <c r="AG1967" s="81"/>
      <c r="AH1967" s="81"/>
      <c r="AI1967" s="81"/>
      <c r="AJ1967" s="81"/>
      <c r="AK1967" s="81"/>
      <c r="AL1967" s="81"/>
      <c r="AM1967" s="240"/>
      <c r="AN1967" s="240"/>
      <c r="AO1967" s="240"/>
      <c r="AP1967" s="240"/>
      <c r="AQ1967" s="240"/>
      <c r="AR1967" s="240"/>
      <c r="AS1967" s="240"/>
      <c r="AT1967" s="256"/>
      <c r="AU1967" s="256"/>
      <c r="AV1967" s="259"/>
      <c r="AW1967" s="259"/>
      <c r="AX1967" s="256"/>
      <c r="AY1967" s="256"/>
      <c r="AZ1967" s="256"/>
      <c r="BA1967" s="256"/>
      <c r="BB1967" s="256"/>
      <c r="BC1967" s="256"/>
      <c r="BD1967" s="256"/>
      <c r="BE1967" s="256"/>
      <c r="BF1967" s="256"/>
      <c r="BG1967" s="256"/>
      <c r="BH1967" s="256"/>
      <c r="BI1967" s="256"/>
      <c r="BJ1967" s="256"/>
      <c r="BK1967" s="256"/>
      <c r="BL1967" s="262"/>
      <c r="BM1967" s="262"/>
      <c r="BN1967" s="262"/>
      <c r="BO1967" s="262"/>
      <c r="BP1967" s="262"/>
      <c r="BQ1967" s="262"/>
      <c r="BR1967" s="270"/>
      <c r="BS1967" s="270"/>
      <c r="BT1967" s="270"/>
      <c r="BU1967" s="270"/>
      <c r="BV1967" s="270"/>
      <c r="BW1967" s="270"/>
      <c r="BX1967" s="256"/>
      <c r="BY1967" s="256"/>
      <c r="BZ1967" s="256"/>
      <c r="CA1967" s="267"/>
      <c r="CB1967" s="267"/>
      <c r="CC1967" s="274"/>
      <c r="CD1967" s="267"/>
      <c r="CE1967" s="267"/>
      <c r="CF1967" s="267"/>
      <c r="CG1967" s="267"/>
      <c r="CH1967" s="267"/>
      <c r="CI1967" s="267"/>
      <c r="CJ1967" s="267"/>
      <c r="CK1967" s="267"/>
      <c r="CL1967" s="265"/>
      <c r="CM1967" s="272"/>
      <c r="CN1967" s="264"/>
      <c r="CO1967" s="177"/>
      <c r="CP1967" s="226"/>
      <c r="CQ1967" s="226"/>
      <c r="CR1967" s="226"/>
      <c r="CS1967" s="178"/>
      <c r="CT1967" s="178"/>
      <c r="CU1967" s="178"/>
      <c r="CV1967" s="178"/>
      <c r="CW1967" s="178"/>
      <c r="CX1967" s="178"/>
      <c r="CY1967" s="178"/>
      <c r="CZ1967" s="178"/>
      <c r="DA1967" s="178"/>
    </row>
    <row r="1968" spans="1:105" s="120" customFormat="1" ht="15" customHeight="1">
      <c r="A1968" s="229"/>
      <c r="B1968" s="373"/>
      <c r="C1968" s="307"/>
      <c r="D1968" s="238"/>
      <c r="E1968" s="238"/>
      <c r="F1968" s="245" t="s">
        <v>83</v>
      </c>
      <c r="G1968" s="246"/>
      <c r="H1968" s="82"/>
      <c r="I1968" s="82"/>
      <c r="J1968" s="82"/>
      <c r="K1968" s="82"/>
      <c r="L1968" s="82"/>
      <c r="M1968" s="82"/>
      <c r="N1968" s="82"/>
      <c r="O1968" s="82"/>
      <c r="P1968" s="82"/>
      <c r="Q1968" s="82"/>
      <c r="R1968" s="82"/>
      <c r="S1968" s="82"/>
      <c r="T1968" s="82"/>
      <c r="U1968" s="82"/>
      <c r="V1968" s="82"/>
      <c r="W1968" s="82"/>
      <c r="X1968" s="82"/>
      <c r="Y1968" s="82"/>
      <c r="Z1968" s="82"/>
      <c r="AA1968" s="82"/>
      <c r="AB1968" s="82"/>
      <c r="AC1968" s="35"/>
      <c r="AD1968" s="35"/>
      <c r="AE1968" s="35"/>
      <c r="AF1968" s="35"/>
      <c r="AG1968" s="35"/>
      <c r="AH1968" s="35"/>
      <c r="AI1968" s="35"/>
      <c r="AJ1968" s="35"/>
      <c r="AK1968" s="35"/>
      <c r="AL1968" s="35"/>
      <c r="AM1968" s="241"/>
      <c r="AN1968" s="241"/>
      <c r="AO1968" s="241"/>
      <c r="AP1968" s="241"/>
      <c r="AQ1968" s="241"/>
      <c r="AR1968" s="241"/>
      <c r="AS1968" s="241"/>
      <c r="AT1968" s="257"/>
      <c r="AU1968" s="257"/>
      <c r="AV1968" s="260"/>
      <c r="AW1968" s="260"/>
      <c r="AX1968" s="257"/>
      <c r="AY1968" s="257"/>
      <c r="AZ1968" s="257"/>
      <c r="BA1968" s="257"/>
      <c r="BB1968" s="257"/>
      <c r="BC1968" s="257"/>
      <c r="BD1968" s="257"/>
      <c r="BE1968" s="257"/>
      <c r="BF1968" s="257"/>
      <c r="BG1968" s="257"/>
      <c r="BH1968" s="257"/>
      <c r="BI1968" s="257"/>
      <c r="BJ1968" s="257"/>
      <c r="BK1968" s="257"/>
      <c r="BL1968" s="263"/>
      <c r="BM1968" s="263"/>
      <c r="BN1968" s="263"/>
      <c r="BO1968" s="263"/>
      <c r="BP1968" s="263"/>
      <c r="BQ1968" s="263"/>
      <c r="BR1968" s="271"/>
      <c r="BS1968" s="271"/>
      <c r="BT1968" s="271"/>
      <c r="BU1968" s="271"/>
      <c r="BV1968" s="271"/>
      <c r="BW1968" s="271"/>
      <c r="BX1968" s="257"/>
      <c r="BY1968" s="257"/>
      <c r="BZ1968" s="257"/>
      <c r="CA1968" s="268"/>
      <c r="CB1968" s="268"/>
      <c r="CC1968" s="275"/>
      <c r="CD1968" s="268"/>
      <c r="CE1968" s="268"/>
      <c r="CF1968" s="268"/>
      <c r="CG1968" s="268"/>
      <c r="CH1968" s="268"/>
      <c r="CI1968" s="268"/>
      <c r="CJ1968" s="268"/>
      <c r="CK1968" s="268"/>
      <c r="CL1968" s="265"/>
      <c r="CM1968" s="272"/>
      <c r="CN1968" s="264"/>
      <c r="CO1968" s="177"/>
      <c r="CP1968" s="226"/>
      <c r="CQ1968" s="226"/>
      <c r="CR1968" s="226"/>
      <c r="CS1968" s="178"/>
      <c r="CT1968" s="178"/>
      <c r="CU1968" s="178"/>
      <c r="CV1968" s="178"/>
      <c r="CW1968" s="178"/>
      <c r="CX1968" s="178"/>
      <c r="CY1968" s="178"/>
      <c r="CZ1968" s="178"/>
      <c r="DA1968" s="178"/>
    </row>
    <row r="1969" spans="1:105" s="120" customFormat="1" ht="15" customHeight="1">
      <c r="A1969" s="227">
        <f t="shared" si="696"/>
        <v>244</v>
      </c>
      <c r="B1969" s="371" t="s">
        <v>754</v>
      </c>
      <c r="C1969" s="306" t="s">
        <v>755</v>
      </c>
      <c r="D1969" s="236" t="s">
        <v>1320</v>
      </c>
      <c r="E1969" s="236" t="s">
        <v>1283</v>
      </c>
      <c r="F1969" s="253" t="s">
        <v>80</v>
      </c>
      <c r="G1969" s="254"/>
      <c r="H1969" s="82" t="s">
        <v>69</v>
      </c>
      <c r="I1969" s="82"/>
      <c r="J1969" s="82" t="s">
        <v>67</v>
      </c>
      <c r="K1969" s="82" t="s">
        <v>67</v>
      </c>
      <c r="L1969" s="82" t="s">
        <v>67</v>
      </c>
      <c r="M1969" s="82" t="s">
        <v>60</v>
      </c>
      <c r="N1969" s="82" t="s">
        <v>60</v>
      </c>
      <c r="O1969" s="82"/>
      <c r="P1969" s="82" t="s">
        <v>60</v>
      </c>
      <c r="Q1969" s="82" t="s">
        <v>60</v>
      </c>
      <c r="R1969" s="82" t="s">
        <v>60</v>
      </c>
      <c r="S1969" s="82" t="s">
        <v>60</v>
      </c>
      <c r="T1969" s="82" t="s">
        <v>60</v>
      </c>
      <c r="U1969" s="82" t="s">
        <v>60</v>
      </c>
      <c r="V1969" s="82"/>
      <c r="W1969" s="82" t="s">
        <v>61</v>
      </c>
      <c r="X1969" s="82" t="s">
        <v>61</v>
      </c>
      <c r="Y1969" s="82" t="s">
        <v>61</v>
      </c>
      <c r="Z1969" s="82" t="s">
        <v>61</v>
      </c>
      <c r="AA1969" s="82" t="s">
        <v>61</v>
      </c>
      <c r="AB1969" s="82" t="s">
        <v>61</v>
      </c>
      <c r="AC1969" s="82"/>
      <c r="AD1969" s="82" t="s">
        <v>61</v>
      </c>
      <c r="AE1969" s="82" t="s">
        <v>61</v>
      </c>
      <c r="AF1969" s="82" t="s">
        <v>61</v>
      </c>
      <c r="AG1969" s="82" t="s">
        <v>61</v>
      </c>
      <c r="AH1969" s="82" t="s">
        <v>61</v>
      </c>
      <c r="AI1969" s="82" t="s">
        <v>1471</v>
      </c>
      <c r="AJ1969" s="82"/>
      <c r="AK1969" s="82" t="s">
        <v>60</v>
      </c>
      <c r="AL1969" s="82" t="s">
        <v>60</v>
      </c>
      <c r="AM1969" s="239">
        <f>COUNTIF(H1969:AL1969,"PH")+COUNTIF(H1969:AL1969,"PH/L")+COUNTIF(H1969:AL1969,"PM")</f>
        <v>0</v>
      </c>
      <c r="AN1969" s="239">
        <f>COUNTIF(H1969:AL1969,"PD")+COUNTIF(H1969:AL1969,"PDD")+COUNTIF(H1969:AL1969,"P/DS")/2+COUNTIF(H1969:AL1969,"PMD")</f>
        <v>0</v>
      </c>
      <c r="AO1969" s="239">
        <f>COUNTIF(H1969:AL1969,"PN")+COUNTIF(H1969:AL1969,"P/NS")/2+COUNTIF(H1969:AL1969,"PH")+COUNTIF(H1969:AL1969,"PH/F")/2+COUNTIF(H1969:AL1969,"PH/L")/2+COUNTIF(H1969:AL1969,"PM")</f>
        <v>0</v>
      </c>
      <c r="AP1969" s="239">
        <f>COUNTIF(H1969:AL1969,"BH")+COUNTIF(H1969:AL1969,"AL/BL")+COUNTIF(H1969:AL1969,"UL/BL")+COUNTIF(H1969:AL1969,"BM")</f>
        <v>0</v>
      </c>
      <c r="AQ1969" s="239">
        <f>COUNTIF(H1969:AL1969,"DS")+COUNTIF(H1969:AL1969,"AL/DS")/2+COUNTIF(H1969:AL1969,"UL/DS")/2+COUNTIF(H1969:AL1969,"CT")+COUNTIF(H1969:AL1969,"MD")</f>
        <v>10.5</v>
      </c>
      <c r="AR1969" s="239">
        <f>COUNTIF(H1969:AL1969,"NS")+COUNTIF(H1969:AL1969,"AL/NS")/2+COUNTIF(H1969:AL1969,"UL/NS")/2+COUNTIF(H1969:AL1969,"BH")+COUNTIF(H1969:AL1969,"AL/BF")/2+COUNTIF(H1969:AL1969,"AL/BL")/2+COUNTIF(H1969:AL1969,"UL/BL")/2+COUNTIF(H1969:AL1969,"UL/BF")/2+COUNTIF(H1969:AL1969,"BM")</f>
        <v>11</v>
      </c>
      <c r="AS1969" s="239">
        <f>COUNTIF(H1969:AL1969,"AL")+COUNTIF(H1969:AL1969,"AL/DS")/2+COUNTIF(H1969:AL1969,"AL/NS")/2+COUNTIF(H1969:AL1969,"NH")+COUNTIF(H1969:AL1969,"SL")+COUNTIF(H1969:AL1969,"NHD")+COUNTIF(H1969:AL1969,"B")+COUNTIF(H1969:AL1969,"HL")+COUNTIF(H1969:AL1969,"AL/BF")/2+COUNTIF(H1969:AL1969,"AL/BL")/2</f>
        <v>4</v>
      </c>
      <c r="AT1969" s="255">
        <f>COUNTIF(H1969:AL1969,"PD")+COUNTIF(H1969:AL1969,"PN")+COUNTIF(H1969:AL1969,"P/DS")/2+COUNTIF(H1969:AL1969,"P/NS")/2+COUNTIF(H1969:AL1969,"DS")+COUNTIF(H1969:AL1969,"NS")+COUNTIF(H1969:AL1969,"AL")+COUNTIF(H1969:AL1969,"AL/DS")+COUNTIF(H1969:AL1969,"AL/NS")+COUNTIF(H1969:AL1969,"NH")+COUNTIF(H1969:AL1969,"SL")+COUNTIF(H1969:AL1969,"UL/DS")/2+COUNTIF(H1969:AL1969,"UL/NS")/2+COUNTIF(H1969:AL1969,"CT")+COUNTIF(H1969:AL1969,"NHD")+COUNTIF(H1969:AL1969,"PDD")+COUNTIF(H1969:AL1969,"B")+COUNTIF(H1969:AL1969,"HL")+COUNTIF(H1969:AL1969,"PH")+COUNTIF(H1969:AL1969,"BH")+COUNTIF(H1969:AL1969,"AL/BF")+COUNTIF(H1969:AL1969,"AL/BL")+COUNTIF(H1969:AL1969,"UL/BF")/2+COUNTIF(H1969:AL1969,"UL/BL")/2+COUNTIF(H1969:AL1969,"PH/F")/2+COUNTIF(H1969:AL1969,"PH/L")/2+COUNTIF(H1969:AL1969,"MD")+COUNTIF(H1969:AL1969,"PMD")+COUNTIF(H1969:AL1969,"PM")+COUNTIF(H1969:AL1969,"BM")</f>
        <v>25.5</v>
      </c>
      <c r="AU1969" s="255">
        <f>COUNTIF(H1969:AL1969,"P/DS")/2+COUNTIF(H1969:AL1969,"P/NS")/2+COUNTIF(H1969:AL1969,"IL")+COUNTIF(H1969:AL1969,"NL")+COUNTIF(H1969:AL1969,"UL")+COUNTIF(H1969:AL1969,"UL/DS")/2+COUNTIF(H1969:AL1969,"UL/NS")/2+COUNTIF(H1969:AL1969,"KT")+COUNTIF(H1969:AL1969,"UL/BF")/2+COUNTIF(H1969:AL1969,"UL/BL")/2+COUNTIF(H1969:AL1969,"PH/F")/2+COUNTIF(H1969:AL1969,"PH/L")/2+COUNTIF(H1969:AL1969,"NB")</f>
        <v>0.5</v>
      </c>
      <c r="AV1969" s="258">
        <f>COUNTIF(H1969:AL1969,"PN")+COUNTIF(H1969:AL1969,"TVD")+COUNTIF(H1969:AL1969,"PH")+COUNTIF(H1969:AL1969,"PM")+COUNTIF(H1969:AL1969,"PDD")-COUNTIFS(H1969:AL1969,"PN",H1976:AL1976,"&gt;=3")-COUNTIFS(H1969:AL1969,"PM",H1976:AL1976,"&gt;=3")</f>
        <v>0</v>
      </c>
      <c r="AW1969" s="258">
        <f>COUNTIF(H1969:AL1969,"NS")+COUNTIF(H1969:AL1969,"D")+COUNTIF(H1969:AL1969,"BH")+COUNTIF(H1969:AL1969,"NHD")+COUNTIF(H1969:AL1969,"BM")-COUNTIFS(H1969:AL1969,"NS",H1976:AL1976,"&gt;=3")-COUNTIFS(H1969:AL1969,"BH",H1976:AL1976,"&gt;=3")-COUNTIFS(H1969:AL1969,"BM",H1976:AL1976,"&gt;=3")</f>
        <v>11</v>
      </c>
      <c r="AX1969" s="255">
        <f>COUNTIF(H1969:AL1969,"AL")+COUNTIF(H1969:AL1969,"AL/DS")/2+COUNTIF(H1969:AL1969,"AL/NS")/2+COUNTIF(H1969:AL1969,"AL/BF")+COUNTIF(H1969:AL1969,"AL/BL")/2</f>
        <v>3</v>
      </c>
      <c r="AY1969" s="255">
        <f>COUNTIF(H1969:AL1969,"SL")</f>
        <v>0</v>
      </c>
      <c r="AZ1969" s="255">
        <f>COUNTIF(H1969:AL1969,"NH")</f>
        <v>1</v>
      </c>
      <c r="BA1969" s="255">
        <f>COUNTIF(H1969:AL1969,"HL")</f>
        <v>0</v>
      </c>
      <c r="BB1969" s="255">
        <f>COUNTIF(G1969:AL1969,"P/DS")/2+COUNTIF(G1969:AL1969,"P/NS")/2+COUNTIF(G1969:AL1969,"UL")+COUNTIF(G1969:AL1969,"UL/DS")/2+COUNTIF(G1969:AL1969,"UL/NS")/2+COUNTIF(G1969:AL1969,"UL/BL")/2+COUNTIF(G1969:AL1969,"UL/BF")/2+COUNTIF(G1969:AL1969,"PH/F")/2+COUNTIF(G1969:AL1969,"PH/L")/2</f>
        <v>0.5</v>
      </c>
      <c r="BC1969" s="255">
        <f>COUNTIF(H1969:AL1969,"NB")</f>
        <v>0</v>
      </c>
      <c r="BD1969" s="255">
        <f>COUNTIF(H1969:AL1969,"NL")</f>
        <v>0</v>
      </c>
      <c r="BE1969" s="255">
        <f>COUNTIF(H1969:AL1969,"IL")</f>
        <v>0</v>
      </c>
      <c r="BF1969" s="255">
        <f>COUNTIF(H1969:AL1969,"KT")</f>
        <v>0</v>
      </c>
      <c r="BG1969" s="255">
        <f>COUNTIF(H1969:AL1969,"L70")</f>
        <v>0</v>
      </c>
      <c r="BH1969" s="255">
        <f>COUNTIF(H1969:AL1969,"MD")</f>
        <v>0</v>
      </c>
      <c r="BI1969" s="255">
        <f>COUNTIF(H1969:AL1969,"PMD")</f>
        <v>0</v>
      </c>
      <c r="BJ1969" s="255">
        <f>COUNTIF(H1969:AL1969,"PM")</f>
        <v>0</v>
      </c>
      <c r="BK1969" s="255">
        <f>COUNTIF(H1969:AL1969,"BM")</f>
        <v>0</v>
      </c>
      <c r="BL1969" s="261">
        <f>SUMIF(H1969:AL1969,"PD",H1970:AL1970)+SUMIF(H1969:AL1969,"PN",H1970:AL1970)+SUMIF(H1969:AL1969,"P/DS",H1970:AL1970)+SUMIF(H1969:AL1969,"PN/F",H1970:AL1970)+SUMIF(H1969:AL1969,"PN/L",H1970:AL1970)+SUMIF(H1969:AL1969,"TV",H1970:AL1970)+SUMIF(H1969:AL1969,"TVD",H1970:AL1970)+SUMIF(H1969:AL1969,"PDD",H1970:AL1970)</f>
        <v>0</v>
      </c>
      <c r="BM1969" s="261">
        <f>SUMIF(H1969:AL1969,"PD",H1971:AL1971)+SUMIF(H1969:AL1969,"PN",H1971:AL1971)+SUMIF(H1969:AL1969,"P/DS",H1971:AL1971)+SUMIF(H1969:AL1969,"PN/F",H1971:AL1971)+SUMIF(H1969:AL1969,"PN/L",H1971:AL1971)+SUMIF(H1969:AL1969,"TV",H1971:AL1971)+SUMIF(H1969:AL1969,"TVD",H1971:AL1971)+SUMIF(H1969:AL1969,"PDD",H1971:AL1971)+SUMIF(H1969:AL1969,"PMD",H1971:AL1971)</f>
        <v>0</v>
      </c>
      <c r="BN1969" s="261">
        <f>SUMIF(H1969:AL1969,"PD",H1972:AL1972)+SUMIF(H1969:AL1969,"PN",H1972:AL1972)+SUMIF(H1969:AL1969,"P/DS",H1972:AL1972)+SUMIF(H1969:AL1969,"PN/F",H1972:AL1972)+SUMIF(H1969:AL1969,"PN/L",H1972:AL1972)+SUMIF(H1969:AL1969,"TV",H1972:AL1972)+SUMIF(H1969:AL1969,"TVD",H1972:AL1972)</f>
        <v>0</v>
      </c>
      <c r="BO1969" s="261">
        <f>SUMIF(H1969:AL1969,"PD",H1973:AL1973)+SUMIF(H1969:AL1969,"PN",H1973:AL1973)+SUMIF(H1969:AL1969,"P/DS",H1973:AL1973)+SUMIF(H1969:AL1969,"PN/F",H1973:AL1973)+SUMIF(H1969:AL1969,"PN/L",H1973:AL1973)+SUMIF(H1969:AL1969,"TV",H1973:AL1973)+SUMIF(H1969:AL1969,"TVD",H1973:AL1973)</f>
        <v>0</v>
      </c>
      <c r="BP1969" s="261">
        <f>SUMIF(H1969:AL1969,"PD",H1974:AL1974)+SUMIF(H1969:AL1969,"PN",H1974:AL1974)+SUMIF(H1969:AL1969,"P/DS",H1974:AL1974)+SUMIF(H1969:AL1969,"PN/F",H1974:AL1974)+SUMIF(H1969:AL1969,"PN/L",H1974:AL1974)+SUMIF(H1969:AL1969,"TV",H1974:AL1974)+SUMIF(H1969:AL1969,"TVD",H1974:AL1974)+SUMIF(H1969:AL1969,"PDD",H1974:AL1974)+SUMIF(H1969:AL1969,"PH",H1974:AL1974)+SUMIF(H1969:AL1969,"PM",H1974:AL1974)</f>
        <v>0</v>
      </c>
      <c r="BQ1969" s="261">
        <f>SUMIF(H1969:AL1969,"PD",H1975:AL1975)+SUMIF(H1969:AL1969,"PN",H1975:AL1975)+SUMIF(H1969:AL1969,"P/DS",H1975:AL1975)+SUMIF(H1969:AL1969,"PN/F",H1975:AL1975)+SUMIF(H1969:AL1969,"PN/L",H1975:AL1975)+SUMIF(H1969:AL1969,"TV",H1975:AL1975)+SUMIF(H1969:AL1969,"TVD",H1975:AL1975)+SUMIF(H1969:AL1969,"PDD",H1975:AL1975)+SUMIF(H1969:AL1969,"PH",H1975:AL1975)+SUMIF(H1969:AL1969,"PM",H1975:AL1975)</f>
        <v>0</v>
      </c>
      <c r="BR1969" s="269">
        <f>SUM(H1970:AL1970)-BL1969</f>
        <v>15</v>
      </c>
      <c r="BS1969" s="269">
        <f>SUM(H1971:AL1971)-BM1969</f>
        <v>0</v>
      </c>
      <c r="BT1969" s="269">
        <f>SUM(H1972:AL1972)-BN1969</f>
        <v>0</v>
      </c>
      <c r="BU1969" s="269">
        <f>SUM(H1973:AL1973)-BO1969</f>
        <v>0</v>
      </c>
      <c r="BV1969" s="269">
        <f>SUM(H1974:AL1974)-BP1969</f>
        <v>0</v>
      </c>
      <c r="BW1969" s="269">
        <f>SUM(H1975:AL1975)-BQ1969</f>
        <v>0</v>
      </c>
      <c r="BX1969" s="255">
        <f>SUMIF(H1969:AL1969,"PD",H1976:AL1976)+SUMIF(H1969:AL1969,"PN",H1976:AL1976)+SUMIF(H1969:AL1969,"P/DS",H1976:AL1976)+SUMIF(H1969:AL1969,"PN/F",H1976:AL1976)+SUMIF(H1969:AL1969,"PN/L",H1976:AL1976)</f>
        <v>0</v>
      </c>
      <c r="BY1969" s="255">
        <f>SUM(H1976:AL1976)-BX1969</f>
        <v>1</v>
      </c>
      <c r="BZ1969" s="255">
        <f t="shared" ref="BZ1969" si="699">+SUM(BL1969:BW1976)</f>
        <v>15</v>
      </c>
      <c r="CA1969" s="266">
        <f>(COUNTIFS(H1969:AL1969,"PD",H1970:AL1970,"&gt;=2"))*0.5-IF(CN1969="VP",COUNTIFS($H$16:$AL$16,"SAT",H1969:AL1969,"PD",H1970:AL1970,"&gt;=2"))*0.5</f>
        <v>0</v>
      </c>
      <c r="CB1969" s="266">
        <f>(COUNTIFS(H1969:AL1969,"PN",H1971:AL1971,"&gt;=0.5",H1970:AL1970,"&gt;=1.5"))*0.5+COUNTIFS(H1969:AL1969,"PDD",H1971:AL1971,"&gt;=0.5",H1970:AL1970,"&gt;=1.5")*0.5</f>
        <v>0</v>
      </c>
      <c r="CC1969" s="273">
        <f>(COUNTIFS(H1969:AL1969,"TV",H1971:AL1971,"&gt;=10"))*0.5+(COUNTIFS(H1969:AL1969,"PMD",H1971:AL1971,"&gt;=2"))*0.5</f>
        <v>0</v>
      </c>
      <c r="CD1969" s="266">
        <f>(COUNTIFS(H1969:AL1969,"TVD",H1973:AL1973,"&gt;=6.5",H1971:AL1971,"&gt;=3.5"))*0.5</f>
        <v>0</v>
      </c>
      <c r="CE1969" s="266">
        <f>(COUNTIFS(H1969:AL1969,"PD",H1974:AL1974,"&gt;=10"))*0.5</f>
        <v>0</v>
      </c>
      <c r="CF1969" s="266">
        <f>(COUNTIFS(H1969:AL1969,"PDD",H1974:AL1974,"&gt;=3.5",H1975:AL1975,"&gt;=6.5")+COUNTIFS(H1969:AL1969,"PH",H1975:AL1975,"&gt;=0.5",H1974:AL1974,"&gt;=1.5")+COUNTIFS(H1969:AL1969,"PM",H1975:AL1975,"&gt;=0.5",H1974:AL1974,"&gt;=1.5"))*0.5</f>
        <v>0</v>
      </c>
      <c r="CG1969" s="266">
        <f>(COUNTIFS(H1969:AL1969,"DS",H1970:AL1970,"&gt;=2")+COUNTIFS(H1969:AL1969,"AL/DS",H1970:AL1970,"&gt;=2"))*0.5-IF(CN1969="VP",COUNTIFS($H$16:$AL$16,"SAT",H1969:AL1969,"DS",H1970:AL1970,"&gt;=2"))*0.5</f>
        <v>3</v>
      </c>
      <c r="CH1969" s="266">
        <f>(COUNTIFS(H1969:AL1969,"NS",H1971:AL1971,"&gt;=0.5",H1970:AL1970,"&gt;=1.5")+COUNTIFS(H1969:AL1969,"AL/NS",H1971:AL1971,"&gt;=0.5",H1970:AL1970,"&gt;=1.5")+COUNTIFS(H1969:AL1969,"NHD",H1971:AL1971,"&gt;=4.5",H1974:AL1974,"&gt;=2",H1970:AL1970,"&gt;=1.5"))*0.5</f>
        <v>0</v>
      </c>
      <c r="CI1969" s="266">
        <f>(COUNTIF(H1971:AL1971,"&gt;=10")+COUNTIFS(H1969:AL1969,"MD",H1971:AL1971,"&gt;=2")-COUNTIFS(H1969:AL1969,"TV",H1971:AL1971,"&gt;=10"))*0.5</f>
        <v>0</v>
      </c>
      <c r="CJ1969" s="266">
        <f>(COUNTIFS(H1969:AL1969,"D",H1973:AL1973,"&gt;=6.5",H1971:AL1971,"&gt;=3.5"))*0.5</f>
        <v>0</v>
      </c>
      <c r="CK1969" s="266">
        <f>(COUNTIF(H1974:AL1974,"&gt;=10")-COUNTIFS(H1969:AL1969,"PD",H1974:AL1974,"&gt;=10"))*0.5</f>
        <v>0</v>
      </c>
      <c r="CL1969" s="265">
        <f>(COUNTIFS(H1969:AL1969,"NHD",H1974:AL1974,"&gt;=3.5",H1975:AL1975,"&gt;=6.5")+COUNTIFS(H1969:AL1969,"BH",H1974:AL1974,"&gt;=1.5",H1975:AL1975,"&gt;=0.5")+COUNTIFS(H1969:AL1969,"BM",H1974:AL1974,"&gt;=1.5",H1975:AL1975,"&gt;=0.5")+COUNTIFS(H1969:AL1969,"D",H1974:AL1974,"&gt;=1.5",H1975:AL1975,"&gt;=0.5"))*0.5</f>
        <v>0</v>
      </c>
      <c r="CM1969" s="272"/>
      <c r="CN1969" s="264" t="s">
        <v>723</v>
      </c>
      <c r="CO1969" s="177">
        <f t="shared" ref="CO1969" si="700">+AM1969+AN1969+AO1969+AP1969+AQ1969+AR1969+AS1969+AU1969+BG1969</f>
        <v>26</v>
      </c>
      <c r="CP1969" s="225">
        <f>+SUM(I1970:I1975)-I1976</f>
        <v>0</v>
      </c>
      <c r="CQ1969" s="225">
        <f>+SUM(J1970:J1975)-J1976</f>
        <v>0</v>
      </c>
      <c r="CR1969" s="225">
        <f>+SUM(K1970:K1975)-K1976</f>
        <v>0</v>
      </c>
      <c r="CS1969" s="178"/>
      <c r="CT1969" s="178"/>
      <c r="CU1969" s="178"/>
      <c r="CV1969" s="178"/>
      <c r="CW1969" s="178"/>
      <c r="CX1969" s="178"/>
      <c r="CY1969" s="178"/>
      <c r="CZ1969" s="178"/>
      <c r="DA1969" s="178"/>
    </row>
    <row r="1970" spans="1:105" s="120" customFormat="1" ht="15" customHeight="1">
      <c r="A1970" s="228"/>
      <c r="B1970" s="372"/>
      <c r="C1970" s="306"/>
      <c r="D1970" s="237"/>
      <c r="E1970" s="237"/>
      <c r="F1970" s="242" t="s">
        <v>82</v>
      </c>
      <c r="G1970" s="121">
        <v>1.5</v>
      </c>
      <c r="H1970" s="83"/>
      <c r="I1970" s="83"/>
      <c r="J1970" s="83"/>
      <c r="K1970" s="83"/>
      <c r="L1970" s="83"/>
      <c r="M1970" s="83">
        <v>2.5</v>
      </c>
      <c r="N1970" s="83">
        <v>2.5</v>
      </c>
      <c r="O1970" s="83"/>
      <c r="P1970" s="83">
        <v>2.5</v>
      </c>
      <c r="Q1970" s="83">
        <v>2.5</v>
      </c>
      <c r="R1970" s="83">
        <v>2.5</v>
      </c>
      <c r="S1970" s="83">
        <v>2.5</v>
      </c>
      <c r="T1970" s="83"/>
      <c r="U1970" s="83"/>
      <c r="V1970" s="83"/>
      <c r="W1970" s="83"/>
      <c r="X1970" s="83"/>
      <c r="Y1970" s="83"/>
      <c r="Z1970" s="83"/>
      <c r="AA1970" s="83"/>
      <c r="AB1970" s="83"/>
      <c r="AC1970" s="79"/>
      <c r="AD1970" s="79"/>
      <c r="AE1970" s="79"/>
      <c r="AF1970" s="79"/>
      <c r="AG1970" s="79"/>
      <c r="AH1970" s="79"/>
      <c r="AI1970" s="79"/>
      <c r="AJ1970" s="79"/>
      <c r="AK1970" s="79"/>
      <c r="AL1970" s="79"/>
      <c r="AM1970" s="240"/>
      <c r="AN1970" s="240"/>
      <c r="AO1970" s="240"/>
      <c r="AP1970" s="240"/>
      <c r="AQ1970" s="240"/>
      <c r="AR1970" s="240"/>
      <c r="AS1970" s="240"/>
      <c r="AT1970" s="256"/>
      <c r="AU1970" s="256"/>
      <c r="AV1970" s="259"/>
      <c r="AW1970" s="259"/>
      <c r="AX1970" s="256"/>
      <c r="AY1970" s="256"/>
      <c r="AZ1970" s="256"/>
      <c r="BA1970" s="256"/>
      <c r="BB1970" s="256"/>
      <c r="BC1970" s="256"/>
      <c r="BD1970" s="256"/>
      <c r="BE1970" s="256"/>
      <c r="BF1970" s="256"/>
      <c r="BG1970" s="256"/>
      <c r="BH1970" s="256"/>
      <c r="BI1970" s="256"/>
      <c r="BJ1970" s="256"/>
      <c r="BK1970" s="256"/>
      <c r="BL1970" s="262"/>
      <c r="BM1970" s="262"/>
      <c r="BN1970" s="262"/>
      <c r="BO1970" s="262"/>
      <c r="BP1970" s="262"/>
      <c r="BQ1970" s="262"/>
      <c r="BR1970" s="270"/>
      <c r="BS1970" s="270"/>
      <c r="BT1970" s="270"/>
      <c r="BU1970" s="270"/>
      <c r="BV1970" s="270"/>
      <c r="BW1970" s="270"/>
      <c r="BX1970" s="256"/>
      <c r="BY1970" s="256"/>
      <c r="BZ1970" s="256"/>
      <c r="CA1970" s="267"/>
      <c r="CB1970" s="267"/>
      <c r="CC1970" s="274"/>
      <c r="CD1970" s="267"/>
      <c r="CE1970" s="267"/>
      <c r="CF1970" s="267"/>
      <c r="CG1970" s="267"/>
      <c r="CH1970" s="267"/>
      <c r="CI1970" s="267"/>
      <c r="CJ1970" s="267"/>
      <c r="CK1970" s="267"/>
      <c r="CL1970" s="265"/>
      <c r="CM1970" s="272"/>
      <c r="CN1970" s="264"/>
      <c r="CO1970" s="177"/>
      <c r="CP1970" s="226"/>
      <c r="CQ1970" s="226"/>
      <c r="CR1970" s="226"/>
      <c r="CS1970" s="178"/>
      <c r="CT1970" s="178"/>
      <c r="CU1970" s="178"/>
      <c r="CV1970" s="178"/>
      <c r="CW1970" s="178"/>
      <c r="CX1970" s="178"/>
      <c r="CY1970" s="178"/>
      <c r="CZ1970" s="178"/>
      <c r="DA1970" s="178"/>
    </row>
    <row r="1971" spans="1:105" s="120" customFormat="1" ht="15" customHeight="1">
      <c r="A1971" s="228"/>
      <c r="B1971" s="372"/>
      <c r="C1971" s="306"/>
      <c r="D1971" s="237"/>
      <c r="E1971" s="237"/>
      <c r="F1971" s="243"/>
      <c r="G1971" s="122">
        <v>2</v>
      </c>
      <c r="H1971" s="84"/>
      <c r="I1971" s="84"/>
      <c r="J1971" s="84"/>
      <c r="K1971" s="84"/>
      <c r="L1971" s="84"/>
      <c r="M1971" s="84"/>
      <c r="N1971" s="84"/>
      <c r="O1971" s="84"/>
      <c r="P1971" s="84"/>
      <c r="Q1971" s="84"/>
      <c r="R1971" s="84"/>
      <c r="S1971" s="84"/>
      <c r="T1971" s="84"/>
      <c r="U1971" s="84"/>
      <c r="V1971" s="84"/>
      <c r="W1971" s="84"/>
      <c r="X1971" s="84"/>
      <c r="Y1971" s="84"/>
      <c r="Z1971" s="84"/>
      <c r="AA1971" s="84"/>
      <c r="AB1971" s="84"/>
      <c r="AC1971" s="80"/>
      <c r="AD1971" s="80"/>
      <c r="AE1971" s="80"/>
      <c r="AF1971" s="80"/>
      <c r="AG1971" s="80"/>
      <c r="AH1971" s="80"/>
      <c r="AI1971" s="80"/>
      <c r="AJ1971" s="80"/>
      <c r="AK1971" s="80"/>
      <c r="AL1971" s="80"/>
      <c r="AM1971" s="240"/>
      <c r="AN1971" s="240"/>
      <c r="AO1971" s="240"/>
      <c r="AP1971" s="240"/>
      <c r="AQ1971" s="240"/>
      <c r="AR1971" s="240"/>
      <c r="AS1971" s="240"/>
      <c r="AT1971" s="256"/>
      <c r="AU1971" s="256"/>
      <c r="AV1971" s="259"/>
      <c r="AW1971" s="259"/>
      <c r="AX1971" s="256"/>
      <c r="AY1971" s="256"/>
      <c r="AZ1971" s="256"/>
      <c r="BA1971" s="256"/>
      <c r="BB1971" s="256"/>
      <c r="BC1971" s="256"/>
      <c r="BD1971" s="256"/>
      <c r="BE1971" s="256"/>
      <c r="BF1971" s="256"/>
      <c r="BG1971" s="256"/>
      <c r="BH1971" s="256"/>
      <c r="BI1971" s="256"/>
      <c r="BJ1971" s="256"/>
      <c r="BK1971" s="256"/>
      <c r="BL1971" s="262"/>
      <c r="BM1971" s="262"/>
      <c r="BN1971" s="262"/>
      <c r="BO1971" s="262"/>
      <c r="BP1971" s="262"/>
      <c r="BQ1971" s="262"/>
      <c r="BR1971" s="270"/>
      <c r="BS1971" s="270"/>
      <c r="BT1971" s="270"/>
      <c r="BU1971" s="270"/>
      <c r="BV1971" s="270"/>
      <c r="BW1971" s="270"/>
      <c r="BX1971" s="256"/>
      <c r="BY1971" s="256"/>
      <c r="BZ1971" s="256"/>
      <c r="CA1971" s="267"/>
      <c r="CB1971" s="267"/>
      <c r="CC1971" s="274"/>
      <c r="CD1971" s="267"/>
      <c r="CE1971" s="267"/>
      <c r="CF1971" s="267"/>
      <c r="CG1971" s="267"/>
      <c r="CH1971" s="267"/>
      <c r="CI1971" s="267"/>
      <c r="CJ1971" s="267"/>
      <c r="CK1971" s="267"/>
      <c r="CL1971" s="265"/>
      <c r="CM1971" s="272"/>
      <c r="CN1971" s="264"/>
      <c r="CO1971" s="177"/>
      <c r="CP1971" s="226"/>
      <c r="CQ1971" s="226"/>
      <c r="CR1971" s="226"/>
      <c r="CS1971" s="178"/>
      <c r="CT1971" s="178"/>
      <c r="CU1971" s="178"/>
      <c r="CV1971" s="178"/>
      <c r="CW1971" s="178"/>
      <c r="CX1971" s="178"/>
      <c r="CY1971" s="178"/>
      <c r="CZ1971" s="178"/>
      <c r="DA1971" s="178"/>
    </row>
    <row r="1972" spans="1:105" s="120" customFormat="1" ht="15" customHeight="1">
      <c r="A1972" s="228"/>
      <c r="B1972" s="372"/>
      <c r="C1972" s="306"/>
      <c r="D1972" s="237"/>
      <c r="E1972" s="237"/>
      <c r="F1972" s="243"/>
      <c r="G1972" s="122">
        <v>2.1</v>
      </c>
      <c r="H1972" s="84"/>
      <c r="I1972" s="84"/>
      <c r="J1972" s="84"/>
      <c r="K1972" s="84"/>
      <c r="L1972" s="84"/>
      <c r="M1972" s="84"/>
      <c r="N1972" s="84"/>
      <c r="O1972" s="84"/>
      <c r="P1972" s="84"/>
      <c r="Q1972" s="84"/>
      <c r="R1972" s="84"/>
      <c r="S1972" s="84"/>
      <c r="T1972" s="84"/>
      <c r="U1972" s="84"/>
      <c r="V1972" s="84"/>
      <c r="W1972" s="84"/>
      <c r="X1972" s="84"/>
      <c r="Y1972" s="84"/>
      <c r="Z1972" s="84"/>
      <c r="AA1972" s="84"/>
      <c r="AB1972" s="84"/>
      <c r="AC1972" s="80"/>
      <c r="AD1972" s="80"/>
      <c r="AE1972" s="80"/>
      <c r="AF1972" s="80"/>
      <c r="AG1972" s="80"/>
      <c r="AH1972" s="80"/>
      <c r="AI1972" s="80"/>
      <c r="AJ1972" s="80"/>
      <c r="AK1972" s="80"/>
      <c r="AL1972" s="80"/>
      <c r="AM1972" s="240"/>
      <c r="AN1972" s="240"/>
      <c r="AO1972" s="240"/>
      <c r="AP1972" s="240"/>
      <c r="AQ1972" s="240"/>
      <c r="AR1972" s="240"/>
      <c r="AS1972" s="240"/>
      <c r="AT1972" s="256"/>
      <c r="AU1972" s="256"/>
      <c r="AV1972" s="259"/>
      <c r="AW1972" s="259"/>
      <c r="AX1972" s="256"/>
      <c r="AY1972" s="256"/>
      <c r="AZ1972" s="256"/>
      <c r="BA1972" s="256"/>
      <c r="BB1972" s="256"/>
      <c r="BC1972" s="256"/>
      <c r="BD1972" s="256"/>
      <c r="BE1972" s="256"/>
      <c r="BF1972" s="256"/>
      <c r="BG1972" s="256"/>
      <c r="BH1972" s="256"/>
      <c r="BI1972" s="256"/>
      <c r="BJ1972" s="256"/>
      <c r="BK1972" s="256"/>
      <c r="BL1972" s="262"/>
      <c r="BM1972" s="262"/>
      <c r="BN1972" s="262"/>
      <c r="BO1972" s="262"/>
      <c r="BP1972" s="262"/>
      <c r="BQ1972" s="262"/>
      <c r="BR1972" s="270"/>
      <c r="BS1972" s="270"/>
      <c r="BT1972" s="270"/>
      <c r="BU1972" s="270"/>
      <c r="BV1972" s="270"/>
      <c r="BW1972" s="270"/>
      <c r="BX1972" s="256"/>
      <c r="BY1972" s="256"/>
      <c r="BZ1972" s="256"/>
      <c r="CA1972" s="267"/>
      <c r="CB1972" s="267"/>
      <c r="CC1972" s="274"/>
      <c r="CD1972" s="267"/>
      <c r="CE1972" s="267"/>
      <c r="CF1972" s="267"/>
      <c r="CG1972" s="267"/>
      <c r="CH1972" s="267"/>
      <c r="CI1972" s="267"/>
      <c r="CJ1972" s="267"/>
      <c r="CK1972" s="267"/>
      <c r="CL1972" s="265"/>
      <c r="CM1972" s="272"/>
      <c r="CN1972" s="264"/>
      <c r="CO1972" s="177"/>
      <c r="CP1972" s="226"/>
      <c r="CQ1972" s="226"/>
      <c r="CR1972" s="226"/>
      <c r="CS1972" s="178"/>
      <c r="CT1972" s="178"/>
      <c r="CU1972" s="178"/>
      <c r="CV1972" s="178"/>
      <c r="CW1972" s="178"/>
      <c r="CX1972" s="178"/>
      <c r="CY1972" s="178"/>
      <c r="CZ1972" s="178"/>
      <c r="DA1972" s="178"/>
    </row>
    <row r="1973" spans="1:105" s="120" customFormat="1" ht="15" customHeight="1">
      <c r="A1973" s="228"/>
      <c r="B1973" s="372"/>
      <c r="C1973" s="306"/>
      <c r="D1973" s="237"/>
      <c r="E1973" s="237"/>
      <c r="F1973" s="243"/>
      <c r="G1973" s="122">
        <v>2.7</v>
      </c>
      <c r="H1973" s="84"/>
      <c r="I1973" s="84"/>
      <c r="J1973" s="84"/>
      <c r="K1973" s="84"/>
      <c r="L1973" s="84"/>
      <c r="M1973" s="84"/>
      <c r="N1973" s="84"/>
      <c r="O1973" s="84"/>
      <c r="P1973" s="84"/>
      <c r="Q1973" s="84"/>
      <c r="R1973" s="84"/>
      <c r="S1973" s="84"/>
      <c r="T1973" s="84"/>
      <c r="U1973" s="84"/>
      <c r="V1973" s="84"/>
      <c r="W1973" s="84"/>
      <c r="X1973" s="84"/>
      <c r="Y1973" s="84"/>
      <c r="Z1973" s="84"/>
      <c r="AA1973" s="84"/>
      <c r="AB1973" s="84"/>
      <c r="AC1973" s="80"/>
      <c r="AD1973" s="80"/>
      <c r="AE1973" s="80"/>
      <c r="AF1973" s="80"/>
      <c r="AG1973" s="80"/>
      <c r="AH1973" s="80"/>
      <c r="AI1973" s="80"/>
      <c r="AJ1973" s="80"/>
      <c r="AK1973" s="80"/>
      <c r="AL1973" s="80"/>
      <c r="AM1973" s="240"/>
      <c r="AN1973" s="240"/>
      <c r="AO1973" s="240"/>
      <c r="AP1973" s="240"/>
      <c r="AQ1973" s="240"/>
      <c r="AR1973" s="240"/>
      <c r="AS1973" s="240"/>
      <c r="AT1973" s="256"/>
      <c r="AU1973" s="256"/>
      <c r="AV1973" s="259"/>
      <c r="AW1973" s="259"/>
      <c r="AX1973" s="256"/>
      <c r="AY1973" s="256"/>
      <c r="AZ1973" s="256"/>
      <c r="BA1973" s="256"/>
      <c r="BB1973" s="256"/>
      <c r="BC1973" s="256"/>
      <c r="BD1973" s="256"/>
      <c r="BE1973" s="256"/>
      <c r="BF1973" s="256"/>
      <c r="BG1973" s="256"/>
      <c r="BH1973" s="256"/>
      <c r="BI1973" s="256"/>
      <c r="BJ1973" s="256"/>
      <c r="BK1973" s="256"/>
      <c r="BL1973" s="262"/>
      <c r="BM1973" s="262"/>
      <c r="BN1973" s="262"/>
      <c r="BO1973" s="262"/>
      <c r="BP1973" s="262"/>
      <c r="BQ1973" s="262"/>
      <c r="BR1973" s="270"/>
      <c r="BS1973" s="270"/>
      <c r="BT1973" s="270"/>
      <c r="BU1973" s="270"/>
      <c r="BV1973" s="270"/>
      <c r="BW1973" s="270"/>
      <c r="BX1973" s="256"/>
      <c r="BY1973" s="256"/>
      <c r="BZ1973" s="256"/>
      <c r="CA1973" s="267"/>
      <c r="CB1973" s="267"/>
      <c r="CC1973" s="274"/>
      <c r="CD1973" s="267"/>
      <c r="CE1973" s="267"/>
      <c r="CF1973" s="267"/>
      <c r="CG1973" s="267"/>
      <c r="CH1973" s="267"/>
      <c r="CI1973" s="267"/>
      <c r="CJ1973" s="267"/>
      <c r="CK1973" s="267"/>
      <c r="CL1973" s="265"/>
      <c r="CM1973" s="272"/>
      <c r="CN1973" s="264"/>
      <c r="CO1973" s="177"/>
      <c r="CP1973" s="226"/>
      <c r="CQ1973" s="226"/>
      <c r="CR1973" s="226"/>
      <c r="CS1973" s="178"/>
      <c r="CT1973" s="178"/>
      <c r="CU1973" s="178"/>
      <c r="CV1973" s="178"/>
      <c r="CW1973" s="178"/>
      <c r="CX1973" s="178"/>
      <c r="CY1973" s="178"/>
      <c r="CZ1973" s="178"/>
      <c r="DA1973" s="178"/>
    </row>
    <row r="1974" spans="1:105" s="120" customFormat="1" ht="15" customHeight="1">
      <c r="A1974" s="228"/>
      <c r="B1974" s="372"/>
      <c r="C1974" s="306"/>
      <c r="D1974" s="237"/>
      <c r="E1974" s="237"/>
      <c r="F1974" s="243"/>
      <c r="G1974" s="122">
        <v>3</v>
      </c>
      <c r="H1974" s="84"/>
      <c r="I1974" s="84"/>
      <c r="J1974" s="84"/>
      <c r="K1974" s="84"/>
      <c r="L1974" s="84"/>
      <c r="M1974" s="84"/>
      <c r="N1974" s="84"/>
      <c r="O1974" s="84"/>
      <c r="P1974" s="84"/>
      <c r="Q1974" s="84"/>
      <c r="R1974" s="84"/>
      <c r="S1974" s="84"/>
      <c r="T1974" s="84"/>
      <c r="U1974" s="84"/>
      <c r="V1974" s="84"/>
      <c r="W1974" s="84"/>
      <c r="X1974" s="84"/>
      <c r="Y1974" s="84"/>
      <c r="Z1974" s="84"/>
      <c r="AA1974" s="84"/>
      <c r="AB1974" s="84"/>
      <c r="AC1974" s="80"/>
      <c r="AD1974" s="80"/>
      <c r="AE1974" s="80"/>
      <c r="AF1974" s="80"/>
      <c r="AG1974" s="80"/>
      <c r="AH1974" s="80"/>
      <c r="AI1974" s="80"/>
      <c r="AJ1974" s="80"/>
      <c r="AK1974" s="80"/>
      <c r="AL1974" s="80"/>
      <c r="AM1974" s="240"/>
      <c r="AN1974" s="240"/>
      <c r="AO1974" s="240"/>
      <c r="AP1974" s="240"/>
      <c r="AQ1974" s="240"/>
      <c r="AR1974" s="240"/>
      <c r="AS1974" s="240"/>
      <c r="AT1974" s="256"/>
      <c r="AU1974" s="256"/>
      <c r="AV1974" s="259"/>
      <c r="AW1974" s="259"/>
      <c r="AX1974" s="256"/>
      <c r="AY1974" s="256"/>
      <c r="AZ1974" s="256"/>
      <c r="BA1974" s="256"/>
      <c r="BB1974" s="256"/>
      <c r="BC1974" s="256"/>
      <c r="BD1974" s="256"/>
      <c r="BE1974" s="256"/>
      <c r="BF1974" s="256"/>
      <c r="BG1974" s="256"/>
      <c r="BH1974" s="256"/>
      <c r="BI1974" s="256"/>
      <c r="BJ1974" s="256"/>
      <c r="BK1974" s="256"/>
      <c r="BL1974" s="262"/>
      <c r="BM1974" s="262"/>
      <c r="BN1974" s="262"/>
      <c r="BO1974" s="262"/>
      <c r="BP1974" s="262"/>
      <c r="BQ1974" s="262"/>
      <c r="BR1974" s="270"/>
      <c r="BS1974" s="270"/>
      <c r="BT1974" s="270"/>
      <c r="BU1974" s="270"/>
      <c r="BV1974" s="270"/>
      <c r="BW1974" s="270"/>
      <c r="BX1974" s="256"/>
      <c r="BY1974" s="256"/>
      <c r="BZ1974" s="256"/>
      <c r="CA1974" s="267"/>
      <c r="CB1974" s="267"/>
      <c r="CC1974" s="274"/>
      <c r="CD1974" s="267"/>
      <c r="CE1974" s="267"/>
      <c r="CF1974" s="267"/>
      <c r="CG1974" s="267"/>
      <c r="CH1974" s="267"/>
      <c r="CI1974" s="267"/>
      <c r="CJ1974" s="267"/>
      <c r="CK1974" s="267"/>
      <c r="CL1974" s="265"/>
      <c r="CM1974" s="272"/>
      <c r="CN1974" s="264"/>
      <c r="CO1974" s="177"/>
      <c r="CP1974" s="226"/>
      <c r="CQ1974" s="226"/>
      <c r="CR1974" s="226"/>
      <c r="CS1974" s="178"/>
      <c r="CT1974" s="178"/>
      <c r="CU1974" s="178"/>
      <c r="CV1974" s="178"/>
      <c r="CW1974" s="178"/>
      <c r="CX1974" s="178"/>
      <c r="CY1974" s="178"/>
      <c r="CZ1974" s="178"/>
      <c r="DA1974" s="178"/>
    </row>
    <row r="1975" spans="1:105" s="120" customFormat="1" ht="15" customHeight="1">
      <c r="A1975" s="228"/>
      <c r="B1975" s="372"/>
      <c r="C1975" s="306"/>
      <c r="D1975" s="237"/>
      <c r="E1975" s="237"/>
      <c r="F1975" s="244"/>
      <c r="G1975" s="123">
        <v>3.9</v>
      </c>
      <c r="H1975" s="85"/>
      <c r="I1975" s="85"/>
      <c r="J1975" s="85"/>
      <c r="K1975" s="85"/>
      <c r="L1975" s="85"/>
      <c r="M1975" s="85"/>
      <c r="N1975" s="85"/>
      <c r="O1975" s="85"/>
      <c r="P1975" s="85"/>
      <c r="Q1975" s="85"/>
      <c r="R1975" s="85"/>
      <c r="S1975" s="85"/>
      <c r="T1975" s="85"/>
      <c r="U1975" s="85"/>
      <c r="V1975" s="85"/>
      <c r="W1975" s="85"/>
      <c r="X1975" s="85"/>
      <c r="Y1975" s="85"/>
      <c r="Z1975" s="85"/>
      <c r="AA1975" s="85"/>
      <c r="AB1975" s="85"/>
      <c r="AC1975" s="81"/>
      <c r="AD1975" s="81"/>
      <c r="AE1975" s="81"/>
      <c r="AF1975" s="81"/>
      <c r="AG1975" s="81"/>
      <c r="AH1975" s="81"/>
      <c r="AI1975" s="81"/>
      <c r="AJ1975" s="81"/>
      <c r="AK1975" s="81"/>
      <c r="AL1975" s="81"/>
      <c r="AM1975" s="240"/>
      <c r="AN1975" s="240"/>
      <c r="AO1975" s="240"/>
      <c r="AP1975" s="240"/>
      <c r="AQ1975" s="240"/>
      <c r="AR1975" s="240"/>
      <c r="AS1975" s="240"/>
      <c r="AT1975" s="256"/>
      <c r="AU1975" s="256"/>
      <c r="AV1975" s="259"/>
      <c r="AW1975" s="259"/>
      <c r="AX1975" s="256"/>
      <c r="AY1975" s="256"/>
      <c r="AZ1975" s="256"/>
      <c r="BA1975" s="256"/>
      <c r="BB1975" s="256"/>
      <c r="BC1975" s="256"/>
      <c r="BD1975" s="256"/>
      <c r="BE1975" s="256"/>
      <c r="BF1975" s="256"/>
      <c r="BG1975" s="256"/>
      <c r="BH1975" s="256"/>
      <c r="BI1975" s="256"/>
      <c r="BJ1975" s="256"/>
      <c r="BK1975" s="256"/>
      <c r="BL1975" s="262"/>
      <c r="BM1975" s="262"/>
      <c r="BN1975" s="262"/>
      <c r="BO1975" s="262"/>
      <c r="BP1975" s="262"/>
      <c r="BQ1975" s="262"/>
      <c r="BR1975" s="270"/>
      <c r="BS1975" s="270"/>
      <c r="BT1975" s="270"/>
      <c r="BU1975" s="270"/>
      <c r="BV1975" s="270"/>
      <c r="BW1975" s="270"/>
      <c r="BX1975" s="256"/>
      <c r="BY1975" s="256"/>
      <c r="BZ1975" s="256"/>
      <c r="CA1975" s="267"/>
      <c r="CB1975" s="267"/>
      <c r="CC1975" s="274"/>
      <c r="CD1975" s="267"/>
      <c r="CE1975" s="267"/>
      <c r="CF1975" s="267"/>
      <c r="CG1975" s="267"/>
      <c r="CH1975" s="267"/>
      <c r="CI1975" s="267"/>
      <c r="CJ1975" s="267"/>
      <c r="CK1975" s="267"/>
      <c r="CL1975" s="265"/>
      <c r="CM1975" s="272"/>
      <c r="CN1975" s="264"/>
      <c r="CO1975" s="177"/>
      <c r="CP1975" s="226"/>
      <c r="CQ1975" s="226"/>
      <c r="CR1975" s="226"/>
      <c r="CS1975" s="178"/>
      <c r="CT1975" s="178"/>
      <c r="CU1975" s="178"/>
      <c r="CV1975" s="178"/>
      <c r="CW1975" s="178"/>
      <c r="CX1975" s="178"/>
      <c r="CY1975" s="178"/>
      <c r="CZ1975" s="178"/>
      <c r="DA1975" s="178"/>
    </row>
    <row r="1976" spans="1:105" s="120" customFormat="1" ht="15" customHeight="1">
      <c r="A1976" s="229"/>
      <c r="B1976" s="373"/>
      <c r="C1976" s="307"/>
      <c r="D1976" s="238"/>
      <c r="E1976" s="238"/>
      <c r="F1976" s="245" t="s">
        <v>83</v>
      </c>
      <c r="G1976" s="246"/>
      <c r="H1976" s="82"/>
      <c r="I1976" s="82"/>
      <c r="J1976" s="82"/>
      <c r="K1976" s="82"/>
      <c r="L1976" s="82"/>
      <c r="M1976" s="82"/>
      <c r="N1976" s="82"/>
      <c r="O1976" s="82"/>
      <c r="P1976" s="82"/>
      <c r="Q1976" s="82"/>
      <c r="R1976" s="82"/>
      <c r="S1976" s="82"/>
      <c r="T1976" s="82"/>
      <c r="U1976" s="82"/>
      <c r="V1976" s="82"/>
      <c r="W1976" s="82"/>
      <c r="X1976" s="82"/>
      <c r="Y1976" s="82"/>
      <c r="Z1976" s="82">
        <v>1</v>
      </c>
      <c r="AA1976" s="82"/>
      <c r="AB1976" s="82"/>
      <c r="AC1976" s="35"/>
      <c r="AD1976" s="35"/>
      <c r="AE1976" s="35"/>
      <c r="AF1976" s="35"/>
      <c r="AG1976" s="35"/>
      <c r="AH1976" s="35"/>
      <c r="AI1976" s="35"/>
      <c r="AJ1976" s="35"/>
      <c r="AK1976" s="35"/>
      <c r="AL1976" s="35"/>
      <c r="AM1976" s="241"/>
      <c r="AN1976" s="241"/>
      <c r="AO1976" s="241"/>
      <c r="AP1976" s="241"/>
      <c r="AQ1976" s="241"/>
      <c r="AR1976" s="241"/>
      <c r="AS1976" s="241"/>
      <c r="AT1976" s="257"/>
      <c r="AU1976" s="257"/>
      <c r="AV1976" s="260"/>
      <c r="AW1976" s="260"/>
      <c r="AX1976" s="257"/>
      <c r="AY1976" s="257"/>
      <c r="AZ1976" s="257"/>
      <c r="BA1976" s="257"/>
      <c r="BB1976" s="257"/>
      <c r="BC1976" s="257"/>
      <c r="BD1976" s="257"/>
      <c r="BE1976" s="257"/>
      <c r="BF1976" s="257"/>
      <c r="BG1976" s="257"/>
      <c r="BH1976" s="257"/>
      <c r="BI1976" s="257"/>
      <c r="BJ1976" s="257"/>
      <c r="BK1976" s="257"/>
      <c r="BL1976" s="263"/>
      <c r="BM1976" s="263"/>
      <c r="BN1976" s="263"/>
      <c r="BO1976" s="263"/>
      <c r="BP1976" s="263"/>
      <c r="BQ1976" s="263"/>
      <c r="BR1976" s="271"/>
      <c r="BS1976" s="271"/>
      <c r="BT1976" s="271"/>
      <c r="BU1976" s="271"/>
      <c r="BV1976" s="271"/>
      <c r="BW1976" s="271"/>
      <c r="BX1976" s="257"/>
      <c r="BY1976" s="257"/>
      <c r="BZ1976" s="257"/>
      <c r="CA1976" s="268"/>
      <c r="CB1976" s="268"/>
      <c r="CC1976" s="275"/>
      <c r="CD1976" s="268"/>
      <c r="CE1976" s="268"/>
      <c r="CF1976" s="268"/>
      <c r="CG1976" s="268"/>
      <c r="CH1976" s="268"/>
      <c r="CI1976" s="268"/>
      <c r="CJ1976" s="268"/>
      <c r="CK1976" s="268"/>
      <c r="CL1976" s="265"/>
      <c r="CM1976" s="272"/>
      <c r="CN1976" s="264"/>
      <c r="CO1976" s="177"/>
      <c r="CP1976" s="226"/>
      <c r="CQ1976" s="226"/>
      <c r="CR1976" s="226"/>
      <c r="CS1976" s="178"/>
      <c r="CT1976" s="178"/>
      <c r="CU1976" s="178"/>
      <c r="CV1976" s="178"/>
      <c r="CW1976" s="178"/>
      <c r="CX1976" s="178"/>
      <c r="CY1976" s="178"/>
      <c r="CZ1976" s="178"/>
      <c r="DA1976" s="178"/>
    </row>
    <row r="1977" spans="1:105" s="120" customFormat="1" ht="15" customHeight="1">
      <c r="A1977" s="227">
        <f t="shared" si="696"/>
        <v>245</v>
      </c>
      <c r="B1977" s="408" t="s">
        <v>781</v>
      </c>
      <c r="C1977" s="409" t="s">
        <v>782</v>
      </c>
      <c r="D1977" s="236" t="s">
        <v>1321</v>
      </c>
      <c r="E1977" s="236" t="s">
        <v>1283</v>
      </c>
      <c r="F1977" s="253" t="s">
        <v>80</v>
      </c>
      <c r="G1977" s="254"/>
      <c r="H1977" s="82" t="s">
        <v>69</v>
      </c>
      <c r="I1977" s="82"/>
      <c r="J1977" s="82" t="s">
        <v>60</v>
      </c>
      <c r="K1977" s="82" t="s">
        <v>60</v>
      </c>
      <c r="L1977" s="82" t="s">
        <v>60</v>
      </c>
      <c r="M1977" s="82" t="s">
        <v>60</v>
      </c>
      <c r="N1977" s="82" t="s">
        <v>60</v>
      </c>
      <c r="O1977" s="82"/>
      <c r="P1977" s="82" t="s">
        <v>60</v>
      </c>
      <c r="Q1977" s="82" t="s">
        <v>60</v>
      </c>
      <c r="R1977" s="82" t="s">
        <v>60</v>
      </c>
      <c r="S1977" s="82" t="s">
        <v>60</v>
      </c>
      <c r="T1977" s="82" t="s">
        <v>60</v>
      </c>
      <c r="U1977" s="82" t="s">
        <v>60</v>
      </c>
      <c r="V1977" s="82"/>
      <c r="W1977" s="82" t="s">
        <v>61</v>
      </c>
      <c r="X1977" s="82" t="s">
        <v>61</v>
      </c>
      <c r="Y1977" s="82" t="s">
        <v>61</v>
      </c>
      <c r="Z1977" s="82" t="s">
        <v>61</v>
      </c>
      <c r="AA1977" s="82" t="s">
        <v>61</v>
      </c>
      <c r="AB1977" s="82" t="s">
        <v>61</v>
      </c>
      <c r="AC1977" s="82"/>
      <c r="AD1977" s="82" t="s">
        <v>61</v>
      </c>
      <c r="AE1977" s="82" t="s">
        <v>61</v>
      </c>
      <c r="AF1977" s="82" t="s">
        <v>61</v>
      </c>
      <c r="AG1977" s="82" t="s">
        <v>61</v>
      </c>
      <c r="AH1977" s="82" t="s">
        <v>61</v>
      </c>
      <c r="AI1977" s="82" t="s">
        <v>1471</v>
      </c>
      <c r="AJ1977" s="82"/>
      <c r="AK1977" s="82" t="s">
        <v>60</v>
      </c>
      <c r="AL1977" s="82" t="s">
        <v>60</v>
      </c>
      <c r="AM1977" s="239">
        <f>COUNTIF(H1977:AL1977,"PH")+COUNTIF(H1977:AL1977,"PH/L")+COUNTIF(H1977:AL1977,"PM")</f>
        <v>0</v>
      </c>
      <c r="AN1977" s="239">
        <f>COUNTIF(H1977:AL1977,"PD")+COUNTIF(H1977:AL1977,"PDD")+COUNTIF(H1977:AL1977,"P/DS")/2+COUNTIF(H1977:AL1977,"PMD")</f>
        <v>0</v>
      </c>
      <c r="AO1977" s="239">
        <f>COUNTIF(H1977:AL1977,"PN")+COUNTIF(H1977:AL1977,"P/NS")/2+COUNTIF(H1977:AL1977,"PH")+COUNTIF(H1977:AL1977,"PH/F")/2+COUNTIF(H1977:AL1977,"PH/L")/2+COUNTIF(H1977:AL1977,"PM")</f>
        <v>0</v>
      </c>
      <c r="AP1977" s="239">
        <f>COUNTIF(H1977:AL1977,"BH")+COUNTIF(H1977:AL1977,"AL/BL")+COUNTIF(H1977:AL1977,"UL/BL")+COUNTIF(H1977:AL1977,"BM")</f>
        <v>0</v>
      </c>
      <c r="AQ1977" s="239">
        <f>COUNTIF(H1977:AL1977,"DS")+COUNTIF(H1977:AL1977,"AL/DS")/2+COUNTIF(H1977:AL1977,"UL/DS")/2+COUNTIF(H1977:AL1977,"CT")+COUNTIF(H1977:AL1977,"MD")</f>
        <v>13.5</v>
      </c>
      <c r="AR1977" s="239">
        <f>COUNTIF(H1977:AL1977,"NS")+COUNTIF(H1977:AL1977,"AL/NS")/2+COUNTIF(H1977:AL1977,"UL/NS")/2+COUNTIF(H1977:AL1977,"BH")+COUNTIF(H1977:AL1977,"AL/BF")/2+COUNTIF(H1977:AL1977,"AL/BL")/2+COUNTIF(H1977:AL1977,"UL/BL")/2+COUNTIF(H1977:AL1977,"UL/BF")/2+COUNTIF(H1977:AL1977,"BM")</f>
        <v>11</v>
      </c>
      <c r="AS1977" s="239">
        <f>COUNTIF(H1977:AL1977,"AL")+COUNTIF(H1977:AL1977,"AL/DS")/2+COUNTIF(H1977:AL1977,"AL/NS")/2+COUNTIF(H1977:AL1977,"NH")+COUNTIF(H1977:AL1977,"SL")+COUNTIF(H1977:AL1977,"NHD")+COUNTIF(H1977:AL1977,"B")+COUNTIF(H1977:AL1977,"HL")+COUNTIF(H1977:AL1977,"AL/BF")/2+COUNTIF(H1977:AL1977,"AL/BL")/2</f>
        <v>1</v>
      </c>
      <c r="AT1977" s="255">
        <f>COUNTIF(H1977:AL1977,"PD")+COUNTIF(H1977:AL1977,"PN")+COUNTIF(H1977:AL1977,"P/DS")/2+COUNTIF(H1977:AL1977,"P/NS")/2+COUNTIF(H1977:AL1977,"DS")+COUNTIF(H1977:AL1977,"NS")+COUNTIF(H1977:AL1977,"AL")+COUNTIF(H1977:AL1977,"AL/DS")+COUNTIF(H1977:AL1977,"AL/NS")+COUNTIF(H1977:AL1977,"NH")+COUNTIF(H1977:AL1977,"SL")+COUNTIF(H1977:AL1977,"UL/DS")/2+COUNTIF(H1977:AL1977,"UL/NS")/2+COUNTIF(H1977:AL1977,"CT")+COUNTIF(H1977:AL1977,"NHD")+COUNTIF(H1977:AL1977,"PDD")+COUNTIF(H1977:AL1977,"B")+COUNTIF(H1977:AL1977,"HL")+COUNTIF(H1977:AL1977,"PH")+COUNTIF(H1977:AL1977,"BH")+COUNTIF(H1977:AL1977,"AL/BF")+COUNTIF(H1977:AL1977,"AL/BL")+COUNTIF(H1977:AL1977,"UL/BF")/2+COUNTIF(H1977:AL1977,"UL/BL")/2+COUNTIF(H1977:AL1977,"PH/F")/2+COUNTIF(H1977:AL1977,"PH/L")/2+COUNTIF(H1977:AL1977,"MD")+COUNTIF(H1977:AL1977,"PMD")+COUNTIF(H1977:AL1977,"PM")+COUNTIF(H1977:AL1977,"BM")</f>
        <v>25.5</v>
      </c>
      <c r="AU1977" s="255">
        <f>COUNTIF(H1977:AL1977,"P/DS")/2+COUNTIF(H1977:AL1977,"P/NS")/2+COUNTIF(H1977:AL1977,"IL")+COUNTIF(H1977:AL1977,"NL")+COUNTIF(H1977:AL1977,"UL")+COUNTIF(H1977:AL1977,"UL/DS")/2+COUNTIF(H1977:AL1977,"UL/NS")/2+COUNTIF(H1977:AL1977,"KT")+COUNTIF(H1977:AL1977,"UL/BF")/2+COUNTIF(H1977:AL1977,"UL/BL")/2+COUNTIF(H1977:AL1977,"PH/F")/2+COUNTIF(H1977:AL1977,"PH/L")/2+COUNTIF(H1977:AL1977,"NB")</f>
        <v>0.5</v>
      </c>
      <c r="AV1977" s="258">
        <f>COUNTIF(H1977:AL1977,"PN")+COUNTIF(H1977:AL1977,"TVD")+COUNTIF(H1977:AL1977,"PH")+COUNTIF(H1977:AL1977,"PM")+COUNTIF(H1977:AL1977,"PDD")-COUNTIFS(H1977:AL1977,"PN",H1984:AL1984,"&gt;=3")-COUNTIFS(H1977:AL1977,"PM",H1984:AL1984,"&gt;=3")</f>
        <v>0</v>
      </c>
      <c r="AW1977" s="258">
        <f>COUNTIF(H1977:AL1977,"NS")+COUNTIF(H1977:AL1977,"D")+COUNTIF(H1977:AL1977,"BH")+COUNTIF(H1977:AL1977,"NHD")+COUNTIF(H1977:AL1977,"BM")-COUNTIFS(H1977:AL1977,"NS",H1984:AL1984,"&gt;=3")-COUNTIFS(H1977:AL1977,"BH",H1984:AL1984,"&gt;=3")-COUNTIFS(H1977:AL1977,"BM",H1984:AL1984,"&gt;=3")</f>
        <v>11</v>
      </c>
      <c r="AX1977" s="255">
        <f>COUNTIF(H1977:AL1977,"AL")+COUNTIF(H1977:AL1977,"AL/DS")/2+COUNTIF(H1977:AL1977,"AL/NS")/2+COUNTIF(H1977:AL1977,"AL/BF")+COUNTIF(H1977:AL1977,"AL/BL")/2</f>
        <v>0</v>
      </c>
      <c r="AY1977" s="255">
        <f>COUNTIF(H1977:AL1977,"SL")</f>
        <v>0</v>
      </c>
      <c r="AZ1977" s="255">
        <f>COUNTIF(H1977:AL1977,"NH")</f>
        <v>1</v>
      </c>
      <c r="BA1977" s="255">
        <f>COUNTIF(H1977:AL1977,"HL")</f>
        <v>0</v>
      </c>
      <c r="BB1977" s="255">
        <f>COUNTIF(G1977:AL1977,"P/DS")/2+COUNTIF(G1977:AL1977,"P/NS")/2+COUNTIF(G1977:AL1977,"UL")+COUNTIF(G1977:AL1977,"UL/DS")/2+COUNTIF(G1977:AL1977,"UL/NS")/2+COUNTIF(G1977:AL1977,"UL/BL")/2+COUNTIF(G1977:AL1977,"UL/BF")/2+COUNTIF(G1977:AL1977,"PH/F")/2+COUNTIF(G1977:AL1977,"PH/L")/2</f>
        <v>0.5</v>
      </c>
      <c r="BC1977" s="255">
        <f>COUNTIF(H1977:AL1977,"NB")</f>
        <v>0</v>
      </c>
      <c r="BD1977" s="255">
        <f>COUNTIF(H1977:AL1977,"NL")</f>
        <v>0</v>
      </c>
      <c r="BE1977" s="255">
        <f>COUNTIF(H1977:AL1977,"IL")</f>
        <v>0</v>
      </c>
      <c r="BF1977" s="255">
        <f>COUNTIF(H1977:AL1977,"KT")</f>
        <v>0</v>
      </c>
      <c r="BG1977" s="255">
        <f>COUNTIF(H1977:AL1977,"L70")</f>
        <v>0</v>
      </c>
      <c r="BH1977" s="255">
        <f>COUNTIF(H1977:AL1977,"MD")</f>
        <v>0</v>
      </c>
      <c r="BI1977" s="255">
        <f>COUNTIF(H1977:AL1977,"PMD")</f>
        <v>0</v>
      </c>
      <c r="BJ1977" s="255">
        <f>COUNTIF(H1977:AL1977,"PM")</f>
        <v>0</v>
      </c>
      <c r="BK1977" s="255">
        <f>COUNTIF(H1977:AL1977,"BM")</f>
        <v>0</v>
      </c>
      <c r="BL1977" s="261">
        <f>SUMIF(H1977:AL1977,"PD",H1978:AL1978)+SUMIF(H1977:AL1977,"PN",H1978:AL1978)+SUMIF(H1977:AL1977,"P/DS",H1978:AL1978)+SUMIF(H1977:AL1977,"PN/F",H1978:AL1978)+SUMIF(H1977:AL1977,"PN/L",H1978:AL1978)+SUMIF(H1977:AL1977,"TV",H1978:AL1978)+SUMIF(H1977:AL1977,"TVD",H1978:AL1978)+SUMIF(H1977:AL1977,"PDD",H1978:AL1978)</f>
        <v>0</v>
      </c>
      <c r="BM1977" s="261">
        <f>SUMIF(H1977:AL1977,"PD",H1979:AL1979)+SUMIF(H1977:AL1977,"PN",H1979:AL1979)+SUMIF(H1977:AL1977,"P/DS",H1979:AL1979)+SUMIF(H1977:AL1977,"PN/F",H1979:AL1979)+SUMIF(H1977:AL1977,"PN/L",H1979:AL1979)+SUMIF(H1977:AL1977,"TV",H1979:AL1979)+SUMIF(H1977:AL1977,"TVD",H1979:AL1979)+SUMIF(H1977:AL1977,"PDD",H1979:AL1979)+SUMIF(H1977:AL1977,"PMD",H1979:AL1979)</f>
        <v>0</v>
      </c>
      <c r="BN1977" s="261">
        <f>SUMIF(H1977:AL1977,"PD",H1980:AL1980)+SUMIF(H1977:AL1977,"PN",H1980:AL1980)+SUMIF(H1977:AL1977,"P/DS",H1980:AL1980)+SUMIF(H1977:AL1977,"PN/F",H1980:AL1980)+SUMIF(H1977:AL1977,"PN/L",H1980:AL1980)+SUMIF(H1977:AL1977,"TV",H1980:AL1980)+SUMIF(H1977:AL1977,"TVD",H1980:AL1980)</f>
        <v>0</v>
      </c>
      <c r="BO1977" s="261">
        <f>SUMIF(H1977:AL1977,"PD",H1981:AL1981)+SUMIF(H1977:AL1977,"PN",H1981:AL1981)+SUMIF(H1977:AL1977,"P/DS",H1981:AL1981)+SUMIF(H1977:AL1977,"PN/F",H1981:AL1981)+SUMIF(H1977:AL1977,"PN/L",H1981:AL1981)+SUMIF(H1977:AL1977,"TV",H1981:AL1981)+SUMIF(H1977:AL1977,"TVD",H1981:AL1981)</f>
        <v>0</v>
      </c>
      <c r="BP1977" s="261">
        <f>SUMIF(H1977:AL1977,"PD",H1982:AL1982)+SUMIF(H1977:AL1977,"PN",H1982:AL1982)+SUMIF(H1977:AL1977,"P/DS",H1982:AL1982)+SUMIF(H1977:AL1977,"PN/F",H1982:AL1982)+SUMIF(H1977:AL1977,"PN/L",H1982:AL1982)+SUMIF(H1977:AL1977,"TV",H1982:AL1982)+SUMIF(H1977:AL1977,"TVD",H1982:AL1982)+SUMIF(H1977:AL1977,"PDD",H1982:AL1982)+SUMIF(H1977:AL1977,"PH",H1982:AL1982)+SUMIF(H1977:AL1977,"PM",H1982:AL1982)</f>
        <v>0</v>
      </c>
      <c r="BQ1977" s="261">
        <f>SUMIF(H1977:AL1977,"PD",H1983:AL1983)+SUMIF(H1977:AL1977,"PN",H1983:AL1983)+SUMIF(H1977:AL1977,"P/DS",H1983:AL1983)+SUMIF(H1977:AL1977,"PN/F",H1983:AL1983)+SUMIF(H1977:AL1977,"PN/L",H1983:AL1983)+SUMIF(H1977:AL1977,"TV",H1983:AL1983)+SUMIF(H1977:AL1977,"TVD",H1983:AL1983)+SUMIF(H1977:AL1977,"PDD",H1983:AL1983)+SUMIF(H1977:AL1977,"PH",H1983:AL1983)+SUMIF(H1977:AL1977,"PM",H1983:AL1983)</f>
        <v>0</v>
      </c>
      <c r="BR1977" s="269">
        <f>SUM(H1978:AL1978)-BL1977</f>
        <v>20</v>
      </c>
      <c r="BS1977" s="269">
        <f>SUM(H1979:AL1979)-BM1977</f>
        <v>0</v>
      </c>
      <c r="BT1977" s="269">
        <f>SUM(H1980:AL1980)-BN1977</f>
        <v>0</v>
      </c>
      <c r="BU1977" s="269">
        <f>SUM(H1981:AL1981)-BO1977</f>
        <v>0</v>
      </c>
      <c r="BV1977" s="269">
        <f>SUM(H1982:AL1982)-BP1977</f>
        <v>0</v>
      </c>
      <c r="BW1977" s="269">
        <f>SUM(H1983:AL1983)-BQ1977</f>
        <v>0</v>
      </c>
      <c r="BX1977" s="255">
        <f>SUMIF(H1977:AL1977,"PD",H1984:AL1984)+SUMIF(H1977:AL1977,"PN",H1984:AL1984)+SUMIF(H1977:AL1977,"P/DS",H1984:AL1984)+SUMIF(H1977:AL1977,"PN/F",H1984:AL1984)+SUMIF(H1977:AL1977,"PN/L",H1984:AL1984)</f>
        <v>0</v>
      </c>
      <c r="BY1977" s="255">
        <f>SUM(H1984:AL1984)-BX1977</f>
        <v>0</v>
      </c>
      <c r="BZ1977" s="255">
        <f t="shared" ref="BZ1977" si="701">+SUM(BL1977:BW1984)</f>
        <v>20</v>
      </c>
      <c r="CA1977" s="266">
        <f>(COUNTIFS(H1977:AL1977,"PD",H1978:AL1978,"&gt;=2"))*0.5-IF(CN1977="VP",COUNTIFS($H$16:$AL$16,"SAT",H1977:AL1977,"PD",H1978:AL1978,"&gt;=2"))*0.5</f>
        <v>0</v>
      </c>
      <c r="CB1977" s="266">
        <f>(COUNTIFS(H1977:AL1977,"PN",H1979:AL1979,"&gt;=0.5",H1978:AL1978,"&gt;=1.5"))*0.5+COUNTIFS(H1977:AL1977,"PDD",H1979:AL1979,"&gt;=0.5",H1978:AL1978,"&gt;=1.5")*0.5</f>
        <v>0</v>
      </c>
      <c r="CC1977" s="273">
        <f>(COUNTIFS(H1977:AL1977,"TV",H1979:AL1979,"&gt;=10"))*0.5+(COUNTIFS(H1977:AL1977,"PMD",H1979:AL1979,"&gt;=2"))*0.5</f>
        <v>0</v>
      </c>
      <c r="CD1977" s="266">
        <f>(COUNTIFS(H1977:AL1977,"TVD",H1981:AL1981,"&gt;=6.5",H1979:AL1979,"&gt;=3.5"))*0.5</f>
        <v>0</v>
      </c>
      <c r="CE1977" s="266">
        <f>(COUNTIFS(H1977:AL1977,"PD",H1982:AL1982,"&gt;=10"))*0.5</f>
        <v>0</v>
      </c>
      <c r="CF1977" s="266">
        <f>(COUNTIFS(H1977:AL1977,"PDD",H1982:AL1982,"&gt;=3.5",H1983:AL1983,"&gt;=6.5")+COUNTIFS(H1977:AL1977,"PH",H1983:AL1983,"&gt;=0.5",H1982:AL1982,"&gt;=1.5")+COUNTIFS(H1977:AL1977,"PM",H1983:AL1983,"&gt;=0.5",H1982:AL1982,"&gt;=1.5"))*0.5</f>
        <v>0</v>
      </c>
      <c r="CG1977" s="266">
        <f>(COUNTIFS(H1977:AL1977,"DS",H1978:AL1978,"&gt;=2")+COUNTIFS(H1977:AL1977,"AL/DS",H1978:AL1978,"&gt;=2"))*0.5-IF(CN1977="VP",COUNTIFS($H$16:$AL$16,"SAT",H1977:AL1977,"DS",H1978:AL1978,"&gt;=2"))*0.5</f>
        <v>4</v>
      </c>
      <c r="CH1977" s="266">
        <f>(COUNTIFS(H1977:AL1977,"NS",H1979:AL1979,"&gt;=0.5",H1978:AL1978,"&gt;=1.5")+COUNTIFS(H1977:AL1977,"AL/NS",H1979:AL1979,"&gt;=0.5",H1978:AL1978,"&gt;=1.5")+COUNTIFS(H1977:AL1977,"NHD",H1979:AL1979,"&gt;=4.5",H1982:AL1982,"&gt;=2",H1978:AL1978,"&gt;=1.5"))*0.5</f>
        <v>0</v>
      </c>
      <c r="CI1977" s="266">
        <f>(COUNTIF(H1979:AL1979,"&gt;=10")+COUNTIFS(H1977:AL1977,"MD",H1979:AL1979,"&gt;=2")-COUNTIFS(H1977:AL1977,"TV",H1979:AL1979,"&gt;=10"))*0.5</f>
        <v>0</v>
      </c>
      <c r="CJ1977" s="266">
        <f>(COUNTIFS(H1977:AL1977,"D",H1981:AL1981,"&gt;=6.5",H1979:AL1979,"&gt;=3.5"))*0.5</f>
        <v>0</v>
      </c>
      <c r="CK1977" s="266">
        <f>(COUNTIF(H1982:AL1982,"&gt;=10")-COUNTIFS(H1977:AL1977,"PD",H1982:AL1982,"&gt;=10"))*0.5</f>
        <v>0</v>
      </c>
      <c r="CL1977" s="265">
        <f>(COUNTIFS(H1977:AL1977,"NHD",H1982:AL1982,"&gt;=3.5",H1983:AL1983,"&gt;=6.5")+COUNTIFS(H1977:AL1977,"BH",H1982:AL1982,"&gt;=1.5",H1983:AL1983,"&gt;=0.5")+COUNTIFS(H1977:AL1977,"BM",H1982:AL1982,"&gt;=1.5",H1983:AL1983,"&gt;=0.5")+COUNTIFS(H1977:AL1977,"D",H1982:AL1982,"&gt;=1.5",H1983:AL1983,"&gt;=0.5"))*0.5</f>
        <v>0</v>
      </c>
      <c r="CM1977" s="272"/>
      <c r="CN1977" s="264" t="s">
        <v>723</v>
      </c>
      <c r="CO1977" s="177">
        <f t="shared" ref="CO1977" si="702">+AM1977+AN1977+AO1977+AP1977+AQ1977+AR1977+AS1977+AU1977+BG1977</f>
        <v>26</v>
      </c>
      <c r="CP1977" s="225">
        <f>+SUM(I1978:I1983)-I1984</f>
        <v>0</v>
      </c>
      <c r="CQ1977" s="225">
        <f>+SUM(J1978:J1983)-J1984</f>
        <v>2.5</v>
      </c>
      <c r="CR1977" s="225">
        <f>+SUM(K1978:K1983)-K1984</f>
        <v>2.5</v>
      </c>
      <c r="CS1977" s="178"/>
      <c r="CT1977" s="178"/>
      <c r="CU1977" s="178"/>
      <c r="CV1977" s="178"/>
      <c r="CW1977" s="178"/>
      <c r="CX1977" s="178"/>
      <c r="CY1977" s="178"/>
      <c r="CZ1977" s="178"/>
      <c r="DA1977" s="178"/>
    </row>
    <row r="1978" spans="1:105" s="120" customFormat="1" ht="15" customHeight="1">
      <c r="A1978" s="228"/>
      <c r="B1978" s="409"/>
      <c r="C1978" s="409"/>
      <c r="D1978" s="237"/>
      <c r="E1978" s="237"/>
      <c r="F1978" s="242" t="s">
        <v>82</v>
      </c>
      <c r="G1978" s="121">
        <v>1.5</v>
      </c>
      <c r="H1978" s="83"/>
      <c r="I1978" s="83"/>
      <c r="J1978" s="83">
        <v>2.5</v>
      </c>
      <c r="K1978" s="83">
        <v>2.5</v>
      </c>
      <c r="L1978" s="83">
        <v>2.5</v>
      </c>
      <c r="M1978" s="83">
        <v>2.5</v>
      </c>
      <c r="N1978" s="83"/>
      <c r="O1978" s="83"/>
      <c r="P1978" s="83">
        <v>2.5</v>
      </c>
      <c r="Q1978" s="83">
        <v>2.5</v>
      </c>
      <c r="R1978" s="83">
        <v>2.5</v>
      </c>
      <c r="S1978" s="83">
        <v>2.5</v>
      </c>
      <c r="T1978" s="83"/>
      <c r="U1978" s="83"/>
      <c r="V1978" s="83"/>
      <c r="W1978" s="83"/>
      <c r="X1978" s="83"/>
      <c r="Y1978" s="83"/>
      <c r="Z1978" s="83"/>
      <c r="AA1978" s="83"/>
      <c r="AB1978" s="83"/>
      <c r="AC1978" s="79"/>
      <c r="AD1978" s="79"/>
      <c r="AE1978" s="79"/>
      <c r="AF1978" s="79"/>
      <c r="AG1978" s="79"/>
      <c r="AH1978" s="79"/>
      <c r="AI1978" s="79"/>
      <c r="AJ1978" s="79"/>
      <c r="AK1978" s="79"/>
      <c r="AL1978" s="79"/>
      <c r="AM1978" s="240"/>
      <c r="AN1978" s="240"/>
      <c r="AO1978" s="240"/>
      <c r="AP1978" s="240"/>
      <c r="AQ1978" s="240"/>
      <c r="AR1978" s="240"/>
      <c r="AS1978" s="240"/>
      <c r="AT1978" s="256"/>
      <c r="AU1978" s="256"/>
      <c r="AV1978" s="259"/>
      <c r="AW1978" s="259"/>
      <c r="AX1978" s="256"/>
      <c r="AY1978" s="256"/>
      <c r="AZ1978" s="256"/>
      <c r="BA1978" s="256"/>
      <c r="BB1978" s="256"/>
      <c r="BC1978" s="256"/>
      <c r="BD1978" s="256"/>
      <c r="BE1978" s="256"/>
      <c r="BF1978" s="256"/>
      <c r="BG1978" s="256"/>
      <c r="BH1978" s="256"/>
      <c r="BI1978" s="256"/>
      <c r="BJ1978" s="256"/>
      <c r="BK1978" s="256"/>
      <c r="BL1978" s="262"/>
      <c r="BM1978" s="262"/>
      <c r="BN1978" s="262"/>
      <c r="BO1978" s="262"/>
      <c r="BP1978" s="262"/>
      <c r="BQ1978" s="262"/>
      <c r="BR1978" s="270"/>
      <c r="BS1978" s="270"/>
      <c r="BT1978" s="270"/>
      <c r="BU1978" s="270"/>
      <c r="BV1978" s="270"/>
      <c r="BW1978" s="270"/>
      <c r="BX1978" s="256"/>
      <c r="BY1978" s="256"/>
      <c r="BZ1978" s="256"/>
      <c r="CA1978" s="267"/>
      <c r="CB1978" s="267"/>
      <c r="CC1978" s="274"/>
      <c r="CD1978" s="267"/>
      <c r="CE1978" s="267"/>
      <c r="CF1978" s="267"/>
      <c r="CG1978" s="267"/>
      <c r="CH1978" s="267"/>
      <c r="CI1978" s="267"/>
      <c r="CJ1978" s="267"/>
      <c r="CK1978" s="267"/>
      <c r="CL1978" s="265"/>
      <c r="CM1978" s="272"/>
      <c r="CN1978" s="264"/>
      <c r="CO1978" s="177"/>
      <c r="CP1978" s="226"/>
      <c r="CQ1978" s="226"/>
      <c r="CR1978" s="226"/>
      <c r="CS1978" s="178"/>
      <c r="CT1978" s="178"/>
      <c r="CU1978" s="178"/>
      <c r="CV1978" s="178"/>
      <c r="CW1978" s="178"/>
      <c r="CX1978" s="178"/>
      <c r="CY1978" s="178"/>
      <c r="CZ1978" s="178"/>
      <c r="DA1978" s="178"/>
    </row>
    <row r="1979" spans="1:105" s="120" customFormat="1" ht="15" customHeight="1">
      <c r="A1979" s="228"/>
      <c r="B1979" s="409"/>
      <c r="C1979" s="409"/>
      <c r="D1979" s="237"/>
      <c r="E1979" s="237"/>
      <c r="F1979" s="243"/>
      <c r="G1979" s="122">
        <v>2</v>
      </c>
      <c r="H1979" s="84"/>
      <c r="I1979" s="84"/>
      <c r="J1979" s="84"/>
      <c r="K1979" s="84"/>
      <c r="L1979" s="84"/>
      <c r="M1979" s="84"/>
      <c r="N1979" s="84"/>
      <c r="O1979" s="84"/>
      <c r="P1979" s="84"/>
      <c r="Q1979" s="84"/>
      <c r="R1979" s="84"/>
      <c r="S1979" s="84"/>
      <c r="T1979" s="84"/>
      <c r="U1979" s="84"/>
      <c r="V1979" s="84"/>
      <c r="W1979" s="84"/>
      <c r="X1979" s="84"/>
      <c r="Y1979" s="84"/>
      <c r="Z1979" s="84"/>
      <c r="AA1979" s="84"/>
      <c r="AB1979" s="84"/>
      <c r="AC1979" s="80"/>
      <c r="AD1979" s="80"/>
      <c r="AE1979" s="80"/>
      <c r="AF1979" s="80"/>
      <c r="AG1979" s="80"/>
      <c r="AH1979" s="80"/>
      <c r="AI1979" s="80"/>
      <c r="AJ1979" s="80"/>
      <c r="AK1979" s="80"/>
      <c r="AL1979" s="80"/>
      <c r="AM1979" s="240"/>
      <c r="AN1979" s="240"/>
      <c r="AO1979" s="240"/>
      <c r="AP1979" s="240"/>
      <c r="AQ1979" s="240"/>
      <c r="AR1979" s="240"/>
      <c r="AS1979" s="240"/>
      <c r="AT1979" s="256"/>
      <c r="AU1979" s="256"/>
      <c r="AV1979" s="259"/>
      <c r="AW1979" s="259"/>
      <c r="AX1979" s="256"/>
      <c r="AY1979" s="256"/>
      <c r="AZ1979" s="256"/>
      <c r="BA1979" s="256"/>
      <c r="BB1979" s="256"/>
      <c r="BC1979" s="256"/>
      <c r="BD1979" s="256"/>
      <c r="BE1979" s="256"/>
      <c r="BF1979" s="256"/>
      <c r="BG1979" s="256"/>
      <c r="BH1979" s="256"/>
      <c r="BI1979" s="256"/>
      <c r="BJ1979" s="256"/>
      <c r="BK1979" s="256"/>
      <c r="BL1979" s="262"/>
      <c r="BM1979" s="262"/>
      <c r="BN1979" s="262"/>
      <c r="BO1979" s="262"/>
      <c r="BP1979" s="262"/>
      <c r="BQ1979" s="262"/>
      <c r="BR1979" s="270"/>
      <c r="BS1979" s="270"/>
      <c r="BT1979" s="270"/>
      <c r="BU1979" s="270"/>
      <c r="BV1979" s="270"/>
      <c r="BW1979" s="270"/>
      <c r="BX1979" s="256"/>
      <c r="BY1979" s="256"/>
      <c r="BZ1979" s="256"/>
      <c r="CA1979" s="267"/>
      <c r="CB1979" s="267"/>
      <c r="CC1979" s="274"/>
      <c r="CD1979" s="267"/>
      <c r="CE1979" s="267"/>
      <c r="CF1979" s="267"/>
      <c r="CG1979" s="267"/>
      <c r="CH1979" s="267"/>
      <c r="CI1979" s="267"/>
      <c r="CJ1979" s="267"/>
      <c r="CK1979" s="267"/>
      <c r="CL1979" s="265"/>
      <c r="CM1979" s="272"/>
      <c r="CN1979" s="264"/>
      <c r="CO1979" s="177"/>
      <c r="CP1979" s="226"/>
      <c r="CQ1979" s="226"/>
      <c r="CR1979" s="226"/>
      <c r="CS1979" s="178"/>
      <c r="CT1979" s="178"/>
      <c r="CU1979" s="178"/>
      <c r="CV1979" s="178"/>
      <c r="CW1979" s="178"/>
      <c r="CX1979" s="178"/>
      <c r="CY1979" s="178"/>
      <c r="CZ1979" s="178"/>
      <c r="DA1979" s="178"/>
    </row>
    <row r="1980" spans="1:105" s="120" customFormat="1" ht="15" customHeight="1">
      <c r="A1980" s="228"/>
      <c r="B1980" s="409"/>
      <c r="C1980" s="409"/>
      <c r="D1980" s="237"/>
      <c r="E1980" s="237"/>
      <c r="F1980" s="243"/>
      <c r="G1980" s="122">
        <v>2.1</v>
      </c>
      <c r="H1980" s="84"/>
      <c r="I1980" s="84"/>
      <c r="J1980" s="84"/>
      <c r="K1980" s="84"/>
      <c r="L1980" s="84"/>
      <c r="M1980" s="84"/>
      <c r="N1980" s="84"/>
      <c r="O1980" s="84"/>
      <c r="P1980" s="84"/>
      <c r="Q1980" s="84"/>
      <c r="R1980" s="84"/>
      <c r="S1980" s="84"/>
      <c r="T1980" s="84"/>
      <c r="U1980" s="84"/>
      <c r="V1980" s="84"/>
      <c r="W1980" s="84"/>
      <c r="X1980" s="84"/>
      <c r="Y1980" s="84"/>
      <c r="Z1980" s="84"/>
      <c r="AA1980" s="84"/>
      <c r="AB1980" s="84"/>
      <c r="AC1980" s="80"/>
      <c r="AD1980" s="80"/>
      <c r="AE1980" s="80"/>
      <c r="AF1980" s="80"/>
      <c r="AG1980" s="80"/>
      <c r="AH1980" s="80"/>
      <c r="AI1980" s="80"/>
      <c r="AJ1980" s="80"/>
      <c r="AK1980" s="80"/>
      <c r="AL1980" s="80"/>
      <c r="AM1980" s="240"/>
      <c r="AN1980" s="240"/>
      <c r="AO1980" s="240"/>
      <c r="AP1980" s="240"/>
      <c r="AQ1980" s="240"/>
      <c r="AR1980" s="240"/>
      <c r="AS1980" s="240"/>
      <c r="AT1980" s="256"/>
      <c r="AU1980" s="256"/>
      <c r="AV1980" s="259"/>
      <c r="AW1980" s="259"/>
      <c r="AX1980" s="256"/>
      <c r="AY1980" s="256"/>
      <c r="AZ1980" s="256"/>
      <c r="BA1980" s="256"/>
      <c r="BB1980" s="256"/>
      <c r="BC1980" s="256"/>
      <c r="BD1980" s="256"/>
      <c r="BE1980" s="256"/>
      <c r="BF1980" s="256"/>
      <c r="BG1980" s="256"/>
      <c r="BH1980" s="256"/>
      <c r="BI1980" s="256"/>
      <c r="BJ1980" s="256"/>
      <c r="BK1980" s="256"/>
      <c r="BL1980" s="262"/>
      <c r="BM1980" s="262"/>
      <c r="BN1980" s="262"/>
      <c r="BO1980" s="262"/>
      <c r="BP1980" s="262"/>
      <c r="BQ1980" s="262"/>
      <c r="BR1980" s="270"/>
      <c r="BS1980" s="270"/>
      <c r="BT1980" s="270"/>
      <c r="BU1980" s="270"/>
      <c r="BV1980" s="270"/>
      <c r="BW1980" s="270"/>
      <c r="BX1980" s="256"/>
      <c r="BY1980" s="256"/>
      <c r="BZ1980" s="256"/>
      <c r="CA1980" s="267"/>
      <c r="CB1980" s="267"/>
      <c r="CC1980" s="274"/>
      <c r="CD1980" s="267"/>
      <c r="CE1980" s="267"/>
      <c r="CF1980" s="267"/>
      <c r="CG1980" s="267"/>
      <c r="CH1980" s="267"/>
      <c r="CI1980" s="267"/>
      <c r="CJ1980" s="267"/>
      <c r="CK1980" s="267"/>
      <c r="CL1980" s="265"/>
      <c r="CM1980" s="272"/>
      <c r="CN1980" s="264"/>
      <c r="CO1980" s="177"/>
      <c r="CP1980" s="226"/>
      <c r="CQ1980" s="226"/>
      <c r="CR1980" s="226"/>
      <c r="CS1980" s="178"/>
      <c r="CT1980" s="178"/>
      <c r="CU1980" s="178"/>
      <c r="CV1980" s="178"/>
      <c r="CW1980" s="178"/>
      <c r="CX1980" s="178"/>
      <c r="CY1980" s="178"/>
      <c r="CZ1980" s="178"/>
      <c r="DA1980" s="178"/>
    </row>
    <row r="1981" spans="1:105" s="120" customFormat="1" ht="15" customHeight="1">
      <c r="A1981" s="228"/>
      <c r="B1981" s="409"/>
      <c r="C1981" s="409"/>
      <c r="D1981" s="237"/>
      <c r="E1981" s="237"/>
      <c r="F1981" s="243"/>
      <c r="G1981" s="122">
        <v>2.7</v>
      </c>
      <c r="H1981" s="84"/>
      <c r="I1981" s="84"/>
      <c r="J1981" s="84"/>
      <c r="K1981" s="84"/>
      <c r="L1981" s="84"/>
      <c r="M1981" s="84"/>
      <c r="N1981" s="84"/>
      <c r="O1981" s="84"/>
      <c r="P1981" s="84"/>
      <c r="Q1981" s="84"/>
      <c r="R1981" s="84"/>
      <c r="S1981" s="84"/>
      <c r="T1981" s="84"/>
      <c r="U1981" s="84"/>
      <c r="V1981" s="84"/>
      <c r="W1981" s="84"/>
      <c r="X1981" s="84"/>
      <c r="Y1981" s="84"/>
      <c r="Z1981" s="84"/>
      <c r="AA1981" s="84"/>
      <c r="AB1981" s="84"/>
      <c r="AC1981" s="80"/>
      <c r="AD1981" s="80"/>
      <c r="AE1981" s="80"/>
      <c r="AF1981" s="80"/>
      <c r="AG1981" s="80"/>
      <c r="AH1981" s="80"/>
      <c r="AI1981" s="80"/>
      <c r="AJ1981" s="80"/>
      <c r="AK1981" s="80"/>
      <c r="AL1981" s="80"/>
      <c r="AM1981" s="240"/>
      <c r="AN1981" s="240"/>
      <c r="AO1981" s="240"/>
      <c r="AP1981" s="240"/>
      <c r="AQ1981" s="240"/>
      <c r="AR1981" s="240"/>
      <c r="AS1981" s="240"/>
      <c r="AT1981" s="256"/>
      <c r="AU1981" s="256"/>
      <c r="AV1981" s="259"/>
      <c r="AW1981" s="259"/>
      <c r="AX1981" s="256"/>
      <c r="AY1981" s="256"/>
      <c r="AZ1981" s="256"/>
      <c r="BA1981" s="256"/>
      <c r="BB1981" s="256"/>
      <c r="BC1981" s="256"/>
      <c r="BD1981" s="256"/>
      <c r="BE1981" s="256"/>
      <c r="BF1981" s="256"/>
      <c r="BG1981" s="256"/>
      <c r="BH1981" s="256"/>
      <c r="BI1981" s="256"/>
      <c r="BJ1981" s="256"/>
      <c r="BK1981" s="256"/>
      <c r="BL1981" s="262"/>
      <c r="BM1981" s="262"/>
      <c r="BN1981" s="262"/>
      <c r="BO1981" s="262"/>
      <c r="BP1981" s="262"/>
      <c r="BQ1981" s="262"/>
      <c r="BR1981" s="270"/>
      <c r="BS1981" s="270"/>
      <c r="BT1981" s="270"/>
      <c r="BU1981" s="270"/>
      <c r="BV1981" s="270"/>
      <c r="BW1981" s="270"/>
      <c r="BX1981" s="256"/>
      <c r="BY1981" s="256"/>
      <c r="BZ1981" s="256"/>
      <c r="CA1981" s="267"/>
      <c r="CB1981" s="267"/>
      <c r="CC1981" s="274"/>
      <c r="CD1981" s="267"/>
      <c r="CE1981" s="267"/>
      <c r="CF1981" s="267"/>
      <c r="CG1981" s="267"/>
      <c r="CH1981" s="267"/>
      <c r="CI1981" s="267"/>
      <c r="CJ1981" s="267"/>
      <c r="CK1981" s="267"/>
      <c r="CL1981" s="265"/>
      <c r="CM1981" s="272"/>
      <c r="CN1981" s="264"/>
      <c r="CO1981" s="177"/>
      <c r="CP1981" s="226"/>
      <c r="CQ1981" s="226"/>
      <c r="CR1981" s="226"/>
      <c r="CS1981" s="178"/>
      <c r="CT1981" s="178"/>
      <c r="CU1981" s="178"/>
      <c r="CV1981" s="178"/>
      <c r="CW1981" s="178"/>
      <c r="CX1981" s="178"/>
      <c r="CY1981" s="178"/>
      <c r="CZ1981" s="178"/>
      <c r="DA1981" s="178"/>
    </row>
    <row r="1982" spans="1:105" s="120" customFormat="1" ht="15" customHeight="1">
      <c r="A1982" s="228"/>
      <c r="B1982" s="409"/>
      <c r="C1982" s="409"/>
      <c r="D1982" s="237"/>
      <c r="E1982" s="237"/>
      <c r="F1982" s="243"/>
      <c r="G1982" s="122">
        <v>3</v>
      </c>
      <c r="H1982" s="84"/>
      <c r="I1982" s="84"/>
      <c r="J1982" s="84"/>
      <c r="K1982" s="84"/>
      <c r="L1982" s="84"/>
      <c r="M1982" s="84"/>
      <c r="N1982" s="84"/>
      <c r="O1982" s="84"/>
      <c r="P1982" s="84"/>
      <c r="Q1982" s="84"/>
      <c r="R1982" s="84"/>
      <c r="S1982" s="84"/>
      <c r="T1982" s="84"/>
      <c r="U1982" s="84"/>
      <c r="V1982" s="84"/>
      <c r="W1982" s="84"/>
      <c r="X1982" s="84"/>
      <c r="Y1982" s="84"/>
      <c r="Z1982" s="84"/>
      <c r="AA1982" s="84"/>
      <c r="AB1982" s="84"/>
      <c r="AC1982" s="80"/>
      <c r="AD1982" s="80"/>
      <c r="AE1982" s="80"/>
      <c r="AF1982" s="80"/>
      <c r="AG1982" s="80"/>
      <c r="AH1982" s="80"/>
      <c r="AI1982" s="80"/>
      <c r="AJ1982" s="80"/>
      <c r="AK1982" s="80"/>
      <c r="AL1982" s="80"/>
      <c r="AM1982" s="240"/>
      <c r="AN1982" s="240"/>
      <c r="AO1982" s="240"/>
      <c r="AP1982" s="240"/>
      <c r="AQ1982" s="240"/>
      <c r="AR1982" s="240"/>
      <c r="AS1982" s="240"/>
      <c r="AT1982" s="256"/>
      <c r="AU1982" s="256"/>
      <c r="AV1982" s="259"/>
      <c r="AW1982" s="259"/>
      <c r="AX1982" s="256"/>
      <c r="AY1982" s="256"/>
      <c r="AZ1982" s="256"/>
      <c r="BA1982" s="256"/>
      <c r="BB1982" s="256"/>
      <c r="BC1982" s="256"/>
      <c r="BD1982" s="256"/>
      <c r="BE1982" s="256"/>
      <c r="BF1982" s="256"/>
      <c r="BG1982" s="256"/>
      <c r="BH1982" s="256"/>
      <c r="BI1982" s="256"/>
      <c r="BJ1982" s="256"/>
      <c r="BK1982" s="256"/>
      <c r="BL1982" s="262"/>
      <c r="BM1982" s="262"/>
      <c r="BN1982" s="262"/>
      <c r="BO1982" s="262"/>
      <c r="BP1982" s="262"/>
      <c r="BQ1982" s="262"/>
      <c r="BR1982" s="270"/>
      <c r="BS1982" s="270"/>
      <c r="BT1982" s="270"/>
      <c r="BU1982" s="270"/>
      <c r="BV1982" s="270"/>
      <c r="BW1982" s="270"/>
      <c r="BX1982" s="256"/>
      <c r="BY1982" s="256"/>
      <c r="BZ1982" s="256"/>
      <c r="CA1982" s="267"/>
      <c r="CB1982" s="267"/>
      <c r="CC1982" s="274"/>
      <c r="CD1982" s="267"/>
      <c r="CE1982" s="267"/>
      <c r="CF1982" s="267"/>
      <c r="CG1982" s="267"/>
      <c r="CH1982" s="267"/>
      <c r="CI1982" s="267"/>
      <c r="CJ1982" s="267"/>
      <c r="CK1982" s="267"/>
      <c r="CL1982" s="265"/>
      <c r="CM1982" s="272"/>
      <c r="CN1982" s="264"/>
      <c r="CO1982" s="177"/>
      <c r="CP1982" s="226"/>
      <c r="CQ1982" s="226"/>
      <c r="CR1982" s="226"/>
      <c r="CS1982" s="178"/>
      <c r="CT1982" s="178"/>
      <c r="CU1982" s="178"/>
      <c r="CV1982" s="178"/>
      <c r="CW1982" s="178"/>
      <c r="CX1982" s="178"/>
      <c r="CY1982" s="178"/>
      <c r="CZ1982" s="178"/>
      <c r="DA1982" s="178"/>
    </row>
    <row r="1983" spans="1:105" s="120" customFormat="1" ht="15" customHeight="1">
      <c r="A1983" s="228"/>
      <c r="B1983" s="409"/>
      <c r="C1983" s="409"/>
      <c r="D1983" s="237"/>
      <c r="E1983" s="237"/>
      <c r="F1983" s="244"/>
      <c r="G1983" s="123">
        <v>3.9</v>
      </c>
      <c r="H1983" s="85"/>
      <c r="I1983" s="85"/>
      <c r="J1983" s="85"/>
      <c r="K1983" s="85"/>
      <c r="L1983" s="85"/>
      <c r="M1983" s="85"/>
      <c r="N1983" s="85"/>
      <c r="O1983" s="85"/>
      <c r="P1983" s="85"/>
      <c r="Q1983" s="85"/>
      <c r="R1983" s="85"/>
      <c r="S1983" s="85"/>
      <c r="T1983" s="85"/>
      <c r="U1983" s="85"/>
      <c r="V1983" s="85"/>
      <c r="W1983" s="85"/>
      <c r="X1983" s="85"/>
      <c r="Y1983" s="85"/>
      <c r="Z1983" s="85"/>
      <c r="AA1983" s="85"/>
      <c r="AB1983" s="85"/>
      <c r="AC1983" s="81"/>
      <c r="AD1983" s="81"/>
      <c r="AE1983" s="81"/>
      <c r="AF1983" s="81"/>
      <c r="AG1983" s="81"/>
      <c r="AH1983" s="81"/>
      <c r="AI1983" s="81"/>
      <c r="AJ1983" s="81"/>
      <c r="AK1983" s="81"/>
      <c r="AL1983" s="81"/>
      <c r="AM1983" s="240"/>
      <c r="AN1983" s="240"/>
      <c r="AO1983" s="240"/>
      <c r="AP1983" s="240"/>
      <c r="AQ1983" s="240"/>
      <c r="AR1983" s="240"/>
      <c r="AS1983" s="240"/>
      <c r="AT1983" s="256"/>
      <c r="AU1983" s="256"/>
      <c r="AV1983" s="259"/>
      <c r="AW1983" s="259"/>
      <c r="AX1983" s="256"/>
      <c r="AY1983" s="256"/>
      <c r="AZ1983" s="256"/>
      <c r="BA1983" s="256"/>
      <c r="BB1983" s="256"/>
      <c r="BC1983" s="256"/>
      <c r="BD1983" s="256"/>
      <c r="BE1983" s="256"/>
      <c r="BF1983" s="256"/>
      <c r="BG1983" s="256"/>
      <c r="BH1983" s="256"/>
      <c r="BI1983" s="256"/>
      <c r="BJ1983" s="256"/>
      <c r="BK1983" s="256"/>
      <c r="BL1983" s="262"/>
      <c r="BM1983" s="262"/>
      <c r="BN1983" s="262"/>
      <c r="BO1983" s="262"/>
      <c r="BP1983" s="262"/>
      <c r="BQ1983" s="262"/>
      <c r="BR1983" s="270"/>
      <c r="BS1983" s="270"/>
      <c r="BT1983" s="270"/>
      <c r="BU1983" s="270"/>
      <c r="BV1983" s="270"/>
      <c r="BW1983" s="270"/>
      <c r="BX1983" s="256"/>
      <c r="BY1983" s="256"/>
      <c r="BZ1983" s="256"/>
      <c r="CA1983" s="267"/>
      <c r="CB1983" s="267"/>
      <c r="CC1983" s="274"/>
      <c r="CD1983" s="267"/>
      <c r="CE1983" s="267"/>
      <c r="CF1983" s="267"/>
      <c r="CG1983" s="267"/>
      <c r="CH1983" s="267"/>
      <c r="CI1983" s="267"/>
      <c r="CJ1983" s="267"/>
      <c r="CK1983" s="267"/>
      <c r="CL1983" s="265"/>
      <c r="CM1983" s="272"/>
      <c r="CN1983" s="264"/>
      <c r="CO1983" s="177"/>
      <c r="CP1983" s="226"/>
      <c r="CQ1983" s="226"/>
      <c r="CR1983" s="226"/>
      <c r="CS1983" s="178"/>
      <c r="CT1983" s="178"/>
      <c r="CU1983" s="178"/>
      <c r="CV1983" s="178"/>
      <c r="CW1983" s="178"/>
      <c r="CX1983" s="178"/>
      <c r="CY1983" s="178"/>
      <c r="CZ1983" s="178"/>
      <c r="DA1983" s="178"/>
    </row>
    <row r="1984" spans="1:105" s="120" customFormat="1" ht="15" customHeight="1">
      <c r="A1984" s="229"/>
      <c r="B1984" s="410"/>
      <c r="C1984" s="410"/>
      <c r="D1984" s="238"/>
      <c r="E1984" s="238"/>
      <c r="F1984" s="245" t="s">
        <v>83</v>
      </c>
      <c r="G1984" s="246"/>
      <c r="H1984" s="82"/>
      <c r="I1984" s="82"/>
      <c r="J1984" s="82"/>
      <c r="K1984" s="82"/>
      <c r="L1984" s="82"/>
      <c r="M1984" s="82"/>
      <c r="N1984" s="82"/>
      <c r="O1984" s="82"/>
      <c r="P1984" s="82"/>
      <c r="Q1984" s="82"/>
      <c r="R1984" s="82"/>
      <c r="S1984" s="82"/>
      <c r="T1984" s="82"/>
      <c r="U1984" s="82"/>
      <c r="V1984" s="82"/>
      <c r="W1984" s="82"/>
      <c r="X1984" s="82"/>
      <c r="Y1984" s="82"/>
      <c r="Z1984" s="82"/>
      <c r="AA1984" s="82"/>
      <c r="AB1984" s="82"/>
      <c r="AC1984" s="35"/>
      <c r="AD1984" s="35"/>
      <c r="AE1984" s="35"/>
      <c r="AF1984" s="35"/>
      <c r="AG1984" s="35"/>
      <c r="AH1984" s="35"/>
      <c r="AI1984" s="35"/>
      <c r="AJ1984" s="35"/>
      <c r="AK1984" s="35"/>
      <c r="AL1984" s="35"/>
      <c r="AM1984" s="241"/>
      <c r="AN1984" s="241"/>
      <c r="AO1984" s="241"/>
      <c r="AP1984" s="241"/>
      <c r="AQ1984" s="241"/>
      <c r="AR1984" s="241"/>
      <c r="AS1984" s="241"/>
      <c r="AT1984" s="257"/>
      <c r="AU1984" s="257"/>
      <c r="AV1984" s="260"/>
      <c r="AW1984" s="260"/>
      <c r="AX1984" s="257"/>
      <c r="AY1984" s="257"/>
      <c r="AZ1984" s="257"/>
      <c r="BA1984" s="257"/>
      <c r="BB1984" s="257"/>
      <c r="BC1984" s="257"/>
      <c r="BD1984" s="257"/>
      <c r="BE1984" s="257"/>
      <c r="BF1984" s="257"/>
      <c r="BG1984" s="257"/>
      <c r="BH1984" s="257"/>
      <c r="BI1984" s="257"/>
      <c r="BJ1984" s="257"/>
      <c r="BK1984" s="257"/>
      <c r="BL1984" s="263"/>
      <c r="BM1984" s="263"/>
      <c r="BN1984" s="263"/>
      <c r="BO1984" s="263"/>
      <c r="BP1984" s="263"/>
      <c r="BQ1984" s="263"/>
      <c r="BR1984" s="271"/>
      <c r="BS1984" s="271"/>
      <c r="BT1984" s="271"/>
      <c r="BU1984" s="271"/>
      <c r="BV1984" s="271"/>
      <c r="BW1984" s="271"/>
      <c r="BX1984" s="257"/>
      <c r="BY1984" s="257"/>
      <c r="BZ1984" s="257"/>
      <c r="CA1984" s="268"/>
      <c r="CB1984" s="268"/>
      <c r="CC1984" s="275"/>
      <c r="CD1984" s="268"/>
      <c r="CE1984" s="268"/>
      <c r="CF1984" s="268"/>
      <c r="CG1984" s="268"/>
      <c r="CH1984" s="268"/>
      <c r="CI1984" s="268"/>
      <c r="CJ1984" s="268"/>
      <c r="CK1984" s="268"/>
      <c r="CL1984" s="265"/>
      <c r="CM1984" s="272"/>
      <c r="CN1984" s="264"/>
      <c r="CO1984" s="177"/>
      <c r="CP1984" s="226"/>
      <c r="CQ1984" s="226"/>
      <c r="CR1984" s="226"/>
      <c r="CS1984" s="178"/>
      <c r="CT1984" s="178"/>
      <c r="CU1984" s="178"/>
      <c r="CV1984" s="178"/>
      <c r="CW1984" s="178"/>
      <c r="CX1984" s="178"/>
      <c r="CY1984" s="178"/>
      <c r="CZ1984" s="178"/>
      <c r="DA1984" s="178"/>
    </row>
    <row r="1985" spans="1:105" s="120" customFormat="1" ht="15" customHeight="1">
      <c r="A1985" s="227">
        <f t="shared" si="696"/>
        <v>246</v>
      </c>
      <c r="B1985" s="371" t="s">
        <v>789</v>
      </c>
      <c r="C1985" s="374" t="s">
        <v>603</v>
      </c>
      <c r="D1985" s="236" t="s">
        <v>1322</v>
      </c>
      <c r="E1985" s="236" t="s">
        <v>1290</v>
      </c>
      <c r="F1985" s="253" t="s">
        <v>80</v>
      </c>
      <c r="G1985" s="254"/>
      <c r="H1985" s="82" t="s">
        <v>69</v>
      </c>
      <c r="I1985" s="82"/>
      <c r="J1985" s="82" t="s">
        <v>67</v>
      </c>
      <c r="K1985" s="82" t="s">
        <v>60</v>
      </c>
      <c r="L1985" s="82" t="s">
        <v>60</v>
      </c>
      <c r="M1985" s="82" t="s">
        <v>60</v>
      </c>
      <c r="N1985" s="82" t="s">
        <v>60</v>
      </c>
      <c r="O1985" s="82"/>
      <c r="P1985" s="82" t="s">
        <v>60</v>
      </c>
      <c r="Q1985" s="82" t="s">
        <v>60</v>
      </c>
      <c r="R1985" s="82" t="s">
        <v>60</v>
      </c>
      <c r="S1985" s="82" t="s">
        <v>60</v>
      </c>
      <c r="T1985" s="82" t="s">
        <v>60</v>
      </c>
      <c r="U1985" s="82" t="s">
        <v>60</v>
      </c>
      <c r="V1985" s="82"/>
      <c r="W1985" s="82" t="s">
        <v>61</v>
      </c>
      <c r="X1985" s="82" t="s">
        <v>61</v>
      </c>
      <c r="Y1985" s="82" t="s">
        <v>61</v>
      </c>
      <c r="Z1985" s="82" t="s">
        <v>61</v>
      </c>
      <c r="AA1985" s="82" t="s">
        <v>61</v>
      </c>
      <c r="AB1985" s="82" t="s">
        <v>61</v>
      </c>
      <c r="AC1985" s="82"/>
      <c r="AD1985" s="82" t="s">
        <v>61</v>
      </c>
      <c r="AE1985" s="82" t="s">
        <v>61</v>
      </c>
      <c r="AF1985" s="82" t="s">
        <v>61</v>
      </c>
      <c r="AG1985" s="82" t="s">
        <v>61</v>
      </c>
      <c r="AH1985" s="82" t="s">
        <v>61</v>
      </c>
      <c r="AI1985" s="82" t="s">
        <v>1471</v>
      </c>
      <c r="AJ1985" s="82"/>
      <c r="AK1985" s="82" t="s">
        <v>60</v>
      </c>
      <c r="AL1985" s="82" t="s">
        <v>60</v>
      </c>
      <c r="AM1985" s="239">
        <f>COUNTIF(H1985:AL1985,"PH")+COUNTIF(H1985:AL1985,"PH/L")+COUNTIF(H1985:AL1985,"PM")</f>
        <v>0</v>
      </c>
      <c r="AN1985" s="239">
        <f>COUNTIF(H1985:AL1985,"PD")+COUNTIF(H1985:AL1985,"PDD")+COUNTIF(H1985:AL1985,"P/DS")/2+COUNTIF(H1985:AL1985,"PMD")</f>
        <v>0</v>
      </c>
      <c r="AO1985" s="239">
        <f>COUNTIF(H1985:AL1985,"PN")+COUNTIF(H1985:AL1985,"P/NS")/2+COUNTIF(H1985:AL1985,"PH")+COUNTIF(H1985:AL1985,"PH/F")/2+COUNTIF(H1985:AL1985,"PH/L")/2+COUNTIF(H1985:AL1985,"PM")</f>
        <v>0</v>
      </c>
      <c r="AP1985" s="239">
        <f>COUNTIF(H1985:AL1985,"BH")+COUNTIF(H1985:AL1985,"AL/BL")+COUNTIF(H1985:AL1985,"UL/BL")+COUNTIF(H1985:AL1985,"BM")</f>
        <v>0</v>
      </c>
      <c r="AQ1985" s="239">
        <f>COUNTIF(H1985:AL1985,"DS")+COUNTIF(H1985:AL1985,"AL/DS")/2+COUNTIF(H1985:AL1985,"UL/DS")/2+COUNTIF(H1985:AL1985,"CT")+COUNTIF(H1985:AL1985,"MD")</f>
        <v>12.5</v>
      </c>
      <c r="AR1985" s="239">
        <f>COUNTIF(H1985:AL1985,"NS")+COUNTIF(H1985:AL1985,"AL/NS")/2+COUNTIF(H1985:AL1985,"UL/NS")/2+COUNTIF(H1985:AL1985,"BH")+COUNTIF(H1985:AL1985,"AL/BF")/2+COUNTIF(H1985:AL1985,"AL/BL")/2+COUNTIF(H1985:AL1985,"UL/BL")/2+COUNTIF(H1985:AL1985,"UL/BF")/2+COUNTIF(H1985:AL1985,"BM")</f>
        <v>11</v>
      </c>
      <c r="AS1985" s="239">
        <f>COUNTIF(H1985:AL1985,"AL")+COUNTIF(H1985:AL1985,"AL/DS")/2+COUNTIF(H1985:AL1985,"AL/NS")/2+COUNTIF(H1985:AL1985,"NH")+COUNTIF(H1985:AL1985,"SL")+COUNTIF(H1985:AL1985,"NHD")+COUNTIF(H1985:AL1985,"B")+COUNTIF(H1985:AL1985,"HL")+COUNTIF(H1985:AL1985,"AL/BF")/2+COUNTIF(H1985:AL1985,"AL/BL")/2</f>
        <v>2</v>
      </c>
      <c r="AT1985" s="255">
        <f>COUNTIF(H1985:AL1985,"PD")+COUNTIF(H1985:AL1985,"PN")+COUNTIF(H1985:AL1985,"P/DS")/2+COUNTIF(H1985:AL1985,"P/NS")/2+COUNTIF(H1985:AL1985,"DS")+COUNTIF(H1985:AL1985,"NS")+COUNTIF(H1985:AL1985,"AL")+COUNTIF(H1985:AL1985,"AL/DS")+COUNTIF(H1985:AL1985,"AL/NS")+COUNTIF(H1985:AL1985,"NH")+COUNTIF(H1985:AL1985,"SL")+COUNTIF(H1985:AL1985,"UL/DS")/2+COUNTIF(H1985:AL1985,"UL/NS")/2+COUNTIF(H1985:AL1985,"CT")+COUNTIF(H1985:AL1985,"NHD")+COUNTIF(H1985:AL1985,"PDD")+COUNTIF(H1985:AL1985,"B")+COUNTIF(H1985:AL1985,"HL")+COUNTIF(H1985:AL1985,"PH")+COUNTIF(H1985:AL1985,"BH")+COUNTIF(H1985:AL1985,"AL/BF")+COUNTIF(H1985:AL1985,"AL/BL")+COUNTIF(H1985:AL1985,"UL/BF")/2+COUNTIF(H1985:AL1985,"UL/BL")/2+COUNTIF(H1985:AL1985,"PH/F")/2+COUNTIF(H1985:AL1985,"PH/L")/2+COUNTIF(H1985:AL1985,"MD")+COUNTIF(H1985:AL1985,"PMD")+COUNTIF(H1985:AL1985,"PM")+COUNTIF(H1985:AL1985,"BM")</f>
        <v>25.5</v>
      </c>
      <c r="AU1985" s="255">
        <f>COUNTIF(H1985:AL1985,"P/DS")/2+COUNTIF(H1985:AL1985,"P/NS")/2+COUNTIF(H1985:AL1985,"IL")+COUNTIF(H1985:AL1985,"NL")+COUNTIF(H1985:AL1985,"UL")+COUNTIF(H1985:AL1985,"UL/DS")/2+COUNTIF(H1985:AL1985,"UL/NS")/2+COUNTIF(H1985:AL1985,"KT")+COUNTIF(H1985:AL1985,"UL/BF")/2+COUNTIF(H1985:AL1985,"UL/BL")/2+COUNTIF(H1985:AL1985,"PH/F")/2+COUNTIF(H1985:AL1985,"PH/L")/2+COUNTIF(H1985:AL1985,"NB")</f>
        <v>0.5</v>
      </c>
      <c r="AV1985" s="258">
        <f>COUNTIF(H1985:AL1985,"PN")+COUNTIF(H1985:AL1985,"TVD")+COUNTIF(H1985:AL1985,"PH")+COUNTIF(H1985:AL1985,"PM")+COUNTIF(H1985:AL1985,"PDD")-COUNTIFS(H1985:AL1985,"PN",H1992:AL1992,"&gt;=3")-COUNTIFS(H1985:AL1985,"PM",H1992:AL1992,"&gt;=3")</f>
        <v>0</v>
      </c>
      <c r="AW1985" s="258">
        <f>COUNTIF(H1985:AL1985,"NS")+COUNTIF(H1985:AL1985,"D")+COUNTIF(H1985:AL1985,"BH")+COUNTIF(H1985:AL1985,"NHD")+COUNTIF(H1985:AL1985,"BM")-COUNTIFS(H1985:AL1985,"NS",H1992:AL1992,"&gt;=3")-COUNTIFS(H1985:AL1985,"BH",H1992:AL1992,"&gt;=3")-COUNTIFS(H1985:AL1985,"BM",H1992:AL1992,"&gt;=3")</f>
        <v>11</v>
      </c>
      <c r="AX1985" s="255">
        <f>COUNTIF(H1985:AL1985,"AL")+COUNTIF(H1985:AL1985,"AL/DS")/2+COUNTIF(H1985:AL1985,"AL/NS")/2+COUNTIF(H1985:AL1985,"AL/BF")+COUNTIF(H1985:AL1985,"AL/BL")/2</f>
        <v>1</v>
      </c>
      <c r="AY1985" s="255">
        <f>COUNTIF(H1985:AL1985,"SL")</f>
        <v>0</v>
      </c>
      <c r="AZ1985" s="255">
        <f>COUNTIF(H1985:AL1985,"NH")</f>
        <v>1</v>
      </c>
      <c r="BA1985" s="255">
        <f>COUNTIF(H1985:AL1985,"HL")</f>
        <v>0</v>
      </c>
      <c r="BB1985" s="255">
        <f>COUNTIF(G1985:AL1985,"P/DS")/2+COUNTIF(G1985:AL1985,"P/NS")/2+COUNTIF(G1985:AL1985,"UL")+COUNTIF(G1985:AL1985,"UL/DS")/2+COUNTIF(G1985:AL1985,"UL/NS")/2+COUNTIF(G1985:AL1985,"UL/BL")/2+COUNTIF(G1985:AL1985,"UL/BF")/2+COUNTIF(G1985:AL1985,"PH/F")/2+COUNTIF(G1985:AL1985,"PH/L")/2</f>
        <v>0.5</v>
      </c>
      <c r="BC1985" s="255">
        <f>COUNTIF(H1985:AL1985,"NB")</f>
        <v>0</v>
      </c>
      <c r="BD1985" s="255">
        <f>COUNTIF(H1985:AL1985,"NL")</f>
        <v>0</v>
      </c>
      <c r="BE1985" s="255">
        <f>COUNTIF(H1985:AL1985,"IL")</f>
        <v>0</v>
      </c>
      <c r="BF1985" s="255">
        <f>COUNTIF(H1985:AL1985,"KT")</f>
        <v>0</v>
      </c>
      <c r="BG1985" s="255">
        <f>COUNTIF(H1985:AL1985,"L70")</f>
        <v>0</v>
      </c>
      <c r="BH1985" s="255">
        <f>COUNTIF(H1985:AL1985,"MD")</f>
        <v>0</v>
      </c>
      <c r="BI1985" s="255">
        <f>COUNTIF(H1985:AL1985,"PMD")</f>
        <v>0</v>
      </c>
      <c r="BJ1985" s="255">
        <f>COUNTIF(H1985:AL1985,"PM")</f>
        <v>0</v>
      </c>
      <c r="BK1985" s="255">
        <f>COUNTIF(H1985:AL1985,"BM")</f>
        <v>0</v>
      </c>
      <c r="BL1985" s="261">
        <f>SUMIF(H1985:AL1985,"PD",H1986:AL1986)+SUMIF(H1985:AL1985,"PN",H1986:AL1986)+SUMIF(H1985:AL1985,"P/DS",H1986:AL1986)+SUMIF(H1985:AL1985,"PN/F",H1986:AL1986)+SUMIF(H1985:AL1985,"PN/L",H1986:AL1986)+SUMIF(H1985:AL1985,"TV",H1986:AL1986)+SUMIF(H1985:AL1985,"TVD",H1986:AL1986)+SUMIF(H1985:AL1985,"PDD",H1986:AL1986)</f>
        <v>0</v>
      </c>
      <c r="BM1985" s="261">
        <f>SUMIF(H1985:AL1985,"PD",H1987:AL1987)+SUMIF(H1985:AL1985,"PN",H1987:AL1987)+SUMIF(H1985:AL1985,"P/DS",H1987:AL1987)+SUMIF(H1985:AL1985,"PN/F",H1987:AL1987)+SUMIF(H1985:AL1985,"PN/L",H1987:AL1987)+SUMIF(H1985:AL1985,"TV",H1987:AL1987)+SUMIF(H1985:AL1985,"TVD",H1987:AL1987)+SUMIF(H1985:AL1985,"PDD",H1987:AL1987)+SUMIF(H1985:AL1985,"PMD",H1987:AL1987)</f>
        <v>0</v>
      </c>
      <c r="BN1985" s="261">
        <f>SUMIF(H1985:AL1985,"PD",H1988:AL1988)+SUMIF(H1985:AL1985,"PN",H1988:AL1988)+SUMIF(H1985:AL1985,"P/DS",H1988:AL1988)+SUMIF(H1985:AL1985,"PN/F",H1988:AL1988)+SUMIF(H1985:AL1985,"PN/L",H1988:AL1988)+SUMIF(H1985:AL1985,"TV",H1988:AL1988)+SUMIF(H1985:AL1985,"TVD",H1988:AL1988)</f>
        <v>0</v>
      </c>
      <c r="BO1985" s="261">
        <f>SUMIF(H1985:AL1985,"PD",H1989:AL1989)+SUMIF(H1985:AL1985,"PN",H1989:AL1989)+SUMIF(H1985:AL1985,"P/DS",H1989:AL1989)+SUMIF(H1985:AL1985,"PN/F",H1989:AL1989)+SUMIF(H1985:AL1985,"PN/L",H1989:AL1989)+SUMIF(H1985:AL1985,"TV",H1989:AL1989)+SUMIF(H1985:AL1985,"TVD",H1989:AL1989)</f>
        <v>0</v>
      </c>
      <c r="BP1985" s="261">
        <f>SUMIF(H1985:AL1985,"PD",H1990:AL1990)+SUMIF(H1985:AL1985,"PN",H1990:AL1990)+SUMIF(H1985:AL1985,"P/DS",H1990:AL1990)+SUMIF(H1985:AL1985,"PN/F",H1990:AL1990)+SUMIF(H1985:AL1985,"PN/L",H1990:AL1990)+SUMIF(H1985:AL1985,"TV",H1990:AL1990)+SUMIF(H1985:AL1985,"TVD",H1990:AL1990)+SUMIF(H1985:AL1985,"PDD",H1990:AL1990)+SUMIF(H1985:AL1985,"PH",H1990:AL1990)+SUMIF(H1985:AL1985,"PM",H1990:AL1990)</f>
        <v>0</v>
      </c>
      <c r="BQ1985" s="261">
        <f>SUMIF(H1985:AL1985,"PD",H1991:AL1991)+SUMIF(H1985:AL1985,"PN",H1991:AL1991)+SUMIF(H1985:AL1985,"P/DS",H1991:AL1991)+SUMIF(H1985:AL1985,"PN/F",H1991:AL1991)+SUMIF(H1985:AL1985,"PN/L",H1991:AL1991)+SUMIF(H1985:AL1985,"TV",H1991:AL1991)+SUMIF(H1985:AL1985,"TVD",H1991:AL1991)+SUMIF(H1985:AL1985,"PDD",H1991:AL1991)+SUMIF(H1985:AL1985,"PH",H1991:AL1991)+SUMIF(H1985:AL1985,"PM",H1991:AL1991)</f>
        <v>0</v>
      </c>
      <c r="BR1985" s="269">
        <f>SUM(H1986:AL1986)-BL1985</f>
        <v>17.5</v>
      </c>
      <c r="BS1985" s="269">
        <f>SUM(H1987:AL1987)-BM1985</f>
        <v>0</v>
      </c>
      <c r="BT1985" s="269">
        <f>SUM(H1988:AL1988)-BN1985</f>
        <v>0</v>
      </c>
      <c r="BU1985" s="269">
        <f>SUM(H1989:AL1989)-BO1985</f>
        <v>0</v>
      </c>
      <c r="BV1985" s="269">
        <f>SUM(H1990:AL1990)-BP1985</f>
        <v>0</v>
      </c>
      <c r="BW1985" s="269">
        <f>SUM(H1991:AL1991)-BQ1985</f>
        <v>0</v>
      </c>
      <c r="BX1985" s="255">
        <f>SUMIF(H1985:AL1985,"PD",H1992:AL1992)+SUMIF(H1985:AL1985,"PN",H1992:AL1992)+SUMIF(H1985:AL1985,"P/DS",H1992:AL1992)+SUMIF(H1985:AL1985,"PN/F",H1992:AL1992)+SUMIF(H1985:AL1985,"PN/L",H1992:AL1992)</f>
        <v>0</v>
      </c>
      <c r="BY1985" s="255">
        <f>SUM(H1992:AL1992)-BX1985</f>
        <v>0</v>
      </c>
      <c r="BZ1985" s="255">
        <f t="shared" ref="BZ1985" si="703">+SUM(BL1985:BW1992)</f>
        <v>17.5</v>
      </c>
      <c r="CA1985" s="266">
        <f>(COUNTIFS(H1985:AL1985,"PD",H1986:AL1986,"&gt;=2"))*0.5-IF(CN1985="VP",COUNTIFS($H$16:$AL$16,"SAT",H1985:AL1985,"PD",H1986:AL1986,"&gt;=2"))*0.5</f>
        <v>0</v>
      </c>
      <c r="CB1985" s="266">
        <f>(COUNTIFS(H1985:AL1985,"PN",H1987:AL1987,"&gt;=0.5",H1986:AL1986,"&gt;=1.5"))*0.5+COUNTIFS(H1985:AL1985,"PDD",H1987:AL1987,"&gt;=0.5",H1986:AL1986,"&gt;=1.5")*0.5</f>
        <v>0</v>
      </c>
      <c r="CC1985" s="273">
        <f>(COUNTIFS(H1985:AL1985,"TV",H1987:AL1987,"&gt;=10"))*0.5+(COUNTIFS(H1985:AL1985,"PMD",H1987:AL1987,"&gt;=2"))*0.5</f>
        <v>0</v>
      </c>
      <c r="CD1985" s="266">
        <f>(COUNTIFS(H1985:AL1985,"TVD",H1989:AL1989,"&gt;=6.5",H1987:AL1987,"&gt;=3.5"))*0.5</f>
        <v>0</v>
      </c>
      <c r="CE1985" s="266">
        <f>(COUNTIFS(H1985:AL1985,"PD",H1990:AL1990,"&gt;=10"))*0.5</f>
        <v>0</v>
      </c>
      <c r="CF1985" s="266">
        <f>(COUNTIFS(H1985:AL1985,"PDD",H1990:AL1990,"&gt;=3.5",H1991:AL1991,"&gt;=6.5")+COUNTIFS(H1985:AL1985,"PH",H1991:AL1991,"&gt;=0.5",H1990:AL1990,"&gt;=1.5")+COUNTIFS(H1985:AL1985,"PM",H1991:AL1991,"&gt;=0.5",H1990:AL1990,"&gt;=1.5"))*0.5</f>
        <v>0</v>
      </c>
      <c r="CG1985" s="266">
        <f>(COUNTIFS(H1985:AL1985,"DS",H1986:AL1986,"&gt;=2")+COUNTIFS(H1985:AL1985,"AL/DS",H1986:AL1986,"&gt;=2"))*0.5-IF(CN1985="VP",COUNTIFS($H$16:$AL$16,"SAT",H1985:AL1985,"DS",H1986:AL1986,"&gt;=2"))*0.5</f>
        <v>3.5</v>
      </c>
      <c r="CH1985" s="266">
        <f>(COUNTIFS(H1985:AL1985,"NS",H1987:AL1987,"&gt;=0.5",H1986:AL1986,"&gt;=1.5")+COUNTIFS(H1985:AL1985,"AL/NS",H1987:AL1987,"&gt;=0.5",H1986:AL1986,"&gt;=1.5")+COUNTIFS(H1985:AL1985,"NHD",H1987:AL1987,"&gt;=4.5",H1990:AL1990,"&gt;=2",H1986:AL1986,"&gt;=1.5"))*0.5</f>
        <v>0</v>
      </c>
      <c r="CI1985" s="266">
        <f>(COUNTIF(H1987:AL1987,"&gt;=10")+COUNTIFS(H1985:AL1985,"MD",H1987:AL1987,"&gt;=2")-COUNTIFS(H1985:AL1985,"TV",H1987:AL1987,"&gt;=10"))*0.5</f>
        <v>0</v>
      </c>
      <c r="CJ1985" s="266">
        <f>(COUNTIFS(H1985:AL1985,"D",H1989:AL1989,"&gt;=6.5",H1987:AL1987,"&gt;=3.5"))*0.5</f>
        <v>0</v>
      </c>
      <c r="CK1985" s="266">
        <f>(COUNTIF(H1990:AL1990,"&gt;=10")-COUNTIFS(H1985:AL1985,"PD",H1990:AL1990,"&gt;=10"))*0.5</f>
        <v>0</v>
      </c>
      <c r="CL1985" s="265">
        <f>(COUNTIFS(H1985:AL1985,"NHD",H1990:AL1990,"&gt;=3.5",H1991:AL1991,"&gt;=6.5")+COUNTIFS(H1985:AL1985,"BH",H1990:AL1990,"&gt;=1.5",H1991:AL1991,"&gt;=0.5")+COUNTIFS(H1985:AL1985,"BM",H1990:AL1990,"&gt;=1.5",H1991:AL1991,"&gt;=0.5")+COUNTIFS(H1985:AL1985,"D",H1990:AL1990,"&gt;=1.5",H1991:AL1991,"&gt;=0.5"))*0.5</f>
        <v>0</v>
      </c>
      <c r="CM1985" s="272"/>
      <c r="CN1985" s="264" t="s">
        <v>723</v>
      </c>
      <c r="CO1985" s="177">
        <f t="shared" ref="CO1985" si="704">+AM1985+AN1985+AO1985+AP1985+AQ1985+AR1985+AS1985+AU1985+BG1985</f>
        <v>26</v>
      </c>
      <c r="CP1985" s="225">
        <f>+SUM(I1986:I1991)-I1992</f>
        <v>0</v>
      </c>
      <c r="CQ1985" s="225">
        <f>+SUM(J1986:J1991)-J1992</f>
        <v>0</v>
      </c>
      <c r="CR1985" s="225">
        <f>+SUM(K1986:K1991)-K1992</f>
        <v>2.5</v>
      </c>
      <c r="CS1985" s="178"/>
      <c r="CT1985" s="178"/>
      <c r="CU1985" s="178"/>
      <c r="CV1985" s="178"/>
      <c r="CW1985" s="178"/>
      <c r="CX1985" s="178"/>
      <c r="CY1985" s="178"/>
      <c r="CZ1985" s="178"/>
      <c r="DA1985" s="178"/>
    </row>
    <row r="1986" spans="1:105" s="120" customFormat="1" ht="15" customHeight="1">
      <c r="A1986" s="228"/>
      <c r="B1986" s="372"/>
      <c r="C1986" s="306"/>
      <c r="D1986" s="237"/>
      <c r="E1986" s="237"/>
      <c r="F1986" s="242" t="s">
        <v>82</v>
      </c>
      <c r="G1986" s="121">
        <v>1.5</v>
      </c>
      <c r="H1986" s="83"/>
      <c r="I1986" s="83"/>
      <c r="J1986" s="83"/>
      <c r="K1986" s="83">
        <v>2.5</v>
      </c>
      <c r="L1986" s="83">
        <v>2.5</v>
      </c>
      <c r="M1986" s="83">
        <v>2.5</v>
      </c>
      <c r="N1986" s="83">
        <v>2.5</v>
      </c>
      <c r="O1986" s="83"/>
      <c r="P1986" s="83"/>
      <c r="Q1986" s="83">
        <v>2.5</v>
      </c>
      <c r="R1986" s="83">
        <v>2.5</v>
      </c>
      <c r="S1986" s="83">
        <v>2.5</v>
      </c>
      <c r="T1986" s="83"/>
      <c r="U1986" s="83"/>
      <c r="V1986" s="83"/>
      <c r="W1986" s="83"/>
      <c r="X1986" s="83"/>
      <c r="Y1986" s="83"/>
      <c r="Z1986" s="83"/>
      <c r="AA1986" s="83"/>
      <c r="AB1986" s="83"/>
      <c r="AC1986" s="79"/>
      <c r="AD1986" s="79"/>
      <c r="AE1986" s="79"/>
      <c r="AF1986" s="79"/>
      <c r="AG1986" s="79"/>
      <c r="AH1986" s="79"/>
      <c r="AI1986" s="79"/>
      <c r="AJ1986" s="79"/>
      <c r="AK1986" s="79"/>
      <c r="AL1986" s="79"/>
      <c r="AM1986" s="240"/>
      <c r="AN1986" s="240"/>
      <c r="AO1986" s="240"/>
      <c r="AP1986" s="240"/>
      <c r="AQ1986" s="240"/>
      <c r="AR1986" s="240"/>
      <c r="AS1986" s="240"/>
      <c r="AT1986" s="256"/>
      <c r="AU1986" s="256"/>
      <c r="AV1986" s="259"/>
      <c r="AW1986" s="259"/>
      <c r="AX1986" s="256"/>
      <c r="AY1986" s="256"/>
      <c r="AZ1986" s="256"/>
      <c r="BA1986" s="256"/>
      <c r="BB1986" s="256"/>
      <c r="BC1986" s="256"/>
      <c r="BD1986" s="256"/>
      <c r="BE1986" s="256"/>
      <c r="BF1986" s="256"/>
      <c r="BG1986" s="256"/>
      <c r="BH1986" s="256"/>
      <c r="BI1986" s="256"/>
      <c r="BJ1986" s="256"/>
      <c r="BK1986" s="256"/>
      <c r="BL1986" s="262"/>
      <c r="BM1986" s="262"/>
      <c r="BN1986" s="262"/>
      <c r="BO1986" s="262"/>
      <c r="BP1986" s="262"/>
      <c r="BQ1986" s="262"/>
      <c r="BR1986" s="270"/>
      <c r="BS1986" s="270"/>
      <c r="BT1986" s="270"/>
      <c r="BU1986" s="270"/>
      <c r="BV1986" s="270"/>
      <c r="BW1986" s="270"/>
      <c r="BX1986" s="256"/>
      <c r="BY1986" s="256"/>
      <c r="BZ1986" s="256"/>
      <c r="CA1986" s="267"/>
      <c r="CB1986" s="267"/>
      <c r="CC1986" s="274"/>
      <c r="CD1986" s="267"/>
      <c r="CE1986" s="267"/>
      <c r="CF1986" s="267"/>
      <c r="CG1986" s="267"/>
      <c r="CH1986" s="267"/>
      <c r="CI1986" s="267"/>
      <c r="CJ1986" s="267"/>
      <c r="CK1986" s="267"/>
      <c r="CL1986" s="265"/>
      <c r="CM1986" s="272"/>
      <c r="CN1986" s="264"/>
      <c r="CO1986" s="177"/>
      <c r="CP1986" s="226"/>
      <c r="CQ1986" s="226"/>
      <c r="CR1986" s="226"/>
      <c r="CS1986" s="178"/>
      <c r="CT1986" s="178"/>
      <c r="CU1986" s="178"/>
      <c r="CV1986" s="178"/>
      <c r="CW1986" s="178"/>
      <c r="CX1986" s="178"/>
      <c r="CY1986" s="178"/>
      <c r="CZ1986" s="178"/>
      <c r="DA1986" s="178"/>
    </row>
    <row r="1987" spans="1:105" s="120" customFormat="1" ht="15" customHeight="1">
      <c r="A1987" s="228"/>
      <c r="B1987" s="372"/>
      <c r="C1987" s="306"/>
      <c r="D1987" s="237"/>
      <c r="E1987" s="237"/>
      <c r="F1987" s="243"/>
      <c r="G1987" s="122">
        <v>2</v>
      </c>
      <c r="H1987" s="84"/>
      <c r="I1987" s="84"/>
      <c r="J1987" s="84"/>
      <c r="K1987" s="84"/>
      <c r="L1987" s="84"/>
      <c r="M1987" s="84"/>
      <c r="N1987" s="84"/>
      <c r="O1987" s="84"/>
      <c r="P1987" s="84"/>
      <c r="Q1987" s="84"/>
      <c r="R1987" s="84"/>
      <c r="S1987" s="84"/>
      <c r="T1987" s="84"/>
      <c r="U1987" s="84"/>
      <c r="V1987" s="84"/>
      <c r="W1987" s="84"/>
      <c r="X1987" s="84"/>
      <c r="Y1987" s="84"/>
      <c r="Z1987" s="84"/>
      <c r="AA1987" s="84"/>
      <c r="AB1987" s="84"/>
      <c r="AC1987" s="80"/>
      <c r="AD1987" s="80"/>
      <c r="AE1987" s="80"/>
      <c r="AF1987" s="80"/>
      <c r="AG1987" s="80"/>
      <c r="AH1987" s="80"/>
      <c r="AI1987" s="80"/>
      <c r="AJ1987" s="80"/>
      <c r="AK1987" s="80"/>
      <c r="AL1987" s="80"/>
      <c r="AM1987" s="240"/>
      <c r="AN1987" s="240"/>
      <c r="AO1987" s="240"/>
      <c r="AP1987" s="240"/>
      <c r="AQ1987" s="240"/>
      <c r="AR1987" s="240"/>
      <c r="AS1987" s="240"/>
      <c r="AT1987" s="256"/>
      <c r="AU1987" s="256"/>
      <c r="AV1987" s="259"/>
      <c r="AW1987" s="259"/>
      <c r="AX1987" s="256"/>
      <c r="AY1987" s="256"/>
      <c r="AZ1987" s="256"/>
      <c r="BA1987" s="256"/>
      <c r="BB1987" s="256"/>
      <c r="BC1987" s="256"/>
      <c r="BD1987" s="256"/>
      <c r="BE1987" s="256"/>
      <c r="BF1987" s="256"/>
      <c r="BG1987" s="256"/>
      <c r="BH1987" s="256"/>
      <c r="BI1987" s="256"/>
      <c r="BJ1987" s="256"/>
      <c r="BK1987" s="256"/>
      <c r="BL1987" s="262"/>
      <c r="BM1987" s="262"/>
      <c r="BN1987" s="262"/>
      <c r="BO1987" s="262"/>
      <c r="BP1987" s="262"/>
      <c r="BQ1987" s="262"/>
      <c r="BR1987" s="270"/>
      <c r="BS1987" s="270"/>
      <c r="BT1987" s="270"/>
      <c r="BU1987" s="270"/>
      <c r="BV1987" s="270"/>
      <c r="BW1987" s="270"/>
      <c r="BX1987" s="256"/>
      <c r="BY1987" s="256"/>
      <c r="BZ1987" s="256"/>
      <c r="CA1987" s="267"/>
      <c r="CB1987" s="267"/>
      <c r="CC1987" s="274"/>
      <c r="CD1987" s="267"/>
      <c r="CE1987" s="267"/>
      <c r="CF1987" s="267"/>
      <c r="CG1987" s="267"/>
      <c r="CH1987" s="267"/>
      <c r="CI1987" s="267"/>
      <c r="CJ1987" s="267"/>
      <c r="CK1987" s="267"/>
      <c r="CL1987" s="265"/>
      <c r="CM1987" s="272"/>
      <c r="CN1987" s="264"/>
      <c r="CO1987" s="177"/>
      <c r="CP1987" s="226"/>
      <c r="CQ1987" s="226"/>
      <c r="CR1987" s="226"/>
      <c r="CS1987" s="178"/>
      <c r="CT1987" s="178"/>
      <c r="CU1987" s="178"/>
      <c r="CV1987" s="178"/>
      <c r="CW1987" s="178"/>
      <c r="CX1987" s="178"/>
      <c r="CY1987" s="178"/>
      <c r="CZ1987" s="178"/>
      <c r="DA1987" s="178"/>
    </row>
    <row r="1988" spans="1:105" s="120" customFormat="1" ht="15" customHeight="1">
      <c r="A1988" s="228"/>
      <c r="B1988" s="372"/>
      <c r="C1988" s="306"/>
      <c r="D1988" s="237"/>
      <c r="E1988" s="237"/>
      <c r="F1988" s="243"/>
      <c r="G1988" s="122">
        <v>2.1</v>
      </c>
      <c r="H1988" s="84"/>
      <c r="I1988" s="84"/>
      <c r="J1988" s="84"/>
      <c r="K1988" s="84"/>
      <c r="L1988" s="84"/>
      <c r="M1988" s="84"/>
      <c r="N1988" s="84"/>
      <c r="O1988" s="84"/>
      <c r="P1988" s="84"/>
      <c r="Q1988" s="84"/>
      <c r="R1988" s="84"/>
      <c r="S1988" s="84"/>
      <c r="T1988" s="84"/>
      <c r="U1988" s="84"/>
      <c r="V1988" s="84"/>
      <c r="W1988" s="84"/>
      <c r="X1988" s="84"/>
      <c r="Y1988" s="84"/>
      <c r="Z1988" s="84"/>
      <c r="AA1988" s="84"/>
      <c r="AB1988" s="84"/>
      <c r="AC1988" s="80"/>
      <c r="AD1988" s="80"/>
      <c r="AE1988" s="80"/>
      <c r="AF1988" s="80"/>
      <c r="AG1988" s="80"/>
      <c r="AH1988" s="80"/>
      <c r="AI1988" s="80"/>
      <c r="AJ1988" s="80"/>
      <c r="AK1988" s="80"/>
      <c r="AL1988" s="80"/>
      <c r="AM1988" s="240"/>
      <c r="AN1988" s="240"/>
      <c r="AO1988" s="240"/>
      <c r="AP1988" s="240"/>
      <c r="AQ1988" s="240"/>
      <c r="AR1988" s="240"/>
      <c r="AS1988" s="240"/>
      <c r="AT1988" s="256"/>
      <c r="AU1988" s="256"/>
      <c r="AV1988" s="259"/>
      <c r="AW1988" s="259"/>
      <c r="AX1988" s="256"/>
      <c r="AY1988" s="256"/>
      <c r="AZ1988" s="256"/>
      <c r="BA1988" s="256"/>
      <c r="BB1988" s="256"/>
      <c r="BC1988" s="256"/>
      <c r="BD1988" s="256"/>
      <c r="BE1988" s="256"/>
      <c r="BF1988" s="256"/>
      <c r="BG1988" s="256"/>
      <c r="BH1988" s="256"/>
      <c r="BI1988" s="256"/>
      <c r="BJ1988" s="256"/>
      <c r="BK1988" s="256"/>
      <c r="BL1988" s="262"/>
      <c r="BM1988" s="262"/>
      <c r="BN1988" s="262"/>
      <c r="BO1988" s="262"/>
      <c r="BP1988" s="262"/>
      <c r="BQ1988" s="262"/>
      <c r="BR1988" s="270"/>
      <c r="BS1988" s="270"/>
      <c r="BT1988" s="270"/>
      <c r="BU1988" s="270"/>
      <c r="BV1988" s="270"/>
      <c r="BW1988" s="270"/>
      <c r="BX1988" s="256"/>
      <c r="BY1988" s="256"/>
      <c r="BZ1988" s="256"/>
      <c r="CA1988" s="267"/>
      <c r="CB1988" s="267"/>
      <c r="CC1988" s="274"/>
      <c r="CD1988" s="267"/>
      <c r="CE1988" s="267"/>
      <c r="CF1988" s="267"/>
      <c r="CG1988" s="267"/>
      <c r="CH1988" s="267"/>
      <c r="CI1988" s="267"/>
      <c r="CJ1988" s="267"/>
      <c r="CK1988" s="267"/>
      <c r="CL1988" s="265"/>
      <c r="CM1988" s="272"/>
      <c r="CN1988" s="264"/>
      <c r="CO1988" s="177"/>
      <c r="CP1988" s="226"/>
      <c r="CQ1988" s="226"/>
      <c r="CR1988" s="226"/>
      <c r="CS1988" s="178"/>
      <c r="CT1988" s="178"/>
      <c r="CU1988" s="178"/>
      <c r="CV1988" s="178"/>
      <c r="CW1988" s="178"/>
      <c r="CX1988" s="178"/>
      <c r="CY1988" s="178"/>
      <c r="CZ1988" s="178"/>
      <c r="DA1988" s="178"/>
    </row>
    <row r="1989" spans="1:105" s="120" customFormat="1" ht="15" customHeight="1">
      <c r="A1989" s="228"/>
      <c r="B1989" s="372"/>
      <c r="C1989" s="306"/>
      <c r="D1989" s="237"/>
      <c r="E1989" s="237"/>
      <c r="F1989" s="243"/>
      <c r="G1989" s="122">
        <v>2.7</v>
      </c>
      <c r="H1989" s="84"/>
      <c r="I1989" s="84"/>
      <c r="J1989" s="84"/>
      <c r="K1989" s="84"/>
      <c r="L1989" s="84"/>
      <c r="M1989" s="84"/>
      <c r="N1989" s="84"/>
      <c r="O1989" s="84"/>
      <c r="P1989" s="84"/>
      <c r="Q1989" s="84"/>
      <c r="R1989" s="84"/>
      <c r="S1989" s="84"/>
      <c r="T1989" s="84"/>
      <c r="U1989" s="84"/>
      <c r="V1989" s="84"/>
      <c r="W1989" s="84"/>
      <c r="X1989" s="84"/>
      <c r="Y1989" s="84"/>
      <c r="Z1989" s="84"/>
      <c r="AA1989" s="84"/>
      <c r="AB1989" s="84"/>
      <c r="AC1989" s="80"/>
      <c r="AD1989" s="80"/>
      <c r="AE1989" s="80"/>
      <c r="AF1989" s="80"/>
      <c r="AG1989" s="80"/>
      <c r="AH1989" s="80"/>
      <c r="AI1989" s="80"/>
      <c r="AJ1989" s="80"/>
      <c r="AK1989" s="80"/>
      <c r="AL1989" s="80"/>
      <c r="AM1989" s="240"/>
      <c r="AN1989" s="240"/>
      <c r="AO1989" s="240"/>
      <c r="AP1989" s="240"/>
      <c r="AQ1989" s="240"/>
      <c r="AR1989" s="240"/>
      <c r="AS1989" s="240"/>
      <c r="AT1989" s="256"/>
      <c r="AU1989" s="256"/>
      <c r="AV1989" s="259"/>
      <c r="AW1989" s="259"/>
      <c r="AX1989" s="256"/>
      <c r="AY1989" s="256"/>
      <c r="AZ1989" s="256"/>
      <c r="BA1989" s="256"/>
      <c r="BB1989" s="256"/>
      <c r="BC1989" s="256"/>
      <c r="BD1989" s="256"/>
      <c r="BE1989" s="256"/>
      <c r="BF1989" s="256"/>
      <c r="BG1989" s="256"/>
      <c r="BH1989" s="256"/>
      <c r="BI1989" s="256"/>
      <c r="BJ1989" s="256"/>
      <c r="BK1989" s="256"/>
      <c r="BL1989" s="262"/>
      <c r="BM1989" s="262"/>
      <c r="BN1989" s="262"/>
      <c r="BO1989" s="262"/>
      <c r="BP1989" s="262"/>
      <c r="BQ1989" s="262"/>
      <c r="BR1989" s="270"/>
      <c r="BS1989" s="270"/>
      <c r="BT1989" s="270"/>
      <c r="BU1989" s="270"/>
      <c r="BV1989" s="270"/>
      <c r="BW1989" s="270"/>
      <c r="BX1989" s="256"/>
      <c r="BY1989" s="256"/>
      <c r="BZ1989" s="256"/>
      <c r="CA1989" s="267"/>
      <c r="CB1989" s="267"/>
      <c r="CC1989" s="274"/>
      <c r="CD1989" s="267"/>
      <c r="CE1989" s="267"/>
      <c r="CF1989" s="267"/>
      <c r="CG1989" s="267"/>
      <c r="CH1989" s="267"/>
      <c r="CI1989" s="267"/>
      <c r="CJ1989" s="267"/>
      <c r="CK1989" s="267"/>
      <c r="CL1989" s="265"/>
      <c r="CM1989" s="272"/>
      <c r="CN1989" s="264"/>
      <c r="CO1989" s="177"/>
      <c r="CP1989" s="226"/>
      <c r="CQ1989" s="226"/>
      <c r="CR1989" s="226"/>
      <c r="CS1989" s="178"/>
      <c r="CT1989" s="178"/>
      <c r="CU1989" s="178"/>
      <c r="CV1989" s="178"/>
      <c r="CW1989" s="178"/>
      <c r="CX1989" s="178"/>
      <c r="CY1989" s="178"/>
      <c r="CZ1989" s="178"/>
      <c r="DA1989" s="178"/>
    </row>
    <row r="1990" spans="1:105" s="120" customFormat="1" ht="15" customHeight="1">
      <c r="A1990" s="228"/>
      <c r="B1990" s="372"/>
      <c r="C1990" s="306"/>
      <c r="D1990" s="237"/>
      <c r="E1990" s="237"/>
      <c r="F1990" s="243"/>
      <c r="G1990" s="122">
        <v>3</v>
      </c>
      <c r="H1990" s="84"/>
      <c r="I1990" s="84"/>
      <c r="J1990" s="84"/>
      <c r="K1990" s="84"/>
      <c r="L1990" s="84"/>
      <c r="M1990" s="84"/>
      <c r="N1990" s="84"/>
      <c r="O1990" s="84"/>
      <c r="P1990" s="84"/>
      <c r="Q1990" s="84"/>
      <c r="R1990" s="84"/>
      <c r="S1990" s="84"/>
      <c r="T1990" s="84"/>
      <c r="U1990" s="84"/>
      <c r="V1990" s="84"/>
      <c r="W1990" s="84"/>
      <c r="X1990" s="84"/>
      <c r="Y1990" s="84"/>
      <c r="Z1990" s="84"/>
      <c r="AA1990" s="84"/>
      <c r="AB1990" s="84"/>
      <c r="AC1990" s="80"/>
      <c r="AD1990" s="80"/>
      <c r="AE1990" s="80"/>
      <c r="AF1990" s="80"/>
      <c r="AG1990" s="80"/>
      <c r="AH1990" s="80"/>
      <c r="AI1990" s="80"/>
      <c r="AJ1990" s="80"/>
      <c r="AK1990" s="80"/>
      <c r="AL1990" s="80"/>
      <c r="AM1990" s="240"/>
      <c r="AN1990" s="240"/>
      <c r="AO1990" s="240"/>
      <c r="AP1990" s="240"/>
      <c r="AQ1990" s="240"/>
      <c r="AR1990" s="240"/>
      <c r="AS1990" s="240"/>
      <c r="AT1990" s="256"/>
      <c r="AU1990" s="256"/>
      <c r="AV1990" s="259"/>
      <c r="AW1990" s="259"/>
      <c r="AX1990" s="256"/>
      <c r="AY1990" s="256"/>
      <c r="AZ1990" s="256"/>
      <c r="BA1990" s="256"/>
      <c r="BB1990" s="256"/>
      <c r="BC1990" s="256"/>
      <c r="BD1990" s="256"/>
      <c r="BE1990" s="256"/>
      <c r="BF1990" s="256"/>
      <c r="BG1990" s="256"/>
      <c r="BH1990" s="256"/>
      <c r="BI1990" s="256"/>
      <c r="BJ1990" s="256"/>
      <c r="BK1990" s="256"/>
      <c r="BL1990" s="262"/>
      <c r="BM1990" s="262"/>
      <c r="BN1990" s="262"/>
      <c r="BO1990" s="262"/>
      <c r="BP1990" s="262"/>
      <c r="BQ1990" s="262"/>
      <c r="BR1990" s="270"/>
      <c r="BS1990" s="270"/>
      <c r="BT1990" s="270"/>
      <c r="BU1990" s="270"/>
      <c r="BV1990" s="270"/>
      <c r="BW1990" s="270"/>
      <c r="BX1990" s="256"/>
      <c r="BY1990" s="256"/>
      <c r="BZ1990" s="256"/>
      <c r="CA1990" s="267"/>
      <c r="CB1990" s="267"/>
      <c r="CC1990" s="274"/>
      <c r="CD1990" s="267"/>
      <c r="CE1990" s="267"/>
      <c r="CF1990" s="267"/>
      <c r="CG1990" s="267"/>
      <c r="CH1990" s="267"/>
      <c r="CI1990" s="267"/>
      <c r="CJ1990" s="267"/>
      <c r="CK1990" s="267"/>
      <c r="CL1990" s="265"/>
      <c r="CM1990" s="272"/>
      <c r="CN1990" s="264"/>
      <c r="CO1990" s="177"/>
      <c r="CP1990" s="226"/>
      <c r="CQ1990" s="226"/>
      <c r="CR1990" s="226"/>
      <c r="CS1990" s="178"/>
      <c r="CT1990" s="178"/>
      <c r="CU1990" s="178"/>
      <c r="CV1990" s="178"/>
      <c r="CW1990" s="178"/>
      <c r="CX1990" s="178"/>
      <c r="CY1990" s="178"/>
      <c r="CZ1990" s="178"/>
      <c r="DA1990" s="178"/>
    </row>
    <row r="1991" spans="1:105" s="120" customFormat="1" ht="15" customHeight="1">
      <c r="A1991" s="228"/>
      <c r="B1991" s="372"/>
      <c r="C1991" s="306"/>
      <c r="D1991" s="237"/>
      <c r="E1991" s="237"/>
      <c r="F1991" s="244"/>
      <c r="G1991" s="123">
        <v>3.9</v>
      </c>
      <c r="H1991" s="85"/>
      <c r="I1991" s="85"/>
      <c r="J1991" s="85"/>
      <c r="K1991" s="85"/>
      <c r="L1991" s="85"/>
      <c r="M1991" s="85"/>
      <c r="N1991" s="85"/>
      <c r="O1991" s="85"/>
      <c r="P1991" s="85"/>
      <c r="Q1991" s="85"/>
      <c r="R1991" s="85"/>
      <c r="S1991" s="85"/>
      <c r="T1991" s="85"/>
      <c r="U1991" s="85"/>
      <c r="V1991" s="85"/>
      <c r="W1991" s="85"/>
      <c r="X1991" s="85"/>
      <c r="Y1991" s="85"/>
      <c r="Z1991" s="85"/>
      <c r="AA1991" s="85"/>
      <c r="AB1991" s="85"/>
      <c r="AC1991" s="81"/>
      <c r="AD1991" s="81"/>
      <c r="AE1991" s="81"/>
      <c r="AF1991" s="81"/>
      <c r="AG1991" s="81"/>
      <c r="AH1991" s="81"/>
      <c r="AI1991" s="81"/>
      <c r="AJ1991" s="81"/>
      <c r="AK1991" s="81"/>
      <c r="AL1991" s="81"/>
      <c r="AM1991" s="240"/>
      <c r="AN1991" s="240"/>
      <c r="AO1991" s="240"/>
      <c r="AP1991" s="240"/>
      <c r="AQ1991" s="240"/>
      <c r="AR1991" s="240"/>
      <c r="AS1991" s="240"/>
      <c r="AT1991" s="256"/>
      <c r="AU1991" s="256"/>
      <c r="AV1991" s="259"/>
      <c r="AW1991" s="259"/>
      <c r="AX1991" s="256"/>
      <c r="AY1991" s="256"/>
      <c r="AZ1991" s="256"/>
      <c r="BA1991" s="256"/>
      <c r="BB1991" s="256"/>
      <c r="BC1991" s="256"/>
      <c r="BD1991" s="256"/>
      <c r="BE1991" s="256"/>
      <c r="BF1991" s="256"/>
      <c r="BG1991" s="256"/>
      <c r="BH1991" s="256"/>
      <c r="BI1991" s="256"/>
      <c r="BJ1991" s="256"/>
      <c r="BK1991" s="256"/>
      <c r="BL1991" s="262"/>
      <c r="BM1991" s="262"/>
      <c r="BN1991" s="262"/>
      <c r="BO1991" s="262"/>
      <c r="BP1991" s="262"/>
      <c r="BQ1991" s="262"/>
      <c r="BR1991" s="270"/>
      <c r="BS1991" s="270"/>
      <c r="BT1991" s="270"/>
      <c r="BU1991" s="270"/>
      <c r="BV1991" s="270"/>
      <c r="BW1991" s="270"/>
      <c r="BX1991" s="256"/>
      <c r="BY1991" s="256"/>
      <c r="BZ1991" s="256"/>
      <c r="CA1991" s="267"/>
      <c r="CB1991" s="267"/>
      <c r="CC1991" s="274"/>
      <c r="CD1991" s="267"/>
      <c r="CE1991" s="267"/>
      <c r="CF1991" s="267"/>
      <c r="CG1991" s="267"/>
      <c r="CH1991" s="267"/>
      <c r="CI1991" s="267"/>
      <c r="CJ1991" s="267"/>
      <c r="CK1991" s="267"/>
      <c r="CL1991" s="265"/>
      <c r="CM1991" s="272"/>
      <c r="CN1991" s="264"/>
      <c r="CO1991" s="177"/>
      <c r="CP1991" s="226"/>
      <c r="CQ1991" s="226"/>
      <c r="CR1991" s="226"/>
      <c r="CS1991" s="178"/>
      <c r="CT1991" s="178"/>
      <c r="CU1991" s="178"/>
      <c r="CV1991" s="178"/>
      <c r="CW1991" s="178"/>
      <c r="CX1991" s="178"/>
      <c r="CY1991" s="178"/>
      <c r="CZ1991" s="178"/>
      <c r="DA1991" s="178"/>
    </row>
    <row r="1992" spans="1:105" s="120" customFormat="1" ht="15" customHeight="1">
      <c r="A1992" s="229"/>
      <c r="B1992" s="373"/>
      <c r="C1992" s="307"/>
      <c r="D1992" s="238"/>
      <c r="E1992" s="238"/>
      <c r="F1992" s="245" t="s">
        <v>83</v>
      </c>
      <c r="G1992" s="246"/>
      <c r="H1992" s="82"/>
      <c r="I1992" s="82"/>
      <c r="J1992" s="82"/>
      <c r="K1992" s="82"/>
      <c r="L1992" s="82"/>
      <c r="M1992" s="82"/>
      <c r="N1992" s="82"/>
      <c r="O1992" s="82"/>
      <c r="P1992" s="82"/>
      <c r="Q1992" s="82"/>
      <c r="R1992" s="82"/>
      <c r="S1992" s="82"/>
      <c r="T1992" s="82"/>
      <c r="U1992" s="82"/>
      <c r="V1992" s="82"/>
      <c r="W1992" s="82"/>
      <c r="X1992" s="82"/>
      <c r="Y1992" s="82"/>
      <c r="Z1992" s="82"/>
      <c r="AA1992" s="82"/>
      <c r="AB1992" s="82"/>
      <c r="AC1992" s="35"/>
      <c r="AD1992" s="35"/>
      <c r="AE1992" s="35"/>
      <c r="AF1992" s="35"/>
      <c r="AG1992" s="35"/>
      <c r="AH1992" s="35"/>
      <c r="AI1992" s="35"/>
      <c r="AJ1992" s="35"/>
      <c r="AK1992" s="35"/>
      <c r="AL1992" s="35"/>
      <c r="AM1992" s="241"/>
      <c r="AN1992" s="241"/>
      <c r="AO1992" s="241"/>
      <c r="AP1992" s="241"/>
      <c r="AQ1992" s="241"/>
      <c r="AR1992" s="241"/>
      <c r="AS1992" s="241"/>
      <c r="AT1992" s="257"/>
      <c r="AU1992" s="257"/>
      <c r="AV1992" s="260"/>
      <c r="AW1992" s="260"/>
      <c r="AX1992" s="257"/>
      <c r="AY1992" s="257"/>
      <c r="AZ1992" s="257"/>
      <c r="BA1992" s="257"/>
      <c r="BB1992" s="257"/>
      <c r="BC1992" s="257"/>
      <c r="BD1992" s="257"/>
      <c r="BE1992" s="257"/>
      <c r="BF1992" s="257"/>
      <c r="BG1992" s="257"/>
      <c r="BH1992" s="257"/>
      <c r="BI1992" s="257"/>
      <c r="BJ1992" s="257"/>
      <c r="BK1992" s="257"/>
      <c r="BL1992" s="263"/>
      <c r="BM1992" s="263"/>
      <c r="BN1992" s="263"/>
      <c r="BO1992" s="263"/>
      <c r="BP1992" s="263"/>
      <c r="BQ1992" s="263"/>
      <c r="BR1992" s="271"/>
      <c r="BS1992" s="271"/>
      <c r="BT1992" s="271"/>
      <c r="BU1992" s="271"/>
      <c r="BV1992" s="271"/>
      <c r="BW1992" s="271"/>
      <c r="BX1992" s="257"/>
      <c r="BY1992" s="257"/>
      <c r="BZ1992" s="257"/>
      <c r="CA1992" s="268"/>
      <c r="CB1992" s="268"/>
      <c r="CC1992" s="275"/>
      <c r="CD1992" s="268"/>
      <c r="CE1992" s="268"/>
      <c r="CF1992" s="268"/>
      <c r="CG1992" s="268"/>
      <c r="CH1992" s="268"/>
      <c r="CI1992" s="268"/>
      <c r="CJ1992" s="268"/>
      <c r="CK1992" s="268"/>
      <c r="CL1992" s="265"/>
      <c r="CM1992" s="272"/>
      <c r="CN1992" s="264"/>
      <c r="CO1992" s="177"/>
      <c r="CP1992" s="226"/>
      <c r="CQ1992" s="226"/>
      <c r="CR1992" s="226"/>
      <c r="CS1992" s="178"/>
      <c r="CT1992" s="178"/>
      <c r="CU1992" s="178"/>
      <c r="CV1992" s="178"/>
      <c r="CW1992" s="178"/>
      <c r="CX1992" s="178"/>
      <c r="CY1992" s="178"/>
      <c r="CZ1992" s="178"/>
      <c r="DA1992" s="178"/>
    </row>
    <row r="1993" spans="1:105" s="70" customFormat="1" ht="15" customHeight="1">
      <c r="A1993" s="227">
        <f t="shared" si="696"/>
        <v>247</v>
      </c>
      <c r="B1993" s="308" t="s">
        <v>979</v>
      </c>
      <c r="C1993" s="306" t="s">
        <v>989</v>
      </c>
      <c r="D1993" s="236" t="s">
        <v>1323</v>
      </c>
      <c r="E1993" s="236" t="s">
        <v>1283</v>
      </c>
      <c r="F1993" s="253" t="s">
        <v>80</v>
      </c>
      <c r="G1993" s="254"/>
      <c r="H1993" s="82" t="s">
        <v>69</v>
      </c>
      <c r="I1993" s="82"/>
      <c r="J1993" s="82" t="s">
        <v>60</v>
      </c>
      <c r="K1993" s="82" t="s">
        <v>60</v>
      </c>
      <c r="L1993" s="82" t="s">
        <v>60</v>
      </c>
      <c r="M1993" s="82" t="s">
        <v>60</v>
      </c>
      <c r="N1993" s="82" t="s">
        <v>60</v>
      </c>
      <c r="O1993" s="82"/>
      <c r="P1993" s="82" t="s">
        <v>60</v>
      </c>
      <c r="Q1993" s="82" t="s">
        <v>60</v>
      </c>
      <c r="R1993" s="82" t="s">
        <v>60</v>
      </c>
      <c r="S1993" s="82" t="s">
        <v>67</v>
      </c>
      <c r="T1993" s="82" t="s">
        <v>60</v>
      </c>
      <c r="U1993" s="82" t="s">
        <v>60</v>
      </c>
      <c r="V1993" s="82"/>
      <c r="W1993" s="82" t="s">
        <v>61</v>
      </c>
      <c r="X1993" s="82" t="s">
        <v>61</v>
      </c>
      <c r="Y1993" s="82" t="s">
        <v>61</v>
      </c>
      <c r="Z1993" s="82" t="s">
        <v>61</v>
      </c>
      <c r="AA1993" s="82" t="s">
        <v>61</v>
      </c>
      <c r="AB1993" s="82" t="s">
        <v>67</v>
      </c>
      <c r="AC1993" s="82"/>
      <c r="AD1993" s="82" t="s">
        <v>61</v>
      </c>
      <c r="AE1993" s="82" t="s">
        <v>61</v>
      </c>
      <c r="AF1993" s="82" t="s">
        <v>61</v>
      </c>
      <c r="AG1993" s="82" t="s">
        <v>61</v>
      </c>
      <c r="AH1993" s="82" t="s">
        <v>61</v>
      </c>
      <c r="AI1993" s="82" t="s">
        <v>1471</v>
      </c>
      <c r="AJ1993" s="82"/>
      <c r="AK1993" s="82" t="s">
        <v>60</v>
      </c>
      <c r="AL1993" s="82" t="s">
        <v>60</v>
      </c>
      <c r="AM1993" s="239">
        <f>COUNTIF(H1993:AL1993,"PH")+COUNTIF(H1993:AL1993,"PH/L")+COUNTIF(H1993:AL1993,"PM")</f>
        <v>0</v>
      </c>
      <c r="AN1993" s="239">
        <f>COUNTIF(H1993:AL1993,"PD")+COUNTIF(H1993:AL1993,"PDD")+COUNTIF(H1993:AL1993,"P/DS")/2+COUNTIF(H1993:AL1993,"PMD")</f>
        <v>0</v>
      </c>
      <c r="AO1993" s="239">
        <f>COUNTIF(H1993:AL1993,"PN")+COUNTIF(H1993:AL1993,"P/NS")/2+COUNTIF(H1993:AL1993,"PH")+COUNTIF(H1993:AL1993,"PH/F")/2+COUNTIF(H1993:AL1993,"PH/L")/2+COUNTIF(H1993:AL1993,"PM")</f>
        <v>0</v>
      </c>
      <c r="AP1993" s="239">
        <f>COUNTIF(H1993:AL1993,"BH")+COUNTIF(H1993:AL1993,"AL/BL")+COUNTIF(H1993:AL1993,"UL/BL")+COUNTIF(H1993:AL1993,"BM")</f>
        <v>0</v>
      </c>
      <c r="AQ1993" s="239">
        <f>COUNTIF(H1993:AL1993,"DS")+COUNTIF(H1993:AL1993,"AL/DS")/2+COUNTIF(H1993:AL1993,"UL/DS")/2+COUNTIF(H1993:AL1993,"CT")+COUNTIF(H1993:AL1993,"MD")</f>
        <v>12.5</v>
      </c>
      <c r="AR1993" s="239">
        <f>COUNTIF(H1993:AL1993,"NS")+COUNTIF(H1993:AL1993,"AL/NS")/2+COUNTIF(H1993:AL1993,"UL/NS")/2+COUNTIF(H1993:AL1993,"BH")+COUNTIF(H1993:AL1993,"AL/BF")/2+COUNTIF(H1993:AL1993,"AL/BL")/2+COUNTIF(H1993:AL1993,"UL/BL")/2+COUNTIF(H1993:AL1993,"UL/BF")/2+COUNTIF(H1993:AL1993,"BM")</f>
        <v>10</v>
      </c>
      <c r="AS1993" s="239">
        <f>COUNTIF(H1993:AL1993,"AL")+COUNTIF(H1993:AL1993,"AL/DS")/2+COUNTIF(H1993:AL1993,"AL/NS")/2+COUNTIF(H1993:AL1993,"NH")+COUNTIF(H1993:AL1993,"SL")+COUNTIF(H1993:AL1993,"NHD")+COUNTIF(H1993:AL1993,"B")+COUNTIF(H1993:AL1993,"HL")+COUNTIF(H1993:AL1993,"AL/BF")/2+COUNTIF(H1993:AL1993,"AL/BL")/2</f>
        <v>3</v>
      </c>
      <c r="AT1993" s="255">
        <f>COUNTIF(H1993:AL1993,"PD")+COUNTIF(H1993:AL1993,"PN")+COUNTIF(H1993:AL1993,"P/DS")/2+COUNTIF(H1993:AL1993,"P/NS")/2+COUNTIF(H1993:AL1993,"DS")+COUNTIF(H1993:AL1993,"NS")+COUNTIF(H1993:AL1993,"AL")+COUNTIF(H1993:AL1993,"AL/DS")+COUNTIF(H1993:AL1993,"AL/NS")+COUNTIF(H1993:AL1993,"NH")+COUNTIF(H1993:AL1993,"SL")+COUNTIF(H1993:AL1993,"UL/DS")/2+COUNTIF(H1993:AL1993,"UL/NS")/2+COUNTIF(H1993:AL1993,"CT")+COUNTIF(H1993:AL1993,"NHD")+COUNTIF(H1993:AL1993,"PDD")+COUNTIF(H1993:AL1993,"B")+COUNTIF(H1993:AL1993,"HL")+COUNTIF(H1993:AL1993,"PH")+COUNTIF(H1993:AL1993,"BH")+COUNTIF(H1993:AL1993,"AL/BF")+COUNTIF(H1993:AL1993,"AL/BL")+COUNTIF(H1993:AL1993,"UL/BF")/2+COUNTIF(H1993:AL1993,"UL/BL")/2+COUNTIF(H1993:AL1993,"PH/F")/2+COUNTIF(H1993:AL1993,"PH/L")/2+COUNTIF(H1993:AL1993,"MD")+COUNTIF(H1993:AL1993,"PMD")+COUNTIF(H1993:AL1993,"PM")+COUNTIF(H1993:AL1993,"BM")</f>
        <v>25.5</v>
      </c>
      <c r="AU1993" s="255">
        <f>COUNTIF(H1993:AL1993,"P/DS")/2+COUNTIF(H1993:AL1993,"P/NS")/2+COUNTIF(H1993:AL1993,"IL")+COUNTIF(H1993:AL1993,"NL")+COUNTIF(H1993:AL1993,"UL")+COUNTIF(H1993:AL1993,"UL/DS")/2+COUNTIF(H1993:AL1993,"UL/NS")/2+COUNTIF(H1993:AL1993,"KT")+COUNTIF(H1993:AL1993,"UL/BF")/2+COUNTIF(H1993:AL1993,"UL/BL")/2+COUNTIF(H1993:AL1993,"PH/F")/2+COUNTIF(H1993:AL1993,"PH/L")/2+COUNTIF(H1993:AL1993,"NB")</f>
        <v>0.5</v>
      </c>
      <c r="AV1993" s="258">
        <f>COUNTIF(H1993:AL1993,"PN")+COUNTIF(H1993:AL1993,"TVD")+COUNTIF(H1993:AL1993,"PH")+COUNTIF(H1993:AL1993,"PM")+COUNTIF(H1993:AL1993,"PDD")-COUNTIFS(H1993:AL1993,"PN",H2000:AL2000,"&gt;=3")-COUNTIFS(H1993:AL1993,"PM",H2000:AL2000,"&gt;=3")</f>
        <v>0</v>
      </c>
      <c r="AW1993" s="258">
        <f>COUNTIF(H1993:AL1993,"NS")+COUNTIF(H1993:AL1993,"D")+COUNTIF(H1993:AL1993,"BH")+COUNTIF(H1993:AL1993,"NHD")+COUNTIF(H1993:AL1993,"BM")-COUNTIFS(H1993:AL1993,"NS",H2000:AL2000,"&gt;=3")-COUNTIFS(H1993:AL1993,"BH",H2000:AL2000,"&gt;=3")-COUNTIFS(H1993:AL1993,"BM",H2000:AL2000,"&gt;=3")</f>
        <v>10</v>
      </c>
      <c r="AX1993" s="255">
        <f>COUNTIF(H1993:AL1993,"AL")+COUNTIF(H1993:AL1993,"AL/DS")/2+COUNTIF(H1993:AL1993,"AL/NS")/2+COUNTIF(H1993:AL1993,"AL/BF")+COUNTIF(H1993:AL1993,"AL/BL")/2</f>
        <v>2</v>
      </c>
      <c r="AY1993" s="255">
        <f>COUNTIF(H1993:AL1993,"SL")</f>
        <v>0</v>
      </c>
      <c r="AZ1993" s="255">
        <f>COUNTIF(H1993:AL1993,"NH")</f>
        <v>1</v>
      </c>
      <c r="BA1993" s="255">
        <f>COUNTIF(H1993:AL1993,"HL")</f>
        <v>0</v>
      </c>
      <c r="BB1993" s="255">
        <f>COUNTIF(G1993:AL1993,"P/DS")/2+COUNTIF(G1993:AL1993,"P/NS")/2+COUNTIF(G1993:AL1993,"UL")+COUNTIF(G1993:AL1993,"UL/DS")/2+COUNTIF(G1993:AL1993,"UL/NS")/2+COUNTIF(G1993:AL1993,"UL/BL")/2+COUNTIF(G1993:AL1993,"UL/BF")/2+COUNTIF(G1993:AL1993,"PH/F")/2+COUNTIF(G1993:AL1993,"PH/L")/2</f>
        <v>0.5</v>
      </c>
      <c r="BC1993" s="255">
        <f>COUNTIF(H1993:AL1993,"NB")</f>
        <v>0</v>
      </c>
      <c r="BD1993" s="255">
        <f>COUNTIF(H1993:AL1993,"NL")</f>
        <v>0</v>
      </c>
      <c r="BE1993" s="255">
        <f>COUNTIF(H1993:AL1993,"IL")</f>
        <v>0</v>
      </c>
      <c r="BF1993" s="255">
        <f>COUNTIF(H1993:AL1993,"KT")</f>
        <v>0</v>
      </c>
      <c r="BG1993" s="255">
        <f>COUNTIF(H1993:AL1993,"L70")</f>
        <v>0</v>
      </c>
      <c r="BH1993" s="255">
        <f>COUNTIF(H1993:AL1993,"MD")</f>
        <v>0</v>
      </c>
      <c r="BI1993" s="255">
        <f>COUNTIF(H1993:AL1993,"PMD")</f>
        <v>0</v>
      </c>
      <c r="BJ1993" s="255">
        <f>COUNTIF(H1993:AL1993,"PM")</f>
        <v>0</v>
      </c>
      <c r="BK1993" s="255">
        <f>COUNTIF(H1993:AL1993,"BM")</f>
        <v>0</v>
      </c>
      <c r="BL1993" s="261">
        <f>SUMIF(H1993:AL1993,"PD",H1994:AL1994)+SUMIF(H1993:AL1993,"PN",H1994:AL1994)+SUMIF(H1993:AL1993,"P/DS",H1994:AL1994)+SUMIF(H1993:AL1993,"PN/F",H1994:AL1994)+SUMIF(H1993:AL1993,"PN/L",H1994:AL1994)+SUMIF(H1993:AL1993,"TV",H1994:AL1994)+SUMIF(H1993:AL1993,"TVD",H1994:AL1994)+SUMIF(H1993:AL1993,"PDD",H1994:AL1994)</f>
        <v>0</v>
      </c>
      <c r="BM1993" s="261">
        <f>SUMIF(H1993:AL1993,"PD",H1995:AL1995)+SUMIF(H1993:AL1993,"PN",H1995:AL1995)+SUMIF(H1993:AL1993,"P/DS",H1995:AL1995)+SUMIF(H1993:AL1993,"PN/F",H1995:AL1995)+SUMIF(H1993:AL1993,"PN/L",H1995:AL1995)+SUMIF(H1993:AL1993,"TV",H1995:AL1995)+SUMIF(H1993:AL1993,"TVD",H1995:AL1995)+SUMIF(H1993:AL1993,"PDD",H1995:AL1995)+SUMIF(H1993:AL1993,"PMD",H1995:AL1995)</f>
        <v>0</v>
      </c>
      <c r="BN1993" s="261">
        <f>SUMIF(H1993:AL1993,"PD",H1996:AL1996)+SUMIF(H1993:AL1993,"PN",H1996:AL1996)+SUMIF(H1993:AL1993,"P/DS",H1996:AL1996)+SUMIF(H1993:AL1993,"PN/F",H1996:AL1996)+SUMIF(H1993:AL1993,"PN/L",H1996:AL1996)+SUMIF(H1993:AL1993,"TV",H1996:AL1996)+SUMIF(H1993:AL1993,"TVD",H1996:AL1996)</f>
        <v>0</v>
      </c>
      <c r="BO1993" s="261">
        <f>SUMIF(H1993:AL1993,"PD",H1997:AL1997)+SUMIF(H1993:AL1993,"PN",H1997:AL1997)+SUMIF(H1993:AL1993,"P/DS",H1997:AL1997)+SUMIF(H1993:AL1993,"PN/F",H1997:AL1997)+SUMIF(H1993:AL1993,"PN/L",H1997:AL1997)+SUMIF(H1993:AL1993,"TV",H1997:AL1997)+SUMIF(H1993:AL1993,"TVD",H1997:AL1997)</f>
        <v>0</v>
      </c>
      <c r="BP1993" s="261">
        <f>SUMIF(H1993:AL1993,"PD",H1998:AL1998)+SUMIF(H1993:AL1993,"PN",H1998:AL1998)+SUMIF(H1993:AL1993,"P/DS",H1998:AL1998)+SUMIF(H1993:AL1993,"PN/F",H1998:AL1998)+SUMIF(H1993:AL1993,"PN/L",H1998:AL1998)+SUMIF(H1993:AL1993,"TV",H1998:AL1998)+SUMIF(H1993:AL1993,"TVD",H1998:AL1998)+SUMIF(H1993:AL1993,"PDD",H1998:AL1998)+SUMIF(H1993:AL1993,"PH",H1998:AL1998)+SUMIF(H1993:AL1993,"PM",H1998:AL1998)</f>
        <v>0</v>
      </c>
      <c r="BQ1993" s="261">
        <f>SUMIF(H1993:AL1993,"PD",H1999:AL1999)+SUMIF(H1993:AL1993,"PN",H1999:AL1999)+SUMIF(H1993:AL1993,"P/DS",H1999:AL1999)+SUMIF(H1993:AL1993,"PN/F",H1999:AL1999)+SUMIF(H1993:AL1993,"PN/L",H1999:AL1999)+SUMIF(H1993:AL1993,"TV",H1999:AL1999)+SUMIF(H1993:AL1993,"TVD",H1999:AL1999)+SUMIF(H1993:AL1993,"PDD",H1999:AL1999)+SUMIF(H1993:AL1993,"PH",H1999:AL1999)+SUMIF(H1993:AL1993,"PM",H1999:AL1999)</f>
        <v>0</v>
      </c>
      <c r="BR1993" s="269">
        <f>SUM(H1994:AL1994)-BL1993</f>
        <v>17</v>
      </c>
      <c r="BS1993" s="269">
        <f>SUM(H1995:AL1995)-BM1993</f>
        <v>0</v>
      </c>
      <c r="BT1993" s="269">
        <f>SUM(H1996:AL1996)-BN1993</f>
        <v>0</v>
      </c>
      <c r="BU1993" s="269">
        <f>SUM(H1997:AL1997)-BO1993</f>
        <v>0</v>
      </c>
      <c r="BV1993" s="269">
        <f>SUM(H1998:AL1998)-BP1993</f>
        <v>0</v>
      </c>
      <c r="BW1993" s="269">
        <f>SUM(H1999:AL1999)-BQ1993</f>
        <v>0</v>
      </c>
      <c r="BX1993" s="255">
        <f>SUMIF(H1993:AL1993,"PD",H2000:AL2000)+SUMIF(H1993:AL1993,"PN",H2000:AL2000)+SUMIF(H1993:AL1993,"P/DS",H2000:AL2000)+SUMIF(H1993:AL1993,"PN/F",H2000:AL2000)+SUMIF(H1993:AL1993,"PN/L",H2000:AL2000)</f>
        <v>0</v>
      </c>
      <c r="BY1993" s="255">
        <f>SUM(H2000:AL2000)-BX1993</f>
        <v>0</v>
      </c>
      <c r="BZ1993" s="255">
        <f t="shared" ref="BZ1993" si="705">+SUM(BL1993:BW2000)</f>
        <v>17</v>
      </c>
      <c r="CA1993" s="266">
        <f>(COUNTIFS(H1993:AL1993,"PD",H1994:AL1994,"&gt;=2"))*0.5-IF(CN1993="VP",COUNTIFS($H$16:$AL$16,"SAT",H1993:AL1993,"PD",H1994:AL1994,"&gt;=2"))*0.5</f>
        <v>0</v>
      </c>
      <c r="CB1993" s="266">
        <f>(COUNTIFS(H1993:AL1993,"PN",H1995:AL1995,"&gt;=0.5",H1994:AL1994,"&gt;=1.5"))*0.5+COUNTIFS(H1993:AL1993,"PDD",H1995:AL1995,"&gt;=0.5",H1994:AL1994,"&gt;=1.5")*0.5</f>
        <v>0</v>
      </c>
      <c r="CC1993" s="273">
        <f>(COUNTIFS(H1993:AL1993,"TV",H1995:AL1995,"&gt;=10"))*0.5+(COUNTIFS(H1993:AL1993,"PMD",H1995:AL1995,"&gt;=2"))*0.5</f>
        <v>0</v>
      </c>
      <c r="CD1993" s="266">
        <f>(COUNTIFS(H1993:AL1993,"TVD",H1997:AL1997,"&gt;=6.5",H1995:AL1995,"&gt;=3.5"))*0.5</f>
        <v>0</v>
      </c>
      <c r="CE1993" s="266">
        <f>(COUNTIFS(H1993:AL1993,"PD",H1998:AL1998,"&gt;=10"))*0.5</f>
        <v>0</v>
      </c>
      <c r="CF1993" s="266">
        <f>(COUNTIFS(H1993:AL1993,"PDD",H1998:AL1998,"&gt;=3.5",H1999:AL1999,"&gt;=6.5")+COUNTIFS(H1993:AL1993,"PH",H1999:AL1999,"&gt;=0.5",H1998:AL1998,"&gt;=1.5")+COUNTIFS(H1993:AL1993,"PM",H1999:AL1999,"&gt;=0.5",H1998:AL1998,"&gt;=1.5"))*0.5</f>
        <v>0</v>
      </c>
      <c r="CG1993" s="266">
        <f>(COUNTIFS(H1993:AL1993,"DS",H1994:AL1994,"&gt;=2")+COUNTIFS(H1993:AL1993,"AL/DS",H1994:AL1994,"&gt;=2"))*0.5-IF(CN1993="VP",COUNTIFS($H$16:$AL$16,"SAT",H1993:AL1993,"DS",H1994:AL1994,"&gt;=2"))*0.5</f>
        <v>3.5</v>
      </c>
      <c r="CH1993" s="266">
        <f>(COUNTIFS(H1993:AL1993,"NS",H1995:AL1995,"&gt;=0.5",H1994:AL1994,"&gt;=1.5")+COUNTIFS(H1993:AL1993,"AL/NS",H1995:AL1995,"&gt;=0.5",H1994:AL1994,"&gt;=1.5")+COUNTIFS(H1993:AL1993,"NHD",H1995:AL1995,"&gt;=4.5",H1998:AL1998,"&gt;=2",H1994:AL1994,"&gt;=1.5"))*0.5</f>
        <v>0</v>
      </c>
      <c r="CI1993" s="266">
        <f>(COUNTIF(H1995:AL1995,"&gt;=10")+COUNTIFS(H1993:AL1993,"MD",H1995:AL1995,"&gt;=2")-COUNTIFS(H1993:AL1993,"TV",H1995:AL1995,"&gt;=10"))*0.5</f>
        <v>0</v>
      </c>
      <c r="CJ1993" s="266">
        <f>(COUNTIFS(H1993:AL1993,"D",H1997:AL1997,"&gt;=6.5",H1995:AL1995,"&gt;=3.5"))*0.5</f>
        <v>0</v>
      </c>
      <c r="CK1993" s="266">
        <f>(COUNTIF(H1998:AL1998,"&gt;=10")-COUNTIFS(H1993:AL1993,"PD",H1998:AL1998,"&gt;=10"))*0.5</f>
        <v>0</v>
      </c>
      <c r="CL1993" s="265">
        <f>(COUNTIFS(H1993:AL1993,"NHD",H1998:AL1998,"&gt;=3.5",H1999:AL1999,"&gt;=6.5")+COUNTIFS(H1993:AL1993,"BH",H1998:AL1998,"&gt;=1.5",H1999:AL1999,"&gt;=0.5")+COUNTIFS(H1993:AL1993,"BM",H1998:AL1998,"&gt;=1.5",H1999:AL1999,"&gt;=0.5")+COUNTIFS(H1993:AL1993,"D",H1998:AL1998,"&gt;=1.5",H1999:AL1999,"&gt;=0.5"))*0.5</f>
        <v>0</v>
      </c>
      <c r="CM1993" s="272"/>
      <c r="CN1993" s="264" t="s">
        <v>723</v>
      </c>
      <c r="CO1993" s="125">
        <f t="shared" ref="CO1993" si="706">+AM1993+AN1993+AO1993+AP1993+AQ1993+AR1993+AS1993+AU1993+BG1993</f>
        <v>26</v>
      </c>
      <c r="CP1993" s="225">
        <f>+SUM(I1994:I1999)-I2000</f>
        <v>0</v>
      </c>
      <c r="CQ1993" s="225">
        <f>+SUM(J1994:J1999)-J2000</f>
        <v>2.5</v>
      </c>
      <c r="CR1993" s="225">
        <f>+SUM(K1994:K1999)-K2000</f>
        <v>2.5</v>
      </c>
      <c r="CS1993" s="90"/>
      <c r="CT1993" s="90"/>
      <c r="CU1993" s="90"/>
      <c r="CV1993" s="90"/>
      <c r="CW1993" s="90"/>
      <c r="CX1993" s="90"/>
      <c r="CY1993" s="90"/>
      <c r="CZ1993" s="90"/>
      <c r="DA1993" s="90"/>
    </row>
    <row r="1994" spans="1:105" s="70" customFormat="1" ht="15" customHeight="1">
      <c r="A1994" s="228"/>
      <c r="B1994" s="309"/>
      <c r="C1994" s="306"/>
      <c r="D1994" s="237"/>
      <c r="E1994" s="237"/>
      <c r="F1994" s="242" t="s">
        <v>82</v>
      </c>
      <c r="G1994" s="71">
        <v>1.5</v>
      </c>
      <c r="H1994" s="83"/>
      <c r="I1994" s="83"/>
      <c r="J1994" s="83">
        <v>2.5</v>
      </c>
      <c r="K1994" s="83">
        <v>2.5</v>
      </c>
      <c r="L1994" s="83">
        <v>2.5</v>
      </c>
      <c r="M1994" s="83">
        <v>2.5</v>
      </c>
      <c r="N1994" s="83">
        <v>2.5</v>
      </c>
      <c r="O1994" s="83"/>
      <c r="P1994" s="83">
        <v>2</v>
      </c>
      <c r="Q1994" s="83">
        <v>2.5</v>
      </c>
      <c r="R1994" s="83"/>
      <c r="S1994" s="83"/>
      <c r="T1994" s="83"/>
      <c r="U1994" s="83"/>
      <c r="V1994" s="83"/>
      <c r="W1994" s="83"/>
      <c r="X1994" s="83"/>
      <c r="Y1994" s="83"/>
      <c r="Z1994" s="83"/>
      <c r="AA1994" s="83"/>
      <c r="AB1994" s="83"/>
      <c r="AC1994" s="79"/>
      <c r="AD1994" s="79"/>
      <c r="AE1994" s="79"/>
      <c r="AF1994" s="79"/>
      <c r="AG1994" s="79"/>
      <c r="AH1994" s="79"/>
      <c r="AI1994" s="79"/>
      <c r="AJ1994" s="79"/>
      <c r="AK1994" s="79"/>
      <c r="AL1994" s="79"/>
      <c r="AM1994" s="240"/>
      <c r="AN1994" s="240"/>
      <c r="AO1994" s="240"/>
      <c r="AP1994" s="240"/>
      <c r="AQ1994" s="240"/>
      <c r="AR1994" s="240"/>
      <c r="AS1994" s="240"/>
      <c r="AT1994" s="256"/>
      <c r="AU1994" s="256"/>
      <c r="AV1994" s="259"/>
      <c r="AW1994" s="259"/>
      <c r="AX1994" s="256"/>
      <c r="AY1994" s="256"/>
      <c r="AZ1994" s="256"/>
      <c r="BA1994" s="256"/>
      <c r="BB1994" s="256"/>
      <c r="BC1994" s="256"/>
      <c r="BD1994" s="256"/>
      <c r="BE1994" s="256"/>
      <c r="BF1994" s="256"/>
      <c r="BG1994" s="256"/>
      <c r="BH1994" s="256"/>
      <c r="BI1994" s="256"/>
      <c r="BJ1994" s="256"/>
      <c r="BK1994" s="256"/>
      <c r="BL1994" s="262"/>
      <c r="BM1994" s="262"/>
      <c r="BN1994" s="262"/>
      <c r="BO1994" s="262"/>
      <c r="BP1994" s="262"/>
      <c r="BQ1994" s="262"/>
      <c r="BR1994" s="270"/>
      <c r="BS1994" s="270"/>
      <c r="BT1994" s="270"/>
      <c r="BU1994" s="270"/>
      <c r="BV1994" s="270"/>
      <c r="BW1994" s="270"/>
      <c r="BX1994" s="256"/>
      <c r="BY1994" s="256"/>
      <c r="BZ1994" s="256"/>
      <c r="CA1994" s="267"/>
      <c r="CB1994" s="267"/>
      <c r="CC1994" s="274"/>
      <c r="CD1994" s="267"/>
      <c r="CE1994" s="267"/>
      <c r="CF1994" s="267"/>
      <c r="CG1994" s="267"/>
      <c r="CH1994" s="267"/>
      <c r="CI1994" s="267"/>
      <c r="CJ1994" s="267"/>
      <c r="CK1994" s="267"/>
      <c r="CL1994" s="265"/>
      <c r="CM1994" s="272"/>
      <c r="CN1994" s="264"/>
      <c r="CO1994" s="125"/>
      <c r="CP1994" s="226"/>
      <c r="CQ1994" s="226"/>
      <c r="CR1994" s="226"/>
      <c r="CS1994" s="90"/>
      <c r="CT1994" s="90"/>
      <c r="CU1994" s="90"/>
      <c r="CV1994" s="90"/>
      <c r="CW1994" s="90"/>
      <c r="CX1994" s="90"/>
      <c r="CY1994" s="90"/>
      <c r="CZ1994" s="90"/>
      <c r="DA1994" s="90"/>
    </row>
    <row r="1995" spans="1:105" s="70" customFormat="1" ht="15" customHeight="1">
      <c r="A1995" s="228"/>
      <c r="B1995" s="309"/>
      <c r="C1995" s="306"/>
      <c r="D1995" s="237"/>
      <c r="E1995" s="237"/>
      <c r="F1995" s="243"/>
      <c r="G1995" s="72">
        <v>2</v>
      </c>
      <c r="H1995" s="84"/>
      <c r="I1995" s="84"/>
      <c r="J1995" s="84"/>
      <c r="K1995" s="84"/>
      <c r="L1995" s="84"/>
      <c r="M1995" s="84"/>
      <c r="N1995" s="84"/>
      <c r="O1995" s="84"/>
      <c r="P1995" s="84"/>
      <c r="Q1995" s="84"/>
      <c r="R1995" s="84"/>
      <c r="S1995" s="84"/>
      <c r="T1995" s="84"/>
      <c r="U1995" s="84"/>
      <c r="V1995" s="84"/>
      <c r="W1995" s="84"/>
      <c r="X1995" s="84"/>
      <c r="Y1995" s="84"/>
      <c r="Z1995" s="84"/>
      <c r="AA1995" s="84"/>
      <c r="AB1995" s="84"/>
      <c r="AC1995" s="80"/>
      <c r="AD1995" s="80"/>
      <c r="AE1995" s="80"/>
      <c r="AF1995" s="80"/>
      <c r="AG1995" s="80"/>
      <c r="AH1995" s="80"/>
      <c r="AI1995" s="80"/>
      <c r="AJ1995" s="80"/>
      <c r="AK1995" s="80"/>
      <c r="AL1995" s="80"/>
      <c r="AM1995" s="240"/>
      <c r="AN1995" s="240"/>
      <c r="AO1995" s="240"/>
      <c r="AP1995" s="240"/>
      <c r="AQ1995" s="240"/>
      <c r="AR1995" s="240"/>
      <c r="AS1995" s="240"/>
      <c r="AT1995" s="256"/>
      <c r="AU1995" s="256"/>
      <c r="AV1995" s="259"/>
      <c r="AW1995" s="259"/>
      <c r="AX1995" s="256"/>
      <c r="AY1995" s="256"/>
      <c r="AZ1995" s="256"/>
      <c r="BA1995" s="256"/>
      <c r="BB1995" s="256"/>
      <c r="BC1995" s="256"/>
      <c r="BD1995" s="256"/>
      <c r="BE1995" s="256"/>
      <c r="BF1995" s="256"/>
      <c r="BG1995" s="256"/>
      <c r="BH1995" s="256"/>
      <c r="BI1995" s="256"/>
      <c r="BJ1995" s="256"/>
      <c r="BK1995" s="256"/>
      <c r="BL1995" s="262"/>
      <c r="BM1995" s="262"/>
      <c r="BN1995" s="262"/>
      <c r="BO1995" s="262"/>
      <c r="BP1995" s="262"/>
      <c r="BQ1995" s="262"/>
      <c r="BR1995" s="270"/>
      <c r="BS1995" s="270"/>
      <c r="BT1995" s="270"/>
      <c r="BU1995" s="270"/>
      <c r="BV1995" s="270"/>
      <c r="BW1995" s="270"/>
      <c r="BX1995" s="256"/>
      <c r="BY1995" s="256"/>
      <c r="BZ1995" s="256"/>
      <c r="CA1995" s="267"/>
      <c r="CB1995" s="267"/>
      <c r="CC1995" s="274"/>
      <c r="CD1995" s="267"/>
      <c r="CE1995" s="267"/>
      <c r="CF1995" s="267"/>
      <c r="CG1995" s="267"/>
      <c r="CH1995" s="267"/>
      <c r="CI1995" s="267"/>
      <c r="CJ1995" s="267"/>
      <c r="CK1995" s="267"/>
      <c r="CL1995" s="265"/>
      <c r="CM1995" s="272"/>
      <c r="CN1995" s="264"/>
      <c r="CO1995" s="125"/>
      <c r="CP1995" s="226"/>
      <c r="CQ1995" s="226"/>
      <c r="CR1995" s="226"/>
      <c r="CS1995" s="90"/>
      <c r="CT1995" s="90"/>
      <c r="CU1995" s="90"/>
      <c r="CV1995" s="90"/>
      <c r="CW1995" s="90"/>
      <c r="CX1995" s="90"/>
      <c r="CY1995" s="90"/>
      <c r="CZ1995" s="90"/>
      <c r="DA1995" s="90"/>
    </row>
    <row r="1996" spans="1:105" s="70" customFormat="1" ht="15" customHeight="1">
      <c r="A1996" s="228"/>
      <c r="B1996" s="309"/>
      <c r="C1996" s="306"/>
      <c r="D1996" s="237"/>
      <c r="E1996" s="237"/>
      <c r="F1996" s="243"/>
      <c r="G1996" s="72">
        <v>2.1</v>
      </c>
      <c r="H1996" s="84"/>
      <c r="I1996" s="84"/>
      <c r="J1996" s="84"/>
      <c r="K1996" s="84"/>
      <c r="L1996" s="84"/>
      <c r="M1996" s="84"/>
      <c r="N1996" s="84"/>
      <c r="O1996" s="84"/>
      <c r="P1996" s="84"/>
      <c r="Q1996" s="84"/>
      <c r="R1996" s="84"/>
      <c r="S1996" s="84"/>
      <c r="T1996" s="84"/>
      <c r="U1996" s="84"/>
      <c r="V1996" s="84"/>
      <c r="W1996" s="84"/>
      <c r="X1996" s="84"/>
      <c r="Y1996" s="84"/>
      <c r="Z1996" s="84"/>
      <c r="AA1996" s="84"/>
      <c r="AB1996" s="84"/>
      <c r="AC1996" s="80"/>
      <c r="AD1996" s="80"/>
      <c r="AE1996" s="80"/>
      <c r="AF1996" s="80"/>
      <c r="AG1996" s="80"/>
      <c r="AH1996" s="80"/>
      <c r="AI1996" s="80"/>
      <c r="AJ1996" s="80"/>
      <c r="AK1996" s="80"/>
      <c r="AL1996" s="80"/>
      <c r="AM1996" s="240"/>
      <c r="AN1996" s="240"/>
      <c r="AO1996" s="240"/>
      <c r="AP1996" s="240"/>
      <c r="AQ1996" s="240"/>
      <c r="AR1996" s="240"/>
      <c r="AS1996" s="240"/>
      <c r="AT1996" s="256"/>
      <c r="AU1996" s="256"/>
      <c r="AV1996" s="259"/>
      <c r="AW1996" s="259"/>
      <c r="AX1996" s="256"/>
      <c r="AY1996" s="256"/>
      <c r="AZ1996" s="256"/>
      <c r="BA1996" s="256"/>
      <c r="BB1996" s="256"/>
      <c r="BC1996" s="256"/>
      <c r="BD1996" s="256"/>
      <c r="BE1996" s="256"/>
      <c r="BF1996" s="256"/>
      <c r="BG1996" s="256"/>
      <c r="BH1996" s="256"/>
      <c r="BI1996" s="256"/>
      <c r="BJ1996" s="256"/>
      <c r="BK1996" s="256"/>
      <c r="BL1996" s="262"/>
      <c r="BM1996" s="262"/>
      <c r="BN1996" s="262"/>
      <c r="BO1996" s="262"/>
      <c r="BP1996" s="262"/>
      <c r="BQ1996" s="262"/>
      <c r="BR1996" s="270"/>
      <c r="BS1996" s="270"/>
      <c r="BT1996" s="270"/>
      <c r="BU1996" s="270"/>
      <c r="BV1996" s="270"/>
      <c r="BW1996" s="270"/>
      <c r="BX1996" s="256"/>
      <c r="BY1996" s="256"/>
      <c r="BZ1996" s="256"/>
      <c r="CA1996" s="267"/>
      <c r="CB1996" s="267"/>
      <c r="CC1996" s="274"/>
      <c r="CD1996" s="267"/>
      <c r="CE1996" s="267"/>
      <c r="CF1996" s="267"/>
      <c r="CG1996" s="267"/>
      <c r="CH1996" s="267"/>
      <c r="CI1996" s="267"/>
      <c r="CJ1996" s="267"/>
      <c r="CK1996" s="267"/>
      <c r="CL1996" s="265"/>
      <c r="CM1996" s="272"/>
      <c r="CN1996" s="264"/>
      <c r="CO1996" s="125"/>
      <c r="CP1996" s="226"/>
      <c r="CQ1996" s="226"/>
      <c r="CR1996" s="226"/>
      <c r="CS1996" s="90"/>
      <c r="CT1996" s="90"/>
      <c r="CU1996" s="90"/>
      <c r="CV1996" s="90"/>
      <c r="CW1996" s="90"/>
      <c r="CX1996" s="90"/>
      <c r="CY1996" s="90"/>
      <c r="CZ1996" s="90"/>
      <c r="DA1996" s="90"/>
    </row>
    <row r="1997" spans="1:105" s="70" customFormat="1" ht="15" customHeight="1">
      <c r="A1997" s="228"/>
      <c r="B1997" s="309"/>
      <c r="C1997" s="306"/>
      <c r="D1997" s="237"/>
      <c r="E1997" s="237"/>
      <c r="F1997" s="243"/>
      <c r="G1997" s="72">
        <v>2.7</v>
      </c>
      <c r="H1997" s="84"/>
      <c r="I1997" s="84"/>
      <c r="J1997" s="84"/>
      <c r="K1997" s="84"/>
      <c r="L1997" s="84"/>
      <c r="M1997" s="84"/>
      <c r="N1997" s="84"/>
      <c r="O1997" s="84"/>
      <c r="P1997" s="84"/>
      <c r="Q1997" s="84"/>
      <c r="R1997" s="84"/>
      <c r="S1997" s="84"/>
      <c r="T1997" s="84"/>
      <c r="U1997" s="84"/>
      <c r="V1997" s="84"/>
      <c r="W1997" s="84"/>
      <c r="X1997" s="84"/>
      <c r="Y1997" s="84"/>
      <c r="Z1997" s="84"/>
      <c r="AA1997" s="84"/>
      <c r="AB1997" s="84"/>
      <c r="AC1997" s="80"/>
      <c r="AD1997" s="80"/>
      <c r="AE1997" s="80"/>
      <c r="AF1997" s="80"/>
      <c r="AG1997" s="80"/>
      <c r="AH1997" s="80"/>
      <c r="AI1997" s="80"/>
      <c r="AJ1997" s="80"/>
      <c r="AK1997" s="80"/>
      <c r="AL1997" s="80"/>
      <c r="AM1997" s="240"/>
      <c r="AN1997" s="240"/>
      <c r="AO1997" s="240"/>
      <c r="AP1997" s="240"/>
      <c r="AQ1997" s="240"/>
      <c r="AR1997" s="240"/>
      <c r="AS1997" s="240"/>
      <c r="AT1997" s="256"/>
      <c r="AU1997" s="256"/>
      <c r="AV1997" s="259"/>
      <c r="AW1997" s="259"/>
      <c r="AX1997" s="256"/>
      <c r="AY1997" s="256"/>
      <c r="AZ1997" s="256"/>
      <c r="BA1997" s="256"/>
      <c r="BB1997" s="256"/>
      <c r="BC1997" s="256"/>
      <c r="BD1997" s="256"/>
      <c r="BE1997" s="256"/>
      <c r="BF1997" s="256"/>
      <c r="BG1997" s="256"/>
      <c r="BH1997" s="256"/>
      <c r="BI1997" s="256"/>
      <c r="BJ1997" s="256"/>
      <c r="BK1997" s="256"/>
      <c r="BL1997" s="262"/>
      <c r="BM1997" s="262"/>
      <c r="BN1997" s="262"/>
      <c r="BO1997" s="262"/>
      <c r="BP1997" s="262"/>
      <c r="BQ1997" s="262"/>
      <c r="BR1997" s="270"/>
      <c r="BS1997" s="270"/>
      <c r="BT1997" s="270"/>
      <c r="BU1997" s="270"/>
      <c r="BV1997" s="270"/>
      <c r="BW1997" s="270"/>
      <c r="BX1997" s="256"/>
      <c r="BY1997" s="256"/>
      <c r="BZ1997" s="256"/>
      <c r="CA1997" s="267"/>
      <c r="CB1997" s="267"/>
      <c r="CC1997" s="274"/>
      <c r="CD1997" s="267"/>
      <c r="CE1997" s="267"/>
      <c r="CF1997" s="267"/>
      <c r="CG1997" s="267"/>
      <c r="CH1997" s="267"/>
      <c r="CI1997" s="267"/>
      <c r="CJ1997" s="267"/>
      <c r="CK1997" s="267"/>
      <c r="CL1997" s="265"/>
      <c r="CM1997" s="272"/>
      <c r="CN1997" s="264"/>
      <c r="CO1997" s="125"/>
      <c r="CP1997" s="226"/>
      <c r="CQ1997" s="226"/>
      <c r="CR1997" s="226"/>
      <c r="CS1997" s="90"/>
      <c r="CT1997" s="90"/>
      <c r="CU1997" s="90"/>
      <c r="CV1997" s="90"/>
      <c r="CW1997" s="90"/>
      <c r="CX1997" s="90"/>
      <c r="CY1997" s="90"/>
      <c r="CZ1997" s="90"/>
      <c r="DA1997" s="90"/>
    </row>
    <row r="1998" spans="1:105" s="70" customFormat="1" ht="15" customHeight="1">
      <c r="A1998" s="228"/>
      <c r="B1998" s="309"/>
      <c r="C1998" s="306"/>
      <c r="D1998" s="237"/>
      <c r="E1998" s="237"/>
      <c r="F1998" s="243"/>
      <c r="G1998" s="72">
        <v>3</v>
      </c>
      <c r="H1998" s="84"/>
      <c r="I1998" s="84"/>
      <c r="J1998" s="84"/>
      <c r="K1998" s="84"/>
      <c r="L1998" s="84"/>
      <c r="M1998" s="84"/>
      <c r="N1998" s="84"/>
      <c r="O1998" s="84"/>
      <c r="P1998" s="84"/>
      <c r="Q1998" s="84"/>
      <c r="R1998" s="84"/>
      <c r="S1998" s="84"/>
      <c r="T1998" s="84"/>
      <c r="U1998" s="84"/>
      <c r="V1998" s="84"/>
      <c r="W1998" s="84"/>
      <c r="X1998" s="84"/>
      <c r="Y1998" s="84"/>
      <c r="Z1998" s="84"/>
      <c r="AA1998" s="84"/>
      <c r="AB1998" s="84"/>
      <c r="AC1998" s="80"/>
      <c r="AD1998" s="80"/>
      <c r="AE1998" s="80"/>
      <c r="AF1998" s="80"/>
      <c r="AG1998" s="80"/>
      <c r="AH1998" s="80"/>
      <c r="AI1998" s="80"/>
      <c r="AJ1998" s="80"/>
      <c r="AK1998" s="80"/>
      <c r="AL1998" s="80"/>
      <c r="AM1998" s="240"/>
      <c r="AN1998" s="240"/>
      <c r="AO1998" s="240"/>
      <c r="AP1998" s="240"/>
      <c r="AQ1998" s="240"/>
      <c r="AR1998" s="240"/>
      <c r="AS1998" s="240"/>
      <c r="AT1998" s="256"/>
      <c r="AU1998" s="256"/>
      <c r="AV1998" s="259"/>
      <c r="AW1998" s="259"/>
      <c r="AX1998" s="256"/>
      <c r="AY1998" s="256"/>
      <c r="AZ1998" s="256"/>
      <c r="BA1998" s="256"/>
      <c r="BB1998" s="256"/>
      <c r="BC1998" s="256"/>
      <c r="BD1998" s="256"/>
      <c r="BE1998" s="256"/>
      <c r="BF1998" s="256"/>
      <c r="BG1998" s="256"/>
      <c r="BH1998" s="256"/>
      <c r="BI1998" s="256"/>
      <c r="BJ1998" s="256"/>
      <c r="BK1998" s="256"/>
      <c r="BL1998" s="262"/>
      <c r="BM1998" s="262"/>
      <c r="BN1998" s="262"/>
      <c r="BO1998" s="262"/>
      <c r="BP1998" s="262"/>
      <c r="BQ1998" s="262"/>
      <c r="BR1998" s="270"/>
      <c r="BS1998" s="270"/>
      <c r="BT1998" s="270"/>
      <c r="BU1998" s="270"/>
      <c r="BV1998" s="270"/>
      <c r="BW1998" s="270"/>
      <c r="BX1998" s="256"/>
      <c r="BY1998" s="256"/>
      <c r="BZ1998" s="256"/>
      <c r="CA1998" s="267"/>
      <c r="CB1998" s="267"/>
      <c r="CC1998" s="274"/>
      <c r="CD1998" s="267"/>
      <c r="CE1998" s="267"/>
      <c r="CF1998" s="267"/>
      <c r="CG1998" s="267"/>
      <c r="CH1998" s="267"/>
      <c r="CI1998" s="267"/>
      <c r="CJ1998" s="267"/>
      <c r="CK1998" s="267"/>
      <c r="CL1998" s="265"/>
      <c r="CM1998" s="272"/>
      <c r="CN1998" s="264"/>
      <c r="CO1998" s="125"/>
      <c r="CP1998" s="226"/>
      <c r="CQ1998" s="226"/>
      <c r="CR1998" s="226"/>
      <c r="CS1998" s="90"/>
      <c r="CT1998" s="90"/>
      <c r="CU1998" s="90"/>
      <c r="CV1998" s="90"/>
      <c r="CW1998" s="90"/>
      <c r="CX1998" s="90"/>
      <c r="CY1998" s="90"/>
      <c r="CZ1998" s="90"/>
      <c r="DA1998" s="90"/>
    </row>
    <row r="1999" spans="1:105" s="70" customFormat="1" ht="15" customHeight="1">
      <c r="A1999" s="228"/>
      <c r="B1999" s="309"/>
      <c r="C1999" s="306"/>
      <c r="D1999" s="237"/>
      <c r="E1999" s="237"/>
      <c r="F1999" s="244"/>
      <c r="G1999" s="73">
        <v>3.9</v>
      </c>
      <c r="H1999" s="85"/>
      <c r="I1999" s="85"/>
      <c r="J1999" s="85"/>
      <c r="K1999" s="85"/>
      <c r="L1999" s="85"/>
      <c r="M1999" s="85"/>
      <c r="N1999" s="85"/>
      <c r="O1999" s="85"/>
      <c r="P1999" s="85"/>
      <c r="Q1999" s="85"/>
      <c r="R1999" s="85"/>
      <c r="S1999" s="85"/>
      <c r="T1999" s="85"/>
      <c r="U1999" s="85"/>
      <c r="V1999" s="85"/>
      <c r="W1999" s="85"/>
      <c r="X1999" s="85"/>
      <c r="Y1999" s="85"/>
      <c r="Z1999" s="85"/>
      <c r="AA1999" s="85"/>
      <c r="AB1999" s="85"/>
      <c r="AC1999" s="81"/>
      <c r="AD1999" s="81"/>
      <c r="AE1999" s="81"/>
      <c r="AF1999" s="81"/>
      <c r="AG1999" s="81"/>
      <c r="AH1999" s="81"/>
      <c r="AI1999" s="81"/>
      <c r="AJ1999" s="81"/>
      <c r="AK1999" s="81"/>
      <c r="AL1999" s="81"/>
      <c r="AM1999" s="240"/>
      <c r="AN1999" s="240"/>
      <c r="AO1999" s="240"/>
      <c r="AP1999" s="240"/>
      <c r="AQ1999" s="240"/>
      <c r="AR1999" s="240"/>
      <c r="AS1999" s="240"/>
      <c r="AT1999" s="256"/>
      <c r="AU1999" s="256"/>
      <c r="AV1999" s="259"/>
      <c r="AW1999" s="259"/>
      <c r="AX1999" s="256"/>
      <c r="AY1999" s="256"/>
      <c r="AZ1999" s="256"/>
      <c r="BA1999" s="256"/>
      <c r="BB1999" s="256"/>
      <c r="BC1999" s="256"/>
      <c r="BD1999" s="256"/>
      <c r="BE1999" s="256"/>
      <c r="BF1999" s="256"/>
      <c r="BG1999" s="256"/>
      <c r="BH1999" s="256"/>
      <c r="BI1999" s="256"/>
      <c r="BJ1999" s="256"/>
      <c r="BK1999" s="256"/>
      <c r="BL1999" s="262"/>
      <c r="BM1999" s="262"/>
      <c r="BN1999" s="262"/>
      <c r="BO1999" s="262"/>
      <c r="BP1999" s="262"/>
      <c r="BQ1999" s="262"/>
      <c r="BR1999" s="270"/>
      <c r="BS1999" s="270"/>
      <c r="BT1999" s="270"/>
      <c r="BU1999" s="270"/>
      <c r="BV1999" s="270"/>
      <c r="BW1999" s="270"/>
      <c r="BX1999" s="256"/>
      <c r="BY1999" s="256"/>
      <c r="BZ1999" s="256"/>
      <c r="CA1999" s="267"/>
      <c r="CB1999" s="267"/>
      <c r="CC1999" s="274"/>
      <c r="CD1999" s="267"/>
      <c r="CE1999" s="267"/>
      <c r="CF1999" s="267"/>
      <c r="CG1999" s="267"/>
      <c r="CH1999" s="267"/>
      <c r="CI1999" s="267"/>
      <c r="CJ1999" s="267"/>
      <c r="CK1999" s="267"/>
      <c r="CL1999" s="265"/>
      <c r="CM1999" s="272"/>
      <c r="CN1999" s="264"/>
      <c r="CO1999" s="125"/>
      <c r="CP1999" s="226"/>
      <c r="CQ1999" s="226"/>
      <c r="CR1999" s="226"/>
      <c r="CS1999" s="90"/>
      <c r="CT1999" s="90"/>
      <c r="CU1999" s="90"/>
      <c r="CV1999" s="90"/>
      <c r="CW1999" s="90"/>
      <c r="CX1999" s="90"/>
      <c r="CY1999" s="90"/>
      <c r="CZ1999" s="90"/>
      <c r="DA1999" s="90"/>
    </row>
    <row r="2000" spans="1:105" s="70" customFormat="1" ht="15" customHeight="1">
      <c r="A2000" s="229"/>
      <c r="B2000" s="310"/>
      <c r="C2000" s="307"/>
      <c r="D2000" s="238"/>
      <c r="E2000" s="238"/>
      <c r="F2000" s="245" t="s">
        <v>83</v>
      </c>
      <c r="G2000" s="246"/>
      <c r="H2000" s="82"/>
      <c r="I2000" s="82"/>
      <c r="J2000" s="82"/>
      <c r="K2000" s="82"/>
      <c r="L2000" s="82"/>
      <c r="M2000" s="82"/>
      <c r="N2000" s="82"/>
      <c r="O2000" s="82"/>
      <c r="P2000" s="82"/>
      <c r="Q2000" s="82"/>
      <c r="R2000" s="82"/>
      <c r="S2000" s="82"/>
      <c r="T2000" s="82"/>
      <c r="U2000" s="82"/>
      <c r="V2000" s="82"/>
      <c r="W2000" s="82"/>
      <c r="X2000" s="82"/>
      <c r="Y2000" s="82"/>
      <c r="Z2000" s="82"/>
      <c r="AA2000" s="82"/>
      <c r="AB2000" s="82"/>
      <c r="AC2000" s="35"/>
      <c r="AD2000" s="35"/>
      <c r="AE2000" s="35"/>
      <c r="AF2000" s="35"/>
      <c r="AG2000" s="35"/>
      <c r="AH2000" s="35"/>
      <c r="AI2000" s="35"/>
      <c r="AJ2000" s="35"/>
      <c r="AK2000" s="35"/>
      <c r="AL2000" s="35"/>
      <c r="AM2000" s="241"/>
      <c r="AN2000" s="241"/>
      <c r="AO2000" s="241"/>
      <c r="AP2000" s="241"/>
      <c r="AQ2000" s="241"/>
      <c r="AR2000" s="241"/>
      <c r="AS2000" s="241"/>
      <c r="AT2000" s="257"/>
      <c r="AU2000" s="257"/>
      <c r="AV2000" s="260"/>
      <c r="AW2000" s="260"/>
      <c r="AX2000" s="257"/>
      <c r="AY2000" s="257"/>
      <c r="AZ2000" s="257"/>
      <c r="BA2000" s="257"/>
      <c r="BB2000" s="257"/>
      <c r="BC2000" s="257"/>
      <c r="BD2000" s="257"/>
      <c r="BE2000" s="257"/>
      <c r="BF2000" s="257"/>
      <c r="BG2000" s="257"/>
      <c r="BH2000" s="257"/>
      <c r="BI2000" s="257"/>
      <c r="BJ2000" s="257"/>
      <c r="BK2000" s="257"/>
      <c r="BL2000" s="263"/>
      <c r="BM2000" s="263"/>
      <c r="BN2000" s="263"/>
      <c r="BO2000" s="263"/>
      <c r="BP2000" s="263"/>
      <c r="BQ2000" s="263"/>
      <c r="BR2000" s="271"/>
      <c r="BS2000" s="271"/>
      <c r="BT2000" s="271"/>
      <c r="BU2000" s="271"/>
      <c r="BV2000" s="271"/>
      <c r="BW2000" s="271"/>
      <c r="BX2000" s="257"/>
      <c r="BY2000" s="257"/>
      <c r="BZ2000" s="257"/>
      <c r="CA2000" s="268"/>
      <c r="CB2000" s="268"/>
      <c r="CC2000" s="275"/>
      <c r="CD2000" s="268"/>
      <c r="CE2000" s="268"/>
      <c r="CF2000" s="268"/>
      <c r="CG2000" s="268"/>
      <c r="CH2000" s="268"/>
      <c r="CI2000" s="268"/>
      <c r="CJ2000" s="268"/>
      <c r="CK2000" s="268"/>
      <c r="CL2000" s="265"/>
      <c r="CM2000" s="272"/>
      <c r="CN2000" s="264"/>
      <c r="CO2000" s="125"/>
      <c r="CP2000" s="226"/>
      <c r="CQ2000" s="226"/>
      <c r="CR2000" s="226"/>
      <c r="CS2000" s="90"/>
      <c r="CT2000" s="90"/>
      <c r="CU2000" s="90"/>
      <c r="CV2000" s="90"/>
      <c r="CW2000" s="90"/>
      <c r="CX2000" s="90"/>
      <c r="CY2000" s="90"/>
      <c r="CZ2000" s="90"/>
      <c r="DA2000" s="90"/>
    </row>
    <row r="2001" spans="1:105" s="70" customFormat="1" ht="15" customHeight="1">
      <c r="A2001" s="227">
        <f t="shared" si="696"/>
        <v>248</v>
      </c>
      <c r="B2001" s="701" t="s">
        <v>1071</v>
      </c>
      <c r="C2001" s="686" t="s">
        <v>1072</v>
      </c>
      <c r="D2001" s="236">
        <v>44608</v>
      </c>
      <c r="E2001" s="236" t="s">
        <v>1283</v>
      </c>
      <c r="F2001" s="253" t="s">
        <v>80</v>
      </c>
      <c r="G2001" s="254"/>
      <c r="H2001" s="82" t="s">
        <v>69</v>
      </c>
      <c r="I2001" s="82"/>
      <c r="J2001" s="82" t="s">
        <v>60</v>
      </c>
      <c r="K2001" s="82" t="s">
        <v>60</v>
      </c>
      <c r="L2001" s="82" t="s">
        <v>67</v>
      </c>
      <c r="M2001" s="82" t="s">
        <v>60</v>
      </c>
      <c r="N2001" s="82" t="s">
        <v>60</v>
      </c>
      <c r="O2001" s="82"/>
      <c r="P2001" s="82" t="s">
        <v>60</v>
      </c>
      <c r="Q2001" s="82" t="s">
        <v>60</v>
      </c>
      <c r="R2001" s="82" t="s">
        <v>60</v>
      </c>
      <c r="S2001" s="82" t="s">
        <v>67</v>
      </c>
      <c r="T2001" s="82" t="s">
        <v>60</v>
      </c>
      <c r="U2001" s="82" t="s">
        <v>60</v>
      </c>
      <c r="V2001" s="82"/>
      <c r="W2001" s="82" t="s">
        <v>61</v>
      </c>
      <c r="X2001" s="82" t="s">
        <v>61</v>
      </c>
      <c r="Y2001" s="82" t="s">
        <v>61</v>
      </c>
      <c r="Z2001" s="82" t="s">
        <v>61</v>
      </c>
      <c r="AA2001" s="82" t="s">
        <v>61</v>
      </c>
      <c r="AB2001" s="82" t="s">
        <v>61</v>
      </c>
      <c r="AC2001" s="82"/>
      <c r="AD2001" s="82" t="s">
        <v>61</v>
      </c>
      <c r="AE2001" s="82" t="s">
        <v>61</v>
      </c>
      <c r="AF2001" s="82" t="s">
        <v>61</v>
      </c>
      <c r="AG2001" s="82" t="s">
        <v>61</v>
      </c>
      <c r="AH2001" s="82" t="s">
        <v>61</v>
      </c>
      <c r="AI2001" s="82" t="s">
        <v>1471</v>
      </c>
      <c r="AJ2001" s="82"/>
      <c r="AK2001" s="82" t="s">
        <v>60</v>
      </c>
      <c r="AL2001" s="82" t="s">
        <v>60</v>
      </c>
      <c r="AM2001" s="239">
        <f>COUNTIF(H2001:AL2001,"PH")+COUNTIF(H2001:AL2001,"PH/L")+COUNTIF(H2001:AL2001,"PM")</f>
        <v>0</v>
      </c>
      <c r="AN2001" s="239">
        <f>COUNTIF(H2001:AL2001,"PD")+COUNTIF(H2001:AL2001,"PDD")+COUNTIF(H2001:AL2001,"P/DS")/2+COUNTIF(H2001:AL2001,"PMD")</f>
        <v>0</v>
      </c>
      <c r="AO2001" s="239">
        <f>COUNTIF(H2001:AL2001,"PN")+COUNTIF(H2001:AL2001,"P/NS")/2+COUNTIF(H2001:AL2001,"PH")+COUNTIF(H2001:AL2001,"PH/F")/2+COUNTIF(H2001:AL2001,"PH/L")/2+COUNTIF(H2001:AL2001,"PM")</f>
        <v>0</v>
      </c>
      <c r="AP2001" s="239">
        <f>COUNTIF(H2001:AL2001,"BH")+COUNTIF(H2001:AL2001,"AL/BL")+COUNTIF(H2001:AL2001,"UL/BL")+COUNTIF(H2001:AL2001,"BM")</f>
        <v>0</v>
      </c>
      <c r="AQ2001" s="239">
        <f>COUNTIF(H2001:AL2001,"DS")+COUNTIF(H2001:AL2001,"AL/DS")/2+COUNTIF(H2001:AL2001,"UL/DS")/2+COUNTIF(H2001:AL2001,"CT")+COUNTIF(H2001:AL2001,"MD")</f>
        <v>11.5</v>
      </c>
      <c r="AR2001" s="239">
        <f>COUNTIF(H2001:AL2001,"NS")+COUNTIF(H2001:AL2001,"AL/NS")/2+COUNTIF(H2001:AL2001,"UL/NS")/2+COUNTIF(H2001:AL2001,"BH")+COUNTIF(H2001:AL2001,"AL/BF")/2+COUNTIF(H2001:AL2001,"AL/BL")/2+COUNTIF(H2001:AL2001,"UL/BL")/2+COUNTIF(H2001:AL2001,"UL/BF")/2+COUNTIF(H2001:AL2001,"BM")</f>
        <v>11</v>
      </c>
      <c r="AS2001" s="239">
        <f>COUNTIF(H2001:AL2001,"AL")+COUNTIF(H2001:AL2001,"AL/DS")/2+COUNTIF(H2001:AL2001,"AL/NS")/2+COUNTIF(H2001:AL2001,"NH")+COUNTIF(H2001:AL2001,"SL")+COUNTIF(H2001:AL2001,"NHD")+COUNTIF(H2001:AL2001,"B")+COUNTIF(H2001:AL2001,"HL")+COUNTIF(H2001:AL2001,"AL/BF")/2+COUNTIF(H2001:AL2001,"AL/BL")/2</f>
        <v>3</v>
      </c>
      <c r="AT2001" s="255">
        <f>COUNTIF(H2001:AL2001,"PD")+COUNTIF(H2001:AL2001,"PN")+COUNTIF(H2001:AL2001,"P/DS")/2+COUNTIF(H2001:AL2001,"P/NS")/2+COUNTIF(H2001:AL2001,"DS")+COUNTIF(H2001:AL2001,"NS")+COUNTIF(H2001:AL2001,"AL")+COUNTIF(H2001:AL2001,"AL/DS")+COUNTIF(H2001:AL2001,"AL/NS")+COUNTIF(H2001:AL2001,"NH")+COUNTIF(H2001:AL2001,"SL")+COUNTIF(H2001:AL2001,"UL/DS")/2+COUNTIF(H2001:AL2001,"UL/NS")/2+COUNTIF(H2001:AL2001,"CT")+COUNTIF(H2001:AL2001,"NHD")+COUNTIF(H2001:AL2001,"PDD")+COUNTIF(H2001:AL2001,"B")+COUNTIF(H2001:AL2001,"HL")+COUNTIF(H2001:AL2001,"PH")+COUNTIF(H2001:AL2001,"BH")+COUNTIF(H2001:AL2001,"AL/BF")+COUNTIF(H2001:AL2001,"AL/BL")+COUNTIF(H2001:AL2001,"UL/BF")/2+COUNTIF(H2001:AL2001,"UL/BL")/2+COUNTIF(H2001:AL2001,"PH/F")/2+COUNTIF(H2001:AL2001,"PH/L")/2+COUNTIF(H2001:AL2001,"MD")+COUNTIF(H2001:AL2001,"PMD")+COUNTIF(H2001:AL2001,"PM")+COUNTIF(H2001:AL2001,"BM")</f>
        <v>25.5</v>
      </c>
      <c r="AU2001" s="255">
        <f>COUNTIF(H2001:AL2001,"P/DS")/2+COUNTIF(H2001:AL2001,"P/NS")/2+COUNTIF(H2001:AL2001,"IL")+COUNTIF(H2001:AL2001,"NL")+COUNTIF(H2001:AL2001,"UL")+COUNTIF(H2001:AL2001,"UL/DS")/2+COUNTIF(H2001:AL2001,"UL/NS")/2+COUNTIF(H2001:AL2001,"KT")+COUNTIF(H2001:AL2001,"UL/BF")/2+COUNTIF(H2001:AL2001,"UL/BL")/2+COUNTIF(H2001:AL2001,"PH/F")/2+COUNTIF(H2001:AL2001,"PH/L")/2+COUNTIF(H2001:AL2001,"NB")</f>
        <v>0.5</v>
      </c>
      <c r="AV2001" s="258">
        <f>COUNTIF(H2001:AL2001,"PN")+COUNTIF(H2001:AL2001,"TVD")+COUNTIF(H2001:AL2001,"PH")+COUNTIF(H2001:AL2001,"PM")+COUNTIF(H2001:AL2001,"PDD")-COUNTIFS(H2001:AL2001,"PN",H2008:AL2008,"&gt;=3")-COUNTIFS(H2001:AL2001,"PM",H2008:AL2008,"&gt;=3")</f>
        <v>0</v>
      </c>
      <c r="AW2001" s="258">
        <f>COUNTIF(H2001:AL2001,"NS")+COUNTIF(H2001:AL2001,"D")+COUNTIF(H2001:AL2001,"BH")+COUNTIF(H2001:AL2001,"NHD")+COUNTIF(H2001:AL2001,"BM")-COUNTIFS(H2001:AL2001,"NS",H2008:AL2008,"&gt;=3")-COUNTIFS(H2001:AL2001,"BH",H2008:AL2008,"&gt;=3")-COUNTIFS(H2001:AL2001,"BM",H2008:AL2008,"&gt;=3")</f>
        <v>11</v>
      </c>
      <c r="AX2001" s="255">
        <f>COUNTIF(H2001:AL2001,"AL")+COUNTIF(H2001:AL2001,"AL/DS")/2+COUNTIF(H2001:AL2001,"AL/NS")/2+COUNTIF(H2001:AL2001,"AL/BF")+COUNTIF(H2001:AL2001,"AL/BL")/2</f>
        <v>2</v>
      </c>
      <c r="AY2001" s="255">
        <f>COUNTIF(H2001:AL2001,"SL")</f>
        <v>0</v>
      </c>
      <c r="AZ2001" s="255">
        <f>COUNTIF(H2001:AL2001,"NH")</f>
        <v>1</v>
      </c>
      <c r="BA2001" s="255">
        <f>COUNTIF(H2001:AL2001,"HL")</f>
        <v>0</v>
      </c>
      <c r="BB2001" s="255">
        <f>COUNTIF(G2001:AL2001,"P/DS")/2+COUNTIF(G2001:AL2001,"P/NS")/2+COUNTIF(G2001:AL2001,"UL")+COUNTIF(G2001:AL2001,"UL/DS")/2+COUNTIF(G2001:AL2001,"UL/NS")/2+COUNTIF(G2001:AL2001,"UL/BL")/2+COUNTIF(G2001:AL2001,"UL/BF")/2+COUNTIF(G2001:AL2001,"PH/F")/2+COUNTIF(G2001:AL2001,"PH/L")/2</f>
        <v>0.5</v>
      </c>
      <c r="BC2001" s="255">
        <f>COUNTIF(H2001:AL2001,"NB")</f>
        <v>0</v>
      </c>
      <c r="BD2001" s="255">
        <f>COUNTIF(H2001:AL2001,"NL")</f>
        <v>0</v>
      </c>
      <c r="BE2001" s="255">
        <f>COUNTIF(H2001:AL2001,"IL")</f>
        <v>0</v>
      </c>
      <c r="BF2001" s="255">
        <f>COUNTIF(H2001:AL2001,"KT")</f>
        <v>0</v>
      </c>
      <c r="BG2001" s="255">
        <f>COUNTIF(H2001:AL2001,"L70")</f>
        <v>0</v>
      </c>
      <c r="BH2001" s="255">
        <f>COUNTIF(H2001:AL2001,"MD")</f>
        <v>0</v>
      </c>
      <c r="BI2001" s="255">
        <f>COUNTIF(H2001:AL2001,"PMD")</f>
        <v>0</v>
      </c>
      <c r="BJ2001" s="255">
        <f>COUNTIF(H2001:AL2001,"PM")</f>
        <v>0</v>
      </c>
      <c r="BK2001" s="255">
        <f>COUNTIF(H2001:AL2001,"BM")</f>
        <v>0</v>
      </c>
      <c r="BL2001" s="261">
        <f>SUMIF(H2001:AL2001,"PD",H2002:AL2002)+SUMIF(H2001:AL2001,"PN",H2002:AL2002)+SUMIF(H2001:AL2001,"P/DS",H2002:AL2002)+SUMIF(H2001:AL2001,"PN/F",H2002:AL2002)+SUMIF(H2001:AL2001,"PN/L",H2002:AL2002)+SUMIF(H2001:AL2001,"TV",H2002:AL2002)+SUMIF(H2001:AL2001,"TVD",H2002:AL2002)+SUMIF(H2001:AL2001,"PDD",H2002:AL2002)</f>
        <v>0</v>
      </c>
      <c r="BM2001" s="261">
        <f>SUMIF(H2001:AL2001,"PD",H2003:AL2003)+SUMIF(H2001:AL2001,"PN",H2003:AL2003)+SUMIF(H2001:AL2001,"P/DS",H2003:AL2003)+SUMIF(H2001:AL2001,"PN/F",H2003:AL2003)+SUMIF(H2001:AL2001,"PN/L",H2003:AL2003)+SUMIF(H2001:AL2001,"TV",H2003:AL2003)+SUMIF(H2001:AL2001,"TVD",H2003:AL2003)+SUMIF(H2001:AL2001,"PDD",H2003:AL2003)+SUMIF(H2001:AL2001,"PMD",H2003:AL2003)</f>
        <v>0</v>
      </c>
      <c r="BN2001" s="261">
        <f>SUMIF(H2001:AL2001,"PD",H2004:AL2004)+SUMIF(H2001:AL2001,"PN",H2004:AL2004)+SUMIF(H2001:AL2001,"P/DS",H2004:AL2004)+SUMIF(H2001:AL2001,"PN/F",H2004:AL2004)+SUMIF(H2001:AL2001,"PN/L",H2004:AL2004)+SUMIF(H2001:AL2001,"TV",H2004:AL2004)+SUMIF(H2001:AL2001,"TVD",H2004:AL2004)</f>
        <v>0</v>
      </c>
      <c r="BO2001" s="261">
        <f>SUMIF(H2001:AL2001,"PD",H2005:AL2005)+SUMIF(H2001:AL2001,"PN",H2005:AL2005)+SUMIF(H2001:AL2001,"P/DS",H2005:AL2005)+SUMIF(H2001:AL2001,"PN/F",H2005:AL2005)+SUMIF(H2001:AL2001,"PN/L",H2005:AL2005)+SUMIF(H2001:AL2001,"TV",H2005:AL2005)+SUMIF(H2001:AL2001,"TVD",H2005:AL2005)</f>
        <v>0</v>
      </c>
      <c r="BP2001" s="261">
        <f>SUMIF(H2001:AL2001,"PD",H2006:AL2006)+SUMIF(H2001:AL2001,"PN",H2006:AL2006)+SUMIF(H2001:AL2001,"P/DS",H2006:AL2006)+SUMIF(H2001:AL2001,"PN/F",H2006:AL2006)+SUMIF(H2001:AL2001,"PN/L",H2006:AL2006)+SUMIF(H2001:AL2001,"TV",H2006:AL2006)+SUMIF(H2001:AL2001,"TVD",H2006:AL2006)+SUMIF(H2001:AL2001,"PDD",H2006:AL2006)+SUMIF(H2001:AL2001,"PH",H2006:AL2006)+SUMIF(H2001:AL2001,"PM",H2006:AL2006)</f>
        <v>0</v>
      </c>
      <c r="BQ2001" s="261">
        <f>SUMIF(H2001:AL2001,"PD",H2007:AL2007)+SUMIF(H2001:AL2001,"PN",H2007:AL2007)+SUMIF(H2001:AL2001,"P/DS",H2007:AL2007)+SUMIF(H2001:AL2001,"PN/F",H2007:AL2007)+SUMIF(H2001:AL2001,"PN/L",H2007:AL2007)+SUMIF(H2001:AL2001,"TV",H2007:AL2007)+SUMIF(H2001:AL2001,"TVD",H2007:AL2007)+SUMIF(H2001:AL2001,"PDD",H2007:AL2007)+SUMIF(H2001:AL2001,"PH",H2007:AL2007)+SUMIF(H2001:AL2001,"PM",H2007:AL2007)</f>
        <v>0</v>
      </c>
      <c r="BR2001" s="269">
        <f>SUM(H2002:AL2002)-BL2001</f>
        <v>17.5</v>
      </c>
      <c r="BS2001" s="269">
        <f>SUM(H2003:AL2003)-BM2001</f>
        <v>0</v>
      </c>
      <c r="BT2001" s="269">
        <f>SUM(H2004:AL2004)-BN2001</f>
        <v>0</v>
      </c>
      <c r="BU2001" s="269">
        <f>SUM(H2005:AL2005)-BO2001</f>
        <v>0</v>
      </c>
      <c r="BV2001" s="269">
        <f>SUM(H2006:AL2006)-BP2001</f>
        <v>0</v>
      </c>
      <c r="BW2001" s="269">
        <f>SUM(H2007:AL2007)-BQ2001</f>
        <v>0</v>
      </c>
      <c r="BX2001" s="255">
        <f>SUMIF(H2001:AL2001,"PD",H2008:AL2008)+SUMIF(H2001:AL2001,"PN",H2008:AL2008)+SUMIF(H2001:AL2001,"P/DS",H2008:AL2008)+SUMIF(H2001:AL2001,"PN/F",H2008:AL2008)+SUMIF(H2001:AL2001,"PN/L",H2008:AL2008)</f>
        <v>0</v>
      </c>
      <c r="BY2001" s="255">
        <f>SUM(H2008:AL2008)-BX2001</f>
        <v>0</v>
      </c>
      <c r="BZ2001" s="255">
        <f t="shared" ref="BZ2001" si="707">+SUM(BL2001:BW2008)</f>
        <v>17.5</v>
      </c>
      <c r="CA2001" s="266">
        <f>(COUNTIFS(H2001:AL2001,"PD",H2002:AL2002,"&gt;=2"))*0.5-IF(CN2001="VP",COUNTIFS($H$16:$AL$16,"SAT",H2001:AL2001,"PD",H2002:AL2002,"&gt;=2"))*0.5</f>
        <v>0</v>
      </c>
      <c r="CB2001" s="266">
        <f>(COUNTIFS(H2001:AL2001,"PN",H2003:AL2003,"&gt;=0.5",H2002:AL2002,"&gt;=1.5"))*0.5+COUNTIFS(H2001:AL2001,"PDD",H2003:AL2003,"&gt;=0.5",H2002:AL2002,"&gt;=1.5")*0.5</f>
        <v>0</v>
      </c>
      <c r="CC2001" s="273">
        <f>(COUNTIFS(H2001:AL2001,"TV",H2003:AL2003,"&gt;=10"))*0.5+(COUNTIFS(H2001:AL2001,"PMD",H2003:AL2003,"&gt;=2"))*0.5</f>
        <v>0</v>
      </c>
      <c r="CD2001" s="266">
        <f>(COUNTIFS(H2001:AL2001,"TVD",H2005:AL2005,"&gt;=6.5",H2003:AL2003,"&gt;=3.5"))*0.5</f>
        <v>0</v>
      </c>
      <c r="CE2001" s="266">
        <f>(COUNTIFS(H2001:AL2001,"PD",H2006:AL2006,"&gt;=10"))*0.5</f>
        <v>0</v>
      </c>
      <c r="CF2001" s="266">
        <f>(COUNTIFS(H2001:AL2001,"PDD",H2006:AL2006,"&gt;=3.5",H2007:AL2007,"&gt;=6.5")+COUNTIFS(H2001:AL2001,"PH",H2007:AL2007,"&gt;=0.5",H2006:AL2006,"&gt;=1.5")+COUNTIFS(H2001:AL2001,"PM",H2007:AL2007,"&gt;=0.5",H2006:AL2006,"&gt;=1.5"))*0.5</f>
        <v>0</v>
      </c>
      <c r="CG2001" s="266">
        <f>(COUNTIFS(H2001:AL2001,"DS",H2002:AL2002,"&gt;=2")+COUNTIFS(H2001:AL2001,"AL/DS",H2002:AL2002,"&gt;=2"))*0.5-IF(CN2001="VP",COUNTIFS($H$16:$AL$16,"SAT",H2001:AL2001,"DS",H2002:AL2002,"&gt;=2"))*0.5</f>
        <v>3.5</v>
      </c>
      <c r="CH2001" s="266">
        <f>(COUNTIFS(H2001:AL2001,"NS",H2003:AL2003,"&gt;=0.5",H2002:AL2002,"&gt;=1.5")+COUNTIFS(H2001:AL2001,"AL/NS",H2003:AL2003,"&gt;=0.5",H2002:AL2002,"&gt;=1.5")+COUNTIFS(H2001:AL2001,"NHD",H2003:AL2003,"&gt;=4.5",H2006:AL2006,"&gt;=2",H2002:AL2002,"&gt;=1.5"))*0.5</f>
        <v>0</v>
      </c>
      <c r="CI2001" s="266">
        <f>(COUNTIF(H2003:AL2003,"&gt;=10")+COUNTIFS(H2001:AL2001,"MD",H2003:AL2003,"&gt;=2")-COUNTIFS(H2001:AL2001,"TV",H2003:AL2003,"&gt;=10"))*0.5</f>
        <v>0</v>
      </c>
      <c r="CJ2001" s="266">
        <f>(COUNTIFS(H2001:AL2001,"D",H2005:AL2005,"&gt;=6.5",H2003:AL2003,"&gt;=3.5"))*0.5</f>
        <v>0</v>
      </c>
      <c r="CK2001" s="266">
        <f>(COUNTIF(H2006:AL2006,"&gt;=10")-COUNTIFS(H2001:AL2001,"PD",H2006:AL2006,"&gt;=10"))*0.5</f>
        <v>0</v>
      </c>
      <c r="CL2001" s="265">
        <f>(COUNTIFS(H2001:AL2001,"NHD",H2006:AL2006,"&gt;=3.5",H2007:AL2007,"&gt;=6.5")+COUNTIFS(H2001:AL2001,"BH",H2006:AL2006,"&gt;=1.5",H2007:AL2007,"&gt;=0.5")+COUNTIFS(H2001:AL2001,"BM",H2006:AL2006,"&gt;=1.5",H2007:AL2007,"&gt;=0.5")+COUNTIFS(H2001:AL2001,"D",H2006:AL2006,"&gt;=1.5",H2007:AL2007,"&gt;=0.5"))*0.5</f>
        <v>0</v>
      </c>
      <c r="CM2001" s="272"/>
      <c r="CN2001" s="264" t="s">
        <v>723</v>
      </c>
      <c r="CO2001" s="125">
        <f t="shared" ref="CO2001" si="708">+AM2001+AN2001+AO2001+AP2001+AQ2001+AR2001+AS2001+AU2001+BG2001</f>
        <v>26</v>
      </c>
      <c r="CP2001" s="225">
        <f>+SUM(I2002:I2007)-I2008</f>
        <v>0</v>
      </c>
      <c r="CQ2001" s="225">
        <f>+SUM(J2002:J2007)-J2008</f>
        <v>2.5</v>
      </c>
      <c r="CR2001" s="225">
        <f>+SUM(K2002:K2007)-K2008</f>
        <v>2.5</v>
      </c>
      <c r="CS2001" s="90"/>
      <c r="CT2001" s="90"/>
      <c r="CU2001" s="90"/>
      <c r="CV2001" s="90"/>
      <c r="CW2001" s="90"/>
      <c r="CX2001" s="90"/>
      <c r="CY2001" s="90"/>
      <c r="CZ2001" s="90"/>
      <c r="DA2001" s="90"/>
    </row>
    <row r="2002" spans="1:105" s="70" customFormat="1" ht="15" customHeight="1">
      <c r="A2002" s="228"/>
      <c r="B2002" s="702"/>
      <c r="C2002" s="687"/>
      <c r="D2002" s="237"/>
      <c r="E2002" s="237"/>
      <c r="F2002" s="242" t="s">
        <v>82</v>
      </c>
      <c r="G2002" s="71">
        <v>1.5</v>
      </c>
      <c r="H2002" s="83"/>
      <c r="I2002" s="83"/>
      <c r="J2002" s="83">
        <v>2.5</v>
      </c>
      <c r="K2002" s="83">
        <v>2.5</v>
      </c>
      <c r="L2002" s="83"/>
      <c r="M2002" s="83">
        <v>2.5</v>
      </c>
      <c r="N2002" s="83">
        <v>2.5</v>
      </c>
      <c r="O2002" s="83"/>
      <c r="P2002" s="83">
        <v>2.5</v>
      </c>
      <c r="Q2002" s="83">
        <v>2.5</v>
      </c>
      <c r="R2002" s="83">
        <v>2.5</v>
      </c>
      <c r="S2002" s="83"/>
      <c r="T2002" s="83"/>
      <c r="U2002" s="83"/>
      <c r="V2002" s="83"/>
      <c r="W2002" s="83"/>
      <c r="X2002" s="83"/>
      <c r="Y2002" s="83"/>
      <c r="Z2002" s="83"/>
      <c r="AA2002" s="83"/>
      <c r="AB2002" s="83"/>
      <c r="AC2002" s="79"/>
      <c r="AD2002" s="79"/>
      <c r="AE2002" s="79"/>
      <c r="AF2002" s="79"/>
      <c r="AG2002" s="79"/>
      <c r="AH2002" s="79"/>
      <c r="AI2002" s="79"/>
      <c r="AJ2002" s="79"/>
      <c r="AK2002" s="79"/>
      <c r="AL2002" s="79"/>
      <c r="AM2002" s="240"/>
      <c r="AN2002" s="240"/>
      <c r="AO2002" s="240"/>
      <c r="AP2002" s="240"/>
      <c r="AQ2002" s="240"/>
      <c r="AR2002" s="240"/>
      <c r="AS2002" s="240"/>
      <c r="AT2002" s="256"/>
      <c r="AU2002" s="256"/>
      <c r="AV2002" s="259"/>
      <c r="AW2002" s="259"/>
      <c r="AX2002" s="256"/>
      <c r="AY2002" s="256"/>
      <c r="AZ2002" s="256"/>
      <c r="BA2002" s="256"/>
      <c r="BB2002" s="256"/>
      <c r="BC2002" s="256"/>
      <c r="BD2002" s="256"/>
      <c r="BE2002" s="256"/>
      <c r="BF2002" s="256"/>
      <c r="BG2002" s="256"/>
      <c r="BH2002" s="256"/>
      <c r="BI2002" s="256"/>
      <c r="BJ2002" s="256"/>
      <c r="BK2002" s="256"/>
      <c r="BL2002" s="262"/>
      <c r="BM2002" s="262"/>
      <c r="BN2002" s="262"/>
      <c r="BO2002" s="262"/>
      <c r="BP2002" s="262"/>
      <c r="BQ2002" s="262"/>
      <c r="BR2002" s="270"/>
      <c r="BS2002" s="270"/>
      <c r="BT2002" s="270"/>
      <c r="BU2002" s="270"/>
      <c r="BV2002" s="270"/>
      <c r="BW2002" s="270"/>
      <c r="BX2002" s="256"/>
      <c r="BY2002" s="256"/>
      <c r="BZ2002" s="256"/>
      <c r="CA2002" s="267"/>
      <c r="CB2002" s="267"/>
      <c r="CC2002" s="274"/>
      <c r="CD2002" s="267"/>
      <c r="CE2002" s="267"/>
      <c r="CF2002" s="267"/>
      <c r="CG2002" s="267"/>
      <c r="CH2002" s="267"/>
      <c r="CI2002" s="267"/>
      <c r="CJ2002" s="267"/>
      <c r="CK2002" s="267"/>
      <c r="CL2002" s="265"/>
      <c r="CM2002" s="272"/>
      <c r="CN2002" s="264"/>
      <c r="CO2002" s="125"/>
      <c r="CP2002" s="226"/>
      <c r="CQ2002" s="226"/>
      <c r="CR2002" s="226"/>
      <c r="CS2002" s="90"/>
      <c r="CT2002" s="90"/>
      <c r="CU2002" s="90"/>
      <c r="CV2002" s="90"/>
      <c r="CW2002" s="90"/>
      <c r="CX2002" s="90"/>
      <c r="CY2002" s="90"/>
      <c r="CZ2002" s="90"/>
      <c r="DA2002" s="90"/>
    </row>
    <row r="2003" spans="1:105" s="70" customFormat="1" ht="15" customHeight="1">
      <c r="A2003" s="228"/>
      <c r="B2003" s="702"/>
      <c r="C2003" s="687"/>
      <c r="D2003" s="237"/>
      <c r="E2003" s="237"/>
      <c r="F2003" s="243"/>
      <c r="G2003" s="72">
        <v>2</v>
      </c>
      <c r="H2003" s="84"/>
      <c r="I2003" s="84"/>
      <c r="J2003" s="84"/>
      <c r="K2003" s="84"/>
      <c r="L2003" s="84"/>
      <c r="M2003" s="84"/>
      <c r="N2003" s="84"/>
      <c r="O2003" s="84"/>
      <c r="P2003" s="84"/>
      <c r="Q2003" s="84"/>
      <c r="R2003" s="84"/>
      <c r="S2003" s="84"/>
      <c r="T2003" s="84"/>
      <c r="U2003" s="84"/>
      <c r="V2003" s="84"/>
      <c r="W2003" s="84"/>
      <c r="X2003" s="84"/>
      <c r="Y2003" s="84"/>
      <c r="Z2003" s="84"/>
      <c r="AA2003" s="84"/>
      <c r="AB2003" s="84"/>
      <c r="AC2003" s="80"/>
      <c r="AD2003" s="80"/>
      <c r="AE2003" s="80"/>
      <c r="AF2003" s="80"/>
      <c r="AG2003" s="80"/>
      <c r="AH2003" s="80"/>
      <c r="AI2003" s="80"/>
      <c r="AJ2003" s="80"/>
      <c r="AK2003" s="80"/>
      <c r="AL2003" s="80"/>
      <c r="AM2003" s="240"/>
      <c r="AN2003" s="240"/>
      <c r="AO2003" s="240"/>
      <c r="AP2003" s="240"/>
      <c r="AQ2003" s="240"/>
      <c r="AR2003" s="240"/>
      <c r="AS2003" s="240"/>
      <c r="AT2003" s="256"/>
      <c r="AU2003" s="256"/>
      <c r="AV2003" s="259"/>
      <c r="AW2003" s="259"/>
      <c r="AX2003" s="256"/>
      <c r="AY2003" s="256"/>
      <c r="AZ2003" s="256"/>
      <c r="BA2003" s="256"/>
      <c r="BB2003" s="256"/>
      <c r="BC2003" s="256"/>
      <c r="BD2003" s="256"/>
      <c r="BE2003" s="256"/>
      <c r="BF2003" s="256"/>
      <c r="BG2003" s="256"/>
      <c r="BH2003" s="256"/>
      <c r="BI2003" s="256"/>
      <c r="BJ2003" s="256"/>
      <c r="BK2003" s="256"/>
      <c r="BL2003" s="262"/>
      <c r="BM2003" s="262"/>
      <c r="BN2003" s="262"/>
      <c r="BO2003" s="262"/>
      <c r="BP2003" s="262"/>
      <c r="BQ2003" s="262"/>
      <c r="BR2003" s="270"/>
      <c r="BS2003" s="270"/>
      <c r="BT2003" s="270"/>
      <c r="BU2003" s="270"/>
      <c r="BV2003" s="270"/>
      <c r="BW2003" s="270"/>
      <c r="BX2003" s="256"/>
      <c r="BY2003" s="256"/>
      <c r="BZ2003" s="256"/>
      <c r="CA2003" s="267"/>
      <c r="CB2003" s="267"/>
      <c r="CC2003" s="274"/>
      <c r="CD2003" s="267"/>
      <c r="CE2003" s="267"/>
      <c r="CF2003" s="267"/>
      <c r="CG2003" s="267"/>
      <c r="CH2003" s="267"/>
      <c r="CI2003" s="267"/>
      <c r="CJ2003" s="267"/>
      <c r="CK2003" s="267"/>
      <c r="CL2003" s="265"/>
      <c r="CM2003" s="272"/>
      <c r="CN2003" s="264"/>
      <c r="CO2003" s="125"/>
      <c r="CP2003" s="226"/>
      <c r="CQ2003" s="226"/>
      <c r="CR2003" s="226"/>
      <c r="CS2003" s="90"/>
      <c r="CT2003" s="90"/>
      <c r="CU2003" s="90"/>
      <c r="CV2003" s="90"/>
      <c r="CW2003" s="90"/>
      <c r="CX2003" s="90"/>
      <c r="CY2003" s="90"/>
      <c r="CZ2003" s="90"/>
      <c r="DA2003" s="90"/>
    </row>
    <row r="2004" spans="1:105" s="70" customFormat="1" ht="15" customHeight="1">
      <c r="A2004" s="228"/>
      <c r="B2004" s="702"/>
      <c r="C2004" s="687"/>
      <c r="D2004" s="237"/>
      <c r="E2004" s="237"/>
      <c r="F2004" s="243"/>
      <c r="G2004" s="72">
        <v>2.1</v>
      </c>
      <c r="H2004" s="84"/>
      <c r="I2004" s="84"/>
      <c r="J2004" s="84"/>
      <c r="K2004" s="84"/>
      <c r="L2004" s="84"/>
      <c r="M2004" s="84"/>
      <c r="N2004" s="84"/>
      <c r="O2004" s="84"/>
      <c r="P2004" s="84"/>
      <c r="Q2004" s="84"/>
      <c r="R2004" s="84"/>
      <c r="S2004" s="84"/>
      <c r="T2004" s="84"/>
      <c r="U2004" s="84"/>
      <c r="V2004" s="84"/>
      <c r="W2004" s="84"/>
      <c r="X2004" s="84"/>
      <c r="Y2004" s="84"/>
      <c r="Z2004" s="84"/>
      <c r="AA2004" s="84"/>
      <c r="AB2004" s="84"/>
      <c r="AC2004" s="80"/>
      <c r="AD2004" s="80"/>
      <c r="AE2004" s="80"/>
      <c r="AF2004" s="80"/>
      <c r="AG2004" s="80"/>
      <c r="AH2004" s="80"/>
      <c r="AI2004" s="80"/>
      <c r="AJ2004" s="80"/>
      <c r="AK2004" s="80"/>
      <c r="AL2004" s="80"/>
      <c r="AM2004" s="240"/>
      <c r="AN2004" s="240"/>
      <c r="AO2004" s="240"/>
      <c r="AP2004" s="240"/>
      <c r="AQ2004" s="240"/>
      <c r="AR2004" s="240"/>
      <c r="AS2004" s="240"/>
      <c r="AT2004" s="256"/>
      <c r="AU2004" s="256"/>
      <c r="AV2004" s="259"/>
      <c r="AW2004" s="259"/>
      <c r="AX2004" s="256"/>
      <c r="AY2004" s="256"/>
      <c r="AZ2004" s="256"/>
      <c r="BA2004" s="256"/>
      <c r="BB2004" s="256"/>
      <c r="BC2004" s="256"/>
      <c r="BD2004" s="256"/>
      <c r="BE2004" s="256"/>
      <c r="BF2004" s="256"/>
      <c r="BG2004" s="256"/>
      <c r="BH2004" s="256"/>
      <c r="BI2004" s="256"/>
      <c r="BJ2004" s="256"/>
      <c r="BK2004" s="256"/>
      <c r="BL2004" s="262"/>
      <c r="BM2004" s="262"/>
      <c r="BN2004" s="262"/>
      <c r="BO2004" s="262"/>
      <c r="BP2004" s="262"/>
      <c r="BQ2004" s="262"/>
      <c r="BR2004" s="270"/>
      <c r="BS2004" s="270"/>
      <c r="BT2004" s="270"/>
      <c r="BU2004" s="270"/>
      <c r="BV2004" s="270"/>
      <c r="BW2004" s="270"/>
      <c r="BX2004" s="256"/>
      <c r="BY2004" s="256"/>
      <c r="BZ2004" s="256"/>
      <c r="CA2004" s="267"/>
      <c r="CB2004" s="267"/>
      <c r="CC2004" s="274"/>
      <c r="CD2004" s="267"/>
      <c r="CE2004" s="267"/>
      <c r="CF2004" s="267"/>
      <c r="CG2004" s="267"/>
      <c r="CH2004" s="267"/>
      <c r="CI2004" s="267"/>
      <c r="CJ2004" s="267"/>
      <c r="CK2004" s="267"/>
      <c r="CL2004" s="265"/>
      <c r="CM2004" s="272"/>
      <c r="CN2004" s="264"/>
      <c r="CO2004" s="125"/>
      <c r="CP2004" s="226"/>
      <c r="CQ2004" s="226"/>
      <c r="CR2004" s="226"/>
      <c r="CS2004" s="90"/>
      <c r="CT2004" s="90"/>
      <c r="CU2004" s="90"/>
      <c r="CV2004" s="90"/>
      <c r="CW2004" s="90"/>
      <c r="CX2004" s="90"/>
      <c r="CY2004" s="90"/>
      <c r="CZ2004" s="90"/>
      <c r="DA2004" s="90"/>
    </row>
    <row r="2005" spans="1:105" s="70" customFormat="1" ht="15" customHeight="1">
      <c r="A2005" s="228"/>
      <c r="B2005" s="702"/>
      <c r="C2005" s="687"/>
      <c r="D2005" s="237"/>
      <c r="E2005" s="237"/>
      <c r="F2005" s="243"/>
      <c r="G2005" s="72">
        <v>2.7</v>
      </c>
      <c r="H2005" s="84"/>
      <c r="I2005" s="84"/>
      <c r="J2005" s="84"/>
      <c r="K2005" s="84"/>
      <c r="L2005" s="84"/>
      <c r="M2005" s="84"/>
      <c r="N2005" s="84"/>
      <c r="O2005" s="84"/>
      <c r="P2005" s="84"/>
      <c r="Q2005" s="84"/>
      <c r="R2005" s="84"/>
      <c r="S2005" s="84"/>
      <c r="T2005" s="84"/>
      <c r="U2005" s="84"/>
      <c r="V2005" s="84"/>
      <c r="W2005" s="84"/>
      <c r="X2005" s="84"/>
      <c r="Y2005" s="84"/>
      <c r="Z2005" s="84"/>
      <c r="AA2005" s="84"/>
      <c r="AB2005" s="84"/>
      <c r="AC2005" s="80"/>
      <c r="AD2005" s="80"/>
      <c r="AE2005" s="80"/>
      <c r="AF2005" s="80"/>
      <c r="AG2005" s="80"/>
      <c r="AH2005" s="80"/>
      <c r="AI2005" s="80"/>
      <c r="AJ2005" s="80"/>
      <c r="AK2005" s="80"/>
      <c r="AL2005" s="80"/>
      <c r="AM2005" s="240"/>
      <c r="AN2005" s="240"/>
      <c r="AO2005" s="240"/>
      <c r="AP2005" s="240"/>
      <c r="AQ2005" s="240"/>
      <c r="AR2005" s="240"/>
      <c r="AS2005" s="240"/>
      <c r="AT2005" s="256"/>
      <c r="AU2005" s="256"/>
      <c r="AV2005" s="259"/>
      <c r="AW2005" s="259"/>
      <c r="AX2005" s="256"/>
      <c r="AY2005" s="256"/>
      <c r="AZ2005" s="256"/>
      <c r="BA2005" s="256"/>
      <c r="BB2005" s="256"/>
      <c r="BC2005" s="256"/>
      <c r="BD2005" s="256"/>
      <c r="BE2005" s="256"/>
      <c r="BF2005" s="256"/>
      <c r="BG2005" s="256"/>
      <c r="BH2005" s="256"/>
      <c r="BI2005" s="256"/>
      <c r="BJ2005" s="256"/>
      <c r="BK2005" s="256"/>
      <c r="BL2005" s="262"/>
      <c r="BM2005" s="262"/>
      <c r="BN2005" s="262"/>
      <c r="BO2005" s="262"/>
      <c r="BP2005" s="262"/>
      <c r="BQ2005" s="262"/>
      <c r="BR2005" s="270"/>
      <c r="BS2005" s="270"/>
      <c r="BT2005" s="270"/>
      <c r="BU2005" s="270"/>
      <c r="BV2005" s="270"/>
      <c r="BW2005" s="270"/>
      <c r="BX2005" s="256"/>
      <c r="BY2005" s="256"/>
      <c r="BZ2005" s="256"/>
      <c r="CA2005" s="267"/>
      <c r="CB2005" s="267"/>
      <c r="CC2005" s="274"/>
      <c r="CD2005" s="267"/>
      <c r="CE2005" s="267"/>
      <c r="CF2005" s="267"/>
      <c r="CG2005" s="267"/>
      <c r="CH2005" s="267"/>
      <c r="CI2005" s="267"/>
      <c r="CJ2005" s="267"/>
      <c r="CK2005" s="267"/>
      <c r="CL2005" s="265"/>
      <c r="CM2005" s="272"/>
      <c r="CN2005" s="264"/>
      <c r="CO2005" s="125"/>
      <c r="CP2005" s="226"/>
      <c r="CQ2005" s="226"/>
      <c r="CR2005" s="226"/>
      <c r="CS2005" s="90"/>
      <c r="CT2005" s="90"/>
      <c r="CU2005" s="90"/>
      <c r="CV2005" s="90"/>
      <c r="CW2005" s="90"/>
      <c r="CX2005" s="90"/>
      <c r="CY2005" s="90"/>
      <c r="CZ2005" s="90"/>
      <c r="DA2005" s="90"/>
    </row>
    <row r="2006" spans="1:105" s="70" customFormat="1" ht="15" customHeight="1">
      <c r="A2006" s="228"/>
      <c r="B2006" s="702"/>
      <c r="C2006" s="687"/>
      <c r="D2006" s="237"/>
      <c r="E2006" s="237"/>
      <c r="F2006" s="243"/>
      <c r="G2006" s="72">
        <v>3</v>
      </c>
      <c r="H2006" s="84"/>
      <c r="I2006" s="84"/>
      <c r="J2006" s="84"/>
      <c r="K2006" s="84"/>
      <c r="L2006" s="84"/>
      <c r="M2006" s="84"/>
      <c r="N2006" s="84"/>
      <c r="O2006" s="84"/>
      <c r="P2006" s="84"/>
      <c r="Q2006" s="84"/>
      <c r="R2006" s="84"/>
      <c r="S2006" s="84"/>
      <c r="T2006" s="84"/>
      <c r="U2006" s="84"/>
      <c r="V2006" s="84"/>
      <c r="W2006" s="84"/>
      <c r="X2006" s="84"/>
      <c r="Y2006" s="84"/>
      <c r="Z2006" s="84"/>
      <c r="AA2006" s="84"/>
      <c r="AB2006" s="84"/>
      <c r="AC2006" s="80"/>
      <c r="AD2006" s="80"/>
      <c r="AE2006" s="80"/>
      <c r="AF2006" s="80"/>
      <c r="AG2006" s="80"/>
      <c r="AH2006" s="80"/>
      <c r="AI2006" s="80"/>
      <c r="AJ2006" s="80"/>
      <c r="AK2006" s="80"/>
      <c r="AL2006" s="80"/>
      <c r="AM2006" s="240"/>
      <c r="AN2006" s="240"/>
      <c r="AO2006" s="240"/>
      <c r="AP2006" s="240"/>
      <c r="AQ2006" s="240"/>
      <c r="AR2006" s="240"/>
      <c r="AS2006" s="240"/>
      <c r="AT2006" s="256"/>
      <c r="AU2006" s="256"/>
      <c r="AV2006" s="259"/>
      <c r="AW2006" s="259"/>
      <c r="AX2006" s="256"/>
      <c r="AY2006" s="256"/>
      <c r="AZ2006" s="256"/>
      <c r="BA2006" s="256"/>
      <c r="BB2006" s="256"/>
      <c r="BC2006" s="256"/>
      <c r="BD2006" s="256"/>
      <c r="BE2006" s="256"/>
      <c r="BF2006" s="256"/>
      <c r="BG2006" s="256"/>
      <c r="BH2006" s="256"/>
      <c r="BI2006" s="256"/>
      <c r="BJ2006" s="256"/>
      <c r="BK2006" s="256"/>
      <c r="BL2006" s="262"/>
      <c r="BM2006" s="262"/>
      <c r="BN2006" s="262"/>
      <c r="BO2006" s="262"/>
      <c r="BP2006" s="262"/>
      <c r="BQ2006" s="262"/>
      <c r="BR2006" s="270"/>
      <c r="BS2006" s="270"/>
      <c r="BT2006" s="270"/>
      <c r="BU2006" s="270"/>
      <c r="BV2006" s="270"/>
      <c r="BW2006" s="270"/>
      <c r="BX2006" s="256"/>
      <c r="BY2006" s="256"/>
      <c r="BZ2006" s="256"/>
      <c r="CA2006" s="267"/>
      <c r="CB2006" s="267"/>
      <c r="CC2006" s="274"/>
      <c r="CD2006" s="267"/>
      <c r="CE2006" s="267"/>
      <c r="CF2006" s="267"/>
      <c r="CG2006" s="267"/>
      <c r="CH2006" s="267"/>
      <c r="CI2006" s="267"/>
      <c r="CJ2006" s="267"/>
      <c r="CK2006" s="267"/>
      <c r="CL2006" s="265"/>
      <c r="CM2006" s="272"/>
      <c r="CN2006" s="264"/>
      <c r="CO2006" s="125"/>
      <c r="CP2006" s="226"/>
      <c r="CQ2006" s="226"/>
      <c r="CR2006" s="226"/>
      <c r="CS2006" s="90"/>
      <c r="CT2006" s="90"/>
      <c r="CU2006" s="90"/>
      <c r="CV2006" s="90"/>
      <c r="CW2006" s="90"/>
      <c r="CX2006" s="90"/>
      <c r="CY2006" s="90"/>
      <c r="CZ2006" s="90"/>
      <c r="DA2006" s="90"/>
    </row>
    <row r="2007" spans="1:105" s="70" customFormat="1" ht="15" customHeight="1">
      <c r="A2007" s="228"/>
      <c r="B2007" s="702"/>
      <c r="C2007" s="687"/>
      <c r="D2007" s="237"/>
      <c r="E2007" s="237"/>
      <c r="F2007" s="244"/>
      <c r="G2007" s="73">
        <v>3.9</v>
      </c>
      <c r="H2007" s="85"/>
      <c r="I2007" s="85"/>
      <c r="J2007" s="85"/>
      <c r="K2007" s="85"/>
      <c r="L2007" s="85"/>
      <c r="M2007" s="85"/>
      <c r="N2007" s="85"/>
      <c r="O2007" s="85"/>
      <c r="P2007" s="85"/>
      <c r="Q2007" s="85"/>
      <c r="R2007" s="85"/>
      <c r="S2007" s="85"/>
      <c r="T2007" s="85"/>
      <c r="U2007" s="85"/>
      <c r="V2007" s="85"/>
      <c r="W2007" s="85"/>
      <c r="X2007" s="85"/>
      <c r="Y2007" s="85"/>
      <c r="Z2007" s="85"/>
      <c r="AA2007" s="85"/>
      <c r="AB2007" s="85"/>
      <c r="AC2007" s="81"/>
      <c r="AD2007" s="81"/>
      <c r="AE2007" s="81"/>
      <c r="AF2007" s="81"/>
      <c r="AG2007" s="81"/>
      <c r="AH2007" s="81"/>
      <c r="AI2007" s="81"/>
      <c r="AJ2007" s="81"/>
      <c r="AK2007" s="81"/>
      <c r="AL2007" s="81"/>
      <c r="AM2007" s="240"/>
      <c r="AN2007" s="240"/>
      <c r="AO2007" s="240"/>
      <c r="AP2007" s="240"/>
      <c r="AQ2007" s="240"/>
      <c r="AR2007" s="240"/>
      <c r="AS2007" s="240"/>
      <c r="AT2007" s="256"/>
      <c r="AU2007" s="256"/>
      <c r="AV2007" s="259"/>
      <c r="AW2007" s="259"/>
      <c r="AX2007" s="256"/>
      <c r="AY2007" s="256"/>
      <c r="AZ2007" s="256"/>
      <c r="BA2007" s="256"/>
      <c r="BB2007" s="256"/>
      <c r="BC2007" s="256"/>
      <c r="BD2007" s="256"/>
      <c r="BE2007" s="256"/>
      <c r="BF2007" s="256"/>
      <c r="BG2007" s="256"/>
      <c r="BH2007" s="256"/>
      <c r="BI2007" s="256"/>
      <c r="BJ2007" s="256"/>
      <c r="BK2007" s="256"/>
      <c r="BL2007" s="262"/>
      <c r="BM2007" s="262"/>
      <c r="BN2007" s="262"/>
      <c r="BO2007" s="262"/>
      <c r="BP2007" s="262"/>
      <c r="BQ2007" s="262"/>
      <c r="BR2007" s="270"/>
      <c r="BS2007" s="270"/>
      <c r="BT2007" s="270"/>
      <c r="BU2007" s="270"/>
      <c r="BV2007" s="270"/>
      <c r="BW2007" s="270"/>
      <c r="BX2007" s="256"/>
      <c r="BY2007" s="256"/>
      <c r="BZ2007" s="256"/>
      <c r="CA2007" s="267"/>
      <c r="CB2007" s="267"/>
      <c r="CC2007" s="274"/>
      <c r="CD2007" s="267"/>
      <c r="CE2007" s="267"/>
      <c r="CF2007" s="267"/>
      <c r="CG2007" s="267"/>
      <c r="CH2007" s="267"/>
      <c r="CI2007" s="267"/>
      <c r="CJ2007" s="267"/>
      <c r="CK2007" s="267"/>
      <c r="CL2007" s="265"/>
      <c r="CM2007" s="272"/>
      <c r="CN2007" s="264"/>
      <c r="CO2007" s="125"/>
      <c r="CP2007" s="226"/>
      <c r="CQ2007" s="226"/>
      <c r="CR2007" s="226"/>
      <c r="CS2007" s="90"/>
      <c r="CT2007" s="90"/>
      <c r="CU2007" s="90"/>
      <c r="CV2007" s="90"/>
      <c r="CW2007" s="90"/>
      <c r="CX2007" s="90"/>
      <c r="CY2007" s="90"/>
      <c r="CZ2007" s="90"/>
      <c r="DA2007" s="90"/>
    </row>
    <row r="2008" spans="1:105" s="70" customFormat="1" ht="15" customHeight="1">
      <c r="A2008" s="229"/>
      <c r="B2008" s="703"/>
      <c r="C2008" s="688"/>
      <c r="D2008" s="238"/>
      <c r="E2008" s="238"/>
      <c r="F2008" s="245" t="s">
        <v>83</v>
      </c>
      <c r="G2008" s="246"/>
      <c r="H2008" s="82"/>
      <c r="I2008" s="82"/>
      <c r="J2008" s="82"/>
      <c r="K2008" s="82"/>
      <c r="L2008" s="82"/>
      <c r="M2008" s="82"/>
      <c r="N2008" s="82"/>
      <c r="O2008" s="82"/>
      <c r="P2008" s="82"/>
      <c r="Q2008" s="82"/>
      <c r="R2008" s="82"/>
      <c r="S2008" s="82"/>
      <c r="T2008" s="82"/>
      <c r="U2008" s="82"/>
      <c r="V2008" s="82"/>
      <c r="W2008" s="82"/>
      <c r="X2008" s="82"/>
      <c r="Y2008" s="82"/>
      <c r="Z2008" s="82"/>
      <c r="AA2008" s="82"/>
      <c r="AB2008" s="82"/>
      <c r="AC2008" s="35"/>
      <c r="AD2008" s="35"/>
      <c r="AE2008" s="35"/>
      <c r="AF2008" s="35"/>
      <c r="AG2008" s="35"/>
      <c r="AH2008" s="35"/>
      <c r="AI2008" s="35"/>
      <c r="AJ2008" s="35"/>
      <c r="AK2008" s="35"/>
      <c r="AL2008" s="35"/>
      <c r="AM2008" s="241"/>
      <c r="AN2008" s="241"/>
      <c r="AO2008" s="241"/>
      <c r="AP2008" s="241"/>
      <c r="AQ2008" s="241"/>
      <c r="AR2008" s="241"/>
      <c r="AS2008" s="241"/>
      <c r="AT2008" s="257"/>
      <c r="AU2008" s="257"/>
      <c r="AV2008" s="260"/>
      <c r="AW2008" s="260"/>
      <c r="AX2008" s="257"/>
      <c r="AY2008" s="257"/>
      <c r="AZ2008" s="257"/>
      <c r="BA2008" s="257"/>
      <c r="BB2008" s="257"/>
      <c r="BC2008" s="257"/>
      <c r="BD2008" s="257"/>
      <c r="BE2008" s="257"/>
      <c r="BF2008" s="257"/>
      <c r="BG2008" s="257"/>
      <c r="BH2008" s="257"/>
      <c r="BI2008" s="257"/>
      <c r="BJ2008" s="257"/>
      <c r="BK2008" s="257"/>
      <c r="BL2008" s="263"/>
      <c r="BM2008" s="263"/>
      <c r="BN2008" s="263"/>
      <c r="BO2008" s="263"/>
      <c r="BP2008" s="263"/>
      <c r="BQ2008" s="263"/>
      <c r="BR2008" s="271"/>
      <c r="BS2008" s="271"/>
      <c r="BT2008" s="271"/>
      <c r="BU2008" s="271"/>
      <c r="BV2008" s="271"/>
      <c r="BW2008" s="271"/>
      <c r="BX2008" s="257"/>
      <c r="BY2008" s="257"/>
      <c r="BZ2008" s="257"/>
      <c r="CA2008" s="268"/>
      <c r="CB2008" s="268"/>
      <c r="CC2008" s="275"/>
      <c r="CD2008" s="268"/>
      <c r="CE2008" s="268"/>
      <c r="CF2008" s="268"/>
      <c r="CG2008" s="268"/>
      <c r="CH2008" s="268"/>
      <c r="CI2008" s="268"/>
      <c r="CJ2008" s="268"/>
      <c r="CK2008" s="268"/>
      <c r="CL2008" s="265"/>
      <c r="CM2008" s="272"/>
      <c r="CN2008" s="264"/>
      <c r="CO2008" s="125"/>
      <c r="CP2008" s="226"/>
      <c r="CQ2008" s="226"/>
      <c r="CR2008" s="226"/>
      <c r="CS2008" s="90"/>
      <c r="CT2008" s="90"/>
      <c r="CU2008" s="90"/>
      <c r="CV2008" s="90"/>
      <c r="CW2008" s="90"/>
      <c r="CX2008" s="90"/>
      <c r="CY2008" s="90"/>
      <c r="CZ2008" s="90"/>
      <c r="DA2008" s="90"/>
    </row>
    <row r="2009" spans="1:105" s="70" customFormat="1" ht="15" customHeight="1">
      <c r="A2009" s="227">
        <f t="shared" si="696"/>
        <v>249</v>
      </c>
      <c r="B2009" s="371" t="s">
        <v>1073</v>
      </c>
      <c r="C2009" s="306" t="s">
        <v>1074</v>
      </c>
      <c r="D2009" s="236">
        <v>44609</v>
      </c>
      <c r="E2009" s="236" t="s">
        <v>1283</v>
      </c>
      <c r="F2009" s="441" t="s">
        <v>80</v>
      </c>
      <c r="G2009" s="442"/>
      <c r="H2009" s="82" t="s">
        <v>69</v>
      </c>
      <c r="I2009" s="82"/>
      <c r="J2009" s="82" t="s">
        <v>60</v>
      </c>
      <c r="K2009" s="82" t="s">
        <v>60</v>
      </c>
      <c r="L2009" s="82" t="s">
        <v>60</v>
      </c>
      <c r="M2009" s="82" t="s">
        <v>60</v>
      </c>
      <c r="N2009" s="82" t="s">
        <v>60</v>
      </c>
      <c r="O2009" s="82"/>
      <c r="P2009" s="82" t="s">
        <v>67</v>
      </c>
      <c r="Q2009" s="82" t="s">
        <v>71</v>
      </c>
      <c r="R2009" s="82" t="s">
        <v>71</v>
      </c>
      <c r="S2009" s="82" t="s">
        <v>71</v>
      </c>
      <c r="T2009" s="82" t="s">
        <v>60</v>
      </c>
      <c r="U2009" s="82" t="s">
        <v>60</v>
      </c>
      <c r="V2009" s="82"/>
      <c r="W2009" s="82" t="s">
        <v>61</v>
      </c>
      <c r="X2009" s="82" t="s">
        <v>61</v>
      </c>
      <c r="Y2009" s="82" t="s">
        <v>61</v>
      </c>
      <c r="Z2009" s="82" t="s">
        <v>61</v>
      </c>
      <c r="AA2009" s="82" t="s">
        <v>61</v>
      </c>
      <c r="AB2009" s="82" t="s">
        <v>61</v>
      </c>
      <c r="AC2009" s="82"/>
      <c r="AD2009" s="82" t="s">
        <v>61</v>
      </c>
      <c r="AE2009" s="82" t="s">
        <v>61</v>
      </c>
      <c r="AF2009" s="82" t="s">
        <v>61</v>
      </c>
      <c r="AG2009" s="82" t="s">
        <v>61</v>
      </c>
      <c r="AH2009" s="82" t="s">
        <v>61</v>
      </c>
      <c r="AI2009" s="82" t="s">
        <v>1471</v>
      </c>
      <c r="AJ2009" s="82"/>
      <c r="AK2009" s="82" t="s">
        <v>60</v>
      </c>
      <c r="AL2009" s="82" t="s">
        <v>60</v>
      </c>
      <c r="AM2009" s="239">
        <f>COUNTIF(H2009:AL2009,"PH")+COUNTIF(H2009:AL2009,"PH/L")+COUNTIF(H2009:AL2009,"PM")</f>
        <v>0</v>
      </c>
      <c r="AN2009" s="239">
        <f>COUNTIF(H2009:AL2009,"PD")+COUNTIF(H2009:AL2009,"PDD")+COUNTIF(H2009:AL2009,"P/DS")/2+COUNTIF(H2009:AL2009,"PMD")</f>
        <v>0</v>
      </c>
      <c r="AO2009" s="239">
        <f>COUNTIF(H2009:AL2009,"PN")+COUNTIF(H2009:AL2009,"P/NS")/2+COUNTIF(H2009:AL2009,"PH")+COUNTIF(H2009:AL2009,"PH/F")/2+COUNTIF(H2009:AL2009,"PH/L")/2+COUNTIF(H2009:AL2009,"PM")</f>
        <v>0</v>
      </c>
      <c r="AP2009" s="239">
        <f>COUNTIF(H2009:AL2009,"BH")+COUNTIF(H2009:AL2009,"AL/BL")+COUNTIF(H2009:AL2009,"UL/BL")+COUNTIF(H2009:AL2009,"BM")</f>
        <v>0</v>
      </c>
      <c r="AQ2009" s="239">
        <f>COUNTIF(H2009:AL2009,"DS")+COUNTIF(H2009:AL2009,"AL/DS")/2+COUNTIF(H2009:AL2009,"UL/DS")/2+COUNTIF(H2009:AL2009,"CT")+COUNTIF(H2009:AL2009,"MD")</f>
        <v>9.5</v>
      </c>
      <c r="AR2009" s="239">
        <f>COUNTIF(H2009:AL2009,"NS")+COUNTIF(H2009:AL2009,"AL/NS")/2+COUNTIF(H2009:AL2009,"UL/NS")/2+COUNTIF(H2009:AL2009,"BH")+COUNTIF(H2009:AL2009,"AL/BF")/2+COUNTIF(H2009:AL2009,"AL/BL")/2+COUNTIF(H2009:AL2009,"UL/BL")/2+COUNTIF(H2009:AL2009,"UL/BF")/2+COUNTIF(H2009:AL2009,"BM")</f>
        <v>11</v>
      </c>
      <c r="AS2009" s="239">
        <f>COUNTIF(H2009:AL2009,"AL")+COUNTIF(H2009:AL2009,"AL/DS")/2+COUNTIF(H2009:AL2009,"AL/NS")/2+COUNTIF(H2009:AL2009,"NH")+COUNTIF(H2009:AL2009,"SL")+COUNTIF(H2009:AL2009,"NHD")+COUNTIF(H2009:AL2009,"B")+COUNTIF(H2009:AL2009,"HL")+COUNTIF(H2009:AL2009,"AL/BF")/2+COUNTIF(H2009:AL2009,"AL/BL")/2</f>
        <v>2</v>
      </c>
      <c r="AT2009" s="255">
        <f>COUNTIF(H2009:AL2009,"PD")+COUNTIF(H2009:AL2009,"PN")+COUNTIF(H2009:AL2009,"P/DS")/2+COUNTIF(H2009:AL2009,"P/NS")/2+COUNTIF(H2009:AL2009,"DS")+COUNTIF(H2009:AL2009,"NS")+COUNTIF(H2009:AL2009,"AL")+COUNTIF(H2009:AL2009,"AL/DS")+COUNTIF(H2009:AL2009,"AL/NS")+COUNTIF(H2009:AL2009,"NH")+COUNTIF(H2009:AL2009,"SL")+COUNTIF(H2009:AL2009,"UL/DS")/2+COUNTIF(H2009:AL2009,"UL/NS")/2+COUNTIF(H2009:AL2009,"CT")+COUNTIF(H2009:AL2009,"NHD")+COUNTIF(H2009:AL2009,"PDD")+COUNTIF(H2009:AL2009,"B")+COUNTIF(H2009:AL2009,"HL")+COUNTIF(H2009:AL2009,"PH")+COUNTIF(H2009:AL2009,"BH")+COUNTIF(H2009:AL2009,"AL/BF")+COUNTIF(H2009:AL2009,"AL/BL")+COUNTIF(H2009:AL2009,"UL/BF")/2+COUNTIF(H2009:AL2009,"UL/BL")/2+COUNTIF(H2009:AL2009,"PH/F")/2+COUNTIF(H2009:AL2009,"PH/L")/2+COUNTIF(H2009:AL2009,"MD")+COUNTIF(H2009:AL2009,"PMD")+COUNTIF(H2009:AL2009,"PM")+COUNTIF(H2009:AL2009,"BM")</f>
        <v>22.5</v>
      </c>
      <c r="AU2009" s="255">
        <f>COUNTIF(H2009:AL2009,"P/DS")/2+COUNTIF(H2009:AL2009,"P/NS")/2+COUNTIF(H2009:AL2009,"IL")+COUNTIF(H2009:AL2009,"NL")+COUNTIF(H2009:AL2009,"UL")+COUNTIF(H2009:AL2009,"UL/DS")/2+COUNTIF(H2009:AL2009,"UL/NS")/2+COUNTIF(H2009:AL2009,"KT")+COUNTIF(H2009:AL2009,"UL/BF")/2+COUNTIF(H2009:AL2009,"UL/BL")/2+COUNTIF(H2009:AL2009,"PH/F")/2+COUNTIF(H2009:AL2009,"PH/L")/2+COUNTIF(H2009:AL2009,"NB")</f>
        <v>3.5</v>
      </c>
      <c r="AV2009" s="258">
        <f>COUNTIF(H2009:AL2009,"PN")+COUNTIF(H2009:AL2009,"TVD")+COUNTIF(H2009:AL2009,"PH")+COUNTIF(H2009:AL2009,"PM")+COUNTIF(H2009:AL2009,"PDD")-COUNTIFS(H2009:AL2009,"PN",H2016:AL2016,"&gt;=3")-COUNTIFS(H2009:AL2009,"PM",H2016:AL2016,"&gt;=3")</f>
        <v>0</v>
      </c>
      <c r="AW2009" s="258">
        <f>COUNTIF(H2009:AL2009,"NS")+COUNTIF(H2009:AL2009,"D")+COUNTIF(H2009:AL2009,"BH")+COUNTIF(H2009:AL2009,"NHD")+COUNTIF(H2009:AL2009,"BM")-COUNTIFS(H2009:AL2009,"NS",H2016:AL2016,"&gt;=3")-COUNTIFS(H2009:AL2009,"BH",H2016:AL2016,"&gt;=3")-COUNTIFS(H2009:AL2009,"BM",H2016:AL2016,"&gt;=3")</f>
        <v>11</v>
      </c>
      <c r="AX2009" s="255">
        <f>COUNTIF(H2009:AL2009,"AL")+COUNTIF(H2009:AL2009,"AL/DS")/2+COUNTIF(H2009:AL2009,"AL/NS")/2+COUNTIF(H2009:AL2009,"AL/BF")+COUNTIF(H2009:AL2009,"AL/BL")/2</f>
        <v>1</v>
      </c>
      <c r="AY2009" s="255">
        <f>COUNTIF(H2009:AL2009,"SL")</f>
        <v>0</v>
      </c>
      <c r="AZ2009" s="255">
        <f>COUNTIF(H2009:AL2009,"NH")</f>
        <v>1</v>
      </c>
      <c r="BA2009" s="255">
        <f>COUNTIF(H2009:AL2009,"HL")</f>
        <v>0</v>
      </c>
      <c r="BB2009" s="255">
        <f>COUNTIF(G2009:AL2009,"P/DS")/2+COUNTIF(G2009:AL2009,"P/NS")/2+COUNTIF(G2009:AL2009,"UL")+COUNTIF(G2009:AL2009,"UL/DS")/2+COUNTIF(G2009:AL2009,"UL/NS")/2+COUNTIF(G2009:AL2009,"UL/BL")/2+COUNTIF(G2009:AL2009,"UL/BF")/2+COUNTIF(G2009:AL2009,"PH/F")/2+COUNTIF(G2009:AL2009,"PH/L")/2</f>
        <v>3.5</v>
      </c>
      <c r="BC2009" s="255">
        <f>COUNTIF(H2009:AL2009,"NB")</f>
        <v>0</v>
      </c>
      <c r="BD2009" s="255">
        <f>COUNTIF(H2009:AL2009,"NL")</f>
        <v>0</v>
      </c>
      <c r="BE2009" s="255">
        <f>COUNTIF(H2009:AL2009,"IL")</f>
        <v>0</v>
      </c>
      <c r="BF2009" s="255">
        <f>COUNTIF(H2009:AL2009,"KT")</f>
        <v>0</v>
      </c>
      <c r="BG2009" s="255">
        <f>COUNTIF(H2009:AL2009,"L70")</f>
        <v>0</v>
      </c>
      <c r="BH2009" s="255">
        <f>COUNTIF(H2009:AL2009,"MD")</f>
        <v>0</v>
      </c>
      <c r="BI2009" s="255">
        <f>COUNTIF(H2009:AL2009,"PMD")</f>
        <v>0</v>
      </c>
      <c r="BJ2009" s="255">
        <f>COUNTIF(H2009:AL2009,"PM")</f>
        <v>0</v>
      </c>
      <c r="BK2009" s="255">
        <f>COUNTIF(H2009:AL2009,"BM")</f>
        <v>0</v>
      </c>
      <c r="BL2009" s="261">
        <f>SUMIF(H2009:AL2009,"PD",H2010:AL2010)+SUMIF(H2009:AL2009,"PN",H2010:AL2010)+SUMIF(H2009:AL2009,"P/DS",H2010:AL2010)+SUMIF(H2009:AL2009,"PN/F",H2010:AL2010)+SUMIF(H2009:AL2009,"PN/L",H2010:AL2010)+SUMIF(H2009:AL2009,"TV",H2010:AL2010)+SUMIF(H2009:AL2009,"TVD",H2010:AL2010)+SUMIF(H2009:AL2009,"PDD",H2010:AL2010)</f>
        <v>0</v>
      </c>
      <c r="BM2009" s="261">
        <f>SUMIF(H2009:AL2009,"PD",H2011:AL2011)+SUMIF(H2009:AL2009,"PN",H2011:AL2011)+SUMIF(H2009:AL2009,"P/DS",H2011:AL2011)+SUMIF(H2009:AL2009,"PN/F",H2011:AL2011)+SUMIF(H2009:AL2009,"PN/L",H2011:AL2011)+SUMIF(H2009:AL2009,"TV",H2011:AL2011)+SUMIF(H2009:AL2009,"TVD",H2011:AL2011)+SUMIF(H2009:AL2009,"PDD",H2011:AL2011)+SUMIF(H2009:AL2009,"PMD",H2011:AL2011)</f>
        <v>0</v>
      </c>
      <c r="BN2009" s="261">
        <f>SUMIF(H2009:AL2009,"PD",H2012:AL2012)+SUMIF(H2009:AL2009,"PN",H2012:AL2012)+SUMIF(H2009:AL2009,"P/DS",H2012:AL2012)+SUMIF(H2009:AL2009,"PN/F",H2012:AL2012)+SUMIF(H2009:AL2009,"PN/L",H2012:AL2012)+SUMIF(H2009:AL2009,"TV",H2012:AL2012)+SUMIF(H2009:AL2009,"TVD",H2012:AL2012)</f>
        <v>0</v>
      </c>
      <c r="BO2009" s="261">
        <f>SUMIF(H2009:AL2009,"PD",H2013:AL2013)+SUMIF(H2009:AL2009,"PN",H2013:AL2013)+SUMIF(H2009:AL2009,"P/DS",H2013:AL2013)+SUMIF(H2009:AL2009,"PN/F",H2013:AL2013)+SUMIF(H2009:AL2009,"PN/L",H2013:AL2013)+SUMIF(H2009:AL2009,"TV",H2013:AL2013)+SUMIF(H2009:AL2009,"TVD",H2013:AL2013)</f>
        <v>0</v>
      </c>
      <c r="BP2009" s="261">
        <f>SUMIF(H2009:AL2009,"PD",H2014:AL2014)+SUMIF(H2009:AL2009,"PN",H2014:AL2014)+SUMIF(H2009:AL2009,"P/DS",H2014:AL2014)+SUMIF(H2009:AL2009,"PN/F",H2014:AL2014)+SUMIF(H2009:AL2009,"PN/L",H2014:AL2014)+SUMIF(H2009:AL2009,"TV",H2014:AL2014)+SUMIF(H2009:AL2009,"TVD",H2014:AL2014)+SUMIF(H2009:AL2009,"PDD",H2014:AL2014)+SUMIF(H2009:AL2009,"PH",H2014:AL2014)+SUMIF(H2009:AL2009,"PM",H2014:AL2014)</f>
        <v>0</v>
      </c>
      <c r="BQ2009" s="261">
        <f>SUMIF(H2009:AL2009,"PD",H2015:AL2015)+SUMIF(H2009:AL2009,"PN",H2015:AL2015)+SUMIF(H2009:AL2009,"P/DS",H2015:AL2015)+SUMIF(H2009:AL2009,"PN/F",H2015:AL2015)+SUMIF(H2009:AL2009,"PN/L",H2015:AL2015)+SUMIF(H2009:AL2009,"TV",H2015:AL2015)+SUMIF(H2009:AL2009,"TVD",H2015:AL2015)+SUMIF(H2009:AL2009,"PDD",H2015:AL2015)+SUMIF(H2009:AL2009,"PH",H2015:AL2015)+SUMIF(H2009:AL2009,"PM",H2015:AL2015)</f>
        <v>0</v>
      </c>
      <c r="BR2009" s="269">
        <f>SUM(H2010:AL2010)-BL2009</f>
        <v>12.5</v>
      </c>
      <c r="BS2009" s="269">
        <f>SUM(H2011:AL2011)-BM2009</f>
        <v>0</v>
      </c>
      <c r="BT2009" s="269">
        <f>SUM(H2012:AL2012)-BN2009</f>
        <v>0</v>
      </c>
      <c r="BU2009" s="269">
        <f>SUM(H2013:AL2013)-BO2009</f>
        <v>0</v>
      </c>
      <c r="BV2009" s="269">
        <f>SUM(H2014:AL2014)-BP2009</f>
        <v>0</v>
      </c>
      <c r="BW2009" s="269">
        <f>SUM(H2015:AL2015)-BQ2009</f>
        <v>0</v>
      </c>
      <c r="BX2009" s="255">
        <f>SUMIF(H2009:AL2009,"PD",H2016:AL2016)+SUMIF(H2009:AL2009,"PN",H2016:AL2016)+SUMIF(H2009:AL2009,"P/DS",H2016:AL2016)+SUMIF(H2009:AL2009,"PN/F",H2016:AL2016)+SUMIF(H2009:AL2009,"PN/L",H2016:AL2016)</f>
        <v>0</v>
      </c>
      <c r="BY2009" s="255">
        <f>SUM(H2016:AL2016)-BX2009</f>
        <v>0</v>
      </c>
      <c r="BZ2009" s="255">
        <f t="shared" ref="BZ2009" si="709">+SUM(BL2009:BW2016)</f>
        <v>12.5</v>
      </c>
      <c r="CA2009" s="266">
        <f>(COUNTIFS(H2009:AL2009,"PD",H2010:AL2010,"&gt;=2"))*0.5-IF(CN2009="VP",COUNTIFS($H$16:$AL$16,"SAT",H2009:AL2009,"PD",H2010:AL2010,"&gt;=2"))*0.5</f>
        <v>0</v>
      </c>
      <c r="CB2009" s="266">
        <f>(COUNTIFS(H2009:AL2009,"PN",H2011:AL2011,"&gt;=0.5",H2010:AL2010,"&gt;=1.5"))*0.5+COUNTIFS(H2009:AL2009,"PDD",H2011:AL2011,"&gt;=0.5",H2010:AL2010,"&gt;=1.5")*0.5</f>
        <v>0</v>
      </c>
      <c r="CC2009" s="273">
        <f>(COUNTIFS(H2009:AL2009,"TV",H2011:AL2011,"&gt;=10"))*0.5+(COUNTIFS(H2009:AL2009,"PMD",H2011:AL2011,"&gt;=2"))*0.5</f>
        <v>0</v>
      </c>
      <c r="CD2009" s="266">
        <f>(COUNTIFS(H2009:AL2009,"TVD",H2013:AL2013,"&gt;=6.5",H2011:AL2011,"&gt;=3.5"))*0.5</f>
        <v>0</v>
      </c>
      <c r="CE2009" s="266">
        <f>(COUNTIFS(H2009:AL2009,"PD",H2014:AL2014,"&gt;=10"))*0.5</f>
        <v>0</v>
      </c>
      <c r="CF2009" s="266">
        <f>(COUNTIFS(H2009:AL2009,"PDD",H2014:AL2014,"&gt;=3.5",H2015:AL2015,"&gt;=6.5")+COUNTIFS(H2009:AL2009,"PH",H2015:AL2015,"&gt;=0.5",H2014:AL2014,"&gt;=1.5")+COUNTIFS(H2009:AL2009,"PM",H2015:AL2015,"&gt;=0.5",H2014:AL2014,"&gt;=1.5"))*0.5</f>
        <v>0</v>
      </c>
      <c r="CG2009" s="266">
        <f>(COUNTIFS(H2009:AL2009,"DS",H2010:AL2010,"&gt;=2")+COUNTIFS(H2009:AL2009,"AL/DS",H2010:AL2010,"&gt;=2"))*0.5-IF(CN2009="VP",COUNTIFS($H$16:$AL$16,"SAT",H2009:AL2009,"DS",H2010:AL2010,"&gt;=2"))*0.5</f>
        <v>2.5</v>
      </c>
      <c r="CH2009" s="266">
        <f>(COUNTIFS(H2009:AL2009,"NS",H2011:AL2011,"&gt;=0.5",H2010:AL2010,"&gt;=1.5")+COUNTIFS(H2009:AL2009,"AL/NS",H2011:AL2011,"&gt;=0.5",H2010:AL2010,"&gt;=1.5")+COUNTIFS(H2009:AL2009,"NHD",H2011:AL2011,"&gt;=4.5",H2014:AL2014,"&gt;=2",H2010:AL2010,"&gt;=1.5"))*0.5</f>
        <v>0</v>
      </c>
      <c r="CI2009" s="266">
        <f>(COUNTIF(H2011:AL2011,"&gt;=10")+COUNTIFS(H2009:AL2009,"MD",H2011:AL2011,"&gt;=2")-COUNTIFS(H2009:AL2009,"TV",H2011:AL2011,"&gt;=10"))*0.5</f>
        <v>0</v>
      </c>
      <c r="CJ2009" s="266">
        <f>(COUNTIFS(H2009:AL2009,"D",H2013:AL2013,"&gt;=6.5",H2011:AL2011,"&gt;=3.5"))*0.5</f>
        <v>0</v>
      </c>
      <c r="CK2009" s="266">
        <f>(COUNTIF(H2014:AL2014,"&gt;=10")-COUNTIFS(H2009:AL2009,"PD",H2014:AL2014,"&gt;=10"))*0.5</f>
        <v>0</v>
      </c>
      <c r="CL2009" s="265">
        <f>(COUNTIFS(H2009:AL2009,"NHD",H2014:AL2014,"&gt;=3.5",H2015:AL2015,"&gt;=6.5")+COUNTIFS(H2009:AL2009,"BH",H2014:AL2014,"&gt;=1.5",H2015:AL2015,"&gt;=0.5")+COUNTIFS(H2009:AL2009,"BM",H2014:AL2014,"&gt;=1.5",H2015:AL2015,"&gt;=0.5")+COUNTIFS(H2009:AL2009,"D",H2014:AL2014,"&gt;=1.5",H2015:AL2015,"&gt;=0.5"))*0.5</f>
        <v>0</v>
      </c>
      <c r="CM2009" s="272"/>
      <c r="CN2009" s="264" t="s">
        <v>723</v>
      </c>
      <c r="CO2009" s="125">
        <f t="shared" ref="CO2009" si="710">+AM2009+AN2009+AO2009+AP2009+AQ2009+AR2009+AS2009+AU2009+BG2009</f>
        <v>26</v>
      </c>
      <c r="CP2009" s="225">
        <f>+SUM(I2010:I2015)-I2016</f>
        <v>0</v>
      </c>
      <c r="CQ2009" s="225">
        <f>+SUM(J2010:J2015)-J2016</f>
        <v>2.5</v>
      </c>
      <c r="CR2009" s="225">
        <f>+SUM(K2010:K2015)-K2016</f>
        <v>2.5</v>
      </c>
      <c r="CS2009" s="90"/>
      <c r="CT2009" s="90"/>
      <c r="CU2009" s="90"/>
      <c r="CV2009" s="90"/>
      <c r="CW2009" s="90"/>
      <c r="CX2009" s="90"/>
      <c r="CY2009" s="90"/>
      <c r="CZ2009" s="90"/>
      <c r="DA2009" s="90"/>
    </row>
    <row r="2010" spans="1:105" s="70" customFormat="1" ht="15" customHeight="1">
      <c r="A2010" s="228"/>
      <c r="B2010" s="372"/>
      <c r="C2010" s="306"/>
      <c r="D2010" s="237"/>
      <c r="E2010" s="237"/>
      <c r="F2010" s="242" t="s">
        <v>82</v>
      </c>
      <c r="G2010" s="71">
        <v>1.5</v>
      </c>
      <c r="H2010" s="83"/>
      <c r="I2010" s="83"/>
      <c r="J2010" s="83">
        <v>2.5</v>
      </c>
      <c r="K2010" s="83">
        <v>2.5</v>
      </c>
      <c r="L2010" s="83">
        <v>2.5</v>
      </c>
      <c r="M2010" s="83">
        <v>2.5</v>
      </c>
      <c r="N2010" s="83">
        <v>2.5</v>
      </c>
      <c r="O2010" s="83"/>
      <c r="P2010" s="83"/>
      <c r="Q2010" s="83"/>
      <c r="R2010" s="83"/>
      <c r="S2010" s="83"/>
      <c r="T2010" s="83"/>
      <c r="U2010" s="83"/>
      <c r="V2010" s="83"/>
      <c r="W2010" s="83"/>
      <c r="X2010" s="83"/>
      <c r="Y2010" s="83"/>
      <c r="Z2010" s="83"/>
      <c r="AA2010" s="83"/>
      <c r="AB2010" s="83"/>
      <c r="AC2010" s="79"/>
      <c r="AD2010" s="79"/>
      <c r="AE2010" s="79"/>
      <c r="AF2010" s="79"/>
      <c r="AG2010" s="79"/>
      <c r="AH2010" s="79"/>
      <c r="AI2010" s="79"/>
      <c r="AJ2010" s="79"/>
      <c r="AK2010" s="79"/>
      <c r="AL2010" s="79"/>
      <c r="AM2010" s="240"/>
      <c r="AN2010" s="240"/>
      <c r="AO2010" s="240"/>
      <c r="AP2010" s="240"/>
      <c r="AQ2010" s="240"/>
      <c r="AR2010" s="240"/>
      <c r="AS2010" s="240"/>
      <c r="AT2010" s="256"/>
      <c r="AU2010" s="256"/>
      <c r="AV2010" s="259"/>
      <c r="AW2010" s="259"/>
      <c r="AX2010" s="256"/>
      <c r="AY2010" s="256"/>
      <c r="AZ2010" s="256"/>
      <c r="BA2010" s="256"/>
      <c r="BB2010" s="256"/>
      <c r="BC2010" s="256"/>
      <c r="BD2010" s="256"/>
      <c r="BE2010" s="256"/>
      <c r="BF2010" s="256"/>
      <c r="BG2010" s="256"/>
      <c r="BH2010" s="256"/>
      <c r="BI2010" s="256"/>
      <c r="BJ2010" s="256"/>
      <c r="BK2010" s="256"/>
      <c r="BL2010" s="262"/>
      <c r="BM2010" s="262"/>
      <c r="BN2010" s="262"/>
      <c r="BO2010" s="262"/>
      <c r="BP2010" s="262"/>
      <c r="BQ2010" s="262"/>
      <c r="BR2010" s="270"/>
      <c r="BS2010" s="270"/>
      <c r="BT2010" s="270"/>
      <c r="BU2010" s="270"/>
      <c r="BV2010" s="270"/>
      <c r="BW2010" s="270"/>
      <c r="BX2010" s="256"/>
      <c r="BY2010" s="256"/>
      <c r="BZ2010" s="256"/>
      <c r="CA2010" s="267"/>
      <c r="CB2010" s="267"/>
      <c r="CC2010" s="274"/>
      <c r="CD2010" s="267"/>
      <c r="CE2010" s="267"/>
      <c r="CF2010" s="267"/>
      <c r="CG2010" s="267"/>
      <c r="CH2010" s="267"/>
      <c r="CI2010" s="267"/>
      <c r="CJ2010" s="267"/>
      <c r="CK2010" s="267"/>
      <c r="CL2010" s="265"/>
      <c r="CM2010" s="272"/>
      <c r="CN2010" s="264"/>
      <c r="CO2010" s="125"/>
      <c r="CP2010" s="226"/>
      <c r="CQ2010" s="226"/>
      <c r="CR2010" s="226"/>
      <c r="CS2010" s="90"/>
      <c r="CT2010" s="90"/>
      <c r="CU2010" s="90"/>
      <c r="CV2010" s="90"/>
      <c r="CW2010" s="90"/>
      <c r="CX2010" s="90"/>
      <c r="CY2010" s="90"/>
      <c r="CZ2010" s="90"/>
      <c r="DA2010" s="90"/>
    </row>
    <row r="2011" spans="1:105" s="70" customFormat="1" ht="15" customHeight="1">
      <c r="A2011" s="228"/>
      <c r="B2011" s="372"/>
      <c r="C2011" s="306"/>
      <c r="D2011" s="237"/>
      <c r="E2011" s="237"/>
      <c r="F2011" s="243"/>
      <c r="G2011" s="72">
        <v>2</v>
      </c>
      <c r="H2011" s="84"/>
      <c r="I2011" s="84"/>
      <c r="J2011" s="84"/>
      <c r="K2011" s="84"/>
      <c r="L2011" s="84"/>
      <c r="M2011" s="84"/>
      <c r="N2011" s="84"/>
      <c r="O2011" s="84"/>
      <c r="P2011" s="84"/>
      <c r="Q2011" s="84"/>
      <c r="R2011" s="84"/>
      <c r="S2011" s="84"/>
      <c r="T2011" s="84"/>
      <c r="U2011" s="84"/>
      <c r="V2011" s="84"/>
      <c r="W2011" s="84"/>
      <c r="X2011" s="84"/>
      <c r="Y2011" s="84"/>
      <c r="Z2011" s="84"/>
      <c r="AA2011" s="84"/>
      <c r="AB2011" s="84"/>
      <c r="AC2011" s="80"/>
      <c r="AD2011" s="80"/>
      <c r="AE2011" s="80"/>
      <c r="AF2011" s="80"/>
      <c r="AG2011" s="80"/>
      <c r="AH2011" s="80"/>
      <c r="AI2011" s="80"/>
      <c r="AJ2011" s="80"/>
      <c r="AK2011" s="80"/>
      <c r="AL2011" s="80"/>
      <c r="AM2011" s="240"/>
      <c r="AN2011" s="240"/>
      <c r="AO2011" s="240"/>
      <c r="AP2011" s="240"/>
      <c r="AQ2011" s="240"/>
      <c r="AR2011" s="240"/>
      <c r="AS2011" s="240"/>
      <c r="AT2011" s="256"/>
      <c r="AU2011" s="256"/>
      <c r="AV2011" s="259"/>
      <c r="AW2011" s="259"/>
      <c r="AX2011" s="256"/>
      <c r="AY2011" s="256"/>
      <c r="AZ2011" s="256"/>
      <c r="BA2011" s="256"/>
      <c r="BB2011" s="256"/>
      <c r="BC2011" s="256"/>
      <c r="BD2011" s="256"/>
      <c r="BE2011" s="256"/>
      <c r="BF2011" s="256"/>
      <c r="BG2011" s="256"/>
      <c r="BH2011" s="256"/>
      <c r="BI2011" s="256"/>
      <c r="BJ2011" s="256"/>
      <c r="BK2011" s="256"/>
      <c r="BL2011" s="262"/>
      <c r="BM2011" s="262"/>
      <c r="BN2011" s="262"/>
      <c r="BO2011" s="262"/>
      <c r="BP2011" s="262"/>
      <c r="BQ2011" s="262"/>
      <c r="BR2011" s="270"/>
      <c r="BS2011" s="270"/>
      <c r="BT2011" s="270"/>
      <c r="BU2011" s="270"/>
      <c r="BV2011" s="270"/>
      <c r="BW2011" s="270"/>
      <c r="BX2011" s="256"/>
      <c r="BY2011" s="256"/>
      <c r="BZ2011" s="256"/>
      <c r="CA2011" s="267"/>
      <c r="CB2011" s="267"/>
      <c r="CC2011" s="274"/>
      <c r="CD2011" s="267"/>
      <c r="CE2011" s="267"/>
      <c r="CF2011" s="267"/>
      <c r="CG2011" s="267"/>
      <c r="CH2011" s="267"/>
      <c r="CI2011" s="267"/>
      <c r="CJ2011" s="267"/>
      <c r="CK2011" s="267"/>
      <c r="CL2011" s="265"/>
      <c r="CM2011" s="272"/>
      <c r="CN2011" s="264"/>
      <c r="CO2011" s="125"/>
      <c r="CP2011" s="226"/>
      <c r="CQ2011" s="226"/>
      <c r="CR2011" s="226"/>
      <c r="CS2011" s="90"/>
      <c r="CT2011" s="90"/>
      <c r="CU2011" s="90"/>
      <c r="CV2011" s="90"/>
      <c r="CW2011" s="90"/>
      <c r="CX2011" s="90"/>
      <c r="CY2011" s="90"/>
      <c r="CZ2011" s="90"/>
      <c r="DA2011" s="90"/>
    </row>
    <row r="2012" spans="1:105" s="70" customFormat="1" ht="15" customHeight="1">
      <c r="A2012" s="228"/>
      <c r="B2012" s="372"/>
      <c r="C2012" s="306"/>
      <c r="D2012" s="237"/>
      <c r="E2012" s="237"/>
      <c r="F2012" s="243"/>
      <c r="G2012" s="72">
        <v>2.1</v>
      </c>
      <c r="H2012" s="84"/>
      <c r="I2012" s="84"/>
      <c r="J2012" s="84"/>
      <c r="K2012" s="84"/>
      <c r="L2012" s="84"/>
      <c r="M2012" s="84"/>
      <c r="N2012" s="84"/>
      <c r="O2012" s="84"/>
      <c r="P2012" s="84"/>
      <c r="Q2012" s="84"/>
      <c r="R2012" s="84"/>
      <c r="S2012" s="84"/>
      <c r="T2012" s="84"/>
      <c r="U2012" s="84"/>
      <c r="V2012" s="84"/>
      <c r="W2012" s="84"/>
      <c r="X2012" s="84"/>
      <c r="Y2012" s="84"/>
      <c r="Z2012" s="84"/>
      <c r="AA2012" s="84"/>
      <c r="AB2012" s="84"/>
      <c r="AC2012" s="80"/>
      <c r="AD2012" s="80"/>
      <c r="AE2012" s="80"/>
      <c r="AF2012" s="80"/>
      <c r="AG2012" s="80"/>
      <c r="AH2012" s="80"/>
      <c r="AI2012" s="80"/>
      <c r="AJ2012" s="80"/>
      <c r="AK2012" s="80"/>
      <c r="AL2012" s="80"/>
      <c r="AM2012" s="240"/>
      <c r="AN2012" s="240"/>
      <c r="AO2012" s="240"/>
      <c r="AP2012" s="240"/>
      <c r="AQ2012" s="240"/>
      <c r="AR2012" s="240"/>
      <c r="AS2012" s="240"/>
      <c r="AT2012" s="256"/>
      <c r="AU2012" s="256"/>
      <c r="AV2012" s="259"/>
      <c r="AW2012" s="259"/>
      <c r="AX2012" s="256"/>
      <c r="AY2012" s="256"/>
      <c r="AZ2012" s="256"/>
      <c r="BA2012" s="256"/>
      <c r="BB2012" s="256"/>
      <c r="BC2012" s="256"/>
      <c r="BD2012" s="256"/>
      <c r="BE2012" s="256"/>
      <c r="BF2012" s="256"/>
      <c r="BG2012" s="256"/>
      <c r="BH2012" s="256"/>
      <c r="BI2012" s="256"/>
      <c r="BJ2012" s="256"/>
      <c r="BK2012" s="256"/>
      <c r="BL2012" s="262"/>
      <c r="BM2012" s="262"/>
      <c r="BN2012" s="262"/>
      <c r="BO2012" s="262"/>
      <c r="BP2012" s="262"/>
      <c r="BQ2012" s="262"/>
      <c r="BR2012" s="270"/>
      <c r="BS2012" s="270"/>
      <c r="BT2012" s="270"/>
      <c r="BU2012" s="270"/>
      <c r="BV2012" s="270"/>
      <c r="BW2012" s="270"/>
      <c r="BX2012" s="256"/>
      <c r="BY2012" s="256"/>
      <c r="BZ2012" s="256"/>
      <c r="CA2012" s="267"/>
      <c r="CB2012" s="267"/>
      <c r="CC2012" s="274"/>
      <c r="CD2012" s="267"/>
      <c r="CE2012" s="267"/>
      <c r="CF2012" s="267"/>
      <c r="CG2012" s="267"/>
      <c r="CH2012" s="267"/>
      <c r="CI2012" s="267"/>
      <c r="CJ2012" s="267"/>
      <c r="CK2012" s="267"/>
      <c r="CL2012" s="265"/>
      <c r="CM2012" s="272"/>
      <c r="CN2012" s="264"/>
      <c r="CO2012" s="125"/>
      <c r="CP2012" s="226"/>
      <c r="CQ2012" s="226"/>
      <c r="CR2012" s="226"/>
      <c r="CS2012" s="90"/>
      <c r="CT2012" s="90"/>
      <c r="CU2012" s="90"/>
      <c r="CV2012" s="90"/>
      <c r="CW2012" s="90"/>
      <c r="CX2012" s="90"/>
      <c r="CY2012" s="90"/>
      <c r="CZ2012" s="90"/>
      <c r="DA2012" s="90"/>
    </row>
    <row r="2013" spans="1:105" s="70" customFormat="1" ht="15" customHeight="1">
      <c r="A2013" s="228"/>
      <c r="B2013" s="372"/>
      <c r="C2013" s="306"/>
      <c r="D2013" s="237"/>
      <c r="E2013" s="237"/>
      <c r="F2013" s="243"/>
      <c r="G2013" s="72">
        <v>2.7</v>
      </c>
      <c r="H2013" s="84"/>
      <c r="I2013" s="84"/>
      <c r="J2013" s="84"/>
      <c r="K2013" s="84"/>
      <c r="L2013" s="84"/>
      <c r="M2013" s="84"/>
      <c r="N2013" s="84"/>
      <c r="O2013" s="84"/>
      <c r="P2013" s="84"/>
      <c r="Q2013" s="84"/>
      <c r="R2013" s="84"/>
      <c r="S2013" s="84"/>
      <c r="T2013" s="84"/>
      <c r="U2013" s="84"/>
      <c r="V2013" s="84"/>
      <c r="W2013" s="84"/>
      <c r="X2013" s="84"/>
      <c r="Y2013" s="84"/>
      <c r="Z2013" s="84"/>
      <c r="AA2013" s="84"/>
      <c r="AB2013" s="84"/>
      <c r="AC2013" s="80"/>
      <c r="AD2013" s="80"/>
      <c r="AE2013" s="80"/>
      <c r="AF2013" s="80"/>
      <c r="AG2013" s="80"/>
      <c r="AH2013" s="80"/>
      <c r="AI2013" s="80"/>
      <c r="AJ2013" s="80"/>
      <c r="AK2013" s="80"/>
      <c r="AL2013" s="80"/>
      <c r="AM2013" s="240"/>
      <c r="AN2013" s="240"/>
      <c r="AO2013" s="240"/>
      <c r="AP2013" s="240"/>
      <c r="AQ2013" s="240"/>
      <c r="AR2013" s="240"/>
      <c r="AS2013" s="240"/>
      <c r="AT2013" s="256"/>
      <c r="AU2013" s="256"/>
      <c r="AV2013" s="259"/>
      <c r="AW2013" s="259"/>
      <c r="AX2013" s="256"/>
      <c r="AY2013" s="256"/>
      <c r="AZ2013" s="256"/>
      <c r="BA2013" s="256"/>
      <c r="BB2013" s="256"/>
      <c r="BC2013" s="256"/>
      <c r="BD2013" s="256"/>
      <c r="BE2013" s="256"/>
      <c r="BF2013" s="256"/>
      <c r="BG2013" s="256"/>
      <c r="BH2013" s="256"/>
      <c r="BI2013" s="256"/>
      <c r="BJ2013" s="256"/>
      <c r="BK2013" s="256"/>
      <c r="BL2013" s="262"/>
      <c r="BM2013" s="262"/>
      <c r="BN2013" s="262"/>
      <c r="BO2013" s="262"/>
      <c r="BP2013" s="262"/>
      <c r="BQ2013" s="262"/>
      <c r="BR2013" s="270"/>
      <c r="BS2013" s="270"/>
      <c r="BT2013" s="270"/>
      <c r="BU2013" s="270"/>
      <c r="BV2013" s="270"/>
      <c r="BW2013" s="270"/>
      <c r="BX2013" s="256"/>
      <c r="BY2013" s="256"/>
      <c r="BZ2013" s="256"/>
      <c r="CA2013" s="267"/>
      <c r="CB2013" s="267"/>
      <c r="CC2013" s="274"/>
      <c r="CD2013" s="267"/>
      <c r="CE2013" s="267"/>
      <c r="CF2013" s="267"/>
      <c r="CG2013" s="267"/>
      <c r="CH2013" s="267"/>
      <c r="CI2013" s="267"/>
      <c r="CJ2013" s="267"/>
      <c r="CK2013" s="267"/>
      <c r="CL2013" s="265"/>
      <c r="CM2013" s="272"/>
      <c r="CN2013" s="264"/>
      <c r="CO2013" s="125"/>
      <c r="CP2013" s="226"/>
      <c r="CQ2013" s="226"/>
      <c r="CR2013" s="226"/>
      <c r="CS2013" s="90"/>
      <c r="CT2013" s="90"/>
      <c r="CU2013" s="90"/>
      <c r="CV2013" s="90"/>
      <c r="CW2013" s="90"/>
      <c r="CX2013" s="90"/>
      <c r="CY2013" s="90"/>
      <c r="CZ2013" s="90"/>
      <c r="DA2013" s="90"/>
    </row>
    <row r="2014" spans="1:105" s="70" customFormat="1" ht="15" customHeight="1">
      <c r="A2014" s="228"/>
      <c r="B2014" s="372"/>
      <c r="C2014" s="306"/>
      <c r="D2014" s="237"/>
      <c r="E2014" s="237"/>
      <c r="F2014" s="243"/>
      <c r="G2014" s="72">
        <v>3</v>
      </c>
      <c r="H2014" s="84"/>
      <c r="I2014" s="84"/>
      <c r="J2014" s="84"/>
      <c r="K2014" s="84"/>
      <c r="L2014" s="84"/>
      <c r="M2014" s="84"/>
      <c r="N2014" s="84"/>
      <c r="O2014" s="84"/>
      <c r="P2014" s="84"/>
      <c r="Q2014" s="84"/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4"/>
      <c r="AC2014" s="80"/>
      <c r="AD2014" s="80"/>
      <c r="AE2014" s="80"/>
      <c r="AF2014" s="80"/>
      <c r="AG2014" s="80"/>
      <c r="AH2014" s="80"/>
      <c r="AI2014" s="80"/>
      <c r="AJ2014" s="80"/>
      <c r="AK2014" s="80"/>
      <c r="AL2014" s="80"/>
      <c r="AM2014" s="240"/>
      <c r="AN2014" s="240"/>
      <c r="AO2014" s="240"/>
      <c r="AP2014" s="240"/>
      <c r="AQ2014" s="240"/>
      <c r="AR2014" s="240"/>
      <c r="AS2014" s="240"/>
      <c r="AT2014" s="256"/>
      <c r="AU2014" s="256"/>
      <c r="AV2014" s="259"/>
      <c r="AW2014" s="259"/>
      <c r="AX2014" s="256"/>
      <c r="AY2014" s="256"/>
      <c r="AZ2014" s="256"/>
      <c r="BA2014" s="256"/>
      <c r="BB2014" s="256"/>
      <c r="BC2014" s="256"/>
      <c r="BD2014" s="256"/>
      <c r="BE2014" s="256"/>
      <c r="BF2014" s="256"/>
      <c r="BG2014" s="256"/>
      <c r="BH2014" s="256"/>
      <c r="BI2014" s="256"/>
      <c r="BJ2014" s="256"/>
      <c r="BK2014" s="256"/>
      <c r="BL2014" s="262"/>
      <c r="BM2014" s="262"/>
      <c r="BN2014" s="262"/>
      <c r="BO2014" s="262"/>
      <c r="BP2014" s="262"/>
      <c r="BQ2014" s="262"/>
      <c r="BR2014" s="270"/>
      <c r="BS2014" s="270"/>
      <c r="BT2014" s="270"/>
      <c r="BU2014" s="270"/>
      <c r="BV2014" s="270"/>
      <c r="BW2014" s="270"/>
      <c r="BX2014" s="256"/>
      <c r="BY2014" s="256"/>
      <c r="BZ2014" s="256"/>
      <c r="CA2014" s="267"/>
      <c r="CB2014" s="267"/>
      <c r="CC2014" s="274"/>
      <c r="CD2014" s="267"/>
      <c r="CE2014" s="267"/>
      <c r="CF2014" s="267"/>
      <c r="CG2014" s="267"/>
      <c r="CH2014" s="267"/>
      <c r="CI2014" s="267"/>
      <c r="CJ2014" s="267"/>
      <c r="CK2014" s="267"/>
      <c r="CL2014" s="265"/>
      <c r="CM2014" s="272"/>
      <c r="CN2014" s="264"/>
      <c r="CO2014" s="125"/>
      <c r="CP2014" s="226"/>
      <c r="CQ2014" s="226"/>
      <c r="CR2014" s="226"/>
      <c r="CS2014" s="90"/>
      <c r="CT2014" s="90"/>
      <c r="CU2014" s="90"/>
      <c r="CV2014" s="90"/>
      <c r="CW2014" s="90"/>
      <c r="CX2014" s="90"/>
      <c r="CY2014" s="90"/>
      <c r="CZ2014" s="90"/>
      <c r="DA2014" s="90"/>
    </row>
    <row r="2015" spans="1:105" s="70" customFormat="1" ht="15" customHeight="1">
      <c r="A2015" s="228"/>
      <c r="B2015" s="372"/>
      <c r="C2015" s="306"/>
      <c r="D2015" s="237"/>
      <c r="E2015" s="237"/>
      <c r="F2015" s="244"/>
      <c r="G2015" s="73">
        <v>3.9</v>
      </c>
      <c r="H2015" s="85"/>
      <c r="I2015" s="85"/>
      <c r="J2015" s="85"/>
      <c r="K2015" s="85"/>
      <c r="L2015" s="85"/>
      <c r="M2015" s="85"/>
      <c r="N2015" s="85"/>
      <c r="O2015" s="85"/>
      <c r="P2015" s="85"/>
      <c r="Q2015" s="85"/>
      <c r="R2015" s="85"/>
      <c r="S2015" s="85"/>
      <c r="T2015" s="85"/>
      <c r="U2015" s="85"/>
      <c r="V2015" s="85"/>
      <c r="W2015" s="85"/>
      <c r="X2015" s="85"/>
      <c r="Y2015" s="85"/>
      <c r="Z2015" s="85"/>
      <c r="AA2015" s="85"/>
      <c r="AB2015" s="85"/>
      <c r="AC2015" s="81"/>
      <c r="AD2015" s="81"/>
      <c r="AE2015" s="81"/>
      <c r="AF2015" s="81"/>
      <c r="AG2015" s="81"/>
      <c r="AH2015" s="81"/>
      <c r="AI2015" s="81"/>
      <c r="AJ2015" s="81"/>
      <c r="AK2015" s="81"/>
      <c r="AL2015" s="81"/>
      <c r="AM2015" s="240"/>
      <c r="AN2015" s="240"/>
      <c r="AO2015" s="240"/>
      <c r="AP2015" s="240"/>
      <c r="AQ2015" s="240"/>
      <c r="AR2015" s="240"/>
      <c r="AS2015" s="240"/>
      <c r="AT2015" s="256"/>
      <c r="AU2015" s="256"/>
      <c r="AV2015" s="259"/>
      <c r="AW2015" s="259"/>
      <c r="AX2015" s="256"/>
      <c r="AY2015" s="256"/>
      <c r="AZ2015" s="256"/>
      <c r="BA2015" s="256"/>
      <c r="BB2015" s="256"/>
      <c r="BC2015" s="256"/>
      <c r="BD2015" s="256"/>
      <c r="BE2015" s="256"/>
      <c r="BF2015" s="256"/>
      <c r="BG2015" s="256"/>
      <c r="BH2015" s="256"/>
      <c r="BI2015" s="256"/>
      <c r="BJ2015" s="256"/>
      <c r="BK2015" s="256"/>
      <c r="BL2015" s="262"/>
      <c r="BM2015" s="262"/>
      <c r="BN2015" s="262"/>
      <c r="BO2015" s="262"/>
      <c r="BP2015" s="262"/>
      <c r="BQ2015" s="262"/>
      <c r="BR2015" s="270"/>
      <c r="BS2015" s="270"/>
      <c r="BT2015" s="270"/>
      <c r="BU2015" s="270"/>
      <c r="BV2015" s="270"/>
      <c r="BW2015" s="270"/>
      <c r="BX2015" s="256"/>
      <c r="BY2015" s="256"/>
      <c r="BZ2015" s="256"/>
      <c r="CA2015" s="267"/>
      <c r="CB2015" s="267"/>
      <c r="CC2015" s="274"/>
      <c r="CD2015" s="267"/>
      <c r="CE2015" s="267"/>
      <c r="CF2015" s="267"/>
      <c r="CG2015" s="267"/>
      <c r="CH2015" s="267"/>
      <c r="CI2015" s="267"/>
      <c r="CJ2015" s="267"/>
      <c r="CK2015" s="267"/>
      <c r="CL2015" s="265"/>
      <c r="CM2015" s="272"/>
      <c r="CN2015" s="264"/>
      <c r="CO2015" s="125"/>
      <c r="CP2015" s="226"/>
      <c r="CQ2015" s="226"/>
      <c r="CR2015" s="226"/>
      <c r="CS2015" s="90"/>
      <c r="CT2015" s="90"/>
      <c r="CU2015" s="90"/>
      <c r="CV2015" s="90"/>
      <c r="CW2015" s="90"/>
      <c r="CX2015" s="90"/>
      <c r="CY2015" s="90"/>
      <c r="CZ2015" s="90"/>
      <c r="DA2015" s="90"/>
    </row>
    <row r="2016" spans="1:105" s="70" customFormat="1" ht="15" customHeight="1">
      <c r="A2016" s="229"/>
      <c r="B2016" s="373"/>
      <c r="C2016" s="307"/>
      <c r="D2016" s="238"/>
      <c r="E2016" s="238"/>
      <c r="F2016" s="245" t="s">
        <v>83</v>
      </c>
      <c r="G2016" s="246"/>
      <c r="H2016" s="82"/>
      <c r="I2016" s="82"/>
      <c r="J2016" s="82"/>
      <c r="K2016" s="82"/>
      <c r="L2016" s="82"/>
      <c r="M2016" s="82"/>
      <c r="N2016" s="82"/>
      <c r="O2016" s="82"/>
      <c r="P2016" s="82"/>
      <c r="Q2016" s="82"/>
      <c r="R2016" s="82"/>
      <c r="S2016" s="82"/>
      <c r="T2016" s="82"/>
      <c r="U2016" s="82"/>
      <c r="V2016" s="82"/>
      <c r="W2016" s="82"/>
      <c r="X2016" s="82"/>
      <c r="Y2016" s="82"/>
      <c r="Z2016" s="82"/>
      <c r="AA2016" s="82"/>
      <c r="AB2016" s="82"/>
      <c r="AC2016" s="35"/>
      <c r="AD2016" s="35"/>
      <c r="AE2016" s="35"/>
      <c r="AF2016" s="35"/>
      <c r="AG2016" s="35"/>
      <c r="AH2016" s="35"/>
      <c r="AI2016" s="35"/>
      <c r="AJ2016" s="35"/>
      <c r="AK2016" s="35"/>
      <c r="AL2016" s="35"/>
      <c r="AM2016" s="241"/>
      <c r="AN2016" s="241"/>
      <c r="AO2016" s="241"/>
      <c r="AP2016" s="241"/>
      <c r="AQ2016" s="241"/>
      <c r="AR2016" s="241"/>
      <c r="AS2016" s="241"/>
      <c r="AT2016" s="257"/>
      <c r="AU2016" s="257"/>
      <c r="AV2016" s="260"/>
      <c r="AW2016" s="260"/>
      <c r="AX2016" s="257"/>
      <c r="AY2016" s="257"/>
      <c r="AZ2016" s="257"/>
      <c r="BA2016" s="257"/>
      <c r="BB2016" s="257"/>
      <c r="BC2016" s="257"/>
      <c r="BD2016" s="257"/>
      <c r="BE2016" s="257"/>
      <c r="BF2016" s="257"/>
      <c r="BG2016" s="257"/>
      <c r="BH2016" s="257"/>
      <c r="BI2016" s="257"/>
      <c r="BJ2016" s="257"/>
      <c r="BK2016" s="257"/>
      <c r="BL2016" s="263"/>
      <c r="BM2016" s="263"/>
      <c r="BN2016" s="263"/>
      <c r="BO2016" s="263"/>
      <c r="BP2016" s="263"/>
      <c r="BQ2016" s="263"/>
      <c r="BR2016" s="271"/>
      <c r="BS2016" s="271"/>
      <c r="BT2016" s="271"/>
      <c r="BU2016" s="271"/>
      <c r="BV2016" s="271"/>
      <c r="BW2016" s="271"/>
      <c r="BX2016" s="257"/>
      <c r="BY2016" s="257"/>
      <c r="BZ2016" s="257"/>
      <c r="CA2016" s="268"/>
      <c r="CB2016" s="268"/>
      <c r="CC2016" s="275"/>
      <c r="CD2016" s="268"/>
      <c r="CE2016" s="268"/>
      <c r="CF2016" s="268"/>
      <c r="CG2016" s="268"/>
      <c r="CH2016" s="268"/>
      <c r="CI2016" s="268"/>
      <c r="CJ2016" s="268"/>
      <c r="CK2016" s="268"/>
      <c r="CL2016" s="265"/>
      <c r="CM2016" s="272"/>
      <c r="CN2016" s="264"/>
      <c r="CO2016" s="125"/>
      <c r="CP2016" s="226"/>
      <c r="CQ2016" s="226"/>
      <c r="CR2016" s="226"/>
      <c r="CS2016" s="90"/>
      <c r="CT2016" s="90"/>
      <c r="CU2016" s="90"/>
      <c r="CV2016" s="90"/>
      <c r="CW2016" s="90"/>
      <c r="CX2016" s="90"/>
      <c r="CY2016" s="90"/>
      <c r="CZ2016" s="90"/>
      <c r="DA2016" s="90"/>
    </row>
    <row r="2017" spans="1:105" s="70" customFormat="1" ht="15" customHeight="1">
      <c r="A2017" s="227">
        <f t="shared" si="696"/>
        <v>250</v>
      </c>
      <c r="B2017" s="371" t="s">
        <v>1075</v>
      </c>
      <c r="C2017" s="306" t="s">
        <v>1076</v>
      </c>
      <c r="D2017" s="236">
        <v>44609</v>
      </c>
      <c r="E2017" s="236" t="s">
        <v>1283</v>
      </c>
      <c r="F2017" s="253" t="s">
        <v>80</v>
      </c>
      <c r="G2017" s="254"/>
      <c r="H2017" s="82" t="s">
        <v>69</v>
      </c>
      <c r="I2017" s="82"/>
      <c r="J2017" s="82" t="s">
        <v>60</v>
      </c>
      <c r="K2017" s="82" t="s">
        <v>60</v>
      </c>
      <c r="L2017" s="82" t="s">
        <v>60</v>
      </c>
      <c r="M2017" s="82" t="s">
        <v>60</v>
      </c>
      <c r="N2017" s="82" t="s">
        <v>60</v>
      </c>
      <c r="O2017" s="82"/>
      <c r="P2017" s="82" t="s">
        <v>60</v>
      </c>
      <c r="Q2017" s="82" t="s">
        <v>60</v>
      </c>
      <c r="R2017" s="82" t="s">
        <v>60</v>
      </c>
      <c r="S2017" s="82" t="s">
        <v>60</v>
      </c>
      <c r="T2017" s="82" t="s">
        <v>60</v>
      </c>
      <c r="U2017" s="82" t="s">
        <v>67</v>
      </c>
      <c r="V2017" s="82"/>
      <c r="W2017" s="82" t="s">
        <v>71</v>
      </c>
      <c r="X2017" s="82" t="s">
        <v>61</v>
      </c>
      <c r="Y2017" s="82" t="s">
        <v>61</v>
      </c>
      <c r="Z2017" s="82" t="s">
        <v>61</v>
      </c>
      <c r="AA2017" s="82" t="s">
        <v>61</v>
      </c>
      <c r="AB2017" s="82" t="s">
        <v>61</v>
      </c>
      <c r="AC2017" s="82"/>
      <c r="AD2017" s="82" t="s">
        <v>61</v>
      </c>
      <c r="AE2017" s="82" t="s">
        <v>61</v>
      </c>
      <c r="AF2017" s="82" t="s">
        <v>61</v>
      </c>
      <c r="AG2017" s="82" t="s">
        <v>61</v>
      </c>
      <c r="AH2017" s="82" t="s">
        <v>61</v>
      </c>
      <c r="AI2017" s="82" t="s">
        <v>1471</v>
      </c>
      <c r="AJ2017" s="82"/>
      <c r="AK2017" s="82" t="s">
        <v>60</v>
      </c>
      <c r="AL2017" s="82" t="s">
        <v>60</v>
      </c>
      <c r="AM2017" s="239">
        <f>COUNTIF(H2017:AL2017,"PH")+COUNTIF(H2017:AL2017,"PH/L")+COUNTIF(H2017:AL2017,"PM")</f>
        <v>0</v>
      </c>
      <c r="AN2017" s="239">
        <f>COUNTIF(H2017:AL2017,"PD")+COUNTIF(H2017:AL2017,"PDD")+COUNTIF(H2017:AL2017,"P/DS")/2+COUNTIF(H2017:AL2017,"PMD")</f>
        <v>0</v>
      </c>
      <c r="AO2017" s="239">
        <f>COUNTIF(H2017:AL2017,"PN")+COUNTIF(H2017:AL2017,"P/NS")/2+COUNTIF(H2017:AL2017,"PH")+COUNTIF(H2017:AL2017,"PH/F")/2+COUNTIF(H2017:AL2017,"PH/L")/2+COUNTIF(H2017:AL2017,"PM")</f>
        <v>0</v>
      </c>
      <c r="AP2017" s="239">
        <f>COUNTIF(H2017:AL2017,"BH")+COUNTIF(H2017:AL2017,"AL/BL")+COUNTIF(H2017:AL2017,"UL/BL")+COUNTIF(H2017:AL2017,"BM")</f>
        <v>0</v>
      </c>
      <c r="AQ2017" s="239">
        <f>COUNTIF(H2017:AL2017,"DS")+COUNTIF(H2017:AL2017,"AL/DS")/2+COUNTIF(H2017:AL2017,"UL/DS")/2+COUNTIF(H2017:AL2017,"CT")+COUNTIF(H2017:AL2017,"MD")</f>
        <v>12.5</v>
      </c>
      <c r="AR2017" s="239">
        <f>COUNTIF(H2017:AL2017,"NS")+COUNTIF(H2017:AL2017,"AL/NS")/2+COUNTIF(H2017:AL2017,"UL/NS")/2+COUNTIF(H2017:AL2017,"BH")+COUNTIF(H2017:AL2017,"AL/BF")/2+COUNTIF(H2017:AL2017,"AL/BL")/2+COUNTIF(H2017:AL2017,"UL/BL")/2+COUNTIF(H2017:AL2017,"UL/BF")/2+COUNTIF(H2017:AL2017,"BM")</f>
        <v>10</v>
      </c>
      <c r="AS2017" s="239">
        <f>COUNTIF(H2017:AL2017,"AL")+COUNTIF(H2017:AL2017,"AL/DS")/2+COUNTIF(H2017:AL2017,"AL/NS")/2+COUNTIF(H2017:AL2017,"NH")+COUNTIF(H2017:AL2017,"SL")+COUNTIF(H2017:AL2017,"NHD")+COUNTIF(H2017:AL2017,"B")+COUNTIF(H2017:AL2017,"HL")+COUNTIF(H2017:AL2017,"AL/BF")/2+COUNTIF(H2017:AL2017,"AL/BL")/2</f>
        <v>2</v>
      </c>
      <c r="AT2017" s="255">
        <f>COUNTIF(H2017:AL2017,"PD")+COUNTIF(H2017:AL2017,"PN")+COUNTIF(H2017:AL2017,"P/DS")/2+COUNTIF(H2017:AL2017,"P/NS")/2+COUNTIF(H2017:AL2017,"DS")+COUNTIF(H2017:AL2017,"NS")+COUNTIF(H2017:AL2017,"AL")+COUNTIF(H2017:AL2017,"AL/DS")+COUNTIF(H2017:AL2017,"AL/NS")+COUNTIF(H2017:AL2017,"NH")+COUNTIF(H2017:AL2017,"SL")+COUNTIF(H2017:AL2017,"UL/DS")/2+COUNTIF(H2017:AL2017,"UL/NS")/2+COUNTIF(H2017:AL2017,"CT")+COUNTIF(H2017:AL2017,"NHD")+COUNTIF(H2017:AL2017,"PDD")+COUNTIF(H2017:AL2017,"B")+COUNTIF(H2017:AL2017,"HL")+COUNTIF(H2017:AL2017,"PH")+COUNTIF(H2017:AL2017,"BH")+COUNTIF(H2017:AL2017,"AL/BF")+COUNTIF(H2017:AL2017,"AL/BL")+COUNTIF(H2017:AL2017,"UL/BF")/2+COUNTIF(H2017:AL2017,"UL/BL")/2+COUNTIF(H2017:AL2017,"PH/F")/2+COUNTIF(H2017:AL2017,"PH/L")/2+COUNTIF(H2017:AL2017,"MD")+COUNTIF(H2017:AL2017,"PMD")+COUNTIF(H2017:AL2017,"PM")+COUNTIF(H2017:AL2017,"BM")</f>
        <v>24.5</v>
      </c>
      <c r="AU2017" s="255">
        <f>COUNTIF(H2017:AL2017,"P/DS")/2+COUNTIF(H2017:AL2017,"P/NS")/2+COUNTIF(H2017:AL2017,"IL")+COUNTIF(H2017:AL2017,"NL")+COUNTIF(H2017:AL2017,"UL")+COUNTIF(H2017:AL2017,"UL/DS")/2+COUNTIF(H2017:AL2017,"UL/NS")/2+COUNTIF(H2017:AL2017,"KT")+COUNTIF(H2017:AL2017,"UL/BF")/2+COUNTIF(H2017:AL2017,"UL/BL")/2+COUNTIF(H2017:AL2017,"PH/F")/2+COUNTIF(H2017:AL2017,"PH/L")/2+COUNTIF(H2017:AL2017,"NB")</f>
        <v>1.5</v>
      </c>
      <c r="AV2017" s="258">
        <f>COUNTIF(H2017:AL2017,"PN")+COUNTIF(H2017:AL2017,"TVD")+COUNTIF(H2017:AL2017,"PH")+COUNTIF(H2017:AL2017,"PM")+COUNTIF(H2017:AL2017,"PDD")-COUNTIFS(H2017:AL2017,"PN",H2024:AL2024,"&gt;=3")-COUNTIFS(H2017:AL2017,"PM",H2024:AL2024,"&gt;=3")</f>
        <v>0</v>
      </c>
      <c r="AW2017" s="258">
        <f>COUNTIF(H2017:AL2017,"NS")+COUNTIF(H2017:AL2017,"D")+COUNTIF(H2017:AL2017,"BH")+COUNTIF(H2017:AL2017,"NHD")+COUNTIF(H2017:AL2017,"BM")-COUNTIFS(H2017:AL2017,"NS",H2024:AL2024,"&gt;=3")-COUNTIFS(H2017:AL2017,"BH",H2024:AL2024,"&gt;=3")-COUNTIFS(H2017:AL2017,"BM",H2024:AL2024,"&gt;=3")</f>
        <v>10</v>
      </c>
      <c r="AX2017" s="255">
        <f>COUNTIF(H2017:AL2017,"AL")+COUNTIF(H2017:AL2017,"AL/DS")/2+COUNTIF(H2017:AL2017,"AL/NS")/2+COUNTIF(H2017:AL2017,"AL/BF")+COUNTIF(H2017:AL2017,"AL/BL")/2</f>
        <v>1</v>
      </c>
      <c r="AY2017" s="255">
        <f>COUNTIF(H2017:AL2017,"SL")</f>
        <v>0</v>
      </c>
      <c r="AZ2017" s="255">
        <f>COUNTIF(H2017:AL2017,"NH")</f>
        <v>1</v>
      </c>
      <c r="BA2017" s="255">
        <f>COUNTIF(H2017:AL2017,"HL")</f>
        <v>0</v>
      </c>
      <c r="BB2017" s="255">
        <f>COUNTIF(G2017:AL2017,"P/DS")/2+COUNTIF(G2017:AL2017,"P/NS")/2+COUNTIF(G2017:AL2017,"UL")+COUNTIF(G2017:AL2017,"UL/DS")/2+COUNTIF(G2017:AL2017,"UL/NS")/2+COUNTIF(G2017:AL2017,"UL/BL")/2+COUNTIF(G2017:AL2017,"UL/BF")/2+COUNTIF(G2017:AL2017,"PH/F")/2+COUNTIF(G2017:AL2017,"PH/L")/2</f>
        <v>1.5</v>
      </c>
      <c r="BC2017" s="255">
        <f>COUNTIF(H2017:AL2017,"NB")</f>
        <v>0</v>
      </c>
      <c r="BD2017" s="255">
        <f>COUNTIF(H2017:AL2017,"NL")</f>
        <v>0</v>
      </c>
      <c r="BE2017" s="255">
        <f>COUNTIF(H2017:AL2017,"IL")</f>
        <v>0</v>
      </c>
      <c r="BF2017" s="255">
        <f>COUNTIF(H2017:AL2017,"KT")</f>
        <v>0</v>
      </c>
      <c r="BG2017" s="255">
        <f>COUNTIF(H2017:AL2017,"L70")</f>
        <v>0</v>
      </c>
      <c r="BH2017" s="255">
        <f>COUNTIF(H2017:AL2017,"MD")</f>
        <v>0</v>
      </c>
      <c r="BI2017" s="255">
        <f>COUNTIF(H2017:AL2017,"PMD")</f>
        <v>0</v>
      </c>
      <c r="BJ2017" s="255">
        <f>COUNTIF(H2017:AL2017,"PM")</f>
        <v>0</v>
      </c>
      <c r="BK2017" s="255">
        <f>COUNTIF(H2017:AL2017,"BM")</f>
        <v>0</v>
      </c>
      <c r="BL2017" s="261">
        <f>SUMIF(H2017:AL2017,"PD",H2018:AL2018)+SUMIF(H2017:AL2017,"PN",H2018:AL2018)+SUMIF(H2017:AL2017,"P/DS",H2018:AL2018)+SUMIF(H2017:AL2017,"PN/F",H2018:AL2018)+SUMIF(H2017:AL2017,"PN/L",H2018:AL2018)+SUMIF(H2017:AL2017,"TV",H2018:AL2018)+SUMIF(H2017:AL2017,"TVD",H2018:AL2018)+SUMIF(H2017:AL2017,"PDD",H2018:AL2018)</f>
        <v>0</v>
      </c>
      <c r="BM2017" s="261">
        <f>SUMIF(H2017:AL2017,"PD",H2019:AL2019)+SUMIF(H2017:AL2017,"PN",H2019:AL2019)+SUMIF(H2017:AL2017,"P/DS",H2019:AL2019)+SUMIF(H2017:AL2017,"PN/F",H2019:AL2019)+SUMIF(H2017:AL2017,"PN/L",H2019:AL2019)+SUMIF(H2017:AL2017,"TV",H2019:AL2019)+SUMIF(H2017:AL2017,"TVD",H2019:AL2019)+SUMIF(H2017:AL2017,"PDD",H2019:AL2019)+SUMIF(H2017:AL2017,"PMD",H2019:AL2019)</f>
        <v>0</v>
      </c>
      <c r="BN2017" s="261">
        <f>SUMIF(H2017:AL2017,"PD",H2020:AL2020)+SUMIF(H2017:AL2017,"PN",H2020:AL2020)+SUMIF(H2017:AL2017,"P/DS",H2020:AL2020)+SUMIF(H2017:AL2017,"PN/F",H2020:AL2020)+SUMIF(H2017:AL2017,"PN/L",H2020:AL2020)+SUMIF(H2017:AL2017,"TV",H2020:AL2020)+SUMIF(H2017:AL2017,"TVD",H2020:AL2020)</f>
        <v>0</v>
      </c>
      <c r="BO2017" s="261">
        <f>SUMIF(H2017:AL2017,"PD",H2021:AL2021)+SUMIF(H2017:AL2017,"PN",H2021:AL2021)+SUMIF(H2017:AL2017,"P/DS",H2021:AL2021)+SUMIF(H2017:AL2017,"PN/F",H2021:AL2021)+SUMIF(H2017:AL2017,"PN/L",H2021:AL2021)+SUMIF(H2017:AL2017,"TV",H2021:AL2021)+SUMIF(H2017:AL2017,"TVD",H2021:AL2021)</f>
        <v>0</v>
      </c>
      <c r="BP2017" s="261">
        <f>SUMIF(H2017:AL2017,"PD",H2022:AL2022)+SUMIF(H2017:AL2017,"PN",H2022:AL2022)+SUMIF(H2017:AL2017,"P/DS",H2022:AL2022)+SUMIF(H2017:AL2017,"PN/F",H2022:AL2022)+SUMIF(H2017:AL2017,"PN/L",H2022:AL2022)+SUMIF(H2017:AL2017,"TV",H2022:AL2022)+SUMIF(H2017:AL2017,"TVD",H2022:AL2022)+SUMIF(H2017:AL2017,"PDD",H2022:AL2022)+SUMIF(H2017:AL2017,"PH",H2022:AL2022)+SUMIF(H2017:AL2017,"PM",H2022:AL2022)</f>
        <v>0</v>
      </c>
      <c r="BQ2017" s="261">
        <f>SUMIF(H2017:AL2017,"PD",H2023:AL2023)+SUMIF(H2017:AL2017,"PN",H2023:AL2023)+SUMIF(H2017:AL2017,"P/DS",H2023:AL2023)+SUMIF(H2017:AL2017,"PN/F",H2023:AL2023)+SUMIF(H2017:AL2017,"PN/L",H2023:AL2023)+SUMIF(H2017:AL2017,"TV",H2023:AL2023)+SUMIF(H2017:AL2017,"TVD",H2023:AL2023)+SUMIF(H2017:AL2017,"PDD",H2023:AL2023)+SUMIF(H2017:AL2017,"PH",H2023:AL2023)+SUMIF(H2017:AL2017,"PM",H2023:AL2023)</f>
        <v>0</v>
      </c>
      <c r="BR2017" s="269">
        <f>SUM(H2018:AL2018)-BL2017</f>
        <v>17.5</v>
      </c>
      <c r="BS2017" s="269">
        <f>SUM(H2019:AL2019)-BM2017</f>
        <v>0</v>
      </c>
      <c r="BT2017" s="269">
        <f>SUM(H2020:AL2020)-BN2017</f>
        <v>0</v>
      </c>
      <c r="BU2017" s="269">
        <f>SUM(H2021:AL2021)-BO2017</f>
        <v>0</v>
      </c>
      <c r="BV2017" s="269">
        <f>SUM(H2022:AL2022)-BP2017</f>
        <v>0</v>
      </c>
      <c r="BW2017" s="269">
        <f>SUM(H2023:AL2023)-BQ2017</f>
        <v>0</v>
      </c>
      <c r="BX2017" s="255">
        <f>SUMIF(H2017:AL2017,"PD",H2024:AL2024)+SUMIF(H2017:AL2017,"PN",H2024:AL2024)+SUMIF(H2017:AL2017,"P/DS",H2024:AL2024)+SUMIF(H2017:AL2017,"PN/F",H2024:AL2024)+SUMIF(H2017:AL2017,"PN/L",H2024:AL2024)</f>
        <v>0</v>
      </c>
      <c r="BY2017" s="255">
        <f>SUM(H2024:AL2024)-BX2017</f>
        <v>0</v>
      </c>
      <c r="BZ2017" s="255">
        <f t="shared" ref="BZ2017" si="711">+SUM(BL2017:BW2024)</f>
        <v>17.5</v>
      </c>
      <c r="CA2017" s="266">
        <f>(COUNTIFS(H2017:AL2017,"PD",H2018:AL2018,"&gt;=2"))*0.5-IF(CN2017="VP",COUNTIFS($H$16:$AL$16,"SAT",H2017:AL2017,"PD",H2018:AL2018,"&gt;=2"))*0.5</f>
        <v>0</v>
      </c>
      <c r="CB2017" s="266">
        <f>(COUNTIFS(H2017:AL2017,"PN",H2019:AL2019,"&gt;=0.5",H2018:AL2018,"&gt;=1.5"))*0.5+COUNTIFS(H2017:AL2017,"PDD",H2019:AL2019,"&gt;=0.5",H2018:AL2018,"&gt;=1.5")*0.5</f>
        <v>0</v>
      </c>
      <c r="CC2017" s="273">
        <f>(COUNTIFS(H2017:AL2017,"TV",H2019:AL2019,"&gt;=10"))*0.5+(COUNTIFS(H2017:AL2017,"PMD",H2019:AL2019,"&gt;=2"))*0.5</f>
        <v>0</v>
      </c>
      <c r="CD2017" s="266">
        <f>(COUNTIFS(H2017:AL2017,"TVD",H2021:AL2021,"&gt;=6.5",H2019:AL2019,"&gt;=3.5"))*0.5</f>
        <v>0</v>
      </c>
      <c r="CE2017" s="266">
        <f>(COUNTIFS(H2017:AL2017,"PD",H2022:AL2022,"&gt;=10"))*0.5</f>
        <v>0</v>
      </c>
      <c r="CF2017" s="266">
        <f>(COUNTIFS(H2017:AL2017,"PDD",H2022:AL2022,"&gt;=3.5",H2023:AL2023,"&gt;=6.5")+COUNTIFS(H2017:AL2017,"PH",H2023:AL2023,"&gt;=0.5",H2022:AL2022,"&gt;=1.5")+COUNTIFS(H2017:AL2017,"PM",H2023:AL2023,"&gt;=0.5",H2022:AL2022,"&gt;=1.5"))*0.5</f>
        <v>0</v>
      </c>
      <c r="CG2017" s="266">
        <f>(COUNTIFS(H2017:AL2017,"DS",H2018:AL2018,"&gt;=2")+COUNTIFS(H2017:AL2017,"AL/DS",H2018:AL2018,"&gt;=2"))*0.5-IF(CN2017="VP",COUNTIFS($H$16:$AL$16,"SAT",H2017:AL2017,"DS",H2018:AL2018,"&gt;=2"))*0.5</f>
        <v>3.5</v>
      </c>
      <c r="CH2017" s="266">
        <f>(COUNTIFS(H2017:AL2017,"NS",H2019:AL2019,"&gt;=0.5",H2018:AL2018,"&gt;=1.5")+COUNTIFS(H2017:AL2017,"AL/NS",H2019:AL2019,"&gt;=0.5",H2018:AL2018,"&gt;=1.5")+COUNTIFS(H2017:AL2017,"NHD",H2019:AL2019,"&gt;=4.5",H2022:AL2022,"&gt;=2",H2018:AL2018,"&gt;=1.5"))*0.5</f>
        <v>0</v>
      </c>
      <c r="CI2017" s="266">
        <f>(COUNTIF(H2019:AL2019,"&gt;=10")+COUNTIFS(H2017:AL2017,"MD",H2019:AL2019,"&gt;=2")-COUNTIFS(H2017:AL2017,"TV",H2019:AL2019,"&gt;=10"))*0.5</f>
        <v>0</v>
      </c>
      <c r="CJ2017" s="266">
        <f>(COUNTIFS(H2017:AL2017,"D",H2021:AL2021,"&gt;=6.5",H2019:AL2019,"&gt;=3.5"))*0.5</f>
        <v>0</v>
      </c>
      <c r="CK2017" s="266">
        <f>(COUNTIF(H2022:AL2022,"&gt;=10")-COUNTIFS(H2017:AL2017,"PD",H2022:AL2022,"&gt;=10"))*0.5</f>
        <v>0</v>
      </c>
      <c r="CL2017" s="265">
        <f>(COUNTIFS(H2017:AL2017,"NHD",H2022:AL2022,"&gt;=3.5",H2023:AL2023,"&gt;=6.5")+COUNTIFS(H2017:AL2017,"BH",H2022:AL2022,"&gt;=1.5",H2023:AL2023,"&gt;=0.5")+COUNTIFS(H2017:AL2017,"BM",H2022:AL2022,"&gt;=1.5",H2023:AL2023,"&gt;=0.5")+COUNTIFS(H2017:AL2017,"D",H2022:AL2022,"&gt;=1.5",H2023:AL2023,"&gt;=0.5"))*0.5</f>
        <v>0</v>
      </c>
      <c r="CM2017" s="272"/>
      <c r="CN2017" s="264" t="s">
        <v>723</v>
      </c>
      <c r="CO2017" s="125">
        <f t="shared" ref="CO2017" si="712">+AM2017+AN2017+AO2017+AP2017+AQ2017+AR2017+AS2017+AU2017+BG2017</f>
        <v>26</v>
      </c>
      <c r="CP2017" s="225">
        <f>+SUM(I2018:I2023)-I2024</f>
        <v>0</v>
      </c>
      <c r="CQ2017" s="225">
        <f>+SUM(J2018:J2023)-J2024</f>
        <v>2.5</v>
      </c>
      <c r="CR2017" s="225">
        <f>+SUM(K2018:K2023)-K2024</f>
        <v>2.5</v>
      </c>
      <c r="CS2017" s="90"/>
      <c r="CT2017" s="90"/>
      <c r="CU2017" s="90"/>
      <c r="CV2017" s="90"/>
      <c r="CW2017" s="90"/>
      <c r="CX2017" s="90"/>
      <c r="CY2017" s="90"/>
      <c r="CZ2017" s="90"/>
      <c r="DA2017" s="90"/>
    </row>
    <row r="2018" spans="1:105" s="70" customFormat="1" ht="15" customHeight="1">
      <c r="A2018" s="228"/>
      <c r="B2018" s="372"/>
      <c r="C2018" s="306"/>
      <c r="D2018" s="237"/>
      <c r="E2018" s="237"/>
      <c r="F2018" s="242" t="s">
        <v>82</v>
      </c>
      <c r="G2018" s="71">
        <v>1.5</v>
      </c>
      <c r="H2018" s="83"/>
      <c r="I2018" s="83"/>
      <c r="J2018" s="83">
        <v>2.5</v>
      </c>
      <c r="K2018" s="83">
        <v>2.5</v>
      </c>
      <c r="L2018" s="83">
        <v>2.5</v>
      </c>
      <c r="M2018" s="83"/>
      <c r="N2018" s="83">
        <v>2.5</v>
      </c>
      <c r="O2018" s="83"/>
      <c r="P2018" s="83">
        <v>2.5</v>
      </c>
      <c r="Q2018" s="83"/>
      <c r="R2018" s="83">
        <v>2.5</v>
      </c>
      <c r="S2018" s="83">
        <v>2.5</v>
      </c>
      <c r="T2018" s="83"/>
      <c r="U2018" s="83"/>
      <c r="V2018" s="83"/>
      <c r="W2018" s="83"/>
      <c r="X2018" s="83"/>
      <c r="Y2018" s="83"/>
      <c r="Z2018" s="83"/>
      <c r="AA2018" s="83"/>
      <c r="AB2018" s="83"/>
      <c r="AC2018" s="79"/>
      <c r="AD2018" s="79"/>
      <c r="AE2018" s="79"/>
      <c r="AF2018" s="79"/>
      <c r="AG2018" s="79"/>
      <c r="AH2018" s="79"/>
      <c r="AI2018" s="79"/>
      <c r="AJ2018" s="79"/>
      <c r="AK2018" s="79"/>
      <c r="AL2018" s="79"/>
      <c r="AM2018" s="240"/>
      <c r="AN2018" s="240"/>
      <c r="AO2018" s="240"/>
      <c r="AP2018" s="240"/>
      <c r="AQ2018" s="240"/>
      <c r="AR2018" s="240"/>
      <c r="AS2018" s="240"/>
      <c r="AT2018" s="256"/>
      <c r="AU2018" s="256"/>
      <c r="AV2018" s="259"/>
      <c r="AW2018" s="259"/>
      <c r="AX2018" s="256"/>
      <c r="AY2018" s="256"/>
      <c r="AZ2018" s="256"/>
      <c r="BA2018" s="256"/>
      <c r="BB2018" s="256"/>
      <c r="BC2018" s="256"/>
      <c r="BD2018" s="256"/>
      <c r="BE2018" s="256"/>
      <c r="BF2018" s="256"/>
      <c r="BG2018" s="256"/>
      <c r="BH2018" s="256"/>
      <c r="BI2018" s="256"/>
      <c r="BJ2018" s="256"/>
      <c r="BK2018" s="256"/>
      <c r="BL2018" s="262"/>
      <c r="BM2018" s="262"/>
      <c r="BN2018" s="262"/>
      <c r="BO2018" s="262"/>
      <c r="BP2018" s="262"/>
      <c r="BQ2018" s="262"/>
      <c r="BR2018" s="270"/>
      <c r="BS2018" s="270"/>
      <c r="BT2018" s="270"/>
      <c r="BU2018" s="270"/>
      <c r="BV2018" s="270"/>
      <c r="BW2018" s="270"/>
      <c r="BX2018" s="256"/>
      <c r="BY2018" s="256"/>
      <c r="BZ2018" s="256"/>
      <c r="CA2018" s="267"/>
      <c r="CB2018" s="267"/>
      <c r="CC2018" s="274"/>
      <c r="CD2018" s="267"/>
      <c r="CE2018" s="267"/>
      <c r="CF2018" s="267"/>
      <c r="CG2018" s="267"/>
      <c r="CH2018" s="267"/>
      <c r="CI2018" s="267"/>
      <c r="CJ2018" s="267"/>
      <c r="CK2018" s="267"/>
      <c r="CL2018" s="265"/>
      <c r="CM2018" s="272"/>
      <c r="CN2018" s="264"/>
      <c r="CO2018" s="125"/>
      <c r="CP2018" s="226"/>
      <c r="CQ2018" s="226"/>
      <c r="CR2018" s="226"/>
      <c r="CS2018" s="90"/>
      <c r="CT2018" s="90"/>
      <c r="CU2018" s="90"/>
      <c r="CV2018" s="90"/>
      <c r="CW2018" s="90"/>
      <c r="CX2018" s="90"/>
      <c r="CY2018" s="90"/>
      <c r="CZ2018" s="90"/>
      <c r="DA2018" s="90"/>
    </row>
    <row r="2019" spans="1:105" s="70" customFormat="1" ht="15" customHeight="1">
      <c r="A2019" s="228"/>
      <c r="B2019" s="372"/>
      <c r="C2019" s="306"/>
      <c r="D2019" s="237"/>
      <c r="E2019" s="237"/>
      <c r="F2019" s="243"/>
      <c r="G2019" s="72">
        <v>2</v>
      </c>
      <c r="H2019" s="84"/>
      <c r="I2019" s="84"/>
      <c r="J2019" s="84"/>
      <c r="K2019" s="84"/>
      <c r="L2019" s="84"/>
      <c r="M2019" s="84"/>
      <c r="N2019" s="84"/>
      <c r="O2019" s="84"/>
      <c r="P2019" s="84"/>
      <c r="Q2019" s="84"/>
      <c r="R2019" s="84"/>
      <c r="S2019" s="84"/>
      <c r="T2019" s="84"/>
      <c r="U2019" s="84"/>
      <c r="V2019" s="84"/>
      <c r="W2019" s="84"/>
      <c r="X2019" s="84"/>
      <c r="Y2019" s="84"/>
      <c r="Z2019" s="84"/>
      <c r="AA2019" s="84"/>
      <c r="AB2019" s="84"/>
      <c r="AC2019" s="80"/>
      <c r="AD2019" s="80"/>
      <c r="AE2019" s="80"/>
      <c r="AF2019" s="80"/>
      <c r="AG2019" s="80"/>
      <c r="AH2019" s="80"/>
      <c r="AI2019" s="80"/>
      <c r="AJ2019" s="80"/>
      <c r="AK2019" s="80"/>
      <c r="AL2019" s="80"/>
      <c r="AM2019" s="240"/>
      <c r="AN2019" s="240"/>
      <c r="AO2019" s="240"/>
      <c r="AP2019" s="240"/>
      <c r="AQ2019" s="240"/>
      <c r="AR2019" s="240"/>
      <c r="AS2019" s="240"/>
      <c r="AT2019" s="256"/>
      <c r="AU2019" s="256"/>
      <c r="AV2019" s="259"/>
      <c r="AW2019" s="259"/>
      <c r="AX2019" s="256"/>
      <c r="AY2019" s="256"/>
      <c r="AZ2019" s="256"/>
      <c r="BA2019" s="256"/>
      <c r="BB2019" s="256"/>
      <c r="BC2019" s="256"/>
      <c r="BD2019" s="256"/>
      <c r="BE2019" s="256"/>
      <c r="BF2019" s="256"/>
      <c r="BG2019" s="256"/>
      <c r="BH2019" s="256"/>
      <c r="BI2019" s="256"/>
      <c r="BJ2019" s="256"/>
      <c r="BK2019" s="256"/>
      <c r="BL2019" s="262"/>
      <c r="BM2019" s="262"/>
      <c r="BN2019" s="262"/>
      <c r="BO2019" s="262"/>
      <c r="BP2019" s="262"/>
      <c r="BQ2019" s="262"/>
      <c r="BR2019" s="270"/>
      <c r="BS2019" s="270"/>
      <c r="BT2019" s="270"/>
      <c r="BU2019" s="270"/>
      <c r="BV2019" s="270"/>
      <c r="BW2019" s="270"/>
      <c r="BX2019" s="256"/>
      <c r="BY2019" s="256"/>
      <c r="BZ2019" s="256"/>
      <c r="CA2019" s="267"/>
      <c r="CB2019" s="267"/>
      <c r="CC2019" s="274"/>
      <c r="CD2019" s="267"/>
      <c r="CE2019" s="267"/>
      <c r="CF2019" s="267"/>
      <c r="CG2019" s="267"/>
      <c r="CH2019" s="267"/>
      <c r="CI2019" s="267"/>
      <c r="CJ2019" s="267"/>
      <c r="CK2019" s="267"/>
      <c r="CL2019" s="265"/>
      <c r="CM2019" s="272"/>
      <c r="CN2019" s="264"/>
      <c r="CO2019" s="125"/>
      <c r="CP2019" s="226"/>
      <c r="CQ2019" s="226"/>
      <c r="CR2019" s="226"/>
      <c r="CS2019" s="90"/>
      <c r="CT2019" s="90"/>
      <c r="CU2019" s="90"/>
      <c r="CV2019" s="90"/>
      <c r="CW2019" s="90"/>
      <c r="CX2019" s="90"/>
      <c r="CY2019" s="90"/>
      <c r="CZ2019" s="90"/>
      <c r="DA2019" s="90"/>
    </row>
    <row r="2020" spans="1:105" s="70" customFormat="1" ht="15" customHeight="1">
      <c r="A2020" s="228"/>
      <c r="B2020" s="372"/>
      <c r="C2020" s="306"/>
      <c r="D2020" s="237"/>
      <c r="E2020" s="237"/>
      <c r="F2020" s="243"/>
      <c r="G2020" s="72">
        <v>2.1</v>
      </c>
      <c r="H2020" s="84"/>
      <c r="I2020" s="84"/>
      <c r="J2020" s="84"/>
      <c r="K2020" s="84"/>
      <c r="L2020" s="84"/>
      <c r="M2020" s="84"/>
      <c r="N2020" s="84"/>
      <c r="O2020" s="84"/>
      <c r="P2020" s="84"/>
      <c r="Q2020" s="84"/>
      <c r="R2020" s="84"/>
      <c r="S2020" s="84"/>
      <c r="T2020" s="84"/>
      <c r="U2020" s="84"/>
      <c r="V2020" s="84"/>
      <c r="W2020" s="84"/>
      <c r="X2020" s="84"/>
      <c r="Y2020" s="84"/>
      <c r="Z2020" s="84"/>
      <c r="AA2020" s="84"/>
      <c r="AB2020" s="84"/>
      <c r="AC2020" s="80"/>
      <c r="AD2020" s="80"/>
      <c r="AE2020" s="80"/>
      <c r="AF2020" s="80"/>
      <c r="AG2020" s="80"/>
      <c r="AH2020" s="80"/>
      <c r="AI2020" s="80"/>
      <c r="AJ2020" s="80"/>
      <c r="AK2020" s="80"/>
      <c r="AL2020" s="80"/>
      <c r="AM2020" s="240"/>
      <c r="AN2020" s="240"/>
      <c r="AO2020" s="240"/>
      <c r="AP2020" s="240"/>
      <c r="AQ2020" s="240"/>
      <c r="AR2020" s="240"/>
      <c r="AS2020" s="240"/>
      <c r="AT2020" s="256"/>
      <c r="AU2020" s="256"/>
      <c r="AV2020" s="259"/>
      <c r="AW2020" s="259"/>
      <c r="AX2020" s="256"/>
      <c r="AY2020" s="256"/>
      <c r="AZ2020" s="256"/>
      <c r="BA2020" s="256"/>
      <c r="BB2020" s="256"/>
      <c r="BC2020" s="256"/>
      <c r="BD2020" s="256"/>
      <c r="BE2020" s="256"/>
      <c r="BF2020" s="256"/>
      <c r="BG2020" s="256"/>
      <c r="BH2020" s="256"/>
      <c r="BI2020" s="256"/>
      <c r="BJ2020" s="256"/>
      <c r="BK2020" s="256"/>
      <c r="BL2020" s="262"/>
      <c r="BM2020" s="262"/>
      <c r="BN2020" s="262"/>
      <c r="BO2020" s="262"/>
      <c r="BP2020" s="262"/>
      <c r="BQ2020" s="262"/>
      <c r="BR2020" s="270"/>
      <c r="BS2020" s="270"/>
      <c r="BT2020" s="270"/>
      <c r="BU2020" s="270"/>
      <c r="BV2020" s="270"/>
      <c r="BW2020" s="270"/>
      <c r="BX2020" s="256"/>
      <c r="BY2020" s="256"/>
      <c r="BZ2020" s="256"/>
      <c r="CA2020" s="267"/>
      <c r="CB2020" s="267"/>
      <c r="CC2020" s="274"/>
      <c r="CD2020" s="267"/>
      <c r="CE2020" s="267"/>
      <c r="CF2020" s="267"/>
      <c r="CG2020" s="267"/>
      <c r="CH2020" s="267"/>
      <c r="CI2020" s="267"/>
      <c r="CJ2020" s="267"/>
      <c r="CK2020" s="267"/>
      <c r="CL2020" s="265"/>
      <c r="CM2020" s="272"/>
      <c r="CN2020" s="264"/>
      <c r="CO2020" s="125"/>
      <c r="CP2020" s="226"/>
      <c r="CQ2020" s="226"/>
      <c r="CR2020" s="226"/>
      <c r="CS2020" s="90"/>
      <c r="CT2020" s="90"/>
      <c r="CU2020" s="90"/>
      <c r="CV2020" s="90"/>
      <c r="CW2020" s="90"/>
      <c r="CX2020" s="90"/>
      <c r="CY2020" s="90"/>
      <c r="CZ2020" s="90"/>
      <c r="DA2020" s="90"/>
    </row>
    <row r="2021" spans="1:105" s="70" customFormat="1" ht="15" customHeight="1">
      <c r="A2021" s="228"/>
      <c r="B2021" s="372"/>
      <c r="C2021" s="306"/>
      <c r="D2021" s="237"/>
      <c r="E2021" s="237"/>
      <c r="F2021" s="243"/>
      <c r="G2021" s="72">
        <v>2.7</v>
      </c>
      <c r="H2021" s="84"/>
      <c r="I2021" s="84"/>
      <c r="J2021" s="84"/>
      <c r="K2021" s="84"/>
      <c r="L2021" s="84"/>
      <c r="M2021" s="84"/>
      <c r="N2021" s="84"/>
      <c r="O2021" s="84"/>
      <c r="P2021" s="84"/>
      <c r="Q2021" s="84"/>
      <c r="R2021" s="84"/>
      <c r="S2021" s="84"/>
      <c r="T2021" s="84"/>
      <c r="U2021" s="84"/>
      <c r="V2021" s="84"/>
      <c r="W2021" s="84"/>
      <c r="X2021" s="84"/>
      <c r="Y2021" s="84"/>
      <c r="Z2021" s="84"/>
      <c r="AA2021" s="84"/>
      <c r="AB2021" s="84"/>
      <c r="AC2021" s="80"/>
      <c r="AD2021" s="80"/>
      <c r="AE2021" s="80"/>
      <c r="AF2021" s="80"/>
      <c r="AG2021" s="80"/>
      <c r="AH2021" s="80"/>
      <c r="AI2021" s="80"/>
      <c r="AJ2021" s="80"/>
      <c r="AK2021" s="80"/>
      <c r="AL2021" s="80"/>
      <c r="AM2021" s="240"/>
      <c r="AN2021" s="240"/>
      <c r="AO2021" s="240"/>
      <c r="AP2021" s="240"/>
      <c r="AQ2021" s="240"/>
      <c r="AR2021" s="240"/>
      <c r="AS2021" s="240"/>
      <c r="AT2021" s="256"/>
      <c r="AU2021" s="256"/>
      <c r="AV2021" s="259"/>
      <c r="AW2021" s="259"/>
      <c r="AX2021" s="256"/>
      <c r="AY2021" s="256"/>
      <c r="AZ2021" s="256"/>
      <c r="BA2021" s="256"/>
      <c r="BB2021" s="256"/>
      <c r="BC2021" s="256"/>
      <c r="BD2021" s="256"/>
      <c r="BE2021" s="256"/>
      <c r="BF2021" s="256"/>
      <c r="BG2021" s="256"/>
      <c r="BH2021" s="256"/>
      <c r="BI2021" s="256"/>
      <c r="BJ2021" s="256"/>
      <c r="BK2021" s="256"/>
      <c r="BL2021" s="262"/>
      <c r="BM2021" s="262"/>
      <c r="BN2021" s="262"/>
      <c r="BO2021" s="262"/>
      <c r="BP2021" s="262"/>
      <c r="BQ2021" s="262"/>
      <c r="BR2021" s="270"/>
      <c r="BS2021" s="270"/>
      <c r="BT2021" s="270"/>
      <c r="BU2021" s="270"/>
      <c r="BV2021" s="270"/>
      <c r="BW2021" s="270"/>
      <c r="BX2021" s="256"/>
      <c r="BY2021" s="256"/>
      <c r="BZ2021" s="256"/>
      <c r="CA2021" s="267"/>
      <c r="CB2021" s="267"/>
      <c r="CC2021" s="274"/>
      <c r="CD2021" s="267"/>
      <c r="CE2021" s="267"/>
      <c r="CF2021" s="267"/>
      <c r="CG2021" s="267"/>
      <c r="CH2021" s="267"/>
      <c r="CI2021" s="267"/>
      <c r="CJ2021" s="267"/>
      <c r="CK2021" s="267"/>
      <c r="CL2021" s="265"/>
      <c r="CM2021" s="272"/>
      <c r="CN2021" s="264"/>
      <c r="CO2021" s="125"/>
      <c r="CP2021" s="226"/>
      <c r="CQ2021" s="226"/>
      <c r="CR2021" s="226"/>
      <c r="CS2021" s="90"/>
      <c r="CT2021" s="90"/>
      <c r="CU2021" s="90"/>
      <c r="CV2021" s="90"/>
      <c r="CW2021" s="90"/>
      <c r="CX2021" s="90"/>
      <c r="CY2021" s="90"/>
      <c r="CZ2021" s="90"/>
      <c r="DA2021" s="90"/>
    </row>
    <row r="2022" spans="1:105" s="70" customFormat="1" ht="15" customHeight="1">
      <c r="A2022" s="228"/>
      <c r="B2022" s="372"/>
      <c r="C2022" s="306"/>
      <c r="D2022" s="237"/>
      <c r="E2022" s="237"/>
      <c r="F2022" s="243"/>
      <c r="G2022" s="72">
        <v>3</v>
      </c>
      <c r="H2022" s="84"/>
      <c r="I2022" s="84"/>
      <c r="J2022" s="84"/>
      <c r="K2022" s="84"/>
      <c r="L2022" s="84"/>
      <c r="M2022" s="84"/>
      <c r="N2022" s="84"/>
      <c r="O2022" s="84"/>
      <c r="P2022" s="84"/>
      <c r="Q2022" s="84"/>
      <c r="R2022" s="84"/>
      <c r="S2022" s="84"/>
      <c r="T2022" s="84"/>
      <c r="U2022" s="84"/>
      <c r="V2022" s="84"/>
      <c r="W2022" s="84"/>
      <c r="X2022" s="84"/>
      <c r="Y2022" s="84"/>
      <c r="Z2022" s="84"/>
      <c r="AA2022" s="84"/>
      <c r="AB2022" s="84"/>
      <c r="AC2022" s="80"/>
      <c r="AD2022" s="80"/>
      <c r="AE2022" s="80"/>
      <c r="AF2022" s="80"/>
      <c r="AG2022" s="80"/>
      <c r="AH2022" s="80"/>
      <c r="AI2022" s="80"/>
      <c r="AJ2022" s="80"/>
      <c r="AK2022" s="80"/>
      <c r="AL2022" s="80"/>
      <c r="AM2022" s="240"/>
      <c r="AN2022" s="240"/>
      <c r="AO2022" s="240"/>
      <c r="AP2022" s="240"/>
      <c r="AQ2022" s="240"/>
      <c r="AR2022" s="240"/>
      <c r="AS2022" s="240"/>
      <c r="AT2022" s="256"/>
      <c r="AU2022" s="256"/>
      <c r="AV2022" s="259"/>
      <c r="AW2022" s="259"/>
      <c r="AX2022" s="256"/>
      <c r="AY2022" s="256"/>
      <c r="AZ2022" s="256"/>
      <c r="BA2022" s="256"/>
      <c r="BB2022" s="256"/>
      <c r="BC2022" s="256"/>
      <c r="BD2022" s="256"/>
      <c r="BE2022" s="256"/>
      <c r="BF2022" s="256"/>
      <c r="BG2022" s="256"/>
      <c r="BH2022" s="256"/>
      <c r="BI2022" s="256"/>
      <c r="BJ2022" s="256"/>
      <c r="BK2022" s="256"/>
      <c r="BL2022" s="262"/>
      <c r="BM2022" s="262"/>
      <c r="BN2022" s="262"/>
      <c r="BO2022" s="262"/>
      <c r="BP2022" s="262"/>
      <c r="BQ2022" s="262"/>
      <c r="BR2022" s="270"/>
      <c r="BS2022" s="270"/>
      <c r="BT2022" s="270"/>
      <c r="BU2022" s="270"/>
      <c r="BV2022" s="270"/>
      <c r="BW2022" s="270"/>
      <c r="BX2022" s="256"/>
      <c r="BY2022" s="256"/>
      <c r="BZ2022" s="256"/>
      <c r="CA2022" s="267"/>
      <c r="CB2022" s="267"/>
      <c r="CC2022" s="274"/>
      <c r="CD2022" s="267"/>
      <c r="CE2022" s="267"/>
      <c r="CF2022" s="267"/>
      <c r="CG2022" s="267"/>
      <c r="CH2022" s="267"/>
      <c r="CI2022" s="267"/>
      <c r="CJ2022" s="267"/>
      <c r="CK2022" s="267"/>
      <c r="CL2022" s="265"/>
      <c r="CM2022" s="272"/>
      <c r="CN2022" s="264"/>
      <c r="CO2022" s="125"/>
      <c r="CP2022" s="226"/>
      <c r="CQ2022" s="226"/>
      <c r="CR2022" s="226"/>
      <c r="CS2022" s="90"/>
      <c r="CT2022" s="90"/>
      <c r="CU2022" s="90"/>
      <c r="CV2022" s="90"/>
      <c r="CW2022" s="90"/>
      <c r="CX2022" s="90"/>
      <c r="CY2022" s="90"/>
      <c r="CZ2022" s="90"/>
      <c r="DA2022" s="90"/>
    </row>
    <row r="2023" spans="1:105" s="70" customFormat="1" ht="15" customHeight="1">
      <c r="A2023" s="228"/>
      <c r="B2023" s="372"/>
      <c r="C2023" s="306"/>
      <c r="D2023" s="237"/>
      <c r="E2023" s="237"/>
      <c r="F2023" s="244"/>
      <c r="G2023" s="73">
        <v>3.9</v>
      </c>
      <c r="H2023" s="85"/>
      <c r="I2023" s="85"/>
      <c r="J2023" s="85"/>
      <c r="K2023" s="85"/>
      <c r="L2023" s="85"/>
      <c r="M2023" s="85"/>
      <c r="N2023" s="85"/>
      <c r="O2023" s="85"/>
      <c r="P2023" s="85"/>
      <c r="Q2023" s="85"/>
      <c r="R2023" s="85"/>
      <c r="S2023" s="85"/>
      <c r="T2023" s="85"/>
      <c r="U2023" s="85"/>
      <c r="V2023" s="85"/>
      <c r="W2023" s="85"/>
      <c r="X2023" s="85"/>
      <c r="Y2023" s="85"/>
      <c r="Z2023" s="85"/>
      <c r="AA2023" s="85"/>
      <c r="AB2023" s="85"/>
      <c r="AC2023" s="81"/>
      <c r="AD2023" s="81"/>
      <c r="AE2023" s="81"/>
      <c r="AF2023" s="81"/>
      <c r="AG2023" s="81"/>
      <c r="AH2023" s="81"/>
      <c r="AI2023" s="81"/>
      <c r="AJ2023" s="81"/>
      <c r="AK2023" s="81"/>
      <c r="AL2023" s="81"/>
      <c r="AM2023" s="240"/>
      <c r="AN2023" s="240"/>
      <c r="AO2023" s="240"/>
      <c r="AP2023" s="240"/>
      <c r="AQ2023" s="240"/>
      <c r="AR2023" s="240"/>
      <c r="AS2023" s="240"/>
      <c r="AT2023" s="256"/>
      <c r="AU2023" s="256"/>
      <c r="AV2023" s="259"/>
      <c r="AW2023" s="259"/>
      <c r="AX2023" s="256"/>
      <c r="AY2023" s="256"/>
      <c r="AZ2023" s="256"/>
      <c r="BA2023" s="256"/>
      <c r="BB2023" s="256"/>
      <c r="BC2023" s="256"/>
      <c r="BD2023" s="256"/>
      <c r="BE2023" s="256"/>
      <c r="BF2023" s="256"/>
      <c r="BG2023" s="256"/>
      <c r="BH2023" s="256"/>
      <c r="BI2023" s="256"/>
      <c r="BJ2023" s="256"/>
      <c r="BK2023" s="256"/>
      <c r="BL2023" s="262"/>
      <c r="BM2023" s="262"/>
      <c r="BN2023" s="262"/>
      <c r="BO2023" s="262"/>
      <c r="BP2023" s="262"/>
      <c r="BQ2023" s="262"/>
      <c r="BR2023" s="270"/>
      <c r="BS2023" s="270"/>
      <c r="BT2023" s="270"/>
      <c r="BU2023" s="270"/>
      <c r="BV2023" s="270"/>
      <c r="BW2023" s="270"/>
      <c r="BX2023" s="256"/>
      <c r="BY2023" s="256"/>
      <c r="BZ2023" s="256"/>
      <c r="CA2023" s="267"/>
      <c r="CB2023" s="267"/>
      <c r="CC2023" s="274"/>
      <c r="CD2023" s="267"/>
      <c r="CE2023" s="267"/>
      <c r="CF2023" s="267"/>
      <c r="CG2023" s="267"/>
      <c r="CH2023" s="267"/>
      <c r="CI2023" s="267"/>
      <c r="CJ2023" s="267"/>
      <c r="CK2023" s="267"/>
      <c r="CL2023" s="265"/>
      <c r="CM2023" s="272"/>
      <c r="CN2023" s="264"/>
      <c r="CO2023" s="125"/>
      <c r="CP2023" s="226"/>
      <c r="CQ2023" s="226"/>
      <c r="CR2023" s="226"/>
      <c r="CS2023" s="90"/>
      <c r="CT2023" s="90"/>
      <c r="CU2023" s="90"/>
      <c r="CV2023" s="90"/>
      <c r="CW2023" s="90"/>
      <c r="CX2023" s="90"/>
      <c r="CY2023" s="90"/>
      <c r="CZ2023" s="90"/>
      <c r="DA2023" s="90"/>
    </row>
    <row r="2024" spans="1:105" s="70" customFormat="1" ht="15" customHeight="1">
      <c r="A2024" s="229"/>
      <c r="B2024" s="373"/>
      <c r="C2024" s="307"/>
      <c r="D2024" s="238"/>
      <c r="E2024" s="238"/>
      <c r="F2024" s="245" t="s">
        <v>83</v>
      </c>
      <c r="G2024" s="246"/>
      <c r="H2024" s="82"/>
      <c r="I2024" s="82"/>
      <c r="J2024" s="82"/>
      <c r="K2024" s="82"/>
      <c r="L2024" s="82"/>
      <c r="M2024" s="82"/>
      <c r="N2024" s="82"/>
      <c r="O2024" s="82"/>
      <c r="P2024" s="82"/>
      <c r="Q2024" s="82"/>
      <c r="R2024" s="82"/>
      <c r="S2024" s="82"/>
      <c r="T2024" s="82"/>
      <c r="U2024" s="82"/>
      <c r="V2024" s="82"/>
      <c r="W2024" s="82"/>
      <c r="X2024" s="82"/>
      <c r="Y2024" s="82"/>
      <c r="Z2024" s="82"/>
      <c r="AA2024" s="82"/>
      <c r="AB2024" s="82"/>
      <c r="AC2024" s="35"/>
      <c r="AD2024" s="35"/>
      <c r="AE2024" s="35"/>
      <c r="AF2024" s="35"/>
      <c r="AG2024" s="35"/>
      <c r="AH2024" s="35"/>
      <c r="AI2024" s="35"/>
      <c r="AJ2024" s="35"/>
      <c r="AK2024" s="35"/>
      <c r="AL2024" s="35"/>
      <c r="AM2024" s="241"/>
      <c r="AN2024" s="241"/>
      <c r="AO2024" s="241"/>
      <c r="AP2024" s="241"/>
      <c r="AQ2024" s="241"/>
      <c r="AR2024" s="241"/>
      <c r="AS2024" s="241"/>
      <c r="AT2024" s="257"/>
      <c r="AU2024" s="257"/>
      <c r="AV2024" s="260"/>
      <c r="AW2024" s="260"/>
      <c r="AX2024" s="257"/>
      <c r="AY2024" s="257"/>
      <c r="AZ2024" s="257"/>
      <c r="BA2024" s="257"/>
      <c r="BB2024" s="257"/>
      <c r="BC2024" s="257"/>
      <c r="BD2024" s="257"/>
      <c r="BE2024" s="257"/>
      <c r="BF2024" s="257"/>
      <c r="BG2024" s="257"/>
      <c r="BH2024" s="257"/>
      <c r="BI2024" s="257"/>
      <c r="BJ2024" s="257"/>
      <c r="BK2024" s="257"/>
      <c r="BL2024" s="263"/>
      <c r="BM2024" s="263"/>
      <c r="BN2024" s="263"/>
      <c r="BO2024" s="263"/>
      <c r="BP2024" s="263"/>
      <c r="BQ2024" s="263"/>
      <c r="BR2024" s="271"/>
      <c r="BS2024" s="271"/>
      <c r="BT2024" s="271"/>
      <c r="BU2024" s="271"/>
      <c r="BV2024" s="271"/>
      <c r="BW2024" s="271"/>
      <c r="BX2024" s="257"/>
      <c r="BY2024" s="257"/>
      <c r="BZ2024" s="257"/>
      <c r="CA2024" s="268"/>
      <c r="CB2024" s="268"/>
      <c r="CC2024" s="275"/>
      <c r="CD2024" s="268"/>
      <c r="CE2024" s="268"/>
      <c r="CF2024" s="268"/>
      <c r="CG2024" s="268"/>
      <c r="CH2024" s="268"/>
      <c r="CI2024" s="268"/>
      <c r="CJ2024" s="268"/>
      <c r="CK2024" s="268"/>
      <c r="CL2024" s="265"/>
      <c r="CM2024" s="272"/>
      <c r="CN2024" s="264"/>
      <c r="CO2024" s="125"/>
      <c r="CP2024" s="226"/>
      <c r="CQ2024" s="226"/>
      <c r="CR2024" s="226"/>
      <c r="CS2024" s="90"/>
      <c r="CT2024" s="90"/>
      <c r="CU2024" s="90"/>
      <c r="CV2024" s="90"/>
      <c r="CW2024" s="90"/>
      <c r="CX2024" s="90"/>
      <c r="CY2024" s="90"/>
      <c r="CZ2024" s="90"/>
      <c r="DA2024" s="90"/>
    </row>
    <row r="2025" spans="1:105" s="70" customFormat="1" ht="15" customHeight="1">
      <c r="A2025" s="227">
        <f t="shared" ref="A2025:A2081" si="713">A2017+1</f>
        <v>251</v>
      </c>
      <c r="B2025" s="371" t="s">
        <v>1077</v>
      </c>
      <c r="C2025" s="306" t="s">
        <v>1078</v>
      </c>
      <c r="D2025" s="236">
        <v>44610</v>
      </c>
      <c r="E2025" s="236" t="s">
        <v>1283</v>
      </c>
      <c r="F2025" s="253" t="s">
        <v>80</v>
      </c>
      <c r="G2025" s="254"/>
      <c r="H2025" s="82" t="s">
        <v>69</v>
      </c>
      <c r="I2025" s="82"/>
      <c r="J2025" s="82" t="s">
        <v>67</v>
      </c>
      <c r="K2025" s="82" t="s">
        <v>60</v>
      </c>
      <c r="L2025" s="82" t="s">
        <v>60</v>
      </c>
      <c r="M2025" s="82" t="s">
        <v>72</v>
      </c>
      <c r="N2025" s="82" t="s">
        <v>60</v>
      </c>
      <c r="O2025" s="82"/>
      <c r="P2025" s="82" t="s">
        <v>60</v>
      </c>
      <c r="Q2025" s="82" t="s">
        <v>60</v>
      </c>
      <c r="R2025" s="82" t="s">
        <v>60</v>
      </c>
      <c r="S2025" s="82" t="s">
        <v>60</v>
      </c>
      <c r="T2025" s="82" t="s">
        <v>60</v>
      </c>
      <c r="U2025" s="82" t="s">
        <v>60</v>
      </c>
      <c r="V2025" s="82"/>
      <c r="W2025" s="82" t="s">
        <v>61</v>
      </c>
      <c r="X2025" s="82" t="s">
        <v>61</v>
      </c>
      <c r="Y2025" s="82" t="s">
        <v>61</v>
      </c>
      <c r="Z2025" s="82" t="s">
        <v>71</v>
      </c>
      <c r="AA2025" s="82" t="s">
        <v>61</v>
      </c>
      <c r="AB2025" s="82" t="s">
        <v>61</v>
      </c>
      <c r="AC2025" s="82"/>
      <c r="AD2025" s="82" t="s">
        <v>61</v>
      </c>
      <c r="AE2025" s="82" t="s">
        <v>61</v>
      </c>
      <c r="AF2025" s="82" t="s">
        <v>61</v>
      </c>
      <c r="AG2025" s="82" t="s">
        <v>61</v>
      </c>
      <c r="AH2025" s="82" t="s">
        <v>61</v>
      </c>
      <c r="AI2025" s="82" t="s">
        <v>1471</v>
      </c>
      <c r="AJ2025" s="82"/>
      <c r="AK2025" s="82" t="s">
        <v>60</v>
      </c>
      <c r="AL2025" s="82" t="s">
        <v>60</v>
      </c>
      <c r="AM2025" s="239">
        <f>COUNTIF(H2025:AL2025,"PH")+COUNTIF(H2025:AL2025,"PH/L")+COUNTIF(H2025:AL2025,"PM")</f>
        <v>0</v>
      </c>
      <c r="AN2025" s="239">
        <f>COUNTIF(H2025:AL2025,"PD")+COUNTIF(H2025:AL2025,"PDD")+COUNTIF(H2025:AL2025,"P/DS")/2+COUNTIF(H2025:AL2025,"PMD")</f>
        <v>0</v>
      </c>
      <c r="AO2025" s="239">
        <f>COUNTIF(H2025:AL2025,"PN")+COUNTIF(H2025:AL2025,"P/NS")/2+COUNTIF(H2025:AL2025,"PH")+COUNTIF(H2025:AL2025,"PH/F")/2+COUNTIF(H2025:AL2025,"PH/L")/2+COUNTIF(H2025:AL2025,"PM")</f>
        <v>0</v>
      </c>
      <c r="AP2025" s="239">
        <f>COUNTIF(H2025:AL2025,"BH")+COUNTIF(H2025:AL2025,"AL/BL")+COUNTIF(H2025:AL2025,"UL/BL")+COUNTIF(H2025:AL2025,"BM")</f>
        <v>0</v>
      </c>
      <c r="AQ2025" s="239">
        <f>COUNTIF(H2025:AL2025,"DS")+COUNTIF(H2025:AL2025,"AL/DS")/2+COUNTIF(H2025:AL2025,"UL/DS")/2+COUNTIF(H2025:AL2025,"CT")+COUNTIF(H2025:AL2025,"MD")</f>
        <v>11.5</v>
      </c>
      <c r="AR2025" s="239">
        <f>COUNTIF(H2025:AL2025,"NS")+COUNTIF(H2025:AL2025,"AL/NS")/2+COUNTIF(H2025:AL2025,"UL/NS")/2+COUNTIF(H2025:AL2025,"BH")+COUNTIF(H2025:AL2025,"AL/BF")/2+COUNTIF(H2025:AL2025,"AL/BL")/2+COUNTIF(H2025:AL2025,"UL/BL")/2+COUNTIF(H2025:AL2025,"UL/BF")/2+COUNTIF(H2025:AL2025,"BM")</f>
        <v>10</v>
      </c>
      <c r="AS2025" s="239">
        <f>COUNTIF(H2025:AL2025,"AL")+COUNTIF(H2025:AL2025,"AL/DS")/2+COUNTIF(H2025:AL2025,"AL/NS")/2+COUNTIF(H2025:AL2025,"NH")+COUNTIF(H2025:AL2025,"SL")+COUNTIF(H2025:AL2025,"NHD")+COUNTIF(H2025:AL2025,"B")+COUNTIF(H2025:AL2025,"HL")+COUNTIF(H2025:AL2025,"AL/BF")/2+COUNTIF(H2025:AL2025,"AL/BL")/2</f>
        <v>2</v>
      </c>
      <c r="AT2025" s="255">
        <f>COUNTIF(H2025:AL2025,"PD")+COUNTIF(H2025:AL2025,"PN")+COUNTIF(H2025:AL2025,"P/DS")/2+COUNTIF(H2025:AL2025,"P/NS")/2+COUNTIF(H2025:AL2025,"DS")+COUNTIF(H2025:AL2025,"NS")+COUNTIF(H2025:AL2025,"AL")+COUNTIF(H2025:AL2025,"AL/DS")+COUNTIF(H2025:AL2025,"AL/NS")+COUNTIF(H2025:AL2025,"NH")+COUNTIF(H2025:AL2025,"SL")+COUNTIF(H2025:AL2025,"UL/DS")/2+COUNTIF(H2025:AL2025,"UL/NS")/2+COUNTIF(H2025:AL2025,"CT")+COUNTIF(H2025:AL2025,"NHD")+COUNTIF(H2025:AL2025,"PDD")+COUNTIF(H2025:AL2025,"B")+COUNTIF(H2025:AL2025,"HL")+COUNTIF(H2025:AL2025,"PH")+COUNTIF(H2025:AL2025,"BH")+COUNTIF(H2025:AL2025,"AL/BF")+COUNTIF(H2025:AL2025,"AL/BL")+COUNTIF(H2025:AL2025,"UL/BF")/2+COUNTIF(H2025:AL2025,"UL/BL")/2+COUNTIF(H2025:AL2025,"PH/F")/2+COUNTIF(H2025:AL2025,"PH/L")/2+COUNTIF(H2025:AL2025,"MD")+COUNTIF(H2025:AL2025,"PMD")+COUNTIF(H2025:AL2025,"PM")+COUNTIF(H2025:AL2025,"BM")</f>
        <v>23.5</v>
      </c>
      <c r="AU2025" s="255">
        <f>COUNTIF(H2025:AL2025,"P/DS")/2+COUNTIF(H2025:AL2025,"P/NS")/2+COUNTIF(H2025:AL2025,"IL")+COUNTIF(H2025:AL2025,"NL")+COUNTIF(H2025:AL2025,"UL")+COUNTIF(H2025:AL2025,"UL/DS")/2+COUNTIF(H2025:AL2025,"UL/NS")/2+COUNTIF(H2025:AL2025,"KT")+COUNTIF(H2025:AL2025,"UL/BF")/2+COUNTIF(H2025:AL2025,"UL/BL")/2+COUNTIF(H2025:AL2025,"PH/F")/2+COUNTIF(H2025:AL2025,"PH/L")/2+COUNTIF(H2025:AL2025,"NB")</f>
        <v>2.5</v>
      </c>
      <c r="AV2025" s="258">
        <f>COUNTIF(H2025:AL2025,"PN")+COUNTIF(H2025:AL2025,"TVD")+COUNTIF(H2025:AL2025,"PH")+COUNTIF(H2025:AL2025,"PM")+COUNTIF(H2025:AL2025,"PDD")-COUNTIFS(H2025:AL2025,"PN",H2032:AL2032,"&gt;=3")-COUNTIFS(H2025:AL2025,"PM",H2032:AL2032,"&gt;=3")</f>
        <v>0</v>
      </c>
      <c r="AW2025" s="258">
        <f>COUNTIF(H2025:AL2025,"NS")+COUNTIF(H2025:AL2025,"D")+COUNTIF(H2025:AL2025,"BH")+COUNTIF(H2025:AL2025,"NHD")+COUNTIF(H2025:AL2025,"BM")-COUNTIFS(H2025:AL2025,"NS",H2032:AL2032,"&gt;=3")-COUNTIFS(H2025:AL2025,"BH",H2032:AL2032,"&gt;=3")-COUNTIFS(H2025:AL2025,"BM",H2032:AL2032,"&gt;=3")</f>
        <v>10</v>
      </c>
      <c r="AX2025" s="255">
        <f>COUNTIF(H2025:AL2025,"AL")+COUNTIF(H2025:AL2025,"AL/DS")/2+COUNTIF(H2025:AL2025,"AL/NS")/2+COUNTIF(H2025:AL2025,"AL/BF")+COUNTIF(H2025:AL2025,"AL/BL")/2</f>
        <v>1</v>
      </c>
      <c r="AY2025" s="255">
        <f>COUNTIF(H2025:AL2025,"SL")</f>
        <v>0</v>
      </c>
      <c r="AZ2025" s="255">
        <f>COUNTIF(H2025:AL2025,"NH")</f>
        <v>1</v>
      </c>
      <c r="BA2025" s="255">
        <f>COUNTIF(H2025:AL2025,"HL")</f>
        <v>0</v>
      </c>
      <c r="BB2025" s="255">
        <f>COUNTIF(G2025:AL2025,"P/DS")/2+COUNTIF(G2025:AL2025,"P/NS")/2+COUNTIF(G2025:AL2025,"UL")+COUNTIF(G2025:AL2025,"UL/DS")/2+COUNTIF(G2025:AL2025,"UL/NS")/2+COUNTIF(G2025:AL2025,"UL/BL")/2+COUNTIF(G2025:AL2025,"UL/BF")/2+COUNTIF(G2025:AL2025,"PH/F")/2+COUNTIF(G2025:AL2025,"PH/L")/2</f>
        <v>1.5</v>
      </c>
      <c r="BC2025" s="255">
        <f>COUNTIF(H2025:AL2025,"NB")</f>
        <v>0</v>
      </c>
      <c r="BD2025" s="255">
        <f>COUNTIF(H2025:AL2025,"NL")</f>
        <v>1</v>
      </c>
      <c r="BE2025" s="255">
        <f>COUNTIF(H2025:AL2025,"IL")</f>
        <v>0</v>
      </c>
      <c r="BF2025" s="255">
        <f>COUNTIF(H2025:AL2025,"KT")</f>
        <v>0</v>
      </c>
      <c r="BG2025" s="255">
        <f>COUNTIF(H2025:AL2025,"L70")</f>
        <v>0</v>
      </c>
      <c r="BH2025" s="255">
        <f>COUNTIF(H2025:AL2025,"MD")</f>
        <v>0</v>
      </c>
      <c r="BI2025" s="255">
        <f>COUNTIF(H2025:AL2025,"PMD")</f>
        <v>0</v>
      </c>
      <c r="BJ2025" s="255">
        <f>COUNTIF(H2025:AL2025,"PM")</f>
        <v>0</v>
      </c>
      <c r="BK2025" s="255">
        <f>COUNTIF(H2025:AL2025,"BM")</f>
        <v>0</v>
      </c>
      <c r="BL2025" s="261">
        <f>SUMIF(H2025:AL2025,"PD",H2026:AL2026)+SUMIF(H2025:AL2025,"PN",H2026:AL2026)+SUMIF(H2025:AL2025,"P/DS",H2026:AL2026)+SUMIF(H2025:AL2025,"PN/F",H2026:AL2026)+SUMIF(H2025:AL2025,"PN/L",H2026:AL2026)+SUMIF(H2025:AL2025,"TV",H2026:AL2026)+SUMIF(H2025:AL2025,"TVD",H2026:AL2026)+SUMIF(H2025:AL2025,"PDD",H2026:AL2026)</f>
        <v>0</v>
      </c>
      <c r="BM2025" s="261">
        <f>SUMIF(H2025:AL2025,"PD",H2027:AL2027)+SUMIF(H2025:AL2025,"PN",H2027:AL2027)+SUMIF(H2025:AL2025,"P/DS",H2027:AL2027)+SUMIF(H2025:AL2025,"PN/F",H2027:AL2027)+SUMIF(H2025:AL2025,"PN/L",H2027:AL2027)+SUMIF(H2025:AL2025,"TV",H2027:AL2027)+SUMIF(H2025:AL2025,"TVD",H2027:AL2027)+SUMIF(H2025:AL2025,"PDD",H2027:AL2027)+SUMIF(H2025:AL2025,"PMD",H2027:AL2027)</f>
        <v>0</v>
      </c>
      <c r="BN2025" s="261">
        <f>SUMIF(H2025:AL2025,"PD",H2028:AL2028)+SUMIF(H2025:AL2025,"PN",H2028:AL2028)+SUMIF(H2025:AL2025,"P/DS",H2028:AL2028)+SUMIF(H2025:AL2025,"PN/F",H2028:AL2028)+SUMIF(H2025:AL2025,"PN/L",H2028:AL2028)+SUMIF(H2025:AL2025,"TV",H2028:AL2028)+SUMIF(H2025:AL2025,"TVD",H2028:AL2028)</f>
        <v>0</v>
      </c>
      <c r="BO2025" s="261">
        <f>SUMIF(H2025:AL2025,"PD",H2029:AL2029)+SUMIF(H2025:AL2025,"PN",H2029:AL2029)+SUMIF(H2025:AL2025,"P/DS",H2029:AL2029)+SUMIF(H2025:AL2025,"PN/F",H2029:AL2029)+SUMIF(H2025:AL2025,"PN/L",H2029:AL2029)+SUMIF(H2025:AL2025,"TV",H2029:AL2029)+SUMIF(H2025:AL2025,"TVD",H2029:AL2029)</f>
        <v>0</v>
      </c>
      <c r="BP2025" s="261">
        <f>SUMIF(H2025:AL2025,"PD",H2030:AL2030)+SUMIF(H2025:AL2025,"PN",H2030:AL2030)+SUMIF(H2025:AL2025,"P/DS",H2030:AL2030)+SUMIF(H2025:AL2025,"PN/F",H2030:AL2030)+SUMIF(H2025:AL2025,"PN/L",H2030:AL2030)+SUMIF(H2025:AL2025,"TV",H2030:AL2030)+SUMIF(H2025:AL2025,"TVD",H2030:AL2030)+SUMIF(H2025:AL2025,"PDD",H2030:AL2030)+SUMIF(H2025:AL2025,"PH",H2030:AL2030)+SUMIF(H2025:AL2025,"PM",H2030:AL2030)</f>
        <v>0</v>
      </c>
      <c r="BQ2025" s="261">
        <f>SUMIF(H2025:AL2025,"PD",H2031:AL2031)+SUMIF(H2025:AL2025,"PN",H2031:AL2031)+SUMIF(H2025:AL2025,"P/DS",H2031:AL2031)+SUMIF(H2025:AL2025,"PN/F",H2031:AL2031)+SUMIF(H2025:AL2025,"PN/L",H2031:AL2031)+SUMIF(H2025:AL2025,"TV",H2031:AL2031)+SUMIF(H2025:AL2025,"TVD",H2031:AL2031)+SUMIF(H2025:AL2025,"PDD",H2031:AL2031)+SUMIF(H2025:AL2025,"PH",H2031:AL2031)+SUMIF(H2025:AL2025,"PM",H2031:AL2031)</f>
        <v>0</v>
      </c>
      <c r="BR2025" s="269">
        <f>SUM(H2026:AL2026)-BL2025</f>
        <v>17.5</v>
      </c>
      <c r="BS2025" s="269">
        <f>SUM(H2027:AL2027)-BM2025</f>
        <v>0</v>
      </c>
      <c r="BT2025" s="269">
        <f>SUM(H2028:AL2028)-BN2025</f>
        <v>0</v>
      </c>
      <c r="BU2025" s="269">
        <f>SUM(H2029:AL2029)-BO2025</f>
        <v>0</v>
      </c>
      <c r="BV2025" s="269">
        <f>SUM(H2030:AL2030)-BP2025</f>
        <v>0</v>
      </c>
      <c r="BW2025" s="269">
        <f>SUM(H2031:AL2031)-BQ2025</f>
        <v>0</v>
      </c>
      <c r="BX2025" s="255">
        <f>SUMIF(H2025:AL2025,"PD",H2032:AL2032)+SUMIF(H2025:AL2025,"PN",H2032:AL2032)+SUMIF(H2025:AL2025,"P/DS",H2032:AL2032)+SUMIF(H2025:AL2025,"PN/F",H2032:AL2032)+SUMIF(H2025:AL2025,"PN/L",H2032:AL2032)</f>
        <v>0</v>
      </c>
      <c r="BY2025" s="255">
        <f>SUM(H2032:AL2032)-BX2025</f>
        <v>0</v>
      </c>
      <c r="BZ2025" s="255">
        <f t="shared" ref="BZ2025" si="714">+SUM(BL2025:BW2032)</f>
        <v>17.5</v>
      </c>
      <c r="CA2025" s="266">
        <f>(COUNTIFS(H2025:AL2025,"PD",H2026:AL2026,"&gt;=2"))*0.5-IF(CN2025="VP",COUNTIFS($H$16:$AL$16,"SAT",H2025:AL2025,"PD",H2026:AL2026,"&gt;=2"))*0.5</f>
        <v>0</v>
      </c>
      <c r="CB2025" s="266">
        <f>(COUNTIFS(H2025:AL2025,"PN",H2027:AL2027,"&gt;=0.5",H2026:AL2026,"&gt;=1.5"))*0.5+COUNTIFS(H2025:AL2025,"PDD",H2027:AL2027,"&gt;=0.5",H2026:AL2026,"&gt;=1.5")*0.5</f>
        <v>0</v>
      </c>
      <c r="CC2025" s="273">
        <f>(COUNTIFS(H2025:AL2025,"TV",H2027:AL2027,"&gt;=10"))*0.5+(COUNTIFS(H2025:AL2025,"PMD",H2027:AL2027,"&gt;=2"))*0.5</f>
        <v>0</v>
      </c>
      <c r="CD2025" s="266">
        <f>(COUNTIFS(H2025:AL2025,"TVD",H2029:AL2029,"&gt;=6.5",H2027:AL2027,"&gt;=3.5"))*0.5</f>
        <v>0</v>
      </c>
      <c r="CE2025" s="266">
        <f>(COUNTIFS(H2025:AL2025,"PD",H2030:AL2030,"&gt;=10"))*0.5</f>
        <v>0</v>
      </c>
      <c r="CF2025" s="266">
        <f>(COUNTIFS(H2025:AL2025,"PDD",H2030:AL2030,"&gt;=3.5",H2031:AL2031,"&gt;=6.5")+COUNTIFS(H2025:AL2025,"PH",H2031:AL2031,"&gt;=0.5",H2030:AL2030,"&gt;=1.5")+COUNTIFS(H2025:AL2025,"PM",H2031:AL2031,"&gt;=0.5",H2030:AL2030,"&gt;=1.5"))*0.5</f>
        <v>0</v>
      </c>
      <c r="CG2025" s="266">
        <f>(COUNTIFS(H2025:AL2025,"DS",H2026:AL2026,"&gt;=2")+COUNTIFS(H2025:AL2025,"AL/DS",H2026:AL2026,"&gt;=2"))*0.5-IF(CN2025="VP",COUNTIFS($H$16:$AL$16,"SAT",H2025:AL2025,"DS",H2026:AL2026,"&gt;=2"))*0.5</f>
        <v>3.5</v>
      </c>
      <c r="CH2025" s="266">
        <f>(COUNTIFS(H2025:AL2025,"NS",H2027:AL2027,"&gt;=0.5",H2026:AL2026,"&gt;=1.5")+COUNTIFS(H2025:AL2025,"AL/NS",H2027:AL2027,"&gt;=0.5",H2026:AL2026,"&gt;=1.5")+COUNTIFS(H2025:AL2025,"NHD",H2027:AL2027,"&gt;=4.5",H2030:AL2030,"&gt;=2",H2026:AL2026,"&gt;=1.5"))*0.5</f>
        <v>0</v>
      </c>
      <c r="CI2025" s="266">
        <f>(COUNTIF(H2027:AL2027,"&gt;=10")+COUNTIFS(H2025:AL2025,"MD",H2027:AL2027,"&gt;=2")-COUNTIFS(H2025:AL2025,"TV",H2027:AL2027,"&gt;=10"))*0.5</f>
        <v>0</v>
      </c>
      <c r="CJ2025" s="266">
        <f>(COUNTIFS(H2025:AL2025,"D",H2029:AL2029,"&gt;=6.5",H2027:AL2027,"&gt;=3.5"))*0.5</f>
        <v>0</v>
      </c>
      <c r="CK2025" s="266">
        <f>(COUNTIF(H2030:AL2030,"&gt;=10")-COUNTIFS(H2025:AL2025,"PD",H2030:AL2030,"&gt;=10"))*0.5</f>
        <v>0</v>
      </c>
      <c r="CL2025" s="265">
        <f>(COUNTIFS(H2025:AL2025,"NHD",H2030:AL2030,"&gt;=3.5",H2031:AL2031,"&gt;=6.5")+COUNTIFS(H2025:AL2025,"BH",H2030:AL2030,"&gt;=1.5",H2031:AL2031,"&gt;=0.5")+COUNTIFS(H2025:AL2025,"BM",H2030:AL2030,"&gt;=1.5",H2031:AL2031,"&gt;=0.5")+COUNTIFS(H2025:AL2025,"D",H2030:AL2030,"&gt;=1.5",H2031:AL2031,"&gt;=0.5"))*0.5</f>
        <v>0</v>
      </c>
      <c r="CM2025" s="272"/>
      <c r="CN2025" s="264" t="s">
        <v>723</v>
      </c>
      <c r="CO2025" s="125">
        <f t="shared" ref="CO2025" si="715">+AM2025+AN2025+AO2025+AP2025+AQ2025+AR2025+AS2025+AU2025+BG2025</f>
        <v>26</v>
      </c>
      <c r="CP2025" s="225">
        <f>+SUM(I2026:I2031)-I2032</f>
        <v>0</v>
      </c>
      <c r="CQ2025" s="225">
        <f>+SUM(J2026:J2031)-J2032</f>
        <v>0</v>
      </c>
      <c r="CR2025" s="225">
        <f>+SUM(K2026:K2031)-K2032</f>
        <v>2.5</v>
      </c>
      <c r="CS2025" s="90"/>
      <c r="CT2025" s="90"/>
      <c r="CU2025" s="90"/>
      <c r="CV2025" s="90"/>
      <c r="CW2025" s="90"/>
      <c r="CX2025" s="90"/>
      <c r="CY2025" s="90"/>
      <c r="CZ2025" s="90"/>
      <c r="DA2025" s="90"/>
    </row>
    <row r="2026" spans="1:105" s="70" customFormat="1" ht="15" customHeight="1">
      <c r="A2026" s="228"/>
      <c r="B2026" s="372"/>
      <c r="C2026" s="306"/>
      <c r="D2026" s="237"/>
      <c r="E2026" s="237"/>
      <c r="F2026" s="242" t="s">
        <v>82</v>
      </c>
      <c r="G2026" s="71">
        <v>1.5</v>
      </c>
      <c r="H2026" s="83"/>
      <c r="I2026" s="83"/>
      <c r="J2026" s="83"/>
      <c r="K2026" s="83">
        <v>2.5</v>
      </c>
      <c r="L2026" s="83">
        <v>2.5</v>
      </c>
      <c r="M2026" s="83"/>
      <c r="N2026" s="83">
        <v>2.5</v>
      </c>
      <c r="O2026" s="83"/>
      <c r="P2026" s="83">
        <v>2.5</v>
      </c>
      <c r="Q2026" s="83">
        <v>2.5</v>
      </c>
      <c r="R2026" s="83">
        <v>2.5</v>
      </c>
      <c r="S2026" s="83">
        <v>2.5</v>
      </c>
      <c r="T2026" s="83"/>
      <c r="U2026" s="83"/>
      <c r="V2026" s="83"/>
      <c r="W2026" s="83"/>
      <c r="X2026" s="83"/>
      <c r="Y2026" s="83"/>
      <c r="Z2026" s="83"/>
      <c r="AA2026" s="83"/>
      <c r="AB2026" s="83"/>
      <c r="AC2026" s="79"/>
      <c r="AD2026" s="79"/>
      <c r="AE2026" s="79"/>
      <c r="AF2026" s="79"/>
      <c r="AG2026" s="79"/>
      <c r="AH2026" s="79"/>
      <c r="AI2026" s="79"/>
      <c r="AJ2026" s="79"/>
      <c r="AK2026" s="79"/>
      <c r="AL2026" s="79"/>
      <c r="AM2026" s="240"/>
      <c r="AN2026" s="240"/>
      <c r="AO2026" s="240"/>
      <c r="AP2026" s="240"/>
      <c r="AQ2026" s="240"/>
      <c r="AR2026" s="240"/>
      <c r="AS2026" s="240"/>
      <c r="AT2026" s="256"/>
      <c r="AU2026" s="256"/>
      <c r="AV2026" s="259"/>
      <c r="AW2026" s="259"/>
      <c r="AX2026" s="256"/>
      <c r="AY2026" s="256"/>
      <c r="AZ2026" s="256"/>
      <c r="BA2026" s="256"/>
      <c r="BB2026" s="256"/>
      <c r="BC2026" s="256"/>
      <c r="BD2026" s="256"/>
      <c r="BE2026" s="256"/>
      <c r="BF2026" s="256"/>
      <c r="BG2026" s="256"/>
      <c r="BH2026" s="256"/>
      <c r="BI2026" s="256"/>
      <c r="BJ2026" s="256"/>
      <c r="BK2026" s="256"/>
      <c r="BL2026" s="262"/>
      <c r="BM2026" s="262"/>
      <c r="BN2026" s="262"/>
      <c r="BO2026" s="262"/>
      <c r="BP2026" s="262"/>
      <c r="BQ2026" s="262"/>
      <c r="BR2026" s="270"/>
      <c r="BS2026" s="270"/>
      <c r="BT2026" s="270"/>
      <c r="BU2026" s="270"/>
      <c r="BV2026" s="270"/>
      <c r="BW2026" s="270"/>
      <c r="BX2026" s="256"/>
      <c r="BY2026" s="256"/>
      <c r="BZ2026" s="256"/>
      <c r="CA2026" s="267"/>
      <c r="CB2026" s="267"/>
      <c r="CC2026" s="274"/>
      <c r="CD2026" s="267"/>
      <c r="CE2026" s="267"/>
      <c r="CF2026" s="267"/>
      <c r="CG2026" s="267"/>
      <c r="CH2026" s="267"/>
      <c r="CI2026" s="267"/>
      <c r="CJ2026" s="267"/>
      <c r="CK2026" s="267"/>
      <c r="CL2026" s="265"/>
      <c r="CM2026" s="272"/>
      <c r="CN2026" s="264"/>
      <c r="CO2026" s="125"/>
      <c r="CP2026" s="226"/>
      <c r="CQ2026" s="226"/>
      <c r="CR2026" s="226"/>
      <c r="CS2026" s="90"/>
      <c r="CT2026" s="90"/>
      <c r="CU2026" s="90"/>
      <c r="CV2026" s="90"/>
      <c r="CW2026" s="90"/>
      <c r="CX2026" s="90"/>
      <c r="CY2026" s="90"/>
      <c r="CZ2026" s="90"/>
      <c r="DA2026" s="90"/>
    </row>
    <row r="2027" spans="1:105" s="70" customFormat="1" ht="15" customHeight="1">
      <c r="A2027" s="228"/>
      <c r="B2027" s="372"/>
      <c r="C2027" s="306"/>
      <c r="D2027" s="237"/>
      <c r="E2027" s="237"/>
      <c r="F2027" s="243"/>
      <c r="G2027" s="72">
        <v>2</v>
      </c>
      <c r="H2027" s="84"/>
      <c r="I2027" s="84"/>
      <c r="J2027" s="84"/>
      <c r="K2027" s="84"/>
      <c r="L2027" s="84"/>
      <c r="M2027" s="84"/>
      <c r="N2027" s="84"/>
      <c r="O2027" s="84"/>
      <c r="P2027" s="84"/>
      <c r="Q2027" s="84"/>
      <c r="R2027" s="84"/>
      <c r="S2027" s="84"/>
      <c r="T2027" s="84"/>
      <c r="U2027" s="84"/>
      <c r="V2027" s="84"/>
      <c r="W2027" s="84"/>
      <c r="X2027" s="84"/>
      <c r="Y2027" s="84"/>
      <c r="Z2027" s="84"/>
      <c r="AA2027" s="84"/>
      <c r="AB2027" s="84"/>
      <c r="AC2027" s="80"/>
      <c r="AD2027" s="80"/>
      <c r="AE2027" s="80"/>
      <c r="AF2027" s="80"/>
      <c r="AG2027" s="80"/>
      <c r="AH2027" s="80"/>
      <c r="AI2027" s="80"/>
      <c r="AJ2027" s="80"/>
      <c r="AK2027" s="80"/>
      <c r="AL2027" s="80"/>
      <c r="AM2027" s="240"/>
      <c r="AN2027" s="240"/>
      <c r="AO2027" s="240"/>
      <c r="AP2027" s="240"/>
      <c r="AQ2027" s="240"/>
      <c r="AR2027" s="240"/>
      <c r="AS2027" s="240"/>
      <c r="AT2027" s="256"/>
      <c r="AU2027" s="256"/>
      <c r="AV2027" s="259"/>
      <c r="AW2027" s="259"/>
      <c r="AX2027" s="256"/>
      <c r="AY2027" s="256"/>
      <c r="AZ2027" s="256"/>
      <c r="BA2027" s="256"/>
      <c r="BB2027" s="256"/>
      <c r="BC2027" s="256"/>
      <c r="BD2027" s="256"/>
      <c r="BE2027" s="256"/>
      <c r="BF2027" s="256"/>
      <c r="BG2027" s="256"/>
      <c r="BH2027" s="256"/>
      <c r="BI2027" s="256"/>
      <c r="BJ2027" s="256"/>
      <c r="BK2027" s="256"/>
      <c r="BL2027" s="262"/>
      <c r="BM2027" s="262"/>
      <c r="BN2027" s="262"/>
      <c r="BO2027" s="262"/>
      <c r="BP2027" s="262"/>
      <c r="BQ2027" s="262"/>
      <c r="BR2027" s="270"/>
      <c r="BS2027" s="270"/>
      <c r="BT2027" s="270"/>
      <c r="BU2027" s="270"/>
      <c r="BV2027" s="270"/>
      <c r="BW2027" s="270"/>
      <c r="BX2027" s="256"/>
      <c r="BY2027" s="256"/>
      <c r="BZ2027" s="256"/>
      <c r="CA2027" s="267"/>
      <c r="CB2027" s="267"/>
      <c r="CC2027" s="274"/>
      <c r="CD2027" s="267"/>
      <c r="CE2027" s="267"/>
      <c r="CF2027" s="267"/>
      <c r="CG2027" s="267"/>
      <c r="CH2027" s="267"/>
      <c r="CI2027" s="267"/>
      <c r="CJ2027" s="267"/>
      <c r="CK2027" s="267"/>
      <c r="CL2027" s="265"/>
      <c r="CM2027" s="272"/>
      <c r="CN2027" s="264"/>
      <c r="CO2027" s="125"/>
      <c r="CP2027" s="226"/>
      <c r="CQ2027" s="226"/>
      <c r="CR2027" s="226"/>
      <c r="CS2027" s="90"/>
      <c r="CT2027" s="90"/>
      <c r="CU2027" s="90"/>
      <c r="CV2027" s="90"/>
      <c r="CW2027" s="90"/>
      <c r="CX2027" s="90"/>
      <c r="CY2027" s="90"/>
      <c r="CZ2027" s="90"/>
      <c r="DA2027" s="90"/>
    </row>
    <row r="2028" spans="1:105" s="70" customFormat="1" ht="15" customHeight="1">
      <c r="A2028" s="228"/>
      <c r="B2028" s="372"/>
      <c r="C2028" s="306"/>
      <c r="D2028" s="237"/>
      <c r="E2028" s="237"/>
      <c r="F2028" s="243"/>
      <c r="G2028" s="72">
        <v>2.1</v>
      </c>
      <c r="H2028" s="84"/>
      <c r="I2028" s="84"/>
      <c r="J2028" s="84"/>
      <c r="K2028" s="84"/>
      <c r="L2028" s="84"/>
      <c r="M2028" s="84"/>
      <c r="N2028" s="84"/>
      <c r="O2028" s="84"/>
      <c r="P2028" s="84"/>
      <c r="Q2028" s="84"/>
      <c r="R2028" s="84"/>
      <c r="S2028" s="84"/>
      <c r="T2028" s="84"/>
      <c r="U2028" s="84"/>
      <c r="V2028" s="84"/>
      <c r="W2028" s="84"/>
      <c r="X2028" s="84"/>
      <c r="Y2028" s="84"/>
      <c r="Z2028" s="84"/>
      <c r="AA2028" s="84"/>
      <c r="AB2028" s="84"/>
      <c r="AC2028" s="80"/>
      <c r="AD2028" s="80"/>
      <c r="AE2028" s="80"/>
      <c r="AF2028" s="80"/>
      <c r="AG2028" s="80"/>
      <c r="AH2028" s="80"/>
      <c r="AI2028" s="80"/>
      <c r="AJ2028" s="80"/>
      <c r="AK2028" s="80"/>
      <c r="AL2028" s="80"/>
      <c r="AM2028" s="240"/>
      <c r="AN2028" s="240"/>
      <c r="AO2028" s="240"/>
      <c r="AP2028" s="240"/>
      <c r="AQ2028" s="240"/>
      <c r="AR2028" s="240"/>
      <c r="AS2028" s="240"/>
      <c r="AT2028" s="256"/>
      <c r="AU2028" s="256"/>
      <c r="AV2028" s="259"/>
      <c r="AW2028" s="259"/>
      <c r="AX2028" s="256"/>
      <c r="AY2028" s="256"/>
      <c r="AZ2028" s="256"/>
      <c r="BA2028" s="256"/>
      <c r="BB2028" s="256"/>
      <c r="BC2028" s="256"/>
      <c r="BD2028" s="256"/>
      <c r="BE2028" s="256"/>
      <c r="BF2028" s="256"/>
      <c r="BG2028" s="256"/>
      <c r="BH2028" s="256"/>
      <c r="BI2028" s="256"/>
      <c r="BJ2028" s="256"/>
      <c r="BK2028" s="256"/>
      <c r="BL2028" s="262"/>
      <c r="BM2028" s="262"/>
      <c r="BN2028" s="262"/>
      <c r="BO2028" s="262"/>
      <c r="BP2028" s="262"/>
      <c r="BQ2028" s="262"/>
      <c r="BR2028" s="270"/>
      <c r="BS2028" s="270"/>
      <c r="BT2028" s="270"/>
      <c r="BU2028" s="270"/>
      <c r="BV2028" s="270"/>
      <c r="BW2028" s="270"/>
      <c r="BX2028" s="256"/>
      <c r="BY2028" s="256"/>
      <c r="BZ2028" s="256"/>
      <c r="CA2028" s="267"/>
      <c r="CB2028" s="267"/>
      <c r="CC2028" s="274"/>
      <c r="CD2028" s="267"/>
      <c r="CE2028" s="267"/>
      <c r="CF2028" s="267"/>
      <c r="CG2028" s="267"/>
      <c r="CH2028" s="267"/>
      <c r="CI2028" s="267"/>
      <c r="CJ2028" s="267"/>
      <c r="CK2028" s="267"/>
      <c r="CL2028" s="265"/>
      <c r="CM2028" s="272"/>
      <c r="CN2028" s="264"/>
      <c r="CO2028" s="125"/>
      <c r="CP2028" s="226"/>
      <c r="CQ2028" s="226"/>
      <c r="CR2028" s="226"/>
      <c r="CS2028" s="90"/>
      <c r="CT2028" s="90"/>
      <c r="CU2028" s="90"/>
      <c r="CV2028" s="90"/>
      <c r="CW2028" s="90"/>
      <c r="CX2028" s="90"/>
      <c r="CY2028" s="90"/>
      <c r="CZ2028" s="90"/>
      <c r="DA2028" s="90"/>
    </row>
    <row r="2029" spans="1:105" s="70" customFormat="1" ht="15" customHeight="1">
      <c r="A2029" s="228"/>
      <c r="B2029" s="372"/>
      <c r="C2029" s="306"/>
      <c r="D2029" s="237"/>
      <c r="E2029" s="237"/>
      <c r="F2029" s="243"/>
      <c r="G2029" s="72">
        <v>2.7</v>
      </c>
      <c r="H2029" s="84"/>
      <c r="I2029" s="84"/>
      <c r="J2029" s="84"/>
      <c r="K2029" s="84"/>
      <c r="L2029" s="84"/>
      <c r="M2029" s="84"/>
      <c r="N2029" s="84"/>
      <c r="O2029" s="84"/>
      <c r="P2029" s="84"/>
      <c r="Q2029" s="84"/>
      <c r="R2029" s="84"/>
      <c r="S2029" s="84"/>
      <c r="T2029" s="84"/>
      <c r="U2029" s="84"/>
      <c r="V2029" s="84"/>
      <c r="W2029" s="84"/>
      <c r="X2029" s="84"/>
      <c r="Y2029" s="84"/>
      <c r="Z2029" s="84"/>
      <c r="AA2029" s="84"/>
      <c r="AB2029" s="84"/>
      <c r="AC2029" s="80"/>
      <c r="AD2029" s="80"/>
      <c r="AE2029" s="80"/>
      <c r="AF2029" s="80"/>
      <c r="AG2029" s="80"/>
      <c r="AH2029" s="80"/>
      <c r="AI2029" s="80"/>
      <c r="AJ2029" s="80"/>
      <c r="AK2029" s="80"/>
      <c r="AL2029" s="80"/>
      <c r="AM2029" s="240"/>
      <c r="AN2029" s="240"/>
      <c r="AO2029" s="240"/>
      <c r="AP2029" s="240"/>
      <c r="AQ2029" s="240"/>
      <c r="AR2029" s="240"/>
      <c r="AS2029" s="240"/>
      <c r="AT2029" s="256"/>
      <c r="AU2029" s="256"/>
      <c r="AV2029" s="259"/>
      <c r="AW2029" s="259"/>
      <c r="AX2029" s="256"/>
      <c r="AY2029" s="256"/>
      <c r="AZ2029" s="256"/>
      <c r="BA2029" s="256"/>
      <c r="BB2029" s="256"/>
      <c r="BC2029" s="256"/>
      <c r="BD2029" s="256"/>
      <c r="BE2029" s="256"/>
      <c r="BF2029" s="256"/>
      <c r="BG2029" s="256"/>
      <c r="BH2029" s="256"/>
      <c r="BI2029" s="256"/>
      <c r="BJ2029" s="256"/>
      <c r="BK2029" s="256"/>
      <c r="BL2029" s="262"/>
      <c r="BM2029" s="262"/>
      <c r="BN2029" s="262"/>
      <c r="BO2029" s="262"/>
      <c r="BP2029" s="262"/>
      <c r="BQ2029" s="262"/>
      <c r="BR2029" s="270"/>
      <c r="BS2029" s="270"/>
      <c r="BT2029" s="270"/>
      <c r="BU2029" s="270"/>
      <c r="BV2029" s="270"/>
      <c r="BW2029" s="270"/>
      <c r="BX2029" s="256"/>
      <c r="BY2029" s="256"/>
      <c r="BZ2029" s="256"/>
      <c r="CA2029" s="267"/>
      <c r="CB2029" s="267"/>
      <c r="CC2029" s="274"/>
      <c r="CD2029" s="267"/>
      <c r="CE2029" s="267"/>
      <c r="CF2029" s="267"/>
      <c r="CG2029" s="267"/>
      <c r="CH2029" s="267"/>
      <c r="CI2029" s="267"/>
      <c r="CJ2029" s="267"/>
      <c r="CK2029" s="267"/>
      <c r="CL2029" s="265"/>
      <c r="CM2029" s="272"/>
      <c r="CN2029" s="264"/>
      <c r="CO2029" s="125"/>
      <c r="CP2029" s="226"/>
      <c r="CQ2029" s="226"/>
      <c r="CR2029" s="226"/>
      <c r="CS2029" s="90"/>
      <c r="CT2029" s="90"/>
      <c r="CU2029" s="90"/>
      <c r="CV2029" s="90"/>
      <c r="CW2029" s="90"/>
      <c r="CX2029" s="90"/>
      <c r="CY2029" s="90"/>
      <c r="CZ2029" s="90"/>
      <c r="DA2029" s="90"/>
    </row>
    <row r="2030" spans="1:105" s="70" customFormat="1" ht="15" customHeight="1">
      <c r="A2030" s="228"/>
      <c r="B2030" s="372"/>
      <c r="C2030" s="306"/>
      <c r="D2030" s="237"/>
      <c r="E2030" s="237"/>
      <c r="F2030" s="243"/>
      <c r="G2030" s="72">
        <v>3</v>
      </c>
      <c r="H2030" s="84"/>
      <c r="I2030" s="84"/>
      <c r="J2030" s="84"/>
      <c r="K2030" s="84"/>
      <c r="L2030" s="84"/>
      <c r="M2030" s="84"/>
      <c r="N2030" s="84"/>
      <c r="O2030" s="84"/>
      <c r="P2030" s="84"/>
      <c r="Q2030" s="84"/>
      <c r="R2030" s="84"/>
      <c r="S2030" s="84"/>
      <c r="T2030" s="84"/>
      <c r="U2030" s="84"/>
      <c r="V2030" s="84"/>
      <c r="W2030" s="84"/>
      <c r="X2030" s="84"/>
      <c r="Y2030" s="84"/>
      <c r="Z2030" s="84"/>
      <c r="AA2030" s="84"/>
      <c r="AB2030" s="84"/>
      <c r="AC2030" s="80"/>
      <c r="AD2030" s="80"/>
      <c r="AE2030" s="80"/>
      <c r="AF2030" s="80"/>
      <c r="AG2030" s="80"/>
      <c r="AH2030" s="80"/>
      <c r="AI2030" s="80"/>
      <c r="AJ2030" s="80"/>
      <c r="AK2030" s="80"/>
      <c r="AL2030" s="80"/>
      <c r="AM2030" s="240"/>
      <c r="AN2030" s="240"/>
      <c r="AO2030" s="240"/>
      <c r="AP2030" s="240"/>
      <c r="AQ2030" s="240"/>
      <c r="AR2030" s="240"/>
      <c r="AS2030" s="240"/>
      <c r="AT2030" s="256"/>
      <c r="AU2030" s="256"/>
      <c r="AV2030" s="259"/>
      <c r="AW2030" s="259"/>
      <c r="AX2030" s="256"/>
      <c r="AY2030" s="256"/>
      <c r="AZ2030" s="256"/>
      <c r="BA2030" s="256"/>
      <c r="BB2030" s="256"/>
      <c r="BC2030" s="256"/>
      <c r="BD2030" s="256"/>
      <c r="BE2030" s="256"/>
      <c r="BF2030" s="256"/>
      <c r="BG2030" s="256"/>
      <c r="BH2030" s="256"/>
      <c r="BI2030" s="256"/>
      <c r="BJ2030" s="256"/>
      <c r="BK2030" s="256"/>
      <c r="BL2030" s="262"/>
      <c r="BM2030" s="262"/>
      <c r="BN2030" s="262"/>
      <c r="BO2030" s="262"/>
      <c r="BP2030" s="262"/>
      <c r="BQ2030" s="262"/>
      <c r="BR2030" s="270"/>
      <c r="BS2030" s="270"/>
      <c r="BT2030" s="270"/>
      <c r="BU2030" s="270"/>
      <c r="BV2030" s="270"/>
      <c r="BW2030" s="270"/>
      <c r="BX2030" s="256"/>
      <c r="BY2030" s="256"/>
      <c r="BZ2030" s="256"/>
      <c r="CA2030" s="267"/>
      <c r="CB2030" s="267"/>
      <c r="CC2030" s="274"/>
      <c r="CD2030" s="267"/>
      <c r="CE2030" s="267"/>
      <c r="CF2030" s="267"/>
      <c r="CG2030" s="267"/>
      <c r="CH2030" s="267"/>
      <c r="CI2030" s="267"/>
      <c r="CJ2030" s="267"/>
      <c r="CK2030" s="267"/>
      <c r="CL2030" s="265"/>
      <c r="CM2030" s="272"/>
      <c r="CN2030" s="264"/>
      <c r="CO2030" s="125"/>
      <c r="CP2030" s="226"/>
      <c r="CQ2030" s="226"/>
      <c r="CR2030" s="226"/>
      <c r="CS2030" s="90"/>
      <c r="CT2030" s="90"/>
      <c r="CU2030" s="90"/>
      <c r="CV2030" s="90"/>
      <c r="CW2030" s="90"/>
      <c r="CX2030" s="90"/>
      <c r="CY2030" s="90"/>
      <c r="CZ2030" s="90"/>
      <c r="DA2030" s="90"/>
    </row>
    <row r="2031" spans="1:105" s="70" customFormat="1" ht="15" customHeight="1">
      <c r="A2031" s="228"/>
      <c r="B2031" s="372"/>
      <c r="C2031" s="306"/>
      <c r="D2031" s="237"/>
      <c r="E2031" s="237"/>
      <c r="F2031" s="244"/>
      <c r="G2031" s="73">
        <v>3.9</v>
      </c>
      <c r="H2031" s="85"/>
      <c r="I2031" s="85"/>
      <c r="J2031" s="85"/>
      <c r="K2031" s="85"/>
      <c r="L2031" s="85"/>
      <c r="M2031" s="85"/>
      <c r="N2031" s="85"/>
      <c r="O2031" s="85"/>
      <c r="P2031" s="85"/>
      <c r="Q2031" s="85"/>
      <c r="R2031" s="85"/>
      <c r="S2031" s="85"/>
      <c r="T2031" s="85"/>
      <c r="U2031" s="85"/>
      <c r="V2031" s="85"/>
      <c r="W2031" s="85"/>
      <c r="X2031" s="85"/>
      <c r="Y2031" s="85"/>
      <c r="Z2031" s="85"/>
      <c r="AA2031" s="85"/>
      <c r="AB2031" s="85"/>
      <c r="AC2031" s="81"/>
      <c r="AD2031" s="81"/>
      <c r="AE2031" s="81"/>
      <c r="AF2031" s="81"/>
      <c r="AG2031" s="81"/>
      <c r="AH2031" s="81"/>
      <c r="AI2031" s="81"/>
      <c r="AJ2031" s="81"/>
      <c r="AK2031" s="81"/>
      <c r="AL2031" s="81"/>
      <c r="AM2031" s="240"/>
      <c r="AN2031" s="240"/>
      <c r="AO2031" s="240"/>
      <c r="AP2031" s="240"/>
      <c r="AQ2031" s="240"/>
      <c r="AR2031" s="240"/>
      <c r="AS2031" s="240"/>
      <c r="AT2031" s="256"/>
      <c r="AU2031" s="256"/>
      <c r="AV2031" s="259"/>
      <c r="AW2031" s="259"/>
      <c r="AX2031" s="256"/>
      <c r="AY2031" s="256"/>
      <c r="AZ2031" s="256"/>
      <c r="BA2031" s="256"/>
      <c r="BB2031" s="256"/>
      <c r="BC2031" s="256"/>
      <c r="BD2031" s="256"/>
      <c r="BE2031" s="256"/>
      <c r="BF2031" s="256"/>
      <c r="BG2031" s="256"/>
      <c r="BH2031" s="256"/>
      <c r="BI2031" s="256"/>
      <c r="BJ2031" s="256"/>
      <c r="BK2031" s="256"/>
      <c r="BL2031" s="262"/>
      <c r="BM2031" s="262"/>
      <c r="BN2031" s="262"/>
      <c r="BO2031" s="262"/>
      <c r="BP2031" s="262"/>
      <c r="BQ2031" s="262"/>
      <c r="BR2031" s="270"/>
      <c r="BS2031" s="270"/>
      <c r="BT2031" s="270"/>
      <c r="BU2031" s="270"/>
      <c r="BV2031" s="270"/>
      <c r="BW2031" s="270"/>
      <c r="BX2031" s="256"/>
      <c r="BY2031" s="256"/>
      <c r="BZ2031" s="256"/>
      <c r="CA2031" s="267"/>
      <c r="CB2031" s="267"/>
      <c r="CC2031" s="274"/>
      <c r="CD2031" s="267"/>
      <c r="CE2031" s="267"/>
      <c r="CF2031" s="267"/>
      <c r="CG2031" s="267"/>
      <c r="CH2031" s="267"/>
      <c r="CI2031" s="267"/>
      <c r="CJ2031" s="267"/>
      <c r="CK2031" s="267"/>
      <c r="CL2031" s="265"/>
      <c r="CM2031" s="272"/>
      <c r="CN2031" s="264"/>
      <c r="CO2031" s="125"/>
      <c r="CP2031" s="226"/>
      <c r="CQ2031" s="226"/>
      <c r="CR2031" s="226"/>
      <c r="CS2031" s="90"/>
      <c r="CT2031" s="90"/>
      <c r="CU2031" s="90"/>
      <c r="CV2031" s="90"/>
      <c r="CW2031" s="90"/>
      <c r="CX2031" s="90"/>
      <c r="CY2031" s="90"/>
      <c r="CZ2031" s="90"/>
      <c r="DA2031" s="90"/>
    </row>
    <row r="2032" spans="1:105" s="70" customFormat="1" ht="15" customHeight="1">
      <c r="A2032" s="229"/>
      <c r="B2032" s="373"/>
      <c r="C2032" s="307"/>
      <c r="D2032" s="238"/>
      <c r="E2032" s="238"/>
      <c r="F2032" s="245" t="s">
        <v>83</v>
      </c>
      <c r="G2032" s="246"/>
      <c r="H2032" s="82"/>
      <c r="I2032" s="82"/>
      <c r="J2032" s="82"/>
      <c r="K2032" s="82"/>
      <c r="L2032" s="82"/>
      <c r="M2032" s="82"/>
      <c r="N2032" s="82"/>
      <c r="O2032" s="82"/>
      <c r="P2032" s="82"/>
      <c r="Q2032" s="82"/>
      <c r="R2032" s="82"/>
      <c r="S2032" s="82"/>
      <c r="T2032" s="82"/>
      <c r="U2032" s="82"/>
      <c r="V2032" s="82"/>
      <c r="W2032" s="82"/>
      <c r="X2032" s="82"/>
      <c r="Y2032" s="82"/>
      <c r="Z2032" s="82"/>
      <c r="AA2032" s="82"/>
      <c r="AB2032" s="82"/>
      <c r="AC2032" s="35"/>
      <c r="AD2032" s="35"/>
      <c r="AE2032" s="35"/>
      <c r="AF2032" s="35"/>
      <c r="AG2032" s="35"/>
      <c r="AH2032" s="35"/>
      <c r="AI2032" s="35"/>
      <c r="AJ2032" s="35"/>
      <c r="AK2032" s="35"/>
      <c r="AL2032" s="35"/>
      <c r="AM2032" s="241"/>
      <c r="AN2032" s="241"/>
      <c r="AO2032" s="241"/>
      <c r="AP2032" s="241"/>
      <c r="AQ2032" s="241"/>
      <c r="AR2032" s="241"/>
      <c r="AS2032" s="241"/>
      <c r="AT2032" s="257"/>
      <c r="AU2032" s="257"/>
      <c r="AV2032" s="260"/>
      <c r="AW2032" s="260"/>
      <c r="AX2032" s="257"/>
      <c r="AY2032" s="257"/>
      <c r="AZ2032" s="257"/>
      <c r="BA2032" s="257"/>
      <c r="BB2032" s="257"/>
      <c r="BC2032" s="257"/>
      <c r="BD2032" s="257"/>
      <c r="BE2032" s="257"/>
      <c r="BF2032" s="257"/>
      <c r="BG2032" s="257"/>
      <c r="BH2032" s="257"/>
      <c r="BI2032" s="257"/>
      <c r="BJ2032" s="257"/>
      <c r="BK2032" s="257"/>
      <c r="BL2032" s="263"/>
      <c r="BM2032" s="263"/>
      <c r="BN2032" s="263"/>
      <c r="BO2032" s="263"/>
      <c r="BP2032" s="263"/>
      <c r="BQ2032" s="263"/>
      <c r="BR2032" s="271"/>
      <c r="BS2032" s="271"/>
      <c r="BT2032" s="271"/>
      <c r="BU2032" s="271"/>
      <c r="BV2032" s="271"/>
      <c r="BW2032" s="271"/>
      <c r="BX2032" s="257"/>
      <c r="BY2032" s="257"/>
      <c r="BZ2032" s="257"/>
      <c r="CA2032" s="268"/>
      <c r="CB2032" s="268"/>
      <c r="CC2032" s="275"/>
      <c r="CD2032" s="268"/>
      <c r="CE2032" s="268"/>
      <c r="CF2032" s="268"/>
      <c r="CG2032" s="268"/>
      <c r="CH2032" s="268"/>
      <c r="CI2032" s="268"/>
      <c r="CJ2032" s="268"/>
      <c r="CK2032" s="268"/>
      <c r="CL2032" s="265"/>
      <c r="CM2032" s="272"/>
      <c r="CN2032" s="264"/>
      <c r="CO2032" s="125"/>
      <c r="CP2032" s="226"/>
      <c r="CQ2032" s="226"/>
      <c r="CR2032" s="226"/>
      <c r="CS2032" s="90"/>
      <c r="CT2032" s="90"/>
      <c r="CU2032" s="90"/>
      <c r="CV2032" s="90"/>
      <c r="CW2032" s="90"/>
      <c r="CX2032" s="90"/>
      <c r="CY2032" s="90"/>
      <c r="CZ2032" s="90"/>
      <c r="DA2032" s="90"/>
    </row>
    <row r="2033" spans="1:105" s="120" customFormat="1" ht="15" customHeight="1">
      <c r="A2033" s="227">
        <f t="shared" si="713"/>
        <v>252</v>
      </c>
      <c r="B2033" s="371" t="s">
        <v>1125</v>
      </c>
      <c r="C2033" s="306" t="s">
        <v>1126</v>
      </c>
      <c r="D2033" s="236">
        <v>44617</v>
      </c>
      <c r="E2033" s="236" t="s">
        <v>1284</v>
      </c>
      <c r="F2033" s="253" t="s">
        <v>80</v>
      </c>
      <c r="G2033" s="254"/>
      <c r="H2033" s="82" t="s">
        <v>69</v>
      </c>
      <c r="I2033" s="82"/>
      <c r="J2033" s="82" t="s">
        <v>60</v>
      </c>
      <c r="K2033" s="82" t="s">
        <v>60</v>
      </c>
      <c r="L2033" s="82" t="s">
        <v>60</v>
      </c>
      <c r="M2033" s="82" t="s">
        <v>60</v>
      </c>
      <c r="N2033" s="82" t="s">
        <v>60</v>
      </c>
      <c r="O2033" s="82"/>
      <c r="P2033" s="82" t="s">
        <v>60</v>
      </c>
      <c r="Q2033" s="82" t="s">
        <v>60</v>
      </c>
      <c r="R2033" s="82" t="s">
        <v>60</v>
      </c>
      <c r="S2033" s="82" t="s">
        <v>60</v>
      </c>
      <c r="T2033" s="82" t="s">
        <v>73</v>
      </c>
      <c r="U2033" s="82" t="s">
        <v>73</v>
      </c>
      <c r="V2033" s="82"/>
      <c r="W2033" s="82" t="s">
        <v>73</v>
      </c>
      <c r="X2033" s="82" t="s">
        <v>73</v>
      </c>
      <c r="Y2033" s="82" t="s">
        <v>73</v>
      </c>
      <c r="Z2033" s="82" t="s">
        <v>71</v>
      </c>
      <c r="AA2033" s="82" t="s">
        <v>71</v>
      </c>
      <c r="AB2033" s="82" t="s">
        <v>71</v>
      </c>
      <c r="AC2033" s="82"/>
      <c r="AD2033" s="82" t="s">
        <v>71</v>
      </c>
      <c r="AE2033" s="82" t="s">
        <v>71</v>
      </c>
      <c r="AF2033" s="82" t="s">
        <v>71</v>
      </c>
      <c r="AG2033" s="82" t="s">
        <v>71</v>
      </c>
      <c r="AH2033" s="82" t="s">
        <v>71</v>
      </c>
      <c r="AI2033" s="82" t="s">
        <v>71</v>
      </c>
      <c r="AJ2033" s="82"/>
      <c r="AK2033" s="82" t="s">
        <v>71</v>
      </c>
      <c r="AL2033" s="82" t="s">
        <v>71</v>
      </c>
      <c r="AM2033" s="239">
        <f>COUNTIF(H2033:AL2033,"PH")+COUNTIF(H2033:AL2033,"PH/L")+COUNTIF(H2033:AL2033,"PM")</f>
        <v>0</v>
      </c>
      <c r="AN2033" s="239">
        <f>COUNTIF(H2033:AL2033,"PD")+COUNTIF(H2033:AL2033,"PDD")+COUNTIF(H2033:AL2033,"P/DS")/2+COUNTIF(H2033:AL2033,"PMD")</f>
        <v>0</v>
      </c>
      <c r="AO2033" s="239">
        <f>COUNTIF(H2033:AL2033,"PN")+COUNTIF(H2033:AL2033,"P/NS")/2+COUNTIF(H2033:AL2033,"PH")+COUNTIF(H2033:AL2033,"PH/F")/2+COUNTIF(H2033:AL2033,"PH/L")/2+COUNTIF(H2033:AL2033,"PM")</f>
        <v>0</v>
      </c>
      <c r="AP2033" s="239">
        <f>COUNTIF(H2033:AL2033,"BH")+COUNTIF(H2033:AL2033,"AL/BL")+COUNTIF(H2033:AL2033,"UL/BL")+COUNTIF(H2033:AL2033,"BM")</f>
        <v>0</v>
      </c>
      <c r="AQ2033" s="239">
        <f>COUNTIF(H2033:AL2033,"DS")+COUNTIF(H2033:AL2033,"AL/DS")/2+COUNTIF(H2033:AL2033,"UL/DS")/2+COUNTIF(H2033:AL2033,"CT")+COUNTIF(H2033:AL2033,"MD")</f>
        <v>9</v>
      </c>
      <c r="AR2033" s="239">
        <f>COUNTIF(H2033:AL2033,"NS")+COUNTIF(H2033:AL2033,"AL/NS")/2+COUNTIF(H2033:AL2033,"UL/NS")/2+COUNTIF(H2033:AL2033,"BH")+COUNTIF(H2033:AL2033,"AL/BF")/2+COUNTIF(H2033:AL2033,"AL/BL")/2+COUNTIF(H2033:AL2033,"UL/BL")/2+COUNTIF(H2033:AL2033,"UL/BF")/2+COUNTIF(H2033:AL2033,"BM")</f>
        <v>0</v>
      </c>
      <c r="AS2033" s="239">
        <f>COUNTIF(H2033:AL2033,"AL")+COUNTIF(H2033:AL2033,"AL/DS")/2+COUNTIF(H2033:AL2033,"AL/NS")/2+COUNTIF(H2033:AL2033,"NH")+COUNTIF(H2033:AL2033,"SL")+COUNTIF(H2033:AL2033,"NHD")+COUNTIF(H2033:AL2033,"B")+COUNTIF(H2033:AL2033,"HL")+COUNTIF(H2033:AL2033,"AL/BF")/2+COUNTIF(H2033:AL2033,"AL/BL")/2</f>
        <v>1</v>
      </c>
      <c r="AT2033" s="255">
        <f>COUNTIF(H2033:AL2033,"PD")+COUNTIF(H2033:AL2033,"PN")+COUNTIF(H2033:AL2033,"P/DS")/2+COUNTIF(H2033:AL2033,"P/NS")/2+COUNTIF(H2033:AL2033,"DS")+COUNTIF(H2033:AL2033,"NS")+COUNTIF(H2033:AL2033,"AL")+COUNTIF(H2033:AL2033,"AL/DS")+COUNTIF(H2033:AL2033,"AL/NS")+COUNTIF(H2033:AL2033,"NH")+COUNTIF(H2033:AL2033,"SL")+COUNTIF(H2033:AL2033,"UL/DS")/2+COUNTIF(H2033:AL2033,"UL/NS")/2+COUNTIF(H2033:AL2033,"CT")+COUNTIF(H2033:AL2033,"NHD")+COUNTIF(H2033:AL2033,"PDD")+COUNTIF(H2033:AL2033,"B")+COUNTIF(H2033:AL2033,"HL")+COUNTIF(H2033:AL2033,"PH")+COUNTIF(H2033:AL2033,"BH")+COUNTIF(H2033:AL2033,"AL/BF")+COUNTIF(H2033:AL2033,"AL/BL")+COUNTIF(H2033:AL2033,"UL/BF")/2+COUNTIF(H2033:AL2033,"UL/BL")/2+COUNTIF(H2033:AL2033,"PH/F")/2+COUNTIF(H2033:AL2033,"PH/L")/2+COUNTIF(H2033:AL2033,"MD")+COUNTIF(H2033:AL2033,"PMD")+COUNTIF(H2033:AL2033,"PM")+COUNTIF(H2033:AL2033,"BM")</f>
        <v>10</v>
      </c>
      <c r="AU2033" s="255">
        <f>COUNTIF(H2033:AL2033,"P/DS")/2+COUNTIF(H2033:AL2033,"P/NS")/2+COUNTIF(H2033:AL2033,"IL")+COUNTIF(H2033:AL2033,"NL")+COUNTIF(H2033:AL2033,"UL")+COUNTIF(H2033:AL2033,"UL/DS")/2+COUNTIF(H2033:AL2033,"UL/NS")/2+COUNTIF(H2033:AL2033,"KT")+COUNTIF(H2033:AL2033,"UL/BF")/2+COUNTIF(H2033:AL2033,"UL/BL")/2+COUNTIF(H2033:AL2033,"PH/F")/2+COUNTIF(H2033:AL2033,"PH/L")/2+COUNTIF(H2033:AL2033,"NB")</f>
        <v>16</v>
      </c>
      <c r="AV2033" s="258">
        <f>COUNTIF(H2033:AL2033,"PN")+COUNTIF(H2033:AL2033,"TVD")+COUNTIF(H2033:AL2033,"PH")+COUNTIF(H2033:AL2033,"PM")+COUNTIF(H2033:AL2033,"PDD")-COUNTIFS(H2033:AL2033,"PN",H2040:AL2040,"&gt;=3")-COUNTIFS(H2033:AL2033,"PM",H2040:AL2040,"&gt;=3")</f>
        <v>0</v>
      </c>
      <c r="AW2033" s="258">
        <f>COUNTIF(H2033:AL2033,"NS")+COUNTIF(H2033:AL2033,"D")+COUNTIF(H2033:AL2033,"BH")+COUNTIF(H2033:AL2033,"NHD")+COUNTIF(H2033:AL2033,"BM")-COUNTIFS(H2033:AL2033,"NS",H2040:AL2040,"&gt;=3")-COUNTIFS(H2033:AL2033,"BH",H2040:AL2040,"&gt;=3")-COUNTIFS(H2033:AL2033,"BM",H2040:AL2040,"&gt;=3")</f>
        <v>0</v>
      </c>
      <c r="AX2033" s="255">
        <f>COUNTIF(H2033:AL2033,"AL")+COUNTIF(H2033:AL2033,"AL/DS")/2+COUNTIF(H2033:AL2033,"AL/NS")/2+COUNTIF(H2033:AL2033,"AL/BF")+COUNTIF(H2033:AL2033,"AL/BL")/2</f>
        <v>0</v>
      </c>
      <c r="AY2033" s="255">
        <f>COUNTIF(H2033:AL2033,"SL")</f>
        <v>0</v>
      </c>
      <c r="AZ2033" s="255">
        <f>COUNTIF(H2033:AL2033,"NH")</f>
        <v>1</v>
      </c>
      <c r="BA2033" s="255">
        <f>COUNTIF(H2033:AL2033,"HL")</f>
        <v>0</v>
      </c>
      <c r="BB2033" s="255">
        <f>COUNTIF(G2033:AL2033,"P/DS")/2+COUNTIF(G2033:AL2033,"P/NS")/2+COUNTIF(G2033:AL2033,"UL")+COUNTIF(G2033:AL2033,"UL/DS")/2+COUNTIF(G2033:AL2033,"UL/NS")/2+COUNTIF(G2033:AL2033,"UL/BL")/2+COUNTIF(G2033:AL2033,"UL/BF")/2+COUNTIF(G2033:AL2033,"PH/F")/2+COUNTIF(G2033:AL2033,"PH/L")/2</f>
        <v>11</v>
      </c>
      <c r="BC2033" s="255">
        <f>COUNTIF(H2033:AL2033,"NB")</f>
        <v>0</v>
      </c>
      <c r="BD2033" s="255">
        <f>COUNTIF(H2033:AL2033,"NL")</f>
        <v>0</v>
      </c>
      <c r="BE2033" s="255">
        <f>COUNTIF(H2033:AL2033,"IL")</f>
        <v>5</v>
      </c>
      <c r="BF2033" s="255">
        <f>COUNTIF(H2033:AL2033,"KT")</f>
        <v>0</v>
      </c>
      <c r="BG2033" s="255">
        <f>COUNTIF(H2033:AL2033,"L70")</f>
        <v>0</v>
      </c>
      <c r="BH2033" s="255">
        <f>COUNTIF(H2033:AL2033,"MD")</f>
        <v>0</v>
      </c>
      <c r="BI2033" s="255">
        <f>COUNTIF(H2033:AL2033,"PMD")</f>
        <v>0</v>
      </c>
      <c r="BJ2033" s="255">
        <f>COUNTIF(H2033:AL2033,"PM")</f>
        <v>0</v>
      </c>
      <c r="BK2033" s="255">
        <f>COUNTIF(H2033:AL2033,"BM")</f>
        <v>0</v>
      </c>
      <c r="BL2033" s="261">
        <f>SUMIF(H2033:AL2033,"PD",H2034:AL2034)+SUMIF(H2033:AL2033,"PN",H2034:AL2034)+SUMIF(H2033:AL2033,"P/DS",H2034:AL2034)+SUMIF(H2033:AL2033,"PN/F",H2034:AL2034)+SUMIF(H2033:AL2033,"PN/L",H2034:AL2034)+SUMIF(H2033:AL2033,"TV",H2034:AL2034)+SUMIF(H2033:AL2033,"TVD",H2034:AL2034)+SUMIF(H2033:AL2033,"PDD",H2034:AL2034)</f>
        <v>0</v>
      </c>
      <c r="BM2033" s="261">
        <f>SUMIF(H2033:AL2033,"PD",H2035:AL2035)+SUMIF(H2033:AL2033,"PN",H2035:AL2035)+SUMIF(H2033:AL2033,"P/DS",H2035:AL2035)+SUMIF(H2033:AL2033,"PN/F",H2035:AL2035)+SUMIF(H2033:AL2033,"PN/L",H2035:AL2035)+SUMIF(H2033:AL2033,"TV",H2035:AL2035)+SUMIF(H2033:AL2033,"TVD",H2035:AL2035)+SUMIF(H2033:AL2033,"PDD",H2035:AL2035)+SUMIF(H2033:AL2033,"PMD",H2035:AL2035)</f>
        <v>0</v>
      </c>
      <c r="BN2033" s="261">
        <f>SUMIF(H2033:AL2033,"PD",H2036:AL2036)+SUMIF(H2033:AL2033,"PN",H2036:AL2036)+SUMIF(H2033:AL2033,"P/DS",H2036:AL2036)+SUMIF(H2033:AL2033,"PN/F",H2036:AL2036)+SUMIF(H2033:AL2033,"PN/L",H2036:AL2036)+SUMIF(H2033:AL2033,"TV",H2036:AL2036)+SUMIF(H2033:AL2033,"TVD",H2036:AL2036)</f>
        <v>0</v>
      </c>
      <c r="BO2033" s="261">
        <f>SUMIF(H2033:AL2033,"PD",H2037:AL2037)+SUMIF(H2033:AL2033,"PN",H2037:AL2037)+SUMIF(H2033:AL2033,"P/DS",H2037:AL2037)+SUMIF(H2033:AL2033,"PN/F",H2037:AL2037)+SUMIF(H2033:AL2033,"PN/L",H2037:AL2037)+SUMIF(H2033:AL2033,"TV",H2037:AL2037)+SUMIF(H2033:AL2033,"TVD",H2037:AL2037)</f>
        <v>0</v>
      </c>
      <c r="BP2033" s="261">
        <f>SUMIF(H2033:AL2033,"PD",H2038:AL2038)+SUMIF(H2033:AL2033,"PN",H2038:AL2038)+SUMIF(H2033:AL2033,"P/DS",H2038:AL2038)+SUMIF(H2033:AL2033,"PN/F",H2038:AL2038)+SUMIF(H2033:AL2033,"PN/L",H2038:AL2038)+SUMIF(H2033:AL2033,"TV",H2038:AL2038)+SUMIF(H2033:AL2033,"TVD",H2038:AL2038)+SUMIF(H2033:AL2033,"PDD",H2038:AL2038)+SUMIF(H2033:AL2033,"PH",H2038:AL2038)+SUMIF(H2033:AL2033,"PM",H2038:AL2038)</f>
        <v>0</v>
      </c>
      <c r="BQ2033" s="261">
        <f>SUMIF(H2033:AL2033,"PD",H2039:AL2039)+SUMIF(H2033:AL2033,"PN",H2039:AL2039)+SUMIF(H2033:AL2033,"P/DS",H2039:AL2039)+SUMIF(H2033:AL2033,"PN/F",H2039:AL2039)+SUMIF(H2033:AL2033,"PN/L",H2039:AL2039)+SUMIF(H2033:AL2033,"TV",H2039:AL2039)+SUMIF(H2033:AL2033,"TVD",H2039:AL2039)+SUMIF(H2033:AL2033,"PDD",H2039:AL2039)+SUMIF(H2033:AL2033,"PH",H2039:AL2039)+SUMIF(H2033:AL2033,"PM",H2039:AL2039)</f>
        <v>0</v>
      </c>
      <c r="BR2033" s="269">
        <f>SUM(H2034:AL2034)-BL2033</f>
        <v>7.5</v>
      </c>
      <c r="BS2033" s="269">
        <f>SUM(H2035:AL2035)-BM2033</f>
        <v>0</v>
      </c>
      <c r="BT2033" s="269">
        <f>SUM(H2036:AL2036)-BN2033</f>
        <v>0</v>
      </c>
      <c r="BU2033" s="269">
        <f>SUM(H2037:AL2037)-BO2033</f>
        <v>0</v>
      </c>
      <c r="BV2033" s="269">
        <f>SUM(H2038:AL2038)-BP2033</f>
        <v>0</v>
      </c>
      <c r="BW2033" s="269">
        <f>SUM(H2039:AL2039)-BQ2033</f>
        <v>0</v>
      </c>
      <c r="BX2033" s="255">
        <f>SUMIF(H2033:AL2033,"PD",H2040:AL2040)+SUMIF(H2033:AL2033,"PN",H2040:AL2040)+SUMIF(H2033:AL2033,"P/DS",H2040:AL2040)+SUMIF(H2033:AL2033,"PN/F",H2040:AL2040)+SUMIF(H2033:AL2033,"PN/L",H2040:AL2040)</f>
        <v>0</v>
      </c>
      <c r="BY2033" s="255">
        <f>SUM(H2040:AL2040)-BX2033</f>
        <v>1</v>
      </c>
      <c r="BZ2033" s="255">
        <f t="shared" ref="BZ2033" si="716">+SUM(BL2033:BW2040)</f>
        <v>7.5</v>
      </c>
      <c r="CA2033" s="266">
        <f>(COUNTIFS(H2033:AL2033,"PD",H2034:AL2034,"&gt;=2"))*0.5-IF(CN2033="VP",COUNTIFS($H$16:$AL$16,"SAT",H2033:AL2033,"PD",H2034:AL2034,"&gt;=2"))*0.5</f>
        <v>0</v>
      </c>
      <c r="CB2033" s="266">
        <f>(COUNTIFS(H2033:AL2033,"PN",H2035:AL2035,"&gt;=0.5",H2034:AL2034,"&gt;=1.5"))*0.5+COUNTIFS(H2033:AL2033,"PDD",H2035:AL2035,"&gt;=0.5",H2034:AL2034,"&gt;=1.5")*0.5</f>
        <v>0</v>
      </c>
      <c r="CC2033" s="273">
        <f>(COUNTIFS(H2033:AL2033,"TV",H2035:AL2035,"&gt;=10"))*0.5+(COUNTIFS(H2033:AL2033,"PMD",H2035:AL2035,"&gt;=2"))*0.5</f>
        <v>0</v>
      </c>
      <c r="CD2033" s="266">
        <f>(COUNTIFS(H2033:AL2033,"TVD",H2037:AL2037,"&gt;=6.5",H2035:AL2035,"&gt;=3.5"))*0.5</f>
        <v>0</v>
      </c>
      <c r="CE2033" s="266">
        <f>(COUNTIFS(H2033:AL2033,"PD",H2038:AL2038,"&gt;=10"))*0.5</f>
        <v>0</v>
      </c>
      <c r="CF2033" s="266">
        <f>(COUNTIFS(H2033:AL2033,"PDD",H2038:AL2038,"&gt;=3.5",H2039:AL2039,"&gt;=6.5")+COUNTIFS(H2033:AL2033,"PH",H2039:AL2039,"&gt;=0.5",H2038:AL2038,"&gt;=1.5")+COUNTIFS(H2033:AL2033,"PM",H2039:AL2039,"&gt;=0.5",H2038:AL2038,"&gt;=1.5"))*0.5</f>
        <v>0</v>
      </c>
      <c r="CG2033" s="266">
        <f>(COUNTIFS(H2033:AL2033,"DS",H2034:AL2034,"&gt;=2")+COUNTIFS(H2033:AL2033,"AL/DS",H2034:AL2034,"&gt;=2"))*0.5-IF(CN2033="VP",COUNTIFS($H$16:$AL$16,"SAT",H2033:AL2033,"DS",H2034:AL2034,"&gt;=2"))*0.5</f>
        <v>1.5</v>
      </c>
      <c r="CH2033" s="266">
        <f>(COUNTIFS(H2033:AL2033,"NS",H2035:AL2035,"&gt;=0.5",H2034:AL2034,"&gt;=1.5")+COUNTIFS(H2033:AL2033,"AL/NS",H2035:AL2035,"&gt;=0.5",H2034:AL2034,"&gt;=1.5")+COUNTIFS(H2033:AL2033,"NHD",H2035:AL2035,"&gt;=4.5",H2038:AL2038,"&gt;=2",H2034:AL2034,"&gt;=1.5"))*0.5</f>
        <v>0</v>
      </c>
      <c r="CI2033" s="266">
        <f>(COUNTIF(H2035:AL2035,"&gt;=10")+COUNTIFS(H2033:AL2033,"MD",H2035:AL2035,"&gt;=2")-COUNTIFS(H2033:AL2033,"TV",H2035:AL2035,"&gt;=10"))*0.5</f>
        <v>0</v>
      </c>
      <c r="CJ2033" s="266">
        <f>(COUNTIFS(H2033:AL2033,"D",H2037:AL2037,"&gt;=6.5",H2035:AL2035,"&gt;=3.5"))*0.5</f>
        <v>0</v>
      </c>
      <c r="CK2033" s="266">
        <f>(COUNTIF(H2038:AL2038,"&gt;=10")-COUNTIFS(H2033:AL2033,"PD",H2038:AL2038,"&gt;=10"))*0.5</f>
        <v>0</v>
      </c>
      <c r="CL2033" s="265">
        <f>(COUNTIFS(H2033:AL2033,"NHD",H2038:AL2038,"&gt;=3.5",H2039:AL2039,"&gt;=6.5")+COUNTIFS(H2033:AL2033,"BH",H2038:AL2038,"&gt;=1.5",H2039:AL2039,"&gt;=0.5")+COUNTIFS(H2033:AL2033,"BM",H2038:AL2038,"&gt;=1.5",H2039:AL2039,"&gt;=0.5")+COUNTIFS(H2033:AL2033,"D",H2038:AL2038,"&gt;=1.5",H2039:AL2039,"&gt;=0.5"))*0.5</f>
        <v>0</v>
      </c>
      <c r="CM2033" s="272"/>
      <c r="CN2033" s="264" t="s">
        <v>723</v>
      </c>
      <c r="CO2033" s="193">
        <f t="shared" ref="CO2033" si="717">+AM2033+AN2033+AO2033+AP2033+AQ2033+AR2033+AS2033+AU2033+BG2033</f>
        <v>26</v>
      </c>
      <c r="CP2033" s="225">
        <f>+SUM(I2034:I2039)-I2040</f>
        <v>0</v>
      </c>
      <c r="CQ2033" s="225">
        <f>+SUM(J2034:J2039)-J2040</f>
        <v>0</v>
      </c>
      <c r="CR2033" s="225">
        <f>+SUM(K2034:K2039)-K2040</f>
        <v>0</v>
      </c>
      <c r="CS2033" s="192"/>
      <c r="CT2033" s="192"/>
      <c r="CU2033" s="192"/>
      <c r="CV2033" s="192"/>
      <c r="CW2033" s="192"/>
      <c r="CX2033" s="192"/>
      <c r="CY2033" s="192"/>
      <c r="CZ2033" s="192"/>
      <c r="DA2033" s="192"/>
    </row>
    <row r="2034" spans="1:105" s="120" customFormat="1" ht="15" customHeight="1">
      <c r="A2034" s="228"/>
      <c r="B2034" s="372"/>
      <c r="C2034" s="306"/>
      <c r="D2034" s="237"/>
      <c r="E2034" s="237"/>
      <c r="F2034" s="242" t="s">
        <v>82</v>
      </c>
      <c r="G2034" s="121">
        <v>1.5</v>
      </c>
      <c r="H2034" s="83"/>
      <c r="I2034" s="83"/>
      <c r="J2034" s="83"/>
      <c r="K2034" s="83"/>
      <c r="L2034" s="83">
        <v>2.5</v>
      </c>
      <c r="M2034" s="83">
        <v>2.5</v>
      </c>
      <c r="N2034" s="83">
        <v>2.5</v>
      </c>
      <c r="O2034" s="83"/>
      <c r="P2034" s="83"/>
      <c r="Q2034" s="83"/>
      <c r="R2034" s="83"/>
      <c r="S2034" s="83"/>
      <c r="T2034" s="83"/>
      <c r="U2034" s="83"/>
      <c r="V2034" s="83"/>
      <c r="W2034" s="83"/>
      <c r="X2034" s="83"/>
      <c r="Y2034" s="83"/>
      <c r="Z2034" s="83"/>
      <c r="AA2034" s="83"/>
      <c r="AB2034" s="83"/>
      <c r="AC2034" s="79"/>
      <c r="AD2034" s="79"/>
      <c r="AE2034" s="79"/>
      <c r="AF2034" s="79"/>
      <c r="AG2034" s="79"/>
      <c r="AH2034" s="79"/>
      <c r="AI2034" s="79"/>
      <c r="AJ2034" s="79"/>
      <c r="AK2034" s="79"/>
      <c r="AL2034" s="79"/>
      <c r="AM2034" s="240"/>
      <c r="AN2034" s="240"/>
      <c r="AO2034" s="240"/>
      <c r="AP2034" s="240"/>
      <c r="AQ2034" s="240"/>
      <c r="AR2034" s="240"/>
      <c r="AS2034" s="240"/>
      <c r="AT2034" s="256"/>
      <c r="AU2034" s="256"/>
      <c r="AV2034" s="259"/>
      <c r="AW2034" s="259"/>
      <c r="AX2034" s="256"/>
      <c r="AY2034" s="256"/>
      <c r="AZ2034" s="256"/>
      <c r="BA2034" s="256"/>
      <c r="BB2034" s="256"/>
      <c r="BC2034" s="256"/>
      <c r="BD2034" s="256"/>
      <c r="BE2034" s="256"/>
      <c r="BF2034" s="256"/>
      <c r="BG2034" s="256"/>
      <c r="BH2034" s="256"/>
      <c r="BI2034" s="256"/>
      <c r="BJ2034" s="256"/>
      <c r="BK2034" s="256"/>
      <c r="BL2034" s="262"/>
      <c r="BM2034" s="262"/>
      <c r="BN2034" s="262"/>
      <c r="BO2034" s="262"/>
      <c r="BP2034" s="262"/>
      <c r="BQ2034" s="262"/>
      <c r="BR2034" s="270"/>
      <c r="BS2034" s="270"/>
      <c r="BT2034" s="270"/>
      <c r="BU2034" s="270"/>
      <c r="BV2034" s="270"/>
      <c r="BW2034" s="270"/>
      <c r="BX2034" s="256"/>
      <c r="BY2034" s="256"/>
      <c r="BZ2034" s="256"/>
      <c r="CA2034" s="267"/>
      <c r="CB2034" s="267"/>
      <c r="CC2034" s="274"/>
      <c r="CD2034" s="267"/>
      <c r="CE2034" s="267"/>
      <c r="CF2034" s="267"/>
      <c r="CG2034" s="267"/>
      <c r="CH2034" s="267"/>
      <c r="CI2034" s="267"/>
      <c r="CJ2034" s="267"/>
      <c r="CK2034" s="267"/>
      <c r="CL2034" s="265"/>
      <c r="CM2034" s="272"/>
      <c r="CN2034" s="264"/>
      <c r="CO2034" s="193"/>
      <c r="CP2034" s="226"/>
      <c r="CQ2034" s="226"/>
      <c r="CR2034" s="226"/>
      <c r="CS2034" s="192"/>
      <c r="CT2034" s="192"/>
      <c r="CU2034" s="192"/>
      <c r="CV2034" s="192"/>
      <c r="CW2034" s="192"/>
      <c r="CX2034" s="192"/>
      <c r="CY2034" s="192"/>
      <c r="CZ2034" s="192"/>
      <c r="DA2034" s="192"/>
    </row>
    <row r="2035" spans="1:105" s="120" customFormat="1" ht="15" customHeight="1">
      <c r="A2035" s="228"/>
      <c r="B2035" s="372"/>
      <c r="C2035" s="306"/>
      <c r="D2035" s="237"/>
      <c r="E2035" s="237"/>
      <c r="F2035" s="243"/>
      <c r="G2035" s="122">
        <v>2</v>
      </c>
      <c r="H2035" s="84"/>
      <c r="I2035" s="84"/>
      <c r="J2035" s="84"/>
      <c r="K2035" s="84"/>
      <c r="L2035" s="84"/>
      <c r="M2035" s="84"/>
      <c r="N2035" s="84"/>
      <c r="O2035" s="84"/>
      <c r="P2035" s="84"/>
      <c r="Q2035" s="84"/>
      <c r="R2035" s="84"/>
      <c r="S2035" s="84"/>
      <c r="T2035" s="84"/>
      <c r="U2035" s="84"/>
      <c r="V2035" s="84"/>
      <c r="W2035" s="84"/>
      <c r="X2035" s="84"/>
      <c r="Y2035" s="84"/>
      <c r="Z2035" s="84"/>
      <c r="AA2035" s="84"/>
      <c r="AB2035" s="84"/>
      <c r="AC2035" s="80"/>
      <c r="AD2035" s="80"/>
      <c r="AE2035" s="80"/>
      <c r="AF2035" s="80"/>
      <c r="AG2035" s="80"/>
      <c r="AH2035" s="80"/>
      <c r="AI2035" s="80"/>
      <c r="AJ2035" s="80"/>
      <c r="AK2035" s="80"/>
      <c r="AL2035" s="80"/>
      <c r="AM2035" s="240"/>
      <c r="AN2035" s="240"/>
      <c r="AO2035" s="240"/>
      <c r="AP2035" s="240"/>
      <c r="AQ2035" s="240"/>
      <c r="AR2035" s="240"/>
      <c r="AS2035" s="240"/>
      <c r="AT2035" s="256"/>
      <c r="AU2035" s="256"/>
      <c r="AV2035" s="259"/>
      <c r="AW2035" s="259"/>
      <c r="AX2035" s="256"/>
      <c r="AY2035" s="256"/>
      <c r="AZ2035" s="256"/>
      <c r="BA2035" s="256"/>
      <c r="BB2035" s="256"/>
      <c r="BC2035" s="256"/>
      <c r="BD2035" s="256"/>
      <c r="BE2035" s="256"/>
      <c r="BF2035" s="256"/>
      <c r="BG2035" s="256"/>
      <c r="BH2035" s="256"/>
      <c r="BI2035" s="256"/>
      <c r="BJ2035" s="256"/>
      <c r="BK2035" s="256"/>
      <c r="BL2035" s="262"/>
      <c r="BM2035" s="262"/>
      <c r="BN2035" s="262"/>
      <c r="BO2035" s="262"/>
      <c r="BP2035" s="262"/>
      <c r="BQ2035" s="262"/>
      <c r="BR2035" s="270"/>
      <c r="BS2035" s="270"/>
      <c r="BT2035" s="270"/>
      <c r="BU2035" s="270"/>
      <c r="BV2035" s="270"/>
      <c r="BW2035" s="270"/>
      <c r="BX2035" s="256"/>
      <c r="BY2035" s="256"/>
      <c r="BZ2035" s="256"/>
      <c r="CA2035" s="267"/>
      <c r="CB2035" s="267"/>
      <c r="CC2035" s="274"/>
      <c r="CD2035" s="267"/>
      <c r="CE2035" s="267"/>
      <c r="CF2035" s="267"/>
      <c r="CG2035" s="267"/>
      <c r="CH2035" s="267"/>
      <c r="CI2035" s="267"/>
      <c r="CJ2035" s="267"/>
      <c r="CK2035" s="267"/>
      <c r="CL2035" s="265"/>
      <c r="CM2035" s="272"/>
      <c r="CN2035" s="264"/>
      <c r="CO2035" s="193"/>
      <c r="CP2035" s="226"/>
      <c r="CQ2035" s="226"/>
      <c r="CR2035" s="226"/>
      <c r="CS2035" s="192"/>
      <c r="CT2035" s="192"/>
      <c r="CU2035" s="192"/>
      <c r="CV2035" s="192"/>
      <c r="CW2035" s="192"/>
      <c r="CX2035" s="192"/>
      <c r="CY2035" s="192"/>
      <c r="CZ2035" s="192"/>
      <c r="DA2035" s="192"/>
    </row>
    <row r="2036" spans="1:105" s="120" customFormat="1" ht="15" customHeight="1">
      <c r="A2036" s="228"/>
      <c r="B2036" s="372"/>
      <c r="C2036" s="306"/>
      <c r="D2036" s="237"/>
      <c r="E2036" s="237"/>
      <c r="F2036" s="243"/>
      <c r="G2036" s="122">
        <v>2.1</v>
      </c>
      <c r="H2036" s="84"/>
      <c r="I2036" s="84"/>
      <c r="J2036" s="84"/>
      <c r="K2036" s="84"/>
      <c r="L2036" s="84"/>
      <c r="M2036" s="84"/>
      <c r="N2036" s="84"/>
      <c r="O2036" s="84"/>
      <c r="P2036" s="84"/>
      <c r="Q2036" s="84"/>
      <c r="R2036" s="84"/>
      <c r="S2036" s="84"/>
      <c r="T2036" s="84"/>
      <c r="U2036" s="84"/>
      <c r="V2036" s="84"/>
      <c r="W2036" s="84"/>
      <c r="X2036" s="84"/>
      <c r="Y2036" s="84"/>
      <c r="Z2036" s="84"/>
      <c r="AA2036" s="84"/>
      <c r="AB2036" s="84"/>
      <c r="AC2036" s="80"/>
      <c r="AD2036" s="80"/>
      <c r="AE2036" s="80"/>
      <c r="AF2036" s="80"/>
      <c r="AG2036" s="80"/>
      <c r="AH2036" s="80"/>
      <c r="AI2036" s="80"/>
      <c r="AJ2036" s="80"/>
      <c r="AK2036" s="80"/>
      <c r="AL2036" s="80"/>
      <c r="AM2036" s="240"/>
      <c r="AN2036" s="240"/>
      <c r="AO2036" s="240"/>
      <c r="AP2036" s="240"/>
      <c r="AQ2036" s="240"/>
      <c r="AR2036" s="240"/>
      <c r="AS2036" s="240"/>
      <c r="AT2036" s="256"/>
      <c r="AU2036" s="256"/>
      <c r="AV2036" s="259"/>
      <c r="AW2036" s="259"/>
      <c r="AX2036" s="256"/>
      <c r="AY2036" s="256"/>
      <c r="AZ2036" s="256"/>
      <c r="BA2036" s="256"/>
      <c r="BB2036" s="256"/>
      <c r="BC2036" s="256"/>
      <c r="BD2036" s="256"/>
      <c r="BE2036" s="256"/>
      <c r="BF2036" s="256"/>
      <c r="BG2036" s="256"/>
      <c r="BH2036" s="256"/>
      <c r="BI2036" s="256"/>
      <c r="BJ2036" s="256"/>
      <c r="BK2036" s="256"/>
      <c r="BL2036" s="262"/>
      <c r="BM2036" s="262"/>
      <c r="BN2036" s="262"/>
      <c r="BO2036" s="262"/>
      <c r="BP2036" s="262"/>
      <c r="BQ2036" s="262"/>
      <c r="BR2036" s="270"/>
      <c r="BS2036" s="270"/>
      <c r="BT2036" s="270"/>
      <c r="BU2036" s="270"/>
      <c r="BV2036" s="270"/>
      <c r="BW2036" s="270"/>
      <c r="BX2036" s="256"/>
      <c r="BY2036" s="256"/>
      <c r="BZ2036" s="256"/>
      <c r="CA2036" s="267"/>
      <c r="CB2036" s="267"/>
      <c r="CC2036" s="274"/>
      <c r="CD2036" s="267"/>
      <c r="CE2036" s="267"/>
      <c r="CF2036" s="267"/>
      <c r="CG2036" s="267"/>
      <c r="CH2036" s="267"/>
      <c r="CI2036" s="267"/>
      <c r="CJ2036" s="267"/>
      <c r="CK2036" s="267"/>
      <c r="CL2036" s="265"/>
      <c r="CM2036" s="272"/>
      <c r="CN2036" s="264"/>
      <c r="CO2036" s="193"/>
      <c r="CP2036" s="226"/>
      <c r="CQ2036" s="226"/>
      <c r="CR2036" s="226"/>
      <c r="CS2036" s="192"/>
      <c r="CT2036" s="192"/>
      <c r="CU2036" s="192"/>
      <c r="CV2036" s="192"/>
      <c r="CW2036" s="192"/>
      <c r="CX2036" s="192"/>
      <c r="CY2036" s="192"/>
      <c r="CZ2036" s="192"/>
      <c r="DA2036" s="192"/>
    </row>
    <row r="2037" spans="1:105" s="120" customFormat="1" ht="15" customHeight="1">
      <c r="A2037" s="228"/>
      <c r="B2037" s="372"/>
      <c r="C2037" s="306"/>
      <c r="D2037" s="237"/>
      <c r="E2037" s="237"/>
      <c r="F2037" s="243"/>
      <c r="G2037" s="122">
        <v>2.7</v>
      </c>
      <c r="H2037" s="84"/>
      <c r="I2037" s="84"/>
      <c r="J2037" s="84"/>
      <c r="K2037" s="84"/>
      <c r="L2037" s="84"/>
      <c r="M2037" s="84"/>
      <c r="N2037" s="84"/>
      <c r="O2037" s="84"/>
      <c r="P2037" s="84"/>
      <c r="Q2037" s="84"/>
      <c r="R2037" s="84"/>
      <c r="S2037" s="84"/>
      <c r="T2037" s="84"/>
      <c r="U2037" s="84"/>
      <c r="V2037" s="84"/>
      <c r="W2037" s="84"/>
      <c r="X2037" s="84"/>
      <c r="Y2037" s="84"/>
      <c r="Z2037" s="84"/>
      <c r="AA2037" s="84"/>
      <c r="AB2037" s="84"/>
      <c r="AC2037" s="80"/>
      <c r="AD2037" s="80"/>
      <c r="AE2037" s="80"/>
      <c r="AF2037" s="80"/>
      <c r="AG2037" s="80"/>
      <c r="AH2037" s="80"/>
      <c r="AI2037" s="80"/>
      <c r="AJ2037" s="80"/>
      <c r="AK2037" s="80"/>
      <c r="AL2037" s="80"/>
      <c r="AM2037" s="240"/>
      <c r="AN2037" s="240"/>
      <c r="AO2037" s="240"/>
      <c r="AP2037" s="240"/>
      <c r="AQ2037" s="240"/>
      <c r="AR2037" s="240"/>
      <c r="AS2037" s="240"/>
      <c r="AT2037" s="256"/>
      <c r="AU2037" s="256"/>
      <c r="AV2037" s="259"/>
      <c r="AW2037" s="259"/>
      <c r="AX2037" s="256"/>
      <c r="AY2037" s="256"/>
      <c r="AZ2037" s="256"/>
      <c r="BA2037" s="256"/>
      <c r="BB2037" s="256"/>
      <c r="BC2037" s="256"/>
      <c r="BD2037" s="256"/>
      <c r="BE2037" s="256"/>
      <c r="BF2037" s="256"/>
      <c r="BG2037" s="256"/>
      <c r="BH2037" s="256"/>
      <c r="BI2037" s="256"/>
      <c r="BJ2037" s="256"/>
      <c r="BK2037" s="256"/>
      <c r="BL2037" s="262"/>
      <c r="BM2037" s="262"/>
      <c r="BN2037" s="262"/>
      <c r="BO2037" s="262"/>
      <c r="BP2037" s="262"/>
      <c r="BQ2037" s="262"/>
      <c r="BR2037" s="270"/>
      <c r="BS2037" s="270"/>
      <c r="BT2037" s="270"/>
      <c r="BU2037" s="270"/>
      <c r="BV2037" s="270"/>
      <c r="BW2037" s="270"/>
      <c r="BX2037" s="256"/>
      <c r="BY2037" s="256"/>
      <c r="BZ2037" s="256"/>
      <c r="CA2037" s="267"/>
      <c r="CB2037" s="267"/>
      <c r="CC2037" s="274"/>
      <c r="CD2037" s="267"/>
      <c r="CE2037" s="267"/>
      <c r="CF2037" s="267"/>
      <c r="CG2037" s="267"/>
      <c r="CH2037" s="267"/>
      <c r="CI2037" s="267"/>
      <c r="CJ2037" s="267"/>
      <c r="CK2037" s="267"/>
      <c r="CL2037" s="265"/>
      <c r="CM2037" s="272"/>
      <c r="CN2037" s="264"/>
      <c r="CO2037" s="193"/>
      <c r="CP2037" s="226"/>
      <c r="CQ2037" s="226"/>
      <c r="CR2037" s="226"/>
      <c r="CS2037" s="192"/>
      <c r="CT2037" s="192"/>
      <c r="CU2037" s="192"/>
      <c r="CV2037" s="192"/>
      <c r="CW2037" s="192"/>
      <c r="CX2037" s="192"/>
      <c r="CY2037" s="192"/>
      <c r="CZ2037" s="192"/>
      <c r="DA2037" s="192"/>
    </row>
    <row r="2038" spans="1:105" s="120" customFormat="1" ht="15" customHeight="1">
      <c r="A2038" s="228"/>
      <c r="B2038" s="372"/>
      <c r="C2038" s="306"/>
      <c r="D2038" s="237"/>
      <c r="E2038" s="237"/>
      <c r="F2038" s="243"/>
      <c r="G2038" s="122">
        <v>3</v>
      </c>
      <c r="H2038" s="84"/>
      <c r="I2038" s="84"/>
      <c r="J2038" s="84"/>
      <c r="K2038" s="84"/>
      <c r="L2038" s="84"/>
      <c r="M2038" s="84"/>
      <c r="N2038" s="84"/>
      <c r="O2038" s="84"/>
      <c r="P2038" s="84"/>
      <c r="Q2038" s="84"/>
      <c r="R2038" s="84"/>
      <c r="S2038" s="84"/>
      <c r="T2038" s="84"/>
      <c r="U2038" s="84"/>
      <c r="V2038" s="84"/>
      <c r="W2038" s="84"/>
      <c r="X2038" s="84"/>
      <c r="Y2038" s="84"/>
      <c r="Z2038" s="84"/>
      <c r="AA2038" s="84"/>
      <c r="AB2038" s="84"/>
      <c r="AC2038" s="80"/>
      <c r="AD2038" s="80"/>
      <c r="AE2038" s="80"/>
      <c r="AF2038" s="80"/>
      <c r="AG2038" s="80"/>
      <c r="AH2038" s="80"/>
      <c r="AI2038" s="80"/>
      <c r="AJ2038" s="80"/>
      <c r="AK2038" s="80"/>
      <c r="AL2038" s="80"/>
      <c r="AM2038" s="240"/>
      <c r="AN2038" s="240"/>
      <c r="AO2038" s="240"/>
      <c r="AP2038" s="240"/>
      <c r="AQ2038" s="240"/>
      <c r="AR2038" s="240"/>
      <c r="AS2038" s="240"/>
      <c r="AT2038" s="256"/>
      <c r="AU2038" s="256"/>
      <c r="AV2038" s="259"/>
      <c r="AW2038" s="259"/>
      <c r="AX2038" s="256"/>
      <c r="AY2038" s="256"/>
      <c r="AZ2038" s="256"/>
      <c r="BA2038" s="256"/>
      <c r="BB2038" s="256"/>
      <c r="BC2038" s="256"/>
      <c r="BD2038" s="256"/>
      <c r="BE2038" s="256"/>
      <c r="BF2038" s="256"/>
      <c r="BG2038" s="256"/>
      <c r="BH2038" s="256"/>
      <c r="BI2038" s="256"/>
      <c r="BJ2038" s="256"/>
      <c r="BK2038" s="256"/>
      <c r="BL2038" s="262"/>
      <c r="BM2038" s="262"/>
      <c r="BN2038" s="262"/>
      <c r="BO2038" s="262"/>
      <c r="BP2038" s="262"/>
      <c r="BQ2038" s="262"/>
      <c r="BR2038" s="270"/>
      <c r="BS2038" s="270"/>
      <c r="BT2038" s="270"/>
      <c r="BU2038" s="270"/>
      <c r="BV2038" s="270"/>
      <c r="BW2038" s="270"/>
      <c r="BX2038" s="256"/>
      <c r="BY2038" s="256"/>
      <c r="BZ2038" s="256"/>
      <c r="CA2038" s="267"/>
      <c r="CB2038" s="267"/>
      <c r="CC2038" s="274"/>
      <c r="CD2038" s="267"/>
      <c r="CE2038" s="267"/>
      <c r="CF2038" s="267"/>
      <c r="CG2038" s="267"/>
      <c r="CH2038" s="267"/>
      <c r="CI2038" s="267"/>
      <c r="CJ2038" s="267"/>
      <c r="CK2038" s="267"/>
      <c r="CL2038" s="265"/>
      <c r="CM2038" s="272"/>
      <c r="CN2038" s="264"/>
      <c r="CO2038" s="193"/>
      <c r="CP2038" s="226"/>
      <c r="CQ2038" s="226"/>
      <c r="CR2038" s="226"/>
      <c r="CS2038" s="192"/>
      <c r="CT2038" s="192"/>
      <c r="CU2038" s="192"/>
      <c r="CV2038" s="192"/>
      <c r="CW2038" s="192"/>
      <c r="CX2038" s="192"/>
      <c r="CY2038" s="192"/>
      <c r="CZ2038" s="192"/>
      <c r="DA2038" s="192"/>
    </row>
    <row r="2039" spans="1:105" s="120" customFormat="1" ht="15" customHeight="1">
      <c r="A2039" s="228"/>
      <c r="B2039" s="372"/>
      <c r="C2039" s="306"/>
      <c r="D2039" s="237"/>
      <c r="E2039" s="237"/>
      <c r="F2039" s="244"/>
      <c r="G2039" s="123">
        <v>3.9</v>
      </c>
      <c r="H2039" s="85"/>
      <c r="I2039" s="85"/>
      <c r="J2039" s="85"/>
      <c r="K2039" s="85"/>
      <c r="L2039" s="85"/>
      <c r="M2039" s="85"/>
      <c r="N2039" s="85"/>
      <c r="O2039" s="85"/>
      <c r="P2039" s="85"/>
      <c r="Q2039" s="85"/>
      <c r="R2039" s="85"/>
      <c r="S2039" s="85"/>
      <c r="T2039" s="85"/>
      <c r="U2039" s="85"/>
      <c r="V2039" s="85"/>
      <c r="W2039" s="85"/>
      <c r="X2039" s="85"/>
      <c r="Y2039" s="85"/>
      <c r="Z2039" s="85"/>
      <c r="AA2039" s="85"/>
      <c r="AB2039" s="85"/>
      <c r="AC2039" s="81"/>
      <c r="AD2039" s="81"/>
      <c r="AE2039" s="81"/>
      <c r="AF2039" s="81"/>
      <c r="AG2039" s="81"/>
      <c r="AH2039" s="81"/>
      <c r="AI2039" s="81"/>
      <c r="AJ2039" s="81"/>
      <c r="AK2039" s="81"/>
      <c r="AL2039" s="81"/>
      <c r="AM2039" s="240"/>
      <c r="AN2039" s="240"/>
      <c r="AO2039" s="240"/>
      <c r="AP2039" s="240"/>
      <c r="AQ2039" s="240"/>
      <c r="AR2039" s="240"/>
      <c r="AS2039" s="240"/>
      <c r="AT2039" s="256"/>
      <c r="AU2039" s="256"/>
      <c r="AV2039" s="259"/>
      <c r="AW2039" s="259"/>
      <c r="AX2039" s="256"/>
      <c r="AY2039" s="256"/>
      <c r="AZ2039" s="256"/>
      <c r="BA2039" s="256"/>
      <c r="BB2039" s="256"/>
      <c r="BC2039" s="256"/>
      <c r="BD2039" s="256"/>
      <c r="BE2039" s="256"/>
      <c r="BF2039" s="256"/>
      <c r="BG2039" s="256"/>
      <c r="BH2039" s="256"/>
      <c r="BI2039" s="256"/>
      <c r="BJ2039" s="256"/>
      <c r="BK2039" s="256"/>
      <c r="BL2039" s="262"/>
      <c r="BM2039" s="262"/>
      <c r="BN2039" s="262"/>
      <c r="BO2039" s="262"/>
      <c r="BP2039" s="262"/>
      <c r="BQ2039" s="262"/>
      <c r="BR2039" s="270"/>
      <c r="BS2039" s="270"/>
      <c r="BT2039" s="270"/>
      <c r="BU2039" s="270"/>
      <c r="BV2039" s="270"/>
      <c r="BW2039" s="270"/>
      <c r="BX2039" s="256"/>
      <c r="BY2039" s="256"/>
      <c r="BZ2039" s="256"/>
      <c r="CA2039" s="267"/>
      <c r="CB2039" s="267"/>
      <c r="CC2039" s="274"/>
      <c r="CD2039" s="267"/>
      <c r="CE2039" s="267"/>
      <c r="CF2039" s="267"/>
      <c r="CG2039" s="267"/>
      <c r="CH2039" s="267"/>
      <c r="CI2039" s="267"/>
      <c r="CJ2039" s="267"/>
      <c r="CK2039" s="267"/>
      <c r="CL2039" s="265"/>
      <c r="CM2039" s="272"/>
      <c r="CN2039" s="264"/>
      <c r="CO2039" s="193"/>
      <c r="CP2039" s="226"/>
      <c r="CQ2039" s="226"/>
      <c r="CR2039" s="226"/>
      <c r="CS2039" s="192"/>
      <c r="CT2039" s="192"/>
      <c r="CU2039" s="192"/>
      <c r="CV2039" s="192"/>
      <c r="CW2039" s="192"/>
      <c r="CX2039" s="192"/>
      <c r="CY2039" s="192"/>
      <c r="CZ2039" s="192"/>
      <c r="DA2039" s="192"/>
    </row>
    <row r="2040" spans="1:105" s="120" customFormat="1" ht="15" customHeight="1">
      <c r="A2040" s="229"/>
      <c r="B2040" s="373"/>
      <c r="C2040" s="307"/>
      <c r="D2040" s="238"/>
      <c r="E2040" s="238"/>
      <c r="F2040" s="245" t="s">
        <v>83</v>
      </c>
      <c r="G2040" s="246"/>
      <c r="H2040" s="82"/>
      <c r="I2040" s="82"/>
      <c r="J2040" s="82"/>
      <c r="K2040" s="82"/>
      <c r="L2040" s="82"/>
      <c r="M2040" s="82"/>
      <c r="N2040" s="82"/>
      <c r="O2040" s="82"/>
      <c r="P2040" s="82"/>
      <c r="Q2040" s="82"/>
      <c r="R2040" s="82"/>
      <c r="S2040" s="82">
        <v>1</v>
      </c>
      <c r="T2040" s="82"/>
      <c r="U2040" s="82"/>
      <c r="V2040" s="82"/>
      <c r="W2040" s="82"/>
      <c r="X2040" s="82"/>
      <c r="Y2040" s="82"/>
      <c r="Z2040" s="82"/>
      <c r="AA2040" s="82"/>
      <c r="AB2040" s="82"/>
      <c r="AC2040" s="35"/>
      <c r="AD2040" s="35"/>
      <c r="AE2040" s="35"/>
      <c r="AF2040" s="35"/>
      <c r="AG2040" s="35"/>
      <c r="AH2040" s="35"/>
      <c r="AI2040" s="35"/>
      <c r="AJ2040" s="35"/>
      <c r="AK2040" s="35"/>
      <c r="AL2040" s="35"/>
      <c r="AM2040" s="241"/>
      <c r="AN2040" s="241"/>
      <c r="AO2040" s="241"/>
      <c r="AP2040" s="241"/>
      <c r="AQ2040" s="241"/>
      <c r="AR2040" s="241"/>
      <c r="AS2040" s="241"/>
      <c r="AT2040" s="257"/>
      <c r="AU2040" s="257"/>
      <c r="AV2040" s="260"/>
      <c r="AW2040" s="260"/>
      <c r="AX2040" s="257"/>
      <c r="AY2040" s="257"/>
      <c r="AZ2040" s="257"/>
      <c r="BA2040" s="257"/>
      <c r="BB2040" s="257"/>
      <c r="BC2040" s="257"/>
      <c r="BD2040" s="257"/>
      <c r="BE2040" s="257"/>
      <c r="BF2040" s="257"/>
      <c r="BG2040" s="257"/>
      <c r="BH2040" s="257"/>
      <c r="BI2040" s="257"/>
      <c r="BJ2040" s="257"/>
      <c r="BK2040" s="257"/>
      <c r="BL2040" s="263"/>
      <c r="BM2040" s="263"/>
      <c r="BN2040" s="263"/>
      <c r="BO2040" s="263"/>
      <c r="BP2040" s="263"/>
      <c r="BQ2040" s="263"/>
      <c r="BR2040" s="271"/>
      <c r="BS2040" s="271"/>
      <c r="BT2040" s="271"/>
      <c r="BU2040" s="271"/>
      <c r="BV2040" s="271"/>
      <c r="BW2040" s="271"/>
      <c r="BX2040" s="257"/>
      <c r="BY2040" s="257"/>
      <c r="BZ2040" s="257"/>
      <c r="CA2040" s="268"/>
      <c r="CB2040" s="268"/>
      <c r="CC2040" s="275"/>
      <c r="CD2040" s="268"/>
      <c r="CE2040" s="268"/>
      <c r="CF2040" s="268"/>
      <c r="CG2040" s="268"/>
      <c r="CH2040" s="268"/>
      <c r="CI2040" s="268"/>
      <c r="CJ2040" s="268"/>
      <c r="CK2040" s="268"/>
      <c r="CL2040" s="265"/>
      <c r="CM2040" s="272"/>
      <c r="CN2040" s="264"/>
      <c r="CO2040" s="193"/>
      <c r="CP2040" s="226"/>
      <c r="CQ2040" s="226"/>
      <c r="CR2040" s="226"/>
      <c r="CS2040" s="192"/>
      <c r="CT2040" s="192"/>
      <c r="CU2040" s="192"/>
      <c r="CV2040" s="192"/>
      <c r="CW2040" s="192"/>
      <c r="CX2040" s="192"/>
      <c r="CY2040" s="192"/>
      <c r="CZ2040" s="192"/>
      <c r="DA2040" s="192"/>
    </row>
    <row r="2041" spans="1:105" s="70" customFormat="1" ht="15" customHeight="1">
      <c r="A2041" s="227">
        <f t="shared" si="713"/>
        <v>253</v>
      </c>
      <c r="B2041" s="371" t="s">
        <v>1129</v>
      </c>
      <c r="C2041" s="306" t="s">
        <v>97</v>
      </c>
      <c r="D2041" s="236">
        <v>44618</v>
      </c>
      <c r="E2041" s="236" t="s">
        <v>1283</v>
      </c>
      <c r="F2041" s="253" t="s">
        <v>80</v>
      </c>
      <c r="G2041" s="254"/>
      <c r="H2041" s="82" t="s">
        <v>69</v>
      </c>
      <c r="I2041" s="82"/>
      <c r="J2041" s="82" t="s">
        <v>60</v>
      </c>
      <c r="K2041" s="82" t="s">
        <v>60</v>
      </c>
      <c r="L2041" s="82" t="s">
        <v>60</v>
      </c>
      <c r="M2041" s="82" t="s">
        <v>60</v>
      </c>
      <c r="N2041" s="82" t="s">
        <v>60</v>
      </c>
      <c r="O2041" s="82"/>
      <c r="P2041" s="82" t="s">
        <v>60</v>
      </c>
      <c r="Q2041" s="82" t="s">
        <v>67</v>
      </c>
      <c r="R2041" s="82" t="s">
        <v>60</v>
      </c>
      <c r="S2041" s="82" t="s">
        <v>81</v>
      </c>
      <c r="T2041" s="82" t="s">
        <v>60</v>
      </c>
      <c r="U2041" s="82" t="s">
        <v>60</v>
      </c>
      <c r="V2041" s="82"/>
      <c r="W2041" s="82" t="s">
        <v>61</v>
      </c>
      <c r="X2041" s="82" t="s">
        <v>61</v>
      </c>
      <c r="Y2041" s="82" t="s">
        <v>61</v>
      </c>
      <c r="Z2041" s="82" t="s">
        <v>61</v>
      </c>
      <c r="AA2041" s="82" t="s">
        <v>61</v>
      </c>
      <c r="AB2041" s="82" t="s">
        <v>61</v>
      </c>
      <c r="AC2041" s="82"/>
      <c r="AD2041" s="82" t="s">
        <v>61</v>
      </c>
      <c r="AE2041" s="82" t="s">
        <v>61</v>
      </c>
      <c r="AF2041" s="82" t="s">
        <v>61</v>
      </c>
      <c r="AG2041" s="82" t="s">
        <v>61</v>
      </c>
      <c r="AH2041" s="82" t="s">
        <v>61</v>
      </c>
      <c r="AI2041" s="82" t="s">
        <v>1471</v>
      </c>
      <c r="AJ2041" s="82"/>
      <c r="AK2041" s="82" t="s">
        <v>71</v>
      </c>
      <c r="AL2041" s="82" t="s">
        <v>71</v>
      </c>
      <c r="AM2041" s="239">
        <f>COUNTIF(H2041:AL2041,"PH")+COUNTIF(H2041:AL2041,"PH/L")+COUNTIF(H2041:AL2041,"PM")</f>
        <v>0</v>
      </c>
      <c r="AN2041" s="239">
        <f>COUNTIF(H2041:AL2041,"PD")+COUNTIF(H2041:AL2041,"PDD")+COUNTIF(H2041:AL2041,"P/DS")/2+COUNTIF(H2041:AL2041,"PMD")</f>
        <v>0</v>
      </c>
      <c r="AO2041" s="239">
        <f>COUNTIF(H2041:AL2041,"PN")+COUNTIF(H2041:AL2041,"P/NS")/2+COUNTIF(H2041:AL2041,"PH")+COUNTIF(H2041:AL2041,"PH/F")/2+COUNTIF(H2041:AL2041,"PH/L")/2+COUNTIF(H2041:AL2041,"PM")</f>
        <v>0</v>
      </c>
      <c r="AP2041" s="239">
        <f>COUNTIF(H2041:AL2041,"BH")+COUNTIF(H2041:AL2041,"AL/BL")+COUNTIF(H2041:AL2041,"UL/BL")+COUNTIF(H2041:AL2041,"BM")</f>
        <v>0</v>
      </c>
      <c r="AQ2041" s="239">
        <f>COUNTIF(H2041:AL2041,"DS")+COUNTIF(H2041:AL2041,"AL/DS")/2+COUNTIF(H2041:AL2041,"UL/DS")/2+COUNTIF(H2041:AL2041,"CT")+COUNTIF(H2041:AL2041,"MD")</f>
        <v>10</v>
      </c>
      <c r="AR2041" s="239">
        <f>COUNTIF(H2041:AL2041,"NS")+COUNTIF(H2041:AL2041,"AL/NS")/2+COUNTIF(H2041:AL2041,"UL/NS")/2+COUNTIF(H2041:AL2041,"BH")+COUNTIF(H2041:AL2041,"AL/BF")/2+COUNTIF(H2041:AL2041,"AL/BL")/2+COUNTIF(H2041:AL2041,"UL/BL")/2+COUNTIF(H2041:AL2041,"UL/BF")/2+COUNTIF(H2041:AL2041,"BM")</f>
        <v>11</v>
      </c>
      <c r="AS2041" s="239">
        <f>COUNTIF(H2041:AL2041,"AL")+COUNTIF(H2041:AL2041,"AL/DS")/2+COUNTIF(H2041:AL2041,"AL/NS")/2+COUNTIF(H2041:AL2041,"NH")+COUNTIF(H2041:AL2041,"SL")+COUNTIF(H2041:AL2041,"NHD")+COUNTIF(H2041:AL2041,"B")+COUNTIF(H2041:AL2041,"HL")+COUNTIF(H2041:AL2041,"AL/BF")/2+COUNTIF(H2041:AL2041,"AL/BL")/2</f>
        <v>2.5</v>
      </c>
      <c r="AT2041" s="255">
        <f>COUNTIF(H2041:AL2041,"PD")+COUNTIF(H2041:AL2041,"PN")+COUNTIF(H2041:AL2041,"P/DS")/2+COUNTIF(H2041:AL2041,"P/NS")/2+COUNTIF(H2041:AL2041,"DS")+COUNTIF(H2041:AL2041,"NS")+COUNTIF(H2041:AL2041,"AL")+COUNTIF(H2041:AL2041,"AL/DS")+COUNTIF(H2041:AL2041,"AL/NS")+COUNTIF(H2041:AL2041,"NH")+COUNTIF(H2041:AL2041,"SL")+COUNTIF(H2041:AL2041,"UL/DS")/2+COUNTIF(H2041:AL2041,"UL/NS")/2+COUNTIF(H2041:AL2041,"CT")+COUNTIF(H2041:AL2041,"NHD")+COUNTIF(H2041:AL2041,"PDD")+COUNTIF(H2041:AL2041,"B")+COUNTIF(H2041:AL2041,"HL")+COUNTIF(H2041:AL2041,"PH")+COUNTIF(H2041:AL2041,"BH")+COUNTIF(H2041:AL2041,"AL/BF")+COUNTIF(H2041:AL2041,"AL/BL")+COUNTIF(H2041:AL2041,"UL/BF")/2+COUNTIF(H2041:AL2041,"UL/BL")/2+COUNTIF(H2041:AL2041,"PH/F")/2+COUNTIF(H2041:AL2041,"PH/L")/2+COUNTIF(H2041:AL2041,"MD")+COUNTIF(H2041:AL2041,"PMD")+COUNTIF(H2041:AL2041,"PM")+COUNTIF(H2041:AL2041,"BM")</f>
        <v>23.5</v>
      </c>
      <c r="AU2041" s="255">
        <f>COUNTIF(H2041:AL2041,"P/DS")/2+COUNTIF(H2041:AL2041,"P/NS")/2+COUNTIF(H2041:AL2041,"IL")+COUNTIF(H2041:AL2041,"NL")+COUNTIF(H2041:AL2041,"UL")+COUNTIF(H2041:AL2041,"UL/DS")/2+COUNTIF(H2041:AL2041,"UL/NS")/2+COUNTIF(H2041:AL2041,"KT")+COUNTIF(H2041:AL2041,"UL/BF")/2+COUNTIF(H2041:AL2041,"UL/BL")/2+COUNTIF(H2041:AL2041,"PH/F")/2+COUNTIF(H2041:AL2041,"PH/L")/2+COUNTIF(H2041:AL2041,"NB")</f>
        <v>2.5</v>
      </c>
      <c r="AV2041" s="258">
        <f>COUNTIF(H2041:AL2041,"PN")+COUNTIF(H2041:AL2041,"TVD")+COUNTIF(H2041:AL2041,"PH")+COUNTIF(H2041:AL2041,"PM")+COUNTIF(H2041:AL2041,"PDD")-COUNTIFS(H2041:AL2041,"PN",H2048:AL2048,"&gt;=3")-COUNTIFS(H2041:AL2041,"PM",H2048:AL2048,"&gt;=3")</f>
        <v>0</v>
      </c>
      <c r="AW2041" s="258">
        <f>COUNTIF(H2041:AL2041,"NS")+COUNTIF(H2041:AL2041,"D")+COUNTIF(H2041:AL2041,"BH")+COUNTIF(H2041:AL2041,"NHD")+COUNTIF(H2041:AL2041,"BM")-COUNTIFS(H2041:AL2041,"NS",H2048:AL2048,"&gt;=3")-COUNTIFS(H2041:AL2041,"BH",H2048:AL2048,"&gt;=3")-COUNTIFS(H2041:AL2041,"BM",H2048:AL2048,"&gt;=3")</f>
        <v>11</v>
      </c>
      <c r="AX2041" s="255">
        <f>COUNTIF(H2041:AL2041,"AL")+COUNTIF(H2041:AL2041,"AL/DS")/2+COUNTIF(H2041:AL2041,"AL/NS")/2+COUNTIF(H2041:AL2041,"AL/BF")+COUNTIF(H2041:AL2041,"AL/BL")/2</f>
        <v>1.5</v>
      </c>
      <c r="AY2041" s="255">
        <f>COUNTIF(H2041:AL2041,"SL")</f>
        <v>0</v>
      </c>
      <c r="AZ2041" s="255">
        <f>COUNTIF(H2041:AL2041,"NH")</f>
        <v>1</v>
      </c>
      <c r="BA2041" s="255">
        <f>COUNTIF(H2041:AL2041,"HL")</f>
        <v>0</v>
      </c>
      <c r="BB2041" s="255">
        <f>COUNTIF(G2041:AL2041,"P/DS")/2+COUNTIF(G2041:AL2041,"P/NS")/2+COUNTIF(G2041:AL2041,"UL")+COUNTIF(G2041:AL2041,"UL/DS")/2+COUNTIF(G2041:AL2041,"UL/NS")/2+COUNTIF(G2041:AL2041,"UL/BL")/2+COUNTIF(G2041:AL2041,"UL/BF")/2+COUNTIF(G2041:AL2041,"PH/F")/2+COUNTIF(G2041:AL2041,"PH/L")/2</f>
        <v>2.5</v>
      </c>
      <c r="BC2041" s="255">
        <f>COUNTIF(H2041:AL2041,"NB")</f>
        <v>0</v>
      </c>
      <c r="BD2041" s="255">
        <f>COUNTIF(H2041:AL2041,"NL")</f>
        <v>0</v>
      </c>
      <c r="BE2041" s="255">
        <f>COUNTIF(H2041:AL2041,"IL")</f>
        <v>0</v>
      </c>
      <c r="BF2041" s="255">
        <f>COUNTIF(H2041:AL2041,"KT")</f>
        <v>0</v>
      </c>
      <c r="BG2041" s="255">
        <f>COUNTIF(H2041:AL2041,"L70")</f>
        <v>0</v>
      </c>
      <c r="BH2041" s="255">
        <f>COUNTIF(H2041:AL2041,"MD")</f>
        <v>0</v>
      </c>
      <c r="BI2041" s="255">
        <f>COUNTIF(H2041:AL2041,"PMD")</f>
        <v>0</v>
      </c>
      <c r="BJ2041" s="255">
        <f>COUNTIF(H2041:AL2041,"PM")</f>
        <v>0</v>
      </c>
      <c r="BK2041" s="255">
        <f>COUNTIF(H2041:AL2041,"BM")</f>
        <v>0</v>
      </c>
      <c r="BL2041" s="261">
        <f>SUMIF(H2041:AL2041,"PD",H2042:AL2042)+SUMIF(H2041:AL2041,"PN",H2042:AL2042)+SUMIF(H2041:AL2041,"P/DS",H2042:AL2042)+SUMIF(H2041:AL2041,"PN/F",H2042:AL2042)+SUMIF(H2041:AL2041,"PN/L",H2042:AL2042)+SUMIF(H2041:AL2041,"TV",H2042:AL2042)+SUMIF(H2041:AL2041,"TVD",H2042:AL2042)+SUMIF(H2041:AL2041,"PDD",H2042:AL2042)</f>
        <v>0</v>
      </c>
      <c r="BM2041" s="261">
        <f>SUMIF(H2041:AL2041,"PD",H2043:AL2043)+SUMIF(H2041:AL2041,"PN",H2043:AL2043)+SUMIF(H2041:AL2041,"P/DS",H2043:AL2043)+SUMIF(H2041:AL2041,"PN/F",H2043:AL2043)+SUMIF(H2041:AL2041,"PN/L",H2043:AL2043)+SUMIF(H2041:AL2041,"TV",H2043:AL2043)+SUMIF(H2041:AL2041,"TVD",H2043:AL2043)+SUMIF(H2041:AL2041,"PDD",H2043:AL2043)+SUMIF(H2041:AL2041,"PMD",H2043:AL2043)</f>
        <v>0</v>
      </c>
      <c r="BN2041" s="261">
        <f>SUMIF(H2041:AL2041,"PD",H2044:AL2044)+SUMIF(H2041:AL2041,"PN",H2044:AL2044)+SUMIF(H2041:AL2041,"P/DS",H2044:AL2044)+SUMIF(H2041:AL2041,"PN/F",H2044:AL2044)+SUMIF(H2041:AL2041,"PN/L",H2044:AL2044)+SUMIF(H2041:AL2041,"TV",H2044:AL2044)+SUMIF(H2041:AL2041,"TVD",H2044:AL2044)</f>
        <v>0</v>
      </c>
      <c r="BO2041" s="261">
        <f>SUMIF(H2041:AL2041,"PD",H2045:AL2045)+SUMIF(H2041:AL2041,"PN",H2045:AL2045)+SUMIF(H2041:AL2041,"P/DS",H2045:AL2045)+SUMIF(H2041:AL2041,"PN/F",H2045:AL2045)+SUMIF(H2041:AL2041,"PN/L",H2045:AL2045)+SUMIF(H2041:AL2041,"TV",H2045:AL2045)+SUMIF(H2041:AL2041,"TVD",H2045:AL2045)</f>
        <v>0</v>
      </c>
      <c r="BP2041" s="261">
        <f>SUMIF(H2041:AL2041,"PD",H2046:AL2046)+SUMIF(H2041:AL2041,"PN",H2046:AL2046)+SUMIF(H2041:AL2041,"P/DS",H2046:AL2046)+SUMIF(H2041:AL2041,"PN/F",H2046:AL2046)+SUMIF(H2041:AL2041,"PN/L",H2046:AL2046)+SUMIF(H2041:AL2041,"TV",H2046:AL2046)+SUMIF(H2041:AL2041,"TVD",H2046:AL2046)+SUMIF(H2041:AL2041,"PDD",H2046:AL2046)+SUMIF(H2041:AL2041,"PH",H2046:AL2046)+SUMIF(H2041:AL2041,"PM",H2046:AL2046)</f>
        <v>0</v>
      </c>
      <c r="BQ2041" s="261">
        <f>SUMIF(H2041:AL2041,"PD",H2047:AL2047)+SUMIF(H2041:AL2041,"PN",H2047:AL2047)+SUMIF(H2041:AL2041,"P/DS",H2047:AL2047)+SUMIF(H2041:AL2041,"PN/F",H2047:AL2047)+SUMIF(H2041:AL2041,"PN/L",H2047:AL2047)+SUMIF(H2041:AL2041,"TV",H2047:AL2047)+SUMIF(H2041:AL2041,"TVD",H2047:AL2047)+SUMIF(H2041:AL2041,"PDD",H2047:AL2047)+SUMIF(H2041:AL2041,"PH",H2047:AL2047)+SUMIF(H2041:AL2041,"PM",H2047:AL2047)</f>
        <v>0</v>
      </c>
      <c r="BR2041" s="269">
        <f>SUM(H2042:AL2042)-BL2041</f>
        <v>10</v>
      </c>
      <c r="BS2041" s="269">
        <f>SUM(H2043:AL2043)-BM2041</f>
        <v>0</v>
      </c>
      <c r="BT2041" s="269">
        <f>SUM(H2044:AL2044)-BN2041</f>
        <v>0</v>
      </c>
      <c r="BU2041" s="269">
        <f>SUM(H2045:AL2045)-BO2041</f>
        <v>0</v>
      </c>
      <c r="BV2041" s="269">
        <f>SUM(H2046:AL2046)-BP2041</f>
        <v>0</v>
      </c>
      <c r="BW2041" s="269">
        <f>SUM(H2047:AL2047)-BQ2041</f>
        <v>0</v>
      </c>
      <c r="BX2041" s="255">
        <f>SUMIF(H2041:AL2041,"PD",H2048:AL2048)+SUMIF(H2041:AL2041,"PN",H2048:AL2048)+SUMIF(H2041:AL2041,"P/DS",H2048:AL2048)+SUMIF(H2041:AL2041,"PN/F",H2048:AL2048)+SUMIF(H2041:AL2041,"PN/L",H2048:AL2048)</f>
        <v>0</v>
      </c>
      <c r="BY2041" s="255">
        <f>SUM(H2048:AL2048)-BX2041</f>
        <v>0</v>
      </c>
      <c r="BZ2041" s="255">
        <f t="shared" ref="BZ2041" si="718">+SUM(BL2041:BW2048)</f>
        <v>10</v>
      </c>
      <c r="CA2041" s="266">
        <f>(COUNTIFS(H2041:AL2041,"PD",H2042:AL2042,"&gt;=2"))*0.5-IF(CN2041="VP",COUNTIFS($H$16:$AL$16,"SAT",H2041:AL2041,"PD",H2042:AL2042,"&gt;=2"))*0.5</f>
        <v>0</v>
      </c>
      <c r="CB2041" s="266">
        <f>(COUNTIFS(H2041:AL2041,"PN",H2043:AL2043,"&gt;=0.5",H2042:AL2042,"&gt;=1.5"))*0.5+COUNTIFS(H2041:AL2041,"PDD",H2043:AL2043,"&gt;=0.5",H2042:AL2042,"&gt;=1.5")*0.5</f>
        <v>0</v>
      </c>
      <c r="CC2041" s="273">
        <f>(COUNTIFS(H2041:AL2041,"TV",H2043:AL2043,"&gt;=10"))*0.5+(COUNTIFS(H2041:AL2041,"PMD",H2043:AL2043,"&gt;=2"))*0.5</f>
        <v>0</v>
      </c>
      <c r="CD2041" s="266">
        <f>(COUNTIFS(H2041:AL2041,"TVD",H2045:AL2045,"&gt;=6.5",H2043:AL2043,"&gt;=3.5"))*0.5</f>
        <v>0</v>
      </c>
      <c r="CE2041" s="266">
        <f>(COUNTIFS(H2041:AL2041,"PD",H2046:AL2046,"&gt;=10"))*0.5</f>
        <v>0</v>
      </c>
      <c r="CF2041" s="266">
        <f>(COUNTIFS(H2041:AL2041,"PDD",H2046:AL2046,"&gt;=3.5",H2047:AL2047,"&gt;=6.5")+COUNTIFS(H2041:AL2041,"PH",H2047:AL2047,"&gt;=0.5",H2046:AL2046,"&gt;=1.5")+COUNTIFS(H2041:AL2041,"PM",H2047:AL2047,"&gt;=0.5",H2046:AL2046,"&gt;=1.5"))*0.5</f>
        <v>0</v>
      </c>
      <c r="CG2041" s="266">
        <f>(COUNTIFS(H2041:AL2041,"DS",H2042:AL2042,"&gt;=2")+COUNTIFS(H2041:AL2041,"AL/DS",H2042:AL2042,"&gt;=2"))*0.5-IF(CN2041="VP",COUNTIFS($H$16:$AL$16,"SAT",H2041:AL2041,"DS",H2042:AL2042,"&gt;=2"))*0.5</f>
        <v>2</v>
      </c>
      <c r="CH2041" s="266">
        <f>(COUNTIFS(H2041:AL2041,"NS",H2043:AL2043,"&gt;=0.5",H2042:AL2042,"&gt;=1.5")+COUNTIFS(H2041:AL2041,"AL/NS",H2043:AL2043,"&gt;=0.5",H2042:AL2042,"&gt;=1.5")+COUNTIFS(H2041:AL2041,"NHD",H2043:AL2043,"&gt;=4.5",H2046:AL2046,"&gt;=2",H2042:AL2042,"&gt;=1.5"))*0.5</f>
        <v>0</v>
      </c>
      <c r="CI2041" s="266">
        <f>(COUNTIF(H2043:AL2043,"&gt;=10")+COUNTIFS(H2041:AL2041,"MD",H2043:AL2043,"&gt;=2")-COUNTIFS(H2041:AL2041,"TV",H2043:AL2043,"&gt;=10"))*0.5</f>
        <v>0</v>
      </c>
      <c r="CJ2041" s="266">
        <f>(COUNTIFS(H2041:AL2041,"D",H2045:AL2045,"&gt;=6.5",H2043:AL2043,"&gt;=3.5"))*0.5</f>
        <v>0</v>
      </c>
      <c r="CK2041" s="266">
        <f>(COUNTIF(H2046:AL2046,"&gt;=10")-COUNTIFS(H2041:AL2041,"PD",H2046:AL2046,"&gt;=10"))*0.5</f>
        <v>0</v>
      </c>
      <c r="CL2041" s="265">
        <f>(COUNTIFS(H2041:AL2041,"NHD",H2046:AL2046,"&gt;=3.5",H2047:AL2047,"&gt;=6.5")+COUNTIFS(H2041:AL2041,"BH",H2046:AL2046,"&gt;=1.5",H2047:AL2047,"&gt;=0.5")+COUNTIFS(H2041:AL2041,"BM",H2046:AL2046,"&gt;=1.5",H2047:AL2047,"&gt;=0.5")+COUNTIFS(H2041:AL2041,"D",H2046:AL2046,"&gt;=1.5",H2047:AL2047,"&gt;=0.5"))*0.5</f>
        <v>0</v>
      </c>
      <c r="CM2041" s="272"/>
      <c r="CN2041" s="264" t="s">
        <v>723</v>
      </c>
      <c r="CO2041" s="125">
        <f t="shared" ref="CO2041" si="719">+AM2041+AN2041+AO2041+AP2041+AQ2041+AR2041+AS2041+AU2041+BG2041</f>
        <v>26</v>
      </c>
      <c r="CP2041" s="225">
        <f>+SUM(I2042:I2047)-I2048</f>
        <v>0</v>
      </c>
      <c r="CQ2041" s="225">
        <f>+SUM(J2042:J2047)-J2048</f>
        <v>2.5</v>
      </c>
      <c r="CR2041" s="225">
        <f>+SUM(K2042:K2047)-K2048</f>
        <v>2.5</v>
      </c>
      <c r="CS2041" s="90"/>
      <c r="CT2041" s="90"/>
      <c r="CU2041" s="90"/>
      <c r="CV2041" s="90"/>
      <c r="CW2041" s="90"/>
      <c r="CX2041" s="90"/>
      <c r="CY2041" s="90"/>
      <c r="CZ2041" s="90"/>
      <c r="DA2041" s="90"/>
    </row>
    <row r="2042" spans="1:105" s="70" customFormat="1" ht="15" customHeight="1">
      <c r="A2042" s="228"/>
      <c r="B2042" s="372"/>
      <c r="C2042" s="306"/>
      <c r="D2042" s="237"/>
      <c r="E2042" s="237"/>
      <c r="F2042" s="242" t="s">
        <v>82</v>
      </c>
      <c r="G2042" s="71">
        <v>1.5</v>
      </c>
      <c r="H2042" s="83"/>
      <c r="I2042" s="83"/>
      <c r="J2042" s="83">
        <v>2.5</v>
      </c>
      <c r="K2042" s="83">
        <v>2.5</v>
      </c>
      <c r="L2042" s="83">
        <v>2.5</v>
      </c>
      <c r="M2042" s="83">
        <v>2.5</v>
      </c>
      <c r="N2042" s="83"/>
      <c r="O2042" s="83"/>
      <c r="P2042" s="83"/>
      <c r="Q2042" s="83"/>
      <c r="R2042" s="83"/>
      <c r="S2042" s="83"/>
      <c r="T2042" s="83"/>
      <c r="U2042" s="83"/>
      <c r="V2042" s="83"/>
      <c r="W2042" s="83"/>
      <c r="X2042" s="83"/>
      <c r="Y2042" s="83"/>
      <c r="Z2042" s="83"/>
      <c r="AA2042" s="83"/>
      <c r="AB2042" s="83"/>
      <c r="AC2042" s="79"/>
      <c r="AD2042" s="79"/>
      <c r="AE2042" s="79"/>
      <c r="AF2042" s="79"/>
      <c r="AG2042" s="79"/>
      <c r="AH2042" s="79"/>
      <c r="AI2042" s="79"/>
      <c r="AJ2042" s="79"/>
      <c r="AK2042" s="79"/>
      <c r="AL2042" s="79"/>
      <c r="AM2042" s="240"/>
      <c r="AN2042" s="240"/>
      <c r="AO2042" s="240"/>
      <c r="AP2042" s="240"/>
      <c r="AQ2042" s="240"/>
      <c r="AR2042" s="240"/>
      <c r="AS2042" s="240"/>
      <c r="AT2042" s="256"/>
      <c r="AU2042" s="256"/>
      <c r="AV2042" s="259"/>
      <c r="AW2042" s="259"/>
      <c r="AX2042" s="256"/>
      <c r="AY2042" s="256"/>
      <c r="AZ2042" s="256"/>
      <c r="BA2042" s="256"/>
      <c r="BB2042" s="256"/>
      <c r="BC2042" s="256"/>
      <c r="BD2042" s="256"/>
      <c r="BE2042" s="256"/>
      <c r="BF2042" s="256"/>
      <c r="BG2042" s="256"/>
      <c r="BH2042" s="256"/>
      <c r="BI2042" s="256"/>
      <c r="BJ2042" s="256"/>
      <c r="BK2042" s="256"/>
      <c r="BL2042" s="262"/>
      <c r="BM2042" s="262"/>
      <c r="BN2042" s="262"/>
      <c r="BO2042" s="262"/>
      <c r="BP2042" s="262"/>
      <c r="BQ2042" s="262"/>
      <c r="BR2042" s="270"/>
      <c r="BS2042" s="270"/>
      <c r="BT2042" s="270"/>
      <c r="BU2042" s="270"/>
      <c r="BV2042" s="270"/>
      <c r="BW2042" s="270"/>
      <c r="BX2042" s="256"/>
      <c r="BY2042" s="256"/>
      <c r="BZ2042" s="256"/>
      <c r="CA2042" s="267"/>
      <c r="CB2042" s="267"/>
      <c r="CC2042" s="274"/>
      <c r="CD2042" s="267"/>
      <c r="CE2042" s="267"/>
      <c r="CF2042" s="267"/>
      <c r="CG2042" s="267"/>
      <c r="CH2042" s="267"/>
      <c r="CI2042" s="267"/>
      <c r="CJ2042" s="267"/>
      <c r="CK2042" s="267"/>
      <c r="CL2042" s="265"/>
      <c r="CM2042" s="272"/>
      <c r="CN2042" s="264"/>
      <c r="CO2042" s="125"/>
      <c r="CP2042" s="226"/>
      <c r="CQ2042" s="226"/>
      <c r="CR2042" s="226"/>
      <c r="CS2042" s="90"/>
      <c r="CT2042" s="90"/>
      <c r="CU2042" s="90"/>
      <c r="CV2042" s="90"/>
      <c r="CW2042" s="90"/>
      <c r="CX2042" s="90"/>
      <c r="CY2042" s="90"/>
      <c r="CZ2042" s="90"/>
      <c r="DA2042" s="90"/>
    </row>
    <row r="2043" spans="1:105" s="70" customFormat="1" ht="15" customHeight="1">
      <c r="A2043" s="228"/>
      <c r="B2043" s="372"/>
      <c r="C2043" s="306"/>
      <c r="D2043" s="237"/>
      <c r="E2043" s="237"/>
      <c r="F2043" s="243"/>
      <c r="G2043" s="72">
        <v>2</v>
      </c>
      <c r="H2043" s="84"/>
      <c r="I2043" s="84"/>
      <c r="J2043" s="84"/>
      <c r="K2043" s="84"/>
      <c r="L2043" s="84"/>
      <c r="M2043" s="84"/>
      <c r="N2043" s="84"/>
      <c r="O2043" s="84"/>
      <c r="P2043" s="84"/>
      <c r="Q2043" s="84"/>
      <c r="R2043" s="84"/>
      <c r="S2043" s="84"/>
      <c r="T2043" s="84"/>
      <c r="U2043" s="84"/>
      <c r="V2043" s="84"/>
      <c r="W2043" s="84"/>
      <c r="X2043" s="84"/>
      <c r="Y2043" s="84"/>
      <c r="Z2043" s="84"/>
      <c r="AA2043" s="84"/>
      <c r="AB2043" s="84"/>
      <c r="AC2043" s="80"/>
      <c r="AD2043" s="80"/>
      <c r="AE2043" s="80"/>
      <c r="AF2043" s="80"/>
      <c r="AG2043" s="80"/>
      <c r="AH2043" s="80"/>
      <c r="AI2043" s="80"/>
      <c r="AJ2043" s="80"/>
      <c r="AK2043" s="80"/>
      <c r="AL2043" s="80"/>
      <c r="AM2043" s="240"/>
      <c r="AN2043" s="240"/>
      <c r="AO2043" s="240"/>
      <c r="AP2043" s="240"/>
      <c r="AQ2043" s="240"/>
      <c r="AR2043" s="240"/>
      <c r="AS2043" s="240"/>
      <c r="AT2043" s="256"/>
      <c r="AU2043" s="256"/>
      <c r="AV2043" s="259"/>
      <c r="AW2043" s="259"/>
      <c r="AX2043" s="256"/>
      <c r="AY2043" s="256"/>
      <c r="AZ2043" s="256"/>
      <c r="BA2043" s="256"/>
      <c r="BB2043" s="256"/>
      <c r="BC2043" s="256"/>
      <c r="BD2043" s="256"/>
      <c r="BE2043" s="256"/>
      <c r="BF2043" s="256"/>
      <c r="BG2043" s="256"/>
      <c r="BH2043" s="256"/>
      <c r="BI2043" s="256"/>
      <c r="BJ2043" s="256"/>
      <c r="BK2043" s="256"/>
      <c r="BL2043" s="262"/>
      <c r="BM2043" s="262"/>
      <c r="BN2043" s="262"/>
      <c r="BO2043" s="262"/>
      <c r="BP2043" s="262"/>
      <c r="BQ2043" s="262"/>
      <c r="BR2043" s="270"/>
      <c r="BS2043" s="270"/>
      <c r="BT2043" s="270"/>
      <c r="BU2043" s="270"/>
      <c r="BV2043" s="270"/>
      <c r="BW2043" s="270"/>
      <c r="BX2043" s="256"/>
      <c r="BY2043" s="256"/>
      <c r="BZ2043" s="256"/>
      <c r="CA2043" s="267"/>
      <c r="CB2043" s="267"/>
      <c r="CC2043" s="274"/>
      <c r="CD2043" s="267"/>
      <c r="CE2043" s="267"/>
      <c r="CF2043" s="267"/>
      <c r="CG2043" s="267"/>
      <c r="CH2043" s="267"/>
      <c r="CI2043" s="267"/>
      <c r="CJ2043" s="267"/>
      <c r="CK2043" s="267"/>
      <c r="CL2043" s="265"/>
      <c r="CM2043" s="272"/>
      <c r="CN2043" s="264"/>
      <c r="CO2043" s="125"/>
      <c r="CP2043" s="226"/>
      <c r="CQ2043" s="226"/>
      <c r="CR2043" s="226"/>
      <c r="CS2043" s="90"/>
      <c r="CT2043" s="90"/>
      <c r="CU2043" s="90"/>
      <c r="CV2043" s="90"/>
      <c r="CW2043" s="90"/>
      <c r="CX2043" s="90"/>
      <c r="CY2043" s="90"/>
      <c r="CZ2043" s="90"/>
      <c r="DA2043" s="90"/>
    </row>
    <row r="2044" spans="1:105" s="70" customFormat="1" ht="15" customHeight="1">
      <c r="A2044" s="228"/>
      <c r="B2044" s="372"/>
      <c r="C2044" s="306"/>
      <c r="D2044" s="237"/>
      <c r="E2044" s="237"/>
      <c r="F2044" s="243"/>
      <c r="G2044" s="72">
        <v>2.1</v>
      </c>
      <c r="H2044" s="84"/>
      <c r="I2044" s="84"/>
      <c r="J2044" s="84"/>
      <c r="K2044" s="84"/>
      <c r="L2044" s="84"/>
      <c r="M2044" s="84"/>
      <c r="N2044" s="84"/>
      <c r="O2044" s="84"/>
      <c r="P2044" s="84"/>
      <c r="Q2044" s="84"/>
      <c r="R2044" s="84"/>
      <c r="S2044" s="84"/>
      <c r="T2044" s="84"/>
      <c r="U2044" s="84"/>
      <c r="V2044" s="84"/>
      <c r="W2044" s="84"/>
      <c r="X2044" s="84"/>
      <c r="Y2044" s="84"/>
      <c r="Z2044" s="84"/>
      <c r="AA2044" s="84"/>
      <c r="AB2044" s="84"/>
      <c r="AC2044" s="80"/>
      <c r="AD2044" s="80"/>
      <c r="AE2044" s="80"/>
      <c r="AF2044" s="80"/>
      <c r="AG2044" s="80"/>
      <c r="AH2044" s="80"/>
      <c r="AI2044" s="80"/>
      <c r="AJ2044" s="80"/>
      <c r="AK2044" s="80"/>
      <c r="AL2044" s="80"/>
      <c r="AM2044" s="240"/>
      <c r="AN2044" s="240"/>
      <c r="AO2044" s="240"/>
      <c r="AP2044" s="240"/>
      <c r="AQ2044" s="240"/>
      <c r="AR2044" s="240"/>
      <c r="AS2044" s="240"/>
      <c r="AT2044" s="256"/>
      <c r="AU2044" s="256"/>
      <c r="AV2044" s="259"/>
      <c r="AW2044" s="259"/>
      <c r="AX2044" s="256"/>
      <c r="AY2044" s="256"/>
      <c r="AZ2044" s="256"/>
      <c r="BA2044" s="256"/>
      <c r="BB2044" s="256"/>
      <c r="BC2044" s="256"/>
      <c r="BD2044" s="256"/>
      <c r="BE2044" s="256"/>
      <c r="BF2044" s="256"/>
      <c r="BG2044" s="256"/>
      <c r="BH2044" s="256"/>
      <c r="BI2044" s="256"/>
      <c r="BJ2044" s="256"/>
      <c r="BK2044" s="256"/>
      <c r="BL2044" s="262"/>
      <c r="BM2044" s="262"/>
      <c r="BN2044" s="262"/>
      <c r="BO2044" s="262"/>
      <c r="BP2044" s="262"/>
      <c r="BQ2044" s="262"/>
      <c r="BR2044" s="270"/>
      <c r="BS2044" s="270"/>
      <c r="BT2044" s="270"/>
      <c r="BU2044" s="270"/>
      <c r="BV2044" s="270"/>
      <c r="BW2044" s="270"/>
      <c r="BX2044" s="256"/>
      <c r="BY2044" s="256"/>
      <c r="BZ2044" s="256"/>
      <c r="CA2044" s="267"/>
      <c r="CB2044" s="267"/>
      <c r="CC2044" s="274"/>
      <c r="CD2044" s="267"/>
      <c r="CE2044" s="267"/>
      <c r="CF2044" s="267"/>
      <c r="CG2044" s="267"/>
      <c r="CH2044" s="267"/>
      <c r="CI2044" s="267"/>
      <c r="CJ2044" s="267"/>
      <c r="CK2044" s="267"/>
      <c r="CL2044" s="265"/>
      <c r="CM2044" s="272"/>
      <c r="CN2044" s="264"/>
      <c r="CO2044" s="125"/>
      <c r="CP2044" s="226"/>
      <c r="CQ2044" s="226"/>
      <c r="CR2044" s="226"/>
      <c r="CS2044" s="90"/>
      <c r="CT2044" s="90"/>
      <c r="CU2044" s="90"/>
      <c r="CV2044" s="90"/>
      <c r="CW2044" s="90"/>
      <c r="CX2044" s="90"/>
      <c r="CY2044" s="90"/>
      <c r="CZ2044" s="90"/>
      <c r="DA2044" s="90"/>
    </row>
    <row r="2045" spans="1:105" s="70" customFormat="1" ht="15" customHeight="1">
      <c r="A2045" s="228"/>
      <c r="B2045" s="372"/>
      <c r="C2045" s="306"/>
      <c r="D2045" s="237"/>
      <c r="E2045" s="237"/>
      <c r="F2045" s="243"/>
      <c r="G2045" s="72">
        <v>2.7</v>
      </c>
      <c r="H2045" s="84"/>
      <c r="I2045" s="84"/>
      <c r="J2045" s="84"/>
      <c r="K2045" s="84"/>
      <c r="L2045" s="84"/>
      <c r="M2045" s="84"/>
      <c r="N2045" s="84"/>
      <c r="O2045" s="84"/>
      <c r="P2045" s="84"/>
      <c r="Q2045" s="84"/>
      <c r="R2045" s="84"/>
      <c r="S2045" s="84"/>
      <c r="T2045" s="84"/>
      <c r="U2045" s="84"/>
      <c r="V2045" s="84"/>
      <c r="W2045" s="84"/>
      <c r="X2045" s="84"/>
      <c r="Y2045" s="84"/>
      <c r="Z2045" s="84"/>
      <c r="AA2045" s="84"/>
      <c r="AB2045" s="84"/>
      <c r="AC2045" s="80"/>
      <c r="AD2045" s="80"/>
      <c r="AE2045" s="80"/>
      <c r="AF2045" s="80"/>
      <c r="AG2045" s="80"/>
      <c r="AH2045" s="80"/>
      <c r="AI2045" s="80"/>
      <c r="AJ2045" s="80"/>
      <c r="AK2045" s="80"/>
      <c r="AL2045" s="80"/>
      <c r="AM2045" s="240"/>
      <c r="AN2045" s="240"/>
      <c r="AO2045" s="240"/>
      <c r="AP2045" s="240"/>
      <c r="AQ2045" s="240"/>
      <c r="AR2045" s="240"/>
      <c r="AS2045" s="240"/>
      <c r="AT2045" s="256"/>
      <c r="AU2045" s="256"/>
      <c r="AV2045" s="259"/>
      <c r="AW2045" s="259"/>
      <c r="AX2045" s="256"/>
      <c r="AY2045" s="256"/>
      <c r="AZ2045" s="256"/>
      <c r="BA2045" s="256"/>
      <c r="BB2045" s="256"/>
      <c r="BC2045" s="256"/>
      <c r="BD2045" s="256"/>
      <c r="BE2045" s="256"/>
      <c r="BF2045" s="256"/>
      <c r="BG2045" s="256"/>
      <c r="BH2045" s="256"/>
      <c r="BI2045" s="256"/>
      <c r="BJ2045" s="256"/>
      <c r="BK2045" s="256"/>
      <c r="BL2045" s="262"/>
      <c r="BM2045" s="262"/>
      <c r="BN2045" s="262"/>
      <c r="BO2045" s="262"/>
      <c r="BP2045" s="262"/>
      <c r="BQ2045" s="262"/>
      <c r="BR2045" s="270"/>
      <c r="BS2045" s="270"/>
      <c r="BT2045" s="270"/>
      <c r="BU2045" s="270"/>
      <c r="BV2045" s="270"/>
      <c r="BW2045" s="270"/>
      <c r="BX2045" s="256"/>
      <c r="BY2045" s="256"/>
      <c r="BZ2045" s="256"/>
      <c r="CA2045" s="267"/>
      <c r="CB2045" s="267"/>
      <c r="CC2045" s="274"/>
      <c r="CD2045" s="267"/>
      <c r="CE2045" s="267"/>
      <c r="CF2045" s="267"/>
      <c r="CG2045" s="267"/>
      <c r="CH2045" s="267"/>
      <c r="CI2045" s="267"/>
      <c r="CJ2045" s="267"/>
      <c r="CK2045" s="267"/>
      <c r="CL2045" s="265"/>
      <c r="CM2045" s="272"/>
      <c r="CN2045" s="264"/>
      <c r="CO2045" s="125"/>
      <c r="CP2045" s="226"/>
      <c r="CQ2045" s="226"/>
      <c r="CR2045" s="226"/>
      <c r="CS2045" s="90"/>
      <c r="CT2045" s="90"/>
      <c r="CU2045" s="90"/>
      <c r="CV2045" s="90"/>
      <c r="CW2045" s="90"/>
      <c r="CX2045" s="90"/>
      <c r="CY2045" s="90"/>
      <c r="CZ2045" s="90"/>
      <c r="DA2045" s="90"/>
    </row>
    <row r="2046" spans="1:105" s="70" customFormat="1" ht="15" customHeight="1">
      <c r="A2046" s="228"/>
      <c r="B2046" s="372"/>
      <c r="C2046" s="306"/>
      <c r="D2046" s="237"/>
      <c r="E2046" s="237"/>
      <c r="F2046" s="243"/>
      <c r="G2046" s="72">
        <v>3</v>
      </c>
      <c r="H2046" s="84"/>
      <c r="I2046" s="84"/>
      <c r="J2046" s="84"/>
      <c r="K2046" s="84"/>
      <c r="L2046" s="84"/>
      <c r="M2046" s="84"/>
      <c r="N2046" s="84"/>
      <c r="O2046" s="84"/>
      <c r="P2046" s="84"/>
      <c r="Q2046" s="84"/>
      <c r="R2046" s="84"/>
      <c r="S2046" s="84"/>
      <c r="T2046" s="84"/>
      <c r="U2046" s="84"/>
      <c r="V2046" s="84"/>
      <c r="W2046" s="84"/>
      <c r="X2046" s="84"/>
      <c r="Y2046" s="84"/>
      <c r="Z2046" s="84"/>
      <c r="AA2046" s="84"/>
      <c r="AB2046" s="84"/>
      <c r="AC2046" s="80"/>
      <c r="AD2046" s="80"/>
      <c r="AE2046" s="80"/>
      <c r="AF2046" s="80"/>
      <c r="AG2046" s="80"/>
      <c r="AH2046" s="80"/>
      <c r="AI2046" s="80"/>
      <c r="AJ2046" s="80"/>
      <c r="AK2046" s="80"/>
      <c r="AL2046" s="80"/>
      <c r="AM2046" s="240"/>
      <c r="AN2046" s="240"/>
      <c r="AO2046" s="240"/>
      <c r="AP2046" s="240"/>
      <c r="AQ2046" s="240"/>
      <c r="AR2046" s="240"/>
      <c r="AS2046" s="240"/>
      <c r="AT2046" s="256"/>
      <c r="AU2046" s="256"/>
      <c r="AV2046" s="259"/>
      <c r="AW2046" s="259"/>
      <c r="AX2046" s="256"/>
      <c r="AY2046" s="256"/>
      <c r="AZ2046" s="256"/>
      <c r="BA2046" s="256"/>
      <c r="BB2046" s="256"/>
      <c r="BC2046" s="256"/>
      <c r="BD2046" s="256"/>
      <c r="BE2046" s="256"/>
      <c r="BF2046" s="256"/>
      <c r="BG2046" s="256"/>
      <c r="BH2046" s="256"/>
      <c r="BI2046" s="256"/>
      <c r="BJ2046" s="256"/>
      <c r="BK2046" s="256"/>
      <c r="BL2046" s="262"/>
      <c r="BM2046" s="262"/>
      <c r="BN2046" s="262"/>
      <c r="BO2046" s="262"/>
      <c r="BP2046" s="262"/>
      <c r="BQ2046" s="262"/>
      <c r="BR2046" s="270"/>
      <c r="BS2046" s="270"/>
      <c r="BT2046" s="270"/>
      <c r="BU2046" s="270"/>
      <c r="BV2046" s="270"/>
      <c r="BW2046" s="270"/>
      <c r="BX2046" s="256"/>
      <c r="BY2046" s="256"/>
      <c r="BZ2046" s="256"/>
      <c r="CA2046" s="267"/>
      <c r="CB2046" s="267"/>
      <c r="CC2046" s="274"/>
      <c r="CD2046" s="267"/>
      <c r="CE2046" s="267"/>
      <c r="CF2046" s="267"/>
      <c r="CG2046" s="267"/>
      <c r="CH2046" s="267"/>
      <c r="CI2046" s="267"/>
      <c r="CJ2046" s="267"/>
      <c r="CK2046" s="267"/>
      <c r="CL2046" s="265"/>
      <c r="CM2046" s="272"/>
      <c r="CN2046" s="264"/>
      <c r="CO2046" s="125"/>
      <c r="CP2046" s="226"/>
      <c r="CQ2046" s="226"/>
      <c r="CR2046" s="226"/>
      <c r="CS2046" s="90"/>
      <c r="CT2046" s="90"/>
      <c r="CU2046" s="90"/>
      <c r="CV2046" s="90"/>
      <c r="CW2046" s="90"/>
      <c r="CX2046" s="90"/>
      <c r="CY2046" s="90"/>
      <c r="CZ2046" s="90"/>
      <c r="DA2046" s="90"/>
    </row>
    <row r="2047" spans="1:105" s="70" customFormat="1" ht="15" customHeight="1">
      <c r="A2047" s="228"/>
      <c r="B2047" s="372"/>
      <c r="C2047" s="306"/>
      <c r="D2047" s="237"/>
      <c r="E2047" s="237"/>
      <c r="F2047" s="244"/>
      <c r="G2047" s="73">
        <v>3.9</v>
      </c>
      <c r="H2047" s="85"/>
      <c r="I2047" s="85"/>
      <c r="J2047" s="85"/>
      <c r="K2047" s="85"/>
      <c r="L2047" s="85"/>
      <c r="M2047" s="85"/>
      <c r="N2047" s="85"/>
      <c r="O2047" s="85"/>
      <c r="P2047" s="85"/>
      <c r="Q2047" s="85"/>
      <c r="R2047" s="85"/>
      <c r="S2047" s="85"/>
      <c r="T2047" s="85"/>
      <c r="U2047" s="85"/>
      <c r="V2047" s="85"/>
      <c r="W2047" s="85"/>
      <c r="X2047" s="85"/>
      <c r="Y2047" s="85"/>
      <c r="Z2047" s="85"/>
      <c r="AA2047" s="85"/>
      <c r="AB2047" s="85"/>
      <c r="AC2047" s="81"/>
      <c r="AD2047" s="81"/>
      <c r="AE2047" s="81"/>
      <c r="AF2047" s="81"/>
      <c r="AG2047" s="81"/>
      <c r="AH2047" s="81"/>
      <c r="AI2047" s="81"/>
      <c r="AJ2047" s="81"/>
      <c r="AK2047" s="81"/>
      <c r="AL2047" s="81"/>
      <c r="AM2047" s="240"/>
      <c r="AN2047" s="240"/>
      <c r="AO2047" s="240"/>
      <c r="AP2047" s="240"/>
      <c r="AQ2047" s="240"/>
      <c r="AR2047" s="240"/>
      <c r="AS2047" s="240"/>
      <c r="AT2047" s="256"/>
      <c r="AU2047" s="256"/>
      <c r="AV2047" s="259"/>
      <c r="AW2047" s="259"/>
      <c r="AX2047" s="256"/>
      <c r="AY2047" s="256"/>
      <c r="AZ2047" s="256"/>
      <c r="BA2047" s="256"/>
      <c r="BB2047" s="256"/>
      <c r="BC2047" s="256"/>
      <c r="BD2047" s="256"/>
      <c r="BE2047" s="256"/>
      <c r="BF2047" s="256"/>
      <c r="BG2047" s="256"/>
      <c r="BH2047" s="256"/>
      <c r="BI2047" s="256"/>
      <c r="BJ2047" s="256"/>
      <c r="BK2047" s="256"/>
      <c r="BL2047" s="262"/>
      <c r="BM2047" s="262"/>
      <c r="BN2047" s="262"/>
      <c r="BO2047" s="262"/>
      <c r="BP2047" s="262"/>
      <c r="BQ2047" s="262"/>
      <c r="BR2047" s="270"/>
      <c r="BS2047" s="270"/>
      <c r="BT2047" s="270"/>
      <c r="BU2047" s="270"/>
      <c r="BV2047" s="270"/>
      <c r="BW2047" s="270"/>
      <c r="BX2047" s="256"/>
      <c r="BY2047" s="256"/>
      <c r="BZ2047" s="256"/>
      <c r="CA2047" s="267"/>
      <c r="CB2047" s="267"/>
      <c r="CC2047" s="274"/>
      <c r="CD2047" s="267"/>
      <c r="CE2047" s="267"/>
      <c r="CF2047" s="267"/>
      <c r="CG2047" s="267"/>
      <c r="CH2047" s="267"/>
      <c r="CI2047" s="267"/>
      <c r="CJ2047" s="267"/>
      <c r="CK2047" s="267"/>
      <c r="CL2047" s="265"/>
      <c r="CM2047" s="272"/>
      <c r="CN2047" s="264"/>
      <c r="CO2047" s="125"/>
      <c r="CP2047" s="226"/>
      <c r="CQ2047" s="226"/>
      <c r="CR2047" s="226"/>
      <c r="CS2047" s="90"/>
      <c r="CT2047" s="90"/>
      <c r="CU2047" s="90"/>
      <c r="CV2047" s="90"/>
      <c r="CW2047" s="90"/>
      <c r="CX2047" s="90"/>
      <c r="CY2047" s="90"/>
      <c r="CZ2047" s="90"/>
      <c r="DA2047" s="90"/>
    </row>
    <row r="2048" spans="1:105" s="70" customFormat="1" ht="15" customHeight="1">
      <c r="A2048" s="229"/>
      <c r="B2048" s="373"/>
      <c r="C2048" s="307"/>
      <c r="D2048" s="238"/>
      <c r="E2048" s="238"/>
      <c r="F2048" s="245" t="s">
        <v>83</v>
      </c>
      <c r="G2048" s="246"/>
      <c r="H2048" s="82"/>
      <c r="I2048" s="82"/>
      <c r="J2048" s="82"/>
      <c r="K2048" s="82"/>
      <c r="L2048" s="82"/>
      <c r="M2048" s="82"/>
      <c r="N2048" s="82"/>
      <c r="O2048" s="82"/>
      <c r="P2048" s="82"/>
      <c r="Q2048" s="82"/>
      <c r="R2048" s="82"/>
      <c r="S2048" s="82"/>
      <c r="T2048" s="82"/>
      <c r="U2048" s="82"/>
      <c r="V2048" s="82"/>
      <c r="W2048" s="82"/>
      <c r="X2048" s="82"/>
      <c r="Y2048" s="82"/>
      <c r="Z2048" s="82"/>
      <c r="AA2048" s="82"/>
      <c r="AB2048" s="82"/>
      <c r="AC2048" s="35"/>
      <c r="AD2048" s="35"/>
      <c r="AE2048" s="35"/>
      <c r="AF2048" s="35"/>
      <c r="AG2048" s="35"/>
      <c r="AH2048" s="35"/>
      <c r="AI2048" s="35"/>
      <c r="AJ2048" s="35"/>
      <c r="AK2048" s="35"/>
      <c r="AL2048" s="35"/>
      <c r="AM2048" s="241"/>
      <c r="AN2048" s="241"/>
      <c r="AO2048" s="241"/>
      <c r="AP2048" s="241"/>
      <c r="AQ2048" s="241"/>
      <c r="AR2048" s="241"/>
      <c r="AS2048" s="241"/>
      <c r="AT2048" s="257"/>
      <c r="AU2048" s="257"/>
      <c r="AV2048" s="260"/>
      <c r="AW2048" s="260"/>
      <c r="AX2048" s="257"/>
      <c r="AY2048" s="257"/>
      <c r="AZ2048" s="257"/>
      <c r="BA2048" s="257"/>
      <c r="BB2048" s="257"/>
      <c r="BC2048" s="257"/>
      <c r="BD2048" s="257"/>
      <c r="BE2048" s="257"/>
      <c r="BF2048" s="257"/>
      <c r="BG2048" s="257"/>
      <c r="BH2048" s="257"/>
      <c r="BI2048" s="257"/>
      <c r="BJ2048" s="257"/>
      <c r="BK2048" s="257"/>
      <c r="BL2048" s="263"/>
      <c r="BM2048" s="263"/>
      <c r="BN2048" s="263"/>
      <c r="BO2048" s="263"/>
      <c r="BP2048" s="263"/>
      <c r="BQ2048" s="263"/>
      <c r="BR2048" s="271"/>
      <c r="BS2048" s="271"/>
      <c r="BT2048" s="271"/>
      <c r="BU2048" s="271"/>
      <c r="BV2048" s="271"/>
      <c r="BW2048" s="271"/>
      <c r="BX2048" s="257"/>
      <c r="BY2048" s="257"/>
      <c r="BZ2048" s="257"/>
      <c r="CA2048" s="268"/>
      <c r="CB2048" s="268"/>
      <c r="CC2048" s="275"/>
      <c r="CD2048" s="268"/>
      <c r="CE2048" s="268"/>
      <c r="CF2048" s="268"/>
      <c r="CG2048" s="268"/>
      <c r="CH2048" s="268"/>
      <c r="CI2048" s="268"/>
      <c r="CJ2048" s="268"/>
      <c r="CK2048" s="268"/>
      <c r="CL2048" s="265"/>
      <c r="CM2048" s="272"/>
      <c r="CN2048" s="264"/>
      <c r="CO2048" s="125"/>
      <c r="CP2048" s="226"/>
      <c r="CQ2048" s="226"/>
      <c r="CR2048" s="226"/>
      <c r="CS2048" s="90"/>
      <c r="CT2048" s="90"/>
      <c r="CU2048" s="90"/>
      <c r="CV2048" s="90"/>
      <c r="CW2048" s="90"/>
      <c r="CX2048" s="90"/>
      <c r="CY2048" s="90"/>
      <c r="CZ2048" s="90"/>
      <c r="DA2048" s="90"/>
    </row>
    <row r="2049" spans="1:105" s="120" customFormat="1" ht="15" customHeight="1">
      <c r="A2049" s="227">
        <f t="shared" si="713"/>
        <v>254</v>
      </c>
      <c r="B2049" s="408" t="s">
        <v>1204</v>
      </c>
      <c r="C2049" s="409" t="s">
        <v>1205</v>
      </c>
      <c r="D2049" s="236">
        <v>44638</v>
      </c>
      <c r="E2049" s="236" t="s">
        <v>1283</v>
      </c>
      <c r="F2049" s="253" t="s">
        <v>80</v>
      </c>
      <c r="G2049" s="254"/>
      <c r="H2049" s="82" t="s">
        <v>69</v>
      </c>
      <c r="I2049" s="82"/>
      <c r="J2049" s="82" t="s">
        <v>60</v>
      </c>
      <c r="K2049" s="82" t="s">
        <v>60</v>
      </c>
      <c r="L2049" s="82" t="s">
        <v>60</v>
      </c>
      <c r="M2049" s="82" t="s">
        <v>60</v>
      </c>
      <c r="N2049" s="82" t="s">
        <v>60</v>
      </c>
      <c r="O2049" s="82"/>
      <c r="P2049" s="82" t="s">
        <v>60</v>
      </c>
      <c r="Q2049" s="82" t="s">
        <v>60</v>
      </c>
      <c r="R2049" s="82" t="s">
        <v>60</v>
      </c>
      <c r="S2049" s="82" t="s">
        <v>67</v>
      </c>
      <c r="T2049" s="82" t="s">
        <v>60</v>
      </c>
      <c r="U2049" s="82" t="s">
        <v>60</v>
      </c>
      <c r="V2049" s="82"/>
      <c r="W2049" s="82" t="s">
        <v>61</v>
      </c>
      <c r="X2049" s="82" t="s">
        <v>61</v>
      </c>
      <c r="Y2049" s="82" t="s">
        <v>61</v>
      </c>
      <c r="Z2049" s="82" t="s">
        <v>61</v>
      </c>
      <c r="AA2049" s="82" t="s">
        <v>61</v>
      </c>
      <c r="AB2049" s="82" t="s">
        <v>61</v>
      </c>
      <c r="AC2049" s="82"/>
      <c r="AD2049" s="82" t="s">
        <v>61</v>
      </c>
      <c r="AE2049" s="82" t="s">
        <v>61</v>
      </c>
      <c r="AF2049" s="82" t="s">
        <v>61</v>
      </c>
      <c r="AG2049" s="82" t="s">
        <v>61</v>
      </c>
      <c r="AH2049" s="82" t="s">
        <v>61</v>
      </c>
      <c r="AI2049" s="82" t="s">
        <v>1471</v>
      </c>
      <c r="AJ2049" s="82"/>
      <c r="AK2049" s="82" t="s">
        <v>60</v>
      </c>
      <c r="AL2049" s="82" t="s">
        <v>60</v>
      </c>
      <c r="AM2049" s="239">
        <f>COUNTIF(H2049:AL2049,"PH")+COUNTIF(H2049:AL2049,"PH/L")+COUNTIF(H2049:AL2049,"PM")</f>
        <v>0</v>
      </c>
      <c r="AN2049" s="239">
        <f>COUNTIF(H2049:AL2049,"PD")+COUNTIF(H2049:AL2049,"PDD")+COUNTIF(H2049:AL2049,"P/DS")/2+COUNTIF(H2049:AL2049,"PMD")</f>
        <v>0</v>
      </c>
      <c r="AO2049" s="239">
        <f>COUNTIF(H2049:AL2049,"PN")+COUNTIF(H2049:AL2049,"P/NS")/2+COUNTIF(H2049:AL2049,"PH")+COUNTIF(H2049:AL2049,"PH/F")/2+COUNTIF(H2049:AL2049,"PH/L")/2+COUNTIF(H2049:AL2049,"PM")</f>
        <v>0</v>
      </c>
      <c r="AP2049" s="239">
        <f>COUNTIF(H2049:AL2049,"BH")+COUNTIF(H2049:AL2049,"AL/BL")+COUNTIF(H2049:AL2049,"UL/BL")+COUNTIF(H2049:AL2049,"BM")</f>
        <v>0</v>
      </c>
      <c r="AQ2049" s="239">
        <f>COUNTIF(H2049:AL2049,"DS")+COUNTIF(H2049:AL2049,"AL/DS")/2+COUNTIF(H2049:AL2049,"UL/DS")/2+COUNTIF(H2049:AL2049,"CT")+COUNTIF(H2049:AL2049,"MD")</f>
        <v>12.5</v>
      </c>
      <c r="AR2049" s="239">
        <f>COUNTIF(H2049:AL2049,"NS")+COUNTIF(H2049:AL2049,"AL/NS")/2+COUNTIF(H2049:AL2049,"UL/NS")/2+COUNTIF(H2049:AL2049,"BH")+COUNTIF(H2049:AL2049,"AL/BF")/2+COUNTIF(H2049:AL2049,"AL/BL")/2+COUNTIF(H2049:AL2049,"UL/BL")/2+COUNTIF(H2049:AL2049,"UL/BF")/2+COUNTIF(H2049:AL2049,"BM")</f>
        <v>11</v>
      </c>
      <c r="AS2049" s="239">
        <f>COUNTIF(H2049:AL2049,"AL")+COUNTIF(H2049:AL2049,"AL/DS")/2+COUNTIF(H2049:AL2049,"AL/NS")/2+COUNTIF(H2049:AL2049,"NH")+COUNTIF(H2049:AL2049,"SL")+COUNTIF(H2049:AL2049,"NHD")+COUNTIF(H2049:AL2049,"B")+COUNTIF(H2049:AL2049,"HL")+COUNTIF(H2049:AL2049,"AL/BF")/2+COUNTIF(H2049:AL2049,"AL/BL")/2</f>
        <v>2</v>
      </c>
      <c r="AT2049" s="255">
        <f>COUNTIF(H2049:AL2049,"PD")+COUNTIF(H2049:AL2049,"PN")+COUNTIF(H2049:AL2049,"P/DS")/2+COUNTIF(H2049:AL2049,"P/NS")/2+COUNTIF(H2049:AL2049,"DS")+COUNTIF(H2049:AL2049,"NS")+COUNTIF(H2049:AL2049,"AL")+COUNTIF(H2049:AL2049,"AL/DS")+COUNTIF(H2049:AL2049,"AL/NS")+COUNTIF(H2049:AL2049,"NH")+COUNTIF(H2049:AL2049,"SL")+COUNTIF(H2049:AL2049,"UL/DS")/2+COUNTIF(H2049:AL2049,"UL/NS")/2+COUNTIF(H2049:AL2049,"CT")+COUNTIF(H2049:AL2049,"NHD")+COUNTIF(H2049:AL2049,"PDD")+COUNTIF(H2049:AL2049,"B")+COUNTIF(H2049:AL2049,"HL")+COUNTIF(H2049:AL2049,"PH")+COUNTIF(H2049:AL2049,"BH")+COUNTIF(H2049:AL2049,"AL/BF")+COUNTIF(H2049:AL2049,"AL/BL")+COUNTIF(H2049:AL2049,"UL/BF")/2+COUNTIF(H2049:AL2049,"UL/BL")/2+COUNTIF(H2049:AL2049,"PH/F")/2+COUNTIF(H2049:AL2049,"PH/L")/2+COUNTIF(H2049:AL2049,"MD")+COUNTIF(H2049:AL2049,"PMD")+COUNTIF(H2049:AL2049,"PM")+COUNTIF(H2049:AL2049,"BM")</f>
        <v>25.5</v>
      </c>
      <c r="AU2049" s="255">
        <f>COUNTIF(H2049:AL2049,"P/DS")/2+COUNTIF(H2049:AL2049,"P/NS")/2+COUNTIF(H2049:AL2049,"IL")+COUNTIF(H2049:AL2049,"NL")+COUNTIF(H2049:AL2049,"UL")+COUNTIF(H2049:AL2049,"UL/DS")/2+COUNTIF(H2049:AL2049,"UL/NS")/2+COUNTIF(H2049:AL2049,"KT")+COUNTIF(H2049:AL2049,"UL/BF")/2+COUNTIF(H2049:AL2049,"UL/BL")/2+COUNTIF(H2049:AL2049,"PH/F")/2+COUNTIF(H2049:AL2049,"PH/L")/2+COUNTIF(H2049:AL2049,"NB")</f>
        <v>0.5</v>
      </c>
      <c r="AV2049" s="258">
        <f>COUNTIF(H2049:AL2049,"PN")+COUNTIF(H2049:AL2049,"TVD")+COUNTIF(H2049:AL2049,"PH")+COUNTIF(H2049:AL2049,"PM")+COUNTIF(H2049:AL2049,"PDD")-COUNTIFS(H2049:AL2049,"PN",H2056:AL2056,"&gt;=3")-COUNTIFS(H2049:AL2049,"PM",H2056:AL2056,"&gt;=3")</f>
        <v>0</v>
      </c>
      <c r="AW2049" s="258">
        <f>COUNTIF(H2049:AL2049,"NS")+COUNTIF(H2049:AL2049,"D")+COUNTIF(H2049:AL2049,"BH")+COUNTIF(H2049:AL2049,"NHD")+COUNTIF(H2049:AL2049,"BM")-COUNTIFS(H2049:AL2049,"NS",H2056:AL2056,"&gt;=3")-COUNTIFS(H2049:AL2049,"BH",H2056:AL2056,"&gt;=3")-COUNTIFS(H2049:AL2049,"BM",H2056:AL2056,"&gt;=3")</f>
        <v>11</v>
      </c>
      <c r="AX2049" s="255">
        <f>COUNTIF(H2049:AL2049,"AL")+COUNTIF(H2049:AL2049,"AL/DS")/2+COUNTIF(H2049:AL2049,"AL/NS")/2+COUNTIF(H2049:AL2049,"AL/BF")+COUNTIF(H2049:AL2049,"AL/BL")/2</f>
        <v>1</v>
      </c>
      <c r="AY2049" s="255">
        <f>COUNTIF(H2049:AL2049,"SL")</f>
        <v>0</v>
      </c>
      <c r="AZ2049" s="255">
        <f>COUNTIF(H2049:AL2049,"NH")</f>
        <v>1</v>
      </c>
      <c r="BA2049" s="255">
        <f>COUNTIF(H2049:AL2049,"HL")</f>
        <v>0</v>
      </c>
      <c r="BB2049" s="255">
        <f>COUNTIF(G2049:AL2049,"P/DS")/2+COUNTIF(G2049:AL2049,"P/NS")/2+COUNTIF(G2049:AL2049,"UL")+COUNTIF(G2049:AL2049,"UL/DS")/2+COUNTIF(G2049:AL2049,"UL/NS")/2+COUNTIF(G2049:AL2049,"UL/BL")/2+COUNTIF(G2049:AL2049,"UL/BF")/2+COUNTIF(G2049:AL2049,"PH/F")/2+COUNTIF(G2049:AL2049,"PH/L")/2</f>
        <v>0.5</v>
      </c>
      <c r="BC2049" s="255">
        <f>COUNTIF(H2049:AL2049,"NB")</f>
        <v>0</v>
      </c>
      <c r="BD2049" s="255">
        <f>COUNTIF(H2049:AL2049,"NL")</f>
        <v>0</v>
      </c>
      <c r="BE2049" s="255">
        <f>COUNTIF(H2049:AL2049,"IL")</f>
        <v>0</v>
      </c>
      <c r="BF2049" s="255">
        <f>COUNTIF(H2049:AL2049,"KT")</f>
        <v>0</v>
      </c>
      <c r="BG2049" s="255">
        <f>COUNTIF(H2049:AL2049,"L70")</f>
        <v>0</v>
      </c>
      <c r="BH2049" s="255">
        <f>COUNTIF(H2049:AL2049,"MD")</f>
        <v>0</v>
      </c>
      <c r="BI2049" s="255">
        <f>COUNTIF(H2049:AL2049,"PMD")</f>
        <v>0</v>
      </c>
      <c r="BJ2049" s="255">
        <f>COUNTIF(H2049:AL2049,"PM")</f>
        <v>0</v>
      </c>
      <c r="BK2049" s="255">
        <f>COUNTIF(H2049:AL2049,"BM")</f>
        <v>0</v>
      </c>
      <c r="BL2049" s="261">
        <f>SUMIF(H2049:AL2049,"PD",H2050:AL2050)+SUMIF(H2049:AL2049,"PN",H2050:AL2050)+SUMIF(H2049:AL2049,"P/DS",H2050:AL2050)+SUMIF(H2049:AL2049,"PN/F",H2050:AL2050)+SUMIF(H2049:AL2049,"PN/L",H2050:AL2050)+SUMIF(H2049:AL2049,"TV",H2050:AL2050)+SUMIF(H2049:AL2049,"TVD",H2050:AL2050)+SUMIF(H2049:AL2049,"PDD",H2050:AL2050)</f>
        <v>0</v>
      </c>
      <c r="BM2049" s="261">
        <f>SUMIF(H2049:AL2049,"PD",H2051:AL2051)+SUMIF(H2049:AL2049,"PN",H2051:AL2051)+SUMIF(H2049:AL2049,"P/DS",H2051:AL2051)+SUMIF(H2049:AL2049,"PN/F",H2051:AL2051)+SUMIF(H2049:AL2049,"PN/L",H2051:AL2051)+SUMIF(H2049:AL2049,"TV",H2051:AL2051)+SUMIF(H2049:AL2049,"TVD",H2051:AL2051)+SUMIF(H2049:AL2049,"PDD",H2051:AL2051)+SUMIF(H2049:AL2049,"PMD",H2051:AL2051)</f>
        <v>0</v>
      </c>
      <c r="BN2049" s="261">
        <f>SUMIF(H2049:AL2049,"PD",H2052:AL2052)+SUMIF(H2049:AL2049,"PN",H2052:AL2052)+SUMIF(H2049:AL2049,"P/DS",H2052:AL2052)+SUMIF(H2049:AL2049,"PN/F",H2052:AL2052)+SUMIF(H2049:AL2049,"PN/L",H2052:AL2052)+SUMIF(H2049:AL2049,"TV",H2052:AL2052)+SUMIF(H2049:AL2049,"TVD",H2052:AL2052)</f>
        <v>0</v>
      </c>
      <c r="BO2049" s="261">
        <f>SUMIF(H2049:AL2049,"PD",H2053:AL2053)+SUMIF(H2049:AL2049,"PN",H2053:AL2053)+SUMIF(H2049:AL2049,"P/DS",H2053:AL2053)+SUMIF(H2049:AL2049,"PN/F",H2053:AL2053)+SUMIF(H2049:AL2049,"PN/L",H2053:AL2053)+SUMIF(H2049:AL2049,"TV",H2053:AL2053)+SUMIF(H2049:AL2049,"TVD",H2053:AL2053)</f>
        <v>0</v>
      </c>
      <c r="BP2049" s="261">
        <f>SUMIF(H2049:AL2049,"PD",H2054:AL2054)+SUMIF(H2049:AL2049,"PN",H2054:AL2054)+SUMIF(H2049:AL2049,"P/DS",H2054:AL2054)+SUMIF(H2049:AL2049,"PN/F",H2054:AL2054)+SUMIF(H2049:AL2049,"PN/L",H2054:AL2054)+SUMIF(H2049:AL2049,"TV",H2054:AL2054)+SUMIF(H2049:AL2049,"TVD",H2054:AL2054)+SUMIF(H2049:AL2049,"PDD",H2054:AL2054)+SUMIF(H2049:AL2049,"PH",H2054:AL2054)+SUMIF(H2049:AL2049,"PM",H2054:AL2054)</f>
        <v>0</v>
      </c>
      <c r="BQ2049" s="261">
        <f>SUMIF(H2049:AL2049,"PD",H2055:AL2055)+SUMIF(H2049:AL2049,"PN",H2055:AL2055)+SUMIF(H2049:AL2049,"P/DS",H2055:AL2055)+SUMIF(H2049:AL2049,"PN/F",H2055:AL2055)+SUMIF(H2049:AL2049,"PN/L",H2055:AL2055)+SUMIF(H2049:AL2049,"TV",H2055:AL2055)+SUMIF(H2049:AL2049,"TVD",H2055:AL2055)+SUMIF(H2049:AL2049,"PDD",H2055:AL2055)+SUMIF(H2049:AL2049,"PH",H2055:AL2055)+SUMIF(H2049:AL2049,"PM",H2055:AL2055)</f>
        <v>0</v>
      </c>
      <c r="BR2049" s="269">
        <f>SUM(H2050:AL2050)-BL2049</f>
        <v>20</v>
      </c>
      <c r="BS2049" s="269">
        <f>SUM(H2051:AL2051)-BM2049</f>
        <v>0</v>
      </c>
      <c r="BT2049" s="269">
        <f>SUM(H2052:AL2052)-BN2049</f>
        <v>0</v>
      </c>
      <c r="BU2049" s="269">
        <f>SUM(H2053:AL2053)-BO2049</f>
        <v>0</v>
      </c>
      <c r="BV2049" s="269">
        <f>SUM(H2054:AL2054)-BP2049</f>
        <v>0</v>
      </c>
      <c r="BW2049" s="269">
        <f>SUM(H2055:AL2055)-BQ2049</f>
        <v>0</v>
      </c>
      <c r="BX2049" s="255">
        <f>SUMIF(H2049:AL2049,"PD",H2056:AL2056)+SUMIF(H2049:AL2049,"PN",H2056:AL2056)+SUMIF(H2049:AL2049,"P/DS",H2056:AL2056)+SUMIF(H2049:AL2049,"PN/F",H2056:AL2056)+SUMIF(H2049:AL2049,"PN/L",H2056:AL2056)</f>
        <v>0</v>
      </c>
      <c r="BY2049" s="255">
        <f>SUM(H2056:AL2056)-BX2049</f>
        <v>0</v>
      </c>
      <c r="BZ2049" s="255">
        <f t="shared" ref="BZ2049" si="720">+SUM(BL2049:BW2056)</f>
        <v>20</v>
      </c>
      <c r="CA2049" s="266">
        <f>(COUNTIFS(H2049:AL2049,"PD",H2050:AL2050,"&gt;=2"))*0.5-IF(CN2049="VP",COUNTIFS($H$16:$AL$16,"SAT",H2049:AL2049,"PD",H2050:AL2050,"&gt;=2"))*0.5</f>
        <v>0</v>
      </c>
      <c r="CB2049" s="266">
        <f>(COUNTIFS(H2049:AL2049,"PN",H2051:AL2051,"&gt;=0.5",H2050:AL2050,"&gt;=1.5"))*0.5+COUNTIFS(H2049:AL2049,"PDD",H2051:AL2051,"&gt;=0.5",H2050:AL2050,"&gt;=1.5")*0.5</f>
        <v>0</v>
      </c>
      <c r="CC2049" s="273">
        <f>(COUNTIFS(H2049:AL2049,"TV",H2051:AL2051,"&gt;=10"))*0.5+(COUNTIFS(H2049:AL2049,"PMD",H2051:AL2051,"&gt;=2"))*0.5</f>
        <v>0</v>
      </c>
      <c r="CD2049" s="266">
        <f>(COUNTIFS(H2049:AL2049,"TVD",H2053:AL2053,"&gt;=6.5",H2051:AL2051,"&gt;=3.5"))*0.5</f>
        <v>0</v>
      </c>
      <c r="CE2049" s="266">
        <f>(COUNTIFS(H2049:AL2049,"PD",H2054:AL2054,"&gt;=10"))*0.5</f>
        <v>0</v>
      </c>
      <c r="CF2049" s="266">
        <f>(COUNTIFS(H2049:AL2049,"PDD",H2054:AL2054,"&gt;=3.5",H2055:AL2055,"&gt;=6.5")+COUNTIFS(H2049:AL2049,"PH",H2055:AL2055,"&gt;=0.5",H2054:AL2054,"&gt;=1.5")+COUNTIFS(H2049:AL2049,"PM",H2055:AL2055,"&gt;=0.5",H2054:AL2054,"&gt;=1.5"))*0.5</f>
        <v>0</v>
      </c>
      <c r="CG2049" s="266">
        <f>(COUNTIFS(H2049:AL2049,"DS",H2050:AL2050,"&gt;=2")+COUNTIFS(H2049:AL2049,"AL/DS",H2050:AL2050,"&gt;=2"))*0.5-IF(CN2049="VP",COUNTIFS($H$16:$AL$16,"SAT",H2049:AL2049,"DS",H2050:AL2050,"&gt;=2"))*0.5</f>
        <v>4</v>
      </c>
      <c r="CH2049" s="266">
        <f>(COUNTIFS(H2049:AL2049,"NS",H2051:AL2051,"&gt;=0.5",H2050:AL2050,"&gt;=1.5")+COUNTIFS(H2049:AL2049,"AL/NS",H2051:AL2051,"&gt;=0.5",H2050:AL2050,"&gt;=1.5")+COUNTIFS(H2049:AL2049,"NHD",H2051:AL2051,"&gt;=4.5",H2054:AL2054,"&gt;=2",H2050:AL2050,"&gt;=1.5"))*0.5</f>
        <v>0</v>
      </c>
      <c r="CI2049" s="266">
        <f>(COUNTIF(H2051:AL2051,"&gt;=10")+COUNTIFS(H2049:AL2049,"MD",H2051:AL2051,"&gt;=2")-COUNTIFS(H2049:AL2049,"TV",H2051:AL2051,"&gt;=10"))*0.5</f>
        <v>0</v>
      </c>
      <c r="CJ2049" s="266">
        <f>(COUNTIFS(H2049:AL2049,"D",H2053:AL2053,"&gt;=6.5",H2051:AL2051,"&gt;=3.5"))*0.5</f>
        <v>0</v>
      </c>
      <c r="CK2049" s="266">
        <f>(COUNTIF(H2054:AL2054,"&gt;=10")-COUNTIFS(H2049:AL2049,"PD",H2054:AL2054,"&gt;=10"))*0.5</f>
        <v>0</v>
      </c>
      <c r="CL2049" s="265">
        <f>(COUNTIFS(H2049:AL2049,"NHD",H2054:AL2054,"&gt;=3.5",H2055:AL2055,"&gt;=6.5")+COUNTIFS(H2049:AL2049,"BH",H2054:AL2054,"&gt;=1.5",H2055:AL2055,"&gt;=0.5")+COUNTIFS(H2049:AL2049,"BM",H2054:AL2054,"&gt;=1.5",H2055:AL2055,"&gt;=0.5")+COUNTIFS(H2049:AL2049,"D",H2054:AL2054,"&gt;=1.5",H2055:AL2055,"&gt;=0.5"))*0.5</f>
        <v>0</v>
      </c>
      <c r="CM2049" s="272"/>
      <c r="CN2049" s="264" t="s">
        <v>723</v>
      </c>
      <c r="CO2049" s="184">
        <f t="shared" ref="CO2049" si="721">+AM2049+AN2049+AO2049+AP2049+AQ2049+AR2049+AS2049+AU2049+BG2049</f>
        <v>26</v>
      </c>
      <c r="CP2049" s="225">
        <f>+SUM(I2050:I2055)-I2056</f>
        <v>0</v>
      </c>
      <c r="CQ2049" s="225">
        <f>+SUM(J2050:J2055)-J2056</f>
        <v>2.5</v>
      </c>
      <c r="CR2049" s="225">
        <f>+SUM(K2050:K2055)-K2056</f>
        <v>2.5</v>
      </c>
      <c r="CS2049" s="185"/>
      <c r="CT2049" s="185"/>
      <c r="CU2049" s="185"/>
      <c r="CV2049" s="185"/>
      <c r="CW2049" s="185"/>
      <c r="CX2049" s="185"/>
      <c r="CY2049" s="185"/>
      <c r="CZ2049" s="185"/>
      <c r="DA2049" s="185"/>
    </row>
    <row r="2050" spans="1:105" s="120" customFormat="1" ht="15" customHeight="1">
      <c r="A2050" s="228"/>
      <c r="B2050" s="409"/>
      <c r="C2050" s="409"/>
      <c r="D2050" s="237"/>
      <c r="E2050" s="237"/>
      <c r="F2050" s="242" t="s">
        <v>82</v>
      </c>
      <c r="G2050" s="121">
        <v>1.5</v>
      </c>
      <c r="H2050" s="83"/>
      <c r="I2050" s="83"/>
      <c r="J2050" s="83">
        <v>2.5</v>
      </c>
      <c r="K2050" s="83">
        <v>2.5</v>
      </c>
      <c r="L2050" s="83">
        <v>2.5</v>
      </c>
      <c r="M2050" s="83">
        <v>2.5</v>
      </c>
      <c r="N2050" s="83">
        <v>2.5</v>
      </c>
      <c r="O2050" s="83"/>
      <c r="P2050" s="83">
        <v>2.5</v>
      </c>
      <c r="Q2050" s="83">
        <v>2.5</v>
      </c>
      <c r="R2050" s="83">
        <v>2.5</v>
      </c>
      <c r="S2050" s="83"/>
      <c r="T2050" s="83"/>
      <c r="U2050" s="83"/>
      <c r="V2050" s="83"/>
      <c r="W2050" s="83"/>
      <c r="X2050" s="83"/>
      <c r="Y2050" s="83"/>
      <c r="Z2050" s="83"/>
      <c r="AA2050" s="83"/>
      <c r="AB2050" s="83"/>
      <c r="AC2050" s="79"/>
      <c r="AD2050" s="79"/>
      <c r="AE2050" s="79"/>
      <c r="AF2050" s="79"/>
      <c r="AG2050" s="79"/>
      <c r="AH2050" s="79"/>
      <c r="AI2050" s="79"/>
      <c r="AJ2050" s="79"/>
      <c r="AK2050" s="79"/>
      <c r="AL2050" s="79"/>
      <c r="AM2050" s="240"/>
      <c r="AN2050" s="240"/>
      <c r="AO2050" s="240"/>
      <c r="AP2050" s="240"/>
      <c r="AQ2050" s="240"/>
      <c r="AR2050" s="240"/>
      <c r="AS2050" s="240"/>
      <c r="AT2050" s="256"/>
      <c r="AU2050" s="256"/>
      <c r="AV2050" s="259"/>
      <c r="AW2050" s="259"/>
      <c r="AX2050" s="256"/>
      <c r="AY2050" s="256"/>
      <c r="AZ2050" s="256"/>
      <c r="BA2050" s="256"/>
      <c r="BB2050" s="256"/>
      <c r="BC2050" s="256"/>
      <c r="BD2050" s="256"/>
      <c r="BE2050" s="256"/>
      <c r="BF2050" s="256"/>
      <c r="BG2050" s="256"/>
      <c r="BH2050" s="256"/>
      <c r="BI2050" s="256"/>
      <c r="BJ2050" s="256"/>
      <c r="BK2050" s="256"/>
      <c r="BL2050" s="262"/>
      <c r="BM2050" s="262"/>
      <c r="BN2050" s="262"/>
      <c r="BO2050" s="262"/>
      <c r="BP2050" s="262"/>
      <c r="BQ2050" s="262"/>
      <c r="BR2050" s="270"/>
      <c r="BS2050" s="270"/>
      <c r="BT2050" s="270"/>
      <c r="BU2050" s="270"/>
      <c r="BV2050" s="270"/>
      <c r="BW2050" s="270"/>
      <c r="BX2050" s="256"/>
      <c r="BY2050" s="256"/>
      <c r="BZ2050" s="256"/>
      <c r="CA2050" s="267"/>
      <c r="CB2050" s="267"/>
      <c r="CC2050" s="274"/>
      <c r="CD2050" s="267"/>
      <c r="CE2050" s="267"/>
      <c r="CF2050" s="267"/>
      <c r="CG2050" s="267"/>
      <c r="CH2050" s="267"/>
      <c r="CI2050" s="267"/>
      <c r="CJ2050" s="267"/>
      <c r="CK2050" s="267"/>
      <c r="CL2050" s="265"/>
      <c r="CM2050" s="272"/>
      <c r="CN2050" s="264"/>
      <c r="CO2050" s="184"/>
      <c r="CP2050" s="226"/>
      <c r="CQ2050" s="226"/>
      <c r="CR2050" s="226"/>
      <c r="CS2050" s="185"/>
      <c r="CT2050" s="185"/>
      <c r="CU2050" s="185"/>
      <c r="CV2050" s="185"/>
      <c r="CW2050" s="185"/>
      <c r="CX2050" s="185"/>
      <c r="CY2050" s="185"/>
      <c r="CZ2050" s="185"/>
      <c r="DA2050" s="185"/>
    </row>
    <row r="2051" spans="1:105" s="120" customFormat="1" ht="15" customHeight="1">
      <c r="A2051" s="228"/>
      <c r="B2051" s="409"/>
      <c r="C2051" s="409"/>
      <c r="D2051" s="237"/>
      <c r="E2051" s="237"/>
      <c r="F2051" s="243"/>
      <c r="G2051" s="122">
        <v>2</v>
      </c>
      <c r="H2051" s="84"/>
      <c r="I2051" s="84"/>
      <c r="J2051" s="84"/>
      <c r="K2051" s="84"/>
      <c r="L2051" s="84"/>
      <c r="M2051" s="84"/>
      <c r="N2051" s="84"/>
      <c r="O2051" s="84"/>
      <c r="P2051" s="84"/>
      <c r="Q2051" s="84"/>
      <c r="R2051" s="84"/>
      <c r="S2051" s="84"/>
      <c r="T2051" s="84"/>
      <c r="U2051" s="84"/>
      <c r="V2051" s="84"/>
      <c r="W2051" s="84"/>
      <c r="X2051" s="84"/>
      <c r="Y2051" s="84"/>
      <c r="Z2051" s="84"/>
      <c r="AA2051" s="84"/>
      <c r="AB2051" s="84"/>
      <c r="AC2051" s="80"/>
      <c r="AD2051" s="80"/>
      <c r="AE2051" s="80"/>
      <c r="AF2051" s="80"/>
      <c r="AG2051" s="80"/>
      <c r="AH2051" s="80"/>
      <c r="AI2051" s="80"/>
      <c r="AJ2051" s="80"/>
      <c r="AK2051" s="80"/>
      <c r="AL2051" s="80"/>
      <c r="AM2051" s="240"/>
      <c r="AN2051" s="240"/>
      <c r="AO2051" s="240"/>
      <c r="AP2051" s="240"/>
      <c r="AQ2051" s="240"/>
      <c r="AR2051" s="240"/>
      <c r="AS2051" s="240"/>
      <c r="AT2051" s="256"/>
      <c r="AU2051" s="256"/>
      <c r="AV2051" s="259"/>
      <c r="AW2051" s="259"/>
      <c r="AX2051" s="256"/>
      <c r="AY2051" s="256"/>
      <c r="AZ2051" s="256"/>
      <c r="BA2051" s="256"/>
      <c r="BB2051" s="256"/>
      <c r="BC2051" s="256"/>
      <c r="BD2051" s="256"/>
      <c r="BE2051" s="256"/>
      <c r="BF2051" s="256"/>
      <c r="BG2051" s="256"/>
      <c r="BH2051" s="256"/>
      <c r="BI2051" s="256"/>
      <c r="BJ2051" s="256"/>
      <c r="BK2051" s="256"/>
      <c r="BL2051" s="262"/>
      <c r="BM2051" s="262"/>
      <c r="BN2051" s="262"/>
      <c r="BO2051" s="262"/>
      <c r="BP2051" s="262"/>
      <c r="BQ2051" s="262"/>
      <c r="BR2051" s="270"/>
      <c r="BS2051" s="270"/>
      <c r="BT2051" s="270"/>
      <c r="BU2051" s="270"/>
      <c r="BV2051" s="270"/>
      <c r="BW2051" s="270"/>
      <c r="BX2051" s="256"/>
      <c r="BY2051" s="256"/>
      <c r="BZ2051" s="256"/>
      <c r="CA2051" s="267"/>
      <c r="CB2051" s="267"/>
      <c r="CC2051" s="274"/>
      <c r="CD2051" s="267"/>
      <c r="CE2051" s="267"/>
      <c r="CF2051" s="267"/>
      <c r="CG2051" s="267"/>
      <c r="CH2051" s="267"/>
      <c r="CI2051" s="267"/>
      <c r="CJ2051" s="267"/>
      <c r="CK2051" s="267"/>
      <c r="CL2051" s="265"/>
      <c r="CM2051" s="272"/>
      <c r="CN2051" s="264"/>
      <c r="CO2051" s="184"/>
      <c r="CP2051" s="226"/>
      <c r="CQ2051" s="226"/>
      <c r="CR2051" s="226"/>
      <c r="CS2051" s="185"/>
      <c r="CT2051" s="185"/>
      <c r="CU2051" s="185"/>
      <c r="CV2051" s="185"/>
      <c r="CW2051" s="185"/>
      <c r="CX2051" s="185"/>
      <c r="CY2051" s="185"/>
      <c r="CZ2051" s="185"/>
      <c r="DA2051" s="185"/>
    </row>
    <row r="2052" spans="1:105" s="120" customFormat="1" ht="15" customHeight="1">
      <c r="A2052" s="228"/>
      <c r="B2052" s="409"/>
      <c r="C2052" s="409"/>
      <c r="D2052" s="237"/>
      <c r="E2052" s="237"/>
      <c r="F2052" s="243"/>
      <c r="G2052" s="122">
        <v>2.1</v>
      </c>
      <c r="H2052" s="84"/>
      <c r="I2052" s="84"/>
      <c r="J2052" s="84"/>
      <c r="K2052" s="84"/>
      <c r="L2052" s="84"/>
      <c r="M2052" s="84"/>
      <c r="N2052" s="84"/>
      <c r="O2052" s="84"/>
      <c r="P2052" s="84"/>
      <c r="Q2052" s="84"/>
      <c r="R2052" s="84"/>
      <c r="S2052" s="84"/>
      <c r="T2052" s="84"/>
      <c r="U2052" s="84"/>
      <c r="V2052" s="84"/>
      <c r="W2052" s="84"/>
      <c r="X2052" s="84"/>
      <c r="Y2052" s="84"/>
      <c r="Z2052" s="84"/>
      <c r="AA2052" s="84"/>
      <c r="AB2052" s="84"/>
      <c r="AC2052" s="80"/>
      <c r="AD2052" s="80"/>
      <c r="AE2052" s="80"/>
      <c r="AF2052" s="80"/>
      <c r="AG2052" s="80"/>
      <c r="AH2052" s="80"/>
      <c r="AI2052" s="80"/>
      <c r="AJ2052" s="80"/>
      <c r="AK2052" s="80"/>
      <c r="AL2052" s="80"/>
      <c r="AM2052" s="240"/>
      <c r="AN2052" s="240"/>
      <c r="AO2052" s="240"/>
      <c r="AP2052" s="240"/>
      <c r="AQ2052" s="240"/>
      <c r="AR2052" s="240"/>
      <c r="AS2052" s="240"/>
      <c r="AT2052" s="256"/>
      <c r="AU2052" s="256"/>
      <c r="AV2052" s="259"/>
      <c r="AW2052" s="259"/>
      <c r="AX2052" s="256"/>
      <c r="AY2052" s="256"/>
      <c r="AZ2052" s="256"/>
      <c r="BA2052" s="256"/>
      <c r="BB2052" s="256"/>
      <c r="BC2052" s="256"/>
      <c r="BD2052" s="256"/>
      <c r="BE2052" s="256"/>
      <c r="BF2052" s="256"/>
      <c r="BG2052" s="256"/>
      <c r="BH2052" s="256"/>
      <c r="BI2052" s="256"/>
      <c r="BJ2052" s="256"/>
      <c r="BK2052" s="256"/>
      <c r="BL2052" s="262"/>
      <c r="BM2052" s="262"/>
      <c r="BN2052" s="262"/>
      <c r="BO2052" s="262"/>
      <c r="BP2052" s="262"/>
      <c r="BQ2052" s="262"/>
      <c r="BR2052" s="270"/>
      <c r="BS2052" s="270"/>
      <c r="BT2052" s="270"/>
      <c r="BU2052" s="270"/>
      <c r="BV2052" s="270"/>
      <c r="BW2052" s="270"/>
      <c r="BX2052" s="256"/>
      <c r="BY2052" s="256"/>
      <c r="BZ2052" s="256"/>
      <c r="CA2052" s="267"/>
      <c r="CB2052" s="267"/>
      <c r="CC2052" s="274"/>
      <c r="CD2052" s="267"/>
      <c r="CE2052" s="267"/>
      <c r="CF2052" s="267"/>
      <c r="CG2052" s="267"/>
      <c r="CH2052" s="267"/>
      <c r="CI2052" s="267"/>
      <c r="CJ2052" s="267"/>
      <c r="CK2052" s="267"/>
      <c r="CL2052" s="265"/>
      <c r="CM2052" s="272"/>
      <c r="CN2052" s="264"/>
      <c r="CO2052" s="184"/>
      <c r="CP2052" s="226"/>
      <c r="CQ2052" s="226"/>
      <c r="CR2052" s="226"/>
      <c r="CS2052" s="185"/>
      <c r="CT2052" s="185"/>
      <c r="CU2052" s="185"/>
      <c r="CV2052" s="185"/>
      <c r="CW2052" s="185"/>
      <c r="CX2052" s="185"/>
      <c r="CY2052" s="185"/>
      <c r="CZ2052" s="185"/>
      <c r="DA2052" s="185"/>
    </row>
    <row r="2053" spans="1:105" s="120" customFormat="1" ht="15" customHeight="1">
      <c r="A2053" s="228"/>
      <c r="B2053" s="409"/>
      <c r="C2053" s="409"/>
      <c r="D2053" s="237"/>
      <c r="E2053" s="237"/>
      <c r="F2053" s="243"/>
      <c r="G2053" s="122">
        <v>2.7</v>
      </c>
      <c r="H2053" s="84"/>
      <c r="I2053" s="84"/>
      <c r="J2053" s="84"/>
      <c r="K2053" s="84"/>
      <c r="L2053" s="84"/>
      <c r="M2053" s="84"/>
      <c r="N2053" s="84"/>
      <c r="O2053" s="84"/>
      <c r="P2053" s="84"/>
      <c r="Q2053" s="84"/>
      <c r="R2053" s="84"/>
      <c r="S2053" s="84"/>
      <c r="T2053" s="84"/>
      <c r="U2053" s="84"/>
      <c r="V2053" s="84"/>
      <c r="W2053" s="84"/>
      <c r="X2053" s="84"/>
      <c r="Y2053" s="84"/>
      <c r="Z2053" s="84"/>
      <c r="AA2053" s="84"/>
      <c r="AB2053" s="84"/>
      <c r="AC2053" s="80"/>
      <c r="AD2053" s="80"/>
      <c r="AE2053" s="80"/>
      <c r="AF2053" s="80"/>
      <c r="AG2053" s="80"/>
      <c r="AH2053" s="80"/>
      <c r="AI2053" s="80"/>
      <c r="AJ2053" s="80"/>
      <c r="AK2053" s="80"/>
      <c r="AL2053" s="80"/>
      <c r="AM2053" s="240"/>
      <c r="AN2053" s="240"/>
      <c r="AO2053" s="240"/>
      <c r="AP2053" s="240"/>
      <c r="AQ2053" s="240"/>
      <c r="AR2053" s="240"/>
      <c r="AS2053" s="240"/>
      <c r="AT2053" s="256"/>
      <c r="AU2053" s="256"/>
      <c r="AV2053" s="259"/>
      <c r="AW2053" s="259"/>
      <c r="AX2053" s="256"/>
      <c r="AY2053" s="256"/>
      <c r="AZ2053" s="256"/>
      <c r="BA2053" s="256"/>
      <c r="BB2053" s="256"/>
      <c r="BC2053" s="256"/>
      <c r="BD2053" s="256"/>
      <c r="BE2053" s="256"/>
      <c r="BF2053" s="256"/>
      <c r="BG2053" s="256"/>
      <c r="BH2053" s="256"/>
      <c r="BI2053" s="256"/>
      <c r="BJ2053" s="256"/>
      <c r="BK2053" s="256"/>
      <c r="BL2053" s="262"/>
      <c r="BM2053" s="262"/>
      <c r="BN2053" s="262"/>
      <c r="BO2053" s="262"/>
      <c r="BP2053" s="262"/>
      <c r="BQ2053" s="262"/>
      <c r="BR2053" s="270"/>
      <c r="BS2053" s="270"/>
      <c r="BT2053" s="270"/>
      <c r="BU2053" s="270"/>
      <c r="BV2053" s="270"/>
      <c r="BW2053" s="270"/>
      <c r="BX2053" s="256"/>
      <c r="BY2053" s="256"/>
      <c r="BZ2053" s="256"/>
      <c r="CA2053" s="267"/>
      <c r="CB2053" s="267"/>
      <c r="CC2053" s="274"/>
      <c r="CD2053" s="267"/>
      <c r="CE2053" s="267"/>
      <c r="CF2053" s="267"/>
      <c r="CG2053" s="267"/>
      <c r="CH2053" s="267"/>
      <c r="CI2053" s="267"/>
      <c r="CJ2053" s="267"/>
      <c r="CK2053" s="267"/>
      <c r="CL2053" s="265"/>
      <c r="CM2053" s="272"/>
      <c r="CN2053" s="264"/>
      <c r="CO2053" s="184"/>
      <c r="CP2053" s="226"/>
      <c r="CQ2053" s="226"/>
      <c r="CR2053" s="226"/>
      <c r="CS2053" s="185"/>
      <c r="CT2053" s="185"/>
      <c r="CU2053" s="185"/>
      <c r="CV2053" s="185"/>
      <c r="CW2053" s="185"/>
      <c r="CX2053" s="185"/>
      <c r="CY2053" s="185"/>
      <c r="CZ2053" s="185"/>
      <c r="DA2053" s="185"/>
    </row>
    <row r="2054" spans="1:105" s="120" customFormat="1" ht="15" customHeight="1">
      <c r="A2054" s="228"/>
      <c r="B2054" s="409"/>
      <c r="C2054" s="409"/>
      <c r="D2054" s="237"/>
      <c r="E2054" s="237"/>
      <c r="F2054" s="243"/>
      <c r="G2054" s="122">
        <v>3</v>
      </c>
      <c r="H2054" s="84"/>
      <c r="I2054" s="84"/>
      <c r="J2054" s="84"/>
      <c r="K2054" s="84"/>
      <c r="L2054" s="84"/>
      <c r="M2054" s="84"/>
      <c r="N2054" s="84"/>
      <c r="O2054" s="84"/>
      <c r="P2054" s="84"/>
      <c r="Q2054" s="84"/>
      <c r="R2054" s="84"/>
      <c r="S2054" s="84"/>
      <c r="T2054" s="84"/>
      <c r="U2054" s="84"/>
      <c r="V2054" s="84"/>
      <c r="W2054" s="84"/>
      <c r="X2054" s="84"/>
      <c r="Y2054" s="84"/>
      <c r="Z2054" s="84"/>
      <c r="AA2054" s="84"/>
      <c r="AB2054" s="84"/>
      <c r="AC2054" s="80"/>
      <c r="AD2054" s="80"/>
      <c r="AE2054" s="80"/>
      <c r="AF2054" s="80"/>
      <c r="AG2054" s="80"/>
      <c r="AH2054" s="80"/>
      <c r="AI2054" s="80"/>
      <c r="AJ2054" s="80"/>
      <c r="AK2054" s="80"/>
      <c r="AL2054" s="80"/>
      <c r="AM2054" s="240"/>
      <c r="AN2054" s="240"/>
      <c r="AO2054" s="240"/>
      <c r="AP2054" s="240"/>
      <c r="AQ2054" s="240"/>
      <c r="AR2054" s="240"/>
      <c r="AS2054" s="240"/>
      <c r="AT2054" s="256"/>
      <c r="AU2054" s="256"/>
      <c r="AV2054" s="259"/>
      <c r="AW2054" s="259"/>
      <c r="AX2054" s="256"/>
      <c r="AY2054" s="256"/>
      <c r="AZ2054" s="256"/>
      <c r="BA2054" s="256"/>
      <c r="BB2054" s="256"/>
      <c r="BC2054" s="256"/>
      <c r="BD2054" s="256"/>
      <c r="BE2054" s="256"/>
      <c r="BF2054" s="256"/>
      <c r="BG2054" s="256"/>
      <c r="BH2054" s="256"/>
      <c r="BI2054" s="256"/>
      <c r="BJ2054" s="256"/>
      <c r="BK2054" s="256"/>
      <c r="BL2054" s="262"/>
      <c r="BM2054" s="262"/>
      <c r="BN2054" s="262"/>
      <c r="BO2054" s="262"/>
      <c r="BP2054" s="262"/>
      <c r="BQ2054" s="262"/>
      <c r="BR2054" s="270"/>
      <c r="BS2054" s="270"/>
      <c r="BT2054" s="270"/>
      <c r="BU2054" s="270"/>
      <c r="BV2054" s="270"/>
      <c r="BW2054" s="270"/>
      <c r="BX2054" s="256"/>
      <c r="BY2054" s="256"/>
      <c r="BZ2054" s="256"/>
      <c r="CA2054" s="267"/>
      <c r="CB2054" s="267"/>
      <c r="CC2054" s="274"/>
      <c r="CD2054" s="267"/>
      <c r="CE2054" s="267"/>
      <c r="CF2054" s="267"/>
      <c r="CG2054" s="267"/>
      <c r="CH2054" s="267"/>
      <c r="CI2054" s="267"/>
      <c r="CJ2054" s="267"/>
      <c r="CK2054" s="267"/>
      <c r="CL2054" s="265"/>
      <c r="CM2054" s="272"/>
      <c r="CN2054" s="264"/>
      <c r="CO2054" s="184"/>
      <c r="CP2054" s="226"/>
      <c r="CQ2054" s="226"/>
      <c r="CR2054" s="226"/>
      <c r="CS2054" s="185"/>
      <c r="CT2054" s="185"/>
      <c r="CU2054" s="185"/>
      <c r="CV2054" s="185"/>
      <c r="CW2054" s="185"/>
      <c r="CX2054" s="185"/>
      <c r="CY2054" s="185"/>
      <c r="CZ2054" s="185"/>
      <c r="DA2054" s="185"/>
    </row>
    <row r="2055" spans="1:105" s="120" customFormat="1" ht="15" customHeight="1">
      <c r="A2055" s="228"/>
      <c r="B2055" s="409"/>
      <c r="C2055" s="409"/>
      <c r="D2055" s="237"/>
      <c r="E2055" s="237"/>
      <c r="F2055" s="244"/>
      <c r="G2055" s="123">
        <v>3.9</v>
      </c>
      <c r="H2055" s="85"/>
      <c r="I2055" s="85"/>
      <c r="J2055" s="85"/>
      <c r="K2055" s="85"/>
      <c r="L2055" s="85"/>
      <c r="M2055" s="85"/>
      <c r="N2055" s="85"/>
      <c r="O2055" s="85"/>
      <c r="P2055" s="85"/>
      <c r="Q2055" s="85"/>
      <c r="R2055" s="85"/>
      <c r="S2055" s="85"/>
      <c r="T2055" s="85"/>
      <c r="U2055" s="85"/>
      <c r="V2055" s="85"/>
      <c r="W2055" s="85"/>
      <c r="X2055" s="85"/>
      <c r="Y2055" s="85"/>
      <c r="Z2055" s="85"/>
      <c r="AA2055" s="85"/>
      <c r="AB2055" s="85"/>
      <c r="AC2055" s="81"/>
      <c r="AD2055" s="81"/>
      <c r="AE2055" s="81"/>
      <c r="AF2055" s="81"/>
      <c r="AG2055" s="81"/>
      <c r="AH2055" s="81"/>
      <c r="AI2055" s="81"/>
      <c r="AJ2055" s="81"/>
      <c r="AK2055" s="81"/>
      <c r="AL2055" s="81"/>
      <c r="AM2055" s="240"/>
      <c r="AN2055" s="240"/>
      <c r="AO2055" s="240"/>
      <c r="AP2055" s="240"/>
      <c r="AQ2055" s="240"/>
      <c r="AR2055" s="240"/>
      <c r="AS2055" s="240"/>
      <c r="AT2055" s="256"/>
      <c r="AU2055" s="256"/>
      <c r="AV2055" s="259"/>
      <c r="AW2055" s="259"/>
      <c r="AX2055" s="256"/>
      <c r="AY2055" s="256"/>
      <c r="AZ2055" s="256"/>
      <c r="BA2055" s="256"/>
      <c r="BB2055" s="256"/>
      <c r="BC2055" s="256"/>
      <c r="BD2055" s="256"/>
      <c r="BE2055" s="256"/>
      <c r="BF2055" s="256"/>
      <c r="BG2055" s="256"/>
      <c r="BH2055" s="256"/>
      <c r="BI2055" s="256"/>
      <c r="BJ2055" s="256"/>
      <c r="BK2055" s="256"/>
      <c r="BL2055" s="262"/>
      <c r="BM2055" s="262"/>
      <c r="BN2055" s="262"/>
      <c r="BO2055" s="262"/>
      <c r="BP2055" s="262"/>
      <c r="BQ2055" s="262"/>
      <c r="BR2055" s="270"/>
      <c r="BS2055" s="270"/>
      <c r="BT2055" s="270"/>
      <c r="BU2055" s="270"/>
      <c r="BV2055" s="270"/>
      <c r="BW2055" s="270"/>
      <c r="BX2055" s="256"/>
      <c r="BY2055" s="256"/>
      <c r="BZ2055" s="256"/>
      <c r="CA2055" s="267"/>
      <c r="CB2055" s="267"/>
      <c r="CC2055" s="274"/>
      <c r="CD2055" s="267"/>
      <c r="CE2055" s="267"/>
      <c r="CF2055" s="267"/>
      <c r="CG2055" s="267"/>
      <c r="CH2055" s="267"/>
      <c r="CI2055" s="267"/>
      <c r="CJ2055" s="267"/>
      <c r="CK2055" s="267"/>
      <c r="CL2055" s="265"/>
      <c r="CM2055" s="272"/>
      <c r="CN2055" s="264"/>
      <c r="CO2055" s="184"/>
      <c r="CP2055" s="226"/>
      <c r="CQ2055" s="226"/>
      <c r="CR2055" s="226"/>
      <c r="CS2055" s="185"/>
      <c r="CT2055" s="185"/>
      <c r="CU2055" s="185"/>
      <c r="CV2055" s="185"/>
      <c r="CW2055" s="185"/>
      <c r="CX2055" s="185"/>
      <c r="CY2055" s="185"/>
      <c r="CZ2055" s="185"/>
      <c r="DA2055" s="185"/>
    </row>
    <row r="2056" spans="1:105" s="120" customFormat="1" ht="15" customHeight="1">
      <c r="A2056" s="229"/>
      <c r="B2056" s="410"/>
      <c r="C2056" s="410"/>
      <c r="D2056" s="238"/>
      <c r="E2056" s="238"/>
      <c r="F2056" s="245" t="s">
        <v>83</v>
      </c>
      <c r="G2056" s="246"/>
      <c r="H2056" s="82"/>
      <c r="I2056" s="82"/>
      <c r="J2056" s="82"/>
      <c r="K2056" s="82"/>
      <c r="L2056" s="82"/>
      <c r="M2056" s="82"/>
      <c r="N2056" s="82"/>
      <c r="O2056" s="82"/>
      <c r="P2056" s="82"/>
      <c r="Q2056" s="82"/>
      <c r="R2056" s="82"/>
      <c r="S2056" s="82"/>
      <c r="T2056" s="82"/>
      <c r="U2056" s="82"/>
      <c r="V2056" s="82"/>
      <c r="W2056" s="82"/>
      <c r="X2056" s="82"/>
      <c r="Y2056" s="82"/>
      <c r="Z2056" s="82"/>
      <c r="AA2056" s="82"/>
      <c r="AB2056" s="82"/>
      <c r="AC2056" s="35"/>
      <c r="AD2056" s="35"/>
      <c r="AE2056" s="35"/>
      <c r="AF2056" s="35"/>
      <c r="AG2056" s="35"/>
      <c r="AH2056" s="35"/>
      <c r="AI2056" s="35"/>
      <c r="AJ2056" s="35"/>
      <c r="AK2056" s="35"/>
      <c r="AL2056" s="35"/>
      <c r="AM2056" s="241"/>
      <c r="AN2056" s="241"/>
      <c r="AO2056" s="241"/>
      <c r="AP2056" s="241"/>
      <c r="AQ2056" s="241"/>
      <c r="AR2056" s="241"/>
      <c r="AS2056" s="241"/>
      <c r="AT2056" s="257"/>
      <c r="AU2056" s="257"/>
      <c r="AV2056" s="260"/>
      <c r="AW2056" s="260"/>
      <c r="AX2056" s="257"/>
      <c r="AY2056" s="257"/>
      <c r="AZ2056" s="257"/>
      <c r="BA2056" s="257"/>
      <c r="BB2056" s="257"/>
      <c r="BC2056" s="257"/>
      <c r="BD2056" s="257"/>
      <c r="BE2056" s="257"/>
      <c r="BF2056" s="257"/>
      <c r="BG2056" s="257"/>
      <c r="BH2056" s="257"/>
      <c r="BI2056" s="257"/>
      <c r="BJ2056" s="257"/>
      <c r="BK2056" s="257"/>
      <c r="BL2056" s="263"/>
      <c r="BM2056" s="263"/>
      <c r="BN2056" s="263"/>
      <c r="BO2056" s="263"/>
      <c r="BP2056" s="263"/>
      <c r="BQ2056" s="263"/>
      <c r="BR2056" s="271"/>
      <c r="BS2056" s="271"/>
      <c r="BT2056" s="271"/>
      <c r="BU2056" s="271"/>
      <c r="BV2056" s="271"/>
      <c r="BW2056" s="271"/>
      <c r="BX2056" s="257"/>
      <c r="BY2056" s="257"/>
      <c r="BZ2056" s="257"/>
      <c r="CA2056" s="268"/>
      <c r="CB2056" s="268"/>
      <c r="CC2056" s="275"/>
      <c r="CD2056" s="268"/>
      <c r="CE2056" s="268"/>
      <c r="CF2056" s="268"/>
      <c r="CG2056" s="268"/>
      <c r="CH2056" s="268"/>
      <c r="CI2056" s="268"/>
      <c r="CJ2056" s="268"/>
      <c r="CK2056" s="268"/>
      <c r="CL2056" s="265"/>
      <c r="CM2056" s="272"/>
      <c r="CN2056" s="264"/>
      <c r="CO2056" s="184"/>
      <c r="CP2056" s="226"/>
      <c r="CQ2056" s="226"/>
      <c r="CR2056" s="226"/>
      <c r="CS2056" s="185"/>
      <c r="CT2056" s="185"/>
      <c r="CU2056" s="185"/>
      <c r="CV2056" s="185"/>
      <c r="CW2056" s="185"/>
      <c r="CX2056" s="185"/>
      <c r="CY2056" s="185"/>
      <c r="CZ2056" s="185"/>
      <c r="DA2056" s="185"/>
    </row>
    <row r="2057" spans="1:105" s="120" customFormat="1" ht="15" customHeight="1">
      <c r="A2057" s="227">
        <f t="shared" si="713"/>
        <v>255</v>
      </c>
      <c r="B2057" s="371" t="s">
        <v>1269</v>
      </c>
      <c r="C2057" s="374" t="s">
        <v>1286</v>
      </c>
      <c r="D2057" s="236">
        <v>44641</v>
      </c>
      <c r="E2057" s="236" t="s">
        <v>1283</v>
      </c>
      <c r="F2057" s="253" t="s">
        <v>80</v>
      </c>
      <c r="G2057" s="254"/>
      <c r="H2057" s="82" t="s">
        <v>69</v>
      </c>
      <c r="I2057" s="82"/>
      <c r="J2057" s="82" t="s">
        <v>60</v>
      </c>
      <c r="K2057" s="82" t="s">
        <v>60</v>
      </c>
      <c r="L2057" s="82" t="s">
        <v>60</v>
      </c>
      <c r="M2057" s="82" t="s">
        <v>60</v>
      </c>
      <c r="N2057" s="82" t="s">
        <v>60</v>
      </c>
      <c r="O2057" s="82"/>
      <c r="P2057" s="82" t="s">
        <v>60</v>
      </c>
      <c r="Q2057" s="82" t="s">
        <v>60</v>
      </c>
      <c r="R2057" s="82" t="s">
        <v>60</v>
      </c>
      <c r="S2057" s="82" t="s">
        <v>60</v>
      </c>
      <c r="T2057" s="82" t="s">
        <v>60</v>
      </c>
      <c r="U2057" s="82" t="s">
        <v>60</v>
      </c>
      <c r="V2057" s="82"/>
      <c r="W2057" s="82" t="s">
        <v>61</v>
      </c>
      <c r="X2057" s="82" t="s">
        <v>61</v>
      </c>
      <c r="Y2057" s="82" t="s">
        <v>61</v>
      </c>
      <c r="Z2057" s="82" t="s">
        <v>61</v>
      </c>
      <c r="AA2057" s="82" t="s">
        <v>61</v>
      </c>
      <c r="AB2057" s="82" t="s">
        <v>61</v>
      </c>
      <c r="AC2057" s="82"/>
      <c r="AD2057" s="82" t="s">
        <v>61</v>
      </c>
      <c r="AE2057" s="82" t="s">
        <v>61</v>
      </c>
      <c r="AF2057" s="82" t="s">
        <v>61</v>
      </c>
      <c r="AG2057" s="82" t="s">
        <v>61</v>
      </c>
      <c r="AH2057" s="82" t="s">
        <v>61</v>
      </c>
      <c r="AI2057" s="82" t="s">
        <v>1471</v>
      </c>
      <c r="AJ2057" s="82"/>
      <c r="AK2057" s="82" t="s">
        <v>60</v>
      </c>
      <c r="AL2057" s="82" t="s">
        <v>60</v>
      </c>
      <c r="AM2057" s="239">
        <f>COUNTIF(H2057:AL2057,"PH")+COUNTIF(H2057:AL2057,"PH/L")+COUNTIF(H2057:AL2057,"PM")</f>
        <v>0</v>
      </c>
      <c r="AN2057" s="239">
        <f>COUNTIF(H2057:AL2057,"PD")+COUNTIF(H2057:AL2057,"PDD")+COUNTIF(H2057:AL2057,"P/DS")/2+COUNTIF(H2057:AL2057,"PMD")</f>
        <v>0</v>
      </c>
      <c r="AO2057" s="239">
        <f>COUNTIF(H2057:AL2057,"PN")+COUNTIF(H2057:AL2057,"P/NS")/2+COUNTIF(H2057:AL2057,"PH")+COUNTIF(H2057:AL2057,"PH/F")/2+COUNTIF(H2057:AL2057,"PH/L")/2+COUNTIF(H2057:AL2057,"PM")</f>
        <v>0</v>
      </c>
      <c r="AP2057" s="239">
        <f>COUNTIF(H2057:AL2057,"BH")+COUNTIF(H2057:AL2057,"AL/BL")+COUNTIF(H2057:AL2057,"UL/BL")+COUNTIF(H2057:AL2057,"BM")</f>
        <v>0</v>
      </c>
      <c r="AQ2057" s="239">
        <f>COUNTIF(H2057:AL2057,"DS")+COUNTIF(H2057:AL2057,"AL/DS")/2+COUNTIF(H2057:AL2057,"UL/DS")/2+COUNTIF(H2057:AL2057,"CT")+COUNTIF(H2057:AL2057,"MD")</f>
        <v>13.5</v>
      </c>
      <c r="AR2057" s="239">
        <f>COUNTIF(H2057:AL2057,"NS")+COUNTIF(H2057:AL2057,"AL/NS")/2+COUNTIF(H2057:AL2057,"UL/NS")/2+COUNTIF(H2057:AL2057,"BH")+COUNTIF(H2057:AL2057,"AL/BF")/2+COUNTIF(H2057:AL2057,"AL/BL")/2+COUNTIF(H2057:AL2057,"UL/BL")/2+COUNTIF(H2057:AL2057,"UL/BF")/2+COUNTIF(H2057:AL2057,"BM")</f>
        <v>11</v>
      </c>
      <c r="AS2057" s="239">
        <f>COUNTIF(H2057:AL2057,"AL")+COUNTIF(H2057:AL2057,"AL/DS")/2+COUNTIF(H2057:AL2057,"AL/NS")/2+COUNTIF(H2057:AL2057,"NH")+COUNTIF(H2057:AL2057,"SL")+COUNTIF(H2057:AL2057,"NHD")+COUNTIF(H2057:AL2057,"B")+COUNTIF(H2057:AL2057,"HL")+COUNTIF(H2057:AL2057,"AL/BF")/2+COUNTIF(H2057:AL2057,"AL/BL")/2</f>
        <v>1</v>
      </c>
      <c r="AT2057" s="255">
        <f>COUNTIF(H2057:AL2057,"PD")+COUNTIF(H2057:AL2057,"PN")+COUNTIF(H2057:AL2057,"P/DS")/2+COUNTIF(H2057:AL2057,"P/NS")/2+COUNTIF(H2057:AL2057,"DS")+COUNTIF(H2057:AL2057,"NS")+COUNTIF(H2057:AL2057,"AL")+COUNTIF(H2057:AL2057,"AL/DS")+COUNTIF(H2057:AL2057,"AL/NS")+COUNTIF(H2057:AL2057,"NH")+COUNTIF(H2057:AL2057,"SL")+COUNTIF(H2057:AL2057,"UL/DS")/2+COUNTIF(H2057:AL2057,"UL/NS")/2+COUNTIF(H2057:AL2057,"CT")+COUNTIF(H2057:AL2057,"NHD")+COUNTIF(H2057:AL2057,"PDD")+COUNTIF(H2057:AL2057,"B")+COUNTIF(H2057:AL2057,"HL")+COUNTIF(H2057:AL2057,"PH")+COUNTIF(H2057:AL2057,"BH")+COUNTIF(H2057:AL2057,"AL/BF")+COUNTIF(H2057:AL2057,"AL/BL")+COUNTIF(H2057:AL2057,"UL/BF")/2+COUNTIF(H2057:AL2057,"UL/BL")/2+COUNTIF(H2057:AL2057,"PH/F")/2+COUNTIF(H2057:AL2057,"PH/L")/2+COUNTIF(H2057:AL2057,"MD")+COUNTIF(H2057:AL2057,"PMD")+COUNTIF(H2057:AL2057,"PM")+COUNTIF(H2057:AL2057,"BM")</f>
        <v>25.5</v>
      </c>
      <c r="AU2057" s="255">
        <f>COUNTIF(H2057:AL2057,"P/DS")/2+COUNTIF(H2057:AL2057,"P/NS")/2+COUNTIF(H2057:AL2057,"IL")+COUNTIF(H2057:AL2057,"NL")+COUNTIF(H2057:AL2057,"UL")+COUNTIF(H2057:AL2057,"UL/DS")/2+COUNTIF(H2057:AL2057,"UL/NS")/2+COUNTIF(H2057:AL2057,"KT")+COUNTIF(H2057:AL2057,"UL/BF")/2+COUNTIF(H2057:AL2057,"UL/BL")/2+COUNTIF(H2057:AL2057,"PH/F")/2+COUNTIF(H2057:AL2057,"PH/L")/2+COUNTIF(H2057:AL2057,"NB")</f>
        <v>0.5</v>
      </c>
      <c r="AV2057" s="258">
        <f>COUNTIF(H2057:AL2057,"PN")+COUNTIF(H2057:AL2057,"TVD")+COUNTIF(H2057:AL2057,"PH")+COUNTIF(H2057:AL2057,"PM")+COUNTIF(H2057:AL2057,"PDD")-COUNTIFS(H2057:AL2057,"PN",H2064:AL2064,"&gt;=3")-COUNTIFS(H2057:AL2057,"PM",H2064:AL2064,"&gt;=3")</f>
        <v>0</v>
      </c>
      <c r="AW2057" s="258">
        <f>COUNTIF(H2057:AL2057,"NS")+COUNTIF(H2057:AL2057,"D")+COUNTIF(H2057:AL2057,"BH")+COUNTIF(H2057:AL2057,"NHD")+COUNTIF(H2057:AL2057,"BM")-COUNTIFS(H2057:AL2057,"NS",H2064:AL2064,"&gt;=3")-COUNTIFS(H2057:AL2057,"BH",H2064:AL2064,"&gt;=3")-COUNTIFS(H2057:AL2057,"BM",H2064:AL2064,"&gt;=3")</f>
        <v>11</v>
      </c>
      <c r="AX2057" s="255">
        <f>COUNTIF(H2057:AL2057,"AL")+COUNTIF(H2057:AL2057,"AL/DS")/2+COUNTIF(H2057:AL2057,"AL/NS")/2+COUNTIF(H2057:AL2057,"AL/BF")+COUNTIF(H2057:AL2057,"AL/BL")/2</f>
        <v>0</v>
      </c>
      <c r="AY2057" s="255">
        <f>COUNTIF(H2057:AL2057,"SL")</f>
        <v>0</v>
      </c>
      <c r="AZ2057" s="255">
        <f>COUNTIF(H2057:AL2057,"NH")</f>
        <v>1</v>
      </c>
      <c r="BA2057" s="255">
        <f>COUNTIF(H2057:AL2057,"HL")</f>
        <v>0</v>
      </c>
      <c r="BB2057" s="255">
        <f>COUNTIF(G2057:AL2057,"P/DS")/2+COUNTIF(G2057:AL2057,"P/NS")/2+COUNTIF(G2057:AL2057,"UL")+COUNTIF(G2057:AL2057,"UL/DS")/2+COUNTIF(G2057:AL2057,"UL/NS")/2+COUNTIF(G2057:AL2057,"UL/BL")/2+COUNTIF(G2057:AL2057,"UL/BF")/2+COUNTIF(G2057:AL2057,"PH/F")/2+COUNTIF(G2057:AL2057,"PH/L")/2</f>
        <v>0.5</v>
      </c>
      <c r="BC2057" s="255">
        <f>COUNTIF(H2057:AL2057,"NB")</f>
        <v>0</v>
      </c>
      <c r="BD2057" s="255">
        <f>COUNTIF(H2057:AL2057,"NL")</f>
        <v>0</v>
      </c>
      <c r="BE2057" s="255">
        <f>COUNTIF(H2057:AL2057,"IL")</f>
        <v>0</v>
      </c>
      <c r="BF2057" s="255">
        <f>COUNTIF(H2057:AL2057,"KT")</f>
        <v>0</v>
      </c>
      <c r="BG2057" s="255">
        <f>COUNTIF(H2057:AL2057,"L70")</f>
        <v>0</v>
      </c>
      <c r="BH2057" s="255">
        <f>COUNTIF(H2057:AL2057,"MD")</f>
        <v>0</v>
      </c>
      <c r="BI2057" s="255">
        <f>COUNTIF(H2057:AL2057,"PMD")</f>
        <v>0</v>
      </c>
      <c r="BJ2057" s="255">
        <f>COUNTIF(H2057:AL2057,"PM")</f>
        <v>0</v>
      </c>
      <c r="BK2057" s="255">
        <f>COUNTIF(H2057:AL2057,"BM")</f>
        <v>0</v>
      </c>
      <c r="BL2057" s="261">
        <f>SUMIF(H2057:AL2057,"PD",H2058:AL2058)+SUMIF(H2057:AL2057,"PN",H2058:AL2058)+SUMIF(H2057:AL2057,"P/DS",H2058:AL2058)+SUMIF(H2057:AL2057,"PN/F",H2058:AL2058)+SUMIF(H2057:AL2057,"PN/L",H2058:AL2058)+SUMIF(H2057:AL2057,"TV",H2058:AL2058)+SUMIF(H2057:AL2057,"TVD",H2058:AL2058)+SUMIF(H2057:AL2057,"PDD",H2058:AL2058)</f>
        <v>0</v>
      </c>
      <c r="BM2057" s="261">
        <f>SUMIF(H2057:AL2057,"PD",H2059:AL2059)+SUMIF(H2057:AL2057,"PN",H2059:AL2059)+SUMIF(H2057:AL2057,"P/DS",H2059:AL2059)+SUMIF(H2057:AL2057,"PN/F",H2059:AL2059)+SUMIF(H2057:AL2057,"PN/L",H2059:AL2059)+SUMIF(H2057:AL2057,"TV",H2059:AL2059)+SUMIF(H2057:AL2057,"TVD",H2059:AL2059)+SUMIF(H2057:AL2057,"PDD",H2059:AL2059)+SUMIF(H2057:AL2057,"PMD",H2059:AL2059)</f>
        <v>0</v>
      </c>
      <c r="BN2057" s="261">
        <f>SUMIF(H2057:AL2057,"PD",H2060:AL2060)+SUMIF(H2057:AL2057,"PN",H2060:AL2060)+SUMIF(H2057:AL2057,"P/DS",H2060:AL2060)+SUMIF(H2057:AL2057,"PN/F",H2060:AL2060)+SUMIF(H2057:AL2057,"PN/L",H2060:AL2060)+SUMIF(H2057:AL2057,"TV",H2060:AL2060)+SUMIF(H2057:AL2057,"TVD",H2060:AL2060)</f>
        <v>0</v>
      </c>
      <c r="BO2057" s="261">
        <f>SUMIF(H2057:AL2057,"PD",H2061:AL2061)+SUMIF(H2057:AL2057,"PN",H2061:AL2061)+SUMIF(H2057:AL2057,"P/DS",H2061:AL2061)+SUMIF(H2057:AL2057,"PN/F",H2061:AL2061)+SUMIF(H2057:AL2057,"PN/L",H2061:AL2061)+SUMIF(H2057:AL2057,"TV",H2061:AL2061)+SUMIF(H2057:AL2057,"TVD",H2061:AL2061)</f>
        <v>0</v>
      </c>
      <c r="BP2057" s="261">
        <f>SUMIF(H2057:AL2057,"PD",H2062:AL2062)+SUMIF(H2057:AL2057,"PN",H2062:AL2062)+SUMIF(H2057:AL2057,"P/DS",H2062:AL2062)+SUMIF(H2057:AL2057,"PN/F",H2062:AL2062)+SUMIF(H2057:AL2057,"PN/L",H2062:AL2062)+SUMIF(H2057:AL2057,"TV",H2062:AL2062)+SUMIF(H2057:AL2057,"TVD",H2062:AL2062)+SUMIF(H2057:AL2057,"PDD",H2062:AL2062)+SUMIF(H2057:AL2057,"PH",H2062:AL2062)+SUMIF(H2057:AL2057,"PM",H2062:AL2062)</f>
        <v>0</v>
      </c>
      <c r="BQ2057" s="261">
        <f>SUMIF(H2057:AL2057,"PD",H2063:AL2063)+SUMIF(H2057:AL2057,"PN",H2063:AL2063)+SUMIF(H2057:AL2057,"P/DS",H2063:AL2063)+SUMIF(H2057:AL2057,"PN/F",H2063:AL2063)+SUMIF(H2057:AL2057,"PN/L",H2063:AL2063)+SUMIF(H2057:AL2057,"TV",H2063:AL2063)+SUMIF(H2057:AL2057,"TVD",H2063:AL2063)+SUMIF(H2057:AL2057,"PDD",H2063:AL2063)+SUMIF(H2057:AL2057,"PH",H2063:AL2063)+SUMIF(H2057:AL2057,"PM",H2063:AL2063)</f>
        <v>0</v>
      </c>
      <c r="BR2057" s="269">
        <f>SUM(H2058:AL2058)-BL2057</f>
        <v>20</v>
      </c>
      <c r="BS2057" s="269">
        <f>SUM(H2059:AL2059)-BM2057</f>
        <v>0</v>
      </c>
      <c r="BT2057" s="269">
        <f>SUM(H2060:AL2060)-BN2057</f>
        <v>0</v>
      </c>
      <c r="BU2057" s="269">
        <f>SUM(H2061:AL2061)-BO2057</f>
        <v>0</v>
      </c>
      <c r="BV2057" s="269">
        <f>SUM(H2062:AL2062)-BP2057</f>
        <v>0</v>
      </c>
      <c r="BW2057" s="269">
        <f>SUM(H2063:AL2063)-BQ2057</f>
        <v>0</v>
      </c>
      <c r="BX2057" s="255">
        <f>SUMIF(H2057:AL2057,"PD",H2064:AL2064)+SUMIF(H2057:AL2057,"PN",H2064:AL2064)+SUMIF(H2057:AL2057,"P/DS",H2064:AL2064)+SUMIF(H2057:AL2057,"PN/F",H2064:AL2064)+SUMIF(H2057:AL2057,"PN/L",H2064:AL2064)</f>
        <v>0</v>
      </c>
      <c r="BY2057" s="255">
        <f>SUM(H2064:AL2064)-BX2057</f>
        <v>0.5</v>
      </c>
      <c r="BZ2057" s="255">
        <f t="shared" ref="BZ2057" si="722">+SUM(BL2057:BW2064)</f>
        <v>20</v>
      </c>
      <c r="CA2057" s="266">
        <f>(COUNTIFS(H2057:AL2057,"PD",H2058:AL2058,"&gt;=2"))*0.5-IF(CN2057="VP",COUNTIFS($H$16:$AL$16,"SAT",H2057:AL2057,"PD",H2058:AL2058,"&gt;=2"))*0.5</f>
        <v>0</v>
      </c>
      <c r="CB2057" s="266">
        <f>(COUNTIFS(H2057:AL2057,"PN",H2059:AL2059,"&gt;=0.5",H2058:AL2058,"&gt;=1.5"))*0.5+COUNTIFS(H2057:AL2057,"PDD",H2059:AL2059,"&gt;=0.5",H2058:AL2058,"&gt;=1.5")*0.5</f>
        <v>0</v>
      </c>
      <c r="CC2057" s="273">
        <f>(COUNTIFS(H2057:AL2057,"TV",H2059:AL2059,"&gt;=10"))*0.5+(COUNTIFS(H2057:AL2057,"PMD",H2059:AL2059,"&gt;=2"))*0.5</f>
        <v>0</v>
      </c>
      <c r="CD2057" s="266">
        <f>(COUNTIFS(H2057:AL2057,"TVD",H2061:AL2061,"&gt;=6.5",H2059:AL2059,"&gt;=3.5"))*0.5</f>
        <v>0</v>
      </c>
      <c r="CE2057" s="266">
        <f>(COUNTIFS(H2057:AL2057,"PD",H2062:AL2062,"&gt;=10"))*0.5</f>
        <v>0</v>
      </c>
      <c r="CF2057" s="266">
        <f>(COUNTIFS(H2057:AL2057,"PDD",H2062:AL2062,"&gt;=3.5",H2063:AL2063,"&gt;=6.5")+COUNTIFS(H2057:AL2057,"PH",H2063:AL2063,"&gt;=0.5",H2062:AL2062,"&gt;=1.5")+COUNTIFS(H2057:AL2057,"PM",H2063:AL2063,"&gt;=0.5",H2062:AL2062,"&gt;=1.5"))*0.5</f>
        <v>0</v>
      </c>
      <c r="CG2057" s="266">
        <f>(COUNTIFS(H2057:AL2057,"DS",H2058:AL2058,"&gt;=2")+COUNTIFS(H2057:AL2057,"AL/DS",H2058:AL2058,"&gt;=2"))*0.5-IF(CN2057="VP",COUNTIFS($H$16:$AL$16,"SAT",H2057:AL2057,"DS",H2058:AL2058,"&gt;=2"))*0.5</f>
        <v>4</v>
      </c>
      <c r="CH2057" s="266">
        <f>(COUNTIFS(H2057:AL2057,"NS",H2059:AL2059,"&gt;=0.5",H2058:AL2058,"&gt;=1.5")+COUNTIFS(H2057:AL2057,"AL/NS",H2059:AL2059,"&gt;=0.5",H2058:AL2058,"&gt;=1.5")+COUNTIFS(H2057:AL2057,"NHD",H2059:AL2059,"&gt;=4.5",H2062:AL2062,"&gt;=2",H2058:AL2058,"&gt;=1.5"))*0.5</f>
        <v>0</v>
      </c>
      <c r="CI2057" s="266">
        <f>(COUNTIF(H2059:AL2059,"&gt;=10")+COUNTIFS(H2057:AL2057,"MD",H2059:AL2059,"&gt;=2")-COUNTIFS(H2057:AL2057,"TV",H2059:AL2059,"&gt;=10"))*0.5</f>
        <v>0</v>
      </c>
      <c r="CJ2057" s="266">
        <f>(COUNTIFS(H2057:AL2057,"D",H2061:AL2061,"&gt;=6.5",H2059:AL2059,"&gt;=3.5"))*0.5</f>
        <v>0</v>
      </c>
      <c r="CK2057" s="266">
        <f>(COUNTIF(H2062:AL2062,"&gt;=10")-COUNTIFS(H2057:AL2057,"PD",H2062:AL2062,"&gt;=10"))*0.5</f>
        <v>0</v>
      </c>
      <c r="CL2057" s="265">
        <f>(COUNTIFS(H2057:AL2057,"NHD",H2062:AL2062,"&gt;=3.5",H2063:AL2063,"&gt;=6.5")+COUNTIFS(H2057:AL2057,"BH",H2062:AL2062,"&gt;=1.5",H2063:AL2063,"&gt;=0.5")+COUNTIFS(H2057:AL2057,"BM",H2062:AL2062,"&gt;=1.5",H2063:AL2063,"&gt;=0.5")+COUNTIFS(H2057:AL2057,"D",H2062:AL2062,"&gt;=1.5",H2063:AL2063,"&gt;=0.5"))*0.5</f>
        <v>0</v>
      </c>
      <c r="CM2057" s="272"/>
      <c r="CN2057" s="264" t="s">
        <v>723</v>
      </c>
      <c r="CO2057" s="184">
        <f t="shared" ref="CO2057" si="723">+AM2057+AN2057+AO2057+AP2057+AQ2057+AR2057+AS2057+AU2057+BG2057</f>
        <v>26</v>
      </c>
      <c r="CP2057" s="225">
        <f>+SUM(I2058:I2063)-I2064</f>
        <v>0</v>
      </c>
      <c r="CQ2057" s="225">
        <f>+SUM(J2058:J2063)-J2064</f>
        <v>2.5</v>
      </c>
      <c r="CR2057" s="225">
        <f>+SUM(K2058:K2063)-K2064</f>
        <v>2.5</v>
      </c>
      <c r="CS2057" s="185"/>
      <c r="CT2057" s="185"/>
      <c r="CU2057" s="185"/>
      <c r="CV2057" s="185"/>
      <c r="CW2057" s="185"/>
      <c r="CX2057" s="185"/>
      <c r="CY2057" s="185"/>
      <c r="CZ2057" s="185"/>
      <c r="DA2057" s="185"/>
    </row>
    <row r="2058" spans="1:105" s="120" customFormat="1" ht="15" customHeight="1">
      <c r="A2058" s="228"/>
      <c r="B2058" s="372"/>
      <c r="C2058" s="306"/>
      <c r="D2058" s="237"/>
      <c r="E2058" s="237"/>
      <c r="F2058" s="242" t="s">
        <v>82</v>
      </c>
      <c r="G2058" s="121">
        <v>1.5</v>
      </c>
      <c r="H2058" s="83"/>
      <c r="I2058" s="83"/>
      <c r="J2058" s="83">
        <v>2.5</v>
      </c>
      <c r="K2058" s="83">
        <v>2.5</v>
      </c>
      <c r="L2058" s="83">
        <v>2.5</v>
      </c>
      <c r="M2058" s="83">
        <v>2.5</v>
      </c>
      <c r="N2058" s="83"/>
      <c r="O2058" s="83"/>
      <c r="P2058" s="83">
        <v>2.5</v>
      </c>
      <c r="Q2058" s="83">
        <v>2.5</v>
      </c>
      <c r="R2058" s="83">
        <v>2.5</v>
      </c>
      <c r="S2058" s="83">
        <v>2.5</v>
      </c>
      <c r="T2058" s="83"/>
      <c r="U2058" s="83"/>
      <c r="V2058" s="83"/>
      <c r="W2058" s="83"/>
      <c r="X2058" s="83"/>
      <c r="Y2058" s="83"/>
      <c r="Z2058" s="83"/>
      <c r="AA2058" s="83"/>
      <c r="AB2058" s="83"/>
      <c r="AC2058" s="79"/>
      <c r="AD2058" s="79"/>
      <c r="AE2058" s="79"/>
      <c r="AF2058" s="79"/>
      <c r="AG2058" s="79"/>
      <c r="AH2058" s="79"/>
      <c r="AI2058" s="79"/>
      <c r="AJ2058" s="79"/>
      <c r="AK2058" s="79"/>
      <c r="AL2058" s="79"/>
      <c r="AM2058" s="240"/>
      <c r="AN2058" s="240"/>
      <c r="AO2058" s="240"/>
      <c r="AP2058" s="240"/>
      <c r="AQ2058" s="240"/>
      <c r="AR2058" s="240"/>
      <c r="AS2058" s="240"/>
      <c r="AT2058" s="256"/>
      <c r="AU2058" s="256"/>
      <c r="AV2058" s="259"/>
      <c r="AW2058" s="259"/>
      <c r="AX2058" s="256"/>
      <c r="AY2058" s="256"/>
      <c r="AZ2058" s="256"/>
      <c r="BA2058" s="256"/>
      <c r="BB2058" s="256"/>
      <c r="BC2058" s="256"/>
      <c r="BD2058" s="256"/>
      <c r="BE2058" s="256"/>
      <c r="BF2058" s="256"/>
      <c r="BG2058" s="256"/>
      <c r="BH2058" s="256"/>
      <c r="BI2058" s="256"/>
      <c r="BJ2058" s="256"/>
      <c r="BK2058" s="256"/>
      <c r="BL2058" s="262"/>
      <c r="BM2058" s="262"/>
      <c r="BN2058" s="262"/>
      <c r="BO2058" s="262"/>
      <c r="BP2058" s="262"/>
      <c r="BQ2058" s="262"/>
      <c r="BR2058" s="270"/>
      <c r="BS2058" s="270"/>
      <c r="BT2058" s="270"/>
      <c r="BU2058" s="270"/>
      <c r="BV2058" s="270"/>
      <c r="BW2058" s="270"/>
      <c r="BX2058" s="256"/>
      <c r="BY2058" s="256"/>
      <c r="BZ2058" s="256"/>
      <c r="CA2058" s="267"/>
      <c r="CB2058" s="267"/>
      <c r="CC2058" s="274"/>
      <c r="CD2058" s="267"/>
      <c r="CE2058" s="267"/>
      <c r="CF2058" s="267"/>
      <c r="CG2058" s="267"/>
      <c r="CH2058" s="267"/>
      <c r="CI2058" s="267"/>
      <c r="CJ2058" s="267"/>
      <c r="CK2058" s="267"/>
      <c r="CL2058" s="265"/>
      <c r="CM2058" s="272"/>
      <c r="CN2058" s="264"/>
      <c r="CO2058" s="184"/>
      <c r="CP2058" s="226"/>
      <c r="CQ2058" s="226"/>
      <c r="CR2058" s="226"/>
      <c r="CS2058" s="185"/>
      <c r="CT2058" s="185"/>
      <c r="CU2058" s="185"/>
      <c r="CV2058" s="185"/>
      <c r="CW2058" s="185"/>
      <c r="CX2058" s="185"/>
      <c r="CY2058" s="185"/>
      <c r="CZ2058" s="185"/>
      <c r="DA2058" s="185"/>
    </row>
    <row r="2059" spans="1:105" s="120" customFormat="1" ht="15" customHeight="1">
      <c r="A2059" s="228"/>
      <c r="B2059" s="372"/>
      <c r="C2059" s="306"/>
      <c r="D2059" s="237"/>
      <c r="E2059" s="237"/>
      <c r="F2059" s="243"/>
      <c r="G2059" s="122">
        <v>2</v>
      </c>
      <c r="H2059" s="84"/>
      <c r="I2059" s="84"/>
      <c r="J2059" s="84"/>
      <c r="K2059" s="84"/>
      <c r="L2059" s="84"/>
      <c r="M2059" s="84"/>
      <c r="N2059" s="84"/>
      <c r="O2059" s="84"/>
      <c r="P2059" s="84"/>
      <c r="Q2059" s="84"/>
      <c r="R2059" s="84"/>
      <c r="S2059" s="84"/>
      <c r="T2059" s="84"/>
      <c r="U2059" s="84"/>
      <c r="V2059" s="84"/>
      <c r="W2059" s="84"/>
      <c r="X2059" s="84"/>
      <c r="Y2059" s="84"/>
      <c r="Z2059" s="84"/>
      <c r="AA2059" s="84"/>
      <c r="AB2059" s="84"/>
      <c r="AC2059" s="80"/>
      <c r="AD2059" s="80"/>
      <c r="AE2059" s="80"/>
      <c r="AF2059" s="80"/>
      <c r="AG2059" s="80"/>
      <c r="AH2059" s="80"/>
      <c r="AI2059" s="80"/>
      <c r="AJ2059" s="80"/>
      <c r="AK2059" s="80"/>
      <c r="AL2059" s="80"/>
      <c r="AM2059" s="240"/>
      <c r="AN2059" s="240"/>
      <c r="AO2059" s="240"/>
      <c r="AP2059" s="240"/>
      <c r="AQ2059" s="240"/>
      <c r="AR2059" s="240"/>
      <c r="AS2059" s="240"/>
      <c r="AT2059" s="256"/>
      <c r="AU2059" s="256"/>
      <c r="AV2059" s="259"/>
      <c r="AW2059" s="259"/>
      <c r="AX2059" s="256"/>
      <c r="AY2059" s="256"/>
      <c r="AZ2059" s="256"/>
      <c r="BA2059" s="256"/>
      <c r="BB2059" s="256"/>
      <c r="BC2059" s="256"/>
      <c r="BD2059" s="256"/>
      <c r="BE2059" s="256"/>
      <c r="BF2059" s="256"/>
      <c r="BG2059" s="256"/>
      <c r="BH2059" s="256"/>
      <c r="BI2059" s="256"/>
      <c r="BJ2059" s="256"/>
      <c r="BK2059" s="256"/>
      <c r="BL2059" s="262"/>
      <c r="BM2059" s="262"/>
      <c r="BN2059" s="262"/>
      <c r="BO2059" s="262"/>
      <c r="BP2059" s="262"/>
      <c r="BQ2059" s="262"/>
      <c r="BR2059" s="270"/>
      <c r="BS2059" s="270"/>
      <c r="BT2059" s="270"/>
      <c r="BU2059" s="270"/>
      <c r="BV2059" s="270"/>
      <c r="BW2059" s="270"/>
      <c r="BX2059" s="256"/>
      <c r="BY2059" s="256"/>
      <c r="BZ2059" s="256"/>
      <c r="CA2059" s="267"/>
      <c r="CB2059" s="267"/>
      <c r="CC2059" s="274"/>
      <c r="CD2059" s="267"/>
      <c r="CE2059" s="267"/>
      <c r="CF2059" s="267"/>
      <c r="CG2059" s="267"/>
      <c r="CH2059" s="267"/>
      <c r="CI2059" s="267"/>
      <c r="CJ2059" s="267"/>
      <c r="CK2059" s="267"/>
      <c r="CL2059" s="265"/>
      <c r="CM2059" s="272"/>
      <c r="CN2059" s="264"/>
      <c r="CO2059" s="184"/>
      <c r="CP2059" s="226"/>
      <c r="CQ2059" s="226"/>
      <c r="CR2059" s="226"/>
      <c r="CS2059" s="185"/>
      <c r="CT2059" s="185"/>
      <c r="CU2059" s="185"/>
      <c r="CV2059" s="185"/>
      <c r="CW2059" s="185"/>
      <c r="CX2059" s="185"/>
      <c r="CY2059" s="185"/>
      <c r="CZ2059" s="185"/>
      <c r="DA2059" s="185"/>
    </row>
    <row r="2060" spans="1:105" s="120" customFormat="1" ht="15" customHeight="1">
      <c r="A2060" s="228"/>
      <c r="B2060" s="372"/>
      <c r="C2060" s="306"/>
      <c r="D2060" s="237"/>
      <c r="E2060" s="237"/>
      <c r="F2060" s="243"/>
      <c r="G2060" s="122">
        <v>2.1</v>
      </c>
      <c r="H2060" s="84"/>
      <c r="I2060" s="84"/>
      <c r="J2060" s="84"/>
      <c r="K2060" s="84"/>
      <c r="L2060" s="84"/>
      <c r="M2060" s="84"/>
      <c r="N2060" s="84"/>
      <c r="O2060" s="84"/>
      <c r="P2060" s="84"/>
      <c r="Q2060" s="84"/>
      <c r="R2060" s="84"/>
      <c r="S2060" s="84"/>
      <c r="T2060" s="84"/>
      <c r="U2060" s="84"/>
      <c r="V2060" s="84"/>
      <c r="W2060" s="84"/>
      <c r="X2060" s="84"/>
      <c r="Y2060" s="84"/>
      <c r="Z2060" s="84"/>
      <c r="AA2060" s="84"/>
      <c r="AB2060" s="84"/>
      <c r="AC2060" s="80"/>
      <c r="AD2060" s="80"/>
      <c r="AE2060" s="80"/>
      <c r="AF2060" s="80"/>
      <c r="AG2060" s="80"/>
      <c r="AH2060" s="80"/>
      <c r="AI2060" s="80"/>
      <c r="AJ2060" s="80"/>
      <c r="AK2060" s="80"/>
      <c r="AL2060" s="80"/>
      <c r="AM2060" s="240"/>
      <c r="AN2060" s="240"/>
      <c r="AO2060" s="240"/>
      <c r="AP2060" s="240"/>
      <c r="AQ2060" s="240"/>
      <c r="AR2060" s="240"/>
      <c r="AS2060" s="240"/>
      <c r="AT2060" s="256"/>
      <c r="AU2060" s="256"/>
      <c r="AV2060" s="259"/>
      <c r="AW2060" s="259"/>
      <c r="AX2060" s="256"/>
      <c r="AY2060" s="256"/>
      <c r="AZ2060" s="256"/>
      <c r="BA2060" s="256"/>
      <c r="BB2060" s="256"/>
      <c r="BC2060" s="256"/>
      <c r="BD2060" s="256"/>
      <c r="BE2060" s="256"/>
      <c r="BF2060" s="256"/>
      <c r="BG2060" s="256"/>
      <c r="BH2060" s="256"/>
      <c r="BI2060" s="256"/>
      <c r="BJ2060" s="256"/>
      <c r="BK2060" s="256"/>
      <c r="BL2060" s="262"/>
      <c r="BM2060" s="262"/>
      <c r="BN2060" s="262"/>
      <c r="BO2060" s="262"/>
      <c r="BP2060" s="262"/>
      <c r="BQ2060" s="262"/>
      <c r="BR2060" s="270"/>
      <c r="BS2060" s="270"/>
      <c r="BT2060" s="270"/>
      <c r="BU2060" s="270"/>
      <c r="BV2060" s="270"/>
      <c r="BW2060" s="270"/>
      <c r="BX2060" s="256"/>
      <c r="BY2060" s="256"/>
      <c r="BZ2060" s="256"/>
      <c r="CA2060" s="267"/>
      <c r="CB2060" s="267"/>
      <c r="CC2060" s="274"/>
      <c r="CD2060" s="267"/>
      <c r="CE2060" s="267"/>
      <c r="CF2060" s="267"/>
      <c r="CG2060" s="267"/>
      <c r="CH2060" s="267"/>
      <c r="CI2060" s="267"/>
      <c r="CJ2060" s="267"/>
      <c r="CK2060" s="267"/>
      <c r="CL2060" s="265"/>
      <c r="CM2060" s="272"/>
      <c r="CN2060" s="264"/>
      <c r="CO2060" s="184"/>
      <c r="CP2060" s="226"/>
      <c r="CQ2060" s="226"/>
      <c r="CR2060" s="226"/>
      <c r="CS2060" s="185"/>
      <c r="CT2060" s="185"/>
      <c r="CU2060" s="185"/>
      <c r="CV2060" s="185"/>
      <c r="CW2060" s="185"/>
      <c r="CX2060" s="185"/>
      <c r="CY2060" s="185"/>
      <c r="CZ2060" s="185"/>
      <c r="DA2060" s="185"/>
    </row>
    <row r="2061" spans="1:105" s="120" customFormat="1" ht="15" customHeight="1">
      <c r="A2061" s="228"/>
      <c r="B2061" s="372"/>
      <c r="C2061" s="306"/>
      <c r="D2061" s="237"/>
      <c r="E2061" s="237"/>
      <c r="F2061" s="243"/>
      <c r="G2061" s="122">
        <v>2.7</v>
      </c>
      <c r="H2061" s="84"/>
      <c r="I2061" s="84"/>
      <c r="J2061" s="84"/>
      <c r="K2061" s="84"/>
      <c r="L2061" s="84"/>
      <c r="M2061" s="84"/>
      <c r="N2061" s="84"/>
      <c r="O2061" s="84"/>
      <c r="P2061" s="84"/>
      <c r="Q2061" s="84"/>
      <c r="R2061" s="84"/>
      <c r="S2061" s="84"/>
      <c r="T2061" s="84"/>
      <c r="U2061" s="84"/>
      <c r="V2061" s="84"/>
      <c r="W2061" s="84"/>
      <c r="X2061" s="84"/>
      <c r="Y2061" s="84"/>
      <c r="Z2061" s="84"/>
      <c r="AA2061" s="84"/>
      <c r="AB2061" s="84"/>
      <c r="AC2061" s="80"/>
      <c r="AD2061" s="80"/>
      <c r="AE2061" s="80"/>
      <c r="AF2061" s="80"/>
      <c r="AG2061" s="80"/>
      <c r="AH2061" s="80"/>
      <c r="AI2061" s="80"/>
      <c r="AJ2061" s="80"/>
      <c r="AK2061" s="80"/>
      <c r="AL2061" s="80"/>
      <c r="AM2061" s="240"/>
      <c r="AN2061" s="240"/>
      <c r="AO2061" s="240"/>
      <c r="AP2061" s="240"/>
      <c r="AQ2061" s="240"/>
      <c r="AR2061" s="240"/>
      <c r="AS2061" s="240"/>
      <c r="AT2061" s="256"/>
      <c r="AU2061" s="256"/>
      <c r="AV2061" s="259"/>
      <c r="AW2061" s="259"/>
      <c r="AX2061" s="256"/>
      <c r="AY2061" s="256"/>
      <c r="AZ2061" s="256"/>
      <c r="BA2061" s="256"/>
      <c r="BB2061" s="256"/>
      <c r="BC2061" s="256"/>
      <c r="BD2061" s="256"/>
      <c r="BE2061" s="256"/>
      <c r="BF2061" s="256"/>
      <c r="BG2061" s="256"/>
      <c r="BH2061" s="256"/>
      <c r="BI2061" s="256"/>
      <c r="BJ2061" s="256"/>
      <c r="BK2061" s="256"/>
      <c r="BL2061" s="262"/>
      <c r="BM2061" s="262"/>
      <c r="BN2061" s="262"/>
      <c r="BO2061" s="262"/>
      <c r="BP2061" s="262"/>
      <c r="BQ2061" s="262"/>
      <c r="BR2061" s="270"/>
      <c r="BS2061" s="270"/>
      <c r="BT2061" s="270"/>
      <c r="BU2061" s="270"/>
      <c r="BV2061" s="270"/>
      <c r="BW2061" s="270"/>
      <c r="BX2061" s="256"/>
      <c r="BY2061" s="256"/>
      <c r="BZ2061" s="256"/>
      <c r="CA2061" s="267"/>
      <c r="CB2061" s="267"/>
      <c r="CC2061" s="274"/>
      <c r="CD2061" s="267"/>
      <c r="CE2061" s="267"/>
      <c r="CF2061" s="267"/>
      <c r="CG2061" s="267"/>
      <c r="CH2061" s="267"/>
      <c r="CI2061" s="267"/>
      <c r="CJ2061" s="267"/>
      <c r="CK2061" s="267"/>
      <c r="CL2061" s="265"/>
      <c r="CM2061" s="272"/>
      <c r="CN2061" s="264"/>
      <c r="CO2061" s="184"/>
      <c r="CP2061" s="226"/>
      <c r="CQ2061" s="226"/>
      <c r="CR2061" s="226"/>
      <c r="CS2061" s="185"/>
      <c r="CT2061" s="185"/>
      <c r="CU2061" s="185"/>
      <c r="CV2061" s="185"/>
      <c r="CW2061" s="185"/>
      <c r="CX2061" s="185"/>
      <c r="CY2061" s="185"/>
      <c r="CZ2061" s="185"/>
      <c r="DA2061" s="185"/>
    </row>
    <row r="2062" spans="1:105" s="120" customFormat="1" ht="15" customHeight="1">
      <c r="A2062" s="228"/>
      <c r="B2062" s="372"/>
      <c r="C2062" s="306"/>
      <c r="D2062" s="237"/>
      <c r="E2062" s="237"/>
      <c r="F2062" s="243"/>
      <c r="G2062" s="122">
        <v>3</v>
      </c>
      <c r="H2062" s="84"/>
      <c r="I2062" s="84"/>
      <c r="J2062" s="84"/>
      <c r="K2062" s="84"/>
      <c r="L2062" s="84"/>
      <c r="M2062" s="84"/>
      <c r="N2062" s="84"/>
      <c r="O2062" s="84"/>
      <c r="P2062" s="84"/>
      <c r="Q2062" s="84"/>
      <c r="R2062" s="84"/>
      <c r="S2062" s="84"/>
      <c r="T2062" s="84"/>
      <c r="U2062" s="84"/>
      <c r="V2062" s="84"/>
      <c r="W2062" s="84"/>
      <c r="X2062" s="84"/>
      <c r="Y2062" s="84"/>
      <c r="Z2062" s="84"/>
      <c r="AA2062" s="84"/>
      <c r="AB2062" s="84"/>
      <c r="AC2062" s="80"/>
      <c r="AD2062" s="80"/>
      <c r="AE2062" s="80"/>
      <c r="AF2062" s="80"/>
      <c r="AG2062" s="80"/>
      <c r="AH2062" s="80"/>
      <c r="AI2062" s="80"/>
      <c r="AJ2062" s="80"/>
      <c r="AK2062" s="80"/>
      <c r="AL2062" s="80"/>
      <c r="AM2062" s="240"/>
      <c r="AN2062" s="240"/>
      <c r="AO2062" s="240"/>
      <c r="AP2062" s="240"/>
      <c r="AQ2062" s="240"/>
      <c r="AR2062" s="240"/>
      <c r="AS2062" s="240"/>
      <c r="AT2062" s="256"/>
      <c r="AU2062" s="256"/>
      <c r="AV2062" s="259"/>
      <c r="AW2062" s="259"/>
      <c r="AX2062" s="256"/>
      <c r="AY2062" s="256"/>
      <c r="AZ2062" s="256"/>
      <c r="BA2062" s="256"/>
      <c r="BB2062" s="256"/>
      <c r="BC2062" s="256"/>
      <c r="BD2062" s="256"/>
      <c r="BE2062" s="256"/>
      <c r="BF2062" s="256"/>
      <c r="BG2062" s="256"/>
      <c r="BH2062" s="256"/>
      <c r="BI2062" s="256"/>
      <c r="BJ2062" s="256"/>
      <c r="BK2062" s="256"/>
      <c r="BL2062" s="262"/>
      <c r="BM2062" s="262"/>
      <c r="BN2062" s="262"/>
      <c r="BO2062" s="262"/>
      <c r="BP2062" s="262"/>
      <c r="BQ2062" s="262"/>
      <c r="BR2062" s="270"/>
      <c r="BS2062" s="270"/>
      <c r="BT2062" s="270"/>
      <c r="BU2062" s="270"/>
      <c r="BV2062" s="270"/>
      <c r="BW2062" s="270"/>
      <c r="BX2062" s="256"/>
      <c r="BY2062" s="256"/>
      <c r="BZ2062" s="256"/>
      <c r="CA2062" s="267"/>
      <c r="CB2062" s="267"/>
      <c r="CC2062" s="274"/>
      <c r="CD2062" s="267"/>
      <c r="CE2062" s="267"/>
      <c r="CF2062" s="267"/>
      <c r="CG2062" s="267"/>
      <c r="CH2062" s="267"/>
      <c r="CI2062" s="267"/>
      <c r="CJ2062" s="267"/>
      <c r="CK2062" s="267"/>
      <c r="CL2062" s="265"/>
      <c r="CM2062" s="272"/>
      <c r="CN2062" s="264"/>
      <c r="CO2062" s="184"/>
      <c r="CP2062" s="226"/>
      <c r="CQ2062" s="226"/>
      <c r="CR2062" s="226"/>
      <c r="CS2062" s="185"/>
      <c r="CT2062" s="185"/>
      <c r="CU2062" s="185"/>
      <c r="CV2062" s="185"/>
      <c r="CW2062" s="185"/>
      <c r="CX2062" s="185"/>
      <c r="CY2062" s="185"/>
      <c r="CZ2062" s="185"/>
      <c r="DA2062" s="185"/>
    </row>
    <row r="2063" spans="1:105" s="120" customFormat="1" ht="15" customHeight="1">
      <c r="A2063" s="228"/>
      <c r="B2063" s="372"/>
      <c r="C2063" s="306"/>
      <c r="D2063" s="237"/>
      <c r="E2063" s="237"/>
      <c r="F2063" s="244"/>
      <c r="G2063" s="123">
        <v>3.9</v>
      </c>
      <c r="H2063" s="85"/>
      <c r="I2063" s="85"/>
      <c r="J2063" s="85"/>
      <c r="K2063" s="85"/>
      <c r="L2063" s="85"/>
      <c r="M2063" s="85"/>
      <c r="N2063" s="85"/>
      <c r="O2063" s="85"/>
      <c r="P2063" s="85"/>
      <c r="Q2063" s="85"/>
      <c r="R2063" s="85"/>
      <c r="S2063" s="85"/>
      <c r="T2063" s="85"/>
      <c r="U2063" s="85"/>
      <c r="V2063" s="85"/>
      <c r="W2063" s="85"/>
      <c r="X2063" s="85"/>
      <c r="Y2063" s="85"/>
      <c r="Z2063" s="85"/>
      <c r="AA2063" s="85"/>
      <c r="AB2063" s="85"/>
      <c r="AC2063" s="81"/>
      <c r="AD2063" s="81"/>
      <c r="AE2063" s="81"/>
      <c r="AF2063" s="81"/>
      <c r="AG2063" s="81"/>
      <c r="AH2063" s="81"/>
      <c r="AI2063" s="81"/>
      <c r="AJ2063" s="81"/>
      <c r="AK2063" s="81"/>
      <c r="AL2063" s="81"/>
      <c r="AM2063" s="240"/>
      <c r="AN2063" s="240"/>
      <c r="AO2063" s="240"/>
      <c r="AP2063" s="240"/>
      <c r="AQ2063" s="240"/>
      <c r="AR2063" s="240"/>
      <c r="AS2063" s="240"/>
      <c r="AT2063" s="256"/>
      <c r="AU2063" s="256"/>
      <c r="AV2063" s="259"/>
      <c r="AW2063" s="259"/>
      <c r="AX2063" s="256"/>
      <c r="AY2063" s="256"/>
      <c r="AZ2063" s="256"/>
      <c r="BA2063" s="256"/>
      <c r="BB2063" s="256"/>
      <c r="BC2063" s="256"/>
      <c r="BD2063" s="256"/>
      <c r="BE2063" s="256"/>
      <c r="BF2063" s="256"/>
      <c r="BG2063" s="256"/>
      <c r="BH2063" s="256"/>
      <c r="BI2063" s="256"/>
      <c r="BJ2063" s="256"/>
      <c r="BK2063" s="256"/>
      <c r="BL2063" s="262"/>
      <c r="BM2063" s="262"/>
      <c r="BN2063" s="262"/>
      <c r="BO2063" s="262"/>
      <c r="BP2063" s="262"/>
      <c r="BQ2063" s="262"/>
      <c r="BR2063" s="270"/>
      <c r="BS2063" s="270"/>
      <c r="BT2063" s="270"/>
      <c r="BU2063" s="270"/>
      <c r="BV2063" s="270"/>
      <c r="BW2063" s="270"/>
      <c r="BX2063" s="256"/>
      <c r="BY2063" s="256"/>
      <c r="BZ2063" s="256"/>
      <c r="CA2063" s="267"/>
      <c r="CB2063" s="267"/>
      <c r="CC2063" s="274"/>
      <c r="CD2063" s="267"/>
      <c r="CE2063" s="267"/>
      <c r="CF2063" s="267"/>
      <c r="CG2063" s="267"/>
      <c r="CH2063" s="267"/>
      <c r="CI2063" s="267"/>
      <c r="CJ2063" s="267"/>
      <c r="CK2063" s="267"/>
      <c r="CL2063" s="265"/>
      <c r="CM2063" s="272"/>
      <c r="CN2063" s="264"/>
      <c r="CO2063" s="184"/>
      <c r="CP2063" s="226"/>
      <c r="CQ2063" s="226"/>
      <c r="CR2063" s="226"/>
      <c r="CS2063" s="185"/>
      <c r="CT2063" s="185"/>
      <c r="CU2063" s="185"/>
      <c r="CV2063" s="185"/>
      <c r="CW2063" s="185"/>
      <c r="CX2063" s="185"/>
      <c r="CY2063" s="185"/>
      <c r="CZ2063" s="185"/>
      <c r="DA2063" s="185"/>
    </row>
    <row r="2064" spans="1:105" s="120" customFormat="1" ht="15" customHeight="1">
      <c r="A2064" s="229"/>
      <c r="B2064" s="373"/>
      <c r="C2064" s="307"/>
      <c r="D2064" s="238"/>
      <c r="E2064" s="238"/>
      <c r="F2064" s="245" t="s">
        <v>83</v>
      </c>
      <c r="G2064" s="246"/>
      <c r="H2064" s="82"/>
      <c r="I2064" s="82"/>
      <c r="J2064" s="82"/>
      <c r="K2064" s="82"/>
      <c r="L2064" s="82"/>
      <c r="M2064" s="82"/>
      <c r="N2064" s="82"/>
      <c r="O2064" s="82"/>
      <c r="P2064" s="82"/>
      <c r="Q2064" s="82"/>
      <c r="R2064" s="82"/>
      <c r="S2064" s="82">
        <v>0.5</v>
      </c>
      <c r="T2064" s="82"/>
      <c r="U2064" s="82"/>
      <c r="V2064" s="82"/>
      <c r="W2064" s="82"/>
      <c r="X2064" s="82"/>
      <c r="Y2064" s="82"/>
      <c r="Z2064" s="82"/>
      <c r="AA2064" s="82"/>
      <c r="AB2064" s="82"/>
      <c r="AC2064" s="35"/>
      <c r="AD2064" s="35"/>
      <c r="AE2064" s="35"/>
      <c r="AF2064" s="35"/>
      <c r="AG2064" s="35"/>
      <c r="AH2064" s="35"/>
      <c r="AI2064" s="35"/>
      <c r="AJ2064" s="35"/>
      <c r="AK2064" s="35"/>
      <c r="AL2064" s="35"/>
      <c r="AM2064" s="241"/>
      <c r="AN2064" s="241"/>
      <c r="AO2064" s="241"/>
      <c r="AP2064" s="241"/>
      <c r="AQ2064" s="241"/>
      <c r="AR2064" s="241"/>
      <c r="AS2064" s="241"/>
      <c r="AT2064" s="257"/>
      <c r="AU2064" s="257"/>
      <c r="AV2064" s="260"/>
      <c r="AW2064" s="260"/>
      <c r="AX2064" s="257"/>
      <c r="AY2064" s="257"/>
      <c r="AZ2064" s="257"/>
      <c r="BA2064" s="257"/>
      <c r="BB2064" s="257"/>
      <c r="BC2064" s="257"/>
      <c r="BD2064" s="257"/>
      <c r="BE2064" s="257"/>
      <c r="BF2064" s="257"/>
      <c r="BG2064" s="257"/>
      <c r="BH2064" s="257"/>
      <c r="BI2064" s="257"/>
      <c r="BJ2064" s="257"/>
      <c r="BK2064" s="257"/>
      <c r="BL2064" s="263"/>
      <c r="BM2064" s="263"/>
      <c r="BN2064" s="263"/>
      <c r="BO2064" s="263"/>
      <c r="BP2064" s="263"/>
      <c r="BQ2064" s="263"/>
      <c r="BR2064" s="271"/>
      <c r="BS2064" s="271"/>
      <c r="BT2064" s="271"/>
      <c r="BU2064" s="271"/>
      <c r="BV2064" s="271"/>
      <c r="BW2064" s="271"/>
      <c r="BX2064" s="257"/>
      <c r="BY2064" s="257"/>
      <c r="BZ2064" s="257"/>
      <c r="CA2064" s="268"/>
      <c r="CB2064" s="268"/>
      <c r="CC2064" s="275"/>
      <c r="CD2064" s="268"/>
      <c r="CE2064" s="268"/>
      <c r="CF2064" s="268"/>
      <c r="CG2064" s="268"/>
      <c r="CH2064" s="268"/>
      <c r="CI2064" s="268"/>
      <c r="CJ2064" s="268"/>
      <c r="CK2064" s="268"/>
      <c r="CL2064" s="265"/>
      <c r="CM2064" s="272"/>
      <c r="CN2064" s="264"/>
      <c r="CO2064" s="184"/>
      <c r="CP2064" s="226"/>
      <c r="CQ2064" s="226"/>
      <c r="CR2064" s="226"/>
      <c r="CS2064" s="185"/>
      <c r="CT2064" s="185"/>
      <c r="CU2064" s="185"/>
      <c r="CV2064" s="185"/>
      <c r="CW2064" s="185"/>
      <c r="CX2064" s="185"/>
      <c r="CY2064" s="185"/>
      <c r="CZ2064" s="185"/>
      <c r="DA2064" s="185"/>
    </row>
    <row r="2065" spans="1:105" s="120" customFormat="1" ht="15" customHeight="1">
      <c r="A2065" s="227">
        <f t="shared" si="713"/>
        <v>256</v>
      </c>
      <c r="B2065" s="371" t="s">
        <v>1274</v>
      </c>
      <c r="C2065" s="374" t="s">
        <v>1287</v>
      </c>
      <c r="D2065" s="236">
        <v>44644</v>
      </c>
      <c r="E2065" s="236" t="s">
        <v>1283</v>
      </c>
      <c r="F2065" s="253" t="s">
        <v>80</v>
      </c>
      <c r="G2065" s="254"/>
      <c r="H2065" s="82" t="s">
        <v>69</v>
      </c>
      <c r="I2065" s="82"/>
      <c r="J2065" s="82" t="s">
        <v>60</v>
      </c>
      <c r="K2065" s="82" t="s">
        <v>60</v>
      </c>
      <c r="L2065" s="82" t="s">
        <v>60</v>
      </c>
      <c r="M2065" s="82" t="s">
        <v>60</v>
      </c>
      <c r="N2065" s="82" t="s">
        <v>60</v>
      </c>
      <c r="O2065" s="82"/>
      <c r="P2065" s="82" t="s">
        <v>60</v>
      </c>
      <c r="Q2065" s="82" t="s">
        <v>60</v>
      </c>
      <c r="R2065" s="82" t="s">
        <v>60</v>
      </c>
      <c r="S2065" s="82" t="s">
        <v>60</v>
      </c>
      <c r="T2065" s="82" t="s">
        <v>60</v>
      </c>
      <c r="U2065" s="82" t="s">
        <v>60</v>
      </c>
      <c r="V2065" s="82"/>
      <c r="W2065" s="82" t="s">
        <v>61</v>
      </c>
      <c r="X2065" s="82" t="s">
        <v>61</v>
      </c>
      <c r="Y2065" s="82" t="s">
        <v>61</v>
      </c>
      <c r="Z2065" s="82" t="s">
        <v>61</v>
      </c>
      <c r="AA2065" s="82" t="s">
        <v>61</v>
      </c>
      <c r="AB2065" s="82" t="s">
        <v>61</v>
      </c>
      <c r="AC2065" s="82"/>
      <c r="AD2065" s="82" t="s">
        <v>61</v>
      </c>
      <c r="AE2065" s="82" t="s">
        <v>61</v>
      </c>
      <c r="AF2065" s="82" t="s">
        <v>61</v>
      </c>
      <c r="AG2065" s="82" t="s">
        <v>61</v>
      </c>
      <c r="AH2065" s="82" t="s">
        <v>61</v>
      </c>
      <c r="AI2065" s="82" t="s">
        <v>1471</v>
      </c>
      <c r="AJ2065" s="82"/>
      <c r="AK2065" s="82" t="s">
        <v>60</v>
      </c>
      <c r="AL2065" s="82" t="s">
        <v>67</v>
      </c>
      <c r="AM2065" s="239">
        <f>COUNTIF(H2065:AL2065,"PH")+COUNTIF(H2065:AL2065,"PH/L")+COUNTIF(H2065:AL2065,"PM")</f>
        <v>0</v>
      </c>
      <c r="AN2065" s="239">
        <f>COUNTIF(H2065:AL2065,"PD")+COUNTIF(H2065:AL2065,"PDD")+COUNTIF(H2065:AL2065,"P/DS")/2+COUNTIF(H2065:AL2065,"PMD")</f>
        <v>0</v>
      </c>
      <c r="AO2065" s="239">
        <f>COUNTIF(H2065:AL2065,"PN")+COUNTIF(H2065:AL2065,"P/NS")/2+COUNTIF(H2065:AL2065,"PH")+COUNTIF(H2065:AL2065,"PH/F")/2+COUNTIF(H2065:AL2065,"PH/L")/2+COUNTIF(H2065:AL2065,"PM")</f>
        <v>0</v>
      </c>
      <c r="AP2065" s="239">
        <f>COUNTIF(H2065:AL2065,"BH")+COUNTIF(H2065:AL2065,"AL/BL")+COUNTIF(H2065:AL2065,"UL/BL")+COUNTIF(H2065:AL2065,"BM")</f>
        <v>0</v>
      </c>
      <c r="AQ2065" s="239">
        <f>COUNTIF(H2065:AL2065,"DS")+COUNTIF(H2065:AL2065,"AL/DS")/2+COUNTIF(H2065:AL2065,"UL/DS")/2+COUNTIF(H2065:AL2065,"CT")+COUNTIF(H2065:AL2065,"MD")</f>
        <v>12.5</v>
      </c>
      <c r="AR2065" s="239">
        <f>COUNTIF(H2065:AL2065,"NS")+COUNTIF(H2065:AL2065,"AL/NS")/2+COUNTIF(H2065:AL2065,"UL/NS")/2+COUNTIF(H2065:AL2065,"BH")+COUNTIF(H2065:AL2065,"AL/BF")/2+COUNTIF(H2065:AL2065,"AL/BL")/2+COUNTIF(H2065:AL2065,"UL/BL")/2+COUNTIF(H2065:AL2065,"UL/BF")/2+COUNTIF(H2065:AL2065,"BM")</f>
        <v>11</v>
      </c>
      <c r="AS2065" s="239">
        <f>COUNTIF(H2065:AL2065,"AL")+COUNTIF(H2065:AL2065,"AL/DS")/2+COUNTIF(H2065:AL2065,"AL/NS")/2+COUNTIF(H2065:AL2065,"NH")+COUNTIF(H2065:AL2065,"SL")+COUNTIF(H2065:AL2065,"NHD")+COUNTIF(H2065:AL2065,"B")+COUNTIF(H2065:AL2065,"HL")+COUNTIF(H2065:AL2065,"AL/BF")/2+COUNTIF(H2065:AL2065,"AL/BL")/2</f>
        <v>2</v>
      </c>
      <c r="AT2065" s="255">
        <f>COUNTIF(H2065:AL2065,"PD")+COUNTIF(H2065:AL2065,"PN")+COUNTIF(H2065:AL2065,"P/DS")/2+COUNTIF(H2065:AL2065,"P/NS")/2+COUNTIF(H2065:AL2065,"DS")+COUNTIF(H2065:AL2065,"NS")+COUNTIF(H2065:AL2065,"AL")+COUNTIF(H2065:AL2065,"AL/DS")+COUNTIF(H2065:AL2065,"AL/NS")+COUNTIF(H2065:AL2065,"NH")+COUNTIF(H2065:AL2065,"SL")+COUNTIF(H2065:AL2065,"UL/DS")/2+COUNTIF(H2065:AL2065,"UL/NS")/2+COUNTIF(H2065:AL2065,"CT")+COUNTIF(H2065:AL2065,"NHD")+COUNTIF(H2065:AL2065,"PDD")+COUNTIF(H2065:AL2065,"B")+COUNTIF(H2065:AL2065,"HL")+COUNTIF(H2065:AL2065,"PH")+COUNTIF(H2065:AL2065,"BH")+COUNTIF(H2065:AL2065,"AL/BF")+COUNTIF(H2065:AL2065,"AL/BL")+COUNTIF(H2065:AL2065,"UL/BF")/2+COUNTIF(H2065:AL2065,"UL/BL")/2+COUNTIF(H2065:AL2065,"PH/F")/2+COUNTIF(H2065:AL2065,"PH/L")/2+COUNTIF(H2065:AL2065,"MD")+COUNTIF(H2065:AL2065,"PMD")+COUNTIF(H2065:AL2065,"PM")+COUNTIF(H2065:AL2065,"BM")</f>
        <v>25.5</v>
      </c>
      <c r="AU2065" s="255">
        <f>COUNTIF(H2065:AL2065,"P/DS")/2+COUNTIF(H2065:AL2065,"P/NS")/2+COUNTIF(H2065:AL2065,"IL")+COUNTIF(H2065:AL2065,"NL")+COUNTIF(H2065:AL2065,"UL")+COUNTIF(H2065:AL2065,"UL/DS")/2+COUNTIF(H2065:AL2065,"UL/NS")/2+COUNTIF(H2065:AL2065,"KT")+COUNTIF(H2065:AL2065,"UL/BF")/2+COUNTIF(H2065:AL2065,"UL/BL")/2+COUNTIF(H2065:AL2065,"PH/F")/2+COUNTIF(H2065:AL2065,"PH/L")/2+COUNTIF(H2065:AL2065,"NB")</f>
        <v>0.5</v>
      </c>
      <c r="AV2065" s="258">
        <f>COUNTIF(H2065:AL2065,"PN")+COUNTIF(H2065:AL2065,"TVD")+COUNTIF(H2065:AL2065,"PH")+COUNTIF(H2065:AL2065,"PM")+COUNTIF(H2065:AL2065,"PDD")-COUNTIFS(H2065:AL2065,"PN",H2072:AL2072,"&gt;=3")-COUNTIFS(H2065:AL2065,"PM",H2072:AL2072,"&gt;=3")</f>
        <v>0</v>
      </c>
      <c r="AW2065" s="258">
        <f>COUNTIF(H2065:AL2065,"NS")+COUNTIF(H2065:AL2065,"D")+COUNTIF(H2065:AL2065,"BH")+COUNTIF(H2065:AL2065,"NHD")+COUNTIF(H2065:AL2065,"BM")-COUNTIFS(H2065:AL2065,"NS",H2072:AL2072,"&gt;=3")-COUNTIFS(H2065:AL2065,"BH",H2072:AL2072,"&gt;=3")-COUNTIFS(H2065:AL2065,"BM",H2072:AL2072,"&gt;=3")</f>
        <v>11</v>
      </c>
      <c r="AX2065" s="255">
        <f>COUNTIF(H2065:AL2065,"AL")+COUNTIF(H2065:AL2065,"AL/DS")/2+COUNTIF(H2065:AL2065,"AL/NS")/2+COUNTIF(H2065:AL2065,"AL/BF")+COUNTIF(H2065:AL2065,"AL/BL")/2</f>
        <v>1</v>
      </c>
      <c r="AY2065" s="255">
        <f>COUNTIF(H2065:AL2065,"SL")</f>
        <v>0</v>
      </c>
      <c r="AZ2065" s="255">
        <f>COUNTIF(H2065:AL2065,"NH")</f>
        <v>1</v>
      </c>
      <c r="BA2065" s="255">
        <f>COUNTIF(H2065:AL2065,"HL")</f>
        <v>0</v>
      </c>
      <c r="BB2065" s="255">
        <f>COUNTIF(G2065:AL2065,"P/DS")/2+COUNTIF(G2065:AL2065,"P/NS")/2+COUNTIF(G2065:AL2065,"UL")+COUNTIF(G2065:AL2065,"UL/DS")/2+COUNTIF(G2065:AL2065,"UL/NS")/2+COUNTIF(G2065:AL2065,"UL/BL")/2+COUNTIF(G2065:AL2065,"UL/BF")/2+COUNTIF(G2065:AL2065,"PH/F")/2+COUNTIF(G2065:AL2065,"PH/L")/2</f>
        <v>0.5</v>
      </c>
      <c r="BC2065" s="255">
        <f>COUNTIF(H2065:AL2065,"NB")</f>
        <v>0</v>
      </c>
      <c r="BD2065" s="255">
        <f>COUNTIF(H2065:AL2065,"NL")</f>
        <v>0</v>
      </c>
      <c r="BE2065" s="255">
        <f>COUNTIF(H2065:AL2065,"IL")</f>
        <v>0</v>
      </c>
      <c r="BF2065" s="255">
        <f>COUNTIF(H2065:AL2065,"KT")</f>
        <v>0</v>
      </c>
      <c r="BG2065" s="255">
        <f>COUNTIF(H2065:AL2065,"L70")</f>
        <v>0</v>
      </c>
      <c r="BH2065" s="255">
        <f>COUNTIF(H2065:AL2065,"MD")</f>
        <v>0</v>
      </c>
      <c r="BI2065" s="255">
        <f>COUNTIF(H2065:AL2065,"PMD")</f>
        <v>0</v>
      </c>
      <c r="BJ2065" s="255">
        <f>COUNTIF(H2065:AL2065,"PM")</f>
        <v>0</v>
      </c>
      <c r="BK2065" s="255">
        <f>COUNTIF(H2065:AL2065,"BM")</f>
        <v>0</v>
      </c>
      <c r="BL2065" s="261">
        <f>SUMIF(H2065:AL2065,"PD",H2066:AL2066)+SUMIF(H2065:AL2065,"PN",H2066:AL2066)+SUMIF(H2065:AL2065,"P/DS",H2066:AL2066)+SUMIF(H2065:AL2065,"PN/F",H2066:AL2066)+SUMIF(H2065:AL2065,"PN/L",H2066:AL2066)+SUMIF(H2065:AL2065,"TV",H2066:AL2066)+SUMIF(H2065:AL2065,"TVD",H2066:AL2066)+SUMIF(H2065:AL2065,"PDD",H2066:AL2066)</f>
        <v>0</v>
      </c>
      <c r="BM2065" s="261">
        <f>SUMIF(H2065:AL2065,"PD",H2067:AL2067)+SUMIF(H2065:AL2065,"PN",H2067:AL2067)+SUMIF(H2065:AL2065,"P/DS",H2067:AL2067)+SUMIF(H2065:AL2065,"PN/F",H2067:AL2067)+SUMIF(H2065:AL2065,"PN/L",H2067:AL2067)+SUMIF(H2065:AL2065,"TV",H2067:AL2067)+SUMIF(H2065:AL2065,"TVD",H2067:AL2067)+SUMIF(H2065:AL2065,"PDD",H2067:AL2067)+SUMIF(H2065:AL2065,"PMD",H2067:AL2067)</f>
        <v>0</v>
      </c>
      <c r="BN2065" s="261">
        <f>SUMIF(H2065:AL2065,"PD",H2068:AL2068)+SUMIF(H2065:AL2065,"PN",H2068:AL2068)+SUMIF(H2065:AL2065,"P/DS",H2068:AL2068)+SUMIF(H2065:AL2065,"PN/F",H2068:AL2068)+SUMIF(H2065:AL2065,"PN/L",H2068:AL2068)+SUMIF(H2065:AL2065,"TV",H2068:AL2068)+SUMIF(H2065:AL2065,"TVD",H2068:AL2068)</f>
        <v>0</v>
      </c>
      <c r="BO2065" s="261">
        <f>SUMIF(H2065:AL2065,"PD",H2069:AL2069)+SUMIF(H2065:AL2065,"PN",H2069:AL2069)+SUMIF(H2065:AL2065,"P/DS",H2069:AL2069)+SUMIF(H2065:AL2065,"PN/F",H2069:AL2069)+SUMIF(H2065:AL2065,"PN/L",H2069:AL2069)+SUMIF(H2065:AL2065,"TV",H2069:AL2069)+SUMIF(H2065:AL2065,"TVD",H2069:AL2069)</f>
        <v>0</v>
      </c>
      <c r="BP2065" s="261">
        <f>SUMIF(H2065:AL2065,"PD",H2070:AL2070)+SUMIF(H2065:AL2065,"PN",H2070:AL2070)+SUMIF(H2065:AL2065,"P/DS",H2070:AL2070)+SUMIF(H2065:AL2065,"PN/F",H2070:AL2070)+SUMIF(H2065:AL2065,"PN/L",H2070:AL2070)+SUMIF(H2065:AL2065,"TV",H2070:AL2070)+SUMIF(H2065:AL2065,"TVD",H2070:AL2070)+SUMIF(H2065:AL2065,"PDD",H2070:AL2070)+SUMIF(H2065:AL2065,"PH",H2070:AL2070)+SUMIF(H2065:AL2065,"PM",H2070:AL2070)</f>
        <v>0</v>
      </c>
      <c r="BQ2065" s="261">
        <f>SUMIF(H2065:AL2065,"PD",H2071:AL2071)+SUMIF(H2065:AL2065,"PN",H2071:AL2071)+SUMIF(H2065:AL2065,"P/DS",H2071:AL2071)+SUMIF(H2065:AL2065,"PN/F",H2071:AL2071)+SUMIF(H2065:AL2065,"PN/L",H2071:AL2071)+SUMIF(H2065:AL2065,"TV",H2071:AL2071)+SUMIF(H2065:AL2065,"TVD",H2071:AL2071)+SUMIF(H2065:AL2065,"PDD",H2071:AL2071)+SUMIF(H2065:AL2065,"PH",H2071:AL2071)+SUMIF(H2065:AL2065,"PM",H2071:AL2071)</f>
        <v>0</v>
      </c>
      <c r="BR2065" s="269">
        <f>SUM(H2066:AL2066)-BL2065</f>
        <v>20</v>
      </c>
      <c r="BS2065" s="269">
        <f>SUM(H2067:AL2067)-BM2065</f>
        <v>0</v>
      </c>
      <c r="BT2065" s="269">
        <f>SUM(H2068:AL2068)-BN2065</f>
        <v>0</v>
      </c>
      <c r="BU2065" s="269">
        <f>SUM(H2069:AL2069)-BO2065</f>
        <v>0</v>
      </c>
      <c r="BV2065" s="269">
        <f>SUM(H2070:AL2070)-BP2065</f>
        <v>0</v>
      </c>
      <c r="BW2065" s="269">
        <f>SUM(H2071:AL2071)-BQ2065</f>
        <v>0</v>
      </c>
      <c r="BX2065" s="255">
        <f>SUMIF(H2065:AL2065,"PD",H2072:AL2072)+SUMIF(H2065:AL2065,"PN",H2072:AL2072)+SUMIF(H2065:AL2065,"P/DS",H2072:AL2072)+SUMIF(H2065:AL2065,"PN/F",H2072:AL2072)+SUMIF(H2065:AL2065,"PN/L",H2072:AL2072)</f>
        <v>0</v>
      </c>
      <c r="BY2065" s="255">
        <f>SUM(H2072:AL2072)-BX2065</f>
        <v>3</v>
      </c>
      <c r="BZ2065" s="255">
        <f t="shared" ref="BZ2065" si="724">+SUM(BL2065:BW2072)</f>
        <v>20</v>
      </c>
      <c r="CA2065" s="266">
        <f>(COUNTIFS(H2065:AL2065,"PD",H2066:AL2066,"&gt;=2"))*0.5-IF(CN2065="VP",COUNTIFS($H$16:$AL$16,"SAT",H2065:AL2065,"PD",H2066:AL2066,"&gt;=2"))*0.5</f>
        <v>0</v>
      </c>
      <c r="CB2065" s="266">
        <f>(COUNTIFS(H2065:AL2065,"PN",H2067:AL2067,"&gt;=0.5",H2066:AL2066,"&gt;=1.5"))*0.5+COUNTIFS(H2065:AL2065,"PDD",H2067:AL2067,"&gt;=0.5",H2066:AL2066,"&gt;=1.5")*0.5</f>
        <v>0</v>
      </c>
      <c r="CC2065" s="273">
        <f>(COUNTIFS(H2065:AL2065,"TV",H2067:AL2067,"&gt;=10"))*0.5+(COUNTIFS(H2065:AL2065,"PMD",H2067:AL2067,"&gt;=2"))*0.5</f>
        <v>0</v>
      </c>
      <c r="CD2065" s="266">
        <f>(COUNTIFS(H2065:AL2065,"TVD",H2069:AL2069,"&gt;=6.5",H2067:AL2067,"&gt;=3.5"))*0.5</f>
        <v>0</v>
      </c>
      <c r="CE2065" s="266">
        <f>(COUNTIFS(H2065:AL2065,"PD",H2070:AL2070,"&gt;=10"))*0.5</f>
        <v>0</v>
      </c>
      <c r="CF2065" s="266">
        <f>(COUNTIFS(H2065:AL2065,"PDD",H2070:AL2070,"&gt;=3.5",H2071:AL2071,"&gt;=6.5")+COUNTIFS(H2065:AL2065,"PH",H2071:AL2071,"&gt;=0.5",H2070:AL2070,"&gt;=1.5")+COUNTIFS(H2065:AL2065,"PM",H2071:AL2071,"&gt;=0.5",H2070:AL2070,"&gt;=1.5"))*0.5</f>
        <v>0</v>
      </c>
      <c r="CG2065" s="266">
        <f>(COUNTIFS(H2065:AL2065,"DS",H2066:AL2066,"&gt;=2")+COUNTIFS(H2065:AL2065,"AL/DS",H2066:AL2066,"&gt;=2"))*0.5-IF(CN2065="VP",COUNTIFS($H$16:$AL$16,"SAT",H2065:AL2065,"DS",H2066:AL2066,"&gt;=2"))*0.5</f>
        <v>4</v>
      </c>
      <c r="CH2065" s="266">
        <f>(COUNTIFS(H2065:AL2065,"NS",H2067:AL2067,"&gt;=0.5",H2066:AL2066,"&gt;=1.5")+COUNTIFS(H2065:AL2065,"AL/NS",H2067:AL2067,"&gt;=0.5",H2066:AL2066,"&gt;=1.5")+COUNTIFS(H2065:AL2065,"NHD",H2067:AL2067,"&gt;=4.5",H2070:AL2070,"&gt;=2",H2066:AL2066,"&gt;=1.5"))*0.5</f>
        <v>0</v>
      </c>
      <c r="CI2065" s="266">
        <f>(COUNTIF(H2067:AL2067,"&gt;=10")+COUNTIFS(H2065:AL2065,"MD",H2067:AL2067,"&gt;=2")-COUNTIFS(H2065:AL2065,"TV",H2067:AL2067,"&gt;=10"))*0.5</f>
        <v>0</v>
      </c>
      <c r="CJ2065" s="266">
        <f>(COUNTIFS(H2065:AL2065,"D",H2069:AL2069,"&gt;=6.5",H2067:AL2067,"&gt;=3.5"))*0.5</f>
        <v>0</v>
      </c>
      <c r="CK2065" s="266">
        <f>(COUNTIF(H2070:AL2070,"&gt;=10")-COUNTIFS(H2065:AL2065,"PD",H2070:AL2070,"&gt;=10"))*0.5</f>
        <v>0</v>
      </c>
      <c r="CL2065" s="265">
        <f>(COUNTIFS(H2065:AL2065,"NHD",H2070:AL2070,"&gt;=3.5",H2071:AL2071,"&gt;=6.5")+COUNTIFS(H2065:AL2065,"BH",H2070:AL2070,"&gt;=1.5",H2071:AL2071,"&gt;=0.5")+COUNTIFS(H2065:AL2065,"BM",H2070:AL2070,"&gt;=1.5",H2071:AL2071,"&gt;=0.5")+COUNTIFS(H2065:AL2065,"D",H2070:AL2070,"&gt;=1.5",H2071:AL2071,"&gt;=0.5"))*0.5</f>
        <v>0</v>
      </c>
      <c r="CM2065" s="272"/>
      <c r="CN2065" s="264" t="s">
        <v>723</v>
      </c>
      <c r="CO2065" s="193">
        <f t="shared" ref="CO2065" si="725">+AM2065+AN2065+AO2065+AP2065+AQ2065+AR2065+AS2065+AU2065+BG2065</f>
        <v>26</v>
      </c>
      <c r="CP2065" s="225">
        <f>+SUM(I2066:I2071)-I2072</f>
        <v>0</v>
      </c>
      <c r="CQ2065" s="225">
        <f>+SUM(J2066:J2071)-J2072</f>
        <v>2.5</v>
      </c>
      <c r="CR2065" s="225">
        <f>+SUM(K2066:K2071)-K2072</f>
        <v>2.5</v>
      </c>
      <c r="CS2065" s="192"/>
      <c r="CT2065" s="192"/>
      <c r="CU2065" s="192"/>
      <c r="CV2065" s="192"/>
      <c r="CW2065" s="192"/>
      <c r="CX2065" s="192"/>
      <c r="CY2065" s="192"/>
      <c r="CZ2065" s="192"/>
      <c r="DA2065" s="192"/>
    </row>
    <row r="2066" spans="1:105" s="120" customFormat="1" ht="15" customHeight="1">
      <c r="A2066" s="228"/>
      <c r="B2066" s="372"/>
      <c r="C2066" s="306"/>
      <c r="D2066" s="237"/>
      <c r="E2066" s="237"/>
      <c r="F2066" s="242" t="s">
        <v>82</v>
      </c>
      <c r="G2066" s="121">
        <v>1.5</v>
      </c>
      <c r="H2066" s="83"/>
      <c r="I2066" s="83"/>
      <c r="J2066" s="83">
        <v>2.5</v>
      </c>
      <c r="K2066" s="83">
        <v>2.5</v>
      </c>
      <c r="L2066" s="83">
        <v>2.5</v>
      </c>
      <c r="M2066" s="83">
        <v>2.5</v>
      </c>
      <c r="N2066" s="83">
        <v>2.5</v>
      </c>
      <c r="O2066" s="83"/>
      <c r="P2066" s="83">
        <v>2.5</v>
      </c>
      <c r="Q2066" s="83">
        <v>2.5</v>
      </c>
      <c r="R2066" s="83"/>
      <c r="S2066" s="83">
        <v>2.5</v>
      </c>
      <c r="T2066" s="83"/>
      <c r="U2066" s="83"/>
      <c r="V2066" s="83"/>
      <c r="W2066" s="83"/>
      <c r="X2066" s="83"/>
      <c r="Y2066" s="83"/>
      <c r="Z2066" s="83"/>
      <c r="AA2066" s="83"/>
      <c r="AB2066" s="83"/>
      <c r="AC2066" s="79"/>
      <c r="AD2066" s="79"/>
      <c r="AE2066" s="79"/>
      <c r="AF2066" s="79"/>
      <c r="AG2066" s="79"/>
      <c r="AH2066" s="79"/>
      <c r="AI2066" s="79"/>
      <c r="AJ2066" s="79"/>
      <c r="AK2066" s="79"/>
      <c r="AL2066" s="79"/>
      <c r="AM2066" s="240"/>
      <c r="AN2066" s="240"/>
      <c r="AO2066" s="240"/>
      <c r="AP2066" s="240"/>
      <c r="AQ2066" s="240"/>
      <c r="AR2066" s="240"/>
      <c r="AS2066" s="240"/>
      <c r="AT2066" s="256"/>
      <c r="AU2066" s="256"/>
      <c r="AV2066" s="259"/>
      <c r="AW2066" s="259"/>
      <c r="AX2066" s="256"/>
      <c r="AY2066" s="256"/>
      <c r="AZ2066" s="256"/>
      <c r="BA2066" s="256"/>
      <c r="BB2066" s="256"/>
      <c r="BC2066" s="256"/>
      <c r="BD2066" s="256"/>
      <c r="BE2066" s="256"/>
      <c r="BF2066" s="256"/>
      <c r="BG2066" s="256"/>
      <c r="BH2066" s="256"/>
      <c r="BI2066" s="256"/>
      <c r="BJ2066" s="256"/>
      <c r="BK2066" s="256"/>
      <c r="BL2066" s="262"/>
      <c r="BM2066" s="262"/>
      <c r="BN2066" s="262"/>
      <c r="BO2066" s="262"/>
      <c r="BP2066" s="262"/>
      <c r="BQ2066" s="262"/>
      <c r="BR2066" s="270"/>
      <c r="BS2066" s="270"/>
      <c r="BT2066" s="270"/>
      <c r="BU2066" s="270"/>
      <c r="BV2066" s="270"/>
      <c r="BW2066" s="270"/>
      <c r="BX2066" s="256"/>
      <c r="BY2066" s="256"/>
      <c r="BZ2066" s="256"/>
      <c r="CA2066" s="267"/>
      <c r="CB2066" s="267"/>
      <c r="CC2066" s="274"/>
      <c r="CD2066" s="267"/>
      <c r="CE2066" s="267"/>
      <c r="CF2066" s="267"/>
      <c r="CG2066" s="267"/>
      <c r="CH2066" s="267"/>
      <c r="CI2066" s="267"/>
      <c r="CJ2066" s="267"/>
      <c r="CK2066" s="267"/>
      <c r="CL2066" s="265"/>
      <c r="CM2066" s="272"/>
      <c r="CN2066" s="264"/>
      <c r="CO2066" s="193"/>
      <c r="CP2066" s="226"/>
      <c r="CQ2066" s="226"/>
      <c r="CR2066" s="226"/>
      <c r="CS2066" s="192"/>
      <c r="CT2066" s="192"/>
      <c r="CU2066" s="192"/>
      <c r="CV2066" s="192"/>
      <c r="CW2066" s="192"/>
      <c r="CX2066" s="192"/>
      <c r="CY2066" s="192"/>
      <c r="CZ2066" s="192"/>
      <c r="DA2066" s="192"/>
    </row>
    <row r="2067" spans="1:105" s="120" customFormat="1" ht="15" customHeight="1">
      <c r="A2067" s="228"/>
      <c r="B2067" s="372"/>
      <c r="C2067" s="306"/>
      <c r="D2067" s="237"/>
      <c r="E2067" s="237"/>
      <c r="F2067" s="243"/>
      <c r="G2067" s="122">
        <v>2</v>
      </c>
      <c r="H2067" s="84"/>
      <c r="I2067" s="84"/>
      <c r="J2067" s="84"/>
      <c r="K2067" s="84"/>
      <c r="L2067" s="84"/>
      <c r="M2067" s="84"/>
      <c r="N2067" s="84"/>
      <c r="O2067" s="84"/>
      <c r="P2067" s="84"/>
      <c r="Q2067" s="84"/>
      <c r="R2067" s="84"/>
      <c r="S2067" s="84"/>
      <c r="T2067" s="84"/>
      <c r="U2067" s="84"/>
      <c r="V2067" s="84"/>
      <c r="W2067" s="84"/>
      <c r="X2067" s="84"/>
      <c r="Y2067" s="84"/>
      <c r="Z2067" s="84"/>
      <c r="AA2067" s="84"/>
      <c r="AB2067" s="84"/>
      <c r="AC2067" s="80"/>
      <c r="AD2067" s="80"/>
      <c r="AE2067" s="80"/>
      <c r="AF2067" s="80"/>
      <c r="AG2067" s="80"/>
      <c r="AH2067" s="80"/>
      <c r="AI2067" s="80"/>
      <c r="AJ2067" s="80"/>
      <c r="AK2067" s="80"/>
      <c r="AL2067" s="80"/>
      <c r="AM2067" s="240"/>
      <c r="AN2067" s="240"/>
      <c r="AO2067" s="240"/>
      <c r="AP2067" s="240"/>
      <c r="AQ2067" s="240"/>
      <c r="AR2067" s="240"/>
      <c r="AS2067" s="240"/>
      <c r="AT2067" s="256"/>
      <c r="AU2067" s="256"/>
      <c r="AV2067" s="259"/>
      <c r="AW2067" s="259"/>
      <c r="AX2067" s="256"/>
      <c r="AY2067" s="256"/>
      <c r="AZ2067" s="256"/>
      <c r="BA2067" s="256"/>
      <c r="BB2067" s="256"/>
      <c r="BC2067" s="256"/>
      <c r="BD2067" s="256"/>
      <c r="BE2067" s="256"/>
      <c r="BF2067" s="256"/>
      <c r="BG2067" s="256"/>
      <c r="BH2067" s="256"/>
      <c r="BI2067" s="256"/>
      <c r="BJ2067" s="256"/>
      <c r="BK2067" s="256"/>
      <c r="BL2067" s="262"/>
      <c r="BM2067" s="262"/>
      <c r="BN2067" s="262"/>
      <c r="BO2067" s="262"/>
      <c r="BP2067" s="262"/>
      <c r="BQ2067" s="262"/>
      <c r="BR2067" s="270"/>
      <c r="BS2067" s="270"/>
      <c r="BT2067" s="270"/>
      <c r="BU2067" s="270"/>
      <c r="BV2067" s="270"/>
      <c r="BW2067" s="270"/>
      <c r="BX2067" s="256"/>
      <c r="BY2067" s="256"/>
      <c r="BZ2067" s="256"/>
      <c r="CA2067" s="267"/>
      <c r="CB2067" s="267"/>
      <c r="CC2067" s="274"/>
      <c r="CD2067" s="267"/>
      <c r="CE2067" s="267"/>
      <c r="CF2067" s="267"/>
      <c r="CG2067" s="267"/>
      <c r="CH2067" s="267"/>
      <c r="CI2067" s="267"/>
      <c r="CJ2067" s="267"/>
      <c r="CK2067" s="267"/>
      <c r="CL2067" s="265"/>
      <c r="CM2067" s="272"/>
      <c r="CN2067" s="264"/>
      <c r="CO2067" s="193"/>
      <c r="CP2067" s="226"/>
      <c r="CQ2067" s="226"/>
      <c r="CR2067" s="226"/>
      <c r="CS2067" s="192"/>
      <c r="CT2067" s="192"/>
      <c r="CU2067" s="192"/>
      <c r="CV2067" s="192"/>
      <c r="CW2067" s="192"/>
      <c r="CX2067" s="192"/>
      <c r="CY2067" s="192"/>
      <c r="CZ2067" s="192"/>
      <c r="DA2067" s="192"/>
    </row>
    <row r="2068" spans="1:105" s="120" customFormat="1" ht="15" customHeight="1">
      <c r="A2068" s="228"/>
      <c r="B2068" s="372"/>
      <c r="C2068" s="306"/>
      <c r="D2068" s="237"/>
      <c r="E2068" s="237"/>
      <c r="F2068" s="243"/>
      <c r="G2068" s="122">
        <v>2.1</v>
      </c>
      <c r="H2068" s="84"/>
      <c r="I2068" s="84"/>
      <c r="J2068" s="84"/>
      <c r="K2068" s="84"/>
      <c r="L2068" s="84"/>
      <c r="M2068" s="84"/>
      <c r="N2068" s="84"/>
      <c r="O2068" s="84"/>
      <c r="P2068" s="84"/>
      <c r="Q2068" s="84"/>
      <c r="R2068" s="84"/>
      <c r="S2068" s="84"/>
      <c r="T2068" s="84"/>
      <c r="U2068" s="84"/>
      <c r="V2068" s="84"/>
      <c r="W2068" s="84"/>
      <c r="X2068" s="84"/>
      <c r="Y2068" s="84"/>
      <c r="Z2068" s="84"/>
      <c r="AA2068" s="84"/>
      <c r="AB2068" s="84"/>
      <c r="AC2068" s="80"/>
      <c r="AD2068" s="80"/>
      <c r="AE2068" s="80"/>
      <c r="AF2068" s="80"/>
      <c r="AG2068" s="80"/>
      <c r="AH2068" s="80"/>
      <c r="AI2068" s="80"/>
      <c r="AJ2068" s="80"/>
      <c r="AK2068" s="80"/>
      <c r="AL2068" s="80"/>
      <c r="AM2068" s="240"/>
      <c r="AN2068" s="240"/>
      <c r="AO2068" s="240"/>
      <c r="AP2068" s="240"/>
      <c r="AQ2068" s="240"/>
      <c r="AR2068" s="240"/>
      <c r="AS2068" s="240"/>
      <c r="AT2068" s="256"/>
      <c r="AU2068" s="256"/>
      <c r="AV2068" s="259"/>
      <c r="AW2068" s="259"/>
      <c r="AX2068" s="256"/>
      <c r="AY2068" s="256"/>
      <c r="AZ2068" s="256"/>
      <c r="BA2068" s="256"/>
      <c r="BB2068" s="256"/>
      <c r="BC2068" s="256"/>
      <c r="BD2068" s="256"/>
      <c r="BE2068" s="256"/>
      <c r="BF2068" s="256"/>
      <c r="BG2068" s="256"/>
      <c r="BH2068" s="256"/>
      <c r="BI2068" s="256"/>
      <c r="BJ2068" s="256"/>
      <c r="BK2068" s="256"/>
      <c r="BL2068" s="262"/>
      <c r="BM2068" s="262"/>
      <c r="BN2068" s="262"/>
      <c r="BO2068" s="262"/>
      <c r="BP2068" s="262"/>
      <c r="BQ2068" s="262"/>
      <c r="BR2068" s="270"/>
      <c r="BS2068" s="270"/>
      <c r="BT2068" s="270"/>
      <c r="BU2068" s="270"/>
      <c r="BV2068" s="270"/>
      <c r="BW2068" s="270"/>
      <c r="BX2068" s="256"/>
      <c r="BY2068" s="256"/>
      <c r="BZ2068" s="256"/>
      <c r="CA2068" s="267"/>
      <c r="CB2068" s="267"/>
      <c r="CC2068" s="274"/>
      <c r="CD2068" s="267"/>
      <c r="CE2068" s="267"/>
      <c r="CF2068" s="267"/>
      <c r="CG2068" s="267"/>
      <c r="CH2068" s="267"/>
      <c r="CI2068" s="267"/>
      <c r="CJ2068" s="267"/>
      <c r="CK2068" s="267"/>
      <c r="CL2068" s="265"/>
      <c r="CM2068" s="272"/>
      <c r="CN2068" s="264"/>
      <c r="CO2068" s="193"/>
      <c r="CP2068" s="226"/>
      <c r="CQ2068" s="226"/>
      <c r="CR2068" s="226"/>
      <c r="CS2068" s="192"/>
      <c r="CT2068" s="192"/>
      <c r="CU2068" s="192"/>
      <c r="CV2068" s="192"/>
      <c r="CW2068" s="192"/>
      <c r="CX2068" s="192"/>
      <c r="CY2068" s="192"/>
      <c r="CZ2068" s="192"/>
      <c r="DA2068" s="192"/>
    </row>
    <row r="2069" spans="1:105" s="120" customFormat="1" ht="15" customHeight="1">
      <c r="A2069" s="228"/>
      <c r="B2069" s="372"/>
      <c r="C2069" s="306"/>
      <c r="D2069" s="237"/>
      <c r="E2069" s="237"/>
      <c r="F2069" s="243"/>
      <c r="G2069" s="122">
        <v>2.7</v>
      </c>
      <c r="H2069" s="84"/>
      <c r="I2069" s="84"/>
      <c r="J2069" s="84"/>
      <c r="K2069" s="84"/>
      <c r="L2069" s="84"/>
      <c r="M2069" s="84"/>
      <c r="N2069" s="84"/>
      <c r="O2069" s="84"/>
      <c r="P2069" s="84"/>
      <c r="Q2069" s="84"/>
      <c r="R2069" s="84"/>
      <c r="S2069" s="84"/>
      <c r="T2069" s="84"/>
      <c r="U2069" s="84"/>
      <c r="V2069" s="84"/>
      <c r="W2069" s="84"/>
      <c r="X2069" s="84"/>
      <c r="Y2069" s="84"/>
      <c r="Z2069" s="84"/>
      <c r="AA2069" s="84"/>
      <c r="AB2069" s="84"/>
      <c r="AC2069" s="80"/>
      <c r="AD2069" s="80"/>
      <c r="AE2069" s="80"/>
      <c r="AF2069" s="80"/>
      <c r="AG2069" s="80"/>
      <c r="AH2069" s="80"/>
      <c r="AI2069" s="80"/>
      <c r="AJ2069" s="80"/>
      <c r="AK2069" s="80"/>
      <c r="AL2069" s="80"/>
      <c r="AM2069" s="240"/>
      <c r="AN2069" s="240"/>
      <c r="AO2069" s="240"/>
      <c r="AP2069" s="240"/>
      <c r="AQ2069" s="240"/>
      <c r="AR2069" s="240"/>
      <c r="AS2069" s="240"/>
      <c r="AT2069" s="256"/>
      <c r="AU2069" s="256"/>
      <c r="AV2069" s="259"/>
      <c r="AW2069" s="259"/>
      <c r="AX2069" s="256"/>
      <c r="AY2069" s="256"/>
      <c r="AZ2069" s="256"/>
      <c r="BA2069" s="256"/>
      <c r="BB2069" s="256"/>
      <c r="BC2069" s="256"/>
      <c r="BD2069" s="256"/>
      <c r="BE2069" s="256"/>
      <c r="BF2069" s="256"/>
      <c r="BG2069" s="256"/>
      <c r="BH2069" s="256"/>
      <c r="BI2069" s="256"/>
      <c r="BJ2069" s="256"/>
      <c r="BK2069" s="256"/>
      <c r="BL2069" s="262"/>
      <c r="BM2069" s="262"/>
      <c r="BN2069" s="262"/>
      <c r="BO2069" s="262"/>
      <c r="BP2069" s="262"/>
      <c r="BQ2069" s="262"/>
      <c r="BR2069" s="270"/>
      <c r="BS2069" s="270"/>
      <c r="BT2069" s="270"/>
      <c r="BU2069" s="270"/>
      <c r="BV2069" s="270"/>
      <c r="BW2069" s="270"/>
      <c r="BX2069" s="256"/>
      <c r="BY2069" s="256"/>
      <c r="BZ2069" s="256"/>
      <c r="CA2069" s="267"/>
      <c r="CB2069" s="267"/>
      <c r="CC2069" s="274"/>
      <c r="CD2069" s="267"/>
      <c r="CE2069" s="267"/>
      <c r="CF2069" s="267"/>
      <c r="CG2069" s="267"/>
      <c r="CH2069" s="267"/>
      <c r="CI2069" s="267"/>
      <c r="CJ2069" s="267"/>
      <c r="CK2069" s="267"/>
      <c r="CL2069" s="265"/>
      <c r="CM2069" s="272"/>
      <c r="CN2069" s="264"/>
      <c r="CO2069" s="193"/>
      <c r="CP2069" s="226"/>
      <c r="CQ2069" s="226"/>
      <c r="CR2069" s="226"/>
      <c r="CS2069" s="192"/>
      <c r="CT2069" s="192"/>
      <c r="CU2069" s="192"/>
      <c r="CV2069" s="192"/>
      <c r="CW2069" s="192"/>
      <c r="CX2069" s="192"/>
      <c r="CY2069" s="192"/>
      <c r="CZ2069" s="192"/>
      <c r="DA2069" s="192"/>
    </row>
    <row r="2070" spans="1:105" s="120" customFormat="1" ht="15" customHeight="1">
      <c r="A2070" s="228"/>
      <c r="B2070" s="372"/>
      <c r="C2070" s="306"/>
      <c r="D2070" s="237"/>
      <c r="E2070" s="237"/>
      <c r="F2070" s="243"/>
      <c r="G2070" s="122">
        <v>3</v>
      </c>
      <c r="H2070" s="84"/>
      <c r="I2070" s="84"/>
      <c r="J2070" s="84"/>
      <c r="K2070" s="84"/>
      <c r="L2070" s="84"/>
      <c r="M2070" s="84"/>
      <c r="N2070" s="84"/>
      <c r="O2070" s="84"/>
      <c r="P2070" s="84"/>
      <c r="Q2070" s="84"/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4"/>
      <c r="AC2070" s="80"/>
      <c r="AD2070" s="80"/>
      <c r="AE2070" s="80"/>
      <c r="AF2070" s="80"/>
      <c r="AG2070" s="80"/>
      <c r="AH2070" s="80"/>
      <c r="AI2070" s="80"/>
      <c r="AJ2070" s="80"/>
      <c r="AK2070" s="80"/>
      <c r="AL2070" s="80"/>
      <c r="AM2070" s="240"/>
      <c r="AN2070" s="240"/>
      <c r="AO2070" s="240"/>
      <c r="AP2070" s="240"/>
      <c r="AQ2070" s="240"/>
      <c r="AR2070" s="240"/>
      <c r="AS2070" s="240"/>
      <c r="AT2070" s="256"/>
      <c r="AU2070" s="256"/>
      <c r="AV2070" s="259"/>
      <c r="AW2070" s="259"/>
      <c r="AX2070" s="256"/>
      <c r="AY2070" s="256"/>
      <c r="AZ2070" s="256"/>
      <c r="BA2070" s="256"/>
      <c r="BB2070" s="256"/>
      <c r="BC2070" s="256"/>
      <c r="BD2070" s="256"/>
      <c r="BE2070" s="256"/>
      <c r="BF2070" s="256"/>
      <c r="BG2070" s="256"/>
      <c r="BH2070" s="256"/>
      <c r="BI2070" s="256"/>
      <c r="BJ2070" s="256"/>
      <c r="BK2070" s="256"/>
      <c r="BL2070" s="262"/>
      <c r="BM2070" s="262"/>
      <c r="BN2070" s="262"/>
      <c r="BO2070" s="262"/>
      <c r="BP2070" s="262"/>
      <c r="BQ2070" s="262"/>
      <c r="BR2070" s="270"/>
      <c r="BS2070" s="270"/>
      <c r="BT2070" s="270"/>
      <c r="BU2070" s="270"/>
      <c r="BV2070" s="270"/>
      <c r="BW2070" s="270"/>
      <c r="BX2070" s="256"/>
      <c r="BY2070" s="256"/>
      <c r="BZ2070" s="256"/>
      <c r="CA2070" s="267"/>
      <c r="CB2070" s="267"/>
      <c r="CC2070" s="274"/>
      <c r="CD2070" s="267"/>
      <c r="CE2070" s="267"/>
      <c r="CF2070" s="267"/>
      <c r="CG2070" s="267"/>
      <c r="CH2070" s="267"/>
      <c r="CI2070" s="267"/>
      <c r="CJ2070" s="267"/>
      <c r="CK2070" s="267"/>
      <c r="CL2070" s="265"/>
      <c r="CM2070" s="272"/>
      <c r="CN2070" s="264"/>
      <c r="CO2070" s="193"/>
      <c r="CP2070" s="226"/>
      <c r="CQ2070" s="226"/>
      <c r="CR2070" s="226"/>
      <c r="CS2070" s="192"/>
      <c r="CT2070" s="192"/>
      <c r="CU2070" s="192"/>
      <c r="CV2070" s="192"/>
      <c r="CW2070" s="192"/>
      <c r="CX2070" s="192"/>
      <c r="CY2070" s="192"/>
      <c r="CZ2070" s="192"/>
      <c r="DA2070" s="192"/>
    </row>
    <row r="2071" spans="1:105" s="120" customFormat="1" ht="15" customHeight="1">
      <c r="A2071" s="228"/>
      <c r="B2071" s="372"/>
      <c r="C2071" s="306"/>
      <c r="D2071" s="237"/>
      <c r="E2071" s="237"/>
      <c r="F2071" s="244"/>
      <c r="G2071" s="123">
        <v>3.9</v>
      </c>
      <c r="H2071" s="85"/>
      <c r="I2071" s="85"/>
      <c r="J2071" s="85"/>
      <c r="K2071" s="85"/>
      <c r="L2071" s="85"/>
      <c r="M2071" s="85"/>
      <c r="N2071" s="85"/>
      <c r="O2071" s="85"/>
      <c r="P2071" s="85"/>
      <c r="Q2071" s="85"/>
      <c r="R2071" s="85"/>
      <c r="S2071" s="85"/>
      <c r="T2071" s="85"/>
      <c r="U2071" s="85"/>
      <c r="V2071" s="85"/>
      <c r="W2071" s="85"/>
      <c r="X2071" s="85"/>
      <c r="Y2071" s="85"/>
      <c r="Z2071" s="85"/>
      <c r="AA2071" s="85"/>
      <c r="AB2071" s="85"/>
      <c r="AC2071" s="81"/>
      <c r="AD2071" s="81"/>
      <c r="AE2071" s="81"/>
      <c r="AF2071" s="81"/>
      <c r="AG2071" s="81"/>
      <c r="AH2071" s="81"/>
      <c r="AI2071" s="81"/>
      <c r="AJ2071" s="81"/>
      <c r="AK2071" s="81"/>
      <c r="AL2071" s="81"/>
      <c r="AM2071" s="240"/>
      <c r="AN2071" s="240"/>
      <c r="AO2071" s="240"/>
      <c r="AP2071" s="240"/>
      <c r="AQ2071" s="240"/>
      <c r="AR2071" s="240"/>
      <c r="AS2071" s="240"/>
      <c r="AT2071" s="256"/>
      <c r="AU2071" s="256"/>
      <c r="AV2071" s="259"/>
      <c r="AW2071" s="259"/>
      <c r="AX2071" s="256"/>
      <c r="AY2071" s="256"/>
      <c r="AZ2071" s="256"/>
      <c r="BA2071" s="256"/>
      <c r="BB2071" s="256"/>
      <c r="BC2071" s="256"/>
      <c r="BD2071" s="256"/>
      <c r="BE2071" s="256"/>
      <c r="BF2071" s="256"/>
      <c r="BG2071" s="256"/>
      <c r="BH2071" s="256"/>
      <c r="BI2071" s="256"/>
      <c r="BJ2071" s="256"/>
      <c r="BK2071" s="256"/>
      <c r="BL2071" s="262"/>
      <c r="BM2071" s="262"/>
      <c r="BN2071" s="262"/>
      <c r="BO2071" s="262"/>
      <c r="BP2071" s="262"/>
      <c r="BQ2071" s="262"/>
      <c r="BR2071" s="270"/>
      <c r="BS2071" s="270"/>
      <c r="BT2071" s="270"/>
      <c r="BU2071" s="270"/>
      <c r="BV2071" s="270"/>
      <c r="BW2071" s="270"/>
      <c r="BX2071" s="256"/>
      <c r="BY2071" s="256"/>
      <c r="BZ2071" s="256"/>
      <c r="CA2071" s="267"/>
      <c r="CB2071" s="267"/>
      <c r="CC2071" s="274"/>
      <c r="CD2071" s="267"/>
      <c r="CE2071" s="267"/>
      <c r="CF2071" s="267"/>
      <c r="CG2071" s="267"/>
      <c r="CH2071" s="267"/>
      <c r="CI2071" s="267"/>
      <c r="CJ2071" s="267"/>
      <c r="CK2071" s="267"/>
      <c r="CL2071" s="265"/>
      <c r="CM2071" s="272"/>
      <c r="CN2071" s="264"/>
      <c r="CO2071" s="193"/>
      <c r="CP2071" s="226"/>
      <c r="CQ2071" s="226"/>
      <c r="CR2071" s="226"/>
      <c r="CS2071" s="192"/>
      <c r="CT2071" s="192"/>
      <c r="CU2071" s="192"/>
      <c r="CV2071" s="192"/>
      <c r="CW2071" s="192"/>
      <c r="CX2071" s="192"/>
      <c r="CY2071" s="192"/>
      <c r="CZ2071" s="192"/>
      <c r="DA2071" s="192"/>
    </row>
    <row r="2072" spans="1:105" s="120" customFormat="1" ht="15" customHeight="1">
      <c r="A2072" s="229"/>
      <c r="B2072" s="373"/>
      <c r="C2072" s="307"/>
      <c r="D2072" s="238"/>
      <c r="E2072" s="238"/>
      <c r="F2072" s="245" t="s">
        <v>83</v>
      </c>
      <c r="G2072" s="246"/>
      <c r="H2072" s="82"/>
      <c r="I2072" s="82"/>
      <c r="J2072" s="82"/>
      <c r="K2072" s="82"/>
      <c r="L2072" s="82"/>
      <c r="M2072" s="82"/>
      <c r="N2072" s="82"/>
      <c r="O2072" s="82"/>
      <c r="P2072" s="82"/>
      <c r="Q2072" s="82"/>
      <c r="R2072" s="82"/>
      <c r="S2072" s="82"/>
      <c r="T2072" s="82"/>
      <c r="U2072" s="82"/>
      <c r="V2072" s="82"/>
      <c r="W2072" s="82"/>
      <c r="X2072" s="82"/>
      <c r="Y2072" s="82"/>
      <c r="Z2072" s="82"/>
      <c r="AA2072" s="82"/>
      <c r="AB2072" s="82"/>
      <c r="AC2072" s="35"/>
      <c r="AD2072" s="35"/>
      <c r="AE2072" s="35"/>
      <c r="AF2072" s="35"/>
      <c r="AG2072" s="35"/>
      <c r="AH2072" s="35"/>
      <c r="AI2072" s="35"/>
      <c r="AJ2072" s="35"/>
      <c r="AK2072" s="35">
        <v>3</v>
      </c>
      <c r="AL2072" s="35"/>
      <c r="AM2072" s="241"/>
      <c r="AN2072" s="241"/>
      <c r="AO2072" s="241"/>
      <c r="AP2072" s="241"/>
      <c r="AQ2072" s="241"/>
      <c r="AR2072" s="241"/>
      <c r="AS2072" s="241"/>
      <c r="AT2072" s="257"/>
      <c r="AU2072" s="257"/>
      <c r="AV2072" s="260"/>
      <c r="AW2072" s="260"/>
      <c r="AX2072" s="257"/>
      <c r="AY2072" s="257"/>
      <c r="AZ2072" s="257"/>
      <c r="BA2072" s="257"/>
      <c r="BB2072" s="257"/>
      <c r="BC2072" s="257"/>
      <c r="BD2072" s="257"/>
      <c r="BE2072" s="257"/>
      <c r="BF2072" s="257"/>
      <c r="BG2072" s="257"/>
      <c r="BH2072" s="257"/>
      <c r="BI2072" s="257"/>
      <c r="BJ2072" s="257"/>
      <c r="BK2072" s="257"/>
      <c r="BL2072" s="263"/>
      <c r="BM2072" s="263"/>
      <c r="BN2072" s="263"/>
      <c r="BO2072" s="263"/>
      <c r="BP2072" s="263"/>
      <c r="BQ2072" s="263"/>
      <c r="BR2072" s="271"/>
      <c r="BS2072" s="271"/>
      <c r="BT2072" s="271"/>
      <c r="BU2072" s="271"/>
      <c r="BV2072" s="271"/>
      <c r="BW2072" s="271"/>
      <c r="BX2072" s="257"/>
      <c r="BY2072" s="257"/>
      <c r="BZ2072" s="257"/>
      <c r="CA2072" s="268"/>
      <c r="CB2072" s="268"/>
      <c r="CC2072" s="275"/>
      <c r="CD2072" s="268"/>
      <c r="CE2072" s="268"/>
      <c r="CF2072" s="268"/>
      <c r="CG2072" s="268"/>
      <c r="CH2072" s="268"/>
      <c r="CI2072" s="268"/>
      <c r="CJ2072" s="268"/>
      <c r="CK2072" s="268"/>
      <c r="CL2072" s="265"/>
      <c r="CM2072" s="272"/>
      <c r="CN2072" s="264"/>
      <c r="CO2072" s="193"/>
      <c r="CP2072" s="226"/>
      <c r="CQ2072" s="226"/>
      <c r="CR2072" s="226"/>
      <c r="CS2072" s="192"/>
      <c r="CT2072" s="192"/>
      <c r="CU2072" s="192"/>
      <c r="CV2072" s="192"/>
      <c r="CW2072" s="192"/>
      <c r="CX2072" s="192"/>
      <c r="CY2072" s="192"/>
      <c r="CZ2072" s="192"/>
      <c r="DA2072" s="192"/>
    </row>
    <row r="2073" spans="1:105" s="120" customFormat="1" ht="15" customHeight="1">
      <c r="A2073" s="227">
        <f t="shared" si="713"/>
        <v>257</v>
      </c>
      <c r="B2073" s="371" t="s">
        <v>1352</v>
      </c>
      <c r="C2073" s="374" t="s">
        <v>1353</v>
      </c>
      <c r="D2073" s="236">
        <v>44652</v>
      </c>
      <c r="E2073" s="236" t="s">
        <v>1283</v>
      </c>
      <c r="F2073" s="253" t="s">
        <v>80</v>
      </c>
      <c r="G2073" s="254"/>
      <c r="H2073" s="82" t="s">
        <v>69</v>
      </c>
      <c r="I2073" s="82"/>
      <c r="J2073" s="82" t="s">
        <v>60</v>
      </c>
      <c r="K2073" s="82" t="s">
        <v>60</v>
      </c>
      <c r="L2073" s="82" t="s">
        <v>60</v>
      </c>
      <c r="M2073" s="82" t="s">
        <v>60</v>
      </c>
      <c r="N2073" s="82" t="s">
        <v>60</v>
      </c>
      <c r="O2073" s="82"/>
      <c r="P2073" s="82" t="s">
        <v>60</v>
      </c>
      <c r="Q2073" s="82" t="s">
        <v>60</v>
      </c>
      <c r="R2073" s="82" t="s">
        <v>60</v>
      </c>
      <c r="S2073" s="82" t="s">
        <v>60</v>
      </c>
      <c r="T2073" s="82" t="s">
        <v>60</v>
      </c>
      <c r="U2073" s="82" t="s">
        <v>60</v>
      </c>
      <c r="V2073" s="82"/>
      <c r="W2073" s="82" t="s">
        <v>61</v>
      </c>
      <c r="X2073" s="82" t="s">
        <v>61</v>
      </c>
      <c r="Y2073" s="82" t="s">
        <v>61</v>
      </c>
      <c r="Z2073" s="82" t="s">
        <v>67</v>
      </c>
      <c r="AA2073" s="82" t="s">
        <v>67</v>
      </c>
      <c r="AB2073" s="82" t="s">
        <v>61</v>
      </c>
      <c r="AC2073" s="82"/>
      <c r="AD2073" s="82" t="s">
        <v>61</v>
      </c>
      <c r="AE2073" s="82" t="s">
        <v>61</v>
      </c>
      <c r="AF2073" s="82" t="s">
        <v>61</v>
      </c>
      <c r="AG2073" s="82" t="s">
        <v>61</v>
      </c>
      <c r="AH2073" s="82" t="s">
        <v>61</v>
      </c>
      <c r="AI2073" s="82" t="s">
        <v>1471</v>
      </c>
      <c r="AJ2073" s="82"/>
      <c r="AK2073" s="82" t="s">
        <v>60</v>
      </c>
      <c r="AL2073" s="82" t="s">
        <v>60</v>
      </c>
      <c r="AM2073" s="239">
        <f>COUNTIF(H2073:AL2073,"PH")+COUNTIF(H2073:AL2073,"PH/L")+COUNTIF(H2073:AL2073,"PM")</f>
        <v>0</v>
      </c>
      <c r="AN2073" s="239">
        <f>COUNTIF(H2073:AL2073,"PD")+COUNTIF(H2073:AL2073,"PDD")+COUNTIF(H2073:AL2073,"P/DS")/2+COUNTIF(H2073:AL2073,"PMD")</f>
        <v>0</v>
      </c>
      <c r="AO2073" s="239">
        <f>COUNTIF(H2073:AL2073,"PN")+COUNTIF(H2073:AL2073,"P/NS")/2+COUNTIF(H2073:AL2073,"PH")+COUNTIF(H2073:AL2073,"PH/F")/2+COUNTIF(H2073:AL2073,"PH/L")/2+COUNTIF(H2073:AL2073,"PM")</f>
        <v>0</v>
      </c>
      <c r="AP2073" s="239">
        <f>COUNTIF(H2073:AL2073,"BH")+COUNTIF(H2073:AL2073,"AL/BL")+COUNTIF(H2073:AL2073,"UL/BL")+COUNTIF(H2073:AL2073,"BM")</f>
        <v>0</v>
      </c>
      <c r="AQ2073" s="239">
        <f>COUNTIF(H2073:AL2073,"DS")+COUNTIF(H2073:AL2073,"AL/DS")/2+COUNTIF(H2073:AL2073,"UL/DS")/2+COUNTIF(H2073:AL2073,"CT")+COUNTIF(H2073:AL2073,"MD")</f>
        <v>13.5</v>
      </c>
      <c r="AR2073" s="239">
        <f>COUNTIF(H2073:AL2073,"NS")+COUNTIF(H2073:AL2073,"AL/NS")/2+COUNTIF(H2073:AL2073,"UL/NS")/2+COUNTIF(H2073:AL2073,"BH")+COUNTIF(H2073:AL2073,"AL/BF")/2+COUNTIF(H2073:AL2073,"AL/BL")/2+COUNTIF(H2073:AL2073,"UL/BL")/2+COUNTIF(H2073:AL2073,"UL/BF")/2+COUNTIF(H2073:AL2073,"BM")</f>
        <v>9</v>
      </c>
      <c r="AS2073" s="239">
        <f>COUNTIF(H2073:AL2073,"AL")+COUNTIF(H2073:AL2073,"AL/DS")/2+COUNTIF(H2073:AL2073,"AL/NS")/2+COUNTIF(H2073:AL2073,"NH")+COUNTIF(H2073:AL2073,"SL")+COUNTIF(H2073:AL2073,"NHD")+COUNTIF(H2073:AL2073,"B")+COUNTIF(H2073:AL2073,"HL")+COUNTIF(H2073:AL2073,"AL/BF")/2+COUNTIF(H2073:AL2073,"AL/BL")/2</f>
        <v>3</v>
      </c>
      <c r="AT2073" s="255">
        <f>COUNTIF(H2073:AL2073,"PD")+COUNTIF(H2073:AL2073,"PN")+COUNTIF(H2073:AL2073,"P/DS")/2+COUNTIF(H2073:AL2073,"P/NS")/2+COUNTIF(H2073:AL2073,"DS")+COUNTIF(H2073:AL2073,"NS")+COUNTIF(H2073:AL2073,"AL")+COUNTIF(H2073:AL2073,"AL/DS")+COUNTIF(H2073:AL2073,"AL/NS")+COUNTIF(H2073:AL2073,"NH")+COUNTIF(H2073:AL2073,"SL")+COUNTIF(H2073:AL2073,"UL/DS")/2+COUNTIF(H2073:AL2073,"UL/NS")/2+COUNTIF(H2073:AL2073,"CT")+COUNTIF(H2073:AL2073,"NHD")+COUNTIF(H2073:AL2073,"PDD")+COUNTIF(H2073:AL2073,"B")+COUNTIF(H2073:AL2073,"HL")+COUNTIF(H2073:AL2073,"PH")+COUNTIF(H2073:AL2073,"BH")+COUNTIF(H2073:AL2073,"AL/BF")+COUNTIF(H2073:AL2073,"AL/BL")+COUNTIF(H2073:AL2073,"UL/BF")/2+COUNTIF(H2073:AL2073,"UL/BL")/2+COUNTIF(H2073:AL2073,"PH/F")/2+COUNTIF(H2073:AL2073,"PH/L")/2+COUNTIF(H2073:AL2073,"MD")+COUNTIF(H2073:AL2073,"PMD")+COUNTIF(H2073:AL2073,"PM")+COUNTIF(H2073:AL2073,"BM")</f>
        <v>25.5</v>
      </c>
      <c r="AU2073" s="255">
        <f>COUNTIF(H2073:AL2073,"P/DS")/2+COUNTIF(H2073:AL2073,"P/NS")/2+COUNTIF(H2073:AL2073,"IL")+COUNTIF(H2073:AL2073,"NL")+COUNTIF(H2073:AL2073,"UL")+COUNTIF(H2073:AL2073,"UL/DS")/2+COUNTIF(H2073:AL2073,"UL/NS")/2+COUNTIF(H2073:AL2073,"KT")+COUNTIF(H2073:AL2073,"UL/BF")/2+COUNTIF(H2073:AL2073,"UL/BL")/2+COUNTIF(H2073:AL2073,"PH/F")/2+COUNTIF(H2073:AL2073,"PH/L")/2+COUNTIF(H2073:AL2073,"NB")</f>
        <v>0.5</v>
      </c>
      <c r="AV2073" s="258">
        <f>COUNTIF(H2073:AL2073,"PN")+COUNTIF(H2073:AL2073,"TVD")+COUNTIF(H2073:AL2073,"PH")+COUNTIF(H2073:AL2073,"PM")+COUNTIF(H2073:AL2073,"PDD")-COUNTIFS(H2073:AL2073,"PN",H2080:AL2080,"&gt;=3")-COUNTIFS(H2073:AL2073,"PM",H2080:AL2080,"&gt;=3")</f>
        <v>0</v>
      </c>
      <c r="AW2073" s="258">
        <f>COUNTIF(H2073:AL2073,"NS")+COUNTIF(H2073:AL2073,"D")+COUNTIF(H2073:AL2073,"BH")+COUNTIF(H2073:AL2073,"NHD")+COUNTIF(H2073:AL2073,"BM")-COUNTIFS(H2073:AL2073,"NS",H2080:AL2080,"&gt;=3")-COUNTIFS(H2073:AL2073,"BH",H2080:AL2080,"&gt;=3")-COUNTIFS(H2073:AL2073,"BM",H2080:AL2080,"&gt;=3")</f>
        <v>9</v>
      </c>
      <c r="AX2073" s="255">
        <f>COUNTIF(H2073:AL2073,"AL")+COUNTIF(H2073:AL2073,"AL/DS")/2+COUNTIF(H2073:AL2073,"AL/NS")/2+COUNTIF(H2073:AL2073,"AL/BF")+COUNTIF(H2073:AL2073,"AL/BL")/2</f>
        <v>2</v>
      </c>
      <c r="AY2073" s="255">
        <f>COUNTIF(H2073:AL2073,"SL")</f>
        <v>0</v>
      </c>
      <c r="AZ2073" s="255">
        <f>COUNTIF(H2073:AL2073,"NH")</f>
        <v>1</v>
      </c>
      <c r="BA2073" s="255">
        <f>COUNTIF(H2073:AL2073,"HL")</f>
        <v>0</v>
      </c>
      <c r="BB2073" s="255">
        <f>COUNTIF(G2073:AL2073,"P/DS")/2+COUNTIF(G2073:AL2073,"P/NS")/2+COUNTIF(G2073:AL2073,"UL")+COUNTIF(G2073:AL2073,"UL/DS")/2+COUNTIF(G2073:AL2073,"UL/NS")/2+COUNTIF(G2073:AL2073,"UL/BL")/2+COUNTIF(G2073:AL2073,"UL/BF")/2+COUNTIF(G2073:AL2073,"PH/F")/2+COUNTIF(G2073:AL2073,"PH/L")/2</f>
        <v>0.5</v>
      </c>
      <c r="BC2073" s="255">
        <f>COUNTIF(H2073:AL2073,"NB")</f>
        <v>0</v>
      </c>
      <c r="BD2073" s="255">
        <f>COUNTIF(H2073:AL2073,"NL")</f>
        <v>0</v>
      </c>
      <c r="BE2073" s="255">
        <f>COUNTIF(H2073:AL2073,"IL")</f>
        <v>0</v>
      </c>
      <c r="BF2073" s="255">
        <f>COUNTIF(H2073:AL2073,"KT")</f>
        <v>0</v>
      </c>
      <c r="BG2073" s="255">
        <f>COUNTIF(H2073:AL2073,"L70")</f>
        <v>0</v>
      </c>
      <c r="BH2073" s="255">
        <f>COUNTIF(H2073:AL2073,"MD")</f>
        <v>0</v>
      </c>
      <c r="BI2073" s="255">
        <f>COUNTIF(H2073:AL2073,"PMD")</f>
        <v>0</v>
      </c>
      <c r="BJ2073" s="255">
        <f>COUNTIF(H2073:AL2073,"PM")</f>
        <v>0</v>
      </c>
      <c r="BK2073" s="255">
        <f>COUNTIF(H2073:AL2073,"BM")</f>
        <v>0</v>
      </c>
      <c r="BL2073" s="261">
        <f>SUMIF(H2073:AL2073,"PD",H2074:AL2074)+SUMIF(H2073:AL2073,"PN",H2074:AL2074)+SUMIF(H2073:AL2073,"P/DS",H2074:AL2074)+SUMIF(H2073:AL2073,"PN/F",H2074:AL2074)+SUMIF(H2073:AL2073,"PN/L",H2074:AL2074)+SUMIF(H2073:AL2073,"TV",H2074:AL2074)+SUMIF(H2073:AL2073,"TVD",H2074:AL2074)+SUMIF(H2073:AL2073,"PDD",H2074:AL2074)</f>
        <v>0</v>
      </c>
      <c r="BM2073" s="261">
        <f>SUMIF(H2073:AL2073,"PD",H2075:AL2075)+SUMIF(H2073:AL2073,"PN",H2075:AL2075)+SUMIF(H2073:AL2073,"P/DS",H2075:AL2075)+SUMIF(H2073:AL2073,"PN/F",H2075:AL2075)+SUMIF(H2073:AL2073,"PN/L",H2075:AL2075)+SUMIF(H2073:AL2073,"TV",H2075:AL2075)+SUMIF(H2073:AL2073,"TVD",H2075:AL2075)+SUMIF(H2073:AL2073,"PDD",H2075:AL2075)+SUMIF(H2073:AL2073,"PMD",H2075:AL2075)</f>
        <v>0</v>
      </c>
      <c r="BN2073" s="261">
        <f>SUMIF(H2073:AL2073,"PD",H2076:AL2076)+SUMIF(H2073:AL2073,"PN",H2076:AL2076)+SUMIF(H2073:AL2073,"P/DS",H2076:AL2076)+SUMIF(H2073:AL2073,"PN/F",H2076:AL2076)+SUMIF(H2073:AL2073,"PN/L",H2076:AL2076)+SUMIF(H2073:AL2073,"TV",H2076:AL2076)+SUMIF(H2073:AL2073,"TVD",H2076:AL2076)</f>
        <v>0</v>
      </c>
      <c r="BO2073" s="261">
        <f>SUMIF(H2073:AL2073,"PD",H2077:AL2077)+SUMIF(H2073:AL2073,"PN",H2077:AL2077)+SUMIF(H2073:AL2073,"P/DS",H2077:AL2077)+SUMIF(H2073:AL2073,"PN/F",H2077:AL2077)+SUMIF(H2073:AL2073,"PN/L",H2077:AL2077)+SUMIF(H2073:AL2073,"TV",H2077:AL2077)+SUMIF(H2073:AL2073,"TVD",H2077:AL2077)</f>
        <v>0</v>
      </c>
      <c r="BP2073" s="261">
        <f>SUMIF(H2073:AL2073,"PD",H2078:AL2078)+SUMIF(H2073:AL2073,"PN",H2078:AL2078)+SUMIF(H2073:AL2073,"P/DS",H2078:AL2078)+SUMIF(H2073:AL2073,"PN/F",H2078:AL2078)+SUMIF(H2073:AL2073,"PN/L",H2078:AL2078)+SUMIF(H2073:AL2073,"TV",H2078:AL2078)+SUMIF(H2073:AL2073,"TVD",H2078:AL2078)+SUMIF(H2073:AL2073,"PDD",H2078:AL2078)+SUMIF(H2073:AL2073,"PH",H2078:AL2078)+SUMIF(H2073:AL2073,"PM",H2078:AL2078)</f>
        <v>0</v>
      </c>
      <c r="BQ2073" s="261">
        <f>SUMIF(H2073:AL2073,"PD",H2079:AL2079)+SUMIF(H2073:AL2073,"PN",H2079:AL2079)+SUMIF(H2073:AL2073,"P/DS",H2079:AL2079)+SUMIF(H2073:AL2073,"PN/F",H2079:AL2079)+SUMIF(H2073:AL2073,"PN/L",H2079:AL2079)+SUMIF(H2073:AL2073,"TV",H2079:AL2079)+SUMIF(H2073:AL2073,"TVD",H2079:AL2079)+SUMIF(H2073:AL2073,"PDD",H2079:AL2079)+SUMIF(H2073:AL2073,"PH",H2079:AL2079)+SUMIF(H2073:AL2073,"PM",H2079:AL2079)</f>
        <v>0</v>
      </c>
      <c r="BR2073" s="269">
        <f>SUM(H2074:AL2074)-BL2073</f>
        <v>20</v>
      </c>
      <c r="BS2073" s="269">
        <f>SUM(H2075:AL2075)-BM2073</f>
        <v>0</v>
      </c>
      <c r="BT2073" s="269">
        <f>SUM(H2076:AL2076)-BN2073</f>
        <v>0</v>
      </c>
      <c r="BU2073" s="269">
        <f>SUM(H2077:AL2077)-BO2073</f>
        <v>0</v>
      </c>
      <c r="BV2073" s="269">
        <f>SUM(H2078:AL2078)-BP2073</f>
        <v>0</v>
      </c>
      <c r="BW2073" s="269">
        <f>SUM(H2079:AL2079)-BQ2073</f>
        <v>0</v>
      </c>
      <c r="BX2073" s="255">
        <f>SUMIF(H2073:AL2073,"PD",H2080:AL2080)+SUMIF(H2073:AL2073,"PN",H2080:AL2080)+SUMIF(H2073:AL2073,"P/DS",H2080:AL2080)+SUMIF(H2073:AL2073,"PN/F",H2080:AL2080)+SUMIF(H2073:AL2073,"PN/L",H2080:AL2080)</f>
        <v>0</v>
      </c>
      <c r="BY2073" s="255">
        <f>SUM(H2080:AL2080)-BX2073</f>
        <v>0</v>
      </c>
      <c r="BZ2073" s="255">
        <f t="shared" ref="BZ2073" si="726">+SUM(BL2073:BW2080)</f>
        <v>20</v>
      </c>
      <c r="CA2073" s="266">
        <f>(COUNTIFS(H2073:AL2073,"PD",H2074:AL2074,"&gt;=2"))*0.5-IF(CN2073="VP",COUNTIFS($H$16:$AL$16,"SAT",H2073:AL2073,"PD",H2074:AL2074,"&gt;=2"))*0.5</f>
        <v>0</v>
      </c>
      <c r="CB2073" s="266">
        <f>(COUNTIFS(H2073:AL2073,"PN",H2075:AL2075,"&gt;=0.5",H2074:AL2074,"&gt;=1.5"))*0.5+COUNTIFS(H2073:AL2073,"PDD",H2075:AL2075,"&gt;=0.5",H2074:AL2074,"&gt;=1.5")*0.5</f>
        <v>0</v>
      </c>
      <c r="CC2073" s="273">
        <f>(COUNTIFS(H2073:AL2073,"TV",H2075:AL2075,"&gt;=10"))*0.5+(COUNTIFS(H2073:AL2073,"PMD",H2075:AL2075,"&gt;=2"))*0.5</f>
        <v>0</v>
      </c>
      <c r="CD2073" s="266">
        <f>(COUNTIFS(H2073:AL2073,"TVD",H2077:AL2077,"&gt;=6.5",H2075:AL2075,"&gt;=3.5"))*0.5</f>
        <v>0</v>
      </c>
      <c r="CE2073" s="266">
        <f>(COUNTIFS(H2073:AL2073,"PD",H2078:AL2078,"&gt;=10"))*0.5</f>
        <v>0</v>
      </c>
      <c r="CF2073" s="266">
        <f>(COUNTIFS(H2073:AL2073,"PDD",H2078:AL2078,"&gt;=3.5",H2079:AL2079,"&gt;=6.5")+COUNTIFS(H2073:AL2073,"PH",H2079:AL2079,"&gt;=0.5",H2078:AL2078,"&gt;=1.5")+COUNTIFS(H2073:AL2073,"PM",H2079:AL2079,"&gt;=0.5",H2078:AL2078,"&gt;=1.5"))*0.5</f>
        <v>0</v>
      </c>
      <c r="CG2073" s="266">
        <f>(COUNTIFS(H2073:AL2073,"DS",H2074:AL2074,"&gt;=2")+COUNTIFS(H2073:AL2073,"AL/DS",H2074:AL2074,"&gt;=2"))*0.5-IF(CN2073="VP",COUNTIFS($H$16:$AL$16,"SAT",H2073:AL2073,"DS",H2074:AL2074,"&gt;=2"))*0.5</f>
        <v>4</v>
      </c>
      <c r="CH2073" s="266">
        <f>(COUNTIFS(H2073:AL2073,"NS",H2075:AL2075,"&gt;=0.5",H2074:AL2074,"&gt;=1.5")+COUNTIFS(H2073:AL2073,"AL/NS",H2075:AL2075,"&gt;=0.5",H2074:AL2074,"&gt;=1.5")+COUNTIFS(H2073:AL2073,"NHD",H2075:AL2075,"&gt;=4.5",H2078:AL2078,"&gt;=2",H2074:AL2074,"&gt;=1.5"))*0.5</f>
        <v>0</v>
      </c>
      <c r="CI2073" s="266">
        <f>(COUNTIF(H2075:AL2075,"&gt;=10")+COUNTIFS(H2073:AL2073,"MD",H2075:AL2075,"&gt;=2")-COUNTIFS(H2073:AL2073,"TV",H2075:AL2075,"&gt;=10"))*0.5</f>
        <v>0</v>
      </c>
      <c r="CJ2073" s="266">
        <f>(COUNTIFS(H2073:AL2073,"D",H2077:AL2077,"&gt;=6.5",H2075:AL2075,"&gt;=3.5"))*0.5</f>
        <v>0</v>
      </c>
      <c r="CK2073" s="266">
        <f>(COUNTIF(H2078:AL2078,"&gt;=10")-COUNTIFS(H2073:AL2073,"PD",H2078:AL2078,"&gt;=10"))*0.5</f>
        <v>0</v>
      </c>
      <c r="CL2073" s="265">
        <f>(COUNTIFS(H2073:AL2073,"NHD",H2078:AL2078,"&gt;=3.5",H2079:AL2079,"&gt;=6.5")+COUNTIFS(H2073:AL2073,"BH",H2078:AL2078,"&gt;=1.5",H2079:AL2079,"&gt;=0.5")+COUNTIFS(H2073:AL2073,"BM",H2078:AL2078,"&gt;=1.5",H2079:AL2079,"&gt;=0.5")+COUNTIFS(H2073:AL2073,"D",H2078:AL2078,"&gt;=1.5",H2079:AL2079,"&gt;=0.5"))*0.5</f>
        <v>0</v>
      </c>
      <c r="CM2073" s="272"/>
      <c r="CN2073" s="264" t="s">
        <v>723</v>
      </c>
      <c r="CO2073" s="200">
        <f t="shared" ref="CO2073" si="727">+AM2073+AN2073+AO2073+AP2073+AQ2073+AR2073+AS2073+AU2073+BG2073</f>
        <v>26</v>
      </c>
      <c r="CP2073" s="225">
        <f>+SUM(I2074:I2079)-I2080</f>
        <v>0</v>
      </c>
      <c r="CQ2073" s="225">
        <f>+SUM(J2074:J2079)-J2080</f>
        <v>2.5</v>
      </c>
      <c r="CR2073" s="225">
        <f>+SUM(K2074:K2079)-K2080</f>
        <v>2.5</v>
      </c>
      <c r="CS2073" s="201"/>
      <c r="CT2073" s="201"/>
      <c r="CU2073" s="201"/>
      <c r="CV2073" s="201"/>
      <c r="CW2073" s="201"/>
      <c r="CX2073" s="201"/>
      <c r="CY2073" s="201"/>
      <c r="CZ2073" s="201"/>
      <c r="DA2073" s="201"/>
    </row>
    <row r="2074" spans="1:105" s="120" customFormat="1" ht="15" customHeight="1">
      <c r="A2074" s="228"/>
      <c r="B2074" s="372"/>
      <c r="C2074" s="306"/>
      <c r="D2074" s="237"/>
      <c r="E2074" s="237"/>
      <c r="F2074" s="242" t="s">
        <v>82</v>
      </c>
      <c r="G2074" s="121">
        <v>1.5</v>
      </c>
      <c r="H2074" s="83"/>
      <c r="I2074" s="83"/>
      <c r="J2074" s="83">
        <v>2.5</v>
      </c>
      <c r="K2074" s="83">
        <v>2.5</v>
      </c>
      <c r="L2074" s="83">
        <v>2.5</v>
      </c>
      <c r="M2074" s="83">
        <v>2.5</v>
      </c>
      <c r="N2074" s="83">
        <v>2.5</v>
      </c>
      <c r="O2074" s="83"/>
      <c r="P2074" s="83">
        <v>2.5</v>
      </c>
      <c r="Q2074" s="83">
        <v>2.5</v>
      </c>
      <c r="R2074" s="83"/>
      <c r="S2074" s="83">
        <v>2.5</v>
      </c>
      <c r="T2074" s="83"/>
      <c r="U2074" s="83"/>
      <c r="V2074" s="83"/>
      <c r="W2074" s="83"/>
      <c r="X2074" s="83"/>
      <c r="Y2074" s="83"/>
      <c r="Z2074" s="83"/>
      <c r="AA2074" s="83"/>
      <c r="AB2074" s="83"/>
      <c r="AC2074" s="79"/>
      <c r="AD2074" s="79"/>
      <c r="AE2074" s="79"/>
      <c r="AF2074" s="79"/>
      <c r="AG2074" s="79"/>
      <c r="AH2074" s="79"/>
      <c r="AI2074" s="79"/>
      <c r="AJ2074" s="79"/>
      <c r="AK2074" s="79"/>
      <c r="AL2074" s="79"/>
      <c r="AM2074" s="240"/>
      <c r="AN2074" s="240"/>
      <c r="AO2074" s="240"/>
      <c r="AP2074" s="240"/>
      <c r="AQ2074" s="240"/>
      <c r="AR2074" s="240"/>
      <c r="AS2074" s="240"/>
      <c r="AT2074" s="256"/>
      <c r="AU2074" s="256"/>
      <c r="AV2074" s="259"/>
      <c r="AW2074" s="259"/>
      <c r="AX2074" s="256"/>
      <c r="AY2074" s="256"/>
      <c r="AZ2074" s="256"/>
      <c r="BA2074" s="256"/>
      <c r="BB2074" s="256"/>
      <c r="BC2074" s="256"/>
      <c r="BD2074" s="256"/>
      <c r="BE2074" s="256"/>
      <c r="BF2074" s="256"/>
      <c r="BG2074" s="256"/>
      <c r="BH2074" s="256"/>
      <c r="BI2074" s="256"/>
      <c r="BJ2074" s="256"/>
      <c r="BK2074" s="256"/>
      <c r="BL2074" s="262"/>
      <c r="BM2074" s="262"/>
      <c r="BN2074" s="262"/>
      <c r="BO2074" s="262"/>
      <c r="BP2074" s="262"/>
      <c r="BQ2074" s="262"/>
      <c r="BR2074" s="270"/>
      <c r="BS2074" s="270"/>
      <c r="BT2074" s="270"/>
      <c r="BU2074" s="270"/>
      <c r="BV2074" s="270"/>
      <c r="BW2074" s="270"/>
      <c r="BX2074" s="256"/>
      <c r="BY2074" s="256"/>
      <c r="BZ2074" s="256"/>
      <c r="CA2074" s="267"/>
      <c r="CB2074" s="267"/>
      <c r="CC2074" s="274"/>
      <c r="CD2074" s="267"/>
      <c r="CE2074" s="267"/>
      <c r="CF2074" s="267"/>
      <c r="CG2074" s="267"/>
      <c r="CH2074" s="267"/>
      <c r="CI2074" s="267"/>
      <c r="CJ2074" s="267"/>
      <c r="CK2074" s="267"/>
      <c r="CL2074" s="265"/>
      <c r="CM2074" s="272"/>
      <c r="CN2074" s="264"/>
      <c r="CO2074" s="200"/>
      <c r="CP2074" s="226"/>
      <c r="CQ2074" s="226"/>
      <c r="CR2074" s="226"/>
      <c r="CS2074" s="201"/>
      <c r="CT2074" s="201"/>
      <c r="CU2074" s="201"/>
      <c r="CV2074" s="201"/>
      <c r="CW2074" s="201"/>
      <c r="CX2074" s="201"/>
      <c r="CY2074" s="201"/>
      <c r="CZ2074" s="201"/>
      <c r="DA2074" s="201"/>
    </row>
    <row r="2075" spans="1:105" s="120" customFormat="1" ht="15" customHeight="1">
      <c r="A2075" s="228"/>
      <c r="B2075" s="372"/>
      <c r="C2075" s="306"/>
      <c r="D2075" s="237"/>
      <c r="E2075" s="237"/>
      <c r="F2075" s="243"/>
      <c r="G2075" s="122">
        <v>2</v>
      </c>
      <c r="H2075" s="84"/>
      <c r="I2075" s="84"/>
      <c r="J2075" s="84"/>
      <c r="K2075" s="84"/>
      <c r="L2075" s="84"/>
      <c r="M2075" s="84"/>
      <c r="N2075" s="84"/>
      <c r="O2075" s="84"/>
      <c r="P2075" s="84"/>
      <c r="Q2075" s="84"/>
      <c r="R2075" s="84"/>
      <c r="S2075" s="84"/>
      <c r="T2075" s="84"/>
      <c r="U2075" s="84"/>
      <c r="V2075" s="84"/>
      <c r="W2075" s="84"/>
      <c r="X2075" s="84"/>
      <c r="Y2075" s="84"/>
      <c r="Z2075" s="84"/>
      <c r="AA2075" s="84"/>
      <c r="AB2075" s="84"/>
      <c r="AC2075" s="80"/>
      <c r="AD2075" s="80"/>
      <c r="AE2075" s="80"/>
      <c r="AF2075" s="80"/>
      <c r="AG2075" s="80"/>
      <c r="AH2075" s="80"/>
      <c r="AI2075" s="80"/>
      <c r="AJ2075" s="80"/>
      <c r="AK2075" s="80"/>
      <c r="AL2075" s="80"/>
      <c r="AM2075" s="240"/>
      <c r="AN2075" s="240"/>
      <c r="AO2075" s="240"/>
      <c r="AP2075" s="240"/>
      <c r="AQ2075" s="240"/>
      <c r="AR2075" s="240"/>
      <c r="AS2075" s="240"/>
      <c r="AT2075" s="256"/>
      <c r="AU2075" s="256"/>
      <c r="AV2075" s="259"/>
      <c r="AW2075" s="259"/>
      <c r="AX2075" s="256"/>
      <c r="AY2075" s="256"/>
      <c r="AZ2075" s="256"/>
      <c r="BA2075" s="256"/>
      <c r="BB2075" s="256"/>
      <c r="BC2075" s="256"/>
      <c r="BD2075" s="256"/>
      <c r="BE2075" s="256"/>
      <c r="BF2075" s="256"/>
      <c r="BG2075" s="256"/>
      <c r="BH2075" s="256"/>
      <c r="BI2075" s="256"/>
      <c r="BJ2075" s="256"/>
      <c r="BK2075" s="256"/>
      <c r="BL2075" s="262"/>
      <c r="BM2075" s="262"/>
      <c r="BN2075" s="262"/>
      <c r="BO2075" s="262"/>
      <c r="BP2075" s="262"/>
      <c r="BQ2075" s="262"/>
      <c r="BR2075" s="270"/>
      <c r="BS2075" s="270"/>
      <c r="BT2075" s="270"/>
      <c r="BU2075" s="270"/>
      <c r="BV2075" s="270"/>
      <c r="BW2075" s="270"/>
      <c r="BX2075" s="256"/>
      <c r="BY2075" s="256"/>
      <c r="BZ2075" s="256"/>
      <c r="CA2075" s="267"/>
      <c r="CB2075" s="267"/>
      <c r="CC2075" s="274"/>
      <c r="CD2075" s="267"/>
      <c r="CE2075" s="267"/>
      <c r="CF2075" s="267"/>
      <c r="CG2075" s="267"/>
      <c r="CH2075" s="267"/>
      <c r="CI2075" s="267"/>
      <c r="CJ2075" s="267"/>
      <c r="CK2075" s="267"/>
      <c r="CL2075" s="265"/>
      <c r="CM2075" s="272"/>
      <c r="CN2075" s="264"/>
      <c r="CO2075" s="200"/>
      <c r="CP2075" s="226"/>
      <c r="CQ2075" s="226"/>
      <c r="CR2075" s="226"/>
      <c r="CS2075" s="201"/>
      <c r="CT2075" s="201"/>
      <c r="CU2075" s="201"/>
      <c r="CV2075" s="201"/>
      <c r="CW2075" s="201"/>
      <c r="CX2075" s="201"/>
      <c r="CY2075" s="201"/>
      <c r="CZ2075" s="201"/>
      <c r="DA2075" s="201"/>
    </row>
    <row r="2076" spans="1:105" s="120" customFormat="1" ht="15" customHeight="1">
      <c r="A2076" s="228"/>
      <c r="B2076" s="372"/>
      <c r="C2076" s="306"/>
      <c r="D2076" s="237"/>
      <c r="E2076" s="237"/>
      <c r="F2076" s="243"/>
      <c r="G2076" s="122">
        <v>2.1</v>
      </c>
      <c r="H2076" s="84"/>
      <c r="I2076" s="84"/>
      <c r="J2076" s="84"/>
      <c r="K2076" s="84"/>
      <c r="L2076" s="84"/>
      <c r="M2076" s="84"/>
      <c r="N2076" s="84"/>
      <c r="O2076" s="84"/>
      <c r="P2076" s="84"/>
      <c r="Q2076" s="84"/>
      <c r="R2076" s="84"/>
      <c r="S2076" s="84"/>
      <c r="T2076" s="84"/>
      <c r="U2076" s="84"/>
      <c r="V2076" s="84"/>
      <c r="W2076" s="84"/>
      <c r="X2076" s="84"/>
      <c r="Y2076" s="84"/>
      <c r="Z2076" s="84"/>
      <c r="AA2076" s="84"/>
      <c r="AB2076" s="84"/>
      <c r="AC2076" s="80"/>
      <c r="AD2076" s="80"/>
      <c r="AE2076" s="80"/>
      <c r="AF2076" s="80"/>
      <c r="AG2076" s="80"/>
      <c r="AH2076" s="80"/>
      <c r="AI2076" s="80"/>
      <c r="AJ2076" s="80"/>
      <c r="AK2076" s="80"/>
      <c r="AL2076" s="80"/>
      <c r="AM2076" s="240"/>
      <c r="AN2076" s="240"/>
      <c r="AO2076" s="240"/>
      <c r="AP2076" s="240"/>
      <c r="AQ2076" s="240"/>
      <c r="AR2076" s="240"/>
      <c r="AS2076" s="240"/>
      <c r="AT2076" s="256"/>
      <c r="AU2076" s="256"/>
      <c r="AV2076" s="259"/>
      <c r="AW2076" s="259"/>
      <c r="AX2076" s="256"/>
      <c r="AY2076" s="256"/>
      <c r="AZ2076" s="256"/>
      <c r="BA2076" s="256"/>
      <c r="BB2076" s="256"/>
      <c r="BC2076" s="256"/>
      <c r="BD2076" s="256"/>
      <c r="BE2076" s="256"/>
      <c r="BF2076" s="256"/>
      <c r="BG2076" s="256"/>
      <c r="BH2076" s="256"/>
      <c r="BI2076" s="256"/>
      <c r="BJ2076" s="256"/>
      <c r="BK2076" s="256"/>
      <c r="BL2076" s="262"/>
      <c r="BM2076" s="262"/>
      <c r="BN2076" s="262"/>
      <c r="BO2076" s="262"/>
      <c r="BP2076" s="262"/>
      <c r="BQ2076" s="262"/>
      <c r="BR2076" s="270"/>
      <c r="BS2076" s="270"/>
      <c r="BT2076" s="270"/>
      <c r="BU2076" s="270"/>
      <c r="BV2076" s="270"/>
      <c r="BW2076" s="270"/>
      <c r="BX2076" s="256"/>
      <c r="BY2076" s="256"/>
      <c r="BZ2076" s="256"/>
      <c r="CA2076" s="267"/>
      <c r="CB2076" s="267"/>
      <c r="CC2076" s="274"/>
      <c r="CD2076" s="267"/>
      <c r="CE2076" s="267"/>
      <c r="CF2076" s="267"/>
      <c r="CG2076" s="267"/>
      <c r="CH2076" s="267"/>
      <c r="CI2076" s="267"/>
      <c r="CJ2076" s="267"/>
      <c r="CK2076" s="267"/>
      <c r="CL2076" s="265"/>
      <c r="CM2076" s="272"/>
      <c r="CN2076" s="264"/>
      <c r="CO2076" s="200"/>
      <c r="CP2076" s="226"/>
      <c r="CQ2076" s="226"/>
      <c r="CR2076" s="226"/>
      <c r="CS2076" s="201"/>
      <c r="CT2076" s="201"/>
      <c r="CU2076" s="201"/>
      <c r="CV2076" s="201"/>
      <c r="CW2076" s="201"/>
      <c r="CX2076" s="201"/>
      <c r="CY2076" s="201"/>
      <c r="CZ2076" s="201"/>
      <c r="DA2076" s="201"/>
    </row>
    <row r="2077" spans="1:105" s="120" customFormat="1" ht="15" customHeight="1">
      <c r="A2077" s="228"/>
      <c r="B2077" s="372"/>
      <c r="C2077" s="306"/>
      <c r="D2077" s="237"/>
      <c r="E2077" s="237"/>
      <c r="F2077" s="243"/>
      <c r="G2077" s="122">
        <v>2.7</v>
      </c>
      <c r="H2077" s="84"/>
      <c r="I2077" s="84"/>
      <c r="J2077" s="84"/>
      <c r="K2077" s="84"/>
      <c r="L2077" s="84"/>
      <c r="M2077" s="84"/>
      <c r="N2077" s="84"/>
      <c r="O2077" s="84"/>
      <c r="P2077" s="84"/>
      <c r="Q2077" s="84"/>
      <c r="R2077" s="84"/>
      <c r="S2077" s="84"/>
      <c r="T2077" s="84"/>
      <c r="U2077" s="84"/>
      <c r="V2077" s="84"/>
      <c r="W2077" s="84"/>
      <c r="X2077" s="84"/>
      <c r="Y2077" s="84"/>
      <c r="Z2077" s="84"/>
      <c r="AA2077" s="84"/>
      <c r="AB2077" s="84"/>
      <c r="AC2077" s="80"/>
      <c r="AD2077" s="80"/>
      <c r="AE2077" s="80"/>
      <c r="AF2077" s="80"/>
      <c r="AG2077" s="80"/>
      <c r="AH2077" s="80"/>
      <c r="AI2077" s="80"/>
      <c r="AJ2077" s="80"/>
      <c r="AK2077" s="80"/>
      <c r="AL2077" s="80"/>
      <c r="AM2077" s="240"/>
      <c r="AN2077" s="240"/>
      <c r="AO2077" s="240"/>
      <c r="AP2077" s="240"/>
      <c r="AQ2077" s="240"/>
      <c r="AR2077" s="240"/>
      <c r="AS2077" s="240"/>
      <c r="AT2077" s="256"/>
      <c r="AU2077" s="256"/>
      <c r="AV2077" s="259"/>
      <c r="AW2077" s="259"/>
      <c r="AX2077" s="256"/>
      <c r="AY2077" s="256"/>
      <c r="AZ2077" s="256"/>
      <c r="BA2077" s="256"/>
      <c r="BB2077" s="256"/>
      <c r="BC2077" s="256"/>
      <c r="BD2077" s="256"/>
      <c r="BE2077" s="256"/>
      <c r="BF2077" s="256"/>
      <c r="BG2077" s="256"/>
      <c r="BH2077" s="256"/>
      <c r="BI2077" s="256"/>
      <c r="BJ2077" s="256"/>
      <c r="BK2077" s="256"/>
      <c r="BL2077" s="262"/>
      <c r="BM2077" s="262"/>
      <c r="BN2077" s="262"/>
      <c r="BO2077" s="262"/>
      <c r="BP2077" s="262"/>
      <c r="BQ2077" s="262"/>
      <c r="BR2077" s="270"/>
      <c r="BS2077" s="270"/>
      <c r="BT2077" s="270"/>
      <c r="BU2077" s="270"/>
      <c r="BV2077" s="270"/>
      <c r="BW2077" s="270"/>
      <c r="BX2077" s="256"/>
      <c r="BY2077" s="256"/>
      <c r="BZ2077" s="256"/>
      <c r="CA2077" s="267"/>
      <c r="CB2077" s="267"/>
      <c r="CC2077" s="274"/>
      <c r="CD2077" s="267"/>
      <c r="CE2077" s="267"/>
      <c r="CF2077" s="267"/>
      <c r="CG2077" s="267"/>
      <c r="CH2077" s="267"/>
      <c r="CI2077" s="267"/>
      <c r="CJ2077" s="267"/>
      <c r="CK2077" s="267"/>
      <c r="CL2077" s="265"/>
      <c r="CM2077" s="272"/>
      <c r="CN2077" s="264"/>
      <c r="CO2077" s="200"/>
      <c r="CP2077" s="226"/>
      <c r="CQ2077" s="226"/>
      <c r="CR2077" s="226"/>
      <c r="CS2077" s="201"/>
      <c r="CT2077" s="201"/>
      <c r="CU2077" s="201"/>
      <c r="CV2077" s="201"/>
      <c r="CW2077" s="201"/>
      <c r="CX2077" s="201"/>
      <c r="CY2077" s="201"/>
      <c r="CZ2077" s="201"/>
      <c r="DA2077" s="201"/>
    </row>
    <row r="2078" spans="1:105" s="120" customFormat="1" ht="15" customHeight="1">
      <c r="A2078" s="228"/>
      <c r="B2078" s="372"/>
      <c r="C2078" s="306"/>
      <c r="D2078" s="237"/>
      <c r="E2078" s="237"/>
      <c r="F2078" s="243"/>
      <c r="G2078" s="122">
        <v>3</v>
      </c>
      <c r="H2078" s="84"/>
      <c r="I2078" s="84"/>
      <c r="J2078" s="84"/>
      <c r="K2078" s="84"/>
      <c r="L2078" s="84"/>
      <c r="M2078" s="84"/>
      <c r="N2078" s="84"/>
      <c r="O2078" s="84"/>
      <c r="P2078" s="84"/>
      <c r="Q2078" s="84"/>
      <c r="R2078" s="84"/>
      <c r="S2078" s="84"/>
      <c r="T2078" s="84"/>
      <c r="U2078" s="84"/>
      <c r="V2078" s="84"/>
      <c r="W2078" s="84"/>
      <c r="X2078" s="84"/>
      <c r="Y2078" s="84"/>
      <c r="Z2078" s="84"/>
      <c r="AA2078" s="84"/>
      <c r="AB2078" s="84"/>
      <c r="AC2078" s="80"/>
      <c r="AD2078" s="80"/>
      <c r="AE2078" s="80"/>
      <c r="AF2078" s="80"/>
      <c r="AG2078" s="80"/>
      <c r="AH2078" s="80"/>
      <c r="AI2078" s="80"/>
      <c r="AJ2078" s="80"/>
      <c r="AK2078" s="80"/>
      <c r="AL2078" s="80"/>
      <c r="AM2078" s="240"/>
      <c r="AN2078" s="240"/>
      <c r="AO2078" s="240"/>
      <c r="AP2078" s="240"/>
      <c r="AQ2078" s="240"/>
      <c r="AR2078" s="240"/>
      <c r="AS2078" s="240"/>
      <c r="AT2078" s="256"/>
      <c r="AU2078" s="256"/>
      <c r="AV2078" s="259"/>
      <c r="AW2078" s="259"/>
      <c r="AX2078" s="256"/>
      <c r="AY2078" s="256"/>
      <c r="AZ2078" s="256"/>
      <c r="BA2078" s="256"/>
      <c r="BB2078" s="256"/>
      <c r="BC2078" s="256"/>
      <c r="BD2078" s="256"/>
      <c r="BE2078" s="256"/>
      <c r="BF2078" s="256"/>
      <c r="BG2078" s="256"/>
      <c r="BH2078" s="256"/>
      <c r="BI2078" s="256"/>
      <c r="BJ2078" s="256"/>
      <c r="BK2078" s="256"/>
      <c r="BL2078" s="262"/>
      <c r="BM2078" s="262"/>
      <c r="BN2078" s="262"/>
      <c r="BO2078" s="262"/>
      <c r="BP2078" s="262"/>
      <c r="BQ2078" s="262"/>
      <c r="BR2078" s="270"/>
      <c r="BS2078" s="270"/>
      <c r="BT2078" s="270"/>
      <c r="BU2078" s="270"/>
      <c r="BV2078" s="270"/>
      <c r="BW2078" s="270"/>
      <c r="BX2078" s="256"/>
      <c r="BY2078" s="256"/>
      <c r="BZ2078" s="256"/>
      <c r="CA2078" s="267"/>
      <c r="CB2078" s="267"/>
      <c r="CC2078" s="274"/>
      <c r="CD2078" s="267"/>
      <c r="CE2078" s="267"/>
      <c r="CF2078" s="267"/>
      <c r="CG2078" s="267"/>
      <c r="CH2078" s="267"/>
      <c r="CI2078" s="267"/>
      <c r="CJ2078" s="267"/>
      <c r="CK2078" s="267"/>
      <c r="CL2078" s="265"/>
      <c r="CM2078" s="272"/>
      <c r="CN2078" s="264"/>
      <c r="CO2078" s="200"/>
      <c r="CP2078" s="226"/>
      <c r="CQ2078" s="226"/>
      <c r="CR2078" s="226"/>
      <c r="CS2078" s="201"/>
      <c r="CT2078" s="201"/>
      <c r="CU2078" s="201"/>
      <c r="CV2078" s="201"/>
      <c r="CW2078" s="201"/>
      <c r="CX2078" s="201"/>
      <c r="CY2078" s="201"/>
      <c r="CZ2078" s="201"/>
      <c r="DA2078" s="201"/>
    </row>
    <row r="2079" spans="1:105" s="120" customFormat="1" ht="15" customHeight="1">
      <c r="A2079" s="228"/>
      <c r="B2079" s="372"/>
      <c r="C2079" s="306"/>
      <c r="D2079" s="237"/>
      <c r="E2079" s="237"/>
      <c r="F2079" s="244"/>
      <c r="G2079" s="123">
        <v>3.9</v>
      </c>
      <c r="H2079" s="85"/>
      <c r="I2079" s="85"/>
      <c r="J2079" s="85"/>
      <c r="K2079" s="85"/>
      <c r="L2079" s="85"/>
      <c r="M2079" s="85"/>
      <c r="N2079" s="85"/>
      <c r="O2079" s="85"/>
      <c r="P2079" s="85"/>
      <c r="Q2079" s="85"/>
      <c r="R2079" s="85"/>
      <c r="S2079" s="85"/>
      <c r="T2079" s="85"/>
      <c r="U2079" s="85"/>
      <c r="V2079" s="85"/>
      <c r="W2079" s="85"/>
      <c r="X2079" s="85"/>
      <c r="Y2079" s="85"/>
      <c r="Z2079" s="85"/>
      <c r="AA2079" s="85"/>
      <c r="AB2079" s="85"/>
      <c r="AC2079" s="81"/>
      <c r="AD2079" s="81"/>
      <c r="AE2079" s="81"/>
      <c r="AF2079" s="81"/>
      <c r="AG2079" s="81"/>
      <c r="AH2079" s="81"/>
      <c r="AI2079" s="81"/>
      <c r="AJ2079" s="81"/>
      <c r="AK2079" s="81"/>
      <c r="AL2079" s="81"/>
      <c r="AM2079" s="240"/>
      <c r="AN2079" s="240"/>
      <c r="AO2079" s="240"/>
      <c r="AP2079" s="240"/>
      <c r="AQ2079" s="240"/>
      <c r="AR2079" s="240"/>
      <c r="AS2079" s="240"/>
      <c r="AT2079" s="256"/>
      <c r="AU2079" s="256"/>
      <c r="AV2079" s="259"/>
      <c r="AW2079" s="259"/>
      <c r="AX2079" s="256"/>
      <c r="AY2079" s="256"/>
      <c r="AZ2079" s="256"/>
      <c r="BA2079" s="256"/>
      <c r="BB2079" s="256"/>
      <c r="BC2079" s="256"/>
      <c r="BD2079" s="256"/>
      <c r="BE2079" s="256"/>
      <c r="BF2079" s="256"/>
      <c r="BG2079" s="256"/>
      <c r="BH2079" s="256"/>
      <c r="BI2079" s="256"/>
      <c r="BJ2079" s="256"/>
      <c r="BK2079" s="256"/>
      <c r="BL2079" s="262"/>
      <c r="BM2079" s="262"/>
      <c r="BN2079" s="262"/>
      <c r="BO2079" s="262"/>
      <c r="BP2079" s="262"/>
      <c r="BQ2079" s="262"/>
      <c r="BR2079" s="270"/>
      <c r="BS2079" s="270"/>
      <c r="BT2079" s="270"/>
      <c r="BU2079" s="270"/>
      <c r="BV2079" s="270"/>
      <c r="BW2079" s="270"/>
      <c r="BX2079" s="256"/>
      <c r="BY2079" s="256"/>
      <c r="BZ2079" s="256"/>
      <c r="CA2079" s="267"/>
      <c r="CB2079" s="267"/>
      <c r="CC2079" s="274"/>
      <c r="CD2079" s="267"/>
      <c r="CE2079" s="267"/>
      <c r="CF2079" s="267"/>
      <c r="CG2079" s="267"/>
      <c r="CH2079" s="267"/>
      <c r="CI2079" s="267"/>
      <c r="CJ2079" s="267"/>
      <c r="CK2079" s="267"/>
      <c r="CL2079" s="265"/>
      <c r="CM2079" s="272"/>
      <c r="CN2079" s="264"/>
      <c r="CO2079" s="200"/>
      <c r="CP2079" s="226"/>
      <c r="CQ2079" s="226"/>
      <c r="CR2079" s="226"/>
      <c r="CS2079" s="201"/>
      <c r="CT2079" s="201"/>
      <c r="CU2079" s="201"/>
      <c r="CV2079" s="201"/>
      <c r="CW2079" s="201"/>
      <c r="CX2079" s="201"/>
      <c r="CY2079" s="201"/>
      <c r="CZ2079" s="201"/>
      <c r="DA2079" s="201"/>
    </row>
    <row r="2080" spans="1:105" s="120" customFormat="1" ht="15" customHeight="1">
      <c r="A2080" s="229"/>
      <c r="B2080" s="373"/>
      <c r="C2080" s="307"/>
      <c r="D2080" s="238"/>
      <c r="E2080" s="238"/>
      <c r="F2080" s="245" t="s">
        <v>83</v>
      </c>
      <c r="G2080" s="246"/>
      <c r="H2080" s="82"/>
      <c r="I2080" s="82"/>
      <c r="J2080" s="82"/>
      <c r="K2080" s="82"/>
      <c r="L2080" s="82"/>
      <c r="M2080" s="82"/>
      <c r="N2080" s="82"/>
      <c r="O2080" s="82"/>
      <c r="P2080" s="82"/>
      <c r="Q2080" s="82"/>
      <c r="R2080" s="82"/>
      <c r="S2080" s="82"/>
      <c r="T2080" s="82"/>
      <c r="U2080" s="82"/>
      <c r="V2080" s="82"/>
      <c r="W2080" s="82"/>
      <c r="X2080" s="82"/>
      <c r="Y2080" s="82"/>
      <c r="Z2080" s="82"/>
      <c r="AA2080" s="82"/>
      <c r="AB2080" s="82"/>
      <c r="AC2080" s="35"/>
      <c r="AD2080" s="35"/>
      <c r="AE2080" s="35"/>
      <c r="AF2080" s="35"/>
      <c r="AG2080" s="35"/>
      <c r="AH2080" s="35"/>
      <c r="AI2080" s="35"/>
      <c r="AJ2080" s="35"/>
      <c r="AK2080" s="35"/>
      <c r="AL2080" s="35"/>
      <c r="AM2080" s="241"/>
      <c r="AN2080" s="241"/>
      <c r="AO2080" s="241"/>
      <c r="AP2080" s="241"/>
      <c r="AQ2080" s="241"/>
      <c r="AR2080" s="241"/>
      <c r="AS2080" s="241"/>
      <c r="AT2080" s="257"/>
      <c r="AU2080" s="257"/>
      <c r="AV2080" s="260"/>
      <c r="AW2080" s="260"/>
      <c r="AX2080" s="257"/>
      <c r="AY2080" s="257"/>
      <c r="AZ2080" s="257"/>
      <c r="BA2080" s="257"/>
      <c r="BB2080" s="257"/>
      <c r="BC2080" s="257"/>
      <c r="BD2080" s="257"/>
      <c r="BE2080" s="257"/>
      <c r="BF2080" s="257"/>
      <c r="BG2080" s="257"/>
      <c r="BH2080" s="257"/>
      <c r="BI2080" s="257"/>
      <c r="BJ2080" s="257"/>
      <c r="BK2080" s="257"/>
      <c r="BL2080" s="263"/>
      <c r="BM2080" s="263"/>
      <c r="BN2080" s="263"/>
      <c r="BO2080" s="263"/>
      <c r="BP2080" s="263"/>
      <c r="BQ2080" s="263"/>
      <c r="BR2080" s="271"/>
      <c r="BS2080" s="271"/>
      <c r="BT2080" s="271"/>
      <c r="BU2080" s="271"/>
      <c r="BV2080" s="271"/>
      <c r="BW2080" s="271"/>
      <c r="BX2080" s="257"/>
      <c r="BY2080" s="257"/>
      <c r="BZ2080" s="257"/>
      <c r="CA2080" s="268"/>
      <c r="CB2080" s="268"/>
      <c r="CC2080" s="275"/>
      <c r="CD2080" s="268"/>
      <c r="CE2080" s="268"/>
      <c r="CF2080" s="268"/>
      <c r="CG2080" s="268"/>
      <c r="CH2080" s="268"/>
      <c r="CI2080" s="268"/>
      <c r="CJ2080" s="268"/>
      <c r="CK2080" s="268"/>
      <c r="CL2080" s="265"/>
      <c r="CM2080" s="272"/>
      <c r="CN2080" s="264"/>
      <c r="CO2080" s="200"/>
      <c r="CP2080" s="226"/>
      <c r="CQ2080" s="226"/>
      <c r="CR2080" s="226"/>
      <c r="CS2080" s="201"/>
      <c r="CT2080" s="201"/>
      <c r="CU2080" s="201"/>
      <c r="CV2080" s="201"/>
      <c r="CW2080" s="201"/>
      <c r="CX2080" s="201"/>
      <c r="CY2080" s="201"/>
      <c r="CZ2080" s="201"/>
      <c r="DA2080" s="201"/>
    </row>
    <row r="2081" spans="1:110" s="70" customFormat="1" ht="15" customHeight="1">
      <c r="A2081" s="227">
        <f t="shared" si="713"/>
        <v>258</v>
      </c>
      <c r="B2081" s="467" t="s">
        <v>275</v>
      </c>
      <c r="C2081" s="450" t="s">
        <v>276</v>
      </c>
      <c r="D2081" s="236">
        <v>42114</v>
      </c>
      <c r="E2081" s="236" t="s">
        <v>277</v>
      </c>
      <c r="F2081" s="253" t="s">
        <v>80</v>
      </c>
      <c r="G2081" s="254"/>
      <c r="H2081" s="82" t="s">
        <v>69</v>
      </c>
      <c r="I2081" s="82"/>
      <c r="J2081" s="82" t="s">
        <v>60</v>
      </c>
      <c r="K2081" s="82" t="s">
        <v>60</v>
      </c>
      <c r="L2081" s="82" t="s">
        <v>60</v>
      </c>
      <c r="M2081" s="82" t="s">
        <v>60</v>
      </c>
      <c r="N2081" s="82" t="s">
        <v>60</v>
      </c>
      <c r="O2081" s="82"/>
      <c r="P2081" s="82" t="s">
        <v>60</v>
      </c>
      <c r="Q2081" s="82" t="s">
        <v>60</v>
      </c>
      <c r="R2081" s="82" t="s">
        <v>60</v>
      </c>
      <c r="S2081" s="82" t="s">
        <v>60</v>
      </c>
      <c r="T2081" s="82" t="s">
        <v>60</v>
      </c>
      <c r="U2081" s="82" t="s">
        <v>60</v>
      </c>
      <c r="V2081" s="82"/>
      <c r="W2081" s="82" t="s">
        <v>60</v>
      </c>
      <c r="X2081" s="82" t="s">
        <v>60</v>
      </c>
      <c r="Y2081" s="82" t="s">
        <v>60</v>
      </c>
      <c r="Z2081" s="82" t="s">
        <v>60</v>
      </c>
      <c r="AA2081" s="82" t="s">
        <v>60</v>
      </c>
      <c r="AB2081" s="82" t="s">
        <v>60</v>
      </c>
      <c r="AC2081" s="82"/>
      <c r="AD2081" s="82" t="s">
        <v>60</v>
      </c>
      <c r="AE2081" s="82" t="s">
        <v>60</v>
      </c>
      <c r="AF2081" s="82" t="s">
        <v>60</v>
      </c>
      <c r="AG2081" s="82" t="s">
        <v>60</v>
      </c>
      <c r="AH2081" s="82" t="s">
        <v>60</v>
      </c>
      <c r="AI2081" s="82" t="s">
        <v>1471</v>
      </c>
      <c r="AJ2081" s="82"/>
      <c r="AK2081" s="82" t="s">
        <v>60</v>
      </c>
      <c r="AL2081" s="82" t="s">
        <v>60</v>
      </c>
      <c r="AM2081" s="239">
        <f>COUNTIF(H2081:AL2081,"PH")+COUNTIF(H2081:AL2081,"PH/L")+COUNTIF(H2081:AL2081,"PM")</f>
        <v>0</v>
      </c>
      <c r="AN2081" s="239">
        <f>COUNTIF(H2081:AL2081,"PD")+COUNTIF(H2081:AL2081,"PDD")+COUNTIF(H2081:AL2081,"P/DS")/2+COUNTIF(H2081:AL2081,"PMD")</f>
        <v>0</v>
      </c>
      <c r="AO2081" s="239">
        <f>COUNTIF(H2081:AL2081,"PN")+COUNTIF(H2081:AL2081,"P/NS")/2+COUNTIF(H2081:AL2081,"PH")+COUNTIF(H2081:AL2081,"PH/F")/2+COUNTIF(H2081:AL2081,"PH/L")/2+COUNTIF(H2081:AL2081,"PM")</f>
        <v>0</v>
      </c>
      <c r="AP2081" s="239">
        <f>COUNTIF(H2081:AL2081,"BH")+COUNTIF(H2081:AL2081,"AL/BL")+COUNTIF(H2081:AL2081,"UL/BL")+COUNTIF(H2081:AL2081,"BM")</f>
        <v>0</v>
      </c>
      <c r="AQ2081" s="239">
        <f>COUNTIF(H2081:AL2081,"DS")+COUNTIF(H2081:AL2081,"AL/DS")/2+COUNTIF(H2081:AL2081,"UL/DS")/2+COUNTIF(H2081:AL2081,"CT")+COUNTIF(H2081:AL2081,"MD")</f>
        <v>24.5</v>
      </c>
      <c r="AR2081" s="239">
        <f>COUNTIF(H2081:AL2081,"NS")+COUNTIF(H2081:AL2081,"AL/NS")/2+COUNTIF(H2081:AL2081,"UL/NS")/2+COUNTIF(H2081:AL2081,"BH")+COUNTIF(H2081:AL2081,"AL/BF")/2+COUNTIF(H2081:AL2081,"AL/BL")/2+COUNTIF(H2081:AL2081,"UL/BL")/2+COUNTIF(H2081:AL2081,"UL/BF")/2+COUNTIF(H2081:AL2081,"BM")</f>
        <v>0</v>
      </c>
      <c r="AS2081" s="239">
        <f>COUNTIF(H2081:AL2081,"AL")+COUNTIF(H2081:AL2081,"AL/DS")/2+COUNTIF(H2081:AL2081,"AL/NS")/2+COUNTIF(H2081:AL2081,"NH")+COUNTIF(H2081:AL2081,"SL")+COUNTIF(H2081:AL2081,"NHD")+COUNTIF(H2081:AL2081,"B")+COUNTIF(H2081:AL2081,"HL")+COUNTIF(H2081:AL2081,"AL/BF")/2+COUNTIF(H2081:AL2081,"AL/BL")/2</f>
        <v>1</v>
      </c>
      <c r="AT2081" s="255">
        <f>COUNTIF(H2081:AL2081,"PD")+COUNTIF(H2081:AL2081,"PN")+COUNTIF(H2081:AL2081,"P/DS")/2+COUNTIF(H2081:AL2081,"P/NS")/2+COUNTIF(H2081:AL2081,"DS")+COUNTIF(H2081:AL2081,"NS")+COUNTIF(H2081:AL2081,"AL")+COUNTIF(H2081:AL2081,"AL/DS")+COUNTIF(H2081:AL2081,"AL/NS")+COUNTIF(H2081:AL2081,"NH")+COUNTIF(H2081:AL2081,"SL")+COUNTIF(H2081:AL2081,"UL/DS")/2+COUNTIF(H2081:AL2081,"UL/NS")/2+COUNTIF(H2081:AL2081,"CT")+COUNTIF(H2081:AL2081,"NHD")+COUNTIF(H2081:AL2081,"PDD")+COUNTIF(H2081:AL2081,"B")+COUNTIF(H2081:AL2081,"HL")+COUNTIF(H2081:AL2081,"PH")+COUNTIF(H2081:AL2081,"BH")+COUNTIF(H2081:AL2081,"AL/BF")+COUNTIF(H2081:AL2081,"AL/BL")+COUNTIF(H2081:AL2081,"UL/BF")/2+COUNTIF(H2081:AL2081,"UL/BL")/2+COUNTIF(H2081:AL2081,"PH/F")/2+COUNTIF(H2081:AL2081,"PH/L")/2+COUNTIF(H2081:AL2081,"MD")+COUNTIF(H2081:AL2081,"PMD")+COUNTIF(H2081:AL2081,"PM")+COUNTIF(H2081:AL2081,"BM")</f>
        <v>25.5</v>
      </c>
      <c r="AU2081" s="255">
        <f>COUNTIF(H2081:AL2081,"P/DS")/2+COUNTIF(H2081:AL2081,"P/NS")/2+COUNTIF(H2081:AL2081,"IL")+COUNTIF(H2081:AL2081,"NL")+COUNTIF(H2081:AL2081,"UL")+COUNTIF(H2081:AL2081,"UL/DS")/2+COUNTIF(H2081:AL2081,"UL/NS")/2+COUNTIF(H2081:AL2081,"KT")+COUNTIF(H2081:AL2081,"UL/BF")/2+COUNTIF(H2081:AL2081,"UL/BL")/2+COUNTIF(H2081:AL2081,"PH/F")/2+COUNTIF(H2081:AL2081,"PH/L")/2+COUNTIF(H2081:AL2081,"NB")</f>
        <v>0.5</v>
      </c>
      <c r="AV2081" s="258">
        <f>COUNTIF(H2081:AL2081,"PN")+COUNTIF(H2081:AL2081,"TVD")+COUNTIF(H2081:AL2081,"PH")+COUNTIF(H2081:AL2081,"PM")+COUNTIF(H2081:AL2081,"PDD")-COUNTIFS(H2081:AL2081,"PN",H2088:AL2088,"&gt;=3")-COUNTIFS(H2081:AL2081,"PM",H2088:AL2088,"&gt;=3")</f>
        <v>0</v>
      </c>
      <c r="AW2081" s="258">
        <f>COUNTIF(H2081:AL2081,"NS")+COUNTIF(H2081:AL2081,"D")+COUNTIF(H2081:AL2081,"BH")+COUNTIF(H2081:AL2081,"NHD")+COUNTIF(H2081:AL2081,"BM")-COUNTIFS(H2081:AL2081,"NS",H2088:AL2088,"&gt;=3")-COUNTIFS(H2081:AL2081,"BH",H2088:AL2088,"&gt;=3")-COUNTIFS(H2081:AL2081,"BM",H2088:AL2088,"&gt;=3")</f>
        <v>0</v>
      </c>
      <c r="AX2081" s="255">
        <f>COUNTIF(H2081:AL2081,"AL")+COUNTIF(H2081:AL2081,"AL/DS")/2+COUNTIF(H2081:AL2081,"AL/NS")/2+COUNTIF(H2081:AL2081,"AL/BF")+COUNTIF(H2081:AL2081,"AL/BL")/2</f>
        <v>0</v>
      </c>
      <c r="AY2081" s="255">
        <f>COUNTIF(H2081:AL2081,"SL")</f>
        <v>0</v>
      </c>
      <c r="AZ2081" s="255">
        <f>COUNTIF(H2081:AL2081,"NH")</f>
        <v>1</v>
      </c>
      <c r="BA2081" s="255">
        <f>COUNTIF(H2081:AL2081,"HL")</f>
        <v>0</v>
      </c>
      <c r="BB2081" s="255">
        <f>COUNTIF(G2081:AL2081,"P/DS")/2+COUNTIF(G2081:AL2081,"P/NS")/2+COUNTIF(G2081:AL2081,"UL")+COUNTIF(G2081:AL2081,"UL/DS")/2+COUNTIF(G2081:AL2081,"UL/NS")/2+COUNTIF(G2081:AL2081,"UL/BL")/2+COUNTIF(G2081:AL2081,"UL/BF")/2+COUNTIF(G2081:AL2081,"PH/F")/2+COUNTIF(G2081:AL2081,"PH/L")/2</f>
        <v>0.5</v>
      </c>
      <c r="BC2081" s="255">
        <f>COUNTIF(H2081:AL2081,"NB")</f>
        <v>0</v>
      </c>
      <c r="BD2081" s="255">
        <f>COUNTIF(H2081:AL2081,"NL")</f>
        <v>0</v>
      </c>
      <c r="BE2081" s="255">
        <f>COUNTIF(H2081:AL2081,"IL")</f>
        <v>0</v>
      </c>
      <c r="BF2081" s="255">
        <f>COUNTIF(H2081:AL2081,"KT")</f>
        <v>0</v>
      </c>
      <c r="BG2081" s="255">
        <f>COUNTIF(H2081:AL2081,"L70")</f>
        <v>0</v>
      </c>
      <c r="BH2081" s="255">
        <f>COUNTIF(H2081:AL2081,"MD")</f>
        <v>0</v>
      </c>
      <c r="BI2081" s="255">
        <f>COUNTIF(H2081:AL2081,"PMD")</f>
        <v>0</v>
      </c>
      <c r="BJ2081" s="255">
        <f>COUNTIF(H2081:AL2081,"PM")</f>
        <v>0</v>
      </c>
      <c r="BK2081" s="255">
        <f>COUNTIF(H2081:AL2081,"BM")</f>
        <v>0</v>
      </c>
      <c r="BL2081" s="261">
        <f>SUMIF(H2081:AL2081,"PD",H2082:AL2082)+SUMIF(H2081:AL2081,"PN",H2082:AL2082)+SUMIF(H2081:AL2081,"P/DS",H2082:AL2082)+SUMIF(H2081:AL2081,"PN/F",H2082:AL2082)+SUMIF(H2081:AL2081,"PN/L",H2082:AL2082)+SUMIF(H2081:AL2081,"TV",H2082:AL2082)+SUMIF(H2081:AL2081,"TVD",H2082:AL2082)+SUMIF(H2081:AL2081,"PDD",H2082:AL2082)</f>
        <v>0</v>
      </c>
      <c r="BM2081" s="261">
        <f>SUMIF(H2081:AL2081,"PD",H2083:AL2083)+SUMIF(H2081:AL2081,"PN",H2083:AL2083)+SUMIF(H2081:AL2081,"P/DS",H2083:AL2083)+SUMIF(H2081:AL2081,"PN/F",H2083:AL2083)+SUMIF(H2081:AL2081,"PN/L",H2083:AL2083)+SUMIF(H2081:AL2081,"TV",H2083:AL2083)+SUMIF(H2081:AL2081,"TVD",H2083:AL2083)+SUMIF(H2081:AL2081,"PDD",H2083:AL2083)+SUMIF(H2081:AL2081,"PMD",H2083:AL2083)</f>
        <v>0</v>
      </c>
      <c r="BN2081" s="261">
        <f>SUMIF(H2081:AL2081,"PD",H2084:AL2084)+SUMIF(H2081:AL2081,"PN",H2084:AL2084)+SUMIF(H2081:AL2081,"P/DS",H2084:AL2084)+SUMIF(H2081:AL2081,"PN/F",H2084:AL2084)+SUMIF(H2081:AL2081,"PN/L",H2084:AL2084)+SUMIF(H2081:AL2081,"TV",H2084:AL2084)+SUMIF(H2081:AL2081,"TVD",H2084:AL2084)</f>
        <v>0</v>
      </c>
      <c r="BO2081" s="261">
        <f>SUMIF(H2081:AL2081,"PD",H2085:AL2085)+SUMIF(H2081:AL2081,"PN",H2085:AL2085)+SUMIF(H2081:AL2081,"P/DS",H2085:AL2085)+SUMIF(H2081:AL2081,"PN/F",H2085:AL2085)+SUMIF(H2081:AL2081,"PN/L",H2085:AL2085)+SUMIF(H2081:AL2081,"TV",H2085:AL2085)+SUMIF(H2081:AL2081,"TVD",H2085:AL2085)</f>
        <v>0</v>
      </c>
      <c r="BP2081" s="261">
        <f>SUMIF(H2081:AL2081,"PD",H2086:AL2086)+SUMIF(H2081:AL2081,"PN",H2086:AL2086)+SUMIF(H2081:AL2081,"P/DS",H2086:AL2086)+SUMIF(H2081:AL2081,"PN/F",H2086:AL2086)+SUMIF(H2081:AL2081,"PN/L",H2086:AL2086)+SUMIF(H2081:AL2081,"TV",H2086:AL2086)+SUMIF(H2081:AL2081,"TVD",H2086:AL2086)+SUMIF(H2081:AL2081,"PDD",H2086:AL2086)+SUMIF(H2081:AL2081,"PH",H2086:AL2086)+SUMIF(H2081:AL2081,"PM",H2086:AL2086)</f>
        <v>0</v>
      </c>
      <c r="BQ2081" s="261">
        <f>SUMIF(H2081:AL2081,"PD",H2087:AL2087)+SUMIF(H2081:AL2081,"PN",H2087:AL2087)+SUMIF(H2081:AL2081,"P/DS",H2087:AL2087)+SUMIF(H2081:AL2081,"PN/F",H2087:AL2087)+SUMIF(H2081:AL2081,"PN/L",H2087:AL2087)+SUMIF(H2081:AL2081,"TV",H2087:AL2087)+SUMIF(H2081:AL2081,"TVD",H2087:AL2087)+SUMIF(H2081:AL2081,"PDD",H2087:AL2087)+SUMIF(H2081:AL2081,"PH",H2087:AL2087)+SUMIF(H2081:AL2081,"PM",H2087:AL2087)</f>
        <v>0</v>
      </c>
      <c r="BR2081" s="269">
        <f>SUM(H2082:AL2082)-BL2081</f>
        <v>16</v>
      </c>
      <c r="BS2081" s="269">
        <f>SUM(H2083:AL2083)-BM2081</f>
        <v>10.5</v>
      </c>
      <c r="BT2081" s="269">
        <f>SUM(H2084:AL2084)-BN2081</f>
        <v>0</v>
      </c>
      <c r="BU2081" s="269">
        <f>SUM(H2085:AL2085)-BO2081</f>
        <v>0</v>
      </c>
      <c r="BV2081" s="269">
        <f>SUM(H2086:AL2086)-BP2081</f>
        <v>0</v>
      </c>
      <c r="BW2081" s="269">
        <f>SUM(H2087:AL2087)-BQ2081</f>
        <v>0</v>
      </c>
      <c r="BX2081" s="255">
        <f>SUMIF(H2081:AL2081,"PD",H2088:AL2088)+SUMIF(H2081:AL2081,"PN",H2088:AL2088)+SUMIF(H2081:AL2081,"P/DS",H2088:AL2088)+SUMIF(H2081:AL2081,"PN/F",H2088:AL2088)+SUMIF(H2081:AL2081,"PN/L",H2088:AL2088)</f>
        <v>0</v>
      </c>
      <c r="BY2081" s="255">
        <f>SUM(H2088:AL2088)-BX2081</f>
        <v>0</v>
      </c>
      <c r="BZ2081" s="255">
        <f t="shared" ref="BZ2081" si="728">+SUM(BL2081:BW2088)</f>
        <v>26.5</v>
      </c>
      <c r="CA2081" s="266">
        <f>(COUNTIFS(H2081:AL2081,"PD",H2082:AL2082,"&gt;=2"))*0.5-IF(CN2081="VP",COUNTIFS($H$16:$AL$16,"SAT",H2081:AL2081,"PD",H2082:AL2082,"&gt;=2"))*0.5</f>
        <v>0</v>
      </c>
      <c r="CB2081" s="266">
        <f>(COUNTIFS(H2081:AL2081,"PN",H2083:AL2083,"&gt;=0.5",H2082:AL2082,"&gt;=1.5"))*0.5+COUNTIFS(H2081:AL2081,"PDD",H2083:AL2083,"&gt;=0.5",H2082:AL2082,"&gt;=1.5")*0.5</f>
        <v>0</v>
      </c>
      <c r="CC2081" s="273">
        <f>(COUNTIFS(H2081:AL2081,"TV",H2083:AL2083,"&gt;=10"))*0.5+(COUNTIFS(H2081:AL2081,"PMD",H2083:AL2083,"&gt;=2"))*0.5</f>
        <v>0</v>
      </c>
      <c r="CD2081" s="266">
        <f>(COUNTIFS(H2081:AL2081,"TVD",H2085:AL2085,"&gt;=6.5",H2083:AL2083,"&gt;=3.5"))*0.5</f>
        <v>0</v>
      </c>
      <c r="CE2081" s="266">
        <f>(COUNTIFS(H2081:AL2081,"PD",H2086:AL2086,"&gt;=10"))*0.5</f>
        <v>0</v>
      </c>
      <c r="CF2081" s="266">
        <f>(COUNTIFS(H2081:AL2081,"PDD",H2086:AL2086,"&gt;=3.5",H2087:AL2087,"&gt;=6.5")+COUNTIFS(H2081:AL2081,"PH",H2087:AL2087,"&gt;=0.5",H2086:AL2086,"&gt;=1.5")+COUNTIFS(H2081:AL2081,"PM",H2087:AL2087,"&gt;=0.5",H2086:AL2086,"&gt;=1.5"))*0.5</f>
        <v>0</v>
      </c>
      <c r="CG2081" s="266">
        <f>(COUNTIFS(H2081:AL2081,"DS",H2082:AL2082,"&gt;=2")+COUNTIFS(H2081:AL2081,"AL/DS",H2082:AL2082,"&gt;=2"))*0.5-IF(CN2081="VP",COUNTIFS($H$16:$AL$16,"SAT",H2081:AL2081,"DS",H2082:AL2082,"&gt;=2"))*0.5</f>
        <v>2.5</v>
      </c>
      <c r="CH2081" s="266">
        <f>(COUNTIFS(H2081:AL2081,"NS",H2083:AL2083,"&gt;=0.5",H2082:AL2082,"&gt;=1.5")+COUNTIFS(H2081:AL2081,"AL/NS",H2083:AL2083,"&gt;=0.5",H2082:AL2082,"&gt;=1.5")+COUNTIFS(H2081:AL2081,"NHD",H2083:AL2083,"&gt;=4.5",H2086:AL2086,"&gt;=2",H2082:AL2082,"&gt;=1.5"))*0.5</f>
        <v>0</v>
      </c>
      <c r="CI2081" s="266">
        <f>(COUNTIF(H2083:AL2083,"&gt;=10")+COUNTIFS(H2081:AL2081,"MD",H2083:AL2083,"&gt;=2")-COUNTIFS(H2081:AL2081,"TV",H2083:AL2083,"&gt;=10"))*0.5</f>
        <v>0.5</v>
      </c>
      <c r="CJ2081" s="266">
        <f>(COUNTIFS(H2081:AL2081,"D",H2085:AL2085,"&gt;=6.5",H2083:AL2083,"&gt;=3.5"))*0.5</f>
        <v>0</v>
      </c>
      <c r="CK2081" s="266">
        <f>(COUNTIF(H2086:AL2086,"&gt;=10")-COUNTIFS(H2081:AL2081,"PD",H2086:AL2086,"&gt;=10"))*0.5</f>
        <v>0</v>
      </c>
      <c r="CL2081" s="265">
        <f>(COUNTIFS(H2081:AL2081,"NHD",H2086:AL2086,"&gt;=3.5",H2087:AL2087,"&gt;=6.5")+COUNTIFS(H2081:AL2081,"BH",H2086:AL2086,"&gt;=1.5",H2087:AL2087,"&gt;=0.5")+COUNTIFS(H2081:AL2081,"BM",H2086:AL2086,"&gt;=1.5",H2087:AL2087,"&gt;=0.5")+COUNTIFS(H2081:AL2081,"D",H2086:AL2086,"&gt;=1.5",H2087:AL2087,"&gt;=0.5"))*0.5</f>
        <v>0</v>
      </c>
      <c r="CM2081" s="272"/>
      <c r="CN2081" s="264" t="s">
        <v>723</v>
      </c>
      <c r="CO2081" s="125">
        <f t="shared" ref="CO2081" si="729">+AM2081+AN2081+AO2081+AP2081+AQ2081+AR2081+AS2081+AU2081+BG2081</f>
        <v>26</v>
      </c>
      <c r="CP2081" s="225">
        <f>+SUM(I2082:I2087)-I2088</f>
        <v>10.5</v>
      </c>
      <c r="CQ2081" s="225">
        <f>+SUM(J2082:J2087)-J2088</f>
        <v>2.5</v>
      </c>
      <c r="CR2081" s="225">
        <f>+SUM(K2082:K2087)-K2088</f>
        <v>2.5</v>
      </c>
      <c r="CS2081" s="126"/>
      <c r="CT2081" s="126"/>
      <c r="CU2081" s="126"/>
      <c r="CV2081" s="126"/>
      <c r="CW2081" s="126"/>
      <c r="CX2081" s="126"/>
      <c r="CY2081" s="126"/>
      <c r="CZ2081" s="126"/>
      <c r="DA2081" s="126"/>
      <c r="DB2081" s="126"/>
      <c r="DC2081" s="126"/>
      <c r="DD2081" s="126"/>
      <c r="DE2081" s="126"/>
      <c r="DF2081" s="126" t="e">
        <f>+SUM(#REF!)</f>
        <v>#REF!</v>
      </c>
    </row>
    <row r="2082" spans="1:110" s="70" customFormat="1" ht="15" customHeight="1">
      <c r="A2082" s="228"/>
      <c r="B2082" s="468"/>
      <c r="C2082" s="451"/>
      <c r="D2082" s="237"/>
      <c r="E2082" s="237"/>
      <c r="F2082" s="242" t="s">
        <v>82</v>
      </c>
      <c r="G2082" s="71">
        <v>1.5</v>
      </c>
      <c r="H2082" s="83"/>
      <c r="I2082" s="83"/>
      <c r="J2082" s="83">
        <v>2.5</v>
      </c>
      <c r="K2082" s="83">
        <v>2.5</v>
      </c>
      <c r="L2082" s="83">
        <v>2.5</v>
      </c>
      <c r="M2082" s="83">
        <v>4</v>
      </c>
      <c r="N2082" s="83"/>
      <c r="O2082" s="83"/>
      <c r="P2082" s="83"/>
      <c r="Q2082" s="83"/>
      <c r="R2082" s="83"/>
      <c r="S2082" s="83"/>
      <c r="T2082" s="83"/>
      <c r="U2082" s="83"/>
      <c r="V2082" s="83"/>
      <c r="W2082" s="83"/>
      <c r="X2082" s="83"/>
      <c r="Y2082" s="83"/>
      <c r="Z2082" s="83"/>
      <c r="AA2082" s="83"/>
      <c r="AB2082" s="83"/>
      <c r="AC2082" s="79"/>
      <c r="AD2082" s="79"/>
      <c r="AE2082" s="79"/>
      <c r="AF2082" s="79">
        <v>3</v>
      </c>
      <c r="AG2082" s="79"/>
      <c r="AH2082" s="79">
        <v>1.5</v>
      </c>
      <c r="AI2082" s="79"/>
      <c r="AJ2082" s="79"/>
      <c r="AK2082" s="79"/>
      <c r="AL2082" s="79"/>
      <c r="AM2082" s="240"/>
      <c r="AN2082" s="240"/>
      <c r="AO2082" s="240"/>
      <c r="AP2082" s="240"/>
      <c r="AQ2082" s="240"/>
      <c r="AR2082" s="240"/>
      <c r="AS2082" s="240"/>
      <c r="AT2082" s="256"/>
      <c r="AU2082" s="256"/>
      <c r="AV2082" s="259"/>
      <c r="AW2082" s="259"/>
      <c r="AX2082" s="256"/>
      <c r="AY2082" s="256"/>
      <c r="AZ2082" s="256"/>
      <c r="BA2082" s="256"/>
      <c r="BB2082" s="256"/>
      <c r="BC2082" s="256"/>
      <c r="BD2082" s="256"/>
      <c r="BE2082" s="256"/>
      <c r="BF2082" s="256"/>
      <c r="BG2082" s="256"/>
      <c r="BH2082" s="256"/>
      <c r="BI2082" s="256"/>
      <c r="BJ2082" s="256"/>
      <c r="BK2082" s="256"/>
      <c r="BL2082" s="262"/>
      <c r="BM2082" s="262"/>
      <c r="BN2082" s="262"/>
      <c r="BO2082" s="262"/>
      <c r="BP2082" s="262"/>
      <c r="BQ2082" s="262"/>
      <c r="BR2082" s="270"/>
      <c r="BS2082" s="270"/>
      <c r="BT2082" s="270"/>
      <c r="BU2082" s="270"/>
      <c r="BV2082" s="270"/>
      <c r="BW2082" s="270"/>
      <c r="BX2082" s="256"/>
      <c r="BY2082" s="256"/>
      <c r="BZ2082" s="256"/>
      <c r="CA2082" s="267"/>
      <c r="CB2082" s="267"/>
      <c r="CC2082" s="274"/>
      <c r="CD2082" s="267"/>
      <c r="CE2082" s="267"/>
      <c r="CF2082" s="267"/>
      <c r="CG2082" s="267"/>
      <c r="CH2082" s="267"/>
      <c r="CI2082" s="267"/>
      <c r="CJ2082" s="267"/>
      <c r="CK2082" s="267"/>
      <c r="CL2082" s="265"/>
      <c r="CM2082" s="272"/>
      <c r="CN2082" s="264"/>
      <c r="CO2082" s="125"/>
      <c r="CP2082" s="226"/>
      <c r="CQ2082" s="226"/>
      <c r="CR2082" s="226"/>
      <c r="CS2082" s="126"/>
      <c r="CT2082" s="126"/>
      <c r="CU2082" s="126"/>
      <c r="CV2082" s="126"/>
      <c r="CW2082" s="126"/>
      <c r="CX2082" s="126"/>
      <c r="CY2082" s="126"/>
      <c r="CZ2082" s="126"/>
      <c r="DA2082" s="126"/>
      <c r="DB2082" s="126"/>
      <c r="DC2082" s="126"/>
      <c r="DD2082" s="126"/>
      <c r="DE2082" s="126"/>
      <c r="DF2082" s="126"/>
    </row>
    <row r="2083" spans="1:110" s="70" customFormat="1" ht="15" customHeight="1">
      <c r="A2083" s="228"/>
      <c r="B2083" s="468"/>
      <c r="C2083" s="451"/>
      <c r="D2083" s="237"/>
      <c r="E2083" s="237"/>
      <c r="F2083" s="243"/>
      <c r="G2083" s="72">
        <v>2</v>
      </c>
      <c r="H2083" s="84"/>
      <c r="I2083" s="84">
        <v>10.5</v>
      </c>
      <c r="J2083" s="84"/>
      <c r="K2083" s="84"/>
      <c r="L2083" s="84"/>
      <c r="M2083" s="84"/>
      <c r="N2083" s="84"/>
      <c r="O2083" s="84"/>
      <c r="P2083" s="84"/>
      <c r="Q2083" s="84"/>
      <c r="R2083" s="84"/>
      <c r="S2083" s="84"/>
      <c r="T2083" s="84"/>
      <c r="U2083" s="84"/>
      <c r="V2083" s="84"/>
      <c r="W2083" s="84"/>
      <c r="X2083" s="84"/>
      <c r="Y2083" s="84"/>
      <c r="Z2083" s="84"/>
      <c r="AA2083" s="84"/>
      <c r="AB2083" s="84"/>
      <c r="AC2083" s="80"/>
      <c r="AD2083" s="80"/>
      <c r="AE2083" s="80"/>
      <c r="AF2083" s="80"/>
      <c r="AG2083" s="80"/>
      <c r="AH2083" s="80"/>
      <c r="AI2083" s="80"/>
      <c r="AJ2083" s="80"/>
      <c r="AK2083" s="80"/>
      <c r="AL2083" s="80"/>
      <c r="AM2083" s="240"/>
      <c r="AN2083" s="240"/>
      <c r="AO2083" s="240"/>
      <c r="AP2083" s="240"/>
      <c r="AQ2083" s="240"/>
      <c r="AR2083" s="240"/>
      <c r="AS2083" s="240"/>
      <c r="AT2083" s="256"/>
      <c r="AU2083" s="256"/>
      <c r="AV2083" s="259"/>
      <c r="AW2083" s="259"/>
      <c r="AX2083" s="256"/>
      <c r="AY2083" s="256"/>
      <c r="AZ2083" s="256"/>
      <c r="BA2083" s="256"/>
      <c r="BB2083" s="256"/>
      <c r="BC2083" s="256"/>
      <c r="BD2083" s="256"/>
      <c r="BE2083" s="256"/>
      <c r="BF2083" s="256"/>
      <c r="BG2083" s="256"/>
      <c r="BH2083" s="256"/>
      <c r="BI2083" s="256"/>
      <c r="BJ2083" s="256"/>
      <c r="BK2083" s="256"/>
      <c r="BL2083" s="262"/>
      <c r="BM2083" s="262"/>
      <c r="BN2083" s="262"/>
      <c r="BO2083" s="262"/>
      <c r="BP2083" s="262"/>
      <c r="BQ2083" s="262"/>
      <c r="BR2083" s="270"/>
      <c r="BS2083" s="270"/>
      <c r="BT2083" s="270"/>
      <c r="BU2083" s="270"/>
      <c r="BV2083" s="270"/>
      <c r="BW2083" s="270"/>
      <c r="BX2083" s="256"/>
      <c r="BY2083" s="256"/>
      <c r="BZ2083" s="256"/>
      <c r="CA2083" s="267"/>
      <c r="CB2083" s="267"/>
      <c r="CC2083" s="274"/>
      <c r="CD2083" s="267"/>
      <c r="CE2083" s="267"/>
      <c r="CF2083" s="267"/>
      <c r="CG2083" s="267"/>
      <c r="CH2083" s="267"/>
      <c r="CI2083" s="267"/>
      <c r="CJ2083" s="267"/>
      <c r="CK2083" s="267"/>
      <c r="CL2083" s="265"/>
      <c r="CM2083" s="272"/>
      <c r="CN2083" s="264"/>
      <c r="CO2083" s="125"/>
      <c r="CP2083" s="226"/>
      <c r="CQ2083" s="226"/>
      <c r="CR2083" s="226"/>
      <c r="CS2083" s="126"/>
      <c r="CT2083" s="126"/>
      <c r="CU2083" s="126"/>
      <c r="CV2083" s="126"/>
      <c r="CW2083" s="126"/>
      <c r="CX2083" s="126"/>
      <c r="CY2083" s="126"/>
      <c r="CZ2083" s="126"/>
      <c r="DA2083" s="126"/>
      <c r="DB2083" s="126"/>
      <c r="DC2083" s="126"/>
      <c r="DD2083" s="126"/>
      <c r="DE2083" s="126"/>
      <c r="DF2083" s="126"/>
    </row>
    <row r="2084" spans="1:110" s="70" customFormat="1" ht="15" customHeight="1">
      <c r="A2084" s="228"/>
      <c r="B2084" s="468"/>
      <c r="C2084" s="451"/>
      <c r="D2084" s="237"/>
      <c r="E2084" s="237"/>
      <c r="F2084" s="243"/>
      <c r="G2084" s="72">
        <v>2.1</v>
      </c>
      <c r="H2084" s="84"/>
      <c r="I2084" s="84"/>
      <c r="J2084" s="84"/>
      <c r="K2084" s="84"/>
      <c r="L2084" s="84"/>
      <c r="M2084" s="84"/>
      <c r="N2084" s="84"/>
      <c r="O2084" s="84"/>
      <c r="P2084" s="84"/>
      <c r="Q2084" s="84"/>
      <c r="R2084" s="84"/>
      <c r="S2084" s="84"/>
      <c r="T2084" s="84"/>
      <c r="U2084" s="84"/>
      <c r="V2084" s="84"/>
      <c r="W2084" s="84"/>
      <c r="X2084" s="84"/>
      <c r="Y2084" s="84"/>
      <c r="Z2084" s="84"/>
      <c r="AA2084" s="84"/>
      <c r="AB2084" s="84"/>
      <c r="AC2084" s="80"/>
      <c r="AD2084" s="80"/>
      <c r="AE2084" s="80"/>
      <c r="AF2084" s="80"/>
      <c r="AG2084" s="80"/>
      <c r="AH2084" s="80"/>
      <c r="AI2084" s="80"/>
      <c r="AJ2084" s="80"/>
      <c r="AK2084" s="80"/>
      <c r="AL2084" s="80"/>
      <c r="AM2084" s="240"/>
      <c r="AN2084" s="240"/>
      <c r="AO2084" s="240"/>
      <c r="AP2084" s="240"/>
      <c r="AQ2084" s="240"/>
      <c r="AR2084" s="240"/>
      <c r="AS2084" s="240"/>
      <c r="AT2084" s="256"/>
      <c r="AU2084" s="256"/>
      <c r="AV2084" s="259"/>
      <c r="AW2084" s="259"/>
      <c r="AX2084" s="256"/>
      <c r="AY2084" s="256"/>
      <c r="AZ2084" s="256"/>
      <c r="BA2084" s="256"/>
      <c r="BB2084" s="256"/>
      <c r="BC2084" s="256"/>
      <c r="BD2084" s="256"/>
      <c r="BE2084" s="256"/>
      <c r="BF2084" s="256"/>
      <c r="BG2084" s="256"/>
      <c r="BH2084" s="256"/>
      <c r="BI2084" s="256"/>
      <c r="BJ2084" s="256"/>
      <c r="BK2084" s="256"/>
      <c r="BL2084" s="262"/>
      <c r="BM2084" s="262"/>
      <c r="BN2084" s="262"/>
      <c r="BO2084" s="262"/>
      <c r="BP2084" s="262"/>
      <c r="BQ2084" s="262"/>
      <c r="BR2084" s="270"/>
      <c r="BS2084" s="270"/>
      <c r="BT2084" s="270"/>
      <c r="BU2084" s="270"/>
      <c r="BV2084" s="270"/>
      <c r="BW2084" s="270"/>
      <c r="BX2084" s="256"/>
      <c r="BY2084" s="256"/>
      <c r="BZ2084" s="256"/>
      <c r="CA2084" s="267"/>
      <c r="CB2084" s="267"/>
      <c r="CC2084" s="274"/>
      <c r="CD2084" s="267"/>
      <c r="CE2084" s="267"/>
      <c r="CF2084" s="267"/>
      <c r="CG2084" s="267"/>
      <c r="CH2084" s="267"/>
      <c r="CI2084" s="267"/>
      <c r="CJ2084" s="267"/>
      <c r="CK2084" s="267"/>
      <c r="CL2084" s="265"/>
      <c r="CM2084" s="272"/>
      <c r="CN2084" s="264"/>
      <c r="CO2084" s="125"/>
      <c r="CP2084" s="226"/>
      <c r="CQ2084" s="226"/>
      <c r="CR2084" s="226"/>
      <c r="CS2084" s="126"/>
      <c r="CT2084" s="126"/>
      <c r="CU2084" s="126"/>
      <c r="CV2084" s="126"/>
      <c r="CW2084" s="126"/>
      <c r="CX2084" s="126"/>
      <c r="CY2084" s="126"/>
      <c r="CZ2084" s="126"/>
      <c r="DA2084" s="126"/>
      <c r="DB2084" s="126"/>
      <c r="DC2084" s="126"/>
      <c r="DD2084" s="126"/>
      <c r="DE2084" s="126"/>
      <c r="DF2084" s="126"/>
    </row>
    <row r="2085" spans="1:110" s="70" customFormat="1" ht="15" customHeight="1">
      <c r="A2085" s="228"/>
      <c r="B2085" s="468"/>
      <c r="C2085" s="451"/>
      <c r="D2085" s="237"/>
      <c r="E2085" s="237"/>
      <c r="F2085" s="243"/>
      <c r="G2085" s="72">
        <v>2.7</v>
      </c>
      <c r="H2085" s="84"/>
      <c r="I2085" s="84"/>
      <c r="J2085" s="84"/>
      <c r="K2085" s="84"/>
      <c r="L2085" s="84"/>
      <c r="M2085" s="84"/>
      <c r="N2085" s="84"/>
      <c r="O2085" s="84"/>
      <c r="P2085" s="84"/>
      <c r="Q2085" s="84"/>
      <c r="R2085" s="84"/>
      <c r="S2085" s="84"/>
      <c r="T2085" s="84"/>
      <c r="U2085" s="84"/>
      <c r="V2085" s="84"/>
      <c r="W2085" s="84"/>
      <c r="X2085" s="84"/>
      <c r="Y2085" s="84"/>
      <c r="Z2085" s="84"/>
      <c r="AA2085" s="84"/>
      <c r="AB2085" s="84"/>
      <c r="AC2085" s="80"/>
      <c r="AD2085" s="80"/>
      <c r="AE2085" s="80"/>
      <c r="AF2085" s="80"/>
      <c r="AG2085" s="80"/>
      <c r="AH2085" s="80"/>
      <c r="AI2085" s="80"/>
      <c r="AJ2085" s="80"/>
      <c r="AK2085" s="80"/>
      <c r="AL2085" s="80"/>
      <c r="AM2085" s="240"/>
      <c r="AN2085" s="240"/>
      <c r="AO2085" s="240"/>
      <c r="AP2085" s="240"/>
      <c r="AQ2085" s="240"/>
      <c r="AR2085" s="240"/>
      <c r="AS2085" s="240"/>
      <c r="AT2085" s="256"/>
      <c r="AU2085" s="256"/>
      <c r="AV2085" s="259"/>
      <c r="AW2085" s="259"/>
      <c r="AX2085" s="256"/>
      <c r="AY2085" s="256"/>
      <c r="AZ2085" s="256"/>
      <c r="BA2085" s="256"/>
      <c r="BB2085" s="256"/>
      <c r="BC2085" s="256"/>
      <c r="BD2085" s="256"/>
      <c r="BE2085" s="256"/>
      <c r="BF2085" s="256"/>
      <c r="BG2085" s="256"/>
      <c r="BH2085" s="256"/>
      <c r="BI2085" s="256"/>
      <c r="BJ2085" s="256"/>
      <c r="BK2085" s="256"/>
      <c r="BL2085" s="262"/>
      <c r="BM2085" s="262"/>
      <c r="BN2085" s="262"/>
      <c r="BO2085" s="262"/>
      <c r="BP2085" s="262"/>
      <c r="BQ2085" s="262"/>
      <c r="BR2085" s="270"/>
      <c r="BS2085" s="270"/>
      <c r="BT2085" s="270"/>
      <c r="BU2085" s="270"/>
      <c r="BV2085" s="270"/>
      <c r="BW2085" s="270"/>
      <c r="BX2085" s="256"/>
      <c r="BY2085" s="256"/>
      <c r="BZ2085" s="256"/>
      <c r="CA2085" s="267"/>
      <c r="CB2085" s="267"/>
      <c r="CC2085" s="274"/>
      <c r="CD2085" s="267"/>
      <c r="CE2085" s="267"/>
      <c r="CF2085" s="267"/>
      <c r="CG2085" s="267"/>
      <c r="CH2085" s="267"/>
      <c r="CI2085" s="267"/>
      <c r="CJ2085" s="267"/>
      <c r="CK2085" s="267"/>
      <c r="CL2085" s="265"/>
      <c r="CM2085" s="272"/>
      <c r="CN2085" s="264"/>
      <c r="CO2085" s="125"/>
      <c r="CP2085" s="226"/>
      <c r="CQ2085" s="226"/>
      <c r="CR2085" s="226"/>
      <c r="CS2085" s="126"/>
      <c r="CT2085" s="126"/>
      <c r="CU2085" s="126"/>
      <c r="CV2085" s="126"/>
      <c r="CW2085" s="126"/>
      <c r="CX2085" s="126"/>
      <c r="CY2085" s="126"/>
      <c r="CZ2085" s="126"/>
      <c r="DA2085" s="126"/>
      <c r="DB2085" s="126"/>
      <c r="DC2085" s="126"/>
      <c r="DD2085" s="126"/>
      <c r="DE2085" s="126"/>
      <c r="DF2085" s="126"/>
    </row>
    <row r="2086" spans="1:110" s="70" customFormat="1" ht="15" customHeight="1">
      <c r="A2086" s="228"/>
      <c r="B2086" s="468"/>
      <c r="C2086" s="451"/>
      <c r="D2086" s="237"/>
      <c r="E2086" s="237"/>
      <c r="F2086" s="243"/>
      <c r="G2086" s="72">
        <v>3</v>
      </c>
      <c r="H2086" s="84"/>
      <c r="I2086" s="84"/>
      <c r="J2086" s="84"/>
      <c r="K2086" s="84"/>
      <c r="L2086" s="84"/>
      <c r="M2086" s="84"/>
      <c r="N2086" s="84"/>
      <c r="O2086" s="84"/>
      <c r="P2086" s="84"/>
      <c r="Q2086" s="84"/>
      <c r="R2086" s="84"/>
      <c r="S2086" s="84"/>
      <c r="T2086" s="84"/>
      <c r="U2086" s="84"/>
      <c r="V2086" s="84"/>
      <c r="W2086" s="84"/>
      <c r="X2086" s="84"/>
      <c r="Y2086" s="84"/>
      <c r="Z2086" s="84"/>
      <c r="AA2086" s="84"/>
      <c r="AB2086" s="84"/>
      <c r="AC2086" s="80"/>
      <c r="AD2086" s="80"/>
      <c r="AE2086" s="80"/>
      <c r="AF2086" s="80"/>
      <c r="AG2086" s="80"/>
      <c r="AH2086" s="80"/>
      <c r="AI2086" s="80"/>
      <c r="AJ2086" s="80"/>
      <c r="AK2086" s="80"/>
      <c r="AL2086" s="80"/>
      <c r="AM2086" s="240"/>
      <c r="AN2086" s="240"/>
      <c r="AO2086" s="240"/>
      <c r="AP2086" s="240"/>
      <c r="AQ2086" s="240"/>
      <c r="AR2086" s="240"/>
      <c r="AS2086" s="240"/>
      <c r="AT2086" s="256"/>
      <c r="AU2086" s="256"/>
      <c r="AV2086" s="259"/>
      <c r="AW2086" s="259"/>
      <c r="AX2086" s="256"/>
      <c r="AY2086" s="256"/>
      <c r="AZ2086" s="256"/>
      <c r="BA2086" s="256"/>
      <c r="BB2086" s="256"/>
      <c r="BC2086" s="256"/>
      <c r="BD2086" s="256"/>
      <c r="BE2086" s="256"/>
      <c r="BF2086" s="256"/>
      <c r="BG2086" s="256"/>
      <c r="BH2086" s="256"/>
      <c r="BI2086" s="256"/>
      <c r="BJ2086" s="256"/>
      <c r="BK2086" s="256"/>
      <c r="BL2086" s="262"/>
      <c r="BM2086" s="262"/>
      <c r="BN2086" s="262"/>
      <c r="BO2086" s="262"/>
      <c r="BP2086" s="262"/>
      <c r="BQ2086" s="262"/>
      <c r="BR2086" s="270"/>
      <c r="BS2086" s="270"/>
      <c r="BT2086" s="270"/>
      <c r="BU2086" s="270"/>
      <c r="BV2086" s="270"/>
      <c r="BW2086" s="270"/>
      <c r="BX2086" s="256"/>
      <c r="BY2086" s="256"/>
      <c r="BZ2086" s="256"/>
      <c r="CA2086" s="267"/>
      <c r="CB2086" s="267"/>
      <c r="CC2086" s="274"/>
      <c r="CD2086" s="267"/>
      <c r="CE2086" s="267"/>
      <c r="CF2086" s="267"/>
      <c r="CG2086" s="267"/>
      <c r="CH2086" s="267"/>
      <c r="CI2086" s="267"/>
      <c r="CJ2086" s="267"/>
      <c r="CK2086" s="267"/>
      <c r="CL2086" s="265"/>
      <c r="CM2086" s="272"/>
      <c r="CN2086" s="264"/>
      <c r="CO2086" s="125"/>
      <c r="CP2086" s="226"/>
      <c r="CQ2086" s="226"/>
      <c r="CR2086" s="226"/>
      <c r="CS2086" s="126"/>
      <c r="CT2086" s="126"/>
      <c r="CU2086" s="126"/>
      <c r="CV2086" s="126"/>
      <c r="CW2086" s="126"/>
      <c r="CX2086" s="126"/>
      <c r="CY2086" s="126"/>
      <c r="CZ2086" s="126"/>
      <c r="DA2086" s="126"/>
      <c r="DB2086" s="126"/>
      <c r="DC2086" s="126"/>
      <c r="DD2086" s="126"/>
      <c r="DE2086" s="126"/>
      <c r="DF2086" s="126"/>
    </row>
    <row r="2087" spans="1:110" s="70" customFormat="1" ht="15" customHeight="1">
      <c r="A2087" s="228"/>
      <c r="B2087" s="468"/>
      <c r="C2087" s="451"/>
      <c r="D2087" s="237"/>
      <c r="E2087" s="237"/>
      <c r="F2087" s="244"/>
      <c r="G2087" s="73">
        <v>3.9</v>
      </c>
      <c r="H2087" s="85"/>
      <c r="I2087" s="85"/>
      <c r="J2087" s="85"/>
      <c r="K2087" s="85"/>
      <c r="L2087" s="85"/>
      <c r="M2087" s="85"/>
      <c r="N2087" s="85"/>
      <c r="O2087" s="85"/>
      <c r="P2087" s="85"/>
      <c r="Q2087" s="85"/>
      <c r="R2087" s="85"/>
      <c r="S2087" s="85"/>
      <c r="T2087" s="85"/>
      <c r="U2087" s="85"/>
      <c r="V2087" s="85"/>
      <c r="W2087" s="85"/>
      <c r="X2087" s="85"/>
      <c r="Y2087" s="85"/>
      <c r="Z2087" s="85"/>
      <c r="AA2087" s="85"/>
      <c r="AB2087" s="85"/>
      <c r="AC2087" s="81"/>
      <c r="AD2087" s="81"/>
      <c r="AE2087" s="81"/>
      <c r="AF2087" s="81"/>
      <c r="AG2087" s="81"/>
      <c r="AH2087" s="81"/>
      <c r="AI2087" s="81"/>
      <c r="AJ2087" s="81"/>
      <c r="AK2087" s="81"/>
      <c r="AL2087" s="81"/>
      <c r="AM2087" s="240"/>
      <c r="AN2087" s="240"/>
      <c r="AO2087" s="240"/>
      <c r="AP2087" s="240"/>
      <c r="AQ2087" s="240"/>
      <c r="AR2087" s="240"/>
      <c r="AS2087" s="240"/>
      <c r="AT2087" s="256"/>
      <c r="AU2087" s="256"/>
      <c r="AV2087" s="259"/>
      <c r="AW2087" s="259"/>
      <c r="AX2087" s="256"/>
      <c r="AY2087" s="256"/>
      <c r="AZ2087" s="256"/>
      <c r="BA2087" s="256"/>
      <c r="BB2087" s="256"/>
      <c r="BC2087" s="256"/>
      <c r="BD2087" s="256"/>
      <c r="BE2087" s="256"/>
      <c r="BF2087" s="256"/>
      <c r="BG2087" s="256"/>
      <c r="BH2087" s="256"/>
      <c r="BI2087" s="256"/>
      <c r="BJ2087" s="256"/>
      <c r="BK2087" s="256"/>
      <c r="BL2087" s="262"/>
      <c r="BM2087" s="262"/>
      <c r="BN2087" s="262"/>
      <c r="BO2087" s="262"/>
      <c r="BP2087" s="262"/>
      <c r="BQ2087" s="262"/>
      <c r="BR2087" s="270"/>
      <c r="BS2087" s="270"/>
      <c r="BT2087" s="270"/>
      <c r="BU2087" s="270"/>
      <c r="BV2087" s="270"/>
      <c r="BW2087" s="270"/>
      <c r="BX2087" s="256"/>
      <c r="BY2087" s="256"/>
      <c r="BZ2087" s="256"/>
      <c r="CA2087" s="267"/>
      <c r="CB2087" s="267"/>
      <c r="CC2087" s="274"/>
      <c r="CD2087" s="267"/>
      <c r="CE2087" s="267"/>
      <c r="CF2087" s="267"/>
      <c r="CG2087" s="267"/>
      <c r="CH2087" s="267"/>
      <c r="CI2087" s="267"/>
      <c r="CJ2087" s="267"/>
      <c r="CK2087" s="267"/>
      <c r="CL2087" s="265"/>
      <c r="CM2087" s="272"/>
      <c r="CN2087" s="264"/>
      <c r="CO2087" s="125"/>
      <c r="CP2087" s="226"/>
      <c r="CQ2087" s="226"/>
      <c r="CR2087" s="226"/>
      <c r="CS2087" s="126"/>
      <c r="CT2087" s="126"/>
      <c r="CU2087" s="126"/>
      <c r="CV2087" s="126"/>
      <c r="CW2087" s="126"/>
      <c r="CX2087" s="126"/>
      <c r="CY2087" s="126"/>
      <c r="CZ2087" s="126"/>
      <c r="DA2087" s="126"/>
      <c r="DB2087" s="126"/>
      <c r="DC2087" s="126"/>
      <c r="DD2087" s="126"/>
      <c r="DE2087" s="126"/>
      <c r="DF2087" s="126"/>
    </row>
    <row r="2088" spans="1:110" s="70" customFormat="1" ht="15" customHeight="1">
      <c r="A2088" s="229"/>
      <c r="B2088" s="469"/>
      <c r="C2088" s="452"/>
      <c r="D2088" s="238"/>
      <c r="E2088" s="238"/>
      <c r="F2088" s="245" t="s">
        <v>83</v>
      </c>
      <c r="G2088" s="246"/>
      <c r="H2088" s="82"/>
      <c r="I2088" s="82"/>
      <c r="J2088" s="82"/>
      <c r="K2088" s="82"/>
      <c r="L2088" s="82"/>
      <c r="M2088" s="82"/>
      <c r="N2088" s="82"/>
      <c r="O2088" s="82"/>
      <c r="P2088" s="82"/>
      <c r="Q2088" s="82"/>
      <c r="R2088" s="82"/>
      <c r="S2088" s="82"/>
      <c r="T2088" s="82"/>
      <c r="U2088" s="82"/>
      <c r="V2088" s="82"/>
      <c r="W2088" s="82"/>
      <c r="X2088" s="82"/>
      <c r="Y2088" s="82"/>
      <c r="Z2088" s="82"/>
      <c r="AA2088" s="82"/>
      <c r="AB2088" s="82"/>
      <c r="AC2088" s="35"/>
      <c r="AD2088" s="35"/>
      <c r="AE2088" s="35"/>
      <c r="AF2088" s="35"/>
      <c r="AG2088" s="35"/>
      <c r="AH2088" s="35"/>
      <c r="AI2088" s="35"/>
      <c r="AJ2088" s="35"/>
      <c r="AK2088" s="35"/>
      <c r="AL2088" s="35"/>
      <c r="AM2088" s="241"/>
      <c r="AN2088" s="241"/>
      <c r="AO2088" s="241"/>
      <c r="AP2088" s="241"/>
      <c r="AQ2088" s="241"/>
      <c r="AR2088" s="241"/>
      <c r="AS2088" s="241"/>
      <c r="AT2088" s="257"/>
      <c r="AU2088" s="257"/>
      <c r="AV2088" s="260"/>
      <c r="AW2088" s="260"/>
      <c r="AX2088" s="257"/>
      <c r="AY2088" s="257"/>
      <c r="AZ2088" s="257"/>
      <c r="BA2088" s="257"/>
      <c r="BB2088" s="257"/>
      <c r="BC2088" s="257"/>
      <c r="BD2088" s="257"/>
      <c r="BE2088" s="257"/>
      <c r="BF2088" s="257"/>
      <c r="BG2088" s="257"/>
      <c r="BH2088" s="257"/>
      <c r="BI2088" s="257"/>
      <c r="BJ2088" s="257"/>
      <c r="BK2088" s="257"/>
      <c r="BL2088" s="263"/>
      <c r="BM2088" s="263"/>
      <c r="BN2088" s="263"/>
      <c r="BO2088" s="263"/>
      <c r="BP2088" s="263"/>
      <c r="BQ2088" s="263"/>
      <c r="BR2088" s="271"/>
      <c r="BS2088" s="271"/>
      <c r="BT2088" s="271"/>
      <c r="BU2088" s="271"/>
      <c r="BV2088" s="271"/>
      <c r="BW2088" s="271"/>
      <c r="BX2088" s="257"/>
      <c r="BY2088" s="257"/>
      <c r="BZ2088" s="257"/>
      <c r="CA2088" s="268"/>
      <c r="CB2088" s="268"/>
      <c r="CC2088" s="275"/>
      <c r="CD2088" s="268"/>
      <c r="CE2088" s="268"/>
      <c r="CF2088" s="268"/>
      <c r="CG2088" s="268"/>
      <c r="CH2088" s="268"/>
      <c r="CI2088" s="268"/>
      <c r="CJ2088" s="268"/>
      <c r="CK2088" s="268"/>
      <c r="CL2088" s="265"/>
      <c r="CM2088" s="272"/>
      <c r="CN2088" s="264"/>
      <c r="CO2088" s="125"/>
      <c r="CP2088" s="226"/>
      <c r="CQ2088" s="226"/>
      <c r="CR2088" s="226"/>
      <c r="CS2088" s="126"/>
      <c r="CT2088" s="126"/>
      <c r="CU2088" s="126"/>
      <c r="CV2088" s="126"/>
      <c r="CW2088" s="126"/>
      <c r="CX2088" s="126"/>
      <c r="CY2088" s="126"/>
      <c r="CZ2088" s="126"/>
      <c r="DA2088" s="126"/>
      <c r="DB2088" s="126"/>
      <c r="DC2088" s="126"/>
      <c r="DD2088" s="126"/>
      <c r="DE2088" s="126"/>
      <c r="DF2088" s="126"/>
    </row>
    <row r="2089" spans="1:110" s="70" customFormat="1" ht="15" customHeight="1">
      <c r="A2089" s="227">
        <f t="shared" ref="A2089:A2145" si="730">A2081+1</f>
        <v>259</v>
      </c>
      <c r="B2089" s="692" t="s">
        <v>278</v>
      </c>
      <c r="C2089" s="450" t="s">
        <v>279</v>
      </c>
      <c r="D2089" s="236">
        <v>42237</v>
      </c>
      <c r="E2089" s="236" t="s">
        <v>573</v>
      </c>
      <c r="F2089" s="253" t="s">
        <v>80</v>
      </c>
      <c r="G2089" s="254"/>
      <c r="H2089" s="82" t="s">
        <v>69</v>
      </c>
      <c r="I2089" s="82"/>
      <c r="J2089" s="82" t="s">
        <v>60</v>
      </c>
      <c r="K2089" s="82" t="s">
        <v>60</v>
      </c>
      <c r="L2089" s="82" t="s">
        <v>60</v>
      </c>
      <c r="M2089" s="82" t="s">
        <v>67</v>
      </c>
      <c r="N2089" s="82" t="s">
        <v>60</v>
      </c>
      <c r="O2089" s="82"/>
      <c r="P2089" s="82" t="s">
        <v>60</v>
      </c>
      <c r="Q2089" s="82" t="s">
        <v>60</v>
      </c>
      <c r="R2089" s="82" t="s">
        <v>60</v>
      </c>
      <c r="S2089" s="82" t="s">
        <v>60</v>
      </c>
      <c r="T2089" s="82" t="s">
        <v>60</v>
      </c>
      <c r="U2089" s="82" t="s">
        <v>60</v>
      </c>
      <c r="V2089" s="82"/>
      <c r="W2089" s="82" t="s">
        <v>60</v>
      </c>
      <c r="X2089" s="82" t="s">
        <v>60</v>
      </c>
      <c r="Y2089" s="82" t="s">
        <v>60</v>
      </c>
      <c r="Z2089" s="82" t="s">
        <v>60</v>
      </c>
      <c r="AA2089" s="82" t="s">
        <v>60</v>
      </c>
      <c r="AB2089" s="82" t="s">
        <v>60</v>
      </c>
      <c r="AC2089" s="82"/>
      <c r="AD2089" s="82" t="s">
        <v>60</v>
      </c>
      <c r="AE2089" s="82" t="s">
        <v>60</v>
      </c>
      <c r="AF2089" s="82" t="s">
        <v>60</v>
      </c>
      <c r="AG2089" s="82" t="s">
        <v>60</v>
      </c>
      <c r="AH2089" s="82" t="s">
        <v>60</v>
      </c>
      <c r="AI2089" s="82" t="s">
        <v>1471</v>
      </c>
      <c r="AJ2089" s="82"/>
      <c r="AK2089" s="82" t="s">
        <v>81</v>
      </c>
      <c r="AL2089" s="82" t="s">
        <v>60</v>
      </c>
      <c r="AM2089" s="239">
        <f>COUNTIF(H2089:AL2089,"PH")+COUNTIF(H2089:AL2089,"PH/L")+COUNTIF(H2089:AL2089,"PM")</f>
        <v>0</v>
      </c>
      <c r="AN2089" s="239">
        <f>COUNTIF(H2089:AL2089,"PD")+COUNTIF(H2089:AL2089,"PDD")+COUNTIF(H2089:AL2089,"P/DS")/2+COUNTIF(H2089:AL2089,"PMD")</f>
        <v>0</v>
      </c>
      <c r="AO2089" s="239">
        <f>COUNTIF(H2089:AL2089,"PN")+COUNTIF(H2089:AL2089,"P/NS")/2+COUNTIF(H2089:AL2089,"PH")+COUNTIF(H2089:AL2089,"PH/F")/2+COUNTIF(H2089:AL2089,"PH/L")/2+COUNTIF(H2089:AL2089,"PM")</f>
        <v>0</v>
      </c>
      <c r="AP2089" s="239">
        <f>COUNTIF(H2089:AL2089,"BH")+COUNTIF(H2089:AL2089,"AL/BL")+COUNTIF(H2089:AL2089,"UL/BL")+COUNTIF(H2089:AL2089,"BM")</f>
        <v>0</v>
      </c>
      <c r="AQ2089" s="239">
        <f>COUNTIF(H2089:AL2089,"DS")+COUNTIF(H2089:AL2089,"AL/DS")/2+COUNTIF(H2089:AL2089,"UL/DS")/2+COUNTIF(H2089:AL2089,"CT")+COUNTIF(H2089:AL2089,"MD")</f>
        <v>23</v>
      </c>
      <c r="AR2089" s="239">
        <f>COUNTIF(H2089:AL2089,"NS")+COUNTIF(H2089:AL2089,"AL/NS")/2+COUNTIF(H2089:AL2089,"UL/NS")/2+COUNTIF(H2089:AL2089,"BH")+COUNTIF(H2089:AL2089,"AL/BF")/2+COUNTIF(H2089:AL2089,"AL/BL")/2+COUNTIF(H2089:AL2089,"UL/BL")/2+COUNTIF(H2089:AL2089,"UL/BF")/2+COUNTIF(H2089:AL2089,"BM")</f>
        <v>0</v>
      </c>
      <c r="AS2089" s="239">
        <f>COUNTIF(H2089:AL2089,"AL")+COUNTIF(H2089:AL2089,"AL/DS")/2+COUNTIF(H2089:AL2089,"AL/NS")/2+COUNTIF(H2089:AL2089,"NH")+COUNTIF(H2089:AL2089,"SL")+COUNTIF(H2089:AL2089,"NHD")+COUNTIF(H2089:AL2089,"B")+COUNTIF(H2089:AL2089,"HL")+COUNTIF(H2089:AL2089,"AL/BF")/2+COUNTIF(H2089:AL2089,"AL/BL")/2</f>
        <v>2.5</v>
      </c>
      <c r="AT2089" s="255">
        <f>COUNTIF(H2089:AL2089,"PD")+COUNTIF(H2089:AL2089,"PN")+COUNTIF(H2089:AL2089,"P/DS")/2+COUNTIF(H2089:AL2089,"P/NS")/2+COUNTIF(H2089:AL2089,"DS")+COUNTIF(H2089:AL2089,"NS")+COUNTIF(H2089:AL2089,"AL")+COUNTIF(H2089:AL2089,"AL/DS")+COUNTIF(H2089:AL2089,"AL/NS")+COUNTIF(H2089:AL2089,"NH")+COUNTIF(H2089:AL2089,"SL")+COUNTIF(H2089:AL2089,"UL/DS")/2+COUNTIF(H2089:AL2089,"UL/NS")/2+COUNTIF(H2089:AL2089,"CT")+COUNTIF(H2089:AL2089,"NHD")+COUNTIF(H2089:AL2089,"PDD")+COUNTIF(H2089:AL2089,"B")+COUNTIF(H2089:AL2089,"HL")+COUNTIF(H2089:AL2089,"PH")+COUNTIF(H2089:AL2089,"BH")+COUNTIF(H2089:AL2089,"AL/BF")+COUNTIF(H2089:AL2089,"AL/BL")+COUNTIF(H2089:AL2089,"UL/BF")/2+COUNTIF(H2089:AL2089,"UL/BL")/2+COUNTIF(H2089:AL2089,"PH/F")/2+COUNTIF(H2089:AL2089,"PH/L")/2+COUNTIF(H2089:AL2089,"MD")+COUNTIF(H2089:AL2089,"PMD")+COUNTIF(H2089:AL2089,"PM")+COUNTIF(H2089:AL2089,"BM")</f>
        <v>25.5</v>
      </c>
      <c r="AU2089" s="255">
        <f>COUNTIF(H2089:AL2089,"P/DS")/2+COUNTIF(H2089:AL2089,"P/NS")/2+COUNTIF(H2089:AL2089,"IL")+COUNTIF(H2089:AL2089,"NL")+COUNTIF(H2089:AL2089,"UL")+COUNTIF(H2089:AL2089,"UL/DS")/2+COUNTIF(H2089:AL2089,"UL/NS")/2+COUNTIF(H2089:AL2089,"KT")+COUNTIF(H2089:AL2089,"UL/BF")/2+COUNTIF(H2089:AL2089,"UL/BL")/2+COUNTIF(H2089:AL2089,"PH/F")/2+COUNTIF(H2089:AL2089,"PH/L")/2+COUNTIF(H2089:AL2089,"NB")</f>
        <v>0.5</v>
      </c>
      <c r="AV2089" s="258">
        <f>COUNTIF(H2089:AL2089,"PN")+COUNTIF(H2089:AL2089,"TVD")+COUNTIF(H2089:AL2089,"PH")+COUNTIF(H2089:AL2089,"PM")+COUNTIF(H2089:AL2089,"PDD")-COUNTIFS(H2089:AL2089,"PN",H2096:AL2096,"&gt;=3")-COUNTIFS(H2089:AL2089,"PM",H2096:AL2096,"&gt;=3")</f>
        <v>0</v>
      </c>
      <c r="AW2089" s="258">
        <f>COUNTIF(H2089:AL2089,"NS")+COUNTIF(H2089:AL2089,"D")+COUNTIF(H2089:AL2089,"BH")+COUNTIF(H2089:AL2089,"NHD")+COUNTIF(H2089:AL2089,"BM")-COUNTIFS(H2089:AL2089,"NS",H2096:AL2096,"&gt;=3")-COUNTIFS(H2089:AL2089,"BH",H2096:AL2096,"&gt;=3")-COUNTIFS(H2089:AL2089,"BM",H2096:AL2096,"&gt;=3")</f>
        <v>0</v>
      </c>
      <c r="AX2089" s="255">
        <f>COUNTIF(H2089:AL2089,"AL")+COUNTIF(H2089:AL2089,"AL/DS")/2+COUNTIF(H2089:AL2089,"AL/NS")/2+COUNTIF(H2089:AL2089,"AL/BF")+COUNTIF(H2089:AL2089,"AL/BL")/2</f>
        <v>1.5</v>
      </c>
      <c r="AY2089" s="255">
        <f>COUNTIF(H2089:AL2089,"SL")</f>
        <v>0</v>
      </c>
      <c r="AZ2089" s="255">
        <f>COUNTIF(H2089:AL2089,"NH")</f>
        <v>1</v>
      </c>
      <c r="BA2089" s="255">
        <f>COUNTIF(H2089:AL2089,"HL")</f>
        <v>0</v>
      </c>
      <c r="BB2089" s="255">
        <f>COUNTIF(G2089:AL2089,"P/DS")/2+COUNTIF(G2089:AL2089,"P/NS")/2+COUNTIF(G2089:AL2089,"UL")+COUNTIF(G2089:AL2089,"UL/DS")/2+COUNTIF(G2089:AL2089,"UL/NS")/2+COUNTIF(G2089:AL2089,"UL/BL")/2+COUNTIF(G2089:AL2089,"UL/BF")/2+COUNTIF(G2089:AL2089,"PH/F")/2+COUNTIF(G2089:AL2089,"PH/L")/2</f>
        <v>0.5</v>
      </c>
      <c r="BC2089" s="255">
        <f>COUNTIF(H2089:AL2089,"NB")</f>
        <v>0</v>
      </c>
      <c r="BD2089" s="255">
        <f>COUNTIF(H2089:AL2089,"NL")</f>
        <v>0</v>
      </c>
      <c r="BE2089" s="255">
        <f>COUNTIF(H2089:AL2089,"IL")</f>
        <v>0</v>
      </c>
      <c r="BF2089" s="255">
        <f>COUNTIF(H2089:AL2089,"KT")</f>
        <v>0</v>
      </c>
      <c r="BG2089" s="255">
        <f>COUNTIF(H2089:AL2089,"L70")</f>
        <v>0</v>
      </c>
      <c r="BH2089" s="255">
        <f>COUNTIF(H2089:AL2089,"MD")</f>
        <v>0</v>
      </c>
      <c r="BI2089" s="255">
        <f>COUNTIF(H2089:AL2089,"PMD")</f>
        <v>0</v>
      </c>
      <c r="BJ2089" s="255">
        <f>COUNTIF(H2089:AL2089,"PM")</f>
        <v>0</v>
      </c>
      <c r="BK2089" s="255">
        <f>COUNTIF(H2089:AL2089,"BM")</f>
        <v>0</v>
      </c>
      <c r="BL2089" s="261">
        <f>SUMIF(H2089:AL2089,"PD",H2090:AL2090)+SUMIF(H2089:AL2089,"PN",H2090:AL2090)+SUMIF(H2089:AL2089,"P/DS",H2090:AL2090)+SUMIF(H2089:AL2089,"PN/F",H2090:AL2090)+SUMIF(H2089:AL2089,"PN/L",H2090:AL2090)+SUMIF(H2089:AL2089,"TV",H2090:AL2090)+SUMIF(H2089:AL2089,"TVD",H2090:AL2090)+SUMIF(H2089:AL2089,"PDD",H2090:AL2090)</f>
        <v>0</v>
      </c>
      <c r="BM2089" s="261">
        <f>SUMIF(H2089:AL2089,"PD",H2091:AL2091)+SUMIF(H2089:AL2089,"PN",H2091:AL2091)+SUMIF(H2089:AL2089,"P/DS",H2091:AL2091)+SUMIF(H2089:AL2089,"PN/F",H2091:AL2091)+SUMIF(H2089:AL2089,"PN/L",H2091:AL2091)+SUMIF(H2089:AL2089,"TV",H2091:AL2091)+SUMIF(H2089:AL2089,"TVD",H2091:AL2091)+SUMIF(H2089:AL2089,"PDD",H2091:AL2091)+SUMIF(H2089:AL2089,"PMD",H2091:AL2091)</f>
        <v>0</v>
      </c>
      <c r="BN2089" s="261">
        <f>SUMIF(H2089:AL2089,"PD",H2092:AL2092)+SUMIF(H2089:AL2089,"PN",H2092:AL2092)+SUMIF(H2089:AL2089,"P/DS",H2092:AL2092)+SUMIF(H2089:AL2089,"PN/F",H2092:AL2092)+SUMIF(H2089:AL2089,"PN/L",H2092:AL2092)+SUMIF(H2089:AL2089,"TV",H2092:AL2092)+SUMIF(H2089:AL2089,"TVD",H2092:AL2092)</f>
        <v>0</v>
      </c>
      <c r="BO2089" s="261">
        <f>SUMIF(H2089:AL2089,"PD",H2093:AL2093)+SUMIF(H2089:AL2089,"PN",H2093:AL2093)+SUMIF(H2089:AL2089,"P/DS",H2093:AL2093)+SUMIF(H2089:AL2089,"PN/F",H2093:AL2093)+SUMIF(H2089:AL2089,"PN/L",H2093:AL2093)+SUMIF(H2089:AL2089,"TV",H2093:AL2093)+SUMIF(H2089:AL2089,"TVD",H2093:AL2093)</f>
        <v>0</v>
      </c>
      <c r="BP2089" s="261">
        <f>SUMIF(H2089:AL2089,"PD",H2094:AL2094)+SUMIF(H2089:AL2089,"PN",H2094:AL2094)+SUMIF(H2089:AL2089,"P/DS",H2094:AL2094)+SUMIF(H2089:AL2089,"PN/F",H2094:AL2094)+SUMIF(H2089:AL2089,"PN/L",H2094:AL2094)+SUMIF(H2089:AL2089,"TV",H2094:AL2094)+SUMIF(H2089:AL2089,"TVD",H2094:AL2094)+SUMIF(H2089:AL2089,"PDD",H2094:AL2094)+SUMIF(H2089:AL2089,"PH",H2094:AL2094)+SUMIF(H2089:AL2089,"PM",H2094:AL2094)</f>
        <v>0</v>
      </c>
      <c r="BQ2089" s="261">
        <f>SUMIF(H2089:AL2089,"PD",H2095:AL2095)+SUMIF(H2089:AL2089,"PN",H2095:AL2095)+SUMIF(H2089:AL2089,"P/DS",H2095:AL2095)+SUMIF(H2089:AL2089,"PN/F",H2095:AL2095)+SUMIF(H2089:AL2089,"PN/L",H2095:AL2095)+SUMIF(H2089:AL2089,"TV",H2095:AL2095)+SUMIF(H2089:AL2089,"TVD",H2095:AL2095)+SUMIF(H2089:AL2089,"PDD",H2095:AL2095)+SUMIF(H2089:AL2089,"PH",H2095:AL2095)+SUMIF(H2089:AL2089,"PM",H2095:AL2095)</f>
        <v>0</v>
      </c>
      <c r="BR2089" s="269">
        <f>SUM(H2090:AL2090)-BL2089</f>
        <v>0</v>
      </c>
      <c r="BS2089" s="269">
        <f>SUM(H2091:AL2091)-BM2089</f>
        <v>10.5</v>
      </c>
      <c r="BT2089" s="269">
        <f>SUM(H2092:AL2092)-BN2089</f>
        <v>0</v>
      </c>
      <c r="BU2089" s="269">
        <f>SUM(H2093:AL2093)-BO2089</f>
        <v>0</v>
      </c>
      <c r="BV2089" s="269">
        <f>SUM(H2094:AL2094)-BP2089</f>
        <v>0</v>
      </c>
      <c r="BW2089" s="269">
        <f>SUM(H2095:AL2095)-BQ2089</f>
        <v>0</v>
      </c>
      <c r="BX2089" s="255">
        <f>SUMIF(H2089:AL2089,"PD",H2096:AL2096)+SUMIF(H2089:AL2089,"PN",H2096:AL2096)+SUMIF(H2089:AL2089,"P/DS",H2096:AL2096)+SUMIF(H2089:AL2089,"PN/F",H2096:AL2096)+SUMIF(H2089:AL2089,"PN/L",H2096:AL2096)</f>
        <v>0</v>
      </c>
      <c r="BY2089" s="255">
        <f>SUM(H2096:AL2096)-BX2089</f>
        <v>0</v>
      </c>
      <c r="BZ2089" s="255">
        <f t="shared" ref="BZ2089" si="731">+SUM(BL2089:BW2096)</f>
        <v>10.5</v>
      </c>
      <c r="CA2089" s="266">
        <f>(COUNTIFS(H2089:AL2089,"PD",H2090:AL2090,"&gt;=2"))*0.5-IF(CN2089="VP",COUNTIFS($H$16:$AL$16,"SAT",H2089:AL2089,"PD",H2090:AL2090,"&gt;=2"))*0.5</f>
        <v>0</v>
      </c>
      <c r="CB2089" s="266">
        <f>(COUNTIFS(H2089:AL2089,"PN",H2091:AL2091,"&gt;=0.5",H2090:AL2090,"&gt;=1.5"))*0.5+COUNTIFS(H2089:AL2089,"PDD",H2091:AL2091,"&gt;=0.5",H2090:AL2090,"&gt;=1.5")*0.5</f>
        <v>0</v>
      </c>
      <c r="CC2089" s="273">
        <f>(COUNTIFS(H2089:AL2089,"TV",H2091:AL2091,"&gt;=10"))*0.5+(COUNTIFS(H2089:AL2089,"PMD",H2091:AL2091,"&gt;=2"))*0.5</f>
        <v>0</v>
      </c>
      <c r="CD2089" s="266">
        <f>(COUNTIFS(H2089:AL2089,"TVD",H2093:AL2093,"&gt;=6.5",H2091:AL2091,"&gt;=3.5"))*0.5</f>
        <v>0</v>
      </c>
      <c r="CE2089" s="266">
        <f>(COUNTIFS(H2089:AL2089,"PD",H2094:AL2094,"&gt;=10"))*0.5</f>
        <v>0</v>
      </c>
      <c r="CF2089" s="266">
        <f>(COUNTIFS(H2089:AL2089,"PDD",H2094:AL2094,"&gt;=3.5",H2095:AL2095,"&gt;=6.5")+COUNTIFS(H2089:AL2089,"PH",H2095:AL2095,"&gt;=0.5",H2094:AL2094,"&gt;=1.5")+COUNTIFS(H2089:AL2089,"PM",H2095:AL2095,"&gt;=0.5",H2094:AL2094,"&gt;=1.5"))*0.5</f>
        <v>0</v>
      </c>
      <c r="CG2089" s="266">
        <f>(COUNTIFS(H2089:AL2089,"DS",H2090:AL2090,"&gt;=2")+COUNTIFS(H2089:AL2089,"AL/DS",H2090:AL2090,"&gt;=2"))*0.5-IF(CN2089="VP",COUNTIFS($H$16:$AL$16,"SAT",H2089:AL2089,"DS",H2090:AL2090,"&gt;=2"))*0.5</f>
        <v>0</v>
      </c>
      <c r="CH2089" s="266">
        <f>(COUNTIFS(H2089:AL2089,"NS",H2091:AL2091,"&gt;=0.5",H2090:AL2090,"&gt;=1.5")+COUNTIFS(H2089:AL2089,"AL/NS",H2091:AL2091,"&gt;=0.5",H2090:AL2090,"&gt;=1.5")+COUNTIFS(H2089:AL2089,"NHD",H2091:AL2091,"&gt;=4.5",H2094:AL2094,"&gt;=2",H2090:AL2090,"&gt;=1.5"))*0.5</f>
        <v>0</v>
      </c>
      <c r="CI2089" s="266">
        <f>(COUNTIF(H2091:AL2091,"&gt;=10")+COUNTIFS(H2089:AL2089,"MD",H2091:AL2091,"&gt;=2")-COUNTIFS(H2089:AL2089,"TV",H2091:AL2091,"&gt;=10"))*0.5</f>
        <v>0.5</v>
      </c>
      <c r="CJ2089" s="266">
        <f>(COUNTIFS(H2089:AL2089,"D",H2093:AL2093,"&gt;=6.5",H2091:AL2091,"&gt;=3.5"))*0.5</f>
        <v>0</v>
      </c>
      <c r="CK2089" s="266">
        <f>(COUNTIF(H2094:AL2094,"&gt;=10")-COUNTIFS(H2089:AL2089,"PD",H2094:AL2094,"&gt;=10"))*0.5</f>
        <v>0</v>
      </c>
      <c r="CL2089" s="265">
        <f>(COUNTIFS(H2089:AL2089,"NHD",H2094:AL2094,"&gt;=3.5",H2095:AL2095,"&gt;=6.5")+COUNTIFS(H2089:AL2089,"BH",H2094:AL2094,"&gt;=1.5",H2095:AL2095,"&gt;=0.5")+COUNTIFS(H2089:AL2089,"BM",H2094:AL2094,"&gt;=1.5",H2095:AL2095,"&gt;=0.5")+COUNTIFS(H2089:AL2089,"D",H2094:AL2094,"&gt;=1.5",H2095:AL2095,"&gt;=0.5"))*0.5</f>
        <v>0</v>
      </c>
      <c r="CM2089" s="272"/>
      <c r="CN2089" s="264" t="s">
        <v>723</v>
      </c>
      <c r="CO2089" s="125">
        <f t="shared" ref="CO2089" si="732">+AM2089+AN2089+AO2089+AP2089+AQ2089+AR2089+AS2089+AU2089+BG2089</f>
        <v>26</v>
      </c>
      <c r="CP2089" s="225">
        <f>+SUM(I2090:I2095)-I2096</f>
        <v>0</v>
      </c>
      <c r="CQ2089" s="225">
        <f>+SUM(J2090:J2095)-J2096</f>
        <v>0</v>
      </c>
      <c r="CR2089" s="225">
        <f>+SUM(K2090:K2095)-K2096</f>
        <v>0</v>
      </c>
      <c r="CS2089" s="126"/>
      <c r="CT2089" s="126"/>
      <c r="CU2089" s="126"/>
      <c r="CV2089" s="126"/>
      <c r="CW2089" s="126"/>
      <c r="CX2089" s="126"/>
      <c r="CY2089" s="126"/>
      <c r="CZ2089" s="126"/>
      <c r="DA2089" s="126"/>
      <c r="DB2089" s="126"/>
      <c r="DC2089" s="126"/>
      <c r="DD2089" s="126"/>
      <c r="DE2089" s="126"/>
      <c r="DF2089" s="126" t="e">
        <f>+SUM(#REF!)</f>
        <v>#REF!</v>
      </c>
    </row>
    <row r="2090" spans="1:110" s="70" customFormat="1" ht="15" customHeight="1">
      <c r="A2090" s="228"/>
      <c r="B2090" s="693"/>
      <c r="C2090" s="451"/>
      <c r="D2090" s="237"/>
      <c r="E2090" s="237"/>
      <c r="F2090" s="242" t="s">
        <v>82</v>
      </c>
      <c r="G2090" s="71">
        <v>1.5</v>
      </c>
      <c r="H2090" s="83"/>
      <c r="I2090" s="83"/>
      <c r="J2090" s="83"/>
      <c r="K2090" s="83"/>
      <c r="L2090" s="83"/>
      <c r="M2090" s="83"/>
      <c r="N2090" s="83"/>
      <c r="O2090" s="83"/>
      <c r="P2090" s="83"/>
      <c r="Q2090" s="83"/>
      <c r="R2090" s="83"/>
      <c r="S2090" s="83"/>
      <c r="T2090" s="83"/>
      <c r="U2090" s="83"/>
      <c r="V2090" s="83"/>
      <c r="W2090" s="83"/>
      <c r="X2090" s="83"/>
      <c r="Y2090" s="83"/>
      <c r="Z2090" s="83"/>
      <c r="AA2090" s="83"/>
      <c r="AB2090" s="83"/>
      <c r="AC2090" s="79"/>
      <c r="AD2090" s="79"/>
      <c r="AE2090" s="79"/>
      <c r="AF2090" s="79"/>
      <c r="AG2090" s="79"/>
      <c r="AH2090" s="79"/>
      <c r="AI2090" s="79"/>
      <c r="AJ2090" s="79"/>
      <c r="AK2090" s="79"/>
      <c r="AL2090" s="79"/>
      <c r="AM2090" s="240"/>
      <c r="AN2090" s="240"/>
      <c r="AO2090" s="240"/>
      <c r="AP2090" s="240"/>
      <c r="AQ2090" s="240"/>
      <c r="AR2090" s="240"/>
      <c r="AS2090" s="240"/>
      <c r="AT2090" s="256"/>
      <c r="AU2090" s="256"/>
      <c r="AV2090" s="259"/>
      <c r="AW2090" s="259"/>
      <c r="AX2090" s="256"/>
      <c r="AY2090" s="256"/>
      <c r="AZ2090" s="256"/>
      <c r="BA2090" s="256"/>
      <c r="BB2090" s="256"/>
      <c r="BC2090" s="256"/>
      <c r="BD2090" s="256"/>
      <c r="BE2090" s="256"/>
      <c r="BF2090" s="256"/>
      <c r="BG2090" s="256"/>
      <c r="BH2090" s="256"/>
      <c r="BI2090" s="256"/>
      <c r="BJ2090" s="256"/>
      <c r="BK2090" s="256"/>
      <c r="BL2090" s="262"/>
      <c r="BM2090" s="262"/>
      <c r="BN2090" s="262"/>
      <c r="BO2090" s="262"/>
      <c r="BP2090" s="262"/>
      <c r="BQ2090" s="262"/>
      <c r="BR2090" s="270"/>
      <c r="BS2090" s="270"/>
      <c r="BT2090" s="270"/>
      <c r="BU2090" s="270"/>
      <c r="BV2090" s="270"/>
      <c r="BW2090" s="270"/>
      <c r="BX2090" s="256"/>
      <c r="BY2090" s="256"/>
      <c r="BZ2090" s="256"/>
      <c r="CA2090" s="267"/>
      <c r="CB2090" s="267"/>
      <c r="CC2090" s="274"/>
      <c r="CD2090" s="267"/>
      <c r="CE2090" s="267"/>
      <c r="CF2090" s="267"/>
      <c r="CG2090" s="267"/>
      <c r="CH2090" s="267"/>
      <c r="CI2090" s="267"/>
      <c r="CJ2090" s="267"/>
      <c r="CK2090" s="267"/>
      <c r="CL2090" s="265"/>
      <c r="CM2090" s="272"/>
      <c r="CN2090" s="264"/>
      <c r="CO2090" s="125"/>
      <c r="CP2090" s="226"/>
      <c r="CQ2090" s="226"/>
      <c r="CR2090" s="226"/>
      <c r="CS2090" s="126"/>
      <c r="CT2090" s="126"/>
      <c r="CU2090" s="126"/>
      <c r="CV2090" s="126"/>
      <c r="CW2090" s="126"/>
      <c r="CX2090" s="126"/>
      <c r="CY2090" s="126"/>
      <c r="CZ2090" s="126"/>
      <c r="DA2090" s="126"/>
      <c r="DB2090" s="126"/>
      <c r="DC2090" s="126"/>
      <c r="DD2090" s="126"/>
      <c r="DE2090" s="126"/>
      <c r="DF2090" s="126"/>
    </row>
    <row r="2091" spans="1:110" s="70" customFormat="1" ht="15" customHeight="1">
      <c r="A2091" s="228"/>
      <c r="B2091" s="693"/>
      <c r="C2091" s="451"/>
      <c r="D2091" s="237"/>
      <c r="E2091" s="237"/>
      <c r="F2091" s="243"/>
      <c r="G2091" s="72">
        <v>2</v>
      </c>
      <c r="H2091" s="84"/>
      <c r="I2091" s="84"/>
      <c r="J2091" s="84"/>
      <c r="K2091" s="84"/>
      <c r="L2091" s="84"/>
      <c r="M2091" s="84"/>
      <c r="N2091" s="84"/>
      <c r="O2091" s="84"/>
      <c r="P2091" s="84"/>
      <c r="Q2091" s="84"/>
      <c r="R2091" s="84"/>
      <c r="S2091" s="84"/>
      <c r="T2091" s="84"/>
      <c r="U2091" s="84"/>
      <c r="V2091" s="84">
        <v>10.5</v>
      </c>
      <c r="W2091" s="84"/>
      <c r="X2091" s="84"/>
      <c r="Y2091" s="84"/>
      <c r="Z2091" s="84"/>
      <c r="AA2091" s="84"/>
      <c r="AB2091" s="84"/>
      <c r="AC2091" s="80"/>
      <c r="AD2091" s="80"/>
      <c r="AE2091" s="80"/>
      <c r="AF2091" s="80"/>
      <c r="AG2091" s="80"/>
      <c r="AH2091" s="80"/>
      <c r="AI2091" s="80"/>
      <c r="AJ2091" s="80"/>
      <c r="AK2091" s="80"/>
      <c r="AL2091" s="80"/>
      <c r="AM2091" s="240"/>
      <c r="AN2091" s="240"/>
      <c r="AO2091" s="240"/>
      <c r="AP2091" s="240"/>
      <c r="AQ2091" s="240"/>
      <c r="AR2091" s="240"/>
      <c r="AS2091" s="240"/>
      <c r="AT2091" s="256"/>
      <c r="AU2091" s="256"/>
      <c r="AV2091" s="259"/>
      <c r="AW2091" s="259"/>
      <c r="AX2091" s="256"/>
      <c r="AY2091" s="256"/>
      <c r="AZ2091" s="256"/>
      <c r="BA2091" s="256"/>
      <c r="BB2091" s="256"/>
      <c r="BC2091" s="256"/>
      <c r="BD2091" s="256"/>
      <c r="BE2091" s="256"/>
      <c r="BF2091" s="256"/>
      <c r="BG2091" s="256"/>
      <c r="BH2091" s="256"/>
      <c r="BI2091" s="256"/>
      <c r="BJ2091" s="256"/>
      <c r="BK2091" s="256"/>
      <c r="BL2091" s="262"/>
      <c r="BM2091" s="262"/>
      <c r="BN2091" s="262"/>
      <c r="BO2091" s="262"/>
      <c r="BP2091" s="262"/>
      <c r="BQ2091" s="262"/>
      <c r="BR2091" s="270"/>
      <c r="BS2091" s="270"/>
      <c r="BT2091" s="270"/>
      <c r="BU2091" s="270"/>
      <c r="BV2091" s="270"/>
      <c r="BW2091" s="270"/>
      <c r="BX2091" s="256"/>
      <c r="BY2091" s="256"/>
      <c r="BZ2091" s="256"/>
      <c r="CA2091" s="267"/>
      <c r="CB2091" s="267"/>
      <c r="CC2091" s="274"/>
      <c r="CD2091" s="267"/>
      <c r="CE2091" s="267"/>
      <c r="CF2091" s="267"/>
      <c r="CG2091" s="267"/>
      <c r="CH2091" s="267"/>
      <c r="CI2091" s="267"/>
      <c r="CJ2091" s="267"/>
      <c r="CK2091" s="267"/>
      <c r="CL2091" s="265"/>
      <c r="CM2091" s="272"/>
      <c r="CN2091" s="264"/>
      <c r="CO2091" s="125"/>
      <c r="CP2091" s="226"/>
      <c r="CQ2091" s="226"/>
      <c r="CR2091" s="226"/>
      <c r="CS2091" s="126"/>
      <c r="CT2091" s="126"/>
      <c r="CU2091" s="126"/>
      <c r="CV2091" s="126"/>
      <c r="CW2091" s="126"/>
      <c r="CX2091" s="126"/>
      <c r="CY2091" s="126"/>
      <c r="CZ2091" s="126"/>
      <c r="DA2091" s="126"/>
      <c r="DB2091" s="126"/>
      <c r="DC2091" s="126"/>
      <c r="DD2091" s="126"/>
      <c r="DE2091" s="126"/>
      <c r="DF2091" s="126"/>
    </row>
    <row r="2092" spans="1:110" s="70" customFormat="1" ht="15" customHeight="1">
      <c r="A2092" s="228"/>
      <c r="B2092" s="693"/>
      <c r="C2092" s="451"/>
      <c r="D2092" s="237"/>
      <c r="E2092" s="237"/>
      <c r="F2092" s="243"/>
      <c r="G2092" s="72">
        <v>2.1</v>
      </c>
      <c r="H2092" s="84"/>
      <c r="I2092" s="84"/>
      <c r="J2092" s="84"/>
      <c r="K2092" s="84"/>
      <c r="L2092" s="84"/>
      <c r="M2092" s="84"/>
      <c r="N2092" s="84"/>
      <c r="O2092" s="84"/>
      <c r="P2092" s="84"/>
      <c r="Q2092" s="84"/>
      <c r="R2092" s="84"/>
      <c r="S2092" s="84"/>
      <c r="T2092" s="84"/>
      <c r="U2092" s="84"/>
      <c r="V2092" s="84"/>
      <c r="W2092" s="84"/>
      <c r="X2092" s="84"/>
      <c r="Y2092" s="84"/>
      <c r="Z2092" s="84"/>
      <c r="AA2092" s="84"/>
      <c r="AB2092" s="84"/>
      <c r="AC2092" s="80"/>
      <c r="AD2092" s="80"/>
      <c r="AE2092" s="80"/>
      <c r="AF2092" s="80"/>
      <c r="AG2092" s="80"/>
      <c r="AH2092" s="80"/>
      <c r="AI2092" s="80"/>
      <c r="AJ2092" s="80"/>
      <c r="AK2092" s="80"/>
      <c r="AL2092" s="80"/>
      <c r="AM2092" s="240"/>
      <c r="AN2092" s="240"/>
      <c r="AO2092" s="240"/>
      <c r="AP2092" s="240"/>
      <c r="AQ2092" s="240"/>
      <c r="AR2092" s="240"/>
      <c r="AS2092" s="240"/>
      <c r="AT2092" s="256"/>
      <c r="AU2092" s="256"/>
      <c r="AV2092" s="259"/>
      <c r="AW2092" s="259"/>
      <c r="AX2092" s="256"/>
      <c r="AY2092" s="256"/>
      <c r="AZ2092" s="256"/>
      <c r="BA2092" s="256"/>
      <c r="BB2092" s="256"/>
      <c r="BC2092" s="256"/>
      <c r="BD2092" s="256"/>
      <c r="BE2092" s="256"/>
      <c r="BF2092" s="256"/>
      <c r="BG2092" s="256"/>
      <c r="BH2092" s="256"/>
      <c r="BI2092" s="256"/>
      <c r="BJ2092" s="256"/>
      <c r="BK2092" s="256"/>
      <c r="BL2092" s="262"/>
      <c r="BM2092" s="262"/>
      <c r="BN2092" s="262"/>
      <c r="BO2092" s="262"/>
      <c r="BP2092" s="262"/>
      <c r="BQ2092" s="262"/>
      <c r="BR2092" s="270"/>
      <c r="BS2092" s="270"/>
      <c r="BT2092" s="270"/>
      <c r="BU2092" s="270"/>
      <c r="BV2092" s="270"/>
      <c r="BW2092" s="270"/>
      <c r="BX2092" s="256"/>
      <c r="BY2092" s="256"/>
      <c r="BZ2092" s="256"/>
      <c r="CA2092" s="267"/>
      <c r="CB2092" s="267"/>
      <c r="CC2092" s="274"/>
      <c r="CD2092" s="267"/>
      <c r="CE2092" s="267"/>
      <c r="CF2092" s="267"/>
      <c r="CG2092" s="267"/>
      <c r="CH2092" s="267"/>
      <c r="CI2092" s="267"/>
      <c r="CJ2092" s="267"/>
      <c r="CK2092" s="267"/>
      <c r="CL2092" s="265"/>
      <c r="CM2092" s="272"/>
      <c r="CN2092" s="264"/>
      <c r="CO2092" s="125"/>
      <c r="CP2092" s="226"/>
      <c r="CQ2092" s="226"/>
      <c r="CR2092" s="226"/>
      <c r="CS2092" s="126"/>
      <c r="CT2092" s="126"/>
      <c r="CU2092" s="126"/>
      <c r="CV2092" s="126"/>
      <c r="CW2092" s="126"/>
      <c r="CX2092" s="126"/>
      <c r="CY2092" s="126"/>
      <c r="CZ2092" s="126"/>
      <c r="DA2092" s="126"/>
      <c r="DB2092" s="126"/>
      <c r="DC2092" s="126"/>
      <c r="DD2092" s="126"/>
      <c r="DE2092" s="126"/>
      <c r="DF2092" s="126"/>
    </row>
    <row r="2093" spans="1:110" s="70" customFormat="1" ht="15" customHeight="1">
      <c r="A2093" s="228"/>
      <c r="B2093" s="693"/>
      <c r="C2093" s="451"/>
      <c r="D2093" s="237"/>
      <c r="E2093" s="237"/>
      <c r="F2093" s="243"/>
      <c r="G2093" s="72">
        <v>2.7</v>
      </c>
      <c r="H2093" s="84"/>
      <c r="I2093" s="84"/>
      <c r="J2093" s="84"/>
      <c r="K2093" s="84"/>
      <c r="L2093" s="84"/>
      <c r="M2093" s="84"/>
      <c r="N2093" s="84"/>
      <c r="O2093" s="84"/>
      <c r="P2093" s="84"/>
      <c r="Q2093" s="84"/>
      <c r="R2093" s="84"/>
      <c r="S2093" s="84"/>
      <c r="T2093" s="84"/>
      <c r="U2093" s="84"/>
      <c r="V2093" s="84"/>
      <c r="W2093" s="84"/>
      <c r="X2093" s="84"/>
      <c r="Y2093" s="84"/>
      <c r="Z2093" s="84"/>
      <c r="AA2093" s="84"/>
      <c r="AB2093" s="84"/>
      <c r="AC2093" s="80"/>
      <c r="AD2093" s="80"/>
      <c r="AE2093" s="80"/>
      <c r="AF2093" s="80"/>
      <c r="AG2093" s="80"/>
      <c r="AH2093" s="80"/>
      <c r="AI2093" s="80"/>
      <c r="AJ2093" s="80"/>
      <c r="AK2093" s="80"/>
      <c r="AL2093" s="80"/>
      <c r="AM2093" s="240"/>
      <c r="AN2093" s="240"/>
      <c r="AO2093" s="240"/>
      <c r="AP2093" s="240"/>
      <c r="AQ2093" s="240"/>
      <c r="AR2093" s="240"/>
      <c r="AS2093" s="240"/>
      <c r="AT2093" s="256"/>
      <c r="AU2093" s="256"/>
      <c r="AV2093" s="259"/>
      <c r="AW2093" s="259"/>
      <c r="AX2093" s="256"/>
      <c r="AY2093" s="256"/>
      <c r="AZ2093" s="256"/>
      <c r="BA2093" s="256"/>
      <c r="BB2093" s="256"/>
      <c r="BC2093" s="256"/>
      <c r="BD2093" s="256"/>
      <c r="BE2093" s="256"/>
      <c r="BF2093" s="256"/>
      <c r="BG2093" s="256"/>
      <c r="BH2093" s="256"/>
      <c r="BI2093" s="256"/>
      <c r="BJ2093" s="256"/>
      <c r="BK2093" s="256"/>
      <c r="BL2093" s="262"/>
      <c r="BM2093" s="262"/>
      <c r="BN2093" s="262"/>
      <c r="BO2093" s="262"/>
      <c r="BP2093" s="262"/>
      <c r="BQ2093" s="262"/>
      <c r="BR2093" s="270"/>
      <c r="BS2093" s="270"/>
      <c r="BT2093" s="270"/>
      <c r="BU2093" s="270"/>
      <c r="BV2093" s="270"/>
      <c r="BW2093" s="270"/>
      <c r="BX2093" s="256"/>
      <c r="BY2093" s="256"/>
      <c r="BZ2093" s="256"/>
      <c r="CA2093" s="267"/>
      <c r="CB2093" s="267"/>
      <c r="CC2093" s="274"/>
      <c r="CD2093" s="267"/>
      <c r="CE2093" s="267"/>
      <c r="CF2093" s="267"/>
      <c r="CG2093" s="267"/>
      <c r="CH2093" s="267"/>
      <c r="CI2093" s="267"/>
      <c r="CJ2093" s="267"/>
      <c r="CK2093" s="267"/>
      <c r="CL2093" s="265"/>
      <c r="CM2093" s="272"/>
      <c r="CN2093" s="264"/>
      <c r="CO2093" s="125"/>
      <c r="CP2093" s="226"/>
      <c r="CQ2093" s="226"/>
      <c r="CR2093" s="226"/>
      <c r="CS2093" s="126"/>
      <c r="CT2093" s="126"/>
      <c r="CU2093" s="126"/>
      <c r="CV2093" s="126"/>
      <c r="CW2093" s="126"/>
      <c r="CX2093" s="126"/>
      <c r="CY2093" s="126"/>
      <c r="CZ2093" s="126"/>
      <c r="DA2093" s="126"/>
      <c r="DB2093" s="126"/>
      <c r="DC2093" s="126"/>
      <c r="DD2093" s="126"/>
      <c r="DE2093" s="126"/>
      <c r="DF2093" s="126"/>
    </row>
    <row r="2094" spans="1:110" s="70" customFormat="1" ht="15" customHeight="1">
      <c r="A2094" s="228"/>
      <c r="B2094" s="693"/>
      <c r="C2094" s="451"/>
      <c r="D2094" s="237"/>
      <c r="E2094" s="237"/>
      <c r="F2094" s="243"/>
      <c r="G2094" s="72">
        <v>3</v>
      </c>
      <c r="H2094" s="84"/>
      <c r="I2094" s="84"/>
      <c r="J2094" s="84"/>
      <c r="K2094" s="84"/>
      <c r="L2094" s="84"/>
      <c r="M2094" s="84"/>
      <c r="N2094" s="84"/>
      <c r="O2094" s="84"/>
      <c r="P2094" s="84"/>
      <c r="Q2094" s="84"/>
      <c r="R2094" s="84"/>
      <c r="S2094" s="84"/>
      <c r="T2094" s="84"/>
      <c r="U2094" s="84"/>
      <c r="V2094" s="84"/>
      <c r="W2094" s="84"/>
      <c r="X2094" s="84"/>
      <c r="Y2094" s="84"/>
      <c r="Z2094" s="84"/>
      <c r="AA2094" s="84"/>
      <c r="AB2094" s="84"/>
      <c r="AC2094" s="80"/>
      <c r="AD2094" s="80"/>
      <c r="AE2094" s="80"/>
      <c r="AF2094" s="80"/>
      <c r="AG2094" s="80"/>
      <c r="AH2094" s="80"/>
      <c r="AI2094" s="80"/>
      <c r="AJ2094" s="80"/>
      <c r="AK2094" s="80"/>
      <c r="AL2094" s="80"/>
      <c r="AM2094" s="240"/>
      <c r="AN2094" s="240"/>
      <c r="AO2094" s="240"/>
      <c r="AP2094" s="240"/>
      <c r="AQ2094" s="240"/>
      <c r="AR2094" s="240"/>
      <c r="AS2094" s="240"/>
      <c r="AT2094" s="256"/>
      <c r="AU2094" s="256"/>
      <c r="AV2094" s="259"/>
      <c r="AW2094" s="259"/>
      <c r="AX2094" s="256"/>
      <c r="AY2094" s="256"/>
      <c r="AZ2094" s="256"/>
      <c r="BA2094" s="256"/>
      <c r="BB2094" s="256"/>
      <c r="BC2094" s="256"/>
      <c r="BD2094" s="256"/>
      <c r="BE2094" s="256"/>
      <c r="BF2094" s="256"/>
      <c r="BG2094" s="256"/>
      <c r="BH2094" s="256"/>
      <c r="BI2094" s="256"/>
      <c r="BJ2094" s="256"/>
      <c r="BK2094" s="256"/>
      <c r="BL2094" s="262"/>
      <c r="BM2094" s="262"/>
      <c r="BN2094" s="262"/>
      <c r="BO2094" s="262"/>
      <c r="BP2094" s="262"/>
      <c r="BQ2094" s="262"/>
      <c r="BR2094" s="270"/>
      <c r="BS2094" s="270"/>
      <c r="BT2094" s="270"/>
      <c r="BU2094" s="270"/>
      <c r="BV2094" s="270"/>
      <c r="BW2094" s="270"/>
      <c r="BX2094" s="256"/>
      <c r="BY2094" s="256"/>
      <c r="BZ2094" s="256"/>
      <c r="CA2094" s="267"/>
      <c r="CB2094" s="267"/>
      <c r="CC2094" s="274"/>
      <c r="CD2094" s="267"/>
      <c r="CE2094" s="267"/>
      <c r="CF2094" s="267"/>
      <c r="CG2094" s="267"/>
      <c r="CH2094" s="267"/>
      <c r="CI2094" s="267"/>
      <c r="CJ2094" s="267"/>
      <c r="CK2094" s="267"/>
      <c r="CL2094" s="265"/>
      <c r="CM2094" s="272"/>
      <c r="CN2094" s="264"/>
      <c r="CO2094" s="125"/>
      <c r="CP2094" s="226"/>
      <c r="CQ2094" s="226"/>
      <c r="CR2094" s="226"/>
      <c r="CS2094" s="126"/>
      <c r="CT2094" s="126"/>
      <c r="CU2094" s="126"/>
      <c r="CV2094" s="126"/>
      <c r="CW2094" s="126"/>
      <c r="CX2094" s="126"/>
      <c r="CY2094" s="126"/>
      <c r="CZ2094" s="126"/>
      <c r="DA2094" s="126"/>
      <c r="DB2094" s="126"/>
      <c r="DC2094" s="126"/>
      <c r="DD2094" s="126"/>
      <c r="DE2094" s="126"/>
      <c r="DF2094" s="126"/>
    </row>
    <row r="2095" spans="1:110" s="70" customFormat="1" ht="15" customHeight="1">
      <c r="A2095" s="228"/>
      <c r="B2095" s="693"/>
      <c r="C2095" s="451"/>
      <c r="D2095" s="237"/>
      <c r="E2095" s="237"/>
      <c r="F2095" s="244"/>
      <c r="G2095" s="73">
        <v>3.9</v>
      </c>
      <c r="H2095" s="85"/>
      <c r="I2095" s="85"/>
      <c r="J2095" s="85"/>
      <c r="K2095" s="85"/>
      <c r="L2095" s="85"/>
      <c r="M2095" s="85"/>
      <c r="N2095" s="85"/>
      <c r="O2095" s="85"/>
      <c r="P2095" s="85"/>
      <c r="Q2095" s="85"/>
      <c r="R2095" s="85"/>
      <c r="S2095" s="85"/>
      <c r="T2095" s="85"/>
      <c r="U2095" s="85"/>
      <c r="V2095" s="85"/>
      <c r="W2095" s="85"/>
      <c r="X2095" s="85"/>
      <c r="Y2095" s="85"/>
      <c r="Z2095" s="85"/>
      <c r="AA2095" s="85"/>
      <c r="AB2095" s="85"/>
      <c r="AC2095" s="81"/>
      <c r="AD2095" s="81"/>
      <c r="AE2095" s="81"/>
      <c r="AF2095" s="81"/>
      <c r="AG2095" s="81"/>
      <c r="AH2095" s="81"/>
      <c r="AI2095" s="81"/>
      <c r="AJ2095" s="81"/>
      <c r="AK2095" s="81"/>
      <c r="AL2095" s="81"/>
      <c r="AM2095" s="240"/>
      <c r="AN2095" s="240"/>
      <c r="AO2095" s="240"/>
      <c r="AP2095" s="240"/>
      <c r="AQ2095" s="240"/>
      <c r="AR2095" s="240"/>
      <c r="AS2095" s="240"/>
      <c r="AT2095" s="256"/>
      <c r="AU2095" s="256"/>
      <c r="AV2095" s="259"/>
      <c r="AW2095" s="259"/>
      <c r="AX2095" s="256"/>
      <c r="AY2095" s="256"/>
      <c r="AZ2095" s="256"/>
      <c r="BA2095" s="256"/>
      <c r="BB2095" s="256"/>
      <c r="BC2095" s="256"/>
      <c r="BD2095" s="256"/>
      <c r="BE2095" s="256"/>
      <c r="BF2095" s="256"/>
      <c r="BG2095" s="256"/>
      <c r="BH2095" s="256"/>
      <c r="BI2095" s="256"/>
      <c r="BJ2095" s="256"/>
      <c r="BK2095" s="256"/>
      <c r="BL2095" s="262"/>
      <c r="BM2095" s="262"/>
      <c r="BN2095" s="262"/>
      <c r="BO2095" s="262"/>
      <c r="BP2095" s="262"/>
      <c r="BQ2095" s="262"/>
      <c r="BR2095" s="270"/>
      <c r="BS2095" s="270"/>
      <c r="BT2095" s="270"/>
      <c r="BU2095" s="270"/>
      <c r="BV2095" s="270"/>
      <c r="BW2095" s="270"/>
      <c r="BX2095" s="256"/>
      <c r="BY2095" s="256"/>
      <c r="BZ2095" s="256"/>
      <c r="CA2095" s="267"/>
      <c r="CB2095" s="267"/>
      <c r="CC2095" s="274"/>
      <c r="CD2095" s="267"/>
      <c r="CE2095" s="267"/>
      <c r="CF2095" s="267"/>
      <c r="CG2095" s="267"/>
      <c r="CH2095" s="267"/>
      <c r="CI2095" s="267"/>
      <c r="CJ2095" s="267"/>
      <c r="CK2095" s="267"/>
      <c r="CL2095" s="265"/>
      <c r="CM2095" s="272"/>
      <c r="CN2095" s="264"/>
      <c r="CO2095" s="125"/>
      <c r="CP2095" s="226"/>
      <c r="CQ2095" s="226"/>
      <c r="CR2095" s="226"/>
      <c r="CS2095" s="126"/>
      <c r="CT2095" s="126"/>
      <c r="CU2095" s="126"/>
      <c r="CV2095" s="126"/>
      <c r="CW2095" s="126"/>
      <c r="CX2095" s="126"/>
      <c r="CY2095" s="126"/>
      <c r="CZ2095" s="126"/>
      <c r="DA2095" s="126"/>
      <c r="DB2095" s="126"/>
      <c r="DC2095" s="126"/>
      <c r="DD2095" s="126"/>
      <c r="DE2095" s="126"/>
      <c r="DF2095" s="126"/>
    </row>
    <row r="2096" spans="1:110" s="70" customFormat="1" ht="15" customHeight="1">
      <c r="A2096" s="229"/>
      <c r="B2096" s="694"/>
      <c r="C2096" s="452"/>
      <c r="D2096" s="238"/>
      <c r="E2096" s="238"/>
      <c r="F2096" s="245" t="s">
        <v>83</v>
      </c>
      <c r="G2096" s="246"/>
      <c r="H2096" s="82"/>
      <c r="I2096" s="82"/>
      <c r="J2096" s="82"/>
      <c r="K2096" s="82"/>
      <c r="L2096" s="82"/>
      <c r="M2096" s="82"/>
      <c r="N2096" s="82"/>
      <c r="O2096" s="82"/>
      <c r="P2096" s="82"/>
      <c r="Q2096" s="82"/>
      <c r="R2096" s="82"/>
      <c r="S2096" s="82"/>
      <c r="T2096" s="82"/>
      <c r="U2096" s="82"/>
      <c r="V2096" s="82"/>
      <c r="W2096" s="82"/>
      <c r="X2096" s="82"/>
      <c r="Y2096" s="82"/>
      <c r="Z2096" s="82"/>
      <c r="AA2096" s="82"/>
      <c r="AB2096" s="82"/>
      <c r="AC2096" s="35"/>
      <c r="AD2096" s="35"/>
      <c r="AE2096" s="35"/>
      <c r="AF2096" s="35"/>
      <c r="AG2096" s="35"/>
      <c r="AH2096" s="35"/>
      <c r="AI2096" s="35"/>
      <c r="AJ2096" s="35"/>
      <c r="AK2096" s="35"/>
      <c r="AL2096" s="35"/>
      <c r="AM2096" s="241"/>
      <c r="AN2096" s="241"/>
      <c r="AO2096" s="241"/>
      <c r="AP2096" s="241"/>
      <c r="AQ2096" s="241"/>
      <c r="AR2096" s="241"/>
      <c r="AS2096" s="241"/>
      <c r="AT2096" s="257"/>
      <c r="AU2096" s="257"/>
      <c r="AV2096" s="260"/>
      <c r="AW2096" s="260"/>
      <c r="AX2096" s="257"/>
      <c r="AY2096" s="257"/>
      <c r="AZ2096" s="257"/>
      <c r="BA2096" s="257"/>
      <c r="BB2096" s="257"/>
      <c r="BC2096" s="257"/>
      <c r="BD2096" s="257"/>
      <c r="BE2096" s="257"/>
      <c r="BF2096" s="257"/>
      <c r="BG2096" s="257"/>
      <c r="BH2096" s="257"/>
      <c r="BI2096" s="257"/>
      <c r="BJ2096" s="257"/>
      <c r="BK2096" s="257"/>
      <c r="BL2096" s="263"/>
      <c r="BM2096" s="263"/>
      <c r="BN2096" s="263"/>
      <c r="BO2096" s="263"/>
      <c r="BP2096" s="263"/>
      <c r="BQ2096" s="263"/>
      <c r="BR2096" s="271"/>
      <c r="BS2096" s="271"/>
      <c r="BT2096" s="271"/>
      <c r="BU2096" s="271"/>
      <c r="BV2096" s="271"/>
      <c r="BW2096" s="271"/>
      <c r="BX2096" s="257"/>
      <c r="BY2096" s="257"/>
      <c r="BZ2096" s="257"/>
      <c r="CA2096" s="268"/>
      <c r="CB2096" s="268"/>
      <c r="CC2096" s="275"/>
      <c r="CD2096" s="268"/>
      <c r="CE2096" s="268"/>
      <c r="CF2096" s="268"/>
      <c r="CG2096" s="268"/>
      <c r="CH2096" s="268"/>
      <c r="CI2096" s="268"/>
      <c r="CJ2096" s="268"/>
      <c r="CK2096" s="268"/>
      <c r="CL2096" s="265"/>
      <c r="CM2096" s="272"/>
      <c r="CN2096" s="264"/>
      <c r="CO2096" s="125"/>
      <c r="CP2096" s="226"/>
      <c r="CQ2096" s="226"/>
      <c r="CR2096" s="226"/>
      <c r="CS2096" s="126"/>
      <c r="CT2096" s="126"/>
      <c r="CU2096" s="126"/>
      <c r="CV2096" s="126"/>
      <c r="CW2096" s="126"/>
      <c r="CX2096" s="126"/>
      <c r="CY2096" s="126"/>
      <c r="CZ2096" s="126"/>
      <c r="DA2096" s="126"/>
      <c r="DB2096" s="126"/>
      <c r="DC2096" s="126"/>
      <c r="DD2096" s="126"/>
      <c r="DE2096" s="126"/>
      <c r="DF2096" s="126"/>
    </row>
    <row r="2097" spans="1:110" s="120" customFormat="1" ht="15" customHeight="1">
      <c r="A2097" s="227">
        <f t="shared" si="730"/>
        <v>260</v>
      </c>
      <c r="B2097" s="438" t="s">
        <v>290</v>
      </c>
      <c r="C2097" s="297" t="s">
        <v>291</v>
      </c>
      <c r="D2097" s="236">
        <v>42450</v>
      </c>
      <c r="E2097" s="236" t="s">
        <v>573</v>
      </c>
      <c r="F2097" s="253" t="s">
        <v>80</v>
      </c>
      <c r="G2097" s="254"/>
      <c r="H2097" s="82" t="s">
        <v>69</v>
      </c>
      <c r="I2097" s="82"/>
      <c r="J2097" s="82" t="s">
        <v>60</v>
      </c>
      <c r="K2097" s="82" t="s">
        <v>60</v>
      </c>
      <c r="L2097" s="82" t="s">
        <v>60</v>
      </c>
      <c r="M2097" s="82" t="s">
        <v>60</v>
      </c>
      <c r="N2097" s="82" t="s">
        <v>60</v>
      </c>
      <c r="O2097" s="82"/>
      <c r="P2097" s="82" t="s">
        <v>60</v>
      </c>
      <c r="Q2097" s="82" t="s">
        <v>60</v>
      </c>
      <c r="R2097" s="82" t="s">
        <v>60</v>
      </c>
      <c r="S2097" s="82" t="s">
        <v>60</v>
      </c>
      <c r="T2097" s="82" t="s">
        <v>60</v>
      </c>
      <c r="U2097" s="82" t="s">
        <v>60</v>
      </c>
      <c r="V2097" s="82"/>
      <c r="W2097" s="82" t="s">
        <v>60</v>
      </c>
      <c r="X2097" s="82" t="s">
        <v>60</v>
      </c>
      <c r="Y2097" s="82" t="s">
        <v>60</v>
      </c>
      <c r="Z2097" s="82" t="s">
        <v>60</v>
      </c>
      <c r="AA2097" s="82" t="s">
        <v>60</v>
      </c>
      <c r="AB2097" s="82" t="s">
        <v>60</v>
      </c>
      <c r="AC2097" s="82"/>
      <c r="AD2097" s="82" t="s">
        <v>60</v>
      </c>
      <c r="AE2097" s="82" t="s">
        <v>60</v>
      </c>
      <c r="AF2097" s="82" t="s">
        <v>60</v>
      </c>
      <c r="AG2097" s="82" t="s">
        <v>60</v>
      </c>
      <c r="AH2097" s="82" t="s">
        <v>60</v>
      </c>
      <c r="AI2097" s="82" t="s">
        <v>1471</v>
      </c>
      <c r="AJ2097" s="82"/>
      <c r="AK2097" s="82" t="s">
        <v>60</v>
      </c>
      <c r="AL2097" s="82" t="s">
        <v>60</v>
      </c>
      <c r="AM2097" s="239">
        <f>COUNTIF(H2097:AL2097,"PH")+COUNTIF(H2097:AL2097,"PH/L")+COUNTIF(H2097:AL2097,"PM")</f>
        <v>0</v>
      </c>
      <c r="AN2097" s="239">
        <f>COUNTIF(H2097:AL2097,"PD")+COUNTIF(H2097:AL2097,"PDD")+COUNTIF(H2097:AL2097,"P/DS")/2+COUNTIF(H2097:AL2097,"PMD")</f>
        <v>0</v>
      </c>
      <c r="AO2097" s="239">
        <f>COUNTIF(H2097:AL2097,"PN")+COUNTIF(H2097:AL2097,"P/NS")/2+COUNTIF(H2097:AL2097,"PH")+COUNTIF(H2097:AL2097,"PH/F")/2+COUNTIF(H2097:AL2097,"PH/L")/2+COUNTIF(H2097:AL2097,"PM")</f>
        <v>0</v>
      </c>
      <c r="AP2097" s="239">
        <f>COUNTIF(H2097:AL2097,"BH")+COUNTIF(H2097:AL2097,"AL/BL")+COUNTIF(H2097:AL2097,"UL/BL")+COUNTIF(H2097:AL2097,"BM")</f>
        <v>0</v>
      </c>
      <c r="AQ2097" s="239">
        <f>COUNTIF(H2097:AL2097,"DS")+COUNTIF(H2097:AL2097,"AL/DS")/2+COUNTIF(H2097:AL2097,"UL/DS")/2+COUNTIF(H2097:AL2097,"CT")+COUNTIF(H2097:AL2097,"MD")</f>
        <v>24.5</v>
      </c>
      <c r="AR2097" s="239">
        <f>COUNTIF(H2097:AL2097,"NS")+COUNTIF(H2097:AL2097,"AL/NS")/2+COUNTIF(H2097:AL2097,"UL/NS")/2+COUNTIF(H2097:AL2097,"BH")+COUNTIF(H2097:AL2097,"AL/BF")/2+COUNTIF(H2097:AL2097,"AL/BL")/2+COUNTIF(H2097:AL2097,"UL/BL")/2+COUNTIF(H2097:AL2097,"UL/BF")/2+COUNTIF(H2097:AL2097,"BM")</f>
        <v>0</v>
      </c>
      <c r="AS2097" s="239">
        <f>COUNTIF(H2097:AL2097,"AL")+COUNTIF(H2097:AL2097,"AL/DS")/2+COUNTIF(H2097:AL2097,"AL/NS")/2+COUNTIF(H2097:AL2097,"NH")+COUNTIF(H2097:AL2097,"SL")+COUNTIF(H2097:AL2097,"NHD")+COUNTIF(H2097:AL2097,"B")+COUNTIF(H2097:AL2097,"HL")+COUNTIF(H2097:AL2097,"AL/BF")/2+COUNTIF(H2097:AL2097,"AL/BL")/2</f>
        <v>1</v>
      </c>
      <c r="AT2097" s="255">
        <f>COUNTIF(H2097:AL2097,"PD")+COUNTIF(H2097:AL2097,"PN")+COUNTIF(H2097:AL2097,"P/DS")/2+COUNTIF(H2097:AL2097,"P/NS")/2+COUNTIF(H2097:AL2097,"DS")+COUNTIF(H2097:AL2097,"NS")+COUNTIF(H2097:AL2097,"AL")+COUNTIF(H2097:AL2097,"AL/DS")+COUNTIF(H2097:AL2097,"AL/NS")+COUNTIF(H2097:AL2097,"NH")+COUNTIF(H2097:AL2097,"SL")+COUNTIF(H2097:AL2097,"UL/DS")/2+COUNTIF(H2097:AL2097,"UL/NS")/2+COUNTIF(H2097:AL2097,"CT")+COUNTIF(H2097:AL2097,"NHD")+COUNTIF(H2097:AL2097,"PDD")+COUNTIF(H2097:AL2097,"B")+COUNTIF(H2097:AL2097,"HL")+COUNTIF(H2097:AL2097,"PH")+COUNTIF(H2097:AL2097,"BH")+COUNTIF(H2097:AL2097,"AL/BF")+COUNTIF(H2097:AL2097,"AL/BL")+COUNTIF(H2097:AL2097,"UL/BF")/2+COUNTIF(H2097:AL2097,"UL/BL")/2+COUNTIF(H2097:AL2097,"PH/F")/2+COUNTIF(H2097:AL2097,"PH/L")/2+COUNTIF(H2097:AL2097,"MD")+COUNTIF(H2097:AL2097,"PMD")+COUNTIF(H2097:AL2097,"PM")+COUNTIF(H2097:AL2097,"BM")</f>
        <v>25.5</v>
      </c>
      <c r="AU2097" s="255">
        <f>COUNTIF(H2097:AL2097,"P/DS")/2+COUNTIF(H2097:AL2097,"P/NS")/2+COUNTIF(H2097:AL2097,"IL")+COUNTIF(H2097:AL2097,"NL")+COUNTIF(H2097:AL2097,"UL")+COUNTIF(H2097:AL2097,"UL/DS")/2+COUNTIF(H2097:AL2097,"UL/NS")/2+COUNTIF(H2097:AL2097,"KT")+COUNTIF(H2097:AL2097,"UL/BF")/2+COUNTIF(H2097:AL2097,"UL/BL")/2+COUNTIF(H2097:AL2097,"PH/F")/2+COUNTIF(H2097:AL2097,"PH/L")/2+COUNTIF(H2097:AL2097,"NB")</f>
        <v>0.5</v>
      </c>
      <c r="AV2097" s="258">
        <f>COUNTIF(H2097:AL2097,"PN")+COUNTIF(H2097:AL2097,"TVD")+COUNTIF(H2097:AL2097,"PH")+COUNTIF(H2097:AL2097,"PM")+COUNTIF(H2097:AL2097,"PDD")-COUNTIFS(H2097:AL2097,"PN",H2104:AL2104,"&gt;=3")-COUNTIFS(H2097:AL2097,"PM",H2104:AL2104,"&gt;=3")</f>
        <v>0</v>
      </c>
      <c r="AW2097" s="258">
        <f>COUNTIF(H2097:AL2097,"NS")+COUNTIF(H2097:AL2097,"D")+COUNTIF(H2097:AL2097,"BH")+COUNTIF(H2097:AL2097,"NHD")+COUNTIF(H2097:AL2097,"BM")-COUNTIFS(H2097:AL2097,"NS",H2104:AL2104,"&gt;=3")-COUNTIFS(H2097:AL2097,"BH",H2104:AL2104,"&gt;=3")-COUNTIFS(H2097:AL2097,"BM",H2104:AL2104,"&gt;=3")</f>
        <v>0</v>
      </c>
      <c r="AX2097" s="255">
        <f>COUNTIF(H2097:AL2097,"AL")+COUNTIF(H2097:AL2097,"AL/DS")/2+COUNTIF(H2097:AL2097,"AL/NS")/2+COUNTIF(H2097:AL2097,"AL/BF")+COUNTIF(H2097:AL2097,"AL/BL")/2</f>
        <v>0</v>
      </c>
      <c r="AY2097" s="255">
        <f>COUNTIF(H2097:AL2097,"SL")</f>
        <v>0</v>
      </c>
      <c r="AZ2097" s="255">
        <f>COUNTIF(H2097:AL2097,"NH")</f>
        <v>1</v>
      </c>
      <c r="BA2097" s="255">
        <f>COUNTIF(H2097:AL2097,"HL")</f>
        <v>0</v>
      </c>
      <c r="BB2097" s="255">
        <f>COUNTIF(G2097:AL2097,"P/DS")/2+COUNTIF(G2097:AL2097,"P/NS")/2+COUNTIF(G2097:AL2097,"UL")+COUNTIF(G2097:AL2097,"UL/DS")/2+COUNTIF(G2097:AL2097,"UL/NS")/2+COUNTIF(G2097:AL2097,"UL/BL")/2+COUNTIF(G2097:AL2097,"UL/BF")/2+COUNTIF(G2097:AL2097,"PH/F")/2+COUNTIF(G2097:AL2097,"PH/L")/2</f>
        <v>0.5</v>
      </c>
      <c r="BC2097" s="255">
        <f>COUNTIF(H2097:AL2097,"NB")</f>
        <v>0</v>
      </c>
      <c r="BD2097" s="255">
        <f>COUNTIF(H2097:AL2097,"NL")</f>
        <v>0</v>
      </c>
      <c r="BE2097" s="255">
        <f>COUNTIF(H2097:AL2097,"IL")</f>
        <v>0</v>
      </c>
      <c r="BF2097" s="255">
        <f>COUNTIF(H2097:AL2097,"KT")</f>
        <v>0</v>
      </c>
      <c r="BG2097" s="255">
        <f>COUNTIF(H2097:AL2097,"L70")</f>
        <v>0</v>
      </c>
      <c r="BH2097" s="255">
        <f>COUNTIF(H2097:AL2097,"MD")</f>
        <v>0</v>
      </c>
      <c r="BI2097" s="255">
        <f>COUNTIF(H2097:AL2097,"PMD")</f>
        <v>0</v>
      </c>
      <c r="BJ2097" s="255">
        <f>COUNTIF(H2097:AL2097,"PM")</f>
        <v>0</v>
      </c>
      <c r="BK2097" s="255">
        <f>COUNTIF(H2097:AL2097,"BM")</f>
        <v>0</v>
      </c>
      <c r="BL2097" s="261">
        <f>SUMIF(H2097:AL2097,"PD",H2098:AL2098)+SUMIF(H2097:AL2097,"PN",H2098:AL2098)+SUMIF(H2097:AL2097,"P/DS",H2098:AL2098)+SUMIF(H2097:AL2097,"PN/F",H2098:AL2098)+SUMIF(H2097:AL2097,"PN/L",H2098:AL2098)+SUMIF(H2097:AL2097,"TV",H2098:AL2098)+SUMIF(H2097:AL2097,"TVD",H2098:AL2098)+SUMIF(H2097:AL2097,"PDD",H2098:AL2098)</f>
        <v>0</v>
      </c>
      <c r="BM2097" s="261">
        <f>SUMIF(H2097:AL2097,"PD",H2099:AL2099)+SUMIF(H2097:AL2097,"PN",H2099:AL2099)+SUMIF(H2097:AL2097,"P/DS",H2099:AL2099)+SUMIF(H2097:AL2097,"PN/F",H2099:AL2099)+SUMIF(H2097:AL2097,"PN/L",H2099:AL2099)+SUMIF(H2097:AL2097,"TV",H2099:AL2099)+SUMIF(H2097:AL2097,"TVD",H2099:AL2099)+SUMIF(H2097:AL2097,"PDD",H2099:AL2099)+SUMIF(H2097:AL2097,"PMD",H2099:AL2099)</f>
        <v>0</v>
      </c>
      <c r="BN2097" s="261">
        <f>SUMIF(H2097:AL2097,"PD",H2100:AL2100)+SUMIF(H2097:AL2097,"PN",H2100:AL2100)+SUMIF(H2097:AL2097,"P/DS",H2100:AL2100)+SUMIF(H2097:AL2097,"PN/F",H2100:AL2100)+SUMIF(H2097:AL2097,"PN/L",H2100:AL2100)+SUMIF(H2097:AL2097,"TV",H2100:AL2100)+SUMIF(H2097:AL2097,"TVD",H2100:AL2100)</f>
        <v>0</v>
      </c>
      <c r="BO2097" s="261">
        <f>SUMIF(H2097:AL2097,"PD",H2101:AL2101)+SUMIF(H2097:AL2097,"PN",H2101:AL2101)+SUMIF(H2097:AL2097,"P/DS",H2101:AL2101)+SUMIF(H2097:AL2097,"PN/F",H2101:AL2101)+SUMIF(H2097:AL2097,"PN/L",H2101:AL2101)+SUMIF(H2097:AL2097,"TV",H2101:AL2101)+SUMIF(H2097:AL2097,"TVD",H2101:AL2101)</f>
        <v>0</v>
      </c>
      <c r="BP2097" s="261">
        <f>SUMIF(H2097:AL2097,"PD",H2102:AL2102)+SUMIF(H2097:AL2097,"PN",H2102:AL2102)+SUMIF(H2097:AL2097,"P/DS",H2102:AL2102)+SUMIF(H2097:AL2097,"PN/F",H2102:AL2102)+SUMIF(H2097:AL2097,"PN/L",H2102:AL2102)+SUMIF(H2097:AL2097,"TV",H2102:AL2102)+SUMIF(H2097:AL2097,"TVD",H2102:AL2102)+SUMIF(H2097:AL2097,"PDD",H2102:AL2102)+SUMIF(H2097:AL2097,"PH",H2102:AL2102)+SUMIF(H2097:AL2097,"PM",H2102:AL2102)</f>
        <v>0</v>
      </c>
      <c r="BQ2097" s="261">
        <f>SUMIF(H2097:AL2097,"PD",H2103:AL2103)+SUMIF(H2097:AL2097,"PN",H2103:AL2103)+SUMIF(H2097:AL2097,"P/DS",H2103:AL2103)+SUMIF(H2097:AL2097,"PN/F",H2103:AL2103)+SUMIF(H2097:AL2097,"PN/L",H2103:AL2103)+SUMIF(H2097:AL2097,"TV",H2103:AL2103)+SUMIF(H2097:AL2097,"TVD",H2103:AL2103)+SUMIF(H2097:AL2097,"PDD",H2103:AL2103)+SUMIF(H2097:AL2097,"PH",H2103:AL2103)+SUMIF(H2097:AL2097,"PM",H2103:AL2103)</f>
        <v>0</v>
      </c>
      <c r="BR2097" s="269">
        <f>SUM(H2098:AL2098)-BL2097</f>
        <v>18</v>
      </c>
      <c r="BS2097" s="269">
        <f>SUM(H2099:AL2099)-BM2097</f>
        <v>0</v>
      </c>
      <c r="BT2097" s="269">
        <f>SUM(H2100:AL2100)-BN2097</f>
        <v>0</v>
      </c>
      <c r="BU2097" s="269">
        <f>SUM(H2101:AL2101)-BO2097</f>
        <v>0</v>
      </c>
      <c r="BV2097" s="269">
        <f>SUM(H2102:AL2102)-BP2097</f>
        <v>0</v>
      </c>
      <c r="BW2097" s="269">
        <f>SUM(H2103:AL2103)-BQ2097</f>
        <v>0</v>
      </c>
      <c r="BX2097" s="255">
        <f>SUMIF(H2097:AL2097,"PD",H2104:AL2104)+SUMIF(H2097:AL2097,"PN",H2104:AL2104)+SUMIF(H2097:AL2097,"P/DS",H2104:AL2104)+SUMIF(H2097:AL2097,"PN/F",H2104:AL2104)+SUMIF(H2097:AL2097,"PN/L",H2104:AL2104)</f>
        <v>0</v>
      </c>
      <c r="BY2097" s="255">
        <f>SUM(H2104:AL2104)-BX2097</f>
        <v>0</v>
      </c>
      <c r="BZ2097" s="255">
        <f t="shared" ref="BZ2097" si="733">+SUM(BL2097:BW2104)</f>
        <v>18</v>
      </c>
      <c r="CA2097" s="266">
        <f>(COUNTIFS(H2097:AL2097,"PD",H2098:AL2098,"&gt;=2"))*0.5-IF(CN2097="VP",COUNTIFS($H$16:$AL$16,"SAT",H2097:AL2097,"PD",H2098:AL2098,"&gt;=2"))*0.5</f>
        <v>0</v>
      </c>
      <c r="CB2097" s="266">
        <f>(COUNTIFS(H2097:AL2097,"PN",H2099:AL2099,"&gt;=0.5",H2098:AL2098,"&gt;=1.5"))*0.5+COUNTIFS(H2097:AL2097,"PDD",H2099:AL2099,"&gt;=0.5",H2098:AL2098,"&gt;=1.5")*0.5</f>
        <v>0</v>
      </c>
      <c r="CC2097" s="273">
        <f>(COUNTIFS(H2097:AL2097,"TV",H2099:AL2099,"&gt;=10"))*0.5+(COUNTIFS(H2097:AL2097,"PMD",H2099:AL2099,"&gt;=2"))*0.5</f>
        <v>0</v>
      </c>
      <c r="CD2097" s="266">
        <f>(COUNTIFS(H2097:AL2097,"TVD",H2101:AL2101,"&gt;=6.5",H2099:AL2099,"&gt;=3.5"))*0.5</f>
        <v>0</v>
      </c>
      <c r="CE2097" s="266">
        <f>(COUNTIFS(H2097:AL2097,"PD",H2102:AL2102,"&gt;=10"))*0.5</f>
        <v>0</v>
      </c>
      <c r="CF2097" s="266">
        <f>(COUNTIFS(H2097:AL2097,"PDD",H2102:AL2102,"&gt;=3.5",H2103:AL2103,"&gt;=6.5")+COUNTIFS(H2097:AL2097,"PH",H2103:AL2103,"&gt;=0.5",H2102:AL2102,"&gt;=1.5")+COUNTIFS(H2097:AL2097,"PM",H2103:AL2103,"&gt;=0.5",H2102:AL2102,"&gt;=1.5"))*0.5</f>
        <v>0</v>
      </c>
      <c r="CG2097" s="266">
        <f>(COUNTIFS(H2097:AL2097,"DS",H2098:AL2098,"&gt;=2")+COUNTIFS(H2097:AL2097,"AL/DS",H2098:AL2098,"&gt;=2"))*0.5-IF(CN2097="VP",COUNTIFS($H$16:$AL$16,"SAT",H2097:AL2097,"DS",H2098:AL2098,"&gt;=2"))*0.5</f>
        <v>3</v>
      </c>
      <c r="CH2097" s="266">
        <f>(COUNTIFS(H2097:AL2097,"NS",H2099:AL2099,"&gt;=0.5",H2098:AL2098,"&gt;=1.5")+COUNTIFS(H2097:AL2097,"AL/NS",H2099:AL2099,"&gt;=0.5",H2098:AL2098,"&gt;=1.5")+COUNTIFS(H2097:AL2097,"NHD",H2099:AL2099,"&gt;=4.5",H2102:AL2102,"&gt;=2",H2098:AL2098,"&gt;=1.5"))*0.5</f>
        <v>0</v>
      </c>
      <c r="CI2097" s="266">
        <f>(COUNTIF(H2099:AL2099,"&gt;=10")+COUNTIFS(H2097:AL2097,"MD",H2099:AL2099,"&gt;=2")-COUNTIFS(H2097:AL2097,"TV",H2099:AL2099,"&gt;=10"))*0.5</f>
        <v>0</v>
      </c>
      <c r="CJ2097" s="266">
        <f>(COUNTIFS(H2097:AL2097,"D",H2101:AL2101,"&gt;=6.5",H2099:AL2099,"&gt;=3.5"))*0.5</f>
        <v>0</v>
      </c>
      <c r="CK2097" s="266">
        <f>(COUNTIF(H2102:AL2102,"&gt;=10")-COUNTIFS(H2097:AL2097,"PD",H2102:AL2102,"&gt;=10"))*0.5</f>
        <v>0</v>
      </c>
      <c r="CL2097" s="265">
        <f>(COUNTIFS(H2097:AL2097,"NHD",H2102:AL2102,"&gt;=3.5",H2103:AL2103,"&gt;=6.5")+COUNTIFS(H2097:AL2097,"BH",H2102:AL2102,"&gt;=1.5",H2103:AL2103,"&gt;=0.5")+COUNTIFS(H2097:AL2097,"BM",H2102:AL2102,"&gt;=1.5",H2103:AL2103,"&gt;=0.5")+COUNTIFS(H2097:AL2097,"D",H2102:AL2102,"&gt;=1.5",H2103:AL2103,"&gt;=0.5"))*0.5</f>
        <v>0</v>
      </c>
      <c r="CM2097" s="272"/>
      <c r="CN2097" s="264" t="s">
        <v>723</v>
      </c>
      <c r="CO2097" s="134">
        <f t="shared" ref="CO2097" si="734">+AM2097+AN2097+AO2097+AP2097+AQ2097+AR2097+AS2097+AU2097+BG2097</f>
        <v>26</v>
      </c>
      <c r="CP2097" s="225">
        <f>+SUM(I2098:I2103)-I2104</f>
        <v>0</v>
      </c>
      <c r="CQ2097" s="225">
        <f>+SUM(J2098:J2103)-J2104</f>
        <v>3.5</v>
      </c>
      <c r="CR2097" s="225">
        <f>+SUM(K2098:K2103)-K2104</f>
        <v>0</v>
      </c>
      <c r="CS2097" s="135"/>
      <c r="CT2097" s="135"/>
      <c r="CU2097" s="135"/>
      <c r="CV2097" s="135"/>
      <c r="CW2097" s="135"/>
      <c r="CX2097" s="135"/>
      <c r="CY2097" s="135"/>
      <c r="CZ2097" s="135"/>
      <c r="DA2097" s="135"/>
      <c r="DB2097" s="135"/>
      <c r="DC2097" s="135"/>
      <c r="DD2097" s="135"/>
      <c r="DE2097" s="135"/>
      <c r="DF2097" s="135" t="e">
        <f>+SUM(#REF!)</f>
        <v>#REF!</v>
      </c>
    </row>
    <row r="2098" spans="1:110" s="120" customFormat="1" ht="15" customHeight="1">
      <c r="A2098" s="228"/>
      <c r="B2098" s="439"/>
      <c r="C2098" s="298"/>
      <c r="D2098" s="237"/>
      <c r="E2098" s="237"/>
      <c r="F2098" s="242" t="s">
        <v>82</v>
      </c>
      <c r="G2098" s="121">
        <v>1.5</v>
      </c>
      <c r="H2098" s="83"/>
      <c r="I2098" s="83"/>
      <c r="J2098" s="83">
        <v>3.5</v>
      </c>
      <c r="K2098" s="83"/>
      <c r="L2098" s="83">
        <v>2.5</v>
      </c>
      <c r="M2098" s="83">
        <v>3</v>
      </c>
      <c r="N2098" s="83">
        <v>2.5</v>
      </c>
      <c r="O2098" s="83"/>
      <c r="P2098" s="83"/>
      <c r="Q2098" s="83">
        <v>3</v>
      </c>
      <c r="R2098" s="83"/>
      <c r="S2098" s="83"/>
      <c r="T2098" s="83"/>
      <c r="U2098" s="83"/>
      <c r="V2098" s="83"/>
      <c r="W2098" s="83"/>
      <c r="X2098" s="83"/>
      <c r="Y2098" s="83"/>
      <c r="Z2098" s="83"/>
      <c r="AA2098" s="83"/>
      <c r="AB2098" s="83">
        <v>3.5</v>
      </c>
      <c r="AC2098" s="79"/>
      <c r="AD2098" s="79"/>
      <c r="AE2098" s="79"/>
      <c r="AF2098" s="79"/>
      <c r="AG2098" s="79"/>
      <c r="AH2098" s="79"/>
      <c r="AI2098" s="79"/>
      <c r="AJ2098" s="79"/>
      <c r="AK2098" s="79"/>
      <c r="AL2098" s="79"/>
      <c r="AM2098" s="240"/>
      <c r="AN2098" s="240"/>
      <c r="AO2098" s="240"/>
      <c r="AP2098" s="240"/>
      <c r="AQ2098" s="240"/>
      <c r="AR2098" s="240"/>
      <c r="AS2098" s="240"/>
      <c r="AT2098" s="256"/>
      <c r="AU2098" s="256"/>
      <c r="AV2098" s="259"/>
      <c r="AW2098" s="259"/>
      <c r="AX2098" s="256"/>
      <c r="AY2098" s="256"/>
      <c r="AZ2098" s="256"/>
      <c r="BA2098" s="256"/>
      <c r="BB2098" s="256"/>
      <c r="BC2098" s="256"/>
      <c r="BD2098" s="256"/>
      <c r="BE2098" s="256"/>
      <c r="BF2098" s="256"/>
      <c r="BG2098" s="256"/>
      <c r="BH2098" s="256"/>
      <c r="BI2098" s="256"/>
      <c r="BJ2098" s="256"/>
      <c r="BK2098" s="256"/>
      <c r="BL2098" s="262"/>
      <c r="BM2098" s="262"/>
      <c r="BN2098" s="262"/>
      <c r="BO2098" s="262"/>
      <c r="BP2098" s="262"/>
      <c r="BQ2098" s="262"/>
      <c r="BR2098" s="270"/>
      <c r="BS2098" s="270"/>
      <c r="BT2098" s="270"/>
      <c r="BU2098" s="270"/>
      <c r="BV2098" s="270"/>
      <c r="BW2098" s="270"/>
      <c r="BX2098" s="256"/>
      <c r="BY2098" s="256"/>
      <c r="BZ2098" s="256"/>
      <c r="CA2098" s="267"/>
      <c r="CB2098" s="267"/>
      <c r="CC2098" s="274"/>
      <c r="CD2098" s="267"/>
      <c r="CE2098" s="267"/>
      <c r="CF2098" s="267"/>
      <c r="CG2098" s="267"/>
      <c r="CH2098" s="267"/>
      <c r="CI2098" s="267"/>
      <c r="CJ2098" s="267"/>
      <c r="CK2098" s="267"/>
      <c r="CL2098" s="265"/>
      <c r="CM2098" s="272"/>
      <c r="CN2098" s="264"/>
      <c r="CO2098" s="134"/>
      <c r="CP2098" s="226"/>
      <c r="CQ2098" s="226"/>
      <c r="CR2098" s="226"/>
      <c r="CS2098" s="135"/>
      <c r="CT2098" s="135"/>
      <c r="CU2098" s="135"/>
      <c r="CV2098" s="135"/>
      <c r="CW2098" s="135"/>
      <c r="CX2098" s="135"/>
      <c r="CY2098" s="135"/>
      <c r="CZ2098" s="135"/>
      <c r="DA2098" s="135"/>
      <c r="DB2098" s="135"/>
      <c r="DC2098" s="135"/>
      <c r="DD2098" s="135"/>
      <c r="DE2098" s="135"/>
      <c r="DF2098" s="135"/>
    </row>
    <row r="2099" spans="1:110" s="120" customFormat="1" ht="15" customHeight="1">
      <c r="A2099" s="228"/>
      <c r="B2099" s="439"/>
      <c r="C2099" s="298"/>
      <c r="D2099" s="237"/>
      <c r="E2099" s="237"/>
      <c r="F2099" s="243"/>
      <c r="G2099" s="122">
        <v>2</v>
      </c>
      <c r="H2099" s="84"/>
      <c r="I2099" s="84"/>
      <c r="J2099" s="84"/>
      <c r="K2099" s="84"/>
      <c r="L2099" s="84"/>
      <c r="M2099" s="84"/>
      <c r="N2099" s="84"/>
      <c r="O2099" s="84"/>
      <c r="P2099" s="84"/>
      <c r="Q2099" s="84"/>
      <c r="R2099" s="84"/>
      <c r="S2099" s="84"/>
      <c r="T2099" s="84"/>
      <c r="U2099" s="84"/>
      <c r="V2099" s="84"/>
      <c r="W2099" s="84"/>
      <c r="X2099" s="84"/>
      <c r="Y2099" s="84"/>
      <c r="Z2099" s="84"/>
      <c r="AA2099" s="84"/>
      <c r="AB2099" s="84"/>
      <c r="AC2099" s="80"/>
      <c r="AD2099" s="80"/>
      <c r="AE2099" s="80"/>
      <c r="AF2099" s="80"/>
      <c r="AG2099" s="80"/>
      <c r="AH2099" s="80"/>
      <c r="AI2099" s="80"/>
      <c r="AJ2099" s="80"/>
      <c r="AK2099" s="80"/>
      <c r="AL2099" s="80"/>
      <c r="AM2099" s="240"/>
      <c r="AN2099" s="240"/>
      <c r="AO2099" s="240"/>
      <c r="AP2099" s="240"/>
      <c r="AQ2099" s="240"/>
      <c r="AR2099" s="240"/>
      <c r="AS2099" s="240"/>
      <c r="AT2099" s="256"/>
      <c r="AU2099" s="256"/>
      <c r="AV2099" s="259"/>
      <c r="AW2099" s="259"/>
      <c r="AX2099" s="256"/>
      <c r="AY2099" s="256"/>
      <c r="AZ2099" s="256"/>
      <c r="BA2099" s="256"/>
      <c r="BB2099" s="256"/>
      <c r="BC2099" s="256"/>
      <c r="BD2099" s="256"/>
      <c r="BE2099" s="256"/>
      <c r="BF2099" s="256"/>
      <c r="BG2099" s="256"/>
      <c r="BH2099" s="256"/>
      <c r="BI2099" s="256"/>
      <c r="BJ2099" s="256"/>
      <c r="BK2099" s="256"/>
      <c r="BL2099" s="262"/>
      <c r="BM2099" s="262"/>
      <c r="BN2099" s="262"/>
      <c r="BO2099" s="262"/>
      <c r="BP2099" s="262"/>
      <c r="BQ2099" s="262"/>
      <c r="BR2099" s="270"/>
      <c r="BS2099" s="270"/>
      <c r="BT2099" s="270"/>
      <c r="BU2099" s="270"/>
      <c r="BV2099" s="270"/>
      <c r="BW2099" s="270"/>
      <c r="BX2099" s="256"/>
      <c r="BY2099" s="256"/>
      <c r="BZ2099" s="256"/>
      <c r="CA2099" s="267"/>
      <c r="CB2099" s="267"/>
      <c r="CC2099" s="274"/>
      <c r="CD2099" s="267"/>
      <c r="CE2099" s="267"/>
      <c r="CF2099" s="267"/>
      <c r="CG2099" s="267"/>
      <c r="CH2099" s="267"/>
      <c r="CI2099" s="267"/>
      <c r="CJ2099" s="267"/>
      <c r="CK2099" s="267"/>
      <c r="CL2099" s="265"/>
      <c r="CM2099" s="272"/>
      <c r="CN2099" s="264"/>
      <c r="CO2099" s="134"/>
      <c r="CP2099" s="226"/>
      <c r="CQ2099" s="226"/>
      <c r="CR2099" s="226"/>
      <c r="CS2099" s="135"/>
      <c r="CT2099" s="135"/>
      <c r="CU2099" s="135"/>
      <c r="CV2099" s="135"/>
      <c r="CW2099" s="135"/>
      <c r="CX2099" s="135"/>
      <c r="CY2099" s="135"/>
      <c r="CZ2099" s="135"/>
      <c r="DA2099" s="135"/>
      <c r="DB2099" s="135"/>
      <c r="DC2099" s="135"/>
      <c r="DD2099" s="135"/>
      <c r="DE2099" s="135"/>
      <c r="DF2099" s="135"/>
    </row>
    <row r="2100" spans="1:110" s="120" customFormat="1" ht="15" customHeight="1">
      <c r="A2100" s="228"/>
      <c r="B2100" s="439"/>
      <c r="C2100" s="298"/>
      <c r="D2100" s="237"/>
      <c r="E2100" s="237"/>
      <c r="F2100" s="243"/>
      <c r="G2100" s="122">
        <v>2.1</v>
      </c>
      <c r="H2100" s="84"/>
      <c r="I2100" s="84"/>
      <c r="J2100" s="84"/>
      <c r="K2100" s="84"/>
      <c r="L2100" s="84"/>
      <c r="M2100" s="84"/>
      <c r="N2100" s="84"/>
      <c r="O2100" s="84"/>
      <c r="P2100" s="84"/>
      <c r="Q2100" s="84"/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0"/>
      <c r="AD2100" s="80"/>
      <c r="AE2100" s="80"/>
      <c r="AF2100" s="80"/>
      <c r="AG2100" s="80"/>
      <c r="AH2100" s="80"/>
      <c r="AI2100" s="80"/>
      <c r="AJ2100" s="80"/>
      <c r="AK2100" s="80"/>
      <c r="AL2100" s="80"/>
      <c r="AM2100" s="240"/>
      <c r="AN2100" s="240"/>
      <c r="AO2100" s="240"/>
      <c r="AP2100" s="240"/>
      <c r="AQ2100" s="240"/>
      <c r="AR2100" s="240"/>
      <c r="AS2100" s="240"/>
      <c r="AT2100" s="256"/>
      <c r="AU2100" s="256"/>
      <c r="AV2100" s="259"/>
      <c r="AW2100" s="259"/>
      <c r="AX2100" s="256"/>
      <c r="AY2100" s="256"/>
      <c r="AZ2100" s="256"/>
      <c r="BA2100" s="256"/>
      <c r="BB2100" s="256"/>
      <c r="BC2100" s="256"/>
      <c r="BD2100" s="256"/>
      <c r="BE2100" s="256"/>
      <c r="BF2100" s="256"/>
      <c r="BG2100" s="256"/>
      <c r="BH2100" s="256"/>
      <c r="BI2100" s="256"/>
      <c r="BJ2100" s="256"/>
      <c r="BK2100" s="256"/>
      <c r="BL2100" s="262"/>
      <c r="BM2100" s="262"/>
      <c r="BN2100" s="262"/>
      <c r="BO2100" s="262"/>
      <c r="BP2100" s="262"/>
      <c r="BQ2100" s="262"/>
      <c r="BR2100" s="270"/>
      <c r="BS2100" s="270"/>
      <c r="BT2100" s="270"/>
      <c r="BU2100" s="270"/>
      <c r="BV2100" s="270"/>
      <c r="BW2100" s="270"/>
      <c r="BX2100" s="256"/>
      <c r="BY2100" s="256"/>
      <c r="BZ2100" s="256"/>
      <c r="CA2100" s="267"/>
      <c r="CB2100" s="267"/>
      <c r="CC2100" s="274"/>
      <c r="CD2100" s="267"/>
      <c r="CE2100" s="267"/>
      <c r="CF2100" s="267"/>
      <c r="CG2100" s="267"/>
      <c r="CH2100" s="267"/>
      <c r="CI2100" s="267"/>
      <c r="CJ2100" s="267"/>
      <c r="CK2100" s="267"/>
      <c r="CL2100" s="265"/>
      <c r="CM2100" s="272"/>
      <c r="CN2100" s="264"/>
      <c r="CO2100" s="134"/>
      <c r="CP2100" s="226"/>
      <c r="CQ2100" s="226"/>
      <c r="CR2100" s="226"/>
      <c r="CS2100" s="135"/>
      <c r="CT2100" s="135"/>
      <c r="CU2100" s="135"/>
      <c r="CV2100" s="135"/>
      <c r="CW2100" s="135"/>
      <c r="CX2100" s="135"/>
      <c r="CY2100" s="135"/>
      <c r="CZ2100" s="135"/>
      <c r="DA2100" s="135"/>
      <c r="DB2100" s="135"/>
      <c r="DC2100" s="135"/>
      <c r="DD2100" s="135"/>
      <c r="DE2100" s="135"/>
      <c r="DF2100" s="135"/>
    </row>
    <row r="2101" spans="1:110" s="120" customFormat="1" ht="15" customHeight="1">
      <c r="A2101" s="228"/>
      <c r="B2101" s="439"/>
      <c r="C2101" s="298"/>
      <c r="D2101" s="237"/>
      <c r="E2101" s="237"/>
      <c r="F2101" s="243"/>
      <c r="G2101" s="122">
        <v>2.7</v>
      </c>
      <c r="H2101" s="84"/>
      <c r="I2101" s="84"/>
      <c r="J2101" s="84"/>
      <c r="K2101" s="84"/>
      <c r="L2101" s="84"/>
      <c r="M2101" s="84"/>
      <c r="N2101" s="84"/>
      <c r="O2101" s="84"/>
      <c r="P2101" s="84"/>
      <c r="Q2101" s="84"/>
      <c r="R2101" s="84"/>
      <c r="S2101" s="84"/>
      <c r="T2101" s="84"/>
      <c r="U2101" s="84"/>
      <c r="V2101" s="84"/>
      <c r="W2101" s="84"/>
      <c r="X2101" s="84"/>
      <c r="Y2101" s="84"/>
      <c r="Z2101" s="84"/>
      <c r="AA2101" s="84"/>
      <c r="AB2101" s="84"/>
      <c r="AC2101" s="80"/>
      <c r="AD2101" s="80"/>
      <c r="AE2101" s="80"/>
      <c r="AF2101" s="80"/>
      <c r="AG2101" s="80"/>
      <c r="AH2101" s="80"/>
      <c r="AI2101" s="80"/>
      <c r="AJ2101" s="80"/>
      <c r="AK2101" s="80"/>
      <c r="AL2101" s="80"/>
      <c r="AM2101" s="240"/>
      <c r="AN2101" s="240"/>
      <c r="AO2101" s="240"/>
      <c r="AP2101" s="240"/>
      <c r="AQ2101" s="240"/>
      <c r="AR2101" s="240"/>
      <c r="AS2101" s="240"/>
      <c r="AT2101" s="256"/>
      <c r="AU2101" s="256"/>
      <c r="AV2101" s="259"/>
      <c r="AW2101" s="259"/>
      <c r="AX2101" s="256"/>
      <c r="AY2101" s="256"/>
      <c r="AZ2101" s="256"/>
      <c r="BA2101" s="256"/>
      <c r="BB2101" s="256"/>
      <c r="BC2101" s="256"/>
      <c r="BD2101" s="256"/>
      <c r="BE2101" s="256"/>
      <c r="BF2101" s="256"/>
      <c r="BG2101" s="256"/>
      <c r="BH2101" s="256"/>
      <c r="BI2101" s="256"/>
      <c r="BJ2101" s="256"/>
      <c r="BK2101" s="256"/>
      <c r="BL2101" s="262"/>
      <c r="BM2101" s="262"/>
      <c r="BN2101" s="262"/>
      <c r="BO2101" s="262"/>
      <c r="BP2101" s="262"/>
      <c r="BQ2101" s="262"/>
      <c r="BR2101" s="270"/>
      <c r="BS2101" s="270"/>
      <c r="BT2101" s="270"/>
      <c r="BU2101" s="270"/>
      <c r="BV2101" s="270"/>
      <c r="BW2101" s="270"/>
      <c r="BX2101" s="256"/>
      <c r="BY2101" s="256"/>
      <c r="BZ2101" s="256"/>
      <c r="CA2101" s="267"/>
      <c r="CB2101" s="267"/>
      <c r="CC2101" s="274"/>
      <c r="CD2101" s="267"/>
      <c r="CE2101" s="267"/>
      <c r="CF2101" s="267"/>
      <c r="CG2101" s="267"/>
      <c r="CH2101" s="267"/>
      <c r="CI2101" s="267"/>
      <c r="CJ2101" s="267"/>
      <c r="CK2101" s="267"/>
      <c r="CL2101" s="265"/>
      <c r="CM2101" s="272"/>
      <c r="CN2101" s="264"/>
      <c r="CO2101" s="134"/>
      <c r="CP2101" s="226"/>
      <c r="CQ2101" s="226"/>
      <c r="CR2101" s="226"/>
      <c r="CS2101" s="135"/>
      <c r="CT2101" s="135"/>
      <c r="CU2101" s="135"/>
      <c r="CV2101" s="135"/>
      <c r="CW2101" s="135"/>
      <c r="CX2101" s="135"/>
      <c r="CY2101" s="135"/>
      <c r="CZ2101" s="135"/>
      <c r="DA2101" s="135"/>
      <c r="DB2101" s="135"/>
      <c r="DC2101" s="135"/>
      <c r="DD2101" s="135"/>
      <c r="DE2101" s="135"/>
      <c r="DF2101" s="135"/>
    </row>
    <row r="2102" spans="1:110" s="120" customFormat="1" ht="15" customHeight="1">
      <c r="A2102" s="228"/>
      <c r="B2102" s="439"/>
      <c r="C2102" s="298"/>
      <c r="D2102" s="237"/>
      <c r="E2102" s="237"/>
      <c r="F2102" s="243"/>
      <c r="G2102" s="122">
        <v>3</v>
      </c>
      <c r="H2102" s="84"/>
      <c r="I2102" s="84"/>
      <c r="J2102" s="84"/>
      <c r="K2102" s="84"/>
      <c r="L2102" s="84"/>
      <c r="M2102" s="84"/>
      <c r="N2102" s="84"/>
      <c r="O2102" s="84"/>
      <c r="P2102" s="84"/>
      <c r="Q2102" s="84"/>
      <c r="R2102" s="84"/>
      <c r="S2102" s="84"/>
      <c r="T2102" s="84"/>
      <c r="U2102" s="84"/>
      <c r="V2102" s="84"/>
      <c r="W2102" s="84"/>
      <c r="X2102" s="84"/>
      <c r="Y2102" s="84"/>
      <c r="Z2102" s="84"/>
      <c r="AA2102" s="84"/>
      <c r="AB2102" s="84"/>
      <c r="AC2102" s="80"/>
      <c r="AD2102" s="80"/>
      <c r="AE2102" s="80"/>
      <c r="AF2102" s="80"/>
      <c r="AG2102" s="80"/>
      <c r="AH2102" s="80"/>
      <c r="AI2102" s="80"/>
      <c r="AJ2102" s="80"/>
      <c r="AK2102" s="80"/>
      <c r="AL2102" s="80"/>
      <c r="AM2102" s="240"/>
      <c r="AN2102" s="240"/>
      <c r="AO2102" s="240"/>
      <c r="AP2102" s="240"/>
      <c r="AQ2102" s="240"/>
      <c r="AR2102" s="240"/>
      <c r="AS2102" s="240"/>
      <c r="AT2102" s="256"/>
      <c r="AU2102" s="256"/>
      <c r="AV2102" s="259"/>
      <c r="AW2102" s="259"/>
      <c r="AX2102" s="256"/>
      <c r="AY2102" s="256"/>
      <c r="AZ2102" s="256"/>
      <c r="BA2102" s="256"/>
      <c r="BB2102" s="256"/>
      <c r="BC2102" s="256"/>
      <c r="BD2102" s="256"/>
      <c r="BE2102" s="256"/>
      <c r="BF2102" s="256"/>
      <c r="BG2102" s="256"/>
      <c r="BH2102" s="256"/>
      <c r="BI2102" s="256"/>
      <c r="BJ2102" s="256"/>
      <c r="BK2102" s="256"/>
      <c r="BL2102" s="262"/>
      <c r="BM2102" s="262"/>
      <c r="BN2102" s="262"/>
      <c r="BO2102" s="262"/>
      <c r="BP2102" s="262"/>
      <c r="BQ2102" s="262"/>
      <c r="BR2102" s="270"/>
      <c r="BS2102" s="270"/>
      <c r="BT2102" s="270"/>
      <c r="BU2102" s="270"/>
      <c r="BV2102" s="270"/>
      <c r="BW2102" s="270"/>
      <c r="BX2102" s="256"/>
      <c r="BY2102" s="256"/>
      <c r="BZ2102" s="256"/>
      <c r="CA2102" s="267"/>
      <c r="CB2102" s="267"/>
      <c r="CC2102" s="274"/>
      <c r="CD2102" s="267"/>
      <c r="CE2102" s="267"/>
      <c r="CF2102" s="267"/>
      <c r="CG2102" s="267"/>
      <c r="CH2102" s="267"/>
      <c r="CI2102" s="267"/>
      <c r="CJ2102" s="267"/>
      <c r="CK2102" s="267"/>
      <c r="CL2102" s="265"/>
      <c r="CM2102" s="272"/>
      <c r="CN2102" s="264"/>
      <c r="CO2102" s="134"/>
      <c r="CP2102" s="226"/>
      <c r="CQ2102" s="226"/>
      <c r="CR2102" s="226"/>
      <c r="CS2102" s="135"/>
      <c r="CT2102" s="135"/>
      <c r="CU2102" s="135"/>
      <c r="CV2102" s="135"/>
      <c r="CW2102" s="135"/>
      <c r="CX2102" s="135"/>
      <c r="CY2102" s="135"/>
      <c r="CZ2102" s="135"/>
      <c r="DA2102" s="135"/>
      <c r="DB2102" s="135"/>
      <c r="DC2102" s="135"/>
      <c r="DD2102" s="135"/>
      <c r="DE2102" s="135"/>
      <c r="DF2102" s="135"/>
    </row>
    <row r="2103" spans="1:110" s="120" customFormat="1" ht="15" customHeight="1">
      <c r="A2103" s="228"/>
      <c r="B2103" s="439"/>
      <c r="C2103" s="298"/>
      <c r="D2103" s="237"/>
      <c r="E2103" s="237"/>
      <c r="F2103" s="244"/>
      <c r="G2103" s="123">
        <v>3.9</v>
      </c>
      <c r="H2103" s="85"/>
      <c r="I2103" s="85"/>
      <c r="J2103" s="85"/>
      <c r="K2103" s="85"/>
      <c r="L2103" s="85"/>
      <c r="M2103" s="85"/>
      <c r="N2103" s="85"/>
      <c r="O2103" s="85"/>
      <c r="P2103" s="85"/>
      <c r="Q2103" s="85"/>
      <c r="R2103" s="85"/>
      <c r="S2103" s="85"/>
      <c r="T2103" s="85"/>
      <c r="U2103" s="85"/>
      <c r="V2103" s="85"/>
      <c r="W2103" s="85"/>
      <c r="X2103" s="85"/>
      <c r="Y2103" s="85"/>
      <c r="Z2103" s="85"/>
      <c r="AA2103" s="85"/>
      <c r="AB2103" s="85"/>
      <c r="AC2103" s="81"/>
      <c r="AD2103" s="81"/>
      <c r="AE2103" s="81"/>
      <c r="AF2103" s="81"/>
      <c r="AG2103" s="81"/>
      <c r="AH2103" s="81"/>
      <c r="AI2103" s="81"/>
      <c r="AJ2103" s="81"/>
      <c r="AK2103" s="81"/>
      <c r="AL2103" s="81"/>
      <c r="AM2103" s="240"/>
      <c r="AN2103" s="240"/>
      <c r="AO2103" s="240"/>
      <c r="AP2103" s="240"/>
      <c r="AQ2103" s="240"/>
      <c r="AR2103" s="240"/>
      <c r="AS2103" s="240"/>
      <c r="AT2103" s="256"/>
      <c r="AU2103" s="256"/>
      <c r="AV2103" s="259"/>
      <c r="AW2103" s="259"/>
      <c r="AX2103" s="256"/>
      <c r="AY2103" s="256"/>
      <c r="AZ2103" s="256"/>
      <c r="BA2103" s="256"/>
      <c r="BB2103" s="256"/>
      <c r="BC2103" s="256"/>
      <c r="BD2103" s="256"/>
      <c r="BE2103" s="256"/>
      <c r="BF2103" s="256"/>
      <c r="BG2103" s="256"/>
      <c r="BH2103" s="256"/>
      <c r="BI2103" s="256"/>
      <c r="BJ2103" s="256"/>
      <c r="BK2103" s="256"/>
      <c r="BL2103" s="262"/>
      <c r="BM2103" s="262"/>
      <c r="BN2103" s="262"/>
      <c r="BO2103" s="262"/>
      <c r="BP2103" s="262"/>
      <c r="BQ2103" s="262"/>
      <c r="BR2103" s="270"/>
      <c r="BS2103" s="270"/>
      <c r="BT2103" s="270"/>
      <c r="BU2103" s="270"/>
      <c r="BV2103" s="270"/>
      <c r="BW2103" s="270"/>
      <c r="BX2103" s="256"/>
      <c r="BY2103" s="256"/>
      <c r="BZ2103" s="256"/>
      <c r="CA2103" s="267"/>
      <c r="CB2103" s="267"/>
      <c r="CC2103" s="274"/>
      <c r="CD2103" s="267"/>
      <c r="CE2103" s="267"/>
      <c r="CF2103" s="267"/>
      <c r="CG2103" s="267"/>
      <c r="CH2103" s="267"/>
      <c r="CI2103" s="267"/>
      <c r="CJ2103" s="267"/>
      <c r="CK2103" s="267"/>
      <c r="CL2103" s="265"/>
      <c r="CM2103" s="272"/>
      <c r="CN2103" s="264"/>
      <c r="CO2103" s="134"/>
      <c r="CP2103" s="226"/>
      <c r="CQ2103" s="226"/>
      <c r="CR2103" s="226"/>
      <c r="CS2103" s="135"/>
      <c r="CT2103" s="135"/>
      <c r="CU2103" s="135"/>
      <c r="CV2103" s="135"/>
      <c r="CW2103" s="135"/>
      <c r="CX2103" s="135"/>
      <c r="CY2103" s="135"/>
      <c r="CZ2103" s="135"/>
      <c r="DA2103" s="135"/>
      <c r="DB2103" s="135"/>
      <c r="DC2103" s="135"/>
      <c r="DD2103" s="135"/>
      <c r="DE2103" s="135"/>
      <c r="DF2103" s="135"/>
    </row>
    <row r="2104" spans="1:110" s="120" customFormat="1" ht="15" customHeight="1">
      <c r="A2104" s="229"/>
      <c r="B2104" s="440"/>
      <c r="C2104" s="299"/>
      <c r="D2104" s="238"/>
      <c r="E2104" s="238"/>
      <c r="F2104" s="245" t="s">
        <v>83</v>
      </c>
      <c r="G2104" s="246"/>
      <c r="H2104" s="82"/>
      <c r="I2104" s="82"/>
      <c r="J2104" s="82"/>
      <c r="K2104" s="82"/>
      <c r="L2104" s="82"/>
      <c r="M2104" s="82"/>
      <c r="N2104" s="82"/>
      <c r="O2104" s="82"/>
      <c r="P2104" s="82"/>
      <c r="Q2104" s="82"/>
      <c r="R2104" s="82"/>
      <c r="S2104" s="82"/>
      <c r="T2104" s="82"/>
      <c r="U2104" s="82"/>
      <c r="V2104" s="82"/>
      <c r="W2104" s="82"/>
      <c r="X2104" s="82"/>
      <c r="Y2104" s="82"/>
      <c r="Z2104" s="82"/>
      <c r="AA2104" s="82"/>
      <c r="AB2104" s="82"/>
      <c r="AC2104" s="35"/>
      <c r="AD2104" s="35"/>
      <c r="AE2104" s="35"/>
      <c r="AF2104" s="35"/>
      <c r="AG2104" s="35"/>
      <c r="AH2104" s="35"/>
      <c r="AI2104" s="35"/>
      <c r="AJ2104" s="35"/>
      <c r="AK2104" s="35"/>
      <c r="AL2104" s="35"/>
      <c r="AM2104" s="241"/>
      <c r="AN2104" s="241"/>
      <c r="AO2104" s="241"/>
      <c r="AP2104" s="241"/>
      <c r="AQ2104" s="241"/>
      <c r="AR2104" s="241"/>
      <c r="AS2104" s="241"/>
      <c r="AT2104" s="257"/>
      <c r="AU2104" s="257"/>
      <c r="AV2104" s="260"/>
      <c r="AW2104" s="260"/>
      <c r="AX2104" s="257"/>
      <c r="AY2104" s="257"/>
      <c r="AZ2104" s="257"/>
      <c r="BA2104" s="257"/>
      <c r="BB2104" s="257"/>
      <c r="BC2104" s="257"/>
      <c r="BD2104" s="257"/>
      <c r="BE2104" s="257"/>
      <c r="BF2104" s="257"/>
      <c r="BG2104" s="257"/>
      <c r="BH2104" s="257"/>
      <c r="BI2104" s="257"/>
      <c r="BJ2104" s="257"/>
      <c r="BK2104" s="257"/>
      <c r="BL2104" s="263"/>
      <c r="BM2104" s="263"/>
      <c r="BN2104" s="263"/>
      <c r="BO2104" s="263"/>
      <c r="BP2104" s="263"/>
      <c r="BQ2104" s="263"/>
      <c r="BR2104" s="271"/>
      <c r="BS2104" s="271"/>
      <c r="BT2104" s="271"/>
      <c r="BU2104" s="271"/>
      <c r="BV2104" s="271"/>
      <c r="BW2104" s="271"/>
      <c r="BX2104" s="257"/>
      <c r="BY2104" s="257"/>
      <c r="BZ2104" s="257"/>
      <c r="CA2104" s="268"/>
      <c r="CB2104" s="268"/>
      <c r="CC2104" s="275"/>
      <c r="CD2104" s="268"/>
      <c r="CE2104" s="268"/>
      <c r="CF2104" s="268"/>
      <c r="CG2104" s="268"/>
      <c r="CH2104" s="268"/>
      <c r="CI2104" s="268"/>
      <c r="CJ2104" s="268"/>
      <c r="CK2104" s="268"/>
      <c r="CL2104" s="265"/>
      <c r="CM2104" s="272"/>
      <c r="CN2104" s="264"/>
      <c r="CO2104" s="134"/>
      <c r="CP2104" s="226"/>
      <c r="CQ2104" s="226"/>
      <c r="CR2104" s="226"/>
      <c r="CS2104" s="135"/>
      <c r="CT2104" s="135"/>
      <c r="CU2104" s="135"/>
      <c r="CV2104" s="135"/>
      <c r="CW2104" s="135"/>
      <c r="CX2104" s="135"/>
      <c r="CY2104" s="135"/>
      <c r="CZ2104" s="135"/>
      <c r="DA2104" s="135"/>
      <c r="DB2104" s="135"/>
      <c r="DC2104" s="135"/>
      <c r="DD2104" s="135"/>
      <c r="DE2104" s="135"/>
      <c r="DF2104" s="135"/>
    </row>
    <row r="2105" spans="1:110" s="70" customFormat="1" ht="15" customHeight="1">
      <c r="A2105" s="227">
        <f t="shared" si="730"/>
        <v>261</v>
      </c>
      <c r="B2105" s="711" t="s">
        <v>280</v>
      </c>
      <c r="C2105" s="456" t="s">
        <v>281</v>
      </c>
      <c r="D2105" s="236">
        <v>42678</v>
      </c>
      <c r="E2105" s="236" t="s">
        <v>573</v>
      </c>
      <c r="F2105" s="253" t="s">
        <v>80</v>
      </c>
      <c r="G2105" s="254"/>
      <c r="H2105" s="82" t="s">
        <v>69</v>
      </c>
      <c r="I2105" s="82"/>
      <c r="J2105" s="82" t="s">
        <v>60</v>
      </c>
      <c r="K2105" s="82" t="s">
        <v>60</v>
      </c>
      <c r="L2105" s="82" t="s">
        <v>60</v>
      </c>
      <c r="M2105" s="82" t="s">
        <v>60</v>
      </c>
      <c r="N2105" s="82" t="s">
        <v>67</v>
      </c>
      <c r="O2105" s="82"/>
      <c r="P2105" s="82" t="s">
        <v>60</v>
      </c>
      <c r="Q2105" s="82" t="s">
        <v>60</v>
      </c>
      <c r="R2105" s="82" t="s">
        <v>60</v>
      </c>
      <c r="S2105" s="82" t="s">
        <v>60</v>
      </c>
      <c r="T2105" s="82" t="s">
        <v>60</v>
      </c>
      <c r="U2105" s="82" t="s">
        <v>60</v>
      </c>
      <c r="V2105" s="82"/>
      <c r="W2105" s="82" t="s">
        <v>60</v>
      </c>
      <c r="X2105" s="82" t="s">
        <v>60</v>
      </c>
      <c r="Y2105" s="82" t="s">
        <v>60</v>
      </c>
      <c r="Z2105" s="82" t="s">
        <v>60</v>
      </c>
      <c r="AA2105" s="82" t="s">
        <v>60</v>
      </c>
      <c r="AB2105" s="82" t="s">
        <v>60</v>
      </c>
      <c r="AC2105" s="82"/>
      <c r="AD2105" s="82" t="s">
        <v>60</v>
      </c>
      <c r="AE2105" s="82" t="s">
        <v>60</v>
      </c>
      <c r="AF2105" s="82" t="s">
        <v>60</v>
      </c>
      <c r="AG2105" s="82" t="s">
        <v>60</v>
      </c>
      <c r="AH2105" s="82" t="s">
        <v>60</v>
      </c>
      <c r="AI2105" s="82" t="s">
        <v>1471</v>
      </c>
      <c r="AJ2105" s="82"/>
      <c r="AK2105" s="82" t="s">
        <v>60</v>
      </c>
      <c r="AL2105" s="82" t="s">
        <v>60</v>
      </c>
      <c r="AM2105" s="239">
        <f>COUNTIF(H2105:AL2105,"PH")+COUNTIF(H2105:AL2105,"PH/L")+COUNTIF(H2105:AL2105,"PM")</f>
        <v>0</v>
      </c>
      <c r="AN2105" s="239">
        <f>COUNTIF(H2105:AL2105,"PD")+COUNTIF(H2105:AL2105,"PDD")+COUNTIF(H2105:AL2105,"P/DS")/2+COUNTIF(H2105:AL2105,"PMD")</f>
        <v>0</v>
      </c>
      <c r="AO2105" s="239">
        <f>COUNTIF(H2105:AL2105,"PN")+COUNTIF(H2105:AL2105,"P/NS")/2+COUNTIF(H2105:AL2105,"PH")+COUNTIF(H2105:AL2105,"PH/F")/2+COUNTIF(H2105:AL2105,"PH/L")/2+COUNTIF(H2105:AL2105,"PM")</f>
        <v>0</v>
      </c>
      <c r="AP2105" s="239">
        <f>COUNTIF(H2105:AL2105,"BH")+COUNTIF(H2105:AL2105,"AL/BL")+COUNTIF(H2105:AL2105,"UL/BL")+COUNTIF(H2105:AL2105,"BM")</f>
        <v>0</v>
      </c>
      <c r="AQ2105" s="239">
        <f>COUNTIF(H2105:AL2105,"DS")+COUNTIF(H2105:AL2105,"AL/DS")/2+COUNTIF(H2105:AL2105,"UL/DS")/2+COUNTIF(H2105:AL2105,"CT")+COUNTIF(H2105:AL2105,"MD")</f>
        <v>23.5</v>
      </c>
      <c r="AR2105" s="239">
        <f>COUNTIF(H2105:AL2105,"NS")+COUNTIF(H2105:AL2105,"AL/NS")/2+COUNTIF(H2105:AL2105,"UL/NS")/2+COUNTIF(H2105:AL2105,"BH")+COUNTIF(H2105:AL2105,"AL/BF")/2+COUNTIF(H2105:AL2105,"AL/BL")/2+COUNTIF(H2105:AL2105,"UL/BL")/2+COUNTIF(H2105:AL2105,"UL/BF")/2+COUNTIF(H2105:AL2105,"BM")</f>
        <v>0</v>
      </c>
      <c r="AS2105" s="239">
        <f>COUNTIF(H2105:AL2105,"AL")+COUNTIF(H2105:AL2105,"AL/DS")/2+COUNTIF(H2105:AL2105,"AL/NS")/2+COUNTIF(H2105:AL2105,"NH")+COUNTIF(H2105:AL2105,"SL")+COUNTIF(H2105:AL2105,"NHD")+COUNTIF(H2105:AL2105,"B")+COUNTIF(H2105:AL2105,"HL")+COUNTIF(H2105:AL2105,"AL/BF")/2+COUNTIF(H2105:AL2105,"AL/BL")/2</f>
        <v>2</v>
      </c>
      <c r="AT2105" s="255">
        <f>COUNTIF(H2105:AL2105,"PD")+COUNTIF(H2105:AL2105,"PN")+COUNTIF(H2105:AL2105,"P/DS")/2+COUNTIF(H2105:AL2105,"P/NS")/2+COUNTIF(H2105:AL2105,"DS")+COUNTIF(H2105:AL2105,"NS")+COUNTIF(H2105:AL2105,"AL")+COUNTIF(H2105:AL2105,"AL/DS")+COUNTIF(H2105:AL2105,"AL/NS")+COUNTIF(H2105:AL2105,"NH")+COUNTIF(H2105:AL2105,"SL")+COUNTIF(H2105:AL2105,"UL/DS")/2+COUNTIF(H2105:AL2105,"UL/NS")/2+COUNTIF(H2105:AL2105,"CT")+COUNTIF(H2105:AL2105,"NHD")+COUNTIF(H2105:AL2105,"PDD")+COUNTIF(H2105:AL2105,"B")+COUNTIF(H2105:AL2105,"HL")+COUNTIF(H2105:AL2105,"PH")+COUNTIF(H2105:AL2105,"BH")+COUNTIF(H2105:AL2105,"AL/BF")+COUNTIF(H2105:AL2105,"AL/BL")+COUNTIF(H2105:AL2105,"UL/BF")/2+COUNTIF(H2105:AL2105,"UL/BL")/2+COUNTIF(H2105:AL2105,"PH/F")/2+COUNTIF(H2105:AL2105,"PH/L")/2+COUNTIF(H2105:AL2105,"MD")+COUNTIF(H2105:AL2105,"PMD")+COUNTIF(H2105:AL2105,"PM")+COUNTIF(H2105:AL2105,"BM")</f>
        <v>25.5</v>
      </c>
      <c r="AU2105" s="255">
        <f>COUNTIF(H2105:AL2105,"P/DS")/2+COUNTIF(H2105:AL2105,"P/NS")/2+COUNTIF(H2105:AL2105,"IL")+COUNTIF(H2105:AL2105,"NL")+COUNTIF(H2105:AL2105,"UL")+COUNTIF(H2105:AL2105,"UL/DS")/2+COUNTIF(H2105:AL2105,"UL/NS")/2+COUNTIF(H2105:AL2105,"KT")+COUNTIF(H2105:AL2105,"UL/BF")/2+COUNTIF(H2105:AL2105,"UL/BL")/2+COUNTIF(H2105:AL2105,"PH/F")/2+COUNTIF(H2105:AL2105,"PH/L")/2+COUNTIF(H2105:AL2105,"NB")</f>
        <v>0.5</v>
      </c>
      <c r="AV2105" s="258">
        <f>COUNTIF(H2105:AL2105,"PN")+COUNTIF(H2105:AL2105,"TVD")+COUNTIF(H2105:AL2105,"PH")+COUNTIF(H2105:AL2105,"PM")+COUNTIF(H2105:AL2105,"PDD")-COUNTIFS(H2105:AL2105,"PN",H2112:AL2112,"&gt;=3")-COUNTIFS(H2105:AL2105,"PM",H2112:AL2112,"&gt;=3")</f>
        <v>0</v>
      </c>
      <c r="AW2105" s="258">
        <f>COUNTIF(H2105:AL2105,"NS")+COUNTIF(H2105:AL2105,"D")+COUNTIF(H2105:AL2105,"BH")+COUNTIF(H2105:AL2105,"NHD")+COUNTIF(H2105:AL2105,"BM")-COUNTIFS(H2105:AL2105,"NS",H2112:AL2112,"&gt;=3")-COUNTIFS(H2105:AL2105,"BH",H2112:AL2112,"&gt;=3")-COUNTIFS(H2105:AL2105,"BM",H2112:AL2112,"&gt;=3")</f>
        <v>0</v>
      </c>
      <c r="AX2105" s="255">
        <f>COUNTIF(H2105:AL2105,"AL")+COUNTIF(H2105:AL2105,"AL/DS")/2+COUNTIF(H2105:AL2105,"AL/NS")/2+COUNTIF(H2105:AL2105,"AL/BF")+COUNTIF(H2105:AL2105,"AL/BL")/2</f>
        <v>1</v>
      </c>
      <c r="AY2105" s="255">
        <f>COUNTIF(H2105:AL2105,"SL")</f>
        <v>0</v>
      </c>
      <c r="AZ2105" s="255">
        <f>COUNTIF(H2105:AL2105,"NH")</f>
        <v>1</v>
      </c>
      <c r="BA2105" s="255">
        <f>COUNTIF(H2105:AL2105,"HL")</f>
        <v>0</v>
      </c>
      <c r="BB2105" s="255">
        <f>COUNTIF(G2105:AL2105,"P/DS")/2+COUNTIF(G2105:AL2105,"P/NS")/2+COUNTIF(G2105:AL2105,"UL")+COUNTIF(G2105:AL2105,"UL/DS")/2+COUNTIF(G2105:AL2105,"UL/NS")/2+COUNTIF(G2105:AL2105,"UL/BL")/2+COUNTIF(G2105:AL2105,"UL/BF")/2+COUNTIF(G2105:AL2105,"PH/F")/2+COUNTIF(G2105:AL2105,"PH/L")/2</f>
        <v>0.5</v>
      </c>
      <c r="BC2105" s="255">
        <f>COUNTIF(H2105:AL2105,"NB")</f>
        <v>0</v>
      </c>
      <c r="BD2105" s="255">
        <f>COUNTIF(H2105:AL2105,"NL")</f>
        <v>0</v>
      </c>
      <c r="BE2105" s="255">
        <f>COUNTIF(H2105:AL2105,"IL")</f>
        <v>0</v>
      </c>
      <c r="BF2105" s="255">
        <f>COUNTIF(H2105:AL2105,"KT")</f>
        <v>0</v>
      </c>
      <c r="BG2105" s="255">
        <f>COUNTIF(H2105:AL2105,"L70")</f>
        <v>0</v>
      </c>
      <c r="BH2105" s="255">
        <f>COUNTIF(H2105:AL2105,"MD")</f>
        <v>0</v>
      </c>
      <c r="BI2105" s="255">
        <f>COUNTIF(H2105:AL2105,"PMD")</f>
        <v>0</v>
      </c>
      <c r="BJ2105" s="255">
        <f>COUNTIF(H2105:AL2105,"PM")</f>
        <v>0</v>
      </c>
      <c r="BK2105" s="255">
        <f>COUNTIF(H2105:AL2105,"BM")</f>
        <v>0</v>
      </c>
      <c r="BL2105" s="261">
        <f>SUMIF(H2105:AL2105,"PD",H2106:AL2106)+SUMIF(H2105:AL2105,"PN",H2106:AL2106)+SUMIF(H2105:AL2105,"P/DS",H2106:AL2106)+SUMIF(H2105:AL2105,"PN/F",H2106:AL2106)+SUMIF(H2105:AL2105,"PN/L",H2106:AL2106)+SUMIF(H2105:AL2105,"TV",H2106:AL2106)+SUMIF(H2105:AL2105,"TVD",H2106:AL2106)+SUMIF(H2105:AL2105,"PDD",H2106:AL2106)</f>
        <v>0</v>
      </c>
      <c r="BM2105" s="261">
        <f>SUMIF(H2105:AL2105,"PD",H2107:AL2107)+SUMIF(H2105:AL2105,"PN",H2107:AL2107)+SUMIF(H2105:AL2105,"P/DS",H2107:AL2107)+SUMIF(H2105:AL2105,"PN/F",H2107:AL2107)+SUMIF(H2105:AL2105,"PN/L",H2107:AL2107)+SUMIF(H2105:AL2105,"TV",H2107:AL2107)+SUMIF(H2105:AL2105,"TVD",H2107:AL2107)+SUMIF(H2105:AL2105,"PDD",H2107:AL2107)+SUMIF(H2105:AL2105,"PMD",H2107:AL2107)</f>
        <v>0</v>
      </c>
      <c r="BN2105" s="261">
        <f>SUMIF(H2105:AL2105,"PD",H2108:AL2108)+SUMIF(H2105:AL2105,"PN",H2108:AL2108)+SUMIF(H2105:AL2105,"P/DS",H2108:AL2108)+SUMIF(H2105:AL2105,"PN/F",H2108:AL2108)+SUMIF(H2105:AL2105,"PN/L",H2108:AL2108)+SUMIF(H2105:AL2105,"TV",H2108:AL2108)+SUMIF(H2105:AL2105,"TVD",H2108:AL2108)</f>
        <v>0</v>
      </c>
      <c r="BO2105" s="261">
        <f>SUMIF(H2105:AL2105,"PD",H2109:AL2109)+SUMIF(H2105:AL2105,"PN",H2109:AL2109)+SUMIF(H2105:AL2105,"P/DS",H2109:AL2109)+SUMIF(H2105:AL2105,"PN/F",H2109:AL2109)+SUMIF(H2105:AL2105,"PN/L",H2109:AL2109)+SUMIF(H2105:AL2105,"TV",H2109:AL2109)+SUMIF(H2105:AL2105,"TVD",H2109:AL2109)</f>
        <v>0</v>
      </c>
      <c r="BP2105" s="261">
        <f>SUMIF(H2105:AL2105,"PD",H2110:AL2110)+SUMIF(H2105:AL2105,"PN",H2110:AL2110)+SUMIF(H2105:AL2105,"P/DS",H2110:AL2110)+SUMIF(H2105:AL2105,"PN/F",H2110:AL2110)+SUMIF(H2105:AL2105,"PN/L",H2110:AL2110)+SUMIF(H2105:AL2105,"TV",H2110:AL2110)+SUMIF(H2105:AL2105,"TVD",H2110:AL2110)+SUMIF(H2105:AL2105,"PDD",H2110:AL2110)+SUMIF(H2105:AL2105,"PH",H2110:AL2110)+SUMIF(H2105:AL2105,"PM",H2110:AL2110)</f>
        <v>0</v>
      </c>
      <c r="BQ2105" s="261">
        <f>SUMIF(H2105:AL2105,"PD",H2111:AL2111)+SUMIF(H2105:AL2105,"PN",H2111:AL2111)+SUMIF(H2105:AL2105,"P/DS",H2111:AL2111)+SUMIF(H2105:AL2105,"PN/F",H2111:AL2111)+SUMIF(H2105:AL2105,"PN/L",H2111:AL2111)+SUMIF(H2105:AL2105,"TV",H2111:AL2111)+SUMIF(H2105:AL2105,"TVD",H2111:AL2111)+SUMIF(H2105:AL2105,"PDD",H2111:AL2111)+SUMIF(H2105:AL2105,"PH",H2111:AL2111)+SUMIF(H2105:AL2105,"PM",H2111:AL2111)</f>
        <v>0</v>
      </c>
      <c r="BR2105" s="269">
        <f>SUM(H2106:AL2106)-BL2105</f>
        <v>10</v>
      </c>
      <c r="BS2105" s="269">
        <f>SUM(H2107:AL2107)-BM2105</f>
        <v>0</v>
      </c>
      <c r="BT2105" s="269">
        <f>SUM(H2108:AL2108)-BN2105</f>
        <v>0</v>
      </c>
      <c r="BU2105" s="269">
        <f>SUM(H2109:AL2109)-BO2105</f>
        <v>0</v>
      </c>
      <c r="BV2105" s="269">
        <f>SUM(H2110:AL2110)-BP2105</f>
        <v>0</v>
      </c>
      <c r="BW2105" s="269">
        <f>SUM(H2111:AL2111)-BQ2105</f>
        <v>0</v>
      </c>
      <c r="BX2105" s="255">
        <f>SUMIF(H2105:AL2105,"PD",H2112:AL2112)+SUMIF(H2105:AL2105,"PN",H2112:AL2112)+SUMIF(H2105:AL2105,"P/DS",H2112:AL2112)+SUMIF(H2105:AL2105,"PN/F",H2112:AL2112)+SUMIF(H2105:AL2105,"PN/L",H2112:AL2112)</f>
        <v>0</v>
      </c>
      <c r="BY2105" s="255">
        <f>SUM(H2112:AL2112)-BX2105</f>
        <v>2</v>
      </c>
      <c r="BZ2105" s="255">
        <f t="shared" ref="BZ2105" si="735">+SUM(BL2105:BW2112)</f>
        <v>10</v>
      </c>
      <c r="CA2105" s="266">
        <f>(COUNTIFS(H2105:AL2105,"PD",H2106:AL2106,"&gt;=2"))*0.5-IF(CN2105="VP",COUNTIFS($H$16:$AL$16,"SAT",H2105:AL2105,"PD",H2106:AL2106,"&gt;=2"))*0.5</f>
        <v>0</v>
      </c>
      <c r="CB2105" s="266">
        <f>(COUNTIFS(H2105:AL2105,"PN",H2107:AL2107,"&gt;=0.5",H2106:AL2106,"&gt;=1.5"))*0.5+COUNTIFS(H2105:AL2105,"PDD",H2107:AL2107,"&gt;=0.5",H2106:AL2106,"&gt;=1.5")*0.5</f>
        <v>0</v>
      </c>
      <c r="CC2105" s="273">
        <f>(COUNTIFS(H2105:AL2105,"TV",H2107:AL2107,"&gt;=10"))*0.5+(COUNTIFS(H2105:AL2105,"PMD",H2107:AL2107,"&gt;=2"))*0.5</f>
        <v>0</v>
      </c>
      <c r="CD2105" s="266">
        <f>(COUNTIFS(H2105:AL2105,"TVD",H2109:AL2109,"&gt;=6.5",H2107:AL2107,"&gt;=3.5"))*0.5</f>
        <v>0</v>
      </c>
      <c r="CE2105" s="266">
        <f>(COUNTIFS(H2105:AL2105,"PD",H2110:AL2110,"&gt;=10"))*0.5</f>
        <v>0</v>
      </c>
      <c r="CF2105" s="266">
        <f>(COUNTIFS(H2105:AL2105,"PDD",H2110:AL2110,"&gt;=3.5",H2111:AL2111,"&gt;=6.5")+COUNTIFS(H2105:AL2105,"PH",H2111:AL2111,"&gt;=0.5",H2110:AL2110,"&gt;=1.5")+COUNTIFS(H2105:AL2105,"PM",H2111:AL2111,"&gt;=0.5",H2110:AL2110,"&gt;=1.5"))*0.5</f>
        <v>0</v>
      </c>
      <c r="CG2105" s="266">
        <f>(COUNTIFS(H2105:AL2105,"DS",H2106:AL2106,"&gt;=2")+COUNTIFS(H2105:AL2105,"AL/DS",H2106:AL2106,"&gt;=2"))*0.5-IF(CN2105="VP",COUNTIFS($H$16:$AL$16,"SAT",H2105:AL2105,"DS",H2106:AL2106,"&gt;=2"))*0.5</f>
        <v>2</v>
      </c>
      <c r="CH2105" s="266">
        <f>(COUNTIFS(H2105:AL2105,"NS",H2107:AL2107,"&gt;=0.5",H2106:AL2106,"&gt;=1.5")+COUNTIFS(H2105:AL2105,"AL/NS",H2107:AL2107,"&gt;=0.5",H2106:AL2106,"&gt;=1.5")+COUNTIFS(H2105:AL2105,"NHD",H2107:AL2107,"&gt;=4.5",H2110:AL2110,"&gt;=2",H2106:AL2106,"&gt;=1.5"))*0.5</f>
        <v>0</v>
      </c>
      <c r="CI2105" s="266">
        <f>(COUNTIF(H2107:AL2107,"&gt;=10")+COUNTIFS(H2105:AL2105,"MD",H2107:AL2107,"&gt;=2")-COUNTIFS(H2105:AL2105,"TV",H2107:AL2107,"&gt;=10"))*0.5</f>
        <v>0</v>
      </c>
      <c r="CJ2105" s="266">
        <f>(COUNTIFS(H2105:AL2105,"D",H2109:AL2109,"&gt;=6.5",H2107:AL2107,"&gt;=3.5"))*0.5</f>
        <v>0</v>
      </c>
      <c r="CK2105" s="266">
        <f>(COUNTIF(H2110:AL2110,"&gt;=10")-COUNTIFS(H2105:AL2105,"PD",H2110:AL2110,"&gt;=10"))*0.5</f>
        <v>0</v>
      </c>
      <c r="CL2105" s="265">
        <f>(COUNTIFS(H2105:AL2105,"NHD",H2110:AL2110,"&gt;=3.5",H2111:AL2111,"&gt;=6.5")+COUNTIFS(H2105:AL2105,"BH",H2110:AL2110,"&gt;=1.5",H2111:AL2111,"&gt;=0.5")+COUNTIFS(H2105:AL2105,"BM",H2110:AL2110,"&gt;=1.5",H2111:AL2111,"&gt;=0.5")+COUNTIFS(H2105:AL2105,"D",H2110:AL2110,"&gt;=1.5",H2111:AL2111,"&gt;=0.5"))*0.5</f>
        <v>0</v>
      </c>
      <c r="CM2105" s="272"/>
      <c r="CN2105" s="264" t="s">
        <v>723</v>
      </c>
      <c r="CO2105" s="125">
        <f t="shared" ref="CO2105" si="736">+AM2105+AN2105+AO2105+AP2105+AQ2105+AR2105+AS2105+AU2105+BG2105</f>
        <v>26</v>
      </c>
      <c r="CP2105" s="225">
        <f>+SUM(I2106:I2111)-I2112</f>
        <v>0</v>
      </c>
      <c r="CQ2105" s="225">
        <f>+SUM(J2106:J2111)-J2112</f>
        <v>0</v>
      </c>
      <c r="CR2105" s="225">
        <f>+SUM(K2106:K2111)-K2112</f>
        <v>2.5</v>
      </c>
      <c r="CS2105" s="126"/>
      <c r="CT2105" s="126"/>
      <c r="CU2105" s="126"/>
      <c r="CV2105" s="126"/>
      <c r="CW2105" s="126"/>
      <c r="CX2105" s="126"/>
      <c r="CY2105" s="126"/>
      <c r="CZ2105" s="126"/>
      <c r="DA2105" s="126"/>
      <c r="DB2105" s="126"/>
      <c r="DC2105" s="126"/>
      <c r="DD2105" s="126"/>
      <c r="DE2105" s="126"/>
      <c r="DF2105" s="126" t="e">
        <f>+SUM(#REF!)</f>
        <v>#REF!</v>
      </c>
    </row>
    <row r="2106" spans="1:110" s="70" customFormat="1" ht="15" customHeight="1">
      <c r="A2106" s="228"/>
      <c r="B2106" s="712"/>
      <c r="C2106" s="457"/>
      <c r="D2106" s="237"/>
      <c r="E2106" s="237"/>
      <c r="F2106" s="242" t="s">
        <v>82</v>
      </c>
      <c r="G2106" s="71">
        <v>1.5</v>
      </c>
      <c r="H2106" s="83"/>
      <c r="I2106" s="83"/>
      <c r="J2106" s="83"/>
      <c r="K2106" s="83">
        <v>2.5</v>
      </c>
      <c r="L2106" s="83">
        <v>2.5</v>
      </c>
      <c r="M2106" s="83">
        <v>2.5</v>
      </c>
      <c r="N2106" s="83"/>
      <c r="O2106" s="83"/>
      <c r="P2106" s="83"/>
      <c r="Q2106" s="83"/>
      <c r="R2106" s="83"/>
      <c r="S2106" s="83"/>
      <c r="T2106" s="83"/>
      <c r="U2106" s="83"/>
      <c r="V2106" s="83"/>
      <c r="W2106" s="83"/>
      <c r="X2106" s="83"/>
      <c r="Y2106" s="83"/>
      <c r="Z2106" s="83"/>
      <c r="AA2106" s="83"/>
      <c r="AB2106" s="83"/>
      <c r="AC2106" s="79"/>
      <c r="AD2106" s="79"/>
      <c r="AE2106" s="79"/>
      <c r="AF2106" s="79"/>
      <c r="AG2106" s="79"/>
      <c r="AH2106" s="79"/>
      <c r="AI2106" s="79"/>
      <c r="AJ2106" s="79"/>
      <c r="AK2106" s="79"/>
      <c r="AL2106" s="79">
        <v>2.5</v>
      </c>
      <c r="AM2106" s="240"/>
      <c r="AN2106" s="240"/>
      <c r="AO2106" s="240"/>
      <c r="AP2106" s="240"/>
      <c r="AQ2106" s="240"/>
      <c r="AR2106" s="240"/>
      <c r="AS2106" s="240"/>
      <c r="AT2106" s="256"/>
      <c r="AU2106" s="256"/>
      <c r="AV2106" s="259"/>
      <c r="AW2106" s="259"/>
      <c r="AX2106" s="256"/>
      <c r="AY2106" s="256"/>
      <c r="AZ2106" s="256"/>
      <c r="BA2106" s="256"/>
      <c r="BB2106" s="256"/>
      <c r="BC2106" s="256"/>
      <c r="BD2106" s="256"/>
      <c r="BE2106" s="256"/>
      <c r="BF2106" s="256"/>
      <c r="BG2106" s="256"/>
      <c r="BH2106" s="256"/>
      <c r="BI2106" s="256"/>
      <c r="BJ2106" s="256"/>
      <c r="BK2106" s="256"/>
      <c r="BL2106" s="262"/>
      <c r="BM2106" s="262"/>
      <c r="BN2106" s="262"/>
      <c r="BO2106" s="262"/>
      <c r="BP2106" s="262"/>
      <c r="BQ2106" s="262"/>
      <c r="BR2106" s="270"/>
      <c r="BS2106" s="270"/>
      <c r="BT2106" s="270"/>
      <c r="BU2106" s="270"/>
      <c r="BV2106" s="270"/>
      <c r="BW2106" s="270"/>
      <c r="BX2106" s="256"/>
      <c r="BY2106" s="256"/>
      <c r="BZ2106" s="256"/>
      <c r="CA2106" s="267"/>
      <c r="CB2106" s="267"/>
      <c r="CC2106" s="274"/>
      <c r="CD2106" s="267"/>
      <c r="CE2106" s="267"/>
      <c r="CF2106" s="267"/>
      <c r="CG2106" s="267"/>
      <c r="CH2106" s="267"/>
      <c r="CI2106" s="267"/>
      <c r="CJ2106" s="267"/>
      <c r="CK2106" s="267"/>
      <c r="CL2106" s="265"/>
      <c r="CM2106" s="272"/>
      <c r="CN2106" s="264"/>
      <c r="CO2106" s="125"/>
      <c r="CP2106" s="226"/>
      <c r="CQ2106" s="226"/>
      <c r="CR2106" s="226"/>
      <c r="CS2106" s="126"/>
      <c r="CT2106" s="126"/>
      <c r="CU2106" s="126"/>
      <c r="CV2106" s="126"/>
      <c r="CW2106" s="126"/>
      <c r="CX2106" s="126"/>
      <c r="CY2106" s="126"/>
      <c r="CZ2106" s="126"/>
      <c r="DA2106" s="126"/>
      <c r="DB2106" s="126"/>
      <c r="DC2106" s="126"/>
      <c r="DD2106" s="126"/>
      <c r="DE2106" s="126"/>
      <c r="DF2106" s="126"/>
    </row>
    <row r="2107" spans="1:110" s="70" customFormat="1" ht="15" customHeight="1">
      <c r="A2107" s="228"/>
      <c r="B2107" s="712"/>
      <c r="C2107" s="457"/>
      <c r="D2107" s="237"/>
      <c r="E2107" s="237"/>
      <c r="F2107" s="243"/>
      <c r="G2107" s="72">
        <v>2</v>
      </c>
      <c r="H2107" s="84"/>
      <c r="I2107" s="84"/>
      <c r="J2107" s="84"/>
      <c r="K2107" s="84"/>
      <c r="L2107" s="84"/>
      <c r="M2107" s="84"/>
      <c r="N2107" s="84"/>
      <c r="O2107" s="84"/>
      <c r="P2107" s="84"/>
      <c r="Q2107" s="84"/>
      <c r="R2107" s="84"/>
      <c r="S2107" s="84"/>
      <c r="T2107" s="84"/>
      <c r="U2107" s="84"/>
      <c r="V2107" s="84"/>
      <c r="W2107" s="84"/>
      <c r="X2107" s="84"/>
      <c r="Y2107" s="84"/>
      <c r="Z2107" s="84"/>
      <c r="AA2107" s="84"/>
      <c r="AB2107" s="84"/>
      <c r="AC2107" s="80"/>
      <c r="AD2107" s="80"/>
      <c r="AE2107" s="80"/>
      <c r="AF2107" s="80"/>
      <c r="AG2107" s="80"/>
      <c r="AH2107" s="80"/>
      <c r="AI2107" s="80"/>
      <c r="AJ2107" s="80"/>
      <c r="AK2107" s="80"/>
      <c r="AL2107" s="80"/>
      <c r="AM2107" s="240"/>
      <c r="AN2107" s="240"/>
      <c r="AO2107" s="240"/>
      <c r="AP2107" s="240"/>
      <c r="AQ2107" s="240"/>
      <c r="AR2107" s="240"/>
      <c r="AS2107" s="240"/>
      <c r="AT2107" s="256"/>
      <c r="AU2107" s="256"/>
      <c r="AV2107" s="259"/>
      <c r="AW2107" s="259"/>
      <c r="AX2107" s="256"/>
      <c r="AY2107" s="256"/>
      <c r="AZ2107" s="256"/>
      <c r="BA2107" s="256"/>
      <c r="BB2107" s="256"/>
      <c r="BC2107" s="256"/>
      <c r="BD2107" s="256"/>
      <c r="BE2107" s="256"/>
      <c r="BF2107" s="256"/>
      <c r="BG2107" s="256"/>
      <c r="BH2107" s="256"/>
      <c r="BI2107" s="256"/>
      <c r="BJ2107" s="256"/>
      <c r="BK2107" s="256"/>
      <c r="BL2107" s="262"/>
      <c r="BM2107" s="262"/>
      <c r="BN2107" s="262"/>
      <c r="BO2107" s="262"/>
      <c r="BP2107" s="262"/>
      <c r="BQ2107" s="262"/>
      <c r="BR2107" s="270"/>
      <c r="BS2107" s="270"/>
      <c r="BT2107" s="270"/>
      <c r="BU2107" s="270"/>
      <c r="BV2107" s="270"/>
      <c r="BW2107" s="270"/>
      <c r="BX2107" s="256"/>
      <c r="BY2107" s="256"/>
      <c r="BZ2107" s="256"/>
      <c r="CA2107" s="267"/>
      <c r="CB2107" s="267"/>
      <c r="CC2107" s="274"/>
      <c r="CD2107" s="267"/>
      <c r="CE2107" s="267"/>
      <c r="CF2107" s="267"/>
      <c r="CG2107" s="267"/>
      <c r="CH2107" s="267"/>
      <c r="CI2107" s="267"/>
      <c r="CJ2107" s="267"/>
      <c r="CK2107" s="267"/>
      <c r="CL2107" s="265"/>
      <c r="CM2107" s="272"/>
      <c r="CN2107" s="264"/>
      <c r="CO2107" s="125"/>
      <c r="CP2107" s="226"/>
      <c r="CQ2107" s="226"/>
      <c r="CR2107" s="226"/>
      <c r="CS2107" s="126"/>
      <c r="CT2107" s="126"/>
      <c r="CU2107" s="126"/>
      <c r="CV2107" s="126"/>
      <c r="CW2107" s="126"/>
      <c r="CX2107" s="126"/>
      <c r="CY2107" s="126"/>
      <c r="CZ2107" s="126"/>
      <c r="DA2107" s="126"/>
      <c r="DB2107" s="126"/>
      <c r="DC2107" s="126"/>
      <c r="DD2107" s="126"/>
      <c r="DE2107" s="126"/>
      <c r="DF2107" s="126"/>
    </row>
    <row r="2108" spans="1:110" s="70" customFormat="1" ht="15" customHeight="1">
      <c r="A2108" s="228"/>
      <c r="B2108" s="712"/>
      <c r="C2108" s="457"/>
      <c r="D2108" s="237"/>
      <c r="E2108" s="237"/>
      <c r="F2108" s="243"/>
      <c r="G2108" s="72">
        <v>2.1</v>
      </c>
      <c r="H2108" s="84"/>
      <c r="I2108" s="84"/>
      <c r="J2108" s="84"/>
      <c r="K2108" s="84"/>
      <c r="L2108" s="84"/>
      <c r="M2108" s="84"/>
      <c r="N2108" s="84"/>
      <c r="O2108" s="84"/>
      <c r="P2108" s="84"/>
      <c r="Q2108" s="84"/>
      <c r="R2108" s="84"/>
      <c r="S2108" s="84"/>
      <c r="T2108" s="84"/>
      <c r="U2108" s="84"/>
      <c r="V2108" s="84"/>
      <c r="W2108" s="84"/>
      <c r="X2108" s="84"/>
      <c r="Y2108" s="84"/>
      <c r="Z2108" s="84"/>
      <c r="AA2108" s="84"/>
      <c r="AB2108" s="84"/>
      <c r="AC2108" s="80"/>
      <c r="AD2108" s="80"/>
      <c r="AE2108" s="80"/>
      <c r="AF2108" s="80"/>
      <c r="AG2108" s="80"/>
      <c r="AH2108" s="80"/>
      <c r="AI2108" s="80"/>
      <c r="AJ2108" s="80"/>
      <c r="AK2108" s="80"/>
      <c r="AL2108" s="80"/>
      <c r="AM2108" s="240"/>
      <c r="AN2108" s="240"/>
      <c r="AO2108" s="240"/>
      <c r="AP2108" s="240"/>
      <c r="AQ2108" s="240"/>
      <c r="AR2108" s="240"/>
      <c r="AS2108" s="240"/>
      <c r="AT2108" s="256"/>
      <c r="AU2108" s="256"/>
      <c r="AV2108" s="259"/>
      <c r="AW2108" s="259"/>
      <c r="AX2108" s="256"/>
      <c r="AY2108" s="256"/>
      <c r="AZ2108" s="256"/>
      <c r="BA2108" s="256"/>
      <c r="BB2108" s="256"/>
      <c r="BC2108" s="256"/>
      <c r="BD2108" s="256"/>
      <c r="BE2108" s="256"/>
      <c r="BF2108" s="256"/>
      <c r="BG2108" s="256"/>
      <c r="BH2108" s="256"/>
      <c r="BI2108" s="256"/>
      <c r="BJ2108" s="256"/>
      <c r="BK2108" s="256"/>
      <c r="BL2108" s="262"/>
      <c r="BM2108" s="262"/>
      <c r="BN2108" s="262"/>
      <c r="BO2108" s="262"/>
      <c r="BP2108" s="262"/>
      <c r="BQ2108" s="262"/>
      <c r="BR2108" s="270"/>
      <c r="BS2108" s="270"/>
      <c r="BT2108" s="270"/>
      <c r="BU2108" s="270"/>
      <c r="BV2108" s="270"/>
      <c r="BW2108" s="270"/>
      <c r="BX2108" s="256"/>
      <c r="BY2108" s="256"/>
      <c r="BZ2108" s="256"/>
      <c r="CA2108" s="267"/>
      <c r="CB2108" s="267"/>
      <c r="CC2108" s="274"/>
      <c r="CD2108" s="267"/>
      <c r="CE2108" s="267"/>
      <c r="CF2108" s="267"/>
      <c r="CG2108" s="267"/>
      <c r="CH2108" s="267"/>
      <c r="CI2108" s="267"/>
      <c r="CJ2108" s="267"/>
      <c r="CK2108" s="267"/>
      <c r="CL2108" s="265"/>
      <c r="CM2108" s="272"/>
      <c r="CN2108" s="264"/>
      <c r="CO2108" s="125"/>
      <c r="CP2108" s="226"/>
      <c r="CQ2108" s="226"/>
      <c r="CR2108" s="226"/>
      <c r="CS2108" s="126"/>
      <c r="CT2108" s="126"/>
      <c r="CU2108" s="126"/>
      <c r="CV2108" s="126"/>
      <c r="CW2108" s="126"/>
      <c r="CX2108" s="126"/>
      <c r="CY2108" s="126"/>
      <c r="CZ2108" s="126"/>
      <c r="DA2108" s="126"/>
      <c r="DB2108" s="126"/>
      <c r="DC2108" s="126"/>
      <c r="DD2108" s="126"/>
      <c r="DE2108" s="126"/>
      <c r="DF2108" s="126"/>
    </row>
    <row r="2109" spans="1:110" s="70" customFormat="1" ht="15" customHeight="1">
      <c r="A2109" s="228"/>
      <c r="B2109" s="712"/>
      <c r="C2109" s="457"/>
      <c r="D2109" s="237"/>
      <c r="E2109" s="237"/>
      <c r="F2109" s="243"/>
      <c r="G2109" s="72">
        <v>2.7</v>
      </c>
      <c r="H2109" s="84"/>
      <c r="I2109" s="84"/>
      <c r="J2109" s="84"/>
      <c r="K2109" s="84"/>
      <c r="L2109" s="84"/>
      <c r="M2109" s="84"/>
      <c r="N2109" s="84"/>
      <c r="O2109" s="84"/>
      <c r="P2109" s="84"/>
      <c r="Q2109" s="84"/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4"/>
      <c r="AC2109" s="80"/>
      <c r="AD2109" s="80"/>
      <c r="AE2109" s="80"/>
      <c r="AF2109" s="80"/>
      <c r="AG2109" s="80"/>
      <c r="AH2109" s="80"/>
      <c r="AI2109" s="80"/>
      <c r="AJ2109" s="80"/>
      <c r="AK2109" s="80"/>
      <c r="AL2109" s="80"/>
      <c r="AM2109" s="240"/>
      <c r="AN2109" s="240"/>
      <c r="AO2109" s="240"/>
      <c r="AP2109" s="240"/>
      <c r="AQ2109" s="240"/>
      <c r="AR2109" s="240"/>
      <c r="AS2109" s="240"/>
      <c r="AT2109" s="256"/>
      <c r="AU2109" s="256"/>
      <c r="AV2109" s="259"/>
      <c r="AW2109" s="259"/>
      <c r="AX2109" s="256"/>
      <c r="AY2109" s="256"/>
      <c r="AZ2109" s="256"/>
      <c r="BA2109" s="256"/>
      <c r="BB2109" s="256"/>
      <c r="BC2109" s="256"/>
      <c r="BD2109" s="256"/>
      <c r="BE2109" s="256"/>
      <c r="BF2109" s="256"/>
      <c r="BG2109" s="256"/>
      <c r="BH2109" s="256"/>
      <c r="BI2109" s="256"/>
      <c r="BJ2109" s="256"/>
      <c r="BK2109" s="256"/>
      <c r="BL2109" s="262"/>
      <c r="BM2109" s="262"/>
      <c r="BN2109" s="262"/>
      <c r="BO2109" s="262"/>
      <c r="BP2109" s="262"/>
      <c r="BQ2109" s="262"/>
      <c r="BR2109" s="270"/>
      <c r="BS2109" s="270"/>
      <c r="BT2109" s="270"/>
      <c r="BU2109" s="270"/>
      <c r="BV2109" s="270"/>
      <c r="BW2109" s="270"/>
      <c r="BX2109" s="256"/>
      <c r="BY2109" s="256"/>
      <c r="BZ2109" s="256"/>
      <c r="CA2109" s="267"/>
      <c r="CB2109" s="267"/>
      <c r="CC2109" s="274"/>
      <c r="CD2109" s="267"/>
      <c r="CE2109" s="267"/>
      <c r="CF2109" s="267"/>
      <c r="CG2109" s="267"/>
      <c r="CH2109" s="267"/>
      <c r="CI2109" s="267"/>
      <c r="CJ2109" s="267"/>
      <c r="CK2109" s="267"/>
      <c r="CL2109" s="265"/>
      <c r="CM2109" s="272"/>
      <c r="CN2109" s="264"/>
      <c r="CO2109" s="125"/>
      <c r="CP2109" s="226"/>
      <c r="CQ2109" s="226"/>
      <c r="CR2109" s="226"/>
      <c r="CS2109" s="126"/>
      <c r="CT2109" s="126"/>
      <c r="CU2109" s="126"/>
      <c r="CV2109" s="126"/>
      <c r="CW2109" s="126"/>
      <c r="CX2109" s="126"/>
      <c r="CY2109" s="126"/>
      <c r="CZ2109" s="126"/>
      <c r="DA2109" s="126"/>
      <c r="DB2109" s="126"/>
      <c r="DC2109" s="126"/>
      <c r="DD2109" s="126"/>
      <c r="DE2109" s="126"/>
      <c r="DF2109" s="126"/>
    </row>
    <row r="2110" spans="1:110" s="70" customFormat="1" ht="15" customHeight="1">
      <c r="A2110" s="228"/>
      <c r="B2110" s="712"/>
      <c r="C2110" s="457"/>
      <c r="D2110" s="237"/>
      <c r="E2110" s="237"/>
      <c r="F2110" s="243"/>
      <c r="G2110" s="72">
        <v>3</v>
      </c>
      <c r="H2110" s="84"/>
      <c r="I2110" s="84"/>
      <c r="J2110" s="84"/>
      <c r="K2110" s="84"/>
      <c r="L2110" s="84"/>
      <c r="M2110" s="84"/>
      <c r="N2110" s="84"/>
      <c r="O2110" s="84"/>
      <c r="P2110" s="84"/>
      <c r="Q2110" s="84"/>
      <c r="R2110" s="84"/>
      <c r="S2110" s="84"/>
      <c r="T2110" s="84"/>
      <c r="U2110" s="84"/>
      <c r="V2110" s="84"/>
      <c r="W2110" s="84"/>
      <c r="X2110" s="84"/>
      <c r="Y2110" s="84"/>
      <c r="Z2110" s="84"/>
      <c r="AA2110" s="84"/>
      <c r="AB2110" s="84"/>
      <c r="AC2110" s="80"/>
      <c r="AD2110" s="80"/>
      <c r="AE2110" s="80"/>
      <c r="AF2110" s="80"/>
      <c r="AG2110" s="80"/>
      <c r="AH2110" s="80"/>
      <c r="AI2110" s="80"/>
      <c r="AJ2110" s="80"/>
      <c r="AK2110" s="80"/>
      <c r="AL2110" s="80"/>
      <c r="AM2110" s="240"/>
      <c r="AN2110" s="240"/>
      <c r="AO2110" s="240"/>
      <c r="AP2110" s="240"/>
      <c r="AQ2110" s="240"/>
      <c r="AR2110" s="240"/>
      <c r="AS2110" s="240"/>
      <c r="AT2110" s="256"/>
      <c r="AU2110" s="256"/>
      <c r="AV2110" s="259"/>
      <c r="AW2110" s="259"/>
      <c r="AX2110" s="256"/>
      <c r="AY2110" s="256"/>
      <c r="AZ2110" s="256"/>
      <c r="BA2110" s="256"/>
      <c r="BB2110" s="256"/>
      <c r="BC2110" s="256"/>
      <c r="BD2110" s="256"/>
      <c r="BE2110" s="256"/>
      <c r="BF2110" s="256"/>
      <c r="BG2110" s="256"/>
      <c r="BH2110" s="256"/>
      <c r="BI2110" s="256"/>
      <c r="BJ2110" s="256"/>
      <c r="BK2110" s="256"/>
      <c r="BL2110" s="262"/>
      <c r="BM2110" s="262"/>
      <c r="BN2110" s="262"/>
      <c r="BO2110" s="262"/>
      <c r="BP2110" s="262"/>
      <c r="BQ2110" s="262"/>
      <c r="BR2110" s="270"/>
      <c r="BS2110" s="270"/>
      <c r="BT2110" s="270"/>
      <c r="BU2110" s="270"/>
      <c r="BV2110" s="270"/>
      <c r="BW2110" s="270"/>
      <c r="BX2110" s="256"/>
      <c r="BY2110" s="256"/>
      <c r="BZ2110" s="256"/>
      <c r="CA2110" s="267"/>
      <c r="CB2110" s="267"/>
      <c r="CC2110" s="274"/>
      <c r="CD2110" s="267"/>
      <c r="CE2110" s="267"/>
      <c r="CF2110" s="267"/>
      <c r="CG2110" s="267"/>
      <c r="CH2110" s="267"/>
      <c r="CI2110" s="267"/>
      <c r="CJ2110" s="267"/>
      <c r="CK2110" s="267"/>
      <c r="CL2110" s="265"/>
      <c r="CM2110" s="272"/>
      <c r="CN2110" s="264"/>
      <c r="CO2110" s="125"/>
      <c r="CP2110" s="226"/>
      <c r="CQ2110" s="226"/>
      <c r="CR2110" s="226"/>
      <c r="CS2110" s="126"/>
      <c r="CT2110" s="126"/>
      <c r="CU2110" s="126"/>
      <c r="CV2110" s="126"/>
      <c r="CW2110" s="126"/>
      <c r="CX2110" s="126"/>
      <c r="CY2110" s="126"/>
      <c r="CZ2110" s="126"/>
      <c r="DA2110" s="126"/>
      <c r="DB2110" s="126"/>
      <c r="DC2110" s="126"/>
      <c r="DD2110" s="126"/>
      <c r="DE2110" s="126"/>
      <c r="DF2110" s="126"/>
    </row>
    <row r="2111" spans="1:110" s="70" customFormat="1" ht="15" customHeight="1">
      <c r="A2111" s="228"/>
      <c r="B2111" s="712"/>
      <c r="C2111" s="457"/>
      <c r="D2111" s="237"/>
      <c r="E2111" s="237"/>
      <c r="F2111" s="244"/>
      <c r="G2111" s="73">
        <v>3.9</v>
      </c>
      <c r="H2111" s="85"/>
      <c r="I2111" s="85"/>
      <c r="J2111" s="85"/>
      <c r="K2111" s="85"/>
      <c r="L2111" s="85"/>
      <c r="M2111" s="85"/>
      <c r="N2111" s="85"/>
      <c r="O2111" s="85"/>
      <c r="P2111" s="85"/>
      <c r="Q2111" s="85"/>
      <c r="R2111" s="85"/>
      <c r="S2111" s="85"/>
      <c r="T2111" s="85"/>
      <c r="U2111" s="85"/>
      <c r="V2111" s="85"/>
      <c r="W2111" s="85"/>
      <c r="X2111" s="85"/>
      <c r="Y2111" s="85"/>
      <c r="Z2111" s="85"/>
      <c r="AA2111" s="85"/>
      <c r="AB2111" s="85"/>
      <c r="AC2111" s="81"/>
      <c r="AD2111" s="81"/>
      <c r="AE2111" s="81"/>
      <c r="AF2111" s="81"/>
      <c r="AG2111" s="81"/>
      <c r="AH2111" s="81"/>
      <c r="AI2111" s="81"/>
      <c r="AJ2111" s="81"/>
      <c r="AK2111" s="81"/>
      <c r="AL2111" s="81"/>
      <c r="AM2111" s="240"/>
      <c r="AN2111" s="240"/>
      <c r="AO2111" s="240"/>
      <c r="AP2111" s="240"/>
      <c r="AQ2111" s="240"/>
      <c r="AR2111" s="240"/>
      <c r="AS2111" s="240"/>
      <c r="AT2111" s="256"/>
      <c r="AU2111" s="256"/>
      <c r="AV2111" s="259"/>
      <c r="AW2111" s="259"/>
      <c r="AX2111" s="256"/>
      <c r="AY2111" s="256"/>
      <c r="AZ2111" s="256"/>
      <c r="BA2111" s="256"/>
      <c r="BB2111" s="256"/>
      <c r="BC2111" s="256"/>
      <c r="BD2111" s="256"/>
      <c r="BE2111" s="256"/>
      <c r="BF2111" s="256"/>
      <c r="BG2111" s="256"/>
      <c r="BH2111" s="256"/>
      <c r="BI2111" s="256"/>
      <c r="BJ2111" s="256"/>
      <c r="BK2111" s="256"/>
      <c r="BL2111" s="262"/>
      <c r="BM2111" s="262"/>
      <c r="BN2111" s="262"/>
      <c r="BO2111" s="262"/>
      <c r="BP2111" s="262"/>
      <c r="BQ2111" s="262"/>
      <c r="BR2111" s="270"/>
      <c r="BS2111" s="270"/>
      <c r="BT2111" s="270"/>
      <c r="BU2111" s="270"/>
      <c r="BV2111" s="270"/>
      <c r="BW2111" s="270"/>
      <c r="BX2111" s="256"/>
      <c r="BY2111" s="256"/>
      <c r="BZ2111" s="256"/>
      <c r="CA2111" s="267"/>
      <c r="CB2111" s="267"/>
      <c r="CC2111" s="274"/>
      <c r="CD2111" s="267"/>
      <c r="CE2111" s="267"/>
      <c r="CF2111" s="267"/>
      <c r="CG2111" s="267"/>
      <c r="CH2111" s="267"/>
      <c r="CI2111" s="267"/>
      <c r="CJ2111" s="267"/>
      <c r="CK2111" s="267"/>
      <c r="CL2111" s="265"/>
      <c r="CM2111" s="272"/>
      <c r="CN2111" s="264"/>
      <c r="CO2111" s="125"/>
      <c r="CP2111" s="226"/>
      <c r="CQ2111" s="226"/>
      <c r="CR2111" s="226"/>
      <c r="CS2111" s="126"/>
      <c r="CT2111" s="126"/>
      <c r="CU2111" s="126"/>
      <c r="CV2111" s="126"/>
      <c r="CW2111" s="126"/>
      <c r="CX2111" s="126"/>
      <c r="CY2111" s="126"/>
      <c r="CZ2111" s="126"/>
      <c r="DA2111" s="126"/>
      <c r="DB2111" s="126"/>
      <c r="DC2111" s="126"/>
      <c r="DD2111" s="126"/>
      <c r="DE2111" s="126"/>
      <c r="DF2111" s="126"/>
    </row>
    <row r="2112" spans="1:110" s="70" customFormat="1" ht="15" customHeight="1">
      <c r="A2112" s="229"/>
      <c r="B2112" s="713"/>
      <c r="C2112" s="458"/>
      <c r="D2112" s="238"/>
      <c r="E2112" s="238"/>
      <c r="F2112" s="245" t="s">
        <v>83</v>
      </c>
      <c r="G2112" s="246"/>
      <c r="H2112" s="82"/>
      <c r="I2112" s="82"/>
      <c r="J2112" s="82"/>
      <c r="K2112" s="82"/>
      <c r="L2112" s="82"/>
      <c r="M2112" s="82"/>
      <c r="N2112" s="82"/>
      <c r="O2112" s="82"/>
      <c r="P2112" s="82"/>
      <c r="Q2112" s="82"/>
      <c r="R2112" s="82"/>
      <c r="S2112" s="82"/>
      <c r="T2112" s="82"/>
      <c r="U2112" s="82"/>
      <c r="V2112" s="82"/>
      <c r="W2112" s="82"/>
      <c r="X2112" s="82"/>
      <c r="Y2112" s="82"/>
      <c r="Z2112" s="82"/>
      <c r="AA2112" s="82"/>
      <c r="AB2112" s="82"/>
      <c r="AC2112" s="35"/>
      <c r="AD2112" s="35"/>
      <c r="AE2112" s="35">
        <v>2</v>
      </c>
      <c r="AF2112" s="35"/>
      <c r="AG2112" s="35"/>
      <c r="AH2112" s="35"/>
      <c r="AI2112" s="35"/>
      <c r="AJ2112" s="35"/>
      <c r="AK2112" s="35"/>
      <c r="AL2112" s="35"/>
      <c r="AM2112" s="241"/>
      <c r="AN2112" s="241"/>
      <c r="AO2112" s="241"/>
      <c r="AP2112" s="241"/>
      <c r="AQ2112" s="241"/>
      <c r="AR2112" s="241"/>
      <c r="AS2112" s="241"/>
      <c r="AT2112" s="257"/>
      <c r="AU2112" s="257"/>
      <c r="AV2112" s="260"/>
      <c r="AW2112" s="260"/>
      <c r="AX2112" s="257"/>
      <c r="AY2112" s="257"/>
      <c r="AZ2112" s="257"/>
      <c r="BA2112" s="257"/>
      <c r="BB2112" s="257"/>
      <c r="BC2112" s="257"/>
      <c r="BD2112" s="257"/>
      <c r="BE2112" s="257"/>
      <c r="BF2112" s="257"/>
      <c r="BG2112" s="257"/>
      <c r="BH2112" s="257"/>
      <c r="BI2112" s="257"/>
      <c r="BJ2112" s="257"/>
      <c r="BK2112" s="257"/>
      <c r="BL2112" s="263"/>
      <c r="BM2112" s="263"/>
      <c r="BN2112" s="263"/>
      <c r="BO2112" s="263"/>
      <c r="BP2112" s="263"/>
      <c r="BQ2112" s="263"/>
      <c r="BR2112" s="271"/>
      <c r="BS2112" s="271"/>
      <c r="BT2112" s="271"/>
      <c r="BU2112" s="271"/>
      <c r="BV2112" s="271"/>
      <c r="BW2112" s="271"/>
      <c r="BX2112" s="257"/>
      <c r="BY2112" s="257"/>
      <c r="BZ2112" s="257"/>
      <c r="CA2112" s="268"/>
      <c r="CB2112" s="268"/>
      <c r="CC2112" s="275"/>
      <c r="CD2112" s="268"/>
      <c r="CE2112" s="268"/>
      <c r="CF2112" s="268"/>
      <c r="CG2112" s="268"/>
      <c r="CH2112" s="268"/>
      <c r="CI2112" s="268"/>
      <c r="CJ2112" s="268"/>
      <c r="CK2112" s="268"/>
      <c r="CL2112" s="265"/>
      <c r="CM2112" s="272"/>
      <c r="CN2112" s="264"/>
      <c r="CO2112" s="125"/>
      <c r="CP2112" s="226"/>
      <c r="CQ2112" s="226"/>
      <c r="CR2112" s="226"/>
      <c r="CS2112" s="126"/>
      <c r="CT2112" s="126"/>
      <c r="CU2112" s="126"/>
      <c r="CV2112" s="126"/>
      <c r="CW2112" s="126"/>
      <c r="CX2112" s="126"/>
      <c r="CY2112" s="126"/>
      <c r="CZ2112" s="126"/>
      <c r="DA2112" s="126"/>
      <c r="DB2112" s="126"/>
      <c r="DC2112" s="126"/>
      <c r="DD2112" s="126"/>
      <c r="DE2112" s="126"/>
      <c r="DF2112" s="126"/>
    </row>
    <row r="2113" spans="1:110" s="70" customFormat="1" ht="15" customHeight="1">
      <c r="A2113" s="227">
        <f t="shared" si="730"/>
        <v>262</v>
      </c>
      <c r="B2113" s="695" t="s">
        <v>324</v>
      </c>
      <c r="C2113" s="698" t="s">
        <v>325</v>
      </c>
      <c r="D2113" s="236">
        <v>43199</v>
      </c>
      <c r="E2113" s="236" t="s">
        <v>573</v>
      </c>
      <c r="F2113" s="253" t="s">
        <v>80</v>
      </c>
      <c r="G2113" s="254"/>
      <c r="H2113" s="82" t="s">
        <v>69</v>
      </c>
      <c r="I2113" s="82"/>
      <c r="J2113" s="82" t="s">
        <v>60</v>
      </c>
      <c r="K2113" s="82" t="s">
        <v>67</v>
      </c>
      <c r="L2113" s="82" t="s">
        <v>73</v>
      </c>
      <c r="M2113" s="82" t="s">
        <v>73</v>
      </c>
      <c r="N2113" s="82" t="s">
        <v>73</v>
      </c>
      <c r="O2113" s="82"/>
      <c r="P2113" s="82" t="s">
        <v>73</v>
      </c>
      <c r="Q2113" s="82" t="s">
        <v>60</v>
      </c>
      <c r="R2113" s="82" t="s">
        <v>60</v>
      </c>
      <c r="S2113" s="82" t="s">
        <v>60</v>
      </c>
      <c r="T2113" s="82" t="s">
        <v>60</v>
      </c>
      <c r="U2113" s="82" t="s">
        <v>60</v>
      </c>
      <c r="V2113" s="82"/>
      <c r="W2113" s="82" t="s">
        <v>60</v>
      </c>
      <c r="X2113" s="82" t="s">
        <v>60</v>
      </c>
      <c r="Y2113" s="82" t="s">
        <v>60</v>
      </c>
      <c r="Z2113" s="82" t="s">
        <v>60</v>
      </c>
      <c r="AA2113" s="82" t="s">
        <v>60</v>
      </c>
      <c r="AB2113" s="82" t="s">
        <v>60</v>
      </c>
      <c r="AC2113" s="82"/>
      <c r="AD2113" s="82" t="s">
        <v>60</v>
      </c>
      <c r="AE2113" s="82" t="s">
        <v>60</v>
      </c>
      <c r="AF2113" s="82" t="s">
        <v>60</v>
      </c>
      <c r="AG2113" s="82" t="s">
        <v>60</v>
      </c>
      <c r="AH2113" s="82" t="s">
        <v>60</v>
      </c>
      <c r="AI2113" s="82" t="s">
        <v>1471</v>
      </c>
      <c r="AJ2113" s="82"/>
      <c r="AK2113" s="82" t="s">
        <v>60</v>
      </c>
      <c r="AL2113" s="82" t="s">
        <v>60</v>
      </c>
      <c r="AM2113" s="239">
        <f>COUNTIF(H2113:AL2113,"PH")+COUNTIF(H2113:AL2113,"PH/L")+COUNTIF(H2113:AL2113,"PM")</f>
        <v>0</v>
      </c>
      <c r="AN2113" s="239">
        <f>COUNTIF(H2113:AL2113,"PD")+COUNTIF(H2113:AL2113,"PDD")+COUNTIF(H2113:AL2113,"P/DS")/2+COUNTIF(H2113:AL2113,"PMD")</f>
        <v>0</v>
      </c>
      <c r="AO2113" s="239">
        <f>COUNTIF(H2113:AL2113,"PN")+COUNTIF(H2113:AL2113,"P/NS")/2+COUNTIF(H2113:AL2113,"PH")+COUNTIF(H2113:AL2113,"PH/F")/2+COUNTIF(H2113:AL2113,"PH/L")/2+COUNTIF(H2113:AL2113,"PM")</f>
        <v>0</v>
      </c>
      <c r="AP2113" s="239">
        <f>COUNTIF(H2113:AL2113,"BH")+COUNTIF(H2113:AL2113,"AL/BL")+COUNTIF(H2113:AL2113,"UL/BL")+COUNTIF(H2113:AL2113,"BM")</f>
        <v>0</v>
      </c>
      <c r="AQ2113" s="239">
        <f>COUNTIF(H2113:AL2113,"DS")+COUNTIF(H2113:AL2113,"AL/DS")/2+COUNTIF(H2113:AL2113,"UL/DS")/2+COUNTIF(H2113:AL2113,"CT")+COUNTIF(H2113:AL2113,"MD")</f>
        <v>19.5</v>
      </c>
      <c r="AR2113" s="239">
        <f>COUNTIF(H2113:AL2113,"NS")+COUNTIF(H2113:AL2113,"AL/NS")/2+COUNTIF(H2113:AL2113,"UL/NS")/2+COUNTIF(H2113:AL2113,"BH")+COUNTIF(H2113:AL2113,"AL/BF")/2+COUNTIF(H2113:AL2113,"AL/BL")/2+COUNTIF(H2113:AL2113,"UL/BL")/2+COUNTIF(H2113:AL2113,"UL/BF")/2+COUNTIF(H2113:AL2113,"BM")</f>
        <v>0</v>
      </c>
      <c r="AS2113" s="239">
        <f>COUNTIF(H2113:AL2113,"AL")+COUNTIF(H2113:AL2113,"AL/DS")/2+COUNTIF(H2113:AL2113,"AL/NS")/2+COUNTIF(H2113:AL2113,"NH")+COUNTIF(H2113:AL2113,"SL")+COUNTIF(H2113:AL2113,"NHD")+COUNTIF(H2113:AL2113,"B")+COUNTIF(H2113:AL2113,"HL")+COUNTIF(H2113:AL2113,"AL/BF")/2+COUNTIF(H2113:AL2113,"AL/BL")/2</f>
        <v>2</v>
      </c>
      <c r="AT2113" s="255">
        <f>COUNTIF(H2113:AL2113,"PD")+COUNTIF(H2113:AL2113,"PN")+COUNTIF(H2113:AL2113,"P/DS")/2+COUNTIF(H2113:AL2113,"P/NS")/2+COUNTIF(H2113:AL2113,"DS")+COUNTIF(H2113:AL2113,"NS")+COUNTIF(H2113:AL2113,"AL")+COUNTIF(H2113:AL2113,"AL/DS")+COUNTIF(H2113:AL2113,"AL/NS")+COUNTIF(H2113:AL2113,"NH")+COUNTIF(H2113:AL2113,"SL")+COUNTIF(H2113:AL2113,"UL/DS")/2+COUNTIF(H2113:AL2113,"UL/NS")/2+COUNTIF(H2113:AL2113,"CT")+COUNTIF(H2113:AL2113,"NHD")+COUNTIF(H2113:AL2113,"PDD")+COUNTIF(H2113:AL2113,"B")+COUNTIF(H2113:AL2113,"HL")+COUNTIF(H2113:AL2113,"PH")+COUNTIF(H2113:AL2113,"BH")+COUNTIF(H2113:AL2113,"AL/BF")+COUNTIF(H2113:AL2113,"AL/BL")+COUNTIF(H2113:AL2113,"UL/BF")/2+COUNTIF(H2113:AL2113,"UL/BL")/2+COUNTIF(H2113:AL2113,"PH/F")/2+COUNTIF(H2113:AL2113,"PH/L")/2+COUNTIF(H2113:AL2113,"MD")+COUNTIF(H2113:AL2113,"PMD")+COUNTIF(H2113:AL2113,"PM")+COUNTIF(H2113:AL2113,"BM")</f>
        <v>21.5</v>
      </c>
      <c r="AU2113" s="255">
        <f>COUNTIF(H2113:AL2113,"P/DS")/2+COUNTIF(H2113:AL2113,"P/NS")/2+COUNTIF(H2113:AL2113,"IL")+COUNTIF(H2113:AL2113,"NL")+COUNTIF(H2113:AL2113,"UL")+COUNTIF(H2113:AL2113,"UL/DS")/2+COUNTIF(H2113:AL2113,"UL/NS")/2+COUNTIF(H2113:AL2113,"KT")+COUNTIF(H2113:AL2113,"UL/BF")/2+COUNTIF(H2113:AL2113,"UL/BL")/2+COUNTIF(H2113:AL2113,"PH/F")/2+COUNTIF(H2113:AL2113,"PH/L")/2+COUNTIF(H2113:AL2113,"NB")</f>
        <v>4.5</v>
      </c>
      <c r="AV2113" s="258">
        <f>COUNTIF(H2113:AL2113,"PN")+COUNTIF(H2113:AL2113,"TVD")+COUNTIF(H2113:AL2113,"PH")+COUNTIF(H2113:AL2113,"PM")+COUNTIF(H2113:AL2113,"PDD")-COUNTIFS(H2113:AL2113,"PN",H2120:AL2120,"&gt;=3")-COUNTIFS(H2113:AL2113,"PM",H2120:AL2120,"&gt;=3")</f>
        <v>0</v>
      </c>
      <c r="AW2113" s="258">
        <f>COUNTIF(H2113:AL2113,"NS")+COUNTIF(H2113:AL2113,"D")+COUNTIF(H2113:AL2113,"BH")+COUNTIF(H2113:AL2113,"NHD")+COUNTIF(H2113:AL2113,"BM")-COUNTIFS(H2113:AL2113,"NS",H2120:AL2120,"&gt;=3")-COUNTIFS(H2113:AL2113,"BH",H2120:AL2120,"&gt;=3")-COUNTIFS(H2113:AL2113,"BM",H2120:AL2120,"&gt;=3")</f>
        <v>0</v>
      </c>
      <c r="AX2113" s="255">
        <f>COUNTIF(H2113:AL2113,"AL")+COUNTIF(H2113:AL2113,"AL/DS")/2+COUNTIF(H2113:AL2113,"AL/NS")/2+COUNTIF(H2113:AL2113,"AL/BF")+COUNTIF(H2113:AL2113,"AL/BL")/2</f>
        <v>1</v>
      </c>
      <c r="AY2113" s="255">
        <f>COUNTIF(H2113:AL2113,"SL")</f>
        <v>0</v>
      </c>
      <c r="AZ2113" s="255">
        <f>COUNTIF(H2113:AL2113,"NH")</f>
        <v>1</v>
      </c>
      <c r="BA2113" s="255">
        <f>COUNTIF(H2113:AL2113,"HL")</f>
        <v>0</v>
      </c>
      <c r="BB2113" s="255">
        <f>COUNTIF(G2113:AL2113,"P/DS")/2+COUNTIF(G2113:AL2113,"P/NS")/2+COUNTIF(G2113:AL2113,"UL")+COUNTIF(G2113:AL2113,"UL/DS")/2+COUNTIF(G2113:AL2113,"UL/NS")/2+COUNTIF(G2113:AL2113,"UL/BL")/2+COUNTIF(G2113:AL2113,"UL/BF")/2+COUNTIF(G2113:AL2113,"PH/F")/2+COUNTIF(G2113:AL2113,"PH/L")/2</f>
        <v>0.5</v>
      </c>
      <c r="BC2113" s="255">
        <f>COUNTIF(H2113:AL2113,"NB")</f>
        <v>0</v>
      </c>
      <c r="BD2113" s="255">
        <f>COUNTIF(H2113:AL2113,"NL")</f>
        <v>0</v>
      </c>
      <c r="BE2113" s="255">
        <f>COUNTIF(H2113:AL2113,"IL")</f>
        <v>4</v>
      </c>
      <c r="BF2113" s="255">
        <f>COUNTIF(H2113:AL2113,"KT")</f>
        <v>0</v>
      </c>
      <c r="BG2113" s="255">
        <f>COUNTIF(H2113:AL2113,"L70")</f>
        <v>0</v>
      </c>
      <c r="BH2113" s="255">
        <f>COUNTIF(H2113:AL2113,"MD")</f>
        <v>0</v>
      </c>
      <c r="BI2113" s="255">
        <f>COUNTIF(H2113:AL2113,"PMD")</f>
        <v>0</v>
      </c>
      <c r="BJ2113" s="255">
        <f>COUNTIF(H2113:AL2113,"PM")</f>
        <v>0</v>
      </c>
      <c r="BK2113" s="255">
        <f>COUNTIF(H2113:AL2113,"BM")</f>
        <v>0</v>
      </c>
      <c r="BL2113" s="261">
        <f>SUMIF(H2113:AL2113,"PD",H2114:AL2114)+SUMIF(H2113:AL2113,"PN",H2114:AL2114)+SUMIF(H2113:AL2113,"P/DS",H2114:AL2114)+SUMIF(H2113:AL2113,"PN/F",H2114:AL2114)+SUMIF(H2113:AL2113,"PN/L",H2114:AL2114)+SUMIF(H2113:AL2113,"TV",H2114:AL2114)+SUMIF(H2113:AL2113,"TVD",H2114:AL2114)+SUMIF(H2113:AL2113,"PDD",H2114:AL2114)</f>
        <v>0</v>
      </c>
      <c r="BM2113" s="261">
        <f>SUMIF(H2113:AL2113,"PD",H2115:AL2115)+SUMIF(H2113:AL2113,"PN",H2115:AL2115)+SUMIF(H2113:AL2113,"P/DS",H2115:AL2115)+SUMIF(H2113:AL2113,"PN/F",H2115:AL2115)+SUMIF(H2113:AL2113,"PN/L",H2115:AL2115)+SUMIF(H2113:AL2113,"TV",H2115:AL2115)+SUMIF(H2113:AL2113,"TVD",H2115:AL2115)+SUMIF(H2113:AL2113,"PDD",H2115:AL2115)+SUMIF(H2113:AL2113,"PMD",H2115:AL2115)</f>
        <v>0</v>
      </c>
      <c r="BN2113" s="261">
        <f>SUMIF(H2113:AL2113,"PD",H2116:AL2116)+SUMIF(H2113:AL2113,"PN",H2116:AL2116)+SUMIF(H2113:AL2113,"P/DS",H2116:AL2116)+SUMIF(H2113:AL2113,"PN/F",H2116:AL2116)+SUMIF(H2113:AL2113,"PN/L",H2116:AL2116)+SUMIF(H2113:AL2113,"TV",H2116:AL2116)+SUMIF(H2113:AL2113,"TVD",H2116:AL2116)</f>
        <v>0</v>
      </c>
      <c r="BO2113" s="261">
        <f>SUMIF(H2113:AL2113,"PD",H2117:AL2117)+SUMIF(H2113:AL2113,"PN",H2117:AL2117)+SUMIF(H2113:AL2113,"P/DS",H2117:AL2117)+SUMIF(H2113:AL2113,"PN/F",H2117:AL2117)+SUMIF(H2113:AL2113,"PN/L",H2117:AL2117)+SUMIF(H2113:AL2113,"TV",H2117:AL2117)+SUMIF(H2113:AL2113,"TVD",H2117:AL2117)</f>
        <v>0</v>
      </c>
      <c r="BP2113" s="261">
        <f>SUMIF(H2113:AL2113,"PD",H2118:AL2118)+SUMIF(H2113:AL2113,"PN",H2118:AL2118)+SUMIF(H2113:AL2113,"P/DS",H2118:AL2118)+SUMIF(H2113:AL2113,"PN/F",H2118:AL2118)+SUMIF(H2113:AL2113,"PN/L",H2118:AL2118)+SUMIF(H2113:AL2113,"TV",H2118:AL2118)+SUMIF(H2113:AL2113,"TVD",H2118:AL2118)+SUMIF(H2113:AL2113,"PDD",H2118:AL2118)+SUMIF(H2113:AL2113,"PH",H2118:AL2118)+SUMIF(H2113:AL2113,"PM",H2118:AL2118)</f>
        <v>0</v>
      </c>
      <c r="BQ2113" s="261">
        <f>SUMIF(H2113:AL2113,"PD",H2119:AL2119)+SUMIF(H2113:AL2113,"PN",H2119:AL2119)+SUMIF(H2113:AL2113,"P/DS",H2119:AL2119)+SUMIF(H2113:AL2113,"PN/F",H2119:AL2119)+SUMIF(H2113:AL2113,"PN/L",H2119:AL2119)+SUMIF(H2113:AL2113,"TV",H2119:AL2119)+SUMIF(H2113:AL2113,"TVD",H2119:AL2119)+SUMIF(H2113:AL2113,"PDD",H2119:AL2119)+SUMIF(H2113:AL2113,"PH",H2119:AL2119)+SUMIF(H2113:AL2113,"PM",H2119:AL2119)</f>
        <v>0</v>
      </c>
      <c r="BR2113" s="269">
        <f>SUM(H2114:AL2114)-BL2113</f>
        <v>0</v>
      </c>
      <c r="BS2113" s="269">
        <f>SUM(H2115:AL2115)-BM2113</f>
        <v>0</v>
      </c>
      <c r="BT2113" s="269">
        <f>SUM(H2116:AL2116)-BN2113</f>
        <v>0</v>
      </c>
      <c r="BU2113" s="269">
        <f>SUM(H2117:AL2117)-BO2113</f>
        <v>0</v>
      </c>
      <c r="BV2113" s="269">
        <f>SUM(H2118:AL2118)-BP2113</f>
        <v>0</v>
      </c>
      <c r="BW2113" s="269">
        <f>SUM(H2119:AL2119)-BQ2113</f>
        <v>0</v>
      </c>
      <c r="BX2113" s="255">
        <f>SUMIF(H2113:AL2113,"PD",H2120:AL2120)+SUMIF(H2113:AL2113,"PN",H2120:AL2120)+SUMIF(H2113:AL2113,"P/DS",H2120:AL2120)+SUMIF(H2113:AL2113,"PN/F",H2120:AL2120)+SUMIF(H2113:AL2113,"PN/L",H2120:AL2120)</f>
        <v>0</v>
      </c>
      <c r="BY2113" s="255">
        <f>SUM(H2120:AL2120)-BX2113</f>
        <v>1.6</v>
      </c>
      <c r="BZ2113" s="255">
        <f t="shared" ref="BZ2113" si="737">+SUM(BL2113:BW2120)</f>
        <v>0</v>
      </c>
      <c r="CA2113" s="266">
        <f>(COUNTIFS(H2113:AL2113,"PD",H2114:AL2114,"&gt;=2"))*0.5-IF(CN2113="VP",COUNTIFS($H$16:$AL$16,"SAT",H2113:AL2113,"PD",H2114:AL2114,"&gt;=2"))*0.5</f>
        <v>0</v>
      </c>
      <c r="CB2113" s="266">
        <f>(COUNTIFS(H2113:AL2113,"PN",H2115:AL2115,"&gt;=0.5",H2114:AL2114,"&gt;=1.5"))*0.5+COUNTIFS(H2113:AL2113,"PDD",H2115:AL2115,"&gt;=0.5",H2114:AL2114,"&gt;=1.5")*0.5</f>
        <v>0</v>
      </c>
      <c r="CC2113" s="273">
        <f>(COUNTIFS(H2113:AL2113,"TV",H2115:AL2115,"&gt;=10"))*0.5+(COUNTIFS(H2113:AL2113,"PMD",H2115:AL2115,"&gt;=2"))*0.5</f>
        <v>0</v>
      </c>
      <c r="CD2113" s="266">
        <f>(COUNTIFS(H2113:AL2113,"TVD",H2117:AL2117,"&gt;=6.5",H2115:AL2115,"&gt;=3.5"))*0.5</f>
        <v>0</v>
      </c>
      <c r="CE2113" s="266">
        <f>(COUNTIFS(H2113:AL2113,"PD",H2118:AL2118,"&gt;=10"))*0.5</f>
        <v>0</v>
      </c>
      <c r="CF2113" s="266">
        <f>(COUNTIFS(H2113:AL2113,"PDD",H2118:AL2118,"&gt;=3.5",H2119:AL2119,"&gt;=6.5")+COUNTIFS(H2113:AL2113,"PH",H2119:AL2119,"&gt;=0.5",H2118:AL2118,"&gt;=1.5")+COUNTIFS(H2113:AL2113,"PM",H2119:AL2119,"&gt;=0.5",H2118:AL2118,"&gt;=1.5"))*0.5</f>
        <v>0</v>
      </c>
      <c r="CG2113" s="266">
        <f>(COUNTIFS(H2113:AL2113,"DS",H2114:AL2114,"&gt;=2")+COUNTIFS(H2113:AL2113,"AL/DS",H2114:AL2114,"&gt;=2"))*0.5-IF(CN2113="VP",COUNTIFS($H$16:$AL$16,"SAT",H2113:AL2113,"DS",H2114:AL2114,"&gt;=2"))*0.5</f>
        <v>0</v>
      </c>
      <c r="CH2113" s="266">
        <f>(COUNTIFS(H2113:AL2113,"NS",H2115:AL2115,"&gt;=0.5",H2114:AL2114,"&gt;=1.5")+COUNTIFS(H2113:AL2113,"AL/NS",H2115:AL2115,"&gt;=0.5",H2114:AL2114,"&gt;=1.5")+COUNTIFS(H2113:AL2113,"NHD",H2115:AL2115,"&gt;=4.5",H2118:AL2118,"&gt;=2",H2114:AL2114,"&gt;=1.5"))*0.5</f>
        <v>0</v>
      </c>
      <c r="CI2113" s="266">
        <f>(COUNTIF(H2115:AL2115,"&gt;=10")+COUNTIFS(H2113:AL2113,"MD",H2115:AL2115,"&gt;=2")-COUNTIFS(H2113:AL2113,"TV",H2115:AL2115,"&gt;=10"))*0.5</f>
        <v>0</v>
      </c>
      <c r="CJ2113" s="266">
        <f>(COUNTIFS(H2113:AL2113,"D",H2117:AL2117,"&gt;=6.5",H2115:AL2115,"&gt;=3.5"))*0.5</f>
        <v>0</v>
      </c>
      <c r="CK2113" s="266">
        <f>(COUNTIF(H2118:AL2118,"&gt;=10")-COUNTIFS(H2113:AL2113,"PD",H2118:AL2118,"&gt;=10"))*0.5</f>
        <v>0</v>
      </c>
      <c r="CL2113" s="265">
        <f>(COUNTIFS(H2113:AL2113,"NHD",H2118:AL2118,"&gt;=3.5",H2119:AL2119,"&gt;=6.5")+COUNTIFS(H2113:AL2113,"BH",H2118:AL2118,"&gt;=1.5",H2119:AL2119,"&gt;=0.5")+COUNTIFS(H2113:AL2113,"BM",H2118:AL2118,"&gt;=1.5",H2119:AL2119,"&gt;=0.5")+COUNTIFS(H2113:AL2113,"D",H2118:AL2118,"&gt;=1.5",H2119:AL2119,"&gt;=0.5"))*0.5</f>
        <v>0</v>
      </c>
      <c r="CM2113" s="272"/>
      <c r="CN2113" s="264" t="s">
        <v>723</v>
      </c>
      <c r="CO2113" s="125">
        <f t="shared" ref="CO2113" si="738">+AM2113+AN2113+AO2113+AP2113+AQ2113+AR2113+AS2113+AU2113+BG2113</f>
        <v>26</v>
      </c>
      <c r="CP2113" s="225">
        <f>+SUM(I2114:I2119)-I2120</f>
        <v>0</v>
      </c>
      <c r="CQ2113" s="225">
        <f>+SUM(J2114:J2119)-J2120</f>
        <v>0</v>
      </c>
      <c r="CR2113" s="225">
        <f>+SUM(K2114:K2119)-K2120</f>
        <v>0</v>
      </c>
      <c r="CS2113" s="126"/>
      <c r="CT2113" s="126"/>
      <c r="CU2113" s="126"/>
      <c r="CV2113" s="126"/>
      <c r="CW2113" s="126"/>
      <c r="CX2113" s="126"/>
      <c r="CY2113" s="126"/>
      <c r="CZ2113" s="126"/>
      <c r="DA2113" s="126"/>
      <c r="DB2113" s="126"/>
      <c r="DC2113" s="126"/>
      <c r="DD2113" s="126"/>
      <c r="DE2113" s="126"/>
      <c r="DF2113" s="126" t="e">
        <f>+SUM(#REF!)</f>
        <v>#REF!</v>
      </c>
    </row>
    <row r="2114" spans="1:110" s="70" customFormat="1" ht="15" customHeight="1">
      <c r="A2114" s="228"/>
      <c r="B2114" s="696"/>
      <c r="C2114" s="699"/>
      <c r="D2114" s="237"/>
      <c r="E2114" s="237"/>
      <c r="F2114" s="242" t="s">
        <v>82</v>
      </c>
      <c r="G2114" s="71">
        <v>1.5</v>
      </c>
      <c r="H2114" s="83"/>
      <c r="I2114" s="83"/>
      <c r="J2114" s="83"/>
      <c r="K2114" s="83"/>
      <c r="L2114" s="83"/>
      <c r="M2114" s="83"/>
      <c r="N2114" s="83"/>
      <c r="O2114" s="83"/>
      <c r="P2114" s="83"/>
      <c r="Q2114" s="83"/>
      <c r="R2114" s="83"/>
      <c r="S2114" s="83"/>
      <c r="T2114" s="83"/>
      <c r="U2114" s="83"/>
      <c r="V2114" s="83"/>
      <c r="W2114" s="83"/>
      <c r="X2114" s="83"/>
      <c r="Y2114" s="83"/>
      <c r="Z2114" s="83"/>
      <c r="AA2114" s="83"/>
      <c r="AB2114" s="83"/>
      <c r="AC2114" s="79"/>
      <c r="AD2114" s="79"/>
      <c r="AE2114" s="79"/>
      <c r="AF2114" s="79"/>
      <c r="AG2114" s="79"/>
      <c r="AH2114" s="79"/>
      <c r="AI2114" s="79"/>
      <c r="AJ2114" s="79"/>
      <c r="AK2114" s="79"/>
      <c r="AL2114" s="79"/>
      <c r="AM2114" s="240"/>
      <c r="AN2114" s="240"/>
      <c r="AO2114" s="240"/>
      <c r="AP2114" s="240"/>
      <c r="AQ2114" s="240"/>
      <c r="AR2114" s="240"/>
      <c r="AS2114" s="240"/>
      <c r="AT2114" s="256"/>
      <c r="AU2114" s="256"/>
      <c r="AV2114" s="259"/>
      <c r="AW2114" s="259"/>
      <c r="AX2114" s="256"/>
      <c r="AY2114" s="256"/>
      <c r="AZ2114" s="256"/>
      <c r="BA2114" s="256"/>
      <c r="BB2114" s="256"/>
      <c r="BC2114" s="256"/>
      <c r="BD2114" s="256"/>
      <c r="BE2114" s="256"/>
      <c r="BF2114" s="256"/>
      <c r="BG2114" s="256"/>
      <c r="BH2114" s="256"/>
      <c r="BI2114" s="256"/>
      <c r="BJ2114" s="256"/>
      <c r="BK2114" s="256"/>
      <c r="BL2114" s="262"/>
      <c r="BM2114" s="262"/>
      <c r="BN2114" s="262"/>
      <c r="BO2114" s="262"/>
      <c r="BP2114" s="262"/>
      <c r="BQ2114" s="262"/>
      <c r="BR2114" s="270"/>
      <c r="BS2114" s="270"/>
      <c r="BT2114" s="270"/>
      <c r="BU2114" s="270"/>
      <c r="BV2114" s="270"/>
      <c r="BW2114" s="270"/>
      <c r="BX2114" s="256"/>
      <c r="BY2114" s="256"/>
      <c r="BZ2114" s="256"/>
      <c r="CA2114" s="267"/>
      <c r="CB2114" s="267"/>
      <c r="CC2114" s="274"/>
      <c r="CD2114" s="267"/>
      <c r="CE2114" s="267"/>
      <c r="CF2114" s="267"/>
      <c r="CG2114" s="267"/>
      <c r="CH2114" s="267"/>
      <c r="CI2114" s="267"/>
      <c r="CJ2114" s="267"/>
      <c r="CK2114" s="267"/>
      <c r="CL2114" s="265"/>
      <c r="CM2114" s="272"/>
      <c r="CN2114" s="264"/>
      <c r="CO2114" s="125"/>
      <c r="CP2114" s="226"/>
      <c r="CQ2114" s="226"/>
      <c r="CR2114" s="226"/>
      <c r="CS2114" s="126"/>
      <c r="CT2114" s="126"/>
      <c r="CU2114" s="126"/>
      <c r="CV2114" s="126"/>
      <c r="CW2114" s="126"/>
      <c r="CX2114" s="126"/>
      <c r="CY2114" s="126"/>
      <c r="CZ2114" s="126"/>
      <c r="DA2114" s="126"/>
      <c r="DB2114" s="126"/>
      <c r="DC2114" s="126"/>
      <c r="DD2114" s="126"/>
      <c r="DE2114" s="126"/>
      <c r="DF2114" s="126"/>
    </row>
    <row r="2115" spans="1:110" s="70" customFormat="1" ht="15" customHeight="1">
      <c r="A2115" s="228"/>
      <c r="B2115" s="696"/>
      <c r="C2115" s="699"/>
      <c r="D2115" s="237"/>
      <c r="E2115" s="237"/>
      <c r="F2115" s="243"/>
      <c r="G2115" s="72">
        <v>2</v>
      </c>
      <c r="H2115" s="84"/>
      <c r="I2115" s="84"/>
      <c r="J2115" s="84"/>
      <c r="K2115" s="84"/>
      <c r="L2115" s="84"/>
      <c r="M2115" s="84"/>
      <c r="N2115" s="84"/>
      <c r="O2115" s="84"/>
      <c r="P2115" s="84"/>
      <c r="Q2115" s="84"/>
      <c r="R2115" s="84"/>
      <c r="S2115" s="84"/>
      <c r="T2115" s="84"/>
      <c r="U2115" s="84"/>
      <c r="V2115" s="84"/>
      <c r="W2115" s="84"/>
      <c r="X2115" s="84"/>
      <c r="Y2115" s="84"/>
      <c r="Z2115" s="84"/>
      <c r="AA2115" s="84"/>
      <c r="AB2115" s="84"/>
      <c r="AC2115" s="80"/>
      <c r="AD2115" s="80"/>
      <c r="AE2115" s="80"/>
      <c r="AF2115" s="80"/>
      <c r="AG2115" s="80"/>
      <c r="AH2115" s="80"/>
      <c r="AI2115" s="80"/>
      <c r="AJ2115" s="80"/>
      <c r="AK2115" s="80"/>
      <c r="AL2115" s="80"/>
      <c r="AM2115" s="240"/>
      <c r="AN2115" s="240"/>
      <c r="AO2115" s="240"/>
      <c r="AP2115" s="240"/>
      <c r="AQ2115" s="240"/>
      <c r="AR2115" s="240"/>
      <c r="AS2115" s="240"/>
      <c r="AT2115" s="256"/>
      <c r="AU2115" s="256"/>
      <c r="AV2115" s="259"/>
      <c r="AW2115" s="259"/>
      <c r="AX2115" s="256"/>
      <c r="AY2115" s="256"/>
      <c r="AZ2115" s="256"/>
      <c r="BA2115" s="256"/>
      <c r="BB2115" s="256"/>
      <c r="BC2115" s="256"/>
      <c r="BD2115" s="256"/>
      <c r="BE2115" s="256"/>
      <c r="BF2115" s="256"/>
      <c r="BG2115" s="256"/>
      <c r="BH2115" s="256"/>
      <c r="BI2115" s="256"/>
      <c r="BJ2115" s="256"/>
      <c r="BK2115" s="256"/>
      <c r="BL2115" s="262"/>
      <c r="BM2115" s="262"/>
      <c r="BN2115" s="262"/>
      <c r="BO2115" s="262"/>
      <c r="BP2115" s="262"/>
      <c r="BQ2115" s="262"/>
      <c r="BR2115" s="270"/>
      <c r="BS2115" s="270"/>
      <c r="BT2115" s="270"/>
      <c r="BU2115" s="270"/>
      <c r="BV2115" s="270"/>
      <c r="BW2115" s="270"/>
      <c r="BX2115" s="256"/>
      <c r="BY2115" s="256"/>
      <c r="BZ2115" s="256"/>
      <c r="CA2115" s="267"/>
      <c r="CB2115" s="267"/>
      <c r="CC2115" s="274"/>
      <c r="CD2115" s="267"/>
      <c r="CE2115" s="267"/>
      <c r="CF2115" s="267"/>
      <c r="CG2115" s="267"/>
      <c r="CH2115" s="267"/>
      <c r="CI2115" s="267"/>
      <c r="CJ2115" s="267"/>
      <c r="CK2115" s="267"/>
      <c r="CL2115" s="265"/>
      <c r="CM2115" s="272"/>
      <c r="CN2115" s="264"/>
      <c r="CO2115" s="125"/>
      <c r="CP2115" s="226"/>
      <c r="CQ2115" s="226"/>
      <c r="CR2115" s="226"/>
      <c r="CS2115" s="126"/>
      <c r="CT2115" s="126"/>
      <c r="CU2115" s="126"/>
      <c r="CV2115" s="126"/>
      <c r="CW2115" s="126"/>
      <c r="CX2115" s="126"/>
      <c r="CY2115" s="126"/>
      <c r="CZ2115" s="126"/>
      <c r="DA2115" s="126"/>
      <c r="DB2115" s="126"/>
      <c r="DC2115" s="126"/>
      <c r="DD2115" s="126"/>
      <c r="DE2115" s="126"/>
      <c r="DF2115" s="126"/>
    </row>
    <row r="2116" spans="1:110" s="70" customFormat="1" ht="15" customHeight="1">
      <c r="A2116" s="228"/>
      <c r="B2116" s="696"/>
      <c r="C2116" s="699"/>
      <c r="D2116" s="237"/>
      <c r="E2116" s="237"/>
      <c r="F2116" s="243"/>
      <c r="G2116" s="72">
        <v>2.1</v>
      </c>
      <c r="H2116" s="84"/>
      <c r="I2116" s="84"/>
      <c r="J2116" s="84"/>
      <c r="K2116" s="84"/>
      <c r="L2116" s="84"/>
      <c r="M2116" s="84"/>
      <c r="N2116" s="84"/>
      <c r="O2116" s="84"/>
      <c r="P2116" s="84"/>
      <c r="Q2116" s="84"/>
      <c r="R2116" s="84"/>
      <c r="S2116" s="84"/>
      <c r="T2116" s="84"/>
      <c r="U2116" s="84"/>
      <c r="V2116" s="84"/>
      <c r="W2116" s="84"/>
      <c r="X2116" s="84"/>
      <c r="Y2116" s="84"/>
      <c r="Z2116" s="84"/>
      <c r="AA2116" s="84"/>
      <c r="AB2116" s="84"/>
      <c r="AC2116" s="80"/>
      <c r="AD2116" s="80"/>
      <c r="AE2116" s="80"/>
      <c r="AF2116" s="80"/>
      <c r="AG2116" s="80"/>
      <c r="AH2116" s="80"/>
      <c r="AI2116" s="80"/>
      <c r="AJ2116" s="80"/>
      <c r="AK2116" s="80"/>
      <c r="AL2116" s="80"/>
      <c r="AM2116" s="240"/>
      <c r="AN2116" s="240"/>
      <c r="AO2116" s="240"/>
      <c r="AP2116" s="240"/>
      <c r="AQ2116" s="240"/>
      <c r="AR2116" s="240"/>
      <c r="AS2116" s="240"/>
      <c r="AT2116" s="256"/>
      <c r="AU2116" s="256"/>
      <c r="AV2116" s="259"/>
      <c r="AW2116" s="259"/>
      <c r="AX2116" s="256"/>
      <c r="AY2116" s="256"/>
      <c r="AZ2116" s="256"/>
      <c r="BA2116" s="256"/>
      <c r="BB2116" s="256"/>
      <c r="BC2116" s="256"/>
      <c r="BD2116" s="256"/>
      <c r="BE2116" s="256"/>
      <c r="BF2116" s="256"/>
      <c r="BG2116" s="256"/>
      <c r="BH2116" s="256"/>
      <c r="BI2116" s="256"/>
      <c r="BJ2116" s="256"/>
      <c r="BK2116" s="256"/>
      <c r="BL2116" s="262"/>
      <c r="BM2116" s="262"/>
      <c r="BN2116" s="262"/>
      <c r="BO2116" s="262"/>
      <c r="BP2116" s="262"/>
      <c r="BQ2116" s="262"/>
      <c r="BR2116" s="270"/>
      <c r="BS2116" s="270"/>
      <c r="BT2116" s="270"/>
      <c r="BU2116" s="270"/>
      <c r="BV2116" s="270"/>
      <c r="BW2116" s="270"/>
      <c r="BX2116" s="256"/>
      <c r="BY2116" s="256"/>
      <c r="BZ2116" s="256"/>
      <c r="CA2116" s="267"/>
      <c r="CB2116" s="267"/>
      <c r="CC2116" s="274"/>
      <c r="CD2116" s="267"/>
      <c r="CE2116" s="267"/>
      <c r="CF2116" s="267"/>
      <c r="CG2116" s="267"/>
      <c r="CH2116" s="267"/>
      <c r="CI2116" s="267"/>
      <c r="CJ2116" s="267"/>
      <c r="CK2116" s="267"/>
      <c r="CL2116" s="265"/>
      <c r="CM2116" s="272"/>
      <c r="CN2116" s="264"/>
      <c r="CO2116" s="125"/>
      <c r="CP2116" s="226"/>
      <c r="CQ2116" s="226"/>
      <c r="CR2116" s="226"/>
      <c r="CS2116" s="126"/>
      <c r="CT2116" s="126"/>
      <c r="CU2116" s="126"/>
      <c r="CV2116" s="126"/>
      <c r="CW2116" s="126"/>
      <c r="CX2116" s="126"/>
      <c r="CY2116" s="126"/>
      <c r="CZ2116" s="126"/>
      <c r="DA2116" s="126"/>
      <c r="DB2116" s="126"/>
      <c r="DC2116" s="126"/>
      <c r="DD2116" s="126"/>
      <c r="DE2116" s="126"/>
      <c r="DF2116" s="126"/>
    </row>
    <row r="2117" spans="1:110" s="70" customFormat="1" ht="15" customHeight="1">
      <c r="A2117" s="228"/>
      <c r="B2117" s="696"/>
      <c r="C2117" s="699"/>
      <c r="D2117" s="237"/>
      <c r="E2117" s="237"/>
      <c r="F2117" s="243"/>
      <c r="G2117" s="72">
        <v>2.7</v>
      </c>
      <c r="H2117" s="84"/>
      <c r="I2117" s="84"/>
      <c r="J2117" s="84"/>
      <c r="K2117" s="84"/>
      <c r="L2117" s="84"/>
      <c r="M2117" s="84"/>
      <c r="N2117" s="84"/>
      <c r="O2117" s="84"/>
      <c r="P2117" s="84"/>
      <c r="Q2117" s="84"/>
      <c r="R2117" s="84"/>
      <c r="S2117" s="84"/>
      <c r="T2117" s="84"/>
      <c r="U2117" s="84"/>
      <c r="V2117" s="84"/>
      <c r="W2117" s="84"/>
      <c r="X2117" s="84"/>
      <c r="Y2117" s="84"/>
      <c r="Z2117" s="84"/>
      <c r="AA2117" s="84"/>
      <c r="AB2117" s="84"/>
      <c r="AC2117" s="80"/>
      <c r="AD2117" s="80"/>
      <c r="AE2117" s="80"/>
      <c r="AF2117" s="80"/>
      <c r="AG2117" s="80"/>
      <c r="AH2117" s="80"/>
      <c r="AI2117" s="80"/>
      <c r="AJ2117" s="80"/>
      <c r="AK2117" s="80"/>
      <c r="AL2117" s="80"/>
      <c r="AM2117" s="240"/>
      <c r="AN2117" s="240"/>
      <c r="AO2117" s="240"/>
      <c r="AP2117" s="240"/>
      <c r="AQ2117" s="240"/>
      <c r="AR2117" s="240"/>
      <c r="AS2117" s="240"/>
      <c r="AT2117" s="256"/>
      <c r="AU2117" s="256"/>
      <c r="AV2117" s="259"/>
      <c r="AW2117" s="259"/>
      <c r="AX2117" s="256"/>
      <c r="AY2117" s="256"/>
      <c r="AZ2117" s="256"/>
      <c r="BA2117" s="256"/>
      <c r="BB2117" s="256"/>
      <c r="BC2117" s="256"/>
      <c r="BD2117" s="256"/>
      <c r="BE2117" s="256"/>
      <c r="BF2117" s="256"/>
      <c r="BG2117" s="256"/>
      <c r="BH2117" s="256"/>
      <c r="BI2117" s="256"/>
      <c r="BJ2117" s="256"/>
      <c r="BK2117" s="256"/>
      <c r="BL2117" s="262"/>
      <c r="BM2117" s="262"/>
      <c r="BN2117" s="262"/>
      <c r="BO2117" s="262"/>
      <c r="BP2117" s="262"/>
      <c r="BQ2117" s="262"/>
      <c r="BR2117" s="270"/>
      <c r="BS2117" s="270"/>
      <c r="BT2117" s="270"/>
      <c r="BU2117" s="270"/>
      <c r="BV2117" s="270"/>
      <c r="BW2117" s="270"/>
      <c r="BX2117" s="256"/>
      <c r="BY2117" s="256"/>
      <c r="BZ2117" s="256"/>
      <c r="CA2117" s="267"/>
      <c r="CB2117" s="267"/>
      <c r="CC2117" s="274"/>
      <c r="CD2117" s="267"/>
      <c r="CE2117" s="267"/>
      <c r="CF2117" s="267"/>
      <c r="CG2117" s="267"/>
      <c r="CH2117" s="267"/>
      <c r="CI2117" s="267"/>
      <c r="CJ2117" s="267"/>
      <c r="CK2117" s="267"/>
      <c r="CL2117" s="265"/>
      <c r="CM2117" s="272"/>
      <c r="CN2117" s="264"/>
      <c r="CO2117" s="125"/>
      <c r="CP2117" s="226"/>
      <c r="CQ2117" s="226"/>
      <c r="CR2117" s="226"/>
      <c r="CS2117" s="126"/>
      <c r="CT2117" s="126"/>
      <c r="CU2117" s="126"/>
      <c r="CV2117" s="126"/>
      <c r="CW2117" s="126"/>
      <c r="CX2117" s="126"/>
      <c r="CY2117" s="126"/>
      <c r="CZ2117" s="126"/>
      <c r="DA2117" s="126"/>
      <c r="DB2117" s="126"/>
      <c r="DC2117" s="126"/>
      <c r="DD2117" s="126"/>
      <c r="DE2117" s="126"/>
      <c r="DF2117" s="126"/>
    </row>
    <row r="2118" spans="1:110" s="70" customFormat="1" ht="15" customHeight="1">
      <c r="A2118" s="228"/>
      <c r="B2118" s="696"/>
      <c r="C2118" s="699"/>
      <c r="D2118" s="237"/>
      <c r="E2118" s="237"/>
      <c r="F2118" s="243"/>
      <c r="G2118" s="72">
        <v>3</v>
      </c>
      <c r="H2118" s="84"/>
      <c r="I2118" s="84"/>
      <c r="J2118" s="84"/>
      <c r="K2118" s="84"/>
      <c r="L2118" s="84"/>
      <c r="M2118" s="84"/>
      <c r="N2118" s="84"/>
      <c r="O2118" s="84"/>
      <c r="P2118" s="84"/>
      <c r="Q2118" s="84"/>
      <c r="R2118" s="84"/>
      <c r="S2118" s="84"/>
      <c r="T2118" s="84"/>
      <c r="U2118" s="84"/>
      <c r="V2118" s="84"/>
      <c r="W2118" s="84"/>
      <c r="X2118" s="84"/>
      <c r="Y2118" s="84"/>
      <c r="Z2118" s="84"/>
      <c r="AA2118" s="84"/>
      <c r="AB2118" s="84"/>
      <c r="AC2118" s="80"/>
      <c r="AD2118" s="80"/>
      <c r="AE2118" s="80"/>
      <c r="AF2118" s="80"/>
      <c r="AG2118" s="80"/>
      <c r="AH2118" s="80"/>
      <c r="AI2118" s="80"/>
      <c r="AJ2118" s="80"/>
      <c r="AK2118" s="80"/>
      <c r="AL2118" s="80"/>
      <c r="AM2118" s="240"/>
      <c r="AN2118" s="240"/>
      <c r="AO2118" s="240"/>
      <c r="AP2118" s="240"/>
      <c r="AQ2118" s="240"/>
      <c r="AR2118" s="240"/>
      <c r="AS2118" s="240"/>
      <c r="AT2118" s="256"/>
      <c r="AU2118" s="256"/>
      <c r="AV2118" s="259"/>
      <c r="AW2118" s="259"/>
      <c r="AX2118" s="256"/>
      <c r="AY2118" s="256"/>
      <c r="AZ2118" s="256"/>
      <c r="BA2118" s="256"/>
      <c r="BB2118" s="256"/>
      <c r="BC2118" s="256"/>
      <c r="BD2118" s="256"/>
      <c r="BE2118" s="256"/>
      <c r="BF2118" s="256"/>
      <c r="BG2118" s="256"/>
      <c r="BH2118" s="256"/>
      <c r="BI2118" s="256"/>
      <c r="BJ2118" s="256"/>
      <c r="BK2118" s="256"/>
      <c r="BL2118" s="262"/>
      <c r="BM2118" s="262"/>
      <c r="BN2118" s="262"/>
      <c r="BO2118" s="262"/>
      <c r="BP2118" s="262"/>
      <c r="BQ2118" s="262"/>
      <c r="BR2118" s="270"/>
      <c r="BS2118" s="270"/>
      <c r="BT2118" s="270"/>
      <c r="BU2118" s="270"/>
      <c r="BV2118" s="270"/>
      <c r="BW2118" s="270"/>
      <c r="BX2118" s="256"/>
      <c r="BY2118" s="256"/>
      <c r="BZ2118" s="256"/>
      <c r="CA2118" s="267"/>
      <c r="CB2118" s="267"/>
      <c r="CC2118" s="274"/>
      <c r="CD2118" s="267"/>
      <c r="CE2118" s="267"/>
      <c r="CF2118" s="267"/>
      <c r="CG2118" s="267"/>
      <c r="CH2118" s="267"/>
      <c r="CI2118" s="267"/>
      <c r="CJ2118" s="267"/>
      <c r="CK2118" s="267"/>
      <c r="CL2118" s="265"/>
      <c r="CM2118" s="272"/>
      <c r="CN2118" s="264"/>
      <c r="CO2118" s="125"/>
      <c r="CP2118" s="226"/>
      <c r="CQ2118" s="226"/>
      <c r="CR2118" s="226"/>
      <c r="CS2118" s="126"/>
      <c r="CT2118" s="126"/>
      <c r="CU2118" s="126"/>
      <c r="CV2118" s="126"/>
      <c r="CW2118" s="126"/>
      <c r="CX2118" s="126"/>
      <c r="CY2118" s="126"/>
      <c r="CZ2118" s="126"/>
      <c r="DA2118" s="126"/>
      <c r="DB2118" s="126"/>
      <c r="DC2118" s="126"/>
      <c r="DD2118" s="126"/>
      <c r="DE2118" s="126"/>
      <c r="DF2118" s="126"/>
    </row>
    <row r="2119" spans="1:110" s="70" customFormat="1" ht="15" customHeight="1">
      <c r="A2119" s="228"/>
      <c r="B2119" s="696"/>
      <c r="C2119" s="699"/>
      <c r="D2119" s="237"/>
      <c r="E2119" s="237"/>
      <c r="F2119" s="244"/>
      <c r="G2119" s="73">
        <v>3.9</v>
      </c>
      <c r="H2119" s="85"/>
      <c r="I2119" s="85"/>
      <c r="J2119" s="85"/>
      <c r="K2119" s="85"/>
      <c r="L2119" s="85"/>
      <c r="M2119" s="85"/>
      <c r="N2119" s="85"/>
      <c r="O2119" s="85"/>
      <c r="P2119" s="85"/>
      <c r="Q2119" s="85"/>
      <c r="R2119" s="85"/>
      <c r="S2119" s="85"/>
      <c r="T2119" s="85"/>
      <c r="U2119" s="85"/>
      <c r="V2119" s="85"/>
      <c r="W2119" s="85"/>
      <c r="X2119" s="85"/>
      <c r="Y2119" s="85"/>
      <c r="Z2119" s="85"/>
      <c r="AA2119" s="85"/>
      <c r="AB2119" s="85"/>
      <c r="AC2119" s="81"/>
      <c r="AD2119" s="81"/>
      <c r="AE2119" s="81"/>
      <c r="AF2119" s="81"/>
      <c r="AG2119" s="81"/>
      <c r="AH2119" s="81"/>
      <c r="AI2119" s="81"/>
      <c r="AJ2119" s="81"/>
      <c r="AK2119" s="81"/>
      <c r="AL2119" s="81"/>
      <c r="AM2119" s="240"/>
      <c r="AN2119" s="240"/>
      <c r="AO2119" s="240"/>
      <c r="AP2119" s="240"/>
      <c r="AQ2119" s="240"/>
      <c r="AR2119" s="240"/>
      <c r="AS2119" s="240"/>
      <c r="AT2119" s="256"/>
      <c r="AU2119" s="256"/>
      <c r="AV2119" s="259"/>
      <c r="AW2119" s="259"/>
      <c r="AX2119" s="256"/>
      <c r="AY2119" s="256"/>
      <c r="AZ2119" s="256"/>
      <c r="BA2119" s="256"/>
      <c r="BB2119" s="256"/>
      <c r="BC2119" s="256"/>
      <c r="BD2119" s="256"/>
      <c r="BE2119" s="256"/>
      <c r="BF2119" s="256"/>
      <c r="BG2119" s="256"/>
      <c r="BH2119" s="256"/>
      <c r="BI2119" s="256"/>
      <c r="BJ2119" s="256"/>
      <c r="BK2119" s="256"/>
      <c r="BL2119" s="262"/>
      <c r="BM2119" s="262"/>
      <c r="BN2119" s="262"/>
      <c r="BO2119" s="262"/>
      <c r="BP2119" s="262"/>
      <c r="BQ2119" s="262"/>
      <c r="BR2119" s="270"/>
      <c r="BS2119" s="270"/>
      <c r="BT2119" s="270"/>
      <c r="BU2119" s="270"/>
      <c r="BV2119" s="270"/>
      <c r="BW2119" s="270"/>
      <c r="BX2119" s="256"/>
      <c r="BY2119" s="256"/>
      <c r="BZ2119" s="256"/>
      <c r="CA2119" s="267"/>
      <c r="CB2119" s="267"/>
      <c r="CC2119" s="274"/>
      <c r="CD2119" s="267"/>
      <c r="CE2119" s="267"/>
      <c r="CF2119" s="267"/>
      <c r="CG2119" s="267"/>
      <c r="CH2119" s="267"/>
      <c r="CI2119" s="267"/>
      <c r="CJ2119" s="267"/>
      <c r="CK2119" s="267"/>
      <c r="CL2119" s="265"/>
      <c r="CM2119" s="272"/>
      <c r="CN2119" s="264"/>
      <c r="CO2119" s="125"/>
      <c r="CP2119" s="226"/>
      <c r="CQ2119" s="226"/>
      <c r="CR2119" s="226"/>
      <c r="CS2119" s="126"/>
      <c r="CT2119" s="126"/>
      <c r="CU2119" s="126"/>
      <c r="CV2119" s="126"/>
      <c r="CW2119" s="126"/>
      <c r="CX2119" s="126"/>
      <c r="CY2119" s="126"/>
      <c r="CZ2119" s="126"/>
      <c r="DA2119" s="126"/>
      <c r="DB2119" s="126"/>
      <c r="DC2119" s="126"/>
      <c r="DD2119" s="126"/>
      <c r="DE2119" s="126"/>
      <c r="DF2119" s="126"/>
    </row>
    <row r="2120" spans="1:110" s="70" customFormat="1" ht="15" customHeight="1">
      <c r="A2120" s="229"/>
      <c r="B2120" s="697"/>
      <c r="C2120" s="700"/>
      <c r="D2120" s="238"/>
      <c r="E2120" s="238"/>
      <c r="F2120" s="245" t="s">
        <v>83</v>
      </c>
      <c r="G2120" s="246"/>
      <c r="H2120" s="82"/>
      <c r="I2120" s="82"/>
      <c r="J2120" s="82"/>
      <c r="K2120" s="82"/>
      <c r="L2120" s="82"/>
      <c r="M2120" s="82"/>
      <c r="N2120" s="82"/>
      <c r="O2120" s="82"/>
      <c r="P2120" s="82"/>
      <c r="Q2120" s="82"/>
      <c r="R2120" s="82"/>
      <c r="S2120" s="82"/>
      <c r="T2120" s="82">
        <v>1.6</v>
      </c>
      <c r="U2120" s="82"/>
      <c r="V2120" s="82"/>
      <c r="W2120" s="82"/>
      <c r="X2120" s="82"/>
      <c r="Y2120" s="82"/>
      <c r="Z2120" s="82"/>
      <c r="AA2120" s="82"/>
      <c r="AB2120" s="82"/>
      <c r="AC2120" s="35"/>
      <c r="AD2120" s="35"/>
      <c r="AE2120" s="35"/>
      <c r="AF2120" s="35"/>
      <c r="AG2120" s="35"/>
      <c r="AH2120" s="35"/>
      <c r="AI2120" s="35"/>
      <c r="AJ2120" s="35"/>
      <c r="AK2120" s="35"/>
      <c r="AL2120" s="35"/>
      <c r="AM2120" s="241"/>
      <c r="AN2120" s="241"/>
      <c r="AO2120" s="241"/>
      <c r="AP2120" s="241"/>
      <c r="AQ2120" s="241"/>
      <c r="AR2120" s="241"/>
      <c r="AS2120" s="241"/>
      <c r="AT2120" s="257"/>
      <c r="AU2120" s="257"/>
      <c r="AV2120" s="260"/>
      <c r="AW2120" s="260"/>
      <c r="AX2120" s="257"/>
      <c r="AY2120" s="257"/>
      <c r="AZ2120" s="257"/>
      <c r="BA2120" s="257"/>
      <c r="BB2120" s="257"/>
      <c r="BC2120" s="257"/>
      <c r="BD2120" s="257"/>
      <c r="BE2120" s="257"/>
      <c r="BF2120" s="257"/>
      <c r="BG2120" s="257"/>
      <c r="BH2120" s="257"/>
      <c r="BI2120" s="257"/>
      <c r="BJ2120" s="257"/>
      <c r="BK2120" s="257"/>
      <c r="BL2120" s="263"/>
      <c r="BM2120" s="263"/>
      <c r="BN2120" s="263"/>
      <c r="BO2120" s="263"/>
      <c r="BP2120" s="263"/>
      <c r="BQ2120" s="263"/>
      <c r="BR2120" s="271"/>
      <c r="BS2120" s="271"/>
      <c r="BT2120" s="271"/>
      <c r="BU2120" s="271"/>
      <c r="BV2120" s="271"/>
      <c r="BW2120" s="271"/>
      <c r="BX2120" s="257"/>
      <c r="BY2120" s="257"/>
      <c r="BZ2120" s="257"/>
      <c r="CA2120" s="268"/>
      <c r="CB2120" s="268"/>
      <c r="CC2120" s="275"/>
      <c r="CD2120" s="268"/>
      <c r="CE2120" s="268"/>
      <c r="CF2120" s="268"/>
      <c r="CG2120" s="268"/>
      <c r="CH2120" s="268"/>
      <c r="CI2120" s="268"/>
      <c r="CJ2120" s="268"/>
      <c r="CK2120" s="268"/>
      <c r="CL2120" s="265"/>
      <c r="CM2120" s="272"/>
      <c r="CN2120" s="264"/>
      <c r="CO2120" s="125"/>
      <c r="CP2120" s="226"/>
      <c r="CQ2120" s="226"/>
      <c r="CR2120" s="226"/>
      <c r="CS2120" s="126"/>
      <c r="CT2120" s="126"/>
      <c r="CU2120" s="126"/>
      <c r="CV2120" s="126"/>
      <c r="CW2120" s="126"/>
      <c r="CX2120" s="126"/>
      <c r="CY2120" s="126"/>
      <c r="CZ2120" s="126"/>
      <c r="DA2120" s="126"/>
      <c r="DB2120" s="126"/>
      <c r="DC2120" s="126"/>
      <c r="DD2120" s="126"/>
      <c r="DE2120" s="126"/>
      <c r="DF2120" s="126"/>
    </row>
    <row r="2121" spans="1:110" s="70" customFormat="1" ht="15" customHeight="1">
      <c r="A2121" s="227">
        <f t="shared" si="730"/>
        <v>263</v>
      </c>
      <c r="B2121" s="459" t="s">
        <v>846</v>
      </c>
      <c r="C2121" s="447" t="s">
        <v>1152</v>
      </c>
      <c r="D2121" s="236" t="s">
        <v>844</v>
      </c>
      <c r="E2121" s="236" t="s">
        <v>277</v>
      </c>
      <c r="F2121" s="253" t="s">
        <v>80</v>
      </c>
      <c r="G2121" s="254"/>
      <c r="H2121" s="82" t="s">
        <v>69</v>
      </c>
      <c r="I2121" s="82"/>
      <c r="J2121" s="82" t="s">
        <v>60</v>
      </c>
      <c r="K2121" s="82" t="s">
        <v>60</v>
      </c>
      <c r="L2121" s="82" t="s">
        <v>60</v>
      </c>
      <c r="M2121" s="82" t="s">
        <v>60</v>
      </c>
      <c r="N2121" s="82" t="s">
        <v>60</v>
      </c>
      <c r="O2121" s="82"/>
      <c r="P2121" s="82" t="s">
        <v>60</v>
      </c>
      <c r="Q2121" s="82" t="s">
        <v>60</v>
      </c>
      <c r="R2121" s="82" t="s">
        <v>60</v>
      </c>
      <c r="S2121" s="82" t="s">
        <v>60</v>
      </c>
      <c r="T2121" s="82" t="s">
        <v>60</v>
      </c>
      <c r="U2121" s="179" t="s">
        <v>81</v>
      </c>
      <c r="V2121" s="82"/>
      <c r="W2121" s="82" t="s">
        <v>60</v>
      </c>
      <c r="X2121" s="82" t="s">
        <v>60</v>
      </c>
      <c r="Y2121" s="82" t="s">
        <v>60</v>
      </c>
      <c r="Z2121" s="82" t="s">
        <v>60</v>
      </c>
      <c r="AA2121" s="82" t="s">
        <v>60</v>
      </c>
      <c r="AB2121" s="82" t="s">
        <v>60</v>
      </c>
      <c r="AC2121" s="82"/>
      <c r="AD2121" s="82" t="s">
        <v>60</v>
      </c>
      <c r="AE2121" s="82" t="s">
        <v>60</v>
      </c>
      <c r="AF2121" s="82" t="s">
        <v>60</v>
      </c>
      <c r="AG2121" s="82" t="s">
        <v>60</v>
      </c>
      <c r="AH2121" s="82" t="s">
        <v>60</v>
      </c>
      <c r="AI2121" s="82" t="s">
        <v>1471</v>
      </c>
      <c r="AJ2121" s="82"/>
      <c r="AK2121" s="82" t="s">
        <v>60</v>
      </c>
      <c r="AL2121" s="82" t="s">
        <v>60</v>
      </c>
      <c r="AM2121" s="239">
        <f>COUNTIF(H2121:AL2121,"PH")+COUNTIF(H2121:AL2121,"PH/L")+COUNTIF(H2121:AL2121,"PM")</f>
        <v>0</v>
      </c>
      <c r="AN2121" s="239">
        <f>COUNTIF(H2121:AL2121,"PD")+COUNTIF(H2121:AL2121,"PDD")+COUNTIF(H2121:AL2121,"P/DS")/2+COUNTIF(H2121:AL2121,"PMD")</f>
        <v>0</v>
      </c>
      <c r="AO2121" s="239">
        <f>COUNTIF(H2121:AL2121,"PN")+COUNTIF(H2121:AL2121,"P/NS")/2+COUNTIF(H2121:AL2121,"PH")+COUNTIF(H2121:AL2121,"PH/F")/2+COUNTIF(H2121:AL2121,"PH/L")/2+COUNTIF(H2121:AL2121,"PM")</f>
        <v>0</v>
      </c>
      <c r="AP2121" s="239">
        <f>COUNTIF(H2121:AL2121,"BH")+COUNTIF(H2121:AL2121,"AL/BL")+COUNTIF(H2121:AL2121,"UL/BL")+COUNTIF(H2121:AL2121,"BM")</f>
        <v>0</v>
      </c>
      <c r="AQ2121" s="239">
        <f>COUNTIF(H2121:AL2121,"DS")+COUNTIF(H2121:AL2121,"AL/DS")/2+COUNTIF(H2121:AL2121,"UL/DS")/2+COUNTIF(H2121:AL2121,"CT")+COUNTIF(H2121:AL2121,"MD")</f>
        <v>24</v>
      </c>
      <c r="AR2121" s="239">
        <f>COUNTIF(H2121:AL2121,"NS")+COUNTIF(H2121:AL2121,"AL/NS")/2+COUNTIF(H2121:AL2121,"UL/NS")/2+COUNTIF(H2121:AL2121,"BH")+COUNTIF(H2121:AL2121,"AL/BF")/2+COUNTIF(H2121:AL2121,"AL/BL")/2+COUNTIF(H2121:AL2121,"UL/BL")/2+COUNTIF(H2121:AL2121,"UL/BF")/2+COUNTIF(H2121:AL2121,"BM")</f>
        <v>0</v>
      </c>
      <c r="AS2121" s="239">
        <f>COUNTIF(H2121:AL2121,"AL")+COUNTIF(H2121:AL2121,"AL/DS")/2+COUNTIF(H2121:AL2121,"AL/NS")/2+COUNTIF(H2121:AL2121,"NH")+COUNTIF(H2121:AL2121,"SL")+COUNTIF(H2121:AL2121,"NHD")+COUNTIF(H2121:AL2121,"B")+COUNTIF(H2121:AL2121,"HL")+COUNTIF(H2121:AL2121,"AL/BF")/2+COUNTIF(H2121:AL2121,"AL/BL")/2</f>
        <v>1.5</v>
      </c>
      <c r="AT2121" s="255">
        <f>COUNTIF(H2121:AL2121,"PD")+COUNTIF(H2121:AL2121,"PN")+COUNTIF(H2121:AL2121,"P/DS")/2+COUNTIF(H2121:AL2121,"P/NS")/2+COUNTIF(H2121:AL2121,"DS")+COUNTIF(H2121:AL2121,"NS")+COUNTIF(H2121:AL2121,"AL")+COUNTIF(H2121:AL2121,"AL/DS")+COUNTIF(H2121:AL2121,"AL/NS")+COUNTIF(H2121:AL2121,"NH")+COUNTIF(H2121:AL2121,"SL")+COUNTIF(H2121:AL2121,"UL/DS")/2+COUNTIF(H2121:AL2121,"UL/NS")/2+COUNTIF(H2121:AL2121,"CT")+COUNTIF(H2121:AL2121,"NHD")+COUNTIF(H2121:AL2121,"PDD")+COUNTIF(H2121:AL2121,"B")+COUNTIF(H2121:AL2121,"HL")+COUNTIF(H2121:AL2121,"PH")+COUNTIF(H2121:AL2121,"BH")+COUNTIF(H2121:AL2121,"AL/BF")+COUNTIF(H2121:AL2121,"AL/BL")+COUNTIF(H2121:AL2121,"UL/BF")/2+COUNTIF(H2121:AL2121,"UL/BL")/2+COUNTIF(H2121:AL2121,"PH/F")/2+COUNTIF(H2121:AL2121,"PH/L")/2+COUNTIF(H2121:AL2121,"MD")+COUNTIF(H2121:AL2121,"PMD")+COUNTIF(H2121:AL2121,"PM")+COUNTIF(H2121:AL2121,"BM")</f>
        <v>25.5</v>
      </c>
      <c r="AU2121" s="255">
        <f>COUNTIF(H2121:AL2121,"P/DS")/2+COUNTIF(H2121:AL2121,"P/NS")/2+COUNTIF(H2121:AL2121,"IL")+COUNTIF(H2121:AL2121,"NL")+COUNTIF(H2121:AL2121,"UL")+COUNTIF(H2121:AL2121,"UL/DS")/2+COUNTIF(H2121:AL2121,"UL/NS")/2+COUNTIF(H2121:AL2121,"KT")+COUNTIF(H2121:AL2121,"UL/BF")/2+COUNTIF(H2121:AL2121,"UL/BL")/2+COUNTIF(H2121:AL2121,"PH/F")/2+COUNTIF(H2121:AL2121,"PH/L")/2+COUNTIF(H2121:AL2121,"NB")</f>
        <v>0.5</v>
      </c>
      <c r="AV2121" s="258">
        <f>COUNTIF(H2121:AL2121,"PN")+COUNTIF(H2121:AL2121,"TVD")+COUNTIF(H2121:AL2121,"PH")+COUNTIF(H2121:AL2121,"PM")+COUNTIF(H2121:AL2121,"PDD")-COUNTIFS(H2121:AL2121,"PN",H2128:AL2128,"&gt;=3")-COUNTIFS(H2121:AL2121,"PM",H2128:AL2128,"&gt;=3")</f>
        <v>0</v>
      </c>
      <c r="AW2121" s="258">
        <f>COUNTIF(H2121:AL2121,"NS")+COUNTIF(H2121:AL2121,"D")+COUNTIF(H2121:AL2121,"BH")+COUNTIF(H2121:AL2121,"NHD")+COUNTIF(H2121:AL2121,"BM")-COUNTIFS(H2121:AL2121,"NS",H2128:AL2128,"&gt;=3")-COUNTIFS(H2121:AL2121,"BH",H2128:AL2128,"&gt;=3")-COUNTIFS(H2121:AL2121,"BM",H2128:AL2128,"&gt;=3")</f>
        <v>0</v>
      </c>
      <c r="AX2121" s="255">
        <f>COUNTIF(H2121:AL2121,"AL")+COUNTIF(H2121:AL2121,"AL/DS")/2+COUNTIF(H2121:AL2121,"AL/NS")/2+COUNTIF(H2121:AL2121,"AL/BF")+COUNTIF(H2121:AL2121,"AL/BL")/2</f>
        <v>0.5</v>
      </c>
      <c r="AY2121" s="255">
        <f>COUNTIF(H2121:AL2121,"SL")</f>
        <v>0</v>
      </c>
      <c r="AZ2121" s="255">
        <f>COUNTIF(H2121:AL2121,"NH")</f>
        <v>1</v>
      </c>
      <c r="BA2121" s="255">
        <f>COUNTIF(H2121:AL2121,"HL")</f>
        <v>0</v>
      </c>
      <c r="BB2121" s="255">
        <f>COUNTIF(G2121:AL2121,"P/DS")/2+COUNTIF(G2121:AL2121,"P/NS")/2+COUNTIF(G2121:AL2121,"UL")+COUNTIF(G2121:AL2121,"UL/DS")/2+COUNTIF(G2121:AL2121,"UL/NS")/2+COUNTIF(G2121:AL2121,"UL/BL")/2+COUNTIF(G2121:AL2121,"UL/BF")/2+COUNTIF(G2121:AL2121,"PH/F")/2+COUNTIF(G2121:AL2121,"PH/L")/2</f>
        <v>0.5</v>
      </c>
      <c r="BC2121" s="255">
        <f>COUNTIF(H2121:AL2121,"NB")</f>
        <v>0</v>
      </c>
      <c r="BD2121" s="255">
        <f>COUNTIF(H2121:AL2121,"NL")</f>
        <v>0</v>
      </c>
      <c r="BE2121" s="255">
        <f>COUNTIF(H2121:AL2121,"IL")</f>
        <v>0</v>
      </c>
      <c r="BF2121" s="255">
        <f>COUNTIF(H2121:AL2121,"KT")</f>
        <v>0</v>
      </c>
      <c r="BG2121" s="255">
        <f>COUNTIF(H2121:AL2121,"L70")</f>
        <v>0</v>
      </c>
      <c r="BH2121" s="255">
        <f>COUNTIF(H2121:AL2121,"MD")</f>
        <v>0</v>
      </c>
      <c r="BI2121" s="255">
        <f>COUNTIF(H2121:AL2121,"PMD")</f>
        <v>0</v>
      </c>
      <c r="BJ2121" s="255">
        <f>COUNTIF(H2121:AL2121,"PM")</f>
        <v>0</v>
      </c>
      <c r="BK2121" s="255">
        <f>COUNTIF(H2121:AL2121,"BM")</f>
        <v>0</v>
      </c>
      <c r="BL2121" s="261">
        <f>SUMIF(H2121:AL2121,"PD",H2122:AL2122)+SUMIF(H2121:AL2121,"PN",H2122:AL2122)+SUMIF(H2121:AL2121,"P/DS",H2122:AL2122)+SUMIF(H2121:AL2121,"PN/F",H2122:AL2122)+SUMIF(H2121:AL2121,"PN/L",H2122:AL2122)+SUMIF(H2121:AL2121,"TV",H2122:AL2122)+SUMIF(H2121:AL2121,"TVD",H2122:AL2122)+SUMIF(H2121:AL2121,"PDD",H2122:AL2122)</f>
        <v>0</v>
      </c>
      <c r="BM2121" s="261">
        <f>SUMIF(H2121:AL2121,"PD",H2123:AL2123)+SUMIF(H2121:AL2121,"PN",H2123:AL2123)+SUMIF(H2121:AL2121,"P/DS",H2123:AL2123)+SUMIF(H2121:AL2121,"PN/F",H2123:AL2123)+SUMIF(H2121:AL2121,"PN/L",H2123:AL2123)+SUMIF(H2121:AL2121,"TV",H2123:AL2123)+SUMIF(H2121:AL2121,"TVD",H2123:AL2123)+SUMIF(H2121:AL2121,"PDD",H2123:AL2123)+SUMIF(H2121:AL2121,"PMD",H2123:AL2123)</f>
        <v>0</v>
      </c>
      <c r="BN2121" s="261">
        <f>SUMIF(H2121:AL2121,"PD",H2124:AL2124)+SUMIF(H2121:AL2121,"PN",H2124:AL2124)+SUMIF(H2121:AL2121,"P/DS",H2124:AL2124)+SUMIF(H2121:AL2121,"PN/F",H2124:AL2124)+SUMIF(H2121:AL2121,"PN/L",H2124:AL2124)+SUMIF(H2121:AL2121,"TV",H2124:AL2124)+SUMIF(H2121:AL2121,"TVD",H2124:AL2124)</f>
        <v>0</v>
      </c>
      <c r="BO2121" s="261">
        <f>SUMIF(H2121:AL2121,"PD",H2125:AL2125)+SUMIF(H2121:AL2121,"PN",H2125:AL2125)+SUMIF(H2121:AL2121,"P/DS",H2125:AL2125)+SUMIF(H2121:AL2121,"PN/F",H2125:AL2125)+SUMIF(H2121:AL2121,"PN/L",H2125:AL2125)+SUMIF(H2121:AL2121,"TV",H2125:AL2125)+SUMIF(H2121:AL2121,"TVD",H2125:AL2125)</f>
        <v>0</v>
      </c>
      <c r="BP2121" s="261">
        <f>SUMIF(H2121:AL2121,"PD",H2126:AL2126)+SUMIF(H2121:AL2121,"PN",H2126:AL2126)+SUMIF(H2121:AL2121,"P/DS",H2126:AL2126)+SUMIF(H2121:AL2121,"PN/F",H2126:AL2126)+SUMIF(H2121:AL2121,"PN/L",H2126:AL2126)+SUMIF(H2121:AL2121,"TV",H2126:AL2126)+SUMIF(H2121:AL2121,"TVD",H2126:AL2126)+SUMIF(H2121:AL2121,"PDD",H2126:AL2126)+SUMIF(H2121:AL2121,"PH",H2126:AL2126)+SUMIF(H2121:AL2121,"PM",H2126:AL2126)</f>
        <v>0</v>
      </c>
      <c r="BQ2121" s="261">
        <f>SUMIF(H2121:AL2121,"PD",H2127:AL2127)+SUMIF(H2121:AL2121,"PN",H2127:AL2127)+SUMIF(H2121:AL2121,"P/DS",H2127:AL2127)+SUMIF(H2121:AL2121,"PN/F",H2127:AL2127)+SUMIF(H2121:AL2121,"PN/L",H2127:AL2127)+SUMIF(H2121:AL2121,"TV",H2127:AL2127)+SUMIF(H2121:AL2121,"TVD",H2127:AL2127)+SUMIF(H2121:AL2121,"PDD",H2127:AL2127)+SUMIF(H2121:AL2121,"PH",H2127:AL2127)+SUMIF(H2121:AL2121,"PM",H2127:AL2127)</f>
        <v>0</v>
      </c>
      <c r="BR2121" s="269">
        <f>SUM(H2122:AL2122)-BL2121</f>
        <v>0</v>
      </c>
      <c r="BS2121" s="269">
        <f>SUM(H2123:AL2123)-BM2121</f>
        <v>0</v>
      </c>
      <c r="BT2121" s="269">
        <f>SUM(H2124:AL2124)-BN2121</f>
        <v>0</v>
      </c>
      <c r="BU2121" s="269">
        <f>SUM(H2125:AL2125)-BO2121</f>
        <v>0</v>
      </c>
      <c r="BV2121" s="269">
        <f>SUM(H2126:AL2126)-BP2121</f>
        <v>0</v>
      </c>
      <c r="BW2121" s="269">
        <f>SUM(H2127:AL2127)-BQ2121</f>
        <v>0</v>
      </c>
      <c r="BX2121" s="255">
        <f>SUMIF(H2121:AL2121,"PD",H2128:AL2128)+SUMIF(H2121:AL2121,"PN",H2128:AL2128)+SUMIF(H2121:AL2121,"P/DS",H2128:AL2128)+SUMIF(H2121:AL2121,"PN/F",H2128:AL2128)+SUMIF(H2121:AL2121,"PN/L",H2128:AL2128)</f>
        <v>0</v>
      </c>
      <c r="BY2121" s="255">
        <f>SUM(H2128:AL2128)-BX2121</f>
        <v>0</v>
      </c>
      <c r="BZ2121" s="255">
        <f t="shared" ref="BZ2121" si="739">+SUM(BL2121:BW2128)</f>
        <v>0</v>
      </c>
      <c r="CA2121" s="266">
        <f>(COUNTIFS(H2121:AL2121,"PD",H2122:AL2122,"&gt;=2"))*0.5-IF(CN2121="VP",COUNTIFS($H$16:$AL$16,"SAT",H2121:AL2121,"PD",H2122:AL2122,"&gt;=2"))*0.5</f>
        <v>0</v>
      </c>
      <c r="CB2121" s="266">
        <f>(COUNTIFS(H2121:AL2121,"PN",H2123:AL2123,"&gt;=0.5",H2122:AL2122,"&gt;=1.5"))*0.5+COUNTIFS(H2121:AL2121,"PDD",H2123:AL2123,"&gt;=0.5",H2122:AL2122,"&gt;=1.5")*0.5</f>
        <v>0</v>
      </c>
      <c r="CC2121" s="273">
        <f>(COUNTIFS(H2121:AL2121,"TV",H2123:AL2123,"&gt;=10"))*0.5+(COUNTIFS(H2121:AL2121,"PMD",H2123:AL2123,"&gt;=2"))*0.5</f>
        <v>0</v>
      </c>
      <c r="CD2121" s="266">
        <f>(COUNTIFS(H2121:AL2121,"TVD",H2125:AL2125,"&gt;=6.5",H2123:AL2123,"&gt;=3.5"))*0.5</f>
        <v>0</v>
      </c>
      <c r="CE2121" s="266">
        <f>(COUNTIFS(H2121:AL2121,"PD",H2126:AL2126,"&gt;=10"))*0.5</f>
        <v>0</v>
      </c>
      <c r="CF2121" s="266">
        <f>(COUNTIFS(H2121:AL2121,"PDD",H2126:AL2126,"&gt;=3.5",H2127:AL2127,"&gt;=6.5")+COUNTIFS(H2121:AL2121,"PH",H2127:AL2127,"&gt;=0.5",H2126:AL2126,"&gt;=1.5")+COUNTIFS(H2121:AL2121,"PM",H2127:AL2127,"&gt;=0.5",H2126:AL2126,"&gt;=1.5"))*0.5</f>
        <v>0</v>
      </c>
      <c r="CG2121" s="266">
        <f>(COUNTIFS(H2121:AL2121,"DS",H2122:AL2122,"&gt;=2")+COUNTIFS(H2121:AL2121,"AL/DS",H2122:AL2122,"&gt;=2"))*0.5-IF(CN2121="VP",COUNTIFS($H$16:$AL$16,"SAT",H2121:AL2121,"DS",H2122:AL2122,"&gt;=2"))*0.5</f>
        <v>0</v>
      </c>
      <c r="CH2121" s="266">
        <f>(COUNTIFS(H2121:AL2121,"NS",H2123:AL2123,"&gt;=0.5",H2122:AL2122,"&gt;=1.5")+COUNTIFS(H2121:AL2121,"AL/NS",H2123:AL2123,"&gt;=0.5",H2122:AL2122,"&gt;=1.5")+COUNTIFS(H2121:AL2121,"NHD",H2123:AL2123,"&gt;=4.5",H2126:AL2126,"&gt;=2",H2122:AL2122,"&gt;=1.5"))*0.5</f>
        <v>0</v>
      </c>
      <c r="CI2121" s="266">
        <f>(COUNTIF(H2123:AL2123,"&gt;=10")+COUNTIFS(H2121:AL2121,"MD",H2123:AL2123,"&gt;=2")-COUNTIFS(H2121:AL2121,"TV",H2123:AL2123,"&gt;=10"))*0.5</f>
        <v>0</v>
      </c>
      <c r="CJ2121" s="266">
        <f>(COUNTIFS(H2121:AL2121,"D",H2125:AL2125,"&gt;=6.5",H2123:AL2123,"&gt;=3.5"))*0.5</f>
        <v>0</v>
      </c>
      <c r="CK2121" s="266">
        <f>(COUNTIF(H2126:AL2126,"&gt;=10")-COUNTIFS(H2121:AL2121,"PD",H2126:AL2126,"&gt;=10"))*0.5</f>
        <v>0</v>
      </c>
      <c r="CL2121" s="265">
        <f>(COUNTIFS(H2121:AL2121,"NHD",H2126:AL2126,"&gt;=3.5",H2127:AL2127,"&gt;=6.5")+COUNTIFS(H2121:AL2121,"BH",H2126:AL2126,"&gt;=1.5",H2127:AL2127,"&gt;=0.5")+COUNTIFS(H2121:AL2121,"BM",H2126:AL2126,"&gt;=1.5",H2127:AL2127,"&gt;=0.5")+COUNTIFS(H2121:AL2121,"D",H2126:AL2126,"&gt;=1.5",H2127:AL2127,"&gt;=0.5"))*0.5</f>
        <v>0</v>
      </c>
      <c r="CM2121" s="272"/>
      <c r="CN2121" s="264" t="s">
        <v>723</v>
      </c>
      <c r="CO2121" s="125">
        <f t="shared" ref="CO2121" si="740">+AM2121+AN2121+AO2121+AP2121+AQ2121+AR2121+AS2121+AU2121+BG2121</f>
        <v>26</v>
      </c>
      <c r="CP2121" s="225">
        <f>+SUM(I2122:I2127)-I2128</f>
        <v>0</v>
      </c>
      <c r="CQ2121" s="225">
        <f>+SUM(J2122:J2127)-J2128</f>
        <v>0</v>
      </c>
      <c r="CR2121" s="225">
        <f>+SUM(K2122:K2127)-K2128</f>
        <v>0</v>
      </c>
      <c r="CS2121" s="126"/>
      <c r="CT2121" s="126"/>
      <c r="CU2121" s="126"/>
      <c r="CV2121" s="126"/>
      <c r="CW2121" s="126"/>
      <c r="CX2121" s="126"/>
      <c r="CY2121" s="126"/>
      <c r="CZ2121" s="126"/>
      <c r="DA2121" s="126"/>
      <c r="DB2121" s="126"/>
      <c r="DC2121" s="126"/>
      <c r="DD2121" s="126"/>
      <c r="DE2121" s="126"/>
      <c r="DF2121" s="126" t="e">
        <f>+SUM(#REF!)</f>
        <v>#REF!</v>
      </c>
    </row>
    <row r="2122" spans="1:110" s="70" customFormat="1" ht="15" customHeight="1">
      <c r="A2122" s="228"/>
      <c r="B2122" s="460"/>
      <c r="C2122" s="448"/>
      <c r="D2122" s="237"/>
      <c r="E2122" s="237"/>
      <c r="F2122" s="242" t="s">
        <v>82</v>
      </c>
      <c r="G2122" s="71">
        <v>1.5</v>
      </c>
      <c r="H2122" s="83"/>
      <c r="I2122" s="83"/>
      <c r="J2122" s="83"/>
      <c r="K2122" s="83"/>
      <c r="L2122" s="83"/>
      <c r="M2122" s="83"/>
      <c r="N2122" s="83"/>
      <c r="O2122" s="83"/>
      <c r="P2122" s="83"/>
      <c r="Q2122" s="83"/>
      <c r="R2122" s="83"/>
      <c r="S2122" s="83"/>
      <c r="T2122" s="83"/>
      <c r="U2122" s="83"/>
      <c r="V2122" s="83"/>
      <c r="W2122" s="83"/>
      <c r="X2122" s="83"/>
      <c r="Y2122" s="83"/>
      <c r="Z2122" s="83"/>
      <c r="AA2122" s="83"/>
      <c r="AB2122" s="83"/>
      <c r="AC2122" s="79"/>
      <c r="AD2122" s="79"/>
      <c r="AE2122" s="79"/>
      <c r="AF2122" s="79"/>
      <c r="AG2122" s="79"/>
      <c r="AH2122" s="79"/>
      <c r="AI2122" s="79"/>
      <c r="AJ2122" s="79"/>
      <c r="AK2122" s="79"/>
      <c r="AL2122" s="79"/>
      <c r="AM2122" s="240"/>
      <c r="AN2122" s="240"/>
      <c r="AO2122" s="240"/>
      <c r="AP2122" s="240"/>
      <c r="AQ2122" s="240"/>
      <c r="AR2122" s="240"/>
      <c r="AS2122" s="240"/>
      <c r="AT2122" s="256"/>
      <c r="AU2122" s="256"/>
      <c r="AV2122" s="259"/>
      <c r="AW2122" s="259"/>
      <c r="AX2122" s="256"/>
      <c r="AY2122" s="256"/>
      <c r="AZ2122" s="256"/>
      <c r="BA2122" s="256"/>
      <c r="BB2122" s="256"/>
      <c r="BC2122" s="256"/>
      <c r="BD2122" s="256"/>
      <c r="BE2122" s="256"/>
      <c r="BF2122" s="256"/>
      <c r="BG2122" s="256"/>
      <c r="BH2122" s="256"/>
      <c r="BI2122" s="256"/>
      <c r="BJ2122" s="256"/>
      <c r="BK2122" s="256"/>
      <c r="BL2122" s="262"/>
      <c r="BM2122" s="262"/>
      <c r="BN2122" s="262"/>
      <c r="BO2122" s="262"/>
      <c r="BP2122" s="262"/>
      <c r="BQ2122" s="262"/>
      <c r="BR2122" s="270"/>
      <c r="BS2122" s="270"/>
      <c r="BT2122" s="270"/>
      <c r="BU2122" s="270"/>
      <c r="BV2122" s="270"/>
      <c r="BW2122" s="270"/>
      <c r="BX2122" s="256"/>
      <c r="BY2122" s="256"/>
      <c r="BZ2122" s="256"/>
      <c r="CA2122" s="267"/>
      <c r="CB2122" s="267"/>
      <c r="CC2122" s="274"/>
      <c r="CD2122" s="267"/>
      <c r="CE2122" s="267"/>
      <c r="CF2122" s="267"/>
      <c r="CG2122" s="267"/>
      <c r="CH2122" s="267"/>
      <c r="CI2122" s="267"/>
      <c r="CJ2122" s="267"/>
      <c r="CK2122" s="267"/>
      <c r="CL2122" s="265"/>
      <c r="CM2122" s="272"/>
      <c r="CN2122" s="264"/>
      <c r="CO2122" s="125"/>
      <c r="CP2122" s="226"/>
      <c r="CQ2122" s="226"/>
      <c r="CR2122" s="226"/>
      <c r="CS2122" s="126"/>
      <c r="CT2122" s="126"/>
      <c r="CU2122" s="126"/>
      <c r="CV2122" s="126"/>
      <c r="CW2122" s="126"/>
      <c r="CX2122" s="126"/>
      <c r="CY2122" s="126"/>
      <c r="CZ2122" s="126"/>
      <c r="DA2122" s="126"/>
      <c r="DB2122" s="126"/>
      <c r="DC2122" s="126"/>
      <c r="DD2122" s="126"/>
      <c r="DE2122" s="126"/>
      <c r="DF2122" s="126"/>
    </row>
    <row r="2123" spans="1:110" s="70" customFormat="1" ht="15" customHeight="1">
      <c r="A2123" s="228"/>
      <c r="B2123" s="460"/>
      <c r="C2123" s="448"/>
      <c r="D2123" s="237"/>
      <c r="E2123" s="237"/>
      <c r="F2123" s="243"/>
      <c r="G2123" s="72">
        <v>2</v>
      </c>
      <c r="H2123" s="84"/>
      <c r="I2123" s="84"/>
      <c r="J2123" s="84"/>
      <c r="K2123" s="84"/>
      <c r="L2123" s="84"/>
      <c r="M2123" s="84"/>
      <c r="N2123" s="84"/>
      <c r="O2123" s="84"/>
      <c r="P2123" s="84"/>
      <c r="Q2123" s="84"/>
      <c r="R2123" s="84"/>
      <c r="S2123" s="84"/>
      <c r="T2123" s="84"/>
      <c r="U2123" s="84"/>
      <c r="V2123" s="84"/>
      <c r="W2123" s="84"/>
      <c r="X2123" s="84"/>
      <c r="Y2123" s="84"/>
      <c r="Z2123" s="84"/>
      <c r="AA2123" s="84"/>
      <c r="AB2123" s="84"/>
      <c r="AC2123" s="80"/>
      <c r="AD2123" s="80"/>
      <c r="AE2123" s="80"/>
      <c r="AF2123" s="80"/>
      <c r="AG2123" s="80"/>
      <c r="AH2123" s="80"/>
      <c r="AI2123" s="80"/>
      <c r="AJ2123" s="80"/>
      <c r="AK2123" s="80"/>
      <c r="AL2123" s="80"/>
      <c r="AM2123" s="240"/>
      <c r="AN2123" s="240"/>
      <c r="AO2123" s="240"/>
      <c r="AP2123" s="240"/>
      <c r="AQ2123" s="240"/>
      <c r="AR2123" s="240"/>
      <c r="AS2123" s="240"/>
      <c r="AT2123" s="256"/>
      <c r="AU2123" s="256"/>
      <c r="AV2123" s="259"/>
      <c r="AW2123" s="259"/>
      <c r="AX2123" s="256"/>
      <c r="AY2123" s="256"/>
      <c r="AZ2123" s="256"/>
      <c r="BA2123" s="256"/>
      <c r="BB2123" s="256"/>
      <c r="BC2123" s="256"/>
      <c r="BD2123" s="256"/>
      <c r="BE2123" s="256"/>
      <c r="BF2123" s="256"/>
      <c r="BG2123" s="256"/>
      <c r="BH2123" s="256"/>
      <c r="BI2123" s="256"/>
      <c r="BJ2123" s="256"/>
      <c r="BK2123" s="256"/>
      <c r="BL2123" s="262"/>
      <c r="BM2123" s="262"/>
      <c r="BN2123" s="262"/>
      <c r="BO2123" s="262"/>
      <c r="BP2123" s="262"/>
      <c r="BQ2123" s="262"/>
      <c r="BR2123" s="270"/>
      <c r="BS2123" s="270"/>
      <c r="BT2123" s="270"/>
      <c r="BU2123" s="270"/>
      <c r="BV2123" s="270"/>
      <c r="BW2123" s="270"/>
      <c r="BX2123" s="256"/>
      <c r="BY2123" s="256"/>
      <c r="BZ2123" s="256"/>
      <c r="CA2123" s="267"/>
      <c r="CB2123" s="267"/>
      <c r="CC2123" s="274"/>
      <c r="CD2123" s="267"/>
      <c r="CE2123" s="267"/>
      <c r="CF2123" s="267"/>
      <c r="CG2123" s="267"/>
      <c r="CH2123" s="267"/>
      <c r="CI2123" s="267"/>
      <c r="CJ2123" s="267"/>
      <c r="CK2123" s="267"/>
      <c r="CL2123" s="265"/>
      <c r="CM2123" s="272"/>
      <c r="CN2123" s="264"/>
      <c r="CO2123" s="125"/>
      <c r="CP2123" s="226"/>
      <c r="CQ2123" s="226"/>
      <c r="CR2123" s="226"/>
      <c r="CS2123" s="126"/>
      <c r="CT2123" s="126"/>
      <c r="CU2123" s="126"/>
      <c r="CV2123" s="126"/>
      <c r="CW2123" s="126"/>
      <c r="CX2123" s="126"/>
      <c r="CY2123" s="126"/>
      <c r="CZ2123" s="126"/>
      <c r="DA2123" s="126"/>
      <c r="DB2123" s="126"/>
      <c r="DC2123" s="126"/>
      <c r="DD2123" s="126"/>
      <c r="DE2123" s="126"/>
      <c r="DF2123" s="126"/>
    </row>
    <row r="2124" spans="1:110" s="70" customFormat="1" ht="15" customHeight="1">
      <c r="A2124" s="228"/>
      <c r="B2124" s="460"/>
      <c r="C2124" s="448"/>
      <c r="D2124" s="237"/>
      <c r="E2124" s="237"/>
      <c r="F2124" s="243"/>
      <c r="G2124" s="72">
        <v>2.1</v>
      </c>
      <c r="H2124" s="84"/>
      <c r="I2124" s="84"/>
      <c r="J2124" s="84"/>
      <c r="K2124" s="84"/>
      <c r="L2124" s="84"/>
      <c r="M2124" s="84"/>
      <c r="N2124" s="84"/>
      <c r="O2124" s="84"/>
      <c r="P2124" s="84"/>
      <c r="Q2124" s="84"/>
      <c r="R2124" s="84"/>
      <c r="S2124" s="84"/>
      <c r="T2124" s="84"/>
      <c r="U2124" s="84"/>
      <c r="V2124" s="84"/>
      <c r="W2124" s="84"/>
      <c r="X2124" s="84"/>
      <c r="Y2124" s="84"/>
      <c r="Z2124" s="84"/>
      <c r="AA2124" s="84"/>
      <c r="AB2124" s="84"/>
      <c r="AC2124" s="80"/>
      <c r="AD2124" s="80"/>
      <c r="AE2124" s="80"/>
      <c r="AF2124" s="80"/>
      <c r="AG2124" s="80"/>
      <c r="AH2124" s="80"/>
      <c r="AI2124" s="80"/>
      <c r="AJ2124" s="80"/>
      <c r="AK2124" s="80"/>
      <c r="AL2124" s="80"/>
      <c r="AM2124" s="240"/>
      <c r="AN2124" s="240"/>
      <c r="AO2124" s="240"/>
      <c r="AP2124" s="240"/>
      <c r="AQ2124" s="240"/>
      <c r="AR2124" s="240"/>
      <c r="AS2124" s="240"/>
      <c r="AT2124" s="256"/>
      <c r="AU2124" s="256"/>
      <c r="AV2124" s="259"/>
      <c r="AW2124" s="259"/>
      <c r="AX2124" s="256"/>
      <c r="AY2124" s="256"/>
      <c r="AZ2124" s="256"/>
      <c r="BA2124" s="256"/>
      <c r="BB2124" s="256"/>
      <c r="BC2124" s="256"/>
      <c r="BD2124" s="256"/>
      <c r="BE2124" s="256"/>
      <c r="BF2124" s="256"/>
      <c r="BG2124" s="256"/>
      <c r="BH2124" s="256"/>
      <c r="BI2124" s="256"/>
      <c r="BJ2124" s="256"/>
      <c r="BK2124" s="256"/>
      <c r="BL2124" s="262"/>
      <c r="BM2124" s="262"/>
      <c r="BN2124" s="262"/>
      <c r="BO2124" s="262"/>
      <c r="BP2124" s="262"/>
      <c r="BQ2124" s="262"/>
      <c r="BR2124" s="270"/>
      <c r="BS2124" s="270"/>
      <c r="BT2124" s="270"/>
      <c r="BU2124" s="270"/>
      <c r="BV2124" s="270"/>
      <c r="BW2124" s="270"/>
      <c r="BX2124" s="256"/>
      <c r="BY2124" s="256"/>
      <c r="BZ2124" s="256"/>
      <c r="CA2124" s="267"/>
      <c r="CB2124" s="267"/>
      <c r="CC2124" s="274"/>
      <c r="CD2124" s="267"/>
      <c r="CE2124" s="267"/>
      <c r="CF2124" s="267"/>
      <c r="CG2124" s="267"/>
      <c r="CH2124" s="267"/>
      <c r="CI2124" s="267"/>
      <c r="CJ2124" s="267"/>
      <c r="CK2124" s="267"/>
      <c r="CL2124" s="265"/>
      <c r="CM2124" s="272"/>
      <c r="CN2124" s="264"/>
      <c r="CO2124" s="125"/>
      <c r="CP2124" s="226"/>
      <c r="CQ2124" s="226"/>
      <c r="CR2124" s="226"/>
      <c r="CS2124" s="126"/>
      <c r="CT2124" s="126"/>
      <c r="CU2124" s="126"/>
      <c r="CV2124" s="126"/>
      <c r="CW2124" s="126"/>
      <c r="CX2124" s="126"/>
      <c r="CY2124" s="126"/>
      <c r="CZ2124" s="126"/>
      <c r="DA2124" s="126"/>
      <c r="DB2124" s="126"/>
      <c r="DC2124" s="126"/>
      <c r="DD2124" s="126"/>
      <c r="DE2124" s="126"/>
      <c r="DF2124" s="126"/>
    </row>
    <row r="2125" spans="1:110" s="70" customFormat="1" ht="15" customHeight="1">
      <c r="A2125" s="228"/>
      <c r="B2125" s="460"/>
      <c r="C2125" s="448"/>
      <c r="D2125" s="237"/>
      <c r="E2125" s="237"/>
      <c r="F2125" s="243"/>
      <c r="G2125" s="72">
        <v>2.7</v>
      </c>
      <c r="H2125" s="84"/>
      <c r="I2125" s="84"/>
      <c r="J2125" s="84"/>
      <c r="K2125" s="84"/>
      <c r="L2125" s="84"/>
      <c r="M2125" s="84"/>
      <c r="N2125" s="84"/>
      <c r="O2125" s="84"/>
      <c r="P2125" s="84"/>
      <c r="Q2125" s="84"/>
      <c r="R2125" s="84"/>
      <c r="S2125" s="84"/>
      <c r="T2125" s="84"/>
      <c r="U2125" s="84"/>
      <c r="V2125" s="84"/>
      <c r="W2125" s="84"/>
      <c r="X2125" s="84"/>
      <c r="Y2125" s="84"/>
      <c r="Z2125" s="84"/>
      <c r="AA2125" s="84"/>
      <c r="AB2125" s="84"/>
      <c r="AC2125" s="80"/>
      <c r="AD2125" s="80"/>
      <c r="AE2125" s="80"/>
      <c r="AF2125" s="80"/>
      <c r="AG2125" s="80"/>
      <c r="AH2125" s="80"/>
      <c r="AI2125" s="80"/>
      <c r="AJ2125" s="80"/>
      <c r="AK2125" s="80"/>
      <c r="AL2125" s="80"/>
      <c r="AM2125" s="240"/>
      <c r="AN2125" s="240"/>
      <c r="AO2125" s="240"/>
      <c r="AP2125" s="240"/>
      <c r="AQ2125" s="240"/>
      <c r="AR2125" s="240"/>
      <c r="AS2125" s="240"/>
      <c r="AT2125" s="256"/>
      <c r="AU2125" s="256"/>
      <c r="AV2125" s="259"/>
      <c r="AW2125" s="259"/>
      <c r="AX2125" s="256"/>
      <c r="AY2125" s="256"/>
      <c r="AZ2125" s="256"/>
      <c r="BA2125" s="256"/>
      <c r="BB2125" s="256"/>
      <c r="BC2125" s="256"/>
      <c r="BD2125" s="256"/>
      <c r="BE2125" s="256"/>
      <c r="BF2125" s="256"/>
      <c r="BG2125" s="256"/>
      <c r="BH2125" s="256"/>
      <c r="BI2125" s="256"/>
      <c r="BJ2125" s="256"/>
      <c r="BK2125" s="256"/>
      <c r="BL2125" s="262"/>
      <c r="BM2125" s="262"/>
      <c r="BN2125" s="262"/>
      <c r="BO2125" s="262"/>
      <c r="BP2125" s="262"/>
      <c r="BQ2125" s="262"/>
      <c r="BR2125" s="270"/>
      <c r="BS2125" s="270"/>
      <c r="BT2125" s="270"/>
      <c r="BU2125" s="270"/>
      <c r="BV2125" s="270"/>
      <c r="BW2125" s="270"/>
      <c r="BX2125" s="256"/>
      <c r="BY2125" s="256"/>
      <c r="BZ2125" s="256"/>
      <c r="CA2125" s="267"/>
      <c r="CB2125" s="267"/>
      <c r="CC2125" s="274"/>
      <c r="CD2125" s="267"/>
      <c r="CE2125" s="267"/>
      <c r="CF2125" s="267"/>
      <c r="CG2125" s="267"/>
      <c r="CH2125" s="267"/>
      <c r="CI2125" s="267"/>
      <c r="CJ2125" s="267"/>
      <c r="CK2125" s="267"/>
      <c r="CL2125" s="265"/>
      <c r="CM2125" s="272"/>
      <c r="CN2125" s="264"/>
      <c r="CO2125" s="125"/>
      <c r="CP2125" s="226"/>
      <c r="CQ2125" s="226"/>
      <c r="CR2125" s="226"/>
      <c r="CS2125" s="126"/>
      <c r="CT2125" s="126"/>
      <c r="CU2125" s="126"/>
      <c r="CV2125" s="126"/>
      <c r="CW2125" s="126"/>
      <c r="CX2125" s="126"/>
      <c r="CY2125" s="126"/>
      <c r="CZ2125" s="126"/>
      <c r="DA2125" s="126"/>
      <c r="DB2125" s="126"/>
      <c r="DC2125" s="126"/>
      <c r="DD2125" s="126"/>
      <c r="DE2125" s="126"/>
      <c r="DF2125" s="126"/>
    </row>
    <row r="2126" spans="1:110" s="70" customFormat="1" ht="15" customHeight="1">
      <c r="A2126" s="228"/>
      <c r="B2126" s="460"/>
      <c r="C2126" s="448"/>
      <c r="D2126" s="237"/>
      <c r="E2126" s="237"/>
      <c r="F2126" s="243"/>
      <c r="G2126" s="72">
        <v>3</v>
      </c>
      <c r="H2126" s="84"/>
      <c r="I2126" s="84"/>
      <c r="J2126" s="84"/>
      <c r="K2126" s="84"/>
      <c r="L2126" s="84"/>
      <c r="M2126" s="84"/>
      <c r="N2126" s="84"/>
      <c r="O2126" s="84"/>
      <c r="P2126" s="84"/>
      <c r="Q2126" s="84"/>
      <c r="R2126" s="84"/>
      <c r="S2126" s="84"/>
      <c r="T2126" s="84"/>
      <c r="U2126" s="84"/>
      <c r="V2126" s="84"/>
      <c r="W2126" s="84"/>
      <c r="X2126" s="84"/>
      <c r="Y2126" s="84"/>
      <c r="Z2126" s="84"/>
      <c r="AA2126" s="84"/>
      <c r="AB2126" s="84"/>
      <c r="AC2126" s="80"/>
      <c r="AD2126" s="80"/>
      <c r="AE2126" s="80"/>
      <c r="AF2126" s="80"/>
      <c r="AG2126" s="80"/>
      <c r="AH2126" s="80"/>
      <c r="AI2126" s="80"/>
      <c r="AJ2126" s="80"/>
      <c r="AK2126" s="80"/>
      <c r="AL2126" s="80"/>
      <c r="AM2126" s="240"/>
      <c r="AN2126" s="240"/>
      <c r="AO2126" s="240"/>
      <c r="AP2126" s="240"/>
      <c r="AQ2126" s="240"/>
      <c r="AR2126" s="240"/>
      <c r="AS2126" s="240"/>
      <c r="AT2126" s="256"/>
      <c r="AU2126" s="256"/>
      <c r="AV2126" s="259"/>
      <c r="AW2126" s="259"/>
      <c r="AX2126" s="256"/>
      <c r="AY2126" s="256"/>
      <c r="AZ2126" s="256"/>
      <c r="BA2126" s="256"/>
      <c r="BB2126" s="256"/>
      <c r="BC2126" s="256"/>
      <c r="BD2126" s="256"/>
      <c r="BE2126" s="256"/>
      <c r="BF2126" s="256"/>
      <c r="BG2126" s="256"/>
      <c r="BH2126" s="256"/>
      <c r="BI2126" s="256"/>
      <c r="BJ2126" s="256"/>
      <c r="BK2126" s="256"/>
      <c r="BL2126" s="262"/>
      <c r="BM2126" s="262"/>
      <c r="BN2126" s="262"/>
      <c r="BO2126" s="262"/>
      <c r="BP2126" s="262"/>
      <c r="BQ2126" s="262"/>
      <c r="BR2126" s="270"/>
      <c r="BS2126" s="270"/>
      <c r="BT2126" s="270"/>
      <c r="BU2126" s="270"/>
      <c r="BV2126" s="270"/>
      <c r="BW2126" s="270"/>
      <c r="BX2126" s="256"/>
      <c r="BY2126" s="256"/>
      <c r="BZ2126" s="256"/>
      <c r="CA2126" s="267"/>
      <c r="CB2126" s="267"/>
      <c r="CC2126" s="274"/>
      <c r="CD2126" s="267"/>
      <c r="CE2126" s="267"/>
      <c r="CF2126" s="267"/>
      <c r="CG2126" s="267"/>
      <c r="CH2126" s="267"/>
      <c r="CI2126" s="267"/>
      <c r="CJ2126" s="267"/>
      <c r="CK2126" s="267"/>
      <c r="CL2126" s="265"/>
      <c r="CM2126" s="272"/>
      <c r="CN2126" s="264"/>
      <c r="CO2126" s="125"/>
      <c r="CP2126" s="226"/>
      <c r="CQ2126" s="226"/>
      <c r="CR2126" s="226"/>
      <c r="CS2126" s="126"/>
      <c r="CT2126" s="126"/>
      <c r="CU2126" s="126"/>
      <c r="CV2126" s="126"/>
      <c r="CW2126" s="126"/>
      <c r="CX2126" s="126"/>
      <c r="CY2126" s="126"/>
      <c r="CZ2126" s="126"/>
      <c r="DA2126" s="126"/>
      <c r="DB2126" s="126"/>
      <c r="DC2126" s="126"/>
      <c r="DD2126" s="126"/>
      <c r="DE2126" s="126"/>
      <c r="DF2126" s="126"/>
    </row>
    <row r="2127" spans="1:110" s="70" customFormat="1" ht="15" customHeight="1">
      <c r="A2127" s="228"/>
      <c r="B2127" s="460"/>
      <c r="C2127" s="448"/>
      <c r="D2127" s="237"/>
      <c r="E2127" s="237"/>
      <c r="F2127" s="244"/>
      <c r="G2127" s="73">
        <v>3.9</v>
      </c>
      <c r="H2127" s="85"/>
      <c r="I2127" s="85"/>
      <c r="J2127" s="85"/>
      <c r="K2127" s="85"/>
      <c r="L2127" s="85"/>
      <c r="M2127" s="85"/>
      <c r="N2127" s="85"/>
      <c r="O2127" s="85"/>
      <c r="P2127" s="85"/>
      <c r="Q2127" s="85"/>
      <c r="R2127" s="85"/>
      <c r="S2127" s="85"/>
      <c r="T2127" s="85"/>
      <c r="U2127" s="85"/>
      <c r="V2127" s="85"/>
      <c r="W2127" s="85"/>
      <c r="X2127" s="85"/>
      <c r="Y2127" s="85"/>
      <c r="Z2127" s="85"/>
      <c r="AA2127" s="85"/>
      <c r="AB2127" s="85"/>
      <c r="AC2127" s="81"/>
      <c r="AD2127" s="81"/>
      <c r="AE2127" s="81"/>
      <c r="AF2127" s="81"/>
      <c r="AG2127" s="81"/>
      <c r="AH2127" s="81"/>
      <c r="AI2127" s="81"/>
      <c r="AJ2127" s="81"/>
      <c r="AK2127" s="81"/>
      <c r="AL2127" s="81"/>
      <c r="AM2127" s="240"/>
      <c r="AN2127" s="240"/>
      <c r="AO2127" s="240"/>
      <c r="AP2127" s="240"/>
      <c r="AQ2127" s="240"/>
      <c r="AR2127" s="240"/>
      <c r="AS2127" s="240"/>
      <c r="AT2127" s="256"/>
      <c r="AU2127" s="256"/>
      <c r="AV2127" s="259"/>
      <c r="AW2127" s="259"/>
      <c r="AX2127" s="256"/>
      <c r="AY2127" s="256"/>
      <c r="AZ2127" s="256"/>
      <c r="BA2127" s="256"/>
      <c r="BB2127" s="256"/>
      <c r="BC2127" s="256"/>
      <c r="BD2127" s="256"/>
      <c r="BE2127" s="256"/>
      <c r="BF2127" s="256"/>
      <c r="BG2127" s="256"/>
      <c r="BH2127" s="256"/>
      <c r="BI2127" s="256"/>
      <c r="BJ2127" s="256"/>
      <c r="BK2127" s="256"/>
      <c r="BL2127" s="262"/>
      <c r="BM2127" s="262"/>
      <c r="BN2127" s="262"/>
      <c r="BO2127" s="262"/>
      <c r="BP2127" s="262"/>
      <c r="BQ2127" s="262"/>
      <c r="BR2127" s="270"/>
      <c r="BS2127" s="270"/>
      <c r="BT2127" s="270"/>
      <c r="BU2127" s="270"/>
      <c r="BV2127" s="270"/>
      <c r="BW2127" s="270"/>
      <c r="BX2127" s="256"/>
      <c r="BY2127" s="256"/>
      <c r="BZ2127" s="256"/>
      <c r="CA2127" s="267"/>
      <c r="CB2127" s="267"/>
      <c r="CC2127" s="274"/>
      <c r="CD2127" s="267"/>
      <c r="CE2127" s="267"/>
      <c r="CF2127" s="267"/>
      <c r="CG2127" s="267"/>
      <c r="CH2127" s="267"/>
      <c r="CI2127" s="267"/>
      <c r="CJ2127" s="267"/>
      <c r="CK2127" s="267"/>
      <c r="CL2127" s="265"/>
      <c r="CM2127" s="272"/>
      <c r="CN2127" s="264"/>
      <c r="CO2127" s="125"/>
      <c r="CP2127" s="226"/>
      <c r="CQ2127" s="226"/>
      <c r="CR2127" s="226"/>
      <c r="CS2127" s="126"/>
      <c r="CT2127" s="126"/>
      <c r="CU2127" s="126"/>
      <c r="CV2127" s="126"/>
      <c r="CW2127" s="126"/>
      <c r="CX2127" s="126"/>
      <c r="CY2127" s="126"/>
      <c r="CZ2127" s="126"/>
      <c r="DA2127" s="126"/>
      <c r="DB2127" s="126"/>
      <c r="DC2127" s="126"/>
      <c r="DD2127" s="126"/>
      <c r="DE2127" s="126"/>
      <c r="DF2127" s="126"/>
    </row>
    <row r="2128" spans="1:110" s="70" customFormat="1" ht="15" customHeight="1">
      <c r="A2128" s="229"/>
      <c r="B2128" s="461"/>
      <c r="C2128" s="449"/>
      <c r="D2128" s="238"/>
      <c r="E2128" s="238"/>
      <c r="F2128" s="245" t="s">
        <v>83</v>
      </c>
      <c r="G2128" s="246"/>
      <c r="H2128" s="82"/>
      <c r="I2128" s="82"/>
      <c r="J2128" s="82"/>
      <c r="K2128" s="82"/>
      <c r="L2128" s="82"/>
      <c r="M2128" s="82"/>
      <c r="N2128" s="82"/>
      <c r="O2128" s="82"/>
      <c r="P2128" s="82"/>
      <c r="Q2128" s="82"/>
      <c r="R2128" s="82"/>
      <c r="S2128" s="82"/>
      <c r="T2128" s="82"/>
      <c r="U2128" s="82"/>
      <c r="V2128" s="82"/>
      <c r="W2128" s="82"/>
      <c r="X2128" s="82"/>
      <c r="Y2128" s="82"/>
      <c r="Z2128" s="82"/>
      <c r="AA2128" s="82"/>
      <c r="AB2128" s="82"/>
      <c r="AC2128" s="35"/>
      <c r="AD2128" s="35"/>
      <c r="AE2128" s="35"/>
      <c r="AF2128" s="35"/>
      <c r="AG2128" s="35"/>
      <c r="AH2128" s="35"/>
      <c r="AI2128" s="35"/>
      <c r="AJ2128" s="35"/>
      <c r="AK2128" s="35"/>
      <c r="AL2128" s="35"/>
      <c r="AM2128" s="241"/>
      <c r="AN2128" s="241"/>
      <c r="AO2128" s="241"/>
      <c r="AP2128" s="241"/>
      <c r="AQ2128" s="241"/>
      <c r="AR2128" s="241"/>
      <c r="AS2128" s="241"/>
      <c r="AT2128" s="257"/>
      <c r="AU2128" s="257"/>
      <c r="AV2128" s="260"/>
      <c r="AW2128" s="260"/>
      <c r="AX2128" s="257"/>
      <c r="AY2128" s="257"/>
      <c r="AZ2128" s="257"/>
      <c r="BA2128" s="257"/>
      <c r="BB2128" s="257"/>
      <c r="BC2128" s="257"/>
      <c r="BD2128" s="257"/>
      <c r="BE2128" s="257"/>
      <c r="BF2128" s="257"/>
      <c r="BG2128" s="257"/>
      <c r="BH2128" s="257"/>
      <c r="BI2128" s="257"/>
      <c r="BJ2128" s="257"/>
      <c r="BK2128" s="257"/>
      <c r="BL2128" s="263"/>
      <c r="BM2128" s="263"/>
      <c r="BN2128" s="263"/>
      <c r="BO2128" s="263"/>
      <c r="BP2128" s="263"/>
      <c r="BQ2128" s="263"/>
      <c r="BR2128" s="271"/>
      <c r="BS2128" s="271"/>
      <c r="BT2128" s="271"/>
      <c r="BU2128" s="271"/>
      <c r="BV2128" s="271"/>
      <c r="BW2128" s="271"/>
      <c r="BX2128" s="257"/>
      <c r="BY2128" s="257"/>
      <c r="BZ2128" s="257"/>
      <c r="CA2128" s="268"/>
      <c r="CB2128" s="268"/>
      <c r="CC2128" s="275"/>
      <c r="CD2128" s="268"/>
      <c r="CE2128" s="268"/>
      <c r="CF2128" s="268"/>
      <c r="CG2128" s="268"/>
      <c r="CH2128" s="268"/>
      <c r="CI2128" s="268"/>
      <c r="CJ2128" s="268"/>
      <c r="CK2128" s="268"/>
      <c r="CL2128" s="265"/>
      <c r="CM2128" s="272"/>
      <c r="CN2128" s="264"/>
      <c r="CO2128" s="125"/>
      <c r="CP2128" s="226"/>
      <c r="CQ2128" s="226"/>
      <c r="CR2128" s="226"/>
      <c r="CS2128" s="126"/>
      <c r="CT2128" s="126"/>
      <c r="CU2128" s="126"/>
      <c r="CV2128" s="126"/>
      <c r="CW2128" s="126"/>
      <c r="CX2128" s="126"/>
      <c r="CY2128" s="126"/>
      <c r="CZ2128" s="126"/>
      <c r="DA2128" s="126"/>
      <c r="DB2128" s="126"/>
      <c r="DC2128" s="126"/>
      <c r="DD2128" s="126"/>
      <c r="DE2128" s="126"/>
      <c r="DF2128" s="126"/>
    </row>
    <row r="2129" spans="1:110" s="70" customFormat="1" ht="15" customHeight="1">
      <c r="A2129" s="227">
        <f t="shared" si="730"/>
        <v>264</v>
      </c>
      <c r="B2129" s="365" t="s">
        <v>340</v>
      </c>
      <c r="C2129" s="297" t="s">
        <v>341</v>
      </c>
      <c r="D2129" s="236">
        <v>43550</v>
      </c>
      <c r="E2129" s="236" t="s">
        <v>277</v>
      </c>
      <c r="F2129" s="253" t="s">
        <v>80</v>
      </c>
      <c r="G2129" s="254"/>
      <c r="H2129" s="82" t="s">
        <v>73</v>
      </c>
      <c r="I2129" s="82"/>
      <c r="J2129" s="82" t="s">
        <v>73</v>
      </c>
      <c r="K2129" s="82" t="s">
        <v>73</v>
      </c>
      <c r="L2129" s="82" t="s">
        <v>73</v>
      </c>
      <c r="M2129" s="82" t="s">
        <v>73</v>
      </c>
      <c r="N2129" s="82" t="s">
        <v>73</v>
      </c>
      <c r="O2129" s="82"/>
      <c r="P2129" s="82" t="s">
        <v>73</v>
      </c>
      <c r="Q2129" s="82" t="s">
        <v>73</v>
      </c>
      <c r="R2129" s="82" t="s">
        <v>73</v>
      </c>
      <c r="S2129" s="82" t="s">
        <v>73</v>
      </c>
      <c r="T2129" s="82" t="s">
        <v>73</v>
      </c>
      <c r="U2129" s="82" t="s">
        <v>73</v>
      </c>
      <c r="V2129" s="82"/>
      <c r="W2129" s="82" t="s">
        <v>73</v>
      </c>
      <c r="X2129" s="82" t="s">
        <v>73</v>
      </c>
      <c r="Y2129" s="82" t="s">
        <v>73</v>
      </c>
      <c r="Z2129" s="82" t="s">
        <v>73</v>
      </c>
      <c r="AA2129" s="82" t="s">
        <v>73</v>
      </c>
      <c r="AB2129" s="82" t="s">
        <v>73</v>
      </c>
      <c r="AC2129" s="82"/>
      <c r="AD2129" s="82" t="s">
        <v>73</v>
      </c>
      <c r="AE2129" s="82" t="s">
        <v>73</v>
      </c>
      <c r="AF2129" s="82" t="s">
        <v>73</v>
      </c>
      <c r="AG2129" s="82" t="s">
        <v>73</v>
      </c>
      <c r="AH2129" s="82" t="s">
        <v>73</v>
      </c>
      <c r="AI2129" s="82" t="s">
        <v>73</v>
      </c>
      <c r="AJ2129" s="82"/>
      <c r="AK2129" s="82" t="s">
        <v>73</v>
      </c>
      <c r="AL2129" s="82" t="s">
        <v>73</v>
      </c>
      <c r="AM2129" s="239">
        <f>COUNTIF(H2129:AL2129,"PH")+COUNTIF(H2129:AL2129,"PH/L")+COUNTIF(H2129:AL2129,"PM")</f>
        <v>0</v>
      </c>
      <c r="AN2129" s="239">
        <f>COUNTIF(H2129:AL2129,"PD")+COUNTIF(H2129:AL2129,"PDD")+COUNTIF(H2129:AL2129,"P/DS")/2+COUNTIF(H2129:AL2129,"PMD")</f>
        <v>0</v>
      </c>
      <c r="AO2129" s="239">
        <f>COUNTIF(H2129:AL2129,"PN")+COUNTIF(H2129:AL2129,"P/NS")/2+COUNTIF(H2129:AL2129,"PH")+COUNTIF(H2129:AL2129,"PH/F")/2+COUNTIF(H2129:AL2129,"PH/L")/2+COUNTIF(H2129:AL2129,"PM")</f>
        <v>0</v>
      </c>
      <c r="AP2129" s="239">
        <f>COUNTIF(H2129:AL2129,"BH")+COUNTIF(H2129:AL2129,"AL/BL")+COUNTIF(H2129:AL2129,"UL/BL")+COUNTIF(H2129:AL2129,"BM")</f>
        <v>0</v>
      </c>
      <c r="AQ2129" s="239">
        <f>COUNTIF(H2129:AL2129,"DS")+COUNTIF(H2129:AL2129,"AL/DS")/2+COUNTIF(H2129:AL2129,"UL/DS")/2+COUNTIF(H2129:AL2129,"CT")+COUNTIF(H2129:AL2129,"MD")</f>
        <v>0</v>
      </c>
      <c r="AR2129" s="239">
        <f>COUNTIF(H2129:AL2129,"NS")+COUNTIF(H2129:AL2129,"AL/NS")/2+COUNTIF(H2129:AL2129,"UL/NS")/2+COUNTIF(H2129:AL2129,"BH")+COUNTIF(H2129:AL2129,"AL/BF")/2+COUNTIF(H2129:AL2129,"AL/BL")/2+COUNTIF(H2129:AL2129,"UL/BL")/2+COUNTIF(H2129:AL2129,"UL/BF")/2+COUNTIF(H2129:AL2129,"BM")</f>
        <v>0</v>
      </c>
      <c r="AS2129" s="239">
        <f>COUNTIF(H2129:AL2129,"AL")+COUNTIF(H2129:AL2129,"AL/DS")/2+COUNTIF(H2129:AL2129,"AL/NS")/2+COUNTIF(H2129:AL2129,"NH")+COUNTIF(H2129:AL2129,"SL")+COUNTIF(H2129:AL2129,"NHD")+COUNTIF(H2129:AL2129,"B")+COUNTIF(H2129:AL2129,"HL")+COUNTIF(H2129:AL2129,"AL/BF")/2+COUNTIF(H2129:AL2129,"AL/BL")/2</f>
        <v>0</v>
      </c>
      <c r="AT2129" s="255">
        <f>COUNTIF(H2129:AL2129,"PD")+COUNTIF(H2129:AL2129,"PN")+COUNTIF(H2129:AL2129,"P/DS")/2+COUNTIF(H2129:AL2129,"P/NS")/2+COUNTIF(H2129:AL2129,"DS")+COUNTIF(H2129:AL2129,"NS")+COUNTIF(H2129:AL2129,"AL")+COUNTIF(H2129:AL2129,"AL/DS")+COUNTIF(H2129:AL2129,"AL/NS")+COUNTIF(H2129:AL2129,"NH")+COUNTIF(H2129:AL2129,"SL")+COUNTIF(H2129:AL2129,"UL/DS")/2+COUNTIF(H2129:AL2129,"UL/NS")/2+COUNTIF(H2129:AL2129,"CT")+COUNTIF(H2129:AL2129,"NHD")+COUNTIF(H2129:AL2129,"PDD")+COUNTIF(H2129:AL2129,"B")+COUNTIF(H2129:AL2129,"HL")+COUNTIF(H2129:AL2129,"PH")+COUNTIF(H2129:AL2129,"BH")+COUNTIF(H2129:AL2129,"AL/BF")+COUNTIF(H2129:AL2129,"AL/BL")+COUNTIF(H2129:AL2129,"UL/BF")/2+COUNTIF(H2129:AL2129,"UL/BL")/2+COUNTIF(H2129:AL2129,"PH/F")/2+COUNTIF(H2129:AL2129,"PH/L")/2+COUNTIF(H2129:AL2129,"MD")+COUNTIF(H2129:AL2129,"PMD")+COUNTIF(H2129:AL2129,"PM")+COUNTIF(H2129:AL2129,"BM")</f>
        <v>0</v>
      </c>
      <c r="AU2129" s="255">
        <f>COUNTIF(H2129:AL2129,"P/DS")/2+COUNTIF(H2129:AL2129,"P/NS")/2+COUNTIF(H2129:AL2129,"IL")+COUNTIF(H2129:AL2129,"NL")+COUNTIF(H2129:AL2129,"UL")+COUNTIF(H2129:AL2129,"UL/DS")/2+COUNTIF(H2129:AL2129,"UL/NS")/2+COUNTIF(H2129:AL2129,"KT")+COUNTIF(H2129:AL2129,"UL/BF")/2+COUNTIF(H2129:AL2129,"UL/BL")/2+COUNTIF(H2129:AL2129,"PH/F")/2+COUNTIF(H2129:AL2129,"PH/L")/2+COUNTIF(H2129:AL2129,"NB")</f>
        <v>26</v>
      </c>
      <c r="AV2129" s="258">
        <f>COUNTIF(H2129:AL2129,"PN")+COUNTIF(H2129:AL2129,"TVD")+COUNTIF(H2129:AL2129,"PH")+COUNTIF(H2129:AL2129,"PM")+COUNTIF(H2129:AL2129,"PDD")-COUNTIFS(H2129:AL2129,"PN",H2136:AL2136,"&gt;=3")-COUNTIFS(H2129:AL2129,"PM",H2136:AL2136,"&gt;=3")</f>
        <v>0</v>
      </c>
      <c r="AW2129" s="258">
        <f>COUNTIF(H2129:AL2129,"NS")+COUNTIF(H2129:AL2129,"D")+COUNTIF(H2129:AL2129,"BH")+COUNTIF(H2129:AL2129,"NHD")+COUNTIF(H2129:AL2129,"BM")-COUNTIFS(H2129:AL2129,"NS",H2136:AL2136,"&gt;=3")-COUNTIFS(H2129:AL2129,"BH",H2136:AL2136,"&gt;=3")-COUNTIFS(H2129:AL2129,"BM",H2136:AL2136,"&gt;=3")</f>
        <v>0</v>
      </c>
      <c r="AX2129" s="255">
        <f>COUNTIF(H2129:AL2129,"AL")+COUNTIF(H2129:AL2129,"AL/DS")/2+COUNTIF(H2129:AL2129,"AL/NS")/2+COUNTIF(H2129:AL2129,"AL/BF")+COUNTIF(H2129:AL2129,"AL/BL")/2</f>
        <v>0</v>
      </c>
      <c r="AY2129" s="255">
        <f>COUNTIF(H2129:AL2129,"SL")</f>
        <v>0</v>
      </c>
      <c r="AZ2129" s="255">
        <f>COUNTIF(H2129:AL2129,"NH")</f>
        <v>0</v>
      </c>
      <c r="BA2129" s="255">
        <f>COUNTIF(H2129:AL2129,"HL")</f>
        <v>0</v>
      </c>
      <c r="BB2129" s="255">
        <f>COUNTIF(G2129:AL2129,"P/DS")/2+COUNTIF(G2129:AL2129,"P/NS")/2+COUNTIF(G2129:AL2129,"UL")+COUNTIF(G2129:AL2129,"UL/DS")/2+COUNTIF(G2129:AL2129,"UL/NS")/2+COUNTIF(G2129:AL2129,"UL/BL")/2+COUNTIF(G2129:AL2129,"UL/BF")/2+COUNTIF(G2129:AL2129,"PH/F")/2+COUNTIF(G2129:AL2129,"PH/L")/2</f>
        <v>0</v>
      </c>
      <c r="BC2129" s="255">
        <f>COUNTIF(H2129:AL2129,"NB")</f>
        <v>0</v>
      </c>
      <c r="BD2129" s="255">
        <f>COUNTIF(H2129:AL2129,"NL")</f>
        <v>0</v>
      </c>
      <c r="BE2129" s="255">
        <f>COUNTIF(H2129:AL2129,"IL")</f>
        <v>26</v>
      </c>
      <c r="BF2129" s="255">
        <f>COUNTIF(H2129:AL2129,"KT")</f>
        <v>0</v>
      </c>
      <c r="BG2129" s="255">
        <f>COUNTIF(H2129:AL2129,"L70")</f>
        <v>0</v>
      </c>
      <c r="BH2129" s="255">
        <f>COUNTIF(H2129:AL2129,"MD")</f>
        <v>0</v>
      </c>
      <c r="BI2129" s="255">
        <f>COUNTIF(H2129:AL2129,"PMD")</f>
        <v>0</v>
      </c>
      <c r="BJ2129" s="255">
        <f>COUNTIF(H2129:AL2129,"PM")</f>
        <v>0</v>
      </c>
      <c r="BK2129" s="255">
        <f>COUNTIF(H2129:AL2129,"BM")</f>
        <v>0</v>
      </c>
      <c r="BL2129" s="261">
        <f>SUMIF(H2129:AL2129,"PD",H2130:AL2130)+SUMIF(H2129:AL2129,"PN",H2130:AL2130)+SUMIF(H2129:AL2129,"P/DS",H2130:AL2130)+SUMIF(H2129:AL2129,"PN/F",H2130:AL2130)+SUMIF(H2129:AL2129,"PN/L",H2130:AL2130)+SUMIF(H2129:AL2129,"TV",H2130:AL2130)+SUMIF(H2129:AL2129,"TVD",H2130:AL2130)+SUMIF(H2129:AL2129,"PDD",H2130:AL2130)</f>
        <v>0</v>
      </c>
      <c r="BM2129" s="261">
        <f>SUMIF(H2129:AL2129,"PD",H2131:AL2131)+SUMIF(H2129:AL2129,"PN",H2131:AL2131)+SUMIF(H2129:AL2129,"P/DS",H2131:AL2131)+SUMIF(H2129:AL2129,"PN/F",H2131:AL2131)+SUMIF(H2129:AL2129,"PN/L",H2131:AL2131)+SUMIF(H2129:AL2129,"TV",H2131:AL2131)+SUMIF(H2129:AL2129,"TVD",H2131:AL2131)+SUMIF(H2129:AL2129,"PDD",H2131:AL2131)+SUMIF(H2129:AL2129,"PMD",H2131:AL2131)</f>
        <v>0</v>
      </c>
      <c r="BN2129" s="261">
        <f>SUMIF(H2129:AL2129,"PD",H2132:AL2132)+SUMIF(H2129:AL2129,"PN",H2132:AL2132)+SUMIF(H2129:AL2129,"P/DS",H2132:AL2132)+SUMIF(H2129:AL2129,"PN/F",H2132:AL2132)+SUMIF(H2129:AL2129,"PN/L",H2132:AL2132)+SUMIF(H2129:AL2129,"TV",H2132:AL2132)+SUMIF(H2129:AL2129,"TVD",H2132:AL2132)</f>
        <v>0</v>
      </c>
      <c r="BO2129" s="261">
        <f>SUMIF(H2129:AL2129,"PD",H2133:AL2133)+SUMIF(H2129:AL2129,"PN",H2133:AL2133)+SUMIF(H2129:AL2129,"P/DS",H2133:AL2133)+SUMIF(H2129:AL2129,"PN/F",H2133:AL2133)+SUMIF(H2129:AL2129,"PN/L",H2133:AL2133)+SUMIF(H2129:AL2129,"TV",H2133:AL2133)+SUMIF(H2129:AL2129,"TVD",H2133:AL2133)</f>
        <v>0</v>
      </c>
      <c r="BP2129" s="261">
        <f>SUMIF(H2129:AL2129,"PD",H2134:AL2134)+SUMIF(H2129:AL2129,"PN",H2134:AL2134)+SUMIF(H2129:AL2129,"P/DS",H2134:AL2134)+SUMIF(H2129:AL2129,"PN/F",H2134:AL2134)+SUMIF(H2129:AL2129,"PN/L",H2134:AL2134)+SUMIF(H2129:AL2129,"TV",H2134:AL2134)+SUMIF(H2129:AL2129,"TVD",H2134:AL2134)+SUMIF(H2129:AL2129,"PDD",H2134:AL2134)+SUMIF(H2129:AL2129,"PH",H2134:AL2134)+SUMIF(H2129:AL2129,"PM",H2134:AL2134)</f>
        <v>0</v>
      </c>
      <c r="BQ2129" s="261">
        <f>SUMIF(H2129:AL2129,"PD",H2135:AL2135)+SUMIF(H2129:AL2129,"PN",H2135:AL2135)+SUMIF(H2129:AL2129,"P/DS",H2135:AL2135)+SUMIF(H2129:AL2129,"PN/F",H2135:AL2135)+SUMIF(H2129:AL2129,"PN/L",H2135:AL2135)+SUMIF(H2129:AL2129,"TV",H2135:AL2135)+SUMIF(H2129:AL2129,"TVD",H2135:AL2135)+SUMIF(H2129:AL2129,"PDD",H2135:AL2135)+SUMIF(H2129:AL2129,"PH",H2135:AL2135)+SUMIF(H2129:AL2129,"PM",H2135:AL2135)</f>
        <v>0</v>
      </c>
      <c r="BR2129" s="269">
        <f>SUM(H2130:AL2130)-BL2129</f>
        <v>0</v>
      </c>
      <c r="BS2129" s="269">
        <f>SUM(H2131:AL2131)-BM2129</f>
        <v>0</v>
      </c>
      <c r="BT2129" s="269">
        <f>SUM(H2132:AL2132)-BN2129</f>
        <v>0</v>
      </c>
      <c r="BU2129" s="269">
        <f>SUM(H2133:AL2133)-BO2129</f>
        <v>0</v>
      </c>
      <c r="BV2129" s="269">
        <f>SUM(H2134:AL2134)-BP2129</f>
        <v>0</v>
      </c>
      <c r="BW2129" s="269">
        <f>SUM(H2135:AL2135)-BQ2129</f>
        <v>0</v>
      </c>
      <c r="BX2129" s="255">
        <f>SUMIF(H2129:AL2129,"PD",H2136:AL2136)+SUMIF(H2129:AL2129,"PN",H2136:AL2136)+SUMIF(H2129:AL2129,"P/DS",H2136:AL2136)+SUMIF(H2129:AL2129,"PN/F",H2136:AL2136)+SUMIF(H2129:AL2129,"PN/L",H2136:AL2136)</f>
        <v>0</v>
      </c>
      <c r="BY2129" s="255">
        <f>SUM(H2136:AL2136)-BX2129</f>
        <v>0</v>
      </c>
      <c r="BZ2129" s="255">
        <f t="shared" ref="BZ2129" si="741">+SUM(BL2129:BW2136)</f>
        <v>0</v>
      </c>
      <c r="CA2129" s="266">
        <f>(COUNTIFS(H2129:AL2129,"PD",H2130:AL2130,"&gt;=2"))*0.5-IF(CN2129="VP",COUNTIFS($H$16:$AL$16,"SAT",H2129:AL2129,"PD",H2130:AL2130,"&gt;=2"))*0.5</f>
        <v>0</v>
      </c>
      <c r="CB2129" s="266">
        <f>(COUNTIFS(H2129:AL2129,"PN",H2131:AL2131,"&gt;=0.5",H2130:AL2130,"&gt;=1.5"))*0.5+COUNTIFS(H2129:AL2129,"PDD",H2131:AL2131,"&gt;=0.5",H2130:AL2130,"&gt;=1.5")*0.5</f>
        <v>0</v>
      </c>
      <c r="CC2129" s="273">
        <f>(COUNTIFS(H2129:AL2129,"TV",H2131:AL2131,"&gt;=10"))*0.5+(COUNTIFS(H2129:AL2129,"PMD",H2131:AL2131,"&gt;=2"))*0.5</f>
        <v>0</v>
      </c>
      <c r="CD2129" s="266">
        <f>(COUNTIFS(H2129:AL2129,"TVD",H2133:AL2133,"&gt;=6.5",H2131:AL2131,"&gt;=3.5"))*0.5</f>
        <v>0</v>
      </c>
      <c r="CE2129" s="266">
        <f>(COUNTIFS(H2129:AL2129,"PD",H2134:AL2134,"&gt;=10"))*0.5</f>
        <v>0</v>
      </c>
      <c r="CF2129" s="266">
        <f>(COUNTIFS(H2129:AL2129,"PDD",H2134:AL2134,"&gt;=3.5",H2135:AL2135,"&gt;=6.5")+COUNTIFS(H2129:AL2129,"PH",H2135:AL2135,"&gt;=0.5",H2134:AL2134,"&gt;=1.5")+COUNTIFS(H2129:AL2129,"PM",H2135:AL2135,"&gt;=0.5",H2134:AL2134,"&gt;=1.5"))*0.5</f>
        <v>0</v>
      </c>
      <c r="CG2129" s="266">
        <f>(COUNTIFS(H2129:AL2129,"DS",H2130:AL2130,"&gt;=2")+COUNTIFS(H2129:AL2129,"AL/DS",H2130:AL2130,"&gt;=2"))*0.5-IF(CN2129="VP",COUNTIFS($H$16:$AL$16,"SAT",H2129:AL2129,"DS",H2130:AL2130,"&gt;=2"))*0.5</f>
        <v>0</v>
      </c>
      <c r="CH2129" s="266">
        <f>(COUNTIFS(H2129:AL2129,"NS",H2131:AL2131,"&gt;=0.5",H2130:AL2130,"&gt;=1.5")+COUNTIFS(H2129:AL2129,"AL/NS",H2131:AL2131,"&gt;=0.5",H2130:AL2130,"&gt;=1.5")+COUNTIFS(H2129:AL2129,"NHD",H2131:AL2131,"&gt;=4.5",H2134:AL2134,"&gt;=2",H2130:AL2130,"&gt;=1.5"))*0.5</f>
        <v>0</v>
      </c>
      <c r="CI2129" s="266">
        <f>(COUNTIF(H2131:AL2131,"&gt;=10")+COUNTIFS(H2129:AL2129,"MD",H2131:AL2131,"&gt;=2")-COUNTIFS(H2129:AL2129,"TV",H2131:AL2131,"&gt;=10"))*0.5</f>
        <v>0</v>
      </c>
      <c r="CJ2129" s="266">
        <f>(COUNTIFS(H2129:AL2129,"D",H2133:AL2133,"&gt;=6.5",H2131:AL2131,"&gt;=3.5"))*0.5</f>
        <v>0</v>
      </c>
      <c r="CK2129" s="266">
        <f>(COUNTIF(H2134:AL2134,"&gt;=10")-COUNTIFS(H2129:AL2129,"PD",H2134:AL2134,"&gt;=10"))*0.5</f>
        <v>0</v>
      </c>
      <c r="CL2129" s="265">
        <f>(COUNTIFS(H2129:AL2129,"NHD",H2134:AL2134,"&gt;=3.5",H2135:AL2135,"&gt;=6.5")+COUNTIFS(H2129:AL2129,"BH",H2134:AL2134,"&gt;=1.5",H2135:AL2135,"&gt;=0.5")+COUNTIFS(H2129:AL2129,"BM",H2134:AL2134,"&gt;=1.5",H2135:AL2135,"&gt;=0.5")+COUNTIFS(H2129:AL2129,"D",H2134:AL2134,"&gt;=1.5",H2135:AL2135,"&gt;=0.5"))*0.5</f>
        <v>0</v>
      </c>
      <c r="CM2129" s="272"/>
      <c r="CN2129" s="264" t="s">
        <v>723</v>
      </c>
      <c r="CO2129" s="125">
        <f t="shared" ref="CO2129" si="742">+AM2129+AN2129+AO2129+AP2129+AQ2129+AR2129+AS2129+AU2129+BG2129</f>
        <v>26</v>
      </c>
      <c r="CP2129" s="225">
        <f>+SUM(I2130:I2135)-I2136</f>
        <v>0</v>
      </c>
      <c r="CQ2129" s="225">
        <f>+SUM(J2130:J2135)-J2136</f>
        <v>0</v>
      </c>
      <c r="CR2129" s="225">
        <f>+SUM(K2130:K2135)-K2136</f>
        <v>0</v>
      </c>
      <c r="CS2129" s="126"/>
      <c r="CT2129" s="126"/>
      <c r="CU2129" s="126"/>
      <c r="CV2129" s="126"/>
      <c r="CW2129" s="126"/>
      <c r="CX2129" s="126"/>
      <c r="CY2129" s="126"/>
      <c r="CZ2129" s="126"/>
      <c r="DA2129" s="126"/>
      <c r="DB2129" s="126"/>
      <c r="DC2129" s="126"/>
      <c r="DD2129" s="126"/>
      <c r="DE2129" s="126"/>
      <c r="DF2129" s="126" t="e">
        <f>+SUM(#REF!)</f>
        <v>#REF!</v>
      </c>
    </row>
    <row r="2130" spans="1:110" s="70" customFormat="1" ht="15" customHeight="1">
      <c r="A2130" s="228"/>
      <c r="B2130" s="366"/>
      <c r="C2130" s="298"/>
      <c r="D2130" s="237"/>
      <c r="E2130" s="237"/>
      <c r="F2130" s="242" t="s">
        <v>82</v>
      </c>
      <c r="G2130" s="71">
        <v>1.5</v>
      </c>
      <c r="H2130" s="83"/>
      <c r="I2130" s="83"/>
      <c r="J2130" s="83"/>
      <c r="K2130" s="83"/>
      <c r="L2130" s="83"/>
      <c r="M2130" s="83"/>
      <c r="N2130" s="83"/>
      <c r="O2130" s="83"/>
      <c r="P2130" s="83"/>
      <c r="Q2130" s="83"/>
      <c r="R2130" s="83"/>
      <c r="S2130" s="83"/>
      <c r="T2130" s="83"/>
      <c r="U2130" s="83"/>
      <c r="V2130" s="83"/>
      <c r="W2130" s="83"/>
      <c r="X2130" s="83"/>
      <c r="Y2130" s="83"/>
      <c r="Z2130" s="83"/>
      <c r="AA2130" s="83"/>
      <c r="AB2130" s="83"/>
      <c r="AC2130" s="79"/>
      <c r="AD2130" s="79"/>
      <c r="AE2130" s="79"/>
      <c r="AF2130" s="79"/>
      <c r="AG2130" s="79"/>
      <c r="AH2130" s="79"/>
      <c r="AI2130" s="79"/>
      <c r="AJ2130" s="79"/>
      <c r="AK2130" s="79"/>
      <c r="AL2130" s="79"/>
      <c r="AM2130" s="240"/>
      <c r="AN2130" s="240"/>
      <c r="AO2130" s="240"/>
      <c r="AP2130" s="240"/>
      <c r="AQ2130" s="240"/>
      <c r="AR2130" s="240"/>
      <c r="AS2130" s="240"/>
      <c r="AT2130" s="256"/>
      <c r="AU2130" s="256"/>
      <c r="AV2130" s="259"/>
      <c r="AW2130" s="259"/>
      <c r="AX2130" s="256"/>
      <c r="AY2130" s="256"/>
      <c r="AZ2130" s="256"/>
      <c r="BA2130" s="256"/>
      <c r="BB2130" s="256"/>
      <c r="BC2130" s="256"/>
      <c r="BD2130" s="256"/>
      <c r="BE2130" s="256"/>
      <c r="BF2130" s="256"/>
      <c r="BG2130" s="256"/>
      <c r="BH2130" s="256"/>
      <c r="BI2130" s="256"/>
      <c r="BJ2130" s="256"/>
      <c r="BK2130" s="256"/>
      <c r="BL2130" s="262"/>
      <c r="BM2130" s="262"/>
      <c r="BN2130" s="262"/>
      <c r="BO2130" s="262"/>
      <c r="BP2130" s="262"/>
      <c r="BQ2130" s="262"/>
      <c r="BR2130" s="270"/>
      <c r="BS2130" s="270"/>
      <c r="BT2130" s="270"/>
      <c r="BU2130" s="270"/>
      <c r="BV2130" s="270"/>
      <c r="BW2130" s="270"/>
      <c r="BX2130" s="256"/>
      <c r="BY2130" s="256"/>
      <c r="BZ2130" s="256"/>
      <c r="CA2130" s="267"/>
      <c r="CB2130" s="267"/>
      <c r="CC2130" s="274"/>
      <c r="CD2130" s="267"/>
      <c r="CE2130" s="267"/>
      <c r="CF2130" s="267"/>
      <c r="CG2130" s="267"/>
      <c r="CH2130" s="267"/>
      <c r="CI2130" s="267"/>
      <c r="CJ2130" s="267"/>
      <c r="CK2130" s="267"/>
      <c r="CL2130" s="265"/>
      <c r="CM2130" s="272"/>
      <c r="CN2130" s="264"/>
      <c r="CO2130" s="125"/>
      <c r="CP2130" s="226"/>
      <c r="CQ2130" s="226"/>
      <c r="CR2130" s="226"/>
      <c r="CS2130" s="126"/>
      <c r="CT2130" s="126"/>
      <c r="CU2130" s="126"/>
      <c r="CV2130" s="126"/>
      <c r="CW2130" s="126"/>
      <c r="CX2130" s="126"/>
      <c r="CY2130" s="126"/>
      <c r="CZ2130" s="126"/>
      <c r="DA2130" s="126"/>
      <c r="DB2130" s="126"/>
      <c r="DC2130" s="126"/>
      <c r="DD2130" s="126"/>
      <c r="DE2130" s="126"/>
      <c r="DF2130" s="126"/>
    </row>
    <row r="2131" spans="1:110" s="70" customFormat="1" ht="15" customHeight="1">
      <c r="A2131" s="228"/>
      <c r="B2131" s="366"/>
      <c r="C2131" s="298"/>
      <c r="D2131" s="237"/>
      <c r="E2131" s="237"/>
      <c r="F2131" s="243"/>
      <c r="G2131" s="72">
        <v>2</v>
      </c>
      <c r="H2131" s="84"/>
      <c r="I2131" s="84"/>
      <c r="J2131" s="84"/>
      <c r="K2131" s="84"/>
      <c r="L2131" s="84"/>
      <c r="M2131" s="84"/>
      <c r="N2131" s="84"/>
      <c r="O2131" s="84"/>
      <c r="P2131" s="84"/>
      <c r="Q2131" s="84"/>
      <c r="R2131" s="84"/>
      <c r="S2131" s="84"/>
      <c r="T2131" s="84"/>
      <c r="U2131" s="84"/>
      <c r="V2131" s="84"/>
      <c r="W2131" s="84"/>
      <c r="X2131" s="84"/>
      <c r="Y2131" s="84"/>
      <c r="Z2131" s="84"/>
      <c r="AA2131" s="84"/>
      <c r="AB2131" s="84"/>
      <c r="AC2131" s="80"/>
      <c r="AD2131" s="80"/>
      <c r="AE2131" s="80"/>
      <c r="AF2131" s="80"/>
      <c r="AG2131" s="80"/>
      <c r="AH2131" s="80"/>
      <c r="AI2131" s="80"/>
      <c r="AJ2131" s="80"/>
      <c r="AK2131" s="80"/>
      <c r="AL2131" s="80"/>
      <c r="AM2131" s="240"/>
      <c r="AN2131" s="240"/>
      <c r="AO2131" s="240"/>
      <c r="AP2131" s="240"/>
      <c r="AQ2131" s="240"/>
      <c r="AR2131" s="240"/>
      <c r="AS2131" s="240"/>
      <c r="AT2131" s="256"/>
      <c r="AU2131" s="256"/>
      <c r="AV2131" s="259"/>
      <c r="AW2131" s="259"/>
      <c r="AX2131" s="256"/>
      <c r="AY2131" s="256"/>
      <c r="AZ2131" s="256"/>
      <c r="BA2131" s="256"/>
      <c r="BB2131" s="256"/>
      <c r="BC2131" s="256"/>
      <c r="BD2131" s="256"/>
      <c r="BE2131" s="256"/>
      <c r="BF2131" s="256"/>
      <c r="BG2131" s="256"/>
      <c r="BH2131" s="256"/>
      <c r="BI2131" s="256"/>
      <c r="BJ2131" s="256"/>
      <c r="BK2131" s="256"/>
      <c r="BL2131" s="262"/>
      <c r="BM2131" s="262"/>
      <c r="BN2131" s="262"/>
      <c r="BO2131" s="262"/>
      <c r="BP2131" s="262"/>
      <c r="BQ2131" s="262"/>
      <c r="BR2131" s="270"/>
      <c r="BS2131" s="270"/>
      <c r="BT2131" s="270"/>
      <c r="BU2131" s="270"/>
      <c r="BV2131" s="270"/>
      <c r="BW2131" s="270"/>
      <c r="BX2131" s="256"/>
      <c r="BY2131" s="256"/>
      <c r="BZ2131" s="256"/>
      <c r="CA2131" s="267"/>
      <c r="CB2131" s="267"/>
      <c r="CC2131" s="274"/>
      <c r="CD2131" s="267"/>
      <c r="CE2131" s="267"/>
      <c r="CF2131" s="267"/>
      <c r="CG2131" s="267"/>
      <c r="CH2131" s="267"/>
      <c r="CI2131" s="267"/>
      <c r="CJ2131" s="267"/>
      <c r="CK2131" s="267"/>
      <c r="CL2131" s="265"/>
      <c r="CM2131" s="272"/>
      <c r="CN2131" s="264"/>
      <c r="CO2131" s="125"/>
      <c r="CP2131" s="226"/>
      <c r="CQ2131" s="226"/>
      <c r="CR2131" s="226"/>
      <c r="CS2131" s="126"/>
      <c r="CT2131" s="126"/>
      <c r="CU2131" s="126"/>
      <c r="CV2131" s="126"/>
      <c r="CW2131" s="126"/>
      <c r="CX2131" s="126"/>
      <c r="CY2131" s="126"/>
      <c r="CZ2131" s="126"/>
      <c r="DA2131" s="126"/>
      <c r="DB2131" s="126"/>
      <c r="DC2131" s="126"/>
      <c r="DD2131" s="126"/>
      <c r="DE2131" s="126"/>
      <c r="DF2131" s="126"/>
    </row>
    <row r="2132" spans="1:110" s="70" customFormat="1" ht="15" customHeight="1">
      <c r="A2132" s="228"/>
      <c r="B2132" s="366"/>
      <c r="C2132" s="298"/>
      <c r="D2132" s="237"/>
      <c r="E2132" s="237"/>
      <c r="F2132" s="243"/>
      <c r="G2132" s="72">
        <v>2.1</v>
      </c>
      <c r="H2132" s="84"/>
      <c r="I2132" s="84"/>
      <c r="J2132" s="84"/>
      <c r="K2132" s="84"/>
      <c r="L2132" s="84"/>
      <c r="M2132" s="84"/>
      <c r="N2132" s="84"/>
      <c r="O2132" s="84"/>
      <c r="P2132" s="84"/>
      <c r="Q2132" s="84"/>
      <c r="R2132" s="84"/>
      <c r="S2132" s="84"/>
      <c r="T2132" s="84"/>
      <c r="U2132" s="84"/>
      <c r="V2132" s="84"/>
      <c r="W2132" s="84"/>
      <c r="X2132" s="84"/>
      <c r="Y2132" s="84"/>
      <c r="Z2132" s="84"/>
      <c r="AA2132" s="84"/>
      <c r="AB2132" s="84"/>
      <c r="AC2132" s="80"/>
      <c r="AD2132" s="80"/>
      <c r="AE2132" s="80"/>
      <c r="AF2132" s="80"/>
      <c r="AG2132" s="80"/>
      <c r="AH2132" s="80"/>
      <c r="AI2132" s="80"/>
      <c r="AJ2132" s="80"/>
      <c r="AK2132" s="80"/>
      <c r="AL2132" s="80"/>
      <c r="AM2132" s="240"/>
      <c r="AN2132" s="240"/>
      <c r="AO2132" s="240"/>
      <c r="AP2132" s="240"/>
      <c r="AQ2132" s="240"/>
      <c r="AR2132" s="240"/>
      <c r="AS2132" s="240"/>
      <c r="AT2132" s="256"/>
      <c r="AU2132" s="256"/>
      <c r="AV2132" s="259"/>
      <c r="AW2132" s="259"/>
      <c r="AX2132" s="256"/>
      <c r="AY2132" s="256"/>
      <c r="AZ2132" s="256"/>
      <c r="BA2132" s="256"/>
      <c r="BB2132" s="256"/>
      <c r="BC2132" s="256"/>
      <c r="BD2132" s="256"/>
      <c r="BE2132" s="256"/>
      <c r="BF2132" s="256"/>
      <c r="BG2132" s="256"/>
      <c r="BH2132" s="256"/>
      <c r="BI2132" s="256"/>
      <c r="BJ2132" s="256"/>
      <c r="BK2132" s="256"/>
      <c r="BL2132" s="262"/>
      <c r="BM2132" s="262"/>
      <c r="BN2132" s="262"/>
      <c r="BO2132" s="262"/>
      <c r="BP2132" s="262"/>
      <c r="BQ2132" s="262"/>
      <c r="BR2132" s="270"/>
      <c r="BS2132" s="270"/>
      <c r="BT2132" s="270"/>
      <c r="BU2132" s="270"/>
      <c r="BV2132" s="270"/>
      <c r="BW2132" s="270"/>
      <c r="BX2132" s="256"/>
      <c r="BY2132" s="256"/>
      <c r="BZ2132" s="256"/>
      <c r="CA2132" s="267"/>
      <c r="CB2132" s="267"/>
      <c r="CC2132" s="274"/>
      <c r="CD2132" s="267"/>
      <c r="CE2132" s="267"/>
      <c r="CF2132" s="267"/>
      <c r="CG2132" s="267"/>
      <c r="CH2132" s="267"/>
      <c r="CI2132" s="267"/>
      <c r="CJ2132" s="267"/>
      <c r="CK2132" s="267"/>
      <c r="CL2132" s="265"/>
      <c r="CM2132" s="272"/>
      <c r="CN2132" s="264"/>
      <c r="CO2132" s="125"/>
      <c r="CP2132" s="226"/>
      <c r="CQ2132" s="226"/>
      <c r="CR2132" s="226"/>
      <c r="CS2132" s="126"/>
      <c r="CT2132" s="126"/>
      <c r="CU2132" s="126"/>
      <c r="CV2132" s="126"/>
      <c r="CW2132" s="126"/>
      <c r="CX2132" s="126"/>
      <c r="CY2132" s="126"/>
      <c r="CZ2132" s="126"/>
      <c r="DA2132" s="126"/>
      <c r="DB2132" s="126"/>
      <c r="DC2132" s="126"/>
      <c r="DD2132" s="126"/>
      <c r="DE2132" s="126"/>
      <c r="DF2132" s="126"/>
    </row>
    <row r="2133" spans="1:110" s="70" customFormat="1" ht="15" customHeight="1">
      <c r="A2133" s="228"/>
      <c r="B2133" s="366"/>
      <c r="C2133" s="298"/>
      <c r="D2133" s="237"/>
      <c r="E2133" s="237"/>
      <c r="F2133" s="243"/>
      <c r="G2133" s="72">
        <v>2.7</v>
      </c>
      <c r="H2133" s="84"/>
      <c r="I2133" s="84"/>
      <c r="J2133" s="84"/>
      <c r="K2133" s="84"/>
      <c r="L2133" s="84"/>
      <c r="M2133" s="84"/>
      <c r="N2133" s="84"/>
      <c r="O2133" s="84"/>
      <c r="P2133" s="84"/>
      <c r="Q2133" s="84"/>
      <c r="R2133" s="84"/>
      <c r="S2133" s="84"/>
      <c r="T2133" s="84"/>
      <c r="U2133" s="84"/>
      <c r="V2133" s="84"/>
      <c r="W2133" s="84"/>
      <c r="X2133" s="84"/>
      <c r="Y2133" s="84"/>
      <c r="Z2133" s="84"/>
      <c r="AA2133" s="84"/>
      <c r="AB2133" s="84"/>
      <c r="AC2133" s="80"/>
      <c r="AD2133" s="80"/>
      <c r="AE2133" s="80"/>
      <c r="AF2133" s="80"/>
      <c r="AG2133" s="80"/>
      <c r="AH2133" s="80"/>
      <c r="AI2133" s="80"/>
      <c r="AJ2133" s="80"/>
      <c r="AK2133" s="80"/>
      <c r="AL2133" s="80"/>
      <c r="AM2133" s="240"/>
      <c r="AN2133" s="240"/>
      <c r="AO2133" s="240"/>
      <c r="AP2133" s="240"/>
      <c r="AQ2133" s="240"/>
      <c r="AR2133" s="240"/>
      <c r="AS2133" s="240"/>
      <c r="AT2133" s="256"/>
      <c r="AU2133" s="256"/>
      <c r="AV2133" s="259"/>
      <c r="AW2133" s="259"/>
      <c r="AX2133" s="256"/>
      <c r="AY2133" s="256"/>
      <c r="AZ2133" s="256"/>
      <c r="BA2133" s="256"/>
      <c r="BB2133" s="256"/>
      <c r="BC2133" s="256"/>
      <c r="BD2133" s="256"/>
      <c r="BE2133" s="256"/>
      <c r="BF2133" s="256"/>
      <c r="BG2133" s="256"/>
      <c r="BH2133" s="256"/>
      <c r="BI2133" s="256"/>
      <c r="BJ2133" s="256"/>
      <c r="BK2133" s="256"/>
      <c r="BL2133" s="262"/>
      <c r="BM2133" s="262"/>
      <c r="BN2133" s="262"/>
      <c r="BO2133" s="262"/>
      <c r="BP2133" s="262"/>
      <c r="BQ2133" s="262"/>
      <c r="BR2133" s="270"/>
      <c r="BS2133" s="270"/>
      <c r="BT2133" s="270"/>
      <c r="BU2133" s="270"/>
      <c r="BV2133" s="270"/>
      <c r="BW2133" s="270"/>
      <c r="BX2133" s="256"/>
      <c r="BY2133" s="256"/>
      <c r="BZ2133" s="256"/>
      <c r="CA2133" s="267"/>
      <c r="CB2133" s="267"/>
      <c r="CC2133" s="274"/>
      <c r="CD2133" s="267"/>
      <c r="CE2133" s="267"/>
      <c r="CF2133" s="267"/>
      <c r="CG2133" s="267"/>
      <c r="CH2133" s="267"/>
      <c r="CI2133" s="267"/>
      <c r="CJ2133" s="267"/>
      <c r="CK2133" s="267"/>
      <c r="CL2133" s="265"/>
      <c r="CM2133" s="272"/>
      <c r="CN2133" s="264"/>
      <c r="CO2133" s="125"/>
      <c r="CP2133" s="226"/>
      <c r="CQ2133" s="226"/>
      <c r="CR2133" s="226"/>
      <c r="CS2133" s="126"/>
      <c r="CT2133" s="126"/>
      <c r="CU2133" s="126"/>
      <c r="CV2133" s="126"/>
      <c r="CW2133" s="126"/>
      <c r="CX2133" s="126"/>
      <c r="CY2133" s="126"/>
      <c r="CZ2133" s="126"/>
      <c r="DA2133" s="126"/>
      <c r="DB2133" s="126"/>
      <c r="DC2133" s="126"/>
      <c r="DD2133" s="126"/>
      <c r="DE2133" s="126"/>
      <c r="DF2133" s="126"/>
    </row>
    <row r="2134" spans="1:110" s="70" customFormat="1" ht="15" customHeight="1">
      <c r="A2134" s="228"/>
      <c r="B2134" s="366"/>
      <c r="C2134" s="298"/>
      <c r="D2134" s="237"/>
      <c r="E2134" s="237"/>
      <c r="F2134" s="243"/>
      <c r="G2134" s="72">
        <v>3</v>
      </c>
      <c r="H2134" s="84"/>
      <c r="I2134" s="84"/>
      <c r="J2134" s="84"/>
      <c r="K2134" s="84"/>
      <c r="L2134" s="84"/>
      <c r="M2134" s="84"/>
      <c r="N2134" s="84"/>
      <c r="O2134" s="84"/>
      <c r="P2134" s="84"/>
      <c r="Q2134" s="84"/>
      <c r="R2134" s="84"/>
      <c r="S2134" s="84"/>
      <c r="T2134" s="84"/>
      <c r="U2134" s="84"/>
      <c r="V2134" s="84"/>
      <c r="W2134" s="84"/>
      <c r="X2134" s="84"/>
      <c r="Y2134" s="84"/>
      <c r="Z2134" s="84"/>
      <c r="AA2134" s="84"/>
      <c r="AB2134" s="84"/>
      <c r="AC2134" s="80"/>
      <c r="AD2134" s="80"/>
      <c r="AE2134" s="80"/>
      <c r="AF2134" s="80"/>
      <c r="AG2134" s="80"/>
      <c r="AH2134" s="80"/>
      <c r="AI2134" s="80"/>
      <c r="AJ2134" s="80"/>
      <c r="AK2134" s="80"/>
      <c r="AL2134" s="80"/>
      <c r="AM2134" s="240"/>
      <c r="AN2134" s="240"/>
      <c r="AO2134" s="240"/>
      <c r="AP2134" s="240"/>
      <c r="AQ2134" s="240"/>
      <c r="AR2134" s="240"/>
      <c r="AS2134" s="240"/>
      <c r="AT2134" s="256"/>
      <c r="AU2134" s="256"/>
      <c r="AV2134" s="259"/>
      <c r="AW2134" s="259"/>
      <c r="AX2134" s="256"/>
      <c r="AY2134" s="256"/>
      <c r="AZ2134" s="256"/>
      <c r="BA2134" s="256"/>
      <c r="BB2134" s="256"/>
      <c r="BC2134" s="256"/>
      <c r="BD2134" s="256"/>
      <c r="BE2134" s="256"/>
      <c r="BF2134" s="256"/>
      <c r="BG2134" s="256"/>
      <c r="BH2134" s="256"/>
      <c r="BI2134" s="256"/>
      <c r="BJ2134" s="256"/>
      <c r="BK2134" s="256"/>
      <c r="BL2134" s="262"/>
      <c r="BM2134" s="262"/>
      <c r="BN2134" s="262"/>
      <c r="BO2134" s="262"/>
      <c r="BP2134" s="262"/>
      <c r="BQ2134" s="262"/>
      <c r="BR2134" s="270"/>
      <c r="BS2134" s="270"/>
      <c r="BT2134" s="270"/>
      <c r="BU2134" s="270"/>
      <c r="BV2134" s="270"/>
      <c r="BW2134" s="270"/>
      <c r="BX2134" s="256"/>
      <c r="BY2134" s="256"/>
      <c r="BZ2134" s="256"/>
      <c r="CA2134" s="267"/>
      <c r="CB2134" s="267"/>
      <c r="CC2134" s="274"/>
      <c r="CD2134" s="267"/>
      <c r="CE2134" s="267"/>
      <c r="CF2134" s="267"/>
      <c r="CG2134" s="267"/>
      <c r="CH2134" s="267"/>
      <c r="CI2134" s="267"/>
      <c r="CJ2134" s="267"/>
      <c r="CK2134" s="267"/>
      <c r="CL2134" s="265"/>
      <c r="CM2134" s="272"/>
      <c r="CN2134" s="264"/>
      <c r="CO2134" s="125"/>
      <c r="CP2134" s="226"/>
      <c r="CQ2134" s="226"/>
      <c r="CR2134" s="226"/>
      <c r="CS2134" s="126"/>
      <c r="CT2134" s="126"/>
      <c r="CU2134" s="126"/>
      <c r="CV2134" s="126"/>
      <c r="CW2134" s="126"/>
      <c r="CX2134" s="126"/>
      <c r="CY2134" s="126"/>
      <c r="CZ2134" s="126"/>
      <c r="DA2134" s="126"/>
      <c r="DB2134" s="126"/>
      <c r="DC2134" s="126"/>
      <c r="DD2134" s="126"/>
      <c r="DE2134" s="126"/>
      <c r="DF2134" s="126"/>
    </row>
    <row r="2135" spans="1:110" s="70" customFormat="1" ht="15" customHeight="1">
      <c r="A2135" s="228"/>
      <c r="B2135" s="366"/>
      <c r="C2135" s="298"/>
      <c r="D2135" s="237"/>
      <c r="E2135" s="237"/>
      <c r="F2135" s="244"/>
      <c r="G2135" s="73">
        <v>3.9</v>
      </c>
      <c r="H2135" s="85"/>
      <c r="I2135" s="85"/>
      <c r="J2135" s="85"/>
      <c r="K2135" s="85"/>
      <c r="L2135" s="85"/>
      <c r="M2135" s="85"/>
      <c r="N2135" s="85"/>
      <c r="O2135" s="85"/>
      <c r="P2135" s="85"/>
      <c r="Q2135" s="85"/>
      <c r="R2135" s="85"/>
      <c r="S2135" s="85"/>
      <c r="T2135" s="85"/>
      <c r="U2135" s="85"/>
      <c r="V2135" s="85"/>
      <c r="W2135" s="85"/>
      <c r="X2135" s="85"/>
      <c r="Y2135" s="85"/>
      <c r="Z2135" s="85"/>
      <c r="AA2135" s="85"/>
      <c r="AB2135" s="85"/>
      <c r="AC2135" s="81"/>
      <c r="AD2135" s="81"/>
      <c r="AE2135" s="81"/>
      <c r="AF2135" s="81"/>
      <c r="AG2135" s="81"/>
      <c r="AH2135" s="81"/>
      <c r="AI2135" s="81"/>
      <c r="AJ2135" s="81"/>
      <c r="AK2135" s="81"/>
      <c r="AL2135" s="81"/>
      <c r="AM2135" s="240"/>
      <c r="AN2135" s="240"/>
      <c r="AO2135" s="240"/>
      <c r="AP2135" s="240"/>
      <c r="AQ2135" s="240"/>
      <c r="AR2135" s="240"/>
      <c r="AS2135" s="240"/>
      <c r="AT2135" s="256"/>
      <c r="AU2135" s="256"/>
      <c r="AV2135" s="259"/>
      <c r="AW2135" s="259"/>
      <c r="AX2135" s="256"/>
      <c r="AY2135" s="256"/>
      <c r="AZ2135" s="256"/>
      <c r="BA2135" s="256"/>
      <c r="BB2135" s="256"/>
      <c r="BC2135" s="256"/>
      <c r="BD2135" s="256"/>
      <c r="BE2135" s="256"/>
      <c r="BF2135" s="256"/>
      <c r="BG2135" s="256"/>
      <c r="BH2135" s="256"/>
      <c r="BI2135" s="256"/>
      <c r="BJ2135" s="256"/>
      <c r="BK2135" s="256"/>
      <c r="BL2135" s="262"/>
      <c r="BM2135" s="262"/>
      <c r="BN2135" s="262"/>
      <c r="BO2135" s="262"/>
      <c r="BP2135" s="262"/>
      <c r="BQ2135" s="262"/>
      <c r="BR2135" s="270"/>
      <c r="BS2135" s="270"/>
      <c r="BT2135" s="270"/>
      <c r="BU2135" s="270"/>
      <c r="BV2135" s="270"/>
      <c r="BW2135" s="270"/>
      <c r="BX2135" s="256"/>
      <c r="BY2135" s="256"/>
      <c r="BZ2135" s="256"/>
      <c r="CA2135" s="267"/>
      <c r="CB2135" s="267"/>
      <c r="CC2135" s="274"/>
      <c r="CD2135" s="267"/>
      <c r="CE2135" s="267"/>
      <c r="CF2135" s="267"/>
      <c r="CG2135" s="267"/>
      <c r="CH2135" s="267"/>
      <c r="CI2135" s="267"/>
      <c r="CJ2135" s="267"/>
      <c r="CK2135" s="267"/>
      <c r="CL2135" s="265"/>
      <c r="CM2135" s="272"/>
      <c r="CN2135" s="264"/>
      <c r="CO2135" s="125"/>
      <c r="CP2135" s="226"/>
      <c r="CQ2135" s="226"/>
      <c r="CR2135" s="226"/>
      <c r="CS2135" s="126"/>
      <c r="CT2135" s="126"/>
      <c r="CU2135" s="126"/>
      <c r="CV2135" s="126"/>
      <c r="CW2135" s="126"/>
      <c r="CX2135" s="126"/>
      <c r="CY2135" s="126"/>
      <c r="CZ2135" s="126"/>
      <c r="DA2135" s="126"/>
      <c r="DB2135" s="126"/>
      <c r="DC2135" s="126"/>
      <c r="DD2135" s="126"/>
      <c r="DE2135" s="126"/>
      <c r="DF2135" s="126"/>
    </row>
    <row r="2136" spans="1:110" s="70" customFormat="1" ht="15" customHeight="1">
      <c r="A2136" s="229"/>
      <c r="B2136" s="367"/>
      <c r="C2136" s="299"/>
      <c r="D2136" s="238"/>
      <c r="E2136" s="238"/>
      <c r="F2136" s="245" t="s">
        <v>83</v>
      </c>
      <c r="G2136" s="246"/>
      <c r="H2136" s="82"/>
      <c r="I2136" s="82"/>
      <c r="J2136" s="82"/>
      <c r="K2136" s="82"/>
      <c r="L2136" s="82"/>
      <c r="M2136" s="82"/>
      <c r="N2136" s="82"/>
      <c r="O2136" s="82"/>
      <c r="P2136" s="82"/>
      <c r="Q2136" s="82"/>
      <c r="R2136" s="82"/>
      <c r="S2136" s="82"/>
      <c r="T2136" s="82"/>
      <c r="U2136" s="82"/>
      <c r="V2136" s="82"/>
      <c r="W2136" s="82"/>
      <c r="X2136" s="82"/>
      <c r="Y2136" s="82"/>
      <c r="Z2136" s="82"/>
      <c r="AA2136" s="82"/>
      <c r="AB2136" s="82"/>
      <c r="AC2136" s="35"/>
      <c r="AD2136" s="35"/>
      <c r="AE2136" s="35"/>
      <c r="AF2136" s="35"/>
      <c r="AG2136" s="35"/>
      <c r="AH2136" s="35"/>
      <c r="AI2136" s="35"/>
      <c r="AJ2136" s="35"/>
      <c r="AK2136" s="35"/>
      <c r="AL2136" s="35"/>
      <c r="AM2136" s="241"/>
      <c r="AN2136" s="241"/>
      <c r="AO2136" s="241"/>
      <c r="AP2136" s="241"/>
      <c r="AQ2136" s="241"/>
      <c r="AR2136" s="241"/>
      <c r="AS2136" s="241"/>
      <c r="AT2136" s="257"/>
      <c r="AU2136" s="257"/>
      <c r="AV2136" s="260"/>
      <c r="AW2136" s="260"/>
      <c r="AX2136" s="257"/>
      <c r="AY2136" s="257"/>
      <c r="AZ2136" s="257"/>
      <c r="BA2136" s="257"/>
      <c r="BB2136" s="257"/>
      <c r="BC2136" s="257"/>
      <c r="BD2136" s="257"/>
      <c r="BE2136" s="257"/>
      <c r="BF2136" s="257"/>
      <c r="BG2136" s="257"/>
      <c r="BH2136" s="257"/>
      <c r="BI2136" s="257"/>
      <c r="BJ2136" s="257"/>
      <c r="BK2136" s="257"/>
      <c r="BL2136" s="263"/>
      <c r="BM2136" s="263"/>
      <c r="BN2136" s="263"/>
      <c r="BO2136" s="263"/>
      <c r="BP2136" s="263"/>
      <c r="BQ2136" s="263"/>
      <c r="BR2136" s="271"/>
      <c r="BS2136" s="271"/>
      <c r="BT2136" s="271"/>
      <c r="BU2136" s="271"/>
      <c r="BV2136" s="271"/>
      <c r="BW2136" s="271"/>
      <c r="BX2136" s="257"/>
      <c r="BY2136" s="257"/>
      <c r="BZ2136" s="257"/>
      <c r="CA2136" s="268"/>
      <c r="CB2136" s="268"/>
      <c r="CC2136" s="275"/>
      <c r="CD2136" s="268"/>
      <c r="CE2136" s="268"/>
      <c r="CF2136" s="268"/>
      <c r="CG2136" s="268"/>
      <c r="CH2136" s="268"/>
      <c r="CI2136" s="268"/>
      <c r="CJ2136" s="268"/>
      <c r="CK2136" s="268"/>
      <c r="CL2136" s="265"/>
      <c r="CM2136" s="272"/>
      <c r="CN2136" s="264"/>
      <c r="CO2136" s="125"/>
      <c r="CP2136" s="226"/>
      <c r="CQ2136" s="226"/>
      <c r="CR2136" s="226"/>
      <c r="CS2136" s="126"/>
      <c r="CT2136" s="126"/>
      <c r="CU2136" s="126"/>
      <c r="CV2136" s="126"/>
      <c r="CW2136" s="126"/>
      <c r="CX2136" s="126"/>
      <c r="CY2136" s="126"/>
      <c r="CZ2136" s="126"/>
      <c r="DA2136" s="126"/>
      <c r="DB2136" s="126"/>
      <c r="DC2136" s="126"/>
      <c r="DD2136" s="126"/>
      <c r="DE2136" s="126"/>
      <c r="DF2136" s="126"/>
    </row>
    <row r="2137" spans="1:110" s="70" customFormat="1" ht="15" customHeight="1">
      <c r="A2137" s="227">
        <f t="shared" si="730"/>
        <v>265</v>
      </c>
      <c r="B2137" s="660" t="s">
        <v>332</v>
      </c>
      <c r="C2137" s="297" t="s">
        <v>333</v>
      </c>
      <c r="D2137" s="236">
        <v>42899</v>
      </c>
      <c r="E2137" s="236" t="s">
        <v>277</v>
      </c>
      <c r="F2137" s="253" t="s">
        <v>80</v>
      </c>
      <c r="G2137" s="254"/>
      <c r="H2137" s="82" t="s">
        <v>73</v>
      </c>
      <c r="I2137" s="82"/>
      <c r="J2137" s="82" t="s">
        <v>73</v>
      </c>
      <c r="K2137" s="82" t="s">
        <v>73</v>
      </c>
      <c r="L2137" s="82" t="s">
        <v>73</v>
      </c>
      <c r="M2137" s="82" t="s">
        <v>73</v>
      </c>
      <c r="N2137" s="82" t="s">
        <v>73</v>
      </c>
      <c r="O2137" s="82"/>
      <c r="P2137" s="82" t="s">
        <v>73</v>
      </c>
      <c r="Q2137" s="82" t="s">
        <v>73</v>
      </c>
      <c r="R2137" s="82" t="s">
        <v>73</v>
      </c>
      <c r="S2137" s="82" t="s">
        <v>73</v>
      </c>
      <c r="T2137" s="82" t="s">
        <v>73</v>
      </c>
      <c r="U2137" s="82" t="s">
        <v>73</v>
      </c>
      <c r="V2137" s="82"/>
      <c r="W2137" s="82" t="s">
        <v>73</v>
      </c>
      <c r="X2137" s="82" t="s">
        <v>73</v>
      </c>
      <c r="Y2137" s="82" t="s">
        <v>73</v>
      </c>
      <c r="Z2137" s="82" t="s">
        <v>73</v>
      </c>
      <c r="AA2137" s="82" t="s">
        <v>73</v>
      </c>
      <c r="AB2137" s="82" t="s">
        <v>73</v>
      </c>
      <c r="AC2137" s="82"/>
      <c r="AD2137" s="82" t="s">
        <v>73</v>
      </c>
      <c r="AE2137" s="82" t="s">
        <v>73</v>
      </c>
      <c r="AF2137" s="82" t="s">
        <v>73</v>
      </c>
      <c r="AG2137" s="82" t="s">
        <v>73</v>
      </c>
      <c r="AH2137" s="82" t="s">
        <v>73</v>
      </c>
      <c r="AI2137" s="82" t="s">
        <v>73</v>
      </c>
      <c r="AJ2137" s="82"/>
      <c r="AK2137" s="82" t="s">
        <v>73</v>
      </c>
      <c r="AL2137" s="82" t="s">
        <v>73</v>
      </c>
      <c r="AM2137" s="239">
        <f>COUNTIF(H2137:AL2137,"PH")+COUNTIF(H2137:AL2137,"PH/L")+COUNTIF(H2137:AL2137,"PM")</f>
        <v>0</v>
      </c>
      <c r="AN2137" s="239">
        <f>COUNTIF(H2137:AL2137,"PD")+COUNTIF(H2137:AL2137,"PDD")+COUNTIF(H2137:AL2137,"P/DS")/2+COUNTIF(H2137:AL2137,"PMD")</f>
        <v>0</v>
      </c>
      <c r="AO2137" s="239">
        <f>COUNTIF(H2137:AL2137,"PN")+COUNTIF(H2137:AL2137,"P/NS")/2+COUNTIF(H2137:AL2137,"PH")+COUNTIF(H2137:AL2137,"PH/F")/2+COUNTIF(H2137:AL2137,"PH/L")/2+COUNTIF(H2137:AL2137,"PM")</f>
        <v>0</v>
      </c>
      <c r="AP2137" s="239">
        <f>COUNTIF(H2137:AL2137,"BH")+COUNTIF(H2137:AL2137,"AL/BL")+COUNTIF(H2137:AL2137,"UL/BL")+COUNTIF(H2137:AL2137,"BM")</f>
        <v>0</v>
      </c>
      <c r="AQ2137" s="239">
        <f>COUNTIF(H2137:AL2137,"DS")+COUNTIF(H2137:AL2137,"AL/DS")/2+COUNTIF(H2137:AL2137,"UL/DS")/2+COUNTIF(H2137:AL2137,"CT")+COUNTIF(H2137:AL2137,"MD")</f>
        <v>0</v>
      </c>
      <c r="AR2137" s="239">
        <f>COUNTIF(H2137:AL2137,"NS")+COUNTIF(H2137:AL2137,"AL/NS")/2+COUNTIF(H2137:AL2137,"UL/NS")/2+COUNTIF(H2137:AL2137,"BH")+COUNTIF(H2137:AL2137,"AL/BF")/2+COUNTIF(H2137:AL2137,"AL/BL")/2+COUNTIF(H2137:AL2137,"UL/BL")/2+COUNTIF(H2137:AL2137,"UL/BF")/2+COUNTIF(H2137:AL2137,"BM")</f>
        <v>0</v>
      </c>
      <c r="AS2137" s="239">
        <f>COUNTIF(H2137:AL2137,"AL")+COUNTIF(H2137:AL2137,"AL/DS")/2+COUNTIF(H2137:AL2137,"AL/NS")/2+COUNTIF(H2137:AL2137,"NH")+COUNTIF(H2137:AL2137,"SL")+COUNTIF(H2137:AL2137,"NHD")+COUNTIF(H2137:AL2137,"B")+COUNTIF(H2137:AL2137,"HL")+COUNTIF(H2137:AL2137,"AL/BF")/2+COUNTIF(H2137:AL2137,"AL/BL")/2</f>
        <v>0</v>
      </c>
      <c r="AT2137" s="255">
        <f>COUNTIF(H2137:AL2137,"PD")+COUNTIF(H2137:AL2137,"PN")+COUNTIF(H2137:AL2137,"P/DS")/2+COUNTIF(H2137:AL2137,"P/NS")/2+COUNTIF(H2137:AL2137,"DS")+COUNTIF(H2137:AL2137,"NS")+COUNTIF(H2137:AL2137,"AL")+COUNTIF(H2137:AL2137,"AL/DS")+COUNTIF(H2137:AL2137,"AL/NS")+COUNTIF(H2137:AL2137,"NH")+COUNTIF(H2137:AL2137,"SL")+COUNTIF(H2137:AL2137,"UL/DS")/2+COUNTIF(H2137:AL2137,"UL/NS")/2+COUNTIF(H2137:AL2137,"CT")+COUNTIF(H2137:AL2137,"NHD")+COUNTIF(H2137:AL2137,"PDD")+COUNTIF(H2137:AL2137,"B")+COUNTIF(H2137:AL2137,"HL")+COUNTIF(H2137:AL2137,"PH")+COUNTIF(H2137:AL2137,"BH")+COUNTIF(H2137:AL2137,"AL/BF")+COUNTIF(H2137:AL2137,"AL/BL")+COUNTIF(H2137:AL2137,"UL/BF")/2+COUNTIF(H2137:AL2137,"UL/BL")/2+COUNTIF(H2137:AL2137,"PH/F")/2+COUNTIF(H2137:AL2137,"PH/L")/2+COUNTIF(H2137:AL2137,"MD")+COUNTIF(H2137:AL2137,"PMD")+COUNTIF(H2137:AL2137,"PM")+COUNTIF(H2137:AL2137,"BM")</f>
        <v>0</v>
      </c>
      <c r="AU2137" s="255">
        <f>COUNTIF(H2137:AL2137,"P/DS")/2+COUNTIF(H2137:AL2137,"P/NS")/2+COUNTIF(H2137:AL2137,"IL")+COUNTIF(H2137:AL2137,"NL")+COUNTIF(H2137:AL2137,"UL")+COUNTIF(H2137:AL2137,"UL/DS")/2+COUNTIF(H2137:AL2137,"UL/NS")/2+COUNTIF(H2137:AL2137,"KT")+COUNTIF(H2137:AL2137,"UL/BF")/2+COUNTIF(H2137:AL2137,"UL/BL")/2+COUNTIF(H2137:AL2137,"PH/F")/2+COUNTIF(H2137:AL2137,"PH/L")/2+COUNTIF(H2137:AL2137,"NB")</f>
        <v>26</v>
      </c>
      <c r="AV2137" s="258">
        <f>COUNTIF(H2137:AL2137,"PN")+COUNTIF(H2137:AL2137,"TVD")+COUNTIF(H2137:AL2137,"PH")+COUNTIF(H2137:AL2137,"PM")+COUNTIF(H2137:AL2137,"PDD")-COUNTIFS(H2137:AL2137,"PN",H2144:AL2144,"&gt;=3")-COUNTIFS(H2137:AL2137,"PM",H2144:AL2144,"&gt;=3")</f>
        <v>0</v>
      </c>
      <c r="AW2137" s="258">
        <f>COUNTIF(H2137:AL2137,"NS")+COUNTIF(H2137:AL2137,"D")+COUNTIF(H2137:AL2137,"BH")+COUNTIF(H2137:AL2137,"NHD")+COUNTIF(H2137:AL2137,"BM")-COUNTIFS(H2137:AL2137,"NS",H2144:AL2144,"&gt;=3")-COUNTIFS(H2137:AL2137,"BH",H2144:AL2144,"&gt;=3")-COUNTIFS(H2137:AL2137,"BM",H2144:AL2144,"&gt;=3")</f>
        <v>0</v>
      </c>
      <c r="AX2137" s="255">
        <f>COUNTIF(H2137:AL2137,"AL")+COUNTIF(H2137:AL2137,"AL/DS")/2+COUNTIF(H2137:AL2137,"AL/NS")/2+COUNTIF(H2137:AL2137,"AL/BF")+COUNTIF(H2137:AL2137,"AL/BL")/2</f>
        <v>0</v>
      </c>
      <c r="AY2137" s="255">
        <f>COUNTIF(H2137:AL2137,"SL")</f>
        <v>0</v>
      </c>
      <c r="AZ2137" s="255">
        <f>COUNTIF(H2137:AL2137,"NH")</f>
        <v>0</v>
      </c>
      <c r="BA2137" s="255">
        <f>COUNTIF(H2137:AL2137,"HL")</f>
        <v>0</v>
      </c>
      <c r="BB2137" s="255">
        <f>COUNTIF(G2137:AL2137,"P/DS")/2+COUNTIF(G2137:AL2137,"P/NS")/2+COUNTIF(G2137:AL2137,"UL")+COUNTIF(G2137:AL2137,"UL/DS")/2+COUNTIF(G2137:AL2137,"UL/NS")/2+COUNTIF(G2137:AL2137,"UL/BL")/2+COUNTIF(G2137:AL2137,"UL/BF")/2+COUNTIF(G2137:AL2137,"PH/F")/2+COUNTIF(G2137:AL2137,"PH/L")/2</f>
        <v>0</v>
      </c>
      <c r="BC2137" s="255">
        <f>COUNTIF(H2137:AL2137,"NB")</f>
        <v>0</v>
      </c>
      <c r="BD2137" s="255">
        <f>COUNTIF(H2137:AL2137,"NL")</f>
        <v>0</v>
      </c>
      <c r="BE2137" s="255">
        <f>COUNTIF(H2137:AL2137,"IL")</f>
        <v>26</v>
      </c>
      <c r="BF2137" s="255">
        <f>COUNTIF(H2137:AL2137,"KT")</f>
        <v>0</v>
      </c>
      <c r="BG2137" s="255">
        <f>COUNTIF(H2137:AL2137,"L70")</f>
        <v>0</v>
      </c>
      <c r="BH2137" s="255">
        <f>COUNTIF(H2137:AL2137,"MD")</f>
        <v>0</v>
      </c>
      <c r="BI2137" s="255">
        <f>COUNTIF(H2137:AL2137,"PMD")</f>
        <v>0</v>
      </c>
      <c r="BJ2137" s="255">
        <f>COUNTIF(H2137:AL2137,"PM")</f>
        <v>0</v>
      </c>
      <c r="BK2137" s="255">
        <f>COUNTIF(H2137:AL2137,"BM")</f>
        <v>0</v>
      </c>
      <c r="BL2137" s="261">
        <f>SUMIF(H2137:AL2137,"PD",H2138:AL2138)+SUMIF(H2137:AL2137,"PN",H2138:AL2138)+SUMIF(H2137:AL2137,"P/DS",H2138:AL2138)+SUMIF(H2137:AL2137,"PN/F",H2138:AL2138)+SUMIF(H2137:AL2137,"PN/L",H2138:AL2138)+SUMIF(H2137:AL2137,"TV",H2138:AL2138)+SUMIF(H2137:AL2137,"TVD",H2138:AL2138)+SUMIF(H2137:AL2137,"PDD",H2138:AL2138)</f>
        <v>0</v>
      </c>
      <c r="BM2137" s="261">
        <f>SUMIF(H2137:AL2137,"PD",H2139:AL2139)+SUMIF(H2137:AL2137,"PN",H2139:AL2139)+SUMIF(H2137:AL2137,"P/DS",H2139:AL2139)+SUMIF(H2137:AL2137,"PN/F",H2139:AL2139)+SUMIF(H2137:AL2137,"PN/L",H2139:AL2139)+SUMIF(H2137:AL2137,"TV",H2139:AL2139)+SUMIF(H2137:AL2137,"TVD",H2139:AL2139)+SUMIF(H2137:AL2137,"PDD",H2139:AL2139)+SUMIF(H2137:AL2137,"PMD",H2139:AL2139)</f>
        <v>0</v>
      </c>
      <c r="BN2137" s="261">
        <f>SUMIF(H2137:AL2137,"PD",H2140:AL2140)+SUMIF(H2137:AL2137,"PN",H2140:AL2140)+SUMIF(H2137:AL2137,"P/DS",H2140:AL2140)+SUMIF(H2137:AL2137,"PN/F",H2140:AL2140)+SUMIF(H2137:AL2137,"PN/L",H2140:AL2140)+SUMIF(H2137:AL2137,"TV",H2140:AL2140)+SUMIF(H2137:AL2137,"TVD",H2140:AL2140)</f>
        <v>0</v>
      </c>
      <c r="BO2137" s="261">
        <f>SUMIF(H2137:AL2137,"PD",H2141:AL2141)+SUMIF(H2137:AL2137,"PN",H2141:AL2141)+SUMIF(H2137:AL2137,"P/DS",H2141:AL2141)+SUMIF(H2137:AL2137,"PN/F",H2141:AL2141)+SUMIF(H2137:AL2137,"PN/L",H2141:AL2141)+SUMIF(H2137:AL2137,"TV",H2141:AL2141)+SUMIF(H2137:AL2137,"TVD",H2141:AL2141)</f>
        <v>0</v>
      </c>
      <c r="BP2137" s="261">
        <f>SUMIF(H2137:AL2137,"PD",H2142:AL2142)+SUMIF(H2137:AL2137,"PN",H2142:AL2142)+SUMIF(H2137:AL2137,"P/DS",H2142:AL2142)+SUMIF(H2137:AL2137,"PN/F",H2142:AL2142)+SUMIF(H2137:AL2137,"PN/L",H2142:AL2142)+SUMIF(H2137:AL2137,"TV",H2142:AL2142)+SUMIF(H2137:AL2137,"TVD",H2142:AL2142)+SUMIF(H2137:AL2137,"PDD",H2142:AL2142)+SUMIF(H2137:AL2137,"PH",H2142:AL2142)+SUMIF(H2137:AL2137,"PM",H2142:AL2142)</f>
        <v>0</v>
      </c>
      <c r="BQ2137" s="261">
        <f>SUMIF(H2137:AL2137,"PD",H2143:AL2143)+SUMIF(H2137:AL2137,"PN",H2143:AL2143)+SUMIF(H2137:AL2137,"P/DS",H2143:AL2143)+SUMIF(H2137:AL2137,"PN/F",H2143:AL2143)+SUMIF(H2137:AL2137,"PN/L",H2143:AL2143)+SUMIF(H2137:AL2137,"TV",H2143:AL2143)+SUMIF(H2137:AL2137,"TVD",H2143:AL2143)+SUMIF(H2137:AL2137,"PDD",H2143:AL2143)+SUMIF(H2137:AL2137,"PH",H2143:AL2143)+SUMIF(H2137:AL2137,"PM",H2143:AL2143)</f>
        <v>0</v>
      </c>
      <c r="BR2137" s="269">
        <f>SUM(H2138:AL2138)-BL2137</f>
        <v>0</v>
      </c>
      <c r="BS2137" s="269">
        <f>SUM(H2139:AL2139)-BM2137</f>
        <v>0</v>
      </c>
      <c r="BT2137" s="269">
        <f>SUM(H2140:AL2140)-BN2137</f>
        <v>0</v>
      </c>
      <c r="BU2137" s="269">
        <f>SUM(H2141:AL2141)-BO2137</f>
        <v>0</v>
      </c>
      <c r="BV2137" s="269">
        <f>SUM(H2142:AL2142)-BP2137</f>
        <v>0</v>
      </c>
      <c r="BW2137" s="269">
        <f>SUM(H2143:AL2143)-BQ2137</f>
        <v>0</v>
      </c>
      <c r="BX2137" s="255">
        <f>SUMIF(H2137:AL2137,"PD",H2144:AL2144)+SUMIF(H2137:AL2137,"PN",H2144:AL2144)+SUMIF(H2137:AL2137,"P/DS",H2144:AL2144)+SUMIF(H2137:AL2137,"PN/F",H2144:AL2144)+SUMIF(H2137:AL2137,"PN/L",H2144:AL2144)</f>
        <v>0</v>
      </c>
      <c r="BY2137" s="255">
        <f>SUM(H2144:AL2144)-BX2137</f>
        <v>0</v>
      </c>
      <c r="BZ2137" s="255">
        <f t="shared" ref="BZ2137" si="743">+SUM(BL2137:BW2144)</f>
        <v>0</v>
      </c>
      <c r="CA2137" s="266">
        <f>(COUNTIFS(H2137:AL2137,"PD",H2138:AL2138,"&gt;=2"))*0.5-IF(CN2137="VP",COUNTIFS($H$16:$AL$16,"SAT",H2137:AL2137,"PD",H2138:AL2138,"&gt;=2"))*0.5</f>
        <v>0</v>
      </c>
      <c r="CB2137" s="266">
        <f>(COUNTIFS(H2137:AL2137,"PN",H2139:AL2139,"&gt;=0.5",H2138:AL2138,"&gt;=1.5"))*0.5+COUNTIFS(H2137:AL2137,"PDD",H2139:AL2139,"&gt;=0.5",H2138:AL2138,"&gt;=1.5")*0.5</f>
        <v>0</v>
      </c>
      <c r="CC2137" s="273">
        <f>(COUNTIFS(H2137:AL2137,"TV",H2139:AL2139,"&gt;=10"))*0.5+(COUNTIFS(H2137:AL2137,"PMD",H2139:AL2139,"&gt;=2"))*0.5</f>
        <v>0</v>
      </c>
      <c r="CD2137" s="266">
        <f>(COUNTIFS(H2137:AL2137,"TVD",H2141:AL2141,"&gt;=6.5",H2139:AL2139,"&gt;=3.5"))*0.5</f>
        <v>0</v>
      </c>
      <c r="CE2137" s="266">
        <f>(COUNTIFS(H2137:AL2137,"PD",H2142:AL2142,"&gt;=10"))*0.5</f>
        <v>0</v>
      </c>
      <c r="CF2137" s="266">
        <f>(COUNTIFS(H2137:AL2137,"PDD",H2142:AL2142,"&gt;=3.5",H2143:AL2143,"&gt;=6.5")+COUNTIFS(H2137:AL2137,"PH",H2143:AL2143,"&gt;=0.5",H2142:AL2142,"&gt;=1.5")+COUNTIFS(H2137:AL2137,"PM",H2143:AL2143,"&gt;=0.5",H2142:AL2142,"&gt;=1.5"))*0.5</f>
        <v>0</v>
      </c>
      <c r="CG2137" s="266">
        <f>(COUNTIFS(H2137:AL2137,"DS",H2138:AL2138,"&gt;=2")+COUNTIFS(H2137:AL2137,"AL/DS",H2138:AL2138,"&gt;=2"))*0.5-IF(CN2137="VP",COUNTIFS($H$16:$AL$16,"SAT",H2137:AL2137,"DS",H2138:AL2138,"&gt;=2"))*0.5</f>
        <v>0</v>
      </c>
      <c r="CH2137" s="266">
        <f>(COUNTIFS(H2137:AL2137,"NS",H2139:AL2139,"&gt;=0.5",H2138:AL2138,"&gt;=1.5")+COUNTIFS(H2137:AL2137,"AL/NS",H2139:AL2139,"&gt;=0.5",H2138:AL2138,"&gt;=1.5")+COUNTIFS(H2137:AL2137,"NHD",H2139:AL2139,"&gt;=4.5",H2142:AL2142,"&gt;=2",H2138:AL2138,"&gt;=1.5"))*0.5</f>
        <v>0</v>
      </c>
      <c r="CI2137" s="266">
        <f>(COUNTIF(H2139:AL2139,"&gt;=10")+COUNTIFS(H2137:AL2137,"MD",H2139:AL2139,"&gt;=2")-COUNTIFS(H2137:AL2137,"TV",H2139:AL2139,"&gt;=10"))*0.5</f>
        <v>0</v>
      </c>
      <c r="CJ2137" s="266">
        <f>(COUNTIFS(H2137:AL2137,"D",H2141:AL2141,"&gt;=6.5",H2139:AL2139,"&gt;=3.5"))*0.5</f>
        <v>0</v>
      </c>
      <c r="CK2137" s="266">
        <f>(COUNTIF(H2142:AL2142,"&gt;=10")-COUNTIFS(H2137:AL2137,"PD",H2142:AL2142,"&gt;=10"))*0.5</f>
        <v>0</v>
      </c>
      <c r="CL2137" s="265">
        <f>(COUNTIFS(H2137:AL2137,"NHD",H2142:AL2142,"&gt;=3.5",H2143:AL2143,"&gt;=6.5")+COUNTIFS(H2137:AL2137,"BH",H2142:AL2142,"&gt;=1.5",H2143:AL2143,"&gt;=0.5")+COUNTIFS(H2137:AL2137,"BM",H2142:AL2142,"&gt;=1.5",H2143:AL2143,"&gt;=0.5")+COUNTIFS(H2137:AL2137,"D",H2142:AL2142,"&gt;=1.5",H2143:AL2143,"&gt;=0.5"))*0.5</f>
        <v>0</v>
      </c>
      <c r="CM2137" s="272"/>
      <c r="CN2137" s="264" t="s">
        <v>723</v>
      </c>
      <c r="CO2137" s="125">
        <f t="shared" ref="CO2137" si="744">+AM2137+AN2137+AO2137+AP2137+AQ2137+AR2137+AS2137+AU2137+BG2137</f>
        <v>26</v>
      </c>
      <c r="CP2137" s="225">
        <f>+SUM(I2138:I2143)-I2144</f>
        <v>0</v>
      </c>
      <c r="CQ2137" s="225">
        <f>+SUM(J2138:J2143)-J2144</f>
        <v>0</v>
      </c>
      <c r="CR2137" s="225">
        <f>+SUM(K2138:K2143)-K2144</f>
        <v>0</v>
      </c>
      <c r="CS2137" s="126"/>
      <c r="CT2137" s="126"/>
      <c r="CU2137" s="126"/>
      <c r="CV2137" s="126"/>
      <c r="CW2137" s="126"/>
      <c r="CX2137" s="126"/>
      <c r="CY2137" s="126"/>
      <c r="CZ2137" s="126"/>
      <c r="DA2137" s="126"/>
      <c r="DB2137" s="126"/>
      <c r="DC2137" s="126"/>
      <c r="DD2137" s="126"/>
      <c r="DE2137" s="126"/>
      <c r="DF2137" s="126" t="e">
        <f>+SUM(#REF!)</f>
        <v>#REF!</v>
      </c>
    </row>
    <row r="2138" spans="1:110" s="70" customFormat="1" ht="15" customHeight="1">
      <c r="A2138" s="228"/>
      <c r="B2138" s="661"/>
      <c r="C2138" s="298"/>
      <c r="D2138" s="237"/>
      <c r="E2138" s="237"/>
      <c r="F2138" s="242" t="s">
        <v>82</v>
      </c>
      <c r="G2138" s="71">
        <v>1.5</v>
      </c>
      <c r="H2138" s="83"/>
      <c r="I2138" s="83"/>
      <c r="J2138" s="83"/>
      <c r="K2138" s="83"/>
      <c r="L2138" s="83"/>
      <c r="M2138" s="83"/>
      <c r="N2138" s="83"/>
      <c r="O2138" s="83"/>
      <c r="P2138" s="83"/>
      <c r="Q2138" s="83"/>
      <c r="R2138" s="83"/>
      <c r="S2138" s="83"/>
      <c r="T2138" s="83"/>
      <c r="U2138" s="83"/>
      <c r="V2138" s="83"/>
      <c r="W2138" s="83"/>
      <c r="X2138" s="83"/>
      <c r="Y2138" s="83"/>
      <c r="Z2138" s="83"/>
      <c r="AA2138" s="83"/>
      <c r="AB2138" s="83"/>
      <c r="AC2138" s="79"/>
      <c r="AD2138" s="79"/>
      <c r="AE2138" s="79"/>
      <c r="AF2138" s="79"/>
      <c r="AG2138" s="79"/>
      <c r="AH2138" s="79"/>
      <c r="AI2138" s="79"/>
      <c r="AJ2138" s="79"/>
      <c r="AK2138" s="79"/>
      <c r="AL2138" s="79"/>
      <c r="AM2138" s="240"/>
      <c r="AN2138" s="240"/>
      <c r="AO2138" s="240"/>
      <c r="AP2138" s="240"/>
      <c r="AQ2138" s="240"/>
      <c r="AR2138" s="240"/>
      <c r="AS2138" s="240"/>
      <c r="AT2138" s="256"/>
      <c r="AU2138" s="256"/>
      <c r="AV2138" s="259"/>
      <c r="AW2138" s="259"/>
      <c r="AX2138" s="256"/>
      <c r="AY2138" s="256"/>
      <c r="AZ2138" s="256"/>
      <c r="BA2138" s="256"/>
      <c r="BB2138" s="256"/>
      <c r="BC2138" s="256"/>
      <c r="BD2138" s="256"/>
      <c r="BE2138" s="256"/>
      <c r="BF2138" s="256"/>
      <c r="BG2138" s="256"/>
      <c r="BH2138" s="256"/>
      <c r="BI2138" s="256"/>
      <c r="BJ2138" s="256"/>
      <c r="BK2138" s="256"/>
      <c r="BL2138" s="262"/>
      <c r="BM2138" s="262"/>
      <c r="BN2138" s="262"/>
      <c r="BO2138" s="262"/>
      <c r="BP2138" s="262"/>
      <c r="BQ2138" s="262"/>
      <c r="BR2138" s="270"/>
      <c r="BS2138" s="270"/>
      <c r="BT2138" s="270"/>
      <c r="BU2138" s="270"/>
      <c r="BV2138" s="270"/>
      <c r="BW2138" s="270"/>
      <c r="BX2138" s="256"/>
      <c r="BY2138" s="256"/>
      <c r="BZ2138" s="256"/>
      <c r="CA2138" s="267"/>
      <c r="CB2138" s="267"/>
      <c r="CC2138" s="274"/>
      <c r="CD2138" s="267"/>
      <c r="CE2138" s="267"/>
      <c r="CF2138" s="267"/>
      <c r="CG2138" s="267"/>
      <c r="CH2138" s="267"/>
      <c r="CI2138" s="267"/>
      <c r="CJ2138" s="267"/>
      <c r="CK2138" s="267"/>
      <c r="CL2138" s="265"/>
      <c r="CM2138" s="272"/>
      <c r="CN2138" s="264"/>
      <c r="CO2138" s="125"/>
      <c r="CP2138" s="226"/>
      <c r="CQ2138" s="226"/>
      <c r="CR2138" s="226"/>
      <c r="CS2138" s="126"/>
      <c r="CT2138" s="126"/>
      <c r="CU2138" s="126"/>
      <c r="CV2138" s="126"/>
      <c r="CW2138" s="126"/>
      <c r="CX2138" s="126"/>
      <c r="CY2138" s="126"/>
      <c r="CZ2138" s="126"/>
      <c r="DA2138" s="126"/>
      <c r="DB2138" s="126"/>
      <c r="DC2138" s="126"/>
      <c r="DD2138" s="126"/>
      <c r="DE2138" s="126"/>
      <c r="DF2138" s="126"/>
    </row>
    <row r="2139" spans="1:110" s="70" customFormat="1" ht="15" customHeight="1">
      <c r="A2139" s="228"/>
      <c r="B2139" s="661"/>
      <c r="C2139" s="298"/>
      <c r="D2139" s="237"/>
      <c r="E2139" s="237"/>
      <c r="F2139" s="243"/>
      <c r="G2139" s="72">
        <v>2</v>
      </c>
      <c r="H2139" s="84"/>
      <c r="I2139" s="84"/>
      <c r="J2139" s="84"/>
      <c r="K2139" s="84"/>
      <c r="L2139" s="84"/>
      <c r="M2139" s="84"/>
      <c r="N2139" s="84"/>
      <c r="O2139" s="84"/>
      <c r="P2139" s="84"/>
      <c r="Q2139" s="84"/>
      <c r="R2139" s="84"/>
      <c r="S2139" s="84"/>
      <c r="T2139" s="84"/>
      <c r="U2139" s="84"/>
      <c r="V2139" s="84"/>
      <c r="W2139" s="84"/>
      <c r="X2139" s="84"/>
      <c r="Y2139" s="84"/>
      <c r="Z2139" s="84"/>
      <c r="AA2139" s="84"/>
      <c r="AB2139" s="84"/>
      <c r="AC2139" s="80"/>
      <c r="AD2139" s="80"/>
      <c r="AE2139" s="80"/>
      <c r="AF2139" s="80"/>
      <c r="AG2139" s="80"/>
      <c r="AH2139" s="80"/>
      <c r="AI2139" s="80"/>
      <c r="AJ2139" s="80"/>
      <c r="AK2139" s="80"/>
      <c r="AL2139" s="80"/>
      <c r="AM2139" s="240"/>
      <c r="AN2139" s="240"/>
      <c r="AO2139" s="240"/>
      <c r="AP2139" s="240"/>
      <c r="AQ2139" s="240"/>
      <c r="AR2139" s="240"/>
      <c r="AS2139" s="240"/>
      <c r="AT2139" s="256"/>
      <c r="AU2139" s="256"/>
      <c r="AV2139" s="259"/>
      <c r="AW2139" s="259"/>
      <c r="AX2139" s="256"/>
      <c r="AY2139" s="256"/>
      <c r="AZ2139" s="256"/>
      <c r="BA2139" s="256"/>
      <c r="BB2139" s="256"/>
      <c r="BC2139" s="256"/>
      <c r="BD2139" s="256"/>
      <c r="BE2139" s="256"/>
      <c r="BF2139" s="256"/>
      <c r="BG2139" s="256"/>
      <c r="BH2139" s="256"/>
      <c r="BI2139" s="256"/>
      <c r="BJ2139" s="256"/>
      <c r="BK2139" s="256"/>
      <c r="BL2139" s="262"/>
      <c r="BM2139" s="262"/>
      <c r="BN2139" s="262"/>
      <c r="BO2139" s="262"/>
      <c r="BP2139" s="262"/>
      <c r="BQ2139" s="262"/>
      <c r="BR2139" s="270"/>
      <c r="BS2139" s="270"/>
      <c r="BT2139" s="270"/>
      <c r="BU2139" s="270"/>
      <c r="BV2139" s="270"/>
      <c r="BW2139" s="270"/>
      <c r="BX2139" s="256"/>
      <c r="BY2139" s="256"/>
      <c r="BZ2139" s="256"/>
      <c r="CA2139" s="267"/>
      <c r="CB2139" s="267"/>
      <c r="CC2139" s="274"/>
      <c r="CD2139" s="267"/>
      <c r="CE2139" s="267"/>
      <c r="CF2139" s="267"/>
      <c r="CG2139" s="267"/>
      <c r="CH2139" s="267"/>
      <c r="CI2139" s="267"/>
      <c r="CJ2139" s="267"/>
      <c r="CK2139" s="267"/>
      <c r="CL2139" s="265"/>
      <c r="CM2139" s="272"/>
      <c r="CN2139" s="264"/>
      <c r="CO2139" s="125"/>
      <c r="CP2139" s="226"/>
      <c r="CQ2139" s="226"/>
      <c r="CR2139" s="226"/>
      <c r="CS2139" s="126"/>
      <c r="CT2139" s="126"/>
      <c r="CU2139" s="126"/>
      <c r="CV2139" s="126"/>
      <c r="CW2139" s="126"/>
      <c r="CX2139" s="126"/>
      <c r="CY2139" s="126"/>
      <c r="CZ2139" s="126"/>
      <c r="DA2139" s="126"/>
      <c r="DB2139" s="126"/>
      <c r="DC2139" s="126"/>
      <c r="DD2139" s="126"/>
      <c r="DE2139" s="126"/>
      <c r="DF2139" s="126"/>
    </row>
    <row r="2140" spans="1:110" s="70" customFormat="1" ht="15" customHeight="1">
      <c r="A2140" s="228"/>
      <c r="B2140" s="661"/>
      <c r="C2140" s="298"/>
      <c r="D2140" s="237"/>
      <c r="E2140" s="237"/>
      <c r="F2140" s="243"/>
      <c r="G2140" s="72">
        <v>2.1</v>
      </c>
      <c r="H2140" s="84"/>
      <c r="I2140" s="84"/>
      <c r="J2140" s="84"/>
      <c r="K2140" s="84"/>
      <c r="L2140" s="84"/>
      <c r="M2140" s="84"/>
      <c r="N2140" s="84"/>
      <c r="O2140" s="84"/>
      <c r="P2140" s="84"/>
      <c r="Q2140" s="84"/>
      <c r="R2140" s="84"/>
      <c r="S2140" s="84"/>
      <c r="T2140" s="84"/>
      <c r="U2140" s="84"/>
      <c r="V2140" s="84"/>
      <c r="W2140" s="84"/>
      <c r="X2140" s="84"/>
      <c r="Y2140" s="84"/>
      <c r="Z2140" s="84"/>
      <c r="AA2140" s="84"/>
      <c r="AB2140" s="84"/>
      <c r="AC2140" s="80"/>
      <c r="AD2140" s="80"/>
      <c r="AE2140" s="80"/>
      <c r="AF2140" s="80"/>
      <c r="AG2140" s="80"/>
      <c r="AH2140" s="80"/>
      <c r="AI2140" s="80"/>
      <c r="AJ2140" s="80"/>
      <c r="AK2140" s="80"/>
      <c r="AL2140" s="80"/>
      <c r="AM2140" s="240"/>
      <c r="AN2140" s="240"/>
      <c r="AO2140" s="240"/>
      <c r="AP2140" s="240"/>
      <c r="AQ2140" s="240"/>
      <c r="AR2140" s="240"/>
      <c r="AS2140" s="240"/>
      <c r="AT2140" s="256"/>
      <c r="AU2140" s="256"/>
      <c r="AV2140" s="259"/>
      <c r="AW2140" s="259"/>
      <c r="AX2140" s="256"/>
      <c r="AY2140" s="256"/>
      <c r="AZ2140" s="256"/>
      <c r="BA2140" s="256"/>
      <c r="BB2140" s="256"/>
      <c r="BC2140" s="256"/>
      <c r="BD2140" s="256"/>
      <c r="BE2140" s="256"/>
      <c r="BF2140" s="256"/>
      <c r="BG2140" s="256"/>
      <c r="BH2140" s="256"/>
      <c r="BI2140" s="256"/>
      <c r="BJ2140" s="256"/>
      <c r="BK2140" s="256"/>
      <c r="BL2140" s="262"/>
      <c r="BM2140" s="262"/>
      <c r="BN2140" s="262"/>
      <c r="BO2140" s="262"/>
      <c r="BP2140" s="262"/>
      <c r="BQ2140" s="262"/>
      <c r="BR2140" s="270"/>
      <c r="BS2140" s="270"/>
      <c r="BT2140" s="270"/>
      <c r="BU2140" s="270"/>
      <c r="BV2140" s="270"/>
      <c r="BW2140" s="270"/>
      <c r="BX2140" s="256"/>
      <c r="BY2140" s="256"/>
      <c r="BZ2140" s="256"/>
      <c r="CA2140" s="267"/>
      <c r="CB2140" s="267"/>
      <c r="CC2140" s="274"/>
      <c r="CD2140" s="267"/>
      <c r="CE2140" s="267"/>
      <c r="CF2140" s="267"/>
      <c r="CG2140" s="267"/>
      <c r="CH2140" s="267"/>
      <c r="CI2140" s="267"/>
      <c r="CJ2140" s="267"/>
      <c r="CK2140" s="267"/>
      <c r="CL2140" s="265"/>
      <c r="CM2140" s="272"/>
      <c r="CN2140" s="264"/>
      <c r="CO2140" s="125"/>
      <c r="CP2140" s="226"/>
      <c r="CQ2140" s="226"/>
      <c r="CR2140" s="226"/>
      <c r="CS2140" s="126"/>
      <c r="CT2140" s="126"/>
      <c r="CU2140" s="126"/>
      <c r="CV2140" s="126"/>
      <c r="CW2140" s="126"/>
      <c r="CX2140" s="126"/>
      <c r="CY2140" s="126"/>
      <c r="CZ2140" s="126"/>
      <c r="DA2140" s="126"/>
      <c r="DB2140" s="126"/>
      <c r="DC2140" s="126"/>
      <c r="DD2140" s="126"/>
      <c r="DE2140" s="126"/>
      <c r="DF2140" s="126"/>
    </row>
    <row r="2141" spans="1:110" s="70" customFormat="1" ht="15" customHeight="1">
      <c r="A2141" s="228"/>
      <c r="B2141" s="661"/>
      <c r="C2141" s="298"/>
      <c r="D2141" s="237"/>
      <c r="E2141" s="237"/>
      <c r="F2141" s="243"/>
      <c r="G2141" s="72">
        <v>2.7</v>
      </c>
      <c r="H2141" s="84"/>
      <c r="I2141" s="84"/>
      <c r="J2141" s="84"/>
      <c r="K2141" s="84"/>
      <c r="L2141" s="84"/>
      <c r="M2141" s="84"/>
      <c r="N2141" s="84"/>
      <c r="O2141" s="84"/>
      <c r="P2141" s="84"/>
      <c r="Q2141" s="84"/>
      <c r="R2141" s="84"/>
      <c r="S2141" s="84"/>
      <c r="T2141" s="84"/>
      <c r="U2141" s="84"/>
      <c r="V2141" s="84"/>
      <c r="W2141" s="84"/>
      <c r="X2141" s="84"/>
      <c r="Y2141" s="84"/>
      <c r="Z2141" s="84"/>
      <c r="AA2141" s="84"/>
      <c r="AB2141" s="84"/>
      <c r="AC2141" s="80"/>
      <c r="AD2141" s="80"/>
      <c r="AE2141" s="80"/>
      <c r="AF2141" s="80"/>
      <c r="AG2141" s="80"/>
      <c r="AH2141" s="80"/>
      <c r="AI2141" s="80"/>
      <c r="AJ2141" s="80"/>
      <c r="AK2141" s="80"/>
      <c r="AL2141" s="80"/>
      <c r="AM2141" s="240"/>
      <c r="AN2141" s="240"/>
      <c r="AO2141" s="240"/>
      <c r="AP2141" s="240"/>
      <c r="AQ2141" s="240"/>
      <c r="AR2141" s="240"/>
      <c r="AS2141" s="240"/>
      <c r="AT2141" s="256"/>
      <c r="AU2141" s="256"/>
      <c r="AV2141" s="259"/>
      <c r="AW2141" s="259"/>
      <c r="AX2141" s="256"/>
      <c r="AY2141" s="256"/>
      <c r="AZ2141" s="256"/>
      <c r="BA2141" s="256"/>
      <c r="BB2141" s="256"/>
      <c r="BC2141" s="256"/>
      <c r="BD2141" s="256"/>
      <c r="BE2141" s="256"/>
      <c r="BF2141" s="256"/>
      <c r="BG2141" s="256"/>
      <c r="BH2141" s="256"/>
      <c r="BI2141" s="256"/>
      <c r="BJ2141" s="256"/>
      <c r="BK2141" s="256"/>
      <c r="BL2141" s="262"/>
      <c r="BM2141" s="262"/>
      <c r="BN2141" s="262"/>
      <c r="BO2141" s="262"/>
      <c r="BP2141" s="262"/>
      <c r="BQ2141" s="262"/>
      <c r="BR2141" s="270"/>
      <c r="BS2141" s="270"/>
      <c r="BT2141" s="270"/>
      <c r="BU2141" s="270"/>
      <c r="BV2141" s="270"/>
      <c r="BW2141" s="270"/>
      <c r="BX2141" s="256"/>
      <c r="BY2141" s="256"/>
      <c r="BZ2141" s="256"/>
      <c r="CA2141" s="267"/>
      <c r="CB2141" s="267"/>
      <c r="CC2141" s="274"/>
      <c r="CD2141" s="267"/>
      <c r="CE2141" s="267"/>
      <c r="CF2141" s="267"/>
      <c r="CG2141" s="267"/>
      <c r="CH2141" s="267"/>
      <c r="CI2141" s="267"/>
      <c r="CJ2141" s="267"/>
      <c r="CK2141" s="267"/>
      <c r="CL2141" s="265"/>
      <c r="CM2141" s="272"/>
      <c r="CN2141" s="264"/>
      <c r="CO2141" s="125"/>
      <c r="CP2141" s="226"/>
      <c r="CQ2141" s="226"/>
      <c r="CR2141" s="226"/>
      <c r="CS2141" s="126"/>
      <c r="CT2141" s="126"/>
      <c r="CU2141" s="126"/>
      <c r="CV2141" s="126"/>
      <c r="CW2141" s="126"/>
      <c r="CX2141" s="126"/>
      <c r="CY2141" s="126"/>
      <c r="CZ2141" s="126"/>
      <c r="DA2141" s="126"/>
      <c r="DB2141" s="126"/>
      <c r="DC2141" s="126"/>
      <c r="DD2141" s="126"/>
      <c r="DE2141" s="126"/>
      <c r="DF2141" s="126"/>
    </row>
    <row r="2142" spans="1:110" s="70" customFormat="1" ht="15" customHeight="1">
      <c r="A2142" s="228"/>
      <c r="B2142" s="661"/>
      <c r="C2142" s="298"/>
      <c r="D2142" s="237"/>
      <c r="E2142" s="237"/>
      <c r="F2142" s="243"/>
      <c r="G2142" s="72">
        <v>3</v>
      </c>
      <c r="H2142" s="84"/>
      <c r="I2142" s="84"/>
      <c r="J2142" s="84"/>
      <c r="K2142" s="84"/>
      <c r="L2142" s="84"/>
      <c r="M2142" s="84"/>
      <c r="N2142" s="84"/>
      <c r="O2142" s="84"/>
      <c r="P2142" s="84"/>
      <c r="Q2142" s="84"/>
      <c r="R2142" s="84"/>
      <c r="S2142" s="84"/>
      <c r="T2142" s="84"/>
      <c r="U2142" s="84"/>
      <c r="V2142" s="84"/>
      <c r="W2142" s="84"/>
      <c r="X2142" s="84"/>
      <c r="Y2142" s="84"/>
      <c r="Z2142" s="84"/>
      <c r="AA2142" s="84"/>
      <c r="AB2142" s="84"/>
      <c r="AC2142" s="80"/>
      <c r="AD2142" s="80"/>
      <c r="AE2142" s="80"/>
      <c r="AF2142" s="80"/>
      <c r="AG2142" s="80"/>
      <c r="AH2142" s="80"/>
      <c r="AI2142" s="80"/>
      <c r="AJ2142" s="80"/>
      <c r="AK2142" s="80"/>
      <c r="AL2142" s="80"/>
      <c r="AM2142" s="240"/>
      <c r="AN2142" s="240"/>
      <c r="AO2142" s="240"/>
      <c r="AP2142" s="240"/>
      <c r="AQ2142" s="240"/>
      <c r="AR2142" s="240"/>
      <c r="AS2142" s="240"/>
      <c r="AT2142" s="256"/>
      <c r="AU2142" s="256"/>
      <c r="AV2142" s="259"/>
      <c r="AW2142" s="259"/>
      <c r="AX2142" s="256"/>
      <c r="AY2142" s="256"/>
      <c r="AZ2142" s="256"/>
      <c r="BA2142" s="256"/>
      <c r="BB2142" s="256"/>
      <c r="BC2142" s="256"/>
      <c r="BD2142" s="256"/>
      <c r="BE2142" s="256"/>
      <c r="BF2142" s="256"/>
      <c r="BG2142" s="256"/>
      <c r="BH2142" s="256"/>
      <c r="BI2142" s="256"/>
      <c r="BJ2142" s="256"/>
      <c r="BK2142" s="256"/>
      <c r="BL2142" s="262"/>
      <c r="BM2142" s="262"/>
      <c r="BN2142" s="262"/>
      <c r="BO2142" s="262"/>
      <c r="BP2142" s="262"/>
      <c r="BQ2142" s="262"/>
      <c r="BR2142" s="270"/>
      <c r="BS2142" s="270"/>
      <c r="BT2142" s="270"/>
      <c r="BU2142" s="270"/>
      <c r="BV2142" s="270"/>
      <c r="BW2142" s="270"/>
      <c r="BX2142" s="256"/>
      <c r="BY2142" s="256"/>
      <c r="BZ2142" s="256"/>
      <c r="CA2142" s="267"/>
      <c r="CB2142" s="267"/>
      <c r="CC2142" s="274"/>
      <c r="CD2142" s="267"/>
      <c r="CE2142" s="267"/>
      <c r="CF2142" s="267"/>
      <c r="CG2142" s="267"/>
      <c r="CH2142" s="267"/>
      <c r="CI2142" s="267"/>
      <c r="CJ2142" s="267"/>
      <c r="CK2142" s="267"/>
      <c r="CL2142" s="265"/>
      <c r="CM2142" s="272"/>
      <c r="CN2142" s="264"/>
      <c r="CO2142" s="125"/>
      <c r="CP2142" s="226"/>
      <c r="CQ2142" s="226"/>
      <c r="CR2142" s="226"/>
      <c r="CS2142" s="126"/>
      <c r="CT2142" s="126"/>
      <c r="CU2142" s="126"/>
      <c r="CV2142" s="126"/>
      <c r="CW2142" s="126"/>
      <c r="CX2142" s="126"/>
      <c r="CY2142" s="126"/>
      <c r="CZ2142" s="126"/>
      <c r="DA2142" s="126"/>
      <c r="DB2142" s="126"/>
      <c r="DC2142" s="126"/>
      <c r="DD2142" s="126"/>
      <c r="DE2142" s="126"/>
      <c r="DF2142" s="126"/>
    </row>
    <row r="2143" spans="1:110" s="70" customFormat="1" ht="15" customHeight="1">
      <c r="A2143" s="228"/>
      <c r="B2143" s="661"/>
      <c r="C2143" s="298"/>
      <c r="D2143" s="237"/>
      <c r="E2143" s="237"/>
      <c r="F2143" s="244"/>
      <c r="G2143" s="73">
        <v>3.9</v>
      </c>
      <c r="H2143" s="85"/>
      <c r="I2143" s="85"/>
      <c r="J2143" s="85"/>
      <c r="K2143" s="85"/>
      <c r="L2143" s="85"/>
      <c r="M2143" s="85"/>
      <c r="N2143" s="85"/>
      <c r="O2143" s="85"/>
      <c r="P2143" s="85"/>
      <c r="Q2143" s="85"/>
      <c r="R2143" s="85"/>
      <c r="S2143" s="85"/>
      <c r="T2143" s="85"/>
      <c r="U2143" s="85"/>
      <c r="V2143" s="85"/>
      <c r="W2143" s="85"/>
      <c r="X2143" s="85"/>
      <c r="Y2143" s="85"/>
      <c r="Z2143" s="85"/>
      <c r="AA2143" s="85"/>
      <c r="AB2143" s="85"/>
      <c r="AC2143" s="81"/>
      <c r="AD2143" s="81"/>
      <c r="AE2143" s="81"/>
      <c r="AF2143" s="81"/>
      <c r="AG2143" s="81"/>
      <c r="AH2143" s="81"/>
      <c r="AI2143" s="81"/>
      <c r="AJ2143" s="81"/>
      <c r="AK2143" s="81"/>
      <c r="AL2143" s="81"/>
      <c r="AM2143" s="240"/>
      <c r="AN2143" s="240"/>
      <c r="AO2143" s="240"/>
      <c r="AP2143" s="240"/>
      <c r="AQ2143" s="240"/>
      <c r="AR2143" s="240"/>
      <c r="AS2143" s="240"/>
      <c r="AT2143" s="256"/>
      <c r="AU2143" s="256"/>
      <c r="AV2143" s="259"/>
      <c r="AW2143" s="259"/>
      <c r="AX2143" s="256"/>
      <c r="AY2143" s="256"/>
      <c r="AZ2143" s="256"/>
      <c r="BA2143" s="256"/>
      <c r="BB2143" s="256"/>
      <c r="BC2143" s="256"/>
      <c r="BD2143" s="256"/>
      <c r="BE2143" s="256"/>
      <c r="BF2143" s="256"/>
      <c r="BG2143" s="256"/>
      <c r="BH2143" s="256"/>
      <c r="BI2143" s="256"/>
      <c r="BJ2143" s="256"/>
      <c r="BK2143" s="256"/>
      <c r="BL2143" s="262"/>
      <c r="BM2143" s="262"/>
      <c r="BN2143" s="262"/>
      <c r="BO2143" s="262"/>
      <c r="BP2143" s="262"/>
      <c r="BQ2143" s="262"/>
      <c r="BR2143" s="270"/>
      <c r="BS2143" s="270"/>
      <c r="BT2143" s="270"/>
      <c r="BU2143" s="270"/>
      <c r="BV2143" s="270"/>
      <c r="BW2143" s="270"/>
      <c r="BX2143" s="256"/>
      <c r="BY2143" s="256"/>
      <c r="BZ2143" s="256"/>
      <c r="CA2143" s="267"/>
      <c r="CB2143" s="267"/>
      <c r="CC2143" s="274"/>
      <c r="CD2143" s="267"/>
      <c r="CE2143" s="267"/>
      <c r="CF2143" s="267"/>
      <c r="CG2143" s="267"/>
      <c r="CH2143" s="267"/>
      <c r="CI2143" s="267"/>
      <c r="CJ2143" s="267"/>
      <c r="CK2143" s="267"/>
      <c r="CL2143" s="265"/>
      <c r="CM2143" s="272"/>
      <c r="CN2143" s="264"/>
      <c r="CO2143" s="125"/>
      <c r="CP2143" s="226"/>
      <c r="CQ2143" s="226"/>
      <c r="CR2143" s="226"/>
      <c r="CS2143" s="126"/>
      <c r="CT2143" s="126"/>
      <c r="CU2143" s="126"/>
      <c r="CV2143" s="126"/>
      <c r="CW2143" s="126"/>
      <c r="CX2143" s="126"/>
      <c r="CY2143" s="126"/>
      <c r="CZ2143" s="126"/>
      <c r="DA2143" s="126"/>
      <c r="DB2143" s="126"/>
      <c r="DC2143" s="126"/>
      <c r="DD2143" s="126"/>
      <c r="DE2143" s="126"/>
      <c r="DF2143" s="126"/>
    </row>
    <row r="2144" spans="1:110" s="70" customFormat="1" ht="15" customHeight="1">
      <c r="A2144" s="229"/>
      <c r="B2144" s="663"/>
      <c r="C2144" s="299"/>
      <c r="D2144" s="238"/>
      <c r="E2144" s="238"/>
      <c r="F2144" s="245" t="s">
        <v>83</v>
      </c>
      <c r="G2144" s="246"/>
      <c r="H2144" s="82"/>
      <c r="I2144" s="82"/>
      <c r="J2144" s="82"/>
      <c r="K2144" s="82"/>
      <c r="L2144" s="82"/>
      <c r="M2144" s="82"/>
      <c r="N2144" s="82"/>
      <c r="O2144" s="82"/>
      <c r="P2144" s="82"/>
      <c r="Q2144" s="82"/>
      <c r="R2144" s="82"/>
      <c r="S2144" s="82"/>
      <c r="T2144" s="82"/>
      <c r="U2144" s="82"/>
      <c r="V2144" s="82"/>
      <c r="W2144" s="82"/>
      <c r="X2144" s="82"/>
      <c r="Y2144" s="82"/>
      <c r="Z2144" s="82"/>
      <c r="AA2144" s="82"/>
      <c r="AB2144" s="82"/>
      <c r="AC2144" s="35"/>
      <c r="AD2144" s="35"/>
      <c r="AE2144" s="35"/>
      <c r="AF2144" s="35"/>
      <c r="AG2144" s="35"/>
      <c r="AH2144" s="35"/>
      <c r="AI2144" s="35"/>
      <c r="AJ2144" s="35"/>
      <c r="AK2144" s="35"/>
      <c r="AL2144" s="35"/>
      <c r="AM2144" s="241"/>
      <c r="AN2144" s="241"/>
      <c r="AO2144" s="241"/>
      <c r="AP2144" s="241"/>
      <c r="AQ2144" s="241"/>
      <c r="AR2144" s="241"/>
      <c r="AS2144" s="241"/>
      <c r="AT2144" s="257"/>
      <c r="AU2144" s="257"/>
      <c r="AV2144" s="260"/>
      <c r="AW2144" s="260"/>
      <c r="AX2144" s="257"/>
      <c r="AY2144" s="257"/>
      <c r="AZ2144" s="257"/>
      <c r="BA2144" s="257"/>
      <c r="BB2144" s="257"/>
      <c r="BC2144" s="257"/>
      <c r="BD2144" s="257"/>
      <c r="BE2144" s="257"/>
      <c r="BF2144" s="257"/>
      <c r="BG2144" s="257"/>
      <c r="BH2144" s="257"/>
      <c r="BI2144" s="257"/>
      <c r="BJ2144" s="257"/>
      <c r="BK2144" s="257"/>
      <c r="BL2144" s="263"/>
      <c r="BM2144" s="263"/>
      <c r="BN2144" s="263"/>
      <c r="BO2144" s="263"/>
      <c r="BP2144" s="263"/>
      <c r="BQ2144" s="263"/>
      <c r="BR2144" s="271"/>
      <c r="BS2144" s="271"/>
      <c r="BT2144" s="271"/>
      <c r="BU2144" s="271"/>
      <c r="BV2144" s="271"/>
      <c r="BW2144" s="271"/>
      <c r="BX2144" s="257"/>
      <c r="BY2144" s="257"/>
      <c r="BZ2144" s="257"/>
      <c r="CA2144" s="268"/>
      <c r="CB2144" s="268"/>
      <c r="CC2144" s="275"/>
      <c r="CD2144" s="268"/>
      <c r="CE2144" s="268"/>
      <c r="CF2144" s="268"/>
      <c r="CG2144" s="268"/>
      <c r="CH2144" s="268"/>
      <c r="CI2144" s="268"/>
      <c r="CJ2144" s="268"/>
      <c r="CK2144" s="268"/>
      <c r="CL2144" s="265"/>
      <c r="CM2144" s="272"/>
      <c r="CN2144" s="264"/>
      <c r="CO2144" s="125"/>
      <c r="CP2144" s="226"/>
      <c r="CQ2144" s="226"/>
      <c r="CR2144" s="226"/>
      <c r="CS2144" s="126"/>
      <c r="CT2144" s="126"/>
      <c r="CU2144" s="126"/>
      <c r="CV2144" s="126"/>
      <c r="CW2144" s="126"/>
      <c r="CX2144" s="126"/>
      <c r="CY2144" s="126"/>
      <c r="CZ2144" s="126"/>
      <c r="DA2144" s="126"/>
      <c r="DB2144" s="126"/>
      <c r="DC2144" s="126"/>
      <c r="DD2144" s="126"/>
      <c r="DE2144" s="126"/>
      <c r="DF2144" s="126"/>
    </row>
    <row r="2145" spans="1:110" s="120" customFormat="1" ht="15" customHeight="1">
      <c r="A2145" s="227">
        <f t="shared" si="730"/>
        <v>266</v>
      </c>
      <c r="B2145" s="462" t="s">
        <v>294</v>
      </c>
      <c r="C2145" s="443" t="s">
        <v>295</v>
      </c>
      <c r="D2145" s="236">
        <v>42695</v>
      </c>
      <c r="E2145" s="236" t="s">
        <v>573</v>
      </c>
      <c r="F2145" s="253" t="s">
        <v>80</v>
      </c>
      <c r="G2145" s="254"/>
      <c r="H2145" s="82" t="s">
        <v>69</v>
      </c>
      <c r="I2145" s="82" t="s">
        <v>973</v>
      </c>
      <c r="J2145" s="82" t="s">
        <v>61</v>
      </c>
      <c r="K2145" s="82" t="s">
        <v>61</v>
      </c>
      <c r="L2145" s="82" t="s">
        <v>61</v>
      </c>
      <c r="M2145" s="82" t="s">
        <v>61</v>
      </c>
      <c r="N2145" s="82" t="s">
        <v>61</v>
      </c>
      <c r="O2145" s="82"/>
      <c r="P2145" s="82" t="s">
        <v>61</v>
      </c>
      <c r="Q2145" s="82" t="s">
        <v>61</v>
      </c>
      <c r="R2145" s="82" t="s">
        <v>61</v>
      </c>
      <c r="S2145" s="82" t="s">
        <v>61</v>
      </c>
      <c r="T2145" s="82" t="s">
        <v>61</v>
      </c>
      <c r="U2145" s="82" t="s">
        <v>61</v>
      </c>
      <c r="V2145" s="82"/>
      <c r="W2145" s="82" t="s">
        <v>60</v>
      </c>
      <c r="X2145" s="82" t="s">
        <v>60</v>
      </c>
      <c r="Y2145" s="82" t="s">
        <v>60</v>
      </c>
      <c r="Z2145" s="82" t="s">
        <v>60</v>
      </c>
      <c r="AA2145" s="82" t="s">
        <v>60</v>
      </c>
      <c r="AB2145" s="82" t="s">
        <v>60</v>
      </c>
      <c r="AC2145" s="82"/>
      <c r="AD2145" s="82" t="s">
        <v>67</v>
      </c>
      <c r="AE2145" s="82" t="s">
        <v>60</v>
      </c>
      <c r="AF2145" s="82" t="s">
        <v>60</v>
      </c>
      <c r="AG2145" s="82" t="s">
        <v>60</v>
      </c>
      <c r="AH2145" s="82" t="s">
        <v>60</v>
      </c>
      <c r="AI2145" s="82" t="s">
        <v>1471</v>
      </c>
      <c r="AJ2145" s="82"/>
      <c r="AK2145" s="82" t="s">
        <v>61</v>
      </c>
      <c r="AL2145" s="82" t="s">
        <v>61</v>
      </c>
      <c r="AM2145" s="239">
        <f>COUNTIF(H2145:AL2145,"PH")+COUNTIF(H2145:AL2145,"PH/L")+COUNTIF(H2145:AL2145,"PM")</f>
        <v>0</v>
      </c>
      <c r="AN2145" s="239">
        <f>COUNTIF(H2145:AL2145,"PD")+COUNTIF(H2145:AL2145,"PDD")+COUNTIF(H2145:AL2145,"P/DS")/2+COUNTIF(H2145:AL2145,"PMD")</f>
        <v>0</v>
      </c>
      <c r="AO2145" s="239">
        <f>COUNTIF(H2145:AL2145,"PN")+COUNTIF(H2145:AL2145,"P/NS")/2+COUNTIF(H2145:AL2145,"PH")+COUNTIF(H2145:AL2145,"PH/F")/2+COUNTIF(H2145:AL2145,"PH/L")/2+COUNTIF(H2145:AL2145,"PM")</f>
        <v>0</v>
      </c>
      <c r="AP2145" s="239">
        <f>COUNTIF(H2145:AL2145,"BH")+COUNTIF(H2145:AL2145,"AL/BL")+COUNTIF(H2145:AL2145,"UL/BL")+COUNTIF(H2145:AL2145,"BM")</f>
        <v>0</v>
      </c>
      <c r="AQ2145" s="239">
        <f>COUNTIF(H2145:AL2145,"DS")+COUNTIF(H2145:AL2145,"AL/DS")/2+COUNTIF(H2145:AL2145,"UL/DS")/2+COUNTIF(H2145:AL2145,"CT")+COUNTIF(H2145:AL2145,"MD")</f>
        <v>10.5</v>
      </c>
      <c r="AR2145" s="239">
        <f>COUNTIF(H2145:AL2145,"NS")+COUNTIF(H2145:AL2145,"AL/NS")/2+COUNTIF(H2145:AL2145,"UL/NS")/2+COUNTIF(H2145:AL2145,"BH")+COUNTIF(H2145:AL2145,"AL/BF")/2+COUNTIF(H2145:AL2145,"AL/BL")/2+COUNTIF(H2145:AL2145,"UL/BL")/2+COUNTIF(H2145:AL2145,"UL/BF")/2+COUNTIF(H2145:AL2145,"BM")</f>
        <v>13</v>
      </c>
      <c r="AS2145" s="239">
        <f>COUNTIF(H2145:AL2145,"AL")+COUNTIF(H2145:AL2145,"AL/DS")/2+COUNTIF(H2145:AL2145,"AL/NS")/2+COUNTIF(H2145:AL2145,"NH")+COUNTIF(H2145:AL2145,"SL")+COUNTIF(H2145:AL2145,"NHD")+COUNTIF(H2145:AL2145,"B")+COUNTIF(H2145:AL2145,"HL")+COUNTIF(H2145:AL2145,"AL/BF")/2+COUNTIF(H2145:AL2145,"AL/BL")/2</f>
        <v>2</v>
      </c>
      <c r="AT2145" s="255">
        <f>COUNTIF(H2145:AL2145,"PD")+COUNTIF(H2145:AL2145,"PN")+COUNTIF(H2145:AL2145,"P/DS")/2+COUNTIF(H2145:AL2145,"P/NS")/2+COUNTIF(H2145:AL2145,"DS")+COUNTIF(H2145:AL2145,"NS")+COUNTIF(H2145:AL2145,"AL")+COUNTIF(H2145:AL2145,"AL/DS")+COUNTIF(H2145:AL2145,"AL/NS")+COUNTIF(H2145:AL2145,"NH")+COUNTIF(H2145:AL2145,"SL")+COUNTIF(H2145:AL2145,"UL/DS")/2+COUNTIF(H2145:AL2145,"UL/NS")/2+COUNTIF(H2145:AL2145,"CT")+COUNTIF(H2145:AL2145,"NHD")+COUNTIF(H2145:AL2145,"PDD")+COUNTIF(H2145:AL2145,"B")+COUNTIF(H2145:AL2145,"HL")+COUNTIF(H2145:AL2145,"PH")+COUNTIF(H2145:AL2145,"BH")+COUNTIF(H2145:AL2145,"AL/BF")+COUNTIF(H2145:AL2145,"AL/BL")+COUNTIF(H2145:AL2145,"UL/BF")/2+COUNTIF(H2145:AL2145,"UL/BL")/2+COUNTIF(H2145:AL2145,"PH/F")/2+COUNTIF(H2145:AL2145,"PH/L")/2+COUNTIF(H2145:AL2145,"MD")+COUNTIF(H2145:AL2145,"PMD")+COUNTIF(H2145:AL2145,"PM")+COUNTIF(H2145:AL2145,"BM")</f>
        <v>25.5</v>
      </c>
      <c r="AU2145" s="255">
        <f>COUNTIF(H2145:AL2145,"P/DS")/2+COUNTIF(H2145:AL2145,"P/NS")/2+COUNTIF(H2145:AL2145,"IL")+COUNTIF(H2145:AL2145,"NL")+COUNTIF(H2145:AL2145,"UL")+COUNTIF(H2145:AL2145,"UL/DS")/2+COUNTIF(H2145:AL2145,"UL/NS")/2+COUNTIF(H2145:AL2145,"KT")+COUNTIF(H2145:AL2145,"UL/BF")/2+COUNTIF(H2145:AL2145,"UL/BL")/2+COUNTIF(H2145:AL2145,"PH/F")/2+COUNTIF(H2145:AL2145,"PH/L")/2+COUNTIF(H2145:AL2145,"NB")</f>
        <v>0.5</v>
      </c>
      <c r="AV2145" s="258">
        <f>COUNTIF(H2145:AL2145,"PN")+COUNTIF(H2145:AL2145,"TVD")+COUNTIF(H2145:AL2145,"PH")+COUNTIF(H2145:AL2145,"PM")+COUNTIF(H2145:AL2145,"PDD")-COUNTIFS(H2145:AL2145,"PN",H2152:AL2152,"&gt;=3")-COUNTIFS(H2145:AL2145,"PM",H2152:AL2152,"&gt;=3")</f>
        <v>0</v>
      </c>
      <c r="AW2145" s="258">
        <f>COUNTIF(H2145:AL2145,"NS")+COUNTIF(H2145:AL2145,"D")+COUNTIF(H2145:AL2145,"BH")+COUNTIF(H2145:AL2145,"NHD")+COUNTIF(H2145:AL2145,"BM")-COUNTIFS(H2145:AL2145,"NS",H2152:AL2152,"&gt;=3")-COUNTIFS(H2145:AL2145,"BH",H2152:AL2152,"&gt;=3")-COUNTIFS(H2145:AL2145,"BM",H2152:AL2152,"&gt;=3")</f>
        <v>14</v>
      </c>
      <c r="AX2145" s="255">
        <f>COUNTIF(H2145:AL2145,"AL")+COUNTIF(H2145:AL2145,"AL/DS")/2+COUNTIF(H2145:AL2145,"AL/NS")/2+COUNTIF(H2145:AL2145,"AL/BF")+COUNTIF(H2145:AL2145,"AL/BL")/2</f>
        <v>1</v>
      </c>
      <c r="AY2145" s="255">
        <f>COUNTIF(H2145:AL2145,"SL")</f>
        <v>0</v>
      </c>
      <c r="AZ2145" s="255">
        <f>COUNTIF(H2145:AL2145,"NH")</f>
        <v>1</v>
      </c>
      <c r="BA2145" s="255">
        <f>COUNTIF(H2145:AL2145,"HL")</f>
        <v>0</v>
      </c>
      <c r="BB2145" s="255">
        <f>COUNTIF(G2145:AL2145,"P/DS")/2+COUNTIF(G2145:AL2145,"P/NS")/2+COUNTIF(G2145:AL2145,"UL")+COUNTIF(G2145:AL2145,"UL/DS")/2+COUNTIF(G2145:AL2145,"UL/NS")/2+COUNTIF(G2145:AL2145,"UL/BL")/2+COUNTIF(G2145:AL2145,"UL/BF")/2+COUNTIF(G2145:AL2145,"PH/F")/2+COUNTIF(G2145:AL2145,"PH/L")/2</f>
        <v>0.5</v>
      </c>
      <c r="BC2145" s="255">
        <f>COUNTIF(H2145:AL2145,"NB")</f>
        <v>0</v>
      </c>
      <c r="BD2145" s="255">
        <f>COUNTIF(H2145:AL2145,"NL")</f>
        <v>0</v>
      </c>
      <c r="BE2145" s="255">
        <f>COUNTIF(H2145:AL2145,"IL")</f>
        <v>0</v>
      </c>
      <c r="BF2145" s="255">
        <f>COUNTIF(H2145:AL2145,"KT")</f>
        <v>0</v>
      </c>
      <c r="BG2145" s="255">
        <f>COUNTIF(H2145:AL2145,"L70")</f>
        <v>0</v>
      </c>
      <c r="BH2145" s="255">
        <f>COUNTIF(H2145:AL2145,"MD")</f>
        <v>0</v>
      </c>
      <c r="BI2145" s="255">
        <f>COUNTIF(H2145:AL2145,"PMD")</f>
        <v>0</v>
      </c>
      <c r="BJ2145" s="255">
        <f>COUNTIF(H2145:AL2145,"PM")</f>
        <v>0</v>
      </c>
      <c r="BK2145" s="255">
        <f>COUNTIF(H2145:AL2145,"BM")</f>
        <v>0</v>
      </c>
      <c r="BL2145" s="261">
        <f>SUMIF(H2145:AL2145,"PD",H2146:AL2146)+SUMIF(H2145:AL2145,"PN",H2146:AL2146)+SUMIF(H2145:AL2145,"P/DS",H2146:AL2146)+SUMIF(H2145:AL2145,"PN/F",H2146:AL2146)+SUMIF(H2145:AL2145,"PN/L",H2146:AL2146)+SUMIF(H2145:AL2145,"TV",H2146:AL2146)+SUMIF(H2145:AL2145,"TVD",H2146:AL2146)+SUMIF(H2145:AL2145,"PDD",H2146:AL2146)</f>
        <v>0</v>
      </c>
      <c r="BM2145" s="261">
        <f>SUMIF(H2145:AL2145,"PD",H2147:AL2147)+SUMIF(H2145:AL2145,"PN",H2147:AL2147)+SUMIF(H2145:AL2145,"P/DS",H2147:AL2147)+SUMIF(H2145:AL2145,"PN/F",H2147:AL2147)+SUMIF(H2145:AL2145,"PN/L",H2147:AL2147)+SUMIF(H2145:AL2145,"TV",H2147:AL2147)+SUMIF(H2145:AL2145,"TVD",H2147:AL2147)+SUMIF(H2145:AL2145,"PDD",H2147:AL2147)+SUMIF(H2145:AL2145,"PMD",H2147:AL2147)</f>
        <v>0</v>
      </c>
      <c r="BN2145" s="261">
        <f>SUMIF(H2145:AL2145,"PD",H2148:AL2148)+SUMIF(H2145:AL2145,"PN",H2148:AL2148)+SUMIF(H2145:AL2145,"P/DS",H2148:AL2148)+SUMIF(H2145:AL2145,"PN/F",H2148:AL2148)+SUMIF(H2145:AL2145,"PN/L",H2148:AL2148)+SUMIF(H2145:AL2145,"TV",H2148:AL2148)+SUMIF(H2145:AL2145,"TVD",H2148:AL2148)</f>
        <v>0</v>
      </c>
      <c r="BO2145" s="261">
        <f>SUMIF(H2145:AL2145,"PD",H2149:AL2149)+SUMIF(H2145:AL2145,"PN",H2149:AL2149)+SUMIF(H2145:AL2145,"P/DS",H2149:AL2149)+SUMIF(H2145:AL2145,"PN/F",H2149:AL2149)+SUMIF(H2145:AL2145,"PN/L",H2149:AL2149)+SUMIF(H2145:AL2145,"TV",H2149:AL2149)+SUMIF(H2145:AL2145,"TVD",H2149:AL2149)</f>
        <v>0</v>
      </c>
      <c r="BP2145" s="261">
        <f>SUMIF(H2145:AL2145,"PD",H2150:AL2150)+SUMIF(H2145:AL2145,"PN",H2150:AL2150)+SUMIF(H2145:AL2145,"P/DS",H2150:AL2150)+SUMIF(H2145:AL2145,"PN/F",H2150:AL2150)+SUMIF(H2145:AL2145,"PN/L",H2150:AL2150)+SUMIF(H2145:AL2145,"TV",H2150:AL2150)+SUMIF(H2145:AL2145,"TVD",H2150:AL2150)+SUMIF(H2145:AL2145,"PDD",H2150:AL2150)+SUMIF(H2145:AL2145,"PH",H2150:AL2150)+SUMIF(H2145:AL2145,"PM",H2150:AL2150)</f>
        <v>0</v>
      </c>
      <c r="BQ2145" s="261">
        <f>SUMIF(H2145:AL2145,"PD",H2151:AL2151)+SUMIF(H2145:AL2145,"PN",H2151:AL2151)+SUMIF(H2145:AL2145,"P/DS",H2151:AL2151)+SUMIF(H2145:AL2145,"PN/F",H2151:AL2151)+SUMIF(H2145:AL2145,"PN/L",H2151:AL2151)+SUMIF(H2145:AL2145,"TV",H2151:AL2151)+SUMIF(H2145:AL2145,"TVD",H2151:AL2151)+SUMIF(H2145:AL2145,"PDD",H2151:AL2151)+SUMIF(H2145:AL2145,"PH",H2151:AL2151)+SUMIF(H2145:AL2145,"PM",H2151:AL2151)</f>
        <v>0</v>
      </c>
      <c r="BR2145" s="269">
        <f>SUM(H2146:AL2146)-BL2145</f>
        <v>16.5</v>
      </c>
      <c r="BS2145" s="269">
        <f>SUM(H2147:AL2147)-BM2145</f>
        <v>9</v>
      </c>
      <c r="BT2145" s="269">
        <f>SUM(H2148:AL2148)-BN2145</f>
        <v>0</v>
      </c>
      <c r="BU2145" s="269">
        <f>SUM(H2149:AL2149)-BO2145</f>
        <v>6.5</v>
      </c>
      <c r="BV2145" s="269">
        <f>SUM(H2150:AL2150)-BP2145</f>
        <v>0</v>
      </c>
      <c r="BW2145" s="269">
        <f>SUM(H2151:AL2151)-BQ2145</f>
        <v>0</v>
      </c>
      <c r="BX2145" s="255">
        <f>SUMIF(H2145:AL2145,"PD",H2152:AL2152)+SUMIF(H2145:AL2145,"PN",H2152:AL2152)+SUMIF(H2145:AL2145,"P/DS",H2152:AL2152)+SUMIF(H2145:AL2145,"PN/F",H2152:AL2152)+SUMIF(H2145:AL2145,"PN/L",H2152:AL2152)</f>
        <v>0</v>
      </c>
      <c r="BY2145" s="255">
        <f>SUM(H2152:AL2152)-BX2145</f>
        <v>0</v>
      </c>
      <c r="BZ2145" s="255">
        <f t="shared" ref="BZ2145" si="745">+SUM(BL2145:BW2152)</f>
        <v>32</v>
      </c>
      <c r="CA2145" s="266">
        <f>(COUNTIFS(H2145:AL2145,"PD",H2146:AL2146,"&gt;=2"))*0.5-IF(CN2145="VP",COUNTIFS($H$16:$AL$16,"SAT",H2145:AL2145,"PD",H2146:AL2146,"&gt;=2"))*0.5</f>
        <v>0</v>
      </c>
      <c r="CB2145" s="266">
        <f>(COUNTIFS(H2145:AL2145,"PN",H2147:AL2147,"&gt;=0.5",H2146:AL2146,"&gt;=1.5"))*0.5+COUNTIFS(H2145:AL2145,"PDD",H2147:AL2147,"&gt;=0.5",H2146:AL2146,"&gt;=1.5")*0.5</f>
        <v>0</v>
      </c>
      <c r="CC2145" s="273">
        <f>(COUNTIFS(H2145:AL2145,"TV",H2147:AL2147,"&gt;=10"))*0.5+(COUNTIFS(H2145:AL2145,"PMD",H2147:AL2147,"&gt;=2"))*0.5</f>
        <v>0</v>
      </c>
      <c r="CD2145" s="266">
        <f>(COUNTIFS(H2145:AL2145,"TVD",H2149:AL2149,"&gt;=6.5",H2147:AL2147,"&gt;=3.5"))*0.5</f>
        <v>0</v>
      </c>
      <c r="CE2145" s="266">
        <f>(COUNTIFS(H2145:AL2145,"PD",H2150:AL2150,"&gt;=10"))*0.5</f>
        <v>0</v>
      </c>
      <c r="CF2145" s="266">
        <f>(COUNTIFS(H2145:AL2145,"PDD",H2150:AL2150,"&gt;=3.5",H2151:AL2151,"&gt;=6.5")+COUNTIFS(H2145:AL2145,"PH",H2151:AL2151,"&gt;=0.5",H2150:AL2150,"&gt;=1.5")+COUNTIFS(H2145:AL2145,"PM",H2151:AL2151,"&gt;=0.5",H2150:AL2150,"&gt;=1.5"))*0.5</f>
        <v>0</v>
      </c>
      <c r="CG2145" s="266">
        <f>(COUNTIFS(H2145:AL2145,"DS",H2146:AL2146,"&gt;=2")+COUNTIFS(H2145:AL2145,"AL/DS",H2146:AL2146,"&gt;=2"))*0.5-IF(CN2145="VP",COUNTIFS($H$16:$AL$16,"SAT",H2145:AL2145,"DS",H2146:AL2146,"&gt;=2"))*0.5</f>
        <v>0</v>
      </c>
      <c r="CH2145" s="266">
        <f>(COUNTIFS(H2145:AL2145,"NS",H2147:AL2147,"&gt;=0.5",H2146:AL2146,"&gt;=1.5")+COUNTIFS(H2145:AL2145,"AL/NS",H2147:AL2147,"&gt;=0.5",H2146:AL2146,"&gt;=1.5")+COUNTIFS(H2145:AL2145,"NHD",H2147:AL2147,"&gt;=4.5",H2150:AL2150,"&gt;=2",H2146:AL2146,"&gt;=1.5"))*0.5</f>
        <v>5</v>
      </c>
      <c r="CI2145" s="266">
        <f>(COUNTIF(H2147:AL2147,"&gt;=10")+COUNTIFS(H2145:AL2145,"MD",H2147:AL2147,"&gt;=2")-COUNTIFS(H2145:AL2145,"TV",H2147:AL2147,"&gt;=10"))*0.5</f>
        <v>0</v>
      </c>
      <c r="CJ2145" s="266">
        <f>(COUNTIFS(H2145:AL2145,"D",H2149:AL2149,"&gt;=6.5",H2147:AL2147,"&gt;=3.5"))*0.5</f>
        <v>0.5</v>
      </c>
      <c r="CK2145" s="266">
        <f>(COUNTIF(H2150:AL2150,"&gt;=10")-COUNTIFS(H2145:AL2145,"PD",H2150:AL2150,"&gt;=10"))*0.5</f>
        <v>0</v>
      </c>
      <c r="CL2145" s="265">
        <f>(COUNTIFS(H2145:AL2145,"NHD",H2150:AL2150,"&gt;=3.5",H2151:AL2151,"&gt;=6.5")+COUNTIFS(H2145:AL2145,"BH",H2150:AL2150,"&gt;=1.5",H2151:AL2151,"&gt;=0.5")+COUNTIFS(H2145:AL2145,"BM",H2150:AL2150,"&gt;=1.5",H2151:AL2151,"&gt;=0.5")+COUNTIFS(H2145:AL2145,"D",H2150:AL2150,"&gt;=1.5",H2151:AL2151,"&gt;=0.5"))*0.5</f>
        <v>0</v>
      </c>
      <c r="CM2145" s="272"/>
      <c r="CN2145" s="264" t="s">
        <v>723</v>
      </c>
      <c r="CO2145" s="177">
        <f t="shared" ref="CO2145" si="746">+AM2145+AN2145+AO2145+AP2145+AQ2145+AR2145+AS2145+AU2145+BG2145</f>
        <v>26</v>
      </c>
      <c r="CP2145" s="225">
        <f>+SUM(I2146:I2151)-I2152</f>
        <v>10.5</v>
      </c>
      <c r="CQ2145" s="225">
        <f>+SUM(J2146:J2151)-J2152</f>
        <v>2</v>
      </c>
      <c r="CR2145" s="225">
        <f>+SUM(K2146:K2151)-K2152</f>
        <v>2</v>
      </c>
      <c r="CS2145" s="178"/>
      <c r="CT2145" s="178"/>
      <c r="CU2145" s="178"/>
      <c r="CV2145" s="178"/>
      <c r="CW2145" s="178"/>
      <c r="CX2145" s="178"/>
      <c r="CY2145" s="178"/>
      <c r="CZ2145" s="178"/>
      <c r="DA2145" s="178"/>
      <c r="DB2145" s="178"/>
      <c r="DC2145" s="178"/>
      <c r="DD2145" s="178"/>
      <c r="DE2145" s="178"/>
      <c r="DF2145" s="178" t="e">
        <f>+SUM(#REF!)</f>
        <v>#REF!</v>
      </c>
    </row>
    <row r="2146" spans="1:110" s="120" customFormat="1" ht="15" customHeight="1">
      <c r="A2146" s="228"/>
      <c r="B2146" s="463"/>
      <c r="C2146" s="444"/>
      <c r="D2146" s="237"/>
      <c r="E2146" s="237"/>
      <c r="F2146" s="242" t="s">
        <v>82</v>
      </c>
      <c r="G2146" s="121">
        <v>1.5</v>
      </c>
      <c r="H2146" s="83"/>
      <c r="I2146" s="83"/>
      <c r="J2146" s="83">
        <v>1.5</v>
      </c>
      <c r="K2146" s="83">
        <v>1.5</v>
      </c>
      <c r="L2146" s="83">
        <v>1.5</v>
      </c>
      <c r="M2146" s="83">
        <v>1.5</v>
      </c>
      <c r="N2146" s="83">
        <v>2</v>
      </c>
      <c r="O2146" s="83"/>
      <c r="P2146" s="83">
        <v>2</v>
      </c>
      <c r="Q2146" s="83">
        <v>1.5</v>
      </c>
      <c r="R2146" s="83">
        <v>1.5</v>
      </c>
      <c r="S2146" s="83">
        <v>1.5</v>
      </c>
      <c r="T2146" s="83">
        <v>2</v>
      </c>
      <c r="U2146" s="83"/>
      <c r="V2146" s="83"/>
      <c r="W2146" s="83"/>
      <c r="X2146" s="83"/>
      <c r="Y2146" s="83"/>
      <c r="Z2146" s="83"/>
      <c r="AA2146" s="83"/>
      <c r="AB2146" s="83"/>
      <c r="AC2146" s="79"/>
      <c r="AD2146" s="79"/>
      <c r="AE2146" s="79"/>
      <c r="AF2146" s="79"/>
      <c r="AG2146" s="79"/>
      <c r="AH2146" s="79"/>
      <c r="AI2146" s="79"/>
      <c r="AJ2146" s="79"/>
      <c r="AK2146" s="79"/>
      <c r="AL2146" s="79"/>
      <c r="AM2146" s="240"/>
      <c r="AN2146" s="240"/>
      <c r="AO2146" s="240"/>
      <c r="AP2146" s="240"/>
      <c r="AQ2146" s="240"/>
      <c r="AR2146" s="240"/>
      <c r="AS2146" s="240"/>
      <c r="AT2146" s="256"/>
      <c r="AU2146" s="256"/>
      <c r="AV2146" s="259"/>
      <c r="AW2146" s="259"/>
      <c r="AX2146" s="256"/>
      <c r="AY2146" s="256"/>
      <c r="AZ2146" s="256"/>
      <c r="BA2146" s="256"/>
      <c r="BB2146" s="256"/>
      <c r="BC2146" s="256"/>
      <c r="BD2146" s="256"/>
      <c r="BE2146" s="256"/>
      <c r="BF2146" s="256"/>
      <c r="BG2146" s="256"/>
      <c r="BH2146" s="256"/>
      <c r="BI2146" s="256"/>
      <c r="BJ2146" s="256"/>
      <c r="BK2146" s="256"/>
      <c r="BL2146" s="262"/>
      <c r="BM2146" s="262"/>
      <c r="BN2146" s="262"/>
      <c r="BO2146" s="262"/>
      <c r="BP2146" s="262"/>
      <c r="BQ2146" s="262"/>
      <c r="BR2146" s="270"/>
      <c r="BS2146" s="270"/>
      <c r="BT2146" s="270"/>
      <c r="BU2146" s="270"/>
      <c r="BV2146" s="270"/>
      <c r="BW2146" s="270"/>
      <c r="BX2146" s="256"/>
      <c r="BY2146" s="256"/>
      <c r="BZ2146" s="256"/>
      <c r="CA2146" s="267"/>
      <c r="CB2146" s="267"/>
      <c r="CC2146" s="274"/>
      <c r="CD2146" s="267"/>
      <c r="CE2146" s="267"/>
      <c r="CF2146" s="267"/>
      <c r="CG2146" s="267"/>
      <c r="CH2146" s="267"/>
      <c r="CI2146" s="267"/>
      <c r="CJ2146" s="267"/>
      <c r="CK2146" s="267"/>
      <c r="CL2146" s="265"/>
      <c r="CM2146" s="272"/>
      <c r="CN2146" s="264"/>
      <c r="CO2146" s="177"/>
      <c r="CP2146" s="226"/>
      <c r="CQ2146" s="226"/>
      <c r="CR2146" s="226"/>
      <c r="CS2146" s="178"/>
      <c r="CT2146" s="178"/>
      <c r="CU2146" s="178"/>
      <c r="CV2146" s="178"/>
      <c r="CW2146" s="178"/>
      <c r="CX2146" s="178"/>
      <c r="CY2146" s="178"/>
      <c r="CZ2146" s="178"/>
      <c r="DA2146" s="178"/>
      <c r="DB2146" s="178"/>
      <c r="DC2146" s="178"/>
      <c r="DD2146" s="178"/>
      <c r="DE2146" s="178"/>
      <c r="DF2146" s="178"/>
    </row>
    <row r="2147" spans="1:110" s="120" customFormat="1" ht="15" customHeight="1">
      <c r="A2147" s="228"/>
      <c r="B2147" s="463"/>
      <c r="C2147" s="444"/>
      <c r="D2147" s="237"/>
      <c r="E2147" s="237"/>
      <c r="F2147" s="243"/>
      <c r="G2147" s="122">
        <v>2</v>
      </c>
      <c r="H2147" s="84"/>
      <c r="I2147" s="84">
        <v>4</v>
      </c>
      <c r="J2147" s="84">
        <v>0.5</v>
      </c>
      <c r="K2147" s="84">
        <v>0.5</v>
      </c>
      <c r="L2147" s="84">
        <v>0.5</v>
      </c>
      <c r="M2147" s="84">
        <v>0.5</v>
      </c>
      <c r="N2147" s="84">
        <v>0.5</v>
      </c>
      <c r="O2147" s="84"/>
      <c r="P2147" s="84">
        <v>0.5</v>
      </c>
      <c r="Q2147" s="84">
        <v>0.5</v>
      </c>
      <c r="R2147" s="84">
        <v>0.5</v>
      </c>
      <c r="S2147" s="84">
        <v>0.5</v>
      </c>
      <c r="T2147" s="84">
        <v>0.5</v>
      </c>
      <c r="U2147" s="84"/>
      <c r="V2147" s="84"/>
      <c r="W2147" s="84"/>
      <c r="X2147" s="84"/>
      <c r="Y2147" s="84"/>
      <c r="Z2147" s="84"/>
      <c r="AA2147" s="84"/>
      <c r="AB2147" s="84"/>
      <c r="AC2147" s="80"/>
      <c r="AD2147" s="80"/>
      <c r="AE2147" s="80"/>
      <c r="AF2147" s="80"/>
      <c r="AG2147" s="80"/>
      <c r="AH2147" s="80"/>
      <c r="AI2147" s="80"/>
      <c r="AJ2147" s="80"/>
      <c r="AK2147" s="80"/>
      <c r="AL2147" s="80"/>
      <c r="AM2147" s="240"/>
      <c r="AN2147" s="240"/>
      <c r="AO2147" s="240"/>
      <c r="AP2147" s="240"/>
      <c r="AQ2147" s="240"/>
      <c r="AR2147" s="240"/>
      <c r="AS2147" s="240"/>
      <c r="AT2147" s="256"/>
      <c r="AU2147" s="256"/>
      <c r="AV2147" s="259"/>
      <c r="AW2147" s="259"/>
      <c r="AX2147" s="256"/>
      <c r="AY2147" s="256"/>
      <c r="AZ2147" s="256"/>
      <c r="BA2147" s="256"/>
      <c r="BB2147" s="256"/>
      <c r="BC2147" s="256"/>
      <c r="BD2147" s="256"/>
      <c r="BE2147" s="256"/>
      <c r="BF2147" s="256"/>
      <c r="BG2147" s="256"/>
      <c r="BH2147" s="256"/>
      <c r="BI2147" s="256"/>
      <c r="BJ2147" s="256"/>
      <c r="BK2147" s="256"/>
      <c r="BL2147" s="262"/>
      <c r="BM2147" s="262"/>
      <c r="BN2147" s="262"/>
      <c r="BO2147" s="262"/>
      <c r="BP2147" s="262"/>
      <c r="BQ2147" s="262"/>
      <c r="BR2147" s="270"/>
      <c r="BS2147" s="270"/>
      <c r="BT2147" s="270"/>
      <c r="BU2147" s="270"/>
      <c r="BV2147" s="270"/>
      <c r="BW2147" s="270"/>
      <c r="BX2147" s="256"/>
      <c r="BY2147" s="256"/>
      <c r="BZ2147" s="256"/>
      <c r="CA2147" s="267"/>
      <c r="CB2147" s="267"/>
      <c r="CC2147" s="274"/>
      <c r="CD2147" s="267"/>
      <c r="CE2147" s="267"/>
      <c r="CF2147" s="267"/>
      <c r="CG2147" s="267"/>
      <c r="CH2147" s="267"/>
      <c r="CI2147" s="267"/>
      <c r="CJ2147" s="267"/>
      <c r="CK2147" s="267"/>
      <c r="CL2147" s="265"/>
      <c r="CM2147" s="272"/>
      <c r="CN2147" s="264"/>
      <c r="CO2147" s="177"/>
      <c r="CP2147" s="226"/>
      <c r="CQ2147" s="226"/>
      <c r="CR2147" s="226"/>
      <c r="CS2147" s="178"/>
      <c r="CT2147" s="178"/>
      <c r="CU2147" s="178"/>
      <c r="CV2147" s="178"/>
      <c r="CW2147" s="178"/>
      <c r="CX2147" s="178"/>
      <c r="CY2147" s="178"/>
      <c r="CZ2147" s="178"/>
      <c r="DA2147" s="178"/>
      <c r="DB2147" s="178"/>
      <c r="DC2147" s="178"/>
      <c r="DD2147" s="178"/>
      <c r="DE2147" s="178"/>
      <c r="DF2147" s="178"/>
    </row>
    <row r="2148" spans="1:110" s="120" customFormat="1" ht="15" customHeight="1">
      <c r="A2148" s="228"/>
      <c r="B2148" s="463"/>
      <c r="C2148" s="444"/>
      <c r="D2148" s="237"/>
      <c r="E2148" s="237"/>
      <c r="F2148" s="243"/>
      <c r="G2148" s="122">
        <v>2.1</v>
      </c>
      <c r="H2148" s="84"/>
      <c r="I2148" s="84"/>
      <c r="J2148" s="84"/>
      <c r="K2148" s="84"/>
      <c r="L2148" s="84"/>
      <c r="M2148" s="84"/>
      <c r="N2148" s="84"/>
      <c r="O2148" s="84"/>
      <c r="P2148" s="84"/>
      <c r="Q2148" s="84"/>
      <c r="R2148" s="84"/>
      <c r="S2148" s="84"/>
      <c r="T2148" s="84"/>
      <c r="U2148" s="84"/>
      <c r="V2148" s="84"/>
      <c r="W2148" s="84"/>
      <c r="X2148" s="84"/>
      <c r="Y2148" s="84"/>
      <c r="Z2148" s="84"/>
      <c r="AA2148" s="84"/>
      <c r="AB2148" s="84"/>
      <c r="AC2148" s="80"/>
      <c r="AD2148" s="80"/>
      <c r="AE2148" s="80"/>
      <c r="AF2148" s="80"/>
      <c r="AG2148" s="80"/>
      <c r="AH2148" s="80"/>
      <c r="AI2148" s="80"/>
      <c r="AJ2148" s="80"/>
      <c r="AK2148" s="80"/>
      <c r="AL2148" s="80"/>
      <c r="AM2148" s="240"/>
      <c r="AN2148" s="240"/>
      <c r="AO2148" s="240"/>
      <c r="AP2148" s="240"/>
      <c r="AQ2148" s="240"/>
      <c r="AR2148" s="240"/>
      <c r="AS2148" s="240"/>
      <c r="AT2148" s="256"/>
      <c r="AU2148" s="256"/>
      <c r="AV2148" s="259"/>
      <c r="AW2148" s="259"/>
      <c r="AX2148" s="256"/>
      <c r="AY2148" s="256"/>
      <c r="AZ2148" s="256"/>
      <c r="BA2148" s="256"/>
      <c r="BB2148" s="256"/>
      <c r="BC2148" s="256"/>
      <c r="BD2148" s="256"/>
      <c r="BE2148" s="256"/>
      <c r="BF2148" s="256"/>
      <c r="BG2148" s="256"/>
      <c r="BH2148" s="256"/>
      <c r="BI2148" s="256"/>
      <c r="BJ2148" s="256"/>
      <c r="BK2148" s="256"/>
      <c r="BL2148" s="262"/>
      <c r="BM2148" s="262"/>
      <c r="BN2148" s="262"/>
      <c r="BO2148" s="262"/>
      <c r="BP2148" s="262"/>
      <c r="BQ2148" s="262"/>
      <c r="BR2148" s="270"/>
      <c r="BS2148" s="270"/>
      <c r="BT2148" s="270"/>
      <c r="BU2148" s="270"/>
      <c r="BV2148" s="270"/>
      <c r="BW2148" s="270"/>
      <c r="BX2148" s="256"/>
      <c r="BY2148" s="256"/>
      <c r="BZ2148" s="256"/>
      <c r="CA2148" s="267"/>
      <c r="CB2148" s="267"/>
      <c r="CC2148" s="274"/>
      <c r="CD2148" s="267"/>
      <c r="CE2148" s="267"/>
      <c r="CF2148" s="267"/>
      <c r="CG2148" s="267"/>
      <c r="CH2148" s="267"/>
      <c r="CI2148" s="267"/>
      <c r="CJ2148" s="267"/>
      <c r="CK2148" s="267"/>
      <c r="CL2148" s="265"/>
      <c r="CM2148" s="272"/>
      <c r="CN2148" s="264"/>
      <c r="CO2148" s="177"/>
      <c r="CP2148" s="226"/>
      <c r="CQ2148" s="226"/>
      <c r="CR2148" s="226"/>
      <c r="CS2148" s="178"/>
      <c r="CT2148" s="178"/>
      <c r="CU2148" s="178"/>
      <c r="CV2148" s="178"/>
      <c r="CW2148" s="178"/>
      <c r="CX2148" s="178"/>
      <c r="CY2148" s="178"/>
      <c r="CZ2148" s="178"/>
      <c r="DA2148" s="178"/>
      <c r="DB2148" s="178"/>
      <c r="DC2148" s="178"/>
      <c r="DD2148" s="178"/>
      <c r="DE2148" s="178"/>
      <c r="DF2148" s="178"/>
    </row>
    <row r="2149" spans="1:110" s="120" customFormat="1" ht="15" customHeight="1">
      <c r="A2149" s="228"/>
      <c r="B2149" s="463"/>
      <c r="C2149" s="444"/>
      <c r="D2149" s="237"/>
      <c r="E2149" s="237"/>
      <c r="F2149" s="243"/>
      <c r="G2149" s="122">
        <v>2.7</v>
      </c>
      <c r="H2149" s="84"/>
      <c r="I2149" s="84">
        <v>6.5</v>
      </c>
      <c r="J2149" s="84"/>
      <c r="K2149" s="84"/>
      <c r="L2149" s="84"/>
      <c r="M2149" s="84"/>
      <c r="N2149" s="84"/>
      <c r="O2149" s="84"/>
      <c r="P2149" s="84"/>
      <c r="Q2149" s="84"/>
      <c r="R2149" s="84"/>
      <c r="S2149" s="84"/>
      <c r="T2149" s="84"/>
      <c r="U2149" s="84"/>
      <c r="V2149" s="84"/>
      <c r="W2149" s="84"/>
      <c r="X2149" s="84"/>
      <c r="Y2149" s="84"/>
      <c r="Z2149" s="84"/>
      <c r="AA2149" s="84"/>
      <c r="AB2149" s="84"/>
      <c r="AC2149" s="80"/>
      <c r="AD2149" s="80"/>
      <c r="AE2149" s="80"/>
      <c r="AF2149" s="80"/>
      <c r="AG2149" s="80"/>
      <c r="AH2149" s="80"/>
      <c r="AI2149" s="80"/>
      <c r="AJ2149" s="80"/>
      <c r="AK2149" s="80"/>
      <c r="AL2149" s="80"/>
      <c r="AM2149" s="240"/>
      <c r="AN2149" s="240"/>
      <c r="AO2149" s="240"/>
      <c r="AP2149" s="240"/>
      <c r="AQ2149" s="240"/>
      <c r="AR2149" s="240"/>
      <c r="AS2149" s="240"/>
      <c r="AT2149" s="256"/>
      <c r="AU2149" s="256"/>
      <c r="AV2149" s="259"/>
      <c r="AW2149" s="259"/>
      <c r="AX2149" s="256"/>
      <c r="AY2149" s="256"/>
      <c r="AZ2149" s="256"/>
      <c r="BA2149" s="256"/>
      <c r="BB2149" s="256"/>
      <c r="BC2149" s="256"/>
      <c r="BD2149" s="256"/>
      <c r="BE2149" s="256"/>
      <c r="BF2149" s="256"/>
      <c r="BG2149" s="256"/>
      <c r="BH2149" s="256"/>
      <c r="BI2149" s="256"/>
      <c r="BJ2149" s="256"/>
      <c r="BK2149" s="256"/>
      <c r="BL2149" s="262"/>
      <c r="BM2149" s="262"/>
      <c r="BN2149" s="262"/>
      <c r="BO2149" s="262"/>
      <c r="BP2149" s="262"/>
      <c r="BQ2149" s="262"/>
      <c r="BR2149" s="270"/>
      <c r="BS2149" s="270"/>
      <c r="BT2149" s="270"/>
      <c r="BU2149" s="270"/>
      <c r="BV2149" s="270"/>
      <c r="BW2149" s="270"/>
      <c r="BX2149" s="256"/>
      <c r="BY2149" s="256"/>
      <c r="BZ2149" s="256"/>
      <c r="CA2149" s="267"/>
      <c r="CB2149" s="267"/>
      <c r="CC2149" s="274"/>
      <c r="CD2149" s="267"/>
      <c r="CE2149" s="267"/>
      <c r="CF2149" s="267"/>
      <c r="CG2149" s="267"/>
      <c r="CH2149" s="267"/>
      <c r="CI2149" s="267"/>
      <c r="CJ2149" s="267"/>
      <c r="CK2149" s="267"/>
      <c r="CL2149" s="265"/>
      <c r="CM2149" s="272"/>
      <c r="CN2149" s="264"/>
      <c r="CO2149" s="177"/>
      <c r="CP2149" s="226"/>
      <c r="CQ2149" s="226"/>
      <c r="CR2149" s="226"/>
      <c r="CS2149" s="178"/>
      <c r="CT2149" s="178"/>
      <c r="CU2149" s="178"/>
      <c r="CV2149" s="178"/>
      <c r="CW2149" s="178"/>
      <c r="CX2149" s="178"/>
      <c r="CY2149" s="178"/>
      <c r="CZ2149" s="178"/>
      <c r="DA2149" s="178"/>
      <c r="DB2149" s="178"/>
      <c r="DC2149" s="178"/>
      <c r="DD2149" s="178"/>
      <c r="DE2149" s="178"/>
      <c r="DF2149" s="178"/>
    </row>
    <row r="2150" spans="1:110" s="120" customFormat="1" ht="15" customHeight="1">
      <c r="A2150" s="228"/>
      <c r="B2150" s="463"/>
      <c r="C2150" s="444"/>
      <c r="D2150" s="237"/>
      <c r="E2150" s="237"/>
      <c r="F2150" s="243"/>
      <c r="G2150" s="122">
        <v>3</v>
      </c>
      <c r="H2150" s="84"/>
      <c r="I2150" s="84"/>
      <c r="J2150" s="84"/>
      <c r="K2150" s="84"/>
      <c r="L2150" s="84"/>
      <c r="M2150" s="84"/>
      <c r="N2150" s="84"/>
      <c r="O2150" s="84"/>
      <c r="P2150" s="84"/>
      <c r="Q2150" s="84"/>
      <c r="R2150" s="84"/>
      <c r="S2150" s="84"/>
      <c r="T2150" s="84"/>
      <c r="U2150" s="84"/>
      <c r="V2150" s="84"/>
      <c r="W2150" s="84"/>
      <c r="X2150" s="84"/>
      <c r="Y2150" s="84"/>
      <c r="Z2150" s="84"/>
      <c r="AA2150" s="84"/>
      <c r="AB2150" s="84"/>
      <c r="AC2150" s="80"/>
      <c r="AD2150" s="80"/>
      <c r="AE2150" s="80"/>
      <c r="AF2150" s="80"/>
      <c r="AG2150" s="80"/>
      <c r="AH2150" s="80"/>
      <c r="AI2150" s="80"/>
      <c r="AJ2150" s="80"/>
      <c r="AK2150" s="80"/>
      <c r="AL2150" s="80"/>
      <c r="AM2150" s="240"/>
      <c r="AN2150" s="240"/>
      <c r="AO2150" s="240"/>
      <c r="AP2150" s="240"/>
      <c r="AQ2150" s="240"/>
      <c r="AR2150" s="240"/>
      <c r="AS2150" s="240"/>
      <c r="AT2150" s="256"/>
      <c r="AU2150" s="256"/>
      <c r="AV2150" s="259"/>
      <c r="AW2150" s="259"/>
      <c r="AX2150" s="256"/>
      <c r="AY2150" s="256"/>
      <c r="AZ2150" s="256"/>
      <c r="BA2150" s="256"/>
      <c r="BB2150" s="256"/>
      <c r="BC2150" s="256"/>
      <c r="BD2150" s="256"/>
      <c r="BE2150" s="256"/>
      <c r="BF2150" s="256"/>
      <c r="BG2150" s="256"/>
      <c r="BH2150" s="256"/>
      <c r="BI2150" s="256"/>
      <c r="BJ2150" s="256"/>
      <c r="BK2150" s="256"/>
      <c r="BL2150" s="262"/>
      <c r="BM2150" s="262"/>
      <c r="BN2150" s="262"/>
      <c r="BO2150" s="262"/>
      <c r="BP2150" s="262"/>
      <c r="BQ2150" s="262"/>
      <c r="BR2150" s="270"/>
      <c r="BS2150" s="270"/>
      <c r="BT2150" s="270"/>
      <c r="BU2150" s="270"/>
      <c r="BV2150" s="270"/>
      <c r="BW2150" s="270"/>
      <c r="BX2150" s="256"/>
      <c r="BY2150" s="256"/>
      <c r="BZ2150" s="256"/>
      <c r="CA2150" s="267"/>
      <c r="CB2150" s="267"/>
      <c r="CC2150" s="274"/>
      <c r="CD2150" s="267"/>
      <c r="CE2150" s="267"/>
      <c r="CF2150" s="267"/>
      <c r="CG2150" s="267"/>
      <c r="CH2150" s="267"/>
      <c r="CI2150" s="267"/>
      <c r="CJ2150" s="267"/>
      <c r="CK2150" s="267"/>
      <c r="CL2150" s="265"/>
      <c r="CM2150" s="272"/>
      <c r="CN2150" s="264"/>
      <c r="CO2150" s="177"/>
      <c r="CP2150" s="226"/>
      <c r="CQ2150" s="226"/>
      <c r="CR2150" s="226"/>
      <c r="CS2150" s="178"/>
      <c r="CT2150" s="178"/>
      <c r="CU2150" s="178"/>
      <c r="CV2150" s="178"/>
      <c r="CW2150" s="178"/>
      <c r="CX2150" s="178"/>
      <c r="CY2150" s="178"/>
      <c r="CZ2150" s="178"/>
      <c r="DA2150" s="178"/>
      <c r="DB2150" s="178"/>
      <c r="DC2150" s="178"/>
      <c r="DD2150" s="178"/>
      <c r="DE2150" s="178"/>
      <c r="DF2150" s="178"/>
    </row>
    <row r="2151" spans="1:110" s="120" customFormat="1" ht="15" customHeight="1">
      <c r="A2151" s="228"/>
      <c r="B2151" s="463"/>
      <c r="C2151" s="444"/>
      <c r="D2151" s="237"/>
      <c r="E2151" s="237"/>
      <c r="F2151" s="244"/>
      <c r="G2151" s="123">
        <v>3.9</v>
      </c>
      <c r="H2151" s="85"/>
      <c r="I2151" s="85"/>
      <c r="J2151" s="85"/>
      <c r="K2151" s="85"/>
      <c r="L2151" s="85"/>
      <c r="M2151" s="85"/>
      <c r="N2151" s="85"/>
      <c r="O2151" s="85"/>
      <c r="P2151" s="85"/>
      <c r="Q2151" s="85"/>
      <c r="R2151" s="85"/>
      <c r="S2151" s="85"/>
      <c r="T2151" s="85"/>
      <c r="U2151" s="85"/>
      <c r="V2151" s="85"/>
      <c r="W2151" s="85"/>
      <c r="X2151" s="85"/>
      <c r="Y2151" s="85"/>
      <c r="Z2151" s="85"/>
      <c r="AA2151" s="85"/>
      <c r="AB2151" s="85"/>
      <c r="AC2151" s="81"/>
      <c r="AD2151" s="81"/>
      <c r="AE2151" s="81"/>
      <c r="AF2151" s="81"/>
      <c r="AG2151" s="81"/>
      <c r="AH2151" s="81"/>
      <c r="AI2151" s="81"/>
      <c r="AJ2151" s="81"/>
      <c r="AK2151" s="81"/>
      <c r="AL2151" s="81"/>
      <c r="AM2151" s="240"/>
      <c r="AN2151" s="240"/>
      <c r="AO2151" s="240"/>
      <c r="AP2151" s="240"/>
      <c r="AQ2151" s="240"/>
      <c r="AR2151" s="240"/>
      <c r="AS2151" s="240"/>
      <c r="AT2151" s="256"/>
      <c r="AU2151" s="256"/>
      <c r="AV2151" s="259"/>
      <c r="AW2151" s="259"/>
      <c r="AX2151" s="256"/>
      <c r="AY2151" s="256"/>
      <c r="AZ2151" s="256"/>
      <c r="BA2151" s="256"/>
      <c r="BB2151" s="256"/>
      <c r="BC2151" s="256"/>
      <c r="BD2151" s="256"/>
      <c r="BE2151" s="256"/>
      <c r="BF2151" s="256"/>
      <c r="BG2151" s="256"/>
      <c r="BH2151" s="256"/>
      <c r="BI2151" s="256"/>
      <c r="BJ2151" s="256"/>
      <c r="BK2151" s="256"/>
      <c r="BL2151" s="262"/>
      <c r="BM2151" s="262"/>
      <c r="BN2151" s="262"/>
      <c r="BO2151" s="262"/>
      <c r="BP2151" s="262"/>
      <c r="BQ2151" s="262"/>
      <c r="BR2151" s="270"/>
      <c r="BS2151" s="270"/>
      <c r="BT2151" s="270"/>
      <c r="BU2151" s="270"/>
      <c r="BV2151" s="270"/>
      <c r="BW2151" s="270"/>
      <c r="BX2151" s="256"/>
      <c r="BY2151" s="256"/>
      <c r="BZ2151" s="256"/>
      <c r="CA2151" s="267"/>
      <c r="CB2151" s="267"/>
      <c r="CC2151" s="274"/>
      <c r="CD2151" s="267"/>
      <c r="CE2151" s="267"/>
      <c r="CF2151" s="267"/>
      <c r="CG2151" s="267"/>
      <c r="CH2151" s="267"/>
      <c r="CI2151" s="267"/>
      <c r="CJ2151" s="267"/>
      <c r="CK2151" s="267"/>
      <c r="CL2151" s="265"/>
      <c r="CM2151" s="272"/>
      <c r="CN2151" s="264"/>
      <c r="CO2151" s="177"/>
      <c r="CP2151" s="226"/>
      <c r="CQ2151" s="226"/>
      <c r="CR2151" s="226"/>
      <c r="CS2151" s="178"/>
      <c r="CT2151" s="178"/>
      <c r="CU2151" s="178"/>
      <c r="CV2151" s="178"/>
      <c r="CW2151" s="178"/>
      <c r="CX2151" s="178"/>
      <c r="CY2151" s="178"/>
      <c r="CZ2151" s="178"/>
      <c r="DA2151" s="178"/>
      <c r="DB2151" s="178"/>
      <c r="DC2151" s="178"/>
      <c r="DD2151" s="178"/>
      <c r="DE2151" s="178"/>
      <c r="DF2151" s="178"/>
    </row>
    <row r="2152" spans="1:110" s="120" customFormat="1" ht="15" customHeight="1">
      <c r="A2152" s="229"/>
      <c r="B2152" s="668"/>
      <c r="C2152" s="445"/>
      <c r="D2152" s="238"/>
      <c r="E2152" s="238"/>
      <c r="F2152" s="245" t="s">
        <v>83</v>
      </c>
      <c r="G2152" s="246"/>
      <c r="H2152" s="82"/>
      <c r="I2152" s="82"/>
      <c r="J2152" s="82"/>
      <c r="K2152" s="82"/>
      <c r="L2152" s="82"/>
      <c r="M2152" s="82"/>
      <c r="N2152" s="82"/>
      <c r="O2152" s="82"/>
      <c r="P2152" s="82"/>
      <c r="Q2152" s="82"/>
      <c r="R2152" s="82"/>
      <c r="S2152" s="82"/>
      <c r="T2152" s="82"/>
      <c r="U2152" s="82"/>
      <c r="V2152" s="82"/>
      <c r="W2152" s="82"/>
      <c r="X2152" s="82"/>
      <c r="Y2152" s="82"/>
      <c r="Z2152" s="82"/>
      <c r="AA2152" s="82"/>
      <c r="AB2152" s="82"/>
      <c r="AC2152" s="35"/>
      <c r="AD2152" s="35"/>
      <c r="AE2152" s="35"/>
      <c r="AF2152" s="35"/>
      <c r="AG2152" s="35"/>
      <c r="AH2152" s="35"/>
      <c r="AI2152" s="35"/>
      <c r="AJ2152" s="35"/>
      <c r="AK2152" s="35"/>
      <c r="AL2152" s="35"/>
      <c r="AM2152" s="241"/>
      <c r="AN2152" s="241"/>
      <c r="AO2152" s="241"/>
      <c r="AP2152" s="241"/>
      <c r="AQ2152" s="241"/>
      <c r="AR2152" s="241"/>
      <c r="AS2152" s="241"/>
      <c r="AT2152" s="257"/>
      <c r="AU2152" s="257"/>
      <c r="AV2152" s="260"/>
      <c r="AW2152" s="260"/>
      <c r="AX2152" s="257"/>
      <c r="AY2152" s="257"/>
      <c r="AZ2152" s="257"/>
      <c r="BA2152" s="257"/>
      <c r="BB2152" s="257"/>
      <c r="BC2152" s="257"/>
      <c r="BD2152" s="257"/>
      <c r="BE2152" s="257"/>
      <c r="BF2152" s="257"/>
      <c r="BG2152" s="257"/>
      <c r="BH2152" s="257"/>
      <c r="BI2152" s="257"/>
      <c r="BJ2152" s="257"/>
      <c r="BK2152" s="257"/>
      <c r="BL2152" s="263"/>
      <c r="BM2152" s="263"/>
      <c r="BN2152" s="263"/>
      <c r="BO2152" s="263"/>
      <c r="BP2152" s="263"/>
      <c r="BQ2152" s="263"/>
      <c r="BR2152" s="271"/>
      <c r="BS2152" s="271"/>
      <c r="BT2152" s="271"/>
      <c r="BU2152" s="271"/>
      <c r="BV2152" s="271"/>
      <c r="BW2152" s="271"/>
      <c r="BX2152" s="257"/>
      <c r="BY2152" s="257"/>
      <c r="BZ2152" s="257"/>
      <c r="CA2152" s="268"/>
      <c r="CB2152" s="268"/>
      <c r="CC2152" s="275"/>
      <c r="CD2152" s="268"/>
      <c r="CE2152" s="268"/>
      <c r="CF2152" s="268"/>
      <c r="CG2152" s="268"/>
      <c r="CH2152" s="268"/>
      <c r="CI2152" s="268"/>
      <c r="CJ2152" s="268"/>
      <c r="CK2152" s="268"/>
      <c r="CL2152" s="265"/>
      <c r="CM2152" s="272"/>
      <c r="CN2152" s="264"/>
      <c r="CO2152" s="177"/>
      <c r="CP2152" s="226"/>
      <c r="CQ2152" s="226"/>
      <c r="CR2152" s="226"/>
      <c r="CS2152" s="178"/>
      <c r="CT2152" s="178"/>
      <c r="CU2152" s="178"/>
      <c r="CV2152" s="178"/>
      <c r="CW2152" s="178"/>
      <c r="CX2152" s="178"/>
      <c r="CY2152" s="178"/>
      <c r="CZ2152" s="178"/>
      <c r="DA2152" s="178"/>
      <c r="DB2152" s="178"/>
      <c r="DC2152" s="178"/>
      <c r="DD2152" s="178"/>
      <c r="DE2152" s="178"/>
      <c r="DF2152" s="178"/>
    </row>
    <row r="2153" spans="1:110" s="120" customFormat="1" ht="15" customHeight="1">
      <c r="A2153" s="227">
        <f t="shared" ref="A2153:A2209" si="747">A2145+1</f>
        <v>267</v>
      </c>
      <c r="B2153" s="368" t="s">
        <v>298</v>
      </c>
      <c r="C2153" s="710" t="s">
        <v>299</v>
      </c>
      <c r="D2153" s="236">
        <v>42961</v>
      </c>
      <c r="E2153" s="236" t="s">
        <v>573</v>
      </c>
      <c r="F2153" s="253" t="s">
        <v>80</v>
      </c>
      <c r="G2153" s="254"/>
      <c r="H2153" s="82" t="s">
        <v>69</v>
      </c>
      <c r="I2153" s="82" t="s">
        <v>973</v>
      </c>
      <c r="J2153" s="82" t="s">
        <v>61</v>
      </c>
      <c r="K2153" s="82" t="s">
        <v>61</v>
      </c>
      <c r="L2153" s="82" t="s">
        <v>61</v>
      </c>
      <c r="M2153" s="82" t="s">
        <v>61</v>
      </c>
      <c r="N2153" s="82" t="s">
        <v>61</v>
      </c>
      <c r="O2153" s="82"/>
      <c r="P2153" s="82" t="s">
        <v>61</v>
      </c>
      <c r="Q2153" s="82" t="s">
        <v>61</v>
      </c>
      <c r="R2153" s="82" t="s">
        <v>61</v>
      </c>
      <c r="S2153" s="82" t="s">
        <v>61</v>
      </c>
      <c r="T2153" s="82" t="s">
        <v>61</v>
      </c>
      <c r="U2153" s="82" t="s">
        <v>61</v>
      </c>
      <c r="V2153" s="82"/>
      <c r="W2153" s="82" t="s">
        <v>60</v>
      </c>
      <c r="X2153" s="82" t="s">
        <v>60</v>
      </c>
      <c r="Y2153" s="82" t="s">
        <v>60</v>
      </c>
      <c r="Z2153" s="82" t="s">
        <v>60</v>
      </c>
      <c r="AA2153" s="82" t="s">
        <v>60</v>
      </c>
      <c r="AB2153" s="82" t="s">
        <v>60</v>
      </c>
      <c r="AC2153" s="82"/>
      <c r="AD2153" s="82" t="s">
        <v>60</v>
      </c>
      <c r="AE2153" s="82" t="s">
        <v>60</v>
      </c>
      <c r="AF2153" s="82" t="s">
        <v>60</v>
      </c>
      <c r="AG2153" s="82" t="s">
        <v>60</v>
      </c>
      <c r="AH2153" s="82" t="s">
        <v>60</v>
      </c>
      <c r="AI2153" s="82" t="s">
        <v>1471</v>
      </c>
      <c r="AJ2153" s="82"/>
      <c r="AK2153" s="82" t="s">
        <v>61</v>
      </c>
      <c r="AL2153" s="82" t="s">
        <v>61</v>
      </c>
      <c r="AM2153" s="239">
        <f>COUNTIF(H2153:AL2153,"PH")+COUNTIF(H2153:AL2153,"PH/L")+COUNTIF(H2153:AL2153,"PM")</f>
        <v>0</v>
      </c>
      <c r="AN2153" s="239">
        <f>COUNTIF(H2153:AL2153,"PD")+COUNTIF(H2153:AL2153,"PDD")+COUNTIF(H2153:AL2153,"P/DS")/2+COUNTIF(H2153:AL2153,"PMD")</f>
        <v>0</v>
      </c>
      <c r="AO2153" s="239">
        <f>COUNTIF(H2153:AL2153,"PN")+COUNTIF(H2153:AL2153,"P/NS")/2+COUNTIF(H2153:AL2153,"PH")+COUNTIF(H2153:AL2153,"PH/F")/2+COUNTIF(H2153:AL2153,"PH/L")/2+COUNTIF(H2153:AL2153,"PM")</f>
        <v>0</v>
      </c>
      <c r="AP2153" s="239">
        <f>COUNTIF(H2153:AL2153,"BH")+COUNTIF(H2153:AL2153,"AL/BL")+COUNTIF(H2153:AL2153,"UL/BL")+COUNTIF(H2153:AL2153,"BM")</f>
        <v>0</v>
      </c>
      <c r="AQ2153" s="239">
        <f>COUNTIF(H2153:AL2153,"DS")+COUNTIF(H2153:AL2153,"AL/DS")/2+COUNTIF(H2153:AL2153,"UL/DS")/2+COUNTIF(H2153:AL2153,"CT")+COUNTIF(H2153:AL2153,"MD")</f>
        <v>11.5</v>
      </c>
      <c r="AR2153" s="239">
        <f>COUNTIF(H2153:AL2153,"NS")+COUNTIF(H2153:AL2153,"AL/NS")/2+COUNTIF(H2153:AL2153,"UL/NS")/2+COUNTIF(H2153:AL2153,"BH")+COUNTIF(H2153:AL2153,"AL/BF")/2+COUNTIF(H2153:AL2153,"AL/BL")/2+COUNTIF(H2153:AL2153,"UL/BL")/2+COUNTIF(H2153:AL2153,"UL/BF")/2+COUNTIF(H2153:AL2153,"BM")</f>
        <v>13</v>
      </c>
      <c r="AS2153" s="239">
        <f>COUNTIF(H2153:AL2153,"AL")+COUNTIF(H2153:AL2153,"AL/DS")/2+COUNTIF(H2153:AL2153,"AL/NS")/2+COUNTIF(H2153:AL2153,"NH")+COUNTIF(H2153:AL2153,"SL")+COUNTIF(H2153:AL2153,"NHD")+COUNTIF(H2153:AL2153,"B")+COUNTIF(H2153:AL2153,"HL")+COUNTIF(H2153:AL2153,"AL/BF")/2+COUNTIF(H2153:AL2153,"AL/BL")/2</f>
        <v>1</v>
      </c>
      <c r="AT2153" s="255">
        <f>COUNTIF(H2153:AL2153,"PD")+COUNTIF(H2153:AL2153,"PN")+COUNTIF(H2153:AL2153,"P/DS")/2+COUNTIF(H2153:AL2153,"P/NS")/2+COUNTIF(H2153:AL2153,"DS")+COUNTIF(H2153:AL2153,"NS")+COUNTIF(H2153:AL2153,"AL")+COUNTIF(H2153:AL2153,"AL/DS")+COUNTIF(H2153:AL2153,"AL/NS")+COUNTIF(H2153:AL2153,"NH")+COUNTIF(H2153:AL2153,"SL")+COUNTIF(H2153:AL2153,"UL/DS")/2+COUNTIF(H2153:AL2153,"UL/NS")/2+COUNTIF(H2153:AL2153,"CT")+COUNTIF(H2153:AL2153,"NHD")+COUNTIF(H2153:AL2153,"PDD")+COUNTIF(H2153:AL2153,"B")+COUNTIF(H2153:AL2153,"HL")+COUNTIF(H2153:AL2153,"PH")+COUNTIF(H2153:AL2153,"BH")+COUNTIF(H2153:AL2153,"AL/BF")+COUNTIF(H2153:AL2153,"AL/BL")+COUNTIF(H2153:AL2153,"UL/BF")/2+COUNTIF(H2153:AL2153,"UL/BL")/2+COUNTIF(H2153:AL2153,"PH/F")/2+COUNTIF(H2153:AL2153,"PH/L")/2+COUNTIF(H2153:AL2153,"MD")+COUNTIF(H2153:AL2153,"PMD")+COUNTIF(H2153:AL2153,"PM")+COUNTIF(H2153:AL2153,"BM")</f>
        <v>25.5</v>
      </c>
      <c r="AU2153" s="255">
        <f>COUNTIF(H2153:AL2153,"P/DS")/2+COUNTIF(H2153:AL2153,"P/NS")/2+COUNTIF(H2153:AL2153,"IL")+COUNTIF(H2153:AL2153,"NL")+COUNTIF(H2153:AL2153,"UL")+COUNTIF(H2153:AL2153,"UL/DS")/2+COUNTIF(H2153:AL2153,"UL/NS")/2+COUNTIF(H2153:AL2153,"KT")+COUNTIF(H2153:AL2153,"UL/BF")/2+COUNTIF(H2153:AL2153,"UL/BL")/2+COUNTIF(H2153:AL2153,"PH/F")/2+COUNTIF(H2153:AL2153,"PH/L")/2+COUNTIF(H2153:AL2153,"NB")</f>
        <v>0.5</v>
      </c>
      <c r="AV2153" s="258">
        <f>COUNTIF(H2153:AL2153,"PN")+COUNTIF(H2153:AL2153,"TVD")+COUNTIF(H2153:AL2153,"PH")+COUNTIF(H2153:AL2153,"PM")+COUNTIF(H2153:AL2153,"PDD")-COUNTIFS(H2153:AL2153,"PN",H2160:AL2160,"&gt;=3")-COUNTIFS(H2153:AL2153,"PM",H2160:AL2160,"&gt;=3")</f>
        <v>0</v>
      </c>
      <c r="AW2153" s="258">
        <f>COUNTIF(H2153:AL2153,"NS")+COUNTIF(H2153:AL2153,"D")+COUNTIF(H2153:AL2153,"BH")+COUNTIF(H2153:AL2153,"NHD")+COUNTIF(H2153:AL2153,"BM")-COUNTIFS(H2153:AL2153,"NS",H2160:AL2160,"&gt;=3")-COUNTIFS(H2153:AL2153,"BH",H2160:AL2160,"&gt;=3")-COUNTIFS(H2153:AL2153,"BM",H2160:AL2160,"&gt;=3")</f>
        <v>14</v>
      </c>
      <c r="AX2153" s="255">
        <f>COUNTIF(H2153:AL2153,"AL")+COUNTIF(H2153:AL2153,"AL/DS")/2+COUNTIF(H2153:AL2153,"AL/NS")/2+COUNTIF(H2153:AL2153,"AL/BF")+COUNTIF(H2153:AL2153,"AL/BL")/2</f>
        <v>0</v>
      </c>
      <c r="AY2153" s="255">
        <f>COUNTIF(H2153:AL2153,"SL")</f>
        <v>0</v>
      </c>
      <c r="AZ2153" s="255">
        <f>COUNTIF(H2153:AL2153,"NH")</f>
        <v>1</v>
      </c>
      <c r="BA2153" s="255">
        <f>COUNTIF(H2153:AL2153,"HL")</f>
        <v>0</v>
      </c>
      <c r="BB2153" s="255">
        <f>COUNTIF(G2153:AL2153,"P/DS")/2+COUNTIF(G2153:AL2153,"P/NS")/2+COUNTIF(G2153:AL2153,"UL")+COUNTIF(G2153:AL2153,"UL/DS")/2+COUNTIF(G2153:AL2153,"UL/NS")/2+COUNTIF(G2153:AL2153,"UL/BL")/2+COUNTIF(G2153:AL2153,"UL/BF")/2+COUNTIF(G2153:AL2153,"PH/F")/2+COUNTIF(G2153:AL2153,"PH/L")/2</f>
        <v>0.5</v>
      </c>
      <c r="BC2153" s="255">
        <f>COUNTIF(H2153:AL2153,"NB")</f>
        <v>0</v>
      </c>
      <c r="BD2153" s="255">
        <f>COUNTIF(H2153:AL2153,"NL")</f>
        <v>0</v>
      </c>
      <c r="BE2153" s="255">
        <f>COUNTIF(H2153:AL2153,"IL")</f>
        <v>0</v>
      </c>
      <c r="BF2153" s="255">
        <f>COUNTIF(H2153:AL2153,"KT")</f>
        <v>0</v>
      </c>
      <c r="BG2153" s="255">
        <f>COUNTIF(H2153:AL2153,"L70")</f>
        <v>0</v>
      </c>
      <c r="BH2153" s="255">
        <f>COUNTIF(H2153:AL2153,"MD")</f>
        <v>0</v>
      </c>
      <c r="BI2153" s="255">
        <f>COUNTIF(H2153:AL2153,"PMD")</f>
        <v>0</v>
      </c>
      <c r="BJ2153" s="255">
        <f>COUNTIF(H2153:AL2153,"PM")</f>
        <v>0</v>
      </c>
      <c r="BK2153" s="255">
        <f>COUNTIF(H2153:AL2153,"BM")</f>
        <v>0</v>
      </c>
      <c r="BL2153" s="261">
        <f>SUMIF(H2153:AL2153,"PD",H2154:AL2154)+SUMIF(H2153:AL2153,"PN",H2154:AL2154)+SUMIF(H2153:AL2153,"P/DS",H2154:AL2154)+SUMIF(H2153:AL2153,"PN/F",H2154:AL2154)+SUMIF(H2153:AL2153,"PN/L",H2154:AL2154)+SUMIF(H2153:AL2153,"TV",H2154:AL2154)+SUMIF(H2153:AL2153,"TVD",H2154:AL2154)+SUMIF(H2153:AL2153,"PDD",H2154:AL2154)</f>
        <v>0</v>
      </c>
      <c r="BM2153" s="261">
        <f>SUMIF(H2153:AL2153,"PD",H2155:AL2155)+SUMIF(H2153:AL2153,"PN",H2155:AL2155)+SUMIF(H2153:AL2153,"P/DS",H2155:AL2155)+SUMIF(H2153:AL2153,"PN/F",H2155:AL2155)+SUMIF(H2153:AL2153,"PN/L",H2155:AL2155)+SUMIF(H2153:AL2153,"TV",H2155:AL2155)+SUMIF(H2153:AL2153,"TVD",H2155:AL2155)+SUMIF(H2153:AL2153,"PDD",H2155:AL2155)+SUMIF(H2153:AL2153,"PMD",H2155:AL2155)</f>
        <v>0</v>
      </c>
      <c r="BN2153" s="261">
        <f>SUMIF(H2153:AL2153,"PD",H2156:AL2156)+SUMIF(H2153:AL2153,"PN",H2156:AL2156)+SUMIF(H2153:AL2153,"P/DS",H2156:AL2156)+SUMIF(H2153:AL2153,"PN/F",H2156:AL2156)+SUMIF(H2153:AL2153,"PN/L",H2156:AL2156)+SUMIF(H2153:AL2153,"TV",H2156:AL2156)+SUMIF(H2153:AL2153,"TVD",H2156:AL2156)</f>
        <v>0</v>
      </c>
      <c r="BO2153" s="261">
        <f>SUMIF(H2153:AL2153,"PD",H2157:AL2157)+SUMIF(H2153:AL2153,"PN",H2157:AL2157)+SUMIF(H2153:AL2153,"P/DS",H2157:AL2157)+SUMIF(H2153:AL2153,"PN/F",H2157:AL2157)+SUMIF(H2153:AL2153,"PN/L",H2157:AL2157)+SUMIF(H2153:AL2153,"TV",H2157:AL2157)+SUMIF(H2153:AL2153,"TVD",H2157:AL2157)</f>
        <v>0</v>
      </c>
      <c r="BP2153" s="261">
        <f>SUMIF(H2153:AL2153,"PD",H2158:AL2158)+SUMIF(H2153:AL2153,"PN",H2158:AL2158)+SUMIF(H2153:AL2153,"P/DS",H2158:AL2158)+SUMIF(H2153:AL2153,"PN/F",H2158:AL2158)+SUMIF(H2153:AL2153,"PN/L",H2158:AL2158)+SUMIF(H2153:AL2153,"TV",H2158:AL2158)+SUMIF(H2153:AL2153,"TVD",H2158:AL2158)+SUMIF(H2153:AL2153,"PDD",H2158:AL2158)+SUMIF(H2153:AL2153,"PH",H2158:AL2158)+SUMIF(H2153:AL2153,"PM",H2158:AL2158)</f>
        <v>0</v>
      </c>
      <c r="BQ2153" s="261">
        <f>SUMIF(H2153:AL2153,"PD",H2159:AL2159)+SUMIF(H2153:AL2153,"PN",H2159:AL2159)+SUMIF(H2153:AL2153,"P/DS",H2159:AL2159)+SUMIF(H2153:AL2153,"PN/F",H2159:AL2159)+SUMIF(H2153:AL2153,"PN/L",H2159:AL2159)+SUMIF(H2153:AL2153,"TV",H2159:AL2159)+SUMIF(H2153:AL2153,"TVD",H2159:AL2159)+SUMIF(H2153:AL2153,"PDD",H2159:AL2159)+SUMIF(H2153:AL2153,"PH",H2159:AL2159)+SUMIF(H2153:AL2153,"PM",H2159:AL2159)</f>
        <v>0</v>
      </c>
      <c r="BR2153" s="269">
        <f>SUM(H2154:AL2154)-BL2153</f>
        <v>13.5</v>
      </c>
      <c r="BS2153" s="269">
        <f>SUM(H2155:AL2155)-BM2153</f>
        <v>9</v>
      </c>
      <c r="BT2153" s="269">
        <f>SUM(H2156:AL2156)-BN2153</f>
        <v>0</v>
      </c>
      <c r="BU2153" s="269">
        <f>SUM(H2157:AL2157)-BO2153</f>
        <v>6</v>
      </c>
      <c r="BV2153" s="269">
        <f>SUM(H2158:AL2158)-BP2153</f>
        <v>0</v>
      </c>
      <c r="BW2153" s="269">
        <f>SUM(H2159:AL2159)-BQ2153</f>
        <v>0</v>
      </c>
      <c r="BX2153" s="255">
        <f>SUMIF(H2153:AL2153,"PD",H2160:AL2160)+SUMIF(H2153:AL2153,"PN",H2160:AL2160)+SUMIF(H2153:AL2153,"P/DS",H2160:AL2160)+SUMIF(H2153:AL2153,"PN/F",H2160:AL2160)+SUMIF(H2153:AL2153,"PN/L",H2160:AL2160)</f>
        <v>0</v>
      </c>
      <c r="BY2153" s="255">
        <f>SUM(H2160:AL2160)-BX2153</f>
        <v>0</v>
      </c>
      <c r="BZ2153" s="255">
        <f t="shared" ref="BZ2153" si="748">+SUM(BL2153:BW2160)</f>
        <v>28.5</v>
      </c>
      <c r="CA2153" s="266">
        <f>(COUNTIFS(H2153:AL2153,"PD",H2154:AL2154,"&gt;=2"))*0.5-IF(CN2153="VP",COUNTIFS($H$16:$AL$16,"SAT",H2153:AL2153,"PD",H2154:AL2154,"&gt;=2"))*0.5</f>
        <v>0</v>
      </c>
      <c r="CB2153" s="266">
        <f>(COUNTIFS(H2153:AL2153,"PN",H2155:AL2155,"&gt;=0.5",H2154:AL2154,"&gt;=1.5"))*0.5+COUNTIFS(H2153:AL2153,"PDD",H2155:AL2155,"&gt;=0.5",H2154:AL2154,"&gt;=1.5")*0.5</f>
        <v>0</v>
      </c>
      <c r="CC2153" s="273">
        <f>(COUNTIFS(H2153:AL2153,"TV",H2155:AL2155,"&gt;=10"))*0.5+(COUNTIFS(H2153:AL2153,"PMD",H2155:AL2155,"&gt;=2"))*0.5</f>
        <v>0</v>
      </c>
      <c r="CD2153" s="266">
        <f>(COUNTIFS(H2153:AL2153,"TVD",H2157:AL2157,"&gt;=6.5",H2155:AL2155,"&gt;=3.5"))*0.5</f>
        <v>0</v>
      </c>
      <c r="CE2153" s="266">
        <f>(COUNTIFS(H2153:AL2153,"PD",H2158:AL2158,"&gt;=10"))*0.5</f>
        <v>0</v>
      </c>
      <c r="CF2153" s="266">
        <f>(COUNTIFS(H2153:AL2153,"PDD",H2158:AL2158,"&gt;=3.5",H2159:AL2159,"&gt;=6.5")+COUNTIFS(H2153:AL2153,"PH",H2159:AL2159,"&gt;=0.5",H2158:AL2158,"&gt;=1.5")+COUNTIFS(H2153:AL2153,"PM",H2159:AL2159,"&gt;=0.5",H2158:AL2158,"&gt;=1.5"))*0.5</f>
        <v>0</v>
      </c>
      <c r="CG2153" s="266">
        <f>(COUNTIFS(H2153:AL2153,"DS",H2154:AL2154,"&gt;=2")+COUNTIFS(H2153:AL2153,"AL/DS",H2154:AL2154,"&gt;=2"))*0.5-IF(CN2153="VP",COUNTIFS($H$16:$AL$16,"SAT",H2153:AL2153,"DS",H2154:AL2154,"&gt;=2"))*0.5</f>
        <v>0</v>
      </c>
      <c r="CH2153" s="266">
        <f>(COUNTIFS(H2153:AL2153,"NS",H2155:AL2155,"&gt;=0.5",H2154:AL2154,"&gt;=1.5")+COUNTIFS(H2153:AL2153,"AL/NS",H2155:AL2155,"&gt;=0.5",H2154:AL2154,"&gt;=1.5")+COUNTIFS(H2153:AL2153,"NHD",H2155:AL2155,"&gt;=4.5",H2158:AL2158,"&gt;=2",H2154:AL2154,"&gt;=1.5"))*0.5</f>
        <v>4.5</v>
      </c>
      <c r="CI2153" s="266">
        <f>(COUNTIF(H2155:AL2155,"&gt;=10")+COUNTIFS(H2153:AL2153,"MD",H2155:AL2155,"&gt;=2")-COUNTIFS(H2153:AL2153,"TV",H2155:AL2155,"&gt;=10"))*0.5</f>
        <v>0</v>
      </c>
      <c r="CJ2153" s="266">
        <f>(COUNTIFS(H2153:AL2153,"D",H2157:AL2157,"&gt;=6.5",H2155:AL2155,"&gt;=3.5"))*0.5</f>
        <v>0</v>
      </c>
      <c r="CK2153" s="266">
        <f>(COUNTIF(H2158:AL2158,"&gt;=10")-COUNTIFS(H2153:AL2153,"PD",H2158:AL2158,"&gt;=10"))*0.5</f>
        <v>0</v>
      </c>
      <c r="CL2153" s="265">
        <f>(COUNTIFS(H2153:AL2153,"NHD",H2158:AL2158,"&gt;=3.5",H2159:AL2159,"&gt;=6.5")+COUNTIFS(H2153:AL2153,"BH",H2158:AL2158,"&gt;=1.5",H2159:AL2159,"&gt;=0.5")+COUNTIFS(H2153:AL2153,"BM",H2158:AL2158,"&gt;=1.5",H2159:AL2159,"&gt;=0.5")+COUNTIFS(H2153:AL2153,"D",H2158:AL2158,"&gt;=1.5",H2159:AL2159,"&gt;=0.5"))*0.5</f>
        <v>0</v>
      </c>
      <c r="CM2153" s="272"/>
      <c r="CN2153" s="264" t="s">
        <v>723</v>
      </c>
      <c r="CO2153" s="177">
        <f t="shared" ref="CO2153" si="749">+AM2153+AN2153+AO2153+AP2153+AQ2153+AR2153+AS2153+AU2153+BG2153</f>
        <v>26</v>
      </c>
      <c r="CP2153" s="225">
        <f>+SUM(I2154:I2159)-I2160</f>
        <v>10</v>
      </c>
      <c r="CQ2153" s="225">
        <f>+SUM(J2154:J2159)-J2160</f>
        <v>2</v>
      </c>
      <c r="CR2153" s="225">
        <f>+SUM(K2154:K2159)-K2160</f>
        <v>2</v>
      </c>
      <c r="CS2153" s="178"/>
      <c r="CT2153" s="178"/>
      <c r="CU2153" s="178"/>
      <c r="CV2153" s="178"/>
      <c r="CW2153" s="178"/>
      <c r="CX2153" s="178"/>
      <c r="CY2153" s="178"/>
      <c r="CZ2153" s="178"/>
      <c r="DA2153" s="178"/>
      <c r="DB2153" s="178"/>
      <c r="DC2153" s="178"/>
      <c r="DD2153" s="178"/>
      <c r="DE2153" s="178"/>
      <c r="DF2153" s="178" t="e">
        <f>+SUM(#REF!)</f>
        <v>#REF!</v>
      </c>
    </row>
    <row r="2154" spans="1:110" s="120" customFormat="1" ht="15" customHeight="1">
      <c r="A2154" s="228"/>
      <c r="B2154" s="369"/>
      <c r="C2154" s="321"/>
      <c r="D2154" s="237"/>
      <c r="E2154" s="237"/>
      <c r="F2154" s="242" t="s">
        <v>82</v>
      </c>
      <c r="G2154" s="121">
        <v>1.5</v>
      </c>
      <c r="H2154" s="83"/>
      <c r="I2154" s="83"/>
      <c r="J2154" s="83">
        <v>1.5</v>
      </c>
      <c r="K2154" s="83">
        <v>1.5</v>
      </c>
      <c r="L2154" s="83">
        <v>1.5</v>
      </c>
      <c r="M2154" s="83">
        <v>1.5</v>
      </c>
      <c r="N2154" s="83">
        <v>1.5</v>
      </c>
      <c r="O2154" s="83"/>
      <c r="P2154" s="83"/>
      <c r="Q2154" s="83">
        <v>1.5</v>
      </c>
      <c r="R2154" s="83">
        <v>1.5</v>
      </c>
      <c r="S2154" s="83">
        <v>1.5</v>
      </c>
      <c r="T2154" s="83">
        <v>1.5</v>
      </c>
      <c r="U2154" s="83"/>
      <c r="V2154" s="83"/>
      <c r="W2154" s="83"/>
      <c r="X2154" s="83"/>
      <c r="Y2154" s="83"/>
      <c r="Z2154" s="83"/>
      <c r="AA2154" s="83"/>
      <c r="AB2154" s="83"/>
      <c r="AC2154" s="79"/>
      <c r="AD2154" s="79"/>
      <c r="AE2154" s="79"/>
      <c r="AF2154" s="79"/>
      <c r="AG2154" s="79"/>
      <c r="AH2154" s="79"/>
      <c r="AI2154" s="79"/>
      <c r="AJ2154" s="79"/>
      <c r="AK2154" s="79"/>
      <c r="AL2154" s="79"/>
      <c r="AM2154" s="240"/>
      <c r="AN2154" s="240"/>
      <c r="AO2154" s="240"/>
      <c r="AP2154" s="240"/>
      <c r="AQ2154" s="240"/>
      <c r="AR2154" s="240"/>
      <c r="AS2154" s="240"/>
      <c r="AT2154" s="256"/>
      <c r="AU2154" s="256"/>
      <c r="AV2154" s="259"/>
      <c r="AW2154" s="259"/>
      <c r="AX2154" s="256"/>
      <c r="AY2154" s="256"/>
      <c r="AZ2154" s="256"/>
      <c r="BA2154" s="256"/>
      <c r="BB2154" s="256"/>
      <c r="BC2154" s="256"/>
      <c r="BD2154" s="256"/>
      <c r="BE2154" s="256"/>
      <c r="BF2154" s="256"/>
      <c r="BG2154" s="256"/>
      <c r="BH2154" s="256"/>
      <c r="BI2154" s="256"/>
      <c r="BJ2154" s="256"/>
      <c r="BK2154" s="256"/>
      <c r="BL2154" s="262"/>
      <c r="BM2154" s="262"/>
      <c r="BN2154" s="262"/>
      <c r="BO2154" s="262"/>
      <c r="BP2154" s="262"/>
      <c r="BQ2154" s="262"/>
      <c r="BR2154" s="270"/>
      <c r="BS2154" s="270"/>
      <c r="BT2154" s="270"/>
      <c r="BU2154" s="270"/>
      <c r="BV2154" s="270"/>
      <c r="BW2154" s="270"/>
      <c r="BX2154" s="256"/>
      <c r="BY2154" s="256"/>
      <c r="BZ2154" s="256"/>
      <c r="CA2154" s="267"/>
      <c r="CB2154" s="267"/>
      <c r="CC2154" s="274"/>
      <c r="CD2154" s="267"/>
      <c r="CE2154" s="267"/>
      <c r="CF2154" s="267"/>
      <c r="CG2154" s="267"/>
      <c r="CH2154" s="267"/>
      <c r="CI2154" s="267"/>
      <c r="CJ2154" s="267"/>
      <c r="CK2154" s="267"/>
      <c r="CL2154" s="265"/>
      <c r="CM2154" s="272"/>
      <c r="CN2154" s="264"/>
      <c r="CO2154" s="177"/>
      <c r="CP2154" s="226"/>
      <c r="CQ2154" s="226"/>
      <c r="CR2154" s="226"/>
      <c r="CS2154" s="178"/>
      <c r="CT2154" s="178"/>
      <c r="CU2154" s="178"/>
      <c r="CV2154" s="178"/>
      <c r="CW2154" s="178"/>
      <c r="CX2154" s="178"/>
      <c r="CY2154" s="178"/>
      <c r="CZ2154" s="178"/>
      <c r="DA2154" s="178"/>
      <c r="DB2154" s="178"/>
      <c r="DC2154" s="178"/>
      <c r="DD2154" s="178"/>
      <c r="DE2154" s="178"/>
      <c r="DF2154" s="178"/>
    </row>
    <row r="2155" spans="1:110" s="120" customFormat="1" ht="15" customHeight="1">
      <c r="A2155" s="228"/>
      <c r="B2155" s="369"/>
      <c r="C2155" s="321"/>
      <c r="D2155" s="237"/>
      <c r="E2155" s="237"/>
      <c r="F2155" s="243"/>
      <c r="G2155" s="122">
        <v>2</v>
      </c>
      <c r="H2155" s="84"/>
      <c r="I2155" s="84">
        <v>4</v>
      </c>
      <c r="J2155" s="84">
        <v>0.5</v>
      </c>
      <c r="K2155" s="84">
        <v>0.5</v>
      </c>
      <c r="L2155" s="84">
        <v>0.5</v>
      </c>
      <c r="M2155" s="84">
        <v>0.5</v>
      </c>
      <c r="N2155" s="84">
        <v>0.5</v>
      </c>
      <c r="O2155" s="84"/>
      <c r="P2155" s="84">
        <v>0.5</v>
      </c>
      <c r="Q2155" s="84">
        <v>0.5</v>
      </c>
      <c r="R2155" s="84">
        <v>0.5</v>
      </c>
      <c r="S2155" s="84">
        <v>0.5</v>
      </c>
      <c r="T2155" s="84">
        <v>0.5</v>
      </c>
      <c r="U2155" s="84"/>
      <c r="V2155" s="84"/>
      <c r="W2155" s="84"/>
      <c r="X2155" s="84"/>
      <c r="Y2155" s="84"/>
      <c r="Z2155" s="84"/>
      <c r="AA2155" s="84"/>
      <c r="AB2155" s="84"/>
      <c r="AC2155" s="80"/>
      <c r="AD2155" s="80"/>
      <c r="AE2155" s="80"/>
      <c r="AF2155" s="80"/>
      <c r="AG2155" s="80"/>
      <c r="AH2155" s="80"/>
      <c r="AI2155" s="80"/>
      <c r="AJ2155" s="80"/>
      <c r="AK2155" s="80"/>
      <c r="AL2155" s="80"/>
      <c r="AM2155" s="240"/>
      <c r="AN2155" s="240"/>
      <c r="AO2155" s="240"/>
      <c r="AP2155" s="240"/>
      <c r="AQ2155" s="240"/>
      <c r="AR2155" s="240"/>
      <c r="AS2155" s="240"/>
      <c r="AT2155" s="256"/>
      <c r="AU2155" s="256"/>
      <c r="AV2155" s="259"/>
      <c r="AW2155" s="259"/>
      <c r="AX2155" s="256"/>
      <c r="AY2155" s="256"/>
      <c r="AZ2155" s="256"/>
      <c r="BA2155" s="256"/>
      <c r="BB2155" s="256"/>
      <c r="BC2155" s="256"/>
      <c r="BD2155" s="256"/>
      <c r="BE2155" s="256"/>
      <c r="BF2155" s="256"/>
      <c r="BG2155" s="256"/>
      <c r="BH2155" s="256"/>
      <c r="BI2155" s="256"/>
      <c r="BJ2155" s="256"/>
      <c r="BK2155" s="256"/>
      <c r="BL2155" s="262"/>
      <c r="BM2155" s="262"/>
      <c r="BN2155" s="262"/>
      <c r="BO2155" s="262"/>
      <c r="BP2155" s="262"/>
      <c r="BQ2155" s="262"/>
      <c r="BR2155" s="270"/>
      <c r="BS2155" s="270"/>
      <c r="BT2155" s="270"/>
      <c r="BU2155" s="270"/>
      <c r="BV2155" s="270"/>
      <c r="BW2155" s="270"/>
      <c r="BX2155" s="256"/>
      <c r="BY2155" s="256"/>
      <c r="BZ2155" s="256"/>
      <c r="CA2155" s="267"/>
      <c r="CB2155" s="267"/>
      <c r="CC2155" s="274"/>
      <c r="CD2155" s="267"/>
      <c r="CE2155" s="267"/>
      <c r="CF2155" s="267"/>
      <c r="CG2155" s="267"/>
      <c r="CH2155" s="267"/>
      <c r="CI2155" s="267"/>
      <c r="CJ2155" s="267"/>
      <c r="CK2155" s="267"/>
      <c r="CL2155" s="265"/>
      <c r="CM2155" s="272"/>
      <c r="CN2155" s="264"/>
      <c r="CO2155" s="177"/>
      <c r="CP2155" s="226"/>
      <c r="CQ2155" s="226"/>
      <c r="CR2155" s="226"/>
      <c r="CS2155" s="178"/>
      <c r="CT2155" s="178"/>
      <c r="CU2155" s="178"/>
      <c r="CV2155" s="178"/>
      <c r="CW2155" s="178"/>
      <c r="CX2155" s="178"/>
      <c r="CY2155" s="178"/>
      <c r="CZ2155" s="178"/>
      <c r="DA2155" s="178"/>
      <c r="DB2155" s="178"/>
      <c r="DC2155" s="178"/>
      <c r="DD2155" s="178"/>
      <c r="DE2155" s="178"/>
      <c r="DF2155" s="178"/>
    </row>
    <row r="2156" spans="1:110" s="120" customFormat="1" ht="15" customHeight="1">
      <c r="A2156" s="228"/>
      <c r="B2156" s="369"/>
      <c r="C2156" s="321"/>
      <c r="D2156" s="237"/>
      <c r="E2156" s="237"/>
      <c r="F2156" s="243"/>
      <c r="G2156" s="122">
        <v>2.1</v>
      </c>
      <c r="H2156" s="84"/>
      <c r="I2156" s="84"/>
      <c r="J2156" s="84"/>
      <c r="K2156" s="84"/>
      <c r="L2156" s="84"/>
      <c r="M2156" s="84"/>
      <c r="N2156" s="84"/>
      <c r="O2156" s="84"/>
      <c r="P2156" s="84"/>
      <c r="Q2156" s="84"/>
      <c r="R2156" s="84"/>
      <c r="S2156" s="84"/>
      <c r="T2156" s="84"/>
      <c r="U2156" s="84"/>
      <c r="V2156" s="84"/>
      <c r="W2156" s="84"/>
      <c r="X2156" s="84"/>
      <c r="Y2156" s="84"/>
      <c r="Z2156" s="84"/>
      <c r="AA2156" s="84"/>
      <c r="AB2156" s="84"/>
      <c r="AC2156" s="80"/>
      <c r="AD2156" s="80"/>
      <c r="AE2156" s="80"/>
      <c r="AF2156" s="80"/>
      <c r="AG2156" s="80"/>
      <c r="AH2156" s="80"/>
      <c r="AI2156" s="80"/>
      <c r="AJ2156" s="80"/>
      <c r="AK2156" s="80"/>
      <c r="AL2156" s="80"/>
      <c r="AM2156" s="240"/>
      <c r="AN2156" s="240"/>
      <c r="AO2156" s="240"/>
      <c r="AP2156" s="240"/>
      <c r="AQ2156" s="240"/>
      <c r="AR2156" s="240"/>
      <c r="AS2156" s="240"/>
      <c r="AT2156" s="256"/>
      <c r="AU2156" s="256"/>
      <c r="AV2156" s="259"/>
      <c r="AW2156" s="259"/>
      <c r="AX2156" s="256"/>
      <c r="AY2156" s="256"/>
      <c r="AZ2156" s="256"/>
      <c r="BA2156" s="256"/>
      <c r="BB2156" s="256"/>
      <c r="BC2156" s="256"/>
      <c r="BD2156" s="256"/>
      <c r="BE2156" s="256"/>
      <c r="BF2156" s="256"/>
      <c r="BG2156" s="256"/>
      <c r="BH2156" s="256"/>
      <c r="BI2156" s="256"/>
      <c r="BJ2156" s="256"/>
      <c r="BK2156" s="256"/>
      <c r="BL2156" s="262"/>
      <c r="BM2156" s="262"/>
      <c r="BN2156" s="262"/>
      <c r="BO2156" s="262"/>
      <c r="BP2156" s="262"/>
      <c r="BQ2156" s="262"/>
      <c r="BR2156" s="270"/>
      <c r="BS2156" s="270"/>
      <c r="BT2156" s="270"/>
      <c r="BU2156" s="270"/>
      <c r="BV2156" s="270"/>
      <c r="BW2156" s="270"/>
      <c r="BX2156" s="256"/>
      <c r="BY2156" s="256"/>
      <c r="BZ2156" s="256"/>
      <c r="CA2156" s="267"/>
      <c r="CB2156" s="267"/>
      <c r="CC2156" s="274"/>
      <c r="CD2156" s="267"/>
      <c r="CE2156" s="267"/>
      <c r="CF2156" s="267"/>
      <c r="CG2156" s="267"/>
      <c r="CH2156" s="267"/>
      <c r="CI2156" s="267"/>
      <c r="CJ2156" s="267"/>
      <c r="CK2156" s="267"/>
      <c r="CL2156" s="265"/>
      <c r="CM2156" s="272"/>
      <c r="CN2156" s="264"/>
      <c r="CO2156" s="177"/>
      <c r="CP2156" s="226"/>
      <c r="CQ2156" s="226"/>
      <c r="CR2156" s="226"/>
      <c r="CS2156" s="178"/>
      <c r="CT2156" s="178"/>
      <c r="CU2156" s="178"/>
      <c r="CV2156" s="178"/>
      <c r="CW2156" s="178"/>
      <c r="CX2156" s="178"/>
      <c r="CY2156" s="178"/>
      <c r="CZ2156" s="178"/>
      <c r="DA2156" s="178"/>
      <c r="DB2156" s="178"/>
      <c r="DC2156" s="178"/>
      <c r="DD2156" s="178"/>
      <c r="DE2156" s="178"/>
      <c r="DF2156" s="178"/>
    </row>
    <row r="2157" spans="1:110" s="120" customFormat="1" ht="15" customHeight="1">
      <c r="A2157" s="228"/>
      <c r="B2157" s="369"/>
      <c r="C2157" s="321"/>
      <c r="D2157" s="237"/>
      <c r="E2157" s="237"/>
      <c r="F2157" s="243"/>
      <c r="G2157" s="122">
        <v>2.7</v>
      </c>
      <c r="H2157" s="84"/>
      <c r="I2157" s="84">
        <v>6</v>
      </c>
      <c r="J2157" s="84"/>
      <c r="K2157" s="84"/>
      <c r="L2157" s="84"/>
      <c r="M2157" s="84"/>
      <c r="N2157" s="84"/>
      <c r="O2157" s="84"/>
      <c r="P2157" s="84"/>
      <c r="Q2157" s="84"/>
      <c r="R2157" s="84"/>
      <c r="S2157" s="84"/>
      <c r="T2157" s="84"/>
      <c r="U2157" s="84"/>
      <c r="V2157" s="84"/>
      <c r="W2157" s="84"/>
      <c r="X2157" s="84"/>
      <c r="Y2157" s="84"/>
      <c r="Z2157" s="84"/>
      <c r="AA2157" s="84"/>
      <c r="AB2157" s="84"/>
      <c r="AC2157" s="80"/>
      <c r="AD2157" s="80"/>
      <c r="AE2157" s="80"/>
      <c r="AF2157" s="80"/>
      <c r="AG2157" s="80"/>
      <c r="AH2157" s="80"/>
      <c r="AI2157" s="80"/>
      <c r="AJ2157" s="80"/>
      <c r="AK2157" s="80"/>
      <c r="AL2157" s="80"/>
      <c r="AM2157" s="240"/>
      <c r="AN2157" s="240"/>
      <c r="AO2157" s="240"/>
      <c r="AP2157" s="240"/>
      <c r="AQ2157" s="240"/>
      <c r="AR2157" s="240"/>
      <c r="AS2157" s="240"/>
      <c r="AT2157" s="256"/>
      <c r="AU2157" s="256"/>
      <c r="AV2157" s="259"/>
      <c r="AW2157" s="259"/>
      <c r="AX2157" s="256"/>
      <c r="AY2157" s="256"/>
      <c r="AZ2157" s="256"/>
      <c r="BA2157" s="256"/>
      <c r="BB2157" s="256"/>
      <c r="BC2157" s="256"/>
      <c r="BD2157" s="256"/>
      <c r="BE2157" s="256"/>
      <c r="BF2157" s="256"/>
      <c r="BG2157" s="256"/>
      <c r="BH2157" s="256"/>
      <c r="BI2157" s="256"/>
      <c r="BJ2157" s="256"/>
      <c r="BK2157" s="256"/>
      <c r="BL2157" s="262"/>
      <c r="BM2157" s="262"/>
      <c r="BN2157" s="262"/>
      <c r="BO2157" s="262"/>
      <c r="BP2157" s="262"/>
      <c r="BQ2157" s="262"/>
      <c r="BR2157" s="270"/>
      <c r="BS2157" s="270"/>
      <c r="BT2157" s="270"/>
      <c r="BU2157" s="270"/>
      <c r="BV2157" s="270"/>
      <c r="BW2157" s="270"/>
      <c r="BX2157" s="256"/>
      <c r="BY2157" s="256"/>
      <c r="BZ2157" s="256"/>
      <c r="CA2157" s="267"/>
      <c r="CB2157" s="267"/>
      <c r="CC2157" s="274"/>
      <c r="CD2157" s="267"/>
      <c r="CE2157" s="267"/>
      <c r="CF2157" s="267"/>
      <c r="CG2157" s="267"/>
      <c r="CH2157" s="267"/>
      <c r="CI2157" s="267"/>
      <c r="CJ2157" s="267"/>
      <c r="CK2157" s="267"/>
      <c r="CL2157" s="265"/>
      <c r="CM2157" s="272"/>
      <c r="CN2157" s="264"/>
      <c r="CO2157" s="177"/>
      <c r="CP2157" s="226"/>
      <c r="CQ2157" s="226"/>
      <c r="CR2157" s="226"/>
      <c r="CS2157" s="178"/>
      <c r="CT2157" s="178"/>
      <c r="CU2157" s="178"/>
      <c r="CV2157" s="178"/>
      <c r="CW2157" s="178"/>
      <c r="CX2157" s="178"/>
      <c r="CY2157" s="178"/>
      <c r="CZ2157" s="178"/>
      <c r="DA2157" s="178"/>
      <c r="DB2157" s="178"/>
      <c r="DC2157" s="178"/>
      <c r="DD2157" s="178"/>
      <c r="DE2157" s="178"/>
      <c r="DF2157" s="178"/>
    </row>
    <row r="2158" spans="1:110" s="120" customFormat="1" ht="15" customHeight="1">
      <c r="A2158" s="228"/>
      <c r="B2158" s="369"/>
      <c r="C2158" s="321"/>
      <c r="D2158" s="237"/>
      <c r="E2158" s="237"/>
      <c r="F2158" s="243"/>
      <c r="G2158" s="122">
        <v>3</v>
      </c>
      <c r="H2158" s="84"/>
      <c r="I2158" s="84"/>
      <c r="J2158" s="84"/>
      <c r="K2158" s="84"/>
      <c r="L2158" s="84"/>
      <c r="M2158" s="84"/>
      <c r="N2158" s="84"/>
      <c r="O2158" s="84"/>
      <c r="P2158" s="84"/>
      <c r="Q2158" s="84"/>
      <c r="R2158" s="84"/>
      <c r="S2158" s="84"/>
      <c r="T2158" s="84"/>
      <c r="U2158" s="84"/>
      <c r="V2158" s="84"/>
      <c r="W2158" s="84"/>
      <c r="X2158" s="84"/>
      <c r="Y2158" s="84"/>
      <c r="Z2158" s="84"/>
      <c r="AA2158" s="84"/>
      <c r="AB2158" s="84"/>
      <c r="AC2158" s="80"/>
      <c r="AD2158" s="80"/>
      <c r="AE2158" s="80"/>
      <c r="AF2158" s="80"/>
      <c r="AG2158" s="80"/>
      <c r="AH2158" s="80"/>
      <c r="AI2158" s="80"/>
      <c r="AJ2158" s="80"/>
      <c r="AK2158" s="80"/>
      <c r="AL2158" s="80"/>
      <c r="AM2158" s="240"/>
      <c r="AN2158" s="240"/>
      <c r="AO2158" s="240"/>
      <c r="AP2158" s="240"/>
      <c r="AQ2158" s="240"/>
      <c r="AR2158" s="240"/>
      <c r="AS2158" s="240"/>
      <c r="AT2158" s="256"/>
      <c r="AU2158" s="256"/>
      <c r="AV2158" s="259"/>
      <c r="AW2158" s="259"/>
      <c r="AX2158" s="256"/>
      <c r="AY2158" s="256"/>
      <c r="AZ2158" s="256"/>
      <c r="BA2158" s="256"/>
      <c r="BB2158" s="256"/>
      <c r="BC2158" s="256"/>
      <c r="BD2158" s="256"/>
      <c r="BE2158" s="256"/>
      <c r="BF2158" s="256"/>
      <c r="BG2158" s="256"/>
      <c r="BH2158" s="256"/>
      <c r="BI2158" s="256"/>
      <c r="BJ2158" s="256"/>
      <c r="BK2158" s="256"/>
      <c r="BL2158" s="262"/>
      <c r="BM2158" s="262"/>
      <c r="BN2158" s="262"/>
      <c r="BO2158" s="262"/>
      <c r="BP2158" s="262"/>
      <c r="BQ2158" s="262"/>
      <c r="BR2158" s="270"/>
      <c r="BS2158" s="270"/>
      <c r="BT2158" s="270"/>
      <c r="BU2158" s="270"/>
      <c r="BV2158" s="270"/>
      <c r="BW2158" s="270"/>
      <c r="BX2158" s="256"/>
      <c r="BY2158" s="256"/>
      <c r="BZ2158" s="256"/>
      <c r="CA2158" s="267"/>
      <c r="CB2158" s="267"/>
      <c r="CC2158" s="274"/>
      <c r="CD2158" s="267"/>
      <c r="CE2158" s="267"/>
      <c r="CF2158" s="267"/>
      <c r="CG2158" s="267"/>
      <c r="CH2158" s="267"/>
      <c r="CI2158" s="267"/>
      <c r="CJ2158" s="267"/>
      <c r="CK2158" s="267"/>
      <c r="CL2158" s="265"/>
      <c r="CM2158" s="272"/>
      <c r="CN2158" s="264"/>
      <c r="CO2158" s="177"/>
      <c r="CP2158" s="226"/>
      <c r="CQ2158" s="226"/>
      <c r="CR2158" s="226"/>
      <c r="CS2158" s="178"/>
      <c r="CT2158" s="178"/>
      <c r="CU2158" s="178"/>
      <c r="CV2158" s="178"/>
      <c r="CW2158" s="178"/>
      <c r="CX2158" s="178"/>
      <c r="CY2158" s="178"/>
      <c r="CZ2158" s="178"/>
      <c r="DA2158" s="178"/>
      <c r="DB2158" s="178"/>
      <c r="DC2158" s="178"/>
      <c r="DD2158" s="178"/>
      <c r="DE2158" s="178"/>
      <c r="DF2158" s="178"/>
    </row>
    <row r="2159" spans="1:110" s="120" customFormat="1" ht="15" customHeight="1">
      <c r="A2159" s="228"/>
      <c r="B2159" s="369"/>
      <c r="C2159" s="321"/>
      <c r="D2159" s="237"/>
      <c r="E2159" s="237"/>
      <c r="F2159" s="244"/>
      <c r="G2159" s="123">
        <v>3.9</v>
      </c>
      <c r="H2159" s="85"/>
      <c r="I2159" s="85"/>
      <c r="J2159" s="85"/>
      <c r="K2159" s="85"/>
      <c r="L2159" s="85"/>
      <c r="M2159" s="85"/>
      <c r="N2159" s="85"/>
      <c r="O2159" s="85"/>
      <c r="P2159" s="85"/>
      <c r="Q2159" s="85"/>
      <c r="R2159" s="85"/>
      <c r="S2159" s="85"/>
      <c r="T2159" s="85"/>
      <c r="U2159" s="85"/>
      <c r="V2159" s="85"/>
      <c r="W2159" s="85"/>
      <c r="X2159" s="85"/>
      <c r="Y2159" s="85"/>
      <c r="Z2159" s="85"/>
      <c r="AA2159" s="85"/>
      <c r="AB2159" s="85"/>
      <c r="AC2159" s="81"/>
      <c r="AD2159" s="81"/>
      <c r="AE2159" s="81"/>
      <c r="AF2159" s="81"/>
      <c r="AG2159" s="81"/>
      <c r="AH2159" s="81"/>
      <c r="AI2159" s="81"/>
      <c r="AJ2159" s="81"/>
      <c r="AK2159" s="81"/>
      <c r="AL2159" s="81"/>
      <c r="AM2159" s="240"/>
      <c r="AN2159" s="240"/>
      <c r="AO2159" s="240"/>
      <c r="AP2159" s="240"/>
      <c r="AQ2159" s="240"/>
      <c r="AR2159" s="240"/>
      <c r="AS2159" s="240"/>
      <c r="AT2159" s="256"/>
      <c r="AU2159" s="256"/>
      <c r="AV2159" s="259"/>
      <c r="AW2159" s="259"/>
      <c r="AX2159" s="256"/>
      <c r="AY2159" s="256"/>
      <c r="AZ2159" s="256"/>
      <c r="BA2159" s="256"/>
      <c r="BB2159" s="256"/>
      <c r="BC2159" s="256"/>
      <c r="BD2159" s="256"/>
      <c r="BE2159" s="256"/>
      <c r="BF2159" s="256"/>
      <c r="BG2159" s="256"/>
      <c r="BH2159" s="256"/>
      <c r="BI2159" s="256"/>
      <c r="BJ2159" s="256"/>
      <c r="BK2159" s="256"/>
      <c r="BL2159" s="262"/>
      <c r="BM2159" s="262"/>
      <c r="BN2159" s="262"/>
      <c r="BO2159" s="262"/>
      <c r="BP2159" s="262"/>
      <c r="BQ2159" s="262"/>
      <c r="BR2159" s="270"/>
      <c r="BS2159" s="270"/>
      <c r="BT2159" s="270"/>
      <c r="BU2159" s="270"/>
      <c r="BV2159" s="270"/>
      <c r="BW2159" s="270"/>
      <c r="BX2159" s="256"/>
      <c r="BY2159" s="256"/>
      <c r="BZ2159" s="256"/>
      <c r="CA2159" s="267"/>
      <c r="CB2159" s="267"/>
      <c r="CC2159" s="274"/>
      <c r="CD2159" s="267"/>
      <c r="CE2159" s="267"/>
      <c r="CF2159" s="267"/>
      <c r="CG2159" s="267"/>
      <c r="CH2159" s="267"/>
      <c r="CI2159" s="267"/>
      <c r="CJ2159" s="267"/>
      <c r="CK2159" s="267"/>
      <c r="CL2159" s="265"/>
      <c r="CM2159" s="272"/>
      <c r="CN2159" s="264"/>
      <c r="CO2159" s="177"/>
      <c r="CP2159" s="226"/>
      <c r="CQ2159" s="226"/>
      <c r="CR2159" s="226"/>
      <c r="CS2159" s="178"/>
      <c r="CT2159" s="178"/>
      <c r="CU2159" s="178"/>
      <c r="CV2159" s="178"/>
      <c r="CW2159" s="178"/>
      <c r="CX2159" s="178"/>
      <c r="CY2159" s="178"/>
      <c r="CZ2159" s="178"/>
      <c r="DA2159" s="178"/>
      <c r="DB2159" s="178"/>
      <c r="DC2159" s="178"/>
      <c r="DD2159" s="178"/>
      <c r="DE2159" s="178"/>
      <c r="DF2159" s="178"/>
    </row>
    <row r="2160" spans="1:110" s="120" customFormat="1" ht="15" customHeight="1">
      <c r="A2160" s="229"/>
      <c r="B2160" s="370"/>
      <c r="C2160" s="322"/>
      <c r="D2160" s="238"/>
      <c r="E2160" s="238"/>
      <c r="F2160" s="245" t="s">
        <v>83</v>
      </c>
      <c r="G2160" s="246"/>
      <c r="H2160" s="82"/>
      <c r="I2160" s="82"/>
      <c r="J2160" s="82"/>
      <c r="K2160" s="82"/>
      <c r="L2160" s="82"/>
      <c r="M2160" s="82"/>
      <c r="N2160" s="82"/>
      <c r="O2160" s="82"/>
      <c r="P2160" s="82"/>
      <c r="Q2160" s="82"/>
      <c r="R2160" s="82"/>
      <c r="S2160" s="82"/>
      <c r="T2160" s="82"/>
      <c r="U2160" s="82"/>
      <c r="V2160" s="82"/>
      <c r="W2160" s="82"/>
      <c r="X2160" s="82"/>
      <c r="Y2160" s="82"/>
      <c r="Z2160" s="82"/>
      <c r="AA2160" s="82"/>
      <c r="AB2160" s="82"/>
      <c r="AC2160" s="35"/>
      <c r="AD2160" s="35"/>
      <c r="AE2160" s="35"/>
      <c r="AF2160" s="35"/>
      <c r="AG2160" s="35"/>
      <c r="AH2160" s="35"/>
      <c r="AI2160" s="35"/>
      <c r="AJ2160" s="35"/>
      <c r="AK2160" s="35"/>
      <c r="AL2160" s="35"/>
      <c r="AM2160" s="241"/>
      <c r="AN2160" s="241"/>
      <c r="AO2160" s="241"/>
      <c r="AP2160" s="241"/>
      <c r="AQ2160" s="241"/>
      <c r="AR2160" s="241"/>
      <c r="AS2160" s="241"/>
      <c r="AT2160" s="257"/>
      <c r="AU2160" s="257"/>
      <c r="AV2160" s="260"/>
      <c r="AW2160" s="260"/>
      <c r="AX2160" s="257"/>
      <c r="AY2160" s="257"/>
      <c r="AZ2160" s="257"/>
      <c r="BA2160" s="257"/>
      <c r="BB2160" s="257"/>
      <c r="BC2160" s="257"/>
      <c r="BD2160" s="257"/>
      <c r="BE2160" s="257"/>
      <c r="BF2160" s="257"/>
      <c r="BG2160" s="257"/>
      <c r="BH2160" s="257"/>
      <c r="BI2160" s="257"/>
      <c r="BJ2160" s="257"/>
      <c r="BK2160" s="257"/>
      <c r="BL2160" s="263"/>
      <c r="BM2160" s="263"/>
      <c r="BN2160" s="263"/>
      <c r="BO2160" s="263"/>
      <c r="BP2160" s="263"/>
      <c r="BQ2160" s="263"/>
      <c r="BR2160" s="271"/>
      <c r="BS2160" s="271"/>
      <c r="BT2160" s="271"/>
      <c r="BU2160" s="271"/>
      <c r="BV2160" s="271"/>
      <c r="BW2160" s="271"/>
      <c r="BX2160" s="257"/>
      <c r="BY2160" s="257"/>
      <c r="BZ2160" s="257"/>
      <c r="CA2160" s="268"/>
      <c r="CB2160" s="268"/>
      <c r="CC2160" s="275"/>
      <c r="CD2160" s="268"/>
      <c r="CE2160" s="268"/>
      <c r="CF2160" s="268"/>
      <c r="CG2160" s="268"/>
      <c r="CH2160" s="268"/>
      <c r="CI2160" s="268"/>
      <c r="CJ2160" s="268"/>
      <c r="CK2160" s="268"/>
      <c r="CL2160" s="265"/>
      <c r="CM2160" s="272"/>
      <c r="CN2160" s="264"/>
      <c r="CO2160" s="177"/>
      <c r="CP2160" s="226"/>
      <c r="CQ2160" s="226"/>
      <c r="CR2160" s="226"/>
      <c r="CS2160" s="178"/>
      <c r="CT2160" s="178"/>
      <c r="CU2160" s="178"/>
      <c r="CV2160" s="178"/>
      <c r="CW2160" s="178"/>
      <c r="CX2160" s="178"/>
      <c r="CY2160" s="178"/>
      <c r="CZ2160" s="178"/>
      <c r="DA2160" s="178"/>
      <c r="DB2160" s="178"/>
      <c r="DC2160" s="178"/>
      <c r="DD2160" s="178"/>
      <c r="DE2160" s="178"/>
      <c r="DF2160" s="178"/>
    </row>
    <row r="2161" spans="1:110" s="120" customFormat="1" ht="15" customHeight="1">
      <c r="A2161" s="227">
        <f t="shared" si="747"/>
        <v>268</v>
      </c>
      <c r="B2161" s="446" t="s">
        <v>300</v>
      </c>
      <c r="C2161" s="453" t="s">
        <v>301</v>
      </c>
      <c r="D2161" s="236">
        <v>43167</v>
      </c>
      <c r="E2161" s="236" t="s">
        <v>573</v>
      </c>
      <c r="F2161" s="253" t="s">
        <v>80</v>
      </c>
      <c r="G2161" s="254"/>
      <c r="H2161" s="82" t="s">
        <v>69</v>
      </c>
      <c r="I2161" s="82" t="s">
        <v>973</v>
      </c>
      <c r="J2161" s="82" t="s">
        <v>61</v>
      </c>
      <c r="K2161" s="82" t="s">
        <v>61</v>
      </c>
      <c r="L2161" s="82" t="s">
        <v>61</v>
      </c>
      <c r="M2161" s="82" t="s">
        <v>61</v>
      </c>
      <c r="N2161" s="82" t="s">
        <v>61</v>
      </c>
      <c r="O2161" s="82"/>
      <c r="P2161" s="82" t="s">
        <v>61</v>
      </c>
      <c r="Q2161" s="82" t="s">
        <v>61</v>
      </c>
      <c r="R2161" s="82" t="s">
        <v>61</v>
      </c>
      <c r="S2161" s="82" t="s">
        <v>61</v>
      </c>
      <c r="T2161" s="82" t="s">
        <v>61</v>
      </c>
      <c r="U2161" s="82" t="s">
        <v>61</v>
      </c>
      <c r="V2161" s="82"/>
      <c r="W2161" s="82" t="s">
        <v>60</v>
      </c>
      <c r="X2161" s="82" t="s">
        <v>60</v>
      </c>
      <c r="Y2161" s="82" t="s">
        <v>60</v>
      </c>
      <c r="Z2161" s="82" t="s">
        <v>60</v>
      </c>
      <c r="AA2161" s="82" t="s">
        <v>60</v>
      </c>
      <c r="AB2161" s="82" t="s">
        <v>67</v>
      </c>
      <c r="AC2161" s="82"/>
      <c r="AD2161" s="82" t="s">
        <v>60</v>
      </c>
      <c r="AE2161" s="82" t="s">
        <v>60</v>
      </c>
      <c r="AF2161" s="82" t="s">
        <v>60</v>
      </c>
      <c r="AG2161" s="82" t="s">
        <v>60</v>
      </c>
      <c r="AH2161" s="82" t="s">
        <v>60</v>
      </c>
      <c r="AI2161" s="82" t="s">
        <v>1471</v>
      </c>
      <c r="AJ2161" s="82"/>
      <c r="AK2161" s="82" t="s">
        <v>61</v>
      </c>
      <c r="AL2161" s="82" t="s">
        <v>61</v>
      </c>
      <c r="AM2161" s="239">
        <f>COUNTIF(H2161:AL2161,"PH")+COUNTIF(H2161:AL2161,"PH/L")+COUNTIF(H2161:AL2161,"PM")</f>
        <v>0</v>
      </c>
      <c r="AN2161" s="239">
        <f>COUNTIF(H2161:AL2161,"PD")+COUNTIF(H2161:AL2161,"PDD")+COUNTIF(H2161:AL2161,"P/DS")/2+COUNTIF(H2161:AL2161,"PMD")</f>
        <v>0</v>
      </c>
      <c r="AO2161" s="239">
        <f>COUNTIF(H2161:AL2161,"PN")+COUNTIF(H2161:AL2161,"P/NS")/2+COUNTIF(H2161:AL2161,"PH")+COUNTIF(H2161:AL2161,"PH/F")/2+COUNTIF(H2161:AL2161,"PH/L")/2+COUNTIF(H2161:AL2161,"PM")</f>
        <v>0</v>
      </c>
      <c r="AP2161" s="239">
        <f>COUNTIF(H2161:AL2161,"BH")+COUNTIF(H2161:AL2161,"AL/BL")+COUNTIF(H2161:AL2161,"UL/BL")+COUNTIF(H2161:AL2161,"BM")</f>
        <v>0</v>
      </c>
      <c r="AQ2161" s="239">
        <f>COUNTIF(H2161:AL2161,"DS")+COUNTIF(H2161:AL2161,"AL/DS")/2+COUNTIF(H2161:AL2161,"UL/DS")/2+COUNTIF(H2161:AL2161,"CT")+COUNTIF(H2161:AL2161,"MD")</f>
        <v>10.5</v>
      </c>
      <c r="AR2161" s="239">
        <f>COUNTIF(H2161:AL2161,"NS")+COUNTIF(H2161:AL2161,"AL/NS")/2+COUNTIF(H2161:AL2161,"UL/NS")/2+COUNTIF(H2161:AL2161,"BH")+COUNTIF(H2161:AL2161,"AL/BF")/2+COUNTIF(H2161:AL2161,"AL/BL")/2+COUNTIF(H2161:AL2161,"UL/BL")/2+COUNTIF(H2161:AL2161,"UL/BF")/2+COUNTIF(H2161:AL2161,"BM")</f>
        <v>13</v>
      </c>
      <c r="AS2161" s="239">
        <f>COUNTIF(H2161:AL2161,"AL")+COUNTIF(H2161:AL2161,"AL/DS")/2+COUNTIF(H2161:AL2161,"AL/NS")/2+COUNTIF(H2161:AL2161,"NH")+COUNTIF(H2161:AL2161,"SL")+COUNTIF(H2161:AL2161,"NHD")+COUNTIF(H2161:AL2161,"B")+COUNTIF(H2161:AL2161,"HL")+COUNTIF(H2161:AL2161,"AL/BF")/2+COUNTIF(H2161:AL2161,"AL/BL")/2</f>
        <v>2</v>
      </c>
      <c r="AT2161" s="255">
        <f>COUNTIF(H2161:AL2161,"PD")+COUNTIF(H2161:AL2161,"PN")+COUNTIF(H2161:AL2161,"P/DS")/2+COUNTIF(H2161:AL2161,"P/NS")/2+COUNTIF(H2161:AL2161,"DS")+COUNTIF(H2161:AL2161,"NS")+COUNTIF(H2161:AL2161,"AL")+COUNTIF(H2161:AL2161,"AL/DS")+COUNTIF(H2161:AL2161,"AL/NS")+COUNTIF(H2161:AL2161,"NH")+COUNTIF(H2161:AL2161,"SL")+COUNTIF(H2161:AL2161,"UL/DS")/2+COUNTIF(H2161:AL2161,"UL/NS")/2+COUNTIF(H2161:AL2161,"CT")+COUNTIF(H2161:AL2161,"NHD")+COUNTIF(H2161:AL2161,"PDD")+COUNTIF(H2161:AL2161,"B")+COUNTIF(H2161:AL2161,"HL")+COUNTIF(H2161:AL2161,"PH")+COUNTIF(H2161:AL2161,"BH")+COUNTIF(H2161:AL2161,"AL/BF")+COUNTIF(H2161:AL2161,"AL/BL")+COUNTIF(H2161:AL2161,"UL/BF")/2+COUNTIF(H2161:AL2161,"UL/BL")/2+COUNTIF(H2161:AL2161,"PH/F")/2+COUNTIF(H2161:AL2161,"PH/L")/2+COUNTIF(H2161:AL2161,"MD")+COUNTIF(H2161:AL2161,"PMD")+COUNTIF(H2161:AL2161,"PM")+COUNTIF(H2161:AL2161,"BM")</f>
        <v>25.5</v>
      </c>
      <c r="AU2161" s="255">
        <f>COUNTIF(H2161:AL2161,"P/DS")/2+COUNTIF(H2161:AL2161,"P/NS")/2+COUNTIF(H2161:AL2161,"IL")+COUNTIF(H2161:AL2161,"NL")+COUNTIF(H2161:AL2161,"UL")+COUNTIF(H2161:AL2161,"UL/DS")/2+COUNTIF(H2161:AL2161,"UL/NS")/2+COUNTIF(H2161:AL2161,"KT")+COUNTIF(H2161:AL2161,"UL/BF")/2+COUNTIF(H2161:AL2161,"UL/BL")/2+COUNTIF(H2161:AL2161,"PH/F")/2+COUNTIF(H2161:AL2161,"PH/L")/2+COUNTIF(H2161:AL2161,"NB")</f>
        <v>0.5</v>
      </c>
      <c r="AV2161" s="258">
        <f>COUNTIF(H2161:AL2161,"PN")+COUNTIF(H2161:AL2161,"TVD")+COUNTIF(H2161:AL2161,"PH")+COUNTIF(H2161:AL2161,"PM")+COUNTIF(H2161:AL2161,"PDD")-COUNTIFS(H2161:AL2161,"PN",H2168:AL2168,"&gt;=3")-COUNTIFS(H2161:AL2161,"PM",H2168:AL2168,"&gt;=3")</f>
        <v>0</v>
      </c>
      <c r="AW2161" s="258">
        <f>COUNTIF(H2161:AL2161,"NS")+COUNTIF(H2161:AL2161,"D")+COUNTIF(H2161:AL2161,"BH")+COUNTIF(H2161:AL2161,"NHD")+COUNTIF(H2161:AL2161,"BM")-COUNTIFS(H2161:AL2161,"NS",H2168:AL2168,"&gt;=3")-COUNTIFS(H2161:AL2161,"BH",H2168:AL2168,"&gt;=3")-COUNTIFS(H2161:AL2161,"BM",H2168:AL2168,"&gt;=3")</f>
        <v>14</v>
      </c>
      <c r="AX2161" s="255">
        <f>COUNTIF(H2161:AL2161,"AL")+COUNTIF(H2161:AL2161,"AL/DS")/2+COUNTIF(H2161:AL2161,"AL/NS")/2+COUNTIF(H2161:AL2161,"AL/BF")+COUNTIF(H2161:AL2161,"AL/BL")/2</f>
        <v>1</v>
      </c>
      <c r="AY2161" s="255">
        <f>COUNTIF(H2161:AL2161,"SL")</f>
        <v>0</v>
      </c>
      <c r="AZ2161" s="255">
        <f>COUNTIF(H2161:AL2161,"NH")</f>
        <v>1</v>
      </c>
      <c r="BA2161" s="255">
        <f>COUNTIF(H2161:AL2161,"HL")</f>
        <v>0</v>
      </c>
      <c r="BB2161" s="255">
        <f>COUNTIF(G2161:AL2161,"P/DS")/2+COUNTIF(G2161:AL2161,"P/NS")/2+COUNTIF(G2161:AL2161,"UL")+COUNTIF(G2161:AL2161,"UL/DS")/2+COUNTIF(G2161:AL2161,"UL/NS")/2+COUNTIF(G2161:AL2161,"UL/BL")/2+COUNTIF(G2161:AL2161,"UL/BF")/2+COUNTIF(G2161:AL2161,"PH/F")/2+COUNTIF(G2161:AL2161,"PH/L")/2</f>
        <v>0.5</v>
      </c>
      <c r="BC2161" s="255">
        <f>COUNTIF(H2161:AL2161,"NB")</f>
        <v>0</v>
      </c>
      <c r="BD2161" s="255">
        <f>COUNTIF(H2161:AL2161,"NL")</f>
        <v>0</v>
      </c>
      <c r="BE2161" s="255">
        <f>COUNTIF(H2161:AL2161,"IL")</f>
        <v>0</v>
      </c>
      <c r="BF2161" s="255">
        <f>COUNTIF(H2161:AL2161,"KT")</f>
        <v>0</v>
      </c>
      <c r="BG2161" s="255">
        <f>COUNTIF(H2161:AL2161,"L70")</f>
        <v>0</v>
      </c>
      <c r="BH2161" s="255">
        <f>COUNTIF(H2161:AL2161,"MD")</f>
        <v>0</v>
      </c>
      <c r="BI2161" s="255">
        <f>COUNTIF(H2161:AL2161,"PMD")</f>
        <v>0</v>
      </c>
      <c r="BJ2161" s="255">
        <f>COUNTIF(H2161:AL2161,"PM")</f>
        <v>0</v>
      </c>
      <c r="BK2161" s="255">
        <f>COUNTIF(H2161:AL2161,"BM")</f>
        <v>0</v>
      </c>
      <c r="BL2161" s="261">
        <f>SUMIF(H2161:AL2161,"PD",H2162:AL2162)+SUMIF(H2161:AL2161,"PN",H2162:AL2162)+SUMIF(H2161:AL2161,"P/DS",H2162:AL2162)+SUMIF(H2161:AL2161,"PN/F",H2162:AL2162)+SUMIF(H2161:AL2161,"PN/L",H2162:AL2162)+SUMIF(H2161:AL2161,"TV",H2162:AL2162)+SUMIF(H2161:AL2161,"TVD",H2162:AL2162)+SUMIF(H2161:AL2161,"PDD",H2162:AL2162)</f>
        <v>0</v>
      </c>
      <c r="BM2161" s="261">
        <f>SUMIF(H2161:AL2161,"PD",H2163:AL2163)+SUMIF(H2161:AL2161,"PN",H2163:AL2163)+SUMIF(H2161:AL2161,"P/DS",H2163:AL2163)+SUMIF(H2161:AL2161,"PN/F",H2163:AL2163)+SUMIF(H2161:AL2161,"PN/L",H2163:AL2163)+SUMIF(H2161:AL2161,"TV",H2163:AL2163)+SUMIF(H2161:AL2161,"TVD",H2163:AL2163)+SUMIF(H2161:AL2161,"PDD",H2163:AL2163)+SUMIF(H2161:AL2161,"PMD",H2163:AL2163)</f>
        <v>0</v>
      </c>
      <c r="BN2161" s="261">
        <f>SUMIF(H2161:AL2161,"PD",H2164:AL2164)+SUMIF(H2161:AL2161,"PN",H2164:AL2164)+SUMIF(H2161:AL2161,"P/DS",H2164:AL2164)+SUMIF(H2161:AL2161,"PN/F",H2164:AL2164)+SUMIF(H2161:AL2161,"PN/L",H2164:AL2164)+SUMIF(H2161:AL2161,"TV",H2164:AL2164)+SUMIF(H2161:AL2161,"TVD",H2164:AL2164)</f>
        <v>0</v>
      </c>
      <c r="BO2161" s="261">
        <f>SUMIF(H2161:AL2161,"PD",H2165:AL2165)+SUMIF(H2161:AL2161,"PN",H2165:AL2165)+SUMIF(H2161:AL2161,"P/DS",H2165:AL2165)+SUMIF(H2161:AL2161,"PN/F",H2165:AL2165)+SUMIF(H2161:AL2161,"PN/L",H2165:AL2165)+SUMIF(H2161:AL2161,"TV",H2165:AL2165)+SUMIF(H2161:AL2161,"TVD",H2165:AL2165)</f>
        <v>0</v>
      </c>
      <c r="BP2161" s="261">
        <f>SUMIF(H2161:AL2161,"PD",H2166:AL2166)+SUMIF(H2161:AL2161,"PN",H2166:AL2166)+SUMIF(H2161:AL2161,"P/DS",H2166:AL2166)+SUMIF(H2161:AL2161,"PN/F",H2166:AL2166)+SUMIF(H2161:AL2161,"PN/L",H2166:AL2166)+SUMIF(H2161:AL2161,"TV",H2166:AL2166)+SUMIF(H2161:AL2161,"TVD",H2166:AL2166)+SUMIF(H2161:AL2161,"PDD",H2166:AL2166)+SUMIF(H2161:AL2161,"PH",H2166:AL2166)+SUMIF(H2161:AL2161,"PM",H2166:AL2166)</f>
        <v>0</v>
      </c>
      <c r="BQ2161" s="261">
        <f>SUMIF(H2161:AL2161,"PD",H2167:AL2167)+SUMIF(H2161:AL2161,"PN",H2167:AL2167)+SUMIF(H2161:AL2161,"P/DS",H2167:AL2167)+SUMIF(H2161:AL2161,"PN/F",H2167:AL2167)+SUMIF(H2161:AL2161,"PN/L",H2167:AL2167)+SUMIF(H2161:AL2161,"TV",H2167:AL2167)+SUMIF(H2161:AL2161,"TVD",H2167:AL2167)+SUMIF(H2161:AL2161,"PDD",H2167:AL2167)+SUMIF(H2161:AL2161,"PH",H2167:AL2167)+SUMIF(H2161:AL2161,"PM",H2167:AL2167)</f>
        <v>0</v>
      </c>
      <c r="BR2161" s="269">
        <f>SUM(H2162:AL2162)-BL2161</f>
        <v>14</v>
      </c>
      <c r="BS2161" s="269">
        <f>SUM(H2163:AL2163)-BM2161</f>
        <v>9</v>
      </c>
      <c r="BT2161" s="269">
        <f>SUM(H2164:AL2164)-BN2161</f>
        <v>0</v>
      </c>
      <c r="BU2161" s="269">
        <f>SUM(H2165:AL2165)-BO2161</f>
        <v>6.5</v>
      </c>
      <c r="BV2161" s="269">
        <f>SUM(H2166:AL2166)-BP2161</f>
        <v>0</v>
      </c>
      <c r="BW2161" s="269">
        <f>SUM(H2167:AL2167)-BQ2161</f>
        <v>0</v>
      </c>
      <c r="BX2161" s="255">
        <f>SUMIF(H2161:AL2161,"PD",H2168:AL2168)+SUMIF(H2161:AL2161,"PN",H2168:AL2168)+SUMIF(H2161:AL2161,"P/DS",H2168:AL2168)+SUMIF(H2161:AL2161,"PN/F",H2168:AL2168)+SUMIF(H2161:AL2161,"PN/L",H2168:AL2168)</f>
        <v>0</v>
      </c>
      <c r="BY2161" s="255">
        <f>SUM(H2168:AL2168)-BX2161</f>
        <v>0</v>
      </c>
      <c r="BZ2161" s="255">
        <f t="shared" ref="BZ2161" si="750">+SUM(BL2161:BW2168)</f>
        <v>29.5</v>
      </c>
      <c r="CA2161" s="266">
        <f>(COUNTIFS(H2161:AL2161,"PD",H2162:AL2162,"&gt;=2"))*0.5-IF(CN2161="VP",COUNTIFS($H$16:$AL$16,"SAT",H2161:AL2161,"PD",H2162:AL2162,"&gt;=2"))*0.5</f>
        <v>0</v>
      </c>
      <c r="CB2161" s="266">
        <f>(COUNTIFS(H2161:AL2161,"PN",H2163:AL2163,"&gt;=0.5",H2162:AL2162,"&gt;=1.5"))*0.5+COUNTIFS(H2161:AL2161,"PDD",H2163:AL2163,"&gt;=0.5",H2162:AL2162,"&gt;=1.5")*0.5</f>
        <v>0</v>
      </c>
      <c r="CC2161" s="273">
        <f>(COUNTIFS(H2161:AL2161,"TV",H2163:AL2163,"&gt;=10"))*0.5+(COUNTIFS(H2161:AL2161,"PMD",H2163:AL2163,"&gt;=2"))*0.5</f>
        <v>0</v>
      </c>
      <c r="CD2161" s="266">
        <f>(COUNTIFS(H2161:AL2161,"TVD",H2165:AL2165,"&gt;=6.5",H2163:AL2163,"&gt;=3.5"))*0.5</f>
        <v>0</v>
      </c>
      <c r="CE2161" s="266">
        <f>(COUNTIFS(H2161:AL2161,"PD",H2166:AL2166,"&gt;=10"))*0.5</f>
        <v>0</v>
      </c>
      <c r="CF2161" s="266">
        <f>(COUNTIFS(H2161:AL2161,"PDD",H2166:AL2166,"&gt;=3.5",H2167:AL2167,"&gt;=6.5")+COUNTIFS(H2161:AL2161,"PH",H2167:AL2167,"&gt;=0.5",H2166:AL2166,"&gt;=1.5")+COUNTIFS(H2161:AL2161,"PM",H2167:AL2167,"&gt;=0.5",H2166:AL2166,"&gt;=1.5"))*0.5</f>
        <v>0</v>
      </c>
      <c r="CG2161" s="266">
        <f>(COUNTIFS(H2161:AL2161,"DS",H2162:AL2162,"&gt;=2")+COUNTIFS(H2161:AL2161,"AL/DS",H2162:AL2162,"&gt;=2"))*0.5-IF(CN2161="VP",COUNTIFS($H$16:$AL$16,"SAT",H2161:AL2161,"DS",H2162:AL2162,"&gt;=2"))*0.5</f>
        <v>0</v>
      </c>
      <c r="CH2161" s="266">
        <f>(COUNTIFS(H2161:AL2161,"NS",H2163:AL2163,"&gt;=0.5",H2162:AL2162,"&gt;=1.5")+COUNTIFS(H2161:AL2161,"AL/NS",H2163:AL2163,"&gt;=0.5",H2162:AL2162,"&gt;=1.5")+COUNTIFS(H2161:AL2161,"NHD",H2163:AL2163,"&gt;=4.5",H2166:AL2166,"&gt;=2",H2162:AL2162,"&gt;=1.5"))*0.5</f>
        <v>4.5</v>
      </c>
      <c r="CI2161" s="266">
        <f>(COUNTIF(H2163:AL2163,"&gt;=10")+COUNTIFS(H2161:AL2161,"MD",H2163:AL2163,"&gt;=2")-COUNTIFS(H2161:AL2161,"TV",H2163:AL2163,"&gt;=10"))*0.5</f>
        <v>0</v>
      </c>
      <c r="CJ2161" s="266">
        <f>(COUNTIFS(H2161:AL2161,"D",H2165:AL2165,"&gt;=6.5",H2163:AL2163,"&gt;=3.5"))*0.5</f>
        <v>0.5</v>
      </c>
      <c r="CK2161" s="266">
        <f>(COUNTIF(H2166:AL2166,"&gt;=10")-COUNTIFS(H2161:AL2161,"PD",H2166:AL2166,"&gt;=10"))*0.5</f>
        <v>0</v>
      </c>
      <c r="CL2161" s="265">
        <f>(COUNTIFS(H2161:AL2161,"NHD",H2166:AL2166,"&gt;=3.5",H2167:AL2167,"&gt;=6.5")+COUNTIFS(H2161:AL2161,"BH",H2166:AL2166,"&gt;=1.5",H2167:AL2167,"&gt;=0.5")+COUNTIFS(H2161:AL2161,"BM",H2166:AL2166,"&gt;=1.5",H2167:AL2167,"&gt;=0.5")+COUNTIFS(H2161:AL2161,"D",H2166:AL2166,"&gt;=1.5",H2167:AL2167,"&gt;=0.5"))*0.5</f>
        <v>0</v>
      </c>
      <c r="CM2161" s="272"/>
      <c r="CN2161" s="264" t="s">
        <v>723</v>
      </c>
      <c r="CO2161" s="177">
        <f t="shared" ref="CO2161" si="751">+AM2161+AN2161+AO2161+AP2161+AQ2161+AR2161+AS2161+AU2161+BG2161</f>
        <v>26</v>
      </c>
      <c r="CP2161" s="225">
        <f>+SUM(I2162:I2167)-I2168</f>
        <v>10.5</v>
      </c>
      <c r="CQ2161" s="225">
        <f>+SUM(J2162:J2167)-J2168</f>
        <v>2</v>
      </c>
      <c r="CR2161" s="225">
        <f>+SUM(K2162:K2167)-K2168</f>
        <v>2</v>
      </c>
      <c r="CS2161" s="178"/>
      <c r="CT2161" s="178"/>
      <c r="CU2161" s="178"/>
      <c r="CV2161" s="178"/>
      <c r="CW2161" s="178"/>
      <c r="CX2161" s="178"/>
      <c r="CY2161" s="178"/>
      <c r="CZ2161" s="178"/>
      <c r="DA2161" s="178"/>
      <c r="DB2161" s="178"/>
      <c r="DC2161" s="178"/>
      <c r="DD2161" s="178"/>
      <c r="DE2161" s="178"/>
      <c r="DF2161" s="178" t="e">
        <f>+SUM(#REF!)</f>
        <v>#REF!</v>
      </c>
    </row>
    <row r="2162" spans="1:110" s="120" customFormat="1" ht="15" customHeight="1">
      <c r="A2162" s="228"/>
      <c r="B2162" s="446"/>
      <c r="C2162" s="454"/>
      <c r="D2162" s="237"/>
      <c r="E2162" s="237"/>
      <c r="F2162" s="242" t="s">
        <v>82</v>
      </c>
      <c r="G2162" s="121">
        <v>1.5</v>
      </c>
      <c r="H2162" s="83"/>
      <c r="I2162" s="83"/>
      <c r="J2162" s="83">
        <v>1.5</v>
      </c>
      <c r="K2162" s="83">
        <v>1.5</v>
      </c>
      <c r="L2162" s="83">
        <v>1.5</v>
      </c>
      <c r="M2162" s="83">
        <v>1.5</v>
      </c>
      <c r="N2162" s="83">
        <v>1.5</v>
      </c>
      <c r="O2162" s="83"/>
      <c r="P2162" s="83">
        <v>1.5</v>
      </c>
      <c r="Q2162" s="83">
        <v>1.5</v>
      </c>
      <c r="R2162" s="83">
        <v>1.5</v>
      </c>
      <c r="S2162" s="83">
        <v>1.5</v>
      </c>
      <c r="T2162" s="83">
        <v>0.5</v>
      </c>
      <c r="U2162" s="83"/>
      <c r="V2162" s="83"/>
      <c r="W2162" s="83"/>
      <c r="X2162" s="83"/>
      <c r="Y2162" s="83"/>
      <c r="Z2162" s="83"/>
      <c r="AA2162" s="83"/>
      <c r="AB2162" s="83"/>
      <c r="AC2162" s="79"/>
      <c r="AD2162" s="79"/>
      <c r="AE2162" s="79"/>
      <c r="AF2162" s="79"/>
      <c r="AG2162" s="79"/>
      <c r="AH2162" s="79"/>
      <c r="AI2162" s="79"/>
      <c r="AJ2162" s="79"/>
      <c r="AK2162" s="79"/>
      <c r="AL2162" s="79"/>
      <c r="AM2162" s="240"/>
      <c r="AN2162" s="240"/>
      <c r="AO2162" s="240"/>
      <c r="AP2162" s="240"/>
      <c r="AQ2162" s="240"/>
      <c r="AR2162" s="240"/>
      <c r="AS2162" s="240"/>
      <c r="AT2162" s="256"/>
      <c r="AU2162" s="256"/>
      <c r="AV2162" s="259"/>
      <c r="AW2162" s="259"/>
      <c r="AX2162" s="256"/>
      <c r="AY2162" s="256"/>
      <c r="AZ2162" s="256"/>
      <c r="BA2162" s="256"/>
      <c r="BB2162" s="256"/>
      <c r="BC2162" s="256"/>
      <c r="BD2162" s="256"/>
      <c r="BE2162" s="256"/>
      <c r="BF2162" s="256"/>
      <c r="BG2162" s="256"/>
      <c r="BH2162" s="256"/>
      <c r="BI2162" s="256"/>
      <c r="BJ2162" s="256"/>
      <c r="BK2162" s="256"/>
      <c r="BL2162" s="262"/>
      <c r="BM2162" s="262"/>
      <c r="BN2162" s="262"/>
      <c r="BO2162" s="262"/>
      <c r="BP2162" s="262"/>
      <c r="BQ2162" s="262"/>
      <c r="BR2162" s="270"/>
      <c r="BS2162" s="270"/>
      <c r="BT2162" s="270"/>
      <c r="BU2162" s="270"/>
      <c r="BV2162" s="270"/>
      <c r="BW2162" s="270"/>
      <c r="BX2162" s="256"/>
      <c r="BY2162" s="256"/>
      <c r="BZ2162" s="256"/>
      <c r="CA2162" s="267"/>
      <c r="CB2162" s="267"/>
      <c r="CC2162" s="274"/>
      <c r="CD2162" s="267"/>
      <c r="CE2162" s="267"/>
      <c r="CF2162" s="267"/>
      <c r="CG2162" s="267"/>
      <c r="CH2162" s="267"/>
      <c r="CI2162" s="267"/>
      <c r="CJ2162" s="267"/>
      <c r="CK2162" s="267"/>
      <c r="CL2162" s="265"/>
      <c r="CM2162" s="272"/>
      <c r="CN2162" s="264"/>
      <c r="CO2162" s="177"/>
      <c r="CP2162" s="226"/>
      <c r="CQ2162" s="226"/>
      <c r="CR2162" s="226"/>
      <c r="CS2162" s="178"/>
      <c r="CT2162" s="178"/>
      <c r="CU2162" s="178"/>
      <c r="CV2162" s="178"/>
      <c r="CW2162" s="178"/>
      <c r="CX2162" s="178"/>
      <c r="CY2162" s="178"/>
      <c r="CZ2162" s="178"/>
      <c r="DA2162" s="178"/>
      <c r="DB2162" s="178"/>
      <c r="DC2162" s="178"/>
      <c r="DD2162" s="178"/>
      <c r="DE2162" s="178"/>
      <c r="DF2162" s="178"/>
    </row>
    <row r="2163" spans="1:110" s="120" customFormat="1" ht="15" customHeight="1">
      <c r="A2163" s="228"/>
      <c r="B2163" s="446"/>
      <c r="C2163" s="454"/>
      <c r="D2163" s="237"/>
      <c r="E2163" s="237"/>
      <c r="F2163" s="243"/>
      <c r="G2163" s="122">
        <v>2</v>
      </c>
      <c r="H2163" s="84"/>
      <c r="I2163" s="84">
        <v>4</v>
      </c>
      <c r="J2163" s="84">
        <v>0.5</v>
      </c>
      <c r="K2163" s="84">
        <v>0.5</v>
      </c>
      <c r="L2163" s="84">
        <v>0.5</v>
      </c>
      <c r="M2163" s="84">
        <v>0.5</v>
      </c>
      <c r="N2163" s="84">
        <v>0.5</v>
      </c>
      <c r="O2163" s="84"/>
      <c r="P2163" s="84">
        <v>0.5</v>
      </c>
      <c r="Q2163" s="84">
        <v>0.5</v>
      </c>
      <c r="R2163" s="84">
        <v>0.5</v>
      </c>
      <c r="S2163" s="84">
        <v>0.5</v>
      </c>
      <c r="T2163" s="84">
        <v>0.5</v>
      </c>
      <c r="U2163" s="84"/>
      <c r="V2163" s="84"/>
      <c r="W2163" s="84"/>
      <c r="X2163" s="84"/>
      <c r="Y2163" s="84"/>
      <c r="Z2163" s="84"/>
      <c r="AA2163" s="84"/>
      <c r="AB2163" s="84"/>
      <c r="AC2163" s="80"/>
      <c r="AD2163" s="80"/>
      <c r="AE2163" s="80"/>
      <c r="AF2163" s="80"/>
      <c r="AG2163" s="80"/>
      <c r="AH2163" s="80"/>
      <c r="AI2163" s="80"/>
      <c r="AJ2163" s="80"/>
      <c r="AK2163" s="80"/>
      <c r="AL2163" s="80"/>
      <c r="AM2163" s="240"/>
      <c r="AN2163" s="240"/>
      <c r="AO2163" s="240"/>
      <c r="AP2163" s="240"/>
      <c r="AQ2163" s="240"/>
      <c r="AR2163" s="240"/>
      <c r="AS2163" s="240"/>
      <c r="AT2163" s="256"/>
      <c r="AU2163" s="256"/>
      <c r="AV2163" s="259"/>
      <c r="AW2163" s="259"/>
      <c r="AX2163" s="256"/>
      <c r="AY2163" s="256"/>
      <c r="AZ2163" s="256"/>
      <c r="BA2163" s="256"/>
      <c r="BB2163" s="256"/>
      <c r="BC2163" s="256"/>
      <c r="BD2163" s="256"/>
      <c r="BE2163" s="256"/>
      <c r="BF2163" s="256"/>
      <c r="BG2163" s="256"/>
      <c r="BH2163" s="256"/>
      <c r="BI2163" s="256"/>
      <c r="BJ2163" s="256"/>
      <c r="BK2163" s="256"/>
      <c r="BL2163" s="262"/>
      <c r="BM2163" s="262"/>
      <c r="BN2163" s="262"/>
      <c r="BO2163" s="262"/>
      <c r="BP2163" s="262"/>
      <c r="BQ2163" s="262"/>
      <c r="BR2163" s="270"/>
      <c r="BS2163" s="270"/>
      <c r="BT2163" s="270"/>
      <c r="BU2163" s="270"/>
      <c r="BV2163" s="270"/>
      <c r="BW2163" s="270"/>
      <c r="BX2163" s="256"/>
      <c r="BY2163" s="256"/>
      <c r="BZ2163" s="256"/>
      <c r="CA2163" s="267"/>
      <c r="CB2163" s="267"/>
      <c r="CC2163" s="274"/>
      <c r="CD2163" s="267"/>
      <c r="CE2163" s="267"/>
      <c r="CF2163" s="267"/>
      <c r="CG2163" s="267"/>
      <c r="CH2163" s="267"/>
      <c r="CI2163" s="267"/>
      <c r="CJ2163" s="267"/>
      <c r="CK2163" s="267"/>
      <c r="CL2163" s="265"/>
      <c r="CM2163" s="272"/>
      <c r="CN2163" s="264"/>
      <c r="CO2163" s="177"/>
      <c r="CP2163" s="226"/>
      <c r="CQ2163" s="226"/>
      <c r="CR2163" s="226"/>
      <c r="CS2163" s="178"/>
      <c r="CT2163" s="178"/>
      <c r="CU2163" s="178"/>
      <c r="CV2163" s="178"/>
      <c r="CW2163" s="178"/>
      <c r="CX2163" s="178"/>
      <c r="CY2163" s="178"/>
      <c r="CZ2163" s="178"/>
      <c r="DA2163" s="178"/>
      <c r="DB2163" s="178"/>
      <c r="DC2163" s="178"/>
      <c r="DD2163" s="178"/>
      <c r="DE2163" s="178"/>
      <c r="DF2163" s="178"/>
    </row>
    <row r="2164" spans="1:110" s="120" customFormat="1" ht="15" customHeight="1">
      <c r="A2164" s="228"/>
      <c r="B2164" s="446"/>
      <c r="C2164" s="454"/>
      <c r="D2164" s="237"/>
      <c r="E2164" s="237"/>
      <c r="F2164" s="243"/>
      <c r="G2164" s="122">
        <v>2.1</v>
      </c>
      <c r="H2164" s="84"/>
      <c r="I2164" s="84"/>
      <c r="J2164" s="84"/>
      <c r="K2164" s="84"/>
      <c r="L2164" s="84"/>
      <c r="M2164" s="84"/>
      <c r="N2164" s="84"/>
      <c r="O2164" s="84"/>
      <c r="P2164" s="84"/>
      <c r="Q2164" s="84"/>
      <c r="R2164" s="84"/>
      <c r="S2164" s="84"/>
      <c r="T2164" s="84"/>
      <c r="U2164" s="84"/>
      <c r="V2164" s="84"/>
      <c r="W2164" s="84"/>
      <c r="X2164" s="84"/>
      <c r="Y2164" s="84"/>
      <c r="Z2164" s="84"/>
      <c r="AA2164" s="84"/>
      <c r="AB2164" s="84"/>
      <c r="AC2164" s="80"/>
      <c r="AD2164" s="80"/>
      <c r="AE2164" s="80"/>
      <c r="AF2164" s="80"/>
      <c r="AG2164" s="80"/>
      <c r="AH2164" s="80"/>
      <c r="AI2164" s="80"/>
      <c r="AJ2164" s="80"/>
      <c r="AK2164" s="80"/>
      <c r="AL2164" s="80"/>
      <c r="AM2164" s="240"/>
      <c r="AN2164" s="240"/>
      <c r="AO2164" s="240"/>
      <c r="AP2164" s="240"/>
      <c r="AQ2164" s="240"/>
      <c r="AR2164" s="240"/>
      <c r="AS2164" s="240"/>
      <c r="AT2164" s="256"/>
      <c r="AU2164" s="256"/>
      <c r="AV2164" s="259"/>
      <c r="AW2164" s="259"/>
      <c r="AX2164" s="256"/>
      <c r="AY2164" s="256"/>
      <c r="AZ2164" s="256"/>
      <c r="BA2164" s="256"/>
      <c r="BB2164" s="256"/>
      <c r="BC2164" s="256"/>
      <c r="BD2164" s="256"/>
      <c r="BE2164" s="256"/>
      <c r="BF2164" s="256"/>
      <c r="BG2164" s="256"/>
      <c r="BH2164" s="256"/>
      <c r="BI2164" s="256"/>
      <c r="BJ2164" s="256"/>
      <c r="BK2164" s="256"/>
      <c r="BL2164" s="262"/>
      <c r="BM2164" s="262"/>
      <c r="BN2164" s="262"/>
      <c r="BO2164" s="262"/>
      <c r="BP2164" s="262"/>
      <c r="BQ2164" s="262"/>
      <c r="BR2164" s="270"/>
      <c r="BS2164" s="270"/>
      <c r="BT2164" s="270"/>
      <c r="BU2164" s="270"/>
      <c r="BV2164" s="270"/>
      <c r="BW2164" s="270"/>
      <c r="BX2164" s="256"/>
      <c r="BY2164" s="256"/>
      <c r="BZ2164" s="256"/>
      <c r="CA2164" s="267"/>
      <c r="CB2164" s="267"/>
      <c r="CC2164" s="274"/>
      <c r="CD2164" s="267"/>
      <c r="CE2164" s="267"/>
      <c r="CF2164" s="267"/>
      <c r="CG2164" s="267"/>
      <c r="CH2164" s="267"/>
      <c r="CI2164" s="267"/>
      <c r="CJ2164" s="267"/>
      <c r="CK2164" s="267"/>
      <c r="CL2164" s="265"/>
      <c r="CM2164" s="272"/>
      <c r="CN2164" s="264"/>
      <c r="CO2164" s="177"/>
      <c r="CP2164" s="226"/>
      <c r="CQ2164" s="226"/>
      <c r="CR2164" s="226"/>
      <c r="CS2164" s="178"/>
      <c r="CT2164" s="178"/>
      <c r="CU2164" s="178"/>
      <c r="CV2164" s="178"/>
      <c r="CW2164" s="178"/>
      <c r="CX2164" s="178"/>
      <c r="CY2164" s="178"/>
      <c r="CZ2164" s="178"/>
      <c r="DA2164" s="178"/>
      <c r="DB2164" s="178"/>
      <c r="DC2164" s="178"/>
      <c r="DD2164" s="178"/>
      <c r="DE2164" s="178"/>
      <c r="DF2164" s="178"/>
    </row>
    <row r="2165" spans="1:110" s="120" customFormat="1" ht="15" customHeight="1">
      <c r="A2165" s="228"/>
      <c r="B2165" s="446"/>
      <c r="C2165" s="454"/>
      <c r="D2165" s="237"/>
      <c r="E2165" s="237"/>
      <c r="F2165" s="243"/>
      <c r="G2165" s="122">
        <v>2.7</v>
      </c>
      <c r="H2165" s="84"/>
      <c r="I2165" s="84">
        <v>6.5</v>
      </c>
      <c r="J2165" s="84"/>
      <c r="K2165" s="84"/>
      <c r="L2165" s="84"/>
      <c r="M2165" s="84"/>
      <c r="N2165" s="84"/>
      <c r="O2165" s="84"/>
      <c r="P2165" s="84"/>
      <c r="Q2165" s="84"/>
      <c r="R2165" s="84"/>
      <c r="S2165" s="84"/>
      <c r="T2165" s="84"/>
      <c r="U2165" s="84"/>
      <c r="V2165" s="84"/>
      <c r="W2165" s="84"/>
      <c r="X2165" s="84"/>
      <c r="Y2165" s="84"/>
      <c r="Z2165" s="84"/>
      <c r="AA2165" s="84"/>
      <c r="AB2165" s="84"/>
      <c r="AC2165" s="80"/>
      <c r="AD2165" s="80"/>
      <c r="AE2165" s="80"/>
      <c r="AF2165" s="80"/>
      <c r="AG2165" s="80"/>
      <c r="AH2165" s="80"/>
      <c r="AI2165" s="80"/>
      <c r="AJ2165" s="80"/>
      <c r="AK2165" s="80"/>
      <c r="AL2165" s="80"/>
      <c r="AM2165" s="240"/>
      <c r="AN2165" s="240"/>
      <c r="AO2165" s="240"/>
      <c r="AP2165" s="240"/>
      <c r="AQ2165" s="240"/>
      <c r="AR2165" s="240"/>
      <c r="AS2165" s="240"/>
      <c r="AT2165" s="256"/>
      <c r="AU2165" s="256"/>
      <c r="AV2165" s="259"/>
      <c r="AW2165" s="259"/>
      <c r="AX2165" s="256"/>
      <c r="AY2165" s="256"/>
      <c r="AZ2165" s="256"/>
      <c r="BA2165" s="256"/>
      <c r="BB2165" s="256"/>
      <c r="BC2165" s="256"/>
      <c r="BD2165" s="256"/>
      <c r="BE2165" s="256"/>
      <c r="BF2165" s="256"/>
      <c r="BG2165" s="256"/>
      <c r="BH2165" s="256"/>
      <c r="BI2165" s="256"/>
      <c r="BJ2165" s="256"/>
      <c r="BK2165" s="256"/>
      <c r="BL2165" s="262"/>
      <c r="BM2165" s="262"/>
      <c r="BN2165" s="262"/>
      <c r="BO2165" s="262"/>
      <c r="BP2165" s="262"/>
      <c r="BQ2165" s="262"/>
      <c r="BR2165" s="270"/>
      <c r="BS2165" s="270"/>
      <c r="BT2165" s="270"/>
      <c r="BU2165" s="270"/>
      <c r="BV2165" s="270"/>
      <c r="BW2165" s="270"/>
      <c r="BX2165" s="256"/>
      <c r="BY2165" s="256"/>
      <c r="BZ2165" s="256"/>
      <c r="CA2165" s="267"/>
      <c r="CB2165" s="267"/>
      <c r="CC2165" s="274"/>
      <c r="CD2165" s="267"/>
      <c r="CE2165" s="267"/>
      <c r="CF2165" s="267"/>
      <c r="CG2165" s="267"/>
      <c r="CH2165" s="267"/>
      <c r="CI2165" s="267"/>
      <c r="CJ2165" s="267"/>
      <c r="CK2165" s="267"/>
      <c r="CL2165" s="265"/>
      <c r="CM2165" s="272"/>
      <c r="CN2165" s="264"/>
      <c r="CO2165" s="177"/>
      <c r="CP2165" s="226"/>
      <c r="CQ2165" s="226"/>
      <c r="CR2165" s="226"/>
      <c r="CS2165" s="178"/>
      <c r="CT2165" s="178"/>
      <c r="CU2165" s="178"/>
      <c r="CV2165" s="178"/>
      <c r="CW2165" s="178"/>
      <c r="CX2165" s="178"/>
      <c r="CY2165" s="178"/>
      <c r="CZ2165" s="178"/>
      <c r="DA2165" s="178"/>
      <c r="DB2165" s="178"/>
      <c r="DC2165" s="178"/>
      <c r="DD2165" s="178"/>
      <c r="DE2165" s="178"/>
      <c r="DF2165" s="178"/>
    </row>
    <row r="2166" spans="1:110" s="120" customFormat="1" ht="15" customHeight="1">
      <c r="A2166" s="228"/>
      <c r="B2166" s="446"/>
      <c r="C2166" s="454"/>
      <c r="D2166" s="237"/>
      <c r="E2166" s="237"/>
      <c r="F2166" s="243"/>
      <c r="G2166" s="122">
        <v>3</v>
      </c>
      <c r="H2166" s="84"/>
      <c r="I2166" s="84"/>
      <c r="J2166" s="84"/>
      <c r="K2166" s="84"/>
      <c r="L2166" s="84"/>
      <c r="M2166" s="84"/>
      <c r="N2166" s="84"/>
      <c r="O2166" s="84"/>
      <c r="P2166" s="84"/>
      <c r="Q2166" s="84"/>
      <c r="R2166" s="84"/>
      <c r="S2166" s="84"/>
      <c r="T2166" s="84"/>
      <c r="U2166" s="84"/>
      <c r="V2166" s="84"/>
      <c r="W2166" s="84"/>
      <c r="X2166" s="84"/>
      <c r="Y2166" s="84"/>
      <c r="Z2166" s="84"/>
      <c r="AA2166" s="84"/>
      <c r="AB2166" s="84"/>
      <c r="AC2166" s="80"/>
      <c r="AD2166" s="80"/>
      <c r="AE2166" s="80"/>
      <c r="AF2166" s="80"/>
      <c r="AG2166" s="80"/>
      <c r="AH2166" s="80"/>
      <c r="AI2166" s="80"/>
      <c r="AJ2166" s="80"/>
      <c r="AK2166" s="80"/>
      <c r="AL2166" s="80"/>
      <c r="AM2166" s="240"/>
      <c r="AN2166" s="240"/>
      <c r="AO2166" s="240"/>
      <c r="AP2166" s="240"/>
      <c r="AQ2166" s="240"/>
      <c r="AR2166" s="240"/>
      <c r="AS2166" s="240"/>
      <c r="AT2166" s="256"/>
      <c r="AU2166" s="256"/>
      <c r="AV2166" s="259"/>
      <c r="AW2166" s="259"/>
      <c r="AX2166" s="256"/>
      <c r="AY2166" s="256"/>
      <c r="AZ2166" s="256"/>
      <c r="BA2166" s="256"/>
      <c r="BB2166" s="256"/>
      <c r="BC2166" s="256"/>
      <c r="BD2166" s="256"/>
      <c r="BE2166" s="256"/>
      <c r="BF2166" s="256"/>
      <c r="BG2166" s="256"/>
      <c r="BH2166" s="256"/>
      <c r="BI2166" s="256"/>
      <c r="BJ2166" s="256"/>
      <c r="BK2166" s="256"/>
      <c r="BL2166" s="262"/>
      <c r="BM2166" s="262"/>
      <c r="BN2166" s="262"/>
      <c r="BO2166" s="262"/>
      <c r="BP2166" s="262"/>
      <c r="BQ2166" s="262"/>
      <c r="BR2166" s="270"/>
      <c r="BS2166" s="270"/>
      <c r="BT2166" s="270"/>
      <c r="BU2166" s="270"/>
      <c r="BV2166" s="270"/>
      <c r="BW2166" s="270"/>
      <c r="BX2166" s="256"/>
      <c r="BY2166" s="256"/>
      <c r="BZ2166" s="256"/>
      <c r="CA2166" s="267"/>
      <c r="CB2166" s="267"/>
      <c r="CC2166" s="274"/>
      <c r="CD2166" s="267"/>
      <c r="CE2166" s="267"/>
      <c r="CF2166" s="267"/>
      <c r="CG2166" s="267"/>
      <c r="CH2166" s="267"/>
      <c r="CI2166" s="267"/>
      <c r="CJ2166" s="267"/>
      <c r="CK2166" s="267"/>
      <c r="CL2166" s="265"/>
      <c r="CM2166" s="272"/>
      <c r="CN2166" s="264"/>
      <c r="CO2166" s="177"/>
      <c r="CP2166" s="226"/>
      <c r="CQ2166" s="226"/>
      <c r="CR2166" s="226"/>
      <c r="CS2166" s="178"/>
      <c r="CT2166" s="178"/>
      <c r="CU2166" s="178"/>
      <c r="CV2166" s="178"/>
      <c r="CW2166" s="178"/>
      <c r="CX2166" s="178"/>
      <c r="CY2166" s="178"/>
      <c r="CZ2166" s="178"/>
      <c r="DA2166" s="178"/>
      <c r="DB2166" s="178"/>
      <c r="DC2166" s="178"/>
      <c r="DD2166" s="178"/>
      <c r="DE2166" s="178"/>
      <c r="DF2166" s="178"/>
    </row>
    <row r="2167" spans="1:110" s="120" customFormat="1" ht="15" customHeight="1">
      <c r="A2167" s="228"/>
      <c r="B2167" s="446"/>
      <c r="C2167" s="454"/>
      <c r="D2167" s="237"/>
      <c r="E2167" s="237"/>
      <c r="F2167" s="244"/>
      <c r="G2167" s="123">
        <v>3.9</v>
      </c>
      <c r="H2167" s="85"/>
      <c r="I2167" s="85"/>
      <c r="J2167" s="85"/>
      <c r="K2167" s="85"/>
      <c r="L2167" s="85"/>
      <c r="M2167" s="85"/>
      <c r="N2167" s="85"/>
      <c r="O2167" s="85"/>
      <c r="P2167" s="85"/>
      <c r="Q2167" s="85"/>
      <c r="R2167" s="85"/>
      <c r="S2167" s="85"/>
      <c r="T2167" s="85"/>
      <c r="U2167" s="85"/>
      <c r="V2167" s="85"/>
      <c r="W2167" s="85"/>
      <c r="X2167" s="85"/>
      <c r="Y2167" s="85"/>
      <c r="Z2167" s="85"/>
      <c r="AA2167" s="85"/>
      <c r="AB2167" s="85"/>
      <c r="AC2167" s="81"/>
      <c r="AD2167" s="81"/>
      <c r="AE2167" s="81"/>
      <c r="AF2167" s="81"/>
      <c r="AG2167" s="81"/>
      <c r="AH2167" s="81"/>
      <c r="AI2167" s="81"/>
      <c r="AJ2167" s="81"/>
      <c r="AK2167" s="81"/>
      <c r="AL2167" s="81"/>
      <c r="AM2167" s="240"/>
      <c r="AN2167" s="240"/>
      <c r="AO2167" s="240"/>
      <c r="AP2167" s="240"/>
      <c r="AQ2167" s="240"/>
      <c r="AR2167" s="240"/>
      <c r="AS2167" s="240"/>
      <c r="AT2167" s="256"/>
      <c r="AU2167" s="256"/>
      <c r="AV2167" s="259"/>
      <c r="AW2167" s="259"/>
      <c r="AX2167" s="256"/>
      <c r="AY2167" s="256"/>
      <c r="AZ2167" s="256"/>
      <c r="BA2167" s="256"/>
      <c r="BB2167" s="256"/>
      <c r="BC2167" s="256"/>
      <c r="BD2167" s="256"/>
      <c r="BE2167" s="256"/>
      <c r="BF2167" s="256"/>
      <c r="BG2167" s="256"/>
      <c r="BH2167" s="256"/>
      <c r="BI2167" s="256"/>
      <c r="BJ2167" s="256"/>
      <c r="BK2167" s="256"/>
      <c r="BL2167" s="262"/>
      <c r="BM2167" s="262"/>
      <c r="BN2167" s="262"/>
      <c r="BO2167" s="262"/>
      <c r="BP2167" s="262"/>
      <c r="BQ2167" s="262"/>
      <c r="BR2167" s="270"/>
      <c r="BS2167" s="270"/>
      <c r="BT2167" s="270"/>
      <c r="BU2167" s="270"/>
      <c r="BV2167" s="270"/>
      <c r="BW2167" s="270"/>
      <c r="BX2167" s="256"/>
      <c r="BY2167" s="256"/>
      <c r="BZ2167" s="256"/>
      <c r="CA2167" s="267"/>
      <c r="CB2167" s="267"/>
      <c r="CC2167" s="274"/>
      <c r="CD2167" s="267"/>
      <c r="CE2167" s="267"/>
      <c r="CF2167" s="267"/>
      <c r="CG2167" s="267"/>
      <c r="CH2167" s="267"/>
      <c r="CI2167" s="267"/>
      <c r="CJ2167" s="267"/>
      <c r="CK2167" s="267"/>
      <c r="CL2167" s="265"/>
      <c r="CM2167" s="272"/>
      <c r="CN2167" s="264"/>
      <c r="CO2167" s="177"/>
      <c r="CP2167" s="226"/>
      <c r="CQ2167" s="226"/>
      <c r="CR2167" s="226"/>
      <c r="CS2167" s="178"/>
      <c r="CT2167" s="178"/>
      <c r="CU2167" s="178"/>
      <c r="CV2167" s="178"/>
      <c r="CW2167" s="178"/>
      <c r="CX2167" s="178"/>
      <c r="CY2167" s="178"/>
      <c r="CZ2167" s="178"/>
      <c r="DA2167" s="178"/>
      <c r="DB2167" s="178"/>
      <c r="DC2167" s="178"/>
      <c r="DD2167" s="178"/>
      <c r="DE2167" s="178"/>
      <c r="DF2167" s="178"/>
    </row>
    <row r="2168" spans="1:110" s="120" customFormat="1" ht="15" customHeight="1">
      <c r="A2168" s="229"/>
      <c r="B2168" s="446"/>
      <c r="C2168" s="455"/>
      <c r="D2168" s="238"/>
      <c r="E2168" s="238"/>
      <c r="F2168" s="245" t="s">
        <v>83</v>
      </c>
      <c r="G2168" s="246"/>
      <c r="H2168" s="82"/>
      <c r="I2168" s="82"/>
      <c r="J2168" s="82"/>
      <c r="K2168" s="82"/>
      <c r="L2168" s="82"/>
      <c r="M2168" s="82"/>
      <c r="N2168" s="82"/>
      <c r="O2168" s="82"/>
      <c r="P2168" s="82"/>
      <c r="Q2168" s="82"/>
      <c r="R2168" s="82"/>
      <c r="S2168" s="82"/>
      <c r="T2168" s="82"/>
      <c r="U2168" s="82"/>
      <c r="V2168" s="82"/>
      <c r="W2168" s="82"/>
      <c r="X2168" s="82"/>
      <c r="Y2168" s="82"/>
      <c r="Z2168" s="82"/>
      <c r="AA2168" s="82"/>
      <c r="AB2168" s="82"/>
      <c r="AC2168" s="35"/>
      <c r="AD2168" s="35"/>
      <c r="AE2168" s="35"/>
      <c r="AF2168" s="35"/>
      <c r="AG2168" s="35"/>
      <c r="AH2168" s="35"/>
      <c r="AI2168" s="35"/>
      <c r="AJ2168" s="35"/>
      <c r="AK2168" s="35"/>
      <c r="AL2168" s="35"/>
      <c r="AM2168" s="241"/>
      <c r="AN2168" s="241"/>
      <c r="AO2168" s="241"/>
      <c r="AP2168" s="241"/>
      <c r="AQ2168" s="241"/>
      <c r="AR2168" s="241"/>
      <c r="AS2168" s="241"/>
      <c r="AT2168" s="257"/>
      <c r="AU2168" s="257"/>
      <c r="AV2168" s="260"/>
      <c r="AW2168" s="260"/>
      <c r="AX2168" s="257"/>
      <c r="AY2168" s="257"/>
      <c r="AZ2168" s="257"/>
      <c r="BA2168" s="257"/>
      <c r="BB2168" s="257"/>
      <c r="BC2168" s="257"/>
      <c r="BD2168" s="257"/>
      <c r="BE2168" s="257"/>
      <c r="BF2168" s="257"/>
      <c r="BG2168" s="257"/>
      <c r="BH2168" s="257"/>
      <c r="BI2168" s="257"/>
      <c r="BJ2168" s="257"/>
      <c r="BK2168" s="257"/>
      <c r="BL2168" s="263"/>
      <c r="BM2168" s="263"/>
      <c r="BN2168" s="263"/>
      <c r="BO2168" s="263"/>
      <c r="BP2168" s="263"/>
      <c r="BQ2168" s="263"/>
      <c r="BR2168" s="271"/>
      <c r="BS2168" s="271"/>
      <c r="BT2168" s="271"/>
      <c r="BU2168" s="271"/>
      <c r="BV2168" s="271"/>
      <c r="BW2168" s="271"/>
      <c r="BX2168" s="257"/>
      <c r="BY2168" s="257"/>
      <c r="BZ2168" s="257"/>
      <c r="CA2168" s="268"/>
      <c r="CB2168" s="268"/>
      <c r="CC2168" s="275"/>
      <c r="CD2168" s="268"/>
      <c r="CE2168" s="268"/>
      <c r="CF2168" s="268"/>
      <c r="CG2168" s="268"/>
      <c r="CH2168" s="268"/>
      <c r="CI2168" s="268"/>
      <c r="CJ2168" s="268"/>
      <c r="CK2168" s="268"/>
      <c r="CL2168" s="265"/>
      <c r="CM2168" s="272"/>
      <c r="CN2168" s="264"/>
      <c r="CO2168" s="177"/>
      <c r="CP2168" s="226"/>
      <c r="CQ2168" s="226"/>
      <c r="CR2168" s="226"/>
      <c r="CS2168" s="178"/>
      <c r="CT2168" s="178"/>
      <c r="CU2168" s="178"/>
      <c r="CV2168" s="178"/>
      <c r="CW2168" s="178"/>
      <c r="CX2168" s="178"/>
      <c r="CY2168" s="178"/>
      <c r="CZ2168" s="178"/>
      <c r="DA2168" s="178"/>
      <c r="DB2168" s="178"/>
      <c r="DC2168" s="178"/>
      <c r="DD2168" s="178"/>
      <c r="DE2168" s="178"/>
      <c r="DF2168" s="178"/>
    </row>
    <row r="2169" spans="1:110" s="120" customFormat="1" ht="15" customHeight="1">
      <c r="A2169" s="227">
        <f t="shared" si="747"/>
        <v>269</v>
      </c>
      <c r="B2169" s="446" t="s">
        <v>302</v>
      </c>
      <c r="C2169" s="464" t="s">
        <v>303</v>
      </c>
      <c r="D2169" s="236">
        <v>43180</v>
      </c>
      <c r="E2169" s="236" t="s">
        <v>573</v>
      </c>
      <c r="F2169" s="253" t="s">
        <v>80</v>
      </c>
      <c r="G2169" s="254"/>
      <c r="H2169" s="82" t="s">
        <v>69</v>
      </c>
      <c r="I2169" s="82" t="s">
        <v>973</v>
      </c>
      <c r="J2169" s="82" t="s">
        <v>61</v>
      </c>
      <c r="K2169" s="82" t="s">
        <v>61</v>
      </c>
      <c r="L2169" s="82" t="s">
        <v>61</v>
      </c>
      <c r="M2169" s="82" t="s">
        <v>61</v>
      </c>
      <c r="N2169" s="82" t="s">
        <v>61</v>
      </c>
      <c r="O2169" s="82"/>
      <c r="P2169" s="82" t="s">
        <v>61</v>
      </c>
      <c r="Q2169" s="82" t="s">
        <v>61</v>
      </c>
      <c r="R2169" s="82" t="s">
        <v>61</v>
      </c>
      <c r="S2169" s="82" t="s">
        <v>61</v>
      </c>
      <c r="T2169" s="82" t="s">
        <v>61</v>
      </c>
      <c r="U2169" s="82" t="s">
        <v>61</v>
      </c>
      <c r="V2169" s="82"/>
      <c r="W2169" s="82" t="s">
        <v>60</v>
      </c>
      <c r="X2169" s="82" t="s">
        <v>60</v>
      </c>
      <c r="Y2169" s="82" t="s">
        <v>60</v>
      </c>
      <c r="Z2169" s="82" t="s">
        <v>60</v>
      </c>
      <c r="AA2169" s="82" t="s">
        <v>60</v>
      </c>
      <c r="AB2169" s="82" t="s">
        <v>60</v>
      </c>
      <c r="AC2169" s="82"/>
      <c r="AD2169" s="82" t="s">
        <v>60</v>
      </c>
      <c r="AE2169" s="82" t="s">
        <v>60</v>
      </c>
      <c r="AF2169" s="82" t="s">
        <v>60</v>
      </c>
      <c r="AG2169" s="82" t="s">
        <v>60</v>
      </c>
      <c r="AH2169" s="82" t="s">
        <v>60</v>
      </c>
      <c r="AI2169" s="82" t="s">
        <v>1471</v>
      </c>
      <c r="AJ2169" s="82"/>
      <c r="AK2169" s="82" t="s">
        <v>61</v>
      </c>
      <c r="AL2169" s="82" t="s">
        <v>61</v>
      </c>
      <c r="AM2169" s="239">
        <f>COUNTIF(H2169:AL2169,"PH")+COUNTIF(H2169:AL2169,"PH/L")+COUNTIF(H2169:AL2169,"PM")</f>
        <v>0</v>
      </c>
      <c r="AN2169" s="239">
        <f>COUNTIF(H2169:AL2169,"PD")+COUNTIF(H2169:AL2169,"PDD")+COUNTIF(H2169:AL2169,"P/DS")/2+COUNTIF(H2169:AL2169,"PMD")</f>
        <v>0</v>
      </c>
      <c r="AO2169" s="239">
        <f>COUNTIF(H2169:AL2169,"PN")+COUNTIF(H2169:AL2169,"P/NS")/2+COUNTIF(H2169:AL2169,"PH")+COUNTIF(H2169:AL2169,"PH/F")/2+COUNTIF(H2169:AL2169,"PH/L")/2+COUNTIF(H2169:AL2169,"PM")</f>
        <v>0</v>
      </c>
      <c r="AP2169" s="239">
        <f>COUNTIF(H2169:AL2169,"BH")+COUNTIF(H2169:AL2169,"AL/BL")+COUNTIF(H2169:AL2169,"UL/BL")+COUNTIF(H2169:AL2169,"BM")</f>
        <v>0</v>
      </c>
      <c r="AQ2169" s="239">
        <f>COUNTIF(H2169:AL2169,"DS")+COUNTIF(H2169:AL2169,"AL/DS")/2+COUNTIF(H2169:AL2169,"UL/DS")/2+COUNTIF(H2169:AL2169,"CT")+COUNTIF(H2169:AL2169,"MD")</f>
        <v>11.5</v>
      </c>
      <c r="AR2169" s="239">
        <f>COUNTIF(H2169:AL2169,"NS")+COUNTIF(H2169:AL2169,"AL/NS")/2+COUNTIF(H2169:AL2169,"UL/NS")/2+COUNTIF(H2169:AL2169,"BH")+COUNTIF(H2169:AL2169,"AL/BF")/2+COUNTIF(H2169:AL2169,"AL/BL")/2+COUNTIF(H2169:AL2169,"UL/BL")/2+COUNTIF(H2169:AL2169,"UL/BF")/2+COUNTIF(H2169:AL2169,"BM")</f>
        <v>13</v>
      </c>
      <c r="AS2169" s="239">
        <f>COUNTIF(H2169:AL2169,"AL")+COUNTIF(H2169:AL2169,"AL/DS")/2+COUNTIF(H2169:AL2169,"AL/NS")/2+COUNTIF(H2169:AL2169,"NH")+COUNTIF(H2169:AL2169,"SL")+COUNTIF(H2169:AL2169,"NHD")+COUNTIF(H2169:AL2169,"B")+COUNTIF(H2169:AL2169,"HL")+COUNTIF(H2169:AL2169,"AL/BF")/2+COUNTIF(H2169:AL2169,"AL/BL")/2</f>
        <v>1</v>
      </c>
      <c r="AT2169" s="255">
        <f>COUNTIF(H2169:AL2169,"PD")+COUNTIF(H2169:AL2169,"PN")+COUNTIF(H2169:AL2169,"P/DS")/2+COUNTIF(H2169:AL2169,"P/NS")/2+COUNTIF(H2169:AL2169,"DS")+COUNTIF(H2169:AL2169,"NS")+COUNTIF(H2169:AL2169,"AL")+COUNTIF(H2169:AL2169,"AL/DS")+COUNTIF(H2169:AL2169,"AL/NS")+COUNTIF(H2169:AL2169,"NH")+COUNTIF(H2169:AL2169,"SL")+COUNTIF(H2169:AL2169,"UL/DS")/2+COUNTIF(H2169:AL2169,"UL/NS")/2+COUNTIF(H2169:AL2169,"CT")+COUNTIF(H2169:AL2169,"NHD")+COUNTIF(H2169:AL2169,"PDD")+COUNTIF(H2169:AL2169,"B")+COUNTIF(H2169:AL2169,"HL")+COUNTIF(H2169:AL2169,"PH")+COUNTIF(H2169:AL2169,"BH")+COUNTIF(H2169:AL2169,"AL/BF")+COUNTIF(H2169:AL2169,"AL/BL")+COUNTIF(H2169:AL2169,"UL/BF")/2+COUNTIF(H2169:AL2169,"UL/BL")/2+COUNTIF(H2169:AL2169,"PH/F")/2+COUNTIF(H2169:AL2169,"PH/L")/2+COUNTIF(H2169:AL2169,"MD")+COUNTIF(H2169:AL2169,"PMD")+COUNTIF(H2169:AL2169,"PM")+COUNTIF(H2169:AL2169,"BM")</f>
        <v>25.5</v>
      </c>
      <c r="AU2169" s="255">
        <f>COUNTIF(H2169:AL2169,"P/DS")/2+COUNTIF(H2169:AL2169,"P/NS")/2+COUNTIF(H2169:AL2169,"IL")+COUNTIF(H2169:AL2169,"NL")+COUNTIF(H2169:AL2169,"UL")+COUNTIF(H2169:AL2169,"UL/DS")/2+COUNTIF(H2169:AL2169,"UL/NS")/2+COUNTIF(H2169:AL2169,"KT")+COUNTIF(H2169:AL2169,"UL/BF")/2+COUNTIF(H2169:AL2169,"UL/BL")/2+COUNTIF(H2169:AL2169,"PH/F")/2+COUNTIF(H2169:AL2169,"PH/L")/2+COUNTIF(H2169:AL2169,"NB")</f>
        <v>0.5</v>
      </c>
      <c r="AV2169" s="258">
        <f>COUNTIF(H2169:AL2169,"PN")+COUNTIF(H2169:AL2169,"TVD")+COUNTIF(H2169:AL2169,"PH")+COUNTIF(H2169:AL2169,"PM")+COUNTIF(H2169:AL2169,"PDD")-COUNTIFS(H2169:AL2169,"PN",H2176:AL2176,"&gt;=3")-COUNTIFS(H2169:AL2169,"PM",H2176:AL2176,"&gt;=3")</f>
        <v>0</v>
      </c>
      <c r="AW2169" s="258">
        <f>COUNTIF(H2169:AL2169,"NS")+COUNTIF(H2169:AL2169,"D")+COUNTIF(H2169:AL2169,"BH")+COUNTIF(H2169:AL2169,"NHD")+COUNTIF(H2169:AL2169,"BM")-COUNTIFS(H2169:AL2169,"NS",H2176:AL2176,"&gt;=3")-COUNTIFS(H2169:AL2169,"BH",H2176:AL2176,"&gt;=3")-COUNTIFS(H2169:AL2169,"BM",H2176:AL2176,"&gt;=3")</f>
        <v>14</v>
      </c>
      <c r="AX2169" s="255">
        <f>COUNTIF(H2169:AL2169,"AL")+COUNTIF(H2169:AL2169,"AL/DS")/2+COUNTIF(H2169:AL2169,"AL/NS")/2+COUNTIF(H2169:AL2169,"AL/BF")+COUNTIF(H2169:AL2169,"AL/BL")/2</f>
        <v>0</v>
      </c>
      <c r="AY2169" s="255">
        <f>COUNTIF(H2169:AL2169,"SL")</f>
        <v>0</v>
      </c>
      <c r="AZ2169" s="255">
        <f>COUNTIF(H2169:AL2169,"NH")</f>
        <v>1</v>
      </c>
      <c r="BA2169" s="255">
        <f>COUNTIF(H2169:AL2169,"HL")</f>
        <v>0</v>
      </c>
      <c r="BB2169" s="255">
        <f>COUNTIF(G2169:AL2169,"P/DS")/2+COUNTIF(G2169:AL2169,"P/NS")/2+COUNTIF(G2169:AL2169,"UL")+COUNTIF(G2169:AL2169,"UL/DS")/2+COUNTIF(G2169:AL2169,"UL/NS")/2+COUNTIF(G2169:AL2169,"UL/BL")/2+COUNTIF(G2169:AL2169,"UL/BF")/2+COUNTIF(G2169:AL2169,"PH/F")/2+COUNTIF(G2169:AL2169,"PH/L")/2</f>
        <v>0.5</v>
      </c>
      <c r="BC2169" s="255">
        <f>COUNTIF(H2169:AL2169,"NB")</f>
        <v>0</v>
      </c>
      <c r="BD2169" s="255">
        <f>COUNTIF(H2169:AL2169,"NL")</f>
        <v>0</v>
      </c>
      <c r="BE2169" s="255">
        <f>COUNTIF(H2169:AL2169,"IL")</f>
        <v>0</v>
      </c>
      <c r="BF2169" s="255">
        <f>COUNTIF(H2169:AL2169,"KT")</f>
        <v>0</v>
      </c>
      <c r="BG2169" s="255">
        <f>COUNTIF(H2169:AL2169,"L70")</f>
        <v>0</v>
      </c>
      <c r="BH2169" s="255">
        <f>COUNTIF(H2169:AL2169,"MD")</f>
        <v>0</v>
      </c>
      <c r="BI2169" s="255">
        <f>COUNTIF(H2169:AL2169,"PMD")</f>
        <v>0</v>
      </c>
      <c r="BJ2169" s="255">
        <f>COUNTIF(H2169:AL2169,"PM")</f>
        <v>0</v>
      </c>
      <c r="BK2169" s="255">
        <f>COUNTIF(H2169:AL2169,"BM")</f>
        <v>0</v>
      </c>
      <c r="BL2169" s="261">
        <f>SUMIF(H2169:AL2169,"PD",H2170:AL2170)+SUMIF(H2169:AL2169,"PN",H2170:AL2170)+SUMIF(H2169:AL2169,"P/DS",H2170:AL2170)+SUMIF(H2169:AL2169,"PN/F",H2170:AL2170)+SUMIF(H2169:AL2169,"PN/L",H2170:AL2170)+SUMIF(H2169:AL2169,"TV",H2170:AL2170)+SUMIF(H2169:AL2169,"TVD",H2170:AL2170)+SUMIF(H2169:AL2169,"PDD",H2170:AL2170)</f>
        <v>0</v>
      </c>
      <c r="BM2169" s="261">
        <f>SUMIF(H2169:AL2169,"PD",H2171:AL2171)+SUMIF(H2169:AL2169,"PN",H2171:AL2171)+SUMIF(H2169:AL2169,"P/DS",H2171:AL2171)+SUMIF(H2169:AL2169,"PN/F",H2171:AL2171)+SUMIF(H2169:AL2169,"PN/L",H2171:AL2171)+SUMIF(H2169:AL2169,"TV",H2171:AL2171)+SUMIF(H2169:AL2169,"TVD",H2171:AL2171)+SUMIF(H2169:AL2169,"PDD",H2171:AL2171)+SUMIF(H2169:AL2169,"PMD",H2171:AL2171)</f>
        <v>0</v>
      </c>
      <c r="BN2169" s="261">
        <f>SUMIF(H2169:AL2169,"PD",H2172:AL2172)+SUMIF(H2169:AL2169,"PN",H2172:AL2172)+SUMIF(H2169:AL2169,"P/DS",H2172:AL2172)+SUMIF(H2169:AL2169,"PN/F",H2172:AL2172)+SUMIF(H2169:AL2169,"PN/L",H2172:AL2172)+SUMIF(H2169:AL2169,"TV",H2172:AL2172)+SUMIF(H2169:AL2169,"TVD",H2172:AL2172)</f>
        <v>0</v>
      </c>
      <c r="BO2169" s="261">
        <f>SUMIF(H2169:AL2169,"PD",H2173:AL2173)+SUMIF(H2169:AL2169,"PN",H2173:AL2173)+SUMIF(H2169:AL2169,"P/DS",H2173:AL2173)+SUMIF(H2169:AL2169,"PN/F",H2173:AL2173)+SUMIF(H2169:AL2169,"PN/L",H2173:AL2173)+SUMIF(H2169:AL2169,"TV",H2173:AL2173)+SUMIF(H2169:AL2169,"TVD",H2173:AL2173)</f>
        <v>0</v>
      </c>
      <c r="BP2169" s="261">
        <f>SUMIF(H2169:AL2169,"PD",H2174:AL2174)+SUMIF(H2169:AL2169,"PN",H2174:AL2174)+SUMIF(H2169:AL2169,"P/DS",H2174:AL2174)+SUMIF(H2169:AL2169,"PN/F",H2174:AL2174)+SUMIF(H2169:AL2169,"PN/L",H2174:AL2174)+SUMIF(H2169:AL2169,"TV",H2174:AL2174)+SUMIF(H2169:AL2169,"TVD",H2174:AL2174)+SUMIF(H2169:AL2169,"PDD",H2174:AL2174)+SUMIF(H2169:AL2169,"PH",H2174:AL2174)+SUMIF(H2169:AL2169,"PM",H2174:AL2174)</f>
        <v>0</v>
      </c>
      <c r="BQ2169" s="261">
        <f>SUMIF(H2169:AL2169,"PD",H2175:AL2175)+SUMIF(H2169:AL2169,"PN",H2175:AL2175)+SUMIF(H2169:AL2169,"P/DS",H2175:AL2175)+SUMIF(H2169:AL2169,"PN/F",H2175:AL2175)+SUMIF(H2169:AL2169,"PN/L",H2175:AL2175)+SUMIF(H2169:AL2169,"TV",H2175:AL2175)+SUMIF(H2169:AL2169,"TVD",H2175:AL2175)+SUMIF(H2169:AL2169,"PDD",H2175:AL2175)+SUMIF(H2169:AL2169,"PH",H2175:AL2175)+SUMIF(H2169:AL2169,"PM",H2175:AL2175)</f>
        <v>0</v>
      </c>
      <c r="BR2169" s="269">
        <f>SUM(H2170:AL2170)-BL2169</f>
        <v>15.5</v>
      </c>
      <c r="BS2169" s="269">
        <f>SUM(H2171:AL2171)-BM2169</f>
        <v>9</v>
      </c>
      <c r="BT2169" s="269">
        <f>SUM(H2172:AL2172)-BN2169</f>
        <v>0</v>
      </c>
      <c r="BU2169" s="269">
        <f>SUM(H2173:AL2173)-BO2169</f>
        <v>6.5</v>
      </c>
      <c r="BV2169" s="269">
        <f>SUM(H2174:AL2174)-BP2169</f>
        <v>0</v>
      </c>
      <c r="BW2169" s="269">
        <f>SUM(H2175:AL2175)-BQ2169</f>
        <v>0</v>
      </c>
      <c r="BX2169" s="255">
        <f>SUMIF(H2169:AL2169,"PD",H2176:AL2176)+SUMIF(H2169:AL2169,"PN",H2176:AL2176)+SUMIF(H2169:AL2169,"P/DS",H2176:AL2176)+SUMIF(H2169:AL2169,"PN/F",H2176:AL2176)+SUMIF(H2169:AL2169,"PN/L",H2176:AL2176)</f>
        <v>0</v>
      </c>
      <c r="BY2169" s="255">
        <f>SUM(H2176:AL2176)-BX2169</f>
        <v>0</v>
      </c>
      <c r="BZ2169" s="255">
        <f t="shared" ref="BZ2169" si="752">+SUM(BL2169:BW2176)</f>
        <v>31</v>
      </c>
      <c r="CA2169" s="266">
        <f>(COUNTIFS(H2169:AL2169,"PD",H2170:AL2170,"&gt;=2"))*0.5-IF(CN2169="VP",COUNTIFS($H$16:$AL$16,"SAT",H2169:AL2169,"PD",H2170:AL2170,"&gt;=2"))*0.5</f>
        <v>0</v>
      </c>
      <c r="CB2169" s="266">
        <f>(COUNTIFS(H2169:AL2169,"PN",H2171:AL2171,"&gt;=0.5",H2170:AL2170,"&gt;=1.5"))*0.5+COUNTIFS(H2169:AL2169,"PDD",H2171:AL2171,"&gt;=0.5",H2170:AL2170,"&gt;=1.5")*0.5</f>
        <v>0</v>
      </c>
      <c r="CC2169" s="273">
        <f>(COUNTIFS(H2169:AL2169,"TV",H2171:AL2171,"&gt;=10"))*0.5+(COUNTIFS(H2169:AL2169,"PMD",H2171:AL2171,"&gt;=2"))*0.5</f>
        <v>0</v>
      </c>
      <c r="CD2169" s="266">
        <f>(COUNTIFS(H2169:AL2169,"TVD",H2173:AL2173,"&gt;=6.5",H2171:AL2171,"&gt;=3.5"))*0.5</f>
        <v>0</v>
      </c>
      <c r="CE2169" s="266">
        <f>(COUNTIFS(H2169:AL2169,"PD",H2174:AL2174,"&gt;=10"))*0.5</f>
        <v>0</v>
      </c>
      <c r="CF2169" s="266">
        <f>(COUNTIFS(H2169:AL2169,"PDD",H2174:AL2174,"&gt;=3.5",H2175:AL2175,"&gt;=6.5")+COUNTIFS(H2169:AL2169,"PH",H2175:AL2175,"&gt;=0.5",H2174:AL2174,"&gt;=1.5")+COUNTIFS(H2169:AL2169,"PM",H2175:AL2175,"&gt;=0.5",H2174:AL2174,"&gt;=1.5"))*0.5</f>
        <v>0</v>
      </c>
      <c r="CG2169" s="266">
        <f>(COUNTIFS(H2169:AL2169,"DS",H2170:AL2170,"&gt;=2")+COUNTIFS(H2169:AL2169,"AL/DS",H2170:AL2170,"&gt;=2"))*0.5-IF(CN2169="VP",COUNTIFS($H$16:$AL$16,"SAT",H2169:AL2169,"DS",H2170:AL2170,"&gt;=2"))*0.5</f>
        <v>0</v>
      </c>
      <c r="CH2169" s="266">
        <f>(COUNTIFS(H2169:AL2169,"NS",H2171:AL2171,"&gt;=0.5",H2170:AL2170,"&gt;=1.5")+COUNTIFS(H2169:AL2169,"AL/NS",H2171:AL2171,"&gt;=0.5",H2170:AL2170,"&gt;=1.5")+COUNTIFS(H2169:AL2169,"NHD",H2171:AL2171,"&gt;=4.5",H2174:AL2174,"&gt;=2",H2170:AL2170,"&gt;=1.5"))*0.5</f>
        <v>5</v>
      </c>
      <c r="CI2169" s="266">
        <f>(COUNTIF(H2171:AL2171,"&gt;=10")+COUNTIFS(H2169:AL2169,"MD",H2171:AL2171,"&gt;=2")-COUNTIFS(H2169:AL2169,"TV",H2171:AL2171,"&gt;=10"))*0.5</f>
        <v>0</v>
      </c>
      <c r="CJ2169" s="266">
        <f>(COUNTIFS(H2169:AL2169,"D",H2173:AL2173,"&gt;=6.5",H2171:AL2171,"&gt;=3.5"))*0.5</f>
        <v>0.5</v>
      </c>
      <c r="CK2169" s="266">
        <f>(COUNTIF(H2174:AL2174,"&gt;=10")-COUNTIFS(H2169:AL2169,"PD",H2174:AL2174,"&gt;=10"))*0.5</f>
        <v>0</v>
      </c>
      <c r="CL2169" s="265">
        <f>(COUNTIFS(H2169:AL2169,"NHD",H2174:AL2174,"&gt;=3.5",H2175:AL2175,"&gt;=6.5")+COUNTIFS(H2169:AL2169,"BH",H2174:AL2174,"&gt;=1.5",H2175:AL2175,"&gt;=0.5")+COUNTIFS(H2169:AL2169,"BM",H2174:AL2174,"&gt;=1.5",H2175:AL2175,"&gt;=0.5")+COUNTIFS(H2169:AL2169,"D",H2174:AL2174,"&gt;=1.5",H2175:AL2175,"&gt;=0.5"))*0.5</f>
        <v>0</v>
      </c>
      <c r="CM2169" s="272"/>
      <c r="CN2169" s="264" t="s">
        <v>723</v>
      </c>
      <c r="CO2169" s="177">
        <f t="shared" ref="CO2169" si="753">+AM2169+AN2169+AO2169+AP2169+AQ2169+AR2169+AS2169+AU2169+BG2169</f>
        <v>26</v>
      </c>
      <c r="CP2169" s="225">
        <f>+SUM(I2170:I2175)-I2176</f>
        <v>10.5</v>
      </c>
      <c r="CQ2169" s="225">
        <f>+SUM(J2170:J2175)-J2176</f>
        <v>2</v>
      </c>
      <c r="CR2169" s="225">
        <f>+SUM(K2170:K2175)-K2176</f>
        <v>2</v>
      </c>
      <c r="CS2169" s="178"/>
      <c r="CT2169" s="178"/>
      <c r="CU2169" s="178"/>
      <c r="CV2169" s="178"/>
      <c r="CW2169" s="178"/>
      <c r="CX2169" s="178"/>
      <c r="CY2169" s="178"/>
      <c r="CZ2169" s="178"/>
      <c r="DA2169" s="178"/>
      <c r="DB2169" s="178"/>
      <c r="DC2169" s="178"/>
      <c r="DD2169" s="178"/>
      <c r="DE2169" s="178"/>
      <c r="DF2169" s="178" t="e">
        <f>+SUM(#REF!)</f>
        <v>#REF!</v>
      </c>
    </row>
    <row r="2170" spans="1:110" s="120" customFormat="1" ht="15" customHeight="1">
      <c r="A2170" s="228"/>
      <c r="B2170" s="446"/>
      <c r="C2170" s="465"/>
      <c r="D2170" s="237"/>
      <c r="E2170" s="237"/>
      <c r="F2170" s="242" t="s">
        <v>82</v>
      </c>
      <c r="G2170" s="121">
        <v>1.5</v>
      </c>
      <c r="H2170" s="83"/>
      <c r="I2170" s="83"/>
      <c r="J2170" s="83">
        <v>1.5</v>
      </c>
      <c r="K2170" s="83">
        <v>1.5</v>
      </c>
      <c r="L2170" s="83">
        <v>1.5</v>
      </c>
      <c r="M2170" s="83">
        <v>1.5</v>
      </c>
      <c r="N2170" s="83">
        <v>2</v>
      </c>
      <c r="O2170" s="83"/>
      <c r="P2170" s="83">
        <v>1.5</v>
      </c>
      <c r="Q2170" s="83">
        <v>1.5</v>
      </c>
      <c r="R2170" s="83">
        <v>1.5</v>
      </c>
      <c r="S2170" s="83">
        <v>1.5</v>
      </c>
      <c r="T2170" s="83">
        <v>1.5</v>
      </c>
      <c r="U2170" s="83"/>
      <c r="V2170" s="83"/>
      <c r="W2170" s="83"/>
      <c r="X2170" s="83"/>
      <c r="Y2170" s="83"/>
      <c r="Z2170" s="83"/>
      <c r="AA2170" s="83"/>
      <c r="AB2170" s="83"/>
      <c r="AC2170" s="79"/>
      <c r="AD2170" s="79"/>
      <c r="AE2170" s="79"/>
      <c r="AF2170" s="79"/>
      <c r="AG2170" s="79"/>
      <c r="AH2170" s="79"/>
      <c r="AI2170" s="79"/>
      <c r="AJ2170" s="79"/>
      <c r="AK2170" s="79"/>
      <c r="AL2170" s="79"/>
      <c r="AM2170" s="240"/>
      <c r="AN2170" s="240"/>
      <c r="AO2170" s="240"/>
      <c r="AP2170" s="240"/>
      <c r="AQ2170" s="240"/>
      <c r="AR2170" s="240"/>
      <c r="AS2170" s="240"/>
      <c r="AT2170" s="256"/>
      <c r="AU2170" s="256"/>
      <c r="AV2170" s="259"/>
      <c r="AW2170" s="259"/>
      <c r="AX2170" s="256"/>
      <c r="AY2170" s="256"/>
      <c r="AZ2170" s="256"/>
      <c r="BA2170" s="256"/>
      <c r="BB2170" s="256"/>
      <c r="BC2170" s="256"/>
      <c r="BD2170" s="256"/>
      <c r="BE2170" s="256"/>
      <c r="BF2170" s="256"/>
      <c r="BG2170" s="256"/>
      <c r="BH2170" s="256"/>
      <c r="BI2170" s="256"/>
      <c r="BJ2170" s="256"/>
      <c r="BK2170" s="256"/>
      <c r="BL2170" s="262"/>
      <c r="BM2170" s="262"/>
      <c r="BN2170" s="262"/>
      <c r="BO2170" s="262"/>
      <c r="BP2170" s="262"/>
      <c r="BQ2170" s="262"/>
      <c r="BR2170" s="270"/>
      <c r="BS2170" s="270"/>
      <c r="BT2170" s="270"/>
      <c r="BU2170" s="270"/>
      <c r="BV2170" s="270"/>
      <c r="BW2170" s="270"/>
      <c r="BX2170" s="256"/>
      <c r="BY2170" s="256"/>
      <c r="BZ2170" s="256"/>
      <c r="CA2170" s="267"/>
      <c r="CB2170" s="267"/>
      <c r="CC2170" s="274"/>
      <c r="CD2170" s="267"/>
      <c r="CE2170" s="267"/>
      <c r="CF2170" s="267"/>
      <c r="CG2170" s="267"/>
      <c r="CH2170" s="267"/>
      <c r="CI2170" s="267"/>
      <c r="CJ2170" s="267"/>
      <c r="CK2170" s="267"/>
      <c r="CL2170" s="265"/>
      <c r="CM2170" s="272"/>
      <c r="CN2170" s="264"/>
      <c r="CO2170" s="177"/>
      <c r="CP2170" s="226"/>
      <c r="CQ2170" s="226"/>
      <c r="CR2170" s="226"/>
      <c r="CS2170" s="178"/>
      <c r="CT2170" s="178"/>
      <c r="CU2170" s="178"/>
      <c r="CV2170" s="178"/>
      <c r="CW2170" s="178"/>
      <c r="CX2170" s="178"/>
      <c r="CY2170" s="178"/>
      <c r="CZ2170" s="178"/>
      <c r="DA2170" s="178"/>
      <c r="DB2170" s="178"/>
      <c r="DC2170" s="178"/>
      <c r="DD2170" s="178"/>
      <c r="DE2170" s="178"/>
      <c r="DF2170" s="178"/>
    </row>
    <row r="2171" spans="1:110" s="120" customFormat="1" ht="15" customHeight="1">
      <c r="A2171" s="228"/>
      <c r="B2171" s="446"/>
      <c r="C2171" s="465"/>
      <c r="D2171" s="237"/>
      <c r="E2171" s="237"/>
      <c r="F2171" s="243"/>
      <c r="G2171" s="122">
        <v>2</v>
      </c>
      <c r="H2171" s="84"/>
      <c r="I2171" s="84">
        <v>4</v>
      </c>
      <c r="J2171" s="84">
        <v>0.5</v>
      </c>
      <c r="K2171" s="84">
        <v>0.5</v>
      </c>
      <c r="L2171" s="84">
        <v>0.5</v>
      </c>
      <c r="M2171" s="84">
        <v>0.5</v>
      </c>
      <c r="N2171" s="84">
        <v>0.5</v>
      </c>
      <c r="O2171" s="84"/>
      <c r="P2171" s="84">
        <v>0.5</v>
      </c>
      <c r="Q2171" s="84">
        <v>0.5</v>
      </c>
      <c r="R2171" s="84">
        <v>0.5</v>
      </c>
      <c r="S2171" s="84">
        <v>0.5</v>
      </c>
      <c r="T2171" s="84">
        <v>0.5</v>
      </c>
      <c r="U2171" s="84"/>
      <c r="V2171" s="84"/>
      <c r="W2171" s="84"/>
      <c r="X2171" s="84"/>
      <c r="Y2171" s="84"/>
      <c r="Z2171" s="84"/>
      <c r="AA2171" s="84"/>
      <c r="AB2171" s="84"/>
      <c r="AC2171" s="80"/>
      <c r="AD2171" s="80"/>
      <c r="AE2171" s="80"/>
      <c r="AF2171" s="80"/>
      <c r="AG2171" s="80"/>
      <c r="AH2171" s="80"/>
      <c r="AI2171" s="80"/>
      <c r="AJ2171" s="80"/>
      <c r="AK2171" s="80"/>
      <c r="AL2171" s="80"/>
      <c r="AM2171" s="240"/>
      <c r="AN2171" s="240"/>
      <c r="AO2171" s="240"/>
      <c r="AP2171" s="240"/>
      <c r="AQ2171" s="240"/>
      <c r="AR2171" s="240"/>
      <c r="AS2171" s="240"/>
      <c r="AT2171" s="256"/>
      <c r="AU2171" s="256"/>
      <c r="AV2171" s="259"/>
      <c r="AW2171" s="259"/>
      <c r="AX2171" s="256"/>
      <c r="AY2171" s="256"/>
      <c r="AZ2171" s="256"/>
      <c r="BA2171" s="256"/>
      <c r="BB2171" s="256"/>
      <c r="BC2171" s="256"/>
      <c r="BD2171" s="256"/>
      <c r="BE2171" s="256"/>
      <c r="BF2171" s="256"/>
      <c r="BG2171" s="256"/>
      <c r="BH2171" s="256"/>
      <c r="BI2171" s="256"/>
      <c r="BJ2171" s="256"/>
      <c r="BK2171" s="256"/>
      <c r="BL2171" s="262"/>
      <c r="BM2171" s="262"/>
      <c r="BN2171" s="262"/>
      <c r="BO2171" s="262"/>
      <c r="BP2171" s="262"/>
      <c r="BQ2171" s="262"/>
      <c r="BR2171" s="270"/>
      <c r="BS2171" s="270"/>
      <c r="BT2171" s="270"/>
      <c r="BU2171" s="270"/>
      <c r="BV2171" s="270"/>
      <c r="BW2171" s="270"/>
      <c r="BX2171" s="256"/>
      <c r="BY2171" s="256"/>
      <c r="BZ2171" s="256"/>
      <c r="CA2171" s="267"/>
      <c r="CB2171" s="267"/>
      <c r="CC2171" s="274"/>
      <c r="CD2171" s="267"/>
      <c r="CE2171" s="267"/>
      <c r="CF2171" s="267"/>
      <c r="CG2171" s="267"/>
      <c r="CH2171" s="267"/>
      <c r="CI2171" s="267"/>
      <c r="CJ2171" s="267"/>
      <c r="CK2171" s="267"/>
      <c r="CL2171" s="265"/>
      <c r="CM2171" s="272"/>
      <c r="CN2171" s="264"/>
      <c r="CO2171" s="177"/>
      <c r="CP2171" s="226"/>
      <c r="CQ2171" s="226"/>
      <c r="CR2171" s="226"/>
      <c r="CS2171" s="178"/>
      <c r="CT2171" s="178"/>
      <c r="CU2171" s="178"/>
      <c r="CV2171" s="178"/>
      <c r="CW2171" s="178"/>
      <c r="CX2171" s="178"/>
      <c r="CY2171" s="178"/>
      <c r="CZ2171" s="178"/>
      <c r="DA2171" s="178"/>
      <c r="DB2171" s="178"/>
      <c r="DC2171" s="178"/>
      <c r="DD2171" s="178"/>
      <c r="DE2171" s="178"/>
      <c r="DF2171" s="178"/>
    </row>
    <row r="2172" spans="1:110" s="120" customFormat="1" ht="15" customHeight="1">
      <c r="A2172" s="228"/>
      <c r="B2172" s="446"/>
      <c r="C2172" s="465"/>
      <c r="D2172" s="237"/>
      <c r="E2172" s="237"/>
      <c r="F2172" s="243"/>
      <c r="G2172" s="122">
        <v>2.1</v>
      </c>
      <c r="H2172" s="84"/>
      <c r="I2172" s="84"/>
      <c r="J2172" s="84"/>
      <c r="K2172" s="84"/>
      <c r="L2172" s="84"/>
      <c r="M2172" s="84"/>
      <c r="N2172" s="84"/>
      <c r="O2172" s="84"/>
      <c r="P2172" s="84"/>
      <c r="Q2172" s="84"/>
      <c r="R2172" s="84"/>
      <c r="S2172" s="84"/>
      <c r="T2172" s="84"/>
      <c r="U2172" s="84"/>
      <c r="V2172" s="84"/>
      <c r="W2172" s="84"/>
      <c r="X2172" s="84"/>
      <c r="Y2172" s="84"/>
      <c r="Z2172" s="84"/>
      <c r="AA2172" s="84"/>
      <c r="AB2172" s="84"/>
      <c r="AC2172" s="80"/>
      <c r="AD2172" s="80"/>
      <c r="AE2172" s="80"/>
      <c r="AF2172" s="80"/>
      <c r="AG2172" s="80"/>
      <c r="AH2172" s="80"/>
      <c r="AI2172" s="80"/>
      <c r="AJ2172" s="80"/>
      <c r="AK2172" s="80"/>
      <c r="AL2172" s="80"/>
      <c r="AM2172" s="240"/>
      <c r="AN2172" s="240"/>
      <c r="AO2172" s="240"/>
      <c r="AP2172" s="240"/>
      <c r="AQ2172" s="240"/>
      <c r="AR2172" s="240"/>
      <c r="AS2172" s="240"/>
      <c r="AT2172" s="256"/>
      <c r="AU2172" s="256"/>
      <c r="AV2172" s="259"/>
      <c r="AW2172" s="259"/>
      <c r="AX2172" s="256"/>
      <c r="AY2172" s="256"/>
      <c r="AZ2172" s="256"/>
      <c r="BA2172" s="256"/>
      <c r="BB2172" s="256"/>
      <c r="BC2172" s="256"/>
      <c r="BD2172" s="256"/>
      <c r="BE2172" s="256"/>
      <c r="BF2172" s="256"/>
      <c r="BG2172" s="256"/>
      <c r="BH2172" s="256"/>
      <c r="BI2172" s="256"/>
      <c r="BJ2172" s="256"/>
      <c r="BK2172" s="256"/>
      <c r="BL2172" s="262"/>
      <c r="BM2172" s="262"/>
      <c r="BN2172" s="262"/>
      <c r="BO2172" s="262"/>
      <c r="BP2172" s="262"/>
      <c r="BQ2172" s="262"/>
      <c r="BR2172" s="270"/>
      <c r="BS2172" s="270"/>
      <c r="BT2172" s="270"/>
      <c r="BU2172" s="270"/>
      <c r="BV2172" s="270"/>
      <c r="BW2172" s="270"/>
      <c r="BX2172" s="256"/>
      <c r="BY2172" s="256"/>
      <c r="BZ2172" s="256"/>
      <c r="CA2172" s="267"/>
      <c r="CB2172" s="267"/>
      <c r="CC2172" s="274"/>
      <c r="CD2172" s="267"/>
      <c r="CE2172" s="267"/>
      <c r="CF2172" s="267"/>
      <c r="CG2172" s="267"/>
      <c r="CH2172" s="267"/>
      <c r="CI2172" s="267"/>
      <c r="CJ2172" s="267"/>
      <c r="CK2172" s="267"/>
      <c r="CL2172" s="265"/>
      <c r="CM2172" s="272"/>
      <c r="CN2172" s="264"/>
      <c r="CO2172" s="177"/>
      <c r="CP2172" s="226"/>
      <c r="CQ2172" s="226"/>
      <c r="CR2172" s="226"/>
      <c r="CS2172" s="178"/>
      <c r="CT2172" s="178"/>
      <c r="CU2172" s="178"/>
      <c r="CV2172" s="178"/>
      <c r="CW2172" s="178"/>
      <c r="CX2172" s="178"/>
      <c r="CY2172" s="178"/>
      <c r="CZ2172" s="178"/>
      <c r="DA2172" s="178"/>
      <c r="DB2172" s="178"/>
      <c r="DC2172" s="178"/>
      <c r="DD2172" s="178"/>
      <c r="DE2172" s="178"/>
      <c r="DF2172" s="178"/>
    </row>
    <row r="2173" spans="1:110" s="120" customFormat="1" ht="15" customHeight="1">
      <c r="A2173" s="228"/>
      <c r="B2173" s="446"/>
      <c r="C2173" s="465"/>
      <c r="D2173" s="237"/>
      <c r="E2173" s="237"/>
      <c r="F2173" s="243"/>
      <c r="G2173" s="122">
        <v>2.7</v>
      </c>
      <c r="H2173" s="84"/>
      <c r="I2173" s="84">
        <v>6.5</v>
      </c>
      <c r="J2173" s="84"/>
      <c r="K2173" s="84"/>
      <c r="L2173" s="84"/>
      <c r="M2173" s="84"/>
      <c r="N2173" s="84"/>
      <c r="O2173" s="84"/>
      <c r="P2173" s="84"/>
      <c r="Q2173" s="84"/>
      <c r="R2173" s="84"/>
      <c r="S2173" s="84"/>
      <c r="T2173" s="84"/>
      <c r="U2173" s="84"/>
      <c r="V2173" s="84"/>
      <c r="W2173" s="84"/>
      <c r="X2173" s="84"/>
      <c r="Y2173" s="84"/>
      <c r="Z2173" s="84"/>
      <c r="AA2173" s="84"/>
      <c r="AB2173" s="84"/>
      <c r="AC2173" s="80"/>
      <c r="AD2173" s="80"/>
      <c r="AE2173" s="80"/>
      <c r="AF2173" s="80"/>
      <c r="AG2173" s="80"/>
      <c r="AH2173" s="80"/>
      <c r="AI2173" s="80"/>
      <c r="AJ2173" s="80"/>
      <c r="AK2173" s="80"/>
      <c r="AL2173" s="80"/>
      <c r="AM2173" s="240"/>
      <c r="AN2173" s="240"/>
      <c r="AO2173" s="240"/>
      <c r="AP2173" s="240"/>
      <c r="AQ2173" s="240"/>
      <c r="AR2173" s="240"/>
      <c r="AS2173" s="240"/>
      <c r="AT2173" s="256"/>
      <c r="AU2173" s="256"/>
      <c r="AV2173" s="259"/>
      <c r="AW2173" s="259"/>
      <c r="AX2173" s="256"/>
      <c r="AY2173" s="256"/>
      <c r="AZ2173" s="256"/>
      <c r="BA2173" s="256"/>
      <c r="BB2173" s="256"/>
      <c r="BC2173" s="256"/>
      <c r="BD2173" s="256"/>
      <c r="BE2173" s="256"/>
      <c r="BF2173" s="256"/>
      <c r="BG2173" s="256"/>
      <c r="BH2173" s="256"/>
      <c r="BI2173" s="256"/>
      <c r="BJ2173" s="256"/>
      <c r="BK2173" s="256"/>
      <c r="BL2173" s="262"/>
      <c r="BM2173" s="262"/>
      <c r="BN2173" s="262"/>
      <c r="BO2173" s="262"/>
      <c r="BP2173" s="262"/>
      <c r="BQ2173" s="262"/>
      <c r="BR2173" s="270"/>
      <c r="BS2173" s="270"/>
      <c r="BT2173" s="270"/>
      <c r="BU2173" s="270"/>
      <c r="BV2173" s="270"/>
      <c r="BW2173" s="270"/>
      <c r="BX2173" s="256"/>
      <c r="BY2173" s="256"/>
      <c r="BZ2173" s="256"/>
      <c r="CA2173" s="267"/>
      <c r="CB2173" s="267"/>
      <c r="CC2173" s="274"/>
      <c r="CD2173" s="267"/>
      <c r="CE2173" s="267"/>
      <c r="CF2173" s="267"/>
      <c r="CG2173" s="267"/>
      <c r="CH2173" s="267"/>
      <c r="CI2173" s="267"/>
      <c r="CJ2173" s="267"/>
      <c r="CK2173" s="267"/>
      <c r="CL2173" s="265"/>
      <c r="CM2173" s="272"/>
      <c r="CN2173" s="264"/>
      <c r="CO2173" s="177"/>
      <c r="CP2173" s="226"/>
      <c r="CQ2173" s="226"/>
      <c r="CR2173" s="226"/>
      <c r="CS2173" s="178"/>
      <c r="CT2173" s="178"/>
      <c r="CU2173" s="178"/>
      <c r="CV2173" s="178"/>
      <c r="CW2173" s="178"/>
      <c r="CX2173" s="178"/>
      <c r="CY2173" s="178"/>
      <c r="CZ2173" s="178"/>
      <c r="DA2173" s="178"/>
      <c r="DB2173" s="178"/>
      <c r="DC2173" s="178"/>
      <c r="DD2173" s="178"/>
      <c r="DE2173" s="178"/>
      <c r="DF2173" s="178"/>
    </row>
    <row r="2174" spans="1:110" s="120" customFormat="1" ht="15" customHeight="1">
      <c r="A2174" s="228"/>
      <c r="B2174" s="446"/>
      <c r="C2174" s="465"/>
      <c r="D2174" s="237"/>
      <c r="E2174" s="237"/>
      <c r="F2174" s="243"/>
      <c r="G2174" s="122">
        <v>3</v>
      </c>
      <c r="H2174" s="84"/>
      <c r="I2174" s="84"/>
      <c r="J2174" s="84"/>
      <c r="K2174" s="84"/>
      <c r="L2174" s="84"/>
      <c r="M2174" s="84"/>
      <c r="N2174" s="84"/>
      <c r="O2174" s="84"/>
      <c r="P2174" s="84"/>
      <c r="Q2174" s="84"/>
      <c r="R2174" s="84"/>
      <c r="S2174" s="84"/>
      <c r="T2174" s="84"/>
      <c r="U2174" s="84"/>
      <c r="V2174" s="84"/>
      <c r="W2174" s="84"/>
      <c r="X2174" s="84"/>
      <c r="Y2174" s="84"/>
      <c r="Z2174" s="84"/>
      <c r="AA2174" s="84"/>
      <c r="AB2174" s="84"/>
      <c r="AC2174" s="80"/>
      <c r="AD2174" s="80"/>
      <c r="AE2174" s="80"/>
      <c r="AF2174" s="80"/>
      <c r="AG2174" s="80"/>
      <c r="AH2174" s="80"/>
      <c r="AI2174" s="80"/>
      <c r="AJ2174" s="80"/>
      <c r="AK2174" s="80"/>
      <c r="AL2174" s="80"/>
      <c r="AM2174" s="240"/>
      <c r="AN2174" s="240"/>
      <c r="AO2174" s="240"/>
      <c r="AP2174" s="240"/>
      <c r="AQ2174" s="240"/>
      <c r="AR2174" s="240"/>
      <c r="AS2174" s="240"/>
      <c r="AT2174" s="256"/>
      <c r="AU2174" s="256"/>
      <c r="AV2174" s="259"/>
      <c r="AW2174" s="259"/>
      <c r="AX2174" s="256"/>
      <c r="AY2174" s="256"/>
      <c r="AZ2174" s="256"/>
      <c r="BA2174" s="256"/>
      <c r="BB2174" s="256"/>
      <c r="BC2174" s="256"/>
      <c r="BD2174" s="256"/>
      <c r="BE2174" s="256"/>
      <c r="BF2174" s="256"/>
      <c r="BG2174" s="256"/>
      <c r="BH2174" s="256"/>
      <c r="BI2174" s="256"/>
      <c r="BJ2174" s="256"/>
      <c r="BK2174" s="256"/>
      <c r="BL2174" s="262"/>
      <c r="BM2174" s="262"/>
      <c r="BN2174" s="262"/>
      <c r="BO2174" s="262"/>
      <c r="BP2174" s="262"/>
      <c r="BQ2174" s="262"/>
      <c r="BR2174" s="270"/>
      <c r="BS2174" s="270"/>
      <c r="BT2174" s="270"/>
      <c r="BU2174" s="270"/>
      <c r="BV2174" s="270"/>
      <c r="BW2174" s="270"/>
      <c r="BX2174" s="256"/>
      <c r="BY2174" s="256"/>
      <c r="BZ2174" s="256"/>
      <c r="CA2174" s="267"/>
      <c r="CB2174" s="267"/>
      <c r="CC2174" s="274"/>
      <c r="CD2174" s="267"/>
      <c r="CE2174" s="267"/>
      <c r="CF2174" s="267"/>
      <c r="CG2174" s="267"/>
      <c r="CH2174" s="267"/>
      <c r="CI2174" s="267"/>
      <c r="CJ2174" s="267"/>
      <c r="CK2174" s="267"/>
      <c r="CL2174" s="265"/>
      <c r="CM2174" s="272"/>
      <c r="CN2174" s="264"/>
      <c r="CO2174" s="177"/>
      <c r="CP2174" s="226"/>
      <c r="CQ2174" s="226"/>
      <c r="CR2174" s="226"/>
      <c r="CS2174" s="178"/>
      <c r="CT2174" s="178"/>
      <c r="CU2174" s="178"/>
      <c r="CV2174" s="178"/>
      <c r="CW2174" s="178"/>
      <c r="CX2174" s="178"/>
      <c r="CY2174" s="178"/>
      <c r="CZ2174" s="178"/>
      <c r="DA2174" s="178"/>
      <c r="DB2174" s="178"/>
      <c r="DC2174" s="178"/>
      <c r="DD2174" s="178"/>
      <c r="DE2174" s="178"/>
      <c r="DF2174" s="178"/>
    </row>
    <row r="2175" spans="1:110" s="120" customFormat="1" ht="15" customHeight="1">
      <c r="A2175" s="228"/>
      <c r="B2175" s="446"/>
      <c r="C2175" s="465"/>
      <c r="D2175" s="237"/>
      <c r="E2175" s="237"/>
      <c r="F2175" s="244"/>
      <c r="G2175" s="123">
        <v>3.9</v>
      </c>
      <c r="H2175" s="85"/>
      <c r="I2175" s="85"/>
      <c r="J2175" s="85"/>
      <c r="K2175" s="85"/>
      <c r="L2175" s="85"/>
      <c r="M2175" s="85"/>
      <c r="N2175" s="85"/>
      <c r="O2175" s="85"/>
      <c r="P2175" s="85"/>
      <c r="Q2175" s="85"/>
      <c r="R2175" s="85"/>
      <c r="S2175" s="85"/>
      <c r="T2175" s="85"/>
      <c r="U2175" s="85"/>
      <c r="V2175" s="85"/>
      <c r="W2175" s="85"/>
      <c r="X2175" s="85"/>
      <c r="Y2175" s="85"/>
      <c r="Z2175" s="85"/>
      <c r="AA2175" s="85"/>
      <c r="AB2175" s="85"/>
      <c r="AC2175" s="81"/>
      <c r="AD2175" s="81"/>
      <c r="AE2175" s="81"/>
      <c r="AF2175" s="81"/>
      <c r="AG2175" s="81"/>
      <c r="AH2175" s="81"/>
      <c r="AI2175" s="81"/>
      <c r="AJ2175" s="81"/>
      <c r="AK2175" s="81"/>
      <c r="AL2175" s="81"/>
      <c r="AM2175" s="240"/>
      <c r="AN2175" s="240"/>
      <c r="AO2175" s="240"/>
      <c r="AP2175" s="240"/>
      <c r="AQ2175" s="240"/>
      <c r="AR2175" s="240"/>
      <c r="AS2175" s="240"/>
      <c r="AT2175" s="256"/>
      <c r="AU2175" s="256"/>
      <c r="AV2175" s="259"/>
      <c r="AW2175" s="259"/>
      <c r="AX2175" s="256"/>
      <c r="AY2175" s="256"/>
      <c r="AZ2175" s="256"/>
      <c r="BA2175" s="256"/>
      <c r="BB2175" s="256"/>
      <c r="BC2175" s="256"/>
      <c r="BD2175" s="256"/>
      <c r="BE2175" s="256"/>
      <c r="BF2175" s="256"/>
      <c r="BG2175" s="256"/>
      <c r="BH2175" s="256"/>
      <c r="BI2175" s="256"/>
      <c r="BJ2175" s="256"/>
      <c r="BK2175" s="256"/>
      <c r="BL2175" s="262"/>
      <c r="BM2175" s="262"/>
      <c r="BN2175" s="262"/>
      <c r="BO2175" s="262"/>
      <c r="BP2175" s="262"/>
      <c r="BQ2175" s="262"/>
      <c r="BR2175" s="270"/>
      <c r="BS2175" s="270"/>
      <c r="BT2175" s="270"/>
      <c r="BU2175" s="270"/>
      <c r="BV2175" s="270"/>
      <c r="BW2175" s="270"/>
      <c r="BX2175" s="256"/>
      <c r="BY2175" s="256"/>
      <c r="BZ2175" s="256"/>
      <c r="CA2175" s="267"/>
      <c r="CB2175" s="267"/>
      <c r="CC2175" s="274"/>
      <c r="CD2175" s="267"/>
      <c r="CE2175" s="267"/>
      <c r="CF2175" s="267"/>
      <c r="CG2175" s="267"/>
      <c r="CH2175" s="267"/>
      <c r="CI2175" s="267"/>
      <c r="CJ2175" s="267"/>
      <c r="CK2175" s="267"/>
      <c r="CL2175" s="265"/>
      <c r="CM2175" s="272"/>
      <c r="CN2175" s="264"/>
      <c r="CO2175" s="177"/>
      <c r="CP2175" s="226"/>
      <c r="CQ2175" s="226"/>
      <c r="CR2175" s="226"/>
      <c r="CS2175" s="178"/>
      <c r="CT2175" s="178"/>
      <c r="CU2175" s="178"/>
      <c r="CV2175" s="178"/>
      <c r="CW2175" s="178"/>
      <c r="CX2175" s="178"/>
      <c r="CY2175" s="178"/>
      <c r="CZ2175" s="178"/>
      <c r="DA2175" s="178"/>
      <c r="DB2175" s="178"/>
      <c r="DC2175" s="178"/>
      <c r="DD2175" s="178"/>
      <c r="DE2175" s="178"/>
      <c r="DF2175" s="178"/>
    </row>
    <row r="2176" spans="1:110" s="120" customFormat="1" ht="15" customHeight="1">
      <c r="A2176" s="229"/>
      <c r="B2176" s="446"/>
      <c r="C2176" s="466"/>
      <c r="D2176" s="238"/>
      <c r="E2176" s="238"/>
      <c r="F2176" s="245" t="s">
        <v>83</v>
      </c>
      <c r="G2176" s="246"/>
      <c r="H2176" s="82"/>
      <c r="I2176" s="82"/>
      <c r="J2176" s="82"/>
      <c r="K2176" s="82"/>
      <c r="L2176" s="82"/>
      <c r="M2176" s="82"/>
      <c r="N2176" s="82"/>
      <c r="O2176" s="82"/>
      <c r="P2176" s="82"/>
      <c r="Q2176" s="82"/>
      <c r="R2176" s="82"/>
      <c r="S2176" s="82"/>
      <c r="T2176" s="82"/>
      <c r="U2176" s="82"/>
      <c r="V2176" s="82"/>
      <c r="W2176" s="82"/>
      <c r="X2176" s="82"/>
      <c r="Y2176" s="82"/>
      <c r="Z2176" s="82"/>
      <c r="AA2176" s="82"/>
      <c r="AB2176" s="82"/>
      <c r="AC2176" s="35"/>
      <c r="AD2176" s="35"/>
      <c r="AE2176" s="35"/>
      <c r="AF2176" s="35"/>
      <c r="AG2176" s="35"/>
      <c r="AH2176" s="35"/>
      <c r="AI2176" s="35"/>
      <c r="AJ2176" s="35"/>
      <c r="AK2176" s="35"/>
      <c r="AL2176" s="35"/>
      <c r="AM2176" s="241"/>
      <c r="AN2176" s="241"/>
      <c r="AO2176" s="241"/>
      <c r="AP2176" s="241"/>
      <c r="AQ2176" s="241"/>
      <c r="AR2176" s="241"/>
      <c r="AS2176" s="241"/>
      <c r="AT2176" s="257"/>
      <c r="AU2176" s="257"/>
      <c r="AV2176" s="260"/>
      <c r="AW2176" s="260"/>
      <c r="AX2176" s="257"/>
      <c r="AY2176" s="257"/>
      <c r="AZ2176" s="257"/>
      <c r="BA2176" s="257"/>
      <c r="BB2176" s="257"/>
      <c r="BC2176" s="257"/>
      <c r="BD2176" s="257"/>
      <c r="BE2176" s="257"/>
      <c r="BF2176" s="257"/>
      <c r="BG2176" s="257"/>
      <c r="BH2176" s="257"/>
      <c r="BI2176" s="257"/>
      <c r="BJ2176" s="257"/>
      <c r="BK2176" s="257"/>
      <c r="BL2176" s="263"/>
      <c r="BM2176" s="263"/>
      <c r="BN2176" s="263"/>
      <c r="BO2176" s="263"/>
      <c r="BP2176" s="263"/>
      <c r="BQ2176" s="263"/>
      <c r="BR2176" s="271"/>
      <c r="BS2176" s="271"/>
      <c r="BT2176" s="271"/>
      <c r="BU2176" s="271"/>
      <c r="BV2176" s="271"/>
      <c r="BW2176" s="271"/>
      <c r="BX2176" s="257"/>
      <c r="BY2176" s="257"/>
      <c r="BZ2176" s="257"/>
      <c r="CA2176" s="268"/>
      <c r="CB2176" s="268"/>
      <c r="CC2176" s="275"/>
      <c r="CD2176" s="268"/>
      <c r="CE2176" s="268"/>
      <c r="CF2176" s="268"/>
      <c r="CG2176" s="268"/>
      <c r="CH2176" s="268"/>
      <c r="CI2176" s="268"/>
      <c r="CJ2176" s="268"/>
      <c r="CK2176" s="268"/>
      <c r="CL2176" s="265"/>
      <c r="CM2176" s="272"/>
      <c r="CN2176" s="264"/>
      <c r="CO2176" s="177"/>
      <c r="CP2176" s="226"/>
      <c r="CQ2176" s="226"/>
      <c r="CR2176" s="226"/>
      <c r="CS2176" s="178"/>
      <c r="CT2176" s="178"/>
      <c r="CU2176" s="178"/>
      <c r="CV2176" s="178"/>
      <c r="CW2176" s="178"/>
      <c r="CX2176" s="178"/>
      <c r="CY2176" s="178"/>
      <c r="CZ2176" s="178"/>
      <c r="DA2176" s="178"/>
      <c r="DB2176" s="178"/>
      <c r="DC2176" s="178"/>
      <c r="DD2176" s="178"/>
      <c r="DE2176" s="178"/>
      <c r="DF2176" s="178"/>
    </row>
    <row r="2177" spans="1:110" s="120" customFormat="1" ht="15" customHeight="1">
      <c r="A2177" s="227">
        <f t="shared" si="747"/>
        <v>270</v>
      </c>
      <c r="B2177" s="446" t="s">
        <v>304</v>
      </c>
      <c r="C2177" s="464" t="s">
        <v>305</v>
      </c>
      <c r="D2177" s="236">
        <v>42991</v>
      </c>
      <c r="E2177" s="236" t="s">
        <v>277</v>
      </c>
      <c r="F2177" s="253" t="s">
        <v>80</v>
      </c>
      <c r="G2177" s="254"/>
      <c r="H2177" s="82" t="s">
        <v>69</v>
      </c>
      <c r="I2177" s="82" t="s">
        <v>973</v>
      </c>
      <c r="J2177" s="82" t="s">
        <v>61</v>
      </c>
      <c r="K2177" s="82" t="s">
        <v>61</v>
      </c>
      <c r="L2177" s="82" t="s">
        <v>61</v>
      </c>
      <c r="M2177" s="82" t="s">
        <v>61</v>
      </c>
      <c r="N2177" s="82" t="s">
        <v>61</v>
      </c>
      <c r="O2177" s="82"/>
      <c r="P2177" s="82" t="s">
        <v>61</v>
      </c>
      <c r="Q2177" s="82" t="s">
        <v>61</v>
      </c>
      <c r="R2177" s="82" t="s">
        <v>61</v>
      </c>
      <c r="S2177" s="82" t="s">
        <v>61</v>
      </c>
      <c r="T2177" s="82" t="s">
        <v>61</v>
      </c>
      <c r="U2177" s="82" t="s">
        <v>61</v>
      </c>
      <c r="V2177" s="82"/>
      <c r="W2177" s="82" t="s">
        <v>60</v>
      </c>
      <c r="X2177" s="82" t="s">
        <v>60</v>
      </c>
      <c r="Y2177" s="82" t="s">
        <v>60</v>
      </c>
      <c r="Z2177" s="82" t="s">
        <v>60</v>
      </c>
      <c r="AA2177" s="82" t="s">
        <v>60</v>
      </c>
      <c r="AB2177" s="82" t="s">
        <v>60</v>
      </c>
      <c r="AC2177" s="82"/>
      <c r="AD2177" s="82" t="s">
        <v>60</v>
      </c>
      <c r="AE2177" s="82" t="s">
        <v>60</v>
      </c>
      <c r="AF2177" s="82" t="s">
        <v>60</v>
      </c>
      <c r="AG2177" s="82" t="s">
        <v>60</v>
      </c>
      <c r="AH2177" s="82" t="s">
        <v>60</v>
      </c>
      <c r="AI2177" s="82" t="s">
        <v>1471</v>
      </c>
      <c r="AJ2177" s="82"/>
      <c r="AK2177" s="82" t="s">
        <v>61</v>
      </c>
      <c r="AL2177" s="82" t="s">
        <v>61</v>
      </c>
      <c r="AM2177" s="239">
        <f>COUNTIF(H2177:AL2177,"PH")+COUNTIF(H2177:AL2177,"PH/L")+COUNTIF(H2177:AL2177,"PM")</f>
        <v>0</v>
      </c>
      <c r="AN2177" s="239">
        <f>COUNTIF(H2177:AL2177,"PD")+COUNTIF(H2177:AL2177,"PDD")+COUNTIF(H2177:AL2177,"P/DS")/2+COUNTIF(H2177:AL2177,"PMD")</f>
        <v>0</v>
      </c>
      <c r="AO2177" s="239">
        <f>COUNTIF(H2177:AL2177,"PN")+COUNTIF(H2177:AL2177,"P/NS")/2+COUNTIF(H2177:AL2177,"PH")+COUNTIF(H2177:AL2177,"PH/F")/2+COUNTIF(H2177:AL2177,"PH/L")/2+COUNTIF(H2177:AL2177,"PM")</f>
        <v>0</v>
      </c>
      <c r="AP2177" s="239">
        <f>COUNTIF(H2177:AL2177,"BH")+COUNTIF(H2177:AL2177,"AL/BL")+COUNTIF(H2177:AL2177,"UL/BL")+COUNTIF(H2177:AL2177,"BM")</f>
        <v>0</v>
      </c>
      <c r="AQ2177" s="239">
        <f>COUNTIF(H2177:AL2177,"DS")+COUNTIF(H2177:AL2177,"AL/DS")/2+COUNTIF(H2177:AL2177,"UL/DS")/2+COUNTIF(H2177:AL2177,"CT")+COUNTIF(H2177:AL2177,"MD")</f>
        <v>11.5</v>
      </c>
      <c r="AR2177" s="239">
        <f>COUNTIF(H2177:AL2177,"NS")+COUNTIF(H2177:AL2177,"AL/NS")/2+COUNTIF(H2177:AL2177,"UL/NS")/2+COUNTIF(H2177:AL2177,"BH")+COUNTIF(H2177:AL2177,"AL/BF")/2+COUNTIF(H2177:AL2177,"AL/BL")/2+COUNTIF(H2177:AL2177,"UL/BL")/2+COUNTIF(H2177:AL2177,"UL/BF")/2+COUNTIF(H2177:AL2177,"BM")</f>
        <v>13</v>
      </c>
      <c r="AS2177" s="239">
        <f>COUNTIF(H2177:AL2177,"AL")+COUNTIF(H2177:AL2177,"AL/DS")/2+COUNTIF(H2177:AL2177,"AL/NS")/2+COUNTIF(H2177:AL2177,"NH")+COUNTIF(H2177:AL2177,"SL")+COUNTIF(H2177:AL2177,"NHD")+COUNTIF(H2177:AL2177,"B")+COUNTIF(H2177:AL2177,"HL")+COUNTIF(H2177:AL2177,"AL/BF")/2+COUNTIF(H2177:AL2177,"AL/BL")/2</f>
        <v>1</v>
      </c>
      <c r="AT2177" s="255">
        <f>COUNTIF(H2177:AL2177,"PD")+COUNTIF(H2177:AL2177,"PN")+COUNTIF(H2177:AL2177,"P/DS")/2+COUNTIF(H2177:AL2177,"P/NS")/2+COUNTIF(H2177:AL2177,"DS")+COUNTIF(H2177:AL2177,"NS")+COUNTIF(H2177:AL2177,"AL")+COUNTIF(H2177:AL2177,"AL/DS")+COUNTIF(H2177:AL2177,"AL/NS")+COUNTIF(H2177:AL2177,"NH")+COUNTIF(H2177:AL2177,"SL")+COUNTIF(H2177:AL2177,"UL/DS")/2+COUNTIF(H2177:AL2177,"UL/NS")/2+COUNTIF(H2177:AL2177,"CT")+COUNTIF(H2177:AL2177,"NHD")+COUNTIF(H2177:AL2177,"PDD")+COUNTIF(H2177:AL2177,"B")+COUNTIF(H2177:AL2177,"HL")+COUNTIF(H2177:AL2177,"PH")+COUNTIF(H2177:AL2177,"BH")+COUNTIF(H2177:AL2177,"AL/BF")+COUNTIF(H2177:AL2177,"AL/BL")+COUNTIF(H2177:AL2177,"UL/BF")/2+COUNTIF(H2177:AL2177,"UL/BL")/2+COUNTIF(H2177:AL2177,"PH/F")/2+COUNTIF(H2177:AL2177,"PH/L")/2+COUNTIF(H2177:AL2177,"MD")+COUNTIF(H2177:AL2177,"PMD")+COUNTIF(H2177:AL2177,"PM")+COUNTIF(H2177:AL2177,"BM")</f>
        <v>25.5</v>
      </c>
      <c r="AU2177" s="255">
        <f>COUNTIF(H2177:AL2177,"P/DS")/2+COUNTIF(H2177:AL2177,"P/NS")/2+COUNTIF(H2177:AL2177,"IL")+COUNTIF(H2177:AL2177,"NL")+COUNTIF(H2177:AL2177,"UL")+COUNTIF(H2177:AL2177,"UL/DS")/2+COUNTIF(H2177:AL2177,"UL/NS")/2+COUNTIF(H2177:AL2177,"KT")+COUNTIF(H2177:AL2177,"UL/BF")/2+COUNTIF(H2177:AL2177,"UL/BL")/2+COUNTIF(H2177:AL2177,"PH/F")/2+COUNTIF(H2177:AL2177,"PH/L")/2+COUNTIF(H2177:AL2177,"NB")</f>
        <v>0.5</v>
      </c>
      <c r="AV2177" s="258">
        <f>COUNTIF(H2177:AL2177,"PN")+COUNTIF(H2177:AL2177,"TVD")+COUNTIF(H2177:AL2177,"PH")+COUNTIF(H2177:AL2177,"PM")+COUNTIF(H2177:AL2177,"PDD")-COUNTIFS(H2177:AL2177,"PN",H2184:AL2184,"&gt;=3")-COUNTIFS(H2177:AL2177,"PM",H2184:AL2184,"&gt;=3")</f>
        <v>0</v>
      </c>
      <c r="AW2177" s="258">
        <f>COUNTIF(H2177:AL2177,"NS")+COUNTIF(H2177:AL2177,"D")+COUNTIF(H2177:AL2177,"BH")+COUNTIF(H2177:AL2177,"NHD")+COUNTIF(H2177:AL2177,"BM")-COUNTIFS(H2177:AL2177,"NS",H2184:AL2184,"&gt;=3")-COUNTIFS(H2177:AL2177,"BH",H2184:AL2184,"&gt;=3")-COUNTIFS(H2177:AL2177,"BM",H2184:AL2184,"&gt;=3")</f>
        <v>14</v>
      </c>
      <c r="AX2177" s="255">
        <f>COUNTIF(H2177:AL2177,"AL")+COUNTIF(H2177:AL2177,"AL/DS")/2+COUNTIF(H2177:AL2177,"AL/NS")/2+COUNTIF(H2177:AL2177,"AL/BF")+COUNTIF(H2177:AL2177,"AL/BL")/2</f>
        <v>0</v>
      </c>
      <c r="AY2177" s="255">
        <f>COUNTIF(H2177:AL2177,"SL")</f>
        <v>0</v>
      </c>
      <c r="AZ2177" s="255">
        <f>COUNTIF(H2177:AL2177,"NH")</f>
        <v>1</v>
      </c>
      <c r="BA2177" s="255">
        <f>COUNTIF(H2177:AL2177,"HL")</f>
        <v>0</v>
      </c>
      <c r="BB2177" s="255">
        <f>COUNTIF(G2177:AL2177,"P/DS")/2+COUNTIF(G2177:AL2177,"P/NS")/2+COUNTIF(G2177:AL2177,"UL")+COUNTIF(G2177:AL2177,"UL/DS")/2+COUNTIF(G2177:AL2177,"UL/NS")/2+COUNTIF(G2177:AL2177,"UL/BL")/2+COUNTIF(G2177:AL2177,"UL/BF")/2+COUNTIF(G2177:AL2177,"PH/F")/2+COUNTIF(G2177:AL2177,"PH/L")/2</f>
        <v>0.5</v>
      </c>
      <c r="BC2177" s="255">
        <f>COUNTIF(H2177:AL2177,"NB")</f>
        <v>0</v>
      </c>
      <c r="BD2177" s="255">
        <f>COUNTIF(H2177:AL2177,"NL")</f>
        <v>0</v>
      </c>
      <c r="BE2177" s="255">
        <f>COUNTIF(H2177:AL2177,"IL")</f>
        <v>0</v>
      </c>
      <c r="BF2177" s="255">
        <f>COUNTIF(H2177:AL2177,"KT")</f>
        <v>0</v>
      </c>
      <c r="BG2177" s="255">
        <f>COUNTIF(H2177:AL2177,"L70")</f>
        <v>0</v>
      </c>
      <c r="BH2177" s="255">
        <f>COUNTIF(H2177:AL2177,"MD")</f>
        <v>0</v>
      </c>
      <c r="BI2177" s="255">
        <f>COUNTIF(H2177:AL2177,"PMD")</f>
        <v>0</v>
      </c>
      <c r="BJ2177" s="255">
        <f>COUNTIF(H2177:AL2177,"PM")</f>
        <v>0</v>
      </c>
      <c r="BK2177" s="255">
        <f>COUNTIF(H2177:AL2177,"BM")</f>
        <v>0</v>
      </c>
      <c r="BL2177" s="261">
        <f>SUMIF(H2177:AL2177,"PD",H2178:AL2178)+SUMIF(H2177:AL2177,"PN",H2178:AL2178)+SUMIF(H2177:AL2177,"P/DS",H2178:AL2178)+SUMIF(H2177:AL2177,"PN/F",H2178:AL2178)+SUMIF(H2177:AL2177,"PN/L",H2178:AL2178)+SUMIF(H2177:AL2177,"TV",H2178:AL2178)+SUMIF(H2177:AL2177,"TVD",H2178:AL2178)+SUMIF(H2177:AL2177,"PDD",H2178:AL2178)</f>
        <v>0</v>
      </c>
      <c r="BM2177" s="261">
        <f>SUMIF(H2177:AL2177,"PD",H2179:AL2179)+SUMIF(H2177:AL2177,"PN",H2179:AL2179)+SUMIF(H2177:AL2177,"P/DS",H2179:AL2179)+SUMIF(H2177:AL2177,"PN/F",H2179:AL2179)+SUMIF(H2177:AL2177,"PN/L",H2179:AL2179)+SUMIF(H2177:AL2177,"TV",H2179:AL2179)+SUMIF(H2177:AL2177,"TVD",H2179:AL2179)+SUMIF(H2177:AL2177,"PDD",H2179:AL2179)+SUMIF(H2177:AL2177,"PMD",H2179:AL2179)</f>
        <v>0</v>
      </c>
      <c r="BN2177" s="261">
        <f>SUMIF(H2177:AL2177,"PD",H2180:AL2180)+SUMIF(H2177:AL2177,"PN",H2180:AL2180)+SUMIF(H2177:AL2177,"P/DS",H2180:AL2180)+SUMIF(H2177:AL2177,"PN/F",H2180:AL2180)+SUMIF(H2177:AL2177,"PN/L",H2180:AL2180)+SUMIF(H2177:AL2177,"TV",H2180:AL2180)+SUMIF(H2177:AL2177,"TVD",H2180:AL2180)</f>
        <v>0</v>
      </c>
      <c r="BO2177" s="261">
        <f>SUMIF(H2177:AL2177,"PD",H2181:AL2181)+SUMIF(H2177:AL2177,"PN",H2181:AL2181)+SUMIF(H2177:AL2177,"P/DS",H2181:AL2181)+SUMIF(H2177:AL2177,"PN/F",H2181:AL2181)+SUMIF(H2177:AL2177,"PN/L",H2181:AL2181)+SUMIF(H2177:AL2177,"TV",H2181:AL2181)+SUMIF(H2177:AL2177,"TVD",H2181:AL2181)</f>
        <v>0</v>
      </c>
      <c r="BP2177" s="261">
        <f>SUMIF(H2177:AL2177,"PD",H2182:AL2182)+SUMIF(H2177:AL2177,"PN",H2182:AL2182)+SUMIF(H2177:AL2177,"P/DS",H2182:AL2182)+SUMIF(H2177:AL2177,"PN/F",H2182:AL2182)+SUMIF(H2177:AL2177,"PN/L",H2182:AL2182)+SUMIF(H2177:AL2177,"TV",H2182:AL2182)+SUMIF(H2177:AL2177,"TVD",H2182:AL2182)+SUMIF(H2177:AL2177,"PDD",H2182:AL2182)+SUMIF(H2177:AL2177,"PH",H2182:AL2182)+SUMIF(H2177:AL2177,"PM",H2182:AL2182)</f>
        <v>0</v>
      </c>
      <c r="BQ2177" s="261">
        <f>SUMIF(H2177:AL2177,"PD",H2183:AL2183)+SUMIF(H2177:AL2177,"PN",H2183:AL2183)+SUMIF(H2177:AL2177,"P/DS",H2183:AL2183)+SUMIF(H2177:AL2177,"PN/F",H2183:AL2183)+SUMIF(H2177:AL2177,"PN/L",H2183:AL2183)+SUMIF(H2177:AL2177,"TV",H2183:AL2183)+SUMIF(H2177:AL2177,"TVD",H2183:AL2183)+SUMIF(H2177:AL2177,"PDD",H2183:AL2183)+SUMIF(H2177:AL2177,"PH",H2183:AL2183)+SUMIF(H2177:AL2177,"PM",H2183:AL2183)</f>
        <v>0</v>
      </c>
      <c r="BR2177" s="269">
        <f>SUM(H2178:AL2178)-BL2177</f>
        <v>27.5</v>
      </c>
      <c r="BS2177" s="269">
        <f>SUM(H2179:AL2179)-BM2177</f>
        <v>11</v>
      </c>
      <c r="BT2177" s="269">
        <f>SUM(H2180:AL2180)-BN2177</f>
        <v>0</v>
      </c>
      <c r="BU2177" s="269">
        <f>SUM(H2181:AL2181)-BO2177</f>
        <v>6.5</v>
      </c>
      <c r="BV2177" s="269">
        <f>SUM(H2182:AL2182)-BP2177</f>
        <v>0</v>
      </c>
      <c r="BW2177" s="269">
        <f>SUM(H2183:AL2183)-BQ2177</f>
        <v>0</v>
      </c>
      <c r="BX2177" s="255">
        <f>SUMIF(H2177:AL2177,"PD",H2184:AL2184)+SUMIF(H2177:AL2177,"PN",H2184:AL2184)+SUMIF(H2177:AL2177,"P/DS",H2184:AL2184)+SUMIF(H2177:AL2177,"PN/F",H2184:AL2184)+SUMIF(H2177:AL2177,"PN/L",H2184:AL2184)</f>
        <v>0</v>
      </c>
      <c r="BY2177" s="255">
        <f>SUM(H2184:AL2184)-BX2177</f>
        <v>0</v>
      </c>
      <c r="BZ2177" s="255">
        <f t="shared" ref="BZ2177" si="754">+SUM(BL2177:BW2184)</f>
        <v>45</v>
      </c>
      <c r="CA2177" s="266">
        <f>(COUNTIFS(H2177:AL2177,"PD",H2178:AL2178,"&gt;=2"))*0.5-IF(CN2177="VP",COUNTIFS($H$16:$AL$16,"SAT",H2177:AL2177,"PD",H2178:AL2178,"&gt;=2"))*0.5</f>
        <v>0</v>
      </c>
      <c r="CB2177" s="266">
        <f>(COUNTIFS(H2177:AL2177,"PN",H2179:AL2179,"&gt;=0.5",H2178:AL2178,"&gt;=1.5"))*0.5+COUNTIFS(H2177:AL2177,"PDD",H2179:AL2179,"&gt;=0.5",H2178:AL2178,"&gt;=1.5")*0.5</f>
        <v>0</v>
      </c>
      <c r="CC2177" s="273">
        <f>(COUNTIFS(H2177:AL2177,"TV",H2179:AL2179,"&gt;=10"))*0.5+(COUNTIFS(H2177:AL2177,"PMD",H2179:AL2179,"&gt;=2"))*0.5</f>
        <v>0</v>
      </c>
      <c r="CD2177" s="266">
        <f>(COUNTIFS(H2177:AL2177,"TVD",H2181:AL2181,"&gt;=6.5",H2179:AL2179,"&gt;=3.5"))*0.5</f>
        <v>0</v>
      </c>
      <c r="CE2177" s="266">
        <f>(COUNTIFS(H2177:AL2177,"PD",H2182:AL2182,"&gt;=10"))*0.5</f>
        <v>0</v>
      </c>
      <c r="CF2177" s="266">
        <f>(COUNTIFS(H2177:AL2177,"PDD",H2182:AL2182,"&gt;=3.5",H2183:AL2183,"&gt;=6.5")+COUNTIFS(H2177:AL2177,"PH",H2183:AL2183,"&gt;=0.5",H2182:AL2182,"&gt;=1.5")+COUNTIFS(H2177:AL2177,"PM",H2183:AL2183,"&gt;=0.5",H2182:AL2182,"&gt;=1.5"))*0.5</f>
        <v>0</v>
      </c>
      <c r="CG2177" s="266">
        <f>(COUNTIFS(H2177:AL2177,"DS",H2178:AL2178,"&gt;=2")+COUNTIFS(H2177:AL2177,"AL/DS",H2178:AL2178,"&gt;=2"))*0.5-IF(CN2177="VP",COUNTIFS($H$16:$AL$16,"SAT",H2177:AL2177,"DS",H2178:AL2178,"&gt;=2"))*0.5</f>
        <v>0</v>
      </c>
      <c r="CH2177" s="266">
        <f>(COUNTIFS(H2177:AL2177,"NS",H2179:AL2179,"&gt;=0.5",H2178:AL2178,"&gt;=1.5")+COUNTIFS(H2177:AL2177,"AL/NS",H2179:AL2179,"&gt;=0.5",H2178:AL2178,"&gt;=1.5")+COUNTIFS(H2177:AL2177,"NHD",H2179:AL2179,"&gt;=4.5",H2182:AL2182,"&gt;=2",H2178:AL2178,"&gt;=1.5"))*0.5</f>
        <v>5</v>
      </c>
      <c r="CI2177" s="266">
        <f>(COUNTIF(H2179:AL2179,"&gt;=10")+COUNTIFS(H2177:AL2177,"MD",H2179:AL2179,"&gt;=2")-COUNTIFS(H2177:AL2177,"TV",H2179:AL2179,"&gt;=10"))*0.5</f>
        <v>0</v>
      </c>
      <c r="CJ2177" s="266">
        <f>(COUNTIFS(H2177:AL2177,"D",H2181:AL2181,"&gt;=6.5",H2179:AL2179,"&gt;=3.5"))*0.5</f>
        <v>0.5</v>
      </c>
      <c r="CK2177" s="266">
        <f>(COUNTIF(H2182:AL2182,"&gt;=10")-COUNTIFS(H2177:AL2177,"PD",H2182:AL2182,"&gt;=10"))*0.5</f>
        <v>0</v>
      </c>
      <c r="CL2177" s="265">
        <f>(COUNTIFS(H2177:AL2177,"NHD",H2182:AL2182,"&gt;=3.5",H2183:AL2183,"&gt;=6.5")+COUNTIFS(H2177:AL2177,"BH",H2182:AL2182,"&gt;=1.5",H2183:AL2183,"&gt;=0.5")+COUNTIFS(H2177:AL2177,"BM",H2182:AL2182,"&gt;=1.5",H2183:AL2183,"&gt;=0.5")+COUNTIFS(H2177:AL2177,"D",H2182:AL2182,"&gt;=1.5",H2183:AL2183,"&gt;=0.5"))*0.5</f>
        <v>0</v>
      </c>
      <c r="CM2177" s="272"/>
      <c r="CN2177" s="264" t="s">
        <v>723</v>
      </c>
      <c r="CO2177" s="177">
        <f t="shared" ref="CO2177" si="755">+AM2177+AN2177+AO2177+AP2177+AQ2177+AR2177+AS2177+AU2177+BG2177</f>
        <v>26</v>
      </c>
      <c r="CP2177" s="225">
        <f>+SUM(I2178:I2183)-I2184</f>
        <v>10.5</v>
      </c>
      <c r="CQ2177" s="225">
        <f>+SUM(J2178:J2183)-J2184</f>
        <v>3</v>
      </c>
      <c r="CR2177" s="225">
        <f>+SUM(K2178:K2183)-K2184</f>
        <v>3</v>
      </c>
      <c r="CS2177" s="178"/>
      <c r="CT2177" s="178"/>
      <c r="CU2177" s="178"/>
      <c r="CV2177" s="178"/>
      <c r="CW2177" s="178"/>
      <c r="CX2177" s="178"/>
      <c r="CY2177" s="178"/>
      <c r="CZ2177" s="178"/>
      <c r="DA2177" s="178"/>
      <c r="DB2177" s="178"/>
      <c r="DC2177" s="178"/>
      <c r="DD2177" s="178"/>
      <c r="DE2177" s="178"/>
      <c r="DF2177" s="178" t="e">
        <f>+SUM(#REF!)</f>
        <v>#REF!</v>
      </c>
    </row>
    <row r="2178" spans="1:110" s="120" customFormat="1" ht="15" customHeight="1">
      <c r="A2178" s="228"/>
      <c r="B2178" s="446"/>
      <c r="C2178" s="465"/>
      <c r="D2178" s="237"/>
      <c r="E2178" s="237"/>
      <c r="F2178" s="242" t="s">
        <v>82</v>
      </c>
      <c r="G2178" s="121">
        <v>1.5</v>
      </c>
      <c r="H2178" s="83"/>
      <c r="I2178" s="83"/>
      <c r="J2178" s="83">
        <v>2.5</v>
      </c>
      <c r="K2178" s="83">
        <v>2.5</v>
      </c>
      <c r="L2178" s="83">
        <v>2.5</v>
      </c>
      <c r="M2178" s="83">
        <v>2.5</v>
      </c>
      <c r="N2178" s="83">
        <v>2</v>
      </c>
      <c r="O2178" s="83"/>
      <c r="P2178" s="83">
        <v>3</v>
      </c>
      <c r="Q2178" s="83">
        <v>2</v>
      </c>
      <c r="R2178" s="83">
        <v>2.5</v>
      </c>
      <c r="S2178" s="83">
        <v>2</v>
      </c>
      <c r="T2178" s="83">
        <v>2.5</v>
      </c>
      <c r="U2178" s="83"/>
      <c r="V2178" s="83"/>
      <c r="W2178" s="83"/>
      <c r="X2178" s="83"/>
      <c r="Y2178" s="83"/>
      <c r="Z2178" s="83">
        <v>1.5</v>
      </c>
      <c r="AA2178" s="83">
        <v>1.5</v>
      </c>
      <c r="AB2178" s="83"/>
      <c r="AC2178" s="79"/>
      <c r="AD2178" s="79"/>
      <c r="AE2178" s="79"/>
      <c r="AF2178" s="79"/>
      <c r="AG2178" s="79"/>
      <c r="AH2178" s="79"/>
      <c r="AI2178" s="79"/>
      <c r="AJ2178" s="79"/>
      <c r="AK2178" s="79"/>
      <c r="AL2178" s="79">
        <v>0.5</v>
      </c>
      <c r="AM2178" s="240"/>
      <c r="AN2178" s="240"/>
      <c r="AO2178" s="240"/>
      <c r="AP2178" s="240"/>
      <c r="AQ2178" s="240"/>
      <c r="AR2178" s="240"/>
      <c r="AS2178" s="240"/>
      <c r="AT2178" s="256"/>
      <c r="AU2178" s="256"/>
      <c r="AV2178" s="259"/>
      <c r="AW2178" s="259"/>
      <c r="AX2178" s="256"/>
      <c r="AY2178" s="256"/>
      <c r="AZ2178" s="256"/>
      <c r="BA2178" s="256"/>
      <c r="BB2178" s="256"/>
      <c r="BC2178" s="256"/>
      <c r="BD2178" s="256"/>
      <c r="BE2178" s="256"/>
      <c r="BF2178" s="256"/>
      <c r="BG2178" s="256"/>
      <c r="BH2178" s="256"/>
      <c r="BI2178" s="256"/>
      <c r="BJ2178" s="256"/>
      <c r="BK2178" s="256"/>
      <c r="BL2178" s="262"/>
      <c r="BM2178" s="262"/>
      <c r="BN2178" s="262"/>
      <c r="BO2178" s="262"/>
      <c r="BP2178" s="262"/>
      <c r="BQ2178" s="262"/>
      <c r="BR2178" s="270"/>
      <c r="BS2178" s="270"/>
      <c r="BT2178" s="270"/>
      <c r="BU2178" s="270"/>
      <c r="BV2178" s="270"/>
      <c r="BW2178" s="270"/>
      <c r="BX2178" s="256"/>
      <c r="BY2178" s="256"/>
      <c r="BZ2178" s="256"/>
      <c r="CA2178" s="267"/>
      <c r="CB2178" s="267"/>
      <c r="CC2178" s="274"/>
      <c r="CD2178" s="267"/>
      <c r="CE2178" s="267"/>
      <c r="CF2178" s="267"/>
      <c r="CG2178" s="267"/>
      <c r="CH2178" s="267"/>
      <c r="CI2178" s="267"/>
      <c r="CJ2178" s="267"/>
      <c r="CK2178" s="267"/>
      <c r="CL2178" s="265"/>
      <c r="CM2178" s="272"/>
      <c r="CN2178" s="264"/>
      <c r="CO2178" s="177"/>
      <c r="CP2178" s="226"/>
      <c r="CQ2178" s="226"/>
      <c r="CR2178" s="226"/>
      <c r="CS2178" s="178"/>
      <c r="CT2178" s="178"/>
      <c r="CU2178" s="178"/>
      <c r="CV2178" s="178"/>
      <c r="CW2178" s="178"/>
      <c r="CX2178" s="178"/>
      <c r="CY2178" s="178"/>
      <c r="CZ2178" s="178"/>
      <c r="DA2178" s="178"/>
      <c r="DB2178" s="178"/>
      <c r="DC2178" s="178"/>
      <c r="DD2178" s="178"/>
      <c r="DE2178" s="178"/>
      <c r="DF2178" s="178"/>
    </row>
    <row r="2179" spans="1:110" s="120" customFormat="1" ht="15" customHeight="1">
      <c r="A2179" s="228"/>
      <c r="B2179" s="446"/>
      <c r="C2179" s="465"/>
      <c r="D2179" s="237"/>
      <c r="E2179" s="237"/>
      <c r="F2179" s="243"/>
      <c r="G2179" s="122">
        <v>2</v>
      </c>
      <c r="H2179" s="84"/>
      <c r="I2179" s="84">
        <v>4</v>
      </c>
      <c r="J2179" s="84">
        <v>0.5</v>
      </c>
      <c r="K2179" s="84">
        <v>0.5</v>
      </c>
      <c r="L2179" s="84">
        <v>0.5</v>
      </c>
      <c r="M2179" s="84">
        <v>0.5</v>
      </c>
      <c r="N2179" s="84">
        <v>1.5</v>
      </c>
      <c r="O2179" s="84"/>
      <c r="P2179" s="84">
        <v>0.5</v>
      </c>
      <c r="Q2179" s="84">
        <v>0.5</v>
      </c>
      <c r="R2179" s="84">
        <v>0.5</v>
      </c>
      <c r="S2179" s="84">
        <v>0.5</v>
      </c>
      <c r="T2179" s="84">
        <v>0.5</v>
      </c>
      <c r="U2179" s="84">
        <v>0.5</v>
      </c>
      <c r="V2179" s="84"/>
      <c r="W2179" s="84"/>
      <c r="X2179" s="84"/>
      <c r="Y2179" s="84"/>
      <c r="Z2179" s="84"/>
      <c r="AA2179" s="84"/>
      <c r="AB2179" s="84"/>
      <c r="AC2179" s="80"/>
      <c r="AD2179" s="80"/>
      <c r="AE2179" s="80"/>
      <c r="AF2179" s="80"/>
      <c r="AG2179" s="80"/>
      <c r="AH2179" s="80"/>
      <c r="AI2179" s="80"/>
      <c r="AJ2179" s="80"/>
      <c r="AK2179" s="80"/>
      <c r="AL2179" s="80">
        <v>0.5</v>
      </c>
      <c r="AM2179" s="240"/>
      <c r="AN2179" s="240"/>
      <c r="AO2179" s="240"/>
      <c r="AP2179" s="240"/>
      <c r="AQ2179" s="240"/>
      <c r="AR2179" s="240"/>
      <c r="AS2179" s="240"/>
      <c r="AT2179" s="256"/>
      <c r="AU2179" s="256"/>
      <c r="AV2179" s="259"/>
      <c r="AW2179" s="259"/>
      <c r="AX2179" s="256"/>
      <c r="AY2179" s="256"/>
      <c r="AZ2179" s="256"/>
      <c r="BA2179" s="256"/>
      <c r="BB2179" s="256"/>
      <c r="BC2179" s="256"/>
      <c r="BD2179" s="256"/>
      <c r="BE2179" s="256"/>
      <c r="BF2179" s="256"/>
      <c r="BG2179" s="256"/>
      <c r="BH2179" s="256"/>
      <c r="BI2179" s="256"/>
      <c r="BJ2179" s="256"/>
      <c r="BK2179" s="256"/>
      <c r="BL2179" s="262"/>
      <c r="BM2179" s="262"/>
      <c r="BN2179" s="262"/>
      <c r="BO2179" s="262"/>
      <c r="BP2179" s="262"/>
      <c r="BQ2179" s="262"/>
      <c r="BR2179" s="270"/>
      <c r="BS2179" s="270"/>
      <c r="BT2179" s="270"/>
      <c r="BU2179" s="270"/>
      <c r="BV2179" s="270"/>
      <c r="BW2179" s="270"/>
      <c r="BX2179" s="256"/>
      <c r="BY2179" s="256"/>
      <c r="BZ2179" s="256"/>
      <c r="CA2179" s="267"/>
      <c r="CB2179" s="267"/>
      <c r="CC2179" s="274"/>
      <c r="CD2179" s="267"/>
      <c r="CE2179" s="267"/>
      <c r="CF2179" s="267"/>
      <c r="CG2179" s="267"/>
      <c r="CH2179" s="267"/>
      <c r="CI2179" s="267"/>
      <c r="CJ2179" s="267"/>
      <c r="CK2179" s="267"/>
      <c r="CL2179" s="265"/>
      <c r="CM2179" s="272"/>
      <c r="CN2179" s="264"/>
      <c r="CO2179" s="177"/>
      <c r="CP2179" s="226"/>
      <c r="CQ2179" s="226"/>
      <c r="CR2179" s="226"/>
      <c r="CS2179" s="178"/>
      <c r="CT2179" s="178"/>
      <c r="CU2179" s="178"/>
      <c r="CV2179" s="178"/>
      <c r="CW2179" s="178"/>
      <c r="CX2179" s="178"/>
      <c r="CY2179" s="178"/>
      <c r="CZ2179" s="178"/>
      <c r="DA2179" s="178"/>
      <c r="DB2179" s="178"/>
      <c r="DC2179" s="178"/>
      <c r="DD2179" s="178"/>
      <c r="DE2179" s="178"/>
      <c r="DF2179" s="178"/>
    </row>
    <row r="2180" spans="1:110" s="120" customFormat="1" ht="15" customHeight="1">
      <c r="A2180" s="228"/>
      <c r="B2180" s="446"/>
      <c r="C2180" s="465"/>
      <c r="D2180" s="237"/>
      <c r="E2180" s="237"/>
      <c r="F2180" s="243"/>
      <c r="G2180" s="122">
        <v>2.1</v>
      </c>
      <c r="H2180" s="84"/>
      <c r="I2180" s="84"/>
      <c r="J2180" s="84"/>
      <c r="K2180" s="84"/>
      <c r="L2180" s="84"/>
      <c r="M2180" s="84"/>
      <c r="N2180" s="84"/>
      <c r="O2180" s="84"/>
      <c r="P2180" s="84"/>
      <c r="Q2180" s="84"/>
      <c r="R2180" s="84"/>
      <c r="S2180" s="84"/>
      <c r="T2180" s="84"/>
      <c r="U2180" s="84"/>
      <c r="V2180" s="84"/>
      <c r="W2180" s="84"/>
      <c r="X2180" s="84"/>
      <c r="Y2180" s="84"/>
      <c r="Z2180" s="84"/>
      <c r="AA2180" s="84"/>
      <c r="AB2180" s="84"/>
      <c r="AC2180" s="80"/>
      <c r="AD2180" s="80"/>
      <c r="AE2180" s="80"/>
      <c r="AF2180" s="80"/>
      <c r="AG2180" s="80"/>
      <c r="AH2180" s="80"/>
      <c r="AI2180" s="80"/>
      <c r="AJ2180" s="80"/>
      <c r="AK2180" s="80"/>
      <c r="AL2180" s="80"/>
      <c r="AM2180" s="240"/>
      <c r="AN2180" s="240"/>
      <c r="AO2180" s="240"/>
      <c r="AP2180" s="240"/>
      <c r="AQ2180" s="240"/>
      <c r="AR2180" s="240"/>
      <c r="AS2180" s="240"/>
      <c r="AT2180" s="256"/>
      <c r="AU2180" s="256"/>
      <c r="AV2180" s="259"/>
      <c r="AW2180" s="259"/>
      <c r="AX2180" s="256"/>
      <c r="AY2180" s="256"/>
      <c r="AZ2180" s="256"/>
      <c r="BA2180" s="256"/>
      <c r="BB2180" s="256"/>
      <c r="BC2180" s="256"/>
      <c r="BD2180" s="256"/>
      <c r="BE2180" s="256"/>
      <c r="BF2180" s="256"/>
      <c r="BG2180" s="256"/>
      <c r="BH2180" s="256"/>
      <c r="BI2180" s="256"/>
      <c r="BJ2180" s="256"/>
      <c r="BK2180" s="256"/>
      <c r="BL2180" s="262"/>
      <c r="BM2180" s="262"/>
      <c r="BN2180" s="262"/>
      <c r="BO2180" s="262"/>
      <c r="BP2180" s="262"/>
      <c r="BQ2180" s="262"/>
      <c r="BR2180" s="270"/>
      <c r="BS2180" s="270"/>
      <c r="BT2180" s="270"/>
      <c r="BU2180" s="270"/>
      <c r="BV2180" s="270"/>
      <c r="BW2180" s="270"/>
      <c r="BX2180" s="256"/>
      <c r="BY2180" s="256"/>
      <c r="BZ2180" s="256"/>
      <c r="CA2180" s="267"/>
      <c r="CB2180" s="267"/>
      <c r="CC2180" s="274"/>
      <c r="CD2180" s="267"/>
      <c r="CE2180" s="267"/>
      <c r="CF2180" s="267"/>
      <c r="CG2180" s="267"/>
      <c r="CH2180" s="267"/>
      <c r="CI2180" s="267"/>
      <c r="CJ2180" s="267"/>
      <c r="CK2180" s="267"/>
      <c r="CL2180" s="265"/>
      <c r="CM2180" s="272"/>
      <c r="CN2180" s="264"/>
      <c r="CO2180" s="177"/>
      <c r="CP2180" s="226"/>
      <c r="CQ2180" s="226"/>
      <c r="CR2180" s="226"/>
      <c r="CS2180" s="178"/>
      <c r="CT2180" s="178"/>
      <c r="CU2180" s="178"/>
      <c r="CV2180" s="178"/>
      <c r="CW2180" s="178"/>
      <c r="CX2180" s="178"/>
      <c r="CY2180" s="178"/>
      <c r="CZ2180" s="178"/>
      <c r="DA2180" s="178"/>
      <c r="DB2180" s="178"/>
      <c r="DC2180" s="178"/>
      <c r="DD2180" s="178"/>
      <c r="DE2180" s="178"/>
      <c r="DF2180" s="178"/>
    </row>
    <row r="2181" spans="1:110" s="120" customFormat="1" ht="15" customHeight="1">
      <c r="A2181" s="228"/>
      <c r="B2181" s="446"/>
      <c r="C2181" s="465"/>
      <c r="D2181" s="237"/>
      <c r="E2181" s="237"/>
      <c r="F2181" s="243"/>
      <c r="G2181" s="122">
        <v>2.7</v>
      </c>
      <c r="H2181" s="84"/>
      <c r="I2181" s="84">
        <v>6.5</v>
      </c>
      <c r="J2181" s="84"/>
      <c r="K2181" s="84"/>
      <c r="L2181" s="84"/>
      <c r="M2181" s="84"/>
      <c r="N2181" s="84"/>
      <c r="O2181" s="84"/>
      <c r="P2181" s="84"/>
      <c r="Q2181" s="84"/>
      <c r="R2181" s="84"/>
      <c r="S2181" s="84"/>
      <c r="T2181" s="84"/>
      <c r="U2181" s="84"/>
      <c r="V2181" s="84"/>
      <c r="W2181" s="84"/>
      <c r="X2181" s="84"/>
      <c r="Y2181" s="84"/>
      <c r="Z2181" s="84"/>
      <c r="AA2181" s="84"/>
      <c r="AB2181" s="84"/>
      <c r="AC2181" s="80"/>
      <c r="AD2181" s="80"/>
      <c r="AE2181" s="80"/>
      <c r="AF2181" s="80"/>
      <c r="AG2181" s="80"/>
      <c r="AH2181" s="80"/>
      <c r="AI2181" s="80"/>
      <c r="AJ2181" s="80"/>
      <c r="AK2181" s="80"/>
      <c r="AL2181" s="80"/>
      <c r="AM2181" s="240"/>
      <c r="AN2181" s="240"/>
      <c r="AO2181" s="240"/>
      <c r="AP2181" s="240"/>
      <c r="AQ2181" s="240"/>
      <c r="AR2181" s="240"/>
      <c r="AS2181" s="240"/>
      <c r="AT2181" s="256"/>
      <c r="AU2181" s="256"/>
      <c r="AV2181" s="259"/>
      <c r="AW2181" s="259"/>
      <c r="AX2181" s="256"/>
      <c r="AY2181" s="256"/>
      <c r="AZ2181" s="256"/>
      <c r="BA2181" s="256"/>
      <c r="BB2181" s="256"/>
      <c r="BC2181" s="256"/>
      <c r="BD2181" s="256"/>
      <c r="BE2181" s="256"/>
      <c r="BF2181" s="256"/>
      <c r="BG2181" s="256"/>
      <c r="BH2181" s="256"/>
      <c r="BI2181" s="256"/>
      <c r="BJ2181" s="256"/>
      <c r="BK2181" s="256"/>
      <c r="BL2181" s="262"/>
      <c r="BM2181" s="262"/>
      <c r="BN2181" s="262"/>
      <c r="BO2181" s="262"/>
      <c r="BP2181" s="262"/>
      <c r="BQ2181" s="262"/>
      <c r="BR2181" s="270"/>
      <c r="BS2181" s="270"/>
      <c r="BT2181" s="270"/>
      <c r="BU2181" s="270"/>
      <c r="BV2181" s="270"/>
      <c r="BW2181" s="270"/>
      <c r="BX2181" s="256"/>
      <c r="BY2181" s="256"/>
      <c r="BZ2181" s="256"/>
      <c r="CA2181" s="267"/>
      <c r="CB2181" s="267"/>
      <c r="CC2181" s="274"/>
      <c r="CD2181" s="267"/>
      <c r="CE2181" s="267"/>
      <c r="CF2181" s="267"/>
      <c r="CG2181" s="267"/>
      <c r="CH2181" s="267"/>
      <c r="CI2181" s="267"/>
      <c r="CJ2181" s="267"/>
      <c r="CK2181" s="267"/>
      <c r="CL2181" s="265"/>
      <c r="CM2181" s="272"/>
      <c r="CN2181" s="264"/>
      <c r="CO2181" s="177"/>
      <c r="CP2181" s="226"/>
      <c r="CQ2181" s="226"/>
      <c r="CR2181" s="226"/>
      <c r="CS2181" s="178"/>
      <c r="CT2181" s="178"/>
      <c r="CU2181" s="178"/>
      <c r="CV2181" s="178"/>
      <c r="CW2181" s="178"/>
      <c r="CX2181" s="178"/>
      <c r="CY2181" s="178"/>
      <c r="CZ2181" s="178"/>
      <c r="DA2181" s="178"/>
      <c r="DB2181" s="178"/>
      <c r="DC2181" s="178"/>
      <c r="DD2181" s="178"/>
      <c r="DE2181" s="178"/>
      <c r="DF2181" s="178"/>
    </row>
    <row r="2182" spans="1:110" s="120" customFormat="1" ht="15" customHeight="1">
      <c r="A2182" s="228"/>
      <c r="B2182" s="446"/>
      <c r="C2182" s="465"/>
      <c r="D2182" s="237"/>
      <c r="E2182" s="237"/>
      <c r="F2182" s="243"/>
      <c r="G2182" s="122">
        <v>3</v>
      </c>
      <c r="H2182" s="84"/>
      <c r="I2182" s="84"/>
      <c r="J2182" s="84"/>
      <c r="K2182" s="84"/>
      <c r="L2182" s="84"/>
      <c r="M2182" s="84"/>
      <c r="N2182" s="84"/>
      <c r="O2182" s="84"/>
      <c r="P2182" s="84"/>
      <c r="Q2182" s="84"/>
      <c r="R2182" s="84"/>
      <c r="S2182" s="84"/>
      <c r="T2182" s="84"/>
      <c r="U2182" s="84"/>
      <c r="V2182" s="84"/>
      <c r="W2182" s="84"/>
      <c r="X2182" s="84"/>
      <c r="Y2182" s="84"/>
      <c r="Z2182" s="84"/>
      <c r="AA2182" s="84"/>
      <c r="AB2182" s="84"/>
      <c r="AC2182" s="80"/>
      <c r="AD2182" s="80"/>
      <c r="AE2182" s="80"/>
      <c r="AF2182" s="80"/>
      <c r="AG2182" s="80"/>
      <c r="AH2182" s="80"/>
      <c r="AI2182" s="80"/>
      <c r="AJ2182" s="80"/>
      <c r="AK2182" s="80"/>
      <c r="AL2182" s="80"/>
      <c r="AM2182" s="240"/>
      <c r="AN2182" s="240"/>
      <c r="AO2182" s="240"/>
      <c r="AP2182" s="240"/>
      <c r="AQ2182" s="240"/>
      <c r="AR2182" s="240"/>
      <c r="AS2182" s="240"/>
      <c r="AT2182" s="256"/>
      <c r="AU2182" s="256"/>
      <c r="AV2182" s="259"/>
      <c r="AW2182" s="259"/>
      <c r="AX2182" s="256"/>
      <c r="AY2182" s="256"/>
      <c r="AZ2182" s="256"/>
      <c r="BA2182" s="256"/>
      <c r="BB2182" s="256"/>
      <c r="BC2182" s="256"/>
      <c r="BD2182" s="256"/>
      <c r="BE2182" s="256"/>
      <c r="BF2182" s="256"/>
      <c r="BG2182" s="256"/>
      <c r="BH2182" s="256"/>
      <c r="BI2182" s="256"/>
      <c r="BJ2182" s="256"/>
      <c r="BK2182" s="256"/>
      <c r="BL2182" s="262"/>
      <c r="BM2182" s="262"/>
      <c r="BN2182" s="262"/>
      <c r="BO2182" s="262"/>
      <c r="BP2182" s="262"/>
      <c r="BQ2182" s="262"/>
      <c r="BR2182" s="270"/>
      <c r="BS2182" s="270"/>
      <c r="BT2182" s="270"/>
      <c r="BU2182" s="270"/>
      <c r="BV2182" s="270"/>
      <c r="BW2182" s="270"/>
      <c r="BX2182" s="256"/>
      <c r="BY2182" s="256"/>
      <c r="BZ2182" s="256"/>
      <c r="CA2182" s="267"/>
      <c r="CB2182" s="267"/>
      <c r="CC2182" s="274"/>
      <c r="CD2182" s="267"/>
      <c r="CE2182" s="267"/>
      <c r="CF2182" s="267"/>
      <c r="CG2182" s="267"/>
      <c r="CH2182" s="267"/>
      <c r="CI2182" s="267"/>
      <c r="CJ2182" s="267"/>
      <c r="CK2182" s="267"/>
      <c r="CL2182" s="265"/>
      <c r="CM2182" s="272"/>
      <c r="CN2182" s="264"/>
      <c r="CO2182" s="177"/>
      <c r="CP2182" s="226"/>
      <c r="CQ2182" s="226"/>
      <c r="CR2182" s="226"/>
      <c r="CS2182" s="178"/>
      <c r="CT2182" s="178"/>
      <c r="CU2182" s="178"/>
      <c r="CV2182" s="178"/>
      <c r="CW2182" s="178"/>
      <c r="CX2182" s="178"/>
      <c r="CY2182" s="178"/>
      <c r="CZ2182" s="178"/>
      <c r="DA2182" s="178"/>
      <c r="DB2182" s="178"/>
      <c r="DC2182" s="178"/>
      <c r="DD2182" s="178"/>
      <c r="DE2182" s="178"/>
      <c r="DF2182" s="178"/>
    </row>
    <row r="2183" spans="1:110" s="120" customFormat="1" ht="15" customHeight="1">
      <c r="A2183" s="228"/>
      <c r="B2183" s="446"/>
      <c r="C2183" s="465"/>
      <c r="D2183" s="237"/>
      <c r="E2183" s="237"/>
      <c r="F2183" s="244"/>
      <c r="G2183" s="123">
        <v>3.9</v>
      </c>
      <c r="H2183" s="85"/>
      <c r="I2183" s="85"/>
      <c r="J2183" s="85"/>
      <c r="K2183" s="85"/>
      <c r="L2183" s="85"/>
      <c r="M2183" s="85"/>
      <c r="N2183" s="85"/>
      <c r="O2183" s="85"/>
      <c r="P2183" s="85"/>
      <c r="Q2183" s="85"/>
      <c r="R2183" s="85"/>
      <c r="S2183" s="85"/>
      <c r="T2183" s="85"/>
      <c r="U2183" s="85"/>
      <c r="V2183" s="85"/>
      <c r="W2183" s="85"/>
      <c r="X2183" s="85"/>
      <c r="Y2183" s="85"/>
      <c r="Z2183" s="85"/>
      <c r="AA2183" s="85"/>
      <c r="AB2183" s="85"/>
      <c r="AC2183" s="81"/>
      <c r="AD2183" s="81"/>
      <c r="AE2183" s="81"/>
      <c r="AF2183" s="81"/>
      <c r="AG2183" s="81"/>
      <c r="AH2183" s="81"/>
      <c r="AI2183" s="81"/>
      <c r="AJ2183" s="81"/>
      <c r="AK2183" s="81"/>
      <c r="AL2183" s="81"/>
      <c r="AM2183" s="240"/>
      <c r="AN2183" s="240"/>
      <c r="AO2183" s="240"/>
      <c r="AP2183" s="240"/>
      <c r="AQ2183" s="240"/>
      <c r="AR2183" s="240"/>
      <c r="AS2183" s="240"/>
      <c r="AT2183" s="256"/>
      <c r="AU2183" s="256"/>
      <c r="AV2183" s="259"/>
      <c r="AW2183" s="259"/>
      <c r="AX2183" s="256"/>
      <c r="AY2183" s="256"/>
      <c r="AZ2183" s="256"/>
      <c r="BA2183" s="256"/>
      <c r="BB2183" s="256"/>
      <c r="BC2183" s="256"/>
      <c r="BD2183" s="256"/>
      <c r="BE2183" s="256"/>
      <c r="BF2183" s="256"/>
      <c r="BG2183" s="256"/>
      <c r="BH2183" s="256"/>
      <c r="BI2183" s="256"/>
      <c r="BJ2183" s="256"/>
      <c r="BK2183" s="256"/>
      <c r="BL2183" s="262"/>
      <c r="BM2183" s="262"/>
      <c r="BN2183" s="262"/>
      <c r="BO2183" s="262"/>
      <c r="BP2183" s="262"/>
      <c r="BQ2183" s="262"/>
      <c r="BR2183" s="270"/>
      <c r="BS2183" s="270"/>
      <c r="BT2183" s="270"/>
      <c r="BU2183" s="270"/>
      <c r="BV2183" s="270"/>
      <c r="BW2183" s="270"/>
      <c r="BX2183" s="256"/>
      <c r="BY2183" s="256"/>
      <c r="BZ2183" s="256"/>
      <c r="CA2183" s="267"/>
      <c r="CB2183" s="267"/>
      <c r="CC2183" s="274"/>
      <c r="CD2183" s="267"/>
      <c r="CE2183" s="267"/>
      <c r="CF2183" s="267"/>
      <c r="CG2183" s="267"/>
      <c r="CH2183" s="267"/>
      <c r="CI2183" s="267"/>
      <c r="CJ2183" s="267"/>
      <c r="CK2183" s="267"/>
      <c r="CL2183" s="265"/>
      <c r="CM2183" s="272"/>
      <c r="CN2183" s="264"/>
      <c r="CO2183" s="177"/>
      <c r="CP2183" s="226"/>
      <c r="CQ2183" s="226"/>
      <c r="CR2183" s="226"/>
      <c r="CS2183" s="178"/>
      <c r="CT2183" s="178"/>
      <c r="CU2183" s="178"/>
      <c r="CV2183" s="178"/>
      <c r="CW2183" s="178"/>
      <c r="CX2183" s="178"/>
      <c r="CY2183" s="178"/>
      <c r="CZ2183" s="178"/>
      <c r="DA2183" s="178"/>
      <c r="DB2183" s="178"/>
      <c r="DC2183" s="178"/>
      <c r="DD2183" s="178"/>
      <c r="DE2183" s="178"/>
      <c r="DF2183" s="178"/>
    </row>
    <row r="2184" spans="1:110" s="120" customFormat="1" ht="15" customHeight="1">
      <c r="A2184" s="229"/>
      <c r="B2184" s="446"/>
      <c r="C2184" s="466"/>
      <c r="D2184" s="238"/>
      <c r="E2184" s="238"/>
      <c r="F2184" s="245" t="s">
        <v>83</v>
      </c>
      <c r="G2184" s="246"/>
      <c r="H2184" s="82"/>
      <c r="I2184" s="82"/>
      <c r="J2184" s="82"/>
      <c r="K2184" s="82"/>
      <c r="L2184" s="82"/>
      <c r="M2184" s="82"/>
      <c r="N2184" s="82"/>
      <c r="O2184" s="82"/>
      <c r="P2184" s="82"/>
      <c r="Q2184" s="82"/>
      <c r="R2184" s="82"/>
      <c r="S2184" s="82"/>
      <c r="T2184" s="82"/>
      <c r="U2184" s="82"/>
      <c r="V2184" s="82"/>
      <c r="W2184" s="82"/>
      <c r="X2184" s="82"/>
      <c r="Y2184" s="82"/>
      <c r="Z2184" s="82"/>
      <c r="AA2184" s="82"/>
      <c r="AB2184" s="82"/>
      <c r="AC2184" s="35"/>
      <c r="AD2184" s="35"/>
      <c r="AE2184" s="35"/>
      <c r="AF2184" s="35"/>
      <c r="AG2184" s="35"/>
      <c r="AH2184" s="35"/>
      <c r="AI2184" s="35"/>
      <c r="AJ2184" s="35"/>
      <c r="AK2184" s="35"/>
      <c r="AL2184" s="35"/>
      <c r="AM2184" s="241"/>
      <c r="AN2184" s="241"/>
      <c r="AO2184" s="241"/>
      <c r="AP2184" s="241"/>
      <c r="AQ2184" s="241"/>
      <c r="AR2184" s="241"/>
      <c r="AS2184" s="241"/>
      <c r="AT2184" s="257"/>
      <c r="AU2184" s="257"/>
      <c r="AV2184" s="260"/>
      <c r="AW2184" s="260"/>
      <c r="AX2184" s="257"/>
      <c r="AY2184" s="257"/>
      <c r="AZ2184" s="257"/>
      <c r="BA2184" s="257"/>
      <c r="BB2184" s="257"/>
      <c r="BC2184" s="257"/>
      <c r="BD2184" s="257"/>
      <c r="BE2184" s="257"/>
      <c r="BF2184" s="257"/>
      <c r="BG2184" s="257"/>
      <c r="BH2184" s="257"/>
      <c r="BI2184" s="257"/>
      <c r="BJ2184" s="257"/>
      <c r="BK2184" s="257"/>
      <c r="BL2184" s="263"/>
      <c r="BM2184" s="263"/>
      <c r="BN2184" s="263"/>
      <c r="BO2184" s="263"/>
      <c r="BP2184" s="263"/>
      <c r="BQ2184" s="263"/>
      <c r="BR2184" s="271"/>
      <c r="BS2184" s="271"/>
      <c r="BT2184" s="271"/>
      <c r="BU2184" s="271"/>
      <c r="BV2184" s="271"/>
      <c r="BW2184" s="271"/>
      <c r="BX2184" s="257"/>
      <c r="BY2184" s="257"/>
      <c r="BZ2184" s="257"/>
      <c r="CA2184" s="268"/>
      <c r="CB2184" s="268"/>
      <c r="CC2184" s="275"/>
      <c r="CD2184" s="268"/>
      <c r="CE2184" s="268"/>
      <c r="CF2184" s="268"/>
      <c r="CG2184" s="268"/>
      <c r="CH2184" s="268"/>
      <c r="CI2184" s="268"/>
      <c r="CJ2184" s="268"/>
      <c r="CK2184" s="268"/>
      <c r="CL2184" s="265"/>
      <c r="CM2184" s="272"/>
      <c r="CN2184" s="264"/>
      <c r="CO2184" s="177"/>
      <c r="CP2184" s="226"/>
      <c r="CQ2184" s="226"/>
      <c r="CR2184" s="226"/>
      <c r="CS2184" s="178"/>
      <c r="CT2184" s="178"/>
      <c r="CU2184" s="178"/>
      <c r="CV2184" s="178"/>
      <c r="CW2184" s="178"/>
      <c r="CX2184" s="178"/>
      <c r="CY2184" s="178"/>
      <c r="CZ2184" s="178"/>
      <c r="DA2184" s="178"/>
      <c r="DB2184" s="178"/>
      <c r="DC2184" s="178"/>
      <c r="DD2184" s="178"/>
      <c r="DE2184" s="178"/>
      <c r="DF2184" s="178"/>
    </row>
    <row r="2185" spans="1:110" s="120" customFormat="1" ht="15" customHeight="1">
      <c r="A2185" s="227">
        <f t="shared" si="747"/>
        <v>271</v>
      </c>
      <c r="B2185" s="356" t="s">
        <v>877</v>
      </c>
      <c r="C2185" s="432" t="s">
        <v>1004</v>
      </c>
      <c r="D2185" s="236" t="s">
        <v>886</v>
      </c>
      <c r="E2185" s="236" t="s">
        <v>277</v>
      </c>
      <c r="F2185" s="253" t="s">
        <v>80</v>
      </c>
      <c r="G2185" s="254"/>
      <c r="H2185" s="82" t="s">
        <v>69</v>
      </c>
      <c r="I2185" s="82" t="s">
        <v>973</v>
      </c>
      <c r="J2185" s="82" t="s">
        <v>61</v>
      </c>
      <c r="K2185" s="82" t="s">
        <v>61</v>
      </c>
      <c r="L2185" s="82" t="s">
        <v>61</v>
      </c>
      <c r="M2185" s="82" t="s">
        <v>61</v>
      </c>
      <c r="N2185" s="82" t="s">
        <v>61</v>
      </c>
      <c r="O2185" s="82"/>
      <c r="P2185" s="82" t="s">
        <v>61</v>
      </c>
      <c r="Q2185" s="82" t="s">
        <v>61</v>
      </c>
      <c r="R2185" s="82" t="s">
        <v>61</v>
      </c>
      <c r="S2185" s="82" t="s">
        <v>61</v>
      </c>
      <c r="T2185" s="82" t="s">
        <v>61</v>
      </c>
      <c r="U2185" s="82" t="s">
        <v>61</v>
      </c>
      <c r="V2185" s="82"/>
      <c r="W2185" s="82" t="s">
        <v>60</v>
      </c>
      <c r="X2185" s="82" t="s">
        <v>60</v>
      </c>
      <c r="Y2185" s="82" t="s">
        <v>60</v>
      </c>
      <c r="Z2185" s="82" t="s">
        <v>60</v>
      </c>
      <c r="AA2185" s="82" t="s">
        <v>67</v>
      </c>
      <c r="AB2185" s="82" t="s">
        <v>60</v>
      </c>
      <c r="AC2185" s="82"/>
      <c r="AD2185" s="82" t="s">
        <v>60</v>
      </c>
      <c r="AE2185" s="82" t="s">
        <v>60</v>
      </c>
      <c r="AF2185" s="82" t="s">
        <v>60</v>
      </c>
      <c r="AG2185" s="82" t="s">
        <v>60</v>
      </c>
      <c r="AH2185" s="82" t="s">
        <v>60</v>
      </c>
      <c r="AI2185" s="82" t="s">
        <v>1471</v>
      </c>
      <c r="AJ2185" s="82"/>
      <c r="AK2185" s="82" t="s">
        <v>61</v>
      </c>
      <c r="AL2185" s="82" t="s">
        <v>61</v>
      </c>
      <c r="AM2185" s="239">
        <f>COUNTIF(H2185:AL2185,"PH")+COUNTIF(H2185:AL2185,"PH/L")+COUNTIF(H2185:AL2185,"PM")</f>
        <v>0</v>
      </c>
      <c r="AN2185" s="239">
        <f>COUNTIF(H2185:AL2185,"PD")+COUNTIF(H2185:AL2185,"PDD")+COUNTIF(H2185:AL2185,"P/DS")/2+COUNTIF(H2185:AL2185,"PMD")</f>
        <v>0</v>
      </c>
      <c r="AO2185" s="239">
        <f>COUNTIF(H2185:AL2185,"PN")+COUNTIF(H2185:AL2185,"P/NS")/2+COUNTIF(H2185:AL2185,"PH")+COUNTIF(H2185:AL2185,"PH/F")/2+COUNTIF(H2185:AL2185,"PH/L")/2+COUNTIF(H2185:AL2185,"PM")</f>
        <v>0</v>
      </c>
      <c r="AP2185" s="239">
        <f>COUNTIF(H2185:AL2185,"BH")+COUNTIF(H2185:AL2185,"AL/BL")+COUNTIF(H2185:AL2185,"UL/BL")+COUNTIF(H2185:AL2185,"BM")</f>
        <v>0</v>
      </c>
      <c r="AQ2185" s="239">
        <f>COUNTIF(H2185:AL2185,"DS")+COUNTIF(H2185:AL2185,"AL/DS")/2+COUNTIF(H2185:AL2185,"UL/DS")/2+COUNTIF(H2185:AL2185,"CT")+COUNTIF(H2185:AL2185,"MD")</f>
        <v>10.5</v>
      </c>
      <c r="AR2185" s="239">
        <f>COUNTIF(H2185:AL2185,"NS")+COUNTIF(H2185:AL2185,"AL/NS")/2+COUNTIF(H2185:AL2185,"UL/NS")/2+COUNTIF(H2185:AL2185,"BH")+COUNTIF(H2185:AL2185,"AL/BF")/2+COUNTIF(H2185:AL2185,"AL/BL")/2+COUNTIF(H2185:AL2185,"UL/BL")/2+COUNTIF(H2185:AL2185,"UL/BF")/2+COUNTIF(H2185:AL2185,"BM")</f>
        <v>13</v>
      </c>
      <c r="AS2185" s="239">
        <f>COUNTIF(H2185:AL2185,"AL")+COUNTIF(H2185:AL2185,"AL/DS")/2+COUNTIF(H2185:AL2185,"AL/NS")/2+COUNTIF(H2185:AL2185,"NH")+COUNTIF(H2185:AL2185,"SL")+COUNTIF(H2185:AL2185,"NHD")+COUNTIF(H2185:AL2185,"B")+COUNTIF(H2185:AL2185,"HL")+COUNTIF(H2185:AL2185,"AL/BF")/2+COUNTIF(H2185:AL2185,"AL/BL")/2</f>
        <v>2</v>
      </c>
      <c r="AT2185" s="255">
        <f>COUNTIF(H2185:AL2185,"PD")+COUNTIF(H2185:AL2185,"PN")+COUNTIF(H2185:AL2185,"P/DS")/2+COUNTIF(H2185:AL2185,"P/NS")/2+COUNTIF(H2185:AL2185,"DS")+COUNTIF(H2185:AL2185,"NS")+COUNTIF(H2185:AL2185,"AL")+COUNTIF(H2185:AL2185,"AL/DS")+COUNTIF(H2185:AL2185,"AL/NS")+COUNTIF(H2185:AL2185,"NH")+COUNTIF(H2185:AL2185,"SL")+COUNTIF(H2185:AL2185,"UL/DS")/2+COUNTIF(H2185:AL2185,"UL/NS")/2+COUNTIF(H2185:AL2185,"CT")+COUNTIF(H2185:AL2185,"NHD")+COUNTIF(H2185:AL2185,"PDD")+COUNTIF(H2185:AL2185,"B")+COUNTIF(H2185:AL2185,"HL")+COUNTIF(H2185:AL2185,"PH")+COUNTIF(H2185:AL2185,"BH")+COUNTIF(H2185:AL2185,"AL/BF")+COUNTIF(H2185:AL2185,"AL/BL")+COUNTIF(H2185:AL2185,"UL/BF")/2+COUNTIF(H2185:AL2185,"UL/BL")/2+COUNTIF(H2185:AL2185,"PH/F")/2+COUNTIF(H2185:AL2185,"PH/L")/2+COUNTIF(H2185:AL2185,"MD")+COUNTIF(H2185:AL2185,"PMD")+COUNTIF(H2185:AL2185,"PM")+COUNTIF(H2185:AL2185,"BM")</f>
        <v>25.5</v>
      </c>
      <c r="AU2185" s="255">
        <f>COUNTIF(H2185:AL2185,"P/DS")/2+COUNTIF(H2185:AL2185,"P/NS")/2+COUNTIF(H2185:AL2185,"IL")+COUNTIF(H2185:AL2185,"NL")+COUNTIF(H2185:AL2185,"UL")+COUNTIF(H2185:AL2185,"UL/DS")/2+COUNTIF(H2185:AL2185,"UL/NS")/2+COUNTIF(H2185:AL2185,"KT")+COUNTIF(H2185:AL2185,"UL/BF")/2+COUNTIF(H2185:AL2185,"UL/BL")/2+COUNTIF(H2185:AL2185,"PH/F")/2+COUNTIF(H2185:AL2185,"PH/L")/2+COUNTIF(H2185:AL2185,"NB")</f>
        <v>0.5</v>
      </c>
      <c r="AV2185" s="258">
        <f>COUNTIF(H2185:AL2185,"PN")+COUNTIF(H2185:AL2185,"TVD")+COUNTIF(H2185:AL2185,"PH")+COUNTIF(H2185:AL2185,"PM")+COUNTIF(H2185:AL2185,"PDD")-COUNTIFS(H2185:AL2185,"PN",H2192:AL2192,"&gt;=3")-COUNTIFS(H2185:AL2185,"PM",H2192:AL2192,"&gt;=3")</f>
        <v>0</v>
      </c>
      <c r="AW2185" s="258">
        <f>COUNTIF(H2185:AL2185,"NS")+COUNTIF(H2185:AL2185,"D")+COUNTIF(H2185:AL2185,"BH")+COUNTIF(H2185:AL2185,"NHD")+COUNTIF(H2185:AL2185,"BM")-COUNTIFS(H2185:AL2185,"NS",H2192:AL2192,"&gt;=3")-COUNTIFS(H2185:AL2185,"BH",H2192:AL2192,"&gt;=3")-COUNTIFS(H2185:AL2185,"BM",H2192:AL2192,"&gt;=3")</f>
        <v>14</v>
      </c>
      <c r="AX2185" s="255">
        <f>COUNTIF(H2185:AL2185,"AL")+COUNTIF(H2185:AL2185,"AL/DS")/2+COUNTIF(H2185:AL2185,"AL/NS")/2+COUNTIF(H2185:AL2185,"AL/BF")+COUNTIF(H2185:AL2185,"AL/BL")/2</f>
        <v>1</v>
      </c>
      <c r="AY2185" s="255">
        <f>COUNTIF(H2185:AL2185,"SL")</f>
        <v>0</v>
      </c>
      <c r="AZ2185" s="255">
        <f>COUNTIF(H2185:AL2185,"NH")</f>
        <v>1</v>
      </c>
      <c r="BA2185" s="255">
        <f>COUNTIF(H2185:AL2185,"HL")</f>
        <v>0</v>
      </c>
      <c r="BB2185" s="255">
        <f>COUNTIF(G2185:AL2185,"P/DS")/2+COUNTIF(G2185:AL2185,"P/NS")/2+COUNTIF(G2185:AL2185,"UL")+COUNTIF(G2185:AL2185,"UL/DS")/2+COUNTIF(G2185:AL2185,"UL/NS")/2+COUNTIF(G2185:AL2185,"UL/BL")/2+COUNTIF(G2185:AL2185,"UL/BF")/2+COUNTIF(G2185:AL2185,"PH/F")/2+COUNTIF(G2185:AL2185,"PH/L")/2</f>
        <v>0.5</v>
      </c>
      <c r="BC2185" s="255">
        <f>COUNTIF(H2185:AL2185,"NB")</f>
        <v>0</v>
      </c>
      <c r="BD2185" s="255">
        <f>COUNTIF(H2185:AL2185,"NL")</f>
        <v>0</v>
      </c>
      <c r="BE2185" s="255">
        <f>COUNTIF(H2185:AL2185,"IL")</f>
        <v>0</v>
      </c>
      <c r="BF2185" s="255">
        <f>COUNTIF(H2185:AL2185,"KT")</f>
        <v>0</v>
      </c>
      <c r="BG2185" s="255">
        <f>COUNTIF(H2185:AL2185,"L70")</f>
        <v>0</v>
      </c>
      <c r="BH2185" s="255">
        <f>COUNTIF(H2185:AL2185,"MD")</f>
        <v>0</v>
      </c>
      <c r="BI2185" s="255">
        <f>COUNTIF(H2185:AL2185,"PMD")</f>
        <v>0</v>
      </c>
      <c r="BJ2185" s="255">
        <f>COUNTIF(H2185:AL2185,"PM")</f>
        <v>0</v>
      </c>
      <c r="BK2185" s="255">
        <f>COUNTIF(H2185:AL2185,"BM")</f>
        <v>0</v>
      </c>
      <c r="BL2185" s="261">
        <f>SUMIF(H2185:AL2185,"PD",H2186:AL2186)+SUMIF(H2185:AL2185,"PN",H2186:AL2186)+SUMIF(H2185:AL2185,"P/DS",H2186:AL2186)+SUMIF(H2185:AL2185,"PN/F",H2186:AL2186)+SUMIF(H2185:AL2185,"PN/L",H2186:AL2186)+SUMIF(H2185:AL2185,"TV",H2186:AL2186)+SUMIF(H2185:AL2185,"TVD",H2186:AL2186)+SUMIF(H2185:AL2185,"PDD",H2186:AL2186)</f>
        <v>0</v>
      </c>
      <c r="BM2185" s="261">
        <f>SUMIF(H2185:AL2185,"PD",H2187:AL2187)+SUMIF(H2185:AL2185,"PN",H2187:AL2187)+SUMIF(H2185:AL2185,"P/DS",H2187:AL2187)+SUMIF(H2185:AL2185,"PN/F",H2187:AL2187)+SUMIF(H2185:AL2185,"PN/L",H2187:AL2187)+SUMIF(H2185:AL2185,"TV",H2187:AL2187)+SUMIF(H2185:AL2185,"TVD",H2187:AL2187)+SUMIF(H2185:AL2185,"PDD",H2187:AL2187)+SUMIF(H2185:AL2185,"PMD",H2187:AL2187)</f>
        <v>0</v>
      </c>
      <c r="BN2185" s="261">
        <f>SUMIF(H2185:AL2185,"PD",H2188:AL2188)+SUMIF(H2185:AL2185,"PN",H2188:AL2188)+SUMIF(H2185:AL2185,"P/DS",H2188:AL2188)+SUMIF(H2185:AL2185,"PN/F",H2188:AL2188)+SUMIF(H2185:AL2185,"PN/L",H2188:AL2188)+SUMIF(H2185:AL2185,"TV",H2188:AL2188)+SUMIF(H2185:AL2185,"TVD",H2188:AL2188)</f>
        <v>0</v>
      </c>
      <c r="BO2185" s="261">
        <f>SUMIF(H2185:AL2185,"PD",H2189:AL2189)+SUMIF(H2185:AL2185,"PN",H2189:AL2189)+SUMIF(H2185:AL2185,"P/DS",H2189:AL2189)+SUMIF(H2185:AL2185,"PN/F",H2189:AL2189)+SUMIF(H2185:AL2185,"PN/L",H2189:AL2189)+SUMIF(H2185:AL2185,"TV",H2189:AL2189)+SUMIF(H2185:AL2185,"TVD",H2189:AL2189)</f>
        <v>0</v>
      </c>
      <c r="BP2185" s="261">
        <f>SUMIF(H2185:AL2185,"PD",H2190:AL2190)+SUMIF(H2185:AL2185,"PN",H2190:AL2190)+SUMIF(H2185:AL2185,"P/DS",H2190:AL2190)+SUMIF(H2185:AL2185,"PN/F",H2190:AL2190)+SUMIF(H2185:AL2185,"PN/L",H2190:AL2190)+SUMIF(H2185:AL2185,"TV",H2190:AL2190)+SUMIF(H2185:AL2185,"TVD",H2190:AL2190)+SUMIF(H2185:AL2185,"PDD",H2190:AL2190)+SUMIF(H2185:AL2185,"PH",H2190:AL2190)+SUMIF(H2185:AL2185,"PM",H2190:AL2190)</f>
        <v>0</v>
      </c>
      <c r="BQ2185" s="261">
        <f>SUMIF(H2185:AL2185,"PD",H2191:AL2191)+SUMIF(H2185:AL2185,"PN",H2191:AL2191)+SUMIF(H2185:AL2185,"P/DS",H2191:AL2191)+SUMIF(H2185:AL2185,"PN/F",H2191:AL2191)+SUMIF(H2185:AL2185,"PN/L",H2191:AL2191)+SUMIF(H2185:AL2185,"TV",H2191:AL2191)+SUMIF(H2185:AL2185,"TVD",H2191:AL2191)+SUMIF(H2185:AL2185,"PDD",H2191:AL2191)+SUMIF(H2185:AL2185,"PH",H2191:AL2191)+SUMIF(H2185:AL2185,"PM",H2191:AL2191)</f>
        <v>0</v>
      </c>
      <c r="BR2185" s="269">
        <f>SUM(H2186:AL2186)-BL2185</f>
        <v>22.5</v>
      </c>
      <c r="BS2185" s="269">
        <f>SUM(H2187:AL2187)-BM2185</f>
        <v>10</v>
      </c>
      <c r="BT2185" s="269">
        <f>SUM(H2188:AL2188)-BN2185</f>
        <v>0</v>
      </c>
      <c r="BU2185" s="269">
        <f>SUM(H2189:AL2189)-BO2185</f>
        <v>6.5</v>
      </c>
      <c r="BV2185" s="269">
        <f>SUM(H2190:AL2190)-BP2185</f>
        <v>0</v>
      </c>
      <c r="BW2185" s="269">
        <f>SUM(H2191:AL2191)-BQ2185</f>
        <v>0</v>
      </c>
      <c r="BX2185" s="255">
        <f>SUMIF(H2185:AL2185,"PD",H2192:AL2192)+SUMIF(H2185:AL2185,"PN",H2192:AL2192)+SUMIF(H2185:AL2185,"P/DS",H2192:AL2192)+SUMIF(H2185:AL2185,"PN/F",H2192:AL2192)+SUMIF(H2185:AL2185,"PN/L",H2192:AL2192)</f>
        <v>0</v>
      </c>
      <c r="BY2185" s="255">
        <f>SUM(H2192:AL2192)-BX2185</f>
        <v>0</v>
      </c>
      <c r="BZ2185" s="255">
        <f t="shared" ref="BZ2185" si="756">+SUM(BL2185:BW2192)</f>
        <v>39</v>
      </c>
      <c r="CA2185" s="266">
        <f>(COUNTIFS(H2185:AL2185,"PD",H2186:AL2186,"&gt;=2"))*0.5-IF(CN2185="VP",COUNTIFS($H$16:$AL$16,"SAT",H2185:AL2185,"PD",H2186:AL2186,"&gt;=2"))*0.5</f>
        <v>0</v>
      </c>
      <c r="CB2185" s="266">
        <f>(COUNTIFS(H2185:AL2185,"PN",H2187:AL2187,"&gt;=0.5",H2186:AL2186,"&gt;=1.5"))*0.5+COUNTIFS(H2185:AL2185,"PDD",H2187:AL2187,"&gt;=0.5",H2186:AL2186,"&gt;=1.5")*0.5</f>
        <v>0</v>
      </c>
      <c r="CC2185" s="273">
        <f>(COUNTIFS(H2185:AL2185,"TV",H2187:AL2187,"&gt;=10"))*0.5+(COUNTIFS(H2185:AL2185,"PMD",H2187:AL2187,"&gt;=2"))*0.5</f>
        <v>0</v>
      </c>
      <c r="CD2185" s="266">
        <f>(COUNTIFS(H2185:AL2185,"TVD",H2189:AL2189,"&gt;=6.5",H2187:AL2187,"&gt;=3.5"))*0.5</f>
        <v>0</v>
      </c>
      <c r="CE2185" s="266">
        <f>(COUNTIFS(H2185:AL2185,"PD",H2190:AL2190,"&gt;=10"))*0.5</f>
        <v>0</v>
      </c>
      <c r="CF2185" s="266">
        <f>(COUNTIFS(H2185:AL2185,"PDD",H2190:AL2190,"&gt;=3.5",H2191:AL2191,"&gt;=6.5")+COUNTIFS(H2185:AL2185,"PH",H2191:AL2191,"&gt;=0.5",H2190:AL2190,"&gt;=1.5")+COUNTIFS(H2185:AL2185,"PM",H2191:AL2191,"&gt;=0.5",H2190:AL2190,"&gt;=1.5"))*0.5</f>
        <v>0</v>
      </c>
      <c r="CG2185" s="266">
        <f>(COUNTIFS(H2185:AL2185,"DS",H2186:AL2186,"&gt;=2")+COUNTIFS(H2185:AL2185,"AL/DS",H2186:AL2186,"&gt;=2"))*0.5-IF(CN2185="VP",COUNTIFS($H$16:$AL$16,"SAT",H2185:AL2185,"DS",H2186:AL2186,"&gt;=2"))*0.5</f>
        <v>0</v>
      </c>
      <c r="CH2185" s="266">
        <f>(COUNTIFS(H2185:AL2185,"NS",H2187:AL2187,"&gt;=0.5",H2186:AL2186,"&gt;=1.5")+COUNTIFS(H2185:AL2185,"AL/NS",H2187:AL2187,"&gt;=0.5",H2186:AL2186,"&gt;=1.5")+COUNTIFS(H2185:AL2185,"NHD",H2187:AL2187,"&gt;=4.5",H2190:AL2190,"&gt;=2",H2186:AL2186,"&gt;=1.5"))*0.5</f>
        <v>5</v>
      </c>
      <c r="CI2185" s="266">
        <f>(COUNTIF(H2187:AL2187,"&gt;=10")+COUNTIFS(H2185:AL2185,"MD",H2187:AL2187,"&gt;=2")-COUNTIFS(H2185:AL2185,"TV",H2187:AL2187,"&gt;=10"))*0.5</f>
        <v>0</v>
      </c>
      <c r="CJ2185" s="266">
        <f>(COUNTIFS(H2185:AL2185,"D",H2189:AL2189,"&gt;=6.5",H2187:AL2187,"&gt;=3.5"))*0.5</f>
        <v>0.5</v>
      </c>
      <c r="CK2185" s="266">
        <f>(COUNTIF(H2190:AL2190,"&gt;=10")-COUNTIFS(H2185:AL2185,"PD",H2190:AL2190,"&gt;=10"))*0.5</f>
        <v>0</v>
      </c>
      <c r="CL2185" s="265">
        <f>(COUNTIFS(H2185:AL2185,"NHD",H2190:AL2190,"&gt;=3.5",H2191:AL2191,"&gt;=6.5")+COUNTIFS(H2185:AL2185,"BH",H2190:AL2190,"&gt;=1.5",H2191:AL2191,"&gt;=0.5")+COUNTIFS(H2185:AL2185,"BM",H2190:AL2190,"&gt;=1.5",H2191:AL2191,"&gt;=0.5")+COUNTIFS(H2185:AL2185,"D",H2190:AL2190,"&gt;=1.5",H2191:AL2191,"&gt;=0.5"))*0.5</f>
        <v>0</v>
      </c>
      <c r="CM2185" s="272"/>
      <c r="CN2185" s="264" t="s">
        <v>723</v>
      </c>
      <c r="CO2185" s="177">
        <f t="shared" ref="CO2185" si="757">+AM2185+AN2185+AO2185+AP2185+AQ2185+AR2185+AS2185+AU2185+BG2185</f>
        <v>26</v>
      </c>
      <c r="CP2185" s="225">
        <f>+SUM(I2186:I2191)-I2192</f>
        <v>10.5</v>
      </c>
      <c r="CQ2185" s="225">
        <f>+SUM(J2186:J2191)-J2192</f>
        <v>3</v>
      </c>
      <c r="CR2185" s="225">
        <f>+SUM(K2186:K2191)-K2192</f>
        <v>3</v>
      </c>
      <c r="CS2185" s="178"/>
      <c r="CT2185" s="178"/>
      <c r="CU2185" s="178"/>
      <c r="CV2185" s="178"/>
      <c r="CW2185" s="178"/>
      <c r="CX2185" s="178"/>
      <c r="CY2185" s="178"/>
      <c r="CZ2185" s="178"/>
      <c r="DA2185" s="178"/>
      <c r="DB2185" s="178"/>
      <c r="DC2185" s="178"/>
      <c r="DD2185" s="178"/>
      <c r="DE2185" s="178"/>
      <c r="DF2185" s="178" t="e">
        <f>+SUM(#REF!)</f>
        <v>#REF!</v>
      </c>
    </row>
    <row r="2186" spans="1:110" s="120" customFormat="1" ht="15" customHeight="1">
      <c r="A2186" s="228"/>
      <c r="B2186" s="357"/>
      <c r="C2186" s="433"/>
      <c r="D2186" s="237"/>
      <c r="E2186" s="237"/>
      <c r="F2186" s="242" t="s">
        <v>82</v>
      </c>
      <c r="G2186" s="121">
        <v>1.5</v>
      </c>
      <c r="H2186" s="83"/>
      <c r="I2186" s="83"/>
      <c r="J2186" s="83">
        <v>2.5</v>
      </c>
      <c r="K2186" s="83">
        <v>2.5</v>
      </c>
      <c r="L2186" s="83">
        <v>2</v>
      </c>
      <c r="M2186" s="83">
        <v>2.5</v>
      </c>
      <c r="N2186" s="83">
        <v>2</v>
      </c>
      <c r="O2186" s="83"/>
      <c r="P2186" s="83">
        <v>3</v>
      </c>
      <c r="Q2186" s="83">
        <v>2</v>
      </c>
      <c r="R2186" s="83">
        <v>2</v>
      </c>
      <c r="S2186" s="83">
        <v>2</v>
      </c>
      <c r="T2186" s="83">
        <v>2</v>
      </c>
      <c r="U2186" s="83"/>
      <c r="V2186" s="83"/>
      <c r="W2186" s="83"/>
      <c r="X2186" s="83"/>
      <c r="Y2186" s="83"/>
      <c r="Z2186" s="83"/>
      <c r="AA2186" s="83"/>
      <c r="AB2186" s="83"/>
      <c r="AC2186" s="79"/>
      <c r="AD2186" s="79"/>
      <c r="AE2186" s="79"/>
      <c r="AF2186" s="79"/>
      <c r="AG2186" s="79"/>
      <c r="AH2186" s="79"/>
      <c r="AI2186" s="79"/>
      <c r="AJ2186" s="79"/>
      <c r="AK2186" s="79"/>
      <c r="AL2186" s="79"/>
      <c r="AM2186" s="240"/>
      <c r="AN2186" s="240"/>
      <c r="AO2186" s="240"/>
      <c r="AP2186" s="240"/>
      <c r="AQ2186" s="240"/>
      <c r="AR2186" s="240"/>
      <c r="AS2186" s="240"/>
      <c r="AT2186" s="256"/>
      <c r="AU2186" s="256"/>
      <c r="AV2186" s="259"/>
      <c r="AW2186" s="259"/>
      <c r="AX2186" s="256"/>
      <c r="AY2186" s="256"/>
      <c r="AZ2186" s="256"/>
      <c r="BA2186" s="256"/>
      <c r="BB2186" s="256"/>
      <c r="BC2186" s="256"/>
      <c r="BD2186" s="256"/>
      <c r="BE2186" s="256"/>
      <c r="BF2186" s="256"/>
      <c r="BG2186" s="256"/>
      <c r="BH2186" s="256"/>
      <c r="BI2186" s="256"/>
      <c r="BJ2186" s="256"/>
      <c r="BK2186" s="256"/>
      <c r="BL2186" s="262"/>
      <c r="BM2186" s="262"/>
      <c r="BN2186" s="262"/>
      <c r="BO2186" s="262"/>
      <c r="BP2186" s="262"/>
      <c r="BQ2186" s="262"/>
      <c r="BR2186" s="270"/>
      <c r="BS2186" s="270"/>
      <c r="BT2186" s="270"/>
      <c r="BU2186" s="270"/>
      <c r="BV2186" s="270"/>
      <c r="BW2186" s="270"/>
      <c r="BX2186" s="256"/>
      <c r="BY2186" s="256"/>
      <c r="BZ2186" s="256"/>
      <c r="CA2186" s="267"/>
      <c r="CB2186" s="267"/>
      <c r="CC2186" s="274"/>
      <c r="CD2186" s="267"/>
      <c r="CE2186" s="267"/>
      <c r="CF2186" s="267"/>
      <c r="CG2186" s="267"/>
      <c r="CH2186" s="267"/>
      <c r="CI2186" s="267"/>
      <c r="CJ2186" s="267"/>
      <c r="CK2186" s="267"/>
      <c r="CL2186" s="265"/>
      <c r="CM2186" s="272"/>
      <c r="CN2186" s="264"/>
      <c r="CO2186" s="177"/>
      <c r="CP2186" s="226"/>
      <c r="CQ2186" s="226"/>
      <c r="CR2186" s="226"/>
      <c r="CS2186" s="178"/>
      <c r="CT2186" s="178"/>
      <c r="CU2186" s="178"/>
      <c r="CV2186" s="178"/>
      <c r="CW2186" s="178"/>
      <c r="CX2186" s="178"/>
      <c r="CY2186" s="178"/>
      <c r="CZ2186" s="178"/>
      <c r="DA2186" s="178"/>
      <c r="DB2186" s="178"/>
      <c r="DC2186" s="178"/>
      <c r="DD2186" s="178"/>
      <c r="DE2186" s="178"/>
      <c r="DF2186" s="178"/>
    </row>
    <row r="2187" spans="1:110" s="120" customFormat="1" ht="15" customHeight="1">
      <c r="A2187" s="228"/>
      <c r="B2187" s="357"/>
      <c r="C2187" s="433"/>
      <c r="D2187" s="237"/>
      <c r="E2187" s="237"/>
      <c r="F2187" s="243"/>
      <c r="G2187" s="122">
        <v>2</v>
      </c>
      <c r="H2187" s="84"/>
      <c r="I2187" s="84">
        <v>4</v>
      </c>
      <c r="J2187" s="84">
        <v>0.5</v>
      </c>
      <c r="K2187" s="84">
        <v>0.5</v>
      </c>
      <c r="L2187" s="84">
        <v>0.5</v>
      </c>
      <c r="M2187" s="84">
        <v>0.5</v>
      </c>
      <c r="N2187" s="84">
        <v>1.5</v>
      </c>
      <c r="O2187" s="84"/>
      <c r="P2187" s="84">
        <v>0.5</v>
      </c>
      <c r="Q2187" s="84">
        <v>0.5</v>
      </c>
      <c r="R2187" s="84">
        <v>0.5</v>
      </c>
      <c r="S2187" s="84">
        <v>0.5</v>
      </c>
      <c r="T2187" s="84">
        <v>0.5</v>
      </c>
      <c r="U2187" s="84"/>
      <c r="V2187" s="84"/>
      <c r="W2187" s="84"/>
      <c r="X2187" s="84"/>
      <c r="Y2187" s="84"/>
      <c r="Z2187" s="84"/>
      <c r="AA2187" s="84"/>
      <c r="AB2187" s="84"/>
      <c r="AC2187" s="80"/>
      <c r="AD2187" s="80"/>
      <c r="AE2187" s="80"/>
      <c r="AF2187" s="80"/>
      <c r="AG2187" s="80"/>
      <c r="AH2187" s="80"/>
      <c r="AI2187" s="80"/>
      <c r="AJ2187" s="80"/>
      <c r="AK2187" s="80"/>
      <c r="AL2187" s="80"/>
      <c r="AM2187" s="240"/>
      <c r="AN2187" s="240"/>
      <c r="AO2187" s="240"/>
      <c r="AP2187" s="240"/>
      <c r="AQ2187" s="240"/>
      <c r="AR2187" s="240"/>
      <c r="AS2187" s="240"/>
      <c r="AT2187" s="256"/>
      <c r="AU2187" s="256"/>
      <c r="AV2187" s="259"/>
      <c r="AW2187" s="259"/>
      <c r="AX2187" s="256"/>
      <c r="AY2187" s="256"/>
      <c r="AZ2187" s="256"/>
      <c r="BA2187" s="256"/>
      <c r="BB2187" s="256"/>
      <c r="BC2187" s="256"/>
      <c r="BD2187" s="256"/>
      <c r="BE2187" s="256"/>
      <c r="BF2187" s="256"/>
      <c r="BG2187" s="256"/>
      <c r="BH2187" s="256"/>
      <c r="BI2187" s="256"/>
      <c r="BJ2187" s="256"/>
      <c r="BK2187" s="256"/>
      <c r="BL2187" s="262"/>
      <c r="BM2187" s="262"/>
      <c r="BN2187" s="262"/>
      <c r="BO2187" s="262"/>
      <c r="BP2187" s="262"/>
      <c r="BQ2187" s="262"/>
      <c r="BR2187" s="270"/>
      <c r="BS2187" s="270"/>
      <c r="BT2187" s="270"/>
      <c r="BU2187" s="270"/>
      <c r="BV2187" s="270"/>
      <c r="BW2187" s="270"/>
      <c r="BX2187" s="256"/>
      <c r="BY2187" s="256"/>
      <c r="BZ2187" s="256"/>
      <c r="CA2187" s="267"/>
      <c r="CB2187" s="267"/>
      <c r="CC2187" s="274"/>
      <c r="CD2187" s="267"/>
      <c r="CE2187" s="267"/>
      <c r="CF2187" s="267"/>
      <c r="CG2187" s="267"/>
      <c r="CH2187" s="267"/>
      <c r="CI2187" s="267"/>
      <c r="CJ2187" s="267"/>
      <c r="CK2187" s="267"/>
      <c r="CL2187" s="265"/>
      <c r="CM2187" s="272"/>
      <c r="CN2187" s="264"/>
      <c r="CO2187" s="177"/>
      <c r="CP2187" s="226"/>
      <c r="CQ2187" s="226"/>
      <c r="CR2187" s="226"/>
      <c r="CS2187" s="178"/>
      <c r="CT2187" s="178"/>
      <c r="CU2187" s="178"/>
      <c r="CV2187" s="178"/>
      <c r="CW2187" s="178"/>
      <c r="CX2187" s="178"/>
      <c r="CY2187" s="178"/>
      <c r="CZ2187" s="178"/>
      <c r="DA2187" s="178"/>
      <c r="DB2187" s="178"/>
      <c r="DC2187" s="178"/>
      <c r="DD2187" s="178"/>
      <c r="DE2187" s="178"/>
      <c r="DF2187" s="178"/>
    </row>
    <row r="2188" spans="1:110" s="120" customFormat="1" ht="15" customHeight="1">
      <c r="A2188" s="228"/>
      <c r="B2188" s="357"/>
      <c r="C2188" s="433"/>
      <c r="D2188" s="237"/>
      <c r="E2188" s="237"/>
      <c r="F2188" s="243"/>
      <c r="G2188" s="122">
        <v>2.1</v>
      </c>
      <c r="H2188" s="84"/>
      <c r="I2188" s="84"/>
      <c r="J2188" s="84"/>
      <c r="K2188" s="84"/>
      <c r="L2188" s="84"/>
      <c r="M2188" s="84"/>
      <c r="N2188" s="84"/>
      <c r="O2188" s="84"/>
      <c r="P2188" s="84"/>
      <c r="Q2188" s="84"/>
      <c r="R2188" s="84"/>
      <c r="S2188" s="84"/>
      <c r="T2188" s="84"/>
      <c r="U2188" s="84"/>
      <c r="V2188" s="84"/>
      <c r="W2188" s="84"/>
      <c r="X2188" s="84"/>
      <c r="Y2188" s="84"/>
      <c r="Z2188" s="84"/>
      <c r="AA2188" s="84"/>
      <c r="AB2188" s="84"/>
      <c r="AC2188" s="80"/>
      <c r="AD2188" s="80"/>
      <c r="AE2188" s="80"/>
      <c r="AF2188" s="80"/>
      <c r="AG2188" s="80"/>
      <c r="AH2188" s="80"/>
      <c r="AI2188" s="80"/>
      <c r="AJ2188" s="80"/>
      <c r="AK2188" s="80"/>
      <c r="AL2188" s="80"/>
      <c r="AM2188" s="240"/>
      <c r="AN2188" s="240"/>
      <c r="AO2188" s="240"/>
      <c r="AP2188" s="240"/>
      <c r="AQ2188" s="240"/>
      <c r="AR2188" s="240"/>
      <c r="AS2188" s="240"/>
      <c r="AT2188" s="256"/>
      <c r="AU2188" s="256"/>
      <c r="AV2188" s="259"/>
      <c r="AW2188" s="259"/>
      <c r="AX2188" s="256"/>
      <c r="AY2188" s="256"/>
      <c r="AZ2188" s="256"/>
      <c r="BA2188" s="256"/>
      <c r="BB2188" s="256"/>
      <c r="BC2188" s="256"/>
      <c r="BD2188" s="256"/>
      <c r="BE2188" s="256"/>
      <c r="BF2188" s="256"/>
      <c r="BG2188" s="256"/>
      <c r="BH2188" s="256"/>
      <c r="BI2188" s="256"/>
      <c r="BJ2188" s="256"/>
      <c r="BK2188" s="256"/>
      <c r="BL2188" s="262"/>
      <c r="BM2188" s="262"/>
      <c r="BN2188" s="262"/>
      <c r="BO2188" s="262"/>
      <c r="BP2188" s="262"/>
      <c r="BQ2188" s="262"/>
      <c r="BR2188" s="270"/>
      <c r="BS2188" s="270"/>
      <c r="BT2188" s="270"/>
      <c r="BU2188" s="270"/>
      <c r="BV2188" s="270"/>
      <c r="BW2188" s="270"/>
      <c r="BX2188" s="256"/>
      <c r="BY2188" s="256"/>
      <c r="BZ2188" s="256"/>
      <c r="CA2188" s="267"/>
      <c r="CB2188" s="267"/>
      <c r="CC2188" s="274"/>
      <c r="CD2188" s="267"/>
      <c r="CE2188" s="267"/>
      <c r="CF2188" s="267"/>
      <c r="CG2188" s="267"/>
      <c r="CH2188" s="267"/>
      <c r="CI2188" s="267"/>
      <c r="CJ2188" s="267"/>
      <c r="CK2188" s="267"/>
      <c r="CL2188" s="265"/>
      <c r="CM2188" s="272"/>
      <c r="CN2188" s="264"/>
      <c r="CO2188" s="177"/>
      <c r="CP2188" s="226"/>
      <c r="CQ2188" s="226"/>
      <c r="CR2188" s="226"/>
      <c r="CS2188" s="178"/>
      <c r="CT2188" s="178"/>
      <c r="CU2188" s="178"/>
      <c r="CV2188" s="178"/>
      <c r="CW2188" s="178"/>
      <c r="CX2188" s="178"/>
      <c r="CY2188" s="178"/>
      <c r="CZ2188" s="178"/>
      <c r="DA2188" s="178"/>
      <c r="DB2188" s="178"/>
      <c r="DC2188" s="178"/>
      <c r="DD2188" s="178"/>
      <c r="DE2188" s="178"/>
      <c r="DF2188" s="178"/>
    </row>
    <row r="2189" spans="1:110" s="120" customFormat="1" ht="15" customHeight="1">
      <c r="A2189" s="228"/>
      <c r="B2189" s="357"/>
      <c r="C2189" s="433"/>
      <c r="D2189" s="237"/>
      <c r="E2189" s="237"/>
      <c r="F2189" s="243"/>
      <c r="G2189" s="122">
        <v>2.7</v>
      </c>
      <c r="H2189" s="84"/>
      <c r="I2189" s="84">
        <v>6.5</v>
      </c>
      <c r="J2189" s="84"/>
      <c r="K2189" s="84"/>
      <c r="L2189" s="84"/>
      <c r="M2189" s="84"/>
      <c r="N2189" s="84"/>
      <c r="O2189" s="84"/>
      <c r="P2189" s="84"/>
      <c r="Q2189" s="84"/>
      <c r="R2189" s="84"/>
      <c r="S2189" s="84"/>
      <c r="T2189" s="84"/>
      <c r="U2189" s="84"/>
      <c r="V2189" s="84"/>
      <c r="W2189" s="84"/>
      <c r="X2189" s="84"/>
      <c r="Y2189" s="84"/>
      <c r="Z2189" s="84"/>
      <c r="AA2189" s="84"/>
      <c r="AB2189" s="84"/>
      <c r="AC2189" s="80"/>
      <c r="AD2189" s="80"/>
      <c r="AE2189" s="80"/>
      <c r="AF2189" s="80"/>
      <c r="AG2189" s="80"/>
      <c r="AH2189" s="80"/>
      <c r="AI2189" s="80"/>
      <c r="AJ2189" s="80"/>
      <c r="AK2189" s="80"/>
      <c r="AL2189" s="80"/>
      <c r="AM2189" s="240"/>
      <c r="AN2189" s="240"/>
      <c r="AO2189" s="240"/>
      <c r="AP2189" s="240"/>
      <c r="AQ2189" s="240"/>
      <c r="AR2189" s="240"/>
      <c r="AS2189" s="240"/>
      <c r="AT2189" s="256"/>
      <c r="AU2189" s="256"/>
      <c r="AV2189" s="259"/>
      <c r="AW2189" s="259"/>
      <c r="AX2189" s="256"/>
      <c r="AY2189" s="256"/>
      <c r="AZ2189" s="256"/>
      <c r="BA2189" s="256"/>
      <c r="BB2189" s="256"/>
      <c r="BC2189" s="256"/>
      <c r="BD2189" s="256"/>
      <c r="BE2189" s="256"/>
      <c r="BF2189" s="256"/>
      <c r="BG2189" s="256"/>
      <c r="BH2189" s="256"/>
      <c r="BI2189" s="256"/>
      <c r="BJ2189" s="256"/>
      <c r="BK2189" s="256"/>
      <c r="BL2189" s="262"/>
      <c r="BM2189" s="262"/>
      <c r="BN2189" s="262"/>
      <c r="BO2189" s="262"/>
      <c r="BP2189" s="262"/>
      <c r="BQ2189" s="262"/>
      <c r="BR2189" s="270"/>
      <c r="BS2189" s="270"/>
      <c r="BT2189" s="270"/>
      <c r="BU2189" s="270"/>
      <c r="BV2189" s="270"/>
      <c r="BW2189" s="270"/>
      <c r="BX2189" s="256"/>
      <c r="BY2189" s="256"/>
      <c r="BZ2189" s="256"/>
      <c r="CA2189" s="267"/>
      <c r="CB2189" s="267"/>
      <c r="CC2189" s="274"/>
      <c r="CD2189" s="267"/>
      <c r="CE2189" s="267"/>
      <c r="CF2189" s="267"/>
      <c r="CG2189" s="267"/>
      <c r="CH2189" s="267"/>
      <c r="CI2189" s="267"/>
      <c r="CJ2189" s="267"/>
      <c r="CK2189" s="267"/>
      <c r="CL2189" s="265"/>
      <c r="CM2189" s="272"/>
      <c r="CN2189" s="264"/>
      <c r="CO2189" s="177"/>
      <c r="CP2189" s="226"/>
      <c r="CQ2189" s="226"/>
      <c r="CR2189" s="226"/>
      <c r="CS2189" s="178"/>
      <c r="CT2189" s="178"/>
      <c r="CU2189" s="178"/>
      <c r="CV2189" s="178"/>
      <c r="CW2189" s="178"/>
      <c r="CX2189" s="178"/>
      <c r="CY2189" s="178"/>
      <c r="CZ2189" s="178"/>
      <c r="DA2189" s="178"/>
      <c r="DB2189" s="178"/>
      <c r="DC2189" s="178"/>
      <c r="DD2189" s="178"/>
      <c r="DE2189" s="178"/>
      <c r="DF2189" s="178"/>
    </row>
    <row r="2190" spans="1:110" s="120" customFormat="1" ht="15" customHeight="1">
      <c r="A2190" s="228"/>
      <c r="B2190" s="357"/>
      <c r="C2190" s="433"/>
      <c r="D2190" s="237"/>
      <c r="E2190" s="237"/>
      <c r="F2190" s="243"/>
      <c r="G2190" s="122">
        <v>3</v>
      </c>
      <c r="H2190" s="84"/>
      <c r="I2190" s="84"/>
      <c r="J2190" s="84"/>
      <c r="K2190" s="84"/>
      <c r="L2190" s="84"/>
      <c r="M2190" s="84"/>
      <c r="N2190" s="84"/>
      <c r="O2190" s="84"/>
      <c r="P2190" s="84"/>
      <c r="Q2190" s="84"/>
      <c r="R2190" s="84"/>
      <c r="S2190" s="84"/>
      <c r="T2190" s="84"/>
      <c r="U2190" s="84"/>
      <c r="V2190" s="84"/>
      <c r="W2190" s="84"/>
      <c r="X2190" s="84"/>
      <c r="Y2190" s="84"/>
      <c r="Z2190" s="84"/>
      <c r="AA2190" s="84"/>
      <c r="AB2190" s="84"/>
      <c r="AC2190" s="80"/>
      <c r="AD2190" s="80"/>
      <c r="AE2190" s="80"/>
      <c r="AF2190" s="80"/>
      <c r="AG2190" s="80"/>
      <c r="AH2190" s="80"/>
      <c r="AI2190" s="80"/>
      <c r="AJ2190" s="80"/>
      <c r="AK2190" s="80"/>
      <c r="AL2190" s="80"/>
      <c r="AM2190" s="240"/>
      <c r="AN2190" s="240"/>
      <c r="AO2190" s="240"/>
      <c r="AP2190" s="240"/>
      <c r="AQ2190" s="240"/>
      <c r="AR2190" s="240"/>
      <c r="AS2190" s="240"/>
      <c r="AT2190" s="256"/>
      <c r="AU2190" s="256"/>
      <c r="AV2190" s="259"/>
      <c r="AW2190" s="259"/>
      <c r="AX2190" s="256"/>
      <c r="AY2190" s="256"/>
      <c r="AZ2190" s="256"/>
      <c r="BA2190" s="256"/>
      <c r="BB2190" s="256"/>
      <c r="BC2190" s="256"/>
      <c r="BD2190" s="256"/>
      <c r="BE2190" s="256"/>
      <c r="BF2190" s="256"/>
      <c r="BG2190" s="256"/>
      <c r="BH2190" s="256"/>
      <c r="BI2190" s="256"/>
      <c r="BJ2190" s="256"/>
      <c r="BK2190" s="256"/>
      <c r="BL2190" s="262"/>
      <c r="BM2190" s="262"/>
      <c r="BN2190" s="262"/>
      <c r="BO2190" s="262"/>
      <c r="BP2190" s="262"/>
      <c r="BQ2190" s="262"/>
      <c r="BR2190" s="270"/>
      <c r="BS2190" s="270"/>
      <c r="BT2190" s="270"/>
      <c r="BU2190" s="270"/>
      <c r="BV2190" s="270"/>
      <c r="BW2190" s="270"/>
      <c r="BX2190" s="256"/>
      <c r="BY2190" s="256"/>
      <c r="BZ2190" s="256"/>
      <c r="CA2190" s="267"/>
      <c r="CB2190" s="267"/>
      <c r="CC2190" s="274"/>
      <c r="CD2190" s="267"/>
      <c r="CE2190" s="267"/>
      <c r="CF2190" s="267"/>
      <c r="CG2190" s="267"/>
      <c r="CH2190" s="267"/>
      <c r="CI2190" s="267"/>
      <c r="CJ2190" s="267"/>
      <c r="CK2190" s="267"/>
      <c r="CL2190" s="265"/>
      <c r="CM2190" s="272"/>
      <c r="CN2190" s="264"/>
      <c r="CO2190" s="177"/>
      <c r="CP2190" s="226"/>
      <c r="CQ2190" s="226"/>
      <c r="CR2190" s="226"/>
      <c r="CS2190" s="178"/>
      <c r="CT2190" s="178"/>
      <c r="CU2190" s="178"/>
      <c r="CV2190" s="178"/>
      <c r="CW2190" s="178"/>
      <c r="CX2190" s="178"/>
      <c r="CY2190" s="178"/>
      <c r="CZ2190" s="178"/>
      <c r="DA2190" s="178"/>
      <c r="DB2190" s="178"/>
      <c r="DC2190" s="178"/>
      <c r="DD2190" s="178"/>
      <c r="DE2190" s="178"/>
      <c r="DF2190" s="178"/>
    </row>
    <row r="2191" spans="1:110" s="120" customFormat="1" ht="15" customHeight="1">
      <c r="A2191" s="228"/>
      <c r="B2191" s="357"/>
      <c r="C2191" s="433"/>
      <c r="D2191" s="237"/>
      <c r="E2191" s="237"/>
      <c r="F2191" s="244"/>
      <c r="G2191" s="123">
        <v>3.9</v>
      </c>
      <c r="H2191" s="85"/>
      <c r="I2191" s="85"/>
      <c r="J2191" s="85"/>
      <c r="K2191" s="85"/>
      <c r="L2191" s="85"/>
      <c r="M2191" s="85"/>
      <c r="N2191" s="85"/>
      <c r="O2191" s="85"/>
      <c r="P2191" s="85"/>
      <c r="Q2191" s="85"/>
      <c r="R2191" s="85"/>
      <c r="S2191" s="85"/>
      <c r="T2191" s="85"/>
      <c r="U2191" s="85"/>
      <c r="V2191" s="85"/>
      <c r="W2191" s="85"/>
      <c r="X2191" s="85"/>
      <c r="Y2191" s="85"/>
      <c r="Z2191" s="85"/>
      <c r="AA2191" s="85"/>
      <c r="AB2191" s="85"/>
      <c r="AC2191" s="81"/>
      <c r="AD2191" s="81"/>
      <c r="AE2191" s="81"/>
      <c r="AF2191" s="81"/>
      <c r="AG2191" s="81"/>
      <c r="AH2191" s="81"/>
      <c r="AI2191" s="81"/>
      <c r="AJ2191" s="81"/>
      <c r="AK2191" s="81"/>
      <c r="AL2191" s="81"/>
      <c r="AM2191" s="240"/>
      <c r="AN2191" s="240"/>
      <c r="AO2191" s="240"/>
      <c r="AP2191" s="240"/>
      <c r="AQ2191" s="240"/>
      <c r="AR2191" s="240"/>
      <c r="AS2191" s="240"/>
      <c r="AT2191" s="256"/>
      <c r="AU2191" s="256"/>
      <c r="AV2191" s="259"/>
      <c r="AW2191" s="259"/>
      <c r="AX2191" s="256"/>
      <c r="AY2191" s="256"/>
      <c r="AZ2191" s="256"/>
      <c r="BA2191" s="256"/>
      <c r="BB2191" s="256"/>
      <c r="BC2191" s="256"/>
      <c r="BD2191" s="256"/>
      <c r="BE2191" s="256"/>
      <c r="BF2191" s="256"/>
      <c r="BG2191" s="256"/>
      <c r="BH2191" s="256"/>
      <c r="BI2191" s="256"/>
      <c r="BJ2191" s="256"/>
      <c r="BK2191" s="256"/>
      <c r="BL2191" s="262"/>
      <c r="BM2191" s="262"/>
      <c r="BN2191" s="262"/>
      <c r="BO2191" s="262"/>
      <c r="BP2191" s="262"/>
      <c r="BQ2191" s="262"/>
      <c r="BR2191" s="270"/>
      <c r="BS2191" s="270"/>
      <c r="BT2191" s="270"/>
      <c r="BU2191" s="270"/>
      <c r="BV2191" s="270"/>
      <c r="BW2191" s="270"/>
      <c r="BX2191" s="256"/>
      <c r="BY2191" s="256"/>
      <c r="BZ2191" s="256"/>
      <c r="CA2191" s="267"/>
      <c r="CB2191" s="267"/>
      <c r="CC2191" s="274"/>
      <c r="CD2191" s="267"/>
      <c r="CE2191" s="267"/>
      <c r="CF2191" s="267"/>
      <c r="CG2191" s="267"/>
      <c r="CH2191" s="267"/>
      <c r="CI2191" s="267"/>
      <c r="CJ2191" s="267"/>
      <c r="CK2191" s="267"/>
      <c r="CL2191" s="265"/>
      <c r="CM2191" s="272"/>
      <c r="CN2191" s="264"/>
      <c r="CO2191" s="177"/>
      <c r="CP2191" s="226"/>
      <c r="CQ2191" s="226"/>
      <c r="CR2191" s="226"/>
      <c r="CS2191" s="178"/>
      <c r="CT2191" s="178"/>
      <c r="CU2191" s="178"/>
      <c r="CV2191" s="178"/>
      <c r="CW2191" s="178"/>
      <c r="CX2191" s="178"/>
      <c r="CY2191" s="178"/>
      <c r="CZ2191" s="178"/>
      <c r="DA2191" s="178"/>
      <c r="DB2191" s="178"/>
      <c r="DC2191" s="178"/>
      <c r="DD2191" s="178"/>
      <c r="DE2191" s="178"/>
      <c r="DF2191" s="178"/>
    </row>
    <row r="2192" spans="1:110" s="120" customFormat="1" ht="15" customHeight="1">
      <c r="A2192" s="229"/>
      <c r="B2192" s="358"/>
      <c r="C2192" s="434"/>
      <c r="D2192" s="238"/>
      <c r="E2192" s="238"/>
      <c r="F2192" s="245" t="s">
        <v>83</v>
      </c>
      <c r="G2192" s="246"/>
      <c r="H2192" s="82"/>
      <c r="I2192" s="82"/>
      <c r="J2192" s="82"/>
      <c r="K2192" s="82"/>
      <c r="L2192" s="82"/>
      <c r="M2192" s="82"/>
      <c r="N2192" s="82"/>
      <c r="O2192" s="82"/>
      <c r="P2192" s="82"/>
      <c r="Q2192" s="82"/>
      <c r="R2192" s="82"/>
      <c r="S2192" s="82"/>
      <c r="T2192" s="82"/>
      <c r="U2192" s="82"/>
      <c r="V2192" s="82"/>
      <c r="W2192" s="82"/>
      <c r="X2192" s="82"/>
      <c r="Y2192" s="82"/>
      <c r="Z2192" s="82"/>
      <c r="AA2192" s="82"/>
      <c r="AB2192" s="82"/>
      <c r="AC2192" s="35"/>
      <c r="AD2192" s="35"/>
      <c r="AE2192" s="35"/>
      <c r="AF2192" s="35"/>
      <c r="AG2192" s="35"/>
      <c r="AH2192" s="35"/>
      <c r="AI2192" s="35"/>
      <c r="AJ2192" s="35"/>
      <c r="AK2192" s="35"/>
      <c r="AL2192" s="35"/>
      <c r="AM2192" s="241"/>
      <c r="AN2192" s="241"/>
      <c r="AO2192" s="241"/>
      <c r="AP2192" s="241"/>
      <c r="AQ2192" s="241"/>
      <c r="AR2192" s="241"/>
      <c r="AS2192" s="241"/>
      <c r="AT2192" s="257"/>
      <c r="AU2192" s="257"/>
      <c r="AV2192" s="260"/>
      <c r="AW2192" s="260"/>
      <c r="AX2192" s="257"/>
      <c r="AY2192" s="257"/>
      <c r="AZ2192" s="257"/>
      <c r="BA2192" s="257"/>
      <c r="BB2192" s="257"/>
      <c r="BC2192" s="257"/>
      <c r="BD2192" s="257"/>
      <c r="BE2192" s="257"/>
      <c r="BF2192" s="257"/>
      <c r="BG2192" s="257"/>
      <c r="BH2192" s="257"/>
      <c r="BI2192" s="257"/>
      <c r="BJ2192" s="257"/>
      <c r="BK2192" s="257"/>
      <c r="BL2192" s="263"/>
      <c r="BM2192" s="263"/>
      <c r="BN2192" s="263"/>
      <c r="BO2192" s="263"/>
      <c r="BP2192" s="263"/>
      <c r="BQ2192" s="263"/>
      <c r="BR2192" s="271"/>
      <c r="BS2192" s="271"/>
      <c r="BT2192" s="271"/>
      <c r="BU2192" s="271"/>
      <c r="BV2192" s="271"/>
      <c r="BW2192" s="271"/>
      <c r="BX2192" s="257"/>
      <c r="BY2192" s="257"/>
      <c r="BZ2192" s="257"/>
      <c r="CA2192" s="268"/>
      <c r="CB2192" s="268"/>
      <c r="CC2192" s="275"/>
      <c r="CD2192" s="268"/>
      <c r="CE2192" s="268"/>
      <c r="CF2192" s="268"/>
      <c r="CG2192" s="268"/>
      <c r="CH2192" s="268"/>
      <c r="CI2192" s="268"/>
      <c r="CJ2192" s="268"/>
      <c r="CK2192" s="268"/>
      <c r="CL2192" s="265"/>
      <c r="CM2192" s="272"/>
      <c r="CN2192" s="264"/>
      <c r="CO2192" s="177"/>
      <c r="CP2192" s="226"/>
      <c r="CQ2192" s="226"/>
      <c r="CR2192" s="226"/>
      <c r="CS2192" s="178"/>
      <c r="CT2192" s="178"/>
      <c r="CU2192" s="178"/>
      <c r="CV2192" s="178"/>
      <c r="CW2192" s="178"/>
      <c r="CX2192" s="178"/>
      <c r="CY2192" s="178"/>
      <c r="CZ2192" s="178"/>
      <c r="DA2192" s="178"/>
      <c r="DB2192" s="178"/>
      <c r="DC2192" s="178"/>
      <c r="DD2192" s="178"/>
      <c r="DE2192" s="178"/>
      <c r="DF2192" s="178"/>
    </row>
    <row r="2193" spans="1:110" s="120" customFormat="1" ht="15" customHeight="1">
      <c r="A2193" s="227">
        <f t="shared" si="747"/>
        <v>272</v>
      </c>
      <c r="B2193" s="359" t="s">
        <v>306</v>
      </c>
      <c r="C2193" s="362" t="s">
        <v>307</v>
      </c>
      <c r="D2193" s="236">
        <v>42423</v>
      </c>
      <c r="E2193" s="236" t="s">
        <v>277</v>
      </c>
      <c r="F2193" s="253" t="s">
        <v>80</v>
      </c>
      <c r="G2193" s="254"/>
      <c r="H2193" s="82" t="s">
        <v>69</v>
      </c>
      <c r="I2193" s="82" t="s">
        <v>973</v>
      </c>
      <c r="J2193" s="82" t="s">
        <v>61</v>
      </c>
      <c r="K2193" s="82" t="s">
        <v>61</v>
      </c>
      <c r="L2193" s="82" t="s">
        <v>61</v>
      </c>
      <c r="M2193" s="82" t="s">
        <v>61</v>
      </c>
      <c r="N2193" s="82" t="s">
        <v>61</v>
      </c>
      <c r="O2193" s="82"/>
      <c r="P2193" s="82" t="s">
        <v>61</v>
      </c>
      <c r="Q2193" s="82" t="s">
        <v>61</v>
      </c>
      <c r="R2193" s="82" t="s">
        <v>61</v>
      </c>
      <c r="S2193" s="82" t="s">
        <v>61</v>
      </c>
      <c r="T2193" s="82" t="s">
        <v>61</v>
      </c>
      <c r="U2193" s="82" t="s">
        <v>61</v>
      </c>
      <c r="V2193" s="82"/>
      <c r="W2193" s="82" t="s">
        <v>60</v>
      </c>
      <c r="X2193" s="82" t="s">
        <v>60</v>
      </c>
      <c r="Y2193" s="82" t="s">
        <v>60</v>
      </c>
      <c r="Z2193" s="82" t="s">
        <v>60</v>
      </c>
      <c r="AA2193" s="82" t="s">
        <v>60</v>
      </c>
      <c r="AB2193" s="82" t="s">
        <v>60</v>
      </c>
      <c r="AC2193" s="82"/>
      <c r="AD2193" s="82" t="s">
        <v>60</v>
      </c>
      <c r="AE2193" s="82" t="s">
        <v>60</v>
      </c>
      <c r="AF2193" s="82" t="s">
        <v>60</v>
      </c>
      <c r="AG2193" s="82" t="s">
        <v>60</v>
      </c>
      <c r="AH2193" s="82" t="s">
        <v>60</v>
      </c>
      <c r="AI2193" s="82" t="s">
        <v>1471</v>
      </c>
      <c r="AJ2193" s="82"/>
      <c r="AK2193" s="82" t="s">
        <v>61</v>
      </c>
      <c r="AL2193" s="82" t="s">
        <v>61</v>
      </c>
      <c r="AM2193" s="239">
        <f>COUNTIF(H2193:AL2193,"PH")+COUNTIF(H2193:AL2193,"PH/L")+COUNTIF(H2193:AL2193,"PM")</f>
        <v>0</v>
      </c>
      <c r="AN2193" s="239">
        <f>COUNTIF(H2193:AL2193,"PD")+COUNTIF(H2193:AL2193,"PDD")+COUNTIF(H2193:AL2193,"P/DS")/2+COUNTIF(H2193:AL2193,"PMD")</f>
        <v>0</v>
      </c>
      <c r="AO2193" s="239">
        <f>COUNTIF(H2193:AL2193,"PN")+COUNTIF(H2193:AL2193,"P/NS")/2+COUNTIF(H2193:AL2193,"PH")+COUNTIF(H2193:AL2193,"PH/F")/2+COUNTIF(H2193:AL2193,"PH/L")/2+COUNTIF(H2193:AL2193,"PM")</f>
        <v>0</v>
      </c>
      <c r="AP2193" s="239">
        <f>COUNTIF(H2193:AL2193,"BH")+COUNTIF(H2193:AL2193,"AL/BL")+COUNTIF(H2193:AL2193,"UL/BL")+COUNTIF(H2193:AL2193,"BM")</f>
        <v>0</v>
      </c>
      <c r="AQ2193" s="239">
        <f>COUNTIF(H2193:AL2193,"DS")+COUNTIF(H2193:AL2193,"AL/DS")/2+COUNTIF(H2193:AL2193,"UL/DS")/2+COUNTIF(H2193:AL2193,"CT")+COUNTIF(H2193:AL2193,"MD")</f>
        <v>11.5</v>
      </c>
      <c r="AR2193" s="239">
        <f>COUNTIF(H2193:AL2193,"NS")+COUNTIF(H2193:AL2193,"AL/NS")/2+COUNTIF(H2193:AL2193,"UL/NS")/2+COUNTIF(H2193:AL2193,"BH")+COUNTIF(H2193:AL2193,"AL/BF")/2+COUNTIF(H2193:AL2193,"AL/BL")/2+COUNTIF(H2193:AL2193,"UL/BL")/2+COUNTIF(H2193:AL2193,"UL/BF")/2+COUNTIF(H2193:AL2193,"BM")</f>
        <v>13</v>
      </c>
      <c r="AS2193" s="239">
        <f>COUNTIF(H2193:AL2193,"AL")+COUNTIF(H2193:AL2193,"AL/DS")/2+COUNTIF(H2193:AL2193,"AL/NS")/2+COUNTIF(H2193:AL2193,"NH")+COUNTIF(H2193:AL2193,"SL")+COUNTIF(H2193:AL2193,"NHD")+COUNTIF(H2193:AL2193,"B")+COUNTIF(H2193:AL2193,"HL")+COUNTIF(H2193:AL2193,"AL/BF")/2+COUNTIF(H2193:AL2193,"AL/BL")/2</f>
        <v>1</v>
      </c>
      <c r="AT2193" s="255">
        <f>COUNTIF(H2193:AL2193,"PD")+COUNTIF(H2193:AL2193,"PN")+COUNTIF(H2193:AL2193,"P/DS")/2+COUNTIF(H2193:AL2193,"P/NS")/2+COUNTIF(H2193:AL2193,"DS")+COUNTIF(H2193:AL2193,"NS")+COUNTIF(H2193:AL2193,"AL")+COUNTIF(H2193:AL2193,"AL/DS")+COUNTIF(H2193:AL2193,"AL/NS")+COUNTIF(H2193:AL2193,"NH")+COUNTIF(H2193:AL2193,"SL")+COUNTIF(H2193:AL2193,"UL/DS")/2+COUNTIF(H2193:AL2193,"UL/NS")/2+COUNTIF(H2193:AL2193,"CT")+COUNTIF(H2193:AL2193,"NHD")+COUNTIF(H2193:AL2193,"PDD")+COUNTIF(H2193:AL2193,"B")+COUNTIF(H2193:AL2193,"HL")+COUNTIF(H2193:AL2193,"PH")+COUNTIF(H2193:AL2193,"BH")+COUNTIF(H2193:AL2193,"AL/BF")+COUNTIF(H2193:AL2193,"AL/BL")+COUNTIF(H2193:AL2193,"UL/BF")/2+COUNTIF(H2193:AL2193,"UL/BL")/2+COUNTIF(H2193:AL2193,"PH/F")/2+COUNTIF(H2193:AL2193,"PH/L")/2+COUNTIF(H2193:AL2193,"MD")+COUNTIF(H2193:AL2193,"PMD")+COUNTIF(H2193:AL2193,"PM")+COUNTIF(H2193:AL2193,"BM")</f>
        <v>25.5</v>
      </c>
      <c r="AU2193" s="255">
        <f>COUNTIF(H2193:AL2193,"P/DS")/2+COUNTIF(H2193:AL2193,"P/NS")/2+COUNTIF(H2193:AL2193,"IL")+COUNTIF(H2193:AL2193,"NL")+COUNTIF(H2193:AL2193,"UL")+COUNTIF(H2193:AL2193,"UL/DS")/2+COUNTIF(H2193:AL2193,"UL/NS")/2+COUNTIF(H2193:AL2193,"KT")+COUNTIF(H2193:AL2193,"UL/BF")/2+COUNTIF(H2193:AL2193,"UL/BL")/2+COUNTIF(H2193:AL2193,"PH/F")/2+COUNTIF(H2193:AL2193,"PH/L")/2+COUNTIF(H2193:AL2193,"NB")</f>
        <v>0.5</v>
      </c>
      <c r="AV2193" s="258">
        <f>COUNTIF(H2193:AL2193,"PN")+COUNTIF(H2193:AL2193,"TVD")+COUNTIF(H2193:AL2193,"PH")+COUNTIF(H2193:AL2193,"PM")+COUNTIF(H2193:AL2193,"PDD")-COUNTIFS(H2193:AL2193,"PN",H2200:AL2200,"&gt;=3")-COUNTIFS(H2193:AL2193,"PM",H2200:AL2200,"&gt;=3")</f>
        <v>0</v>
      </c>
      <c r="AW2193" s="258">
        <f>COUNTIF(H2193:AL2193,"NS")+COUNTIF(H2193:AL2193,"D")+COUNTIF(H2193:AL2193,"BH")+COUNTIF(H2193:AL2193,"NHD")+COUNTIF(H2193:AL2193,"BM")-COUNTIFS(H2193:AL2193,"NS",H2200:AL2200,"&gt;=3")-COUNTIFS(H2193:AL2193,"BH",H2200:AL2200,"&gt;=3")-COUNTIFS(H2193:AL2193,"BM",H2200:AL2200,"&gt;=3")</f>
        <v>14</v>
      </c>
      <c r="AX2193" s="255">
        <f>COUNTIF(H2193:AL2193,"AL")+COUNTIF(H2193:AL2193,"AL/DS")/2+COUNTIF(H2193:AL2193,"AL/NS")/2+COUNTIF(H2193:AL2193,"AL/BF")+COUNTIF(H2193:AL2193,"AL/BL")/2</f>
        <v>0</v>
      </c>
      <c r="AY2193" s="255">
        <f>COUNTIF(H2193:AL2193,"SL")</f>
        <v>0</v>
      </c>
      <c r="AZ2193" s="255">
        <f>COUNTIF(H2193:AL2193,"NH")</f>
        <v>1</v>
      </c>
      <c r="BA2193" s="255">
        <f>COUNTIF(H2193:AL2193,"HL")</f>
        <v>0</v>
      </c>
      <c r="BB2193" s="255">
        <f>COUNTIF(G2193:AL2193,"P/DS")/2+COUNTIF(G2193:AL2193,"P/NS")/2+COUNTIF(G2193:AL2193,"UL")+COUNTIF(G2193:AL2193,"UL/DS")/2+COUNTIF(G2193:AL2193,"UL/NS")/2+COUNTIF(G2193:AL2193,"UL/BL")/2+COUNTIF(G2193:AL2193,"UL/BF")/2+COUNTIF(G2193:AL2193,"PH/F")/2+COUNTIF(G2193:AL2193,"PH/L")/2</f>
        <v>0.5</v>
      </c>
      <c r="BC2193" s="255">
        <f>COUNTIF(H2193:AL2193,"NB")</f>
        <v>0</v>
      </c>
      <c r="BD2193" s="255">
        <f>COUNTIF(H2193:AL2193,"NL")</f>
        <v>0</v>
      </c>
      <c r="BE2193" s="255">
        <f>COUNTIF(H2193:AL2193,"IL")</f>
        <v>0</v>
      </c>
      <c r="BF2193" s="255">
        <f>COUNTIF(H2193:AL2193,"KT")</f>
        <v>0</v>
      </c>
      <c r="BG2193" s="255">
        <f>COUNTIF(H2193:AL2193,"L70")</f>
        <v>0</v>
      </c>
      <c r="BH2193" s="255">
        <f>COUNTIF(H2193:AL2193,"MD")</f>
        <v>0</v>
      </c>
      <c r="BI2193" s="255">
        <f>COUNTIF(H2193:AL2193,"PMD")</f>
        <v>0</v>
      </c>
      <c r="BJ2193" s="255">
        <f>COUNTIF(H2193:AL2193,"PM")</f>
        <v>0</v>
      </c>
      <c r="BK2193" s="255">
        <f>COUNTIF(H2193:AL2193,"BM")</f>
        <v>0</v>
      </c>
      <c r="BL2193" s="261">
        <f>SUMIF(H2193:AL2193,"PD",H2194:AL2194)+SUMIF(H2193:AL2193,"PN",H2194:AL2194)+SUMIF(H2193:AL2193,"P/DS",H2194:AL2194)+SUMIF(H2193:AL2193,"PN/F",H2194:AL2194)+SUMIF(H2193:AL2193,"PN/L",H2194:AL2194)+SUMIF(H2193:AL2193,"TV",H2194:AL2194)+SUMIF(H2193:AL2193,"TVD",H2194:AL2194)+SUMIF(H2193:AL2193,"PDD",H2194:AL2194)</f>
        <v>0</v>
      </c>
      <c r="BM2193" s="261">
        <f>SUMIF(H2193:AL2193,"PD",H2195:AL2195)+SUMIF(H2193:AL2193,"PN",H2195:AL2195)+SUMIF(H2193:AL2193,"P/DS",H2195:AL2195)+SUMIF(H2193:AL2193,"PN/F",H2195:AL2195)+SUMIF(H2193:AL2193,"PN/L",H2195:AL2195)+SUMIF(H2193:AL2193,"TV",H2195:AL2195)+SUMIF(H2193:AL2193,"TVD",H2195:AL2195)+SUMIF(H2193:AL2193,"PDD",H2195:AL2195)+SUMIF(H2193:AL2193,"PMD",H2195:AL2195)</f>
        <v>0</v>
      </c>
      <c r="BN2193" s="261">
        <f>SUMIF(H2193:AL2193,"PD",H2196:AL2196)+SUMIF(H2193:AL2193,"PN",H2196:AL2196)+SUMIF(H2193:AL2193,"P/DS",H2196:AL2196)+SUMIF(H2193:AL2193,"PN/F",H2196:AL2196)+SUMIF(H2193:AL2193,"PN/L",H2196:AL2196)+SUMIF(H2193:AL2193,"TV",H2196:AL2196)+SUMIF(H2193:AL2193,"TVD",H2196:AL2196)</f>
        <v>0</v>
      </c>
      <c r="BO2193" s="261">
        <f>SUMIF(H2193:AL2193,"PD",H2197:AL2197)+SUMIF(H2193:AL2193,"PN",H2197:AL2197)+SUMIF(H2193:AL2193,"P/DS",H2197:AL2197)+SUMIF(H2193:AL2193,"PN/F",H2197:AL2197)+SUMIF(H2193:AL2193,"PN/L",H2197:AL2197)+SUMIF(H2193:AL2193,"TV",H2197:AL2197)+SUMIF(H2193:AL2193,"TVD",H2197:AL2197)</f>
        <v>0</v>
      </c>
      <c r="BP2193" s="261">
        <f>SUMIF(H2193:AL2193,"PD",H2198:AL2198)+SUMIF(H2193:AL2193,"PN",H2198:AL2198)+SUMIF(H2193:AL2193,"P/DS",H2198:AL2198)+SUMIF(H2193:AL2193,"PN/F",H2198:AL2198)+SUMIF(H2193:AL2193,"PN/L",H2198:AL2198)+SUMIF(H2193:AL2193,"TV",H2198:AL2198)+SUMIF(H2193:AL2193,"TVD",H2198:AL2198)+SUMIF(H2193:AL2193,"PDD",H2198:AL2198)+SUMIF(H2193:AL2193,"PH",H2198:AL2198)+SUMIF(H2193:AL2193,"PM",H2198:AL2198)</f>
        <v>0</v>
      </c>
      <c r="BQ2193" s="261">
        <f>SUMIF(H2193:AL2193,"PD",H2199:AL2199)+SUMIF(H2193:AL2193,"PN",H2199:AL2199)+SUMIF(H2193:AL2193,"P/DS",H2199:AL2199)+SUMIF(H2193:AL2193,"PN/F",H2199:AL2199)+SUMIF(H2193:AL2193,"PN/L",H2199:AL2199)+SUMIF(H2193:AL2193,"TV",H2199:AL2199)+SUMIF(H2193:AL2193,"TVD",H2199:AL2199)+SUMIF(H2193:AL2193,"PDD",H2199:AL2199)+SUMIF(H2193:AL2193,"PH",H2199:AL2199)+SUMIF(H2193:AL2193,"PM",H2199:AL2199)</f>
        <v>0</v>
      </c>
      <c r="BR2193" s="269">
        <f>SUM(H2194:AL2194)-BL2193</f>
        <v>16.5</v>
      </c>
      <c r="BS2193" s="269">
        <f>SUM(H2195:AL2195)-BM2193</f>
        <v>9</v>
      </c>
      <c r="BT2193" s="269">
        <f>SUM(H2196:AL2196)-BN2193</f>
        <v>0</v>
      </c>
      <c r="BU2193" s="269">
        <f>SUM(H2197:AL2197)-BO2193</f>
        <v>6.5</v>
      </c>
      <c r="BV2193" s="269">
        <f>SUM(H2198:AL2198)-BP2193</f>
        <v>0</v>
      </c>
      <c r="BW2193" s="269">
        <f>SUM(H2199:AL2199)-BQ2193</f>
        <v>0</v>
      </c>
      <c r="BX2193" s="255">
        <f>SUMIF(H2193:AL2193,"PD",H2200:AL2200)+SUMIF(H2193:AL2193,"PN",H2200:AL2200)+SUMIF(H2193:AL2193,"P/DS",H2200:AL2200)+SUMIF(H2193:AL2193,"PN/F",H2200:AL2200)+SUMIF(H2193:AL2193,"PN/L",H2200:AL2200)</f>
        <v>0</v>
      </c>
      <c r="BY2193" s="255">
        <f>SUM(H2200:AL2200)-BX2193</f>
        <v>0</v>
      </c>
      <c r="BZ2193" s="255">
        <f t="shared" ref="BZ2193" si="758">+SUM(BL2193:BW2200)</f>
        <v>32</v>
      </c>
      <c r="CA2193" s="266">
        <f>(COUNTIFS(H2193:AL2193,"PD",H2194:AL2194,"&gt;=2"))*0.5-IF(CN2193="VP",COUNTIFS($H$16:$AL$16,"SAT",H2193:AL2193,"PD",H2194:AL2194,"&gt;=2"))*0.5</f>
        <v>0</v>
      </c>
      <c r="CB2193" s="266">
        <f>(COUNTIFS(H2193:AL2193,"PN",H2195:AL2195,"&gt;=0.5",H2194:AL2194,"&gt;=1.5"))*0.5+COUNTIFS(H2193:AL2193,"PDD",H2195:AL2195,"&gt;=0.5",H2194:AL2194,"&gt;=1.5")*0.5</f>
        <v>0</v>
      </c>
      <c r="CC2193" s="273">
        <f>(COUNTIFS(H2193:AL2193,"TV",H2195:AL2195,"&gt;=10"))*0.5+(COUNTIFS(H2193:AL2193,"PMD",H2195:AL2195,"&gt;=2"))*0.5</f>
        <v>0</v>
      </c>
      <c r="CD2193" s="266">
        <f>(COUNTIFS(H2193:AL2193,"TVD",H2197:AL2197,"&gt;=6.5",H2195:AL2195,"&gt;=3.5"))*0.5</f>
        <v>0</v>
      </c>
      <c r="CE2193" s="266">
        <f>(COUNTIFS(H2193:AL2193,"PD",H2198:AL2198,"&gt;=10"))*0.5</f>
        <v>0</v>
      </c>
      <c r="CF2193" s="266">
        <f>(COUNTIFS(H2193:AL2193,"PDD",H2198:AL2198,"&gt;=3.5",H2199:AL2199,"&gt;=6.5")+COUNTIFS(H2193:AL2193,"PH",H2199:AL2199,"&gt;=0.5",H2198:AL2198,"&gt;=1.5")+COUNTIFS(H2193:AL2193,"PM",H2199:AL2199,"&gt;=0.5",H2198:AL2198,"&gt;=1.5"))*0.5</f>
        <v>0</v>
      </c>
      <c r="CG2193" s="266">
        <f>(COUNTIFS(H2193:AL2193,"DS",H2194:AL2194,"&gt;=2")+COUNTIFS(H2193:AL2193,"AL/DS",H2194:AL2194,"&gt;=2"))*0.5-IF(CN2193="VP",COUNTIFS($H$16:$AL$16,"SAT",H2193:AL2193,"DS",H2194:AL2194,"&gt;=2"))*0.5</f>
        <v>0</v>
      </c>
      <c r="CH2193" s="266">
        <f>(COUNTIFS(H2193:AL2193,"NS",H2195:AL2195,"&gt;=0.5",H2194:AL2194,"&gt;=1.5")+COUNTIFS(H2193:AL2193,"AL/NS",H2195:AL2195,"&gt;=0.5",H2194:AL2194,"&gt;=1.5")+COUNTIFS(H2193:AL2193,"NHD",H2195:AL2195,"&gt;=4.5",H2198:AL2198,"&gt;=2",H2194:AL2194,"&gt;=1.5"))*0.5</f>
        <v>5</v>
      </c>
      <c r="CI2193" s="266">
        <f>(COUNTIF(H2195:AL2195,"&gt;=10")+COUNTIFS(H2193:AL2193,"MD",H2195:AL2195,"&gt;=2")-COUNTIFS(H2193:AL2193,"TV",H2195:AL2195,"&gt;=10"))*0.5</f>
        <v>0</v>
      </c>
      <c r="CJ2193" s="266">
        <f>(COUNTIFS(H2193:AL2193,"D",H2197:AL2197,"&gt;=6.5",H2195:AL2195,"&gt;=3.5"))*0.5</f>
        <v>0.5</v>
      </c>
      <c r="CK2193" s="266">
        <f>(COUNTIF(H2198:AL2198,"&gt;=10")-COUNTIFS(H2193:AL2193,"PD",H2198:AL2198,"&gt;=10"))*0.5</f>
        <v>0</v>
      </c>
      <c r="CL2193" s="265">
        <f>(COUNTIFS(H2193:AL2193,"NHD",H2198:AL2198,"&gt;=3.5",H2199:AL2199,"&gt;=6.5")+COUNTIFS(H2193:AL2193,"BH",H2198:AL2198,"&gt;=1.5",H2199:AL2199,"&gt;=0.5")+COUNTIFS(H2193:AL2193,"BM",H2198:AL2198,"&gt;=1.5",H2199:AL2199,"&gt;=0.5")+COUNTIFS(H2193:AL2193,"D",H2198:AL2198,"&gt;=1.5",H2199:AL2199,"&gt;=0.5"))*0.5</f>
        <v>0</v>
      </c>
      <c r="CM2193" s="272"/>
      <c r="CN2193" s="264" t="s">
        <v>723</v>
      </c>
      <c r="CO2193" s="177">
        <f t="shared" ref="CO2193" si="759">+AM2193+AN2193+AO2193+AP2193+AQ2193+AR2193+AS2193+AU2193+BG2193</f>
        <v>26</v>
      </c>
      <c r="CP2193" s="225">
        <f>+SUM(I2194:I2199)-I2200</f>
        <v>10.5</v>
      </c>
      <c r="CQ2193" s="225">
        <f>+SUM(J2194:J2199)-J2200</f>
        <v>2</v>
      </c>
      <c r="CR2193" s="225">
        <f>+SUM(K2194:K2199)-K2200</f>
        <v>2</v>
      </c>
      <c r="CS2193" s="178"/>
      <c r="CT2193" s="178"/>
      <c r="CU2193" s="178"/>
      <c r="CV2193" s="178"/>
      <c r="CW2193" s="178"/>
      <c r="CX2193" s="178"/>
      <c r="CY2193" s="178"/>
      <c r="CZ2193" s="178"/>
      <c r="DA2193" s="178"/>
      <c r="DB2193" s="178"/>
      <c r="DC2193" s="178"/>
      <c r="DD2193" s="178"/>
      <c r="DE2193" s="178"/>
      <c r="DF2193" s="178" t="e">
        <f>+SUM(#REF!)</f>
        <v>#REF!</v>
      </c>
    </row>
    <row r="2194" spans="1:110" s="120" customFormat="1" ht="15" customHeight="1">
      <c r="A2194" s="228"/>
      <c r="B2194" s="360"/>
      <c r="C2194" s="363"/>
      <c r="D2194" s="237"/>
      <c r="E2194" s="237"/>
      <c r="F2194" s="242" t="s">
        <v>82</v>
      </c>
      <c r="G2194" s="121">
        <v>1.5</v>
      </c>
      <c r="H2194" s="83"/>
      <c r="I2194" s="83"/>
      <c r="J2194" s="83">
        <v>1.5</v>
      </c>
      <c r="K2194" s="83">
        <v>1.5</v>
      </c>
      <c r="L2194" s="83">
        <v>1.5</v>
      </c>
      <c r="M2194" s="83">
        <v>1.5</v>
      </c>
      <c r="N2194" s="83">
        <v>2</v>
      </c>
      <c r="O2194" s="83"/>
      <c r="P2194" s="83">
        <v>1.5</v>
      </c>
      <c r="Q2194" s="83">
        <v>2</v>
      </c>
      <c r="R2194" s="83">
        <v>1.5</v>
      </c>
      <c r="S2194" s="83">
        <v>1.5</v>
      </c>
      <c r="T2194" s="83">
        <v>2</v>
      </c>
      <c r="U2194" s="83"/>
      <c r="V2194" s="83"/>
      <c r="W2194" s="83"/>
      <c r="X2194" s="83"/>
      <c r="Y2194" s="83"/>
      <c r="Z2194" s="83"/>
      <c r="AA2194" s="83"/>
      <c r="AB2194" s="83"/>
      <c r="AC2194" s="79"/>
      <c r="AD2194" s="79"/>
      <c r="AE2194" s="79"/>
      <c r="AF2194" s="79"/>
      <c r="AG2194" s="79"/>
      <c r="AH2194" s="79"/>
      <c r="AI2194" s="79"/>
      <c r="AJ2194" s="79"/>
      <c r="AK2194" s="79"/>
      <c r="AL2194" s="79"/>
      <c r="AM2194" s="240"/>
      <c r="AN2194" s="240"/>
      <c r="AO2194" s="240"/>
      <c r="AP2194" s="240"/>
      <c r="AQ2194" s="240"/>
      <c r="AR2194" s="240"/>
      <c r="AS2194" s="240"/>
      <c r="AT2194" s="256"/>
      <c r="AU2194" s="256"/>
      <c r="AV2194" s="259"/>
      <c r="AW2194" s="259"/>
      <c r="AX2194" s="256"/>
      <c r="AY2194" s="256"/>
      <c r="AZ2194" s="256"/>
      <c r="BA2194" s="256"/>
      <c r="BB2194" s="256"/>
      <c r="BC2194" s="256"/>
      <c r="BD2194" s="256"/>
      <c r="BE2194" s="256"/>
      <c r="BF2194" s="256"/>
      <c r="BG2194" s="256"/>
      <c r="BH2194" s="256"/>
      <c r="BI2194" s="256"/>
      <c r="BJ2194" s="256"/>
      <c r="BK2194" s="256"/>
      <c r="BL2194" s="262"/>
      <c r="BM2194" s="262"/>
      <c r="BN2194" s="262"/>
      <c r="BO2194" s="262"/>
      <c r="BP2194" s="262"/>
      <c r="BQ2194" s="262"/>
      <c r="BR2194" s="270"/>
      <c r="BS2194" s="270"/>
      <c r="BT2194" s="270"/>
      <c r="BU2194" s="270"/>
      <c r="BV2194" s="270"/>
      <c r="BW2194" s="270"/>
      <c r="BX2194" s="256"/>
      <c r="BY2194" s="256"/>
      <c r="BZ2194" s="256"/>
      <c r="CA2194" s="267"/>
      <c r="CB2194" s="267"/>
      <c r="CC2194" s="274"/>
      <c r="CD2194" s="267"/>
      <c r="CE2194" s="267"/>
      <c r="CF2194" s="267"/>
      <c r="CG2194" s="267"/>
      <c r="CH2194" s="267"/>
      <c r="CI2194" s="267"/>
      <c r="CJ2194" s="267"/>
      <c r="CK2194" s="267"/>
      <c r="CL2194" s="265"/>
      <c r="CM2194" s="272"/>
      <c r="CN2194" s="264"/>
      <c r="CO2194" s="177"/>
      <c r="CP2194" s="226"/>
      <c r="CQ2194" s="226"/>
      <c r="CR2194" s="226"/>
      <c r="CS2194" s="178"/>
      <c r="CT2194" s="178"/>
      <c r="CU2194" s="178"/>
      <c r="CV2194" s="178"/>
      <c r="CW2194" s="178"/>
      <c r="CX2194" s="178"/>
      <c r="CY2194" s="178"/>
      <c r="CZ2194" s="178"/>
      <c r="DA2194" s="178"/>
      <c r="DB2194" s="178"/>
      <c r="DC2194" s="178"/>
      <c r="DD2194" s="178"/>
      <c r="DE2194" s="178"/>
      <c r="DF2194" s="178"/>
    </row>
    <row r="2195" spans="1:110" s="120" customFormat="1" ht="15" customHeight="1">
      <c r="A2195" s="228"/>
      <c r="B2195" s="360"/>
      <c r="C2195" s="363"/>
      <c r="D2195" s="237"/>
      <c r="E2195" s="237"/>
      <c r="F2195" s="243"/>
      <c r="G2195" s="122">
        <v>2</v>
      </c>
      <c r="H2195" s="84"/>
      <c r="I2195" s="84">
        <v>4</v>
      </c>
      <c r="J2195" s="84">
        <v>0.5</v>
      </c>
      <c r="K2195" s="84">
        <v>0.5</v>
      </c>
      <c r="L2195" s="84">
        <v>0.5</v>
      </c>
      <c r="M2195" s="84">
        <v>0.5</v>
      </c>
      <c r="N2195" s="84">
        <v>0.5</v>
      </c>
      <c r="O2195" s="84"/>
      <c r="P2195" s="84">
        <v>0.5</v>
      </c>
      <c r="Q2195" s="84">
        <v>0.5</v>
      </c>
      <c r="R2195" s="84">
        <v>0.5</v>
      </c>
      <c r="S2195" s="84">
        <v>0.5</v>
      </c>
      <c r="T2195" s="84">
        <v>0.5</v>
      </c>
      <c r="U2195" s="84"/>
      <c r="V2195" s="84"/>
      <c r="W2195" s="84"/>
      <c r="X2195" s="84"/>
      <c r="Y2195" s="84"/>
      <c r="Z2195" s="84"/>
      <c r="AA2195" s="84"/>
      <c r="AB2195" s="84"/>
      <c r="AC2195" s="80"/>
      <c r="AD2195" s="80"/>
      <c r="AE2195" s="80"/>
      <c r="AF2195" s="80"/>
      <c r="AG2195" s="80"/>
      <c r="AH2195" s="80"/>
      <c r="AI2195" s="80"/>
      <c r="AJ2195" s="80"/>
      <c r="AK2195" s="80"/>
      <c r="AL2195" s="80"/>
      <c r="AM2195" s="240"/>
      <c r="AN2195" s="240"/>
      <c r="AO2195" s="240"/>
      <c r="AP2195" s="240"/>
      <c r="AQ2195" s="240"/>
      <c r="AR2195" s="240"/>
      <c r="AS2195" s="240"/>
      <c r="AT2195" s="256"/>
      <c r="AU2195" s="256"/>
      <c r="AV2195" s="259"/>
      <c r="AW2195" s="259"/>
      <c r="AX2195" s="256"/>
      <c r="AY2195" s="256"/>
      <c r="AZ2195" s="256"/>
      <c r="BA2195" s="256"/>
      <c r="BB2195" s="256"/>
      <c r="BC2195" s="256"/>
      <c r="BD2195" s="256"/>
      <c r="BE2195" s="256"/>
      <c r="BF2195" s="256"/>
      <c r="BG2195" s="256"/>
      <c r="BH2195" s="256"/>
      <c r="BI2195" s="256"/>
      <c r="BJ2195" s="256"/>
      <c r="BK2195" s="256"/>
      <c r="BL2195" s="262"/>
      <c r="BM2195" s="262"/>
      <c r="BN2195" s="262"/>
      <c r="BO2195" s="262"/>
      <c r="BP2195" s="262"/>
      <c r="BQ2195" s="262"/>
      <c r="BR2195" s="270"/>
      <c r="BS2195" s="270"/>
      <c r="BT2195" s="270"/>
      <c r="BU2195" s="270"/>
      <c r="BV2195" s="270"/>
      <c r="BW2195" s="270"/>
      <c r="BX2195" s="256"/>
      <c r="BY2195" s="256"/>
      <c r="BZ2195" s="256"/>
      <c r="CA2195" s="267"/>
      <c r="CB2195" s="267"/>
      <c r="CC2195" s="274"/>
      <c r="CD2195" s="267"/>
      <c r="CE2195" s="267"/>
      <c r="CF2195" s="267"/>
      <c r="CG2195" s="267"/>
      <c r="CH2195" s="267"/>
      <c r="CI2195" s="267"/>
      <c r="CJ2195" s="267"/>
      <c r="CK2195" s="267"/>
      <c r="CL2195" s="265"/>
      <c r="CM2195" s="272"/>
      <c r="CN2195" s="264"/>
      <c r="CO2195" s="177"/>
      <c r="CP2195" s="226"/>
      <c r="CQ2195" s="226"/>
      <c r="CR2195" s="226"/>
      <c r="CS2195" s="178"/>
      <c r="CT2195" s="178"/>
      <c r="CU2195" s="178"/>
      <c r="CV2195" s="178"/>
      <c r="CW2195" s="178"/>
      <c r="CX2195" s="178"/>
      <c r="CY2195" s="178"/>
      <c r="CZ2195" s="178"/>
      <c r="DA2195" s="178"/>
      <c r="DB2195" s="178"/>
      <c r="DC2195" s="178"/>
      <c r="DD2195" s="178"/>
      <c r="DE2195" s="178"/>
      <c r="DF2195" s="178"/>
    </row>
    <row r="2196" spans="1:110" s="120" customFormat="1" ht="15" customHeight="1">
      <c r="A2196" s="228"/>
      <c r="B2196" s="360"/>
      <c r="C2196" s="363"/>
      <c r="D2196" s="237"/>
      <c r="E2196" s="237"/>
      <c r="F2196" s="243"/>
      <c r="G2196" s="122">
        <v>2.1</v>
      </c>
      <c r="H2196" s="84"/>
      <c r="I2196" s="84"/>
      <c r="J2196" s="84"/>
      <c r="K2196" s="84"/>
      <c r="L2196" s="84"/>
      <c r="M2196" s="84"/>
      <c r="N2196" s="84"/>
      <c r="O2196" s="84"/>
      <c r="P2196" s="84"/>
      <c r="Q2196" s="84"/>
      <c r="R2196" s="84"/>
      <c r="S2196" s="84"/>
      <c r="T2196" s="84"/>
      <c r="U2196" s="84"/>
      <c r="V2196" s="84"/>
      <c r="W2196" s="84"/>
      <c r="X2196" s="84"/>
      <c r="Y2196" s="84"/>
      <c r="Z2196" s="84"/>
      <c r="AA2196" s="84"/>
      <c r="AB2196" s="84"/>
      <c r="AC2196" s="80"/>
      <c r="AD2196" s="80"/>
      <c r="AE2196" s="80"/>
      <c r="AF2196" s="80"/>
      <c r="AG2196" s="80"/>
      <c r="AH2196" s="80"/>
      <c r="AI2196" s="80"/>
      <c r="AJ2196" s="80"/>
      <c r="AK2196" s="80"/>
      <c r="AL2196" s="80"/>
      <c r="AM2196" s="240"/>
      <c r="AN2196" s="240"/>
      <c r="AO2196" s="240"/>
      <c r="AP2196" s="240"/>
      <c r="AQ2196" s="240"/>
      <c r="AR2196" s="240"/>
      <c r="AS2196" s="240"/>
      <c r="AT2196" s="256"/>
      <c r="AU2196" s="256"/>
      <c r="AV2196" s="259"/>
      <c r="AW2196" s="259"/>
      <c r="AX2196" s="256"/>
      <c r="AY2196" s="256"/>
      <c r="AZ2196" s="256"/>
      <c r="BA2196" s="256"/>
      <c r="BB2196" s="256"/>
      <c r="BC2196" s="256"/>
      <c r="BD2196" s="256"/>
      <c r="BE2196" s="256"/>
      <c r="BF2196" s="256"/>
      <c r="BG2196" s="256"/>
      <c r="BH2196" s="256"/>
      <c r="BI2196" s="256"/>
      <c r="BJ2196" s="256"/>
      <c r="BK2196" s="256"/>
      <c r="BL2196" s="262"/>
      <c r="BM2196" s="262"/>
      <c r="BN2196" s="262"/>
      <c r="BO2196" s="262"/>
      <c r="BP2196" s="262"/>
      <c r="BQ2196" s="262"/>
      <c r="BR2196" s="270"/>
      <c r="BS2196" s="270"/>
      <c r="BT2196" s="270"/>
      <c r="BU2196" s="270"/>
      <c r="BV2196" s="270"/>
      <c r="BW2196" s="270"/>
      <c r="BX2196" s="256"/>
      <c r="BY2196" s="256"/>
      <c r="BZ2196" s="256"/>
      <c r="CA2196" s="267"/>
      <c r="CB2196" s="267"/>
      <c r="CC2196" s="274"/>
      <c r="CD2196" s="267"/>
      <c r="CE2196" s="267"/>
      <c r="CF2196" s="267"/>
      <c r="CG2196" s="267"/>
      <c r="CH2196" s="267"/>
      <c r="CI2196" s="267"/>
      <c r="CJ2196" s="267"/>
      <c r="CK2196" s="267"/>
      <c r="CL2196" s="265"/>
      <c r="CM2196" s="272"/>
      <c r="CN2196" s="264"/>
      <c r="CO2196" s="177"/>
      <c r="CP2196" s="226"/>
      <c r="CQ2196" s="226"/>
      <c r="CR2196" s="226"/>
      <c r="CS2196" s="178"/>
      <c r="CT2196" s="178"/>
      <c r="CU2196" s="178"/>
      <c r="CV2196" s="178"/>
      <c r="CW2196" s="178"/>
      <c r="CX2196" s="178"/>
      <c r="CY2196" s="178"/>
      <c r="CZ2196" s="178"/>
      <c r="DA2196" s="178"/>
      <c r="DB2196" s="178"/>
      <c r="DC2196" s="178"/>
      <c r="DD2196" s="178"/>
      <c r="DE2196" s="178"/>
      <c r="DF2196" s="178"/>
    </row>
    <row r="2197" spans="1:110" s="120" customFormat="1" ht="15" customHeight="1">
      <c r="A2197" s="228"/>
      <c r="B2197" s="360"/>
      <c r="C2197" s="363"/>
      <c r="D2197" s="237"/>
      <c r="E2197" s="237"/>
      <c r="F2197" s="243"/>
      <c r="G2197" s="122">
        <v>2.7</v>
      </c>
      <c r="H2197" s="84"/>
      <c r="I2197" s="84">
        <v>6.5</v>
      </c>
      <c r="J2197" s="84"/>
      <c r="K2197" s="84"/>
      <c r="L2197" s="84"/>
      <c r="M2197" s="84"/>
      <c r="N2197" s="84"/>
      <c r="O2197" s="84"/>
      <c r="P2197" s="84"/>
      <c r="Q2197" s="84"/>
      <c r="R2197" s="84"/>
      <c r="S2197" s="84"/>
      <c r="T2197" s="84"/>
      <c r="U2197" s="84"/>
      <c r="V2197" s="84"/>
      <c r="W2197" s="84"/>
      <c r="X2197" s="84"/>
      <c r="Y2197" s="84"/>
      <c r="Z2197" s="84"/>
      <c r="AA2197" s="84"/>
      <c r="AB2197" s="84"/>
      <c r="AC2197" s="80"/>
      <c r="AD2197" s="80"/>
      <c r="AE2197" s="80"/>
      <c r="AF2197" s="80"/>
      <c r="AG2197" s="80"/>
      <c r="AH2197" s="80"/>
      <c r="AI2197" s="80"/>
      <c r="AJ2197" s="80"/>
      <c r="AK2197" s="80"/>
      <c r="AL2197" s="80"/>
      <c r="AM2197" s="240"/>
      <c r="AN2197" s="240"/>
      <c r="AO2197" s="240"/>
      <c r="AP2197" s="240"/>
      <c r="AQ2197" s="240"/>
      <c r="AR2197" s="240"/>
      <c r="AS2197" s="240"/>
      <c r="AT2197" s="256"/>
      <c r="AU2197" s="256"/>
      <c r="AV2197" s="259"/>
      <c r="AW2197" s="259"/>
      <c r="AX2197" s="256"/>
      <c r="AY2197" s="256"/>
      <c r="AZ2197" s="256"/>
      <c r="BA2197" s="256"/>
      <c r="BB2197" s="256"/>
      <c r="BC2197" s="256"/>
      <c r="BD2197" s="256"/>
      <c r="BE2197" s="256"/>
      <c r="BF2197" s="256"/>
      <c r="BG2197" s="256"/>
      <c r="BH2197" s="256"/>
      <c r="BI2197" s="256"/>
      <c r="BJ2197" s="256"/>
      <c r="BK2197" s="256"/>
      <c r="BL2197" s="262"/>
      <c r="BM2197" s="262"/>
      <c r="BN2197" s="262"/>
      <c r="BO2197" s="262"/>
      <c r="BP2197" s="262"/>
      <c r="BQ2197" s="262"/>
      <c r="BR2197" s="270"/>
      <c r="BS2197" s="270"/>
      <c r="BT2197" s="270"/>
      <c r="BU2197" s="270"/>
      <c r="BV2197" s="270"/>
      <c r="BW2197" s="270"/>
      <c r="BX2197" s="256"/>
      <c r="BY2197" s="256"/>
      <c r="BZ2197" s="256"/>
      <c r="CA2197" s="267"/>
      <c r="CB2197" s="267"/>
      <c r="CC2197" s="274"/>
      <c r="CD2197" s="267"/>
      <c r="CE2197" s="267"/>
      <c r="CF2197" s="267"/>
      <c r="CG2197" s="267"/>
      <c r="CH2197" s="267"/>
      <c r="CI2197" s="267"/>
      <c r="CJ2197" s="267"/>
      <c r="CK2197" s="267"/>
      <c r="CL2197" s="265"/>
      <c r="CM2197" s="272"/>
      <c r="CN2197" s="264"/>
      <c r="CO2197" s="177"/>
      <c r="CP2197" s="226"/>
      <c r="CQ2197" s="226"/>
      <c r="CR2197" s="226"/>
      <c r="CS2197" s="178"/>
      <c r="CT2197" s="178"/>
      <c r="CU2197" s="178"/>
      <c r="CV2197" s="178"/>
      <c r="CW2197" s="178"/>
      <c r="CX2197" s="178"/>
      <c r="CY2197" s="178"/>
      <c r="CZ2197" s="178"/>
      <c r="DA2197" s="178"/>
      <c r="DB2197" s="178"/>
      <c r="DC2197" s="178"/>
      <c r="DD2197" s="178"/>
      <c r="DE2197" s="178"/>
      <c r="DF2197" s="178"/>
    </row>
    <row r="2198" spans="1:110" s="120" customFormat="1" ht="15" customHeight="1">
      <c r="A2198" s="228"/>
      <c r="B2198" s="360"/>
      <c r="C2198" s="363"/>
      <c r="D2198" s="237"/>
      <c r="E2198" s="237"/>
      <c r="F2198" s="243"/>
      <c r="G2198" s="122">
        <v>3</v>
      </c>
      <c r="H2198" s="84"/>
      <c r="I2198" s="84"/>
      <c r="J2198" s="84"/>
      <c r="K2198" s="84"/>
      <c r="L2198" s="84"/>
      <c r="M2198" s="84"/>
      <c r="N2198" s="84"/>
      <c r="O2198" s="84"/>
      <c r="P2198" s="84"/>
      <c r="Q2198" s="84"/>
      <c r="R2198" s="84"/>
      <c r="S2198" s="84"/>
      <c r="T2198" s="84"/>
      <c r="U2198" s="84"/>
      <c r="V2198" s="84"/>
      <c r="W2198" s="84"/>
      <c r="X2198" s="84"/>
      <c r="Y2198" s="84"/>
      <c r="Z2198" s="84"/>
      <c r="AA2198" s="84"/>
      <c r="AB2198" s="84"/>
      <c r="AC2198" s="80"/>
      <c r="AD2198" s="80"/>
      <c r="AE2198" s="80"/>
      <c r="AF2198" s="80"/>
      <c r="AG2198" s="80"/>
      <c r="AH2198" s="80"/>
      <c r="AI2198" s="80"/>
      <c r="AJ2198" s="80"/>
      <c r="AK2198" s="80"/>
      <c r="AL2198" s="80"/>
      <c r="AM2198" s="240"/>
      <c r="AN2198" s="240"/>
      <c r="AO2198" s="240"/>
      <c r="AP2198" s="240"/>
      <c r="AQ2198" s="240"/>
      <c r="AR2198" s="240"/>
      <c r="AS2198" s="240"/>
      <c r="AT2198" s="256"/>
      <c r="AU2198" s="256"/>
      <c r="AV2198" s="259"/>
      <c r="AW2198" s="259"/>
      <c r="AX2198" s="256"/>
      <c r="AY2198" s="256"/>
      <c r="AZ2198" s="256"/>
      <c r="BA2198" s="256"/>
      <c r="BB2198" s="256"/>
      <c r="BC2198" s="256"/>
      <c r="BD2198" s="256"/>
      <c r="BE2198" s="256"/>
      <c r="BF2198" s="256"/>
      <c r="BG2198" s="256"/>
      <c r="BH2198" s="256"/>
      <c r="BI2198" s="256"/>
      <c r="BJ2198" s="256"/>
      <c r="BK2198" s="256"/>
      <c r="BL2198" s="262"/>
      <c r="BM2198" s="262"/>
      <c r="BN2198" s="262"/>
      <c r="BO2198" s="262"/>
      <c r="BP2198" s="262"/>
      <c r="BQ2198" s="262"/>
      <c r="BR2198" s="270"/>
      <c r="BS2198" s="270"/>
      <c r="BT2198" s="270"/>
      <c r="BU2198" s="270"/>
      <c r="BV2198" s="270"/>
      <c r="BW2198" s="270"/>
      <c r="BX2198" s="256"/>
      <c r="BY2198" s="256"/>
      <c r="BZ2198" s="256"/>
      <c r="CA2198" s="267"/>
      <c r="CB2198" s="267"/>
      <c r="CC2198" s="274"/>
      <c r="CD2198" s="267"/>
      <c r="CE2198" s="267"/>
      <c r="CF2198" s="267"/>
      <c r="CG2198" s="267"/>
      <c r="CH2198" s="267"/>
      <c r="CI2198" s="267"/>
      <c r="CJ2198" s="267"/>
      <c r="CK2198" s="267"/>
      <c r="CL2198" s="265"/>
      <c r="CM2198" s="272"/>
      <c r="CN2198" s="264"/>
      <c r="CO2198" s="177"/>
      <c r="CP2198" s="226"/>
      <c r="CQ2198" s="226"/>
      <c r="CR2198" s="226"/>
      <c r="CS2198" s="178"/>
      <c r="CT2198" s="178"/>
      <c r="CU2198" s="178"/>
      <c r="CV2198" s="178"/>
      <c r="CW2198" s="178"/>
      <c r="CX2198" s="178"/>
      <c r="CY2198" s="178"/>
      <c r="CZ2198" s="178"/>
      <c r="DA2198" s="178"/>
      <c r="DB2198" s="178"/>
      <c r="DC2198" s="178"/>
      <c r="DD2198" s="178"/>
      <c r="DE2198" s="178"/>
      <c r="DF2198" s="178"/>
    </row>
    <row r="2199" spans="1:110" s="120" customFormat="1" ht="15" customHeight="1">
      <c r="A2199" s="228"/>
      <c r="B2199" s="360"/>
      <c r="C2199" s="363"/>
      <c r="D2199" s="237"/>
      <c r="E2199" s="237"/>
      <c r="F2199" s="244"/>
      <c r="G2199" s="123">
        <v>3.9</v>
      </c>
      <c r="H2199" s="85"/>
      <c r="I2199" s="85"/>
      <c r="J2199" s="85"/>
      <c r="K2199" s="85"/>
      <c r="L2199" s="85"/>
      <c r="M2199" s="85"/>
      <c r="N2199" s="85"/>
      <c r="O2199" s="85"/>
      <c r="P2199" s="85"/>
      <c r="Q2199" s="85"/>
      <c r="R2199" s="85"/>
      <c r="S2199" s="85"/>
      <c r="T2199" s="85"/>
      <c r="U2199" s="85"/>
      <c r="V2199" s="85"/>
      <c r="W2199" s="85"/>
      <c r="X2199" s="85"/>
      <c r="Y2199" s="85"/>
      <c r="Z2199" s="85"/>
      <c r="AA2199" s="85"/>
      <c r="AB2199" s="85"/>
      <c r="AC2199" s="81"/>
      <c r="AD2199" s="81"/>
      <c r="AE2199" s="81"/>
      <c r="AF2199" s="81"/>
      <c r="AG2199" s="81"/>
      <c r="AH2199" s="81"/>
      <c r="AI2199" s="81"/>
      <c r="AJ2199" s="81"/>
      <c r="AK2199" s="81"/>
      <c r="AL2199" s="81"/>
      <c r="AM2199" s="240"/>
      <c r="AN2199" s="240"/>
      <c r="AO2199" s="240"/>
      <c r="AP2199" s="240"/>
      <c r="AQ2199" s="240"/>
      <c r="AR2199" s="240"/>
      <c r="AS2199" s="240"/>
      <c r="AT2199" s="256"/>
      <c r="AU2199" s="256"/>
      <c r="AV2199" s="259"/>
      <c r="AW2199" s="259"/>
      <c r="AX2199" s="256"/>
      <c r="AY2199" s="256"/>
      <c r="AZ2199" s="256"/>
      <c r="BA2199" s="256"/>
      <c r="BB2199" s="256"/>
      <c r="BC2199" s="256"/>
      <c r="BD2199" s="256"/>
      <c r="BE2199" s="256"/>
      <c r="BF2199" s="256"/>
      <c r="BG2199" s="256"/>
      <c r="BH2199" s="256"/>
      <c r="BI2199" s="256"/>
      <c r="BJ2199" s="256"/>
      <c r="BK2199" s="256"/>
      <c r="BL2199" s="262"/>
      <c r="BM2199" s="262"/>
      <c r="BN2199" s="262"/>
      <c r="BO2199" s="262"/>
      <c r="BP2199" s="262"/>
      <c r="BQ2199" s="262"/>
      <c r="BR2199" s="270"/>
      <c r="BS2199" s="270"/>
      <c r="BT2199" s="270"/>
      <c r="BU2199" s="270"/>
      <c r="BV2199" s="270"/>
      <c r="BW2199" s="270"/>
      <c r="BX2199" s="256"/>
      <c r="BY2199" s="256"/>
      <c r="BZ2199" s="256"/>
      <c r="CA2199" s="267"/>
      <c r="CB2199" s="267"/>
      <c r="CC2199" s="274"/>
      <c r="CD2199" s="267"/>
      <c r="CE2199" s="267"/>
      <c r="CF2199" s="267"/>
      <c r="CG2199" s="267"/>
      <c r="CH2199" s="267"/>
      <c r="CI2199" s="267"/>
      <c r="CJ2199" s="267"/>
      <c r="CK2199" s="267"/>
      <c r="CL2199" s="265"/>
      <c r="CM2199" s="272"/>
      <c r="CN2199" s="264"/>
      <c r="CO2199" s="177"/>
      <c r="CP2199" s="226"/>
      <c r="CQ2199" s="226"/>
      <c r="CR2199" s="226"/>
      <c r="CS2199" s="178"/>
      <c r="CT2199" s="178"/>
      <c r="CU2199" s="178"/>
      <c r="CV2199" s="178"/>
      <c r="CW2199" s="178"/>
      <c r="CX2199" s="178"/>
      <c r="CY2199" s="178"/>
      <c r="CZ2199" s="178"/>
      <c r="DA2199" s="178"/>
      <c r="DB2199" s="178"/>
      <c r="DC2199" s="178"/>
      <c r="DD2199" s="178"/>
      <c r="DE2199" s="178"/>
      <c r="DF2199" s="178"/>
    </row>
    <row r="2200" spans="1:110" s="120" customFormat="1" ht="15" customHeight="1">
      <c r="A2200" s="229"/>
      <c r="B2200" s="361"/>
      <c r="C2200" s="364"/>
      <c r="D2200" s="238"/>
      <c r="E2200" s="238"/>
      <c r="F2200" s="245" t="s">
        <v>83</v>
      </c>
      <c r="G2200" s="246"/>
      <c r="H2200" s="82"/>
      <c r="I2200" s="82"/>
      <c r="J2200" s="82"/>
      <c r="K2200" s="82"/>
      <c r="L2200" s="82"/>
      <c r="M2200" s="82"/>
      <c r="N2200" s="82"/>
      <c r="O2200" s="82"/>
      <c r="P2200" s="82"/>
      <c r="Q2200" s="82"/>
      <c r="R2200" s="82"/>
      <c r="S2200" s="82"/>
      <c r="T2200" s="82"/>
      <c r="U2200" s="82"/>
      <c r="V2200" s="82"/>
      <c r="W2200" s="82"/>
      <c r="X2200" s="82"/>
      <c r="Y2200" s="82"/>
      <c r="Z2200" s="82"/>
      <c r="AA2200" s="82"/>
      <c r="AB2200" s="82"/>
      <c r="AC2200" s="35"/>
      <c r="AD2200" s="35"/>
      <c r="AE2200" s="35"/>
      <c r="AF2200" s="35"/>
      <c r="AG2200" s="35"/>
      <c r="AH2200" s="35"/>
      <c r="AI2200" s="35"/>
      <c r="AJ2200" s="35"/>
      <c r="AK2200" s="35"/>
      <c r="AL2200" s="35"/>
      <c r="AM2200" s="241"/>
      <c r="AN2200" s="241"/>
      <c r="AO2200" s="241"/>
      <c r="AP2200" s="241"/>
      <c r="AQ2200" s="241"/>
      <c r="AR2200" s="241"/>
      <c r="AS2200" s="241"/>
      <c r="AT2200" s="257"/>
      <c r="AU2200" s="257"/>
      <c r="AV2200" s="260"/>
      <c r="AW2200" s="260"/>
      <c r="AX2200" s="257"/>
      <c r="AY2200" s="257"/>
      <c r="AZ2200" s="257"/>
      <c r="BA2200" s="257"/>
      <c r="BB2200" s="257"/>
      <c r="BC2200" s="257"/>
      <c r="BD2200" s="257"/>
      <c r="BE2200" s="257"/>
      <c r="BF2200" s="257"/>
      <c r="BG2200" s="257"/>
      <c r="BH2200" s="257"/>
      <c r="BI2200" s="257"/>
      <c r="BJ2200" s="257"/>
      <c r="BK2200" s="257"/>
      <c r="BL2200" s="263"/>
      <c r="BM2200" s="263"/>
      <c r="BN2200" s="263"/>
      <c r="BO2200" s="263"/>
      <c r="BP2200" s="263"/>
      <c r="BQ2200" s="263"/>
      <c r="BR2200" s="271"/>
      <c r="BS2200" s="271"/>
      <c r="BT2200" s="271"/>
      <c r="BU2200" s="271"/>
      <c r="BV2200" s="271"/>
      <c r="BW2200" s="271"/>
      <c r="BX2200" s="257"/>
      <c r="BY2200" s="257"/>
      <c r="BZ2200" s="257"/>
      <c r="CA2200" s="268"/>
      <c r="CB2200" s="268"/>
      <c r="CC2200" s="275"/>
      <c r="CD2200" s="268"/>
      <c r="CE2200" s="268"/>
      <c r="CF2200" s="268"/>
      <c r="CG2200" s="268"/>
      <c r="CH2200" s="268"/>
      <c r="CI2200" s="268"/>
      <c r="CJ2200" s="268"/>
      <c r="CK2200" s="268"/>
      <c r="CL2200" s="265"/>
      <c r="CM2200" s="272"/>
      <c r="CN2200" s="264"/>
      <c r="CO2200" s="177"/>
      <c r="CP2200" s="226"/>
      <c r="CQ2200" s="226"/>
      <c r="CR2200" s="226"/>
      <c r="CS2200" s="178"/>
      <c r="CT2200" s="178"/>
      <c r="CU2200" s="178"/>
      <c r="CV2200" s="178"/>
      <c r="CW2200" s="178"/>
      <c r="CX2200" s="178"/>
      <c r="CY2200" s="178"/>
      <c r="CZ2200" s="178"/>
      <c r="DA2200" s="178"/>
      <c r="DB2200" s="178"/>
      <c r="DC2200" s="178"/>
      <c r="DD2200" s="178"/>
      <c r="DE2200" s="178"/>
      <c r="DF2200" s="178"/>
    </row>
    <row r="2201" spans="1:110" s="120" customFormat="1" ht="15" customHeight="1">
      <c r="A2201" s="227">
        <f t="shared" si="747"/>
        <v>273</v>
      </c>
      <c r="B2201" s="359" t="s">
        <v>308</v>
      </c>
      <c r="C2201" s="362" t="s">
        <v>309</v>
      </c>
      <c r="D2201" s="236" t="s">
        <v>1258</v>
      </c>
      <c r="E2201" s="236" t="s">
        <v>277</v>
      </c>
      <c r="F2201" s="253" t="s">
        <v>80</v>
      </c>
      <c r="G2201" s="254"/>
      <c r="H2201" s="82" t="s">
        <v>69</v>
      </c>
      <c r="I2201" s="82" t="s">
        <v>973</v>
      </c>
      <c r="J2201" s="82" t="s">
        <v>61</v>
      </c>
      <c r="K2201" s="82" t="s">
        <v>61</v>
      </c>
      <c r="L2201" s="82" t="s">
        <v>61</v>
      </c>
      <c r="M2201" s="82" t="s">
        <v>61</v>
      </c>
      <c r="N2201" s="82" t="s">
        <v>61</v>
      </c>
      <c r="O2201" s="82"/>
      <c r="P2201" s="82" t="s">
        <v>61</v>
      </c>
      <c r="Q2201" s="82" t="s">
        <v>61</v>
      </c>
      <c r="R2201" s="82" t="s">
        <v>61</v>
      </c>
      <c r="S2201" s="82" t="s">
        <v>61</v>
      </c>
      <c r="T2201" s="82" t="s">
        <v>61</v>
      </c>
      <c r="U2201" s="82" t="s">
        <v>61</v>
      </c>
      <c r="V2201" s="82"/>
      <c r="W2201" s="82" t="s">
        <v>60</v>
      </c>
      <c r="X2201" s="82" t="s">
        <v>60</v>
      </c>
      <c r="Y2201" s="82" t="s">
        <v>60</v>
      </c>
      <c r="Z2201" s="82" t="s">
        <v>60</v>
      </c>
      <c r="AA2201" s="82" t="s">
        <v>60</v>
      </c>
      <c r="AB2201" s="82" t="s">
        <v>60</v>
      </c>
      <c r="AC2201" s="82"/>
      <c r="AD2201" s="82" t="s">
        <v>60</v>
      </c>
      <c r="AE2201" s="82" t="s">
        <v>60</v>
      </c>
      <c r="AF2201" s="82" t="s">
        <v>60</v>
      </c>
      <c r="AG2201" s="82" t="s">
        <v>60</v>
      </c>
      <c r="AH2201" s="82" t="s">
        <v>60</v>
      </c>
      <c r="AI2201" s="82" t="s">
        <v>1471</v>
      </c>
      <c r="AJ2201" s="82"/>
      <c r="AK2201" s="82" t="s">
        <v>61</v>
      </c>
      <c r="AL2201" s="82" t="s">
        <v>61</v>
      </c>
      <c r="AM2201" s="239">
        <f>COUNTIF(H2201:AL2201,"PH")+COUNTIF(H2201:AL2201,"PH/L")+COUNTIF(H2201:AL2201,"PM")</f>
        <v>0</v>
      </c>
      <c r="AN2201" s="239">
        <f>COUNTIF(H2201:AL2201,"PD")+COUNTIF(H2201:AL2201,"PDD")+COUNTIF(H2201:AL2201,"P/DS")/2+COUNTIF(H2201:AL2201,"PMD")</f>
        <v>0</v>
      </c>
      <c r="AO2201" s="239">
        <f>COUNTIF(H2201:AL2201,"PN")+COUNTIF(H2201:AL2201,"P/NS")/2+COUNTIF(H2201:AL2201,"PH")+COUNTIF(H2201:AL2201,"PH/F")/2+COUNTIF(H2201:AL2201,"PH/L")/2+COUNTIF(H2201:AL2201,"PM")</f>
        <v>0</v>
      </c>
      <c r="AP2201" s="239">
        <f>COUNTIF(H2201:AL2201,"BH")+COUNTIF(H2201:AL2201,"AL/BL")+COUNTIF(H2201:AL2201,"UL/BL")+COUNTIF(H2201:AL2201,"BM")</f>
        <v>0</v>
      </c>
      <c r="AQ2201" s="239">
        <f>COUNTIF(H2201:AL2201,"DS")+COUNTIF(H2201:AL2201,"AL/DS")/2+COUNTIF(H2201:AL2201,"UL/DS")/2+COUNTIF(H2201:AL2201,"CT")+COUNTIF(H2201:AL2201,"MD")</f>
        <v>11.5</v>
      </c>
      <c r="AR2201" s="239">
        <f>COUNTIF(H2201:AL2201,"NS")+COUNTIF(H2201:AL2201,"AL/NS")/2+COUNTIF(H2201:AL2201,"UL/NS")/2+COUNTIF(H2201:AL2201,"BH")+COUNTIF(H2201:AL2201,"AL/BF")/2+COUNTIF(H2201:AL2201,"AL/BL")/2+COUNTIF(H2201:AL2201,"UL/BL")/2+COUNTIF(H2201:AL2201,"UL/BF")/2+COUNTIF(H2201:AL2201,"BM")</f>
        <v>13</v>
      </c>
      <c r="AS2201" s="239">
        <f>COUNTIF(H2201:AL2201,"AL")+COUNTIF(H2201:AL2201,"AL/DS")/2+COUNTIF(H2201:AL2201,"AL/NS")/2+COUNTIF(H2201:AL2201,"NH")+COUNTIF(H2201:AL2201,"SL")+COUNTIF(H2201:AL2201,"NHD")+COUNTIF(H2201:AL2201,"B")+COUNTIF(H2201:AL2201,"HL")+COUNTIF(H2201:AL2201,"AL/BF")/2+COUNTIF(H2201:AL2201,"AL/BL")/2</f>
        <v>1</v>
      </c>
      <c r="AT2201" s="255">
        <f>COUNTIF(H2201:AL2201,"PD")+COUNTIF(H2201:AL2201,"PN")+COUNTIF(H2201:AL2201,"P/DS")/2+COUNTIF(H2201:AL2201,"P/NS")/2+COUNTIF(H2201:AL2201,"DS")+COUNTIF(H2201:AL2201,"NS")+COUNTIF(H2201:AL2201,"AL")+COUNTIF(H2201:AL2201,"AL/DS")+COUNTIF(H2201:AL2201,"AL/NS")+COUNTIF(H2201:AL2201,"NH")+COUNTIF(H2201:AL2201,"SL")+COUNTIF(H2201:AL2201,"UL/DS")/2+COUNTIF(H2201:AL2201,"UL/NS")/2+COUNTIF(H2201:AL2201,"CT")+COUNTIF(H2201:AL2201,"NHD")+COUNTIF(H2201:AL2201,"PDD")+COUNTIF(H2201:AL2201,"B")+COUNTIF(H2201:AL2201,"HL")+COUNTIF(H2201:AL2201,"PH")+COUNTIF(H2201:AL2201,"BH")+COUNTIF(H2201:AL2201,"AL/BF")+COUNTIF(H2201:AL2201,"AL/BL")+COUNTIF(H2201:AL2201,"UL/BF")/2+COUNTIF(H2201:AL2201,"UL/BL")/2+COUNTIF(H2201:AL2201,"PH/F")/2+COUNTIF(H2201:AL2201,"PH/L")/2+COUNTIF(H2201:AL2201,"MD")+COUNTIF(H2201:AL2201,"PMD")+COUNTIF(H2201:AL2201,"PM")+COUNTIF(H2201:AL2201,"BM")</f>
        <v>25.5</v>
      </c>
      <c r="AU2201" s="255">
        <f>COUNTIF(H2201:AL2201,"P/DS")/2+COUNTIF(H2201:AL2201,"P/NS")/2+COUNTIF(H2201:AL2201,"IL")+COUNTIF(H2201:AL2201,"NL")+COUNTIF(H2201:AL2201,"UL")+COUNTIF(H2201:AL2201,"UL/DS")/2+COUNTIF(H2201:AL2201,"UL/NS")/2+COUNTIF(H2201:AL2201,"KT")+COUNTIF(H2201:AL2201,"UL/BF")/2+COUNTIF(H2201:AL2201,"UL/BL")/2+COUNTIF(H2201:AL2201,"PH/F")/2+COUNTIF(H2201:AL2201,"PH/L")/2+COUNTIF(H2201:AL2201,"NB")</f>
        <v>0.5</v>
      </c>
      <c r="AV2201" s="258">
        <f>COUNTIF(H2201:AL2201,"PN")+COUNTIF(H2201:AL2201,"TVD")+COUNTIF(H2201:AL2201,"PH")+COUNTIF(H2201:AL2201,"PM")+COUNTIF(H2201:AL2201,"PDD")-COUNTIFS(H2201:AL2201,"PN",H2208:AL2208,"&gt;=3")-COUNTIFS(H2201:AL2201,"PM",H2208:AL2208,"&gt;=3")</f>
        <v>0</v>
      </c>
      <c r="AW2201" s="258">
        <f>COUNTIF(H2201:AL2201,"NS")+COUNTIF(H2201:AL2201,"D")+COUNTIF(H2201:AL2201,"BH")+COUNTIF(H2201:AL2201,"NHD")+COUNTIF(H2201:AL2201,"BM")-COUNTIFS(H2201:AL2201,"NS",H2208:AL2208,"&gt;=3")-COUNTIFS(H2201:AL2201,"BH",H2208:AL2208,"&gt;=3")-COUNTIFS(H2201:AL2201,"BM",H2208:AL2208,"&gt;=3")</f>
        <v>14</v>
      </c>
      <c r="AX2201" s="255">
        <f>COUNTIF(H2201:AL2201,"AL")+COUNTIF(H2201:AL2201,"AL/DS")/2+COUNTIF(H2201:AL2201,"AL/NS")/2+COUNTIF(H2201:AL2201,"AL/BF")+COUNTIF(H2201:AL2201,"AL/BL")/2</f>
        <v>0</v>
      </c>
      <c r="AY2201" s="255">
        <f>COUNTIF(H2201:AL2201,"SL")</f>
        <v>0</v>
      </c>
      <c r="AZ2201" s="255">
        <f>COUNTIF(H2201:AL2201,"NH")</f>
        <v>1</v>
      </c>
      <c r="BA2201" s="255">
        <f>COUNTIF(H2201:AL2201,"HL")</f>
        <v>0</v>
      </c>
      <c r="BB2201" s="255">
        <f>COUNTIF(G2201:AL2201,"P/DS")/2+COUNTIF(G2201:AL2201,"P/NS")/2+COUNTIF(G2201:AL2201,"UL")+COUNTIF(G2201:AL2201,"UL/DS")/2+COUNTIF(G2201:AL2201,"UL/NS")/2+COUNTIF(G2201:AL2201,"UL/BL")/2+COUNTIF(G2201:AL2201,"UL/BF")/2+COUNTIF(G2201:AL2201,"PH/F")/2+COUNTIF(G2201:AL2201,"PH/L")/2</f>
        <v>0.5</v>
      </c>
      <c r="BC2201" s="255">
        <f>COUNTIF(H2201:AL2201,"NB")</f>
        <v>0</v>
      </c>
      <c r="BD2201" s="255">
        <f>COUNTIF(H2201:AL2201,"NL")</f>
        <v>0</v>
      </c>
      <c r="BE2201" s="255">
        <f>COUNTIF(H2201:AL2201,"IL")</f>
        <v>0</v>
      </c>
      <c r="BF2201" s="255">
        <f>COUNTIF(H2201:AL2201,"KT")</f>
        <v>0</v>
      </c>
      <c r="BG2201" s="255">
        <f>COUNTIF(H2201:AL2201,"L70")</f>
        <v>0</v>
      </c>
      <c r="BH2201" s="255">
        <f>COUNTIF(H2201:AL2201,"MD")</f>
        <v>0</v>
      </c>
      <c r="BI2201" s="255">
        <f>COUNTIF(H2201:AL2201,"PMD")</f>
        <v>0</v>
      </c>
      <c r="BJ2201" s="255">
        <f>COUNTIF(H2201:AL2201,"PM")</f>
        <v>0</v>
      </c>
      <c r="BK2201" s="255">
        <f>COUNTIF(H2201:AL2201,"BM")</f>
        <v>0</v>
      </c>
      <c r="BL2201" s="261">
        <f>SUMIF(H2201:AL2201,"PD",H2202:AL2202)+SUMIF(H2201:AL2201,"PN",H2202:AL2202)+SUMIF(H2201:AL2201,"P/DS",H2202:AL2202)+SUMIF(H2201:AL2201,"PN/F",H2202:AL2202)+SUMIF(H2201:AL2201,"PN/L",H2202:AL2202)+SUMIF(H2201:AL2201,"TV",H2202:AL2202)+SUMIF(H2201:AL2201,"TVD",H2202:AL2202)+SUMIF(H2201:AL2201,"PDD",H2202:AL2202)</f>
        <v>0</v>
      </c>
      <c r="BM2201" s="261">
        <f>SUMIF(H2201:AL2201,"PD",H2203:AL2203)+SUMIF(H2201:AL2201,"PN",H2203:AL2203)+SUMIF(H2201:AL2201,"P/DS",H2203:AL2203)+SUMIF(H2201:AL2201,"PN/F",H2203:AL2203)+SUMIF(H2201:AL2201,"PN/L",H2203:AL2203)+SUMIF(H2201:AL2201,"TV",H2203:AL2203)+SUMIF(H2201:AL2201,"TVD",H2203:AL2203)+SUMIF(H2201:AL2201,"PDD",H2203:AL2203)+SUMIF(H2201:AL2201,"PMD",H2203:AL2203)</f>
        <v>0</v>
      </c>
      <c r="BN2201" s="261">
        <f>SUMIF(H2201:AL2201,"PD",H2204:AL2204)+SUMIF(H2201:AL2201,"PN",H2204:AL2204)+SUMIF(H2201:AL2201,"P/DS",H2204:AL2204)+SUMIF(H2201:AL2201,"PN/F",H2204:AL2204)+SUMIF(H2201:AL2201,"PN/L",H2204:AL2204)+SUMIF(H2201:AL2201,"TV",H2204:AL2204)+SUMIF(H2201:AL2201,"TVD",H2204:AL2204)</f>
        <v>0</v>
      </c>
      <c r="BO2201" s="261">
        <f>SUMIF(H2201:AL2201,"PD",H2205:AL2205)+SUMIF(H2201:AL2201,"PN",H2205:AL2205)+SUMIF(H2201:AL2201,"P/DS",H2205:AL2205)+SUMIF(H2201:AL2201,"PN/F",H2205:AL2205)+SUMIF(H2201:AL2201,"PN/L",H2205:AL2205)+SUMIF(H2201:AL2201,"TV",H2205:AL2205)+SUMIF(H2201:AL2201,"TVD",H2205:AL2205)</f>
        <v>0</v>
      </c>
      <c r="BP2201" s="261">
        <f>SUMIF(H2201:AL2201,"PD",H2206:AL2206)+SUMIF(H2201:AL2201,"PN",H2206:AL2206)+SUMIF(H2201:AL2201,"P/DS",H2206:AL2206)+SUMIF(H2201:AL2201,"PN/F",H2206:AL2206)+SUMIF(H2201:AL2201,"PN/L",H2206:AL2206)+SUMIF(H2201:AL2201,"TV",H2206:AL2206)+SUMIF(H2201:AL2201,"TVD",H2206:AL2206)+SUMIF(H2201:AL2201,"PDD",H2206:AL2206)+SUMIF(H2201:AL2201,"PH",H2206:AL2206)+SUMIF(H2201:AL2201,"PM",H2206:AL2206)</f>
        <v>0</v>
      </c>
      <c r="BQ2201" s="261">
        <f>SUMIF(H2201:AL2201,"PD",H2207:AL2207)+SUMIF(H2201:AL2201,"PN",H2207:AL2207)+SUMIF(H2201:AL2201,"P/DS",H2207:AL2207)+SUMIF(H2201:AL2201,"PN/F",H2207:AL2207)+SUMIF(H2201:AL2201,"PN/L",H2207:AL2207)+SUMIF(H2201:AL2201,"TV",H2207:AL2207)+SUMIF(H2201:AL2201,"TVD",H2207:AL2207)+SUMIF(H2201:AL2201,"PDD",H2207:AL2207)+SUMIF(H2201:AL2201,"PH",H2207:AL2207)+SUMIF(H2201:AL2201,"PM",H2207:AL2207)</f>
        <v>0</v>
      </c>
      <c r="BR2201" s="269">
        <f>SUM(H2202:AL2202)-BL2201</f>
        <v>15.5</v>
      </c>
      <c r="BS2201" s="269">
        <f>SUM(H2203:AL2203)-BM2201</f>
        <v>9</v>
      </c>
      <c r="BT2201" s="269">
        <f>SUM(H2204:AL2204)-BN2201</f>
        <v>0</v>
      </c>
      <c r="BU2201" s="269">
        <f>SUM(H2205:AL2205)-BO2201</f>
        <v>6.5</v>
      </c>
      <c r="BV2201" s="269">
        <f>SUM(H2206:AL2206)-BP2201</f>
        <v>0</v>
      </c>
      <c r="BW2201" s="269">
        <f>SUM(H2207:AL2207)-BQ2201</f>
        <v>0</v>
      </c>
      <c r="BX2201" s="255">
        <f>SUMIF(H2201:AL2201,"PD",H2208:AL2208)+SUMIF(H2201:AL2201,"PN",H2208:AL2208)+SUMIF(H2201:AL2201,"P/DS",H2208:AL2208)+SUMIF(H2201:AL2201,"PN/F",H2208:AL2208)+SUMIF(H2201:AL2201,"PN/L",H2208:AL2208)</f>
        <v>0</v>
      </c>
      <c r="BY2201" s="255">
        <f>SUM(H2208:AL2208)-BX2201</f>
        <v>0</v>
      </c>
      <c r="BZ2201" s="255">
        <f t="shared" ref="BZ2201" si="760">+SUM(BL2201:BW2208)</f>
        <v>31</v>
      </c>
      <c r="CA2201" s="266">
        <f>(COUNTIFS(H2201:AL2201,"PD",H2202:AL2202,"&gt;=2"))*0.5-IF(CN2201="VP",COUNTIFS($H$16:$AL$16,"SAT",H2201:AL2201,"PD",H2202:AL2202,"&gt;=2"))*0.5</f>
        <v>0</v>
      </c>
      <c r="CB2201" s="266">
        <f>(COUNTIFS(H2201:AL2201,"PN",H2203:AL2203,"&gt;=0.5",H2202:AL2202,"&gt;=1.5"))*0.5+COUNTIFS(H2201:AL2201,"PDD",H2203:AL2203,"&gt;=0.5",H2202:AL2202,"&gt;=1.5")*0.5</f>
        <v>0</v>
      </c>
      <c r="CC2201" s="273">
        <f>(COUNTIFS(H2201:AL2201,"TV",H2203:AL2203,"&gt;=10"))*0.5+(COUNTIFS(H2201:AL2201,"PMD",H2203:AL2203,"&gt;=2"))*0.5</f>
        <v>0</v>
      </c>
      <c r="CD2201" s="266">
        <f>(COUNTIFS(H2201:AL2201,"TVD",H2205:AL2205,"&gt;=6.5",H2203:AL2203,"&gt;=3.5"))*0.5</f>
        <v>0</v>
      </c>
      <c r="CE2201" s="266">
        <f>(COUNTIFS(H2201:AL2201,"PD",H2206:AL2206,"&gt;=10"))*0.5</f>
        <v>0</v>
      </c>
      <c r="CF2201" s="266">
        <f>(COUNTIFS(H2201:AL2201,"PDD",H2206:AL2206,"&gt;=3.5",H2207:AL2207,"&gt;=6.5")+COUNTIFS(H2201:AL2201,"PH",H2207:AL2207,"&gt;=0.5",H2206:AL2206,"&gt;=1.5")+COUNTIFS(H2201:AL2201,"PM",H2207:AL2207,"&gt;=0.5",H2206:AL2206,"&gt;=1.5"))*0.5</f>
        <v>0</v>
      </c>
      <c r="CG2201" s="266">
        <f>(COUNTIFS(H2201:AL2201,"DS",H2202:AL2202,"&gt;=2")+COUNTIFS(H2201:AL2201,"AL/DS",H2202:AL2202,"&gt;=2"))*0.5-IF(CN2201="VP",COUNTIFS($H$16:$AL$16,"SAT",H2201:AL2201,"DS",H2202:AL2202,"&gt;=2"))*0.5</f>
        <v>0</v>
      </c>
      <c r="CH2201" s="266">
        <f>(COUNTIFS(H2201:AL2201,"NS",H2203:AL2203,"&gt;=0.5",H2202:AL2202,"&gt;=1.5")+COUNTIFS(H2201:AL2201,"AL/NS",H2203:AL2203,"&gt;=0.5",H2202:AL2202,"&gt;=1.5")+COUNTIFS(H2201:AL2201,"NHD",H2203:AL2203,"&gt;=4.5",H2206:AL2206,"&gt;=2",H2202:AL2202,"&gt;=1.5"))*0.5</f>
        <v>5</v>
      </c>
      <c r="CI2201" s="266">
        <f>(COUNTIF(H2203:AL2203,"&gt;=10")+COUNTIFS(H2201:AL2201,"MD",H2203:AL2203,"&gt;=2")-COUNTIFS(H2201:AL2201,"TV",H2203:AL2203,"&gt;=10"))*0.5</f>
        <v>0</v>
      </c>
      <c r="CJ2201" s="266">
        <f>(COUNTIFS(H2201:AL2201,"D",H2205:AL2205,"&gt;=6.5",H2203:AL2203,"&gt;=3.5"))*0.5</f>
        <v>0.5</v>
      </c>
      <c r="CK2201" s="266">
        <f>(COUNTIF(H2206:AL2206,"&gt;=10")-COUNTIFS(H2201:AL2201,"PD",H2206:AL2206,"&gt;=10"))*0.5</f>
        <v>0</v>
      </c>
      <c r="CL2201" s="265">
        <f>(COUNTIFS(H2201:AL2201,"NHD",H2206:AL2206,"&gt;=3.5",H2207:AL2207,"&gt;=6.5")+COUNTIFS(H2201:AL2201,"BH",H2206:AL2206,"&gt;=1.5",H2207:AL2207,"&gt;=0.5")+COUNTIFS(H2201:AL2201,"BM",H2206:AL2206,"&gt;=1.5",H2207:AL2207,"&gt;=0.5")+COUNTIFS(H2201:AL2201,"D",H2206:AL2206,"&gt;=1.5",H2207:AL2207,"&gt;=0.5"))*0.5</f>
        <v>0</v>
      </c>
      <c r="CM2201" s="272"/>
      <c r="CN2201" s="264" t="s">
        <v>723</v>
      </c>
      <c r="CO2201" s="177">
        <f t="shared" ref="CO2201" si="761">+AM2201+AN2201+AO2201+AP2201+AQ2201+AR2201+AS2201+AU2201+BG2201</f>
        <v>26</v>
      </c>
      <c r="CP2201" s="225">
        <f>+SUM(I2202:I2207)-I2208</f>
        <v>10.5</v>
      </c>
      <c r="CQ2201" s="225">
        <f>+SUM(J2202:J2207)-J2208</f>
        <v>2</v>
      </c>
      <c r="CR2201" s="225">
        <f>+SUM(K2202:K2207)-K2208</f>
        <v>2</v>
      </c>
      <c r="CS2201" s="178"/>
      <c r="CT2201" s="178"/>
      <c r="CU2201" s="178"/>
      <c r="CV2201" s="178"/>
      <c r="CW2201" s="178"/>
      <c r="CX2201" s="178"/>
      <c r="CY2201" s="178"/>
      <c r="CZ2201" s="178"/>
      <c r="DA2201" s="178"/>
      <c r="DB2201" s="178"/>
      <c r="DC2201" s="178"/>
      <c r="DD2201" s="178"/>
      <c r="DE2201" s="178"/>
      <c r="DF2201" s="178" t="e">
        <f>+SUM(#REF!)</f>
        <v>#REF!</v>
      </c>
    </row>
    <row r="2202" spans="1:110" s="120" customFormat="1" ht="15" customHeight="1">
      <c r="A2202" s="228"/>
      <c r="B2202" s="360"/>
      <c r="C2202" s="363"/>
      <c r="D2202" s="237"/>
      <c r="E2202" s="237"/>
      <c r="F2202" s="242" t="s">
        <v>82</v>
      </c>
      <c r="G2202" s="121">
        <v>1.5</v>
      </c>
      <c r="H2202" s="83"/>
      <c r="I2202" s="83"/>
      <c r="J2202" s="83">
        <v>1.5</v>
      </c>
      <c r="K2202" s="83">
        <v>1.5</v>
      </c>
      <c r="L2202" s="83">
        <v>1.5</v>
      </c>
      <c r="M2202" s="83">
        <v>1.5</v>
      </c>
      <c r="N2202" s="83">
        <v>2</v>
      </c>
      <c r="O2202" s="83"/>
      <c r="P2202" s="83">
        <v>1.5</v>
      </c>
      <c r="Q2202" s="83">
        <v>1.5</v>
      </c>
      <c r="R2202" s="83">
        <v>1.5</v>
      </c>
      <c r="S2202" s="83">
        <v>1.5</v>
      </c>
      <c r="T2202" s="83">
        <v>1.5</v>
      </c>
      <c r="U2202" s="83"/>
      <c r="V2202" s="83"/>
      <c r="W2202" s="83"/>
      <c r="X2202" s="83"/>
      <c r="Y2202" s="83"/>
      <c r="Z2202" s="83"/>
      <c r="AA2202" s="83"/>
      <c r="AB2202" s="83"/>
      <c r="AC2202" s="79"/>
      <c r="AD2202" s="79"/>
      <c r="AE2202" s="79"/>
      <c r="AF2202" s="79"/>
      <c r="AG2202" s="79"/>
      <c r="AH2202" s="79"/>
      <c r="AI2202" s="79"/>
      <c r="AJ2202" s="79"/>
      <c r="AK2202" s="79"/>
      <c r="AL2202" s="79"/>
      <c r="AM2202" s="240"/>
      <c r="AN2202" s="240"/>
      <c r="AO2202" s="240"/>
      <c r="AP2202" s="240"/>
      <c r="AQ2202" s="240"/>
      <c r="AR2202" s="240"/>
      <c r="AS2202" s="240"/>
      <c r="AT2202" s="256"/>
      <c r="AU2202" s="256"/>
      <c r="AV2202" s="259"/>
      <c r="AW2202" s="259"/>
      <c r="AX2202" s="256"/>
      <c r="AY2202" s="256"/>
      <c r="AZ2202" s="256"/>
      <c r="BA2202" s="256"/>
      <c r="BB2202" s="256"/>
      <c r="BC2202" s="256"/>
      <c r="BD2202" s="256"/>
      <c r="BE2202" s="256"/>
      <c r="BF2202" s="256"/>
      <c r="BG2202" s="256"/>
      <c r="BH2202" s="256"/>
      <c r="BI2202" s="256"/>
      <c r="BJ2202" s="256"/>
      <c r="BK2202" s="256"/>
      <c r="BL2202" s="262"/>
      <c r="BM2202" s="262"/>
      <c r="BN2202" s="262"/>
      <c r="BO2202" s="262"/>
      <c r="BP2202" s="262"/>
      <c r="BQ2202" s="262"/>
      <c r="BR2202" s="270"/>
      <c r="BS2202" s="270"/>
      <c r="BT2202" s="270"/>
      <c r="BU2202" s="270"/>
      <c r="BV2202" s="270"/>
      <c r="BW2202" s="270"/>
      <c r="BX2202" s="256"/>
      <c r="BY2202" s="256"/>
      <c r="BZ2202" s="256"/>
      <c r="CA2202" s="267"/>
      <c r="CB2202" s="267"/>
      <c r="CC2202" s="274"/>
      <c r="CD2202" s="267"/>
      <c r="CE2202" s="267"/>
      <c r="CF2202" s="267"/>
      <c r="CG2202" s="267"/>
      <c r="CH2202" s="267"/>
      <c r="CI2202" s="267"/>
      <c r="CJ2202" s="267"/>
      <c r="CK2202" s="267"/>
      <c r="CL2202" s="265"/>
      <c r="CM2202" s="272"/>
      <c r="CN2202" s="264"/>
      <c r="CO2202" s="177"/>
      <c r="CP2202" s="226"/>
      <c r="CQ2202" s="226"/>
      <c r="CR2202" s="226"/>
      <c r="CS2202" s="178"/>
      <c r="CT2202" s="178"/>
      <c r="CU2202" s="178"/>
      <c r="CV2202" s="178"/>
      <c r="CW2202" s="178"/>
      <c r="CX2202" s="178"/>
      <c r="CY2202" s="178"/>
      <c r="CZ2202" s="178"/>
      <c r="DA2202" s="178"/>
      <c r="DB2202" s="178"/>
      <c r="DC2202" s="178"/>
      <c r="DD2202" s="178"/>
      <c r="DE2202" s="178"/>
      <c r="DF2202" s="178"/>
    </row>
    <row r="2203" spans="1:110" s="120" customFormat="1" ht="15" customHeight="1">
      <c r="A2203" s="228"/>
      <c r="B2203" s="360"/>
      <c r="C2203" s="363"/>
      <c r="D2203" s="237"/>
      <c r="E2203" s="237"/>
      <c r="F2203" s="243"/>
      <c r="G2203" s="122">
        <v>2</v>
      </c>
      <c r="H2203" s="84"/>
      <c r="I2203" s="84">
        <v>4</v>
      </c>
      <c r="J2203" s="84">
        <v>0.5</v>
      </c>
      <c r="K2203" s="84">
        <v>0.5</v>
      </c>
      <c r="L2203" s="84">
        <v>0.5</v>
      </c>
      <c r="M2203" s="84">
        <v>0.5</v>
      </c>
      <c r="N2203" s="84">
        <v>0.5</v>
      </c>
      <c r="O2203" s="84"/>
      <c r="P2203" s="84">
        <v>0.5</v>
      </c>
      <c r="Q2203" s="84">
        <v>0.5</v>
      </c>
      <c r="R2203" s="84">
        <v>0.5</v>
      </c>
      <c r="S2203" s="84">
        <v>0.5</v>
      </c>
      <c r="T2203" s="84">
        <v>0.5</v>
      </c>
      <c r="U2203" s="84"/>
      <c r="V2203" s="84"/>
      <c r="W2203" s="84"/>
      <c r="X2203" s="84"/>
      <c r="Y2203" s="84"/>
      <c r="Z2203" s="84"/>
      <c r="AA2203" s="84"/>
      <c r="AB2203" s="84"/>
      <c r="AC2203" s="80"/>
      <c r="AD2203" s="80"/>
      <c r="AE2203" s="80"/>
      <c r="AF2203" s="80"/>
      <c r="AG2203" s="80"/>
      <c r="AH2203" s="80"/>
      <c r="AI2203" s="80"/>
      <c r="AJ2203" s="80"/>
      <c r="AK2203" s="80"/>
      <c r="AL2203" s="80"/>
      <c r="AM2203" s="240"/>
      <c r="AN2203" s="240"/>
      <c r="AO2203" s="240"/>
      <c r="AP2203" s="240"/>
      <c r="AQ2203" s="240"/>
      <c r="AR2203" s="240"/>
      <c r="AS2203" s="240"/>
      <c r="AT2203" s="256"/>
      <c r="AU2203" s="256"/>
      <c r="AV2203" s="259"/>
      <c r="AW2203" s="259"/>
      <c r="AX2203" s="256"/>
      <c r="AY2203" s="256"/>
      <c r="AZ2203" s="256"/>
      <c r="BA2203" s="256"/>
      <c r="BB2203" s="256"/>
      <c r="BC2203" s="256"/>
      <c r="BD2203" s="256"/>
      <c r="BE2203" s="256"/>
      <c r="BF2203" s="256"/>
      <c r="BG2203" s="256"/>
      <c r="BH2203" s="256"/>
      <c r="BI2203" s="256"/>
      <c r="BJ2203" s="256"/>
      <c r="BK2203" s="256"/>
      <c r="BL2203" s="262"/>
      <c r="BM2203" s="262"/>
      <c r="BN2203" s="262"/>
      <c r="BO2203" s="262"/>
      <c r="BP2203" s="262"/>
      <c r="BQ2203" s="262"/>
      <c r="BR2203" s="270"/>
      <c r="BS2203" s="270"/>
      <c r="BT2203" s="270"/>
      <c r="BU2203" s="270"/>
      <c r="BV2203" s="270"/>
      <c r="BW2203" s="270"/>
      <c r="BX2203" s="256"/>
      <c r="BY2203" s="256"/>
      <c r="BZ2203" s="256"/>
      <c r="CA2203" s="267"/>
      <c r="CB2203" s="267"/>
      <c r="CC2203" s="274"/>
      <c r="CD2203" s="267"/>
      <c r="CE2203" s="267"/>
      <c r="CF2203" s="267"/>
      <c r="CG2203" s="267"/>
      <c r="CH2203" s="267"/>
      <c r="CI2203" s="267"/>
      <c r="CJ2203" s="267"/>
      <c r="CK2203" s="267"/>
      <c r="CL2203" s="265"/>
      <c r="CM2203" s="272"/>
      <c r="CN2203" s="264"/>
      <c r="CO2203" s="177"/>
      <c r="CP2203" s="226"/>
      <c r="CQ2203" s="226"/>
      <c r="CR2203" s="226"/>
      <c r="CS2203" s="178"/>
      <c r="CT2203" s="178"/>
      <c r="CU2203" s="178"/>
      <c r="CV2203" s="178"/>
      <c r="CW2203" s="178"/>
      <c r="CX2203" s="178"/>
      <c r="CY2203" s="178"/>
      <c r="CZ2203" s="178"/>
      <c r="DA2203" s="178"/>
      <c r="DB2203" s="178"/>
      <c r="DC2203" s="178"/>
      <c r="DD2203" s="178"/>
      <c r="DE2203" s="178"/>
      <c r="DF2203" s="178"/>
    </row>
    <row r="2204" spans="1:110" s="120" customFormat="1" ht="15" customHeight="1">
      <c r="A2204" s="228"/>
      <c r="B2204" s="360"/>
      <c r="C2204" s="363"/>
      <c r="D2204" s="237"/>
      <c r="E2204" s="237"/>
      <c r="F2204" s="243"/>
      <c r="G2204" s="122">
        <v>2.1</v>
      </c>
      <c r="H2204" s="84"/>
      <c r="I2204" s="84"/>
      <c r="J2204" s="84"/>
      <c r="K2204" s="84"/>
      <c r="L2204" s="84"/>
      <c r="M2204" s="84"/>
      <c r="N2204" s="84"/>
      <c r="O2204" s="84"/>
      <c r="P2204" s="84"/>
      <c r="Q2204" s="84"/>
      <c r="R2204" s="84"/>
      <c r="S2204" s="84"/>
      <c r="T2204" s="84"/>
      <c r="U2204" s="84"/>
      <c r="V2204" s="84"/>
      <c r="W2204" s="84"/>
      <c r="X2204" s="84"/>
      <c r="Y2204" s="84"/>
      <c r="Z2204" s="84"/>
      <c r="AA2204" s="84"/>
      <c r="AB2204" s="84"/>
      <c r="AC2204" s="80"/>
      <c r="AD2204" s="80"/>
      <c r="AE2204" s="80"/>
      <c r="AF2204" s="80"/>
      <c r="AG2204" s="80"/>
      <c r="AH2204" s="80"/>
      <c r="AI2204" s="80"/>
      <c r="AJ2204" s="80"/>
      <c r="AK2204" s="80"/>
      <c r="AL2204" s="80"/>
      <c r="AM2204" s="240"/>
      <c r="AN2204" s="240"/>
      <c r="AO2204" s="240"/>
      <c r="AP2204" s="240"/>
      <c r="AQ2204" s="240"/>
      <c r="AR2204" s="240"/>
      <c r="AS2204" s="240"/>
      <c r="AT2204" s="256"/>
      <c r="AU2204" s="256"/>
      <c r="AV2204" s="259"/>
      <c r="AW2204" s="259"/>
      <c r="AX2204" s="256"/>
      <c r="AY2204" s="256"/>
      <c r="AZ2204" s="256"/>
      <c r="BA2204" s="256"/>
      <c r="BB2204" s="256"/>
      <c r="BC2204" s="256"/>
      <c r="BD2204" s="256"/>
      <c r="BE2204" s="256"/>
      <c r="BF2204" s="256"/>
      <c r="BG2204" s="256"/>
      <c r="BH2204" s="256"/>
      <c r="BI2204" s="256"/>
      <c r="BJ2204" s="256"/>
      <c r="BK2204" s="256"/>
      <c r="BL2204" s="262"/>
      <c r="BM2204" s="262"/>
      <c r="BN2204" s="262"/>
      <c r="BO2204" s="262"/>
      <c r="BP2204" s="262"/>
      <c r="BQ2204" s="262"/>
      <c r="BR2204" s="270"/>
      <c r="BS2204" s="270"/>
      <c r="BT2204" s="270"/>
      <c r="BU2204" s="270"/>
      <c r="BV2204" s="270"/>
      <c r="BW2204" s="270"/>
      <c r="BX2204" s="256"/>
      <c r="BY2204" s="256"/>
      <c r="BZ2204" s="256"/>
      <c r="CA2204" s="267"/>
      <c r="CB2204" s="267"/>
      <c r="CC2204" s="274"/>
      <c r="CD2204" s="267"/>
      <c r="CE2204" s="267"/>
      <c r="CF2204" s="267"/>
      <c r="CG2204" s="267"/>
      <c r="CH2204" s="267"/>
      <c r="CI2204" s="267"/>
      <c r="CJ2204" s="267"/>
      <c r="CK2204" s="267"/>
      <c r="CL2204" s="265"/>
      <c r="CM2204" s="272"/>
      <c r="CN2204" s="264"/>
      <c r="CO2204" s="177"/>
      <c r="CP2204" s="226"/>
      <c r="CQ2204" s="226"/>
      <c r="CR2204" s="226"/>
      <c r="CS2204" s="178"/>
      <c r="CT2204" s="178"/>
      <c r="CU2204" s="178"/>
      <c r="CV2204" s="178"/>
      <c r="CW2204" s="178"/>
      <c r="CX2204" s="178"/>
      <c r="CY2204" s="178"/>
      <c r="CZ2204" s="178"/>
      <c r="DA2204" s="178"/>
      <c r="DB2204" s="178"/>
      <c r="DC2204" s="178"/>
      <c r="DD2204" s="178"/>
      <c r="DE2204" s="178"/>
      <c r="DF2204" s="178"/>
    </row>
    <row r="2205" spans="1:110" s="120" customFormat="1" ht="15" customHeight="1">
      <c r="A2205" s="228"/>
      <c r="B2205" s="360"/>
      <c r="C2205" s="363"/>
      <c r="D2205" s="237"/>
      <c r="E2205" s="237"/>
      <c r="F2205" s="243"/>
      <c r="G2205" s="122">
        <v>2.7</v>
      </c>
      <c r="H2205" s="84"/>
      <c r="I2205" s="84">
        <v>6.5</v>
      </c>
      <c r="J2205" s="84"/>
      <c r="K2205" s="84"/>
      <c r="L2205" s="84"/>
      <c r="M2205" s="84"/>
      <c r="N2205" s="84"/>
      <c r="O2205" s="84"/>
      <c r="P2205" s="84"/>
      <c r="Q2205" s="84"/>
      <c r="R2205" s="84"/>
      <c r="S2205" s="84"/>
      <c r="T2205" s="84"/>
      <c r="U2205" s="84"/>
      <c r="V2205" s="84"/>
      <c r="W2205" s="84"/>
      <c r="X2205" s="84"/>
      <c r="Y2205" s="84"/>
      <c r="Z2205" s="84"/>
      <c r="AA2205" s="84"/>
      <c r="AB2205" s="84"/>
      <c r="AC2205" s="80"/>
      <c r="AD2205" s="80"/>
      <c r="AE2205" s="80"/>
      <c r="AF2205" s="80"/>
      <c r="AG2205" s="80"/>
      <c r="AH2205" s="80"/>
      <c r="AI2205" s="80"/>
      <c r="AJ2205" s="80"/>
      <c r="AK2205" s="80"/>
      <c r="AL2205" s="80"/>
      <c r="AM2205" s="240"/>
      <c r="AN2205" s="240"/>
      <c r="AO2205" s="240"/>
      <c r="AP2205" s="240"/>
      <c r="AQ2205" s="240"/>
      <c r="AR2205" s="240"/>
      <c r="AS2205" s="240"/>
      <c r="AT2205" s="256"/>
      <c r="AU2205" s="256"/>
      <c r="AV2205" s="259"/>
      <c r="AW2205" s="259"/>
      <c r="AX2205" s="256"/>
      <c r="AY2205" s="256"/>
      <c r="AZ2205" s="256"/>
      <c r="BA2205" s="256"/>
      <c r="BB2205" s="256"/>
      <c r="BC2205" s="256"/>
      <c r="BD2205" s="256"/>
      <c r="BE2205" s="256"/>
      <c r="BF2205" s="256"/>
      <c r="BG2205" s="256"/>
      <c r="BH2205" s="256"/>
      <c r="BI2205" s="256"/>
      <c r="BJ2205" s="256"/>
      <c r="BK2205" s="256"/>
      <c r="BL2205" s="262"/>
      <c r="BM2205" s="262"/>
      <c r="BN2205" s="262"/>
      <c r="BO2205" s="262"/>
      <c r="BP2205" s="262"/>
      <c r="BQ2205" s="262"/>
      <c r="BR2205" s="270"/>
      <c r="BS2205" s="270"/>
      <c r="BT2205" s="270"/>
      <c r="BU2205" s="270"/>
      <c r="BV2205" s="270"/>
      <c r="BW2205" s="270"/>
      <c r="BX2205" s="256"/>
      <c r="BY2205" s="256"/>
      <c r="BZ2205" s="256"/>
      <c r="CA2205" s="267"/>
      <c r="CB2205" s="267"/>
      <c r="CC2205" s="274"/>
      <c r="CD2205" s="267"/>
      <c r="CE2205" s="267"/>
      <c r="CF2205" s="267"/>
      <c r="CG2205" s="267"/>
      <c r="CH2205" s="267"/>
      <c r="CI2205" s="267"/>
      <c r="CJ2205" s="267"/>
      <c r="CK2205" s="267"/>
      <c r="CL2205" s="265"/>
      <c r="CM2205" s="272"/>
      <c r="CN2205" s="264"/>
      <c r="CO2205" s="177"/>
      <c r="CP2205" s="226"/>
      <c r="CQ2205" s="226"/>
      <c r="CR2205" s="226"/>
      <c r="CS2205" s="178"/>
      <c r="CT2205" s="178"/>
      <c r="CU2205" s="178"/>
      <c r="CV2205" s="178"/>
      <c r="CW2205" s="178"/>
      <c r="CX2205" s="178"/>
      <c r="CY2205" s="178"/>
      <c r="CZ2205" s="178"/>
      <c r="DA2205" s="178"/>
      <c r="DB2205" s="178"/>
      <c r="DC2205" s="178"/>
      <c r="DD2205" s="178"/>
      <c r="DE2205" s="178"/>
      <c r="DF2205" s="178"/>
    </row>
    <row r="2206" spans="1:110" s="120" customFormat="1" ht="15" customHeight="1">
      <c r="A2206" s="228"/>
      <c r="B2206" s="360"/>
      <c r="C2206" s="363"/>
      <c r="D2206" s="237"/>
      <c r="E2206" s="237"/>
      <c r="F2206" s="243"/>
      <c r="G2206" s="122">
        <v>3</v>
      </c>
      <c r="H2206" s="84"/>
      <c r="I2206" s="84"/>
      <c r="J2206" s="84"/>
      <c r="K2206" s="84"/>
      <c r="L2206" s="84"/>
      <c r="M2206" s="84"/>
      <c r="N2206" s="84"/>
      <c r="O2206" s="84"/>
      <c r="P2206" s="84"/>
      <c r="Q2206" s="84"/>
      <c r="R2206" s="84"/>
      <c r="S2206" s="84"/>
      <c r="T2206" s="84"/>
      <c r="U2206" s="84"/>
      <c r="V2206" s="84"/>
      <c r="W2206" s="84"/>
      <c r="X2206" s="84"/>
      <c r="Y2206" s="84"/>
      <c r="Z2206" s="84"/>
      <c r="AA2206" s="84"/>
      <c r="AB2206" s="84"/>
      <c r="AC2206" s="80"/>
      <c r="AD2206" s="80"/>
      <c r="AE2206" s="80"/>
      <c r="AF2206" s="80"/>
      <c r="AG2206" s="80"/>
      <c r="AH2206" s="80"/>
      <c r="AI2206" s="80"/>
      <c r="AJ2206" s="80"/>
      <c r="AK2206" s="80"/>
      <c r="AL2206" s="80"/>
      <c r="AM2206" s="240"/>
      <c r="AN2206" s="240"/>
      <c r="AO2206" s="240"/>
      <c r="AP2206" s="240"/>
      <c r="AQ2206" s="240"/>
      <c r="AR2206" s="240"/>
      <c r="AS2206" s="240"/>
      <c r="AT2206" s="256"/>
      <c r="AU2206" s="256"/>
      <c r="AV2206" s="259"/>
      <c r="AW2206" s="259"/>
      <c r="AX2206" s="256"/>
      <c r="AY2206" s="256"/>
      <c r="AZ2206" s="256"/>
      <c r="BA2206" s="256"/>
      <c r="BB2206" s="256"/>
      <c r="BC2206" s="256"/>
      <c r="BD2206" s="256"/>
      <c r="BE2206" s="256"/>
      <c r="BF2206" s="256"/>
      <c r="BG2206" s="256"/>
      <c r="BH2206" s="256"/>
      <c r="BI2206" s="256"/>
      <c r="BJ2206" s="256"/>
      <c r="BK2206" s="256"/>
      <c r="BL2206" s="262"/>
      <c r="BM2206" s="262"/>
      <c r="BN2206" s="262"/>
      <c r="BO2206" s="262"/>
      <c r="BP2206" s="262"/>
      <c r="BQ2206" s="262"/>
      <c r="BR2206" s="270"/>
      <c r="BS2206" s="270"/>
      <c r="BT2206" s="270"/>
      <c r="BU2206" s="270"/>
      <c r="BV2206" s="270"/>
      <c r="BW2206" s="270"/>
      <c r="BX2206" s="256"/>
      <c r="BY2206" s="256"/>
      <c r="BZ2206" s="256"/>
      <c r="CA2206" s="267"/>
      <c r="CB2206" s="267"/>
      <c r="CC2206" s="274"/>
      <c r="CD2206" s="267"/>
      <c r="CE2206" s="267"/>
      <c r="CF2206" s="267"/>
      <c r="CG2206" s="267"/>
      <c r="CH2206" s="267"/>
      <c r="CI2206" s="267"/>
      <c r="CJ2206" s="267"/>
      <c r="CK2206" s="267"/>
      <c r="CL2206" s="265"/>
      <c r="CM2206" s="272"/>
      <c r="CN2206" s="264"/>
      <c r="CO2206" s="177"/>
      <c r="CP2206" s="226"/>
      <c r="CQ2206" s="226"/>
      <c r="CR2206" s="226"/>
      <c r="CS2206" s="178"/>
      <c r="CT2206" s="178"/>
      <c r="CU2206" s="178"/>
      <c r="CV2206" s="178"/>
      <c r="CW2206" s="178"/>
      <c r="CX2206" s="178"/>
      <c r="CY2206" s="178"/>
      <c r="CZ2206" s="178"/>
      <c r="DA2206" s="178"/>
      <c r="DB2206" s="178"/>
      <c r="DC2206" s="178"/>
      <c r="DD2206" s="178"/>
      <c r="DE2206" s="178"/>
      <c r="DF2206" s="178"/>
    </row>
    <row r="2207" spans="1:110" s="120" customFormat="1" ht="15" customHeight="1">
      <c r="A2207" s="228"/>
      <c r="B2207" s="360"/>
      <c r="C2207" s="363"/>
      <c r="D2207" s="237"/>
      <c r="E2207" s="237"/>
      <c r="F2207" s="244"/>
      <c r="G2207" s="123">
        <v>3.9</v>
      </c>
      <c r="H2207" s="85"/>
      <c r="I2207" s="85"/>
      <c r="J2207" s="85"/>
      <c r="K2207" s="85"/>
      <c r="L2207" s="85"/>
      <c r="M2207" s="85"/>
      <c r="N2207" s="85"/>
      <c r="O2207" s="85"/>
      <c r="P2207" s="85"/>
      <c r="Q2207" s="85"/>
      <c r="R2207" s="85"/>
      <c r="S2207" s="85"/>
      <c r="T2207" s="85"/>
      <c r="U2207" s="85"/>
      <c r="V2207" s="85"/>
      <c r="W2207" s="85"/>
      <c r="X2207" s="85"/>
      <c r="Y2207" s="85"/>
      <c r="Z2207" s="85"/>
      <c r="AA2207" s="85"/>
      <c r="AB2207" s="85"/>
      <c r="AC2207" s="81"/>
      <c r="AD2207" s="81"/>
      <c r="AE2207" s="81"/>
      <c r="AF2207" s="81"/>
      <c r="AG2207" s="81"/>
      <c r="AH2207" s="81"/>
      <c r="AI2207" s="81"/>
      <c r="AJ2207" s="81"/>
      <c r="AK2207" s="81"/>
      <c r="AL2207" s="81"/>
      <c r="AM2207" s="240"/>
      <c r="AN2207" s="240"/>
      <c r="AO2207" s="240"/>
      <c r="AP2207" s="240"/>
      <c r="AQ2207" s="240"/>
      <c r="AR2207" s="240"/>
      <c r="AS2207" s="240"/>
      <c r="AT2207" s="256"/>
      <c r="AU2207" s="256"/>
      <c r="AV2207" s="259"/>
      <c r="AW2207" s="259"/>
      <c r="AX2207" s="256"/>
      <c r="AY2207" s="256"/>
      <c r="AZ2207" s="256"/>
      <c r="BA2207" s="256"/>
      <c r="BB2207" s="256"/>
      <c r="BC2207" s="256"/>
      <c r="BD2207" s="256"/>
      <c r="BE2207" s="256"/>
      <c r="BF2207" s="256"/>
      <c r="BG2207" s="256"/>
      <c r="BH2207" s="256"/>
      <c r="BI2207" s="256"/>
      <c r="BJ2207" s="256"/>
      <c r="BK2207" s="256"/>
      <c r="BL2207" s="262"/>
      <c r="BM2207" s="262"/>
      <c r="BN2207" s="262"/>
      <c r="BO2207" s="262"/>
      <c r="BP2207" s="262"/>
      <c r="BQ2207" s="262"/>
      <c r="BR2207" s="270"/>
      <c r="BS2207" s="270"/>
      <c r="BT2207" s="270"/>
      <c r="BU2207" s="270"/>
      <c r="BV2207" s="270"/>
      <c r="BW2207" s="270"/>
      <c r="BX2207" s="256"/>
      <c r="BY2207" s="256"/>
      <c r="BZ2207" s="256"/>
      <c r="CA2207" s="267"/>
      <c r="CB2207" s="267"/>
      <c r="CC2207" s="274"/>
      <c r="CD2207" s="267"/>
      <c r="CE2207" s="267"/>
      <c r="CF2207" s="267"/>
      <c r="CG2207" s="267"/>
      <c r="CH2207" s="267"/>
      <c r="CI2207" s="267"/>
      <c r="CJ2207" s="267"/>
      <c r="CK2207" s="267"/>
      <c r="CL2207" s="265"/>
      <c r="CM2207" s="272"/>
      <c r="CN2207" s="264"/>
      <c r="CO2207" s="177"/>
      <c r="CP2207" s="226"/>
      <c r="CQ2207" s="226"/>
      <c r="CR2207" s="226"/>
      <c r="CS2207" s="178"/>
      <c r="CT2207" s="178"/>
      <c r="CU2207" s="178"/>
      <c r="CV2207" s="178"/>
      <c r="CW2207" s="178"/>
      <c r="CX2207" s="178"/>
      <c r="CY2207" s="178"/>
      <c r="CZ2207" s="178"/>
      <c r="DA2207" s="178"/>
      <c r="DB2207" s="178"/>
      <c r="DC2207" s="178"/>
      <c r="DD2207" s="178"/>
      <c r="DE2207" s="178"/>
      <c r="DF2207" s="178"/>
    </row>
    <row r="2208" spans="1:110" s="120" customFormat="1" ht="15" customHeight="1">
      <c r="A2208" s="229"/>
      <c r="B2208" s="361"/>
      <c r="C2208" s="364"/>
      <c r="D2208" s="238"/>
      <c r="E2208" s="238"/>
      <c r="F2208" s="245" t="s">
        <v>83</v>
      </c>
      <c r="G2208" s="246"/>
      <c r="H2208" s="82"/>
      <c r="I2208" s="82"/>
      <c r="J2208" s="82"/>
      <c r="K2208" s="82"/>
      <c r="L2208" s="82"/>
      <c r="M2208" s="82"/>
      <c r="N2208" s="82"/>
      <c r="O2208" s="82"/>
      <c r="P2208" s="82"/>
      <c r="Q2208" s="82"/>
      <c r="R2208" s="82"/>
      <c r="S2208" s="82"/>
      <c r="T2208" s="82"/>
      <c r="U2208" s="82"/>
      <c r="V2208" s="82"/>
      <c r="W2208" s="82"/>
      <c r="X2208" s="82"/>
      <c r="Y2208" s="82"/>
      <c r="Z2208" s="82"/>
      <c r="AA2208" s="82"/>
      <c r="AB2208" s="82"/>
      <c r="AC2208" s="35"/>
      <c r="AD2208" s="35"/>
      <c r="AE2208" s="35"/>
      <c r="AF2208" s="35"/>
      <c r="AG2208" s="35"/>
      <c r="AH2208" s="35"/>
      <c r="AI2208" s="35"/>
      <c r="AJ2208" s="35"/>
      <c r="AK2208" s="35"/>
      <c r="AL2208" s="35"/>
      <c r="AM2208" s="241"/>
      <c r="AN2208" s="241"/>
      <c r="AO2208" s="241"/>
      <c r="AP2208" s="241"/>
      <c r="AQ2208" s="241"/>
      <c r="AR2208" s="241"/>
      <c r="AS2208" s="241"/>
      <c r="AT2208" s="257"/>
      <c r="AU2208" s="257"/>
      <c r="AV2208" s="260"/>
      <c r="AW2208" s="260"/>
      <c r="AX2208" s="257"/>
      <c r="AY2208" s="257"/>
      <c r="AZ2208" s="257"/>
      <c r="BA2208" s="257"/>
      <c r="BB2208" s="257"/>
      <c r="BC2208" s="257"/>
      <c r="BD2208" s="257"/>
      <c r="BE2208" s="257"/>
      <c r="BF2208" s="257"/>
      <c r="BG2208" s="257"/>
      <c r="BH2208" s="257"/>
      <c r="BI2208" s="257"/>
      <c r="BJ2208" s="257"/>
      <c r="BK2208" s="257"/>
      <c r="BL2208" s="263"/>
      <c r="BM2208" s="263"/>
      <c r="BN2208" s="263"/>
      <c r="BO2208" s="263"/>
      <c r="BP2208" s="263"/>
      <c r="BQ2208" s="263"/>
      <c r="BR2208" s="271"/>
      <c r="BS2208" s="271"/>
      <c r="BT2208" s="271"/>
      <c r="BU2208" s="271"/>
      <c r="BV2208" s="271"/>
      <c r="BW2208" s="271"/>
      <c r="BX2208" s="257"/>
      <c r="BY2208" s="257"/>
      <c r="BZ2208" s="257"/>
      <c r="CA2208" s="268"/>
      <c r="CB2208" s="268"/>
      <c r="CC2208" s="275"/>
      <c r="CD2208" s="268"/>
      <c r="CE2208" s="268"/>
      <c r="CF2208" s="268"/>
      <c r="CG2208" s="268"/>
      <c r="CH2208" s="268"/>
      <c r="CI2208" s="268"/>
      <c r="CJ2208" s="268"/>
      <c r="CK2208" s="268"/>
      <c r="CL2208" s="265"/>
      <c r="CM2208" s="272"/>
      <c r="CN2208" s="264"/>
      <c r="CO2208" s="177"/>
      <c r="CP2208" s="226"/>
      <c r="CQ2208" s="226"/>
      <c r="CR2208" s="226"/>
      <c r="CS2208" s="178"/>
      <c r="CT2208" s="178"/>
      <c r="CU2208" s="178"/>
      <c r="CV2208" s="178"/>
      <c r="CW2208" s="178"/>
      <c r="CX2208" s="178"/>
      <c r="CY2208" s="178"/>
      <c r="CZ2208" s="178"/>
      <c r="DA2208" s="178"/>
      <c r="DB2208" s="178"/>
      <c r="DC2208" s="178"/>
      <c r="DD2208" s="178"/>
      <c r="DE2208" s="178"/>
      <c r="DF2208" s="178"/>
    </row>
    <row r="2209" spans="1:110" s="120" customFormat="1" ht="15" customHeight="1">
      <c r="A2209" s="227">
        <f t="shared" si="747"/>
        <v>274</v>
      </c>
      <c r="B2209" s="411" t="s">
        <v>310</v>
      </c>
      <c r="C2209" s="470" t="s">
        <v>311</v>
      </c>
      <c r="D2209" s="236">
        <v>42825</v>
      </c>
      <c r="E2209" s="236" t="s">
        <v>277</v>
      </c>
      <c r="F2209" s="253" t="s">
        <v>80</v>
      </c>
      <c r="G2209" s="254"/>
      <c r="H2209" s="82" t="s">
        <v>69</v>
      </c>
      <c r="I2209" s="82" t="s">
        <v>973</v>
      </c>
      <c r="J2209" s="82" t="s">
        <v>61</v>
      </c>
      <c r="K2209" s="82" t="s">
        <v>61</v>
      </c>
      <c r="L2209" s="82" t="s">
        <v>61</v>
      </c>
      <c r="M2209" s="82" t="s">
        <v>61</v>
      </c>
      <c r="N2209" s="82" t="s">
        <v>61</v>
      </c>
      <c r="O2209" s="82"/>
      <c r="P2209" s="82" t="s">
        <v>61</v>
      </c>
      <c r="Q2209" s="82" t="s">
        <v>61</v>
      </c>
      <c r="R2209" s="82" t="s">
        <v>61</v>
      </c>
      <c r="S2209" s="82" t="s">
        <v>61</v>
      </c>
      <c r="T2209" s="82" t="s">
        <v>61</v>
      </c>
      <c r="U2209" s="82" t="s">
        <v>61</v>
      </c>
      <c r="V2209" s="82"/>
      <c r="W2209" s="82" t="s">
        <v>60</v>
      </c>
      <c r="X2209" s="82" t="s">
        <v>60</v>
      </c>
      <c r="Y2209" s="82" t="s">
        <v>60</v>
      </c>
      <c r="Z2209" s="82" t="s">
        <v>67</v>
      </c>
      <c r="AA2209" s="82" t="s">
        <v>67</v>
      </c>
      <c r="AB2209" s="82" t="s">
        <v>71</v>
      </c>
      <c r="AC2209" s="82"/>
      <c r="AD2209" s="82" t="s">
        <v>71</v>
      </c>
      <c r="AE2209" s="82" t="s">
        <v>60</v>
      </c>
      <c r="AF2209" s="82" t="s">
        <v>60</v>
      </c>
      <c r="AG2209" s="82" t="s">
        <v>60</v>
      </c>
      <c r="AH2209" s="82" t="s">
        <v>60</v>
      </c>
      <c r="AI2209" s="82" t="s">
        <v>1471</v>
      </c>
      <c r="AJ2209" s="82"/>
      <c r="AK2209" s="82" t="s">
        <v>61</v>
      </c>
      <c r="AL2209" s="82" t="s">
        <v>61</v>
      </c>
      <c r="AM2209" s="239">
        <f>COUNTIF(H2209:AL2209,"PH")+COUNTIF(H2209:AL2209,"PH/L")+COUNTIF(H2209:AL2209,"PM")</f>
        <v>0</v>
      </c>
      <c r="AN2209" s="239">
        <f>COUNTIF(H2209:AL2209,"PD")+COUNTIF(H2209:AL2209,"PDD")+COUNTIF(H2209:AL2209,"P/DS")/2+COUNTIF(H2209:AL2209,"PMD")</f>
        <v>0</v>
      </c>
      <c r="AO2209" s="239">
        <f>COUNTIF(H2209:AL2209,"PN")+COUNTIF(H2209:AL2209,"P/NS")/2+COUNTIF(H2209:AL2209,"PH")+COUNTIF(H2209:AL2209,"PH/F")/2+COUNTIF(H2209:AL2209,"PH/L")/2+COUNTIF(H2209:AL2209,"PM")</f>
        <v>0</v>
      </c>
      <c r="AP2209" s="239">
        <f>COUNTIF(H2209:AL2209,"BH")+COUNTIF(H2209:AL2209,"AL/BL")+COUNTIF(H2209:AL2209,"UL/BL")+COUNTIF(H2209:AL2209,"BM")</f>
        <v>0</v>
      </c>
      <c r="AQ2209" s="239">
        <f>COUNTIF(H2209:AL2209,"DS")+COUNTIF(H2209:AL2209,"AL/DS")/2+COUNTIF(H2209:AL2209,"UL/DS")/2+COUNTIF(H2209:AL2209,"CT")+COUNTIF(H2209:AL2209,"MD")</f>
        <v>7.5</v>
      </c>
      <c r="AR2209" s="239">
        <f>COUNTIF(H2209:AL2209,"NS")+COUNTIF(H2209:AL2209,"AL/NS")/2+COUNTIF(H2209:AL2209,"UL/NS")/2+COUNTIF(H2209:AL2209,"BH")+COUNTIF(H2209:AL2209,"AL/BF")/2+COUNTIF(H2209:AL2209,"AL/BL")/2+COUNTIF(H2209:AL2209,"UL/BL")/2+COUNTIF(H2209:AL2209,"UL/BF")/2+COUNTIF(H2209:AL2209,"BM")</f>
        <v>13</v>
      </c>
      <c r="AS2209" s="239">
        <f>COUNTIF(H2209:AL2209,"AL")+COUNTIF(H2209:AL2209,"AL/DS")/2+COUNTIF(H2209:AL2209,"AL/NS")/2+COUNTIF(H2209:AL2209,"NH")+COUNTIF(H2209:AL2209,"SL")+COUNTIF(H2209:AL2209,"NHD")+COUNTIF(H2209:AL2209,"B")+COUNTIF(H2209:AL2209,"HL")+COUNTIF(H2209:AL2209,"AL/BF")/2+COUNTIF(H2209:AL2209,"AL/BL")/2</f>
        <v>3</v>
      </c>
      <c r="AT2209" s="255">
        <f>COUNTIF(H2209:AL2209,"PD")+COUNTIF(H2209:AL2209,"PN")+COUNTIF(H2209:AL2209,"P/DS")/2+COUNTIF(H2209:AL2209,"P/NS")/2+COUNTIF(H2209:AL2209,"DS")+COUNTIF(H2209:AL2209,"NS")+COUNTIF(H2209:AL2209,"AL")+COUNTIF(H2209:AL2209,"AL/DS")+COUNTIF(H2209:AL2209,"AL/NS")+COUNTIF(H2209:AL2209,"NH")+COUNTIF(H2209:AL2209,"SL")+COUNTIF(H2209:AL2209,"UL/DS")/2+COUNTIF(H2209:AL2209,"UL/NS")/2+COUNTIF(H2209:AL2209,"CT")+COUNTIF(H2209:AL2209,"NHD")+COUNTIF(H2209:AL2209,"PDD")+COUNTIF(H2209:AL2209,"B")+COUNTIF(H2209:AL2209,"HL")+COUNTIF(H2209:AL2209,"PH")+COUNTIF(H2209:AL2209,"BH")+COUNTIF(H2209:AL2209,"AL/BF")+COUNTIF(H2209:AL2209,"AL/BL")+COUNTIF(H2209:AL2209,"UL/BF")/2+COUNTIF(H2209:AL2209,"UL/BL")/2+COUNTIF(H2209:AL2209,"PH/F")/2+COUNTIF(H2209:AL2209,"PH/L")/2+COUNTIF(H2209:AL2209,"MD")+COUNTIF(H2209:AL2209,"PMD")+COUNTIF(H2209:AL2209,"PM")+COUNTIF(H2209:AL2209,"BM")</f>
        <v>23.5</v>
      </c>
      <c r="AU2209" s="255">
        <f>COUNTIF(H2209:AL2209,"P/DS")/2+COUNTIF(H2209:AL2209,"P/NS")/2+COUNTIF(H2209:AL2209,"IL")+COUNTIF(H2209:AL2209,"NL")+COUNTIF(H2209:AL2209,"UL")+COUNTIF(H2209:AL2209,"UL/DS")/2+COUNTIF(H2209:AL2209,"UL/NS")/2+COUNTIF(H2209:AL2209,"KT")+COUNTIF(H2209:AL2209,"UL/BF")/2+COUNTIF(H2209:AL2209,"UL/BL")/2+COUNTIF(H2209:AL2209,"PH/F")/2+COUNTIF(H2209:AL2209,"PH/L")/2+COUNTIF(H2209:AL2209,"NB")</f>
        <v>2.5</v>
      </c>
      <c r="AV2209" s="258">
        <f>COUNTIF(H2209:AL2209,"PN")+COUNTIF(H2209:AL2209,"TVD")+COUNTIF(H2209:AL2209,"PH")+COUNTIF(H2209:AL2209,"PM")+COUNTIF(H2209:AL2209,"PDD")-COUNTIFS(H2209:AL2209,"PN",H2216:AL2216,"&gt;=3")-COUNTIFS(H2209:AL2209,"PM",H2216:AL2216,"&gt;=3")</f>
        <v>0</v>
      </c>
      <c r="AW2209" s="258">
        <f>COUNTIF(H2209:AL2209,"NS")+COUNTIF(H2209:AL2209,"D")+COUNTIF(H2209:AL2209,"BH")+COUNTIF(H2209:AL2209,"NHD")+COUNTIF(H2209:AL2209,"BM")-COUNTIFS(H2209:AL2209,"NS",H2216:AL2216,"&gt;=3")-COUNTIFS(H2209:AL2209,"BH",H2216:AL2216,"&gt;=3")-COUNTIFS(H2209:AL2209,"BM",H2216:AL2216,"&gt;=3")</f>
        <v>14</v>
      </c>
      <c r="AX2209" s="255">
        <f>COUNTIF(H2209:AL2209,"AL")+COUNTIF(H2209:AL2209,"AL/DS")/2+COUNTIF(H2209:AL2209,"AL/NS")/2+COUNTIF(H2209:AL2209,"AL/BF")+COUNTIF(H2209:AL2209,"AL/BL")/2</f>
        <v>2</v>
      </c>
      <c r="AY2209" s="255">
        <f>COUNTIF(H2209:AL2209,"SL")</f>
        <v>0</v>
      </c>
      <c r="AZ2209" s="255">
        <f>COUNTIF(H2209:AL2209,"NH")</f>
        <v>1</v>
      </c>
      <c r="BA2209" s="255">
        <f>COUNTIF(H2209:AL2209,"HL")</f>
        <v>0</v>
      </c>
      <c r="BB2209" s="255">
        <f>COUNTIF(G2209:AL2209,"P/DS")/2+COUNTIF(G2209:AL2209,"P/NS")/2+COUNTIF(G2209:AL2209,"UL")+COUNTIF(G2209:AL2209,"UL/DS")/2+COUNTIF(G2209:AL2209,"UL/NS")/2+COUNTIF(G2209:AL2209,"UL/BL")/2+COUNTIF(G2209:AL2209,"UL/BF")/2+COUNTIF(G2209:AL2209,"PH/F")/2+COUNTIF(G2209:AL2209,"PH/L")/2</f>
        <v>2.5</v>
      </c>
      <c r="BC2209" s="255">
        <f>COUNTIF(H2209:AL2209,"NB")</f>
        <v>0</v>
      </c>
      <c r="BD2209" s="255">
        <f>COUNTIF(H2209:AL2209,"NL")</f>
        <v>0</v>
      </c>
      <c r="BE2209" s="255">
        <f>COUNTIF(H2209:AL2209,"IL")</f>
        <v>0</v>
      </c>
      <c r="BF2209" s="255">
        <f>COUNTIF(H2209:AL2209,"KT")</f>
        <v>0</v>
      </c>
      <c r="BG2209" s="255">
        <f>COUNTIF(H2209:AL2209,"L70")</f>
        <v>0</v>
      </c>
      <c r="BH2209" s="255">
        <f>COUNTIF(H2209:AL2209,"MD")</f>
        <v>0</v>
      </c>
      <c r="BI2209" s="255">
        <f>COUNTIF(H2209:AL2209,"PMD")</f>
        <v>0</v>
      </c>
      <c r="BJ2209" s="255">
        <f>COUNTIF(H2209:AL2209,"PM")</f>
        <v>0</v>
      </c>
      <c r="BK2209" s="255">
        <f>COUNTIF(H2209:AL2209,"BM")</f>
        <v>0</v>
      </c>
      <c r="BL2209" s="261">
        <f>SUMIF(H2209:AL2209,"PD",H2210:AL2210)+SUMIF(H2209:AL2209,"PN",H2210:AL2210)+SUMIF(H2209:AL2209,"P/DS",H2210:AL2210)+SUMIF(H2209:AL2209,"PN/F",H2210:AL2210)+SUMIF(H2209:AL2209,"PN/L",H2210:AL2210)+SUMIF(H2209:AL2209,"TV",H2210:AL2210)+SUMIF(H2209:AL2209,"TVD",H2210:AL2210)+SUMIF(H2209:AL2209,"PDD",H2210:AL2210)</f>
        <v>0</v>
      </c>
      <c r="BM2209" s="261">
        <f>SUMIF(H2209:AL2209,"PD",H2211:AL2211)+SUMIF(H2209:AL2209,"PN",H2211:AL2211)+SUMIF(H2209:AL2209,"P/DS",H2211:AL2211)+SUMIF(H2209:AL2209,"PN/F",H2211:AL2211)+SUMIF(H2209:AL2209,"PN/L",H2211:AL2211)+SUMIF(H2209:AL2209,"TV",H2211:AL2211)+SUMIF(H2209:AL2209,"TVD",H2211:AL2211)+SUMIF(H2209:AL2209,"PDD",H2211:AL2211)+SUMIF(H2209:AL2209,"PMD",H2211:AL2211)</f>
        <v>0</v>
      </c>
      <c r="BN2209" s="261">
        <f>SUMIF(H2209:AL2209,"PD",H2212:AL2212)+SUMIF(H2209:AL2209,"PN",H2212:AL2212)+SUMIF(H2209:AL2209,"P/DS",H2212:AL2212)+SUMIF(H2209:AL2209,"PN/F",H2212:AL2212)+SUMIF(H2209:AL2209,"PN/L",H2212:AL2212)+SUMIF(H2209:AL2209,"TV",H2212:AL2212)+SUMIF(H2209:AL2209,"TVD",H2212:AL2212)</f>
        <v>0</v>
      </c>
      <c r="BO2209" s="261">
        <f>SUMIF(H2209:AL2209,"PD",H2213:AL2213)+SUMIF(H2209:AL2209,"PN",H2213:AL2213)+SUMIF(H2209:AL2209,"P/DS",H2213:AL2213)+SUMIF(H2209:AL2209,"PN/F",H2213:AL2213)+SUMIF(H2209:AL2209,"PN/L",H2213:AL2213)+SUMIF(H2209:AL2209,"TV",H2213:AL2213)+SUMIF(H2209:AL2209,"TVD",H2213:AL2213)</f>
        <v>0</v>
      </c>
      <c r="BP2209" s="261">
        <f>SUMIF(H2209:AL2209,"PD",H2214:AL2214)+SUMIF(H2209:AL2209,"PN",H2214:AL2214)+SUMIF(H2209:AL2209,"P/DS",H2214:AL2214)+SUMIF(H2209:AL2209,"PN/F",H2214:AL2214)+SUMIF(H2209:AL2209,"PN/L",H2214:AL2214)+SUMIF(H2209:AL2209,"TV",H2214:AL2214)+SUMIF(H2209:AL2209,"TVD",H2214:AL2214)+SUMIF(H2209:AL2209,"PDD",H2214:AL2214)+SUMIF(H2209:AL2209,"PH",H2214:AL2214)+SUMIF(H2209:AL2209,"PM",H2214:AL2214)</f>
        <v>0</v>
      </c>
      <c r="BQ2209" s="261">
        <f>SUMIF(H2209:AL2209,"PD",H2215:AL2215)+SUMIF(H2209:AL2209,"PN",H2215:AL2215)+SUMIF(H2209:AL2209,"P/DS",H2215:AL2215)+SUMIF(H2209:AL2209,"PN/F",H2215:AL2215)+SUMIF(H2209:AL2209,"PN/L",H2215:AL2215)+SUMIF(H2209:AL2209,"TV",H2215:AL2215)+SUMIF(H2209:AL2209,"TVD",H2215:AL2215)+SUMIF(H2209:AL2209,"PDD",H2215:AL2215)+SUMIF(H2209:AL2209,"PH",H2215:AL2215)+SUMIF(H2209:AL2209,"PM",H2215:AL2215)</f>
        <v>0</v>
      </c>
      <c r="BR2209" s="269">
        <f>SUM(H2210:AL2210)-BL2209</f>
        <v>15.5</v>
      </c>
      <c r="BS2209" s="269">
        <f>SUM(H2211:AL2211)-BM2209</f>
        <v>7.5</v>
      </c>
      <c r="BT2209" s="269">
        <f>SUM(H2212:AL2212)-BN2209</f>
        <v>0</v>
      </c>
      <c r="BU2209" s="269">
        <f>SUM(H2213:AL2213)-BO2209</f>
        <v>6.5</v>
      </c>
      <c r="BV2209" s="269">
        <f>SUM(H2214:AL2214)-BP2209</f>
        <v>0</v>
      </c>
      <c r="BW2209" s="269">
        <f>SUM(H2215:AL2215)-BQ2209</f>
        <v>0</v>
      </c>
      <c r="BX2209" s="255">
        <f>SUMIF(H2209:AL2209,"PD",H2216:AL2216)+SUMIF(H2209:AL2209,"PN",H2216:AL2216)+SUMIF(H2209:AL2209,"P/DS",H2216:AL2216)+SUMIF(H2209:AL2209,"PN/F",H2216:AL2216)+SUMIF(H2209:AL2209,"PN/L",H2216:AL2216)</f>
        <v>0</v>
      </c>
      <c r="BY2209" s="255">
        <f>SUM(H2216:AL2216)-BX2209</f>
        <v>0</v>
      </c>
      <c r="BZ2209" s="255">
        <f t="shared" ref="BZ2209" si="762">+SUM(BL2209:BW2216)</f>
        <v>29.5</v>
      </c>
      <c r="CA2209" s="266">
        <f>(COUNTIFS(H2209:AL2209,"PD",H2210:AL2210,"&gt;=2"))*0.5-IF(CN2209="VP",COUNTIFS($H$16:$AL$16,"SAT",H2209:AL2209,"PD",H2210:AL2210,"&gt;=2"))*0.5</f>
        <v>0</v>
      </c>
      <c r="CB2209" s="266">
        <f>(COUNTIFS(H2209:AL2209,"PN",H2211:AL2211,"&gt;=0.5",H2210:AL2210,"&gt;=1.5"))*0.5+COUNTIFS(H2209:AL2209,"PDD",H2211:AL2211,"&gt;=0.5",H2210:AL2210,"&gt;=1.5")*0.5</f>
        <v>0</v>
      </c>
      <c r="CC2209" s="273">
        <f>(COUNTIFS(H2209:AL2209,"TV",H2211:AL2211,"&gt;=10"))*0.5+(COUNTIFS(H2209:AL2209,"PMD",H2211:AL2211,"&gt;=2"))*0.5</f>
        <v>0</v>
      </c>
      <c r="CD2209" s="266">
        <f>(COUNTIFS(H2209:AL2209,"TVD",H2213:AL2213,"&gt;=6.5",H2211:AL2211,"&gt;=3.5"))*0.5</f>
        <v>0</v>
      </c>
      <c r="CE2209" s="266">
        <f>(COUNTIFS(H2209:AL2209,"PD",H2214:AL2214,"&gt;=10"))*0.5</f>
        <v>0</v>
      </c>
      <c r="CF2209" s="266">
        <f>(COUNTIFS(H2209:AL2209,"PDD",H2214:AL2214,"&gt;=3.5",H2215:AL2215,"&gt;=6.5")+COUNTIFS(H2209:AL2209,"PH",H2215:AL2215,"&gt;=0.5",H2214:AL2214,"&gt;=1.5")+COUNTIFS(H2209:AL2209,"PM",H2215:AL2215,"&gt;=0.5",H2214:AL2214,"&gt;=1.5"))*0.5</f>
        <v>0</v>
      </c>
      <c r="CG2209" s="266">
        <f>(COUNTIFS(H2209:AL2209,"DS",H2210:AL2210,"&gt;=2")+COUNTIFS(H2209:AL2209,"AL/DS",H2210:AL2210,"&gt;=2"))*0.5-IF(CN2209="VP",COUNTIFS($H$16:$AL$16,"SAT",H2209:AL2209,"DS",H2210:AL2210,"&gt;=2"))*0.5</f>
        <v>0</v>
      </c>
      <c r="CH2209" s="266">
        <f>(COUNTIFS(H2209:AL2209,"NS",H2211:AL2211,"&gt;=0.5",H2210:AL2210,"&gt;=1.5")+COUNTIFS(H2209:AL2209,"AL/NS",H2211:AL2211,"&gt;=0.5",H2210:AL2210,"&gt;=1.5")+COUNTIFS(H2209:AL2209,"NHD",H2211:AL2211,"&gt;=4.5",H2214:AL2214,"&gt;=2",H2210:AL2210,"&gt;=1.5"))*0.5</f>
        <v>4.5</v>
      </c>
      <c r="CI2209" s="266">
        <f>(COUNTIF(H2211:AL2211,"&gt;=10")+COUNTIFS(H2209:AL2209,"MD",H2211:AL2211,"&gt;=2")-COUNTIFS(H2209:AL2209,"TV",H2211:AL2211,"&gt;=10"))*0.5</f>
        <v>0</v>
      </c>
      <c r="CJ2209" s="266">
        <f>(COUNTIFS(H2209:AL2209,"D",H2213:AL2213,"&gt;=6.5",H2211:AL2211,"&gt;=3.5"))*0.5</f>
        <v>0</v>
      </c>
      <c r="CK2209" s="266">
        <f>(COUNTIF(H2214:AL2214,"&gt;=10")-COUNTIFS(H2209:AL2209,"PD",H2214:AL2214,"&gt;=10"))*0.5</f>
        <v>0</v>
      </c>
      <c r="CL2209" s="265">
        <f>(COUNTIFS(H2209:AL2209,"NHD",H2214:AL2214,"&gt;=3.5",H2215:AL2215,"&gt;=6.5")+COUNTIFS(H2209:AL2209,"BH",H2214:AL2214,"&gt;=1.5",H2215:AL2215,"&gt;=0.5")+COUNTIFS(H2209:AL2209,"BM",H2214:AL2214,"&gt;=1.5",H2215:AL2215,"&gt;=0.5")+COUNTIFS(H2209:AL2209,"D",H2214:AL2214,"&gt;=1.5",H2215:AL2215,"&gt;=0.5"))*0.5</f>
        <v>0</v>
      </c>
      <c r="CM2209" s="272"/>
      <c r="CN2209" s="264" t="s">
        <v>723</v>
      </c>
      <c r="CO2209" s="177">
        <f t="shared" ref="CO2209" si="763">+AM2209+AN2209+AO2209+AP2209+AQ2209+AR2209+AS2209+AU2209+BG2209</f>
        <v>26</v>
      </c>
      <c r="CP2209" s="225">
        <f>+SUM(I2210:I2215)-I2216</f>
        <v>8.5</v>
      </c>
      <c r="CQ2209" s="225">
        <f>+SUM(J2210:J2215)-J2216</f>
        <v>2</v>
      </c>
      <c r="CR2209" s="225">
        <f>+SUM(K2210:K2215)-K2216</f>
        <v>2</v>
      </c>
      <c r="CS2209" s="178"/>
      <c r="CT2209" s="178"/>
      <c r="CU2209" s="178"/>
      <c r="CV2209" s="178"/>
      <c r="CW2209" s="178"/>
      <c r="CX2209" s="178"/>
      <c r="CY2209" s="178"/>
      <c r="CZ2209" s="178"/>
      <c r="DA2209" s="178"/>
      <c r="DB2209" s="178"/>
      <c r="DC2209" s="178"/>
      <c r="DD2209" s="178"/>
      <c r="DE2209" s="178"/>
      <c r="DF2209" s="178" t="e">
        <f>+SUM(#REF!)</f>
        <v>#REF!</v>
      </c>
    </row>
    <row r="2210" spans="1:110" s="120" customFormat="1" ht="15" customHeight="1">
      <c r="A2210" s="228"/>
      <c r="B2210" s="412"/>
      <c r="C2210" s="471"/>
      <c r="D2210" s="237"/>
      <c r="E2210" s="237"/>
      <c r="F2210" s="242" t="s">
        <v>82</v>
      </c>
      <c r="G2210" s="121">
        <v>1.5</v>
      </c>
      <c r="H2210" s="83"/>
      <c r="I2210" s="83"/>
      <c r="J2210" s="83">
        <v>1.5</v>
      </c>
      <c r="K2210" s="83">
        <v>1.5</v>
      </c>
      <c r="L2210" s="83">
        <v>1.5</v>
      </c>
      <c r="M2210" s="83">
        <v>1.5</v>
      </c>
      <c r="N2210" s="83">
        <v>1.5</v>
      </c>
      <c r="O2210" s="83"/>
      <c r="P2210" s="83">
        <v>1.5</v>
      </c>
      <c r="Q2210" s="83">
        <v>1.5</v>
      </c>
      <c r="R2210" s="83">
        <v>1.5</v>
      </c>
      <c r="S2210" s="83">
        <v>1.5</v>
      </c>
      <c r="T2210" s="83">
        <v>0.5</v>
      </c>
      <c r="U2210" s="83"/>
      <c r="V2210" s="83"/>
      <c r="W2210" s="83"/>
      <c r="X2210" s="83"/>
      <c r="Y2210" s="83"/>
      <c r="Z2210" s="83"/>
      <c r="AA2210" s="83"/>
      <c r="AB2210" s="83"/>
      <c r="AC2210" s="79"/>
      <c r="AD2210" s="79"/>
      <c r="AE2210" s="79"/>
      <c r="AF2210" s="79"/>
      <c r="AG2210" s="79">
        <v>1</v>
      </c>
      <c r="AH2210" s="79"/>
      <c r="AI2210" s="79"/>
      <c r="AJ2210" s="79"/>
      <c r="AK2210" s="79"/>
      <c r="AL2210" s="79">
        <v>0.5</v>
      </c>
      <c r="AM2210" s="240"/>
      <c r="AN2210" s="240"/>
      <c r="AO2210" s="240"/>
      <c r="AP2210" s="240"/>
      <c r="AQ2210" s="240"/>
      <c r="AR2210" s="240"/>
      <c r="AS2210" s="240"/>
      <c r="AT2210" s="256"/>
      <c r="AU2210" s="256"/>
      <c r="AV2210" s="259"/>
      <c r="AW2210" s="259"/>
      <c r="AX2210" s="256"/>
      <c r="AY2210" s="256"/>
      <c r="AZ2210" s="256"/>
      <c r="BA2210" s="256"/>
      <c r="BB2210" s="256"/>
      <c r="BC2210" s="256"/>
      <c r="BD2210" s="256"/>
      <c r="BE2210" s="256"/>
      <c r="BF2210" s="256"/>
      <c r="BG2210" s="256"/>
      <c r="BH2210" s="256"/>
      <c r="BI2210" s="256"/>
      <c r="BJ2210" s="256"/>
      <c r="BK2210" s="256"/>
      <c r="BL2210" s="262"/>
      <c r="BM2210" s="262"/>
      <c r="BN2210" s="262"/>
      <c r="BO2210" s="262"/>
      <c r="BP2210" s="262"/>
      <c r="BQ2210" s="262"/>
      <c r="BR2210" s="270"/>
      <c r="BS2210" s="270"/>
      <c r="BT2210" s="270"/>
      <c r="BU2210" s="270"/>
      <c r="BV2210" s="270"/>
      <c r="BW2210" s="270"/>
      <c r="BX2210" s="256"/>
      <c r="BY2210" s="256"/>
      <c r="BZ2210" s="256"/>
      <c r="CA2210" s="267"/>
      <c r="CB2210" s="267"/>
      <c r="CC2210" s="274"/>
      <c r="CD2210" s="267"/>
      <c r="CE2210" s="267"/>
      <c r="CF2210" s="267"/>
      <c r="CG2210" s="267"/>
      <c r="CH2210" s="267"/>
      <c r="CI2210" s="267"/>
      <c r="CJ2210" s="267"/>
      <c r="CK2210" s="267"/>
      <c r="CL2210" s="265"/>
      <c r="CM2210" s="272"/>
      <c r="CN2210" s="264"/>
      <c r="CO2210" s="177"/>
      <c r="CP2210" s="226"/>
      <c r="CQ2210" s="226"/>
      <c r="CR2210" s="226"/>
      <c r="CS2210" s="178"/>
      <c r="CT2210" s="178"/>
      <c r="CU2210" s="178"/>
      <c r="CV2210" s="178"/>
      <c r="CW2210" s="178"/>
      <c r="CX2210" s="178"/>
      <c r="CY2210" s="178"/>
      <c r="CZ2210" s="178"/>
      <c r="DA2210" s="178"/>
      <c r="DB2210" s="178"/>
      <c r="DC2210" s="178"/>
      <c r="DD2210" s="178"/>
      <c r="DE2210" s="178"/>
      <c r="DF2210" s="178"/>
    </row>
    <row r="2211" spans="1:110" s="120" customFormat="1" ht="15" customHeight="1">
      <c r="A2211" s="228"/>
      <c r="B2211" s="412"/>
      <c r="C2211" s="471"/>
      <c r="D2211" s="237"/>
      <c r="E2211" s="237"/>
      <c r="F2211" s="243"/>
      <c r="G2211" s="122">
        <v>2</v>
      </c>
      <c r="H2211" s="84"/>
      <c r="I2211" s="84">
        <v>2</v>
      </c>
      <c r="J2211" s="84">
        <v>0.5</v>
      </c>
      <c r="K2211" s="84">
        <v>0.5</v>
      </c>
      <c r="L2211" s="84">
        <v>0.5</v>
      </c>
      <c r="M2211" s="84">
        <v>0.5</v>
      </c>
      <c r="N2211" s="84">
        <v>0.5</v>
      </c>
      <c r="O2211" s="84"/>
      <c r="P2211" s="84">
        <v>0.5</v>
      </c>
      <c r="Q2211" s="84">
        <v>0.5</v>
      </c>
      <c r="R2211" s="84">
        <v>0.5</v>
      </c>
      <c r="S2211" s="84">
        <v>0.5</v>
      </c>
      <c r="T2211" s="84">
        <v>0.5</v>
      </c>
      <c r="U2211" s="84"/>
      <c r="V2211" s="84"/>
      <c r="W2211" s="84"/>
      <c r="X2211" s="84"/>
      <c r="Y2211" s="84"/>
      <c r="Z2211" s="84"/>
      <c r="AA2211" s="84"/>
      <c r="AB2211" s="84"/>
      <c r="AC2211" s="80"/>
      <c r="AD2211" s="80"/>
      <c r="AE2211" s="80"/>
      <c r="AF2211" s="80"/>
      <c r="AG2211" s="80"/>
      <c r="AH2211" s="80"/>
      <c r="AI2211" s="80"/>
      <c r="AJ2211" s="80"/>
      <c r="AK2211" s="80"/>
      <c r="AL2211" s="80">
        <v>0.5</v>
      </c>
      <c r="AM2211" s="240"/>
      <c r="AN2211" s="240"/>
      <c r="AO2211" s="240"/>
      <c r="AP2211" s="240"/>
      <c r="AQ2211" s="240"/>
      <c r="AR2211" s="240"/>
      <c r="AS2211" s="240"/>
      <c r="AT2211" s="256"/>
      <c r="AU2211" s="256"/>
      <c r="AV2211" s="259"/>
      <c r="AW2211" s="259"/>
      <c r="AX2211" s="256"/>
      <c r="AY2211" s="256"/>
      <c r="AZ2211" s="256"/>
      <c r="BA2211" s="256"/>
      <c r="BB2211" s="256"/>
      <c r="BC2211" s="256"/>
      <c r="BD2211" s="256"/>
      <c r="BE2211" s="256"/>
      <c r="BF2211" s="256"/>
      <c r="BG2211" s="256"/>
      <c r="BH2211" s="256"/>
      <c r="BI2211" s="256"/>
      <c r="BJ2211" s="256"/>
      <c r="BK2211" s="256"/>
      <c r="BL2211" s="262"/>
      <c r="BM2211" s="262"/>
      <c r="BN2211" s="262"/>
      <c r="BO2211" s="262"/>
      <c r="BP2211" s="262"/>
      <c r="BQ2211" s="262"/>
      <c r="BR2211" s="270"/>
      <c r="BS2211" s="270"/>
      <c r="BT2211" s="270"/>
      <c r="BU2211" s="270"/>
      <c r="BV2211" s="270"/>
      <c r="BW2211" s="270"/>
      <c r="BX2211" s="256"/>
      <c r="BY2211" s="256"/>
      <c r="BZ2211" s="256"/>
      <c r="CA2211" s="267"/>
      <c r="CB2211" s="267"/>
      <c r="CC2211" s="274"/>
      <c r="CD2211" s="267"/>
      <c r="CE2211" s="267"/>
      <c r="CF2211" s="267"/>
      <c r="CG2211" s="267"/>
      <c r="CH2211" s="267"/>
      <c r="CI2211" s="267"/>
      <c r="CJ2211" s="267"/>
      <c r="CK2211" s="267"/>
      <c r="CL2211" s="265"/>
      <c r="CM2211" s="272"/>
      <c r="CN2211" s="264"/>
      <c r="CO2211" s="177"/>
      <c r="CP2211" s="226"/>
      <c r="CQ2211" s="226"/>
      <c r="CR2211" s="226"/>
      <c r="CS2211" s="178"/>
      <c r="CT2211" s="178"/>
      <c r="CU2211" s="178"/>
      <c r="CV2211" s="178"/>
      <c r="CW2211" s="178"/>
      <c r="CX2211" s="178"/>
      <c r="CY2211" s="178"/>
      <c r="CZ2211" s="178"/>
      <c r="DA2211" s="178"/>
      <c r="DB2211" s="178"/>
      <c r="DC2211" s="178"/>
      <c r="DD2211" s="178"/>
      <c r="DE2211" s="178"/>
      <c r="DF2211" s="178"/>
    </row>
    <row r="2212" spans="1:110" s="120" customFormat="1" ht="15" customHeight="1">
      <c r="A2212" s="228"/>
      <c r="B2212" s="412"/>
      <c r="C2212" s="471"/>
      <c r="D2212" s="237"/>
      <c r="E2212" s="237"/>
      <c r="F2212" s="243"/>
      <c r="G2212" s="122">
        <v>2.1</v>
      </c>
      <c r="H2212" s="84"/>
      <c r="I2212" s="84"/>
      <c r="J2212" s="84"/>
      <c r="K2212" s="84"/>
      <c r="L2212" s="84"/>
      <c r="M2212" s="84"/>
      <c r="N2212" s="84"/>
      <c r="O2212" s="84"/>
      <c r="P2212" s="84"/>
      <c r="Q2212" s="84"/>
      <c r="R2212" s="84"/>
      <c r="S2212" s="84"/>
      <c r="T2212" s="84"/>
      <c r="U2212" s="84"/>
      <c r="V2212" s="84"/>
      <c r="W2212" s="84"/>
      <c r="X2212" s="84"/>
      <c r="Y2212" s="84"/>
      <c r="Z2212" s="84"/>
      <c r="AA2212" s="84"/>
      <c r="AB2212" s="84"/>
      <c r="AC2212" s="80"/>
      <c r="AD2212" s="80"/>
      <c r="AE2212" s="80"/>
      <c r="AF2212" s="80"/>
      <c r="AG2212" s="80"/>
      <c r="AH2212" s="80"/>
      <c r="AI2212" s="80"/>
      <c r="AJ2212" s="80"/>
      <c r="AK2212" s="80"/>
      <c r="AL2212" s="80"/>
      <c r="AM2212" s="240"/>
      <c r="AN2212" s="240"/>
      <c r="AO2212" s="240"/>
      <c r="AP2212" s="240"/>
      <c r="AQ2212" s="240"/>
      <c r="AR2212" s="240"/>
      <c r="AS2212" s="240"/>
      <c r="AT2212" s="256"/>
      <c r="AU2212" s="256"/>
      <c r="AV2212" s="259"/>
      <c r="AW2212" s="259"/>
      <c r="AX2212" s="256"/>
      <c r="AY2212" s="256"/>
      <c r="AZ2212" s="256"/>
      <c r="BA2212" s="256"/>
      <c r="BB2212" s="256"/>
      <c r="BC2212" s="256"/>
      <c r="BD2212" s="256"/>
      <c r="BE2212" s="256"/>
      <c r="BF2212" s="256"/>
      <c r="BG2212" s="256"/>
      <c r="BH2212" s="256"/>
      <c r="BI2212" s="256"/>
      <c r="BJ2212" s="256"/>
      <c r="BK2212" s="256"/>
      <c r="BL2212" s="262"/>
      <c r="BM2212" s="262"/>
      <c r="BN2212" s="262"/>
      <c r="BO2212" s="262"/>
      <c r="BP2212" s="262"/>
      <c r="BQ2212" s="262"/>
      <c r="BR2212" s="270"/>
      <c r="BS2212" s="270"/>
      <c r="BT2212" s="270"/>
      <c r="BU2212" s="270"/>
      <c r="BV2212" s="270"/>
      <c r="BW2212" s="270"/>
      <c r="BX2212" s="256"/>
      <c r="BY2212" s="256"/>
      <c r="BZ2212" s="256"/>
      <c r="CA2212" s="267"/>
      <c r="CB2212" s="267"/>
      <c r="CC2212" s="274"/>
      <c r="CD2212" s="267"/>
      <c r="CE2212" s="267"/>
      <c r="CF2212" s="267"/>
      <c r="CG2212" s="267"/>
      <c r="CH2212" s="267"/>
      <c r="CI2212" s="267"/>
      <c r="CJ2212" s="267"/>
      <c r="CK2212" s="267"/>
      <c r="CL2212" s="265"/>
      <c r="CM2212" s="272"/>
      <c r="CN2212" s="264"/>
      <c r="CO2212" s="177"/>
      <c r="CP2212" s="226"/>
      <c r="CQ2212" s="226"/>
      <c r="CR2212" s="226"/>
      <c r="CS2212" s="178"/>
      <c r="CT2212" s="178"/>
      <c r="CU2212" s="178"/>
      <c r="CV2212" s="178"/>
      <c r="CW2212" s="178"/>
      <c r="CX2212" s="178"/>
      <c r="CY2212" s="178"/>
      <c r="CZ2212" s="178"/>
      <c r="DA2212" s="178"/>
      <c r="DB2212" s="178"/>
      <c r="DC2212" s="178"/>
      <c r="DD2212" s="178"/>
      <c r="DE2212" s="178"/>
      <c r="DF2212" s="178"/>
    </row>
    <row r="2213" spans="1:110" s="120" customFormat="1" ht="15" customHeight="1">
      <c r="A2213" s="228"/>
      <c r="B2213" s="412"/>
      <c r="C2213" s="471"/>
      <c r="D2213" s="237"/>
      <c r="E2213" s="237"/>
      <c r="F2213" s="243"/>
      <c r="G2213" s="122">
        <v>2.7</v>
      </c>
      <c r="H2213" s="84"/>
      <c r="I2213" s="84">
        <v>6.5</v>
      </c>
      <c r="J2213" s="84"/>
      <c r="K2213" s="84"/>
      <c r="L2213" s="84"/>
      <c r="M2213" s="84"/>
      <c r="N2213" s="84"/>
      <c r="O2213" s="84"/>
      <c r="P2213" s="84"/>
      <c r="Q2213" s="84"/>
      <c r="R2213" s="84"/>
      <c r="S2213" s="84"/>
      <c r="T2213" s="84"/>
      <c r="U2213" s="84"/>
      <c r="V2213" s="84"/>
      <c r="W2213" s="84"/>
      <c r="X2213" s="84"/>
      <c r="Y2213" s="84"/>
      <c r="Z2213" s="84"/>
      <c r="AA2213" s="84"/>
      <c r="AB2213" s="84"/>
      <c r="AC2213" s="80"/>
      <c r="AD2213" s="80"/>
      <c r="AE2213" s="80"/>
      <c r="AF2213" s="80"/>
      <c r="AG2213" s="80"/>
      <c r="AH2213" s="80"/>
      <c r="AI2213" s="80"/>
      <c r="AJ2213" s="80"/>
      <c r="AK2213" s="80"/>
      <c r="AL2213" s="80"/>
      <c r="AM2213" s="240"/>
      <c r="AN2213" s="240"/>
      <c r="AO2213" s="240"/>
      <c r="AP2213" s="240"/>
      <c r="AQ2213" s="240"/>
      <c r="AR2213" s="240"/>
      <c r="AS2213" s="240"/>
      <c r="AT2213" s="256"/>
      <c r="AU2213" s="256"/>
      <c r="AV2213" s="259"/>
      <c r="AW2213" s="259"/>
      <c r="AX2213" s="256"/>
      <c r="AY2213" s="256"/>
      <c r="AZ2213" s="256"/>
      <c r="BA2213" s="256"/>
      <c r="BB2213" s="256"/>
      <c r="BC2213" s="256"/>
      <c r="BD2213" s="256"/>
      <c r="BE2213" s="256"/>
      <c r="BF2213" s="256"/>
      <c r="BG2213" s="256"/>
      <c r="BH2213" s="256"/>
      <c r="BI2213" s="256"/>
      <c r="BJ2213" s="256"/>
      <c r="BK2213" s="256"/>
      <c r="BL2213" s="262"/>
      <c r="BM2213" s="262"/>
      <c r="BN2213" s="262"/>
      <c r="BO2213" s="262"/>
      <c r="BP2213" s="262"/>
      <c r="BQ2213" s="262"/>
      <c r="BR2213" s="270"/>
      <c r="BS2213" s="270"/>
      <c r="BT2213" s="270"/>
      <c r="BU2213" s="270"/>
      <c r="BV2213" s="270"/>
      <c r="BW2213" s="270"/>
      <c r="BX2213" s="256"/>
      <c r="BY2213" s="256"/>
      <c r="BZ2213" s="256"/>
      <c r="CA2213" s="267"/>
      <c r="CB2213" s="267"/>
      <c r="CC2213" s="274"/>
      <c r="CD2213" s="267"/>
      <c r="CE2213" s="267"/>
      <c r="CF2213" s="267"/>
      <c r="CG2213" s="267"/>
      <c r="CH2213" s="267"/>
      <c r="CI2213" s="267"/>
      <c r="CJ2213" s="267"/>
      <c r="CK2213" s="267"/>
      <c r="CL2213" s="265"/>
      <c r="CM2213" s="272"/>
      <c r="CN2213" s="264"/>
      <c r="CO2213" s="177"/>
      <c r="CP2213" s="226"/>
      <c r="CQ2213" s="226"/>
      <c r="CR2213" s="226"/>
      <c r="CS2213" s="178"/>
      <c r="CT2213" s="178"/>
      <c r="CU2213" s="178"/>
      <c r="CV2213" s="178"/>
      <c r="CW2213" s="178"/>
      <c r="CX2213" s="178"/>
      <c r="CY2213" s="178"/>
      <c r="CZ2213" s="178"/>
      <c r="DA2213" s="178"/>
      <c r="DB2213" s="178"/>
      <c r="DC2213" s="178"/>
      <c r="DD2213" s="178"/>
      <c r="DE2213" s="178"/>
      <c r="DF2213" s="178"/>
    </row>
    <row r="2214" spans="1:110" s="120" customFormat="1" ht="15" customHeight="1">
      <c r="A2214" s="228"/>
      <c r="B2214" s="412"/>
      <c r="C2214" s="471"/>
      <c r="D2214" s="237"/>
      <c r="E2214" s="237"/>
      <c r="F2214" s="243"/>
      <c r="G2214" s="122">
        <v>3</v>
      </c>
      <c r="H2214" s="84"/>
      <c r="I2214" s="84"/>
      <c r="J2214" s="84"/>
      <c r="K2214" s="84"/>
      <c r="L2214" s="84"/>
      <c r="M2214" s="84"/>
      <c r="N2214" s="84"/>
      <c r="O2214" s="84"/>
      <c r="P2214" s="84"/>
      <c r="Q2214" s="84"/>
      <c r="R2214" s="84"/>
      <c r="S2214" s="84"/>
      <c r="T2214" s="84"/>
      <c r="U2214" s="84"/>
      <c r="V2214" s="84"/>
      <c r="W2214" s="84"/>
      <c r="X2214" s="84"/>
      <c r="Y2214" s="84"/>
      <c r="Z2214" s="84"/>
      <c r="AA2214" s="84"/>
      <c r="AB2214" s="84"/>
      <c r="AC2214" s="80"/>
      <c r="AD2214" s="80"/>
      <c r="AE2214" s="80"/>
      <c r="AF2214" s="80"/>
      <c r="AG2214" s="80"/>
      <c r="AH2214" s="80"/>
      <c r="AI2214" s="80"/>
      <c r="AJ2214" s="80"/>
      <c r="AK2214" s="80"/>
      <c r="AL2214" s="80"/>
      <c r="AM2214" s="240"/>
      <c r="AN2214" s="240"/>
      <c r="AO2214" s="240"/>
      <c r="AP2214" s="240"/>
      <c r="AQ2214" s="240"/>
      <c r="AR2214" s="240"/>
      <c r="AS2214" s="240"/>
      <c r="AT2214" s="256"/>
      <c r="AU2214" s="256"/>
      <c r="AV2214" s="259"/>
      <c r="AW2214" s="259"/>
      <c r="AX2214" s="256"/>
      <c r="AY2214" s="256"/>
      <c r="AZ2214" s="256"/>
      <c r="BA2214" s="256"/>
      <c r="BB2214" s="256"/>
      <c r="BC2214" s="256"/>
      <c r="BD2214" s="256"/>
      <c r="BE2214" s="256"/>
      <c r="BF2214" s="256"/>
      <c r="BG2214" s="256"/>
      <c r="BH2214" s="256"/>
      <c r="BI2214" s="256"/>
      <c r="BJ2214" s="256"/>
      <c r="BK2214" s="256"/>
      <c r="BL2214" s="262"/>
      <c r="BM2214" s="262"/>
      <c r="BN2214" s="262"/>
      <c r="BO2214" s="262"/>
      <c r="BP2214" s="262"/>
      <c r="BQ2214" s="262"/>
      <c r="BR2214" s="270"/>
      <c r="BS2214" s="270"/>
      <c r="BT2214" s="270"/>
      <c r="BU2214" s="270"/>
      <c r="BV2214" s="270"/>
      <c r="BW2214" s="270"/>
      <c r="BX2214" s="256"/>
      <c r="BY2214" s="256"/>
      <c r="BZ2214" s="256"/>
      <c r="CA2214" s="267"/>
      <c r="CB2214" s="267"/>
      <c r="CC2214" s="274"/>
      <c r="CD2214" s="267"/>
      <c r="CE2214" s="267"/>
      <c r="CF2214" s="267"/>
      <c r="CG2214" s="267"/>
      <c r="CH2214" s="267"/>
      <c r="CI2214" s="267"/>
      <c r="CJ2214" s="267"/>
      <c r="CK2214" s="267"/>
      <c r="CL2214" s="265"/>
      <c r="CM2214" s="272"/>
      <c r="CN2214" s="264"/>
      <c r="CO2214" s="177"/>
      <c r="CP2214" s="226"/>
      <c r="CQ2214" s="226"/>
      <c r="CR2214" s="226"/>
      <c r="CS2214" s="178"/>
      <c r="CT2214" s="178"/>
      <c r="CU2214" s="178"/>
      <c r="CV2214" s="178"/>
      <c r="CW2214" s="178"/>
      <c r="CX2214" s="178"/>
      <c r="CY2214" s="178"/>
      <c r="CZ2214" s="178"/>
      <c r="DA2214" s="178"/>
      <c r="DB2214" s="178"/>
      <c r="DC2214" s="178"/>
      <c r="DD2214" s="178"/>
      <c r="DE2214" s="178"/>
      <c r="DF2214" s="178"/>
    </row>
    <row r="2215" spans="1:110" s="120" customFormat="1" ht="15" customHeight="1">
      <c r="A2215" s="228"/>
      <c r="B2215" s="412"/>
      <c r="C2215" s="471"/>
      <c r="D2215" s="237"/>
      <c r="E2215" s="237"/>
      <c r="F2215" s="244"/>
      <c r="G2215" s="123">
        <v>3.9</v>
      </c>
      <c r="H2215" s="85"/>
      <c r="I2215" s="85"/>
      <c r="J2215" s="85"/>
      <c r="K2215" s="85"/>
      <c r="L2215" s="85"/>
      <c r="M2215" s="85"/>
      <c r="N2215" s="85"/>
      <c r="O2215" s="85"/>
      <c r="P2215" s="85"/>
      <c r="Q2215" s="85"/>
      <c r="R2215" s="85"/>
      <c r="S2215" s="85"/>
      <c r="T2215" s="85"/>
      <c r="U2215" s="85"/>
      <c r="V2215" s="85"/>
      <c r="W2215" s="85"/>
      <c r="X2215" s="85"/>
      <c r="Y2215" s="85"/>
      <c r="Z2215" s="85"/>
      <c r="AA2215" s="85"/>
      <c r="AB2215" s="85"/>
      <c r="AC2215" s="81"/>
      <c r="AD2215" s="81"/>
      <c r="AE2215" s="81"/>
      <c r="AF2215" s="81"/>
      <c r="AG2215" s="81"/>
      <c r="AH2215" s="81"/>
      <c r="AI2215" s="81"/>
      <c r="AJ2215" s="81"/>
      <c r="AK2215" s="81"/>
      <c r="AL2215" s="81"/>
      <c r="AM2215" s="240"/>
      <c r="AN2215" s="240"/>
      <c r="AO2215" s="240"/>
      <c r="AP2215" s="240"/>
      <c r="AQ2215" s="240"/>
      <c r="AR2215" s="240"/>
      <c r="AS2215" s="240"/>
      <c r="AT2215" s="256"/>
      <c r="AU2215" s="256"/>
      <c r="AV2215" s="259"/>
      <c r="AW2215" s="259"/>
      <c r="AX2215" s="256"/>
      <c r="AY2215" s="256"/>
      <c r="AZ2215" s="256"/>
      <c r="BA2215" s="256"/>
      <c r="BB2215" s="256"/>
      <c r="BC2215" s="256"/>
      <c r="BD2215" s="256"/>
      <c r="BE2215" s="256"/>
      <c r="BF2215" s="256"/>
      <c r="BG2215" s="256"/>
      <c r="BH2215" s="256"/>
      <c r="BI2215" s="256"/>
      <c r="BJ2215" s="256"/>
      <c r="BK2215" s="256"/>
      <c r="BL2215" s="262"/>
      <c r="BM2215" s="262"/>
      <c r="BN2215" s="262"/>
      <c r="BO2215" s="262"/>
      <c r="BP2215" s="262"/>
      <c r="BQ2215" s="262"/>
      <c r="BR2215" s="270"/>
      <c r="BS2215" s="270"/>
      <c r="BT2215" s="270"/>
      <c r="BU2215" s="270"/>
      <c r="BV2215" s="270"/>
      <c r="BW2215" s="270"/>
      <c r="BX2215" s="256"/>
      <c r="BY2215" s="256"/>
      <c r="BZ2215" s="256"/>
      <c r="CA2215" s="267"/>
      <c r="CB2215" s="267"/>
      <c r="CC2215" s="274"/>
      <c r="CD2215" s="267"/>
      <c r="CE2215" s="267"/>
      <c r="CF2215" s="267"/>
      <c r="CG2215" s="267"/>
      <c r="CH2215" s="267"/>
      <c r="CI2215" s="267"/>
      <c r="CJ2215" s="267"/>
      <c r="CK2215" s="267"/>
      <c r="CL2215" s="265"/>
      <c r="CM2215" s="272"/>
      <c r="CN2215" s="264"/>
      <c r="CO2215" s="177"/>
      <c r="CP2215" s="226"/>
      <c r="CQ2215" s="226"/>
      <c r="CR2215" s="226"/>
      <c r="CS2215" s="178"/>
      <c r="CT2215" s="178"/>
      <c r="CU2215" s="178"/>
      <c r="CV2215" s="178"/>
      <c r="CW2215" s="178"/>
      <c r="CX2215" s="178"/>
      <c r="CY2215" s="178"/>
      <c r="CZ2215" s="178"/>
      <c r="DA2215" s="178"/>
      <c r="DB2215" s="178"/>
      <c r="DC2215" s="178"/>
      <c r="DD2215" s="178"/>
      <c r="DE2215" s="178"/>
      <c r="DF2215" s="178"/>
    </row>
    <row r="2216" spans="1:110" s="120" customFormat="1" ht="15" customHeight="1">
      <c r="A2216" s="229"/>
      <c r="B2216" s="413"/>
      <c r="C2216" s="472"/>
      <c r="D2216" s="238"/>
      <c r="E2216" s="238"/>
      <c r="F2216" s="245" t="s">
        <v>83</v>
      </c>
      <c r="G2216" s="246"/>
      <c r="H2216" s="82"/>
      <c r="I2216" s="82"/>
      <c r="J2216" s="82"/>
      <c r="K2216" s="82"/>
      <c r="L2216" s="82"/>
      <c r="M2216" s="82"/>
      <c r="N2216" s="82"/>
      <c r="O2216" s="82"/>
      <c r="P2216" s="82"/>
      <c r="Q2216" s="82"/>
      <c r="R2216" s="82"/>
      <c r="S2216" s="82"/>
      <c r="T2216" s="82"/>
      <c r="U2216" s="82"/>
      <c r="V2216" s="82"/>
      <c r="W2216" s="82"/>
      <c r="X2216" s="82"/>
      <c r="Y2216" s="82"/>
      <c r="Z2216" s="82"/>
      <c r="AA2216" s="82"/>
      <c r="AB2216" s="82"/>
      <c r="AC2216" s="35"/>
      <c r="AD2216" s="35"/>
      <c r="AE2216" s="35"/>
      <c r="AF2216" s="35"/>
      <c r="AG2216" s="35"/>
      <c r="AH2216" s="35"/>
      <c r="AI2216" s="35"/>
      <c r="AJ2216" s="35"/>
      <c r="AK2216" s="35"/>
      <c r="AL2216" s="35"/>
      <c r="AM2216" s="241"/>
      <c r="AN2216" s="241"/>
      <c r="AO2216" s="241"/>
      <c r="AP2216" s="241"/>
      <c r="AQ2216" s="241"/>
      <c r="AR2216" s="241"/>
      <c r="AS2216" s="241"/>
      <c r="AT2216" s="257"/>
      <c r="AU2216" s="257"/>
      <c r="AV2216" s="260"/>
      <c r="AW2216" s="260"/>
      <c r="AX2216" s="257"/>
      <c r="AY2216" s="257"/>
      <c r="AZ2216" s="257"/>
      <c r="BA2216" s="257"/>
      <c r="BB2216" s="257"/>
      <c r="BC2216" s="257"/>
      <c r="BD2216" s="257"/>
      <c r="BE2216" s="257"/>
      <c r="BF2216" s="257"/>
      <c r="BG2216" s="257"/>
      <c r="BH2216" s="257"/>
      <c r="BI2216" s="257"/>
      <c r="BJ2216" s="257"/>
      <c r="BK2216" s="257"/>
      <c r="BL2216" s="263"/>
      <c r="BM2216" s="263"/>
      <c r="BN2216" s="263"/>
      <c r="BO2216" s="263"/>
      <c r="BP2216" s="263"/>
      <c r="BQ2216" s="263"/>
      <c r="BR2216" s="271"/>
      <c r="BS2216" s="271"/>
      <c r="BT2216" s="271"/>
      <c r="BU2216" s="271"/>
      <c r="BV2216" s="271"/>
      <c r="BW2216" s="271"/>
      <c r="BX2216" s="257"/>
      <c r="BY2216" s="257"/>
      <c r="BZ2216" s="257"/>
      <c r="CA2216" s="268"/>
      <c r="CB2216" s="268"/>
      <c r="CC2216" s="275"/>
      <c r="CD2216" s="268"/>
      <c r="CE2216" s="268"/>
      <c r="CF2216" s="268"/>
      <c r="CG2216" s="268"/>
      <c r="CH2216" s="268"/>
      <c r="CI2216" s="268"/>
      <c r="CJ2216" s="268"/>
      <c r="CK2216" s="268"/>
      <c r="CL2216" s="265"/>
      <c r="CM2216" s="272"/>
      <c r="CN2216" s="264"/>
      <c r="CO2216" s="177"/>
      <c r="CP2216" s="226"/>
      <c r="CQ2216" s="226"/>
      <c r="CR2216" s="226"/>
      <c r="CS2216" s="178"/>
      <c r="CT2216" s="178"/>
      <c r="CU2216" s="178"/>
      <c r="CV2216" s="178"/>
      <c r="CW2216" s="178"/>
      <c r="CX2216" s="178"/>
      <c r="CY2216" s="178"/>
      <c r="CZ2216" s="178"/>
      <c r="DA2216" s="178"/>
      <c r="DB2216" s="178"/>
      <c r="DC2216" s="178"/>
      <c r="DD2216" s="178"/>
      <c r="DE2216" s="178"/>
      <c r="DF2216" s="178"/>
    </row>
    <row r="2217" spans="1:110" s="120" customFormat="1" ht="15" customHeight="1">
      <c r="A2217" s="227">
        <f t="shared" ref="A2217:A2273" si="764">A2209+1</f>
        <v>275</v>
      </c>
      <c r="B2217" s="675" t="s">
        <v>334</v>
      </c>
      <c r="C2217" s="453" t="s">
        <v>335</v>
      </c>
      <c r="D2217" s="236">
        <v>42951</v>
      </c>
      <c r="E2217" s="236" t="s">
        <v>277</v>
      </c>
      <c r="F2217" s="253" t="s">
        <v>80</v>
      </c>
      <c r="G2217" s="254"/>
      <c r="H2217" s="82" t="s">
        <v>69</v>
      </c>
      <c r="I2217" s="82" t="s">
        <v>973</v>
      </c>
      <c r="J2217" s="82" t="s">
        <v>61</v>
      </c>
      <c r="K2217" s="82" t="s">
        <v>61</v>
      </c>
      <c r="L2217" s="82" t="s">
        <v>61</v>
      </c>
      <c r="M2217" s="82" t="s">
        <v>61</v>
      </c>
      <c r="N2217" s="82" t="s">
        <v>61</v>
      </c>
      <c r="O2217" s="82"/>
      <c r="P2217" s="82" t="s">
        <v>61</v>
      </c>
      <c r="Q2217" s="82" t="s">
        <v>61</v>
      </c>
      <c r="R2217" s="82" t="s">
        <v>61</v>
      </c>
      <c r="S2217" s="82" t="s">
        <v>61</v>
      </c>
      <c r="T2217" s="82" t="s">
        <v>61</v>
      </c>
      <c r="U2217" s="82" t="s">
        <v>61</v>
      </c>
      <c r="V2217" s="82"/>
      <c r="W2217" s="82" t="s">
        <v>60</v>
      </c>
      <c r="X2217" s="82" t="s">
        <v>60</v>
      </c>
      <c r="Y2217" s="82" t="s">
        <v>60</v>
      </c>
      <c r="Z2217" s="82" t="s">
        <v>60</v>
      </c>
      <c r="AA2217" s="82" t="s">
        <v>60</v>
      </c>
      <c r="AB2217" s="82" t="s">
        <v>60</v>
      </c>
      <c r="AC2217" s="82"/>
      <c r="AD2217" s="82" t="s">
        <v>60</v>
      </c>
      <c r="AE2217" s="82" t="s">
        <v>60</v>
      </c>
      <c r="AF2217" s="82" t="s">
        <v>60</v>
      </c>
      <c r="AG2217" s="82" t="s">
        <v>60</v>
      </c>
      <c r="AH2217" s="82" t="s">
        <v>60</v>
      </c>
      <c r="AI2217" s="82" t="s">
        <v>1471</v>
      </c>
      <c r="AJ2217" s="82"/>
      <c r="AK2217" s="82" t="s">
        <v>61</v>
      </c>
      <c r="AL2217" s="82" t="s">
        <v>61</v>
      </c>
      <c r="AM2217" s="239">
        <f>COUNTIF(H2217:AL2217,"PH")+COUNTIF(H2217:AL2217,"PH/L")+COUNTIF(H2217:AL2217,"PM")</f>
        <v>0</v>
      </c>
      <c r="AN2217" s="239">
        <f>COUNTIF(H2217:AL2217,"PD")+COUNTIF(H2217:AL2217,"PDD")+COUNTIF(H2217:AL2217,"P/DS")/2+COUNTIF(H2217:AL2217,"PMD")</f>
        <v>0</v>
      </c>
      <c r="AO2217" s="239">
        <f>COUNTIF(H2217:AL2217,"PN")+COUNTIF(H2217:AL2217,"P/NS")/2+COUNTIF(H2217:AL2217,"PH")+COUNTIF(H2217:AL2217,"PH/F")/2+COUNTIF(H2217:AL2217,"PH/L")/2+COUNTIF(H2217:AL2217,"PM")</f>
        <v>0</v>
      </c>
      <c r="AP2217" s="239">
        <f>COUNTIF(H2217:AL2217,"BH")+COUNTIF(H2217:AL2217,"AL/BL")+COUNTIF(H2217:AL2217,"UL/BL")+COUNTIF(H2217:AL2217,"BM")</f>
        <v>0</v>
      </c>
      <c r="AQ2217" s="239">
        <f>COUNTIF(H2217:AL2217,"DS")+COUNTIF(H2217:AL2217,"AL/DS")/2+COUNTIF(H2217:AL2217,"UL/DS")/2+COUNTIF(H2217:AL2217,"CT")+COUNTIF(H2217:AL2217,"MD")</f>
        <v>11.5</v>
      </c>
      <c r="AR2217" s="239">
        <f>COUNTIF(H2217:AL2217,"NS")+COUNTIF(H2217:AL2217,"AL/NS")/2+COUNTIF(H2217:AL2217,"UL/NS")/2+COUNTIF(H2217:AL2217,"BH")+COUNTIF(H2217:AL2217,"AL/BF")/2+COUNTIF(H2217:AL2217,"AL/BL")/2+COUNTIF(H2217:AL2217,"UL/BL")/2+COUNTIF(H2217:AL2217,"UL/BF")/2+COUNTIF(H2217:AL2217,"BM")</f>
        <v>13</v>
      </c>
      <c r="AS2217" s="239">
        <f>COUNTIF(H2217:AL2217,"AL")+COUNTIF(H2217:AL2217,"AL/DS")/2+COUNTIF(H2217:AL2217,"AL/NS")/2+COUNTIF(H2217:AL2217,"NH")+COUNTIF(H2217:AL2217,"SL")+COUNTIF(H2217:AL2217,"NHD")+COUNTIF(H2217:AL2217,"B")+COUNTIF(H2217:AL2217,"HL")+COUNTIF(H2217:AL2217,"AL/BF")/2+COUNTIF(H2217:AL2217,"AL/BL")/2</f>
        <v>1</v>
      </c>
      <c r="AT2217" s="255">
        <f>COUNTIF(H2217:AL2217,"PD")+COUNTIF(H2217:AL2217,"PN")+COUNTIF(H2217:AL2217,"P/DS")/2+COUNTIF(H2217:AL2217,"P/NS")/2+COUNTIF(H2217:AL2217,"DS")+COUNTIF(H2217:AL2217,"NS")+COUNTIF(H2217:AL2217,"AL")+COUNTIF(H2217:AL2217,"AL/DS")+COUNTIF(H2217:AL2217,"AL/NS")+COUNTIF(H2217:AL2217,"NH")+COUNTIF(H2217:AL2217,"SL")+COUNTIF(H2217:AL2217,"UL/DS")/2+COUNTIF(H2217:AL2217,"UL/NS")/2+COUNTIF(H2217:AL2217,"CT")+COUNTIF(H2217:AL2217,"NHD")+COUNTIF(H2217:AL2217,"PDD")+COUNTIF(H2217:AL2217,"B")+COUNTIF(H2217:AL2217,"HL")+COUNTIF(H2217:AL2217,"PH")+COUNTIF(H2217:AL2217,"BH")+COUNTIF(H2217:AL2217,"AL/BF")+COUNTIF(H2217:AL2217,"AL/BL")+COUNTIF(H2217:AL2217,"UL/BF")/2+COUNTIF(H2217:AL2217,"UL/BL")/2+COUNTIF(H2217:AL2217,"PH/F")/2+COUNTIF(H2217:AL2217,"PH/L")/2+COUNTIF(H2217:AL2217,"MD")+COUNTIF(H2217:AL2217,"PMD")+COUNTIF(H2217:AL2217,"PM")+COUNTIF(H2217:AL2217,"BM")</f>
        <v>25.5</v>
      </c>
      <c r="AU2217" s="255">
        <f>COUNTIF(H2217:AL2217,"P/DS")/2+COUNTIF(H2217:AL2217,"P/NS")/2+COUNTIF(H2217:AL2217,"IL")+COUNTIF(H2217:AL2217,"NL")+COUNTIF(H2217:AL2217,"UL")+COUNTIF(H2217:AL2217,"UL/DS")/2+COUNTIF(H2217:AL2217,"UL/NS")/2+COUNTIF(H2217:AL2217,"KT")+COUNTIF(H2217:AL2217,"UL/BF")/2+COUNTIF(H2217:AL2217,"UL/BL")/2+COUNTIF(H2217:AL2217,"PH/F")/2+COUNTIF(H2217:AL2217,"PH/L")/2+COUNTIF(H2217:AL2217,"NB")</f>
        <v>0.5</v>
      </c>
      <c r="AV2217" s="258">
        <f>COUNTIF(H2217:AL2217,"PN")+COUNTIF(H2217:AL2217,"TVD")+COUNTIF(H2217:AL2217,"PH")+COUNTIF(H2217:AL2217,"PM")+COUNTIF(H2217:AL2217,"PDD")-COUNTIFS(H2217:AL2217,"PN",H2224:AL2224,"&gt;=3")-COUNTIFS(H2217:AL2217,"PM",H2224:AL2224,"&gt;=3")</f>
        <v>0</v>
      </c>
      <c r="AW2217" s="258">
        <f>COUNTIF(H2217:AL2217,"NS")+COUNTIF(H2217:AL2217,"D")+COUNTIF(H2217:AL2217,"BH")+COUNTIF(H2217:AL2217,"NHD")+COUNTIF(H2217:AL2217,"BM")-COUNTIFS(H2217:AL2217,"NS",H2224:AL2224,"&gt;=3")-COUNTIFS(H2217:AL2217,"BH",H2224:AL2224,"&gt;=3")-COUNTIFS(H2217:AL2217,"BM",H2224:AL2224,"&gt;=3")</f>
        <v>14</v>
      </c>
      <c r="AX2217" s="255">
        <f>COUNTIF(H2217:AL2217,"AL")+COUNTIF(H2217:AL2217,"AL/DS")/2+COUNTIF(H2217:AL2217,"AL/NS")/2+COUNTIF(H2217:AL2217,"AL/BF")+COUNTIF(H2217:AL2217,"AL/BL")/2</f>
        <v>0</v>
      </c>
      <c r="AY2217" s="255">
        <f>COUNTIF(H2217:AL2217,"SL")</f>
        <v>0</v>
      </c>
      <c r="AZ2217" s="255">
        <f>COUNTIF(H2217:AL2217,"NH")</f>
        <v>1</v>
      </c>
      <c r="BA2217" s="255">
        <f>COUNTIF(H2217:AL2217,"HL")</f>
        <v>0</v>
      </c>
      <c r="BB2217" s="255">
        <f>COUNTIF(G2217:AL2217,"P/DS")/2+COUNTIF(G2217:AL2217,"P/NS")/2+COUNTIF(G2217:AL2217,"UL")+COUNTIF(G2217:AL2217,"UL/DS")/2+COUNTIF(G2217:AL2217,"UL/NS")/2+COUNTIF(G2217:AL2217,"UL/BL")/2+COUNTIF(G2217:AL2217,"UL/BF")/2+COUNTIF(G2217:AL2217,"PH/F")/2+COUNTIF(G2217:AL2217,"PH/L")/2</f>
        <v>0.5</v>
      </c>
      <c r="BC2217" s="255">
        <f>COUNTIF(H2217:AL2217,"NB")</f>
        <v>0</v>
      </c>
      <c r="BD2217" s="255">
        <f>COUNTIF(H2217:AL2217,"NL")</f>
        <v>0</v>
      </c>
      <c r="BE2217" s="255">
        <f>COUNTIF(H2217:AL2217,"IL")</f>
        <v>0</v>
      </c>
      <c r="BF2217" s="255">
        <f>COUNTIF(H2217:AL2217,"KT")</f>
        <v>0</v>
      </c>
      <c r="BG2217" s="255">
        <f>COUNTIF(H2217:AL2217,"L70")</f>
        <v>0</v>
      </c>
      <c r="BH2217" s="255">
        <f>COUNTIF(H2217:AL2217,"MD")</f>
        <v>0</v>
      </c>
      <c r="BI2217" s="255">
        <f>COUNTIF(H2217:AL2217,"PMD")</f>
        <v>0</v>
      </c>
      <c r="BJ2217" s="255">
        <f>COUNTIF(H2217:AL2217,"PM")</f>
        <v>0</v>
      </c>
      <c r="BK2217" s="255">
        <f>COUNTIF(H2217:AL2217,"BM")</f>
        <v>0</v>
      </c>
      <c r="BL2217" s="261">
        <f>SUMIF(H2217:AL2217,"PD",H2218:AL2218)+SUMIF(H2217:AL2217,"PN",H2218:AL2218)+SUMIF(H2217:AL2217,"P/DS",H2218:AL2218)+SUMIF(H2217:AL2217,"PN/F",H2218:AL2218)+SUMIF(H2217:AL2217,"PN/L",H2218:AL2218)+SUMIF(H2217:AL2217,"TV",H2218:AL2218)+SUMIF(H2217:AL2217,"TVD",H2218:AL2218)+SUMIF(H2217:AL2217,"PDD",H2218:AL2218)</f>
        <v>0</v>
      </c>
      <c r="BM2217" s="261">
        <f>SUMIF(H2217:AL2217,"PD",H2219:AL2219)+SUMIF(H2217:AL2217,"PN",H2219:AL2219)+SUMIF(H2217:AL2217,"P/DS",H2219:AL2219)+SUMIF(H2217:AL2217,"PN/F",H2219:AL2219)+SUMIF(H2217:AL2217,"PN/L",H2219:AL2219)+SUMIF(H2217:AL2217,"TV",H2219:AL2219)+SUMIF(H2217:AL2217,"TVD",H2219:AL2219)+SUMIF(H2217:AL2217,"PDD",H2219:AL2219)+SUMIF(H2217:AL2217,"PMD",H2219:AL2219)</f>
        <v>0</v>
      </c>
      <c r="BN2217" s="261">
        <f>SUMIF(H2217:AL2217,"PD",H2220:AL2220)+SUMIF(H2217:AL2217,"PN",H2220:AL2220)+SUMIF(H2217:AL2217,"P/DS",H2220:AL2220)+SUMIF(H2217:AL2217,"PN/F",H2220:AL2220)+SUMIF(H2217:AL2217,"PN/L",H2220:AL2220)+SUMIF(H2217:AL2217,"TV",H2220:AL2220)+SUMIF(H2217:AL2217,"TVD",H2220:AL2220)</f>
        <v>0</v>
      </c>
      <c r="BO2217" s="261">
        <f>SUMIF(H2217:AL2217,"PD",H2221:AL2221)+SUMIF(H2217:AL2217,"PN",H2221:AL2221)+SUMIF(H2217:AL2217,"P/DS",H2221:AL2221)+SUMIF(H2217:AL2217,"PN/F",H2221:AL2221)+SUMIF(H2217:AL2217,"PN/L",H2221:AL2221)+SUMIF(H2217:AL2217,"TV",H2221:AL2221)+SUMIF(H2217:AL2217,"TVD",H2221:AL2221)</f>
        <v>0</v>
      </c>
      <c r="BP2217" s="261">
        <f>SUMIF(H2217:AL2217,"PD",H2222:AL2222)+SUMIF(H2217:AL2217,"PN",H2222:AL2222)+SUMIF(H2217:AL2217,"P/DS",H2222:AL2222)+SUMIF(H2217:AL2217,"PN/F",H2222:AL2222)+SUMIF(H2217:AL2217,"PN/L",H2222:AL2222)+SUMIF(H2217:AL2217,"TV",H2222:AL2222)+SUMIF(H2217:AL2217,"TVD",H2222:AL2222)+SUMIF(H2217:AL2217,"PDD",H2222:AL2222)+SUMIF(H2217:AL2217,"PH",H2222:AL2222)+SUMIF(H2217:AL2217,"PM",H2222:AL2222)</f>
        <v>0</v>
      </c>
      <c r="BQ2217" s="261">
        <f>SUMIF(H2217:AL2217,"PD",H2223:AL2223)+SUMIF(H2217:AL2217,"PN",H2223:AL2223)+SUMIF(H2217:AL2217,"P/DS",H2223:AL2223)+SUMIF(H2217:AL2217,"PN/F",H2223:AL2223)+SUMIF(H2217:AL2217,"PN/L",H2223:AL2223)+SUMIF(H2217:AL2217,"TV",H2223:AL2223)+SUMIF(H2217:AL2217,"TVD",H2223:AL2223)+SUMIF(H2217:AL2217,"PDD",H2223:AL2223)+SUMIF(H2217:AL2217,"PH",H2223:AL2223)+SUMIF(H2217:AL2217,"PM",H2223:AL2223)</f>
        <v>0</v>
      </c>
      <c r="BR2217" s="269">
        <f>SUM(H2218:AL2218)-BL2217</f>
        <v>18</v>
      </c>
      <c r="BS2217" s="269">
        <f>SUM(H2219:AL2219)-BM2217</f>
        <v>9.5</v>
      </c>
      <c r="BT2217" s="269">
        <f>SUM(H2220:AL2220)-BN2217</f>
        <v>0</v>
      </c>
      <c r="BU2217" s="269">
        <f>SUM(H2221:AL2221)-BO2217</f>
        <v>6.5</v>
      </c>
      <c r="BV2217" s="269">
        <f>SUM(H2222:AL2222)-BP2217</f>
        <v>0</v>
      </c>
      <c r="BW2217" s="269">
        <f>SUM(H2223:AL2223)-BQ2217</f>
        <v>0</v>
      </c>
      <c r="BX2217" s="255">
        <f>SUMIF(H2217:AL2217,"PD",H2224:AL2224)+SUMIF(H2217:AL2217,"PN",H2224:AL2224)+SUMIF(H2217:AL2217,"P/DS",H2224:AL2224)+SUMIF(H2217:AL2217,"PN/F",H2224:AL2224)+SUMIF(H2217:AL2217,"PN/L",H2224:AL2224)</f>
        <v>0</v>
      </c>
      <c r="BY2217" s="255">
        <f>SUM(H2224:AL2224)-BX2217</f>
        <v>3.8</v>
      </c>
      <c r="BZ2217" s="255">
        <f t="shared" ref="BZ2217" si="765">+SUM(BL2217:BW2224)</f>
        <v>34</v>
      </c>
      <c r="CA2217" s="266">
        <f>(COUNTIFS(H2217:AL2217,"PD",H2218:AL2218,"&gt;=2"))*0.5-IF(CN2217="VP",COUNTIFS($H$16:$AL$16,"SAT",H2217:AL2217,"PD",H2218:AL2218,"&gt;=2"))*0.5</f>
        <v>0</v>
      </c>
      <c r="CB2217" s="266">
        <f>(COUNTIFS(H2217:AL2217,"PN",H2219:AL2219,"&gt;=0.5",H2218:AL2218,"&gt;=1.5"))*0.5+COUNTIFS(H2217:AL2217,"PDD",H2219:AL2219,"&gt;=0.5",H2218:AL2218,"&gt;=1.5")*0.5</f>
        <v>0</v>
      </c>
      <c r="CC2217" s="273">
        <f>(COUNTIFS(H2217:AL2217,"TV",H2219:AL2219,"&gt;=10"))*0.5+(COUNTIFS(H2217:AL2217,"PMD",H2219:AL2219,"&gt;=2"))*0.5</f>
        <v>0</v>
      </c>
      <c r="CD2217" s="266">
        <f>(COUNTIFS(H2217:AL2217,"TVD",H2221:AL2221,"&gt;=6.5",H2219:AL2219,"&gt;=3.5"))*0.5</f>
        <v>0</v>
      </c>
      <c r="CE2217" s="266">
        <f>(COUNTIFS(H2217:AL2217,"PD",H2222:AL2222,"&gt;=10"))*0.5</f>
        <v>0</v>
      </c>
      <c r="CF2217" s="266">
        <f>(COUNTIFS(H2217:AL2217,"PDD",H2222:AL2222,"&gt;=3.5",H2223:AL2223,"&gt;=6.5")+COUNTIFS(H2217:AL2217,"PH",H2223:AL2223,"&gt;=0.5",H2222:AL2222,"&gt;=1.5")+COUNTIFS(H2217:AL2217,"PM",H2223:AL2223,"&gt;=0.5",H2222:AL2222,"&gt;=1.5"))*0.5</f>
        <v>0</v>
      </c>
      <c r="CG2217" s="266">
        <f>(COUNTIFS(H2217:AL2217,"DS",H2218:AL2218,"&gt;=2")+COUNTIFS(H2217:AL2217,"AL/DS",H2218:AL2218,"&gt;=2"))*0.5-IF(CN2217="VP",COUNTIFS($H$16:$AL$16,"SAT",H2217:AL2217,"DS",H2218:AL2218,"&gt;=2"))*0.5</f>
        <v>0</v>
      </c>
      <c r="CH2217" s="266">
        <f>(COUNTIFS(H2217:AL2217,"NS",H2219:AL2219,"&gt;=0.5",H2218:AL2218,"&gt;=1.5")+COUNTIFS(H2217:AL2217,"AL/NS",H2219:AL2219,"&gt;=0.5",H2218:AL2218,"&gt;=1.5")+COUNTIFS(H2217:AL2217,"NHD",H2219:AL2219,"&gt;=4.5",H2222:AL2222,"&gt;=2",H2218:AL2218,"&gt;=1.5"))*0.5</f>
        <v>4.5</v>
      </c>
      <c r="CI2217" s="266">
        <f>(COUNTIF(H2219:AL2219,"&gt;=10")+COUNTIFS(H2217:AL2217,"MD",H2219:AL2219,"&gt;=2")-COUNTIFS(H2217:AL2217,"TV",H2219:AL2219,"&gt;=10"))*0.5</f>
        <v>0</v>
      </c>
      <c r="CJ2217" s="266">
        <f>(COUNTIFS(H2217:AL2217,"D",H2221:AL2221,"&gt;=6.5",H2219:AL2219,"&gt;=3.5"))*0.5</f>
        <v>0.5</v>
      </c>
      <c r="CK2217" s="266">
        <f>(COUNTIF(H2222:AL2222,"&gt;=10")-COUNTIFS(H2217:AL2217,"PD",H2222:AL2222,"&gt;=10"))*0.5</f>
        <v>0</v>
      </c>
      <c r="CL2217" s="265">
        <f>(COUNTIFS(H2217:AL2217,"NHD",H2222:AL2222,"&gt;=3.5",H2223:AL2223,"&gt;=6.5")+COUNTIFS(H2217:AL2217,"BH",H2222:AL2222,"&gt;=1.5",H2223:AL2223,"&gt;=0.5")+COUNTIFS(H2217:AL2217,"BM",H2222:AL2222,"&gt;=1.5",H2223:AL2223,"&gt;=0.5")+COUNTIFS(H2217:AL2217,"D",H2222:AL2222,"&gt;=1.5",H2223:AL2223,"&gt;=0.5"))*0.5</f>
        <v>0</v>
      </c>
      <c r="CM2217" s="272"/>
      <c r="CN2217" s="264" t="s">
        <v>723</v>
      </c>
      <c r="CO2217" s="177">
        <f t="shared" ref="CO2217" si="766">+AM2217+AN2217+AO2217+AP2217+AQ2217+AR2217+AS2217+AU2217+BG2217</f>
        <v>26</v>
      </c>
      <c r="CP2217" s="225">
        <f>+SUM(I2218:I2223)-I2224</f>
        <v>10.5</v>
      </c>
      <c r="CQ2217" s="225">
        <f>+SUM(J2218:J2223)-J2224</f>
        <v>2</v>
      </c>
      <c r="CR2217" s="225">
        <f>+SUM(K2218:K2223)-K2224</f>
        <v>2</v>
      </c>
      <c r="CS2217" s="178"/>
      <c r="CT2217" s="178"/>
      <c r="CU2217" s="178"/>
      <c r="CV2217" s="178"/>
      <c r="CW2217" s="178"/>
      <c r="CX2217" s="178"/>
      <c r="CY2217" s="178"/>
      <c r="CZ2217" s="178"/>
      <c r="DA2217" s="178"/>
      <c r="DB2217" s="178"/>
      <c r="DC2217" s="178"/>
      <c r="DD2217" s="178"/>
      <c r="DE2217" s="178"/>
      <c r="DF2217" s="178" t="e">
        <f>+SUM(#REF!)</f>
        <v>#REF!</v>
      </c>
    </row>
    <row r="2218" spans="1:110" s="120" customFormat="1" ht="15" customHeight="1">
      <c r="A2218" s="228"/>
      <c r="B2218" s="369"/>
      <c r="C2218" s="454"/>
      <c r="D2218" s="237"/>
      <c r="E2218" s="237"/>
      <c r="F2218" s="242" t="s">
        <v>82</v>
      </c>
      <c r="G2218" s="121">
        <v>1.5</v>
      </c>
      <c r="H2218" s="83"/>
      <c r="I2218" s="83"/>
      <c r="J2218" s="83">
        <v>1.5</v>
      </c>
      <c r="K2218" s="83">
        <v>1.5</v>
      </c>
      <c r="L2218" s="83">
        <v>1.5</v>
      </c>
      <c r="M2218" s="83">
        <v>1.5</v>
      </c>
      <c r="N2218" s="83">
        <v>2</v>
      </c>
      <c r="O2218" s="83"/>
      <c r="P2218" s="83">
        <v>1.5</v>
      </c>
      <c r="Q2218" s="83">
        <v>1.5</v>
      </c>
      <c r="R2218" s="83">
        <v>1.5</v>
      </c>
      <c r="S2218" s="83">
        <v>1.5</v>
      </c>
      <c r="T2218" s="83">
        <v>0.5</v>
      </c>
      <c r="U2218" s="83"/>
      <c r="V2218" s="83"/>
      <c r="W2218" s="83"/>
      <c r="X2218" s="83"/>
      <c r="Y2218" s="83">
        <v>1</v>
      </c>
      <c r="Z2218" s="83"/>
      <c r="AA2218" s="83"/>
      <c r="AB2218" s="83"/>
      <c r="AC2218" s="79"/>
      <c r="AD2218" s="79">
        <v>1</v>
      </c>
      <c r="AE2218" s="79"/>
      <c r="AF2218" s="79">
        <v>1</v>
      </c>
      <c r="AG2218" s="79"/>
      <c r="AH2218" s="79"/>
      <c r="AI2218" s="79"/>
      <c r="AJ2218" s="79"/>
      <c r="AK2218" s="79"/>
      <c r="AL2218" s="79">
        <v>0.5</v>
      </c>
      <c r="AM2218" s="240"/>
      <c r="AN2218" s="240"/>
      <c r="AO2218" s="240"/>
      <c r="AP2218" s="240"/>
      <c r="AQ2218" s="240"/>
      <c r="AR2218" s="240"/>
      <c r="AS2218" s="240"/>
      <c r="AT2218" s="256"/>
      <c r="AU2218" s="256"/>
      <c r="AV2218" s="259"/>
      <c r="AW2218" s="259"/>
      <c r="AX2218" s="256"/>
      <c r="AY2218" s="256"/>
      <c r="AZ2218" s="256"/>
      <c r="BA2218" s="256"/>
      <c r="BB2218" s="256"/>
      <c r="BC2218" s="256"/>
      <c r="BD2218" s="256"/>
      <c r="BE2218" s="256"/>
      <c r="BF2218" s="256"/>
      <c r="BG2218" s="256"/>
      <c r="BH2218" s="256"/>
      <c r="BI2218" s="256"/>
      <c r="BJ2218" s="256"/>
      <c r="BK2218" s="256"/>
      <c r="BL2218" s="262"/>
      <c r="BM2218" s="262"/>
      <c r="BN2218" s="262"/>
      <c r="BO2218" s="262"/>
      <c r="BP2218" s="262"/>
      <c r="BQ2218" s="262"/>
      <c r="BR2218" s="270"/>
      <c r="BS2218" s="270"/>
      <c r="BT2218" s="270"/>
      <c r="BU2218" s="270"/>
      <c r="BV2218" s="270"/>
      <c r="BW2218" s="270"/>
      <c r="BX2218" s="256"/>
      <c r="BY2218" s="256"/>
      <c r="BZ2218" s="256"/>
      <c r="CA2218" s="267"/>
      <c r="CB2218" s="267"/>
      <c r="CC2218" s="274"/>
      <c r="CD2218" s="267"/>
      <c r="CE2218" s="267"/>
      <c r="CF2218" s="267"/>
      <c r="CG2218" s="267"/>
      <c r="CH2218" s="267"/>
      <c r="CI2218" s="267"/>
      <c r="CJ2218" s="267"/>
      <c r="CK2218" s="267"/>
      <c r="CL2218" s="265"/>
      <c r="CM2218" s="272"/>
      <c r="CN2218" s="264"/>
      <c r="CO2218" s="177"/>
      <c r="CP2218" s="226"/>
      <c r="CQ2218" s="226"/>
      <c r="CR2218" s="226"/>
      <c r="CS2218" s="178"/>
      <c r="CT2218" s="178"/>
      <c r="CU2218" s="178"/>
      <c r="CV2218" s="178"/>
      <c r="CW2218" s="178"/>
      <c r="CX2218" s="178"/>
      <c r="CY2218" s="178"/>
      <c r="CZ2218" s="178"/>
      <c r="DA2218" s="178"/>
      <c r="DB2218" s="178"/>
      <c r="DC2218" s="178"/>
      <c r="DD2218" s="178"/>
      <c r="DE2218" s="178"/>
      <c r="DF2218" s="178"/>
    </row>
    <row r="2219" spans="1:110" s="120" customFormat="1" ht="15" customHeight="1">
      <c r="A2219" s="228"/>
      <c r="B2219" s="369"/>
      <c r="C2219" s="454"/>
      <c r="D2219" s="237"/>
      <c r="E2219" s="237"/>
      <c r="F2219" s="243"/>
      <c r="G2219" s="122">
        <v>2</v>
      </c>
      <c r="H2219" s="84"/>
      <c r="I2219" s="84">
        <v>4</v>
      </c>
      <c r="J2219" s="84">
        <v>0.5</v>
      </c>
      <c r="K2219" s="84">
        <v>0.5</v>
      </c>
      <c r="L2219" s="84">
        <v>0.5</v>
      </c>
      <c r="M2219" s="84">
        <v>0.5</v>
      </c>
      <c r="N2219" s="84">
        <v>0.5</v>
      </c>
      <c r="O2219" s="84"/>
      <c r="P2219" s="84">
        <v>0.5</v>
      </c>
      <c r="Q2219" s="84">
        <v>0.5</v>
      </c>
      <c r="R2219" s="84">
        <v>0.5</v>
      </c>
      <c r="S2219" s="84">
        <v>0.5</v>
      </c>
      <c r="T2219" s="84">
        <v>0.5</v>
      </c>
      <c r="U2219" s="84"/>
      <c r="V2219" s="84"/>
      <c r="W2219" s="84"/>
      <c r="X2219" s="84"/>
      <c r="Y2219" s="84"/>
      <c r="Z2219" s="84"/>
      <c r="AA2219" s="84"/>
      <c r="AB2219" s="84"/>
      <c r="AC2219" s="80"/>
      <c r="AD2219" s="80"/>
      <c r="AE2219" s="80"/>
      <c r="AF2219" s="80"/>
      <c r="AG2219" s="80"/>
      <c r="AH2219" s="80"/>
      <c r="AI2219" s="80"/>
      <c r="AJ2219" s="80"/>
      <c r="AK2219" s="80"/>
      <c r="AL2219" s="80">
        <v>0.5</v>
      </c>
      <c r="AM2219" s="240"/>
      <c r="AN2219" s="240"/>
      <c r="AO2219" s="240"/>
      <c r="AP2219" s="240"/>
      <c r="AQ2219" s="240"/>
      <c r="AR2219" s="240"/>
      <c r="AS2219" s="240"/>
      <c r="AT2219" s="256"/>
      <c r="AU2219" s="256"/>
      <c r="AV2219" s="259"/>
      <c r="AW2219" s="259"/>
      <c r="AX2219" s="256"/>
      <c r="AY2219" s="256"/>
      <c r="AZ2219" s="256"/>
      <c r="BA2219" s="256"/>
      <c r="BB2219" s="256"/>
      <c r="BC2219" s="256"/>
      <c r="BD2219" s="256"/>
      <c r="BE2219" s="256"/>
      <c r="BF2219" s="256"/>
      <c r="BG2219" s="256"/>
      <c r="BH2219" s="256"/>
      <c r="BI2219" s="256"/>
      <c r="BJ2219" s="256"/>
      <c r="BK2219" s="256"/>
      <c r="BL2219" s="262"/>
      <c r="BM2219" s="262"/>
      <c r="BN2219" s="262"/>
      <c r="BO2219" s="262"/>
      <c r="BP2219" s="262"/>
      <c r="BQ2219" s="262"/>
      <c r="BR2219" s="270"/>
      <c r="BS2219" s="270"/>
      <c r="BT2219" s="270"/>
      <c r="BU2219" s="270"/>
      <c r="BV2219" s="270"/>
      <c r="BW2219" s="270"/>
      <c r="BX2219" s="256"/>
      <c r="BY2219" s="256"/>
      <c r="BZ2219" s="256"/>
      <c r="CA2219" s="267"/>
      <c r="CB2219" s="267"/>
      <c r="CC2219" s="274"/>
      <c r="CD2219" s="267"/>
      <c r="CE2219" s="267"/>
      <c r="CF2219" s="267"/>
      <c r="CG2219" s="267"/>
      <c r="CH2219" s="267"/>
      <c r="CI2219" s="267"/>
      <c r="CJ2219" s="267"/>
      <c r="CK2219" s="267"/>
      <c r="CL2219" s="265"/>
      <c r="CM2219" s="272"/>
      <c r="CN2219" s="264"/>
      <c r="CO2219" s="177"/>
      <c r="CP2219" s="226"/>
      <c r="CQ2219" s="226"/>
      <c r="CR2219" s="226"/>
      <c r="CS2219" s="178"/>
      <c r="CT2219" s="178"/>
      <c r="CU2219" s="178"/>
      <c r="CV2219" s="178"/>
      <c r="CW2219" s="178"/>
      <c r="CX2219" s="178"/>
      <c r="CY2219" s="178"/>
      <c r="CZ2219" s="178"/>
      <c r="DA2219" s="178"/>
      <c r="DB2219" s="178"/>
      <c r="DC2219" s="178"/>
      <c r="DD2219" s="178"/>
      <c r="DE2219" s="178"/>
      <c r="DF2219" s="178"/>
    </row>
    <row r="2220" spans="1:110" s="120" customFormat="1" ht="15" customHeight="1">
      <c r="A2220" s="228"/>
      <c r="B2220" s="369"/>
      <c r="C2220" s="454"/>
      <c r="D2220" s="237"/>
      <c r="E2220" s="237"/>
      <c r="F2220" s="243"/>
      <c r="G2220" s="122">
        <v>2.1</v>
      </c>
      <c r="H2220" s="84"/>
      <c r="I2220" s="84"/>
      <c r="J2220" s="84"/>
      <c r="K2220" s="84"/>
      <c r="L2220" s="84"/>
      <c r="M2220" s="84"/>
      <c r="N2220" s="84"/>
      <c r="O2220" s="84"/>
      <c r="P2220" s="84"/>
      <c r="Q2220" s="84"/>
      <c r="R2220" s="84"/>
      <c r="S2220" s="84"/>
      <c r="T2220" s="84"/>
      <c r="U2220" s="84"/>
      <c r="V2220" s="84"/>
      <c r="W2220" s="84"/>
      <c r="X2220" s="84"/>
      <c r="Y2220" s="84"/>
      <c r="Z2220" s="84"/>
      <c r="AA2220" s="84"/>
      <c r="AB2220" s="84"/>
      <c r="AC2220" s="80"/>
      <c r="AD2220" s="80"/>
      <c r="AE2220" s="80"/>
      <c r="AF2220" s="80"/>
      <c r="AG2220" s="80"/>
      <c r="AH2220" s="80"/>
      <c r="AI2220" s="80"/>
      <c r="AJ2220" s="80"/>
      <c r="AK2220" s="80"/>
      <c r="AL2220" s="80"/>
      <c r="AM2220" s="240"/>
      <c r="AN2220" s="240"/>
      <c r="AO2220" s="240"/>
      <c r="AP2220" s="240"/>
      <c r="AQ2220" s="240"/>
      <c r="AR2220" s="240"/>
      <c r="AS2220" s="240"/>
      <c r="AT2220" s="256"/>
      <c r="AU2220" s="256"/>
      <c r="AV2220" s="259"/>
      <c r="AW2220" s="259"/>
      <c r="AX2220" s="256"/>
      <c r="AY2220" s="256"/>
      <c r="AZ2220" s="256"/>
      <c r="BA2220" s="256"/>
      <c r="BB2220" s="256"/>
      <c r="BC2220" s="256"/>
      <c r="BD2220" s="256"/>
      <c r="BE2220" s="256"/>
      <c r="BF2220" s="256"/>
      <c r="BG2220" s="256"/>
      <c r="BH2220" s="256"/>
      <c r="BI2220" s="256"/>
      <c r="BJ2220" s="256"/>
      <c r="BK2220" s="256"/>
      <c r="BL2220" s="262"/>
      <c r="BM2220" s="262"/>
      <c r="BN2220" s="262"/>
      <c r="BO2220" s="262"/>
      <c r="BP2220" s="262"/>
      <c r="BQ2220" s="262"/>
      <c r="BR2220" s="270"/>
      <c r="BS2220" s="270"/>
      <c r="BT2220" s="270"/>
      <c r="BU2220" s="270"/>
      <c r="BV2220" s="270"/>
      <c r="BW2220" s="270"/>
      <c r="BX2220" s="256"/>
      <c r="BY2220" s="256"/>
      <c r="BZ2220" s="256"/>
      <c r="CA2220" s="267"/>
      <c r="CB2220" s="267"/>
      <c r="CC2220" s="274"/>
      <c r="CD2220" s="267"/>
      <c r="CE2220" s="267"/>
      <c r="CF2220" s="267"/>
      <c r="CG2220" s="267"/>
      <c r="CH2220" s="267"/>
      <c r="CI2220" s="267"/>
      <c r="CJ2220" s="267"/>
      <c r="CK2220" s="267"/>
      <c r="CL2220" s="265"/>
      <c r="CM2220" s="272"/>
      <c r="CN2220" s="264"/>
      <c r="CO2220" s="177"/>
      <c r="CP2220" s="226"/>
      <c r="CQ2220" s="226"/>
      <c r="CR2220" s="226"/>
      <c r="CS2220" s="178"/>
      <c r="CT2220" s="178"/>
      <c r="CU2220" s="178"/>
      <c r="CV2220" s="178"/>
      <c r="CW2220" s="178"/>
      <c r="CX2220" s="178"/>
      <c r="CY2220" s="178"/>
      <c r="CZ2220" s="178"/>
      <c r="DA2220" s="178"/>
      <c r="DB2220" s="178"/>
      <c r="DC2220" s="178"/>
      <c r="DD2220" s="178"/>
      <c r="DE2220" s="178"/>
      <c r="DF2220" s="178"/>
    </row>
    <row r="2221" spans="1:110" s="120" customFormat="1" ht="15" customHeight="1">
      <c r="A2221" s="228"/>
      <c r="B2221" s="369"/>
      <c r="C2221" s="454"/>
      <c r="D2221" s="237"/>
      <c r="E2221" s="237"/>
      <c r="F2221" s="243"/>
      <c r="G2221" s="122">
        <v>2.7</v>
      </c>
      <c r="H2221" s="84"/>
      <c r="I2221" s="84">
        <v>6.5</v>
      </c>
      <c r="J2221" s="84"/>
      <c r="K2221" s="84"/>
      <c r="L2221" s="84"/>
      <c r="M2221" s="84"/>
      <c r="N2221" s="84"/>
      <c r="O2221" s="84"/>
      <c r="P2221" s="84"/>
      <c r="Q2221" s="84"/>
      <c r="R2221" s="84"/>
      <c r="S2221" s="84"/>
      <c r="T2221" s="84"/>
      <c r="U2221" s="84"/>
      <c r="V2221" s="84"/>
      <c r="W2221" s="84"/>
      <c r="X2221" s="84"/>
      <c r="Y2221" s="84"/>
      <c r="Z2221" s="84"/>
      <c r="AA2221" s="84"/>
      <c r="AB2221" s="84"/>
      <c r="AC2221" s="80"/>
      <c r="AD2221" s="80"/>
      <c r="AE2221" s="80"/>
      <c r="AF2221" s="80"/>
      <c r="AG2221" s="80"/>
      <c r="AH2221" s="80"/>
      <c r="AI2221" s="80"/>
      <c r="AJ2221" s="80"/>
      <c r="AK2221" s="80"/>
      <c r="AL2221" s="80"/>
      <c r="AM2221" s="240"/>
      <c r="AN2221" s="240"/>
      <c r="AO2221" s="240"/>
      <c r="AP2221" s="240"/>
      <c r="AQ2221" s="240"/>
      <c r="AR2221" s="240"/>
      <c r="AS2221" s="240"/>
      <c r="AT2221" s="256"/>
      <c r="AU2221" s="256"/>
      <c r="AV2221" s="259"/>
      <c r="AW2221" s="259"/>
      <c r="AX2221" s="256"/>
      <c r="AY2221" s="256"/>
      <c r="AZ2221" s="256"/>
      <c r="BA2221" s="256"/>
      <c r="BB2221" s="256"/>
      <c r="BC2221" s="256"/>
      <c r="BD2221" s="256"/>
      <c r="BE2221" s="256"/>
      <c r="BF2221" s="256"/>
      <c r="BG2221" s="256"/>
      <c r="BH2221" s="256"/>
      <c r="BI2221" s="256"/>
      <c r="BJ2221" s="256"/>
      <c r="BK2221" s="256"/>
      <c r="BL2221" s="262"/>
      <c r="BM2221" s="262"/>
      <c r="BN2221" s="262"/>
      <c r="BO2221" s="262"/>
      <c r="BP2221" s="262"/>
      <c r="BQ2221" s="262"/>
      <c r="BR2221" s="270"/>
      <c r="BS2221" s="270"/>
      <c r="BT2221" s="270"/>
      <c r="BU2221" s="270"/>
      <c r="BV2221" s="270"/>
      <c r="BW2221" s="270"/>
      <c r="BX2221" s="256"/>
      <c r="BY2221" s="256"/>
      <c r="BZ2221" s="256"/>
      <c r="CA2221" s="267"/>
      <c r="CB2221" s="267"/>
      <c r="CC2221" s="274"/>
      <c r="CD2221" s="267"/>
      <c r="CE2221" s="267"/>
      <c r="CF2221" s="267"/>
      <c r="CG2221" s="267"/>
      <c r="CH2221" s="267"/>
      <c r="CI2221" s="267"/>
      <c r="CJ2221" s="267"/>
      <c r="CK2221" s="267"/>
      <c r="CL2221" s="265"/>
      <c r="CM2221" s="272"/>
      <c r="CN2221" s="264"/>
      <c r="CO2221" s="177"/>
      <c r="CP2221" s="226"/>
      <c r="CQ2221" s="226"/>
      <c r="CR2221" s="226"/>
      <c r="CS2221" s="178"/>
      <c r="CT2221" s="178"/>
      <c r="CU2221" s="178"/>
      <c r="CV2221" s="178"/>
      <c r="CW2221" s="178"/>
      <c r="CX2221" s="178"/>
      <c r="CY2221" s="178"/>
      <c r="CZ2221" s="178"/>
      <c r="DA2221" s="178"/>
      <c r="DB2221" s="178"/>
      <c r="DC2221" s="178"/>
      <c r="DD2221" s="178"/>
      <c r="DE2221" s="178"/>
      <c r="DF2221" s="178"/>
    </row>
    <row r="2222" spans="1:110" s="120" customFormat="1" ht="15" customHeight="1">
      <c r="A2222" s="228"/>
      <c r="B2222" s="369"/>
      <c r="C2222" s="454"/>
      <c r="D2222" s="237"/>
      <c r="E2222" s="237"/>
      <c r="F2222" s="243"/>
      <c r="G2222" s="122">
        <v>3</v>
      </c>
      <c r="H2222" s="84"/>
      <c r="I2222" s="84"/>
      <c r="J2222" s="84"/>
      <c r="K2222" s="84"/>
      <c r="L2222" s="84"/>
      <c r="M2222" s="84"/>
      <c r="N2222" s="84"/>
      <c r="O2222" s="84"/>
      <c r="P2222" s="84"/>
      <c r="Q2222" s="84"/>
      <c r="R2222" s="84"/>
      <c r="S2222" s="84"/>
      <c r="T2222" s="84"/>
      <c r="U2222" s="84"/>
      <c r="V2222" s="84"/>
      <c r="W2222" s="84"/>
      <c r="X2222" s="84"/>
      <c r="Y2222" s="84"/>
      <c r="Z2222" s="84"/>
      <c r="AA2222" s="84"/>
      <c r="AB2222" s="84"/>
      <c r="AC2222" s="80"/>
      <c r="AD2222" s="80"/>
      <c r="AE2222" s="80"/>
      <c r="AF2222" s="80"/>
      <c r="AG2222" s="80"/>
      <c r="AH2222" s="80"/>
      <c r="AI2222" s="80"/>
      <c r="AJ2222" s="80"/>
      <c r="AK2222" s="80"/>
      <c r="AL2222" s="80"/>
      <c r="AM2222" s="240"/>
      <c r="AN2222" s="240"/>
      <c r="AO2222" s="240"/>
      <c r="AP2222" s="240"/>
      <c r="AQ2222" s="240"/>
      <c r="AR2222" s="240"/>
      <c r="AS2222" s="240"/>
      <c r="AT2222" s="256"/>
      <c r="AU2222" s="256"/>
      <c r="AV2222" s="259"/>
      <c r="AW2222" s="259"/>
      <c r="AX2222" s="256"/>
      <c r="AY2222" s="256"/>
      <c r="AZ2222" s="256"/>
      <c r="BA2222" s="256"/>
      <c r="BB2222" s="256"/>
      <c r="BC2222" s="256"/>
      <c r="BD2222" s="256"/>
      <c r="BE2222" s="256"/>
      <c r="BF2222" s="256"/>
      <c r="BG2222" s="256"/>
      <c r="BH2222" s="256"/>
      <c r="BI2222" s="256"/>
      <c r="BJ2222" s="256"/>
      <c r="BK2222" s="256"/>
      <c r="BL2222" s="262"/>
      <c r="BM2222" s="262"/>
      <c r="BN2222" s="262"/>
      <c r="BO2222" s="262"/>
      <c r="BP2222" s="262"/>
      <c r="BQ2222" s="262"/>
      <c r="BR2222" s="270"/>
      <c r="BS2222" s="270"/>
      <c r="BT2222" s="270"/>
      <c r="BU2222" s="270"/>
      <c r="BV2222" s="270"/>
      <c r="BW2222" s="270"/>
      <c r="BX2222" s="256"/>
      <c r="BY2222" s="256"/>
      <c r="BZ2222" s="256"/>
      <c r="CA2222" s="267"/>
      <c r="CB2222" s="267"/>
      <c r="CC2222" s="274"/>
      <c r="CD2222" s="267"/>
      <c r="CE2222" s="267"/>
      <c r="CF2222" s="267"/>
      <c r="CG2222" s="267"/>
      <c r="CH2222" s="267"/>
      <c r="CI2222" s="267"/>
      <c r="CJ2222" s="267"/>
      <c r="CK2222" s="267"/>
      <c r="CL2222" s="265"/>
      <c r="CM2222" s="272"/>
      <c r="CN2222" s="264"/>
      <c r="CO2222" s="177"/>
      <c r="CP2222" s="226"/>
      <c r="CQ2222" s="226"/>
      <c r="CR2222" s="226"/>
      <c r="CS2222" s="178"/>
      <c r="CT2222" s="178"/>
      <c r="CU2222" s="178"/>
      <c r="CV2222" s="178"/>
      <c r="CW2222" s="178"/>
      <c r="CX2222" s="178"/>
      <c r="CY2222" s="178"/>
      <c r="CZ2222" s="178"/>
      <c r="DA2222" s="178"/>
      <c r="DB2222" s="178"/>
      <c r="DC2222" s="178"/>
      <c r="DD2222" s="178"/>
      <c r="DE2222" s="178"/>
      <c r="DF2222" s="178"/>
    </row>
    <row r="2223" spans="1:110" s="120" customFormat="1" ht="15" customHeight="1">
      <c r="A2223" s="228"/>
      <c r="B2223" s="369"/>
      <c r="C2223" s="454"/>
      <c r="D2223" s="237"/>
      <c r="E2223" s="237"/>
      <c r="F2223" s="244"/>
      <c r="G2223" s="123">
        <v>3.9</v>
      </c>
      <c r="H2223" s="85"/>
      <c r="I2223" s="85"/>
      <c r="J2223" s="85"/>
      <c r="K2223" s="85"/>
      <c r="L2223" s="85"/>
      <c r="M2223" s="85"/>
      <c r="N2223" s="85"/>
      <c r="O2223" s="85"/>
      <c r="P2223" s="85"/>
      <c r="Q2223" s="85"/>
      <c r="R2223" s="85"/>
      <c r="S2223" s="85"/>
      <c r="T2223" s="85"/>
      <c r="U2223" s="85"/>
      <c r="V2223" s="85"/>
      <c r="W2223" s="85"/>
      <c r="X2223" s="85"/>
      <c r="Y2223" s="85"/>
      <c r="Z2223" s="85"/>
      <c r="AA2223" s="85"/>
      <c r="AB2223" s="85"/>
      <c r="AC2223" s="81"/>
      <c r="AD2223" s="81"/>
      <c r="AE2223" s="81"/>
      <c r="AF2223" s="81"/>
      <c r="AG2223" s="81"/>
      <c r="AH2223" s="81"/>
      <c r="AI2223" s="81"/>
      <c r="AJ2223" s="81"/>
      <c r="AK2223" s="81"/>
      <c r="AL2223" s="81"/>
      <c r="AM2223" s="240"/>
      <c r="AN2223" s="240"/>
      <c r="AO2223" s="240"/>
      <c r="AP2223" s="240"/>
      <c r="AQ2223" s="240"/>
      <c r="AR2223" s="240"/>
      <c r="AS2223" s="240"/>
      <c r="AT2223" s="256"/>
      <c r="AU2223" s="256"/>
      <c r="AV2223" s="259"/>
      <c r="AW2223" s="259"/>
      <c r="AX2223" s="256"/>
      <c r="AY2223" s="256"/>
      <c r="AZ2223" s="256"/>
      <c r="BA2223" s="256"/>
      <c r="BB2223" s="256"/>
      <c r="BC2223" s="256"/>
      <c r="BD2223" s="256"/>
      <c r="BE2223" s="256"/>
      <c r="BF2223" s="256"/>
      <c r="BG2223" s="256"/>
      <c r="BH2223" s="256"/>
      <c r="BI2223" s="256"/>
      <c r="BJ2223" s="256"/>
      <c r="BK2223" s="256"/>
      <c r="BL2223" s="262"/>
      <c r="BM2223" s="262"/>
      <c r="BN2223" s="262"/>
      <c r="BO2223" s="262"/>
      <c r="BP2223" s="262"/>
      <c r="BQ2223" s="262"/>
      <c r="BR2223" s="270"/>
      <c r="BS2223" s="270"/>
      <c r="BT2223" s="270"/>
      <c r="BU2223" s="270"/>
      <c r="BV2223" s="270"/>
      <c r="BW2223" s="270"/>
      <c r="BX2223" s="256"/>
      <c r="BY2223" s="256"/>
      <c r="BZ2223" s="256"/>
      <c r="CA2223" s="267"/>
      <c r="CB2223" s="267"/>
      <c r="CC2223" s="274"/>
      <c r="CD2223" s="267"/>
      <c r="CE2223" s="267"/>
      <c r="CF2223" s="267"/>
      <c r="CG2223" s="267"/>
      <c r="CH2223" s="267"/>
      <c r="CI2223" s="267"/>
      <c r="CJ2223" s="267"/>
      <c r="CK2223" s="267"/>
      <c r="CL2223" s="265"/>
      <c r="CM2223" s="272"/>
      <c r="CN2223" s="264"/>
      <c r="CO2223" s="177"/>
      <c r="CP2223" s="226"/>
      <c r="CQ2223" s="226"/>
      <c r="CR2223" s="226"/>
      <c r="CS2223" s="178"/>
      <c r="CT2223" s="178"/>
      <c r="CU2223" s="178"/>
      <c r="CV2223" s="178"/>
      <c r="CW2223" s="178"/>
      <c r="CX2223" s="178"/>
      <c r="CY2223" s="178"/>
      <c r="CZ2223" s="178"/>
      <c r="DA2223" s="178"/>
      <c r="DB2223" s="178"/>
      <c r="DC2223" s="178"/>
      <c r="DD2223" s="178"/>
      <c r="DE2223" s="178"/>
      <c r="DF2223" s="178"/>
    </row>
    <row r="2224" spans="1:110" s="120" customFormat="1" ht="15" customHeight="1">
      <c r="A2224" s="229"/>
      <c r="B2224" s="676"/>
      <c r="C2224" s="455"/>
      <c r="D2224" s="238"/>
      <c r="E2224" s="238"/>
      <c r="F2224" s="245" t="s">
        <v>83</v>
      </c>
      <c r="G2224" s="246"/>
      <c r="H2224" s="82"/>
      <c r="I2224" s="82"/>
      <c r="J2224" s="82"/>
      <c r="K2224" s="82"/>
      <c r="L2224" s="82"/>
      <c r="M2224" s="82"/>
      <c r="N2224" s="82"/>
      <c r="O2224" s="82"/>
      <c r="P2224" s="82"/>
      <c r="Q2224" s="82"/>
      <c r="R2224" s="82"/>
      <c r="S2224" s="82"/>
      <c r="T2224" s="82"/>
      <c r="U2224" s="82"/>
      <c r="V2224" s="82"/>
      <c r="W2224" s="82"/>
      <c r="X2224" s="82"/>
      <c r="Y2224" s="82"/>
      <c r="Z2224" s="82"/>
      <c r="AA2224" s="82"/>
      <c r="AB2224" s="82">
        <v>1.8</v>
      </c>
      <c r="AC2224" s="35"/>
      <c r="AD2224" s="35"/>
      <c r="AE2224" s="35"/>
      <c r="AF2224" s="35"/>
      <c r="AG2224" s="35"/>
      <c r="AH2224" s="35">
        <v>2</v>
      </c>
      <c r="AI2224" s="35"/>
      <c r="AJ2224" s="35"/>
      <c r="AK2224" s="35"/>
      <c r="AL2224" s="35"/>
      <c r="AM2224" s="241"/>
      <c r="AN2224" s="241"/>
      <c r="AO2224" s="241"/>
      <c r="AP2224" s="241"/>
      <c r="AQ2224" s="241"/>
      <c r="AR2224" s="241"/>
      <c r="AS2224" s="241"/>
      <c r="AT2224" s="257"/>
      <c r="AU2224" s="257"/>
      <c r="AV2224" s="260"/>
      <c r="AW2224" s="260"/>
      <c r="AX2224" s="257"/>
      <c r="AY2224" s="257"/>
      <c r="AZ2224" s="257"/>
      <c r="BA2224" s="257"/>
      <c r="BB2224" s="257"/>
      <c r="BC2224" s="257"/>
      <c r="BD2224" s="257"/>
      <c r="BE2224" s="257"/>
      <c r="BF2224" s="257"/>
      <c r="BG2224" s="257"/>
      <c r="BH2224" s="257"/>
      <c r="BI2224" s="257"/>
      <c r="BJ2224" s="257"/>
      <c r="BK2224" s="257"/>
      <c r="BL2224" s="263"/>
      <c r="BM2224" s="263"/>
      <c r="BN2224" s="263"/>
      <c r="BO2224" s="263"/>
      <c r="BP2224" s="263"/>
      <c r="BQ2224" s="263"/>
      <c r="BR2224" s="271"/>
      <c r="BS2224" s="271"/>
      <c r="BT2224" s="271"/>
      <c r="BU2224" s="271"/>
      <c r="BV2224" s="271"/>
      <c r="BW2224" s="271"/>
      <c r="BX2224" s="257"/>
      <c r="BY2224" s="257"/>
      <c r="BZ2224" s="257"/>
      <c r="CA2224" s="268"/>
      <c r="CB2224" s="268"/>
      <c r="CC2224" s="275"/>
      <c r="CD2224" s="268"/>
      <c r="CE2224" s="268"/>
      <c r="CF2224" s="268"/>
      <c r="CG2224" s="268"/>
      <c r="CH2224" s="268"/>
      <c r="CI2224" s="268"/>
      <c r="CJ2224" s="268"/>
      <c r="CK2224" s="268"/>
      <c r="CL2224" s="265"/>
      <c r="CM2224" s="272"/>
      <c r="CN2224" s="264"/>
      <c r="CO2224" s="177"/>
      <c r="CP2224" s="226"/>
      <c r="CQ2224" s="226"/>
      <c r="CR2224" s="226"/>
      <c r="CS2224" s="178"/>
      <c r="CT2224" s="178"/>
      <c r="CU2224" s="178"/>
      <c r="CV2224" s="178"/>
      <c r="CW2224" s="178"/>
      <c r="CX2224" s="178"/>
      <c r="CY2224" s="178"/>
      <c r="CZ2224" s="178"/>
      <c r="DA2224" s="178"/>
      <c r="DB2224" s="178"/>
      <c r="DC2224" s="178"/>
      <c r="DD2224" s="178"/>
      <c r="DE2224" s="178"/>
      <c r="DF2224" s="178"/>
    </row>
    <row r="2225" spans="1:110" s="120" customFormat="1" ht="15" customHeight="1">
      <c r="A2225" s="227">
        <f t="shared" si="764"/>
        <v>276</v>
      </c>
      <c r="B2225" s="446" t="s">
        <v>312</v>
      </c>
      <c r="C2225" s="464" t="s">
        <v>313</v>
      </c>
      <c r="D2225" s="236">
        <v>43161</v>
      </c>
      <c r="E2225" s="236" t="s">
        <v>277</v>
      </c>
      <c r="F2225" s="253" t="s">
        <v>80</v>
      </c>
      <c r="G2225" s="254"/>
      <c r="H2225" s="82" t="s">
        <v>69</v>
      </c>
      <c r="I2225" s="82" t="s">
        <v>973</v>
      </c>
      <c r="J2225" s="82" t="s">
        <v>61</v>
      </c>
      <c r="K2225" s="82" t="s">
        <v>61</v>
      </c>
      <c r="L2225" s="82" t="s">
        <v>61</v>
      </c>
      <c r="M2225" s="82" t="s">
        <v>61</v>
      </c>
      <c r="N2225" s="82" t="s">
        <v>61</v>
      </c>
      <c r="O2225" s="82"/>
      <c r="P2225" s="82" t="s">
        <v>61</v>
      </c>
      <c r="Q2225" s="82" t="s">
        <v>61</v>
      </c>
      <c r="R2225" s="82" t="s">
        <v>61</v>
      </c>
      <c r="S2225" s="82" t="s">
        <v>61</v>
      </c>
      <c r="T2225" s="82" t="s">
        <v>61</v>
      </c>
      <c r="U2225" s="82" t="s">
        <v>61</v>
      </c>
      <c r="V2225" s="82"/>
      <c r="W2225" s="82" t="s">
        <v>60</v>
      </c>
      <c r="X2225" s="82" t="s">
        <v>60</v>
      </c>
      <c r="Y2225" s="82" t="s">
        <v>60</v>
      </c>
      <c r="Z2225" s="82" t="s">
        <v>60</v>
      </c>
      <c r="AA2225" s="82" t="s">
        <v>67</v>
      </c>
      <c r="AB2225" s="82" t="s">
        <v>67</v>
      </c>
      <c r="AC2225" s="82"/>
      <c r="AD2225" s="82" t="s">
        <v>60</v>
      </c>
      <c r="AE2225" s="82" t="s">
        <v>60</v>
      </c>
      <c r="AF2225" s="82" t="s">
        <v>60</v>
      </c>
      <c r="AG2225" s="82" t="s">
        <v>60</v>
      </c>
      <c r="AH2225" s="82" t="s">
        <v>60</v>
      </c>
      <c r="AI2225" s="82" t="s">
        <v>1471</v>
      </c>
      <c r="AJ2225" s="82"/>
      <c r="AK2225" s="82" t="s">
        <v>61</v>
      </c>
      <c r="AL2225" s="82" t="s">
        <v>61</v>
      </c>
      <c r="AM2225" s="239">
        <f>COUNTIF(H2225:AL2225,"PH")+COUNTIF(H2225:AL2225,"PH/L")+COUNTIF(H2225:AL2225,"PM")</f>
        <v>0</v>
      </c>
      <c r="AN2225" s="239">
        <f>COUNTIF(H2225:AL2225,"PD")+COUNTIF(H2225:AL2225,"PDD")+COUNTIF(H2225:AL2225,"P/DS")/2+COUNTIF(H2225:AL2225,"PMD")</f>
        <v>0</v>
      </c>
      <c r="AO2225" s="239">
        <f>COUNTIF(H2225:AL2225,"PN")+COUNTIF(H2225:AL2225,"P/NS")/2+COUNTIF(H2225:AL2225,"PH")+COUNTIF(H2225:AL2225,"PH/F")/2+COUNTIF(H2225:AL2225,"PH/L")/2+COUNTIF(H2225:AL2225,"PM")</f>
        <v>0</v>
      </c>
      <c r="AP2225" s="239">
        <f>COUNTIF(H2225:AL2225,"BH")+COUNTIF(H2225:AL2225,"AL/BL")+COUNTIF(H2225:AL2225,"UL/BL")+COUNTIF(H2225:AL2225,"BM")</f>
        <v>0</v>
      </c>
      <c r="AQ2225" s="239">
        <f>COUNTIF(H2225:AL2225,"DS")+COUNTIF(H2225:AL2225,"AL/DS")/2+COUNTIF(H2225:AL2225,"UL/DS")/2+COUNTIF(H2225:AL2225,"CT")+COUNTIF(H2225:AL2225,"MD")</f>
        <v>9.5</v>
      </c>
      <c r="AR2225" s="239">
        <f>COUNTIF(H2225:AL2225,"NS")+COUNTIF(H2225:AL2225,"AL/NS")/2+COUNTIF(H2225:AL2225,"UL/NS")/2+COUNTIF(H2225:AL2225,"BH")+COUNTIF(H2225:AL2225,"AL/BF")/2+COUNTIF(H2225:AL2225,"AL/BL")/2+COUNTIF(H2225:AL2225,"UL/BL")/2+COUNTIF(H2225:AL2225,"UL/BF")/2+COUNTIF(H2225:AL2225,"BM")</f>
        <v>13</v>
      </c>
      <c r="AS2225" s="239">
        <f>COUNTIF(H2225:AL2225,"AL")+COUNTIF(H2225:AL2225,"AL/DS")/2+COUNTIF(H2225:AL2225,"AL/NS")/2+COUNTIF(H2225:AL2225,"NH")+COUNTIF(H2225:AL2225,"SL")+COUNTIF(H2225:AL2225,"NHD")+COUNTIF(H2225:AL2225,"B")+COUNTIF(H2225:AL2225,"HL")+COUNTIF(H2225:AL2225,"AL/BF")/2+COUNTIF(H2225:AL2225,"AL/BL")/2</f>
        <v>3</v>
      </c>
      <c r="AT2225" s="255">
        <f>COUNTIF(H2225:AL2225,"PD")+COUNTIF(H2225:AL2225,"PN")+COUNTIF(H2225:AL2225,"P/DS")/2+COUNTIF(H2225:AL2225,"P/NS")/2+COUNTIF(H2225:AL2225,"DS")+COUNTIF(H2225:AL2225,"NS")+COUNTIF(H2225:AL2225,"AL")+COUNTIF(H2225:AL2225,"AL/DS")+COUNTIF(H2225:AL2225,"AL/NS")+COUNTIF(H2225:AL2225,"NH")+COUNTIF(H2225:AL2225,"SL")+COUNTIF(H2225:AL2225,"UL/DS")/2+COUNTIF(H2225:AL2225,"UL/NS")/2+COUNTIF(H2225:AL2225,"CT")+COUNTIF(H2225:AL2225,"NHD")+COUNTIF(H2225:AL2225,"PDD")+COUNTIF(H2225:AL2225,"B")+COUNTIF(H2225:AL2225,"HL")+COUNTIF(H2225:AL2225,"PH")+COUNTIF(H2225:AL2225,"BH")+COUNTIF(H2225:AL2225,"AL/BF")+COUNTIF(H2225:AL2225,"AL/BL")+COUNTIF(H2225:AL2225,"UL/BF")/2+COUNTIF(H2225:AL2225,"UL/BL")/2+COUNTIF(H2225:AL2225,"PH/F")/2+COUNTIF(H2225:AL2225,"PH/L")/2+COUNTIF(H2225:AL2225,"MD")+COUNTIF(H2225:AL2225,"PMD")+COUNTIF(H2225:AL2225,"PM")+COUNTIF(H2225:AL2225,"BM")</f>
        <v>25.5</v>
      </c>
      <c r="AU2225" s="255">
        <f>COUNTIF(H2225:AL2225,"P/DS")/2+COUNTIF(H2225:AL2225,"P/NS")/2+COUNTIF(H2225:AL2225,"IL")+COUNTIF(H2225:AL2225,"NL")+COUNTIF(H2225:AL2225,"UL")+COUNTIF(H2225:AL2225,"UL/DS")/2+COUNTIF(H2225:AL2225,"UL/NS")/2+COUNTIF(H2225:AL2225,"KT")+COUNTIF(H2225:AL2225,"UL/BF")/2+COUNTIF(H2225:AL2225,"UL/BL")/2+COUNTIF(H2225:AL2225,"PH/F")/2+COUNTIF(H2225:AL2225,"PH/L")/2+COUNTIF(H2225:AL2225,"NB")</f>
        <v>0.5</v>
      </c>
      <c r="AV2225" s="258">
        <f>COUNTIF(H2225:AL2225,"PN")+COUNTIF(H2225:AL2225,"TVD")+COUNTIF(H2225:AL2225,"PH")+COUNTIF(H2225:AL2225,"PM")+COUNTIF(H2225:AL2225,"PDD")-COUNTIFS(H2225:AL2225,"PN",H2232:AL2232,"&gt;=3")-COUNTIFS(H2225:AL2225,"PM",H2232:AL2232,"&gt;=3")</f>
        <v>0</v>
      </c>
      <c r="AW2225" s="258">
        <f>COUNTIF(H2225:AL2225,"NS")+COUNTIF(H2225:AL2225,"D")+COUNTIF(H2225:AL2225,"BH")+COUNTIF(H2225:AL2225,"NHD")+COUNTIF(H2225:AL2225,"BM")-COUNTIFS(H2225:AL2225,"NS",H2232:AL2232,"&gt;=3")-COUNTIFS(H2225:AL2225,"BH",H2232:AL2232,"&gt;=3")-COUNTIFS(H2225:AL2225,"BM",H2232:AL2232,"&gt;=3")</f>
        <v>14</v>
      </c>
      <c r="AX2225" s="255">
        <f>COUNTIF(H2225:AL2225,"AL")+COUNTIF(H2225:AL2225,"AL/DS")/2+COUNTIF(H2225:AL2225,"AL/NS")/2+COUNTIF(H2225:AL2225,"AL/BF")+COUNTIF(H2225:AL2225,"AL/BL")/2</f>
        <v>2</v>
      </c>
      <c r="AY2225" s="255">
        <f>COUNTIF(H2225:AL2225,"SL")</f>
        <v>0</v>
      </c>
      <c r="AZ2225" s="255">
        <f>COUNTIF(H2225:AL2225,"NH")</f>
        <v>1</v>
      </c>
      <c r="BA2225" s="255">
        <f>COUNTIF(H2225:AL2225,"HL")</f>
        <v>0</v>
      </c>
      <c r="BB2225" s="255">
        <f>COUNTIF(G2225:AL2225,"P/DS")/2+COUNTIF(G2225:AL2225,"P/NS")/2+COUNTIF(G2225:AL2225,"UL")+COUNTIF(G2225:AL2225,"UL/DS")/2+COUNTIF(G2225:AL2225,"UL/NS")/2+COUNTIF(G2225:AL2225,"UL/BL")/2+COUNTIF(G2225:AL2225,"UL/BF")/2+COUNTIF(G2225:AL2225,"PH/F")/2+COUNTIF(G2225:AL2225,"PH/L")/2</f>
        <v>0.5</v>
      </c>
      <c r="BC2225" s="255">
        <f>COUNTIF(H2225:AL2225,"NB")</f>
        <v>0</v>
      </c>
      <c r="BD2225" s="255">
        <f>COUNTIF(H2225:AL2225,"NL")</f>
        <v>0</v>
      </c>
      <c r="BE2225" s="255">
        <f>COUNTIF(H2225:AL2225,"IL")</f>
        <v>0</v>
      </c>
      <c r="BF2225" s="255">
        <f>COUNTIF(H2225:AL2225,"KT")</f>
        <v>0</v>
      </c>
      <c r="BG2225" s="255">
        <f>COUNTIF(H2225:AL2225,"L70")</f>
        <v>0</v>
      </c>
      <c r="BH2225" s="255">
        <f>COUNTIF(H2225:AL2225,"MD")</f>
        <v>0</v>
      </c>
      <c r="BI2225" s="255">
        <f>COUNTIF(H2225:AL2225,"PMD")</f>
        <v>0</v>
      </c>
      <c r="BJ2225" s="255">
        <f>COUNTIF(H2225:AL2225,"PM")</f>
        <v>0</v>
      </c>
      <c r="BK2225" s="255">
        <f>COUNTIF(H2225:AL2225,"BM")</f>
        <v>0</v>
      </c>
      <c r="BL2225" s="261">
        <f>SUMIF(H2225:AL2225,"PD",H2226:AL2226)+SUMIF(H2225:AL2225,"PN",H2226:AL2226)+SUMIF(H2225:AL2225,"P/DS",H2226:AL2226)+SUMIF(H2225:AL2225,"PN/F",H2226:AL2226)+SUMIF(H2225:AL2225,"PN/L",H2226:AL2226)+SUMIF(H2225:AL2225,"TV",H2226:AL2226)+SUMIF(H2225:AL2225,"TVD",H2226:AL2226)+SUMIF(H2225:AL2225,"PDD",H2226:AL2226)</f>
        <v>0</v>
      </c>
      <c r="BM2225" s="261">
        <f>SUMIF(H2225:AL2225,"PD",H2227:AL2227)+SUMIF(H2225:AL2225,"PN",H2227:AL2227)+SUMIF(H2225:AL2225,"P/DS",H2227:AL2227)+SUMIF(H2225:AL2225,"PN/F",H2227:AL2227)+SUMIF(H2225:AL2225,"PN/L",H2227:AL2227)+SUMIF(H2225:AL2225,"TV",H2227:AL2227)+SUMIF(H2225:AL2225,"TVD",H2227:AL2227)+SUMIF(H2225:AL2225,"PDD",H2227:AL2227)+SUMIF(H2225:AL2225,"PMD",H2227:AL2227)</f>
        <v>0</v>
      </c>
      <c r="BN2225" s="261">
        <f>SUMIF(H2225:AL2225,"PD",H2228:AL2228)+SUMIF(H2225:AL2225,"PN",H2228:AL2228)+SUMIF(H2225:AL2225,"P/DS",H2228:AL2228)+SUMIF(H2225:AL2225,"PN/F",H2228:AL2228)+SUMIF(H2225:AL2225,"PN/L",H2228:AL2228)+SUMIF(H2225:AL2225,"TV",H2228:AL2228)+SUMIF(H2225:AL2225,"TVD",H2228:AL2228)</f>
        <v>0</v>
      </c>
      <c r="BO2225" s="261">
        <f>SUMIF(H2225:AL2225,"PD",H2229:AL2229)+SUMIF(H2225:AL2225,"PN",H2229:AL2229)+SUMIF(H2225:AL2225,"P/DS",H2229:AL2229)+SUMIF(H2225:AL2225,"PN/F",H2229:AL2229)+SUMIF(H2225:AL2225,"PN/L",H2229:AL2229)+SUMIF(H2225:AL2225,"TV",H2229:AL2229)+SUMIF(H2225:AL2225,"TVD",H2229:AL2229)</f>
        <v>0</v>
      </c>
      <c r="BP2225" s="261">
        <f>SUMIF(H2225:AL2225,"PD",H2230:AL2230)+SUMIF(H2225:AL2225,"PN",H2230:AL2230)+SUMIF(H2225:AL2225,"P/DS",H2230:AL2230)+SUMIF(H2225:AL2225,"PN/F",H2230:AL2230)+SUMIF(H2225:AL2225,"PN/L",H2230:AL2230)+SUMIF(H2225:AL2225,"TV",H2230:AL2230)+SUMIF(H2225:AL2225,"TVD",H2230:AL2230)+SUMIF(H2225:AL2225,"PDD",H2230:AL2230)+SUMIF(H2225:AL2225,"PH",H2230:AL2230)+SUMIF(H2225:AL2225,"PM",H2230:AL2230)</f>
        <v>0</v>
      </c>
      <c r="BQ2225" s="261">
        <f>SUMIF(H2225:AL2225,"PD",H2231:AL2231)+SUMIF(H2225:AL2225,"PN",H2231:AL2231)+SUMIF(H2225:AL2225,"P/DS",H2231:AL2231)+SUMIF(H2225:AL2225,"PN/F",H2231:AL2231)+SUMIF(H2225:AL2225,"PN/L",H2231:AL2231)+SUMIF(H2225:AL2225,"TV",H2231:AL2231)+SUMIF(H2225:AL2225,"TVD",H2231:AL2231)+SUMIF(H2225:AL2225,"PDD",H2231:AL2231)+SUMIF(H2225:AL2225,"PH",H2231:AL2231)+SUMIF(H2225:AL2225,"PM",H2231:AL2231)</f>
        <v>0</v>
      </c>
      <c r="BR2225" s="269">
        <f>SUM(H2226:AL2226)-BL2225</f>
        <v>16</v>
      </c>
      <c r="BS2225" s="269">
        <f>SUM(H2227:AL2227)-BM2225</f>
        <v>9</v>
      </c>
      <c r="BT2225" s="269">
        <f>SUM(H2228:AL2228)-BN2225</f>
        <v>0</v>
      </c>
      <c r="BU2225" s="269">
        <f>SUM(H2229:AL2229)-BO2225</f>
        <v>6.5</v>
      </c>
      <c r="BV2225" s="269">
        <f>SUM(H2230:AL2230)-BP2225</f>
        <v>0</v>
      </c>
      <c r="BW2225" s="269">
        <f>SUM(H2231:AL2231)-BQ2225</f>
        <v>0</v>
      </c>
      <c r="BX2225" s="255">
        <f>SUMIF(H2225:AL2225,"PD",H2232:AL2232)+SUMIF(H2225:AL2225,"PN",H2232:AL2232)+SUMIF(H2225:AL2225,"P/DS",H2232:AL2232)+SUMIF(H2225:AL2225,"PN/F",H2232:AL2232)+SUMIF(H2225:AL2225,"PN/L",H2232:AL2232)</f>
        <v>0</v>
      </c>
      <c r="BY2225" s="255">
        <f>SUM(H2232:AL2232)-BX2225</f>
        <v>0</v>
      </c>
      <c r="BZ2225" s="255">
        <f t="shared" ref="BZ2225" si="767">+SUM(BL2225:BW2232)</f>
        <v>31.5</v>
      </c>
      <c r="CA2225" s="266">
        <f>(COUNTIFS(H2225:AL2225,"PD",H2226:AL2226,"&gt;=2"))*0.5-IF(CN2225="VP",COUNTIFS($H$16:$AL$16,"SAT",H2225:AL2225,"PD",H2226:AL2226,"&gt;=2"))*0.5</f>
        <v>0</v>
      </c>
      <c r="CB2225" s="266">
        <f>(COUNTIFS(H2225:AL2225,"PN",H2227:AL2227,"&gt;=0.5",H2226:AL2226,"&gt;=1.5"))*0.5+COUNTIFS(H2225:AL2225,"PDD",H2227:AL2227,"&gt;=0.5",H2226:AL2226,"&gt;=1.5")*0.5</f>
        <v>0</v>
      </c>
      <c r="CC2225" s="273">
        <f>(COUNTIFS(H2225:AL2225,"TV",H2227:AL2227,"&gt;=10"))*0.5+(COUNTIFS(H2225:AL2225,"PMD",H2227:AL2227,"&gt;=2"))*0.5</f>
        <v>0</v>
      </c>
      <c r="CD2225" s="266">
        <f>(COUNTIFS(H2225:AL2225,"TVD",H2229:AL2229,"&gt;=6.5",H2227:AL2227,"&gt;=3.5"))*0.5</f>
        <v>0</v>
      </c>
      <c r="CE2225" s="266">
        <f>(COUNTIFS(H2225:AL2225,"PD",H2230:AL2230,"&gt;=10"))*0.5</f>
        <v>0</v>
      </c>
      <c r="CF2225" s="266">
        <f>(COUNTIFS(H2225:AL2225,"PDD",H2230:AL2230,"&gt;=3.5",H2231:AL2231,"&gt;=6.5")+COUNTIFS(H2225:AL2225,"PH",H2231:AL2231,"&gt;=0.5",H2230:AL2230,"&gt;=1.5")+COUNTIFS(H2225:AL2225,"PM",H2231:AL2231,"&gt;=0.5",H2230:AL2230,"&gt;=1.5"))*0.5</f>
        <v>0</v>
      </c>
      <c r="CG2225" s="266">
        <f>(COUNTIFS(H2225:AL2225,"DS",H2226:AL2226,"&gt;=2")+COUNTIFS(H2225:AL2225,"AL/DS",H2226:AL2226,"&gt;=2"))*0.5-IF(CN2225="VP",COUNTIFS($H$16:$AL$16,"SAT",H2225:AL2225,"DS",H2226:AL2226,"&gt;=2"))*0.5</f>
        <v>0</v>
      </c>
      <c r="CH2225" s="266">
        <f>(COUNTIFS(H2225:AL2225,"NS",H2227:AL2227,"&gt;=0.5",H2226:AL2226,"&gt;=1.5")+COUNTIFS(H2225:AL2225,"AL/NS",H2227:AL2227,"&gt;=0.5",H2226:AL2226,"&gt;=1.5")+COUNTIFS(H2225:AL2225,"NHD",H2227:AL2227,"&gt;=4.5",H2230:AL2230,"&gt;=2",H2226:AL2226,"&gt;=1.5"))*0.5</f>
        <v>4.5</v>
      </c>
      <c r="CI2225" s="266">
        <f>(COUNTIF(H2227:AL2227,"&gt;=10")+COUNTIFS(H2225:AL2225,"MD",H2227:AL2227,"&gt;=2")-COUNTIFS(H2225:AL2225,"TV",H2227:AL2227,"&gt;=10"))*0.5</f>
        <v>0</v>
      </c>
      <c r="CJ2225" s="266">
        <f>(COUNTIFS(H2225:AL2225,"D",H2229:AL2229,"&gt;=6.5",H2227:AL2227,"&gt;=3.5"))*0.5</f>
        <v>0.5</v>
      </c>
      <c r="CK2225" s="266">
        <f>(COUNTIF(H2230:AL2230,"&gt;=10")-COUNTIFS(H2225:AL2225,"PD",H2230:AL2230,"&gt;=10"))*0.5</f>
        <v>0</v>
      </c>
      <c r="CL2225" s="265">
        <f>(COUNTIFS(H2225:AL2225,"NHD",H2230:AL2230,"&gt;=3.5",H2231:AL2231,"&gt;=6.5")+COUNTIFS(H2225:AL2225,"BH",H2230:AL2230,"&gt;=1.5",H2231:AL2231,"&gt;=0.5")+COUNTIFS(H2225:AL2225,"BM",H2230:AL2230,"&gt;=1.5",H2231:AL2231,"&gt;=0.5")+COUNTIFS(H2225:AL2225,"D",H2230:AL2230,"&gt;=1.5",H2231:AL2231,"&gt;=0.5"))*0.5</f>
        <v>0</v>
      </c>
      <c r="CM2225" s="272"/>
      <c r="CN2225" s="264" t="s">
        <v>723</v>
      </c>
      <c r="CO2225" s="177">
        <f t="shared" ref="CO2225" si="768">+AM2225+AN2225+AO2225+AP2225+AQ2225+AR2225+AS2225+AU2225+BG2225</f>
        <v>26</v>
      </c>
      <c r="CP2225" s="225">
        <f>+SUM(I2226:I2231)-I2232</f>
        <v>10.5</v>
      </c>
      <c r="CQ2225" s="225">
        <f>+SUM(J2226:J2231)-J2232</f>
        <v>2</v>
      </c>
      <c r="CR2225" s="225">
        <f>+SUM(K2226:K2231)-K2232</f>
        <v>2</v>
      </c>
      <c r="CS2225" s="178"/>
      <c r="CT2225" s="178"/>
      <c r="CU2225" s="178"/>
      <c r="CV2225" s="178"/>
      <c r="CW2225" s="178"/>
      <c r="CX2225" s="178"/>
      <c r="CY2225" s="178"/>
      <c r="CZ2225" s="178"/>
      <c r="DA2225" s="178"/>
      <c r="DB2225" s="178"/>
      <c r="DC2225" s="178"/>
      <c r="DD2225" s="178"/>
      <c r="DE2225" s="178"/>
      <c r="DF2225" s="178" t="e">
        <f>+SUM(#REF!)</f>
        <v>#REF!</v>
      </c>
    </row>
    <row r="2226" spans="1:110" s="120" customFormat="1" ht="15" customHeight="1">
      <c r="A2226" s="228"/>
      <c r="B2226" s="446"/>
      <c r="C2226" s="465"/>
      <c r="D2226" s="237"/>
      <c r="E2226" s="237"/>
      <c r="F2226" s="242" t="s">
        <v>82</v>
      </c>
      <c r="G2226" s="121">
        <v>1.5</v>
      </c>
      <c r="H2226" s="83"/>
      <c r="I2226" s="83"/>
      <c r="J2226" s="83">
        <v>1.5</v>
      </c>
      <c r="K2226" s="83">
        <v>1.5</v>
      </c>
      <c r="L2226" s="83">
        <v>1.5</v>
      </c>
      <c r="M2226" s="83">
        <v>1.5</v>
      </c>
      <c r="N2226" s="83">
        <v>2</v>
      </c>
      <c r="O2226" s="83"/>
      <c r="P2226" s="83">
        <v>1.5</v>
      </c>
      <c r="Q2226" s="83">
        <v>1.5</v>
      </c>
      <c r="R2226" s="83">
        <v>1.5</v>
      </c>
      <c r="S2226" s="83">
        <v>1.5</v>
      </c>
      <c r="T2226" s="83">
        <v>0.5</v>
      </c>
      <c r="U2226" s="83"/>
      <c r="V2226" s="83"/>
      <c r="W2226" s="83"/>
      <c r="X2226" s="83"/>
      <c r="Y2226" s="83"/>
      <c r="Z2226" s="83">
        <v>1.5</v>
      </c>
      <c r="AA2226" s="83"/>
      <c r="AB2226" s="83"/>
      <c r="AC2226" s="79"/>
      <c r="AD2226" s="79"/>
      <c r="AE2226" s="79"/>
      <c r="AF2226" s="79"/>
      <c r="AG2226" s="79"/>
      <c r="AH2226" s="79"/>
      <c r="AI2226" s="79"/>
      <c r="AJ2226" s="79"/>
      <c r="AK2226" s="79"/>
      <c r="AL2226" s="79"/>
      <c r="AM2226" s="240"/>
      <c r="AN2226" s="240"/>
      <c r="AO2226" s="240"/>
      <c r="AP2226" s="240"/>
      <c r="AQ2226" s="240"/>
      <c r="AR2226" s="240"/>
      <c r="AS2226" s="240"/>
      <c r="AT2226" s="256"/>
      <c r="AU2226" s="256"/>
      <c r="AV2226" s="259"/>
      <c r="AW2226" s="259"/>
      <c r="AX2226" s="256"/>
      <c r="AY2226" s="256"/>
      <c r="AZ2226" s="256"/>
      <c r="BA2226" s="256"/>
      <c r="BB2226" s="256"/>
      <c r="BC2226" s="256"/>
      <c r="BD2226" s="256"/>
      <c r="BE2226" s="256"/>
      <c r="BF2226" s="256"/>
      <c r="BG2226" s="256"/>
      <c r="BH2226" s="256"/>
      <c r="BI2226" s="256"/>
      <c r="BJ2226" s="256"/>
      <c r="BK2226" s="256"/>
      <c r="BL2226" s="262"/>
      <c r="BM2226" s="262"/>
      <c r="BN2226" s="262"/>
      <c r="BO2226" s="262"/>
      <c r="BP2226" s="262"/>
      <c r="BQ2226" s="262"/>
      <c r="BR2226" s="270"/>
      <c r="BS2226" s="270"/>
      <c r="BT2226" s="270"/>
      <c r="BU2226" s="270"/>
      <c r="BV2226" s="270"/>
      <c r="BW2226" s="270"/>
      <c r="BX2226" s="256"/>
      <c r="BY2226" s="256"/>
      <c r="BZ2226" s="256"/>
      <c r="CA2226" s="267"/>
      <c r="CB2226" s="267"/>
      <c r="CC2226" s="274"/>
      <c r="CD2226" s="267"/>
      <c r="CE2226" s="267"/>
      <c r="CF2226" s="267"/>
      <c r="CG2226" s="267"/>
      <c r="CH2226" s="267"/>
      <c r="CI2226" s="267"/>
      <c r="CJ2226" s="267"/>
      <c r="CK2226" s="267"/>
      <c r="CL2226" s="265"/>
      <c r="CM2226" s="272"/>
      <c r="CN2226" s="264"/>
      <c r="CO2226" s="177"/>
      <c r="CP2226" s="226"/>
      <c r="CQ2226" s="226"/>
      <c r="CR2226" s="226"/>
      <c r="CS2226" s="178"/>
      <c r="CT2226" s="178"/>
      <c r="CU2226" s="178"/>
      <c r="CV2226" s="178"/>
      <c r="CW2226" s="178"/>
      <c r="CX2226" s="178"/>
      <c r="CY2226" s="178"/>
      <c r="CZ2226" s="178"/>
      <c r="DA2226" s="178"/>
      <c r="DB2226" s="178"/>
      <c r="DC2226" s="178"/>
      <c r="DD2226" s="178"/>
      <c r="DE2226" s="178"/>
      <c r="DF2226" s="178"/>
    </row>
    <row r="2227" spans="1:110" s="120" customFormat="1" ht="15" customHeight="1">
      <c r="A2227" s="228"/>
      <c r="B2227" s="446"/>
      <c r="C2227" s="465"/>
      <c r="D2227" s="237"/>
      <c r="E2227" s="237"/>
      <c r="F2227" s="243"/>
      <c r="G2227" s="122">
        <v>2</v>
      </c>
      <c r="H2227" s="84"/>
      <c r="I2227" s="84">
        <v>4</v>
      </c>
      <c r="J2227" s="84">
        <v>0.5</v>
      </c>
      <c r="K2227" s="84">
        <v>0.5</v>
      </c>
      <c r="L2227" s="84">
        <v>0.5</v>
      </c>
      <c r="M2227" s="84">
        <v>0.5</v>
      </c>
      <c r="N2227" s="84">
        <v>0.5</v>
      </c>
      <c r="O2227" s="84"/>
      <c r="P2227" s="84">
        <v>0.5</v>
      </c>
      <c r="Q2227" s="84">
        <v>0.5</v>
      </c>
      <c r="R2227" s="84">
        <v>0.5</v>
      </c>
      <c r="S2227" s="84">
        <v>0.5</v>
      </c>
      <c r="T2227" s="84">
        <v>0.5</v>
      </c>
      <c r="U2227" s="84"/>
      <c r="V2227" s="84"/>
      <c r="W2227" s="84"/>
      <c r="X2227" s="84"/>
      <c r="Y2227" s="84"/>
      <c r="Z2227" s="84"/>
      <c r="AA2227" s="84"/>
      <c r="AB2227" s="84"/>
      <c r="AC2227" s="80"/>
      <c r="AD2227" s="80"/>
      <c r="AE2227" s="80"/>
      <c r="AF2227" s="80"/>
      <c r="AG2227" s="80"/>
      <c r="AH2227" s="80"/>
      <c r="AI2227" s="80"/>
      <c r="AJ2227" s="80"/>
      <c r="AK2227" s="80"/>
      <c r="AL2227" s="80"/>
      <c r="AM2227" s="240"/>
      <c r="AN2227" s="240"/>
      <c r="AO2227" s="240"/>
      <c r="AP2227" s="240"/>
      <c r="AQ2227" s="240"/>
      <c r="AR2227" s="240"/>
      <c r="AS2227" s="240"/>
      <c r="AT2227" s="256"/>
      <c r="AU2227" s="256"/>
      <c r="AV2227" s="259"/>
      <c r="AW2227" s="259"/>
      <c r="AX2227" s="256"/>
      <c r="AY2227" s="256"/>
      <c r="AZ2227" s="256"/>
      <c r="BA2227" s="256"/>
      <c r="BB2227" s="256"/>
      <c r="BC2227" s="256"/>
      <c r="BD2227" s="256"/>
      <c r="BE2227" s="256"/>
      <c r="BF2227" s="256"/>
      <c r="BG2227" s="256"/>
      <c r="BH2227" s="256"/>
      <c r="BI2227" s="256"/>
      <c r="BJ2227" s="256"/>
      <c r="BK2227" s="256"/>
      <c r="BL2227" s="262"/>
      <c r="BM2227" s="262"/>
      <c r="BN2227" s="262"/>
      <c r="BO2227" s="262"/>
      <c r="BP2227" s="262"/>
      <c r="BQ2227" s="262"/>
      <c r="BR2227" s="270"/>
      <c r="BS2227" s="270"/>
      <c r="BT2227" s="270"/>
      <c r="BU2227" s="270"/>
      <c r="BV2227" s="270"/>
      <c r="BW2227" s="270"/>
      <c r="BX2227" s="256"/>
      <c r="BY2227" s="256"/>
      <c r="BZ2227" s="256"/>
      <c r="CA2227" s="267"/>
      <c r="CB2227" s="267"/>
      <c r="CC2227" s="274"/>
      <c r="CD2227" s="267"/>
      <c r="CE2227" s="267"/>
      <c r="CF2227" s="267"/>
      <c r="CG2227" s="267"/>
      <c r="CH2227" s="267"/>
      <c r="CI2227" s="267"/>
      <c r="CJ2227" s="267"/>
      <c r="CK2227" s="267"/>
      <c r="CL2227" s="265"/>
      <c r="CM2227" s="272"/>
      <c r="CN2227" s="264"/>
      <c r="CO2227" s="177"/>
      <c r="CP2227" s="226"/>
      <c r="CQ2227" s="226"/>
      <c r="CR2227" s="226"/>
      <c r="CS2227" s="178"/>
      <c r="CT2227" s="178"/>
      <c r="CU2227" s="178"/>
      <c r="CV2227" s="178"/>
      <c r="CW2227" s="178"/>
      <c r="CX2227" s="178"/>
      <c r="CY2227" s="178"/>
      <c r="CZ2227" s="178"/>
      <c r="DA2227" s="178"/>
      <c r="DB2227" s="178"/>
      <c r="DC2227" s="178"/>
      <c r="DD2227" s="178"/>
      <c r="DE2227" s="178"/>
      <c r="DF2227" s="178"/>
    </row>
    <row r="2228" spans="1:110" s="120" customFormat="1" ht="15" customHeight="1">
      <c r="A2228" s="228"/>
      <c r="B2228" s="446"/>
      <c r="C2228" s="465"/>
      <c r="D2228" s="237"/>
      <c r="E2228" s="237"/>
      <c r="F2228" s="243"/>
      <c r="G2228" s="122">
        <v>2.1</v>
      </c>
      <c r="H2228" s="84"/>
      <c r="I2228" s="84"/>
      <c r="J2228" s="84"/>
      <c r="K2228" s="84"/>
      <c r="L2228" s="84"/>
      <c r="M2228" s="84"/>
      <c r="N2228" s="84"/>
      <c r="O2228" s="84"/>
      <c r="P2228" s="84"/>
      <c r="Q2228" s="84"/>
      <c r="R2228" s="84"/>
      <c r="S2228" s="84"/>
      <c r="T2228" s="84"/>
      <c r="U2228" s="84"/>
      <c r="V2228" s="84"/>
      <c r="W2228" s="84"/>
      <c r="X2228" s="84"/>
      <c r="Y2228" s="84"/>
      <c r="Z2228" s="84"/>
      <c r="AA2228" s="84"/>
      <c r="AB2228" s="84"/>
      <c r="AC2228" s="80"/>
      <c r="AD2228" s="80"/>
      <c r="AE2228" s="80"/>
      <c r="AF2228" s="80"/>
      <c r="AG2228" s="80"/>
      <c r="AH2228" s="80"/>
      <c r="AI2228" s="80"/>
      <c r="AJ2228" s="80"/>
      <c r="AK2228" s="80"/>
      <c r="AL2228" s="80"/>
      <c r="AM2228" s="240"/>
      <c r="AN2228" s="240"/>
      <c r="AO2228" s="240"/>
      <c r="AP2228" s="240"/>
      <c r="AQ2228" s="240"/>
      <c r="AR2228" s="240"/>
      <c r="AS2228" s="240"/>
      <c r="AT2228" s="256"/>
      <c r="AU2228" s="256"/>
      <c r="AV2228" s="259"/>
      <c r="AW2228" s="259"/>
      <c r="AX2228" s="256"/>
      <c r="AY2228" s="256"/>
      <c r="AZ2228" s="256"/>
      <c r="BA2228" s="256"/>
      <c r="BB2228" s="256"/>
      <c r="BC2228" s="256"/>
      <c r="BD2228" s="256"/>
      <c r="BE2228" s="256"/>
      <c r="BF2228" s="256"/>
      <c r="BG2228" s="256"/>
      <c r="BH2228" s="256"/>
      <c r="BI2228" s="256"/>
      <c r="BJ2228" s="256"/>
      <c r="BK2228" s="256"/>
      <c r="BL2228" s="262"/>
      <c r="BM2228" s="262"/>
      <c r="BN2228" s="262"/>
      <c r="BO2228" s="262"/>
      <c r="BP2228" s="262"/>
      <c r="BQ2228" s="262"/>
      <c r="BR2228" s="270"/>
      <c r="BS2228" s="270"/>
      <c r="BT2228" s="270"/>
      <c r="BU2228" s="270"/>
      <c r="BV2228" s="270"/>
      <c r="BW2228" s="270"/>
      <c r="BX2228" s="256"/>
      <c r="BY2228" s="256"/>
      <c r="BZ2228" s="256"/>
      <c r="CA2228" s="267"/>
      <c r="CB2228" s="267"/>
      <c r="CC2228" s="274"/>
      <c r="CD2228" s="267"/>
      <c r="CE2228" s="267"/>
      <c r="CF2228" s="267"/>
      <c r="CG2228" s="267"/>
      <c r="CH2228" s="267"/>
      <c r="CI2228" s="267"/>
      <c r="CJ2228" s="267"/>
      <c r="CK2228" s="267"/>
      <c r="CL2228" s="265"/>
      <c r="CM2228" s="272"/>
      <c r="CN2228" s="264"/>
      <c r="CO2228" s="177"/>
      <c r="CP2228" s="226"/>
      <c r="CQ2228" s="226"/>
      <c r="CR2228" s="226"/>
      <c r="CS2228" s="178"/>
      <c r="CT2228" s="178"/>
      <c r="CU2228" s="178"/>
      <c r="CV2228" s="178"/>
      <c r="CW2228" s="178"/>
      <c r="CX2228" s="178"/>
      <c r="CY2228" s="178"/>
      <c r="CZ2228" s="178"/>
      <c r="DA2228" s="178"/>
      <c r="DB2228" s="178"/>
      <c r="DC2228" s="178"/>
      <c r="DD2228" s="178"/>
      <c r="DE2228" s="178"/>
      <c r="DF2228" s="178"/>
    </row>
    <row r="2229" spans="1:110" s="120" customFormat="1" ht="15" customHeight="1">
      <c r="A2229" s="228"/>
      <c r="B2229" s="446"/>
      <c r="C2229" s="465"/>
      <c r="D2229" s="237"/>
      <c r="E2229" s="237"/>
      <c r="F2229" s="243"/>
      <c r="G2229" s="122">
        <v>2.7</v>
      </c>
      <c r="H2229" s="84"/>
      <c r="I2229" s="84">
        <v>6.5</v>
      </c>
      <c r="J2229" s="84"/>
      <c r="K2229" s="84"/>
      <c r="L2229" s="84"/>
      <c r="M2229" s="84"/>
      <c r="N2229" s="84"/>
      <c r="O2229" s="84"/>
      <c r="P2229" s="84"/>
      <c r="Q2229" s="84"/>
      <c r="R2229" s="84"/>
      <c r="S2229" s="84"/>
      <c r="T2229" s="84"/>
      <c r="U2229" s="84"/>
      <c r="V2229" s="84"/>
      <c r="W2229" s="84"/>
      <c r="X2229" s="84"/>
      <c r="Y2229" s="84"/>
      <c r="Z2229" s="84"/>
      <c r="AA2229" s="84"/>
      <c r="AB2229" s="84"/>
      <c r="AC2229" s="80"/>
      <c r="AD2229" s="80"/>
      <c r="AE2229" s="80"/>
      <c r="AF2229" s="80"/>
      <c r="AG2229" s="80"/>
      <c r="AH2229" s="80"/>
      <c r="AI2229" s="80"/>
      <c r="AJ2229" s="80"/>
      <c r="AK2229" s="80"/>
      <c r="AL2229" s="80"/>
      <c r="AM2229" s="240"/>
      <c r="AN2229" s="240"/>
      <c r="AO2229" s="240"/>
      <c r="AP2229" s="240"/>
      <c r="AQ2229" s="240"/>
      <c r="AR2229" s="240"/>
      <c r="AS2229" s="240"/>
      <c r="AT2229" s="256"/>
      <c r="AU2229" s="256"/>
      <c r="AV2229" s="259"/>
      <c r="AW2229" s="259"/>
      <c r="AX2229" s="256"/>
      <c r="AY2229" s="256"/>
      <c r="AZ2229" s="256"/>
      <c r="BA2229" s="256"/>
      <c r="BB2229" s="256"/>
      <c r="BC2229" s="256"/>
      <c r="BD2229" s="256"/>
      <c r="BE2229" s="256"/>
      <c r="BF2229" s="256"/>
      <c r="BG2229" s="256"/>
      <c r="BH2229" s="256"/>
      <c r="BI2229" s="256"/>
      <c r="BJ2229" s="256"/>
      <c r="BK2229" s="256"/>
      <c r="BL2229" s="262"/>
      <c r="BM2229" s="262"/>
      <c r="BN2229" s="262"/>
      <c r="BO2229" s="262"/>
      <c r="BP2229" s="262"/>
      <c r="BQ2229" s="262"/>
      <c r="BR2229" s="270"/>
      <c r="BS2229" s="270"/>
      <c r="BT2229" s="270"/>
      <c r="BU2229" s="270"/>
      <c r="BV2229" s="270"/>
      <c r="BW2229" s="270"/>
      <c r="BX2229" s="256"/>
      <c r="BY2229" s="256"/>
      <c r="BZ2229" s="256"/>
      <c r="CA2229" s="267"/>
      <c r="CB2229" s="267"/>
      <c r="CC2229" s="274"/>
      <c r="CD2229" s="267"/>
      <c r="CE2229" s="267"/>
      <c r="CF2229" s="267"/>
      <c r="CG2229" s="267"/>
      <c r="CH2229" s="267"/>
      <c r="CI2229" s="267"/>
      <c r="CJ2229" s="267"/>
      <c r="CK2229" s="267"/>
      <c r="CL2229" s="265"/>
      <c r="CM2229" s="272"/>
      <c r="CN2229" s="264"/>
      <c r="CO2229" s="177"/>
      <c r="CP2229" s="226"/>
      <c r="CQ2229" s="226"/>
      <c r="CR2229" s="226"/>
      <c r="CS2229" s="178"/>
      <c r="CT2229" s="178"/>
      <c r="CU2229" s="178"/>
      <c r="CV2229" s="178"/>
      <c r="CW2229" s="178"/>
      <c r="CX2229" s="178"/>
      <c r="CY2229" s="178"/>
      <c r="CZ2229" s="178"/>
      <c r="DA2229" s="178"/>
      <c r="DB2229" s="178"/>
      <c r="DC2229" s="178"/>
      <c r="DD2229" s="178"/>
      <c r="DE2229" s="178"/>
      <c r="DF2229" s="178"/>
    </row>
    <row r="2230" spans="1:110" s="120" customFormat="1" ht="15" customHeight="1">
      <c r="A2230" s="228"/>
      <c r="B2230" s="446"/>
      <c r="C2230" s="465"/>
      <c r="D2230" s="237"/>
      <c r="E2230" s="237"/>
      <c r="F2230" s="243"/>
      <c r="G2230" s="122">
        <v>3</v>
      </c>
      <c r="H2230" s="84"/>
      <c r="I2230" s="84"/>
      <c r="J2230" s="84"/>
      <c r="K2230" s="84"/>
      <c r="L2230" s="84"/>
      <c r="M2230" s="84"/>
      <c r="N2230" s="84"/>
      <c r="O2230" s="84"/>
      <c r="P2230" s="84"/>
      <c r="Q2230" s="84"/>
      <c r="R2230" s="84"/>
      <c r="S2230" s="84"/>
      <c r="T2230" s="84"/>
      <c r="U2230" s="84"/>
      <c r="V2230" s="84"/>
      <c r="W2230" s="84"/>
      <c r="X2230" s="84"/>
      <c r="Y2230" s="84"/>
      <c r="Z2230" s="84"/>
      <c r="AA2230" s="84"/>
      <c r="AB2230" s="84"/>
      <c r="AC2230" s="80"/>
      <c r="AD2230" s="80"/>
      <c r="AE2230" s="80"/>
      <c r="AF2230" s="80"/>
      <c r="AG2230" s="80"/>
      <c r="AH2230" s="80"/>
      <c r="AI2230" s="80"/>
      <c r="AJ2230" s="80"/>
      <c r="AK2230" s="80"/>
      <c r="AL2230" s="80"/>
      <c r="AM2230" s="240"/>
      <c r="AN2230" s="240"/>
      <c r="AO2230" s="240"/>
      <c r="AP2230" s="240"/>
      <c r="AQ2230" s="240"/>
      <c r="AR2230" s="240"/>
      <c r="AS2230" s="240"/>
      <c r="AT2230" s="256"/>
      <c r="AU2230" s="256"/>
      <c r="AV2230" s="259"/>
      <c r="AW2230" s="259"/>
      <c r="AX2230" s="256"/>
      <c r="AY2230" s="256"/>
      <c r="AZ2230" s="256"/>
      <c r="BA2230" s="256"/>
      <c r="BB2230" s="256"/>
      <c r="BC2230" s="256"/>
      <c r="BD2230" s="256"/>
      <c r="BE2230" s="256"/>
      <c r="BF2230" s="256"/>
      <c r="BG2230" s="256"/>
      <c r="BH2230" s="256"/>
      <c r="BI2230" s="256"/>
      <c r="BJ2230" s="256"/>
      <c r="BK2230" s="256"/>
      <c r="BL2230" s="262"/>
      <c r="BM2230" s="262"/>
      <c r="BN2230" s="262"/>
      <c r="BO2230" s="262"/>
      <c r="BP2230" s="262"/>
      <c r="BQ2230" s="262"/>
      <c r="BR2230" s="270"/>
      <c r="BS2230" s="270"/>
      <c r="BT2230" s="270"/>
      <c r="BU2230" s="270"/>
      <c r="BV2230" s="270"/>
      <c r="BW2230" s="270"/>
      <c r="BX2230" s="256"/>
      <c r="BY2230" s="256"/>
      <c r="BZ2230" s="256"/>
      <c r="CA2230" s="267"/>
      <c r="CB2230" s="267"/>
      <c r="CC2230" s="274"/>
      <c r="CD2230" s="267"/>
      <c r="CE2230" s="267"/>
      <c r="CF2230" s="267"/>
      <c r="CG2230" s="267"/>
      <c r="CH2230" s="267"/>
      <c r="CI2230" s="267"/>
      <c r="CJ2230" s="267"/>
      <c r="CK2230" s="267"/>
      <c r="CL2230" s="265"/>
      <c r="CM2230" s="272"/>
      <c r="CN2230" s="264"/>
      <c r="CO2230" s="177"/>
      <c r="CP2230" s="226"/>
      <c r="CQ2230" s="226"/>
      <c r="CR2230" s="226"/>
      <c r="CS2230" s="178"/>
      <c r="CT2230" s="178"/>
      <c r="CU2230" s="178"/>
      <c r="CV2230" s="178"/>
      <c r="CW2230" s="178"/>
      <c r="CX2230" s="178"/>
      <c r="CY2230" s="178"/>
      <c r="CZ2230" s="178"/>
      <c r="DA2230" s="178"/>
      <c r="DB2230" s="178"/>
      <c r="DC2230" s="178"/>
      <c r="DD2230" s="178"/>
      <c r="DE2230" s="178"/>
      <c r="DF2230" s="178"/>
    </row>
    <row r="2231" spans="1:110" s="120" customFormat="1" ht="15" customHeight="1">
      <c r="A2231" s="228"/>
      <c r="B2231" s="446"/>
      <c r="C2231" s="465"/>
      <c r="D2231" s="237"/>
      <c r="E2231" s="237"/>
      <c r="F2231" s="244"/>
      <c r="G2231" s="123">
        <v>3.9</v>
      </c>
      <c r="H2231" s="85"/>
      <c r="I2231" s="85"/>
      <c r="J2231" s="85"/>
      <c r="K2231" s="85"/>
      <c r="L2231" s="85"/>
      <c r="M2231" s="85"/>
      <c r="N2231" s="85"/>
      <c r="O2231" s="85"/>
      <c r="P2231" s="85"/>
      <c r="Q2231" s="85"/>
      <c r="R2231" s="85"/>
      <c r="S2231" s="85"/>
      <c r="T2231" s="85"/>
      <c r="U2231" s="85"/>
      <c r="V2231" s="85"/>
      <c r="W2231" s="85"/>
      <c r="X2231" s="85"/>
      <c r="Y2231" s="85"/>
      <c r="Z2231" s="85"/>
      <c r="AA2231" s="85"/>
      <c r="AB2231" s="85"/>
      <c r="AC2231" s="81"/>
      <c r="AD2231" s="81"/>
      <c r="AE2231" s="81"/>
      <c r="AF2231" s="81"/>
      <c r="AG2231" s="81"/>
      <c r="AH2231" s="81"/>
      <c r="AI2231" s="81"/>
      <c r="AJ2231" s="81"/>
      <c r="AK2231" s="81"/>
      <c r="AL2231" s="81"/>
      <c r="AM2231" s="240"/>
      <c r="AN2231" s="240"/>
      <c r="AO2231" s="240"/>
      <c r="AP2231" s="240"/>
      <c r="AQ2231" s="240"/>
      <c r="AR2231" s="240"/>
      <c r="AS2231" s="240"/>
      <c r="AT2231" s="256"/>
      <c r="AU2231" s="256"/>
      <c r="AV2231" s="259"/>
      <c r="AW2231" s="259"/>
      <c r="AX2231" s="256"/>
      <c r="AY2231" s="256"/>
      <c r="AZ2231" s="256"/>
      <c r="BA2231" s="256"/>
      <c r="BB2231" s="256"/>
      <c r="BC2231" s="256"/>
      <c r="BD2231" s="256"/>
      <c r="BE2231" s="256"/>
      <c r="BF2231" s="256"/>
      <c r="BG2231" s="256"/>
      <c r="BH2231" s="256"/>
      <c r="BI2231" s="256"/>
      <c r="BJ2231" s="256"/>
      <c r="BK2231" s="256"/>
      <c r="BL2231" s="262"/>
      <c r="BM2231" s="262"/>
      <c r="BN2231" s="262"/>
      <c r="BO2231" s="262"/>
      <c r="BP2231" s="262"/>
      <c r="BQ2231" s="262"/>
      <c r="BR2231" s="270"/>
      <c r="BS2231" s="270"/>
      <c r="BT2231" s="270"/>
      <c r="BU2231" s="270"/>
      <c r="BV2231" s="270"/>
      <c r="BW2231" s="270"/>
      <c r="BX2231" s="256"/>
      <c r="BY2231" s="256"/>
      <c r="BZ2231" s="256"/>
      <c r="CA2231" s="267"/>
      <c r="CB2231" s="267"/>
      <c r="CC2231" s="274"/>
      <c r="CD2231" s="267"/>
      <c r="CE2231" s="267"/>
      <c r="CF2231" s="267"/>
      <c r="CG2231" s="267"/>
      <c r="CH2231" s="267"/>
      <c r="CI2231" s="267"/>
      <c r="CJ2231" s="267"/>
      <c r="CK2231" s="267"/>
      <c r="CL2231" s="265"/>
      <c r="CM2231" s="272"/>
      <c r="CN2231" s="264"/>
      <c r="CO2231" s="177"/>
      <c r="CP2231" s="226"/>
      <c r="CQ2231" s="226"/>
      <c r="CR2231" s="226"/>
      <c r="CS2231" s="178"/>
      <c r="CT2231" s="178"/>
      <c r="CU2231" s="178"/>
      <c r="CV2231" s="178"/>
      <c r="CW2231" s="178"/>
      <c r="CX2231" s="178"/>
      <c r="CY2231" s="178"/>
      <c r="CZ2231" s="178"/>
      <c r="DA2231" s="178"/>
      <c r="DB2231" s="178"/>
      <c r="DC2231" s="178"/>
      <c r="DD2231" s="178"/>
      <c r="DE2231" s="178"/>
      <c r="DF2231" s="178"/>
    </row>
    <row r="2232" spans="1:110" s="120" customFormat="1" ht="15" customHeight="1">
      <c r="A2232" s="229"/>
      <c r="B2232" s="446"/>
      <c r="C2232" s="466"/>
      <c r="D2232" s="238"/>
      <c r="E2232" s="238"/>
      <c r="F2232" s="245" t="s">
        <v>83</v>
      </c>
      <c r="G2232" s="246"/>
      <c r="H2232" s="82"/>
      <c r="I2232" s="82"/>
      <c r="J2232" s="82"/>
      <c r="K2232" s="82"/>
      <c r="L2232" s="82"/>
      <c r="M2232" s="82"/>
      <c r="N2232" s="82"/>
      <c r="O2232" s="82"/>
      <c r="P2232" s="82"/>
      <c r="Q2232" s="82"/>
      <c r="R2232" s="82"/>
      <c r="S2232" s="82"/>
      <c r="T2232" s="82"/>
      <c r="U2232" s="82"/>
      <c r="V2232" s="82"/>
      <c r="W2232" s="82"/>
      <c r="X2232" s="82"/>
      <c r="Y2232" s="82"/>
      <c r="Z2232" s="82"/>
      <c r="AA2232" s="82"/>
      <c r="AB2232" s="82"/>
      <c r="AC2232" s="35"/>
      <c r="AD2232" s="35"/>
      <c r="AE2232" s="35"/>
      <c r="AF2232" s="35"/>
      <c r="AG2232" s="35"/>
      <c r="AH2232" s="35"/>
      <c r="AI2232" s="35"/>
      <c r="AJ2232" s="35"/>
      <c r="AK2232" s="35"/>
      <c r="AL2232" s="35"/>
      <c r="AM2232" s="241"/>
      <c r="AN2232" s="241"/>
      <c r="AO2232" s="241"/>
      <c r="AP2232" s="241"/>
      <c r="AQ2232" s="241"/>
      <c r="AR2232" s="241"/>
      <c r="AS2232" s="241"/>
      <c r="AT2232" s="257"/>
      <c r="AU2232" s="257"/>
      <c r="AV2232" s="260"/>
      <c r="AW2232" s="260"/>
      <c r="AX2232" s="257"/>
      <c r="AY2232" s="257"/>
      <c r="AZ2232" s="257"/>
      <c r="BA2232" s="257"/>
      <c r="BB2232" s="257"/>
      <c r="BC2232" s="257"/>
      <c r="BD2232" s="257"/>
      <c r="BE2232" s="257"/>
      <c r="BF2232" s="257"/>
      <c r="BG2232" s="257"/>
      <c r="BH2232" s="257"/>
      <c r="BI2232" s="257"/>
      <c r="BJ2232" s="257"/>
      <c r="BK2232" s="257"/>
      <c r="BL2232" s="263"/>
      <c r="BM2232" s="263"/>
      <c r="BN2232" s="263"/>
      <c r="BO2232" s="263"/>
      <c r="BP2232" s="263"/>
      <c r="BQ2232" s="263"/>
      <c r="BR2232" s="271"/>
      <c r="BS2232" s="271"/>
      <c r="BT2232" s="271"/>
      <c r="BU2232" s="271"/>
      <c r="BV2232" s="271"/>
      <c r="BW2232" s="271"/>
      <c r="BX2232" s="257"/>
      <c r="BY2232" s="257"/>
      <c r="BZ2232" s="257"/>
      <c r="CA2232" s="268"/>
      <c r="CB2232" s="268"/>
      <c r="CC2232" s="275"/>
      <c r="CD2232" s="268"/>
      <c r="CE2232" s="268"/>
      <c r="CF2232" s="268"/>
      <c r="CG2232" s="268"/>
      <c r="CH2232" s="268"/>
      <c r="CI2232" s="268"/>
      <c r="CJ2232" s="268"/>
      <c r="CK2232" s="268"/>
      <c r="CL2232" s="265"/>
      <c r="CM2232" s="272"/>
      <c r="CN2232" s="264"/>
      <c r="CO2232" s="177"/>
      <c r="CP2232" s="226"/>
      <c r="CQ2232" s="226"/>
      <c r="CR2232" s="226"/>
      <c r="CS2232" s="178"/>
      <c r="CT2232" s="178"/>
      <c r="CU2232" s="178"/>
      <c r="CV2232" s="178"/>
      <c r="CW2232" s="178"/>
      <c r="CX2232" s="178"/>
      <c r="CY2232" s="178"/>
      <c r="CZ2232" s="178"/>
      <c r="DA2232" s="178"/>
      <c r="DB2232" s="178"/>
      <c r="DC2232" s="178"/>
      <c r="DD2232" s="178"/>
      <c r="DE2232" s="178"/>
      <c r="DF2232" s="178"/>
    </row>
    <row r="2233" spans="1:110" s="120" customFormat="1" ht="15" customHeight="1">
      <c r="A2233" s="227">
        <f t="shared" si="764"/>
        <v>277</v>
      </c>
      <c r="B2233" s="462" t="s">
        <v>316</v>
      </c>
      <c r="C2233" s="443" t="s">
        <v>317</v>
      </c>
      <c r="D2233" s="236">
        <v>43689</v>
      </c>
      <c r="E2233" s="236" t="s">
        <v>277</v>
      </c>
      <c r="F2233" s="253" t="s">
        <v>80</v>
      </c>
      <c r="G2233" s="254"/>
      <c r="H2233" s="82" t="s">
        <v>69</v>
      </c>
      <c r="I2233" s="82" t="s">
        <v>973</v>
      </c>
      <c r="J2233" s="82" t="s">
        <v>61</v>
      </c>
      <c r="K2233" s="82" t="s">
        <v>61</v>
      </c>
      <c r="L2233" s="82" t="s">
        <v>61</v>
      </c>
      <c r="M2233" s="82" t="s">
        <v>61</v>
      </c>
      <c r="N2233" s="82" t="s">
        <v>61</v>
      </c>
      <c r="O2233" s="82"/>
      <c r="P2233" s="82" t="s">
        <v>61</v>
      </c>
      <c r="Q2233" s="82" t="s">
        <v>61</v>
      </c>
      <c r="R2233" s="82" t="s">
        <v>61</v>
      </c>
      <c r="S2233" s="82" t="s">
        <v>61</v>
      </c>
      <c r="T2233" s="82" t="s">
        <v>61</v>
      </c>
      <c r="U2233" s="82" t="s">
        <v>61</v>
      </c>
      <c r="V2233" s="82"/>
      <c r="W2233" s="82" t="s">
        <v>60</v>
      </c>
      <c r="X2233" s="82" t="s">
        <v>60</v>
      </c>
      <c r="Y2233" s="82" t="s">
        <v>60</v>
      </c>
      <c r="Z2233" s="82" t="s">
        <v>60</v>
      </c>
      <c r="AA2233" s="82" t="s">
        <v>60</v>
      </c>
      <c r="AB2233" s="82" t="s">
        <v>71</v>
      </c>
      <c r="AC2233" s="82"/>
      <c r="AD2233" s="82" t="s">
        <v>60</v>
      </c>
      <c r="AE2233" s="82" t="s">
        <v>60</v>
      </c>
      <c r="AF2233" s="82" t="s">
        <v>60</v>
      </c>
      <c r="AG2233" s="82" t="s">
        <v>60</v>
      </c>
      <c r="AH2233" s="82" t="s">
        <v>60</v>
      </c>
      <c r="AI2233" s="82" t="s">
        <v>1471</v>
      </c>
      <c r="AJ2233" s="82"/>
      <c r="AK2233" s="82" t="s">
        <v>61</v>
      </c>
      <c r="AL2233" s="82" t="s">
        <v>61</v>
      </c>
      <c r="AM2233" s="239">
        <f>COUNTIF(H2233:AL2233,"PH")+COUNTIF(H2233:AL2233,"PH/L")+COUNTIF(H2233:AL2233,"PM")</f>
        <v>0</v>
      </c>
      <c r="AN2233" s="239">
        <f>COUNTIF(H2233:AL2233,"PD")+COUNTIF(H2233:AL2233,"PDD")+COUNTIF(H2233:AL2233,"P/DS")/2+COUNTIF(H2233:AL2233,"PMD")</f>
        <v>0</v>
      </c>
      <c r="AO2233" s="239">
        <f>COUNTIF(H2233:AL2233,"PN")+COUNTIF(H2233:AL2233,"P/NS")/2+COUNTIF(H2233:AL2233,"PH")+COUNTIF(H2233:AL2233,"PH/F")/2+COUNTIF(H2233:AL2233,"PH/L")/2+COUNTIF(H2233:AL2233,"PM")</f>
        <v>0</v>
      </c>
      <c r="AP2233" s="239">
        <f>COUNTIF(H2233:AL2233,"BH")+COUNTIF(H2233:AL2233,"AL/BL")+COUNTIF(H2233:AL2233,"UL/BL")+COUNTIF(H2233:AL2233,"BM")</f>
        <v>0</v>
      </c>
      <c r="AQ2233" s="239">
        <f>COUNTIF(H2233:AL2233,"DS")+COUNTIF(H2233:AL2233,"AL/DS")/2+COUNTIF(H2233:AL2233,"UL/DS")/2+COUNTIF(H2233:AL2233,"CT")+COUNTIF(H2233:AL2233,"MD")</f>
        <v>10.5</v>
      </c>
      <c r="AR2233" s="239">
        <f>COUNTIF(H2233:AL2233,"NS")+COUNTIF(H2233:AL2233,"AL/NS")/2+COUNTIF(H2233:AL2233,"UL/NS")/2+COUNTIF(H2233:AL2233,"BH")+COUNTIF(H2233:AL2233,"AL/BF")/2+COUNTIF(H2233:AL2233,"AL/BL")/2+COUNTIF(H2233:AL2233,"UL/BL")/2+COUNTIF(H2233:AL2233,"UL/BF")/2+COUNTIF(H2233:AL2233,"BM")</f>
        <v>13</v>
      </c>
      <c r="AS2233" s="239">
        <f>COUNTIF(H2233:AL2233,"AL")+COUNTIF(H2233:AL2233,"AL/DS")/2+COUNTIF(H2233:AL2233,"AL/NS")/2+COUNTIF(H2233:AL2233,"NH")+COUNTIF(H2233:AL2233,"SL")+COUNTIF(H2233:AL2233,"NHD")+COUNTIF(H2233:AL2233,"B")+COUNTIF(H2233:AL2233,"HL")+COUNTIF(H2233:AL2233,"AL/BF")/2+COUNTIF(H2233:AL2233,"AL/BL")/2</f>
        <v>1</v>
      </c>
      <c r="AT2233" s="255">
        <f>COUNTIF(H2233:AL2233,"PD")+COUNTIF(H2233:AL2233,"PN")+COUNTIF(H2233:AL2233,"P/DS")/2+COUNTIF(H2233:AL2233,"P/NS")/2+COUNTIF(H2233:AL2233,"DS")+COUNTIF(H2233:AL2233,"NS")+COUNTIF(H2233:AL2233,"AL")+COUNTIF(H2233:AL2233,"AL/DS")+COUNTIF(H2233:AL2233,"AL/NS")+COUNTIF(H2233:AL2233,"NH")+COUNTIF(H2233:AL2233,"SL")+COUNTIF(H2233:AL2233,"UL/DS")/2+COUNTIF(H2233:AL2233,"UL/NS")/2+COUNTIF(H2233:AL2233,"CT")+COUNTIF(H2233:AL2233,"NHD")+COUNTIF(H2233:AL2233,"PDD")+COUNTIF(H2233:AL2233,"B")+COUNTIF(H2233:AL2233,"HL")+COUNTIF(H2233:AL2233,"PH")+COUNTIF(H2233:AL2233,"BH")+COUNTIF(H2233:AL2233,"AL/BF")+COUNTIF(H2233:AL2233,"AL/BL")+COUNTIF(H2233:AL2233,"UL/BF")/2+COUNTIF(H2233:AL2233,"UL/BL")/2+COUNTIF(H2233:AL2233,"PH/F")/2+COUNTIF(H2233:AL2233,"PH/L")/2+COUNTIF(H2233:AL2233,"MD")+COUNTIF(H2233:AL2233,"PMD")+COUNTIF(H2233:AL2233,"PM")+COUNTIF(H2233:AL2233,"BM")</f>
        <v>24.5</v>
      </c>
      <c r="AU2233" s="255">
        <f>COUNTIF(H2233:AL2233,"P/DS")/2+COUNTIF(H2233:AL2233,"P/NS")/2+COUNTIF(H2233:AL2233,"IL")+COUNTIF(H2233:AL2233,"NL")+COUNTIF(H2233:AL2233,"UL")+COUNTIF(H2233:AL2233,"UL/DS")/2+COUNTIF(H2233:AL2233,"UL/NS")/2+COUNTIF(H2233:AL2233,"KT")+COUNTIF(H2233:AL2233,"UL/BF")/2+COUNTIF(H2233:AL2233,"UL/BL")/2+COUNTIF(H2233:AL2233,"PH/F")/2+COUNTIF(H2233:AL2233,"PH/L")/2+COUNTIF(H2233:AL2233,"NB")</f>
        <v>1.5</v>
      </c>
      <c r="AV2233" s="258">
        <f>COUNTIF(H2233:AL2233,"PN")+COUNTIF(H2233:AL2233,"TVD")+COUNTIF(H2233:AL2233,"PH")+COUNTIF(H2233:AL2233,"PM")+COUNTIF(H2233:AL2233,"PDD")-COUNTIFS(H2233:AL2233,"PN",H2240:AL2240,"&gt;=3")-COUNTIFS(H2233:AL2233,"PM",H2240:AL2240,"&gt;=3")</f>
        <v>0</v>
      </c>
      <c r="AW2233" s="258">
        <f>COUNTIF(H2233:AL2233,"NS")+COUNTIF(H2233:AL2233,"D")+COUNTIF(H2233:AL2233,"BH")+COUNTIF(H2233:AL2233,"NHD")+COUNTIF(H2233:AL2233,"BM")-COUNTIFS(H2233:AL2233,"NS",H2240:AL2240,"&gt;=3")-COUNTIFS(H2233:AL2233,"BH",H2240:AL2240,"&gt;=3")-COUNTIFS(H2233:AL2233,"BM",H2240:AL2240,"&gt;=3")</f>
        <v>14</v>
      </c>
      <c r="AX2233" s="255">
        <f>COUNTIF(H2233:AL2233,"AL")+COUNTIF(H2233:AL2233,"AL/DS")/2+COUNTIF(H2233:AL2233,"AL/NS")/2+COUNTIF(H2233:AL2233,"AL/BF")+COUNTIF(H2233:AL2233,"AL/BL")/2</f>
        <v>0</v>
      </c>
      <c r="AY2233" s="255">
        <f>COUNTIF(H2233:AL2233,"SL")</f>
        <v>0</v>
      </c>
      <c r="AZ2233" s="255">
        <f>COUNTIF(H2233:AL2233,"NH")</f>
        <v>1</v>
      </c>
      <c r="BA2233" s="255">
        <f>COUNTIF(H2233:AL2233,"HL")</f>
        <v>0</v>
      </c>
      <c r="BB2233" s="255">
        <f>COUNTIF(G2233:AL2233,"P/DS")/2+COUNTIF(G2233:AL2233,"P/NS")/2+COUNTIF(G2233:AL2233,"UL")+COUNTIF(G2233:AL2233,"UL/DS")/2+COUNTIF(G2233:AL2233,"UL/NS")/2+COUNTIF(G2233:AL2233,"UL/BL")/2+COUNTIF(G2233:AL2233,"UL/BF")/2+COUNTIF(G2233:AL2233,"PH/F")/2+COUNTIF(G2233:AL2233,"PH/L")/2</f>
        <v>1.5</v>
      </c>
      <c r="BC2233" s="255">
        <f>COUNTIF(H2233:AL2233,"NB")</f>
        <v>0</v>
      </c>
      <c r="BD2233" s="255">
        <f>COUNTIF(H2233:AL2233,"NL")</f>
        <v>0</v>
      </c>
      <c r="BE2233" s="255">
        <f>COUNTIF(H2233:AL2233,"IL")</f>
        <v>0</v>
      </c>
      <c r="BF2233" s="255">
        <f>COUNTIF(H2233:AL2233,"KT")</f>
        <v>0</v>
      </c>
      <c r="BG2233" s="255">
        <f>COUNTIF(H2233:AL2233,"L70")</f>
        <v>0</v>
      </c>
      <c r="BH2233" s="255">
        <f>COUNTIF(H2233:AL2233,"MD")</f>
        <v>0</v>
      </c>
      <c r="BI2233" s="255">
        <f>COUNTIF(H2233:AL2233,"PMD")</f>
        <v>0</v>
      </c>
      <c r="BJ2233" s="255">
        <f>COUNTIF(H2233:AL2233,"PM")</f>
        <v>0</v>
      </c>
      <c r="BK2233" s="255">
        <f>COUNTIF(H2233:AL2233,"BM")</f>
        <v>0</v>
      </c>
      <c r="BL2233" s="261">
        <f>SUMIF(H2233:AL2233,"PD",H2234:AL2234)+SUMIF(H2233:AL2233,"PN",H2234:AL2234)+SUMIF(H2233:AL2233,"P/DS",H2234:AL2234)+SUMIF(H2233:AL2233,"PN/F",H2234:AL2234)+SUMIF(H2233:AL2233,"PN/L",H2234:AL2234)+SUMIF(H2233:AL2233,"TV",H2234:AL2234)+SUMIF(H2233:AL2233,"TVD",H2234:AL2234)+SUMIF(H2233:AL2233,"PDD",H2234:AL2234)</f>
        <v>0</v>
      </c>
      <c r="BM2233" s="261">
        <f>SUMIF(H2233:AL2233,"PD",H2235:AL2235)+SUMIF(H2233:AL2233,"PN",H2235:AL2235)+SUMIF(H2233:AL2233,"P/DS",H2235:AL2235)+SUMIF(H2233:AL2233,"PN/F",H2235:AL2235)+SUMIF(H2233:AL2233,"PN/L",H2235:AL2235)+SUMIF(H2233:AL2233,"TV",H2235:AL2235)+SUMIF(H2233:AL2233,"TVD",H2235:AL2235)+SUMIF(H2233:AL2233,"PDD",H2235:AL2235)+SUMIF(H2233:AL2233,"PMD",H2235:AL2235)</f>
        <v>0</v>
      </c>
      <c r="BN2233" s="261">
        <f>SUMIF(H2233:AL2233,"PD",H2236:AL2236)+SUMIF(H2233:AL2233,"PN",H2236:AL2236)+SUMIF(H2233:AL2233,"P/DS",H2236:AL2236)+SUMIF(H2233:AL2233,"PN/F",H2236:AL2236)+SUMIF(H2233:AL2233,"PN/L",H2236:AL2236)+SUMIF(H2233:AL2233,"TV",H2236:AL2236)+SUMIF(H2233:AL2233,"TVD",H2236:AL2236)</f>
        <v>0</v>
      </c>
      <c r="BO2233" s="261">
        <f>SUMIF(H2233:AL2233,"PD",H2237:AL2237)+SUMIF(H2233:AL2233,"PN",H2237:AL2237)+SUMIF(H2233:AL2233,"P/DS",H2237:AL2237)+SUMIF(H2233:AL2233,"PN/F",H2237:AL2237)+SUMIF(H2233:AL2233,"PN/L",H2237:AL2237)+SUMIF(H2233:AL2233,"TV",H2237:AL2237)+SUMIF(H2233:AL2233,"TVD",H2237:AL2237)</f>
        <v>0</v>
      </c>
      <c r="BP2233" s="261">
        <f>SUMIF(H2233:AL2233,"PD",H2238:AL2238)+SUMIF(H2233:AL2233,"PN",H2238:AL2238)+SUMIF(H2233:AL2233,"P/DS",H2238:AL2238)+SUMIF(H2233:AL2233,"PN/F",H2238:AL2238)+SUMIF(H2233:AL2233,"PN/L",H2238:AL2238)+SUMIF(H2233:AL2233,"TV",H2238:AL2238)+SUMIF(H2233:AL2233,"TVD",H2238:AL2238)+SUMIF(H2233:AL2233,"PDD",H2238:AL2238)+SUMIF(H2233:AL2233,"PH",H2238:AL2238)+SUMIF(H2233:AL2233,"PM",H2238:AL2238)</f>
        <v>0</v>
      </c>
      <c r="BQ2233" s="261">
        <f>SUMIF(H2233:AL2233,"PD",H2239:AL2239)+SUMIF(H2233:AL2233,"PN",H2239:AL2239)+SUMIF(H2233:AL2233,"P/DS",H2239:AL2239)+SUMIF(H2233:AL2233,"PN/F",H2239:AL2239)+SUMIF(H2233:AL2233,"PN/L",H2239:AL2239)+SUMIF(H2233:AL2233,"TV",H2239:AL2239)+SUMIF(H2233:AL2233,"TVD",H2239:AL2239)+SUMIF(H2233:AL2233,"PDD",H2239:AL2239)+SUMIF(H2233:AL2233,"PH",H2239:AL2239)+SUMIF(H2233:AL2233,"PM",H2239:AL2239)</f>
        <v>0</v>
      </c>
      <c r="BR2233" s="269">
        <f>SUM(H2234:AL2234)-BL2233</f>
        <v>19</v>
      </c>
      <c r="BS2233" s="269">
        <f>SUM(H2235:AL2235)-BM2233</f>
        <v>9</v>
      </c>
      <c r="BT2233" s="269">
        <f>SUM(H2236:AL2236)-BN2233</f>
        <v>0</v>
      </c>
      <c r="BU2233" s="269">
        <f>SUM(H2237:AL2237)-BO2233</f>
        <v>6.5</v>
      </c>
      <c r="BV2233" s="269">
        <f>SUM(H2238:AL2238)-BP2233</f>
        <v>0</v>
      </c>
      <c r="BW2233" s="269">
        <f>SUM(H2239:AL2239)-BQ2233</f>
        <v>0</v>
      </c>
      <c r="BX2233" s="255">
        <f>SUMIF(H2233:AL2233,"PD",H2240:AL2240)+SUMIF(H2233:AL2233,"PN",H2240:AL2240)+SUMIF(H2233:AL2233,"P/DS",H2240:AL2240)+SUMIF(H2233:AL2233,"PN/F",H2240:AL2240)+SUMIF(H2233:AL2233,"PN/L",H2240:AL2240)</f>
        <v>0</v>
      </c>
      <c r="BY2233" s="255">
        <f>SUM(H2240:AL2240)-BX2233</f>
        <v>0.5</v>
      </c>
      <c r="BZ2233" s="255">
        <f t="shared" ref="BZ2233" si="769">+SUM(BL2233:BW2240)</f>
        <v>34.5</v>
      </c>
      <c r="CA2233" s="266">
        <f>(COUNTIFS(H2233:AL2233,"PD",H2234:AL2234,"&gt;=2"))*0.5-IF(CN2233="VP",COUNTIFS($H$16:$AL$16,"SAT",H2233:AL2233,"PD",H2234:AL2234,"&gt;=2"))*0.5</f>
        <v>0</v>
      </c>
      <c r="CB2233" s="266">
        <f>(COUNTIFS(H2233:AL2233,"PN",H2235:AL2235,"&gt;=0.5",H2234:AL2234,"&gt;=1.5"))*0.5+COUNTIFS(H2233:AL2233,"PDD",H2235:AL2235,"&gt;=0.5",H2234:AL2234,"&gt;=1.5")*0.5</f>
        <v>0</v>
      </c>
      <c r="CC2233" s="273">
        <f>(COUNTIFS(H2233:AL2233,"TV",H2235:AL2235,"&gt;=10"))*0.5+(COUNTIFS(H2233:AL2233,"PMD",H2235:AL2235,"&gt;=2"))*0.5</f>
        <v>0</v>
      </c>
      <c r="CD2233" s="266">
        <f>(COUNTIFS(H2233:AL2233,"TVD",H2237:AL2237,"&gt;=6.5",H2235:AL2235,"&gt;=3.5"))*0.5</f>
        <v>0</v>
      </c>
      <c r="CE2233" s="266">
        <f>(COUNTIFS(H2233:AL2233,"PD",H2238:AL2238,"&gt;=10"))*0.5</f>
        <v>0</v>
      </c>
      <c r="CF2233" s="266">
        <f>(COUNTIFS(H2233:AL2233,"PDD",H2238:AL2238,"&gt;=3.5",H2239:AL2239,"&gt;=6.5")+COUNTIFS(H2233:AL2233,"PH",H2239:AL2239,"&gt;=0.5",H2238:AL2238,"&gt;=1.5")+COUNTIFS(H2233:AL2233,"PM",H2239:AL2239,"&gt;=0.5",H2238:AL2238,"&gt;=1.5"))*0.5</f>
        <v>0</v>
      </c>
      <c r="CG2233" s="266">
        <f>(COUNTIFS(H2233:AL2233,"DS",H2234:AL2234,"&gt;=2")+COUNTIFS(H2233:AL2233,"AL/DS",H2234:AL2234,"&gt;=2"))*0.5-IF(CN2233="VP",COUNTIFS($H$16:$AL$16,"SAT",H2233:AL2233,"DS",H2234:AL2234,"&gt;=2"))*0.5</f>
        <v>0</v>
      </c>
      <c r="CH2233" s="266">
        <f>(COUNTIFS(H2233:AL2233,"NS",H2235:AL2235,"&gt;=0.5",H2234:AL2234,"&gt;=1.5")+COUNTIFS(H2233:AL2233,"AL/NS",H2235:AL2235,"&gt;=0.5",H2234:AL2234,"&gt;=1.5")+COUNTIFS(H2233:AL2233,"NHD",H2235:AL2235,"&gt;=4.5",H2238:AL2238,"&gt;=2",H2234:AL2234,"&gt;=1.5"))*0.5</f>
        <v>4.5</v>
      </c>
      <c r="CI2233" s="266">
        <f>(COUNTIF(H2235:AL2235,"&gt;=10")+COUNTIFS(H2233:AL2233,"MD",H2235:AL2235,"&gt;=2")-COUNTIFS(H2233:AL2233,"TV",H2235:AL2235,"&gt;=10"))*0.5</f>
        <v>0</v>
      </c>
      <c r="CJ2233" s="266">
        <f>(COUNTIFS(H2233:AL2233,"D",H2237:AL2237,"&gt;=6.5",H2235:AL2235,"&gt;=3.5"))*0.5</f>
        <v>0.5</v>
      </c>
      <c r="CK2233" s="266">
        <f>(COUNTIF(H2238:AL2238,"&gt;=10")-COUNTIFS(H2233:AL2233,"PD",H2238:AL2238,"&gt;=10"))*0.5</f>
        <v>0</v>
      </c>
      <c r="CL2233" s="265">
        <f>(COUNTIFS(H2233:AL2233,"NHD",H2238:AL2238,"&gt;=3.5",H2239:AL2239,"&gt;=6.5")+COUNTIFS(H2233:AL2233,"BH",H2238:AL2238,"&gt;=1.5",H2239:AL2239,"&gt;=0.5")+COUNTIFS(H2233:AL2233,"BM",H2238:AL2238,"&gt;=1.5",H2239:AL2239,"&gt;=0.5")+COUNTIFS(H2233:AL2233,"D",H2238:AL2238,"&gt;=1.5",H2239:AL2239,"&gt;=0.5"))*0.5</f>
        <v>0</v>
      </c>
      <c r="CM2233" s="272"/>
      <c r="CN2233" s="264" t="s">
        <v>723</v>
      </c>
      <c r="CO2233" s="177">
        <f t="shared" ref="CO2233" si="770">+AM2233+AN2233+AO2233+AP2233+AQ2233+AR2233+AS2233+AU2233+BG2233</f>
        <v>26</v>
      </c>
      <c r="CP2233" s="225">
        <f>+SUM(I2234:I2239)-I2240</f>
        <v>10.5</v>
      </c>
      <c r="CQ2233" s="225">
        <f>+SUM(J2234:J2239)-J2240</f>
        <v>2</v>
      </c>
      <c r="CR2233" s="225">
        <f>+SUM(K2234:K2239)-K2240</f>
        <v>2</v>
      </c>
      <c r="CS2233" s="178"/>
      <c r="CT2233" s="178"/>
      <c r="CU2233" s="178"/>
      <c r="CV2233" s="178"/>
      <c r="CW2233" s="178"/>
      <c r="CX2233" s="178"/>
      <c r="CY2233" s="178"/>
      <c r="CZ2233" s="178"/>
      <c r="DA2233" s="178"/>
      <c r="DB2233" s="178"/>
      <c r="DC2233" s="178"/>
      <c r="DD2233" s="178"/>
      <c r="DE2233" s="178"/>
      <c r="DF2233" s="178" t="e">
        <f>+SUM(#REF!)</f>
        <v>#REF!</v>
      </c>
    </row>
    <row r="2234" spans="1:110" s="120" customFormat="1" ht="15" customHeight="1">
      <c r="A2234" s="228"/>
      <c r="B2234" s="463"/>
      <c r="C2234" s="444"/>
      <c r="D2234" s="237"/>
      <c r="E2234" s="237"/>
      <c r="F2234" s="242" t="s">
        <v>82</v>
      </c>
      <c r="G2234" s="121">
        <v>1.5</v>
      </c>
      <c r="H2234" s="83"/>
      <c r="I2234" s="83"/>
      <c r="J2234" s="83">
        <v>1.5</v>
      </c>
      <c r="K2234" s="83">
        <v>1.5</v>
      </c>
      <c r="L2234" s="83">
        <v>1.5</v>
      </c>
      <c r="M2234" s="83">
        <v>1.5</v>
      </c>
      <c r="N2234" s="83">
        <v>2</v>
      </c>
      <c r="O2234" s="83"/>
      <c r="P2234" s="83">
        <v>1.5</v>
      </c>
      <c r="Q2234" s="83">
        <v>1.5</v>
      </c>
      <c r="R2234" s="83">
        <v>1.5</v>
      </c>
      <c r="S2234" s="83">
        <v>1.5</v>
      </c>
      <c r="T2234" s="83">
        <v>0.5</v>
      </c>
      <c r="U2234" s="83"/>
      <c r="V2234" s="83"/>
      <c r="W2234" s="83"/>
      <c r="X2234" s="83">
        <v>1</v>
      </c>
      <c r="Y2234" s="83"/>
      <c r="Z2234" s="83"/>
      <c r="AA2234" s="83"/>
      <c r="AB2234" s="83"/>
      <c r="AC2234" s="79"/>
      <c r="AD2234" s="79">
        <v>1.5</v>
      </c>
      <c r="AE2234" s="79"/>
      <c r="AF2234" s="79"/>
      <c r="AG2234" s="79">
        <v>1</v>
      </c>
      <c r="AH2234" s="79">
        <v>1</v>
      </c>
      <c r="AI2234" s="79"/>
      <c r="AJ2234" s="79"/>
      <c r="AK2234" s="79"/>
      <c r="AL2234" s="79"/>
      <c r="AM2234" s="240"/>
      <c r="AN2234" s="240"/>
      <c r="AO2234" s="240"/>
      <c r="AP2234" s="240"/>
      <c r="AQ2234" s="240"/>
      <c r="AR2234" s="240"/>
      <c r="AS2234" s="240"/>
      <c r="AT2234" s="256"/>
      <c r="AU2234" s="256"/>
      <c r="AV2234" s="259"/>
      <c r="AW2234" s="259"/>
      <c r="AX2234" s="256"/>
      <c r="AY2234" s="256"/>
      <c r="AZ2234" s="256"/>
      <c r="BA2234" s="256"/>
      <c r="BB2234" s="256"/>
      <c r="BC2234" s="256"/>
      <c r="BD2234" s="256"/>
      <c r="BE2234" s="256"/>
      <c r="BF2234" s="256"/>
      <c r="BG2234" s="256"/>
      <c r="BH2234" s="256"/>
      <c r="BI2234" s="256"/>
      <c r="BJ2234" s="256"/>
      <c r="BK2234" s="256"/>
      <c r="BL2234" s="262"/>
      <c r="BM2234" s="262"/>
      <c r="BN2234" s="262"/>
      <c r="BO2234" s="262"/>
      <c r="BP2234" s="262"/>
      <c r="BQ2234" s="262"/>
      <c r="BR2234" s="270"/>
      <c r="BS2234" s="270"/>
      <c r="BT2234" s="270"/>
      <c r="BU2234" s="270"/>
      <c r="BV2234" s="270"/>
      <c r="BW2234" s="270"/>
      <c r="BX2234" s="256"/>
      <c r="BY2234" s="256"/>
      <c r="BZ2234" s="256"/>
      <c r="CA2234" s="267"/>
      <c r="CB2234" s="267"/>
      <c r="CC2234" s="274"/>
      <c r="CD2234" s="267"/>
      <c r="CE2234" s="267"/>
      <c r="CF2234" s="267"/>
      <c r="CG2234" s="267"/>
      <c r="CH2234" s="267"/>
      <c r="CI2234" s="267"/>
      <c r="CJ2234" s="267"/>
      <c r="CK2234" s="267"/>
      <c r="CL2234" s="265"/>
      <c r="CM2234" s="272"/>
      <c r="CN2234" s="264"/>
      <c r="CO2234" s="177"/>
      <c r="CP2234" s="226"/>
      <c r="CQ2234" s="226"/>
      <c r="CR2234" s="226"/>
      <c r="CS2234" s="178"/>
      <c r="CT2234" s="178"/>
      <c r="CU2234" s="178"/>
      <c r="CV2234" s="178"/>
      <c r="CW2234" s="178"/>
      <c r="CX2234" s="178"/>
      <c r="CY2234" s="178"/>
      <c r="CZ2234" s="178"/>
      <c r="DA2234" s="178"/>
      <c r="DB2234" s="178"/>
      <c r="DC2234" s="178"/>
      <c r="DD2234" s="178"/>
      <c r="DE2234" s="178"/>
      <c r="DF2234" s="178"/>
    </row>
    <row r="2235" spans="1:110" s="120" customFormat="1" ht="15" customHeight="1">
      <c r="A2235" s="228"/>
      <c r="B2235" s="463"/>
      <c r="C2235" s="444"/>
      <c r="D2235" s="237"/>
      <c r="E2235" s="237"/>
      <c r="F2235" s="243"/>
      <c r="G2235" s="122">
        <v>2</v>
      </c>
      <c r="H2235" s="84"/>
      <c r="I2235" s="84">
        <v>4</v>
      </c>
      <c r="J2235" s="84">
        <v>0.5</v>
      </c>
      <c r="K2235" s="84">
        <v>0.5</v>
      </c>
      <c r="L2235" s="84">
        <v>0.5</v>
      </c>
      <c r="M2235" s="84">
        <v>0.5</v>
      </c>
      <c r="N2235" s="84">
        <v>0.5</v>
      </c>
      <c r="O2235" s="84"/>
      <c r="P2235" s="84">
        <v>0.5</v>
      </c>
      <c r="Q2235" s="84">
        <v>0.5</v>
      </c>
      <c r="R2235" s="84">
        <v>0.5</v>
      </c>
      <c r="S2235" s="84">
        <v>0.5</v>
      </c>
      <c r="T2235" s="84">
        <v>0.5</v>
      </c>
      <c r="U2235" s="84"/>
      <c r="V2235" s="84"/>
      <c r="W2235" s="84"/>
      <c r="X2235" s="84"/>
      <c r="Y2235" s="84"/>
      <c r="Z2235" s="84"/>
      <c r="AA2235" s="84"/>
      <c r="AB2235" s="84"/>
      <c r="AC2235" s="80"/>
      <c r="AD2235" s="80"/>
      <c r="AE2235" s="80"/>
      <c r="AF2235" s="80"/>
      <c r="AG2235" s="80"/>
      <c r="AH2235" s="80"/>
      <c r="AI2235" s="80"/>
      <c r="AJ2235" s="80"/>
      <c r="AK2235" s="80"/>
      <c r="AL2235" s="80"/>
      <c r="AM2235" s="240"/>
      <c r="AN2235" s="240"/>
      <c r="AO2235" s="240"/>
      <c r="AP2235" s="240"/>
      <c r="AQ2235" s="240"/>
      <c r="AR2235" s="240"/>
      <c r="AS2235" s="240"/>
      <c r="AT2235" s="256"/>
      <c r="AU2235" s="256"/>
      <c r="AV2235" s="259"/>
      <c r="AW2235" s="259"/>
      <c r="AX2235" s="256"/>
      <c r="AY2235" s="256"/>
      <c r="AZ2235" s="256"/>
      <c r="BA2235" s="256"/>
      <c r="BB2235" s="256"/>
      <c r="BC2235" s="256"/>
      <c r="BD2235" s="256"/>
      <c r="BE2235" s="256"/>
      <c r="BF2235" s="256"/>
      <c r="BG2235" s="256"/>
      <c r="BH2235" s="256"/>
      <c r="BI2235" s="256"/>
      <c r="BJ2235" s="256"/>
      <c r="BK2235" s="256"/>
      <c r="BL2235" s="262"/>
      <c r="BM2235" s="262"/>
      <c r="BN2235" s="262"/>
      <c r="BO2235" s="262"/>
      <c r="BP2235" s="262"/>
      <c r="BQ2235" s="262"/>
      <c r="BR2235" s="270"/>
      <c r="BS2235" s="270"/>
      <c r="BT2235" s="270"/>
      <c r="BU2235" s="270"/>
      <c r="BV2235" s="270"/>
      <c r="BW2235" s="270"/>
      <c r="BX2235" s="256"/>
      <c r="BY2235" s="256"/>
      <c r="BZ2235" s="256"/>
      <c r="CA2235" s="267"/>
      <c r="CB2235" s="267"/>
      <c r="CC2235" s="274"/>
      <c r="CD2235" s="267"/>
      <c r="CE2235" s="267"/>
      <c r="CF2235" s="267"/>
      <c r="CG2235" s="267"/>
      <c r="CH2235" s="267"/>
      <c r="CI2235" s="267"/>
      <c r="CJ2235" s="267"/>
      <c r="CK2235" s="267"/>
      <c r="CL2235" s="265"/>
      <c r="CM2235" s="272"/>
      <c r="CN2235" s="264"/>
      <c r="CO2235" s="177"/>
      <c r="CP2235" s="226"/>
      <c r="CQ2235" s="226"/>
      <c r="CR2235" s="226"/>
      <c r="CS2235" s="178"/>
      <c r="CT2235" s="178"/>
      <c r="CU2235" s="178"/>
      <c r="CV2235" s="178"/>
      <c r="CW2235" s="178"/>
      <c r="CX2235" s="178"/>
      <c r="CY2235" s="178"/>
      <c r="CZ2235" s="178"/>
      <c r="DA2235" s="178"/>
      <c r="DB2235" s="178"/>
      <c r="DC2235" s="178"/>
      <c r="DD2235" s="178"/>
      <c r="DE2235" s="178"/>
      <c r="DF2235" s="178"/>
    </row>
    <row r="2236" spans="1:110" s="120" customFormat="1" ht="15" customHeight="1">
      <c r="A2236" s="228"/>
      <c r="B2236" s="463"/>
      <c r="C2236" s="444"/>
      <c r="D2236" s="237"/>
      <c r="E2236" s="237"/>
      <c r="F2236" s="243"/>
      <c r="G2236" s="122">
        <v>2.1</v>
      </c>
      <c r="H2236" s="84"/>
      <c r="I2236" s="84"/>
      <c r="J2236" s="84"/>
      <c r="K2236" s="84"/>
      <c r="L2236" s="84"/>
      <c r="M2236" s="84"/>
      <c r="N2236" s="84"/>
      <c r="O2236" s="84"/>
      <c r="P2236" s="84"/>
      <c r="Q2236" s="84"/>
      <c r="R2236" s="84"/>
      <c r="S2236" s="84"/>
      <c r="T2236" s="84"/>
      <c r="U2236" s="84"/>
      <c r="V2236" s="84"/>
      <c r="W2236" s="84"/>
      <c r="X2236" s="84"/>
      <c r="Y2236" s="84"/>
      <c r="Z2236" s="84"/>
      <c r="AA2236" s="84"/>
      <c r="AB2236" s="84"/>
      <c r="AC2236" s="80"/>
      <c r="AD2236" s="80"/>
      <c r="AE2236" s="80"/>
      <c r="AF2236" s="80"/>
      <c r="AG2236" s="80"/>
      <c r="AH2236" s="80"/>
      <c r="AI2236" s="80"/>
      <c r="AJ2236" s="80"/>
      <c r="AK2236" s="80"/>
      <c r="AL2236" s="80"/>
      <c r="AM2236" s="240"/>
      <c r="AN2236" s="240"/>
      <c r="AO2236" s="240"/>
      <c r="AP2236" s="240"/>
      <c r="AQ2236" s="240"/>
      <c r="AR2236" s="240"/>
      <c r="AS2236" s="240"/>
      <c r="AT2236" s="256"/>
      <c r="AU2236" s="256"/>
      <c r="AV2236" s="259"/>
      <c r="AW2236" s="259"/>
      <c r="AX2236" s="256"/>
      <c r="AY2236" s="256"/>
      <c r="AZ2236" s="256"/>
      <c r="BA2236" s="256"/>
      <c r="BB2236" s="256"/>
      <c r="BC2236" s="256"/>
      <c r="BD2236" s="256"/>
      <c r="BE2236" s="256"/>
      <c r="BF2236" s="256"/>
      <c r="BG2236" s="256"/>
      <c r="BH2236" s="256"/>
      <c r="BI2236" s="256"/>
      <c r="BJ2236" s="256"/>
      <c r="BK2236" s="256"/>
      <c r="BL2236" s="262"/>
      <c r="BM2236" s="262"/>
      <c r="BN2236" s="262"/>
      <c r="BO2236" s="262"/>
      <c r="BP2236" s="262"/>
      <c r="BQ2236" s="262"/>
      <c r="BR2236" s="270"/>
      <c r="BS2236" s="270"/>
      <c r="BT2236" s="270"/>
      <c r="BU2236" s="270"/>
      <c r="BV2236" s="270"/>
      <c r="BW2236" s="270"/>
      <c r="BX2236" s="256"/>
      <c r="BY2236" s="256"/>
      <c r="BZ2236" s="256"/>
      <c r="CA2236" s="267"/>
      <c r="CB2236" s="267"/>
      <c r="CC2236" s="274"/>
      <c r="CD2236" s="267"/>
      <c r="CE2236" s="267"/>
      <c r="CF2236" s="267"/>
      <c r="CG2236" s="267"/>
      <c r="CH2236" s="267"/>
      <c r="CI2236" s="267"/>
      <c r="CJ2236" s="267"/>
      <c r="CK2236" s="267"/>
      <c r="CL2236" s="265"/>
      <c r="CM2236" s="272"/>
      <c r="CN2236" s="264"/>
      <c r="CO2236" s="177"/>
      <c r="CP2236" s="226"/>
      <c r="CQ2236" s="226"/>
      <c r="CR2236" s="226"/>
      <c r="CS2236" s="178"/>
      <c r="CT2236" s="178"/>
      <c r="CU2236" s="178"/>
      <c r="CV2236" s="178"/>
      <c r="CW2236" s="178"/>
      <c r="CX2236" s="178"/>
      <c r="CY2236" s="178"/>
      <c r="CZ2236" s="178"/>
      <c r="DA2236" s="178"/>
      <c r="DB2236" s="178"/>
      <c r="DC2236" s="178"/>
      <c r="DD2236" s="178"/>
      <c r="DE2236" s="178"/>
      <c r="DF2236" s="178"/>
    </row>
    <row r="2237" spans="1:110" s="120" customFormat="1" ht="15" customHeight="1">
      <c r="A2237" s="228"/>
      <c r="B2237" s="463"/>
      <c r="C2237" s="444"/>
      <c r="D2237" s="237"/>
      <c r="E2237" s="237"/>
      <c r="F2237" s="243"/>
      <c r="G2237" s="122">
        <v>2.7</v>
      </c>
      <c r="H2237" s="84"/>
      <c r="I2237" s="84">
        <v>6.5</v>
      </c>
      <c r="J2237" s="84"/>
      <c r="K2237" s="84"/>
      <c r="L2237" s="84"/>
      <c r="M2237" s="84"/>
      <c r="N2237" s="84"/>
      <c r="O2237" s="84"/>
      <c r="P2237" s="84"/>
      <c r="Q2237" s="84"/>
      <c r="R2237" s="84"/>
      <c r="S2237" s="84"/>
      <c r="T2237" s="84"/>
      <c r="U2237" s="84"/>
      <c r="V2237" s="84"/>
      <c r="W2237" s="84"/>
      <c r="X2237" s="84"/>
      <c r="Y2237" s="84"/>
      <c r="Z2237" s="84"/>
      <c r="AA2237" s="84"/>
      <c r="AB2237" s="84"/>
      <c r="AC2237" s="80"/>
      <c r="AD2237" s="80"/>
      <c r="AE2237" s="80"/>
      <c r="AF2237" s="80"/>
      <c r="AG2237" s="80"/>
      <c r="AH2237" s="80"/>
      <c r="AI2237" s="80"/>
      <c r="AJ2237" s="80"/>
      <c r="AK2237" s="80"/>
      <c r="AL2237" s="80"/>
      <c r="AM2237" s="240"/>
      <c r="AN2237" s="240"/>
      <c r="AO2237" s="240"/>
      <c r="AP2237" s="240"/>
      <c r="AQ2237" s="240"/>
      <c r="AR2237" s="240"/>
      <c r="AS2237" s="240"/>
      <c r="AT2237" s="256"/>
      <c r="AU2237" s="256"/>
      <c r="AV2237" s="259"/>
      <c r="AW2237" s="259"/>
      <c r="AX2237" s="256"/>
      <c r="AY2237" s="256"/>
      <c r="AZ2237" s="256"/>
      <c r="BA2237" s="256"/>
      <c r="BB2237" s="256"/>
      <c r="BC2237" s="256"/>
      <c r="BD2237" s="256"/>
      <c r="BE2237" s="256"/>
      <c r="BF2237" s="256"/>
      <c r="BG2237" s="256"/>
      <c r="BH2237" s="256"/>
      <c r="BI2237" s="256"/>
      <c r="BJ2237" s="256"/>
      <c r="BK2237" s="256"/>
      <c r="BL2237" s="262"/>
      <c r="BM2237" s="262"/>
      <c r="BN2237" s="262"/>
      <c r="BO2237" s="262"/>
      <c r="BP2237" s="262"/>
      <c r="BQ2237" s="262"/>
      <c r="BR2237" s="270"/>
      <c r="BS2237" s="270"/>
      <c r="BT2237" s="270"/>
      <c r="BU2237" s="270"/>
      <c r="BV2237" s="270"/>
      <c r="BW2237" s="270"/>
      <c r="BX2237" s="256"/>
      <c r="BY2237" s="256"/>
      <c r="BZ2237" s="256"/>
      <c r="CA2237" s="267"/>
      <c r="CB2237" s="267"/>
      <c r="CC2237" s="274"/>
      <c r="CD2237" s="267"/>
      <c r="CE2237" s="267"/>
      <c r="CF2237" s="267"/>
      <c r="CG2237" s="267"/>
      <c r="CH2237" s="267"/>
      <c r="CI2237" s="267"/>
      <c r="CJ2237" s="267"/>
      <c r="CK2237" s="267"/>
      <c r="CL2237" s="265"/>
      <c r="CM2237" s="272"/>
      <c r="CN2237" s="264"/>
      <c r="CO2237" s="177"/>
      <c r="CP2237" s="226"/>
      <c r="CQ2237" s="226"/>
      <c r="CR2237" s="226"/>
      <c r="CS2237" s="178"/>
      <c r="CT2237" s="178"/>
      <c r="CU2237" s="178"/>
      <c r="CV2237" s="178"/>
      <c r="CW2237" s="178"/>
      <c r="CX2237" s="178"/>
      <c r="CY2237" s="178"/>
      <c r="CZ2237" s="178"/>
      <c r="DA2237" s="178"/>
      <c r="DB2237" s="178"/>
      <c r="DC2237" s="178"/>
      <c r="DD2237" s="178"/>
      <c r="DE2237" s="178"/>
      <c r="DF2237" s="178"/>
    </row>
    <row r="2238" spans="1:110" s="120" customFormat="1" ht="15" customHeight="1">
      <c r="A2238" s="228"/>
      <c r="B2238" s="463"/>
      <c r="C2238" s="444"/>
      <c r="D2238" s="237"/>
      <c r="E2238" s="237"/>
      <c r="F2238" s="243"/>
      <c r="G2238" s="122">
        <v>3</v>
      </c>
      <c r="H2238" s="84"/>
      <c r="I2238" s="84"/>
      <c r="J2238" s="84"/>
      <c r="K2238" s="84"/>
      <c r="L2238" s="84"/>
      <c r="M2238" s="84"/>
      <c r="N2238" s="84"/>
      <c r="O2238" s="84"/>
      <c r="P2238" s="84"/>
      <c r="Q2238" s="84"/>
      <c r="R2238" s="84"/>
      <c r="S2238" s="84"/>
      <c r="T2238" s="84"/>
      <c r="U2238" s="84"/>
      <c r="V2238" s="84"/>
      <c r="W2238" s="84"/>
      <c r="X2238" s="84"/>
      <c r="Y2238" s="84"/>
      <c r="Z2238" s="84"/>
      <c r="AA2238" s="84"/>
      <c r="AB2238" s="84"/>
      <c r="AC2238" s="80"/>
      <c r="AD2238" s="80"/>
      <c r="AE2238" s="80"/>
      <c r="AF2238" s="80"/>
      <c r="AG2238" s="80"/>
      <c r="AH2238" s="80"/>
      <c r="AI2238" s="80"/>
      <c r="AJ2238" s="80"/>
      <c r="AK2238" s="80"/>
      <c r="AL2238" s="80"/>
      <c r="AM2238" s="240"/>
      <c r="AN2238" s="240"/>
      <c r="AO2238" s="240"/>
      <c r="AP2238" s="240"/>
      <c r="AQ2238" s="240"/>
      <c r="AR2238" s="240"/>
      <c r="AS2238" s="240"/>
      <c r="AT2238" s="256"/>
      <c r="AU2238" s="256"/>
      <c r="AV2238" s="259"/>
      <c r="AW2238" s="259"/>
      <c r="AX2238" s="256"/>
      <c r="AY2238" s="256"/>
      <c r="AZ2238" s="256"/>
      <c r="BA2238" s="256"/>
      <c r="BB2238" s="256"/>
      <c r="BC2238" s="256"/>
      <c r="BD2238" s="256"/>
      <c r="BE2238" s="256"/>
      <c r="BF2238" s="256"/>
      <c r="BG2238" s="256"/>
      <c r="BH2238" s="256"/>
      <c r="BI2238" s="256"/>
      <c r="BJ2238" s="256"/>
      <c r="BK2238" s="256"/>
      <c r="BL2238" s="262"/>
      <c r="BM2238" s="262"/>
      <c r="BN2238" s="262"/>
      <c r="BO2238" s="262"/>
      <c r="BP2238" s="262"/>
      <c r="BQ2238" s="262"/>
      <c r="BR2238" s="270"/>
      <c r="BS2238" s="270"/>
      <c r="BT2238" s="270"/>
      <c r="BU2238" s="270"/>
      <c r="BV2238" s="270"/>
      <c r="BW2238" s="270"/>
      <c r="BX2238" s="256"/>
      <c r="BY2238" s="256"/>
      <c r="BZ2238" s="256"/>
      <c r="CA2238" s="267"/>
      <c r="CB2238" s="267"/>
      <c r="CC2238" s="274"/>
      <c r="CD2238" s="267"/>
      <c r="CE2238" s="267"/>
      <c r="CF2238" s="267"/>
      <c r="CG2238" s="267"/>
      <c r="CH2238" s="267"/>
      <c r="CI2238" s="267"/>
      <c r="CJ2238" s="267"/>
      <c r="CK2238" s="267"/>
      <c r="CL2238" s="265"/>
      <c r="CM2238" s="272"/>
      <c r="CN2238" s="264"/>
      <c r="CO2238" s="177"/>
      <c r="CP2238" s="226"/>
      <c r="CQ2238" s="226"/>
      <c r="CR2238" s="226"/>
      <c r="CS2238" s="178"/>
      <c r="CT2238" s="178"/>
      <c r="CU2238" s="178"/>
      <c r="CV2238" s="178"/>
      <c r="CW2238" s="178"/>
      <c r="CX2238" s="178"/>
      <c r="CY2238" s="178"/>
      <c r="CZ2238" s="178"/>
      <c r="DA2238" s="178"/>
      <c r="DB2238" s="178"/>
      <c r="DC2238" s="178"/>
      <c r="DD2238" s="178"/>
      <c r="DE2238" s="178"/>
      <c r="DF2238" s="178"/>
    </row>
    <row r="2239" spans="1:110" s="120" customFormat="1" ht="15" customHeight="1">
      <c r="A2239" s="228"/>
      <c r="B2239" s="463"/>
      <c r="C2239" s="444"/>
      <c r="D2239" s="237"/>
      <c r="E2239" s="237"/>
      <c r="F2239" s="244"/>
      <c r="G2239" s="123">
        <v>3.9</v>
      </c>
      <c r="H2239" s="85"/>
      <c r="I2239" s="85"/>
      <c r="J2239" s="85"/>
      <c r="K2239" s="85"/>
      <c r="L2239" s="85"/>
      <c r="M2239" s="85"/>
      <c r="N2239" s="85"/>
      <c r="O2239" s="85"/>
      <c r="P2239" s="85"/>
      <c r="Q2239" s="85"/>
      <c r="R2239" s="85"/>
      <c r="S2239" s="85"/>
      <c r="T2239" s="85"/>
      <c r="U2239" s="85"/>
      <c r="V2239" s="85"/>
      <c r="W2239" s="85"/>
      <c r="X2239" s="85"/>
      <c r="Y2239" s="85"/>
      <c r="Z2239" s="85"/>
      <c r="AA2239" s="85"/>
      <c r="AB2239" s="85"/>
      <c r="AC2239" s="81"/>
      <c r="AD2239" s="81"/>
      <c r="AE2239" s="81"/>
      <c r="AF2239" s="81"/>
      <c r="AG2239" s="81"/>
      <c r="AH2239" s="81"/>
      <c r="AI2239" s="81"/>
      <c r="AJ2239" s="81"/>
      <c r="AK2239" s="81"/>
      <c r="AL2239" s="81"/>
      <c r="AM2239" s="240"/>
      <c r="AN2239" s="240"/>
      <c r="AO2239" s="240"/>
      <c r="AP2239" s="240"/>
      <c r="AQ2239" s="240"/>
      <c r="AR2239" s="240"/>
      <c r="AS2239" s="240"/>
      <c r="AT2239" s="256"/>
      <c r="AU2239" s="256"/>
      <c r="AV2239" s="259"/>
      <c r="AW2239" s="259"/>
      <c r="AX2239" s="256"/>
      <c r="AY2239" s="256"/>
      <c r="AZ2239" s="256"/>
      <c r="BA2239" s="256"/>
      <c r="BB2239" s="256"/>
      <c r="BC2239" s="256"/>
      <c r="BD2239" s="256"/>
      <c r="BE2239" s="256"/>
      <c r="BF2239" s="256"/>
      <c r="BG2239" s="256"/>
      <c r="BH2239" s="256"/>
      <c r="BI2239" s="256"/>
      <c r="BJ2239" s="256"/>
      <c r="BK2239" s="256"/>
      <c r="BL2239" s="262"/>
      <c r="BM2239" s="262"/>
      <c r="BN2239" s="262"/>
      <c r="BO2239" s="262"/>
      <c r="BP2239" s="262"/>
      <c r="BQ2239" s="262"/>
      <c r="BR2239" s="270"/>
      <c r="BS2239" s="270"/>
      <c r="BT2239" s="270"/>
      <c r="BU2239" s="270"/>
      <c r="BV2239" s="270"/>
      <c r="BW2239" s="270"/>
      <c r="BX2239" s="256"/>
      <c r="BY2239" s="256"/>
      <c r="BZ2239" s="256"/>
      <c r="CA2239" s="267"/>
      <c r="CB2239" s="267"/>
      <c r="CC2239" s="274"/>
      <c r="CD2239" s="267"/>
      <c r="CE2239" s="267"/>
      <c r="CF2239" s="267"/>
      <c r="CG2239" s="267"/>
      <c r="CH2239" s="267"/>
      <c r="CI2239" s="267"/>
      <c r="CJ2239" s="267"/>
      <c r="CK2239" s="267"/>
      <c r="CL2239" s="265"/>
      <c r="CM2239" s="272"/>
      <c r="CN2239" s="264"/>
      <c r="CO2239" s="177"/>
      <c r="CP2239" s="226"/>
      <c r="CQ2239" s="226"/>
      <c r="CR2239" s="226"/>
      <c r="CS2239" s="178"/>
      <c r="CT2239" s="178"/>
      <c r="CU2239" s="178"/>
      <c r="CV2239" s="178"/>
      <c r="CW2239" s="178"/>
      <c r="CX2239" s="178"/>
      <c r="CY2239" s="178"/>
      <c r="CZ2239" s="178"/>
      <c r="DA2239" s="178"/>
      <c r="DB2239" s="178"/>
      <c r="DC2239" s="178"/>
      <c r="DD2239" s="178"/>
      <c r="DE2239" s="178"/>
      <c r="DF2239" s="178"/>
    </row>
    <row r="2240" spans="1:110" s="120" customFormat="1" ht="15" customHeight="1" thickBot="1">
      <c r="A2240" s="229"/>
      <c r="B2240" s="463"/>
      <c r="C2240" s="445"/>
      <c r="D2240" s="238"/>
      <c r="E2240" s="238"/>
      <c r="F2240" s="245" t="s">
        <v>83</v>
      </c>
      <c r="G2240" s="246"/>
      <c r="H2240" s="82"/>
      <c r="I2240" s="82"/>
      <c r="J2240" s="82"/>
      <c r="K2240" s="82"/>
      <c r="L2240" s="82"/>
      <c r="M2240" s="82"/>
      <c r="N2240" s="82"/>
      <c r="O2240" s="82"/>
      <c r="P2240" s="82"/>
      <c r="Q2240" s="82"/>
      <c r="R2240" s="82"/>
      <c r="S2240" s="82"/>
      <c r="T2240" s="82"/>
      <c r="U2240" s="82"/>
      <c r="V2240" s="82"/>
      <c r="W2240" s="82"/>
      <c r="X2240" s="82"/>
      <c r="Y2240" s="82"/>
      <c r="Z2240" s="82"/>
      <c r="AA2240" s="82"/>
      <c r="AB2240" s="82"/>
      <c r="AC2240" s="35"/>
      <c r="AD2240" s="35"/>
      <c r="AE2240" s="35"/>
      <c r="AF2240" s="35"/>
      <c r="AG2240" s="35"/>
      <c r="AH2240" s="35"/>
      <c r="AI2240" s="35"/>
      <c r="AJ2240" s="35"/>
      <c r="AK2240" s="35">
        <v>0.5</v>
      </c>
      <c r="AL2240" s="35"/>
      <c r="AM2240" s="241"/>
      <c r="AN2240" s="241"/>
      <c r="AO2240" s="241"/>
      <c r="AP2240" s="241"/>
      <c r="AQ2240" s="241"/>
      <c r="AR2240" s="241"/>
      <c r="AS2240" s="241"/>
      <c r="AT2240" s="257"/>
      <c r="AU2240" s="257"/>
      <c r="AV2240" s="260"/>
      <c r="AW2240" s="260"/>
      <c r="AX2240" s="257"/>
      <c r="AY2240" s="257"/>
      <c r="AZ2240" s="257"/>
      <c r="BA2240" s="257"/>
      <c r="BB2240" s="257"/>
      <c r="BC2240" s="257"/>
      <c r="BD2240" s="257"/>
      <c r="BE2240" s="257"/>
      <c r="BF2240" s="257"/>
      <c r="BG2240" s="257"/>
      <c r="BH2240" s="257"/>
      <c r="BI2240" s="257"/>
      <c r="BJ2240" s="257"/>
      <c r="BK2240" s="257"/>
      <c r="BL2240" s="263"/>
      <c r="BM2240" s="263"/>
      <c r="BN2240" s="263"/>
      <c r="BO2240" s="263"/>
      <c r="BP2240" s="263"/>
      <c r="BQ2240" s="263"/>
      <c r="BR2240" s="271"/>
      <c r="BS2240" s="271"/>
      <c r="BT2240" s="271"/>
      <c r="BU2240" s="271"/>
      <c r="BV2240" s="271"/>
      <c r="BW2240" s="271"/>
      <c r="BX2240" s="257"/>
      <c r="BY2240" s="257"/>
      <c r="BZ2240" s="257"/>
      <c r="CA2240" s="268"/>
      <c r="CB2240" s="268"/>
      <c r="CC2240" s="275"/>
      <c r="CD2240" s="268"/>
      <c r="CE2240" s="268"/>
      <c r="CF2240" s="268"/>
      <c r="CG2240" s="268"/>
      <c r="CH2240" s="268"/>
      <c r="CI2240" s="268"/>
      <c r="CJ2240" s="268"/>
      <c r="CK2240" s="268"/>
      <c r="CL2240" s="265"/>
      <c r="CM2240" s="272"/>
      <c r="CN2240" s="264"/>
      <c r="CO2240" s="177"/>
      <c r="CP2240" s="226"/>
      <c r="CQ2240" s="226"/>
      <c r="CR2240" s="226"/>
      <c r="CS2240" s="178"/>
      <c r="CT2240" s="178"/>
      <c r="CU2240" s="178"/>
      <c r="CV2240" s="178"/>
      <c r="CW2240" s="178"/>
      <c r="CX2240" s="178"/>
      <c r="CY2240" s="178"/>
      <c r="CZ2240" s="178"/>
      <c r="DA2240" s="178"/>
      <c r="DB2240" s="178"/>
      <c r="DC2240" s="178"/>
      <c r="DD2240" s="178"/>
      <c r="DE2240" s="178"/>
      <c r="DF2240" s="178"/>
    </row>
    <row r="2241" spans="1:110" s="120" customFormat="1" ht="15" customHeight="1">
      <c r="A2241" s="227">
        <f t="shared" si="764"/>
        <v>278</v>
      </c>
      <c r="B2241" s="247" t="s">
        <v>607</v>
      </c>
      <c r="C2241" s="435" t="s">
        <v>608</v>
      </c>
      <c r="D2241" s="236">
        <v>44069</v>
      </c>
      <c r="E2241" s="236" t="s">
        <v>277</v>
      </c>
      <c r="F2241" s="253" t="s">
        <v>80</v>
      </c>
      <c r="G2241" s="254"/>
      <c r="H2241" s="82" t="s">
        <v>69</v>
      </c>
      <c r="I2241" s="82" t="s">
        <v>973</v>
      </c>
      <c r="J2241" s="82" t="s">
        <v>67</v>
      </c>
      <c r="K2241" s="82" t="s">
        <v>61</v>
      </c>
      <c r="L2241" s="82" t="s">
        <v>61</v>
      </c>
      <c r="M2241" s="82" t="s">
        <v>61</v>
      </c>
      <c r="N2241" s="82" t="s">
        <v>61</v>
      </c>
      <c r="O2241" s="82"/>
      <c r="P2241" s="82" t="s">
        <v>61</v>
      </c>
      <c r="Q2241" s="82" t="s">
        <v>61</v>
      </c>
      <c r="R2241" s="82" t="s">
        <v>61</v>
      </c>
      <c r="S2241" s="82" t="s">
        <v>61</v>
      </c>
      <c r="T2241" s="82" t="s">
        <v>61</v>
      </c>
      <c r="U2241" s="82" t="s">
        <v>61</v>
      </c>
      <c r="V2241" s="82"/>
      <c r="W2241" s="82" t="s">
        <v>60</v>
      </c>
      <c r="X2241" s="82" t="s">
        <v>60</v>
      </c>
      <c r="Y2241" s="82" t="s">
        <v>60</v>
      </c>
      <c r="Z2241" s="82" t="s">
        <v>60</v>
      </c>
      <c r="AA2241" s="82" t="s">
        <v>60</v>
      </c>
      <c r="AB2241" s="82" t="s">
        <v>60</v>
      </c>
      <c r="AC2241" s="82"/>
      <c r="AD2241" s="82" t="s">
        <v>60</v>
      </c>
      <c r="AE2241" s="82" t="s">
        <v>60</v>
      </c>
      <c r="AF2241" s="82" t="s">
        <v>60</v>
      </c>
      <c r="AG2241" s="82" t="s">
        <v>60</v>
      </c>
      <c r="AH2241" s="82" t="s">
        <v>60</v>
      </c>
      <c r="AI2241" s="82" t="s">
        <v>1471</v>
      </c>
      <c r="AJ2241" s="82"/>
      <c r="AK2241" s="82" t="s">
        <v>61</v>
      </c>
      <c r="AL2241" s="82" t="s">
        <v>61</v>
      </c>
      <c r="AM2241" s="239">
        <f>COUNTIF(H2241:AL2241,"PH")+COUNTIF(H2241:AL2241,"PH/L")+COUNTIF(H2241:AL2241,"PM")</f>
        <v>0</v>
      </c>
      <c r="AN2241" s="239">
        <f>COUNTIF(H2241:AL2241,"PD")+COUNTIF(H2241:AL2241,"PDD")+COUNTIF(H2241:AL2241,"P/DS")/2+COUNTIF(H2241:AL2241,"PMD")</f>
        <v>0</v>
      </c>
      <c r="AO2241" s="239">
        <f>COUNTIF(H2241:AL2241,"PN")+COUNTIF(H2241:AL2241,"P/NS")/2+COUNTIF(H2241:AL2241,"PH")+COUNTIF(H2241:AL2241,"PH/F")/2+COUNTIF(H2241:AL2241,"PH/L")/2+COUNTIF(H2241:AL2241,"PM")</f>
        <v>0</v>
      </c>
      <c r="AP2241" s="239">
        <f>COUNTIF(H2241:AL2241,"BH")+COUNTIF(H2241:AL2241,"AL/BL")+COUNTIF(H2241:AL2241,"UL/BL")+COUNTIF(H2241:AL2241,"BM")</f>
        <v>0</v>
      </c>
      <c r="AQ2241" s="239">
        <f>COUNTIF(H2241:AL2241,"DS")+COUNTIF(H2241:AL2241,"AL/DS")/2+COUNTIF(H2241:AL2241,"UL/DS")/2+COUNTIF(H2241:AL2241,"CT")+COUNTIF(H2241:AL2241,"MD")</f>
        <v>11.5</v>
      </c>
      <c r="AR2241" s="239">
        <f>COUNTIF(H2241:AL2241,"NS")+COUNTIF(H2241:AL2241,"AL/NS")/2+COUNTIF(H2241:AL2241,"UL/NS")/2+COUNTIF(H2241:AL2241,"BH")+COUNTIF(H2241:AL2241,"AL/BF")/2+COUNTIF(H2241:AL2241,"AL/BL")/2+COUNTIF(H2241:AL2241,"UL/BL")/2+COUNTIF(H2241:AL2241,"UL/BF")/2+COUNTIF(H2241:AL2241,"BM")</f>
        <v>12</v>
      </c>
      <c r="AS2241" s="239">
        <f>COUNTIF(H2241:AL2241,"AL")+COUNTIF(H2241:AL2241,"AL/DS")/2+COUNTIF(H2241:AL2241,"AL/NS")/2+COUNTIF(H2241:AL2241,"NH")+COUNTIF(H2241:AL2241,"SL")+COUNTIF(H2241:AL2241,"NHD")+COUNTIF(H2241:AL2241,"B")+COUNTIF(H2241:AL2241,"HL")+COUNTIF(H2241:AL2241,"AL/BF")/2+COUNTIF(H2241:AL2241,"AL/BL")/2</f>
        <v>2</v>
      </c>
      <c r="AT2241" s="255">
        <f>COUNTIF(H2241:AL2241,"PD")+COUNTIF(H2241:AL2241,"PN")+COUNTIF(H2241:AL2241,"P/DS")/2+COUNTIF(H2241:AL2241,"P/NS")/2+COUNTIF(H2241:AL2241,"DS")+COUNTIF(H2241:AL2241,"NS")+COUNTIF(H2241:AL2241,"AL")+COUNTIF(H2241:AL2241,"AL/DS")+COUNTIF(H2241:AL2241,"AL/NS")+COUNTIF(H2241:AL2241,"NH")+COUNTIF(H2241:AL2241,"SL")+COUNTIF(H2241:AL2241,"UL/DS")/2+COUNTIF(H2241:AL2241,"UL/NS")/2+COUNTIF(H2241:AL2241,"CT")+COUNTIF(H2241:AL2241,"NHD")+COUNTIF(H2241:AL2241,"PDD")+COUNTIF(H2241:AL2241,"B")+COUNTIF(H2241:AL2241,"HL")+COUNTIF(H2241:AL2241,"PH")+COUNTIF(H2241:AL2241,"BH")+COUNTIF(H2241:AL2241,"AL/BF")+COUNTIF(H2241:AL2241,"AL/BL")+COUNTIF(H2241:AL2241,"UL/BF")/2+COUNTIF(H2241:AL2241,"UL/BL")/2+COUNTIF(H2241:AL2241,"PH/F")/2+COUNTIF(H2241:AL2241,"PH/L")/2+COUNTIF(H2241:AL2241,"MD")+COUNTIF(H2241:AL2241,"PMD")+COUNTIF(H2241:AL2241,"PM")+COUNTIF(H2241:AL2241,"BM")</f>
        <v>25.5</v>
      </c>
      <c r="AU2241" s="255">
        <f>COUNTIF(H2241:AL2241,"P/DS")/2+COUNTIF(H2241:AL2241,"P/NS")/2+COUNTIF(H2241:AL2241,"IL")+COUNTIF(H2241:AL2241,"NL")+COUNTIF(H2241:AL2241,"UL")+COUNTIF(H2241:AL2241,"UL/DS")/2+COUNTIF(H2241:AL2241,"UL/NS")/2+COUNTIF(H2241:AL2241,"KT")+COUNTIF(H2241:AL2241,"UL/BF")/2+COUNTIF(H2241:AL2241,"UL/BL")/2+COUNTIF(H2241:AL2241,"PH/F")/2+COUNTIF(H2241:AL2241,"PH/L")/2+COUNTIF(H2241:AL2241,"NB")</f>
        <v>0.5</v>
      </c>
      <c r="AV2241" s="258">
        <f>COUNTIF(H2241:AL2241,"PN")+COUNTIF(H2241:AL2241,"TVD")+COUNTIF(H2241:AL2241,"PH")+COUNTIF(H2241:AL2241,"PM")+COUNTIF(H2241:AL2241,"PDD")-COUNTIFS(H2241:AL2241,"PN",H2248:AL2248,"&gt;=3")-COUNTIFS(H2241:AL2241,"PM",H2248:AL2248,"&gt;=3")</f>
        <v>0</v>
      </c>
      <c r="AW2241" s="258">
        <f>COUNTIF(H2241:AL2241,"NS")+COUNTIF(H2241:AL2241,"D")+COUNTIF(H2241:AL2241,"BH")+COUNTIF(H2241:AL2241,"NHD")+COUNTIF(H2241:AL2241,"BM")-COUNTIFS(H2241:AL2241,"NS",H2248:AL2248,"&gt;=3")-COUNTIFS(H2241:AL2241,"BH",H2248:AL2248,"&gt;=3")-COUNTIFS(H2241:AL2241,"BM",H2248:AL2248,"&gt;=3")</f>
        <v>13</v>
      </c>
      <c r="AX2241" s="255">
        <f>COUNTIF(H2241:AL2241,"AL")+COUNTIF(H2241:AL2241,"AL/DS")/2+COUNTIF(H2241:AL2241,"AL/NS")/2+COUNTIF(H2241:AL2241,"AL/BF")+COUNTIF(H2241:AL2241,"AL/BL")/2</f>
        <v>1</v>
      </c>
      <c r="AY2241" s="255">
        <f>COUNTIF(H2241:AL2241,"SL")</f>
        <v>0</v>
      </c>
      <c r="AZ2241" s="255">
        <f>COUNTIF(H2241:AL2241,"NH")</f>
        <v>1</v>
      </c>
      <c r="BA2241" s="255">
        <f>COUNTIF(H2241:AL2241,"HL")</f>
        <v>0</v>
      </c>
      <c r="BB2241" s="255">
        <f>COUNTIF(G2241:AL2241,"P/DS")/2+COUNTIF(G2241:AL2241,"P/NS")/2+COUNTIF(G2241:AL2241,"UL")+COUNTIF(G2241:AL2241,"UL/DS")/2+COUNTIF(G2241:AL2241,"UL/NS")/2+COUNTIF(G2241:AL2241,"UL/BL")/2+COUNTIF(G2241:AL2241,"UL/BF")/2+COUNTIF(G2241:AL2241,"PH/F")/2+COUNTIF(G2241:AL2241,"PH/L")/2</f>
        <v>0.5</v>
      </c>
      <c r="BC2241" s="255">
        <f>COUNTIF(H2241:AL2241,"NB")</f>
        <v>0</v>
      </c>
      <c r="BD2241" s="255">
        <f>COUNTIF(H2241:AL2241,"NL")</f>
        <v>0</v>
      </c>
      <c r="BE2241" s="255">
        <f>COUNTIF(H2241:AL2241,"IL")</f>
        <v>0</v>
      </c>
      <c r="BF2241" s="255">
        <f>COUNTIF(H2241:AL2241,"KT")</f>
        <v>0</v>
      </c>
      <c r="BG2241" s="255">
        <f>COUNTIF(H2241:AL2241,"L70")</f>
        <v>0</v>
      </c>
      <c r="BH2241" s="255">
        <f>COUNTIF(H2241:AL2241,"MD")</f>
        <v>0</v>
      </c>
      <c r="BI2241" s="255">
        <f>COUNTIF(H2241:AL2241,"PMD")</f>
        <v>0</v>
      </c>
      <c r="BJ2241" s="255">
        <f>COUNTIF(H2241:AL2241,"PM")</f>
        <v>0</v>
      </c>
      <c r="BK2241" s="255">
        <f>COUNTIF(H2241:AL2241,"BM")</f>
        <v>0</v>
      </c>
      <c r="BL2241" s="261">
        <f>SUMIF(H2241:AL2241,"PD",H2242:AL2242)+SUMIF(H2241:AL2241,"PN",H2242:AL2242)+SUMIF(H2241:AL2241,"P/DS",H2242:AL2242)+SUMIF(H2241:AL2241,"PN/F",H2242:AL2242)+SUMIF(H2241:AL2241,"PN/L",H2242:AL2242)+SUMIF(H2241:AL2241,"TV",H2242:AL2242)+SUMIF(H2241:AL2241,"TVD",H2242:AL2242)+SUMIF(H2241:AL2241,"PDD",H2242:AL2242)</f>
        <v>0</v>
      </c>
      <c r="BM2241" s="261">
        <f>SUMIF(H2241:AL2241,"PD",H2243:AL2243)+SUMIF(H2241:AL2241,"PN",H2243:AL2243)+SUMIF(H2241:AL2241,"P/DS",H2243:AL2243)+SUMIF(H2241:AL2241,"PN/F",H2243:AL2243)+SUMIF(H2241:AL2241,"PN/L",H2243:AL2243)+SUMIF(H2241:AL2241,"TV",H2243:AL2243)+SUMIF(H2241:AL2241,"TVD",H2243:AL2243)+SUMIF(H2241:AL2241,"PDD",H2243:AL2243)+SUMIF(H2241:AL2241,"PMD",H2243:AL2243)</f>
        <v>0</v>
      </c>
      <c r="BN2241" s="261">
        <f>SUMIF(H2241:AL2241,"PD",H2244:AL2244)+SUMIF(H2241:AL2241,"PN",H2244:AL2244)+SUMIF(H2241:AL2241,"P/DS",H2244:AL2244)+SUMIF(H2241:AL2241,"PN/F",H2244:AL2244)+SUMIF(H2241:AL2241,"PN/L",H2244:AL2244)+SUMIF(H2241:AL2241,"TV",H2244:AL2244)+SUMIF(H2241:AL2241,"TVD",H2244:AL2244)</f>
        <v>0</v>
      </c>
      <c r="BO2241" s="261">
        <f>SUMIF(H2241:AL2241,"PD",H2245:AL2245)+SUMIF(H2241:AL2241,"PN",H2245:AL2245)+SUMIF(H2241:AL2241,"P/DS",H2245:AL2245)+SUMIF(H2241:AL2241,"PN/F",H2245:AL2245)+SUMIF(H2241:AL2241,"PN/L",H2245:AL2245)+SUMIF(H2241:AL2241,"TV",H2245:AL2245)+SUMIF(H2241:AL2241,"TVD",H2245:AL2245)</f>
        <v>0</v>
      </c>
      <c r="BP2241" s="261">
        <f>SUMIF(H2241:AL2241,"PD",H2246:AL2246)+SUMIF(H2241:AL2241,"PN",H2246:AL2246)+SUMIF(H2241:AL2241,"P/DS",H2246:AL2246)+SUMIF(H2241:AL2241,"PN/F",H2246:AL2246)+SUMIF(H2241:AL2241,"PN/L",H2246:AL2246)+SUMIF(H2241:AL2241,"TV",H2246:AL2246)+SUMIF(H2241:AL2241,"TVD",H2246:AL2246)+SUMIF(H2241:AL2241,"PDD",H2246:AL2246)+SUMIF(H2241:AL2241,"PH",H2246:AL2246)+SUMIF(H2241:AL2241,"PM",H2246:AL2246)</f>
        <v>0</v>
      </c>
      <c r="BQ2241" s="261">
        <f>SUMIF(H2241:AL2241,"PD",H2247:AL2247)+SUMIF(H2241:AL2241,"PN",H2247:AL2247)+SUMIF(H2241:AL2241,"P/DS",H2247:AL2247)+SUMIF(H2241:AL2241,"PN/F",H2247:AL2247)+SUMIF(H2241:AL2241,"PN/L",H2247:AL2247)+SUMIF(H2241:AL2241,"TV",H2247:AL2247)+SUMIF(H2241:AL2241,"TVD",H2247:AL2247)+SUMIF(H2241:AL2241,"PDD",H2247:AL2247)+SUMIF(H2241:AL2241,"PH",H2247:AL2247)+SUMIF(H2241:AL2241,"PM",H2247:AL2247)</f>
        <v>0</v>
      </c>
      <c r="BR2241" s="269">
        <f>SUM(H2242:AL2242)-BL2241</f>
        <v>12.5</v>
      </c>
      <c r="BS2241" s="269">
        <f>SUM(H2243:AL2243)-BM2241</f>
        <v>8.5</v>
      </c>
      <c r="BT2241" s="269">
        <f>SUM(H2244:AL2244)-BN2241</f>
        <v>0</v>
      </c>
      <c r="BU2241" s="269">
        <f>SUM(H2245:AL2245)-BO2241</f>
        <v>6.5</v>
      </c>
      <c r="BV2241" s="269">
        <f>SUM(H2246:AL2246)-BP2241</f>
        <v>0</v>
      </c>
      <c r="BW2241" s="269">
        <f>SUM(H2247:AL2247)-BQ2241</f>
        <v>0</v>
      </c>
      <c r="BX2241" s="255">
        <f>SUMIF(H2241:AL2241,"PD",H2248:AL2248)+SUMIF(H2241:AL2241,"PN",H2248:AL2248)+SUMIF(H2241:AL2241,"P/DS",H2248:AL2248)+SUMIF(H2241:AL2241,"PN/F",H2248:AL2248)+SUMIF(H2241:AL2241,"PN/L",H2248:AL2248)</f>
        <v>0</v>
      </c>
      <c r="BY2241" s="255">
        <f>SUM(H2248:AL2248)-BX2241</f>
        <v>0.2</v>
      </c>
      <c r="BZ2241" s="255">
        <f t="shared" ref="BZ2241" si="771">+SUM(BL2241:BW2248)</f>
        <v>27.5</v>
      </c>
      <c r="CA2241" s="266">
        <f>(COUNTIFS(H2241:AL2241,"PD",H2242:AL2242,"&gt;=2"))*0.5-IF(CN2241="VP",COUNTIFS($H$16:$AL$16,"SAT",H2241:AL2241,"PD",H2242:AL2242,"&gt;=2"))*0.5</f>
        <v>0</v>
      </c>
      <c r="CB2241" s="266">
        <f>(COUNTIFS(H2241:AL2241,"PN",H2243:AL2243,"&gt;=0.5",H2242:AL2242,"&gt;=1.5"))*0.5+COUNTIFS(H2241:AL2241,"PDD",H2243:AL2243,"&gt;=0.5",H2242:AL2242,"&gt;=1.5")*0.5</f>
        <v>0</v>
      </c>
      <c r="CC2241" s="273">
        <f>(COUNTIFS(H2241:AL2241,"TV",H2243:AL2243,"&gt;=10"))*0.5+(COUNTIFS(H2241:AL2241,"PMD",H2243:AL2243,"&gt;=2"))*0.5</f>
        <v>0</v>
      </c>
      <c r="CD2241" s="266">
        <f>(COUNTIFS(H2241:AL2241,"TVD",H2245:AL2245,"&gt;=6.5",H2243:AL2243,"&gt;=3.5"))*0.5</f>
        <v>0</v>
      </c>
      <c r="CE2241" s="266">
        <f>(COUNTIFS(H2241:AL2241,"PD",H2246:AL2246,"&gt;=10"))*0.5</f>
        <v>0</v>
      </c>
      <c r="CF2241" s="266">
        <f>(COUNTIFS(H2241:AL2241,"PDD",H2246:AL2246,"&gt;=3.5",H2247:AL2247,"&gt;=6.5")+COUNTIFS(H2241:AL2241,"PH",H2247:AL2247,"&gt;=0.5",H2246:AL2246,"&gt;=1.5")+COUNTIFS(H2241:AL2241,"PM",H2247:AL2247,"&gt;=0.5",H2246:AL2246,"&gt;=1.5"))*0.5</f>
        <v>0</v>
      </c>
      <c r="CG2241" s="266">
        <f>(COUNTIFS(H2241:AL2241,"DS",H2242:AL2242,"&gt;=2")+COUNTIFS(H2241:AL2241,"AL/DS",H2242:AL2242,"&gt;=2"))*0.5-IF(CN2241="VP",COUNTIFS($H$16:$AL$16,"SAT",H2241:AL2241,"DS",H2242:AL2242,"&gt;=2"))*0.5</f>
        <v>0</v>
      </c>
      <c r="CH2241" s="266">
        <f>(COUNTIFS(H2241:AL2241,"NS",H2243:AL2243,"&gt;=0.5",H2242:AL2242,"&gt;=1.5")+COUNTIFS(H2241:AL2241,"AL/NS",H2243:AL2243,"&gt;=0.5",H2242:AL2242,"&gt;=1.5")+COUNTIFS(H2241:AL2241,"NHD",H2243:AL2243,"&gt;=4.5",H2246:AL2246,"&gt;=2",H2242:AL2242,"&gt;=1.5"))*0.5</f>
        <v>4</v>
      </c>
      <c r="CI2241" s="266">
        <f>(COUNTIF(H2243:AL2243,"&gt;=10")+COUNTIFS(H2241:AL2241,"MD",H2243:AL2243,"&gt;=2")-COUNTIFS(H2241:AL2241,"TV",H2243:AL2243,"&gt;=10"))*0.5</f>
        <v>0</v>
      </c>
      <c r="CJ2241" s="266">
        <f>(COUNTIFS(H2241:AL2241,"D",H2245:AL2245,"&gt;=6.5",H2243:AL2243,"&gt;=3.5"))*0.5</f>
        <v>0.5</v>
      </c>
      <c r="CK2241" s="266">
        <f>(COUNTIF(H2246:AL2246,"&gt;=10")-COUNTIFS(H2241:AL2241,"PD",H2246:AL2246,"&gt;=10"))*0.5</f>
        <v>0</v>
      </c>
      <c r="CL2241" s="265">
        <f>(COUNTIFS(H2241:AL2241,"NHD",H2246:AL2246,"&gt;=3.5",H2247:AL2247,"&gt;=6.5")+COUNTIFS(H2241:AL2241,"BH",H2246:AL2246,"&gt;=1.5",H2247:AL2247,"&gt;=0.5")+COUNTIFS(H2241:AL2241,"BM",H2246:AL2246,"&gt;=1.5",H2247:AL2247,"&gt;=0.5")+COUNTIFS(H2241:AL2241,"D",H2246:AL2246,"&gt;=1.5",H2247:AL2247,"&gt;=0.5"))*0.5</f>
        <v>0</v>
      </c>
      <c r="CM2241" s="272"/>
      <c r="CN2241" s="264" t="s">
        <v>723</v>
      </c>
      <c r="CO2241" s="177">
        <f t="shared" ref="CO2241" si="772">+AM2241+AN2241+AO2241+AP2241+AQ2241+AR2241+AS2241+AU2241+BG2241</f>
        <v>26</v>
      </c>
      <c r="CP2241" s="225">
        <f>+SUM(I2242:I2247)-I2248</f>
        <v>10.5</v>
      </c>
      <c r="CQ2241" s="225">
        <f>+SUM(J2242:J2247)-J2248</f>
        <v>0</v>
      </c>
      <c r="CR2241" s="225">
        <f>+SUM(K2242:K2247)-K2248</f>
        <v>2</v>
      </c>
      <c r="CS2241" s="178"/>
      <c r="CT2241" s="178"/>
      <c r="CU2241" s="178"/>
      <c r="CV2241" s="178"/>
      <c r="CW2241" s="178"/>
      <c r="CX2241" s="178"/>
      <c r="CY2241" s="178"/>
      <c r="CZ2241" s="178"/>
      <c r="DA2241" s="178"/>
      <c r="DB2241" s="178"/>
      <c r="DC2241" s="178"/>
      <c r="DD2241" s="178"/>
      <c r="DE2241" s="178"/>
      <c r="DF2241" s="178" t="e">
        <f>+SUM(#REF!)</f>
        <v>#REF!</v>
      </c>
    </row>
    <row r="2242" spans="1:110" s="120" customFormat="1" ht="15" customHeight="1">
      <c r="A2242" s="228"/>
      <c r="B2242" s="248"/>
      <c r="C2242" s="436"/>
      <c r="D2242" s="237"/>
      <c r="E2242" s="237"/>
      <c r="F2242" s="242" t="s">
        <v>82</v>
      </c>
      <c r="G2242" s="121">
        <v>1.5</v>
      </c>
      <c r="H2242" s="83"/>
      <c r="I2242" s="83"/>
      <c r="J2242" s="83"/>
      <c r="K2242" s="83">
        <v>1.5</v>
      </c>
      <c r="L2242" s="83">
        <v>1.5</v>
      </c>
      <c r="M2242" s="83">
        <v>1.5</v>
      </c>
      <c r="N2242" s="83">
        <v>1.5</v>
      </c>
      <c r="O2242" s="83"/>
      <c r="P2242" s="83">
        <v>1.5</v>
      </c>
      <c r="Q2242" s="83">
        <v>1.5</v>
      </c>
      <c r="R2242" s="83">
        <v>1.5</v>
      </c>
      <c r="S2242" s="83">
        <v>1.5</v>
      </c>
      <c r="T2242" s="83">
        <v>0.5</v>
      </c>
      <c r="U2242" s="83"/>
      <c r="V2242" s="83"/>
      <c r="W2242" s="83"/>
      <c r="X2242" s="83"/>
      <c r="Y2242" s="83"/>
      <c r="Z2242" s="83"/>
      <c r="AA2242" s="83"/>
      <c r="AB2242" s="83"/>
      <c r="AC2242" s="79"/>
      <c r="AD2242" s="79"/>
      <c r="AE2242" s="79"/>
      <c r="AF2242" s="79"/>
      <c r="AG2242" s="79"/>
      <c r="AH2242" s="79"/>
      <c r="AI2242" s="79"/>
      <c r="AJ2242" s="79"/>
      <c r="AK2242" s="79"/>
      <c r="AL2242" s="79"/>
      <c r="AM2242" s="240"/>
      <c r="AN2242" s="240"/>
      <c r="AO2242" s="240"/>
      <c r="AP2242" s="240"/>
      <c r="AQ2242" s="240"/>
      <c r="AR2242" s="240"/>
      <c r="AS2242" s="240"/>
      <c r="AT2242" s="256"/>
      <c r="AU2242" s="256"/>
      <c r="AV2242" s="259"/>
      <c r="AW2242" s="259"/>
      <c r="AX2242" s="256"/>
      <c r="AY2242" s="256"/>
      <c r="AZ2242" s="256"/>
      <c r="BA2242" s="256"/>
      <c r="BB2242" s="256"/>
      <c r="BC2242" s="256"/>
      <c r="BD2242" s="256"/>
      <c r="BE2242" s="256"/>
      <c r="BF2242" s="256"/>
      <c r="BG2242" s="256"/>
      <c r="BH2242" s="256"/>
      <c r="BI2242" s="256"/>
      <c r="BJ2242" s="256"/>
      <c r="BK2242" s="256"/>
      <c r="BL2242" s="262"/>
      <c r="BM2242" s="262"/>
      <c r="BN2242" s="262"/>
      <c r="BO2242" s="262"/>
      <c r="BP2242" s="262"/>
      <c r="BQ2242" s="262"/>
      <c r="BR2242" s="270"/>
      <c r="BS2242" s="270"/>
      <c r="BT2242" s="270"/>
      <c r="BU2242" s="270"/>
      <c r="BV2242" s="270"/>
      <c r="BW2242" s="270"/>
      <c r="BX2242" s="256"/>
      <c r="BY2242" s="256"/>
      <c r="BZ2242" s="256"/>
      <c r="CA2242" s="267"/>
      <c r="CB2242" s="267"/>
      <c r="CC2242" s="274"/>
      <c r="CD2242" s="267"/>
      <c r="CE2242" s="267"/>
      <c r="CF2242" s="267"/>
      <c r="CG2242" s="267"/>
      <c r="CH2242" s="267"/>
      <c r="CI2242" s="267"/>
      <c r="CJ2242" s="267"/>
      <c r="CK2242" s="267"/>
      <c r="CL2242" s="265"/>
      <c r="CM2242" s="272"/>
      <c r="CN2242" s="264"/>
      <c r="CO2242" s="177"/>
      <c r="CP2242" s="226"/>
      <c r="CQ2242" s="226"/>
      <c r="CR2242" s="226"/>
      <c r="CS2242" s="178"/>
      <c r="CT2242" s="178"/>
      <c r="CU2242" s="178"/>
      <c r="CV2242" s="178"/>
      <c r="CW2242" s="178"/>
      <c r="CX2242" s="178"/>
      <c r="CY2242" s="178"/>
      <c r="CZ2242" s="178"/>
      <c r="DA2242" s="178"/>
      <c r="DB2242" s="178"/>
      <c r="DC2242" s="178"/>
      <c r="DD2242" s="178"/>
      <c r="DE2242" s="178"/>
      <c r="DF2242" s="178"/>
    </row>
    <row r="2243" spans="1:110" s="120" customFormat="1" ht="15" customHeight="1">
      <c r="A2243" s="228"/>
      <c r="B2243" s="248"/>
      <c r="C2243" s="436"/>
      <c r="D2243" s="237"/>
      <c r="E2243" s="237"/>
      <c r="F2243" s="243"/>
      <c r="G2243" s="122">
        <v>2</v>
      </c>
      <c r="H2243" s="84"/>
      <c r="I2243" s="84">
        <v>4</v>
      </c>
      <c r="J2243" s="84"/>
      <c r="K2243" s="84">
        <v>0.5</v>
      </c>
      <c r="L2243" s="84">
        <v>0.5</v>
      </c>
      <c r="M2243" s="84">
        <v>0.5</v>
      </c>
      <c r="N2243" s="84">
        <v>0.5</v>
      </c>
      <c r="O2243" s="84"/>
      <c r="P2243" s="84">
        <v>0.5</v>
      </c>
      <c r="Q2243" s="84">
        <v>0.5</v>
      </c>
      <c r="R2243" s="84">
        <v>0.5</v>
      </c>
      <c r="S2243" s="84">
        <v>0.5</v>
      </c>
      <c r="T2243" s="84">
        <v>0.5</v>
      </c>
      <c r="U2243" s="84"/>
      <c r="V2243" s="84"/>
      <c r="W2243" s="84"/>
      <c r="X2243" s="84"/>
      <c r="Y2243" s="84"/>
      <c r="Z2243" s="84"/>
      <c r="AA2243" s="84"/>
      <c r="AB2243" s="84"/>
      <c r="AC2243" s="80"/>
      <c r="AD2243" s="80"/>
      <c r="AE2243" s="80"/>
      <c r="AF2243" s="80"/>
      <c r="AG2243" s="80"/>
      <c r="AH2243" s="80"/>
      <c r="AI2243" s="80"/>
      <c r="AJ2243" s="80"/>
      <c r="AK2243" s="80"/>
      <c r="AL2243" s="80"/>
      <c r="AM2243" s="240"/>
      <c r="AN2243" s="240"/>
      <c r="AO2243" s="240"/>
      <c r="AP2243" s="240"/>
      <c r="AQ2243" s="240"/>
      <c r="AR2243" s="240"/>
      <c r="AS2243" s="240"/>
      <c r="AT2243" s="256"/>
      <c r="AU2243" s="256"/>
      <c r="AV2243" s="259"/>
      <c r="AW2243" s="259"/>
      <c r="AX2243" s="256"/>
      <c r="AY2243" s="256"/>
      <c r="AZ2243" s="256"/>
      <c r="BA2243" s="256"/>
      <c r="BB2243" s="256"/>
      <c r="BC2243" s="256"/>
      <c r="BD2243" s="256"/>
      <c r="BE2243" s="256"/>
      <c r="BF2243" s="256"/>
      <c r="BG2243" s="256"/>
      <c r="BH2243" s="256"/>
      <c r="BI2243" s="256"/>
      <c r="BJ2243" s="256"/>
      <c r="BK2243" s="256"/>
      <c r="BL2243" s="262"/>
      <c r="BM2243" s="262"/>
      <c r="BN2243" s="262"/>
      <c r="BO2243" s="262"/>
      <c r="BP2243" s="262"/>
      <c r="BQ2243" s="262"/>
      <c r="BR2243" s="270"/>
      <c r="BS2243" s="270"/>
      <c r="BT2243" s="270"/>
      <c r="BU2243" s="270"/>
      <c r="BV2243" s="270"/>
      <c r="BW2243" s="270"/>
      <c r="BX2243" s="256"/>
      <c r="BY2243" s="256"/>
      <c r="BZ2243" s="256"/>
      <c r="CA2243" s="267"/>
      <c r="CB2243" s="267"/>
      <c r="CC2243" s="274"/>
      <c r="CD2243" s="267"/>
      <c r="CE2243" s="267"/>
      <c r="CF2243" s="267"/>
      <c r="CG2243" s="267"/>
      <c r="CH2243" s="267"/>
      <c r="CI2243" s="267"/>
      <c r="CJ2243" s="267"/>
      <c r="CK2243" s="267"/>
      <c r="CL2243" s="265"/>
      <c r="CM2243" s="272"/>
      <c r="CN2243" s="264"/>
      <c r="CO2243" s="177"/>
      <c r="CP2243" s="226"/>
      <c r="CQ2243" s="226"/>
      <c r="CR2243" s="226"/>
      <c r="CS2243" s="178"/>
      <c r="CT2243" s="178"/>
      <c r="CU2243" s="178"/>
      <c r="CV2243" s="178"/>
      <c r="CW2243" s="178"/>
      <c r="CX2243" s="178"/>
      <c r="CY2243" s="178"/>
      <c r="CZ2243" s="178"/>
      <c r="DA2243" s="178"/>
      <c r="DB2243" s="178"/>
      <c r="DC2243" s="178"/>
      <c r="DD2243" s="178"/>
      <c r="DE2243" s="178"/>
      <c r="DF2243" s="178"/>
    </row>
    <row r="2244" spans="1:110" s="120" customFormat="1" ht="15" customHeight="1">
      <c r="A2244" s="228"/>
      <c r="B2244" s="248"/>
      <c r="C2244" s="436"/>
      <c r="D2244" s="237"/>
      <c r="E2244" s="237"/>
      <c r="F2244" s="243"/>
      <c r="G2244" s="122">
        <v>2.1</v>
      </c>
      <c r="H2244" s="84"/>
      <c r="I2244" s="84"/>
      <c r="J2244" s="84"/>
      <c r="K2244" s="84"/>
      <c r="L2244" s="84"/>
      <c r="M2244" s="84"/>
      <c r="N2244" s="84"/>
      <c r="O2244" s="84"/>
      <c r="P2244" s="84"/>
      <c r="Q2244" s="84"/>
      <c r="R2244" s="84"/>
      <c r="S2244" s="84"/>
      <c r="T2244" s="84"/>
      <c r="U2244" s="84"/>
      <c r="V2244" s="84"/>
      <c r="W2244" s="84"/>
      <c r="X2244" s="84"/>
      <c r="Y2244" s="84"/>
      <c r="Z2244" s="84"/>
      <c r="AA2244" s="84"/>
      <c r="AB2244" s="84"/>
      <c r="AC2244" s="80"/>
      <c r="AD2244" s="80"/>
      <c r="AE2244" s="80"/>
      <c r="AF2244" s="80"/>
      <c r="AG2244" s="80"/>
      <c r="AH2244" s="80"/>
      <c r="AI2244" s="80"/>
      <c r="AJ2244" s="80"/>
      <c r="AK2244" s="80"/>
      <c r="AL2244" s="80"/>
      <c r="AM2244" s="240"/>
      <c r="AN2244" s="240"/>
      <c r="AO2244" s="240"/>
      <c r="AP2244" s="240"/>
      <c r="AQ2244" s="240"/>
      <c r="AR2244" s="240"/>
      <c r="AS2244" s="240"/>
      <c r="AT2244" s="256"/>
      <c r="AU2244" s="256"/>
      <c r="AV2244" s="259"/>
      <c r="AW2244" s="259"/>
      <c r="AX2244" s="256"/>
      <c r="AY2244" s="256"/>
      <c r="AZ2244" s="256"/>
      <c r="BA2244" s="256"/>
      <c r="BB2244" s="256"/>
      <c r="BC2244" s="256"/>
      <c r="BD2244" s="256"/>
      <c r="BE2244" s="256"/>
      <c r="BF2244" s="256"/>
      <c r="BG2244" s="256"/>
      <c r="BH2244" s="256"/>
      <c r="BI2244" s="256"/>
      <c r="BJ2244" s="256"/>
      <c r="BK2244" s="256"/>
      <c r="BL2244" s="262"/>
      <c r="BM2244" s="262"/>
      <c r="BN2244" s="262"/>
      <c r="BO2244" s="262"/>
      <c r="BP2244" s="262"/>
      <c r="BQ2244" s="262"/>
      <c r="BR2244" s="270"/>
      <c r="BS2244" s="270"/>
      <c r="BT2244" s="270"/>
      <c r="BU2244" s="270"/>
      <c r="BV2244" s="270"/>
      <c r="BW2244" s="270"/>
      <c r="BX2244" s="256"/>
      <c r="BY2244" s="256"/>
      <c r="BZ2244" s="256"/>
      <c r="CA2244" s="267"/>
      <c r="CB2244" s="267"/>
      <c r="CC2244" s="274"/>
      <c r="CD2244" s="267"/>
      <c r="CE2244" s="267"/>
      <c r="CF2244" s="267"/>
      <c r="CG2244" s="267"/>
      <c r="CH2244" s="267"/>
      <c r="CI2244" s="267"/>
      <c r="CJ2244" s="267"/>
      <c r="CK2244" s="267"/>
      <c r="CL2244" s="265"/>
      <c r="CM2244" s="272"/>
      <c r="CN2244" s="264"/>
      <c r="CO2244" s="177"/>
      <c r="CP2244" s="226"/>
      <c r="CQ2244" s="226"/>
      <c r="CR2244" s="226"/>
      <c r="CS2244" s="178"/>
      <c r="CT2244" s="178"/>
      <c r="CU2244" s="178"/>
      <c r="CV2244" s="178"/>
      <c r="CW2244" s="178"/>
      <c r="CX2244" s="178"/>
      <c r="CY2244" s="178"/>
      <c r="CZ2244" s="178"/>
      <c r="DA2244" s="178"/>
      <c r="DB2244" s="178"/>
      <c r="DC2244" s="178"/>
      <c r="DD2244" s="178"/>
      <c r="DE2244" s="178"/>
      <c r="DF2244" s="178"/>
    </row>
    <row r="2245" spans="1:110" s="120" customFormat="1" ht="15" customHeight="1">
      <c r="A2245" s="228"/>
      <c r="B2245" s="248"/>
      <c r="C2245" s="436"/>
      <c r="D2245" s="237"/>
      <c r="E2245" s="237"/>
      <c r="F2245" s="243"/>
      <c r="G2245" s="122">
        <v>2.7</v>
      </c>
      <c r="H2245" s="84"/>
      <c r="I2245" s="84">
        <v>6.5</v>
      </c>
      <c r="J2245" s="84"/>
      <c r="K2245" s="84"/>
      <c r="L2245" s="84"/>
      <c r="M2245" s="84"/>
      <c r="N2245" s="84"/>
      <c r="O2245" s="84"/>
      <c r="P2245" s="84"/>
      <c r="Q2245" s="84"/>
      <c r="R2245" s="84"/>
      <c r="S2245" s="84"/>
      <c r="T2245" s="84"/>
      <c r="U2245" s="84"/>
      <c r="V2245" s="84"/>
      <c r="W2245" s="84"/>
      <c r="X2245" s="84"/>
      <c r="Y2245" s="84"/>
      <c r="Z2245" s="84"/>
      <c r="AA2245" s="84"/>
      <c r="AB2245" s="84"/>
      <c r="AC2245" s="80"/>
      <c r="AD2245" s="80"/>
      <c r="AE2245" s="80"/>
      <c r="AF2245" s="80"/>
      <c r="AG2245" s="80"/>
      <c r="AH2245" s="80"/>
      <c r="AI2245" s="80"/>
      <c r="AJ2245" s="80"/>
      <c r="AK2245" s="80"/>
      <c r="AL2245" s="80"/>
      <c r="AM2245" s="240"/>
      <c r="AN2245" s="240"/>
      <c r="AO2245" s="240"/>
      <c r="AP2245" s="240"/>
      <c r="AQ2245" s="240"/>
      <c r="AR2245" s="240"/>
      <c r="AS2245" s="240"/>
      <c r="AT2245" s="256"/>
      <c r="AU2245" s="256"/>
      <c r="AV2245" s="259"/>
      <c r="AW2245" s="259"/>
      <c r="AX2245" s="256"/>
      <c r="AY2245" s="256"/>
      <c r="AZ2245" s="256"/>
      <c r="BA2245" s="256"/>
      <c r="BB2245" s="256"/>
      <c r="BC2245" s="256"/>
      <c r="BD2245" s="256"/>
      <c r="BE2245" s="256"/>
      <c r="BF2245" s="256"/>
      <c r="BG2245" s="256"/>
      <c r="BH2245" s="256"/>
      <c r="BI2245" s="256"/>
      <c r="BJ2245" s="256"/>
      <c r="BK2245" s="256"/>
      <c r="BL2245" s="262"/>
      <c r="BM2245" s="262"/>
      <c r="BN2245" s="262"/>
      <c r="BO2245" s="262"/>
      <c r="BP2245" s="262"/>
      <c r="BQ2245" s="262"/>
      <c r="BR2245" s="270"/>
      <c r="BS2245" s="270"/>
      <c r="BT2245" s="270"/>
      <c r="BU2245" s="270"/>
      <c r="BV2245" s="270"/>
      <c r="BW2245" s="270"/>
      <c r="BX2245" s="256"/>
      <c r="BY2245" s="256"/>
      <c r="BZ2245" s="256"/>
      <c r="CA2245" s="267"/>
      <c r="CB2245" s="267"/>
      <c r="CC2245" s="274"/>
      <c r="CD2245" s="267"/>
      <c r="CE2245" s="267"/>
      <c r="CF2245" s="267"/>
      <c r="CG2245" s="267"/>
      <c r="CH2245" s="267"/>
      <c r="CI2245" s="267"/>
      <c r="CJ2245" s="267"/>
      <c r="CK2245" s="267"/>
      <c r="CL2245" s="265"/>
      <c r="CM2245" s="272"/>
      <c r="CN2245" s="264"/>
      <c r="CO2245" s="177"/>
      <c r="CP2245" s="226"/>
      <c r="CQ2245" s="226"/>
      <c r="CR2245" s="226"/>
      <c r="CS2245" s="178"/>
      <c r="CT2245" s="178"/>
      <c r="CU2245" s="178"/>
      <c r="CV2245" s="178"/>
      <c r="CW2245" s="178"/>
      <c r="CX2245" s="178"/>
      <c r="CY2245" s="178"/>
      <c r="CZ2245" s="178"/>
      <c r="DA2245" s="178"/>
      <c r="DB2245" s="178"/>
      <c r="DC2245" s="178"/>
      <c r="DD2245" s="178"/>
      <c r="DE2245" s="178"/>
      <c r="DF2245" s="178"/>
    </row>
    <row r="2246" spans="1:110" s="120" customFormat="1" ht="15" customHeight="1">
      <c r="A2246" s="228"/>
      <c r="B2246" s="248"/>
      <c r="C2246" s="436"/>
      <c r="D2246" s="237"/>
      <c r="E2246" s="237"/>
      <c r="F2246" s="243"/>
      <c r="G2246" s="122">
        <v>3</v>
      </c>
      <c r="H2246" s="84"/>
      <c r="I2246" s="84"/>
      <c r="J2246" s="84"/>
      <c r="K2246" s="84"/>
      <c r="L2246" s="84"/>
      <c r="M2246" s="84"/>
      <c r="N2246" s="84"/>
      <c r="O2246" s="84"/>
      <c r="P2246" s="84"/>
      <c r="Q2246" s="84"/>
      <c r="R2246" s="84"/>
      <c r="S2246" s="84"/>
      <c r="T2246" s="84"/>
      <c r="U2246" s="84"/>
      <c r="V2246" s="84"/>
      <c r="W2246" s="84"/>
      <c r="X2246" s="84"/>
      <c r="Y2246" s="84"/>
      <c r="Z2246" s="84"/>
      <c r="AA2246" s="84"/>
      <c r="AB2246" s="84"/>
      <c r="AC2246" s="80"/>
      <c r="AD2246" s="80"/>
      <c r="AE2246" s="80"/>
      <c r="AF2246" s="80"/>
      <c r="AG2246" s="80"/>
      <c r="AH2246" s="80"/>
      <c r="AI2246" s="80"/>
      <c r="AJ2246" s="80"/>
      <c r="AK2246" s="80"/>
      <c r="AL2246" s="80"/>
      <c r="AM2246" s="240"/>
      <c r="AN2246" s="240"/>
      <c r="AO2246" s="240"/>
      <c r="AP2246" s="240"/>
      <c r="AQ2246" s="240"/>
      <c r="AR2246" s="240"/>
      <c r="AS2246" s="240"/>
      <c r="AT2246" s="256"/>
      <c r="AU2246" s="256"/>
      <c r="AV2246" s="259"/>
      <c r="AW2246" s="259"/>
      <c r="AX2246" s="256"/>
      <c r="AY2246" s="256"/>
      <c r="AZ2246" s="256"/>
      <c r="BA2246" s="256"/>
      <c r="BB2246" s="256"/>
      <c r="BC2246" s="256"/>
      <c r="BD2246" s="256"/>
      <c r="BE2246" s="256"/>
      <c r="BF2246" s="256"/>
      <c r="BG2246" s="256"/>
      <c r="BH2246" s="256"/>
      <c r="BI2246" s="256"/>
      <c r="BJ2246" s="256"/>
      <c r="BK2246" s="256"/>
      <c r="BL2246" s="262"/>
      <c r="BM2246" s="262"/>
      <c r="BN2246" s="262"/>
      <c r="BO2246" s="262"/>
      <c r="BP2246" s="262"/>
      <c r="BQ2246" s="262"/>
      <c r="BR2246" s="270"/>
      <c r="BS2246" s="270"/>
      <c r="BT2246" s="270"/>
      <c r="BU2246" s="270"/>
      <c r="BV2246" s="270"/>
      <c r="BW2246" s="270"/>
      <c r="BX2246" s="256"/>
      <c r="BY2246" s="256"/>
      <c r="BZ2246" s="256"/>
      <c r="CA2246" s="267"/>
      <c r="CB2246" s="267"/>
      <c r="CC2246" s="274"/>
      <c r="CD2246" s="267"/>
      <c r="CE2246" s="267"/>
      <c r="CF2246" s="267"/>
      <c r="CG2246" s="267"/>
      <c r="CH2246" s="267"/>
      <c r="CI2246" s="267"/>
      <c r="CJ2246" s="267"/>
      <c r="CK2246" s="267"/>
      <c r="CL2246" s="265"/>
      <c r="CM2246" s="272"/>
      <c r="CN2246" s="264"/>
      <c r="CO2246" s="177"/>
      <c r="CP2246" s="226"/>
      <c r="CQ2246" s="226"/>
      <c r="CR2246" s="226"/>
      <c r="CS2246" s="178"/>
      <c r="CT2246" s="178"/>
      <c r="CU2246" s="178"/>
      <c r="CV2246" s="178"/>
      <c r="CW2246" s="178"/>
      <c r="CX2246" s="178"/>
      <c r="CY2246" s="178"/>
      <c r="CZ2246" s="178"/>
      <c r="DA2246" s="178"/>
      <c r="DB2246" s="178"/>
      <c r="DC2246" s="178"/>
      <c r="DD2246" s="178"/>
      <c r="DE2246" s="178"/>
      <c r="DF2246" s="178"/>
    </row>
    <row r="2247" spans="1:110" s="120" customFormat="1" ht="15" customHeight="1">
      <c r="A2247" s="228"/>
      <c r="B2247" s="248"/>
      <c r="C2247" s="436"/>
      <c r="D2247" s="237"/>
      <c r="E2247" s="237"/>
      <c r="F2247" s="244"/>
      <c r="G2247" s="123">
        <v>3.9</v>
      </c>
      <c r="H2247" s="85"/>
      <c r="I2247" s="85"/>
      <c r="J2247" s="85"/>
      <c r="K2247" s="85"/>
      <c r="L2247" s="85"/>
      <c r="M2247" s="85"/>
      <c r="N2247" s="85"/>
      <c r="O2247" s="85"/>
      <c r="P2247" s="85"/>
      <c r="Q2247" s="85"/>
      <c r="R2247" s="85"/>
      <c r="S2247" s="85"/>
      <c r="T2247" s="85"/>
      <c r="U2247" s="85"/>
      <c r="V2247" s="85"/>
      <c r="W2247" s="85"/>
      <c r="X2247" s="85"/>
      <c r="Y2247" s="85"/>
      <c r="Z2247" s="85"/>
      <c r="AA2247" s="85"/>
      <c r="AB2247" s="85"/>
      <c r="AC2247" s="81"/>
      <c r="AD2247" s="81"/>
      <c r="AE2247" s="81"/>
      <c r="AF2247" s="81"/>
      <c r="AG2247" s="81"/>
      <c r="AH2247" s="81"/>
      <c r="AI2247" s="81"/>
      <c r="AJ2247" s="81"/>
      <c r="AK2247" s="81"/>
      <c r="AL2247" s="81"/>
      <c r="AM2247" s="240"/>
      <c r="AN2247" s="240"/>
      <c r="AO2247" s="240"/>
      <c r="AP2247" s="240"/>
      <c r="AQ2247" s="240"/>
      <c r="AR2247" s="240"/>
      <c r="AS2247" s="240"/>
      <c r="AT2247" s="256"/>
      <c r="AU2247" s="256"/>
      <c r="AV2247" s="259"/>
      <c r="AW2247" s="259"/>
      <c r="AX2247" s="256"/>
      <c r="AY2247" s="256"/>
      <c r="AZ2247" s="256"/>
      <c r="BA2247" s="256"/>
      <c r="BB2247" s="256"/>
      <c r="BC2247" s="256"/>
      <c r="BD2247" s="256"/>
      <c r="BE2247" s="256"/>
      <c r="BF2247" s="256"/>
      <c r="BG2247" s="256"/>
      <c r="BH2247" s="256"/>
      <c r="BI2247" s="256"/>
      <c r="BJ2247" s="256"/>
      <c r="BK2247" s="256"/>
      <c r="BL2247" s="262"/>
      <c r="BM2247" s="262"/>
      <c r="BN2247" s="262"/>
      <c r="BO2247" s="262"/>
      <c r="BP2247" s="262"/>
      <c r="BQ2247" s="262"/>
      <c r="BR2247" s="270"/>
      <c r="BS2247" s="270"/>
      <c r="BT2247" s="270"/>
      <c r="BU2247" s="270"/>
      <c r="BV2247" s="270"/>
      <c r="BW2247" s="270"/>
      <c r="BX2247" s="256"/>
      <c r="BY2247" s="256"/>
      <c r="BZ2247" s="256"/>
      <c r="CA2247" s="267"/>
      <c r="CB2247" s="267"/>
      <c r="CC2247" s="274"/>
      <c r="CD2247" s="267"/>
      <c r="CE2247" s="267"/>
      <c r="CF2247" s="267"/>
      <c r="CG2247" s="267"/>
      <c r="CH2247" s="267"/>
      <c r="CI2247" s="267"/>
      <c r="CJ2247" s="267"/>
      <c r="CK2247" s="267"/>
      <c r="CL2247" s="265"/>
      <c r="CM2247" s="272"/>
      <c r="CN2247" s="264"/>
      <c r="CO2247" s="177"/>
      <c r="CP2247" s="226"/>
      <c r="CQ2247" s="226"/>
      <c r="CR2247" s="226"/>
      <c r="CS2247" s="178"/>
      <c r="CT2247" s="178"/>
      <c r="CU2247" s="178"/>
      <c r="CV2247" s="178"/>
      <c r="CW2247" s="178"/>
      <c r="CX2247" s="178"/>
      <c r="CY2247" s="178"/>
      <c r="CZ2247" s="178"/>
      <c r="DA2247" s="178"/>
      <c r="DB2247" s="178"/>
      <c r="DC2247" s="178"/>
      <c r="DD2247" s="178"/>
      <c r="DE2247" s="178"/>
      <c r="DF2247" s="178"/>
    </row>
    <row r="2248" spans="1:110" s="120" customFormat="1" ht="15" customHeight="1">
      <c r="A2248" s="229"/>
      <c r="B2248" s="249"/>
      <c r="C2248" s="437"/>
      <c r="D2248" s="238"/>
      <c r="E2248" s="238"/>
      <c r="F2248" s="245" t="s">
        <v>83</v>
      </c>
      <c r="G2248" s="246"/>
      <c r="H2248" s="82"/>
      <c r="I2248" s="82"/>
      <c r="J2248" s="82"/>
      <c r="K2248" s="82"/>
      <c r="L2248" s="82"/>
      <c r="M2248" s="82"/>
      <c r="N2248" s="82"/>
      <c r="O2248" s="82"/>
      <c r="P2248" s="82"/>
      <c r="Q2248" s="82"/>
      <c r="R2248" s="82"/>
      <c r="S2248" s="82"/>
      <c r="T2248" s="82"/>
      <c r="U2248" s="82"/>
      <c r="V2248" s="82"/>
      <c r="W2248" s="82"/>
      <c r="X2248" s="82"/>
      <c r="Y2248" s="82"/>
      <c r="Z2248" s="82"/>
      <c r="AA2248" s="82"/>
      <c r="AB2248" s="82"/>
      <c r="AC2248" s="35"/>
      <c r="AD2248" s="35"/>
      <c r="AE2248" s="35">
        <v>0.2</v>
      </c>
      <c r="AF2248" s="35"/>
      <c r="AG2248" s="35"/>
      <c r="AH2248" s="35"/>
      <c r="AI2248" s="35"/>
      <c r="AJ2248" s="35"/>
      <c r="AK2248" s="35"/>
      <c r="AL2248" s="35"/>
      <c r="AM2248" s="241"/>
      <c r="AN2248" s="241"/>
      <c r="AO2248" s="241"/>
      <c r="AP2248" s="241"/>
      <c r="AQ2248" s="241"/>
      <c r="AR2248" s="241"/>
      <c r="AS2248" s="241"/>
      <c r="AT2248" s="257"/>
      <c r="AU2248" s="257"/>
      <c r="AV2248" s="260"/>
      <c r="AW2248" s="260"/>
      <c r="AX2248" s="257"/>
      <c r="AY2248" s="257"/>
      <c r="AZ2248" s="257"/>
      <c r="BA2248" s="257"/>
      <c r="BB2248" s="257"/>
      <c r="BC2248" s="257"/>
      <c r="BD2248" s="257"/>
      <c r="BE2248" s="257"/>
      <c r="BF2248" s="257"/>
      <c r="BG2248" s="257"/>
      <c r="BH2248" s="257"/>
      <c r="BI2248" s="257"/>
      <c r="BJ2248" s="257"/>
      <c r="BK2248" s="257"/>
      <c r="BL2248" s="263"/>
      <c r="BM2248" s="263"/>
      <c r="BN2248" s="263"/>
      <c r="BO2248" s="263"/>
      <c r="BP2248" s="263"/>
      <c r="BQ2248" s="263"/>
      <c r="BR2248" s="271"/>
      <c r="BS2248" s="271"/>
      <c r="BT2248" s="271"/>
      <c r="BU2248" s="271"/>
      <c r="BV2248" s="271"/>
      <c r="BW2248" s="271"/>
      <c r="BX2248" s="257"/>
      <c r="BY2248" s="257"/>
      <c r="BZ2248" s="257"/>
      <c r="CA2248" s="268"/>
      <c r="CB2248" s="268"/>
      <c r="CC2248" s="275"/>
      <c r="CD2248" s="268"/>
      <c r="CE2248" s="268"/>
      <c r="CF2248" s="268"/>
      <c r="CG2248" s="268"/>
      <c r="CH2248" s="268"/>
      <c r="CI2248" s="268"/>
      <c r="CJ2248" s="268"/>
      <c r="CK2248" s="268"/>
      <c r="CL2248" s="265"/>
      <c r="CM2248" s="272"/>
      <c r="CN2248" s="264"/>
      <c r="CO2248" s="177"/>
      <c r="CP2248" s="226"/>
      <c r="CQ2248" s="226"/>
      <c r="CR2248" s="226"/>
      <c r="CS2248" s="178"/>
      <c r="CT2248" s="178"/>
      <c r="CU2248" s="178"/>
      <c r="CV2248" s="178"/>
      <c r="CW2248" s="178"/>
      <c r="CX2248" s="178"/>
      <c r="CY2248" s="178"/>
      <c r="CZ2248" s="178"/>
      <c r="DA2248" s="178"/>
      <c r="DB2248" s="178"/>
      <c r="DC2248" s="178"/>
      <c r="DD2248" s="178"/>
      <c r="DE2248" s="178"/>
      <c r="DF2248" s="178"/>
    </row>
    <row r="2249" spans="1:110" s="70" customFormat="1" ht="15" customHeight="1">
      <c r="A2249" s="227">
        <f t="shared" si="764"/>
        <v>279</v>
      </c>
      <c r="B2249" s="704" t="s">
        <v>1355</v>
      </c>
      <c r="C2249" s="353" t="s">
        <v>1422</v>
      </c>
      <c r="D2249" s="236">
        <v>44655</v>
      </c>
      <c r="E2249" s="236" t="s">
        <v>1324</v>
      </c>
      <c r="F2249" s="253" t="s">
        <v>80</v>
      </c>
      <c r="G2249" s="254"/>
      <c r="H2249" s="82" t="s">
        <v>69</v>
      </c>
      <c r="I2249" s="82" t="s">
        <v>973</v>
      </c>
      <c r="J2249" s="82" t="s">
        <v>58</v>
      </c>
      <c r="K2249" s="82" t="s">
        <v>58</v>
      </c>
      <c r="L2249" s="82" t="s">
        <v>58</v>
      </c>
      <c r="M2249" s="82" t="s">
        <v>58</v>
      </c>
      <c r="N2249" s="82" t="s">
        <v>58</v>
      </c>
      <c r="O2249" s="82"/>
      <c r="P2249" s="82" t="s">
        <v>58</v>
      </c>
      <c r="Q2249" s="82" t="s">
        <v>58</v>
      </c>
      <c r="R2249" s="82" t="s">
        <v>58</v>
      </c>
      <c r="S2249" s="82" t="s">
        <v>58</v>
      </c>
      <c r="T2249" s="82" t="s">
        <v>58</v>
      </c>
      <c r="U2249" s="82" t="s">
        <v>58</v>
      </c>
      <c r="V2249" s="82"/>
      <c r="W2249" s="82" t="s">
        <v>57</v>
      </c>
      <c r="X2249" s="82" t="s">
        <v>57</v>
      </c>
      <c r="Y2249" s="82" t="s">
        <v>57</v>
      </c>
      <c r="Z2249" s="82" t="s">
        <v>57</v>
      </c>
      <c r="AA2249" s="82" t="s">
        <v>57</v>
      </c>
      <c r="AB2249" s="82" t="s">
        <v>57</v>
      </c>
      <c r="AC2249" s="82"/>
      <c r="AD2249" s="82" t="s">
        <v>57</v>
      </c>
      <c r="AE2249" s="82" t="s">
        <v>57</v>
      </c>
      <c r="AF2249" s="82" t="s">
        <v>57</v>
      </c>
      <c r="AG2249" s="82" t="s">
        <v>57</v>
      </c>
      <c r="AH2249" s="82" t="s">
        <v>57</v>
      </c>
      <c r="AI2249" s="82" t="s">
        <v>1443</v>
      </c>
      <c r="AJ2249" s="82"/>
      <c r="AK2249" s="82" t="s">
        <v>58</v>
      </c>
      <c r="AL2249" s="82" t="s">
        <v>58</v>
      </c>
      <c r="AM2249" s="239">
        <f>COUNTIF(H2249:AL2249,"PH")+COUNTIF(H2249:AL2249,"PH/L")+COUNTIF(H2249:AL2249,"PM")</f>
        <v>0</v>
      </c>
      <c r="AN2249" s="239">
        <f>COUNTIF(H2249:AL2249,"PD")+COUNTIF(H2249:AL2249,"PDD")+COUNTIF(H2249:AL2249,"P/DS")/2+COUNTIF(H2249:AL2249,"PMD")</f>
        <v>11.5</v>
      </c>
      <c r="AO2249" s="239">
        <f>COUNTIF(H2249:AL2249,"PN")+COUNTIF(H2249:AL2249,"P/NS")/2+COUNTIF(H2249:AL2249,"PH")+COUNTIF(H2249:AL2249,"PH/F")/2+COUNTIF(H2249:AL2249,"PH/L")/2+COUNTIF(H2249:AL2249,"PM")</f>
        <v>13</v>
      </c>
      <c r="AP2249" s="239">
        <f>COUNTIF(H2249:AL2249,"BH")+COUNTIF(H2249:AL2249,"AL/BL")+COUNTIF(H2249:AL2249,"UL/BL")+COUNTIF(H2249:AL2249,"BM")</f>
        <v>0</v>
      </c>
      <c r="AQ2249" s="239">
        <f>COUNTIF(H2249:AL2249,"DS")+COUNTIF(H2249:AL2249,"AL/DS")/2+COUNTIF(H2249:AL2249,"UL/DS")/2+COUNTIF(H2249:AL2249,"CT")+COUNTIF(H2249:AL2249,"MD")</f>
        <v>0</v>
      </c>
      <c r="AR2249" s="239">
        <f>COUNTIF(H2249:AL2249,"NS")+COUNTIF(H2249:AL2249,"AL/NS")/2+COUNTIF(H2249:AL2249,"UL/NS")/2+COUNTIF(H2249:AL2249,"BH")+COUNTIF(H2249:AL2249,"AL/BF")/2+COUNTIF(H2249:AL2249,"AL/BL")/2+COUNTIF(H2249:AL2249,"UL/BL")/2+COUNTIF(H2249:AL2249,"UL/BF")/2+COUNTIF(H2249:AL2249,"BM")</f>
        <v>0</v>
      </c>
      <c r="AS2249" s="239">
        <f>COUNTIF(H2249:AL2249,"AL")+COUNTIF(H2249:AL2249,"AL/DS")/2+COUNTIF(H2249:AL2249,"AL/NS")/2+COUNTIF(H2249:AL2249,"NH")+COUNTIF(H2249:AL2249,"SL")+COUNTIF(H2249:AL2249,"NHD")+COUNTIF(H2249:AL2249,"B")+COUNTIF(H2249:AL2249,"HL")+COUNTIF(H2249:AL2249,"AL/BF")/2+COUNTIF(H2249:AL2249,"AL/BL")/2</f>
        <v>1</v>
      </c>
      <c r="AT2249" s="255">
        <f>COUNTIF(H2249:AL2249,"PD")+COUNTIF(H2249:AL2249,"PN")+COUNTIF(H2249:AL2249,"P/DS")/2+COUNTIF(H2249:AL2249,"P/NS")/2+COUNTIF(H2249:AL2249,"DS")+COUNTIF(H2249:AL2249,"NS")+COUNTIF(H2249:AL2249,"AL")+COUNTIF(H2249:AL2249,"AL/DS")+COUNTIF(H2249:AL2249,"AL/NS")+COUNTIF(H2249:AL2249,"NH")+COUNTIF(H2249:AL2249,"SL")+COUNTIF(H2249:AL2249,"UL/DS")/2+COUNTIF(H2249:AL2249,"UL/NS")/2+COUNTIF(H2249:AL2249,"CT")+COUNTIF(H2249:AL2249,"NHD")+COUNTIF(H2249:AL2249,"PDD")+COUNTIF(H2249:AL2249,"B")+COUNTIF(H2249:AL2249,"HL")+COUNTIF(H2249:AL2249,"PH")+COUNTIF(H2249:AL2249,"BH")+COUNTIF(H2249:AL2249,"AL/BF")+COUNTIF(H2249:AL2249,"AL/BL")+COUNTIF(H2249:AL2249,"UL/BF")/2+COUNTIF(H2249:AL2249,"UL/BL")/2+COUNTIF(H2249:AL2249,"PH/F")/2+COUNTIF(H2249:AL2249,"PH/L")/2+COUNTIF(H2249:AL2249,"MD")+COUNTIF(H2249:AL2249,"PMD")+COUNTIF(H2249:AL2249,"PM")+COUNTIF(H2249:AL2249,"BM")</f>
        <v>25.5</v>
      </c>
      <c r="AU2249" s="255">
        <f>COUNTIF(H2249:AL2249,"P/DS")/2+COUNTIF(H2249:AL2249,"P/NS")/2+COUNTIF(H2249:AL2249,"IL")+COUNTIF(H2249:AL2249,"NL")+COUNTIF(H2249:AL2249,"UL")+COUNTIF(H2249:AL2249,"UL/DS")/2+COUNTIF(H2249:AL2249,"UL/NS")/2+COUNTIF(H2249:AL2249,"KT")+COUNTIF(H2249:AL2249,"UL/BF")/2+COUNTIF(H2249:AL2249,"UL/BL")/2+COUNTIF(H2249:AL2249,"PH/F")/2+COUNTIF(H2249:AL2249,"PH/L")/2+COUNTIF(H2249:AL2249,"NB")</f>
        <v>0.5</v>
      </c>
      <c r="AV2249" s="258">
        <f>COUNTIF(H2249:AL2249,"PN")+COUNTIF(H2249:AL2249,"TVD")+COUNTIF(H2249:AL2249,"PH")+COUNTIF(H2249:AL2249,"PM")+COUNTIF(H2249:AL2249,"PDD")-COUNTIFS(H2249:AL2249,"PN",H2256:AL2256,"&gt;=3")-COUNTIFS(H2249:AL2249,"PM",H2256:AL2256,"&gt;=3")</f>
        <v>13</v>
      </c>
      <c r="AW2249" s="258">
        <f>COUNTIF(H2249:AL2249,"NS")+COUNTIF(H2249:AL2249,"D")+COUNTIF(H2249:AL2249,"BH")+COUNTIF(H2249:AL2249,"NHD")+COUNTIF(H2249:AL2249,"BM")-COUNTIFS(H2249:AL2249,"NS",H2256:AL2256,"&gt;=3")-COUNTIFS(H2249:AL2249,"BH",H2256:AL2256,"&gt;=3")-COUNTIFS(H2249:AL2249,"BM",H2256:AL2256,"&gt;=3")</f>
        <v>1</v>
      </c>
      <c r="AX2249" s="255">
        <f>COUNTIF(H2249:AL2249,"AL")+COUNTIF(H2249:AL2249,"AL/DS")/2+COUNTIF(H2249:AL2249,"AL/NS")/2+COUNTIF(H2249:AL2249,"AL/BF")+COUNTIF(H2249:AL2249,"AL/BL")/2</f>
        <v>0</v>
      </c>
      <c r="AY2249" s="255">
        <f>COUNTIF(H2249:AL2249,"SL")</f>
        <v>0</v>
      </c>
      <c r="AZ2249" s="255">
        <f>COUNTIF(H2249:AL2249,"NH")</f>
        <v>1</v>
      </c>
      <c r="BA2249" s="255">
        <f>COUNTIF(H2249:AL2249,"HL")</f>
        <v>0</v>
      </c>
      <c r="BB2249" s="255">
        <f>COUNTIF(G2249:AL2249,"P/DS")/2+COUNTIF(G2249:AL2249,"P/NS")/2+COUNTIF(G2249:AL2249,"UL")+COUNTIF(G2249:AL2249,"UL/DS")/2+COUNTIF(G2249:AL2249,"UL/NS")/2+COUNTIF(G2249:AL2249,"UL/BL")/2+COUNTIF(G2249:AL2249,"UL/BF")/2+COUNTIF(G2249:AL2249,"PH/F")/2+COUNTIF(G2249:AL2249,"PH/L")/2</f>
        <v>0.5</v>
      </c>
      <c r="BC2249" s="255">
        <f>COUNTIF(H2249:AL2249,"NB")</f>
        <v>0</v>
      </c>
      <c r="BD2249" s="255">
        <f>COUNTIF(H2249:AL2249,"NL")</f>
        <v>0</v>
      </c>
      <c r="BE2249" s="255">
        <f>COUNTIF(H2249:AL2249,"IL")</f>
        <v>0</v>
      </c>
      <c r="BF2249" s="255">
        <f>COUNTIF(H2249:AL2249,"KT")</f>
        <v>0</v>
      </c>
      <c r="BG2249" s="255">
        <f>COUNTIF(H2249:AL2249,"L70")</f>
        <v>0</v>
      </c>
      <c r="BH2249" s="255">
        <f>COUNTIF(H2249:AL2249,"MD")</f>
        <v>0</v>
      </c>
      <c r="BI2249" s="255">
        <f>COUNTIF(H2249:AL2249,"PMD")</f>
        <v>0</v>
      </c>
      <c r="BJ2249" s="255">
        <f>COUNTIF(H2249:AL2249,"PM")</f>
        <v>0</v>
      </c>
      <c r="BK2249" s="255">
        <f>COUNTIF(H2249:AL2249,"BM")</f>
        <v>0</v>
      </c>
      <c r="BL2249" s="261">
        <f>SUMIF(H2249:AL2249,"PD",H2250:AL2250)+SUMIF(H2249:AL2249,"PN",H2250:AL2250)+SUMIF(H2249:AL2249,"P/DS",H2250:AL2250)+SUMIF(H2249:AL2249,"PN/F",H2250:AL2250)+SUMIF(H2249:AL2249,"PN/L",H2250:AL2250)+SUMIF(H2249:AL2249,"TV",H2250:AL2250)+SUMIF(H2249:AL2249,"TVD",H2250:AL2250)+SUMIF(H2249:AL2249,"PDD",H2250:AL2250)</f>
        <v>14</v>
      </c>
      <c r="BM2249" s="261">
        <f>SUMIF(H2249:AL2249,"PD",H2251:AL2251)+SUMIF(H2249:AL2249,"PN",H2251:AL2251)+SUMIF(H2249:AL2249,"P/DS",H2251:AL2251)+SUMIF(H2249:AL2249,"PN/F",H2251:AL2251)+SUMIF(H2249:AL2249,"PN/L",H2251:AL2251)+SUMIF(H2249:AL2249,"TV",H2251:AL2251)+SUMIF(H2249:AL2249,"TVD",H2251:AL2251)+SUMIF(H2249:AL2249,"PDD",H2251:AL2251)+SUMIF(H2249:AL2249,"PMD",H2251:AL2251)</f>
        <v>5</v>
      </c>
      <c r="BN2249" s="261">
        <f>SUMIF(H2249:AL2249,"PD",H2252:AL2252)+SUMIF(H2249:AL2249,"PN",H2252:AL2252)+SUMIF(H2249:AL2249,"P/DS",H2252:AL2252)+SUMIF(H2249:AL2249,"PN/F",H2252:AL2252)+SUMIF(H2249:AL2249,"PN/L",H2252:AL2252)+SUMIF(H2249:AL2249,"TV",H2252:AL2252)+SUMIF(H2249:AL2249,"TVD",H2252:AL2252)</f>
        <v>0</v>
      </c>
      <c r="BO2249" s="261">
        <f>SUMIF(H2249:AL2249,"PD",H2253:AL2253)+SUMIF(H2249:AL2249,"PN",H2253:AL2253)+SUMIF(H2249:AL2249,"P/DS",H2253:AL2253)+SUMIF(H2249:AL2249,"PN/F",H2253:AL2253)+SUMIF(H2249:AL2249,"PN/L",H2253:AL2253)+SUMIF(H2249:AL2249,"TV",H2253:AL2253)+SUMIF(H2249:AL2249,"TVD",H2253:AL2253)</f>
        <v>0</v>
      </c>
      <c r="BP2249" s="261">
        <f>SUMIF(H2249:AL2249,"PD",H2254:AL2254)+SUMIF(H2249:AL2249,"PN",H2254:AL2254)+SUMIF(H2249:AL2249,"P/DS",H2254:AL2254)+SUMIF(H2249:AL2249,"PN/F",H2254:AL2254)+SUMIF(H2249:AL2249,"PN/L",H2254:AL2254)+SUMIF(H2249:AL2249,"TV",H2254:AL2254)+SUMIF(H2249:AL2249,"TVD",H2254:AL2254)+SUMIF(H2249:AL2249,"PDD",H2254:AL2254)+SUMIF(H2249:AL2249,"PH",H2254:AL2254)+SUMIF(H2249:AL2249,"PM",H2254:AL2254)</f>
        <v>0</v>
      </c>
      <c r="BQ2249" s="261">
        <f>SUMIF(H2249:AL2249,"PD",H2255:AL2255)+SUMIF(H2249:AL2249,"PN",H2255:AL2255)+SUMIF(H2249:AL2249,"P/DS",H2255:AL2255)+SUMIF(H2249:AL2249,"PN/F",H2255:AL2255)+SUMIF(H2249:AL2249,"PN/L",H2255:AL2255)+SUMIF(H2249:AL2249,"TV",H2255:AL2255)+SUMIF(H2249:AL2249,"TVD",H2255:AL2255)+SUMIF(H2249:AL2249,"PDD",H2255:AL2255)+SUMIF(H2249:AL2249,"PH",H2255:AL2255)+SUMIF(H2249:AL2249,"PM",H2255:AL2255)</f>
        <v>0</v>
      </c>
      <c r="BR2249" s="269">
        <f>SUM(H2250:AL2250)-BL2249</f>
        <v>0</v>
      </c>
      <c r="BS2249" s="269">
        <f>SUM(H2251:AL2251)-BM2249</f>
        <v>4</v>
      </c>
      <c r="BT2249" s="269">
        <f>SUM(H2252:AL2252)-BN2249</f>
        <v>0</v>
      </c>
      <c r="BU2249" s="269">
        <f>SUM(H2253:AL2253)-BO2249</f>
        <v>6.5</v>
      </c>
      <c r="BV2249" s="269">
        <f>SUM(H2254:AL2254)-BP2249</f>
        <v>0</v>
      </c>
      <c r="BW2249" s="269">
        <f>SUM(H2255:AL2255)-BQ2249</f>
        <v>0</v>
      </c>
      <c r="BX2249" s="255">
        <f>SUMIF(H2249:AL2249,"PD",H2256:AL2256)+SUMIF(H2249:AL2249,"PN",H2256:AL2256)+SUMIF(H2249:AL2249,"P/DS",H2256:AL2256)+SUMIF(H2249:AL2249,"PN/F",H2256:AL2256)+SUMIF(H2249:AL2249,"PN/L",H2256:AL2256)</f>
        <v>0</v>
      </c>
      <c r="BY2249" s="255">
        <f>SUM(H2256:AL2256)-BX2249</f>
        <v>0</v>
      </c>
      <c r="BZ2249" s="255">
        <f t="shared" ref="BZ2249" si="773">+SUM(BL2249:BW2256)</f>
        <v>29.5</v>
      </c>
      <c r="CA2249" s="266">
        <f>(COUNTIFS(H2249:AL2249,"PD",H2250:AL2250,"&gt;=2"))*0.5-IF(CN2249="VP",COUNTIFS($H$16:$AL$16,"SAT",H2249:AL2249,"PD",H2250:AL2250,"&gt;=2"))*0.5</f>
        <v>0</v>
      </c>
      <c r="CB2249" s="266">
        <f>(COUNTIFS(H2249:AL2249,"PN",H2251:AL2251,"&gt;=0.5",H2250:AL2250,"&gt;=1.5"))*0.5+COUNTIFS(H2249:AL2249,"PDD",H2251:AL2251,"&gt;=0.5",H2250:AL2250,"&gt;=1.5")*0.5</f>
        <v>4.5</v>
      </c>
      <c r="CC2249" s="273">
        <f>(COUNTIFS(H2249:AL2249,"TV",H2251:AL2251,"&gt;=10"))*0.5+(COUNTIFS(H2249:AL2249,"PMD",H2251:AL2251,"&gt;=2"))*0.5</f>
        <v>0</v>
      </c>
      <c r="CD2249" s="266">
        <f>(COUNTIFS(H2249:AL2249,"TVD",H2253:AL2253,"&gt;=6.5",H2251:AL2251,"&gt;=3.5"))*0.5</f>
        <v>0</v>
      </c>
      <c r="CE2249" s="266">
        <f>(COUNTIFS(H2249:AL2249,"PD",H2254:AL2254,"&gt;=10"))*0.5</f>
        <v>0</v>
      </c>
      <c r="CF2249" s="266">
        <f>(COUNTIFS(H2249:AL2249,"PDD",H2254:AL2254,"&gt;=3.5",H2255:AL2255,"&gt;=6.5")+COUNTIFS(H2249:AL2249,"PH",H2255:AL2255,"&gt;=0.5",H2254:AL2254,"&gt;=1.5")+COUNTIFS(H2249:AL2249,"PM",H2255:AL2255,"&gt;=0.5",H2254:AL2254,"&gt;=1.5"))*0.5</f>
        <v>0</v>
      </c>
      <c r="CG2249" s="266">
        <f>(COUNTIFS(H2249:AL2249,"DS",H2250:AL2250,"&gt;=2")+COUNTIFS(H2249:AL2249,"AL/DS",H2250:AL2250,"&gt;=2"))*0.5-IF(CN2249="VP",COUNTIFS($H$16:$AL$16,"SAT",H2249:AL2249,"DS",H2250:AL2250,"&gt;=2"))*0.5</f>
        <v>0</v>
      </c>
      <c r="CH2249" s="266">
        <f>(COUNTIFS(H2249:AL2249,"NS",H2251:AL2251,"&gt;=0.5",H2250:AL2250,"&gt;=1.5")+COUNTIFS(H2249:AL2249,"AL/NS",H2251:AL2251,"&gt;=0.5",H2250:AL2250,"&gt;=1.5")+COUNTIFS(H2249:AL2249,"NHD",H2251:AL2251,"&gt;=4.5",H2254:AL2254,"&gt;=2",H2250:AL2250,"&gt;=1.5"))*0.5</f>
        <v>0</v>
      </c>
      <c r="CI2249" s="266">
        <f>(COUNTIF(H2251:AL2251,"&gt;=10")+COUNTIFS(H2249:AL2249,"MD",H2251:AL2251,"&gt;=2")-COUNTIFS(H2249:AL2249,"TV",H2251:AL2251,"&gt;=10"))*0.5</f>
        <v>0</v>
      </c>
      <c r="CJ2249" s="266">
        <f>(COUNTIFS(H2249:AL2249,"D",H2253:AL2253,"&gt;=6.5",H2251:AL2251,"&gt;=3.5"))*0.5</f>
        <v>0.5</v>
      </c>
      <c r="CK2249" s="266">
        <f>(COUNTIF(H2254:AL2254,"&gt;=10")-COUNTIFS(H2249:AL2249,"PD",H2254:AL2254,"&gt;=10"))*0.5</f>
        <v>0</v>
      </c>
      <c r="CL2249" s="265">
        <f>(COUNTIFS(H2249:AL2249,"NHD",H2254:AL2254,"&gt;=3.5",H2255:AL2255,"&gt;=6.5")+COUNTIFS(H2249:AL2249,"BH",H2254:AL2254,"&gt;=1.5",H2255:AL2255,"&gt;=0.5")+COUNTIFS(H2249:AL2249,"BM",H2254:AL2254,"&gt;=1.5",H2255:AL2255,"&gt;=0.5")+COUNTIFS(H2249:AL2249,"D",H2254:AL2254,"&gt;=1.5",H2255:AL2255,"&gt;=0.5"))*0.5</f>
        <v>0</v>
      </c>
      <c r="CM2249" s="272"/>
      <c r="CN2249" s="264" t="s">
        <v>723</v>
      </c>
      <c r="CO2249" s="125">
        <f t="shared" ref="CO2249" si="774">+AM2249+AN2249+AO2249+AP2249+AQ2249+AR2249+AS2249+AU2249+BG2249</f>
        <v>26</v>
      </c>
      <c r="CP2249" s="225">
        <f>+SUM(I2250:I2255)-I2256</f>
        <v>10.5</v>
      </c>
      <c r="CQ2249" s="225">
        <f>+SUM(J2250:J2255)-J2256</f>
        <v>2</v>
      </c>
      <c r="CR2249" s="225">
        <f>+SUM(K2250:K2255)-K2256</f>
        <v>2</v>
      </c>
      <c r="CS2249" s="126"/>
      <c r="CT2249" s="126"/>
      <c r="CU2249" s="126"/>
      <c r="CV2249" s="126"/>
      <c r="CW2249" s="126"/>
      <c r="CX2249" s="126"/>
      <c r="CY2249" s="126"/>
      <c r="CZ2249" s="126"/>
      <c r="DA2249" s="126"/>
      <c r="DB2249" s="126"/>
      <c r="DC2249" s="126"/>
      <c r="DD2249" s="126"/>
      <c r="DE2249" s="126"/>
      <c r="DF2249" s="126" t="e">
        <f>+SUM(#REF!)</f>
        <v>#REF!</v>
      </c>
    </row>
    <row r="2250" spans="1:110" s="70" customFormat="1" ht="15" customHeight="1">
      <c r="A2250" s="228"/>
      <c r="B2250" s="705"/>
      <c r="C2250" s="354"/>
      <c r="D2250" s="237"/>
      <c r="E2250" s="237"/>
      <c r="F2250" s="242" t="s">
        <v>82</v>
      </c>
      <c r="G2250" s="71">
        <v>1.5</v>
      </c>
      <c r="H2250" s="83"/>
      <c r="I2250" s="83"/>
      <c r="J2250" s="83">
        <v>1.5</v>
      </c>
      <c r="K2250" s="83">
        <v>1.5</v>
      </c>
      <c r="L2250" s="83">
        <v>1.5</v>
      </c>
      <c r="M2250" s="83">
        <v>1.5</v>
      </c>
      <c r="N2250" s="83">
        <v>1.5</v>
      </c>
      <c r="O2250" s="83"/>
      <c r="P2250" s="83">
        <v>1.5</v>
      </c>
      <c r="Q2250" s="83">
        <v>1.5</v>
      </c>
      <c r="R2250" s="83">
        <v>1.5</v>
      </c>
      <c r="S2250" s="83">
        <v>1.5</v>
      </c>
      <c r="T2250" s="83">
        <v>0.5</v>
      </c>
      <c r="U2250" s="83"/>
      <c r="V2250" s="83"/>
      <c r="W2250" s="83"/>
      <c r="X2250" s="83"/>
      <c r="Y2250" s="83"/>
      <c r="Z2250" s="83"/>
      <c r="AA2250" s="83"/>
      <c r="AB2250" s="83"/>
      <c r="AC2250" s="79"/>
      <c r="AD2250" s="79"/>
      <c r="AE2250" s="79"/>
      <c r="AF2250" s="79"/>
      <c r="AG2250" s="79"/>
      <c r="AH2250" s="79"/>
      <c r="AI2250" s="79"/>
      <c r="AJ2250" s="79"/>
      <c r="AK2250" s="79"/>
      <c r="AL2250" s="79"/>
      <c r="AM2250" s="240"/>
      <c r="AN2250" s="240"/>
      <c r="AO2250" s="240"/>
      <c r="AP2250" s="240"/>
      <c r="AQ2250" s="240"/>
      <c r="AR2250" s="240"/>
      <c r="AS2250" s="240"/>
      <c r="AT2250" s="256"/>
      <c r="AU2250" s="256"/>
      <c r="AV2250" s="259"/>
      <c r="AW2250" s="259"/>
      <c r="AX2250" s="256"/>
      <c r="AY2250" s="256"/>
      <c r="AZ2250" s="256"/>
      <c r="BA2250" s="256"/>
      <c r="BB2250" s="256"/>
      <c r="BC2250" s="256"/>
      <c r="BD2250" s="256"/>
      <c r="BE2250" s="256"/>
      <c r="BF2250" s="256"/>
      <c r="BG2250" s="256"/>
      <c r="BH2250" s="256"/>
      <c r="BI2250" s="256"/>
      <c r="BJ2250" s="256"/>
      <c r="BK2250" s="256"/>
      <c r="BL2250" s="262"/>
      <c r="BM2250" s="262"/>
      <c r="BN2250" s="262"/>
      <c r="BO2250" s="262"/>
      <c r="BP2250" s="262"/>
      <c r="BQ2250" s="262"/>
      <c r="BR2250" s="270"/>
      <c r="BS2250" s="270"/>
      <c r="BT2250" s="270"/>
      <c r="BU2250" s="270"/>
      <c r="BV2250" s="270"/>
      <c r="BW2250" s="270"/>
      <c r="BX2250" s="256"/>
      <c r="BY2250" s="256"/>
      <c r="BZ2250" s="256"/>
      <c r="CA2250" s="267"/>
      <c r="CB2250" s="267"/>
      <c r="CC2250" s="274"/>
      <c r="CD2250" s="267"/>
      <c r="CE2250" s="267"/>
      <c r="CF2250" s="267"/>
      <c r="CG2250" s="267"/>
      <c r="CH2250" s="267"/>
      <c r="CI2250" s="267"/>
      <c r="CJ2250" s="267"/>
      <c r="CK2250" s="267"/>
      <c r="CL2250" s="265"/>
      <c r="CM2250" s="272"/>
      <c r="CN2250" s="264"/>
      <c r="CO2250" s="125"/>
      <c r="CP2250" s="226"/>
      <c r="CQ2250" s="226"/>
      <c r="CR2250" s="226"/>
      <c r="CS2250" s="126"/>
      <c r="CT2250" s="126"/>
      <c r="CU2250" s="126"/>
      <c r="CV2250" s="126"/>
      <c r="CW2250" s="126"/>
      <c r="CX2250" s="126"/>
      <c r="CY2250" s="126"/>
      <c r="CZ2250" s="126"/>
      <c r="DA2250" s="126"/>
      <c r="DB2250" s="126"/>
      <c r="DC2250" s="126"/>
      <c r="DD2250" s="126"/>
      <c r="DE2250" s="126"/>
      <c r="DF2250" s="126"/>
    </row>
    <row r="2251" spans="1:110" s="70" customFormat="1" ht="15" customHeight="1">
      <c r="A2251" s="228"/>
      <c r="B2251" s="705"/>
      <c r="C2251" s="354"/>
      <c r="D2251" s="237"/>
      <c r="E2251" s="237"/>
      <c r="F2251" s="243"/>
      <c r="G2251" s="72">
        <v>2</v>
      </c>
      <c r="H2251" s="84"/>
      <c r="I2251" s="84">
        <v>4</v>
      </c>
      <c r="J2251" s="84">
        <v>0.5</v>
      </c>
      <c r="K2251" s="84">
        <v>0.5</v>
      </c>
      <c r="L2251" s="84">
        <v>0.5</v>
      </c>
      <c r="M2251" s="84">
        <v>0.5</v>
      </c>
      <c r="N2251" s="84">
        <v>0.5</v>
      </c>
      <c r="O2251" s="84"/>
      <c r="P2251" s="84">
        <v>0.5</v>
      </c>
      <c r="Q2251" s="84">
        <v>0.5</v>
      </c>
      <c r="R2251" s="84">
        <v>0.5</v>
      </c>
      <c r="S2251" s="84">
        <v>0.5</v>
      </c>
      <c r="T2251" s="84">
        <v>0.5</v>
      </c>
      <c r="U2251" s="84"/>
      <c r="V2251" s="84"/>
      <c r="W2251" s="84"/>
      <c r="X2251" s="84"/>
      <c r="Y2251" s="84"/>
      <c r="Z2251" s="84"/>
      <c r="AA2251" s="84"/>
      <c r="AB2251" s="84"/>
      <c r="AC2251" s="80"/>
      <c r="AD2251" s="80"/>
      <c r="AE2251" s="80"/>
      <c r="AF2251" s="80"/>
      <c r="AG2251" s="80"/>
      <c r="AH2251" s="80"/>
      <c r="AI2251" s="80"/>
      <c r="AJ2251" s="80"/>
      <c r="AK2251" s="80"/>
      <c r="AL2251" s="80"/>
      <c r="AM2251" s="240"/>
      <c r="AN2251" s="240"/>
      <c r="AO2251" s="240"/>
      <c r="AP2251" s="240"/>
      <c r="AQ2251" s="240"/>
      <c r="AR2251" s="240"/>
      <c r="AS2251" s="240"/>
      <c r="AT2251" s="256"/>
      <c r="AU2251" s="256"/>
      <c r="AV2251" s="259"/>
      <c r="AW2251" s="259"/>
      <c r="AX2251" s="256"/>
      <c r="AY2251" s="256"/>
      <c r="AZ2251" s="256"/>
      <c r="BA2251" s="256"/>
      <c r="BB2251" s="256"/>
      <c r="BC2251" s="256"/>
      <c r="BD2251" s="256"/>
      <c r="BE2251" s="256"/>
      <c r="BF2251" s="256"/>
      <c r="BG2251" s="256"/>
      <c r="BH2251" s="256"/>
      <c r="BI2251" s="256"/>
      <c r="BJ2251" s="256"/>
      <c r="BK2251" s="256"/>
      <c r="BL2251" s="262"/>
      <c r="BM2251" s="262"/>
      <c r="BN2251" s="262"/>
      <c r="BO2251" s="262"/>
      <c r="BP2251" s="262"/>
      <c r="BQ2251" s="262"/>
      <c r="BR2251" s="270"/>
      <c r="BS2251" s="270"/>
      <c r="BT2251" s="270"/>
      <c r="BU2251" s="270"/>
      <c r="BV2251" s="270"/>
      <c r="BW2251" s="270"/>
      <c r="BX2251" s="256"/>
      <c r="BY2251" s="256"/>
      <c r="BZ2251" s="256"/>
      <c r="CA2251" s="267"/>
      <c r="CB2251" s="267"/>
      <c r="CC2251" s="274"/>
      <c r="CD2251" s="267"/>
      <c r="CE2251" s="267"/>
      <c r="CF2251" s="267"/>
      <c r="CG2251" s="267"/>
      <c r="CH2251" s="267"/>
      <c r="CI2251" s="267"/>
      <c r="CJ2251" s="267"/>
      <c r="CK2251" s="267"/>
      <c r="CL2251" s="265"/>
      <c r="CM2251" s="272"/>
      <c r="CN2251" s="264"/>
      <c r="CO2251" s="125"/>
      <c r="CP2251" s="226"/>
      <c r="CQ2251" s="226"/>
      <c r="CR2251" s="226"/>
      <c r="CS2251" s="126"/>
      <c r="CT2251" s="126"/>
      <c r="CU2251" s="126"/>
      <c r="CV2251" s="126"/>
      <c r="CW2251" s="126"/>
      <c r="CX2251" s="126"/>
      <c r="CY2251" s="126"/>
      <c r="CZ2251" s="126"/>
      <c r="DA2251" s="126"/>
      <c r="DB2251" s="126"/>
      <c r="DC2251" s="126"/>
      <c r="DD2251" s="126"/>
      <c r="DE2251" s="126"/>
      <c r="DF2251" s="126"/>
    </row>
    <row r="2252" spans="1:110" s="70" customFormat="1" ht="15" customHeight="1">
      <c r="A2252" s="228"/>
      <c r="B2252" s="705"/>
      <c r="C2252" s="354"/>
      <c r="D2252" s="237"/>
      <c r="E2252" s="237"/>
      <c r="F2252" s="243"/>
      <c r="G2252" s="72">
        <v>2.1</v>
      </c>
      <c r="H2252" s="84"/>
      <c r="I2252" s="84"/>
      <c r="J2252" s="84"/>
      <c r="K2252" s="84"/>
      <c r="L2252" s="84"/>
      <c r="M2252" s="84"/>
      <c r="N2252" s="84"/>
      <c r="O2252" s="84"/>
      <c r="P2252" s="84"/>
      <c r="Q2252" s="84"/>
      <c r="R2252" s="84"/>
      <c r="S2252" s="84"/>
      <c r="T2252" s="84"/>
      <c r="U2252" s="84"/>
      <c r="V2252" s="84"/>
      <c r="W2252" s="84"/>
      <c r="X2252" s="84"/>
      <c r="Y2252" s="84"/>
      <c r="Z2252" s="84"/>
      <c r="AA2252" s="84"/>
      <c r="AB2252" s="84"/>
      <c r="AC2252" s="80"/>
      <c r="AD2252" s="80"/>
      <c r="AE2252" s="80"/>
      <c r="AF2252" s="80"/>
      <c r="AG2252" s="80"/>
      <c r="AH2252" s="80"/>
      <c r="AI2252" s="80"/>
      <c r="AJ2252" s="80"/>
      <c r="AK2252" s="80"/>
      <c r="AL2252" s="80"/>
      <c r="AM2252" s="240"/>
      <c r="AN2252" s="240"/>
      <c r="AO2252" s="240"/>
      <c r="AP2252" s="240"/>
      <c r="AQ2252" s="240"/>
      <c r="AR2252" s="240"/>
      <c r="AS2252" s="240"/>
      <c r="AT2252" s="256"/>
      <c r="AU2252" s="256"/>
      <c r="AV2252" s="259"/>
      <c r="AW2252" s="259"/>
      <c r="AX2252" s="256"/>
      <c r="AY2252" s="256"/>
      <c r="AZ2252" s="256"/>
      <c r="BA2252" s="256"/>
      <c r="BB2252" s="256"/>
      <c r="BC2252" s="256"/>
      <c r="BD2252" s="256"/>
      <c r="BE2252" s="256"/>
      <c r="BF2252" s="256"/>
      <c r="BG2252" s="256"/>
      <c r="BH2252" s="256"/>
      <c r="BI2252" s="256"/>
      <c r="BJ2252" s="256"/>
      <c r="BK2252" s="256"/>
      <c r="BL2252" s="262"/>
      <c r="BM2252" s="262"/>
      <c r="BN2252" s="262"/>
      <c r="BO2252" s="262"/>
      <c r="BP2252" s="262"/>
      <c r="BQ2252" s="262"/>
      <c r="BR2252" s="270"/>
      <c r="BS2252" s="270"/>
      <c r="BT2252" s="270"/>
      <c r="BU2252" s="270"/>
      <c r="BV2252" s="270"/>
      <c r="BW2252" s="270"/>
      <c r="BX2252" s="256"/>
      <c r="BY2252" s="256"/>
      <c r="BZ2252" s="256"/>
      <c r="CA2252" s="267"/>
      <c r="CB2252" s="267"/>
      <c r="CC2252" s="274"/>
      <c r="CD2252" s="267"/>
      <c r="CE2252" s="267"/>
      <c r="CF2252" s="267"/>
      <c r="CG2252" s="267"/>
      <c r="CH2252" s="267"/>
      <c r="CI2252" s="267"/>
      <c r="CJ2252" s="267"/>
      <c r="CK2252" s="267"/>
      <c r="CL2252" s="265"/>
      <c r="CM2252" s="272"/>
      <c r="CN2252" s="264"/>
      <c r="CO2252" s="125"/>
      <c r="CP2252" s="226"/>
      <c r="CQ2252" s="226"/>
      <c r="CR2252" s="226"/>
      <c r="CS2252" s="126"/>
      <c r="CT2252" s="126"/>
      <c r="CU2252" s="126"/>
      <c r="CV2252" s="126"/>
      <c r="CW2252" s="126"/>
      <c r="CX2252" s="126"/>
      <c r="CY2252" s="126"/>
      <c r="CZ2252" s="126"/>
      <c r="DA2252" s="126"/>
      <c r="DB2252" s="126"/>
      <c r="DC2252" s="126"/>
      <c r="DD2252" s="126"/>
      <c r="DE2252" s="126"/>
      <c r="DF2252" s="126"/>
    </row>
    <row r="2253" spans="1:110" s="70" customFormat="1" ht="15" customHeight="1">
      <c r="A2253" s="228"/>
      <c r="B2253" s="705"/>
      <c r="C2253" s="354"/>
      <c r="D2253" s="237"/>
      <c r="E2253" s="237"/>
      <c r="F2253" s="243"/>
      <c r="G2253" s="72">
        <v>2.7</v>
      </c>
      <c r="H2253" s="84"/>
      <c r="I2253" s="84">
        <v>6.5</v>
      </c>
      <c r="J2253" s="84"/>
      <c r="K2253" s="84"/>
      <c r="L2253" s="84"/>
      <c r="M2253" s="84"/>
      <c r="N2253" s="84"/>
      <c r="O2253" s="84"/>
      <c r="P2253" s="84"/>
      <c r="Q2253" s="84"/>
      <c r="R2253" s="84"/>
      <c r="S2253" s="84"/>
      <c r="T2253" s="84"/>
      <c r="U2253" s="84"/>
      <c r="V2253" s="84"/>
      <c r="W2253" s="84"/>
      <c r="X2253" s="84"/>
      <c r="Y2253" s="84"/>
      <c r="Z2253" s="84"/>
      <c r="AA2253" s="84"/>
      <c r="AB2253" s="84"/>
      <c r="AC2253" s="80"/>
      <c r="AD2253" s="80"/>
      <c r="AE2253" s="80"/>
      <c r="AF2253" s="80"/>
      <c r="AG2253" s="80"/>
      <c r="AH2253" s="80"/>
      <c r="AI2253" s="80"/>
      <c r="AJ2253" s="80"/>
      <c r="AK2253" s="80"/>
      <c r="AL2253" s="80"/>
      <c r="AM2253" s="240"/>
      <c r="AN2253" s="240"/>
      <c r="AO2253" s="240"/>
      <c r="AP2253" s="240"/>
      <c r="AQ2253" s="240"/>
      <c r="AR2253" s="240"/>
      <c r="AS2253" s="240"/>
      <c r="AT2253" s="256"/>
      <c r="AU2253" s="256"/>
      <c r="AV2253" s="259"/>
      <c r="AW2253" s="259"/>
      <c r="AX2253" s="256"/>
      <c r="AY2253" s="256"/>
      <c r="AZ2253" s="256"/>
      <c r="BA2253" s="256"/>
      <c r="BB2253" s="256"/>
      <c r="BC2253" s="256"/>
      <c r="BD2253" s="256"/>
      <c r="BE2253" s="256"/>
      <c r="BF2253" s="256"/>
      <c r="BG2253" s="256"/>
      <c r="BH2253" s="256"/>
      <c r="BI2253" s="256"/>
      <c r="BJ2253" s="256"/>
      <c r="BK2253" s="256"/>
      <c r="BL2253" s="262"/>
      <c r="BM2253" s="262"/>
      <c r="BN2253" s="262"/>
      <c r="BO2253" s="262"/>
      <c r="BP2253" s="262"/>
      <c r="BQ2253" s="262"/>
      <c r="BR2253" s="270"/>
      <c r="BS2253" s="270"/>
      <c r="BT2253" s="270"/>
      <c r="BU2253" s="270"/>
      <c r="BV2253" s="270"/>
      <c r="BW2253" s="270"/>
      <c r="BX2253" s="256"/>
      <c r="BY2253" s="256"/>
      <c r="BZ2253" s="256"/>
      <c r="CA2253" s="267"/>
      <c r="CB2253" s="267"/>
      <c r="CC2253" s="274"/>
      <c r="CD2253" s="267"/>
      <c r="CE2253" s="267"/>
      <c r="CF2253" s="267"/>
      <c r="CG2253" s="267"/>
      <c r="CH2253" s="267"/>
      <c r="CI2253" s="267"/>
      <c r="CJ2253" s="267"/>
      <c r="CK2253" s="267"/>
      <c r="CL2253" s="265"/>
      <c r="CM2253" s="272"/>
      <c r="CN2253" s="264"/>
      <c r="CO2253" s="125"/>
      <c r="CP2253" s="226"/>
      <c r="CQ2253" s="226"/>
      <c r="CR2253" s="226"/>
      <c r="CS2253" s="126"/>
      <c r="CT2253" s="126"/>
      <c r="CU2253" s="126"/>
      <c r="CV2253" s="126"/>
      <c r="CW2253" s="126"/>
      <c r="CX2253" s="126"/>
      <c r="CY2253" s="126"/>
      <c r="CZ2253" s="126"/>
      <c r="DA2253" s="126"/>
      <c r="DB2253" s="126"/>
      <c r="DC2253" s="126"/>
      <c r="DD2253" s="126"/>
      <c r="DE2253" s="126"/>
      <c r="DF2253" s="126"/>
    </row>
    <row r="2254" spans="1:110" s="70" customFormat="1" ht="15" customHeight="1">
      <c r="A2254" s="228"/>
      <c r="B2254" s="705"/>
      <c r="C2254" s="354"/>
      <c r="D2254" s="237"/>
      <c r="E2254" s="237"/>
      <c r="F2254" s="243"/>
      <c r="G2254" s="72">
        <v>3</v>
      </c>
      <c r="H2254" s="84"/>
      <c r="I2254" s="84"/>
      <c r="J2254" s="84"/>
      <c r="K2254" s="84"/>
      <c r="L2254" s="84"/>
      <c r="M2254" s="84"/>
      <c r="N2254" s="84"/>
      <c r="O2254" s="84"/>
      <c r="P2254" s="84"/>
      <c r="Q2254" s="84"/>
      <c r="R2254" s="84"/>
      <c r="S2254" s="84"/>
      <c r="T2254" s="84"/>
      <c r="U2254" s="84"/>
      <c r="V2254" s="84"/>
      <c r="W2254" s="84"/>
      <c r="X2254" s="84"/>
      <c r="Y2254" s="84"/>
      <c r="Z2254" s="84"/>
      <c r="AA2254" s="84"/>
      <c r="AB2254" s="84"/>
      <c r="AC2254" s="80"/>
      <c r="AD2254" s="80"/>
      <c r="AE2254" s="80"/>
      <c r="AF2254" s="80"/>
      <c r="AG2254" s="80"/>
      <c r="AH2254" s="80"/>
      <c r="AI2254" s="80"/>
      <c r="AJ2254" s="80"/>
      <c r="AK2254" s="80"/>
      <c r="AL2254" s="80"/>
      <c r="AM2254" s="240"/>
      <c r="AN2254" s="240"/>
      <c r="AO2254" s="240"/>
      <c r="AP2254" s="240"/>
      <c r="AQ2254" s="240"/>
      <c r="AR2254" s="240"/>
      <c r="AS2254" s="240"/>
      <c r="AT2254" s="256"/>
      <c r="AU2254" s="256"/>
      <c r="AV2254" s="259"/>
      <c r="AW2254" s="259"/>
      <c r="AX2254" s="256"/>
      <c r="AY2254" s="256"/>
      <c r="AZ2254" s="256"/>
      <c r="BA2254" s="256"/>
      <c r="BB2254" s="256"/>
      <c r="BC2254" s="256"/>
      <c r="BD2254" s="256"/>
      <c r="BE2254" s="256"/>
      <c r="BF2254" s="256"/>
      <c r="BG2254" s="256"/>
      <c r="BH2254" s="256"/>
      <c r="BI2254" s="256"/>
      <c r="BJ2254" s="256"/>
      <c r="BK2254" s="256"/>
      <c r="BL2254" s="262"/>
      <c r="BM2254" s="262"/>
      <c r="BN2254" s="262"/>
      <c r="BO2254" s="262"/>
      <c r="BP2254" s="262"/>
      <c r="BQ2254" s="262"/>
      <c r="BR2254" s="270"/>
      <c r="BS2254" s="270"/>
      <c r="BT2254" s="270"/>
      <c r="BU2254" s="270"/>
      <c r="BV2254" s="270"/>
      <c r="BW2254" s="270"/>
      <c r="BX2254" s="256"/>
      <c r="BY2254" s="256"/>
      <c r="BZ2254" s="256"/>
      <c r="CA2254" s="267"/>
      <c r="CB2254" s="267"/>
      <c r="CC2254" s="274"/>
      <c r="CD2254" s="267"/>
      <c r="CE2254" s="267"/>
      <c r="CF2254" s="267"/>
      <c r="CG2254" s="267"/>
      <c r="CH2254" s="267"/>
      <c r="CI2254" s="267"/>
      <c r="CJ2254" s="267"/>
      <c r="CK2254" s="267"/>
      <c r="CL2254" s="265"/>
      <c r="CM2254" s="272"/>
      <c r="CN2254" s="264"/>
      <c r="CO2254" s="125"/>
      <c r="CP2254" s="226"/>
      <c r="CQ2254" s="226"/>
      <c r="CR2254" s="226"/>
      <c r="CS2254" s="126"/>
      <c r="CT2254" s="126"/>
      <c r="CU2254" s="126"/>
      <c r="CV2254" s="126"/>
      <c r="CW2254" s="126"/>
      <c r="CX2254" s="126"/>
      <c r="CY2254" s="126"/>
      <c r="CZ2254" s="126"/>
      <c r="DA2254" s="126"/>
      <c r="DB2254" s="126"/>
      <c r="DC2254" s="126"/>
      <c r="DD2254" s="126"/>
      <c r="DE2254" s="126"/>
      <c r="DF2254" s="126"/>
    </row>
    <row r="2255" spans="1:110" s="70" customFormat="1" ht="15" customHeight="1">
      <c r="A2255" s="228"/>
      <c r="B2255" s="705"/>
      <c r="C2255" s="354"/>
      <c r="D2255" s="237"/>
      <c r="E2255" s="237"/>
      <c r="F2255" s="244"/>
      <c r="G2255" s="73">
        <v>3.9</v>
      </c>
      <c r="H2255" s="85"/>
      <c r="I2255" s="85"/>
      <c r="J2255" s="85"/>
      <c r="K2255" s="85"/>
      <c r="L2255" s="85"/>
      <c r="M2255" s="85"/>
      <c r="N2255" s="85"/>
      <c r="O2255" s="85"/>
      <c r="P2255" s="85"/>
      <c r="Q2255" s="85"/>
      <c r="R2255" s="85"/>
      <c r="S2255" s="85"/>
      <c r="T2255" s="85"/>
      <c r="U2255" s="85"/>
      <c r="V2255" s="85"/>
      <c r="W2255" s="85"/>
      <c r="X2255" s="85"/>
      <c r="Y2255" s="85"/>
      <c r="Z2255" s="85"/>
      <c r="AA2255" s="85"/>
      <c r="AB2255" s="85"/>
      <c r="AC2255" s="81"/>
      <c r="AD2255" s="81"/>
      <c r="AE2255" s="81"/>
      <c r="AF2255" s="81"/>
      <c r="AG2255" s="81"/>
      <c r="AH2255" s="81"/>
      <c r="AI2255" s="81"/>
      <c r="AJ2255" s="81"/>
      <c r="AK2255" s="81"/>
      <c r="AL2255" s="81"/>
      <c r="AM2255" s="240"/>
      <c r="AN2255" s="240"/>
      <c r="AO2255" s="240"/>
      <c r="AP2255" s="240"/>
      <c r="AQ2255" s="240"/>
      <c r="AR2255" s="240"/>
      <c r="AS2255" s="240"/>
      <c r="AT2255" s="256"/>
      <c r="AU2255" s="256"/>
      <c r="AV2255" s="259"/>
      <c r="AW2255" s="259"/>
      <c r="AX2255" s="256"/>
      <c r="AY2255" s="256"/>
      <c r="AZ2255" s="256"/>
      <c r="BA2255" s="256"/>
      <c r="BB2255" s="256"/>
      <c r="BC2255" s="256"/>
      <c r="BD2255" s="256"/>
      <c r="BE2255" s="256"/>
      <c r="BF2255" s="256"/>
      <c r="BG2255" s="256"/>
      <c r="BH2255" s="256"/>
      <c r="BI2255" s="256"/>
      <c r="BJ2255" s="256"/>
      <c r="BK2255" s="256"/>
      <c r="BL2255" s="262"/>
      <c r="BM2255" s="262"/>
      <c r="BN2255" s="262"/>
      <c r="BO2255" s="262"/>
      <c r="BP2255" s="262"/>
      <c r="BQ2255" s="262"/>
      <c r="BR2255" s="270"/>
      <c r="BS2255" s="270"/>
      <c r="BT2255" s="270"/>
      <c r="BU2255" s="270"/>
      <c r="BV2255" s="270"/>
      <c r="BW2255" s="270"/>
      <c r="BX2255" s="256"/>
      <c r="BY2255" s="256"/>
      <c r="BZ2255" s="256"/>
      <c r="CA2255" s="267"/>
      <c r="CB2255" s="267"/>
      <c r="CC2255" s="274"/>
      <c r="CD2255" s="267"/>
      <c r="CE2255" s="267"/>
      <c r="CF2255" s="267"/>
      <c r="CG2255" s="267"/>
      <c r="CH2255" s="267"/>
      <c r="CI2255" s="267"/>
      <c r="CJ2255" s="267"/>
      <c r="CK2255" s="267"/>
      <c r="CL2255" s="265"/>
      <c r="CM2255" s="272"/>
      <c r="CN2255" s="264"/>
      <c r="CO2255" s="125"/>
      <c r="CP2255" s="226"/>
      <c r="CQ2255" s="226"/>
      <c r="CR2255" s="226"/>
      <c r="CS2255" s="126"/>
      <c r="CT2255" s="126"/>
      <c r="CU2255" s="126"/>
      <c r="CV2255" s="126"/>
      <c r="CW2255" s="126"/>
      <c r="CX2255" s="126"/>
      <c r="CY2255" s="126"/>
      <c r="CZ2255" s="126"/>
      <c r="DA2255" s="126"/>
      <c r="DB2255" s="126"/>
      <c r="DC2255" s="126"/>
      <c r="DD2255" s="126"/>
      <c r="DE2255" s="126"/>
      <c r="DF2255" s="126"/>
    </row>
    <row r="2256" spans="1:110" s="70" customFormat="1" ht="15" customHeight="1">
      <c r="A2256" s="229"/>
      <c r="B2256" s="706"/>
      <c r="C2256" s="355"/>
      <c r="D2256" s="238"/>
      <c r="E2256" s="238"/>
      <c r="F2256" s="245" t="s">
        <v>83</v>
      </c>
      <c r="G2256" s="246"/>
      <c r="H2256" s="82"/>
      <c r="I2256" s="82"/>
      <c r="J2256" s="82"/>
      <c r="K2256" s="82"/>
      <c r="L2256" s="82"/>
      <c r="M2256" s="82"/>
      <c r="N2256" s="82"/>
      <c r="O2256" s="82"/>
      <c r="P2256" s="82"/>
      <c r="Q2256" s="82"/>
      <c r="R2256" s="82"/>
      <c r="S2256" s="82"/>
      <c r="T2256" s="82"/>
      <c r="U2256" s="82"/>
      <c r="V2256" s="82"/>
      <c r="W2256" s="82"/>
      <c r="X2256" s="82"/>
      <c r="Y2256" s="82"/>
      <c r="Z2256" s="82"/>
      <c r="AA2256" s="82"/>
      <c r="AB2256" s="82"/>
      <c r="AC2256" s="35"/>
      <c r="AD2256" s="35"/>
      <c r="AE2256" s="35"/>
      <c r="AF2256" s="35"/>
      <c r="AG2256" s="35"/>
      <c r="AH2256" s="35"/>
      <c r="AI2256" s="35"/>
      <c r="AJ2256" s="35"/>
      <c r="AK2256" s="35"/>
      <c r="AL2256" s="35"/>
      <c r="AM2256" s="241"/>
      <c r="AN2256" s="241"/>
      <c r="AO2256" s="241"/>
      <c r="AP2256" s="241"/>
      <c r="AQ2256" s="241"/>
      <c r="AR2256" s="241"/>
      <c r="AS2256" s="241"/>
      <c r="AT2256" s="257"/>
      <c r="AU2256" s="257"/>
      <c r="AV2256" s="260"/>
      <c r="AW2256" s="260"/>
      <c r="AX2256" s="257"/>
      <c r="AY2256" s="257"/>
      <c r="AZ2256" s="257"/>
      <c r="BA2256" s="257"/>
      <c r="BB2256" s="257"/>
      <c r="BC2256" s="257"/>
      <c r="BD2256" s="257"/>
      <c r="BE2256" s="257"/>
      <c r="BF2256" s="257"/>
      <c r="BG2256" s="257"/>
      <c r="BH2256" s="257"/>
      <c r="BI2256" s="257"/>
      <c r="BJ2256" s="257"/>
      <c r="BK2256" s="257"/>
      <c r="BL2256" s="263"/>
      <c r="BM2256" s="263"/>
      <c r="BN2256" s="263"/>
      <c r="BO2256" s="263"/>
      <c r="BP2256" s="263"/>
      <c r="BQ2256" s="263"/>
      <c r="BR2256" s="271"/>
      <c r="BS2256" s="271"/>
      <c r="BT2256" s="271"/>
      <c r="BU2256" s="271"/>
      <c r="BV2256" s="271"/>
      <c r="BW2256" s="271"/>
      <c r="BX2256" s="257"/>
      <c r="BY2256" s="257"/>
      <c r="BZ2256" s="257"/>
      <c r="CA2256" s="268"/>
      <c r="CB2256" s="268"/>
      <c r="CC2256" s="275"/>
      <c r="CD2256" s="268"/>
      <c r="CE2256" s="268"/>
      <c r="CF2256" s="268"/>
      <c r="CG2256" s="268"/>
      <c r="CH2256" s="268"/>
      <c r="CI2256" s="268"/>
      <c r="CJ2256" s="268"/>
      <c r="CK2256" s="268"/>
      <c r="CL2256" s="265"/>
      <c r="CM2256" s="272"/>
      <c r="CN2256" s="264"/>
      <c r="CO2256" s="125"/>
      <c r="CP2256" s="226"/>
      <c r="CQ2256" s="226"/>
      <c r="CR2256" s="226"/>
      <c r="CS2256" s="126"/>
      <c r="CT2256" s="126"/>
      <c r="CU2256" s="126"/>
      <c r="CV2256" s="126"/>
      <c r="CW2256" s="126"/>
      <c r="CX2256" s="126"/>
      <c r="CY2256" s="126"/>
      <c r="CZ2256" s="126"/>
      <c r="DA2256" s="126"/>
      <c r="DB2256" s="126"/>
      <c r="DC2256" s="126"/>
      <c r="DD2256" s="126"/>
      <c r="DE2256" s="126"/>
      <c r="DF2256" s="126"/>
    </row>
    <row r="2257" spans="1:110" s="70" customFormat="1" ht="15" customHeight="1">
      <c r="A2257" s="227">
        <f t="shared" si="764"/>
        <v>280</v>
      </c>
      <c r="B2257" s="462" t="s">
        <v>286</v>
      </c>
      <c r="C2257" s="443" t="s">
        <v>287</v>
      </c>
      <c r="D2257" s="236">
        <v>43271</v>
      </c>
      <c r="E2257" s="236" t="s">
        <v>277</v>
      </c>
      <c r="F2257" s="253" t="s">
        <v>80</v>
      </c>
      <c r="G2257" s="254"/>
      <c r="H2257" s="82" t="s">
        <v>69</v>
      </c>
      <c r="I2257" s="82" t="s">
        <v>973</v>
      </c>
      <c r="J2257" s="82" t="s">
        <v>61</v>
      </c>
      <c r="K2257" s="82" t="s">
        <v>61</v>
      </c>
      <c r="L2257" s="82" t="s">
        <v>61</v>
      </c>
      <c r="M2257" s="82" t="s">
        <v>61</v>
      </c>
      <c r="N2257" s="82" t="s">
        <v>61</v>
      </c>
      <c r="O2257" s="82"/>
      <c r="P2257" s="82" t="s">
        <v>61</v>
      </c>
      <c r="Q2257" s="82" t="s">
        <v>61</v>
      </c>
      <c r="R2257" s="82" t="s">
        <v>61</v>
      </c>
      <c r="S2257" s="82" t="s">
        <v>61</v>
      </c>
      <c r="T2257" s="82" t="s">
        <v>61</v>
      </c>
      <c r="U2257" s="82" t="s">
        <v>61</v>
      </c>
      <c r="V2257" s="82"/>
      <c r="W2257" s="82" t="s">
        <v>60</v>
      </c>
      <c r="X2257" s="82" t="s">
        <v>60</v>
      </c>
      <c r="Y2257" s="82" t="s">
        <v>60</v>
      </c>
      <c r="Z2257" s="82" t="s">
        <v>60</v>
      </c>
      <c r="AA2257" s="82" t="s">
        <v>60</v>
      </c>
      <c r="AB2257" s="82" t="s">
        <v>60</v>
      </c>
      <c r="AC2257" s="82"/>
      <c r="AD2257" s="82" t="s">
        <v>60</v>
      </c>
      <c r="AE2257" s="82" t="s">
        <v>60</v>
      </c>
      <c r="AF2257" s="82" t="s">
        <v>60</v>
      </c>
      <c r="AG2257" s="82" t="s">
        <v>60</v>
      </c>
      <c r="AH2257" s="82" t="s">
        <v>60</v>
      </c>
      <c r="AI2257" s="82" t="s">
        <v>1471</v>
      </c>
      <c r="AJ2257" s="82"/>
      <c r="AK2257" s="82" t="s">
        <v>61</v>
      </c>
      <c r="AL2257" s="82" t="s">
        <v>61</v>
      </c>
      <c r="AM2257" s="239">
        <f>COUNTIF(H2257:AL2257,"PH")+COUNTIF(H2257:AL2257,"PH/L")+COUNTIF(H2257:AL2257,"PM")</f>
        <v>0</v>
      </c>
      <c r="AN2257" s="239">
        <f>COUNTIF(H2257:AL2257,"PD")+COUNTIF(H2257:AL2257,"PDD")+COUNTIF(H2257:AL2257,"P/DS")/2+COUNTIF(H2257:AL2257,"PMD")</f>
        <v>0</v>
      </c>
      <c r="AO2257" s="239">
        <f>COUNTIF(H2257:AL2257,"PN")+COUNTIF(H2257:AL2257,"P/NS")/2+COUNTIF(H2257:AL2257,"PH")+COUNTIF(H2257:AL2257,"PH/F")/2+COUNTIF(H2257:AL2257,"PH/L")/2+COUNTIF(H2257:AL2257,"PM")</f>
        <v>0</v>
      </c>
      <c r="AP2257" s="239">
        <f>COUNTIF(H2257:AL2257,"BH")+COUNTIF(H2257:AL2257,"AL/BL")+COUNTIF(H2257:AL2257,"UL/BL")+COUNTIF(H2257:AL2257,"BM")</f>
        <v>0</v>
      </c>
      <c r="AQ2257" s="239">
        <f>COUNTIF(H2257:AL2257,"DS")+COUNTIF(H2257:AL2257,"AL/DS")/2+COUNTIF(H2257:AL2257,"UL/DS")/2+COUNTIF(H2257:AL2257,"CT")+COUNTIF(H2257:AL2257,"MD")</f>
        <v>11.5</v>
      </c>
      <c r="AR2257" s="239">
        <f>COUNTIF(H2257:AL2257,"NS")+COUNTIF(H2257:AL2257,"AL/NS")/2+COUNTIF(H2257:AL2257,"UL/NS")/2+COUNTIF(H2257:AL2257,"BH")+COUNTIF(H2257:AL2257,"AL/BF")/2+COUNTIF(H2257:AL2257,"AL/BL")/2+COUNTIF(H2257:AL2257,"UL/BL")/2+COUNTIF(H2257:AL2257,"UL/BF")/2+COUNTIF(H2257:AL2257,"BM")</f>
        <v>13</v>
      </c>
      <c r="AS2257" s="239">
        <f>COUNTIF(H2257:AL2257,"AL")+COUNTIF(H2257:AL2257,"AL/DS")/2+COUNTIF(H2257:AL2257,"AL/NS")/2+COUNTIF(H2257:AL2257,"NH")+COUNTIF(H2257:AL2257,"SL")+COUNTIF(H2257:AL2257,"NHD")+COUNTIF(H2257:AL2257,"B")+COUNTIF(H2257:AL2257,"HL")+COUNTIF(H2257:AL2257,"AL/BF")/2+COUNTIF(H2257:AL2257,"AL/BL")/2</f>
        <v>1</v>
      </c>
      <c r="AT2257" s="255">
        <f>COUNTIF(H2257:AL2257,"PD")+COUNTIF(H2257:AL2257,"PN")+COUNTIF(H2257:AL2257,"P/DS")/2+COUNTIF(H2257:AL2257,"P/NS")/2+COUNTIF(H2257:AL2257,"DS")+COUNTIF(H2257:AL2257,"NS")+COUNTIF(H2257:AL2257,"AL")+COUNTIF(H2257:AL2257,"AL/DS")+COUNTIF(H2257:AL2257,"AL/NS")+COUNTIF(H2257:AL2257,"NH")+COUNTIF(H2257:AL2257,"SL")+COUNTIF(H2257:AL2257,"UL/DS")/2+COUNTIF(H2257:AL2257,"UL/NS")/2+COUNTIF(H2257:AL2257,"CT")+COUNTIF(H2257:AL2257,"NHD")+COUNTIF(H2257:AL2257,"PDD")+COUNTIF(H2257:AL2257,"B")+COUNTIF(H2257:AL2257,"HL")+COUNTIF(H2257:AL2257,"PH")+COUNTIF(H2257:AL2257,"BH")+COUNTIF(H2257:AL2257,"AL/BF")+COUNTIF(H2257:AL2257,"AL/BL")+COUNTIF(H2257:AL2257,"UL/BF")/2+COUNTIF(H2257:AL2257,"UL/BL")/2+COUNTIF(H2257:AL2257,"PH/F")/2+COUNTIF(H2257:AL2257,"PH/L")/2+COUNTIF(H2257:AL2257,"MD")+COUNTIF(H2257:AL2257,"PMD")+COUNTIF(H2257:AL2257,"PM")+COUNTIF(H2257:AL2257,"BM")</f>
        <v>25.5</v>
      </c>
      <c r="AU2257" s="255">
        <f>COUNTIF(H2257:AL2257,"P/DS")/2+COUNTIF(H2257:AL2257,"P/NS")/2+COUNTIF(H2257:AL2257,"IL")+COUNTIF(H2257:AL2257,"NL")+COUNTIF(H2257:AL2257,"UL")+COUNTIF(H2257:AL2257,"UL/DS")/2+COUNTIF(H2257:AL2257,"UL/NS")/2+COUNTIF(H2257:AL2257,"KT")+COUNTIF(H2257:AL2257,"UL/BF")/2+COUNTIF(H2257:AL2257,"UL/BL")/2+COUNTIF(H2257:AL2257,"PH/F")/2+COUNTIF(H2257:AL2257,"PH/L")/2+COUNTIF(H2257:AL2257,"NB")</f>
        <v>0.5</v>
      </c>
      <c r="AV2257" s="258">
        <f>COUNTIF(H2257:AL2257,"PN")+COUNTIF(H2257:AL2257,"TVD")+COUNTIF(H2257:AL2257,"PH")+COUNTIF(H2257:AL2257,"PM")+COUNTIF(H2257:AL2257,"PDD")-COUNTIFS(H2257:AL2257,"PN",H2264:AL2264,"&gt;=3")-COUNTIFS(H2257:AL2257,"PM",H2264:AL2264,"&gt;=3")</f>
        <v>0</v>
      </c>
      <c r="AW2257" s="258">
        <f>COUNTIF(H2257:AL2257,"NS")+COUNTIF(H2257:AL2257,"D")+COUNTIF(H2257:AL2257,"BH")+COUNTIF(H2257:AL2257,"NHD")+COUNTIF(H2257:AL2257,"BM")-COUNTIFS(H2257:AL2257,"NS",H2264:AL2264,"&gt;=3")-COUNTIFS(H2257:AL2257,"BH",H2264:AL2264,"&gt;=3")-COUNTIFS(H2257:AL2257,"BM",H2264:AL2264,"&gt;=3")</f>
        <v>14</v>
      </c>
      <c r="AX2257" s="255">
        <f>COUNTIF(H2257:AL2257,"AL")+COUNTIF(H2257:AL2257,"AL/DS")/2+COUNTIF(H2257:AL2257,"AL/NS")/2+COUNTIF(H2257:AL2257,"AL/BF")+COUNTIF(H2257:AL2257,"AL/BL")/2</f>
        <v>0</v>
      </c>
      <c r="AY2257" s="255">
        <f>COUNTIF(H2257:AL2257,"SL")</f>
        <v>0</v>
      </c>
      <c r="AZ2257" s="255">
        <f>COUNTIF(H2257:AL2257,"NH")</f>
        <v>1</v>
      </c>
      <c r="BA2257" s="255">
        <f>COUNTIF(H2257:AL2257,"HL")</f>
        <v>0</v>
      </c>
      <c r="BB2257" s="255">
        <f>COUNTIF(G2257:AL2257,"P/DS")/2+COUNTIF(G2257:AL2257,"P/NS")/2+COUNTIF(G2257:AL2257,"UL")+COUNTIF(G2257:AL2257,"UL/DS")/2+COUNTIF(G2257:AL2257,"UL/NS")/2+COUNTIF(G2257:AL2257,"UL/BL")/2+COUNTIF(G2257:AL2257,"UL/BF")/2+COUNTIF(G2257:AL2257,"PH/F")/2+COUNTIF(G2257:AL2257,"PH/L")/2</f>
        <v>0.5</v>
      </c>
      <c r="BC2257" s="255">
        <f>COUNTIF(H2257:AL2257,"NB")</f>
        <v>0</v>
      </c>
      <c r="BD2257" s="255">
        <f>COUNTIF(H2257:AL2257,"NL")</f>
        <v>0</v>
      </c>
      <c r="BE2257" s="255">
        <f>COUNTIF(H2257:AL2257,"IL")</f>
        <v>0</v>
      </c>
      <c r="BF2257" s="255">
        <f>COUNTIF(H2257:AL2257,"KT")</f>
        <v>0</v>
      </c>
      <c r="BG2257" s="255">
        <f>COUNTIF(H2257:AL2257,"L70")</f>
        <v>0</v>
      </c>
      <c r="BH2257" s="255">
        <f>COUNTIF(H2257:AL2257,"MD")</f>
        <v>0</v>
      </c>
      <c r="BI2257" s="255">
        <f>COUNTIF(H2257:AL2257,"PMD")</f>
        <v>0</v>
      </c>
      <c r="BJ2257" s="255">
        <f>COUNTIF(H2257:AL2257,"PM")</f>
        <v>0</v>
      </c>
      <c r="BK2257" s="255">
        <f>COUNTIF(H2257:AL2257,"BM")</f>
        <v>0</v>
      </c>
      <c r="BL2257" s="261">
        <f>SUMIF(H2257:AL2257,"PD",H2258:AL2258)+SUMIF(H2257:AL2257,"PN",H2258:AL2258)+SUMIF(H2257:AL2257,"P/DS",H2258:AL2258)+SUMIF(H2257:AL2257,"PN/F",H2258:AL2258)+SUMIF(H2257:AL2257,"PN/L",H2258:AL2258)+SUMIF(H2257:AL2257,"TV",H2258:AL2258)+SUMIF(H2257:AL2257,"TVD",H2258:AL2258)+SUMIF(H2257:AL2257,"PDD",H2258:AL2258)</f>
        <v>0</v>
      </c>
      <c r="BM2257" s="261">
        <f>SUMIF(H2257:AL2257,"PD",H2259:AL2259)+SUMIF(H2257:AL2257,"PN",H2259:AL2259)+SUMIF(H2257:AL2257,"P/DS",H2259:AL2259)+SUMIF(H2257:AL2257,"PN/F",H2259:AL2259)+SUMIF(H2257:AL2257,"PN/L",H2259:AL2259)+SUMIF(H2257:AL2257,"TV",H2259:AL2259)+SUMIF(H2257:AL2257,"TVD",H2259:AL2259)+SUMIF(H2257:AL2257,"PDD",H2259:AL2259)+SUMIF(H2257:AL2257,"PMD",H2259:AL2259)</f>
        <v>0</v>
      </c>
      <c r="BN2257" s="261">
        <f>SUMIF(H2257:AL2257,"PD",H2260:AL2260)+SUMIF(H2257:AL2257,"PN",H2260:AL2260)+SUMIF(H2257:AL2257,"P/DS",H2260:AL2260)+SUMIF(H2257:AL2257,"PN/F",H2260:AL2260)+SUMIF(H2257:AL2257,"PN/L",H2260:AL2260)+SUMIF(H2257:AL2257,"TV",H2260:AL2260)+SUMIF(H2257:AL2257,"TVD",H2260:AL2260)</f>
        <v>0</v>
      </c>
      <c r="BO2257" s="261">
        <f>SUMIF(H2257:AL2257,"PD",H2261:AL2261)+SUMIF(H2257:AL2257,"PN",H2261:AL2261)+SUMIF(H2257:AL2257,"P/DS",H2261:AL2261)+SUMIF(H2257:AL2257,"PN/F",H2261:AL2261)+SUMIF(H2257:AL2257,"PN/L",H2261:AL2261)+SUMIF(H2257:AL2257,"TV",H2261:AL2261)+SUMIF(H2257:AL2257,"TVD",H2261:AL2261)</f>
        <v>0</v>
      </c>
      <c r="BP2257" s="261">
        <f>SUMIF(H2257:AL2257,"PD",H2262:AL2262)+SUMIF(H2257:AL2257,"PN",H2262:AL2262)+SUMIF(H2257:AL2257,"P/DS",H2262:AL2262)+SUMIF(H2257:AL2257,"PN/F",H2262:AL2262)+SUMIF(H2257:AL2257,"PN/L",H2262:AL2262)+SUMIF(H2257:AL2257,"TV",H2262:AL2262)+SUMIF(H2257:AL2257,"TVD",H2262:AL2262)+SUMIF(H2257:AL2257,"PDD",H2262:AL2262)+SUMIF(H2257:AL2257,"PH",H2262:AL2262)+SUMIF(H2257:AL2257,"PM",H2262:AL2262)</f>
        <v>0</v>
      </c>
      <c r="BQ2257" s="261">
        <f>SUMIF(H2257:AL2257,"PD",H2263:AL2263)+SUMIF(H2257:AL2257,"PN",H2263:AL2263)+SUMIF(H2257:AL2257,"P/DS",H2263:AL2263)+SUMIF(H2257:AL2257,"PN/F",H2263:AL2263)+SUMIF(H2257:AL2257,"PN/L",H2263:AL2263)+SUMIF(H2257:AL2257,"TV",H2263:AL2263)+SUMIF(H2257:AL2257,"TVD",H2263:AL2263)+SUMIF(H2257:AL2257,"PDD",H2263:AL2263)+SUMIF(H2257:AL2257,"PH",H2263:AL2263)+SUMIF(H2257:AL2257,"PM",H2263:AL2263)</f>
        <v>0</v>
      </c>
      <c r="BR2257" s="269">
        <f>SUM(H2258:AL2258)-BL2257</f>
        <v>21</v>
      </c>
      <c r="BS2257" s="269">
        <f>SUM(H2259:AL2259)-BM2257</f>
        <v>9.5</v>
      </c>
      <c r="BT2257" s="269">
        <f>SUM(H2260:AL2260)-BN2257</f>
        <v>0</v>
      </c>
      <c r="BU2257" s="269">
        <f>SUM(H2261:AL2261)-BO2257</f>
        <v>6.5</v>
      </c>
      <c r="BV2257" s="269">
        <f>SUM(H2262:AL2262)-BP2257</f>
        <v>0</v>
      </c>
      <c r="BW2257" s="269">
        <f>SUM(H2263:AL2263)-BQ2257</f>
        <v>0</v>
      </c>
      <c r="BX2257" s="255">
        <f>SUMIF(H2257:AL2257,"PD",H2264:AL2264)+SUMIF(H2257:AL2257,"PN",H2264:AL2264)+SUMIF(H2257:AL2257,"P/DS",H2264:AL2264)+SUMIF(H2257:AL2257,"PN/F",H2264:AL2264)+SUMIF(H2257:AL2257,"PN/L",H2264:AL2264)</f>
        <v>0</v>
      </c>
      <c r="BY2257" s="255">
        <f>SUM(H2264:AL2264)-BX2257</f>
        <v>1.3</v>
      </c>
      <c r="BZ2257" s="255">
        <f t="shared" ref="BZ2257" si="775">+SUM(BL2257:BW2264)</f>
        <v>37</v>
      </c>
      <c r="CA2257" s="266">
        <f>(COUNTIFS(H2257:AL2257,"PD",H2258:AL2258,"&gt;=2"))*0.5-IF(CN2257="VP",COUNTIFS($H$16:$AL$16,"SAT",H2257:AL2257,"PD",H2258:AL2258,"&gt;=2"))*0.5</f>
        <v>0</v>
      </c>
      <c r="CB2257" s="266">
        <f>(COUNTIFS(H2257:AL2257,"PN",H2259:AL2259,"&gt;=0.5",H2258:AL2258,"&gt;=1.5"))*0.5+COUNTIFS(H2257:AL2257,"PDD",H2259:AL2259,"&gt;=0.5",H2258:AL2258,"&gt;=1.5")*0.5</f>
        <v>0</v>
      </c>
      <c r="CC2257" s="273">
        <f>(COUNTIFS(H2257:AL2257,"TV",H2259:AL2259,"&gt;=10"))*0.5+(COUNTIFS(H2257:AL2257,"PMD",H2259:AL2259,"&gt;=2"))*0.5</f>
        <v>0</v>
      </c>
      <c r="CD2257" s="266">
        <f>(COUNTIFS(H2257:AL2257,"TVD",H2261:AL2261,"&gt;=6.5",H2259:AL2259,"&gt;=3.5"))*0.5</f>
        <v>0</v>
      </c>
      <c r="CE2257" s="266">
        <f>(COUNTIFS(H2257:AL2257,"PD",H2262:AL2262,"&gt;=10"))*0.5</f>
        <v>0</v>
      </c>
      <c r="CF2257" s="266">
        <f>(COUNTIFS(H2257:AL2257,"PDD",H2262:AL2262,"&gt;=3.5",H2263:AL2263,"&gt;=6.5")+COUNTIFS(H2257:AL2257,"PH",H2263:AL2263,"&gt;=0.5",H2262:AL2262,"&gt;=1.5")+COUNTIFS(H2257:AL2257,"PM",H2263:AL2263,"&gt;=0.5",H2262:AL2262,"&gt;=1.5"))*0.5</f>
        <v>0</v>
      </c>
      <c r="CG2257" s="266">
        <f>(COUNTIFS(H2257:AL2257,"DS",H2258:AL2258,"&gt;=2")+COUNTIFS(H2257:AL2257,"AL/DS",H2258:AL2258,"&gt;=2"))*0.5-IF(CN2257="VP",COUNTIFS($H$16:$AL$16,"SAT",H2257:AL2257,"DS",H2258:AL2258,"&gt;=2"))*0.5</f>
        <v>0</v>
      </c>
      <c r="CH2257" s="266">
        <f>(COUNTIFS(H2257:AL2257,"NS",H2259:AL2259,"&gt;=0.5",H2258:AL2258,"&gt;=1.5")+COUNTIFS(H2257:AL2257,"AL/NS",H2259:AL2259,"&gt;=0.5",H2258:AL2258,"&gt;=1.5")+COUNTIFS(H2257:AL2257,"NHD",H2259:AL2259,"&gt;=4.5",H2262:AL2262,"&gt;=2",H2258:AL2258,"&gt;=1.5"))*0.5</f>
        <v>4.5</v>
      </c>
      <c r="CI2257" s="266">
        <f>(COUNTIF(H2259:AL2259,"&gt;=10")+COUNTIFS(H2257:AL2257,"MD",H2259:AL2259,"&gt;=2")-COUNTIFS(H2257:AL2257,"TV",H2259:AL2259,"&gt;=10"))*0.5</f>
        <v>0</v>
      </c>
      <c r="CJ2257" s="266">
        <f>(COUNTIFS(H2257:AL2257,"D",H2261:AL2261,"&gt;=6.5",H2259:AL2259,"&gt;=3.5"))*0.5</f>
        <v>0.5</v>
      </c>
      <c r="CK2257" s="266">
        <f>(COUNTIF(H2262:AL2262,"&gt;=10")-COUNTIFS(H2257:AL2257,"PD",H2262:AL2262,"&gt;=10"))*0.5</f>
        <v>0</v>
      </c>
      <c r="CL2257" s="265">
        <f>(COUNTIFS(H2257:AL2257,"NHD",H2262:AL2262,"&gt;=3.5",H2263:AL2263,"&gt;=6.5")+COUNTIFS(H2257:AL2257,"BH",H2262:AL2262,"&gt;=1.5",H2263:AL2263,"&gt;=0.5")+COUNTIFS(H2257:AL2257,"BM",H2262:AL2262,"&gt;=1.5",H2263:AL2263,"&gt;=0.5")+COUNTIFS(H2257:AL2257,"D",H2262:AL2262,"&gt;=1.5",H2263:AL2263,"&gt;=0.5"))*0.5</f>
        <v>0</v>
      </c>
      <c r="CM2257" s="272"/>
      <c r="CN2257" s="264" t="s">
        <v>723</v>
      </c>
      <c r="CO2257" s="125">
        <f t="shared" ref="CO2257" si="776">+AM2257+AN2257+AO2257+AP2257+AQ2257+AR2257+AS2257+AU2257+BG2257</f>
        <v>26</v>
      </c>
      <c r="CP2257" s="225">
        <f>+SUM(I2258:I2263)-I2264</f>
        <v>10.5</v>
      </c>
      <c r="CQ2257" s="225">
        <f>+SUM(J2258:J2263)-J2264</f>
        <v>2</v>
      </c>
      <c r="CR2257" s="225">
        <f>+SUM(K2258:K2263)-K2264</f>
        <v>2</v>
      </c>
      <c r="CS2257" s="126"/>
      <c r="CT2257" s="126"/>
      <c r="CU2257" s="126"/>
      <c r="CV2257" s="126"/>
      <c r="CW2257" s="126"/>
      <c r="CX2257" s="126"/>
      <c r="CY2257" s="126"/>
      <c r="CZ2257" s="126"/>
      <c r="DA2257" s="126"/>
      <c r="DB2257" s="126"/>
      <c r="DC2257" s="126"/>
      <c r="DD2257" s="126"/>
      <c r="DE2257" s="126"/>
      <c r="DF2257" s="126" t="e">
        <f>+SUM(#REF!)</f>
        <v>#REF!</v>
      </c>
    </row>
    <row r="2258" spans="1:110" s="70" customFormat="1" ht="15" customHeight="1">
      <c r="A2258" s="228"/>
      <c r="B2258" s="463"/>
      <c r="C2258" s="444"/>
      <c r="D2258" s="237"/>
      <c r="E2258" s="237"/>
      <c r="F2258" s="242" t="s">
        <v>82</v>
      </c>
      <c r="G2258" s="71">
        <v>1.5</v>
      </c>
      <c r="H2258" s="83"/>
      <c r="I2258" s="83"/>
      <c r="J2258" s="83">
        <v>1.5</v>
      </c>
      <c r="K2258" s="83">
        <v>1.5</v>
      </c>
      <c r="L2258" s="83">
        <v>1.5</v>
      </c>
      <c r="M2258" s="83">
        <v>1.5</v>
      </c>
      <c r="N2258" s="83">
        <v>1.5</v>
      </c>
      <c r="O2258" s="83"/>
      <c r="P2258" s="83">
        <v>1.5</v>
      </c>
      <c r="Q2258" s="83">
        <v>1.5</v>
      </c>
      <c r="R2258" s="83">
        <v>1.5</v>
      </c>
      <c r="S2258" s="83">
        <v>1.5</v>
      </c>
      <c r="T2258" s="83">
        <v>0.5</v>
      </c>
      <c r="U2258" s="83"/>
      <c r="V2258" s="83"/>
      <c r="W2258" s="83"/>
      <c r="X2258" s="83">
        <v>1</v>
      </c>
      <c r="Y2258" s="83">
        <v>1</v>
      </c>
      <c r="Z2258" s="83"/>
      <c r="AA2258" s="83">
        <v>1.5</v>
      </c>
      <c r="AB2258" s="83"/>
      <c r="AC2258" s="79"/>
      <c r="AD2258" s="79">
        <v>1.5</v>
      </c>
      <c r="AE2258" s="79">
        <v>1</v>
      </c>
      <c r="AF2258" s="79"/>
      <c r="AG2258" s="79"/>
      <c r="AH2258" s="79"/>
      <c r="AI2258" s="79"/>
      <c r="AJ2258" s="79"/>
      <c r="AK2258" s="79">
        <v>1</v>
      </c>
      <c r="AL2258" s="79"/>
      <c r="AM2258" s="240"/>
      <c r="AN2258" s="240"/>
      <c r="AO2258" s="240"/>
      <c r="AP2258" s="240"/>
      <c r="AQ2258" s="240"/>
      <c r="AR2258" s="240"/>
      <c r="AS2258" s="240"/>
      <c r="AT2258" s="256"/>
      <c r="AU2258" s="256"/>
      <c r="AV2258" s="259"/>
      <c r="AW2258" s="259"/>
      <c r="AX2258" s="256"/>
      <c r="AY2258" s="256"/>
      <c r="AZ2258" s="256"/>
      <c r="BA2258" s="256"/>
      <c r="BB2258" s="256"/>
      <c r="BC2258" s="256"/>
      <c r="BD2258" s="256"/>
      <c r="BE2258" s="256"/>
      <c r="BF2258" s="256"/>
      <c r="BG2258" s="256"/>
      <c r="BH2258" s="256"/>
      <c r="BI2258" s="256"/>
      <c r="BJ2258" s="256"/>
      <c r="BK2258" s="256"/>
      <c r="BL2258" s="262"/>
      <c r="BM2258" s="262"/>
      <c r="BN2258" s="262"/>
      <c r="BO2258" s="262"/>
      <c r="BP2258" s="262"/>
      <c r="BQ2258" s="262"/>
      <c r="BR2258" s="270"/>
      <c r="BS2258" s="270"/>
      <c r="BT2258" s="270"/>
      <c r="BU2258" s="270"/>
      <c r="BV2258" s="270"/>
      <c r="BW2258" s="270"/>
      <c r="BX2258" s="256"/>
      <c r="BY2258" s="256"/>
      <c r="BZ2258" s="256"/>
      <c r="CA2258" s="267"/>
      <c r="CB2258" s="267"/>
      <c r="CC2258" s="274"/>
      <c r="CD2258" s="267"/>
      <c r="CE2258" s="267"/>
      <c r="CF2258" s="267"/>
      <c r="CG2258" s="267"/>
      <c r="CH2258" s="267"/>
      <c r="CI2258" s="267"/>
      <c r="CJ2258" s="267"/>
      <c r="CK2258" s="267"/>
      <c r="CL2258" s="265"/>
      <c r="CM2258" s="272"/>
      <c r="CN2258" s="264"/>
      <c r="CO2258" s="125"/>
      <c r="CP2258" s="226"/>
      <c r="CQ2258" s="226"/>
      <c r="CR2258" s="226"/>
      <c r="CS2258" s="126"/>
      <c r="CT2258" s="126"/>
      <c r="CU2258" s="126"/>
      <c r="CV2258" s="126"/>
      <c r="CW2258" s="126"/>
      <c r="CX2258" s="126"/>
      <c r="CY2258" s="126"/>
      <c r="CZ2258" s="126"/>
      <c r="DA2258" s="126"/>
      <c r="DB2258" s="126"/>
      <c r="DC2258" s="126"/>
      <c r="DD2258" s="126"/>
      <c r="DE2258" s="126"/>
      <c r="DF2258" s="126"/>
    </row>
    <row r="2259" spans="1:110" s="70" customFormat="1" ht="15" customHeight="1">
      <c r="A2259" s="228"/>
      <c r="B2259" s="463"/>
      <c r="C2259" s="444"/>
      <c r="D2259" s="237"/>
      <c r="E2259" s="237"/>
      <c r="F2259" s="243"/>
      <c r="G2259" s="72">
        <v>2</v>
      </c>
      <c r="H2259" s="84"/>
      <c r="I2259" s="84">
        <v>4</v>
      </c>
      <c r="J2259" s="84">
        <v>0.5</v>
      </c>
      <c r="K2259" s="84">
        <v>0.5</v>
      </c>
      <c r="L2259" s="84">
        <v>0.5</v>
      </c>
      <c r="M2259" s="84">
        <v>0.5</v>
      </c>
      <c r="N2259" s="84">
        <v>0.5</v>
      </c>
      <c r="O2259" s="84"/>
      <c r="P2259" s="84">
        <v>0.5</v>
      </c>
      <c r="Q2259" s="84">
        <v>0.5</v>
      </c>
      <c r="R2259" s="84">
        <v>0.5</v>
      </c>
      <c r="S2259" s="84">
        <v>0.5</v>
      </c>
      <c r="T2259" s="84">
        <v>0.5</v>
      </c>
      <c r="U2259" s="84"/>
      <c r="V2259" s="84"/>
      <c r="W2259" s="84"/>
      <c r="X2259" s="84"/>
      <c r="Y2259" s="84"/>
      <c r="Z2259" s="84"/>
      <c r="AA2259" s="84"/>
      <c r="AB2259" s="84"/>
      <c r="AC2259" s="80"/>
      <c r="AD2259" s="80"/>
      <c r="AE2259" s="80"/>
      <c r="AF2259" s="80"/>
      <c r="AG2259" s="80"/>
      <c r="AH2259" s="80"/>
      <c r="AI2259" s="80"/>
      <c r="AJ2259" s="80"/>
      <c r="AK2259" s="80">
        <v>0.5</v>
      </c>
      <c r="AL2259" s="80"/>
      <c r="AM2259" s="240"/>
      <c r="AN2259" s="240"/>
      <c r="AO2259" s="240"/>
      <c r="AP2259" s="240"/>
      <c r="AQ2259" s="240"/>
      <c r="AR2259" s="240"/>
      <c r="AS2259" s="240"/>
      <c r="AT2259" s="256"/>
      <c r="AU2259" s="256"/>
      <c r="AV2259" s="259"/>
      <c r="AW2259" s="259"/>
      <c r="AX2259" s="256"/>
      <c r="AY2259" s="256"/>
      <c r="AZ2259" s="256"/>
      <c r="BA2259" s="256"/>
      <c r="BB2259" s="256"/>
      <c r="BC2259" s="256"/>
      <c r="BD2259" s="256"/>
      <c r="BE2259" s="256"/>
      <c r="BF2259" s="256"/>
      <c r="BG2259" s="256"/>
      <c r="BH2259" s="256"/>
      <c r="BI2259" s="256"/>
      <c r="BJ2259" s="256"/>
      <c r="BK2259" s="256"/>
      <c r="BL2259" s="262"/>
      <c r="BM2259" s="262"/>
      <c r="BN2259" s="262"/>
      <c r="BO2259" s="262"/>
      <c r="BP2259" s="262"/>
      <c r="BQ2259" s="262"/>
      <c r="BR2259" s="270"/>
      <c r="BS2259" s="270"/>
      <c r="BT2259" s="270"/>
      <c r="BU2259" s="270"/>
      <c r="BV2259" s="270"/>
      <c r="BW2259" s="270"/>
      <c r="BX2259" s="256"/>
      <c r="BY2259" s="256"/>
      <c r="BZ2259" s="256"/>
      <c r="CA2259" s="267"/>
      <c r="CB2259" s="267"/>
      <c r="CC2259" s="274"/>
      <c r="CD2259" s="267"/>
      <c r="CE2259" s="267"/>
      <c r="CF2259" s="267"/>
      <c r="CG2259" s="267"/>
      <c r="CH2259" s="267"/>
      <c r="CI2259" s="267"/>
      <c r="CJ2259" s="267"/>
      <c r="CK2259" s="267"/>
      <c r="CL2259" s="265"/>
      <c r="CM2259" s="272"/>
      <c r="CN2259" s="264"/>
      <c r="CO2259" s="125"/>
      <c r="CP2259" s="226"/>
      <c r="CQ2259" s="226"/>
      <c r="CR2259" s="226"/>
      <c r="CS2259" s="126"/>
      <c r="CT2259" s="126"/>
      <c r="CU2259" s="126"/>
      <c r="CV2259" s="126"/>
      <c r="CW2259" s="126"/>
      <c r="CX2259" s="126"/>
      <c r="CY2259" s="126"/>
      <c r="CZ2259" s="126"/>
      <c r="DA2259" s="126"/>
      <c r="DB2259" s="126"/>
      <c r="DC2259" s="126"/>
      <c r="DD2259" s="126"/>
      <c r="DE2259" s="126"/>
      <c r="DF2259" s="126"/>
    </row>
    <row r="2260" spans="1:110" s="70" customFormat="1" ht="15" customHeight="1">
      <c r="A2260" s="228"/>
      <c r="B2260" s="463"/>
      <c r="C2260" s="444"/>
      <c r="D2260" s="237"/>
      <c r="E2260" s="237"/>
      <c r="F2260" s="243"/>
      <c r="G2260" s="72">
        <v>2.1</v>
      </c>
      <c r="H2260" s="84"/>
      <c r="I2260" s="84"/>
      <c r="J2260" s="84"/>
      <c r="K2260" s="84"/>
      <c r="L2260" s="84"/>
      <c r="M2260" s="84"/>
      <c r="N2260" s="84"/>
      <c r="O2260" s="84"/>
      <c r="P2260" s="84"/>
      <c r="Q2260" s="84"/>
      <c r="R2260" s="84"/>
      <c r="S2260" s="84"/>
      <c r="T2260" s="84"/>
      <c r="U2260" s="84"/>
      <c r="V2260" s="84"/>
      <c r="W2260" s="84"/>
      <c r="X2260" s="84"/>
      <c r="Y2260" s="84"/>
      <c r="Z2260" s="84"/>
      <c r="AA2260" s="84"/>
      <c r="AB2260" s="84"/>
      <c r="AC2260" s="80"/>
      <c r="AD2260" s="80"/>
      <c r="AE2260" s="80"/>
      <c r="AF2260" s="80"/>
      <c r="AG2260" s="80"/>
      <c r="AH2260" s="80"/>
      <c r="AI2260" s="80"/>
      <c r="AJ2260" s="80"/>
      <c r="AK2260" s="80"/>
      <c r="AL2260" s="80"/>
      <c r="AM2260" s="240"/>
      <c r="AN2260" s="240"/>
      <c r="AO2260" s="240"/>
      <c r="AP2260" s="240"/>
      <c r="AQ2260" s="240"/>
      <c r="AR2260" s="240"/>
      <c r="AS2260" s="240"/>
      <c r="AT2260" s="256"/>
      <c r="AU2260" s="256"/>
      <c r="AV2260" s="259"/>
      <c r="AW2260" s="259"/>
      <c r="AX2260" s="256"/>
      <c r="AY2260" s="256"/>
      <c r="AZ2260" s="256"/>
      <c r="BA2260" s="256"/>
      <c r="BB2260" s="256"/>
      <c r="BC2260" s="256"/>
      <c r="BD2260" s="256"/>
      <c r="BE2260" s="256"/>
      <c r="BF2260" s="256"/>
      <c r="BG2260" s="256"/>
      <c r="BH2260" s="256"/>
      <c r="BI2260" s="256"/>
      <c r="BJ2260" s="256"/>
      <c r="BK2260" s="256"/>
      <c r="BL2260" s="262"/>
      <c r="BM2260" s="262"/>
      <c r="BN2260" s="262"/>
      <c r="BO2260" s="262"/>
      <c r="BP2260" s="262"/>
      <c r="BQ2260" s="262"/>
      <c r="BR2260" s="270"/>
      <c r="BS2260" s="270"/>
      <c r="BT2260" s="270"/>
      <c r="BU2260" s="270"/>
      <c r="BV2260" s="270"/>
      <c r="BW2260" s="270"/>
      <c r="BX2260" s="256"/>
      <c r="BY2260" s="256"/>
      <c r="BZ2260" s="256"/>
      <c r="CA2260" s="267"/>
      <c r="CB2260" s="267"/>
      <c r="CC2260" s="274"/>
      <c r="CD2260" s="267"/>
      <c r="CE2260" s="267"/>
      <c r="CF2260" s="267"/>
      <c r="CG2260" s="267"/>
      <c r="CH2260" s="267"/>
      <c r="CI2260" s="267"/>
      <c r="CJ2260" s="267"/>
      <c r="CK2260" s="267"/>
      <c r="CL2260" s="265"/>
      <c r="CM2260" s="272"/>
      <c r="CN2260" s="264"/>
      <c r="CO2260" s="125"/>
      <c r="CP2260" s="226"/>
      <c r="CQ2260" s="226"/>
      <c r="CR2260" s="226"/>
      <c r="CS2260" s="126"/>
      <c r="CT2260" s="126"/>
      <c r="CU2260" s="126"/>
      <c r="CV2260" s="126"/>
      <c r="CW2260" s="126"/>
      <c r="CX2260" s="126"/>
      <c r="CY2260" s="126"/>
      <c r="CZ2260" s="126"/>
      <c r="DA2260" s="126"/>
      <c r="DB2260" s="126"/>
      <c r="DC2260" s="126"/>
      <c r="DD2260" s="126"/>
      <c r="DE2260" s="126"/>
      <c r="DF2260" s="126"/>
    </row>
    <row r="2261" spans="1:110" s="70" customFormat="1" ht="15" customHeight="1">
      <c r="A2261" s="228"/>
      <c r="B2261" s="463"/>
      <c r="C2261" s="444"/>
      <c r="D2261" s="237"/>
      <c r="E2261" s="237"/>
      <c r="F2261" s="243"/>
      <c r="G2261" s="72">
        <v>2.7</v>
      </c>
      <c r="H2261" s="84"/>
      <c r="I2261" s="84">
        <v>6.5</v>
      </c>
      <c r="J2261" s="84"/>
      <c r="K2261" s="84"/>
      <c r="L2261" s="84"/>
      <c r="M2261" s="84"/>
      <c r="N2261" s="84"/>
      <c r="O2261" s="84"/>
      <c r="P2261" s="84"/>
      <c r="Q2261" s="84"/>
      <c r="R2261" s="84"/>
      <c r="S2261" s="84"/>
      <c r="T2261" s="84"/>
      <c r="U2261" s="84"/>
      <c r="V2261" s="84"/>
      <c r="W2261" s="84"/>
      <c r="X2261" s="84"/>
      <c r="Y2261" s="84"/>
      <c r="Z2261" s="84"/>
      <c r="AA2261" s="84"/>
      <c r="AB2261" s="84"/>
      <c r="AC2261" s="80"/>
      <c r="AD2261" s="80"/>
      <c r="AE2261" s="80"/>
      <c r="AF2261" s="80"/>
      <c r="AG2261" s="80"/>
      <c r="AH2261" s="80"/>
      <c r="AI2261" s="80"/>
      <c r="AJ2261" s="80"/>
      <c r="AK2261" s="80"/>
      <c r="AL2261" s="80"/>
      <c r="AM2261" s="240"/>
      <c r="AN2261" s="240"/>
      <c r="AO2261" s="240"/>
      <c r="AP2261" s="240"/>
      <c r="AQ2261" s="240"/>
      <c r="AR2261" s="240"/>
      <c r="AS2261" s="240"/>
      <c r="AT2261" s="256"/>
      <c r="AU2261" s="256"/>
      <c r="AV2261" s="259"/>
      <c r="AW2261" s="259"/>
      <c r="AX2261" s="256"/>
      <c r="AY2261" s="256"/>
      <c r="AZ2261" s="256"/>
      <c r="BA2261" s="256"/>
      <c r="BB2261" s="256"/>
      <c r="BC2261" s="256"/>
      <c r="BD2261" s="256"/>
      <c r="BE2261" s="256"/>
      <c r="BF2261" s="256"/>
      <c r="BG2261" s="256"/>
      <c r="BH2261" s="256"/>
      <c r="BI2261" s="256"/>
      <c r="BJ2261" s="256"/>
      <c r="BK2261" s="256"/>
      <c r="BL2261" s="262"/>
      <c r="BM2261" s="262"/>
      <c r="BN2261" s="262"/>
      <c r="BO2261" s="262"/>
      <c r="BP2261" s="262"/>
      <c r="BQ2261" s="262"/>
      <c r="BR2261" s="270"/>
      <c r="BS2261" s="270"/>
      <c r="BT2261" s="270"/>
      <c r="BU2261" s="270"/>
      <c r="BV2261" s="270"/>
      <c r="BW2261" s="270"/>
      <c r="BX2261" s="256"/>
      <c r="BY2261" s="256"/>
      <c r="BZ2261" s="256"/>
      <c r="CA2261" s="267"/>
      <c r="CB2261" s="267"/>
      <c r="CC2261" s="274"/>
      <c r="CD2261" s="267"/>
      <c r="CE2261" s="267"/>
      <c r="CF2261" s="267"/>
      <c r="CG2261" s="267"/>
      <c r="CH2261" s="267"/>
      <c r="CI2261" s="267"/>
      <c r="CJ2261" s="267"/>
      <c r="CK2261" s="267"/>
      <c r="CL2261" s="265"/>
      <c r="CM2261" s="272"/>
      <c r="CN2261" s="264"/>
      <c r="CO2261" s="125"/>
      <c r="CP2261" s="226"/>
      <c r="CQ2261" s="226"/>
      <c r="CR2261" s="226"/>
      <c r="CS2261" s="126"/>
      <c r="CT2261" s="126"/>
      <c r="CU2261" s="126"/>
      <c r="CV2261" s="126"/>
      <c r="CW2261" s="126"/>
      <c r="CX2261" s="126"/>
      <c r="CY2261" s="126"/>
      <c r="CZ2261" s="126"/>
      <c r="DA2261" s="126"/>
      <c r="DB2261" s="126"/>
      <c r="DC2261" s="126"/>
      <c r="DD2261" s="126"/>
      <c r="DE2261" s="126"/>
      <c r="DF2261" s="126"/>
    </row>
    <row r="2262" spans="1:110" s="70" customFormat="1" ht="15" customHeight="1">
      <c r="A2262" s="228"/>
      <c r="B2262" s="463"/>
      <c r="C2262" s="444"/>
      <c r="D2262" s="237"/>
      <c r="E2262" s="237"/>
      <c r="F2262" s="243"/>
      <c r="G2262" s="72">
        <v>3</v>
      </c>
      <c r="H2262" s="84"/>
      <c r="I2262" s="84"/>
      <c r="J2262" s="84"/>
      <c r="K2262" s="84"/>
      <c r="L2262" s="84"/>
      <c r="M2262" s="84"/>
      <c r="N2262" s="84"/>
      <c r="O2262" s="84"/>
      <c r="P2262" s="84"/>
      <c r="Q2262" s="84"/>
      <c r="R2262" s="84"/>
      <c r="S2262" s="84"/>
      <c r="T2262" s="84"/>
      <c r="U2262" s="84"/>
      <c r="V2262" s="84"/>
      <c r="W2262" s="84"/>
      <c r="X2262" s="84"/>
      <c r="Y2262" s="84"/>
      <c r="Z2262" s="84"/>
      <c r="AA2262" s="84"/>
      <c r="AB2262" s="84"/>
      <c r="AC2262" s="80"/>
      <c r="AD2262" s="80"/>
      <c r="AE2262" s="80"/>
      <c r="AF2262" s="80"/>
      <c r="AG2262" s="80"/>
      <c r="AH2262" s="80"/>
      <c r="AI2262" s="80"/>
      <c r="AJ2262" s="80"/>
      <c r="AK2262" s="80"/>
      <c r="AL2262" s="80"/>
      <c r="AM2262" s="240"/>
      <c r="AN2262" s="240"/>
      <c r="AO2262" s="240"/>
      <c r="AP2262" s="240"/>
      <c r="AQ2262" s="240"/>
      <c r="AR2262" s="240"/>
      <c r="AS2262" s="240"/>
      <c r="AT2262" s="256"/>
      <c r="AU2262" s="256"/>
      <c r="AV2262" s="259"/>
      <c r="AW2262" s="259"/>
      <c r="AX2262" s="256"/>
      <c r="AY2262" s="256"/>
      <c r="AZ2262" s="256"/>
      <c r="BA2262" s="256"/>
      <c r="BB2262" s="256"/>
      <c r="BC2262" s="256"/>
      <c r="BD2262" s="256"/>
      <c r="BE2262" s="256"/>
      <c r="BF2262" s="256"/>
      <c r="BG2262" s="256"/>
      <c r="BH2262" s="256"/>
      <c r="BI2262" s="256"/>
      <c r="BJ2262" s="256"/>
      <c r="BK2262" s="256"/>
      <c r="BL2262" s="262"/>
      <c r="BM2262" s="262"/>
      <c r="BN2262" s="262"/>
      <c r="BO2262" s="262"/>
      <c r="BP2262" s="262"/>
      <c r="BQ2262" s="262"/>
      <c r="BR2262" s="270"/>
      <c r="BS2262" s="270"/>
      <c r="BT2262" s="270"/>
      <c r="BU2262" s="270"/>
      <c r="BV2262" s="270"/>
      <c r="BW2262" s="270"/>
      <c r="BX2262" s="256"/>
      <c r="BY2262" s="256"/>
      <c r="BZ2262" s="256"/>
      <c r="CA2262" s="267"/>
      <c r="CB2262" s="267"/>
      <c r="CC2262" s="274"/>
      <c r="CD2262" s="267"/>
      <c r="CE2262" s="267"/>
      <c r="CF2262" s="267"/>
      <c r="CG2262" s="267"/>
      <c r="CH2262" s="267"/>
      <c r="CI2262" s="267"/>
      <c r="CJ2262" s="267"/>
      <c r="CK2262" s="267"/>
      <c r="CL2262" s="265"/>
      <c r="CM2262" s="272"/>
      <c r="CN2262" s="264"/>
      <c r="CO2262" s="125"/>
      <c r="CP2262" s="226"/>
      <c r="CQ2262" s="226"/>
      <c r="CR2262" s="226"/>
      <c r="CS2262" s="126"/>
      <c r="CT2262" s="126"/>
      <c r="CU2262" s="126"/>
      <c r="CV2262" s="126"/>
      <c r="CW2262" s="126"/>
      <c r="CX2262" s="126"/>
      <c r="CY2262" s="126"/>
      <c r="CZ2262" s="126"/>
      <c r="DA2262" s="126"/>
      <c r="DB2262" s="126"/>
      <c r="DC2262" s="126"/>
      <c r="DD2262" s="126"/>
      <c r="DE2262" s="126"/>
      <c r="DF2262" s="126"/>
    </row>
    <row r="2263" spans="1:110" s="70" customFormat="1" ht="15" customHeight="1">
      <c r="A2263" s="228"/>
      <c r="B2263" s="463"/>
      <c r="C2263" s="444"/>
      <c r="D2263" s="237"/>
      <c r="E2263" s="237"/>
      <c r="F2263" s="244"/>
      <c r="G2263" s="73">
        <v>3.9</v>
      </c>
      <c r="H2263" s="85"/>
      <c r="I2263" s="85"/>
      <c r="J2263" s="85"/>
      <c r="K2263" s="85"/>
      <c r="L2263" s="85"/>
      <c r="M2263" s="85"/>
      <c r="N2263" s="85"/>
      <c r="O2263" s="85"/>
      <c r="P2263" s="85"/>
      <c r="Q2263" s="85"/>
      <c r="R2263" s="85"/>
      <c r="S2263" s="85"/>
      <c r="T2263" s="85"/>
      <c r="U2263" s="85"/>
      <c r="V2263" s="85"/>
      <c r="W2263" s="85"/>
      <c r="X2263" s="85"/>
      <c r="Y2263" s="85"/>
      <c r="Z2263" s="85"/>
      <c r="AA2263" s="85"/>
      <c r="AB2263" s="85"/>
      <c r="AC2263" s="81"/>
      <c r="AD2263" s="81"/>
      <c r="AE2263" s="81"/>
      <c r="AF2263" s="81"/>
      <c r="AG2263" s="81"/>
      <c r="AH2263" s="81"/>
      <c r="AI2263" s="81"/>
      <c r="AJ2263" s="81"/>
      <c r="AK2263" s="81"/>
      <c r="AL2263" s="81"/>
      <c r="AM2263" s="240"/>
      <c r="AN2263" s="240"/>
      <c r="AO2263" s="240"/>
      <c r="AP2263" s="240"/>
      <c r="AQ2263" s="240"/>
      <c r="AR2263" s="240"/>
      <c r="AS2263" s="240"/>
      <c r="AT2263" s="256"/>
      <c r="AU2263" s="256"/>
      <c r="AV2263" s="259"/>
      <c r="AW2263" s="259"/>
      <c r="AX2263" s="256"/>
      <c r="AY2263" s="256"/>
      <c r="AZ2263" s="256"/>
      <c r="BA2263" s="256"/>
      <c r="BB2263" s="256"/>
      <c r="BC2263" s="256"/>
      <c r="BD2263" s="256"/>
      <c r="BE2263" s="256"/>
      <c r="BF2263" s="256"/>
      <c r="BG2263" s="256"/>
      <c r="BH2263" s="256"/>
      <c r="BI2263" s="256"/>
      <c r="BJ2263" s="256"/>
      <c r="BK2263" s="256"/>
      <c r="BL2263" s="262"/>
      <c r="BM2263" s="262"/>
      <c r="BN2263" s="262"/>
      <c r="BO2263" s="262"/>
      <c r="BP2263" s="262"/>
      <c r="BQ2263" s="262"/>
      <c r="BR2263" s="270"/>
      <c r="BS2263" s="270"/>
      <c r="BT2263" s="270"/>
      <c r="BU2263" s="270"/>
      <c r="BV2263" s="270"/>
      <c r="BW2263" s="270"/>
      <c r="BX2263" s="256"/>
      <c r="BY2263" s="256"/>
      <c r="BZ2263" s="256"/>
      <c r="CA2263" s="267"/>
      <c r="CB2263" s="267"/>
      <c r="CC2263" s="274"/>
      <c r="CD2263" s="267"/>
      <c r="CE2263" s="267"/>
      <c r="CF2263" s="267"/>
      <c r="CG2263" s="267"/>
      <c r="CH2263" s="267"/>
      <c r="CI2263" s="267"/>
      <c r="CJ2263" s="267"/>
      <c r="CK2263" s="267"/>
      <c r="CL2263" s="265"/>
      <c r="CM2263" s="272"/>
      <c r="CN2263" s="264"/>
      <c r="CO2263" s="125"/>
      <c r="CP2263" s="226"/>
      <c r="CQ2263" s="226"/>
      <c r="CR2263" s="226"/>
      <c r="CS2263" s="126"/>
      <c r="CT2263" s="126"/>
      <c r="CU2263" s="126"/>
      <c r="CV2263" s="126"/>
      <c r="CW2263" s="126"/>
      <c r="CX2263" s="126"/>
      <c r="CY2263" s="126"/>
      <c r="CZ2263" s="126"/>
      <c r="DA2263" s="126"/>
      <c r="DB2263" s="126"/>
      <c r="DC2263" s="126"/>
      <c r="DD2263" s="126"/>
      <c r="DE2263" s="126"/>
      <c r="DF2263" s="126"/>
    </row>
    <row r="2264" spans="1:110" s="70" customFormat="1" ht="15" customHeight="1">
      <c r="A2264" s="229"/>
      <c r="B2264" s="668"/>
      <c r="C2264" s="445"/>
      <c r="D2264" s="238"/>
      <c r="E2264" s="238"/>
      <c r="F2264" s="245" t="s">
        <v>83</v>
      </c>
      <c r="G2264" s="246"/>
      <c r="H2264" s="82"/>
      <c r="I2264" s="82"/>
      <c r="J2264" s="82"/>
      <c r="K2264" s="82"/>
      <c r="L2264" s="82"/>
      <c r="M2264" s="82"/>
      <c r="N2264" s="82"/>
      <c r="O2264" s="82"/>
      <c r="P2264" s="82">
        <v>1.3</v>
      </c>
      <c r="Q2264" s="82"/>
      <c r="R2264" s="82"/>
      <c r="S2264" s="82"/>
      <c r="T2264" s="82"/>
      <c r="U2264" s="82"/>
      <c r="V2264" s="82"/>
      <c r="W2264" s="82"/>
      <c r="X2264" s="82"/>
      <c r="Y2264" s="82"/>
      <c r="Z2264" s="82"/>
      <c r="AA2264" s="82"/>
      <c r="AB2264" s="82"/>
      <c r="AC2264" s="35"/>
      <c r="AD2264" s="35"/>
      <c r="AE2264" s="35"/>
      <c r="AF2264" s="35"/>
      <c r="AG2264" s="35"/>
      <c r="AH2264" s="35"/>
      <c r="AI2264" s="35"/>
      <c r="AJ2264" s="35"/>
      <c r="AK2264" s="35"/>
      <c r="AL2264" s="35"/>
      <c r="AM2264" s="241"/>
      <c r="AN2264" s="241"/>
      <c r="AO2264" s="241"/>
      <c r="AP2264" s="241"/>
      <c r="AQ2264" s="241"/>
      <c r="AR2264" s="241"/>
      <c r="AS2264" s="241"/>
      <c r="AT2264" s="257"/>
      <c r="AU2264" s="257"/>
      <c r="AV2264" s="260"/>
      <c r="AW2264" s="260"/>
      <c r="AX2264" s="257"/>
      <c r="AY2264" s="257"/>
      <c r="AZ2264" s="257"/>
      <c r="BA2264" s="257"/>
      <c r="BB2264" s="257"/>
      <c r="BC2264" s="257"/>
      <c r="BD2264" s="257"/>
      <c r="BE2264" s="257"/>
      <c r="BF2264" s="257"/>
      <c r="BG2264" s="257"/>
      <c r="BH2264" s="257"/>
      <c r="BI2264" s="257"/>
      <c r="BJ2264" s="257"/>
      <c r="BK2264" s="257"/>
      <c r="BL2264" s="263"/>
      <c r="BM2264" s="263"/>
      <c r="BN2264" s="263"/>
      <c r="BO2264" s="263"/>
      <c r="BP2264" s="263"/>
      <c r="BQ2264" s="263"/>
      <c r="BR2264" s="271"/>
      <c r="BS2264" s="271"/>
      <c r="BT2264" s="271"/>
      <c r="BU2264" s="271"/>
      <c r="BV2264" s="271"/>
      <c r="BW2264" s="271"/>
      <c r="BX2264" s="257"/>
      <c r="BY2264" s="257"/>
      <c r="BZ2264" s="257"/>
      <c r="CA2264" s="268"/>
      <c r="CB2264" s="268"/>
      <c r="CC2264" s="275"/>
      <c r="CD2264" s="268"/>
      <c r="CE2264" s="268"/>
      <c r="CF2264" s="268"/>
      <c r="CG2264" s="268"/>
      <c r="CH2264" s="268"/>
      <c r="CI2264" s="268"/>
      <c r="CJ2264" s="268"/>
      <c r="CK2264" s="268"/>
      <c r="CL2264" s="265"/>
      <c r="CM2264" s="272"/>
      <c r="CN2264" s="264"/>
      <c r="CO2264" s="125"/>
      <c r="CP2264" s="226"/>
      <c r="CQ2264" s="226"/>
      <c r="CR2264" s="226"/>
      <c r="CS2264" s="126"/>
      <c r="CT2264" s="126"/>
      <c r="CU2264" s="126"/>
      <c r="CV2264" s="126"/>
      <c r="CW2264" s="126"/>
      <c r="CX2264" s="126"/>
      <c r="CY2264" s="126"/>
      <c r="CZ2264" s="126"/>
      <c r="DA2264" s="126"/>
      <c r="DB2264" s="126"/>
      <c r="DC2264" s="126"/>
      <c r="DD2264" s="126"/>
      <c r="DE2264" s="126"/>
      <c r="DF2264" s="126"/>
    </row>
    <row r="2265" spans="1:110" s="70" customFormat="1" ht="15" customHeight="1">
      <c r="A2265" s="227">
        <f t="shared" si="764"/>
        <v>281</v>
      </c>
      <c r="B2265" s="368" t="s">
        <v>931</v>
      </c>
      <c r="C2265" s="710" t="s">
        <v>933</v>
      </c>
      <c r="D2265" s="236" t="s">
        <v>1259</v>
      </c>
      <c r="E2265" s="236" t="s">
        <v>277</v>
      </c>
      <c r="F2265" s="253" t="s">
        <v>80</v>
      </c>
      <c r="G2265" s="254"/>
      <c r="H2265" s="82" t="s">
        <v>69</v>
      </c>
      <c r="I2265" s="82" t="s">
        <v>973</v>
      </c>
      <c r="J2265" s="82" t="s">
        <v>61</v>
      </c>
      <c r="K2265" s="82" t="s">
        <v>61</v>
      </c>
      <c r="L2265" s="82" t="s">
        <v>61</v>
      </c>
      <c r="M2265" s="82" t="s">
        <v>61</v>
      </c>
      <c r="N2265" s="82" t="s">
        <v>61</v>
      </c>
      <c r="O2265" s="82"/>
      <c r="P2265" s="82" t="s">
        <v>61</v>
      </c>
      <c r="Q2265" s="82" t="s">
        <v>61</v>
      </c>
      <c r="R2265" s="82" t="s">
        <v>61</v>
      </c>
      <c r="S2265" s="82" t="s">
        <v>61</v>
      </c>
      <c r="T2265" s="82" t="s">
        <v>61</v>
      </c>
      <c r="U2265" s="82" t="s">
        <v>61</v>
      </c>
      <c r="V2265" s="82"/>
      <c r="W2265" s="82" t="s">
        <v>60</v>
      </c>
      <c r="X2265" s="82" t="s">
        <v>60</v>
      </c>
      <c r="Y2265" s="82" t="s">
        <v>60</v>
      </c>
      <c r="Z2265" s="82" t="s">
        <v>60</v>
      </c>
      <c r="AA2265" s="82" t="s">
        <v>60</v>
      </c>
      <c r="AB2265" s="82" t="s">
        <v>60</v>
      </c>
      <c r="AC2265" s="82"/>
      <c r="AD2265" s="82" t="s">
        <v>60</v>
      </c>
      <c r="AE2265" s="82" t="s">
        <v>60</v>
      </c>
      <c r="AF2265" s="82" t="s">
        <v>60</v>
      </c>
      <c r="AG2265" s="82" t="s">
        <v>60</v>
      </c>
      <c r="AH2265" s="82" t="s">
        <v>60</v>
      </c>
      <c r="AI2265" s="82" t="s">
        <v>1471</v>
      </c>
      <c r="AJ2265" s="82"/>
      <c r="AK2265" s="82" t="s">
        <v>61</v>
      </c>
      <c r="AL2265" s="82" t="s">
        <v>61</v>
      </c>
      <c r="AM2265" s="239">
        <f>COUNTIF(H2265:AL2265,"PH")+COUNTIF(H2265:AL2265,"PH/L")+COUNTIF(H2265:AL2265,"PM")</f>
        <v>0</v>
      </c>
      <c r="AN2265" s="239">
        <f>COUNTIF(H2265:AL2265,"PD")+COUNTIF(H2265:AL2265,"PDD")+COUNTIF(H2265:AL2265,"P/DS")/2+COUNTIF(H2265:AL2265,"PMD")</f>
        <v>0</v>
      </c>
      <c r="AO2265" s="239">
        <f>COUNTIF(H2265:AL2265,"PN")+COUNTIF(H2265:AL2265,"P/NS")/2+COUNTIF(H2265:AL2265,"PH")+COUNTIF(H2265:AL2265,"PH/F")/2+COUNTIF(H2265:AL2265,"PH/L")/2+COUNTIF(H2265:AL2265,"PM")</f>
        <v>0</v>
      </c>
      <c r="AP2265" s="239">
        <f>COUNTIF(H2265:AL2265,"BH")+COUNTIF(H2265:AL2265,"AL/BL")+COUNTIF(H2265:AL2265,"UL/BL")+COUNTIF(H2265:AL2265,"BM")</f>
        <v>0</v>
      </c>
      <c r="AQ2265" s="239">
        <f>COUNTIF(H2265:AL2265,"DS")+COUNTIF(H2265:AL2265,"AL/DS")/2+COUNTIF(H2265:AL2265,"UL/DS")/2+COUNTIF(H2265:AL2265,"CT")+COUNTIF(H2265:AL2265,"MD")</f>
        <v>11.5</v>
      </c>
      <c r="AR2265" s="239">
        <f>COUNTIF(H2265:AL2265,"NS")+COUNTIF(H2265:AL2265,"AL/NS")/2+COUNTIF(H2265:AL2265,"UL/NS")/2+COUNTIF(H2265:AL2265,"BH")+COUNTIF(H2265:AL2265,"AL/BF")/2+COUNTIF(H2265:AL2265,"AL/BL")/2+COUNTIF(H2265:AL2265,"UL/BL")/2+COUNTIF(H2265:AL2265,"UL/BF")/2+COUNTIF(H2265:AL2265,"BM")</f>
        <v>13</v>
      </c>
      <c r="AS2265" s="239">
        <f>COUNTIF(H2265:AL2265,"AL")+COUNTIF(H2265:AL2265,"AL/DS")/2+COUNTIF(H2265:AL2265,"AL/NS")/2+COUNTIF(H2265:AL2265,"NH")+COUNTIF(H2265:AL2265,"SL")+COUNTIF(H2265:AL2265,"NHD")+COUNTIF(H2265:AL2265,"B")+COUNTIF(H2265:AL2265,"HL")+COUNTIF(H2265:AL2265,"AL/BF")/2+COUNTIF(H2265:AL2265,"AL/BL")/2</f>
        <v>1</v>
      </c>
      <c r="AT2265" s="255">
        <f>COUNTIF(H2265:AL2265,"PD")+COUNTIF(H2265:AL2265,"PN")+COUNTIF(H2265:AL2265,"P/DS")/2+COUNTIF(H2265:AL2265,"P/NS")/2+COUNTIF(H2265:AL2265,"DS")+COUNTIF(H2265:AL2265,"NS")+COUNTIF(H2265:AL2265,"AL")+COUNTIF(H2265:AL2265,"AL/DS")+COUNTIF(H2265:AL2265,"AL/NS")+COUNTIF(H2265:AL2265,"NH")+COUNTIF(H2265:AL2265,"SL")+COUNTIF(H2265:AL2265,"UL/DS")/2+COUNTIF(H2265:AL2265,"UL/NS")/2+COUNTIF(H2265:AL2265,"CT")+COUNTIF(H2265:AL2265,"NHD")+COUNTIF(H2265:AL2265,"PDD")+COUNTIF(H2265:AL2265,"B")+COUNTIF(H2265:AL2265,"HL")+COUNTIF(H2265:AL2265,"PH")+COUNTIF(H2265:AL2265,"BH")+COUNTIF(H2265:AL2265,"AL/BF")+COUNTIF(H2265:AL2265,"AL/BL")+COUNTIF(H2265:AL2265,"UL/BF")/2+COUNTIF(H2265:AL2265,"UL/BL")/2+COUNTIF(H2265:AL2265,"PH/F")/2+COUNTIF(H2265:AL2265,"PH/L")/2+COUNTIF(H2265:AL2265,"MD")+COUNTIF(H2265:AL2265,"PMD")+COUNTIF(H2265:AL2265,"PM")+COUNTIF(H2265:AL2265,"BM")</f>
        <v>25.5</v>
      </c>
      <c r="AU2265" s="255">
        <f>COUNTIF(H2265:AL2265,"P/DS")/2+COUNTIF(H2265:AL2265,"P/NS")/2+COUNTIF(H2265:AL2265,"IL")+COUNTIF(H2265:AL2265,"NL")+COUNTIF(H2265:AL2265,"UL")+COUNTIF(H2265:AL2265,"UL/DS")/2+COUNTIF(H2265:AL2265,"UL/NS")/2+COUNTIF(H2265:AL2265,"KT")+COUNTIF(H2265:AL2265,"UL/BF")/2+COUNTIF(H2265:AL2265,"UL/BL")/2+COUNTIF(H2265:AL2265,"PH/F")/2+COUNTIF(H2265:AL2265,"PH/L")/2+COUNTIF(H2265:AL2265,"NB")</f>
        <v>0.5</v>
      </c>
      <c r="AV2265" s="258">
        <f>COUNTIF(H2265:AL2265,"PN")+COUNTIF(H2265:AL2265,"TVD")+COUNTIF(H2265:AL2265,"PH")+COUNTIF(H2265:AL2265,"PM")+COUNTIF(H2265:AL2265,"PDD")-COUNTIFS(H2265:AL2265,"PN",H2272:AL2272,"&gt;=3")-COUNTIFS(H2265:AL2265,"PM",H2272:AL2272,"&gt;=3")</f>
        <v>0</v>
      </c>
      <c r="AW2265" s="258">
        <f>COUNTIF(H2265:AL2265,"NS")+COUNTIF(H2265:AL2265,"D")+COUNTIF(H2265:AL2265,"BH")+COUNTIF(H2265:AL2265,"NHD")+COUNTIF(H2265:AL2265,"BM")-COUNTIFS(H2265:AL2265,"NS",H2272:AL2272,"&gt;=3")-COUNTIFS(H2265:AL2265,"BH",H2272:AL2272,"&gt;=3")-COUNTIFS(H2265:AL2265,"BM",H2272:AL2272,"&gt;=3")</f>
        <v>14</v>
      </c>
      <c r="AX2265" s="255">
        <f>COUNTIF(H2265:AL2265,"AL")+COUNTIF(H2265:AL2265,"AL/DS")/2+COUNTIF(H2265:AL2265,"AL/NS")/2+COUNTIF(H2265:AL2265,"AL/BF")+COUNTIF(H2265:AL2265,"AL/BL")/2</f>
        <v>0</v>
      </c>
      <c r="AY2265" s="255">
        <f>COUNTIF(H2265:AL2265,"SL")</f>
        <v>0</v>
      </c>
      <c r="AZ2265" s="255">
        <f>COUNTIF(H2265:AL2265,"NH")</f>
        <v>1</v>
      </c>
      <c r="BA2265" s="255">
        <f>COUNTIF(H2265:AL2265,"HL")</f>
        <v>0</v>
      </c>
      <c r="BB2265" s="255">
        <f>COUNTIF(G2265:AL2265,"P/DS")/2+COUNTIF(G2265:AL2265,"P/NS")/2+COUNTIF(G2265:AL2265,"UL")+COUNTIF(G2265:AL2265,"UL/DS")/2+COUNTIF(G2265:AL2265,"UL/NS")/2+COUNTIF(G2265:AL2265,"UL/BL")/2+COUNTIF(G2265:AL2265,"UL/BF")/2+COUNTIF(G2265:AL2265,"PH/F")/2+COUNTIF(G2265:AL2265,"PH/L")/2</f>
        <v>0.5</v>
      </c>
      <c r="BC2265" s="255">
        <f>COUNTIF(H2265:AL2265,"NB")</f>
        <v>0</v>
      </c>
      <c r="BD2265" s="255">
        <f>COUNTIF(H2265:AL2265,"NL")</f>
        <v>0</v>
      </c>
      <c r="BE2265" s="255">
        <f>COUNTIF(H2265:AL2265,"IL")</f>
        <v>0</v>
      </c>
      <c r="BF2265" s="255">
        <f>COUNTIF(H2265:AL2265,"KT")</f>
        <v>0</v>
      </c>
      <c r="BG2265" s="255">
        <f>COUNTIF(H2265:AL2265,"L70")</f>
        <v>0</v>
      </c>
      <c r="BH2265" s="255">
        <f>COUNTIF(H2265:AL2265,"MD")</f>
        <v>0</v>
      </c>
      <c r="BI2265" s="255">
        <f>COUNTIF(H2265:AL2265,"PMD")</f>
        <v>0</v>
      </c>
      <c r="BJ2265" s="255">
        <f>COUNTIF(H2265:AL2265,"PM")</f>
        <v>0</v>
      </c>
      <c r="BK2265" s="255">
        <f>COUNTIF(H2265:AL2265,"BM")</f>
        <v>0</v>
      </c>
      <c r="BL2265" s="261">
        <f>SUMIF(H2265:AL2265,"PD",H2266:AL2266)+SUMIF(H2265:AL2265,"PN",H2266:AL2266)+SUMIF(H2265:AL2265,"P/DS",H2266:AL2266)+SUMIF(H2265:AL2265,"PN/F",H2266:AL2266)+SUMIF(H2265:AL2265,"PN/L",H2266:AL2266)+SUMIF(H2265:AL2265,"TV",H2266:AL2266)+SUMIF(H2265:AL2265,"TVD",H2266:AL2266)+SUMIF(H2265:AL2265,"PDD",H2266:AL2266)</f>
        <v>0</v>
      </c>
      <c r="BM2265" s="261">
        <f>SUMIF(H2265:AL2265,"PD",H2267:AL2267)+SUMIF(H2265:AL2265,"PN",H2267:AL2267)+SUMIF(H2265:AL2265,"P/DS",H2267:AL2267)+SUMIF(H2265:AL2265,"PN/F",H2267:AL2267)+SUMIF(H2265:AL2265,"PN/L",H2267:AL2267)+SUMIF(H2265:AL2265,"TV",H2267:AL2267)+SUMIF(H2265:AL2265,"TVD",H2267:AL2267)+SUMIF(H2265:AL2265,"PDD",H2267:AL2267)+SUMIF(H2265:AL2265,"PMD",H2267:AL2267)</f>
        <v>0</v>
      </c>
      <c r="BN2265" s="261">
        <f>SUMIF(H2265:AL2265,"PD",H2268:AL2268)+SUMIF(H2265:AL2265,"PN",H2268:AL2268)+SUMIF(H2265:AL2265,"P/DS",H2268:AL2268)+SUMIF(H2265:AL2265,"PN/F",H2268:AL2268)+SUMIF(H2265:AL2265,"PN/L",H2268:AL2268)+SUMIF(H2265:AL2265,"TV",H2268:AL2268)+SUMIF(H2265:AL2265,"TVD",H2268:AL2268)</f>
        <v>0</v>
      </c>
      <c r="BO2265" s="261">
        <f>SUMIF(H2265:AL2265,"PD",H2269:AL2269)+SUMIF(H2265:AL2265,"PN",H2269:AL2269)+SUMIF(H2265:AL2265,"P/DS",H2269:AL2269)+SUMIF(H2265:AL2265,"PN/F",H2269:AL2269)+SUMIF(H2265:AL2265,"PN/L",H2269:AL2269)+SUMIF(H2265:AL2265,"TV",H2269:AL2269)+SUMIF(H2265:AL2265,"TVD",H2269:AL2269)</f>
        <v>0</v>
      </c>
      <c r="BP2265" s="261">
        <f>SUMIF(H2265:AL2265,"PD",H2270:AL2270)+SUMIF(H2265:AL2265,"PN",H2270:AL2270)+SUMIF(H2265:AL2265,"P/DS",H2270:AL2270)+SUMIF(H2265:AL2265,"PN/F",H2270:AL2270)+SUMIF(H2265:AL2265,"PN/L",H2270:AL2270)+SUMIF(H2265:AL2265,"TV",H2270:AL2270)+SUMIF(H2265:AL2265,"TVD",H2270:AL2270)+SUMIF(H2265:AL2265,"PDD",H2270:AL2270)+SUMIF(H2265:AL2265,"PH",H2270:AL2270)+SUMIF(H2265:AL2265,"PM",H2270:AL2270)</f>
        <v>0</v>
      </c>
      <c r="BQ2265" s="261">
        <f>SUMIF(H2265:AL2265,"PD",H2271:AL2271)+SUMIF(H2265:AL2265,"PN",H2271:AL2271)+SUMIF(H2265:AL2265,"P/DS",H2271:AL2271)+SUMIF(H2265:AL2265,"PN/F",H2271:AL2271)+SUMIF(H2265:AL2265,"PN/L",H2271:AL2271)+SUMIF(H2265:AL2265,"TV",H2271:AL2271)+SUMIF(H2265:AL2265,"TVD",H2271:AL2271)+SUMIF(H2265:AL2265,"PDD",H2271:AL2271)+SUMIF(H2265:AL2265,"PH",H2271:AL2271)+SUMIF(H2265:AL2265,"PM",H2271:AL2271)</f>
        <v>0</v>
      </c>
      <c r="BR2265" s="269">
        <f>SUM(H2266:AL2266)-BL2265</f>
        <v>16</v>
      </c>
      <c r="BS2265" s="269">
        <f>SUM(H2267:AL2267)-BM2265</f>
        <v>9</v>
      </c>
      <c r="BT2265" s="269">
        <f>SUM(H2268:AL2268)-BN2265</f>
        <v>0</v>
      </c>
      <c r="BU2265" s="269">
        <f>SUM(H2269:AL2269)-BO2265</f>
        <v>6.5</v>
      </c>
      <c r="BV2265" s="269">
        <f>SUM(H2270:AL2270)-BP2265</f>
        <v>0</v>
      </c>
      <c r="BW2265" s="269">
        <f>SUM(H2271:AL2271)-BQ2265</f>
        <v>0</v>
      </c>
      <c r="BX2265" s="255">
        <f>SUMIF(H2265:AL2265,"PD",H2272:AL2272)+SUMIF(H2265:AL2265,"PN",H2272:AL2272)+SUMIF(H2265:AL2265,"P/DS",H2272:AL2272)+SUMIF(H2265:AL2265,"PN/F",H2272:AL2272)+SUMIF(H2265:AL2265,"PN/L",H2272:AL2272)</f>
        <v>0</v>
      </c>
      <c r="BY2265" s="255">
        <f>SUM(H2272:AL2272)-BX2265</f>
        <v>0</v>
      </c>
      <c r="BZ2265" s="255">
        <f t="shared" ref="BZ2265" si="777">+SUM(BL2265:BW2272)</f>
        <v>31.5</v>
      </c>
      <c r="CA2265" s="266">
        <f>(COUNTIFS(H2265:AL2265,"PD",H2266:AL2266,"&gt;=2"))*0.5-IF(CN2265="VP",COUNTIFS($H$16:$AL$16,"SAT",H2265:AL2265,"PD",H2266:AL2266,"&gt;=2"))*0.5</f>
        <v>0</v>
      </c>
      <c r="CB2265" s="266">
        <f>(COUNTIFS(H2265:AL2265,"PN",H2267:AL2267,"&gt;=0.5",H2266:AL2266,"&gt;=1.5"))*0.5+COUNTIFS(H2265:AL2265,"PDD",H2267:AL2267,"&gt;=0.5",H2266:AL2266,"&gt;=1.5")*0.5</f>
        <v>0</v>
      </c>
      <c r="CC2265" s="273">
        <f>(COUNTIFS(H2265:AL2265,"TV",H2267:AL2267,"&gt;=10"))*0.5+(COUNTIFS(H2265:AL2265,"PMD",H2267:AL2267,"&gt;=2"))*0.5</f>
        <v>0</v>
      </c>
      <c r="CD2265" s="266">
        <f>(COUNTIFS(H2265:AL2265,"TVD",H2269:AL2269,"&gt;=6.5",H2267:AL2267,"&gt;=3.5"))*0.5</f>
        <v>0</v>
      </c>
      <c r="CE2265" s="266">
        <f>(COUNTIFS(H2265:AL2265,"PD",H2270:AL2270,"&gt;=10"))*0.5</f>
        <v>0</v>
      </c>
      <c r="CF2265" s="266">
        <f>(COUNTIFS(H2265:AL2265,"PDD",H2270:AL2270,"&gt;=3.5",H2271:AL2271,"&gt;=6.5")+COUNTIFS(H2265:AL2265,"PH",H2271:AL2271,"&gt;=0.5",H2270:AL2270,"&gt;=1.5")+COUNTIFS(H2265:AL2265,"PM",H2271:AL2271,"&gt;=0.5",H2270:AL2270,"&gt;=1.5"))*0.5</f>
        <v>0</v>
      </c>
      <c r="CG2265" s="266">
        <f>(COUNTIFS(H2265:AL2265,"DS",H2266:AL2266,"&gt;=2")+COUNTIFS(H2265:AL2265,"AL/DS",H2266:AL2266,"&gt;=2"))*0.5-IF(CN2265="VP",COUNTIFS($H$16:$AL$16,"SAT",H2265:AL2265,"DS",H2266:AL2266,"&gt;=2"))*0.5</f>
        <v>0</v>
      </c>
      <c r="CH2265" s="266">
        <f>(COUNTIFS(H2265:AL2265,"NS",H2267:AL2267,"&gt;=0.5",H2266:AL2266,"&gt;=1.5")+COUNTIFS(H2265:AL2265,"AL/NS",H2267:AL2267,"&gt;=0.5",H2266:AL2266,"&gt;=1.5")+COUNTIFS(H2265:AL2265,"NHD",H2267:AL2267,"&gt;=4.5",H2270:AL2270,"&gt;=2",H2266:AL2266,"&gt;=1.5"))*0.5</f>
        <v>5</v>
      </c>
      <c r="CI2265" s="266">
        <f>(COUNTIF(H2267:AL2267,"&gt;=10")+COUNTIFS(H2265:AL2265,"MD",H2267:AL2267,"&gt;=2")-COUNTIFS(H2265:AL2265,"TV",H2267:AL2267,"&gt;=10"))*0.5</f>
        <v>0</v>
      </c>
      <c r="CJ2265" s="266">
        <f>(COUNTIFS(H2265:AL2265,"D",H2269:AL2269,"&gt;=6.5",H2267:AL2267,"&gt;=3.5"))*0.5</f>
        <v>0.5</v>
      </c>
      <c r="CK2265" s="266">
        <f>(COUNTIF(H2270:AL2270,"&gt;=10")-COUNTIFS(H2265:AL2265,"PD",H2270:AL2270,"&gt;=10"))*0.5</f>
        <v>0</v>
      </c>
      <c r="CL2265" s="265">
        <f>(COUNTIFS(H2265:AL2265,"NHD",H2270:AL2270,"&gt;=3.5",H2271:AL2271,"&gt;=6.5")+COUNTIFS(H2265:AL2265,"BH",H2270:AL2270,"&gt;=1.5",H2271:AL2271,"&gt;=0.5")+COUNTIFS(H2265:AL2265,"BM",H2270:AL2270,"&gt;=1.5",H2271:AL2271,"&gt;=0.5")+COUNTIFS(H2265:AL2265,"D",H2270:AL2270,"&gt;=1.5",H2271:AL2271,"&gt;=0.5"))*0.5</f>
        <v>0</v>
      </c>
      <c r="CM2265" s="272"/>
      <c r="CN2265" s="264" t="s">
        <v>723</v>
      </c>
      <c r="CO2265" s="125">
        <f t="shared" ref="CO2265" si="778">+AM2265+AN2265+AO2265+AP2265+AQ2265+AR2265+AS2265+AU2265+BG2265</f>
        <v>26</v>
      </c>
      <c r="CP2265" s="225">
        <f>+SUM(I2266:I2271)-I2272</f>
        <v>10.5</v>
      </c>
      <c r="CQ2265" s="225">
        <f>+SUM(J2266:J2271)-J2272</f>
        <v>2</v>
      </c>
      <c r="CR2265" s="225">
        <f>+SUM(K2266:K2271)-K2272</f>
        <v>2</v>
      </c>
      <c r="CS2265" s="126"/>
      <c r="CT2265" s="126"/>
      <c r="CU2265" s="126"/>
      <c r="CV2265" s="126"/>
      <c r="CW2265" s="126"/>
      <c r="CX2265" s="126"/>
      <c r="CY2265" s="126"/>
      <c r="CZ2265" s="126"/>
      <c r="DA2265" s="126"/>
      <c r="DB2265" s="126"/>
      <c r="DC2265" s="126"/>
      <c r="DD2265" s="126"/>
      <c r="DE2265" s="126"/>
      <c r="DF2265" s="126" t="e">
        <f>+SUM(#REF!)</f>
        <v>#REF!</v>
      </c>
    </row>
    <row r="2266" spans="1:110" s="70" customFormat="1" ht="15" customHeight="1">
      <c r="A2266" s="228"/>
      <c r="B2266" s="369"/>
      <c r="C2266" s="321"/>
      <c r="D2266" s="237"/>
      <c r="E2266" s="237"/>
      <c r="F2266" s="242" t="s">
        <v>82</v>
      </c>
      <c r="G2266" s="71">
        <v>1.5</v>
      </c>
      <c r="H2266" s="83"/>
      <c r="I2266" s="83"/>
      <c r="J2266" s="83">
        <v>1.5</v>
      </c>
      <c r="K2266" s="83">
        <v>1.5</v>
      </c>
      <c r="L2266" s="83">
        <v>1.5</v>
      </c>
      <c r="M2266" s="83">
        <v>1.5</v>
      </c>
      <c r="N2266" s="83">
        <v>2</v>
      </c>
      <c r="O2266" s="83"/>
      <c r="P2266" s="83">
        <v>2</v>
      </c>
      <c r="Q2266" s="83">
        <v>1.5</v>
      </c>
      <c r="R2266" s="83">
        <v>1.5</v>
      </c>
      <c r="S2266" s="83">
        <v>1.5</v>
      </c>
      <c r="T2266" s="83">
        <v>1.5</v>
      </c>
      <c r="U2266" s="83"/>
      <c r="V2266" s="83"/>
      <c r="W2266" s="83"/>
      <c r="X2266" s="83"/>
      <c r="Y2266" s="83"/>
      <c r="Z2266" s="83"/>
      <c r="AA2266" s="83"/>
      <c r="AB2266" s="83"/>
      <c r="AC2266" s="79"/>
      <c r="AD2266" s="79"/>
      <c r="AE2266" s="79"/>
      <c r="AF2266" s="79"/>
      <c r="AG2266" s="79"/>
      <c r="AH2266" s="79"/>
      <c r="AI2266" s="79"/>
      <c r="AJ2266" s="79"/>
      <c r="AK2266" s="79"/>
      <c r="AL2266" s="79"/>
      <c r="AM2266" s="240"/>
      <c r="AN2266" s="240"/>
      <c r="AO2266" s="240"/>
      <c r="AP2266" s="240"/>
      <c r="AQ2266" s="240"/>
      <c r="AR2266" s="240"/>
      <c r="AS2266" s="240"/>
      <c r="AT2266" s="256"/>
      <c r="AU2266" s="256"/>
      <c r="AV2266" s="259"/>
      <c r="AW2266" s="259"/>
      <c r="AX2266" s="256"/>
      <c r="AY2266" s="256"/>
      <c r="AZ2266" s="256"/>
      <c r="BA2266" s="256"/>
      <c r="BB2266" s="256"/>
      <c r="BC2266" s="256"/>
      <c r="BD2266" s="256"/>
      <c r="BE2266" s="256"/>
      <c r="BF2266" s="256"/>
      <c r="BG2266" s="256"/>
      <c r="BH2266" s="256"/>
      <c r="BI2266" s="256"/>
      <c r="BJ2266" s="256"/>
      <c r="BK2266" s="256"/>
      <c r="BL2266" s="262"/>
      <c r="BM2266" s="262"/>
      <c r="BN2266" s="262"/>
      <c r="BO2266" s="262"/>
      <c r="BP2266" s="262"/>
      <c r="BQ2266" s="262"/>
      <c r="BR2266" s="270"/>
      <c r="BS2266" s="270"/>
      <c r="BT2266" s="270"/>
      <c r="BU2266" s="270"/>
      <c r="BV2266" s="270"/>
      <c r="BW2266" s="270"/>
      <c r="BX2266" s="256"/>
      <c r="BY2266" s="256"/>
      <c r="BZ2266" s="256"/>
      <c r="CA2266" s="267"/>
      <c r="CB2266" s="267"/>
      <c r="CC2266" s="274"/>
      <c r="CD2266" s="267"/>
      <c r="CE2266" s="267"/>
      <c r="CF2266" s="267"/>
      <c r="CG2266" s="267"/>
      <c r="CH2266" s="267"/>
      <c r="CI2266" s="267"/>
      <c r="CJ2266" s="267"/>
      <c r="CK2266" s="267"/>
      <c r="CL2266" s="265"/>
      <c r="CM2266" s="272"/>
      <c r="CN2266" s="264"/>
      <c r="CO2266" s="125"/>
      <c r="CP2266" s="226"/>
      <c r="CQ2266" s="226"/>
      <c r="CR2266" s="226"/>
      <c r="CS2266" s="126"/>
      <c r="CT2266" s="126"/>
      <c r="CU2266" s="126"/>
      <c r="CV2266" s="126"/>
      <c r="CW2266" s="126"/>
      <c r="CX2266" s="126"/>
      <c r="CY2266" s="126"/>
      <c r="CZ2266" s="126"/>
      <c r="DA2266" s="126"/>
      <c r="DB2266" s="126"/>
      <c r="DC2266" s="126"/>
      <c r="DD2266" s="126"/>
      <c r="DE2266" s="126"/>
      <c r="DF2266" s="126"/>
    </row>
    <row r="2267" spans="1:110" s="70" customFormat="1" ht="15" customHeight="1">
      <c r="A2267" s="228"/>
      <c r="B2267" s="369"/>
      <c r="C2267" s="321"/>
      <c r="D2267" s="237"/>
      <c r="E2267" s="237"/>
      <c r="F2267" s="243"/>
      <c r="G2267" s="72">
        <v>2</v>
      </c>
      <c r="H2267" s="84"/>
      <c r="I2267" s="84">
        <v>4</v>
      </c>
      <c r="J2267" s="84">
        <v>0.5</v>
      </c>
      <c r="K2267" s="84">
        <v>0.5</v>
      </c>
      <c r="L2267" s="84">
        <v>0.5</v>
      </c>
      <c r="M2267" s="84">
        <v>0.5</v>
      </c>
      <c r="N2267" s="84">
        <v>0.5</v>
      </c>
      <c r="O2267" s="84"/>
      <c r="P2267" s="84">
        <v>0.5</v>
      </c>
      <c r="Q2267" s="84">
        <v>0.5</v>
      </c>
      <c r="R2267" s="84">
        <v>0.5</v>
      </c>
      <c r="S2267" s="84">
        <v>0.5</v>
      </c>
      <c r="T2267" s="84">
        <v>0.5</v>
      </c>
      <c r="U2267" s="84"/>
      <c r="V2267" s="84"/>
      <c r="W2267" s="84"/>
      <c r="X2267" s="84"/>
      <c r="Y2267" s="84"/>
      <c r="Z2267" s="84"/>
      <c r="AA2267" s="84"/>
      <c r="AB2267" s="84"/>
      <c r="AC2267" s="80"/>
      <c r="AD2267" s="80"/>
      <c r="AE2267" s="80"/>
      <c r="AF2267" s="80"/>
      <c r="AG2267" s="80"/>
      <c r="AH2267" s="80"/>
      <c r="AI2267" s="80"/>
      <c r="AJ2267" s="80"/>
      <c r="AK2267" s="80"/>
      <c r="AL2267" s="80"/>
      <c r="AM2267" s="240"/>
      <c r="AN2267" s="240"/>
      <c r="AO2267" s="240"/>
      <c r="AP2267" s="240"/>
      <c r="AQ2267" s="240"/>
      <c r="AR2267" s="240"/>
      <c r="AS2267" s="240"/>
      <c r="AT2267" s="256"/>
      <c r="AU2267" s="256"/>
      <c r="AV2267" s="259"/>
      <c r="AW2267" s="259"/>
      <c r="AX2267" s="256"/>
      <c r="AY2267" s="256"/>
      <c r="AZ2267" s="256"/>
      <c r="BA2267" s="256"/>
      <c r="BB2267" s="256"/>
      <c r="BC2267" s="256"/>
      <c r="BD2267" s="256"/>
      <c r="BE2267" s="256"/>
      <c r="BF2267" s="256"/>
      <c r="BG2267" s="256"/>
      <c r="BH2267" s="256"/>
      <c r="BI2267" s="256"/>
      <c r="BJ2267" s="256"/>
      <c r="BK2267" s="256"/>
      <c r="BL2267" s="262"/>
      <c r="BM2267" s="262"/>
      <c r="BN2267" s="262"/>
      <c r="BO2267" s="262"/>
      <c r="BP2267" s="262"/>
      <c r="BQ2267" s="262"/>
      <c r="BR2267" s="270"/>
      <c r="BS2267" s="270"/>
      <c r="BT2267" s="270"/>
      <c r="BU2267" s="270"/>
      <c r="BV2267" s="270"/>
      <c r="BW2267" s="270"/>
      <c r="BX2267" s="256"/>
      <c r="BY2267" s="256"/>
      <c r="BZ2267" s="256"/>
      <c r="CA2267" s="267"/>
      <c r="CB2267" s="267"/>
      <c r="CC2267" s="274"/>
      <c r="CD2267" s="267"/>
      <c r="CE2267" s="267"/>
      <c r="CF2267" s="267"/>
      <c r="CG2267" s="267"/>
      <c r="CH2267" s="267"/>
      <c r="CI2267" s="267"/>
      <c r="CJ2267" s="267"/>
      <c r="CK2267" s="267"/>
      <c r="CL2267" s="265"/>
      <c r="CM2267" s="272"/>
      <c r="CN2267" s="264"/>
      <c r="CO2267" s="125"/>
      <c r="CP2267" s="226"/>
      <c r="CQ2267" s="226"/>
      <c r="CR2267" s="226"/>
      <c r="CS2267" s="126"/>
      <c r="CT2267" s="126"/>
      <c r="CU2267" s="126"/>
      <c r="CV2267" s="126"/>
      <c r="CW2267" s="126"/>
      <c r="CX2267" s="126"/>
      <c r="CY2267" s="126"/>
      <c r="CZ2267" s="126"/>
      <c r="DA2267" s="126"/>
      <c r="DB2267" s="126"/>
      <c r="DC2267" s="126"/>
      <c r="DD2267" s="126"/>
      <c r="DE2267" s="126"/>
      <c r="DF2267" s="126"/>
    </row>
    <row r="2268" spans="1:110" s="70" customFormat="1" ht="15" customHeight="1">
      <c r="A2268" s="228"/>
      <c r="B2268" s="369"/>
      <c r="C2268" s="321"/>
      <c r="D2268" s="237"/>
      <c r="E2268" s="237"/>
      <c r="F2268" s="243"/>
      <c r="G2268" s="72">
        <v>2.1</v>
      </c>
      <c r="H2268" s="84"/>
      <c r="I2268" s="84"/>
      <c r="J2268" s="84"/>
      <c r="K2268" s="84"/>
      <c r="L2268" s="84"/>
      <c r="M2268" s="84"/>
      <c r="N2268" s="84"/>
      <c r="O2268" s="84"/>
      <c r="P2268" s="84"/>
      <c r="Q2268" s="84"/>
      <c r="R2268" s="84"/>
      <c r="S2268" s="84"/>
      <c r="T2268" s="84"/>
      <c r="U2268" s="84"/>
      <c r="V2268" s="84"/>
      <c r="W2268" s="84"/>
      <c r="X2268" s="84"/>
      <c r="Y2268" s="84"/>
      <c r="Z2268" s="84"/>
      <c r="AA2268" s="84"/>
      <c r="AB2268" s="84"/>
      <c r="AC2268" s="80"/>
      <c r="AD2268" s="80"/>
      <c r="AE2268" s="80"/>
      <c r="AF2268" s="80"/>
      <c r="AG2268" s="80"/>
      <c r="AH2268" s="80"/>
      <c r="AI2268" s="80"/>
      <c r="AJ2268" s="80"/>
      <c r="AK2268" s="80"/>
      <c r="AL2268" s="80"/>
      <c r="AM2268" s="240"/>
      <c r="AN2268" s="240"/>
      <c r="AO2268" s="240"/>
      <c r="AP2268" s="240"/>
      <c r="AQ2268" s="240"/>
      <c r="AR2268" s="240"/>
      <c r="AS2268" s="240"/>
      <c r="AT2268" s="256"/>
      <c r="AU2268" s="256"/>
      <c r="AV2268" s="259"/>
      <c r="AW2268" s="259"/>
      <c r="AX2268" s="256"/>
      <c r="AY2268" s="256"/>
      <c r="AZ2268" s="256"/>
      <c r="BA2268" s="256"/>
      <c r="BB2268" s="256"/>
      <c r="BC2268" s="256"/>
      <c r="BD2268" s="256"/>
      <c r="BE2268" s="256"/>
      <c r="BF2268" s="256"/>
      <c r="BG2268" s="256"/>
      <c r="BH2268" s="256"/>
      <c r="BI2268" s="256"/>
      <c r="BJ2268" s="256"/>
      <c r="BK2268" s="256"/>
      <c r="BL2268" s="262"/>
      <c r="BM2268" s="262"/>
      <c r="BN2268" s="262"/>
      <c r="BO2268" s="262"/>
      <c r="BP2268" s="262"/>
      <c r="BQ2268" s="262"/>
      <c r="BR2268" s="270"/>
      <c r="BS2268" s="270"/>
      <c r="BT2268" s="270"/>
      <c r="BU2268" s="270"/>
      <c r="BV2268" s="270"/>
      <c r="BW2268" s="270"/>
      <c r="BX2268" s="256"/>
      <c r="BY2268" s="256"/>
      <c r="BZ2268" s="256"/>
      <c r="CA2268" s="267"/>
      <c r="CB2268" s="267"/>
      <c r="CC2268" s="274"/>
      <c r="CD2268" s="267"/>
      <c r="CE2268" s="267"/>
      <c r="CF2268" s="267"/>
      <c r="CG2268" s="267"/>
      <c r="CH2268" s="267"/>
      <c r="CI2268" s="267"/>
      <c r="CJ2268" s="267"/>
      <c r="CK2268" s="267"/>
      <c r="CL2268" s="265"/>
      <c r="CM2268" s="272"/>
      <c r="CN2268" s="264"/>
      <c r="CO2268" s="125"/>
      <c r="CP2268" s="226"/>
      <c r="CQ2268" s="226"/>
      <c r="CR2268" s="226"/>
      <c r="CS2268" s="126"/>
      <c r="CT2268" s="126"/>
      <c r="CU2268" s="126"/>
      <c r="CV2268" s="126"/>
      <c r="CW2268" s="126"/>
      <c r="CX2268" s="126"/>
      <c r="CY2268" s="126"/>
      <c r="CZ2268" s="126"/>
      <c r="DA2268" s="126"/>
      <c r="DB2268" s="126"/>
      <c r="DC2268" s="126"/>
      <c r="DD2268" s="126"/>
      <c r="DE2268" s="126"/>
      <c r="DF2268" s="126"/>
    </row>
    <row r="2269" spans="1:110" s="70" customFormat="1" ht="15" customHeight="1">
      <c r="A2269" s="228"/>
      <c r="B2269" s="369"/>
      <c r="C2269" s="321"/>
      <c r="D2269" s="237"/>
      <c r="E2269" s="237"/>
      <c r="F2269" s="243"/>
      <c r="G2269" s="72">
        <v>2.7</v>
      </c>
      <c r="H2269" s="84"/>
      <c r="I2269" s="84">
        <v>6.5</v>
      </c>
      <c r="J2269" s="84"/>
      <c r="K2269" s="84"/>
      <c r="L2269" s="84"/>
      <c r="M2269" s="84"/>
      <c r="N2269" s="84"/>
      <c r="O2269" s="84"/>
      <c r="P2269" s="84"/>
      <c r="Q2269" s="84"/>
      <c r="R2269" s="84"/>
      <c r="S2269" s="84"/>
      <c r="T2269" s="84"/>
      <c r="U2269" s="84"/>
      <c r="V2269" s="84"/>
      <c r="W2269" s="84"/>
      <c r="X2269" s="84"/>
      <c r="Y2269" s="84"/>
      <c r="Z2269" s="84"/>
      <c r="AA2269" s="84"/>
      <c r="AB2269" s="84"/>
      <c r="AC2269" s="80"/>
      <c r="AD2269" s="80"/>
      <c r="AE2269" s="80"/>
      <c r="AF2269" s="80"/>
      <c r="AG2269" s="80"/>
      <c r="AH2269" s="80"/>
      <c r="AI2269" s="80"/>
      <c r="AJ2269" s="80"/>
      <c r="AK2269" s="80"/>
      <c r="AL2269" s="80"/>
      <c r="AM2269" s="240"/>
      <c r="AN2269" s="240"/>
      <c r="AO2269" s="240"/>
      <c r="AP2269" s="240"/>
      <c r="AQ2269" s="240"/>
      <c r="AR2269" s="240"/>
      <c r="AS2269" s="240"/>
      <c r="AT2269" s="256"/>
      <c r="AU2269" s="256"/>
      <c r="AV2269" s="259"/>
      <c r="AW2269" s="259"/>
      <c r="AX2269" s="256"/>
      <c r="AY2269" s="256"/>
      <c r="AZ2269" s="256"/>
      <c r="BA2269" s="256"/>
      <c r="BB2269" s="256"/>
      <c r="BC2269" s="256"/>
      <c r="BD2269" s="256"/>
      <c r="BE2269" s="256"/>
      <c r="BF2269" s="256"/>
      <c r="BG2269" s="256"/>
      <c r="BH2269" s="256"/>
      <c r="BI2269" s="256"/>
      <c r="BJ2269" s="256"/>
      <c r="BK2269" s="256"/>
      <c r="BL2269" s="262"/>
      <c r="BM2269" s="262"/>
      <c r="BN2269" s="262"/>
      <c r="BO2269" s="262"/>
      <c r="BP2269" s="262"/>
      <c r="BQ2269" s="262"/>
      <c r="BR2269" s="270"/>
      <c r="BS2269" s="270"/>
      <c r="BT2269" s="270"/>
      <c r="BU2269" s="270"/>
      <c r="BV2269" s="270"/>
      <c r="BW2269" s="270"/>
      <c r="BX2269" s="256"/>
      <c r="BY2269" s="256"/>
      <c r="BZ2269" s="256"/>
      <c r="CA2269" s="267"/>
      <c r="CB2269" s="267"/>
      <c r="CC2269" s="274"/>
      <c r="CD2269" s="267"/>
      <c r="CE2269" s="267"/>
      <c r="CF2269" s="267"/>
      <c r="CG2269" s="267"/>
      <c r="CH2269" s="267"/>
      <c r="CI2269" s="267"/>
      <c r="CJ2269" s="267"/>
      <c r="CK2269" s="267"/>
      <c r="CL2269" s="265"/>
      <c r="CM2269" s="272"/>
      <c r="CN2269" s="264"/>
      <c r="CO2269" s="125"/>
      <c r="CP2269" s="226"/>
      <c r="CQ2269" s="226"/>
      <c r="CR2269" s="226"/>
      <c r="CS2269" s="126"/>
      <c r="CT2269" s="126"/>
      <c r="CU2269" s="126"/>
      <c r="CV2269" s="126"/>
      <c r="CW2269" s="126"/>
      <c r="CX2269" s="126"/>
      <c r="CY2269" s="126"/>
      <c r="CZ2269" s="126"/>
      <c r="DA2269" s="126"/>
      <c r="DB2269" s="126"/>
      <c r="DC2269" s="126"/>
      <c r="DD2269" s="126"/>
      <c r="DE2269" s="126"/>
      <c r="DF2269" s="126"/>
    </row>
    <row r="2270" spans="1:110" s="70" customFormat="1" ht="15" customHeight="1">
      <c r="A2270" s="228"/>
      <c r="B2270" s="369"/>
      <c r="C2270" s="321"/>
      <c r="D2270" s="237"/>
      <c r="E2270" s="237"/>
      <c r="F2270" s="243"/>
      <c r="G2270" s="72">
        <v>3</v>
      </c>
      <c r="H2270" s="84"/>
      <c r="I2270" s="84"/>
      <c r="J2270" s="84"/>
      <c r="K2270" s="84"/>
      <c r="L2270" s="84"/>
      <c r="M2270" s="84"/>
      <c r="N2270" s="84"/>
      <c r="O2270" s="84"/>
      <c r="P2270" s="84"/>
      <c r="Q2270" s="84"/>
      <c r="R2270" s="84"/>
      <c r="S2270" s="84"/>
      <c r="T2270" s="84"/>
      <c r="U2270" s="84"/>
      <c r="V2270" s="84"/>
      <c r="W2270" s="84"/>
      <c r="X2270" s="84"/>
      <c r="Y2270" s="84"/>
      <c r="Z2270" s="84"/>
      <c r="AA2270" s="84"/>
      <c r="AB2270" s="84"/>
      <c r="AC2270" s="80"/>
      <c r="AD2270" s="80"/>
      <c r="AE2270" s="80"/>
      <c r="AF2270" s="80"/>
      <c r="AG2270" s="80"/>
      <c r="AH2270" s="80"/>
      <c r="AI2270" s="80"/>
      <c r="AJ2270" s="80"/>
      <c r="AK2270" s="80"/>
      <c r="AL2270" s="80"/>
      <c r="AM2270" s="240"/>
      <c r="AN2270" s="240"/>
      <c r="AO2270" s="240"/>
      <c r="AP2270" s="240"/>
      <c r="AQ2270" s="240"/>
      <c r="AR2270" s="240"/>
      <c r="AS2270" s="240"/>
      <c r="AT2270" s="256"/>
      <c r="AU2270" s="256"/>
      <c r="AV2270" s="259"/>
      <c r="AW2270" s="259"/>
      <c r="AX2270" s="256"/>
      <c r="AY2270" s="256"/>
      <c r="AZ2270" s="256"/>
      <c r="BA2270" s="256"/>
      <c r="BB2270" s="256"/>
      <c r="BC2270" s="256"/>
      <c r="BD2270" s="256"/>
      <c r="BE2270" s="256"/>
      <c r="BF2270" s="256"/>
      <c r="BG2270" s="256"/>
      <c r="BH2270" s="256"/>
      <c r="BI2270" s="256"/>
      <c r="BJ2270" s="256"/>
      <c r="BK2270" s="256"/>
      <c r="BL2270" s="262"/>
      <c r="BM2270" s="262"/>
      <c r="BN2270" s="262"/>
      <c r="BO2270" s="262"/>
      <c r="BP2270" s="262"/>
      <c r="BQ2270" s="262"/>
      <c r="BR2270" s="270"/>
      <c r="BS2270" s="270"/>
      <c r="BT2270" s="270"/>
      <c r="BU2270" s="270"/>
      <c r="BV2270" s="270"/>
      <c r="BW2270" s="270"/>
      <c r="BX2270" s="256"/>
      <c r="BY2270" s="256"/>
      <c r="BZ2270" s="256"/>
      <c r="CA2270" s="267"/>
      <c r="CB2270" s="267"/>
      <c r="CC2270" s="274"/>
      <c r="CD2270" s="267"/>
      <c r="CE2270" s="267"/>
      <c r="CF2270" s="267"/>
      <c r="CG2270" s="267"/>
      <c r="CH2270" s="267"/>
      <c r="CI2270" s="267"/>
      <c r="CJ2270" s="267"/>
      <c r="CK2270" s="267"/>
      <c r="CL2270" s="265"/>
      <c r="CM2270" s="272"/>
      <c r="CN2270" s="264"/>
      <c r="CO2270" s="125"/>
      <c r="CP2270" s="226"/>
      <c r="CQ2270" s="226"/>
      <c r="CR2270" s="226"/>
      <c r="CS2270" s="126"/>
      <c r="CT2270" s="126"/>
      <c r="CU2270" s="126"/>
      <c r="CV2270" s="126"/>
      <c r="CW2270" s="126"/>
      <c r="CX2270" s="126"/>
      <c r="CY2270" s="126"/>
      <c r="CZ2270" s="126"/>
      <c r="DA2270" s="126"/>
      <c r="DB2270" s="126"/>
      <c r="DC2270" s="126"/>
      <c r="DD2270" s="126"/>
      <c r="DE2270" s="126"/>
      <c r="DF2270" s="126"/>
    </row>
    <row r="2271" spans="1:110" s="70" customFormat="1" ht="15" customHeight="1">
      <c r="A2271" s="228"/>
      <c r="B2271" s="369"/>
      <c r="C2271" s="321"/>
      <c r="D2271" s="237"/>
      <c r="E2271" s="237"/>
      <c r="F2271" s="244"/>
      <c r="G2271" s="73">
        <v>3.9</v>
      </c>
      <c r="H2271" s="85"/>
      <c r="I2271" s="85"/>
      <c r="J2271" s="85"/>
      <c r="K2271" s="85"/>
      <c r="L2271" s="85"/>
      <c r="M2271" s="85"/>
      <c r="N2271" s="85"/>
      <c r="O2271" s="85"/>
      <c r="P2271" s="85"/>
      <c r="Q2271" s="85"/>
      <c r="R2271" s="85"/>
      <c r="S2271" s="85"/>
      <c r="T2271" s="85"/>
      <c r="U2271" s="85"/>
      <c r="V2271" s="85"/>
      <c r="W2271" s="85"/>
      <c r="X2271" s="85"/>
      <c r="Y2271" s="85"/>
      <c r="Z2271" s="85"/>
      <c r="AA2271" s="85"/>
      <c r="AB2271" s="85"/>
      <c r="AC2271" s="81"/>
      <c r="AD2271" s="81"/>
      <c r="AE2271" s="81"/>
      <c r="AF2271" s="81"/>
      <c r="AG2271" s="81"/>
      <c r="AH2271" s="81"/>
      <c r="AI2271" s="81"/>
      <c r="AJ2271" s="81"/>
      <c r="AK2271" s="81"/>
      <c r="AL2271" s="81"/>
      <c r="AM2271" s="240"/>
      <c r="AN2271" s="240"/>
      <c r="AO2271" s="240"/>
      <c r="AP2271" s="240"/>
      <c r="AQ2271" s="240"/>
      <c r="AR2271" s="240"/>
      <c r="AS2271" s="240"/>
      <c r="AT2271" s="256"/>
      <c r="AU2271" s="256"/>
      <c r="AV2271" s="259"/>
      <c r="AW2271" s="259"/>
      <c r="AX2271" s="256"/>
      <c r="AY2271" s="256"/>
      <c r="AZ2271" s="256"/>
      <c r="BA2271" s="256"/>
      <c r="BB2271" s="256"/>
      <c r="BC2271" s="256"/>
      <c r="BD2271" s="256"/>
      <c r="BE2271" s="256"/>
      <c r="BF2271" s="256"/>
      <c r="BG2271" s="256"/>
      <c r="BH2271" s="256"/>
      <c r="BI2271" s="256"/>
      <c r="BJ2271" s="256"/>
      <c r="BK2271" s="256"/>
      <c r="BL2271" s="262"/>
      <c r="BM2271" s="262"/>
      <c r="BN2271" s="262"/>
      <c r="BO2271" s="262"/>
      <c r="BP2271" s="262"/>
      <c r="BQ2271" s="262"/>
      <c r="BR2271" s="270"/>
      <c r="BS2271" s="270"/>
      <c r="BT2271" s="270"/>
      <c r="BU2271" s="270"/>
      <c r="BV2271" s="270"/>
      <c r="BW2271" s="270"/>
      <c r="BX2271" s="256"/>
      <c r="BY2271" s="256"/>
      <c r="BZ2271" s="256"/>
      <c r="CA2271" s="267"/>
      <c r="CB2271" s="267"/>
      <c r="CC2271" s="274"/>
      <c r="CD2271" s="267"/>
      <c r="CE2271" s="267"/>
      <c r="CF2271" s="267"/>
      <c r="CG2271" s="267"/>
      <c r="CH2271" s="267"/>
      <c r="CI2271" s="267"/>
      <c r="CJ2271" s="267"/>
      <c r="CK2271" s="267"/>
      <c r="CL2271" s="265"/>
      <c r="CM2271" s="272"/>
      <c r="CN2271" s="264"/>
      <c r="CO2271" s="125"/>
      <c r="CP2271" s="226"/>
      <c r="CQ2271" s="226"/>
      <c r="CR2271" s="226"/>
      <c r="CS2271" s="126"/>
      <c r="CT2271" s="126"/>
      <c r="CU2271" s="126"/>
      <c r="CV2271" s="126"/>
      <c r="CW2271" s="126"/>
      <c r="CX2271" s="126"/>
      <c r="CY2271" s="126"/>
      <c r="CZ2271" s="126"/>
      <c r="DA2271" s="126"/>
      <c r="DB2271" s="126"/>
      <c r="DC2271" s="126"/>
      <c r="DD2271" s="126"/>
      <c r="DE2271" s="126"/>
      <c r="DF2271" s="126"/>
    </row>
    <row r="2272" spans="1:110" s="70" customFormat="1" ht="15" customHeight="1">
      <c r="A2272" s="229"/>
      <c r="B2272" s="370"/>
      <c r="C2272" s="322"/>
      <c r="D2272" s="238"/>
      <c r="E2272" s="238"/>
      <c r="F2272" s="245" t="s">
        <v>83</v>
      </c>
      <c r="G2272" s="246"/>
      <c r="H2272" s="82"/>
      <c r="I2272" s="82"/>
      <c r="J2272" s="82"/>
      <c r="K2272" s="82"/>
      <c r="L2272" s="82"/>
      <c r="M2272" s="82"/>
      <c r="N2272" s="82"/>
      <c r="O2272" s="82"/>
      <c r="P2272" s="82"/>
      <c r="Q2272" s="82"/>
      <c r="R2272" s="82"/>
      <c r="S2272" s="82"/>
      <c r="T2272" s="82"/>
      <c r="U2272" s="82"/>
      <c r="V2272" s="82"/>
      <c r="W2272" s="82"/>
      <c r="X2272" s="82"/>
      <c r="Y2272" s="82"/>
      <c r="Z2272" s="82"/>
      <c r="AA2272" s="82"/>
      <c r="AB2272" s="82"/>
      <c r="AC2272" s="35"/>
      <c r="AD2272" s="35"/>
      <c r="AE2272" s="35"/>
      <c r="AF2272" s="35"/>
      <c r="AG2272" s="35"/>
      <c r="AH2272" s="35"/>
      <c r="AI2272" s="35"/>
      <c r="AJ2272" s="35"/>
      <c r="AK2272" s="35"/>
      <c r="AL2272" s="35"/>
      <c r="AM2272" s="241"/>
      <c r="AN2272" s="241"/>
      <c r="AO2272" s="241"/>
      <c r="AP2272" s="241"/>
      <c r="AQ2272" s="241"/>
      <c r="AR2272" s="241"/>
      <c r="AS2272" s="241"/>
      <c r="AT2272" s="257"/>
      <c r="AU2272" s="257"/>
      <c r="AV2272" s="260"/>
      <c r="AW2272" s="260"/>
      <c r="AX2272" s="257"/>
      <c r="AY2272" s="257"/>
      <c r="AZ2272" s="257"/>
      <c r="BA2272" s="257"/>
      <c r="BB2272" s="257"/>
      <c r="BC2272" s="257"/>
      <c r="BD2272" s="257"/>
      <c r="BE2272" s="257"/>
      <c r="BF2272" s="257"/>
      <c r="BG2272" s="257"/>
      <c r="BH2272" s="257"/>
      <c r="BI2272" s="257"/>
      <c r="BJ2272" s="257"/>
      <c r="BK2272" s="257"/>
      <c r="BL2272" s="263"/>
      <c r="BM2272" s="263"/>
      <c r="BN2272" s="263"/>
      <c r="BO2272" s="263"/>
      <c r="BP2272" s="263"/>
      <c r="BQ2272" s="263"/>
      <c r="BR2272" s="271"/>
      <c r="BS2272" s="271"/>
      <c r="BT2272" s="271"/>
      <c r="BU2272" s="271"/>
      <c r="BV2272" s="271"/>
      <c r="BW2272" s="271"/>
      <c r="BX2272" s="257"/>
      <c r="BY2272" s="257"/>
      <c r="BZ2272" s="257"/>
      <c r="CA2272" s="268"/>
      <c r="CB2272" s="268"/>
      <c r="CC2272" s="275"/>
      <c r="CD2272" s="268"/>
      <c r="CE2272" s="268"/>
      <c r="CF2272" s="268"/>
      <c r="CG2272" s="268"/>
      <c r="CH2272" s="268"/>
      <c r="CI2272" s="268"/>
      <c r="CJ2272" s="268"/>
      <c r="CK2272" s="268"/>
      <c r="CL2272" s="265"/>
      <c r="CM2272" s="272"/>
      <c r="CN2272" s="264"/>
      <c r="CO2272" s="125"/>
      <c r="CP2272" s="226"/>
      <c r="CQ2272" s="226"/>
      <c r="CR2272" s="226"/>
      <c r="CS2272" s="126"/>
      <c r="CT2272" s="126"/>
      <c r="CU2272" s="126"/>
      <c r="CV2272" s="126"/>
      <c r="CW2272" s="126"/>
      <c r="CX2272" s="126"/>
      <c r="CY2272" s="126"/>
      <c r="CZ2272" s="126"/>
      <c r="DA2272" s="126"/>
      <c r="DB2272" s="126"/>
      <c r="DC2272" s="126"/>
      <c r="DD2272" s="126"/>
      <c r="DE2272" s="126"/>
      <c r="DF2272" s="126"/>
    </row>
    <row r="2273" spans="1:110" s="70" customFormat="1" ht="15" customHeight="1">
      <c r="A2273" s="227">
        <f t="shared" si="764"/>
        <v>282</v>
      </c>
      <c r="B2273" s="446" t="s">
        <v>932</v>
      </c>
      <c r="C2273" s="453" t="s">
        <v>934</v>
      </c>
      <c r="D2273" s="236">
        <v>44429</v>
      </c>
      <c r="E2273" s="236" t="s">
        <v>277</v>
      </c>
      <c r="F2273" s="253" t="s">
        <v>80</v>
      </c>
      <c r="G2273" s="254"/>
      <c r="H2273" s="82" t="s">
        <v>69</v>
      </c>
      <c r="I2273" s="82"/>
      <c r="J2273" s="82" t="s">
        <v>61</v>
      </c>
      <c r="K2273" s="82" t="s">
        <v>61</v>
      </c>
      <c r="L2273" s="82" t="s">
        <v>61</v>
      </c>
      <c r="M2273" s="82" t="s">
        <v>61</v>
      </c>
      <c r="N2273" s="82" t="s">
        <v>61</v>
      </c>
      <c r="O2273" s="82"/>
      <c r="P2273" s="82" t="s">
        <v>61</v>
      </c>
      <c r="Q2273" s="82" t="s">
        <v>61</v>
      </c>
      <c r="R2273" s="82" t="s">
        <v>61</v>
      </c>
      <c r="S2273" s="82" t="s">
        <v>61</v>
      </c>
      <c r="T2273" s="82" t="s">
        <v>61</v>
      </c>
      <c r="U2273" s="82" t="s">
        <v>61</v>
      </c>
      <c r="V2273" s="82"/>
      <c r="W2273" s="82" t="s">
        <v>60</v>
      </c>
      <c r="X2273" s="82" t="s">
        <v>60</v>
      </c>
      <c r="Y2273" s="82" t="s">
        <v>60</v>
      </c>
      <c r="Z2273" s="82" t="s">
        <v>60</v>
      </c>
      <c r="AA2273" s="82" t="s">
        <v>60</v>
      </c>
      <c r="AB2273" s="82" t="s">
        <v>60</v>
      </c>
      <c r="AC2273" s="82"/>
      <c r="AD2273" s="82" t="s">
        <v>60</v>
      </c>
      <c r="AE2273" s="82" t="s">
        <v>60</v>
      </c>
      <c r="AF2273" s="82" t="s">
        <v>60</v>
      </c>
      <c r="AG2273" s="82" t="s">
        <v>60</v>
      </c>
      <c r="AH2273" s="82" t="s">
        <v>60</v>
      </c>
      <c r="AI2273" s="82" t="s">
        <v>1471</v>
      </c>
      <c r="AJ2273" s="82"/>
      <c r="AK2273" s="82" t="s">
        <v>61</v>
      </c>
      <c r="AL2273" s="82" t="s">
        <v>61</v>
      </c>
      <c r="AM2273" s="239">
        <f>COUNTIF(H2273:AL2273,"PH")+COUNTIF(H2273:AL2273,"PH/L")+COUNTIF(H2273:AL2273,"PM")</f>
        <v>0</v>
      </c>
      <c r="AN2273" s="239">
        <f>COUNTIF(H2273:AL2273,"PD")+COUNTIF(H2273:AL2273,"PDD")+COUNTIF(H2273:AL2273,"P/DS")/2+COUNTIF(H2273:AL2273,"PMD")</f>
        <v>0</v>
      </c>
      <c r="AO2273" s="239">
        <f>COUNTIF(H2273:AL2273,"PN")+COUNTIF(H2273:AL2273,"P/NS")/2+COUNTIF(H2273:AL2273,"PH")+COUNTIF(H2273:AL2273,"PH/F")/2+COUNTIF(H2273:AL2273,"PH/L")/2+COUNTIF(H2273:AL2273,"PM")</f>
        <v>0</v>
      </c>
      <c r="AP2273" s="239">
        <f>COUNTIF(H2273:AL2273,"BH")+COUNTIF(H2273:AL2273,"AL/BL")+COUNTIF(H2273:AL2273,"UL/BL")+COUNTIF(H2273:AL2273,"BM")</f>
        <v>0</v>
      </c>
      <c r="AQ2273" s="239">
        <f>COUNTIF(H2273:AL2273,"DS")+COUNTIF(H2273:AL2273,"AL/DS")/2+COUNTIF(H2273:AL2273,"UL/DS")/2+COUNTIF(H2273:AL2273,"CT")+COUNTIF(H2273:AL2273,"MD")</f>
        <v>11.5</v>
      </c>
      <c r="AR2273" s="239">
        <f>COUNTIF(H2273:AL2273,"NS")+COUNTIF(H2273:AL2273,"AL/NS")/2+COUNTIF(H2273:AL2273,"UL/NS")/2+COUNTIF(H2273:AL2273,"BH")+COUNTIF(H2273:AL2273,"AL/BF")/2+COUNTIF(H2273:AL2273,"AL/BL")/2+COUNTIF(H2273:AL2273,"UL/BL")/2+COUNTIF(H2273:AL2273,"UL/BF")/2+COUNTIF(H2273:AL2273,"BM")</f>
        <v>13</v>
      </c>
      <c r="AS2273" s="239">
        <f>COUNTIF(H2273:AL2273,"AL")+COUNTIF(H2273:AL2273,"AL/DS")/2+COUNTIF(H2273:AL2273,"AL/NS")/2+COUNTIF(H2273:AL2273,"NH")+COUNTIF(H2273:AL2273,"SL")+COUNTIF(H2273:AL2273,"NHD")+COUNTIF(H2273:AL2273,"B")+COUNTIF(H2273:AL2273,"HL")+COUNTIF(H2273:AL2273,"AL/BF")/2+COUNTIF(H2273:AL2273,"AL/BL")/2</f>
        <v>1</v>
      </c>
      <c r="AT2273" s="255">
        <f>COUNTIF(H2273:AL2273,"PD")+COUNTIF(H2273:AL2273,"PN")+COUNTIF(H2273:AL2273,"P/DS")/2+COUNTIF(H2273:AL2273,"P/NS")/2+COUNTIF(H2273:AL2273,"DS")+COUNTIF(H2273:AL2273,"NS")+COUNTIF(H2273:AL2273,"AL")+COUNTIF(H2273:AL2273,"AL/DS")+COUNTIF(H2273:AL2273,"AL/NS")+COUNTIF(H2273:AL2273,"NH")+COUNTIF(H2273:AL2273,"SL")+COUNTIF(H2273:AL2273,"UL/DS")/2+COUNTIF(H2273:AL2273,"UL/NS")/2+COUNTIF(H2273:AL2273,"CT")+COUNTIF(H2273:AL2273,"NHD")+COUNTIF(H2273:AL2273,"PDD")+COUNTIF(H2273:AL2273,"B")+COUNTIF(H2273:AL2273,"HL")+COUNTIF(H2273:AL2273,"PH")+COUNTIF(H2273:AL2273,"BH")+COUNTIF(H2273:AL2273,"AL/BF")+COUNTIF(H2273:AL2273,"AL/BL")+COUNTIF(H2273:AL2273,"UL/BF")/2+COUNTIF(H2273:AL2273,"UL/BL")/2+COUNTIF(H2273:AL2273,"PH/F")/2+COUNTIF(H2273:AL2273,"PH/L")/2+COUNTIF(H2273:AL2273,"MD")+COUNTIF(H2273:AL2273,"PMD")+COUNTIF(H2273:AL2273,"PM")+COUNTIF(H2273:AL2273,"BM")</f>
        <v>25.5</v>
      </c>
      <c r="AU2273" s="255">
        <f>COUNTIF(H2273:AL2273,"P/DS")/2+COUNTIF(H2273:AL2273,"P/NS")/2+COUNTIF(H2273:AL2273,"IL")+COUNTIF(H2273:AL2273,"NL")+COUNTIF(H2273:AL2273,"UL")+COUNTIF(H2273:AL2273,"UL/DS")/2+COUNTIF(H2273:AL2273,"UL/NS")/2+COUNTIF(H2273:AL2273,"KT")+COUNTIF(H2273:AL2273,"UL/BF")/2+COUNTIF(H2273:AL2273,"UL/BL")/2+COUNTIF(H2273:AL2273,"PH/F")/2+COUNTIF(H2273:AL2273,"PH/L")/2+COUNTIF(H2273:AL2273,"NB")</f>
        <v>0.5</v>
      </c>
      <c r="AV2273" s="258">
        <f>COUNTIF(H2273:AL2273,"PN")+COUNTIF(H2273:AL2273,"TVD")+COUNTIF(H2273:AL2273,"PH")+COUNTIF(H2273:AL2273,"PM")+COUNTIF(H2273:AL2273,"PDD")-COUNTIFS(H2273:AL2273,"PN",H2280:AL2280,"&gt;=3")-COUNTIFS(H2273:AL2273,"PM",H2280:AL2280,"&gt;=3")</f>
        <v>0</v>
      </c>
      <c r="AW2273" s="258">
        <f>COUNTIF(H2273:AL2273,"NS")+COUNTIF(H2273:AL2273,"D")+COUNTIF(H2273:AL2273,"BH")+COUNTIF(H2273:AL2273,"NHD")+COUNTIF(H2273:AL2273,"BM")-COUNTIFS(H2273:AL2273,"NS",H2280:AL2280,"&gt;=3")-COUNTIFS(H2273:AL2273,"BH",H2280:AL2280,"&gt;=3")-COUNTIFS(H2273:AL2273,"BM",H2280:AL2280,"&gt;=3")</f>
        <v>13</v>
      </c>
      <c r="AX2273" s="255">
        <f>COUNTIF(H2273:AL2273,"AL")+COUNTIF(H2273:AL2273,"AL/DS")/2+COUNTIF(H2273:AL2273,"AL/NS")/2+COUNTIF(H2273:AL2273,"AL/BF")+COUNTIF(H2273:AL2273,"AL/BL")/2</f>
        <v>0</v>
      </c>
      <c r="AY2273" s="255">
        <f>COUNTIF(H2273:AL2273,"SL")</f>
        <v>0</v>
      </c>
      <c r="AZ2273" s="255">
        <f>COUNTIF(H2273:AL2273,"NH")</f>
        <v>1</v>
      </c>
      <c r="BA2273" s="255">
        <f>COUNTIF(H2273:AL2273,"HL")</f>
        <v>0</v>
      </c>
      <c r="BB2273" s="255">
        <f>COUNTIF(G2273:AL2273,"P/DS")/2+COUNTIF(G2273:AL2273,"P/NS")/2+COUNTIF(G2273:AL2273,"UL")+COUNTIF(G2273:AL2273,"UL/DS")/2+COUNTIF(G2273:AL2273,"UL/NS")/2+COUNTIF(G2273:AL2273,"UL/BL")/2+COUNTIF(G2273:AL2273,"UL/BF")/2+COUNTIF(G2273:AL2273,"PH/F")/2+COUNTIF(G2273:AL2273,"PH/L")/2</f>
        <v>0.5</v>
      </c>
      <c r="BC2273" s="255">
        <f>COUNTIF(H2273:AL2273,"NB")</f>
        <v>0</v>
      </c>
      <c r="BD2273" s="255">
        <f>COUNTIF(H2273:AL2273,"NL")</f>
        <v>0</v>
      </c>
      <c r="BE2273" s="255">
        <f>COUNTIF(H2273:AL2273,"IL")</f>
        <v>0</v>
      </c>
      <c r="BF2273" s="255">
        <f>COUNTIF(H2273:AL2273,"KT")</f>
        <v>0</v>
      </c>
      <c r="BG2273" s="255">
        <f>COUNTIF(H2273:AL2273,"L70")</f>
        <v>0</v>
      </c>
      <c r="BH2273" s="255">
        <f>COUNTIF(H2273:AL2273,"MD")</f>
        <v>0</v>
      </c>
      <c r="BI2273" s="255">
        <f>COUNTIF(H2273:AL2273,"PMD")</f>
        <v>0</v>
      </c>
      <c r="BJ2273" s="255">
        <f>COUNTIF(H2273:AL2273,"PM")</f>
        <v>0</v>
      </c>
      <c r="BK2273" s="255">
        <f>COUNTIF(H2273:AL2273,"BM")</f>
        <v>0</v>
      </c>
      <c r="BL2273" s="261">
        <f>SUMIF(H2273:AL2273,"PD",H2274:AL2274)+SUMIF(H2273:AL2273,"PN",H2274:AL2274)+SUMIF(H2273:AL2273,"P/DS",H2274:AL2274)+SUMIF(H2273:AL2273,"PN/F",H2274:AL2274)+SUMIF(H2273:AL2273,"PN/L",H2274:AL2274)+SUMIF(H2273:AL2273,"TV",H2274:AL2274)+SUMIF(H2273:AL2273,"TVD",H2274:AL2274)+SUMIF(H2273:AL2273,"PDD",H2274:AL2274)</f>
        <v>0</v>
      </c>
      <c r="BM2273" s="261">
        <f>SUMIF(H2273:AL2273,"PD",H2275:AL2275)+SUMIF(H2273:AL2273,"PN",H2275:AL2275)+SUMIF(H2273:AL2273,"P/DS",H2275:AL2275)+SUMIF(H2273:AL2273,"PN/F",H2275:AL2275)+SUMIF(H2273:AL2273,"PN/L",H2275:AL2275)+SUMIF(H2273:AL2273,"TV",H2275:AL2275)+SUMIF(H2273:AL2273,"TVD",H2275:AL2275)+SUMIF(H2273:AL2273,"PDD",H2275:AL2275)+SUMIF(H2273:AL2273,"PMD",H2275:AL2275)</f>
        <v>0</v>
      </c>
      <c r="BN2273" s="261">
        <f>SUMIF(H2273:AL2273,"PD",H2276:AL2276)+SUMIF(H2273:AL2273,"PN",H2276:AL2276)+SUMIF(H2273:AL2273,"P/DS",H2276:AL2276)+SUMIF(H2273:AL2273,"PN/F",H2276:AL2276)+SUMIF(H2273:AL2273,"PN/L",H2276:AL2276)+SUMIF(H2273:AL2273,"TV",H2276:AL2276)+SUMIF(H2273:AL2273,"TVD",H2276:AL2276)</f>
        <v>0</v>
      </c>
      <c r="BO2273" s="261">
        <f>SUMIF(H2273:AL2273,"PD",H2277:AL2277)+SUMIF(H2273:AL2273,"PN",H2277:AL2277)+SUMIF(H2273:AL2273,"P/DS",H2277:AL2277)+SUMIF(H2273:AL2273,"PN/F",H2277:AL2277)+SUMIF(H2273:AL2273,"PN/L",H2277:AL2277)+SUMIF(H2273:AL2273,"TV",H2277:AL2277)+SUMIF(H2273:AL2273,"TVD",H2277:AL2277)</f>
        <v>0</v>
      </c>
      <c r="BP2273" s="261">
        <f>SUMIF(H2273:AL2273,"PD",H2278:AL2278)+SUMIF(H2273:AL2273,"PN",H2278:AL2278)+SUMIF(H2273:AL2273,"P/DS",H2278:AL2278)+SUMIF(H2273:AL2273,"PN/F",H2278:AL2278)+SUMIF(H2273:AL2273,"PN/L",H2278:AL2278)+SUMIF(H2273:AL2273,"TV",H2278:AL2278)+SUMIF(H2273:AL2273,"TVD",H2278:AL2278)+SUMIF(H2273:AL2273,"PDD",H2278:AL2278)+SUMIF(H2273:AL2273,"PH",H2278:AL2278)+SUMIF(H2273:AL2273,"PM",H2278:AL2278)</f>
        <v>0</v>
      </c>
      <c r="BQ2273" s="261">
        <f>SUMIF(H2273:AL2273,"PD",H2279:AL2279)+SUMIF(H2273:AL2273,"PN",H2279:AL2279)+SUMIF(H2273:AL2273,"P/DS",H2279:AL2279)+SUMIF(H2273:AL2273,"PN/F",H2279:AL2279)+SUMIF(H2273:AL2273,"PN/L",H2279:AL2279)+SUMIF(H2273:AL2273,"TV",H2279:AL2279)+SUMIF(H2273:AL2273,"TVD",H2279:AL2279)+SUMIF(H2273:AL2273,"PDD",H2279:AL2279)+SUMIF(H2273:AL2273,"PH",H2279:AL2279)+SUMIF(H2273:AL2273,"PM",H2279:AL2279)</f>
        <v>0</v>
      </c>
      <c r="BR2273" s="269">
        <f>SUM(H2274:AL2274)-BL2273</f>
        <v>16</v>
      </c>
      <c r="BS2273" s="269">
        <f>SUM(H2275:AL2275)-BM2273</f>
        <v>5</v>
      </c>
      <c r="BT2273" s="269">
        <f>SUM(H2276:AL2276)-BN2273</f>
        <v>0</v>
      </c>
      <c r="BU2273" s="269">
        <f>SUM(H2277:AL2277)-BO2273</f>
        <v>0</v>
      </c>
      <c r="BV2273" s="269">
        <f>SUM(H2278:AL2278)-BP2273</f>
        <v>0</v>
      </c>
      <c r="BW2273" s="269">
        <f>SUM(H2279:AL2279)-BQ2273</f>
        <v>0</v>
      </c>
      <c r="BX2273" s="255">
        <f>SUMIF(H2273:AL2273,"PD",H2280:AL2280)+SUMIF(H2273:AL2273,"PN",H2280:AL2280)+SUMIF(H2273:AL2273,"P/DS",H2280:AL2280)+SUMIF(H2273:AL2273,"PN/F",H2280:AL2280)+SUMIF(H2273:AL2273,"PN/L",H2280:AL2280)</f>
        <v>0</v>
      </c>
      <c r="BY2273" s="255">
        <f>SUM(H2280:AL2280)-BX2273</f>
        <v>0</v>
      </c>
      <c r="BZ2273" s="255">
        <f t="shared" ref="BZ2273" si="779">+SUM(BL2273:BW2280)</f>
        <v>21</v>
      </c>
      <c r="CA2273" s="266">
        <f>(COUNTIFS(H2273:AL2273,"PD",H2274:AL2274,"&gt;=2"))*0.5-IF(CN2273="VP",COUNTIFS($H$16:$AL$16,"SAT",H2273:AL2273,"PD",H2274:AL2274,"&gt;=2"))*0.5</f>
        <v>0</v>
      </c>
      <c r="CB2273" s="266">
        <f>(COUNTIFS(H2273:AL2273,"PN",H2275:AL2275,"&gt;=0.5",H2274:AL2274,"&gt;=1.5"))*0.5+COUNTIFS(H2273:AL2273,"PDD",H2275:AL2275,"&gt;=0.5",H2274:AL2274,"&gt;=1.5")*0.5</f>
        <v>0</v>
      </c>
      <c r="CC2273" s="273">
        <f>(COUNTIFS(H2273:AL2273,"TV",H2275:AL2275,"&gt;=10"))*0.5+(COUNTIFS(H2273:AL2273,"PMD",H2275:AL2275,"&gt;=2"))*0.5</f>
        <v>0</v>
      </c>
      <c r="CD2273" s="266">
        <f>(COUNTIFS(H2273:AL2273,"TVD",H2277:AL2277,"&gt;=6.5",H2275:AL2275,"&gt;=3.5"))*0.5</f>
        <v>0</v>
      </c>
      <c r="CE2273" s="266">
        <f>(COUNTIFS(H2273:AL2273,"PD",H2278:AL2278,"&gt;=10"))*0.5</f>
        <v>0</v>
      </c>
      <c r="CF2273" s="266">
        <f>(COUNTIFS(H2273:AL2273,"PDD",H2278:AL2278,"&gt;=3.5",H2279:AL2279,"&gt;=6.5")+COUNTIFS(H2273:AL2273,"PH",H2279:AL2279,"&gt;=0.5",H2278:AL2278,"&gt;=1.5")+COUNTIFS(H2273:AL2273,"PM",H2279:AL2279,"&gt;=0.5",H2278:AL2278,"&gt;=1.5"))*0.5</f>
        <v>0</v>
      </c>
      <c r="CG2273" s="266">
        <f>(COUNTIFS(H2273:AL2273,"DS",H2274:AL2274,"&gt;=2")+COUNTIFS(H2273:AL2273,"AL/DS",H2274:AL2274,"&gt;=2"))*0.5-IF(CN2273="VP",COUNTIFS($H$16:$AL$16,"SAT",H2273:AL2273,"DS",H2274:AL2274,"&gt;=2"))*0.5</f>
        <v>0</v>
      </c>
      <c r="CH2273" s="266">
        <f>(COUNTIFS(H2273:AL2273,"NS",H2275:AL2275,"&gt;=0.5",H2274:AL2274,"&gt;=1.5")+COUNTIFS(H2273:AL2273,"AL/NS",H2275:AL2275,"&gt;=0.5",H2274:AL2274,"&gt;=1.5")+COUNTIFS(H2273:AL2273,"NHD",H2275:AL2275,"&gt;=4.5",H2278:AL2278,"&gt;=2",H2274:AL2274,"&gt;=1.5"))*0.5</f>
        <v>4.5</v>
      </c>
      <c r="CI2273" s="266">
        <f>(COUNTIF(H2275:AL2275,"&gt;=10")+COUNTIFS(H2273:AL2273,"MD",H2275:AL2275,"&gt;=2")-COUNTIFS(H2273:AL2273,"TV",H2275:AL2275,"&gt;=10"))*0.5</f>
        <v>0</v>
      </c>
      <c r="CJ2273" s="266">
        <f>(COUNTIFS(H2273:AL2273,"D",H2277:AL2277,"&gt;=6.5",H2275:AL2275,"&gt;=3.5"))*0.5</f>
        <v>0</v>
      </c>
      <c r="CK2273" s="266">
        <f>(COUNTIF(H2278:AL2278,"&gt;=10")-COUNTIFS(H2273:AL2273,"PD",H2278:AL2278,"&gt;=10"))*0.5</f>
        <v>0</v>
      </c>
      <c r="CL2273" s="265">
        <f>(COUNTIFS(H2273:AL2273,"NHD",H2278:AL2278,"&gt;=3.5",H2279:AL2279,"&gt;=6.5")+COUNTIFS(H2273:AL2273,"BH",H2278:AL2278,"&gt;=1.5",H2279:AL2279,"&gt;=0.5")+COUNTIFS(H2273:AL2273,"BM",H2278:AL2278,"&gt;=1.5",H2279:AL2279,"&gt;=0.5")+COUNTIFS(H2273:AL2273,"D",H2278:AL2278,"&gt;=1.5",H2279:AL2279,"&gt;=0.5"))*0.5</f>
        <v>0</v>
      </c>
      <c r="CM2273" s="272"/>
      <c r="CN2273" s="264" t="s">
        <v>723</v>
      </c>
      <c r="CO2273" s="125">
        <f t="shared" ref="CO2273" si="780">+AM2273+AN2273+AO2273+AP2273+AQ2273+AR2273+AS2273+AU2273+BG2273</f>
        <v>26</v>
      </c>
      <c r="CP2273" s="225">
        <f>+SUM(I2274:I2279)-I2280</f>
        <v>0</v>
      </c>
      <c r="CQ2273" s="225">
        <f>+SUM(J2274:J2279)-J2280</f>
        <v>2</v>
      </c>
      <c r="CR2273" s="225">
        <f>+SUM(K2274:K2279)-K2280</f>
        <v>2</v>
      </c>
      <c r="CS2273" s="126"/>
      <c r="CT2273" s="126"/>
      <c r="CU2273" s="126"/>
      <c r="CV2273" s="126"/>
      <c r="CW2273" s="126"/>
      <c r="CX2273" s="126"/>
      <c r="CY2273" s="126"/>
      <c r="CZ2273" s="126"/>
      <c r="DA2273" s="126"/>
      <c r="DB2273" s="126"/>
      <c r="DC2273" s="126"/>
      <c r="DD2273" s="126"/>
      <c r="DE2273" s="126"/>
      <c r="DF2273" s="126" t="e">
        <f>+SUM(#REF!)</f>
        <v>#REF!</v>
      </c>
    </row>
    <row r="2274" spans="1:110" s="70" customFormat="1" ht="15" customHeight="1">
      <c r="A2274" s="228"/>
      <c r="B2274" s="446"/>
      <c r="C2274" s="454"/>
      <c r="D2274" s="237"/>
      <c r="E2274" s="237"/>
      <c r="F2274" s="242" t="s">
        <v>82</v>
      </c>
      <c r="G2274" s="71">
        <v>1.5</v>
      </c>
      <c r="H2274" s="83"/>
      <c r="I2274" s="83"/>
      <c r="J2274" s="83">
        <v>1.5</v>
      </c>
      <c r="K2274" s="83">
        <v>1.5</v>
      </c>
      <c r="L2274" s="83">
        <v>1.5</v>
      </c>
      <c r="M2274" s="83">
        <v>1.5</v>
      </c>
      <c r="N2274" s="83">
        <v>2</v>
      </c>
      <c r="O2274" s="83"/>
      <c r="P2274" s="83">
        <v>1.5</v>
      </c>
      <c r="Q2274" s="83">
        <v>1.5</v>
      </c>
      <c r="R2274" s="83">
        <v>1.5</v>
      </c>
      <c r="S2274" s="83">
        <v>1.5</v>
      </c>
      <c r="T2274" s="83">
        <v>0.5</v>
      </c>
      <c r="U2274" s="83"/>
      <c r="V2274" s="83"/>
      <c r="W2274" s="83"/>
      <c r="X2274" s="83"/>
      <c r="Y2274" s="83"/>
      <c r="Z2274" s="83"/>
      <c r="AA2274" s="83">
        <v>1.5</v>
      </c>
      <c r="AB2274" s="83"/>
      <c r="AC2274" s="79"/>
      <c r="AD2274" s="79"/>
      <c r="AE2274" s="79"/>
      <c r="AF2274" s="79"/>
      <c r="AG2274" s="79"/>
      <c r="AH2274" s="79"/>
      <c r="AI2274" s="79"/>
      <c r="AJ2274" s="79"/>
      <c r="AK2274" s="79"/>
      <c r="AL2274" s="79"/>
      <c r="AM2274" s="240"/>
      <c r="AN2274" s="240"/>
      <c r="AO2274" s="240"/>
      <c r="AP2274" s="240"/>
      <c r="AQ2274" s="240"/>
      <c r="AR2274" s="240"/>
      <c r="AS2274" s="240"/>
      <c r="AT2274" s="256"/>
      <c r="AU2274" s="256"/>
      <c r="AV2274" s="259"/>
      <c r="AW2274" s="259"/>
      <c r="AX2274" s="256"/>
      <c r="AY2274" s="256"/>
      <c r="AZ2274" s="256"/>
      <c r="BA2274" s="256"/>
      <c r="BB2274" s="256"/>
      <c r="BC2274" s="256"/>
      <c r="BD2274" s="256"/>
      <c r="BE2274" s="256"/>
      <c r="BF2274" s="256"/>
      <c r="BG2274" s="256"/>
      <c r="BH2274" s="256"/>
      <c r="BI2274" s="256"/>
      <c r="BJ2274" s="256"/>
      <c r="BK2274" s="256"/>
      <c r="BL2274" s="262"/>
      <c r="BM2274" s="262"/>
      <c r="BN2274" s="262"/>
      <c r="BO2274" s="262"/>
      <c r="BP2274" s="262"/>
      <c r="BQ2274" s="262"/>
      <c r="BR2274" s="270"/>
      <c r="BS2274" s="270"/>
      <c r="BT2274" s="270"/>
      <c r="BU2274" s="270"/>
      <c r="BV2274" s="270"/>
      <c r="BW2274" s="270"/>
      <c r="BX2274" s="256"/>
      <c r="BY2274" s="256"/>
      <c r="BZ2274" s="256"/>
      <c r="CA2274" s="267"/>
      <c r="CB2274" s="267"/>
      <c r="CC2274" s="274"/>
      <c r="CD2274" s="267"/>
      <c r="CE2274" s="267"/>
      <c r="CF2274" s="267"/>
      <c r="CG2274" s="267"/>
      <c r="CH2274" s="267"/>
      <c r="CI2274" s="267"/>
      <c r="CJ2274" s="267"/>
      <c r="CK2274" s="267"/>
      <c r="CL2274" s="265"/>
      <c r="CM2274" s="272"/>
      <c r="CN2274" s="264"/>
      <c r="CO2274" s="125"/>
      <c r="CP2274" s="226"/>
      <c r="CQ2274" s="226"/>
      <c r="CR2274" s="226"/>
      <c r="CS2274" s="126"/>
      <c r="CT2274" s="126"/>
      <c r="CU2274" s="126"/>
      <c r="CV2274" s="126"/>
      <c r="CW2274" s="126"/>
      <c r="CX2274" s="126"/>
      <c r="CY2274" s="126"/>
      <c r="CZ2274" s="126"/>
      <c r="DA2274" s="126"/>
      <c r="DB2274" s="126"/>
      <c r="DC2274" s="126"/>
      <c r="DD2274" s="126"/>
      <c r="DE2274" s="126"/>
      <c r="DF2274" s="126"/>
    </row>
    <row r="2275" spans="1:110" s="70" customFormat="1" ht="15" customHeight="1">
      <c r="A2275" s="228"/>
      <c r="B2275" s="446"/>
      <c r="C2275" s="454"/>
      <c r="D2275" s="237"/>
      <c r="E2275" s="237"/>
      <c r="F2275" s="243"/>
      <c r="G2275" s="72">
        <v>2</v>
      </c>
      <c r="H2275" s="84"/>
      <c r="I2275" s="84"/>
      <c r="J2275" s="84">
        <v>0.5</v>
      </c>
      <c r="K2275" s="84">
        <v>0.5</v>
      </c>
      <c r="L2275" s="84">
        <v>0.5</v>
      </c>
      <c r="M2275" s="84">
        <v>0.5</v>
      </c>
      <c r="N2275" s="84">
        <v>0.5</v>
      </c>
      <c r="O2275" s="84"/>
      <c r="P2275" s="84">
        <v>0.5</v>
      </c>
      <c r="Q2275" s="84">
        <v>0.5</v>
      </c>
      <c r="R2275" s="84">
        <v>0.5</v>
      </c>
      <c r="S2275" s="84">
        <v>0.5</v>
      </c>
      <c r="T2275" s="84">
        <v>0.5</v>
      </c>
      <c r="U2275" s="84"/>
      <c r="V2275" s="84"/>
      <c r="W2275" s="84"/>
      <c r="X2275" s="84"/>
      <c r="Y2275" s="84"/>
      <c r="Z2275" s="84"/>
      <c r="AA2275" s="84"/>
      <c r="AB2275" s="84"/>
      <c r="AC2275" s="80"/>
      <c r="AD2275" s="80"/>
      <c r="AE2275" s="80"/>
      <c r="AF2275" s="80"/>
      <c r="AG2275" s="80"/>
      <c r="AH2275" s="80"/>
      <c r="AI2275" s="80"/>
      <c r="AJ2275" s="80"/>
      <c r="AK2275" s="80"/>
      <c r="AL2275" s="80"/>
      <c r="AM2275" s="240"/>
      <c r="AN2275" s="240"/>
      <c r="AO2275" s="240"/>
      <c r="AP2275" s="240"/>
      <c r="AQ2275" s="240"/>
      <c r="AR2275" s="240"/>
      <c r="AS2275" s="240"/>
      <c r="AT2275" s="256"/>
      <c r="AU2275" s="256"/>
      <c r="AV2275" s="259"/>
      <c r="AW2275" s="259"/>
      <c r="AX2275" s="256"/>
      <c r="AY2275" s="256"/>
      <c r="AZ2275" s="256"/>
      <c r="BA2275" s="256"/>
      <c r="BB2275" s="256"/>
      <c r="BC2275" s="256"/>
      <c r="BD2275" s="256"/>
      <c r="BE2275" s="256"/>
      <c r="BF2275" s="256"/>
      <c r="BG2275" s="256"/>
      <c r="BH2275" s="256"/>
      <c r="BI2275" s="256"/>
      <c r="BJ2275" s="256"/>
      <c r="BK2275" s="256"/>
      <c r="BL2275" s="262"/>
      <c r="BM2275" s="262"/>
      <c r="BN2275" s="262"/>
      <c r="BO2275" s="262"/>
      <c r="BP2275" s="262"/>
      <c r="BQ2275" s="262"/>
      <c r="BR2275" s="270"/>
      <c r="BS2275" s="270"/>
      <c r="BT2275" s="270"/>
      <c r="BU2275" s="270"/>
      <c r="BV2275" s="270"/>
      <c r="BW2275" s="270"/>
      <c r="BX2275" s="256"/>
      <c r="BY2275" s="256"/>
      <c r="BZ2275" s="256"/>
      <c r="CA2275" s="267"/>
      <c r="CB2275" s="267"/>
      <c r="CC2275" s="274"/>
      <c r="CD2275" s="267"/>
      <c r="CE2275" s="267"/>
      <c r="CF2275" s="267"/>
      <c r="CG2275" s="267"/>
      <c r="CH2275" s="267"/>
      <c r="CI2275" s="267"/>
      <c r="CJ2275" s="267"/>
      <c r="CK2275" s="267"/>
      <c r="CL2275" s="265"/>
      <c r="CM2275" s="272"/>
      <c r="CN2275" s="264"/>
      <c r="CO2275" s="125"/>
      <c r="CP2275" s="226"/>
      <c r="CQ2275" s="226"/>
      <c r="CR2275" s="226"/>
      <c r="CS2275" s="126"/>
      <c r="CT2275" s="126"/>
      <c r="CU2275" s="126"/>
      <c r="CV2275" s="126"/>
      <c r="CW2275" s="126"/>
      <c r="CX2275" s="126"/>
      <c r="CY2275" s="126"/>
      <c r="CZ2275" s="126"/>
      <c r="DA2275" s="126"/>
      <c r="DB2275" s="126"/>
      <c r="DC2275" s="126"/>
      <c r="DD2275" s="126"/>
      <c r="DE2275" s="126"/>
      <c r="DF2275" s="126"/>
    </row>
    <row r="2276" spans="1:110" s="70" customFormat="1" ht="15" customHeight="1">
      <c r="A2276" s="228"/>
      <c r="B2276" s="446"/>
      <c r="C2276" s="454"/>
      <c r="D2276" s="237"/>
      <c r="E2276" s="237"/>
      <c r="F2276" s="243"/>
      <c r="G2276" s="72">
        <v>2.1</v>
      </c>
      <c r="H2276" s="84"/>
      <c r="I2276" s="84"/>
      <c r="J2276" s="84"/>
      <c r="K2276" s="84"/>
      <c r="L2276" s="84"/>
      <c r="M2276" s="84"/>
      <c r="N2276" s="84"/>
      <c r="O2276" s="84"/>
      <c r="P2276" s="84"/>
      <c r="Q2276" s="84"/>
      <c r="R2276" s="84"/>
      <c r="S2276" s="84"/>
      <c r="T2276" s="84"/>
      <c r="U2276" s="84"/>
      <c r="V2276" s="84"/>
      <c r="W2276" s="84"/>
      <c r="X2276" s="84"/>
      <c r="Y2276" s="84"/>
      <c r="Z2276" s="84"/>
      <c r="AA2276" s="84"/>
      <c r="AB2276" s="84"/>
      <c r="AC2276" s="80"/>
      <c r="AD2276" s="80"/>
      <c r="AE2276" s="80"/>
      <c r="AF2276" s="80"/>
      <c r="AG2276" s="80"/>
      <c r="AH2276" s="80"/>
      <c r="AI2276" s="80"/>
      <c r="AJ2276" s="80"/>
      <c r="AK2276" s="80"/>
      <c r="AL2276" s="80"/>
      <c r="AM2276" s="240"/>
      <c r="AN2276" s="240"/>
      <c r="AO2276" s="240"/>
      <c r="AP2276" s="240"/>
      <c r="AQ2276" s="240"/>
      <c r="AR2276" s="240"/>
      <c r="AS2276" s="240"/>
      <c r="AT2276" s="256"/>
      <c r="AU2276" s="256"/>
      <c r="AV2276" s="259"/>
      <c r="AW2276" s="259"/>
      <c r="AX2276" s="256"/>
      <c r="AY2276" s="256"/>
      <c r="AZ2276" s="256"/>
      <c r="BA2276" s="256"/>
      <c r="BB2276" s="256"/>
      <c r="BC2276" s="256"/>
      <c r="BD2276" s="256"/>
      <c r="BE2276" s="256"/>
      <c r="BF2276" s="256"/>
      <c r="BG2276" s="256"/>
      <c r="BH2276" s="256"/>
      <c r="BI2276" s="256"/>
      <c r="BJ2276" s="256"/>
      <c r="BK2276" s="256"/>
      <c r="BL2276" s="262"/>
      <c r="BM2276" s="262"/>
      <c r="BN2276" s="262"/>
      <c r="BO2276" s="262"/>
      <c r="BP2276" s="262"/>
      <c r="BQ2276" s="262"/>
      <c r="BR2276" s="270"/>
      <c r="BS2276" s="270"/>
      <c r="BT2276" s="270"/>
      <c r="BU2276" s="270"/>
      <c r="BV2276" s="270"/>
      <c r="BW2276" s="270"/>
      <c r="BX2276" s="256"/>
      <c r="BY2276" s="256"/>
      <c r="BZ2276" s="256"/>
      <c r="CA2276" s="267"/>
      <c r="CB2276" s="267"/>
      <c r="CC2276" s="274"/>
      <c r="CD2276" s="267"/>
      <c r="CE2276" s="267"/>
      <c r="CF2276" s="267"/>
      <c r="CG2276" s="267"/>
      <c r="CH2276" s="267"/>
      <c r="CI2276" s="267"/>
      <c r="CJ2276" s="267"/>
      <c r="CK2276" s="267"/>
      <c r="CL2276" s="265"/>
      <c r="CM2276" s="272"/>
      <c r="CN2276" s="264"/>
      <c r="CO2276" s="125"/>
      <c r="CP2276" s="226"/>
      <c r="CQ2276" s="226"/>
      <c r="CR2276" s="226"/>
      <c r="CS2276" s="126"/>
      <c r="CT2276" s="126"/>
      <c r="CU2276" s="126"/>
      <c r="CV2276" s="126"/>
      <c r="CW2276" s="126"/>
      <c r="CX2276" s="126"/>
      <c r="CY2276" s="126"/>
      <c r="CZ2276" s="126"/>
      <c r="DA2276" s="126"/>
      <c r="DB2276" s="126"/>
      <c r="DC2276" s="126"/>
      <c r="DD2276" s="126"/>
      <c r="DE2276" s="126"/>
      <c r="DF2276" s="126"/>
    </row>
    <row r="2277" spans="1:110" s="70" customFormat="1" ht="15" customHeight="1">
      <c r="A2277" s="228"/>
      <c r="B2277" s="446"/>
      <c r="C2277" s="454"/>
      <c r="D2277" s="237"/>
      <c r="E2277" s="237"/>
      <c r="F2277" s="243"/>
      <c r="G2277" s="72">
        <v>2.7</v>
      </c>
      <c r="H2277" s="84"/>
      <c r="I2277" s="84"/>
      <c r="J2277" s="84"/>
      <c r="K2277" s="84"/>
      <c r="L2277" s="84"/>
      <c r="M2277" s="84"/>
      <c r="N2277" s="84"/>
      <c r="O2277" s="84"/>
      <c r="P2277" s="84"/>
      <c r="Q2277" s="84"/>
      <c r="R2277" s="84"/>
      <c r="S2277" s="84"/>
      <c r="T2277" s="84"/>
      <c r="U2277" s="84"/>
      <c r="V2277" s="84"/>
      <c r="W2277" s="84"/>
      <c r="X2277" s="84"/>
      <c r="Y2277" s="84"/>
      <c r="Z2277" s="84"/>
      <c r="AA2277" s="84"/>
      <c r="AB2277" s="84"/>
      <c r="AC2277" s="80"/>
      <c r="AD2277" s="80"/>
      <c r="AE2277" s="80"/>
      <c r="AF2277" s="80"/>
      <c r="AG2277" s="80"/>
      <c r="AH2277" s="80"/>
      <c r="AI2277" s="80"/>
      <c r="AJ2277" s="80"/>
      <c r="AK2277" s="80"/>
      <c r="AL2277" s="80"/>
      <c r="AM2277" s="240"/>
      <c r="AN2277" s="240"/>
      <c r="AO2277" s="240"/>
      <c r="AP2277" s="240"/>
      <c r="AQ2277" s="240"/>
      <c r="AR2277" s="240"/>
      <c r="AS2277" s="240"/>
      <c r="AT2277" s="256"/>
      <c r="AU2277" s="256"/>
      <c r="AV2277" s="259"/>
      <c r="AW2277" s="259"/>
      <c r="AX2277" s="256"/>
      <c r="AY2277" s="256"/>
      <c r="AZ2277" s="256"/>
      <c r="BA2277" s="256"/>
      <c r="BB2277" s="256"/>
      <c r="BC2277" s="256"/>
      <c r="BD2277" s="256"/>
      <c r="BE2277" s="256"/>
      <c r="BF2277" s="256"/>
      <c r="BG2277" s="256"/>
      <c r="BH2277" s="256"/>
      <c r="BI2277" s="256"/>
      <c r="BJ2277" s="256"/>
      <c r="BK2277" s="256"/>
      <c r="BL2277" s="262"/>
      <c r="BM2277" s="262"/>
      <c r="BN2277" s="262"/>
      <c r="BO2277" s="262"/>
      <c r="BP2277" s="262"/>
      <c r="BQ2277" s="262"/>
      <c r="BR2277" s="270"/>
      <c r="BS2277" s="270"/>
      <c r="BT2277" s="270"/>
      <c r="BU2277" s="270"/>
      <c r="BV2277" s="270"/>
      <c r="BW2277" s="270"/>
      <c r="BX2277" s="256"/>
      <c r="BY2277" s="256"/>
      <c r="BZ2277" s="256"/>
      <c r="CA2277" s="267"/>
      <c r="CB2277" s="267"/>
      <c r="CC2277" s="274"/>
      <c r="CD2277" s="267"/>
      <c r="CE2277" s="267"/>
      <c r="CF2277" s="267"/>
      <c r="CG2277" s="267"/>
      <c r="CH2277" s="267"/>
      <c r="CI2277" s="267"/>
      <c r="CJ2277" s="267"/>
      <c r="CK2277" s="267"/>
      <c r="CL2277" s="265"/>
      <c r="CM2277" s="272"/>
      <c r="CN2277" s="264"/>
      <c r="CO2277" s="125"/>
      <c r="CP2277" s="226"/>
      <c r="CQ2277" s="226"/>
      <c r="CR2277" s="226"/>
      <c r="CS2277" s="126"/>
      <c r="CT2277" s="126"/>
      <c r="CU2277" s="126"/>
      <c r="CV2277" s="126"/>
      <c r="CW2277" s="126"/>
      <c r="CX2277" s="126"/>
      <c r="CY2277" s="126"/>
      <c r="CZ2277" s="126"/>
      <c r="DA2277" s="126"/>
      <c r="DB2277" s="126"/>
      <c r="DC2277" s="126"/>
      <c r="DD2277" s="126"/>
      <c r="DE2277" s="126"/>
      <c r="DF2277" s="126"/>
    </row>
    <row r="2278" spans="1:110" s="70" customFormat="1" ht="15" customHeight="1">
      <c r="A2278" s="228"/>
      <c r="B2278" s="446"/>
      <c r="C2278" s="454"/>
      <c r="D2278" s="237"/>
      <c r="E2278" s="237"/>
      <c r="F2278" s="243"/>
      <c r="G2278" s="72">
        <v>3</v>
      </c>
      <c r="H2278" s="84"/>
      <c r="I2278" s="84"/>
      <c r="J2278" s="84"/>
      <c r="K2278" s="84"/>
      <c r="L2278" s="84"/>
      <c r="M2278" s="84"/>
      <c r="N2278" s="84"/>
      <c r="O2278" s="84"/>
      <c r="P2278" s="84"/>
      <c r="Q2278" s="84"/>
      <c r="R2278" s="84"/>
      <c r="S2278" s="84"/>
      <c r="T2278" s="84"/>
      <c r="U2278" s="84"/>
      <c r="V2278" s="84"/>
      <c r="W2278" s="84"/>
      <c r="X2278" s="84"/>
      <c r="Y2278" s="84"/>
      <c r="Z2278" s="84"/>
      <c r="AA2278" s="84"/>
      <c r="AB2278" s="84"/>
      <c r="AC2278" s="80"/>
      <c r="AD2278" s="80"/>
      <c r="AE2278" s="80"/>
      <c r="AF2278" s="80"/>
      <c r="AG2278" s="80"/>
      <c r="AH2278" s="80"/>
      <c r="AI2278" s="80"/>
      <c r="AJ2278" s="80"/>
      <c r="AK2278" s="80"/>
      <c r="AL2278" s="80"/>
      <c r="AM2278" s="240"/>
      <c r="AN2278" s="240"/>
      <c r="AO2278" s="240"/>
      <c r="AP2278" s="240"/>
      <c r="AQ2278" s="240"/>
      <c r="AR2278" s="240"/>
      <c r="AS2278" s="240"/>
      <c r="AT2278" s="256"/>
      <c r="AU2278" s="256"/>
      <c r="AV2278" s="259"/>
      <c r="AW2278" s="259"/>
      <c r="AX2278" s="256"/>
      <c r="AY2278" s="256"/>
      <c r="AZ2278" s="256"/>
      <c r="BA2278" s="256"/>
      <c r="BB2278" s="256"/>
      <c r="BC2278" s="256"/>
      <c r="BD2278" s="256"/>
      <c r="BE2278" s="256"/>
      <c r="BF2278" s="256"/>
      <c r="BG2278" s="256"/>
      <c r="BH2278" s="256"/>
      <c r="BI2278" s="256"/>
      <c r="BJ2278" s="256"/>
      <c r="BK2278" s="256"/>
      <c r="BL2278" s="262"/>
      <c r="BM2278" s="262"/>
      <c r="BN2278" s="262"/>
      <c r="BO2278" s="262"/>
      <c r="BP2278" s="262"/>
      <c r="BQ2278" s="262"/>
      <c r="BR2278" s="270"/>
      <c r="BS2278" s="270"/>
      <c r="BT2278" s="270"/>
      <c r="BU2278" s="270"/>
      <c r="BV2278" s="270"/>
      <c r="BW2278" s="270"/>
      <c r="BX2278" s="256"/>
      <c r="BY2278" s="256"/>
      <c r="BZ2278" s="256"/>
      <c r="CA2278" s="267"/>
      <c r="CB2278" s="267"/>
      <c r="CC2278" s="274"/>
      <c r="CD2278" s="267"/>
      <c r="CE2278" s="267"/>
      <c r="CF2278" s="267"/>
      <c r="CG2278" s="267"/>
      <c r="CH2278" s="267"/>
      <c r="CI2278" s="267"/>
      <c r="CJ2278" s="267"/>
      <c r="CK2278" s="267"/>
      <c r="CL2278" s="265"/>
      <c r="CM2278" s="272"/>
      <c r="CN2278" s="264"/>
      <c r="CO2278" s="125"/>
      <c r="CP2278" s="226"/>
      <c r="CQ2278" s="226"/>
      <c r="CR2278" s="226"/>
      <c r="CS2278" s="126"/>
      <c r="CT2278" s="126"/>
      <c r="CU2278" s="126"/>
      <c r="CV2278" s="126"/>
      <c r="CW2278" s="126"/>
      <c r="CX2278" s="126"/>
      <c r="CY2278" s="126"/>
      <c r="CZ2278" s="126"/>
      <c r="DA2278" s="126"/>
      <c r="DB2278" s="126"/>
      <c r="DC2278" s="126"/>
      <c r="DD2278" s="126"/>
      <c r="DE2278" s="126"/>
      <c r="DF2278" s="126"/>
    </row>
    <row r="2279" spans="1:110" s="70" customFormat="1" ht="15" customHeight="1">
      <c r="A2279" s="228"/>
      <c r="B2279" s="446"/>
      <c r="C2279" s="454"/>
      <c r="D2279" s="237"/>
      <c r="E2279" s="237"/>
      <c r="F2279" s="244"/>
      <c r="G2279" s="73">
        <v>3.9</v>
      </c>
      <c r="H2279" s="85"/>
      <c r="I2279" s="85"/>
      <c r="J2279" s="85"/>
      <c r="K2279" s="85"/>
      <c r="L2279" s="85"/>
      <c r="M2279" s="85"/>
      <c r="N2279" s="85"/>
      <c r="O2279" s="85"/>
      <c r="P2279" s="85"/>
      <c r="Q2279" s="85"/>
      <c r="R2279" s="85"/>
      <c r="S2279" s="85"/>
      <c r="T2279" s="85"/>
      <c r="U2279" s="85"/>
      <c r="V2279" s="85"/>
      <c r="W2279" s="85"/>
      <c r="X2279" s="85"/>
      <c r="Y2279" s="85"/>
      <c r="Z2279" s="85"/>
      <c r="AA2279" s="85"/>
      <c r="AB2279" s="85"/>
      <c r="AC2279" s="81"/>
      <c r="AD2279" s="81"/>
      <c r="AE2279" s="81"/>
      <c r="AF2279" s="81"/>
      <c r="AG2279" s="81"/>
      <c r="AH2279" s="81"/>
      <c r="AI2279" s="81"/>
      <c r="AJ2279" s="81"/>
      <c r="AK2279" s="81"/>
      <c r="AL2279" s="81"/>
      <c r="AM2279" s="240"/>
      <c r="AN2279" s="240"/>
      <c r="AO2279" s="240"/>
      <c r="AP2279" s="240"/>
      <c r="AQ2279" s="240"/>
      <c r="AR2279" s="240"/>
      <c r="AS2279" s="240"/>
      <c r="AT2279" s="256"/>
      <c r="AU2279" s="256"/>
      <c r="AV2279" s="259"/>
      <c r="AW2279" s="259"/>
      <c r="AX2279" s="256"/>
      <c r="AY2279" s="256"/>
      <c r="AZ2279" s="256"/>
      <c r="BA2279" s="256"/>
      <c r="BB2279" s="256"/>
      <c r="BC2279" s="256"/>
      <c r="BD2279" s="256"/>
      <c r="BE2279" s="256"/>
      <c r="BF2279" s="256"/>
      <c r="BG2279" s="256"/>
      <c r="BH2279" s="256"/>
      <c r="BI2279" s="256"/>
      <c r="BJ2279" s="256"/>
      <c r="BK2279" s="256"/>
      <c r="BL2279" s="262"/>
      <c r="BM2279" s="262"/>
      <c r="BN2279" s="262"/>
      <c r="BO2279" s="262"/>
      <c r="BP2279" s="262"/>
      <c r="BQ2279" s="262"/>
      <c r="BR2279" s="270"/>
      <c r="BS2279" s="270"/>
      <c r="BT2279" s="270"/>
      <c r="BU2279" s="270"/>
      <c r="BV2279" s="270"/>
      <c r="BW2279" s="270"/>
      <c r="BX2279" s="256"/>
      <c r="BY2279" s="256"/>
      <c r="BZ2279" s="256"/>
      <c r="CA2279" s="267"/>
      <c r="CB2279" s="267"/>
      <c r="CC2279" s="274"/>
      <c r="CD2279" s="267"/>
      <c r="CE2279" s="267"/>
      <c r="CF2279" s="267"/>
      <c r="CG2279" s="267"/>
      <c r="CH2279" s="267"/>
      <c r="CI2279" s="267"/>
      <c r="CJ2279" s="267"/>
      <c r="CK2279" s="267"/>
      <c r="CL2279" s="265"/>
      <c r="CM2279" s="272"/>
      <c r="CN2279" s="264"/>
      <c r="CO2279" s="125"/>
      <c r="CP2279" s="226"/>
      <c r="CQ2279" s="226"/>
      <c r="CR2279" s="226"/>
      <c r="CS2279" s="126"/>
      <c r="CT2279" s="126"/>
      <c r="CU2279" s="126"/>
      <c r="CV2279" s="126"/>
      <c r="CW2279" s="126"/>
      <c r="CX2279" s="126"/>
      <c r="CY2279" s="126"/>
      <c r="CZ2279" s="126"/>
      <c r="DA2279" s="126"/>
      <c r="DB2279" s="126"/>
      <c r="DC2279" s="126"/>
      <c r="DD2279" s="126"/>
      <c r="DE2279" s="126"/>
      <c r="DF2279" s="126"/>
    </row>
    <row r="2280" spans="1:110" s="70" customFormat="1" ht="15" customHeight="1">
      <c r="A2280" s="229"/>
      <c r="B2280" s="446"/>
      <c r="C2280" s="455"/>
      <c r="D2280" s="238"/>
      <c r="E2280" s="238"/>
      <c r="F2280" s="245" t="s">
        <v>83</v>
      </c>
      <c r="G2280" s="246"/>
      <c r="H2280" s="82"/>
      <c r="I2280" s="82"/>
      <c r="J2280" s="82"/>
      <c r="K2280" s="82"/>
      <c r="L2280" s="82"/>
      <c r="M2280" s="82"/>
      <c r="N2280" s="82"/>
      <c r="O2280" s="82"/>
      <c r="P2280" s="82"/>
      <c r="Q2280" s="82"/>
      <c r="R2280" s="82"/>
      <c r="S2280" s="82"/>
      <c r="T2280" s="82"/>
      <c r="U2280" s="82"/>
      <c r="V2280" s="82"/>
      <c r="W2280" s="82"/>
      <c r="X2280" s="82"/>
      <c r="Y2280" s="82"/>
      <c r="Z2280" s="82"/>
      <c r="AA2280" s="82"/>
      <c r="AB2280" s="82"/>
      <c r="AC2280" s="35"/>
      <c r="AD2280" s="35"/>
      <c r="AE2280" s="35"/>
      <c r="AF2280" s="35"/>
      <c r="AG2280" s="35"/>
      <c r="AH2280" s="35"/>
      <c r="AI2280" s="35"/>
      <c r="AJ2280" s="35"/>
      <c r="AK2280" s="35"/>
      <c r="AL2280" s="35"/>
      <c r="AM2280" s="241"/>
      <c r="AN2280" s="241"/>
      <c r="AO2280" s="241"/>
      <c r="AP2280" s="241"/>
      <c r="AQ2280" s="241"/>
      <c r="AR2280" s="241"/>
      <c r="AS2280" s="241"/>
      <c r="AT2280" s="257"/>
      <c r="AU2280" s="257"/>
      <c r="AV2280" s="260"/>
      <c r="AW2280" s="260"/>
      <c r="AX2280" s="257"/>
      <c r="AY2280" s="257"/>
      <c r="AZ2280" s="257"/>
      <c r="BA2280" s="257"/>
      <c r="BB2280" s="257"/>
      <c r="BC2280" s="257"/>
      <c r="BD2280" s="257"/>
      <c r="BE2280" s="257"/>
      <c r="BF2280" s="257"/>
      <c r="BG2280" s="257"/>
      <c r="BH2280" s="257"/>
      <c r="BI2280" s="257"/>
      <c r="BJ2280" s="257"/>
      <c r="BK2280" s="257"/>
      <c r="BL2280" s="263"/>
      <c r="BM2280" s="263"/>
      <c r="BN2280" s="263"/>
      <c r="BO2280" s="263"/>
      <c r="BP2280" s="263"/>
      <c r="BQ2280" s="263"/>
      <c r="BR2280" s="271"/>
      <c r="BS2280" s="271"/>
      <c r="BT2280" s="271"/>
      <c r="BU2280" s="271"/>
      <c r="BV2280" s="271"/>
      <c r="BW2280" s="271"/>
      <c r="BX2280" s="257"/>
      <c r="BY2280" s="257"/>
      <c r="BZ2280" s="257"/>
      <c r="CA2280" s="268"/>
      <c r="CB2280" s="268"/>
      <c r="CC2280" s="275"/>
      <c r="CD2280" s="268"/>
      <c r="CE2280" s="268"/>
      <c r="CF2280" s="268"/>
      <c r="CG2280" s="268"/>
      <c r="CH2280" s="268"/>
      <c r="CI2280" s="268"/>
      <c r="CJ2280" s="268"/>
      <c r="CK2280" s="268"/>
      <c r="CL2280" s="265"/>
      <c r="CM2280" s="272"/>
      <c r="CN2280" s="264"/>
      <c r="CO2280" s="125"/>
      <c r="CP2280" s="226"/>
      <c r="CQ2280" s="226"/>
      <c r="CR2280" s="226"/>
      <c r="CS2280" s="126"/>
      <c r="CT2280" s="126"/>
      <c r="CU2280" s="126"/>
      <c r="CV2280" s="126"/>
      <c r="CW2280" s="126"/>
      <c r="CX2280" s="126"/>
      <c r="CY2280" s="126"/>
      <c r="CZ2280" s="126"/>
      <c r="DA2280" s="126"/>
      <c r="DB2280" s="126"/>
      <c r="DC2280" s="126"/>
      <c r="DD2280" s="126"/>
      <c r="DE2280" s="126"/>
      <c r="DF2280" s="126"/>
    </row>
    <row r="2281" spans="1:110" s="70" customFormat="1" ht="15" customHeight="1">
      <c r="A2281" s="227">
        <f t="shared" ref="A2281:A2337" si="781">A2273+1</f>
        <v>283</v>
      </c>
      <c r="B2281" s="446" t="s">
        <v>288</v>
      </c>
      <c r="C2281" s="464" t="s">
        <v>289</v>
      </c>
      <c r="D2281" s="236">
        <v>42944</v>
      </c>
      <c r="E2281" s="236" t="s">
        <v>277</v>
      </c>
      <c r="F2281" s="253" t="s">
        <v>80</v>
      </c>
      <c r="G2281" s="254"/>
      <c r="H2281" s="82" t="s">
        <v>69</v>
      </c>
      <c r="I2281" s="82" t="s">
        <v>973</v>
      </c>
      <c r="J2281" s="82" t="s">
        <v>61</v>
      </c>
      <c r="K2281" s="82" t="s">
        <v>61</v>
      </c>
      <c r="L2281" s="82" t="s">
        <v>61</v>
      </c>
      <c r="M2281" s="82" t="s">
        <v>61</v>
      </c>
      <c r="N2281" s="82" t="s">
        <v>61</v>
      </c>
      <c r="O2281" s="82"/>
      <c r="P2281" s="82" t="s">
        <v>61</v>
      </c>
      <c r="Q2281" s="82" t="s">
        <v>61</v>
      </c>
      <c r="R2281" s="82" t="s">
        <v>61</v>
      </c>
      <c r="S2281" s="82" t="s">
        <v>61</v>
      </c>
      <c r="T2281" s="82" t="s">
        <v>61</v>
      </c>
      <c r="U2281" s="82" t="s">
        <v>67</v>
      </c>
      <c r="V2281" s="82"/>
      <c r="W2281" s="82" t="s">
        <v>67</v>
      </c>
      <c r="X2281" s="82" t="s">
        <v>67</v>
      </c>
      <c r="Y2281" s="82" t="s">
        <v>60</v>
      </c>
      <c r="Z2281" s="82" t="s">
        <v>71</v>
      </c>
      <c r="AA2281" s="82" t="s">
        <v>71</v>
      </c>
      <c r="AB2281" s="82" t="s">
        <v>71</v>
      </c>
      <c r="AC2281" s="82"/>
      <c r="AD2281" s="82" t="s">
        <v>60</v>
      </c>
      <c r="AE2281" s="82" t="s">
        <v>60</v>
      </c>
      <c r="AF2281" s="82" t="s">
        <v>60</v>
      </c>
      <c r="AG2281" s="82" t="s">
        <v>60</v>
      </c>
      <c r="AH2281" s="82" t="s">
        <v>60</v>
      </c>
      <c r="AI2281" s="82" t="s">
        <v>1471</v>
      </c>
      <c r="AJ2281" s="82"/>
      <c r="AK2281" s="82" t="s">
        <v>61</v>
      </c>
      <c r="AL2281" s="82" t="s">
        <v>61</v>
      </c>
      <c r="AM2281" s="239">
        <f>COUNTIF(H2281:AL2281,"PH")+COUNTIF(H2281:AL2281,"PH/L")+COUNTIF(H2281:AL2281,"PM")</f>
        <v>0</v>
      </c>
      <c r="AN2281" s="239">
        <f>COUNTIF(H2281:AL2281,"PD")+COUNTIF(H2281:AL2281,"PDD")+COUNTIF(H2281:AL2281,"P/DS")/2+COUNTIF(H2281:AL2281,"PMD")</f>
        <v>0</v>
      </c>
      <c r="AO2281" s="239">
        <f>COUNTIF(H2281:AL2281,"PN")+COUNTIF(H2281:AL2281,"P/NS")/2+COUNTIF(H2281:AL2281,"PH")+COUNTIF(H2281:AL2281,"PH/F")/2+COUNTIF(H2281:AL2281,"PH/L")/2+COUNTIF(H2281:AL2281,"PM")</f>
        <v>0</v>
      </c>
      <c r="AP2281" s="239">
        <f>COUNTIF(H2281:AL2281,"BH")+COUNTIF(H2281:AL2281,"AL/BL")+COUNTIF(H2281:AL2281,"UL/BL")+COUNTIF(H2281:AL2281,"BM")</f>
        <v>0</v>
      </c>
      <c r="AQ2281" s="239">
        <f>COUNTIF(H2281:AL2281,"DS")+COUNTIF(H2281:AL2281,"AL/DS")/2+COUNTIF(H2281:AL2281,"UL/DS")/2+COUNTIF(H2281:AL2281,"CT")+COUNTIF(H2281:AL2281,"MD")</f>
        <v>6.5</v>
      </c>
      <c r="AR2281" s="239">
        <f>COUNTIF(H2281:AL2281,"NS")+COUNTIF(H2281:AL2281,"AL/NS")/2+COUNTIF(H2281:AL2281,"UL/NS")/2+COUNTIF(H2281:AL2281,"BH")+COUNTIF(H2281:AL2281,"AL/BF")/2+COUNTIF(H2281:AL2281,"AL/BL")/2+COUNTIF(H2281:AL2281,"UL/BL")/2+COUNTIF(H2281:AL2281,"UL/BF")/2+COUNTIF(H2281:AL2281,"BM")</f>
        <v>12</v>
      </c>
      <c r="AS2281" s="239">
        <f>COUNTIF(H2281:AL2281,"AL")+COUNTIF(H2281:AL2281,"AL/DS")/2+COUNTIF(H2281:AL2281,"AL/NS")/2+COUNTIF(H2281:AL2281,"NH")+COUNTIF(H2281:AL2281,"SL")+COUNTIF(H2281:AL2281,"NHD")+COUNTIF(H2281:AL2281,"B")+COUNTIF(H2281:AL2281,"HL")+COUNTIF(H2281:AL2281,"AL/BF")/2+COUNTIF(H2281:AL2281,"AL/BL")/2</f>
        <v>4</v>
      </c>
      <c r="AT2281" s="255">
        <f>COUNTIF(H2281:AL2281,"PD")+COUNTIF(H2281:AL2281,"PN")+COUNTIF(H2281:AL2281,"P/DS")/2+COUNTIF(H2281:AL2281,"P/NS")/2+COUNTIF(H2281:AL2281,"DS")+COUNTIF(H2281:AL2281,"NS")+COUNTIF(H2281:AL2281,"AL")+COUNTIF(H2281:AL2281,"AL/DS")+COUNTIF(H2281:AL2281,"AL/NS")+COUNTIF(H2281:AL2281,"NH")+COUNTIF(H2281:AL2281,"SL")+COUNTIF(H2281:AL2281,"UL/DS")/2+COUNTIF(H2281:AL2281,"UL/NS")/2+COUNTIF(H2281:AL2281,"CT")+COUNTIF(H2281:AL2281,"NHD")+COUNTIF(H2281:AL2281,"PDD")+COUNTIF(H2281:AL2281,"B")+COUNTIF(H2281:AL2281,"HL")+COUNTIF(H2281:AL2281,"PH")+COUNTIF(H2281:AL2281,"BH")+COUNTIF(H2281:AL2281,"AL/BF")+COUNTIF(H2281:AL2281,"AL/BL")+COUNTIF(H2281:AL2281,"UL/BF")/2+COUNTIF(H2281:AL2281,"UL/BL")/2+COUNTIF(H2281:AL2281,"PH/F")/2+COUNTIF(H2281:AL2281,"PH/L")/2+COUNTIF(H2281:AL2281,"MD")+COUNTIF(H2281:AL2281,"PMD")+COUNTIF(H2281:AL2281,"PM")+COUNTIF(H2281:AL2281,"BM")</f>
        <v>22.5</v>
      </c>
      <c r="AU2281" s="255">
        <f>COUNTIF(H2281:AL2281,"P/DS")/2+COUNTIF(H2281:AL2281,"P/NS")/2+COUNTIF(H2281:AL2281,"IL")+COUNTIF(H2281:AL2281,"NL")+COUNTIF(H2281:AL2281,"UL")+COUNTIF(H2281:AL2281,"UL/DS")/2+COUNTIF(H2281:AL2281,"UL/NS")/2+COUNTIF(H2281:AL2281,"KT")+COUNTIF(H2281:AL2281,"UL/BF")/2+COUNTIF(H2281:AL2281,"UL/BL")/2+COUNTIF(H2281:AL2281,"PH/F")/2+COUNTIF(H2281:AL2281,"PH/L")/2+COUNTIF(H2281:AL2281,"NB")</f>
        <v>3.5</v>
      </c>
      <c r="AV2281" s="258">
        <f>COUNTIF(H2281:AL2281,"PN")+COUNTIF(H2281:AL2281,"TVD")+COUNTIF(H2281:AL2281,"PH")+COUNTIF(H2281:AL2281,"PM")+COUNTIF(H2281:AL2281,"PDD")-COUNTIFS(H2281:AL2281,"PN",H2288:AL2288,"&gt;=3")-COUNTIFS(H2281:AL2281,"PM",H2288:AL2288,"&gt;=3")</f>
        <v>0</v>
      </c>
      <c r="AW2281" s="258">
        <f>COUNTIF(H2281:AL2281,"NS")+COUNTIF(H2281:AL2281,"D")+COUNTIF(H2281:AL2281,"BH")+COUNTIF(H2281:AL2281,"NHD")+COUNTIF(H2281:AL2281,"BM")-COUNTIFS(H2281:AL2281,"NS",H2288:AL2288,"&gt;=3")-COUNTIFS(H2281:AL2281,"BH",H2288:AL2288,"&gt;=3")-COUNTIFS(H2281:AL2281,"BM",H2288:AL2288,"&gt;=3")</f>
        <v>13</v>
      </c>
      <c r="AX2281" s="255">
        <f>COUNTIF(H2281:AL2281,"AL")+COUNTIF(H2281:AL2281,"AL/DS")/2+COUNTIF(H2281:AL2281,"AL/NS")/2+COUNTIF(H2281:AL2281,"AL/BF")+COUNTIF(H2281:AL2281,"AL/BL")/2</f>
        <v>3</v>
      </c>
      <c r="AY2281" s="255">
        <f>COUNTIF(H2281:AL2281,"SL")</f>
        <v>0</v>
      </c>
      <c r="AZ2281" s="255">
        <f>COUNTIF(H2281:AL2281,"NH")</f>
        <v>1</v>
      </c>
      <c r="BA2281" s="255">
        <f>COUNTIF(H2281:AL2281,"HL")</f>
        <v>0</v>
      </c>
      <c r="BB2281" s="255">
        <f>COUNTIF(G2281:AL2281,"P/DS")/2+COUNTIF(G2281:AL2281,"P/NS")/2+COUNTIF(G2281:AL2281,"UL")+COUNTIF(G2281:AL2281,"UL/DS")/2+COUNTIF(G2281:AL2281,"UL/NS")/2+COUNTIF(G2281:AL2281,"UL/BL")/2+COUNTIF(G2281:AL2281,"UL/BF")/2+COUNTIF(G2281:AL2281,"PH/F")/2+COUNTIF(G2281:AL2281,"PH/L")/2</f>
        <v>3.5</v>
      </c>
      <c r="BC2281" s="255">
        <f>COUNTIF(H2281:AL2281,"NB")</f>
        <v>0</v>
      </c>
      <c r="BD2281" s="255">
        <f>COUNTIF(H2281:AL2281,"NL")</f>
        <v>0</v>
      </c>
      <c r="BE2281" s="255">
        <f>COUNTIF(H2281:AL2281,"IL")</f>
        <v>0</v>
      </c>
      <c r="BF2281" s="255">
        <f>COUNTIF(H2281:AL2281,"KT")</f>
        <v>0</v>
      </c>
      <c r="BG2281" s="255">
        <f>COUNTIF(H2281:AL2281,"L70")</f>
        <v>0</v>
      </c>
      <c r="BH2281" s="255">
        <f>COUNTIF(H2281:AL2281,"MD")</f>
        <v>0</v>
      </c>
      <c r="BI2281" s="255">
        <f>COUNTIF(H2281:AL2281,"PMD")</f>
        <v>0</v>
      </c>
      <c r="BJ2281" s="255">
        <f>COUNTIF(H2281:AL2281,"PM")</f>
        <v>0</v>
      </c>
      <c r="BK2281" s="255">
        <f>COUNTIF(H2281:AL2281,"BM")</f>
        <v>0</v>
      </c>
      <c r="BL2281" s="261">
        <f>SUMIF(H2281:AL2281,"PD",H2282:AL2282)+SUMIF(H2281:AL2281,"PN",H2282:AL2282)+SUMIF(H2281:AL2281,"P/DS",H2282:AL2282)+SUMIF(H2281:AL2281,"PN/F",H2282:AL2282)+SUMIF(H2281:AL2281,"PN/L",H2282:AL2282)+SUMIF(H2281:AL2281,"TV",H2282:AL2282)+SUMIF(H2281:AL2281,"TVD",H2282:AL2282)+SUMIF(H2281:AL2281,"PDD",H2282:AL2282)</f>
        <v>0</v>
      </c>
      <c r="BM2281" s="261">
        <f>SUMIF(H2281:AL2281,"PD",H2283:AL2283)+SUMIF(H2281:AL2281,"PN",H2283:AL2283)+SUMIF(H2281:AL2281,"P/DS",H2283:AL2283)+SUMIF(H2281:AL2281,"PN/F",H2283:AL2283)+SUMIF(H2281:AL2281,"PN/L",H2283:AL2283)+SUMIF(H2281:AL2281,"TV",H2283:AL2283)+SUMIF(H2281:AL2281,"TVD",H2283:AL2283)+SUMIF(H2281:AL2281,"PDD",H2283:AL2283)+SUMIF(H2281:AL2281,"PMD",H2283:AL2283)</f>
        <v>0</v>
      </c>
      <c r="BN2281" s="261">
        <f>SUMIF(H2281:AL2281,"PD",H2284:AL2284)+SUMIF(H2281:AL2281,"PN",H2284:AL2284)+SUMIF(H2281:AL2281,"P/DS",H2284:AL2284)+SUMIF(H2281:AL2281,"PN/F",H2284:AL2284)+SUMIF(H2281:AL2281,"PN/L",H2284:AL2284)+SUMIF(H2281:AL2281,"TV",H2284:AL2284)+SUMIF(H2281:AL2281,"TVD",H2284:AL2284)</f>
        <v>0</v>
      </c>
      <c r="BO2281" s="261">
        <f>SUMIF(H2281:AL2281,"PD",H2285:AL2285)+SUMIF(H2281:AL2281,"PN",H2285:AL2285)+SUMIF(H2281:AL2281,"P/DS",H2285:AL2285)+SUMIF(H2281:AL2281,"PN/F",H2285:AL2285)+SUMIF(H2281:AL2281,"PN/L",H2285:AL2285)+SUMIF(H2281:AL2281,"TV",H2285:AL2285)+SUMIF(H2281:AL2281,"TVD",H2285:AL2285)</f>
        <v>0</v>
      </c>
      <c r="BP2281" s="261">
        <f>SUMIF(H2281:AL2281,"PD",H2286:AL2286)+SUMIF(H2281:AL2281,"PN",H2286:AL2286)+SUMIF(H2281:AL2281,"P/DS",H2286:AL2286)+SUMIF(H2281:AL2281,"PN/F",H2286:AL2286)+SUMIF(H2281:AL2281,"PN/L",H2286:AL2286)+SUMIF(H2281:AL2281,"TV",H2286:AL2286)+SUMIF(H2281:AL2281,"TVD",H2286:AL2286)+SUMIF(H2281:AL2281,"PDD",H2286:AL2286)+SUMIF(H2281:AL2281,"PH",H2286:AL2286)+SUMIF(H2281:AL2281,"PM",H2286:AL2286)</f>
        <v>0</v>
      </c>
      <c r="BQ2281" s="261">
        <f>SUMIF(H2281:AL2281,"PD",H2287:AL2287)+SUMIF(H2281:AL2281,"PN",H2287:AL2287)+SUMIF(H2281:AL2281,"P/DS",H2287:AL2287)+SUMIF(H2281:AL2281,"PN/F",H2287:AL2287)+SUMIF(H2281:AL2281,"PN/L",H2287:AL2287)+SUMIF(H2281:AL2281,"TV",H2287:AL2287)+SUMIF(H2281:AL2281,"TVD",H2287:AL2287)+SUMIF(H2281:AL2281,"PDD",H2287:AL2287)+SUMIF(H2281:AL2281,"PH",H2287:AL2287)+SUMIF(H2281:AL2281,"PM",H2287:AL2287)</f>
        <v>0</v>
      </c>
      <c r="BR2281" s="269">
        <f>SUM(H2282:AL2282)-BL2281</f>
        <v>14</v>
      </c>
      <c r="BS2281" s="269">
        <f>SUM(H2283:AL2283)-BM2281</f>
        <v>8.5</v>
      </c>
      <c r="BT2281" s="269">
        <f>SUM(H2284:AL2284)-BN2281</f>
        <v>0</v>
      </c>
      <c r="BU2281" s="269">
        <f>SUM(H2285:AL2285)-BO2281</f>
        <v>6.5</v>
      </c>
      <c r="BV2281" s="269">
        <f>SUM(H2286:AL2286)-BP2281</f>
        <v>0</v>
      </c>
      <c r="BW2281" s="269">
        <f>SUM(H2287:AL2287)-BQ2281</f>
        <v>0</v>
      </c>
      <c r="BX2281" s="255">
        <f>SUMIF(H2281:AL2281,"PD",H2288:AL2288)+SUMIF(H2281:AL2281,"PN",H2288:AL2288)+SUMIF(H2281:AL2281,"P/DS",H2288:AL2288)+SUMIF(H2281:AL2281,"PN/F",H2288:AL2288)+SUMIF(H2281:AL2281,"PN/L",H2288:AL2288)</f>
        <v>0</v>
      </c>
      <c r="BY2281" s="255">
        <f>SUM(H2288:AL2288)-BX2281</f>
        <v>0</v>
      </c>
      <c r="BZ2281" s="255">
        <f t="shared" ref="BZ2281" si="782">+SUM(BL2281:BW2288)</f>
        <v>29</v>
      </c>
      <c r="CA2281" s="266">
        <f>(COUNTIFS(H2281:AL2281,"PD",H2282:AL2282,"&gt;=2"))*0.5-IF(CN2281="VP",COUNTIFS($H$16:$AL$16,"SAT",H2281:AL2281,"PD",H2282:AL2282,"&gt;=2"))*0.5</f>
        <v>0</v>
      </c>
      <c r="CB2281" s="266">
        <f>(COUNTIFS(H2281:AL2281,"PN",H2283:AL2283,"&gt;=0.5",H2282:AL2282,"&gt;=1.5"))*0.5+COUNTIFS(H2281:AL2281,"PDD",H2283:AL2283,"&gt;=0.5",H2282:AL2282,"&gt;=1.5")*0.5</f>
        <v>0</v>
      </c>
      <c r="CC2281" s="273">
        <f>(COUNTIFS(H2281:AL2281,"TV",H2283:AL2283,"&gt;=10"))*0.5+(COUNTIFS(H2281:AL2281,"PMD",H2283:AL2283,"&gt;=2"))*0.5</f>
        <v>0</v>
      </c>
      <c r="CD2281" s="266">
        <f>(COUNTIFS(H2281:AL2281,"TVD",H2285:AL2285,"&gt;=6.5",H2283:AL2283,"&gt;=3.5"))*0.5</f>
        <v>0</v>
      </c>
      <c r="CE2281" s="266">
        <f>(COUNTIFS(H2281:AL2281,"PD",H2286:AL2286,"&gt;=10"))*0.5</f>
        <v>0</v>
      </c>
      <c r="CF2281" s="266">
        <f>(COUNTIFS(H2281:AL2281,"PDD",H2286:AL2286,"&gt;=3.5",H2287:AL2287,"&gt;=6.5")+COUNTIFS(H2281:AL2281,"PH",H2287:AL2287,"&gt;=0.5",H2286:AL2286,"&gt;=1.5")+COUNTIFS(H2281:AL2281,"PM",H2287:AL2287,"&gt;=0.5",H2286:AL2286,"&gt;=1.5"))*0.5</f>
        <v>0</v>
      </c>
      <c r="CG2281" s="266">
        <f>(COUNTIFS(H2281:AL2281,"DS",H2282:AL2282,"&gt;=2")+COUNTIFS(H2281:AL2281,"AL/DS",H2282:AL2282,"&gt;=2"))*0.5-IF(CN2281="VP",COUNTIFS($H$16:$AL$16,"SAT",H2281:AL2281,"DS",H2282:AL2282,"&gt;=2"))*0.5</f>
        <v>0</v>
      </c>
      <c r="CH2281" s="266">
        <f>(COUNTIFS(H2281:AL2281,"NS",H2283:AL2283,"&gt;=0.5",H2282:AL2282,"&gt;=1.5")+COUNTIFS(H2281:AL2281,"AL/NS",H2283:AL2283,"&gt;=0.5",H2282:AL2282,"&gt;=1.5")+COUNTIFS(H2281:AL2281,"NHD",H2283:AL2283,"&gt;=4.5",H2286:AL2286,"&gt;=2",H2282:AL2282,"&gt;=1.5"))*0.5</f>
        <v>4.5</v>
      </c>
      <c r="CI2281" s="266">
        <f>(COUNTIF(H2283:AL2283,"&gt;=10")+COUNTIFS(H2281:AL2281,"MD",H2283:AL2283,"&gt;=2")-COUNTIFS(H2281:AL2281,"TV",H2283:AL2283,"&gt;=10"))*0.5</f>
        <v>0</v>
      </c>
      <c r="CJ2281" s="266">
        <f>(COUNTIFS(H2281:AL2281,"D",H2285:AL2285,"&gt;=6.5",H2283:AL2283,"&gt;=3.5"))*0.5</f>
        <v>0.5</v>
      </c>
      <c r="CK2281" s="266">
        <f>(COUNTIF(H2286:AL2286,"&gt;=10")-COUNTIFS(H2281:AL2281,"PD",H2286:AL2286,"&gt;=10"))*0.5</f>
        <v>0</v>
      </c>
      <c r="CL2281" s="265">
        <f>(COUNTIFS(H2281:AL2281,"NHD",H2286:AL2286,"&gt;=3.5",H2287:AL2287,"&gt;=6.5")+COUNTIFS(H2281:AL2281,"BH",H2286:AL2286,"&gt;=1.5",H2287:AL2287,"&gt;=0.5")+COUNTIFS(H2281:AL2281,"BM",H2286:AL2286,"&gt;=1.5",H2287:AL2287,"&gt;=0.5")+COUNTIFS(H2281:AL2281,"D",H2286:AL2286,"&gt;=1.5",H2287:AL2287,"&gt;=0.5"))*0.5</f>
        <v>0</v>
      </c>
      <c r="CM2281" s="272"/>
      <c r="CN2281" s="264" t="s">
        <v>723</v>
      </c>
      <c r="CO2281" s="125">
        <f t="shared" ref="CO2281" si="783">+AM2281+AN2281+AO2281+AP2281+AQ2281+AR2281+AS2281+AU2281+BG2281</f>
        <v>26</v>
      </c>
      <c r="CP2281" s="225">
        <f>+SUM(I2282:I2287)-I2288</f>
        <v>10.5</v>
      </c>
      <c r="CQ2281" s="225">
        <f>+SUM(J2282:J2287)-J2288</f>
        <v>2</v>
      </c>
      <c r="CR2281" s="225">
        <f>+SUM(K2282:K2287)-K2288</f>
        <v>2</v>
      </c>
      <c r="CS2281" s="126"/>
      <c r="CT2281" s="126"/>
      <c r="CU2281" s="126"/>
      <c r="CV2281" s="126"/>
      <c r="CW2281" s="126"/>
      <c r="CX2281" s="126"/>
      <c r="CY2281" s="126"/>
      <c r="CZ2281" s="126"/>
      <c r="DA2281" s="126"/>
      <c r="DB2281" s="126"/>
      <c r="DC2281" s="126"/>
      <c r="DD2281" s="126"/>
      <c r="DE2281" s="126"/>
      <c r="DF2281" s="126" t="e">
        <f>+SUM(#REF!)</f>
        <v>#REF!</v>
      </c>
    </row>
    <row r="2282" spans="1:110" s="70" customFormat="1" ht="15" customHeight="1">
      <c r="A2282" s="228"/>
      <c r="B2282" s="446"/>
      <c r="C2282" s="465"/>
      <c r="D2282" s="237"/>
      <c r="E2282" s="237"/>
      <c r="F2282" s="242" t="s">
        <v>82</v>
      </c>
      <c r="G2282" s="71">
        <v>1.5</v>
      </c>
      <c r="H2282" s="83"/>
      <c r="I2282" s="83"/>
      <c r="J2282" s="83">
        <v>1.5</v>
      </c>
      <c r="K2282" s="83">
        <v>1.5</v>
      </c>
      <c r="L2282" s="83">
        <v>1.5</v>
      </c>
      <c r="M2282" s="83">
        <v>1.5</v>
      </c>
      <c r="N2282" s="83">
        <v>2</v>
      </c>
      <c r="O2282" s="83"/>
      <c r="P2282" s="83">
        <v>1.5</v>
      </c>
      <c r="Q2282" s="83">
        <v>1.5</v>
      </c>
      <c r="R2282" s="83">
        <v>1.5</v>
      </c>
      <c r="S2282" s="83">
        <v>1.5</v>
      </c>
      <c r="T2282" s="83"/>
      <c r="U2282" s="83"/>
      <c r="V2282" s="83"/>
      <c r="W2282" s="83"/>
      <c r="X2282" s="83"/>
      <c r="Y2282" s="83"/>
      <c r="Z2282" s="83"/>
      <c r="AA2282" s="83"/>
      <c r="AB2282" s="83"/>
      <c r="AC2282" s="79"/>
      <c r="AD2282" s="79"/>
      <c r="AE2282" s="79"/>
      <c r="AF2282" s="79"/>
      <c r="AG2282" s="79"/>
      <c r="AH2282" s="79"/>
      <c r="AI2282" s="79"/>
      <c r="AJ2282" s="79"/>
      <c r="AK2282" s="79"/>
      <c r="AL2282" s="79"/>
      <c r="AM2282" s="240"/>
      <c r="AN2282" s="240"/>
      <c r="AO2282" s="240"/>
      <c r="AP2282" s="240"/>
      <c r="AQ2282" s="240"/>
      <c r="AR2282" s="240"/>
      <c r="AS2282" s="240"/>
      <c r="AT2282" s="256"/>
      <c r="AU2282" s="256"/>
      <c r="AV2282" s="259"/>
      <c r="AW2282" s="259"/>
      <c r="AX2282" s="256"/>
      <c r="AY2282" s="256"/>
      <c r="AZ2282" s="256"/>
      <c r="BA2282" s="256"/>
      <c r="BB2282" s="256"/>
      <c r="BC2282" s="256"/>
      <c r="BD2282" s="256"/>
      <c r="BE2282" s="256"/>
      <c r="BF2282" s="256"/>
      <c r="BG2282" s="256"/>
      <c r="BH2282" s="256"/>
      <c r="BI2282" s="256"/>
      <c r="BJ2282" s="256"/>
      <c r="BK2282" s="256"/>
      <c r="BL2282" s="262"/>
      <c r="BM2282" s="262"/>
      <c r="BN2282" s="262"/>
      <c r="BO2282" s="262"/>
      <c r="BP2282" s="262"/>
      <c r="BQ2282" s="262"/>
      <c r="BR2282" s="270"/>
      <c r="BS2282" s="270"/>
      <c r="BT2282" s="270"/>
      <c r="BU2282" s="270"/>
      <c r="BV2282" s="270"/>
      <c r="BW2282" s="270"/>
      <c r="BX2282" s="256"/>
      <c r="BY2282" s="256"/>
      <c r="BZ2282" s="256"/>
      <c r="CA2282" s="267"/>
      <c r="CB2282" s="267"/>
      <c r="CC2282" s="274"/>
      <c r="CD2282" s="267"/>
      <c r="CE2282" s="267"/>
      <c r="CF2282" s="267"/>
      <c r="CG2282" s="267"/>
      <c r="CH2282" s="267"/>
      <c r="CI2282" s="267"/>
      <c r="CJ2282" s="267"/>
      <c r="CK2282" s="267"/>
      <c r="CL2282" s="265"/>
      <c r="CM2282" s="272"/>
      <c r="CN2282" s="264"/>
      <c r="CO2282" s="125"/>
      <c r="CP2282" s="226"/>
      <c r="CQ2282" s="226"/>
      <c r="CR2282" s="226"/>
      <c r="CS2282" s="126"/>
      <c r="CT2282" s="126"/>
      <c r="CU2282" s="126"/>
      <c r="CV2282" s="126"/>
      <c r="CW2282" s="126"/>
      <c r="CX2282" s="126"/>
      <c r="CY2282" s="126"/>
      <c r="CZ2282" s="126"/>
      <c r="DA2282" s="126"/>
      <c r="DB2282" s="126"/>
      <c r="DC2282" s="126"/>
      <c r="DD2282" s="126"/>
      <c r="DE2282" s="126"/>
      <c r="DF2282" s="126"/>
    </row>
    <row r="2283" spans="1:110" s="70" customFormat="1" ht="15" customHeight="1">
      <c r="A2283" s="228"/>
      <c r="B2283" s="446"/>
      <c r="C2283" s="465"/>
      <c r="D2283" s="237"/>
      <c r="E2283" s="237"/>
      <c r="F2283" s="243"/>
      <c r="G2283" s="72">
        <v>2</v>
      </c>
      <c r="H2283" s="84"/>
      <c r="I2283" s="84">
        <v>4</v>
      </c>
      <c r="J2283" s="84">
        <v>0.5</v>
      </c>
      <c r="K2283" s="84">
        <v>0.5</v>
      </c>
      <c r="L2283" s="84">
        <v>0.5</v>
      </c>
      <c r="M2283" s="84">
        <v>0.5</v>
      </c>
      <c r="N2283" s="84">
        <v>0.5</v>
      </c>
      <c r="O2283" s="84"/>
      <c r="P2283" s="84">
        <v>0.5</v>
      </c>
      <c r="Q2283" s="84">
        <v>0.5</v>
      </c>
      <c r="R2283" s="84">
        <v>0.5</v>
      </c>
      <c r="S2283" s="84">
        <v>0.5</v>
      </c>
      <c r="T2283" s="84"/>
      <c r="U2283" s="84"/>
      <c r="V2283" s="84"/>
      <c r="W2283" s="84"/>
      <c r="X2283" s="84"/>
      <c r="Y2283" s="84"/>
      <c r="Z2283" s="84"/>
      <c r="AA2283" s="84"/>
      <c r="AB2283" s="84"/>
      <c r="AC2283" s="80"/>
      <c r="AD2283" s="80"/>
      <c r="AE2283" s="80"/>
      <c r="AF2283" s="80"/>
      <c r="AG2283" s="80"/>
      <c r="AH2283" s="80"/>
      <c r="AI2283" s="80"/>
      <c r="AJ2283" s="80"/>
      <c r="AK2283" s="80"/>
      <c r="AL2283" s="80"/>
      <c r="AM2283" s="240"/>
      <c r="AN2283" s="240"/>
      <c r="AO2283" s="240"/>
      <c r="AP2283" s="240"/>
      <c r="AQ2283" s="240"/>
      <c r="AR2283" s="240"/>
      <c r="AS2283" s="240"/>
      <c r="AT2283" s="256"/>
      <c r="AU2283" s="256"/>
      <c r="AV2283" s="259"/>
      <c r="AW2283" s="259"/>
      <c r="AX2283" s="256"/>
      <c r="AY2283" s="256"/>
      <c r="AZ2283" s="256"/>
      <c r="BA2283" s="256"/>
      <c r="BB2283" s="256"/>
      <c r="BC2283" s="256"/>
      <c r="BD2283" s="256"/>
      <c r="BE2283" s="256"/>
      <c r="BF2283" s="256"/>
      <c r="BG2283" s="256"/>
      <c r="BH2283" s="256"/>
      <c r="BI2283" s="256"/>
      <c r="BJ2283" s="256"/>
      <c r="BK2283" s="256"/>
      <c r="BL2283" s="262"/>
      <c r="BM2283" s="262"/>
      <c r="BN2283" s="262"/>
      <c r="BO2283" s="262"/>
      <c r="BP2283" s="262"/>
      <c r="BQ2283" s="262"/>
      <c r="BR2283" s="270"/>
      <c r="BS2283" s="270"/>
      <c r="BT2283" s="270"/>
      <c r="BU2283" s="270"/>
      <c r="BV2283" s="270"/>
      <c r="BW2283" s="270"/>
      <c r="BX2283" s="256"/>
      <c r="BY2283" s="256"/>
      <c r="BZ2283" s="256"/>
      <c r="CA2283" s="267"/>
      <c r="CB2283" s="267"/>
      <c r="CC2283" s="274"/>
      <c r="CD2283" s="267"/>
      <c r="CE2283" s="267"/>
      <c r="CF2283" s="267"/>
      <c r="CG2283" s="267"/>
      <c r="CH2283" s="267"/>
      <c r="CI2283" s="267"/>
      <c r="CJ2283" s="267"/>
      <c r="CK2283" s="267"/>
      <c r="CL2283" s="265"/>
      <c r="CM2283" s="272"/>
      <c r="CN2283" s="264"/>
      <c r="CO2283" s="125"/>
      <c r="CP2283" s="226"/>
      <c r="CQ2283" s="226"/>
      <c r="CR2283" s="226"/>
      <c r="CS2283" s="126"/>
      <c r="CT2283" s="126"/>
      <c r="CU2283" s="126"/>
      <c r="CV2283" s="126"/>
      <c r="CW2283" s="126"/>
      <c r="CX2283" s="126"/>
      <c r="CY2283" s="126"/>
      <c r="CZ2283" s="126"/>
      <c r="DA2283" s="126"/>
      <c r="DB2283" s="126"/>
      <c r="DC2283" s="126"/>
      <c r="DD2283" s="126"/>
      <c r="DE2283" s="126"/>
      <c r="DF2283" s="126"/>
    </row>
    <row r="2284" spans="1:110" s="70" customFormat="1" ht="15" customHeight="1">
      <c r="A2284" s="228"/>
      <c r="B2284" s="446"/>
      <c r="C2284" s="465"/>
      <c r="D2284" s="237"/>
      <c r="E2284" s="237"/>
      <c r="F2284" s="243"/>
      <c r="G2284" s="72">
        <v>2.1</v>
      </c>
      <c r="H2284" s="84"/>
      <c r="I2284" s="84"/>
      <c r="J2284" s="84"/>
      <c r="K2284" s="84"/>
      <c r="L2284" s="84"/>
      <c r="M2284" s="84"/>
      <c r="N2284" s="84"/>
      <c r="O2284" s="84"/>
      <c r="P2284" s="84"/>
      <c r="Q2284" s="84"/>
      <c r="R2284" s="84"/>
      <c r="S2284" s="84"/>
      <c r="T2284" s="84"/>
      <c r="U2284" s="84"/>
      <c r="V2284" s="84"/>
      <c r="W2284" s="84"/>
      <c r="X2284" s="84"/>
      <c r="Y2284" s="84"/>
      <c r="Z2284" s="84"/>
      <c r="AA2284" s="84"/>
      <c r="AB2284" s="84"/>
      <c r="AC2284" s="80"/>
      <c r="AD2284" s="80"/>
      <c r="AE2284" s="80"/>
      <c r="AF2284" s="80"/>
      <c r="AG2284" s="80"/>
      <c r="AH2284" s="80"/>
      <c r="AI2284" s="80"/>
      <c r="AJ2284" s="80"/>
      <c r="AK2284" s="80"/>
      <c r="AL2284" s="80"/>
      <c r="AM2284" s="240"/>
      <c r="AN2284" s="240"/>
      <c r="AO2284" s="240"/>
      <c r="AP2284" s="240"/>
      <c r="AQ2284" s="240"/>
      <c r="AR2284" s="240"/>
      <c r="AS2284" s="240"/>
      <c r="AT2284" s="256"/>
      <c r="AU2284" s="256"/>
      <c r="AV2284" s="259"/>
      <c r="AW2284" s="259"/>
      <c r="AX2284" s="256"/>
      <c r="AY2284" s="256"/>
      <c r="AZ2284" s="256"/>
      <c r="BA2284" s="256"/>
      <c r="BB2284" s="256"/>
      <c r="BC2284" s="256"/>
      <c r="BD2284" s="256"/>
      <c r="BE2284" s="256"/>
      <c r="BF2284" s="256"/>
      <c r="BG2284" s="256"/>
      <c r="BH2284" s="256"/>
      <c r="BI2284" s="256"/>
      <c r="BJ2284" s="256"/>
      <c r="BK2284" s="256"/>
      <c r="BL2284" s="262"/>
      <c r="BM2284" s="262"/>
      <c r="BN2284" s="262"/>
      <c r="BO2284" s="262"/>
      <c r="BP2284" s="262"/>
      <c r="BQ2284" s="262"/>
      <c r="BR2284" s="270"/>
      <c r="BS2284" s="270"/>
      <c r="BT2284" s="270"/>
      <c r="BU2284" s="270"/>
      <c r="BV2284" s="270"/>
      <c r="BW2284" s="270"/>
      <c r="BX2284" s="256"/>
      <c r="BY2284" s="256"/>
      <c r="BZ2284" s="256"/>
      <c r="CA2284" s="267"/>
      <c r="CB2284" s="267"/>
      <c r="CC2284" s="274"/>
      <c r="CD2284" s="267"/>
      <c r="CE2284" s="267"/>
      <c r="CF2284" s="267"/>
      <c r="CG2284" s="267"/>
      <c r="CH2284" s="267"/>
      <c r="CI2284" s="267"/>
      <c r="CJ2284" s="267"/>
      <c r="CK2284" s="267"/>
      <c r="CL2284" s="265"/>
      <c r="CM2284" s="272"/>
      <c r="CN2284" s="264"/>
      <c r="CO2284" s="125"/>
      <c r="CP2284" s="226"/>
      <c r="CQ2284" s="226"/>
      <c r="CR2284" s="226"/>
      <c r="CS2284" s="126"/>
      <c r="CT2284" s="126"/>
      <c r="CU2284" s="126"/>
      <c r="CV2284" s="126"/>
      <c r="CW2284" s="126"/>
      <c r="CX2284" s="126"/>
      <c r="CY2284" s="126"/>
      <c r="CZ2284" s="126"/>
      <c r="DA2284" s="126"/>
      <c r="DB2284" s="126"/>
      <c r="DC2284" s="126"/>
      <c r="DD2284" s="126"/>
      <c r="DE2284" s="126"/>
      <c r="DF2284" s="126"/>
    </row>
    <row r="2285" spans="1:110" s="70" customFormat="1" ht="15" customHeight="1">
      <c r="A2285" s="228"/>
      <c r="B2285" s="446"/>
      <c r="C2285" s="465"/>
      <c r="D2285" s="237"/>
      <c r="E2285" s="237"/>
      <c r="F2285" s="243"/>
      <c r="G2285" s="72">
        <v>2.7</v>
      </c>
      <c r="H2285" s="84"/>
      <c r="I2285" s="84">
        <v>6.5</v>
      </c>
      <c r="J2285" s="84"/>
      <c r="K2285" s="84"/>
      <c r="L2285" s="84"/>
      <c r="M2285" s="84"/>
      <c r="N2285" s="84"/>
      <c r="O2285" s="84"/>
      <c r="P2285" s="84"/>
      <c r="Q2285" s="84"/>
      <c r="R2285" s="84"/>
      <c r="S2285" s="84"/>
      <c r="T2285" s="84"/>
      <c r="U2285" s="84"/>
      <c r="V2285" s="84"/>
      <c r="W2285" s="84"/>
      <c r="X2285" s="84"/>
      <c r="Y2285" s="84"/>
      <c r="Z2285" s="84"/>
      <c r="AA2285" s="84"/>
      <c r="AB2285" s="84"/>
      <c r="AC2285" s="80"/>
      <c r="AD2285" s="80"/>
      <c r="AE2285" s="80"/>
      <c r="AF2285" s="80"/>
      <c r="AG2285" s="80"/>
      <c r="AH2285" s="80"/>
      <c r="AI2285" s="80"/>
      <c r="AJ2285" s="80"/>
      <c r="AK2285" s="80"/>
      <c r="AL2285" s="80"/>
      <c r="AM2285" s="240"/>
      <c r="AN2285" s="240"/>
      <c r="AO2285" s="240"/>
      <c r="AP2285" s="240"/>
      <c r="AQ2285" s="240"/>
      <c r="AR2285" s="240"/>
      <c r="AS2285" s="240"/>
      <c r="AT2285" s="256"/>
      <c r="AU2285" s="256"/>
      <c r="AV2285" s="259"/>
      <c r="AW2285" s="259"/>
      <c r="AX2285" s="256"/>
      <c r="AY2285" s="256"/>
      <c r="AZ2285" s="256"/>
      <c r="BA2285" s="256"/>
      <c r="BB2285" s="256"/>
      <c r="BC2285" s="256"/>
      <c r="BD2285" s="256"/>
      <c r="BE2285" s="256"/>
      <c r="BF2285" s="256"/>
      <c r="BG2285" s="256"/>
      <c r="BH2285" s="256"/>
      <c r="BI2285" s="256"/>
      <c r="BJ2285" s="256"/>
      <c r="BK2285" s="256"/>
      <c r="BL2285" s="262"/>
      <c r="BM2285" s="262"/>
      <c r="BN2285" s="262"/>
      <c r="BO2285" s="262"/>
      <c r="BP2285" s="262"/>
      <c r="BQ2285" s="262"/>
      <c r="BR2285" s="270"/>
      <c r="BS2285" s="270"/>
      <c r="BT2285" s="270"/>
      <c r="BU2285" s="270"/>
      <c r="BV2285" s="270"/>
      <c r="BW2285" s="270"/>
      <c r="BX2285" s="256"/>
      <c r="BY2285" s="256"/>
      <c r="BZ2285" s="256"/>
      <c r="CA2285" s="267"/>
      <c r="CB2285" s="267"/>
      <c r="CC2285" s="274"/>
      <c r="CD2285" s="267"/>
      <c r="CE2285" s="267"/>
      <c r="CF2285" s="267"/>
      <c r="CG2285" s="267"/>
      <c r="CH2285" s="267"/>
      <c r="CI2285" s="267"/>
      <c r="CJ2285" s="267"/>
      <c r="CK2285" s="267"/>
      <c r="CL2285" s="265"/>
      <c r="CM2285" s="272"/>
      <c r="CN2285" s="264"/>
      <c r="CO2285" s="125"/>
      <c r="CP2285" s="226"/>
      <c r="CQ2285" s="226"/>
      <c r="CR2285" s="226"/>
      <c r="CS2285" s="126"/>
      <c r="CT2285" s="126"/>
      <c r="CU2285" s="126"/>
      <c r="CV2285" s="126"/>
      <c r="CW2285" s="126"/>
      <c r="CX2285" s="126"/>
      <c r="CY2285" s="126"/>
      <c r="CZ2285" s="126"/>
      <c r="DA2285" s="126"/>
      <c r="DB2285" s="126"/>
      <c r="DC2285" s="126"/>
      <c r="DD2285" s="126"/>
      <c r="DE2285" s="126"/>
      <c r="DF2285" s="126"/>
    </row>
    <row r="2286" spans="1:110" s="70" customFormat="1" ht="15" customHeight="1">
      <c r="A2286" s="228"/>
      <c r="B2286" s="446"/>
      <c r="C2286" s="465"/>
      <c r="D2286" s="237"/>
      <c r="E2286" s="237"/>
      <c r="F2286" s="243"/>
      <c r="G2286" s="72">
        <v>3</v>
      </c>
      <c r="H2286" s="84"/>
      <c r="I2286" s="84"/>
      <c r="J2286" s="84"/>
      <c r="K2286" s="84"/>
      <c r="L2286" s="84"/>
      <c r="M2286" s="84"/>
      <c r="N2286" s="84"/>
      <c r="O2286" s="84"/>
      <c r="P2286" s="84"/>
      <c r="Q2286" s="84"/>
      <c r="R2286" s="84"/>
      <c r="S2286" s="84"/>
      <c r="T2286" s="84"/>
      <c r="U2286" s="84"/>
      <c r="V2286" s="84"/>
      <c r="W2286" s="84"/>
      <c r="X2286" s="84"/>
      <c r="Y2286" s="84"/>
      <c r="Z2286" s="84"/>
      <c r="AA2286" s="84"/>
      <c r="AB2286" s="84"/>
      <c r="AC2286" s="80"/>
      <c r="AD2286" s="80"/>
      <c r="AE2286" s="80"/>
      <c r="AF2286" s="80"/>
      <c r="AG2286" s="80"/>
      <c r="AH2286" s="80"/>
      <c r="AI2286" s="80"/>
      <c r="AJ2286" s="80"/>
      <c r="AK2286" s="80"/>
      <c r="AL2286" s="80"/>
      <c r="AM2286" s="240"/>
      <c r="AN2286" s="240"/>
      <c r="AO2286" s="240"/>
      <c r="AP2286" s="240"/>
      <c r="AQ2286" s="240"/>
      <c r="AR2286" s="240"/>
      <c r="AS2286" s="240"/>
      <c r="AT2286" s="256"/>
      <c r="AU2286" s="256"/>
      <c r="AV2286" s="259"/>
      <c r="AW2286" s="259"/>
      <c r="AX2286" s="256"/>
      <c r="AY2286" s="256"/>
      <c r="AZ2286" s="256"/>
      <c r="BA2286" s="256"/>
      <c r="BB2286" s="256"/>
      <c r="BC2286" s="256"/>
      <c r="BD2286" s="256"/>
      <c r="BE2286" s="256"/>
      <c r="BF2286" s="256"/>
      <c r="BG2286" s="256"/>
      <c r="BH2286" s="256"/>
      <c r="BI2286" s="256"/>
      <c r="BJ2286" s="256"/>
      <c r="BK2286" s="256"/>
      <c r="BL2286" s="262"/>
      <c r="BM2286" s="262"/>
      <c r="BN2286" s="262"/>
      <c r="BO2286" s="262"/>
      <c r="BP2286" s="262"/>
      <c r="BQ2286" s="262"/>
      <c r="BR2286" s="270"/>
      <c r="BS2286" s="270"/>
      <c r="BT2286" s="270"/>
      <c r="BU2286" s="270"/>
      <c r="BV2286" s="270"/>
      <c r="BW2286" s="270"/>
      <c r="BX2286" s="256"/>
      <c r="BY2286" s="256"/>
      <c r="BZ2286" s="256"/>
      <c r="CA2286" s="267"/>
      <c r="CB2286" s="267"/>
      <c r="CC2286" s="274"/>
      <c r="CD2286" s="267"/>
      <c r="CE2286" s="267"/>
      <c r="CF2286" s="267"/>
      <c r="CG2286" s="267"/>
      <c r="CH2286" s="267"/>
      <c r="CI2286" s="267"/>
      <c r="CJ2286" s="267"/>
      <c r="CK2286" s="267"/>
      <c r="CL2286" s="265"/>
      <c r="CM2286" s="272"/>
      <c r="CN2286" s="264"/>
      <c r="CO2286" s="125"/>
      <c r="CP2286" s="226"/>
      <c r="CQ2286" s="226"/>
      <c r="CR2286" s="226"/>
      <c r="CS2286" s="126"/>
      <c r="CT2286" s="126"/>
      <c r="CU2286" s="126"/>
      <c r="CV2286" s="126"/>
      <c r="CW2286" s="126"/>
      <c r="CX2286" s="126"/>
      <c r="CY2286" s="126"/>
      <c r="CZ2286" s="126"/>
      <c r="DA2286" s="126"/>
      <c r="DB2286" s="126"/>
      <c r="DC2286" s="126"/>
      <c r="DD2286" s="126"/>
      <c r="DE2286" s="126"/>
      <c r="DF2286" s="126"/>
    </row>
    <row r="2287" spans="1:110" s="70" customFormat="1" ht="15" customHeight="1">
      <c r="A2287" s="228"/>
      <c r="B2287" s="446"/>
      <c r="C2287" s="465"/>
      <c r="D2287" s="237"/>
      <c r="E2287" s="237"/>
      <c r="F2287" s="244"/>
      <c r="G2287" s="73">
        <v>3.9</v>
      </c>
      <c r="H2287" s="85"/>
      <c r="I2287" s="85"/>
      <c r="J2287" s="85"/>
      <c r="K2287" s="85"/>
      <c r="L2287" s="85"/>
      <c r="M2287" s="85"/>
      <c r="N2287" s="85"/>
      <c r="O2287" s="85"/>
      <c r="P2287" s="85"/>
      <c r="Q2287" s="85"/>
      <c r="R2287" s="85"/>
      <c r="S2287" s="85"/>
      <c r="T2287" s="85"/>
      <c r="U2287" s="85"/>
      <c r="V2287" s="85"/>
      <c r="W2287" s="85"/>
      <c r="X2287" s="85"/>
      <c r="Y2287" s="85"/>
      <c r="Z2287" s="85"/>
      <c r="AA2287" s="85"/>
      <c r="AB2287" s="85"/>
      <c r="AC2287" s="81"/>
      <c r="AD2287" s="81"/>
      <c r="AE2287" s="81"/>
      <c r="AF2287" s="81"/>
      <c r="AG2287" s="81"/>
      <c r="AH2287" s="81"/>
      <c r="AI2287" s="81"/>
      <c r="AJ2287" s="81"/>
      <c r="AK2287" s="81"/>
      <c r="AL2287" s="81"/>
      <c r="AM2287" s="240"/>
      <c r="AN2287" s="240"/>
      <c r="AO2287" s="240"/>
      <c r="AP2287" s="240"/>
      <c r="AQ2287" s="240"/>
      <c r="AR2287" s="240"/>
      <c r="AS2287" s="240"/>
      <c r="AT2287" s="256"/>
      <c r="AU2287" s="256"/>
      <c r="AV2287" s="259"/>
      <c r="AW2287" s="259"/>
      <c r="AX2287" s="256"/>
      <c r="AY2287" s="256"/>
      <c r="AZ2287" s="256"/>
      <c r="BA2287" s="256"/>
      <c r="BB2287" s="256"/>
      <c r="BC2287" s="256"/>
      <c r="BD2287" s="256"/>
      <c r="BE2287" s="256"/>
      <c r="BF2287" s="256"/>
      <c r="BG2287" s="256"/>
      <c r="BH2287" s="256"/>
      <c r="BI2287" s="256"/>
      <c r="BJ2287" s="256"/>
      <c r="BK2287" s="256"/>
      <c r="BL2287" s="262"/>
      <c r="BM2287" s="262"/>
      <c r="BN2287" s="262"/>
      <c r="BO2287" s="262"/>
      <c r="BP2287" s="262"/>
      <c r="BQ2287" s="262"/>
      <c r="BR2287" s="270"/>
      <c r="BS2287" s="270"/>
      <c r="BT2287" s="270"/>
      <c r="BU2287" s="270"/>
      <c r="BV2287" s="270"/>
      <c r="BW2287" s="270"/>
      <c r="BX2287" s="256"/>
      <c r="BY2287" s="256"/>
      <c r="BZ2287" s="256"/>
      <c r="CA2287" s="267"/>
      <c r="CB2287" s="267"/>
      <c r="CC2287" s="274"/>
      <c r="CD2287" s="267"/>
      <c r="CE2287" s="267"/>
      <c r="CF2287" s="267"/>
      <c r="CG2287" s="267"/>
      <c r="CH2287" s="267"/>
      <c r="CI2287" s="267"/>
      <c r="CJ2287" s="267"/>
      <c r="CK2287" s="267"/>
      <c r="CL2287" s="265"/>
      <c r="CM2287" s="272"/>
      <c r="CN2287" s="264"/>
      <c r="CO2287" s="125"/>
      <c r="CP2287" s="226"/>
      <c r="CQ2287" s="226"/>
      <c r="CR2287" s="226"/>
      <c r="CS2287" s="126"/>
      <c r="CT2287" s="126"/>
      <c r="CU2287" s="126"/>
      <c r="CV2287" s="126"/>
      <c r="CW2287" s="126"/>
      <c r="CX2287" s="126"/>
      <c r="CY2287" s="126"/>
      <c r="CZ2287" s="126"/>
      <c r="DA2287" s="126"/>
      <c r="DB2287" s="126"/>
      <c r="DC2287" s="126"/>
      <c r="DD2287" s="126"/>
      <c r="DE2287" s="126"/>
      <c r="DF2287" s="126"/>
    </row>
    <row r="2288" spans="1:110" s="70" customFormat="1" ht="15" customHeight="1">
      <c r="A2288" s="229"/>
      <c r="B2288" s="446"/>
      <c r="C2288" s="466"/>
      <c r="D2288" s="238"/>
      <c r="E2288" s="238"/>
      <c r="F2288" s="245" t="s">
        <v>83</v>
      </c>
      <c r="G2288" s="246"/>
      <c r="H2288" s="82"/>
      <c r="I2288" s="82"/>
      <c r="J2288" s="82"/>
      <c r="K2288" s="82"/>
      <c r="L2288" s="82"/>
      <c r="M2288" s="82"/>
      <c r="N2288" s="82"/>
      <c r="O2288" s="82"/>
      <c r="P2288" s="82"/>
      <c r="Q2288" s="82"/>
      <c r="R2288" s="82"/>
      <c r="S2288" s="82"/>
      <c r="T2288" s="82"/>
      <c r="U2288" s="82"/>
      <c r="V2288" s="82"/>
      <c r="W2288" s="82"/>
      <c r="X2288" s="82"/>
      <c r="Y2288" s="82"/>
      <c r="Z2288" s="82"/>
      <c r="AA2288" s="82"/>
      <c r="AB2288" s="82"/>
      <c r="AC2288" s="35"/>
      <c r="AD2288" s="35"/>
      <c r="AE2288" s="35"/>
      <c r="AF2288" s="35"/>
      <c r="AG2288" s="35"/>
      <c r="AH2288" s="35"/>
      <c r="AI2288" s="35"/>
      <c r="AJ2288" s="35"/>
      <c r="AK2288" s="35"/>
      <c r="AL2288" s="35"/>
      <c r="AM2288" s="241"/>
      <c r="AN2288" s="241"/>
      <c r="AO2288" s="241"/>
      <c r="AP2288" s="241"/>
      <c r="AQ2288" s="241"/>
      <c r="AR2288" s="241"/>
      <c r="AS2288" s="241"/>
      <c r="AT2288" s="257"/>
      <c r="AU2288" s="257"/>
      <c r="AV2288" s="260"/>
      <c r="AW2288" s="260"/>
      <c r="AX2288" s="257"/>
      <c r="AY2288" s="257"/>
      <c r="AZ2288" s="257"/>
      <c r="BA2288" s="257"/>
      <c r="BB2288" s="257"/>
      <c r="BC2288" s="257"/>
      <c r="BD2288" s="257"/>
      <c r="BE2288" s="257"/>
      <c r="BF2288" s="257"/>
      <c r="BG2288" s="257"/>
      <c r="BH2288" s="257"/>
      <c r="BI2288" s="257"/>
      <c r="BJ2288" s="257"/>
      <c r="BK2288" s="257"/>
      <c r="BL2288" s="263"/>
      <c r="BM2288" s="263"/>
      <c r="BN2288" s="263"/>
      <c r="BO2288" s="263"/>
      <c r="BP2288" s="263"/>
      <c r="BQ2288" s="263"/>
      <c r="BR2288" s="271"/>
      <c r="BS2288" s="271"/>
      <c r="BT2288" s="271"/>
      <c r="BU2288" s="271"/>
      <c r="BV2288" s="271"/>
      <c r="BW2288" s="271"/>
      <c r="BX2288" s="257"/>
      <c r="BY2288" s="257"/>
      <c r="BZ2288" s="257"/>
      <c r="CA2288" s="268"/>
      <c r="CB2288" s="268"/>
      <c r="CC2288" s="275"/>
      <c r="CD2288" s="268"/>
      <c r="CE2288" s="268"/>
      <c r="CF2288" s="268"/>
      <c r="CG2288" s="268"/>
      <c r="CH2288" s="268"/>
      <c r="CI2288" s="268"/>
      <c r="CJ2288" s="268"/>
      <c r="CK2288" s="268"/>
      <c r="CL2288" s="265"/>
      <c r="CM2288" s="272"/>
      <c r="CN2288" s="264"/>
      <c r="CO2288" s="125"/>
      <c r="CP2288" s="226"/>
      <c r="CQ2288" s="226"/>
      <c r="CR2288" s="226"/>
      <c r="CS2288" s="126"/>
      <c r="CT2288" s="126"/>
      <c r="CU2288" s="126"/>
      <c r="CV2288" s="126"/>
      <c r="CW2288" s="126"/>
      <c r="CX2288" s="126"/>
      <c r="CY2288" s="126"/>
      <c r="CZ2288" s="126"/>
      <c r="DA2288" s="126"/>
      <c r="DB2288" s="126"/>
      <c r="DC2288" s="126"/>
      <c r="DD2288" s="126"/>
      <c r="DE2288" s="126"/>
      <c r="DF2288" s="126"/>
    </row>
    <row r="2289" spans="1:110" s="70" customFormat="1" ht="15" customHeight="1">
      <c r="A2289" s="227">
        <f t="shared" si="781"/>
        <v>284</v>
      </c>
      <c r="B2289" s="368" t="s">
        <v>701</v>
      </c>
      <c r="C2289" s="464" t="s">
        <v>705</v>
      </c>
      <c r="D2289" s="236">
        <v>44167</v>
      </c>
      <c r="E2289" s="236" t="s">
        <v>277</v>
      </c>
      <c r="F2289" s="253" t="s">
        <v>80</v>
      </c>
      <c r="G2289" s="254"/>
      <c r="H2289" s="82" t="s">
        <v>69</v>
      </c>
      <c r="I2289" s="82" t="s">
        <v>973</v>
      </c>
      <c r="J2289" s="82" t="s">
        <v>67</v>
      </c>
      <c r="K2289" s="82" t="s">
        <v>61</v>
      </c>
      <c r="L2289" s="82" t="s">
        <v>61</v>
      </c>
      <c r="M2289" s="82" t="s">
        <v>61</v>
      </c>
      <c r="N2289" s="82" t="s">
        <v>61</v>
      </c>
      <c r="O2289" s="82"/>
      <c r="P2289" s="82" t="s">
        <v>61</v>
      </c>
      <c r="Q2289" s="82" t="s">
        <v>61</v>
      </c>
      <c r="R2289" s="82" t="s">
        <v>61</v>
      </c>
      <c r="S2289" s="82" t="s">
        <v>61</v>
      </c>
      <c r="T2289" s="82" t="s">
        <v>61</v>
      </c>
      <c r="U2289" s="82" t="s">
        <v>61</v>
      </c>
      <c r="V2289" s="82"/>
      <c r="W2289" s="82" t="s">
        <v>60</v>
      </c>
      <c r="X2289" s="82" t="s">
        <v>60</v>
      </c>
      <c r="Y2289" s="82" t="s">
        <v>73</v>
      </c>
      <c r="Z2289" s="82" t="s">
        <v>60</v>
      </c>
      <c r="AA2289" s="82" t="s">
        <v>60</v>
      </c>
      <c r="AB2289" s="82" t="s">
        <v>73</v>
      </c>
      <c r="AC2289" s="82"/>
      <c r="AD2289" s="82" t="s">
        <v>60</v>
      </c>
      <c r="AE2289" s="82" t="s">
        <v>60</v>
      </c>
      <c r="AF2289" s="82" t="s">
        <v>60</v>
      </c>
      <c r="AG2289" s="82" t="s">
        <v>81</v>
      </c>
      <c r="AH2289" s="82" t="s">
        <v>60</v>
      </c>
      <c r="AI2289" s="82" t="s">
        <v>1471</v>
      </c>
      <c r="AJ2289" s="82"/>
      <c r="AK2289" s="82" t="s">
        <v>61</v>
      </c>
      <c r="AL2289" s="82" t="s">
        <v>71</v>
      </c>
      <c r="AM2289" s="239">
        <f>COUNTIF(H2289:AL2289,"PH")+COUNTIF(H2289:AL2289,"PH/L")+COUNTIF(H2289:AL2289,"PM")</f>
        <v>0</v>
      </c>
      <c r="AN2289" s="239">
        <f>COUNTIF(H2289:AL2289,"PD")+COUNTIF(H2289:AL2289,"PDD")+COUNTIF(H2289:AL2289,"P/DS")/2+COUNTIF(H2289:AL2289,"PMD")</f>
        <v>0</v>
      </c>
      <c r="AO2289" s="239">
        <f>COUNTIF(H2289:AL2289,"PN")+COUNTIF(H2289:AL2289,"P/NS")/2+COUNTIF(H2289:AL2289,"PH")+COUNTIF(H2289:AL2289,"PH/F")/2+COUNTIF(H2289:AL2289,"PH/L")/2+COUNTIF(H2289:AL2289,"PM")</f>
        <v>0</v>
      </c>
      <c r="AP2289" s="239">
        <f>COUNTIF(H2289:AL2289,"BH")+COUNTIF(H2289:AL2289,"AL/BL")+COUNTIF(H2289:AL2289,"UL/BL")+COUNTIF(H2289:AL2289,"BM")</f>
        <v>0</v>
      </c>
      <c r="AQ2289" s="239">
        <f>COUNTIF(H2289:AL2289,"DS")+COUNTIF(H2289:AL2289,"AL/DS")/2+COUNTIF(H2289:AL2289,"UL/DS")/2+COUNTIF(H2289:AL2289,"CT")+COUNTIF(H2289:AL2289,"MD")</f>
        <v>9</v>
      </c>
      <c r="AR2289" s="239">
        <f>COUNTIF(H2289:AL2289,"NS")+COUNTIF(H2289:AL2289,"AL/NS")/2+COUNTIF(H2289:AL2289,"UL/NS")/2+COUNTIF(H2289:AL2289,"BH")+COUNTIF(H2289:AL2289,"AL/BF")/2+COUNTIF(H2289:AL2289,"AL/BL")/2+COUNTIF(H2289:AL2289,"UL/BL")/2+COUNTIF(H2289:AL2289,"UL/BF")/2+COUNTIF(H2289:AL2289,"BM")</f>
        <v>11</v>
      </c>
      <c r="AS2289" s="239">
        <f>COUNTIF(H2289:AL2289,"AL")+COUNTIF(H2289:AL2289,"AL/DS")/2+COUNTIF(H2289:AL2289,"AL/NS")/2+COUNTIF(H2289:AL2289,"NH")+COUNTIF(H2289:AL2289,"SL")+COUNTIF(H2289:AL2289,"NHD")+COUNTIF(H2289:AL2289,"B")+COUNTIF(H2289:AL2289,"HL")+COUNTIF(H2289:AL2289,"AL/BF")/2+COUNTIF(H2289:AL2289,"AL/BL")/2</f>
        <v>2.5</v>
      </c>
      <c r="AT2289" s="255">
        <f>COUNTIF(H2289:AL2289,"PD")+COUNTIF(H2289:AL2289,"PN")+COUNTIF(H2289:AL2289,"P/DS")/2+COUNTIF(H2289:AL2289,"P/NS")/2+COUNTIF(H2289:AL2289,"DS")+COUNTIF(H2289:AL2289,"NS")+COUNTIF(H2289:AL2289,"AL")+COUNTIF(H2289:AL2289,"AL/DS")+COUNTIF(H2289:AL2289,"AL/NS")+COUNTIF(H2289:AL2289,"NH")+COUNTIF(H2289:AL2289,"SL")+COUNTIF(H2289:AL2289,"UL/DS")/2+COUNTIF(H2289:AL2289,"UL/NS")/2+COUNTIF(H2289:AL2289,"CT")+COUNTIF(H2289:AL2289,"NHD")+COUNTIF(H2289:AL2289,"PDD")+COUNTIF(H2289:AL2289,"B")+COUNTIF(H2289:AL2289,"HL")+COUNTIF(H2289:AL2289,"PH")+COUNTIF(H2289:AL2289,"BH")+COUNTIF(H2289:AL2289,"AL/BF")+COUNTIF(H2289:AL2289,"AL/BL")+COUNTIF(H2289:AL2289,"UL/BF")/2+COUNTIF(H2289:AL2289,"UL/BL")/2+COUNTIF(H2289:AL2289,"PH/F")/2+COUNTIF(H2289:AL2289,"PH/L")/2+COUNTIF(H2289:AL2289,"MD")+COUNTIF(H2289:AL2289,"PMD")+COUNTIF(H2289:AL2289,"PM")+COUNTIF(H2289:AL2289,"BM")</f>
        <v>22.5</v>
      </c>
      <c r="AU2289" s="255">
        <f>COUNTIF(H2289:AL2289,"P/DS")/2+COUNTIF(H2289:AL2289,"P/NS")/2+COUNTIF(H2289:AL2289,"IL")+COUNTIF(H2289:AL2289,"NL")+COUNTIF(H2289:AL2289,"UL")+COUNTIF(H2289:AL2289,"UL/DS")/2+COUNTIF(H2289:AL2289,"UL/NS")/2+COUNTIF(H2289:AL2289,"KT")+COUNTIF(H2289:AL2289,"UL/BF")/2+COUNTIF(H2289:AL2289,"UL/BL")/2+COUNTIF(H2289:AL2289,"PH/F")/2+COUNTIF(H2289:AL2289,"PH/L")/2+COUNTIF(H2289:AL2289,"NB")</f>
        <v>3.5</v>
      </c>
      <c r="AV2289" s="258">
        <f>COUNTIF(H2289:AL2289,"PN")+COUNTIF(H2289:AL2289,"TVD")+COUNTIF(H2289:AL2289,"PH")+COUNTIF(H2289:AL2289,"PM")+COUNTIF(H2289:AL2289,"PDD")-COUNTIFS(H2289:AL2289,"PN",H2296:AL2296,"&gt;=3")-COUNTIFS(H2289:AL2289,"PM",H2296:AL2296,"&gt;=3")</f>
        <v>0</v>
      </c>
      <c r="AW2289" s="258">
        <f>COUNTIF(H2289:AL2289,"NS")+COUNTIF(H2289:AL2289,"D")+COUNTIF(H2289:AL2289,"BH")+COUNTIF(H2289:AL2289,"NHD")+COUNTIF(H2289:AL2289,"BM")-COUNTIFS(H2289:AL2289,"NS",H2296:AL2296,"&gt;=3")-COUNTIFS(H2289:AL2289,"BH",H2296:AL2296,"&gt;=3")-COUNTIFS(H2289:AL2289,"BM",H2296:AL2296,"&gt;=3")</f>
        <v>12</v>
      </c>
      <c r="AX2289" s="255">
        <f>COUNTIF(H2289:AL2289,"AL")+COUNTIF(H2289:AL2289,"AL/DS")/2+COUNTIF(H2289:AL2289,"AL/NS")/2+COUNTIF(H2289:AL2289,"AL/BF")+COUNTIF(H2289:AL2289,"AL/BL")/2</f>
        <v>1.5</v>
      </c>
      <c r="AY2289" s="255">
        <f>COUNTIF(H2289:AL2289,"SL")</f>
        <v>0</v>
      </c>
      <c r="AZ2289" s="255">
        <f>COUNTIF(H2289:AL2289,"NH")</f>
        <v>1</v>
      </c>
      <c r="BA2289" s="255">
        <f>COUNTIF(H2289:AL2289,"HL")</f>
        <v>0</v>
      </c>
      <c r="BB2289" s="255">
        <f>COUNTIF(G2289:AL2289,"P/DS")/2+COUNTIF(G2289:AL2289,"P/NS")/2+COUNTIF(G2289:AL2289,"UL")+COUNTIF(G2289:AL2289,"UL/DS")/2+COUNTIF(G2289:AL2289,"UL/NS")/2+COUNTIF(G2289:AL2289,"UL/BL")/2+COUNTIF(G2289:AL2289,"UL/BF")/2+COUNTIF(G2289:AL2289,"PH/F")/2+COUNTIF(G2289:AL2289,"PH/L")/2</f>
        <v>1.5</v>
      </c>
      <c r="BC2289" s="255">
        <f>COUNTIF(H2289:AL2289,"NB")</f>
        <v>0</v>
      </c>
      <c r="BD2289" s="255">
        <f>COUNTIF(H2289:AL2289,"NL")</f>
        <v>0</v>
      </c>
      <c r="BE2289" s="255">
        <f>COUNTIF(H2289:AL2289,"IL")</f>
        <v>2</v>
      </c>
      <c r="BF2289" s="255">
        <f>COUNTIF(H2289:AL2289,"KT")</f>
        <v>0</v>
      </c>
      <c r="BG2289" s="255">
        <f>COUNTIF(H2289:AL2289,"L70")</f>
        <v>0</v>
      </c>
      <c r="BH2289" s="255">
        <f>COUNTIF(H2289:AL2289,"MD")</f>
        <v>0</v>
      </c>
      <c r="BI2289" s="255">
        <f>COUNTIF(H2289:AL2289,"PMD")</f>
        <v>0</v>
      </c>
      <c r="BJ2289" s="255">
        <f>COUNTIF(H2289:AL2289,"PM")</f>
        <v>0</v>
      </c>
      <c r="BK2289" s="255">
        <f>COUNTIF(H2289:AL2289,"BM")</f>
        <v>0</v>
      </c>
      <c r="BL2289" s="261">
        <f>SUMIF(H2289:AL2289,"PD",H2290:AL2290)+SUMIF(H2289:AL2289,"PN",H2290:AL2290)+SUMIF(H2289:AL2289,"P/DS",H2290:AL2290)+SUMIF(H2289:AL2289,"PN/F",H2290:AL2290)+SUMIF(H2289:AL2289,"PN/L",H2290:AL2290)+SUMIF(H2289:AL2289,"TV",H2290:AL2290)+SUMIF(H2289:AL2289,"TVD",H2290:AL2290)+SUMIF(H2289:AL2289,"PDD",H2290:AL2290)</f>
        <v>0</v>
      </c>
      <c r="BM2289" s="261">
        <f>SUMIF(H2289:AL2289,"PD",H2291:AL2291)+SUMIF(H2289:AL2289,"PN",H2291:AL2291)+SUMIF(H2289:AL2289,"P/DS",H2291:AL2291)+SUMIF(H2289:AL2289,"PN/F",H2291:AL2291)+SUMIF(H2289:AL2289,"PN/L",H2291:AL2291)+SUMIF(H2289:AL2289,"TV",H2291:AL2291)+SUMIF(H2289:AL2289,"TVD",H2291:AL2291)+SUMIF(H2289:AL2289,"PDD",H2291:AL2291)+SUMIF(H2289:AL2289,"PMD",H2291:AL2291)</f>
        <v>0</v>
      </c>
      <c r="BN2289" s="261">
        <f>SUMIF(H2289:AL2289,"PD",H2292:AL2292)+SUMIF(H2289:AL2289,"PN",H2292:AL2292)+SUMIF(H2289:AL2289,"P/DS",H2292:AL2292)+SUMIF(H2289:AL2289,"PN/F",H2292:AL2292)+SUMIF(H2289:AL2289,"PN/L",H2292:AL2292)+SUMIF(H2289:AL2289,"TV",H2292:AL2292)+SUMIF(H2289:AL2289,"TVD",H2292:AL2292)</f>
        <v>0</v>
      </c>
      <c r="BO2289" s="261">
        <f>SUMIF(H2289:AL2289,"PD",H2293:AL2293)+SUMIF(H2289:AL2289,"PN",H2293:AL2293)+SUMIF(H2289:AL2289,"P/DS",H2293:AL2293)+SUMIF(H2289:AL2289,"PN/F",H2293:AL2293)+SUMIF(H2289:AL2289,"PN/L",H2293:AL2293)+SUMIF(H2289:AL2289,"TV",H2293:AL2293)+SUMIF(H2289:AL2289,"TVD",H2293:AL2293)</f>
        <v>0</v>
      </c>
      <c r="BP2289" s="261">
        <f>SUMIF(H2289:AL2289,"PD",H2294:AL2294)+SUMIF(H2289:AL2289,"PN",H2294:AL2294)+SUMIF(H2289:AL2289,"P/DS",H2294:AL2294)+SUMIF(H2289:AL2289,"PN/F",H2294:AL2294)+SUMIF(H2289:AL2289,"PN/L",H2294:AL2294)+SUMIF(H2289:AL2289,"TV",H2294:AL2294)+SUMIF(H2289:AL2289,"TVD",H2294:AL2294)+SUMIF(H2289:AL2289,"PDD",H2294:AL2294)+SUMIF(H2289:AL2289,"PH",H2294:AL2294)+SUMIF(H2289:AL2289,"PM",H2294:AL2294)</f>
        <v>0</v>
      </c>
      <c r="BQ2289" s="261">
        <f>SUMIF(H2289:AL2289,"PD",H2295:AL2295)+SUMIF(H2289:AL2289,"PN",H2295:AL2295)+SUMIF(H2289:AL2289,"P/DS",H2295:AL2295)+SUMIF(H2289:AL2289,"PN/F",H2295:AL2295)+SUMIF(H2289:AL2289,"PN/L",H2295:AL2295)+SUMIF(H2289:AL2289,"TV",H2295:AL2295)+SUMIF(H2289:AL2289,"TVD",H2295:AL2295)+SUMIF(H2289:AL2289,"PDD",H2295:AL2295)+SUMIF(H2289:AL2289,"PH",H2295:AL2295)+SUMIF(H2289:AL2289,"PM",H2295:AL2295)</f>
        <v>0</v>
      </c>
      <c r="BR2289" s="269">
        <f>SUM(H2290:AL2290)-BL2289</f>
        <v>14</v>
      </c>
      <c r="BS2289" s="269">
        <f>SUM(H2291:AL2291)-BM2289</f>
        <v>6</v>
      </c>
      <c r="BT2289" s="269">
        <f>SUM(H2292:AL2292)-BN2289</f>
        <v>0</v>
      </c>
      <c r="BU2289" s="269">
        <f>SUM(H2293:AL2293)-BO2289</f>
        <v>2</v>
      </c>
      <c r="BV2289" s="269">
        <f>SUM(H2294:AL2294)-BP2289</f>
        <v>0</v>
      </c>
      <c r="BW2289" s="269">
        <f>SUM(H2295:AL2295)-BQ2289</f>
        <v>0</v>
      </c>
      <c r="BX2289" s="255">
        <f>SUMIF(H2289:AL2289,"PD",H2296:AL2296)+SUMIF(H2289:AL2289,"PN",H2296:AL2296)+SUMIF(H2289:AL2289,"P/DS",H2296:AL2296)+SUMIF(H2289:AL2289,"PN/F",H2296:AL2296)+SUMIF(H2289:AL2289,"PN/L",H2296:AL2296)</f>
        <v>0</v>
      </c>
      <c r="BY2289" s="255">
        <f>SUM(H2296:AL2296)-BX2289</f>
        <v>0</v>
      </c>
      <c r="BZ2289" s="255">
        <f t="shared" ref="BZ2289" si="784">+SUM(BL2289:BW2296)</f>
        <v>22</v>
      </c>
      <c r="CA2289" s="266">
        <f>(COUNTIFS(H2289:AL2289,"PD",H2290:AL2290,"&gt;=2"))*0.5-IF(CN2289="VP",COUNTIFS($H$16:$AL$16,"SAT",H2289:AL2289,"PD",H2290:AL2290,"&gt;=2"))*0.5</f>
        <v>0</v>
      </c>
      <c r="CB2289" s="266">
        <f>(COUNTIFS(H2289:AL2289,"PN",H2291:AL2291,"&gt;=0.5",H2290:AL2290,"&gt;=1.5"))*0.5+COUNTIFS(H2289:AL2289,"PDD",H2291:AL2291,"&gt;=0.5",H2290:AL2290,"&gt;=1.5")*0.5</f>
        <v>0</v>
      </c>
      <c r="CC2289" s="273">
        <f>(COUNTIFS(H2289:AL2289,"TV",H2291:AL2291,"&gt;=10"))*0.5+(COUNTIFS(H2289:AL2289,"PMD",H2291:AL2291,"&gt;=2"))*0.5</f>
        <v>0</v>
      </c>
      <c r="CD2289" s="266">
        <f>(COUNTIFS(H2289:AL2289,"TVD",H2293:AL2293,"&gt;=6.5",H2291:AL2291,"&gt;=3.5"))*0.5</f>
        <v>0</v>
      </c>
      <c r="CE2289" s="266">
        <f>(COUNTIFS(H2289:AL2289,"PD",H2294:AL2294,"&gt;=10"))*0.5</f>
        <v>0</v>
      </c>
      <c r="CF2289" s="266">
        <f>(COUNTIFS(H2289:AL2289,"PDD",H2294:AL2294,"&gt;=3.5",H2295:AL2295,"&gt;=6.5")+COUNTIFS(H2289:AL2289,"PH",H2295:AL2295,"&gt;=0.5",H2294:AL2294,"&gt;=1.5")+COUNTIFS(H2289:AL2289,"PM",H2295:AL2295,"&gt;=0.5",H2294:AL2294,"&gt;=1.5"))*0.5</f>
        <v>0</v>
      </c>
      <c r="CG2289" s="266">
        <f>(COUNTIFS(H2289:AL2289,"DS",H2290:AL2290,"&gt;=2")+COUNTIFS(H2289:AL2289,"AL/DS",H2290:AL2290,"&gt;=2"))*0.5-IF(CN2289="VP",COUNTIFS($H$16:$AL$16,"SAT",H2289:AL2289,"DS",H2290:AL2290,"&gt;=2"))*0.5</f>
        <v>0</v>
      </c>
      <c r="CH2289" s="266">
        <f>(COUNTIFS(H2289:AL2289,"NS",H2291:AL2291,"&gt;=0.5",H2290:AL2290,"&gt;=1.5")+COUNTIFS(H2289:AL2289,"AL/NS",H2291:AL2291,"&gt;=0.5",H2290:AL2290,"&gt;=1.5")+COUNTIFS(H2289:AL2289,"NHD",H2291:AL2291,"&gt;=4.5",H2294:AL2294,"&gt;=2",H2290:AL2290,"&gt;=1.5"))*0.5</f>
        <v>4</v>
      </c>
      <c r="CI2289" s="266">
        <f>(COUNTIF(H2291:AL2291,"&gt;=10")+COUNTIFS(H2289:AL2289,"MD",H2291:AL2291,"&gt;=2")-COUNTIFS(H2289:AL2289,"TV",H2291:AL2291,"&gt;=10"))*0.5</f>
        <v>0</v>
      </c>
      <c r="CJ2289" s="266">
        <f>(COUNTIFS(H2289:AL2289,"D",H2293:AL2293,"&gt;=6.5",H2291:AL2291,"&gt;=3.5"))*0.5</f>
        <v>0</v>
      </c>
      <c r="CK2289" s="266">
        <f>(COUNTIF(H2294:AL2294,"&gt;=10")-COUNTIFS(H2289:AL2289,"PD",H2294:AL2294,"&gt;=10"))*0.5</f>
        <v>0</v>
      </c>
      <c r="CL2289" s="265">
        <f>(COUNTIFS(H2289:AL2289,"NHD",H2294:AL2294,"&gt;=3.5",H2295:AL2295,"&gt;=6.5")+COUNTIFS(H2289:AL2289,"BH",H2294:AL2294,"&gt;=1.5",H2295:AL2295,"&gt;=0.5")+COUNTIFS(H2289:AL2289,"BM",H2294:AL2294,"&gt;=1.5",H2295:AL2295,"&gt;=0.5")+COUNTIFS(H2289:AL2289,"D",H2294:AL2294,"&gt;=1.5",H2295:AL2295,"&gt;=0.5"))*0.5</f>
        <v>0</v>
      </c>
      <c r="CM2289" s="272"/>
      <c r="CN2289" s="264" t="s">
        <v>723</v>
      </c>
      <c r="CO2289" s="125">
        <f t="shared" ref="CO2289" si="785">+AM2289+AN2289+AO2289+AP2289+AQ2289+AR2289+AS2289+AU2289+BG2289</f>
        <v>26</v>
      </c>
      <c r="CP2289" s="225">
        <f>+SUM(I2290:I2295)-I2296</f>
        <v>4</v>
      </c>
      <c r="CQ2289" s="225">
        <f>+SUM(J2290:J2295)-J2296</f>
        <v>0</v>
      </c>
      <c r="CR2289" s="225">
        <f>+SUM(K2290:K2295)-K2296</f>
        <v>2</v>
      </c>
      <c r="CS2289" s="126"/>
      <c r="CT2289" s="126"/>
      <c r="CU2289" s="126"/>
      <c r="CV2289" s="126"/>
      <c r="CW2289" s="126"/>
      <c r="CX2289" s="126"/>
      <c r="CY2289" s="126"/>
      <c r="CZ2289" s="126"/>
      <c r="DA2289" s="126"/>
      <c r="DB2289" s="126"/>
      <c r="DC2289" s="126"/>
      <c r="DD2289" s="126"/>
      <c r="DE2289" s="126"/>
      <c r="DF2289" s="126" t="e">
        <f>+SUM(#REF!)</f>
        <v>#REF!</v>
      </c>
    </row>
    <row r="2290" spans="1:110" s="70" customFormat="1" ht="15" customHeight="1">
      <c r="A2290" s="228"/>
      <c r="B2290" s="369"/>
      <c r="C2290" s="465"/>
      <c r="D2290" s="237"/>
      <c r="E2290" s="237"/>
      <c r="F2290" s="242" t="s">
        <v>82</v>
      </c>
      <c r="G2290" s="71">
        <v>1.5</v>
      </c>
      <c r="H2290" s="83"/>
      <c r="I2290" s="83"/>
      <c r="J2290" s="83"/>
      <c r="K2290" s="83">
        <v>1.5</v>
      </c>
      <c r="L2290" s="83">
        <v>1.5</v>
      </c>
      <c r="M2290" s="83">
        <v>2</v>
      </c>
      <c r="N2290" s="83">
        <v>2</v>
      </c>
      <c r="O2290" s="83"/>
      <c r="P2290" s="83">
        <v>1.5</v>
      </c>
      <c r="Q2290" s="83">
        <v>1.5</v>
      </c>
      <c r="R2290" s="83">
        <v>2</v>
      </c>
      <c r="S2290" s="83">
        <v>2</v>
      </c>
      <c r="T2290" s="83"/>
      <c r="U2290" s="83"/>
      <c r="V2290" s="83"/>
      <c r="W2290" s="83"/>
      <c r="X2290" s="83"/>
      <c r="Y2290" s="83"/>
      <c r="Z2290" s="83"/>
      <c r="AA2290" s="83"/>
      <c r="AB2290" s="83"/>
      <c r="AC2290" s="79"/>
      <c r="AD2290" s="79"/>
      <c r="AE2290" s="79"/>
      <c r="AF2290" s="79"/>
      <c r="AG2290" s="79"/>
      <c r="AH2290" s="79"/>
      <c r="AI2290" s="79"/>
      <c r="AJ2290" s="79"/>
      <c r="AK2290" s="79"/>
      <c r="AL2290" s="79"/>
      <c r="AM2290" s="240"/>
      <c r="AN2290" s="240"/>
      <c r="AO2290" s="240"/>
      <c r="AP2290" s="240"/>
      <c r="AQ2290" s="240"/>
      <c r="AR2290" s="240"/>
      <c r="AS2290" s="240"/>
      <c r="AT2290" s="256"/>
      <c r="AU2290" s="256"/>
      <c r="AV2290" s="259"/>
      <c r="AW2290" s="259"/>
      <c r="AX2290" s="256"/>
      <c r="AY2290" s="256"/>
      <c r="AZ2290" s="256"/>
      <c r="BA2290" s="256"/>
      <c r="BB2290" s="256"/>
      <c r="BC2290" s="256"/>
      <c r="BD2290" s="256"/>
      <c r="BE2290" s="256"/>
      <c r="BF2290" s="256"/>
      <c r="BG2290" s="256"/>
      <c r="BH2290" s="256"/>
      <c r="BI2290" s="256"/>
      <c r="BJ2290" s="256"/>
      <c r="BK2290" s="256"/>
      <c r="BL2290" s="262"/>
      <c r="BM2290" s="262"/>
      <c r="BN2290" s="262"/>
      <c r="BO2290" s="262"/>
      <c r="BP2290" s="262"/>
      <c r="BQ2290" s="262"/>
      <c r="BR2290" s="270"/>
      <c r="BS2290" s="270"/>
      <c r="BT2290" s="270"/>
      <c r="BU2290" s="270"/>
      <c r="BV2290" s="270"/>
      <c r="BW2290" s="270"/>
      <c r="BX2290" s="256"/>
      <c r="BY2290" s="256"/>
      <c r="BZ2290" s="256"/>
      <c r="CA2290" s="267"/>
      <c r="CB2290" s="267"/>
      <c r="CC2290" s="274"/>
      <c r="CD2290" s="267"/>
      <c r="CE2290" s="267"/>
      <c r="CF2290" s="267"/>
      <c r="CG2290" s="267"/>
      <c r="CH2290" s="267"/>
      <c r="CI2290" s="267"/>
      <c r="CJ2290" s="267"/>
      <c r="CK2290" s="267"/>
      <c r="CL2290" s="265"/>
      <c r="CM2290" s="272"/>
      <c r="CN2290" s="264"/>
      <c r="CO2290" s="125"/>
      <c r="CP2290" s="226"/>
      <c r="CQ2290" s="226"/>
      <c r="CR2290" s="226"/>
      <c r="CS2290" s="126"/>
      <c r="CT2290" s="126"/>
      <c r="CU2290" s="126"/>
      <c r="CV2290" s="126"/>
      <c r="CW2290" s="126"/>
      <c r="CX2290" s="126"/>
      <c r="CY2290" s="126"/>
      <c r="CZ2290" s="126"/>
      <c r="DA2290" s="126"/>
      <c r="DB2290" s="126"/>
      <c r="DC2290" s="126"/>
      <c r="DD2290" s="126"/>
      <c r="DE2290" s="126"/>
      <c r="DF2290" s="126"/>
    </row>
    <row r="2291" spans="1:110" s="70" customFormat="1" ht="15" customHeight="1">
      <c r="A2291" s="228"/>
      <c r="B2291" s="369"/>
      <c r="C2291" s="465"/>
      <c r="D2291" s="237"/>
      <c r="E2291" s="237"/>
      <c r="F2291" s="243"/>
      <c r="G2291" s="72">
        <v>2</v>
      </c>
      <c r="H2291" s="84"/>
      <c r="I2291" s="84">
        <v>2</v>
      </c>
      <c r="J2291" s="84"/>
      <c r="K2291" s="84">
        <v>0.5</v>
      </c>
      <c r="L2291" s="84">
        <v>0.5</v>
      </c>
      <c r="M2291" s="84">
        <v>0.5</v>
      </c>
      <c r="N2291" s="84">
        <v>0.5</v>
      </c>
      <c r="O2291" s="84"/>
      <c r="P2291" s="84">
        <v>0.5</v>
      </c>
      <c r="Q2291" s="84">
        <v>0.5</v>
      </c>
      <c r="R2291" s="84">
        <v>0.5</v>
      </c>
      <c r="S2291" s="84">
        <v>0.5</v>
      </c>
      <c r="T2291" s="84"/>
      <c r="U2291" s="84"/>
      <c r="V2291" s="84"/>
      <c r="W2291" s="84"/>
      <c r="X2291" s="84"/>
      <c r="Y2291" s="84"/>
      <c r="Z2291" s="84"/>
      <c r="AA2291" s="84"/>
      <c r="AB2291" s="84"/>
      <c r="AC2291" s="80"/>
      <c r="AD2291" s="80"/>
      <c r="AE2291" s="80"/>
      <c r="AF2291" s="80"/>
      <c r="AG2291" s="80"/>
      <c r="AH2291" s="80"/>
      <c r="AI2291" s="80"/>
      <c r="AJ2291" s="80"/>
      <c r="AK2291" s="80"/>
      <c r="AL2291" s="80"/>
      <c r="AM2291" s="240"/>
      <c r="AN2291" s="240"/>
      <c r="AO2291" s="240"/>
      <c r="AP2291" s="240"/>
      <c r="AQ2291" s="240"/>
      <c r="AR2291" s="240"/>
      <c r="AS2291" s="240"/>
      <c r="AT2291" s="256"/>
      <c r="AU2291" s="256"/>
      <c r="AV2291" s="259"/>
      <c r="AW2291" s="259"/>
      <c r="AX2291" s="256"/>
      <c r="AY2291" s="256"/>
      <c r="AZ2291" s="256"/>
      <c r="BA2291" s="256"/>
      <c r="BB2291" s="256"/>
      <c r="BC2291" s="256"/>
      <c r="BD2291" s="256"/>
      <c r="BE2291" s="256"/>
      <c r="BF2291" s="256"/>
      <c r="BG2291" s="256"/>
      <c r="BH2291" s="256"/>
      <c r="BI2291" s="256"/>
      <c r="BJ2291" s="256"/>
      <c r="BK2291" s="256"/>
      <c r="BL2291" s="262"/>
      <c r="BM2291" s="262"/>
      <c r="BN2291" s="262"/>
      <c r="BO2291" s="262"/>
      <c r="BP2291" s="262"/>
      <c r="BQ2291" s="262"/>
      <c r="BR2291" s="270"/>
      <c r="BS2291" s="270"/>
      <c r="BT2291" s="270"/>
      <c r="BU2291" s="270"/>
      <c r="BV2291" s="270"/>
      <c r="BW2291" s="270"/>
      <c r="BX2291" s="256"/>
      <c r="BY2291" s="256"/>
      <c r="BZ2291" s="256"/>
      <c r="CA2291" s="267"/>
      <c r="CB2291" s="267"/>
      <c r="CC2291" s="274"/>
      <c r="CD2291" s="267"/>
      <c r="CE2291" s="267"/>
      <c r="CF2291" s="267"/>
      <c r="CG2291" s="267"/>
      <c r="CH2291" s="267"/>
      <c r="CI2291" s="267"/>
      <c r="CJ2291" s="267"/>
      <c r="CK2291" s="267"/>
      <c r="CL2291" s="265"/>
      <c r="CM2291" s="272"/>
      <c r="CN2291" s="264"/>
      <c r="CO2291" s="125"/>
      <c r="CP2291" s="226"/>
      <c r="CQ2291" s="226"/>
      <c r="CR2291" s="226"/>
      <c r="CS2291" s="126"/>
      <c r="CT2291" s="126"/>
      <c r="CU2291" s="126"/>
      <c r="CV2291" s="126"/>
      <c r="CW2291" s="126"/>
      <c r="CX2291" s="126"/>
      <c r="CY2291" s="126"/>
      <c r="CZ2291" s="126"/>
      <c r="DA2291" s="126"/>
      <c r="DB2291" s="126"/>
      <c r="DC2291" s="126"/>
      <c r="DD2291" s="126"/>
      <c r="DE2291" s="126"/>
      <c r="DF2291" s="126"/>
    </row>
    <row r="2292" spans="1:110" s="70" customFormat="1" ht="15" customHeight="1">
      <c r="A2292" s="228"/>
      <c r="B2292" s="369"/>
      <c r="C2292" s="465"/>
      <c r="D2292" s="237"/>
      <c r="E2292" s="237"/>
      <c r="F2292" s="243"/>
      <c r="G2292" s="72">
        <v>2.1</v>
      </c>
      <c r="H2292" s="84"/>
      <c r="I2292" s="84"/>
      <c r="J2292" s="84"/>
      <c r="K2292" s="84"/>
      <c r="L2292" s="84"/>
      <c r="M2292" s="84"/>
      <c r="N2292" s="84"/>
      <c r="O2292" s="84"/>
      <c r="P2292" s="84"/>
      <c r="Q2292" s="84"/>
      <c r="R2292" s="84"/>
      <c r="S2292" s="84"/>
      <c r="T2292" s="84"/>
      <c r="U2292" s="84"/>
      <c r="V2292" s="84"/>
      <c r="W2292" s="84"/>
      <c r="X2292" s="84"/>
      <c r="Y2292" s="84"/>
      <c r="Z2292" s="84"/>
      <c r="AA2292" s="84"/>
      <c r="AB2292" s="84"/>
      <c r="AC2292" s="80"/>
      <c r="AD2292" s="80"/>
      <c r="AE2292" s="80"/>
      <c r="AF2292" s="80"/>
      <c r="AG2292" s="80"/>
      <c r="AH2292" s="80"/>
      <c r="AI2292" s="80"/>
      <c r="AJ2292" s="80"/>
      <c r="AK2292" s="80"/>
      <c r="AL2292" s="80"/>
      <c r="AM2292" s="240"/>
      <c r="AN2292" s="240"/>
      <c r="AO2292" s="240"/>
      <c r="AP2292" s="240"/>
      <c r="AQ2292" s="240"/>
      <c r="AR2292" s="240"/>
      <c r="AS2292" s="240"/>
      <c r="AT2292" s="256"/>
      <c r="AU2292" s="256"/>
      <c r="AV2292" s="259"/>
      <c r="AW2292" s="259"/>
      <c r="AX2292" s="256"/>
      <c r="AY2292" s="256"/>
      <c r="AZ2292" s="256"/>
      <c r="BA2292" s="256"/>
      <c r="BB2292" s="256"/>
      <c r="BC2292" s="256"/>
      <c r="BD2292" s="256"/>
      <c r="BE2292" s="256"/>
      <c r="BF2292" s="256"/>
      <c r="BG2292" s="256"/>
      <c r="BH2292" s="256"/>
      <c r="BI2292" s="256"/>
      <c r="BJ2292" s="256"/>
      <c r="BK2292" s="256"/>
      <c r="BL2292" s="262"/>
      <c r="BM2292" s="262"/>
      <c r="BN2292" s="262"/>
      <c r="BO2292" s="262"/>
      <c r="BP2292" s="262"/>
      <c r="BQ2292" s="262"/>
      <c r="BR2292" s="270"/>
      <c r="BS2292" s="270"/>
      <c r="BT2292" s="270"/>
      <c r="BU2292" s="270"/>
      <c r="BV2292" s="270"/>
      <c r="BW2292" s="270"/>
      <c r="BX2292" s="256"/>
      <c r="BY2292" s="256"/>
      <c r="BZ2292" s="256"/>
      <c r="CA2292" s="267"/>
      <c r="CB2292" s="267"/>
      <c r="CC2292" s="274"/>
      <c r="CD2292" s="267"/>
      <c r="CE2292" s="267"/>
      <c r="CF2292" s="267"/>
      <c r="CG2292" s="267"/>
      <c r="CH2292" s="267"/>
      <c r="CI2292" s="267"/>
      <c r="CJ2292" s="267"/>
      <c r="CK2292" s="267"/>
      <c r="CL2292" s="265"/>
      <c r="CM2292" s="272"/>
      <c r="CN2292" s="264"/>
      <c r="CO2292" s="125"/>
      <c r="CP2292" s="226"/>
      <c r="CQ2292" s="226"/>
      <c r="CR2292" s="226"/>
      <c r="CS2292" s="126"/>
      <c r="CT2292" s="126"/>
      <c r="CU2292" s="126"/>
      <c r="CV2292" s="126"/>
      <c r="CW2292" s="126"/>
      <c r="CX2292" s="126"/>
      <c r="CY2292" s="126"/>
      <c r="CZ2292" s="126"/>
      <c r="DA2292" s="126"/>
      <c r="DB2292" s="126"/>
      <c r="DC2292" s="126"/>
      <c r="DD2292" s="126"/>
      <c r="DE2292" s="126"/>
      <c r="DF2292" s="126"/>
    </row>
    <row r="2293" spans="1:110" s="70" customFormat="1" ht="15" customHeight="1">
      <c r="A2293" s="228"/>
      <c r="B2293" s="369"/>
      <c r="C2293" s="465"/>
      <c r="D2293" s="237"/>
      <c r="E2293" s="237"/>
      <c r="F2293" s="243"/>
      <c r="G2293" s="72">
        <v>2.7</v>
      </c>
      <c r="H2293" s="84"/>
      <c r="I2293" s="84">
        <v>2</v>
      </c>
      <c r="J2293" s="84"/>
      <c r="K2293" s="84"/>
      <c r="L2293" s="84"/>
      <c r="M2293" s="84"/>
      <c r="N2293" s="84"/>
      <c r="O2293" s="84"/>
      <c r="P2293" s="84"/>
      <c r="Q2293" s="84"/>
      <c r="R2293" s="84"/>
      <c r="S2293" s="84"/>
      <c r="T2293" s="84"/>
      <c r="U2293" s="84"/>
      <c r="V2293" s="84"/>
      <c r="W2293" s="84"/>
      <c r="X2293" s="84"/>
      <c r="Y2293" s="84"/>
      <c r="Z2293" s="84"/>
      <c r="AA2293" s="84"/>
      <c r="AB2293" s="84"/>
      <c r="AC2293" s="80"/>
      <c r="AD2293" s="80"/>
      <c r="AE2293" s="80"/>
      <c r="AF2293" s="80"/>
      <c r="AG2293" s="80"/>
      <c r="AH2293" s="80"/>
      <c r="AI2293" s="80"/>
      <c r="AJ2293" s="80"/>
      <c r="AK2293" s="80"/>
      <c r="AL2293" s="80"/>
      <c r="AM2293" s="240"/>
      <c r="AN2293" s="240"/>
      <c r="AO2293" s="240"/>
      <c r="AP2293" s="240"/>
      <c r="AQ2293" s="240"/>
      <c r="AR2293" s="240"/>
      <c r="AS2293" s="240"/>
      <c r="AT2293" s="256"/>
      <c r="AU2293" s="256"/>
      <c r="AV2293" s="259"/>
      <c r="AW2293" s="259"/>
      <c r="AX2293" s="256"/>
      <c r="AY2293" s="256"/>
      <c r="AZ2293" s="256"/>
      <c r="BA2293" s="256"/>
      <c r="BB2293" s="256"/>
      <c r="BC2293" s="256"/>
      <c r="BD2293" s="256"/>
      <c r="BE2293" s="256"/>
      <c r="BF2293" s="256"/>
      <c r="BG2293" s="256"/>
      <c r="BH2293" s="256"/>
      <c r="BI2293" s="256"/>
      <c r="BJ2293" s="256"/>
      <c r="BK2293" s="256"/>
      <c r="BL2293" s="262"/>
      <c r="BM2293" s="262"/>
      <c r="BN2293" s="262"/>
      <c r="BO2293" s="262"/>
      <c r="BP2293" s="262"/>
      <c r="BQ2293" s="262"/>
      <c r="BR2293" s="270"/>
      <c r="BS2293" s="270"/>
      <c r="BT2293" s="270"/>
      <c r="BU2293" s="270"/>
      <c r="BV2293" s="270"/>
      <c r="BW2293" s="270"/>
      <c r="BX2293" s="256"/>
      <c r="BY2293" s="256"/>
      <c r="BZ2293" s="256"/>
      <c r="CA2293" s="267"/>
      <c r="CB2293" s="267"/>
      <c r="CC2293" s="274"/>
      <c r="CD2293" s="267"/>
      <c r="CE2293" s="267"/>
      <c r="CF2293" s="267"/>
      <c r="CG2293" s="267"/>
      <c r="CH2293" s="267"/>
      <c r="CI2293" s="267"/>
      <c r="CJ2293" s="267"/>
      <c r="CK2293" s="267"/>
      <c r="CL2293" s="265"/>
      <c r="CM2293" s="272"/>
      <c r="CN2293" s="264"/>
      <c r="CO2293" s="125"/>
      <c r="CP2293" s="226"/>
      <c r="CQ2293" s="226"/>
      <c r="CR2293" s="226"/>
      <c r="CS2293" s="126"/>
      <c r="CT2293" s="126"/>
      <c r="CU2293" s="126"/>
      <c r="CV2293" s="126"/>
      <c r="CW2293" s="126"/>
      <c r="CX2293" s="126"/>
      <c r="CY2293" s="126"/>
      <c r="CZ2293" s="126"/>
      <c r="DA2293" s="126"/>
      <c r="DB2293" s="126"/>
      <c r="DC2293" s="126"/>
      <c r="DD2293" s="126"/>
      <c r="DE2293" s="126"/>
      <c r="DF2293" s="126"/>
    </row>
    <row r="2294" spans="1:110" s="70" customFormat="1" ht="15" customHeight="1">
      <c r="A2294" s="228"/>
      <c r="B2294" s="369"/>
      <c r="C2294" s="465"/>
      <c r="D2294" s="237"/>
      <c r="E2294" s="237"/>
      <c r="F2294" s="243"/>
      <c r="G2294" s="72">
        <v>3</v>
      </c>
      <c r="H2294" s="84"/>
      <c r="I2294" s="84"/>
      <c r="J2294" s="84"/>
      <c r="K2294" s="84"/>
      <c r="L2294" s="84"/>
      <c r="M2294" s="84"/>
      <c r="N2294" s="84"/>
      <c r="O2294" s="84"/>
      <c r="P2294" s="84"/>
      <c r="Q2294" s="84"/>
      <c r="R2294" s="84"/>
      <c r="S2294" s="84"/>
      <c r="T2294" s="84"/>
      <c r="U2294" s="84"/>
      <c r="V2294" s="84"/>
      <c r="W2294" s="84"/>
      <c r="X2294" s="84"/>
      <c r="Y2294" s="84"/>
      <c r="Z2294" s="84"/>
      <c r="AA2294" s="84"/>
      <c r="AB2294" s="84"/>
      <c r="AC2294" s="80"/>
      <c r="AD2294" s="80"/>
      <c r="AE2294" s="80"/>
      <c r="AF2294" s="80"/>
      <c r="AG2294" s="80"/>
      <c r="AH2294" s="80"/>
      <c r="AI2294" s="80"/>
      <c r="AJ2294" s="80"/>
      <c r="AK2294" s="80"/>
      <c r="AL2294" s="80"/>
      <c r="AM2294" s="240"/>
      <c r="AN2294" s="240"/>
      <c r="AO2294" s="240"/>
      <c r="AP2294" s="240"/>
      <c r="AQ2294" s="240"/>
      <c r="AR2294" s="240"/>
      <c r="AS2294" s="240"/>
      <c r="AT2294" s="256"/>
      <c r="AU2294" s="256"/>
      <c r="AV2294" s="259"/>
      <c r="AW2294" s="259"/>
      <c r="AX2294" s="256"/>
      <c r="AY2294" s="256"/>
      <c r="AZ2294" s="256"/>
      <c r="BA2294" s="256"/>
      <c r="BB2294" s="256"/>
      <c r="BC2294" s="256"/>
      <c r="BD2294" s="256"/>
      <c r="BE2294" s="256"/>
      <c r="BF2294" s="256"/>
      <c r="BG2294" s="256"/>
      <c r="BH2294" s="256"/>
      <c r="BI2294" s="256"/>
      <c r="BJ2294" s="256"/>
      <c r="BK2294" s="256"/>
      <c r="BL2294" s="262"/>
      <c r="BM2294" s="262"/>
      <c r="BN2294" s="262"/>
      <c r="BO2294" s="262"/>
      <c r="BP2294" s="262"/>
      <c r="BQ2294" s="262"/>
      <c r="BR2294" s="270"/>
      <c r="BS2294" s="270"/>
      <c r="BT2294" s="270"/>
      <c r="BU2294" s="270"/>
      <c r="BV2294" s="270"/>
      <c r="BW2294" s="270"/>
      <c r="BX2294" s="256"/>
      <c r="BY2294" s="256"/>
      <c r="BZ2294" s="256"/>
      <c r="CA2294" s="267"/>
      <c r="CB2294" s="267"/>
      <c r="CC2294" s="274"/>
      <c r="CD2294" s="267"/>
      <c r="CE2294" s="267"/>
      <c r="CF2294" s="267"/>
      <c r="CG2294" s="267"/>
      <c r="CH2294" s="267"/>
      <c r="CI2294" s="267"/>
      <c r="CJ2294" s="267"/>
      <c r="CK2294" s="267"/>
      <c r="CL2294" s="265"/>
      <c r="CM2294" s="272"/>
      <c r="CN2294" s="264"/>
      <c r="CO2294" s="125"/>
      <c r="CP2294" s="226"/>
      <c r="CQ2294" s="226"/>
      <c r="CR2294" s="226"/>
      <c r="CS2294" s="126"/>
      <c r="CT2294" s="126"/>
      <c r="CU2294" s="126"/>
      <c r="CV2294" s="126"/>
      <c r="CW2294" s="126"/>
      <c r="CX2294" s="126"/>
      <c r="CY2294" s="126"/>
      <c r="CZ2294" s="126"/>
      <c r="DA2294" s="126"/>
      <c r="DB2294" s="126"/>
      <c r="DC2294" s="126"/>
      <c r="DD2294" s="126"/>
      <c r="DE2294" s="126"/>
      <c r="DF2294" s="126"/>
    </row>
    <row r="2295" spans="1:110" s="70" customFormat="1" ht="15" customHeight="1">
      <c r="A2295" s="228"/>
      <c r="B2295" s="369"/>
      <c r="C2295" s="465"/>
      <c r="D2295" s="237"/>
      <c r="E2295" s="237"/>
      <c r="F2295" s="244"/>
      <c r="G2295" s="73">
        <v>3.9</v>
      </c>
      <c r="H2295" s="85"/>
      <c r="I2295" s="85"/>
      <c r="J2295" s="85"/>
      <c r="K2295" s="85"/>
      <c r="L2295" s="85"/>
      <c r="M2295" s="85"/>
      <c r="N2295" s="85"/>
      <c r="O2295" s="85"/>
      <c r="P2295" s="85"/>
      <c r="Q2295" s="85"/>
      <c r="R2295" s="85"/>
      <c r="S2295" s="85"/>
      <c r="T2295" s="85"/>
      <c r="U2295" s="85"/>
      <c r="V2295" s="85"/>
      <c r="W2295" s="85"/>
      <c r="X2295" s="85"/>
      <c r="Y2295" s="85"/>
      <c r="Z2295" s="85"/>
      <c r="AA2295" s="85"/>
      <c r="AB2295" s="85"/>
      <c r="AC2295" s="81"/>
      <c r="AD2295" s="81"/>
      <c r="AE2295" s="81"/>
      <c r="AF2295" s="81"/>
      <c r="AG2295" s="81"/>
      <c r="AH2295" s="81"/>
      <c r="AI2295" s="81"/>
      <c r="AJ2295" s="81"/>
      <c r="AK2295" s="81"/>
      <c r="AL2295" s="81"/>
      <c r="AM2295" s="240"/>
      <c r="AN2295" s="240"/>
      <c r="AO2295" s="240"/>
      <c r="AP2295" s="240"/>
      <c r="AQ2295" s="240"/>
      <c r="AR2295" s="240"/>
      <c r="AS2295" s="240"/>
      <c r="AT2295" s="256"/>
      <c r="AU2295" s="256"/>
      <c r="AV2295" s="259"/>
      <c r="AW2295" s="259"/>
      <c r="AX2295" s="256"/>
      <c r="AY2295" s="256"/>
      <c r="AZ2295" s="256"/>
      <c r="BA2295" s="256"/>
      <c r="BB2295" s="256"/>
      <c r="BC2295" s="256"/>
      <c r="BD2295" s="256"/>
      <c r="BE2295" s="256"/>
      <c r="BF2295" s="256"/>
      <c r="BG2295" s="256"/>
      <c r="BH2295" s="256"/>
      <c r="BI2295" s="256"/>
      <c r="BJ2295" s="256"/>
      <c r="BK2295" s="256"/>
      <c r="BL2295" s="262"/>
      <c r="BM2295" s="262"/>
      <c r="BN2295" s="262"/>
      <c r="BO2295" s="262"/>
      <c r="BP2295" s="262"/>
      <c r="BQ2295" s="262"/>
      <c r="BR2295" s="270"/>
      <c r="BS2295" s="270"/>
      <c r="BT2295" s="270"/>
      <c r="BU2295" s="270"/>
      <c r="BV2295" s="270"/>
      <c r="BW2295" s="270"/>
      <c r="BX2295" s="256"/>
      <c r="BY2295" s="256"/>
      <c r="BZ2295" s="256"/>
      <c r="CA2295" s="267"/>
      <c r="CB2295" s="267"/>
      <c r="CC2295" s="274"/>
      <c r="CD2295" s="267"/>
      <c r="CE2295" s="267"/>
      <c r="CF2295" s="267"/>
      <c r="CG2295" s="267"/>
      <c r="CH2295" s="267"/>
      <c r="CI2295" s="267"/>
      <c r="CJ2295" s="267"/>
      <c r="CK2295" s="267"/>
      <c r="CL2295" s="265"/>
      <c r="CM2295" s="272"/>
      <c r="CN2295" s="264"/>
      <c r="CO2295" s="125"/>
      <c r="CP2295" s="226"/>
      <c r="CQ2295" s="226"/>
      <c r="CR2295" s="226"/>
      <c r="CS2295" s="126"/>
      <c r="CT2295" s="126"/>
      <c r="CU2295" s="126"/>
      <c r="CV2295" s="126"/>
      <c r="CW2295" s="126"/>
      <c r="CX2295" s="126"/>
      <c r="CY2295" s="126"/>
      <c r="CZ2295" s="126"/>
      <c r="DA2295" s="126"/>
      <c r="DB2295" s="126"/>
      <c r="DC2295" s="126"/>
      <c r="DD2295" s="126"/>
      <c r="DE2295" s="126"/>
      <c r="DF2295" s="126"/>
    </row>
    <row r="2296" spans="1:110" s="70" customFormat="1" ht="15" customHeight="1">
      <c r="A2296" s="229"/>
      <c r="B2296" s="370"/>
      <c r="C2296" s="466"/>
      <c r="D2296" s="238"/>
      <c r="E2296" s="238"/>
      <c r="F2296" s="245" t="s">
        <v>83</v>
      </c>
      <c r="G2296" s="246"/>
      <c r="H2296" s="82"/>
      <c r="I2296" s="82"/>
      <c r="J2296" s="82"/>
      <c r="K2296" s="82"/>
      <c r="L2296" s="82"/>
      <c r="M2296" s="82"/>
      <c r="N2296" s="82"/>
      <c r="O2296" s="82"/>
      <c r="P2296" s="82"/>
      <c r="Q2296" s="82"/>
      <c r="R2296" s="82"/>
      <c r="S2296" s="82"/>
      <c r="T2296" s="82"/>
      <c r="U2296" s="82"/>
      <c r="V2296" s="82"/>
      <c r="W2296" s="82"/>
      <c r="X2296" s="82"/>
      <c r="Y2296" s="82"/>
      <c r="Z2296" s="82"/>
      <c r="AA2296" s="82"/>
      <c r="AB2296" s="82"/>
      <c r="AC2296" s="35"/>
      <c r="AD2296" s="35"/>
      <c r="AE2296" s="35"/>
      <c r="AF2296" s="35"/>
      <c r="AG2296" s="35"/>
      <c r="AH2296" s="35"/>
      <c r="AI2296" s="35"/>
      <c r="AJ2296" s="35"/>
      <c r="AK2296" s="35"/>
      <c r="AL2296" s="35"/>
      <c r="AM2296" s="241"/>
      <c r="AN2296" s="241"/>
      <c r="AO2296" s="241"/>
      <c r="AP2296" s="241"/>
      <c r="AQ2296" s="241"/>
      <c r="AR2296" s="241"/>
      <c r="AS2296" s="241"/>
      <c r="AT2296" s="257"/>
      <c r="AU2296" s="257"/>
      <c r="AV2296" s="260"/>
      <c r="AW2296" s="260"/>
      <c r="AX2296" s="257"/>
      <c r="AY2296" s="257"/>
      <c r="AZ2296" s="257"/>
      <c r="BA2296" s="257"/>
      <c r="BB2296" s="257"/>
      <c r="BC2296" s="257"/>
      <c r="BD2296" s="257"/>
      <c r="BE2296" s="257"/>
      <c r="BF2296" s="257"/>
      <c r="BG2296" s="257"/>
      <c r="BH2296" s="257"/>
      <c r="BI2296" s="257"/>
      <c r="BJ2296" s="257"/>
      <c r="BK2296" s="257"/>
      <c r="BL2296" s="263"/>
      <c r="BM2296" s="263"/>
      <c r="BN2296" s="263"/>
      <c r="BO2296" s="263"/>
      <c r="BP2296" s="263"/>
      <c r="BQ2296" s="263"/>
      <c r="BR2296" s="271"/>
      <c r="BS2296" s="271"/>
      <c r="BT2296" s="271"/>
      <c r="BU2296" s="271"/>
      <c r="BV2296" s="271"/>
      <c r="BW2296" s="271"/>
      <c r="BX2296" s="257"/>
      <c r="BY2296" s="257"/>
      <c r="BZ2296" s="257"/>
      <c r="CA2296" s="268"/>
      <c r="CB2296" s="268"/>
      <c r="CC2296" s="275"/>
      <c r="CD2296" s="268"/>
      <c r="CE2296" s="268"/>
      <c r="CF2296" s="268"/>
      <c r="CG2296" s="268"/>
      <c r="CH2296" s="268"/>
      <c r="CI2296" s="268"/>
      <c r="CJ2296" s="268"/>
      <c r="CK2296" s="268"/>
      <c r="CL2296" s="265"/>
      <c r="CM2296" s="272"/>
      <c r="CN2296" s="264"/>
      <c r="CO2296" s="125"/>
      <c r="CP2296" s="226"/>
      <c r="CQ2296" s="226"/>
      <c r="CR2296" s="226"/>
      <c r="CS2296" s="126"/>
      <c r="CT2296" s="126"/>
      <c r="CU2296" s="126"/>
      <c r="CV2296" s="126"/>
      <c r="CW2296" s="126"/>
      <c r="CX2296" s="126"/>
      <c r="CY2296" s="126"/>
      <c r="CZ2296" s="126"/>
      <c r="DA2296" s="126"/>
      <c r="DB2296" s="126"/>
      <c r="DC2296" s="126"/>
      <c r="DD2296" s="126"/>
      <c r="DE2296" s="126"/>
      <c r="DF2296" s="126"/>
    </row>
    <row r="2297" spans="1:110" s="70" customFormat="1" ht="15" customHeight="1">
      <c r="A2297" s="227">
        <f t="shared" si="781"/>
        <v>285</v>
      </c>
      <c r="B2297" s="356" t="s">
        <v>282</v>
      </c>
      <c r="C2297" s="432" t="s">
        <v>283</v>
      </c>
      <c r="D2297" s="236">
        <v>42808</v>
      </c>
      <c r="E2297" s="236" t="s">
        <v>277</v>
      </c>
      <c r="F2297" s="253" t="s">
        <v>80</v>
      </c>
      <c r="G2297" s="254"/>
      <c r="H2297" s="82" t="s">
        <v>69</v>
      </c>
      <c r="I2297" s="82" t="s">
        <v>973</v>
      </c>
      <c r="J2297" s="82" t="s">
        <v>61</v>
      </c>
      <c r="K2297" s="82" t="s">
        <v>61</v>
      </c>
      <c r="L2297" s="82" t="s">
        <v>61</v>
      </c>
      <c r="M2297" s="82" t="s">
        <v>61</v>
      </c>
      <c r="N2297" s="82" t="s">
        <v>61</v>
      </c>
      <c r="O2297" s="82"/>
      <c r="P2297" s="82" t="s">
        <v>61</v>
      </c>
      <c r="Q2297" s="82" t="s">
        <v>61</v>
      </c>
      <c r="R2297" s="82" t="s">
        <v>61</v>
      </c>
      <c r="S2297" s="82" t="s">
        <v>61</v>
      </c>
      <c r="T2297" s="82" t="s">
        <v>61</v>
      </c>
      <c r="U2297" s="82" t="s">
        <v>61</v>
      </c>
      <c r="V2297" s="82"/>
      <c r="W2297" s="82" t="s">
        <v>60</v>
      </c>
      <c r="X2297" s="82" t="s">
        <v>60</v>
      </c>
      <c r="Y2297" s="82" t="s">
        <v>60</v>
      </c>
      <c r="Z2297" s="82" t="s">
        <v>60</v>
      </c>
      <c r="AA2297" s="82" t="s">
        <v>60</v>
      </c>
      <c r="AB2297" s="82" t="s">
        <v>60</v>
      </c>
      <c r="AC2297" s="82"/>
      <c r="AD2297" s="82" t="s">
        <v>67</v>
      </c>
      <c r="AE2297" s="82" t="s">
        <v>60</v>
      </c>
      <c r="AF2297" s="82" t="s">
        <v>60</v>
      </c>
      <c r="AG2297" s="82" t="s">
        <v>60</v>
      </c>
      <c r="AH2297" s="82" t="s">
        <v>60</v>
      </c>
      <c r="AI2297" s="82" t="s">
        <v>1471</v>
      </c>
      <c r="AJ2297" s="82"/>
      <c r="AK2297" s="82" t="s">
        <v>61</v>
      </c>
      <c r="AL2297" s="82" t="s">
        <v>61</v>
      </c>
      <c r="AM2297" s="239">
        <f>COUNTIF(H2297:AL2297,"PH")+COUNTIF(H2297:AL2297,"PH/L")+COUNTIF(H2297:AL2297,"PM")</f>
        <v>0</v>
      </c>
      <c r="AN2297" s="239">
        <f>COUNTIF(H2297:AL2297,"PD")+COUNTIF(H2297:AL2297,"PDD")+COUNTIF(H2297:AL2297,"P/DS")/2+COUNTIF(H2297:AL2297,"PMD")</f>
        <v>0</v>
      </c>
      <c r="AO2297" s="239">
        <f>COUNTIF(H2297:AL2297,"PN")+COUNTIF(H2297:AL2297,"P/NS")/2+COUNTIF(H2297:AL2297,"PH")+COUNTIF(H2297:AL2297,"PH/F")/2+COUNTIF(H2297:AL2297,"PH/L")/2+COUNTIF(H2297:AL2297,"PM")</f>
        <v>0</v>
      </c>
      <c r="AP2297" s="239">
        <f>COUNTIF(H2297:AL2297,"BH")+COUNTIF(H2297:AL2297,"AL/BL")+COUNTIF(H2297:AL2297,"UL/BL")+COUNTIF(H2297:AL2297,"BM")</f>
        <v>0</v>
      </c>
      <c r="AQ2297" s="239">
        <f>COUNTIF(H2297:AL2297,"DS")+COUNTIF(H2297:AL2297,"AL/DS")/2+COUNTIF(H2297:AL2297,"UL/DS")/2+COUNTIF(H2297:AL2297,"CT")+COUNTIF(H2297:AL2297,"MD")</f>
        <v>10.5</v>
      </c>
      <c r="AR2297" s="239">
        <f>COUNTIF(H2297:AL2297,"NS")+COUNTIF(H2297:AL2297,"AL/NS")/2+COUNTIF(H2297:AL2297,"UL/NS")/2+COUNTIF(H2297:AL2297,"BH")+COUNTIF(H2297:AL2297,"AL/BF")/2+COUNTIF(H2297:AL2297,"AL/BL")/2+COUNTIF(H2297:AL2297,"UL/BL")/2+COUNTIF(H2297:AL2297,"UL/BF")/2+COUNTIF(H2297:AL2297,"BM")</f>
        <v>13</v>
      </c>
      <c r="AS2297" s="239">
        <f>COUNTIF(H2297:AL2297,"AL")+COUNTIF(H2297:AL2297,"AL/DS")/2+COUNTIF(H2297:AL2297,"AL/NS")/2+COUNTIF(H2297:AL2297,"NH")+COUNTIF(H2297:AL2297,"SL")+COUNTIF(H2297:AL2297,"NHD")+COUNTIF(H2297:AL2297,"B")+COUNTIF(H2297:AL2297,"HL")+COUNTIF(H2297:AL2297,"AL/BF")/2+COUNTIF(H2297:AL2297,"AL/BL")/2</f>
        <v>2</v>
      </c>
      <c r="AT2297" s="255">
        <f>COUNTIF(H2297:AL2297,"PD")+COUNTIF(H2297:AL2297,"PN")+COUNTIF(H2297:AL2297,"P/DS")/2+COUNTIF(H2297:AL2297,"P/NS")/2+COUNTIF(H2297:AL2297,"DS")+COUNTIF(H2297:AL2297,"NS")+COUNTIF(H2297:AL2297,"AL")+COUNTIF(H2297:AL2297,"AL/DS")+COUNTIF(H2297:AL2297,"AL/NS")+COUNTIF(H2297:AL2297,"NH")+COUNTIF(H2297:AL2297,"SL")+COUNTIF(H2297:AL2297,"UL/DS")/2+COUNTIF(H2297:AL2297,"UL/NS")/2+COUNTIF(H2297:AL2297,"CT")+COUNTIF(H2297:AL2297,"NHD")+COUNTIF(H2297:AL2297,"PDD")+COUNTIF(H2297:AL2297,"B")+COUNTIF(H2297:AL2297,"HL")+COUNTIF(H2297:AL2297,"PH")+COUNTIF(H2297:AL2297,"BH")+COUNTIF(H2297:AL2297,"AL/BF")+COUNTIF(H2297:AL2297,"AL/BL")+COUNTIF(H2297:AL2297,"UL/BF")/2+COUNTIF(H2297:AL2297,"UL/BL")/2+COUNTIF(H2297:AL2297,"PH/F")/2+COUNTIF(H2297:AL2297,"PH/L")/2+COUNTIF(H2297:AL2297,"MD")+COUNTIF(H2297:AL2297,"PMD")+COUNTIF(H2297:AL2297,"PM")+COUNTIF(H2297:AL2297,"BM")</f>
        <v>25.5</v>
      </c>
      <c r="AU2297" s="255">
        <f>COUNTIF(H2297:AL2297,"P/DS")/2+COUNTIF(H2297:AL2297,"P/NS")/2+COUNTIF(H2297:AL2297,"IL")+COUNTIF(H2297:AL2297,"NL")+COUNTIF(H2297:AL2297,"UL")+COUNTIF(H2297:AL2297,"UL/DS")/2+COUNTIF(H2297:AL2297,"UL/NS")/2+COUNTIF(H2297:AL2297,"KT")+COUNTIF(H2297:AL2297,"UL/BF")/2+COUNTIF(H2297:AL2297,"UL/BL")/2+COUNTIF(H2297:AL2297,"PH/F")/2+COUNTIF(H2297:AL2297,"PH/L")/2+COUNTIF(H2297:AL2297,"NB")</f>
        <v>0.5</v>
      </c>
      <c r="AV2297" s="258">
        <f>COUNTIF(H2297:AL2297,"PN")+COUNTIF(H2297:AL2297,"TVD")+COUNTIF(H2297:AL2297,"PH")+COUNTIF(H2297:AL2297,"PM")+COUNTIF(H2297:AL2297,"PDD")-COUNTIFS(H2297:AL2297,"PN",H2304:AL2304,"&gt;=3")-COUNTIFS(H2297:AL2297,"PM",H2304:AL2304,"&gt;=3")</f>
        <v>0</v>
      </c>
      <c r="AW2297" s="258">
        <f>COUNTIF(H2297:AL2297,"NS")+COUNTIF(H2297:AL2297,"D")+COUNTIF(H2297:AL2297,"BH")+COUNTIF(H2297:AL2297,"NHD")+COUNTIF(H2297:AL2297,"BM")-COUNTIFS(H2297:AL2297,"NS",H2304:AL2304,"&gt;=3")-COUNTIFS(H2297:AL2297,"BH",H2304:AL2304,"&gt;=3")-COUNTIFS(H2297:AL2297,"BM",H2304:AL2304,"&gt;=3")</f>
        <v>14</v>
      </c>
      <c r="AX2297" s="255">
        <f>COUNTIF(H2297:AL2297,"AL")+COUNTIF(H2297:AL2297,"AL/DS")/2+COUNTIF(H2297:AL2297,"AL/NS")/2+COUNTIF(H2297:AL2297,"AL/BF")+COUNTIF(H2297:AL2297,"AL/BL")/2</f>
        <v>1</v>
      </c>
      <c r="AY2297" s="255">
        <f>COUNTIF(H2297:AL2297,"SL")</f>
        <v>0</v>
      </c>
      <c r="AZ2297" s="255">
        <f>COUNTIF(H2297:AL2297,"NH")</f>
        <v>1</v>
      </c>
      <c r="BA2297" s="255">
        <f>COUNTIF(H2297:AL2297,"HL")</f>
        <v>0</v>
      </c>
      <c r="BB2297" s="255">
        <f>COUNTIF(G2297:AL2297,"P/DS")/2+COUNTIF(G2297:AL2297,"P/NS")/2+COUNTIF(G2297:AL2297,"UL")+COUNTIF(G2297:AL2297,"UL/DS")/2+COUNTIF(G2297:AL2297,"UL/NS")/2+COUNTIF(G2297:AL2297,"UL/BL")/2+COUNTIF(G2297:AL2297,"UL/BF")/2+COUNTIF(G2297:AL2297,"PH/F")/2+COUNTIF(G2297:AL2297,"PH/L")/2</f>
        <v>0.5</v>
      </c>
      <c r="BC2297" s="255">
        <f>COUNTIF(H2297:AL2297,"NB")</f>
        <v>0</v>
      </c>
      <c r="BD2297" s="255">
        <f>COUNTIF(H2297:AL2297,"NL")</f>
        <v>0</v>
      </c>
      <c r="BE2297" s="255">
        <f>COUNTIF(H2297:AL2297,"IL")</f>
        <v>0</v>
      </c>
      <c r="BF2297" s="255">
        <f>COUNTIF(H2297:AL2297,"KT")</f>
        <v>0</v>
      </c>
      <c r="BG2297" s="255">
        <f>COUNTIF(H2297:AL2297,"L70")</f>
        <v>0</v>
      </c>
      <c r="BH2297" s="255">
        <f>COUNTIF(H2297:AL2297,"MD")</f>
        <v>0</v>
      </c>
      <c r="BI2297" s="255">
        <f>COUNTIF(H2297:AL2297,"PMD")</f>
        <v>0</v>
      </c>
      <c r="BJ2297" s="255">
        <f>COUNTIF(H2297:AL2297,"PM")</f>
        <v>0</v>
      </c>
      <c r="BK2297" s="255">
        <f>COUNTIF(H2297:AL2297,"BM")</f>
        <v>0</v>
      </c>
      <c r="BL2297" s="261">
        <f>SUMIF(H2297:AL2297,"PD",H2298:AL2298)+SUMIF(H2297:AL2297,"PN",H2298:AL2298)+SUMIF(H2297:AL2297,"P/DS",H2298:AL2298)+SUMIF(H2297:AL2297,"PN/F",H2298:AL2298)+SUMIF(H2297:AL2297,"PN/L",H2298:AL2298)+SUMIF(H2297:AL2297,"TV",H2298:AL2298)+SUMIF(H2297:AL2297,"TVD",H2298:AL2298)+SUMIF(H2297:AL2297,"PDD",H2298:AL2298)</f>
        <v>0</v>
      </c>
      <c r="BM2297" s="261">
        <f>SUMIF(H2297:AL2297,"PD",H2299:AL2299)+SUMIF(H2297:AL2297,"PN",H2299:AL2299)+SUMIF(H2297:AL2297,"P/DS",H2299:AL2299)+SUMIF(H2297:AL2297,"PN/F",H2299:AL2299)+SUMIF(H2297:AL2297,"PN/L",H2299:AL2299)+SUMIF(H2297:AL2297,"TV",H2299:AL2299)+SUMIF(H2297:AL2297,"TVD",H2299:AL2299)+SUMIF(H2297:AL2297,"PDD",H2299:AL2299)+SUMIF(H2297:AL2297,"PMD",H2299:AL2299)</f>
        <v>0</v>
      </c>
      <c r="BN2297" s="261">
        <f>SUMIF(H2297:AL2297,"PD",H2300:AL2300)+SUMIF(H2297:AL2297,"PN",H2300:AL2300)+SUMIF(H2297:AL2297,"P/DS",H2300:AL2300)+SUMIF(H2297:AL2297,"PN/F",H2300:AL2300)+SUMIF(H2297:AL2297,"PN/L",H2300:AL2300)+SUMIF(H2297:AL2297,"TV",H2300:AL2300)+SUMIF(H2297:AL2297,"TVD",H2300:AL2300)</f>
        <v>0</v>
      </c>
      <c r="BO2297" s="261">
        <f>SUMIF(H2297:AL2297,"PD",H2301:AL2301)+SUMIF(H2297:AL2297,"PN",H2301:AL2301)+SUMIF(H2297:AL2297,"P/DS",H2301:AL2301)+SUMIF(H2297:AL2297,"PN/F",H2301:AL2301)+SUMIF(H2297:AL2297,"PN/L",H2301:AL2301)+SUMIF(H2297:AL2297,"TV",H2301:AL2301)+SUMIF(H2297:AL2297,"TVD",H2301:AL2301)</f>
        <v>0</v>
      </c>
      <c r="BP2297" s="261">
        <f>SUMIF(H2297:AL2297,"PD",H2302:AL2302)+SUMIF(H2297:AL2297,"PN",H2302:AL2302)+SUMIF(H2297:AL2297,"P/DS",H2302:AL2302)+SUMIF(H2297:AL2297,"PN/F",H2302:AL2302)+SUMIF(H2297:AL2297,"PN/L",H2302:AL2302)+SUMIF(H2297:AL2297,"TV",H2302:AL2302)+SUMIF(H2297:AL2297,"TVD",H2302:AL2302)+SUMIF(H2297:AL2297,"PDD",H2302:AL2302)+SUMIF(H2297:AL2297,"PH",H2302:AL2302)+SUMIF(H2297:AL2297,"PM",H2302:AL2302)</f>
        <v>0</v>
      </c>
      <c r="BQ2297" s="261">
        <f>SUMIF(H2297:AL2297,"PD",H2303:AL2303)+SUMIF(H2297:AL2297,"PN",H2303:AL2303)+SUMIF(H2297:AL2297,"P/DS",H2303:AL2303)+SUMIF(H2297:AL2297,"PN/F",H2303:AL2303)+SUMIF(H2297:AL2297,"PN/L",H2303:AL2303)+SUMIF(H2297:AL2297,"TV",H2303:AL2303)+SUMIF(H2297:AL2297,"TVD",H2303:AL2303)+SUMIF(H2297:AL2297,"PDD",H2303:AL2303)+SUMIF(H2297:AL2297,"PH",H2303:AL2303)+SUMIF(H2297:AL2297,"PM",H2303:AL2303)</f>
        <v>0</v>
      </c>
      <c r="BR2297" s="269">
        <f>SUM(H2298:AL2298)-BL2297</f>
        <v>14</v>
      </c>
      <c r="BS2297" s="269">
        <f>SUM(H2299:AL2299)-BM2297</f>
        <v>9</v>
      </c>
      <c r="BT2297" s="269">
        <f>SUM(H2300:AL2300)-BN2297</f>
        <v>0</v>
      </c>
      <c r="BU2297" s="269">
        <f>SUM(H2301:AL2301)-BO2297</f>
        <v>6.5</v>
      </c>
      <c r="BV2297" s="269">
        <f>SUM(H2302:AL2302)-BP2297</f>
        <v>0</v>
      </c>
      <c r="BW2297" s="269">
        <f>SUM(H2303:AL2303)-BQ2297</f>
        <v>0</v>
      </c>
      <c r="BX2297" s="255">
        <f>SUMIF(H2297:AL2297,"PD",H2304:AL2304)+SUMIF(H2297:AL2297,"PN",H2304:AL2304)+SUMIF(H2297:AL2297,"P/DS",H2304:AL2304)+SUMIF(H2297:AL2297,"PN/F",H2304:AL2304)+SUMIF(H2297:AL2297,"PN/L",H2304:AL2304)</f>
        <v>0</v>
      </c>
      <c r="BY2297" s="255">
        <f>SUM(H2304:AL2304)-BX2297</f>
        <v>2</v>
      </c>
      <c r="BZ2297" s="255">
        <f t="shared" ref="BZ2297" si="786">+SUM(BL2297:BW2304)</f>
        <v>29.5</v>
      </c>
      <c r="CA2297" s="266">
        <f>(COUNTIFS(H2297:AL2297,"PD",H2298:AL2298,"&gt;=2"))*0.5-IF(CN2297="VP",COUNTIFS($H$16:$AL$16,"SAT",H2297:AL2297,"PD",H2298:AL2298,"&gt;=2"))*0.5</f>
        <v>0</v>
      </c>
      <c r="CB2297" s="266">
        <f>(COUNTIFS(H2297:AL2297,"PN",H2299:AL2299,"&gt;=0.5",H2298:AL2298,"&gt;=1.5"))*0.5+COUNTIFS(H2297:AL2297,"PDD",H2299:AL2299,"&gt;=0.5",H2298:AL2298,"&gt;=1.5")*0.5</f>
        <v>0</v>
      </c>
      <c r="CC2297" s="273">
        <f>(COUNTIFS(H2297:AL2297,"TV",H2299:AL2299,"&gt;=10"))*0.5+(COUNTIFS(H2297:AL2297,"PMD",H2299:AL2299,"&gt;=2"))*0.5</f>
        <v>0</v>
      </c>
      <c r="CD2297" s="266">
        <f>(COUNTIFS(H2297:AL2297,"TVD",H2301:AL2301,"&gt;=6.5",H2299:AL2299,"&gt;=3.5"))*0.5</f>
        <v>0</v>
      </c>
      <c r="CE2297" s="266">
        <f>(COUNTIFS(H2297:AL2297,"PD",H2302:AL2302,"&gt;=10"))*0.5</f>
        <v>0</v>
      </c>
      <c r="CF2297" s="266">
        <f>(COUNTIFS(H2297:AL2297,"PDD",H2302:AL2302,"&gt;=3.5",H2303:AL2303,"&gt;=6.5")+COUNTIFS(H2297:AL2297,"PH",H2303:AL2303,"&gt;=0.5",H2302:AL2302,"&gt;=1.5")+COUNTIFS(H2297:AL2297,"PM",H2303:AL2303,"&gt;=0.5",H2302:AL2302,"&gt;=1.5"))*0.5</f>
        <v>0</v>
      </c>
      <c r="CG2297" s="266">
        <f>(COUNTIFS(H2297:AL2297,"DS",H2298:AL2298,"&gt;=2")+COUNTIFS(H2297:AL2297,"AL/DS",H2298:AL2298,"&gt;=2"))*0.5-IF(CN2297="VP",COUNTIFS($H$16:$AL$16,"SAT",H2297:AL2297,"DS",H2298:AL2298,"&gt;=2"))*0.5</f>
        <v>0</v>
      </c>
      <c r="CH2297" s="266">
        <f>(COUNTIFS(H2297:AL2297,"NS",H2299:AL2299,"&gt;=0.5",H2298:AL2298,"&gt;=1.5")+COUNTIFS(H2297:AL2297,"AL/NS",H2299:AL2299,"&gt;=0.5",H2298:AL2298,"&gt;=1.5")+COUNTIFS(H2297:AL2297,"NHD",H2299:AL2299,"&gt;=4.5",H2302:AL2302,"&gt;=2",H2298:AL2298,"&gt;=1.5"))*0.5</f>
        <v>4.5</v>
      </c>
      <c r="CI2297" s="266">
        <f>(COUNTIF(H2299:AL2299,"&gt;=10")+COUNTIFS(H2297:AL2297,"MD",H2299:AL2299,"&gt;=2")-COUNTIFS(H2297:AL2297,"TV",H2299:AL2299,"&gt;=10"))*0.5</f>
        <v>0</v>
      </c>
      <c r="CJ2297" s="266">
        <f>(COUNTIFS(H2297:AL2297,"D",H2301:AL2301,"&gt;=6.5",H2299:AL2299,"&gt;=3.5"))*0.5</f>
        <v>0.5</v>
      </c>
      <c r="CK2297" s="266">
        <f>(COUNTIF(H2302:AL2302,"&gt;=10")-COUNTIFS(H2297:AL2297,"PD",H2302:AL2302,"&gt;=10"))*0.5</f>
        <v>0</v>
      </c>
      <c r="CL2297" s="265">
        <f>(COUNTIFS(H2297:AL2297,"NHD",H2302:AL2302,"&gt;=3.5",H2303:AL2303,"&gt;=6.5")+COUNTIFS(H2297:AL2297,"BH",H2302:AL2302,"&gt;=1.5",H2303:AL2303,"&gt;=0.5")+COUNTIFS(H2297:AL2297,"BM",H2302:AL2302,"&gt;=1.5",H2303:AL2303,"&gt;=0.5")+COUNTIFS(H2297:AL2297,"D",H2302:AL2302,"&gt;=1.5",H2303:AL2303,"&gt;=0.5"))*0.5</f>
        <v>0</v>
      </c>
      <c r="CM2297" s="272"/>
      <c r="CN2297" s="264" t="s">
        <v>723</v>
      </c>
      <c r="CO2297" s="125">
        <f t="shared" ref="CO2297" si="787">+AM2297+AN2297+AO2297+AP2297+AQ2297+AR2297+AS2297+AU2297+BG2297</f>
        <v>26</v>
      </c>
      <c r="CP2297" s="225">
        <f>+SUM(I2298:I2303)-I2304</f>
        <v>10.5</v>
      </c>
      <c r="CQ2297" s="225">
        <f>+SUM(J2298:J2303)-J2304</f>
        <v>2</v>
      </c>
      <c r="CR2297" s="225">
        <f>+SUM(K2298:K2303)-K2304</f>
        <v>2</v>
      </c>
      <c r="CS2297" s="126"/>
      <c r="CT2297" s="126"/>
      <c r="CU2297" s="126"/>
      <c r="CV2297" s="126"/>
      <c r="CW2297" s="126"/>
      <c r="CX2297" s="126"/>
      <c r="CY2297" s="126"/>
      <c r="CZ2297" s="126"/>
      <c r="DA2297" s="126"/>
      <c r="DB2297" s="126"/>
      <c r="DC2297" s="126"/>
      <c r="DD2297" s="126"/>
      <c r="DE2297" s="126"/>
      <c r="DF2297" s="126" t="e">
        <f>+SUM(#REF!)</f>
        <v>#REF!</v>
      </c>
    </row>
    <row r="2298" spans="1:110" s="70" customFormat="1" ht="15" customHeight="1">
      <c r="A2298" s="228"/>
      <c r="B2298" s="357"/>
      <c r="C2298" s="433"/>
      <c r="D2298" s="237"/>
      <c r="E2298" s="237"/>
      <c r="F2298" s="242" t="s">
        <v>82</v>
      </c>
      <c r="G2298" s="71">
        <v>1.5</v>
      </c>
      <c r="H2298" s="83"/>
      <c r="I2298" s="83"/>
      <c r="J2298" s="83">
        <v>1.5</v>
      </c>
      <c r="K2298" s="83">
        <v>1.5</v>
      </c>
      <c r="L2298" s="83">
        <v>1.5</v>
      </c>
      <c r="M2298" s="83">
        <v>1.5</v>
      </c>
      <c r="N2298" s="83">
        <v>1.5</v>
      </c>
      <c r="O2298" s="83"/>
      <c r="P2298" s="83">
        <v>1.5</v>
      </c>
      <c r="Q2298" s="83">
        <v>1.5</v>
      </c>
      <c r="R2298" s="83">
        <v>1.5</v>
      </c>
      <c r="S2298" s="83">
        <v>1.5</v>
      </c>
      <c r="T2298" s="83">
        <v>0.5</v>
      </c>
      <c r="U2298" s="83"/>
      <c r="V2298" s="83"/>
      <c r="W2298" s="83"/>
      <c r="X2298" s="83"/>
      <c r="Y2298" s="83"/>
      <c r="Z2298" s="83"/>
      <c r="AA2298" s="83"/>
      <c r="AB2298" s="83"/>
      <c r="AC2298" s="79"/>
      <c r="AD2298" s="79"/>
      <c r="AE2298" s="79"/>
      <c r="AF2298" s="79"/>
      <c r="AG2298" s="79"/>
      <c r="AH2298" s="79"/>
      <c r="AI2298" s="79"/>
      <c r="AJ2298" s="79"/>
      <c r="AK2298" s="79"/>
      <c r="AL2298" s="79"/>
      <c r="AM2298" s="240"/>
      <c r="AN2298" s="240"/>
      <c r="AO2298" s="240"/>
      <c r="AP2298" s="240"/>
      <c r="AQ2298" s="240"/>
      <c r="AR2298" s="240"/>
      <c r="AS2298" s="240"/>
      <c r="AT2298" s="256"/>
      <c r="AU2298" s="256"/>
      <c r="AV2298" s="259"/>
      <c r="AW2298" s="259"/>
      <c r="AX2298" s="256"/>
      <c r="AY2298" s="256"/>
      <c r="AZ2298" s="256"/>
      <c r="BA2298" s="256"/>
      <c r="BB2298" s="256"/>
      <c r="BC2298" s="256"/>
      <c r="BD2298" s="256"/>
      <c r="BE2298" s="256"/>
      <c r="BF2298" s="256"/>
      <c r="BG2298" s="256"/>
      <c r="BH2298" s="256"/>
      <c r="BI2298" s="256"/>
      <c r="BJ2298" s="256"/>
      <c r="BK2298" s="256"/>
      <c r="BL2298" s="262"/>
      <c r="BM2298" s="262"/>
      <c r="BN2298" s="262"/>
      <c r="BO2298" s="262"/>
      <c r="BP2298" s="262"/>
      <c r="BQ2298" s="262"/>
      <c r="BR2298" s="270"/>
      <c r="BS2298" s="270"/>
      <c r="BT2298" s="270"/>
      <c r="BU2298" s="270"/>
      <c r="BV2298" s="270"/>
      <c r="BW2298" s="270"/>
      <c r="BX2298" s="256"/>
      <c r="BY2298" s="256"/>
      <c r="BZ2298" s="256"/>
      <c r="CA2298" s="267"/>
      <c r="CB2298" s="267"/>
      <c r="CC2298" s="274"/>
      <c r="CD2298" s="267"/>
      <c r="CE2298" s="267"/>
      <c r="CF2298" s="267"/>
      <c r="CG2298" s="267"/>
      <c r="CH2298" s="267"/>
      <c r="CI2298" s="267"/>
      <c r="CJ2298" s="267"/>
      <c r="CK2298" s="267"/>
      <c r="CL2298" s="265"/>
      <c r="CM2298" s="272"/>
      <c r="CN2298" s="264"/>
      <c r="CO2298" s="125"/>
      <c r="CP2298" s="226"/>
      <c r="CQ2298" s="226"/>
      <c r="CR2298" s="226"/>
      <c r="CS2298" s="126"/>
      <c r="CT2298" s="126"/>
      <c r="CU2298" s="126"/>
      <c r="CV2298" s="126"/>
      <c r="CW2298" s="126"/>
      <c r="CX2298" s="126"/>
      <c r="CY2298" s="126"/>
      <c r="CZ2298" s="126"/>
      <c r="DA2298" s="126"/>
      <c r="DB2298" s="126"/>
      <c r="DC2298" s="126"/>
      <c r="DD2298" s="126"/>
      <c r="DE2298" s="126"/>
      <c r="DF2298" s="126"/>
    </row>
    <row r="2299" spans="1:110" s="70" customFormat="1" ht="15" customHeight="1">
      <c r="A2299" s="228"/>
      <c r="B2299" s="357"/>
      <c r="C2299" s="433"/>
      <c r="D2299" s="237"/>
      <c r="E2299" s="237"/>
      <c r="F2299" s="243"/>
      <c r="G2299" s="72">
        <v>2</v>
      </c>
      <c r="H2299" s="84"/>
      <c r="I2299" s="84">
        <v>4</v>
      </c>
      <c r="J2299" s="84">
        <v>0.5</v>
      </c>
      <c r="K2299" s="84">
        <v>0.5</v>
      </c>
      <c r="L2299" s="84">
        <v>0.5</v>
      </c>
      <c r="M2299" s="84">
        <v>0.5</v>
      </c>
      <c r="N2299" s="84">
        <v>0.5</v>
      </c>
      <c r="O2299" s="84"/>
      <c r="P2299" s="84">
        <v>0.5</v>
      </c>
      <c r="Q2299" s="84">
        <v>0.5</v>
      </c>
      <c r="R2299" s="84">
        <v>0.5</v>
      </c>
      <c r="S2299" s="84">
        <v>0.5</v>
      </c>
      <c r="T2299" s="84">
        <v>0.5</v>
      </c>
      <c r="U2299" s="84"/>
      <c r="V2299" s="84"/>
      <c r="W2299" s="84"/>
      <c r="X2299" s="84"/>
      <c r="Y2299" s="84"/>
      <c r="Z2299" s="84"/>
      <c r="AA2299" s="84"/>
      <c r="AB2299" s="84"/>
      <c r="AC2299" s="80"/>
      <c r="AD2299" s="80"/>
      <c r="AE2299" s="80"/>
      <c r="AF2299" s="80"/>
      <c r="AG2299" s="80"/>
      <c r="AH2299" s="80"/>
      <c r="AI2299" s="80"/>
      <c r="AJ2299" s="80"/>
      <c r="AK2299" s="80"/>
      <c r="AL2299" s="80"/>
      <c r="AM2299" s="240"/>
      <c r="AN2299" s="240"/>
      <c r="AO2299" s="240"/>
      <c r="AP2299" s="240"/>
      <c r="AQ2299" s="240"/>
      <c r="AR2299" s="240"/>
      <c r="AS2299" s="240"/>
      <c r="AT2299" s="256"/>
      <c r="AU2299" s="256"/>
      <c r="AV2299" s="259"/>
      <c r="AW2299" s="259"/>
      <c r="AX2299" s="256"/>
      <c r="AY2299" s="256"/>
      <c r="AZ2299" s="256"/>
      <c r="BA2299" s="256"/>
      <c r="BB2299" s="256"/>
      <c r="BC2299" s="256"/>
      <c r="BD2299" s="256"/>
      <c r="BE2299" s="256"/>
      <c r="BF2299" s="256"/>
      <c r="BG2299" s="256"/>
      <c r="BH2299" s="256"/>
      <c r="BI2299" s="256"/>
      <c r="BJ2299" s="256"/>
      <c r="BK2299" s="256"/>
      <c r="BL2299" s="262"/>
      <c r="BM2299" s="262"/>
      <c r="BN2299" s="262"/>
      <c r="BO2299" s="262"/>
      <c r="BP2299" s="262"/>
      <c r="BQ2299" s="262"/>
      <c r="BR2299" s="270"/>
      <c r="BS2299" s="270"/>
      <c r="BT2299" s="270"/>
      <c r="BU2299" s="270"/>
      <c r="BV2299" s="270"/>
      <c r="BW2299" s="270"/>
      <c r="BX2299" s="256"/>
      <c r="BY2299" s="256"/>
      <c r="BZ2299" s="256"/>
      <c r="CA2299" s="267"/>
      <c r="CB2299" s="267"/>
      <c r="CC2299" s="274"/>
      <c r="CD2299" s="267"/>
      <c r="CE2299" s="267"/>
      <c r="CF2299" s="267"/>
      <c r="CG2299" s="267"/>
      <c r="CH2299" s="267"/>
      <c r="CI2299" s="267"/>
      <c r="CJ2299" s="267"/>
      <c r="CK2299" s="267"/>
      <c r="CL2299" s="265"/>
      <c r="CM2299" s="272"/>
      <c r="CN2299" s="264"/>
      <c r="CO2299" s="125"/>
      <c r="CP2299" s="226"/>
      <c r="CQ2299" s="226"/>
      <c r="CR2299" s="226"/>
      <c r="CS2299" s="126"/>
      <c r="CT2299" s="126"/>
      <c r="CU2299" s="126"/>
      <c r="CV2299" s="126"/>
      <c r="CW2299" s="126"/>
      <c r="CX2299" s="126"/>
      <c r="CY2299" s="126"/>
      <c r="CZ2299" s="126"/>
      <c r="DA2299" s="126"/>
      <c r="DB2299" s="126"/>
      <c r="DC2299" s="126"/>
      <c r="DD2299" s="126"/>
      <c r="DE2299" s="126"/>
      <c r="DF2299" s="126"/>
    </row>
    <row r="2300" spans="1:110" s="70" customFormat="1" ht="15" customHeight="1">
      <c r="A2300" s="228"/>
      <c r="B2300" s="357"/>
      <c r="C2300" s="433"/>
      <c r="D2300" s="237"/>
      <c r="E2300" s="237"/>
      <c r="F2300" s="243"/>
      <c r="G2300" s="72">
        <v>2.1</v>
      </c>
      <c r="H2300" s="84"/>
      <c r="I2300" s="84"/>
      <c r="J2300" s="84"/>
      <c r="K2300" s="84"/>
      <c r="L2300" s="84"/>
      <c r="M2300" s="84"/>
      <c r="N2300" s="84"/>
      <c r="O2300" s="84"/>
      <c r="P2300" s="84"/>
      <c r="Q2300" s="84"/>
      <c r="R2300" s="84"/>
      <c r="S2300" s="84"/>
      <c r="T2300" s="84"/>
      <c r="U2300" s="84"/>
      <c r="V2300" s="84"/>
      <c r="W2300" s="84"/>
      <c r="X2300" s="84"/>
      <c r="Y2300" s="84"/>
      <c r="Z2300" s="84"/>
      <c r="AA2300" s="84"/>
      <c r="AB2300" s="84"/>
      <c r="AC2300" s="80"/>
      <c r="AD2300" s="80"/>
      <c r="AE2300" s="80"/>
      <c r="AF2300" s="80"/>
      <c r="AG2300" s="80"/>
      <c r="AH2300" s="80"/>
      <c r="AI2300" s="80"/>
      <c r="AJ2300" s="80"/>
      <c r="AK2300" s="80"/>
      <c r="AL2300" s="80"/>
      <c r="AM2300" s="240"/>
      <c r="AN2300" s="240"/>
      <c r="AO2300" s="240"/>
      <c r="AP2300" s="240"/>
      <c r="AQ2300" s="240"/>
      <c r="AR2300" s="240"/>
      <c r="AS2300" s="240"/>
      <c r="AT2300" s="256"/>
      <c r="AU2300" s="256"/>
      <c r="AV2300" s="259"/>
      <c r="AW2300" s="259"/>
      <c r="AX2300" s="256"/>
      <c r="AY2300" s="256"/>
      <c r="AZ2300" s="256"/>
      <c r="BA2300" s="256"/>
      <c r="BB2300" s="256"/>
      <c r="BC2300" s="256"/>
      <c r="BD2300" s="256"/>
      <c r="BE2300" s="256"/>
      <c r="BF2300" s="256"/>
      <c r="BG2300" s="256"/>
      <c r="BH2300" s="256"/>
      <c r="BI2300" s="256"/>
      <c r="BJ2300" s="256"/>
      <c r="BK2300" s="256"/>
      <c r="BL2300" s="262"/>
      <c r="BM2300" s="262"/>
      <c r="BN2300" s="262"/>
      <c r="BO2300" s="262"/>
      <c r="BP2300" s="262"/>
      <c r="BQ2300" s="262"/>
      <c r="BR2300" s="270"/>
      <c r="BS2300" s="270"/>
      <c r="BT2300" s="270"/>
      <c r="BU2300" s="270"/>
      <c r="BV2300" s="270"/>
      <c r="BW2300" s="270"/>
      <c r="BX2300" s="256"/>
      <c r="BY2300" s="256"/>
      <c r="BZ2300" s="256"/>
      <c r="CA2300" s="267"/>
      <c r="CB2300" s="267"/>
      <c r="CC2300" s="274"/>
      <c r="CD2300" s="267"/>
      <c r="CE2300" s="267"/>
      <c r="CF2300" s="267"/>
      <c r="CG2300" s="267"/>
      <c r="CH2300" s="267"/>
      <c r="CI2300" s="267"/>
      <c r="CJ2300" s="267"/>
      <c r="CK2300" s="267"/>
      <c r="CL2300" s="265"/>
      <c r="CM2300" s="272"/>
      <c r="CN2300" s="264"/>
      <c r="CO2300" s="125"/>
      <c r="CP2300" s="226"/>
      <c r="CQ2300" s="226"/>
      <c r="CR2300" s="226"/>
      <c r="CS2300" s="126"/>
      <c r="CT2300" s="126"/>
      <c r="CU2300" s="126"/>
      <c r="CV2300" s="126"/>
      <c r="CW2300" s="126"/>
      <c r="CX2300" s="126"/>
      <c r="CY2300" s="126"/>
      <c r="CZ2300" s="126"/>
      <c r="DA2300" s="126"/>
      <c r="DB2300" s="126"/>
      <c r="DC2300" s="126"/>
      <c r="DD2300" s="126"/>
      <c r="DE2300" s="126"/>
      <c r="DF2300" s="126"/>
    </row>
    <row r="2301" spans="1:110" s="70" customFormat="1" ht="15" customHeight="1">
      <c r="A2301" s="228"/>
      <c r="B2301" s="357"/>
      <c r="C2301" s="433"/>
      <c r="D2301" s="237"/>
      <c r="E2301" s="237"/>
      <c r="F2301" s="243"/>
      <c r="G2301" s="72">
        <v>2.7</v>
      </c>
      <c r="H2301" s="84"/>
      <c r="I2301" s="84">
        <v>6.5</v>
      </c>
      <c r="J2301" s="84"/>
      <c r="K2301" s="84"/>
      <c r="L2301" s="84"/>
      <c r="M2301" s="84"/>
      <c r="N2301" s="84"/>
      <c r="O2301" s="84"/>
      <c r="P2301" s="84"/>
      <c r="Q2301" s="84"/>
      <c r="R2301" s="84"/>
      <c r="S2301" s="84"/>
      <c r="T2301" s="84"/>
      <c r="U2301" s="84"/>
      <c r="V2301" s="84"/>
      <c r="W2301" s="84"/>
      <c r="X2301" s="84"/>
      <c r="Y2301" s="84"/>
      <c r="Z2301" s="84"/>
      <c r="AA2301" s="84"/>
      <c r="AB2301" s="84"/>
      <c r="AC2301" s="80"/>
      <c r="AD2301" s="80"/>
      <c r="AE2301" s="80"/>
      <c r="AF2301" s="80"/>
      <c r="AG2301" s="80"/>
      <c r="AH2301" s="80"/>
      <c r="AI2301" s="80"/>
      <c r="AJ2301" s="80"/>
      <c r="AK2301" s="80"/>
      <c r="AL2301" s="80"/>
      <c r="AM2301" s="240"/>
      <c r="AN2301" s="240"/>
      <c r="AO2301" s="240"/>
      <c r="AP2301" s="240"/>
      <c r="AQ2301" s="240"/>
      <c r="AR2301" s="240"/>
      <c r="AS2301" s="240"/>
      <c r="AT2301" s="256"/>
      <c r="AU2301" s="256"/>
      <c r="AV2301" s="259"/>
      <c r="AW2301" s="259"/>
      <c r="AX2301" s="256"/>
      <c r="AY2301" s="256"/>
      <c r="AZ2301" s="256"/>
      <c r="BA2301" s="256"/>
      <c r="BB2301" s="256"/>
      <c r="BC2301" s="256"/>
      <c r="BD2301" s="256"/>
      <c r="BE2301" s="256"/>
      <c r="BF2301" s="256"/>
      <c r="BG2301" s="256"/>
      <c r="BH2301" s="256"/>
      <c r="BI2301" s="256"/>
      <c r="BJ2301" s="256"/>
      <c r="BK2301" s="256"/>
      <c r="BL2301" s="262"/>
      <c r="BM2301" s="262"/>
      <c r="BN2301" s="262"/>
      <c r="BO2301" s="262"/>
      <c r="BP2301" s="262"/>
      <c r="BQ2301" s="262"/>
      <c r="BR2301" s="270"/>
      <c r="BS2301" s="270"/>
      <c r="BT2301" s="270"/>
      <c r="BU2301" s="270"/>
      <c r="BV2301" s="270"/>
      <c r="BW2301" s="270"/>
      <c r="BX2301" s="256"/>
      <c r="BY2301" s="256"/>
      <c r="BZ2301" s="256"/>
      <c r="CA2301" s="267"/>
      <c r="CB2301" s="267"/>
      <c r="CC2301" s="274"/>
      <c r="CD2301" s="267"/>
      <c r="CE2301" s="267"/>
      <c r="CF2301" s="267"/>
      <c r="CG2301" s="267"/>
      <c r="CH2301" s="267"/>
      <c r="CI2301" s="267"/>
      <c r="CJ2301" s="267"/>
      <c r="CK2301" s="267"/>
      <c r="CL2301" s="265"/>
      <c r="CM2301" s="272"/>
      <c r="CN2301" s="264"/>
      <c r="CO2301" s="125"/>
      <c r="CP2301" s="226"/>
      <c r="CQ2301" s="226"/>
      <c r="CR2301" s="226"/>
      <c r="CS2301" s="126"/>
      <c r="CT2301" s="126"/>
      <c r="CU2301" s="126"/>
      <c r="CV2301" s="126"/>
      <c r="CW2301" s="126"/>
      <c r="CX2301" s="126"/>
      <c r="CY2301" s="126"/>
      <c r="CZ2301" s="126"/>
      <c r="DA2301" s="126"/>
      <c r="DB2301" s="126"/>
      <c r="DC2301" s="126"/>
      <c r="DD2301" s="126"/>
      <c r="DE2301" s="126"/>
      <c r="DF2301" s="126"/>
    </row>
    <row r="2302" spans="1:110" s="70" customFormat="1" ht="15" customHeight="1">
      <c r="A2302" s="228"/>
      <c r="B2302" s="357"/>
      <c r="C2302" s="433"/>
      <c r="D2302" s="237"/>
      <c r="E2302" s="237"/>
      <c r="F2302" s="243"/>
      <c r="G2302" s="72">
        <v>3</v>
      </c>
      <c r="H2302" s="84"/>
      <c r="I2302" s="84"/>
      <c r="J2302" s="84"/>
      <c r="K2302" s="84"/>
      <c r="L2302" s="84"/>
      <c r="M2302" s="84"/>
      <c r="N2302" s="84"/>
      <c r="O2302" s="84"/>
      <c r="P2302" s="84"/>
      <c r="Q2302" s="84"/>
      <c r="R2302" s="84"/>
      <c r="S2302" s="84"/>
      <c r="T2302" s="84"/>
      <c r="U2302" s="84"/>
      <c r="V2302" s="84"/>
      <c r="W2302" s="84"/>
      <c r="X2302" s="84"/>
      <c r="Y2302" s="84"/>
      <c r="Z2302" s="84"/>
      <c r="AA2302" s="84"/>
      <c r="AB2302" s="84"/>
      <c r="AC2302" s="80"/>
      <c r="AD2302" s="80"/>
      <c r="AE2302" s="80"/>
      <c r="AF2302" s="80"/>
      <c r="AG2302" s="80"/>
      <c r="AH2302" s="80"/>
      <c r="AI2302" s="80"/>
      <c r="AJ2302" s="80"/>
      <c r="AK2302" s="80"/>
      <c r="AL2302" s="80"/>
      <c r="AM2302" s="240"/>
      <c r="AN2302" s="240"/>
      <c r="AO2302" s="240"/>
      <c r="AP2302" s="240"/>
      <c r="AQ2302" s="240"/>
      <c r="AR2302" s="240"/>
      <c r="AS2302" s="240"/>
      <c r="AT2302" s="256"/>
      <c r="AU2302" s="256"/>
      <c r="AV2302" s="259"/>
      <c r="AW2302" s="259"/>
      <c r="AX2302" s="256"/>
      <c r="AY2302" s="256"/>
      <c r="AZ2302" s="256"/>
      <c r="BA2302" s="256"/>
      <c r="BB2302" s="256"/>
      <c r="BC2302" s="256"/>
      <c r="BD2302" s="256"/>
      <c r="BE2302" s="256"/>
      <c r="BF2302" s="256"/>
      <c r="BG2302" s="256"/>
      <c r="BH2302" s="256"/>
      <c r="BI2302" s="256"/>
      <c r="BJ2302" s="256"/>
      <c r="BK2302" s="256"/>
      <c r="BL2302" s="262"/>
      <c r="BM2302" s="262"/>
      <c r="BN2302" s="262"/>
      <c r="BO2302" s="262"/>
      <c r="BP2302" s="262"/>
      <c r="BQ2302" s="262"/>
      <c r="BR2302" s="270"/>
      <c r="BS2302" s="270"/>
      <c r="BT2302" s="270"/>
      <c r="BU2302" s="270"/>
      <c r="BV2302" s="270"/>
      <c r="BW2302" s="270"/>
      <c r="BX2302" s="256"/>
      <c r="BY2302" s="256"/>
      <c r="BZ2302" s="256"/>
      <c r="CA2302" s="267"/>
      <c r="CB2302" s="267"/>
      <c r="CC2302" s="274"/>
      <c r="CD2302" s="267"/>
      <c r="CE2302" s="267"/>
      <c r="CF2302" s="267"/>
      <c r="CG2302" s="267"/>
      <c r="CH2302" s="267"/>
      <c r="CI2302" s="267"/>
      <c r="CJ2302" s="267"/>
      <c r="CK2302" s="267"/>
      <c r="CL2302" s="265"/>
      <c r="CM2302" s="272"/>
      <c r="CN2302" s="264"/>
      <c r="CO2302" s="125"/>
      <c r="CP2302" s="226"/>
      <c r="CQ2302" s="226"/>
      <c r="CR2302" s="226"/>
      <c r="CS2302" s="126"/>
      <c r="CT2302" s="126"/>
      <c r="CU2302" s="126"/>
      <c r="CV2302" s="126"/>
      <c r="CW2302" s="126"/>
      <c r="CX2302" s="126"/>
      <c r="CY2302" s="126"/>
      <c r="CZ2302" s="126"/>
      <c r="DA2302" s="126"/>
      <c r="DB2302" s="126"/>
      <c r="DC2302" s="126"/>
      <c r="DD2302" s="126"/>
      <c r="DE2302" s="126"/>
      <c r="DF2302" s="126"/>
    </row>
    <row r="2303" spans="1:110" s="70" customFormat="1" ht="15" customHeight="1">
      <c r="A2303" s="228"/>
      <c r="B2303" s="357"/>
      <c r="C2303" s="433"/>
      <c r="D2303" s="237"/>
      <c r="E2303" s="237"/>
      <c r="F2303" s="244"/>
      <c r="G2303" s="73">
        <v>3.9</v>
      </c>
      <c r="H2303" s="85"/>
      <c r="I2303" s="85"/>
      <c r="J2303" s="85"/>
      <c r="K2303" s="85"/>
      <c r="L2303" s="85"/>
      <c r="M2303" s="85"/>
      <c r="N2303" s="85"/>
      <c r="O2303" s="85"/>
      <c r="P2303" s="85"/>
      <c r="Q2303" s="85"/>
      <c r="R2303" s="85"/>
      <c r="S2303" s="85"/>
      <c r="T2303" s="85"/>
      <c r="U2303" s="85"/>
      <c r="V2303" s="85"/>
      <c r="W2303" s="85"/>
      <c r="X2303" s="85"/>
      <c r="Y2303" s="85"/>
      <c r="Z2303" s="85"/>
      <c r="AA2303" s="85"/>
      <c r="AB2303" s="85"/>
      <c r="AC2303" s="81"/>
      <c r="AD2303" s="81"/>
      <c r="AE2303" s="81"/>
      <c r="AF2303" s="81"/>
      <c r="AG2303" s="81"/>
      <c r="AH2303" s="81"/>
      <c r="AI2303" s="81"/>
      <c r="AJ2303" s="81"/>
      <c r="AK2303" s="81"/>
      <c r="AL2303" s="81"/>
      <c r="AM2303" s="240"/>
      <c r="AN2303" s="240"/>
      <c r="AO2303" s="240"/>
      <c r="AP2303" s="240"/>
      <c r="AQ2303" s="240"/>
      <c r="AR2303" s="240"/>
      <c r="AS2303" s="240"/>
      <c r="AT2303" s="256"/>
      <c r="AU2303" s="256"/>
      <c r="AV2303" s="259"/>
      <c r="AW2303" s="259"/>
      <c r="AX2303" s="256"/>
      <c r="AY2303" s="256"/>
      <c r="AZ2303" s="256"/>
      <c r="BA2303" s="256"/>
      <c r="BB2303" s="256"/>
      <c r="BC2303" s="256"/>
      <c r="BD2303" s="256"/>
      <c r="BE2303" s="256"/>
      <c r="BF2303" s="256"/>
      <c r="BG2303" s="256"/>
      <c r="BH2303" s="256"/>
      <c r="BI2303" s="256"/>
      <c r="BJ2303" s="256"/>
      <c r="BK2303" s="256"/>
      <c r="BL2303" s="262"/>
      <c r="BM2303" s="262"/>
      <c r="BN2303" s="262"/>
      <c r="BO2303" s="262"/>
      <c r="BP2303" s="262"/>
      <c r="BQ2303" s="262"/>
      <c r="BR2303" s="270"/>
      <c r="BS2303" s="270"/>
      <c r="BT2303" s="270"/>
      <c r="BU2303" s="270"/>
      <c r="BV2303" s="270"/>
      <c r="BW2303" s="270"/>
      <c r="BX2303" s="256"/>
      <c r="BY2303" s="256"/>
      <c r="BZ2303" s="256"/>
      <c r="CA2303" s="267"/>
      <c r="CB2303" s="267"/>
      <c r="CC2303" s="274"/>
      <c r="CD2303" s="267"/>
      <c r="CE2303" s="267"/>
      <c r="CF2303" s="267"/>
      <c r="CG2303" s="267"/>
      <c r="CH2303" s="267"/>
      <c r="CI2303" s="267"/>
      <c r="CJ2303" s="267"/>
      <c r="CK2303" s="267"/>
      <c r="CL2303" s="265"/>
      <c r="CM2303" s="272"/>
      <c r="CN2303" s="264"/>
      <c r="CO2303" s="125"/>
      <c r="CP2303" s="226"/>
      <c r="CQ2303" s="226"/>
      <c r="CR2303" s="226"/>
      <c r="CS2303" s="126"/>
      <c r="CT2303" s="126"/>
      <c r="CU2303" s="126"/>
      <c r="CV2303" s="126"/>
      <c r="CW2303" s="126"/>
      <c r="CX2303" s="126"/>
      <c r="CY2303" s="126"/>
      <c r="CZ2303" s="126"/>
      <c r="DA2303" s="126"/>
      <c r="DB2303" s="126"/>
      <c r="DC2303" s="126"/>
      <c r="DD2303" s="126"/>
      <c r="DE2303" s="126"/>
      <c r="DF2303" s="126"/>
    </row>
    <row r="2304" spans="1:110" s="70" customFormat="1" ht="15" customHeight="1">
      <c r="A2304" s="229"/>
      <c r="B2304" s="358"/>
      <c r="C2304" s="434"/>
      <c r="D2304" s="238"/>
      <c r="E2304" s="238"/>
      <c r="F2304" s="245" t="s">
        <v>83</v>
      </c>
      <c r="G2304" s="246"/>
      <c r="H2304" s="82"/>
      <c r="I2304" s="82"/>
      <c r="J2304" s="82"/>
      <c r="K2304" s="82"/>
      <c r="L2304" s="82"/>
      <c r="M2304" s="82"/>
      <c r="N2304" s="82"/>
      <c r="O2304" s="82"/>
      <c r="P2304" s="82"/>
      <c r="Q2304" s="82"/>
      <c r="R2304" s="82"/>
      <c r="S2304" s="82"/>
      <c r="T2304" s="82"/>
      <c r="U2304" s="82"/>
      <c r="V2304" s="82"/>
      <c r="W2304" s="82"/>
      <c r="X2304" s="82"/>
      <c r="Y2304" s="82"/>
      <c r="Z2304" s="82"/>
      <c r="AA2304" s="82"/>
      <c r="AB2304" s="82"/>
      <c r="AC2304" s="35"/>
      <c r="AD2304" s="35"/>
      <c r="AE2304" s="35"/>
      <c r="AF2304" s="35"/>
      <c r="AG2304" s="35"/>
      <c r="AH2304" s="35">
        <v>2</v>
      </c>
      <c r="AI2304" s="35"/>
      <c r="AJ2304" s="35"/>
      <c r="AK2304" s="35"/>
      <c r="AL2304" s="35"/>
      <c r="AM2304" s="241"/>
      <c r="AN2304" s="241"/>
      <c r="AO2304" s="241"/>
      <c r="AP2304" s="241"/>
      <c r="AQ2304" s="241"/>
      <c r="AR2304" s="241"/>
      <c r="AS2304" s="241"/>
      <c r="AT2304" s="257"/>
      <c r="AU2304" s="257"/>
      <c r="AV2304" s="260"/>
      <c r="AW2304" s="260"/>
      <c r="AX2304" s="257"/>
      <c r="AY2304" s="257"/>
      <c r="AZ2304" s="257"/>
      <c r="BA2304" s="257"/>
      <c r="BB2304" s="257"/>
      <c r="BC2304" s="257"/>
      <c r="BD2304" s="257"/>
      <c r="BE2304" s="257"/>
      <c r="BF2304" s="257"/>
      <c r="BG2304" s="257"/>
      <c r="BH2304" s="257"/>
      <c r="BI2304" s="257"/>
      <c r="BJ2304" s="257"/>
      <c r="BK2304" s="257"/>
      <c r="BL2304" s="263"/>
      <c r="BM2304" s="263"/>
      <c r="BN2304" s="263"/>
      <c r="BO2304" s="263"/>
      <c r="BP2304" s="263"/>
      <c r="BQ2304" s="263"/>
      <c r="BR2304" s="271"/>
      <c r="BS2304" s="271"/>
      <c r="BT2304" s="271"/>
      <c r="BU2304" s="271"/>
      <c r="BV2304" s="271"/>
      <c r="BW2304" s="271"/>
      <c r="BX2304" s="257"/>
      <c r="BY2304" s="257"/>
      <c r="BZ2304" s="257"/>
      <c r="CA2304" s="268"/>
      <c r="CB2304" s="268"/>
      <c r="CC2304" s="275"/>
      <c r="CD2304" s="268"/>
      <c r="CE2304" s="268"/>
      <c r="CF2304" s="268"/>
      <c r="CG2304" s="268"/>
      <c r="CH2304" s="268"/>
      <c r="CI2304" s="268"/>
      <c r="CJ2304" s="268"/>
      <c r="CK2304" s="268"/>
      <c r="CL2304" s="265"/>
      <c r="CM2304" s="272"/>
      <c r="CN2304" s="264"/>
      <c r="CO2304" s="125"/>
      <c r="CP2304" s="226"/>
      <c r="CQ2304" s="226"/>
      <c r="CR2304" s="226"/>
      <c r="CS2304" s="126"/>
      <c r="CT2304" s="126"/>
      <c r="CU2304" s="126"/>
      <c r="CV2304" s="126"/>
      <c r="CW2304" s="126"/>
      <c r="CX2304" s="126"/>
      <c r="CY2304" s="126"/>
      <c r="CZ2304" s="126"/>
      <c r="DA2304" s="126"/>
      <c r="DB2304" s="126"/>
      <c r="DC2304" s="126"/>
      <c r="DD2304" s="126"/>
      <c r="DE2304" s="126"/>
      <c r="DF2304" s="126"/>
    </row>
    <row r="2305" spans="1:110" s="70" customFormat="1" ht="15" customHeight="1">
      <c r="A2305" s="227">
        <f t="shared" si="781"/>
        <v>286</v>
      </c>
      <c r="B2305" s="359" t="s">
        <v>554</v>
      </c>
      <c r="C2305" s="362" t="s">
        <v>555</v>
      </c>
      <c r="D2305" s="236">
        <v>43993</v>
      </c>
      <c r="E2305" s="236" t="s">
        <v>277</v>
      </c>
      <c r="F2305" s="253" t="s">
        <v>80</v>
      </c>
      <c r="G2305" s="254"/>
      <c r="H2305" s="82" t="s">
        <v>69</v>
      </c>
      <c r="I2305" s="82" t="s">
        <v>973</v>
      </c>
      <c r="J2305" s="82" t="s">
        <v>61</v>
      </c>
      <c r="K2305" s="82" t="s">
        <v>61</v>
      </c>
      <c r="L2305" s="82" t="s">
        <v>61</v>
      </c>
      <c r="M2305" s="82" t="s">
        <v>61</v>
      </c>
      <c r="N2305" s="82" t="s">
        <v>61</v>
      </c>
      <c r="O2305" s="82"/>
      <c r="P2305" s="82" t="s">
        <v>61</v>
      </c>
      <c r="Q2305" s="82" t="s">
        <v>61</v>
      </c>
      <c r="R2305" s="82" t="s">
        <v>61</v>
      </c>
      <c r="S2305" s="82" t="s">
        <v>61</v>
      </c>
      <c r="T2305" s="82" t="s">
        <v>61</v>
      </c>
      <c r="U2305" s="82" t="s">
        <v>61</v>
      </c>
      <c r="V2305" s="82"/>
      <c r="W2305" s="82" t="s">
        <v>60</v>
      </c>
      <c r="X2305" s="82" t="s">
        <v>60</v>
      </c>
      <c r="Y2305" s="82" t="s">
        <v>60</v>
      </c>
      <c r="Z2305" s="82" t="s">
        <v>60</v>
      </c>
      <c r="AA2305" s="82" t="s">
        <v>60</v>
      </c>
      <c r="AB2305" s="82" t="s">
        <v>60</v>
      </c>
      <c r="AC2305" s="82"/>
      <c r="AD2305" s="82" t="s">
        <v>60</v>
      </c>
      <c r="AE2305" s="82" t="s">
        <v>60</v>
      </c>
      <c r="AF2305" s="82" t="s">
        <v>60</v>
      </c>
      <c r="AG2305" s="82" t="s">
        <v>60</v>
      </c>
      <c r="AH2305" s="82" t="s">
        <v>60</v>
      </c>
      <c r="AI2305" s="82" t="s">
        <v>1471</v>
      </c>
      <c r="AJ2305" s="82"/>
      <c r="AK2305" s="82" t="s">
        <v>61</v>
      </c>
      <c r="AL2305" s="82" t="s">
        <v>61</v>
      </c>
      <c r="AM2305" s="239">
        <f>COUNTIF(H2305:AL2305,"PH")+COUNTIF(H2305:AL2305,"PH/L")+COUNTIF(H2305:AL2305,"PM")</f>
        <v>0</v>
      </c>
      <c r="AN2305" s="239">
        <f>COUNTIF(H2305:AL2305,"PD")+COUNTIF(H2305:AL2305,"PDD")+COUNTIF(H2305:AL2305,"P/DS")/2+COUNTIF(H2305:AL2305,"PMD")</f>
        <v>0</v>
      </c>
      <c r="AO2305" s="239">
        <f>COUNTIF(H2305:AL2305,"PN")+COUNTIF(H2305:AL2305,"P/NS")/2+COUNTIF(H2305:AL2305,"PH")+COUNTIF(H2305:AL2305,"PH/F")/2+COUNTIF(H2305:AL2305,"PH/L")/2+COUNTIF(H2305:AL2305,"PM")</f>
        <v>0</v>
      </c>
      <c r="AP2305" s="239">
        <f>COUNTIF(H2305:AL2305,"BH")+COUNTIF(H2305:AL2305,"AL/BL")+COUNTIF(H2305:AL2305,"UL/BL")+COUNTIF(H2305:AL2305,"BM")</f>
        <v>0</v>
      </c>
      <c r="AQ2305" s="239">
        <f>COUNTIF(H2305:AL2305,"DS")+COUNTIF(H2305:AL2305,"AL/DS")/2+COUNTIF(H2305:AL2305,"UL/DS")/2+COUNTIF(H2305:AL2305,"CT")+COUNTIF(H2305:AL2305,"MD")</f>
        <v>11.5</v>
      </c>
      <c r="AR2305" s="239">
        <f>COUNTIF(H2305:AL2305,"NS")+COUNTIF(H2305:AL2305,"AL/NS")/2+COUNTIF(H2305:AL2305,"UL/NS")/2+COUNTIF(H2305:AL2305,"BH")+COUNTIF(H2305:AL2305,"AL/BF")/2+COUNTIF(H2305:AL2305,"AL/BL")/2+COUNTIF(H2305:AL2305,"UL/BL")/2+COUNTIF(H2305:AL2305,"UL/BF")/2+COUNTIF(H2305:AL2305,"BM")</f>
        <v>13</v>
      </c>
      <c r="AS2305" s="239">
        <f>COUNTIF(H2305:AL2305,"AL")+COUNTIF(H2305:AL2305,"AL/DS")/2+COUNTIF(H2305:AL2305,"AL/NS")/2+COUNTIF(H2305:AL2305,"NH")+COUNTIF(H2305:AL2305,"SL")+COUNTIF(H2305:AL2305,"NHD")+COUNTIF(H2305:AL2305,"B")+COUNTIF(H2305:AL2305,"HL")+COUNTIF(H2305:AL2305,"AL/BF")/2+COUNTIF(H2305:AL2305,"AL/BL")/2</f>
        <v>1</v>
      </c>
      <c r="AT2305" s="255">
        <f>COUNTIF(H2305:AL2305,"PD")+COUNTIF(H2305:AL2305,"PN")+COUNTIF(H2305:AL2305,"P/DS")/2+COUNTIF(H2305:AL2305,"P/NS")/2+COUNTIF(H2305:AL2305,"DS")+COUNTIF(H2305:AL2305,"NS")+COUNTIF(H2305:AL2305,"AL")+COUNTIF(H2305:AL2305,"AL/DS")+COUNTIF(H2305:AL2305,"AL/NS")+COUNTIF(H2305:AL2305,"NH")+COUNTIF(H2305:AL2305,"SL")+COUNTIF(H2305:AL2305,"UL/DS")/2+COUNTIF(H2305:AL2305,"UL/NS")/2+COUNTIF(H2305:AL2305,"CT")+COUNTIF(H2305:AL2305,"NHD")+COUNTIF(H2305:AL2305,"PDD")+COUNTIF(H2305:AL2305,"B")+COUNTIF(H2305:AL2305,"HL")+COUNTIF(H2305:AL2305,"PH")+COUNTIF(H2305:AL2305,"BH")+COUNTIF(H2305:AL2305,"AL/BF")+COUNTIF(H2305:AL2305,"AL/BL")+COUNTIF(H2305:AL2305,"UL/BF")/2+COUNTIF(H2305:AL2305,"UL/BL")/2+COUNTIF(H2305:AL2305,"PH/F")/2+COUNTIF(H2305:AL2305,"PH/L")/2+COUNTIF(H2305:AL2305,"MD")+COUNTIF(H2305:AL2305,"PMD")+COUNTIF(H2305:AL2305,"PM")+COUNTIF(H2305:AL2305,"BM")</f>
        <v>25.5</v>
      </c>
      <c r="AU2305" s="255">
        <f>COUNTIF(H2305:AL2305,"P/DS")/2+COUNTIF(H2305:AL2305,"P/NS")/2+COUNTIF(H2305:AL2305,"IL")+COUNTIF(H2305:AL2305,"NL")+COUNTIF(H2305:AL2305,"UL")+COUNTIF(H2305:AL2305,"UL/DS")/2+COUNTIF(H2305:AL2305,"UL/NS")/2+COUNTIF(H2305:AL2305,"KT")+COUNTIF(H2305:AL2305,"UL/BF")/2+COUNTIF(H2305:AL2305,"UL/BL")/2+COUNTIF(H2305:AL2305,"PH/F")/2+COUNTIF(H2305:AL2305,"PH/L")/2+COUNTIF(H2305:AL2305,"NB")</f>
        <v>0.5</v>
      </c>
      <c r="AV2305" s="258">
        <f>COUNTIF(H2305:AL2305,"PN")+COUNTIF(H2305:AL2305,"TVD")+COUNTIF(H2305:AL2305,"PH")+COUNTIF(H2305:AL2305,"PM")+COUNTIF(H2305:AL2305,"PDD")-COUNTIFS(H2305:AL2305,"PN",H2312:AL2312,"&gt;=3")-COUNTIFS(H2305:AL2305,"PM",H2312:AL2312,"&gt;=3")</f>
        <v>0</v>
      </c>
      <c r="AW2305" s="258">
        <f>COUNTIF(H2305:AL2305,"NS")+COUNTIF(H2305:AL2305,"D")+COUNTIF(H2305:AL2305,"BH")+COUNTIF(H2305:AL2305,"NHD")+COUNTIF(H2305:AL2305,"BM")-COUNTIFS(H2305:AL2305,"NS",H2312:AL2312,"&gt;=3")-COUNTIFS(H2305:AL2305,"BH",H2312:AL2312,"&gt;=3")-COUNTIFS(H2305:AL2305,"BM",H2312:AL2312,"&gt;=3")</f>
        <v>14</v>
      </c>
      <c r="AX2305" s="255">
        <f>COUNTIF(H2305:AL2305,"AL")+COUNTIF(H2305:AL2305,"AL/DS")/2+COUNTIF(H2305:AL2305,"AL/NS")/2+COUNTIF(H2305:AL2305,"AL/BF")+COUNTIF(H2305:AL2305,"AL/BL")/2</f>
        <v>0</v>
      </c>
      <c r="AY2305" s="255">
        <f>COUNTIF(H2305:AL2305,"SL")</f>
        <v>0</v>
      </c>
      <c r="AZ2305" s="255">
        <f>COUNTIF(H2305:AL2305,"NH")</f>
        <v>1</v>
      </c>
      <c r="BA2305" s="255">
        <f>COUNTIF(H2305:AL2305,"HL")</f>
        <v>0</v>
      </c>
      <c r="BB2305" s="255">
        <f>COUNTIF(G2305:AL2305,"P/DS")/2+COUNTIF(G2305:AL2305,"P/NS")/2+COUNTIF(G2305:AL2305,"UL")+COUNTIF(G2305:AL2305,"UL/DS")/2+COUNTIF(G2305:AL2305,"UL/NS")/2+COUNTIF(G2305:AL2305,"UL/BL")/2+COUNTIF(G2305:AL2305,"UL/BF")/2+COUNTIF(G2305:AL2305,"PH/F")/2+COUNTIF(G2305:AL2305,"PH/L")/2</f>
        <v>0.5</v>
      </c>
      <c r="BC2305" s="255">
        <f>COUNTIF(H2305:AL2305,"NB")</f>
        <v>0</v>
      </c>
      <c r="BD2305" s="255">
        <f>COUNTIF(H2305:AL2305,"NL")</f>
        <v>0</v>
      </c>
      <c r="BE2305" s="255">
        <f>COUNTIF(H2305:AL2305,"IL")</f>
        <v>0</v>
      </c>
      <c r="BF2305" s="255">
        <f>COUNTIF(H2305:AL2305,"KT")</f>
        <v>0</v>
      </c>
      <c r="BG2305" s="255">
        <f>COUNTIF(H2305:AL2305,"L70")</f>
        <v>0</v>
      </c>
      <c r="BH2305" s="255">
        <f>COUNTIF(H2305:AL2305,"MD")</f>
        <v>0</v>
      </c>
      <c r="BI2305" s="255">
        <f>COUNTIF(H2305:AL2305,"PMD")</f>
        <v>0</v>
      </c>
      <c r="BJ2305" s="255">
        <f>COUNTIF(H2305:AL2305,"PM")</f>
        <v>0</v>
      </c>
      <c r="BK2305" s="255">
        <f>COUNTIF(H2305:AL2305,"BM")</f>
        <v>0</v>
      </c>
      <c r="BL2305" s="261">
        <f>SUMIF(H2305:AL2305,"PD",H2306:AL2306)+SUMIF(H2305:AL2305,"PN",H2306:AL2306)+SUMIF(H2305:AL2305,"P/DS",H2306:AL2306)+SUMIF(H2305:AL2305,"PN/F",H2306:AL2306)+SUMIF(H2305:AL2305,"PN/L",H2306:AL2306)+SUMIF(H2305:AL2305,"TV",H2306:AL2306)+SUMIF(H2305:AL2305,"TVD",H2306:AL2306)+SUMIF(H2305:AL2305,"PDD",H2306:AL2306)</f>
        <v>0</v>
      </c>
      <c r="BM2305" s="261">
        <f>SUMIF(H2305:AL2305,"PD",H2307:AL2307)+SUMIF(H2305:AL2305,"PN",H2307:AL2307)+SUMIF(H2305:AL2305,"P/DS",H2307:AL2307)+SUMIF(H2305:AL2305,"PN/F",H2307:AL2307)+SUMIF(H2305:AL2305,"PN/L",H2307:AL2307)+SUMIF(H2305:AL2305,"TV",H2307:AL2307)+SUMIF(H2305:AL2305,"TVD",H2307:AL2307)+SUMIF(H2305:AL2305,"PDD",H2307:AL2307)+SUMIF(H2305:AL2305,"PMD",H2307:AL2307)</f>
        <v>0</v>
      </c>
      <c r="BN2305" s="261">
        <f>SUMIF(H2305:AL2305,"PD",H2308:AL2308)+SUMIF(H2305:AL2305,"PN",H2308:AL2308)+SUMIF(H2305:AL2305,"P/DS",H2308:AL2308)+SUMIF(H2305:AL2305,"PN/F",H2308:AL2308)+SUMIF(H2305:AL2305,"PN/L",H2308:AL2308)+SUMIF(H2305:AL2305,"TV",H2308:AL2308)+SUMIF(H2305:AL2305,"TVD",H2308:AL2308)</f>
        <v>0</v>
      </c>
      <c r="BO2305" s="261">
        <f>SUMIF(H2305:AL2305,"PD",H2309:AL2309)+SUMIF(H2305:AL2305,"PN",H2309:AL2309)+SUMIF(H2305:AL2305,"P/DS",H2309:AL2309)+SUMIF(H2305:AL2305,"PN/F",H2309:AL2309)+SUMIF(H2305:AL2305,"PN/L",H2309:AL2309)+SUMIF(H2305:AL2305,"TV",H2309:AL2309)+SUMIF(H2305:AL2305,"TVD",H2309:AL2309)</f>
        <v>0</v>
      </c>
      <c r="BP2305" s="261">
        <f>SUMIF(H2305:AL2305,"PD",H2310:AL2310)+SUMIF(H2305:AL2305,"PN",H2310:AL2310)+SUMIF(H2305:AL2305,"P/DS",H2310:AL2310)+SUMIF(H2305:AL2305,"PN/F",H2310:AL2310)+SUMIF(H2305:AL2305,"PN/L",H2310:AL2310)+SUMIF(H2305:AL2305,"TV",H2310:AL2310)+SUMIF(H2305:AL2305,"TVD",H2310:AL2310)+SUMIF(H2305:AL2305,"PDD",H2310:AL2310)+SUMIF(H2305:AL2305,"PH",H2310:AL2310)+SUMIF(H2305:AL2305,"PM",H2310:AL2310)</f>
        <v>0</v>
      </c>
      <c r="BQ2305" s="261">
        <f>SUMIF(H2305:AL2305,"PD",H2311:AL2311)+SUMIF(H2305:AL2305,"PN",H2311:AL2311)+SUMIF(H2305:AL2305,"P/DS",H2311:AL2311)+SUMIF(H2305:AL2305,"PN/F",H2311:AL2311)+SUMIF(H2305:AL2305,"PN/L",H2311:AL2311)+SUMIF(H2305:AL2305,"TV",H2311:AL2311)+SUMIF(H2305:AL2305,"TVD",H2311:AL2311)+SUMIF(H2305:AL2305,"PDD",H2311:AL2311)+SUMIF(H2305:AL2305,"PH",H2311:AL2311)+SUMIF(H2305:AL2305,"PM",H2311:AL2311)</f>
        <v>0</v>
      </c>
      <c r="BR2305" s="269">
        <f>SUM(H2306:AL2306)-BL2305</f>
        <v>20</v>
      </c>
      <c r="BS2305" s="269">
        <f>SUM(H2307:AL2307)-BM2305</f>
        <v>9.5</v>
      </c>
      <c r="BT2305" s="269">
        <f>SUM(H2308:AL2308)-BN2305</f>
        <v>0</v>
      </c>
      <c r="BU2305" s="269">
        <f>SUM(H2309:AL2309)-BO2305</f>
        <v>6.5</v>
      </c>
      <c r="BV2305" s="269">
        <f>SUM(H2310:AL2310)-BP2305</f>
        <v>0</v>
      </c>
      <c r="BW2305" s="269">
        <f>SUM(H2311:AL2311)-BQ2305</f>
        <v>0</v>
      </c>
      <c r="BX2305" s="255">
        <f>SUMIF(H2305:AL2305,"PD",H2312:AL2312)+SUMIF(H2305:AL2305,"PN",H2312:AL2312)+SUMIF(H2305:AL2305,"P/DS",H2312:AL2312)+SUMIF(H2305:AL2305,"PN/F",H2312:AL2312)+SUMIF(H2305:AL2305,"PN/L",H2312:AL2312)</f>
        <v>0</v>
      </c>
      <c r="BY2305" s="255">
        <f>SUM(H2312:AL2312)-BX2305</f>
        <v>0</v>
      </c>
      <c r="BZ2305" s="255">
        <f t="shared" ref="BZ2305" si="788">+SUM(BL2305:BW2312)</f>
        <v>36</v>
      </c>
      <c r="CA2305" s="266">
        <f>(COUNTIFS(H2305:AL2305,"PD",H2306:AL2306,"&gt;=2"))*0.5-IF(CN2305="VP",COUNTIFS($H$16:$AL$16,"SAT",H2305:AL2305,"PD",H2306:AL2306,"&gt;=2"))*0.5</f>
        <v>0</v>
      </c>
      <c r="CB2305" s="266">
        <f>(COUNTIFS(H2305:AL2305,"PN",H2307:AL2307,"&gt;=0.5",H2306:AL2306,"&gt;=1.5"))*0.5+COUNTIFS(H2305:AL2305,"PDD",H2307:AL2307,"&gt;=0.5",H2306:AL2306,"&gt;=1.5")*0.5</f>
        <v>0</v>
      </c>
      <c r="CC2305" s="273">
        <f>(COUNTIFS(H2305:AL2305,"TV",H2307:AL2307,"&gt;=10"))*0.5+(COUNTIFS(H2305:AL2305,"PMD",H2307:AL2307,"&gt;=2"))*0.5</f>
        <v>0</v>
      </c>
      <c r="CD2305" s="266">
        <f>(COUNTIFS(H2305:AL2305,"TVD",H2309:AL2309,"&gt;=6.5",H2307:AL2307,"&gt;=3.5"))*0.5</f>
        <v>0</v>
      </c>
      <c r="CE2305" s="266">
        <f>(COUNTIFS(H2305:AL2305,"PD",H2310:AL2310,"&gt;=10"))*0.5</f>
        <v>0</v>
      </c>
      <c r="CF2305" s="266">
        <f>(COUNTIFS(H2305:AL2305,"PDD",H2310:AL2310,"&gt;=3.5",H2311:AL2311,"&gt;=6.5")+COUNTIFS(H2305:AL2305,"PH",H2311:AL2311,"&gt;=0.5",H2310:AL2310,"&gt;=1.5")+COUNTIFS(H2305:AL2305,"PM",H2311:AL2311,"&gt;=0.5",H2310:AL2310,"&gt;=1.5"))*0.5</f>
        <v>0</v>
      </c>
      <c r="CG2305" s="266">
        <f>(COUNTIFS(H2305:AL2305,"DS",H2306:AL2306,"&gt;=2")+COUNTIFS(H2305:AL2305,"AL/DS",H2306:AL2306,"&gt;=2"))*0.5-IF(CN2305="VP",COUNTIFS($H$16:$AL$16,"SAT",H2305:AL2305,"DS",H2306:AL2306,"&gt;=2"))*0.5</f>
        <v>0.5</v>
      </c>
      <c r="CH2305" s="266">
        <f>(COUNTIFS(H2305:AL2305,"NS",H2307:AL2307,"&gt;=0.5",H2306:AL2306,"&gt;=1.5")+COUNTIFS(H2305:AL2305,"AL/NS",H2307:AL2307,"&gt;=0.5",H2306:AL2306,"&gt;=1.5")+COUNTIFS(H2305:AL2305,"NHD",H2307:AL2307,"&gt;=4.5",H2310:AL2310,"&gt;=2",H2306:AL2306,"&gt;=1.5"))*0.5</f>
        <v>4.5</v>
      </c>
      <c r="CI2305" s="266">
        <f>(COUNTIF(H2307:AL2307,"&gt;=10")+COUNTIFS(H2305:AL2305,"MD",H2307:AL2307,"&gt;=2")-COUNTIFS(H2305:AL2305,"TV",H2307:AL2307,"&gt;=10"))*0.5</f>
        <v>0</v>
      </c>
      <c r="CJ2305" s="266">
        <f>(COUNTIFS(H2305:AL2305,"D",H2309:AL2309,"&gt;=6.5",H2307:AL2307,"&gt;=3.5"))*0.5</f>
        <v>0.5</v>
      </c>
      <c r="CK2305" s="266">
        <f>(COUNTIF(H2310:AL2310,"&gt;=10")-COUNTIFS(H2305:AL2305,"PD",H2310:AL2310,"&gt;=10"))*0.5</f>
        <v>0</v>
      </c>
      <c r="CL2305" s="265">
        <f>(COUNTIFS(H2305:AL2305,"NHD",H2310:AL2310,"&gt;=3.5",H2311:AL2311,"&gt;=6.5")+COUNTIFS(H2305:AL2305,"BH",H2310:AL2310,"&gt;=1.5",H2311:AL2311,"&gt;=0.5")+COUNTIFS(H2305:AL2305,"BM",H2310:AL2310,"&gt;=1.5",H2311:AL2311,"&gt;=0.5")+COUNTIFS(H2305:AL2305,"D",H2310:AL2310,"&gt;=1.5",H2311:AL2311,"&gt;=0.5"))*0.5</f>
        <v>0</v>
      </c>
      <c r="CM2305" s="272"/>
      <c r="CN2305" s="264" t="s">
        <v>723</v>
      </c>
      <c r="CO2305" s="125">
        <f t="shared" ref="CO2305" si="789">+AM2305+AN2305+AO2305+AP2305+AQ2305+AR2305+AS2305+AU2305+BG2305</f>
        <v>26</v>
      </c>
      <c r="CP2305" s="225">
        <f>+SUM(I2306:I2311)-I2312</f>
        <v>10.5</v>
      </c>
      <c r="CQ2305" s="225">
        <f>+SUM(J2306:J2311)-J2312</f>
        <v>2</v>
      </c>
      <c r="CR2305" s="225">
        <f>+SUM(K2306:K2311)-K2312</f>
        <v>2</v>
      </c>
      <c r="CS2305" s="126"/>
      <c r="CT2305" s="126"/>
      <c r="CU2305" s="126"/>
      <c r="CV2305" s="126"/>
      <c r="CW2305" s="126"/>
      <c r="CX2305" s="126"/>
      <c r="CY2305" s="126"/>
      <c r="CZ2305" s="126"/>
      <c r="DA2305" s="126"/>
      <c r="DB2305" s="126"/>
      <c r="DC2305" s="126"/>
      <c r="DD2305" s="126"/>
      <c r="DE2305" s="126"/>
      <c r="DF2305" s="126" t="e">
        <f>+SUM(#REF!)</f>
        <v>#REF!</v>
      </c>
    </row>
    <row r="2306" spans="1:110" s="70" customFormat="1" ht="15" customHeight="1">
      <c r="A2306" s="228"/>
      <c r="B2306" s="360"/>
      <c r="C2306" s="363"/>
      <c r="D2306" s="237"/>
      <c r="E2306" s="237"/>
      <c r="F2306" s="242" t="s">
        <v>82</v>
      </c>
      <c r="G2306" s="71">
        <v>1.5</v>
      </c>
      <c r="H2306" s="83"/>
      <c r="I2306" s="83"/>
      <c r="J2306" s="83">
        <v>1.5</v>
      </c>
      <c r="K2306" s="83">
        <v>1.5</v>
      </c>
      <c r="L2306" s="83">
        <v>1.5</v>
      </c>
      <c r="M2306" s="83">
        <v>1.5</v>
      </c>
      <c r="N2306" s="83">
        <v>2</v>
      </c>
      <c r="O2306" s="83"/>
      <c r="P2306" s="83">
        <v>1.5</v>
      </c>
      <c r="Q2306" s="83">
        <v>1.5</v>
      </c>
      <c r="R2306" s="83">
        <v>1.5</v>
      </c>
      <c r="S2306" s="83">
        <v>1.5</v>
      </c>
      <c r="T2306" s="83">
        <v>0.5</v>
      </c>
      <c r="U2306" s="83"/>
      <c r="V2306" s="83"/>
      <c r="W2306" s="83">
        <v>2.5</v>
      </c>
      <c r="X2306" s="83"/>
      <c r="Y2306" s="83"/>
      <c r="Z2306" s="83"/>
      <c r="AA2306" s="83">
        <v>1.5</v>
      </c>
      <c r="AB2306" s="83"/>
      <c r="AC2306" s="79"/>
      <c r="AD2306" s="79"/>
      <c r="AE2306" s="79">
        <v>1</v>
      </c>
      <c r="AF2306" s="79"/>
      <c r="AG2306" s="79"/>
      <c r="AH2306" s="79"/>
      <c r="AI2306" s="79"/>
      <c r="AJ2306" s="79"/>
      <c r="AK2306" s="79">
        <v>0.5</v>
      </c>
      <c r="AL2306" s="79"/>
      <c r="AM2306" s="240"/>
      <c r="AN2306" s="240"/>
      <c r="AO2306" s="240"/>
      <c r="AP2306" s="240"/>
      <c r="AQ2306" s="240"/>
      <c r="AR2306" s="240"/>
      <c r="AS2306" s="240"/>
      <c r="AT2306" s="256"/>
      <c r="AU2306" s="256"/>
      <c r="AV2306" s="259"/>
      <c r="AW2306" s="259"/>
      <c r="AX2306" s="256"/>
      <c r="AY2306" s="256"/>
      <c r="AZ2306" s="256"/>
      <c r="BA2306" s="256"/>
      <c r="BB2306" s="256"/>
      <c r="BC2306" s="256"/>
      <c r="BD2306" s="256"/>
      <c r="BE2306" s="256"/>
      <c r="BF2306" s="256"/>
      <c r="BG2306" s="256"/>
      <c r="BH2306" s="256"/>
      <c r="BI2306" s="256"/>
      <c r="BJ2306" s="256"/>
      <c r="BK2306" s="256"/>
      <c r="BL2306" s="262"/>
      <c r="BM2306" s="262"/>
      <c r="BN2306" s="262"/>
      <c r="BO2306" s="262"/>
      <c r="BP2306" s="262"/>
      <c r="BQ2306" s="262"/>
      <c r="BR2306" s="270"/>
      <c r="BS2306" s="270"/>
      <c r="BT2306" s="270"/>
      <c r="BU2306" s="270"/>
      <c r="BV2306" s="270"/>
      <c r="BW2306" s="270"/>
      <c r="BX2306" s="256"/>
      <c r="BY2306" s="256"/>
      <c r="BZ2306" s="256"/>
      <c r="CA2306" s="267"/>
      <c r="CB2306" s="267"/>
      <c r="CC2306" s="274"/>
      <c r="CD2306" s="267"/>
      <c r="CE2306" s="267"/>
      <c r="CF2306" s="267"/>
      <c r="CG2306" s="267"/>
      <c r="CH2306" s="267"/>
      <c r="CI2306" s="267"/>
      <c r="CJ2306" s="267"/>
      <c r="CK2306" s="267"/>
      <c r="CL2306" s="265"/>
      <c r="CM2306" s="272"/>
      <c r="CN2306" s="264"/>
      <c r="CO2306" s="125"/>
      <c r="CP2306" s="226"/>
      <c r="CQ2306" s="226"/>
      <c r="CR2306" s="226"/>
      <c r="CS2306" s="126"/>
      <c r="CT2306" s="126"/>
      <c r="CU2306" s="126"/>
      <c r="CV2306" s="126"/>
      <c r="CW2306" s="126"/>
      <c r="CX2306" s="126"/>
      <c r="CY2306" s="126"/>
      <c r="CZ2306" s="126"/>
      <c r="DA2306" s="126"/>
      <c r="DB2306" s="126"/>
      <c r="DC2306" s="126"/>
      <c r="DD2306" s="126"/>
      <c r="DE2306" s="126"/>
      <c r="DF2306" s="126"/>
    </row>
    <row r="2307" spans="1:110" s="70" customFormat="1" ht="15" customHeight="1">
      <c r="A2307" s="228"/>
      <c r="B2307" s="360"/>
      <c r="C2307" s="363"/>
      <c r="D2307" s="237"/>
      <c r="E2307" s="237"/>
      <c r="F2307" s="243"/>
      <c r="G2307" s="72">
        <v>2</v>
      </c>
      <c r="H2307" s="84"/>
      <c r="I2307" s="84">
        <v>4</v>
      </c>
      <c r="J2307" s="84">
        <v>0.5</v>
      </c>
      <c r="K2307" s="84">
        <v>0.5</v>
      </c>
      <c r="L2307" s="84">
        <v>0.5</v>
      </c>
      <c r="M2307" s="84">
        <v>0.5</v>
      </c>
      <c r="N2307" s="84">
        <v>0.5</v>
      </c>
      <c r="O2307" s="84"/>
      <c r="P2307" s="84">
        <v>0.5</v>
      </c>
      <c r="Q2307" s="84">
        <v>0.5</v>
      </c>
      <c r="R2307" s="84">
        <v>0.5</v>
      </c>
      <c r="S2307" s="84">
        <v>0.5</v>
      </c>
      <c r="T2307" s="84">
        <v>0.5</v>
      </c>
      <c r="U2307" s="84"/>
      <c r="V2307" s="84"/>
      <c r="W2307" s="84"/>
      <c r="X2307" s="84"/>
      <c r="Y2307" s="84"/>
      <c r="Z2307" s="84"/>
      <c r="AA2307" s="84"/>
      <c r="AB2307" s="84"/>
      <c r="AC2307" s="80"/>
      <c r="AD2307" s="80"/>
      <c r="AE2307" s="80"/>
      <c r="AF2307" s="80"/>
      <c r="AG2307" s="80"/>
      <c r="AH2307" s="80"/>
      <c r="AI2307" s="80"/>
      <c r="AJ2307" s="80"/>
      <c r="AK2307" s="80">
        <v>0.5</v>
      </c>
      <c r="AL2307" s="80"/>
      <c r="AM2307" s="240"/>
      <c r="AN2307" s="240"/>
      <c r="AO2307" s="240"/>
      <c r="AP2307" s="240"/>
      <c r="AQ2307" s="240"/>
      <c r="AR2307" s="240"/>
      <c r="AS2307" s="240"/>
      <c r="AT2307" s="256"/>
      <c r="AU2307" s="256"/>
      <c r="AV2307" s="259"/>
      <c r="AW2307" s="259"/>
      <c r="AX2307" s="256"/>
      <c r="AY2307" s="256"/>
      <c r="AZ2307" s="256"/>
      <c r="BA2307" s="256"/>
      <c r="BB2307" s="256"/>
      <c r="BC2307" s="256"/>
      <c r="BD2307" s="256"/>
      <c r="BE2307" s="256"/>
      <c r="BF2307" s="256"/>
      <c r="BG2307" s="256"/>
      <c r="BH2307" s="256"/>
      <c r="BI2307" s="256"/>
      <c r="BJ2307" s="256"/>
      <c r="BK2307" s="256"/>
      <c r="BL2307" s="262"/>
      <c r="BM2307" s="262"/>
      <c r="BN2307" s="262"/>
      <c r="BO2307" s="262"/>
      <c r="BP2307" s="262"/>
      <c r="BQ2307" s="262"/>
      <c r="BR2307" s="270"/>
      <c r="BS2307" s="270"/>
      <c r="BT2307" s="270"/>
      <c r="BU2307" s="270"/>
      <c r="BV2307" s="270"/>
      <c r="BW2307" s="270"/>
      <c r="BX2307" s="256"/>
      <c r="BY2307" s="256"/>
      <c r="BZ2307" s="256"/>
      <c r="CA2307" s="267"/>
      <c r="CB2307" s="267"/>
      <c r="CC2307" s="274"/>
      <c r="CD2307" s="267"/>
      <c r="CE2307" s="267"/>
      <c r="CF2307" s="267"/>
      <c r="CG2307" s="267"/>
      <c r="CH2307" s="267"/>
      <c r="CI2307" s="267"/>
      <c r="CJ2307" s="267"/>
      <c r="CK2307" s="267"/>
      <c r="CL2307" s="265"/>
      <c r="CM2307" s="272"/>
      <c r="CN2307" s="264"/>
      <c r="CO2307" s="125"/>
      <c r="CP2307" s="226"/>
      <c r="CQ2307" s="226"/>
      <c r="CR2307" s="226"/>
      <c r="CS2307" s="126"/>
      <c r="CT2307" s="126"/>
      <c r="CU2307" s="126"/>
      <c r="CV2307" s="126"/>
      <c r="CW2307" s="126"/>
      <c r="CX2307" s="126"/>
      <c r="CY2307" s="126"/>
      <c r="CZ2307" s="126"/>
      <c r="DA2307" s="126"/>
      <c r="DB2307" s="126"/>
      <c r="DC2307" s="126"/>
      <c r="DD2307" s="126"/>
      <c r="DE2307" s="126"/>
      <c r="DF2307" s="126"/>
    </row>
    <row r="2308" spans="1:110" s="70" customFormat="1" ht="15" customHeight="1">
      <c r="A2308" s="228"/>
      <c r="B2308" s="360"/>
      <c r="C2308" s="363"/>
      <c r="D2308" s="237"/>
      <c r="E2308" s="237"/>
      <c r="F2308" s="243"/>
      <c r="G2308" s="72">
        <v>2.1</v>
      </c>
      <c r="H2308" s="84"/>
      <c r="I2308" s="84"/>
      <c r="J2308" s="84"/>
      <c r="K2308" s="84"/>
      <c r="L2308" s="84"/>
      <c r="M2308" s="84"/>
      <c r="N2308" s="84"/>
      <c r="O2308" s="84"/>
      <c r="P2308" s="84"/>
      <c r="Q2308" s="84"/>
      <c r="R2308" s="84"/>
      <c r="S2308" s="84"/>
      <c r="T2308" s="84"/>
      <c r="U2308" s="84"/>
      <c r="V2308" s="84"/>
      <c r="W2308" s="84"/>
      <c r="X2308" s="84"/>
      <c r="Y2308" s="84"/>
      <c r="Z2308" s="84"/>
      <c r="AA2308" s="84"/>
      <c r="AB2308" s="84"/>
      <c r="AC2308" s="80"/>
      <c r="AD2308" s="80"/>
      <c r="AE2308" s="80"/>
      <c r="AF2308" s="80"/>
      <c r="AG2308" s="80"/>
      <c r="AH2308" s="80"/>
      <c r="AI2308" s="80"/>
      <c r="AJ2308" s="80"/>
      <c r="AK2308" s="80"/>
      <c r="AL2308" s="80"/>
      <c r="AM2308" s="240"/>
      <c r="AN2308" s="240"/>
      <c r="AO2308" s="240"/>
      <c r="AP2308" s="240"/>
      <c r="AQ2308" s="240"/>
      <c r="AR2308" s="240"/>
      <c r="AS2308" s="240"/>
      <c r="AT2308" s="256"/>
      <c r="AU2308" s="256"/>
      <c r="AV2308" s="259"/>
      <c r="AW2308" s="259"/>
      <c r="AX2308" s="256"/>
      <c r="AY2308" s="256"/>
      <c r="AZ2308" s="256"/>
      <c r="BA2308" s="256"/>
      <c r="BB2308" s="256"/>
      <c r="BC2308" s="256"/>
      <c r="BD2308" s="256"/>
      <c r="BE2308" s="256"/>
      <c r="BF2308" s="256"/>
      <c r="BG2308" s="256"/>
      <c r="BH2308" s="256"/>
      <c r="BI2308" s="256"/>
      <c r="BJ2308" s="256"/>
      <c r="BK2308" s="256"/>
      <c r="BL2308" s="262"/>
      <c r="BM2308" s="262"/>
      <c r="BN2308" s="262"/>
      <c r="BO2308" s="262"/>
      <c r="BP2308" s="262"/>
      <c r="BQ2308" s="262"/>
      <c r="BR2308" s="270"/>
      <c r="BS2308" s="270"/>
      <c r="BT2308" s="270"/>
      <c r="BU2308" s="270"/>
      <c r="BV2308" s="270"/>
      <c r="BW2308" s="270"/>
      <c r="BX2308" s="256"/>
      <c r="BY2308" s="256"/>
      <c r="BZ2308" s="256"/>
      <c r="CA2308" s="267"/>
      <c r="CB2308" s="267"/>
      <c r="CC2308" s="274"/>
      <c r="CD2308" s="267"/>
      <c r="CE2308" s="267"/>
      <c r="CF2308" s="267"/>
      <c r="CG2308" s="267"/>
      <c r="CH2308" s="267"/>
      <c r="CI2308" s="267"/>
      <c r="CJ2308" s="267"/>
      <c r="CK2308" s="267"/>
      <c r="CL2308" s="265"/>
      <c r="CM2308" s="272"/>
      <c r="CN2308" s="264"/>
      <c r="CO2308" s="125"/>
      <c r="CP2308" s="226"/>
      <c r="CQ2308" s="226"/>
      <c r="CR2308" s="226"/>
      <c r="CS2308" s="126"/>
      <c r="CT2308" s="126"/>
      <c r="CU2308" s="126"/>
      <c r="CV2308" s="126"/>
      <c r="CW2308" s="126"/>
      <c r="CX2308" s="126"/>
      <c r="CY2308" s="126"/>
      <c r="CZ2308" s="126"/>
      <c r="DA2308" s="126"/>
      <c r="DB2308" s="126"/>
      <c r="DC2308" s="126"/>
      <c r="DD2308" s="126"/>
      <c r="DE2308" s="126"/>
      <c r="DF2308" s="126"/>
    </row>
    <row r="2309" spans="1:110" s="70" customFormat="1" ht="15" customHeight="1">
      <c r="A2309" s="228"/>
      <c r="B2309" s="360"/>
      <c r="C2309" s="363"/>
      <c r="D2309" s="237"/>
      <c r="E2309" s="237"/>
      <c r="F2309" s="243"/>
      <c r="G2309" s="72">
        <v>2.7</v>
      </c>
      <c r="H2309" s="84"/>
      <c r="I2309" s="84">
        <v>6.5</v>
      </c>
      <c r="J2309" s="84"/>
      <c r="K2309" s="84"/>
      <c r="L2309" s="84"/>
      <c r="M2309" s="84"/>
      <c r="N2309" s="84"/>
      <c r="O2309" s="84"/>
      <c r="P2309" s="84"/>
      <c r="Q2309" s="84"/>
      <c r="R2309" s="84"/>
      <c r="S2309" s="84"/>
      <c r="T2309" s="84"/>
      <c r="U2309" s="84"/>
      <c r="V2309" s="84"/>
      <c r="W2309" s="84"/>
      <c r="X2309" s="84"/>
      <c r="Y2309" s="84"/>
      <c r="Z2309" s="84"/>
      <c r="AA2309" s="84"/>
      <c r="AB2309" s="84"/>
      <c r="AC2309" s="80"/>
      <c r="AD2309" s="80"/>
      <c r="AE2309" s="80"/>
      <c r="AF2309" s="80"/>
      <c r="AG2309" s="80"/>
      <c r="AH2309" s="80"/>
      <c r="AI2309" s="80"/>
      <c r="AJ2309" s="80"/>
      <c r="AK2309" s="80"/>
      <c r="AL2309" s="80"/>
      <c r="AM2309" s="240"/>
      <c r="AN2309" s="240"/>
      <c r="AO2309" s="240"/>
      <c r="AP2309" s="240"/>
      <c r="AQ2309" s="240"/>
      <c r="AR2309" s="240"/>
      <c r="AS2309" s="240"/>
      <c r="AT2309" s="256"/>
      <c r="AU2309" s="256"/>
      <c r="AV2309" s="259"/>
      <c r="AW2309" s="259"/>
      <c r="AX2309" s="256"/>
      <c r="AY2309" s="256"/>
      <c r="AZ2309" s="256"/>
      <c r="BA2309" s="256"/>
      <c r="BB2309" s="256"/>
      <c r="BC2309" s="256"/>
      <c r="BD2309" s="256"/>
      <c r="BE2309" s="256"/>
      <c r="BF2309" s="256"/>
      <c r="BG2309" s="256"/>
      <c r="BH2309" s="256"/>
      <c r="BI2309" s="256"/>
      <c r="BJ2309" s="256"/>
      <c r="BK2309" s="256"/>
      <c r="BL2309" s="262"/>
      <c r="BM2309" s="262"/>
      <c r="BN2309" s="262"/>
      <c r="BO2309" s="262"/>
      <c r="BP2309" s="262"/>
      <c r="BQ2309" s="262"/>
      <c r="BR2309" s="270"/>
      <c r="BS2309" s="270"/>
      <c r="BT2309" s="270"/>
      <c r="BU2309" s="270"/>
      <c r="BV2309" s="270"/>
      <c r="BW2309" s="270"/>
      <c r="BX2309" s="256"/>
      <c r="BY2309" s="256"/>
      <c r="BZ2309" s="256"/>
      <c r="CA2309" s="267"/>
      <c r="CB2309" s="267"/>
      <c r="CC2309" s="274"/>
      <c r="CD2309" s="267"/>
      <c r="CE2309" s="267"/>
      <c r="CF2309" s="267"/>
      <c r="CG2309" s="267"/>
      <c r="CH2309" s="267"/>
      <c r="CI2309" s="267"/>
      <c r="CJ2309" s="267"/>
      <c r="CK2309" s="267"/>
      <c r="CL2309" s="265"/>
      <c r="CM2309" s="272"/>
      <c r="CN2309" s="264"/>
      <c r="CO2309" s="125"/>
      <c r="CP2309" s="226"/>
      <c r="CQ2309" s="226"/>
      <c r="CR2309" s="226"/>
      <c r="CS2309" s="126"/>
      <c r="CT2309" s="126"/>
      <c r="CU2309" s="126"/>
      <c r="CV2309" s="126"/>
      <c r="CW2309" s="126"/>
      <c r="CX2309" s="126"/>
      <c r="CY2309" s="126"/>
      <c r="CZ2309" s="126"/>
      <c r="DA2309" s="126"/>
      <c r="DB2309" s="126"/>
      <c r="DC2309" s="126"/>
      <c r="DD2309" s="126"/>
      <c r="DE2309" s="126"/>
      <c r="DF2309" s="126"/>
    </row>
    <row r="2310" spans="1:110" s="70" customFormat="1" ht="15" customHeight="1">
      <c r="A2310" s="228"/>
      <c r="B2310" s="360"/>
      <c r="C2310" s="363"/>
      <c r="D2310" s="237"/>
      <c r="E2310" s="237"/>
      <c r="F2310" s="243"/>
      <c r="G2310" s="72">
        <v>3</v>
      </c>
      <c r="H2310" s="84"/>
      <c r="I2310" s="84"/>
      <c r="J2310" s="84"/>
      <c r="K2310" s="84"/>
      <c r="L2310" s="84"/>
      <c r="M2310" s="84"/>
      <c r="N2310" s="84"/>
      <c r="O2310" s="84"/>
      <c r="P2310" s="84"/>
      <c r="Q2310" s="84"/>
      <c r="R2310" s="84"/>
      <c r="S2310" s="84"/>
      <c r="T2310" s="84"/>
      <c r="U2310" s="84"/>
      <c r="V2310" s="84"/>
      <c r="W2310" s="84"/>
      <c r="X2310" s="84"/>
      <c r="Y2310" s="84"/>
      <c r="Z2310" s="84"/>
      <c r="AA2310" s="84"/>
      <c r="AB2310" s="84"/>
      <c r="AC2310" s="80"/>
      <c r="AD2310" s="80"/>
      <c r="AE2310" s="80"/>
      <c r="AF2310" s="80"/>
      <c r="AG2310" s="80"/>
      <c r="AH2310" s="80"/>
      <c r="AI2310" s="80"/>
      <c r="AJ2310" s="80"/>
      <c r="AK2310" s="80"/>
      <c r="AL2310" s="80"/>
      <c r="AM2310" s="240"/>
      <c r="AN2310" s="240"/>
      <c r="AO2310" s="240"/>
      <c r="AP2310" s="240"/>
      <c r="AQ2310" s="240"/>
      <c r="AR2310" s="240"/>
      <c r="AS2310" s="240"/>
      <c r="AT2310" s="256"/>
      <c r="AU2310" s="256"/>
      <c r="AV2310" s="259"/>
      <c r="AW2310" s="259"/>
      <c r="AX2310" s="256"/>
      <c r="AY2310" s="256"/>
      <c r="AZ2310" s="256"/>
      <c r="BA2310" s="256"/>
      <c r="BB2310" s="256"/>
      <c r="BC2310" s="256"/>
      <c r="BD2310" s="256"/>
      <c r="BE2310" s="256"/>
      <c r="BF2310" s="256"/>
      <c r="BG2310" s="256"/>
      <c r="BH2310" s="256"/>
      <c r="BI2310" s="256"/>
      <c r="BJ2310" s="256"/>
      <c r="BK2310" s="256"/>
      <c r="BL2310" s="262"/>
      <c r="BM2310" s="262"/>
      <c r="BN2310" s="262"/>
      <c r="BO2310" s="262"/>
      <c r="BP2310" s="262"/>
      <c r="BQ2310" s="262"/>
      <c r="BR2310" s="270"/>
      <c r="BS2310" s="270"/>
      <c r="BT2310" s="270"/>
      <c r="BU2310" s="270"/>
      <c r="BV2310" s="270"/>
      <c r="BW2310" s="270"/>
      <c r="BX2310" s="256"/>
      <c r="BY2310" s="256"/>
      <c r="BZ2310" s="256"/>
      <c r="CA2310" s="267"/>
      <c r="CB2310" s="267"/>
      <c r="CC2310" s="274"/>
      <c r="CD2310" s="267"/>
      <c r="CE2310" s="267"/>
      <c r="CF2310" s="267"/>
      <c r="CG2310" s="267"/>
      <c r="CH2310" s="267"/>
      <c r="CI2310" s="267"/>
      <c r="CJ2310" s="267"/>
      <c r="CK2310" s="267"/>
      <c r="CL2310" s="265"/>
      <c r="CM2310" s="272"/>
      <c r="CN2310" s="264"/>
      <c r="CO2310" s="125"/>
      <c r="CP2310" s="226"/>
      <c r="CQ2310" s="226"/>
      <c r="CR2310" s="226"/>
      <c r="CS2310" s="126"/>
      <c r="CT2310" s="126"/>
      <c r="CU2310" s="126"/>
      <c r="CV2310" s="126"/>
      <c r="CW2310" s="126"/>
      <c r="CX2310" s="126"/>
      <c r="CY2310" s="126"/>
      <c r="CZ2310" s="126"/>
      <c r="DA2310" s="126"/>
      <c r="DB2310" s="126"/>
      <c r="DC2310" s="126"/>
      <c r="DD2310" s="126"/>
      <c r="DE2310" s="126"/>
      <c r="DF2310" s="126"/>
    </row>
    <row r="2311" spans="1:110" s="70" customFormat="1" ht="15" customHeight="1">
      <c r="A2311" s="228"/>
      <c r="B2311" s="360"/>
      <c r="C2311" s="363"/>
      <c r="D2311" s="237"/>
      <c r="E2311" s="237"/>
      <c r="F2311" s="244"/>
      <c r="G2311" s="73">
        <v>3.9</v>
      </c>
      <c r="H2311" s="85"/>
      <c r="I2311" s="85"/>
      <c r="J2311" s="85"/>
      <c r="K2311" s="85"/>
      <c r="L2311" s="85"/>
      <c r="M2311" s="85"/>
      <c r="N2311" s="85"/>
      <c r="O2311" s="85"/>
      <c r="P2311" s="85"/>
      <c r="Q2311" s="85"/>
      <c r="R2311" s="85"/>
      <c r="S2311" s="85"/>
      <c r="T2311" s="85"/>
      <c r="U2311" s="85"/>
      <c r="V2311" s="85"/>
      <c r="W2311" s="85"/>
      <c r="X2311" s="85"/>
      <c r="Y2311" s="85"/>
      <c r="Z2311" s="85"/>
      <c r="AA2311" s="85"/>
      <c r="AB2311" s="85"/>
      <c r="AC2311" s="81"/>
      <c r="AD2311" s="81"/>
      <c r="AE2311" s="81"/>
      <c r="AF2311" s="81"/>
      <c r="AG2311" s="81"/>
      <c r="AH2311" s="81"/>
      <c r="AI2311" s="81"/>
      <c r="AJ2311" s="81"/>
      <c r="AK2311" s="81"/>
      <c r="AL2311" s="81"/>
      <c r="AM2311" s="240"/>
      <c r="AN2311" s="240"/>
      <c r="AO2311" s="240"/>
      <c r="AP2311" s="240"/>
      <c r="AQ2311" s="240"/>
      <c r="AR2311" s="240"/>
      <c r="AS2311" s="240"/>
      <c r="AT2311" s="256"/>
      <c r="AU2311" s="256"/>
      <c r="AV2311" s="259"/>
      <c r="AW2311" s="259"/>
      <c r="AX2311" s="256"/>
      <c r="AY2311" s="256"/>
      <c r="AZ2311" s="256"/>
      <c r="BA2311" s="256"/>
      <c r="BB2311" s="256"/>
      <c r="BC2311" s="256"/>
      <c r="BD2311" s="256"/>
      <c r="BE2311" s="256"/>
      <c r="BF2311" s="256"/>
      <c r="BG2311" s="256"/>
      <c r="BH2311" s="256"/>
      <c r="BI2311" s="256"/>
      <c r="BJ2311" s="256"/>
      <c r="BK2311" s="256"/>
      <c r="BL2311" s="262"/>
      <c r="BM2311" s="262"/>
      <c r="BN2311" s="262"/>
      <c r="BO2311" s="262"/>
      <c r="BP2311" s="262"/>
      <c r="BQ2311" s="262"/>
      <c r="BR2311" s="270"/>
      <c r="BS2311" s="270"/>
      <c r="BT2311" s="270"/>
      <c r="BU2311" s="270"/>
      <c r="BV2311" s="270"/>
      <c r="BW2311" s="270"/>
      <c r="BX2311" s="256"/>
      <c r="BY2311" s="256"/>
      <c r="BZ2311" s="256"/>
      <c r="CA2311" s="267"/>
      <c r="CB2311" s="267"/>
      <c r="CC2311" s="274"/>
      <c r="CD2311" s="267"/>
      <c r="CE2311" s="267"/>
      <c r="CF2311" s="267"/>
      <c r="CG2311" s="267"/>
      <c r="CH2311" s="267"/>
      <c r="CI2311" s="267"/>
      <c r="CJ2311" s="267"/>
      <c r="CK2311" s="267"/>
      <c r="CL2311" s="265"/>
      <c r="CM2311" s="272"/>
      <c r="CN2311" s="264"/>
      <c r="CO2311" s="125"/>
      <c r="CP2311" s="226"/>
      <c r="CQ2311" s="226"/>
      <c r="CR2311" s="226"/>
      <c r="CS2311" s="126"/>
      <c r="CT2311" s="126"/>
      <c r="CU2311" s="126"/>
      <c r="CV2311" s="126"/>
      <c r="CW2311" s="126"/>
      <c r="CX2311" s="126"/>
      <c r="CY2311" s="126"/>
      <c r="CZ2311" s="126"/>
      <c r="DA2311" s="126"/>
      <c r="DB2311" s="126"/>
      <c r="DC2311" s="126"/>
      <c r="DD2311" s="126"/>
      <c r="DE2311" s="126"/>
      <c r="DF2311" s="126"/>
    </row>
    <row r="2312" spans="1:110" s="70" customFormat="1" ht="15" customHeight="1">
      <c r="A2312" s="229"/>
      <c r="B2312" s="361"/>
      <c r="C2312" s="364"/>
      <c r="D2312" s="238"/>
      <c r="E2312" s="238"/>
      <c r="F2312" s="245" t="s">
        <v>83</v>
      </c>
      <c r="G2312" s="246"/>
      <c r="H2312" s="82"/>
      <c r="I2312" s="82"/>
      <c r="J2312" s="82"/>
      <c r="K2312" s="82"/>
      <c r="L2312" s="82"/>
      <c r="M2312" s="82"/>
      <c r="N2312" s="82"/>
      <c r="O2312" s="82"/>
      <c r="P2312" s="82"/>
      <c r="Q2312" s="82"/>
      <c r="R2312" s="82"/>
      <c r="S2312" s="82"/>
      <c r="T2312" s="82"/>
      <c r="U2312" s="82"/>
      <c r="V2312" s="82"/>
      <c r="W2312" s="82"/>
      <c r="X2312" s="82"/>
      <c r="Y2312" s="82"/>
      <c r="Z2312" s="82"/>
      <c r="AA2312" s="82"/>
      <c r="AB2312" s="82"/>
      <c r="AC2312" s="35"/>
      <c r="AD2312" s="35"/>
      <c r="AE2312" s="35"/>
      <c r="AF2312" s="35"/>
      <c r="AG2312" s="35"/>
      <c r="AH2312" s="35"/>
      <c r="AI2312" s="35"/>
      <c r="AJ2312" s="35"/>
      <c r="AK2312" s="35"/>
      <c r="AL2312" s="35"/>
      <c r="AM2312" s="241"/>
      <c r="AN2312" s="241"/>
      <c r="AO2312" s="241"/>
      <c r="AP2312" s="241"/>
      <c r="AQ2312" s="241"/>
      <c r="AR2312" s="241"/>
      <c r="AS2312" s="241"/>
      <c r="AT2312" s="257"/>
      <c r="AU2312" s="257"/>
      <c r="AV2312" s="260"/>
      <c r="AW2312" s="260"/>
      <c r="AX2312" s="257"/>
      <c r="AY2312" s="257"/>
      <c r="AZ2312" s="257"/>
      <c r="BA2312" s="257"/>
      <c r="BB2312" s="257"/>
      <c r="BC2312" s="257"/>
      <c r="BD2312" s="257"/>
      <c r="BE2312" s="257"/>
      <c r="BF2312" s="257"/>
      <c r="BG2312" s="257"/>
      <c r="BH2312" s="257"/>
      <c r="BI2312" s="257"/>
      <c r="BJ2312" s="257"/>
      <c r="BK2312" s="257"/>
      <c r="BL2312" s="263"/>
      <c r="BM2312" s="263"/>
      <c r="BN2312" s="263"/>
      <c r="BO2312" s="263"/>
      <c r="BP2312" s="263"/>
      <c r="BQ2312" s="263"/>
      <c r="BR2312" s="271"/>
      <c r="BS2312" s="271"/>
      <c r="BT2312" s="271"/>
      <c r="BU2312" s="271"/>
      <c r="BV2312" s="271"/>
      <c r="BW2312" s="271"/>
      <c r="BX2312" s="257"/>
      <c r="BY2312" s="257"/>
      <c r="BZ2312" s="257"/>
      <c r="CA2312" s="268"/>
      <c r="CB2312" s="268"/>
      <c r="CC2312" s="275"/>
      <c r="CD2312" s="268"/>
      <c r="CE2312" s="268"/>
      <c r="CF2312" s="268"/>
      <c r="CG2312" s="268"/>
      <c r="CH2312" s="268"/>
      <c r="CI2312" s="268"/>
      <c r="CJ2312" s="268"/>
      <c r="CK2312" s="268"/>
      <c r="CL2312" s="265"/>
      <c r="CM2312" s="272"/>
      <c r="CN2312" s="264"/>
      <c r="CO2312" s="125"/>
      <c r="CP2312" s="226"/>
      <c r="CQ2312" s="226"/>
      <c r="CR2312" s="226"/>
      <c r="CS2312" s="126"/>
      <c r="CT2312" s="126"/>
      <c r="CU2312" s="126"/>
      <c r="CV2312" s="126"/>
      <c r="CW2312" s="126"/>
      <c r="CX2312" s="126"/>
      <c r="CY2312" s="126"/>
      <c r="CZ2312" s="126"/>
      <c r="DA2312" s="126"/>
      <c r="DB2312" s="126"/>
      <c r="DC2312" s="126"/>
      <c r="DD2312" s="126"/>
      <c r="DE2312" s="126"/>
      <c r="DF2312" s="126"/>
    </row>
    <row r="2313" spans="1:110" s="70" customFormat="1" ht="15" customHeight="1">
      <c r="A2313" s="227">
        <f t="shared" si="781"/>
        <v>287</v>
      </c>
      <c r="B2313" s="359" t="s">
        <v>1081</v>
      </c>
      <c r="C2313" s="362" t="s">
        <v>1082</v>
      </c>
      <c r="D2313" s="236">
        <v>44607</v>
      </c>
      <c r="E2313" s="236" t="s">
        <v>277</v>
      </c>
      <c r="F2313" s="253" t="s">
        <v>80</v>
      </c>
      <c r="G2313" s="254"/>
      <c r="H2313" s="82" t="s">
        <v>69</v>
      </c>
      <c r="I2313" s="82" t="s">
        <v>973</v>
      </c>
      <c r="J2313" s="82" t="s">
        <v>61</v>
      </c>
      <c r="K2313" s="82" t="s">
        <v>61</v>
      </c>
      <c r="L2313" s="82" t="s">
        <v>61</v>
      </c>
      <c r="M2313" s="82" t="s">
        <v>61</v>
      </c>
      <c r="N2313" s="82" t="s">
        <v>61</v>
      </c>
      <c r="O2313" s="82"/>
      <c r="P2313" s="82" t="s">
        <v>61</v>
      </c>
      <c r="Q2313" s="82" t="s">
        <v>61</v>
      </c>
      <c r="R2313" s="82" t="s">
        <v>61</v>
      </c>
      <c r="S2313" s="82" t="s">
        <v>61</v>
      </c>
      <c r="T2313" s="82" t="s">
        <v>61</v>
      </c>
      <c r="U2313" s="82" t="s">
        <v>61</v>
      </c>
      <c r="V2313" s="82"/>
      <c r="W2313" s="82" t="s">
        <v>60</v>
      </c>
      <c r="X2313" s="82" t="s">
        <v>60</v>
      </c>
      <c r="Y2313" s="82" t="s">
        <v>60</v>
      </c>
      <c r="Z2313" s="82" t="s">
        <v>67</v>
      </c>
      <c r="AA2313" s="82" t="s">
        <v>67</v>
      </c>
      <c r="AB2313" s="82" t="s">
        <v>67</v>
      </c>
      <c r="AC2313" s="82"/>
      <c r="AD2313" s="82" t="s">
        <v>71</v>
      </c>
      <c r="AE2313" s="82" t="s">
        <v>71</v>
      </c>
      <c r="AF2313" s="82" t="s">
        <v>71</v>
      </c>
      <c r="AG2313" s="82" t="s">
        <v>71</v>
      </c>
      <c r="AH2313" s="82" t="s">
        <v>71</v>
      </c>
      <c r="AI2313" s="82" t="s">
        <v>71</v>
      </c>
      <c r="AJ2313" s="82"/>
      <c r="AK2313" s="82" t="s">
        <v>1484</v>
      </c>
      <c r="AL2313" s="82" t="s">
        <v>1484</v>
      </c>
      <c r="AM2313" s="239">
        <f>COUNTIF(H2313:AL2313,"PH")+COUNTIF(H2313:AL2313,"PH/L")+COUNTIF(H2313:AL2313,"PM")</f>
        <v>0</v>
      </c>
      <c r="AN2313" s="239">
        <f>COUNTIF(H2313:AL2313,"PD")+COUNTIF(H2313:AL2313,"PDD")+COUNTIF(H2313:AL2313,"P/DS")/2+COUNTIF(H2313:AL2313,"PMD")</f>
        <v>0</v>
      </c>
      <c r="AO2313" s="239">
        <f>COUNTIF(H2313:AL2313,"PN")+COUNTIF(H2313:AL2313,"P/NS")/2+COUNTIF(H2313:AL2313,"PH")+COUNTIF(H2313:AL2313,"PH/F")/2+COUNTIF(H2313:AL2313,"PH/L")/2+COUNTIF(H2313:AL2313,"PM")</f>
        <v>0</v>
      </c>
      <c r="AP2313" s="239">
        <f>COUNTIF(H2313:AL2313,"BH")+COUNTIF(H2313:AL2313,"AL/BL")+COUNTIF(H2313:AL2313,"UL/BL")+COUNTIF(H2313:AL2313,"BM")</f>
        <v>0</v>
      </c>
      <c r="AQ2313" s="239">
        <f>COUNTIF(H2313:AL2313,"DS")+COUNTIF(H2313:AL2313,"AL/DS")/2+COUNTIF(H2313:AL2313,"UL/DS")/2+COUNTIF(H2313:AL2313,"CT")+COUNTIF(H2313:AL2313,"MD")</f>
        <v>3</v>
      </c>
      <c r="AR2313" s="239">
        <f>COUNTIF(H2313:AL2313,"NS")+COUNTIF(H2313:AL2313,"AL/NS")/2+COUNTIF(H2313:AL2313,"UL/NS")/2+COUNTIF(H2313:AL2313,"BH")+COUNTIF(H2313:AL2313,"AL/BF")/2+COUNTIF(H2313:AL2313,"AL/BL")/2+COUNTIF(H2313:AL2313,"UL/BL")/2+COUNTIF(H2313:AL2313,"UL/BF")/2+COUNTIF(H2313:AL2313,"BM")</f>
        <v>11</v>
      </c>
      <c r="AS2313" s="239">
        <f>COUNTIF(H2313:AL2313,"AL")+COUNTIF(H2313:AL2313,"AL/DS")/2+COUNTIF(H2313:AL2313,"AL/NS")/2+COUNTIF(H2313:AL2313,"NH")+COUNTIF(H2313:AL2313,"SL")+COUNTIF(H2313:AL2313,"NHD")+COUNTIF(H2313:AL2313,"B")+COUNTIF(H2313:AL2313,"HL")+COUNTIF(H2313:AL2313,"AL/BF")/2+COUNTIF(H2313:AL2313,"AL/BL")/2</f>
        <v>4</v>
      </c>
      <c r="AT2313" s="255">
        <f>COUNTIF(H2313:AL2313,"PD")+COUNTIF(H2313:AL2313,"PN")+COUNTIF(H2313:AL2313,"P/DS")/2+COUNTIF(H2313:AL2313,"P/NS")/2+COUNTIF(H2313:AL2313,"DS")+COUNTIF(H2313:AL2313,"NS")+COUNTIF(H2313:AL2313,"AL")+COUNTIF(H2313:AL2313,"AL/DS")+COUNTIF(H2313:AL2313,"AL/NS")+COUNTIF(H2313:AL2313,"NH")+COUNTIF(H2313:AL2313,"SL")+COUNTIF(H2313:AL2313,"UL/DS")/2+COUNTIF(H2313:AL2313,"UL/NS")/2+COUNTIF(H2313:AL2313,"CT")+COUNTIF(H2313:AL2313,"NHD")+COUNTIF(H2313:AL2313,"PDD")+COUNTIF(H2313:AL2313,"B")+COUNTIF(H2313:AL2313,"HL")+COUNTIF(H2313:AL2313,"PH")+COUNTIF(H2313:AL2313,"BH")+COUNTIF(H2313:AL2313,"AL/BF")+COUNTIF(H2313:AL2313,"AL/BL")+COUNTIF(H2313:AL2313,"UL/BF")/2+COUNTIF(H2313:AL2313,"UL/BL")/2+COUNTIF(H2313:AL2313,"PH/F")/2+COUNTIF(H2313:AL2313,"PH/L")/2+COUNTIF(H2313:AL2313,"MD")+COUNTIF(H2313:AL2313,"PMD")+COUNTIF(H2313:AL2313,"PM")+COUNTIF(H2313:AL2313,"BM")</f>
        <v>18</v>
      </c>
      <c r="AU2313" s="255">
        <f>COUNTIF(H2313:AL2313,"P/DS")/2+COUNTIF(H2313:AL2313,"P/NS")/2+COUNTIF(H2313:AL2313,"IL")+COUNTIF(H2313:AL2313,"NL")+COUNTIF(H2313:AL2313,"UL")+COUNTIF(H2313:AL2313,"UL/DS")/2+COUNTIF(H2313:AL2313,"UL/NS")/2+COUNTIF(H2313:AL2313,"KT")+COUNTIF(H2313:AL2313,"UL/BF")/2+COUNTIF(H2313:AL2313,"UL/BL")/2+COUNTIF(H2313:AL2313,"PH/F")/2+COUNTIF(H2313:AL2313,"PH/L")/2+COUNTIF(H2313:AL2313,"NB")</f>
        <v>6</v>
      </c>
      <c r="AV2313" s="258">
        <f>COUNTIF(H2313:AL2313,"PN")+COUNTIF(H2313:AL2313,"TVD")+COUNTIF(H2313:AL2313,"PH")+COUNTIF(H2313:AL2313,"PM")+COUNTIF(H2313:AL2313,"PDD")-COUNTIFS(H2313:AL2313,"PN",H2320:AL2320,"&gt;=3")-COUNTIFS(H2313:AL2313,"PM",H2320:AL2320,"&gt;=3")</f>
        <v>0</v>
      </c>
      <c r="AW2313" s="258">
        <f>COUNTIF(H2313:AL2313,"NS")+COUNTIF(H2313:AL2313,"D")+COUNTIF(H2313:AL2313,"BH")+COUNTIF(H2313:AL2313,"NHD")+COUNTIF(H2313:AL2313,"BM")-COUNTIFS(H2313:AL2313,"NS",H2320:AL2320,"&gt;=3")-COUNTIFS(H2313:AL2313,"BH",H2320:AL2320,"&gt;=3")-COUNTIFS(H2313:AL2313,"BM",H2320:AL2320,"&gt;=3")</f>
        <v>12</v>
      </c>
      <c r="AX2313" s="255">
        <f>COUNTIF(H2313:AL2313,"AL")+COUNTIF(H2313:AL2313,"AL/DS")/2+COUNTIF(H2313:AL2313,"AL/NS")/2+COUNTIF(H2313:AL2313,"AL/BF")+COUNTIF(H2313:AL2313,"AL/BL")/2</f>
        <v>3</v>
      </c>
      <c r="AY2313" s="255">
        <f>COUNTIF(H2313:AL2313,"SL")</f>
        <v>0</v>
      </c>
      <c r="AZ2313" s="255">
        <f>COUNTIF(H2313:AL2313,"NH")</f>
        <v>1</v>
      </c>
      <c r="BA2313" s="255">
        <f>COUNTIF(H2313:AL2313,"HL")</f>
        <v>0</v>
      </c>
      <c r="BB2313" s="255">
        <f>COUNTIF(G2313:AL2313,"P/DS")/2+COUNTIF(G2313:AL2313,"P/NS")/2+COUNTIF(G2313:AL2313,"UL")+COUNTIF(G2313:AL2313,"UL/DS")/2+COUNTIF(G2313:AL2313,"UL/NS")/2+COUNTIF(G2313:AL2313,"UL/BL")/2+COUNTIF(G2313:AL2313,"UL/BF")/2+COUNTIF(G2313:AL2313,"PH/F")/2+COUNTIF(G2313:AL2313,"PH/L")/2</f>
        <v>6</v>
      </c>
      <c r="BC2313" s="255">
        <f>COUNTIF(H2313:AL2313,"NB")</f>
        <v>0</v>
      </c>
      <c r="BD2313" s="255">
        <f>COUNTIF(H2313:AL2313,"NL")</f>
        <v>0</v>
      </c>
      <c r="BE2313" s="255">
        <f>COUNTIF(H2313:AL2313,"IL")</f>
        <v>0</v>
      </c>
      <c r="BF2313" s="255">
        <f>COUNTIF(H2313:AL2313,"KT")</f>
        <v>0</v>
      </c>
      <c r="BG2313" s="255">
        <f>COUNTIF(H2313:AL2313,"L70")</f>
        <v>0</v>
      </c>
      <c r="BH2313" s="255">
        <f>COUNTIF(H2313:AL2313,"MD")</f>
        <v>0</v>
      </c>
      <c r="BI2313" s="255">
        <f>COUNTIF(H2313:AL2313,"PMD")</f>
        <v>0</v>
      </c>
      <c r="BJ2313" s="255">
        <f>COUNTIF(H2313:AL2313,"PM")</f>
        <v>0</v>
      </c>
      <c r="BK2313" s="255">
        <f>COUNTIF(H2313:AL2313,"BM")</f>
        <v>0</v>
      </c>
      <c r="BL2313" s="261">
        <f>SUMIF(H2313:AL2313,"PD",H2314:AL2314)+SUMIF(H2313:AL2313,"PN",H2314:AL2314)+SUMIF(H2313:AL2313,"P/DS",H2314:AL2314)+SUMIF(H2313:AL2313,"PN/F",H2314:AL2314)+SUMIF(H2313:AL2313,"PN/L",H2314:AL2314)+SUMIF(H2313:AL2313,"TV",H2314:AL2314)+SUMIF(H2313:AL2313,"TVD",H2314:AL2314)+SUMIF(H2313:AL2313,"PDD",H2314:AL2314)</f>
        <v>0</v>
      </c>
      <c r="BM2313" s="261">
        <f>SUMIF(H2313:AL2313,"PD",H2315:AL2315)+SUMIF(H2313:AL2313,"PN",H2315:AL2315)+SUMIF(H2313:AL2313,"P/DS",H2315:AL2315)+SUMIF(H2313:AL2313,"PN/F",H2315:AL2315)+SUMIF(H2313:AL2313,"PN/L",H2315:AL2315)+SUMIF(H2313:AL2313,"TV",H2315:AL2315)+SUMIF(H2313:AL2313,"TVD",H2315:AL2315)+SUMIF(H2313:AL2313,"PDD",H2315:AL2315)+SUMIF(H2313:AL2313,"PMD",H2315:AL2315)</f>
        <v>0</v>
      </c>
      <c r="BN2313" s="261">
        <f>SUMIF(H2313:AL2313,"PD",H2316:AL2316)+SUMIF(H2313:AL2313,"PN",H2316:AL2316)+SUMIF(H2313:AL2313,"P/DS",H2316:AL2316)+SUMIF(H2313:AL2313,"PN/F",H2316:AL2316)+SUMIF(H2313:AL2313,"PN/L",H2316:AL2316)+SUMIF(H2313:AL2313,"TV",H2316:AL2316)+SUMIF(H2313:AL2313,"TVD",H2316:AL2316)</f>
        <v>0</v>
      </c>
      <c r="BO2313" s="261">
        <f>SUMIF(H2313:AL2313,"PD",H2317:AL2317)+SUMIF(H2313:AL2313,"PN",H2317:AL2317)+SUMIF(H2313:AL2313,"P/DS",H2317:AL2317)+SUMIF(H2313:AL2313,"PN/F",H2317:AL2317)+SUMIF(H2313:AL2313,"PN/L",H2317:AL2317)+SUMIF(H2313:AL2313,"TV",H2317:AL2317)+SUMIF(H2313:AL2313,"TVD",H2317:AL2317)</f>
        <v>0</v>
      </c>
      <c r="BP2313" s="261">
        <f>SUMIF(H2313:AL2313,"PD",H2318:AL2318)+SUMIF(H2313:AL2313,"PN",H2318:AL2318)+SUMIF(H2313:AL2313,"P/DS",H2318:AL2318)+SUMIF(H2313:AL2313,"PN/F",H2318:AL2318)+SUMIF(H2313:AL2313,"PN/L",H2318:AL2318)+SUMIF(H2313:AL2313,"TV",H2318:AL2318)+SUMIF(H2313:AL2313,"TVD",H2318:AL2318)+SUMIF(H2313:AL2313,"PDD",H2318:AL2318)+SUMIF(H2313:AL2313,"PH",H2318:AL2318)+SUMIF(H2313:AL2313,"PM",H2318:AL2318)</f>
        <v>0</v>
      </c>
      <c r="BQ2313" s="261">
        <f>SUMIF(H2313:AL2313,"PD",H2319:AL2319)+SUMIF(H2313:AL2313,"PN",H2319:AL2319)+SUMIF(H2313:AL2313,"P/DS",H2319:AL2319)+SUMIF(H2313:AL2313,"PN/F",H2319:AL2319)+SUMIF(H2313:AL2313,"PN/L",H2319:AL2319)+SUMIF(H2313:AL2313,"TV",H2319:AL2319)+SUMIF(H2313:AL2313,"TVD",H2319:AL2319)+SUMIF(H2313:AL2313,"PDD",H2319:AL2319)+SUMIF(H2313:AL2313,"PH",H2319:AL2319)+SUMIF(H2313:AL2313,"PM",H2319:AL2319)</f>
        <v>0</v>
      </c>
      <c r="BR2313" s="269">
        <f>SUM(H2314:AL2314)-BL2313</f>
        <v>15</v>
      </c>
      <c r="BS2313" s="269">
        <f>SUM(H2315:AL2315)-BM2313</f>
        <v>7</v>
      </c>
      <c r="BT2313" s="269">
        <f>SUM(H2316:AL2316)-BN2313</f>
        <v>0</v>
      </c>
      <c r="BU2313" s="269">
        <f>SUM(H2317:AL2317)-BO2313</f>
        <v>6.5</v>
      </c>
      <c r="BV2313" s="269">
        <f>SUM(H2318:AL2318)-BP2313</f>
        <v>0</v>
      </c>
      <c r="BW2313" s="269">
        <f>SUM(H2319:AL2319)-BQ2313</f>
        <v>0</v>
      </c>
      <c r="BX2313" s="255">
        <f>SUMIF(H2313:AL2313,"PD",H2320:AL2320)+SUMIF(H2313:AL2313,"PN",H2320:AL2320)+SUMIF(H2313:AL2313,"P/DS",H2320:AL2320)+SUMIF(H2313:AL2313,"PN/F",H2320:AL2320)+SUMIF(H2313:AL2313,"PN/L",H2320:AL2320)</f>
        <v>0</v>
      </c>
      <c r="BY2313" s="255">
        <f>SUM(H2320:AL2320)-BX2313</f>
        <v>0</v>
      </c>
      <c r="BZ2313" s="255">
        <f t="shared" ref="BZ2313" si="790">+SUM(BL2313:BW2320)</f>
        <v>28.5</v>
      </c>
      <c r="CA2313" s="266">
        <f>(COUNTIFS(H2313:AL2313,"PD",H2314:AL2314,"&gt;=2"))*0.5-IF(CN2313="VP",COUNTIFS($H$16:$AL$16,"SAT",H2313:AL2313,"PD",H2314:AL2314,"&gt;=2"))*0.5</f>
        <v>0</v>
      </c>
      <c r="CB2313" s="266">
        <f>(COUNTIFS(H2313:AL2313,"PN",H2315:AL2315,"&gt;=0.5",H2314:AL2314,"&gt;=1.5"))*0.5+COUNTIFS(H2313:AL2313,"PDD",H2315:AL2315,"&gt;=0.5",H2314:AL2314,"&gt;=1.5")*0.5</f>
        <v>0</v>
      </c>
      <c r="CC2313" s="273">
        <f>(COUNTIFS(H2313:AL2313,"TV",H2315:AL2315,"&gt;=10"))*0.5+(COUNTIFS(H2313:AL2313,"PMD",H2315:AL2315,"&gt;=2"))*0.5</f>
        <v>0</v>
      </c>
      <c r="CD2313" s="266">
        <f>(COUNTIFS(H2313:AL2313,"TVD",H2317:AL2317,"&gt;=6.5",H2315:AL2315,"&gt;=3.5"))*0.5</f>
        <v>0</v>
      </c>
      <c r="CE2313" s="266">
        <f>(COUNTIFS(H2313:AL2313,"PD",H2318:AL2318,"&gt;=10"))*0.5</f>
        <v>0</v>
      </c>
      <c r="CF2313" s="266">
        <f>(COUNTIFS(H2313:AL2313,"PDD",H2318:AL2318,"&gt;=3.5",H2319:AL2319,"&gt;=6.5")+COUNTIFS(H2313:AL2313,"PH",H2319:AL2319,"&gt;=0.5",H2318:AL2318,"&gt;=1.5")+COUNTIFS(H2313:AL2313,"PM",H2319:AL2319,"&gt;=0.5",H2318:AL2318,"&gt;=1.5"))*0.5</f>
        <v>0</v>
      </c>
      <c r="CG2313" s="266">
        <f>(COUNTIFS(H2313:AL2313,"DS",H2314:AL2314,"&gt;=2")+COUNTIFS(H2313:AL2313,"AL/DS",H2314:AL2314,"&gt;=2"))*0.5-IF(CN2313="VP",COUNTIFS($H$16:$AL$16,"SAT",H2313:AL2313,"DS",H2314:AL2314,"&gt;=2"))*0.5</f>
        <v>0</v>
      </c>
      <c r="CH2313" s="266">
        <f>(COUNTIFS(H2313:AL2313,"NS",H2315:AL2315,"&gt;=0.5",H2314:AL2314,"&gt;=1.5")+COUNTIFS(H2313:AL2313,"AL/NS",H2315:AL2315,"&gt;=0.5",H2314:AL2314,"&gt;=1.5")+COUNTIFS(H2313:AL2313,"NHD",H2315:AL2315,"&gt;=4.5",H2318:AL2318,"&gt;=2",H2314:AL2314,"&gt;=1.5"))*0.5</f>
        <v>4.5</v>
      </c>
      <c r="CI2313" s="266">
        <f>(COUNTIF(H2315:AL2315,"&gt;=10")+COUNTIFS(H2313:AL2313,"MD",H2315:AL2315,"&gt;=2")-COUNTIFS(H2313:AL2313,"TV",H2315:AL2315,"&gt;=10"))*0.5</f>
        <v>0</v>
      </c>
      <c r="CJ2313" s="266">
        <f>(COUNTIFS(H2313:AL2313,"D",H2317:AL2317,"&gt;=6.5",H2315:AL2315,"&gt;=3.5"))*0.5</f>
        <v>0</v>
      </c>
      <c r="CK2313" s="266">
        <f>(COUNTIF(H2318:AL2318,"&gt;=10")-COUNTIFS(H2313:AL2313,"PD",H2318:AL2318,"&gt;=10"))*0.5</f>
        <v>0</v>
      </c>
      <c r="CL2313" s="265">
        <f>(COUNTIFS(H2313:AL2313,"NHD",H2318:AL2318,"&gt;=3.5",H2319:AL2319,"&gt;=6.5")+COUNTIFS(H2313:AL2313,"BH",H2318:AL2318,"&gt;=1.5",H2319:AL2319,"&gt;=0.5")+COUNTIFS(H2313:AL2313,"BM",H2318:AL2318,"&gt;=1.5",H2319:AL2319,"&gt;=0.5")+COUNTIFS(H2313:AL2313,"D",H2318:AL2318,"&gt;=1.5",H2319:AL2319,"&gt;=0.5"))*0.5</f>
        <v>0</v>
      </c>
      <c r="CM2313" s="272"/>
      <c r="CN2313" s="264" t="s">
        <v>723</v>
      </c>
      <c r="CO2313" s="125">
        <f t="shared" ref="CO2313" si="791">+AM2313+AN2313+AO2313+AP2313+AQ2313+AR2313+AS2313+AU2313+BG2313</f>
        <v>24</v>
      </c>
      <c r="CP2313" s="225">
        <f>+SUM(I2314:I2319)-I2320</f>
        <v>8.5</v>
      </c>
      <c r="CQ2313" s="225">
        <f>+SUM(J2314:J2319)-J2320</f>
        <v>2</v>
      </c>
      <c r="CR2313" s="225">
        <f>+SUM(K2314:K2319)-K2320</f>
        <v>2</v>
      </c>
      <c r="CS2313" s="126"/>
      <c r="CT2313" s="126"/>
      <c r="CU2313" s="126"/>
      <c r="CV2313" s="126"/>
      <c r="CW2313" s="126"/>
      <c r="CX2313" s="126"/>
      <c r="CY2313" s="126"/>
      <c r="CZ2313" s="126"/>
      <c r="DA2313" s="126"/>
      <c r="DB2313" s="126"/>
      <c r="DC2313" s="126"/>
      <c r="DD2313" s="126"/>
      <c r="DE2313" s="126"/>
      <c r="DF2313" s="126" t="e">
        <f>+SUM(#REF!)</f>
        <v>#REF!</v>
      </c>
    </row>
    <row r="2314" spans="1:110" s="70" customFormat="1" ht="15" customHeight="1">
      <c r="A2314" s="228"/>
      <c r="B2314" s="360"/>
      <c r="C2314" s="363"/>
      <c r="D2314" s="237"/>
      <c r="E2314" s="237"/>
      <c r="F2314" s="242" t="s">
        <v>82</v>
      </c>
      <c r="G2314" s="71">
        <v>1.5</v>
      </c>
      <c r="H2314" s="83"/>
      <c r="I2314" s="83"/>
      <c r="J2314" s="83">
        <v>1.5</v>
      </c>
      <c r="K2314" s="83">
        <v>1.5</v>
      </c>
      <c r="L2314" s="83">
        <v>1.5</v>
      </c>
      <c r="M2314" s="83">
        <v>1.5</v>
      </c>
      <c r="N2314" s="83">
        <v>2</v>
      </c>
      <c r="O2314" s="83"/>
      <c r="P2314" s="83">
        <v>2</v>
      </c>
      <c r="Q2314" s="83">
        <v>1.5</v>
      </c>
      <c r="R2314" s="83">
        <v>1.5</v>
      </c>
      <c r="S2314" s="83">
        <v>1.5</v>
      </c>
      <c r="T2314" s="83">
        <v>0.5</v>
      </c>
      <c r="U2314" s="83"/>
      <c r="V2314" s="83"/>
      <c r="W2314" s="83"/>
      <c r="X2314" s="83"/>
      <c r="Y2314" s="83"/>
      <c r="Z2314" s="83"/>
      <c r="AA2314" s="83"/>
      <c r="AB2314" s="83"/>
      <c r="AC2314" s="79"/>
      <c r="AD2314" s="79"/>
      <c r="AE2314" s="79"/>
      <c r="AF2314" s="79"/>
      <c r="AG2314" s="79"/>
      <c r="AH2314" s="79"/>
      <c r="AI2314" s="79"/>
      <c r="AJ2314" s="79"/>
      <c r="AK2314" s="79"/>
      <c r="AL2314" s="79"/>
      <c r="AM2314" s="240"/>
      <c r="AN2314" s="240"/>
      <c r="AO2314" s="240"/>
      <c r="AP2314" s="240"/>
      <c r="AQ2314" s="240"/>
      <c r="AR2314" s="240"/>
      <c r="AS2314" s="240"/>
      <c r="AT2314" s="256"/>
      <c r="AU2314" s="256"/>
      <c r="AV2314" s="259"/>
      <c r="AW2314" s="259"/>
      <c r="AX2314" s="256"/>
      <c r="AY2314" s="256"/>
      <c r="AZ2314" s="256"/>
      <c r="BA2314" s="256"/>
      <c r="BB2314" s="256"/>
      <c r="BC2314" s="256"/>
      <c r="BD2314" s="256"/>
      <c r="BE2314" s="256"/>
      <c r="BF2314" s="256"/>
      <c r="BG2314" s="256"/>
      <c r="BH2314" s="256"/>
      <c r="BI2314" s="256"/>
      <c r="BJ2314" s="256"/>
      <c r="BK2314" s="256"/>
      <c r="BL2314" s="262"/>
      <c r="BM2314" s="262"/>
      <c r="BN2314" s="262"/>
      <c r="BO2314" s="262"/>
      <c r="BP2314" s="262"/>
      <c r="BQ2314" s="262"/>
      <c r="BR2314" s="270"/>
      <c r="BS2314" s="270"/>
      <c r="BT2314" s="270"/>
      <c r="BU2314" s="270"/>
      <c r="BV2314" s="270"/>
      <c r="BW2314" s="270"/>
      <c r="BX2314" s="256"/>
      <c r="BY2314" s="256"/>
      <c r="BZ2314" s="256"/>
      <c r="CA2314" s="267"/>
      <c r="CB2314" s="267"/>
      <c r="CC2314" s="274"/>
      <c r="CD2314" s="267"/>
      <c r="CE2314" s="267"/>
      <c r="CF2314" s="267"/>
      <c r="CG2314" s="267"/>
      <c r="CH2314" s="267"/>
      <c r="CI2314" s="267"/>
      <c r="CJ2314" s="267"/>
      <c r="CK2314" s="267"/>
      <c r="CL2314" s="265"/>
      <c r="CM2314" s="272"/>
      <c r="CN2314" s="264"/>
      <c r="CO2314" s="125"/>
      <c r="CP2314" s="226"/>
      <c r="CQ2314" s="226"/>
      <c r="CR2314" s="226"/>
      <c r="CS2314" s="126"/>
      <c r="CT2314" s="126"/>
      <c r="CU2314" s="126"/>
      <c r="CV2314" s="126"/>
      <c r="CW2314" s="126"/>
      <c r="CX2314" s="126"/>
      <c r="CY2314" s="126"/>
      <c r="CZ2314" s="126"/>
      <c r="DA2314" s="126"/>
      <c r="DB2314" s="126"/>
      <c r="DC2314" s="126"/>
      <c r="DD2314" s="126"/>
      <c r="DE2314" s="126"/>
      <c r="DF2314" s="126"/>
    </row>
    <row r="2315" spans="1:110" s="70" customFormat="1" ht="15" customHeight="1">
      <c r="A2315" s="228"/>
      <c r="B2315" s="360"/>
      <c r="C2315" s="363"/>
      <c r="D2315" s="237"/>
      <c r="E2315" s="237"/>
      <c r="F2315" s="243"/>
      <c r="G2315" s="72">
        <v>2</v>
      </c>
      <c r="H2315" s="84"/>
      <c r="I2315" s="84">
        <v>2</v>
      </c>
      <c r="J2315" s="84">
        <v>0.5</v>
      </c>
      <c r="K2315" s="84">
        <v>0.5</v>
      </c>
      <c r="L2315" s="84">
        <v>0.5</v>
      </c>
      <c r="M2315" s="84">
        <v>0.5</v>
      </c>
      <c r="N2315" s="84">
        <v>0.5</v>
      </c>
      <c r="O2315" s="84"/>
      <c r="P2315" s="84">
        <v>0.5</v>
      </c>
      <c r="Q2315" s="84">
        <v>0.5</v>
      </c>
      <c r="R2315" s="84">
        <v>0.5</v>
      </c>
      <c r="S2315" s="84">
        <v>0.5</v>
      </c>
      <c r="T2315" s="84">
        <v>0.5</v>
      </c>
      <c r="U2315" s="84"/>
      <c r="V2315" s="84"/>
      <c r="W2315" s="84"/>
      <c r="X2315" s="84"/>
      <c r="Y2315" s="84"/>
      <c r="Z2315" s="84"/>
      <c r="AA2315" s="84"/>
      <c r="AB2315" s="84"/>
      <c r="AC2315" s="80"/>
      <c r="AD2315" s="80"/>
      <c r="AE2315" s="80"/>
      <c r="AF2315" s="80"/>
      <c r="AG2315" s="80"/>
      <c r="AH2315" s="80"/>
      <c r="AI2315" s="80"/>
      <c r="AJ2315" s="80"/>
      <c r="AK2315" s="80"/>
      <c r="AL2315" s="80"/>
      <c r="AM2315" s="240"/>
      <c r="AN2315" s="240"/>
      <c r="AO2315" s="240"/>
      <c r="AP2315" s="240"/>
      <c r="AQ2315" s="240"/>
      <c r="AR2315" s="240"/>
      <c r="AS2315" s="240"/>
      <c r="AT2315" s="256"/>
      <c r="AU2315" s="256"/>
      <c r="AV2315" s="259"/>
      <c r="AW2315" s="259"/>
      <c r="AX2315" s="256"/>
      <c r="AY2315" s="256"/>
      <c r="AZ2315" s="256"/>
      <c r="BA2315" s="256"/>
      <c r="BB2315" s="256"/>
      <c r="BC2315" s="256"/>
      <c r="BD2315" s="256"/>
      <c r="BE2315" s="256"/>
      <c r="BF2315" s="256"/>
      <c r="BG2315" s="256"/>
      <c r="BH2315" s="256"/>
      <c r="BI2315" s="256"/>
      <c r="BJ2315" s="256"/>
      <c r="BK2315" s="256"/>
      <c r="BL2315" s="262"/>
      <c r="BM2315" s="262"/>
      <c r="BN2315" s="262"/>
      <c r="BO2315" s="262"/>
      <c r="BP2315" s="262"/>
      <c r="BQ2315" s="262"/>
      <c r="BR2315" s="270"/>
      <c r="BS2315" s="270"/>
      <c r="BT2315" s="270"/>
      <c r="BU2315" s="270"/>
      <c r="BV2315" s="270"/>
      <c r="BW2315" s="270"/>
      <c r="BX2315" s="256"/>
      <c r="BY2315" s="256"/>
      <c r="BZ2315" s="256"/>
      <c r="CA2315" s="267"/>
      <c r="CB2315" s="267"/>
      <c r="CC2315" s="274"/>
      <c r="CD2315" s="267"/>
      <c r="CE2315" s="267"/>
      <c r="CF2315" s="267"/>
      <c r="CG2315" s="267"/>
      <c r="CH2315" s="267"/>
      <c r="CI2315" s="267"/>
      <c r="CJ2315" s="267"/>
      <c r="CK2315" s="267"/>
      <c r="CL2315" s="265"/>
      <c r="CM2315" s="272"/>
      <c r="CN2315" s="264"/>
      <c r="CO2315" s="125"/>
      <c r="CP2315" s="226"/>
      <c r="CQ2315" s="226"/>
      <c r="CR2315" s="226"/>
      <c r="CS2315" s="126"/>
      <c r="CT2315" s="126"/>
      <c r="CU2315" s="126"/>
      <c r="CV2315" s="126"/>
      <c r="CW2315" s="126"/>
      <c r="CX2315" s="126"/>
      <c r="CY2315" s="126"/>
      <c r="CZ2315" s="126"/>
      <c r="DA2315" s="126"/>
      <c r="DB2315" s="126"/>
      <c r="DC2315" s="126"/>
      <c r="DD2315" s="126"/>
      <c r="DE2315" s="126"/>
      <c r="DF2315" s="126"/>
    </row>
    <row r="2316" spans="1:110" s="70" customFormat="1" ht="15" customHeight="1">
      <c r="A2316" s="228"/>
      <c r="B2316" s="360"/>
      <c r="C2316" s="363"/>
      <c r="D2316" s="237"/>
      <c r="E2316" s="237"/>
      <c r="F2316" s="243"/>
      <c r="G2316" s="72">
        <v>2.1</v>
      </c>
      <c r="H2316" s="84"/>
      <c r="I2316" s="84"/>
      <c r="J2316" s="84"/>
      <c r="K2316" s="84"/>
      <c r="L2316" s="84"/>
      <c r="M2316" s="84"/>
      <c r="N2316" s="84"/>
      <c r="O2316" s="84"/>
      <c r="P2316" s="84"/>
      <c r="Q2316" s="84"/>
      <c r="R2316" s="84"/>
      <c r="S2316" s="84"/>
      <c r="T2316" s="84"/>
      <c r="U2316" s="84"/>
      <c r="V2316" s="84"/>
      <c r="W2316" s="84"/>
      <c r="X2316" s="84"/>
      <c r="Y2316" s="84"/>
      <c r="Z2316" s="84"/>
      <c r="AA2316" s="84"/>
      <c r="AB2316" s="84"/>
      <c r="AC2316" s="80"/>
      <c r="AD2316" s="80"/>
      <c r="AE2316" s="80"/>
      <c r="AF2316" s="80"/>
      <c r="AG2316" s="80"/>
      <c r="AH2316" s="80"/>
      <c r="AI2316" s="80"/>
      <c r="AJ2316" s="80"/>
      <c r="AK2316" s="80"/>
      <c r="AL2316" s="80"/>
      <c r="AM2316" s="240"/>
      <c r="AN2316" s="240"/>
      <c r="AO2316" s="240"/>
      <c r="AP2316" s="240"/>
      <c r="AQ2316" s="240"/>
      <c r="AR2316" s="240"/>
      <c r="AS2316" s="240"/>
      <c r="AT2316" s="256"/>
      <c r="AU2316" s="256"/>
      <c r="AV2316" s="259"/>
      <c r="AW2316" s="259"/>
      <c r="AX2316" s="256"/>
      <c r="AY2316" s="256"/>
      <c r="AZ2316" s="256"/>
      <c r="BA2316" s="256"/>
      <c r="BB2316" s="256"/>
      <c r="BC2316" s="256"/>
      <c r="BD2316" s="256"/>
      <c r="BE2316" s="256"/>
      <c r="BF2316" s="256"/>
      <c r="BG2316" s="256"/>
      <c r="BH2316" s="256"/>
      <c r="BI2316" s="256"/>
      <c r="BJ2316" s="256"/>
      <c r="BK2316" s="256"/>
      <c r="BL2316" s="262"/>
      <c r="BM2316" s="262"/>
      <c r="BN2316" s="262"/>
      <c r="BO2316" s="262"/>
      <c r="BP2316" s="262"/>
      <c r="BQ2316" s="262"/>
      <c r="BR2316" s="270"/>
      <c r="BS2316" s="270"/>
      <c r="BT2316" s="270"/>
      <c r="BU2316" s="270"/>
      <c r="BV2316" s="270"/>
      <c r="BW2316" s="270"/>
      <c r="BX2316" s="256"/>
      <c r="BY2316" s="256"/>
      <c r="BZ2316" s="256"/>
      <c r="CA2316" s="267"/>
      <c r="CB2316" s="267"/>
      <c r="CC2316" s="274"/>
      <c r="CD2316" s="267"/>
      <c r="CE2316" s="267"/>
      <c r="CF2316" s="267"/>
      <c r="CG2316" s="267"/>
      <c r="CH2316" s="267"/>
      <c r="CI2316" s="267"/>
      <c r="CJ2316" s="267"/>
      <c r="CK2316" s="267"/>
      <c r="CL2316" s="265"/>
      <c r="CM2316" s="272"/>
      <c r="CN2316" s="264"/>
      <c r="CO2316" s="125"/>
      <c r="CP2316" s="226"/>
      <c r="CQ2316" s="226"/>
      <c r="CR2316" s="226"/>
      <c r="CS2316" s="126"/>
      <c r="CT2316" s="126"/>
      <c r="CU2316" s="126"/>
      <c r="CV2316" s="126"/>
      <c r="CW2316" s="126"/>
      <c r="CX2316" s="126"/>
      <c r="CY2316" s="126"/>
      <c r="CZ2316" s="126"/>
      <c r="DA2316" s="126"/>
      <c r="DB2316" s="126"/>
      <c r="DC2316" s="126"/>
      <c r="DD2316" s="126"/>
      <c r="DE2316" s="126"/>
      <c r="DF2316" s="126"/>
    </row>
    <row r="2317" spans="1:110" s="70" customFormat="1" ht="15" customHeight="1">
      <c r="A2317" s="228"/>
      <c r="B2317" s="360"/>
      <c r="C2317" s="363"/>
      <c r="D2317" s="237"/>
      <c r="E2317" s="237"/>
      <c r="F2317" s="243"/>
      <c r="G2317" s="72">
        <v>2.7</v>
      </c>
      <c r="H2317" s="84"/>
      <c r="I2317" s="84">
        <v>6.5</v>
      </c>
      <c r="J2317" s="84"/>
      <c r="K2317" s="84"/>
      <c r="L2317" s="84"/>
      <c r="M2317" s="84"/>
      <c r="N2317" s="84"/>
      <c r="O2317" s="84"/>
      <c r="P2317" s="84"/>
      <c r="Q2317" s="84"/>
      <c r="R2317" s="84"/>
      <c r="S2317" s="84"/>
      <c r="T2317" s="84"/>
      <c r="U2317" s="84"/>
      <c r="V2317" s="84"/>
      <c r="W2317" s="84"/>
      <c r="X2317" s="84"/>
      <c r="Y2317" s="84"/>
      <c r="Z2317" s="84"/>
      <c r="AA2317" s="84"/>
      <c r="AB2317" s="84"/>
      <c r="AC2317" s="80"/>
      <c r="AD2317" s="80"/>
      <c r="AE2317" s="80"/>
      <c r="AF2317" s="80"/>
      <c r="AG2317" s="80"/>
      <c r="AH2317" s="80"/>
      <c r="AI2317" s="80"/>
      <c r="AJ2317" s="80"/>
      <c r="AK2317" s="80"/>
      <c r="AL2317" s="80"/>
      <c r="AM2317" s="240"/>
      <c r="AN2317" s="240"/>
      <c r="AO2317" s="240"/>
      <c r="AP2317" s="240"/>
      <c r="AQ2317" s="240"/>
      <c r="AR2317" s="240"/>
      <c r="AS2317" s="240"/>
      <c r="AT2317" s="256"/>
      <c r="AU2317" s="256"/>
      <c r="AV2317" s="259"/>
      <c r="AW2317" s="259"/>
      <c r="AX2317" s="256"/>
      <c r="AY2317" s="256"/>
      <c r="AZ2317" s="256"/>
      <c r="BA2317" s="256"/>
      <c r="BB2317" s="256"/>
      <c r="BC2317" s="256"/>
      <c r="BD2317" s="256"/>
      <c r="BE2317" s="256"/>
      <c r="BF2317" s="256"/>
      <c r="BG2317" s="256"/>
      <c r="BH2317" s="256"/>
      <c r="BI2317" s="256"/>
      <c r="BJ2317" s="256"/>
      <c r="BK2317" s="256"/>
      <c r="BL2317" s="262"/>
      <c r="BM2317" s="262"/>
      <c r="BN2317" s="262"/>
      <c r="BO2317" s="262"/>
      <c r="BP2317" s="262"/>
      <c r="BQ2317" s="262"/>
      <c r="BR2317" s="270"/>
      <c r="BS2317" s="270"/>
      <c r="BT2317" s="270"/>
      <c r="BU2317" s="270"/>
      <c r="BV2317" s="270"/>
      <c r="BW2317" s="270"/>
      <c r="BX2317" s="256"/>
      <c r="BY2317" s="256"/>
      <c r="BZ2317" s="256"/>
      <c r="CA2317" s="267"/>
      <c r="CB2317" s="267"/>
      <c r="CC2317" s="274"/>
      <c r="CD2317" s="267"/>
      <c r="CE2317" s="267"/>
      <c r="CF2317" s="267"/>
      <c r="CG2317" s="267"/>
      <c r="CH2317" s="267"/>
      <c r="CI2317" s="267"/>
      <c r="CJ2317" s="267"/>
      <c r="CK2317" s="267"/>
      <c r="CL2317" s="265"/>
      <c r="CM2317" s="272"/>
      <c r="CN2317" s="264"/>
      <c r="CO2317" s="125"/>
      <c r="CP2317" s="226"/>
      <c r="CQ2317" s="226"/>
      <c r="CR2317" s="226"/>
      <c r="CS2317" s="126"/>
      <c r="CT2317" s="126"/>
      <c r="CU2317" s="126"/>
      <c r="CV2317" s="126"/>
      <c r="CW2317" s="126"/>
      <c r="CX2317" s="126"/>
      <c r="CY2317" s="126"/>
      <c r="CZ2317" s="126"/>
      <c r="DA2317" s="126"/>
      <c r="DB2317" s="126"/>
      <c r="DC2317" s="126"/>
      <c r="DD2317" s="126"/>
      <c r="DE2317" s="126"/>
      <c r="DF2317" s="126"/>
    </row>
    <row r="2318" spans="1:110" s="70" customFormat="1" ht="15" customHeight="1">
      <c r="A2318" s="228"/>
      <c r="B2318" s="360"/>
      <c r="C2318" s="363"/>
      <c r="D2318" s="237"/>
      <c r="E2318" s="237"/>
      <c r="F2318" s="243"/>
      <c r="G2318" s="72">
        <v>3</v>
      </c>
      <c r="H2318" s="84"/>
      <c r="I2318" s="84"/>
      <c r="J2318" s="84"/>
      <c r="K2318" s="84"/>
      <c r="L2318" s="84"/>
      <c r="M2318" s="84"/>
      <c r="N2318" s="84"/>
      <c r="O2318" s="84"/>
      <c r="P2318" s="84"/>
      <c r="Q2318" s="84"/>
      <c r="R2318" s="84"/>
      <c r="S2318" s="84"/>
      <c r="T2318" s="84"/>
      <c r="U2318" s="84"/>
      <c r="V2318" s="84"/>
      <c r="W2318" s="84"/>
      <c r="X2318" s="84"/>
      <c r="Y2318" s="84"/>
      <c r="Z2318" s="84"/>
      <c r="AA2318" s="84"/>
      <c r="AB2318" s="84"/>
      <c r="AC2318" s="80"/>
      <c r="AD2318" s="80"/>
      <c r="AE2318" s="80"/>
      <c r="AF2318" s="80"/>
      <c r="AG2318" s="80"/>
      <c r="AH2318" s="80"/>
      <c r="AI2318" s="80"/>
      <c r="AJ2318" s="80"/>
      <c r="AK2318" s="80"/>
      <c r="AL2318" s="80"/>
      <c r="AM2318" s="240"/>
      <c r="AN2318" s="240"/>
      <c r="AO2318" s="240"/>
      <c r="AP2318" s="240"/>
      <c r="AQ2318" s="240"/>
      <c r="AR2318" s="240"/>
      <c r="AS2318" s="240"/>
      <c r="AT2318" s="256"/>
      <c r="AU2318" s="256"/>
      <c r="AV2318" s="259"/>
      <c r="AW2318" s="259"/>
      <c r="AX2318" s="256"/>
      <c r="AY2318" s="256"/>
      <c r="AZ2318" s="256"/>
      <c r="BA2318" s="256"/>
      <c r="BB2318" s="256"/>
      <c r="BC2318" s="256"/>
      <c r="BD2318" s="256"/>
      <c r="BE2318" s="256"/>
      <c r="BF2318" s="256"/>
      <c r="BG2318" s="256"/>
      <c r="BH2318" s="256"/>
      <c r="BI2318" s="256"/>
      <c r="BJ2318" s="256"/>
      <c r="BK2318" s="256"/>
      <c r="BL2318" s="262"/>
      <c r="BM2318" s="262"/>
      <c r="BN2318" s="262"/>
      <c r="BO2318" s="262"/>
      <c r="BP2318" s="262"/>
      <c r="BQ2318" s="262"/>
      <c r="BR2318" s="270"/>
      <c r="BS2318" s="270"/>
      <c r="BT2318" s="270"/>
      <c r="BU2318" s="270"/>
      <c r="BV2318" s="270"/>
      <c r="BW2318" s="270"/>
      <c r="BX2318" s="256"/>
      <c r="BY2318" s="256"/>
      <c r="BZ2318" s="256"/>
      <c r="CA2318" s="267"/>
      <c r="CB2318" s="267"/>
      <c r="CC2318" s="274"/>
      <c r="CD2318" s="267"/>
      <c r="CE2318" s="267"/>
      <c r="CF2318" s="267"/>
      <c r="CG2318" s="267"/>
      <c r="CH2318" s="267"/>
      <c r="CI2318" s="267"/>
      <c r="CJ2318" s="267"/>
      <c r="CK2318" s="267"/>
      <c r="CL2318" s="265"/>
      <c r="CM2318" s="272"/>
      <c r="CN2318" s="264"/>
      <c r="CO2318" s="125"/>
      <c r="CP2318" s="226"/>
      <c r="CQ2318" s="226"/>
      <c r="CR2318" s="226"/>
      <c r="CS2318" s="126"/>
      <c r="CT2318" s="126"/>
      <c r="CU2318" s="126"/>
      <c r="CV2318" s="126"/>
      <c r="CW2318" s="126"/>
      <c r="CX2318" s="126"/>
      <c r="CY2318" s="126"/>
      <c r="CZ2318" s="126"/>
      <c r="DA2318" s="126"/>
      <c r="DB2318" s="126"/>
      <c r="DC2318" s="126"/>
      <c r="DD2318" s="126"/>
      <c r="DE2318" s="126"/>
      <c r="DF2318" s="126"/>
    </row>
    <row r="2319" spans="1:110" s="70" customFormat="1" ht="15" customHeight="1">
      <c r="A2319" s="228"/>
      <c r="B2319" s="360"/>
      <c r="C2319" s="363"/>
      <c r="D2319" s="237"/>
      <c r="E2319" s="237"/>
      <c r="F2319" s="244"/>
      <c r="G2319" s="73">
        <v>3.9</v>
      </c>
      <c r="H2319" s="85"/>
      <c r="I2319" s="85"/>
      <c r="J2319" s="85"/>
      <c r="K2319" s="85"/>
      <c r="L2319" s="85"/>
      <c r="M2319" s="85"/>
      <c r="N2319" s="85"/>
      <c r="O2319" s="85"/>
      <c r="P2319" s="85"/>
      <c r="Q2319" s="85"/>
      <c r="R2319" s="85"/>
      <c r="S2319" s="85"/>
      <c r="T2319" s="85"/>
      <c r="U2319" s="85"/>
      <c r="V2319" s="85"/>
      <c r="W2319" s="85"/>
      <c r="X2319" s="85"/>
      <c r="Y2319" s="85"/>
      <c r="Z2319" s="85"/>
      <c r="AA2319" s="85"/>
      <c r="AB2319" s="85"/>
      <c r="AC2319" s="81"/>
      <c r="AD2319" s="81"/>
      <c r="AE2319" s="81"/>
      <c r="AF2319" s="81"/>
      <c r="AG2319" s="81"/>
      <c r="AH2319" s="81"/>
      <c r="AI2319" s="81"/>
      <c r="AJ2319" s="81"/>
      <c r="AK2319" s="81"/>
      <c r="AL2319" s="81"/>
      <c r="AM2319" s="240"/>
      <c r="AN2319" s="240"/>
      <c r="AO2319" s="240"/>
      <c r="AP2319" s="240"/>
      <c r="AQ2319" s="240"/>
      <c r="AR2319" s="240"/>
      <c r="AS2319" s="240"/>
      <c r="AT2319" s="256"/>
      <c r="AU2319" s="256"/>
      <c r="AV2319" s="259"/>
      <c r="AW2319" s="259"/>
      <c r="AX2319" s="256"/>
      <c r="AY2319" s="256"/>
      <c r="AZ2319" s="256"/>
      <c r="BA2319" s="256"/>
      <c r="BB2319" s="256"/>
      <c r="BC2319" s="256"/>
      <c r="BD2319" s="256"/>
      <c r="BE2319" s="256"/>
      <c r="BF2319" s="256"/>
      <c r="BG2319" s="256"/>
      <c r="BH2319" s="256"/>
      <c r="BI2319" s="256"/>
      <c r="BJ2319" s="256"/>
      <c r="BK2319" s="256"/>
      <c r="BL2319" s="262"/>
      <c r="BM2319" s="262"/>
      <c r="BN2319" s="262"/>
      <c r="BO2319" s="262"/>
      <c r="BP2319" s="262"/>
      <c r="BQ2319" s="262"/>
      <c r="BR2319" s="270"/>
      <c r="BS2319" s="270"/>
      <c r="BT2319" s="270"/>
      <c r="BU2319" s="270"/>
      <c r="BV2319" s="270"/>
      <c r="BW2319" s="270"/>
      <c r="BX2319" s="256"/>
      <c r="BY2319" s="256"/>
      <c r="BZ2319" s="256"/>
      <c r="CA2319" s="267"/>
      <c r="CB2319" s="267"/>
      <c r="CC2319" s="274"/>
      <c r="CD2319" s="267"/>
      <c r="CE2319" s="267"/>
      <c r="CF2319" s="267"/>
      <c r="CG2319" s="267"/>
      <c r="CH2319" s="267"/>
      <c r="CI2319" s="267"/>
      <c r="CJ2319" s="267"/>
      <c r="CK2319" s="267"/>
      <c r="CL2319" s="265"/>
      <c r="CM2319" s="272"/>
      <c r="CN2319" s="264"/>
      <c r="CO2319" s="125"/>
      <c r="CP2319" s="226"/>
      <c r="CQ2319" s="226"/>
      <c r="CR2319" s="226"/>
      <c r="CS2319" s="126"/>
      <c r="CT2319" s="126"/>
      <c r="CU2319" s="126"/>
      <c r="CV2319" s="126"/>
      <c r="CW2319" s="126"/>
      <c r="CX2319" s="126"/>
      <c r="CY2319" s="126"/>
      <c r="CZ2319" s="126"/>
      <c r="DA2319" s="126"/>
      <c r="DB2319" s="126"/>
      <c r="DC2319" s="126"/>
      <c r="DD2319" s="126"/>
      <c r="DE2319" s="126"/>
      <c r="DF2319" s="126"/>
    </row>
    <row r="2320" spans="1:110" s="70" customFormat="1" ht="15" customHeight="1">
      <c r="A2320" s="229"/>
      <c r="B2320" s="361"/>
      <c r="C2320" s="364"/>
      <c r="D2320" s="238"/>
      <c r="E2320" s="238"/>
      <c r="F2320" s="245" t="s">
        <v>83</v>
      </c>
      <c r="G2320" s="246"/>
      <c r="H2320" s="82"/>
      <c r="I2320" s="82"/>
      <c r="J2320" s="82"/>
      <c r="K2320" s="82"/>
      <c r="L2320" s="82"/>
      <c r="M2320" s="82"/>
      <c r="N2320" s="82"/>
      <c r="O2320" s="82"/>
      <c r="P2320" s="82"/>
      <c r="Q2320" s="82"/>
      <c r="R2320" s="82"/>
      <c r="S2320" s="82"/>
      <c r="T2320" s="82"/>
      <c r="U2320" s="82"/>
      <c r="V2320" s="82"/>
      <c r="W2320" s="82"/>
      <c r="X2320" s="82"/>
      <c r="Y2320" s="82"/>
      <c r="Z2320" s="82"/>
      <c r="AA2320" s="82"/>
      <c r="AB2320" s="82"/>
      <c r="AC2320" s="35"/>
      <c r="AD2320" s="35"/>
      <c r="AE2320" s="35"/>
      <c r="AF2320" s="35"/>
      <c r="AG2320" s="35"/>
      <c r="AH2320" s="35"/>
      <c r="AI2320" s="35"/>
      <c r="AJ2320" s="35"/>
      <c r="AK2320" s="35"/>
      <c r="AL2320" s="35"/>
      <c r="AM2320" s="241"/>
      <c r="AN2320" s="241"/>
      <c r="AO2320" s="241"/>
      <c r="AP2320" s="241"/>
      <c r="AQ2320" s="241"/>
      <c r="AR2320" s="241"/>
      <c r="AS2320" s="241"/>
      <c r="AT2320" s="257"/>
      <c r="AU2320" s="257"/>
      <c r="AV2320" s="260"/>
      <c r="AW2320" s="260"/>
      <c r="AX2320" s="257"/>
      <c r="AY2320" s="257"/>
      <c r="AZ2320" s="257"/>
      <c r="BA2320" s="257"/>
      <c r="BB2320" s="257"/>
      <c r="BC2320" s="257"/>
      <c r="BD2320" s="257"/>
      <c r="BE2320" s="257"/>
      <c r="BF2320" s="257"/>
      <c r="BG2320" s="257"/>
      <c r="BH2320" s="257"/>
      <c r="BI2320" s="257"/>
      <c r="BJ2320" s="257"/>
      <c r="BK2320" s="257"/>
      <c r="BL2320" s="263"/>
      <c r="BM2320" s="263"/>
      <c r="BN2320" s="263"/>
      <c r="BO2320" s="263"/>
      <c r="BP2320" s="263"/>
      <c r="BQ2320" s="263"/>
      <c r="BR2320" s="271"/>
      <c r="BS2320" s="271"/>
      <c r="BT2320" s="271"/>
      <c r="BU2320" s="271"/>
      <c r="BV2320" s="271"/>
      <c r="BW2320" s="271"/>
      <c r="BX2320" s="257"/>
      <c r="BY2320" s="257"/>
      <c r="BZ2320" s="257"/>
      <c r="CA2320" s="268"/>
      <c r="CB2320" s="268"/>
      <c r="CC2320" s="275"/>
      <c r="CD2320" s="268"/>
      <c r="CE2320" s="268"/>
      <c r="CF2320" s="268"/>
      <c r="CG2320" s="268"/>
      <c r="CH2320" s="268"/>
      <c r="CI2320" s="268"/>
      <c r="CJ2320" s="268"/>
      <c r="CK2320" s="268"/>
      <c r="CL2320" s="265"/>
      <c r="CM2320" s="272"/>
      <c r="CN2320" s="264"/>
      <c r="CO2320" s="125"/>
      <c r="CP2320" s="226"/>
      <c r="CQ2320" s="226"/>
      <c r="CR2320" s="226"/>
      <c r="CS2320" s="126"/>
      <c r="CT2320" s="126"/>
      <c r="CU2320" s="126"/>
      <c r="CV2320" s="126"/>
      <c r="CW2320" s="126"/>
      <c r="CX2320" s="126"/>
      <c r="CY2320" s="126"/>
      <c r="CZ2320" s="126"/>
      <c r="DA2320" s="126"/>
      <c r="DB2320" s="126"/>
      <c r="DC2320" s="126"/>
      <c r="DD2320" s="126"/>
      <c r="DE2320" s="126"/>
      <c r="DF2320" s="126"/>
    </row>
    <row r="2321" spans="1:110" s="70" customFormat="1" ht="15" customHeight="1">
      <c r="A2321" s="227">
        <f t="shared" si="781"/>
        <v>288</v>
      </c>
      <c r="B2321" s="411" t="s">
        <v>1083</v>
      </c>
      <c r="C2321" s="470" t="s">
        <v>1084</v>
      </c>
      <c r="D2321" s="236">
        <v>44609</v>
      </c>
      <c r="E2321" s="236" t="s">
        <v>277</v>
      </c>
      <c r="F2321" s="253" t="s">
        <v>80</v>
      </c>
      <c r="G2321" s="254"/>
      <c r="H2321" s="82" t="s">
        <v>69</v>
      </c>
      <c r="I2321" s="82"/>
      <c r="J2321" s="82" t="s">
        <v>67</v>
      </c>
      <c r="K2321" s="82" t="s">
        <v>61</v>
      </c>
      <c r="L2321" s="82" t="s">
        <v>61</v>
      </c>
      <c r="M2321" s="82" t="s">
        <v>61</v>
      </c>
      <c r="N2321" s="82" t="s">
        <v>61</v>
      </c>
      <c r="O2321" s="82"/>
      <c r="P2321" s="82" t="s">
        <v>61</v>
      </c>
      <c r="Q2321" s="82" t="s">
        <v>61</v>
      </c>
      <c r="R2321" s="82" t="s">
        <v>61</v>
      </c>
      <c r="S2321" s="82" t="s">
        <v>61</v>
      </c>
      <c r="T2321" s="82" t="s">
        <v>61</v>
      </c>
      <c r="U2321" s="82" t="s">
        <v>61</v>
      </c>
      <c r="V2321" s="82"/>
      <c r="W2321" s="82" t="s">
        <v>60</v>
      </c>
      <c r="X2321" s="82" t="s">
        <v>60</v>
      </c>
      <c r="Y2321" s="82" t="s">
        <v>60</v>
      </c>
      <c r="Z2321" s="82" t="s">
        <v>67</v>
      </c>
      <c r="AA2321" s="82" t="s">
        <v>60</v>
      </c>
      <c r="AB2321" s="82" t="s">
        <v>60</v>
      </c>
      <c r="AC2321" s="82"/>
      <c r="AD2321" s="82" t="s">
        <v>60</v>
      </c>
      <c r="AE2321" s="82" t="s">
        <v>67</v>
      </c>
      <c r="AF2321" s="82" t="s">
        <v>60</v>
      </c>
      <c r="AG2321" s="82" t="s">
        <v>60</v>
      </c>
      <c r="AH2321" s="82" t="s">
        <v>60</v>
      </c>
      <c r="AI2321" s="82" t="s">
        <v>1471</v>
      </c>
      <c r="AJ2321" s="82"/>
      <c r="AK2321" s="82" t="s">
        <v>61</v>
      </c>
      <c r="AL2321" s="82" t="s">
        <v>61</v>
      </c>
      <c r="AM2321" s="239">
        <f>COUNTIF(H2321:AL2321,"PH")+COUNTIF(H2321:AL2321,"PH/L")+COUNTIF(H2321:AL2321,"PM")</f>
        <v>0</v>
      </c>
      <c r="AN2321" s="239">
        <f>COUNTIF(H2321:AL2321,"PD")+COUNTIF(H2321:AL2321,"PDD")+COUNTIF(H2321:AL2321,"P/DS")/2+COUNTIF(H2321:AL2321,"PMD")</f>
        <v>0</v>
      </c>
      <c r="AO2321" s="239">
        <f>COUNTIF(H2321:AL2321,"PN")+COUNTIF(H2321:AL2321,"P/NS")/2+COUNTIF(H2321:AL2321,"PH")+COUNTIF(H2321:AL2321,"PH/F")/2+COUNTIF(H2321:AL2321,"PH/L")/2+COUNTIF(H2321:AL2321,"PM")</f>
        <v>0</v>
      </c>
      <c r="AP2321" s="239">
        <f>COUNTIF(H2321:AL2321,"BH")+COUNTIF(H2321:AL2321,"AL/BL")+COUNTIF(H2321:AL2321,"UL/BL")+COUNTIF(H2321:AL2321,"BM")</f>
        <v>0</v>
      </c>
      <c r="AQ2321" s="239">
        <f>COUNTIF(H2321:AL2321,"DS")+COUNTIF(H2321:AL2321,"AL/DS")/2+COUNTIF(H2321:AL2321,"UL/DS")/2+COUNTIF(H2321:AL2321,"CT")+COUNTIF(H2321:AL2321,"MD")</f>
        <v>9.5</v>
      </c>
      <c r="AR2321" s="239">
        <f>COUNTIF(H2321:AL2321,"NS")+COUNTIF(H2321:AL2321,"AL/NS")/2+COUNTIF(H2321:AL2321,"UL/NS")/2+COUNTIF(H2321:AL2321,"BH")+COUNTIF(H2321:AL2321,"AL/BF")/2+COUNTIF(H2321:AL2321,"AL/BL")/2+COUNTIF(H2321:AL2321,"UL/BL")/2+COUNTIF(H2321:AL2321,"UL/BF")/2+COUNTIF(H2321:AL2321,"BM")</f>
        <v>12</v>
      </c>
      <c r="AS2321" s="239">
        <f>COUNTIF(H2321:AL2321,"AL")+COUNTIF(H2321:AL2321,"AL/DS")/2+COUNTIF(H2321:AL2321,"AL/NS")/2+COUNTIF(H2321:AL2321,"NH")+COUNTIF(H2321:AL2321,"SL")+COUNTIF(H2321:AL2321,"NHD")+COUNTIF(H2321:AL2321,"B")+COUNTIF(H2321:AL2321,"HL")+COUNTIF(H2321:AL2321,"AL/BF")/2+COUNTIF(H2321:AL2321,"AL/BL")/2</f>
        <v>4</v>
      </c>
      <c r="AT2321" s="255">
        <f>COUNTIF(H2321:AL2321,"PD")+COUNTIF(H2321:AL2321,"PN")+COUNTIF(H2321:AL2321,"P/DS")/2+COUNTIF(H2321:AL2321,"P/NS")/2+COUNTIF(H2321:AL2321,"DS")+COUNTIF(H2321:AL2321,"NS")+COUNTIF(H2321:AL2321,"AL")+COUNTIF(H2321:AL2321,"AL/DS")+COUNTIF(H2321:AL2321,"AL/NS")+COUNTIF(H2321:AL2321,"NH")+COUNTIF(H2321:AL2321,"SL")+COUNTIF(H2321:AL2321,"UL/DS")/2+COUNTIF(H2321:AL2321,"UL/NS")/2+COUNTIF(H2321:AL2321,"CT")+COUNTIF(H2321:AL2321,"NHD")+COUNTIF(H2321:AL2321,"PDD")+COUNTIF(H2321:AL2321,"B")+COUNTIF(H2321:AL2321,"HL")+COUNTIF(H2321:AL2321,"PH")+COUNTIF(H2321:AL2321,"BH")+COUNTIF(H2321:AL2321,"AL/BF")+COUNTIF(H2321:AL2321,"AL/BL")+COUNTIF(H2321:AL2321,"UL/BF")/2+COUNTIF(H2321:AL2321,"UL/BL")/2+COUNTIF(H2321:AL2321,"PH/F")/2+COUNTIF(H2321:AL2321,"PH/L")/2+COUNTIF(H2321:AL2321,"MD")+COUNTIF(H2321:AL2321,"PMD")+COUNTIF(H2321:AL2321,"PM")+COUNTIF(H2321:AL2321,"BM")</f>
        <v>25.5</v>
      </c>
      <c r="AU2321" s="255">
        <f>COUNTIF(H2321:AL2321,"P/DS")/2+COUNTIF(H2321:AL2321,"P/NS")/2+COUNTIF(H2321:AL2321,"IL")+COUNTIF(H2321:AL2321,"NL")+COUNTIF(H2321:AL2321,"UL")+COUNTIF(H2321:AL2321,"UL/DS")/2+COUNTIF(H2321:AL2321,"UL/NS")/2+COUNTIF(H2321:AL2321,"KT")+COUNTIF(H2321:AL2321,"UL/BF")/2+COUNTIF(H2321:AL2321,"UL/BL")/2+COUNTIF(H2321:AL2321,"PH/F")/2+COUNTIF(H2321:AL2321,"PH/L")/2+COUNTIF(H2321:AL2321,"NB")</f>
        <v>0.5</v>
      </c>
      <c r="AV2321" s="258">
        <f>COUNTIF(H2321:AL2321,"PN")+COUNTIF(H2321:AL2321,"TVD")+COUNTIF(H2321:AL2321,"PH")+COUNTIF(H2321:AL2321,"PM")+COUNTIF(H2321:AL2321,"PDD")-COUNTIFS(H2321:AL2321,"PN",H2328:AL2328,"&gt;=3")-COUNTIFS(H2321:AL2321,"PM",H2328:AL2328,"&gt;=3")</f>
        <v>0</v>
      </c>
      <c r="AW2321" s="258">
        <f>COUNTIF(H2321:AL2321,"NS")+COUNTIF(H2321:AL2321,"D")+COUNTIF(H2321:AL2321,"BH")+COUNTIF(H2321:AL2321,"NHD")+COUNTIF(H2321:AL2321,"BM")-COUNTIFS(H2321:AL2321,"NS",H2328:AL2328,"&gt;=3")-COUNTIFS(H2321:AL2321,"BH",H2328:AL2328,"&gt;=3")-COUNTIFS(H2321:AL2321,"BM",H2328:AL2328,"&gt;=3")</f>
        <v>12</v>
      </c>
      <c r="AX2321" s="255">
        <f>COUNTIF(H2321:AL2321,"AL")+COUNTIF(H2321:AL2321,"AL/DS")/2+COUNTIF(H2321:AL2321,"AL/NS")/2+COUNTIF(H2321:AL2321,"AL/BF")+COUNTIF(H2321:AL2321,"AL/BL")/2</f>
        <v>3</v>
      </c>
      <c r="AY2321" s="255">
        <f>COUNTIF(H2321:AL2321,"SL")</f>
        <v>0</v>
      </c>
      <c r="AZ2321" s="255">
        <f>COUNTIF(H2321:AL2321,"NH")</f>
        <v>1</v>
      </c>
      <c r="BA2321" s="255">
        <f>COUNTIF(H2321:AL2321,"HL")</f>
        <v>0</v>
      </c>
      <c r="BB2321" s="255">
        <f>COUNTIF(G2321:AL2321,"P/DS")/2+COUNTIF(G2321:AL2321,"P/NS")/2+COUNTIF(G2321:AL2321,"UL")+COUNTIF(G2321:AL2321,"UL/DS")/2+COUNTIF(G2321:AL2321,"UL/NS")/2+COUNTIF(G2321:AL2321,"UL/BL")/2+COUNTIF(G2321:AL2321,"UL/BF")/2+COUNTIF(G2321:AL2321,"PH/F")/2+COUNTIF(G2321:AL2321,"PH/L")/2</f>
        <v>0.5</v>
      </c>
      <c r="BC2321" s="255">
        <f>COUNTIF(H2321:AL2321,"NB")</f>
        <v>0</v>
      </c>
      <c r="BD2321" s="255">
        <f>COUNTIF(H2321:AL2321,"NL")</f>
        <v>0</v>
      </c>
      <c r="BE2321" s="255">
        <f>COUNTIF(H2321:AL2321,"IL")</f>
        <v>0</v>
      </c>
      <c r="BF2321" s="255">
        <f>COUNTIF(H2321:AL2321,"KT")</f>
        <v>0</v>
      </c>
      <c r="BG2321" s="255">
        <f>COUNTIF(H2321:AL2321,"L70")</f>
        <v>0</v>
      </c>
      <c r="BH2321" s="255">
        <f>COUNTIF(H2321:AL2321,"MD")</f>
        <v>0</v>
      </c>
      <c r="BI2321" s="255">
        <f>COUNTIF(H2321:AL2321,"PMD")</f>
        <v>0</v>
      </c>
      <c r="BJ2321" s="255">
        <f>COUNTIF(H2321:AL2321,"PM")</f>
        <v>0</v>
      </c>
      <c r="BK2321" s="255">
        <f>COUNTIF(H2321:AL2321,"BM")</f>
        <v>0</v>
      </c>
      <c r="BL2321" s="261">
        <f>SUMIF(H2321:AL2321,"PD",H2322:AL2322)+SUMIF(H2321:AL2321,"PN",H2322:AL2322)+SUMIF(H2321:AL2321,"P/DS",H2322:AL2322)+SUMIF(H2321:AL2321,"PN/F",H2322:AL2322)+SUMIF(H2321:AL2321,"PN/L",H2322:AL2322)+SUMIF(H2321:AL2321,"TV",H2322:AL2322)+SUMIF(H2321:AL2321,"TVD",H2322:AL2322)+SUMIF(H2321:AL2321,"PDD",H2322:AL2322)</f>
        <v>0</v>
      </c>
      <c r="BM2321" s="261">
        <f>SUMIF(H2321:AL2321,"PD",H2323:AL2323)+SUMIF(H2321:AL2321,"PN",H2323:AL2323)+SUMIF(H2321:AL2321,"P/DS",H2323:AL2323)+SUMIF(H2321:AL2321,"PN/F",H2323:AL2323)+SUMIF(H2321:AL2321,"PN/L",H2323:AL2323)+SUMIF(H2321:AL2321,"TV",H2323:AL2323)+SUMIF(H2321:AL2321,"TVD",H2323:AL2323)+SUMIF(H2321:AL2321,"PDD",H2323:AL2323)+SUMIF(H2321:AL2321,"PMD",H2323:AL2323)</f>
        <v>0</v>
      </c>
      <c r="BN2321" s="261">
        <f>SUMIF(H2321:AL2321,"PD",H2324:AL2324)+SUMIF(H2321:AL2321,"PN",H2324:AL2324)+SUMIF(H2321:AL2321,"P/DS",H2324:AL2324)+SUMIF(H2321:AL2321,"PN/F",H2324:AL2324)+SUMIF(H2321:AL2321,"PN/L",H2324:AL2324)+SUMIF(H2321:AL2321,"TV",H2324:AL2324)+SUMIF(H2321:AL2321,"TVD",H2324:AL2324)</f>
        <v>0</v>
      </c>
      <c r="BO2321" s="261">
        <f>SUMIF(H2321:AL2321,"PD",H2325:AL2325)+SUMIF(H2321:AL2321,"PN",H2325:AL2325)+SUMIF(H2321:AL2321,"P/DS",H2325:AL2325)+SUMIF(H2321:AL2321,"PN/F",H2325:AL2325)+SUMIF(H2321:AL2321,"PN/L",H2325:AL2325)+SUMIF(H2321:AL2321,"TV",H2325:AL2325)+SUMIF(H2321:AL2321,"TVD",H2325:AL2325)</f>
        <v>0</v>
      </c>
      <c r="BP2321" s="261">
        <f>SUMIF(H2321:AL2321,"PD",H2326:AL2326)+SUMIF(H2321:AL2321,"PN",H2326:AL2326)+SUMIF(H2321:AL2321,"P/DS",H2326:AL2326)+SUMIF(H2321:AL2321,"PN/F",H2326:AL2326)+SUMIF(H2321:AL2321,"PN/L",H2326:AL2326)+SUMIF(H2321:AL2321,"TV",H2326:AL2326)+SUMIF(H2321:AL2321,"TVD",H2326:AL2326)+SUMIF(H2321:AL2321,"PDD",H2326:AL2326)+SUMIF(H2321:AL2321,"PH",H2326:AL2326)+SUMIF(H2321:AL2321,"PM",H2326:AL2326)</f>
        <v>0</v>
      </c>
      <c r="BQ2321" s="261">
        <f>SUMIF(H2321:AL2321,"PD",H2327:AL2327)+SUMIF(H2321:AL2321,"PN",H2327:AL2327)+SUMIF(H2321:AL2321,"P/DS",H2327:AL2327)+SUMIF(H2321:AL2321,"PN/F",H2327:AL2327)+SUMIF(H2321:AL2321,"PN/L",H2327:AL2327)+SUMIF(H2321:AL2321,"TV",H2327:AL2327)+SUMIF(H2321:AL2321,"TVD",H2327:AL2327)+SUMIF(H2321:AL2321,"PDD",H2327:AL2327)+SUMIF(H2321:AL2321,"PH",H2327:AL2327)+SUMIF(H2321:AL2321,"PM",H2327:AL2327)</f>
        <v>0</v>
      </c>
      <c r="BR2321" s="269">
        <f>SUM(H2322:AL2322)-BL2321</f>
        <v>12.5</v>
      </c>
      <c r="BS2321" s="269">
        <f>SUM(H2323:AL2323)-BM2321</f>
        <v>4.5</v>
      </c>
      <c r="BT2321" s="269">
        <f>SUM(H2324:AL2324)-BN2321</f>
        <v>0</v>
      </c>
      <c r="BU2321" s="269">
        <f>SUM(H2325:AL2325)-BO2321</f>
        <v>0</v>
      </c>
      <c r="BV2321" s="269">
        <f>SUM(H2326:AL2326)-BP2321</f>
        <v>0</v>
      </c>
      <c r="BW2321" s="269">
        <f>SUM(H2327:AL2327)-BQ2321</f>
        <v>0</v>
      </c>
      <c r="BX2321" s="255">
        <f>SUMIF(H2321:AL2321,"PD",H2328:AL2328)+SUMIF(H2321:AL2321,"PN",H2328:AL2328)+SUMIF(H2321:AL2321,"P/DS",H2328:AL2328)+SUMIF(H2321:AL2321,"PN/F",H2328:AL2328)+SUMIF(H2321:AL2321,"PN/L",H2328:AL2328)</f>
        <v>0</v>
      </c>
      <c r="BY2321" s="255">
        <f>SUM(H2328:AL2328)-BX2321</f>
        <v>0</v>
      </c>
      <c r="BZ2321" s="255">
        <f t="shared" ref="BZ2321" si="792">+SUM(BL2321:BW2328)</f>
        <v>17</v>
      </c>
      <c r="CA2321" s="266">
        <f>(COUNTIFS(H2321:AL2321,"PD",H2322:AL2322,"&gt;=2"))*0.5-IF(CN2321="VP",COUNTIFS($H$16:$AL$16,"SAT",H2321:AL2321,"PD",H2322:AL2322,"&gt;=2"))*0.5</f>
        <v>0</v>
      </c>
      <c r="CB2321" s="266">
        <f>(COUNTIFS(H2321:AL2321,"PN",H2323:AL2323,"&gt;=0.5",H2322:AL2322,"&gt;=1.5"))*0.5+COUNTIFS(H2321:AL2321,"PDD",H2323:AL2323,"&gt;=0.5",H2322:AL2322,"&gt;=1.5")*0.5</f>
        <v>0</v>
      </c>
      <c r="CC2321" s="273">
        <f>(COUNTIFS(H2321:AL2321,"TV",H2323:AL2323,"&gt;=10"))*0.5+(COUNTIFS(H2321:AL2321,"PMD",H2323:AL2323,"&gt;=2"))*0.5</f>
        <v>0</v>
      </c>
      <c r="CD2321" s="266">
        <f>(COUNTIFS(H2321:AL2321,"TVD",H2325:AL2325,"&gt;=6.5",H2323:AL2323,"&gt;=3.5"))*0.5</f>
        <v>0</v>
      </c>
      <c r="CE2321" s="266">
        <f>(COUNTIFS(H2321:AL2321,"PD",H2326:AL2326,"&gt;=10"))*0.5</f>
        <v>0</v>
      </c>
      <c r="CF2321" s="266">
        <f>(COUNTIFS(H2321:AL2321,"PDD",H2326:AL2326,"&gt;=3.5",H2327:AL2327,"&gt;=6.5")+COUNTIFS(H2321:AL2321,"PH",H2327:AL2327,"&gt;=0.5",H2326:AL2326,"&gt;=1.5")+COUNTIFS(H2321:AL2321,"PM",H2327:AL2327,"&gt;=0.5",H2326:AL2326,"&gt;=1.5"))*0.5</f>
        <v>0</v>
      </c>
      <c r="CG2321" s="266">
        <f>(COUNTIFS(H2321:AL2321,"DS",H2322:AL2322,"&gt;=2")+COUNTIFS(H2321:AL2321,"AL/DS",H2322:AL2322,"&gt;=2"))*0.5-IF(CN2321="VP",COUNTIFS($H$16:$AL$16,"SAT",H2321:AL2321,"DS",H2322:AL2322,"&gt;=2"))*0.5</f>
        <v>0</v>
      </c>
      <c r="CH2321" s="266">
        <f>(COUNTIFS(H2321:AL2321,"NS",H2323:AL2323,"&gt;=0.5",H2322:AL2322,"&gt;=1.5")+COUNTIFS(H2321:AL2321,"AL/NS",H2323:AL2323,"&gt;=0.5",H2322:AL2322,"&gt;=1.5")+COUNTIFS(H2321:AL2321,"NHD",H2323:AL2323,"&gt;=4.5",H2326:AL2326,"&gt;=2",H2322:AL2322,"&gt;=1.5"))*0.5</f>
        <v>4</v>
      </c>
      <c r="CI2321" s="266">
        <f>(COUNTIF(H2323:AL2323,"&gt;=10")+COUNTIFS(H2321:AL2321,"MD",H2323:AL2323,"&gt;=2")-COUNTIFS(H2321:AL2321,"TV",H2323:AL2323,"&gt;=10"))*0.5</f>
        <v>0</v>
      </c>
      <c r="CJ2321" s="266">
        <f>(COUNTIFS(H2321:AL2321,"D",H2325:AL2325,"&gt;=6.5",H2323:AL2323,"&gt;=3.5"))*0.5</f>
        <v>0</v>
      </c>
      <c r="CK2321" s="266">
        <f>(COUNTIF(H2326:AL2326,"&gt;=10")-COUNTIFS(H2321:AL2321,"PD",H2326:AL2326,"&gt;=10"))*0.5</f>
        <v>0</v>
      </c>
      <c r="CL2321" s="265">
        <f>(COUNTIFS(H2321:AL2321,"NHD",H2326:AL2326,"&gt;=3.5",H2327:AL2327,"&gt;=6.5")+COUNTIFS(H2321:AL2321,"BH",H2326:AL2326,"&gt;=1.5",H2327:AL2327,"&gt;=0.5")+COUNTIFS(H2321:AL2321,"BM",H2326:AL2326,"&gt;=1.5",H2327:AL2327,"&gt;=0.5")+COUNTIFS(H2321:AL2321,"D",H2326:AL2326,"&gt;=1.5",H2327:AL2327,"&gt;=0.5"))*0.5</f>
        <v>0</v>
      </c>
      <c r="CM2321" s="272"/>
      <c r="CN2321" s="264" t="s">
        <v>723</v>
      </c>
      <c r="CO2321" s="125">
        <f t="shared" ref="CO2321" si="793">+AM2321+AN2321+AO2321+AP2321+AQ2321+AR2321+AS2321+AU2321+BG2321</f>
        <v>26</v>
      </c>
      <c r="CP2321" s="225">
        <f>+SUM(I2322:I2327)-I2328</f>
        <v>0</v>
      </c>
      <c r="CQ2321" s="225">
        <f>+SUM(J2322:J2327)-J2328</f>
        <v>0</v>
      </c>
      <c r="CR2321" s="225">
        <f>+SUM(K2322:K2327)-K2328</f>
        <v>2</v>
      </c>
      <c r="CS2321" s="126"/>
      <c r="CT2321" s="126"/>
      <c r="CU2321" s="126"/>
      <c r="CV2321" s="126"/>
      <c r="CW2321" s="126"/>
      <c r="CX2321" s="126"/>
      <c r="CY2321" s="126"/>
      <c r="CZ2321" s="126"/>
      <c r="DA2321" s="126"/>
      <c r="DB2321" s="126"/>
      <c r="DC2321" s="126"/>
      <c r="DD2321" s="126"/>
      <c r="DE2321" s="126"/>
      <c r="DF2321" s="126" t="e">
        <f>+SUM(#REF!)</f>
        <v>#REF!</v>
      </c>
    </row>
    <row r="2322" spans="1:110" s="70" customFormat="1" ht="15" customHeight="1">
      <c r="A2322" s="228"/>
      <c r="B2322" s="412"/>
      <c r="C2322" s="471"/>
      <c r="D2322" s="237"/>
      <c r="E2322" s="237"/>
      <c r="F2322" s="242" t="s">
        <v>82</v>
      </c>
      <c r="G2322" s="71">
        <v>1.5</v>
      </c>
      <c r="H2322" s="83"/>
      <c r="I2322" s="83"/>
      <c r="J2322" s="83"/>
      <c r="K2322" s="83">
        <v>1.5</v>
      </c>
      <c r="L2322" s="83">
        <v>1.5</v>
      </c>
      <c r="M2322" s="83">
        <v>1.5</v>
      </c>
      <c r="N2322" s="83">
        <v>1.5</v>
      </c>
      <c r="O2322" s="83"/>
      <c r="P2322" s="83">
        <v>1.5</v>
      </c>
      <c r="Q2322" s="83">
        <v>1.5</v>
      </c>
      <c r="R2322" s="83">
        <v>1.5</v>
      </c>
      <c r="S2322" s="83">
        <v>1.5</v>
      </c>
      <c r="T2322" s="83">
        <v>0.5</v>
      </c>
      <c r="U2322" s="83"/>
      <c r="V2322" s="83"/>
      <c r="W2322" s="83"/>
      <c r="X2322" s="83"/>
      <c r="Y2322" s="83"/>
      <c r="Z2322" s="83"/>
      <c r="AA2322" s="83"/>
      <c r="AB2322" s="83"/>
      <c r="AC2322" s="79"/>
      <c r="AD2322" s="79"/>
      <c r="AE2322" s="79"/>
      <c r="AF2322" s="79"/>
      <c r="AG2322" s="79"/>
      <c r="AH2322" s="79"/>
      <c r="AI2322" s="79"/>
      <c r="AJ2322" s="79"/>
      <c r="AK2322" s="79"/>
      <c r="AL2322" s="79"/>
      <c r="AM2322" s="240"/>
      <c r="AN2322" s="240"/>
      <c r="AO2322" s="240"/>
      <c r="AP2322" s="240"/>
      <c r="AQ2322" s="240"/>
      <c r="AR2322" s="240"/>
      <c r="AS2322" s="240"/>
      <c r="AT2322" s="256"/>
      <c r="AU2322" s="256"/>
      <c r="AV2322" s="259"/>
      <c r="AW2322" s="259"/>
      <c r="AX2322" s="256"/>
      <c r="AY2322" s="256"/>
      <c r="AZ2322" s="256"/>
      <c r="BA2322" s="256"/>
      <c r="BB2322" s="256"/>
      <c r="BC2322" s="256"/>
      <c r="BD2322" s="256"/>
      <c r="BE2322" s="256"/>
      <c r="BF2322" s="256"/>
      <c r="BG2322" s="256"/>
      <c r="BH2322" s="256"/>
      <c r="BI2322" s="256"/>
      <c r="BJ2322" s="256"/>
      <c r="BK2322" s="256"/>
      <c r="BL2322" s="262"/>
      <c r="BM2322" s="262"/>
      <c r="BN2322" s="262"/>
      <c r="BO2322" s="262"/>
      <c r="BP2322" s="262"/>
      <c r="BQ2322" s="262"/>
      <c r="BR2322" s="270"/>
      <c r="BS2322" s="270"/>
      <c r="BT2322" s="270"/>
      <c r="BU2322" s="270"/>
      <c r="BV2322" s="270"/>
      <c r="BW2322" s="270"/>
      <c r="BX2322" s="256"/>
      <c r="BY2322" s="256"/>
      <c r="BZ2322" s="256"/>
      <c r="CA2322" s="267"/>
      <c r="CB2322" s="267"/>
      <c r="CC2322" s="274"/>
      <c r="CD2322" s="267"/>
      <c r="CE2322" s="267"/>
      <c r="CF2322" s="267"/>
      <c r="CG2322" s="267"/>
      <c r="CH2322" s="267"/>
      <c r="CI2322" s="267"/>
      <c r="CJ2322" s="267"/>
      <c r="CK2322" s="267"/>
      <c r="CL2322" s="265"/>
      <c r="CM2322" s="272"/>
      <c r="CN2322" s="264"/>
      <c r="CO2322" s="125"/>
      <c r="CP2322" s="226"/>
      <c r="CQ2322" s="226"/>
      <c r="CR2322" s="226"/>
      <c r="CS2322" s="126"/>
      <c r="CT2322" s="126"/>
      <c r="CU2322" s="126"/>
      <c r="CV2322" s="126"/>
      <c r="CW2322" s="126"/>
      <c r="CX2322" s="126"/>
      <c r="CY2322" s="126"/>
      <c r="CZ2322" s="126"/>
      <c r="DA2322" s="126"/>
      <c r="DB2322" s="126"/>
      <c r="DC2322" s="126"/>
      <c r="DD2322" s="126"/>
      <c r="DE2322" s="126"/>
      <c r="DF2322" s="126"/>
    </row>
    <row r="2323" spans="1:110" s="70" customFormat="1" ht="15" customHeight="1">
      <c r="A2323" s="228"/>
      <c r="B2323" s="412"/>
      <c r="C2323" s="471"/>
      <c r="D2323" s="237"/>
      <c r="E2323" s="237"/>
      <c r="F2323" s="243"/>
      <c r="G2323" s="72">
        <v>2</v>
      </c>
      <c r="H2323" s="84"/>
      <c r="I2323" s="84"/>
      <c r="J2323" s="84"/>
      <c r="K2323" s="84">
        <v>0.5</v>
      </c>
      <c r="L2323" s="84">
        <v>0.5</v>
      </c>
      <c r="M2323" s="84">
        <v>0.5</v>
      </c>
      <c r="N2323" s="84">
        <v>0.5</v>
      </c>
      <c r="O2323" s="84"/>
      <c r="P2323" s="84">
        <v>0.5</v>
      </c>
      <c r="Q2323" s="84">
        <v>0.5</v>
      </c>
      <c r="R2323" s="84">
        <v>0.5</v>
      </c>
      <c r="S2323" s="84">
        <v>0.5</v>
      </c>
      <c r="T2323" s="84">
        <v>0.5</v>
      </c>
      <c r="U2323" s="84"/>
      <c r="V2323" s="84"/>
      <c r="W2323" s="84"/>
      <c r="X2323" s="84"/>
      <c r="Y2323" s="84"/>
      <c r="Z2323" s="84"/>
      <c r="AA2323" s="84"/>
      <c r="AB2323" s="84"/>
      <c r="AC2323" s="80"/>
      <c r="AD2323" s="80"/>
      <c r="AE2323" s="80"/>
      <c r="AF2323" s="80"/>
      <c r="AG2323" s="80"/>
      <c r="AH2323" s="80"/>
      <c r="AI2323" s="80"/>
      <c r="AJ2323" s="80"/>
      <c r="AK2323" s="80"/>
      <c r="AL2323" s="80"/>
      <c r="AM2323" s="240"/>
      <c r="AN2323" s="240"/>
      <c r="AO2323" s="240"/>
      <c r="AP2323" s="240"/>
      <c r="AQ2323" s="240"/>
      <c r="AR2323" s="240"/>
      <c r="AS2323" s="240"/>
      <c r="AT2323" s="256"/>
      <c r="AU2323" s="256"/>
      <c r="AV2323" s="259"/>
      <c r="AW2323" s="259"/>
      <c r="AX2323" s="256"/>
      <c r="AY2323" s="256"/>
      <c r="AZ2323" s="256"/>
      <c r="BA2323" s="256"/>
      <c r="BB2323" s="256"/>
      <c r="BC2323" s="256"/>
      <c r="BD2323" s="256"/>
      <c r="BE2323" s="256"/>
      <c r="BF2323" s="256"/>
      <c r="BG2323" s="256"/>
      <c r="BH2323" s="256"/>
      <c r="BI2323" s="256"/>
      <c r="BJ2323" s="256"/>
      <c r="BK2323" s="256"/>
      <c r="BL2323" s="262"/>
      <c r="BM2323" s="262"/>
      <c r="BN2323" s="262"/>
      <c r="BO2323" s="262"/>
      <c r="BP2323" s="262"/>
      <c r="BQ2323" s="262"/>
      <c r="BR2323" s="270"/>
      <c r="BS2323" s="270"/>
      <c r="BT2323" s="270"/>
      <c r="BU2323" s="270"/>
      <c r="BV2323" s="270"/>
      <c r="BW2323" s="270"/>
      <c r="BX2323" s="256"/>
      <c r="BY2323" s="256"/>
      <c r="BZ2323" s="256"/>
      <c r="CA2323" s="267"/>
      <c r="CB2323" s="267"/>
      <c r="CC2323" s="274"/>
      <c r="CD2323" s="267"/>
      <c r="CE2323" s="267"/>
      <c r="CF2323" s="267"/>
      <c r="CG2323" s="267"/>
      <c r="CH2323" s="267"/>
      <c r="CI2323" s="267"/>
      <c r="CJ2323" s="267"/>
      <c r="CK2323" s="267"/>
      <c r="CL2323" s="265"/>
      <c r="CM2323" s="272"/>
      <c r="CN2323" s="264"/>
      <c r="CO2323" s="125"/>
      <c r="CP2323" s="226"/>
      <c r="CQ2323" s="226"/>
      <c r="CR2323" s="226"/>
      <c r="CS2323" s="126"/>
      <c r="CT2323" s="126"/>
      <c r="CU2323" s="126"/>
      <c r="CV2323" s="126"/>
      <c r="CW2323" s="126"/>
      <c r="CX2323" s="126"/>
      <c r="CY2323" s="126"/>
      <c r="CZ2323" s="126"/>
      <c r="DA2323" s="126"/>
      <c r="DB2323" s="126"/>
      <c r="DC2323" s="126"/>
      <c r="DD2323" s="126"/>
      <c r="DE2323" s="126"/>
      <c r="DF2323" s="126"/>
    </row>
    <row r="2324" spans="1:110" s="70" customFormat="1" ht="15" customHeight="1">
      <c r="A2324" s="228"/>
      <c r="B2324" s="412"/>
      <c r="C2324" s="471"/>
      <c r="D2324" s="237"/>
      <c r="E2324" s="237"/>
      <c r="F2324" s="243"/>
      <c r="G2324" s="72">
        <v>2.1</v>
      </c>
      <c r="H2324" s="84"/>
      <c r="I2324" s="84"/>
      <c r="J2324" s="84"/>
      <c r="K2324" s="84"/>
      <c r="L2324" s="84"/>
      <c r="M2324" s="84"/>
      <c r="N2324" s="84"/>
      <c r="O2324" s="84"/>
      <c r="P2324" s="84"/>
      <c r="Q2324" s="84"/>
      <c r="R2324" s="84"/>
      <c r="S2324" s="84"/>
      <c r="T2324" s="84"/>
      <c r="U2324" s="84"/>
      <c r="V2324" s="84"/>
      <c r="W2324" s="84"/>
      <c r="X2324" s="84"/>
      <c r="Y2324" s="84"/>
      <c r="Z2324" s="84"/>
      <c r="AA2324" s="84"/>
      <c r="AB2324" s="84"/>
      <c r="AC2324" s="80"/>
      <c r="AD2324" s="80"/>
      <c r="AE2324" s="80"/>
      <c r="AF2324" s="80"/>
      <c r="AG2324" s="80"/>
      <c r="AH2324" s="80"/>
      <c r="AI2324" s="80"/>
      <c r="AJ2324" s="80"/>
      <c r="AK2324" s="80"/>
      <c r="AL2324" s="80"/>
      <c r="AM2324" s="240"/>
      <c r="AN2324" s="240"/>
      <c r="AO2324" s="240"/>
      <c r="AP2324" s="240"/>
      <c r="AQ2324" s="240"/>
      <c r="AR2324" s="240"/>
      <c r="AS2324" s="240"/>
      <c r="AT2324" s="256"/>
      <c r="AU2324" s="256"/>
      <c r="AV2324" s="259"/>
      <c r="AW2324" s="259"/>
      <c r="AX2324" s="256"/>
      <c r="AY2324" s="256"/>
      <c r="AZ2324" s="256"/>
      <c r="BA2324" s="256"/>
      <c r="BB2324" s="256"/>
      <c r="BC2324" s="256"/>
      <c r="BD2324" s="256"/>
      <c r="BE2324" s="256"/>
      <c r="BF2324" s="256"/>
      <c r="BG2324" s="256"/>
      <c r="BH2324" s="256"/>
      <c r="BI2324" s="256"/>
      <c r="BJ2324" s="256"/>
      <c r="BK2324" s="256"/>
      <c r="BL2324" s="262"/>
      <c r="BM2324" s="262"/>
      <c r="BN2324" s="262"/>
      <c r="BO2324" s="262"/>
      <c r="BP2324" s="262"/>
      <c r="BQ2324" s="262"/>
      <c r="BR2324" s="270"/>
      <c r="BS2324" s="270"/>
      <c r="BT2324" s="270"/>
      <c r="BU2324" s="270"/>
      <c r="BV2324" s="270"/>
      <c r="BW2324" s="270"/>
      <c r="BX2324" s="256"/>
      <c r="BY2324" s="256"/>
      <c r="BZ2324" s="256"/>
      <c r="CA2324" s="267"/>
      <c r="CB2324" s="267"/>
      <c r="CC2324" s="274"/>
      <c r="CD2324" s="267"/>
      <c r="CE2324" s="267"/>
      <c r="CF2324" s="267"/>
      <c r="CG2324" s="267"/>
      <c r="CH2324" s="267"/>
      <c r="CI2324" s="267"/>
      <c r="CJ2324" s="267"/>
      <c r="CK2324" s="267"/>
      <c r="CL2324" s="265"/>
      <c r="CM2324" s="272"/>
      <c r="CN2324" s="264"/>
      <c r="CO2324" s="125"/>
      <c r="CP2324" s="226"/>
      <c r="CQ2324" s="226"/>
      <c r="CR2324" s="226"/>
      <c r="CS2324" s="126"/>
      <c r="CT2324" s="126"/>
      <c r="CU2324" s="126"/>
      <c r="CV2324" s="126"/>
      <c r="CW2324" s="126"/>
      <c r="CX2324" s="126"/>
      <c r="CY2324" s="126"/>
      <c r="CZ2324" s="126"/>
      <c r="DA2324" s="126"/>
      <c r="DB2324" s="126"/>
      <c r="DC2324" s="126"/>
      <c r="DD2324" s="126"/>
      <c r="DE2324" s="126"/>
      <c r="DF2324" s="126"/>
    </row>
    <row r="2325" spans="1:110" s="70" customFormat="1" ht="15" customHeight="1">
      <c r="A2325" s="228"/>
      <c r="B2325" s="412"/>
      <c r="C2325" s="471"/>
      <c r="D2325" s="237"/>
      <c r="E2325" s="237"/>
      <c r="F2325" s="243"/>
      <c r="G2325" s="72">
        <v>2.7</v>
      </c>
      <c r="H2325" s="84"/>
      <c r="I2325" s="84"/>
      <c r="J2325" s="84"/>
      <c r="K2325" s="84"/>
      <c r="L2325" s="84"/>
      <c r="M2325" s="84"/>
      <c r="N2325" s="84"/>
      <c r="O2325" s="84"/>
      <c r="P2325" s="84"/>
      <c r="Q2325" s="84"/>
      <c r="R2325" s="84"/>
      <c r="S2325" s="84"/>
      <c r="T2325" s="84"/>
      <c r="U2325" s="84"/>
      <c r="V2325" s="84"/>
      <c r="W2325" s="84"/>
      <c r="X2325" s="84"/>
      <c r="Y2325" s="84"/>
      <c r="Z2325" s="84"/>
      <c r="AA2325" s="84"/>
      <c r="AB2325" s="84"/>
      <c r="AC2325" s="80"/>
      <c r="AD2325" s="80"/>
      <c r="AE2325" s="80"/>
      <c r="AF2325" s="80"/>
      <c r="AG2325" s="80"/>
      <c r="AH2325" s="80"/>
      <c r="AI2325" s="80"/>
      <c r="AJ2325" s="80"/>
      <c r="AK2325" s="80"/>
      <c r="AL2325" s="80"/>
      <c r="AM2325" s="240"/>
      <c r="AN2325" s="240"/>
      <c r="AO2325" s="240"/>
      <c r="AP2325" s="240"/>
      <c r="AQ2325" s="240"/>
      <c r="AR2325" s="240"/>
      <c r="AS2325" s="240"/>
      <c r="AT2325" s="256"/>
      <c r="AU2325" s="256"/>
      <c r="AV2325" s="259"/>
      <c r="AW2325" s="259"/>
      <c r="AX2325" s="256"/>
      <c r="AY2325" s="256"/>
      <c r="AZ2325" s="256"/>
      <c r="BA2325" s="256"/>
      <c r="BB2325" s="256"/>
      <c r="BC2325" s="256"/>
      <c r="BD2325" s="256"/>
      <c r="BE2325" s="256"/>
      <c r="BF2325" s="256"/>
      <c r="BG2325" s="256"/>
      <c r="BH2325" s="256"/>
      <c r="BI2325" s="256"/>
      <c r="BJ2325" s="256"/>
      <c r="BK2325" s="256"/>
      <c r="BL2325" s="262"/>
      <c r="BM2325" s="262"/>
      <c r="BN2325" s="262"/>
      <c r="BO2325" s="262"/>
      <c r="BP2325" s="262"/>
      <c r="BQ2325" s="262"/>
      <c r="BR2325" s="270"/>
      <c r="BS2325" s="270"/>
      <c r="BT2325" s="270"/>
      <c r="BU2325" s="270"/>
      <c r="BV2325" s="270"/>
      <c r="BW2325" s="270"/>
      <c r="BX2325" s="256"/>
      <c r="BY2325" s="256"/>
      <c r="BZ2325" s="256"/>
      <c r="CA2325" s="267"/>
      <c r="CB2325" s="267"/>
      <c r="CC2325" s="274"/>
      <c r="CD2325" s="267"/>
      <c r="CE2325" s="267"/>
      <c r="CF2325" s="267"/>
      <c r="CG2325" s="267"/>
      <c r="CH2325" s="267"/>
      <c r="CI2325" s="267"/>
      <c r="CJ2325" s="267"/>
      <c r="CK2325" s="267"/>
      <c r="CL2325" s="265"/>
      <c r="CM2325" s="272"/>
      <c r="CN2325" s="264"/>
      <c r="CO2325" s="125"/>
      <c r="CP2325" s="226"/>
      <c r="CQ2325" s="226"/>
      <c r="CR2325" s="226"/>
      <c r="CS2325" s="126"/>
      <c r="CT2325" s="126"/>
      <c r="CU2325" s="126"/>
      <c r="CV2325" s="126"/>
      <c r="CW2325" s="126"/>
      <c r="CX2325" s="126"/>
      <c r="CY2325" s="126"/>
      <c r="CZ2325" s="126"/>
      <c r="DA2325" s="126"/>
      <c r="DB2325" s="126"/>
      <c r="DC2325" s="126"/>
      <c r="DD2325" s="126"/>
      <c r="DE2325" s="126"/>
      <c r="DF2325" s="126"/>
    </row>
    <row r="2326" spans="1:110" s="70" customFormat="1" ht="15" customHeight="1">
      <c r="A2326" s="228"/>
      <c r="B2326" s="412"/>
      <c r="C2326" s="471"/>
      <c r="D2326" s="237"/>
      <c r="E2326" s="237"/>
      <c r="F2326" s="243"/>
      <c r="G2326" s="72">
        <v>3</v>
      </c>
      <c r="H2326" s="84"/>
      <c r="I2326" s="84"/>
      <c r="J2326" s="84"/>
      <c r="K2326" s="84"/>
      <c r="L2326" s="84"/>
      <c r="M2326" s="84"/>
      <c r="N2326" s="84"/>
      <c r="O2326" s="84"/>
      <c r="P2326" s="84"/>
      <c r="Q2326" s="84"/>
      <c r="R2326" s="84"/>
      <c r="S2326" s="84"/>
      <c r="T2326" s="84"/>
      <c r="U2326" s="84"/>
      <c r="V2326" s="84"/>
      <c r="W2326" s="84"/>
      <c r="X2326" s="84"/>
      <c r="Y2326" s="84"/>
      <c r="Z2326" s="84"/>
      <c r="AA2326" s="84"/>
      <c r="AB2326" s="84"/>
      <c r="AC2326" s="80"/>
      <c r="AD2326" s="80"/>
      <c r="AE2326" s="80"/>
      <c r="AF2326" s="80"/>
      <c r="AG2326" s="80"/>
      <c r="AH2326" s="80"/>
      <c r="AI2326" s="80"/>
      <c r="AJ2326" s="80"/>
      <c r="AK2326" s="80"/>
      <c r="AL2326" s="80"/>
      <c r="AM2326" s="240"/>
      <c r="AN2326" s="240"/>
      <c r="AO2326" s="240"/>
      <c r="AP2326" s="240"/>
      <c r="AQ2326" s="240"/>
      <c r="AR2326" s="240"/>
      <c r="AS2326" s="240"/>
      <c r="AT2326" s="256"/>
      <c r="AU2326" s="256"/>
      <c r="AV2326" s="259"/>
      <c r="AW2326" s="259"/>
      <c r="AX2326" s="256"/>
      <c r="AY2326" s="256"/>
      <c r="AZ2326" s="256"/>
      <c r="BA2326" s="256"/>
      <c r="BB2326" s="256"/>
      <c r="BC2326" s="256"/>
      <c r="BD2326" s="256"/>
      <c r="BE2326" s="256"/>
      <c r="BF2326" s="256"/>
      <c r="BG2326" s="256"/>
      <c r="BH2326" s="256"/>
      <c r="BI2326" s="256"/>
      <c r="BJ2326" s="256"/>
      <c r="BK2326" s="256"/>
      <c r="BL2326" s="262"/>
      <c r="BM2326" s="262"/>
      <c r="BN2326" s="262"/>
      <c r="BO2326" s="262"/>
      <c r="BP2326" s="262"/>
      <c r="BQ2326" s="262"/>
      <c r="BR2326" s="270"/>
      <c r="BS2326" s="270"/>
      <c r="BT2326" s="270"/>
      <c r="BU2326" s="270"/>
      <c r="BV2326" s="270"/>
      <c r="BW2326" s="270"/>
      <c r="BX2326" s="256"/>
      <c r="BY2326" s="256"/>
      <c r="BZ2326" s="256"/>
      <c r="CA2326" s="267"/>
      <c r="CB2326" s="267"/>
      <c r="CC2326" s="274"/>
      <c r="CD2326" s="267"/>
      <c r="CE2326" s="267"/>
      <c r="CF2326" s="267"/>
      <c r="CG2326" s="267"/>
      <c r="CH2326" s="267"/>
      <c r="CI2326" s="267"/>
      <c r="CJ2326" s="267"/>
      <c r="CK2326" s="267"/>
      <c r="CL2326" s="265"/>
      <c r="CM2326" s="272"/>
      <c r="CN2326" s="264"/>
      <c r="CO2326" s="125"/>
      <c r="CP2326" s="226"/>
      <c r="CQ2326" s="226"/>
      <c r="CR2326" s="226"/>
      <c r="CS2326" s="126"/>
      <c r="CT2326" s="126"/>
      <c r="CU2326" s="126"/>
      <c r="CV2326" s="126"/>
      <c r="CW2326" s="126"/>
      <c r="CX2326" s="126"/>
      <c r="CY2326" s="126"/>
      <c r="CZ2326" s="126"/>
      <c r="DA2326" s="126"/>
      <c r="DB2326" s="126"/>
      <c r="DC2326" s="126"/>
      <c r="DD2326" s="126"/>
      <c r="DE2326" s="126"/>
      <c r="DF2326" s="126"/>
    </row>
    <row r="2327" spans="1:110" s="70" customFormat="1" ht="15" customHeight="1">
      <c r="A2327" s="228"/>
      <c r="B2327" s="412"/>
      <c r="C2327" s="471"/>
      <c r="D2327" s="237"/>
      <c r="E2327" s="237"/>
      <c r="F2327" s="244"/>
      <c r="G2327" s="73">
        <v>3.9</v>
      </c>
      <c r="H2327" s="85"/>
      <c r="I2327" s="85"/>
      <c r="J2327" s="85"/>
      <c r="K2327" s="85"/>
      <c r="L2327" s="85"/>
      <c r="M2327" s="85"/>
      <c r="N2327" s="85"/>
      <c r="O2327" s="85"/>
      <c r="P2327" s="85"/>
      <c r="Q2327" s="85"/>
      <c r="R2327" s="85"/>
      <c r="S2327" s="85"/>
      <c r="T2327" s="85"/>
      <c r="U2327" s="85"/>
      <c r="V2327" s="85"/>
      <c r="W2327" s="85"/>
      <c r="X2327" s="85"/>
      <c r="Y2327" s="85"/>
      <c r="Z2327" s="85"/>
      <c r="AA2327" s="85"/>
      <c r="AB2327" s="85"/>
      <c r="AC2327" s="81"/>
      <c r="AD2327" s="81"/>
      <c r="AE2327" s="81"/>
      <c r="AF2327" s="81"/>
      <c r="AG2327" s="81"/>
      <c r="AH2327" s="81"/>
      <c r="AI2327" s="81"/>
      <c r="AJ2327" s="81"/>
      <c r="AK2327" s="81"/>
      <c r="AL2327" s="81"/>
      <c r="AM2327" s="240"/>
      <c r="AN2327" s="240"/>
      <c r="AO2327" s="240"/>
      <c r="AP2327" s="240"/>
      <c r="AQ2327" s="240"/>
      <c r="AR2327" s="240"/>
      <c r="AS2327" s="240"/>
      <c r="AT2327" s="256"/>
      <c r="AU2327" s="256"/>
      <c r="AV2327" s="259"/>
      <c r="AW2327" s="259"/>
      <c r="AX2327" s="256"/>
      <c r="AY2327" s="256"/>
      <c r="AZ2327" s="256"/>
      <c r="BA2327" s="256"/>
      <c r="BB2327" s="256"/>
      <c r="BC2327" s="256"/>
      <c r="BD2327" s="256"/>
      <c r="BE2327" s="256"/>
      <c r="BF2327" s="256"/>
      <c r="BG2327" s="256"/>
      <c r="BH2327" s="256"/>
      <c r="BI2327" s="256"/>
      <c r="BJ2327" s="256"/>
      <c r="BK2327" s="256"/>
      <c r="BL2327" s="262"/>
      <c r="BM2327" s="262"/>
      <c r="BN2327" s="262"/>
      <c r="BO2327" s="262"/>
      <c r="BP2327" s="262"/>
      <c r="BQ2327" s="262"/>
      <c r="BR2327" s="270"/>
      <c r="BS2327" s="270"/>
      <c r="BT2327" s="270"/>
      <c r="BU2327" s="270"/>
      <c r="BV2327" s="270"/>
      <c r="BW2327" s="270"/>
      <c r="BX2327" s="256"/>
      <c r="BY2327" s="256"/>
      <c r="BZ2327" s="256"/>
      <c r="CA2327" s="267"/>
      <c r="CB2327" s="267"/>
      <c r="CC2327" s="274"/>
      <c r="CD2327" s="267"/>
      <c r="CE2327" s="267"/>
      <c r="CF2327" s="267"/>
      <c r="CG2327" s="267"/>
      <c r="CH2327" s="267"/>
      <c r="CI2327" s="267"/>
      <c r="CJ2327" s="267"/>
      <c r="CK2327" s="267"/>
      <c r="CL2327" s="265"/>
      <c r="CM2327" s="272"/>
      <c r="CN2327" s="264"/>
      <c r="CO2327" s="125"/>
      <c r="CP2327" s="226"/>
      <c r="CQ2327" s="226"/>
      <c r="CR2327" s="226"/>
      <c r="CS2327" s="126"/>
      <c r="CT2327" s="126"/>
      <c r="CU2327" s="126"/>
      <c r="CV2327" s="126"/>
      <c r="CW2327" s="126"/>
      <c r="CX2327" s="126"/>
      <c r="CY2327" s="126"/>
      <c r="CZ2327" s="126"/>
      <c r="DA2327" s="126"/>
      <c r="DB2327" s="126"/>
      <c r="DC2327" s="126"/>
      <c r="DD2327" s="126"/>
      <c r="DE2327" s="126"/>
      <c r="DF2327" s="126"/>
    </row>
    <row r="2328" spans="1:110" s="70" customFormat="1" ht="15" customHeight="1">
      <c r="A2328" s="229"/>
      <c r="B2328" s="413"/>
      <c r="C2328" s="472"/>
      <c r="D2328" s="238"/>
      <c r="E2328" s="238"/>
      <c r="F2328" s="245" t="s">
        <v>83</v>
      </c>
      <c r="G2328" s="246"/>
      <c r="H2328" s="82"/>
      <c r="I2328" s="82"/>
      <c r="J2328" s="82"/>
      <c r="K2328" s="82"/>
      <c r="L2328" s="82"/>
      <c r="M2328" s="82"/>
      <c r="N2328" s="82"/>
      <c r="O2328" s="82"/>
      <c r="P2328" s="82"/>
      <c r="Q2328" s="82"/>
      <c r="R2328" s="82"/>
      <c r="S2328" s="82"/>
      <c r="T2328" s="82"/>
      <c r="U2328" s="82"/>
      <c r="V2328" s="82"/>
      <c r="W2328" s="82"/>
      <c r="X2328" s="82"/>
      <c r="Y2328" s="82"/>
      <c r="Z2328" s="82"/>
      <c r="AA2328" s="82"/>
      <c r="AB2328" s="82"/>
      <c r="AC2328" s="35"/>
      <c r="AD2328" s="35"/>
      <c r="AE2328" s="35"/>
      <c r="AF2328" s="35"/>
      <c r="AG2328" s="35"/>
      <c r="AH2328" s="35"/>
      <c r="AI2328" s="35"/>
      <c r="AJ2328" s="35"/>
      <c r="AK2328" s="35"/>
      <c r="AL2328" s="35"/>
      <c r="AM2328" s="241"/>
      <c r="AN2328" s="241"/>
      <c r="AO2328" s="241"/>
      <c r="AP2328" s="241"/>
      <c r="AQ2328" s="241"/>
      <c r="AR2328" s="241"/>
      <c r="AS2328" s="241"/>
      <c r="AT2328" s="257"/>
      <c r="AU2328" s="257"/>
      <c r="AV2328" s="260"/>
      <c r="AW2328" s="260"/>
      <c r="AX2328" s="257"/>
      <c r="AY2328" s="257"/>
      <c r="AZ2328" s="257"/>
      <c r="BA2328" s="257"/>
      <c r="BB2328" s="257"/>
      <c r="BC2328" s="257"/>
      <c r="BD2328" s="257"/>
      <c r="BE2328" s="257"/>
      <c r="BF2328" s="257"/>
      <c r="BG2328" s="257"/>
      <c r="BH2328" s="257"/>
      <c r="BI2328" s="257"/>
      <c r="BJ2328" s="257"/>
      <c r="BK2328" s="257"/>
      <c r="BL2328" s="263"/>
      <c r="BM2328" s="263"/>
      <c r="BN2328" s="263"/>
      <c r="BO2328" s="263"/>
      <c r="BP2328" s="263"/>
      <c r="BQ2328" s="263"/>
      <c r="BR2328" s="271"/>
      <c r="BS2328" s="271"/>
      <c r="BT2328" s="271"/>
      <c r="BU2328" s="271"/>
      <c r="BV2328" s="271"/>
      <c r="BW2328" s="271"/>
      <c r="BX2328" s="257"/>
      <c r="BY2328" s="257"/>
      <c r="BZ2328" s="257"/>
      <c r="CA2328" s="268"/>
      <c r="CB2328" s="268"/>
      <c r="CC2328" s="275"/>
      <c r="CD2328" s="268"/>
      <c r="CE2328" s="268"/>
      <c r="CF2328" s="268"/>
      <c r="CG2328" s="268"/>
      <c r="CH2328" s="268"/>
      <c r="CI2328" s="268"/>
      <c r="CJ2328" s="268"/>
      <c r="CK2328" s="268"/>
      <c r="CL2328" s="265"/>
      <c r="CM2328" s="272"/>
      <c r="CN2328" s="264"/>
      <c r="CO2328" s="125"/>
      <c r="CP2328" s="226"/>
      <c r="CQ2328" s="226"/>
      <c r="CR2328" s="226"/>
      <c r="CS2328" s="126"/>
      <c r="CT2328" s="126"/>
      <c r="CU2328" s="126"/>
      <c r="CV2328" s="126"/>
      <c r="CW2328" s="126"/>
      <c r="CX2328" s="126"/>
      <c r="CY2328" s="126"/>
      <c r="CZ2328" s="126"/>
      <c r="DA2328" s="126"/>
      <c r="DB2328" s="126"/>
      <c r="DC2328" s="126"/>
      <c r="DD2328" s="126"/>
      <c r="DE2328" s="126"/>
      <c r="DF2328" s="126"/>
    </row>
    <row r="2329" spans="1:110" s="70" customFormat="1" ht="15" customHeight="1">
      <c r="A2329" s="227">
        <f t="shared" si="781"/>
        <v>289</v>
      </c>
      <c r="B2329" s="675" t="s">
        <v>1085</v>
      </c>
      <c r="C2329" s="453" t="s">
        <v>1086</v>
      </c>
      <c r="D2329" s="236">
        <v>44609</v>
      </c>
      <c r="E2329" s="236" t="s">
        <v>277</v>
      </c>
      <c r="F2329" s="253" t="s">
        <v>80</v>
      </c>
      <c r="G2329" s="254"/>
      <c r="H2329" s="82" t="s">
        <v>69</v>
      </c>
      <c r="I2329" s="82"/>
      <c r="J2329" s="82" t="s">
        <v>67</v>
      </c>
      <c r="K2329" s="82" t="s">
        <v>61</v>
      </c>
      <c r="L2329" s="82" t="s">
        <v>61</v>
      </c>
      <c r="M2329" s="82" t="s">
        <v>61</v>
      </c>
      <c r="N2329" s="82" t="s">
        <v>61</v>
      </c>
      <c r="O2329" s="82"/>
      <c r="P2329" s="82" t="s">
        <v>61</v>
      </c>
      <c r="Q2329" s="82" t="s">
        <v>67</v>
      </c>
      <c r="R2329" s="82" t="s">
        <v>61</v>
      </c>
      <c r="S2329" s="82" t="s">
        <v>61</v>
      </c>
      <c r="T2329" s="82" t="s">
        <v>61</v>
      </c>
      <c r="U2329" s="82" t="s">
        <v>61</v>
      </c>
      <c r="V2329" s="82"/>
      <c r="W2329" s="82" t="s">
        <v>60</v>
      </c>
      <c r="X2329" s="82" t="s">
        <v>60</v>
      </c>
      <c r="Y2329" s="82" t="s">
        <v>60</v>
      </c>
      <c r="Z2329" s="82" t="s">
        <v>60</v>
      </c>
      <c r="AA2329" s="82" t="s">
        <v>60</v>
      </c>
      <c r="AB2329" s="82" t="s">
        <v>60</v>
      </c>
      <c r="AC2329" s="82"/>
      <c r="AD2329" s="82" t="s">
        <v>60</v>
      </c>
      <c r="AE2329" s="82" t="s">
        <v>67</v>
      </c>
      <c r="AF2329" s="82" t="s">
        <v>60</v>
      </c>
      <c r="AG2329" s="82" t="s">
        <v>60</v>
      </c>
      <c r="AH2329" s="82" t="s">
        <v>60</v>
      </c>
      <c r="AI2329" s="82" t="s">
        <v>1471</v>
      </c>
      <c r="AJ2329" s="82"/>
      <c r="AK2329" s="82" t="s">
        <v>61</v>
      </c>
      <c r="AL2329" s="82" t="s">
        <v>61</v>
      </c>
      <c r="AM2329" s="239">
        <f>COUNTIF(H2329:AL2329,"PH")+COUNTIF(H2329:AL2329,"PH/L")+COUNTIF(H2329:AL2329,"PM")</f>
        <v>0</v>
      </c>
      <c r="AN2329" s="239">
        <f>COUNTIF(H2329:AL2329,"PD")+COUNTIF(H2329:AL2329,"PDD")+COUNTIF(H2329:AL2329,"P/DS")/2+COUNTIF(H2329:AL2329,"PMD")</f>
        <v>0</v>
      </c>
      <c r="AO2329" s="239">
        <f>COUNTIF(H2329:AL2329,"PN")+COUNTIF(H2329:AL2329,"P/NS")/2+COUNTIF(H2329:AL2329,"PH")+COUNTIF(H2329:AL2329,"PH/F")/2+COUNTIF(H2329:AL2329,"PH/L")/2+COUNTIF(H2329:AL2329,"PM")</f>
        <v>0</v>
      </c>
      <c r="AP2329" s="239">
        <f>COUNTIF(H2329:AL2329,"BH")+COUNTIF(H2329:AL2329,"AL/BL")+COUNTIF(H2329:AL2329,"UL/BL")+COUNTIF(H2329:AL2329,"BM")</f>
        <v>0</v>
      </c>
      <c r="AQ2329" s="239">
        <f>COUNTIF(H2329:AL2329,"DS")+COUNTIF(H2329:AL2329,"AL/DS")/2+COUNTIF(H2329:AL2329,"UL/DS")/2+COUNTIF(H2329:AL2329,"CT")+COUNTIF(H2329:AL2329,"MD")</f>
        <v>10.5</v>
      </c>
      <c r="AR2329" s="239">
        <f>COUNTIF(H2329:AL2329,"NS")+COUNTIF(H2329:AL2329,"AL/NS")/2+COUNTIF(H2329:AL2329,"UL/NS")/2+COUNTIF(H2329:AL2329,"BH")+COUNTIF(H2329:AL2329,"AL/BF")/2+COUNTIF(H2329:AL2329,"AL/BL")/2+COUNTIF(H2329:AL2329,"UL/BL")/2+COUNTIF(H2329:AL2329,"UL/BF")/2+COUNTIF(H2329:AL2329,"BM")</f>
        <v>11</v>
      </c>
      <c r="AS2329" s="239">
        <f>COUNTIF(H2329:AL2329,"AL")+COUNTIF(H2329:AL2329,"AL/DS")/2+COUNTIF(H2329:AL2329,"AL/NS")/2+COUNTIF(H2329:AL2329,"NH")+COUNTIF(H2329:AL2329,"SL")+COUNTIF(H2329:AL2329,"NHD")+COUNTIF(H2329:AL2329,"B")+COUNTIF(H2329:AL2329,"HL")+COUNTIF(H2329:AL2329,"AL/BF")/2+COUNTIF(H2329:AL2329,"AL/BL")/2</f>
        <v>4</v>
      </c>
      <c r="AT2329" s="255">
        <f>COUNTIF(H2329:AL2329,"PD")+COUNTIF(H2329:AL2329,"PN")+COUNTIF(H2329:AL2329,"P/DS")/2+COUNTIF(H2329:AL2329,"P/NS")/2+COUNTIF(H2329:AL2329,"DS")+COUNTIF(H2329:AL2329,"NS")+COUNTIF(H2329:AL2329,"AL")+COUNTIF(H2329:AL2329,"AL/DS")+COUNTIF(H2329:AL2329,"AL/NS")+COUNTIF(H2329:AL2329,"NH")+COUNTIF(H2329:AL2329,"SL")+COUNTIF(H2329:AL2329,"UL/DS")/2+COUNTIF(H2329:AL2329,"UL/NS")/2+COUNTIF(H2329:AL2329,"CT")+COUNTIF(H2329:AL2329,"NHD")+COUNTIF(H2329:AL2329,"PDD")+COUNTIF(H2329:AL2329,"B")+COUNTIF(H2329:AL2329,"HL")+COUNTIF(H2329:AL2329,"PH")+COUNTIF(H2329:AL2329,"BH")+COUNTIF(H2329:AL2329,"AL/BF")+COUNTIF(H2329:AL2329,"AL/BL")+COUNTIF(H2329:AL2329,"UL/BF")/2+COUNTIF(H2329:AL2329,"UL/BL")/2+COUNTIF(H2329:AL2329,"PH/F")/2+COUNTIF(H2329:AL2329,"PH/L")/2+COUNTIF(H2329:AL2329,"MD")+COUNTIF(H2329:AL2329,"PMD")+COUNTIF(H2329:AL2329,"PM")+COUNTIF(H2329:AL2329,"BM")</f>
        <v>25.5</v>
      </c>
      <c r="AU2329" s="255">
        <f>COUNTIF(H2329:AL2329,"P/DS")/2+COUNTIF(H2329:AL2329,"P/NS")/2+COUNTIF(H2329:AL2329,"IL")+COUNTIF(H2329:AL2329,"NL")+COUNTIF(H2329:AL2329,"UL")+COUNTIF(H2329:AL2329,"UL/DS")/2+COUNTIF(H2329:AL2329,"UL/NS")/2+COUNTIF(H2329:AL2329,"KT")+COUNTIF(H2329:AL2329,"UL/BF")/2+COUNTIF(H2329:AL2329,"UL/BL")/2+COUNTIF(H2329:AL2329,"PH/F")/2+COUNTIF(H2329:AL2329,"PH/L")/2+COUNTIF(H2329:AL2329,"NB")</f>
        <v>0.5</v>
      </c>
      <c r="AV2329" s="258">
        <f>COUNTIF(H2329:AL2329,"PN")+COUNTIF(H2329:AL2329,"TVD")+COUNTIF(H2329:AL2329,"PH")+COUNTIF(H2329:AL2329,"PM")+COUNTIF(H2329:AL2329,"PDD")-COUNTIFS(H2329:AL2329,"PN",H2336:AL2336,"&gt;=3")-COUNTIFS(H2329:AL2329,"PM",H2336:AL2336,"&gt;=3")</f>
        <v>0</v>
      </c>
      <c r="AW2329" s="258">
        <f>COUNTIF(H2329:AL2329,"NS")+COUNTIF(H2329:AL2329,"D")+COUNTIF(H2329:AL2329,"BH")+COUNTIF(H2329:AL2329,"NHD")+COUNTIF(H2329:AL2329,"BM")-COUNTIFS(H2329:AL2329,"NS",H2336:AL2336,"&gt;=3")-COUNTIFS(H2329:AL2329,"BH",H2336:AL2336,"&gt;=3")-COUNTIFS(H2329:AL2329,"BM",H2336:AL2336,"&gt;=3")</f>
        <v>11</v>
      </c>
      <c r="AX2329" s="255">
        <f>COUNTIF(H2329:AL2329,"AL")+COUNTIF(H2329:AL2329,"AL/DS")/2+COUNTIF(H2329:AL2329,"AL/NS")/2+COUNTIF(H2329:AL2329,"AL/BF")+COUNTIF(H2329:AL2329,"AL/BL")/2</f>
        <v>3</v>
      </c>
      <c r="AY2329" s="255">
        <f>COUNTIF(H2329:AL2329,"SL")</f>
        <v>0</v>
      </c>
      <c r="AZ2329" s="255">
        <f>COUNTIF(H2329:AL2329,"NH")</f>
        <v>1</v>
      </c>
      <c r="BA2329" s="255">
        <f>COUNTIF(H2329:AL2329,"HL")</f>
        <v>0</v>
      </c>
      <c r="BB2329" s="255">
        <f>COUNTIF(G2329:AL2329,"P/DS")/2+COUNTIF(G2329:AL2329,"P/NS")/2+COUNTIF(G2329:AL2329,"UL")+COUNTIF(G2329:AL2329,"UL/DS")/2+COUNTIF(G2329:AL2329,"UL/NS")/2+COUNTIF(G2329:AL2329,"UL/BL")/2+COUNTIF(G2329:AL2329,"UL/BF")/2+COUNTIF(G2329:AL2329,"PH/F")/2+COUNTIF(G2329:AL2329,"PH/L")/2</f>
        <v>0.5</v>
      </c>
      <c r="BC2329" s="255">
        <f>COUNTIF(H2329:AL2329,"NB")</f>
        <v>0</v>
      </c>
      <c r="BD2329" s="255">
        <f>COUNTIF(H2329:AL2329,"NL")</f>
        <v>0</v>
      </c>
      <c r="BE2329" s="255">
        <f>COUNTIF(H2329:AL2329,"IL")</f>
        <v>0</v>
      </c>
      <c r="BF2329" s="255">
        <f>COUNTIF(H2329:AL2329,"KT")</f>
        <v>0</v>
      </c>
      <c r="BG2329" s="255">
        <f>COUNTIF(H2329:AL2329,"L70")</f>
        <v>0</v>
      </c>
      <c r="BH2329" s="255">
        <f>COUNTIF(H2329:AL2329,"MD")</f>
        <v>0</v>
      </c>
      <c r="BI2329" s="255">
        <f>COUNTIF(H2329:AL2329,"PMD")</f>
        <v>0</v>
      </c>
      <c r="BJ2329" s="255">
        <f>COUNTIF(H2329:AL2329,"PM")</f>
        <v>0</v>
      </c>
      <c r="BK2329" s="255">
        <f>COUNTIF(H2329:AL2329,"BM")</f>
        <v>0</v>
      </c>
      <c r="BL2329" s="261">
        <f>SUMIF(H2329:AL2329,"PD",H2330:AL2330)+SUMIF(H2329:AL2329,"PN",H2330:AL2330)+SUMIF(H2329:AL2329,"P/DS",H2330:AL2330)+SUMIF(H2329:AL2329,"PN/F",H2330:AL2330)+SUMIF(H2329:AL2329,"PN/L",H2330:AL2330)+SUMIF(H2329:AL2329,"TV",H2330:AL2330)+SUMIF(H2329:AL2329,"TVD",H2330:AL2330)+SUMIF(H2329:AL2329,"PDD",H2330:AL2330)</f>
        <v>0</v>
      </c>
      <c r="BM2329" s="261">
        <f>SUMIF(H2329:AL2329,"PD",H2331:AL2331)+SUMIF(H2329:AL2329,"PN",H2331:AL2331)+SUMIF(H2329:AL2329,"P/DS",H2331:AL2331)+SUMIF(H2329:AL2329,"PN/F",H2331:AL2331)+SUMIF(H2329:AL2329,"PN/L",H2331:AL2331)+SUMIF(H2329:AL2329,"TV",H2331:AL2331)+SUMIF(H2329:AL2329,"TVD",H2331:AL2331)+SUMIF(H2329:AL2329,"PDD",H2331:AL2331)+SUMIF(H2329:AL2329,"PMD",H2331:AL2331)</f>
        <v>0</v>
      </c>
      <c r="BN2329" s="261">
        <f>SUMIF(H2329:AL2329,"PD",H2332:AL2332)+SUMIF(H2329:AL2329,"PN",H2332:AL2332)+SUMIF(H2329:AL2329,"P/DS",H2332:AL2332)+SUMIF(H2329:AL2329,"PN/F",H2332:AL2332)+SUMIF(H2329:AL2329,"PN/L",H2332:AL2332)+SUMIF(H2329:AL2329,"TV",H2332:AL2332)+SUMIF(H2329:AL2329,"TVD",H2332:AL2332)</f>
        <v>0</v>
      </c>
      <c r="BO2329" s="261">
        <f>SUMIF(H2329:AL2329,"PD",H2333:AL2333)+SUMIF(H2329:AL2329,"PN",H2333:AL2333)+SUMIF(H2329:AL2329,"P/DS",H2333:AL2333)+SUMIF(H2329:AL2329,"PN/F",H2333:AL2333)+SUMIF(H2329:AL2329,"PN/L",H2333:AL2333)+SUMIF(H2329:AL2329,"TV",H2333:AL2333)+SUMIF(H2329:AL2329,"TVD",H2333:AL2333)</f>
        <v>0</v>
      </c>
      <c r="BP2329" s="261">
        <f>SUMIF(H2329:AL2329,"PD",H2334:AL2334)+SUMIF(H2329:AL2329,"PN",H2334:AL2334)+SUMIF(H2329:AL2329,"P/DS",H2334:AL2334)+SUMIF(H2329:AL2329,"PN/F",H2334:AL2334)+SUMIF(H2329:AL2329,"PN/L",H2334:AL2334)+SUMIF(H2329:AL2329,"TV",H2334:AL2334)+SUMIF(H2329:AL2329,"TVD",H2334:AL2334)+SUMIF(H2329:AL2329,"PDD",H2334:AL2334)+SUMIF(H2329:AL2329,"PH",H2334:AL2334)+SUMIF(H2329:AL2329,"PM",H2334:AL2334)</f>
        <v>0</v>
      </c>
      <c r="BQ2329" s="261">
        <f>SUMIF(H2329:AL2329,"PD",H2335:AL2335)+SUMIF(H2329:AL2329,"PN",H2335:AL2335)+SUMIF(H2329:AL2329,"P/DS",H2335:AL2335)+SUMIF(H2329:AL2329,"PN/F",H2335:AL2335)+SUMIF(H2329:AL2329,"PN/L",H2335:AL2335)+SUMIF(H2329:AL2329,"TV",H2335:AL2335)+SUMIF(H2329:AL2329,"TVD",H2335:AL2335)+SUMIF(H2329:AL2329,"PDD",H2335:AL2335)+SUMIF(H2329:AL2329,"PH",H2335:AL2335)+SUMIF(H2329:AL2329,"PM",H2335:AL2335)</f>
        <v>0</v>
      </c>
      <c r="BR2329" s="269">
        <f>SUM(H2330:AL2330)-BL2329</f>
        <v>16.5</v>
      </c>
      <c r="BS2329" s="269">
        <f>SUM(H2331:AL2331)-BM2329</f>
        <v>4</v>
      </c>
      <c r="BT2329" s="269">
        <f>SUM(H2332:AL2332)-BN2329</f>
        <v>0</v>
      </c>
      <c r="BU2329" s="269">
        <f>SUM(H2333:AL2333)-BO2329</f>
        <v>0</v>
      </c>
      <c r="BV2329" s="269">
        <f>SUM(H2334:AL2334)-BP2329</f>
        <v>0</v>
      </c>
      <c r="BW2329" s="269">
        <f>SUM(H2335:AL2335)-BQ2329</f>
        <v>0</v>
      </c>
      <c r="BX2329" s="255">
        <f>SUMIF(H2329:AL2329,"PD",H2336:AL2336)+SUMIF(H2329:AL2329,"PN",H2336:AL2336)+SUMIF(H2329:AL2329,"P/DS",H2336:AL2336)+SUMIF(H2329:AL2329,"PN/F",H2336:AL2336)+SUMIF(H2329:AL2329,"PN/L",H2336:AL2336)</f>
        <v>0</v>
      </c>
      <c r="BY2329" s="255">
        <f>SUM(H2336:AL2336)-BX2329</f>
        <v>0</v>
      </c>
      <c r="BZ2329" s="255">
        <f t="shared" ref="BZ2329" si="794">+SUM(BL2329:BW2336)</f>
        <v>20.5</v>
      </c>
      <c r="CA2329" s="266">
        <f>(COUNTIFS(H2329:AL2329,"PD",H2330:AL2330,"&gt;=2"))*0.5-IF(CN2329="VP",COUNTIFS($H$16:$AL$16,"SAT",H2329:AL2329,"PD",H2330:AL2330,"&gt;=2"))*0.5</f>
        <v>0</v>
      </c>
      <c r="CB2329" s="266">
        <f>(COUNTIFS(H2329:AL2329,"PN",H2331:AL2331,"&gt;=0.5",H2330:AL2330,"&gt;=1.5"))*0.5+COUNTIFS(H2329:AL2329,"PDD",H2331:AL2331,"&gt;=0.5",H2330:AL2330,"&gt;=1.5")*0.5</f>
        <v>0</v>
      </c>
      <c r="CC2329" s="273">
        <f>(COUNTIFS(H2329:AL2329,"TV",H2331:AL2331,"&gt;=10"))*0.5+(COUNTIFS(H2329:AL2329,"PMD",H2331:AL2331,"&gt;=2"))*0.5</f>
        <v>0</v>
      </c>
      <c r="CD2329" s="266">
        <f>(COUNTIFS(H2329:AL2329,"TVD",H2333:AL2333,"&gt;=6.5",H2331:AL2331,"&gt;=3.5"))*0.5</f>
        <v>0</v>
      </c>
      <c r="CE2329" s="266">
        <f>(COUNTIFS(H2329:AL2329,"PD",H2334:AL2334,"&gt;=10"))*0.5</f>
        <v>0</v>
      </c>
      <c r="CF2329" s="266">
        <f>(COUNTIFS(H2329:AL2329,"PDD",H2334:AL2334,"&gt;=3.5",H2335:AL2335,"&gt;=6.5")+COUNTIFS(H2329:AL2329,"PH",H2335:AL2335,"&gt;=0.5",H2334:AL2334,"&gt;=1.5")+COUNTIFS(H2329:AL2329,"PM",H2335:AL2335,"&gt;=0.5",H2334:AL2334,"&gt;=1.5"))*0.5</f>
        <v>0</v>
      </c>
      <c r="CG2329" s="266">
        <f>(COUNTIFS(H2329:AL2329,"DS",H2330:AL2330,"&gt;=2")+COUNTIFS(H2329:AL2329,"AL/DS",H2330:AL2330,"&gt;=2"))*0.5-IF(CN2329="VP",COUNTIFS($H$16:$AL$16,"SAT",H2329:AL2329,"DS",H2330:AL2330,"&gt;=2"))*0.5</f>
        <v>0</v>
      </c>
      <c r="CH2329" s="266">
        <f>(COUNTIFS(H2329:AL2329,"NS",H2331:AL2331,"&gt;=0.5",H2330:AL2330,"&gt;=1.5")+COUNTIFS(H2329:AL2329,"AL/NS",H2331:AL2331,"&gt;=0.5",H2330:AL2330,"&gt;=1.5")+COUNTIFS(H2329:AL2329,"NHD",H2331:AL2331,"&gt;=4.5",H2334:AL2334,"&gt;=2",H2330:AL2330,"&gt;=1.5"))*0.5</f>
        <v>3.5</v>
      </c>
      <c r="CI2329" s="266">
        <f>(COUNTIF(H2331:AL2331,"&gt;=10")+COUNTIFS(H2329:AL2329,"MD",H2331:AL2331,"&gt;=2")-COUNTIFS(H2329:AL2329,"TV",H2331:AL2331,"&gt;=10"))*0.5</f>
        <v>0</v>
      </c>
      <c r="CJ2329" s="266">
        <f>(COUNTIFS(H2329:AL2329,"D",H2333:AL2333,"&gt;=6.5",H2331:AL2331,"&gt;=3.5"))*0.5</f>
        <v>0</v>
      </c>
      <c r="CK2329" s="266">
        <f>(COUNTIF(H2334:AL2334,"&gt;=10")-COUNTIFS(H2329:AL2329,"PD",H2334:AL2334,"&gt;=10"))*0.5</f>
        <v>0</v>
      </c>
      <c r="CL2329" s="265">
        <f>(COUNTIFS(H2329:AL2329,"NHD",H2334:AL2334,"&gt;=3.5",H2335:AL2335,"&gt;=6.5")+COUNTIFS(H2329:AL2329,"BH",H2334:AL2334,"&gt;=1.5",H2335:AL2335,"&gt;=0.5")+COUNTIFS(H2329:AL2329,"BM",H2334:AL2334,"&gt;=1.5",H2335:AL2335,"&gt;=0.5")+COUNTIFS(H2329:AL2329,"D",H2334:AL2334,"&gt;=1.5",H2335:AL2335,"&gt;=0.5"))*0.5</f>
        <v>0</v>
      </c>
      <c r="CM2329" s="272"/>
      <c r="CN2329" s="264" t="s">
        <v>723</v>
      </c>
      <c r="CO2329" s="125">
        <f t="shared" ref="CO2329" si="795">+AM2329+AN2329+AO2329+AP2329+AQ2329+AR2329+AS2329+AU2329+BG2329</f>
        <v>26</v>
      </c>
      <c r="CP2329" s="225">
        <f>+SUM(I2330:I2335)-I2336</f>
        <v>0</v>
      </c>
      <c r="CQ2329" s="225">
        <f>+SUM(J2330:J2335)-J2336</f>
        <v>0</v>
      </c>
      <c r="CR2329" s="225">
        <f>+SUM(K2330:K2335)-K2336</f>
        <v>2</v>
      </c>
      <c r="CS2329" s="126"/>
      <c r="CT2329" s="126"/>
      <c r="CU2329" s="126"/>
      <c r="CV2329" s="126"/>
      <c r="CW2329" s="126"/>
      <c r="CX2329" s="126"/>
      <c r="CY2329" s="126"/>
      <c r="CZ2329" s="126"/>
      <c r="DA2329" s="126"/>
      <c r="DB2329" s="126"/>
      <c r="DC2329" s="126"/>
      <c r="DD2329" s="126"/>
      <c r="DE2329" s="126"/>
      <c r="DF2329" s="126" t="e">
        <f>+SUM(#REF!)</f>
        <v>#REF!</v>
      </c>
    </row>
    <row r="2330" spans="1:110" s="70" customFormat="1" ht="15" customHeight="1">
      <c r="A2330" s="228"/>
      <c r="B2330" s="369"/>
      <c r="C2330" s="454"/>
      <c r="D2330" s="237"/>
      <c r="E2330" s="237"/>
      <c r="F2330" s="242" t="s">
        <v>82</v>
      </c>
      <c r="G2330" s="71">
        <v>1.5</v>
      </c>
      <c r="H2330" s="83"/>
      <c r="I2330" s="83"/>
      <c r="J2330" s="83"/>
      <c r="K2330" s="83">
        <v>1.5</v>
      </c>
      <c r="L2330" s="83">
        <v>1.5</v>
      </c>
      <c r="M2330" s="83">
        <v>1.5</v>
      </c>
      <c r="N2330" s="83">
        <v>1.5</v>
      </c>
      <c r="O2330" s="83"/>
      <c r="P2330" s="83">
        <v>1.5</v>
      </c>
      <c r="Q2330" s="83"/>
      <c r="R2330" s="83">
        <v>1.5</v>
      </c>
      <c r="S2330" s="83">
        <v>1.5</v>
      </c>
      <c r="T2330" s="83">
        <v>0.5</v>
      </c>
      <c r="U2330" s="83"/>
      <c r="V2330" s="83"/>
      <c r="W2330" s="83">
        <v>1</v>
      </c>
      <c r="X2330" s="83"/>
      <c r="Y2330" s="83"/>
      <c r="Z2330" s="83">
        <v>1</v>
      </c>
      <c r="AA2330" s="83"/>
      <c r="AB2330" s="83">
        <v>1</v>
      </c>
      <c r="AC2330" s="79"/>
      <c r="AD2330" s="79"/>
      <c r="AE2330" s="79"/>
      <c r="AF2330" s="79">
        <v>1.5</v>
      </c>
      <c r="AG2330" s="79"/>
      <c r="AH2330" s="79">
        <v>1</v>
      </c>
      <c r="AI2330" s="79"/>
      <c r="AJ2330" s="79"/>
      <c r="AK2330" s="79"/>
      <c r="AL2330" s="79"/>
      <c r="AM2330" s="240"/>
      <c r="AN2330" s="240"/>
      <c r="AO2330" s="240"/>
      <c r="AP2330" s="240"/>
      <c r="AQ2330" s="240"/>
      <c r="AR2330" s="240"/>
      <c r="AS2330" s="240"/>
      <c r="AT2330" s="256"/>
      <c r="AU2330" s="256"/>
      <c r="AV2330" s="259"/>
      <c r="AW2330" s="259"/>
      <c r="AX2330" s="256"/>
      <c r="AY2330" s="256"/>
      <c r="AZ2330" s="256"/>
      <c r="BA2330" s="256"/>
      <c r="BB2330" s="256"/>
      <c r="BC2330" s="256"/>
      <c r="BD2330" s="256"/>
      <c r="BE2330" s="256"/>
      <c r="BF2330" s="256"/>
      <c r="BG2330" s="256"/>
      <c r="BH2330" s="256"/>
      <c r="BI2330" s="256"/>
      <c r="BJ2330" s="256"/>
      <c r="BK2330" s="256"/>
      <c r="BL2330" s="262"/>
      <c r="BM2330" s="262"/>
      <c r="BN2330" s="262"/>
      <c r="BO2330" s="262"/>
      <c r="BP2330" s="262"/>
      <c r="BQ2330" s="262"/>
      <c r="BR2330" s="270"/>
      <c r="BS2330" s="270"/>
      <c r="BT2330" s="270"/>
      <c r="BU2330" s="270"/>
      <c r="BV2330" s="270"/>
      <c r="BW2330" s="270"/>
      <c r="BX2330" s="256"/>
      <c r="BY2330" s="256"/>
      <c r="BZ2330" s="256"/>
      <c r="CA2330" s="267"/>
      <c r="CB2330" s="267"/>
      <c r="CC2330" s="274"/>
      <c r="CD2330" s="267"/>
      <c r="CE2330" s="267"/>
      <c r="CF2330" s="267"/>
      <c r="CG2330" s="267"/>
      <c r="CH2330" s="267"/>
      <c r="CI2330" s="267"/>
      <c r="CJ2330" s="267"/>
      <c r="CK2330" s="267"/>
      <c r="CL2330" s="265"/>
      <c r="CM2330" s="272"/>
      <c r="CN2330" s="264"/>
      <c r="CO2330" s="125"/>
      <c r="CP2330" s="226"/>
      <c r="CQ2330" s="226"/>
      <c r="CR2330" s="226"/>
      <c r="CS2330" s="126"/>
      <c r="CT2330" s="126"/>
      <c r="CU2330" s="126"/>
      <c r="CV2330" s="126"/>
      <c r="CW2330" s="126"/>
      <c r="CX2330" s="126"/>
      <c r="CY2330" s="126"/>
      <c r="CZ2330" s="126"/>
      <c r="DA2330" s="126"/>
      <c r="DB2330" s="126"/>
      <c r="DC2330" s="126"/>
      <c r="DD2330" s="126"/>
      <c r="DE2330" s="126"/>
      <c r="DF2330" s="126"/>
    </row>
    <row r="2331" spans="1:110" s="70" customFormat="1" ht="15" customHeight="1">
      <c r="A2331" s="228"/>
      <c r="B2331" s="369"/>
      <c r="C2331" s="454"/>
      <c r="D2331" s="237"/>
      <c r="E2331" s="237"/>
      <c r="F2331" s="243"/>
      <c r="G2331" s="72">
        <v>2</v>
      </c>
      <c r="H2331" s="84"/>
      <c r="I2331" s="84"/>
      <c r="J2331" s="84"/>
      <c r="K2331" s="84">
        <v>0.5</v>
      </c>
      <c r="L2331" s="84">
        <v>0.5</v>
      </c>
      <c r="M2331" s="84">
        <v>0.5</v>
      </c>
      <c r="N2331" s="84">
        <v>0.5</v>
      </c>
      <c r="O2331" s="84"/>
      <c r="P2331" s="84">
        <v>0.5</v>
      </c>
      <c r="Q2331" s="84"/>
      <c r="R2331" s="84">
        <v>0.5</v>
      </c>
      <c r="S2331" s="84">
        <v>0.5</v>
      </c>
      <c r="T2331" s="84">
        <v>0.5</v>
      </c>
      <c r="U2331" s="84"/>
      <c r="V2331" s="84"/>
      <c r="W2331" s="84"/>
      <c r="X2331" s="84"/>
      <c r="Y2331" s="84"/>
      <c r="Z2331" s="84"/>
      <c r="AA2331" s="84"/>
      <c r="AB2331" s="84"/>
      <c r="AC2331" s="80"/>
      <c r="AD2331" s="80"/>
      <c r="AE2331" s="80"/>
      <c r="AF2331" s="80"/>
      <c r="AG2331" s="80"/>
      <c r="AH2331" s="80"/>
      <c r="AI2331" s="80"/>
      <c r="AJ2331" s="80"/>
      <c r="AK2331" s="80"/>
      <c r="AL2331" s="80"/>
      <c r="AM2331" s="240"/>
      <c r="AN2331" s="240"/>
      <c r="AO2331" s="240"/>
      <c r="AP2331" s="240"/>
      <c r="AQ2331" s="240"/>
      <c r="AR2331" s="240"/>
      <c r="AS2331" s="240"/>
      <c r="AT2331" s="256"/>
      <c r="AU2331" s="256"/>
      <c r="AV2331" s="259"/>
      <c r="AW2331" s="259"/>
      <c r="AX2331" s="256"/>
      <c r="AY2331" s="256"/>
      <c r="AZ2331" s="256"/>
      <c r="BA2331" s="256"/>
      <c r="BB2331" s="256"/>
      <c r="BC2331" s="256"/>
      <c r="BD2331" s="256"/>
      <c r="BE2331" s="256"/>
      <c r="BF2331" s="256"/>
      <c r="BG2331" s="256"/>
      <c r="BH2331" s="256"/>
      <c r="BI2331" s="256"/>
      <c r="BJ2331" s="256"/>
      <c r="BK2331" s="256"/>
      <c r="BL2331" s="262"/>
      <c r="BM2331" s="262"/>
      <c r="BN2331" s="262"/>
      <c r="BO2331" s="262"/>
      <c r="BP2331" s="262"/>
      <c r="BQ2331" s="262"/>
      <c r="BR2331" s="270"/>
      <c r="BS2331" s="270"/>
      <c r="BT2331" s="270"/>
      <c r="BU2331" s="270"/>
      <c r="BV2331" s="270"/>
      <c r="BW2331" s="270"/>
      <c r="BX2331" s="256"/>
      <c r="BY2331" s="256"/>
      <c r="BZ2331" s="256"/>
      <c r="CA2331" s="267"/>
      <c r="CB2331" s="267"/>
      <c r="CC2331" s="274"/>
      <c r="CD2331" s="267"/>
      <c r="CE2331" s="267"/>
      <c r="CF2331" s="267"/>
      <c r="CG2331" s="267"/>
      <c r="CH2331" s="267"/>
      <c r="CI2331" s="267"/>
      <c r="CJ2331" s="267"/>
      <c r="CK2331" s="267"/>
      <c r="CL2331" s="265"/>
      <c r="CM2331" s="272"/>
      <c r="CN2331" s="264"/>
      <c r="CO2331" s="125"/>
      <c r="CP2331" s="226"/>
      <c r="CQ2331" s="226"/>
      <c r="CR2331" s="226"/>
      <c r="CS2331" s="126"/>
      <c r="CT2331" s="126"/>
      <c r="CU2331" s="126"/>
      <c r="CV2331" s="126"/>
      <c r="CW2331" s="126"/>
      <c r="CX2331" s="126"/>
      <c r="CY2331" s="126"/>
      <c r="CZ2331" s="126"/>
      <c r="DA2331" s="126"/>
      <c r="DB2331" s="126"/>
      <c r="DC2331" s="126"/>
      <c r="DD2331" s="126"/>
      <c r="DE2331" s="126"/>
      <c r="DF2331" s="126"/>
    </row>
    <row r="2332" spans="1:110" s="70" customFormat="1" ht="15" customHeight="1">
      <c r="A2332" s="228"/>
      <c r="B2332" s="369"/>
      <c r="C2332" s="454"/>
      <c r="D2332" s="237"/>
      <c r="E2332" s="237"/>
      <c r="F2332" s="243"/>
      <c r="G2332" s="72">
        <v>2.1</v>
      </c>
      <c r="H2332" s="84"/>
      <c r="I2332" s="84"/>
      <c r="J2332" s="84"/>
      <c r="K2332" s="84"/>
      <c r="L2332" s="84"/>
      <c r="M2332" s="84"/>
      <c r="N2332" s="84"/>
      <c r="O2332" s="84"/>
      <c r="P2332" s="84"/>
      <c r="Q2332" s="84"/>
      <c r="R2332" s="84"/>
      <c r="S2332" s="84"/>
      <c r="T2332" s="84"/>
      <c r="U2332" s="84"/>
      <c r="V2332" s="84"/>
      <c r="W2332" s="84"/>
      <c r="X2332" s="84"/>
      <c r="Y2332" s="84"/>
      <c r="Z2332" s="84"/>
      <c r="AA2332" s="84"/>
      <c r="AB2332" s="84"/>
      <c r="AC2332" s="80"/>
      <c r="AD2332" s="80"/>
      <c r="AE2332" s="80"/>
      <c r="AF2332" s="80"/>
      <c r="AG2332" s="80"/>
      <c r="AH2332" s="80"/>
      <c r="AI2332" s="80"/>
      <c r="AJ2332" s="80"/>
      <c r="AK2332" s="80"/>
      <c r="AL2332" s="80"/>
      <c r="AM2332" s="240"/>
      <c r="AN2332" s="240"/>
      <c r="AO2332" s="240"/>
      <c r="AP2332" s="240"/>
      <c r="AQ2332" s="240"/>
      <c r="AR2332" s="240"/>
      <c r="AS2332" s="240"/>
      <c r="AT2332" s="256"/>
      <c r="AU2332" s="256"/>
      <c r="AV2332" s="259"/>
      <c r="AW2332" s="259"/>
      <c r="AX2332" s="256"/>
      <c r="AY2332" s="256"/>
      <c r="AZ2332" s="256"/>
      <c r="BA2332" s="256"/>
      <c r="BB2332" s="256"/>
      <c r="BC2332" s="256"/>
      <c r="BD2332" s="256"/>
      <c r="BE2332" s="256"/>
      <c r="BF2332" s="256"/>
      <c r="BG2332" s="256"/>
      <c r="BH2332" s="256"/>
      <c r="BI2332" s="256"/>
      <c r="BJ2332" s="256"/>
      <c r="BK2332" s="256"/>
      <c r="BL2332" s="262"/>
      <c r="BM2332" s="262"/>
      <c r="BN2332" s="262"/>
      <c r="BO2332" s="262"/>
      <c r="BP2332" s="262"/>
      <c r="BQ2332" s="262"/>
      <c r="BR2332" s="270"/>
      <c r="BS2332" s="270"/>
      <c r="BT2332" s="270"/>
      <c r="BU2332" s="270"/>
      <c r="BV2332" s="270"/>
      <c r="BW2332" s="270"/>
      <c r="BX2332" s="256"/>
      <c r="BY2332" s="256"/>
      <c r="BZ2332" s="256"/>
      <c r="CA2332" s="267"/>
      <c r="CB2332" s="267"/>
      <c r="CC2332" s="274"/>
      <c r="CD2332" s="267"/>
      <c r="CE2332" s="267"/>
      <c r="CF2332" s="267"/>
      <c r="CG2332" s="267"/>
      <c r="CH2332" s="267"/>
      <c r="CI2332" s="267"/>
      <c r="CJ2332" s="267"/>
      <c r="CK2332" s="267"/>
      <c r="CL2332" s="265"/>
      <c r="CM2332" s="272"/>
      <c r="CN2332" s="264"/>
      <c r="CO2332" s="125"/>
      <c r="CP2332" s="226"/>
      <c r="CQ2332" s="226"/>
      <c r="CR2332" s="226"/>
      <c r="CS2332" s="126"/>
      <c r="CT2332" s="126"/>
      <c r="CU2332" s="126"/>
      <c r="CV2332" s="126"/>
      <c r="CW2332" s="126"/>
      <c r="CX2332" s="126"/>
      <c r="CY2332" s="126"/>
      <c r="CZ2332" s="126"/>
      <c r="DA2332" s="126"/>
      <c r="DB2332" s="126"/>
      <c r="DC2332" s="126"/>
      <c r="DD2332" s="126"/>
      <c r="DE2332" s="126"/>
      <c r="DF2332" s="126"/>
    </row>
    <row r="2333" spans="1:110" s="70" customFormat="1" ht="15" customHeight="1">
      <c r="A2333" s="228"/>
      <c r="B2333" s="369"/>
      <c r="C2333" s="454"/>
      <c r="D2333" s="237"/>
      <c r="E2333" s="237"/>
      <c r="F2333" s="243"/>
      <c r="G2333" s="72">
        <v>2.7</v>
      </c>
      <c r="H2333" s="84"/>
      <c r="I2333" s="84"/>
      <c r="J2333" s="84"/>
      <c r="K2333" s="84"/>
      <c r="L2333" s="84"/>
      <c r="M2333" s="84"/>
      <c r="N2333" s="84"/>
      <c r="O2333" s="84"/>
      <c r="P2333" s="84"/>
      <c r="Q2333" s="84"/>
      <c r="R2333" s="84"/>
      <c r="S2333" s="84"/>
      <c r="T2333" s="84"/>
      <c r="U2333" s="84"/>
      <c r="V2333" s="84"/>
      <c r="W2333" s="84"/>
      <c r="X2333" s="84"/>
      <c r="Y2333" s="84"/>
      <c r="Z2333" s="84"/>
      <c r="AA2333" s="84"/>
      <c r="AB2333" s="84"/>
      <c r="AC2333" s="80"/>
      <c r="AD2333" s="80"/>
      <c r="AE2333" s="80"/>
      <c r="AF2333" s="80"/>
      <c r="AG2333" s="80"/>
      <c r="AH2333" s="80"/>
      <c r="AI2333" s="80"/>
      <c r="AJ2333" s="80"/>
      <c r="AK2333" s="80"/>
      <c r="AL2333" s="80"/>
      <c r="AM2333" s="240"/>
      <c r="AN2333" s="240"/>
      <c r="AO2333" s="240"/>
      <c r="AP2333" s="240"/>
      <c r="AQ2333" s="240"/>
      <c r="AR2333" s="240"/>
      <c r="AS2333" s="240"/>
      <c r="AT2333" s="256"/>
      <c r="AU2333" s="256"/>
      <c r="AV2333" s="259"/>
      <c r="AW2333" s="259"/>
      <c r="AX2333" s="256"/>
      <c r="AY2333" s="256"/>
      <c r="AZ2333" s="256"/>
      <c r="BA2333" s="256"/>
      <c r="BB2333" s="256"/>
      <c r="BC2333" s="256"/>
      <c r="BD2333" s="256"/>
      <c r="BE2333" s="256"/>
      <c r="BF2333" s="256"/>
      <c r="BG2333" s="256"/>
      <c r="BH2333" s="256"/>
      <c r="BI2333" s="256"/>
      <c r="BJ2333" s="256"/>
      <c r="BK2333" s="256"/>
      <c r="BL2333" s="262"/>
      <c r="BM2333" s="262"/>
      <c r="BN2333" s="262"/>
      <c r="BO2333" s="262"/>
      <c r="BP2333" s="262"/>
      <c r="BQ2333" s="262"/>
      <c r="BR2333" s="270"/>
      <c r="BS2333" s="270"/>
      <c r="BT2333" s="270"/>
      <c r="BU2333" s="270"/>
      <c r="BV2333" s="270"/>
      <c r="BW2333" s="270"/>
      <c r="BX2333" s="256"/>
      <c r="BY2333" s="256"/>
      <c r="BZ2333" s="256"/>
      <c r="CA2333" s="267"/>
      <c r="CB2333" s="267"/>
      <c r="CC2333" s="274"/>
      <c r="CD2333" s="267"/>
      <c r="CE2333" s="267"/>
      <c r="CF2333" s="267"/>
      <c r="CG2333" s="267"/>
      <c r="CH2333" s="267"/>
      <c r="CI2333" s="267"/>
      <c r="CJ2333" s="267"/>
      <c r="CK2333" s="267"/>
      <c r="CL2333" s="265"/>
      <c r="CM2333" s="272"/>
      <c r="CN2333" s="264"/>
      <c r="CO2333" s="125"/>
      <c r="CP2333" s="226"/>
      <c r="CQ2333" s="226"/>
      <c r="CR2333" s="226"/>
      <c r="CS2333" s="126"/>
      <c r="CT2333" s="126"/>
      <c r="CU2333" s="126"/>
      <c r="CV2333" s="126"/>
      <c r="CW2333" s="126"/>
      <c r="CX2333" s="126"/>
      <c r="CY2333" s="126"/>
      <c r="CZ2333" s="126"/>
      <c r="DA2333" s="126"/>
      <c r="DB2333" s="126"/>
      <c r="DC2333" s="126"/>
      <c r="DD2333" s="126"/>
      <c r="DE2333" s="126"/>
      <c r="DF2333" s="126"/>
    </row>
    <row r="2334" spans="1:110" s="70" customFormat="1" ht="15" customHeight="1">
      <c r="A2334" s="228"/>
      <c r="B2334" s="369"/>
      <c r="C2334" s="454"/>
      <c r="D2334" s="237"/>
      <c r="E2334" s="237"/>
      <c r="F2334" s="243"/>
      <c r="G2334" s="72">
        <v>3</v>
      </c>
      <c r="H2334" s="84"/>
      <c r="I2334" s="84"/>
      <c r="J2334" s="84"/>
      <c r="K2334" s="84"/>
      <c r="L2334" s="84"/>
      <c r="M2334" s="84"/>
      <c r="N2334" s="84"/>
      <c r="O2334" s="84"/>
      <c r="P2334" s="84"/>
      <c r="Q2334" s="84"/>
      <c r="R2334" s="84"/>
      <c r="S2334" s="84"/>
      <c r="T2334" s="84"/>
      <c r="U2334" s="84"/>
      <c r="V2334" s="84"/>
      <c r="W2334" s="84"/>
      <c r="X2334" s="84"/>
      <c r="Y2334" s="84"/>
      <c r="Z2334" s="84"/>
      <c r="AA2334" s="84"/>
      <c r="AB2334" s="84"/>
      <c r="AC2334" s="80"/>
      <c r="AD2334" s="80"/>
      <c r="AE2334" s="80"/>
      <c r="AF2334" s="80"/>
      <c r="AG2334" s="80"/>
      <c r="AH2334" s="80"/>
      <c r="AI2334" s="80"/>
      <c r="AJ2334" s="80"/>
      <c r="AK2334" s="80"/>
      <c r="AL2334" s="80"/>
      <c r="AM2334" s="240"/>
      <c r="AN2334" s="240"/>
      <c r="AO2334" s="240"/>
      <c r="AP2334" s="240"/>
      <c r="AQ2334" s="240"/>
      <c r="AR2334" s="240"/>
      <c r="AS2334" s="240"/>
      <c r="AT2334" s="256"/>
      <c r="AU2334" s="256"/>
      <c r="AV2334" s="259"/>
      <c r="AW2334" s="259"/>
      <c r="AX2334" s="256"/>
      <c r="AY2334" s="256"/>
      <c r="AZ2334" s="256"/>
      <c r="BA2334" s="256"/>
      <c r="BB2334" s="256"/>
      <c r="BC2334" s="256"/>
      <c r="BD2334" s="256"/>
      <c r="BE2334" s="256"/>
      <c r="BF2334" s="256"/>
      <c r="BG2334" s="256"/>
      <c r="BH2334" s="256"/>
      <c r="BI2334" s="256"/>
      <c r="BJ2334" s="256"/>
      <c r="BK2334" s="256"/>
      <c r="BL2334" s="262"/>
      <c r="BM2334" s="262"/>
      <c r="BN2334" s="262"/>
      <c r="BO2334" s="262"/>
      <c r="BP2334" s="262"/>
      <c r="BQ2334" s="262"/>
      <c r="BR2334" s="270"/>
      <c r="BS2334" s="270"/>
      <c r="BT2334" s="270"/>
      <c r="BU2334" s="270"/>
      <c r="BV2334" s="270"/>
      <c r="BW2334" s="270"/>
      <c r="BX2334" s="256"/>
      <c r="BY2334" s="256"/>
      <c r="BZ2334" s="256"/>
      <c r="CA2334" s="267"/>
      <c r="CB2334" s="267"/>
      <c r="CC2334" s="274"/>
      <c r="CD2334" s="267"/>
      <c r="CE2334" s="267"/>
      <c r="CF2334" s="267"/>
      <c r="CG2334" s="267"/>
      <c r="CH2334" s="267"/>
      <c r="CI2334" s="267"/>
      <c r="CJ2334" s="267"/>
      <c r="CK2334" s="267"/>
      <c r="CL2334" s="265"/>
      <c r="CM2334" s="272"/>
      <c r="CN2334" s="264"/>
      <c r="CO2334" s="125"/>
      <c r="CP2334" s="226"/>
      <c r="CQ2334" s="226"/>
      <c r="CR2334" s="226"/>
      <c r="CS2334" s="126"/>
      <c r="CT2334" s="126"/>
      <c r="CU2334" s="126"/>
      <c r="CV2334" s="126"/>
      <c r="CW2334" s="126"/>
      <c r="CX2334" s="126"/>
      <c r="CY2334" s="126"/>
      <c r="CZ2334" s="126"/>
      <c r="DA2334" s="126"/>
      <c r="DB2334" s="126"/>
      <c r="DC2334" s="126"/>
      <c r="DD2334" s="126"/>
      <c r="DE2334" s="126"/>
      <c r="DF2334" s="126"/>
    </row>
    <row r="2335" spans="1:110" s="70" customFormat="1" ht="15" customHeight="1">
      <c r="A2335" s="228"/>
      <c r="B2335" s="369"/>
      <c r="C2335" s="454"/>
      <c r="D2335" s="237"/>
      <c r="E2335" s="237"/>
      <c r="F2335" s="244"/>
      <c r="G2335" s="73">
        <v>3.9</v>
      </c>
      <c r="H2335" s="85"/>
      <c r="I2335" s="85"/>
      <c r="J2335" s="85"/>
      <c r="K2335" s="85"/>
      <c r="L2335" s="85"/>
      <c r="M2335" s="85"/>
      <c r="N2335" s="85"/>
      <c r="O2335" s="85"/>
      <c r="P2335" s="85"/>
      <c r="Q2335" s="85"/>
      <c r="R2335" s="85"/>
      <c r="S2335" s="85"/>
      <c r="T2335" s="85"/>
      <c r="U2335" s="85"/>
      <c r="V2335" s="85"/>
      <c r="W2335" s="85"/>
      <c r="X2335" s="85"/>
      <c r="Y2335" s="85"/>
      <c r="Z2335" s="85"/>
      <c r="AA2335" s="85"/>
      <c r="AB2335" s="85"/>
      <c r="AC2335" s="81"/>
      <c r="AD2335" s="81"/>
      <c r="AE2335" s="81"/>
      <c r="AF2335" s="81"/>
      <c r="AG2335" s="81"/>
      <c r="AH2335" s="81"/>
      <c r="AI2335" s="81"/>
      <c r="AJ2335" s="81"/>
      <c r="AK2335" s="81"/>
      <c r="AL2335" s="81"/>
      <c r="AM2335" s="240"/>
      <c r="AN2335" s="240"/>
      <c r="AO2335" s="240"/>
      <c r="AP2335" s="240"/>
      <c r="AQ2335" s="240"/>
      <c r="AR2335" s="240"/>
      <c r="AS2335" s="240"/>
      <c r="AT2335" s="256"/>
      <c r="AU2335" s="256"/>
      <c r="AV2335" s="259"/>
      <c r="AW2335" s="259"/>
      <c r="AX2335" s="256"/>
      <c r="AY2335" s="256"/>
      <c r="AZ2335" s="256"/>
      <c r="BA2335" s="256"/>
      <c r="BB2335" s="256"/>
      <c r="BC2335" s="256"/>
      <c r="BD2335" s="256"/>
      <c r="BE2335" s="256"/>
      <c r="BF2335" s="256"/>
      <c r="BG2335" s="256"/>
      <c r="BH2335" s="256"/>
      <c r="BI2335" s="256"/>
      <c r="BJ2335" s="256"/>
      <c r="BK2335" s="256"/>
      <c r="BL2335" s="262"/>
      <c r="BM2335" s="262"/>
      <c r="BN2335" s="262"/>
      <c r="BO2335" s="262"/>
      <c r="BP2335" s="262"/>
      <c r="BQ2335" s="262"/>
      <c r="BR2335" s="270"/>
      <c r="BS2335" s="270"/>
      <c r="BT2335" s="270"/>
      <c r="BU2335" s="270"/>
      <c r="BV2335" s="270"/>
      <c r="BW2335" s="270"/>
      <c r="BX2335" s="256"/>
      <c r="BY2335" s="256"/>
      <c r="BZ2335" s="256"/>
      <c r="CA2335" s="267"/>
      <c r="CB2335" s="267"/>
      <c r="CC2335" s="274"/>
      <c r="CD2335" s="267"/>
      <c r="CE2335" s="267"/>
      <c r="CF2335" s="267"/>
      <c r="CG2335" s="267"/>
      <c r="CH2335" s="267"/>
      <c r="CI2335" s="267"/>
      <c r="CJ2335" s="267"/>
      <c r="CK2335" s="267"/>
      <c r="CL2335" s="265"/>
      <c r="CM2335" s="272"/>
      <c r="CN2335" s="264"/>
      <c r="CO2335" s="125"/>
      <c r="CP2335" s="226"/>
      <c r="CQ2335" s="226"/>
      <c r="CR2335" s="226"/>
      <c r="CS2335" s="126"/>
      <c r="CT2335" s="126"/>
      <c r="CU2335" s="126"/>
      <c r="CV2335" s="126"/>
      <c r="CW2335" s="126"/>
      <c r="CX2335" s="126"/>
      <c r="CY2335" s="126"/>
      <c r="CZ2335" s="126"/>
      <c r="DA2335" s="126"/>
      <c r="DB2335" s="126"/>
      <c r="DC2335" s="126"/>
      <c r="DD2335" s="126"/>
      <c r="DE2335" s="126"/>
      <c r="DF2335" s="126"/>
    </row>
    <row r="2336" spans="1:110" s="70" customFormat="1" ht="15" customHeight="1">
      <c r="A2336" s="229"/>
      <c r="B2336" s="676"/>
      <c r="C2336" s="455"/>
      <c r="D2336" s="238"/>
      <c r="E2336" s="238"/>
      <c r="F2336" s="245" t="s">
        <v>83</v>
      </c>
      <c r="G2336" s="246"/>
      <c r="H2336" s="82"/>
      <c r="I2336" s="82"/>
      <c r="J2336" s="82"/>
      <c r="K2336" s="82"/>
      <c r="L2336" s="82"/>
      <c r="M2336" s="82"/>
      <c r="N2336" s="82"/>
      <c r="O2336" s="82"/>
      <c r="P2336" s="82"/>
      <c r="Q2336" s="82"/>
      <c r="R2336" s="82"/>
      <c r="S2336" s="82"/>
      <c r="T2336" s="82"/>
      <c r="U2336" s="82"/>
      <c r="V2336" s="82"/>
      <c r="W2336" s="82"/>
      <c r="X2336" s="82"/>
      <c r="Y2336" s="82"/>
      <c r="Z2336" s="82"/>
      <c r="AA2336" s="82"/>
      <c r="AB2336" s="82"/>
      <c r="AC2336" s="35"/>
      <c r="AD2336" s="35"/>
      <c r="AE2336" s="35"/>
      <c r="AF2336" s="35"/>
      <c r="AG2336" s="35"/>
      <c r="AH2336" s="35"/>
      <c r="AI2336" s="35"/>
      <c r="AJ2336" s="35"/>
      <c r="AK2336" s="35"/>
      <c r="AL2336" s="35"/>
      <c r="AM2336" s="241"/>
      <c r="AN2336" s="241"/>
      <c r="AO2336" s="241"/>
      <c r="AP2336" s="241"/>
      <c r="AQ2336" s="241"/>
      <c r="AR2336" s="241"/>
      <c r="AS2336" s="241"/>
      <c r="AT2336" s="257"/>
      <c r="AU2336" s="257"/>
      <c r="AV2336" s="260"/>
      <c r="AW2336" s="260"/>
      <c r="AX2336" s="257"/>
      <c r="AY2336" s="257"/>
      <c r="AZ2336" s="257"/>
      <c r="BA2336" s="257"/>
      <c r="BB2336" s="257"/>
      <c r="BC2336" s="257"/>
      <c r="BD2336" s="257"/>
      <c r="BE2336" s="257"/>
      <c r="BF2336" s="257"/>
      <c r="BG2336" s="257"/>
      <c r="BH2336" s="257"/>
      <c r="BI2336" s="257"/>
      <c r="BJ2336" s="257"/>
      <c r="BK2336" s="257"/>
      <c r="BL2336" s="263"/>
      <c r="BM2336" s="263"/>
      <c r="BN2336" s="263"/>
      <c r="BO2336" s="263"/>
      <c r="BP2336" s="263"/>
      <c r="BQ2336" s="263"/>
      <c r="BR2336" s="271"/>
      <c r="BS2336" s="271"/>
      <c r="BT2336" s="271"/>
      <c r="BU2336" s="271"/>
      <c r="BV2336" s="271"/>
      <c r="BW2336" s="271"/>
      <c r="BX2336" s="257"/>
      <c r="BY2336" s="257"/>
      <c r="BZ2336" s="257"/>
      <c r="CA2336" s="268"/>
      <c r="CB2336" s="268"/>
      <c r="CC2336" s="275"/>
      <c r="CD2336" s="268"/>
      <c r="CE2336" s="268"/>
      <c r="CF2336" s="268"/>
      <c r="CG2336" s="268"/>
      <c r="CH2336" s="268"/>
      <c r="CI2336" s="268"/>
      <c r="CJ2336" s="268"/>
      <c r="CK2336" s="268"/>
      <c r="CL2336" s="265"/>
      <c r="CM2336" s="272"/>
      <c r="CN2336" s="264"/>
      <c r="CO2336" s="125"/>
      <c r="CP2336" s="226"/>
      <c r="CQ2336" s="226"/>
      <c r="CR2336" s="226"/>
      <c r="CS2336" s="126"/>
      <c r="CT2336" s="126"/>
      <c r="CU2336" s="126"/>
      <c r="CV2336" s="126"/>
      <c r="CW2336" s="126"/>
      <c r="CX2336" s="126"/>
      <c r="CY2336" s="126"/>
      <c r="CZ2336" s="126"/>
      <c r="DA2336" s="126"/>
      <c r="DB2336" s="126"/>
      <c r="DC2336" s="126"/>
      <c r="DD2336" s="126"/>
      <c r="DE2336" s="126"/>
      <c r="DF2336" s="126"/>
    </row>
    <row r="2337" spans="1:110" s="70" customFormat="1" ht="15" customHeight="1">
      <c r="A2337" s="227">
        <f t="shared" si="781"/>
        <v>290</v>
      </c>
      <c r="B2337" s="446" t="s">
        <v>1148</v>
      </c>
      <c r="C2337" s="464" t="s">
        <v>1089</v>
      </c>
      <c r="D2337" s="236">
        <v>44611</v>
      </c>
      <c r="E2337" s="236" t="s">
        <v>277</v>
      </c>
      <c r="F2337" s="253" t="s">
        <v>80</v>
      </c>
      <c r="G2337" s="254"/>
      <c r="H2337" s="82" t="s">
        <v>69</v>
      </c>
      <c r="I2337" s="82" t="s">
        <v>973</v>
      </c>
      <c r="J2337" s="82" t="s">
        <v>61</v>
      </c>
      <c r="K2337" s="82" t="s">
        <v>61</v>
      </c>
      <c r="L2337" s="82" t="s">
        <v>61</v>
      </c>
      <c r="M2337" s="82" t="s">
        <v>61</v>
      </c>
      <c r="N2337" s="82" t="s">
        <v>61</v>
      </c>
      <c r="O2337" s="82"/>
      <c r="P2337" s="82" t="s">
        <v>61</v>
      </c>
      <c r="Q2337" s="82" t="s">
        <v>61</v>
      </c>
      <c r="R2337" s="82" t="s">
        <v>61</v>
      </c>
      <c r="S2337" s="82" t="s">
        <v>61</v>
      </c>
      <c r="T2337" s="82" t="s">
        <v>61</v>
      </c>
      <c r="U2337" s="82" t="s">
        <v>67</v>
      </c>
      <c r="V2337" s="82"/>
      <c r="W2337" s="82" t="s">
        <v>60</v>
      </c>
      <c r="X2337" s="82" t="s">
        <v>60</v>
      </c>
      <c r="Y2337" s="82" t="s">
        <v>60</v>
      </c>
      <c r="Z2337" s="82" t="s">
        <v>60</v>
      </c>
      <c r="AA2337" s="82" t="s">
        <v>60</v>
      </c>
      <c r="AB2337" s="82" t="s">
        <v>60</v>
      </c>
      <c r="AC2337" s="82"/>
      <c r="AD2337" s="82" t="s">
        <v>60</v>
      </c>
      <c r="AE2337" s="82" t="s">
        <v>60</v>
      </c>
      <c r="AF2337" s="82" t="s">
        <v>60</v>
      </c>
      <c r="AG2337" s="82" t="s">
        <v>60</v>
      </c>
      <c r="AH2337" s="82" t="s">
        <v>60</v>
      </c>
      <c r="AI2337" s="82" t="s">
        <v>1471</v>
      </c>
      <c r="AJ2337" s="82"/>
      <c r="AK2337" s="82" t="s">
        <v>61</v>
      </c>
      <c r="AL2337" s="82" t="s">
        <v>61</v>
      </c>
      <c r="AM2337" s="239">
        <f>COUNTIF(H2337:AL2337,"PH")+COUNTIF(H2337:AL2337,"PH/L")+COUNTIF(H2337:AL2337,"PM")</f>
        <v>0</v>
      </c>
      <c r="AN2337" s="239">
        <f>COUNTIF(H2337:AL2337,"PD")+COUNTIF(H2337:AL2337,"PDD")+COUNTIF(H2337:AL2337,"P/DS")/2+COUNTIF(H2337:AL2337,"PMD")</f>
        <v>0</v>
      </c>
      <c r="AO2337" s="239">
        <f>COUNTIF(H2337:AL2337,"PN")+COUNTIF(H2337:AL2337,"P/NS")/2+COUNTIF(H2337:AL2337,"PH")+COUNTIF(H2337:AL2337,"PH/F")/2+COUNTIF(H2337:AL2337,"PH/L")/2+COUNTIF(H2337:AL2337,"PM")</f>
        <v>0</v>
      </c>
      <c r="AP2337" s="239">
        <f>COUNTIF(H2337:AL2337,"BH")+COUNTIF(H2337:AL2337,"AL/BL")+COUNTIF(H2337:AL2337,"UL/BL")+COUNTIF(H2337:AL2337,"BM")</f>
        <v>0</v>
      </c>
      <c r="AQ2337" s="239">
        <f>COUNTIF(H2337:AL2337,"DS")+COUNTIF(H2337:AL2337,"AL/DS")/2+COUNTIF(H2337:AL2337,"UL/DS")/2+COUNTIF(H2337:AL2337,"CT")+COUNTIF(H2337:AL2337,"MD")</f>
        <v>11.5</v>
      </c>
      <c r="AR2337" s="239">
        <f>COUNTIF(H2337:AL2337,"NS")+COUNTIF(H2337:AL2337,"AL/NS")/2+COUNTIF(H2337:AL2337,"UL/NS")/2+COUNTIF(H2337:AL2337,"BH")+COUNTIF(H2337:AL2337,"AL/BF")/2+COUNTIF(H2337:AL2337,"AL/BL")/2+COUNTIF(H2337:AL2337,"UL/BL")/2+COUNTIF(H2337:AL2337,"UL/BF")/2+COUNTIF(H2337:AL2337,"BM")</f>
        <v>12</v>
      </c>
      <c r="AS2337" s="239">
        <f>COUNTIF(H2337:AL2337,"AL")+COUNTIF(H2337:AL2337,"AL/DS")/2+COUNTIF(H2337:AL2337,"AL/NS")/2+COUNTIF(H2337:AL2337,"NH")+COUNTIF(H2337:AL2337,"SL")+COUNTIF(H2337:AL2337,"NHD")+COUNTIF(H2337:AL2337,"B")+COUNTIF(H2337:AL2337,"HL")+COUNTIF(H2337:AL2337,"AL/BF")/2+COUNTIF(H2337:AL2337,"AL/BL")/2</f>
        <v>2</v>
      </c>
      <c r="AT2337" s="255">
        <f>COUNTIF(H2337:AL2337,"PD")+COUNTIF(H2337:AL2337,"PN")+COUNTIF(H2337:AL2337,"P/DS")/2+COUNTIF(H2337:AL2337,"P/NS")/2+COUNTIF(H2337:AL2337,"DS")+COUNTIF(H2337:AL2337,"NS")+COUNTIF(H2337:AL2337,"AL")+COUNTIF(H2337:AL2337,"AL/DS")+COUNTIF(H2337:AL2337,"AL/NS")+COUNTIF(H2337:AL2337,"NH")+COUNTIF(H2337:AL2337,"SL")+COUNTIF(H2337:AL2337,"UL/DS")/2+COUNTIF(H2337:AL2337,"UL/NS")/2+COUNTIF(H2337:AL2337,"CT")+COUNTIF(H2337:AL2337,"NHD")+COUNTIF(H2337:AL2337,"PDD")+COUNTIF(H2337:AL2337,"B")+COUNTIF(H2337:AL2337,"HL")+COUNTIF(H2337:AL2337,"PH")+COUNTIF(H2337:AL2337,"BH")+COUNTIF(H2337:AL2337,"AL/BF")+COUNTIF(H2337:AL2337,"AL/BL")+COUNTIF(H2337:AL2337,"UL/BF")/2+COUNTIF(H2337:AL2337,"UL/BL")/2+COUNTIF(H2337:AL2337,"PH/F")/2+COUNTIF(H2337:AL2337,"PH/L")/2+COUNTIF(H2337:AL2337,"MD")+COUNTIF(H2337:AL2337,"PMD")+COUNTIF(H2337:AL2337,"PM")+COUNTIF(H2337:AL2337,"BM")</f>
        <v>25.5</v>
      </c>
      <c r="AU2337" s="255">
        <f>COUNTIF(H2337:AL2337,"P/DS")/2+COUNTIF(H2337:AL2337,"P/NS")/2+COUNTIF(H2337:AL2337,"IL")+COUNTIF(H2337:AL2337,"NL")+COUNTIF(H2337:AL2337,"UL")+COUNTIF(H2337:AL2337,"UL/DS")/2+COUNTIF(H2337:AL2337,"UL/NS")/2+COUNTIF(H2337:AL2337,"KT")+COUNTIF(H2337:AL2337,"UL/BF")/2+COUNTIF(H2337:AL2337,"UL/BL")/2+COUNTIF(H2337:AL2337,"PH/F")/2+COUNTIF(H2337:AL2337,"PH/L")/2+COUNTIF(H2337:AL2337,"NB")</f>
        <v>0.5</v>
      </c>
      <c r="AV2337" s="258">
        <f>COUNTIF(H2337:AL2337,"PN")+COUNTIF(H2337:AL2337,"TVD")+COUNTIF(H2337:AL2337,"PH")+COUNTIF(H2337:AL2337,"PM")+COUNTIF(H2337:AL2337,"PDD")-COUNTIFS(H2337:AL2337,"PN",H2344:AL2344,"&gt;=3")-COUNTIFS(H2337:AL2337,"PM",H2344:AL2344,"&gt;=3")</f>
        <v>0</v>
      </c>
      <c r="AW2337" s="258">
        <f>COUNTIF(H2337:AL2337,"NS")+COUNTIF(H2337:AL2337,"D")+COUNTIF(H2337:AL2337,"BH")+COUNTIF(H2337:AL2337,"NHD")+COUNTIF(H2337:AL2337,"BM")-COUNTIFS(H2337:AL2337,"NS",H2344:AL2344,"&gt;=3")-COUNTIFS(H2337:AL2337,"BH",H2344:AL2344,"&gt;=3")-COUNTIFS(H2337:AL2337,"BM",H2344:AL2344,"&gt;=3")</f>
        <v>13</v>
      </c>
      <c r="AX2337" s="255">
        <f>COUNTIF(H2337:AL2337,"AL")+COUNTIF(H2337:AL2337,"AL/DS")/2+COUNTIF(H2337:AL2337,"AL/NS")/2+COUNTIF(H2337:AL2337,"AL/BF")+COUNTIF(H2337:AL2337,"AL/BL")/2</f>
        <v>1</v>
      </c>
      <c r="AY2337" s="255">
        <f>COUNTIF(H2337:AL2337,"SL")</f>
        <v>0</v>
      </c>
      <c r="AZ2337" s="255">
        <f>COUNTIF(H2337:AL2337,"NH")</f>
        <v>1</v>
      </c>
      <c r="BA2337" s="255">
        <f>COUNTIF(H2337:AL2337,"HL")</f>
        <v>0</v>
      </c>
      <c r="BB2337" s="255">
        <f>COUNTIF(G2337:AL2337,"P/DS")/2+COUNTIF(G2337:AL2337,"P/NS")/2+COUNTIF(G2337:AL2337,"UL")+COUNTIF(G2337:AL2337,"UL/DS")/2+COUNTIF(G2337:AL2337,"UL/NS")/2+COUNTIF(G2337:AL2337,"UL/BL")/2+COUNTIF(G2337:AL2337,"UL/BF")/2+COUNTIF(G2337:AL2337,"PH/F")/2+COUNTIF(G2337:AL2337,"PH/L")/2</f>
        <v>0.5</v>
      </c>
      <c r="BC2337" s="255">
        <f>COUNTIF(H2337:AL2337,"NB")</f>
        <v>0</v>
      </c>
      <c r="BD2337" s="255">
        <f>COUNTIF(H2337:AL2337,"NL")</f>
        <v>0</v>
      </c>
      <c r="BE2337" s="255">
        <f>COUNTIF(H2337:AL2337,"IL")</f>
        <v>0</v>
      </c>
      <c r="BF2337" s="255">
        <f>COUNTIF(H2337:AL2337,"KT")</f>
        <v>0</v>
      </c>
      <c r="BG2337" s="255">
        <f>COUNTIF(H2337:AL2337,"L70")</f>
        <v>0</v>
      </c>
      <c r="BH2337" s="255">
        <f>COUNTIF(H2337:AL2337,"MD")</f>
        <v>0</v>
      </c>
      <c r="BI2337" s="255">
        <f>COUNTIF(H2337:AL2337,"PMD")</f>
        <v>0</v>
      </c>
      <c r="BJ2337" s="255">
        <f>COUNTIF(H2337:AL2337,"PM")</f>
        <v>0</v>
      </c>
      <c r="BK2337" s="255">
        <f>COUNTIF(H2337:AL2337,"BM")</f>
        <v>0</v>
      </c>
      <c r="BL2337" s="261">
        <f>SUMIF(H2337:AL2337,"PD",H2338:AL2338)+SUMIF(H2337:AL2337,"PN",H2338:AL2338)+SUMIF(H2337:AL2337,"P/DS",H2338:AL2338)+SUMIF(H2337:AL2337,"PN/F",H2338:AL2338)+SUMIF(H2337:AL2337,"PN/L",H2338:AL2338)+SUMIF(H2337:AL2337,"TV",H2338:AL2338)+SUMIF(H2337:AL2337,"TVD",H2338:AL2338)+SUMIF(H2337:AL2337,"PDD",H2338:AL2338)</f>
        <v>0</v>
      </c>
      <c r="BM2337" s="261">
        <f>SUMIF(H2337:AL2337,"PD",H2339:AL2339)+SUMIF(H2337:AL2337,"PN",H2339:AL2339)+SUMIF(H2337:AL2337,"P/DS",H2339:AL2339)+SUMIF(H2337:AL2337,"PN/F",H2339:AL2339)+SUMIF(H2337:AL2337,"PN/L",H2339:AL2339)+SUMIF(H2337:AL2337,"TV",H2339:AL2339)+SUMIF(H2337:AL2337,"TVD",H2339:AL2339)+SUMIF(H2337:AL2337,"PDD",H2339:AL2339)+SUMIF(H2337:AL2337,"PMD",H2339:AL2339)</f>
        <v>0</v>
      </c>
      <c r="BN2337" s="261">
        <f>SUMIF(H2337:AL2337,"PD",H2340:AL2340)+SUMIF(H2337:AL2337,"PN",H2340:AL2340)+SUMIF(H2337:AL2337,"P/DS",H2340:AL2340)+SUMIF(H2337:AL2337,"PN/F",H2340:AL2340)+SUMIF(H2337:AL2337,"PN/L",H2340:AL2340)+SUMIF(H2337:AL2337,"TV",H2340:AL2340)+SUMIF(H2337:AL2337,"TVD",H2340:AL2340)</f>
        <v>0</v>
      </c>
      <c r="BO2337" s="261">
        <f>SUMIF(H2337:AL2337,"PD",H2341:AL2341)+SUMIF(H2337:AL2337,"PN",H2341:AL2341)+SUMIF(H2337:AL2337,"P/DS",H2341:AL2341)+SUMIF(H2337:AL2337,"PN/F",H2341:AL2341)+SUMIF(H2337:AL2337,"PN/L",H2341:AL2341)+SUMIF(H2337:AL2337,"TV",H2341:AL2341)+SUMIF(H2337:AL2337,"TVD",H2341:AL2341)</f>
        <v>0</v>
      </c>
      <c r="BP2337" s="261">
        <f>SUMIF(H2337:AL2337,"PD",H2342:AL2342)+SUMIF(H2337:AL2337,"PN",H2342:AL2342)+SUMIF(H2337:AL2337,"P/DS",H2342:AL2342)+SUMIF(H2337:AL2337,"PN/F",H2342:AL2342)+SUMIF(H2337:AL2337,"PN/L",H2342:AL2342)+SUMIF(H2337:AL2337,"TV",H2342:AL2342)+SUMIF(H2337:AL2337,"TVD",H2342:AL2342)+SUMIF(H2337:AL2337,"PDD",H2342:AL2342)+SUMIF(H2337:AL2337,"PH",H2342:AL2342)+SUMIF(H2337:AL2337,"PM",H2342:AL2342)</f>
        <v>0</v>
      </c>
      <c r="BQ2337" s="261">
        <f>SUMIF(H2337:AL2337,"PD",H2343:AL2343)+SUMIF(H2337:AL2337,"PN",H2343:AL2343)+SUMIF(H2337:AL2337,"P/DS",H2343:AL2343)+SUMIF(H2337:AL2337,"PN/F",H2343:AL2343)+SUMIF(H2337:AL2337,"PN/L",H2343:AL2343)+SUMIF(H2337:AL2337,"TV",H2343:AL2343)+SUMIF(H2337:AL2337,"TVD",H2343:AL2343)+SUMIF(H2337:AL2337,"PDD",H2343:AL2343)+SUMIF(H2337:AL2337,"PH",H2343:AL2343)+SUMIF(H2337:AL2337,"PM",H2343:AL2343)</f>
        <v>0</v>
      </c>
      <c r="BR2337" s="269">
        <f>SUM(H2338:AL2338)-BL2337</f>
        <v>16.5</v>
      </c>
      <c r="BS2337" s="269">
        <f>SUM(H2339:AL2339)-BM2337</f>
        <v>9</v>
      </c>
      <c r="BT2337" s="269">
        <f>SUM(H2340:AL2340)-BN2337</f>
        <v>0</v>
      </c>
      <c r="BU2337" s="269">
        <f>SUM(H2341:AL2341)-BO2337</f>
        <v>6.5</v>
      </c>
      <c r="BV2337" s="269">
        <f>SUM(H2342:AL2342)-BP2337</f>
        <v>0</v>
      </c>
      <c r="BW2337" s="269">
        <f>SUM(H2343:AL2343)-BQ2337</f>
        <v>0</v>
      </c>
      <c r="BX2337" s="255">
        <f>SUMIF(H2337:AL2337,"PD",H2344:AL2344)+SUMIF(H2337:AL2337,"PN",H2344:AL2344)+SUMIF(H2337:AL2337,"P/DS",H2344:AL2344)+SUMIF(H2337:AL2337,"PN/F",H2344:AL2344)+SUMIF(H2337:AL2337,"PN/L",H2344:AL2344)</f>
        <v>0</v>
      </c>
      <c r="BY2337" s="255">
        <f>SUM(H2344:AL2344)-BX2337</f>
        <v>0</v>
      </c>
      <c r="BZ2337" s="255">
        <f t="shared" ref="BZ2337" si="796">+SUM(BL2337:BW2344)</f>
        <v>32</v>
      </c>
      <c r="CA2337" s="266">
        <f>(COUNTIFS(H2337:AL2337,"PD",H2338:AL2338,"&gt;=2"))*0.5-IF(CN2337="VP",COUNTIFS($H$16:$AL$16,"SAT",H2337:AL2337,"PD",H2338:AL2338,"&gt;=2"))*0.5</f>
        <v>0</v>
      </c>
      <c r="CB2337" s="266">
        <f>(COUNTIFS(H2337:AL2337,"PN",H2339:AL2339,"&gt;=0.5",H2338:AL2338,"&gt;=1.5"))*0.5+COUNTIFS(H2337:AL2337,"PDD",H2339:AL2339,"&gt;=0.5",H2338:AL2338,"&gt;=1.5")*0.5</f>
        <v>0</v>
      </c>
      <c r="CC2337" s="273">
        <f>(COUNTIFS(H2337:AL2337,"TV",H2339:AL2339,"&gt;=10"))*0.5+(COUNTIFS(H2337:AL2337,"PMD",H2339:AL2339,"&gt;=2"))*0.5</f>
        <v>0</v>
      </c>
      <c r="CD2337" s="266">
        <f>(COUNTIFS(H2337:AL2337,"TVD",H2341:AL2341,"&gt;=6.5",H2339:AL2339,"&gt;=3.5"))*0.5</f>
        <v>0</v>
      </c>
      <c r="CE2337" s="266">
        <f>(COUNTIFS(H2337:AL2337,"PD",H2342:AL2342,"&gt;=10"))*0.5</f>
        <v>0</v>
      </c>
      <c r="CF2337" s="266">
        <f>(COUNTIFS(H2337:AL2337,"PDD",H2342:AL2342,"&gt;=3.5",H2343:AL2343,"&gt;=6.5")+COUNTIFS(H2337:AL2337,"PH",H2343:AL2343,"&gt;=0.5",H2342:AL2342,"&gt;=1.5")+COUNTIFS(H2337:AL2337,"PM",H2343:AL2343,"&gt;=0.5",H2342:AL2342,"&gt;=1.5"))*0.5</f>
        <v>0</v>
      </c>
      <c r="CG2337" s="266">
        <f>(COUNTIFS(H2337:AL2337,"DS",H2338:AL2338,"&gt;=2")+COUNTIFS(H2337:AL2337,"AL/DS",H2338:AL2338,"&gt;=2"))*0.5-IF(CN2337="VP",COUNTIFS($H$16:$AL$16,"SAT",H2337:AL2337,"DS",H2338:AL2338,"&gt;=2"))*0.5</f>
        <v>0</v>
      </c>
      <c r="CH2337" s="266">
        <f>(COUNTIFS(H2337:AL2337,"NS",H2339:AL2339,"&gt;=0.5",H2338:AL2338,"&gt;=1.5")+COUNTIFS(H2337:AL2337,"AL/NS",H2339:AL2339,"&gt;=0.5",H2338:AL2338,"&gt;=1.5")+COUNTIFS(H2337:AL2337,"NHD",H2339:AL2339,"&gt;=4.5",H2342:AL2342,"&gt;=2",H2338:AL2338,"&gt;=1.5"))*0.5</f>
        <v>4.5</v>
      </c>
      <c r="CI2337" s="266">
        <f>(COUNTIF(H2339:AL2339,"&gt;=10")+COUNTIFS(H2337:AL2337,"MD",H2339:AL2339,"&gt;=2")-COUNTIFS(H2337:AL2337,"TV",H2339:AL2339,"&gt;=10"))*0.5</f>
        <v>0</v>
      </c>
      <c r="CJ2337" s="266">
        <f>(COUNTIFS(H2337:AL2337,"D",H2341:AL2341,"&gt;=6.5",H2339:AL2339,"&gt;=3.5"))*0.5</f>
        <v>0.5</v>
      </c>
      <c r="CK2337" s="266">
        <f>(COUNTIF(H2342:AL2342,"&gt;=10")-COUNTIFS(H2337:AL2337,"PD",H2342:AL2342,"&gt;=10"))*0.5</f>
        <v>0</v>
      </c>
      <c r="CL2337" s="265">
        <f>(COUNTIFS(H2337:AL2337,"NHD",H2342:AL2342,"&gt;=3.5",H2343:AL2343,"&gt;=6.5")+COUNTIFS(H2337:AL2337,"BH",H2342:AL2342,"&gt;=1.5",H2343:AL2343,"&gt;=0.5")+COUNTIFS(H2337:AL2337,"BM",H2342:AL2342,"&gt;=1.5",H2343:AL2343,"&gt;=0.5")+COUNTIFS(H2337:AL2337,"D",H2342:AL2342,"&gt;=1.5",H2343:AL2343,"&gt;=0.5"))*0.5</f>
        <v>0</v>
      </c>
      <c r="CM2337" s="272"/>
      <c r="CN2337" s="264" t="s">
        <v>723</v>
      </c>
      <c r="CO2337" s="125">
        <f t="shared" ref="CO2337" si="797">+AM2337+AN2337+AO2337+AP2337+AQ2337+AR2337+AS2337+AU2337+BG2337</f>
        <v>26</v>
      </c>
      <c r="CP2337" s="225">
        <f>+SUM(I2338:I2343)-I2344</f>
        <v>10.5</v>
      </c>
      <c r="CQ2337" s="225">
        <f>+SUM(J2338:J2343)-J2344</f>
        <v>2</v>
      </c>
      <c r="CR2337" s="225">
        <f>+SUM(K2338:K2343)-K2344</f>
        <v>2</v>
      </c>
      <c r="CS2337" s="126"/>
      <c r="CT2337" s="126"/>
      <c r="CU2337" s="126"/>
      <c r="CV2337" s="126"/>
      <c r="CW2337" s="126"/>
      <c r="CX2337" s="126"/>
      <c r="CY2337" s="126"/>
      <c r="CZ2337" s="126"/>
      <c r="DA2337" s="126"/>
      <c r="DB2337" s="126"/>
      <c r="DC2337" s="126"/>
      <c r="DD2337" s="126"/>
      <c r="DE2337" s="126"/>
      <c r="DF2337" s="126" t="e">
        <f>+SUM(#REF!)</f>
        <v>#REF!</v>
      </c>
    </row>
    <row r="2338" spans="1:110" s="70" customFormat="1" ht="15" customHeight="1">
      <c r="A2338" s="228"/>
      <c r="B2338" s="446"/>
      <c r="C2338" s="465"/>
      <c r="D2338" s="237"/>
      <c r="E2338" s="237"/>
      <c r="F2338" s="242" t="s">
        <v>82</v>
      </c>
      <c r="G2338" s="71">
        <v>1.5</v>
      </c>
      <c r="H2338" s="83"/>
      <c r="I2338" s="83"/>
      <c r="J2338" s="83">
        <v>1.5</v>
      </c>
      <c r="K2338" s="83">
        <v>1.5</v>
      </c>
      <c r="L2338" s="83">
        <v>1.5</v>
      </c>
      <c r="M2338" s="83">
        <v>1.5</v>
      </c>
      <c r="N2338" s="83">
        <v>2</v>
      </c>
      <c r="O2338" s="83"/>
      <c r="P2338" s="83">
        <v>1.5</v>
      </c>
      <c r="Q2338" s="83">
        <v>1.5</v>
      </c>
      <c r="R2338" s="83">
        <v>1.5</v>
      </c>
      <c r="S2338" s="83">
        <v>1.5</v>
      </c>
      <c r="T2338" s="83">
        <v>0.5</v>
      </c>
      <c r="U2338" s="83"/>
      <c r="V2338" s="83"/>
      <c r="W2338" s="83"/>
      <c r="X2338" s="83"/>
      <c r="Y2338" s="83"/>
      <c r="Z2338" s="83">
        <v>1</v>
      </c>
      <c r="AA2338" s="83"/>
      <c r="AB2338" s="83">
        <v>1</v>
      </c>
      <c r="AC2338" s="79"/>
      <c r="AD2338" s="79"/>
      <c r="AE2338" s="79"/>
      <c r="AF2338" s="79"/>
      <c r="AG2338" s="79"/>
      <c r="AH2338" s="79"/>
      <c r="AI2338" s="79"/>
      <c r="AJ2338" s="79"/>
      <c r="AK2338" s="79"/>
      <c r="AL2338" s="79"/>
      <c r="AM2338" s="240"/>
      <c r="AN2338" s="240"/>
      <c r="AO2338" s="240"/>
      <c r="AP2338" s="240"/>
      <c r="AQ2338" s="240"/>
      <c r="AR2338" s="240"/>
      <c r="AS2338" s="240"/>
      <c r="AT2338" s="256"/>
      <c r="AU2338" s="256"/>
      <c r="AV2338" s="259"/>
      <c r="AW2338" s="259"/>
      <c r="AX2338" s="256"/>
      <c r="AY2338" s="256"/>
      <c r="AZ2338" s="256"/>
      <c r="BA2338" s="256"/>
      <c r="BB2338" s="256"/>
      <c r="BC2338" s="256"/>
      <c r="BD2338" s="256"/>
      <c r="BE2338" s="256"/>
      <c r="BF2338" s="256"/>
      <c r="BG2338" s="256"/>
      <c r="BH2338" s="256"/>
      <c r="BI2338" s="256"/>
      <c r="BJ2338" s="256"/>
      <c r="BK2338" s="256"/>
      <c r="BL2338" s="262"/>
      <c r="BM2338" s="262"/>
      <c r="BN2338" s="262"/>
      <c r="BO2338" s="262"/>
      <c r="BP2338" s="262"/>
      <c r="BQ2338" s="262"/>
      <c r="BR2338" s="270"/>
      <c r="BS2338" s="270"/>
      <c r="BT2338" s="270"/>
      <c r="BU2338" s="270"/>
      <c r="BV2338" s="270"/>
      <c r="BW2338" s="270"/>
      <c r="BX2338" s="256"/>
      <c r="BY2338" s="256"/>
      <c r="BZ2338" s="256"/>
      <c r="CA2338" s="267"/>
      <c r="CB2338" s="267"/>
      <c r="CC2338" s="274"/>
      <c r="CD2338" s="267"/>
      <c r="CE2338" s="267"/>
      <c r="CF2338" s="267"/>
      <c r="CG2338" s="267"/>
      <c r="CH2338" s="267"/>
      <c r="CI2338" s="267"/>
      <c r="CJ2338" s="267"/>
      <c r="CK2338" s="267"/>
      <c r="CL2338" s="265"/>
      <c r="CM2338" s="272"/>
      <c r="CN2338" s="264"/>
      <c r="CO2338" s="125"/>
      <c r="CP2338" s="226"/>
      <c r="CQ2338" s="226"/>
      <c r="CR2338" s="226"/>
      <c r="CS2338" s="126"/>
      <c r="CT2338" s="126"/>
      <c r="CU2338" s="126"/>
      <c r="CV2338" s="126"/>
      <c r="CW2338" s="126"/>
      <c r="CX2338" s="126"/>
      <c r="CY2338" s="126"/>
      <c r="CZ2338" s="126"/>
      <c r="DA2338" s="126"/>
      <c r="DB2338" s="126"/>
      <c r="DC2338" s="126"/>
      <c r="DD2338" s="126"/>
      <c r="DE2338" s="126"/>
      <c r="DF2338" s="126"/>
    </row>
    <row r="2339" spans="1:110" s="70" customFormat="1" ht="15" customHeight="1">
      <c r="A2339" s="228"/>
      <c r="B2339" s="446"/>
      <c r="C2339" s="465"/>
      <c r="D2339" s="237"/>
      <c r="E2339" s="237"/>
      <c r="F2339" s="243"/>
      <c r="G2339" s="72">
        <v>2</v>
      </c>
      <c r="H2339" s="84"/>
      <c r="I2339" s="84">
        <v>4</v>
      </c>
      <c r="J2339" s="84">
        <v>0.5</v>
      </c>
      <c r="K2339" s="84">
        <v>0.5</v>
      </c>
      <c r="L2339" s="84">
        <v>0.5</v>
      </c>
      <c r="M2339" s="84">
        <v>0.5</v>
      </c>
      <c r="N2339" s="84">
        <v>0.5</v>
      </c>
      <c r="O2339" s="84"/>
      <c r="P2339" s="84">
        <v>0.5</v>
      </c>
      <c r="Q2339" s="84">
        <v>0.5</v>
      </c>
      <c r="R2339" s="84">
        <v>0.5</v>
      </c>
      <c r="S2339" s="84">
        <v>0.5</v>
      </c>
      <c r="T2339" s="84">
        <v>0.5</v>
      </c>
      <c r="U2339" s="84"/>
      <c r="V2339" s="84"/>
      <c r="W2339" s="84"/>
      <c r="X2339" s="84"/>
      <c r="Y2339" s="84"/>
      <c r="Z2339" s="84"/>
      <c r="AA2339" s="84"/>
      <c r="AB2339" s="84"/>
      <c r="AC2339" s="80"/>
      <c r="AD2339" s="80"/>
      <c r="AE2339" s="80"/>
      <c r="AF2339" s="80"/>
      <c r="AG2339" s="80"/>
      <c r="AH2339" s="80"/>
      <c r="AI2339" s="80"/>
      <c r="AJ2339" s="80"/>
      <c r="AK2339" s="80"/>
      <c r="AL2339" s="80"/>
      <c r="AM2339" s="240"/>
      <c r="AN2339" s="240"/>
      <c r="AO2339" s="240"/>
      <c r="AP2339" s="240"/>
      <c r="AQ2339" s="240"/>
      <c r="AR2339" s="240"/>
      <c r="AS2339" s="240"/>
      <c r="AT2339" s="256"/>
      <c r="AU2339" s="256"/>
      <c r="AV2339" s="259"/>
      <c r="AW2339" s="259"/>
      <c r="AX2339" s="256"/>
      <c r="AY2339" s="256"/>
      <c r="AZ2339" s="256"/>
      <c r="BA2339" s="256"/>
      <c r="BB2339" s="256"/>
      <c r="BC2339" s="256"/>
      <c r="BD2339" s="256"/>
      <c r="BE2339" s="256"/>
      <c r="BF2339" s="256"/>
      <c r="BG2339" s="256"/>
      <c r="BH2339" s="256"/>
      <c r="BI2339" s="256"/>
      <c r="BJ2339" s="256"/>
      <c r="BK2339" s="256"/>
      <c r="BL2339" s="262"/>
      <c r="BM2339" s="262"/>
      <c r="BN2339" s="262"/>
      <c r="BO2339" s="262"/>
      <c r="BP2339" s="262"/>
      <c r="BQ2339" s="262"/>
      <c r="BR2339" s="270"/>
      <c r="BS2339" s="270"/>
      <c r="BT2339" s="270"/>
      <c r="BU2339" s="270"/>
      <c r="BV2339" s="270"/>
      <c r="BW2339" s="270"/>
      <c r="BX2339" s="256"/>
      <c r="BY2339" s="256"/>
      <c r="BZ2339" s="256"/>
      <c r="CA2339" s="267"/>
      <c r="CB2339" s="267"/>
      <c r="CC2339" s="274"/>
      <c r="CD2339" s="267"/>
      <c r="CE2339" s="267"/>
      <c r="CF2339" s="267"/>
      <c r="CG2339" s="267"/>
      <c r="CH2339" s="267"/>
      <c r="CI2339" s="267"/>
      <c r="CJ2339" s="267"/>
      <c r="CK2339" s="267"/>
      <c r="CL2339" s="265"/>
      <c r="CM2339" s="272"/>
      <c r="CN2339" s="264"/>
      <c r="CO2339" s="125"/>
      <c r="CP2339" s="226"/>
      <c r="CQ2339" s="226"/>
      <c r="CR2339" s="226"/>
      <c r="CS2339" s="126"/>
      <c r="CT2339" s="126"/>
      <c r="CU2339" s="126"/>
      <c r="CV2339" s="126"/>
      <c r="CW2339" s="126"/>
      <c r="CX2339" s="126"/>
      <c r="CY2339" s="126"/>
      <c r="CZ2339" s="126"/>
      <c r="DA2339" s="126"/>
      <c r="DB2339" s="126"/>
      <c r="DC2339" s="126"/>
      <c r="DD2339" s="126"/>
      <c r="DE2339" s="126"/>
      <c r="DF2339" s="126"/>
    </row>
    <row r="2340" spans="1:110" s="70" customFormat="1" ht="15" customHeight="1">
      <c r="A2340" s="228"/>
      <c r="B2340" s="446"/>
      <c r="C2340" s="465"/>
      <c r="D2340" s="237"/>
      <c r="E2340" s="237"/>
      <c r="F2340" s="243"/>
      <c r="G2340" s="72">
        <v>2.1</v>
      </c>
      <c r="H2340" s="84"/>
      <c r="I2340" s="84"/>
      <c r="J2340" s="84"/>
      <c r="K2340" s="84"/>
      <c r="L2340" s="84"/>
      <c r="M2340" s="84"/>
      <c r="N2340" s="84"/>
      <c r="O2340" s="84"/>
      <c r="P2340" s="84"/>
      <c r="Q2340" s="84"/>
      <c r="R2340" s="84"/>
      <c r="S2340" s="84"/>
      <c r="T2340" s="84"/>
      <c r="U2340" s="84"/>
      <c r="V2340" s="84"/>
      <c r="W2340" s="84"/>
      <c r="X2340" s="84"/>
      <c r="Y2340" s="84"/>
      <c r="Z2340" s="84"/>
      <c r="AA2340" s="84"/>
      <c r="AB2340" s="84"/>
      <c r="AC2340" s="80"/>
      <c r="AD2340" s="80"/>
      <c r="AE2340" s="80"/>
      <c r="AF2340" s="80"/>
      <c r="AG2340" s="80"/>
      <c r="AH2340" s="80"/>
      <c r="AI2340" s="80"/>
      <c r="AJ2340" s="80"/>
      <c r="AK2340" s="80"/>
      <c r="AL2340" s="80"/>
      <c r="AM2340" s="240"/>
      <c r="AN2340" s="240"/>
      <c r="AO2340" s="240"/>
      <c r="AP2340" s="240"/>
      <c r="AQ2340" s="240"/>
      <c r="AR2340" s="240"/>
      <c r="AS2340" s="240"/>
      <c r="AT2340" s="256"/>
      <c r="AU2340" s="256"/>
      <c r="AV2340" s="259"/>
      <c r="AW2340" s="259"/>
      <c r="AX2340" s="256"/>
      <c r="AY2340" s="256"/>
      <c r="AZ2340" s="256"/>
      <c r="BA2340" s="256"/>
      <c r="BB2340" s="256"/>
      <c r="BC2340" s="256"/>
      <c r="BD2340" s="256"/>
      <c r="BE2340" s="256"/>
      <c r="BF2340" s="256"/>
      <c r="BG2340" s="256"/>
      <c r="BH2340" s="256"/>
      <c r="BI2340" s="256"/>
      <c r="BJ2340" s="256"/>
      <c r="BK2340" s="256"/>
      <c r="BL2340" s="262"/>
      <c r="BM2340" s="262"/>
      <c r="BN2340" s="262"/>
      <c r="BO2340" s="262"/>
      <c r="BP2340" s="262"/>
      <c r="BQ2340" s="262"/>
      <c r="BR2340" s="270"/>
      <c r="BS2340" s="270"/>
      <c r="BT2340" s="270"/>
      <c r="BU2340" s="270"/>
      <c r="BV2340" s="270"/>
      <c r="BW2340" s="270"/>
      <c r="BX2340" s="256"/>
      <c r="BY2340" s="256"/>
      <c r="BZ2340" s="256"/>
      <c r="CA2340" s="267"/>
      <c r="CB2340" s="267"/>
      <c r="CC2340" s="274"/>
      <c r="CD2340" s="267"/>
      <c r="CE2340" s="267"/>
      <c r="CF2340" s="267"/>
      <c r="CG2340" s="267"/>
      <c r="CH2340" s="267"/>
      <c r="CI2340" s="267"/>
      <c r="CJ2340" s="267"/>
      <c r="CK2340" s="267"/>
      <c r="CL2340" s="265"/>
      <c r="CM2340" s="272"/>
      <c r="CN2340" s="264"/>
      <c r="CO2340" s="125"/>
      <c r="CP2340" s="226"/>
      <c r="CQ2340" s="226"/>
      <c r="CR2340" s="226"/>
      <c r="CS2340" s="126"/>
      <c r="CT2340" s="126"/>
      <c r="CU2340" s="126"/>
      <c r="CV2340" s="126"/>
      <c r="CW2340" s="126"/>
      <c r="CX2340" s="126"/>
      <c r="CY2340" s="126"/>
      <c r="CZ2340" s="126"/>
      <c r="DA2340" s="126"/>
      <c r="DB2340" s="126"/>
      <c r="DC2340" s="126"/>
      <c r="DD2340" s="126"/>
      <c r="DE2340" s="126"/>
      <c r="DF2340" s="126"/>
    </row>
    <row r="2341" spans="1:110" s="70" customFormat="1" ht="15" customHeight="1">
      <c r="A2341" s="228"/>
      <c r="B2341" s="446"/>
      <c r="C2341" s="465"/>
      <c r="D2341" s="237"/>
      <c r="E2341" s="237"/>
      <c r="F2341" s="243"/>
      <c r="G2341" s="72">
        <v>2.7</v>
      </c>
      <c r="H2341" s="84"/>
      <c r="I2341" s="84">
        <v>6.5</v>
      </c>
      <c r="J2341" s="84"/>
      <c r="K2341" s="84"/>
      <c r="L2341" s="84"/>
      <c r="M2341" s="84"/>
      <c r="N2341" s="84"/>
      <c r="O2341" s="84"/>
      <c r="P2341" s="84"/>
      <c r="Q2341" s="84"/>
      <c r="R2341" s="84"/>
      <c r="S2341" s="84"/>
      <c r="T2341" s="84"/>
      <c r="U2341" s="84"/>
      <c r="V2341" s="84"/>
      <c r="W2341" s="84"/>
      <c r="X2341" s="84"/>
      <c r="Y2341" s="84"/>
      <c r="Z2341" s="84"/>
      <c r="AA2341" s="84"/>
      <c r="AB2341" s="84"/>
      <c r="AC2341" s="80"/>
      <c r="AD2341" s="80"/>
      <c r="AE2341" s="80"/>
      <c r="AF2341" s="80"/>
      <c r="AG2341" s="80"/>
      <c r="AH2341" s="80"/>
      <c r="AI2341" s="80"/>
      <c r="AJ2341" s="80"/>
      <c r="AK2341" s="80"/>
      <c r="AL2341" s="80"/>
      <c r="AM2341" s="240"/>
      <c r="AN2341" s="240"/>
      <c r="AO2341" s="240"/>
      <c r="AP2341" s="240"/>
      <c r="AQ2341" s="240"/>
      <c r="AR2341" s="240"/>
      <c r="AS2341" s="240"/>
      <c r="AT2341" s="256"/>
      <c r="AU2341" s="256"/>
      <c r="AV2341" s="259"/>
      <c r="AW2341" s="259"/>
      <c r="AX2341" s="256"/>
      <c r="AY2341" s="256"/>
      <c r="AZ2341" s="256"/>
      <c r="BA2341" s="256"/>
      <c r="BB2341" s="256"/>
      <c r="BC2341" s="256"/>
      <c r="BD2341" s="256"/>
      <c r="BE2341" s="256"/>
      <c r="BF2341" s="256"/>
      <c r="BG2341" s="256"/>
      <c r="BH2341" s="256"/>
      <c r="BI2341" s="256"/>
      <c r="BJ2341" s="256"/>
      <c r="BK2341" s="256"/>
      <c r="BL2341" s="262"/>
      <c r="BM2341" s="262"/>
      <c r="BN2341" s="262"/>
      <c r="BO2341" s="262"/>
      <c r="BP2341" s="262"/>
      <c r="BQ2341" s="262"/>
      <c r="BR2341" s="270"/>
      <c r="BS2341" s="270"/>
      <c r="BT2341" s="270"/>
      <c r="BU2341" s="270"/>
      <c r="BV2341" s="270"/>
      <c r="BW2341" s="270"/>
      <c r="BX2341" s="256"/>
      <c r="BY2341" s="256"/>
      <c r="BZ2341" s="256"/>
      <c r="CA2341" s="267"/>
      <c r="CB2341" s="267"/>
      <c r="CC2341" s="274"/>
      <c r="CD2341" s="267"/>
      <c r="CE2341" s="267"/>
      <c r="CF2341" s="267"/>
      <c r="CG2341" s="267"/>
      <c r="CH2341" s="267"/>
      <c r="CI2341" s="267"/>
      <c r="CJ2341" s="267"/>
      <c r="CK2341" s="267"/>
      <c r="CL2341" s="265"/>
      <c r="CM2341" s="272"/>
      <c r="CN2341" s="264"/>
      <c r="CO2341" s="125"/>
      <c r="CP2341" s="226"/>
      <c r="CQ2341" s="226"/>
      <c r="CR2341" s="226"/>
      <c r="CS2341" s="126"/>
      <c r="CT2341" s="126"/>
      <c r="CU2341" s="126"/>
      <c r="CV2341" s="126"/>
      <c r="CW2341" s="126"/>
      <c r="CX2341" s="126"/>
      <c r="CY2341" s="126"/>
      <c r="CZ2341" s="126"/>
      <c r="DA2341" s="126"/>
      <c r="DB2341" s="126"/>
      <c r="DC2341" s="126"/>
      <c r="DD2341" s="126"/>
      <c r="DE2341" s="126"/>
      <c r="DF2341" s="126"/>
    </row>
    <row r="2342" spans="1:110" s="70" customFormat="1" ht="15" customHeight="1">
      <c r="A2342" s="228"/>
      <c r="B2342" s="446"/>
      <c r="C2342" s="465"/>
      <c r="D2342" s="237"/>
      <c r="E2342" s="237"/>
      <c r="F2342" s="243"/>
      <c r="G2342" s="72">
        <v>3</v>
      </c>
      <c r="H2342" s="84"/>
      <c r="I2342" s="84"/>
      <c r="J2342" s="84"/>
      <c r="K2342" s="84"/>
      <c r="L2342" s="84"/>
      <c r="M2342" s="84"/>
      <c r="N2342" s="84"/>
      <c r="O2342" s="84"/>
      <c r="P2342" s="84"/>
      <c r="Q2342" s="84"/>
      <c r="R2342" s="84"/>
      <c r="S2342" s="84"/>
      <c r="T2342" s="84"/>
      <c r="U2342" s="84"/>
      <c r="V2342" s="84"/>
      <c r="W2342" s="84"/>
      <c r="X2342" s="84"/>
      <c r="Y2342" s="84"/>
      <c r="Z2342" s="84"/>
      <c r="AA2342" s="84"/>
      <c r="AB2342" s="84"/>
      <c r="AC2342" s="80"/>
      <c r="AD2342" s="80"/>
      <c r="AE2342" s="80"/>
      <c r="AF2342" s="80"/>
      <c r="AG2342" s="80"/>
      <c r="AH2342" s="80"/>
      <c r="AI2342" s="80"/>
      <c r="AJ2342" s="80"/>
      <c r="AK2342" s="80"/>
      <c r="AL2342" s="80"/>
      <c r="AM2342" s="240"/>
      <c r="AN2342" s="240"/>
      <c r="AO2342" s="240"/>
      <c r="AP2342" s="240"/>
      <c r="AQ2342" s="240"/>
      <c r="AR2342" s="240"/>
      <c r="AS2342" s="240"/>
      <c r="AT2342" s="256"/>
      <c r="AU2342" s="256"/>
      <c r="AV2342" s="259"/>
      <c r="AW2342" s="259"/>
      <c r="AX2342" s="256"/>
      <c r="AY2342" s="256"/>
      <c r="AZ2342" s="256"/>
      <c r="BA2342" s="256"/>
      <c r="BB2342" s="256"/>
      <c r="BC2342" s="256"/>
      <c r="BD2342" s="256"/>
      <c r="BE2342" s="256"/>
      <c r="BF2342" s="256"/>
      <c r="BG2342" s="256"/>
      <c r="BH2342" s="256"/>
      <c r="BI2342" s="256"/>
      <c r="BJ2342" s="256"/>
      <c r="BK2342" s="256"/>
      <c r="BL2342" s="262"/>
      <c r="BM2342" s="262"/>
      <c r="BN2342" s="262"/>
      <c r="BO2342" s="262"/>
      <c r="BP2342" s="262"/>
      <c r="BQ2342" s="262"/>
      <c r="BR2342" s="270"/>
      <c r="BS2342" s="270"/>
      <c r="BT2342" s="270"/>
      <c r="BU2342" s="270"/>
      <c r="BV2342" s="270"/>
      <c r="BW2342" s="270"/>
      <c r="BX2342" s="256"/>
      <c r="BY2342" s="256"/>
      <c r="BZ2342" s="256"/>
      <c r="CA2342" s="267"/>
      <c r="CB2342" s="267"/>
      <c r="CC2342" s="274"/>
      <c r="CD2342" s="267"/>
      <c r="CE2342" s="267"/>
      <c r="CF2342" s="267"/>
      <c r="CG2342" s="267"/>
      <c r="CH2342" s="267"/>
      <c r="CI2342" s="267"/>
      <c r="CJ2342" s="267"/>
      <c r="CK2342" s="267"/>
      <c r="CL2342" s="265"/>
      <c r="CM2342" s="272"/>
      <c r="CN2342" s="264"/>
      <c r="CO2342" s="125"/>
      <c r="CP2342" s="226"/>
      <c r="CQ2342" s="226"/>
      <c r="CR2342" s="226"/>
      <c r="CS2342" s="126"/>
      <c r="CT2342" s="126"/>
      <c r="CU2342" s="126"/>
      <c r="CV2342" s="126"/>
      <c r="CW2342" s="126"/>
      <c r="CX2342" s="126"/>
      <c r="CY2342" s="126"/>
      <c r="CZ2342" s="126"/>
      <c r="DA2342" s="126"/>
      <c r="DB2342" s="126"/>
      <c r="DC2342" s="126"/>
      <c r="DD2342" s="126"/>
      <c r="DE2342" s="126"/>
      <c r="DF2342" s="126"/>
    </row>
    <row r="2343" spans="1:110" s="70" customFormat="1" ht="15" customHeight="1">
      <c r="A2343" s="228"/>
      <c r="B2343" s="446"/>
      <c r="C2343" s="465"/>
      <c r="D2343" s="237"/>
      <c r="E2343" s="237"/>
      <c r="F2343" s="244"/>
      <c r="G2343" s="73">
        <v>3.9</v>
      </c>
      <c r="H2343" s="85"/>
      <c r="I2343" s="85"/>
      <c r="J2343" s="85"/>
      <c r="K2343" s="85"/>
      <c r="L2343" s="85"/>
      <c r="M2343" s="85"/>
      <c r="N2343" s="85"/>
      <c r="O2343" s="85"/>
      <c r="P2343" s="85"/>
      <c r="Q2343" s="85"/>
      <c r="R2343" s="85"/>
      <c r="S2343" s="85"/>
      <c r="T2343" s="85"/>
      <c r="U2343" s="85"/>
      <c r="V2343" s="85"/>
      <c r="W2343" s="85"/>
      <c r="X2343" s="85"/>
      <c r="Y2343" s="85"/>
      <c r="Z2343" s="85"/>
      <c r="AA2343" s="85"/>
      <c r="AB2343" s="85"/>
      <c r="AC2343" s="81"/>
      <c r="AD2343" s="81"/>
      <c r="AE2343" s="81"/>
      <c r="AF2343" s="81"/>
      <c r="AG2343" s="81"/>
      <c r="AH2343" s="81"/>
      <c r="AI2343" s="81"/>
      <c r="AJ2343" s="81"/>
      <c r="AK2343" s="81"/>
      <c r="AL2343" s="81"/>
      <c r="AM2343" s="240"/>
      <c r="AN2343" s="240"/>
      <c r="AO2343" s="240"/>
      <c r="AP2343" s="240"/>
      <c r="AQ2343" s="240"/>
      <c r="AR2343" s="240"/>
      <c r="AS2343" s="240"/>
      <c r="AT2343" s="256"/>
      <c r="AU2343" s="256"/>
      <c r="AV2343" s="259"/>
      <c r="AW2343" s="259"/>
      <c r="AX2343" s="256"/>
      <c r="AY2343" s="256"/>
      <c r="AZ2343" s="256"/>
      <c r="BA2343" s="256"/>
      <c r="BB2343" s="256"/>
      <c r="BC2343" s="256"/>
      <c r="BD2343" s="256"/>
      <c r="BE2343" s="256"/>
      <c r="BF2343" s="256"/>
      <c r="BG2343" s="256"/>
      <c r="BH2343" s="256"/>
      <c r="BI2343" s="256"/>
      <c r="BJ2343" s="256"/>
      <c r="BK2343" s="256"/>
      <c r="BL2343" s="262"/>
      <c r="BM2343" s="262"/>
      <c r="BN2343" s="262"/>
      <c r="BO2343" s="262"/>
      <c r="BP2343" s="262"/>
      <c r="BQ2343" s="262"/>
      <c r="BR2343" s="270"/>
      <c r="BS2343" s="270"/>
      <c r="BT2343" s="270"/>
      <c r="BU2343" s="270"/>
      <c r="BV2343" s="270"/>
      <c r="BW2343" s="270"/>
      <c r="BX2343" s="256"/>
      <c r="BY2343" s="256"/>
      <c r="BZ2343" s="256"/>
      <c r="CA2343" s="267"/>
      <c r="CB2343" s="267"/>
      <c r="CC2343" s="274"/>
      <c r="CD2343" s="267"/>
      <c r="CE2343" s="267"/>
      <c r="CF2343" s="267"/>
      <c r="CG2343" s="267"/>
      <c r="CH2343" s="267"/>
      <c r="CI2343" s="267"/>
      <c r="CJ2343" s="267"/>
      <c r="CK2343" s="267"/>
      <c r="CL2343" s="265"/>
      <c r="CM2343" s="272"/>
      <c r="CN2343" s="264"/>
      <c r="CO2343" s="125"/>
      <c r="CP2343" s="226"/>
      <c r="CQ2343" s="226"/>
      <c r="CR2343" s="226"/>
      <c r="CS2343" s="126"/>
      <c r="CT2343" s="126"/>
      <c r="CU2343" s="126"/>
      <c r="CV2343" s="126"/>
      <c r="CW2343" s="126"/>
      <c r="CX2343" s="126"/>
      <c r="CY2343" s="126"/>
      <c r="CZ2343" s="126"/>
      <c r="DA2343" s="126"/>
      <c r="DB2343" s="126"/>
      <c r="DC2343" s="126"/>
      <c r="DD2343" s="126"/>
      <c r="DE2343" s="126"/>
      <c r="DF2343" s="126"/>
    </row>
    <row r="2344" spans="1:110" s="70" customFormat="1" ht="15" customHeight="1">
      <c r="A2344" s="229"/>
      <c r="B2344" s="446"/>
      <c r="C2344" s="466"/>
      <c r="D2344" s="238"/>
      <c r="E2344" s="238"/>
      <c r="F2344" s="245" t="s">
        <v>83</v>
      </c>
      <c r="G2344" s="246"/>
      <c r="H2344" s="82"/>
      <c r="I2344" s="82"/>
      <c r="J2344" s="82"/>
      <c r="K2344" s="82"/>
      <c r="L2344" s="82"/>
      <c r="M2344" s="82"/>
      <c r="N2344" s="82"/>
      <c r="O2344" s="82"/>
      <c r="P2344" s="82"/>
      <c r="Q2344" s="82"/>
      <c r="R2344" s="82"/>
      <c r="S2344" s="82"/>
      <c r="T2344" s="82"/>
      <c r="U2344" s="82"/>
      <c r="V2344" s="82"/>
      <c r="W2344" s="82"/>
      <c r="X2344" s="82"/>
      <c r="Y2344" s="82"/>
      <c r="Z2344" s="82"/>
      <c r="AA2344" s="82"/>
      <c r="AB2344" s="82"/>
      <c r="AC2344" s="35"/>
      <c r="AD2344" s="35"/>
      <c r="AE2344" s="35"/>
      <c r="AF2344" s="35"/>
      <c r="AG2344" s="35"/>
      <c r="AH2344" s="35"/>
      <c r="AI2344" s="35"/>
      <c r="AJ2344" s="35"/>
      <c r="AK2344" s="35"/>
      <c r="AL2344" s="35"/>
      <c r="AM2344" s="241"/>
      <c r="AN2344" s="241"/>
      <c r="AO2344" s="241"/>
      <c r="AP2344" s="241"/>
      <c r="AQ2344" s="241"/>
      <c r="AR2344" s="241"/>
      <c r="AS2344" s="241"/>
      <c r="AT2344" s="257"/>
      <c r="AU2344" s="257"/>
      <c r="AV2344" s="260"/>
      <c r="AW2344" s="260"/>
      <c r="AX2344" s="257"/>
      <c r="AY2344" s="257"/>
      <c r="AZ2344" s="257"/>
      <c r="BA2344" s="257"/>
      <c r="BB2344" s="257"/>
      <c r="BC2344" s="257"/>
      <c r="BD2344" s="257"/>
      <c r="BE2344" s="257"/>
      <c r="BF2344" s="257"/>
      <c r="BG2344" s="257"/>
      <c r="BH2344" s="257"/>
      <c r="BI2344" s="257"/>
      <c r="BJ2344" s="257"/>
      <c r="BK2344" s="257"/>
      <c r="BL2344" s="263"/>
      <c r="BM2344" s="263"/>
      <c r="BN2344" s="263"/>
      <c r="BO2344" s="263"/>
      <c r="BP2344" s="263"/>
      <c r="BQ2344" s="263"/>
      <c r="BR2344" s="271"/>
      <c r="BS2344" s="271"/>
      <c r="BT2344" s="271"/>
      <c r="BU2344" s="271"/>
      <c r="BV2344" s="271"/>
      <c r="BW2344" s="271"/>
      <c r="BX2344" s="257"/>
      <c r="BY2344" s="257"/>
      <c r="BZ2344" s="257"/>
      <c r="CA2344" s="268"/>
      <c r="CB2344" s="268"/>
      <c r="CC2344" s="275"/>
      <c r="CD2344" s="268"/>
      <c r="CE2344" s="268"/>
      <c r="CF2344" s="268"/>
      <c r="CG2344" s="268"/>
      <c r="CH2344" s="268"/>
      <c r="CI2344" s="268"/>
      <c r="CJ2344" s="268"/>
      <c r="CK2344" s="268"/>
      <c r="CL2344" s="265"/>
      <c r="CM2344" s="272"/>
      <c r="CN2344" s="264"/>
      <c r="CO2344" s="125"/>
      <c r="CP2344" s="226"/>
      <c r="CQ2344" s="226"/>
      <c r="CR2344" s="226"/>
      <c r="CS2344" s="126"/>
      <c r="CT2344" s="126"/>
      <c r="CU2344" s="126"/>
      <c r="CV2344" s="126"/>
      <c r="CW2344" s="126"/>
      <c r="CX2344" s="126"/>
      <c r="CY2344" s="126"/>
      <c r="CZ2344" s="126"/>
      <c r="DA2344" s="126"/>
      <c r="DB2344" s="126"/>
      <c r="DC2344" s="126"/>
      <c r="DD2344" s="126"/>
      <c r="DE2344" s="126"/>
      <c r="DF2344" s="126"/>
    </row>
    <row r="2345" spans="1:110" s="70" customFormat="1" ht="15" customHeight="1">
      <c r="A2345" s="227">
        <f t="shared" ref="A2345:A2401" si="798">A2337+1</f>
        <v>291</v>
      </c>
      <c r="B2345" s="462" t="s">
        <v>1149</v>
      </c>
      <c r="C2345" s="443" t="s">
        <v>1090</v>
      </c>
      <c r="D2345" s="236">
        <v>44611</v>
      </c>
      <c r="E2345" s="236" t="s">
        <v>277</v>
      </c>
      <c r="F2345" s="253" t="s">
        <v>80</v>
      </c>
      <c r="G2345" s="254"/>
      <c r="H2345" s="82" t="s">
        <v>69</v>
      </c>
      <c r="I2345" s="82" t="s">
        <v>973</v>
      </c>
      <c r="J2345" s="82" t="s">
        <v>61</v>
      </c>
      <c r="K2345" s="82" t="s">
        <v>61</v>
      </c>
      <c r="L2345" s="82" t="s">
        <v>61</v>
      </c>
      <c r="M2345" s="82" t="s">
        <v>61</v>
      </c>
      <c r="N2345" s="82" t="s">
        <v>61</v>
      </c>
      <c r="O2345" s="82"/>
      <c r="P2345" s="82" t="s">
        <v>61</v>
      </c>
      <c r="Q2345" s="82" t="s">
        <v>61</v>
      </c>
      <c r="R2345" s="82" t="s">
        <v>61</v>
      </c>
      <c r="S2345" s="82" t="s">
        <v>61</v>
      </c>
      <c r="T2345" s="82" t="s">
        <v>61</v>
      </c>
      <c r="U2345" s="82" t="s">
        <v>61</v>
      </c>
      <c r="V2345" s="82"/>
      <c r="W2345" s="82" t="s">
        <v>60</v>
      </c>
      <c r="X2345" s="82" t="s">
        <v>60</v>
      </c>
      <c r="Y2345" s="82" t="s">
        <v>60</v>
      </c>
      <c r="Z2345" s="82" t="s">
        <v>60</v>
      </c>
      <c r="AA2345" s="82" t="s">
        <v>60</v>
      </c>
      <c r="AB2345" s="82" t="s">
        <v>60</v>
      </c>
      <c r="AC2345" s="82"/>
      <c r="AD2345" s="82" t="s">
        <v>60</v>
      </c>
      <c r="AE2345" s="82" t="s">
        <v>60</v>
      </c>
      <c r="AF2345" s="82" t="s">
        <v>60</v>
      </c>
      <c r="AG2345" s="82" t="s">
        <v>60</v>
      </c>
      <c r="AH2345" s="82" t="s">
        <v>60</v>
      </c>
      <c r="AI2345" s="82" t="s">
        <v>1471</v>
      </c>
      <c r="AJ2345" s="82"/>
      <c r="AK2345" s="82" t="s">
        <v>61</v>
      </c>
      <c r="AL2345" s="82" t="s">
        <v>61</v>
      </c>
      <c r="AM2345" s="239">
        <f>COUNTIF(H2345:AL2345,"PH")+COUNTIF(H2345:AL2345,"PH/L")+COUNTIF(H2345:AL2345,"PM")</f>
        <v>0</v>
      </c>
      <c r="AN2345" s="239">
        <f>COUNTIF(H2345:AL2345,"PD")+COUNTIF(H2345:AL2345,"PDD")+COUNTIF(H2345:AL2345,"P/DS")/2+COUNTIF(H2345:AL2345,"PMD")</f>
        <v>0</v>
      </c>
      <c r="AO2345" s="239">
        <f>COUNTIF(H2345:AL2345,"PN")+COUNTIF(H2345:AL2345,"P/NS")/2+COUNTIF(H2345:AL2345,"PH")+COUNTIF(H2345:AL2345,"PH/F")/2+COUNTIF(H2345:AL2345,"PH/L")/2+COUNTIF(H2345:AL2345,"PM")</f>
        <v>0</v>
      </c>
      <c r="AP2345" s="239">
        <f>COUNTIF(H2345:AL2345,"BH")+COUNTIF(H2345:AL2345,"AL/BL")+COUNTIF(H2345:AL2345,"UL/BL")+COUNTIF(H2345:AL2345,"BM")</f>
        <v>0</v>
      </c>
      <c r="AQ2345" s="239">
        <f>COUNTIF(H2345:AL2345,"DS")+COUNTIF(H2345:AL2345,"AL/DS")/2+COUNTIF(H2345:AL2345,"UL/DS")/2+COUNTIF(H2345:AL2345,"CT")+COUNTIF(H2345:AL2345,"MD")</f>
        <v>11.5</v>
      </c>
      <c r="AR2345" s="239">
        <f>COUNTIF(H2345:AL2345,"NS")+COUNTIF(H2345:AL2345,"AL/NS")/2+COUNTIF(H2345:AL2345,"UL/NS")/2+COUNTIF(H2345:AL2345,"BH")+COUNTIF(H2345:AL2345,"AL/BF")/2+COUNTIF(H2345:AL2345,"AL/BL")/2+COUNTIF(H2345:AL2345,"UL/BL")/2+COUNTIF(H2345:AL2345,"UL/BF")/2+COUNTIF(H2345:AL2345,"BM")</f>
        <v>13</v>
      </c>
      <c r="AS2345" s="239">
        <f>COUNTIF(H2345:AL2345,"AL")+COUNTIF(H2345:AL2345,"AL/DS")/2+COUNTIF(H2345:AL2345,"AL/NS")/2+COUNTIF(H2345:AL2345,"NH")+COUNTIF(H2345:AL2345,"SL")+COUNTIF(H2345:AL2345,"NHD")+COUNTIF(H2345:AL2345,"B")+COUNTIF(H2345:AL2345,"HL")+COUNTIF(H2345:AL2345,"AL/BF")/2+COUNTIF(H2345:AL2345,"AL/BL")/2</f>
        <v>1</v>
      </c>
      <c r="AT2345" s="255">
        <f>COUNTIF(H2345:AL2345,"PD")+COUNTIF(H2345:AL2345,"PN")+COUNTIF(H2345:AL2345,"P/DS")/2+COUNTIF(H2345:AL2345,"P/NS")/2+COUNTIF(H2345:AL2345,"DS")+COUNTIF(H2345:AL2345,"NS")+COUNTIF(H2345:AL2345,"AL")+COUNTIF(H2345:AL2345,"AL/DS")+COUNTIF(H2345:AL2345,"AL/NS")+COUNTIF(H2345:AL2345,"NH")+COUNTIF(H2345:AL2345,"SL")+COUNTIF(H2345:AL2345,"UL/DS")/2+COUNTIF(H2345:AL2345,"UL/NS")/2+COUNTIF(H2345:AL2345,"CT")+COUNTIF(H2345:AL2345,"NHD")+COUNTIF(H2345:AL2345,"PDD")+COUNTIF(H2345:AL2345,"B")+COUNTIF(H2345:AL2345,"HL")+COUNTIF(H2345:AL2345,"PH")+COUNTIF(H2345:AL2345,"BH")+COUNTIF(H2345:AL2345,"AL/BF")+COUNTIF(H2345:AL2345,"AL/BL")+COUNTIF(H2345:AL2345,"UL/BF")/2+COUNTIF(H2345:AL2345,"UL/BL")/2+COUNTIF(H2345:AL2345,"PH/F")/2+COUNTIF(H2345:AL2345,"PH/L")/2+COUNTIF(H2345:AL2345,"MD")+COUNTIF(H2345:AL2345,"PMD")+COUNTIF(H2345:AL2345,"PM")+COUNTIF(H2345:AL2345,"BM")</f>
        <v>25.5</v>
      </c>
      <c r="AU2345" s="255">
        <f>COUNTIF(H2345:AL2345,"P/DS")/2+COUNTIF(H2345:AL2345,"P/NS")/2+COUNTIF(H2345:AL2345,"IL")+COUNTIF(H2345:AL2345,"NL")+COUNTIF(H2345:AL2345,"UL")+COUNTIF(H2345:AL2345,"UL/DS")/2+COUNTIF(H2345:AL2345,"UL/NS")/2+COUNTIF(H2345:AL2345,"KT")+COUNTIF(H2345:AL2345,"UL/BF")/2+COUNTIF(H2345:AL2345,"UL/BL")/2+COUNTIF(H2345:AL2345,"PH/F")/2+COUNTIF(H2345:AL2345,"PH/L")/2+COUNTIF(H2345:AL2345,"NB")</f>
        <v>0.5</v>
      </c>
      <c r="AV2345" s="258">
        <f>COUNTIF(H2345:AL2345,"PN")+COUNTIF(H2345:AL2345,"TVD")+COUNTIF(H2345:AL2345,"PH")+COUNTIF(H2345:AL2345,"PM")+COUNTIF(H2345:AL2345,"PDD")-COUNTIFS(H2345:AL2345,"PN",H2352:AL2352,"&gt;=3")-COUNTIFS(H2345:AL2345,"PM",H2352:AL2352,"&gt;=3")</f>
        <v>0</v>
      </c>
      <c r="AW2345" s="258">
        <f>COUNTIF(H2345:AL2345,"NS")+COUNTIF(H2345:AL2345,"D")+COUNTIF(H2345:AL2345,"BH")+COUNTIF(H2345:AL2345,"NHD")+COUNTIF(H2345:AL2345,"BM")-COUNTIFS(H2345:AL2345,"NS",H2352:AL2352,"&gt;=3")-COUNTIFS(H2345:AL2345,"BH",H2352:AL2352,"&gt;=3")-COUNTIFS(H2345:AL2345,"BM",H2352:AL2352,"&gt;=3")</f>
        <v>14</v>
      </c>
      <c r="AX2345" s="255">
        <f>COUNTIF(H2345:AL2345,"AL")+COUNTIF(H2345:AL2345,"AL/DS")/2+COUNTIF(H2345:AL2345,"AL/NS")/2+COUNTIF(H2345:AL2345,"AL/BF")+COUNTIF(H2345:AL2345,"AL/BL")/2</f>
        <v>0</v>
      </c>
      <c r="AY2345" s="255">
        <f>COUNTIF(H2345:AL2345,"SL")</f>
        <v>0</v>
      </c>
      <c r="AZ2345" s="255">
        <f>COUNTIF(H2345:AL2345,"NH")</f>
        <v>1</v>
      </c>
      <c r="BA2345" s="255">
        <f>COUNTIF(H2345:AL2345,"HL")</f>
        <v>0</v>
      </c>
      <c r="BB2345" s="255">
        <f>COUNTIF(G2345:AL2345,"P/DS")/2+COUNTIF(G2345:AL2345,"P/NS")/2+COUNTIF(G2345:AL2345,"UL")+COUNTIF(G2345:AL2345,"UL/DS")/2+COUNTIF(G2345:AL2345,"UL/NS")/2+COUNTIF(G2345:AL2345,"UL/BL")/2+COUNTIF(G2345:AL2345,"UL/BF")/2+COUNTIF(G2345:AL2345,"PH/F")/2+COUNTIF(G2345:AL2345,"PH/L")/2</f>
        <v>0.5</v>
      </c>
      <c r="BC2345" s="255">
        <f>COUNTIF(H2345:AL2345,"NB")</f>
        <v>0</v>
      </c>
      <c r="BD2345" s="255">
        <f>COUNTIF(H2345:AL2345,"NL")</f>
        <v>0</v>
      </c>
      <c r="BE2345" s="255">
        <f>COUNTIF(H2345:AL2345,"IL")</f>
        <v>0</v>
      </c>
      <c r="BF2345" s="255">
        <f>COUNTIF(H2345:AL2345,"KT")</f>
        <v>0</v>
      </c>
      <c r="BG2345" s="255">
        <f>COUNTIF(H2345:AL2345,"L70")</f>
        <v>0</v>
      </c>
      <c r="BH2345" s="255">
        <f>COUNTIF(H2345:AL2345,"MD")</f>
        <v>0</v>
      </c>
      <c r="BI2345" s="255">
        <f>COUNTIF(H2345:AL2345,"PMD")</f>
        <v>0</v>
      </c>
      <c r="BJ2345" s="255">
        <f>COUNTIF(H2345:AL2345,"PM")</f>
        <v>0</v>
      </c>
      <c r="BK2345" s="255">
        <f>COUNTIF(H2345:AL2345,"BM")</f>
        <v>0</v>
      </c>
      <c r="BL2345" s="261">
        <f>SUMIF(H2345:AL2345,"PD",H2346:AL2346)+SUMIF(H2345:AL2345,"PN",H2346:AL2346)+SUMIF(H2345:AL2345,"P/DS",H2346:AL2346)+SUMIF(H2345:AL2345,"PN/F",H2346:AL2346)+SUMIF(H2345:AL2345,"PN/L",H2346:AL2346)+SUMIF(H2345:AL2345,"TV",H2346:AL2346)+SUMIF(H2345:AL2345,"TVD",H2346:AL2346)+SUMIF(H2345:AL2345,"PDD",H2346:AL2346)</f>
        <v>0</v>
      </c>
      <c r="BM2345" s="261">
        <f>SUMIF(H2345:AL2345,"PD",H2347:AL2347)+SUMIF(H2345:AL2345,"PN",H2347:AL2347)+SUMIF(H2345:AL2345,"P/DS",H2347:AL2347)+SUMIF(H2345:AL2345,"PN/F",H2347:AL2347)+SUMIF(H2345:AL2345,"PN/L",H2347:AL2347)+SUMIF(H2345:AL2345,"TV",H2347:AL2347)+SUMIF(H2345:AL2345,"TVD",H2347:AL2347)+SUMIF(H2345:AL2345,"PDD",H2347:AL2347)+SUMIF(H2345:AL2345,"PMD",H2347:AL2347)</f>
        <v>0</v>
      </c>
      <c r="BN2345" s="261">
        <f>SUMIF(H2345:AL2345,"PD",H2348:AL2348)+SUMIF(H2345:AL2345,"PN",H2348:AL2348)+SUMIF(H2345:AL2345,"P/DS",H2348:AL2348)+SUMIF(H2345:AL2345,"PN/F",H2348:AL2348)+SUMIF(H2345:AL2345,"PN/L",H2348:AL2348)+SUMIF(H2345:AL2345,"TV",H2348:AL2348)+SUMIF(H2345:AL2345,"TVD",H2348:AL2348)</f>
        <v>0</v>
      </c>
      <c r="BO2345" s="261">
        <f>SUMIF(H2345:AL2345,"PD",H2349:AL2349)+SUMIF(H2345:AL2345,"PN",H2349:AL2349)+SUMIF(H2345:AL2345,"P/DS",H2349:AL2349)+SUMIF(H2345:AL2345,"PN/F",H2349:AL2349)+SUMIF(H2345:AL2345,"PN/L",H2349:AL2349)+SUMIF(H2345:AL2345,"TV",H2349:AL2349)+SUMIF(H2345:AL2345,"TVD",H2349:AL2349)</f>
        <v>0</v>
      </c>
      <c r="BP2345" s="261">
        <f>SUMIF(H2345:AL2345,"PD",H2350:AL2350)+SUMIF(H2345:AL2345,"PN",H2350:AL2350)+SUMIF(H2345:AL2345,"P/DS",H2350:AL2350)+SUMIF(H2345:AL2345,"PN/F",H2350:AL2350)+SUMIF(H2345:AL2345,"PN/L",H2350:AL2350)+SUMIF(H2345:AL2345,"TV",H2350:AL2350)+SUMIF(H2345:AL2345,"TVD",H2350:AL2350)+SUMIF(H2345:AL2345,"PDD",H2350:AL2350)+SUMIF(H2345:AL2345,"PH",H2350:AL2350)+SUMIF(H2345:AL2345,"PM",H2350:AL2350)</f>
        <v>0</v>
      </c>
      <c r="BQ2345" s="261">
        <f>SUMIF(H2345:AL2345,"PD",H2351:AL2351)+SUMIF(H2345:AL2345,"PN",H2351:AL2351)+SUMIF(H2345:AL2345,"P/DS",H2351:AL2351)+SUMIF(H2345:AL2345,"PN/F",H2351:AL2351)+SUMIF(H2345:AL2345,"PN/L",H2351:AL2351)+SUMIF(H2345:AL2345,"TV",H2351:AL2351)+SUMIF(H2345:AL2345,"TVD",H2351:AL2351)+SUMIF(H2345:AL2345,"PDD",H2351:AL2351)+SUMIF(H2345:AL2345,"PH",H2351:AL2351)+SUMIF(H2345:AL2345,"PM",H2351:AL2351)</f>
        <v>0</v>
      </c>
      <c r="BR2345" s="269">
        <f>SUM(H2346:AL2346)-BL2345</f>
        <v>15.5</v>
      </c>
      <c r="BS2345" s="269">
        <f>SUM(H2347:AL2347)-BM2345</f>
        <v>9</v>
      </c>
      <c r="BT2345" s="269">
        <f>SUM(H2348:AL2348)-BN2345</f>
        <v>0</v>
      </c>
      <c r="BU2345" s="269">
        <f>SUM(H2349:AL2349)-BO2345</f>
        <v>6.5</v>
      </c>
      <c r="BV2345" s="269">
        <f>SUM(H2350:AL2350)-BP2345</f>
        <v>0</v>
      </c>
      <c r="BW2345" s="269">
        <f>SUM(H2351:AL2351)-BQ2345</f>
        <v>0</v>
      </c>
      <c r="BX2345" s="255">
        <f>SUMIF(H2345:AL2345,"PD",H2352:AL2352)+SUMIF(H2345:AL2345,"PN",H2352:AL2352)+SUMIF(H2345:AL2345,"P/DS",H2352:AL2352)+SUMIF(H2345:AL2345,"PN/F",H2352:AL2352)+SUMIF(H2345:AL2345,"PN/L",H2352:AL2352)</f>
        <v>0</v>
      </c>
      <c r="BY2345" s="255">
        <f>SUM(H2352:AL2352)-BX2345</f>
        <v>0</v>
      </c>
      <c r="BZ2345" s="255">
        <f t="shared" ref="BZ2345" si="799">+SUM(BL2345:BW2352)</f>
        <v>31</v>
      </c>
      <c r="CA2345" s="266">
        <f>(COUNTIFS(H2345:AL2345,"PD",H2346:AL2346,"&gt;=2"))*0.5-IF(CN2345="VP",COUNTIFS($H$16:$AL$16,"SAT",H2345:AL2345,"PD",H2346:AL2346,"&gt;=2"))*0.5</f>
        <v>0</v>
      </c>
      <c r="CB2345" s="266">
        <f>(COUNTIFS(H2345:AL2345,"PN",H2347:AL2347,"&gt;=0.5",H2346:AL2346,"&gt;=1.5"))*0.5+COUNTIFS(H2345:AL2345,"PDD",H2347:AL2347,"&gt;=0.5",H2346:AL2346,"&gt;=1.5")*0.5</f>
        <v>0</v>
      </c>
      <c r="CC2345" s="273">
        <f>(COUNTIFS(H2345:AL2345,"TV",H2347:AL2347,"&gt;=10"))*0.5+(COUNTIFS(H2345:AL2345,"PMD",H2347:AL2347,"&gt;=2"))*0.5</f>
        <v>0</v>
      </c>
      <c r="CD2345" s="266">
        <f>(COUNTIFS(H2345:AL2345,"TVD",H2349:AL2349,"&gt;=6.5",H2347:AL2347,"&gt;=3.5"))*0.5</f>
        <v>0</v>
      </c>
      <c r="CE2345" s="266">
        <f>(COUNTIFS(H2345:AL2345,"PD",H2350:AL2350,"&gt;=10"))*0.5</f>
        <v>0</v>
      </c>
      <c r="CF2345" s="266">
        <f>(COUNTIFS(H2345:AL2345,"PDD",H2350:AL2350,"&gt;=3.5",H2351:AL2351,"&gt;=6.5")+COUNTIFS(H2345:AL2345,"PH",H2351:AL2351,"&gt;=0.5",H2350:AL2350,"&gt;=1.5")+COUNTIFS(H2345:AL2345,"PM",H2351:AL2351,"&gt;=0.5",H2350:AL2350,"&gt;=1.5"))*0.5</f>
        <v>0</v>
      </c>
      <c r="CG2345" s="266">
        <f>(COUNTIFS(H2345:AL2345,"DS",H2346:AL2346,"&gt;=2")+COUNTIFS(H2345:AL2345,"AL/DS",H2346:AL2346,"&gt;=2"))*0.5-IF(CN2345="VP",COUNTIFS($H$16:$AL$16,"SAT",H2345:AL2345,"DS",H2346:AL2346,"&gt;=2"))*0.5</f>
        <v>0</v>
      </c>
      <c r="CH2345" s="266">
        <f>(COUNTIFS(H2345:AL2345,"NS",H2347:AL2347,"&gt;=0.5",H2346:AL2346,"&gt;=1.5")+COUNTIFS(H2345:AL2345,"AL/NS",H2347:AL2347,"&gt;=0.5",H2346:AL2346,"&gt;=1.5")+COUNTIFS(H2345:AL2345,"NHD",H2347:AL2347,"&gt;=4.5",H2350:AL2350,"&gt;=2",H2346:AL2346,"&gt;=1.5"))*0.5</f>
        <v>5</v>
      </c>
      <c r="CI2345" s="266">
        <f>(COUNTIF(H2347:AL2347,"&gt;=10")+COUNTIFS(H2345:AL2345,"MD",H2347:AL2347,"&gt;=2")-COUNTIFS(H2345:AL2345,"TV",H2347:AL2347,"&gt;=10"))*0.5</f>
        <v>0</v>
      </c>
      <c r="CJ2345" s="266">
        <f>(COUNTIFS(H2345:AL2345,"D",H2349:AL2349,"&gt;=6.5",H2347:AL2347,"&gt;=3.5"))*0.5</f>
        <v>0.5</v>
      </c>
      <c r="CK2345" s="266">
        <f>(COUNTIF(H2350:AL2350,"&gt;=10")-COUNTIFS(H2345:AL2345,"PD",H2350:AL2350,"&gt;=10"))*0.5</f>
        <v>0</v>
      </c>
      <c r="CL2345" s="265">
        <f>(COUNTIFS(H2345:AL2345,"NHD",H2350:AL2350,"&gt;=3.5",H2351:AL2351,"&gt;=6.5")+COUNTIFS(H2345:AL2345,"BH",H2350:AL2350,"&gt;=1.5",H2351:AL2351,"&gt;=0.5")+COUNTIFS(H2345:AL2345,"BM",H2350:AL2350,"&gt;=1.5",H2351:AL2351,"&gt;=0.5")+COUNTIFS(H2345:AL2345,"D",H2350:AL2350,"&gt;=1.5",H2351:AL2351,"&gt;=0.5"))*0.5</f>
        <v>0</v>
      </c>
      <c r="CM2345" s="272"/>
      <c r="CN2345" s="264" t="s">
        <v>723</v>
      </c>
      <c r="CO2345" s="125">
        <f t="shared" ref="CO2345" si="800">+AM2345+AN2345+AO2345+AP2345+AQ2345+AR2345+AS2345+AU2345+BG2345</f>
        <v>26</v>
      </c>
      <c r="CP2345" s="225">
        <f>+SUM(I2346:I2351)-I2352</f>
        <v>10.5</v>
      </c>
      <c r="CQ2345" s="225">
        <f>+SUM(J2346:J2351)-J2352</f>
        <v>2</v>
      </c>
      <c r="CR2345" s="225">
        <f>+SUM(K2346:K2351)-K2352</f>
        <v>2</v>
      </c>
      <c r="CS2345" s="126"/>
      <c r="CT2345" s="126"/>
      <c r="CU2345" s="126"/>
      <c r="CV2345" s="126"/>
      <c r="CW2345" s="126"/>
      <c r="CX2345" s="126"/>
      <c r="CY2345" s="126"/>
      <c r="CZ2345" s="126"/>
      <c r="DA2345" s="126"/>
      <c r="DB2345" s="126"/>
      <c r="DC2345" s="126"/>
      <c r="DD2345" s="126"/>
      <c r="DE2345" s="126"/>
      <c r="DF2345" s="126" t="e">
        <f>+SUM(#REF!)</f>
        <v>#REF!</v>
      </c>
    </row>
    <row r="2346" spans="1:110" s="70" customFormat="1" ht="15" customHeight="1">
      <c r="A2346" s="228"/>
      <c r="B2346" s="463"/>
      <c r="C2346" s="444"/>
      <c r="D2346" s="237"/>
      <c r="E2346" s="237"/>
      <c r="F2346" s="242" t="s">
        <v>82</v>
      </c>
      <c r="G2346" s="71">
        <v>1.5</v>
      </c>
      <c r="H2346" s="83"/>
      <c r="I2346" s="83"/>
      <c r="J2346" s="83">
        <v>1.5</v>
      </c>
      <c r="K2346" s="83">
        <v>1.5</v>
      </c>
      <c r="L2346" s="83">
        <v>1.5</v>
      </c>
      <c r="M2346" s="83">
        <v>1.5</v>
      </c>
      <c r="N2346" s="83">
        <v>2</v>
      </c>
      <c r="O2346" s="83"/>
      <c r="P2346" s="83">
        <v>1.5</v>
      </c>
      <c r="Q2346" s="83">
        <v>1.5</v>
      </c>
      <c r="R2346" s="83">
        <v>1.5</v>
      </c>
      <c r="S2346" s="83">
        <v>1.5</v>
      </c>
      <c r="T2346" s="83">
        <v>1.5</v>
      </c>
      <c r="U2346" s="83"/>
      <c r="V2346" s="83"/>
      <c r="W2346" s="83"/>
      <c r="X2346" s="83"/>
      <c r="Y2346" s="83"/>
      <c r="Z2346" s="83"/>
      <c r="AA2346" s="83"/>
      <c r="AB2346" s="83"/>
      <c r="AC2346" s="79"/>
      <c r="AD2346" s="79"/>
      <c r="AE2346" s="79"/>
      <c r="AF2346" s="79"/>
      <c r="AG2346" s="79"/>
      <c r="AH2346" s="79"/>
      <c r="AI2346" s="79"/>
      <c r="AJ2346" s="79"/>
      <c r="AK2346" s="79"/>
      <c r="AL2346" s="79"/>
      <c r="AM2346" s="240"/>
      <c r="AN2346" s="240"/>
      <c r="AO2346" s="240"/>
      <c r="AP2346" s="240"/>
      <c r="AQ2346" s="240"/>
      <c r="AR2346" s="240"/>
      <c r="AS2346" s="240"/>
      <c r="AT2346" s="256"/>
      <c r="AU2346" s="256"/>
      <c r="AV2346" s="259"/>
      <c r="AW2346" s="259"/>
      <c r="AX2346" s="256"/>
      <c r="AY2346" s="256"/>
      <c r="AZ2346" s="256"/>
      <c r="BA2346" s="256"/>
      <c r="BB2346" s="256"/>
      <c r="BC2346" s="256"/>
      <c r="BD2346" s="256"/>
      <c r="BE2346" s="256"/>
      <c r="BF2346" s="256"/>
      <c r="BG2346" s="256"/>
      <c r="BH2346" s="256"/>
      <c r="BI2346" s="256"/>
      <c r="BJ2346" s="256"/>
      <c r="BK2346" s="256"/>
      <c r="BL2346" s="262"/>
      <c r="BM2346" s="262"/>
      <c r="BN2346" s="262"/>
      <c r="BO2346" s="262"/>
      <c r="BP2346" s="262"/>
      <c r="BQ2346" s="262"/>
      <c r="BR2346" s="270"/>
      <c r="BS2346" s="270"/>
      <c r="BT2346" s="270"/>
      <c r="BU2346" s="270"/>
      <c r="BV2346" s="270"/>
      <c r="BW2346" s="270"/>
      <c r="BX2346" s="256"/>
      <c r="BY2346" s="256"/>
      <c r="BZ2346" s="256"/>
      <c r="CA2346" s="267"/>
      <c r="CB2346" s="267"/>
      <c r="CC2346" s="274"/>
      <c r="CD2346" s="267"/>
      <c r="CE2346" s="267"/>
      <c r="CF2346" s="267"/>
      <c r="CG2346" s="267"/>
      <c r="CH2346" s="267"/>
      <c r="CI2346" s="267"/>
      <c r="CJ2346" s="267"/>
      <c r="CK2346" s="267"/>
      <c r="CL2346" s="265"/>
      <c r="CM2346" s="272"/>
      <c r="CN2346" s="264"/>
      <c r="CO2346" s="125"/>
      <c r="CP2346" s="226"/>
      <c r="CQ2346" s="226"/>
      <c r="CR2346" s="226"/>
      <c r="CS2346" s="126"/>
      <c r="CT2346" s="126"/>
      <c r="CU2346" s="126"/>
      <c r="CV2346" s="126"/>
      <c r="CW2346" s="126"/>
      <c r="CX2346" s="126"/>
      <c r="CY2346" s="126"/>
      <c r="CZ2346" s="126"/>
      <c r="DA2346" s="126"/>
      <c r="DB2346" s="126"/>
      <c r="DC2346" s="126"/>
      <c r="DD2346" s="126"/>
      <c r="DE2346" s="126"/>
      <c r="DF2346" s="126"/>
    </row>
    <row r="2347" spans="1:110" s="70" customFormat="1" ht="15" customHeight="1">
      <c r="A2347" s="228"/>
      <c r="B2347" s="463"/>
      <c r="C2347" s="444"/>
      <c r="D2347" s="237"/>
      <c r="E2347" s="237"/>
      <c r="F2347" s="243"/>
      <c r="G2347" s="72">
        <v>2</v>
      </c>
      <c r="H2347" s="84"/>
      <c r="I2347" s="84">
        <v>4</v>
      </c>
      <c r="J2347" s="84">
        <v>0.5</v>
      </c>
      <c r="K2347" s="84">
        <v>0.5</v>
      </c>
      <c r="L2347" s="84">
        <v>0.5</v>
      </c>
      <c r="M2347" s="84">
        <v>0.5</v>
      </c>
      <c r="N2347" s="84">
        <v>0.5</v>
      </c>
      <c r="O2347" s="84"/>
      <c r="P2347" s="84">
        <v>0.5</v>
      </c>
      <c r="Q2347" s="84">
        <v>0.5</v>
      </c>
      <c r="R2347" s="84">
        <v>0.5</v>
      </c>
      <c r="S2347" s="84">
        <v>0.5</v>
      </c>
      <c r="T2347" s="84">
        <v>0.5</v>
      </c>
      <c r="U2347" s="84"/>
      <c r="V2347" s="84"/>
      <c r="W2347" s="84"/>
      <c r="X2347" s="84"/>
      <c r="Y2347" s="84"/>
      <c r="Z2347" s="84"/>
      <c r="AA2347" s="84"/>
      <c r="AB2347" s="84"/>
      <c r="AC2347" s="80"/>
      <c r="AD2347" s="80"/>
      <c r="AE2347" s="80"/>
      <c r="AF2347" s="80"/>
      <c r="AG2347" s="80"/>
      <c r="AH2347" s="80"/>
      <c r="AI2347" s="80"/>
      <c r="AJ2347" s="80"/>
      <c r="AK2347" s="80"/>
      <c r="AL2347" s="80"/>
      <c r="AM2347" s="240"/>
      <c r="AN2347" s="240"/>
      <c r="AO2347" s="240"/>
      <c r="AP2347" s="240"/>
      <c r="AQ2347" s="240"/>
      <c r="AR2347" s="240"/>
      <c r="AS2347" s="240"/>
      <c r="AT2347" s="256"/>
      <c r="AU2347" s="256"/>
      <c r="AV2347" s="259"/>
      <c r="AW2347" s="259"/>
      <c r="AX2347" s="256"/>
      <c r="AY2347" s="256"/>
      <c r="AZ2347" s="256"/>
      <c r="BA2347" s="256"/>
      <c r="BB2347" s="256"/>
      <c r="BC2347" s="256"/>
      <c r="BD2347" s="256"/>
      <c r="BE2347" s="256"/>
      <c r="BF2347" s="256"/>
      <c r="BG2347" s="256"/>
      <c r="BH2347" s="256"/>
      <c r="BI2347" s="256"/>
      <c r="BJ2347" s="256"/>
      <c r="BK2347" s="256"/>
      <c r="BL2347" s="262"/>
      <c r="BM2347" s="262"/>
      <c r="BN2347" s="262"/>
      <c r="BO2347" s="262"/>
      <c r="BP2347" s="262"/>
      <c r="BQ2347" s="262"/>
      <c r="BR2347" s="270"/>
      <c r="BS2347" s="270"/>
      <c r="BT2347" s="270"/>
      <c r="BU2347" s="270"/>
      <c r="BV2347" s="270"/>
      <c r="BW2347" s="270"/>
      <c r="BX2347" s="256"/>
      <c r="BY2347" s="256"/>
      <c r="BZ2347" s="256"/>
      <c r="CA2347" s="267"/>
      <c r="CB2347" s="267"/>
      <c r="CC2347" s="274"/>
      <c r="CD2347" s="267"/>
      <c r="CE2347" s="267"/>
      <c r="CF2347" s="267"/>
      <c r="CG2347" s="267"/>
      <c r="CH2347" s="267"/>
      <c r="CI2347" s="267"/>
      <c r="CJ2347" s="267"/>
      <c r="CK2347" s="267"/>
      <c r="CL2347" s="265"/>
      <c r="CM2347" s="272"/>
      <c r="CN2347" s="264"/>
      <c r="CO2347" s="125"/>
      <c r="CP2347" s="226"/>
      <c r="CQ2347" s="226"/>
      <c r="CR2347" s="226"/>
      <c r="CS2347" s="126"/>
      <c r="CT2347" s="126"/>
      <c r="CU2347" s="126"/>
      <c r="CV2347" s="126"/>
      <c r="CW2347" s="126"/>
      <c r="CX2347" s="126"/>
      <c r="CY2347" s="126"/>
      <c r="CZ2347" s="126"/>
      <c r="DA2347" s="126"/>
      <c r="DB2347" s="126"/>
      <c r="DC2347" s="126"/>
      <c r="DD2347" s="126"/>
      <c r="DE2347" s="126"/>
      <c r="DF2347" s="126"/>
    </row>
    <row r="2348" spans="1:110" s="70" customFormat="1" ht="15" customHeight="1">
      <c r="A2348" s="228"/>
      <c r="B2348" s="463"/>
      <c r="C2348" s="444"/>
      <c r="D2348" s="237"/>
      <c r="E2348" s="237"/>
      <c r="F2348" s="243"/>
      <c r="G2348" s="72">
        <v>2.1</v>
      </c>
      <c r="H2348" s="84"/>
      <c r="I2348" s="84"/>
      <c r="J2348" s="84"/>
      <c r="K2348" s="84"/>
      <c r="L2348" s="84"/>
      <c r="M2348" s="84"/>
      <c r="N2348" s="84"/>
      <c r="O2348" s="84"/>
      <c r="P2348" s="84"/>
      <c r="Q2348" s="84"/>
      <c r="R2348" s="84"/>
      <c r="S2348" s="84"/>
      <c r="T2348" s="84"/>
      <c r="U2348" s="84"/>
      <c r="V2348" s="84"/>
      <c r="W2348" s="84"/>
      <c r="X2348" s="84"/>
      <c r="Y2348" s="84"/>
      <c r="Z2348" s="84"/>
      <c r="AA2348" s="84"/>
      <c r="AB2348" s="84"/>
      <c r="AC2348" s="80"/>
      <c r="AD2348" s="80"/>
      <c r="AE2348" s="80"/>
      <c r="AF2348" s="80"/>
      <c r="AG2348" s="80"/>
      <c r="AH2348" s="80"/>
      <c r="AI2348" s="80"/>
      <c r="AJ2348" s="80"/>
      <c r="AK2348" s="80"/>
      <c r="AL2348" s="80"/>
      <c r="AM2348" s="240"/>
      <c r="AN2348" s="240"/>
      <c r="AO2348" s="240"/>
      <c r="AP2348" s="240"/>
      <c r="AQ2348" s="240"/>
      <c r="AR2348" s="240"/>
      <c r="AS2348" s="240"/>
      <c r="AT2348" s="256"/>
      <c r="AU2348" s="256"/>
      <c r="AV2348" s="259"/>
      <c r="AW2348" s="259"/>
      <c r="AX2348" s="256"/>
      <c r="AY2348" s="256"/>
      <c r="AZ2348" s="256"/>
      <c r="BA2348" s="256"/>
      <c r="BB2348" s="256"/>
      <c r="BC2348" s="256"/>
      <c r="BD2348" s="256"/>
      <c r="BE2348" s="256"/>
      <c r="BF2348" s="256"/>
      <c r="BG2348" s="256"/>
      <c r="BH2348" s="256"/>
      <c r="BI2348" s="256"/>
      <c r="BJ2348" s="256"/>
      <c r="BK2348" s="256"/>
      <c r="BL2348" s="262"/>
      <c r="BM2348" s="262"/>
      <c r="BN2348" s="262"/>
      <c r="BO2348" s="262"/>
      <c r="BP2348" s="262"/>
      <c r="BQ2348" s="262"/>
      <c r="BR2348" s="270"/>
      <c r="BS2348" s="270"/>
      <c r="BT2348" s="270"/>
      <c r="BU2348" s="270"/>
      <c r="BV2348" s="270"/>
      <c r="BW2348" s="270"/>
      <c r="BX2348" s="256"/>
      <c r="BY2348" s="256"/>
      <c r="BZ2348" s="256"/>
      <c r="CA2348" s="267"/>
      <c r="CB2348" s="267"/>
      <c r="CC2348" s="274"/>
      <c r="CD2348" s="267"/>
      <c r="CE2348" s="267"/>
      <c r="CF2348" s="267"/>
      <c r="CG2348" s="267"/>
      <c r="CH2348" s="267"/>
      <c r="CI2348" s="267"/>
      <c r="CJ2348" s="267"/>
      <c r="CK2348" s="267"/>
      <c r="CL2348" s="265"/>
      <c r="CM2348" s="272"/>
      <c r="CN2348" s="264"/>
      <c r="CO2348" s="125"/>
      <c r="CP2348" s="226"/>
      <c r="CQ2348" s="226"/>
      <c r="CR2348" s="226"/>
      <c r="CS2348" s="126"/>
      <c r="CT2348" s="126"/>
      <c r="CU2348" s="126"/>
      <c r="CV2348" s="126"/>
      <c r="CW2348" s="126"/>
      <c r="CX2348" s="126"/>
      <c r="CY2348" s="126"/>
      <c r="CZ2348" s="126"/>
      <c r="DA2348" s="126"/>
      <c r="DB2348" s="126"/>
      <c r="DC2348" s="126"/>
      <c r="DD2348" s="126"/>
      <c r="DE2348" s="126"/>
      <c r="DF2348" s="126"/>
    </row>
    <row r="2349" spans="1:110" s="70" customFormat="1" ht="15" customHeight="1">
      <c r="A2349" s="228"/>
      <c r="B2349" s="463"/>
      <c r="C2349" s="444"/>
      <c r="D2349" s="237"/>
      <c r="E2349" s="237"/>
      <c r="F2349" s="243"/>
      <c r="G2349" s="72">
        <v>2.7</v>
      </c>
      <c r="H2349" s="84"/>
      <c r="I2349" s="84">
        <v>6.5</v>
      </c>
      <c r="J2349" s="84"/>
      <c r="K2349" s="84"/>
      <c r="L2349" s="84"/>
      <c r="M2349" s="84"/>
      <c r="N2349" s="84"/>
      <c r="O2349" s="84"/>
      <c r="P2349" s="84"/>
      <c r="Q2349" s="84"/>
      <c r="R2349" s="84"/>
      <c r="S2349" s="84"/>
      <c r="T2349" s="84"/>
      <c r="U2349" s="84"/>
      <c r="V2349" s="84"/>
      <c r="W2349" s="84"/>
      <c r="X2349" s="84"/>
      <c r="Y2349" s="84"/>
      <c r="Z2349" s="84"/>
      <c r="AA2349" s="84"/>
      <c r="AB2349" s="84"/>
      <c r="AC2349" s="80"/>
      <c r="AD2349" s="80"/>
      <c r="AE2349" s="80"/>
      <c r="AF2349" s="80"/>
      <c r="AG2349" s="80"/>
      <c r="AH2349" s="80"/>
      <c r="AI2349" s="80"/>
      <c r="AJ2349" s="80"/>
      <c r="AK2349" s="80"/>
      <c r="AL2349" s="80"/>
      <c r="AM2349" s="240"/>
      <c r="AN2349" s="240"/>
      <c r="AO2349" s="240"/>
      <c r="AP2349" s="240"/>
      <c r="AQ2349" s="240"/>
      <c r="AR2349" s="240"/>
      <c r="AS2349" s="240"/>
      <c r="AT2349" s="256"/>
      <c r="AU2349" s="256"/>
      <c r="AV2349" s="259"/>
      <c r="AW2349" s="259"/>
      <c r="AX2349" s="256"/>
      <c r="AY2349" s="256"/>
      <c r="AZ2349" s="256"/>
      <c r="BA2349" s="256"/>
      <c r="BB2349" s="256"/>
      <c r="BC2349" s="256"/>
      <c r="BD2349" s="256"/>
      <c r="BE2349" s="256"/>
      <c r="BF2349" s="256"/>
      <c r="BG2349" s="256"/>
      <c r="BH2349" s="256"/>
      <c r="BI2349" s="256"/>
      <c r="BJ2349" s="256"/>
      <c r="BK2349" s="256"/>
      <c r="BL2349" s="262"/>
      <c r="BM2349" s="262"/>
      <c r="BN2349" s="262"/>
      <c r="BO2349" s="262"/>
      <c r="BP2349" s="262"/>
      <c r="BQ2349" s="262"/>
      <c r="BR2349" s="270"/>
      <c r="BS2349" s="270"/>
      <c r="BT2349" s="270"/>
      <c r="BU2349" s="270"/>
      <c r="BV2349" s="270"/>
      <c r="BW2349" s="270"/>
      <c r="BX2349" s="256"/>
      <c r="BY2349" s="256"/>
      <c r="BZ2349" s="256"/>
      <c r="CA2349" s="267"/>
      <c r="CB2349" s="267"/>
      <c r="CC2349" s="274"/>
      <c r="CD2349" s="267"/>
      <c r="CE2349" s="267"/>
      <c r="CF2349" s="267"/>
      <c r="CG2349" s="267"/>
      <c r="CH2349" s="267"/>
      <c r="CI2349" s="267"/>
      <c r="CJ2349" s="267"/>
      <c r="CK2349" s="267"/>
      <c r="CL2349" s="265"/>
      <c r="CM2349" s="272"/>
      <c r="CN2349" s="264"/>
      <c r="CO2349" s="125"/>
      <c r="CP2349" s="226"/>
      <c r="CQ2349" s="226"/>
      <c r="CR2349" s="226"/>
      <c r="CS2349" s="126"/>
      <c r="CT2349" s="126"/>
      <c r="CU2349" s="126"/>
      <c r="CV2349" s="126"/>
      <c r="CW2349" s="126"/>
      <c r="CX2349" s="126"/>
      <c r="CY2349" s="126"/>
      <c r="CZ2349" s="126"/>
      <c r="DA2349" s="126"/>
      <c r="DB2349" s="126"/>
      <c r="DC2349" s="126"/>
      <c r="DD2349" s="126"/>
      <c r="DE2349" s="126"/>
      <c r="DF2349" s="126"/>
    </row>
    <row r="2350" spans="1:110" s="70" customFormat="1" ht="15" customHeight="1">
      <c r="A2350" s="228"/>
      <c r="B2350" s="463"/>
      <c r="C2350" s="444"/>
      <c r="D2350" s="237"/>
      <c r="E2350" s="237"/>
      <c r="F2350" s="243"/>
      <c r="G2350" s="72">
        <v>3</v>
      </c>
      <c r="H2350" s="84"/>
      <c r="I2350" s="84"/>
      <c r="J2350" s="84"/>
      <c r="K2350" s="84"/>
      <c r="L2350" s="84"/>
      <c r="M2350" s="84"/>
      <c r="N2350" s="84"/>
      <c r="O2350" s="84"/>
      <c r="P2350" s="84"/>
      <c r="Q2350" s="84"/>
      <c r="R2350" s="84"/>
      <c r="S2350" s="84"/>
      <c r="T2350" s="84"/>
      <c r="U2350" s="84"/>
      <c r="V2350" s="84"/>
      <c r="W2350" s="84"/>
      <c r="X2350" s="84"/>
      <c r="Y2350" s="84"/>
      <c r="Z2350" s="84"/>
      <c r="AA2350" s="84"/>
      <c r="AB2350" s="84"/>
      <c r="AC2350" s="80"/>
      <c r="AD2350" s="80"/>
      <c r="AE2350" s="80"/>
      <c r="AF2350" s="80"/>
      <c r="AG2350" s="80"/>
      <c r="AH2350" s="80"/>
      <c r="AI2350" s="80"/>
      <c r="AJ2350" s="80"/>
      <c r="AK2350" s="80"/>
      <c r="AL2350" s="80"/>
      <c r="AM2350" s="240"/>
      <c r="AN2350" s="240"/>
      <c r="AO2350" s="240"/>
      <c r="AP2350" s="240"/>
      <c r="AQ2350" s="240"/>
      <c r="AR2350" s="240"/>
      <c r="AS2350" s="240"/>
      <c r="AT2350" s="256"/>
      <c r="AU2350" s="256"/>
      <c r="AV2350" s="259"/>
      <c r="AW2350" s="259"/>
      <c r="AX2350" s="256"/>
      <c r="AY2350" s="256"/>
      <c r="AZ2350" s="256"/>
      <c r="BA2350" s="256"/>
      <c r="BB2350" s="256"/>
      <c r="BC2350" s="256"/>
      <c r="BD2350" s="256"/>
      <c r="BE2350" s="256"/>
      <c r="BF2350" s="256"/>
      <c r="BG2350" s="256"/>
      <c r="BH2350" s="256"/>
      <c r="BI2350" s="256"/>
      <c r="BJ2350" s="256"/>
      <c r="BK2350" s="256"/>
      <c r="BL2350" s="262"/>
      <c r="BM2350" s="262"/>
      <c r="BN2350" s="262"/>
      <c r="BO2350" s="262"/>
      <c r="BP2350" s="262"/>
      <c r="BQ2350" s="262"/>
      <c r="BR2350" s="270"/>
      <c r="BS2350" s="270"/>
      <c r="BT2350" s="270"/>
      <c r="BU2350" s="270"/>
      <c r="BV2350" s="270"/>
      <c r="BW2350" s="270"/>
      <c r="BX2350" s="256"/>
      <c r="BY2350" s="256"/>
      <c r="BZ2350" s="256"/>
      <c r="CA2350" s="267"/>
      <c r="CB2350" s="267"/>
      <c r="CC2350" s="274"/>
      <c r="CD2350" s="267"/>
      <c r="CE2350" s="267"/>
      <c r="CF2350" s="267"/>
      <c r="CG2350" s="267"/>
      <c r="CH2350" s="267"/>
      <c r="CI2350" s="267"/>
      <c r="CJ2350" s="267"/>
      <c r="CK2350" s="267"/>
      <c r="CL2350" s="265"/>
      <c r="CM2350" s="272"/>
      <c r="CN2350" s="264"/>
      <c r="CO2350" s="125"/>
      <c r="CP2350" s="226"/>
      <c r="CQ2350" s="226"/>
      <c r="CR2350" s="226"/>
      <c r="CS2350" s="126"/>
      <c r="CT2350" s="126"/>
      <c r="CU2350" s="126"/>
      <c r="CV2350" s="126"/>
      <c r="CW2350" s="126"/>
      <c r="CX2350" s="126"/>
      <c r="CY2350" s="126"/>
      <c r="CZ2350" s="126"/>
      <c r="DA2350" s="126"/>
      <c r="DB2350" s="126"/>
      <c r="DC2350" s="126"/>
      <c r="DD2350" s="126"/>
      <c r="DE2350" s="126"/>
      <c r="DF2350" s="126"/>
    </row>
    <row r="2351" spans="1:110" s="70" customFormat="1" ht="15" customHeight="1">
      <c r="A2351" s="228"/>
      <c r="B2351" s="463"/>
      <c r="C2351" s="444"/>
      <c r="D2351" s="237"/>
      <c r="E2351" s="237"/>
      <c r="F2351" s="244"/>
      <c r="G2351" s="73">
        <v>3.9</v>
      </c>
      <c r="H2351" s="85"/>
      <c r="I2351" s="85"/>
      <c r="J2351" s="85"/>
      <c r="K2351" s="85"/>
      <c r="L2351" s="85"/>
      <c r="M2351" s="85"/>
      <c r="N2351" s="85"/>
      <c r="O2351" s="85"/>
      <c r="P2351" s="85"/>
      <c r="Q2351" s="85"/>
      <c r="R2351" s="85"/>
      <c r="S2351" s="85"/>
      <c r="T2351" s="85"/>
      <c r="U2351" s="85"/>
      <c r="V2351" s="85"/>
      <c r="W2351" s="85"/>
      <c r="X2351" s="85"/>
      <c r="Y2351" s="85"/>
      <c r="Z2351" s="85"/>
      <c r="AA2351" s="85"/>
      <c r="AB2351" s="85"/>
      <c r="AC2351" s="81"/>
      <c r="AD2351" s="81"/>
      <c r="AE2351" s="81"/>
      <c r="AF2351" s="81"/>
      <c r="AG2351" s="81"/>
      <c r="AH2351" s="81"/>
      <c r="AI2351" s="81"/>
      <c r="AJ2351" s="81"/>
      <c r="AK2351" s="81"/>
      <c r="AL2351" s="81"/>
      <c r="AM2351" s="240"/>
      <c r="AN2351" s="240"/>
      <c r="AO2351" s="240"/>
      <c r="AP2351" s="240"/>
      <c r="AQ2351" s="240"/>
      <c r="AR2351" s="240"/>
      <c r="AS2351" s="240"/>
      <c r="AT2351" s="256"/>
      <c r="AU2351" s="256"/>
      <c r="AV2351" s="259"/>
      <c r="AW2351" s="259"/>
      <c r="AX2351" s="256"/>
      <c r="AY2351" s="256"/>
      <c r="AZ2351" s="256"/>
      <c r="BA2351" s="256"/>
      <c r="BB2351" s="256"/>
      <c r="BC2351" s="256"/>
      <c r="BD2351" s="256"/>
      <c r="BE2351" s="256"/>
      <c r="BF2351" s="256"/>
      <c r="BG2351" s="256"/>
      <c r="BH2351" s="256"/>
      <c r="BI2351" s="256"/>
      <c r="BJ2351" s="256"/>
      <c r="BK2351" s="256"/>
      <c r="BL2351" s="262"/>
      <c r="BM2351" s="262"/>
      <c r="BN2351" s="262"/>
      <c r="BO2351" s="262"/>
      <c r="BP2351" s="262"/>
      <c r="BQ2351" s="262"/>
      <c r="BR2351" s="270"/>
      <c r="BS2351" s="270"/>
      <c r="BT2351" s="270"/>
      <c r="BU2351" s="270"/>
      <c r="BV2351" s="270"/>
      <c r="BW2351" s="270"/>
      <c r="BX2351" s="256"/>
      <c r="BY2351" s="256"/>
      <c r="BZ2351" s="256"/>
      <c r="CA2351" s="267"/>
      <c r="CB2351" s="267"/>
      <c r="CC2351" s="274"/>
      <c r="CD2351" s="267"/>
      <c r="CE2351" s="267"/>
      <c r="CF2351" s="267"/>
      <c r="CG2351" s="267"/>
      <c r="CH2351" s="267"/>
      <c r="CI2351" s="267"/>
      <c r="CJ2351" s="267"/>
      <c r="CK2351" s="267"/>
      <c r="CL2351" s="265"/>
      <c r="CM2351" s="272"/>
      <c r="CN2351" s="264"/>
      <c r="CO2351" s="125"/>
      <c r="CP2351" s="226"/>
      <c r="CQ2351" s="226"/>
      <c r="CR2351" s="226"/>
      <c r="CS2351" s="126"/>
      <c r="CT2351" s="126"/>
      <c r="CU2351" s="126"/>
      <c r="CV2351" s="126"/>
      <c r="CW2351" s="126"/>
      <c r="CX2351" s="126"/>
      <c r="CY2351" s="126"/>
      <c r="CZ2351" s="126"/>
      <c r="DA2351" s="126"/>
      <c r="DB2351" s="126"/>
      <c r="DC2351" s="126"/>
      <c r="DD2351" s="126"/>
      <c r="DE2351" s="126"/>
      <c r="DF2351" s="126"/>
    </row>
    <row r="2352" spans="1:110" s="70" customFormat="1" ht="15" customHeight="1" thickBot="1">
      <c r="A2352" s="229"/>
      <c r="B2352" s="463"/>
      <c r="C2352" s="445"/>
      <c r="D2352" s="238"/>
      <c r="E2352" s="238"/>
      <c r="F2352" s="245" t="s">
        <v>83</v>
      </c>
      <c r="G2352" s="246"/>
      <c r="H2352" s="82"/>
      <c r="I2352" s="82"/>
      <c r="J2352" s="82"/>
      <c r="K2352" s="82"/>
      <c r="L2352" s="82"/>
      <c r="M2352" s="82"/>
      <c r="N2352" s="82"/>
      <c r="O2352" s="82"/>
      <c r="P2352" s="82"/>
      <c r="Q2352" s="82"/>
      <c r="R2352" s="82"/>
      <c r="S2352" s="82"/>
      <c r="T2352" s="82"/>
      <c r="U2352" s="82"/>
      <c r="V2352" s="82"/>
      <c r="W2352" s="82"/>
      <c r="X2352" s="82"/>
      <c r="Y2352" s="82"/>
      <c r="Z2352" s="82"/>
      <c r="AA2352" s="82"/>
      <c r="AB2352" s="82"/>
      <c r="AC2352" s="35"/>
      <c r="AD2352" s="35"/>
      <c r="AE2352" s="35"/>
      <c r="AF2352" s="35"/>
      <c r="AG2352" s="35"/>
      <c r="AH2352" s="35"/>
      <c r="AI2352" s="35"/>
      <c r="AJ2352" s="35"/>
      <c r="AK2352" s="35"/>
      <c r="AL2352" s="35"/>
      <c r="AM2352" s="241"/>
      <c r="AN2352" s="241"/>
      <c r="AO2352" s="241"/>
      <c r="AP2352" s="241"/>
      <c r="AQ2352" s="241"/>
      <c r="AR2352" s="241"/>
      <c r="AS2352" s="241"/>
      <c r="AT2352" s="257"/>
      <c r="AU2352" s="257"/>
      <c r="AV2352" s="260"/>
      <c r="AW2352" s="260"/>
      <c r="AX2352" s="257"/>
      <c r="AY2352" s="257"/>
      <c r="AZ2352" s="257"/>
      <c r="BA2352" s="257"/>
      <c r="BB2352" s="257"/>
      <c r="BC2352" s="257"/>
      <c r="BD2352" s="257"/>
      <c r="BE2352" s="257"/>
      <c r="BF2352" s="257"/>
      <c r="BG2352" s="257"/>
      <c r="BH2352" s="257"/>
      <c r="BI2352" s="257"/>
      <c r="BJ2352" s="257"/>
      <c r="BK2352" s="257"/>
      <c r="BL2352" s="263"/>
      <c r="BM2352" s="263"/>
      <c r="BN2352" s="263"/>
      <c r="BO2352" s="263"/>
      <c r="BP2352" s="263"/>
      <c r="BQ2352" s="263"/>
      <c r="BR2352" s="271"/>
      <c r="BS2352" s="271"/>
      <c r="BT2352" s="271"/>
      <c r="BU2352" s="271"/>
      <c r="BV2352" s="271"/>
      <c r="BW2352" s="271"/>
      <c r="BX2352" s="257"/>
      <c r="BY2352" s="257"/>
      <c r="BZ2352" s="257"/>
      <c r="CA2352" s="268"/>
      <c r="CB2352" s="268"/>
      <c r="CC2352" s="275"/>
      <c r="CD2352" s="268"/>
      <c r="CE2352" s="268"/>
      <c r="CF2352" s="268"/>
      <c r="CG2352" s="268"/>
      <c r="CH2352" s="268"/>
      <c r="CI2352" s="268"/>
      <c r="CJ2352" s="268"/>
      <c r="CK2352" s="268"/>
      <c r="CL2352" s="265"/>
      <c r="CM2352" s="272"/>
      <c r="CN2352" s="264"/>
      <c r="CO2352" s="125"/>
      <c r="CP2352" s="226"/>
      <c r="CQ2352" s="226"/>
      <c r="CR2352" s="226"/>
      <c r="CS2352" s="126"/>
      <c r="CT2352" s="126"/>
      <c r="CU2352" s="126"/>
      <c r="CV2352" s="126"/>
      <c r="CW2352" s="126"/>
      <c r="CX2352" s="126"/>
      <c r="CY2352" s="126"/>
      <c r="CZ2352" s="126"/>
      <c r="DA2352" s="126"/>
      <c r="DB2352" s="126"/>
      <c r="DC2352" s="126"/>
      <c r="DD2352" s="126"/>
      <c r="DE2352" s="126"/>
      <c r="DF2352" s="126"/>
    </row>
    <row r="2353" spans="1:110" s="70" customFormat="1" ht="15" customHeight="1">
      <c r="A2353" s="227">
        <f t="shared" si="798"/>
        <v>292</v>
      </c>
      <c r="B2353" s="247" t="s">
        <v>1150</v>
      </c>
      <c r="C2353" s="435" t="s">
        <v>1132</v>
      </c>
      <c r="D2353" s="236">
        <v>44615</v>
      </c>
      <c r="E2353" s="236" t="s">
        <v>277</v>
      </c>
      <c r="F2353" s="253" t="s">
        <v>80</v>
      </c>
      <c r="G2353" s="254"/>
      <c r="H2353" s="82" t="s">
        <v>69</v>
      </c>
      <c r="I2353" s="82" t="s">
        <v>973</v>
      </c>
      <c r="J2353" s="82" t="s">
        <v>61</v>
      </c>
      <c r="K2353" s="82" t="s">
        <v>61</v>
      </c>
      <c r="L2353" s="82" t="s">
        <v>61</v>
      </c>
      <c r="M2353" s="82" t="s">
        <v>61</v>
      </c>
      <c r="N2353" s="82" t="s">
        <v>61</v>
      </c>
      <c r="O2353" s="82"/>
      <c r="P2353" s="82" t="s">
        <v>61</v>
      </c>
      <c r="Q2353" s="82" t="s">
        <v>61</v>
      </c>
      <c r="R2353" s="82" t="s">
        <v>61</v>
      </c>
      <c r="S2353" s="82" t="s">
        <v>61</v>
      </c>
      <c r="T2353" s="82" t="s">
        <v>67</v>
      </c>
      <c r="U2353" s="82" t="s">
        <v>67</v>
      </c>
      <c r="V2353" s="82"/>
      <c r="W2353" s="82" t="s">
        <v>60</v>
      </c>
      <c r="X2353" s="82" t="s">
        <v>60</v>
      </c>
      <c r="Y2353" s="82" t="s">
        <v>60</v>
      </c>
      <c r="Z2353" s="82" t="s">
        <v>60</v>
      </c>
      <c r="AA2353" s="82" t="s">
        <v>60</v>
      </c>
      <c r="AB2353" s="82" t="s">
        <v>60</v>
      </c>
      <c r="AC2353" s="82"/>
      <c r="AD2353" s="82" t="s">
        <v>60</v>
      </c>
      <c r="AE2353" s="82" t="s">
        <v>60</v>
      </c>
      <c r="AF2353" s="82" t="s">
        <v>60</v>
      </c>
      <c r="AG2353" s="82" t="s">
        <v>60</v>
      </c>
      <c r="AH2353" s="82" t="s">
        <v>60</v>
      </c>
      <c r="AI2353" s="82" t="s">
        <v>1471</v>
      </c>
      <c r="AJ2353" s="82"/>
      <c r="AK2353" s="82" t="s">
        <v>61</v>
      </c>
      <c r="AL2353" s="82" t="s">
        <v>61</v>
      </c>
      <c r="AM2353" s="239">
        <f>COUNTIF(H2353:AL2353,"PH")+COUNTIF(H2353:AL2353,"PH/L")+COUNTIF(H2353:AL2353,"PM")</f>
        <v>0</v>
      </c>
      <c r="AN2353" s="239">
        <f>COUNTIF(H2353:AL2353,"PD")+COUNTIF(H2353:AL2353,"PDD")+COUNTIF(H2353:AL2353,"P/DS")/2+COUNTIF(H2353:AL2353,"PMD")</f>
        <v>0</v>
      </c>
      <c r="AO2353" s="239">
        <f>COUNTIF(H2353:AL2353,"PN")+COUNTIF(H2353:AL2353,"P/NS")/2+COUNTIF(H2353:AL2353,"PH")+COUNTIF(H2353:AL2353,"PH/F")/2+COUNTIF(H2353:AL2353,"PH/L")/2+COUNTIF(H2353:AL2353,"PM")</f>
        <v>0</v>
      </c>
      <c r="AP2353" s="239">
        <f>COUNTIF(H2353:AL2353,"BH")+COUNTIF(H2353:AL2353,"AL/BL")+COUNTIF(H2353:AL2353,"UL/BL")+COUNTIF(H2353:AL2353,"BM")</f>
        <v>0</v>
      </c>
      <c r="AQ2353" s="239">
        <f>COUNTIF(H2353:AL2353,"DS")+COUNTIF(H2353:AL2353,"AL/DS")/2+COUNTIF(H2353:AL2353,"UL/DS")/2+COUNTIF(H2353:AL2353,"CT")+COUNTIF(H2353:AL2353,"MD")</f>
        <v>11.5</v>
      </c>
      <c r="AR2353" s="239">
        <f>COUNTIF(H2353:AL2353,"NS")+COUNTIF(H2353:AL2353,"AL/NS")/2+COUNTIF(H2353:AL2353,"UL/NS")/2+COUNTIF(H2353:AL2353,"BH")+COUNTIF(H2353:AL2353,"AL/BF")/2+COUNTIF(H2353:AL2353,"AL/BL")/2+COUNTIF(H2353:AL2353,"UL/BL")/2+COUNTIF(H2353:AL2353,"UL/BF")/2+COUNTIF(H2353:AL2353,"BM")</f>
        <v>11</v>
      </c>
      <c r="AS2353" s="239">
        <f>COUNTIF(H2353:AL2353,"AL")+COUNTIF(H2353:AL2353,"AL/DS")/2+COUNTIF(H2353:AL2353,"AL/NS")/2+COUNTIF(H2353:AL2353,"NH")+COUNTIF(H2353:AL2353,"SL")+COUNTIF(H2353:AL2353,"NHD")+COUNTIF(H2353:AL2353,"B")+COUNTIF(H2353:AL2353,"HL")+COUNTIF(H2353:AL2353,"AL/BF")/2+COUNTIF(H2353:AL2353,"AL/BL")/2</f>
        <v>3</v>
      </c>
      <c r="AT2353" s="255">
        <f>COUNTIF(H2353:AL2353,"PD")+COUNTIF(H2353:AL2353,"PN")+COUNTIF(H2353:AL2353,"P/DS")/2+COUNTIF(H2353:AL2353,"P/NS")/2+COUNTIF(H2353:AL2353,"DS")+COUNTIF(H2353:AL2353,"NS")+COUNTIF(H2353:AL2353,"AL")+COUNTIF(H2353:AL2353,"AL/DS")+COUNTIF(H2353:AL2353,"AL/NS")+COUNTIF(H2353:AL2353,"NH")+COUNTIF(H2353:AL2353,"SL")+COUNTIF(H2353:AL2353,"UL/DS")/2+COUNTIF(H2353:AL2353,"UL/NS")/2+COUNTIF(H2353:AL2353,"CT")+COUNTIF(H2353:AL2353,"NHD")+COUNTIF(H2353:AL2353,"PDD")+COUNTIF(H2353:AL2353,"B")+COUNTIF(H2353:AL2353,"HL")+COUNTIF(H2353:AL2353,"PH")+COUNTIF(H2353:AL2353,"BH")+COUNTIF(H2353:AL2353,"AL/BF")+COUNTIF(H2353:AL2353,"AL/BL")+COUNTIF(H2353:AL2353,"UL/BF")/2+COUNTIF(H2353:AL2353,"UL/BL")/2+COUNTIF(H2353:AL2353,"PH/F")/2+COUNTIF(H2353:AL2353,"PH/L")/2+COUNTIF(H2353:AL2353,"MD")+COUNTIF(H2353:AL2353,"PMD")+COUNTIF(H2353:AL2353,"PM")+COUNTIF(H2353:AL2353,"BM")</f>
        <v>25.5</v>
      </c>
      <c r="AU2353" s="255">
        <f>COUNTIF(H2353:AL2353,"P/DS")/2+COUNTIF(H2353:AL2353,"P/NS")/2+COUNTIF(H2353:AL2353,"IL")+COUNTIF(H2353:AL2353,"NL")+COUNTIF(H2353:AL2353,"UL")+COUNTIF(H2353:AL2353,"UL/DS")/2+COUNTIF(H2353:AL2353,"UL/NS")/2+COUNTIF(H2353:AL2353,"KT")+COUNTIF(H2353:AL2353,"UL/BF")/2+COUNTIF(H2353:AL2353,"UL/BL")/2+COUNTIF(H2353:AL2353,"PH/F")/2+COUNTIF(H2353:AL2353,"PH/L")/2+COUNTIF(H2353:AL2353,"NB")</f>
        <v>0.5</v>
      </c>
      <c r="AV2353" s="258">
        <f>COUNTIF(H2353:AL2353,"PN")+COUNTIF(H2353:AL2353,"TVD")+COUNTIF(H2353:AL2353,"PH")+COUNTIF(H2353:AL2353,"PM")+COUNTIF(H2353:AL2353,"PDD")-COUNTIFS(H2353:AL2353,"PN",H2360:AL2360,"&gt;=3")-COUNTIFS(H2353:AL2353,"PM",H2360:AL2360,"&gt;=3")</f>
        <v>0</v>
      </c>
      <c r="AW2353" s="258">
        <f>COUNTIF(H2353:AL2353,"NS")+COUNTIF(H2353:AL2353,"D")+COUNTIF(H2353:AL2353,"BH")+COUNTIF(H2353:AL2353,"NHD")+COUNTIF(H2353:AL2353,"BM")-COUNTIFS(H2353:AL2353,"NS",H2360:AL2360,"&gt;=3")-COUNTIFS(H2353:AL2353,"BH",H2360:AL2360,"&gt;=3")-COUNTIFS(H2353:AL2353,"BM",H2360:AL2360,"&gt;=3")</f>
        <v>12</v>
      </c>
      <c r="AX2353" s="255">
        <f>COUNTIF(H2353:AL2353,"AL")+COUNTIF(H2353:AL2353,"AL/DS")/2+COUNTIF(H2353:AL2353,"AL/NS")/2+COUNTIF(H2353:AL2353,"AL/BF")+COUNTIF(H2353:AL2353,"AL/BL")/2</f>
        <v>2</v>
      </c>
      <c r="AY2353" s="255">
        <f>COUNTIF(H2353:AL2353,"SL")</f>
        <v>0</v>
      </c>
      <c r="AZ2353" s="255">
        <f>COUNTIF(H2353:AL2353,"NH")</f>
        <v>1</v>
      </c>
      <c r="BA2353" s="255">
        <f>COUNTIF(H2353:AL2353,"HL")</f>
        <v>0</v>
      </c>
      <c r="BB2353" s="255">
        <f>COUNTIF(G2353:AL2353,"P/DS")/2+COUNTIF(G2353:AL2353,"P/NS")/2+COUNTIF(G2353:AL2353,"UL")+COUNTIF(G2353:AL2353,"UL/DS")/2+COUNTIF(G2353:AL2353,"UL/NS")/2+COUNTIF(G2353:AL2353,"UL/BL")/2+COUNTIF(G2353:AL2353,"UL/BF")/2+COUNTIF(G2353:AL2353,"PH/F")/2+COUNTIF(G2353:AL2353,"PH/L")/2</f>
        <v>0.5</v>
      </c>
      <c r="BC2353" s="255">
        <f>COUNTIF(H2353:AL2353,"NB")</f>
        <v>0</v>
      </c>
      <c r="BD2353" s="255">
        <f>COUNTIF(H2353:AL2353,"NL")</f>
        <v>0</v>
      </c>
      <c r="BE2353" s="255">
        <f>COUNTIF(H2353:AL2353,"IL")</f>
        <v>0</v>
      </c>
      <c r="BF2353" s="255">
        <f>COUNTIF(H2353:AL2353,"KT")</f>
        <v>0</v>
      </c>
      <c r="BG2353" s="255">
        <f>COUNTIF(H2353:AL2353,"L70")</f>
        <v>0</v>
      </c>
      <c r="BH2353" s="255">
        <f>COUNTIF(H2353:AL2353,"MD")</f>
        <v>0</v>
      </c>
      <c r="BI2353" s="255">
        <f>COUNTIF(H2353:AL2353,"PMD")</f>
        <v>0</v>
      </c>
      <c r="BJ2353" s="255">
        <f>COUNTIF(H2353:AL2353,"PM")</f>
        <v>0</v>
      </c>
      <c r="BK2353" s="255">
        <f>COUNTIF(H2353:AL2353,"BM")</f>
        <v>0</v>
      </c>
      <c r="BL2353" s="261">
        <f>SUMIF(H2353:AL2353,"PD",H2354:AL2354)+SUMIF(H2353:AL2353,"PN",H2354:AL2354)+SUMIF(H2353:AL2353,"P/DS",H2354:AL2354)+SUMIF(H2353:AL2353,"PN/F",H2354:AL2354)+SUMIF(H2353:AL2353,"PN/L",H2354:AL2354)+SUMIF(H2353:AL2353,"TV",H2354:AL2354)+SUMIF(H2353:AL2353,"TVD",H2354:AL2354)+SUMIF(H2353:AL2353,"PDD",H2354:AL2354)</f>
        <v>0</v>
      </c>
      <c r="BM2353" s="261">
        <f>SUMIF(H2353:AL2353,"PD",H2355:AL2355)+SUMIF(H2353:AL2353,"PN",H2355:AL2355)+SUMIF(H2353:AL2353,"P/DS",H2355:AL2355)+SUMIF(H2353:AL2353,"PN/F",H2355:AL2355)+SUMIF(H2353:AL2353,"PN/L",H2355:AL2355)+SUMIF(H2353:AL2353,"TV",H2355:AL2355)+SUMIF(H2353:AL2353,"TVD",H2355:AL2355)+SUMIF(H2353:AL2353,"PDD",H2355:AL2355)+SUMIF(H2353:AL2353,"PMD",H2355:AL2355)</f>
        <v>0</v>
      </c>
      <c r="BN2353" s="261">
        <f>SUMIF(H2353:AL2353,"PD",H2356:AL2356)+SUMIF(H2353:AL2353,"PN",H2356:AL2356)+SUMIF(H2353:AL2353,"P/DS",H2356:AL2356)+SUMIF(H2353:AL2353,"PN/F",H2356:AL2356)+SUMIF(H2353:AL2353,"PN/L",H2356:AL2356)+SUMIF(H2353:AL2353,"TV",H2356:AL2356)+SUMIF(H2353:AL2353,"TVD",H2356:AL2356)</f>
        <v>0</v>
      </c>
      <c r="BO2353" s="261">
        <f>SUMIF(H2353:AL2353,"PD",H2357:AL2357)+SUMIF(H2353:AL2353,"PN",H2357:AL2357)+SUMIF(H2353:AL2353,"P/DS",H2357:AL2357)+SUMIF(H2353:AL2353,"PN/F",H2357:AL2357)+SUMIF(H2353:AL2353,"PN/L",H2357:AL2357)+SUMIF(H2353:AL2353,"TV",H2357:AL2357)+SUMIF(H2353:AL2353,"TVD",H2357:AL2357)</f>
        <v>0</v>
      </c>
      <c r="BP2353" s="261">
        <f>SUMIF(H2353:AL2353,"PD",H2358:AL2358)+SUMIF(H2353:AL2353,"PN",H2358:AL2358)+SUMIF(H2353:AL2353,"P/DS",H2358:AL2358)+SUMIF(H2353:AL2353,"PN/F",H2358:AL2358)+SUMIF(H2353:AL2353,"PN/L",H2358:AL2358)+SUMIF(H2353:AL2353,"TV",H2358:AL2358)+SUMIF(H2353:AL2353,"TVD",H2358:AL2358)+SUMIF(H2353:AL2353,"PDD",H2358:AL2358)+SUMIF(H2353:AL2353,"PH",H2358:AL2358)+SUMIF(H2353:AL2353,"PM",H2358:AL2358)</f>
        <v>0</v>
      </c>
      <c r="BQ2353" s="261">
        <f>SUMIF(H2353:AL2353,"PD",H2359:AL2359)+SUMIF(H2353:AL2353,"PN",H2359:AL2359)+SUMIF(H2353:AL2353,"P/DS",H2359:AL2359)+SUMIF(H2353:AL2353,"PN/F",H2359:AL2359)+SUMIF(H2353:AL2353,"PN/L",H2359:AL2359)+SUMIF(H2353:AL2353,"TV",H2359:AL2359)+SUMIF(H2353:AL2353,"TVD",H2359:AL2359)+SUMIF(H2353:AL2353,"PDD",H2359:AL2359)+SUMIF(H2353:AL2353,"PH",H2359:AL2359)+SUMIF(H2353:AL2353,"PM",H2359:AL2359)</f>
        <v>0</v>
      </c>
      <c r="BR2353" s="269">
        <f>SUM(H2354:AL2354)-BL2353</f>
        <v>13</v>
      </c>
      <c r="BS2353" s="269">
        <f>SUM(H2355:AL2355)-BM2353</f>
        <v>8</v>
      </c>
      <c r="BT2353" s="269">
        <f>SUM(H2356:AL2356)-BN2353</f>
        <v>0</v>
      </c>
      <c r="BU2353" s="269">
        <f>SUM(H2357:AL2357)-BO2353</f>
        <v>6.5</v>
      </c>
      <c r="BV2353" s="269">
        <f>SUM(H2358:AL2358)-BP2353</f>
        <v>0</v>
      </c>
      <c r="BW2353" s="269">
        <f>SUM(H2359:AL2359)-BQ2353</f>
        <v>0</v>
      </c>
      <c r="BX2353" s="255">
        <f>SUMIF(H2353:AL2353,"PD",H2360:AL2360)+SUMIF(H2353:AL2353,"PN",H2360:AL2360)+SUMIF(H2353:AL2353,"P/DS",H2360:AL2360)+SUMIF(H2353:AL2353,"PN/F",H2360:AL2360)+SUMIF(H2353:AL2353,"PN/L",H2360:AL2360)</f>
        <v>0</v>
      </c>
      <c r="BY2353" s="255">
        <f>SUM(H2360:AL2360)-BX2353</f>
        <v>0</v>
      </c>
      <c r="BZ2353" s="255">
        <f t="shared" ref="BZ2353" si="801">+SUM(BL2353:BW2360)</f>
        <v>27.5</v>
      </c>
      <c r="CA2353" s="266">
        <f>(COUNTIFS(H2353:AL2353,"PD",H2354:AL2354,"&gt;=2"))*0.5-IF(CN2353="VP",COUNTIFS($H$16:$AL$16,"SAT",H2353:AL2353,"PD",H2354:AL2354,"&gt;=2"))*0.5</f>
        <v>0</v>
      </c>
      <c r="CB2353" s="266">
        <f>(COUNTIFS(H2353:AL2353,"PN",H2355:AL2355,"&gt;=0.5",H2354:AL2354,"&gt;=1.5"))*0.5+COUNTIFS(H2353:AL2353,"PDD",H2355:AL2355,"&gt;=0.5",H2354:AL2354,"&gt;=1.5")*0.5</f>
        <v>0</v>
      </c>
      <c r="CC2353" s="273">
        <f>(COUNTIFS(H2353:AL2353,"TV",H2355:AL2355,"&gt;=10"))*0.5+(COUNTIFS(H2353:AL2353,"PMD",H2355:AL2355,"&gt;=2"))*0.5</f>
        <v>0</v>
      </c>
      <c r="CD2353" s="266">
        <f>(COUNTIFS(H2353:AL2353,"TVD",H2357:AL2357,"&gt;=6.5",H2355:AL2355,"&gt;=3.5"))*0.5</f>
        <v>0</v>
      </c>
      <c r="CE2353" s="266">
        <f>(COUNTIFS(H2353:AL2353,"PD",H2358:AL2358,"&gt;=10"))*0.5</f>
        <v>0</v>
      </c>
      <c r="CF2353" s="266">
        <f>(COUNTIFS(H2353:AL2353,"PDD",H2358:AL2358,"&gt;=3.5",H2359:AL2359,"&gt;=6.5")+COUNTIFS(H2353:AL2353,"PH",H2359:AL2359,"&gt;=0.5",H2358:AL2358,"&gt;=1.5")+COUNTIFS(H2353:AL2353,"PM",H2359:AL2359,"&gt;=0.5",H2358:AL2358,"&gt;=1.5"))*0.5</f>
        <v>0</v>
      </c>
      <c r="CG2353" s="266">
        <f>(COUNTIFS(H2353:AL2353,"DS",H2354:AL2354,"&gt;=2")+COUNTIFS(H2353:AL2353,"AL/DS",H2354:AL2354,"&gt;=2"))*0.5-IF(CN2353="VP",COUNTIFS($H$16:$AL$16,"SAT",H2353:AL2353,"DS",H2354:AL2354,"&gt;=2"))*0.5</f>
        <v>0</v>
      </c>
      <c r="CH2353" s="266">
        <f>(COUNTIFS(H2353:AL2353,"NS",H2355:AL2355,"&gt;=0.5",H2354:AL2354,"&gt;=1.5")+COUNTIFS(H2353:AL2353,"AL/NS",H2355:AL2355,"&gt;=0.5",H2354:AL2354,"&gt;=1.5")+COUNTIFS(H2353:AL2353,"NHD",H2355:AL2355,"&gt;=4.5",H2358:AL2358,"&gt;=2",H2354:AL2354,"&gt;=1.5"))*0.5</f>
        <v>4</v>
      </c>
      <c r="CI2353" s="266">
        <f>(COUNTIF(H2355:AL2355,"&gt;=10")+COUNTIFS(H2353:AL2353,"MD",H2355:AL2355,"&gt;=2")-COUNTIFS(H2353:AL2353,"TV",H2355:AL2355,"&gt;=10"))*0.5</f>
        <v>0</v>
      </c>
      <c r="CJ2353" s="266">
        <f>(COUNTIFS(H2353:AL2353,"D",H2357:AL2357,"&gt;=6.5",H2355:AL2355,"&gt;=3.5"))*0.5</f>
        <v>0.5</v>
      </c>
      <c r="CK2353" s="266">
        <f>(COUNTIF(H2358:AL2358,"&gt;=10")-COUNTIFS(H2353:AL2353,"PD",H2358:AL2358,"&gt;=10"))*0.5</f>
        <v>0</v>
      </c>
      <c r="CL2353" s="265">
        <f>(COUNTIFS(H2353:AL2353,"NHD",H2358:AL2358,"&gt;=3.5",H2359:AL2359,"&gt;=6.5")+COUNTIFS(H2353:AL2353,"BH",H2358:AL2358,"&gt;=1.5",H2359:AL2359,"&gt;=0.5")+COUNTIFS(H2353:AL2353,"BM",H2358:AL2358,"&gt;=1.5",H2359:AL2359,"&gt;=0.5")+COUNTIFS(H2353:AL2353,"D",H2358:AL2358,"&gt;=1.5",H2359:AL2359,"&gt;=0.5"))*0.5</f>
        <v>0</v>
      </c>
      <c r="CM2353" s="272"/>
      <c r="CN2353" s="264" t="s">
        <v>723</v>
      </c>
      <c r="CO2353" s="125">
        <f t="shared" ref="CO2353" si="802">+AM2353+AN2353+AO2353+AP2353+AQ2353+AR2353+AS2353+AU2353+BG2353</f>
        <v>26</v>
      </c>
      <c r="CP2353" s="225">
        <f>+SUM(I2354:I2359)-I2360</f>
        <v>10.5</v>
      </c>
      <c r="CQ2353" s="225">
        <f>+SUM(J2354:J2359)-J2360</f>
        <v>2</v>
      </c>
      <c r="CR2353" s="225">
        <f>+SUM(K2354:K2359)-K2360</f>
        <v>2</v>
      </c>
      <c r="CS2353" s="126"/>
      <c r="CT2353" s="126"/>
      <c r="CU2353" s="126"/>
      <c r="CV2353" s="126"/>
      <c r="CW2353" s="126"/>
      <c r="CX2353" s="126"/>
      <c r="CY2353" s="126"/>
      <c r="CZ2353" s="126"/>
      <c r="DA2353" s="126"/>
      <c r="DB2353" s="126"/>
      <c r="DC2353" s="126"/>
      <c r="DD2353" s="126"/>
      <c r="DE2353" s="126"/>
      <c r="DF2353" s="126" t="e">
        <f>+SUM(#REF!)</f>
        <v>#REF!</v>
      </c>
    </row>
    <row r="2354" spans="1:110" s="70" customFormat="1" ht="15" customHeight="1">
      <c r="A2354" s="228"/>
      <c r="B2354" s="248"/>
      <c r="C2354" s="436" t="s">
        <v>1133</v>
      </c>
      <c r="D2354" s="237"/>
      <c r="E2354" s="237"/>
      <c r="F2354" s="242" t="s">
        <v>82</v>
      </c>
      <c r="G2354" s="71">
        <v>1.5</v>
      </c>
      <c r="H2354" s="83"/>
      <c r="I2354" s="83"/>
      <c r="J2354" s="83">
        <v>1.5</v>
      </c>
      <c r="K2354" s="83">
        <v>1.5</v>
      </c>
      <c r="L2354" s="83">
        <v>1.5</v>
      </c>
      <c r="M2354" s="83">
        <v>1.5</v>
      </c>
      <c r="N2354" s="83">
        <v>2</v>
      </c>
      <c r="O2354" s="83"/>
      <c r="P2354" s="83">
        <v>2</v>
      </c>
      <c r="Q2354" s="83">
        <v>1.5</v>
      </c>
      <c r="R2354" s="83">
        <v>1.5</v>
      </c>
      <c r="S2354" s="83"/>
      <c r="T2354" s="83"/>
      <c r="U2354" s="83"/>
      <c r="V2354" s="83"/>
      <c r="W2354" s="83"/>
      <c r="X2354" s="83"/>
      <c r="Y2354" s="83"/>
      <c r="Z2354" s="83"/>
      <c r="AA2354" s="83"/>
      <c r="AB2354" s="83"/>
      <c r="AC2354" s="79"/>
      <c r="AD2354" s="79"/>
      <c r="AE2354" s="79"/>
      <c r="AF2354" s="79"/>
      <c r="AG2354" s="79"/>
      <c r="AH2354" s="79"/>
      <c r="AI2354" s="79"/>
      <c r="AJ2354" s="79"/>
      <c r="AK2354" s="79"/>
      <c r="AL2354" s="79"/>
      <c r="AM2354" s="240"/>
      <c r="AN2354" s="240"/>
      <c r="AO2354" s="240"/>
      <c r="AP2354" s="240"/>
      <c r="AQ2354" s="240"/>
      <c r="AR2354" s="240"/>
      <c r="AS2354" s="240"/>
      <c r="AT2354" s="256"/>
      <c r="AU2354" s="256"/>
      <c r="AV2354" s="259"/>
      <c r="AW2354" s="259"/>
      <c r="AX2354" s="256"/>
      <c r="AY2354" s="256"/>
      <c r="AZ2354" s="256"/>
      <c r="BA2354" s="256"/>
      <c r="BB2354" s="256"/>
      <c r="BC2354" s="256"/>
      <c r="BD2354" s="256"/>
      <c r="BE2354" s="256"/>
      <c r="BF2354" s="256"/>
      <c r="BG2354" s="256"/>
      <c r="BH2354" s="256"/>
      <c r="BI2354" s="256"/>
      <c r="BJ2354" s="256"/>
      <c r="BK2354" s="256"/>
      <c r="BL2354" s="262"/>
      <c r="BM2354" s="262"/>
      <c r="BN2354" s="262"/>
      <c r="BO2354" s="262"/>
      <c r="BP2354" s="262"/>
      <c r="BQ2354" s="262"/>
      <c r="BR2354" s="270"/>
      <c r="BS2354" s="270"/>
      <c r="BT2354" s="270"/>
      <c r="BU2354" s="270"/>
      <c r="BV2354" s="270"/>
      <c r="BW2354" s="270"/>
      <c r="BX2354" s="256"/>
      <c r="BY2354" s="256"/>
      <c r="BZ2354" s="256"/>
      <c r="CA2354" s="267"/>
      <c r="CB2354" s="267"/>
      <c r="CC2354" s="274"/>
      <c r="CD2354" s="267"/>
      <c r="CE2354" s="267"/>
      <c r="CF2354" s="267"/>
      <c r="CG2354" s="267"/>
      <c r="CH2354" s="267"/>
      <c r="CI2354" s="267"/>
      <c r="CJ2354" s="267"/>
      <c r="CK2354" s="267"/>
      <c r="CL2354" s="265"/>
      <c r="CM2354" s="272"/>
      <c r="CN2354" s="264"/>
      <c r="CO2354" s="125"/>
      <c r="CP2354" s="226"/>
      <c r="CQ2354" s="226"/>
      <c r="CR2354" s="226"/>
      <c r="CS2354" s="126"/>
      <c r="CT2354" s="126"/>
      <c r="CU2354" s="126"/>
      <c r="CV2354" s="126"/>
      <c r="CW2354" s="126"/>
      <c r="CX2354" s="126"/>
      <c r="CY2354" s="126"/>
      <c r="CZ2354" s="126"/>
      <c r="DA2354" s="126"/>
      <c r="DB2354" s="126"/>
      <c r="DC2354" s="126"/>
      <c r="DD2354" s="126"/>
      <c r="DE2354" s="126"/>
      <c r="DF2354" s="126"/>
    </row>
    <row r="2355" spans="1:110" s="70" customFormat="1" ht="15" customHeight="1">
      <c r="A2355" s="228"/>
      <c r="B2355" s="248"/>
      <c r="C2355" s="436" t="s">
        <v>1132</v>
      </c>
      <c r="D2355" s="237"/>
      <c r="E2355" s="237"/>
      <c r="F2355" s="243"/>
      <c r="G2355" s="72">
        <v>2</v>
      </c>
      <c r="H2355" s="84"/>
      <c r="I2355" s="84">
        <v>4</v>
      </c>
      <c r="J2355" s="84">
        <v>0.5</v>
      </c>
      <c r="K2355" s="84">
        <v>0.5</v>
      </c>
      <c r="L2355" s="84">
        <v>0.5</v>
      </c>
      <c r="M2355" s="84">
        <v>0.5</v>
      </c>
      <c r="N2355" s="84">
        <v>0.5</v>
      </c>
      <c r="O2355" s="84"/>
      <c r="P2355" s="84">
        <v>0.5</v>
      </c>
      <c r="Q2355" s="84">
        <v>0.5</v>
      </c>
      <c r="R2355" s="84">
        <v>0.5</v>
      </c>
      <c r="S2355" s="84"/>
      <c r="T2355" s="84"/>
      <c r="U2355" s="84"/>
      <c r="V2355" s="84"/>
      <c r="W2355" s="84"/>
      <c r="X2355" s="84"/>
      <c r="Y2355" s="84"/>
      <c r="Z2355" s="84"/>
      <c r="AA2355" s="84"/>
      <c r="AB2355" s="84"/>
      <c r="AC2355" s="80"/>
      <c r="AD2355" s="80"/>
      <c r="AE2355" s="80"/>
      <c r="AF2355" s="80"/>
      <c r="AG2355" s="80"/>
      <c r="AH2355" s="80"/>
      <c r="AI2355" s="80"/>
      <c r="AJ2355" s="80"/>
      <c r="AK2355" s="80"/>
      <c r="AL2355" s="80"/>
      <c r="AM2355" s="240"/>
      <c r="AN2355" s="240"/>
      <c r="AO2355" s="240"/>
      <c r="AP2355" s="240"/>
      <c r="AQ2355" s="240"/>
      <c r="AR2355" s="240"/>
      <c r="AS2355" s="240"/>
      <c r="AT2355" s="256"/>
      <c r="AU2355" s="256"/>
      <c r="AV2355" s="259"/>
      <c r="AW2355" s="259"/>
      <c r="AX2355" s="256"/>
      <c r="AY2355" s="256"/>
      <c r="AZ2355" s="256"/>
      <c r="BA2355" s="256"/>
      <c r="BB2355" s="256"/>
      <c r="BC2355" s="256"/>
      <c r="BD2355" s="256"/>
      <c r="BE2355" s="256"/>
      <c r="BF2355" s="256"/>
      <c r="BG2355" s="256"/>
      <c r="BH2355" s="256"/>
      <c r="BI2355" s="256"/>
      <c r="BJ2355" s="256"/>
      <c r="BK2355" s="256"/>
      <c r="BL2355" s="262"/>
      <c r="BM2355" s="262"/>
      <c r="BN2355" s="262"/>
      <c r="BO2355" s="262"/>
      <c r="BP2355" s="262"/>
      <c r="BQ2355" s="262"/>
      <c r="BR2355" s="270"/>
      <c r="BS2355" s="270"/>
      <c r="BT2355" s="270"/>
      <c r="BU2355" s="270"/>
      <c r="BV2355" s="270"/>
      <c r="BW2355" s="270"/>
      <c r="BX2355" s="256"/>
      <c r="BY2355" s="256"/>
      <c r="BZ2355" s="256"/>
      <c r="CA2355" s="267"/>
      <c r="CB2355" s="267"/>
      <c r="CC2355" s="274"/>
      <c r="CD2355" s="267"/>
      <c r="CE2355" s="267"/>
      <c r="CF2355" s="267"/>
      <c r="CG2355" s="267"/>
      <c r="CH2355" s="267"/>
      <c r="CI2355" s="267"/>
      <c r="CJ2355" s="267"/>
      <c r="CK2355" s="267"/>
      <c r="CL2355" s="265"/>
      <c r="CM2355" s="272"/>
      <c r="CN2355" s="264"/>
      <c r="CO2355" s="125"/>
      <c r="CP2355" s="226"/>
      <c r="CQ2355" s="226"/>
      <c r="CR2355" s="226"/>
      <c r="CS2355" s="126"/>
      <c r="CT2355" s="126"/>
      <c r="CU2355" s="126"/>
      <c r="CV2355" s="126"/>
      <c r="CW2355" s="126"/>
      <c r="CX2355" s="126"/>
      <c r="CY2355" s="126"/>
      <c r="CZ2355" s="126"/>
      <c r="DA2355" s="126"/>
      <c r="DB2355" s="126"/>
      <c r="DC2355" s="126"/>
      <c r="DD2355" s="126"/>
      <c r="DE2355" s="126"/>
      <c r="DF2355" s="126"/>
    </row>
    <row r="2356" spans="1:110" s="70" customFormat="1" ht="15" customHeight="1">
      <c r="A2356" s="228"/>
      <c r="B2356" s="248"/>
      <c r="C2356" s="436" t="s">
        <v>1133</v>
      </c>
      <c r="D2356" s="237"/>
      <c r="E2356" s="237"/>
      <c r="F2356" s="243"/>
      <c r="G2356" s="72">
        <v>2.1</v>
      </c>
      <c r="H2356" s="84"/>
      <c r="I2356" s="84"/>
      <c r="J2356" s="84"/>
      <c r="K2356" s="84"/>
      <c r="L2356" s="84"/>
      <c r="M2356" s="84"/>
      <c r="N2356" s="84"/>
      <c r="O2356" s="84"/>
      <c r="P2356" s="84"/>
      <c r="Q2356" s="84"/>
      <c r="R2356" s="84"/>
      <c r="S2356" s="84"/>
      <c r="T2356" s="84"/>
      <c r="U2356" s="84"/>
      <c r="V2356" s="84"/>
      <c r="W2356" s="84"/>
      <c r="X2356" s="84"/>
      <c r="Y2356" s="84"/>
      <c r="Z2356" s="84"/>
      <c r="AA2356" s="84"/>
      <c r="AB2356" s="84"/>
      <c r="AC2356" s="80"/>
      <c r="AD2356" s="80"/>
      <c r="AE2356" s="80"/>
      <c r="AF2356" s="80"/>
      <c r="AG2356" s="80"/>
      <c r="AH2356" s="80"/>
      <c r="AI2356" s="80"/>
      <c r="AJ2356" s="80"/>
      <c r="AK2356" s="80"/>
      <c r="AL2356" s="80"/>
      <c r="AM2356" s="240"/>
      <c r="AN2356" s="240"/>
      <c r="AO2356" s="240"/>
      <c r="AP2356" s="240"/>
      <c r="AQ2356" s="240"/>
      <c r="AR2356" s="240"/>
      <c r="AS2356" s="240"/>
      <c r="AT2356" s="256"/>
      <c r="AU2356" s="256"/>
      <c r="AV2356" s="259"/>
      <c r="AW2356" s="259"/>
      <c r="AX2356" s="256"/>
      <c r="AY2356" s="256"/>
      <c r="AZ2356" s="256"/>
      <c r="BA2356" s="256"/>
      <c r="BB2356" s="256"/>
      <c r="BC2356" s="256"/>
      <c r="BD2356" s="256"/>
      <c r="BE2356" s="256"/>
      <c r="BF2356" s="256"/>
      <c r="BG2356" s="256"/>
      <c r="BH2356" s="256"/>
      <c r="BI2356" s="256"/>
      <c r="BJ2356" s="256"/>
      <c r="BK2356" s="256"/>
      <c r="BL2356" s="262"/>
      <c r="BM2356" s="262"/>
      <c r="BN2356" s="262"/>
      <c r="BO2356" s="262"/>
      <c r="BP2356" s="262"/>
      <c r="BQ2356" s="262"/>
      <c r="BR2356" s="270"/>
      <c r="BS2356" s="270"/>
      <c r="BT2356" s="270"/>
      <c r="BU2356" s="270"/>
      <c r="BV2356" s="270"/>
      <c r="BW2356" s="270"/>
      <c r="BX2356" s="256"/>
      <c r="BY2356" s="256"/>
      <c r="BZ2356" s="256"/>
      <c r="CA2356" s="267"/>
      <c r="CB2356" s="267"/>
      <c r="CC2356" s="274"/>
      <c r="CD2356" s="267"/>
      <c r="CE2356" s="267"/>
      <c r="CF2356" s="267"/>
      <c r="CG2356" s="267"/>
      <c r="CH2356" s="267"/>
      <c r="CI2356" s="267"/>
      <c r="CJ2356" s="267"/>
      <c r="CK2356" s="267"/>
      <c r="CL2356" s="265"/>
      <c r="CM2356" s="272"/>
      <c r="CN2356" s="264"/>
      <c r="CO2356" s="125"/>
      <c r="CP2356" s="226"/>
      <c r="CQ2356" s="226"/>
      <c r="CR2356" s="226"/>
      <c r="CS2356" s="126"/>
      <c r="CT2356" s="126"/>
      <c r="CU2356" s="126"/>
      <c r="CV2356" s="126"/>
      <c r="CW2356" s="126"/>
      <c r="CX2356" s="126"/>
      <c r="CY2356" s="126"/>
      <c r="CZ2356" s="126"/>
      <c r="DA2356" s="126"/>
      <c r="DB2356" s="126"/>
      <c r="DC2356" s="126"/>
      <c r="DD2356" s="126"/>
      <c r="DE2356" s="126"/>
      <c r="DF2356" s="126"/>
    </row>
    <row r="2357" spans="1:110" s="70" customFormat="1" ht="15" customHeight="1">
      <c r="A2357" s="228"/>
      <c r="B2357" s="248"/>
      <c r="C2357" s="436" t="s">
        <v>1132</v>
      </c>
      <c r="D2357" s="237"/>
      <c r="E2357" s="237"/>
      <c r="F2357" s="243"/>
      <c r="G2357" s="72">
        <v>2.7</v>
      </c>
      <c r="H2357" s="84"/>
      <c r="I2357" s="84">
        <v>6.5</v>
      </c>
      <c r="J2357" s="84"/>
      <c r="K2357" s="84"/>
      <c r="L2357" s="84"/>
      <c r="M2357" s="84"/>
      <c r="N2357" s="84"/>
      <c r="O2357" s="84"/>
      <c r="P2357" s="84"/>
      <c r="Q2357" s="84"/>
      <c r="R2357" s="84"/>
      <c r="S2357" s="84"/>
      <c r="T2357" s="84"/>
      <c r="U2357" s="84"/>
      <c r="V2357" s="84"/>
      <c r="W2357" s="84"/>
      <c r="X2357" s="84"/>
      <c r="Y2357" s="84"/>
      <c r="Z2357" s="84"/>
      <c r="AA2357" s="84"/>
      <c r="AB2357" s="84"/>
      <c r="AC2357" s="80"/>
      <c r="AD2357" s="80"/>
      <c r="AE2357" s="80"/>
      <c r="AF2357" s="80"/>
      <c r="AG2357" s="80"/>
      <c r="AH2357" s="80"/>
      <c r="AI2357" s="80"/>
      <c r="AJ2357" s="80"/>
      <c r="AK2357" s="80"/>
      <c r="AL2357" s="80"/>
      <c r="AM2357" s="240"/>
      <c r="AN2357" s="240"/>
      <c r="AO2357" s="240"/>
      <c r="AP2357" s="240"/>
      <c r="AQ2357" s="240"/>
      <c r="AR2357" s="240"/>
      <c r="AS2357" s="240"/>
      <c r="AT2357" s="256"/>
      <c r="AU2357" s="256"/>
      <c r="AV2357" s="259"/>
      <c r="AW2357" s="259"/>
      <c r="AX2357" s="256"/>
      <c r="AY2357" s="256"/>
      <c r="AZ2357" s="256"/>
      <c r="BA2357" s="256"/>
      <c r="BB2357" s="256"/>
      <c r="BC2357" s="256"/>
      <c r="BD2357" s="256"/>
      <c r="BE2357" s="256"/>
      <c r="BF2357" s="256"/>
      <c r="BG2357" s="256"/>
      <c r="BH2357" s="256"/>
      <c r="BI2357" s="256"/>
      <c r="BJ2357" s="256"/>
      <c r="BK2357" s="256"/>
      <c r="BL2357" s="262"/>
      <c r="BM2357" s="262"/>
      <c r="BN2357" s="262"/>
      <c r="BO2357" s="262"/>
      <c r="BP2357" s="262"/>
      <c r="BQ2357" s="262"/>
      <c r="BR2357" s="270"/>
      <c r="BS2357" s="270"/>
      <c r="BT2357" s="270"/>
      <c r="BU2357" s="270"/>
      <c r="BV2357" s="270"/>
      <c r="BW2357" s="270"/>
      <c r="BX2357" s="256"/>
      <c r="BY2357" s="256"/>
      <c r="BZ2357" s="256"/>
      <c r="CA2357" s="267"/>
      <c r="CB2357" s="267"/>
      <c r="CC2357" s="274"/>
      <c r="CD2357" s="267"/>
      <c r="CE2357" s="267"/>
      <c r="CF2357" s="267"/>
      <c r="CG2357" s="267"/>
      <c r="CH2357" s="267"/>
      <c r="CI2357" s="267"/>
      <c r="CJ2357" s="267"/>
      <c r="CK2357" s="267"/>
      <c r="CL2357" s="265"/>
      <c r="CM2357" s="272"/>
      <c r="CN2357" s="264"/>
      <c r="CO2357" s="125"/>
      <c r="CP2357" s="226"/>
      <c r="CQ2357" s="226"/>
      <c r="CR2357" s="226"/>
      <c r="CS2357" s="126"/>
      <c r="CT2357" s="126"/>
      <c r="CU2357" s="126"/>
      <c r="CV2357" s="126"/>
      <c r="CW2357" s="126"/>
      <c r="CX2357" s="126"/>
      <c r="CY2357" s="126"/>
      <c r="CZ2357" s="126"/>
      <c r="DA2357" s="126"/>
      <c r="DB2357" s="126"/>
      <c r="DC2357" s="126"/>
      <c r="DD2357" s="126"/>
      <c r="DE2357" s="126"/>
      <c r="DF2357" s="126"/>
    </row>
    <row r="2358" spans="1:110" s="70" customFormat="1" ht="15" customHeight="1">
      <c r="A2358" s="228"/>
      <c r="B2358" s="248"/>
      <c r="C2358" s="436" t="s">
        <v>1133</v>
      </c>
      <c r="D2358" s="237"/>
      <c r="E2358" s="237"/>
      <c r="F2358" s="243"/>
      <c r="G2358" s="72">
        <v>3</v>
      </c>
      <c r="H2358" s="84"/>
      <c r="I2358" s="84"/>
      <c r="J2358" s="84"/>
      <c r="K2358" s="84"/>
      <c r="L2358" s="84"/>
      <c r="M2358" s="84"/>
      <c r="N2358" s="84"/>
      <c r="O2358" s="84"/>
      <c r="P2358" s="84"/>
      <c r="Q2358" s="84"/>
      <c r="R2358" s="84"/>
      <c r="S2358" s="84"/>
      <c r="T2358" s="84"/>
      <c r="U2358" s="84"/>
      <c r="V2358" s="84"/>
      <c r="W2358" s="84"/>
      <c r="X2358" s="84"/>
      <c r="Y2358" s="84"/>
      <c r="Z2358" s="84"/>
      <c r="AA2358" s="84"/>
      <c r="AB2358" s="84"/>
      <c r="AC2358" s="80"/>
      <c r="AD2358" s="80"/>
      <c r="AE2358" s="80"/>
      <c r="AF2358" s="80"/>
      <c r="AG2358" s="80"/>
      <c r="AH2358" s="80"/>
      <c r="AI2358" s="80"/>
      <c r="AJ2358" s="80"/>
      <c r="AK2358" s="80"/>
      <c r="AL2358" s="80"/>
      <c r="AM2358" s="240"/>
      <c r="AN2358" s="240"/>
      <c r="AO2358" s="240"/>
      <c r="AP2358" s="240"/>
      <c r="AQ2358" s="240"/>
      <c r="AR2358" s="240"/>
      <c r="AS2358" s="240"/>
      <c r="AT2358" s="256"/>
      <c r="AU2358" s="256"/>
      <c r="AV2358" s="259"/>
      <c r="AW2358" s="259"/>
      <c r="AX2358" s="256"/>
      <c r="AY2358" s="256"/>
      <c r="AZ2358" s="256"/>
      <c r="BA2358" s="256"/>
      <c r="BB2358" s="256"/>
      <c r="BC2358" s="256"/>
      <c r="BD2358" s="256"/>
      <c r="BE2358" s="256"/>
      <c r="BF2358" s="256"/>
      <c r="BG2358" s="256"/>
      <c r="BH2358" s="256"/>
      <c r="BI2358" s="256"/>
      <c r="BJ2358" s="256"/>
      <c r="BK2358" s="256"/>
      <c r="BL2358" s="262"/>
      <c r="BM2358" s="262"/>
      <c r="BN2358" s="262"/>
      <c r="BO2358" s="262"/>
      <c r="BP2358" s="262"/>
      <c r="BQ2358" s="262"/>
      <c r="BR2358" s="270"/>
      <c r="BS2358" s="270"/>
      <c r="BT2358" s="270"/>
      <c r="BU2358" s="270"/>
      <c r="BV2358" s="270"/>
      <c r="BW2358" s="270"/>
      <c r="BX2358" s="256"/>
      <c r="BY2358" s="256"/>
      <c r="BZ2358" s="256"/>
      <c r="CA2358" s="267"/>
      <c r="CB2358" s="267"/>
      <c r="CC2358" s="274"/>
      <c r="CD2358" s="267"/>
      <c r="CE2358" s="267"/>
      <c r="CF2358" s="267"/>
      <c r="CG2358" s="267"/>
      <c r="CH2358" s="267"/>
      <c r="CI2358" s="267"/>
      <c r="CJ2358" s="267"/>
      <c r="CK2358" s="267"/>
      <c r="CL2358" s="265"/>
      <c r="CM2358" s="272"/>
      <c r="CN2358" s="264"/>
      <c r="CO2358" s="125"/>
      <c r="CP2358" s="226"/>
      <c r="CQ2358" s="226"/>
      <c r="CR2358" s="226"/>
      <c r="CS2358" s="126"/>
      <c r="CT2358" s="126"/>
      <c r="CU2358" s="126"/>
      <c r="CV2358" s="126"/>
      <c r="CW2358" s="126"/>
      <c r="CX2358" s="126"/>
      <c r="CY2358" s="126"/>
      <c r="CZ2358" s="126"/>
      <c r="DA2358" s="126"/>
      <c r="DB2358" s="126"/>
      <c r="DC2358" s="126"/>
      <c r="DD2358" s="126"/>
      <c r="DE2358" s="126"/>
      <c r="DF2358" s="126"/>
    </row>
    <row r="2359" spans="1:110" s="70" customFormat="1" ht="15" customHeight="1">
      <c r="A2359" s="228"/>
      <c r="B2359" s="248"/>
      <c r="C2359" s="436" t="s">
        <v>1132</v>
      </c>
      <c r="D2359" s="237"/>
      <c r="E2359" s="237"/>
      <c r="F2359" s="244"/>
      <c r="G2359" s="73">
        <v>3.9</v>
      </c>
      <c r="H2359" s="85"/>
      <c r="I2359" s="85"/>
      <c r="J2359" s="85"/>
      <c r="K2359" s="85"/>
      <c r="L2359" s="85"/>
      <c r="M2359" s="85"/>
      <c r="N2359" s="85"/>
      <c r="O2359" s="85"/>
      <c r="P2359" s="85"/>
      <c r="Q2359" s="85"/>
      <c r="R2359" s="85"/>
      <c r="S2359" s="85"/>
      <c r="T2359" s="85"/>
      <c r="U2359" s="85"/>
      <c r="V2359" s="85"/>
      <c r="W2359" s="85"/>
      <c r="X2359" s="85"/>
      <c r="Y2359" s="85"/>
      <c r="Z2359" s="85"/>
      <c r="AA2359" s="85"/>
      <c r="AB2359" s="85"/>
      <c r="AC2359" s="81"/>
      <c r="AD2359" s="81"/>
      <c r="AE2359" s="81"/>
      <c r="AF2359" s="81"/>
      <c r="AG2359" s="81"/>
      <c r="AH2359" s="81"/>
      <c r="AI2359" s="81"/>
      <c r="AJ2359" s="81"/>
      <c r="AK2359" s="81"/>
      <c r="AL2359" s="81"/>
      <c r="AM2359" s="240"/>
      <c r="AN2359" s="240"/>
      <c r="AO2359" s="240"/>
      <c r="AP2359" s="240"/>
      <c r="AQ2359" s="240"/>
      <c r="AR2359" s="240"/>
      <c r="AS2359" s="240"/>
      <c r="AT2359" s="256"/>
      <c r="AU2359" s="256"/>
      <c r="AV2359" s="259"/>
      <c r="AW2359" s="259"/>
      <c r="AX2359" s="256"/>
      <c r="AY2359" s="256"/>
      <c r="AZ2359" s="256"/>
      <c r="BA2359" s="256"/>
      <c r="BB2359" s="256"/>
      <c r="BC2359" s="256"/>
      <c r="BD2359" s="256"/>
      <c r="BE2359" s="256"/>
      <c r="BF2359" s="256"/>
      <c r="BG2359" s="256"/>
      <c r="BH2359" s="256"/>
      <c r="BI2359" s="256"/>
      <c r="BJ2359" s="256"/>
      <c r="BK2359" s="256"/>
      <c r="BL2359" s="262"/>
      <c r="BM2359" s="262"/>
      <c r="BN2359" s="262"/>
      <c r="BO2359" s="262"/>
      <c r="BP2359" s="262"/>
      <c r="BQ2359" s="262"/>
      <c r="BR2359" s="270"/>
      <c r="BS2359" s="270"/>
      <c r="BT2359" s="270"/>
      <c r="BU2359" s="270"/>
      <c r="BV2359" s="270"/>
      <c r="BW2359" s="270"/>
      <c r="BX2359" s="256"/>
      <c r="BY2359" s="256"/>
      <c r="BZ2359" s="256"/>
      <c r="CA2359" s="267"/>
      <c r="CB2359" s="267"/>
      <c r="CC2359" s="274"/>
      <c r="CD2359" s="267"/>
      <c r="CE2359" s="267"/>
      <c r="CF2359" s="267"/>
      <c r="CG2359" s="267"/>
      <c r="CH2359" s="267"/>
      <c r="CI2359" s="267"/>
      <c r="CJ2359" s="267"/>
      <c r="CK2359" s="267"/>
      <c r="CL2359" s="265"/>
      <c r="CM2359" s="272"/>
      <c r="CN2359" s="264"/>
      <c r="CO2359" s="125"/>
      <c r="CP2359" s="226"/>
      <c r="CQ2359" s="226"/>
      <c r="CR2359" s="226"/>
      <c r="CS2359" s="126"/>
      <c r="CT2359" s="126"/>
      <c r="CU2359" s="126"/>
      <c r="CV2359" s="126"/>
      <c r="CW2359" s="126"/>
      <c r="CX2359" s="126"/>
      <c r="CY2359" s="126"/>
      <c r="CZ2359" s="126"/>
      <c r="DA2359" s="126"/>
      <c r="DB2359" s="126"/>
      <c r="DC2359" s="126"/>
      <c r="DD2359" s="126"/>
      <c r="DE2359" s="126"/>
      <c r="DF2359" s="126"/>
    </row>
    <row r="2360" spans="1:110" s="70" customFormat="1" ht="15" customHeight="1">
      <c r="A2360" s="229"/>
      <c r="B2360" s="249"/>
      <c r="C2360" s="437" t="s">
        <v>1133</v>
      </c>
      <c r="D2360" s="238"/>
      <c r="E2360" s="238"/>
      <c r="F2360" s="245" t="s">
        <v>83</v>
      </c>
      <c r="G2360" s="246"/>
      <c r="H2360" s="82"/>
      <c r="I2360" s="82"/>
      <c r="J2360" s="82"/>
      <c r="K2360" s="82"/>
      <c r="L2360" s="82"/>
      <c r="M2360" s="82"/>
      <c r="N2360" s="82"/>
      <c r="O2360" s="82"/>
      <c r="P2360" s="82"/>
      <c r="Q2360" s="82"/>
      <c r="R2360" s="82"/>
      <c r="S2360" s="82"/>
      <c r="T2360" s="82"/>
      <c r="U2360" s="82"/>
      <c r="V2360" s="82"/>
      <c r="W2360" s="82"/>
      <c r="X2360" s="82"/>
      <c r="Y2360" s="82"/>
      <c r="Z2360" s="82"/>
      <c r="AA2360" s="82"/>
      <c r="AB2360" s="82"/>
      <c r="AC2360" s="35"/>
      <c r="AD2360" s="35"/>
      <c r="AE2360" s="35"/>
      <c r="AF2360" s="35"/>
      <c r="AG2360" s="35"/>
      <c r="AH2360" s="35"/>
      <c r="AI2360" s="35"/>
      <c r="AJ2360" s="35"/>
      <c r="AK2360" s="35"/>
      <c r="AL2360" s="35"/>
      <c r="AM2360" s="241"/>
      <c r="AN2360" s="241"/>
      <c r="AO2360" s="241"/>
      <c r="AP2360" s="241"/>
      <c r="AQ2360" s="241"/>
      <c r="AR2360" s="241"/>
      <c r="AS2360" s="241"/>
      <c r="AT2360" s="257"/>
      <c r="AU2360" s="257"/>
      <c r="AV2360" s="260"/>
      <c r="AW2360" s="260"/>
      <c r="AX2360" s="257"/>
      <c r="AY2360" s="257"/>
      <c r="AZ2360" s="257"/>
      <c r="BA2360" s="257"/>
      <c r="BB2360" s="257"/>
      <c r="BC2360" s="257"/>
      <c r="BD2360" s="257"/>
      <c r="BE2360" s="257"/>
      <c r="BF2360" s="257"/>
      <c r="BG2360" s="257"/>
      <c r="BH2360" s="257"/>
      <c r="BI2360" s="257"/>
      <c r="BJ2360" s="257"/>
      <c r="BK2360" s="257"/>
      <c r="BL2360" s="263"/>
      <c r="BM2360" s="263"/>
      <c r="BN2360" s="263"/>
      <c r="BO2360" s="263"/>
      <c r="BP2360" s="263"/>
      <c r="BQ2360" s="263"/>
      <c r="BR2360" s="271"/>
      <c r="BS2360" s="271"/>
      <c r="BT2360" s="271"/>
      <c r="BU2360" s="271"/>
      <c r="BV2360" s="271"/>
      <c r="BW2360" s="271"/>
      <c r="BX2360" s="257"/>
      <c r="BY2360" s="257"/>
      <c r="BZ2360" s="257"/>
      <c r="CA2360" s="268"/>
      <c r="CB2360" s="268"/>
      <c r="CC2360" s="275"/>
      <c r="CD2360" s="268"/>
      <c r="CE2360" s="268"/>
      <c r="CF2360" s="268"/>
      <c r="CG2360" s="268"/>
      <c r="CH2360" s="268"/>
      <c r="CI2360" s="268"/>
      <c r="CJ2360" s="268"/>
      <c r="CK2360" s="268"/>
      <c r="CL2360" s="265"/>
      <c r="CM2360" s="272"/>
      <c r="CN2360" s="264"/>
      <c r="CO2360" s="125"/>
      <c r="CP2360" s="226"/>
      <c r="CQ2360" s="226"/>
      <c r="CR2360" s="226"/>
      <c r="CS2360" s="126"/>
      <c r="CT2360" s="126"/>
      <c r="CU2360" s="126"/>
      <c r="CV2360" s="126"/>
      <c r="CW2360" s="126"/>
      <c r="CX2360" s="126"/>
      <c r="CY2360" s="126"/>
      <c r="CZ2360" s="126"/>
      <c r="DA2360" s="126"/>
      <c r="DB2360" s="126"/>
      <c r="DC2360" s="126"/>
      <c r="DD2360" s="126"/>
      <c r="DE2360" s="126"/>
      <c r="DF2360" s="126"/>
    </row>
    <row r="2361" spans="1:110" s="70" customFormat="1" ht="15" customHeight="1">
      <c r="A2361" s="227">
        <f t="shared" si="798"/>
        <v>293</v>
      </c>
      <c r="B2361" s="446" t="s">
        <v>1151</v>
      </c>
      <c r="C2361" s="464" t="s">
        <v>1133</v>
      </c>
      <c r="D2361" s="236">
        <v>44615</v>
      </c>
      <c r="E2361" s="236" t="s">
        <v>277</v>
      </c>
      <c r="F2361" s="253" t="s">
        <v>80</v>
      </c>
      <c r="G2361" s="254"/>
      <c r="H2361" s="82" t="s">
        <v>69</v>
      </c>
      <c r="I2361" s="82" t="s">
        <v>973</v>
      </c>
      <c r="J2361" s="82" t="s">
        <v>61</v>
      </c>
      <c r="K2361" s="82" t="s">
        <v>61</v>
      </c>
      <c r="L2361" s="82" t="s">
        <v>61</v>
      </c>
      <c r="M2361" s="82" t="s">
        <v>61</v>
      </c>
      <c r="N2361" s="82" t="s">
        <v>61</v>
      </c>
      <c r="O2361" s="82"/>
      <c r="P2361" s="82" t="s">
        <v>61</v>
      </c>
      <c r="Q2361" s="82" t="s">
        <v>61</v>
      </c>
      <c r="R2361" s="82" t="s">
        <v>61</v>
      </c>
      <c r="S2361" s="82" t="s">
        <v>61</v>
      </c>
      <c r="T2361" s="82" t="s">
        <v>67</v>
      </c>
      <c r="U2361" s="82" t="s">
        <v>67</v>
      </c>
      <c r="V2361" s="82"/>
      <c r="W2361" s="82" t="s">
        <v>60</v>
      </c>
      <c r="X2361" s="82" t="s">
        <v>60</v>
      </c>
      <c r="Y2361" s="82" t="s">
        <v>60</v>
      </c>
      <c r="Z2361" s="82" t="s">
        <v>60</v>
      </c>
      <c r="AA2361" s="82" t="s">
        <v>60</v>
      </c>
      <c r="AB2361" s="82" t="s">
        <v>60</v>
      </c>
      <c r="AC2361" s="82"/>
      <c r="AD2361" s="82" t="s">
        <v>60</v>
      </c>
      <c r="AE2361" s="82" t="s">
        <v>60</v>
      </c>
      <c r="AF2361" s="82" t="s">
        <v>60</v>
      </c>
      <c r="AG2361" s="82" t="s">
        <v>60</v>
      </c>
      <c r="AH2361" s="82" t="s">
        <v>60</v>
      </c>
      <c r="AI2361" s="82" t="s">
        <v>1471</v>
      </c>
      <c r="AJ2361" s="82"/>
      <c r="AK2361" s="82" t="s">
        <v>61</v>
      </c>
      <c r="AL2361" s="82" t="s">
        <v>61</v>
      </c>
      <c r="AM2361" s="239">
        <f>COUNTIF(H2361:AL2361,"PH")+COUNTIF(H2361:AL2361,"PH/L")+COUNTIF(H2361:AL2361,"PM")</f>
        <v>0</v>
      </c>
      <c r="AN2361" s="239">
        <f>COUNTIF(H2361:AL2361,"PD")+COUNTIF(H2361:AL2361,"PDD")+COUNTIF(H2361:AL2361,"P/DS")/2+COUNTIF(H2361:AL2361,"PMD")</f>
        <v>0</v>
      </c>
      <c r="AO2361" s="239">
        <f>COUNTIF(H2361:AL2361,"PN")+COUNTIF(H2361:AL2361,"P/NS")/2+COUNTIF(H2361:AL2361,"PH")+COUNTIF(H2361:AL2361,"PH/F")/2+COUNTIF(H2361:AL2361,"PH/L")/2+COUNTIF(H2361:AL2361,"PM")</f>
        <v>0</v>
      </c>
      <c r="AP2361" s="239">
        <f>COUNTIF(H2361:AL2361,"BH")+COUNTIF(H2361:AL2361,"AL/BL")+COUNTIF(H2361:AL2361,"UL/BL")+COUNTIF(H2361:AL2361,"BM")</f>
        <v>0</v>
      </c>
      <c r="AQ2361" s="239">
        <f>COUNTIF(H2361:AL2361,"DS")+COUNTIF(H2361:AL2361,"AL/DS")/2+COUNTIF(H2361:AL2361,"UL/DS")/2+COUNTIF(H2361:AL2361,"CT")+COUNTIF(H2361:AL2361,"MD")</f>
        <v>11.5</v>
      </c>
      <c r="AR2361" s="239">
        <f>COUNTIF(H2361:AL2361,"NS")+COUNTIF(H2361:AL2361,"AL/NS")/2+COUNTIF(H2361:AL2361,"UL/NS")/2+COUNTIF(H2361:AL2361,"BH")+COUNTIF(H2361:AL2361,"AL/BF")/2+COUNTIF(H2361:AL2361,"AL/BL")/2+COUNTIF(H2361:AL2361,"UL/BL")/2+COUNTIF(H2361:AL2361,"UL/BF")/2+COUNTIF(H2361:AL2361,"BM")</f>
        <v>11</v>
      </c>
      <c r="AS2361" s="239">
        <f>COUNTIF(H2361:AL2361,"AL")+COUNTIF(H2361:AL2361,"AL/DS")/2+COUNTIF(H2361:AL2361,"AL/NS")/2+COUNTIF(H2361:AL2361,"NH")+COUNTIF(H2361:AL2361,"SL")+COUNTIF(H2361:AL2361,"NHD")+COUNTIF(H2361:AL2361,"B")+COUNTIF(H2361:AL2361,"HL")+COUNTIF(H2361:AL2361,"AL/BF")/2+COUNTIF(H2361:AL2361,"AL/BL")/2</f>
        <v>3</v>
      </c>
      <c r="AT2361" s="255">
        <f>COUNTIF(H2361:AL2361,"PD")+COUNTIF(H2361:AL2361,"PN")+COUNTIF(H2361:AL2361,"P/DS")/2+COUNTIF(H2361:AL2361,"P/NS")/2+COUNTIF(H2361:AL2361,"DS")+COUNTIF(H2361:AL2361,"NS")+COUNTIF(H2361:AL2361,"AL")+COUNTIF(H2361:AL2361,"AL/DS")+COUNTIF(H2361:AL2361,"AL/NS")+COUNTIF(H2361:AL2361,"NH")+COUNTIF(H2361:AL2361,"SL")+COUNTIF(H2361:AL2361,"UL/DS")/2+COUNTIF(H2361:AL2361,"UL/NS")/2+COUNTIF(H2361:AL2361,"CT")+COUNTIF(H2361:AL2361,"NHD")+COUNTIF(H2361:AL2361,"PDD")+COUNTIF(H2361:AL2361,"B")+COUNTIF(H2361:AL2361,"HL")+COUNTIF(H2361:AL2361,"PH")+COUNTIF(H2361:AL2361,"BH")+COUNTIF(H2361:AL2361,"AL/BF")+COUNTIF(H2361:AL2361,"AL/BL")+COUNTIF(H2361:AL2361,"UL/BF")/2+COUNTIF(H2361:AL2361,"UL/BL")/2+COUNTIF(H2361:AL2361,"PH/F")/2+COUNTIF(H2361:AL2361,"PH/L")/2+COUNTIF(H2361:AL2361,"MD")+COUNTIF(H2361:AL2361,"PMD")+COUNTIF(H2361:AL2361,"PM")+COUNTIF(H2361:AL2361,"BM")</f>
        <v>25.5</v>
      </c>
      <c r="AU2361" s="255">
        <f>COUNTIF(H2361:AL2361,"P/DS")/2+COUNTIF(H2361:AL2361,"P/NS")/2+COUNTIF(H2361:AL2361,"IL")+COUNTIF(H2361:AL2361,"NL")+COUNTIF(H2361:AL2361,"UL")+COUNTIF(H2361:AL2361,"UL/DS")/2+COUNTIF(H2361:AL2361,"UL/NS")/2+COUNTIF(H2361:AL2361,"KT")+COUNTIF(H2361:AL2361,"UL/BF")/2+COUNTIF(H2361:AL2361,"UL/BL")/2+COUNTIF(H2361:AL2361,"PH/F")/2+COUNTIF(H2361:AL2361,"PH/L")/2+COUNTIF(H2361:AL2361,"NB")</f>
        <v>0.5</v>
      </c>
      <c r="AV2361" s="258">
        <f>COUNTIF(H2361:AL2361,"PN")+COUNTIF(H2361:AL2361,"TVD")+COUNTIF(H2361:AL2361,"PH")+COUNTIF(H2361:AL2361,"PM")+COUNTIF(H2361:AL2361,"PDD")-COUNTIFS(H2361:AL2361,"PN",H2368:AL2368,"&gt;=3")-COUNTIFS(H2361:AL2361,"PM",H2368:AL2368,"&gt;=3")</f>
        <v>0</v>
      </c>
      <c r="AW2361" s="258">
        <f>COUNTIF(H2361:AL2361,"NS")+COUNTIF(H2361:AL2361,"D")+COUNTIF(H2361:AL2361,"BH")+COUNTIF(H2361:AL2361,"NHD")+COUNTIF(H2361:AL2361,"BM")-COUNTIFS(H2361:AL2361,"NS",H2368:AL2368,"&gt;=3")-COUNTIFS(H2361:AL2361,"BH",H2368:AL2368,"&gt;=3")-COUNTIFS(H2361:AL2361,"BM",H2368:AL2368,"&gt;=3")</f>
        <v>12</v>
      </c>
      <c r="AX2361" s="255">
        <f>COUNTIF(H2361:AL2361,"AL")+COUNTIF(H2361:AL2361,"AL/DS")/2+COUNTIF(H2361:AL2361,"AL/NS")/2+COUNTIF(H2361:AL2361,"AL/BF")+COUNTIF(H2361:AL2361,"AL/BL")/2</f>
        <v>2</v>
      </c>
      <c r="AY2361" s="255">
        <f>COUNTIF(H2361:AL2361,"SL")</f>
        <v>0</v>
      </c>
      <c r="AZ2361" s="255">
        <f>COUNTIF(H2361:AL2361,"NH")</f>
        <v>1</v>
      </c>
      <c r="BA2361" s="255">
        <f>COUNTIF(H2361:AL2361,"HL")</f>
        <v>0</v>
      </c>
      <c r="BB2361" s="255">
        <f>COUNTIF(G2361:AL2361,"P/DS")/2+COUNTIF(G2361:AL2361,"P/NS")/2+COUNTIF(G2361:AL2361,"UL")+COUNTIF(G2361:AL2361,"UL/DS")/2+COUNTIF(G2361:AL2361,"UL/NS")/2+COUNTIF(G2361:AL2361,"UL/BL")/2+COUNTIF(G2361:AL2361,"UL/BF")/2+COUNTIF(G2361:AL2361,"PH/F")/2+COUNTIF(G2361:AL2361,"PH/L")/2</f>
        <v>0.5</v>
      </c>
      <c r="BC2361" s="255">
        <f>COUNTIF(H2361:AL2361,"NB")</f>
        <v>0</v>
      </c>
      <c r="BD2361" s="255">
        <f>COUNTIF(H2361:AL2361,"NL")</f>
        <v>0</v>
      </c>
      <c r="BE2361" s="255">
        <f>COUNTIF(H2361:AL2361,"IL")</f>
        <v>0</v>
      </c>
      <c r="BF2361" s="255">
        <f>COUNTIF(H2361:AL2361,"KT")</f>
        <v>0</v>
      </c>
      <c r="BG2361" s="255">
        <f>COUNTIF(H2361:AL2361,"L70")</f>
        <v>0</v>
      </c>
      <c r="BH2361" s="255">
        <f>COUNTIF(H2361:AL2361,"MD")</f>
        <v>0</v>
      </c>
      <c r="BI2361" s="255">
        <f>COUNTIF(H2361:AL2361,"PMD")</f>
        <v>0</v>
      </c>
      <c r="BJ2361" s="255">
        <f>COUNTIF(H2361:AL2361,"PM")</f>
        <v>0</v>
      </c>
      <c r="BK2361" s="255">
        <f>COUNTIF(H2361:AL2361,"BM")</f>
        <v>0</v>
      </c>
      <c r="BL2361" s="261">
        <f>SUMIF(H2361:AL2361,"PD",H2362:AL2362)+SUMIF(H2361:AL2361,"PN",H2362:AL2362)+SUMIF(H2361:AL2361,"P/DS",H2362:AL2362)+SUMIF(H2361:AL2361,"PN/F",H2362:AL2362)+SUMIF(H2361:AL2361,"PN/L",H2362:AL2362)+SUMIF(H2361:AL2361,"TV",H2362:AL2362)+SUMIF(H2361:AL2361,"TVD",H2362:AL2362)+SUMIF(H2361:AL2361,"PDD",H2362:AL2362)</f>
        <v>0</v>
      </c>
      <c r="BM2361" s="261">
        <f>SUMIF(H2361:AL2361,"PD",H2363:AL2363)+SUMIF(H2361:AL2361,"PN",H2363:AL2363)+SUMIF(H2361:AL2361,"P/DS",H2363:AL2363)+SUMIF(H2361:AL2361,"PN/F",H2363:AL2363)+SUMIF(H2361:AL2361,"PN/L",H2363:AL2363)+SUMIF(H2361:AL2361,"TV",H2363:AL2363)+SUMIF(H2361:AL2361,"TVD",H2363:AL2363)+SUMIF(H2361:AL2361,"PDD",H2363:AL2363)+SUMIF(H2361:AL2361,"PMD",H2363:AL2363)</f>
        <v>0</v>
      </c>
      <c r="BN2361" s="261">
        <f>SUMIF(H2361:AL2361,"PD",H2364:AL2364)+SUMIF(H2361:AL2361,"PN",H2364:AL2364)+SUMIF(H2361:AL2361,"P/DS",H2364:AL2364)+SUMIF(H2361:AL2361,"PN/F",H2364:AL2364)+SUMIF(H2361:AL2361,"PN/L",H2364:AL2364)+SUMIF(H2361:AL2361,"TV",H2364:AL2364)+SUMIF(H2361:AL2361,"TVD",H2364:AL2364)</f>
        <v>0</v>
      </c>
      <c r="BO2361" s="261">
        <f>SUMIF(H2361:AL2361,"PD",H2365:AL2365)+SUMIF(H2361:AL2361,"PN",H2365:AL2365)+SUMIF(H2361:AL2361,"P/DS",H2365:AL2365)+SUMIF(H2361:AL2361,"PN/F",H2365:AL2365)+SUMIF(H2361:AL2361,"PN/L",H2365:AL2365)+SUMIF(H2361:AL2361,"TV",H2365:AL2365)+SUMIF(H2361:AL2361,"TVD",H2365:AL2365)</f>
        <v>0</v>
      </c>
      <c r="BP2361" s="261">
        <f>SUMIF(H2361:AL2361,"PD",H2366:AL2366)+SUMIF(H2361:AL2361,"PN",H2366:AL2366)+SUMIF(H2361:AL2361,"P/DS",H2366:AL2366)+SUMIF(H2361:AL2361,"PN/F",H2366:AL2366)+SUMIF(H2361:AL2361,"PN/L",H2366:AL2366)+SUMIF(H2361:AL2361,"TV",H2366:AL2366)+SUMIF(H2361:AL2361,"TVD",H2366:AL2366)+SUMIF(H2361:AL2361,"PDD",H2366:AL2366)+SUMIF(H2361:AL2361,"PH",H2366:AL2366)+SUMIF(H2361:AL2361,"PM",H2366:AL2366)</f>
        <v>0</v>
      </c>
      <c r="BQ2361" s="261">
        <f>SUMIF(H2361:AL2361,"PD",H2367:AL2367)+SUMIF(H2361:AL2361,"PN",H2367:AL2367)+SUMIF(H2361:AL2361,"P/DS",H2367:AL2367)+SUMIF(H2361:AL2361,"PN/F",H2367:AL2367)+SUMIF(H2361:AL2361,"PN/L",H2367:AL2367)+SUMIF(H2361:AL2361,"TV",H2367:AL2367)+SUMIF(H2361:AL2361,"TVD",H2367:AL2367)+SUMIF(H2361:AL2361,"PDD",H2367:AL2367)+SUMIF(H2361:AL2361,"PH",H2367:AL2367)+SUMIF(H2361:AL2361,"PM",H2367:AL2367)</f>
        <v>0</v>
      </c>
      <c r="BR2361" s="269">
        <f>SUM(H2362:AL2362)-BL2361</f>
        <v>13.5</v>
      </c>
      <c r="BS2361" s="269">
        <f>SUM(H2363:AL2363)-BM2361</f>
        <v>8</v>
      </c>
      <c r="BT2361" s="269">
        <f>SUM(H2364:AL2364)-BN2361</f>
        <v>0</v>
      </c>
      <c r="BU2361" s="269">
        <f>SUM(H2365:AL2365)-BO2361</f>
        <v>6.5</v>
      </c>
      <c r="BV2361" s="269">
        <f>SUM(H2366:AL2366)-BP2361</f>
        <v>0</v>
      </c>
      <c r="BW2361" s="269">
        <f>SUM(H2367:AL2367)-BQ2361</f>
        <v>0</v>
      </c>
      <c r="BX2361" s="255">
        <f>SUMIF(H2361:AL2361,"PD",H2368:AL2368)+SUMIF(H2361:AL2361,"PN",H2368:AL2368)+SUMIF(H2361:AL2361,"P/DS",H2368:AL2368)+SUMIF(H2361:AL2361,"PN/F",H2368:AL2368)+SUMIF(H2361:AL2361,"PN/L",H2368:AL2368)</f>
        <v>0</v>
      </c>
      <c r="BY2361" s="255">
        <f>SUM(H2368:AL2368)-BX2361</f>
        <v>0</v>
      </c>
      <c r="BZ2361" s="255">
        <f t="shared" ref="BZ2361" si="803">+SUM(BL2361:BW2368)</f>
        <v>28</v>
      </c>
      <c r="CA2361" s="266">
        <f>(COUNTIFS(H2361:AL2361,"PD",H2362:AL2362,"&gt;=2"))*0.5-IF(CN2361="VP",COUNTIFS($H$16:$AL$16,"SAT",H2361:AL2361,"PD",H2362:AL2362,"&gt;=2"))*0.5</f>
        <v>0</v>
      </c>
      <c r="CB2361" s="266">
        <f>(COUNTIFS(H2361:AL2361,"PN",H2363:AL2363,"&gt;=0.5",H2362:AL2362,"&gt;=1.5"))*0.5+COUNTIFS(H2361:AL2361,"PDD",H2363:AL2363,"&gt;=0.5",H2362:AL2362,"&gt;=1.5")*0.5</f>
        <v>0</v>
      </c>
      <c r="CC2361" s="273">
        <f>(COUNTIFS(H2361:AL2361,"TV",H2363:AL2363,"&gt;=10"))*0.5+(COUNTIFS(H2361:AL2361,"PMD",H2363:AL2363,"&gt;=2"))*0.5</f>
        <v>0</v>
      </c>
      <c r="CD2361" s="266">
        <f>(COUNTIFS(H2361:AL2361,"TVD",H2365:AL2365,"&gt;=6.5",H2363:AL2363,"&gt;=3.5"))*0.5</f>
        <v>0</v>
      </c>
      <c r="CE2361" s="266">
        <f>(COUNTIFS(H2361:AL2361,"PD",H2366:AL2366,"&gt;=10"))*0.5</f>
        <v>0</v>
      </c>
      <c r="CF2361" s="266">
        <f>(COUNTIFS(H2361:AL2361,"PDD",H2366:AL2366,"&gt;=3.5",H2367:AL2367,"&gt;=6.5")+COUNTIFS(H2361:AL2361,"PH",H2367:AL2367,"&gt;=0.5",H2366:AL2366,"&gt;=1.5")+COUNTIFS(H2361:AL2361,"PM",H2367:AL2367,"&gt;=0.5",H2366:AL2366,"&gt;=1.5"))*0.5</f>
        <v>0</v>
      </c>
      <c r="CG2361" s="266">
        <f>(COUNTIFS(H2361:AL2361,"DS",H2362:AL2362,"&gt;=2")+COUNTIFS(H2361:AL2361,"AL/DS",H2362:AL2362,"&gt;=2"))*0.5-IF(CN2361="VP",COUNTIFS($H$16:$AL$16,"SAT",H2361:AL2361,"DS",H2362:AL2362,"&gt;=2"))*0.5</f>
        <v>0</v>
      </c>
      <c r="CH2361" s="266">
        <f>(COUNTIFS(H2361:AL2361,"NS",H2363:AL2363,"&gt;=0.5",H2362:AL2362,"&gt;=1.5")+COUNTIFS(H2361:AL2361,"AL/NS",H2363:AL2363,"&gt;=0.5",H2362:AL2362,"&gt;=1.5")+COUNTIFS(H2361:AL2361,"NHD",H2363:AL2363,"&gt;=4.5",H2366:AL2366,"&gt;=2",H2362:AL2362,"&gt;=1.5"))*0.5</f>
        <v>4</v>
      </c>
      <c r="CI2361" s="266">
        <f>(COUNTIF(H2363:AL2363,"&gt;=10")+COUNTIFS(H2361:AL2361,"MD",H2363:AL2363,"&gt;=2")-COUNTIFS(H2361:AL2361,"TV",H2363:AL2363,"&gt;=10"))*0.5</f>
        <v>0</v>
      </c>
      <c r="CJ2361" s="266">
        <f>(COUNTIFS(H2361:AL2361,"D",H2365:AL2365,"&gt;=6.5",H2363:AL2363,"&gt;=3.5"))*0.5</f>
        <v>0.5</v>
      </c>
      <c r="CK2361" s="266">
        <f>(COUNTIF(H2366:AL2366,"&gt;=10")-COUNTIFS(H2361:AL2361,"PD",H2366:AL2366,"&gt;=10"))*0.5</f>
        <v>0</v>
      </c>
      <c r="CL2361" s="265">
        <f>(COUNTIFS(H2361:AL2361,"NHD",H2366:AL2366,"&gt;=3.5",H2367:AL2367,"&gt;=6.5")+COUNTIFS(H2361:AL2361,"BH",H2366:AL2366,"&gt;=1.5",H2367:AL2367,"&gt;=0.5")+COUNTIFS(H2361:AL2361,"BM",H2366:AL2366,"&gt;=1.5",H2367:AL2367,"&gt;=0.5")+COUNTIFS(H2361:AL2361,"D",H2366:AL2366,"&gt;=1.5",H2367:AL2367,"&gt;=0.5"))*0.5</f>
        <v>0</v>
      </c>
      <c r="CM2361" s="272"/>
      <c r="CN2361" s="264" t="s">
        <v>723</v>
      </c>
      <c r="CO2361" s="125">
        <f t="shared" ref="CO2361" si="804">+AM2361+AN2361+AO2361+AP2361+AQ2361+AR2361+AS2361+AU2361+BG2361</f>
        <v>26</v>
      </c>
      <c r="CP2361" s="225">
        <f>+SUM(I2362:I2367)-I2368</f>
        <v>10.5</v>
      </c>
      <c r="CQ2361" s="225">
        <f>+SUM(J2362:J2367)-J2368</f>
        <v>2</v>
      </c>
      <c r="CR2361" s="225">
        <f>+SUM(K2362:K2367)-K2368</f>
        <v>2</v>
      </c>
      <c r="CS2361" s="126"/>
      <c r="CT2361" s="126"/>
      <c r="CU2361" s="126"/>
      <c r="CV2361" s="126"/>
      <c r="CW2361" s="126"/>
      <c r="CX2361" s="126"/>
      <c r="CY2361" s="126"/>
      <c r="CZ2361" s="126"/>
      <c r="DA2361" s="126"/>
      <c r="DB2361" s="126"/>
      <c r="DC2361" s="126"/>
      <c r="DD2361" s="126"/>
      <c r="DE2361" s="126"/>
      <c r="DF2361" s="126" t="e">
        <f>+SUM(#REF!)</f>
        <v>#REF!</v>
      </c>
    </row>
    <row r="2362" spans="1:110" s="70" customFormat="1" ht="15" customHeight="1">
      <c r="A2362" s="228"/>
      <c r="B2362" s="446"/>
      <c r="C2362" s="465" t="s">
        <v>1133</v>
      </c>
      <c r="D2362" s="237"/>
      <c r="E2362" s="237"/>
      <c r="F2362" s="242" t="s">
        <v>82</v>
      </c>
      <c r="G2362" s="71">
        <v>1.5</v>
      </c>
      <c r="H2362" s="83"/>
      <c r="I2362" s="83"/>
      <c r="J2362" s="83">
        <v>1.5</v>
      </c>
      <c r="K2362" s="83">
        <v>1.5</v>
      </c>
      <c r="L2362" s="83">
        <v>1.5</v>
      </c>
      <c r="M2362" s="83">
        <v>1.5</v>
      </c>
      <c r="N2362" s="83">
        <v>2</v>
      </c>
      <c r="O2362" s="83"/>
      <c r="P2362" s="83">
        <v>2</v>
      </c>
      <c r="Q2362" s="83">
        <v>1.5</v>
      </c>
      <c r="R2362" s="83">
        <v>2</v>
      </c>
      <c r="S2362" s="83"/>
      <c r="T2362" s="83"/>
      <c r="U2362" s="83"/>
      <c r="V2362" s="83"/>
      <c r="W2362" s="83"/>
      <c r="X2362" s="83"/>
      <c r="Y2362" s="83"/>
      <c r="Z2362" s="83"/>
      <c r="AA2362" s="83"/>
      <c r="AB2362" s="83"/>
      <c r="AC2362" s="79"/>
      <c r="AD2362" s="79"/>
      <c r="AE2362" s="79"/>
      <c r="AF2362" s="79"/>
      <c r="AG2362" s="79"/>
      <c r="AH2362" s="79"/>
      <c r="AI2362" s="79"/>
      <c r="AJ2362" s="79"/>
      <c r="AK2362" s="79"/>
      <c r="AL2362" s="79"/>
      <c r="AM2362" s="240"/>
      <c r="AN2362" s="240"/>
      <c r="AO2362" s="240"/>
      <c r="AP2362" s="240"/>
      <c r="AQ2362" s="240"/>
      <c r="AR2362" s="240"/>
      <c r="AS2362" s="240"/>
      <c r="AT2362" s="256"/>
      <c r="AU2362" s="256"/>
      <c r="AV2362" s="259"/>
      <c r="AW2362" s="259"/>
      <c r="AX2362" s="256"/>
      <c r="AY2362" s="256"/>
      <c r="AZ2362" s="256"/>
      <c r="BA2362" s="256"/>
      <c r="BB2362" s="256"/>
      <c r="BC2362" s="256"/>
      <c r="BD2362" s="256"/>
      <c r="BE2362" s="256"/>
      <c r="BF2362" s="256"/>
      <c r="BG2362" s="256"/>
      <c r="BH2362" s="256"/>
      <c r="BI2362" s="256"/>
      <c r="BJ2362" s="256"/>
      <c r="BK2362" s="256"/>
      <c r="BL2362" s="262"/>
      <c r="BM2362" s="262"/>
      <c r="BN2362" s="262"/>
      <c r="BO2362" s="262"/>
      <c r="BP2362" s="262"/>
      <c r="BQ2362" s="262"/>
      <c r="BR2362" s="270"/>
      <c r="BS2362" s="270"/>
      <c r="BT2362" s="270"/>
      <c r="BU2362" s="270"/>
      <c r="BV2362" s="270"/>
      <c r="BW2362" s="270"/>
      <c r="BX2362" s="256"/>
      <c r="BY2362" s="256"/>
      <c r="BZ2362" s="256"/>
      <c r="CA2362" s="267"/>
      <c r="CB2362" s="267"/>
      <c r="CC2362" s="274"/>
      <c r="CD2362" s="267"/>
      <c r="CE2362" s="267"/>
      <c r="CF2362" s="267"/>
      <c r="CG2362" s="267"/>
      <c r="CH2362" s="267"/>
      <c r="CI2362" s="267"/>
      <c r="CJ2362" s="267"/>
      <c r="CK2362" s="267"/>
      <c r="CL2362" s="265"/>
      <c r="CM2362" s="272"/>
      <c r="CN2362" s="264"/>
      <c r="CO2362" s="125"/>
      <c r="CP2362" s="226"/>
      <c r="CQ2362" s="226"/>
      <c r="CR2362" s="226"/>
      <c r="CS2362" s="126"/>
      <c r="CT2362" s="126"/>
      <c r="CU2362" s="126"/>
      <c r="CV2362" s="126"/>
      <c r="CW2362" s="126"/>
      <c r="CX2362" s="126"/>
      <c r="CY2362" s="126"/>
      <c r="CZ2362" s="126"/>
      <c r="DA2362" s="126"/>
      <c r="DB2362" s="126"/>
      <c r="DC2362" s="126"/>
      <c r="DD2362" s="126"/>
      <c r="DE2362" s="126"/>
      <c r="DF2362" s="126"/>
    </row>
    <row r="2363" spans="1:110" s="70" customFormat="1" ht="15" customHeight="1">
      <c r="A2363" s="228"/>
      <c r="B2363" s="446"/>
      <c r="C2363" s="465" t="s">
        <v>1132</v>
      </c>
      <c r="D2363" s="237"/>
      <c r="E2363" s="237"/>
      <c r="F2363" s="243"/>
      <c r="G2363" s="72">
        <v>2</v>
      </c>
      <c r="H2363" s="84"/>
      <c r="I2363" s="84">
        <v>4</v>
      </c>
      <c r="J2363" s="84">
        <v>0.5</v>
      </c>
      <c r="K2363" s="84">
        <v>0.5</v>
      </c>
      <c r="L2363" s="84">
        <v>0.5</v>
      </c>
      <c r="M2363" s="84">
        <v>0.5</v>
      </c>
      <c r="N2363" s="84">
        <v>0.5</v>
      </c>
      <c r="O2363" s="84"/>
      <c r="P2363" s="84">
        <v>0.5</v>
      </c>
      <c r="Q2363" s="84">
        <v>0.5</v>
      </c>
      <c r="R2363" s="84">
        <v>0.5</v>
      </c>
      <c r="S2363" s="84"/>
      <c r="T2363" s="84"/>
      <c r="U2363" s="84"/>
      <c r="V2363" s="84"/>
      <c r="W2363" s="84"/>
      <c r="X2363" s="84"/>
      <c r="Y2363" s="84"/>
      <c r="Z2363" s="84"/>
      <c r="AA2363" s="84"/>
      <c r="AB2363" s="84"/>
      <c r="AC2363" s="80"/>
      <c r="AD2363" s="80"/>
      <c r="AE2363" s="80"/>
      <c r="AF2363" s="80"/>
      <c r="AG2363" s="80"/>
      <c r="AH2363" s="80"/>
      <c r="AI2363" s="80"/>
      <c r="AJ2363" s="80"/>
      <c r="AK2363" s="80"/>
      <c r="AL2363" s="80"/>
      <c r="AM2363" s="240"/>
      <c r="AN2363" s="240"/>
      <c r="AO2363" s="240"/>
      <c r="AP2363" s="240"/>
      <c r="AQ2363" s="240"/>
      <c r="AR2363" s="240"/>
      <c r="AS2363" s="240"/>
      <c r="AT2363" s="256"/>
      <c r="AU2363" s="256"/>
      <c r="AV2363" s="259"/>
      <c r="AW2363" s="259"/>
      <c r="AX2363" s="256"/>
      <c r="AY2363" s="256"/>
      <c r="AZ2363" s="256"/>
      <c r="BA2363" s="256"/>
      <c r="BB2363" s="256"/>
      <c r="BC2363" s="256"/>
      <c r="BD2363" s="256"/>
      <c r="BE2363" s="256"/>
      <c r="BF2363" s="256"/>
      <c r="BG2363" s="256"/>
      <c r="BH2363" s="256"/>
      <c r="BI2363" s="256"/>
      <c r="BJ2363" s="256"/>
      <c r="BK2363" s="256"/>
      <c r="BL2363" s="262"/>
      <c r="BM2363" s="262"/>
      <c r="BN2363" s="262"/>
      <c r="BO2363" s="262"/>
      <c r="BP2363" s="262"/>
      <c r="BQ2363" s="262"/>
      <c r="BR2363" s="270"/>
      <c r="BS2363" s="270"/>
      <c r="BT2363" s="270"/>
      <c r="BU2363" s="270"/>
      <c r="BV2363" s="270"/>
      <c r="BW2363" s="270"/>
      <c r="BX2363" s="256"/>
      <c r="BY2363" s="256"/>
      <c r="BZ2363" s="256"/>
      <c r="CA2363" s="267"/>
      <c r="CB2363" s="267"/>
      <c r="CC2363" s="274"/>
      <c r="CD2363" s="267"/>
      <c r="CE2363" s="267"/>
      <c r="CF2363" s="267"/>
      <c r="CG2363" s="267"/>
      <c r="CH2363" s="267"/>
      <c r="CI2363" s="267"/>
      <c r="CJ2363" s="267"/>
      <c r="CK2363" s="267"/>
      <c r="CL2363" s="265"/>
      <c r="CM2363" s="272"/>
      <c r="CN2363" s="264"/>
      <c r="CO2363" s="125"/>
      <c r="CP2363" s="226"/>
      <c r="CQ2363" s="226"/>
      <c r="CR2363" s="226"/>
      <c r="CS2363" s="126"/>
      <c r="CT2363" s="126"/>
      <c r="CU2363" s="126"/>
      <c r="CV2363" s="126"/>
      <c r="CW2363" s="126"/>
      <c r="CX2363" s="126"/>
      <c r="CY2363" s="126"/>
      <c r="CZ2363" s="126"/>
      <c r="DA2363" s="126"/>
      <c r="DB2363" s="126"/>
      <c r="DC2363" s="126"/>
      <c r="DD2363" s="126"/>
      <c r="DE2363" s="126"/>
      <c r="DF2363" s="126"/>
    </row>
    <row r="2364" spans="1:110" s="70" customFormat="1" ht="15" customHeight="1">
      <c r="A2364" s="228"/>
      <c r="B2364" s="446"/>
      <c r="C2364" s="465" t="s">
        <v>1133</v>
      </c>
      <c r="D2364" s="237"/>
      <c r="E2364" s="237"/>
      <c r="F2364" s="243"/>
      <c r="G2364" s="72">
        <v>2.1</v>
      </c>
      <c r="H2364" s="84"/>
      <c r="I2364" s="84"/>
      <c r="J2364" s="84"/>
      <c r="K2364" s="84"/>
      <c r="L2364" s="84"/>
      <c r="M2364" s="84"/>
      <c r="N2364" s="84"/>
      <c r="O2364" s="84"/>
      <c r="P2364" s="84"/>
      <c r="Q2364" s="84"/>
      <c r="R2364" s="84"/>
      <c r="S2364" s="84"/>
      <c r="T2364" s="84"/>
      <c r="U2364" s="84"/>
      <c r="V2364" s="84"/>
      <c r="W2364" s="84"/>
      <c r="X2364" s="84"/>
      <c r="Y2364" s="84"/>
      <c r="Z2364" s="84"/>
      <c r="AA2364" s="84"/>
      <c r="AB2364" s="84"/>
      <c r="AC2364" s="80"/>
      <c r="AD2364" s="80"/>
      <c r="AE2364" s="80"/>
      <c r="AF2364" s="80"/>
      <c r="AG2364" s="80"/>
      <c r="AH2364" s="80"/>
      <c r="AI2364" s="80"/>
      <c r="AJ2364" s="80"/>
      <c r="AK2364" s="80"/>
      <c r="AL2364" s="80"/>
      <c r="AM2364" s="240"/>
      <c r="AN2364" s="240"/>
      <c r="AO2364" s="240"/>
      <c r="AP2364" s="240"/>
      <c r="AQ2364" s="240"/>
      <c r="AR2364" s="240"/>
      <c r="AS2364" s="240"/>
      <c r="AT2364" s="256"/>
      <c r="AU2364" s="256"/>
      <c r="AV2364" s="259"/>
      <c r="AW2364" s="259"/>
      <c r="AX2364" s="256"/>
      <c r="AY2364" s="256"/>
      <c r="AZ2364" s="256"/>
      <c r="BA2364" s="256"/>
      <c r="BB2364" s="256"/>
      <c r="BC2364" s="256"/>
      <c r="BD2364" s="256"/>
      <c r="BE2364" s="256"/>
      <c r="BF2364" s="256"/>
      <c r="BG2364" s="256"/>
      <c r="BH2364" s="256"/>
      <c r="BI2364" s="256"/>
      <c r="BJ2364" s="256"/>
      <c r="BK2364" s="256"/>
      <c r="BL2364" s="262"/>
      <c r="BM2364" s="262"/>
      <c r="BN2364" s="262"/>
      <c r="BO2364" s="262"/>
      <c r="BP2364" s="262"/>
      <c r="BQ2364" s="262"/>
      <c r="BR2364" s="270"/>
      <c r="BS2364" s="270"/>
      <c r="BT2364" s="270"/>
      <c r="BU2364" s="270"/>
      <c r="BV2364" s="270"/>
      <c r="BW2364" s="270"/>
      <c r="BX2364" s="256"/>
      <c r="BY2364" s="256"/>
      <c r="BZ2364" s="256"/>
      <c r="CA2364" s="267"/>
      <c r="CB2364" s="267"/>
      <c r="CC2364" s="274"/>
      <c r="CD2364" s="267"/>
      <c r="CE2364" s="267"/>
      <c r="CF2364" s="267"/>
      <c r="CG2364" s="267"/>
      <c r="CH2364" s="267"/>
      <c r="CI2364" s="267"/>
      <c r="CJ2364" s="267"/>
      <c r="CK2364" s="267"/>
      <c r="CL2364" s="265"/>
      <c r="CM2364" s="272"/>
      <c r="CN2364" s="264"/>
      <c r="CO2364" s="125"/>
      <c r="CP2364" s="226"/>
      <c r="CQ2364" s="226"/>
      <c r="CR2364" s="226"/>
      <c r="CS2364" s="126"/>
      <c r="CT2364" s="126"/>
      <c r="CU2364" s="126"/>
      <c r="CV2364" s="126"/>
      <c r="CW2364" s="126"/>
      <c r="CX2364" s="126"/>
      <c r="CY2364" s="126"/>
      <c r="CZ2364" s="126"/>
      <c r="DA2364" s="126"/>
      <c r="DB2364" s="126"/>
      <c r="DC2364" s="126"/>
      <c r="DD2364" s="126"/>
      <c r="DE2364" s="126"/>
      <c r="DF2364" s="126"/>
    </row>
    <row r="2365" spans="1:110" s="70" customFormat="1" ht="15" customHeight="1">
      <c r="A2365" s="228"/>
      <c r="B2365" s="446"/>
      <c r="C2365" s="465" t="s">
        <v>1132</v>
      </c>
      <c r="D2365" s="237"/>
      <c r="E2365" s="237"/>
      <c r="F2365" s="243"/>
      <c r="G2365" s="72">
        <v>2.7</v>
      </c>
      <c r="H2365" s="84"/>
      <c r="I2365" s="84">
        <v>6.5</v>
      </c>
      <c r="J2365" s="84"/>
      <c r="K2365" s="84"/>
      <c r="L2365" s="84"/>
      <c r="M2365" s="84"/>
      <c r="N2365" s="84"/>
      <c r="O2365" s="84"/>
      <c r="P2365" s="84"/>
      <c r="Q2365" s="84"/>
      <c r="R2365" s="84"/>
      <c r="S2365" s="84"/>
      <c r="T2365" s="84"/>
      <c r="U2365" s="84"/>
      <c r="V2365" s="84"/>
      <c r="W2365" s="84"/>
      <c r="X2365" s="84"/>
      <c r="Y2365" s="84"/>
      <c r="Z2365" s="84"/>
      <c r="AA2365" s="84"/>
      <c r="AB2365" s="84"/>
      <c r="AC2365" s="80"/>
      <c r="AD2365" s="80"/>
      <c r="AE2365" s="80"/>
      <c r="AF2365" s="80"/>
      <c r="AG2365" s="80"/>
      <c r="AH2365" s="80"/>
      <c r="AI2365" s="80"/>
      <c r="AJ2365" s="80"/>
      <c r="AK2365" s="80"/>
      <c r="AL2365" s="80"/>
      <c r="AM2365" s="240"/>
      <c r="AN2365" s="240"/>
      <c r="AO2365" s="240"/>
      <c r="AP2365" s="240"/>
      <c r="AQ2365" s="240"/>
      <c r="AR2365" s="240"/>
      <c r="AS2365" s="240"/>
      <c r="AT2365" s="256"/>
      <c r="AU2365" s="256"/>
      <c r="AV2365" s="259"/>
      <c r="AW2365" s="259"/>
      <c r="AX2365" s="256"/>
      <c r="AY2365" s="256"/>
      <c r="AZ2365" s="256"/>
      <c r="BA2365" s="256"/>
      <c r="BB2365" s="256"/>
      <c r="BC2365" s="256"/>
      <c r="BD2365" s="256"/>
      <c r="BE2365" s="256"/>
      <c r="BF2365" s="256"/>
      <c r="BG2365" s="256"/>
      <c r="BH2365" s="256"/>
      <c r="BI2365" s="256"/>
      <c r="BJ2365" s="256"/>
      <c r="BK2365" s="256"/>
      <c r="BL2365" s="262"/>
      <c r="BM2365" s="262"/>
      <c r="BN2365" s="262"/>
      <c r="BO2365" s="262"/>
      <c r="BP2365" s="262"/>
      <c r="BQ2365" s="262"/>
      <c r="BR2365" s="270"/>
      <c r="BS2365" s="270"/>
      <c r="BT2365" s="270"/>
      <c r="BU2365" s="270"/>
      <c r="BV2365" s="270"/>
      <c r="BW2365" s="270"/>
      <c r="BX2365" s="256"/>
      <c r="BY2365" s="256"/>
      <c r="BZ2365" s="256"/>
      <c r="CA2365" s="267"/>
      <c r="CB2365" s="267"/>
      <c r="CC2365" s="274"/>
      <c r="CD2365" s="267"/>
      <c r="CE2365" s="267"/>
      <c r="CF2365" s="267"/>
      <c r="CG2365" s="267"/>
      <c r="CH2365" s="267"/>
      <c r="CI2365" s="267"/>
      <c r="CJ2365" s="267"/>
      <c r="CK2365" s="267"/>
      <c r="CL2365" s="265"/>
      <c r="CM2365" s="272"/>
      <c r="CN2365" s="264"/>
      <c r="CO2365" s="125"/>
      <c r="CP2365" s="226"/>
      <c r="CQ2365" s="226"/>
      <c r="CR2365" s="226"/>
      <c r="CS2365" s="126"/>
      <c r="CT2365" s="126"/>
      <c r="CU2365" s="126"/>
      <c r="CV2365" s="126"/>
      <c r="CW2365" s="126"/>
      <c r="CX2365" s="126"/>
      <c r="CY2365" s="126"/>
      <c r="CZ2365" s="126"/>
      <c r="DA2365" s="126"/>
      <c r="DB2365" s="126"/>
      <c r="DC2365" s="126"/>
      <c r="DD2365" s="126"/>
      <c r="DE2365" s="126"/>
      <c r="DF2365" s="126"/>
    </row>
    <row r="2366" spans="1:110" s="70" customFormat="1" ht="15" customHeight="1">
      <c r="A2366" s="228"/>
      <c r="B2366" s="446"/>
      <c r="C2366" s="465" t="s">
        <v>1133</v>
      </c>
      <c r="D2366" s="237"/>
      <c r="E2366" s="237"/>
      <c r="F2366" s="243"/>
      <c r="G2366" s="72">
        <v>3</v>
      </c>
      <c r="H2366" s="84"/>
      <c r="I2366" s="84"/>
      <c r="J2366" s="84"/>
      <c r="K2366" s="84"/>
      <c r="L2366" s="84"/>
      <c r="M2366" s="84"/>
      <c r="N2366" s="84"/>
      <c r="O2366" s="84"/>
      <c r="P2366" s="84"/>
      <c r="Q2366" s="84"/>
      <c r="R2366" s="84"/>
      <c r="S2366" s="84"/>
      <c r="T2366" s="84"/>
      <c r="U2366" s="84"/>
      <c r="V2366" s="84"/>
      <c r="W2366" s="84"/>
      <c r="X2366" s="84"/>
      <c r="Y2366" s="84"/>
      <c r="Z2366" s="84"/>
      <c r="AA2366" s="84"/>
      <c r="AB2366" s="84"/>
      <c r="AC2366" s="80"/>
      <c r="AD2366" s="80"/>
      <c r="AE2366" s="80"/>
      <c r="AF2366" s="80"/>
      <c r="AG2366" s="80"/>
      <c r="AH2366" s="80"/>
      <c r="AI2366" s="80"/>
      <c r="AJ2366" s="80"/>
      <c r="AK2366" s="80"/>
      <c r="AL2366" s="80"/>
      <c r="AM2366" s="240"/>
      <c r="AN2366" s="240"/>
      <c r="AO2366" s="240"/>
      <c r="AP2366" s="240"/>
      <c r="AQ2366" s="240"/>
      <c r="AR2366" s="240"/>
      <c r="AS2366" s="240"/>
      <c r="AT2366" s="256"/>
      <c r="AU2366" s="256"/>
      <c r="AV2366" s="259"/>
      <c r="AW2366" s="259"/>
      <c r="AX2366" s="256"/>
      <c r="AY2366" s="256"/>
      <c r="AZ2366" s="256"/>
      <c r="BA2366" s="256"/>
      <c r="BB2366" s="256"/>
      <c r="BC2366" s="256"/>
      <c r="BD2366" s="256"/>
      <c r="BE2366" s="256"/>
      <c r="BF2366" s="256"/>
      <c r="BG2366" s="256"/>
      <c r="BH2366" s="256"/>
      <c r="BI2366" s="256"/>
      <c r="BJ2366" s="256"/>
      <c r="BK2366" s="256"/>
      <c r="BL2366" s="262"/>
      <c r="BM2366" s="262"/>
      <c r="BN2366" s="262"/>
      <c r="BO2366" s="262"/>
      <c r="BP2366" s="262"/>
      <c r="BQ2366" s="262"/>
      <c r="BR2366" s="270"/>
      <c r="BS2366" s="270"/>
      <c r="BT2366" s="270"/>
      <c r="BU2366" s="270"/>
      <c r="BV2366" s="270"/>
      <c r="BW2366" s="270"/>
      <c r="BX2366" s="256"/>
      <c r="BY2366" s="256"/>
      <c r="BZ2366" s="256"/>
      <c r="CA2366" s="267"/>
      <c r="CB2366" s="267"/>
      <c r="CC2366" s="274"/>
      <c r="CD2366" s="267"/>
      <c r="CE2366" s="267"/>
      <c r="CF2366" s="267"/>
      <c r="CG2366" s="267"/>
      <c r="CH2366" s="267"/>
      <c r="CI2366" s="267"/>
      <c r="CJ2366" s="267"/>
      <c r="CK2366" s="267"/>
      <c r="CL2366" s="265"/>
      <c r="CM2366" s="272"/>
      <c r="CN2366" s="264"/>
      <c r="CO2366" s="125"/>
      <c r="CP2366" s="226"/>
      <c r="CQ2366" s="226"/>
      <c r="CR2366" s="226"/>
      <c r="CS2366" s="126"/>
      <c r="CT2366" s="126"/>
      <c r="CU2366" s="126"/>
      <c r="CV2366" s="126"/>
      <c r="CW2366" s="126"/>
      <c r="CX2366" s="126"/>
      <c r="CY2366" s="126"/>
      <c r="CZ2366" s="126"/>
      <c r="DA2366" s="126"/>
      <c r="DB2366" s="126"/>
      <c r="DC2366" s="126"/>
      <c r="DD2366" s="126"/>
      <c r="DE2366" s="126"/>
      <c r="DF2366" s="126"/>
    </row>
    <row r="2367" spans="1:110" s="70" customFormat="1" ht="15" customHeight="1">
      <c r="A2367" s="228"/>
      <c r="B2367" s="446"/>
      <c r="C2367" s="465" t="s">
        <v>1132</v>
      </c>
      <c r="D2367" s="237"/>
      <c r="E2367" s="237"/>
      <c r="F2367" s="244"/>
      <c r="G2367" s="73">
        <v>3.9</v>
      </c>
      <c r="H2367" s="85"/>
      <c r="I2367" s="85"/>
      <c r="J2367" s="85"/>
      <c r="K2367" s="85"/>
      <c r="L2367" s="85"/>
      <c r="M2367" s="85"/>
      <c r="N2367" s="85"/>
      <c r="O2367" s="85"/>
      <c r="P2367" s="85"/>
      <c r="Q2367" s="85"/>
      <c r="R2367" s="85"/>
      <c r="S2367" s="85"/>
      <c r="T2367" s="85"/>
      <c r="U2367" s="85"/>
      <c r="V2367" s="85"/>
      <c r="W2367" s="85"/>
      <c r="X2367" s="85"/>
      <c r="Y2367" s="85"/>
      <c r="Z2367" s="85"/>
      <c r="AA2367" s="85"/>
      <c r="AB2367" s="85"/>
      <c r="AC2367" s="81"/>
      <c r="AD2367" s="81"/>
      <c r="AE2367" s="81"/>
      <c r="AF2367" s="81"/>
      <c r="AG2367" s="81"/>
      <c r="AH2367" s="81"/>
      <c r="AI2367" s="81"/>
      <c r="AJ2367" s="81"/>
      <c r="AK2367" s="81"/>
      <c r="AL2367" s="81"/>
      <c r="AM2367" s="240"/>
      <c r="AN2367" s="240"/>
      <c r="AO2367" s="240"/>
      <c r="AP2367" s="240"/>
      <c r="AQ2367" s="240"/>
      <c r="AR2367" s="240"/>
      <c r="AS2367" s="240"/>
      <c r="AT2367" s="256"/>
      <c r="AU2367" s="256"/>
      <c r="AV2367" s="259"/>
      <c r="AW2367" s="259"/>
      <c r="AX2367" s="256"/>
      <c r="AY2367" s="256"/>
      <c r="AZ2367" s="256"/>
      <c r="BA2367" s="256"/>
      <c r="BB2367" s="256"/>
      <c r="BC2367" s="256"/>
      <c r="BD2367" s="256"/>
      <c r="BE2367" s="256"/>
      <c r="BF2367" s="256"/>
      <c r="BG2367" s="256"/>
      <c r="BH2367" s="256"/>
      <c r="BI2367" s="256"/>
      <c r="BJ2367" s="256"/>
      <c r="BK2367" s="256"/>
      <c r="BL2367" s="262"/>
      <c r="BM2367" s="262"/>
      <c r="BN2367" s="262"/>
      <c r="BO2367" s="262"/>
      <c r="BP2367" s="262"/>
      <c r="BQ2367" s="262"/>
      <c r="BR2367" s="270"/>
      <c r="BS2367" s="270"/>
      <c r="BT2367" s="270"/>
      <c r="BU2367" s="270"/>
      <c r="BV2367" s="270"/>
      <c r="BW2367" s="270"/>
      <c r="BX2367" s="256"/>
      <c r="BY2367" s="256"/>
      <c r="BZ2367" s="256"/>
      <c r="CA2367" s="267"/>
      <c r="CB2367" s="267"/>
      <c r="CC2367" s="274"/>
      <c r="CD2367" s="267"/>
      <c r="CE2367" s="267"/>
      <c r="CF2367" s="267"/>
      <c r="CG2367" s="267"/>
      <c r="CH2367" s="267"/>
      <c r="CI2367" s="267"/>
      <c r="CJ2367" s="267"/>
      <c r="CK2367" s="267"/>
      <c r="CL2367" s="265"/>
      <c r="CM2367" s="272"/>
      <c r="CN2367" s="264"/>
      <c r="CO2367" s="125"/>
      <c r="CP2367" s="226"/>
      <c r="CQ2367" s="226"/>
      <c r="CR2367" s="226"/>
      <c r="CS2367" s="126"/>
      <c r="CT2367" s="126"/>
      <c r="CU2367" s="126"/>
      <c r="CV2367" s="126"/>
      <c r="CW2367" s="126"/>
      <c r="CX2367" s="126"/>
      <c r="CY2367" s="126"/>
      <c r="CZ2367" s="126"/>
      <c r="DA2367" s="126"/>
      <c r="DB2367" s="126"/>
      <c r="DC2367" s="126"/>
      <c r="DD2367" s="126"/>
      <c r="DE2367" s="126"/>
      <c r="DF2367" s="126"/>
    </row>
    <row r="2368" spans="1:110" s="70" customFormat="1" ht="15" customHeight="1" thickBot="1">
      <c r="A2368" s="229"/>
      <c r="B2368" s="446"/>
      <c r="C2368" s="466" t="s">
        <v>1133</v>
      </c>
      <c r="D2368" s="238"/>
      <c r="E2368" s="238"/>
      <c r="F2368" s="245" t="s">
        <v>83</v>
      </c>
      <c r="G2368" s="246"/>
      <c r="H2368" s="82"/>
      <c r="I2368" s="82"/>
      <c r="J2368" s="82"/>
      <c r="K2368" s="82"/>
      <c r="L2368" s="82"/>
      <c r="M2368" s="82"/>
      <c r="N2368" s="82"/>
      <c r="O2368" s="82"/>
      <c r="P2368" s="82"/>
      <c r="Q2368" s="82"/>
      <c r="R2368" s="82"/>
      <c r="S2368" s="82"/>
      <c r="T2368" s="82"/>
      <c r="U2368" s="82"/>
      <c r="V2368" s="82"/>
      <c r="W2368" s="82"/>
      <c r="X2368" s="82"/>
      <c r="Y2368" s="82"/>
      <c r="Z2368" s="82"/>
      <c r="AA2368" s="82"/>
      <c r="AB2368" s="82"/>
      <c r="AC2368" s="35"/>
      <c r="AD2368" s="35"/>
      <c r="AE2368" s="35"/>
      <c r="AF2368" s="35"/>
      <c r="AG2368" s="35"/>
      <c r="AH2368" s="35"/>
      <c r="AI2368" s="35"/>
      <c r="AJ2368" s="35"/>
      <c r="AK2368" s="35"/>
      <c r="AL2368" s="35"/>
      <c r="AM2368" s="241"/>
      <c r="AN2368" s="241"/>
      <c r="AO2368" s="241"/>
      <c r="AP2368" s="241"/>
      <c r="AQ2368" s="241"/>
      <c r="AR2368" s="241"/>
      <c r="AS2368" s="241"/>
      <c r="AT2368" s="257"/>
      <c r="AU2368" s="257"/>
      <c r="AV2368" s="260"/>
      <c r="AW2368" s="260"/>
      <c r="AX2368" s="257"/>
      <c r="AY2368" s="257"/>
      <c r="AZ2368" s="257"/>
      <c r="BA2368" s="257"/>
      <c r="BB2368" s="257"/>
      <c r="BC2368" s="257"/>
      <c r="BD2368" s="257"/>
      <c r="BE2368" s="257"/>
      <c r="BF2368" s="257"/>
      <c r="BG2368" s="257"/>
      <c r="BH2368" s="257"/>
      <c r="BI2368" s="257"/>
      <c r="BJ2368" s="257"/>
      <c r="BK2368" s="257"/>
      <c r="BL2368" s="263"/>
      <c r="BM2368" s="263"/>
      <c r="BN2368" s="263"/>
      <c r="BO2368" s="263"/>
      <c r="BP2368" s="263"/>
      <c r="BQ2368" s="263"/>
      <c r="BR2368" s="271"/>
      <c r="BS2368" s="271"/>
      <c r="BT2368" s="271"/>
      <c r="BU2368" s="271"/>
      <c r="BV2368" s="271"/>
      <c r="BW2368" s="271"/>
      <c r="BX2368" s="257"/>
      <c r="BY2368" s="257"/>
      <c r="BZ2368" s="257"/>
      <c r="CA2368" s="268"/>
      <c r="CB2368" s="268"/>
      <c r="CC2368" s="275"/>
      <c r="CD2368" s="268"/>
      <c r="CE2368" s="268"/>
      <c r="CF2368" s="268"/>
      <c r="CG2368" s="268"/>
      <c r="CH2368" s="268"/>
      <c r="CI2368" s="268"/>
      <c r="CJ2368" s="268"/>
      <c r="CK2368" s="268"/>
      <c r="CL2368" s="265"/>
      <c r="CM2368" s="272"/>
      <c r="CN2368" s="264"/>
      <c r="CO2368" s="125"/>
      <c r="CP2368" s="226"/>
      <c r="CQ2368" s="226"/>
      <c r="CR2368" s="226"/>
      <c r="CS2368" s="126"/>
      <c r="CT2368" s="126"/>
      <c r="CU2368" s="126"/>
      <c r="CV2368" s="126"/>
      <c r="CW2368" s="126"/>
      <c r="CX2368" s="126"/>
      <c r="CY2368" s="126"/>
      <c r="CZ2368" s="126"/>
      <c r="DA2368" s="126"/>
      <c r="DB2368" s="126"/>
      <c r="DC2368" s="126"/>
      <c r="DD2368" s="126"/>
      <c r="DE2368" s="126"/>
      <c r="DF2368" s="126"/>
    </row>
    <row r="2369" spans="1:110" s="70" customFormat="1" ht="15" customHeight="1">
      <c r="A2369" s="227">
        <f t="shared" si="798"/>
        <v>294</v>
      </c>
      <c r="B2369" s="247" t="s">
        <v>1130</v>
      </c>
      <c r="C2369" s="435" t="s">
        <v>1134</v>
      </c>
      <c r="D2369" s="236">
        <v>44616</v>
      </c>
      <c r="E2369" s="236" t="s">
        <v>277</v>
      </c>
      <c r="F2369" s="253" t="s">
        <v>80</v>
      </c>
      <c r="G2369" s="254"/>
      <c r="H2369" s="82" t="s">
        <v>69</v>
      </c>
      <c r="I2369" s="82" t="s">
        <v>973</v>
      </c>
      <c r="J2369" s="82" t="s">
        <v>61</v>
      </c>
      <c r="K2369" s="82" t="s">
        <v>61</v>
      </c>
      <c r="L2369" s="82" t="s">
        <v>61</v>
      </c>
      <c r="M2369" s="82" t="s">
        <v>61</v>
      </c>
      <c r="N2369" s="82" t="s">
        <v>61</v>
      </c>
      <c r="O2369" s="82"/>
      <c r="P2369" s="82" t="s">
        <v>61</v>
      </c>
      <c r="Q2369" s="82" t="s">
        <v>61</v>
      </c>
      <c r="R2369" s="82" t="s">
        <v>61</v>
      </c>
      <c r="S2369" s="82" t="s">
        <v>67</v>
      </c>
      <c r="T2369" s="82" t="s">
        <v>67</v>
      </c>
      <c r="U2369" s="82" t="s">
        <v>67</v>
      </c>
      <c r="V2369" s="82"/>
      <c r="W2369" s="82" t="s">
        <v>60</v>
      </c>
      <c r="X2369" s="82" t="s">
        <v>60</v>
      </c>
      <c r="Y2369" s="82" t="s">
        <v>60</v>
      </c>
      <c r="Z2369" s="82" t="s">
        <v>60</v>
      </c>
      <c r="AA2369" s="82" t="s">
        <v>60</v>
      </c>
      <c r="AB2369" s="82" t="s">
        <v>60</v>
      </c>
      <c r="AC2369" s="82"/>
      <c r="AD2369" s="82" t="s">
        <v>60</v>
      </c>
      <c r="AE2369" s="82" t="s">
        <v>60</v>
      </c>
      <c r="AF2369" s="82" t="s">
        <v>60</v>
      </c>
      <c r="AG2369" s="82" t="s">
        <v>60</v>
      </c>
      <c r="AH2369" s="82" t="s">
        <v>60</v>
      </c>
      <c r="AI2369" s="82" t="s">
        <v>1471</v>
      </c>
      <c r="AJ2369" s="82"/>
      <c r="AK2369" s="82" t="s">
        <v>61</v>
      </c>
      <c r="AL2369" s="82" t="s">
        <v>61</v>
      </c>
      <c r="AM2369" s="239">
        <f>COUNTIF(H2369:AL2369,"PH")+COUNTIF(H2369:AL2369,"PH/L")+COUNTIF(H2369:AL2369,"PM")</f>
        <v>0</v>
      </c>
      <c r="AN2369" s="239">
        <f>COUNTIF(H2369:AL2369,"PD")+COUNTIF(H2369:AL2369,"PDD")+COUNTIF(H2369:AL2369,"P/DS")/2+COUNTIF(H2369:AL2369,"PMD")</f>
        <v>0</v>
      </c>
      <c r="AO2369" s="239">
        <f>COUNTIF(H2369:AL2369,"PN")+COUNTIF(H2369:AL2369,"P/NS")/2+COUNTIF(H2369:AL2369,"PH")+COUNTIF(H2369:AL2369,"PH/F")/2+COUNTIF(H2369:AL2369,"PH/L")/2+COUNTIF(H2369:AL2369,"PM")</f>
        <v>0</v>
      </c>
      <c r="AP2369" s="239">
        <f>COUNTIF(H2369:AL2369,"BH")+COUNTIF(H2369:AL2369,"AL/BL")+COUNTIF(H2369:AL2369,"UL/BL")+COUNTIF(H2369:AL2369,"BM")</f>
        <v>0</v>
      </c>
      <c r="AQ2369" s="239">
        <f>COUNTIF(H2369:AL2369,"DS")+COUNTIF(H2369:AL2369,"AL/DS")/2+COUNTIF(H2369:AL2369,"UL/DS")/2+COUNTIF(H2369:AL2369,"CT")+COUNTIF(H2369:AL2369,"MD")</f>
        <v>11.5</v>
      </c>
      <c r="AR2369" s="239">
        <f>COUNTIF(H2369:AL2369,"NS")+COUNTIF(H2369:AL2369,"AL/NS")/2+COUNTIF(H2369:AL2369,"UL/NS")/2+COUNTIF(H2369:AL2369,"BH")+COUNTIF(H2369:AL2369,"AL/BF")/2+COUNTIF(H2369:AL2369,"AL/BL")/2+COUNTIF(H2369:AL2369,"UL/BL")/2+COUNTIF(H2369:AL2369,"UL/BF")/2+COUNTIF(H2369:AL2369,"BM")</f>
        <v>10</v>
      </c>
      <c r="AS2369" s="239">
        <f>COUNTIF(H2369:AL2369,"AL")+COUNTIF(H2369:AL2369,"AL/DS")/2+COUNTIF(H2369:AL2369,"AL/NS")/2+COUNTIF(H2369:AL2369,"NH")+COUNTIF(H2369:AL2369,"SL")+COUNTIF(H2369:AL2369,"NHD")+COUNTIF(H2369:AL2369,"B")+COUNTIF(H2369:AL2369,"HL")+COUNTIF(H2369:AL2369,"AL/BF")/2+COUNTIF(H2369:AL2369,"AL/BL")/2</f>
        <v>4</v>
      </c>
      <c r="AT2369" s="255">
        <f>COUNTIF(H2369:AL2369,"PD")+COUNTIF(H2369:AL2369,"PN")+COUNTIF(H2369:AL2369,"P/DS")/2+COUNTIF(H2369:AL2369,"P/NS")/2+COUNTIF(H2369:AL2369,"DS")+COUNTIF(H2369:AL2369,"NS")+COUNTIF(H2369:AL2369,"AL")+COUNTIF(H2369:AL2369,"AL/DS")+COUNTIF(H2369:AL2369,"AL/NS")+COUNTIF(H2369:AL2369,"NH")+COUNTIF(H2369:AL2369,"SL")+COUNTIF(H2369:AL2369,"UL/DS")/2+COUNTIF(H2369:AL2369,"UL/NS")/2+COUNTIF(H2369:AL2369,"CT")+COUNTIF(H2369:AL2369,"NHD")+COUNTIF(H2369:AL2369,"PDD")+COUNTIF(H2369:AL2369,"B")+COUNTIF(H2369:AL2369,"HL")+COUNTIF(H2369:AL2369,"PH")+COUNTIF(H2369:AL2369,"BH")+COUNTIF(H2369:AL2369,"AL/BF")+COUNTIF(H2369:AL2369,"AL/BL")+COUNTIF(H2369:AL2369,"UL/BF")/2+COUNTIF(H2369:AL2369,"UL/BL")/2+COUNTIF(H2369:AL2369,"PH/F")/2+COUNTIF(H2369:AL2369,"PH/L")/2+COUNTIF(H2369:AL2369,"MD")+COUNTIF(H2369:AL2369,"PMD")+COUNTIF(H2369:AL2369,"PM")+COUNTIF(H2369:AL2369,"BM")</f>
        <v>25.5</v>
      </c>
      <c r="AU2369" s="255">
        <f>COUNTIF(H2369:AL2369,"P/DS")/2+COUNTIF(H2369:AL2369,"P/NS")/2+COUNTIF(H2369:AL2369,"IL")+COUNTIF(H2369:AL2369,"NL")+COUNTIF(H2369:AL2369,"UL")+COUNTIF(H2369:AL2369,"UL/DS")/2+COUNTIF(H2369:AL2369,"UL/NS")/2+COUNTIF(H2369:AL2369,"KT")+COUNTIF(H2369:AL2369,"UL/BF")/2+COUNTIF(H2369:AL2369,"UL/BL")/2+COUNTIF(H2369:AL2369,"PH/F")/2+COUNTIF(H2369:AL2369,"PH/L")/2+COUNTIF(H2369:AL2369,"NB")</f>
        <v>0.5</v>
      </c>
      <c r="AV2369" s="258">
        <f>COUNTIF(H2369:AL2369,"PN")+COUNTIF(H2369:AL2369,"TVD")+COUNTIF(H2369:AL2369,"PH")+COUNTIF(H2369:AL2369,"PM")+COUNTIF(H2369:AL2369,"PDD")-COUNTIFS(H2369:AL2369,"PN",H2376:AL2376,"&gt;=3")-COUNTIFS(H2369:AL2369,"PM",H2376:AL2376,"&gt;=3")</f>
        <v>0</v>
      </c>
      <c r="AW2369" s="258">
        <f>COUNTIF(H2369:AL2369,"NS")+COUNTIF(H2369:AL2369,"D")+COUNTIF(H2369:AL2369,"BH")+COUNTIF(H2369:AL2369,"NHD")+COUNTIF(H2369:AL2369,"BM")-COUNTIFS(H2369:AL2369,"NS",H2376:AL2376,"&gt;=3")-COUNTIFS(H2369:AL2369,"BH",H2376:AL2376,"&gt;=3")-COUNTIFS(H2369:AL2369,"BM",H2376:AL2376,"&gt;=3")</f>
        <v>11</v>
      </c>
      <c r="AX2369" s="255">
        <f>COUNTIF(H2369:AL2369,"AL")+COUNTIF(H2369:AL2369,"AL/DS")/2+COUNTIF(H2369:AL2369,"AL/NS")/2+COUNTIF(H2369:AL2369,"AL/BF")+COUNTIF(H2369:AL2369,"AL/BL")/2</f>
        <v>3</v>
      </c>
      <c r="AY2369" s="255">
        <f>COUNTIF(H2369:AL2369,"SL")</f>
        <v>0</v>
      </c>
      <c r="AZ2369" s="255">
        <f>COUNTIF(H2369:AL2369,"NH")</f>
        <v>1</v>
      </c>
      <c r="BA2369" s="255">
        <f>COUNTIF(H2369:AL2369,"HL")</f>
        <v>0</v>
      </c>
      <c r="BB2369" s="255">
        <f>COUNTIF(G2369:AL2369,"P/DS")/2+COUNTIF(G2369:AL2369,"P/NS")/2+COUNTIF(G2369:AL2369,"UL")+COUNTIF(G2369:AL2369,"UL/DS")/2+COUNTIF(G2369:AL2369,"UL/NS")/2+COUNTIF(G2369:AL2369,"UL/BL")/2+COUNTIF(G2369:AL2369,"UL/BF")/2+COUNTIF(G2369:AL2369,"PH/F")/2+COUNTIF(G2369:AL2369,"PH/L")/2</f>
        <v>0.5</v>
      </c>
      <c r="BC2369" s="255">
        <f>COUNTIF(H2369:AL2369,"NB")</f>
        <v>0</v>
      </c>
      <c r="BD2369" s="255">
        <f>COUNTIF(H2369:AL2369,"NL")</f>
        <v>0</v>
      </c>
      <c r="BE2369" s="255">
        <f>COUNTIF(H2369:AL2369,"IL")</f>
        <v>0</v>
      </c>
      <c r="BF2369" s="255">
        <f>COUNTIF(H2369:AL2369,"KT")</f>
        <v>0</v>
      </c>
      <c r="BG2369" s="255">
        <f>COUNTIF(H2369:AL2369,"L70")</f>
        <v>0</v>
      </c>
      <c r="BH2369" s="255">
        <f>COUNTIF(H2369:AL2369,"MD")</f>
        <v>0</v>
      </c>
      <c r="BI2369" s="255">
        <f>COUNTIF(H2369:AL2369,"PMD")</f>
        <v>0</v>
      </c>
      <c r="BJ2369" s="255">
        <f>COUNTIF(H2369:AL2369,"PM")</f>
        <v>0</v>
      </c>
      <c r="BK2369" s="255">
        <f>COUNTIF(H2369:AL2369,"BM")</f>
        <v>0</v>
      </c>
      <c r="BL2369" s="261">
        <f>SUMIF(H2369:AL2369,"PD",H2370:AL2370)+SUMIF(H2369:AL2369,"PN",H2370:AL2370)+SUMIF(H2369:AL2369,"P/DS",H2370:AL2370)+SUMIF(H2369:AL2369,"PN/F",H2370:AL2370)+SUMIF(H2369:AL2369,"PN/L",H2370:AL2370)+SUMIF(H2369:AL2369,"TV",H2370:AL2370)+SUMIF(H2369:AL2369,"TVD",H2370:AL2370)+SUMIF(H2369:AL2369,"PDD",H2370:AL2370)</f>
        <v>0</v>
      </c>
      <c r="BM2369" s="261">
        <f>SUMIF(H2369:AL2369,"PD",H2371:AL2371)+SUMIF(H2369:AL2369,"PN",H2371:AL2371)+SUMIF(H2369:AL2369,"P/DS",H2371:AL2371)+SUMIF(H2369:AL2369,"PN/F",H2371:AL2371)+SUMIF(H2369:AL2369,"PN/L",H2371:AL2371)+SUMIF(H2369:AL2369,"TV",H2371:AL2371)+SUMIF(H2369:AL2369,"TVD",H2371:AL2371)+SUMIF(H2369:AL2369,"PDD",H2371:AL2371)+SUMIF(H2369:AL2369,"PMD",H2371:AL2371)</f>
        <v>0</v>
      </c>
      <c r="BN2369" s="261">
        <f>SUMIF(H2369:AL2369,"PD",H2372:AL2372)+SUMIF(H2369:AL2369,"PN",H2372:AL2372)+SUMIF(H2369:AL2369,"P/DS",H2372:AL2372)+SUMIF(H2369:AL2369,"PN/F",H2372:AL2372)+SUMIF(H2369:AL2369,"PN/L",H2372:AL2372)+SUMIF(H2369:AL2369,"TV",H2372:AL2372)+SUMIF(H2369:AL2369,"TVD",H2372:AL2372)</f>
        <v>0</v>
      </c>
      <c r="BO2369" s="261">
        <f>SUMIF(H2369:AL2369,"PD",H2373:AL2373)+SUMIF(H2369:AL2369,"PN",H2373:AL2373)+SUMIF(H2369:AL2369,"P/DS",H2373:AL2373)+SUMIF(H2369:AL2369,"PN/F",H2373:AL2373)+SUMIF(H2369:AL2369,"PN/L",H2373:AL2373)+SUMIF(H2369:AL2369,"TV",H2373:AL2373)+SUMIF(H2369:AL2369,"TVD",H2373:AL2373)</f>
        <v>0</v>
      </c>
      <c r="BP2369" s="261">
        <f>SUMIF(H2369:AL2369,"PD",H2374:AL2374)+SUMIF(H2369:AL2369,"PN",H2374:AL2374)+SUMIF(H2369:AL2369,"P/DS",H2374:AL2374)+SUMIF(H2369:AL2369,"PN/F",H2374:AL2374)+SUMIF(H2369:AL2369,"PN/L",H2374:AL2374)+SUMIF(H2369:AL2369,"TV",H2374:AL2374)+SUMIF(H2369:AL2369,"TVD",H2374:AL2374)+SUMIF(H2369:AL2369,"PDD",H2374:AL2374)+SUMIF(H2369:AL2369,"PH",H2374:AL2374)+SUMIF(H2369:AL2369,"PM",H2374:AL2374)</f>
        <v>0</v>
      </c>
      <c r="BQ2369" s="261">
        <f>SUMIF(H2369:AL2369,"PD",H2375:AL2375)+SUMIF(H2369:AL2369,"PN",H2375:AL2375)+SUMIF(H2369:AL2369,"P/DS",H2375:AL2375)+SUMIF(H2369:AL2369,"PN/F",H2375:AL2375)+SUMIF(H2369:AL2369,"PN/L",H2375:AL2375)+SUMIF(H2369:AL2369,"TV",H2375:AL2375)+SUMIF(H2369:AL2369,"TVD",H2375:AL2375)+SUMIF(H2369:AL2369,"PDD",H2375:AL2375)+SUMIF(H2369:AL2369,"PH",H2375:AL2375)+SUMIF(H2369:AL2369,"PM",H2375:AL2375)</f>
        <v>0</v>
      </c>
      <c r="BR2369" s="269">
        <f>SUM(H2370:AL2370)-BL2369</f>
        <v>12.5</v>
      </c>
      <c r="BS2369" s="269">
        <f>SUM(H2371:AL2371)-BM2369</f>
        <v>8</v>
      </c>
      <c r="BT2369" s="269">
        <f>SUM(H2372:AL2372)-BN2369</f>
        <v>0</v>
      </c>
      <c r="BU2369" s="269">
        <f>SUM(H2373:AL2373)-BO2369</f>
        <v>6.5</v>
      </c>
      <c r="BV2369" s="269">
        <f>SUM(H2374:AL2374)-BP2369</f>
        <v>0</v>
      </c>
      <c r="BW2369" s="269">
        <f>SUM(H2375:AL2375)-BQ2369</f>
        <v>0</v>
      </c>
      <c r="BX2369" s="255">
        <f>SUMIF(H2369:AL2369,"PD",H2376:AL2376)+SUMIF(H2369:AL2369,"PN",H2376:AL2376)+SUMIF(H2369:AL2369,"P/DS",H2376:AL2376)+SUMIF(H2369:AL2369,"PN/F",H2376:AL2376)+SUMIF(H2369:AL2369,"PN/L",H2376:AL2376)</f>
        <v>0</v>
      </c>
      <c r="BY2369" s="255">
        <f>SUM(H2376:AL2376)-BX2369</f>
        <v>0</v>
      </c>
      <c r="BZ2369" s="255">
        <f t="shared" ref="BZ2369" si="805">+SUM(BL2369:BW2376)</f>
        <v>27</v>
      </c>
      <c r="CA2369" s="266">
        <f>(COUNTIFS(H2369:AL2369,"PD",H2370:AL2370,"&gt;=2"))*0.5-IF(CN2369="VP",COUNTIFS($H$16:$AL$16,"SAT",H2369:AL2369,"PD",H2370:AL2370,"&gt;=2"))*0.5</f>
        <v>0</v>
      </c>
      <c r="CB2369" s="266">
        <f>(COUNTIFS(H2369:AL2369,"PN",H2371:AL2371,"&gt;=0.5",H2370:AL2370,"&gt;=1.5"))*0.5+COUNTIFS(H2369:AL2369,"PDD",H2371:AL2371,"&gt;=0.5",H2370:AL2370,"&gt;=1.5")*0.5</f>
        <v>0</v>
      </c>
      <c r="CC2369" s="273">
        <f>(COUNTIFS(H2369:AL2369,"TV",H2371:AL2371,"&gt;=10"))*0.5+(COUNTIFS(H2369:AL2369,"PMD",H2371:AL2371,"&gt;=2"))*0.5</f>
        <v>0</v>
      </c>
      <c r="CD2369" s="266">
        <f>(COUNTIFS(H2369:AL2369,"TVD",H2373:AL2373,"&gt;=6.5",H2371:AL2371,"&gt;=3.5"))*0.5</f>
        <v>0</v>
      </c>
      <c r="CE2369" s="266">
        <f>(COUNTIFS(H2369:AL2369,"PD",H2374:AL2374,"&gt;=10"))*0.5</f>
        <v>0</v>
      </c>
      <c r="CF2369" s="266">
        <f>(COUNTIFS(H2369:AL2369,"PDD",H2374:AL2374,"&gt;=3.5",H2375:AL2375,"&gt;=6.5")+COUNTIFS(H2369:AL2369,"PH",H2375:AL2375,"&gt;=0.5",H2374:AL2374,"&gt;=1.5")+COUNTIFS(H2369:AL2369,"PM",H2375:AL2375,"&gt;=0.5",H2374:AL2374,"&gt;=1.5"))*0.5</f>
        <v>0</v>
      </c>
      <c r="CG2369" s="266">
        <f>(COUNTIFS(H2369:AL2369,"DS",H2370:AL2370,"&gt;=2")+COUNTIFS(H2369:AL2369,"AL/DS",H2370:AL2370,"&gt;=2"))*0.5-IF(CN2369="VP",COUNTIFS($H$16:$AL$16,"SAT",H2369:AL2369,"DS",H2370:AL2370,"&gt;=2"))*0.5</f>
        <v>0</v>
      </c>
      <c r="CH2369" s="266">
        <f>(COUNTIFS(H2369:AL2369,"NS",H2371:AL2371,"&gt;=0.5",H2370:AL2370,"&gt;=1.5")+COUNTIFS(H2369:AL2369,"AL/NS",H2371:AL2371,"&gt;=0.5",H2370:AL2370,"&gt;=1.5")+COUNTIFS(H2369:AL2369,"NHD",H2371:AL2371,"&gt;=4.5",H2374:AL2374,"&gt;=2",H2370:AL2370,"&gt;=1.5"))*0.5</f>
        <v>4</v>
      </c>
      <c r="CI2369" s="266">
        <f>(COUNTIF(H2371:AL2371,"&gt;=10")+COUNTIFS(H2369:AL2369,"MD",H2371:AL2371,"&gt;=2")-COUNTIFS(H2369:AL2369,"TV",H2371:AL2371,"&gt;=10"))*0.5</f>
        <v>0</v>
      </c>
      <c r="CJ2369" s="266">
        <f>(COUNTIFS(H2369:AL2369,"D",H2373:AL2373,"&gt;=6.5",H2371:AL2371,"&gt;=3.5"))*0.5</f>
        <v>0.5</v>
      </c>
      <c r="CK2369" s="266">
        <f>(COUNTIF(H2374:AL2374,"&gt;=10")-COUNTIFS(H2369:AL2369,"PD",H2374:AL2374,"&gt;=10"))*0.5</f>
        <v>0</v>
      </c>
      <c r="CL2369" s="265">
        <f>(COUNTIFS(H2369:AL2369,"NHD",H2374:AL2374,"&gt;=3.5",H2375:AL2375,"&gt;=6.5")+COUNTIFS(H2369:AL2369,"BH",H2374:AL2374,"&gt;=1.5",H2375:AL2375,"&gt;=0.5")+COUNTIFS(H2369:AL2369,"BM",H2374:AL2374,"&gt;=1.5",H2375:AL2375,"&gt;=0.5")+COUNTIFS(H2369:AL2369,"D",H2374:AL2374,"&gt;=1.5",H2375:AL2375,"&gt;=0.5"))*0.5</f>
        <v>0</v>
      </c>
      <c r="CM2369" s="272"/>
      <c r="CN2369" s="264" t="s">
        <v>723</v>
      </c>
      <c r="CO2369" s="125">
        <f t="shared" ref="CO2369" si="806">+AM2369+AN2369+AO2369+AP2369+AQ2369+AR2369+AS2369+AU2369+BG2369</f>
        <v>26</v>
      </c>
      <c r="CP2369" s="225">
        <f>+SUM(I2370:I2375)-I2376</f>
        <v>10.5</v>
      </c>
      <c r="CQ2369" s="225">
        <f>+SUM(J2370:J2375)-J2376</f>
        <v>2</v>
      </c>
      <c r="CR2369" s="225">
        <f>+SUM(K2370:K2375)-K2376</f>
        <v>2</v>
      </c>
      <c r="CS2369" s="126"/>
      <c r="CT2369" s="126"/>
      <c r="CU2369" s="126"/>
      <c r="CV2369" s="126"/>
      <c r="CW2369" s="126"/>
      <c r="CX2369" s="126"/>
      <c r="CY2369" s="126"/>
      <c r="CZ2369" s="126"/>
      <c r="DA2369" s="126"/>
      <c r="DB2369" s="126"/>
      <c r="DC2369" s="126"/>
      <c r="DD2369" s="126"/>
      <c r="DE2369" s="126"/>
      <c r="DF2369" s="126" t="e">
        <f>+SUM(#REF!)</f>
        <v>#REF!</v>
      </c>
    </row>
    <row r="2370" spans="1:110" s="70" customFormat="1" ht="15" customHeight="1">
      <c r="A2370" s="228"/>
      <c r="B2370" s="248"/>
      <c r="C2370" s="436"/>
      <c r="D2370" s="237"/>
      <c r="E2370" s="237"/>
      <c r="F2370" s="242" t="s">
        <v>82</v>
      </c>
      <c r="G2370" s="71">
        <v>1.5</v>
      </c>
      <c r="H2370" s="83"/>
      <c r="I2370" s="83"/>
      <c r="J2370" s="83">
        <v>1.5</v>
      </c>
      <c r="K2370" s="83">
        <v>1.5</v>
      </c>
      <c r="L2370" s="83">
        <v>1.5</v>
      </c>
      <c r="M2370" s="83">
        <v>1.5</v>
      </c>
      <c r="N2370" s="83">
        <v>2</v>
      </c>
      <c r="O2370" s="83"/>
      <c r="P2370" s="83">
        <v>1.5</v>
      </c>
      <c r="Q2370" s="83">
        <v>1.5</v>
      </c>
      <c r="R2370" s="83">
        <v>1.5</v>
      </c>
      <c r="S2370" s="83"/>
      <c r="T2370" s="83"/>
      <c r="U2370" s="83"/>
      <c r="V2370" s="83"/>
      <c r="W2370" s="83"/>
      <c r="X2370" s="83"/>
      <c r="Y2370" s="83"/>
      <c r="Z2370" s="83"/>
      <c r="AA2370" s="83"/>
      <c r="AB2370" s="83"/>
      <c r="AC2370" s="79"/>
      <c r="AD2370" s="79"/>
      <c r="AE2370" s="79"/>
      <c r="AF2370" s="79"/>
      <c r="AG2370" s="79"/>
      <c r="AH2370" s="79"/>
      <c r="AI2370" s="79"/>
      <c r="AJ2370" s="79"/>
      <c r="AK2370" s="79"/>
      <c r="AL2370" s="79"/>
      <c r="AM2370" s="240"/>
      <c r="AN2370" s="240"/>
      <c r="AO2370" s="240"/>
      <c r="AP2370" s="240"/>
      <c r="AQ2370" s="240"/>
      <c r="AR2370" s="240"/>
      <c r="AS2370" s="240"/>
      <c r="AT2370" s="256"/>
      <c r="AU2370" s="256"/>
      <c r="AV2370" s="259"/>
      <c r="AW2370" s="259"/>
      <c r="AX2370" s="256"/>
      <c r="AY2370" s="256"/>
      <c r="AZ2370" s="256"/>
      <c r="BA2370" s="256"/>
      <c r="BB2370" s="256"/>
      <c r="BC2370" s="256"/>
      <c r="BD2370" s="256"/>
      <c r="BE2370" s="256"/>
      <c r="BF2370" s="256"/>
      <c r="BG2370" s="256"/>
      <c r="BH2370" s="256"/>
      <c r="BI2370" s="256"/>
      <c r="BJ2370" s="256"/>
      <c r="BK2370" s="256"/>
      <c r="BL2370" s="262"/>
      <c r="BM2370" s="262"/>
      <c r="BN2370" s="262"/>
      <c r="BO2370" s="262"/>
      <c r="BP2370" s="262"/>
      <c r="BQ2370" s="262"/>
      <c r="BR2370" s="270"/>
      <c r="BS2370" s="270"/>
      <c r="BT2370" s="270"/>
      <c r="BU2370" s="270"/>
      <c r="BV2370" s="270"/>
      <c r="BW2370" s="270"/>
      <c r="BX2370" s="256"/>
      <c r="BY2370" s="256"/>
      <c r="BZ2370" s="256"/>
      <c r="CA2370" s="267"/>
      <c r="CB2370" s="267"/>
      <c r="CC2370" s="274"/>
      <c r="CD2370" s="267"/>
      <c r="CE2370" s="267"/>
      <c r="CF2370" s="267"/>
      <c r="CG2370" s="267"/>
      <c r="CH2370" s="267"/>
      <c r="CI2370" s="267"/>
      <c r="CJ2370" s="267"/>
      <c r="CK2370" s="267"/>
      <c r="CL2370" s="265"/>
      <c r="CM2370" s="272"/>
      <c r="CN2370" s="264"/>
      <c r="CO2370" s="125"/>
      <c r="CP2370" s="226"/>
      <c r="CQ2370" s="226"/>
      <c r="CR2370" s="226"/>
      <c r="CS2370" s="126"/>
      <c r="CT2370" s="126"/>
      <c r="CU2370" s="126"/>
      <c r="CV2370" s="126"/>
      <c r="CW2370" s="126"/>
      <c r="CX2370" s="126"/>
      <c r="CY2370" s="126"/>
      <c r="CZ2370" s="126"/>
      <c r="DA2370" s="126"/>
      <c r="DB2370" s="126"/>
      <c r="DC2370" s="126"/>
      <c r="DD2370" s="126"/>
      <c r="DE2370" s="126"/>
      <c r="DF2370" s="126"/>
    </row>
    <row r="2371" spans="1:110" s="70" customFormat="1" ht="15" customHeight="1">
      <c r="A2371" s="228"/>
      <c r="B2371" s="248"/>
      <c r="C2371" s="436"/>
      <c r="D2371" s="237"/>
      <c r="E2371" s="237"/>
      <c r="F2371" s="243"/>
      <c r="G2371" s="72">
        <v>2</v>
      </c>
      <c r="H2371" s="84"/>
      <c r="I2371" s="84">
        <v>4</v>
      </c>
      <c r="J2371" s="84">
        <v>0.5</v>
      </c>
      <c r="K2371" s="84">
        <v>0.5</v>
      </c>
      <c r="L2371" s="84">
        <v>0.5</v>
      </c>
      <c r="M2371" s="84">
        <v>0.5</v>
      </c>
      <c r="N2371" s="84">
        <v>0.5</v>
      </c>
      <c r="O2371" s="84"/>
      <c r="P2371" s="84">
        <v>0.5</v>
      </c>
      <c r="Q2371" s="84">
        <v>0.5</v>
      </c>
      <c r="R2371" s="84">
        <v>0.5</v>
      </c>
      <c r="S2371" s="84"/>
      <c r="T2371" s="84"/>
      <c r="U2371" s="84"/>
      <c r="V2371" s="84"/>
      <c r="W2371" s="84"/>
      <c r="X2371" s="84"/>
      <c r="Y2371" s="84"/>
      <c r="Z2371" s="84"/>
      <c r="AA2371" s="84"/>
      <c r="AB2371" s="84"/>
      <c r="AC2371" s="80"/>
      <c r="AD2371" s="80"/>
      <c r="AE2371" s="80"/>
      <c r="AF2371" s="80"/>
      <c r="AG2371" s="80"/>
      <c r="AH2371" s="80"/>
      <c r="AI2371" s="80"/>
      <c r="AJ2371" s="80"/>
      <c r="AK2371" s="80"/>
      <c r="AL2371" s="80"/>
      <c r="AM2371" s="240"/>
      <c r="AN2371" s="240"/>
      <c r="AO2371" s="240"/>
      <c r="AP2371" s="240"/>
      <c r="AQ2371" s="240"/>
      <c r="AR2371" s="240"/>
      <c r="AS2371" s="240"/>
      <c r="AT2371" s="256"/>
      <c r="AU2371" s="256"/>
      <c r="AV2371" s="259"/>
      <c r="AW2371" s="259"/>
      <c r="AX2371" s="256"/>
      <c r="AY2371" s="256"/>
      <c r="AZ2371" s="256"/>
      <c r="BA2371" s="256"/>
      <c r="BB2371" s="256"/>
      <c r="BC2371" s="256"/>
      <c r="BD2371" s="256"/>
      <c r="BE2371" s="256"/>
      <c r="BF2371" s="256"/>
      <c r="BG2371" s="256"/>
      <c r="BH2371" s="256"/>
      <c r="BI2371" s="256"/>
      <c r="BJ2371" s="256"/>
      <c r="BK2371" s="256"/>
      <c r="BL2371" s="262"/>
      <c r="BM2371" s="262"/>
      <c r="BN2371" s="262"/>
      <c r="BO2371" s="262"/>
      <c r="BP2371" s="262"/>
      <c r="BQ2371" s="262"/>
      <c r="BR2371" s="270"/>
      <c r="BS2371" s="270"/>
      <c r="BT2371" s="270"/>
      <c r="BU2371" s="270"/>
      <c r="BV2371" s="270"/>
      <c r="BW2371" s="270"/>
      <c r="BX2371" s="256"/>
      <c r="BY2371" s="256"/>
      <c r="BZ2371" s="256"/>
      <c r="CA2371" s="267"/>
      <c r="CB2371" s="267"/>
      <c r="CC2371" s="274"/>
      <c r="CD2371" s="267"/>
      <c r="CE2371" s="267"/>
      <c r="CF2371" s="267"/>
      <c r="CG2371" s="267"/>
      <c r="CH2371" s="267"/>
      <c r="CI2371" s="267"/>
      <c r="CJ2371" s="267"/>
      <c r="CK2371" s="267"/>
      <c r="CL2371" s="265"/>
      <c r="CM2371" s="272"/>
      <c r="CN2371" s="264"/>
      <c r="CO2371" s="125"/>
      <c r="CP2371" s="226"/>
      <c r="CQ2371" s="226"/>
      <c r="CR2371" s="226"/>
      <c r="CS2371" s="126"/>
      <c r="CT2371" s="126"/>
      <c r="CU2371" s="126"/>
      <c r="CV2371" s="126"/>
      <c r="CW2371" s="126"/>
      <c r="CX2371" s="126"/>
      <c r="CY2371" s="126"/>
      <c r="CZ2371" s="126"/>
      <c r="DA2371" s="126"/>
      <c r="DB2371" s="126"/>
      <c r="DC2371" s="126"/>
      <c r="DD2371" s="126"/>
      <c r="DE2371" s="126"/>
      <c r="DF2371" s="126"/>
    </row>
    <row r="2372" spans="1:110" s="70" customFormat="1" ht="15" customHeight="1">
      <c r="A2372" s="228"/>
      <c r="B2372" s="248"/>
      <c r="C2372" s="436"/>
      <c r="D2372" s="237"/>
      <c r="E2372" s="237"/>
      <c r="F2372" s="243"/>
      <c r="G2372" s="72">
        <v>2.1</v>
      </c>
      <c r="H2372" s="84"/>
      <c r="I2372" s="84"/>
      <c r="J2372" s="84"/>
      <c r="K2372" s="84"/>
      <c r="L2372" s="84"/>
      <c r="M2372" s="84"/>
      <c r="N2372" s="84"/>
      <c r="O2372" s="84"/>
      <c r="P2372" s="84"/>
      <c r="Q2372" s="84"/>
      <c r="R2372" s="84"/>
      <c r="S2372" s="84"/>
      <c r="T2372" s="84"/>
      <c r="U2372" s="84"/>
      <c r="V2372" s="84"/>
      <c r="W2372" s="84"/>
      <c r="X2372" s="84"/>
      <c r="Y2372" s="84"/>
      <c r="Z2372" s="84"/>
      <c r="AA2372" s="84"/>
      <c r="AB2372" s="84"/>
      <c r="AC2372" s="80"/>
      <c r="AD2372" s="80"/>
      <c r="AE2372" s="80"/>
      <c r="AF2372" s="80"/>
      <c r="AG2372" s="80"/>
      <c r="AH2372" s="80"/>
      <c r="AI2372" s="80"/>
      <c r="AJ2372" s="80"/>
      <c r="AK2372" s="80"/>
      <c r="AL2372" s="80"/>
      <c r="AM2372" s="240"/>
      <c r="AN2372" s="240"/>
      <c r="AO2372" s="240"/>
      <c r="AP2372" s="240"/>
      <c r="AQ2372" s="240"/>
      <c r="AR2372" s="240"/>
      <c r="AS2372" s="240"/>
      <c r="AT2372" s="256"/>
      <c r="AU2372" s="256"/>
      <c r="AV2372" s="259"/>
      <c r="AW2372" s="259"/>
      <c r="AX2372" s="256"/>
      <c r="AY2372" s="256"/>
      <c r="AZ2372" s="256"/>
      <c r="BA2372" s="256"/>
      <c r="BB2372" s="256"/>
      <c r="BC2372" s="256"/>
      <c r="BD2372" s="256"/>
      <c r="BE2372" s="256"/>
      <c r="BF2372" s="256"/>
      <c r="BG2372" s="256"/>
      <c r="BH2372" s="256"/>
      <c r="BI2372" s="256"/>
      <c r="BJ2372" s="256"/>
      <c r="BK2372" s="256"/>
      <c r="BL2372" s="262"/>
      <c r="BM2372" s="262"/>
      <c r="BN2372" s="262"/>
      <c r="BO2372" s="262"/>
      <c r="BP2372" s="262"/>
      <c r="BQ2372" s="262"/>
      <c r="BR2372" s="270"/>
      <c r="BS2372" s="270"/>
      <c r="BT2372" s="270"/>
      <c r="BU2372" s="270"/>
      <c r="BV2372" s="270"/>
      <c r="BW2372" s="270"/>
      <c r="BX2372" s="256"/>
      <c r="BY2372" s="256"/>
      <c r="BZ2372" s="256"/>
      <c r="CA2372" s="267"/>
      <c r="CB2372" s="267"/>
      <c r="CC2372" s="274"/>
      <c r="CD2372" s="267"/>
      <c r="CE2372" s="267"/>
      <c r="CF2372" s="267"/>
      <c r="CG2372" s="267"/>
      <c r="CH2372" s="267"/>
      <c r="CI2372" s="267"/>
      <c r="CJ2372" s="267"/>
      <c r="CK2372" s="267"/>
      <c r="CL2372" s="265"/>
      <c r="CM2372" s="272"/>
      <c r="CN2372" s="264"/>
      <c r="CO2372" s="125"/>
      <c r="CP2372" s="226"/>
      <c r="CQ2372" s="226"/>
      <c r="CR2372" s="226"/>
      <c r="CS2372" s="126"/>
      <c r="CT2372" s="126"/>
      <c r="CU2372" s="126"/>
      <c r="CV2372" s="126"/>
      <c r="CW2372" s="126"/>
      <c r="CX2372" s="126"/>
      <c r="CY2372" s="126"/>
      <c r="CZ2372" s="126"/>
      <c r="DA2372" s="126"/>
      <c r="DB2372" s="126"/>
      <c r="DC2372" s="126"/>
      <c r="DD2372" s="126"/>
      <c r="DE2372" s="126"/>
      <c r="DF2372" s="126"/>
    </row>
    <row r="2373" spans="1:110" s="70" customFormat="1" ht="15" customHeight="1">
      <c r="A2373" s="228"/>
      <c r="B2373" s="248"/>
      <c r="C2373" s="436"/>
      <c r="D2373" s="237"/>
      <c r="E2373" s="237"/>
      <c r="F2373" s="243"/>
      <c r="G2373" s="72">
        <v>2.7</v>
      </c>
      <c r="H2373" s="84"/>
      <c r="I2373" s="84">
        <v>6.5</v>
      </c>
      <c r="J2373" s="84"/>
      <c r="K2373" s="84"/>
      <c r="L2373" s="84"/>
      <c r="M2373" s="84"/>
      <c r="N2373" s="84"/>
      <c r="O2373" s="84"/>
      <c r="P2373" s="84"/>
      <c r="Q2373" s="84"/>
      <c r="R2373" s="84"/>
      <c r="S2373" s="84"/>
      <c r="T2373" s="84"/>
      <c r="U2373" s="84"/>
      <c r="V2373" s="84"/>
      <c r="W2373" s="84"/>
      <c r="X2373" s="84"/>
      <c r="Y2373" s="84"/>
      <c r="Z2373" s="84"/>
      <c r="AA2373" s="84"/>
      <c r="AB2373" s="84"/>
      <c r="AC2373" s="80"/>
      <c r="AD2373" s="80"/>
      <c r="AE2373" s="80"/>
      <c r="AF2373" s="80"/>
      <c r="AG2373" s="80"/>
      <c r="AH2373" s="80"/>
      <c r="AI2373" s="80"/>
      <c r="AJ2373" s="80"/>
      <c r="AK2373" s="80"/>
      <c r="AL2373" s="80"/>
      <c r="AM2373" s="240"/>
      <c r="AN2373" s="240"/>
      <c r="AO2373" s="240"/>
      <c r="AP2373" s="240"/>
      <c r="AQ2373" s="240"/>
      <c r="AR2373" s="240"/>
      <c r="AS2373" s="240"/>
      <c r="AT2373" s="256"/>
      <c r="AU2373" s="256"/>
      <c r="AV2373" s="259"/>
      <c r="AW2373" s="259"/>
      <c r="AX2373" s="256"/>
      <c r="AY2373" s="256"/>
      <c r="AZ2373" s="256"/>
      <c r="BA2373" s="256"/>
      <c r="BB2373" s="256"/>
      <c r="BC2373" s="256"/>
      <c r="BD2373" s="256"/>
      <c r="BE2373" s="256"/>
      <c r="BF2373" s="256"/>
      <c r="BG2373" s="256"/>
      <c r="BH2373" s="256"/>
      <c r="BI2373" s="256"/>
      <c r="BJ2373" s="256"/>
      <c r="BK2373" s="256"/>
      <c r="BL2373" s="262"/>
      <c r="BM2373" s="262"/>
      <c r="BN2373" s="262"/>
      <c r="BO2373" s="262"/>
      <c r="BP2373" s="262"/>
      <c r="BQ2373" s="262"/>
      <c r="BR2373" s="270"/>
      <c r="BS2373" s="270"/>
      <c r="BT2373" s="270"/>
      <c r="BU2373" s="270"/>
      <c r="BV2373" s="270"/>
      <c r="BW2373" s="270"/>
      <c r="BX2373" s="256"/>
      <c r="BY2373" s="256"/>
      <c r="BZ2373" s="256"/>
      <c r="CA2373" s="267"/>
      <c r="CB2373" s="267"/>
      <c r="CC2373" s="274"/>
      <c r="CD2373" s="267"/>
      <c r="CE2373" s="267"/>
      <c r="CF2373" s="267"/>
      <c r="CG2373" s="267"/>
      <c r="CH2373" s="267"/>
      <c r="CI2373" s="267"/>
      <c r="CJ2373" s="267"/>
      <c r="CK2373" s="267"/>
      <c r="CL2373" s="265"/>
      <c r="CM2373" s="272"/>
      <c r="CN2373" s="264"/>
      <c r="CO2373" s="125"/>
      <c r="CP2373" s="226"/>
      <c r="CQ2373" s="226"/>
      <c r="CR2373" s="226"/>
      <c r="CS2373" s="126"/>
      <c r="CT2373" s="126"/>
      <c r="CU2373" s="126"/>
      <c r="CV2373" s="126"/>
      <c r="CW2373" s="126"/>
      <c r="CX2373" s="126"/>
      <c r="CY2373" s="126"/>
      <c r="CZ2373" s="126"/>
      <c r="DA2373" s="126"/>
      <c r="DB2373" s="126"/>
      <c r="DC2373" s="126"/>
      <c r="DD2373" s="126"/>
      <c r="DE2373" s="126"/>
      <c r="DF2373" s="126"/>
    </row>
    <row r="2374" spans="1:110" s="70" customFormat="1" ht="15" customHeight="1">
      <c r="A2374" s="228"/>
      <c r="B2374" s="248"/>
      <c r="C2374" s="436"/>
      <c r="D2374" s="237"/>
      <c r="E2374" s="237"/>
      <c r="F2374" s="243"/>
      <c r="G2374" s="72">
        <v>3</v>
      </c>
      <c r="H2374" s="84"/>
      <c r="I2374" s="84"/>
      <c r="J2374" s="84"/>
      <c r="K2374" s="84"/>
      <c r="L2374" s="84"/>
      <c r="M2374" s="84"/>
      <c r="N2374" s="84"/>
      <c r="O2374" s="84"/>
      <c r="P2374" s="84"/>
      <c r="Q2374" s="84"/>
      <c r="R2374" s="84"/>
      <c r="S2374" s="84"/>
      <c r="T2374" s="84"/>
      <c r="U2374" s="84"/>
      <c r="V2374" s="84"/>
      <c r="W2374" s="84"/>
      <c r="X2374" s="84"/>
      <c r="Y2374" s="84"/>
      <c r="Z2374" s="84"/>
      <c r="AA2374" s="84"/>
      <c r="AB2374" s="84"/>
      <c r="AC2374" s="80"/>
      <c r="AD2374" s="80"/>
      <c r="AE2374" s="80"/>
      <c r="AF2374" s="80"/>
      <c r="AG2374" s="80"/>
      <c r="AH2374" s="80"/>
      <c r="AI2374" s="80"/>
      <c r="AJ2374" s="80"/>
      <c r="AK2374" s="80"/>
      <c r="AL2374" s="80"/>
      <c r="AM2374" s="240"/>
      <c r="AN2374" s="240"/>
      <c r="AO2374" s="240"/>
      <c r="AP2374" s="240"/>
      <c r="AQ2374" s="240"/>
      <c r="AR2374" s="240"/>
      <c r="AS2374" s="240"/>
      <c r="AT2374" s="256"/>
      <c r="AU2374" s="256"/>
      <c r="AV2374" s="259"/>
      <c r="AW2374" s="259"/>
      <c r="AX2374" s="256"/>
      <c r="AY2374" s="256"/>
      <c r="AZ2374" s="256"/>
      <c r="BA2374" s="256"/>
      <c r="BB2374" s="256"/>
      <c r="BC2374" s="256"/>
      <c r="BD2374" s="256"/>
      <c r="BE2374" s="256"/>
      <c r="BF2374" s="256"/>
      <c r="BG2374" s="256"/>
      <c r="BH2374" s="256"/>
      <c r="BI2374" s="256"/>
      <c r="BJ2374" s="256"/>
      <c r="BK2374" s="256"/>
      <c r="BL2374" s="262"/>
      <c r="BM2374" s="262"/>
      <c r="BN2374" s="262"/>
      <c r="BO2374" s="262"/>
      <c r="BP2374" s="262"/>
      <c r="BQ2374" s="262"/>
      <c r="BR2374" s="270"/>
      <c r="BS2374" s="270"/>
      <c r="BT2374" s="270"/>
      <c r="BU2374" s="270"/>
      <c r="BV2374" s="270"/>
      <c r="BW2374" s="270"/>
      <c r="BX2374" s="256"/>
      <c r="BY2374" s="256"/>
      <c r="BZ2374" s="256"/>
      <c r="CA2374" s="267"/>
      <c r="CB2374" s="267"/>
      <c r="CC2374" s="274"/>
      <c r="CD2374" s="267"/>
      <c r="CE2374" s="267"/>
      <c r="CF2374" s="267"/>
      <c r="CG2374" s="267"/>
      <c r="CH2374" s="267"/>
      <c r="CI2374" s="267"/>
      <c r="CJ2374" s="267"/>
      <c r="CK2374" s="267"/>
      <c r="CL2374" s="265"/>
      <c r="CM2374" s="272"/>
      <c r="CN2374" s="264"/>
      <c r="CO2374" s="125"/>
      <c r="CP2374" s="226"/>
      <c r="CQ2374" s="226"/>
      <c r="CR2374" s="226"/>
      <c r="CS2374" s="126"/>
      <c r="CT2374" s="126"/>
      <c r="CU2374" s="126"/>
      <c r="CV2374" s="126"/>
      <c r="CW2374" s="126"/>
      <c r="CX2374" s="126"/>
      <c r="CY2374" s="126"/>
      <c r="CZ2374" s="126"/>
      <c r="DA2374" s="126"/>
      <c r="DB2374" s="126"/>
      <c r="DC2374" s="126"/>
      <c r="DD2374" s="126"/>
      <c r="DE2374" s="126"/>
      <c r="DF2374" s="126"/>
    </row>
    <row r="2375" spans="1:110" s="70" customFormat="1" ht="15" customHeight="1">
      <c r="A2375" s="228"/>
      <c r="B2375" s="248"/>
      <c r="C2375" s="436"/>
      <c r="D2375" s="237"/>
      <c r="E2375" s="237"/>
      <c r="F2375" s="244"/>
      <c r="G2375" s="73">
        <v>3.9</v>
      </c>
      <c r="H2375" s="85"/>
      <c r="I2375" s="85"/>
      <c r="J2375" s="85"/>
      <c r="K2375" s="85"/>
      <c r="L2375" s="85"/>
      <c r="M2375" s="85"/>
      <c r="N2375" s="85"/>
      <c r="O2375" s="85"/>
      <c r="P2375" s="85"/>
      <c r="Q2375" s="85"/>
      <c r="R2375" s="85"/>
      <c r="S2375" s="85"/>
      <c r="T2375" s="85"/>
      <c r="U2375" s="85"/>
      <c r="V2375" s="85"/>
      <c r="W2375" s="85"/>
      <c r="X2375" s="85"/>
      <c r="Y2375" s="85"/>
      <c r="Z2375" s="85"/>
      <c r="AA2375" s="85"/>
      <c r="AB2375" s="85"/>
      <c r="AC2375" s="81"/>
      <c r="AD2375" s="81"/>
      <c r="AE2375" s="81"/>
      <c r="AF2375" s="81"/>
      <c r="AG2375" s="81"/>
      <c r="AH2375" s="81"/>
      <c r="AI2375" s="81"/>
      <c r="AJ2375" s="81"/>
      <c r="AK2375" s="81"/>
      <c r="AL2375" s="81"/>
      <c r="AM2375" s="240"/>
      <c r="AN2375" s="240"/>
      <c r="AO2375" s="240"/>
      <c r="AP2375" s="240"/>
      <c r="AQ2375" s="240"/>
      <c r="AR2375" s="240"/>
      <c r="AS2375" s="240"/>
      <c r="AT2375" s="256"/>
      <c r="AU2375" s="256"/>
      <c r="AV2375" s="259"/>
      <c r="AW2375" s="259"/>
      <c r="AX2375" s="256"/>
      <c r="AY2375" s="256"/>
      <c r="AZ2375" s="256"/>
      <c r="BA2375" s="256"/>
      <c r="BB2375" s="256"/>
      <c r="BC2375" s="256"/>
      <c r="BD2375" s="256"/>
      <c r="BE2375" s="256"/>
      <c r="BF2375" s="256"/>
      <c r="BG2375" s="256"/>
      <c r="BH2375" s="256"/>
      <c r="BI2375" s="256"/>
      <c r="BJ2375" s="256"/>
      <c r="BK2375" s="256"/>
      <c r="BL2375" s="262"/>
      <c r="BM2375" s="262"/>
      <c r="BN2375" s="262"/>
      <c r="BO2375" s="262"/>
      <c r="BP2375" s="262"/>
      <c r="BQ2375" s="262"/>
      <c r="BR2375" s="270"/>
      <c r="BS2375" s="270"/>
      <c r="BT2375" s="270"/>
      <c r="BU2375" s="270"/>
      <c r="BV2375" s="270"/>
      <c r="BW2375" s="270"/>
      <c r="BX2375" s="256"/>
      <c r="BY2375" s="256"/>
      <c r="BZ2375" s="256"/>
      <c r="CA2375" s="267"/>
      <c r="CB2375" s="267"/>
      <c r="CC2375" s="274"/>
      <c r="CD2375" s="267"/>
      <c r="CE2375" s="267"/>
      <c r="CF2375" s="267"/>
      <c r="CG2375" s="267"/>
      <c r="CH2375" s="267"/>
      <c r="CI2375" s="267"/>
      <c r="CJ2375" s="267"/>
      <c r="CK2375" s="267"/>
      <c r="CL2375" s="265"/>
      <c r="CM2375" s="272"/>
      <c r="CN2375" s="264"/>
      <c r="CO2375" s="125"/>
      <c r="CP2375" s="226"/>
      <c r="CQ2375" s="226"/>
      <c r="CR2375" s="226"/>
      <c r="CS2375" s="126"/>
      <c r="CT2375" s="126"/>
      <c r="CU2375" s="126"/>
      <c r="CV2375" s="126"/>
      <c r="CW2375" s="126"/>
      <c r="CX2375" s="126"/>
      <c r="CY2375" s="126"/>
      <c r="CZ2375" s="126"/>
      <c r="DA2375" s="126"/>
      <c r="DB2375" s="126"/>
      <c r="DC2375" s="126"/>
      <c r="DD2375" s="126"/>
      <c r="DE2375" s="126"/>
      <c r="DF2375" s="126"/>
    </row>
    <row r="2376" spans="1:110" s="70" customFormat="1" ht="15" customHeight="1">
      <c r="A2376" s="229"/>
      <c r="B2376" s="249"/>
      <c r="C2376" s="437"/>
      <c r="D2376" s="238"/>
      <c r="E2376" s="238"/>
      <c r="F2376" s="245" t="s">
        <v>83</v>
      </c>
      <c r="G2376" s="246"/>
      <c r="H2376" s="82"/>
      <c r="I2376" s="82"/>
      <c r="J2376" s="82"/>
      <c r="K2376" s="82"/>
      <c r="L2376" s="82"/>
      <c r="M2376" s="82"/>
      <c r="N2376" s="82"/>
      <c r="O2376" s="82"/>
      <c r="P2376" s="82"/>
      <c r="Q2376" s="82"/>
      <c r="R2376" s="82"/>
      <c r="S2376" s="82"/>
      <c r="T2376" s="82"/>
      <c r="U2376" s="82"/>
      <c r="V2376" s="82"/>
      <c r="W2376" s="82"/>
      <c r="X2376" s="82"/>
      <c r="Y2376" s="82"/>
      <c r="Z2376" s="82"/>
      <c r="AA2376" s="82"/>
      <c r="AB2376" s="82"/>
      <c r="AC2376" s="35"/>
      <c r="AD2376" s="35"/>
      <c r="AE2376" s="35"/>
      <c r="AF2376" s="35"/>
      <c r="AG2376" s="35"/>
      <c r="AH2376" s="35"/>
      <c r="AI2376" s="35"/>
      <c r="AJ2376" s="35"/>
      <c r="AK2376" s="35"/>
      <c r="AL2376" s="35"/>
      <c r="AM2376" s="241"/>
      <c r="AN2376" s="241"/>
      <c r="AO2376" s="241"/>
      <c r="AP2376" s="241"/>
      <c r="AQ2376" s="241"/>
      <c r="AR2376" s="241"/>
      <c r="AS2376" s="241"/>
      <c r="AT2376" s="257"/>
      <c r="AU2376" s="257"/>
      <c r="AV2376" s="260"/>
      <c r="AW2376" s="260"/>
      <c r="AX2376" s="257"/>
      <c r="AY2376" s="257"/>
      <c r="AZ2376" s="257"/>
      <c r="BA2376" s="257"/>
      <c r="BB2376" s="257"/>
      <c r="BC2376" s="257"/>
      <c r="BD2376" s="257"/>
      <c r="BE2376" s="257"/>
      <c r="BF2376" s="257"/>
      <c r="BG2376" s="257"/>
      <c r="BH2376" s="257"/>
      <c r="BI2376" s="257"/>
      <c r="BJ2376" s="257"/>
      <c r="BK2376" s="257"/>
      <c r="BL2376" s="263"/>
      <c r="BM2376" s="263"/>
      <c r="BN2376" s="263"/>
      <c r="BO2376" s="263"/>
      <c r="BP2376" s="263"/>
      <c r="BQ2376" s="263"/>
      <c r="BR2376" s="271"/>
      <c r="BS2376" s="271"/>
      <c r="BT2376" s="271"/>
      <c r="BU2376" s="271"/>
      <c r="BV2376" s="271"/>
      <c r="BW2376" s="271"/>
      <c r="BX2376" s="257"/>
      <c r="BY2376" s="257"/>
      <c r="BZ2376" s="257"/>
      <c r="CA2376" s="268"/>
      <c r="CB2376" s="268"/>
      <c r="CC2376" s="275"/>
      <c r="CD2376" s="268"/>
      <c r="CE2376" s="268"/>
      <c r="CF2376" s="268"/>
      <c r="CG2376" s="268"/>
      <c r="CH2376" s="268"/>
      <c r="CI2376" s="268"/>
      <c r="CJ2376" s="268"/>
      <c r="CK2376" s="268"/>
      <c r="CL2376" s="265"/>
      <c r="CM2376" s="272"/>
      <c r="CN2376" s="264"/>
      <c r="CO2376" s="125"/>
      <c r="CP2376" s="226"/>
      <c r="CQ2376" s="226"/>
      <c r="CR2376" s="226"/>
      <c r="CS2376" s="126"/>
      <c r="CT2376" s="126"/>
      <c r="CU2376" s="126"/>
      <c r="CV2376" s="126"/>
      <c r="CW2376" s="126"/>
      <c r="CX2376" s="126"/>
      <c r="CY2376" s="126"/>
      <c r="CZ2376" s="126"/>
      <c r="DA2376" s="126"/>
      <c r="DB2376" s="126"/>
      <c r="DC2376" s="126"/>
      <c r="DD2376" s="126"/>
      <c r="DE2376" s="126"/>
      <c r="DF2376" s="126"/>
    </row>
    <row r="2377" spans="1:110" s="120" customFormat="1" ht="15" customHeight="1">
      <c r="A2377" s="227">
        <f t="shared" si="798"/>
        <v>295</v>
      </c>
      <c r="B2377" s="462" t="s">
        <v>1131</v>
      </c>
      <c r="C2377" s="443" t="s">
        <v>1135</v>
      </c>
      <c r="D2377" s="236">
        <v>44618</v>
      </c>
      <c r="E2377" s="236" t="s">
        <v>277</v>
      </c>
      <c r="F2377" s="253" t="s">
        <v>80</v>
      </c>
      <c r="G2377" s="254"/>
      <c r="H2377" s="82" t="s">
        <v>69</v>
      </c>
      <c r="I2377" s="82" t="s">
        <v>973</v>
      </c>
      <c r="J2377" s="82" t="s">
        <v>61</v>
      </c>
      <c r="K2377" s="82" t="s">
        <v>61</v>
      </c>
      <c r="L2377" s="82" t="s">
        <v>61</v>
      </c>
      <c r="M2377" s="82" t="s">
        <v>61</v>
      </c>
      <c r="N2377" s="82" t="s">
        <v>61</v>
      </c>
      <c r="O2377" s="82"/>
      <c r="P2377" s="82" t="s">
        <v>61</v>
      </c>
      <c r="Q2377" s="82" t="s">
        <v>61</v>
      </c>
      <c r="R2377" s="82" t="s">
        <v>61</v>
      </c>
      <c r="S2377" s="82" t="s">
        <v>61</v>
      </c>
      <c r="T2377" s="82" t="s">
        <v>61</v>
      </c>
      <c r="U2377" s="82" t="s">
        <v>61</v>
      </c>
      <c r="V2377" s="82"/>
      <c r="W2377" s="82" t="s">
        <v>67</v>
      </c>
      <c r="X2377" s="82" t="s">
        <v>67</v>
      </c>
      <c r="Y2377" s="82" t="s">
        <v>67</v>
      </c>
      <c r="Z2377" s="82" t="s">
        <v>60</v>
      </c>
      <c r="AA2377" s="82" t="s">
        <v>60</v>
      </c>
      <c r="AB2377" s="82" t="s">
        <v>60</v>
      </c>
      <c r="AC2377" s="82"/>
      <c r="AD2377" s="82" t="s">
        <v>60</v>
      </c>
      <c r="AE2377" s="82" t="s">
        <v>60</v>
      </c>
      <c r="AF2377" s="82" t="s">
        <v>60</v>
      </c>
      <c r="AG2377" s="82" t="s">
        <v>60</v>
      </c>
      <c r="AH2377" s="82" t="s">
        <v>60</v>
      </c>
      <c r="AI2377" s="82" t="s">
        <v>1471</v>
      </c>
      <c r="AJ2377" s="82"/>
      <c r="AK2377" s="82" t="s">
        <v>61</v>
      </c>
      <c r="AL2377" s="82" t="s">
        <v>61</v>
      </c>
      <c r="AM2377" s="239">
        <f>COUNTIF(H2377:AL2377,"PH")+COUNTIF(H2377:AL2377,"PH/L")+COUNTIF(H2377:AL2377,"PM")</f>
        <v>0</v>
      </c>
      <c r="AN2377" s="239">
        <f>COUNTIF(H2377:AL2377,"PD")+COUNTIF(H2377:AL2377,"PDD")+COUNTIF(H2377:AL2377,"P/DS")/2+COUNTIF(H2377:AL2377,"PMD")</f>
        <v>0</v>
      </c>
      <c r="AO2377" s="239">
        <f>COUNTIF(H2377:AL2377,"PN")+COUNTIF(H2377:AL2377,"P/NS")/2+COUNTIF(H2377:AL2377,"PH")+COUNTIF(H2377:AL2377,"PH/F")/2+COUNTIF(H2377:AL2377,"PH/L")/2+COUNTIF(H2377:AL2377,"PM")</f>
        <v>0</v>
      </c>
      <c r="AP2377" s="239">
        <f>COUNTIF(H2377:AL2377,"BH")+COUNTIF(H2377:AL2377,"AL/BL")+COUNTIF(H2377:AL2377,"UL/BL")+COUNTIF(H2377:AL2377,"BM")</f>
        <v>0</v>
      </c>
      <c r="AQ2377" s="239">
        <f>COUNTIF(H2377:AL2377,"DS")+COUNTIF(H2377:AL2377,"AL/DS")/2+COUNTIF(H2377:AL2377,"UL/DS")/2+COUNTIF(H2377:AL2377,"CT")+COUNTIF(H2377:AL2377,"MD")</f>
        <v>8.5</v>
      </c>
      <c r="AR2377" s="239">
        <f>COUNTIF(H2377:AL2377,"NS")+COUNTIF(H2377:AL2377,"AL/NS")/2+COUNTIF(H2377:AL2377,"UL/NS")/2+COUNTIF(H2377:AL2377,"BH")+COUNTIF(H2377:AL2377,"AL/BF")/2+COUNTIF(H2377:AL2377,"AL/BL")/2+COUNTIF(H2377:AL2377,"UL/BL")/2+COUNTIF(H2377:AL2377,"UL/BF")/2+COUNTIF(H2377:AL2377,"BM")</f>
        <v>13</v>
      </c>
      <c r="AS2377" s="239">
        <f>COUNTIF(H2377:AL2377,"AL")+COUNTIF(H2377:AL2377,"AL/DS")/2+COUNTIF(H2377:AL2377,"AL/NS")/2+COUNTIF(H2377:AL2377,"NH")+COUNTIF(H2377:AL2377,"SL")+COUNTIF(H2377:AL2377,"NHD")+COUNTIF(H2377:AL2377,"B")+COUNTIF(H2377:AL2377,"HL")+COUNTIF(H2377:AL2377,"AL/BF")/2+COUNTIF(H2377:AL2377,"AL/BL")/2</f>
        <v>4</v>
      </c>
      <c r="AT2377" s="255">
        <f>COUNTIF(H2377:AL2377,"PD")+COUNTIF(H2377:AL2377,"PN")+COUNTIF(H2377:AL2377,"P/DS")/2+COUNTIF(H2377:AL2377,"P/NS")/2+COUNTIF(H2377:AL2377,"DS")+COUNTIF(H2377:AL2377,"NS")+COUNTIF(H2377:AL2377,"AL")+COUNTIF(H2377:AL2377,"AL/DS")+COUNTIF(H2377:AL2377,"AL/NS")+COUNTIF(H2377:AL2377,"NH")+COUNTIF(H2377:AL2377,"SL")+COUNTIF(H2377:AL2377,"UL/DS")/2+COUNTIF(H2377:AL2377,"UL/NS")/2+COUNTIF(H2377:AL2377,"CT")+COUNTIF(H2377:AL2377,"NHD")+COUNTIF(H2377:AL2377,"PDD")+COUNTIF(H2377:AL2377,"B")+COUNTIF(H2377:AL2377,"HL")+COUNTIF(H2377:AL2377,"PH")+COUNTIF(H2377:AL2377,"BH")+COUNTIF(H2377:AL2377,"AL/BF")+COUNTIF(H2377:AL2377,"AL/BL")+COUNTIF(H2377:AL2377,"UL/BF")/2+COUNTIF(H2377:AL2377,"UL/BL")/2+COUNTIF(H2377:AL2377,"PH/F")/2+COUNTIF(H2377:AL2377,"PH/L")/2+COUNTIF(H2377:AL2377,"MD")+COUNTIF(H2377:AL2377,"PMD")+COUNTIF(H2377:AL2377,"PM")+COUNTIF(H2377:AL2377,"BM")</f>
        <v>25.5</v>
      </c>
      <c r="AU2377" s="255">
        <f>COUNTIF(H2377:AL2377,"P/DS")/2+COUNTIF(H2377:AL2377,"P/NS")/2+COUNTIF(H2377:AL2377,"IL")+COUNTIF(H2377:AL2377,"NL")+COUNTIF(H2377:AL2377,"UL")+COUNTIF(H2377:AL2377,"UL/DS")/2+COUNTIF(H2377:AL2377,"UL/NS")/2+COUNTIF(H2377:AL2377,"KT")+COUNTIF(H2377:AL2377,"UL/BF")/2+COUNTIF(H2377:AL2377,"UL/BL")/2+COUNTIF(H2377:AL2377,"PH/F")/2+COUNTIF(H2377:AL2377,"PH/L")/2+COUNTIF(H2377:AL2377,"NB")</f>
        <v>0.5</v>
      </c>
      <c r="AV2377" s="258">
        <f>COUNTIF(H2377:AL2377,"PN")+COUNTIF(H2377:AL2377,"TVD")+COUNTIF(H2377:AL2377,"PH")+COUNTIF(H2377:AL2377,"PM")+COUNTIF(H2377:AL2377,"PDD")-COUNTIFS(H2377:AL2377,"PN",H2384:AL2384,"&gt;=3")-COUNTIFS(H2377:AL2377,"PM",H2384:AL2384,"&gt;=3")</f>
        <v>0</v>
      </c>
      <c r="AW2377" s="258">
        <f>COUNTIF(H2377:AL2377,"NS")+COUNTIF(H2377:AL2377,"D")+COUNTIF(H2377:AL2377,"BH")+COUNTIF(H2377:AL2377,"NHD")+COUNTIF(H2377:AL2377,"BM")-COUNTIFS(H2377:AL2377,"NS",H2384:AL2384,"&gt;=3")-COUNTIFS(H2377:AL2377,"BH",H2384:AL2384,"&gt;=3")-COUNTIFS(H2377:AL2377,"BM",H2384:AL2384,"&gt;=3")</f>
        <v>14</v>
      </c>
      <c r="AX2377" s="255">
        <f>COUNTIF(H2377:AL2377,"AL")+COUNTIF(H2377:AL2377,"AL/DS")/2+COUNTIF(H2377:AL2377,"AL/NS")/2+COUNTIF(H2377:AL2377,"AL/BF")+COUNTIF(H2377:AL2377,"AL/BL")/2</f>
        <v>3</v>
      </c>
      <c r="AY2377" s="255">
        <f>COUNTIF(H2377:AL2377,"SL")</f>
        <v>0</v>
      </c>
      <c r="AZ2377" s="255">
        <f>COUNTIF(H2377:AL2377,"NH")</f>
        <v>1</v>
      </c>
      <c r="BA2377" s="255">
        <f>COUNTIF(H2377:AL2377,"HL")</f>
        <v>0</v>
      </c>
      <c r="BB2377" s="255">
        <f>COUNTIF(G2377:AL2377,"P/DS")/2+COUNTIF(G2377:AL2377,"P/NS")/2+COUNTIF(G2377:AL2377,"UL")+COUNTIF(G2377:AL2377,"UL/DS")/2+COUNTIF(G2377:AL2377,"UL/NS")/2+COUNTIF(G2377:AL2377,"UL/BL")/2+COUNTIF(G2377:AL2377,"UL/BF")/2+COUNTIF(G2377:AL2377,"PH/F")/2+COUNTIF(G2377:AL2377,"PH/L")/2</f>
        <v>0.5</v>
      </c>
      <c r="BC2377" s="255">
        <f>COUNTIF(H2377:AL2377,"NB")</f>
        <v>0</v>
      </c>
      <c r="BD2377" s="255">
        <f>COUNTIF(H2377:AL2377,"NL")</f>
        <v>0</v>
      </c>
      <c r="BE2377" s="255">
        <f>COUNTIF(H2377:AL2377,"IL")</f>
        <v>0</v>
      </c>
      <c r="BF2377" s="255">
        <f>COUNTIF(H2377:AL2377,"KT")</f>
        <v>0</v>
      </c>
      <c r="BG2377" s="255">
        <f>COUNTIF(H2377:AL2377,"L70")</f>
        <v>0</v>
      </c>
      <c r="BH2377" s="255">
        <f>COUNTIF(H2377:AL2377,"MD")</f>
        <v>0</v>
      </c>
      <c r="BI2377" s="255">
        <f>COUNTIF(H2377:AL2377,"PMD")</f>
        <v>0</v>
      </c>
      <c r="BJ2377" s="255">
        <f>COUNTIF(H2377:AL2377,"PM")</f>
        <v>0</v>
      </c>
      <c r="BK2377" s="255">
        <f>COUNTIF(H2377:AL2377,"BM")</f>
        <v>0</v>
      </c>
      <c r="BL2377" s="261">
        <f>SUMIF(H2377:AL2377,"PD",H2378:AL2378)+SUMIF(H2377:AL2377,"PN",H2378:AL2378)+SUMIF(H2377:AL2377,"P/DS",H2378:AL2378)+SUMIF(H2377:AL2377,"PN/F",H2378:AL2378)+SUMIF(H2377:AL2377,"PN/L",H2378:AL2378)+SUMIF(H2377:AL2377,"TV",H2378:AL2378)+SUMIF(H2377:AL2377,"TVD",H2378:AL2378)+SUMIF(H2377:AL2377,"PDD",H2378:AL2378)</f>
        <v>0</v>
      </c>
      <c r="BM2377" s="261">
        <f>SUMIF(H2377:AL2377,"PD",H2379:AL2379)+SUMIF(H2377:AL2377,"PN",H2379:AL2379)+SUMIF(H2377:AL2377,"P/DS",H2379:AL2379)+SUMIF(H2377:AL2377,"PN/F",H2379:AL2379)+SUMIF(H2377:AL2377,"PN/L",H2379:AL2379)+SUMIF(H2377:AL2377,"TV",H2379:AL2379)+SUMIF(H2377:AL2377,"TVD",H2379:AL2379)+SUMIF(H2377:AL2377,"PDD",H2379:AL2379)+SUMIF(H2377:AL2377,"PMD",H2379:AL2379)</f>
        <v>0</v>
      </c>
      <c r="BN2377" s="261">
        <f>SUMIF(H2377:AL2377,"PD",H2380:AL2380)+SUMIF(H2377:AL2377,"PN",H2380:AL2380)+SUMIF(H2377:AL2377,"P/DS",H2380:AL2380)+SUMIF(H2377:AL2377,"PN/F",H2380:AL2380)+SUMIF(H2377:AL2377,"PN/L",H2380:AL2380)+SUMIF(H2377:AL2377,"TV",H2380:AL2380)+SUMIF(H2377:AL2377,"TVD",H2380:AL2380)</f>
        <v>0</v>
      </c>
      <c r="BO2377" s="261">
        <f>SUMIF(H2377:AL2377,"PD",H2381:AL2381)+SUMIF(H2377:AL2377,"PN",H2381:AL2381)+SUMIF(H2377:AL2377,"P/DS",H2381:AL2381)+SUMIF(H2377:AL2377,"PN/F",H2381:AL2381)+SUMIF(H2377:AL2377,"PN/L",H2381:AL2381)+SUMIF(H2377:AL2377,"TV",H2381:AL2381)+SUMIF(H2377:AL2377,"TVD",H2381:AL2381)</f>
        <v>0</v>
      </c>
      <c r="BP2377" s="261">
        <f>SUMIF(H2377:AL2377,"PD",H2382:AL2382)+SUMIF(H2377:AL2377,"PN",H2382:AL2382)+SUMIF(H2377:AL2377,"P/DS",H2382:AL2382)+SUMIF(H2377:AL2377,"PN/F",H2382:AL2382)+SUMIF(H2377:AL2377,"PN/L",H2382:AL2382)+SUMIF(H2377:AL2377,"TV",H2382:AL2382)+SUMIF(H2377:AL2377,"TVD",H2382:AL2382)+SUMIF(H2377:AL2377,"PDD",H2382:AL2382)+SUMIF(H2377:AL2377,"PH",H2382:AL2382)+SUMIF(H2377:AL2377,"PM",H2382:AL2382)</f>
        <v>0</v>
      </c>
      <c r="BQ2377" s="261">
        <f>SUMIF(H2377:AL2377,"PD",H2383:AL2383)+SUMIF(H2377:AL2377,"PN",H2383:AL2383)+SUMIF(H2377:AL2377,"P/DS",H2383:AL2383)+SUMIF(H2377:AL2377,"PN/F",H2383:AL2383)+SUMIF(H2377:AL2377,"PN/L",H2383:AL2383)+SUMIF(H2377:AL2377,"TV",H2383:AL2383)+SUMIF(H2377:AL2377,"TVD",H2383:AL2383)+SUMIF(H2377:AL2377,"PDD",H2383:AL2383)+SUMIF(H2377:AL2377,"PH",H2383:AL2383)+SUMIF(H2377:AL2377,"PM",H2383:AL2383)</f>
        <v>0</v>
      </c>
      <c r="BR2377" s="269">
        <f>SUM(H2378:AL2378)-BL2377</f>
        <v>13</v>
      </c>
      <c r="BS2377" s="269">
        <f>SUM(H2379:AL2379)-BM2377</f>
        <v>8.5</v>
      </c>
      <c r="BT2377" s="269">
        <f>SUM(H2380:AL2380)-BN2377</f>
        <v>0</v>
      </c>
      <c r="BU2377" s="269">
        <f>SUM(H2381:AL2381)-BO2377</f>
        <v>6.5</v>
      </c>
      <c r="BV2377" s="269">
        <f>SUM(H2382:AL2382)-BP2377</f>
        <v>0</v>
      </c>
      <c r="BW2377" s="269">
        <f>SUM(H2383:AL2383)-BQ2377</f>
        <v>0</v>
      </c>
      <c r="BX2377" s="255">
        <f>SUMIF(H2377:AL2377,"PD",H2384:AL2384)+SUMIF(H2377:AL2377,"PN",H2384:AL2384)+SUMIF(H2377:AL2377,"P/DS",H2384:AL2384)+SUMIF(H2377:AL2377,"PN/F",H2384:AL2384)+SUMIF(H2377:AL2377,"PN/L",H2384:AL2384)</f>
        <v>0</v>
      </c>
      <c r="BY2377" s="255">
        <f>SUM(H2384:AL2384)-BX2377</f>
        <v>2</v>
      </c>
      <c r="BZ2377" s="255">
        <f t="shared" ref="BZ2377" si="807">+SUM(BL2377:BW2384)</f>
        <v>28</v>
      </c>
      <c r="CA2377" s="266">
        <f>(COUNTIFS(H2377:AL2377,"PD",H2378:AL2378,"&gt;=2"))*0.5-IF(CN2377="VP",COUNTIFS($H$16:$AL$16,"SAT",H2377:AL2377,"PD",H2378:AL2378,"&gt;=2"))*0.5</f>
        <v>0</v>
      </c>
      <c r="CB2377" s="266">
        <f>(COUNTIFS(H2377:AL2377,"PN",H2379:AL2379,"&gt;=0.5",H2378:AL2378,"&gt;=1.5"))*0.5+COUNTIFS(H2377:AL2377,"PDD",H2379:AL2379,"&gt;=0.5",H2378:AL2378,"&gt;=1.5")*0.5</f>
        <v>0</v>
      </c>
      <c r="CC2377" s="273">
        <f>(COUNTIFS(H2377:AL2377,"TV",H2379:AL2379,"&gt;=10"))*0.5+(COUNTIFS(H2377:AL2377,"PMD",H2379:AL2379,"&gt;=2"))*0.5</f>
        <v>0</v>
      </c>
      <c r="CD2377" s="266">
        <f>(COUNTIFS(H2377:AL2377,"TVD",H2381:AL2381,"&gt;=6.5",H2379:AL2379,"&gt;=3.5"))*0.5</f>
        <v>0</v>
      </c>
      <c r="CE2377" s="266">
        <f>(COUNTIFS(H2377:AL2377,"PD",H2382:AL2382,"&gt;=10"))*0.5</f>
        <v>0</v>
      </c>
      <c r="CF2377" s="266">
        <f>(COUNTIFS(H2377:AL2377,"PDD",H2382:AL2382,"&gt;=3.5",H2383:AL2383,"&gt;=6.5")+COUNTIFS(H2377:AL2377,"PH",H2383:AL2383,"&gt;=0.5",H2382:AL2382,"&gt;=1.5")+COUNTIFS(H2377:AL2377,"PM",H2383:AL2383,"&gt;=0.5",H2382:AL2382,"&gt;=1.5"))*0.5</f>
        <v>0</v>
      </c>
      <c r="CG2377" s="266">
        <f>(COUNTIFS(H2377:AL2377,"DS",H2378:AL2378,"&gt;=2")+COUNTIFS(H2377:AL2377,"AL/DS",H2378:AL2378,"&gt;=2"))*0.5-IF(CN2377="VP",COUNTIFS($H$16:$AL$16,"SAT",H2377:AL2377,"DS",H2378:AL2378,"&gt;=2"))*0.5</f>
        <v>0</v>
      </c>
      <c r="CH2377" s="266">
        <f>(COUNTIFS(H2377:AL2377,"NS",H2379:AL2379,"&gt;=0.5",H2378:AL2378,"&gt;=1.5")+COUNTIFS(H2377:AL2377,"AL/NS",H2379:AL2379,"&gt;=0.5",H2378:AL2378,"&gt;=1.5")+COUNTIFS(H2377:AL2377,"NHD",H2379:AL2379,"&gt;=4.5",H2382:AL2382,"&gt;=2",H2378:AL2378,"&gt;=1.5"))*0.5</f>
        <v>4</v>
      </c>
      <c r="CI2377" s="266">
        <f>(COUNTIF(H2379:AL2379,"&gt;=10")+COUNTIFS(H2377:AL2377,"MD",H2379:AL2379,"&gt;=2")-COUNTIFS(H2377:AL2377,"TV",H2379:AL2379,"&gt;=10"))*0.5</f>
        <v>0</v>
      </c>
      <c r="CJ2377" s="266">
        <f>(COUNTIFS(H2377:AL2377,"D",H2381:AL2381,"&gt;=6.5",H2379:AL2379,"&gt;=3.5"))*0.5</f>
        <v>0.5</v>
      </c>
      <c r="CK2377" s="266">
        <f>(COUNTIF(H2382:AL2382,"&gt;=10")-COUNTIFS(H2377:AL2377,"PD",H2382:AL2382,"&gt;=10"))*0.5</f>
        <v>0</v>
      </c>
      <c r="CL2377" s="265">
        <f>(COUNTIFS(H2377:AL2377,"NHD",H2382:AL2382,"&gt;=3.5",H2383:AL2383,"&gt;=6.5")+COUNTIFS(H2377:AL2377,"BH",H2382:AL2382,"&gt;=1.5",H2383:AL2383,"&gt;=0.5")+COUNTIFS(H2377:AL2377,"BM",H2382:AL2382,"&gt;=1.5",H2383:AL2383,"&gt;=0.5")+COUNTIFS(H2377:AL2377,"D",H2382:AL2382,"&gt;=1.5",H2383:AL2383,"&gt;=0.5"))*0.5</f>
        <v>0</v>
      </c>
      <c r="CM2377" s="272"/>
      <c r="CN2377" s="264" t="s">
        <v>723</v>
      </c>
      <c r="CO2377" s="200">
        <f t="shared" ref="CO2377" si="808">+AM2377+AN2377+AO2377+AP2377+AQ2377+AR2377+AS2377+AU2377+BG2377</f>
        <v>26</v>
      </c>
      <c r="CP2377" s="225">
        <f>+SUM(I2378:I2383)-I2384</f>
        <v>10</v>
      </c>
      <c r="CQ2377" s="225">
        <f>+SUM(J2378:J2383)-J2384</f>
        <v>2</v>
      </c>
      <c r="CR2377" s="225">
        <f>+SUM(K2378:K2383)-K2384</f>
        <v>2</v>
      </c>
      <c r="CS2377" s="201"/>
      <c r="CT2377" s="201"/>
      <c r="CU2377" s="201"/>
      <c r="CV2377" s="201"/>
      <c r="CW2377" s="201"/>
      <c r="CX2377" s="201"/>
      <c r="CY2377" s="201"/>
      <c r="CZ2377" s="201"/>
      <c r="DA2377" s="201"/>
      <c r="DB2377" s="201"/>
      <c r="DC2377" s="201"/>
      <c r="DD2377" s="201"/>
      <c r="DE2377" s="201"/>
      <c r="DF2377" s="201" t="e">
        <f>+SUM(#REF!)</f>
        <v>#REF!</v>
      </c>
    </row>
    <row r="2378" spans="1:110" s="120" customFormat="1" ht="15" customHeight="1">
      <c r="A2378" s="228"/>
      <c r="B2378" s="463"/>
      <c r="C2378" s="444" t="s">
        <v>1133</v>
      </c>
      <c r="D2378" s="237"/>
      <c r="E2378" s="237"/>
      <c r="F2378" s="242" t="s">
        <v>82</v>
      </c>
      <c r="G2378" s="121">
        <v>1.5</v>
      </c>
      <c r="H2378" s="83"/>
      <c r="I2378" s="83"/>
      <c r="J2378" s="83">
        <v>1.5</v>
      </c>
      <c r="K2378" s="83">
        <v>1.5</v>
      </c>
      <c r="L2378" s="83">
        <v>1.5</v>
      </c>
      <c r="M2378" s="83">
        <v>1.5</v>
      </c>
      <c r="N2378" s="83">
        <v>1.5</v>
      </c>
      <c r="O2378" s="83"/>
      <c r="P2378" s="83">
        <v>1.5</v>
      </c>
      <c r="Q2378" s="83">
        <v>1.5</v>
      </c>
      <c r="R2378" s="83">
        <v>1.5</v>
      </c>
      <c r="S2378" s="83">
        <v>0.5</v>
      </c>
      <c r="T2378" s="83">
        <v>0.5</v>
      </c>
      <c r="U2378" s="83"/>
      <c r="V2378" s="83"/>
      <c r="W2378" s="83"/>
      <c r="X2378" s="83"/>
      <c r="Y2378" s="83"/>
      <c r="Z2378" s="83"/>
      <c r="AA2378" s="83"/>
      <c r="AB2378" s="83"/>
      <c r="AC2378" s="79"/>
      <c r="AD2378" s="79"/>
      <c r="AE2378" s="79"/>
      <c r="AF2378" s="79"/>
      <c r="AG2378" s="79"/>
      <c r="AH2378" s="79"/>
      <c r="AI2378" s="79"/>
      <c r="AJ2378" s="79"/>
      <c r="AK2378" s="79"/>
      <c r="AL2378" s="79"/>
      <c r="AM2378" s="240"/>
      <c r="AN2378" s="240"/>
      <c r="AO2378" s="240"/>
      <c r="AP2378" s="240"/>
      <c r="AQ2378" s="240"/>
      <c r="AR2378" s="240"/>
      <c r="AS2378" s="240"/>
      <c r="AT2378" s="256"/>
      <c r="AU2378" s="256"/>
      <c r="AV2378" s="259"/>
      <c r="AW2378" s="259"/>
      <c r="AX2378" s="256"/>
      <c r="AY2378" s="256"/>
      <c r="AZ2378" s="256"/>
      <c r="BA2378" s="256"/>
      <c r="BB2378" s="256"/>
      <c r="BC2378" s="256"/>
      <c r="BD2378" s="256"/>
      <c r="BE2378" s="256"/>
      <c r="BF2378" s="256"/>
      <c r="BG2378" s="256"/>
      <c r="BH2378" s="256"/>
      <c r="BI2378" s="256"/>
      <c r="BJ2378" s="256"/>
      <c r="BK2378" s="256"/>
      <c r="BL2378" s="262"/>
      <c r="BM2378" s="262"/>
      <c r="BN2378" s="262"/>
      <c r="BO2378" s="262"/>
      <c r="BP2378" s="262"/>
      <c r="BQ2378" s="262"/>
      <c r="BR2378" s="270"/>
      <c r="BS2378" s="270"/>
      <c r="BT2378" s="270"/>
      <c r="BU2378" s="270"/>
      <c r="BV2378" s="270"/>
      <c r="BW2378" s="270"/>
      <c r="BX2378" s="256"/>
      <c r="BY2378" s="256"/>
      <c r="BZ2378" s="256"/>
      <c r="CA2378" s="267"/>
      <c r="CB2378" s="267"/>
      <c r="CC2378" s="274"/>
      <c r="CD2378" s="267"/>
      <c r="CE2378" s="267"/>
      <c r="CF2378" s="267"/>
      <c r="CG2378" s="267"/>
      <c r="CH2378" s="267"/>
      <c r="CI2378" s="267"/>
      <c r="CJ2378" s="267"/>
      <c r="CK2378" s="267"/>
      <c r="CL2378" s="265"/>
      <c r="CM2378" s="272"/>
      <c r="CN2378" s="264"/>
      <c r="CO2378" s="200"/>
      <c r="CP2378" s="226"/>
      <c r="CQ2378" s="226"/>
      <c r="CR2378" s="226"/>
      <c r="CS2378" s="201"/>
      <c r="CT2378" s="201"/>
      <c r="CU2378" s="201"/>
      <c r="CV2378" s="201"/>
      <c r="CW2378" s="201"/>
      <c r="CX2378" s="201"/>
      <c r="CY2378" s="201"/>
      <c r="CZ2378" s="201"/>
      <c r="DA2378" s="201"/>
      <c r="DB2378" s="201"/>
      <c r="DC2378" s="201"/>
      <c r="DD2378" s="201"/>
      <c r="DE2378" s="201"/>
      <c r="DF2378" s="201"/>
    </row>
    <row r="2379" spans="1:110" s="120" customFormat="1" ht="15" customHeight="1">
      <c r="A2379" s="228"/>
      <c r="B2379" s="463"/>
      <c r="C2379" s="444" t="s">
        <v>1132</v>
      </c>
      <c r="D2379" s="237"/>
      <c r="E2379" s="237"/>
      <c r="F2379" s="243"/>
      <c r="G2379" s="122">
        <v>2</v>
      </c>
      <c r="H2379" s="84"/>
      <c r="I2379" s="84">
        <v>3.5</v>
      </c>
      <c r="J2379" s="84">
        <v>0.5</v>
      </c>
      <c r="K2379" s="84">
        <v>0.5</v>
      </c>
      <c r="L2379" s="84">
        <v>0.5</v>
      </c>
      <c r="M2379" s="84">
        <v>0.5</v>
      </c>
      <c r="N2379" s="84">
        <v>0.5</v>
      </c>
      <c r="O2379" s="84"/>
      <c r="P2379" s="84">
        <v>0.5</v>
      </c>
      <c r="Q2379" s="84">
        <v>0.5</v>
      </c>
      <c r="R2379" s="84">
        <v>0.5</v>
      </c>
      <c r="S2379" s="84">
        <v>0.5</v>
      </c>
      <c r="T2379" s="84">
        <v>0.5</v>
      </c>
      <c r="U2379" s="84"/>
      <c r="V2379" s="84"/>
      <c r="W2379" s="84"/>
      <c r="X2379" s="84"/>
      <c r="Y2379" s="84"/>
      <c r="Z2379" s="84"/>
      <c r="AA2379" s="84"/>
      <c r="AB2379" s="84"/>
      <c r="AC2379" s="80"/>
      <c r="AD2379" s="80"/>
      <c r="AE2379" s="80"/>
      <c r="AF2379" s="80"/>
      <c r="AG2379" s="80"/>
      <c r="AH2379" s="80"/>
      <c r="AI2379" s="80"/>
      <c r="AJ2379" s="80"/>
      <c r="AK2379" s="80"/>
      <c r="AL2379" s="80"/>
      <c r="AM2379" s="240"/>
      <c r="AN2379" s="240"/>
      <c r="AO2379" s="240"/>
      <c r="AP2379" s="240"/>
      <c r="AQ2379" s="240"/>
      <c r="AR2379" s="240"/>
      <c r="AS2379" s="240"/>
      <c r="AT2379" s="256"/>
      <c r="AU2379" s="256"/>
      <c r="AV2379" s="259"/>
      <c r="AW2379" s="259"/>
      <c r="AX2379" s="256"/>
      <c r="AY2379" s="256"/>
      <c r="AZ2379" s="256"/>
      <c r="BA2379" s="256"/>
      <c r="BB2379" s="256"/>
      <c r="BC2379" s="256"/>
      <c r="BD2379" s="256"/>
      <c r="BE2379" s="256"/>
      <c r="BF2379" s="256"/>
      <c r="BG2379" s="256"/>
      <c r="BH2379" s="256"/>
      <c r="BI2379" s="256"/>
      <c r="BJ2379" s="256"/>
      <c r="BK2379" s="256"/>
      <c r="BL2379" s="262"/>
      <c r="BM2379" s="262"/>
      <c r="BN2379" s="262"/>
      <c r="BO2379" s="262"/>
      <c r="BP2379" s="262"/>
      <c r="BQ2379" s="262"/>
      <c r="BR2379" s="270"/>
      <c r="BS2379" s="270"/>
      <c r="BT2379" s="270"/>
      <c r="BU2379" s="270"/>
      <c r="BV2379" s="270"/>
      <c r="BW2379" s="270"/>
      <c r="BX2379" s="256"/>
      <c r="BY2379" s="256"/>
      <c r="BZ2379" s="256"/>
      <c r="CA2379" s="267"/>
      <c r="CB2379" s="267"/>
      <c r="CC2379" s="274"/>
      <c r="CD2379" s="267"/>
      <c r="CE2379" s="267"/>
      <c r="CF2379" s="267"/>
      <c r="CG2379" s="267"/>
      <c r="CH2379" s="267"/>
      <c r="CI2379" s="267"/>
      <c r="CJ2379" s="267"/>
      <c r="CK2379" s="267"/>
      <c r="CL2379" s="265"/>
      <c r="CM2379" s="272"/>
      <c r="CN2379" s="264"/>
      <c r="CO2379" s="200"/>
      <c r="CP2379" s="226"/>
      <c r="CQ2379" s="226"/>
      <c r="CR2379" s="226"/>
      <c r="CS2379" s="201"/>
      <c r="CT2379" s="201"/>
      <c r="CU2379" s="201"/>
      <c r="CV2379" s="201"/>
      <c r="CW2379" s="201"/>
      <c r="CX2379" s="201"/>
      <c r="CY2379" s="201"/>
      <c r="CZ2379" s="201"/>
      <c r="DA2379" s="201"/>
      <c r="DB2379" s="201"/>
      <c r="DC2379" s="201"/>
      <c r="DD2379" s="201"/>
      <c r="DE2379" s="201"/>
      <c r="DF2379" s="201"/>
    </row>
    <row r="2380" spans="1:110" s="120" customFormat="1" ht="15" customHeight="1">
      <c r="A2380" s="228"/>
      <c r="B2380" s="463"/>
      <c r="C2380" s="444" t="s">
        <v>1133</v>
      </c>
      <c r="D2380" s="237"/>
      <c r="E2380" s="237"/>
      <c r="F2380" s="243"/>
      <c r="G2380" s="122">
        <v>2.1</v>
      </c>
      <c r="H2380" s="84"/>
      <c r="I2380" s="84"/>
      <c r="J2380" s="84"/>
      <c r="K2380" s="84"/>
      <c r="L2380" s="84"/>
      <c r="M2380" s="84"/>
      <c r="N2380" s="84"/>
      <c r="O2380" s="84"/>
      <c r="P2380" s="84"/>
      <c r="Q2380" s="84"/>
      <c r="R2380" s="84"/>
      <c r="S2380" s="84"/>
      <c r="T2380" s="84"/>
      <c r="U2380" s="84"/>
      <c r="V2380" s="84"/>
      <c r="W2380" s="84"/>
      <c r="X2380" s="84"/>
      <c r="Y2380" s="84"/>
      <c r="Z2380" s="84"/>
      <c r="AA2380" s="84"/>
      <c r="AB2380" s="84"/>
      <c r="AC2380" s="80"/>
      <c r="AD2380" s="80"/>
      <c r="AE2380" s="80"/>
      <c r="AF2380" s="80"/>
      <c r="AG2380" s="80"/>
      <c r="AH2380" s="80"/>
      <c r="AI2380" s="80"/>
      <c r="AJ2380" s="80"/>
      <c r="AK2380" s="80"/>
      <c r="AL2380" s="80"/>
      <c r="AM2380" s="240"/>
      <c r="AN2380" s="240"/>
      <c r="AO2380" s="240"/>
      <c r="AP2380" s="240"/>
      <c r="AQ2380" s="240"/>
      <c r="AR2380" s="240"/>
      <c r="AS2380" s="240"/>
      <c r="AT2380" s="256"/>
      <c r="AU2380" s="256"/>
      <c r="AV2380" s="259"/>
      <c r="AW2380" s="259"/>
      <c r="AX2380" s="256"/>
      <c r="AY2380" s="256"/>
      <c r="AZ2380" s="256"/>
      <c r="BA2380" s="256"/>
      <c r="BB2380" s="256"/>
      <c r="BC2380" s="256"/>
      <c r="BD2380" s="256"/>
      <c r="BE2380" s="256"/>
      <c r="BF2380" s="256"/>
      <c r="BG2380" s="256"/>
      <c r="BH2380" s="256"/>
      <c r="BI2380" s="256"/>
      <c r="BJ2380" s="256"/>
      <c r="BK2380" s="256"/>
      <c r="BL2380" s="262"/>
      <c r="BM2380" s="262"/>
      <c r="BN2380" s="262"/>
      <c r="BO2380" s="262"/>
      <c r="BP2380" s="262"/>
      <c r="BQ2380" s="262"/>
      <c r="BR2380" s="270"/>
      <c r="BS2380" s="270"/>
      <c r="BT2380" s="270"/>
      <c r="BU2380" s="270"/>
      <c r="BV2380" s="270"/>
      <c r="BW2380" s="270"/>
      <c r="BX2380" s="256"/>
      <c r="BY2380" s="256"/>
      <c r="BZ2380" s="256"/>
      <c r="CA2380" s="267"/>
      <c r="CB2380" s="267"/>
      <c r="CC2380" s="274"/>
      <c r="CD2380" s="267"/>
      <c r="CE2380" s="267"/>
      <c r="CF2380" s="267"/>
      <c r="CG2380" s="267"/>
      <c r="CH2380" s="267"/>
      <c r="CI2380" s="267"/>
      <c r="CJ2380" s="267"/>
      <c r="CK2380" s="267"/>
      <c r="CL2380" s="265"/>
      <c r="CM2380" s="272"/>
      <c r="CN2380" s="264"/>
      <c r="CO2380" s="200"/>
      <c r="CP2380" s="226"/>
      <c r="CQ2380" s="226"/>
      <c r="CR2380" s="226"/>
      <c r="CS2380" s="201"/>
      <c r="CT2380" s="201"/>
      <c r="CU2380" s="201"/>
      <c r="CV2380" s="201"/>
      <c r="CW2380" s="201"/>
      <c r="CX2380" s="201"/>
      <c r="CY2380" s="201"/>
      <c r="CZ2380" s="201"/>
      <c r="DA2380" s="201"/>
      <c r="DB2380" s="201"/>
      <c r="DC2380" s="201"/>
      <c r="DD2380" s="201"/>
      <c r="DE2380" s="201"/>
      <c r="DF2380" s="201"/>
    </row>
    <row r="2381" spans="1:110" s="120" customFormat="1" ht="15" customHeight="1">
      <c r="A2381" s="228"/>
      <c r="B2381" s="463"/>
      <c r="C2381" s="444" t="s">
        <v>1132</v>
      </c>
      <c r="D2381" s="237"/>
      <c r="E2381" s="237"/>
      <c r="F2381" s="243"/>
      <c r="G2381" s="122">
        <v>2.7</v>
      </c>
      <c r="H2381" s="84"/>
      <c r="I2381" s="84">
        <v>6.5</v>
      </c>
      <c r="J2381" s="84"/>
      <c r="K2381" s="84"/>
      <c r="L2381" s="84"/>
      <c r="M2381" s="84"/>
      <c r="N2381" s="84"/>
      <c r="O2381" s="84"/>
      <c r="P2381" s="84"/>
      <c r="Q2381" s="84"/>
      <c r="R2381" s="84"/>
      <c r="S2381" s="84"/>
      <c r="T2381" s="84"/>
      <c r="U2381" s="84"/>
      <c r="V2381" s="84"/>
      <c r="W2381" s="84"/>
      <c r="X2381" s="84"/>
      <c r="Y2381" s="84"/>
      <c r="Z2381" s="84"/>
      <c r="AA2381" s="84"/>
      <c r="AB2381" s="84"/>
      <c r="AC2381" s="80"/>
      <c r="AD2381" s="80"/>
      <c r="AE2381" s="80"/>
      <c r="AF2381" s="80"/>
      <c r="AG2381" s="80"/>
      <c r="AH2381" s="80"/>
      <c r="AI2381" s="80"/>
      <c r="AJ2381" s="80"/>
      <c r="AK2381" s="80"/>
      <c r="AL2381" s="80"/>
      <c r="AM2381" s="240"/>
      <c r="AN2381" s="240"/>
      <c r="AO2381" s="240"/>
      <c r="AP2381" s="240"/>
      <c r="AQ2381" s="240"/>
      <c r="AR2381" s="240"/>
      <c r="AS2381" s="240"/>
      <c r="AT2381" s="256"/>
      <c r="AU2381" s="256"/>
      <c r="AV2381" s="259"/>
      <c r="AW2381" s="259"/>
      <c r="AX2381" s="256"/>
      <c r="AY2381" s="256"/>
      <c r="AZ2381" s="256"/>
      <c r="BA2381" s="256"/>
      <c r="BB2381" s="256"/>
      <c r="BC2381" s="256"/>
      <c r="BD2381" s="256"/>
      <c r="BE2381" s="256"/>
      <c r="BF2381" s="256"/>
      <c r="BG2381" s="256"/>
      <c r="BH2381" s="256"/>
      <c r="BI2381" s="256"/>
      <c r="BJ2381" s="256"/>
      <c r="BK2381" s="256"/>
      <c r="BL2381" s="262"/>
      <c r="BM2381" s="262"/>
      <c r="BN2381" s="262"/>
      <c r="BO2381" s="262"/>
      <c r="BP2381" s="262"/>
      <c r="BQ2381" s="262"/>
      <c r="BR2381" s="270"/>
      <c r="BS2381" s="270"/>
      <c r="BT2381" s="270"/>
      <c r="BU2381" s="270"/>
      <c r="BV2381" s="270"/>
      <c r="BW2381" s="270"/>
      <c r="BX2381" s="256"/>
      <c r="BY2381" s="256"/>
      <c r="BZ2381" s="256"/>
      <c r="CA2381" s="267"/>
      <c r="CB2381" s="267"/>
      <c r="CC2381" s="274"/>
      <c r="CD2381" s="267"/>
      <c r="CE2381" s="267"/>
      <c r="CF2381" s="267"/>
      <c r="CG2381" s="267"/>
      <c r="CH2381" s="267"/>
      <c r="CI2381" s="267"/>
      <c r="CJ2381" s="267"/>
      <c r="CK2381" s="267"/>
      <c r="CL2381" s="265"/>
      <c r="CM2381" s="272"/>
      <c r="CN2381" s="264"/>
      <c r="CO2381" s="200"/>
      <c r="CP2381" s="226"/>
      <c r="CQ2381" s="226"/>
      <c r="CR2381" s="226"/>
      <c r="CS2381" s="201"/>
      <c r="CT2381" s="201"/>
      <c r="CU2381" s="201"/>
      <c r="CV2381" s="201"/>
      <c r="CW2381" s="201"/>
      <c r="CX2381" s="201"/>
      <c r="CY2381" s="201"/>
      <c r="CZ2381" s="201"/>
      <c r="DA2381" s="201"/>
      <c r="DB2381" s="201"/>
      <c r="DC2381" s="201"/>
      <c r="DD2381" s="201"/>
      <c r="DE2381" s="201"/>
      <c r="DF2381" s="201"/>
    </row>
    <row r="2382" spans="1:110" s="120" customFormat="1" ht="15" customHeight="1">
      <c r="A2382" s="228"/>
      <c r="B2382" s="463"/>
      <c r="C2382" s="444" t="s">
        <v>1133</v>
      </c>
      <c r="D2382" s="237"/>
      <c r="E2382" s="237"/>
      <c r="F2382" s="243"/>
      <c r="G2382" s="122">
        <v>3</v>
      </c>
      <c r="H2382" s="84"/>
      <c r="I2382" s="84"/>
      <c r="J2382" s="84"/>
      <c r="K2382" s="84"/>
      <c r="L2382" s="84"/>
      <c r="M2382" s="84"/>
      <c r="N2382" s="84"/>
      <c r="O2382" s="84"/>
      <c r="P2382" s="84"/>
      <c r="Q2382" s="84"/>
      <c r="R2382" s="84"/>
      <c r="S2382" s="84"/>
      <c r="T2382" s="84"/>
      <c r="U2382" s="84"/>
      <c r="V2382" s="84"/>
      <c r="W2382" s="84"/>
      <c r="X2382" s="84"/>
      <c r="Y2382" s="84"/>
      <c r="Z2382" s="84"/>
      <c r="AA2382" s="84"/>
      <c r="AB2382" s="84"/>
      <c r="AC2382" s="80"/>
      <c r="AD2382" s="80"/>
      <c r="AE2382" s="80"/>
      <c r="AF2382" s="80"/>
      <c r="AG2382" s="80"/>
      <c r="AH2382" s="80"/>
      <c r="AI2382" s="80"/>
      <c r="AJ2382" s="80"/>
      <c r="AK2382" s="80"/>
      <c r="AL2382" s="80"/>
      <c r="AM2382" s="240"/>
      <c r="AN2382" s="240"/>
      <c r="AO2382" s="240"/>
      <c r="AP2382" s="240"/>
      <c r="AQ2382" s="240"/>
      <c r="AR2382" s="240"/>
      <c r="AS2382" s="240"/>
      <c r="AT2382" s="256"/>
      <c r="AU2382" s="256"/>
      <c r="AV2382" s="259"/>
      <c r="AW2382" s="259"/>
      <c r="AX2382" s="256"/>
      <c r="AY2382" s="256"/>
      <c r="AZ2382" s="256"/>
      <c r="BA2382" s="256"/>
      <c r="BB2382" s="256"/>
      <c r="BC2382" s="256"/>
      <c r="BD2382" s="256"/>
      <c r="BE2382" s="256"/>
      <c r="BF2382" s="256"/>
      <c r="BG2382" s="256"/>
      <c r="BH2382" s="256"/>
      <c r="BI2382" s="256"/>
      <c r="BJ2382" s="256"/>
      <c r="BK2382" s="256"/>
      <c r="BL2382" s="262"/>
      <c r="BM2382" s="262"/>
      <c r="BN2382" s="262"/>
      <c r="BO2382" s="262"/>
      <c r="BP2382" s="262"/>
      <c r="BQ2382" s="262"/>
      <c r="BR2382" s="270"/>
      <c r="BS2382" s="270"/>
      <c r="BT2382" s="270"/>
      <c r="BU2382" s="270"/>
      <c r="BV2382" s="270"/>
      <c r="BW2382" s="270"/>
      <c r="BX2382" s="256"/>
      <c r="BY2382" s="256"/>
      <c r="BZ2382" s="256"/>
      <c r="CA2382" s="267"/>
      <c r="CB2382" s="267"/>
      <c r="CC2382" s="274"/>
      <c r="CD2382" s="267"/>
      <c r="CE2382" s="267"/>
      <c r="CF2382" s="267"/>
      <c r="CG2382" s="267"/>
      <c r="CH2382" s="267"/>
      <c r="CI2382" s="267"/>
      <c r="CJ2382" s="267"/>
      <c r="CK2382" s="267"/>
      <c r="CL2382" s="265"/>
      <c r="CM2382" s="272"/>
      <c r="CN2382" s="264"/>
      <c r="CO2382" s="200"/>
      <c r="CP2382" s="226"/>
      <c r="CQ2382" s="226"/>
      <c r="CR2382" s="226"/>
      <c r="CS2382" s="201"/>
      <c r="CT2382" s="201"/>
      <c r="CU2382" s="201"/>
      <c r="CV2382" s="201"/>
      <c r="CW2382" s="201"/>
      <c r="CX2382" s="201"/>
      <c r="CY2382" s="201"/>
      <c r="CZ2382" s="201"/>
      <c r="DA2382" s="201"/>
      <c r="DB2382" s="201"/>
      <c r="DC2382" s="201"/>
      <c r="DD2382" s="201"/>
      <c r="DE2382" s="201"/>
      <c r="DF2382" s="201"/>
    </row>
    <row r="2383" spans="1:110" s="120" customFormat="1" ht="15" customHeight="1">
      <c r="A2383" s="228"/>
      <c r="B2383" s="463"/>
      <c r="C2383" s="444" t="s">
        <v>1132</v>
      </c>
      <c r="D2383" s="237"/>
      <c r="E2383" s="237"/>
      <c r="F2383" s="244"/>
      <c r="G2383" s="123">
        <v>3.9</v>
      </c>
      <c r="H2383" s="85"/>
      <c r="I2383" s="85"/>
      <c r="J2383" s="85"/>
      <c r="K2383" s="85"/>
      <c r="L2383" s="85"/>
      <c r="M2383" s="85"/>
      <c r="N2383" s="85"/>
      <c r="O2383" s="85"/>
      <c r="P2383" s="85"/>
      <c r="Q2383" s="85"/>
      <c r="R2383" s="85"/>
      <c r="S2383" s="85"/>
      <c r="T2383" s="85"/>
      <c r="U2383" s="85"/>
      <c r="V2383" s="85"/>
      <c r="W2383" s="85"/>
      <c r="X2383" s="85"/>
      <c r="Y2383" s="85"/>
      <c r="Z2383" s="85"/>
      <c r="AA2383" s="85"/>
      <c r="AB2383" s="85"/>
      <c r="AC2383" s="81"/>
      <c r="AD2383" s="81"/>
      <c r="AE2383" s="81"/>
      <c r="AF2383" s="81"/>
      <c r="AG2383" s="81"/>
      <c r="AH2383" s="81"/>
      <c r="AI2383" s="81"/>
      <c r="AJ2383" s="81"/>
      <c r="AK2383" s="81"/>
      <c r="AL2383" s="81"/>
      <c r="AM2383" s="240"/>
      <c r="AN2383" s="240"/>
      <c r="AO2383" s="240"/>
      <c r="AP2383" s="240"/>
      <c r="AQ2383" s="240"/>
      <c r="AR2383" s="240"/>
      <c r="AS2383" s="240"/>
      <c r="AT2383" s="256"/>
      <c r="AU2383" s="256"/>
      <c r="AV2383" s="259"/>
      <c r="AW2383" s="259"/>
      <c r="AX2383" s="256"/>
      <c r="AY2383" s="256"/>
      <c r="AZ2383" s="256"/>
      <c r="BA2383" s="256"/>
      <c r="BB2383" s="256"/>
      <c r="BC2383" s="256"/>
      <c r="BD2383" s="256"/>
      <c r="BE2383" s="256"/>
      <c r="BF2383" s="256"/>
      <c r="BG2383" s="256"/>
      <c r="BH2383" s="256"/>
      <c r="BI2383" s="256"/>
      <c r="BJ2383" s="256"/>
      <c r="BK2383" s="256"/>
      <c r="BL2383" s="262"/>
      <c r="BM2383" s="262"/>
      <c r="BN2383" s="262"/>
      <c r="BO2383" s="262"/>
      <c r="BP2383" s="262"/>
      <c r="BQ2383" s="262"/>
      <c r="BR2383" s="270"/>
      <c r="BS2383" s="270"/>
      <c r="BT2383" s="270"/>
      <c r="BU2383" s="270"/>
      <c r="BV2383" s="270"/>
      <c r="BW2383" s="270"/>
      <c r="BX2383" s="256"/>
      <c r="BY2383" s="256"/>
      <c r="BZ2383" s="256"/>
      <c r="CA2383" s="267"/>
      <c r="CB2383" s="267"/>
      <c r="CC2383" s="274"/>
      <c r="CD2383" s="267"/>
      <c r="CE2383" s="267"/>
      <c r="CF2383" s="267"/>
      <c r="CG2383" s="267"/>
      <c r="CH2383" s="267"/>
      <c r="CI2383" s="267"/>
      <c r="CJ2383" s="267"/>
      <c r="CK2383" s="267"/>
      <c r="CL2383" s="265"/>
      <c r="CM2383" s="272"/>
      <c r="CN2383" s="264"/>
      <c r="CO2383" s="200"/>
      <c r="CP2383" s="226"/>
      <c r="CQ2383" s="226"/>
      <c r="CR2383" s="226"/>
      <c r="CS2383" s="201"/>
      <c r="CT2383" s="201"/>
      <c r="CU2383" s="201"/>
      <c r="CV2383" s="201"/>
      <c r="CW2383" s="201"/>
      <c r="CX2383" s="201"/>
      <c r="CY2383" s="201"/>
      <c r="CZ2383" s="201"/>
      <c r="DA2383" s="201"/>
      <c r="DB2383" s="201"/>
      <c r="DC2383" s="201"/>
      <c r="DD2383" s="201"/>
      <c r="DE2383" s="201"/>
      <c r="DF2383" s="201"/>
    </row>
    <row r="2384" spans="1:110" s="120" customFormat="1" ht="15" customHeight="1" thickBot="1">
      <c r="A2384" s="229"/>
      <c r="B2384" s="668"/>
      <c r="C2384" s="445" t="s">
        <v>1133</v>
      </c>
      <c r="D2384" s="238"/>
      <c r="E2384" s="238"/>
      <c r="F2384" s="245" t="s">
        <v>83</v>
      </c>
      <c r="G2384" s="246"/>
      <c r="H2384" s="82"/>
      <c r="I2384" s="82"/>
      <c r="J2384" s="82"/>
      <c r="K2384" s="82"/>
      <c r="L2384" s="82"/>
      <c r="M2384" s="82"/>
      <c r="N2384" s="82"/>
      <c r="O2384" s="82"/>
      <c r="P2384" s="82"/>
      <c r="Q2384" s="82"/>
      <c r="R2384" s="82"/>
      <c r="S2384" s="82"/>
      <c r="T2384" s="82"/>
      <c r="U2384" s="82"/>
      <c r="V2384" s="82"/>
      <c r="W2384" s="82"/>
      <c r="X2384" s="82"/>
      <c r="Y2384" s="82"/>
      <c r="Z2384" s="82"/>
      <c r="AA2384" s="82"/>
      <c r="AB2384" s="82"/>
      <c r="AC2384" s="35"/>
      <c r="AD2384" s="35"/>
      <c r="AE2384" s="35">
        <v>2</v>
      </c>
      <c r="AF2384" s="35"/>
      <c r="AG2384" s="35"/>
      <c r="AH2384" s="35"/>
      <c r="AI2384" s="35"/>
      <c r="AJ2384" s="35"/>
      <c r="AK2384" s="35"/>
      <c r="AL2384" s="35"/>
      <c r="AM2384" s="241"/>
      <c r="AN2384" s="241"/>
      <c r="AO2384" s="241"/>
      <c r="AP2384" s="241"/>
      <c r="AQ2384" s="241"/>
      <c r="AR2384" s="241"/>
      <c r="AS2384" s="241"/>
      <c r="AT2384" s="257"/>
      <c r="AU2384" s="257"/>
      <c r="AV2384" s="260"/>
      <c r="AW2384" s="260"/>
      <c r="AX2384" s="257"/>
      <c r="AY2384" s="257"/>
      <c r="AZ2384" s="257"/>
      <c r="BA2384" s="257"/>
      <c r="BB2384" s="257"/>
      <c r="BC2384" s="257"/>
      <c r="BD2384" s="257"/>
      <c r="BE2384" s="257"/>
      <c r="BF2384" s="257"/>
      <c r="BG2384" s="257"/>
      <c r="BH2384" s="257"/>
      <c r="BI2384" s="257"/>
      <c r="BJ2384" s="257"/>
      <c r="BK2384" s="257"/>
      <c r="BL2384" s="263"/>
      <c r="BM2384" s="263"/>
      <c r="BN2384" s="263"/>
      <c r="BO2384" s="263"/>
      <c r="BP2384" s="263"/>
      <c r="BQ2384" s="263"/>
      <c r="BR2384" s="271"/>
      <c r="BS2384" s="271"/>
      <c r="BT2384" s="271"/>
      <c r="BU2384" s="271"/>
      <c r="BV2384" s="271"/>
      <c r="BW2384" s="271"/>
      <c r="BX2384" s="257"/>
      <c r="BY2384" s="257"/>
      <c r="BZ2384" s="257"/>
      <c r="CA2384" s="268"/>
      <c r="CB2384" s="268"/>
      <c r="CC2384" s="275"/>
      <c r="CD2384" s="268"/>
      <c r="CE2384" s="268"/>
      <c r="CF2384" s="268"/>
      <c r="CG2384" s="268"/>
      <c r="CH2384" s="268"/>
      <c r="CI2384" s="268"/>
      <c r="CJ2384" s="268"/>
      <c r="CK2384" s="268"/>
      <c r="CL2384" s="265"/>
      <c r="CM2384" s="272"/>
      <c r="CN2384" s="264"/>
      <c r="CO2384" s="200"/>
      <c r="CP2384" s="226"/>
      <c r="CQ2384" s="226"/>
      <c r="CR2384" s="226"/>
      <c r="CS2384" s="201"/>
      <c r="CT2384" s="201"/>
      <c r="CU2384" s="201"/>
      <c r="CV2384" s="201"/>
      <c r="CW2384" s="201"/>
      <c r="CX2384" s="201"/>
      <c r="CY2384" s="201"/>
      <c r="CZ2384" s="201"/>
      <c r="DA2384" s="201"/>
      <c r="DB2384" s="201"/>
      <c r="DC2384" s="201"/>
      <c r="DD2384" s="201"/>
      <c r="DE2384" s="201"/>
      <c r="DF2384" s="201"/>
    </row>
    <row r="2385" spans="1:110" s="120" customFormat="1" ht="15" customHeight="1">
      <c r="A2385" s="227">
        <f t="shared" si="798"/>
        <v>296</v>
      </c>
      <c r="B2385" s="476" t="s">
        <v>1273</v>
      </c>
      <c r="C2385" s="479" t="s">
        <v>1419</v>
      </c>
      <c r="D2385" s="236">
        <v>44643</v>
      </c>
      <c r="E2385" s="236" t="s">
        <v>1324</v>
      </c>
      <c r="F2385" s="253" t="s">
        <v>80</v>
      </c>
      <c r="G2385" s="254"/>
      <c r="H2385" s="82" t="s">
        <v>58</v>
      </c>
      <c r="I2385" s="82" t="s">
        <v>1364</v>
      </c>
      <c r="J2385" s="82" t="s">
        <v>58</v>
      </c>
      <c r="K2385" s="82" t="s">
        <v>58</v>
      </c>
      <c r="L2385" s="82" t="s">
        <v>58</v>
      </c>
      <c r="M2385" s="82" t="s">
        <v>58</v>
      </c>
      <c r="N2385" s="82" t="s">
        <v>58</v>
      </c>
      <c r="O2385" s="82"/>
      <c r="P2385" s="82" t="s">
        <v>58</v>
      </c>
      <c r="Q2385" s="82" t="s">
        <v>58</v>
      </c>
      <c r="R2385" s="82" t="s">
        <v>58</v>
      </c>
      <c r="S2385" s="82" t="s">
        <v>58</v>
      </c>
      <c r="T2385" s="82" t="s">
        <v>58</v>
      </c>
      <c r="U2385" s="82" t="s">
        <v>58</v>
      </c>
      <c r="V2385" s="82"/>
      <c r="W2385" s="82" t="s">
        <v>57</v>
      </c>
      <c r="X2385" s="82" t="s">
        <v>57</v>
      </c>
      <c r="Y2385" s="82" t="s">
        <v>57</v>
      </c>
      <c r="Z2385" s="82" t="s">
        <v>57</v>
      </c>
      <c r="AA2385" s="82" t="s">
        <v>57</v>
      </c>
      <c r="AB2385" s="82" t="s">
        <v>57</v>
      </c>
      <c r="AC2385" s="82"/>
      <c r="AD2385" s="82" t="s">
        <v>60</v>
      </c>
      <c r="AE2385" s="82" t="s">
        <v>60</v>
      </c>
      <c r="AF2385" s="82" t="s">
        <v>60</v>
      </c>
      <c r="AG2385" s="82" t="s">
        <v>60</v>
      </c>
      <c r="AH2385" s="82" t="s">
        <v>60</v>
      </c>
      <c r="AI2385" s="82" t="s">
        <v>1471</v>
      </c>
      <c r="AJ2385" s="82"/>
      <c r="AK2385" s="82" t="s">
        <v>61</v>
      </c>
      <c r="AL2385" s="82" t="s">
        <v>61</v>
      </c>
      <c r="AM2385" s="239">
        <f>COUNTIF(H2385:AL2385,"PH")+COUNTIF(H2385:AL2385,"PH/L")+COUNTIF(H2385:AL2385,"PM")</f>
        <v>0</v>
      </c>
      <c r="AN2385" s="239">
        <f>COUNTIF(H2385:AL2385,"PD")+COUNTIF(H2385:AL2385,"PDD")+COUNTIF(H2385:AL2385,"P/DS")/2+COUNTIF(H2385:AL2385,"PMD")</f>
        <v>6</v>
      </c>
      <c r="AO2385" s="239">
        <f>COUNTIF(H2385:AL2385,"PN")+COUNTIF(H2385:AL2385,"P/NS")/2+COUNTIF(H2385:AL2385,"PH")+COUNTIF(H2385:AL2385,"PH/F")/2+COUNTIF(H2385:AL2385,"PH/L")/2+COUNTIF(H2385:AL2385,"PM")</f>
        <v>12</v>
      </c>
      <c r="AP2385" s="239">
        <f>COUNTIF(H2385:AL2385,"BH")+COUNTIF(H2385:AL2385,"AL/BL")+COUNTIF(H2385:AL2385,"UL/BL")+COUNTIF(H2385:AL2385,"BM")</f>
        <v>0</v>
      </c>
      <c r="AQ2385" s="239">
        <f>COUNTIF(H2385:AL2385,"DS")+COUNTIF(H2385:AL2385,"AL/DS")/2+COUNTIF(H2385:AL2385,"UL/DS")/2+COUNTIF(H2385:AL2385,"CT")+COUNTIF(H2385:AL2385,"MD")</f>
        <v>5.5</v>
      </c>
      <c r="AR2385" s="239">
        <f>COUNTIF(H2385:AL2385,"NS")+COUNTIF(H2385:AL2385,"AL/NS")/2+COUNTIF(H2385:AL2385,"UL/NS")/2+COUNTIF(H2385:AL2385,"BH")+COUNTIF(H2385:AL2385,"AL/BF")/2+COUNTIF(H2385:AL2385,"AL/BL")/2+COUNTIF(H2385:AL2385,"UL/BL")/2+COUNTIF(H2385:AL2385,"UL/BF")/2+COUNTIF(H2385:AL2385,"BM")</f>
        <v>2</v>
      </c>
      <c r="AS2385" s="239">
        <f>COUNTIF(H2385:AL2385,"AL")+COUNTIF(H2385:AL2385,"AL/DS")/2+COUNTIF(H2385:AL2385,"AL/NS")/2+COUNTIF(H2385:AL2385,"NH")+COUNTIF(H2385:AL2385,"SL")+COUNTIF(H2385:AL2385,"NHD")+COUNTIF(H2385:AL2385,"B")+COUNTIF(H2385:AL2385,"HL")+COUNTIF(H2385:AL2385,"AL/BF")/2+COUNTIF(H2385:AL2385,"AL/BL")/2</f>
        <v>0</v>
      </c>
      <c r="AT2385" s="255">
        <f>COUNTIF(H2385:AL2385,"PD")+COUNTIF(H2385:AL2385,"PN")+COUNTIF(H2385:AL2385,"P/DS")/2+COUNTIF(H2385:AL2385,"P/NS")/2+COUNTIF(H2385:AL2385,"DS")+COUNTIF(H2385:AL2385,"NS")+COUNTIF(H2385:AL2385,"AL")+COUNTIF(H2385:AL2385,"AL/DS")+COUNTIF(H2385:AL2385,"AL/NS")+COUNTIF(H2385:AL2385,"NH")+COUNTIF(H2385:AL2385,"SL")+COUNTIF(H2385:AL2385,"UL/DS")/2+COUNTIF(H2385:AL2385,"UL/NS")/2+COUNTIF(H2385:AL2385,"CT")+COUNTIF(H2385:AL2385,"NHD")+COUNTIF(H2385:AL2385,"PDD")+COUNTIF(H2385:AL2385,"B")+COUNTIF(H2385:AL2385,"HL")+COUNTIF(H2385:AL2385,"PH")+COUNTIF(H2385:AL2385,"BH")+COUNTIF(H2385:AL2385,"AL/BF")+COUNTIF(H2385:AL2385,"AL/BL")+COUNTIF(H2385:AL2385,"UL/BF")/2+COUNTIF(H2385:AL2385,"UL/BL")/2+COUNTIF(H2385:AL2385,"PH/F")/2+COUNTIF(H2385:AL2385,"PH/L")/2+COUNTIF(H2385:AL2385,"MD")+COUNTIF(H2385:AL2385,"PMD")+COUNTIF(H2385:AL2385,"PM")+COUNTIF(H2385:AL2385,"BM")</f>
        <v>25.5</v>
      </c>
      <c r="AU2385" s="255">
        <f>COUNTIF(H2385:AL2385,"P/DS")/2+COUNTIF(H2385:AL2385,"P/NS")/2+COUNTIF(H2385:AL2385,"IL")+COUNTIF(H2385:AL2385,"NL")+COUNTIF(H2385:AL2385,"UL")+COUNTIF(H2385:AL2385,"UL/DS")/2+COUNTIF(H2385:AL2385,"UL/NS")/2+COUNTIF(H2385:AL2385,"KT")+COUNTIF(H2385:AL2385,"UL/BF")/2+COUNTIF(H2385:AL2385,"UL/BL")/2+COUNTIF(H2385:AL2385,"PH/F")/2+COUNTIF(H2385:AL2385,"PH/L")/2+COUNTIF(H2385:AL2385,"NB")</f>
        <v>0.5</v>
      </c>
      <c r="AV2385" s="258">
        <f>COUNTIF(H2385:AL2385,"PN")+COUNTIF(H2385:AL2385,"TVD")+COUNTIF(H2385:AL2385,"PH")+COUNTIF(H2385:AL2385,"PM")+COUNTIF(H2385:AL2385,"PDD")-COUNTIFS(H2385:AL2385,"PN",H2392:AL2392,"&gt;=3")-COUNTIFS(H2385:AL2385,"PM",H2392:AL2392,"&gt;=3")</f>
        <v>13</v>
      </c>
      <c r="AW2385" s="258">
        <f>COUNTIF(H2385:AL2385,"NS")+COUNTIF(H2385:AL2385,"D")+COUNTIF(H2385:AL2385,"BH")+COUNTIF(H2385:AL2385,"NHD")+COUNTIF(H2385:AL2385,"BM")-COUNTIFS(H2385:AL2385,"NS",H2392:AL2392,"&gt;=3")-COUNTIFS(H2385:AL2385,"BH",H2392:AL2392,"&gt;=3")-COUNTIFS(H2385:AL2385,"BM",H2392:AL2392,"&gt;=3")</f>
        <v>2</v>
      </c>
      <c r="AX2385" s="255">
        <f>COUNTIF(H2385:AL2385,"AL")+COUNTIF(H2385:AL2385,"AL/DS")/2+COUNTIF(H2385:AL2385,"AL/NS")/2+COUNTIF(H2385:AL2385,"AL/BF")+COUNTIF(H2385:AL2385,"AL/BL")/2</f>
        <v>0</v>
      </c>
      <c r="AY2385" s="255">
        <f>COUNTIF(H2385:AL2385,"SL")</f>
        <v>0</v>
      </c>
      <c r="AZ2385" s="255">
        <f>COUNTIF(H2385:AL2385,"NH")</f>
        <v>0</v>
      </c>
      <c r="BA2385" s="255">
        <f>COUNTIF(H2385:AL2385,"HL")</f>
        <v>0</v>
      </c>
      <c r="BB2385" s="255">
        <f>COUNTIF(G2385:AL2385,"P/DS")/2+COUNTIF(G2385:AL2385,"P/NS")/2+COUNTIF(G2385:AL2385,"UL")+COUNTIF(G2385:AL2385,"UL/DS")/2+COUNTIF(G2385:AL2385,"UL/NS")/2+COUNTIF(G2385:AL2385,"UL/BL")/2+COUNTIF(G2385:AL2385,"UL/BF")/2+COUNTIF(G2385:AL2385,"PH/F")/2+COUNTIF(G2385:AL2385,"PH/L")/2</f>
        <v>0.5</v>
      </c>
      <c r="BC2385" s="255">
        <f>COUNTIF(H2385:AL2385,"NB")</f>
        <v>0</v>
      </c>
      <c r="BD2385" s="255">
        <f>COUNTIF(H2385:AL2385,"NL")</f>
        <v>0</v>
      </c>
      <c r="BE2385" s="255">
        <f>COUNTIF(H2385:AL2385,"IL")</f>
        <v>0</v>
      </c>
      <c r="BF2385" s="255">
        <f>COUNTIF(H2385:AL2385,"KT")</f>
        <v>0</v>
      </c>
      <c r="BG2385" s="255">
        <f>COUNTIF(H2385:AL2385,"L70")</f>
        <v>0</v>
      </c>
      <c r="BH2385" s="255">
        <f>COUNTIF(H2385:AL2385,"MD")</f>
        <v>0</v>
      </c>
      <c r="BI2385" s="255">
        <f>COUNTIF(H2385:AL2385,"PMD")</f>
        <v>0</v>
      </c>
      <c r="BJ2385" s="255">
        <f>COUNTIF(H2385:AL2385,"PM")</f>
        <v>0</v>
      </c>
      <c r="BK2385" s="255">
        <f>COUNTIF(H2385:AL2385,"BM")</f>
        <v>0</v>
      </c>
      <c r="BL2385" s="261">
        <f>SUMIF(H2385:AL2385,"PD",H2386:AL2386)+SUMIF(H2385:AL2385,"PN",H2386:AL2386)+SUMIF(H2385:AL2385,"P/DS",H2386:AL2386)+SUMIF(H2385:AL2385,"PN/F",H2386:AL2386)+SUMIF(H2385:AL2385,"PN/L",H2386:AL2386)+SUMIF(H2385:AL2385,"TV",H2386:AL2386)+SUMIF(H2385:AL2385,"TVD",H2386:AL2386)+SUMIF(H2385:AL2385,"PDD",H2386:AL2386)</f>
        <v>16</v>
      </c>
      <c r="BM2385" s="261">
        <f>SUMIF(H2385:AL2385,"PD",H2387:AL2387)+SUMIF(H2385:AL2385,"PN",H2387:AL2387)+SUMIF(H2385:AL2385,"P/DS",H2387:AL2387)+SUMIF(H2385:AL2385,"PN/F",H2387:AL2387)+SUMIF(H2385:AL2385,"PN/L",H2387:AL2387)+SUMIF(H2385:AL2385,"TV",H2387:AL2387)+SUMIF(H2385:AL2385,"TVD",H2387:AL2387)+SUMIF(H2385:AL2385,"PDD",H2387:AL2387)+SUMIF(H2385:AL2385,"PMD",H2387:AL2387)</f>
        <v>9</v>
      </c>
      <c r="BN2385" s="261">
        <f>SUMIF(H2385:AL2385,"PD",H2388:AL2388)+SUMIF(H2385:AL2385,"PN",H2388:AL2388)+SUMIF(H2385:AL2385,"P/DS",H2388:AL2388)+SUMIF(H2385:AL2385,"PN/F",H2388:AL2388)+SUMIF(H2385:AL2385,"PN/L",H2388:AL2388)+SUMIF(H2385:AL2385,"TV",H2388:AL2388)+SUMIF(H2385:AL2385,"TVD",H2388:AL2388)</f>
        <v>0</v>
      </c>
      <c r="BO2385" s="261">
        <f>SUMIF(H2385:AL2385,"PD",H2389:AL2389)+SUMIF(H2385:AL2385,"PN",H2389:AL2389)+SUMIF(H2385:AL2385,"P/DS",H2389:AL2389)+SUMIF(H2385:AL2385,"PN/F",H2389:AL2389)+SUMIF(H2385:AL2385,"PN/L",H2389:AL2389)+SUMIF(H2385:AL2385,"TV",H2389:AL2389)+SUMIF(H2385:AL2385,"TVD",H2389:AL2389)</f>
        <v>6.5</v>
      </c>
      <c r="BP2385" s="261">
        <f>SUMIF(H2385:AL2385,"PD",H2390:AL2390)+SUMIF(H2385:AL2385,"PN",H2390:AL2390)+SUMIF(H2385:AL2385,"P/DS",H2390:AL2390)+SUMIF(H2385:AL2385,"PN/F",H2390:AL2390)+SUMIF(H2385:AL2385,"PN/L",H2390:AL2390)+SUMIF(H2385:AL2385,"TV",H2390:AL2390)+SUMIF(H2385:AL2385,"TVD",H2390:AL2390)+SUMIF(H2385:AL2385,"PDD",H2390:AL2390)+SUMIF(H2385:AL2385,"PH",H2390:AL2390)+SUMIF(H2385:AL2385,"PM",H2390:AL2390)</f>
        <v>0</v>
      </c>
      <c r="BQ2385" s="261">
        <f>SUMIF(H2385:AL2385,"PD",H2391:AL2391)+SUMIF(H2385:AL2385,"PN",H2391:AL2391)+SUMIF(H2385:AL2385,"P/DS",H2391:AL2391)+SUMIF(H2385:AL2385,"PN/F",H2391:AL2391)+SUMIF(H2385:AL2385,"PN/L",H2391:AL2391)+SUMIF(H2385:AL2385,"TV",H2391:AL2391)+SUMIF(H2385:AL2385,"TVD",H2391:AL2391)+SUMIF(H2385:AL2385,"PDD",H2391:AL2391)+SUMIF(H2385:AL2385,"PH",H2391:AL2391)+SUMIF(H2385:AL2385,"PM",H2391:AL2391)</f>
        <v>0</v>
      </c>
      <c r="BR2385" s="269">
        <f>SUM(H2386:AL2386)-BL2385</f>
        <v>0</v>
      </c>
      <c r="BS2385" s="269">
        <f>SUM(H2387:AL2387)-BM2385</f>
        <v>0</v>
      </c>
      <c r="BT2385" s="269">
        <f>SUM(H2388:AL2388)-BN2385</f>
        <v>0</v>
      </c>
      <c r="BU2385" s="269">
        <f>SUM(H2389:AL2389)-BO2385</f>
        <v>0</v>
      </c>
      <c r="BV2385" s="269">
        <f>SUM(H2390:AL2390)-BP2385</f>
        <v>0</v>
      </c>
      <c r="BW2385" s="269">
        <f>SUM(H2391:AL2391)-BQ2385</f>
        <v>0</v>
      </c>
      <c r="BX2385" s="255">
        <f>SUMIF(H2385:AL2385,"PD",H2392:AL2392)+SUMIF(H2385:AL2385,"PN",H2392:AL2392)+SUMIF(H2385:AL2385,"P/DS",H2392:AL2392)+SUMIF(H2385:AL2385,"PN/F",H2392:AL2392)+SUMIF(H2385:AL2385,"PN/L",H2392:AL2392)</f>
        <v>0</v>
      </c>
      <c r="BY2385" s="255">
        <f>SUM(H2392:AL2392)-BX2385</f>
        <v>0</v>
      </c>
      <c r="BZ2385" s="255">
        <f t="shared" ref="BZ2385" si="809">+SUM(BL2385:BW2392)</f>
        <v>31.5</v>
      </c>
      <c r="CA2385" s="266">
        <f>(COUNTIFS(H2385:AL2385,"PD",H2386:AL2386,"&gt;=2"))*0.5-IF(CN2385="VP",COUNTIFS($H$16:$AL$16,"SAT",H2385:AL2385,"PD",H2386:AL2386,"&gt;=2"))*0.5</f>
        <v>0</v>
      </c>
      <c r="CB2385" s="266">
        <f>(COUNTIFS(H2385:AL2385,"PN",H2387:AL2387,"&gt;=0.5",H2386:AL2386,"&gt;=1.5"))*0.5+COUNTIFS(H2385:AL2385,"PDD",H2387:AL2387,"&gt;=0.5",H2386:AL2386,"&gt;=1.5")*0.5</f>
        <v>5</v>
      </c>
      <c r="CC2385" s="273">
        <f>(COUNTIFS(H2385:AL2385,"TV",H2387:AL2387,"&gt;=10"))*0.5+(COUNTIFS(H2385:AL2385,"PMD",H2387:AL2387,"&gt;=2"))*0.5</f>
        <v>0</v>
      </c>
      <c r="CD2385" s="266">
        <f>(COUNTIFS(H2385:AL2385,"TVD",H2389:AL2389,"&gt;=6.5",H2387:AL2387,"&gt;=3.5"))*0.5</f>
        <v>0.5</v>
      </c>
      <c r="CE2385" s="266">
        <f>(COUNTIFS(H2385:AL2385,"PD",H2390:AL2390,"&gt;=10"))*0.5</f>
        <v>0</v>
      </c>
      <c r="CF2385" s="266">
        <f>(COUNTIFS(H2385:AL2385,"PDD",H2390:AL2390,"&gt;=3.5",H2391:AL2391,"&gt;=6.5")+COUNTIFS(H2385:AL2385,"PH",H2391:AL2391,"&gt;=0.5",H2390:AL2390,"&gt;=1.5")+COUNTIFS(H2385:AL2385,"PM",H2391:AL2391,"&gt;=0.5",H2390:AL2390,"&gt;=1.5"))*0.5</f>
        <v>0</v>
      </c>
      <c r="CG2385" s="266">
        <f>(COUNTIFS(H2385:AL2385,"DS",H2386:AL2386,"&gt;=2")+COUNTIFS(H2385:AL2385,"AL/DS",H2386:AL2386,"&gt;=2"))*0.5-IF(CN2385="VP",COUNTIFS($H$16:$AL$16,"SAT",H2385:AL2385,"DS",H2386:AL2386,"&gt;=2"))*0.5</f>
        <v>0</v>
      </c>
      <c r="CH2385" s="266">
        <f>(COUNTIFS(H2385:AL2385,"NS",H2387:AL2387,"&gt;=0.5",H2386:AL2386,"&gt;=1.5")+COUNTIFS(H2385:AL2385,"AL/NS",H2387:AL2387,"&gt;=0.5",H2386:AL2386,"&gt;=1.5")+COUNTIFS(H2385:AL2385,"NHD",H2387:AL2387,"&gt;=4.5",H2390:AL2390,"&gt;=2",H2386:AL2386,"&gt;=1.5"))*0.5</f>
        <v>0</v>
      </c>
      <c r="CI2385" s="266">
        <f>(COUNTIF(H2387:AL2387,"&gt;=10")+COUNTIFS(H2385:AL2385,"MD",H2387:AL2387,"&gt;=2")-COUNTIFS(H2385:AL2385,"TV",H2387:AL2387,"&gt;=10"))*0.5</f>
        <v>0</v>
      </c>
      <c r="CJ2385" s="266">
        <f>(COUNTIFS(H2385:AL2385,"D",H2389:AL2389,"&gt;=6.5",H2387:AL2387,"&gt;=3.5"))*0.5</f>
        <v>0</v>
      </c>
      <c r="CK2385" s="266">
        <f>(COUNTIF(H2390:AL2390,"&gt;=10")-COUNTIFS(H2385:AL2385,"PD",H2390:AL2390,"&gt;=10"))*0.5</f>
        <v>0</v>
      </c>
      <c r="CL2385" s="265">
        <f>(COUNTIFS(H2385:AL2385,"NHD",H2390:AL2390,"&gt;=3.5",H2391:AL2391,"&gt;=6.5")+COUNTIFS(H2385:AL2385,"BH",H2390:AL2390,"&gt;=1.5",H2391:AL2391,"&gt;=0.5")+COUNTIFS(H2385:AL2385,"BM",H2390:AL2390,"&gt;=1.5",H2391:AL2391,"&gt;=0.5")+COUNTIFS(H2385:AL2385,"D",H2390:AL2390,"&gt;=1.5",H2391:AL2391,"&gt;=0.5"))*0.5</f>
        <v>0</v>
      </c>
      <c r="CM2385" s="272"/>
      <c r="CN2385" s="264" t="s">
        <v>723</v>
      </c>
      <c r="CO2385" s="200">
        <f t="shared" ref="CO2385" si="810">+AM2385+AN2385+AO2385+AP2385+AQ2385+AR2385+AS2385+AU2385+BG2385</f>
        <v>26</v>
      </c>
      <c r="CP2385" s="225">
        <f>+SUM(I2386:I2391)-I2392</f>
        <v>10.5</v>
      </c>
      <c r="CQ2385" s="225">
        <f>+SUM(J2386:J2391)-J2392</f>
        <v>2</v>
      </c>
      <c r="CR2385" s="225">
        <f>+SUM(K2386:K2391)-K2392</f>
        <v>2</v>
      </c>
      <c r="CS2385" s="201"/>
      <c r="CT2385" s="201"/>
      <c r="CU2385" s="201"/>
      <c r="CV2385" s="201"/>
      <c r="CW2385" s="201"/>
      <c r="CX2385" s="201"/>
      <c r="CY2385" s="201"/>
      <c r="CZ2385" s="201"/>
      <c r="DA2385" s="201"/>
      <c r="DB2385" s="201"/>
      <c r="DC2385" s="201"/>
      <c r="DD2385" s="201"/>
      <c r="DE2385" s="201"/>
      <c r="DF2385" s="201" t="e">
        <f>+SUM(#REF!)</f>
        <v>#REF!</v>
      </c>
    </row>
    <row r="2386" spans="1:110" s="120" customFormat="1" ht="15" customHeight="1">
      <c r="A2386" s="228"/>
      <c r="B2386" s="477"/>
      <c r="C2386" s="480"/>
      <c r="D2386" s="237"/>
      <c r="E2386" s="237"/>
      <c r="F2386" s="242" t="s">
        <v>82</v>
      </c>
      <c r="G2386" s="121">
        <v>1.5</v>
      </c>
      <c r="H2386" s="83"/>
      <c r="I2386" s="83"/>
      <c r="J2386" s="83">
        <v>1.5</v>
      </c>
      <c r="K2386" s="83">
        <v>1.5</v>
      </c>
      <c r="L2386" s="83">
        <v>1.5</v>
      </c>
      <c r="M2386" s="83">
        <v>1.5</v>
      </c>
      <c r="N2386" s="83">
        <v>2</v>
      </c>
      <c r="O2386" s="83"/>
      <c r="P2386" s="83">
        <v>2</v>
      </c>
      <c r="Q2386" s="83">
        <v>1.5</v>
      </c>
      <c r="R2386" s="83">
        <v>1.5</v>
      </c>
      <c r="S2386" s="83">
        <v>1.5</v>
      </c>
      <c r="T2386" s="83">
        <v>1.5</v>
      </c>
      <c r="U2386" s="83"/>
      <c r="V2386" s="83"/>
      <c r="W2386" s="83"/>
      <c r="X2386" s="83"/>
      <c r="Y2386" s="83"/>
      <c r="Z2386" s="83"/>
      <c r="AA2386" s="83"/>
      <c r="AB2386" s="83"/>
      <c r="AC2386" s="79"/>
      <c r="AD2386" s="79"/>
      <c r="AE2386" s="79"/>
      <c r="AF2386" s="79"/>
      <c r="AG2386" s="79"/>
      <c r="AH2386" s="79"/>
      <c r="AI2386" s="79"/>
      <c r="AJ2386" s="79"/>
      <c r="AK2386" s="79"/>
      <c r="AL2386" s="79"/>
      <c r="AM2386" s="240"/>
      <c r="AN2386" s="240"/>
      <c r="AO2386" s="240"/>
      <c r="AP2386" s="240"/>
      <c r="AQ2386" s="240"/>
      <c r="AR2386" s="240"/>
      <c r="AS2386" s="240"/>
      <c r="AT2386" s="256"/>
      <c r="AU2386" s="256"/>
      <c r="AV2386" s="259"/>
      <c r="AW2386" s="259"/>
      <c r="AX2386" s="256"/>
      <c r="AY2386" s="256"/>
      <c r="AZ2386" s="256"/>
      <c r="BA2386" s="256"/>
      <c r="BB2386" s="256"/>
      <c r="BC2386" s="256"/>
      <c r="BD2386" s="256"/>
      <c r="BE2386" s="256"/>
      <c r="BF2386" s="256"/>
      <c r="BG2386" s="256"/>
      <c r="BH2386" s="256"/>
      <c r="BI2386" s="256"/>
      <c r="BJ2386" s="256"/>
      <c r="BK2386" s="256"/>
      <c r="BL2386" s="262"/>
      <c r="BM2386" s="262"/>
      <c r="BN2386" s="262"/>
      <c r="BO2386" s="262"/>
      <c r="BP2386" s="262"/>
      <c r="BQ2386" s="262"/>
      <c r="BR2386" s="270"/>
      <c r="BS2386" s="270"/>
      <c r="BT2386" s="270"/>
      <c r="BU2386" s="270"/>
      <c r="BV2386" s="270"/>
      <c r="BW2386" s="270"/>
      <c r="BX2386" s="256"/>
      <c r="BY2386" s="256"/>
      <c r="BZ2386" s="256"/>
      <c r="CA2386" s="267"/>
      <c r="CB2386" s="267"/>
      <c r="CC2386" s="274"/>
      <c r="CD2386" s="267"/>
      <c r="CE2386" s="267"/>
      <c r="CF2386" s="267"/>
      <c r="CG2386" s="267"/>
      <c r="CH2386" s="267"/>
      <c r="CI2386" s="267"/>
      <c r="CJ2386" s="267"/>
      <c r="CK2386" s="267"/>
      <c r="CL2386" s="265"/>
      <c r="CM2386" s="272"/>
      <c r="CN2386" s="264"/>
      <c r="CO2386" s="200"/>
      <c r="CP2386" s="226"/>
      <c r="CQ2386" s="226"/>
      <c r="CR2386" s="226"/>
      <c r="CS2386" s="201"/>
      <c r="CT2386" s="201"/>
      <c r="CU2386" s="201"/>
      <c r="CV2386" s="201"/>
      <c r="CW2386" s="201"/>
      <c r="CX2386" s="201"/>
      <c r="CY2386" s="201"/>
      <c r="CZ2386" s="201"/>
      <c r="DA2386" s="201"/>
      <c r="DB2386" s="201"/>
      <c r="DC2386" s="201"/>
      <c r="DD2386" s="201"/>
      <c r="DE2386" s="201"/>
      <c r="DF2386" s="201"/>
    </row>
    <row r="2387" spans="1:110" s="120" customFormat="1" ht="15" customHeight="1">
      <c r="A2387" s="228"/>
      <c r="B2387" s="477"/>
      <c r="C2387" s="480"/>
      <c r="D2387" s="237"/>
      <c r="E2387" s="237"/>
      <c r="F2387" s="243"/>
      <c r="G2387" s="122">
        <v>2</v>
      </c>
      <c r="H2387" s="84"/>
      <c r="I2387" s="84">
        <v>4</v>
      </c>
      <c r="J2387" s="84">
        <v>0.5</v>
      </c>
      <c r="K2387" s="84">
        <v>0.5</v>
      </c>
      <c r="L2387" s="84">
        <v>0.5</v>
      </c>
      <c r="M2387" s="84">
        <v>0.5</v>
      </c>
      <c r="N2387" s="84">
        <v>0.5</v>
      </c>
      <c r="O2387" s="84"/>
      <c r="P2387" s="84">
        <v>0.5</v>
      </c>
      <c r="Q2387" s="84">
        <v>0.5</v>
      </c>
      <c r="R2387" s="84">
        <v>0.5</v>
      </c>
      <c r="S2387" s="84">
        <v>0.5</v>
      </c>
      <c r="T2387" s="84">
        <v>0.5</v>
      </c>
      <c r="U2387" s="84"/>
      <c r="V2387" s="84"/>
      <c r="W2387" s="84"/>
      <c r="X2387" s="84"/>
      <c r="Y2387" s="84"/>
      <c r="Z2387" s="84"/>
      <c r="AA2387" s="84"/>
      <c r="AB2387" s="84"/>
      <c r="AC2387" s="80"/>
      <c r="AD2387" s="80"/>
      <c r="AE2387" s="80"/>
      <c r="AF2387" s="80"/>
      <c r="AG2387" s="80"/>
      <c r="AH2387" s="80"/>
      <c r="AI2387" s="80"/>
      <c r="AJ2387" s="80"/>
      <c r="AK2387" s="80"/>
      <c r="AL2387" s="80"/>
      <c r="AM2387" s="240"/>
      <c r="AN2387" s="240"/>
      <c r="AO2387" s="240"/>
      <c r="AP2387" s="240"/>
      <c r="AQ2387" s="240"/>
      <c r="AR2387" s="240"/>
      <c r="AS2387" s="240"/>
      <c r="AT2387" s="256"/>
      <c r="AU2387" s="256"/>
      <c r="AV2387" s="259"/>
      <c r="AW2387" s="259"/>
      <c r="AX2387" s="256"/>
      <c r="AY2387" s="256"/>
      <c r="AZ2387" s="256"/>
      <c r="BA2387" s="256"/>
      <c r="BB2387" s="256"/>
      <c r="BC2387" s="256"/>
      <c r="BD2387" s="256"/>
      <c r="BE2387" s="256"/>
      <c r="BF2387" s="256"/>
      <c r="BG2387" s="256"/>
      <c r="BH2387" s="256"/>
      <c r="BI2387" s="256"/>
      <c r="BJ2387" s="256"/>
      <c r="BK2387" s="256"/>
      <c r="BL2387" s="262"/>
      <c r="BM2387" s="262"/>
      <c r="BN2387" s="262"/>
      <c r="BO2387" s="262"/>
      <c r="BP2387" s="262"/>
      <c r="BQ2387" s="262"/>
      <c r="BR2387" s="270"/>
      <c r="BS2387" s="270"/>
      <c r="BT2387" s="270"/>
      <c r="BU2387" s="270"/>
      <c r="BV2387" s="270"/>
      <c r="BW2387" s="270"/>
      <c r="BX2387" s="256"/>
      <c r="BY2387" s="256"/>
      <c r="BZ2387" s="256"/>
      <c r="CA2387" s="267"/>
      <c r="CB2387" s="267"/>
      <c r="CC2387" s="274"/>
      <c r="CD2387" s="267"/>
      <c r="CE2387" s="267"/>
      <c r="CF2387" s="267"/>
      <c r="CG2387" s="267"/>
      <c r="CH2387" s="267"/>
      <c r="CI2387" s="267"/>
      <c r="CJ2387" s="267"/>
      <c r="CK2387" s="267"/>
      <c r="CL2387" s="265"/>
      <c r="CM2387" s="272"/>
      <c r="CN2387" s="264"/>
      <c r="CO2387" s="200"/>
      <c r="CP2387" s="226"/>
      <c r="CQ2387" s="226"/>
      <c r="CR2387" s="226"/>
      <c r="CS2387" s="201"/>
      <c r="CT2387" s="201"/>
      <c r="CU2387" s="201"/>
      <c r="CV2387" s="201"/>
      <c r="CW2387" s="201"/>
      <c r="CX2387" s="201"/>
      <c r="CY2387" s="201"/>
      <c r="CZ2387" s="201"/>
      <c r="DA2387" s="201"/>
      <c r="DB2387" s="201"/>
      <c r="DC2387" s="201"/>
      <c r="DD2387" s="201"/>
      <c r="DE2387" s="201"/>
      <c r="DF2387" s="201"/>
    </row>
    <row r="2388" spans="1:110" s="120" customFormat="1" ht="15" customHeight="1">
      <c r="A2388" s="228"/>
      <c r="B2388" s="477"/>
      <c r="C2388" s="480"/>
      <c r="D2388" s="237"/>
      <c r="E2388" s="237"/>
      <c r="F2388" s="243"/>
      <c r="G2388" s="122">
        <v>2.1</v>
      </c>
      <c r="H2388" s="84"/>
      <c r="I2388" s="84"/>
      <c r="J2388" s="84"/>
      <c r="K2388" s="84"/>
      <c r="L2388" s="84"/>
      <c r="M2388" s="84"/>
      <c r="N2388" s="84"/>
      <c r="O2388" s="84"/>
      <c r="P2388" s="84"/>
      <c r="Q2388" s="84"/>
      <c r="R2388" s="84"/>
      <c r="S2388" s="84"/>
      <c r="T2388" s="84"/>
      <c r="U2388" s="84"/>
      <c r="V2388" s="84"/>
      <c r="W2388" s="84"/>
      <c r="X2388" s="84"/>
      <c r="Y2388" s="84"/>
      <c r="Z2388" s="84"/>
      <c r="AA2388" s="84"/>
      <c r="AB2388" s="84"/>
      <c r="AC2388" s="80"/>
      <c r="AD2388" s="80"/>
      <c r="AE2388" s="80"/>
      <c r="AF2388" s="80"/>
      <c r="AG2388" s="80"/>
      <c r="AH2388" s="80"/>
      <c r="AI2388" s="80"/>
      <c r="AJ2388" s="80"/>
      <c r="AK2388" s="80"/>
      <c r="AL2388" s="80"/>
      <c r="AM2388" s="240"/>
      <c r="AN2388" s="240"/>
      <c r="AO2388" s="240"/>
      <c r="AP2388" s="240"/>
      <c r="AQ2388" s="240"/>
      <c r="AR2388" s="240"/>
      <c r="AS2388" s="240"/>
      <c r="AT2388" s="256"/>
      <c r="AU2388" s="256"/>
      <c r="AV2388" s="259"/>
      <c r="AW2388" s="259"/>
      <c r="AX2388" s="256"/>
      <c r="AY2388" s="256"/>
      <c r="AZ2388" s="256"/>
      <c r="BA2388" s="256"/>
      <c r="BB2388" s="256"/>
      <c r="BC2388" s="256"/>
      <c r="BD2388" s="256"/>
      <c r="BE2388" s="256"/>
      <c r="BF2388" s="256"/>
      <c r="BG2388" s="256"/>
      <c r="BH2388" s="256"/>
      <c r="BI2388" s="256"/>
      <c r="BJ2388" s="256"/>
      <c r="BK2388" s="256"/>
      <c r="BL2388" s="262"/>
      <c r="BM2388" s="262"/>
      <c r="BN2388" s="262"/>
      <c r="BO2388" s="262"/>
      <c r="BP2388" s="262"/>
      <c r="BQ2388" s="262"/>
      <c r="BR2388" s="270"/>
      <c r="BS2388" s="270"/>
      <c r="BT2388" s="270"/>
      <c r="BU2388" s="270"/>
      <c r="BV2388" s="270"/>
      <c r="BW2388" s="270"/>
      <c r="BX2388" s="256"/>
      <c r="BY2388" s="256"/>
      <c r="BZ2388" s="256"/>
      <c r="CA2388" s="267"/>
      <c r="CB2388" s="267"/>
      <c r="CC2388" s="274"/>
      <c r="CD2388" s="267"/>
      <c r="CE2388" s="267"/>
      <c r="CF2388" s="267"/>
      <c r="CG2388" s="267"/>
      <c r="CH2388" s="267"/>
      <c r="CI2388" s="267"/>
      <c r="CJ2388" s="267"/>
      <c r="CK2388" s="267"/>
      <c r="CL2388" s="265"/>
      <c r="CM2388" s="272"/>
      <c r="CN2388" s="264"/>
      <c r="CO2388" s="200"/>
      <c r="CP2388" s="226"/>
      <c r="CQ2388" s="226"/>
      <c r="CR2388" s="226"/>
      <c r="CS2388" s="201"/>
      <c r="CT2388" s="201"/>
      <c r="CU2388" s="201"/>
      <c r="CV2388" s="201"/>
      <c r="CW2388" s="201"/>
      <c r="CX2388" s="201"/>
      <c r="CY2388" s="201"/>
      <c r="CZ2388" s="201"/>
      <c r="DA2388" s="201"/>
      <c r="DB2388" s="201"/>
      <c r="DC2388" s="201"/>
      <c r="DD2388" s="201"/>
      <c r="DE2388" s="201"/>
      <c r="DF2388" s="201"/>
    </row>
    <row r="2389" spans="1:110" s="120" customFormat="1" ht="15" customHeight="1">
      <c r="A2389" s="228"/>
      <c r="B2389" s="477"/>
      <c r="C2389" s="480"/>
      <c r="D2389" s="237"/>
      <c r="E2389" s="237"/>
      <c r="F2389" s="243"/>
      <c r="G2389" s="122">
        <v>2.7</v>
      </c>
      <c r="H2389" s="84"/>
      <c r="I2389" s="84">
        <v>6.5</v>
      </c>
      <c r="J2389" s="84"/>
      <c r="K2389" s="84"/>
      <c r="L2389" s="84"/>
      <c r="M2389" s="84"/>
      <c r="N2389" s="84"/>
      <c r="O2389" s="84"/>
      <c r="P2389" s="84"/>
      <c r="Q2389" s="84"/>
      <c r="R2389" s="84"/>
      <c r="S2389" s="84"/>
      <c r="T2389" s="84"/>
      <c r="U2389" s="84"/>
      <c r="V2389" s="84"/>
      <c r="W2389" s="84"/>
      <c r="X2389" s="84"/>
      <c r="Y2389" s="84"/>
      <c r="Z2389" s="84"/>
      <c r="AA2389" s="84"/>
      <c r="AB2389" s="84"/>
      <c r="AC2389" s="80"/>
      <c r="AD2389" s="80"/>
      <c r="AE2389" s="80"/>
      <c r="AF2389" s="80"/>
      <c r="AG2389" s="80"/>
      <c r="AH2389" s="80"/>
      <c r="AI2389" s="80"/>
      <c r="AJ2389" s="80"/>
      <c r="AK2389" s="80"/>
      <c r="AL2389" s="80"/>
      <c r="AM2389" s="240"/>
      <c r="AN2389" s="240"/>
      <c r="AO2389" s="240"/>
      <c r="AP2389" s="240"/>
      <c r="AQ2389" s="240"/>
      <c r="AR2389" s="240"/>
      <c r="AS2389" s="240"/>
      <c r="AT2389" s="256"/>
      <c r="AU2389" s="256"/>
      <c r="AV2389" s="259"/>
      <c r="AW2389" s="259"/>
      <c r="AX2389" s="256"/>
      <c r="AY2389" s="256"/>
      <c r="AZ2389" s="256"/>
      <c r="BA2389" s="256"/>
      <c r="BB2389" s="256"/>
      <c r="BC2389" s="256"/>
      <c r="BD2389" s="256"/>
      <c r="BE2389" s="256"/>
      <c r="BF2389" s="256"/>
      <c r="BG2389" s="256"/>
      <c r="BH2389" s="256"/>
      <c r="BI2389" s="256"/>
      <c r="BJ2389" s="256"/>
      <c r="BK2389" s="256"/>
      <c r="BL2389" s="262"/>
      <c r="BM2389" s="262"/>
      <c r="BN2389" s="262"/>
      <c r="BO2389" s="262"/>
      <c r="BP2389" s="262"/>
      <c r="BQ2389" s="262"/>
      <c r="BR2389" s="270"/>
      <c r="BS2389" s="270"/>
      <c r="BT2389" s="270"/>
      <c r="BU2389" s="270"/>
      <c r="BV2389" s="270"/>
      <c r="BW2389" s="270"/>
      <c r="BX2389" s="256"/>
      <c r="BY2389" s="256"/>
      <c r="BZ2389" s="256"/>
      <c r="CA2389" s="267"/>
      <c r="CB2389" s="267"/>
      <c r="CC2389" s="274"/>
      <c r="CD2389" s="267"/>
      <c r="CE2389" s="267"/>
      <c r="CF2389" s="267"/>
      <c r="CG2389" s="267"/>
      <c r="CH2389" s="267"/>
      <c r="CI2389" s="267"/>
      <c r="CJ2389" s="267"/>
      <c r="CK2389" s="267"/>
      <c r="CL2389" s="265"/>
      <c r="CM2389" s="272"/>
      <c r="CN2389" s="264"/>
      <c r="CO2389" s="200"/>
      <c r="CP2389" s="226"/>
      <c r="CQ2389" s="226"/>
      <c r="CR2389" s="226"/>
      <c r="CS2389" s="201"/>
      <c r="CT2389" s="201"/>
      <c r="CU2389" s="201"/>
      <c r="CV2389" s="201"/>
      <c r="CW2389" s="201"/>
      <c r="CX2389" s="201"/>
      <c r="CY2389" s="201"/>
      <c r="CZ2389" s="201"/>
      <c r="DA2389" s="201"/>
      <c r="DB2389" s="201"/>
      <c r="DC2389" s="201"/>
      <c r="DD2389" s="201"/>
      <c r="DE2389" s="201"/>
      <c r="DF2389" s="201"/>
    </row>
    <row r="2390" spans="1:110" s="120" customFormat="1" ht="15" customHeight="1">
      <c r="A2390" s="228"/>
      <c r="B2390" s="477"/>
      <c r="C2390" s="480"/>
      <c r="D2390" s="237"/>
      <c r="E2390" s="237"/>
      <c r="F2390" s="243"/>
      <c r="G2390" s="122">
        <v>3</v>
      </c>
      <c r="H2390" s="84"/>
      <c r="I2390" s="84"/>
      <c r="J2390" s="84"/>
      <c r="K2390" s="84"/>
      <c r="L2390" s="84"/>
      <c r="M2390" s="84"/>
      <c r="N2390" s="84"/>
      <c r="O2390" s="84"/>
      <c r="P2390" s="84"/>
      <c r="Q2390" s="84"/>
      <c r="R2390" s="84"/>
      <c r="S2390" s="84"/>
      <c r="T2390" s="84"/>
      <c r="U2390" s="84"/>
      <c r="V2390" s="84"/>
      <c r="W2390" s="84"/>
      <c r="X2390" s="84"/>
      <c r="Y2390" s="84"/>
      <c r="Z2390" s="84"/>
      <c r="AA2390" s="84"/>
      <c r="AB2390" s="84"/>
      <c r="AC2390" s="80"/>
      <c r="AD2390" s="80"/>
      <c r="AE2390" s="80"/>
      <c r="AF2390" s="80"/>
      <c r="AG2390" s="80"/>
      <c r="AH2390" s="80"/>
      <c r="AI2390" s="80"/>
      <c r="AJ2390" s="80"/>
      <c r="AK2390" s="80"/>
      <c r="AL2390" s="80"/>
      <c r="AM2390" s="240"/>
      <c r="AN2390" s="240"/>
      <c r="AO2390" s="240"/>
      <c r="AP2390" s="240"/>
      <c r="AQ2390" s="240"/>
      <c r="AR2390" s="240"/>
      <c r="AS2390" s="240"/>
      <c r="AT2390" s="256"/>
      <c r="AU2390" s="256"/>
      <c r="AV2390" s="259"/>
      <c r="AW2390" s="259"/>
      <c r="AX2390" s="256"/>
      <c r="AY2390" s="256"/>
      <c r="AZ2390" s="256"/>
      <c r="BA2390" s="256"/>
      <c r="BB2390" s="256"/>
      <c r="BC2390" s="256"/>
      <c r="BD2390" s="256"/>
      <c r="BE2390" s="256"/>
      <c r="BF2390" s="256"/>
      <c r="BG2390" s="256"/>
      <c r="BH2390" s="256"/>
      <c r="BI2390" s="256"/>
      <c r="BJ2390" s="256"/>
      <c r="BK2390" s="256"/>
      <c r="BL2390" s="262"/>
      <c r="BM2390" s="262"/>
      <c r="BN2390" s="262"/>
      <c r="BO2390" s="262"/>
      <c r="BP2390" s="262"/>
      <c r="BQ2390" s="262"/>
      <c r="BR2390" s="270"/>
      <c r="BS2390" s="270"/>
      <c r="BT2390" s="270"/>
      <c r="BU2390" s="270"/>
      <c r="BV2390" s="270"/>
      <c r="BW2390" s="270"/>
      <c r="BX2390" s="256"/>
      <c r="BY2390" s="256"/>
      <c r="BZ2390" s="256"/>
      <c r="CA2390" s="267"/>
      <c r="CB2390" s="267"/>
      <c r="CC2390" s="274"/>
      <c r="CD2390" s="267"/>
      <c r="CE2390" s="267"/>
      <c r="CF2390" s="267"/>
      <c r="CG2390" s="267"/>
      <c r="CH2390" s="267"/>
      <c r="CI2390" s="267"/>
      <c r="CJ2390" s="267"/>
      <c r="CK2390" s="267"/>
      <c r="CL2390" s="265"/>
      <c r="CM2390" s="272"/>
      <c r="CN2390" s="264"/>
      <c r="CO2390" s="200"/>
      <c r="CP2390" s="226"/>
      <c r="CQ2390" s="226"/>
      <c r="CR2390" s="226"/>
      <c r="CS2390" s="201"/>
      <c r="CT2390" s="201"/>
      <c r="CU2390" s="201"/>
      <c r="CV2390" s="201"/>
      <c r="CW2390" s="201"/>
      <c r="CX2390" s="201"/>
      <c r="CY2390" s="201"/>
      <c r="CZ2390" s="201"/>
      <c r="DA2390" s="201"/>
      <c r="DB2390" s="201"/>
      <c r="DC2390" s="201"/>
      <c r="DD2390" s="201"/>
      <c r="DE2390" s="201"/>
      <c r="DF2390" s="201"/>
    </row>
    <row r="2391" spans="1:110" s="120" customFormat="1" ht="15" customHeight="1">
      <c r="A2391" s="228"/>
      <c r="B2391" s="477"/>
      <c r="C2391" s="480"/>
      <c r="D2391" s="237"/>
      <c r="E2391" s="237"/>
      <c r="F2391" s="244"/>
      <c r="G2391" s="123">
        <v>3.9</v>
      </c>
      <c r="H2391" s="85"/>
      <c r="I2391" s="85"/>
      <c r="J2391" s="85"/>
      <c r="K2391" s="85"/>
      <c r="L2391" s="85"/>
      <c r="M2391" s="85"/>
      <c r="N2391" s="85"/>
      <c r="O2391" s="85"/>
      <c r="P2391" s="85"/>
      <c r="Q2391" s="85"/>
      <c r="R2391" s="85"/>
      <c r="S2391" s="85"/>
      <c r="T2391" s="85"/>
      <c r="U2391" s="85"/>
      <c r="V2391" s="85"/>
      <c r="W2391" s="85"/>
      <c r="X2391" s="85"/>
      <c r="Y2391" s="85"/>
      <c r="Z2391" s="85"/>
      <c r="AA2391" s="85"/>
      <c r="AB2391" s="85"/>
      <c r="AC2391" s="81"/>
      <c r="AD2391" s="81"/>
      <c r="AE2391" s="81"/>
      <c r="AF2391" s="81"/>
      <c r="AG2391" s="81"/>
      <c r="AH2391" s="81"/>
      <c r="AI2391" s="81"/>
      <c r="AJ2391" s="81"/>
      <c r="AK2391" s="81"/>
      <c r="AL2391" s="81"/>
      <c r="AM2391" s="240"/>
      <c r="AN2391" s="240"/>
      <c r="AO2391" s="240"/>
      <c r="AP2391" s="240"/>
      <c r="AQ2391" s="240"/>
      <c r="AR2391" s="240"/>
      <c r="AS2391" s="240"/>
      <c r="AT2391" s="256"/>
      <c r="AU2391" s="256"/>
      <c r="AV2391" s="259"/>
      <c r="AW2391" s="259"/>
      <c r="AX2391" s="256"/>
      <c r="AY2391" s="256"/>
      <c r="AZ2391" s="256"/>
      <c r="BA2391" s="256"/>
      <c r="BB2391" s="256"/>
      <c r="BC2391" s="256"/>
      <c r="BD2391" s="256"/>
      <c r="BE2391" s="256"/>
      <c r="BF2391" s="256"/>
      <c r="BG2391" s="256"/>
      <c r="BH2391" s="256"/>
      <c r="BI2391" s="256"/>
      <c r="BJ2391" s="256"/>
      <c r="BK2391" s="256"/>
      <c r="BL2391" s="262"/>
      <c r="BM2391" s="262"/>
      <c r="BN2391" s="262"/>
      <c r="BO2391" s="262"/>
      <c r="BP2391" s="262"/>
      <c r="BQ2391" s="262"/>
      <c r="BR2391" s="270"/>
      <c r="BS2391" s="270"/>
      <c r="BT2391" s="270"/>
      <c r="BU2391" s="270"/>
      <c r="BV2391" s="270"/>
      <c r="BW2391" s="270"/>
      <c r="BX2391" s="256"/>
      <c r="BY2391" s="256"/>
      <c r="BZ2391" s="256"/>
      <c r="CA2391" s="267"/>
      <c r="CB2391" s="267"/>
      <c r="CC2391" s="274"/>
      <c r="CD2391" s="267"/>
      <c r="CE2391" s="267"/>
      <c r="CF2391" s="267"/>
      <c r="CG2391" s="267"/>
      <c r="CH2391" s="267"/>
      <c r="CI2391" s="267"/>
      <c r="CJ2391" s="267"/>
      <c r="CK2391" s="267"/>
      <c r="CL2391" s="265"/>
      <c r="CM2391" s="272"/>
      <c r="CN2391" s="264"/>
      <c r="CO2391" s="200"/>
      <c r="CP2391" s="226"/>
      <c r="CQ2391" s="226"/>
      <c r="CR2391" s="226"/>
      <c r="CS2391" s="201"/>
      <c r="CT2391" s="201"/>
      <c r="CU2391" s="201"/>
      <c r="CV2391" s="201"/>
      <c r="CW2391" s="201"/>
      <c r="CX2391" s="201"/>
      <c r="CY2391" s="201"/>
      <c r="CZ2391" s="201"/>
      <c r="DA2391" s="201"/>
      <c r="DB2391" s="201"/>
      <c r="DC2391" s="201"/>
      <c r="DD2391" s="201"/>
      <c r="DE2391" s="201"/>
      <c r="DF2391" s="201"/>
    </row>
    <row r="2392" spans="1:110" s="120" customFormat="1" ht="15" customHeight="1">
      <c r="A2392" s="229"/>
      <c r="B2392" s="478"/>
      <c r="C2392" s="481"/>
      <c r="D2392" s="238"/>
      <c r="E2392" s="238"/>
      <c r="F2392" s="245" t="s">
        <v>83</v>
      </c>
      <c r="G2392" s="246"/>
      <c r="H2392" s="82"/>
      <c r="I2392" s="82"/>
      <c r="J2392" s="82"/>
      <c r="K2392" s="82"/>
      <c r="L2392" s="82"/>
      <c r="M2392" s="82"/>
      <c r="N2392" s="82"/>
      <c r="O2392" s="82"/>
      <c r="P2392" s="82"/>
      <c r="Q2392" s="82"/>
      <c r="R2392" s="82"/>
      <c r="S2392" s="82"/>
      <c r="T2392" s="82"/>
      <c r="U2392" s="82"/>
      <c r="V2392" s="82"/>
      <c r="W2392" s="82"/>
      <c r="X2392" s="82"/>
      <c r="Y2392" s="82"/>
      <c r="Z2392" s="82"/>
      <c r="AA2392" s="82"/>
      <c r="AB2392" s="82"/>
      <c r="AC2392" s="35"/>
      <c r="AD2392" s="35"/>
      <c r="AE2392" s="35"/>
      <c r="AF2392" s="35"/>
      <c r="AG2392" s="82"/>
      <c r="AH2392" s="35"/>
      <c r="AI2392" s="35"/>
      <c r="AJ2392" s="35"/>
      <c r="AK2392" s="35"/>
      <c r="AL2392" s="35"/>
      <c r="AM2392" s="241"/>
      <c r="AN2392" s="241"/>
      <c r="AO2392" s="241"/>
      <c r="AP2392" s="241"/>
      <c r="AQ2392" s="241"/>
      <c r="AR2392" s="241"/>
      <c r="AS2392" s="241"/>
      <c r="AT2392" s="257"/>
      <c r="AU2392" s="257"/>
      <c r="AV2392" s="260"/>
      <c r="AW2392" s="260"/>
      <c r="AX2392" s="257"/>
      <c r="AY2392" s="257"/>
      <c r="AZ2392" s="257"/>
      <c r="BA2392" s="257"/>
      <c r="BB2392" s="257"/>
      <c r="BC2392" s="257"/>
      <c r="BD2392" s="257"/>
      <c r="BE2392" s="257"/>
      <c r="BF2392" s="257"/>
      <c r="BG2392" s="257"/>
      <c r="BH2392" s="257"/>
      <c r="BI2392" s="257"/>
      <c r="BJ2392" s="257"/>
      <c r="BK2392" s="257"/>
      <c r="BL2392" s="263"/>
      <c r="BM2392" s="263"/>
      <c r="BN2392" s="263"/>
      <c r="BO2392" s="263"/>
      <c r="BP2392" s="263"/>
      <c r="BQ2392" s="263"/>
      <c r="BR2392" s="271"/>
      <c r="BS2392" s="271"/>
      <c r="BT2392" s="271"/>
      <c r="BU2392" s="271"/>
      <c r="BV2392" s="271"/>
      <c r="BW2392" s="271"/>
      <c r="BX2392" s="257"/>
      <c r="BY2392" s="257"/>
      <c r="BZ2392" s="257"/>
      <c r="CA2392" s="268"/>
      <c r="CB2392" s="268"/>
      <c r="CC2392" s="275"/>
      <c r="CD2392" s="268"/>
      <c r="CE2392" s="268"/>
      <c r="CF2392" s="268"/>
      <c r="CG2392" s="268"/>
      <c r="CH2392" s="268"/>
      <c r="CI2392" s="268"/>
      <c r="CJ2392" s="268"/>
      <c r="CK2392" s="268"/>
      <c r="CL2392" s="265"/>
      <c r="CM2392" s="272"/>
      <c r="CN2392" s="264"/>
      <c r="CO2392" s="200"/>
      <c r="CP2392" s="226"/>
      <c r="CQ2392" s="226"/>
      <c r="CR2392" s="226"/>
      <c r="CS2392" s="201"/>
      <c r="CT2392" s="201"/>
      <c r="CU2392" s="201"/>
      <c r="CV2392" s="201"/>
      <c r="CW2392" s="201"/>
      <c r="CX2392" s="201"/>
      <c r="CY2392" s="201"/>
      <c r="CZ2392" s="201"/>
      <c r="DA2392" s="201"/>
      <c r="DB2392" s="201"/>
      <c r="DC2392" s="201"/>
      <c r="DD2392" s="201"/>
      <c r="DE2392" s="201"/>
      <c r="DF2392" s="201"/>
    </row>
    <row r="2393" spans="1:110" s="70" customFormat="1" ht="15" customHeight="1">
      <c r="A2393" s="227">
        <f t="shared" si="798"/>
        <v>297</v>
      </c>
      <c r="B2393" s="473" t="s">
        <v>1417</v>
      </c>
      <c r="C2393" s="353" t="s">
        <v>1420</v>
      </c>
      <c r="D2393" s="236">
        <v>44663</v>
      </c>
      <c r="E2393" s="236" t="s">
        <v>1324</v>
      </c>
      <c r="F2393" s="253" t="s">
        <v>80</v>
      </c>
      <c r="G2393" s="254"/>
      <c r="H2393" s="82" t="s">
        <v>58</v>
      </c>
      <c r="I2393" s="82" t="s">
        <v>1364</v>
      </c>
      <c r="J2393" s="82" t="s">
        <v>58</v>
      </c>
      <c r="K2393" s="82" t="s">
        <v>58</v>
      </c>
      <c r="L2393" s="82" t="s">
        <v>58</v>
      </c>
      <c r="M2393" s="82" t="s">
        <v>58</v>
      </c>
      <c r="N2393" s="82" t="s">
        <v>58</v>
      </c>
      <c r="O2393" s="82"/>
      <c r="P2393" s="82" t="s">
        <v>58</v>
      </c>
      <c r="Q2393" s="82" t="s">
        <v>58</v>
      </c>
      <c r="R2393" s="82" t="s">
        <v>58</v>
      </c>
      <c r="S2393" s="82" t="s">
        <v>58</v>
      </c>
      <c r="T2393" s="82" t="s">
        <v>58</v>
      </c>
      <c r="U2393" s="82" t="s">
        <v>58</v>
      </c>
      <c r="V2393" s="82"/>
      <c r="W2393" s="82" t="s">
        <v>57</v>
      </c>
      <c r="X2393" s="82" t="s">
        <v>57</v>
      </c>
      <c r="Y2393" s="82" t="s">
        <v>57</v>
      </c>
      <c r="Z2393" s="82" t="s">
        <v>57</v>
      </c>
      <c r="AA2393" s="82" t="s">
        <v>57</v>
      </c>
      <c r="AB2393" s="82" t="s">
        <v>57</v>
      </c>
      <c r="AC2393" s="82"/>
      <c r="AD2393" s="82" t="s">
        <v>57</v>
      </c>
      <c r="AE2393" s="82" t="s">
        <v>57</v>
      </c>
      <c r="AF2393" s="82" t="s">
        <v>57</v>
      </c>
      <c r="AG2393" s="82" t="s">
        <v>57</v>
      </c>
      <c r="AH2393" s="82" t="s">
        <v>57</v>
      </c>
      <c r="AI2393" s="82" t="s">
        <v>1443</v>
      </c>
      <c r="AJ2393" s="82"/>
      <c r="AK2393" s="82" t="s">
        <v>58</v>
      </c>
      <c r="AL2393" s="82" t="s">
        <v>58</v>
      </c>
      <c r="AM2393" s="239">
        <f>COUNTIF(H2393:AL2393,"PH")+COUNTIF(H2393:AL2393,"PH/L")+COUNTIF(H2393:AL2393,"PM")</f>
        <v>0</v>
      </c>
      <c r="AN2393" s="239">
        <f>COUNTIF(H2393:AL2393,"PD")+COUNTIF(H2393:AL2393,"PDD")+COUNTIF(H2393:AL2393,"P/DS")/2+COUNTIF(H2393:AL2393,"PMD")</f>
        <v>11.5</v>
      </c>
      <c r="AO2393" s="239">
        <f>COUNTIF(H2393:AL2393,"PN")+COUNTIF(H2393:AL2393,"P/NS")/2+COUNTIF(H2393:AL2393,"PH")+COUNTIF(H2393:AL2393,"PH/F")/2+COUNTIF(H2393:AL2393,"PH/L")/2+COUNTIF(H2393:AL2393,"PM")</f>
        <v>14</v>
      </c>
      <c r="AP2393" s="239">
        <f>COUNTIF(H2393:AL2393,"BH")+COUNTIF(H2393:AL2393,"AL/BL")+COUNTIF(H2393:AL2393,"UL/BL")+COUNTIF(H2393:AL2393,"BM")</f>
        <v>0</v>
      </c>
      <c r="AQ2393" s="239">
        <f>COUNTIF(H2393:AL2393,"DS")+COUNTIF(H2393:AL2393,"AL/DS")/2+COUNTIF(H2393:AL2393,"UL/DS")/2+COUNTIF(H2393:AL2393,"CT")+COUNTIF(H2393:AL2393,"MD")</f>
        <v>0</v>
      </c>
      <c r="AR2393" s="239">
        <f>COUNTIF(H2393:AL2393,"NS")+COUNTIF(H2393:AL2393,"AL/NS")/2+COUNTIF(H2393:AL2393,"UL/NS")/2+COUNTIF(H2393:AL2393,"BH")+COUNTIF(H2393:AL2393,"AL/BF")/2+COUNTIF(H2393:AL2393,"AL/BL")/2+COUNTIF(H2393:AL2393,"UL/BL")/2+COUNTIF(H2393:AL2393,"UL/BF")/2+COUNTIF(H2393:AL2393,"BM")</f>
        <v>0</v>
      </c>
      <c r="AS2393" s="239">
        <f>COUNTIF(H2393:AL2393,"AL")+COUNTIF(H2393:AL2393,"AL/DS")/2+COUNTIF(H2393:AL2393,"AL/NS")/2+COUNTIF(H2393:AL2393,"NH")+COUNTIF(H2393:AL2393,"SL")+COUNTIF(H2393:AL2393,"NHD")+COUNTIF(H2393:AL2393,"B")+COUNTIF(H2393:AL2393,"HL")+COUNTIF(H2393:AL2393,"AL/BF")/2+COUNTIF(H2393:AL2393,"AL/BL")/2</f>
        <v>0</v>
      </c>
      <c r="AT2393" s="255">
        <f>COUNTIF(H2393:AL2393,"PD")+COUNTIF(H2393:AL2393,"PN")+COUNTIF(H2393:AL2393,"P/DS")/2+COUNTIF(H2393:AL2393,"P/NS")/2+COUNTIF(H2393:AL2393,"DS")+COUNTIF(H2393:AL2393,"NS")+COUNTIF(H2393:AL2393,"AL")+COUNTIF(H2393:AL2393,"AL/DS")+COUNTIF(H2393:AL2393,"AL/NS")+COUNTIF(H2393:AL2393,"NH")+COUNTIF(H2393:AL2393,"SL")+COUNTIF(H2393:AL2393,"UL/DS")/2+COUNTIF(H2393:AL2393,"UL/NS")/2+COUNTIF(H2393:AL2393,"CT")+COUNTIF(H2393:AL2393,"NHD")+COUNTIF(H2393:AL2393,"PDD")+COUNTIF(H2393:AL2393,"B")+COUNTIF(H2393:AL2393,"HL")+COUNTIF(H2393:AL2393,"PH")+COUNTIF(H2393:AL2393,"BH")+COUNTIF(H2393:AL2393,"AL/BF")+COUNTIF(H2393:AL2393,"AL/BL")+COUNTIF(H2393:AL2393,"UL/BF")/2+COUNTIF(H2393:AL2393,"UL/BL")/2+COUNTIF(H2393:AL2393,"PH/F")/2+COUNTIF(H2393:AL2393,"PH/L")/2+COUNTIF(H2393:AL2393,"MD")+COUNTIF(H2393:AL2393,"PMD")+COUNTIF(H2393:AL2393,"PM")+COUNTIF(H2393:AL2393,"BM")</f>
        <v>25.5</v>
      </c>
      <c r="AU2393" s="255">
        <f>COUNTIF(H2393:AL2393,"P/DS")/2+COUNTIF(H2393:AL2393,"P/NS")/2+COUNTIF(H2393:AL2393,"IL")+COUNTIF(H2393:AL2393,"NL")+COUNTIF(H2393:AL2393,"UL")+COUNTIF(H2393:AL2393,"UL/DS")/2+COUNTIF(H2393:AL2393,"UL/NS")/2+COUNTIF(H2393:AL2393,"KT")+COUNTIF(H2393:AL2393,"UL/BF")/2+COUNTIF(H2393:AL2393,"UL/BL")/2+COUNTIF(H2393:AL2393,"PH/F")/2+COUNTIF(H2393:AL2393,"PH/L")/2+COUNTIF(H2393:AL2393,"NB")</f>
        <v>0.5</v>
      </c>
      <c r="AV2393" s="258">
        <f>COUNTIF(H2393:AL2393,"PN")+COUNTIF(H2393:AL2393,"TVD")+COUNTIF(H2393:AL2393,"PH")+COUNTIF(H2393:AL2393,"PM")+COUNTIF(H2393:AL2393,"PDD")-COUNTIFS(H2393:AL2393,"PN",H2400:AL2400,"&gt;=3")-COUNTIFS(H2393:AL2393,"PM",H2400:AL2400,"&gt;=3")</f>
        <v>15</v>
      </c>
      <c r="AW2393" s="258">
        <f>COUNTIF(H2393:AL2393,"NS")+COUNTIF(H2393:AL2393,"D")+COUNTIF(H2393:AL2393,"BH")+COUNTIF(H2393:AL2393,"NHD")+COUNTIF(H2393:AL2393,"BM")-COUNTIFS(H2393:AL2393,"NS",H2400:AL2400,"&gt;=3")-COUNTIFS(H2393:AL2393,"BH",H2400:AL2400,"&gt;=3")-COUNTIFS(H2393:AL2393,"BM",H2400:AL2400,"&gt;=3")</f>
        <v>0</v>
      </c>
      <c r="AX2393" s="255">
        <f>COUNTIF(H2393:AL2393,"AL")+COUNTIF(H2393:AL2393,"AL/DS")/2+COUNTIF(H2393:AL2393,"AL/NS")/2+COUNTIF(H2393:AL2393,"AL/BF")+COUNTIF(H2393:AL2393,"AL/BL")/2</f>
        <v>0</v>
      </c>
      <c r="AY2393" s="255">
        <f>COUNTIF(H2393:AL2393,"SL")</f>
        <v>0</v>
      </c>
      <c r="AZ2393" s="255">
        <f>COUNTIF(H2393:AL2393,"NH")</f>
        <v>0</v>
      </c>
      <c r="BA2393" s="255">
        <f>COUNTIF(H2393:AL2393,"HL")</f>
        <v>0</v>
      </c>
      <c r="BB2393" s="255">
        <f>COUNTIF(G2393:AL2393,"P/DS")/2+COUNTIF(G2393:AL2393,"P/NS")/2+COUNTIF(G2393:AL2393,"UL")+COUNTIF(G2393:AL2393,"UL/DS")/2+COUNTIF(G2393:AL2393,"UL/NS")/2+COUNTIF(G2393:AL2393,"UL/BL")/2+COUNTIF(G2393:AL2393,"UL/BF")/2+COUNTIF(G2393:AL2393,"PH/F")/2+COUNTIF(G2393:AL2393,"PH/L")/2</f>
        <v>0.5</v>
      </c>
      <c r="BC2393" s="255">
        <f>COUNTIF(H2393:AL2393,"NB")</f>
        <v>0</v>
      </c>
      <c r="BD2393" s="255">
        <f>COUNTIF(H2393:AL2393,"NL")</f>
        <v>0</v>
      </c>
      <c r="BE2393" s="255">
        <f>COUNTIF(H2393:AL2393,"IL")</f>
        <v>0</v>
      </c>
      <c r="BF2393" s="255">
        <f>COUNTIF(H2393:AL2393,"KT")</f>
        <v>0</v>
      </c>
      <c r="BG2393" s="255">
        <f>COUNTIF(H2393:AL2393,"L70")</f>
        <v>0</v>
      </c>
      <c r="BH2393" s="255">
        <f>COUNTIF(H2393:AL2393,"MD")</f>
        <v>0</v>
      </c>
      <c r="BI2393" s="255">
        <f>COUNTIF(H2393:AL2393,"PMD")</f>
        <v>0</v>
      </c>
      <c r="BJ2393" s="255">
        <f>COUNTIF(H2393:AL2393,"PM")</f>
        <v>0</v>
      </c>
      <c r="BK2393" s="255">
        <f>COUNTIF(H2393:AL2393,"BM")</f>
        <v>0</v>
      </c>
      <c r="BL2393" s="261">
        <f>SUMIF(H2393:AL2393,"PD",H2394:AL2394)+SUMIF(H2393:AL2393,"PN",H2394:AL2394)+SUMIF(H2393:AL2393,"P/DS",H2394:AL2394)+SUMIF(H2393:AL2393,"PN/F",H2394:AL2394)+SUMIF(H2393:AL2393,"PN/L",H2394:AL2394)+SUMIF(H2393:AL2393,"TV",H2394:AL2394)+SUMIF(H2393:AL2393,"TVD",H2394:AL2394)+SUMIF(H2393:AL2393,"PDD",H2394:AL2394)</f>
        <v>16.5</v>
      </c>
      <c r="BM2393" s="261">
        <f>SUMIF(H2393:AL2393,"PD",H2395:AL2395)+SUMIF(H2393:AL2393,"PN",H2395:AL2395)+SUMIF(H2393:AL2393,"P/DS",H2395:AL2395)+SUMIF(H2393:AL2393,"PN/F",H2395:AL2395)+SUMIF(H2393:AL2393,"PN/L",H2395:AL2395)+SUMIF(H2393:AL2393,"TV",H2395:AL2395)+SUMIF(H2393:AL2393,"TVD",H2395:AL2395)+SUMIF(H2393:AL2393,"PDD",H2395:AL2395)+SUMIF(H2393:AL2393,"PMD",H2395:AL2395)</f>
        <v>9</v>
      </c>
      <c r="BN2393" s="261">
        <f>SUMIF(H2393:AL2393,"PD",H2396:AL2396)+SUMIF(H2393:AL2393,"PN",H2396:AL2396)+SUMIF(H2393:AL2393,"P/DS",H2396:AL2396)+SUMIF(H2393:AL2393,"PN/F",H2396:AL2396)+SUMIF(H2393:AL2393,"PN/L",H2396:AL2396)+SUMIF(H2393:AL2393,"TV",H2396:AL2396)+SUMIF(H2393:AL2393,"TVD",H2396:AL2396)</f>
        <v>0</v>
      </c>
      <c r="BO2393" s="261">
        <f>SUMIF(H2393:AL2393,"PD",H2397:AL2397)+SUMIF(H2393:AL2393,"PN",H2397:AL2397)+SUMIF(H2393:AL2393,"P/DS",H2397:AL2397)+SUMIF(H2393:AL2393,"PN/F",H2397:AL2397)+SUMIF(H2393:AL2393,"PN/L",H2397:AL2397)+SUMIF(H2393:AL2393,"TV",H2397:AL2397)+SUMIF(H2393:AL2393,"TVD",H2397:AL2397)</f>
        <v>6.5</v>
      </c>
      <c r="BP2393" s="261">
        <f>SUMIF(H2393:AL2393,"PD",H2398:AL2398)+SUMIF(H2393:AL2393,"PN",H2398:AL2398)+SUMIF(H2393:AL2393,"P/DS",H2398:AL2398)+SUMIF(H2393:AL2393,"PN/F",H2398:AL2398)+SUMIF(H2393:AL2393,"PN/L",H2398:AL2398)+SUMIF(H2393:AL2393,"TV",H2398:AL2398)+SUMIF(H2393:AL2393,"TVD",H2398:AL2398)+SUMIF(H2393:AL2393,"PDD",H2398:AL2398)+SUMIF(H2393:AL2393,"PH",H2398:AL2398)+SUMIF(H2393:AL2393,"PM",H2398:AL2398)</f>
        <v>0</v>
      </c>
      <c r="BQ2393" s="261">
        <f>SUMIF(H2393:AL2393,"PD",H2399:AL2399)+SUMIF(H2393:AL2393,"PN",H2399:AL2399)+SUMIF(H2393:AL2393,"P/DS",H2399:AL2399)+SUMIF(H2393:AL2393,"PN/F",H2399:AL2399)+SUMIF(H2393:AL2393,"PN/L",H2399:AL2399)+SUMIF(H2393:AL2393,"TV",H2399:AL2399)+SUMIF(H2393:AL2393,"TVD",H2399:AL2399)+SUMIF(H2393:AL2393,"PDD",H2399:AL2399)+SUMIF(H2393:AL2393,"PH",H2399:AL2399)+SUMIF(H2393:AL2393,"PM",H2399:AL2399)</f>
        <v>0</v>
      </c>
      <c r="BR2393" s="269">
        <f>SUM(H2394:AL2394)-BL2393</f>
        <v>0</v>
      </c>
      <c r="BS2393" s="269">
        <f>SUM(H2395:AL2395)-BM2393</f>
        <v>0</v>
      </c>
      <c r="BT2393" s="269">
        <f>SUM(H2396:AL2396)-BN2393</f>
        <v>0</v>
      </c>
      <c r="BU2393" s="269">
        <f>SUM(H2397:AL2397)-BO2393</f>
        <v>0</v>
      </c>
      <c r="BV2393" s="269">
        <f>SUM(H2398:AL2398)-BP2393</f>
        <v>0</v>
      </c>
      <c r="BW2393" s="269">
        <f>SUM(H2399:AL2399)-BQ2393</f>
        <v>0</v>
      </c>
      <c r="BX2393" s="255">
        <f>SUMIF(H2393:AL2393,"PD",H2400:AL2400)+SUMIF(H2393:AL2393,"PN",H2400:AL2400)+SUMIF(H2393:AL2393,"P/DS",H2400:AL2400)+SUMIF(H2393:AL2393,"PN/F",H2400:AL2400)+SUMIF(H2393:AL2393,"PN/L",H2400:AL2400)</f>
        <v>0</v>
      </c>
      <c r="BY2393" s="255">
        <f>SUM(H2400:AL2400)-BX2393</f>
        <v>0</v>
      </c>
      <c r="BZ2393" s="255">
        <f t="shared" ref="BZ2393" si="811">+SUM(BL2393:BW2400)</f>
        <v>32</v>
      </c>
      <c r="CA2393" s="266">
        <f>(COUNTIFS(H2393:AL2393,"PD",H2394:AL2394,"&gt;=2"))*0.5-IF(CN2393="VP",COUNTIFS($H$16:$AL$16,"SAT",H2393:AL2393,"PD",H2394:AL2394,"&gt;=2"))*0.5</f>
        <v>0</v>
      </c>
      <c r="CB2393" s="266">
        <f>(COUNTIFS(H2393:AL2393,"PN",H2395:AL2395,"&gt;=0.5",H2394:AL2394,"&gt;=1.5"))*0.5+COUNTIFS(H2393:AL2393,"PDD",H2395:AL2395,"&gt;=0.5",H2394:AL2394,"&gt;=1.5")*0.5</f>
        <v>5</v>
      </c>
      <c r="CC2393" s="273">
        <f>(COUNTIFS(H2393:AL2393,"TV",H2395:AL2395,"&gt;=10"))*0.5+(COUNTIFS(H2393:AL2393,"PMD",H2395:AL2395,"&gt;=2"))*0.5</f>
        <v>0</v>
      </c>
      <c r="CD2393" s="266">
        <f>(COUNTIFS(H2393:AL2393,"TVD",H2397:AL2397,"&gt;=6.5",H2395:AL2395,"&gt;=3.5"))*0.5</f>
        <v>0.5</v>
      </c>
      <c r="CE2393" s="266">
        <f>(COUNTIFS(H2393:AL2393,"PD",H2398:AL2398,"&gt;=10"))*0.5</f>
        <v>0</v>
      </c>
      <c r="CF2393" s="266">
        <f>(COUNTIFS(H2393:AL2393,"PDD",H2398:AL2398,"&gt;=3.5",H2399:AL2399,"&gt;=6.5")+COUNTIFS(H2393:AL2393,"PH",H2399:AL2399,"&gt;=0.5",H2398:AL2398,"&gt;=1.5")+COUNTIFS(H2393:AL2393,"PM",H2399:AL2399,"&gt;=0.5",H2398:AL2398,"&gt;=1.5"))*0.5</f>
        <v>0</v>
      </c>
      <c r="CG2393" s="266">
        <f>(COUNTIFS(H2393:AL2393,"DS",H2394:AL2394,"&gt;=2")+COUNTIFS(H2393:AL2393,"AL/DS",H2394:AL2394,"&gt;=2"))*0.5-IF(CN2393="VP",COUNTIFS($H$16:$AL$16,"SAT",H2393:AL2393,"DS",H2394:AL2394,"&gt;=2"))*0.5</f>
        <v>0</v>
      </c>
      <c r="CH2393" s="266">
        <f>(COUNTIFS(H2393:AL2393,"NS",H2395:AL2395,"&gt;=0.5",H2394:AL2394,"&gt;=1.5")+COUNTIFS(H2393:AL2393,"AL/NS",H2395:AL2395,"&gt;=0.5",H2394:AL2394,"&gt;=1.5")+COUNTIFS(H2393:AL2393,"NHD",H2395:AL2395,"&gt;=4.5",H2398:AL2398,"&gt;=2",H2394:AL2394,"&gt;=1.5"))*0.5</f>
        <v>0</v>
      </c>
      <c r="CI2393" s="266">
        <f>(COUNTIF(H2395:AL2395,"&gt;=10")+COUNTIFS(H2393:AL2393,"MD",H2395:AL2395,"&gt;=2")-COUNTIFS(H2393:AL2393,"TV",H2395:AL2395,"&gt;=10"))*0.5</f>
        <v>0</v>
      </c>
      <c r="CJ2393" s="266">
        <f>(COUNTIFS(H2393:AL2393,"D",H2397:AL2397,"&gt;=6.5",H2395:AL2395,"&gt;=3.5"))*0.5</f>
        <v>0</v>
      </c>
      <c r="CK2393" s="266">
        <f>(COUNTIF(H2398:AL2398,"&gt;=10")-COUNTIFS(H2393:AL2393,"PD",H2398:AL2398,"&gt;=10"))*0.5</f>
        <v>0</v>
      </c>
      <c r="CL2393" s="265">
        <f>(COUNTIFS(H2393:AL2393,"NHD",H2398:AL2398,"&gt;=3.5",H2399:AL2399,"&gt;=6.5")+COUNTIFS(H2393:AL2393,"BH",H2398:AL2398,"&gt;=1.5",H2399:AL2399,"&gt;=0.5")+COUNTIFS(H2393:AL2393,"BM",H2398:AL2398,"&gt;=1.5",H2399:AL2399,"&gt;=0.5")+COUNTIFS(H2393:AL2393,"D",H2398:AL2398,"&gt;=1.5",H2399:AL2399,"&gt;=0.5"))*0.5</f>
        <v>0</v>
      </c>
      <c r="CM2393" s="272"/>
      <c r="CN2393" s="264" t="s">
        <v>723</v>
      </c>
      <c r="CO2393" s="125">
        <f t="shared" ref="CO2393" si="812">+AM2393+AN2393+AO2393+AP2393+AQ2393+AR2393+AS2393+AU2393+BG2393</f>
        <v>26</v>
      </c>
      <c r="CP2393" s="225">
        <f>+SUM(I2394:I2399)-I2400</f>
        <v>10.5</v>
      </c>
      <c r="CQ2393" s="225">
        <f>+SUM(J2394:J2399)-J2400</f>
        <v>2</v>
      </c>
      <c r="CR2393" s="225">
        <f>+SUM(K2394:K2399)-K2400</f>
        <v>2</v>
      </c>
      <c r="CS2393" s="126"/>
      <c r="CT2393" s="126"/>
      <c r="CU2393" s="126"/>
      <c r="CV2393" s="126"/>
      <c r="CW2393" s="126"/>
      <c r="CX2393" s="126"/>
      <c r="CY2393" s="126"/>
      <c r="CZ2393" s="126"/>
      <c r="DA2393" s="126"/>
      <c r="DB2393" s="126"/>
      <c r="DC2393" s="126"/>
      <c r="DD2393" s="126"/>
      <c r="DE2393" s="126"/>
      <c r="DF2393" s="126" t="e">
        <f>+SUM(#REF!)</f>
        <v>#REF!</v>
      </c>
    </row>
    <row r="2394" spans="1:110" s="70" customFormat="1" ht="15" customHeight="1">
      <c r="A2394" s="228"/>
      <c r="B2394" s="474"/>
      <c r="C2394" s="354"/>
      <c r="D2394" s="237"/>
      <c r="E2394" s="237"/>
      <c r="F2394" s="242" t="s">
        <v>82</v>
      </c>
      <c r="G2394" s="71">
        <v>1.5</v>
      </c>
      <c r="H2394" s="83"/>
      <c r="I2394" s="83"/>
      <c r="J2394" s="83">
        <v>1.5</v>
      </c>
      <c r="K2394" s="83">
        <v>1.5</v>
      </c>
      <c r="L2394" s="83">
        <v>1.5</v>
      </c>
      <c r="M2394" s="83">
        <v>1.5</v>
      </c>
      <c r="N2394" s="83">
        <v>2</v>
      </c>
      <c r="O2394" s="83"/>
      <c r="P2394" s="83">
        <v>2</v>
      </c>
      <c r="Q2394" s="83">
        <v>1.5</v>
      </c>
      <c r="R2394" s="83">
        <v>1.5</v>
      </c>
      <c r="S2394" s="83">
        <v>1.5</v>
      </c>
      <c r="T2394" s="83">
        <v>2</v>
      </c>
      <c r="U2394" s="83"/>
      <c r="V2394" s="83"/>
      <c r="W2394" s="83"/>
      <c r="X2394" s="83"/>
      <c r="Y2394" s="83"/>
      <c r="Z2394" s="83"/>
      <c r="AA2394" s="83"/>
      <c r="AB2394" s="83"/>
      <c r="AC2394" s="79"/>
      <c r="AD2394" s="79"/>
      <c r="AE2394" s="79"/>
      <c r="AF2394" s="79"/>
      <c r="AG2394" s="79"/>
      <c r="AH2394" s="79"/>
      <c r="AI2394" s="79"/>
      <c r="AJ2394" s="79"/>
      <c r="AK2394" s="79"/>
      <c r="AL2394" s="79"/>
      <c r="AM2394" s="240"/>
      <c r="AN2394" s="240"/>
      <c r="AO2394" s="240"/>
      <c r="AP2394" s="240"/>
      <c r="AQ2394" s="240"/>
      <c r="AR2394" s="240"/>
      <c r="AS2394" s="240"/>
      <c r="AT2394" s="256"/>
      <c r="AU2394" s="256"/>
      <c r="AV2394" s="259"/>
      <c r="AW2394" s="259"/>
      <c r="AX2394" s="256"/>
      <c r="AY2394" s="256"/>
      <c r="AZ2394" s="256"/>
      <c r="BA2394" s="256"/>
      <c r="BB2394" s="256"/>
      <c r="BC2394" s="256"/>
      <c r="BD2394" s="256"/>
      <c r="BE2394" s="256"/>
      <c r="BF2394" s="256"/>
      <c r="BG2394" s="256"/>
      <c r="BH2394" s="256"/>
      <c r="BI2394" s="256"/>
      <c r="BJ2394" s="256"/>
      <c r="BK2394" s="256"/>
      <c r="BL2394" s="262"/>
      <c r="BM2394" s="262"/>
      <c r="BN2394" s="262"/>
      <c r="BO2394" s="262"/>
      <c r="BP2394" s="262"/>
      <c r="BQ2394" s="262"/>
      <c r="BR2394" s="270"/>
      <c r="BS2394" s="270"/>
      <c r="BT2394" s="270"/>
      <c r="BU2394" s="270"/>
      <c r="BV2394" s="270"/>
      <c r="BW2394" s="270"/>
      <c r="BX2394" s="256"/>
      <c r="BY2394" s="256"/>
      <c r="BZ2394" s="256"/>
      <c r="CA2394" s="267"/>
      <c r="CB2394" s="267"/>
      <c r="CC2394" s="274"/>
      <c r="CD2394" s="267"/>
      <c r="CE2394" s="267"/>
      <c r="CF2394" s="267"/>
      <c r="CG2394" s="267"/>
      <c r="CH2394" s="267"/>
      <c r="CI2394" s="267"/>
      <c r="CJ2394" s="267"/>
      <c r="CK2394" s="267"/>
      <c r="CL2394" s="265"/>
      <c r="CM2394" s="272"/>
      <c r="CN2394" s="264"/>
      <c r="CO2394" s="125"/>
      <c r="CP2394" s="226"/>
      <c r="CQ2394" s="226"/>
      <c r="CR2394" s="226"/>
      <c r="CS2394" s="126"/>
      <c r="CT2394" s="126"/>
      <c r="CU2394" s="126"/>
      <c r="CV2394" s="126"/>
      <c r="CW2394" s="126"/>
      <c r="CX2394" s="126"/>
      <c r="CY2394" s="126"/>
      <c r="CZ2394" s="126"/>
      <c r="DA2394" s="126"/>
      <c r="DB2394" s="126"/>
      <c r="DC2394" s="126"/>
      <c r="DD2394" s="126"/>
      <c r="DE2394" s="126"/>
      <c r="DF2394" s="126"/>
    </row>
    <row r="2395" spans="1:110" s="70" customFormat="1" ht="15" customHeight="1">
      <c r="A2395" s="228"/>
      <c r="B2395" s="474"/>
      <c r="C2395" s="354"/>
      <c r="D2395" s="237"/>
      <c r="E2395" s="237"/>
      <c r="F2395" s="243"/>
      <c r="G2395" s="72">
        <v>2</v>
      </c>
      <c r="H2395" s="84"/>
      <c r="I2395" s="84">
        <v>4</v>
      </c>
      <c r="J2395" s="84">
        <v>0.5</v>
      </c>
      <c r="K2395" s="84">
        <v>0.5</v>
      </c>
      <c r="L2395" s="84">
        <v>0.5</v>
      </c>
      <c r="M2395" s="84">
        <v>0.5</v>
      </c>
      <c r="N2395" s="84">
        <v>0.5</v>
      </c>
      <c r="O2395" s="84"/>
      <c r="P2395" s="84">
        <v>0.5</v>
      </c>
      <c r="Q2395" s="84">
        <v>0.5</v>
      </c>
      <c r="R2395" s="84">
        <v>0.5</v>
      </c>
      <c r="S2395" s="84">
        <v>0.5</v>
      </c>
      <c r="T2395" s="84">
        <v>0.5</v>
      </c>
      <c r="U2395" s="84"/>
      <c r="V2395" s="84"/>
      <c r="W2395" s="84"/>
      <c r="X2395" s="84"/>
      <c r="Y2395" s="84"/>
      <c r="Z2395" s="84"/>
      <c r="AA2395" s="84"/>
      <c r="AB2395" s="84"/>
      <c r="AC2395" s="80"/>
      <c r="AD2395" s="80"/>
      <c r="AE2395" s="80"/>
      <c r="AF2395" s="80"/>
      <c r="AG2395" s="80"/>
      <c r="AH2395" s="80"/>
      <c r="AI2395" s="80"/>
      <c r="AJ2395" s="80"/>
      <c r="AK2395" s="80"/>
      <c r="AL2395" s="80"/>
      <c r="AM2395" s="240"/>
      <c r="AN2395" s="240"/>
      <c r="AO2395" s="240"/>
      <c r="AP2395" s="240"/>
      <c r="AQ2395" s="240"/>
      <c r="AR2395" s="240"/>
      <c r="AS2395" s="240"/>
      <c r="AT2395" s="256"/>
      <c r="AU2395" s="256"/>
      <c r="AV2395" s="259"/>
      <c r="AW2395" s="259"/>
      <c r="AX2395" s="256"/>
      <c r="AY2395" s="256"/>
      <c r="AZ2395" s="256"/>
      <c r="BA2395" s="256"/>
      <c r="BB2395" s="256"/>
      <c r="BC2395" s="256"/>
      <c r="BD2395" s="256"/>
      <c r="BE2395" s="256"/>
      <c r="BF2395" s="256"/>
      <c r="BG2395" s="256"/>
      <c r="BH2395" s="256"/>
      <c r="BI2395" s="256"/>
      <c r="BJ2395" s="256"/>
      <c r="BK2395" s="256"/>
      <c r="BL2395" s="262"/>
      <c r="BM2395" s="262"/>
      <c r="BN2395" s="262"/>
      <c r="BO2395" s="262"/>
      <c r="BP2395" s="262"/>
      <c r="BQ2395" s="262"/>
      <c r="BR2395" s="270"/>
      <c r="BS2395" s="270"/>
      <c r="BT2395" s="270"/>
      <c r="BU2395" s="270"/>
      <c r="BV2395" s="270"/>
      <c r="BW2395" s="270"/>
      <c r="BX2395" s="256"/>
      <c r="BY2395" s="256"/>
      <c r="BZ2395" s="256"/>
      <c r="CA2395" s="267"/>
      <c r="CB2395" s="267"/>
      <c r="CC2395" s="274"/>
      <c r="CD2395" s="267"/>
      <c r="CE2395" s="267"/>
      <c r="CF2395" s="267"/>
      <c r="CG2395" s="267"/>
      <c r="CH2395" s="267"/>
      <c r="CI2395" s="267"/>
      <c r="CJ2395" s="267"/>
      <c r="CK2395" s="267"/>
      <c r="CL2395" s="265"/>
      <c r="CM2395" s="272"/>
      <c r="CN2395" s="264"/>
      <c r="CO2395" s="125"/>
      <c r="CP2395" s="226"/>
      <c r="CQ2395" s="226"/>
      <c r="CR2395" s="226"/>
      <c r="CS2395" s="126"/>
      <c r="CT2395" s="126"/>
      <c r="CU2395" s="126"/>
      <c r="CV2395" s="126"/>
      <c r="CW2395" s="126"/>
      <c r="CX2395" s="126"/>
      <c r="CY2395" s="126"/>
      <c r="CZ2395" s="126"/>
      <c r="DA2395" s="126"/>
      <c r="DB2395" s="126"/>
      <c r="DC2395" s="126"/>
      <c r="DD2395" s="126"/>
      <c r="DE2395" s="126"/>
      <c r="DF2395" s="126"/>
    </row>
    <row r="2396" spans="1:110" s="70" customFormat="1" ht="15" customHeight="1">
      <c r="A2396" s="228"/>
      <c r="B2396" s="474"/>
      <c r="C2396" s="354"/>
      <c r="D2396" s="237"/>
      <c r="E2396" s="237"/>
      <c r="F2396" s="243"/>
      <c r="G2396" s="72">
        <v>2.1</v>
      </c>
      <c r="H2396" s="84"/>
      <c r="I2396" s="84"/>
      <c r="J2396" s="84"/>
      <c r="K2396" s="84"/>
      <c r="L2396" s="84"/>
      <c r="M2396" s="84"/>
      <c r="N2396" s="84"/>
      <c r="O2396" s="84"/>
      <c r="P2396" s="84"/>
      <c r="Q2396" s="84"/>
      <c r="R2396" s="84"/>
      <c r="S2396" s="84"/>
      <c r="T2396" s="84"/>
      <c r="U2396" s="84"/>
      <c r="V2396" s="84"/>
      <c r="W2396" s="84"/>
      <c r="X2396" s="84"/>
      <c r="Y2396" s="84"/>
      <c r="Z2396" s="84"/>
      <c r="AA2396" s="84"/>
      <c r="AB2396" s="84"/>
      <c r="AC2396" s="80"/>
      <c r="AD2396" s="80"/>
      <c r="AE2396" s="80"/>
      <c r="AF2396" s="80"/>
      <c r="AG2396" s="80"/>
      <c r="AH2396" s="80"/>
      <c r="AI2396" s="80"/>
      <c r="AJ2396" s="80"/>
      <c r="AK2396" s="80"/>
      <c r="AL2396" s="80"/>
      <c r="AM2396" s="240"/>
      <c r="AN2396" s="240"/>
      <c r="AO2396" s="240"/>
      <c r="AP2396" s="240"/>
      <c r="AQ2396" s="240"/>
      <c r="AR2396" s="240"/>
      <c r="AS2396" s="240"/>
      <c r="AT2396" s="256"/>
      <c r="AU2396" s="256"/>
      <c r="AV2396" s="259"/>
      <c r="AW2396" s="259"/>
      <c r="AX2396" s="256"/>
      <c r="AY2396" s="256"/>
      <c r="AZ2396" s="256"/>
      <c r="BA2396" s="256"/>
      <c r="BB2396" s="256"/>
      <c r="BC2396" s="256"/>
      <c r="BD2396" s="256"/>
      <c r="BE2396" s="256"/>
      <c r="BF2396" s="256"/>
      <c r="BG2396" s="256"/>
      <c r="BH2396" s="256"/>
      <c r="BI2396" s="256"/>
      <c r="BJ2396" s="256"/>
      <c r="BK2396" s="256"/>
      <c r="BL2396" s="262"/>
      <c r="BM2396" s="262"/>
      <c r="BN2396" s="262"/>
      <c r="BO2396" s="262"/>
      <c r="BP2396" s="262"/>
      <c r="BQ2396" s="262"/>
      <c r="BR2396" s="270"/>
      <c r="BS2396" s="270"/>
      <c r="BT2396" s="270"/>
      <c r="BU2396" s="270"/>
      <c r="BV2396" s="270"/>
      <c r="BW2396" s="270"/>
      <c r="BX2396" s="256"/>
      <c r="BY2396" s="256"/>
      <c r="BZ2396" s="256"/>
      <c r="CA2396" s="267"/>
      <c r="CB2396" s="267"/>
      <c r="CC2396" s="274"/>
      <c r="CD2396" s="267"/>
      <c r="CE2396" s="267"/>
      <c r="CF2396" s="267"/>
      <c r="CG2396" s="267"/>
      <c r="CH2396" s="267"/>
      <c r="CI2396" s="267"/>
      <c r="CJ2396" s="267"/>
      <c r="CK2396" s="267"/>
      <c r="CL2396" s="265"/>
      <c r="CM2396" s="272"/>
      <c r="CN2396" s="264"/>
      <c r="CO2396" s="125"/>
      <c r="CP2396" s="226"/>
      <c r="CQ2396" s="226"/>
      <c r="CR2396" s="226"/>
      <c r="CS2396" s="126"/>
      <c r="CT2396" s="126"/>
      <c r="CU2396" s="126"/>
      <c r="CV2396" s="126"/>
      <c r="CW2396" s="126"/>
      <c r="CX2396" s="126"/>
      <c r="CY2396" s="126"/>
      <c r="CZ2396" s="126"/>
      <c r="DA2396" s="126"/>
      <c r="DB2396" s="126"/>
      <c r="DC2396" s="126"/>
      <c r="DD2396" s="126"/>
      <c r="DE2396" s="126"/>
      <c r="DF2396" s="126"/>
    </row>
    <row r="2397" spans="1:110" s="70" customFormat="1" ht="15" customHeight="1">
      <c r="A2397" s="228"/>
      <c r="B2397" s="474"/>
      <c r="C2397" s="354"/>
      <c r="D2397" s="237"/>
      <c r="E2397" s="237"/>
      <c r="F2397" s="243"/>
      <c r="G2397" s="72">
        <v>2.7</v>
      </c>
      <c r="H2397" s="84"/>
      <c r="I2397" s="84">
        <v>6.5</v>
      </c>
      <c r="J2397" s="84"/>
      <c r="K2397" s="84"/>
      <c r="L2397" s="84"/>
      <c r="M2397" s="84"/>
      <c r="N2397" s="84"/>
      <c r="O2397" s="84"/>
      <c r="P2397" s="84"/>
      <c r="Q2397" s="84"/>
      <c r="R2397" s="84"/>
      <c r="S2397" s="84"/>
      <c r="T2397" s="84"/>
      <c r="U2397" s="84"/>
      <c r="V2397" s="84"/>
      <c r="W2397" s="84"/>
      <c r="X2397" s="84"/>
      <c r="Y2397" s="84"/>
      <c r="Z2397" s="84"/>
      <c r="AA2397" s="84"/>
      <c r="AB2397" s="84"/>
      <c r="AC2397" s="80"/>
      <c r="AD2397" s="80"/>
      <c r="AE2397" s="80"/>
      <c r="AF2397" s="80"/>
      <c r="AG2397" s="80"/>
      <c r="AH2397" s="80"/>
      <c r="AI2397" s="80"/>
      <c r="AJ2397" s="80"/>
      <c r="AK2397" s="80"/>
      <c r="AL2397" s="80"/>
      <c r="AM2397" s="240"/>
      <c r="AN2397" s="240"/>
      <c r="AO2397" s="240"/>
      <c r="AP2397" s="240"/>
      <c r="AQ2397" s="240"/>
      <c r="AR2397" s="240"/>
      <c r="AS2397" s="240"/>
      <c r="AT2397" s="256"/>
      <c r="AU2397" s="256"/>
      <c r="AV2397" s="259"/>
      <c r="AW2397" s="259"/>
      <c r="AX2397" s="256"/>
      <c r="AY2397" s="256"/>
      <c r="AZ2397" s="256"/>
      <c r="BA2397" s="256"/>
      <c r="BB2397" s="256"/>
      <c r="BC2397" s="256"/>
      <c r="BD2397" s="256"/>
      <c r="BE2397" s="256"/>
      <c r="BF2397" s="256"/>
      <c r="BG2397" s="256"/>
      <c r="BH2397" s="256"/>
      <c r="BI2397" s="256"/>
      <c r="BJ2397" s="256"/>
      <c r="BK2397" s="256"/>
      <c r="BL2397" s="262"/>
      <c r="BM2397" s="262"/>
      <c r="BN2397" s="262"/>
      <c r="BO2397" s="262"/>
      <c r="BP2397" s="262"/>
      <c r="BQ2397" s="262"/>
      <c r="BR2397" s="270"/>
      <c r="BS2397" s="270"/>
      <c r="BT2397" s="270"/>
      <c r="BU2397" s="270"/>
      <c r="BV2397" s="270"/>
      <c r="BW2397" s="270"/>
      <c r="BX2397" s="256"/>
      <c r="BY2397" s="256"/>
      <c r="BZ2397" s="256"/>
      <c r="CA2397" s="267"/>
      <c r="CB2397" s="267"/>
      <c r="CC2397" s="274"/>
      <c r="CD2397" s="267"/>
      <c r="CE2397" s="267"/>
      <c r="CF2397" s="267"/>
      <c r="CG2397" s="267"/>
      <c r="CH2397" s="267"/>
      <c r="CI2397" s="267"/>
      <c r="CJ2397" s="267"/>
      <c r="CK2397" s="267"/>
      <c r="CL2397" s="265"/>
      <c r="CM2397" s="272"/>
      <c r="CN2397" s="264"/>
      <c r="CO2397" s="125"/>
      <c r="CP2397" s="226"/>
      <c r="CQ2397" s="226"/>
      <c r="CR2397" s="226"/>
      <c r="CS2397" s="126"/>
      <c r="CT2397" s="126"/>
      <c r="CU2397" s="126"/>
      <c r="CV2397" s="126"/>
      <c r="CW2397" s="126"/>
      <c r="CX2397" s="126"/>
      <c r="CY2397" s="126"/>
      <c r="CZ2397" s="126"/>
      <c r="DA2397" s="126"/>
      <c r="DB2397" s="126"/>
      <c r="DC2397" s="126"/>
      <c r="DD2397" s="126"/>
      <c r="DE2397" s="126"/>
      <c r="DF2397" s="126"/>
    </row>
    <row r="2398" spans="1:110" s="70" customFormat="1" ht="15" customHeight="1">
      <c r="A2398" s="228"/>
      <c r="B2398" s="474"/>
      <c r="C2398" s="354"/>
      <c r="D2398" s="237"/>
      <c r="E2398" s="237"/>
      <c r="F2398" s="243"/>
      <c r="G2398" s="72">
        <v>3</v>
      </c>
      <c r="H2398" s="84"/>
      <c r="I2398" s="84"/>
      <c r="J2398" s="84"/>
      <c r="K2398" s="84"/>
      <c r="L2398" s="84"/>
      <c r="M2398" s="84"/>
      <c r="N2398" s="84"/>
      <c r="O2398" s="84"/>
      <c r="P2398" s="84"/>
      <c r="Q2398" s="84"/>
      <c r="R2398" s="84"/>
      <c r="S2398" s="84"/>
      <c r="T2398" s="84"/>
      <c r="U2398" s="84"/>
      <c r="V2398" s="84"/>
      <c r="W2398" s="84"/>
      <c r="X2398" s="84"/>
      <c r="Y2398" s="84"/>
      <c r="Z2398" s="84"/>
      <c r="AA2398" s="84"/>
      <c r="AB2398" s="84"/>
      <c r="AC2398" s="80"/>
      <c r="AD2398" s="80"/>
      <c r="AE2398" s="80"/>
      <c r="AF2398" s="80"/>
      <c r="AG2398" s="80"/>
      <c r="AH2398" s="80"/>
      <c r="AI2398" s="80"/>
      <c r="AJ2398" s="80"/>
      <c r="AK2398" s="80"/>
      <c r="AL2398" s="80"/>
      <c r="AM2398" s="240"/>
      <c r="AN2398" s="240"/>
      <c r="AO2398" s="240"/>
      <c r="AP2398" s="240"/>
      <c r="AQ2398" s="240"/>
      <c r="AR2398" s="240"/>
      <c r="AS2398" s="240"/>
      <c r="AT2398" s="256"/>
      <c r="AU2398" s="256"/>
      <c r="AV2398" s="259"/>
      <c r="AW2398" s="259"/>
      <c r="AX2398" s="256"/>
      <c r="AY2398" s="256"/>
      <c r="AZ2398" s="256"/>
      <c r="BA2398" s="256"/>
      <c r="BB2398" s="256"/>
      <c r="BC2398" s="256"/>
      <c r="BD2398" s="256"/>
      <c r="BE2398" s="256"/>
      <c r="BF2398" s="256"/>
      <c r="BG2398" s="256"/>
      <c r="BH2398" s="256"/>
      <c r="BI2398" s="256"/>
      <c r="BJ2398" s="256"/>
      <c r="BK2398" s="256"/>
      <c r="BL2398" s="262"/>
      <c r="BM2398" s="262"/>
      <c r="BN2398" s="262"/>
      <c r="BO2398" s="262"/>
      <c r="BP2398" s="262"/>
      <c r="BQ2398" s="262"/>
      <c r="BR2398" s="270"/>
      <c r="BS2398" s="270"/>
      <c r="BT2398" s="270"/>
      <c r="BU2398" s="270"/>
      <c r="BV2398" s="270"/>
      <c r="BW2398" s="270"/>
      <c r="BX2398" s="256"/>
      <c r="BY2398" s="256"/>
      <c r="BZ2398" s="256"/>
      <c r="CA2398" s="267"/>
      <c r="CB2398" s="267"/>
      <c r="CC2398" s="274"/>
      <c r="CD2398" s="267"/>
      <c r="CE2398" s="267"/>
      <c r="CF2398" s="267"/>
      <c r="CG2398" s="267"/>
      <c r="CH2398" s="267"/>
      <c r="CI2398" s="267"/>
      <c r="CJ2398" s="267"/>
      <c r="CK2398" s="267"/>
      <c r="CL2398" s="265"/>
      <c r="CM2398" s="272"/>
      <c r="CN2398" s="264"/>
      <c r="CO2398" s="125"/>
      <c r="CP2398" s="226"/>
      <c r="CQ2398" s="226"/>
      <c r="CR2398" s="226"/>
      <c r="CS2398" s="126"/>
      <c r="CT2398" s="126"/>
      <c r="CU2398" s="126"/>
      <c r="CV2398" s="126"/>
      <c r="CW2398" s="126"/>
      <c r="CX2398" s="126"/>
      <c r="CY2398" s="126"/>
      <c r="CZ2398" s="126"/>
      <c r="DA2398" s="126"/>
      <c r="DB2398" s="126"/>
      <c r="DC2398" s="126"/>
      <c r="DD2398" s="126"/>
      <c r="DE2398" s="126"/>
      <c r="DF2398" s="126"/>
    </row>
    <row r="2399" spans="1:110" s="70" customFormat="1" ht="15" customHeight="1">
      <c r="A2399" s="228"/>
      <c r="B2399" s="474"/>
      <c r="C2399" s="354"/>
      <c r="D2399" s="237"/>
      <c r="E2399" s="237"/>
      <c r="F2399" s="244"/>
      <c r="G2399" s="73">
        <v>3.9</v>
      </c>
      <c r="H2399" s="85"/>
      <c r="I2399" s="85"/>
      <c r="J2399" s="85"/>
      <c r="K2399" s="85"/>
      <c r="L2399" s="85"/>
      <c r="M2399" s="85"/>
      <c r="N2399" s="85"/>
      <c r="O2399" s="85"/>
      <c r="P2399" s="85"/>
      <c r="Q2399" s="85"/>
      <c r="R2399" s="85"/>
      <c r="S2399" s="85"/>
      <c r="T2399" s="85"/>
      <c r="U2399" s="85"/>
      <c r="V2399" s="85"/>
      <c r="W2399" s="85"/>
      <c r="X2399" s="85"/>
      <c r="Y2399" s="85"/>
      <c r="Z2399" s="85"/>
      <c r="AA2399" s="85"/>
      <c r="AB2399" s="85"/>
      <c r="AC2399" s="81"/>
      <c r="AD2399" s="81"/>
      <c r="AE2399" s="81"/>
      <c r="AF2399" s="81"/>
      <c r="AG2399" s="81"/>
      <c r="AH2399" s="81"/>
      <c r="AI2399" s="81"/>
      <c r="AJ2399" s="81"/>
      <c r="AK2399" s="81"/>
      <c r="AL2399" s="81"/>
      <c r="AM2399" s="240"/>
      <c r="AN2399" s="240"/>
      <c r="AO2399" s="240"/>
      <c r="AP2399" s="240"/>
      <c r="AQ2399" s="240"/>
      <c r="AR2399" s="240"/>
      <c r="AS2399" s="240"/>
      <c r="AT2399" s="256"/>
      <c r="AU2399" s="256"/>
      <c r="AV2399" s="259"/>
      <c r="AW2399" s="259"/>
      <c r="AX2399" s="256"/>
      <c r="AY2399" s="256"/>
      <c r="AZ2399" s="256"/>
      <c r="BA2399" s="256"/>
      <c r="BB2399" s="256"/>
      <c r="BC2399" s="256"/>
      <c r="BD2399" s="256"/>
      <c r="BE2399" s="256"/>
      <c r="BF2399" s="256"/>
      <c r="BG2399" s="256"/>
      <c r="BH2399" s="256"/>
      <c r="BI2399" s="256"/>
      <c r="BJ2399" s="256"/>
      <c r="BK2399" s="256"/>
      <c r="BL2399" s="262"/>
      <c r="BM2399" s="262"/>
      <c r="BN2399" s="262"/>
      <c r="BO2399" s="262"/>
      <c r="BP2399" s="262"/>
      <c r="BQ2399" s="262"/>
      <c r="BR2399" s="270"/>
      <c r="BS2399" s="270"/>
      <c r="BT2399" s="270"/>
      <c r="BU2399" s="270"/>
      <c r="BV2399" s="270"/>
      <c r="BW2399" s="270"/>
      <c r="BX2399" s="256"/>
      <c r="BY2399" s="256"/>
      <c r="BZ2399" s="256"/>
      <c r="CA2399" s="267"/>
      <c r="CB2399" s="267"/>
      <c r="CC2399" s="274"/>
      <c r="CD2399" s="267"/>
      <c r="CE2399" s="267"/>
      <c r="CF2399" s="267"/>
      <c r="CG2399" s="267"/>
      <c r="CH2399" s="267"/>
      <c r="CI2399" s="267"/>
      <c r="CJ2399" s="267"/>
      <c r="CK2399" s="267"/>
      <c r="CL2399" s="265"/>
      <c r="CM2399" s="272"/>
      <c r="CN2399" s="264"/>
      <c r="CO2399" s="125"/>
      <c r="CP2399" s="226"/>
      <c r="CQ2399" s="226"/>
      <c r="CR2399" s="226"/>
      <c r="CS2399" s="126"/>
      <c r="CT2399" s="126"/>
      <c r="CU2399" s="126"/>
      <c r="CV2399" s="126"/>
      <c r="CW2399" s="126"/>
      <c r="CX2399" s="126"/>
      <c r="CY2399" s="126"/>
      <c r="CZ2399" s="126"/>
      <c r="DA2399" s="126"/>
      <c r="DB2399" s="126"/>
      <c r="DC2399" s="126"/>
      <c r="DD2399" s="126"/>
      <c r="DE2399" s="126"/>
      <c r="DF2399" s="126"/>
    </row>
    <row r="2400" spans="1:110" s="70" customFormat="1" ht="15" customHeight="1" thickBot="1">
      <c r="A2400" s="229"/>
      <c r="B2400" s="475"/>
      <c r="C2400" s="355"/>
      <c r="D2400" s="238"/>
      <c r="E2400" s="238"/>
      <c r="F2400" s="245" t="s">
        <v>83</v>
      </c>
      <c r="G2400" s="246"/>
      <c r="H2400" s="82"/>
      <c r="I2400" s="82"/>
      <c r="J2400" s="82"/>
      <c r="K2400" s="82"/>
      <c r="L2400" s="82"/>
      <c r="M2400" s="82"/>
      <c r="N2400" s="82"/>
      <c r="O2400" s="82"/>
      <c r="P2400" s="82"/>
      <c r="Q2400" s="82"/>
      <c r="R2400" s="82"/>
      <c r="S2400" s="82"/>
      <c r="T2400" s="82"/>
      <c r="U2400" s="82"/>
      <c r="V2400" s="82"/>
      <c r="W2400" s="82"/>
      <c r="X2400" s="82"/>
      <c r="Y2400" s="82"/>
      <c r="Z2400" s="82"/>
      <c r="AA2400" s="82"/>
      <c r="AB2400" s="82"/>
      <c r="AC2400" s="35"/>
      <c r="AD2400" s="35"/>
      <c r="AE2400" s="35"/>
      <c r="AF2400" s="35"/>
      <c r="AG2400" s="35"/>
      <c r="AH2400" s="35"/>
      <c r="AI2400" s="35"/>
      <c r="AJ2400" s="35"/>
      <c r="AK2400" s="35"/>
      <c r="AL2400" s="35"/>
      <c r="AM2400" s="241"/>
      <c r="AN2400" s="241"/>
      <c r="AO2400" s="241"/>
      <c r="AP2400" s="241"/>
      <c r="AQ2400" s="241"/>
      <c r="AR2400" s="241"/>
      <c r="AS2400" s="241"/>
      <c r="AT2400" s="257"/>
      <c r="AU2400" s="257"/>
      <c r="AV2400" s="260"/>
      <c r="AW2400" s="260"/>
      <c r="AX2400" s="257"/>
      <c r="AY2400" s="257"/>
      <c r="AZ2400" s="257"/>
      <c r="BA2400" s="257"/>
      <c r="BB2400" s="257"/>
      <c r="BC2400" s="257"/>
      <c r="BD2400" s="257"/>
      <c r="BE2400" s="257"/>
      <c r="BF2400" s="257"/>
      <c r="BG2400" s="257"/>
      <c r="BH2400" s="257"/>
      <c r="BI2400" s="257"/>
      <c r="BJ2400" s="257"/>
      <c r="BK2400" s="257"/>
      <c r="BL2400" s="263"/>
      <c r="BM2400" s="263"/>
      <c r="BN2400" s="263"/>
      <c r="BO2400" s="263"/>
      <c r="BP2400" s="263"/>
      <c r="BQ2400" s="263"/>
      <c r="BR2400" s="271"/>
      <c r="BS2400" s="271"/>
      <c r="BT2400" s="271"/>
      <c r="BU2400" s="271"/>
      <c r="BV2400" s="271"/>
      <c r="BW2400" s="271"/>
      <c r="BX2400" s="257"/>
      <c r="BY2400" s="257"/>
      <c r="BZ2400" s="257"/>
      <c r="CA2400" s="268"/>
      <c r="CB2400" s="268"/>
      <c r="CC2400" s="275"/>
      <c r="CD2400" s="268"/>
      <c r="CE2400" s="268"/>
      <c r="CF2400" s="268"/>
      <c r="CG2400" s="268"/>
      <c r="CH2400" s="268"/>
      <c r="CI2400" s="268"/>
      <c r="CJ2400" s="268"/>
      <c r="CK2400" s="268"/>
      <c r="CL2400" s="265"/>
      <c r="CM2400" s="272"/>
      <c r="CN2400" s="264"/>
      <c r="CO2400" s="125"/>
      <c r="CP2400" s="226"/>
      <c r="CQ2400" s="226"/>
      <c r="CR2400" s="226"/>
      <c r="CS2400" s="126"/>
      <c r="CT2400" s="126"/>
      <c r="CU2400" s="126"/>
      <c r="CV2400" s="126"/>
      <c r="CW2400" s="126"/>
      <c r="CX2400" s="126"/>
      <c r="CY2400" s="126"/>
      <c r="CZ2400" s="126"/>
      <c r="DA2400" s="126"/>
      <c r="DB2400" s="126"/>
      <c r="DC2400" s="126"/>
      <c r="DD2400" s="126"/>
      <c r="DE2400" s="126"/>
      <c r="DF2400" s="126"/>
    </row>
    <row r="2401" spans="1:110" s="120" customFormat="1" ht="15" customHeight="1">
      <c r="A2401" s="227">
        <f t="shared" si="798"/>
        <v>298</v>
      </c>
      <c r="B2401" s="247" t="s">
        <v>1356</v>
      </c>
      <c r="C2401" s="250" t="s">
        <v>1361</v>
      </c>
      <c r="D2401" s="236">
        <v>44665</v>
      </c>
      <c r="E2401" s="236" t="s">
        <v>1360</v>
      </c>
      <c r="F2401" s="253" t="s">
        <v>80</v>
      </c>
      <c r="G2401" s="254"/>
      <c r="H2401" s="82" t="s">
        <v>69</v>
      </c>
      <c r="I2401" s="82" t="s">
        <v>973</v>
      </c>
      <c r="J2401" s="82" t="s">
        <v>61</v>
      </c>
      <c r="K2401" s="82" t="s">
        <v>61</v>
      </c>
      <c r="L2401" s="82" t="s">
        <v>61</v>
      </c>
      <c r="M2401" s="82" t="s">
        <v>61</v>
      </c>
      <c r="N2401" s="82" t="s">
        <v>61</v>
      </c>
      <c r="O2401" s="82"/>
      <c r="P2401" s="82" t="s">
        <v>61</v>
      </c>
      <c r="Q2401" s="82" t="s">
        <v>61</v>
      </c>
      <c r="R2401" s="82" t="s">
        <v>61</v>
      </c>
      <c r="S2401" s="82" t="s">
        <v>61</v>
      </c>
      <c r="T2401" s="82" t="s">
        <v>61</v>
      </c>
      <c r="U2401" s="82" t="s">
        <v>61</v>
      </c>
      <c r="V2401" s="82"/>
      <c r="W2401" s="82" t="s">
        <v>60</v>
      </c>
      <c r="X2401" s="82" t="s">
        <v>60</v>
      </c>
      <c r="Y2401" s="82" t="s">
        <v>60</v>
      </c>
      <c r="Z2401" s="82" t="s">
        <v>60</v>
      </c>
      <c r="AA2401" s="82" t="s">
        <v>60</v>
      </c>
      <c r="AB2401" s="82" t="s">
        <v>60</v>
      </c>
      <c r="AC2401" s="82"/>
      <c r="AD2401" s="82" t="s">
        <v>60</v>
      </c>
      <c r="AE2401" s="82" t="s">
        <v>60</v>
      </c>
      <c r="AF2401" s="82" t="s">
        <v>60</v>
      </c>
      <c r="AG2401" s="82" t="s">
        <v>60</v>
      </c>
      <c r="AH2401" s="82" t="s">
        <v>60</v>
      </c>
      <c r="AI2401" s="82" t="s">
        <v>1471</v>
      </c>
      <c r="AJ2401" s="82"/>
      <c r="AK2401" s="82" t="s">
        <v>61</v>
      </c>
      <c r="AL2401" s="82" t="s">
        <v>61</v>
      </c>
      <c r="AM2401" s="239">
        <f>COUNTIF(H2401:AL2401,"PH")+COUNTIF(H2401:AL2401,"PH/L")+COUNTIF(H2401:AL2401,"PM")</f>
        <v>0</v>
      </c>
      <c r="AN2401" s="239">
        <f>COUNTIF(H2401:AL2401,"PD")+COUNTIF(H2401:AL2401,"PDD")+COUNTIF(H2401:AL2401,"P/DS")/2+COUNTIF(H2401:AL2401,"PMD")</f>
        <v>0</v>
      </c>
      <c r="AO2401" s="239">
        <f>COUNTIF(H2401:AL2401,"PN")+COUNTIF(H2401:AL2401,"P/NS")/2+COUNTIF(H2401:AL2401,"PH")+COUNTIF(H2401:AL2401,"PH/F")/2+COUNTIF(H2401:AL2401,"PH/L")/2+COUNTIF(H2401:AL2401,"PM")</f>
        <v>0</v>
      </c>
      <c r="AP2401" s="239">
        <f>COUNTIF(H2401:AL2401,"BH")+COUNTIF(H2401:AL2401,"AL/BL")+COUNTIF(H2401:AL2401,"UL/BL")+COUNTIF(H2401:AL2401,"BM")</f>
        <v>0</v>
      </c>
      <c r="AQ2401" s="239">
        <f>COUNTIF(H2401:AL2401,"DS")+COUNTIF(H2401:AL2401,"AL/DS")/2+COUNTIF(H2401:AL2401,"UL/DS")/2+COUNTIF(H2401:AL2401,"CT")+COUNTIF(H2401:AL2401,"MD")</f>
        <v>11.5</v>
      </c>
      <c r="AR2401" s="239">
        <f>COUNTIF(H2401:AL2401,"NS")+COUNTIF(H2401:AL2401,"AL/NS")/2+COUNTIF(H2401:AL2401,"UL/NS")/2+COUNTIF(H2401:AL2401,"BH")+COUNTIF(H2401:AL2401,"AL/BF")/2+COUNTIF(H2401:AL2401,"AL/BL")/2+COUNTIF(H2401:AL2401,"UL/BL")/2+COUNTIF(H2401:AL2401,"UL/BF")/2+COUNTIF(H2401:AL2401,"BM")</f>
        <v>13</v>
      </c>
      <c r="AS2401" s="239">
        <f>COUNTIF(H2401:AL2401,"AL")+COUNTIF(H2401:AL2401,"AL/DS")/2+COUNTIF(H2401:AL2401,"AL/NS")/2+COUNTIF(H2401:AL2401,"NH")+COUNTIF(H2401:AL2401,"SL")+COUNTIF(H2401:AL2401,"NHD")+COUNTIF(H2401:AL2401,"B")+COUNTIF(H2401:AL2401,"HL")+COUNTIF(H2401:AL2401,"AL/BF")/2+COUNTIF(H2401:AL2401,"AL/BL")/2</f>
        <v>1</v>
      </c>
      <c r="AT2401" s="255">
        <f>COUNTIF(H2401:AL2401,"PD")+COUNTIF(H2401:AL2401,"PN")+COUNTIF(H2401:AL2401,"P/DS")/2+COUNTIF(H2401:AL2401,"P/NS")/2+COUNTIF(H2401:AL2401,"DS")+COUNTIF(H2401:AL2401,"NS")+COUNTIF(H2401:AL2401,"AL")+COUNTIF(H2401:AL2401,"AL/DS")+COUNTIF(H2401:AL2401,"AL/NS")+COUNTIF(H2401:AL2401,"NH")+COUNTIF(H2401:AL2401,"SL")+COUNTIF(H2401:AL2401,"UL/DS")/2+COUNTIF(H2401:AL2401,"UL/NS")/2+COUNTIF(H2401:AL2401,"CT")+COUNTIF(H2401:AL2401,"NHD")+COUNTIF(H2401:AL2401,"PDD")+COUNTIF(H2401:AL2401,"B")+COUNTIF(H2401:AL2401,"HL")+COUNTIF(H2401:AL2401,"PH")+COUNTIF(H2401:AL2401,"BH")+COUNTIF(H2401:AL2401,"AL/BF")+COUNTIF(H2401:AL2401,"AL/BL")+COUNTIF(H2401:AL2401,"UL/BF")/2+COUNTIF(H2401:AL2401,"UL/BL")/2+COUNTIF(H2401:AL2401,"PH/F")/2+COUNTIF(H2401:AL2401,"PH/L")/2+COUNTIF(H2401:AL2401,"MD")+COUNTIF(H2401:AL2401,"PMD")+COUNTIF(H2401:AL2401,"PM")+COUNTIF(H2401:AL2401,"BM")</f>
        <v>25.5</v>
      </c>
      <c r="AU2401" s="255">
        <f>COUNTIF(H2401:AL2401,"P/DS")/2+COUNTIF(H2401:AL2401,"P/NS")/2+COUNTIF(H2401:AL2401,"IL")+COUNTIF(H2401:AL2401,"NL")+COUNTIF(H2401:AL2401,"UL")+COUNTIF(H2401:AL2401,"UL/DS")/2+COUNTIF(H2401:AL2401,"UL/NS")/2+COUNTIF(H2401:AL2401,"KT")+COUNTIF(H2401:AL2401,"UL/BF")/2+COUNTIF(H2401:AL2401,"UL/BL")/2+COUNTIF(H2401:AL2401,"PH/F")/2+COUNTIF(H2401:AL2401,"PH/L")/2+COUNTIF(H2401:AL2401,"NB")</f>
        <v>0.5</v>
      </c>
      <c r="AV2401" s="258">
        <f>COUNTIF(H2401:AL2401,"PN")+COUNTIF(H2401:AL2401,"TVD")+COUNTIF(H2401:AL2401,"PH")+COUNTIF(H2401:AL2401,"PM")+COUNTIF(H2401:AL2401,"PDD")-COUNTIFS(H2401:AL2401,"PN",H2408:AL2408,"&gt;=3")-COUNTIFS(H2401:AL2401,"PM",H2408:AL2408,"&gt;=3")</f>
        <v>0</v>
      </c>
      <c r="AW2401" s="258">
        <f>COUNTIF(H2401:AL2401,"NS")+COUNTIF(H2401:AL2401,"D")+COUNTIF(H2401:AL2401,"BH")+COUNTIF(H2401:AL2401,"NHD")+COUNTIF(H2401:AL2401,"BM")-COUNTIFS(H2401:AL2401,"NS",H2408:AL2408,"&gt;=3")-COUNTIFS(H2401:AL2401,"BH",H2408:AL2408,"&gt;=3")-COUNTIFS(H2401:AL2401,"BM",H2408:AL2408,"&gt;=3")</f>
        <v>14</v>
      </c>
      <c r="AX2401" s="255">
        <f>COUNTIF(H2401:AL2401,"AL")+COUNTIF(H2401:AL2401,"AL/DS")/2+COUNTIF(H2401:AL2401,"AL/NS")/2+COUNTIF(H2401:AL2401,"AL/BF")+COUNTIF(H2401:AL2401,"AL/BL")/2</f>
        <v>0</v>
      </c>
      <c r="AY2401" s="255">
        <f>COUNTIF(H2401:AL2401,"SL")</f>
        <v>0</v>
      </c>
      <c r="AZ2401" s="255">
        <f>COUNTIF(H2401:AL2401,"NH")</f>
        <v>1</v>
      </c>
      <c r="BA2401" s="255">
        <f>COUNTIF(H2401:AL2401,"HL")</f>
        <v>0</v>
      </c>
      <c r="BB2401" s="255">
        <f>COUNTIF(G2401:AL2401,"P/DS")/2+COUNTIF(G2401:AL2401,"P/NS")/2+COUNTIF(G2401:AL2401,"UL")+COUNTIF(G2401:AL2401,"UL/DS")/2+COUNTIF(G2401:AL2401,"UL/NS")/2+COUNTIF(G2401:AL2401,"UL/BL")/2+COUNTIF(G2401:AL2401,"UL/BF")/2+COUNTIF(G2401:AL2401,"PH/F")/2+COUNTIF(G2401:AL2401,"PH/L")/2</f>
        <v>0.5</v>
      </c>
      <c r="BC2401" s="255">
        <f>COUNTIF(H2401:AL2401,"NB")</f>
        <v>0</v>
      </c>
      <c r="BD2401" s="255">
        <f>COUNTIF(H2401:AL2401,"NL")</f>
        <v>0</v>
      </c>
      <c r="BE2401" s="255">
        <f>COUNTIF(H2401:AL2401,"IL")</f>
        <v>0</v>
      </c>
      <c r="BF2401" s="255">
        <f>COUNTIF(H2401:AL2401,"KT")</f>
        <v>0</v>
      </c>
      <c r="BG2401" s="255">
        <f>COUNTIF(H2401:AL2401,"L70")</f>
        <v>0</v>
      </c>
      <c r="BH2401" s="255">
        <f>COUNTIF(H2401:AL2401,"MD")</f>
        <v>0</v>
      </c>
      <c r="BI2401" s="255">
        <f>COUNTIF(H2401:AL2401,"PMD")</f>
        <v>0</v>
      </c>
      <c r="BJ2401" s="255">
        <f>COUNTIF(H2401:AL2401,"PM")</f>
        <v>0</v>
      </c>
      <c r="BK2401" s="255">
        <f>COUNTIF(H2401:AL2401,"BM")</f>
        <v>0</v>
      </c>
      <c r="BL2401" s="261">
        <f>SUMIF(H2401:AL2401,"PD",H2402:AL2402)+SUMIF(H2401:AL2401,"PN",H2402:AL2402)+SUMIF(H2401:AL2401,"P/DS",H2402:AL2402)+SUMIF(H2401:AL2401,"PN/F",H2402:AL2402)+SUMIF(H2401:AL2401,"PN/L",H2402:AL2402)+SUMIF(H2401:AL2401,"TV",H2402:AL2402)+SUMIF(H2401:AL2401,"TVD",H2402:AL2402)+SUMIF(H2401:AL2401,"PDD",H2402:AL2402)</f>
        <v>0</v>
      </c>
      <c r="BM2401" s="261">
        <f>SUMIF(H2401:AL2401,"PD",H2403:AL2403)+SUMIF(H2401:AL2401,"PN",H2403:AL2403)+SUMIF(H2401:AL2401,"P/DS",H2403:AL2403)+SUMIF(H2401:AL2401,"PN/F",H2403:AL2403)+SUMIF(H2401:AL2401,"PN/L",H2403:AL2403)+SUMIF(H2401:AL2401,"TV",H2403:AL2403)+SUMIF(H2401:AL2401,"TVD",H2403:AL2403)+SUMIF(H2401:AL2401,"PDD",H2403:AL2403)+SUMIF(H2401:AL2401,"PMD",H2403:AL2403)</f>
        <v>0</v>
      </c>
      <c r="BN2401" s="261">
        <f>SUMIF(H2401:AL2401,"PD",H2404:AL2404)+SUMIF(H2401:AL2401,"PN",H2404:AL2404)+SUMIF(H2401:AL2401,"P/DS",H2404:AL2404)+SUMIF(H2401:AL2401,"PN/F",H2404:AL2404)+SUMIF(H2401:AL2401,"PN/L",H2404:AL2404)+SUMIF(H2401:AL2401,"TV",H2404:AL2404)+SUMIF(H2401:AL2401,"TVD",H2404:AL2404)</f>
        <v>0</v>
      </c>
      <c r="BO2401" s="261">
        <f>SUMIF(H2401:AL2401,"PD",H2405:AL2405)+SUMIF(H2401:AL2401,"PN",H2405:AL2405)+SUMIF(H2401:AL2401,"P/DS",H2405:AL2405)+SUMIF(H2401:AL2401,"PN/F",H2405:AL2405)+SUMIF(H2401:AL2401,"PN/L",H2405:AL2405)+SUMIF(H2401:AL2401,"TV",H2405:AL2405)+SUMIF(H2401:AL2401,"TVD",H2405:AL2405)</f>
        <v>0</v>
      </c>
      <c r="BP2401" s="261">
        <f>SUMIF(H2401:AL2401,"PD",H2406:AL2406)+SUMIF(H2401:AL2401,"PN",H2406:AL2406)+SUMIF(H2401:AL2401,"P/DS",H2406:AL2406)+SUMIF(H2401:AL2401,"PN/F",H2406:AL2406)+SUMIF(H2401:AL2401,"PN/L",H2406:AL2406)+SUMIF(H2401:AL2401,"TV",H2406:AL2406)+SUMIF(H2401:AL2401,"TVD",H2406:AL2406)+SUMIF(H2401:AL2401,"PDD",H2406:AL2406)+SUMIF(H2401:AL2401,"PH",H2406:AL2406)+SUMIF(H2401:AL2401,"PM",H2406:AL2406)</f>
        <v>0</v>
      </c>
      <c r="BQ2401" s="261">
        <f>SUMIF(H2401:AL2401,"PD",H2407:AL2407)+SUMIF(H2401:AL2401,"PN",H2407:AL2407)+SUMIF(H2401:AL2401,"P/DS",H2407:AL2407)+SUMIF(H2401:AL2401,"PN/F",H2407:AL2407)+SUMIF(H2401:AL2401,"PN/L",H2407:AL2407)+SUMIF(H2401:AL2401,"TV",H2407:AL2407)+SUMIF(H2401:AL2401,"TVD",H2407:AL2407)+SUMIF(H2401:AL2401,"PDD",H2407:AL2407)+SUMIF(H2401:AL2401,"PH",H2407:AL2407)+SUMIF(H2401:AL2401,"PM",H2407:AL2407)</f>
        <v>0</v>
      </c>
      <c r="BR2401" s="269">
        <f>SUM(H2402:AL2402)-BL2401</f>
        <v>16</v>
      </c>
      <c r="BS2401" s="269">
        <f>SUM(H2403:AL2403)-BM2401</f>
        <v>9</v>
      </c>
      <c r="BT2401" s="269">
        <f>SUM(H2404:AL2404)-BN2401</f>
        <v>0</v>
      </c>
      <c r="BU2401" s="269">
        <f>SUM(H2405:AL2405)-BO2401</f>
        <v>6.5</v>
      </c>
      <c r="BV2401" s="269">
        <f>SUM(H2406:AL2406)-BP2401</f>
        <v>0</v>
      </c>
      <c r="BW2401" s="269">
        <f>SUM(H2407:AL2407)-BQ2401</f>
        <v>0</v>
      </c>
      <c r="BX2401" s="255">
        <f>SUMIF(H2401:AL2401,"PD",H2408:AL2408)+SUMIF(H2401:AL2401,"PN",H2408:AL2408)+SUMIF(H2401:AL2401,"P/DS",H2408:AL2408)+SUMIF(H2401:AL2401,"PN/F",H2408:AL2408)+SUMIF(H2401:AL2401,"PN/L",H2408:AL2408)</f>
        <v>0</v>
      </c>
      <c r="BY2401" s="255">
        <f>SUM(H2408:AL2408)-BX2401</f>
        <v>0</v>
      </c>
      <c r="BZ2401" s="255">
        <f t="shared" ref="BZ2401" si="813">+SUM(BL2401:BW2408)</f>
        <v>31.5</v>
      </c>
      <c r="CA2401" s="266">
        <f>(COUNTIFS(H2401:AL2401,"PD",H2402:AL2402,"&gt;=2"))*0.5-IF(CN2401="VP",COUNTIFS($H$16:$AL$16,"SAT",H2401:AL2401,"PD",H2402:AL2402,"&gt;=2"))*0.5</f>
        <v>0</v>
      </c>
      <c r="CB2401" s="266">
        <f>(COUNTIFS(H2401:AL2401,"PN",H2403:AL2403,"&gt;=0.5",H2402:AL2402,"&gt;=1.5"))*0.5+COUNTIFS(H2401:AL2401,"PDD",H2403:AL2403,"&gt;=0.5",H2402:AL2402,"&gt;=1.5")*0.5</f>
        <v>0</v>
      </c>
      <c r="CC2401" s="273">
        <f>(COUNTIFS(H2401:AL2401,"TV",H2403:AL2403,"&gt;=10"))*0.5+(COUNTIFS(H2401:AL2401,"PMD",H2403:AL2403,"&gt;=2"))*0.5</f>
        <v>0</v>
      </c>
      <c r="CD2401" s="266">
        <f>(COUNTIFS(H2401:AL2401,"TVD",H2405:AL2405,"&gt;=6.5",H2403:AL2403,"&gt;=3.5"))*0.5</f>
        <v>0</v>
      </c>
      <c r="CE2401" s="266">
        <f>(COUNTIFS(H2401:AL2401,"PD",H2406:AL2406,"&gt;=10"))*0.5</f>
        <v>0</v>
      </c>
      <c r="CF2401" s="266">
        <f>(COUNTIFS(H2401:AL2401,"PDD",H2406:AL2406,"&gt;=3.5",H2407:AL2407,"&gt;=6.5")+COUNTIFS(H2401:AL2401,"PH",H2407:AL2407,"&gt;=0.5",H2406:AL2406,"&gt;=1.5")+COUNTIFS(H2401:AL2401,"PM",H2407:AL2407,"&gt;=0.5",H2406:AL2406,"&gt;=1.5"))*0.5</f>
        <v>0</v>
      </c>
      <c r="CG2401" s="266">
        <f>(COUNTIFS(H2401:AL2401,"DS",H2402:AL2402,"&gt;=2")+COUNTIFS(H2401:AL2401,"AL/DS",H2402:AL2402,"&gt;=2"))*0.5-IF(CN2401="VP",COUNTIFS($H$16:$AL$16,"SAT",H2401:AL2401,"DS",H2402:AL2402,"&gt;=2"))*0.5</f>
        <v>0</v>
      </c>
      <c r="CH2401" s="266">
        <f>(COUNTIFS(H2401:AL2401,"NS",H2403:AL2403,"&gt;=0.5",H2402:AL2402,"&gt;=1.5")+COUNTIFS(H2401:AL2401,"AL/NS",H2403:AL2403,"&gt;=0.5",H2402:AL2402,"&gt;=1.5")+COUNTIFS(H2401:AL2401,"NHD",H2403:AL2403,"&gt;=4.5",H2406:AL2406,"&gt;=2",H2402:AL2402,"&gt;=1.5"))*0.5</f>
        <v>5</v>
      </c>
      <c r="CI2401" s="266">
        <f>(COUNTIF(H2403:AL2403,"&gt;=10")+COUNTIFS(H2401:AL2401,"MD",H2403:AL2403,"&gt;=2")-COUNTIFS(H2401:AL2401,"TV",H2403:AL2403,"&gt;=10"))*0.5</f>
        <v>0</v>
      </c>
      <c r="CJ2401" s="266">
        <f>(COUNTIFS(H2401:AL2401,"D",H2405:AL2405,"&gt;=6.5",H2403:AL2403,"&gt;=3.5"))*0.5</f>
        <v>0.5</v>
      </c>
      <c r="CK2401" s="266">
        <f>(COUNTIF(H2406:AL2406,"&gt;=10")-COUNTIFS(H2401:AL2401,"PD",H2406:AL2406,"&gt;=10"))*0.5</f>
        <v>0</v>
      </c>
      <c r="CL2401" s="265">
        <f>(COUNTIFS(H2401:AL2401,"NHD",H2406:AL2406,"&gt;=3.5",H2407:AL2407,"&gt;=6.5")+COUNTIFS(H2401:AL2401,"BH",H2406:AL2406,"&gt;=1.5",H2407:AL2407,"&gt;=0.5")+COUNTIFS(H2401:AL2401,"BM",H2406:AL2406,"&gt;=1.5",H2407:AL2407,"&gt;=0.5")+COUNTIFS(H2401:AL2401,"D",H2406:AL2406,"&gt;=1.5",H2407:AL2407,"&gt;=0.5"))*0.5</f>
        <v>0</v>
      </c>
      <c r="CM2401" s="272"/>
      <c r="CN2401" s="264" t="s">
        <v>723</v>
      </c>
      <c r="CO2401" s="193">
        <f t="shared" ref="CO2401" si="814">+AM2401+AN2401+AO2401+AP2401+AQ2401+AR2401+AS2401+AU2401+BG2401</f>
        <v>26</v>
      </c>
      <c r="CP2401" s="225">
        <f>+SUM(I2402:I2407)-I2408</f>
        <v>10.5</v>
      </c>
      <c r="CQ2401" s="225">
        <f>+SUM(J2402:J2407)-J2408</f>
        <v>2</v>
      </c>
      <c r="CR2401" s="225">
        <f>+SUM(K2402:K2407)-K2408</f>
        <v>2</v>
      </c>
      <c r="CS2401" s="192"/>
      <c r="CT2401" s="192"/>
      <c r="CU2401" s="192"/>
      <c r="CV2401" s="192"/>
      <c r="CW2401" s="192"/>
      <c r="CX2401" s="192"/>
      <c r="CY2401" s="192"/>
      <c r="CZ2401" s="192"/>
      <c r="DA2401" s="192"/>
      <c r="DB2401" s="192"/>
      <c r="DC2401" s="192"/>
      <c r="DD2401" s="192"/>
      <c r="DE2401" s="192"/>
      <c r="DF2401" s="192" t="e">
        <f>+SUM(#REF!)</f>
        <v>#REF!</v>
      </c>
    </row>
    <row r="2402" spans="1:110" s="120" customFormat="1" ht="15" customHeight="1">
      <c r="A2402" s="228"/>
      <c r="B2402" s="248"/>
      <c r="C2402" s="251"/>
      <c r="D2402" s="237"/>
      <c r="E2402" s="237"/>
      <c r="F2402" s="242" t="s">
        <v>82</v>
      </c>
      <c r="G2402" s="121">
        <v>1.5</v>
      </c>
      <c r="H2402" s="83"/>
      <c r="I2402" s="83"/>
      <c r="J2402" s="83">
        <v>1.5</v>
      </c>
      <c r="K2402" s="83">
        <v>1.5</v>
      </c>
      <c r="L2402" s="83">
        <v>1.5</v>
      </c>
      <c r="M2402" s="83">
        <v>1.5</v>
      </c>
      <c r="N2402" s="83">
        <v>2</v>
      </c>
      <c r="O2402" s="83"/>
      <c r="P2402" s="83">
        <v>1.5</v>
      </c>
      <c r="Q2402" s="83">
        <v>1.5</v>
      </c>
      <c r="R2402" s="83">
        <v>1.5</v>
      </c>
      <c r="S2402" s="83">
        <v>1.5</v>
      </c>
      <c r="T2402" s="83">
        <v>2</v>
      </c>
      <c r="U2402" s="83"/>
      <c r="V2402" s="83"/>
      <c r="W2402" s="83"/>
      <c r="X2402" s="83"/>
      <c r="Y2402" s="83"/>
      <c r="Z2402" s="83"/>
      <c r="AA2402" s="83"/>
      <c r="AB2402" s="83"/>
      <c r="AC2402" s="79"/>
      <c r="AD2402" s="79"/>
      <c r="AE2402" s="79"/>
      <c r="AF2402" s="79"/>
      <c r="AG2402" s="79"/>
      <c r="AH2402" s="79"/>
      <c r="AI2402" s="79"/>
      <c r="AJ2402" s="79"/>
      <c r="AK2402" s="79"/>
      <c r="AL2402" s="79"/>
      <c r="AM2402" s="240"/>
      <c r="AN2402" s="240"/>
      <c r="AO2402" s="240"/>
      <c r="AP2402" s="240"/>
      <c r="AQ2402" s="240"/>
      <c r="AR2402" s="240"/>
      <c r="AS2402" s="240"/>
      <c r="AT2402" s="256"/>
      <c r="AU2402" s="256"/>
      <c r="AV2402" s="259"/>
      <c r="AW2402" s="259"/>
      <c r="AX2402" s="256"/>
      <c r="AY2402" s="256"/>
      <c r="AZ2402" s="256"/>
      <c r="BA2402" s="256"/>
      <c r="BB2402" s="256"/>
      <c r="BC2402" s="256"/>
      <c r="BD2402" s="256"/>
      <c r="BE2402" s="256"/>
      <c r="BF2402" s="256"/>
      <c r="BG2402" s="256"/>
      <c r="BH2402" s="256"/>
      <c r="BI2402" s="256"/>
      <c r="BJ2402" s="256"/>
      <c r="BK2402" s="256"/>
      <c r="BL2402" s="262"/>
      <c r="BM2402" s="262"/>
      <c r="BN2402" s="262"/>
      <c r="BO2402" s="262"/>
      <c r="BP2402" s="262"/>
      <c r="BQ2402" s="262"/>
      <c r="BR2402" s="270"/>
      <c r="BS2402" s="270"/>
      <c r="BT2402" s="270"/>
      <c r="BU2402" s="270"/>
      <c r="BV2402" s="270"/>
      <c r="BW2402" s="270"/>
      <c r="BX2402" s="256"/>
      <c r="BY2402" s="256"/>
      <c r="BZ2402" s="256"/>
      <c r="CA2402" s="267"/>
      <c r="CB2402" s="267"/>
      <c r="CC2402" s="274"/>
      <c r="CD2402" s="267"/>
      <c r="CE2402" s="267"/>
      <c r="CF2402" s="267"/>
      <c r="CG2402" s="267"/>
      <c r="CH2402" s="267"/>
      <c r="CI2402" s="267"/>
      <c r="CJ2402" s="267"/>
      <c r="CK2402" s="267"/>
      <c r="CL2402" s="265"/>
      <c r="CM2402" s="272"/>
      <c r="CN2402" s="264"/>
      <c r="CO2402" s="193"/>
      <c r="CP2402" s="226"/>
      <c r="CQ2402" s="226"/>
      <c r="CR2402" s="226"/>
      <c r="CS2402" s="192"/>
      <c r="CT2402" s="192"/>
      <c r="CU2402" s="192"/>
      <c r="CV2402" s="192"/>
      <c r="CW2402" s="192"/>
      <c r="CX2402" s="192"/>
      <c r="CY2402" s="192"/>
      <c r="CZ2402" s="192"/>
      <c r="DA2402" s="192"/>
      <c r="DB2402" s="192"/>
      <c r="DC2402" s="192"/>
      <c r="DD2402" s="192"/>
      <c r="DE2402" s="192"/>
      <c r="DF2402" s="192"/>
    </row>
    <row r="2403" spans="1:110" s="120" customFormat="1" ht="15" customHeight="1">
      <c r="A2403" s="228"/>
      <c r="B2403" s="248"/>
      <c r="C2403" s="251"/>
      <c r="D2403" s="237"/>
      <c r="E2403" s="237"/>
      <c r="F2403" s="243"/>
      <c r="G2403" s="122">
        <v>2</v>
      </c>
      <c r="H2403" s="84"/>
      <c r="I2403" s="84">
        <v>4</v>
      </c>
      <c r="J2403" s="84">
        <v>0.5</v>
      </c>
      <c r="K2403" s="84">
        <v>0.5</v>
      </c>
      <c r="L2403" s="84">
        <v>0.5</v>
      </c>
      <c r="M2403" s="84">
        <v>0.5</v>
      </c>
      <c r="N2403" s="84">
        <v>0.5</v>
      </c>
      <c r="O2403" s="84"/>
      <c r="P2403" s="84">
        <v>0.5</v>
      </c>
      <c r="Q2403" s="84">
        <v>0.5</v>
      </c>
      <c r="R2403" s="84">
        <v>0.5</v>
      </c>
      <c r="S2403" s="84">
        <v>0.5</v>
      </c>
      <c r="T2403" s="84">
        <v>0.5</v>
      </c>
      <c r="U2403" s="84"/>
      <c r="V2403" s="84"/>
      <c r="W2403" s="84"/>
      <c r="X2403" s="84"/>
      <c r="Y2403" s="84"/>
      <c r="Z2403" s="84"/>
      <c r="AA2403" s="84"/>
      <c r="AB2403" s="84"/>
      <c r="AC2403" s="80"/>
      <c r="AD2403" s="80"/>
      <c r="AE2403" s="80"/>
      <c r="AF2403" s="80"/>
      <c r="AG2403" s="80"/>
      <c r="AH2403" s="80"/>
      <c r="AI2403" s="80"/>
      <c r="AJ2403" s="80"/>
      <c r="AK2403" s="80"/>
      <c r="AL2403" s="80"/>
      <c r="AM2403" s="240"/>
      <c r="AN2403" s="240"/>
      <c r="AO2403" s="240"/>
      <c r="AP2403" s="240"/>
      <c r="AQ2403" s="240"/>
      <c r="AR2403" s="240"/>
      <c r="AS2403" s="240"/>
      <c r="AT2403" s="256"/>
      <c r="AU2403" s="256"/>
      <c r="AV2403" s="259"/>
      <c r="AW2403" s="259"/>
      <c r="AX2403" s="256"/>
      <c r="AY2403" s="256"/>
      <c r="AZ2403" s="256"/>
      <c r="BA2403" s="256"/>
      <c r="BB2403" s="256"/>
      <c r="BC2403" s="256"/>
      <c r="BD2403" s="256"/>
      <c r="BE2403" s="256"/>
      <c r="BF2403" s="256"/>
      <c r="BG2403" s="256"/>
      <c r="BH2403" s="256"/>
      <c r="BI2403" s="256"/>
      <c r="BJ2403" s="256"/>
      <c r="BK2403" s="256"/>
      <c r="BL2403" s="262"/>
      <c r="BM2403" s="262"/>
      <c r="BN2403" s="262"/>
      <c r="BO2403" s="262"/>
      <c r="BP2403" s="262"/>
      <c r="BQ2403" s="262"/>
      <c r="BR2403" s="270"/>
      <c r="BS2403" s="270"/>
      <c r="BT2403" s="270"/>
      <c r="BU2403" s="270"/>
      <c r="BV2403" s="270"/>
      <c r="BW2403" s="270"/>
      <c r="BX2403" s="256"/>
      <c r="BY2403" s="256"/>
      <c r="BZ2403" s="256"/>
      <c r="CA2403" s="267"/>
      <c r="CB2403" s="267"/>
      <c r="CC2403" s="274"/>
      <c r="CD2403" s="267"/>
      <c r="CE2403" s="267"/>
      <c r="CF2403" s="267"/>
      <c r="CG2403" s="267"/>
      <c r="CH2403" s="267"/>
      <c r="CI2403" s="267"/>
      <c r="CJ2403" s="267"/>
      <c r="CK2403" s="267"/>
      <c r="CL2403" s="265"/>
      <c r="CM2403" s="272"/>
      <c r="CN2403" s="264"/>
      <c r="CO2403" s="193"/>
      <c r="CP2403" s="226"/>
      <c r="CQ2403" s="226"/>
      <c r="CR2403" s="226"/>
      <c r="CS2403" s="192"/>
      <c r="CT2403" s="192"/>
      <c r="CU2403" s="192"/>
      <c r="CV2403" s="192"/>
      <c r="CW2403" s="192"/>
      <c r="CX2403" s="192"/>
      <c r="CY2403" s="192"/>
      <c r="CZ2403" s="192"/>
      <c r="DA2403" s="192"/>
      <c r="DB2403" s="192"/>
      <c r="DC2403" s="192"/>
      <c r="DD2403" s="192"/>
      <c r="DE2403" s="192"/>
      <c r="DF2403" s="192"/>
    </row>
    <row r="2404" spans="1:110" s="120" customFormat="1" ht="15" customHeight="1">
      <c r="A2404" s="228"/>
      <c r="B2404" s="248"/>
      <c r="C2404" s="251"/>
      <c r="D2404" s="237"/>
      <c r="E2404" s="237"/>
      <c r="F2404" s="243"/>
      <c r="G2404" s="122">
        <v>2.1</v>
      </c>
      <c r="H2404" s="84"/>
      <c r="I2404" s="84"/>
      <c r="J2404" s="84"/>
      <c r="K2404" s="84"/>
      <c r="L2404" s="84"/>
      <c r="M2404" s="84"/>
      <c r="N2404" s="84"/>
      <c r="O2404" s="84"/>
      <c r="P2404" s="84"/>
      <c r="Q2404" s="84"/>
      <c r="R2404" s="84"/>
      <c r="S2404" s="84"/>
      <c r="T2404" s="84"/>
      <c r="U2404" s="84"/>
      <c r="V2404" s="84"/>
      <c r="W2404" s="84"/>
      <c r="X2404" s="84"/>
      <c r="Y2404" s="84"/>
      <c r="Z2404" s="84"/>
      <c r="AA2404" s="84"/>
      <c r="AB2404" s="84"/>
      <c r="AC2404" s="80"/>
      <c r="AD2404" s="80"/>
      <c r="AE2404" s="80"/>
      <c r="AF2404" s="80"/>
      <c r="AG2404" s="80"/>
      <c r="AH2404" s="80"/>
      <c r="AI2404" s="80"/>
      <c r="AJ2404" s="80"/>
      <c r="AK2404" s="80"/>
      <c r="AL2404" s="80"/>
      <c r="AM2404" s="240"/>
      <c r="AN2404" s="240"/>
      <c r="AO2404" s="240"/>
      <c r="AP2404" s="240"/>
      <c r="AQ2404" s="240"/>
      <c r="AR2404" s="240"/>
      <c r="AS2404" s="240"/>
      <c r="AT2404" s="256"/>
      <c r="AU2404" s="256"/>
      <c r="AV2404" s="259"/>
      <c r="AW2404" s="259"/>
      <c r="AX2404" s="256"/>
      <c r="AY2404" s="256"/>
      <c r="AZ2404" s="256"/>
      <c r="BA2404" s="256"/>
      <c r="BB2404" s="256"/>
      <c r="BC2404" s="256"/>
      <c r="BD2404" s="256"/>
      <c r="BE2404" s="256"/>
      <c r="BF2404" s="256"/>
      <c r="BG2404" s="256"/>
      <c r="BH2404" s="256"/>
      <c r="BI2404" s="256"/>
      <c r="BJ2404" s="256"/>
      <c r="BK2404" s="256"/>
      <c r="BL2404" s="262"/>
      <c r="BM2404" s="262"/>
      <c r="BN2404" s="262"/>
      <c r="BO2404" s="262"/>
      <c r="BP2404" s="262"/>
      <c r="BQ2404" s="262"/>
      <c r="BR2404" s="270"/>
      <c r="BS2404" s="270"/>
      <c r="BT2404" s="270"/>
      <c r="BU2404" s="270"/>
      <c r="BV2404" s="270"/>
      <c r="BW2404" s="270"/>
      <c r="BX2404" s="256"/>
      <c r="BY2404" s="256"/>
      <c r="BZ2404" s="256"/>
      <c r="CA2404" s="267"/>
      <c r="CB2404" s="267"/>
      <c r="CC2404" s="274"/>
      <c r="CD2404" s="267"/>
      <c r="CE2404" s="267"/>
      <c r="CF2404" s="267"/>
      <c r="CG2404" s="267"/>
      <c r="CH2404" s="267"/>
      <c r="CI2404" s="267"/>
      <c r="CJ2404" s="267"/>
      <c r="CK2404" s="267"/>
      <c r="CL2404" s="265"/>
      <c r="CM2404" s="272"/>
      <c r="CN2404" s="264"/>
      <c r="CO2404" s="193"/>
      <c r="CP2404" s="226"/>
      <c r="CQ2404" s="226"/>
      <c r="CR2404" s="226"/>
      <c r="CS2404" s="192"/>
      <c r="CT2404" s="192"/>
      <c r="CU2404" s="192"/>
      <c r="CV2404" s="192"/>
      <c r="CW2404" s="192"/>
      <c r="CX2404" s="192"/>
      <c r="CY2404" s="192"/>
      <c r="CZ2404" s="192"/>
      <c r="DA2404" s="192"/>
      <c r="DB2404" s="192"/>
      <c r="DC2404" s="192"/>
      <c r="DD2404" s="192"/>
      <c r="DE2404" s="192"/>
      <c r="DF2404" s="192"/>
    </row>
    <row r="2405" spans="1:110" s="120" customFormat="1" ht="15" customHeight="1">
      <c r="A2405" s="228"/>
      <c r="B2405" s="248"/>
      <c r="C2405" s="251"/>
      <c r="D2405" s="237"/>
      <c r="E2405" s="237"/>
      <c r="F2405" s="243"/>
      <c r="G2405" s="122">
        <v>2.7</v>
      </c>
      <c r="H2405" s="84"/>
      <c r="I2405" s="84">
        <v>6.5</v>
      </c>
      <c r="J2405" s="84"/>
      <c r="K2405" s="84"/>
      <c r="L2405" s="84"/>
      <c r="M2405" s="84"/>
      <c r="N2405" s="84"/>
      <c r="O2405" s="84"/>
      <c r="P2405" s="84"/>
      <c r="Q2405" s="84"/>
      <c r="R2405" s="84"/>
      <c r="S2405" s="84"/>
      <c r="T2405" s="84"/>
      <c r="U2405" s="84"/>
      <c r="V2405" s="84"/>
      <c r="W2405" s="84"/>
      <c r="X2405" s="84"/>
      <c r="Y2405" s="84"/>
      <c r="Z2405" s="84"/>
      <c r="AA2405" s="84"/>
      <c r="AB2405" s="84"/>
      <c r="AC2405" s="80"/>
      <c r="AD2405" s="80"/>
      <c r="AE2405" s="80"/>
      <c r="AF2405" s="80"/>
      <c r="AG2405" s="80"/>
      <c r="AH2405" s="80"/>
      <c r="AI2405" s="80"/>
      <c r="AJ2405" s="80"/>
      <c r="AK2405" s="80"/>
      <c r="AL2405" s="80"/>
      <c r="AM2405" s="240"/>
      <c r="AN2405" s="240"/>
      <c r="AO2405" s="240"/>
      <c r="AP2405" s="240"/>
      <c r="AQ2405" s="240"/>
      <c r="AR2405" s="240"/>
      <c r="AS2405" s="240"/>
      <c r="AT2405" s="256"/>
      <c r="AU2405" s="256"/>
      <c r="AV2405" s="259"/>
      <c r="AW2405" s="259"/>
      <c r="AX2405" s="256"/>
      <c r="AY2405" s="256"/>
      <c r="AZ2405" s="256"/>
      <c r="BA2405" s="256"/>
      <c r="BB2405" s="256"/>
      <c r="BC2405" s="256"/>
      <c r="BD2405" s="256"/>
      <c r="BE2405" s="256"/>
      <c r="BF2405" s="256"/>
      <c r="BG2405" s="256"/>
      <c r="BH2405" s="256"/>
      <c r="BI2405" s="256"/>
      <c r="BJ2405" s="256"/>
      <c r="BK2405" s="256"/>
      <c r="BL2405" s="262"/>
      <c r="BM2405" s="262"/>
      <c r="BN2405" s="262"/>
      <c r="BO2405" s="262"/>
      <c r="BP2405" s="262"/>
      <c r="BQ2405" s="262"/>
      <c r="BR2405" s="270"/>
      <c r="BS2405" s="270"/>
      <c r="BT2405" s="270"/>
      <c r="BU2405" s="270"/>
      <c r="BV2405" s="270"/>
      <c r="BW2405" s="270"/>
      <c r="BX2405" s="256"/>
      <c r="BY2405" s="256"/>
      <c r="BZ2405" s="256"/>
      <c r="CA2405" s="267"/>
      <c r="CB2405" s="267"/>
      <c r="CC2405" s="274"/>
      <c r="CD2405" s="267"/>
      <c r="CE2405" s="267"/>
      <c r="CF2405" s="267"/>
      <c r="CG2405" s="267"/>
      <c r="CH2405" s="267"/>
      <c r="CI2405" s="267"/>
      <c r="CJ2405" s="267"/>
      <c r="CK2405" s="267"/>
      <c r="CL2405" s="265"/>
      <c r="CM2405" s="272"/>
      <c r="CN2405" s="264"/>
      <c r="CO2405" s="193"/>
      <c r="CP2405" s="226"/>
      <c r="CQ2405" s="226"/>
      <c r="CR2405" s="226"/>
      <c r="CS2405" s="192"/>
      <c r="CT2405" s="192"/>
      <c r="CU2405" s="192"/>
      <c r="CV2405" s="192"/>
      <c r="CW2405" s="192"/>
      <c r="CX2405" s="192"/>
      <c r="CY2405" s="192"/>
      <c r="CZ2405" s="192"/>
      <c r="DA2405" s="192"/>
      <c r="DB2405" s="192"/>
      <c r="DC2405" s="192"/>
      <c r="DD2405" s="192"/>
      <c r="DE2405" s="192"/>
      <c r="DF2405" s="192"/>
    </row>
    <row r="2406" spans="1:110" s="120" customFormat="1" ht="15" customHeight="1">
      <c r="A2406" s="228"/>
      <c r="B2406" s="248"/>
      <c r="C2406" s="251"/>
      <c r="D2406" s="237"/>
      <c r="E2406" s="237"/>
      <c r="F2406" s="243"/>
      <c r="G2406" s="122">
        <v>3</v>
      </c>
      <c r="H2406" s="84"/>
      <c r="I2406" s="84"/>
      <c r="J2406" s="84"/>
      <c r="K2406" s="84"/>
      <c r="L2406" s="84"/>
      <c r="M2406" s="84"/>
      <c r="N2406" s="84"/>
      <c r="O2406" s="84"/>
      <c r="P2406" s="84"/>
      <c r="Q2406" s="84"/>
      <c r="R2406" s="84"/>
      <c r="S2406" s="84"/>
      <c r="T2406" s="84"/>
      <c r="U2406" s="84"/>
      <c r="V2406" s="84"/>
      <c r="W2406" s="84"/>
      <c r="X2406" s="84"/>
      <c r="Y2406" s="84"/>
      <c r="Z2406" s="84"/>
      <c r="AA2406" s="84"/>
      <c r="AB2406" s="84"/>
      <c r="AC2406" s="80"/>
      <c r="AD2406" s="80"/>
      <c r="AE2406" s="80"/>
      <c r="AF2406" s="80"/>
      <c r="AG2406" s="80"/>
      <c r="AH2406" s="80"/>
      <c r="AI2406" s="80"/>
      <c r="AJ2406" s="80"/>
      <c r="AK2406" s="80"/>
      <c r="AL2406" s="80"/>
      <c r="AM2406" s="240"/>
      <c r="AN2406" s="240"/>
      <c r="AO2406" s="240"/>
      <c r="AP2406" s="240"/>
      <c r="AQ2406" s="240"/>
      <c r="AR2406" s="240"/>
      <c r="AS2406" s="240"/>
      <c r="AT2406" s="256"/>
      <c r="AU2406" s="256"/>
      <c r="AV2406" s="259"/>
      <c r="AW2406" s="259"/>
      <c r="AX2406" s="256"/>
      <c r="AY2406" s="256"/>
      <c r="AZ2406" s="256"/>
      <c r="BA2406" s="256"/>
      <c r="BB2406" s="256"/>
      <c r="BC2406" s="256"/>
      <c r="BD2406" s="256"/>
      <c r="BE2406" s="256"/>
      <c r="BF2406" s="256"/>
      <c r="BG2406" s="256"/>
      <c r="BH2406" s="256"/>
      <c r="BI2406" s="256"/>
      <c r="BJ2406" s="256"/>
      <c r="BK2406" s="256"/>
      <c r="BL2406" s="262"/>
      <c r="BM2406" s="262"/>
      <c r="BN2406" s="262"/>
      <c r="BO2406" s="262"/>
      <c r="BP2406" s="262"/>
      <c r="BQ2406" s="262"/>
      <c r="BR2406" s="270"/>
      <c r="BS2406" s="270"/>
      <c r="BT2406" s="270"/>
      <c r="BU2406" s="270"/>
      <c r="BV2406" s="270"/>
      <c r="BW2406" s="270"/>
      <c r="BX2406" s="256"/>
      <c r="BY2406" s="256"/>
      <c r="BZ2406" s="256"/>
      <c r="CA2406" s="267"/>
      <c r="CB2406" s="267"/>
      <c r="CC2406" s="274"/>
      <c r="CD2406" s="267"/>
      <c r="CE2406" s="267"/>
      <c r="CF2406" s="267"/>
      <c r="CG2406" s="267"/>
      <c r="CH2406" s="267"/>
      <c r="CI2406" s="267"/>
      <c r="CJ2406" s="267"/>
      <c r="CK2406" s="267"/>
      <c r="CL2406" s="265"/>
      <c r="CM2406" s="272"/>
      <c r="CN2406" s="264"/>
      <c r="CO2406" s="193"/>
      <c r="CP2406" s="226"/>
      <c r="CQ2406" s="226"/>
      <c r="CR2406" s="226"/>
      <c r="CS2406" s="192"/>
      <c r="CT2406" s="192"/>
      <c r="CU2406" s="192"/>
      <c r="CV2406" s="192"/>
      <c r="CW2406" s="192"/>
      <c r="CX2406" s="192"/>
      <c r="CY2406" s="192"/>
      <c r="CZ2406" s="192"/>
      <c r="DA2406" s="192"/>
      <c r="DB2406" s="192"/>
      <c r="DC2406" s="192"/>
      <c r="DD2406" s="192"/>
      <c r="DE2406" s="192"/>
      <c r="DF2406" s="192"/>
    </row>
    <row r="2407" spans="1:110" s="120" customFormat="1" ht="15" customHeight="1">
      <c r="A2407" s="228"/>
      <c r="B2407" s="248"/>
      <c r="C2407" s="251"/>
      <c r="D2407" s="237"/>
      <c r="E2407" s="237"/>
      <c r="F2407" s="244"/>
      <c r="G2407" s="123">
        <v>3.9</v>
      </c>
      <c r="H2407" s="85"/>
      <c r="I2407" s="85"/>
      <c r="J2407" s="85"/>
      <c r="K2407" s="85"/>
      <c r="L2407" s="85"/>
      <c r="M2407" s="85"/>
      <c r="N2407" s="85"/>
      <c r="O2407" s="85"/>
      <c r="P2407" s="85"/>
      <c r="Q2407" s="85"/>
      <c r="R2407" s="85"/>
      <c r="S2407" s="85"/>
      <c r="T2407" s="85"/>
      <c r="U2407" s="85"/>
      <c r="V2407" s="85"/>
      <c r="W2407" s="85"/>
      <c r="X2407" s="85"/>
      <c r="Y2407" s="85"/>
      <c r="Z2407" s="85"/>
      <c r="AA2407" s="85"/>
      <c r="AB2407" s="85"/>
      <c r="AC2407" s="81"/>
      <c r="AD2407" s="81"/>
      <c r="AE2407" s="81"/>
      <c r="AF2407" s="81"/>
      <c r="AG2407" s="81"/>
      <c r="AH2407" s="81"/>
      <c r="AI2407" s="81"/>
      <c r="AJ2407" s="81"/>
      <c r="AK2407" s="81"/>
      <c r="AL2407" s="81"/>
      <c r="AM2407" s="240"/>
      <c r="AN2407" s="240"/>
      <c r="AO2407" s="240"/>
      <c r="AP2407" s="240"/>
      <c r="AQ2407" s="240"/>
      <c r="AR2407" s="240"/>
      <c r="AS2407" s="240"/>
      <c r="AT2407" s="256"/>
      <c r="AU2407" s="256"/>
      <c r="AV2407" s="259"/>
      <c r="AW2407" s="259"/>
      <c r="AX2407" s="256"/>
      <c r="AY2407" s="256"/>
      <c r="AZ2407" s="256"/>
      <c r="BA2407" s="256"/>
      <c r="BB2407" s="256"/>
      <c r="BC2407" s="256"/>
      <c r="BD2407" s="256"/>
      <c r="BE2407" s="256"/>
      <c r="BF2407" s="256"/>
      <c r="BG2407" s="256"/>
      <c r="BH2407" s="256"/>
      <c r="BI2407" s="256"/>
      <c r="BJ2407" s="256"/>
      <c r="BK2407" s="256"/>
      <c r="BL2407" s="262"/>
      <c r="BM2407" s="262"/>
      <c r="BN2407" s="262"/>
      <c r="BO2407" s="262"/>
      <c r="BP2407" s="262"/>
      <c r="BQ2407" s="262"/>
      <c r="BR2407" s="270"/>
      <c r="BS2407" s="270"/>
      <c r="BT2407" s="270"/>
      <c r="BU2407" s="270"/>
      <c r="BV2407" s="270"/>
      <c r="BW2407" s="270"/>
      <c r="BX2407" s="256"/>
      <c r="BY2407" s="256"/>
      <c r="BZ2407" s="256"/>
      <c r="CA2407" s="267"/>
      <c r="CB2407" s="267"/>
      <c r="CC2407" s="274"/>
      <c r="CD2407" s="267"/>
      <c r="CE2407" s="267"/>
      <c r="CF2407" s="267"/>
      <c r="CG2407" s="267"/>
      <c r="CH2407" s="267"/>
      <c r="CI2407" s="267"/>
      <c r="CJ2407" s="267"/>
      <c r="CK2407" s="267"/>
      <c r="CL2407" s="265"/>
      <c r="CM2407" s="272"/>
      <c r="CN2407" s="264"/>
      <c r="CO2407" s="193"/>
      <c r="CP2407" s="226"/>
      <c r="CQ2407" s="226"/>
      <c r="CR2407" s="226"/>
      <c r="CS2407" s="192"/>
      <c r="CT2407" s="192"/>
      <c r="CU2407" s="192"/>
      <c r="CV2407" s="192"/>
      <c r="CW2407" s="192"/>
      <c r="CX2407" s="192"/>
      <c r="CY2407" s="192"/>
      <c r="CZ2407" s="192"/>
      <c r="DA2407" s="192"/>
      <c r="DB2407" s="192"/>
      <c r="DC2407" s="192"/>
      <c r="DD2407" s="192"/>
      <c r="DE2407" s="192"/>
      <c r="DF2407" s="192"/>
    </row>
    <row r="2408" spans="1:110" s="120" customFormat="1" ht="15" customHeight="1" thickBot="1">
      <c r="A2408" s="229"/>
      <c r="B2408" s="249"/>
      <c r="C2408" s="252"/>
      <c r="D2408" s="238"/>
      <c r="E2408" s="238"/>
      <c r="F2408" s="245" t="s">
        <v>83</v>
      </c>
      <c r="G2408" s="246"/>
      <c r="H2408" s="82"/>
      <c r="I2408" s="82"/>
      <c r="J2408" s="82"/>
      <c r="K2408" s="82"/>
      <c r="L2408" s="82"/>
      <c r="M2408" s="82"/>
      <c r="N2408" s="82"/>
      <c r="O2408" s="82"/>
      <c r="P2408" s="82"/>
      <c r="Q2408" s="82"/>
      <c r="R2408" s="82"/>
      <c r="S2408" s="82"/>
      <c r="T2408" s="82"/>
      <c r="U2408" s="82"/>
      <c r="V2408" s="82"/>
      <c r="W2408" s="82"/>
      <c r="X2408" s="82"/>
      <c r="Y2408" s="82"/>
      <c r="Z2408" s="82"/>
      <c r="AA2408" s="82"/>
      <c r="AB2408" s="82"/>
      <c r="AC2408" s="35"/>
      <c r="AD2408" s="35"/>
      <c r="AE2408" s="35"/>
      <c r="AF2408" s="35"/>
      <c r="AG2408" s="35"/>
      <c r="AH2408" s="35"/>
      <c r="AI2408" s="35"/>
      <c r="AJ2408" s="35"/>
      <c r="AK2408" s="35"/>
      <c r="AL2408" s="35"/>
      <c r="AM2408" s="241"/>
      <c r="AN2408" s="241"/>
      <c r="AO2408" s="241"/>
      <c r="AP2408" s="241"/>
      <c r="AQ2408" s="241"/>
      <c r="AR2408" s="241"/>
      <c r="AS2408" s="241"/>
      <c r="AT2408" s="257"/>
      <c r="AU2408" s="257"/>
      <c r="AV2408" s="260"/>
      <c r="AW2408" s="260"/>
      <c r="AX2408" s="257"/>
      <c r="AY2408" s="257"/>
      <c r="AZ2408" s="257"/>
      <c r="BA2408" s="257"/>
      <c r="BB2408" s="257"/>
      <c r="BC2408" s="257"/>
      <c r="BD2408" s="257"/>
      <c r="BE2408" s="257"/>
      <c r="BF2408" s="257"/>
      <c r="BG2408" s="257"/>
      <c r="BH2408" s="257"/>
      <c r="BI2408" s="257"/>
      <c r="BJ2408" s="257"/>
      <c r="BK2408" s="257"/>
      <c r="BL2408" s="263"/>
      <c r="BM2408" s="263"/>
      <c r="BN2408" s="263"/>
      <c r="BO2408" s="263"/>
      <c r="BP2408" s="263"/>
      <c r="BQ2408" s="263"/>
      <c r="BR2408" s="271"/>
      <c r="BS2408" s="271"/>
      <c r="BT2408" s="271"/>
      <c r="BU2408" s="271"/>
      <c r="BV2408" s="271"/>
      <c r="BW2408" s="271"/>
      <c r="BX2408" s="257"/>
      <c r="BY2408" s="257"/>
      <c r="BZ2408" s="257"/>
      <c r="CA2408" s="268"/>
      <c r="CB2408" s="268"/>
      <c r="CC2408" s="275"/>
      <c r="CD2408" s="268"/>
      <c r="CE2408" s="268"/>
      <c r="CF2408" s="268"/>
      <c r="CG2408" s="268"/>
      <c r="CH2408" s="268"/>
      <c r="CI2408" s="268"/>
      <c r="CJ2408" s="268"/>
      <c r="CK2408" s="268"/>
      <c r="CL2408" s="265"/>
      <c r="CM2408" s="272"/>
      <c r="CN2408" s="264"/>
      <c r="CO2408" s="193"/>
      <c r="CP2408" s="226"/>
      <c r="CQ2408" s="226"/>
      <c r="CR2408" s="226"/>
      <c r="CS2408" s="192"/>
      <c r="CT2408" s="192"/>
      <c r="CU2408" s="192"/>
      <c r="CV2408" s="192"/>
      <c r="CW2408" s="192"/>
      <c r="CX2408" s="192"/>
      <c r="CY2408" s="192"/>
      <c r="CZ2408" s="192"/>
      <c r="DA2408" s="192"/>
      <c r="DB2408" s="192"/>
      <c r="DC2408" s="192"/>
      <c r="DD2408" s="192"/>
      <c r="DE2408" s="192"/>
      <c r="DF2408" s="192"/>
    </row>
    <row r="2409" spans="1:110" s="120" customFormat="1" ht="15" customHeight="1">
      <c r="A2409" s="227">
        <f t="shared" ref="A2409:A2473" si="815">A2401+1</f>
        <v>299</v>
      </c>
      <c r="B2409" s="247" t="s">
        <v>1444</v>
      </c>
      <c r="C2409" s="250" t="s">
        <v>1446</v>
      </c>
      <c r="D2409" s="236">
        <v>44687</v>
      </c>
      <c r="E2409" s="236" t="s">
        <v>1324</v>
      </c>
      <c r="F2409" s="253" t="s">
        <v>80</v>
      </c>
      <c r="G2409" s="254"/>
      <c r="H2409" s="82"/>
      <c r="I2409" s="82"/>
      <c r="J2409" s="82"/>
      <c r="K2409" s="82"/>
      <c r="L2409" s="82"/>
      <c r="M2409" s="82" t="s">
        <v>60</v>
      </c>
      <c r="N2409" s="82" t="s">
        <v>67</v>
      </c>
      <c r="O2409" s="82"/>
      <c r="P2409" s="82" t="s">
        <v>61</v>
      </c>
      <c r="Q2409" s="82" t="s">
        <v>61</v>
      </c>
      <c r="R2409" s="82" t="s">
        <v>61</v>
      </c>
      <c r="S2409" s="82" t="s">
        <v>61</v>
      </c>
      <c r="T2409" s="82" t="s">
        <v>61</v>
      </c>
      <c r="U2409" s="82" t="s">
        <v>61</v>
      </c>
      <c r="V2409" s="82"/>
      <c r="W2409" s="82" t="s">
        <v>60</v>
      </c>
      <c r="X2409" s="82" t="s">
        <v>60</v>
      </c>
      <c r="Y2409" s="82" t="s">
        <v>60</v>
      </c>
      <c r="Z2409" s="82" t="s">
        <v>67</v>
      </c>
      <c r="AA2409" s="82" t="s">
        <v>60</v>
      </c>
      <c r="AB2409" s="82" t="s">
        <v>60</v>
      </c>
      <c r="AC2409" s="82"/>
      <c r="AD2409" s="82" t="s">
        <v>60</v>
      </c>
      <c r="AE2409" s="82" t="s">
        <v>60</v>
      </c>
      <c r="AF2409" s="82" t="s">
        <v>60</v>
      </c>
      <c r="AG2409" s="82" t="s">
        <v>60</v>
      </c>
      <c r="AH2409" s="82" t="s">
        <v>60</v>
      </c>
      <c r="AI2409" s="82" t="s">
        <v>1471</v>
      </c>
      <c r="AJ2409" s="82"/>
      <c r="AK2409" s="82" t="s">
        <v>71</v>
      </c>
      <c r="AL2409" s="82" t="s">
        <v>71</v>
      </c>
      <c r="AM2409" s="239">
        <f>COUNTIF(H2409:AL2409,"PH")+COUNTIF(H2409:AL2409,"PH/L")+COUNTIF(H2409:AL2409,"PM")</f>
        <v>0</v>
      </c>
      <c r="AN2409" s="239">
        <f>COUNTIF(H2409:AL2409,"PD")+COUNTIF(H2409:AL2409,"PDD")+COUNTIF(H2409:AL2409,"P/DS")/2+COUNTIF(H2409:AL2409,"PMD")</f>
        <v>0</v>
      </c>
      <c r="AO2409" s="239">
        <f>COUNTIF(H2409:AL2409,"PN")+COUNTIF(H2409:AL2409,"P/NS")/2+COUNTIF(H2409:AL2409,"PH")+COUNTIF(H2409:AL2409,"PH/F")/2+COUNTIF(H2409:AL2409,"PH/L")/2+COUNTIF(H2409:AL2409,"PM")</f>
        <v>0</v>
      </c>
      <c r="AP2409" s="239">
        <f>COUNTIF(H2409:AL2409,"BH")+COUNTIF(H2409:AL2409,"AL/BL")+COUNTIF(H2409:AL2409,"UL/BL")+COUNTIF(H2409:AL2409,"BM")</f>
        <v>0</v>
      </c>
      <c r="AQ2409" s="239">
        <f>COUNTIF(H2409:AL2409,"DS")+COUNTIF(H2409:AL2409,"AL/DS")/2+COUNTIF(H2409:AL2409,"UL/DS")/2+COUNTIF(H2409:AL2409,"CT")+COUNTIF(H2409:AL2409,"MD")</f>
        <v>11.5</v>
      </c>
      <c r="AR2409" s="239">
        <f>COUNTIF(H2409:AL2409,"NS")+COUNTIF(H2409:AL2409,"AL/NS")/2+COUNTIF(H2409:AL2409,"UL/NS")/2+COUNTIF(H2409:AL2409,"BH")+COUNTIF(H2409:AL2409,"AL/BF")/2+COUNTIF(H2409:AL2409,"AL/BL")/2+COUNTIF(H2409:AL2409,"UL/BL")/2+COUNTIF(H2409:AL2409,"UL/BF")/2+COUNTIF(H2409:AL2409,"BM")</f>
        <v>6</v>
      </c>
      <c r="AS2409" s="239">
        <f>COUNTIF(H2409:AL2409,"AL")+COUNTIF(H2409:AL2409,"AL/DS")/2+COUNTIF(H2409:AL2409,"AL/NS")/2+COUNTIF(H2409:AL2409,"NH")+COUNTIF(H2409:AL2409,"SL")+COUNTIF(H2409:AL2409,"NHD")+COUNTIF(H2409:AL2409,"B")+COUNTIF(H2409:AL2409,"HL")+COUNTIF(H2409:AL2409,"AL/BF")/2+COUNTIF(H2409:AL2409,"AL/BL")/2</f>
        <v>2</v>
      </c>
      <c r="AT2409" s="255">
        <f>COUNTIF(H2409:AL2409,"PD")+COUNTIF(H2409:AL2409,"PN")+COUNTIF(H2409:AL2409,"P/DS")/2+COUNTIF(H2409:AL2409,"P/NS")/2+COUNTIF(H2409:AL2409,"DS")+COUNTIF(H2409:AL2409,"NS")+COUNTIF(H2409:AL2409,"AL")+COUNTIF(H2409:AL2409,"AL/DS")+COUNTIF(H2409:AL2409,"AL/NS")+COUNTIF(H2409:AL2409,"NH")+COUNTIF(H2409:AL2409,"SL")+COUNTIF(H2409:AL2409,"UL/DS")/2+COUNTIF(H2409:AL2409,"UL/NS")/2+COUNTIF(H2409:AL2409,"CT")+COUNTIF(H2409:AL2409,"NHD")+COUNTIF(H2409:AL2409,"PDD")+COUNTIF(H2409:AL2409,"B")+COUNTIF(H2409:AL2409,"HL")+COUNTIF(H2409:AL2409,"PH")+COUNTIF(H2409:AL2409,"BH")+COUNTIF(H2409:AL2409,"AL/BF")+COUNTIF(H2409:AL2409,"AL/BL")+COUNTIF(H2409:AL2409,"UL/BF")/2+COUNTIF(H2409:AL2409,"UL/BL")/2+COUNTIF(H2409:AL2409,"PH/F")/2+COUNTIF(H2409:AL2409,"PH/L")/2+COUNTIF(H2409:AL2409,"MD")+COUNTIF(H2409:AL2409,"PMD")+COUNTIF(H2409:AL2409,"PM")+COUNTIF(H2409:AL2409,"BM")</f>
        <v>19.5</v>
      </c>
      <c r="AU2409" s="255">
        <f>COUNTIF(H2409:AL2409,"P/DS")/2+COUNTIF(H2409:AL2409,"P/NS")/2+COUNTIF(H2409:AL2409,"IL")+COUNTIF(H2409:AL2409,"NL")+COUNTIF(H2409:AL2409,"UL")+COUNTIF(H2409:AL2409,"UL/DS")/2+COUNTIF(H2409:AL2409,"UL/NS")/2+COUNTIF(H2409:AL2409,"KT")+COUNTIF(H2409:AL2409,"UL/BF")/2+COUNTIF(H2409:AL2409,"UL/BL")/2+COUNTIF(H2409:AL2409,"PH/F")/2+COUNTIF(H2409:AL2409,"PH/L")/2+COUNTIF(H2409:AL2409,"NB")</f>
        <v>2.5</v>
      </c>
      <c r="AV2409" s="258">
        <f>COUNTIF(H2409:AL2409,"PN")+COUNTIF(H2409:AL2409,"TVD")+COUNTIF(H2409:AL2409,"PH")+COUNTIF(H2409:AL2409,"PM")+COUNTIF(H2409:AL2409,"PDD")-COUNTIFS(H2409:AL2409,"PN",H2416:AL2416,"&gt;=3")-COUNTIFS(H2409:AL2409,"PM",H2416:AL2416,"&gt;=3")</f>
        <v>0</v>
      </c>
      <c r="AW2409" s="258">
        <f>COUNTIF(H2409:AL2409,"NS")+COUNTIF(H2409:AL2409,"D")+COUNTIF(H2409:AL2409,"BH")+COUNTIF(H2409:AL2409,"NHD")+COUNTIF(H2409:AL2409,"BM")-COUNTIFS(H2409:AL2409,"NS",H2416:AL2416,"&gt;=3")-COUNTIFS(H2409:AL2409,"BH",H2416:AL2416,"&gt;=3")-COUNTIFS(H2409:AL2409,"BM",H2416:AL2416,"&gt;=3")</f>
        <v>6</v>
      </c>
      <c r="AX2409" s="255">
        <f>COUNTIF(H2409:AL2409,"AL")+COUNTIF(H2409:AL2409,"AL/DS")/2+COUNTIF(H2409:AL2409,"AL/NS")/2+COUNTIF(H2409:AL2409,"AL/BF")+COUNTIF(H2409:AL2409,"AL/BL")/2</f>
        <v>2</v>
      </c>
      <c r="AY2409" s="255">
        <f>COUNTIF(H2409:AL2409,"SL")</f>
        <v>0</v>
      </c>
      <c r="AZ2409" s="255">
        <f>COUNTIF(H2409:AL2409,"NH")</f>
        <v>0</v>
      </c>
      <c r="BA2409" s="255">
        <f>COUNTIF(H2409:AL2409,"HL")</f>
        <v>0</v>
      </c>
      <c r="BB2409" s="255">
        <f>COUNTIF(G2409:AL2409,"P/DS")/2+COUNTIF(G2409:AL2409,"P/NS")/2+COUNTIF(G2409:AL2409,"UL")+COUNTIF(G2409:AL2409,"UL/DS")/2+COUNTIF(G2409:AL2409,"UL/NS")/2+COUNTIF(G2409:AL2409,"UL/BL")/2+COUNTIF(G2409:AL2409,"UL/BF")/2+COUNTIF(G2409:AL2409,"PH/F")/2+COUNTIF(G2409:AL2409,"PH/L")/2</f>
        <v>2.5</v>
      </c>
      <c r="BC2409" s="255">
        <f>COUNTIF(H2409:AL2409,"NB")</f>
        <v>0</v>
      </c>
      <c r="BD2409" s="255">
        <f>COUNTIF(H2409:AL2409,"NL")</f>
        <v>0</v>
      </c>
      <c r="BE2409" s="255">
        <f>COUNTIF(H2409:AL2409,"IL")</f>
        <v>0</v>
      </c>
      <c r="BF2409" s="255">
        <f>COUNTIF(H2409:AL2409,"KT")</f>
        <v>0</v>
      </c>
      <c r="BG2409" s="255">
        <f>COUNTIF(H2409:AL2409,"L70")</f>
        <v>0</v>
      </c>
      <c r="BH2409" s="255">
        <f>COUNTIF(H2409:AL2409,"MD")</f>
        <v>0</v>
      </c>
      <c r="BI2409" s="255">
        <f>COUNTIF(H2409:AL2409,"PMD")</f>
        <v>0</v>
      </c>
      <c r="BJ2409" s="255">
        <f>COUNTIF(H2409:AL2409,"PM")</f>
        <v>0</v>
      </c>
      <c r="BK2409" s="255">
        <f>COUNTIF(H2409:AL2409,"BM")</f>
        <v>0</v>
      </c>
      <c r="BL2409" s="261">
        <f>SUMIF(H2409:AL2409,"PD",H2410:AL2410)+SUMIF(H2409:AL2409,"PN",H2410:AL2410)+SUMIF(H2409:AL2409,"P/DS",H2410:AL2410)+SUMIF(H2409:AL2409,"PN/F",H2410:AL2410)+SUMIF(H2409:AL2409,"PN/L",H2410:AL2410)+SUMIF(H2409:AL2409,"TV",H2410:AL2410)+SUMIF(H2409:AL2409,"TVD",H2410:AL2410)+SUMIF(H2409:AL2409,"PDD",H2410:AL2410)</f>
        <v>0</v>
      </c>
      <c r="BM2409" s="261">
        <f>SUMIF(H2409:AL2409,"PD",H2411:AL2411)+SUMIF(H2409:AL2409,"PN",H2411:AL2411)+SUMIF(H2409:AL2409,"P/DS",H2411:AL2411)+SUMIF(H2409:AL2409,"PN/F",H2411:AL2411)+SUMIF(H2409:AL2409,"PN/L",H2411:AL2411)+SUMIF(H2409:AL2409,"TV",H2411:AL2411)+SUMIF(H2409:AL2409,"TVD",H2411:AL2411)+SUMIF(H2409:AL2409,"PDD",H2411:AL2411)+SUMIF(H2409:AL2409,"PMD",H2411:AL2411)</f>
        <v>0</v>
      </c>
      <c r="BN2409" s="261">
        <f>SUMIF(H2409:AL2409,"PD",H2412:AL2412)+SUMIF(H2409:AL2409,"PN",H2412:AL2412)+SUMIF(H2409:AL2409,"P/DS",H2412:AL2412)+SUMIF(H2409:AL2409,"PN/F",H2412:AL2412)+SUMIF(H2409:AL2409,"PN/L",H2412:AL2412)+SUMIF(H2409:AL2409,"TV",H2412:AL2412)+SUMIF(H2409:AL2409,"TVD",H2412:AL2412)</f>
        <v>0</v>
      </c>
      <c r="BO2409" s="261">
        <f>SUMIF(H2409:AL2409,"PD",H2413:AL2413)+SUMIF(H2409:AL2409,"PN",H2413:AL2413)+SUMIF(H2409:AL2409,"P/DS",H2413:AL2413)+SUMIF(H2409:AL2409,"PN/F",H2413:AL2413)+SUMIF(H2409:AL2409,"PN/L",H2413:AL2413)+SUMIF(H2409:AL2409,"TV",H2413:AL2413)+SUMIF(H2409:AL2409,"TVD",H2413:AL2413)</f>
        <v>0</v>
      </c>
      <c r="BP2409" s="261">
        <f>SUMIF(H2409:AL2409,"PD",H2414:AL2414)+SUMIF(H2409:AL2409,"PN",H2414:AL2414)+SUMIF(H2409:AL2409,"P/DS",H2414:AL2414)+SUMIF(H2409:AL2409,"PN/F",H2414:AL2414)+SUMIF(H2409:AL2409,"PN/L",H2414:AL2414)+SUMIF(H2409:AL2409,"TV",H2414:AL2414)+SUMIF(H2409:AL2409,"TVD",H2414:AL2414)+SUMIF(H2409:AL2409,"PDD",H2414:AL2414)+SUMIF(H2409:AL2409,"PH",H2414:AL2414)+SUMIF(H2409:AL2409,"PM",H2414:AL2414)</f>
        <v>0</v>
      </c>
      <c r="BQ2409" s="261">
        <f>SUMIF(H2409:AL2409,"PD",H2415:AL2415)+SUMIF(H2409:AL2409,"PN",H2415:AL2415)+SUMIF(H2409:AL2409,"P/DS",H2415:AL2415)+SUMIF(H2409:AL2409,"PN/F",H2415:AL2415)+SUMIF(H2409:AL2409,"PN/L",H2415:AL2415)+SUMIF(H2409:AL2409,"TV",H2415:AL2415)+SUMIF(H2409:AL2409,"TVD",H2415:AL2415)+SUMIF(H2409:AL2409,"PDD",H2415:AL2415)+SUMIF(H2409:AL2409,"PH",H2415:AL2415)+SUMIF(H2409:AL2409,"PM",H2415:AL2415)</f>
        <v>0</v>
      </c>
      <c r="BR2409" s="269">
        <f>SUM(H2410:AL2410)-BL2409</f>
        <v>4.5</v>
      </c>
      <c r="BS2409" s="269">
        <f>SUM(H2411:AL2411)-BM2409</f>
        <v>1.5</v>
      </c>
      <c r="BT2409" s="269">
        <f>SUM(H2412:AL2412)-BN2409</f>
        <v>0</v>
      </c>
      <c r="BU2409" s="269">
        <f>SUM(H2413:AL2413)-BO2409</f>
        <v>0</v>
      </c>
      <c r="BV2409" s="269">
        <f>SUM(H2414:AL2414)-BP2409</f>
        <v>0</v>
      </c>
      <c r="BW2409" s="269">
        <f>SUM(H2415:AL2415)-BQ2409</f>
        <v>0</v>
      </c>
      <c r="BX2409" s="255">
        <f>SUMIF(H2409:AL2409,"PD",H2416:AL2416)+SUMIF(H2409:AL2409,"PN",H2416:AL2416)+SUMIF(H2409:AL2409,"P/DS",H2416:AL2416)+SUMIF(H2409:AL2409,"PN/F",H2416:AL2416)+SUMIF(H2409:AL2409,"PN/L",H2416:AL2416)</f>
        <v>0</v>
      </c>
      <c r="BY2409" s="255">
        <f>SUM(H2416:AL2416)-BX2409</f>
        <v>0</v>
      </c>
      <c r="BZ2409" s="255">
        <f t="shared" ref="BZ2409" si="816">+SUM(BL2409:BW2416)</f>
        <v>6</v>
      </c>
      <c r="CA2409" s="266">
        <f>(COUNTIFS(H2409:AL2409,"PD",H2410:AL2410,"&gt;=2"))*0.5-IF(CN2409="VP",COUNTIFS($H$16:$AL$16,"SAT",H2409:AL2409,"PD",H2410:AL2410,"&gt;=2"))*0.5</f>
        <v>0</v>
      </c>
      <c r="CB2409" s="266">
        <f>(COUNTIFS(H2409:AL2409,"PN",H2411:AL2411,"&gt;=0.5",H2410:AL2410,"&gt;=1.5"))*0.5+COUNTIFS(H2409:AL2409,"PDD",H2411:AL2411,"&gt;=0.5",H2410:AL2410,"&gt;=1.5")*0.5</f>
        <v>0</v>
      </c>
      <c r="CC2409" s="273">
        <f>(COUNTIFS(H2409:AL2409,"TV",H2411:AL2411,"&gt;=10"))*0.5+(COUNTIFS(H2409:AL2409,"PMD",H2411:AL2411,"&gt;=2"))*0.5</f>
        <v>0</v>
      </c>
      <c r="CD2409" s="266">
        <f>(COUNTIFS(H2409:AL2409,"TVD",H2413:AL2413,"&gt;=6.5",H2411:AL2411,"&gt;=3.5"))*0.5</f>
        <v>0</v>
      </c>
      <c r="CE2409" s="266">
        <f>(COUNTIFS(H2409:AL2409,"PD",H2414:AL2414,"&gt;=10"))*0.5</f>
        <v>0</v>
      </c>
      <c r="CF2409" s="266">
        <f>(COUNTIFS(H2409:AL2409,"PDD",H2414:AL2414,"&gt;=3.5",H2415:AL2415,"&gt;=6.5")+COUNTIFS(H2409:AL2409,"PH",H2415:AL2415,"&gt;=0.5",H2414:AL2414,"&gt;=1.5")+COUNTIFS(H2409:AL2409,"PM",H2415:AL2415,"&gt;=0.5",H2414:AL2414,"&gt;=1.5"))*0.5</f>
        <v>0</v>
      </c>
      <c r="CG2409" s="266">
        <f>(COUNTIFS(H2409:AL2409,"DS",H2410:AL2410,"&gt;=2")+COUNTIFS(H2409:AL2409,"AL/DS",H2410:AL2410,"&gt;=2"))*0.5-IF(CN2409="VP",COUNTIFS($H$16:$AL$16,"SAT",H2409:AL2409,"DS",H2410:AL2410,"&gt;=2"))*0.5</f>
        <v>0</v>
      </c>
      <c r="CH2409" s="266">
        <f>(COUNTIFS(H2409:AL2409,"NS",H2411:AL2411,"&gt;=0.5",H2410:AL2410,"&gt;=1.5")+COUNTIFS(H2409:AL2409,"AL/NS",H2411:AL2411,"&gt;=0.5",H2410:AL2410,"&gt;=1.5")+COUNTIFS(H2409:AL2409,"NHD",H2411:AL2411,"&gt;=4.5",H2414:AL2414,"&gt;=2",H2410:AL2410,"&gt;=1.5"))*0.5</f>
        <v>1.5</v>
      </c>
      <c r="CI2409" s="266">
        <f>(COUNTIF(H2411:AL2411,"&gt;=10")+COUNTIFS(H2409:AL2409,"MD",H2411:AL2411,"&gt;=2")-COUNTIFS(H2409:AL2409,"TV",H2411:AL2411,"&gt;=10"))*0.5</f>
        <v>0</v>
      </c>
      <c r="CJ2409" s="266">
        <f>(COUNTIFS(H2409:AL2409,"D",H2413:AL2413,"&gt;=6.5",H2411:AL2411,"&gt;=3.5"))*0.5</f>
        <v>0</v>
      </c>
      <c r="CK2409" s="266">
        <f>(COUNTIF(H2414:AL2414,"&gt;=10")-COUNTIFS(H2409:AL2409,"PD",H2414:AL2414,"&gt;=10"))*0.5</f>
        <v>0</v>
      </c>
      <c r="CL2409" s="265">
        <f>(COUNTIFS(H2409:AL2409,"NHD",H2414:AL2414,"&gt;=3.5",H2415:AL2415,"&gt;=6.5")+COUNTIFS(H2409:AL2409,"BH",H2414:AL2414,"&gt;=1.5",H2415:AL2415,"&gt;=0.5")+COUNTIFS(H2409:AL2409,"BM",H2414:AL2414,"&gt;=1.5",H2415:AL2415,"&gt;=0.5")+COUNTIFS(H2409:AL2409,"D",H2414:AL2414,"&gt;=1.5",H2415:AL2415,"&gt;=0.5"))*0.5</f>
        <v>0</v>
      </c>
      <c r="CM2409" s="272"/>
      <c r="CN2409" s="264" t="s">
        <v>723</v>
      </c>
      <c r="CO2409" s="200">
        <f t="shared" ref="CO2409" si="817">+AM2409+AN2409+AO2409+AP2409+AQ2409+AR2409+AS2409+AU2409+BG2409</f>
        <v>22</v>
      </c>
      <c r="CP2409" s="225">
        <f>+SUM(I2410:I2415)-I2416</f>
        <v>0</v>
      </c>
      <c r="CQ2409" s="225">
        <f>+SUM(J2410:J2415)-J2416</f>
        <v>0</v>
      </c>
      <c r="CR2409" s="225">
        <f>+SUM(K2410:K2415)-K2416</f>
        <v>0</v>
      </c>
      <c r="CS2409" s="201"/>
      <c r="CT2409" s="201"/>
      <c r="CU2409" s="201"/>
      <c r="CV2409" s="201"/>
      <c r="CW2409" s="201"/>
      <c r="CX2409" s="201"/>
      <c r="CY2409" s="201"/>
      <c r="CZ2409" s="201"/>
      <c r="DA2409" s="201"/>
      <c r="DB2409" s="201"/>
      <c r="DC2409" s="201"/>
      <c r="DD2409" s="201"/>
      <c r="DE2409" s="201"/>
      <c r="DF2409" s="201" t="e">
        <f>+SUM(#REF!)</f>
        <v>#REF!</v>
      </c>
    </row>
    <row r="2410" spans="1:110" s="120" customFormat="1" ht="15" customHeight="1">
      <c r="A2410" s="228"/>
      <c r="B2410" s="248"/>
      <c r="C2410" s="251"/>
      <c r="D2410" s="237"/>
      <c r="E2410" s="237"/>
      <c r="F2410" s="242" t="s">
        <v>82</v>
      </c>
      <c r="G2410" s="121">
        <v>1.5</v>
      </c>
      <c r="H2410" s="83"/>
      <c r="I2410" s="83"/>
      <c r="J2410" s="83"/>
      <c r="K2410" s="83"/>
      <c r="L2410" s="83"/>
      <c r="M2410" s="83"/>
      <c r="N2410" s="83"/>
      <c r="O2410" s="83"/>
      <c r="P2410" s="83"/>
      <c r="Q2410" s="83"/>
      <c r="R2410" s="83">
        <v>1.5</v>
      </c>
      <c r="S2410" s="83">
        <v>1.5</v>
      </c>
      <c r="T2410" s="83">
        <v>1.5</v>
      </c>
      <c r="U2410" s="83"/>
      <c r="V2410" s="83"/>
      <c r="W2410" s="83"/>
      <c r="X2410" s="83"/>
      <c r="Y2410" s="83"/>
      <c r="Z2410" s="83"/>
      <c r="AA2410" s="83"/>
      <c r="AB2410" s="83"/>
      <c r="AC2410" s="79"/>
      <c r="AD2410" s="79"/>
      <c r="AE2410" s="79"/>
      <c r="AF2410" s="79"/>
      <c r="AG2410" s="79"/>
      <c r="AH2410" s="79"/>
      <c r="AI2410" s="79"/>
      <c r="AJ2410" s="79"/>
      <c r="AK2410" s="79"/>
      <c r="AL2410" s="79"/>
      <c r="AM2410" s="240"/>
      <c r="AN2410" s="240"/>
      <c r="AO2410" s="240"/>
      <c r="AP2410" s="240"/>
      <c r="AQ2410" s="240"/>
      <c r="AR2410" s="240"/>
      <c r="AS2410" s="240"/>
      <c r="AT2410" s="256"/>
      <c r="AU2410" s="256"/>
      <c r="AV2410" s="259"/>
      <c r="AW2410" s="259"/>
      <c r="AX2410" s="256"/>
      <c r="AY2410" s="256"/>
      <c r="AZ2410" s="256"/>
      <c r="BA2410" s="256"/>
      <c r="BB2410" s="256"/>
      <c r="BC2410" s="256"/>
      <c r="BD2410" s="256"/>
      <c r="BE2410" s="256"/>
      <c r="BF2410" s="256"/>
      <c r="BG2410" s="256"/>
      <c r="BH2410" s="256"/>
      <c r="BI2410" s="256"/>
      <c r="BJ2410" s="256"/>
      <c r="BK2410" s="256"/>
      <c r="BL2410" s="262"/>
      <c r="BM2410" s="262"/>
      <c r="BN2410" s="262"/>
      <c r="BO2410" s="262"/>
      <c r="BP2410" s="262"/>
      <c r="BQ2410" s="262"/>
      <c r="BR2410" s="270"/>
      <c r="BS2410" s="270"/>
      <c r="BT2410" s="270"/>
      <c r="BU2410" s="270"/>
      <c r="BV2410" s="270"/>
      <c r="BW2410" s="270"/>
      <c r="BX2410" s="256"/>
      <c r="BY2410" s="256"/>
      <c r="BZ2410" s="256"/>
      <c r="CA2410" s="267"/>
      <c r="CB2410" s="267"/>
      <c r="CC2410" s="274"/>
      <c r="CD2410" s="267"/>
      <c r="CE2410" s="267"/>
      <c r="CF2410" s="267"/>
      <c r="CG2410" s="267"/>
      <c r="CH2410" s="267"/>
      <c r="CI2410" s="267"/>
      <c r="CJ2410" s="267"/>
      <c r="CK2410" s="267"/>
      <c r="CL2410" s="265"/>
      <c r="CM2410" s="272"/>
      <c r="CN2410" s="264"/>
      <c r="CO2410" s="200"/>
      <c r="CP2410" s="226"/>
      <c r="CQ2410" s="226"/>
      <c r="CR2410" s="226"/>
      <c r="CS2410" s="201"/>
      <c r="CT2410" s="201"/>
      <c r="CU2410" s="201"/>
      <c r="CV2410" s="201"/>
      <c r="CW2410" s="201"/>
      <c r="CX2410" s="201"/>
      <c r="CY2410" s="201"/>
      <c r="CZ2410" s="201"/>
      <c r="DA2410" s="201"/>
      <c r="DB2410" s="201"/>
      <c r="DC2410" s="201"/>
      <c r="DD2410" s="201"/>
      <c r="DE2410" s="201"/>
      <c r="DF2410" s="201"/>
    </row>
    <row r="2411" spans="1:110" s="120" customFormat="1" ht="15" customHeight="1">
      <c r="A2411" s="228"/>
      <c r="B2411" s="248"/>
      <c r="C2411" s="251"/>
      <c r="D2411" s="237"/>
      <c r="E2411" s="237"/>
      <c r="F2411" s="243"/>
      <c r="G2411" s="122">
        <v>2</v>
      </c>
      <c r="H2411" s="84"/>
      <c r="I2411" s="84"/>
      <c r="J2411" s="84"/>
      <c r="K2411" s="84"/>
      <c r="L2411" s="84"/>
      <c r="M2411" s="84"/>
      <c r="N2411" s="84"/>
      <c r="O2411" s="84"/>
      <c r="P2411" s="84"/>
      <c r="Q2411" s="84"/>
      <c r="R2411" s="84">
        <v>0.5</v>
      </c>
      <c r="S2411" s="84">
        <v>0.5</v>
      </c>
      <c r="T2411" s="84">
        <v>0.5</v>
      </c>
      <c r="U2411" s="84"/>
      <c r="V2411" s="84"/>
      <c r="W2411" s="84"/>
      <c r="X2411" s="84"/>
      <c r="Y2411" s="84"/>
      <c r="Z2411" s="84"/>
      <c r="AA2411" s="84"/>
      <c r="AB2411" s="84"/>
      <c r="AC2411" s="80"/>
      <c r="AD2411" s="80"/>
      <c r="AE2411" s="80"/>
      <c r="AF2411" s="80"/>
      <c r="AG2411" s="80"/>
      <c r="AH2411" s="80"/>
      <c r="AI2411" s="80"/>
      <c r="AJ2411" s="80"/>
      <c r="AK2411" s="80"/>
      <c r="AL2411" s="80"/>
      <c r="AM2411" s="240"/>
      <c r="AN2411" s="240"/>
      <c r="AO2411" s="240"/>
      <c r="AP2411" s="240"/>
      <c r="AQ2411" s="240"/>
      <c r="AR2411" s="240"/>
      <c r="AS2411" s="240"/>
      <c r="AT2411" s="256"/>
      <c r="AU2411" s="256"/>
      <c r="AV2411" s="259"/>
      <c r="AW2411" s="259"/>
      <c r="AX2411" s="256"/>
      <c r="AY2411" s="256"/>
      <c r="AZ2411" s="256"/>
      <c r="BA2411" s="256"/>
      <c r="BB2411" s="256"/>
      <c r="BC2411" s="256"/>
      <c r="BD2411" s="256"/>
      <c r="BE2411" s="256"/>
      <c r="BF2411" s="256"/>
      <c r="BG2411" s="256"/>
      <c r="BH2411" s="256"/>
      <c r="BI2411" s="256"/>
      <c r="BJ2411" s="256"/>
      <c r="BK2411" s="256"/>
      <c r="BL2411" s="262"/>
      <c r="BM2411" s="262"/>
      <c r="BN2411" s="262"/>
      <c r="BO2411" s="262"/>
      <c r="BP2411" s="262"/>
      <c r="BQ2411" s="262"/>
      <c r="BR2411" s="270"/>
      <c r="BS2411" s="270"/>
      <c r="BT2411" s="270"/>
      <c r="BU2411" s="270"/>
      <c r="BV2411" s="270"/>
      <c r="BW2411" s="270"/>
      <c r="BX2411" s="256"/>
      <c r="BY2411" s="256"/>
      <c r="BZ2411" s="256"/>
      <c r="CA2411" s="267"/>
      <c r="CB2411" s="267"/>
      <c r="CC2411" s="274"/>
      <c r="CD2411" s="267"/>
      <c r="CE2411" s="267"/>
      <c r="CF2411" s="267"/>
      <c r="CG2411" s="267"/>
      <c r="CH2411" s="267"/>
      <c r="CI2411" s="267"/>
      <c r="CJ2411" s="267"/>
      <c r="CK2411" s="267"/>
      <c r="CL2411" s="265"/>
      <c r="CM2411" s="272"/>
      <c r="CN2411" s="264"/>
      <c r="CO2411" s="200"/>
      <c r="CP2411" s="226"/>
      <c r="CQ2411" s="226"/>
      <c r="CR2411" s="226"/>
      <c r="CS2411" s="201"/>
      <c r="CT2411" s="201"/>
      <c r="CU2411" s="201"/>
      <c r="CV2411" s="201"/>
      <c r="CW2411" s="201"/>
      <c r="CX2411" s="201"/>
      <c r="CY2411" s="201"/>
      <c r="CZ2411" s="201"/>
      <c r="DA2411" s="201"/>
      <c r="DB2411" s="201"/>
      <c r="DC2411" s="201"/>
      <c r="DD2411" s="201"/>
      <c r="DE2411" s="201"/>
      <c r="DF2411" s="201"/>
    </row>
    <row r="2412" spans="1:110" s="120" customFormat="1" ht="15" customHeight="1">
      <c r="A2412" s="228"/>
      <c r="B2412" s="248"/>
      <c r="C2412" s="251"/>
      <c r="D2412" s="237"/>
      <c r="E2412" s="237"/>
      <c r="F2412" s="243"/>
      <c r="G2412" s="122">
        <v>2.1</v>
      </c>
      <c r="H2412" s="84"/>
      <c r="I2412" s="84"/>
      <c r="J2412" s="84"/>
      <c r="K2412" s="84"/>
      <c r="L2412" s="84"/>
      <c r="M2412" s="84"/>
      <c r="N2412" s="84"/>
      <c r="O2412" s="84"/>
      <c r="P2412" s="84"/>
      <c r="Q2412" s="84"/>
      <c r="R2412" s="84"/>
      <c r="S2412" s="84"/>
      <c r="T2412" s="84"/>
      <c r="U2412" s="84"/>
      <c r="V2412" s="84"/>
      <c r="W2412" s="84"/>
      <c r="X2412" s="84"/>
      <c r="Y2412" s="84"/>
      <c r="Z2412" s="84"/>
      <c r="AA2412" s="84"/>
      <c r="AB2412" s="84"/>
      <c r="AC2412" s="80"/>
      <c r="AD2412" s="80"/>
      <c r="AE2412" s="80"/>
      <c r="AF2412" s="80"/>
      <c r="AG2412" s="80"/>
      <c r="AH2412" s="80"/>
      <c r="AI2412" s="80"/>
      <c r="AJ2412" s="80"/>
      <c r="AK2412" s="80"/>
      <c r="AL2412" s="80"/>
      <c r="AM2412" s="240"/>
      <c r="AN2412" s="240"/>
      <c r="AO2412" s="240"/>
      <c r="AP2412" s="240"/>
      <c r="AQ2412" s="240"/>
      <c r="AR2412" s="240"/>
      <c r="AS2412" s="240"/>
      <c r="AT2412" s="256"/>
      <c r="AU2412" s="256"/>
      <c r="AV2412" s="259"/>
      <c r="AW2412" s="259"/>
      <c r="AX2412" s="256"/>
      <c r="AY2412" s="256"/>
      <c r="AZ2412" s="256"/>
      <c r="BA2412" s="256"/>
      <c r="BB2412" s="256"/>
      <c r="BC2412" s="256"/>
      <c r="BD2412" s="256"/>
      <c r="BE2412" s="256"/>
      <c r="BF2412" s="256"/>
      <c r="BG2412" s="256"/>
      <c r="BH2412" s="256"/>
      <c r="BI2412" s="256"/>
      <c r="BJ2412" s="256"/>
      <c r="BK2412" s="256"/>
      <c r="BL2412" s="262"/>
      <c r="BM2412" s="262"/>
      <c r="BN2412" s="262"/>
      <c r="BO2412" s="262"/>
      <c r="BP2412" s="262"/>
      <c r="BQ2412" s="262"/>
      <c r="BR2412" s="270"/>
      <c r="BS2412" s="270"/>
      <c r="BT2412" s="270"/>
      <c r="BU2412" s="270"/>
      <c r="BV2412" s="270"/>
      <c r="BW2412" s="270"/>
      <c r="BX2412" s="256"/>
      <c r="BY2412" s="256"/>
      <c r="BZ2412" s="256"/>
      <c r="CA2412" s="267"/>
      <c r="CB2412" s="267"/>
      <c r="CC2412" s="274"/>
      <c r="CD2412" s="267"/>
      <c r="CE2412" s="267"/>
      <c r="CF2412" s="267"/>
      <c r="CG2412" s="267"/>
      <c r="CH2412" s="267"/>
      <c r="CI2412" s="267"/>
      <c r="CJ2412" s="267"/>
      <c r="CK2412" s="267"/>
      <c r="CL2412" s="265"/>
      <c r="CM2412" s="272"/>
      <c r="CN2412" s="264"/>
      <c r="CO2412" s="200"/>
      <c r="CP2412" s="226"/>
      <c r="CQ2412" s="226"/>
      <c r="CR2412" s="226"/>
      <c r="CS2412" s="201"/>
      <c r="CT2412" s="201"/>
      <c r="CU2412" s="201"/>
      <c r="CV2412" s="201"/>
      <c r="CW2412" s="201"/>
      <c r="CX2412" s="201"/>
      <c r="CY2412" s="201"/>
      <c r="CZ2412" s="201"/>
      <c r="DA2412" s="201"/>
      <c r="DB2412" s="201"/>
      <c r="DC2412" s="201"/>
      <c r="DD2412" s="201"/>
      <c r="DE2412" s="201"/>
      <c r="DF2412" s="201"/>
    </row>
    <row r="2413" spans="1:110" s="120" customFormat="1" ht="15" customHeight="1">
      <c r="A2413" s="228"/>
      <c r="B2413" s="248"/>
      <c r="C2413" s="251"/>
      <c r="D2413" s="237"/>
      <c r="E2413" s="237"/>
      <c r="F2413" s="243"/>
      <c r="G2413" s="122">
        <v>2.7</v>
      </c>
      <c r="H2413" s="84"/>
      <c r="I2413" s="84"/>
      <c r="J2413" s="84"/>
      <c r="K2413" s="84"/>
      <c r="L2413" s="84"/>
      <c r="M2413" s="84"/>
      <c r="N2413" s="84"/>
      <c r="O2413" s="84"/>
      <c r="P2413" s="84"/>
      <c r="Q2413" s="84"/>
      <c r="R2413" s="84"/>
      <c r="S2413" s="84"/>
      <c r="T2413" s="84"/>
      <c r="U2413" s="84"/>
      <c r="V2413" s="84"/>
      <c r="W2413" s="84"/>
      <c r="X2413" s="84"/>
      <c r="Y2413" s="84"/>
      <c r="Z2413" s="84"/>
      <c r="AA2413" s="84"/>
      <c r="AB2413" s="84"/>
      <c r="AC2413" s="80"/>
      <c r="AD2413" s="80"/>
      <c r="AE2413" s="80"/>
      <c r="AF2413" s="80"/>
      <c r="AG2413" s="80"/>
      <c r="AH2413" s="80"/>
      <c r="AI2413" s="80"/>
      <c r="AJ2413" s="80"/>
      <c r="AK2413" s="80"/>
      <c r="AL2413" s="80"/>
      <c r="AM2413" s="240"/>
      <c r="AN2413" s="240"/>
      <c r="AO2413" s="240"/>
      <c r="AP2413" s="240"/>
      <c r="AQ2413" s="240"/>
      <c r="AR2413" s="240"/>
      <c r="AS2413" s="240"/>
      <c r="AT2413" s="256"/>
      <c r="AU2413" s="256"/>
      <c r="AV2413" s="259"/>
      <c r="AW2413" s="259"/>
      <c r="AX2413" s="256"/>
      <c r="AY2413" s="256"/>
      <c r="AZ2413" s="256"/>
      <c r="BA2413" s="256"/>
      <c r="BB2413" s="256"/>
      <c r="BC2413" s="256"/>
      <c r="BD2413" s="256"/>
      <c r="BE2413" s="256"/>
      <c r="BF2413" s="256"/>
      <c r="BG2413" s="256"/>
      <c r="BH2413" s="256"/>
      <c r="BI2413" s="256"/>
      <c r="BJ2413" s="256"/>
      <c r="BK2413" s="256"/>
      <c r="BL2413" s="262"/>
      <c r="BM2413" s="262"/>
      <c r="BN2413" s="262"/>
      <c r="BO2413" s="262"/>
      <c r="BP2413" s="262"/>
      <c r="BQ2413" s="262"/>
      <c r="BR2413" s="270"/>
      <c r="BS2413" s="270"/>
      <c r="BT2413" s="270"/>
      <c r="BU2413" s="270"/>
      <c r="BV2413" s="270"/>
      <c r="BW2413" s="270"/>
      <c r="BX2413" s="256"/>
      <c r="BY2413" s="256"/>
      <c r="BZ2413" s="256"/>
      <c r="CA2413" s="267"/>
      <c r="CB2413" s="267"/>
      <c r="CC2413" s="274"/>
      <c r="CD2413" s="267"/>
      <c r="CE2413" s="267"/>
      <c r="CF2413" s="267"/>
      <c r="CG2413" s="267"/>
      <c r="CH2413" s="267"/>
      <c r="CI2413" s="267"/>
      <c r="CJ2413" s="267"/>
      <c r="CK2413" s="267"/>
      <c r="CL2413" s="265"/>
      <c r="CM2413" s="272"/>
      <c r="CN2413" s="264"/>
      <c r="CO2413" s="200"/>
      <c r="CP2413" s="226"/>
      <c r="CQ2413" s="226"/>
      <c r="CR2413" s="226"/>
      <c r="CS2413" s="201"/>
      <c r="CT2413" s="201"/>
      <c r="CU2413" s="201"/>
      <c r="CV2413" s="201"/>
      <c r="CW2413" s="201"/>
      <c r="CX2413" s="201"/>
      <c r="CY2413" s="201"/>
      <c r="CZ2413" s="201"/>
      <c r="DA2413" s="201"/>
      <c r="DB2413" s="201"/>
      <c r="DC2413" s="201"/>
      <c r="DD2413" s="201"/>
      <c r="DE2413" s="201"/>
      <c r="DF2413" s="201"/>
    </row>
    <row r="2414" spans="1:110" s="120" customFormat="1" ht="15" customHeight="1">
      <c r="A2414" s="228"/>
      <c r="B2414" s="248"/>
      <c r="C2414" s="251"/>
      <c r="D2414" s="237"/>
      <c r="E2414" s="237"/>
      <c r="F2414" s="243"/>
      <c r="G2414" s="122">
        <v>3</v>
      </c>
      <c r="H2414" s="84"/>
      <c r="I2414" s="84"/>
      <c r="J2414" s="84"/>
      <c r="K2414" s="84"/>
      <c r="L2414" s="84"/>
      <c r="M2414" s="84"/>
      <c r="N2414" s="84"/>
      <c r="O2414" s="84"/>
      <c r="P2414" s="84"/>
      <c r="Q2414" s="84"/>
      <c r="R2414" s="84"/>
      <c r="S2414" s="84"/>
      <c r="T2414" s="84"/>
      <c r="U2414" s="84"/>
      <c r="V2414" s="84"/>
      <c r="W2414" s="84"/>
      <c r="X2414" s="84"/>
      <c r="Y2414" s="84"/>
      <c r="Z2414" s="84"/>
      <c r="AA2414" s="84"/>
      <c r="AB2414" s="84"/>
      <c r="AC2414" s="80"/>
      <c r="AD2414" s="80"/>
      <c r="AE2414" s="80"/>
      <c r="AF2414" s="80"/>
      <c r="AG2414" s="80"/>
      <c r="AH2414" s="80"/>
      <c r="AI2414" s="80"/>
      <c r="AJ2414" s="80"/>
      <c r="AK2414" s="80"/>
      <c r="AL2414" s="80"/>
      <c r="AM2414" s="240"/>
      <c r="AN2414" s="240"/>
      <c r="AO2414" s="240"/>
      <c r="AP2414" s="240"/>
      <c r="AQ2414" s="240"/>
      <c r="AR2414" s="240"/>
      <c r="AS2414" s="240"/>
      <c r="AT2414" s="256"/>
      <c r="AU2414" s="256"/>
      <c r="AV2414" s="259"/>
      <c r="AW2414" s="259"/>
      <c r="AX2414" s="256"/>
      <c r="AY2414" s="256"/>
      <c r="AZ2414" s="256"/>
      <c r="BA2414" s="256"/>
      <c r="BB2414" s="256"/>
      <c r="BC2414" s="256"/>
      <c r="BD2414" s="256"/>
      <c r="BE2414" s="256"/>
      <c r="BF2414" s="256"/>
      <c r="BG2414" s="256"/>
      <c r="BH2414" s="256"/>
      <c r="BI2414" s="256"/>
      <c r="BJ2414" s="256"/>
      <c r="BK2414" s="256"/>
      <c r="BL2414" s="262"/>
      <c r="BM2414" s="262"/>
      <c r="BN2414" s="262"/>
      <c r="BO2414" s="262"/>
      <c r="BP2414" s="262"/>
      <c r="BQ2414" s="262"/>
      <c r="BR2414" s="270"/>
      <c r="BS2414" s="270"/>
      <c r="BT2414" s="270"/>
      <c r="BU2414" s="270"/>
      <c r="BV2414" s="270"/>
      <c r="BW2414" s="270"/>
      <c r="BX2414" s="256"/>
      <c r="BY2414" s="256"/>
      <c r="BZ2414" s="256"/>
      <c r="CA2414" s="267"/>
      <c r="CB2414" s="267"/>
      <c r="CC2414" s="274"/>
      <c r="CD2414" s="267"/>
      <c r="CE2414" s="267"/>
      <c r="CF2414" s="267"/>
      <c r="CG2414" s="267"/>
      <c r="CH2414" s="267"/>
      <c r="CI2414" s="267"/>
      <c r="CJ2414" s="267"/>
      <c r="CK2414" s="267"/>
      <c r="CL2414" s="265"/>
      <c r="CM2414" s="272"/>
      <c r="CN2414" s="264"/>
      <c r="CO2414" s="200"/>
      <c r="CP2414" s="226"/>
      <c r="CQ2414" s="226"/>
      <c r="CR2414" s="226"/>
      <c r="CS2414" s="201"/>
      <c r="CT2414" s="201"/>
      <c r="CU2414" s="201"/>
      <c r="CV2414" s="201"/>
      <c r="CW2414" s="201"/>
      <c r="CX2414" s="201"/>
      <c r="CY2414" s="201"/>
      <c r="CZ2414" s="201"/>
      <c r="DA2414" s="201"/>
      <c r="DB2414" s="201"/>
      <c r="DC2414" s="201"/>
      <c r="DD2414" s="201"/>
      <c r="DE2414" s="201"/>
      <c r="DF2414" s="201"/>
    </row>
    <row r="2415" spans="1:110" s="120" customFormat="1" ht="15" customHeight="1">
      <c r="A2415" s="228"/>
      <c r="B2415" s="248"/>
      <c r="C2415" s="251"/>
      <c r="D2415" s="237"/>
      <c r="E2415" s="237"/>
      <c r="F2415" s="244"/>
      <c r="G2415" s="123">
        <v>3.9</v>
      </c>
      <c r="H2415" s="85"/>
      <c r="I2415" s="85"/>
      <c r="J2415" s="85"/>
      <c r="K2415" s="85"/>
      <c r="L2415" s="85"/>
      <c r="M2415" s="85"/>
      <c r="N2415" s="85"/>
      <c r="O2415" s="85"/>
      <c r="P2415" s="85"/>
      <c r="Q2415" s="85"/>
      <c r="R2415" s="85"/>
      <c r="S2415" s="85"/>
      <c r="T2415" s="85"/>
      <c r="U2415" s="85"/>
      <c r="V2415" s="85"/>
      <c r="W2415" s="85"/>
      <c r="X2415" s="85"/>
      <c r="Y2415" s="85"/>
      <c r="Z2415" s="85"/>
      <c r="AA2415" s="85"/>
      <c r="AB2415" s="85"/>
      <c r="AC2415" s="81"/>
      <c r="AD2415" s="81"/>
      <c r="AE2415" s="81"/>
      <c r="AF2415" s="81"/>
      <c r="AG2415" s="81"/>
      <c r="AH2415" s="81"/>
      <c r="AI2415" s="81"/>
      <c r="AJ2415" s="81"/>
      <c r="AK2415" s="81"/>
      <c r="AL2415" s="81"/>
      <c r="AM2415" s="240"/>
      <c r="AN2415" s="240"/>
      <c r="AO2415" s="240"/>
      <c r="AP2415" s="240"/>
      <c r="AQ2415" s="240"/>
      <c r="AR2415" s="240"/>
      <c r="AS2415" s="240"/>
      <c r="AT2415" s="256"/>
      <c r="AU2415" s="256"/>
      <c r="AV2415" s="259"/>
      <c r="AW2415" s="259"/>
      <c r="AX2415" s="256"/>
      <c r="AY2415" s="256"/>
      <c r="AZ2415" s="256"/>
      <c r="BA2415" s="256"/>
      <c r="BB2415" s="256"/>
      <c r="BC2415" s="256"/>
      <c r="BD2415" s="256"/>
      <c r="BE2415" s="256"/>
      <c r="BF2415" s="256"/>
      <c r="BG2415" s="256"/>
      <c r="BH2415" s="256"/>
      <c r="BI2415" s="256"/>
      <c r="BJ2415" s="256"/>
      <c r="BK2415" s="256"/>
      <c r="BL2415" s="262"/>
      <c r="BM2415" s="262"/>
      <c r="BN2415" s="262"/>
      <c r="BO2415" s="262"/>
      <c r="BP2415" s="262"/>
      <c r="BQ2415" s="262"/>
      <c r="BR2415" s="270"/>
      <c r="BS2415" s="270"/>
      <c r="BT2415" s="270"/>
      <c r="BU2415" s="270"/>
      <c r="BV2415" s="270"/>
      <c r="BW2415" s="270"/>
      <c r="BX2415" s="256"/>
      <c r="BY2415" s="256"/>
      <c r="BZ2415" s="256"/>
      <c r="CA2415" s="267"/>
      <c r="CB2415" s="267"/>
      <c r="CC2415" s="274"/>
      <c r="CD2415" s="267"/>
      <c r="CE2415" s="267"/>
      <c r="CF2415" s="267"/>
      <c r="CG2415" s="267"/>
      <c r="CH2415" s="267"/>
      <c r="CI2415" s="267"/>
      <c r="CJ2415" s="267"/>
      <c r="CK2415" s="267"/>
      <c r="CL2415" s="265"/>
      <c r="CM2415" s="272"/>
      <c r="CN2415" s="264"/>
      <c r="CO2415" s="200"/>
      <c r="CP2415" s="226"/>
      <c r="CQ2415" s="226"/>
      <c r="CR2415" s="226"/>
      <c r="CS2415" s="201"/>
      <c r="CT2415" s="201"/>
      <c r="CU2415" s="201"/>
      <c r="CV2415" s="201"/>
      <c r="CW2415" s="201"/>
      <c r="CX2415" s="201"/>
      <c r="CY2415" s="201"/>
      <c r="CZ2415" s="201"/>
      <c r="DA2415" s="201"/>
      <c r="DB2415" s="201"/>
      <c r="DC2415" s="201"/>
      <c r="DD2415" s="201"/>
      <c r="DE2415" s="201"/>
      <c r="DF2415" s="201"/>
    </row>
    <row r="2416" spans="1:110" s="120" customFormat="1" ht="15" customHeight="1" thickBot="1">
      <c r="A2416" s="229"/>
      <c r="B2416" s="249"/>
      <c r="C2416" s="674"/>
      <c r="D2416" s="238"/>
      <c r="E2416" s="238"/>
      <c r="F2416" s="245" t="s">
        <v>83</v>
      </c>
      <c r="G2416" s="246"/>
      <c r="H2416" s="82"/>
      <c r="I2416" s="82"/>
      <c r="J2416" s="82"/>
      <c r="K2416" s="82"/>
      <c r="L2416" s="82"/>
      <c r="M2416" s="82"/>
      <c r="N2416" s="82"/>
      <c r="O2416" s="82"/>
      <c r="P2416" s="82"/>
      <c r="Q2416" s="82"/>
      <c r="R2416" s="82"/>
      <c r="S2416" s="82"/>
      <c r="T2416" s="82"/>
      <c r="U2416" s="82"/>
      <c r="V2416" s="82"/>
      <c r="W2416" s="82"/>
      <c r="X2416" s="82"/>
      <c r="Y2416" s="82"/>
      <c r="Z2416" s="82"/>
      <c r="AA2416" s="82"/>
      <c r="AB2416" s="82"/>
      <c r="AC2416" s="35"/>
      <c r="AD2416" s="35"/>
      <c r="AE2416" s="35"/>
      <c r="AF2416" s="35"/>
      <c r="AG2416" s="82"/>
      <c r="AH2416" s="35"/>
      <c r="AI2416" s="35"/>
      <c r="AJ2416" s="35"/>
      <c r="AK2416" s="35"/>
      <c r="AL2416" s="35"/>
      <c r="AM2416" s="241"/>
      <c r="AN2416" s="241"/>
      <c r="AO2416" s="241"/>
      <c r="AP2416" s="241"/>
      <c r="AQ2416" s="241"/>
      <c r="AR2416" s="241"/>
      <c r="AS2416" s="241"/>
      <c r="AT2416" s="257"/>
      <c r="AU2416" s="257"/>
      <c r="AV2416" s="260"/>
      <c r="AW2416" s="260"/>
      <c r="AX2416" s="257"/>
      <c r="AY2416" s="257"/>
      <c r="AZ2416" s="257"/>
      <c r="BA2416" s="257"/>
      <c r="BB2416" s="257"/>
      <c r="BC2416" s="257"/>
      <c r="BD2416" s="257"/>
      <c r="BE2416" s="257"/>
      <c r="BF2416" s="257"/>
      <c r="BG2416" s="257"/>
      <c r="BH2416" s="257"/>
      <c r="BI2416" s="257"/>
      <c r="BJ2416" s="257"/>
      <c r="BK2416" s="257"/>
      <c r="BL2416" s="263"/>
      <c r="BM2416" s="263"/>
      <c r="BN2416" s="263"/>
      <c r="BO2416" s="263"/>
      <c r="BP2416" s="263"/>
      <c r="BQ2416" s="263"/>
      <c r="BR2416" s="271"/>
      <c r="BS2416" s="271"/>
      <c r="BT2416" s="271"/>
      <c r="BU2416" s="271"/>
      <c r="BV2416" s="271"/>
      <c r="BW2416" s="271"/>
      <c r="BX2416" s="257"/>
      <c r="BY2416" s="257"/>
      <c r="BZ2416" s="257"/>
      <c r="CA2416" s="268"/>
      <c r="CB2416" s="268"/>
      <c r="CC2416" s="275"/>
      <c r="CD2416" s="268"/>
      <c r="CE2416" s="268"/>
      <c r="CF2416" s="268"/>
      <c r="CG2416" s="268"/>
      <c r="CH2416" s="268"/>
      <c r="CI2416" s="268"/>
      <c r="CJ2416" s="268"/>
      <c r="CK2416" s="268"/>
      <c r="CL2416" s="265"/>
      <c r="CM2416" s="272"/>
      <c r="CN2416" s="264"/>
      <c r="CO2416" s="200"/>
      <c r="CP2416" s="226"/>
      <c r="CQ2416" s="226"/>
      <c r="CR2416" s="226"/>
      <c r="CS2416" s="201"/>
      <c r="CT2416" s="201"/>
      <c r="CU2416" s="201"/>
      <c r="CV2416" s="201"/>
      <c r="CW2416" s="201"/>
      <c r="CX2416" s="201"/>
      <c r="CY2416" s="201"/>
      <c r="CZ2416" s="201"/>
      <c r="DA2416" s="201"/>
      <c r="DB2416" s="201"/>
      <c r="DC2416" s="201"/>
      <c r="DD2416" s="201"/>
      <c r="DE2416" s="201"/>
      <c r="DF2416" s="201"/>
    </row>
    <row r="2417" spans="1:110" s="70" customFormat="1" ht="15" customHeight="1">
      <c r="A2417" s="227">
        <f t="shared" si="815"/>
        <v>300</v>
      </c>
      <c r="B2417" s="476" t="s">
        <v>1472</v>
      </c>
      <c r="C2417" s="479" t="s">
        <v>1490</v>
      </c>
      <c r="D2417" s="236">
        <v>44691</v>
      </c>
      <c r="E2417" s="236" t="s">
        <v>1324</v>
      </c>
      <c r="F2417" s="253" t="s">
        <v>80</v>
      </c>
      <c r="G2417" s="254"/>
      <c r="H2417" s="82"/>
      <c r="I2417" s="82"/>
      <c r="J2417" s="82"/>
      <c r="K2417" s="82"/>
      <c r="L2417" s="82"/>
      <c r="M2417" s="82"/>
      <c r="N2417" s="82"/>
      <c r="O2417" s="82"/>
      <c r="P2417" s="82"/>
      <c r="Q2417" s="82" t="s">
        <v>57</v>
      </c>
      <c r="R2417" s="82" t="s">
        <v>57</v>
      </c>
      <c r="S2417" s="82" t="s">
        <v>57</v>
      </c>
      <c r="T2417" s="82" t="s">
        <v>57</v>
      </c>
      <c r="U2417" s="82" t="s">
        <v>57</v>
      </c>
      <c r="V2417" s="82"/>
      <c r="W2417" s="82" t="s">
        <v>57</v>
      </c>
      <c r="X2417" s="82" t="s">
        <v>57</v>
      </c>
      <c r="Y2417" s="82" t="s">
        <v>57</v>
      </c>
      <c r="Z2417" s="82" t="s">
        <v>57</v>
      </c>
      <c r="AA2417" s="82" t="s">
        <v>57</v>
      </c>
      <c r="AB2417" s="82" t="s">
        <v>57</v>
      </c>
      <c r="AC2417" s="82"/>
      <c r="AD2417" s="82" t="s">
        <v>57</v>
      </c>
      <c r="AE2417" s="82" t="s">
        <v>71</v>
      </c>
      <c r="AF2417" s="82" t="s">
        <v>57</v>
      </c>
      <c r="AG2417" s="82" t="s">
        <v>57</v>
      </c>
      <c r="AH2417" s="82" t="s">
        <v>57</v>
      </c>
      <c r="AI2417" s="82" t="s">
        <v>1443</v>
      </c>
      <c r="AJ2417" s="82"/>
      <c r="AK2417" s="82" t="s">
        <v>58</v>
      </c>
      <c r="AL2417" s="82" t="s">
        <v>58</v>
      </c>
      <c r="AM2417" s="239">
        <f>COUNTIF(H2417:AL2417,"PH")+COUNTIF(H2417:AL2417,"PH/L")+COUNTIF(H2417:AL2417,"PM")</f>
        <v>0</v>
      </c>
      <c r="AN2417" s="239">
        <f>COUNTIF(H2417:AL2417,"PD")+COUNTIF(H2417:AL2417,"PDD")+COUNTIF(H2417:AL2417,"P/DS")/2+COUNTIF(H2417:AL2417,"PMD")</f>
        <v>15.5</v>
      </c>
      <c r="AO2417" s="239">
        <f>COUNTIF(H2417:AL2417,"PN")+COUNTIF(H2417:AL2417,"P/NS")/2+COUNTIF(H2417:AL2417,"PH")+COUNTIF(H2417:AL2417,"PH/F")/2+COUNTIF(H2417:AL2417,"PH/L")/2+COUNTIF(H2417:AL2417,"PM")</f>
        <v>2</v>
      </c>
      <c r="AP2417" s="239">
        <f>COUNTIF(H2417:AL2417,"BH")+COUNTIF(H2417:AL2417,"AL/BL")+COUNTIF(H2417:AL2417,"UL/BL")+COUNTIF(H2417:AL2417,"BM")</f>
        <v>0</v>
      </c>
      <c r="AQ2417" s="239">
        <f>COUNTIF(H2417:AL2417,"DS")+COUNTIF(H2417:AL2417,"AL/DS")/2+COUNTIF(H2417:AL2417,"UL/DS")/2+COUNTIF(H2417:AL2417,"CT")+COUNTIF(H2417:AL2417,"MD")</f>
        <v>0</v>
      </c>
      <c r="AR2417" s="239">
        <f>COUNTIF(H2417:AL2417,"NS")+COUNTIF(H2417:AL2417,"AL/NS")/2+COUNTIF(H2417:AL2417,"UL/NS")/2+COUNTIF(H2417:AL2417,"BH")+COUNTIF(H2417:AL2417,"AL/BF")/2+COUNTIF(H2417:AL2417,"AL/BL")/2+COUNTIF(H2417:AL2417,"UL/BL")/2+COUNTIF(H2417:AL2417,"UL/BF")/2+COUNTIF(H2417:AL2417,"BM")</f>
        <v>0</v>
      </c>
      <c r="AS2417" s="239">
        <f>COUNTIF(H2417:AL2417,"AL")+COUNTIF(H2417:AL2417,"AL/DS")/2+COUNTIF(H2417:AL2417,"AL/NS")/2+COUNTIF(H2417:AL2417,"NH")+COUNTIF(H2417:AL2417,"SL")+COUNTIF(H2417:AL2417,"NHD")+COUNTIF(H2417:AL2417,"B")+COUNTIF(H2417:AL2417,"HL")+COUNTIF(H2417:AL2417,"AL/BF")/2+COUNTIF(H2417:AL2417,"AL/BL")/2</f>
        <v>0</v>
      </c>
      <c r="AT2417" s="255">
        <f>COUNTIF(H2417:AL2417,"PD")+COUNTIF(H2417:AL2417,"PN")+COUNTIF(H2417:AL2417,"P/DS")/2+COUNTIF(H2417:AL2417,"P/NS")/2+COUNTIF(H2417:AL2417,"DS")+COUNTIF(H2417:AL2417,"NS")+COUNTIF(H2417:AL2417,"AL")+COUNTIF(H2417:AL2417,"AL/DS")+COUNTIF(H2417:AL2417,"AL/NS")+COUNTIF(H2417:AL2417,"NH")+COUNTIF(H2417:AL2417,"SL")+COUNTIF(H2417:AL2417,"UL/DS")/2+COUNTIF(H2417:AL2417,"UL/NS")/2+COUNTIF(H2417:AL2417,"CT")+COUNTIF(H2417:AL2417,"NHD")+COUNTIF(H2417:AL2417,"PDD")+COUNTIF(H2417:AL2417,"B")+COUNTIF(H2417:AL2417,"HL")+COUNTIF(H2417:AL2417,"PH")+COUNTIF(H2417:AL2417,"BH")+COUNTIF(H2417:AL2417,"AL/BF")+COUNTIF(H2417:AL2417,"AL/BL")+COUNTIF(H2417:AL2417,"UL/BF")/2+COUNTIF(H2417:AL2417,"UL/BL")/2+COUNTIF(H2417:AL2417,"PH/F")/2+COUNTIF(H2417:AL2417,"PH/L")/2+COUNTIF(H2417:AL2417,"MD")+COUNTIF(H2417:AL2417,"PMD")+COUNTIF(H2417:AL2417,"PM")+COUNTIF(H2417:AL2417,"BM")</f>
        <v>17.5</v>
      </c>
      <c r="AU2417" s="255">
        <f>COUNTIF(H2417:AL2417,"P/DS")/2+COUNTIF(H2417:AL2417,"P/NS")/2+COUNTIF(H2417:AL2417,"IL")+COUNTIF(H2417:AL2417,"NL")+COUNTIF(H2417:AL2417,"UL")+COUNTIF(H2417:AL2417,"UL/DS")/2+COUNTIF(H2417:AL2417,"UL/NS")/2+COUNTIF(H2417:AL2417,"KT")+COUNTIF(H2417:AL2417,"UL/BF")/2+COUNTIF(H2417:AL2417,"UL/BL")/2+COUNTIF(H2417:AL2417,"PH/F")/2+COUNTIF(H2417:AL2417,"PH/L")/2+COUNTIF(H2417:AL2417,"NB")</f>
        <v>1.5</v>
      </c>
      <c r="AV2417" s="258">
        <f>COUNTIF(H2417:AL2417,"PN")+COUNTIF(H2417:AL2417,"TVD")+COUNTIF(H2417:AL2417,"PH")+COUNTIF(H2417:AL2417,"PM")+COUNTIF(H2417:AL2417,"PDD")-COUNTIFS(H2417:AL2417,"PN",H2424:AL2424,"&gt;=3")-COUNTIFS(H2417:AL2417,"PM",H2424:AL2424,"&gt;=3")</f>
        <v>2</v>
      </c>
      <c r="AW2417" s="258">
        <f>COUNTIF(H2417:AL2417,"NS")+COUNTIF(H2417:AL2417,"D")+COUNTIF(H2417:AL2417,"BH")+COUNTIF(H2417:AL2417,"NHD")+COUNTIF(H2417:AL2417,"BM")-COUNTIFS(H2417:AL2417,"NS",H2424:AL2424,"&gt;=3")-COUNTIFS(H2417:AL2417,"BH",H2424:AL2424,"&gt;=3")-COUNTIFS(H2417:AL2417,"BM",H2424:AL2424,"&gt;=3")</f>
        <v>0</v>
      </c>
      <c r="AX2417" s="255">
        <f>COUNTIF(H2417:AL2417,"AL")+COUNTIF(H2417:AL2417,"AL/DS")/2+COUNTIF(H2417:AL2417,"AL/NS")/2+COUNTIF(H2417:AL2417,"AL/BF")+COUNTIF(H2417:AL2417,"AL/BL")/2</f>
        <v>0</v>
      </c>
      <c r="AY2417" s="255">
        <f>COUNTIF(H2417:AL2417,"SL")</f>
        <v>0</v>
      </c>
      <c r="AZ2417" s="255">
        <f>COUNTIF(H2417:AL2417,"NH")</f>
        <v>0</v>
      </c>
      <c r="BA2417" s="255">
        <f>COUNTIF(H2417:AL2417,"HL")</f>
        <v>0</v>
      </c>
      <c r="BB2417" s="255">
        <f>COUNTIF(G2417:AL2417,"P/DS")/2+COUNTIF(G2417:AL2417,"P/NS")/2+COUNTIF(G2417:AL2417,"UL")+COUNTIF(G2417:AL2417,"UL/DS")/2+COUNTIF(G2417:AL2417,"UL/NS")/2+COUNTIF(G2417:AL2417,"UL/BL")/2+COUNTIF(G2417:AL2417,"UL/BF")/2+COUNTIF(G2417:AL2417,"PH/F")/2+COUNTIF(G2417:AL2417,"PH/L")/2</f>
        <v>1.5</v>
      </c>
      <c r="BC2417" s="255">
        <f>COUNTIF(H2417:AL2417,"NB")</f>
        <v>0</v>
      </c>
      <c r="BD2417" s="255">
        <f>COUNTIF(H2417:AL2417,"NL")</f>
        <v>0</v>
      </c>
      <c r="BE2417" s="255">
        <f>COUNTIF(H2417:AL2417,"IL")</f>
        <v>0</v>
      </c>
      <c r="BF2417" s="255">
        <f>COUNTIF(H2417:AL2417,"KT")</f>
        <v>0</v>
      </c>
      <c r="BG2417" s="255">
        <f>COUNTIF(H2417:AL2417,"L70")</f>
        <v>0</v>
      </c>
      <c r="BH2417" s="255">
        <f>COUNTIF(H2417:AL2417,"MD")</f>
        <v>0</v>
      </c>
      <c r="BI2417" s="255">
        <f>COUNTIF(H2417:AL2417,"PMD")</f>
        <v>0</v>
      </c>
      <c r="BJ2417" s="255">
        <f>COUNTIF(H2417:AL2417,"PM")</f>
        <v>0</v>
      </c>
      <c r="BK2417" s="255">
        <f>COUNTIF(H2417:AL2417,"BM")</f>
        <v>0</v>
      </c>
      <c r="BL2417" s="261">
        <f>SUMIF(H2417:AL2417,"PD",H2418:AL2418)+SUMIF(H2417:AL2417,"PN",H2418:AL2418)+SUMIF(H2417:AL2417,"P/DS",H2418:AL2418)+SUMIF(H2417:AL2417,"PN/F",H2418:AL2418)+SUMIF(H2417:AL2417,"PN/L",H2418:AL2418)+SUMIF(H2417:AL2417,"TV",H2418:AL2418)+SUMIF(H2417:AL2417,"TVD",H2418:AL2418)+SUMIF(H2417:AL2417,"PDD",H2418:AL2418)</f>
        <v>0</v>
      </c>
      <c r="BM2417" s="261">
        <f>SUMIF(H2417:AL2417,"PD",H2419:AL2419)+SUMIF(H2417:AL2417,"PN",H2419:AL2419)+SUMIF(H2417:AL2417,"P/DS",H2419:AL2419)+SUMIF(H2417:AL2417,"PN/F",H2419:AL2419)+SUMIF(H2417:AL2417,"PN/L",H2419:AL2419)+SUMIF(H2417:AL2417,"TV",H2419:AL2419)+SUMIF(H2417:AL2417,"TVD",H2419:AL2419)+SUMIF(H2417:AL2417,"PDD",H2419:AL2419)+SUMIF(H2417:AL2417,"PMD",H2419:AL2419)</f>
        <v>0</v>
      </c>
      <c r="BN2417" s="261">
        <f>SUMIF(H2417:AL2417,"PD",H2420:AL2420)+SUMIF(H2417:AL2417,"PN",H2420:AL2420)+SUMIF(H2417:AL2417,"P/DS",H2420:AL2420)+SUMIF(H2417:AL2417,"PN/F",H2420:AL2420)+SUMIF(H2417:AL2417,"PN/L",H2420:AL2420)+SUMIF(H2417:AL2417,"TV",H2420:AL2420)+SUMIF(H2417:AL2417,"TVD",H2420:AL2420)</f>
        <v>0</v>
      </c>
      <c r="BO2417" s="261">
        <f>SUMIF(H2417:AL2417,"PD",H2421:AL2421)+SUMIF(H2417:AL2417,"PN",H2421:AL2421)+SUMIF(H2417:AL2417,"P/DS",H2421:AL2421)+SUMIF(H2417:AL2417,"PN/F",H2421:AL2421)+SUMIF(H2417:AL2417,"PN/L",H2421:AL2421)+SUMIF(H2417:AL2417,"TV",H2421:AL2421)+SUMIF(H2417:AL2417,"TVD",H2421:AL2421)</f>
        <v>0</v>
      </c>
      <c r="BP2417" s="261">
        <f>SUMIF(H2417:AL2417,"PD",H2422:AL2422)+SUMIF(H2417:AL2417,"PN",H2422:AL2422)+SUMIF(H2417:AL2417,"P/DS",H2422:AL2422)+SUMIF(H2417:AL2417,"PN/F",H2422:AL2422)+SUMIF(H2417:AL2417,"PN/L",H2422:AL2422)+SUMIF(H2417:AL2417,"TV",H2422:AL2422)+SUMIF(H2417:AL2417,"TVD",H2422:AL2422)+SUMIF(H2417:AL2417,"PDD",H2422:AL2422)+SUMIF(H2417:AL2417,"PH",H2422:AL2422)+SUMIF(H2417:AL2417,"PM",H2422:AL2422)</f>
        <v>0</v>
      </c>
      <c r="BQ2417" s="261">
        <f>SUMIF(H2417:AL2417,"PD",H2423:AL2423)+SUMIF(H2417:AL2417,"PN",H2423:AL2423)+SUMIF(H2417:AL2417,"P/DS",H2423:AL2423)+SUMIF(H2417:AL2417,"PN/F",H2423:AL2423)+SUMIF(H2417:AL2417,"PN/L",H2423:AL2423)+SUMIF(H2417:AL2417,"TV",H2423:AL2423)+SUMIF(H2417:AL2417,"TVD",H2423:AL2423)+SUMIF(H2417:AL2417,"PDD",H2423:AL2423)+SUMIF(H2417:AL2417,"PH",H2423:AL2423)+SUMIF(H2417:AL2417,"PM",H2423:AL2423)</f>
        <v>0</v>
      </c>
      <c r="BR2417" s="269">
        <f>SUM(H2418:AL2418)-BL2417</f>
        <v>0</v>
      </c>
      <c r="BS2417" s="269">
        <f>SUM(H2419:AL2419)-BM2417</f>
        <v>0</v>
      </c>
      <c r="BT2417" s="269">
        <f>SUM(H2420:AL2420)-BN2417</f>
        <v>0</v>
      </c>
      <c r="BU2417" s="269">
        <f>SUM(H2421:AL2421)-BO2417</f>
        <v>0</v>
      </c>
      <c r="BV2417" s="269">
        <f>SUM(H2422:AL2422)-BP2417</f>
        <v>0</v>
      </c>
      <c r="BW2417" s="269">
        <f>SUM(H2423:AL2423)-BQ2417</f>
        <v>0</v>
      </c>
      <c r="BX2417" s="255">
        <f>SUMIF(H2417:AL2417,"PD",H2424:AL2424)+SUMIF(H2417:AL2417,"PN",H2424:AL2424)+SUMIF(H2417:AL2417,"P/DS",H2424:AL2424)+SUMIF(H2417:AL2417,"PN/F",H2424:AL2424)+SUMIF(H2417:AL2417,"PN/L",H2424:AL2424)</f>
        <v>0</v>
      </c>
      <c r="BY2417" s="255">
        <f>SUM(H2424:AL2424)-BX2417</f>
        <v>0</v>
      </c>
      <c r="BZ2417" s="255">
        <f t="shared" ref="BZ2417" si="818">+SUM(BL2417:BW2424)</f>
        <v>0</v>
      </c>
      <c r="CA2417" s="266">
        <f>(COUNTIFS(H2417:AL2417,"PD",H2418:AL2418,"&gt;=2"))*0.5-IF(CN2417="VP",COUNTIFS($H$16:$AL$16,"SAT",H2417:AL2417,"PD",H2418:AL2418,"&gt;=2"))*0.5</f>
        <v>0</v>
      </c>
      <c r="CB2417" s="266">
        <f>(COUNTIFS(H2417:AL2417,"PN",H2419:AL2419,"&gt;=0.5",H2418:AL2418,"&gt;=1.5"))*0.5+COUNTIFS(H2417:AL2417,"PDD",H2419:AL2419,"&gt;=0.5",H2418:AL2418,"&gt;=1.5")*0.5</f>
        <v>0</v>
      </c>
      <c r="CC2417" s="273">
        <f>(COUNTIFS(H2417:AL2417,"TV",H2419:AL2419,"&gt;=10"))*0.5+(COUNTIFS(H2417:AL2417,"PMD",H2419:AL2419,"&gt;=2"))*0.5</f>
        <v>0</v>
      </c>
      <c r="CD2417" s="266">
        <f>(COUNTIFS(H2417:AL2417,"TVD",H2421:AL2421,"&gt;=6.5",H2419:AL2419,"&gt;=3.5"))*0.5</f>
        <v>0</v>
      </c>
      <c r="CE2417" s="266">
        <f>(COUNTIFS(H2417:AL2417,"PD",H2422:AL2422,"&gt;=10"))*0.5</f>
        <v>0</v>
      </c>
      <c r="CF2417" s="266">
        <f>(COUNTIFS(H2417:AL2417,"PDD",H2422:AL2422,"&gt;=3.5",H2423:AL2423,"&gt;=6.5")+COUNTIFS(H2417:AL2417,"PH",H2423:AL2423,"&gt;=0.5",H2422:AL2422,"&gt;=1.5")+COUNTIFS(H2417:AL2417,"PM",H2423:AL2423,"&gt;=0.5",H2422:AL2422,"&gt;=1.5"))*0.5</f>
        <v>0</v>
      </c>
      <c r="CG2417" s="266">
        <f>(COUNTIFS(H2417:AL2417,"DS",H2418:AL2418,"&gt;=2")+COUNTIFS(H2417:AL2417,"AL/DS",H2418:AL2418,"&gt;=2"))*0.5-IF(CN2417="VP",COUNTIFS($H$16:$AL$16,"SAT",H2417:AL2417,"DS",H2418:AL2418,"&gt;=2"))*0.5</f>
        <v>0</v>
      </c>
      <c r="CH2417" s="266">
        <f>(COUNTIFS(H2417:AL2417,"NS",H2419:AL2419,"&gt;=0.5",H2418:AL2418,"&gt;=1.5")+COUNTIFS(H2417:AL2417,"AL/NS",H2419:AL2419,"&gt;=0.5",H2418:AL2418,"&gt;=1.5")+COUNTIFS(H2417:AL2417,"NHD",H2419:AL2419,"&gt;=4.5",H2422:AL2422,"&gt;=2",H2418:AL2418,"&gt;=1.5"))*0.5</f>
        <v>0</v>
      </c>
      <c r="CI2417" s="266">
        <f>(COUNTIF(H2419:AL2419,"&gt;=10")+COUNTIFS(H2417:AL2417,"MD",H2419:AL2419,"&gt;=2")-COUNTIFS(H2417:AL2417,"TV",H2419:AL2419,"&gt;=10"))*0.5</f>
        <v>0</v>
      </c>
      <c r="CJ2417" s="266">
        <f>(COUNTIFS(H2417:AL2417,"D",H2421:AL2421,"&gt;=6.5",H2419:AL2419,"&gt;=3.5"))*0.5</f>
        <v>0</v>
      </c>
      <c r="CK2417" s="266">
        <f>(COUNTIF(H2422:AL2422,"&gt;=10")-COUNTIFS(H2417:AL2417,"PD",H2422:AL2422,"&gt;=10"))*0.5</f>
        <v>0</v>
      </c>
      <c r="CL2417" s="265">
        <f>(COUNTIFS(H2417:AL2417,"NHD",H2422:AL2422,"&gt;=3.5",H2423:AL2423,"&gt;=6.5")+COUNTIFS(H2417:AL2417,"BH",H2422:AL2422,"&gt;=1.5",H2423:AL2423,"&gt;=0.5")+COUNTIFS(H2417:AL2417,"BM",H2422:AL2422,"&gt;=1.5",H2423:AL2423,"&gt;=0.5")+COUNTIFS(H2417:AL2417,"D",H2422:AL2422,"&gt;=1.5",H2423:AL2423,"&gt;=0.5"))*0.5</f>
        <v>0</v>
      </c>
      <c r="CM2417" s="272"/>
      <c r="CN2417" s="264" t="s">
        <v>723</v>
      </c>
      <c r="CO2417" s="125">
        <f t="shared" ref="CO2417" si="819">+AM2417+AN2417+AO2417+AP2417+AQ2417+AR2417+AS2417+AU2417+BG2417</f>
        <v>19</v>
      </c>
      <c r="CP2417" s="225">
        <f>+SUM(I2418:I2423)-I2424</f>
        <v>0</v>
      </c>
      <c r="CQ2417" s="225">
        <f>+SUM(J2418:J2423)-J2424</f>
        <v>0</v>
      </c>
      <c r="CR2417" s="225">
        <f>+SUM(K2418:K2423)-K2424</f>
        <v>0</v>
      </c>
      <c r="CS2417" s="126"/>
      <c r="CT2417" s="126"/>
      <c r="CU2417" s="126"/>
      <c r="CV2417" s="126"/>
      <c r="CW2417" s="126"/>
      <c r="CX2417" s="126"/>
      <c r="CY2417" s="126"/>
      <c r="CZ2417" s="126"/>
      <c r="DA2417" s="126"/>
      <c r="DB2417" s="126"/>
      <c r="DC2417" s="126"/>
      <c r="DD2417" s="126"/>
      <c r="DE2417" s="126"/>
      <c r="DF2417" s="126" t="e">
        <f>+SUM(#REF!)</f>
        <v>#REF!</v>
      </c>
    </row>
    <row r="2418" spans="1:110" s="70" customFormat="1" ht="15" customHeight="1">
      <c r="A2418" s="228"/>
      <c r="B2418" s="477"/>
      <c r="C2418" s="480"/>
      <c r="D2418" s="237"/>
      <c r="E2418" s="237"/>
      <c r="F2418" s="242" t="s">
        <v>82</v>
      </c>
      <c r="G2418" s="71">
        <v>1.5</v>
      </c>
      <c r="H2418" s="83"/>
      <c r="I2418" s="83"/>
      <c r="J2418" s="83"/>
      <c r="K2418" s="83"/>
      <c r="L2418" s="83"/>
      <c r="M2418" s="83"/>
      <c r="N2418" s="83"/>
      <c r="O2418" s="83"/>
      <c r="P2418" s="83"/>
      <c r="Q2418" s="83"/>
      <c r="R2418" s="83"/>
      <c r="S2418" s="83"/>
      <c r="T2418" s="83"/>
      <c r="U2418" s="83"/>
      <c r="V2418" s="83"/>
      <c r="W2418" s="83"/>
      <c r="X2418" s="83"/>
      <c r="Y2418" s="83"/>
      <c r="Z2418" s="83"/>
      <c r="AA2418" s="83"/>
      <c r="AB2418" s="83"/>
      <c r="AC2418" s="79"/>
      <c r="AD2418" s="79"/>
      <c r="AE2418" s="79"/>
      <c r="AF2418" s="79"/>
      <c r="AG2418" s="79"/>
      <c r="AH2418" s="79"/>
      <c r="AI2418" s="79"/>
      <c r="AJ2418" s="79"/>
      <c r="AK2418" s="79"/>
      <c r="AL2418" s="79"/>
      <c r="AM2418" s="240"/>
      <c r="AN2418" s="240"/>
      <c r="AO2418" s="240"/>
      <c r="AP2418" s="240"/>
      <c r="AQ2418" s="240"/>
      <c r="AR2418" s="240"/>
      <c r="AS2418" s="240"/>
      <c r="AT2418" s="256"/>
      <c r="AU2418" s="256"/>
      <c r="AV2418" s="259"/>
      <c r="AW2418" s="259"/>
      <c r="AX2418" s="256"/>
      <c r="AY2418" s="256"/>
      <c r="AZ2418" s="256"/>
      <c r="BA2418" s="256"/>
      <c r="BB2418" s="256"/>
      <c r="BC2418" s="256"/>
      <c r="BD2418" s="256"/>
      <c r="BE2418" s="256"/>
      <c r="BF2418" s="256"/>
      <c r="BG2418" s="256"/>
      <c r="BH2418" s="256"/>
      <c r="BI2418" s="256"/>
      <c r="BJ2418" s="256"/>
      <c r="BK2418" s="256"/>
      <c r="BL2418" s="262"/>
      <c r="BM2418" s="262"/>
      <c r="BN2418" s="262"/>
      <c r="BO2418" s="262"/>
      <c r="BP2418" s="262"/>
      <c r="BQ2418" s="262"/>
      <c r="BR2418" s="270"/>
      <c r="BS2418" s="270"/>
      <c r="BT2418" s="270"/>
      <c r="BU2418" s="270"/>
      <c r="BV2418" s="270"/>
      <c r="BW2418" s="270"/>
      <c r="BX2418" s="256"/>
      <c r="BY2418" s="256"/>
      <c r="BZ2418" s="256"/>
      <c r="CA2418" s="267"/>
      <c r="CB2418" s="267"/>
      <c r="CC2418" s="274"/>
      <c r="CD2418" s="267"/>
      <c r="CE2418" s="267"/>
      <c r="CF2418" s="267"/>
      <c r="CG2418" s="267"/>
      <c r="CH2418" s="267"/>
      <c r="CI2418" s="267"/>
      <c r="CJ2418" s="267"/>
      <c r="CK2418" s="267"/>
      <c r="CL2418" s="265"/>
      <c r="CM2418" s="272"/>
      <c r="CN2418" s="264"/>
      <c r="CO2418" s="125"/>
      <c r="CP2418" s="226"/>
      <c r="CQ2418" s="226"/>
      <c r="CR2418" s="226"/>
      <c r="CS2418" s="126"/>
      <c r="CT2418" s="126"/>
      <c r="CU2418" s="126"/>
      <c r="CV2418" s="126"/>
      <c r="CW2418" s="126"/>
      <c r="CX2418" s="126"/>
      <c r="CY2418" s="126"/>
      <c r="CZ2418" s="126"/>
      <c r="DA2418" s="126"/>
      <c r="DB2418" s="126"/>
      <c r="DC2418" s="126"/>
      <c r="DD2418" s="126"/>
      <c r="DE2418" s="126"/>
      <c r="DF2418" s="126"/>
    </row>
    <row r="2419" spans="1:110" s="70" customFormat="1" ht="15" customHeight="1">
      <c r="A2419" s="228"/>
      <c r="B2419" s="477"/>
      <c r="C2419" s="480"/>
      <c r="D2419" s="237"/>
      <c r="E2419" s="237"/>
      <c r="F2419" s="243"/>
      <c r="G2419" s="72">
        <v>2</v>
      </c>
      <c r="H2419" s="84"/>
      <c r="I2419" s="84"/>
      <c r="J2419" s="84"/>
      <c r="K2419" s="84"/>
      <c r="L2419" s="84"/>
      <c r="M2419" s="84"/>
      <c r="N2419" s="84"/>
      <c r="O2419" s="84"/>
      <c r="P2419" s="84"/>
      <c r="Q2419" s="84"/>
      <c r="R2419" s="84"/>
      <c r="S2419" s="84"/>
      <c r="T2419" s="84"/>
      <c r="U2419" s="84"/>
      <c r="V2419" s="84"/>
      <c r="W2419" s="84"/>
      <c r="X2419" s="84"/>
      <c r="Y2419" s="84"/>
      <c r="Z2419" s="84"/>
      <c r="AA2419" s="84"/>
      <c r="AB2419" s="84"/>
      <c r="AC2419" s="80"/>
      <c r="AD2419" s="80"/>
      <c r="AE2419" s="80"/>
      <c r="AF2419" s="80"/>
      <c r="AG2419" s="80"/>
      <c r="AH2419" s="80"/>
      <c r="AI2419" s="80"/>
      <c r="AJ2419" s="80"/>
      <c r="AK2419" s="80"/>
      <c r="AL2419" s="80"/>
      <c r="AM2419" s="240"/>
      <c r="AN2419" s="240"/>
      <c r="AO2419" s="240"/>
      <c r="AP2419" s="240"/>
      <c r="AQ2419" s="240"/>
      <c r="AR2419" s="240"/>
      <c r="AS2419" s="240"/>
      <c r="AT2419" s="256"/>
      <c r="AU2419" s="256"/>
      <c r="AV2419" s="259"/>
      <c r="AW2419" s="259"/>
      <c r="AX2419" s="256"/>
      <c r="AY2419" s="256"/>
      <c r="AZ2419" s="256"/>
      <c r="BA2419" s="256"/>
      <c r="BB2419" s="256"/>
      <c r="BC2419" s="256"/>
      <c r="BD2419" s="256"/>
      <c r="BE2419" s="256"/>
      <c r="BF2419" s="256"/>
      <c r="BG2419" s="256"/>
      <c r="BH2419" s="256"/>
      <c r="BI2419" s="256"/>
      <c r="BJ2419" s="256"/>
      <c r="BK2419" s="256"/>
      <c r="BL2419" s="262"/>
      <c r="BM2419" s="262"/>
      <c r="BN2419" s="262"/>
      <c r="BO2419" s="262"/>
      <c r="BP2419" s="262"/>
      <c r="BQ2419" s="262"/>
      <c r="BR2419" s="270"/>
      <c r="BS2419" s="270"/>
      <c r="BT2419" s="270"/>
      <c r="BU2419" s="270"/>
      <c r="BV2419" s="270"/>
      <c r="BW2419" s="270"/>
      <c r="BX2419" s="256"/>
      <c r="BY2419" s="256"/>
      <c r="BZ2419" s="256"/>
      <c r="CA2419" s="267"/>
      <c r="CB2419" s="267"/>
      <c r="CC2419" s="274"/>
      <c r="CD2419" s="267"/>
      <c r="CE2419" s="267"/>
      <c r="CF2419" s="267"/>
      <c r="CG2419" s="267"/>
      <c r="CH2419" s="267"/>
      <c r="CI2419" s="267"/>
      <c r="CJ2419" s="267"/>
      <c r="CK2419" s="267"/>
      <c r="CL2419" s="265"/>
      <c r="CM2419" s="272"/>
      <c r="CN2419" s="264"/>
      <c r="CO2419" s="125"/>
      <c r="CP2419" s="226"/>
      <c r="CQ2419" s="226"/>
      <c r="CR2419" s="226"/>
      <c r="CS2419" s="126"/>
      <c r="CT2419" s="126"/>
      <c r="CU2419" s="126"/>
      <c r="CV2419" s="126"/>
      <c r="CW2419" s="126"/>
      <c r="CX2419" s="126"/>
      <c r="CY2419" s="126"/>
      <c r="CZ2419" s="126"/>
      <c r="DA2419" s="126"/>
      <c r="DB2419" s="126"/>
      <c r="DC2419" s="126"/>
      <c r="DD2419" s="126"/>
      <c r="DE2419" s="126"/>
      <c r="DF2419" s="126"/>
    </row>
    <row r="2420" spans="1:110" s="70" customFormat="1" ht="15" customHeight="1">
      <c r="A2420" s="228"/>
      <c r="B2420" s="477"/>
      <c r="C2420" s="480"/>
      <c r="D2420" s="237"/>
      <c r="E2420" s="237"/>
      <c r="F2420" s="243"/>
      <c r="G2420" s="72">
        <v>2.1</v>
      </c>
      <c r="H2420" s="84"/>
      <c r="I2420" s="84"/>
      <c r="J2420" s="84"/>
      <c r="K2420" s="84"/>
      <c r="L2420" s="84"/>
      <c r="M2420" s="84"/>
      <c r="N2420" s="84"/>
      <c r="O2420" s="84"/>
      <c r="P2420" s="84"/>
      <c r="Q2420" s="84"/>
      <c r="R2420" s="84"/>
      <c r="S2420" s="84"/>
      <c r="T2420" s="84"/>
      <c r="U2420" s="84"/>
      <c r="V2420" s="84"/>
      <c r="W2420" s="84"/>
      <c r="X2420" s="84"/>
      <c r="Y2420" s="84"/>
      <c r="Z2420" s="84"/>
      <c r="AA2420" s="84"/>
      <c r="AB2420" s="84"/>
      <c r="AC2420" s="80"/>
      <c r="AD2420" s="80"/>
      <c r="AE2420" s="80"/>
      <c r="AF2420" s="80"/>
      <c r="AG2420" s="80"/>
      <c r="AH2420" s="80"/>
      <c r="AI2420" s="80"/>
      <c r="AJ2420" s="80"/>
      <c r="AK2420" s="80"/>
      <c r="AL2420" s="80"/>
      <c r="AM2420" s="240"/>
      <c r="AN2420" s="240"/>
      <c r="AO2420" s="240"/>
      <c r="AP2420" s="240"/>
      <c r="AQ2420" s="240"/>
      <c r="AR2420" s="240"/>
      <c r="AS2420" s="240"/>
      <c r="AT2420" s="256"/>
      <c r="AU2420" s="256"/>
      <c r="AV2420" s="259"/>
      <c r="AW2420" s="259"/>
      <c r="AX2420" s="256"/>
      <c r="AY2420" s="256"/>
      <c r="AZ2420" s="256"/>
      <c r="BA2420" s="256"/>
      <c r="BB2420" s="256"/>
      <c r="BC2420" s="256"/>
      <c r="BD2420" s="256"/>
      <c r="BE2420" s="256"/>
      <c r="BF2420" s="256"/>
      <c r="BG2420" s="256"/>
      <c r="BH2420" s="256"/>
      <c r="BI2420" s="256"/>
      <c r="BJ2420" s="256"/>
      <c r="BK2420" s="256"/>
      <c r="BL2420" s="262"/>
      <c r="BM2420" s="262"/>
      <c r="BN2420" s="262"/>
      <c r="BO2420" s="262"/>
      <c r="BP2420" s="262"/>
      <c r="BQ2420" s="262"/>
      <c r="BR2420" s="270"/>
      <c r="BS2420" s="270"/>
      <c r="BT2420" s="270"/>
      <c r="BU2420" s="270"/>
      <c r="BV2420" s="270"/>
      <c r="BW2420" s="270"/>
      <c r="BX2420" s="256"/>
      <c r="BY2420" s="256"/>
      <c r="BZ2420" s="256"/>
      <c r="CA2420" s="267"/>
      <c r="CB2420" s="267"/>
      <c r="CC2420" s="274"/>
      <c r="CD2420" s="267"/>
      <c r="CE2420" s="267"/>
      <c r="CF2420" s="267"/>
      <c r="CG2420" s="267"/>
      <c r="CH2420" s="267"/>
      <c r="CI2420" s="267"/>
      <c r="CJ2420" s="267"/>
      <c r="CK2420" s="267"/>
      <c r="CL2420" s="265"/>
      <c r="CM2420" s="272"/>
      <c r="CN2420" s="264"/>
      <c r="CO2420" s="125"/>
      <c r="CP2420" s="226"/>
      <c r="CQ2420" s="226"/>
      <c r="CR2420" s="226"/>
      <c r="CS2420" s="126"/>
      <c r="CT2420" s="126"/>
      <c r="CU2420" s="126"/>
      <c r="CV2420" s="126"/>
      <c r="CW2420" s="126"/>
      <c r="CX2420" s="126"/>
      <c r="CY2420" s="126"/>
      <c r="CZ2420" s="126"/>
      <c r="DA2420" s="126"/>
      <c r="DB2420" s="126"/>
      <c r="DC2420" s="126"/>
      <c r="DD2420" s="126"/>
      <c r="DE2420" s="126"/>
      <c r="DF2420" s="126"/>
    </row>
    <row r="2421" spans="1:110" s="70" customFormat="1" ht="15" customHeight="1">
      <c r="A2421" s="228"/>
      <c r="B2421" s="477"/>
      <c r="C2421" s="480"/>
      <c r="D2421" s="237"/>
      <c r="E2421" s="237"/>
      <c r="F2421" s="243"/>
      <c r="G2421" s="72">
        <v>2.7</v>
      </c>
      <c r="H2421" s="84"/>
      <c r="I2421" s="84"/>
      <c r="J2421" s="84"/>
      <c r="K2421" s="84"/>
      <c r="L2421" s="84"/>
      <c r="M2421" s="84"/>
      <c r="N2421" s="84"/>
      <c r="O2421" s="84"/>
      <c r="P2421" s="84"/>
      <c r="Q2421" s="84"/>
      <c r="R2421" s="84"/>
      <c r="S2421" s="84"/>
      <c r="T2421" s="84"/>
      <c r="U2421" s="84"/>
      <c r="V2421" s="84"/>
      <c r="W2421" s="84"/>
      <c r="X2421" s="84"/>
      <c r="Y2421" s="84"/>
      <c r="Z2421" s="84"/>
      <c r="AA2421" s="84"/>
      <c r="AB2421" s="84"/>
      <c r="AC2421" s="80"/>
      <c r="AD2421" s="80"/>
      <c r="AE2421" s="80"/>
      <c r="AF2421" s="80"/>
      <c r="AG2421" s="80"/>
      <c r="AH2421" s="80"/>
      <c r="AI2421" s="80"/>
      <c r="AJ2421" s="80"/>
      <c r="AK2421" s="80"/>
      <c r="AL2421" s="80"/>
      <c r="AM2421" s="240"/>
      <c r="AN2421" s="240"/>
      <c r="AO2421" s="240"/>
      <c r="AP2421" s="240"/>
      <c r="AQ2421" s="240"/>
      <c r="AR2421" s="240"/>
      <c r="AS2421" s="240"/>
      <c r="AT2421" s="256"/>
      <c r="AU2421" s="256"/>
      <c r="AV2421" s="259"/>
      <c r="AW2421" s="259"/>
      <c r="AX2421" s="256"/>
      <c r="AY2421" s="256"/>
      <c r="AZ2421" s="256"/>
      <c r="BA2421" s="256"/>
      <c r="BB2421" s="256"/>
      <c r="BC2421" s="256"/>
      <c r="BD2421" s="256"/>
      <c r="BE2421" s="256"/>
      <c r="BF2421" s="256"/>
      <c r="BG2421" s="256"/>
      <c r="BH2421" s="256"/>
      <c r="BI2421" s="256"/>
      <c r="BJ2421" s="256"/>
      <c r="BK2421" s="256"/>
      <c r="BL2421" s="262"/>
      <c r="BM2421" s="262"/>
      <c r="BN2421" s="262"/>
      <c r="BO2421" s="262"/>
      <c r="BP2421" s="262"/>
      <c r="BQ2421" s="262"/>
      <c r="BR2421" s="270"/>
      <c r="BS2421" s="270"/>
      <c r="BT2421" s="270"/>
      <c r="BU2421" s="270"/>
      <c r="BV2421" s="270"/>
      <c r="BW2421" s="270"/>
      <c r="BX2421" s="256"/>
      <c r="BY2421" s="256"/>
      <c r="BZ2421" s="256"/>
      <c r="CA2421" s="267"/>
      <c r="CB2421" s="267"/>
      <c r="CC2421" s="274"/>
      <c r="CD2421" s="267"/>
      <c r="CE2421" s="267"/>
      <c r="CF2421" s="267"/>
      <c r="CG2421" s="267"/>
      <c r="CH2421" s="267"/>
      <c r="CI2421" s="267"/>
      <c r="CJ2421" s="267"/>
      <c r="CK2421" s="267"/>
      <c r="CL2421" s="265"/>
      <c r="CM2421" s="272"/>
      <c r="CN2421" s="264"/>
      <c r="CO2421" s="125"/>
      <c r="CP2421" s="226"/>
      <c r="CQ2421" s="226"/>
      <c r="CR2421" s="226"/>
      <c r="CS2421" s="126"/>
      <c r="CT2421" s="126"/>
      <c r="CU2421" s="126"/>
      <c r="CV2421" s="126"/>
      <c r="CW2421" s="126"/>
      <c r="CX2421" s="126"/>
      <c r="CY2421" s="126"/>
      <c r="CZ2421" s="126"/>
      <c r="DA2421" s="126"/>
      <c r="DB2421" s="126"/>
      <c r="DC2421" s="126"/>
      <c r="DD2421" s="126"/>
      <c r="DE2421" s="126"/>
      <c r="DF2421" s="126"/>
    </row>
    <row r="2422" spans="1:110" s="70" customFormat="1" ht="15" customHeight="1">
      <c r="A2422" s="228"/>
      <c r="B2422" s="477"/>
      <c r="C2422" s="480"/>
      <c r="D2422" s="237"/>
      <c r="E2422" s="237"/>
      <c r="F2422" s="243"/>
      <c r="G2422" s="72">
        <v>3</v>
      </c>
      <c r="H2422" s="84"/>
      <c r="I2422" s="84"/>
      <c r="J2422" s="84"/>
      <c r="K2422" s="84"/>
      <c r="L2422" s="84"/>
      <c r="M2422" s="84"/>
      <c r="N2422" s="84"/>
      <c r="O2422" s="84"/>
      <c r="P2422" s="84"/>
      <c r="Q2422" s="84"/>
      <c r="R2422" s="84"/>
      <c r="S2422" s="84"/>
      <c r="T2422" s="84"/>
      <c r="U2422" s="84"/>
      <c r="V2422" s="84"/>
      <c r="W2422" s="84"/>
      <c r="X2422" s="84"/>
      <c r="Y2422" s="84"/>
      <c r="Z2422" s="84"/>
      <c r="AA2422" s="84"/>
      <c r="AB2422" s="84"/>
      <c r="AC2422" s="80"/>
      <c r="AD2422" s="80"/>
      <c r="AE2422" s="80"/>
      <c r="AF2422" s="80"/>
      <c r="AG2422" s="80"/>
      <c r="AH2422" s="80"/>
      <c r="AI2422" s="80"/>
      <c r="AJ2422" s="80"/>
      <c r="AK2422" s="80"/>
      <c r="AL2422" s="80"/>
      <c r="AM2422" s="240"/>
      <c r="AN2422" s="240"/>
      <c r="AO2422" s="240"/>
      <c r="AP2422" s="240"/>
      <c r="AQ2422" s="240"/>
      <c r="AR2422" s="240"/>
      <c r="AS2422" s="240"/>
      <c r="AT2422" s="256"/>
      <c r="AU2422" s="256"/>
      <c r="AV2422" s="259"/>
      <c r="AW2422" s="259"/>
      <c r="AX2422" s="256"/>
      <c r="AY2422" s="256"/>
      <c r="AZ2422" s="256"/>
      <c r="BA2422" s="256"/>
      <c r="BB2422" s="256"/>
      <c r="BC2422" s="256"/>
      <c r="BD2422" s="256"/>
      <c r="BE2422" s="256"/>
      <c r="BF2422" s="256"/>
      <c r="BG2422" s="256"/>
      <c r="BH2422" s="256"/>
      <c r="BI2422" s="256"/>
      <c r="BJ2422" s="256"/>
      <c r="BK2422" s="256"/>
      <c r="BL2422" s="262"/>
      <c r="BM2422" s="262"/>
      <c r="BN2422" s="262"/>
      <c r="BO2422" s="262"/>
      <c r="BP2422" s="262"/>
      <c r="BQ2422" s="262"/>
      <c r="BR2422" s="270"/>
      <c r="BS2422" s="270"/>
      <c r="BT2422" s="270"/>
      <c r="BU2422" s="270"/>
      <c r="BV2422" s="270"/>
      <c r="BW2422" s="270"/>
      <c r="BX2422" s="256"/>
      <c r="BY2422" s="256"/>
      <c r="BZ2422" s="256"/>
      <c r="CA2422" s="267"/>
      <c r="CB2422" s="267"/>
      <c r="CC2422" s="274"/>
      <c r="CD2422" s="267"/>
      <c r="CE2422" s="267"/>
      <c r="CF2422" s="267"/>
      <c r="CG2422" s="267"/>
      <c r="CH2422" s="267"/>
      <c r="CI2422" s="267"/>
      <c r="CJ2422" s="267"/>
      <c r="CK2422" s="267"/>
      <c r="CL2422" s="265"/>
      <c r="CM2422" s="272"/>
      <c r="CN2422" s="264"/>
      <c r="CO2422" s="125"/>
      <c r="CP2422" s="226"/>
      <c r="CQ2422" s="226"/>
      <c r="CR2422" s="226"/>
      <c r="CS2422" s="126"/>
      <c r="CT2422" s="126"/>
      <c r="CU2422" s="126"/>
      <c r="CV2422" s="126"/>
      <c r="CW2422" s="126"/>
      <c r="CX2422" s="126"/>
      <c r="CY2422" s="126"/>
      <c r="CZ2422" s="126"/>
      <c r="DA2422" s="126"/>
      <c r="DB2422" s="126"/>
      <c r="DC2422" s="126"/>
      <c r="DD2422" s="126"/>
      <c r="DE2422" s="126"/>
      <c r="DF2422" s="126"/>
    </row>
    <row r="2423" spans="1:110" s="70" customFormat="1" ht="15" customHeight="1">
      <c r="A2423" s="228"/>
      <c r="B2423" s="477"/>
      <c r="C2423" s="480"/>
      <c r="D2423" s="237"/>
      <c r="E2423" s="237"/>
      <c r="F2423" s="244"/>
      <c r="G2423" s="73">
        <v>3.9</v>
      </c>
      <c r="H2423" s="85"/>
      <c r="I2423" s="85"/>
      <c r="J2423" s="85"/>
      <c r="K2423" s="85"/>
      <c r="L2423" s="85"/>
      <c r="M2423" s="85"/>
      <c r="N2423" s="85"/>
      <c r="O2423" s="85"/>
      <c r="P2423" s="85"/>
      <c r="Q2423" s="85"/>
      <c r="R2423" s="85"/>
      <c r="S2423" s="85"/>
      <c r="T2423" s="85"/>
      <c r="U2423" s="85"/>
      <c r="V2423" s="85"/>
      <c r="W2423" s="85"/>
      <c r="X2423" s="85"/>
      <c r="Y2423" s="85"/>
      <c r="Z2423" s="85"/>
      <c r="AA2423" s="85"/>
      <c r="AB2423" s="85"/>
      <c r="AC2423" s="81"/>
      <c r="AD2423" s="81"/>
      <c r="AE2423" s="81"/>
      <c r="AF2423" s="81"/>
      <c r="AG2423" s="81"/>
      <c r="AH2423" s="81"/>
      <c r="AI2423" s="81"/>
      <c r="AJ2423" s="81"/>
      <c r="AK2423" s="81"/>
      <c r="AL2423" s="81"/>
      <c r="AM2423" s="240"/>
      <c r="AN2423" s="240"/>
      <c r="AO2423" s="240"/>
      <c r="AP2423" s="240"/>
      <c r="AQ2423" s="240"/>
      <c r="AR2423" s="240"/>
      <c r="AS2423" s="240"/>
      <c r="AT2423" s="256"/>
      <c r="AU2423" s="256"/>
      <c r="AV2423" s="259"/>
      <c r="AW2423" s="259"/>
      <c r="AX2423" s="256"/>
      <c r="AY2423" s="256"/>
      <c r="AZ2423" s="256"/>
      <c r="BA2423" s="256"/>
      <c r="BB2423" s="256"/>
      <c r="BC2423" s="256"/>
      <c r="BD2423" s="256"/>
      <c r="BE2423" s="256"/>
      <c r="BF2423" s="256"/>
      <c r="BG2423" s="256"/>
      <c r="BH2423" s="256"/>
      <c r="BI2423" s="256"/>
      <c r="BJ2423" s="256"/>
      <c r="BK2423" s="256"/>
      <c r="BL2423" s="262"/>
      <c r="BM2423" s="262"/>
      <c r="BN2423" s="262"/>
      <c r="BO2423" s="262"/>
      <c r="BP2423" s="262"/>
      <c r="BQ2423" s="262"/>
      <c r="BR2423" s="270"/>
      <c r="BS2423" s="270"/>
      <c r="BT2423" s="270"/>
      <c r="BU2423" s="270"/>
      <c r="BV2423" s="270"/>
      <c r="BW2423" s="270"/>
      <c r="BX2423" s="256"/>
      <c r="BY2423" s="256"/>
      <c r="BZ2423" s="256"/>
      <c r="CA2423" s="267"/>
      <c r="CB2423" s="267"/>
      <c r="CC2423" s="274"/>
      <c r="CD2423" s="267"/>
      <c r="CE2423" s="267"/>
      <c r="CF2423" s="267"/>
      <c r="CG2423" s="267"/>
      <c r="CH2423" s="267"/>
      <c r="CI2423" s="267"/>
      <c r="CJ2423" s="267"/>
      <c r="CK2423" s="267"/>
      <c r="CL2423" s="265"/>
      <c r="CM2423" s="272"/>
      <c r="CN2423" s="264"/>
      <c r="CO2423" s="125"/>
      <c r="CP2423" s="226"/>
      <c r="CQ2423" s="226"/>
      <c r="CR2423" s="226"/>
      <c r="CS2423" s="126"/>
      <c r="CT2423" s="126"/>
      <c r="CU2423" s="126"/>
      <c r="CV2423" s="126"/>
      <c r="CW2423" s="126"/>
      <c r="CX2423" s="126"/>
      <c r="CY2423" s="126"/>
      <c r="CZ2423" s="126"/>
      <c r="DA2423" s="126"/>
      <c r="DB2423" s="126"/>
      <c r="DC2423" s="126"/>
      <c r="DD2423" s="126"/>
      <c r="DE2423" s="126"/>
      <c r="DF2423" s="126"/>
    </row>
    <row r="2424" spans="1:110" s="70" customFormat="1" ht="15" customHeight="1" thickBot="1">
      <c r="A2424" s="229"/>
      <c r="B2424" s="478"/>
      <c r="C2424" s="481"/>
      <c r="D2424" s="238"/>
      <c r="E2424" s="238"/>
      <c r="F2424" s="245" t="s">
        <v>83</v>
      </c>
      <c r="G2424" s="246"/>
      <c r="H2424" s="82"/>
      <c r="I2424" s="82"/>
      <c r="J2424" s="82"/>
      <c r="K2424" s="82"/>
      <c r="L2424" s="82"/>
      <c r="M2424" s="82"/>
      <c r="N2424" s="82"/>
      <c r="O2424" s="82"/>
      <c r="P2424" s="82"/>
      <c r="Q2424" s="82"/>
      <c r="R2424" s="82"/>
      <c r="S2424" s="82"/>
      <c r="T2424" s="82"/>
      <c r="U2424" s="82"/>
      <c r="V2424" s="82"/>
      <c r="W2424" s="82"/>
      <c r="X2424" s="82"/>
      <c r="Y2424" s="82"/>
      <c r="Z2424" s="82"/>
      <c r="AA2424" s="82"/>
      <c r="AB2424" s="82"/>
      <c r="AC2424" s="35"/>
      <c r="AD2424" s="35"/>
      <c r="AE2424" s="35"/>
      <c r="AF2424" s="35"/>
      <c r="AG2424" s="82"/>
      <c r="AH2424" s="35"/>
      <c r="AI2424" s="35"/>
      <c r="AJ2424" s="35"/>
      <c r="AK2424" s="35"/>
      <c r="AL2424" s="35"/>
      <c r="AM2424" s="241"/>
      <c r="AN2424" s="241"/>
      <c r="AO2424" s="241"/>
      <c r="AP2424" s="241"/>
      <c r="AQ2424" s="241"/>
      <c r="AR2424" s="241"/>
      <c r="AS2424" s="241"/>
      <c r="AT2424" s="257"/>
      <c r="AU2424" s="257"/>
      <c r="AV2424" s="260"/>
      <c r="AW2424" s="260"/>
      <c r="AX2424" s="257"/>
      <c r="AY2424" s="257"/>
      <c r="AZ2424" s="257"/>
      <c r="BA2424" s="257"/>
      <c r="BB2424" s="257"/>
      <c r="BC2424" s="257"/>
      <c r="BD2424" s="257"/>
      <c r="BE2424" s="257"/>
      <c r="BF2424" s="257"/>
      <c r="BG2424" s="257"/>
      <c r="BH2424" s="257"/>
      <c r="BI2424" s="257"/>
      <c r="BJ2424" s="257"/>
      <c r="BK2424" s="257"/>
      <c r="BL2424" s="263"/>
      <c r="BM2424" s="263"/>
      <c r="BN2424" s="263"/>
      <c r="BO2424" s="263"/>
      <c r="BP2424" s="263"/>
      <c r="BQ2424" s="263"/>
      <c r="BR2424" s="271"/>
      <c r="BS2424" s="271"/>
      <c r="BT2424" s="271"/>
      <c r="BU2424" s="271"/>
      <c r="BV2424" s="271"/>
      <c r="BW2424" s="271"/>
      <c r="BX2424" s="257"/>
      <c r="BY2424" s="257"/>
      <c r="BZ2424" s="257"/>
      <c r="CA2424" s="268"/>
      <c r="CB2424" s="268"/>
      <c r="CC2424" s="275"/>
      <c r="CD2424" s="268"/>
      <c r="CE2424" s="268"/>
      <c r="CF2424" s="268"/>
      <c r="CG2424" s="268"/>
      <c r="CH2424" s="268"/>
      <c r="CI2424" s="268"/>
      <c r="CJ2424" s="268"/>
      <c r="CK2424" s="268"/>
      <c r="CL2424" s="265"/>
      <c r="CM2424" s="272"/>
      <c r="CN2424" s="264"/>
      <c r="CO2424" s="125"/>
      <c r="CP2424" s="226"/>
      <c r="CQ2424" s="226"/>
      <c r="CR2424" s="226"/>
      <c r="CS2424" s="126"/>
      <c r="CT2424" s="126"/>
      <c r="CU2424" s="126"/>
      <c r="CV2424" s="126"/>
      <c r="CW2424" s="126"/>
      <c r="CX2424" s="126"/>
      <c r="CY2424" s="126"/>
      <c r="CZ2424" s="126"/>
      <c r="DA2424" s="126"/>
      <c r="DB2424" s="126"/>
      <c r="DC2424" s="126"/>
      <c r="DD2424" s="126"/>
      <c r="DE2424" s="126"/>
      <c r="DF2424" s="126"/>
    </row>
    <row r="2425" spans="1:110" s="120" customFormat="1" ht="15" customHeight="1">
      <c r="A2425" s="227">
        <f>A2409+1</f>
        <v>300</v>
      </c>
      <c r="B2425" s="247" t="s">
        <v>318</v>
      </c>
      <c r="C2425" s="250" t="s">
        <v>319</v>
      </c>
      <c r="D2425" s="236" t="s">
        <v>1439</v>
      </c>
      <c r="E2425" s="236" t="s">
        <v>1360</v>
      </c>
      <c r="F2425" s="253" t="s">
        <v>80</v>
      </c>
      <c r="G2425" s="254"/>
      <c r="H2425" s="82" t="s">
        <v>69</v>
      </c>
      <c r="I2425" s="82"/>
      <c r="J2425" s="82" t="s">
        <v>60</v>
      </c>
      <c r="K2425" s="82" t="s">
        <v>60</v>
      </c>
      <c r="L2425" s="82" t="s">
        <v>60</v>
      </c>
      <c r="M2425" s="82" t="s">
        <v>60</v>
      </c>
      <c r="N2425" s="82" t="s">
        <v>60</v>
      </c>
      <c r="O2425" s="82"/>
      <c r="P2425" s="82" t="s">
        <v>67</v>
      </c>
      <c r="Q2425" s="82" t="s">
        <v>60</v>
      </c>
      <c r="R2425" s="82" t="s">
        <v>60</v>
      </c>
      <c r="S2425" s="82" t="s">
        <v>60</v>
      </c>
      <c r="T2425" s="82" t="s">
        <v>60</v>
      </c>
      <c r="U2425" s="82" t="s">
        <v>60</v>
      </c>
      <c r="V2425" s="82"/>
      <c r="W2425" s="82" t="s">
        <v>61</v>
      </c>
      <c r="X2425" s="82" t="s">
        <v>61</v>
      </c>
      <c r="Y2425" s="82" t="s">
        <v>61</v>
      </c>
      <c r="Z2425" s="82" t="s">
        <v>61</v>
      </c>
      <c r="AA2425" s="82" t="s">
        <v>61</v>
      </c>
      <c r="AB2425" s="82" t="s">
        <v>61</v>
      </c>
      <c r="AC2425" s="82"/>
      <c r="AD2425" s="82" t="s">
        <v>61</v>
      </c>
      <c r="AE2425" s="82" t="s">
        <v>61</v>
      </c>
      <c r="AF2425" s="82" t="s">
        <v>61</v>
      </c>
      <c r="AG2425" s="82" t="s">
        <v>61</v>
      </c>
      <c r="AH2425" s="82" t="s">
        <v>61</v>
      </c>
      <c r="AI2425" s="82" t="s">
        <v>1471</v>
      </c>
      <c r="AJ2425" s="82"/>
      <c r="AK2425" s="82" t="s">
        <v>60</v>
      </c>
      <c r="AL2425" s="82" t="s">
        <v>60</v>
      </c>
      <c r="AM2425" s="239">
        <f>COUNTIF(H2425:AL2425,"PH")+COUNTIF(H2425:AL2425,"PH/L")+COUNTIF(H2425:AL2425,"PM")</f>
        <v>0</v>
      </c>
      <c r="AN2425" s="239">
        <f>COUNTIF(H2425:AL2425,"PD")+COUNTIF(H2425:AL2425,"PDD")+COUNTIF(H2425:AL2425,"P/DS")/2+COUNTIF(H2425:AL2425,"PMD")</f>
        <v>0</v>
      </c>
      <c r="AO2425" s="239">
        <f>COUNTIF(H2425:AL2425,"PN")+COUNTIF(H2425:AL2425,"P/NS")/2+COUNTIF(H2425:AL2425,"PH")+COUNTIF(H2425:AL2425,"PH/F")/2+COUNTIF(H2425:AL2425,"PH/L")/2+COUNTIF(H2425:AL2425,"PM")</f>
        <v>0</v>
      </c>
      <c r="AP2425" s="239">
        <f>COUNTIF(H2425:AL2425,"BH")+COUNTIF(H2425:AL2425,"AL/BL")+COUNTIF(H2425:AL2425,"UL/BL")+COUNTIF(H2425:AL2425,"BM")</f>
        <v>0</v>
      </c>
      <c r="AQ2425" s="239">
        <f>COUNTIF(H2425:AL2425,"DS")+COUNTIF(H2425:AL2425,"AL/DS")/2+COUNTIF(H2425:AL2425,"UL/DS")/2+COUNTIF(H2425:AL2425,"CT")+COUNTIF(H2425:AL2425,"MD")</f>
        <v>12.5</v>
      </c>
      <c r="AR2425" s="239">
        <f>COUNTIF(H2425:AL2425,"NS")+COUNTIF(H2425:AL2425,"AL/NS")/2+COUNTIF(H2425:AL2425,"UL/NS")/2+COUNTIF(H2425:AL2425,"BH")+COUNTIF(H2425:AL2425,"AL/BF")/2+COUNTIF(H2425:AL2425,"AL/BL")/2+COUNTIF(H2425:AL2425,"UL/BL")/2+COUNTIF(H2425:AL2425,"UL/BF")/2+COUNTIF(H2425:AL2425,"BM")</f>
        <v>11</v>
      </c>
      <c r="AS2425" s="239">
        <f>COUNTIF(H2425:AL2425,"AL")+COUNTIF(H2425:AL2425,"AL/DS")/2+COUNTIF(H2425:AL2425,"AL/NS")/2+COUNTIF(H2425:AL2425,"NH")+COUNTIF(H2425:AL2425,"SL")+COUNTIF(H2425:AL2425,"NHD")+COUNTIF(H2425:AL2425,"B")+COUNTIF(H2425:AL2425,"HL")+COUNTIF(H2425:AL2425,"AL/BF")/2+COUNTIF(H2425:AL2425,"AL/BL")/2</f>
        <v>2</v>
      </c>
      <c r="AT2425" s="255">
        <f>COUNTIF(H2425:AL2425,"PD")+COUNTIF(H2425:AL2425,"PN")+COUNTIF(H2425:AL2425,"P/DS")/2+COUNTIF(H2425:AL2425,"P/NS")/2+COUNTIF(H2425:AL2425,"DS")+COUNTIF(H2425:AL2425,"NS")+COUNTIF(H2425:AL2425,"AL")+COUNTIF(H2425:AL2425,"AL/DS")+COUNTIF(H2425:AL2425,"AL/NS")+COUNTIF(H2425:AL2425,"NH")+COUNTIF(H2425:AL2425,"SL")+COUNTIF(H2425:AL2425,"UL/DS")/2+COUNTIF(H2425:AL2425,"UL/NS")/2+COUNTIF(H2425:AL2425,"CT")+COUNTIF(H2425:AL2425,"NHD")+COUNTIF(H2425:AL2425,"PDD")+COUNTIF(H2425:AL2425,"B")+COUNTIF(H2425:AL2425,"HL")+COUNTIF(H2425:AL2425,"PH")+COUNTIF(H2425:AL2425,"BH")+COUNTIF(H2425:AL2425,"AL/BF")+COUNTIF(H2425:AL2425,"AL/BL")+COUNTIF(H2425:AL2425,"UL/BF")/2+COUNTIF(H2425:AL2425,"UL/BL")/2+COUNTIF(H2425:AL2425,"PH/F")/2+COUNTIF(H2425:AL2425,"PH/L")/2+COUNTIF(H2425:AL2425,"MD")+COUNTIF(H2425:AL2425,"PMD")+COUNTIF(H2425:AL2425,"PM")+COUNTIF(H2425:AL2425,"BM")</f>
        <v>25.5</v>
      </c>
      <c r="AU2425" s="255">
        <f>COUNTIF(H2425:AL2425,"P/DS")/2+COUNTIF(H2425:AL2425,"P/NS")/2+COUNTIF(H2425:AL2425,"IL")+COUNTIF(H2425:AL2425,"NL")+COUNTIF(H2425:AL2425,"UL")+COUNTIF(H2425:AL2425,"UL/DS")/2+COUNTIF(H2425:AL2425,"UL/NS")/2+COUNTIF(H2425:AL2425,"KT")+COUNTIF(H2425:AL2425,"UL/BF")/2+COUNTIF(H2425:AL2425,"UL/BL")/2+COUNTIF(H2425:AL2425,"PH/F")/2+COUNTIF(H2425:AL2425,"PH/L")/2+COUNTIF(H2425:AL2425,"NB")</f>
        <v>0.5</v>
      </c>
      <c r="AV2425" s="258">
        <f>COUNTIF(H2425:AL2425,"PN")+COUNTIF(H2425:AL2425,"TVD")+COUNTIF(H2425:AL2425,"PH")+COUNTIF(H2425:AL2425,"PM")+COUNTIF(H2425:AL2425,"PDD")-COUNTIFS(H2425:AL2425,"PN",H2432:AL2432,"&gt;=3")-COUNTIFS(H2425:AL2425,"PM",H2432:AL2432,"&gt;=3")</f>
        <v>0</v>
      </c>
      <c r="AW2425" s="258">
        <f>COUNTIF(H2425:AL2425,"NS")+COUNTIF(H2425:AL2425,"D")+COUNTIF(H2425:AL2425,"BH")+COUNTIF(H2425:AL2425,"NHD")+COUNTIF(H2425:AL2425,"BM")-COUNTIFS(H2425:AL2425,"NS",H2432:AL2432,"&gt;=3")-COUNTIFS(H2425:AL2425,"BH",H2432:AL2432,"&gt;=3")-COUNTIFS(H2425:AL2425,"BM",H2432:AL2432,"&gt;=3")</f>
        <v>11</v>
      </c>
      <c r="AX2425" s="255">
        <f>COUNTIF(H2425:AL2425,"AL")+COUNTIF(H2425:AL2425,"AL/DS")/2+COUNTIF(H2425:AL2425,"AL/NS")/2+COUNTIF(H2425:AL2425,"AL/BF")+COUNTIF(H2425:AL2425,"AL/BL")/2</f>
        <v>1</v>
      </c>
      <c r="AY2425" s="255">
        <f>COUNTIF(H2425:AL2425,"SL")</f>
        <v>0</v>
      </c>
      <c r="AZ2425" s="255">
        <f>COUNTIF(H2425:AL2425,"NH")</f>
        <v>1</v>
      </c>
      <c r="BA2425" s="255">
        <f>COUNTIF(H2425:AL2425,"HL")</f>
        <v>0</v>
      </c>
      <c r="BB2425" s="255">
        <f>COUNTIF(G2425:AL2425,"P/DS")/2+COUNTIF(G2425:AL2425,"P/NS")/2+COUNTIF(G2425:AL2425,"UL")+COUNTIF(G2425:AL2425,"UL/DS")/2+COUNTIF(G2425:AL2425,"UL/NS")/2+COUNTIF(G2425:AL2425,"UL/BL")/2+COUNTIF(G2425:AL2425,"UL/BF")/2+COUNTIF(G2425:AL2425,"PH/F")/2+COUNTIF(G2425:AL2425,"PH/L")/2</f>
        <v>0.5</v>
      </c>
      <c r="BC2425" s="255">
        <f>COUNTIF(H2425:AL2425,"NB")</f>
        <v>0</v>
      </c>
      <c r="BD2425" s="255">
        <f>COUNTIF(H2425:AL2425,"NL")</f>
        <v>0</v>
      </c>
      <c r="BE2425" s="255">
        <f>COUNTIF(H2425:AL2425,"IL")</f>
        <v>0</v>
      </c>
      <c r="BF2425" s="255">
        <f>COUNTIF(H2425:AL2425,"KT")</f>
        <v>0</v>
      </c>
      <c r="BG2425" s="255">
        <f>COUNTIF(H2425:AL2425,"L70")</f>
        <v>0</v>
      </c>
      <c r="BH2425" s="255">
        <f>COUNTIF(H2425:AL2425,"MD")</f>
        <v>0</v>
      </c>
      <c r="BI2425" s="255">
        <f>COUNTIF(H2425:AL2425,"PMD")</f>
        <v>0</v>
      </c>
      <c r="BJ2425" s="255">
        <f>COUNTIF(H2425:AL2425,"PM")</f>
        <v>0</v>
      </c>
      <c r="BK2425" s="255">
        <f>COUNTIF(H2425:AL2425,"BM")</f>
        <v>0</v>
      </c>
      <c r="BL2425" s="261">
        <f>SUMIF(H2425:AL2425,"PD",H2426:AL2426)+SUMIF(H2425:AL2425,"PN",H2426:AL2426)+SUMIF(H2425:AL2425,"P/DS",H2426:AL2426)+SUMIF(H2425:AL2425,"PN/F",H2426:AL2426)+SUMIF(H2425:AL2425,"PN/L",H2426:AL2426)+SUMIF(H2425:AL2425,"TV",H2426:AL2426)+SUMIF(H2425:AL2425,"TVD",H2426:AL2426)+SUMIF(H2425:AL2425,"PDD",H2426:AL2426)</f>
        <v>0</v>
      </c>
      <c r="BM2425" s="261">
        <f>SUMIF(H2425:AL2425,"PD",H2427:AL2427)+SUMIF(H2425:AL2425,"PN",H2427:AL2427)+SUMIF(H2425:AL2425,"P/DS",H2427:AL2427)+SUMIF(H2425:AL2425,"PN/F",H2427:AL2427)+SUMIF(H2425:AL2425,"PN/L",H2427:AL2427)+SUMIF(H2425:AL2425,"TV",H2427:AL2427)+SUMIF(H2425:AL2425,"TVD",H2427:AL2427)+SUMIF(H2425:AL2425,"PDD",H2427:AL2427)+SUMIF(H2425:AL2425,"PMD",H2427:AL2427)</f>
        <v>0</v>
      </c>
      <c r="BN2425" s="261">
        <f>SUMIF(H2425:AL2425,"PD",H2428:AL2428)+SUMIF(H2425:AL2425,"PN",H2428:AL2428)+SUMIF(H2425:AL2425,"P/DS",H2428:AL2428)+SUMIF(H2425:AL2425,"PN/F",H2428:AL2428)+SUMIF(H2425:AL2425,"PN/L",H2428:AL2428)+SUMIF(H2425:AL2425,"TV",H2428:AL2428)+SUMIF(H2425:AL2425,"TVD",H2428:AL2428)</f>
        <v>0</v>
      </c>
      <c r="BO2425" s="261">
        <f>SUMIF(H2425:AL2425,"PD",H2429:AL2429)+SUMIF(H2425:AL2425,"PN",H2429:AL2429)+SUMIF(H2425:AL2425,"P/DS",H2429:AL2429)+SUMIF(H2425:AL2425,"PN/F",H2429:AL2429)+SUMIF(H2425:AL2425,"PN/L",H2429:AL2429)+SUMIF(H2425:AL2425,"TV",H2429:AL2429)+SUMIF(H2425:AL2425,"TVD",H2429:AL2429)</f>
        <v>0</v>
      </c>
      <c r="BP2425" s="261">
        <f>SUMIF(H2425:AL2425,"PD",H2430:AL2430)+SUMIF(H2425:AL2425,"PN",H2430:AL2430)+SUMIF(H2425:AL2425,"P/DS",H2430:AL2430)+SUMIF(H2425:AL2425,"PN/F",H2430:AL2430)+SUMIF(H2425:AL2425,"PN/L",H2430:AL2430)+SUMIF(H2425:AL2425,"TV",H2430:AL2430)+SUMIF(H2425:AL2425,"TVD",H2430:AL2430)+SUMIF(H2425:AL2425,"PDD",H2430:AL2430)+SUMIF(H2425:AL2425,"PH",H2430:AL2430)+SUMIF(H2425:AL2425,"PM",H2430:AL2430)</f>
        <v>0</v>
      </c>
      <c r="BQ2425" s="261">
        <f>SUMIF(H2425:AL2425,"PD",H2431:AL2431)+SUMIF(H2425:AL2425,"PN",H2431:AL2431)+SUMIF(H2425:AL2425,"P/DS",H2431:AL2431)+SUMIF(H2425:AL2425,"PN/F",H2431:AL2431)+SUMIF(H2425:AL2425,"PN/L",H2431:AL2431)+SUMIF(H2425:AL2425,"TV",H2431:AL2431)+SUMIF(H2425:AL2425,"TVD",H2431:AL2431)+SUMIF(H2425:AL2425,"PDD",H2431:AL2431)+SUMIF(H2425:AL2425,"PH",H2431:AL2431)+SUMIF(H2425:AL2425,"PM",H2431:AL2431)</f>
        <v>0</v>
      </c>
      <c r="BR2425" s="269">
        <f>SUM(H2426:AL2426)-BL2425</f>
        <v>12.5</v>
      </c>
      <c r="BS2425" s="269">
        <f>SUM(H2427:AL2427)-BM2425</f>
        <v>0.5</v>
      </c>
      <c r="BT2425" s="269">
        <f>SUM(H2428:AL2428)-BN2425</f>
        <v>0</v>
      </c>
      <c r="BU2425" s="269">
        <f>SUM(H2429:AL2429)-BO2425</f>
        <v>0</v>
      </c>
      <c r="BV2425" s="269">
        <f>SUM(H2430:AL2430)-BP2425</f>
        <v>0</v>
      </c>
      <c r="BW2425" s="269">
        <f>SUM(H2431:AL2431)-BQ2425</f>
        <v>0</v>
      </c>
      <c r="BX2425" s="255">
        <f>SUMIF(H2425:AL2425,"PD",H2432:AL2432)+SUMIF(H2425:AL2425,"PN",H2432:AL2432)+SUMIF(H2425:AL2425,"P/DS",H2432:AL2432)+SUMIF(H2425:AL2425,"PN/F",H2432:AL2432)+SUMIF(H2425:AL2425,"PN/L",H2432:AL2432)</f>
        <v>0</v>
      </c>
      <c r="BY2425" s="255">
        <f>SUM(H2432:AL2432)-BX2425</f>
        <v>0</v>
      </c>
      <c r="BZ2425" s="255">
        <f t="shared" ref="BZ2425" si="820">+SUM(BL2425:BW2432)</f>
        <v>13</v>
      </c>
      <c r="CA2425" s="266">
        <f>(COUNTIFS(H2425:AL2425,"PD",H2426:AL2426,"&gt;=2"))*0.5-IF(CN2425="VP",COUNTIFS($H$16:$AL$16,"SAT",H2425:AL2425,"PD",H2426:AL2426,"&gt;=2"))*0.5</f>
        <v>0</v>
      </c>
      <c r="CB2425" s="266">
        <f>(COUNTIFS(H2425:AL2425,"PN",H2427:AL2427,"&gt;=0.5",H2426:AL2426,"&gt;=1.5"))*0.5+COUNTIFS(H2425:AL2425,"PDD",H2427:AL2427,"&gt;=0.5",H2426:AL2426,"&gt;=1.5")*0.5</f>
        <v>0</v>
      </c>
      <c r="CC2425" s="273">
        <f>(COUNTIFS(H2425:AL2425,"TV",H2427:AL2427,"&gt;=10"))*0.5+(COUNTIFS(H2425:AL2425,"PMD",H2427:AL2427,"&gt;=2"))*0.5</f>
        <v>0</v>
      </c>
      <c r="CD2425" s="266">
        <f>(COUNTIFS(H2425:AL2425,"TVD",H2429:AL2429,"&gt;=6.5",H2427:AL2427,"&gt;=3.5"))*0.5</f>
        <v>0</v>
      </c>
      <c r="CE2425" s="266">
        <f>(COUNTIFS(H2425:AL2425,"PD",H2430:AL2430,"&gt;=10"))*0.5</f>
        <v>0</v>
      </c>
      <c r="CF2425" s="266">
        <f>(COUNTIFS(H2425:AL2425,"PDD",H2430:AL2430,"&gt;=3.5",H2431:AL2431,"&gt;=6.5")+COUNTIFS(H2425:AL2425,"PH",H2431:AL2431,"&gt;=0.5",H2430:AL2430,"&gt;=1.5")+COUNTIFS(H2425:AL2425,"PM",H2431:AL2431,"&gt;=0.5",H2430:AL2430,"&gt;=1.5"))*0.5</f>
        <v>0</v>
      </c>
      <c r="CG2425" s="266">
        <f>(COUNTIFS(H2425:AL2425,"DS",H2426:AL2426,"&gt;=2")+COUNTIFS(H2425:AL2425,"AL/DS",H2426:AL2426,"&gt;=2"))*0.5-IF(CN2425="VP",COUNTIFS($H$16:$AL$16,"SAT",H2425:AL2425,"DS",H2426:AL2426,"&gt;=2"))*0.5</f>
        <v>2</v>
      </c>
      <c r="CH2425" s="266">
        <f>(COUNTIFS(H2425:AL2425,"NS",H2427:AL2427,"&gt;=0.5",H2426:AL2426,"&gt;=1.5")+COUNTIFS(H2425:AL2425,"AL/NS",H2427:AL2427,"&gt;=0.5",H2426:AL2426,"&gt;=1.5")+COUNTIFS(H2425:AL2425,"NHD",H2427:AL2427,"&gt;=4.5",H2430:AL2430,"&gt;=2",H2426:AL2426,"&gt;=1.5"))*0.5</f>
        <v>0.5</v>
      </c>
      <c r="CI2425" s="266">
        <f>(COUNTIF(H2427:AL2427,"&gt;=10")+COUNTIFS(H2425:AL2425,"MD",H2427:AL2427,"&gt;=2")-COUNTIFS(H2425:AL2425,"TV",H2427:AL2427,"&gt;=10"))*0.5</f>
        <v>0</v>
      </c>
      <c r="CJ2425" s="266">
        <f>(COUNTIFS(H2425:AL2425,"D",H2429:AL2429,"&gt;=6.5",H2427:AL2427,"&gt;=3.5"))*0.5</f>
        <v>0</v>
      </c>
      <c r="CK2425" s="266">
        <f>(COUNTIF(H2430:AL2430,"&gt;=10")-COUNTIFS(H2425:AL2425,"PD",H2430:AL2430,"&gt;=10"))*0.5</f>
        <v>0</v>
      </c>
      <c r="CL2425" s="265">
        <f>(COUNTIFS(H2425:AL2425,"NHD",H2430:AL2430,"&gt;=3.5",H2431:AL2431,"&gt;=6.5")+COUNTIFS(H2425:AL2425,"BH",H2430:AL2430,"&gt;=1.5",H2431:AL2431,"&gt;=0.5")+COUNTIFS(H2425:AL2425,"BM",H2430:AL2430,"&gt;=1.5",H2431:AL2431,"&gt;=0.5")+COUNTIFS(H2425:AL2425,"D",H2430:AL2430,"&gt;=1.5",H2431:AL2431,"&gt;=0.5"))*0.5</f>
        <v>0</v>
      </c>
      <c r="CM2425" s="272"/>
      <c r="CN2425" s="264" t="s">
        <v>723</v>
      </c>
      <c r="CO2425" s="220">
        <f t="shared" ref="CO2425" si="821">+AM2425+AN2425+AO2425+AP2425+AQ2425+AR2425+AS2425+AU2425+BG2425</f>
        <v>26</v>
      </c>
      <c r="CP2425" s="225">
        <f>+SUM(I2426:I2431)-I2432</f>
        <v>0</v>
      </c>
      <c r="CQ2425" s="225">
        <f>+SUM(J2426:J2431)-J2432</f>
        <v>0</v>
      </c>
      <c r="CR2425" s="225">
        <f>+SUM(K2426:K2431)-K2432</f>
        <v>2.5</v>
      </c>
      <c r="CS2425" s="219"/>
      <c r="CT2425" s="219"/>
      <c r="CU2425" s="219"/>
      <c r="CV2425" s="219"/>
      <c r="CW2425" s="219"/>
      <c r="CX2425" s="219"/>
      <c r="CY2425" s="219"/>
      <c r="CZ2425" s="219"/>
      <c r="DA2425" s="219"/>
      <c r="DB2425" s="219"/>
      <c r="DC2425" s="219"/>
      <c r="DD2425" s="219"/>
      <c r="DE2425" s="219"/>
      <c r="DF2425" s="219" t="e">
        <f>+SUM(#REF!)</f>
        <v>#REF!</v>
      </c>
    </row>
    <row r="2426" spans="1:110" s="120" customFormat="1" ht="15" customHeight="1">
      <c r="A2426" s="228"/>
      <c r="B2426" s="248"/>
      <c r="C2426" s="251"/>
      <c r="D2426" s="237"/>
      <c r="E2426" s="237"/>
      <c r="F2426" s="242" t="s">
        <v>82</v>
      </c>
      <c r="G2426" s="121">
        <v>1.5</v>
      </c>
      <c r="H2426" s="83"/>
      <c r="I2426" s="83"/>
      <c r="J2426" s="83"/>
      <c r="K2426" s="83">
        <v>2.5</v>
      </c>
      <c r="L2426" s="83"/>
      <c r="M2426" s="83">
        <v>3</v>
      </c>
      <c r="N2426" s="83"/>
      <c r="O2426" s="83"/>
      <c r="P2426" s="83"/>
      <c r="Q2426" s="83"/>
      <c r="R2426" s="83">
        <v>2.5</v>
      </c>
      <c r="S2426" s="83">
        <v>2.5</v>
      </c>
      <c r="T2426" s="83"/>
      <c r="U2426" s="83"/>
      <c r="V2426" s="83"/>
      <c r="W2426" s="83"/>
      <c r="X2426" s="83"/>
      <c r="Y2426" s="83"/>
      <c r="Z2426" s="83">
        <v>2</v>
      </c>
      <c r="AA2426" s="83"/>
      <c r="AB2426" s="83"/>
      <c r="AC2426" s="79"/>
      <c r="AD2426" s="79"/>
      <c r="AE2426" s="79"/>
      <c r="AF2426" s="79"/>
      <c r="AG2426" s="79"/>
      <c r="AH2426" s="79"/>
      <c r="AI2426" s="79"/>
      <c r="AJ2426" s="79"/>
      <c r="AK2426" s="79"/>
      <c r="AL2426" s="79"/>
      <c r="AM2426" s="240"/>
      <c r="AN2426" s="240"/>
      <c r="AO2426" s="240"/>
      <c r="AP2426" s="240"/>
      <c r="AQ2426" s="240"/>
      <c r="AR2426" s="240"/>
      <c r="AS2426" s="240"/>
      <c r="AT2426" s="256"/>
      <c r="AU2426" s="256"/>
      <c r="AV2426" s="259"/>
      <c r="AW2426" s="259"/>
      <c r="AX2426" s="256"/>
      <c r="AY2426" s="256"/>
      <c r="AZ2426" s="256"/>
      <c r="BA2426" s="256"/>
      <c r="BB2426" s="256"/>
      <c r="BC2426" s="256"/>
      <c r="BD2426" s="256"/>
      <c r="BE2426" s="256"/>
      <c r="BF2426" s="256"/>
      <c r="BG2426" s="256"/>
      <c r="BH2426" s="256"/>
      <c r="BI2426" s="256"/>
      <c r="BJ2426" s="256"/>
      <c r="BK2426" s="256"/>
      <c r="BL2426" s="262"/>
      <c r="BM2426" s="262"/>
      <c r="BN2426" s="262"/>
      <c r="BO2426" s="262"/>
      <c r="BP2426" s="262"/>
      <c r="BQ2426" s="262"/>
      <c r="BR2426" s="270"/>
      <c r="BS2426" s="270"/>
      <c r="BT2426" s="270"/>
      <c r="BU2426" s="270"/>
      <c r="BV2426" s="270"/>
      <c r="BW2426" s="270"/>
      <c r="BX2426" s="256"/>
      <c r="BY2426" s="256"/>
      <c r="BZ2426" s="256"/>
      <c r="CA2426" s="267"/>
      <c r="CB2426" s="267"/>
      <c r="CC2426" s="274"/>
      <c r="CD2426" s="267"/>
      <c r="CE2426" s="267"/>
      <c r="CF2426" s="267"/>
      <c r="CG2426" s="267"/>
      <c r="CH2426" s="267"/>
      <c r="CI2426" s="267"/>
      <c r="CJ2426" s="267"/>
      <c r="CK2426" s="267"/>
      <c r="CL2426" s="265"/>
      <c r="CM2426" s="272"/>
      <c r="CN2426" s="264"/>
      <c r="CO2426" s="220"/>
      <c r="CP2426" s="226"/>
      <c r="CQ2426" s="226"/>
      <c r="CR2426" s="226"/>
      <c r="CS2426" s="219"/>
      <c r="CT2426" s="219"/>
      <c r="CU2426" s="219"/>
      <c r="CV2426" s="219"/>
      <c r="CW2426" s="219"/>
      <c r="CX2426" s="219"/>
      <c r="CY2426" s="219"/>
      <c r="CZ2426" s="219"/>
      <c r="DA2426" s="219"/>
      <c r="DB2426" s="219"/>
      <c r="DC2426" s="219"/>
      <c r="DD2426" s="219"/>
      <c r="DE2426" s="219"/>
      <c r="DF2426" s="219"/>
    </row>
    <row r="2427" spans="1:110" s="120" customFormat="1" ht="15" customHeight="1">
      <c r="A2427" s="228"/>
      <c r="B2427" s="248"/>
      <c r="C2427" s="251"/>
      <c r="D2427" s="237"/>
      <c r="E2427" s="237"/>
      <c r="F2427" s="243"/>
      <c r="G2427" s="122">
        <v>2</v>
      </c>
      <c r="H2427" s="84"/>
      <c r="I2427" s="84"/>
      <c r="J2427" s="84"/>
      <c r="K2427" s="84"/>
      <c r="L2427" s="84"/>
      <c r="M2427" s="84"/>
      <c r="N2427" s="84"/>
      <c r="O2427" s="84"/>
      <c r="P2427" s="84"/>
      <c r="Q2427" s="84"/>
      <c r="R2427" s="84"/>
      <c r="S2427" s="84"/>
      <c r="T2427" s="84"/>
      <c r="U2427" s="84"/>
      <c r="V2427" s="84"/>
      <c r="W2427" s="84"/>
      <c r="X2427" s="84"/>
      <c r="Y2427" s="84"/>
      <c r="Z2427" s="84">
        <v>0.5</v>
      </c>
      <c r="AA2427" s="84"/>
      <c r="AB2427" s="84"/>
      <c r="AC2427" s="80"/>
      <c r="AD2427" s="80"/>
      <c r="AE2427" s="80"/>
      <c r="AF2427" s="80"/>
      <c r="AG2427" s="80"/>
      <c r="AH2427" s="80"/>
      <c r="AI2427" s="80"/>
      <c r="AJ2427" s="80"/>
      <c r="AK2427" s="80"/>
      <c r="AL2427" s="80"/>
      <c r="AM2427" s="240"/>
      <c r="AN2427" s="240"/>
      <c r="AO2427" s="240"/>
      <c r="AP2427" s="240"/>
      <c r="AQ2427" s="240"/>
      <c r="AR2427" s="240"/>
      <c r="AS2427" s="240"/>
      <c r="AT2427" s="256"/>
      <c r="AU2427" s="256"/>
      <c r="AV2427" s="259"/>
      <c r="AW2427" s="259"/>
      <c r="AX2427" s="256"/>
      <c r="AY2427" s="256"/>
      <c r="AZ2427" s="256"/>
      <c r="BA2427" s="256"/>
      <c r="BB2427" s="256"/>
      <c r="BC2427" s="256"/>
      <c r="BD2427" s="256"/>
      <c r="BE2427" s="256"/>
      <c r="BF2427" s="256"/>
      <c r="BG2427" s="256"/>
      <c r="BH2427" s="256"/>
      <c r="BI2427" s="256"/>
      <c r="BJ2427" s="256"/>
      <c r="BK2427" s="256"/>
      <c r="BL2427" s="262"/>
      <c r="BM2427" s="262"/>
      <c r="BN2427" s="262"/>
      <c r="BO2427" s="262"/>
      <c r="BP2427" s="262"/>
      <c r="BQ2427" s="262"/>
      <c r="BR2427" s="270"/>
      <c r="BS2427" s="270"/>
      <c r="BT2427" s="270"/>
      <c r="BU2427" s="270"/>
      <c r="BV2427" s="270"/>
      <c r="BW2427" s="270"/>
      <c r="BX2427" s="256"/>
      <c r="BY2427" s="256"/>
      <c r="BZ2427" s="256"/>
      <c r="CA2427" s="267"/>
      <c r="CB2427" s="267"/>
      <c r="CC2427" s="274"/>
      <c r="CD2427" s="267"/>
      <c r="CE2427" s="267"/>
      <c r="CF2427" s="267"/>
      <c r="CG2427" s="267"/>
      <c r="CH2427" s="267"/>
      <c r="CI2427" s="267"/>
      <c r="CJ2427" s="267"/>
      <c r="CK2427" s="267"/>
      <c r="CL2427" s="265"/>
      <c r="CM2427" s="272"/>
      <c r="CN2427" s="264"/>
      <c r="CO2427" s="220"/>
      <c r="CP2427" s="226"/>
      <c r="CQ2427" s="226"/>
      <c r="CR2427" s="226"/>
      <c r="CS2427" s="219"/>
      <c r="CT2427" s="219"/>
      <c r="CU2427" s="219"/>
      <c r="CV2427" s="219"/>
      <c r="CW2427" s="219"/>
      <c r="CX2427" s="219"/>
      <c r="CY2427" s="219"/>
      <c r="CZ2427" s="219"/>
      <c r="DA2427" s="219"/>
      <c r="DB2427" s="219"/>
      <c r="DC2427" s="219"/>
      <c r="DD2427" s="219"/>
      <c r="DE2427" s="219"/>
      <c r="DF2427" s="219"/>
    </row>
    <row r="2428" spans="1:110" s="120" customFormat="1" ht="15" customHeight="1">
      <c r="A2428" s="228"/>
      <c r="B2428" s="248"/>
      <c r="C2428" s="251"/>
      <c r="D2428" s="237"/>
      <c r="E2428" s="237"/>
      <c r="F2428" s="243"/>
      <c r="G2428" s="122">
        <v>2.1</v>
      </c>
      <c r="H2428" s="84"/>
      <c r="I2428" s="84"/>
      <c r="J2428" s="84"/>
      <c r="K2428" s="84"/>
      <c r="L2428" s="84"/>
      <c r="M2428" s="84"/>
      <c r="N2428" s="84"/>
      <c r="O2428" s="84"/>
      <c r="P2428" s="84"/>
      <c r="Q2428" s="84"/>
      <c r="R2428" s="84"/>
      <c r="S2428" s="84"/>
      <c r="T2428" s="84"/>
      <c r="U2428" s="84"/>
      <c r="V2428" s="84"/>
      <c r="W2428" s="84"/>
      <c r="X2428" s="84"/>
      <c r="Y2428" s="84"/>
      <c r="Z2428" s="84"/>
      <c r="AA2428" s="84"/>
      <c r="AB2428" s="84"/>
      <c r="AC2428" s="80"/>
      <c r="AD2428" s="80"/>
      <c r="AE2428" s="80"/>
      <c r="AF2428" s="80"/>
      <c r="AG2428" s="80"/>
      <c r="AH2428" s="80"/>
      <c r="AI2428" s="80"/>
      <c r="AJ2428" s="80"/>
      <c r="AK2428" s="80"/>
      <c r="AL2428" s="80"/>
      <c r="AM2428" s="240"/>
      <c r="AN2428" s="240"/>
      <c r="AO2428" s="240"/>
      <c r="AP2428" s="240"/>
      <c r="AQ2428" s="240"/>
      <c r="AR2428" s="240"/>
      <c r="AS2428" s="240"/>
      <c r="AT2428" s="256"/>
      <c r="AU2428" s="256"/>
      <c r="AV2428" s="259"/>
      <c r="AW2428" s="259"/>
      <c r="AX2428" s="256"/>
      <c r="AY2428" s="256"/>
      <c r="AZ2428" s="256"/>
      <c r="BA2428" s="256"/>
      <c r="BB2428" s="256"/>
      <c r="BC2428" s="256"/>
      <c r="BD2428" s="256"/>
      <c r="BE2428" s="256"/>
      <c r="BF2428" s="256"/>
      <c r="BG2428" s="256"/>
      <c r="BH2428" s="256"/>
      <c r="BI2428" s="256"/>
      <c r="BJ2428" s="256"/>
      <c r="BK2428" s="256"/>
      <c r="BL2428" s="262"/>
      <c r="BM2428" s="262"/>
      <c r="BN2428" s="262"/>
      <c r="BO2428" s="262"/>
      <c r="BP2428" s="262"/>
      <c r="BQ2428" s="262"/>
      <c r="BR2428" s="270"/>
      <c r="BS2428" s="270"/>
      <c r="BT2428" s="270"/>
      <c r="BU2428" s="270"/>
      <c r="BV2428" s="270"/>
      <c r="BW2428" s="270"/>
      <c r="BX2428" s="256"/>
      <c r="BY2428" s="256"/>
      <c r="BZ2428" s="256"/>
      <c r="CA2428" s="267"/>
      <c r="CB2428" s="267"/>
      <c r="CC2428" s="274"/>
      <c r="CD2428" s="267"/>
      <c r="CE2428" s="267"/>
      <c r="CF2428" s="267"/>
      <c r="CG2428" s="267"/>
      <c r="CH2428" s="267"/>
      <c r="CI2428" s="267"/>
      <c r="CJ2428" s="267"/>
      <c r="CK2428" s="267"/>
      <c r="CL2428" s="265"/>
      <c r="CM2428" s="272"/>
      <c r="CN2428" s="264"/>
      <c r="CO2428" s="220"/>
      <c r="CP2428" s="226"/>
      <c r="CQ2428" s="226"/>
      <c r="CR2428" s="226"/>
      <c r="CS2428" s="219"/>
      <c r="CT2428" s="219"/>
      <c r="CU2428" s="219"/>
      <c r="CV2428" s="219"/>
      <c r="CW2428" s="219"/>
      <c r="CX2428" s="219"/>
      <c r="CY2428" s="219"/>
      <c r="CZ2428" s="219"/>
      <c r="DA2428" s="219"/>
      <c r="DB2428" s="219"/>
      <c r="DC2428" s="219"/>
      <c r="DD2428" s="219"/>
      <c r="DE2428" s="219"/>
      <c r="DF2428" s="219"/>
    </row>
    <row r="2429" spans="1:110" s="120" customFormat="1" ht="15" customHeight="1">
      <c r="A2429" s="228"/>
      <c r="B2429" s="248"/>
      <c r="C2429" s="251"/>
      <c r="D2429" s="237"/>
      <c r="E2429" s="237"/>
      <c r="F2429" s="243"/>
      <c r="G2429" s="122">
        <v>2.7</v>
      </c>
      <c r="H2429" s="84"/>
      <c r="I2429" s="84"/>
      <c r="J2429" s="84"/>
      <c r="K2429" s="84"/>
      <c r="L2429" s="84"/>
      <c r="M2429" s="84"/>
      <c r="N2429" s="84"/>
      <c r="O2429" s="84"/>
      <c r="P2429" s="84"/>
      <c r="Q2429" s="84"/>
      <c r="R2429" s="84"/>
      <c r="S2429" s="84"/>
      <c r="T2429" s="84"/>
      <c r="U2429" s="84"/>
      <c r="V2429" s="84"/>
      <c r="W2429" s="84"/>
      <c r="X2429" s="84"/>
      <c r="Y2429" s="84"/>
      <c r="Z2429" s="84"/>
      <c r="AA2429" s="84"/>
      <c r="AB2429" s="84"/>
      <c r="AC2429" s="80"/>
      <c r="AD2429" s="80"/>
      <c r="AE2429" s="80"/>
      <c r="AF2429" s="80"/>
      <c r="AG2429" s="80"/>
      <c r="AH2429" s="80"/>
      <c r="AI2429" s="80"/>
      <c r="AJ2429" s="80"/>
      <c r="AK2429" s="80"/>
      <c r="AL2429" s="80"/>
      <c r="AM2429" s="240"/>
      <c r="AN2429" s="240"/>
      <c r="AO2429" s="240"/>
      <c r="AP2429" s="240"/>
      <c r="AQ2429" s="240"/>
      <c r="AR2429" s="240"/>
      <c r="AS2429" s="240"/>
      <c r="AT2429" s="256"/>
      <c r="AU2429" s="256"/>
      <c r="AV2429" s="259"/>
      <c r="AW2429" s="259"/>
      <c r="AX2429" s="256"/>
      <c r="AY2429" s="256"/>
      <c r="AZ2429" s="256"/>
      <c r="BA2429" s="256"/>
      <c r="BB2429" s="256"/>
      <c r="BC2429" s="256"/>
      <c r="BD2429" s="256"/>
      <c r="BE2429" s="256"/>
      <c r="BF2429" s="256"/>
      <c r="BG2429" s="256"/>
      <c r="BH2429" s="256"/>
      <c r="BI2429" s="256"/>
      <c r="BJ2429" s="256"/>
      <c r="BK2429" s="256"/>
      <c r="BL2429" s="262"/>
      <c r="BM2429" s="262"/>
      <c r="BN2429" s="262"/>
      <c r="BO2429" s="262"/>
      <c r="BP2429" s="262"/>
      <c r="BQ2429" s="262"/>
      <c r="BR2429" s="270"/>
      <c r="BS2429" s="270"/>
      <c r="BT2429" s="270"/>
      <c r="BU2429" s="270"/>
      <c r="BV2429" s="270"/>
      <c r="BW2429" s="270"/>
      <c r="BX2429" s="256"/>
      <c r="BY2429" s="256"/>
      <c r="BZ2429" s="256"/>
      <c r="CA2429" s="267"/>
      <c r="CB2429" s="267"/>
      <c r="CC2429" s="274"/>
      <c r="CD2429" s="267"/>
      <c r="CE2429" s="267"/>
      <c r="CF2429" s="267"/>
      <c r="CG2429" s="267"/>
      <c r="CH2429" s="267"/>
      <c r="CI2429" s="267"/>
      <c r="CJ2429" s="267"/>
      <c r="CK2429" s="267"/>
      <c r="CL2429" s="265"/>
      <c r="CM2429" s="272"/>
      <c r="CN2429" s="264"/>
      <c r="CO2429" s="220"/>
      <c r="CP2429" s="226"/>
      <c r="CQ2429" s="226"/>
      <c r="CR2429" s="226"/>
      <c r="CS2429" s="219"/>
      <c r="CT2429" s="219"/>
      <c r="CU2429" s="219"/>
      <c r="CV2429" s="219"/>
      <c r="CW2429" s="219"/>
      <c r="CX2429" s="219"/>
      <c r="CY2429" s="219"/>
      <c r="CZ2429" s="219"/>
      <c r="DA2429" s="219"/>
      <c r="DB2429" s="219"/>
      <c r="DC2429" s="219"/>
      <c r="DD2429" s="219"/>
      <c r="DE2429" s="219"/>
      <c r="DF2429" s="219"/>
    </row>
    <row r="2430" spans="1:110" s="120" customFormat="1" ht="15" customHeight="1">
      <c r="A2430" s="228"/>
      <c r="B2430" s="248"/>
      <c r="C2430" s="251"/>
      <c r="D2430" s="237"/>
      <c r="E2430" s="237"/>
      <c r="F2430" s="243"/>
      <c r="G2430" s="122">
        <v>3</v>
      </c>
      <c r="H2430" s="84"/>
      <c r="I2430" s="84"/>
      <c r="J2430" s="84"/>
      <c r="K2430" s="84"/>
      <c r="L2430" s="84"/>
      <c r="M2430" s="84"/>
      <c r="N2430" s="84"/>
      <c r="O2430" s="84"/>
      <c r="P2430" s="84"/>
      <c r="Q2430" s="84"/>
      <c r="R2430" s="84"/>
      <c r="S2430" s="84"/>
      <c r="T2430" s="84"/>
      <c r="U2430" s="84"/>
      <c r="V2430" s="84"/>
      <c r="W2430" s="84"/>
      <c r="X2430" s="84"/>
      <c r="Y2430" s="84"/>
      <c r="Z2430" s="84"/>
      <c r="AA2430" s="84"/>
      <c r="AB2430" s="84"/>
      <c r="AC2430" s="80"/>
      <c r="AD2430" s="80"/>
      <c r="AE2430" s="80"/>
      <c r="AF2430" s="80"/>
      <c r="AG2430" s="80"/>
      <c r="AH2430" s="80"/>
      <c r="AI2430" s="80"/>
      <c r="AJ2430" s="80"/>
      <c r="AK2430" s="80"/>
      <c r="AL2430" s="80"/>
      <c r="AM2430" s="240"/>
      <c r="AN2430" s="240"/>
      <c r="AO2430" s="240"/>
      <c r="AP2430" s="240"/>
      <c r="AQ2430" s="240"/>
      <c r="AR2430" s="240"/>
      <c r="AS2430" s="240"/>
      <c r="AT2430" s="256"/>
      <c r="AU2430" s="256"/>
      <c r="AV2430" s="259"/>
      <c r="AW2430" s="259"/>
      <c r="AX2430" s="256"/>
      <c r="AY2430" s="256"/>
      <c r="AZ2430" s="256"/>
      <c r="BA2430" s="256"/>
      <c r="BB2430" s="256"/>
      <c r="BC2430" s="256"/>
      <c r="BD2430" s="256"/>
      <c r="BE2430" s="256"/>
      <c r="BF2430" s="256"/>
      <c r="BG2430" s="256"/>
      <c r="BH2430" s="256"/>
      <c r="BI2430" s="256"/>
      <c r="BJ2430" s="256"/>
      <c r="BK2430" s="256"/>
      <c r="BL2430" s="262"/>
      <c r="BM2430" s="262"/>
      <c r="BN2430" s="262"/>
      <c r="BO2430" s="262"/>
      <c r="BP2430" s="262"/>
      <c r="BQ2430" s="262"/>
      <c r="BR2430" s="270"/>
      <c r="BS2430" s="270"/>
      <c r="BT2430" s="270"/>
      <c r="BU2430" s="270"/>
      <c r="BV2430" s="270"/>
      <c r="BW2430" s="270"/>
      <c r="BX2430" s="256"/>
      <c r="BY2430" s="256"/>
      <c r="BZ2430" s="256"/>
      <c r="CA2430" s="267"/>
      <c r="CB2430" s="267"/>
      <c r="CC2430" s="274"/>
      <c r="CD2430" s="267"/>
      <c r="CE2430" s="267"/>
      <c r="CF2430" s="267"/>
      <c r="CG2430" s="267"/>
      <c r="CH2430" s="267"/>
      <c r="CI2430" s="267"/>
      <c r="CJ2430" s="267"/>
      <c r="CK2430" s="267"/>
      <c r="CL2430" s="265"/>
      <c r="CM2430" s="272"/>
      <c r="CN2430" s="264"/>
      <c r="CO2430" s="220"/>
      <c r="CP2430" s="226"/>
      <c r="CQ2430" s="226"/>
      <c r="CR2430" s="226"/>
      <c r="CS2430" s="219"/>
      <c r="CT2430" s="219"/>
      <c r="CU2430" s="219"/>
      <c r="CV2430" s="219"/>
      <c r="CW2430" s="219"/>
      <c r="CX2430" s="219"/>
      <c r="CY2430" s="219"/>
      <c r="CZ2430" s="219"/>
      <c r="DA2430" s="219"/>
      <c r="DB2430" s="219"/>
      <c r="DC2430" s="219"/>
      <c r="DD2430" s="219"/>
      <c r="DE2430" s="219"/>
      <c r="DF2430" s="219"/>
    </row>
    <row r="2431" spans="1:110" s="120" customFormat="1" ht="15" customHeight="1">
      <c r="A2431" s="228"/>
      <c r="B2431" s="248"/>
      <c r="C2431" s="251"/>
      <c r="D2431" s="237"/>
      <c r="E2431" s="237"/>
      <c r="F2431" s="244"/>
      <c r="G2431" s="123">
        <v>3.9</v>
      </c>
      <c r="H2431" s="85"/>
      <c r="I2431" s="85"/>
      <c r="J2431" s="85"/>
      <c r="K2431" s="85"/>
      <c r="L2431" s="85"/>
      <c r="M2431" s="85"/>
      <c r="N2431" s="85"/>
      <c r="O2431" s="85"/>
      <c r="P2431" s="85"/>
      <c r="Q2431" s="85"/>
      <c r="R2431" s="85"/>
      <c r="S2431" s="85"/>
      <c r="T2431" s="85"/>
      <c r="U2431" s="85"/>
      <c r="V2431" s="85"/>
      <c r="W2431" s="85"/>
      <c r="X2431" s="85"/>
      <c r="Y2431" s="85"/>
      <c r="Z2431" s="85"/>
      <c r="AA2431" s="85"/>
      <c r="AB2431" s="85"/>
      <c r="AC2431" s="81"/>
      <c r="AD2431" s="81"/>
      <c r="AE2431" s="81"/>
      <c r="AF2431" s="81"/>
      <c r="AG2431" s="81"/>
      <c r="AH2431" s="81"/>
      <c r="AI2431" s="81"/>
      <c r="AJ2431" s="81"/>
      <c r="AK2431" s="81"/>
      <c r="AL2431" s="81"/>
      <c r="AM2431" s="240"/>
      <c r="AN2431" s="240"/>
      <c r="AO2431" s="240"/>
      <c r="AP2431" s="240"/>
      <c r="AQ2431" s="240"/>
      <c r="AR2431" s="240"/>
      <c r="AS2431" s="240"/>
      <c r="AT2431" s="256"/>
      <c r="AU2431" s="256"/>
      <c r="AV2431" s="259"/>
      <c r="AW2431" s="259"/>
      <c r="AX2431" s="256"/>
      <c r="AY2431" s="256"/>
      <c r="AZ2431" s="256"/>
      <c r="BA2431" s="256"/>
      <c r="BB2431" s="256"/>
      <c r="BC2431" s="256"/>
      <c r="BD2431" s="256"/>
      <c r="BE2431" s="256"/>
      <c r="BF2431" s="256"/>
      <c r="BG2431" s="256"/>
      <c r="BH2431" s="256"/>
      <c r="BI2431" s="256"/>
      <c r="BJ2431" s="256"/>
      <c r="BK2431" s="256"/>
      <c r="BL2431" s="262"/>
      <c r="BM2431" s="262"/>
      <c r="BN2431" s="262"/>
      <c r="BO2431" s="262"/>
      <c r="BP2431" s="262"/>
      <c r="BQ2431" s="262"/>
      <c r="BR2431" s="270"/>
      <c r="BS2431" s="270"/>
      <c r="BT2431" s="270"/>
      <c r="BU2431" s="270"/>
      <c r="BV2431" s="270"/>
      <c r="BW2431" s="270"/>
      <c r="BX2431" s="256"/>
      <c r="BY2431" s="256"/>
      <c r="BZ2431" s="256"/>
      <c r="CA2431" s="267"/>
      <c r="CB2431" s="267"/>
      <c r="CC2431" s="274"/>
      <c r="CD2431" s="267"/>
      <c r="CE2431" s="267"/>
      <c r="CF2431" s="267"/>
      <c r="CG2431" s="267"/>
      <c r="CH2431" s="267"/>
      <c r="CI2431" s="267"/>
      <c r="CJ2431" s="267"/>
      <c r="CK2431" s="267"/>
      <c r="CL2431" s="265"/>
      <c r="CM2431" s="272"/>
      <c r="CN2431" s="264"/>
      <c r="CO2431" s="220"/>
      <c r="CP2431" s="226"/>
      <c r="CQ2431" s="226"/>
      <c r="CR2431" s="226"/>
      <c r="CS2431" s="219"/>
      <c r="CT2431" s="219"/>
      <c r="CU2431" s="219"/>
      <c r="CV2431" s="219"/>
      <c r="CW2431" s="219"/>
      <c r="CX2431" s="219"/>
      <c r="CY2431" s="219"/>
      <c r="CZ2431" s="219"/>
      <c r="DA2431" s="219"/>
      <c r="DB2431" s="219"/>
      <c r="DC2431" s="219"/>
      <c r="DD2431" s="219"/>
      <c r="DE2431" s="219"/>
      <c r="DF2431" s="219"/>
    </row>
    <row r="2432" spans="1:110" s="120" customFormat="1" ht="15" customHeight="1" thickBot="1">
      <c r="A2432" s="229"/>
      <c r="B2432" s="249"/>
      <c r="C2432" s="252"/>
      <c r="D2432" s="238"/>
      <c r="E2432" s="238"/>
      <c r="F2432" s="245" t="s">
        <v>83</v>
      </c>
      <c r="G2432" s="246"/>
      <c r="H2432" s="82"/>
      <c r="I2432" s="82"/>
      <c r="J2432" s="82"/>
      <c r="K2432" s="82"/>
      <c r="L2432" s="82"/>
      <c r="M2432" s="82"/>
      <c r="N2432" s="82"/>
      <c r="O2432" s="82"/>
      <c r="P2432" s="82"/>
      <c r="Q2432" s="82"/>
      <c r="R2432" s="82"/>
      <c r="S2432" s="82"/>
      <c r="T2432" s="82"/>
      <c r="U2432" s="82"/>
      <c r="V2432" s="82"/>
      <c r="W2432" s="82"/>
      <c r="X2432" s="82"/>
      <c r="Y2432" s="82"/>
      <c r="Z2432" s="82"/>
      <c r="AA2432" s="82"/>
      <c r="AB2432" s="82"/>
      <c r="AC2432" s="35"/>
      <c r="AD2432" s="35"/>
      <c r="AE2432" s="35"/>
      <c r="AF2432" s="35"/>
      <c r="AG2432" s="35"/>
      <c r="AH2432" s="35"/>
      <c r="AI2432" s="35"/>
      <c r="AJ2432" s="35"/>
      <c r="AK2432" s="35"/>
      <c r="AL2432" s="35"/>
      <c r="AM2432" s="241"/>
      <c r="AN2432" s="241"/>
      <c r="AO2432" s="241"/>
      <c r="AP2432" s="241"/>
      <c r="AQ2432" s="241"/>
      <c r="AR2432" s="241"/>
      <c r="AS2432" s="241"/>
      <c r="AT2432" s="257"/>
      <c r="AU2432" s="257"/>
      <c r="AV2432" s="260"/>
      <c r="AW2432" s="260"/>
      <c r="AX2432" s="257"/>
      <c r="AY2432" s="257"/>
      <c r="AZ2432" s="257"/>
      <c r="BA2432" s="257"/>
      <c r="BB2432" s="257"/>
      <c r="BC2432" s="257"/>
      <c r="BD2432" s="257"/>
      <c r="BE2432" s="257"/>
      <c r="BF2432" s="257"/>
      <c r="BG2432" s="257"/>
      <c r="BH2432" s="257"/>
      <c r="BI2432" s="257"/>
      <c r="BJ2432" s="257"/>
      <c r="BK2432" s="257"/>
      <c r="BL2432" s="263"/>
      <c r="BM2432" s="263"/>
      <c r="BN2432" s="263"/>
      <c r="BO2432" s="263"/>
      <c r="BP2432" s="263"/>
      <c r="BQ2432" s="263"/>
      <c r="BR2432" s="271"/>
      <c r="BS2432" s="271"/>
      <c r="BT2432" s="271"/>
      <c r="BU2432" s="271"/>
      <c r="BV2432" s="271"/>
      <c r="BW2432" s="271"/>
      <c r="BX2432" s="257"/>
      <c r="BY2432" s="257"/>
      <c r="BZ2432" s="257"/>
      <c r="CA2432" s="268"/>
      <c r="CB2432" s="268"/>
      <c r="CC2432" s="275"/>
      <c r="CD2432" s="268"/>
      <c r="CE2432" s="268"/>
      <c r="CF2432" s="268"/>
      <c r="CG2432" s="268"/>
      <c r="CH2432" s="268"/>
      <c r="CI2432" s="268"/>
      <c r="CJ2432" s="268"/>
      <c r="CK2432" s="268"/>
      <c r="CL2432" s="265"/>
      <c r="CM2432" s="272"/>
      <c r="CN2432" s="264"/>
      <c r="CO2432" s="220"/>
      <c r="CP2432" s="226"/>
      <c r="CQ2432" s="226"/>
      <c r="CR2432" s="226"/>
      <c r="CS2432" s="219"/>
      <c r="CT2432" s="219"/>
      <c r="CU2432" s="219"/>
      <c r="CV2432" s="219"/>
      <c r="CW2432" s="219"/>
      <c r="CX2432" s="219"/>
      <c r="CY2432" s="219"/>
      <c r="CZ2432" s="219"/>
      <c r="DA2432" s="219"/>
      <c r="DB2432" s="219"/>
      <c r="DC2432" s="219"/>
      <c r="DD2432" s="219"/>
      <c r="DE2432" s="219"/>
      <c r="DF2432" s="219"/>
    </row>
    <row r="2433" spans="1:110" s="120" customFormat="1" ht="15" customHeight="1">
      <c r="A2433" s="227">
        <f>A2417+1</f>
        <v>301</v>
      </c>
      <c r="B2433" s="247" t="s">
        <v>320</v>
      </c>
      <c r="C2433" s="250" t="s">
        <v>321</v>
      </c>
      <c r="D2433" s="236" t="s">
        <v>1433</v>
      </c>
      <c r="E2433" s="236" t="s">
        <v>1324</v>
      </c>
      <c r="F2433" s="253" t="s">
        <v>80</v>
      </c>
      <c r="G2433" s="254"/>
      <c r="H2433" s="82" t="s">
        <v>69</v>
      </c>
      <c r="I2433" s="82"/>
      <c r="J2433" s="82" t="s">
        <v>60</v>
      </c>
      <c r="K2433" s="82" t="s">
        <v>60</v>
      </c>
      <c r="L2433" s="82" t="s">
        <v>60</v>
      </c>
      <c r="M2433" s="82" t="s">
        <v>60</v>
      </c>
      <c r="N2433" s="82" t="s">
        <v>60</v>
      </c>
      <c r="O2433" s="82"/>
      <c r="P2433" s="82" t="s">
        <v>60</v>
      </c>
      <c r="Q2433" s="82" t="s">
        <v>60</v>
      </c>
      <c r="R2433" s="82" t="s">
        <v>60</v>
      </c>
      <c r="S2433" s="82" t="s">
        <v>60</v>
      </c>
      <c r="T2433" s="82" t="s">
        <v>81</v>
      </c>
      <c r="U2433" s="82" t="s">
        <v>73</v>
      </c>
      <c r="V2433" s="82"/>
      <c r="W2433" s="82" t="s">
        <v>73</v>
      </c>
      <c r="X2433" s="82" t="s">
        <v>73</v>
      </c>
      <c r="Y2433" s="82" t="s">
        <v>61</v>
      </c>
      <c r="Z2433" s="82" t="s">
        <v>61</v>
      </c>
      <c r="AA2433" s="82" t="s">
        <v>61</v>
      </c>
      <c r="AB2433" s="82" t="s">
        <v>61</v>
      </c>
      <c r="AC2433" s="82"/>
      <c r="AD2433" s="82" t="s">
        <v>60</v>
      </c>
      <c r="AE2433" s="82" t="s">
        <v>60</v>
      </c>
      <c r="AF2433" s="82" t="s">
        <v>60</v>
      </c>
      <c r="AG2433" s="82" t="s">
        <v>60</v>
      </c>
      <c r="AH2433" s="82" t="s">
        <v>60</v>
      </c>
      <c r="AI2433" s="82" t="s">
        <v>1471</v>
      </c>
      <c r="AJ2433" s="82"/>
      <c r="AK2433" s="82" t="s">
        <v>60</v>
      </c>
      <c r="AL2433" s="82" t="s">
        <v>60</v>
      </c>
      <c r="AM2433" s="239">
        <f>COUNTIF(H2433:AL2433,"PH")+COUNTIF(H2433:AL2433,"PH/L")+COUNTIF(H2433:AL2433,"PM")</f>
        <v>0</v>
      </c>
      <c r="AN2433" s="239">
        <f>COUNTIF(H2433:AL2433,"PD")+COUNTIF(H2433:AL2433,"PDD")+COUNTIF(H2433:AL2433,"P/DS")/2+COUNTIF(H2433:AL2433,"PMD")</f>
        <v>0</v>
      </c>
      <c r="AO2433" s="239">
        <f>COUNTIF(H2433:AL2433,"PN")+COUNTIF(H2433:AL2433,"P/NS")/2+COUNTIF(H2433:AL2433,"PH")+COUNTIF(H2433:AL2433,"PH/F")/2+COUNTIF(H2433:AL2433,"PH/L")/2+COUNTIF(H2433:AL2433,"PM")</f>
        <v>0</v>
      </c>
      <c r="AP2433" s="239">
        <f>COUNTIF(H2433:AL2433,"BH")+COUNTIF(H2433:AL2433,"AL/BL")+COUNTIF(H2433:AL2433,"UL/BL")+COUNTIF(H2433:AL2433,"BM")</f>
        <v>0</v>
      </c>
      <c r="AQ2433" s="239">
        <f>COUNTIF(H2433:AL2433,"DS")+COUNTIF(H2433:AL2433,"AL/DS")/2+COUNTIF(H2433:AL2433,"UL/DS")/2+COUNTIF(H2433:AL2433,"CT")+COUNTIF(H2433:AL2433,"MD")</f>
        <v>17</v>
      </c>
      <c r="AR2433" s="239">
        <f>COUNTIF(H2433:AL2433,"NS")+COUNTIF(H2433:AL2433,"AL/NS")/2+COUNTIF(H2433:AL2433,"UL/NS")/2+COUNTIF(H2433:AL2433,"BH")+COUNTIF(H2433:AL2433,"AL/BF")/2+COUNTIF(H2433:AL2433,"AL/BL")/2+COUNTIF(H2433:AL2433,"UL/BL")/2+COUNTIF(H2433:AL2433,"UL/BF")/2+COUNTIF(H2433:AL2433,"BM")</f>
        <v>4</v>
      </c>
      <c r="AS2433" s="239">
        <f>COUNTIF(H2433:AL2433,"AL")+COUNTIF(H2433:AL2433,"AL/DS")/2+COUNTIF(H2433:AL2433,"AL/NS")/2+COUNTIF(H2433:AL2433,"NH")+COUNTIF(H2433:AL2433,"SL")+COUNTIF(H2433:AL2433,"NHD")+COUNTIF(H2433:AL2433,"B")+COUNTIF(H2433:AL2433,"HL")+COUNTIF(H2433:AL2433,"AL/BF")/2+COUNTIF(H2433:AL2433,"AL/BL")/2</f>
        <v>1.5</v>
      </c>
      <c r="AT2433" s="255">
        <f>COUNTIF(H2433:AL2433,"PD")+COUNTIF(H2433:AL2433,"PN")+COUNTIF(H2433:AL2433,"P/DS")/2+COUNTIF(H2433:AL2433,"P/NS")/2+COUNTIF(H2433:AL2433,"DS")+COUNTIF(H2433:AL2433,"NS")+COUNTIF(H2433:AL2433,"AL")+COUNTIF(H2433:AL2433,"AL/DS")+COUNTIF(H2433:AL2433,"AL/NS")+COUNTIF(H2433:AL2433,"NH")+COUNTIF(H2433:AL2433,"SL")+COUNTIF(H2433:AL2433,"UL/DS")/2+COUNTIF(H2433:AL2433,"UL/NS")/2+COUNTIF(H2433:AL2433,"CT")+COUNTIF(H2433:AL2433,"NHD")+COUNTIF(H2433:AL2433,"PDD")+COUNTIF(H2433:AL2433,"B")+COUNTIF(H2433:AL2433,"HL")+COUNTIF(H2433:AL2433,"PH")+COUNTIF(H2433:AL2433,"BH")+COUNTIF(H2433:AL2433,"AL/BF")+COUNTIF(H2433:AL2433,"AL/BL")+COUNTIF(H2433:AL2433,"UL/BF")/2+COUNTIF(H2433:AL2433,"UL/BL")/2+COUNTIF(H2433:AL2433,"PH/F")/2+COUNTIF(H2433:AL2433,"PH/L")/2+COUNTIF(H2433:AL2433,"MD")+COUNTIF(H2433:AL2433,"PMD")+COUNTIF(H2433:AL2433,"PM")+COUNTIF(H2433:AL2433,"BM")</f>
        <v>22.5</v>
      </c>
      <c r="AU2433" s="255">
        <f>COUNTIF(H2433:AL2433,"P/DS")/2+COUNTIF(H2433:AL2433,"P/NS")/2+COUNTIF(H2433:AL2433,"IL")+COUNTIF(H2433:AL2433,"NL")+COUNTIF(H2433:AL2433,"UL")+COUNTIF(H2433:AL2433,"UL/DS")/2+COUNTIF(H2433:AL2433,"UL/NS")/2+COUNTIF(H2433:AL2433,"KT")+COUNTIF(H2433:AL2433,"UL/BF")/2+COUNTIF(H2433:AL2433,"UL/BL")/2+COUNTIF(H2433:AL2433,"PH/F")/2+COUNTIF(H2433:AL2433,"PH/L")/2+COUNTIF(H2433:AL2433,"NB")</f>
        <v>3.5</v>
      </c>
      <c r="AV2433" s="258">
        <f>COUNTIF(H2433:AL2433,"PN")+COUNTIF(H2433:AL2433,"TVD")+COUNTIF(H2433:AL2433,"PH")+COUNTIF(H2433:AL2433,"PM")+COUNTIF(H2433:AL2433,"PDD")-COUNTIFS(H2433:AL2433,"PN",H2440:AL2440,"&gt;=3")-COUNTIFS(H2433:AL2433,"PM",H2440:AL2440,"&gt;=3")</f>
        <v>0</v>
      </c>
      <c r="AW2433" s="258">
        <f>COUNTIF(H2433:AL2433,"NS")+COUNTIF(H2433:AL2433,"D")+COUNTIF(H2433:AL2433,"BH")+COUNTIF(H2433:AL2433,"NHD")+COUNTIF(H2433:AL2433,"BM")-COUNTIFS(H2433:AL2433,"NS",H2440:AL2440,"&gt;=3")-COUNTIFS(H2433:AL2433,"BH",H2440:AL2440,"&gt;=3")-COUNTIFS(H2433:AL2433,"BM",H2440:AL2440,"&gt;=3")</f>
        <v>4</v>
      </c>
      <c r="AX2433" s="255">
        <f>COUNTIF(H2433:AL2433,"AL")+COUNTIF(H2433:AL2433,"AL/DS")/2+COUNTIF(H2433:AL2433,"AL/NS")/2+COUNTIF(H2433:AL2433,"AL/BF")+COUNTIF(H2433:AL2433,"AL/BL")/2</f>
        <v>0.5</v>
      </c>
      <c r="AY2433" s="255">
        <f>COUNTIF(H2433:AL2433,"SL")</f>
        <v>0</v>
      </c>
      <c r="AZ2433" s="255">
        <f>COUNTIF(H2433:AL2433,"NH")</f>
        <v>1</v>
      </c>
      <c r="BA2433" s="255">
        <f>COUNTIF(H2433:AL2433,"HL")</f>
        <v>0</v>
      </c>
      <c r="BB2433" s="255">
        <f>COUNTIF(G2433:AL2433,"P/DS")/2+COUNTIF(G2433:AL2433,"P/NS")/2+COUNTIF(G2433:AL2433,"UL")+COUNTIF(G2433:AL2433,"UL/DS")/2+COUNTIF(G2433:AL2433,"UL/NS")/2+COUNTIF(G2433:AL2433,"UL/BL")/2+COUNTIF(G2433:AL2433,"UL/BF")/2+COUNTIF(G2433:AL2433,"PH/F")/2+COUNTIF(G2433:AL2433,"PH/L")/2</f>
        <v>0.5</v>
      </c>
      <c r="BC2433" s="255">
        <f>COUNTIF(H2433:AL2433,"NB")</f>
        <v>0</v>
      </c>
      <c r="BD2433" s="255">
        <f>COUNTIF(H2433:AL2433,"NL")</f>
        <v>0</v>
      </c>
      <c r="BE2433" s="255">
        <f>COUNTIF(H2433:AL2433,"IL")</f>
        <v>3</v>
      </c>
      <c r="BF2433" s="255">
        <f>COUNTIF(H2433:AL2433,"KT")</f>
        <v>0</v>
      </c>
      <c r="BG2433" s="255">
        <f>COUNTIF(H2433:AL2433,"L70")</f>
        <v>0</v>
      </c>
      <c r="BH2433" s="255">
        <f>COUNTIF(H2433:AL2433,"MD")</f>
        <v>0</v>
      </c>
      <c r="BI2433" s="255">
        <f>COUNTIF(H2433:AL2433,"PMD")</f>
        <v>0</v>
      </c>
      <c r="BJ2433" s="255">
        <f>COUNTIF(H2433:AL2433,"PM")</f>
        <v>0</v>
      </c>
      <c r="BK2433" s="255">
        <f>COUNTIF(H2433:AL2433,"BM")</f>
        <v>0</v>
      </c>
      <c r="BL2433" s="261">
        <f>SUMIF(H2433:AL2433,"PD",H2434:AL2434)+SUMIF(H2433:AL2433,"PN",H2434:AL2434)+SUMIF(H2433:AL2433,"P/DS",H2434:AL2434)+SUMIF(H2433:AL2433,"PN/F",H2434:AL2434)+SUMIF(H2433:AL2433,"PN/L",H2434:AL2434)+SUMIF(H2433:AL2433,"TV",H2434:AL2434)+SUMIF(H2433:AL2433,"TVD",H2434:AL2434)+SUMIF(H2433:AL2433,"PDD",H2434:AL2434)</f>
        <v>0</v>
      </c>
      <c r="BM2433" s="261">
        <f>SUMIF(H2433:AL2433,"PD",H2435:AL2435)+SUMIF(H2433:AL2433,"PN",H2435:AL2435)+SUMIF(H2433:AL2433,"P/DS",H2435:AL2435)+SUMIF(H2433:AL2433,"PN/F",H2435:AL2435)+SUMIF(H2433:AL2433,"PN/L",H2435:AL2435)+SUMIF(H2433:AL2433,"TV",H2435:AL2435)+SUMIF(H2433:AL2433,"TVD",H2435:AL2435)+SUMIF(H2433:AL2433,"PDD",H2435:AL2435)+SUMIF(H2433:AL2433,"PMD",H2435:AL2435)</f>
        <v>0</v>
      </c>
      <c r="BN2433" s="261">
        <f>SUMIF(H2433:AL2433,"PD",H2436:AL2436)+SUMIF(H2433:AL2433,"PN",H2436:AL2436)+SUMIF(H2433:AL2433,"P/DS",H2436:AL2436)+SUMIF(H2433:AL2433,"PN/F",H2436:AL2436)+SUMIF(H2433:AL2433,"PN/L",H2436:AL2436)+SUMIF(H2433:AL2433,"TV",H2436:AL2436)+SUMIF(H2433:AL2433,"TVD",H2436:AL2436)</f>
        <v>0</v>
      </c>
      <c r="BO2433" s="261">
        <f>SUMIF(H2433:AL2433,"PD",H2437:AL2437)+SUMIF(H2433:AL2433,"PN",H2437:AL2437)+SUMIF(H2433:AL2433,"P/DS",H2437:AL2437)+SUMIF(H2433:AL2433,"PN/F",H2437:AL2437)+SUMIF(H2433:AL2433,"PN/L",H2437:AL2437)+SUMIF(H2433:AL2433,"TV",H2437:AL2437)+SUMIF(H2433:AL2433,"TVD",H2437:AL2437)</f>
        <v>0</v>
      </c>
      <c r="BP2433" s="261">
        <f>SUMIF(H2433:AL2433,"PD",H2438:AL2438)+SUMIF(H2433:AL2433,"PN",H2438:AL2438)+SUMIF(H2433:AL2433,"P/DS",H2438:AL2438)+SUMIF(H2433:AL2433,"PN/F",H2438:AL2438)+SUMIF(H2433:AL2433,"PN/L",H2438:AL2438)+SUMIF(H2433:AL2433,"TV",H2438:AL2438)+SUMIF(H2433:AL2433,"TVD",H2438:AL2438)+SUMIF(H2433:AL2433,"PDD",H2438:AL2438)+SUMIF(H2433:AL2433,"PH",H2438:AL2438)+SUMIF(H2433:AL2433,"PM",H2438:AL2438)</f>
        <v>0</v>
      </c>
      <c r="BQ2433" s="261">
        <f>SUMIF(H2433:AL2433,"PD",H2439:AL2439)+SUMIF(H2433:AL2433,"PN",H2439:AL2439)+SUMIF(H2433:AL2433,"P/DS",H2439:AL2439)+SUMIF(H2433:AL2433,"PN/F",H2439:AL2439)+SUMIF(H2433:AL2433,"PN/L",H2439:AL2439)+SUMIF(H2433:AL2433,"TV",H2439:AL2439)+SUMIF(H2433:AL2433,"TVD",H2439:AL2439)+SUMIF(H2433:AL2433,"PDD",H2439:AL2439)+SUMIF(H2433:AL2433,"PH",H2439:AL2439)+SUMIF(H2433:AL2433,"PM",H2439:AL2439)</f>
        <v>0</v>
      </c>
      <c r="BR2433" s="269">
        <f>SUM(H2434:AL2434)-BL2433</f>
        <v>0</v>
      </c>
      <c r="BS2433" s="269">
        <f>SUM(H2435:AL2435)-BM2433</f>
        <v>0</v>
      </c>
      <c r="BT2433" s="269">
        <f>SUM(H2436:AL2436)-BN2433</f>
        <v>0</v>
      </c>
      <c r="BU2433" s="269">
        <f>SUM(H2437:AL2437)-BO2433</f>
        <v>0</v>
      </c>
      <c r="BV2433" s="269">
        <f>SUM(H2438:AL2438)-BP2433</f>
        <v>0</v>
      </c>
      <c r="BW2433" s="269">
        <f>SUM(H2439:AL2439)-BQ2433</f>
        <v>0</v>
      </c>
      <c r="BX2433" s="255">
        <f>SUMIF(H2433:AL2433,"PD",H2440:AL2440)+SUMIF(H2433:AL2433,"PN",H2440:AL2440)+SUMIF(H2433:AL2433,"P/DS",H2440:AL2440)+SUMIF(H2433:AL2433,"PN/F",H2440:AL2440)+SUMIF(H2433:AL2433,"PN/L",H2440:AL2440)</f>
        <v>0</v>
      </c>
      <c r="BY2433" s="255">
        <f>SUM(H2440:AL2440)-BX2433</f>
        <v>0</v>
      </c>
      <c r="BZ2433" s="255">
        <f t="shared" ref="BZ2433" si="822">+SUM(BL2433:BW2440)</f>
        <v>0</v>
      </c>
      <c r="CA2433" s="266">
        <f>(COUNTIFS(H2433:AL2433,"PD",H2434:AL2434,"&gt;=2"))*0.5-IF(CN2433="VP",COUNTIFS($H$16:$AL$16,"SAT",H2433:AL2433,"PD",H2434:AL2434,"&gt;=2"))*0.5</f>
        <v>0</v>
      </c>
      <c r="CB2433" s="266">
        <f>(COUNTIFS(H2433:AL2433,"PN",H2435:AL2435,"&gt;=0.5",H2434:AL2434,"&gt;=1.5"))*0.5+COUNTIFS(H2433:AL2433,"PDD",H2435:AL2435,"&gt;=0.5",H2434:AL2434,"&gt;=1.5")*0.5</f>
        <v>0</v>
      </c>
      <c r="CC2433" s="273">
        <f>(COUNTIFS(H2433:AL2433,"TV",H2435:AL2435,"&gt;=10"))*0.5+(COUNTIFS(H2433:AL2433,"PMD",H2435:AL2435,"&gt;=2"))*0.5</f>
        <v>0</v>
      </c>
      <c r="CD2433" s="266">
        <f>(COUNTIFS(H2433:AL2433,"TVD",H2437:AL2437,"&gt;=6.5",H2435:AL2435,"&gt;=3.5"))*0.5</f>
        <v>0</v>
      </c>
      <c r="CE2433" s="266">
        <f>(COUNTIFS(H2433:AL2433,"PD",H2438:AL2438,"&gt;=10"))*0.5</f>
        <v>0</v>
      </c>
      <c r="CF2433" s="266">
        <f>(COUNTIFS(H2433:AL2433,"PDD",H2438:AL2438,"&gt;=3.5",H2439:AL2439,"&gt;=6.5")+COUNTIFS(H2433:AL2433,"PH",H2439:AL2439,"&gt;=0.5",H2438:AL2438,"&gt;=1.5")+COUNTIFS(H2433:AL2433,"PM",H2439:AL2439,"&gt;=0.5",H2438:AL2438,"&gt;=1.5"))*0.5</f>
        <v>0</v>
      </c>
      <c r="CG2433" s="266">
        <f>(COUNTIFS(H2433:AL2433,"DS",H2434:AL2434,"&gt;=2")+COUNTIFS(H2433:AL2433,"AL/DS",H2434:AL2434,"&gt;=2"))*0.5-IF(CN2433="VP",COUNTIFS($H$16:$AL$16,"SAT",H2433:AL2433,"DS",H2434:AL2434,"&gt;=2"))*0.5</f>
        <v>0</v>
      </c>
      <c r="CH2433" s="266">
        <f>(COUNTIFS(H2433:AL2433,"NS",H2435:AL2435,"&gt;=0.5",H2434:AL2434,"&gt;=1.5")+COUNTIFS(H2433:AL2433,"AL/NS",H2435:AL2435,"&gt;=0.5",H2434:AL2434,"&gt;=1.5")+COUNTIFS(H2433:AL2433,"NHD",H2435:AL2435,"&gt;=4.5",H2438:AL2438,"&gt;=2",H2434:AL2434,"&gt;=1.5"))*0.5</f>
        <v>0</v>
      </c>
      <c r="CI2433" s="266">
        <f>(COUNTIF(H2435:AL2435,"&gt;=10")+COUNTIFS(H2433:AL2433,"MD",H2435:AL2435,"&gt;=2")-COUNTIFS(H2433:AL2433,"TV",H2435:AL2435,"&gt;=10"))*0.5</f>
        <v>0</v>
      </c>
      <c r="CJ2433" s="266">
        <f>(COUNTIFS(H2433:AL2433,"D",H2437:AL2437,"&gt;=6.5",H2435:AL2435,"&gt;=3.5"))*0.5</f>
        <v>0</v>
      </c>
      <c r="CK2433" s="266">
        <f>(COUNTIF(H2438:AL2438,"&gt;=10")-COUNTIFS(H2433:AL2433,"PD",H2438:AL2438,"&gt;=10"))*0.5</f>
        <v>0</v>
      </c>
      <c r="CL2433" s="265">
        <f>(COUNTIFS(H2433:AL2433,"NHD",H2438:AL2438,"&gt;=3.5",H2439:AL2439,"&gt;=6.5")+COUNTIFS(H2433:AL2433,"BH",H2438:AL2438,"&gt;=1.5",H2439:AL2439,"&gt;=0.5")+COUNTIFS(H2433:AL2433,"BM",H2438:AL2438,"&gt;=1.5",H2439:AL2439,"&gt;=0.5")+COUNTIFS(H2433:AL2433,"D",H2438:AL2438,"&gt;=1.5",H2439:AL2439,"&gt;=0.5"))*0.5</f>
        <v>0</v>
      </c>
      <c r="CM2433" s="272"/>
      <c r="CN2433" s="264" t="s">
        <v>723</v>
      </c>
      <c r="CO2433" s="204">
        <f t="shared" ref="CO2433" si="823">+AM2433+AN2433+AO2433+AP2433+AQ2433+AR2433+AS2433+AU2433+BG2433</f>
        <v>26</v>
      </c>
      <c r="CP2433" s="225">
        <f>+SUM(I2434:I2439)-I2440</f>
        <v>0</v>
      </c>
      <c r="CQ2433" s="225">
        <f>+SUM(J2434:J2439)-J2440</f>
        <v>0</v>
      </c>
      <c r="CR2433" s="225">
        <f>+SUM(K2434:K2439)-K2440</f>
        <v>0</v>
      </c>
      <c r="CS2433" s="205"/>
      <c r="CT2433" s="205"/>
      <c r="CU2433" s="205"/>
      <c r="CV2433" s="205"/>
      <c r="CW2433" s="205"/>
      <c r="CX2433" s="205"/>
      <c r="CY2433" s="205"/>
      <c r="CZ2433" s="205"/>
      <c r="DA2433" s="205"/>
      <c r="DB2433" s="205"/>
      <c r="DC2433" s="205"/>
      <c r="DD2433" s="205"/>
      <c r="DE2433" s="205"/>
      <c r="DF2433" s="205" t="e">
        <f>+SUM(#REF!)</f>
        <v>#REF!</v>
      </c>
    </row>
    <row r="2434" spans="1:110" s="120" customFormat="1" ht="15" customHeight="1">
      <c r="A2434" s="228"/>
      <c r="B2434" s="248"/>
      <c r="C2434" s="251"/>
      <c r="D2434" s="237"/>
      <c r="E2434" s="237"/>
      <c r="F2434" s="242" t="s">
        <v>82</v>
      </c>
      <c r="G2434" s="121">
        <v>1.5</v>
      </c>
      <c r="H2434" s="83"/>
      <c r="I2434" s="83"/>
      <c r="J2434" s="83"/>
      <c r="K2434" s="83"/>
      <c r="L2434" s="83"/>
      <c r="M2434" s="83"/>
      <c r="N2434" s="83"/>
      <c r="O2434" s="83"/>
      <c r="P2434" s="83"/>
      <c r="Q2434" s="83"/>
      <c r="R2434" s="83"/>
      <c r="S2434" s="83"/>
      <c r="T2434" s="83"/>
      <c r="U2434" s="83"/>
      <c r="V2434" s="83"/>
      <c r="W2434" s="83"/>
      <c r="X2434" s="83"/>
      <c r="Y2434" s="83"/>
      <c r="Z2434" s="83"/>
      <c r="AA2434" s="83"/>
      <c r="AB2434" s="83"/>
      <c r="AC2434" s="79"/>
      <c r="AD2434" s="79"/>
      <c r="AE2434" s="79"/>
      <c r="AF2434" s="79"/>
      <c r="AG2434" s="79"/>
      <c r="AH2434" s="79"/>
      <c r="AI2434" s="79"/>
      <c r="AJ2434" s="79"/>
      <c r="AK2434" s="79"/>
      <c r="AL2434" s="79"/>
      <c r="AM2434" s="240"/>
      <c r="AN2434" s="240"/>
      <c r="AO2434" s="240"/>
      <c r="AP2434" s="240"/>
      <c r="AQ2434" s="240"/>
      <c r="AR2434" s="240"/>
      <c r="AS2434" s="240"/>
      <c r="AT2434" s="256"/>
      <c r="AU2434" s="256"/>
      <c r="AV2434" s="259"/>
      <c r="AW2434" s="259"/>
      <c r="AX2434" s="256"/>
      <c r="AY2434" s="256"/>
      <c r="AZ2434" s="256"/>
      <c r="BA2434" s="256"/>
      <c r="BB2434" s="256"/>
      <c r="BC2434" s="256"/>
      <c r="BD2434" s="256"/>
      <c r="BE2434" s="256"/>
      <c r="BF2434" s="256"/>
      <c r="BG2434" s="256"/>
      <c r="BH2434" s="256"/>
      <c r="BI2434" s="256"/>
      <c r="BJ2434" s="256"/>
      <c r="BK2434" s="256"/>
      <c r="BL2434" s="262"/>
      <c r="BM2434" s="262"/>
      <c r="BN2434" s="262"/>
      <c r="BO2434" s="262"/>
      <c r="BP2434" s="262"/>
      <c r="BQ2434" s="262"/>
      <c r="BR2434" s="270"/>
      <c r="BS2434" s="270"/>
      <c r="BT2434" s="270"/>
      <c r="BU2434" s="270"/>
      <c r="BV2434" s="270"/>
      <c r="BW2434" s="270"/>
      <c r="BX2434" s="256"/>
      <c r="BY2434" s="256"/>
      <c r="BZ2434" s="256"/>
      <c r="CA2434" s="267"/>
      <c r="CB2434" s="267"/>
      <c r="CC2434" s="274"/>
      <c r="CD2434" s="267"/>
      <c r="CE2434" s="267"/>
      <c r="CF2434" s="267"/>
      <c r="CG2434" s="267"/>
      <c r="CH2434" s="267"/>
      <c r="CI2434" s="267"/>
      <c r="CJ2434" s="267"/>
      <c r="CK2434" s="267"/>
      <c r="CL2434" s="265"/>
      <c r="CM2434" s="272"/>
      <c r="CN2434" s="264"/>
      <c r="CO2434" s="204"/>
      <c r="CP2434" s="226"/>
      <c r="CQ2434" s="226"/>
      <c r="CR2434" s="226"/>
      <c r="CS2434" s="205"/>
      <c r="CT2434" s="205"/>
      <c r="CU2434" s="205"/>
      <c r="CV2434" s="205"/>
      <c r="CW2434" s="205"/>
      <c r="CX2434" s="205"/>
      <c r="CY2434" s="205"/>
      <c r="CZ2434" s="205"/>
      <c r="DA2434" s="205"/>
      <c r="DB2434" s="205"/>
      <c r="DC2434" s="205"/>
      <c r="DD2434" s="205"/>
      <c r="DE2434" s="205"/>
      <c r="DF2434" s="205"/>
    </row>
    <row r="2435" spans="1:110" s="120" customFormat="1" ht="15" customHeight="1">
      <c r="A2435" s="228"/>
      <c r="B2435" s="248"/>
      <c r="C2435" s="251"/>
      <c r="D2435" s="237"/>
      <c r="E2435" s="237"/>
      <c r="F2435" s="243"/>
      <c r="G2435" s="122">
        <v>2</v>
      </c>
      <c r="H2435" s="84"/>
      <c r="I2435" s="84"/>
      <c r="J2435" s="84"/>
      <c r="K2435" s="84"/>
      <c r="L2435" s="84"/>
      <c r="M2435" s="84"/>
      <c r="N2435" s="84"/>
      <c r="O2435" s="84"/>
      <c r="P2435" s="84"/>
      <c r="Q2435" s="84"/>
      <c r="R2435" s="84"/>
      <c r="S2435" s="84"/>
      <c r="T2435" s="84"/>
      <c r="U2435" s="84"/>
      <c r="V2435" s="84"/>
      <c r="W2435" s="84"/>
      <c r="X2435" s="84"/>
      <c r="Y2435" s="84"/>
      <c r="Z2435" s="84"/>
      <c r="AA2435" s="84"/>
      <c r="AB2435" s="84"/>
      <c r="AC2435" s="80"/>
      <c r="AD2435" s="80"/>
      <c r="AE2435" s="80"/>
      <c r="AF2435" s="80"/>
      <c r="AG2435" s="80"/>
      <c r="AH2435" s="80"/>
      <c r="AI2435" s="80"/>
      <c r="AJ2435" s="80"/>
      <c r="AK2435" s="80"/>
      <c r="AL2435" s="80"/>
      <c r="AM2435" s="240"/>
      <c r="AN2435" s="240"/>
      <c r="AO2435" s="240"/>
      <c r="AP2435" s="240"/>
      <c r="AQ2435" s="240"/>
      <c r="AR2435" s="240"/>
      <c r="AS2435" s="240"/>
      <c r="AT2435" s="256"/>
      <c r="AU2435" s="256"/>
      <c r="AV2435" s="259"/>
      <c r="AW2435" s="259"/>
      <c r="AX2435" s="256"/>
      <c r="AY2435" s="256"/>
      <c r="AZ2435" s="256"/>
      <c r="BA2435" s="256"/>
      <c r="BB2435" s="256"/>
      <c r="BC2435" s="256"/>
      <c r="BD2435" s="256"/>
      <c r="BE2435" s="256"/>
      <c r="BF2435" s="256"/>
      <c r="BG2435" s="256"/>
      <c r="BH2435" s="256"/>
      <c r="BI2435" s="256"/>
      <c r="BJ2435" s="256"/>
      <c r="BK2435" s="256"/>
      <c r="BL2435" s="262"/>
      <c r="BM2435" s="262"/>
      <c r="BN2435" s="262"/>
      <c r="BO2435" s="262"/>
      <c r="BP2435" s="262"/>
      <c r="BQ2435" s="262"/>
      <c r="BR2435" s="270"/>
      <c r="BS2435" s="270"/>
      <c r="BT2435" s="270"/>
      <c r="BU2435" s="270"/>
      <c r="BV2435" s="270"/>
      <c r="BW2435" s="270"/>
      <c r="BX2435" s="256"/>
      <c r="BY2435" s="256"/>
      <c r="BZ2435" s="256"/>
      <c r="CA2435" s="267"/>
      <c r="CB2435" s="267"/>
      <c r="CC2435" s="274"/>
      <c r="CD2435" s="267"/>
      <c r="CE2435" s="267"/>
      <c r="CF2435" s="267"/>
      <c r="CG2435" s="267"/>
      <c r="CH2435" s="267"/>
      <c r="CI2435" s="267"/>
      <c r="CJ2435" s="267"/>
      <c r="CK2435" s="267"/>
      <c r="CL2435" s="265"/>
      <c r="CM2435" s="272"/>
      <c r="CN2435" s="264"/>
      <c r="CO2435" s="204"/>
      <c r="CP2435" s="226"/>
      <c r="CQ2435" s="226"/>
      <c r="CR2435" s="226"/>
      <c r="CS2435" s="205"/>
      <c r="CT2435" s="205"/>
      <c r="CU2435" s="205"/>
      <c r="CV2435" s="205"/>
      <c r="CW2435" s="205"/>
      <c r="CX2435" s="205"/>
      <c r="CY2435" s="205"/>
      <c r="CZ2435" s="205"/>
      <c r="DA2435" s="205"/>
      <c r="DB2435" s="205"/>
      <c r="DC2435" s="205"/>
      <c r="DD2435" s="205"/>
      <c r="DE2435" s="205"/>
      <c r="DF2435" s="205"/>
    </row>
    <row r="2436" spans="1:110" s="120" customFormat="1" ht="15" customHeight="1">
      <c r="A2436" s="228"/>
      <c r="B2436" s="248"/>
      <c r="C2436" s="251"/>
      <c r="D2436" s="237"/>
      <c r="E2436" s="237"/>
      <c r="F2436" s="243"/>
      <c r="G2436" s="122">
        <v>2.1</v>
      </c>
      <c r="H2436" s="84"/>
      <c r="I2436" s="84"/>
      <c r="J2436" s="84"/>
      <c r="K2436" s="84"/>
      <c r="L2436" s="84"/>
      <c r="M2436" s="84"/>
      <c r="N2436" s="84"/>
      <c r="O2436" s="84"/>
      <c r="P2436" s="84"/>
      <c r="Q2436" s="84"/>
      <c r="R2436" s="84"/>
      <c r="S2436" s="84"/>
      <c r="T2436" s="84"/>
      <c r="U2436" s="84"/>
      <c r="V2436" s="84"/>
      <c r="W2436" s="84"/>
      <c r="X2436" s="84"/>
      <c r="Y2436" s="84"/>
      <c r="Z2436" s="84"/>
      <c r="AA2436" s="84"/>
      <c r="AB2436" s="84"/>
      <c r="AC2436" s="80"/>
      <c r="AD2436" s="80"/>
      <c r="AE2436" s="80"/>
      <c r="AF2436" s="80"/>
      <c r="AG2436" s="80"/>
      <c r="AH2436" s="80"/>
      <c r="AI2436" s="80"/>
      <c r="AJ2436" s="80"/>
      <c r="AK2436" s="80"/>
      <c r="AL2436" s="80"/>
      <c r="AM2436" s="240"/>
      <c r="AN2436" s="240"/>
      <c r="AO2436" s="240"/>
      <c r="AP2436" s="240"/>
      <c r="AQ2436" s="240"/>
      <c r="AR2436" s="240"/>
      <c r="AS2436" s="240"/>
      <c r="AT2436" s="256"/>
      <c r="AU2436" s="256"/>
      <c r="AV2436" s="259"/>
      <c r="AW2436" s="259"/>
      <c r="AX2436" s="256"/>
      <c r="AY2436" s="256"/>
      <c r="AZ2436" s="256"/>
      <c r="BA2436" s="256"/>
      <c r="BB2436" s="256"/>
      <c r="BC2436" s="256"/>
      <c r="BD2436" s="256"/>
      <c r="BE2436" s="256"/>
      <c r="BF2436" s="256"/>
      <c r="BG2436" s="256"/>
      <c r="BH2436" s="256"/>
      <c r="BI2436" s="256"/>
      <c r="BJ2436" s="256"/>
      <c r="BK2436" s="256"/>
      <c r="BL2436" s="262"/>
      <c r="BM2436" s="262"/>
      <c r="BN2436" s="262"/>
      <c r="BO2436" s="262"/>
      <c r="BP2436" s="262"/>
      <c r="BQ2436" s="262"/>
      <c r="BR2436" s="270"/>
      <c r="BS2436" s="270"/>
      <c r="BT2436" s="270"/>
      <c r="BU2436" s="270"/>
      <c r="BV2436" s="270"/>
      <c r="BW2436" s="270"/>
      <c r="BX2436" s="256"/>
      <c r="BY2436" s="256"/>
      <c r="BZ2436" s="256"/>
      <c r="CA2436" s="267"/>
      <c r="CB2436" s="267"/>
      <c r="CC2436" s="274"/>
      <c r="CD2436" s="267"/>
      <c r="CE2436" s="267"/>
      <c r="CF2436" s="267"/>
      <c r="CG2436" s="267"/>
      <c r="CH2436" s="267"/>
      <c r="CI2436" s="267"/>
      <c r="CJ2436" s="267"/>
      <c r="CK2436" s="267"/>
      <c r="CL2436" s="265"/>
      <c r="CM2436" s="272"/>
      <c r="CN2436" s="264"/>
      <c r="CO2436" s="204"/>
      <c r="CP2436" s="226"/>
      <c r="CQ2436" s="226"/>
      <c r="CR2436" s="226"/>
      <c r="CS2436" s="205"/>
      <c r="CT2436" s="205"/>
      <c r="CU2436" s="205"/>
      <c r="CV2436" s="205"/>
      <c r="CW2436" s="205"/>
      <c r="CX2436" s="205"/>
      <c r="CY2436" s="205"/>
      <c r="CZ2436" s="205"/>
      <c r="DA2436" s="205"/>
      <c r="DB2436" s="205"/>
      <c r="DC2436" s="205"/>
      <c r="DD2436" s="205"/>
      <c r="DE2436" s="205"/>
      <c r="DF2436" s="205"/>
    </row>
    <row r="2437" spans="1:110" s="120" customFormat="1" ht="15" customHeight="1">
      <c r="A2437" s="228"/>
      <c r="B2437" s="248"/>
      <c r="C2437" s="251"/>
      <c r="D2437" s="237"/>
      <c r="E2437" s="237"/>
      <c r="F2437" s="243"/>
      <c r="G2437" s="122">
        <v>2.7</v>
      </c>
      <c r="H2437" s="84"/>
      <c r="I2437" s="84"/>
      <c r="J2437" s="84"/>
      <c r="K2437" s="84"/>
      <c r="L2437" s="84"/>
      <c r="M2437" s="84"/>
      <c r="N2437" s="84"/>
      <c r="O2437" s="84"/>
      <c r="P2437" s="84"/>
      <c r="Q2437" s="84"/>
      <c r="R2437" s="84"/>
      <c r="S2437" s="84"/>
      <c r="T2437" s="84"/>
      <c r="U2437" s="84"/>
      <c r="V2437" s="84"/>
      <c r="W2437" s="84"/>
      <c r="X2437" s="84"/>
      <c r="Y2437" s="84"/>
      <c r="Z2437" s="84"/>
      <c r="AA2437" s="84"/>
      <c r="AB2437" s="84"/>
      <c r="AC2437" s="80"/>
      <c r="AD2437" s="80"/>
      <c r="AE2437" s="80"/>
      <c r="AF2437" s="80"/>
      <c r="AG2437" s="80"/>
      <c r="AH2437" s="80"/>
      <c r="AI2437" s="80"/>
      <c r="AJ2437" s="80"/>
      <c r="AK2437" s="80"/>
      <c r="AL2437" s="80"/>
      <c r="AM2437" s="240"/>
      <c r="AN2437" s="240"/>
      <c r="AO2437" s="240"/>
      <c r="AP2437" s="240"/>
      <c r="AQ2437" s="240"/>
      <c r="AR2437" s="240"/>
      <c r="AS2437" s="240"/>
      <c r="AT2437" s="256"/>
      <c r="AU2437" s="256"/>
      <c r="AV2437" s="259"/>
      <c r="AW2437" s="259"/>
      <c r="AX2437" s="256"/>
      <c r="AY2437" s="256"/>
      <c r="AZ2437" s="256"/>
      <c r="BA2437" s="256"/>
      <c r="BB2437" s="256"/>
      <c r="BC2437" s="256"/>
      <c r="BD2437" s="256"/>
      <c r="BE2437" s="256"/>
      <c r="BF2437" s="256"/>
      <c r="BG2437" s="256"/>
      <c r="BH2437" s="256"/>
      <c r="BI2437" s="256"/>
      <c r="BJ2437" s="256"/>
      <c r="BK2437" s="256"/>
      <c r="BL2437" s="262"/>
      <c r="BM2437" s="262"/>
      <c r="BN2437" s="262"/>
      <c r="BO2437" s="262"/>
      <c r="BP2437" s="262"/>
      <c r="BQ2437" s="262"/>
      <c r="BR2437" s="270"/>
      <c r="BS2437" s="270"/>
      <c r="BT2437" s="270"/>
      <c r="BU2437" s="270"/>
      <c r="BV2437" s="270"/>
      <c r="BW2437" s="270"/>
      <c r="BX2437" s="256"/>
      <c r="BY2437" s="256"/>
      <c r="BZ2437" s="256"/>
      <c r="CA2437" s="267"/>
      <c r="CB2437" s="267"/>
      <c r="CC2437" s="274"/>
      <c r="CD2437" s="267"/>
      <c r="CE2437" s="267"/>
      <c r="CF2437" s="267"/>
      <c r="CG2437" s="267"/>
      <c r="CH2437" s="267"/>
      <c r="CI2437" s="267"/>
      <c r="CJ2437" s="267"/>
      <c r="CK2437" s="267"/>
      <c r="CL2437" s="265"/>
      <c r="CM2437" s="272"/>
      <c r="CN2437" s="264"/>
      <c r="CO2437" s="204"/>
      <c r="CP2437" s="226"/>
      <c r="CQ2437" s="226"/>
      <c r="CR2437" s="226"/>
      <c r="CS2437" s="205"/>
      <c r="CT2437" s="205"/>
      <c r="CU2437" s="205"/>
      <c r="CV2437" s="205"/>
      <c r="CW2437" s="205"/>
      <c r="CX2437" s="205"/>
      <c r="CY2437" s="205"/>
      <c r="CZ2437" s="205"/>
      <c r="DA2437" s="205"/>
      <c r="DB2437" s="205"/>
      <c r="DC2437" s="205"/>
      <c r="DD2437" s="205"/>
      <c r="DE2437" s="205"/>
      <c r="DF2437" s="205"/>
    </row>
    <row r="2438" spans="1:110" s="120" customFormat="1" ht="15" customHeight="1">
      <c r="A2438" s="228"/>
      <c r="B2438" s="248"/>
      <c r="C2438" s="251"/>
      <c r="D2438" s="237"/>
      <c r="E2438" s="237"/>
      <c r="F2438" s="243"/>
      <c r="G2438" s="122">
        <v>3</v>
      </c>
      <c r="H2438" s="84"/>
      <c r="I2438" s="84"/>
      <c r="J2438" s="84"/>
      <c r="K2438" s="84"/>
      <c r="L2438" s="84"/>
      <c r="M2438" s="84"/>
      <c r="N2438" s="84"/>
      <c r="O2438" s="84"/>
      <c r="P2438" s="84"/>
      <c r="Q2438" s="84"/>
      <c r="R2438" s="84"/>
      <c r="S2438" s="84"/>
      <c r="T2438" s="84"/>
      <c r="U2438" s="84"/>
      <c r="V2438" s="84"/>
      <c r="W2438" s="84"/>
      <c r="X2438" s="84"/>
      <c r="Y2438" s="84"/>
      <c r="Z2438" s="84"/>
      <c r="AA2438" s="84"/>
      <c r="AB2438" s="84"/>
      <c r="AC2438" s="80"/>
      <c r="AD2438" s="80"/>
      <c r="AE2438" s="80"/>
      <c r="AF2438" s="80"/>
      <c r="AG2438" s="80"/>
      <c r="AH2438" s="80"/>
      <c r="AI2438" s="80"/>
      <c r="AJ2438" s="80"/>
      <c r="AK2438" s="80"/>
      <c r="AL2438" s="80"/>
      <c r="AM2438" s="240"/>
      <c r="AN2438" s="240"/>
      <c r="AO2438" s="240"/>
      <c r="AP2438" s="240"/>
      <c r="AQ2438" s="240"/>
      <c r="AR2438" s="240"/>
      <c r="AS2438" s="240"/>
      <c r="AT2438" s="256"/>
      <c r="AU2438" s="256"/>
      <c r="AV2438" s="259"/>
      <c r="AW2438" s="259"/>
      <c r="AX2438" s="256"/>
      <c r="AY2438" s="256"/>
      <c r="AZ2438" s="256"/>
      <c r="BA2438" s="256"/>
      <c r="BB2438" s="256"/>
      <c r="BC2438" s="256"/>
      <c r="BD2438" s="256"/>
      <c r="BE2438" s="256"/>
      <c r="BF2438" s="256"/>
      <c r="BG2438" s="256"/>
      <c r="BH2438" s="256"/>
      <c r="BI2438" s="256"/>
      <c r="BJ2438" s="256"/>
      <c r="BK2438" s="256"/>
      <c r="BL2438" s="262"/>
      <c r="BM2438" s="262"/>
      <c r="BN2438" s="262"/>
      <c r="BO2438" s="262"/>
      <c r="BP2438" s="262"/>
      <c r="BQ2438" s="262"/>
      <c r="BR2438" s="270"/>
      <c r="BS2438" s="270"/>
      <c r="BT2438" s="270"/>
      <c r="BU2438" s="270"/>
      <c r="BV2438" s="270"/>
      <c r="BW2438" s="270"/>
      <c r="BX2438" s="256"/>
      <c r="BY2438" s="256"/>
      <c r="BZ2438" s="256"/>
      <c r="CA2438" s="267"/>
      <c r="CB2438" s="267"/>
      <c r="CC2438" s="274"/>
      <c r="CD2438" s="267"/>
      <c r="CE2438" s="267"/>
      <c r="CF2438" s="267"/>
      <c r="CG2438" s="267"/>
      <c r="CH2438" s="267"/>
      <c r="CI2438" s="267"/>
      <c r="CJ2438" s="267"/>
      <c r="CK2438" s="267"/>
      <c r="CL2438" s="265"/>
      <c r="CM2438" s="272"/>
      <c r="CN2438" s="264"/>
      <c r="CO2438" s="204"/>
      <c r="CP2438" s="226"/>
      <c r="CQ2438" s="226"/>
      <c r="CR2438" s="226"/>
      <c r="CS2438" s="205"/>
      <c r="CT2438" s="205"/>
      <c r="CU2438" s="205"/>
      <c r="CV2438" s="205"/>
      <c r="CW2438" s="205"/>
      <c r="CX2438" s="205"/>
      <c r="CY2438" s="205"/>
      <c r="CZ2438" s="205"/>
      <c r="DA2438" s="205"/>
      <c r="DB2438" s="205"/>
      <c r="DC2438" s="205"/>
      <c r="DD2438" s="205"/>
      <c r="DE2438" s="205"/>
      <c r="DF2438" s="205"/>
    </row>
    <row r="2439" spans="1:110" s="120" customFormat="1" ht="15" customHeight="1">
      <c r="A2439" s="228"/>
      <c r="B2439" s="248"/>
      <c r="C2439" s="251"/>
      <c r="D2439" s="237"/>
      <c r="E2439" s="237"/>
      <c r="F2439" s="244"/>
      <c r="G2439" s="123">
        <v>3.9</v>
      </c>
      <c r="H2439" s="85"/>
      <c r="I2439" s="85"/>
      <c r="J2439" s="85"/>
      <c r="K2439" s="85"/>
      <c r="L2439" s="85"/>
      <c r="M2439" s="85"/>
      <c r="N2439" s="85"/>
      <c r="O2439" s="85"/>
      <c r="P2439" s="85"/>
      <c r="Q2439" s="85"/>
      <c r="R2439" s="85"/>
      <c r="S2439" s="85"/>
      <c r="T2439" s="85"/>
      <c r="U2439" s="85"/>
      <c r="V2439" s="85"/>
      <c r="W2439" s="85"/>
      <c r="X2439" s="85"/>
      <c r="Y2439" s="85"/>
      <c r="Z2439" s="85"/>
      <c r="AA2439" s="85"/>
      <c r="AB2439" s="85"/>
      <c r="AC2439" s="81"/>
      <c r="AD2439" s="81"/>
      <c r="AE2439" s="81"/>
      <c r="AF2439" s="81"/>
      <c r="AG2439" s="81"/>
      <c r="AH2439" s="81"/>
      <c r="AI2439" s="81"/>
      <c r="AJ2439" s="81"/>
      <c r="AK2439" s="81"/>
      <c r="AL2439" s="81"/>
      <c r="AM2439" s="240"/>
      <c r="AN2439" s="240"/>
      <c r="AO2439" s="240"/>
      <c r="AP2439" s="240"/>
      <c r="AQ2439" s="240"/>
      <c r="AR2439" s="240"/>
      <c r="AS2439" s="240"/>
      <c r="AT2439" s="256"/>
      <c r="AU2439" s="256"/>
      <c r="AV2439" s="259"/>
      <c r="AW2439" s="259"/>
      <c r="AX2439" s="256"/>
      <c r="AY2439" s="256"/>
      <c r="AZ2439" s="256"/>
      <c r="BA2439" s="256"/>
      <c r="BB2439" s="256"/>
      <c r="BC2439" s="256"/>
      <c r="BD2439" s="256"/>
      <c r="BE2439" s="256"/>
      <c r="BF2439" s="256"/>
      <c r="BG2439" s="256"/>
      <c r="BH2439" s="256"/>
      <c r="BI2439" s="256"/>
      <c r="BJ2439" s="256"/>
      <c r="BK2439" s="256"/>
      <c r="BL2439" s="262"/>
      <c r="BM2439" s="262"/>
      <c r="BN2439" s="262"/>
      <c r="BO2439" s="262"/>
      <c r="BP2439" s="262"/>
      <c r="BQ2439" s="262"/>
      <c r="BR2439" s="270"/>
      <c r="BS2439" s="270"/>
      <c r="BT2439" s="270"/>
      <c r="BU2439" s="270"/>
      <c r="BV2439" s="270"/>
      <c r="BW2439" s="270"/>
      <c r="BX2439" s="256"/>
      <c r="BY2439" s="256"/>
      <c r="BZ2439" s="256"/>
      <c r="CA2439" s="267"/>
      <c r="CB2439" s="267"/>
      <c r="CC2439" s="274"/>
      <c r="CD2439" s="267"/>
      <c r="CE2439" s="267"/>
      <c r="CF2439" s="267"/>
      <c r="CG2439" s="267"/>
      <c r="CH2439" s="267"/>
      <c r="CI2439" s="267"/>
      <c r="CJ2439" s="267"/>
      <c r="CK2439" s="267"/>
      <c r="CL2439" s="265"/>
      <c r="CM2439" s="272"/>
      <c r="CN2439" s="264"/>
      <c r="CO2439" s="204"/>
      <c r="CP2439" s="226"/>
      <c r="CQ2439" s="226"/>
      <c r="CR2439" s="226"/>
      <c r="CS2439" s="205"/>
      <c r="CT2439" s="205"/>
      <c r="CU2439" s="205"/>
      <c r="CV2439" s="205"/>
      <c r="CW2439" s="205"/>
      <c r="CX2439" s="205"/>
      <c r="CY2439" s="205"/>
      <c r="CZ2439" s="205"/>
      <c r="DA2439" s="205"/>
      <c r="DB2439" s="205"/>
      <c r="DC2439" s="205"/>
      <c r="DD2439" s="205"/>
      <c r="DE2439" s="205"/>
      <c r="DF2439" s="205"/>
    </row>
    <row r="2440" spans="1:110" s="120" customFormat="1" ht="15" customHeight="1" thickBot="1">
      <c r="A2440" s="229"/>
      <c r="B2440" s="249"/>
      <c r="C2440" s="252"/>
      <c r="D2440" s="238"/>
      <c r="E2440" s="238"/>
      <c r="F2440" s="245" t="s">
        <v>83</v>
      </c>
      <c r="G2440" s="246"/>
      <c r="H2440" s="82"/>
      <c r="I2440" s="82"/>
      <c r="J2440" s="82"/>
      <c r="K2440" s="82"/>
      <c r="L2440" s="82"/>
      <c r="M2440" s="82"/>
      <c r="N2440" s="82"/>
      <c r="O2440" s="82"/>
      <c r="P2440" s="82"/>
      <c r="Q2440" s="82"/>
      <c r="R2440" s="82"/>
      <c r="S2440" s="82"/>
      <c r="T2440" s="82"/>
      <c r="U2440" s="82"/>
      <c r="V2440" s="82"/>
      <c r="W2440" s="82"/>
      <c r="X2440" s="82"/>
      <c r="Y2440" s="82"/>
      <c r="Z2440" s="82"/>
      <c r="AA2440" s="82"/>
      <c r="AB2440" s="82"/>
      <c r="AC2440" s="35"/>
      <c r="AD2440" s="35"/>
      <c r="AE2440" s="35"/>
      <c r="AF2440" s="35"/>
      <c r="AG2440" s="35"/>
      <c r="AH2440" s="35"/>
      <c r="AI2440" s="35"/>
      <c r="AJ2440" s="35"/>
      <c r="AK2440" s="35"/>
      <c r="AL2440" s="35"/>
      <c r="AM2440" s="241"/>
      <c r="AN2440" s="241"/>
      <c r="AO2440" s="241"/>
      <c r="AP2440" s="241"/>
      <c r="AQ2440" s="241"/>
      <c r="AR2440" s="241"/>
      <c r="AS2440" s="241"/>
      <c r="AT2440" s="257"/>
      <c r="AU2440" s="257"/>
      <c r="AV2440" s="260"/>
      <c r="AW2440" s="260"/>
      <c r="AX2440" s="257"/>
      <c r="AY2440" s="257"/>
      <c r="AZ2440" s="257"/>
      <c r="BA2440" s="257"/>
      <c r="BB2440" s="257"/>
      <c r="BC2440" s="257"/>
      <c r="BD2440" s="257"/>
      <c r="BE2440" s="257"/>
      <c r="BF2440" s="257"/>
      <c r="BG2440" s="257"/>
      <c r="BH2440" s="257"/>
      <c r="BI2440" s="257"/>
      <c r="BJ2440" s="257"/>
      <c r="BK2440" s="257"/>
      <c r="BL2440" s="263"/>
      <c r="BM2440" s="263"/>
      <c r="BN2440" s="263"/>
      <c r="BO2440" s="263"/>
      <c r="BP2440" s="263"/>
      <c r="BQ2440" s="263"/>
      <c r="BR2440" s="271"/>
      <c r="BS2440" s="271"/>
      <c r="BT2440" s="271"/>
      <c r="BU2440" s="271"/>
      <c r="BV2440" s="271"/>
      <c r="BW2440" s="271"/>
      <c r="BX2440" s="257"/>
      <c r="BY2440" s="257"/>
      <c r="BZ2440" s="257"/>
      <c r="CA2440" s="268"/>
      <c r="CB2440" s="268"/>
      <c r="CC2440" s="275"/>
      <c r="CD2440" s="268"/>
      <c r="CE2440" s="268"/>
      <c r="CF2440" s="268"/>
      <c r="CG2440" s="268"/>
      <c r="CH2440" s="268"/>
      <c r="CI2440" s="268"/>
      <c r="CJ2440" s="268"/>
      <c r="CK2440" s="268"/>
      <c r="CL2440" s="265"/>
      <c r="CM2440" s="272"/>
      <c r="CN2440" s="264"/>
      <c r="CO2440" s="204"/>
      <c r="CP2440" s="226"/>
      <c r="CQ2440" s="226"/>
      <c r="CR2440" s="226"/>
      <c r="CS2440" s="205"/>
      <c r="CT2440" s="205"/>
      <c r="CU2440" s="205"/>
      <c r="CV2440" s="205"/>
      <c r="CW2440" s="205"/>
      <c r="CX2440" s="205"/>
      <c r="CY2440" s="205"/>
      <c r="CZ2440" s="205"/>
      <c r="DA2440" s="205"/>
      <c r="DB2440" s="205"/>
      <c r="DC2440" s="205"/>
      <c r="DD2440" s="205"/>
      <c r="DE2440" s="205"/>
      <c r="DF2440" s="205"/>
    </row>
    <row r="2441" spans="1:110" s="70" customFormat="1" ht="15" customHeight="1">
      <c r="A2441" s="227">
        <f t="shared" si="815"/>
        <v>302</v>
      </c>
      <c r="B2441" s="247" t="s">
        <v>322</v>
      </c>
      <c r="C2441" s="250" t="s">
        <v>323</v>
      </c>
      <c r="D2441" s="236">
        <v>42961</v>
      </c>
      <c r="E2441" s="236" t="s">
        <v>573</v>
      </c>
      <c r="F2441" s="253" t="s">
        <v>80</v>
      </c>
      <c r="G2441" s="254"/>
      <c r="H2441" s="82" t="s">
        <v>69</v>
      </c>
      <c r="I2441" s="82"/>
      <c r="J2441" s="82" t="s">
        <v>60</v>
      </c>
      <c r="K2441" s="82" t="s">
        <v>60</v>
      </c>
      <c r="L2441" s="82" t="s">
        <v>60</v>
      </c>
      <c r="M2441" s="82" t="s">
        <v>60</v>
      </c>
      <c r="N2441" s="82" t="s">
        <v>60</v>
      </c>
      <c r="O2441" s="82"/>
      <c r="P2441" s="82" t="s">
        <v>60</v>
      </c>
      <c r="Q2441" s="82" t="s">
        <v>60</v>
      </c>
      <c r="R2441" s="82" t="s">
        <v>81</v>
      </c>
      <c r="S2441" s="82" t="s">
        <v>60</v>
      </c>
      <c r="T2441" s="82" t="s">
        <v>60</v>
      </c>
      <c r="U2441" s="82" t="s">
        <v>60</v>
      </c>
      <c r="V2441" s="82"/>
      <c r="W2441" s="82" t="s">
        <v>61</v>
      </c>
      <c r="X2441" s="82" t="s">
        <v>61</v>
      </c>
      <c r="Y2441" s="82" t="s">
        <v>61</v>
      </c>
      <c r="Z2441" s="82" t="s">
        <v>61</v>
      </c>
      <c r="AA2441" s="82" t="s">
        <v>61</v>
      </c>
      <c r="AB2441" s="82" t="s">
        <v>61</v>
      </c>
      <c r="AC2441" s="82"/>
      <c r="AD2441" s="82" t="s">
        <v>61</v>
      </c>
      <c r="AE2441" s="82" t="s">
        <v>61</v>
      </c>
      <c r="AF2441" s="82" t="s">
        <v>61</v>
      </c>
      <c r="AG2441" s="82" t="s">
        <v>61</v>
      </c>
      <c r="AH2441" s="82" t="s">
        <v>61</v>
      </c>
      <c r="AI2441" s="82" t="s">
        <v>1471</v>
      </c>
      <c r="AJ2441" s="82"/>
      <c r="AK2441" s="82" t="s">
        <v>60</v>
      </c>
      <c r="AL2441" s="82" t="s">
        <v>60</v>
      </c>
      <c r="AM2441" s="239">
        <f>COUNTIF(H2441:AL2441,"PH")+COUNTIF(H2441:AL2441,"PH/L")+COUNTIF(H2441:AL2441,"PM")</f>
        <v>0</v>
      </c>
      <c r="AN2441" s="239">
        <f>COUNTIF(H2441:AL2441,"PD")+COUNTIF(H2441:AL2441,"PDD")+COUNTIF(H2441:AL2441,"P/DS")/2+COUNTIF(H2441:AL2441,"PMD")</f>
        <v>0</v>
      </c>
      <c r="AO2441" s="239">
        <f>COUNTIF(H2441:AL2441,"PN")+COUNTIF(H2441:AL2441,"P/NS")/2+COUNTIF(H2441:AL2441,"PH")+COUNTIF(H2441:AL2441,"PH/F")/2+COUNTIF(H2441:AL2441,"PH/L")/2+COUNTIF(H2441:AL2441,"PM")</f>
        <v>0</v>
      </c>
      <c r="AP2441" s="239">
        <f>COUNTIF(H2441:AL2441,"BH")+COUNTIF(H2441:AL2441,"AL/BL")+COUNTIF(H2441:AL2441,"UL/BL")+COUNTIF(H2441:AL2441,"BM")</f>
        <v>0</v>
      </c>
      <c r="AQ2441" s="239">
        <f>COUNTIF(H2441:AL2441,"DS")+COUNTIF(H2441:AL2441,"AL/DS")/2+COUNTIF(H2441:AL2441,"UL/DS")/2+COUNTIF(H2441:AL2441,"CT")+COUNTIF(H2441:AL2441,"MD")</f>
        <v>13</v>
      </c>
      <c r="AR2441" s="239">
        <f>COUNTIF(H2441:AL2441,"NS")+COUNTIF(H2441:AL2441,"AL/NS")/2+COUNTIF(H2441:AL2441,"UL/NS")/2+COUNTIF(H2441:AL2441,"BH")+COUNTIF(H2441:AL2441,"AL/BF")/2+COUNTIF(H2441:AL2441,"AL/BL")/2+COUNTIF(H2441:AL2441,"UL/BL")/2+COUNTIF(H2441:AL2441,"UL/BF")/2+COUNTIF(H2441:AL2441,"BM")</f>
        <v>11</v>
      </c>
      <c r="AS2441" s="239">
        <f>COUNTIF(H2441:AL2441,"AL")+COUNTIF(H2441:AL2441,"AL/DS")/2+COUNTIF(H2441:AL2441,"AL/NS")/2+COUNTIF(H2441:AL2441,"NH")+COUNTIF(H2441:AL2441,"SL")+COUNTIF(H2441:AL2441,"NHD")+COUNTIF(H2441:AL2441,"B")+COUNTIF(H2441:AL2441,"HL")+COUNTIF(H2441:AL2441,"AL/BF")/2+COUNTIF(H2441:AL2441,"AL/BL")/2</f>
        <v>1.5</v>
      </c>
      <c r="AT2441" s="255">
        <f>COUNTIF(H2441:AL2441,"PD")+COUNTIF(H2441:AL2441,"PN")+COUNTIF(H2441:AL2441,"P/DS")/2+COUNTIF(H2441:AL2441,"P/NS")/2+COUNTIF(H2441:AL2441,"DS")+COUNTIF(H2441:AL2441,"NS")+COUNTIF(H2441:AL2441,"AL")+COUNTIF(H2441:AL2441,"AL/DS")+COUNTIF(H2441:AL2441,"AL/NS")+COUNTIF(H2441:AL2441,"NH")+COUNTIF(H2441:AL2441,"SL")+COUNTIF(H2441:AL2441,"UL/DS")/2+COUNTIF(H2441:AL2441,"UL/NS")/2+COUNTIF(H2441:AL2441,"CT")+COUNTIF(H2441:AL2441,"NHD")+COUNTIF(H2441:AL2441,"PDD")+COUNTIF(H2441:AL2441,"B")+COUNTIF(H2441:AL2441,"HL")+COUNTIF(H2441:AL2441,"PH")+COUNTIF(H2441:AL2441,"BH")+COUNTIF(H2441:AL2441,"AL/BF")+COUNTIF(H2441:AL2441,"AL/BL")+COUNTIF(H2441:AL2441,"UL/BF")/2+COUNTIF(H2441:AL2441,"UL/BL")/2+COUNTIF(H2441:AL2441,"PH/F")/2+COUNTIF(H2441:AL2441,"PH/L")/2+COUNTIF(H2441:AL2441,"MD")+COUNTIF(H2441:AL2441,"PMD")+COUNTIF(H2441:AL2441,"PM")+COUNTIF(H2441:AL2441,"BM")</f>
        <v>25.5</v>
      </c>
      <c r="AU2441" s="255">
        <f>COUNTIF(H2441:AL2441,"P/DS")/2+COUNTIF(H2441:AL2441,"P/NS")/2+COUNTIF(H2441:AL2441,"IL")+COUNTIF(H2441:AL2441,"NL")+COUNTIF(H2441:AL2441,"UL")+COUNTIF(H2441:AL2441,"UL/DS")/2+COUNTIF(H2441:AL2441,"UL/NS")/2+COUNTIF(H2441:AL2441,"KT")+COUNTIF(H2441:AL2441,"UL/BF")/2+COUNTIF(H2441:AL2441,"UL/BL")/2+COUNTIF(H2441:AL2441,"PH/F")/2+COUNTIF(H2441:AL2441,"PH/L")/2+COUNTIF(H2441:AL2441,"NB")</f>
        <v>0.5</v>
      </c>
      <c r="AV2441" s="258">
        <f>COUNTIF(H2441:AL2441,"PN")+COUNTIF(H2441:AL2441,"TVD")+COUNTIF(H2441:AL2441,"PH")+COUNTIF(H2441:AL2441,"PM")+COUNTIF(H2441:AL2441,"PDD")-COUNTIFS(H2441:AL2441,"PN",H2448:AL2448,"&gt;=3")-COUNTIFS(H2441:AL2441,"PM",H2448:AL2448,"&gt;=3")</f>
        <v>0</v>
      </c>
      <c r="AW2441" s="258">
        <f>COUNTIF(H2441:AL2441,"NS")+COUNTIF(H2441:AL2441,"D")+COUNTIF(H2441:AL2441,"BH")+COUNTIF(H2441:AL2441,"NHD")+COUNTIF(H2441:AL2441,"BM")-COUNTIFS(H2441:AL2441,"NS",H2448:AL2448,"&gt;=3")-COUNTIFS(H2441:AL2441,"BH",H2448:AL2448,"&gt;=3")-COUNTIFS(H2441:AL2441,"BM",H2448:AL2448,"&gt;=3")</f>
        <v>11</v>
      </c>
      <c r="AX2441" s="255">
        <f>COUNTIF(H2441:AL2441,"AL")+COUNTIF(H2441:AL2441,"AL/DS")/2+COUNTIF(H2441:AL2441,"AL/NS")/2+COUNTIF(H2441:AL2441,"AL/BF")+COUNTIF(H2441:AL2441,"AL/BL")/2</f>
        <v>0.5</v>
      </c>
      <c r="AY2441" s="255">
        <f>COUNTIF(H2441:AL2441,"SL")</f>
        <v>0</v>
      </c>
      <c r="AZ2441" s="255">
        <f>COUNTIF(H2441:AL2441,"NH")</f>
        <v>1</v>
      </c>
      <c r="BA2441" s="255">
        <f>COUNTIF(H2441:AL2441,"HL")</f>
        <v>0</v>
      </c>
      <c r="BB2441" s="255">
        <f>COUNTIF(G2441:AL2441,"P/DS")/2+COUNTIF(G2441:AL2441,"P/NS")/2+COUNTIF(G2441:AL2441,"UL")+COUNTIF(G2441:AL2441,"UL/DS")/2+COUNTIF(G2441:AL2441,"UL/NS")/2+COUNTIF(G2441:AL2441,"UL/BL")/2+COUNTIF(G2441:AL2441,"UL/BF")/2+COUNTIF(G2441:AL2441,"PH/F")/2+COUNTIF(G2441:AL2441,"PH/L")/2</f>
        <v>0.5</v>
      </c>
      <c r="BC2441" s="255">
        <f>COUNTIF(H2441:AL2441,"NB")</f>
        <v>0</v>
      </c>
      <c r="BD2441" s="255">
        <f>COUNTIF(H2441:AL2441,"NL")</f>
        <v>0</v>
      </c>
      <c r="BE2441" s="255">
        <f>COUNTIF(H2441:AL2441,"IL")</f>
        <v>0</v>
      </c>
      <c r="BF2441" s="255">
        <f>COUNTIF(H2441:AL2441,"KT")</f>
        <v>0</v>
      </c>
      <c r="BG2441" s="255">
        <f>COUNTIF(H2441:AL2441,"L70")</f>
        <v>0</v>
      </c>
      <c r="BH2441" s="255">
        <f>COUNTIF(H2441:AL2441,"MD")</f>
        <v>0</v>
      </c>
      <c r="BI2441" s="255">
        <f>COUNTIF(H2441:AL2441,"PMD")</f>
        <v>0</v>
      </c>
      <c r="BJ2441" s="255">
        <f>COUNTIF(H2441:AL2441,"PM")</f>
        <v>0</v>
      </c>
      <c r="BK2441" s="255">
        <f>COUNTIF(H2441:AL2441,"BM")</f>
        <v>0</v>
      </c>
      <c r="BL2441" s="261">
        <f>SUMIF(H2441:AL2441,"PD",H2442:AL2442)+SUMIF(H2441:AL2441,"PN",H2442:AL2442)+SUMIF(H2441:AL2441,"P/DS",H2442:AL2442)+SUMIF(H2441:AL2441,"PN/F",H2442:AL2442)+SUMIF(H2441:AL2441,"PN/L",H2442:AL2442)+SUMIF(H2441:AL2441,"TV",H2442:AL2442)+SUMIF(H2441:AL2441,"TVD",H2442:AL2442)+SUMIF(H2441:AL2441,"PDD",H2442:AL2442)</f>
        <v>0</v>
      </c>
      <c r="BM2441" s="261">
        <f>SUMIF(H2441:AL2441,"PD",H2443:AL2443)+SUMIF(H2441:AL2441,"PN",H2443:AL2443)+SUMIF(H2441:AL2441,"P/DS",H2443:AL2443)+SUMIF(H2441:AL2441,"PN/F",H2443:AL2443)+SUMIF(H2441:AL2441,"PN/L",H2443:AL2443)+SUMIF(H2441:AL2441,"TV",H2443:AL2443)+SUMIF(H2441:AL2441,"TVD",H2443:AL2443)+SUMIF(H2441:AL2441,"PDD",H2443:AL2443)+SUMIF(H2441:AL2441,"PMD",H2443:AL2443)</f>
        <v>0</v>
      </c>
      <c r="BN2441" s="261">
        <f>SUMIF(H2441:AL2441,"PD",H2444:AL2444)+SUMIF(H2441:AL2441,"PN",H2444:AL2444)+SUMIF(H2441:AL2441,"P/DS",H2444:AL2444)+SUMIF(H2441:AL2441,"PN/F",H2444:AL2444)+SUMIF(H2441:AL2441,"PN/L",H2444:AL2444)+SUMIF(H2441:AL2441,"TV",H2444:AL2444)+SUMIF(H2441:AL2441,"TVD",H2444:AL2444)</f>
        <v>0</v>
      </c>
      <c r="BO2441" s="261">
        <f>SUMIF(H2441:AL2441,"PD",H2445:AL2445)+SUMIF(H2441:AL2441,"PN",H2445:AL2445)+SUMIF(H2441:AL2441,"P/DS",H2445:AL2445)+SUMIF(H2441:AL2441,"PN/F",H2445:AL2445)+SUMIF(H2441:AL2441,"PN/L",H2445:AL2445)+SUMIF(H2441:AL2441,"TV",H2445:AL2445)+SUMIF(H2441:AL2441,"TVD",H2445:AL2445)</f>
        <v>0</v>
      </c>
      <c r="BP2441" s="261">
        <f>SUMIF(H2441:AL2441,"PD",H2446:AL2446)+SUMIF(H2441:AL2441,"PN",H2446:AL2446)+SUMIF(H2441:AL2441,"P/DS",H2446:AL2446)+SUMIF(H2441:AL2441,"PN/F",H2446:AL2446)+SUMIF(H2441:AL2441,"PN/L",H2446:AL2446)+SUMIF(H2441:AL2441,"TV",H2446:AL2446)+SUMIF(H2441:AL2441,"TVD",H2446:AL2446)+SUMIF(H2441:AL2441,"PDD",H2446:AL2446)+SUMIF(H2441:AL2441,"PH",H2446:AL2446)+SUMIF(H2441:AL2441,"PM",H2446:AL2446)</f>
        <v>0</v>
      </c>
      <c r="BQ2441" s="261">
        <f>SUMIF(H2441:AL2441,"PD",H2447:AL2447)+SUMIF(H2441:AL2441,"PN",H2447:AL2447)+SUMIF(H2441:AL2441,"P/DS",H2447:AL2447)+SUMIF(H2441:AL2441,"PN/F",H2447:AL2447)+SUMIF(H2441:AL2441,"PN/L",H2447:AL2447)+SUMIF(H2441:AL2441,"TV",H2447:AL2447)+SUMIF(H2441:AL2441,"TVD",H2447:AL2447)+SUMIF(H2441:AL2441,"PDD",H2447:AL2447)+SUMIF(H2441:AL2441,"PH",H2447:AL2447)+SUMIF(H2441:AL2441,"PM",H2447:AL2447)</f>
        <v>0</v>
      </c>
      <c r="BR2441" s="269">
        <f>SUM(H2442:AL2442)-BL2441</f>
        <v>8.5</v>
      </c>
      <c r="BS2441" s="269">
        <f>SUM(H2443:AL2443)-BM2441</f>
        <v>1.5</v>
      </c>
      <c r="BT2441" s="269">
        <f>SUM(H2444:AL2444)-BN2441</f>
        <v>0</v>
      </c>
      <c r="BU2441" s="269">
        <f>SUM(H2445:AL2445)-BO2441</f>
        <v>0</v>
      </c>
      <c r="BV2441" s="269">
        <f>SUM(H2446:AL2446)-BP2441</f>
        <v>0</v>
      </c>
      <c r="BW2441" s="269">
        <f>SUM(H2447:AL2447)-BQ2441</f>
        <v>0</v>
      </c>
      <c r="BX2441" s="255">
        <f>SUMIF(H2441:AL2441,"PD",H2448:AL2448)+SUMIF(H2441:AL2441,"PN",H2448:AL2448)+SUMIF(H2441:AL2441,"P/DS",H2448:AL2448)+SUMIF(H2441:AL2441,"PN/F",H2448:AL2448)+SUMIF(H2441:AL2441,"PN/L",H2448:AL2448)</f>
        <v>0</v>
      </c>
      <c r="BY2441" s="255">
        <f>SUM(H2448:AL2448)-BX2441</f>
        <v>2</v>
      </c>
      <c r="BZ2441" s="255">
        <f t="shared" ref="BZ2441" si="824">+SUM(BL2441:BW2448)</f>
        <v>10</v>
      </c>
      <c r="CA2441" s="266">
        <f>(COUNTIFS(H2441:AL2441,"PD",H2442:AL2442,"&gt;=2"))*0.5-IF(CN2441="VP",COUNTIFS($H$16:$AL$16,"SAT",H2441:AL2441,"PD",H2442:AL2442,"&gt;=2"))*0.5</f>
        <v>0</v>
      </c>
      <c r="CB2441" s="266">
        <f>(COUNTIFS(H2441:AL2441,"PN",H2443:AL2443,"&gt;=0.5",H2442:AL2442,"&gt;=1.5"))*0.5+COUNTIFS(H2441:AL2441,"PDD",H2443:AL2443,"&gt;=0.5",H2442:AL2442,"&gt;=1.5")*0.5</f>
        <v>0</v>
      </c>
      <c r="CC2441" s="273">
        <f>(COUNTIFS(H2441:AL2441,"TV",H2443:AL2443,"&gt;=10"))*0.5+(COUNTIFS(H2441:AL2441,"PMD",H2443:AL2443,"&gt;=2"))*0.5</f>
        <v>0</v>
      </c>
      <c r="CD2441" s="266">
        <f>(COUNTIFS(H2441:AL2441,"TVD",H2445:AL2445,"&gt;=6.5",H2443:AL2443,"&gt;=3.5"))*0.5</f>
        <v>0</v>
      </c>
      <c r="CE2441" s="266">
        <f>(COUNTIFS(H2441:AL2441,"PD",H2446:AL2446,"&gt;=10"))*0.5</f>
        <v>0</v>
      </c>
      <c r="CF2441" s="266">
        <f>(COUNTIFS(H2441:AL2441,"PDD",H2446:AL2446,"&gt;=3.5",H2447:AL2447,"&gt;=6.5")+COUNTIFS(H2441:AL2441,"PH",H2447:AL2447,"&gt;=0.5",H2446:AL2446,"&gt;=1.5")+COUNTIFS(H2441:AL2441,"PM",H2447:AL2447,"&gt;=0.5",H2446:AL2446,"&gt;=1.5"))*0.5</f>
        <v>0</v>
      </c>
      <c r="CG2441" s="266">
        <f>(COUNTIFS(H2441:AL2441,"DS",H2442:AL2442,"&gt;=2")+COUNTIFS(H2441:AL2441,"AL/DS",H2442:AL2442,"&gt;=2"))*0.5-IF(CN2441="VP",COUNTIFS($H$16:$AL$16,"SAT",H2441:AL2441,"DS",H2442:AL2442,"&gt;=2"))*0.5</f>
        <v>1.5</v>
      </c>
      <c r="CH2441" s="266">
        <f>(COUNTIFS(H2441:AL2441,"NS",H2443:AL2443,"&gt;=0.5",H2442:AL2442,"&gt;=1.5")+COUNTIFS(H2441:AL2441,"AL/NS",H2443:AL2443,"&gt;=0.5",H2442:AL2442,"&gt;=1.5")+COUNTIFS(H2441:AL2441,"NHD",H2443:AL2443,"&gt;=4.5",H2446:AL2446,"&gt;=2",H2442:AL2442,"&gt;=1.5"))*0.5</f>
        <v>0</v>
      </c>
      <c r="CI2441" s="266">
        <f>(COUNTIF(H2443:AL2443,"&gt;=10")+COUNTIFS(H2441:AL2441,"MD",H2443:AL2443,"&gt;=2")-COUNTIFS(H2441:AL2441,"TV",H2443:AL2443,"&gt;=10"))*0.5</f>
        <v>0</v>
      </c>
      <c r="CJ2441" s="266">
        <f>(COUNTIFS(H2441:AL2441,"D",H2445:AL2445,"&gt;=6.5",H2443:AL2443,"&gt;=3.5"))*0.5</f>
        <v>0</v>
      </c>
      <c r="CK2441" s="266">
        <f>(COUNTIF(H2446:AL2446,"&gt;=10")-COUNTIFS(H2441:AL2441,"PD",H2446:AL2446,"&gt;=10"))*0.5</f>
        <v>0</v>
      </c>
      <c r="CL2441" s="265">
        <f>(COUNTIFS(H2441:AL2441,"NHD",H2446:AL2446,"&gt;=3.5",H2447:AL2447,"&gt;=6.5")+COUNTIFS(H2441:AL2441,"BH",H2446:AL2446,"&gt;=1.5",H2447:AL2447,"&gt;=0.5")+COUNTIFS(H2441:AL2441,"BM",H2446:AL2446,"&gt;=1.5",H2447:AL2447,"&gt;=0.5")+COUNTIFS(H2441:AL2441,"D",H2446:AL2446,"&gt;=1.5",H2447:AL2447,"&gt;=0.5"))*0.5</f>
        <v>0</v>
      </c>
      <c r="CM2441" s="272"/>
      <c r="CN2441" s="264" t="s">
        <v>723</v>
      </c>
      <c r="CO2441" s="125">
        <f t="shared" ref="CO2441" si="825">+AM2441+AN2441+AO2441+AP2441+AQ2441+AR2441+AS2441+AU2441+BG2441</f>
        <v>26</v>
      </c>
      <c r="CP2441" s="225">
        <f>+SUM(I2442:I2447)-I2448</f>
        <v>1</v>
      </c>
      <c r="CQ2441" s="225">
        <f>+SUM(J2442:J2447)-J2448</f>
        <v>0</v>
      </c>
      <c r="CR2441" s="225">
        <f>+SUM(K2442:K2447)-K2448</f>
        <v>0</v>
      </c>
      <c r="CS2441" s="126"/>
      <c r="CT2441" s="126"/>
      <c r="CU2441" s="126"/>
      <c r="CV2441" s="126"/>
      <c r="CW2441" s="126"/>
      <c r="CX2441" s="126"/>
      <c r="CY2441" s="126"/>
      <c r="CZ2441" s="126"/>
      <c r="DA2441" s="126"/>
      <c r="DB2441" s="126"/>
      <c r="DC2441" s="126"/>
      <c r="DD2441" s="126"/>
      <c r="DE2441" s="126"/>
      <c r="DF2441" s="126" t="e">
        <f>+SUM(#REF!)</f>
        <v>#REF!</v>
      </c>
    </row>
    <row r="2442" spans="1:110" s="70" customFormat="1" ht="15" customHeight="1">
      <c r="A2442" s="228"/>
      <c r="B2442" s="248"/>
      <c r="C2442" s="251"/>
      <c r="D2442" s="237"/>
      <c r="E2442" s="237"/>
      <c r="F2442" s="242" t="s">
        <v>82</v>
      </c>
      <c r="G2442" s="71">
        <v>1.5</v>
      </c>
      <c r="H2442" s="83"/>
      <c r="I2442" s="83"/>
      <c r="J2442" s="83"/>
      <c r="K2442" s="83"/>
      <c r="L2442" s="83">
        <v>2.5</v>
      </c>
      <c r="M2442" s="83"/>
      <c r="N2442" s="83"/>
      <c r="O2442" s="83"/>
      <c r="P2442" s="83">
        <v>2.5</v>
      </c>
      <c r="Q2442" s="83"/>
      <c r="R2442" s="83">
        <v>2.5</v>
      </c>
      <c r="S2442" s="83"/>
      <c r="T2442" s="83"/>
      <c r="U2442" s="83"/>
      <c r="V2442" s="83"/>
      <c r="W2442" s="83"/>
      <c r="X2442" s="83"/>
      <c r="Y2442" s="83"/>
      <c r="Z2442" s="83"/>
      <c r="AA2442" s="83">
        <v>1</v>
      </c>
      <c r="AB2442" s="83"/>
      <c r="AC2442" s="79"/>
      <c r="AD2442" s="79"/>
      <c r="AE2442" s="79"/>
      <c r="AF2442" s="79"/>
      <c r="AG2442" s="79"/>
      <c r="AH2442" s="79"/>
      <c r="AI2442" s="79"/>
      <c r="AJ2442" s="79"/>
      <c r="AK2442" s="79"/>
      <c r="AL2442" s="79"/>
      <c r="AM2442" s="240"/>
      <c r="AN2442" s="240"/>
      <c r="AO2442" s="240"/>
      <c r="AP2442" s="240"/>
      <c r="AQ2442" s="240"/>
      <c r="AR2442" s="240"/>
      <c r="AS2442" s="240"/>
      <c r="AT2442" s="256"/>
      <c r="AU2442" s="256"/>
      <c r="AV2442" s="259"/>
      <c r="AW2442" s="259"/>
      <c r="AX2442" s="256"/>
      <c r="AY2442" s="256"/>
      <c r="AZ2442" s="256"/>
      <c r="BA2442" s="256"/>
      <c r="BB2442" s="256"/>
      <c r="BC2442" s="256"/>
      <c r="BD2442" s="256"/>
      <c r="BE2442" s="256"/>
      <c r="BF2442" s="256"/>
      <c r="BG2442" s="256"/>
      <c r="BH2442" s="256"/>
      <c r="BI2442" s="256"/>
      <c r="BJ2442" s="256"/>
      <c r="BK2442" s="256"/>
      <c r="BL2442" s="262"/>
      <c r="BM2442" s="262"/>
      <c r="BN2442" s="262"/>
      <c r="BO2442" s="262"/>
      <c r="BP2442" s="262"/>
      <c r="BQ2442" s="262"/>
      <c r="BR2442" s="270"/>
      <c r="BS2442" s="270"/>
      <c r="BT2442" s="270"/>
      <c r="BU2442" s="270"/>
      <c r="BV2442" s="270"/>
      <c r="BW2442" s="270"/>
      <c r="BX2442" s="256"/>
      <c r="BY2442" s="256"/>
      <c r="BZ2442" s="256"/>
      <c r="CA2442" s="267"/>
      <c r="CB2442" s="267"/>
      <c r="CC2442" s="274"/>
      <c r="CD2442" s="267"/>
      <c r="CE2442" s="267"/>
      <c r="CF2442" s="267"/>
      <c r="CG2442" s="267"/>
      <c r="CH2442" s="267"/>
      <c r="CI2442" s="267"/>
      <c r="CJ2442" s="267"/>
      <c r="CK2442" s="267"/>
      <c r="CL2442" s="265"/>
      <c r="CM2442" s="272"/>
      <c r="CN2442" s="264"/>
      <c r="CO2442" s="125"/>
      <c r="CP2442" s="226"/>
      <c r="CQ2442" s="226"/>
      <c r="CR2442" s="226"/>
      <c r="CS2442" s="126"/>
      <c r="CT2442" s="126"/>
      <c r="CU2442" s="126"/>
      <c r="CV2442" s="126"/>
      <c r="CW2442" s="126"/>
      <c r="CX2442" s="126"/>
      <c r="CY2442" s="126"/>
      <c r="CZ2442" s="126"/>
      <c r="DA2442" s="126"/>
      <c r="DB2442" s="126"/>
      <c r="DC2442" s="126"/>
      <c r="DD2442" s="126"/>
      <c r="DE2442" s="126"/>
      <c r="DF2442" s="126"/>
    </row>
    <row r="2443" spans="1:110" s="70" customFormat="1" ht="15" customHeight="1">
      <c r="A2443" s="228"/>
      <c r="B2443" s="248"/>
      <c r="C2443" s="251"/>
      <c r="D2443" s="237"/>
      <c r="E2443" s="237"/>
      <c r="F2443" s="243"/>
      <c r="G2443" s="72">
        <v>2</v>
      </c>
      <c r="H2443" s="84"/>
      <c r="I2443" s="84">
        <v>1</v>
      </c>
      <c r="J2443" s="84"/>
      <c r="K2443" s="84"/>
      <c r="L2443" s="84"/>
      <c r="M2443" s="84"/>
      <c r="N2443" s="84"/>
      <c r="O2443" s="84"/>
      <c r="P2443" s="84"/>
      <c r="Q2443" s="84"/>
      <c r="R2443" s="84"/>
      <c r="S2443" s="84"/>
      <c r="T2443" s="84"/>
      <c r="U2443" s="84"/>
      <c r="V2443" s="84"/>
      <c r="W2443" s="84"/>
      <c r="X2443" s="84"/>
      <c r="Y2443" s="84"/>
      <c r="Z2443" s="84"/>
      <c r="AA2443" s="84">
        <v>0.5</v>
      </c>
      <c r="AB2443" s="84"/>
      <c r="AC2443" s="80"/>
      <c r="AD2443" s="80"/>
      <c r="AE2443" s="80"/>
      <c r="AF2443" s="80"/>
      <c r="AG2443" s="80"/>
      <c r="AH2443" s="80"/>
      <c r="AI2443" s="80"/>
      <c r="AJ2443" s="80"/>
      <c r="AK2443" s="80"/>
      <c r="AL2443" s="80"/>
      <c r="AM2443" s="240"/>
      <c r="AN2443" s="240"/>
      <c r="AO2443" s="240"/>
      <c r="AP2443" s="240"/>
      <c r="AQ2443" s="240"/>
      <c r="AR2443" s="240"/>
      <c r="AS2443" s="240"/>
      <c r="AT2443" s="256"/>
      <c r="AU2443" s="256"/>
      <c r="AV2443" s="259"/>
      <c r="AW2443" s="259"/>
      <c r="AX2443" s="256"/>
      <c r="AY2443" s="256"/>
      <c r="AZ2443" s="256"/>
      <c r="BA2443" s="256"/>
      <c r="BB2443" s="256"/>
      <c r="BC2443" s="256"/>
      <c r="BD2443" s="256"/>
      <c r="BE2443" s="256"/>
      <c r="BF2443" s="256"/>
      <c r="BG2443" s="256"/>
      <c r="BH2443" s="256"/>
      <c r="BI2443" s="256"/>
      <c r="BJ2443" s="256"/>
      <c r="BK2443" s="256"/>
      <c r="BL2443" s="262"/>
      <c r="BM2443" s="262"/>
      <c r="BN2443" s="262"/>
      <c r="BO2443" s="262"/>
      <c r="BP2443" s="262"/>
      <c r="BQ2443" s="262"/>
      <c r="BR2443" s="270"/>
      <c r="BS2443" s="270"/>
      <c r="BT2443" s="270"/>
      <c r="BU2443" s="270"/>
      <c r="BV2443" s="270"/>
      <c r="BW2443" s="270"/>
      <c r="BX2443" s="256"/>
      <c r="BY2443" s="256"/>
      <c r="BZ2443" s="256"/>
      <c r="CA2443" s="267"/>
      <c r="CB2443" s="267"/>
      <c r="CC2443" s="274"/>
      <c r="CD2443" s="267"/>
      <c r="CE2443" s="267"/>
      <c r="CF2443" s="267"/>
      <c r="CG2443" s="267"/>
      <c r="CH2443" s="267"/>
      <c r="CI2443" s="267"/>
      <c r="CJ2443" s="267"/>
      <c r="CK2443" s="267"/>
      <c r="CL2443" s="265"/>
      <c r="CM2443" s="272"/>
      <c r="CN2443" s="264"/>
      <c r="CO2443" s="125"/>
      <c r="CP2443" s="226"/>
      <c r="CQ2443" s="226"/>
      <c r="CR2443" s="226"/>
      <c r="CS2443" s="126"/>
      <c r="CT2443" s="126"/>
      <c r="CU2443" s="126"/>
      <c r="CV2443" s="126"/>
      <c r="CW2443" s="126"/>
      <c r="CX2443" s="126"/>
      <c r="CY2443" s="126"/>
      <c r="CZ2443" s="126"/>
      <c r="DA2443" s="126"/>
      <c r="DB2443" s="126"/>
      <c r="DC2443" s="126"/>
      <c r="DD2443" s="126"/>
      <c r="DE2443" s="126"/>
      <c r="DF2443" s="126"/>
    </row>
    <row r="2444" spans="1:110" s="70" customFormat="1" ht="15" customHeight="1">
      <c r="A2444" s="228"/>
      <c r="B2444" s="248"/>
      <c r="C2444" s="251"/>
      <c r="D2444" s="237"/>
      <c r="E2444" s="237"/>
      <c r="F2444" s="243"/>
      <c r="G2444" s="72">
        <v>2.1</v>
      </c>
      <c r="H2444" s="84"/>
      <c r="I2444" s="84"/>
      <c r="J2444" s="84"/>
      <c r="K2444" s="84"/>
      <c r="L2444" s="84"/>
      <c r="M2444" s="84"/>
      <c r="N2444" s="84"/>
      <c r="O2444" s="84"/>
      <c r="P2444" s="84"/>
      <c r="Q2444" s="84"/>
      <c r="R2444" s="84"/>
      <c r="S2444" s="84"/>
      <c r="T2444" s="84"/>
      <c r="U2444" s="84"/>
      <c r="V2444" s="84"/>
      <c r="W2444" s="84"/>
      <c r="X2444" s="84"/>
      <c r="Y2444" s="84"/>
      <c r="Z2444" s="84"/>
      <c r="AA2444" s="84"/>
      <c r="AB2444" s="84"/>
      <c r="AC2444" s="80"/>
      <c r="AD2444" s="80"/>
      <c r="AE2444" s="80"/>
      <c r="AF2444" s="80"/>
      <c r="AG2444" s="80"/>
      <c r="AH2444" s="80"/>
      <c r="AI2444" s="80"/>
      <c r="AJ2444" s="80"/>
      <c r="AK2444" s="80"/>
      <c r="AL2444" s="80"/>
      <c r="AM2444" s="240"/>
      <c r="AN2444" s="240"/>
      <c r="AO2444" s="240"/>
      <c r="AP2444" s="240"/>
      <c r="AQ2444" s="240"/>
      <c r="AR2444" s="240"/>
      <c r="AS2444" s="240"/>
      <c r="AT2444" s="256"/>
      <c r="AU2444" s="256"/>
      <c r="AV2444" s="259"/>
      <c r="AW2444" s="259"/>
      <c r="AX2444" s="256"/>
      <c r="AY2444" s="256"/>
      <c r="AZ2444" s="256"/>
      <c r="BA2444" s="256"/>
      <c r="BB2444" s="256"/>
      <c r="BC2444" s="256"/>
      <c r="BD2444" s="256"/>
      <c r="BE2444" s="256"/>
      <c r="BF2444" s="256"/>
      <c r="BG2444" s="256"/>
      <c r="BH2444" s="256"/>
      <c r="BI2444" s="256"/>
      <c r="BJ2444" s="256"/>
      <c r="BK2444" s="256"/>
      <c r="BL2444" s="262"/>
      <c r="BM2444" s="262"/>
      <c r="BN2444" s="262"/>
      <c r="BO2444" s="262"/>
      <c r="BP2444" s="262"/>
      <c r="BQ2444" s="262"/>
      <c r="BR2444" s="270"/>
      <c r="BS2444" s="270"/>
      <c r="BT2444" s="270"/>
      <c r="BU2444" s="270"/>
      <c r="BV2444" s="270"/>
      <c r="BW2444" s="270"/>
      <c r="BX2444" s="256"/>
      <c r="BY2444" s="256"/>
      <c r="BZ2444" s="256"/>
      <c r="CA2444" s="267"/>
      <c r="CB2444" s="267"/>
      <c r="CC2444" s="274"/>
      <c r="CD2444" s="267"/>
      <c r="CE2444" s="267"/>
      <c r="CF2444" s="267"/>
      <c r="CG2444" s="267"/>
      <c r="CH2444" s="267"/>
      <c r="CI2444" s="267"/>
      <c r="CJ2444" s="267"/>
      <c r="CK2444" s="267"/>
      <c r="CL2444" s="265"/>
      <c r="CM2444" s="272"/>
      <c r="CN2444" s="264"/>
      <c r="CO2444" s="125"/>
      <c r="CP2444" s="226"/>
      <c r="CQ2444" s="226"/>
      <c r="CR2444" s="226"/>
      <c r="CS2444" s="126"/>
      <c r="CT2444" s="126"/>
      <c r="CU2444" s="126"/>
      <c r="CV2444" s="126"/>
      <c r="CW2444" s="126"/>
      <c r="CX2444" s="126"/>
      <c r="CY2444" s="126"/>
      <c r="CZ2444" s="126"/>
      <c r="DA2444" s="126"/>
      <c r="DB2444" s="126"/>
      <c r="DC2444" s="126"/>
      <c r="DD2444" s="126"/>
      <c r="DE2444" s="126"/>
      <c r="DF2444" s="126"/>
    </row>
    <row r="2445" spans="1:110" s="70" customFormat="1" ht="15" customHeight="1">
      <c r="A2445" s="228"/>
      <c r="B2445" s="248"/>
      <c r="C2445" s="251"/>
      <c r="D2445" s="237"/>
      <c r="E2445" s="237"/>
      <c r="F2445" s="243"/>
      <c r="G2445" s="72">
        <v>2.7</v>
      </c>
      <c r="H2445" s="84"/>
      <c r="I2445" s="84"/>
      <c r="J2445" s="84"/>
      <c r="K2445" s="84"/>
      <c r="L2445" s="84"/>
      <c r="M2445" s="84"/>
      <c r="N2445" s="84"/>
      <c r="O2445" s="84"/>
      <c r="P2445" s="84"/>
      <c r="Q2445" s="84"/>
      <c r="R2445" s="84"/>
      <c r="S2445" s="84"/>
      <c r="T2445" s="84"/>
      <c r="U2445" s="84"/>
      <c r="V2445" s="84"/>
      <c r="W2445" s="84"/>
      <c r="X2445" s="84"/>
      <c r="Y2445" s="84"/>
      <c r="Z2445" s="84"/>
      <c r="AA2445" s="84"/>
      <c r="AB2445" s="84"/>
      <c r="AC2445" s="80"/>
      <c r="AD2445" s="80"/>
      <c r="AE2445" s="80"/>
      <c r="AF2445" s="80"/>
      <c r="AG2445" s="80"/>
      <c r="AH2445" s="80"/>
      <c r="AI2445" s="80"/>
      <c r="AJ2445" s="80"/>
      <c r="AK2445" s="80"/>
      <c r="AL2445" s="80"/>
      <c r="AM2445" s="240"/>
      <c r="AN2445" s="240"/>
      <c r="AO2445" s="240"/>
      <c r="AP2445" s="240"/>
      <c r="AQ2445" s="240"/>
      <c r="AR2445" s="240"/>
      <c r="AS2445" s="240"/>
      <c r="AT2445" s="256"/>
      <c r="AU2445" s="256"/>
      <c r="AV2445" s="259"/>
      <c r="AW2445" s="259"/>
      <c r="AX2445" s="256"/>
      <c r="AY2445" s="256"/>
      <c r="AZ2445" s="256"/>
      <c r="BA2445" s="256"/>
      <c r="BB2445" s="256"/>
      <c r="BC2445" s="256"/>
      <c r="BD2445" s="256"/>
      <c r="BE2445" s="256"/>
      <c r="BF2445" s="256"/>
      <c r="BG2445" s="256"/>
      <c r="BH2445" s="256"/>
      <c r="BI2445" s="256"/>
      <c r="BJ2445" s="256"/>
      <c r="BK2445" s="256"/>
      <c r="BL2445" s="262"/>
      <c r="BM2445" s="262"/>
      <c r="BN2445" s="262"/>
      <c r="BO2445" s="262"/>
      <c r="BP2445" s="262"/>
      <c r="BQ2445" s="262"/>
      <c r="BR2445" s="270"/>
      <c r="BS2445" s="270"/>
      <c r="BT2445" s="270"/>
      <c r="BU2445" s="270"/>
      <c r="BV2445" s="270"/>
      <c r="BW2445" s="270"/>
      <c r="BX2445" s="256"/>
      <c r="BY2445" s="256"/>
      <c r="BZ2445" s="256"/>
      <c r="CA2445" s="267"/>
      <c r="CB2445" s="267"/>
      <c r="CC2445" s="274"/>
      <c r="CD2445" s="267"/>
      <c r="CE2445" s="267"/>
      <c r="CF2445" s="267"/>
      <c r="CG2445" s="267"/>
      <c r="CH2445" s="267"/>
      <c r="CI2445" s="267"/>
      <c r="CJ2445" s="267"/>
      <c r="CK2445" s="267"/>
      <c r="CL2445" s="265"/>
      <c r="CM2445" s="272"/>
      <c r="CN2445" s="264"/>
      <c r="CO2445" s="125"/>
      <c r="CP2445" s="226"/>
      <c r="CQ2445" s="226"/>
      <c r="CR2445" s="226"/>
      <c r="CS2445" s="126"/>
      <c r="CT2445" s="126"/>
      <c r="CU2445" s="126"/>
      <c r="CV2445" s="126"/>
      <c r="CW2445" s="126"/>
      <c r="CX2445" s="126"/>
      <c r="CY2445" s="126"/>
      <c r="CZ2445" s="126"/>
      <c r="DA2445" s="126"/>
      <c r="DB2445" s="126"/>
      <c r="DC2445" s="126"/>
      <c r="DD2445" s="126"/>
      <c r="DE2445" s="126"/>
      <c r="DF2445" s="126"/>
    </row>
    <row r="2446" spans="1:110" s="70" customFormat="1" ht="15" customHeight="1">
      <c r="A2446" s="228"/>
      <c r="B2446" s="248"/>
      <c r="C2446" s="251"/>
      <c r="D2446" s="237"/>
      <c r="E2446" s="237"/>
      <c r="F2446" s="243"/>
      <c r="G2446" s="72">
        <v>3</v>
      </c>
      <c r="H2446" s="84"/>
      <c r="I2446" s="84"/>
      <c r="J2446" s="84"/>
      <c r="K2446" s="84"/>
      <c r="L2446" s="84"/>
      <c r="M2446" s="84"/>
      <c r="N2446" s="84"/>
      <c r="O2446" s="84"/>
      <c r="P2446" s="84"/>
      <c r="Q2446" s="84"/>
      <c r="R2446" s="84"/>
      <c r="S2446" s="84"/>
      <c r="T2446" s="84"/>
      <c r="U2446" s="84"/>
      <c r="V2446" s="84"/>
      <c r="W2446" s="84"/>
      <c r="X2446" s="84"/>
      <c r="Y2446" s="84"/>
      <c r="Z2446" s="84"/>
      <c r="AA2446" s="84"/>
      <c r="AB2446" s="84"/>
      <c r="AC2446" s="80"/>
      <c r="AD2446" s="80"/>
      <c r="AE2446" s="80"/>
      <c r="AF2446" s="80"/>
      <c r="AG2446" s="80"/>
      <c r="AH2446" s="80"/>
      <c r="AI2446" s="80"/>
      <c r="AJ2446" s="80"/>
      <c r="AK2446" s="80"/>
      <c r="AL2446" s="80"/>
      <c r="AM2446" s="240"/>
      <c r="AN2446" s="240"/>
      <c r="AO2446" s="240"/>
      <c r="AP2446" s="240"/>
      <c r="AQ2446" s="240"/>
      <c r="AR2446" s="240"/>
      <c r="AS2446" s="240"/>
      <c r="AT2446" s="256"/>
      <c r="AU2446" s="256"/>
      <c r="AV2446" s="259"/>
      <c r="AW2446" s="259"/>
      <c r="AX2446" s="256"/>
      <c r="AY2446" s="256"/>
      <c r="AZ2446" s="256"/>
      <c r="BA2446" s="256"/>
      <c r="BB2446" s="256"/>
      <c r="BC2446" s="256"/>
      <c r="BD2446" s="256"/>
      <c r="BE2446" s="256"/>
      <c r="BF2446" s="256"/>
      <c r="BG2446" s="256"/>
      <c r="BH2446" s="256"/>
      <c r="BI2446" s="256"/>
      <c r="BJ2446" s="256"/>
      <c r="BK2446" s="256"/>
      <c r="BL2446" s="262"/>
      <c r="BM2446" s="262"/>
      <c r="BN2446" s="262"/>
      <c r="BO2446" s="262"/>
      <c r="BP2446" s="262"/>
      <c r="BQ2446" s="262"/>
      <c r="BR2446" s="270"/>
      <c r="BS2446" s="270"/>
      <c r="BT2446" s="270"/>
      <c r="BU2446" s="270"/>
      <c r="BV2446" s="270"/>
      <c r="BW2446" s="270"/>
      <c r="BX2446" s="256"/>
      <c r="BY2446" s="256"/>
      <c r="BZ2446" s="256"/>
      <c r="CA2446" s="267"/>
      <c r="CB2446" s="267"/>
      <c r="CC2446" s="274"/>
      <c r="CD2446" s="267"/>
      <c r="CE2446" s="267"/>
      <c r="CF2446" s="267"/>
      <c r="CG2446" s="267"/>
      <c r="CH2446" s="267"/>
      <c r="CI2446" s="267"/>
      <c r="CJ2446" s="267"/>
      <c r="CK2446" s="267"/>
      <c r="CL2446" s="265"/>
      <c r="CM2446" s="272"/>
      <c r="CN2446" s="264"/>
      <c r="CO2446" s="125"/>
      <c r="CP2446" s="226"/>
      <c r="CQ2446" s="226"/>
      <c r="CR2446" s="226"/>
      <c r="CS2446" s="126"/>
      <c r="CT2446" s="126"/>
      <c r="CU2446" s="126"/>
      <c r="CV2446" s="126"/>
      <c r="CW2446" s="126"/>
      <c r="CX2446" s="126"/>
      <c r="CY2446" s="126"/>
      <c r="CZ2446" s="126"/>
      <c r="DA2446" s="126"/>
      <c r="DB2446" s="126"/>
      <c r="DC2446" s="126"/>
      <c r="DD2446" s="126"/>
      <c r="DE2446" s="126"/>
      <c r="DF2446" s="126"/>
    </row>
    <row r="2447" spans="1:110" s="70" customFormat="1" ht="15" customHeight="1">
      <c r="A2447" s="228"/>
      <c r="B2447" s="248"/>
      <c r="C2447" s="251"/>
      <c r="D2447" s="237"/>
      <c r="E2447" s="237"/>
      <c r="F2447" s="244"/>
      <c r="G2447" s="73">
        <v>3.9</v>
      </c>
      <c r="H2447" s="85"/>
      <c r="I2447" s="85"/>
      <c r="J2447" s="85"/>
      <c r="K2447" s="85"/>
      <c r="L2447" s="85"/>
      <c r="M2447" s="85"/>
      <c r="N2447" s="85"/>
      <c r="O2447" s="85"/>
      <c r="P2447" s="85"/>
      <c r="Q2447" s="85"/>
      <c r="R2447" s="85"/>
      <c r="S2447" s="85"/>
      <c r="T2447" s="85"/>
      <c r="U2447" s="85"/>
      <c r="V2447" s="85"/>
      <c r="W2447" s="85"/>
      <c r="X2447" s="85"/>
      <c r="Y2447" s="85"/>
      <c r="Z2447" s="85"/>
      <c r="AA2447" s="85"/>
      <c r="AB2447" s="85"/>
      <c r="AC2447" s="81"/>
      <c r="AD2447" s="81"/>
      <c r="AE2447" s="81"/>
      <c r="AF2447" s="81"/>
      <c r="AG2447" s="81"/>
      <c r="AH2447" s="81"/>
      <c r="AI2447" s="81"/>
      <c r="AJ2447" s="81"/>
      <c r="AK2447" s="81"/>
      <c r="AL2447" s="81"/>
      <c r="AM2447" s="240"/>
      <c r="AN2447" s="240"/>
      <c r="AO2447" s="240"/>
      <c r="AP2447" s="240"/>
      <c r="AQ2447" s="240"/>
      <c r="AR2447" s="240"/>
      <c r="AS2447" s="240"/>
      <c r="AT2447" s="256"/>
      <c r="AU2447" s="256"/>
      <c r="AV2447" s="259"/>
      <c r="AW2447" s="259"/>
      <c r="AX2447" s="256"/>
      <c r="AY2447" s="256"/>
      <c r="AZ2447" s="256"/>
      <c r="BA2447" s="256"/>
      <c r="BB2447" s="256"/>
      <c r="BC2447" s="256"/>
      <c r="BD2447" s="256"/>
      <c r="BE2447" s="256"/>
      <c r="BF2447" s="256"/>
      <c r="BG2447" s="256"/>
      <c r="BH2447" s="256"/>
      <c r="BI2447" s="256"/>
      <c r="BJ2447" s="256"/>
      <c r="BK2447" s="256"/>
      <c r="BL2447" s="262"/>
      <c r="BM2447" s="262"/>
      <c r="BN2447" s="262"/>
      <c r="BO2447" s="262"/>
      <c r="BP2447" s="262"/>
      <c r="BQ2447" s="262"/>
      <c r="BR2447" s="270"/>
      <c r="BS2447" s="270"/>
      <c r="BT2447" s="270"/>
      <c r="BU2447" s="270"/>
      <c r="BV2447" s="270"/>
      <c r="BW2447" s="270"/>
      <c r="BX2447" s="256"/>
      <c r="BY2447" s="256"/>
      <c r="BZ2447" s="256"/>
      <c r="CA2447" s="267"/>
      <c r="CB2447" s="267"/>
      <c r="CC2447" s="274"/>
      <c r="CD2447" s="267"/>
      <c r="CE2447" s="267"/>
      <c r="CF2447" s="267"/>
      <c r="CG2447" s="267"/>
      <c r="CH2447" s="267"/>
      <c r="CI2447" s="267"/>
      <c r="CJ2447" s="267"/>
      <c r="CK2447" s="267"/>
      <c r="CL2447" s="265"/>
      <c r="CM2447" s="272"/>
      <c r="CN2447" s="264"/>
      <c r="CO2447" s="125"/>
      <c r="CP2447" s="226"/>
      <c r="CQ2447" s="226"/>
      <c r="CR2447" s="226"/>
      <c r="CS2447" s="126"/>
      <c r="CT2447" s="126"/>
      <c r="CU2447" s="126"/>
      <c r="CV2447" s="126"/>
      <c r="CW2447" s="126"/>
      <c r="CX2447" s="126"/>
      <c r="CY2447" s="126"/>
      <c r="CZ2447" s="126"/>
      <c r="DA2447" s="126"/>
      <c r="DB2447" s="126"/>
      <c r="DC2447" s="126"/>
      <c r="DD2447" s="126"/>
      <c r="DE2447" s="126"/>
      <c r="DF2447" s="126"/>
    </row>
    <row r="2448" spans="1:110" s="70" customFormat="1" ht="15" customHeight="1" thickBot="1">
      <c r="A2448" s="229"/>
      <c r="B2448" s="249"/>
      <c r="C2448" s="252"/>
      <c r="D2448" s="238"/>
      <c r="E2448" s="238"/>
      <c r="F2448" s="245" t="s">
        <v>83</v>
      </c>
      <c r="G2448" s="246"/>
      <c r="H2448" s="82"/>
      <c r="I2448" s="82"/>
      <c r="J2448" s="82"/>
      <c r="K2448" s="82"/>
      <c r="L2448" s="82"/>
      <c r="M2448" s="82"/>
      <c r="N2448" s="82"/>
      <c r="O2448" s="82"/>
      <c r="P2448" s="82"/>
      <c r="Q2448" s="82"/>
      <c r="R2448" s="82"/>
      <c r="S2448" s="82"/>
      <c r="T2448" s="82"/>
      <c r="U2448" s="82"/>
      <c r="V2448" s="82"/>
      <c r="W2448" s="82"/>
      <c r="X2448" s="82"/>
      <c r="Y2448" s="82">
        <v>2</v>
      </c>
      <c r="Z2448" s="82"/>
      <c r="AA2448" s="82"/>
      <c r="AB2448" s="82"/>
      <c r="AC2448" s="35"/>
      <c r="AD2448" s="35"/>
      <c r="AE2448" s="35"/>
      <c r="AF2448" s="35"/>
      <c r="AG2448" s="35"/>
      <c r="AH2448" s="35"/>
      <c r="AI2448" s="35"/>
      <c r="AJ2448" s="35"/>
      <c r="AK2448" s="35"/>
      <c r="AL2448" s="35"/>
      <c r="AM2448" s="241"/>
      <c r="AN2448" s="241"/>
      <c r="AO2448" s="241"/>
      <c r="AP2448" s="241"/>
      <c r="AQ2448" s="241"/>
      <c r="AR2448" s="241"/>
      <c r="AS2448" s="241"/>
      <c r="AT2448" s="257"/>
      <c r="AU2448" s="257"/>
      <c r="AV2448" s="260"/>
      <c r="AW2448" s="260"/>
      <c r="AX2448" s="257"/>
      <c r="AY2448" s="257"/>
      <c r="AZ2448" s="257"/>
      <c r="BA2448" s="257"/>
      <c r="BB2448" s="257"/>
      <c r="BC2448" s="257"/>
      <c r="BD2448" s="257"/>
      <c r="BE2448" s="257"/>
      <c r="BF2448" s="257"/>
      <c r="BG2448" s="257"/>
      <c r="BH2448" s="257"/>
      <c r="BI2448" s="257"/>
      <c r="BJ2448" s="257"/>
      <c r="BK2448" s="257"/>
      <c r="BL2448" s="263"/>
      <c r="BM2448" s="263"/>
      <c r="BN2448" s="263"/>
      <c r="BO2448" s="263"/>
      <c r="BP2448" s="263"/>
      <c r="BQ2448" s="263"/>
      <c r="BR2448" s="271"/>
      <c r="BS2448" s="271"/>
      <c r="BT2448" s="271"/>
      <c r="BU2448" s="271"/>
      <c r="BV2448" s="271"/>
      <c r="BW2448" s="271"/>
      <c r="BX2448" s="257"/>
      <c r="BY2448" s="257"/>
      <c r="BZ2448" s="257"/>
      <c r="CA2448" s="268"/>
      <c r="CB2448" s="268"/>
      <c r="CC2448" s="275"/>
      <c r="CD2448" s="268"/>
      <c r="CE2448" s="268"/>
      <c r="CF2448" s="268"/>
      <c r="CG2448" s="268"/>
      <c r="CH2448" s="268"/>
      <c r="CI2448" s="268"/>
      <c r="CJ2448" s="268"/>
      <c r="CK2448" s="268"/>
      <c r="CL2448" s="265"/>
      <c r="CM2448" s="272"/>
      <c r="CN2448" s="264"/>
      <c r="CO2448" s="125"/>
      <c r="CP2448" s="226"/>
      <c r="CQ2448" s="226"/>
      <c r="CR2448" s="226"/>
      <c r="CS2448" s="126"/>
      <c r="CT2448" s="126"/>
      <c r="CU2448" s="126"/>
      <c r="CV2448" s="126"/>
      <c r="CW2448" s="126"/>
      <c r="CX2448" s="126"/>
      <c r="CY2448" s="126"/>
      <c r="CZ2448" s="126"/>
      <c r="DA2448" s="126"/>
      <c r="DB2448" s="126"/>
      <c r="DC2448" s="126"/>
      <c r="DD2448" s="126"/>
      <c r="DE2448" s="126"/>
      <c r="DF2448" s="126"/>
    </row>
    <row r="2449" spans="1:110" s="70" customFormat="1" ht="15" customHeight="1">
      <c r="A2449" s="227">
        <f t="shared" si="815"/>
        <v>303</v>
      </c>
      <c r="B2449" s="247" t="s">
        <v>572</v>
      </c>
      <c r="C2449" s="435" t="s">
        <v>1005</v>
      </c>
      <c r="D2449" s="236">
        <v>44020</v>
      </c>
      <c r="E2449" s="236" t="s">
        <v>573</v>
      </c>
      <c r="F2449" s="253" t="s">
        <v>80</v>
      </c>
      <c r="G2449" s="254"/>
      <c r="H2449" s="82" t="s">
        <v>69</v>
      </c>
      <c r="I2449" s="82"/>
      <c r="J2449" s="82" t="s">
        <v>60</v>
      </c>
      <c r="K2449" s="82" t="s">
        <v>60</v>
      </c>
      <c r="L2449" s="82" t="s">
        <v>60</v>
      </c>
      <c r="M2449" s="82" t="s">
        <v>60</v>
      </c>
      <c r="N2449" s="82" t="s">
        <v>60</v>
      </c>
      <c r="O2449" s="82"/>
      <c r="P2449" s="82" t="s">
        <v>60</v>
      </c>
      <c r="Q2449" s="82" t="s">
        <v>60</v>
      </c>
      <c r="R2449" s="82" t="s">
        <v>60</v>
      </c>
      <c r="S2449" s="82" t="s">
        <v>60</v>
      </c>
      <c r="T2449" s="82" t="s">
        <v>60</v>
      </c>
      <c r="U2449" s="82" t="s">
        <v>60</v>
      </c>
      <c r="V2449" s="82"/>
      <c r="W2449" s="82" t="s">
        <v>61</v>
      </c>
      <c r="X2449" s="82" t="s">
        <v>61</v>
      </c>
      <c r="Y2449" s="82" t="s">
        <v>61</v>
      </c>
      <c r="Z2449" s="82" t="s">
        <v>61</v>
      </c>
      <c r="AA2449" s="82" t="s">
        <v>61</v>
      </c>
      <c r="AB2449" s="82" t="s">
        <v>61</v>
      </c>
      <c r="AC2449" s="82"/>
      <c r="AD2449" s="82" t="s">
        <v>61</v>
      </c>
      <c r="AE2449" s="82" t="s">
        <v>61</v>
      </c>
      <c r="AF2449" s="82" t="s">
        <v>61</v>
      </c>
      <c r="AG2449" s="82" t="s">
        <v>61</v>
      </c>
      <c r="AH2449" s="82" t="s">
        <v>61</v>
      </c>
      <c r="AI2449" s="82" t="s">
        <v>1471</v>
      </c>
      <c r="AJ2449" s="82"/>
      <c r="AK2449" s="82" t="s">
        <v>60</v>
      </c>
      <c r="AL2449" s="82" t="s">
        <v>60</v>
      </c>
      <c r="AM2449" s="239">
        <f>COUNTIF(H2449:AL2449,"PH")+COUNTIF(H2449:AL2449,"PH/L")+COUNTIF(H2449:AL2449,"PM")</f>
        <v>0</v>
      </c>
      <c r="AN2449" s="239">
        <f>COUNTIF(H2449:AL2449,"PD")+COUNTIF(H2449:AL2449,"PDD")+COUNTIF(H2449:AL2449,"P/DS")/2+COUNTIF(H2449:AL2449,"PMD")</f>
        <v>0</v>
      </c>
      <c r="AO2449" s="239">
        <f>COUNTIF(H2449:AL2449,"PN")+COUNTIF(H2449:AL2449,"P/NS")/2+COUNTIF(H2449:AL2449,"PH")+COUNTIF(H2449:AL2449,"PH/F")/2+COUNTIF(H2449:AL2449,"PH/L")/2+COUNTIF(H2449:AL2449,"PM")</f>
        <v>0</v>
      </c>
      <c r="AP2449" s="239">
        <f>COUNTIF(H2449:AL2449,"BH")+COUNTIF(H2449:AL2449,"AL/BL")+COUNTIF(H2449:AL2449,"UL/BL")+COUNTIF(H2449:AL2449,"BM")</f>
        <v>0</v>
      </c>
      <c r="AQ2449" s="239">
        <f>COUNTIF(H2449:AL2449,"DS")+COUNTIF(H2449:AL2449,"AL/DS")/2+COUNTIF(H2449:AL2449,"UL/DS")/2+COUNTIF(H2449:AL2449,"CT")+COUNTIF(H2449:AL2449,"MD")</f>
        <v>13.5</v>
      </c>
      <c r="AR2449" s="239">
        <f>COUNTIF(H2449:AL2449,"NS")+COUNTIF(H2449:AL2449,"AL/NS")/2+COUNTIF(H2449:AL2449,"UL/NS")/2+COUNTIF(H2449:AL2449,"BH")+COUNTIF(H2449:AL2449,"AL/BF")/2+COUNTIF(H2449:AL2449,"AL/BL")/2+COUNTIF(H2449:AL2449,"UL/BL")/2+COUNTIF(H2449:AL2449,"UL/BF")/2+COUNTIF(H2449:AL2449,"BM")</f>
        <v>11</v>
      </c>
      <c r="AS2449" s="239">
        <f>COUNTIF(H2449:AL2449,"AL")+COUNTIF(H2449:AL2449,"AL/DS")/2+COUNTIF(H2449:AL2449,"AL/NS")/2+COUNTIF(H2449:AL2449,"NH")+COUNTIF(H2449:AL2449,"SL")+COUNTIF(H2449:AL2449,"NHD")+COUNTIF(H2449:AL2449,"B")+COUNTIF(H2449:AL2449,"HL")+COUNTIF(H2449:AL2449,"AL/BF")/2+COUNTIF(H2449:AL2449,"AL/BL")/2</f>
        <v>1</v>
      </c>
      <c r="AT2449" s="255">
        <f>COUNTIF(H2449:AL2449,"PD")+COUNTIF(H2449:AL2449,"PN")+COUNTIF(H2449:AL2449,"P/DS")/2+COUNTIF(H2449:AL2449,"P/NS")/2+COUNTIF(H2449:AL2449,"DS")+COUNTIF(H2449:AL2449,"NS")+COUNTIF(H2449:AL2449,"AL")+COUNTIF(H2449:AL2449,"AL/DS")+COUNTIF(H2449:AL2449,"AL/NS")+COUNTIF(H2449:AL2449,"NH")+COUNTIF(H2449:AL2449,"SL")+COUNTIF(H2449:AL2449,"UL/DS")/2+COUNTIF(H2449:AL2449,"UL/NS")/2+COUNTIF(H2449:AL2449,"CT")+COUNTIF(H2449:AL2449,"NHD")+COUNTIF(H2449:AL2449,"PDD")+COUNTIF(H2449:AL2449,"B")+COUNTIF(H2449:AL2449,"HL")+COUNTIF(H2449:AL2449,"PH")+COUNTIF(H2449:AL2449,"BH")+COUNTIF(H2449:AL2449,"AL/BF")+COUNTIF(H2449:AL2449,"AL/BL")+COUNTIF(H2449:AL2449,"UL/BF")/2+COUNTIF(H2449:AL2449,"UL/BL")/2+COUNTIF(H2449:AL2449,"PH/F")/2+COUNTIF(H2449:AL2449,"PH/L")/2+COUNTIF(H2449:AL2449,"MD")+COUNTIF(H2449:AL2449,"PMD")+COUNTIF(H2449:AL2449,"PM")+COUNTIF(H2449:AL2449,"BM")</f>
        <v>25.5</v>
      </c>
      <c r="AU2449" s="255">
        <f>COUNTIF(H2449:AL2449,"P/DS")/2+COUNTIF(H2449:AL2449,"P/NS")/2+COUNTIF(H2449:AL2449,"IL")+COUNTIF(H2449:AL2449,"NL")+COUNTIF(H2449:AL2449,"UL")+COUNTIF(H2449:AL2449,"UL/DS")/2+COUNTIF(H2449:AL2449,"UL/NS")/2+COUNTIF(H2449:AL2449,"KT")+COUNTIF(H2449:AL2449,"UL/BF")/2+COUNTIF(H2449:AL2449,"UL/BL")/2+COUNTIF(H2449:AL2449,"PH/F")/2+COUNTIF(H2449:AL2449,"PH/L")/2+COUNTIF(H2449:AL2449,"NB")</f>
        <v>0.5</v>
      </c>
      <c r="AV2449" s="258">
        <f>COUNTIF(H2449:AL2449,"PN")+COUNTIF(H2449:AL2449,"TVD")+COUNTIF(H2449:AL2449,"PH")+COUNTIF(H2449:AL2449,"PM")+COUNTIF(H2449:AL2449,"PDD")-COUNTIFS(H2449:AL2449,"PN",H2456:AL2456,"&gt;=3")-COUNTIFS(H2449:AL2449,"PM",H2456:AL2456,"&gt;=3")</f>
        <v>0</v>
      </c>
      <c r="AW2449" s="258">
        <f>COUNTIF(H2449:AL2449,"NS")+COUNTIF(H2449:AL2449,"D")+COUNTIF(H2449:AL2449,"BH")+COUNTIF(H2449:AL2449,"NHD")+COUNTIF(H2449:AL2449,"BM")-COUNTIFS(H2449:AL2449,"NS",H2456:AL2456,"&gt;=3")-COUNTIFS(H2449:AL2449,"BH",H2456:AL2456,"&gt;=3")-COUNTIFS(H2449:AL2449,"BM",H2456:AL2456,"&gt;=3")</f>
        <v>11</v>
      </c>
      <c r="AX2449" s="255">
        <f>COUNTIF(H2449:AL2449,"AL")+COUNTIF(H2449:AL2449,"AL/DS")/2+COUNTIF(H2449:AL2449,"AL/NS")/2+COUNTIF(H2449:AL2449,"AL/BF")+COUNTIF(H2449:AL2449,"AL/BL")/2</f>
        <v>0</v>
      </c>
      <c r="AY2449" s="255">
        <f>COUNTIF(H2449:AL2449,"SL")</f>
        <v>0</v>
      </c>
      <c r="AZ2449" s="255">
        <f>COUNTIF(H2449:AL2449,"NH")</f>
        <v>1</v>
      </c>
      <c r="BA2449" s="255">
        <f>COUNTIF(H2449:AL2449,"HL")</f>
        <v>0</v>
      </c>
      <c r="BB2449" s="255">
        <f>COUNTIF(G2449:AL2449,"P/DS")/2+COUNTIF(G2449:AL2449,"P/NS")/2+COUNTIF(G2449:AL2449,"UL")+COUNTIF(G2449:AL2449,"UL/DS")/2+COUNTIF(G2449:AL2449,"UL/NS")/2+COUNTIF(G2449:AL2449,"UL/BL")/2+COUNTIF(G2449:AL2449,"UL/BF")/2+COUNTIF(G2449:AL2449,"PH/F")/2+COUNTIF(G2449:AL2449,"PH/L")/2</f>
        <v>0.5</v>
      </c>
      <c r="BC2449" s="255">
        <f>COUNTIF(H2449:AL2449,"NB")</f>
        <v>0</v>
      </c>
      <c r="BD2449" s="255">
        <f>COUNTIF(H2449:AL2449,"NL")</f>
        <v>0</v>
      </c>
      <c r="BE2449" s="255">
        <f>COUNTIF(H2449:AL2449,"IL")</f>
        <v>0</v>
      </c>
      <c r="BF2449" s="255">
        <f>COUNTIF(H2449:AL2449,"KT")</f>
        <v>0</v>
      </c>
      <c r="BG2449" s="255">
        <f>COUNTIF(H2449:AL2449,"L70")</f>
        <v>0</v>
      </c>
      <c r="BH2449" s="255">
        <f>COUNTIF(H2449:AL2449,"MD")</f>
        <v>0</v>
      </c>
      <c r="BI2449" s="255">
        <f>COUNTIF(H2449:AL2449,"PMD")</f>
        <v>0</v>
      </c>
      <c r="BJ2449" s="255">
        <f>COUNTIF(H2449:AL2449,"PM")</f>
        <v>0</v>
      </c>
      <c r="BK2449" s="255">
        <f>COUNTIF(H2449:AL2449,"BM")</f>
        <v>0</v>
      </c>
      <c r="BL2449" s="261">
        <f>SUMIF(H2449:AL2449,"PD",H2450:AL2450)+SUMIF(H2449:AL2449,"PN",H2450:AL2450)+SUMIF(H2449:AL2449,"P/DS",H2450:AL2450)+SUMIF(H2449:AL2449,"PN/F",H2450:AL2450)+SUMIF(H2449:AL2449,"PN/L",H2450:AL2450)+SUMIF(H2449:AL2449,"TV",H2450:AL2450)+SUMIF(H2449:AL2449,"TVD",H2450:AL2450)+SUMIF(H2449:AL2449,"PDD",H2450:AL2450)</f>
        <v>0</v>
      </c>
      <c r="BM2449" s="261">
        <f>SUMIF(H2449:AL2449,"PD",H2451:AL2451)+SUMIF(H2449:AL2449,"PN",H2451:AL2451)+SUMIF(H2449:AL2449,"P/DS",H2451:AL2451)+SUMIF(H2449:AL2449,"PN/F",H2451:AL2451)+SUMIF(H2449:AL2449,"PN/L",H2451:AL2451)+SUMIF(H2449:AL2449,"TV",H2451:AL2451)+SUMIF(H2449:AL2449,"TVD",H2451:AL2451)+SUMIF(H2449:AL2449,"PDD",H2451:AL2451)+SUMIF(H2449:AL2449,"PMD",H2451:AL2451)</f>
        <v>0</v>
      </c>
      <c r="BN2449" s="261">
        <f>SUMIF(H2449:AL2449,"PD",H2452:AL2452)+SUMIF(H2449:AL2449,"PN",H2452:AL2452)+SUMIF(H2449:AL2449,"P/DS",H2452:AL2452)+SUMIF(H2449:AL2449,"PN/F",H2452:AL2452)+SUMIF(H2449:AL2449,"PN/L",H2452:AL2452)+SUMIF(H2449:AL2449,"TV",H2452:AL2452)+SUMIF(H2449:AL2449,"TVD",H2452:AL2452)</f>
        <v>0</v>
      </c>
      <c r="BO2449" s="261">
        <f>SUMIF(H2449:AL2449,"PD",H2453:AL2453)+SUMIF(H2449:AL2449,"PN",H2453:AL2453)+SUMIF(H2449:AL2449,"P/DS",H2453:AL2453)+SUMIF(H2449:AL2449,"PN/F",H2453:AL2453)+SUMIF(H2449:AL2449,"PN/L",H2453:AL2453)+SUMIF(H2449:AL2449,"TV",H2453:AL2453)+SUMIF(H2449:AL2449,"TVD",H2453:AL2453)</f>
        <v>0</v>
      </c>
      <c r="BP2449" s="261">
        <f>SUMIF(H2449:AL2449,"PD",H2454:AL2454)+SUMIF(H2449:AL2449,"PN",H2454:AL2454)+SUMIF(H2449:AL2449,"P/DS",H2454:AL2454)+SUMIF(H2449:AL2449,"PN/F",H2454:AL2454)+SUMIF(H2449:AL2449,"PN/L",H2454:AL2454)+SUMIF(H2449:AL2449,"TV",H2454:AL2454)+SUMIF(H2449:AL2449,"TVD",H2454:AL2454)+SUMIF(H2449:AL2449,"PDD",H2454:AL2454)+SUMIF(H2449:AL2449,"PH",H2454:AL2454)+SUMIF(H2449:AL2449,"PM",H2454:AL2454)</f>
        <v>0</v>
      </c>
      <c r="BQ2449" s="261">
        <f>SUMIF(H2449:AL2449,"PD",H2455:AL2455)+SUMIF(H2449:AL2449,"PN",H2455:AL2455)+SUMIF(H2449:AL2449,"P/DS",H2455:AL2455)+SUMIF(H2449:AL2449,"PN/F",H2455:AL2455)+SUMIF(H2449:AL2449,"PN/L",H2455:AL2455)+SUMIF(H2449:AL2449,"TV",H2455:AL2455)+SUMIF(H2449:AL2449,"TVD",H2455:AL2455)+SUMIF(H2449:AL2449,"PDD",H2455:AL2455)+SUMIF(H2449:AL2449,"PH",H2455:AL2455)+SUMIF(H2449:AL2449,"PM",H2455:AL2455)</f>
        <v>0</v>
      </c>
      <c r="BR2449" s="269">
        <f>SUM(H2450:AL2450)-BL2449</f>
        <v>0</v>
      </c>
      <c r="BS2449" s="269">
        <f>SUM(H2451:AL2451)-BM2449</f>
        <v>0</v>
      </c>
      <c r="BT2449" s="269">
        <f>SUM(H2452:AL2452)-BN2449</f>
        <v>0</v>
      </c>
      <c r="BU2449" s="269">
        <f>SUM(H2453:AL2453)-BO2449</f>
        <v>0</v>
      </c>
      <c r="BV2449" s="269">
        <f>SUM(H2454:AL2454)-BP2449</f>
        <v>0</v>
      </c>
      <c r="BW2449" s="269">
        <f>SUM(H2455:AL2455)-BQ2449</f>
        <v>0</v>
      </c>
      <c r="BX2449" s="255">
        <f>SUMIF(H2449:AL2449,"PD",H2456:AL2456)+SUMIF(H2449:AL2449,"PN",H2456:AL2456)+SUMIF(H2449:AL2449,"P/DS",H2456:AL2456)+SUMIF(H2449:AL2449,"PN/F",H2456:AL2456)+SUMIF(H2449:AL2449,"PN/L",H2456:AL2456)</f>
        <v>0</v>
      </c>
      <c r="BY2449" s="255">
        <f>SUM(H2456:AL2456)-BX2449</f>
        <v>0</v>
      </c>
      <c r="BZ2449" s="255">
        <f t="shared" ref="BZ2449" si="826">+SUM(BL2449:BW2456)</f>
        <v>0</v>
      </c>
      <c r="CA2449" s="266">
        <f>(COUNTIFS(H2449:AL2449,"PD",H2450:AL2450,"&gt;=2"))*0.5-IF(CN2449="VP",COUNTIFS($H$16:$AL$16,"SAT",H2449:AL2449,"PD",H2450:AL2450,"&gt;=2"))*0.5</f>
        <v>0</v>
      </c>
      <c r="CB2449" s="266">
        <f>(COUNTIFS(H2449:AL2449,"PN",H2451:AL2451,"&gt;=0.5",H2450:AL2450,"&gt;=1.5"))*0.5+COUNTIFS(H2449:AL2449,"PDD",H2451:AL2451,"&gt;=0.5",H2450:AL2450,"&gt;=1.5")*0.5</f>
        <v>0</v>
      </c>
      <c r="CC2449" s="273">
        <f>(COUNTIFS(H2449:AL2449,"TV",H2451:AL2451,"&gt;=10"))*0.5+(COUNTIFS(H2449:AL2449,"PMD",H2451:AL2451,"&gt;=2"))*0.5</f>
        <v>0</v>
      </c>
      <c r="CD2449" s="266">
        <f>(COUNTIFS(H2449:AL2449,"TVD",H2453:AL2453,"&gt;=6.5",H2451:AL2451,"&gt;=3.5"))*0.5</f>
        <v>0</v>
      </c>
      <c r="CE2449" s="266">
        <f>(COUNTIFS(H2449:AL2449,"PD",H2454:AL2454,"&gt;=10"))*0.5</f>
        <v>0</v>
      </c>
      <c r="CF2449" s="266">
        <f>(COUNTIFS(H2449:AL2449,"PDD",H2454:AL2454,"&gt;=3.5",H2455:AL2455,"&gt;=6.5")+COUNTIFS(H2449:AL2449,"PH",H2455:AL2455,"&gt;=0.5",H2454:AL2454,"&gt;=1.5")+COUNTIFS(H2449:AL2449,"PM",H2455:AL2455,"&gt;=0.5",H2454:AL2454,"&gt;=1.5"))*0.5</f>
        <v>0</v>
      </c>
      <c r="CG2449" s="266">
        <f>(COUNTIFS(H2449:AL2449,"DS",H2450:AL2450,"&gt;=2")+COUNTIFS(H2449:AL2449,"AL/DS",H2450:AL2450,"&gt;=2"))*0.5-IF(CN2449="VP",COUNTIFS($H$16:$AL$16,"SAT",H2449:AL2449,"DS",H2450:AL2450,"&gt;=2"))*0.5</f>
        <v>0</v>
      </c>
      <c r="CH2449" s="266">
        <f>(COUNTIFS(H2449:AL2449,"NS",H2451:AL2451,"&gt;=0.5",H2450:AL2450,"&gt;=1.5")+COUNTIFS(H2449:AL2449,"AL/NS",H2451:AL2451,"&gt;=0.5",H2450:AL2450,"&gt;=1.5")+COUNTIFS(H2449:AL2449,"NHD",H2451:AL2451,"&gt;=4.5",H2454:AL2454,"&gt;=2",H2450:AL2450,"&gt;=1.5"))*0.5</f>
        <v>0</v>
      </c>
      <c r="CI2449" s="266">
        <f>(COUNTIF(H2451:AL2451,"&gt;=10")+COUNTIFS(H2449:AL2449,"MD",H2451:AL2451,"&gt;=2")-COUNTIFS(H2449:AL2449,"TV",H2451:AL2451,"&gt;=10"))*0.5</f>
        <v>0</v>
      </c>
      <c r="CJ2449" s="266">
        <f>(COUNTIFS(H2449:AL2449,"D",H2453:AL2453,"&gt;=6.5",H2451:AL2451,"&gt;=3.5"))*0.5</f>
        <v>0</v>
      </c>
      <c r="CK2449" s="266">
        <f>(COUNTIF(H2454:AL2454,"&gt;=10")-COUNTIFS(H2449:AL2449,"PD",H2454:AL2454,"&gt;=10"))*0.5</f>
        <v>0</v>
      </c>
      <c r="CL2449" s="265">
        <f>(COUNTIFS(H2449:AL2449,"NHD",H2454:AL2454,"&gt;=3.5",H2455:AL2455,"&gt;=6.5")+COUNTIFS(H2449:AL2449,"BH",H2454:AL2454,"&gt;=1.5",H2455:AL2455,"&gt;=0.5")+COUNTIFS(H2449:AL2449,"BM",H2454:AL2454,"&gt;=1.5",H2455:AL2455,"&gt;=0.5")+COUNTIFS(H2449:AL2449,"D",H2454:AL2454,"&gt;=1.5",H2455:AL2455,"&gt;=0.5"))*0.5</f>
        <v>0</v>
      </c>
      <c r="CM2449" s="272"/>
      <c r="CN2449" s="264" t="s">
        <v>723</v>
      </c>
      <c r="CO2449" s="125">
        <f t="shared" ref="CO2449" si="827">+AM2449+AN2449+AO2449+AP2449+AQ2449+AR2449+AS2449+AU2449+BG2449</f>
        <v>26</v>
      </c>
      <c r="CP2449" s="225">
        <f>+SUM(I2450:I2455)-I2456</f>
        <v>0</v>
      </c>
      <c r="CQ2449" s="225">
        <f>+SUM(J2450:J2455)-J2456</f>
        <v>0</v>
      </c>
      <c r="CR2449" s="225">
        <f>+SUM(K2450:K2455)-K2456</f>
        <v>0</v>
      </c>
      <c r="CS2449" s="126"/>
      <c r="CT2449" s="126"/>
      <c r="CU2449" s="126"/>
      <c r="CV2449" s="126"/>
      <c r="CW2449" s="126"/>
      <c r="CX2449" s="126"/>
      <c r="CY2449" s="126"/>
      <c r="CZ2449" s="126"/>
      <c r="DA2449" s="126"/>
      <c r="DB2449" s="126"/>
      <c r="DC2449" s="126"/>
      <c r="DD2449" s="126"/>
      <c r="DE2449" s="126"/>
      <c r="DF2449" s="126" t="e">
        <f>+SUM(#REF!)</f>
        <v>#REF!</v>
      </c>
    </row>
    <row r="2450" spans="1:110" s="70" customFormat="1" ht="15" customHeight="1">
      <c r="A2450" s="228"/>
      <c r="B2450" s="248"/>
      <c r="C2450" s="436"/>
      <c r="D2450" s="237"/>
      <c r="E2450" s="237"/>
      <c r="F2450" s="242" t="s">
        <v>82</v>
      </c>
      <c r="G2450" s="71">
        <v>1.5</v>
      </c>
      <c r="H2450" s="83"/>
      <c r="I2450" s="83"/>
      <c r="J2450" s="83"/>
      <c r="K2450" s="83"/>
      <c r="L2450" s="83"/>
      <c r="M2450" s="83"/>
      <c r="N2450" s="83"/>
      <c r="O2450" s="83"/>
      <c r="P2450" s="83"/>
      <c r="Q2450" s="83"/>
      <c r="R2450" s="83"/>
      <c r="S2450" s="83"/>
      <c r="T2450" s="83"/>
      <c r="U2450" s="83"/>
      <c r="V2450" s="83"/>
      <c r="W2450" s="83"/>
      <c r="X2450" s="83"/>
      <c r="Y2450" s="83"/>
      <c r="Z2450" s="83"/>
      <c r="AA2450" s="83"/>
      <c r="AB2450" s="83"/>
      <c r="AC2450" s="79"/>
      <c r="AD2450" s="79"/>
      <c r="AE2450" s="79"/>
      <c r="AF2450" s="79"/>
      <c r="AG2450" s="79"/>
      <c r="AH2450" s="79"/>
      <c r="AI2450" s="79"/>
      <c r="AJ2450" s="79"/>
      <c r="AK2450" s="79"/>
      <c r="AL2450" s="79"/>
      <c r="AM2450" s="240"/>
      <c r="AN2450" s="240"/>
      <c r="AO2450" s="240"/>
      <c r="AP2450" s="240"/>
      <c r="AQ2450" s="240"/>
      <c r="AR2450" s="240"/>
      <c r="AS2450" s="240"/>
      <c r="AT2450" s="256"/>
      <c r="AU2450" s="256"/>
      <c r="AV2450" s="259"/>
      <c r="AW2450" s="259"/>
      <c r="AX2450" s="256"/>
      <c r="AY2450" s="256"/>
      <c r="AZ2450" s="256"/>
      <c r="BA2450" s="256"/>
      <c r="BB2450" s="256"/>
      <c r="BC2450" s="256"/>
      <c r="BD2450" s="256"/>
      <c r="BE2450" s="256"/>
      <c r="BF2450" s="256"/>
      <c r="BG2450" s="256"/>
      <c r="BH2450" s="256"/>
      <c r="BI2450" s="256"/>
      <c r="BJ2450" s="256"/>
      <c r="BK2450" s="256"/>
      <c r="BL2450" s="262"/>
      <c r="BM2450" s="262"/>
      <c r="BN2450" s="262"/>
      <c r="BO2450" s="262"/>
      <c r="BP2450" s="262"/>
      <c r="BQ2450" s="262"/>
      <c r="BR2450" s="270"/>
      <c r="BS2450" s="270"/>
      <c r="BT2450" s="270"/>
      <c r="BU2450" s="270"/>
      <c r="BV2450" s="270"/>
      <c r="BW2450" s="270"/>
      <c r="BX2450" s="256"/>
      <c r="BY2450" s="256"/>
      <c r="BZ2450" s="256"/>
      <c r="CA2450" s="267"/>
      <c r="CB2450" s="267"/>
      <c r="CC2450" s="274"/>
      <c r="CD2450" s="267"/>
      <c r="CE2450" s="267"/>
      <c r="CF2450" s="267"/>
      <c r="CG2450" s="267"/>
      <c r="CH2450" s="267"/>
      <c r="CI2450" s="267"/>
      <c r="CJ2450" s="267"/>
      <c r="CK2450" s="267"/>
      <c r="CL2450" s="265"/>
      <c r="CM2450" s="272"/>
      <c r="CN2450" s="264"/>
      <c r="CO2450" s="125"/>
      <c r="CP2450" s="226"/>
      <c r="CQ2450" s="226"/>
      <c r="CR2450" s="226"/>
      <c r="CS2450" s="126"/>
      <c r="CT2450" s="126"/>
      <c r="CU2450" s="126"/>
      <c r="CV2450" s="126"/>
      <c r="CW2450" s="126"/>
      <c r="CX2450" s="126"/>
      <c r="CY2450" s="126"/>
      <c r="CZ2450" s="126"/>
      <c r="DA2450" s="126"/>
      <c r="DB2450" s="126"/>
      <c r="DC2450" s="126"/>
      <c r="DD2450" s="126"/>
      <c r="DE2450" s="126"/>
      <c r="DF2450" s="126"/>
    </row>
    <row r="2451" spans="1:110" s="70" customFormat="1" ht="15" customHeight="1">
      <c r="A2451" s="228"/>
      <c r="B2451" s="248"/>
      <c r="C2451" s="436"/>
      <c r="D2451" s="237"/>
      <c r="E2451" s="237"/>
      <c r="F2451" s="243"/>
      <c r="G2451" s="72">
        <v>2</v>
      </c>
      <c r="H2451" s="84"/>
      <c r="I2451" s="84"/>
      <c r="J2451" s="84"/>
      <c r="K2451" s="84"/>
      <c r="L2451" s="84"/>
      <c r="M2451" s="84"/>
      <c r="N2451" s="84"/>
      <c r="O2451" s="84"/>
      <c r="P2451" s="84"/>
      <c r="Q2451" s="84"/>
      <c r="R2451" s="84"/>
      <c r="S2451" s="84"/>
      <c r="T2451" s="84"/>
      <c r="U2451" s="84"/>
      <c r="V2451" s="84"/>
      <c r="W2451" s="84"/>
      <c r="X2451" s="84"/>
      <c r="Y2451" s="84"/>
      <c r="Z2451" s="84"/>
      <c r="AA2451" s="84"/>
      <c r="AB2451" s="84"/>
      <c r="AC2451" s="80"/>
      <c r="AD2451" s="80"/>
      <c r="AE2451" s="80"/>
      <c r="AF2451" s="80"/>
      <c r="AG2451" s="80"/>
      <c r="AH2451" s="80"/>
      <c r="AI2451" s="80"/>
      <c r="AJ2451" s="80"/>
      <c r="AK2451" s="80"/>
      <c r="AL2451" s="80"/>
      <c r="AM2451" s="240"/>
      <c r="AN2451" s="240"/>
      <c r="AO2451" s="240"/>
      <c r="AP2451" s="240"/>
      <c r="AQ2451" s="240"/>
      <c r="AR2451" s="240"/>
      <c r="AS2451" s="240"/>
      <c r="AT2451" s="256"/>
      <c r="AU2451" s="256"/>
      <c r="AV2451" s="259"/>
      <c r="AW2451" s="259"/>
      <c r="AX2451" s="256"/>
      <c r="AY2451" s="256"/>
      <c r="AZ2451" s="256"/>
      <c r="BA2451" s="256"/>
      <c r="BB2451" s="256"/>
      <c r="BC2451" s="256"/>
      <c r="BD2451" s="256"/>
      <c r="BE2451" s="256"/>
      <c r="BF2451" s="256"/>
      <c r="BG2451" s="256"/>
      <c r="BH2451" s="256"/>
      <c r="BI2451" s="256"/>
      <c r="BJ2451" s="256"/>
      <c r="BK2451" s="256"/>
      <c r="BL2451" s="262"/>
      <c r="BM2451" s="262"/>
      <c r="BN2451" s="262"/>
      <c r="BO2451" s="262"/>
      <c r="BP2451" s="262"/>
      <c r="BQ2451" s="262"/>
      <c r="BR2451" s="270"/>
      <c r="BS2451" s="270"/>
      <c r="BT2451" s="270"/>
      <c r="BU2451" s="270"/>
      <c r="BV2451" s="270"/>
      <c r="BW2451" s="270"/>
      <c r="BX2451" s="256"/>
      <c r="BY2451" s="256"/>
      <c r="BZ2451" s="256"/>
      <c r="CA2451" s="267"/>
      <c r="CB2451" s="267"/>
      <c r="CC2451" s="274"/>
      <c r="CD2451" s="267"/>
      <c r="CE2451" s="267"/>
      <c r="CF2451" s="267"/>
      <c r="CG2451" s="267"/>
      <c r="CH2451" s="267"/>
      <c r="CI2451" s="267"/>
      <c r="CJ2451" s="267"/>
      <c r="CK2451" s="267"/>
      <c r="CL2451" s="265"/>
      <c r="CM2451" s="272"/>
      <c r="CN2451" s="264"/>
      <c r="CO2451" s="125"/>
      <c r="CP2451" s="226"/>
      <c r="CQ2451" s="226"/>
      <c r="CR2451" s="226"/>
      <c r="CS2451" s="126"/>
      <c r="CT2451" s="126"/>
      <c r="CU2451" s="126"/>
      <c r="CV2451" s="126"/>
      <c r="CW2451" s="126"/>
      <c r="CX2451" s="126"/>
      <c r="CY2451" s="126"/>
      <c r="CZ2451" s="126"/>
      <c r="DA2451" s="126"/>
      <c r="DB2451" s="126"/>
      <c r="DC2451" s="126"/>
      <c r="DD2451" s="126"/>
      <c r="DE2451" s="126"/>
      <c r="DF2451" s="126"/>
    </row>
    <row r="2452" spans="1:110" s="70" customFormat="1" ht="15" customHeight="1">
      <c r="A2452" s="228"/>
      <c r="B2452" s="248"/>
      <c r="C2452" s="436"/>
      <c r="D2452" s="237"/>
      <c r="E2452" s="237"/>
      <c r="F2452" s="243"/>
      <c r="G2452" s="72">
        <v>2.1</v>
      </c>
      <c r="H2452" s="84"/>
      <c r="I2452" s="84"/>
      <c r="J2452" s="84"/>
      <c r="K2452" s="84"/>
      <c r="L2452" s="84"/>
      <c r="M2452" s="84"/>
      <c r="N2452" s="84"/>
      <c r="O2452" s="84"/>
      <c r="P2452" s="84"/>
      <c r="Q2452" s="84"/>
      <c r="R2452" s="84"/>
      <c r="S2452" s="84"/>
      <c r="T2452" s="84"/>
      <c r="U2452" s="84"/>
      <c r="V2452" s="84"/>
      <c r="W2452" s="84"/>
      <c r="X2452" s="84"/>
      <c r="Y2452" s="84"/>
      <c r="Z2452" s="84"/>
      <c r="AA2452" s="84"/>
      <c r="AB2452" s="84"/>
      <c r="AC2452" s="80"/>
      <c r="AD2452" s="80"/>
      <c r="AE2452" s="80"/>
      <c r="AF2452" s="80"/>
      <c r="AG2452" s="80"/>
      <c r="AH2452" s="80"/>
      <c r="AI2452" s="80"/>
      <c r="AJ2452" s="80"/>
      <c r="AK2452" s="80"/>
      <c r="AL2452" s="80"/>
      <c r="AM2452" s="240"/>
      <c r="AN2452" s="240"/>
      <c r="AO2452" s="240"/>
      <c r="AP2452" s="240"/>
      <c r="AQ2452" s="240"/>
      <c r="AR2452" s="240"/>
      <c r="AS2452" s="240"/>
      <c r="AT2452" s="256"/>
      <c r="AU2452" s="256"/>
      <c r="AV2452" s="259"/>
      <c r="AW2452" s="259"/>
      <c r="AX2452" s="256"/>
      <c r="AY2452" s="256"/>
      <c r="AZ2452" s="256"/>
      <c r="BA2452" s="256"/>
      <c r="BB2452" s="256"/>
      <c r="BC2452" s="256"/>
      <c r="BD2452" s="256"/>
      <c r="BE2452" s="256"/>
      <c r="BF2452" s="256"/>
      <c r="BG2452" s="256"/>
      <c r="BH2452" s="256"/>
      <c r="BI2452" s="256"/>
      <c r="BJ2452" s="256"/>
      <c r="BK2452" s="256"/>
      <c r="BL2452" s="262"/>
      <c r="BM2452" s="262"/>
      <c r="BN2452" s="262"/>
      <c r="BO2452" s="262"/>
      <c r="BP2452" s="262"/>
      <c r="BQ2452" s="262"/>
      <c r="BR2452" s="270"/>
      <c r="BS2452" s="270"/>
      <c r="BT2452" s="270"/>
      <c r="BU2452" s="270"/>
      <c r="BV2452" s="270"/>
      <c r="BW2452" s="270"/>
      <c r="BX2452" s="256"/>
      <c r="BY2452" s="256"/>
      <c r="BZ2452" s="256"/>
      <c r="CA2452" s="267"/>
      <c r="CB2452" s="267"/>
      <c r="CC2452" s="274"/>
      <c r="CD2452" s="267"/>
      <c r="CE2452" s="267"/>
      <c r="CF2452" s="267"/>
      <c r="CG2452" s="267"/>
      <c r="CH2452" s="267"/>
      <c r="CI2452" s="267"/>
      <c r="CJ2452" s="267"/>
      <c r="CK2452" s="267"/>
      <c r="CL2452" s="265"/>
      <c r="CM2452" s="272"/>
      <c r="CN2452" s="264"/>
      <c r="CO2452" s="125"/>
      <c r="CP2452" s="226"/>
      <c r="CQ2452" s="226"/>
      <c r="CR2452" s="226"/>
      <c r="CS2452" s="126"/>
      <c r="CT2452" s="126"/>
      <c r="CU2452" s="126"/>
      <c r="CV2452" s="126"/>
      <c r="CW2452" s="126"/>
      <c r="CX2452" s="126"/>
      <c r="CY2452" s="126"/>
      <c r="CZ2452" s="126"/>
      <c r="DA2452" s="126"/>
      <c r="DB2452" s="126"/>
      <c r="DC2452" s="126"/>
      <c r="DD2452" s="126"/>
      <c r="DE2452" s="126"/>
      <c r="DF2452" s="126"/>
    </row>
    <row r="2453" spans="1:110" s="70" customFormat="1" ht="15" customHeight="1">
      <c r="A2453" s="228"/>
      <c r="B2453" s="248"/>
      <c r="C2453" s="436"/>
      <c r="D2453" s="237"/>
      <c r="E2453" s="237"/>
      <c r="F2453" s="243"/>
      <c r="G2453" s="72">
        <v>2.7</v>
      </c>
      <c r="H2453" s="84"/>
      <c r="I2453" s="84"/>
      <c r="J2453" s="84"/>
      <c r="K2453" s="84"/>
      <c r="L2453" s="84"/>
      <c r="M2453" s="84"/>
      <c r="N2453" s="84"/>
      <c r="O2453" s="84"/>
      <c r="P2453" s="84"/>
      <c r="Q2453" s="84"/>
      <c r="R2453" s="84"/>
      <c r="S2453" s="84"/>
      <c r="T2453" s="84"/>
      <c r="U2453" s="84"/>
      <c r="V2453" s="84"/>
      <c r="W2453" s="84"/>
      <c r="X2453" s="84"/>
      <c r="Y2453" s="84"/>
      <c r="Z2453" s="84"/>
      <c r="AA2453" s="84"/>
      <c r="AB2453" s="84"/>
      <c r="AC2453" s="80"/>
      <c r="AD2453" s="80"/>
      <c r="AE2453" s="80"/>
      <c r="AF2453" s="80"/>
      <c r="AG2453" s="80"/>
      <c r="AH2453" s="80"/>
      <c r="AI2453" s="80"/>
      <c r="AJ2453" s="80"/>
      <c r="AK2453" s="80"/>
      <c r="AL2453" s="80"/>
      <c r="AM2453" s="240"/>
      <c r="AN2453" s="240"/>
      <c r="AO2453" s="240"/>
      <c r="AP2453" s="240"/>
      <c r="AQ2453" s="240"/>
      <c r="AR2453" s="240"/>
      <c r="AS2453" s="240"/>
      <c r="AT2453" s="256"/>
      <c r="AU2453" s="256"/>
      <c r="AV2453" s="259"/>
      <c r="AW2453" s="259"/>
      <c r="AX2453" s="256"/>
      <c r="AY2453" s="256"/>
      <c r="AZ2453" s="256"/>
      <c r="BA2453" s="256"/>
      <c r="BB2453" s="256"/>
      <c r="BC2453" s="256"/>
      <c r="BD2453" s="256"/>
      <c r="BE2453" s="256"/>
      <c r="BF2453" s="256"/>
      <c r="BG2453" s="256"/>
      <c r="BH2453" s="256"/>
      <c r="BI2453" s="256"/>
      <c r="BJ2453" s="256"/>
      <c r="BK2453" s="256"/>
      <c r="BL2453" s="262"/>
      <c r="BM2453" s="262"/>
      <c r="BN2453" s="262"/>
      <c r="BO2453" s="262"/>
      <c r="BP2453" s="262"/>
      <c r="BQ2453" s="262"/>
      <c r="BR2453" s="270"/>
      <c r="BS2453" s="270"/>
      <c r="BT2453" s="270"/>
      <c r="BU2453" s="270"/>
      <c r="BV2453" s="270"/>
      <c r="BW2453" s="270"/>
      <c r="BX2453" s="256"/>
      <c r="BY2453" s="256"/>
      <c r="BZ2453" s="256"/>
      <c r="CA2453" s="267"/>
      <c r="CB2453" s="267"/>
      <c r="CC2453" s="274"/>
      <c r="CD2453" s="267"/>
      <c r="CE2453" s="267"/>
      <c r="CF2453" s="267"/>
      <c r="CG2453" s="267"/>
      <c r="CH2453" s="267"/>
      <c r="CI2453" s="267"/>
      <c r="CJ2453" s="267"/>
      <c r="CK2453" s="267"/>
      <c r="CL2453" s="265"/>
      <c r="CM2453" s="272"/>
      <c r="CN2453" s="264"/>
      <c r="CO2453" s="125"/>
      <c r="CP2453" s="226"/>
      <c r="CQ2453" s="226"/>
      <c r="CR2453" s="226"/>
      <c r="CS2453" s="126"/>
      <c r="CT2453" s="126"/>
      <c r="CU2453" s="126"/>
      <c r="CV2453" s="126"/>
      <c r="CW2453" s="126"/>
      <c r="CX2453" s="126"/>
      <c r="CY2453" s="126"/>
      <c r="CZ2453" s="126"/>
      <c r="DA2453" s="126"/>
      <c r="DB2453" s="126"/>
      <c r="DC2453" s="126"/>
      <c r="DD2453" s="126"/>
      <c r="DE2453" s="126"/>
      <c r="DF2453" s="126"/>
    </row>
    <row r="2454" spans="1:110" s="70" customFormat="1" ht="15" customHeight="1">
      <c r="A2454" s="228"/>
      <c r="B2454" s="248"/>
      <c r="C2454" s="436"/>
      <c r="D2454" s="237"/>
      <c r="E2454" s="237"/>
      <c r="F2454" s="243"/>
      <c r="G2454" s="72">
        <v>3</v>
      </c>
      <c r="H2454" s="84"/>
      <c r="I2454" s="84"/>
      <c r="J2454" s="84"/>
      <c r="K2454" s="84"/>
      <c r="L2454" s="84"/>
      <c r="M2454" s="84"/>
      <c r="N2454" s="84"/>
      <c r="O2454" s="84"/>
      <c r="P2454" s="84"/>
      <c r="Q2454" s="84"/>
      <c r="R2454" s="84"/>
      <c r="S2454" s="84"/>
      <c r="T2454" s="84"/>
      <c r="U2454" s="84"/>
      <c r="V2454" s="84"/>
      <c r="W2454" s="84"/>
      <c r="X2454" s="84"/>
      <c r="Y2454" s="84"/>
      <c r="Z2454" s="84"/>
      <c r="AA2454" s="84"/>
      <c r="AB2454" s="84"/>
      <c r="AC2454" s="80"/>
      <c r="AD2454" s="80"/>
      <c r="AE2454" s="80"/>
      <c r="AF2454" s="80"/>
      <c r="AG2454" s="80"/>
      <c r="AH2454" s="80"/>
      <c r="AI2454" s="80"/>
      <c r="AJ2454" s="80"/>
      <c r="AK2454" s="80"/>
      <c r="AL2454" s="80"/>
      <c r="AM2454" s="240"/>
      <c r="AN2454" s="240"/>
      <c r="AO2454" s="240"/>
      <c r="AP2454" s="240"/>
      <c r="AQ2454" s="240"/>
      <c r="AR2454" s="240"/>
      <c r="AS2454" s="240"/>
      <c r="AT2454" s="256"/>
      <c r="AU2454" s="256"/>
      <c r="AV2454" s="259"/>
      <c r="AW2454" s="259"/>
      <c r="AX2454" s="256"/>
      <c r="AY2454" s="256"/>
      <c r="AZ2454" s="256"/>
      <c r="BA2454" s="256"/>
      <c r="BB2454" s="256"/>
      <c r="BC2454" s="256"/>
      <c r="BD2454" s="256"/>
      <c r="BE2454" s="256"/>
      <c r="BF2454" s="256"/>
      <c r="BG2454" s="256"/>
      <c r="BH2454" s="256"/>
      <c r="BI2454" s="256"/>
      <c r="BJ2454" s="256"/>
      <c r="BK2454" s="256"/>
      <c r="BL2454" s="262"/>
      <c r="BM2454" s="262"/>
      <c r="BN2454" s="262"/>
      <c r="BO2454" s="262"/>
      <c r="BP2454" s="262"/>
      <c r="BQ2454" s="262"/>
      <c r="BR2454" s="270"/>
      <c r="BS2454" s="270"/>
      <c r="BT2454" s="270"/>
      <c r="BU2454" s="270"/>
      <c r="BV2454" s="270"/>
      <c r="BW2454" s="270"/>
      <c r="BX2454" s="256"/>
      <c r="BY2454" s="256"/>
      <c r="BZ2454" s="256"/>
      <c r="CA2454" s="267"/>
      <c r="CB2454" s="267"/>
      <c r="CC2454" s="274"/>
      <c r="CD2454" s="267"/>
      <c r="CE2454" s="267"/>
      <c r="CF2454" s="267"/>
      <c r="CG2454" s="267"/>
      <c r="CH2454" s="267"/>
      <c r="CI2454" s="267"/>
      <c r="CJ2454" s="267"/>
      <c r="CK2454" s="267"/>
      <c r="CL2454" s="265"/>
      <c r="CM2454" s="272"/>
      <c r="CN2454" s="264"/>
      <c r="CO2454" s="125"/>
      <c r="CP2454" s="226"/>
      <c r="CQ2454" s="226"/>
      <c r="CR2454" s="226"/>
      <c r="CS2454" s="126"/>
      <c r="CT2454" s="126"/>
      <c r="CU2454" s="126"/>
      <c r="CV2454" s="126"/>
      <c r="CW2454" s="126"/>
      <c r="CX2454" s="126"/>
      <c r="CY2454" s="126"/>
      <c r="CZ2454" s="126"/>
      <c r="DA2454" s="126"/>
      <c r="DB2454" s="126"/>
      <c r="DC2454" s="126"/>
      <c r="DD2454" s="126"/>
      <c r="DE2454" s="126"/>
      <c r="DF2454" s="126"/>
    </row>
    <row r="2455" spans="1:110" s="70" customFormat="1" ht="15" customHeight="1">
      <c r="A2455" s="228"/>
      <c r="B2455" s="248"/>
      <c r="C2455" s="436"/>
      <c r="D2455" s="237"/>
      <c r="E2455" s="237"/>
      <c r="F2455" s="244"/>
      <c r="G2455" s="73">
        <v>3.9</v>
      </c>
      <c r="H2455" s="85"/>
      <c r="I2455" s="85"/>
      <c r="J2455" s="85"/>
      <c r="K2455" s="85"/>
      <c r="L2455" s="85"/>
      <c r="M2455" s="85"/>
      <c r="N2455" s="85"/>
      <c r="O2455" s="85"/>
      <c r="P2455" s="85"/>
      <c r="Q2455" s="85"/>
      <c r="R2455" s="85"/>
      <c r="S2455" s="85"/>
      <c r="T2455" s="85"/>
      <c r="U2455" s="85"/>
      <c r="V2455" s="85"/>
      <c r="W2455" s="85"/>
      <c r="X2455" s="85"/>
      <c r="Y2455" s="85"/>
      <c r="Z2455" s="85"/>
      <c r="AA2455" s="85"/>
      <c r="AB2455" s="85"/>
      <c r="AC2455" s="81"/>
      <c r="AD2455" s="81"/>
      <c r="AE2455" s="81"/>
      <c r="AF2455" s="81"/>
      <c r="AG2455" s="81"/>
      <c r="AH2455" s="81"/>
      <c r="AI2455" s="81"/>
      <c r="AJ2455" s="81"/>
      <c r="AK2455" s="81"/>
      <c r="AL2455" s="81"/>
      <c r="AM2455" s="240"/>
      <c r="AN2455" s="240"/>
      <c r="AO2455" s="240"/>
      <c r="AP2455" s="240"/>
      <c r="AQ2455" s="240"/>
      <c r="AR2455" s="240"/>
      <c r="AS2455" s="240"/>
      <c r="AT2455" s="256"/>
      <c r="AU2455" s="256"/>
      <c r="AV2455" s="259"/>
      <c r="AW2455" s="259"/>
      <c r="AX2455" s="256"/>
      <c r="AY2455" s="256"/>
      <c r="AZ2455" s="256"/>
      <c r="BA2455" s="256"/>
      <c r="BB2455" s="256"/>
      <c r="BC2455" s="256"/>
      <c r="BD2455" s="256"/>
      <c r="BE2455" s="256"/>
      <c r="BF2455" s="256"/>
      <c r="BG2455" s="256"/>
      <c r="BH2455" s="256"/>
      <c r="BI2455" s="256"/>
      <c r="BJ2455" s="256"/>
      <c r="BK2455" s="256"/>
      <c r="BL2455" s="262"/>
      <c r="BM2455" s="262"/>
      <c r="BN2455" s="262"/>
      <c r="BO2455" s="262"/>
      <c r="BP2455" s="262"/>
      <c r="BQ2455" s="262"/>
      <c r="BR2455" s="270"/>
      <c r="BS2455" s="270"/>
      <c r="BT2455" s="270"/>
      <c r="BU2455" s="270"/>
      <c r="BV2455" s="270"/>
      <c r="BW2455" s="270"/>
      <c r="BX2455" s="256"/>
      <c r="BY2455" s="256"/>
      <c r="BZ2455" s="256"/>
      <c r="CA2455" s="267"/>
      <c r="CB2455" s="267"/>
      <c r="CC2455" s="274"/>
      <c r="CD2455" s="267"/>
      <c r="CE2455" s="267"/>
      <c r="CF2455" s="267"/>
      <c r="CG2455" s="267"/>
      <c r="CH2455" s="267"/>
      <c r="CI2455" s="267"/>
      <c r="CJ2455" s="267"/>
      <c r="CK2455" s="267"/>
      <c r="CL2455" s="265"/>
      <c r="CM2455" s="272"/>
      <c r="CN2455" s="264"/>
      <c r="CO2455" s="125"/>
      <c r="CP2455" s="226"/>
      <c r="CQ2455" s="226"/>
      <c r="CR2455" s="226"/>
      <c r="CS2455" s="126"/>
      <c r="CT2455" s="126"/>
      <c r="CU2455" s="126"/>
      <c r="CV2455" s="126"/>
      <c r="CW2455" s="126"/>
      <c r="CX2455" s="126"/>
      <c r="CY2455" s="126"/>
      <c r="CZ2455" s="126"/>
      <c r="DA2455" s="126"/>
      <c r="DB2455" s="126"/>
      <c r="DC2455" s="126"/>
      <c r="DD2455" s="126"/>
      <c r="DE2455" s="126"/>
      <c r="DF2455" s="126"/>
    </row>
    <row r="2456" spans="1:110" s="70" customFormat="1" ht="15" customHeight="1" thickBot="1">
      <c r="A2456" s="229"/>
      <c r="B2456" s="249"/>
      <c r="C2456" s="437"/>
      <c r="D2456" s="238"/>
      <c r="E2456" s="238"/>
      <c r="F2456" s="245" t="s">
        <v>83</v>
      </c>
      <c r="G2456" s="246"/>
      <c r="H2456" s="82"/>
      <c r="I2456" s="82"/>
      <c r="J2456" s="82"/>
      <c r="K2456" s="82"/>
      <c r="L2456" s="82"/>
      <c r="M2456" s="82"/>
      <c r="N2456" s="82"/>
      <c r="O2456" s="82"/>
      <c r="P2456" s="82"/>
      <c r="Q2456" s="82"/>
      <c r="R2456" s="82"/>
      <c r="S2456" s="82"/>
      <c r="T2456" s="82"/>
      <c r="U2456" s="82"/>
      <c r="V2456" s="82"/>
      <c r="W2456" s="82"/>
      <c r="X2456" s="82"/>
      <c r="Y2456" s="82"/>
      <c r="Z2456" s="82"/>
      <c r="AA2456" s="82"/>
      <c r="AB2456" s="82"/>
      <c r="AC2456" s="35"/>
      <c r="AD2456" s="35"/>
      <c r="AE2456" s="35"/>
      <c r="AF2456" s="35"/>
      <c r="AG2456" s="35"/>
      <c r="AH2456" s="35"/>
      <c r="AI2456" s="35"/>
      <c r="AJ2456" s="35"/>
      <c r="AK2456" s="35"/>
      <c r="AL2456" s="35"/>
      <c r="AM2456" s="241"/>
      <c r="AN2456" s="241"/>
      <c r="AO2456" s="241"/>
      <c r="AP2456" s="241"/>
      <c r="AQ2456" s="241"/>
      <c r="AR2456" s="241"/>
      <c r="AS2456" s="241"/>
      <c r="AT2456" s="257"/>
      <c r="AU2456" s="257"/>
      <c r="AV2456" s="260"/>
      <c r="AW2456" s="260"/>
      <c r="AX2456" s="257"/>
      <c r="AY2456" s="257"/>
      <c r="AZ2456" s="257"/>
      <c r="BA2456" s="257"/>
      <c r="BB2456" s="257"/>
      <c r="BC2456" s="257"/>
      <c r="BD2456" s="257"/>
      <c r="BE2456" s="257"/>
      <c r="BF2456" s="257"/>
      <c r="BG2456" s="257"/>
      <c r="BH2456" s="257"/>
      <c r="BI2456" s="257"/>
      <c r="BJ2456" s="257"/>
      <c r="BK2456" s="257"/>
      <c r="BL2456" s="263"/>
      <c r="BM2456" s="263"/>
      <c r="BN2456" s="263"/>
      <c r="BO2456" s="263"/>
      <c r="BP2456" s="263"/>
      <c r="BQ2456" s="263"/>
      <c r="BR2456" s="271"/>
      <c r="BS2456" s="271"/>
      <c r="BT2456" s="271"/>
      <c r="BU2456" s="271"/>
      <c r="BV2456" s="271"/>
      <c r="BW2456" s="271"/>
      <c r="BX2456" s="257"/>
      <c r="BY2456" s="257"/>
      <c r="BZ2456" s="257"/>
      <c r="CA2456" s="268"/>
      <c r="CB2456" s="268"/>
      <c r="CC2456" s="275"/>
      <c r="CD2456" s="268"/>
      <c r="CE2456" s="268"/>
      <c r="CF2456" s="268"/>
      <c r="CG2456" s="268"/>
      <c r="CH2456" s="268"/>
      <c r="CI2456" s="268"/>
      <c r="CJ2456" s="268"/>
      <c r="CK2456" s="268"/>
      <c r="CL2456" s="265"/>
      <c r="CM2456" s="272"/>
      <c r="CN2456" s="264"/>
      <c r="CO2456" s="125"/>
      <c r="CP2456" s="226"/>
      <c r="CQ2456" s="226"/>
      <c r="CR2456" s="226"/>
      <c r="CS2456" s="126"/>
      <c r="CT2456" s="126"/>
      <c r="CU2456" s="126"/>
      <c r="CV2456" s="126"/>
      <c r="CW2456" s="126"/>
      <c r="CX2456" s="126"/>
      <c r="CY2456" s="126"/>
      <c r="CZ2456" s="126"/>
      <c r="DA2456" s="126"/>
      <c r="DB2456" s="126"/>
      <c r="DC2456" s="126"/>
      <c r="DD2456" s="126"/>
      <c r="DE2456" s="126"/>
      <c r="DF2456" s="126"/>
    </row>
    <row r="2457" spans="1:110" s="70" customFormat="1" ht="15" customHeight="1">
      <c r="A2457" s="227">
        <f t="shared" si="815"/>
        <v>304</v>
      </c>
      <c r="B2457" s="247" t="s">
        <v>630</v>
      </c>
      <c r="C2457" s="435" t="s">
        <v>1007</v>
      </c>
      <c r="D2457" s="236">
        <v>44095</v>
      </c>
      <c r="E2457" s="236" t="s">
        <v>573</v>
      </c>
      <c r="F2457" s="253" t="s">
        <v>80</v>
      </c>
      <c r="G2457" s="254"/>
      <c r="H2457" s="82" t="s">
        <v>69</v>
      </c>
      <c r="I2457" s="82"/>
      <c r="J2457" s="82" t="s">
        <v>60</v>
      </c>
      <c r="K2457" s="82" t="s">
        <v>60</v>
      </c>
      <c r="L2457" s="82" t="s">
        <v>60</v>
      </c>
      <c r="M2457" s="82" t="s">
        <v>60</v>
      </c>
      <c r="N2457" s="82" t="s">
        <v>60</v>
      </c>
      <c r="O2457" s="82"/>
      <c r="P2457" s="82" t="s">
        <v>60</v>
      </c>
      <c r="Q2457" s="82" t="s">
        <v>60</v>
      </c>
      <c r="R2457" s="82" t="s">
        <v>60</v>
      </c>
      <c r="S2457" s="82" t="s">
        <v>60</v>
      </c>
      <c r="T2457" s="82" t="s">
        <v>60</v>
      </c>
      <c r="U2457" s="82" t="s">
        <v>60</v>
      </c>
      <c r="V2457" s="82"/>
      <c r="W2457" s="82" t="s">
        <v>61</v>
      </c>
      <c r="X2457" s="82" t="s">
        <v>61</v>
      </c>
      <c r="Y2457" s="82" t="s">
        <v>61</v>
      </c>
      <c r="Z2457" s="82" t="s">
        <v>61</v>
      </c>
      <c r="AA2457" s="82" t="s">
        <v>61</v>
      </c>
      <c r="AB2457" s="82" t="s">
        <v>61</v>
      </c>
      <c r="AC2457" s="82"/>
      <c r="AD2457" s="82" t="s">
        <v>61</v>
      </c>
      <c r="AE2457" s="82" t="s">
        <v>61</v>
      </c>
      <c r="AF2457" s="82" t="s">
        <v>61</v>
      </c>
      <c r="AG2457" s="82" t="s">
        <v>61</v>
      </c>
      <c r="AH2457" s="82" t="s">
        <v>61</v>
      </c>
      <c r="AI2457" s="82" t="s">
        <v>1471</v>
      </c>
      <c r="AJ2457" s="82"/>
      <c r="AK2457" s="82" t="s">
        <v>60</v>
      </c>
      <c r="AL2457" s="82" t="s">
        <v>60</v>
      </c>
      <c r="AM2457" s="239">
        <f>COUNTIF(H2457:AL2457,"PH")+COUNTIF(H2457:AL2457,"PH/L")+COUNTIF(H2457:AL2457,"PM")</f>
        <v>0</v>
      </c>
      <c r="AN2457" s="239">
        <f>COUNTIF(H2457:AL2457,"PD")+COUNTIF(H2457:AL2457,"PDD")+COUNTIF(H2457:AL2457,"P/DS")/2+COUNTIF(H2457:AL2457,"PMD")</f>
        <v>0</v>
      </c>
      <c r="AO2457" s="239">
        <f>COUNTIF(H2457:AL2457,"PN")+COUNTIF(H2457:AL2457,"P/NS")/2+COUNTIF(H2457:AL2457,"PH")+COUNTIF(H2457:AL2457,"PH/F")/2+COUNTIF(H2457:AL2457,"PH/L")/2+COUNTIF(H2457:AL2457,"PM")</f>
        <v>0</v>
      </c>
      <c r="AP2457" s="239">
        <f>COUNTIF(H2457:AL2457,"BH")+COUNTIF(H2457:AL2457,"AL/BL")+COUNTIF(H2457:AL2457,"UL/BL")+COUNTIF(H2457:AL2457,"BM")</f>
        <v>0</v>
      </c>
      <c r="AQ2457" s="239">
        <f>COUNTIF(H2457:AL2457,"DS")+COUNTIF(H2457:AL2457,"AL/DS")/2+COUNTIF(H2457:AL2457,"UL/DS")/2+COUNTIF(H2457:AL2457,"CT")+COUNTIF(H2457:AL2457,"MD")</f>
        <v>13.5</v>
      </c>
      <c r="AR2457" s="239">
        <f>COUNTIF(H2457:AL2457,"NS")+COUNTIF(H2457:AL2457,"AL/NS")/2+COUNTIF(H2457:AL2457,"UL/NS")/2+COUNTIF(H2457:AL2457,"BH")+COUNTIF(H2457:AL2457,"AL/BF")/2+COUNTIF(H2457:AL2457,"AL/BL")/2+COUNTIF(H2457:AL2457,"UL/BL")/2+COUNTIF(H2457:AL2457,"UL/BF")/2+COUNTIF(H2457:AL2457,"BM")</f>
        <v>11</v>
      </c>
      <c r="AS2457" s="239">
        <f>COUNTIF(H2457:AL2457,"AL")+COUNTIF(H2457:AL2457,"AL/DS")/2+COUNTIF(H2457:AL2457,"AL/NS")/2+COUNTIF(H2457:AL2457,"NH")+COUNTIF(H2457:AL2457,"SL")+COUNTIF(H2457:AL2457,"NHD")+COUNTIF(H2457:AL2457,"B")+COUNTIF(H2457:AL2457,"HL")+COUNTIF(H2457:AL2457,"AL/BF")/2+COUNTIF(H2457:AL2457,"AL/BL")/2</f>
        <v>1</v>
      </c>
      <c r="AT2457" s="255">
        <f>COUNTIF(H2457:AL2457,"PD")+COUNTIF(H2457:AL2457,"PN")+COUNTIF(H2457:AL2457,"P/DS")/2+COUNTIF(H2457:AL2457,"P/NS")/2+COUNTIF(H2457:AL2457,"DS")+COUNTIF(H2457:AL2457,"NS")+COUNTIF(H2457:AL2457,"AL")+COUNTIF(H2457:AL2457,"AL/DS")+COUNTIF(H2457:AL2457,"AL/NS")+COUNTIF(H2457:AL2457,"NH")+COUNTIF(H2457:AL2457,"SL")+COUNTIF(H2457:AL2457,"UL/DS")/2+COUNTIF(H2457:AL2457,"UL/NS")/2+COUNTIF(H2457:AL2457,"CT")+COUNTIF(H2457:AL2457,"NHD")+COUNTIF(H2457:AL2457,"PDD")+COUNTIF(H2457:AL2457,"B")+COUNTIF(H2457:AL2457,"HL")+COUNTIF(H2457:AL2457,"PH")+COUNTIF(H2457:AL2457,"BH")+COUNTIF(H2457:AL2457,"AL/BF")+COUNTIF(H2457:AL2457,"AL/BL")+COUNTIF(H2457:AL2457,"UL/BF")/2+COUNTIF(H2457:AL2457,"UL/BL")/2+COUNTIF(H2457:AL2457,"PH/F")/2+COUNTIF(H2457:AL2457,"PH/L")/2+COUNTIF(H2457:AL2457,"MD")+COUNTIF(H2457:AL2457,"PMD")+COUNTIF(H2457:AL2457,"PM")+COUNTIF(H2457:AL2457,"BM")</f>
        <v>25.5</v>
      </c>
      <c r="AU2457" s="255">
        <f>COUNTIF(H2457:AL2457,"P/DS")/2+COUNTIF(H2457:AL2457,"P/NS")/2+COUNTIF(H2457:AL2457,"IL")+COUNTIF(H2457:AL2457,"NL")+COUNTIF(H2457:AL2457,"UL")+COUNTIF(H2457:AL2457,"UL/DS")/2+COUNTIF(H2457:AL2457,"UL/NS")/2+COUNTIF(H2457:AL2457,"KT")+COUNTIF(H2457:AL2457,"UL/BF")/2+COUNTIF(H2457:AL2457,"UL/BL")/2+COUNTIF(H2457:AL2457,"PH/F")/2+COUNTIF(H2457:AL2457,"PH/L")/2+COUNTIF(H2457:AL2457,"NB")</f>
        <v>0.5</v>
      </c>
      <c r="AV2457" s="258">
        <f>COUNTIF(H2457:AL2457,"PN")+COUNTIF(H2457:AL2457,"TVD")+COUNTIF(H2457:AL2457,"PH")+COUNTIF(H2457:AL2457,"PM")+COUNTIF(H2457:AL2457,"PDD")-COUNTIFS(H2457:AL2457,"PN",H2464:AL2464,"&gt;=3")-COUNTIFS(H2457:AL2457,"PM",H2464:AL2464,"&gt;=3")</f>
        <v>0</v>
      </c>
      <c r="AW2457" s="258">
        <f>COUNTIF(H2457:AL2457,"NS")+COUNTIF(H2457:AL2457,"D")+COUNTIF(H2457:AL2457,"BH")+COUNTIF(H2457:AL2457,"NHD")+COUNTIF(H2457:AL2457,"BM")-COUNTIFS(H2457:AL2457,"NS",H2464:AL2464,"&gt;=3")-COUNTIFS(H2457:AL2457,"BH",H2464:AL2464,"&gt;=3")-COUNTIFS(H2457:AL2457,"BM",H2464:AL2464,"&gt;=3")</f>
        <v>11</v>
      </c>
      <c r="AX2457" s="255">
        <f>COUNTIF(H2457:AL2457,"AL")+COUNTIF(H2457:AL2457,"AL/DS")/2+COUNTIF(H2457:AL2457,"AL/NS")/2+COUNTIF(H2457:AL2457,"AL/BF")+COUNTIF(H2457:AL2457,"AL/BL")/2</f>
        <v>0</v>
      </c>
      <c r="AY2457" s="255">
        <f>COUNTIF(H2457:AL2457,"SL")</f>
        <v>0</v>
      </c>
      <c r="AZ2457" s="255">
        <f>COUNTIF(H2457:AL2457,"NH")</f>
        <v>1</v>
      </c>
      <c r="BA2457" s="255">
        <f>COUNTIF(H2457:AL2457,"HL")</f>
        <v>0</v>
      </c>
      <c r="BB2457" s="255">
        <f>COUNTIF(G2457:AL2457,"P/DS")/2+COUNTIF(G2457:AL2457,"P/NS")/2+COUNTIF(G2457:AL2457,"UL")+COUNTIF(G2457:AL2457,"UL/DS")/2+COUNTIF(G2457:AL2457,"UL/NS")/2+COUNTIF(G2457:AL2457,"UL/BL")/2+COUNTIF(G2457:AL2457,"UL/BF")/2+COUNTIF(G2457:AL2457,"PH/F")/2+COUNTIF(G2457:AL2457,"PH/L")/2</f>
        <v>0.5</v>
      </c>
      <c r="BC2457" s="255">
        <f>COUNTIF(H2457:AL2457,"NB")</f>
        <v>0</v>
      </c>
      <c r="BD2457" s="255">
        <f>COUNTIF(H2457:AL2457,"NL")</f>
        <v>0</v>
      </c>
      <c r="BE2457" s="255">
        <f>COUNTIF(H2457:AL2457,"IL")</f>
        <v>0</v>
      </c>
      <c r="BF2457" s="255">
        <f>COUNTIF(H2457:AL2457,"KT")</f>
        <v>0</v>
      </c>
      <c r="BG2457" s="255">
        <f>COUNTIF(H2457:AL2457,"L70")</f>
        <v>0</v>
      </c>
      <c r="BH2457" s="255">
        <f>COUNTIF(H2457:AL2457,"MD")</f>
        <v>0</v>
      </c>
      <c r="BI2457" s="255">
        <f>COUNTIF(H2457:AL2457,"PMD")</f>
        <v>0</v>
      </c>
      <c r="BJ2457" s="255">
        <f>COUNTIF(H2457:AL2457,"PM")</f>
        <v>0</v>
      </c>
      <c r="BK2457" s="255">
        <f>COUNTIF(H2457:AL2457,"BM")</f>
        <v>0</v>
      </c>
      <c r="BL2457" s="261">
        <f>SUMIF(H2457:AL2457,"PD",H2458:AL2458)+SUMIF(H2457:AL2457,"PN",H2458:AL2458)+SUMIF(H2457:AL2457,"P/DS",H2458:AL2458)+SUMIF(H2457:AL2457,"PN/F",H2458:AL2458)+SUMIF(H2457:AL2457,"PN/L",H2458:AL2458)+SUMIF(H2457:AL2457,"TV",H2458:AL2458)+SUMIF(H2457:AL2457,"TVD",H2458:AL2458)+SUMIF(H2457:AL2457,"PDD",H2458:AL2458)</f>
        <v>0</v>
      </c>
      <c r="BM2457" s="261">
        <f>SUMIF(H2457:AL2457,"PD",H2459:AL2459)+SUMIF(H2457:AL2457,"PN",H2459:AL2459)+SUMIF(H2457:AL2457,"P/DS",H2459:AL2459)+SUMIF(H2457:AL2457,"PN/F",H2459:AL2459)+SUMIF(H2457:AL2457,"PN/L",H2459:AL2459)+SUMIF(H2457:AL2457,"TV",H2459:AL2459)+SUMIF(H2457:AL2457,"TVD",H2459:AL2459)+SUMIF(H2457:AL2457,"PDD",H2459:AL2459)+SUMIF(H2457:AL2457,"PMD",H2459:AL2459)</f>
        <v>0</v>
      </c>
      <c r="BN2457" s="261">
        <f>SUMIF(H2457:AL2457,"PD",H2460:AL2460)+SUMIF(H2457:AL2457,"PN",H2460:AL2460)+SUMIF(H2457:AL2457,"P/DS",H2460:AL2460)+SUMIF(H2457:AL2457,"PN/F",H2460:AL2460)+SUMIF(H2457:AL2457,"PN/L",H2460:AL2460)+SUMIF(H2457:AL2457,"TV",H2460:AL2460)+SUMIF(H2457:AL2457,"TVD",H2460:AL2460)</f>
        <v>0</v>
      </c>
      <c r="BO2457" s="261">
        <f>SUMIF(H2457:AL2457,"PD",H2461:AL2461)+SUMIF(H2457:AL2457,"PN",H2461:AL2461)+SUMIF(H2457:AL2457,"P/DS",H2461:AL2461)+SUMIF(H2457:AL2457,"PN/F",H2461:AL2461)+SUMIF(H2457:AL2457,"PN/L",H2461:AL2461)+SUMIF(H2457:AL2457,"TV",H2461:AL2461)+SUMIF(H2457:AL2457,"TVD",H2461:AL2461)</f>
        <v>0</v>
      </c>
      <c r="BP2457" s="261">
        <f>SUMIF(H2457:AL2457,"PD",H2462:AL2462)+SUMIF(H2457:AL2457,"PN",H2462:AL2462)+SUMIF(H2457:AL2457,"P/DS",H2462:AL2462)+SUMIF(H2457:AL2457,"PN/F",H2462:AL2462)+SUMIF(H2457:AL2457,"PN/L",H2462:AL2462)+SUMIF(H2457:AL2457,"TV",H2462:AL2462)+SUMIF(H2457:AL2457,"TVD",H2462:AL2462)+SUMIF(H2457:AL2457,"PDD",H2462:AL2462)+SUMIF(H2457:AL2457,"PH",H2462:AL2462)+SUMIF(H2457:AL2457,"PM",H2462:AL2462)</f>
        <v>0</v>
      </c>
      <c r="BQ2457" s="261">
        <f>SUMIF(H2457:AL2457,"PD",H2463:AL2463)+SUMIF(H2457:AL2457,"PN",H2463:AL2463)+SUMIF(H2457:AL2457,"P/DS",H2463:AL2463)+SUMIF(H2457:AL2457,"PN/F",H2463:AL2463)+SUMIF(H2457:AL2457,"PN/L",H2463:AL2463)+SUMIF(H2457:AL2457,"TV",H2463:AL2463)+SUMIF(H2457:AL2457,"TVD",H2463:AL2463)+SUMIF(H2457:AL2457,"PDD",H2463:AL2463)+SUMIF(H2457:AL2457,"PH",H2463:AL2463)+SUMIF(H2457:AL2457,"PM",H2463:AL2463)</f>
        <v>0</v>
      </c>
      <c r="BR2457" s="269">
        <f>SUM(H2458:AL2458)-BL2457</f>
        <v>2</v>
      </c>
      <c r="BS2457" s="269">
        <f>SUM(H2459:AL2459)-BM2457</f>
        <v>2</v>
      </c>
      <c r="BT2457" s="269">
        <f>SUM(H2460:AL2460)-BN2457</f>
        <v>0</v>
      </c>
      <c r="BU2457" s="269">
        <f>SUM(H2461:AL2461)-BO2457</f>
        <v>0</v>
      </c>
      <c r="BV2457" s="269">
        <f>SUM(H2462:AL2462)-BP2457</f>
        <v>0</v>
      </c>
      <c r="BW2457" s="269">
        <f>SUM(H2463:AL2463)-BQ2457</f>
        <v>0</v>
      </c>
      <c r="BX2457" s="255">
        <f>SUMIF(H2457:AL2457,"PD",H2464:AL2464)+SUMIF(H2457:AL2457,"PN",H2464:AL2464)+SUMIF(H2457:AL2457,"P/DS",H2464:AL2464)+SUMIF(H2457:AL2457,"PN/F",H2464:AL2464)+SUMIF(H2457:AL2457,"PN/L",H2464:AL2464)</f>
        <v>0</v>
      </c>
      <c r="BY2457" s="255">
        <f>SUM(H2464:AL2464)-BX2457</f>
        <v>2.2999999999999998</v>
      </c>
      <c r="BZ2457" s="255">
        <f t="shared" ref="BZ2457" si="828">+SUM(BL2457:BW2464)</f>
        <v>4</v>
      </c>
      <c r="CA2457" s="266">
        <f>(COUNTIFS(H2457:AL2457,"PD",H2458:AL2458,"&gt;=2"))*0.5-IF(CN2457="VP",COUNTIFS($H$16:$AL$16,"SAT",H2457:AL2457,"PD",H2458:AL2458,"&gt;=2"))*0.5</f>
        <v>0</v>
      </c>
      <c r="CB2457" s="266">
        <f>(COUNTIFS(H2457:AL2457,"PN",H2459:AL2459,"&gt;=0.5",H2458:AL2458,"&gt;=1.5"))*0.5+COUNTIFS(H2457:AL2457,"PDD",H2459:AL2459,"&gt;=0.5",H2458:AL2458,"&gt;=1.5")*0.5</f>
        <v>0</v>
      </c>
      <c r="CC2457" s="273">
        <f>(COUNTIFS(H2457:AL2457,"TV",H2459:AL2459,"&gt;=10"))*0.5+(COUNTIFS(H2457:AL2457,"PMD",H2459:AL2459,"&gt;=2"))*0.5</f>
        <v>0</v>
      </c>
      <c r="CD2457" s="266">
        <f>(COUNTIFS(H2457:AL2457,"TVD",H2461:AL2461,"&gt;=6.5",H2459:AL2459,"&gt;=3.5"))*0.5</f>
        <v>0</v>
      </c>
      <c r="CE2457" s="266">
        <f>(COUNTIFS(H2457:AL2457,"PD",H2462:AL2462,"&gt;=10"))*0.5</f>
        <v>0</v>
      </c>
      <c r="CF2457" s="266">
        <f>(COUNTIFS(H2457:AL2457,"PDD",H2462:AL2462,"&gt;=3.5",H2463:AL2463,"&gt;=6.5")+COUNTIFS(H2457:AL2457,"PH",H2463:AL2463,"&gt;=0.5",H2462:AL2462,"&gt;=1.5")+COUNTIFS(H2457:AL2457,"PM",H2463:AL2463,"&gt;=0.5",H2462:AL2462,"&gt;=1.5"))*0.5</f>
        <v>0</v>
      </c>
      <c r="CG2457" s="266">
        <f>(COUNTIFS(H2457:AL2457,"DS",H2458:AL2458,"&gt;=2")+COUNTIFS(H2457:AL2457,"AL/DS",H2458:AL2458,"&gt;=2"))*0.5-IF(CN2457="VP",COUNTIFS($H$16:$AL$16,"SAT",H2457:AL2457,"DS",H2458:AL2458,"&gt;=2"))*0.5</f>
        <v>0.5</v>
      </c>
      <c r="CH2457" s="266">
        <f>(COUNTIFS(H2457:AL2457,"NS",H2459:AL2459,"&gt;=0.5",H2458:AL2458,"&gt;=1.5")+COUNTIFS(H2457:AL2457,"AL/NS",H2459:AL2459,"&gt;=0.5",H2458:AL2458,"&gt;=1.5")+COUNTIFS(H2457:AL2457,"NHD",H2459:AL2459,"&gt;=4.5",H2462:AL2462,"&gt;=2",H2458:AL2458,"&gt;=1.5"))*0.5</f>
        <v>0</v>
      </c>
      <c r="CI2457" s="266">
        <f>(COUNTIF(H2459:AL2459,"&gt;=10")+COUNTIFS(H2457:AL2457,"MD",H2459:AL2459,"&gt;=2")-COUNTIFS(H2457:AL2457,"TV",H2459:AL2459,"&gt;=10"))*0.5</f>
        <v>0</v>
      </c>
      <c r="CJ2457" s="266">
        <f>(COUNTIFS(H2457:AL2457,"D",H2461:AL2461,"&gt;=6.5",H2459:AL2459,"&gt;=3.5"))*0.5</f>
        <v>0</v>
      </c>
      <c r="CK2457" s="266">
        <f>(COUNTIF(H2462:AL2462,"&gt;=10")-COUNTIFS(H2457:AL2457,"PD",H2462:AL2462,"&gt;=10"))*0.5</f>
        <v>0</v>
      </c>
      <c r="CL2457" s="265">
        <f>(COUNTIFS(H2457:AL2457,"NHD",H2462:AL2462,"&gt;=3.5",H2463:AL2463,"&gt;=6.5")+COUNTIFS(H2457:AL2457,"BH",H2462:AL2462,"&gt;=1.5",H2463:AL2463,"&gt;=0.5")+COUNTIFS(H2457:AL2457,"BM",H2462:AL2462,"&gt;=1.5",H2463:AL2463,"&gt;=0.5")+COUNTIFS(H2457:AL2457,"D",H2462:AL2462,"&gt;=1.5",H2463:AL2463,"&gt;=0.5"))*0.5</f>
        <v>0</v>
      </c>
      <c r="CM2457" s="272"/>
      <c r="CN2457" s="264" t="s">
        <v>723</v>
      </c>
      <c r="CO2457" s="125">
        <f t="shared" ref="CO2457" si="829">+AM2457+AN2457+AO2457+AP2457+AQ2457+AR2457+AS2457+AU2457+BG2457</f>
        <v>26</v>
      </c>
      <c r="CP2457" s="225">
        <f>+SUM(I2458:I2463)-I2464</f>
        <v>2</v>
      </c>
      <c r="CQ2457" s="225">
        <f>+SUM(J2458:J2463)-J2464</f>
        <v>-2.2999999999999998</v>
      </c>
      <c r="CR2457" s="225">
        <f>+SUM(K2458:K2463)-K2464</f>
        <v>2</v>
      </c>
      <c r="CS2457" s="126"/>
      <c r="CT2457" s="126"/>
      <c r="CU2457" s="126"/>
      <c r="CV2457" s="126"/>
      <c r="CW2457" s="126"/>
      <c r="CX2457" s="126"/>
      <c r="CY2457" s="126"/>
      <c r="CZ2457" s="126"/>
      <c r="DA2457" s="126"/>
      <c r="DB2457" s="126"/>
      <c r="DC2457" s="126"/>
      <c r="DD2457" s="126"/>
      <c r="DE2457" s="126"/>
      <c r="DF2457" s="126" t="e">
        <f>+SUM(#REF!)</f>
        <v>#REF!</v>
      </c>
    </row>
    <row r="2458" spans="1:110" s="70" customFormat="1" ht="15" customHeight="1">
      <c r="A2458" s="228"/>
      <c r="B2458" s="248"/>
      <c r="C2458" s="436"/>
      <c r="D2458" s="237"/>
      <c r="E2458" s="237"/>
      <c r="F2458" s="242" t="s">
        <v>82</v>
      </c>
      <c r="G2458" s="71">
        <v>1.5</v>
      </c>
      <c r="H2458" s="83"/>
      <c r="I2458" s="83"/>
      <c r="J2458" s="83"/>
      <c r="K2458" s="83">
        <v>2</v>
      </c>
      <c r="L2458" s="83"/>
      <c r="M2458" s="83"/>
      <c r="N2458" s="83"/>
      <c r="O2458" s="83"/>
      <c r="P2458" s="83"/>
      <c r="Q2458" s="83"/>
      <c r="R2458" s="83"/>
      <c r="S2458" s="83"/>
      <c r="T2458" s="83"/>
      <c r="U2458" s="83"/>
      <c r="V2458" s="83"/>
      <c r="W2458" s="83"/>
      <c r="X2458" s="83"/>
      <c r="Y2458" s="83"/>
      <c r="Z2458" s="83"/>
      <c r="AA2458" s="83"/>
      <c r="AB2458" s="83"/>
      <c r="AC2458" s="79"/>
      <c r="AD2458" s="79"/>
      <c r="AE2458" s="79"/>
      <c r="AF2458" s="79"/>
      <c r="AG2458" s="79"/>
      <c r="AH2458" s="79"/>
      <c r="AI2458" s="79"/>
      <c r="AJ2458" s="79"/>
      <c r="AK2458" s="79"/>
      <c r="AL2458" s="79"/>
      <c r="AM2458" s="240"/>
      <c r="AN2458" s="240"/>
      <c r="AO2458" s="240"/>
      <c r="AP2458" s="240"/>
      <c r="AQ2458" s="240"/>
      <c r="AR2458" s="240"/>
      <c r="AS2458" s="240"/>
      <c r="AT2458" s="256"/>
      <c r="AU2458" s="256"/>
      <c r="AV2458" s="259"/>
      <c r="AW2458" s="259"/>
      <c r="AX2458" s="256"/>
      <c r="AY2458" s="256"/>
      <c r="AZ2458" s="256"/>
      <c r="BA2458" s="256"/>
      <c r="BB2458" s="256"/>
      <c r="BC2458" s="256"/>
      <c r="BD2458" s="256"/>
      <c r="BE2458" s="256"/>
      <c r="BF2458" s="256"/>
      <c r="BG2458" s="256"/>
      <c r="BH2458" s="256"/>
      <c r="BI2458" s="256"/>
      <c r="BJ2458" s="256"/>
      <c r="BK2458" s="256"/>
      <c r="BL2458" s="262"/>
      <c r="BM2458" s="262"/>
      <c r="BN2458" s="262"/>
      <c r="BO2458" s="262"/>
      <c r="BP2458" s="262"/>
      <c r="BQ2458" s="262"/>
      <c r="BR2458" s="270"/>
      <c r="BS2458" s="270"/>
      <c r="BT2458" s="270"/>
      <c r="BU2458" s="270"/>
      <c r="BV2458" s="270"/>
      <c r="BW2458" s="270"/>
      <c r="BX2458" s="256"/>
      <c r="BY2458" s="256"/>
      <c r="BZ2458" s="256"/>
      <c r="CA2458" s="267"/>
      <c r="CB2458" s="267"/>
      <c r="CC2458" s="274"/>
      <c r="CD2458" s="267"/>
      <c r="CE2458" s="267"/>
      <c r="CF2458" s="267"/>
      <c r="CG2458" s="267"/>
      <c r="CH2458" s="267"/>
      <c r="CI2458" s="267"/>
      <c r="CJ2458" s="267"/>
      <c r="CK2458" s="267"/>
      <c r="CL2458" s="265"/>
      <c r="CM2458" s="272"/>
      <c r="CN2458" s="264"/>
      <c r="CO2458" s="125"/>
      <c r="CP2458" s="226"/>
      <c r="CQ2458" s="226"/>
      <c r="CR2458" s="226"/>
      <c r="CS2458" s="126"/>
      <c r="CT2458" s="126"/>
      <c r="CU2458" s="126"/>
      <c r="CV2458" s="126"/>
      <c r="CW2458" s="126"/>
      <c r="CX2458" s="126"/>
      <c r="CY2458" s="126"/>
      <c r="CZ2458" s="126"/>
      <c r="DA2458" s="126"/>
      <c r="DB2458" s="126"/>
      <c r="DC2458" s="126"/>
      <c r="DD2458" s="126"/>
      <c r="DE2458" s="126"/>
      <c r="DF2458" s="126"/>
    </row>
    <row r="2459" spans="1:110" s="70" customFormat="1" ht="15" customHeight="1">
      <c r="A2459" s="228"/>
      <c r="B2459" s="248"/>
      <c r="C2459" s="436"/>
      <c r="D2459" s="237"/>
      <c r="E2459" s="237"/>
      <c r="F2459" s="243"/>
      <c r="G2459" s="72">
        <v>2</v>
      </c>
      <c r="H2459" s="84"/>
      <c r="I2459" s="84">
        <v>2</v>
      </c>
      <c r="J2459" s="84"/>
      <c r="K2459" s="84"/>
      <c r="L2459" s="84"/>
      <c r="M2459" s="84"/>
      <c r="N2459" s="84"/>
      <c r="O2459" s="84"/>
      <c r="P2459" s="84"/>
      <c r="Q2459" s="84"/>
      <c r="R2459" s="84"/>
      <c r="S2459" s="84"/>
      <c r="T2459" s="84"/>
      <c r="U2459" s="84"/>
      <c r="V2459" s="84"/>
      <c r="W2459" s="84"/>
      <c r="X2459" s="84"/>
      <c r="Y2459" s="84"/>
      <c r="Z2459" s="84"/>
      <c r="AA2459" s="84"/>
      <c r="AB2459" s="84"/>
      <c r="AC2459" s="80"/>
      <c r="AD2459" s="80"/>
      <c r="AE2459" s="80"/>
      <c r="AF2459" s="80"/>
      <c r="AG2459" s="80"/>
      <c r="AH2459" s="80"/>
      <c r="AI2459" s="80"/>
      <c r="AJ2459" s="80"/>
      <c r="AK2459" s="80"/>
      <c r="AL2459" s="80"/>
      <c r="AM2459" s="240"/>
      <c r="AN2459" s="240"/>
      <c r="AO2459" s="240"/>
      <c r="AP2459" s="240"/>
      <c r="AQ2459" s="240"/>
      <c r="AR2459" s="240"/>
      <c r="AS2459" s="240"/>
      <c r="AT2459" s="256"/>
      <c r="AU2459" s="256"/>
      <c r="AV2459" s="259"/>
      <c r="AW2459" s="259"/>
      <c r="AX2459" s="256"/>
      <c r="AY2459" s="256"/>
      <c r="AZ2459" s="256"/>
      <c r="BA2459" s="256"/>
      <c r="BB2459" s="256"/>
      <c r="BC2459" s="256"/>
      <c r="BD2459" s="256"/>
      <c r="BE2459" s="256"/>
      <c r="BF2459" s="256"/>
      <c r="BG2459" s="256"/>
      <c r="BH2459" s="256"/>
      <c r="BI2459" s="256"/>
      <c r="BJ2459" s="256"/>
      <c r="BK2459" s="256"/>
      <c r="BL2459" s="262"/>
      <c r="BM2459" s="262"/>
      <c r="BN2459" s="262"/>
      <c r="BO2459" s="262"/>
      <c r="BP2459" s="262"/>
      <c r="BQ2459" s="262"/>
      <c r="BR2459" s="270"/>
      <c r="BS2459" s="270"/>
      <c r="BT2459" s="270"/>
      <c r="BU2459" s="270"/>
      <c r="BV2459" s="270"/>
      <c r="BW2459" s="270"/>
      <c r="BX2459" s="256"/>
      <c r="BY2459" s="256"/>
      <c r="BZ2459" s="256"/>
      <c r="CA2459" s="267"/>
      <c r="CB2459" s="267"/>
      <c r="CC2459" s="274"/>
      <c r="CD2459" s="267"/>
      <c r="CE2459" s="267"/>
      <c r="CF2459" s="267"/>
      <c r="CG2459" s="267"/>
      <c r="CH2459" s="267"/>
      <c r="CI2459" s="267"/>
      <c r="CJ2459" s="267"/>
      <c r="CK2459" s="267"/>
      <c r="CL2459" s="265"/>
      <c r="CM2459" s="272"/>
      <c r="CN2459" s="264"/>
      <c r="CO2459" s="125"/>
      <c r="CP2459" s="226"/>
      <c r="CQ2459" s="226"/>
      <c r="CR2459" s="226"/>
      <c r="CS2459" s="126"/>
      <c r="CT2459" s="126"/>
      <c r="CU2459" s="126"/>
      <c r="CV2459" s="126"/>
      <c r="CW2459" s="126"/>
      <c r="CX2459" s="126"/>
      <c r="CY2459" s="126"/>
      <c r="CZ2459" s="126"/>
      <c r="DA2459" s="126"/>
      <c r="DB2459" s="126"/>
      <c r="DC2459" s="126"/>
      <c r="DD2459" s="126"/>
      <c r="DE2459" s="126"/>
      <c r="DF2459" s="126"/>
    </row>
    <row r="2460" spans="1:110" s="70" customFormat="1" ht="15" customHeight="1">
      <c r="A2460" s="228"/>
      <c r="B2460" s="248"/>
      <c r="C2460" s="436"/>
      <c r="D2460" s="237"/>
      <c r="E2460" s="237"/>
      <c r="F2460" s="243"/>
      <c r="G2460" s="72">
        <v>2.1</v>
      </c>
      <c r="H2460" s="84"/>
      <c r="I2460" s="84"/>
      <c r="J2460" s="84"/>
      <c r="K2460" s="84"/>
      <c r="L2460" s="84"/>
      <c r="M2460" s="84"/>
      <c r="N2460" s="84"/>
      <c r="O2460" s="84"/>
      <c r="P2460" s="84"/>
      <c r="Q2460" s="84"/>
      <c r="R2460" s="84"/>
      <c r="S2460" s="84"/>
      <c r="T2460" s="84"/>
      <c r="U2460" s="84"/>
      <c r="V2460" s="84"/>
      <c r="W2460" s="84"/>
      <c r="X2460" s="84"/>
      <c r="Y2460" s="84"/>
      <c r="Z2460" s="84"/>
      <c r="AA2460" s="84"/>
      <c r="AB2460" s="84"/>
      <c r="AC2460" s="80"/>
      <c r="AD2460" s="80"/>
      <c r="AE2460" s="80"/>
      <c r="AF2460" s="80"/>
      <c r="AG2460" s="80"/>
      <c r="AH2460" s="80"/>
      <c r="AI2460" s="80"/>
      <c r="AJ2460" s="80"/>
      <c r="AK2460" s="80"/>
      <c r="AL2460" s="80"/>
      <c r="AM2460" s="240"/>
      <c r="AN2460" s="240"/>
      <c r="AO2460" s="240"/>
      <c r="AP2460" s="240"/>
      <c r="AQ2460" s="240"/>
      <c r="AR2460" s="240"/>
      <c r="AS2460" s="240"/>
      <c r="AT2460" s="256"/>
      <c r="AU2460" s="256"/>
      <c r="AV2460" s="259"/>
      <c r="AW2460" s="259"/>
      <c r="AX2460" s="256"/>
      <c r="AY2460" s="256"/>
      <c r="AZ2460" s="256"/>
      <c r="BA2460" s="256"/>
      <c r="BB2460" s="256"/>
      <c r="BC2460" s="256"/>
      <c r="BD2460" s="256"/>
      <c r="BE2460" s="256"/>
      <c r="BF2460" s="256"/>
      <c r="BG2460" s="256"/>
      <c r="BH2460" s="256"/>
      <c r="BI2460" s="256"/>
      <c r="BJ2460" s="256"/>
      <c r="BK2460" s="256"/>
      <c r="BL2460" s="262"/>
      <c r="BM2460" s="262"/>
      <c r="BN2460" s="262"/>
      <c r="BO2460" s="262"/>
      <c r="BP2460" s="262"/>
      <c r="BQ2460" s="262"/>
      <c r="BR2460" s="270"/>
      <c r="BS2460" s="270"/>
      <c r="BT2460" s="270"/>
      <c r="BU2460" s="270"/>
      <c r="BV2460" s="270"/>
      <c r="BW2460" s="270"/>
      <c r="BX2460" s="256"/>
      <c r="BY2460" s="256"/>
      <c r="BZ2460" s="256"/>
      <c r="CA2460" s="267"/>
      <c r="CB2460" s="267"/>
      <c r="CC2460" s="274"/>
      <c r="CD2460" s="267"/>
      <c r="CE2460" s="267"/>
      <c r="CF2460" s="267"/>
      <c r="CG2460" s="267"/>
      <c r="CH2460" s="267"/>
      <c r="CI2460" s="267"/>
      <c r="CJ2460" s="267"/>
      <c r="CK2460" s="267"/>
      <c r="CL2460" s="265"/>
      <c r="CM2460" s="272"/>
      <c r="CN2460" s="264"/>
      <c r="CO2460" s="125"/>
      <c r="CP2460" s="226"/>
      <c r="CQ2460" s="226"/>
      <c r="CR2460" s="226"/>
      <c r="CS2460" s="126"/>
      <c r="CT2460" s="126"/>
      <c r="CU2460" s="126"/>
      <c r="CV2460" s="126"/>
      <c r="CW2460" s="126"/>
      <c r="CX2460" s="126"/>
      <c r="CY2460" s="126"/>
      <c r="CZ2460" s="126"/>
      <c r="DA2460" s="126"/>
      <c r="DB2460" s="126"/>
      <c r="DC2460" s="126"/>
      <c r="DD2460" s="126"/>
      <c r="DE2460" s="126"/>
      <c r="DF2460" s="126"/>
    </row>
    <row r="2461" spans="1:110" s="70" customFormat="1" ht="15" customHeight="1">
      <c r="A2461" s="228"/>
      <c r="B2461" s="248"/>
      <c r="C2461" s="436"/>
      <c r="D2461" s="237"/>
      <c r="E2461" s="237"/>
      <c r="F2461" s="243"/>
      <c r="G2461" s="72">
        <v>2.7</v>
      </c>
      <c r="H2461" s="84"/>
      <c r="I2461" s="84"/>
      <c r="J2461" s="84"/>
      <c r="K2461" s="84"/>
      <c r="L2461" s="84"/>
      <c r="M2461" s="84"/>
      <c r="N2461" s="84"/>
      <c r="O2461" s="84"/>
      <c r="P2461" s="84"/>
      <c r="Q2461" s="84"/>
      <c r="R2461" s="84"/>
      <c r="S2461" s="84"/>
      <c r="T2461" s="84"/>
      <c r="U2461" s="84"/>
      <c r="V2461" s="84"/>
      <c r="W2461" s="84"/>
      <c r="X2461" s="84"/>
      <c r="Y2461" s="84"/>
      <c r="Z2461" s="84"/>
      <c r="AA2461" s="84"/>
      <c r="AB2461" s="84"/>
      <c r="AC2461" s="80"/>
      <c r="AD2461" s="80"/>
      <c r="AE2461" s="80"/>
      <c r="AF2461" s="80"/>
      <c r="AG2461" s="80"/>
      <c r="AH2461" s="80"/>
      <c r="AI2461" s="80"/>
      <c r="AJ2461" s="80"/>
      <c r="AK2461" s="80"/>
      <c r="AL2461" s="80"/>
      <c r="AM2461" s="240"/>
      <c r="AN2461" s="240"/>
      <c r="AO2461" s="240"/>
      <c r="AP2461" s="240"/>
      <c r="AQ2461" s="240"/>
      <c r="AR2461" s="240"/>
      <c r="AS2461" s="240"/>
      <c r="AT2461" s="256"/>
      <c r="AU2461" s="256"/>
      <c r="AV2461" s="259"/>
      <c r="AW2461" s="259"/>
      <c r="AX2461" s="256"/>
      <c r="AY2461" s="256"/>
      <c r="AZ2461" s="256"/>
      <c r="BA2461" s="256"/>
      <c r="BB2461" s="256"/>
      <c r="BC2461" s="256"/>
      <c r="BD2461" s="256"/>
      <c r="BE2461" s="256"/>
      <c r="BF2461" s="256"/>
      <c r="BG2461" s="256"/>
      <c r="BH2461" s="256"/>
      <c r="BI2461" s="256"/>
      <c r="BJ2461" s="256"/>
      <c r="BK2461" s="256"/>
      <c r="BL2461" s="262"/>
      <c r="BM2461" s="262"/>
      <c r="BN2461" s="262"/>
      <c r="BO2461" s="262"/>
      <c r="BP2461" s="262"/>
      <c r="BQ2461" s="262"/>
      <c r="BR2461" s="270"/>
      <c r="BS2461" s="270"/>
      <c r="BT2461" s="270"/>
      <c r="BU2461" s="270"/>
      <c r="BV2461" s="270"/>
      <c r="BW2461" s="270"/>
      <c r="BX2461" s="256"/>
      <c r="BY2461" s="256"/>
      <c r="BZ2461" s="256"/>
      <c r="CA2461" s="267"/>
      <c r="CB2461" s="267"/>
      <c r="CC2461" s="274"/>
      <c r="CD2461" s="267"/>
      <c r="CE2461" s="267"/>
      <c r="CF2461" s="267"/>
      <c r="CG2461" s="267"/>
      <c r="CH2461" s="267"/>
      <c r="CI2461" s="267"/>
      <c r="CJ2461" s="267"/>
      <c r="CK2461" s="267"/>
      <c r="CL2461" s="265"/>
      <c r="CM2461" s="272"/>
      <c r="CN2461" s="264"/>
      <c r="CO2461" s="125"/>
      <c r="CP2461" s="226"/>
      <c r="CQ2461" s="226"/>
      <c r="CR2461" s="226"/>
      <c r="CS2461" s="126"/>
      <c r="CT2461" s="126"/>
      <c r="CU2461" s="126"/>
      <c r="CV2461" s="126"/>
      <c r="CW2461" s="126"/>
      <c r="CX2461" s="126"/>
      <c r="CY2461" s="126"/>
      <c r="CZ2461" s="126"/>
      <c r="DA2461" s="126"/>
      <c r="DB2461" s="126"/>
      <c r="DC2461" s="126"/>
      <c r="DD2461" s="126"/>
      <c r="DE2461" s="126"/>
      <c r="DF2461" s="126"/>
    </row>
    <row r="2462" spans="1:110" s="70" customFormat="1" ht="15" customHeight="1">
      <c r="A2462" s="228"/>
      <c r="B2462" s="248"/>
      <c r="C2462" s="436"/>
      <c r="D2462" s="237"/>
      <c r="E2462" s="237"/>
      <c r="F2462" s="243"/>
      <c r="G2462" s="72">
        <v>3</v>
      </c>
      <c r="H2462" s="84"/>
      <c r="I2462" s="84"/>
      <c r="J2462" s="84"/>
      <c r="K2462" s="84"/>
      <c r="L2462" s="84"/>
      <c r="M2462" s="84"/>
      <c r="N2462" s="84"/>
      <c r="O2462" s="84"/>
      <c r="P2462" s="84"/>
      <c r="Q2462" s="84"/>
      <c r="R2462" s="84"/>
      <c r="S2462" s="84"/>
      <c r="T2462" s="84"/>
      <c r="U2462" s="84"/>
      <c r="V2462" s="84"/>
      <c r="W2462" s="84"/>
      <c r="X2462" s="84"/>
      <c r="Y2462" s="84"/>
      <c r="Z2462" s="84"/>
      <c r="AA2462" s="84"/>
      <c r="AB2462" s="84"/>
      <c r="AC2462" s="80"/>
      <c r="AD2462" s="80"/>
      <c r="AE2462" s="80"/>
      <c r="AF2462" s="80"/>
      <c r="AG2462" s="80"/>
      <c r="AH2462" s="80"/>
      <c r="AI2462" s="80"/>
      <c r="AJ2462" s="80"/>
      <c r="AK2462" s="80"/>
      <c r="AL2462" s="80"/>
      <c r="AM2462" s="240"/>
      <c r="AN2462" s="240"/>
      <c r="AO2462" s="240"/>
      <c r="AP2462" s="240"/>
      <c r="AQ2462" s="240"/>
      <c r="AR2462" s="240"/>
      <c r="AS2462" s="240"/>
      <c r="AT2462" s="256"/>
      <c r="AU2462" s="256"/>
      <c r="AV2462" s="259"/>
      <c r="AW2462" s="259"/>
      <c r="AX2462" s="256"/>
      <c r="AY2462" s="256"/>
      <c r="AZ2462" s="256"/>
      <c r="BA2462" s="256"/>
      <c r="BB2462" s="256"/>
      <c r="BC2462" s="256"/>
      <c r="BD2462" s="256"/>
      <c r="BE2462" s="256"/>
      <c r="BF2462" s="256"/>
      <c r="BG2462" s="256"/>
      <c r="BH2462" s="256"/>
      <c r="BI2462" s="256"/>
      <c r="BJ2462" s="256"/>
      <c r="BK2462" s="256"/>
      <c r="BL2462" s="262"/>
      <c r="BM2462" s="262"/>
      <c r="BN2462" s="262"/>
      <c r="BO2462" s="262"/>
      <c r="BP2462" s="262"/>
      <c r="BQ2462" s="262"/>
      <c r="BR2462" s="270"/>
      <c r="BS2462" s="270"/>
      <c r="BT2462" s="270"/>
      <c r="BU2462" s="270"/>
      <c r="BV2462" s="270"/>
      <c r="BW2462" s="270"/>
      <c r="BX2462" s="256"/>
      <c r="BY2462" s="256"/>
      <c r="BZ2462" s="256"/>
      <c r="CA2462" s="267"/>
      <c r="CB2462" s="267"/>
      <c r="CC2462" s="274"/>
      <c r="CD2462" s="267"/>
      <c r="CE2462" s="267"/>
      <c r="CF2462" s="267"/>
      <c r="CG2462" s="267"/>
      <c r="CH2462" s="267"/>
      <c r="CI2462" s="267"/>
      <c r="CJ2462" s="267"/>
      <c r="CK2462" s="267"/>
      <c r="CL2462" s="265"/>
      <c r="CM2462" s="272"/>
      <c r="CN2462" s="264"/>
      <c r="CO2462" s="125"/>
      <c r="CP2462" s="226"/>
      <c r="CQ2462" s="226"/>
      <c r="CR2462" s="226"/>
      <c r="CS2462" s="126"/>
      <c r="CT2462" s="126"/>
      <c r="CU2462" s="126"/>
      <c r="CV2462" s="126"/>
      <c r="CW2462" s="126"/>
      <c r="CX2462" s="126"/>
      <c r="CY2462" s="126"/>
      <c r="CZ2462" s="126"/>
      <c r="DA2462" s="126"/>
      <c r="DB2462" s="126"/>
      <c r="DC2462" s="126"/>
      <c r="DD2462" s="126"/>
      <c r="DE2462" s="126"/>
      <c r="DF2462" s="126"/>
    </row>
    <row r="2463" spans="1:110" s="70" customFormat="1" ht="15" customHeight="1">
      <c r="A2463" s="228"/>
      <c r="B2463" s="248"/>
      <c r="C2463" s="436"/>
      <c r="D2463" s="237"/>
      <c r="E2463" s="237"/>
      <c r="F2463" s="244"/>
      <c r="G2463" s="73">
        <v>3.9</v>
      </c>
      <c r="H2463" s="85"/>
      <c r="I2463" s="85"/>
      <c r="J2463" s="85"/>
      <c r="K2463" s="85"/>
      <c r="L2463" s="85"/>
      <c r="M2463" s="85"/>
      <c r="N2463" s="85"/>
      <c r="O2463" s="85"/>
      <c r="P2463" s="85"/>
      <c r="Q2463" s="85"/>
      <c r="R2463" s="85"/>
      <c r="S2463" s="85"/>
      <c r="T2463" s="85"/>
      <c r="U2463" s="85"/>
      <c r="V2463" s="85"/>
      <c r="W2463" s="85"/>
      <c r="X2463" s="85"/>
      <c r="Y2463" s="85"/>
      <c r="Z2463" s="85"/>
      <c r="AA2463" s="85"/>
      <c r="AB2463" s="85"/>
      <c r="AC2463" s="81"/>
      <c r="AD2463" s="81"/>
      <c r="AE2463" s="81"/>
      <c r="AF2463" s="81"/>
      <c r="AG2463" s="81"/>
      <c r="AH2463" s="81"/>
      <c r="AI2463" s="81"/>
      <c r="AJ2463" s="81"/>
      <c r="AK2463" s="81"/>
      <c r="AL2463" s="81"/>
      <c r="AM2463" s="240"/>
      <c r="AN2463" s="240"/>
      <c r="AO2463" s="240"/>
      <c r="AP2463" s="240"/>
      <c r="AQ2463" s="240"/>
      <c r="AR2463" s="240"/>
      <c r="AS2463" s="240"/>
      <c r="AT2463" s="256"/>
      <c r="AU2463" s="256"/>
      <c r="AV2463" s="259"/>
      <c r="AW2463" s="259"/>
      <c r="AX2463" s="256"/>
      <c r="AY2463" s="256"/>
      <c r="AZ2463" s="256"/>
      <c r="BA2463" s="256"/>
      <c r="BB2463" s="256"/>
      <c r="BC2463" s="256"/>
      <c r="BD2463" s="256"/>
      <c r="BE2463" s="256"/>
      <c r="BF2463" s="256"/>
      <c r="BG2463" s="256"/>
      <c r="BH2463" s="256"/>
      <c r="BI2463" s="256"/>
      <c r="BJ2463" s="256"/>
      <c r="BK2463" s="256"/>
      <c r="BL2463" s="262"/>
      <c r="BM2463" s="262"/>
      <c r="BN2463" s="262"/>
      <c r="BO2463" s="262"/>
      <c r="BP2463" s="262"/>
      <c r="BQ2463" s="262"/>
      <c r="BR2463" s="270"/>
      <c r="BS2463" s="270"/>
      <c r="BT2463" s="270"/>
      <c r="BU2463" s="270"/>
      <c r="BV2463" s="270"/>
      <c r="BW2463" s="270"/>
      <c r="BX2463" s="256"/>
      <c r="BY2463" s="256"/>
      <c r="BZ2463" s="256"/>
      <c r="CA2463" s="267"/>
      <c r="CB2463" s="267"/>
      <c r="CC2463" s="274"/>
      <c r="CD2463" s="267"/>
      <c r="CE2463" s="267"/>
      <c r="CF2463" s="267"/>
      <c r="CG2463" s="267"/>
      <c r="CH2463" s="267"/>
      <c r="CI2463" s="267"/>
      <c r="CJ2463" s="267"/>
      <c r="CK2463" s="267"/>
      <c r="CL2463" s="265"/>
      <c r="CM2463" s="272"/>
      <c r="CN2463" s="264"/>
      <c r="CO2463" s="125"/>
      <c r="CP2463" s="226"/>
      <c r="CQ2463" s="226"/>
      <c r="CR2463" s="226"/>
      <c r="CS2463" s="126"/>
      <c r="CT2463" s="126"/>
      <c r="CU2463" s="126"/>
      <c r="CV2463" s="126"/>
      <c r="CW2463" s="126"/>
      <c r="CX2463" s="126"/>
      <c r="CY2463" s="126"/>
      <c r="CZ2463" s="126"/>
      <c r="DA2463" s="126"/>
      <c r="DB2463" s="126"/>
      <c r="DC2463" s="126"/>
      <c r="DD2463" s="126"/>
      <c r="DE2463" s="126"/>
      <c r="DF2463" s="126"/>
    </row>
    <row r="2464" spans="1:110" s="70" customFormat="1" ht="15" customHeight="1" thickBot="1">
      <c r="A2464" s="229"/>
      <c r="B2464" s="249"/>
      <c r="C2464" s="437"/>
      <c r="D2464" s="238"/>
      <c r="E2464" s="238"/>
      <c r="F2464" s="245" t="s">
        <v>83</v>
      </c>
      <c r="G2464" s="246"/>
      <c r="H2464" s="82"/>
      <c r="I2464" s="82"/>
      <c r="J2464" s="82">
        <v>2.2999999999999998</v>
      </c>
      <c r="K2464" s="82"/>
      <c r="L2464" s="82"/>
      <c r="M2464" s="82"/>
      <c r="N2464" s="82"/>
      <c r="O2464" s="82"/>
      <c r="P2464" s="82"/>
      <c r="Q2464" s="82"/>
      <c r="R2464" s="82"/>
      <c r="S2464" s="82"/>
      <c r="T2464" s="82"/>
      <c r="U2464" s="82"/>
      <c r="V2464" s="82"/>
      <c r="W2464" s="82"/>
      <c r="X2464" s="82"/>
      <c r="Y2464" s="82"/>
      <c r="Z2464" s="82"/>
      <c r="AA2464" s="82"/>
      <c r="AB2464" s="82"/>
      <c r="AC2464" s="35"/>
      <c r="AD2464" s="35"/>
      <c r="AE2464" s="35"/>
      <c r="AF2464" s="35"/>
      <c r="AG2464" s="35"/>
      <c r="AH2464" s="35"/>
      <c r="AI2464" s="35"/>
      <c r="AJ2464" s="35"/>
      <c r="AK2464" s="35"/>
      <c r="AL2464" s="35"/>
      <c r="AM2464" s="241"/>
      <c r="AN2464" s="241"/>
      <c r="AO2464" s="241"/>
      <c r="AP2464" s="241"/>
      <c r="AQ2464" s="241"/>
      <c r="AR2464" s="241"/>
      <c r="AS2464" s="241"/>
      <c r="AT2464" s="257"/>
      <c r="AU2464" s="257"/>
      <c r="AV2464" s="260"/>
      <c r="AW2464" s="260"/>
      <c r="AX2464" s="257"/>
      <c r="AY2464" s="257"/>
      <c r="AZ2464" s="257"/>
      <c r="BA2464" s="257"/>
      <c r="BB2464" s="257"/>
      <c r="BC2464" s="257"/>
      <c r="BD2464" s="257"/>
      <c r="BE2464" s="257"/>
      <c r="BF2464" s="257"/>
      <c r="BG2464" s="257"/>
      <c r="BH2464" s="257"/>
      <c r="BI2464" s="257"/>
      <c r="BJ2464" s="257"/>
      <c r="BK2464" s="257"/>
      <c r="BL2464" s="263"/>
      <c r="BM2464" s="263"/>
      <c r="BN2464" s="263"/>
      <c r="BO2464" s="263"/>
      <c r="BP2464" s="263"/>
      <c r="BQ2464" s="263"/>
      <c r="BR2464" s="271"/>
      <c r="BS2464" s="271"/>
      <c r="BT2464" s="271"/>
      <c r="BU2464" s="271"/>
      <c r="BV2464" s="271"/>
      <c r="BW2464" s="271"/>
      <c r="BX2464" s="257"/>
      <c r="BY2464" s="257"/>
      <c r="BZ2464" s="257"/>
      <c r="CA2464" s="268"/>
      <c r="CB2464" s="268"/>
      <c r="CC2464" s="275"/>
      <c r="CD2464" s="268"/>
      <c r="CE2464" s="268"/>
      <c r="CF2464" s="268"/>
      <c r="CG2464" s="268"/>
      <c r="CH2464" s="268"/>
      <c r="CI2464" s="268"/>
      <c r="CJ2464" s="268"/>
      <c r="CK2464" s="268"/>
      <c r="CL2464" s="265"/>
      <c r="CM2464" s="272"/>
      <c r="CN2464" s="264"/>
      <c r="CO2464" s="125"/>
      <c r="CP2464" s="226"/>
      <c r="CQ2464" s="226"/>
      <c r="CR2464" s="226"/>
      <c r="CS2464" s="126"/>
      <c r="CT2464" s="126"/>
      <c r="CU2464" s="126"/>
      <c r="CV2464" s="126"/>
      <c r="CW2464" s="126"/>
      <c r="CX2464" s="126"/>
      <c r="CY2464" s="126"/>
      <c r="CZ2464" s="126"/>
      <c r="DA2464" s="126"/>
      <c r="DB2464" s="126"/>
      <c r="DC2464" s="126"/>
      <c r="DD2464" s="126"/>
      <c r="DE2464" s="126"/>
      <c r="DF2464" s="126"/>
    </row>
    <row r="2465" spans="1:110" s="70" customFormat="1" ht="15" customHeight="1">
      <c r="A2465" s="227">
        <f t="shared" si="815"/>
        <v>305</v>
      </c>
      <c r="B2465" s="247" t="s">
        <v>868</v>
      </c>
      <c r="C2465" s="435" t="s">
        <v>1009</v>
      </c>
      <c r="D2465" s="236" t="s">
        <v>1260</v>
      </c>
      <c r="E2465" s="236" t="s">
        <v>573</v>
      </c>
      <c r="F2465" s="253" t="s">
        <v>80</v>
      </c>
      <c r="G2465" s="254"/>
      <c r="H2465" s="82" t="s">
        <v>69</v>
      </c>
      <c r="I2465" s="82"/>
      <c r="J2465" s="82" t="s">
        <v>60</v>
      </c>
      <c r="K2465" s="82" t="s">
        <v>60</v>
      </c>
      <c r="L2465" s="82" t="s">
        <v>60</v>
      </c>
      <c r="M2465" s="82" t="s">
        <v>60</v>
      </c>
      <c r="N2465" s="82" t="s">
        <v>60</v>
      </c>
      <c r="O2465" s="82"/>
      <c r="P2465" s="82" t="s">
        <v>60</v>
      </c>
      <c r="Q2465" s="82" t="s">
        <v>60</v>
      </c>
      <c r="R2465" s="82" t="s">
        <v>60</v>
      </c>
      <c r="S2465" s="82" t="s">
        <v>60</v>
      </c>
      <c r="T2465" s="82" t="s">
        <v>60</v>
      </c>
      <c r="U2465" s="82" t="s">
        <v>60</v>
      </c>
      <c r="V2465" s="82"/>
      <c r="W2465" s="82" t="s">
        <v>61</v>
      </c>
      <c r="X2465" s="82" t="s">
        <v>61</v>
      </c>
      <c r="Y2465" s="82" t="s">
        <v>61</v>
      </c>
      <c r="Z2465" s="82" t="s">
        <v>67</v>
      </c>
      <c r="AA2465" s="82" t="s">
        <v>61</v>
      </c>
      <c r="AB2465" s="82" t="s">
        <v>61</v>
      </c>
      <c r="AC2465" s="82"/>
      <c r="AD2465" s="82" t="s">
        <v>61</v>
      </c>
      <c r="AE2465" s="82" t="s">
        <v>61</v>
      </c>
      <c r="AF2465" s="82" t="s">
        <v>61</v>
      </c>
      <c r="AG2465" s="82" t="s">
        <v>61</v>
      </c>
      <c r="AH2465" s="82" t="s">
        <v>61</v>
      </c>
      <c r="AI2465" s="82" t="s">
        <v>1471</v>
      </c>
      <c r="AJ2465" s="82"/>
      <c r="AK2465" s="82" t="s">
        <v>60</v>
      </c>
      <c r="AL2465" s="82" t="s">
        <v>60</v>
      </c>
      <c r="AM2465" s="239">
        <f>COUNTIF(H2465:AL2465,"PH")+COUNTIF(H2465:AL2465,"PH/L")+COUNTIF(H2465:AL2465,"PM")</f>
        <v>0</v>
      </c>
      <c r="AN2465" s="239">
        <f>COUNTIF(H2465:AL2465,"PD")+COUNTIF(H2465:AL2465,"PDD")+COUNTIF(H2465:AL2465,"P/DS")/2+COUNTIF(H2465:AL2465,"PMD")</f>
        <v>0</v>
      </c>
      <c r="AO2465" s="239">
        <f>COUNTIF(H2465:AL2465,"PN")+COUNTIF(H2465:AL2465,"P/NS")/2+COUNTIF(H2465:AL2465,"PH")+COUNTIF(H2465:AL2465,"PH/F")/2+COUNTIF(H2465:AL2465,"PH/L")/2+COUNTIF(H2465:AL2465,"PM")</f>
        <v>0</v>
      </c>
      <c r="AP2465" s="239">
        <f>COUNTIF(H2465:AL2465,"BH")+COUNTIF(H2465:AL2465,"AL/BL")+COUNTIF(H2465:AL2465,"UL/BL")+COUNTIF(H2465:AL2465,"BM")</f>
        <v>0</v>
      </c>
      <c r="AQ2465" s="239">
        <f>COUNTIF(H2465:AL2465,"DS")+COUNTIF(H2465:AL2465,"AL/DS")/2+COUNTIF(H2465:AL2465,"UL/DS")/2+COUNTIF(H2465:AL2465,"CT")+COUNTIF(H2465:AL2465,"MD")</f>
        <v>13.5</v>
      </c>
      <c r="AR2465" s="239">
        <f>COUNTIF(H2465:AL2465,"NS")+COUNTIF(H2465:AL2465,"AL/NS")/2+COUNTIF(H2465:AL2465,"UL/NS")/2+COUNTIF(H2465:AL2465,"BH")+COUNTIF(H2465:AL2465,"AL/BF")/2+COUNTIF(H2465:AL2465,"AL/BL")/2+COUNTIF(H2465:AL2465,"UL/BL")/2+COUNTIF(H2465:AL2465,"UL/BF")/2+COUNTIF(H2465:AL2465,"BM")</f>
        <v>10</v>
      </c>
      <c r="AS2465" s="239">
        <f>COUNTIF(H2465:AL2465,"AL")+COUNTIF(H2465:AL2465,"AL/DS")/2+COUNTIF(H2465:AL2465,"AL/NS")/2+COUNTIF(H2465:AL2465,"NH")+COUNTIF(H2465:AL2465,"SL")+COUNTIF(H2465:AL2465,"NHD")+COUNTIF(H2465:AL2465,"B")+COUNTIF(H2465:AL2465,"HL")+COUNTIF(H2465:AL2465,"AL/BF")/2+COUNTIF(H2465:AL2465,"AL/BL")/2</f>
        <v>2</v>
      </c>
      <c r="AT2465" s="255">
        <f>COUNTIF(H2465:AL2465,"PD")+COUNTIF(H2465:AL2465,"PN")+COUNTIF(H2465:AL2465,"P/DS")/2+COUNTIF(H2465:AL2465,"P/NS")/2+COUNTIF(H2465:AL2465,"DS")+COUNTIF(H2465:AL2465,"NS")+COUNTIF(H2465:AL2465,"AL")+COUNTIF(H2465:AL2465,"AL/DS")+COUNTIF(H2465:AL2465,"AL/NS")+COUNTIF(H2465:AL2465,"NH")+COUNTIF(H2465:AL2465,"SL")+COUNTIF(H2465:AL2465,"UL/DS")/2+COUNTIF(H2465:AL2465,"UL/NS")/2+COUNTIF(H2465:AL2465,"CT")+COUNTIF(H2465:AL2465,"NHD")+COUNTIF(H2465:AL2465,"PDD")+COUNTIF(H2465:AL2465,"B")+COUNTIF(H2465:AL2465,"HL")+COUNTIF(H2465:AL2465,"PH")+COUNTIF(H2465:AL2465,"BH")+COUNTIF(H2465:AL2465,"AL/BF")+COUNTIF(H2465:AL2465,"AL/BL")+COUNTIF(H2465:AL2465,"UL/BF")/2+COUNTIF(H2465:AL2465,"UL/BL")/2+COUNTIF(H2465:AL2465,"PH/F")/2+COUNTIF(H2465:AL2465,"PH/L")/2+COUNTIF(H2465:AL2465,"MD")+COUNTIF(H2465:AL2465,"PMD")+COUNTIF(H2465:AL2465,"PM")+COUNTIF(H2465:AL2465,"BM")</f>
        <v>25.5</v>
      </c>
      <c r="AU2465" s="255">
        <f>COUNTIF(H2465:AL2465,"P/DS")/2+COUNTIF(H2465:AL2465,"P/NS")/2+COUNTIF(H2465:AL2465,"IL")+COUNTIF(H2465:AL2465,"NL")+COUNTIF(H2465:AL2465,"UL")+COUNTIF(H2465:AL2465,"UL/DS")/2+COUNTIF(H2465:AL2465,"UL/NS")/2+COUNTIF(H2465:AL2465,"KT")+COUNTIF(H2465:AL2465,"UL/BF")/2+COUNTIF(H2465:AL2465,"UL/BL")/2+COUNTIF(H2465:AL2465,"PH/F")/2+COUNTIF(H2465:AL2465,"PH/L")/2+COUNTIF(H2465:AL2465,"NB")</f>
        <v>0.5</v>
      </c>
      <c r="AV2465" s="258">
        <f>COUNTIF(H2465:AL2465,"PN")+COUNTIF(H2465:AL2465,"TVD")+COUNTIF(H2465:AL2465,"PH")+COUNTIF(H2465:AL2465,"PM")+COUNTIF(H2465:AL2465,"PDD")-COUNTIFS(H2465:AL2465,"PN",H2472:AL2472,"&gt;=3")-COUNTIFS(H2465:AL2465,"PM",H2472:AL2472,"&gt;=3")</f>
        <v>0</v>
      </c>
      <c r="AW2465" s="258">
        <f>COUNTIF(H2465:AL2465,"NS")+COUNTIF(H2465:AL2465,"D")+COUNTIF(H2465:AL2465,"BH")+COUNTIF(H2465:AL2465,"NHD")+COUNTIF(H2465:AL2465,"BM")-COUNTIFS(H2465:AL2465,"NS",H2472:AL2472,"&gt;=3")-COUNTIFS(H2465:AL2465,"BH",H2472:AL2472,"&gt;=3")-COUNTIFS(H2465:AL2465,"BM",H2472:AL2472,"&gt;=3")</f>
        <v>10</v>
      </c>
      <c r="AX2465" s="255">
        <f>COUNTIF(H2465:AL2465,"AL")+COUNTIF(H2465:AL2465,"AL/DS")/2+COUNTIF(H2465:AL2465,"AL/NS")/2+COUNTIF(H2465:AL2465,"AL/BF")+COUNTIF(H2465:AL2465,"AL/BL")/2</f>
        <v>1</v>
      </c>
      <c r="AY2465" s="255">
        <f>COUNTIF(H2465:AL2465,"SL")</f>
        <v>0</v>
      </c>
      <c r="AZ2465" s="255">
        <f>COUNTIF(H2465:AL2465,"NH")</f>
        <v>1</v>
      </c>
      <c r="BA2465" s="255">
        <f>COUNTIF(H2465:AL2465,"HL")</f>
        <v>0</v>
      </c>
      <c r="BB2465" s="255">
        <f>COUNTIF(G2465:AL2465,"P/DS")/2+COUNTIF(G2465:AL2465,"P/NS")/2+COUNTIF(G2465:AL2465,"UL")+COUNTIF(G2465:AL2465,"UL/DS")/2+COUNTIF(G2465:AL2465,"UL/NS")/2+COUNTIF(G2465:AL2465,"UL/BL")/2+COUNTIF(G2465:AL2465,"UL/BF")/2+COUNTIF(G2465:AL2465,"PH/F")/2+COUNTIF(G2465:AL2465,"PH/L")/2</f>
        <v>0.5</v>
      </c>
      <c r="BC2465" s="255">
        <f>COUNTIF(H2465:AL2465,"NB")</f>
        <v>0</v>
      </c>
      <c r="BD2465" s="255">
        <f>COUNTIF(H2465:AL2465,"NL")</f>
        <v>0</v>
      </c>
      <c r="BE2465" s="255">
        <f>COUNTIF(H2465:AL2465,"IL")</f>
        <v>0</v>
      </c>
      <c r="BF2465" s="255">
        <f>COUNTIF(H2465:AL2465,"KT")</f>
        <v>0</v>
      </c>
      <c r="BG2465" s="255">
        <f>COUNTIF(H2465:AL2465,"L70")</f>
        <v>0</v>
      </c>
      <c r="BH2465" s="255">
        <f>COUNTIF(H2465:AL2465,"MD")</f>
        <v>0</v>
      </c>
      <c r="BI2465" s="255">
        <f>COUNTIF(H2465:AL2465,"PMD")</f>
        <v>0</v>
      </c>
      <c r="BJ2465" s="255">
        <f>COUNTIF(H2465:AL2465,"PM")</f>
        <v>0</v>
      </c>
      <c r="BK2465" s="255">
        <f>COUNTIF(H2465:AL2465,"BM")</f>
        <v>0</v>
      </c>
      <c r="BL2465" s="261">
        <f>SUMIF(H2465:AL2465,"PD",H2466:AL2466)+SUMIF(H2465:AL2465,"PN",H2466:AL2466)+SUMIF(H2465:AL2465,"P/DS",H2466:AL2466)+SUMIF(H2465:AL2465,"PN/F",H2466:AL2466)+SUMIF(H2465:AL2465,"PN/L",H2466:AL2466)+SUMIF(H2465:AL2465,"TV",H2466:AL2466)+SUMIF(H2465:AL2465,"TVD",H2466:AL2466)+SUMIF(H2465:AL2465,"PDD",H2466:AL2466)</f>
        <v>0</v>
      </c>
      <c r="BM2465" s="261">
        <f>SUMIF(H2465:AL2465,"PD",H2467:AL2467)+SUMIF(H2465:AL2465,"PN",H2467:AL2467)+SUMIF(H2465:AL2465,"P/DS",H2467:AL2467)+SUMIF(H2465:AL2465,"PN/F",H2467:AL2467)+SUMIF(H2465:AL2465,"PN/L",H2467:AL2467)+SUMIF(H2465:AL2465,"TV",H2467:AL2467)+SUMIF(H2465:AL2465,"TVD",H2467:AL2467)+SUMIF(H2465:AL2465,"PDD",H2467:AL2467)+SUMIF(H2465:AL2465,"PMD",H2467:AL2467)</f>
        <v>0</v>
      </c>
      <c r="BN2465" s="261">
        <f>SUMIF(H2465:AL2465,"PD",H2468:AL2468)+SUMIF(H2465:AL2465,"PN",H2468:AL2468)+SUMIF(H2465:AL2465,"P/DS",H2468:AL2468)+SUMIF(H2465:AL2465,"PN/F",H2468:AL2468)+SUMIF(H2465:AL2465,"PN/L",H2468:AL2468)+SUMIF(H2465:AL2465,"TV",H2468:AL2468)+SUMIF(H2465:AL2465,"TVD",H2468:AL2468)</f>
        <v>0</v>
      </c>
      <c r="BO2465" s="261">
        <f>SUMIF(H2465:AL2465,"PD",H2469:AL2469)+SUMIF(H2465:AL2465,"PN",H2469:AL2469)+SUMIF(H2465:AL2465,"P/DS",H2469:AL2469)+SUMIF(H2465:AL2465,"PN/F",H2469:AL2469)+SUMIF(H2465:AL2465,"PN/L",H2469:AL2469)+SUMIF(H2465:AL2465,"TV",H2469:AL2469)+SUMIF(H2465:AL2465,"TVD",H2469:AL2469)</f>
        <v>0</v>
      </c>
      <c r="BP2465" s="261">
        <f>SUMIF(H2465:AL2465,"PD",H2470:AL2470)+SUMIF(H2465:AL2465,"PN",H2470:AL2470)+SUMIF(H2465:AL2465,"P/DS",H2470:AL2470)+SUMIF(H2465:AL2465,"PN/F",H2470:AL2470)+SUMIF(H2465:AL2465,"PN/L",H2470:AL2470)+SUMIF(H2465:AL2465,"TV",H2470:AL2470)+SUMIF(H2465:AL2465,"TVD",H2470:AL2470)+SUMIF(H2465:AL2465,"PDD",H2470:AL2470)+SUMIF(H2465:AL2465,"PH",H2470:AL2470)+SUMIF(H2465:AL2465,"PM",H2470:AL2470)</f>
        <v>0</v>
      </c>
      <c r="BQ2465" s="261">
        <f>SUMIF(H2465:AL2465,"PD",H2471:AL2471)+SUMIF(H2465:AL2465,"PN",H2471:AL2471)+SUMIF(H2465:AL2465,"P/DS",H2471:AL2471)+SUMIF(H2465:AL2465,"PN/F",H2471:AL2471)+SUMIF(H2465:AL2465,"PN/L",H2471:AL2471)+SUMIF(H2465:AL2465,"TV",H2471:AL2471)+SUMIF(H2465:AL2465,"TVD",H2471:AL2471)+SUMIF(H2465:AL2465,"PDD",H2471:AL2471)+SUMIF(H2465:AL2465,"PH",H2471:AL2471)+SUMIF(H2465:AL2465,"PM",H2471:AL2471)</f>
        <v>0</v>
      </c>
      <c r="BR2465" s="269">
        <f>SUM(H2466:AL2466)-BL2465</f>
        <v>6.5</v>
      </c>
      <c r="BS2465" s="269">
        <f>SUM(H2467:AL2467)-BM2465</f>
        <v>1.5</v>
      </c>
      <c r="BT2465" s="269">
        <f>SUM(H2468:AL2468)-BN2465</f>
        <v>0</v>
      </c>
      <c r="BU2465" s="269">
        <f>SUM(H2469:AL2469)-BO2465</f>
        <v>0</v>
      </c>
      <c r="BV2465" s="269">
        <f>SUM(H2470:AL2470)-BP2465</f>
        <v>0</v>
      </c>
      <c r="BW2465" s="269">
        <f>SUM(H2471:AL2471)-BQ2465</f>
        <v>0</v>
      </c>
      <c r="BX2465" s="255">
        <f>SUMIF(H2465:AL2465,"PD",H2472:AL2472)+SUMIF(H2465:AL2465,"PN",H2472:AL2472)+SUMIF(H2465:AL2465,"P/DS",H2472:AL2472)+SUMIF(H2465:AL2465,"PN/F",H2472:AL2472)+SUMIF(H2465:AL2465,"PN/L",H2472:AL2472)</f>
        <v>0</v>
      </c>
      <c r="BY2465" s="255">
        <f>SUM(H2472:AL2472)-BX2465</f>
        <v>0</v>
      </c>
      <c r="BZ2465" s="255">
        <f t="shared" ref="BZ2465" si="830">+SUM(BL2465:BW2472)</f>
        <v>8</v>
      </c>
      <c r="CA2465" s="266">
        <f>(COUNTIFS(H2465:AL2465,"PD",H2466:AL2466,"&gt;=2"))*0.5-IF(CN2465="VP",COUNTIFS($H$16:$AL$16,"SAT",H2465:AL2465,"PD",H2466:AL2466,"&gt;=2"))*0.5</f>
        <v>0</v>
      </c>
      <c r="CB2465" s="266">
        <f>(COUNTIFS(H2465:AL2465,"PN",H2467:AL2467,"&gt;=0.5",H2466:AL2466,"&gt;=1.5"))*0.5+COUNTIFS(H2465:AL2465,"PDD",H2467:AL2467,"&gt;=0.5",H2466:AL2466,"&gt;=1.5")*0.5</f>
        <v>0</v>
      </c>
      <c r="CC2465" s="273">
        <f>(COUNTIFS(H2465:AL2465,"TV",H2467:AL2467,"&gt;=10"))*0.5+(COUNTIFS(H2465:AL2465,"PMD",H2467:AL2467,"&gt;=2"))*0.5</f>
        <v>0</v>
      </c>
      <c r="CD2465" s="266">
        <f>(COUNTIFS(H2465:AL2465,"TVD",H2469:AL2469,"&gt;=6.5",H2467:AL2467,"&gt;=3.5"))*0.5</f>
        <v>0</v>
      </c>
      <c r="CE2465" s="266">
        <f>(COUNTIFS(H2465:AL2465,"PD",H2470:AL2470,"&gt;=10"))*0.5</f>
        <v>0</v>
      </c>
      <c r="CF2465" s="266">
        <f>(COUNTIFS(H2465:AL2465,"PDD",H2470:AL2470,"&gt;=3.5",H2471:AL2471,"&gt;=6.5")+COUNTIFS(H2465:AL2465,"PH",H2471:AL2471,"&gt;=0.5",H2470:AL2470,"&gt;=1.5")+COUNTIFS(H2465:AL2465,"PM",H2471:AL2471,"&gt;=0.5",H2470:AL2470,"&gt;=1.5"))*0.5</f>
        <v>0</v>
      </c>
      <c r="CG2465" s="266">
        <f>(COUNTIFS(H2465:AL2465,"DS",H2466:AL2466,"&gt;=2")+COUNTIFS(H2465:AL2465,"AL/DS",H2466:AL2466,"&gt;=2"))*0.5-IF(CN2465="VP",COUNTIFS($H$16:$AL$16,"SAT",H2465:AL2465,"DS",H2466:AL2466,"&gt;=2"))*0.5</f>
        <v>1</v>
      </c>
      <c r="CH2465" s="266">
        <f>(COUNTIFS(H2465:AL2465,"NS",H2467:AL2467,"&gt;=0.5",H2466:AL2466,"&gt;=1.5")+COUNTIFS(H2465:AL2465,"AL/NS",H2467:AL2467,"&gt;=0.5",H2466:AL2466,"&gt;=1.5")+COUNTIFS(H2465:AL2465,"NHD",H2467:AL2467,"&gt;=4.5",H2470:AL2470,"&gt;=2",H2466:AL2466,"&gt;=1.5"))*0.5</f>
        <v>0</v>
      </c>
      <c r="CI2465" s="266">
        <f>(COUNTIF(H2467:AL2467,"&gt;=10")+COUNTIFS(H2465:AL2465,"MD",H2467:AL2467,"&gt;=2")-COUNTIFS(H2465:AL2465,"TV",H2467:AL2467,"&gt;=10"))*0.5</f>
        <v>0</v>
      </c>
      <c r="CJ2465" s="266">
        <f>(COUNTIFS(H2465:AL2465,"D",H2469:AL2469,"&gt;=6.5",H2467:AL2467,"&gt;=3.5"))*0.5</f>
        <v>0</v>
      </c>
      <c r="CK2465" s="266">
        <f>(COUNTIF(H2470:AL2470,"&gt;=10")-COUNTIFS(H2465:AL2465,"PD",H2470:AL2470,"&gt;=10"))*0.5</f>
        <v>0</v>
      </c>
      <c r="CL2465" s="265">
        <f>(COUNTIFS(H2465:AL2465,"NHD",H2470:AL2470,"&gt;=3.5",H2471:AL2471,"&gt;=6.5")+COUNTIFS(H2465:AL2465,"BH",H2470:AL2470,"&gt;=1.5",H2471:AL2471,"&gt;=0.5")+COUNTIFS(H2465:AL2465,"BM",H2470:AL2470,"&gt;=1.5",H2471:AL2471,"&gt;=0.5")+COUNTIFS(H2465:AL2465,"D",H2470:AL2470,"&gt;=1.5",H2471:AL2471,"&gt;=0.5"))*0.5</f>
        <v>0</v>
      </c>
      <c r="CM2465" s="272"/>
      <c r="CN2465" s="264" t="s">
        <v>723</v>
      </c>
      <c r="CO2465" s="125">
        <f t="shared" ref="CO2465" si="831">+AM2465+AN2465+AO2465+AP2465+AQ2465+AR2465+AS2465+AU2465+BG2465</f>
        <v>26</v>
      </c>
      <c r="CP2465" s="225">
        <f>+SUM(I2466:I2471)-I2472</f>
        <v>0</v>
      </c>
      <c r="CQ2465" s="225">
        <f>+SUM(J2466:J2471)-J2472</f>
        <v>0</v>
      </c>
      <c r="CR2465" s="225">
        <f>+SUM(K2466:K2471)-K2472</f>
        <v>0</v>
      </c>
      <c r="CS2465" s="126"/>
      <c r="CT2465" s="126"/>
      <c r="CU2465" s="126"/>
      <c r="CV2465" s="126"/>
      <c r="CW2465" s="126"/>
      <c r="CX2465" s="126"/>
      <c r="CY2465" s="126"/>
      <c r="CZ2465" s="126"/>
      <c r="DA2465" s="126"/>
      <c r="DB2465" s="126"/>
      <c r="DC2465" s="126"/>
      <c r="DD2465" s="126"/>
      <c r="DE2465" s="126"/>
      <c r="DF2465" s="126" t="e">
        <f>+SUM(#REF!)</f>
        <v>#REF!</v>
      </c>
    </row>
    <row r="2466" spans="1:110" s="70" customFormat="1" ht="15" customHeight="1">
      <c r="A2466" s="228"/>
      <c r="B2466" s="248"/>
      <c r="C2466" s="436"/>
      <c r="D2466" s="237"/>
      <c r="E2466" s="237"/>
      <c r="F2466" s="242" t="s">
        <v>82</v>
      </c>
      <c r="G2466" s="71">
        <v>1.5</v>
      </c>
      <c r="H2466" s="83"/>
      <c r="I2466" s="83"/>
      <c r="J2466" s="83"/>
      <c r="K2466" s="83"/>
      <c r="L2466" s="83"/>
      <c r="M2466" s="83">
        <v>2</v>
      </c>
      <c r="N2466" s="83">
        <v>2</v>
      </c>
      <c r="O2466" s="83"/>
      <c r="P2466" s="83"/>
      <c r="Q2466" s="83"/>
      <c r="R2466" s="83"/>
      <c r="S2466" s="83"/>
      <c r="T2466" s="83"/>
      <c r="U2466" s="83"/>
      <c r="V2466" s="83"/>
      <c r="W2466" s="83"/>
      <c r="X2466" s="83"/>
      <c r="Y2466" s="83"/>
      <c r="Z2466" s="83"/>
      <c r="AA2466" s="83">
        <v>0.5</v>
      </c>
      <c r="AB2466" s="83"/>
      <c r="AC2466" s="79"/>
      <c r="AD2466" s="79">
        <v>0.5</v>
      </c>
      <c r="AE2466" s="79">
        <v>0.5</v>
      </c>
      <c r="AF2466" s="79"/>
      <c r="AG2466" s="79"/>
      <c r="AH2466" s="79"/>
      <c r="AI2466" s="79"/>
      <c r="AJ2466" s="79"/>
      <c r="AK2466" s="79"/>
      <c r="AL2466" s="79">
        <v>1</v>
      </c>
      <c r="AM2466" s="240"/>
      <c r="AN2466" s="240"/>
      <c r="AO2466" s="240"/>
      <c r="AP2466" s="240"/>
      <c r="AQ2466" s="240"/>
      <c r="AR2466" s="240"/>
      <c r="AS2466" s="240"/>
      <c r="AT2466" s="256"/>
      <c r="AU2466" s="256"/>
      <c r="AV2466" s="259"/>
      <c r="AW2466" s="259"/>
      <c r="AX2466" s="256"/>
      <c r="AY2466" s="256"/>
      <c r="AZ2466" s="256"/>
      <c r="BA2466" s="256"/>
      <c r="BB2466" s="256"/>
      <c r="BC2466" s="256"/>
      <c r="BD2466" s="256"/>
      <c r="BE2466" s="256"/>
      <c r="BF2466" s="256"/>
      <c r="BG2466" s="256"/>
      <c r="BH2466" s="256"/>
      <c r="BI2466" s="256"/>
      <c r="BJ2466" s="256"/>
      <c r="BK2466" s="256"/>
      <c r="BL2466" s="262"/>
      <c r="BM2466" s="262"/>
      <c r="BN2466" s="262"/>
      <c r="BO2466" s="262"/>
      <c r="BP2466" s="262"/>
      <c r="BQ2466" s="262"/>
      <c r="BR2466" s="270"/>
      <c r="BS2466" s="270"/>
      <c r="BT2466" s="270"/>
      <c r="BU2466" s="270"/>
      <c r="BV2466" s="270"/>
      <c r="BW2466" s="270"/>
      <c r="BX2466" s="256"/>
      <c r="BY2466" s="256"/>
      <c r="BZ2466" s="256"/>
      <c r="CA2466" s="267"/>
      <c r="CB2466" s="267"/>
      <c r="CC2466" s="274"/>
      <c r="CD2466" s="267"/>
      <c r="CE2466" s="267"/>
      <c r="CF2466" s="267"/>
      <c r="CG2466" s="267"/>
      <c r="CH2466" s="267"/>
      <c r="CI2466" s="267"/>
      <c r="CJ2466" s="267"/>
      <c r="CK2466" s="267"/>
      <c r="CL2466" s="265"/>
      <c r="CM2466" s="272"/>
      <c r="CN2466" s="264"/>
      <c r="CO2466" s="125"/>
      <c r="CP2466" s="226"/>
      <c r="CQ2466" s="226"/>
      <c r="CR2466" s="226"/>
      <c r="CS2466" s="126"/>
      <c r="CT2466" s="126"/>
      <c r="CU2466" s="126"/>
      <c r="CV2466" s="126"/>
      <c r="CW2466" s="126"/>
      <c r="CX2466" s="126"/>
      <c r="CY2466" s="126"/>
      <c r="CZ2466" s="126"/>
      <c r="DA2466" s="126"/>
      <c r="DB2466" s="126"/>
      <c r="DC2466" s="126"/>
      <c r="DD2466" s="126"/>
      <c r="DE2466" s="126"/>
      <c r="DF2466" s="126"/>
    </row>
    <row r="2467" spans="1:110" s="70" customFormat="1" ht="15" customHeight="1">
      <c r="A2467" s="228"/>
      <c r="B2467" s="248"/>
      <c r="C2467" s="436"/>
      <c r="D2467" s="237"/>
      <c r="E2467" s="237"/>
      <c r="F2467" s="243"/>
      <c r="G2467" s="72">
        <v>2</v>
      </c>
      <c r="H2467" s="84"/>
      <c r="I2467" s="84"/>
      <c r="J2467" s="84"/>
      <c r="K2467" s="84"/>
      <c r="L2467" s="84"/>
      <c r="M2467" s="84"/>
      <c r="N2467" s="84"/>
      <c r="O2467" s="84"/>
      <c r="P2467" s="84"/>
      <c r="Q2467" s="84"/>
      <c r="R2467" s="84"/>
      <c r="S2467" s="84"/>
      <c r="T2467" s="84"/>
      <c r="U2467" s="84"/>
      <c r="V2467" s="84"/>
      <c r="W2467" s="84"/>
      <c r="X2467" s="84"/>
      <c r="Y2467" s="84"/>
      <c r="Z2467" s="84"/>
      <c r="AA2467" s="84">
        <v>0.5</v>
      </c>
      <c r="AB2467" s="84"/>
      <c r="AC2467" s="80"/>
      <c r="AD2467" s="80">
        <v>0.5</v>
      </c>
      <c r="AE2467" s="80">
        <v>0.5</v>
      </c>
      <c r="AF2467" s="80"/>
      <c r="AG2467" s="80"/>
      <c r="AH2467" s="80"/>
      <c r="AI2467" s="80"/>
      <c r="AJ2467" s="80"/>
      <c r="AK2467" s="80"/>
      <c r="AL2467" s="80"/>
      <c r="AM2467" s="240"/>
      <c r="AN2467" s="240"/>
      <c r="AO2467" s="240"/>
      <c r="AP2467" s="240"/>
      <c r="AQ2467" s="240"/>
      <c r="AR2467" s="240"/>
      <c r="AS2467" s="240"/>
      <c r="AT2467" s="256"/>
      <c r="AU2467" s="256"/>
      <c r="AV2467" s="259"/>
      <c r="AW2467" s="259"/>
      <c r="AX2467" s="256"/>
      <c r="AY2467" s="256"/>
      <c r="AZ2467" s="256"/>
      <c r="BA2467" s="256"/>
      <c r="BB2467" s="256"/>
      <c r="BC2467" s="256"/>
      <c r="BD2467" s="256"/>
      <c r="BE2467" s="256"/>
      <c r="BF2467" s="256"/>
      <c r="BG2467" s="256"/>
      <c r="BH2467" s="256"/>
      <c r="BI2467" s="256"/>
      <c r="BJ2467" s="256"/>
      <c r="BK2467" s="256"/>
      <c r="BL2467" s="262"/>
      <c r="BM2467" s="262"/>
      <c r="BN2467" s="262"/>
      <c r="BO2467" s="262"/>
      <c r="BP2467" s="262"/>
      <c r="BQ2467" s="262"/>
      <c r="BR2467" s="270"/>
      <c r="BS2467" s="270"/>
      <c r="BT2467" s="270"/>
      <c r="BU2467" s="270"/>
      <c r="BV2467" s="270"/>
      <c r="BW2467" s="270"/>
      <c r="BX2467" s="256"/>
      <c r="BY2467" s="256"/>
      <c r="BZ2467" s="256"/>
      <c r="CA2467" s="267"/>
      <c r="CB2467" s="267"/>
      <c r="CC2467" s="274"/>
      <c r="CD2467" s="267"/>
      <c r="CE2467" s="267"/>
      <c r="CF2467" s="267"/>
      <c r="CG2467" s="267"/>
      <c r="CH2467" s="267"/>
      <c r="CI2467" s="267"/>
      <c r="CJ2467" s="267"/>
      <c r="CK2467" s="267"/>
      <c r="CL2467" s="265"/>
      <c r="CM2467" s="272"/>
      <c r="CN2467" s="264"/>
      <c r="CO2467" s="125"/>
      <c r="CP2467" s="226"/>
      <c r="CQ2467" s="226"/>
      <c r="CR2467" s="226"/>
      <c r="CS2467" s="126"/>
      <c r="CT2467" s="126"/>
      <c r="CU2467" s="126"/>
      <c r="CV2467" s="126"/>
      <c r="CW2467" s="126"/>
      <c r="CX2467" s="126"/>
      <c r="CY2467" s="126"/>
      <c r="CZ2467" s="126"/>
      <c r="DA2467" s="126"/>
      <c r="DB2467" s="126"/>
      <c r="DC2467" s="126"/>
      <c r="DD2467" s="126"/>
      <c r="DE2467" s="126"/>
      <c r="DF2467" s="126"/>
    </row>
    <row r="2468" spans="1:110" s="70" customFormat="1" ht="15" customHeight="1">
      <c r="A2468" s="228"/>
      <c r="B2468" s="248"/>
      <c r="C2468" s="436"/>
      <c r="D2468" s="237"/>
      <c r="E2468" s="237"/>
      <c r="F2468" s="243"/>
      <c r="G2468" s="72">
        <v>2.1</v>
      </c>
      <c r="H2468" s="84"/>
      <c r="I2468" s="84"/>
      <c r="J2468" s="84"/>
      <c r="K2468" s="84"/>
      <c r="L2468" s="84"/>
      <c r="M2468" s="84"/>
      <c r="N2468" s="84"/>
      <c r="O2468" s="84"/>
      <c r="P2468" s="84"/>
      <c r="Q2468" s="84"/>
      <c r="R2468" s="84"/>
      <c r="S2468" s="84"/>
      <c r="T2468" s="84"/>
      <c r="U2468" s="84"/>
      <c r="V2468" s="84"/>
      <c r="W2468" s="84"/>
      <c r="X2468" s="84"/>
      <c r="Y2468" s="84"/>
      <c r="Z2468" s="84"/>
      <c r="AA2468" s="84"/>
      <c r="AB2468" s="84"/>
      <c r="AC2468" s="80"/>
      <c r="AD2468" s="80"/>
      <c r="AE2468" s="80"/>
      <c r="AF2468" s="80"/>
      <c r="AG2468" s="80"/>
      <c r="AH2468" s="80"/>
      <c r="AI2468" s="80"/>
      <c r="AJ2468" s="80"/>
      <c r="AK2468" s="80"/>
      <c r="AL2468" s="80"/>
      <c r="AM2468" s="240"/>
      <c r="AN2468" s="240"/>
      <c r="AO2468" s="240"/>
      <c r="AP2468" s="240"/>
      <c r="AQ2468" s="240"/>
      <c r="AR2468" s="240"/>
      <c r="AS2468" s="240"/>
      <c r="AT2468" s="256"/>
      <c r="AU2468" s="256"/>
      <c r="AV2468" s="259"/>
      <c r="AW2468" s="259"/>
      <c r="AX2468" s="256"/>
      <c r="AY2468" s="256"/>
      <c r="AZ2468" s="256"/>
      <c r="BA2468" s="256"/>
      <c r="BB2468" s="256"/>
      <c r="BC2468" s="256"/>
      <c r="BD2468" s="256"/>
      <c r="BE2468" s="256"/>
      <c r="BF2468" s="256"/>
      <c r="BG2468" s="256"/>
      <c r="BH2468" s="256"/>
      <c r="BI2468" s="256"/>
      <c r="BJ2468" s="256"/>
      <c r="BK2468" s="256"/>
      <c r="BL2468" s="262"/>
      <c r="BM2468" s="262"/>
      <c r="BN2468" s="262"/>
      <c r="BO2468" s="262"/>
      <c r="BP2468" s="262"/>
      <c r="BQ2468" s="262"/>
      <c r="BR2468" s="270"/>
      <c r="BS2468" s="270"/>
      <c r="BT2468" s="270"/>
      <c r="BU2468" s="270"/>
      <c r="BV2468" s="270"/>
      <c r="BW2468" s="270"/>
      <c r="BX2468" s="256"/>
      <c r="BY2468" s="256"/>
      <c r="BZ2468" s="256"/>
      <c r="CA2468" s="267"/>
      <c r="CB2468" s="267"/>
      <c r="CC2468" s="274"/>
      <c r="CD2468" s="267"/>
      <c r="CE2468" s="267"/>
      <c r="CF2468" s="267"/>
      <c r="CG2468" s="267"/>
      <c r="CH2468" s="267"/>
      <c r="CI2468" s="267"/>
      <c r="CJ2468" s="267"/>
      <c r="CK2468" s="267"/>
      <c r="CL2468" s="265"/>
      <c r="CM2468" s="272"/>
      <c r="CN2468" s="264"/>
      <c r="CO2468" s="125"/>
      <c r="CP2468" s="226"/>
      <c r="CQ2468" s="226"/>
      <c r="CR2468" s="226"/>
      <c r="CS2468" s="126"/>
      <c r="CT2468" s="126"/>
      <c r="CU2468" s="126"/>
      <c r="CV2468" s="126"/>
      <c r="CW2468" s="126"/>
      <c r="CX2468" s="126"/>
      <c r="CY2468" s="126"/>
      <c r="CZ2468" s="126"/>
      <c r="DA2468" s="126"/>
      <c r="DB2468" s="126"/>
      <c r="DC2468" s="126"/>
      <c r="DD2468" s="126"/>
      <c r="DE2468" s="126"/>
      <c r="DF2468" s="126"/>
    </row>
    <row r="2469" spans="1:110" s="70" customFormat="1" ht="15" customHeight="1">
      <c r="A2469" s="228"/>
      <c r="B2469" s="248"/>
      <c r="C2469" s="436"/>
      <c r="D2469" s="237"/>
      <c r="E2469" s="237"/>
      <c r="F2469" s="243"/>
      <c r="G2469" s="72">
        <v>2.7</v>
      </c>
      <c r="H2469" s="84"/>
      <c r="I2469" s="84"/>
      <c r="J2469" s="84"/>
      <c r="K2469" s="84"/>
      <c r="L2469" s="84"/>
      <c r="M2469" s="84"/>
      <c r="N2469" s="84"/>
      <c r="O2469" s="84"/>
      <c r="P2469" s="84"/>
      <c r="Q2469" s="84"/>
      <c r="R2469" s="84"/>
      <c r="S2469" s="84"/>
      <c r="T2469" s="84"/>
      <c r="U2469" s="84"/>
      <c r="V2469" s="84"/>
      <c r="W2469" s="84"/>
      <c r="X2469" s="84"/>
      <c r="Y2469" s="84"/>
      <c r="Z2469" s="84"/>
      <c r="AA2469" s="84"/>
      <c r="AB2469" s="84"/>
      <c r="AC2469" s="80"/>
      <c r="AD2469" s="80"/>
      <c r="AE2469" s="80"/>
      <c r="AF2469" s="80"/>
      <c r="AG2469" s="80"/>
      <c r="AH2469" s="80"/>
      <c r="AI2469" s="80"/>
      <c r="AJ2469" s="80"/>
      <c r="AK2469" s="80"/>
      <c r="AL2469" s="80"/>
      <c r="AM2469" s="240"/>
      <c r="AN2469" s="240"/>
      <c r="AO2469" s="240"/>
      <c r="AP2469" s="240"/>
      <c r="AQ2469" s="240"/>
      <c r="AR2469" s="240"/>
      <c r="AS2469" s="240"/>
      <c r="AT2469" s="256"/>
      <c r="AU2469" s="256"/>
      <c r="AV2469" s="259"/>
      <c r="AW2469" s="259"/>
      <c r="AX2469" s="256"/>
      <c r="AY2469" s="256"/>
      <c r="AZ2469" s="256"/>
      <c r="BA2469" s="256"/>
      <c r="BB2469" s="256"/>
      <c r="BC2469" s="256"/>
      <c r="BD2469" s="256"/>
      <c r="BE2469" s="256"/>
      <c r="BF2469" s="256"/>
      <c r="BG2469" s="256"/>
      <c r="BH2469" s="256"/>
      <c r="BI2469" s="256"/>
      <c r="BJ2469" s="256"/>
      <c r="BK2469" s="256"/>
      <c r="BL2469" s="262"/>
      <c r="BM2469" s="262"/>
      <c r="BN2469" s="262"/>
      <c r="BO2469" s="262"/>
      <c r="BP2469" s="262"/>
      <c r="BQ2469" s="262"/>
      <c r="BR2469" s="270"/>
      <c r="BS2469" s="270"/>
      <c r="BT2469" s="270"/>
      <c r="BU2469" s="270"/>
      <c r="BV2469" s="270"/>
      <c r="BW2469" s="270"/>
      <c r="BX2469" s="256"/>
      <c r="BY2469" s="256"/>
      <c r="BZ2469" s="256"/>
      <c r="CA2469" s="267"/>
      <c r="CB2469" s="267"/>
      <c r="CC2469" s="274"/>
      <c r="CD2469" s="267"/>
      <c r="CE2469" s="267"/>
      <c r="CF2469" s="267"/>
      <c r="CG2469" s="267"/>
      <c r="CH2469" s="267"/>
      <c r="CI2469" s="267"/>
      <c r="CJ2469" s="267"/>
      <c r="CK2469" s="267"/>
      <c r="CL2469" s="265"/>
      <c r="CM2469" s="272"/>
      <c r="CN2469" s="264"/>
      <c r="CO2469" s="125"/>
      <c r="CP2469" s="226"/>
      <c r="CQ2469" s="226"/>
      <c r="CR2469" s="226"/>
      <c r="CS2469" s="126"/>
      <c r="CT2469" s="126"/>
      <c r="CU2469" s="126"/>
      <c r="CV2469" s="126"/>
      <c r="CW2469" s="126"/>
      <c r="CX2469" s="126"/>
      <c r="CY2469" s="126"/>
      <c r="CZ2469" s="126"/>
      <c r="DA2469" s="126"/>
      <c r="DB2469" s="126"/>
      <c r="DC2469" s="126"/>
      <c r="DD2469" s="126"/>
      <c r="DE2469" s="126"/>
      <c r="DF2469" s="126"/>
    </row>
    <row r="2470" spans="1:110" s="70" customFormat="1" ht="15" customHeight="1">
      <c r="A2470" s="228"/>
      <c r="B2470" s="248"/>
      <c r="C2470" s="436"/>
      <c r="D2470" s="237"/>
      <c r="E2470" s="237"/>
      <c r="F2470" s="243"/>
      <c r="G2470" s="72">
        <v>3</v>
      </c>
      <c r="H2470" s="84"/>
      <c r="I2470" s="84"/>
      <c r="J2470" s="84"/>
      <c r="K2470" s="84"/>
      <c r="L2470" s="84"/>
      <c r="M2470" s="84"/>
      <c r="N2470" s="84"/>
      <c r="O2470" s="84"/>
      <c r="P2470" s="84"/>
      <c r="Q2470" s="84"/>
      <c r="R2470" s="84"/>
      <c r="S2470" s="84"/>
      <c r="T2470" s="84"/>
      <c r="U2470" s="84"/>
      <c r="V2470" s="84"/>
      <c r="W2470" s="84"/>
      <c r="X2470" s="84"/>
      <c r="Y2470" s="84"/>
      <c r="Z2470" s="84"/>
      <c r="AA2470" s="84"/>
      <c r="AB2470" s="84"/>
      <c r="AC2470" s="80"/>
      <c r="AD2470" s="80"/>
      <c r="AE2470" s="80"/>
      <c r="AF2470" s="80"/>
      <c r="AG2470" s="80"/>
      <c r="AH2470" s="80"/>
      <c r="AI2470" s="80"/>
      <c r="AJ2470" s="80"/>
      <c r="AK2470" s="80"/>
      <c r="AL2470" s="80"/>
      <c r="AM2470" s="240"/>
      <c r="AN2470" s="240"/>
      <c r="AO2470" s="240"/>
      <c r="AP2470" s="240"/>
      <c r="AQ2470" s="240"/>
      <c r="AR2470" s="240"/>
      <c r="AS2470" s="240"/>
      <c r="AT2470" s="256"/>
      <c r="AU2470" s="256"/>
      <c r="AV2470" s="259"/>
      <c r="AW2470" s="259"/>
      <c r="AX2470" s="256"/>
      <c r="AY2470" s="256"/>
      <c r="AZ2470" s="256"/>
      <c r="BA2470" s="256"/>
      <c r="BB2470" s="256"/>
      <c r="BC2470" s="256"/>
      <c r="BD2470" s="256"/>
      <c r="BE2470" s="256"/>
      <c r="BF2470" s="256"/>
      <c r="BG2470" s="256"/>
      <c r="BH2470" s="256"/>
      <c r="BI2470" s="256"/>
      <c r="BJ2470" s="256"/>
      <c r="BK2470" s="256"/>
      <c r="BL2470" s="262"/>
      <c r="BM2470" s="262"/>
      <c r="BN2470" s="262"/>
      <c r="BO2470" s="262"/>
      <c r="BP2470" s="262"/>
      <c r="BQ2470" s="262"/>
      <c r="BR2470" s="270"/>
      <c r="BS2470" s="270"/>
      <c r="BT2470" s="270"/>
      <c r="BU2470" s="270"/>
      <c r="BV2470" s="270"/>
      <c r="BW2470" s="270"/>
      <c r="BX2470" s="256"/>
      <c r="BY2470" s="256"/>
      <c r="BZ2470" s="256"/>
      <c r="CA2470" s="267"/>
      <c r="CB2470" s="267"/>
      <c r="CC2470" s="274"/>
      <c r="CD2470" s="267"/>
      <c r="CE2470" s="267"/>
      <c r="CF2470" s="267"/>
      <c r="CG2470" s="267"/>
      <c r="CH2470" s="267"/>
      <c r="CI2470" s="267"/>
      <c r="CJ2470" s="267"/>
      <c r="CK2470" s="267"/>
      <c r="CL2470" s="265"/>
      <c r="CM2470" s="272"/>
      <c r="CN2470" s="264"/>
      <c r="CO2470" s="125"/>
      <c r="CP2470" s="226"/>
      <c r="CQ2470" s="226"/>
      <c r="CR2470" s="226"/>
      <c r="CS2470" s="126"/>
      <c r="CT2470" s="126"/>
      <c r="CU2470" s="126"/>
      <c r="CV2470" s="126"/>
      <c r="CW2470" s="126"/>
      <c r="CX2470" s="126"/>
      <c r="CY2470" s="126"/>
      <c r="CZ2470" s="126"/>
      <c r="DA2470" s="126"/>
      <c r="DB2470" s="126"/>
      <c r="DC2470" s="126"/>
      <c r="DD2470" s="126"/>
      <c r="DE2470" s="126"/>
      <c r="DF2470" s="126"/>
    </row>
    <row r="2471" spans="1:110" s="70" customFormat="1" ht="15" customHeight="1">
      <c r="A2471" s="228"/>
      <c r="B2471" s="248"/>
      <c r="C2471" s="436"/>
      <c r="D2471" s="237"/>
      <c r="E2471" s="237"/>
      <c r="F2471" s="244"/>
      <c r="G2471" s="73">
        <v>3.9</v>
      </c>
      <c r="H2471" s="85"/>
      <c r="I2471" s="85"/>
      <c r="J2471" s="85"/>
      <c r="K2471" s="85"/>
      <c r="L2471" s="85"/>
      <c r="M2471" s="85"/>
      <c r="N2471" s="85"/>
      <c r="O2471" s="85"/>
      <c r="P2471" s="85"/>
      <c r="Q2471" s="85"/>
      <c r="R2471" s="85"/>
      <c r="S2471" s="85"/>
      <c r="T2471" s="85"/>
      <c r="U2471" s="85"/>
      <c r="V2471" s="85"/>
      <c r="W2471" s="85"/>
      <c r="X2471" s="85"/>
      <c r="Y2471" s="85"/>
      <c r="Z2471" s="85"/>
      <c r="AA2471" s="85"/>
      <c r="AB2471" s="85"/>
      <c r="AC2471" s="81"/>
      <c r="AD2471" s="81"/>
      <c r="AE2471" s="81"/>
      <c r="AF2471" s="81"/>
      <c r="AG2471" s="81"/>
      <c r="AH2471" s="81"/>
      <c r="AI2471" s="81"/>
      <c r="AJ2471" s="81"/>
      <c r="AK2471" s="81"/>
      <c r="AL2471" s="81"/>
      <c r="AM2471" s="240"/>
      <c r="AN2471" s="240"/>
      <c r="AO2471" s="240"/>
      <c r="AP2471" s="240"/>
      <c r="AQ2471" s="240"/>
      <c r="AR2471" s="240"/>
      <c r="AS2471" s="240"/>
      <c r="AT2471" s="256"/>
      <c r="AU2471" s="256"/>
      <c r="AV2471" s="259"/>
      <c r="AW2471" s="259"/>
      <c r="AX2471" s="256"/>
      <c r="AY2471" s="256"/>
      <c r="AZ2471" s="256"/>
      <c r="BA2471" s="256"/>
      <c r="BB2471" s="256"/>
      <c r="BC2471" s="256"/>
      <c r="BD2471" s="256"/>
      <c r="BE2471" s="256"/>
      <c r="BF2471" s="256"/>
      <c r="BG2471" s="256"/>
      <c r="BH2471" s="256"/>
      <c r="BI2471" s="256"/>
      <c r="BJ2471" s="256"/>
      <c r="BK2471" s="256"/>
      <c r="BL2471" s="262"/>
      <c r="BM2471" s="262"/>
      <c r="BN2471" s="262"/>
      <c r="BO2471" s="262"/>
      <c r="BP2471" s="262"/>
      <c r="BQ2471" s="262"/>
      <c r="BR2471" s="270"/>
      <c r="BS2471" s="270"/>
      <c r="BT2471" s="270"/>
      <c r="BU2471" s="270"/>
      <c r="BV2471" s="270"/>
      <c r="BW2471" s="270"/>
      <c r="BX2471" s="256"/>
      <c r="BY2471" s="256"/>
      <c r="BZ2471" s="256"/>
      <c r="CA2471" s="267"/>
      <c r="CB2471" s="267"/>
      <c r="CC2471" s="274"/>
      <c r="CD2471" s="267"/>
      <c r="CE2471" s="267"/>
      <c r="CF2471" s="267"/>
      <c r="CG2471" s="267"/>
      <c r="CH2471" s="267"/>
      <c r="CI2471" s="267"/>
      <c r="CJ2471" s="267"/>
      <c r="CK2471" s="267"/>
      <c r="CL2471" s="265"/>
      <c r="CM2471" s="272"/>
      <c r="CN2471" s="264"/>
      <c r="CO2471" s="125"/>
      <c r="CP2471" s="226"/>
      <c r="CQ2471" s="226"/>
      <c r="CR2471" s="226"/>
      <c r="CS2471" s="126"/>
      <c r="CT2471" s="126"/>
      <c r="CU2471" s="126"/>
      <c r="CV2471" s="126"/>
      <c r="CW2471" s="126"/>
      <c r="CX2471" s="126"/>
      <c r="CY2471" s="126"/>
      <c r="CZ2471" s="126"/>
      <c r="DA2471" s="126"/>
      <c r="DB2471" s="126"/>
      <c r="DC2471" s="126"/>
      <c r="DD2471" s="126"/>
      <c r="DE2471" s="126"/>
      <c r="DF2471" s="126"/>
    </row>
    <row r="2472" spans="1:110" s="70" customFormat="1" ht="15" customHeight="1">
      <c r="A2472" s="229"/>
      <c r="B2472" s="249"/>
      <c r="C2472" s="437"/>
      <c r="D2472" s="238"/>
      <c r="E2472" s="238"/>
      <c r="F2472" s="245" t="s">
        <v>83</v>
      </c>
      <c r="G2472" s="246"/>
      <c r="H2472" s="82"/>
      <c r="I2472" s="82"/>
      <c r="J2472" s="82"/>
      <c r="K2472" s="82"/>
      <c r="L2472" s="82"/>
      <c r="M2472" s="82"/>
      <c r="N2472" s="82"/>
      <c r="O2472" s="82"/>
      <c r="P2472" s="82"/>
      <c r="Q2472" s="82"/>
      <c r="R2472" s="82"/>
      <c r="S2472" s="82"/>
      <c r="T2472" s="82"/>
      <c r="U2472" s="82"/>
      <c r="V2472" s="82"/>
      <c r="W2472" s="82"/>
      <c r="X2472" s="82"/>
      <c r="Y2472" s="82"/>
      <c r="Z2472" s="82"/>
      <c r="AA2472" s="82"/>
      <c r="AB2472" s="82"/>
      <c r="AC2472" s="35"/>
      <c r="AD2472" s="35"/>
      <c r="AE2472" s="35"/>
      <c r="AF2472" s="35"/>
      <c r="AG2472" s="35"/>
      <c r="AH2472" s="35"/>
      <c r="AI2472" s="35"/>
      <c r="AJ2472" s="35"/>
      <c r="AK2472" s="35"/>
      <c r="AL2472" s="35"/>
      <c r="AM2472" s="241"/>
      <c r="AN2472" s="241"/>
      <c r="AO2472" s="241"/>
      <c r="AP2472" s="241"/>
      <c r="AQ2472" s="241"/>
      <c r="AR2472" s="241"/>
      <c r="AS2472" s="241"/>
      <c r="AT2472" s="257"/>
      <c r="AU2472" s="257"/>
      <c r="AV2472" s="260"/>
      <c r="AW2472" s="260"/>
      <c r="AX2472" s="257"/>
      <c r="AY2472" s="257"/>
      <c r="AZ2472" s="257"/>
      <c r="BA2472" s="257"/>
      <c r="BB2472" s="257"/>
      <c r="BC2472" s="257"/>
      <c r="BD2472" s="257"/>
      <c r="BE2472" s="257"/>
      <c r="BF2472" s="257"/>
      <c r="BG2472" s="257"/>
      <c r="BH2472" s="257"/>
      <c r="BI2472" s="257"/>
      <c r="BJ2472" s="257"/>
      <c r="BK2472" s="257"/>
      <c r="BL2472" s="263"/>
      <c r="BM2472" s="263"/>
      <c r="BN2472" s="263"/>
      <c r="BO2472" s="263"/>
      <c r="BP2472" s="263"/>
      <c r="BQ2472" s="263"/>
      <c r="BR2472" s="271"/>
      <c r="BS2472" s="271"/>
      <c r="BT2472" s="271"/>
      <c r="BU2472" s="271"/>
      <c r="BV2472" s="271"/>
      <c r="BW2472" s="271"/>
      <c r="BX2472" s="257"/>
      <c r="BY2472" s="257"/>
      <c r="BZ2472" s="257"/>
      <c r="CA2472" s="268"/>
      <c r="CB2472" s="268"/>
      <c r="CC2472" s="275"/>
      <c r="CD2472" s="268"/>
      <c r="CE2472" s="268"/>
      <c r="CF2472" s="268"/>
      <c r="CG2472" s="268"/>
      <c r="CH2472" s="268"/>
      <c r="CI2472" s="268"/>
      <c r="CJ2472" s="268"/>
      <c r="CK2472" s="268"/>
      <c r="CL2472" s="265"/>
      <c r="CM2472" s="272"/>
      <c r="CN2472" s="264"/>
      <c r="CO2472" s="125"/>
      <c r="CP2472" s="226"/>
      <c r="CQ2472" s="226"/>
      <c r="CR2472" s="226"/>
      <c r="CS2472" s="126"/>
      <c r="CT2472" s="126"/>
      <c r="CU2472" s="126"/>
      <c r="CV2472" s="126"/>
      <c r="CW2472" s="126"/>
      <c r="CX2472" s="126"/>
      <c r="CY2472" s="126"/>
      <c r="CZ2472" s="126"/>
      <c r="DA2472" s="126"/>
      <c r="DB2472" s="126"/>
      <c r="DC2472" s="126"/>
      <c r="DD2472" s="126"/>
      <c r="DE2472" s="126"/>
      <c r="DF2472" s="126"/>
    </row>
    <row r="2473" spans="1:110" s="70" customFormat="1" ht="15" customHeight="1">
      <c r="A2473" s="227">
        <f t="shared" si="815"/>
        <v>306</v>
      </c>
      <c r="B2473" s="660" t="s">
        <v>328</v>
      </c>
      <c r="C2473" s="297" t="s">
        <v>329</v>
      </c>
      <c r="D2473" s="236">
        <v>43181</v>
      </c>
      <c r="E2473" s="236" t="s">
        <v>277</v>
      </c>
      <c r="F2473" s="253" t="s">
        <v>80</v>
      </c>
      <c r="G2473" s="254"/>
      <c r="H2473" s="82" t="s">
        <v>69</v>
      </c>
      <c r="I2473" s="82"/>
      <c r="J2473" s="82" t="s">
        <v>60</v>
      </c>
      <c r="K2473" s="82" t="s">
        <v>60</v>
      </c>
      <c r="L2473" s="82" t="s">
        <v>67</v>
      </c>
      <c r="M2473" s="82" t="s">
        <v>60</v>
      </c>
      <c r="N2473" s="82" t="s">
        <v>60</v>
      </c>
      <c r="O2473" s="82"/>
      <c r="P2473" s="82" t="s">
        <v>60</v>
      </c>
      <c r="Q2473" s="82" t="s">
        <v>60</v>
      </c>
      <c r="R2473" s="82" t="s">
        <v>60</v>
      </c>
      <c r="S2473" s="82" t="s">
        <v>60</v>
      </c>
      <c r="T2473" s="82" t="s">
        <v>81</v>
      </c>
      <c r="U2473" s="82" t="s">
        <v>60</v>
      </c>
      <c r="V2473" s="82"/>
      <c r="W2473" s="82" t="s">
        <v>61</v>
      </c>
      <c r="X2473" s="82" t="s">
        <v>61</v>
      </c>
      <c r="Y2473" s="82" t="s">
        <v>61</v>
      </c>
      <c r="Z2473" s="82" t="s">
        <v>61</v>
      </c>
      <c r="AA2473" s="82" t="s">
        <v>61</v>
      </c>
      <c r="AB2473" s="82" t="s">
        <v>61</v>
      </c>
      <c r="AC2473" s="82"/>
      <c r="AD2473" s="82" t="s">
        <v>61</v>
      </c>
      <c r="AE2473" s="82" t="s">
        <v>61</v>
      </c>
      <c r="AF2473" s="82" t="s">
        <v>61</v>
      </c>
      <c r="AG2473" s="82" t="s">
        <v>61</v>
      </c>
      <c r="AH2473" s="82" t="s">
        <v>61</v>
      </c>
      <c r="AI2473" s="82" t="s">
        <v>1471</v>
      </c>
      <c r="AJ2473" s="82"/>
      <c r="AK2473" s="82" t="s">
        <v>60</v>
      </c>
      <c r="AL2473" s="82" t="s">
        <v>60</v>
      </c>
      <c r="AM2473" s="239">
        <f>COUNTIF(H2473:AL2473,"PH")+COUNTIF(H2473:AL2473,"PH/L")+COUNTIF(H2473:AL2473,"PM")</f>
        <v>0</v>
      </c>
      <c r="AN2473" s="239">
        <f>COUNTIF(H2473:AL2473,"PD")+COUNTIF(H2473:AL2473,"PDD")+COUNTIF(H2473:AL2473,"P/DS")/2+COUNTIF(H2473:AL2473,"PMD")</f>
        <v>0</v>
      </c>
      <c r="AO2473" s="239">
        <f>COUNTIF(H2473:AL2473,"PN")+COUNTIF(H2473:AL2473,"P/NS")/2+COUNTIF(H2473:AL2473,"PH")+COUNTIF(H2473:AL2473,"PH/F")/2+COUNTIF(H2473:AL2473,"PH/L")/2+COUNTIF(H2473:AL2473,"PM")</f>
        <v>0</v>
      </c>
      <c r="AP2473" s="239">
        <f>COUNTIF(H2473:AL2473,"BH")+COUNTIF(H2473:AL2473,"AL/BL")+COUNTIF(H2473:AL2473,"UL/BL")+COUNTIF(H2473:AL2473,"BM")</f>
        <v>0</v>
      </c>
      <c r="AQ2473" s="239">
        <f>COUNTIF(H2473:AL2473,"DS")+COUNTIF(H2473:AL2473,"AL/DS")/2+COUNTIF(H2473:AL2473,"UL/DS")/2+COUNTIF(H2473:AL2473,"CT")+COUNTIF(H2473:AL2473,"MD")</f>
        <v>12</v>
      </c>
      <c r="AR2473" s="239">
        <f>COUNTIF(H2473:AL2473,"NS")+COUNTIF(H2473:AL2473,"AL/NS")/2+COUNTIF(H2473:AL2473,"UL/NS")/2+COUNTIF(H2473:AL2473,"BH")+COUNTIF(H2473:AL2473,"AL/BF")/2+COUNTIF(H2473:AL2473,"AL/BL")/2+COUNTIF(H2473:AL2473,"UL/BL")/2+COUNTIF(H2473:AL2473,"UL/BF")/2+COUNTIF(H2473:AL2473,"BM")</f>
        <v>11</v>
      </c>
      <c r="AS2473" s="239">
        <f>COUNTIF(H2473:AL2473,"AL")+COUNTIF(H2473:AL2473,"AL/DS")/2+COUNTIF(H2473:AL2473,"AL/NS")/2+COUNTIF(H2473:AL2473,"NH")+COUNTIF(H2473:AL2473,"SL")+COUNTIF(H2473:AL2473,"NHD")+COUNTIF(H2473:AL2473,"B")+COUNTIF(H2473:AL2473,"HL")+COUNTIF(H2473:AL2473,"AL/BF")/2+COUNTIF(H2473:AL2473,"AL/BL")/2</f>
        <v>2.5</v>
      </c>
      <c r="AT2473" s="255">
        <f>COUNTIF(H2473:AL2473,"PD")+COUNTIF(H2473:AL2473,"PN")+COUNTIF(H2473:AL2473,"P/DS")/2+COUNTIF(H2473:AL2473,"P/NS")/2+COUNTIF(H2473:AL2473,"DS")+COUNTIF(H2473:AL2473,"NS")+COUNTIF(H2473:AL2473,"AL")+COUNTIF(H2473:AL2473,"AL/DS")+COUNTIF(H2473:AL2473,"AL/NS")+COUNTIF(H2473:AL2473,"NH")+COUNTIF(H2473:AL2473,"SL")+COUNTIF(H2473:AL2473,"UL/DS")/2+COUNTIF(H2473:AL2473,"UL/NS")/2+COUNTIF(H2473:AL2473,"CT")+COUNTIF(H2473:AL2473,"NHD")+COUNTIF(H2473:AL2473,"PDD")+COUNTIF(H2473:AL2473,"B")+COUNTIF(H2473:AL2473,"HL")+COUNTIF(H2473:AL2473,"PH")+COUNTIF(H2473:AL2473,"BH")+COUNTIF(H2473:AL2473,"AL/BF")+COUNTIF(H2473:AL2473,"AL/BL")+COUNTIF(H2473:AL2473,"UL/BF")/2+COUNTIF(H2473:AL2473,"UL/BL")/2+COUNTIF(H2473:AL2473,"PH/F")/2+COUNTIF(H2473:AL2473,"PH/L")/2+COUNTIF(H2473:AL2473,"MD")+COUNTIF(H2473:AL2473,"PMD")+COUNTIF(H2473:AL2473,"PM")+COUNTIF(H2473:AL2473,"BM")</f>
        <v>25.5</v>
      </c>
      <c r="AU2473" s="255">
        <f>COUNTIF(H2473:AL2473,"P/DS")/2+COUNTIF(H2473:AL2473,"P/NS")/2+COUNTIF(H2473:AL2473,"IL")+COUNTIF(H2473:AL2473,"NL")+COUNTIF(H2473:AL2473,"UL")+COUNTIF(H2473:AL2473,"UL/DS")/2+COUNTIF(H2473:AL2473,"UL/NS")/2+COUNTIF(H2473:AL2473,"KT")+COUNTIF(H2473:AL2473,"UL/BF")/2+COUNTIF(H2473:AL2473,"UL/BL")/2+COUNTIF(H2473:AL2473,"PH/F")/2+COUNTIF(H2473:AL2473,"PH/L")/2+COUNTIF(H2473:AL2473,"NB")</f>
        <v>0.5</v>
      </c>
      <c r="AV2473" s="258">
        <f>COUNTIF(H2473:AL2473,"PN")+COUNTIF(H2473:AL2473,"TVD")+COUNTIF(H2473:AL2473,"PH")+COUNTIF(H2473:AL2473,"PM")+COUNTIF(H2473:AL2473,"PDD")-COUNTIFS(H2473:AL2473,"PN",H2480:AL2480,"&gt;=3")-COUNTIFS(H2473:AL2473,"PM",H2480:AL2480,"&gt;=3")</f>
        <v>0</v>
      </c>
      <c r="AW2473" s="258">
        <f>COUNTIF(H2473:AL2473,"NS")+COUNTIF(H2473:AL2473,"D")+COUNTIF(H2473:AL2473,"BH")+COUNTIF(H2473:AL2473,"NHD")+COUNTIF(H2473:AL2473,"BM")-COUNTIFS(H2473:AL2473,"NS",H2480:AL2480,"&gt;=3")-COUNTIFS(H2473:AL2473,"BH",H2480:AL2480,"&gt;=3")-COUNTIFS(H2473:AL2473,"BM",H2480:AL2480,"&gt;=3")</f>
        <v>11</v>
      </c>
      <c r="AX2473" s="255">
        <f>COUNTIF(H2473:AL2473,"AL")+COUNTIF(H2473:AL2473,"AL/DS")/2+COUNTIF(H2473:AL2473,"AL/NS")/2+COUNTIF(H2473:AL2473,"AL/BF")+COUNTIF(H2473:AL2473,"AL/BL")/2</f>
        <v>1.5</v>
      </c>
      <c r="AY2473" s="255">
        <f>COUNTIF(H2473:AL2473,"SL")</f>
        <v>0</v>
      </c>
      <c r="AZ2473" s="255">
        <f>COUNTIF(H2473:AL2473,"NH")</f>
        <v>1</v>
      </c>
      <c r="BA2473" s="255">
        <f>COUNTIF(H2473:AL2473,"HL")</f>
        <v>0</v>
      </c>
      <c r="BB2473" s="255">
        <f>COUNTIF(G2473:AL2473,"P/DS")/2+COUNTIF(G2473:AL2473,"P/NS")/2+COUNTIF(G2473:AL2473,"UL")+COUNTIF(G2473:AL2473,"UL/DS")/2+COUNTIF(G2473:AL2473,"UL/NS")/2+COUNTIF(G2473:AL2473,"UL/BL")/2+COUNTIF(G2473:AL2473,"UL/BF")/2+COUNTIF(G2473:AL2473,"PH/F")/2+COUNTIF(G2473:AL2473,"PH/L")/2</f>
        <v>0.5</v>
      </c>
      <c r="BC2473" s="255">
        <f>COUNTIF(H2473:AL2473,"NB")</f>
        <v>0</v>
      </c>
      <c r="BD2473" s="255">
        <f>COUNTIF(H2473:AL2473,"NL")</f>
        <v>0</v>
      </c>
      <c r="BE2473" s="255">
        <f>COUNTIF(H2473:AL2473,"IL")</f>
        <v>0</v>
      </c>
      <c r="BF2473" s="255">
        <f>COUNTIF(H2473:AL2473,"KT")</f>
        <v>0</v>
      </c>
      <c r="BG2473" s="255">
        <f>COUNTIF(H2473:AL2473,"L70")</f>
        <v>0</v>
      </c>
      <c r="BH2473" s="255">
        <f>COUNTIF(H2473:AL2473,"MD")</f>
        <v>0</v>
      </c>
      <c r="BI2473" s="255">
        <f>COUNTIF(H2473:AL2473,"PMD")</f>
        <v>0</v>
      </c>
      <c r="BJ2473" s="255">
        <f>COUNTIF(H2473:AL2473,"PM")</f>
        <v>0</v>
      </c>
      <c r="BK2473" s="255">
        <f>COUNTIF(H2473:AL2473,"BM")</f>
        <v>0</v>
      </c>
      <c r="BL2473" s="261">
        <f>SUMIF(H2473:AL2473,"PD",H2474:AL2474)+SUMIF(H2473:AL2473,"PN",H2474:AL2474)+SUMIF(H2473:AL2473,"P/DS",H2474:AL2474)+SUMIF(H2473:AL2473,"PN/F",H2474:AL2474)+SUMIF(H2473:AL2473,"PN/L",H2474:AL2474)+SUMIF(H2473:AL2473,"TV",H2474:AL2474)+SUMIF(H2473:AL2473,"TVD",H2474:AL2474)+SUMIF(H2473:AL2473,"PDD",H2474:AL2474)</f>
        <v>0</v>
      </c>
      <c r="BM2473" s="261">
        <f>SUMIF(H2473:AL2473,"PD",H2475:AL2475)+SUMIF(H2473:AL2473,"PN",H2475:AL2475)+SUMIF(H2473:AL2473,"P/DS",H2475:AL2475)+SUMIF(H2473:AL2473,"PN/F",H2475:AL2475)+SUMIF(H2473:AL2473,"PN/L",H2475:AL2475)+SUMIF(H2473:AL2473,"TV",H2475:AL2475)+SUMIF(H2473:AL2473,"TVD",H2475:AL2475)+SUMIF(H2473:AL2473,"PDD",H2475:AL2475)+SUMIF(H2473:AL2473,"PMD",H2475:AL2475)</f>
        <v>0</v>
      </c>
      <c r="BN2473" s="261">
        <f>SUMIF(H2473:AL2473,"PD",H2476:AL2476)+SUMIF(H2473:AL2473,"PN",H2476:AL2476)+SUMIF(H2473:AL2473,"P/DS",H2476:AL2476)+SUMIF(H2473:AL2473,"PN/F",H2476:AL2476)+SUMIF(H2473:AL2473,"PN/L",H2476:AL2476)+SUMIF(H2473:AL2473,"TV",H2476:AL2476)+SUMIF(H2473:AL2473,"TVD",H2476:AL2476)</f>
        <v>0</v>
      </c>
      <c r="BO2473" s="261">
        <f>SUMIF(H2473:AL2473,"PD",H2477:AL2477)+SUMIF(H2473:AL2473,"PN",H2477:AL2477)+SUMIF(H2473:AL2473,"P/DS",H2477:AL2477)+SUMIF(H2473:AL2473,"PN/F",H2477:AL2477)+SUMIF(H2473:AL2473,"PN/L",H2477:AL2477)+SUMIF(H2473:AL2473,"TV",H2477:AL2477)+SUMIF(H2473:AL2473,"TVD",H2477:AL2477)</f>
        <v>0</v>
      </c>
      <c r="BP2473" s="261">
        <f>SUMIF(H2473:AL2473,"PD",H2478:AL2478)+SUMIF(H2473:AL2473,"PN",H2478:AL2478)+SUMIF(H2473:AL2473,"P/DS",H2478:AL2478)+SUMIF(H2473:AL2473,"PN/F",H2478:AL2478)+SUMIF(H2473:AL2473,"PN/L",H2478:AL2478)+SUMIF(H2473:AL2473,"TV",H2478:AL2478)+SUMIF(H2473:AL2473,"TVD",H2478:AL2478)+SUMIF(H2473:AL2473,"PDD",H2478:AL2478)+SUMIF(H2473:AL2473,"PH",H2478:AL2478)+SUMIF(H2473:AL2473,"PM",H2478:AL2478)</f>
        <v>0</v>
      </c>
      <c r="BQ2473" s="261">
        <f>SUMIF(H2473:AL2473,"PD",H2479:AL2479)+SUMIF(H2473:AL2473,"PN",H2479:AL2479)+SUMIF(H2473:AL2473,"P/DS",H2479:AL2479)+SUMIF(H2473:AL2473,"PN/F",H2479:AL2479)+SUMIF(H2473:AL2473,"PN/L",H2479:AL2479)+SUMIF(H2473:AL2473,"TV",H2479:AL2479)+SUMIF(H2473:AL2473,"TVD",H2479:AL2479)+SUMIF(H2473:AL2473,"PDD",H2479:AL2479)+SUMIF(H2473:AL2473,"PH",H2479:AL2479)+SUMIF(H2473:AL2473,"PM",H2479:AL2479)</f>
        <v>0</v>
      </c>
      <c r="BR2473" s="269">
        <f>SUM(H2474:AL2474)-BL2473</f>
        <v>16</v>
      </c>
      <c r="BS2473" s="269">
        <f>SUM(H2475:AL2475)-BM2473</f>
        <v>0.5</v>
      </c>
      <c r="BT2473" s="269">
        <f>SUM(H2476:AL2476)-BN2473</f>
        <v>0</v>
      </c>
      <c r="BU2473" s="269">
        <f>SUM(H2477:AL2477)-BO2473</f>
        <v>0</v>
      </c>
      <c r="BV2473" s="269">
        <f>SUM(H2478:AL2478)-BP2473</f>
        <v>0</v>
      </c>
      <c r="BW2473" s="269">
        <f>SUM(H2479:AL2479)-BQ2473</f>
        <v>0</v>
      </c>
      <c r="BX2473" s="255">
        <f>SUMIF(H2473:AL2473,"PD",H2480:AL2480)+SUMIF(H2473:AL2473,"PN",H2480:AL2480)+SUMIF(H2473:AL2473,"P/DS",H2480:AL2480)+SUMIF(H2473:AL2473,"PN/F",H2480:AL2480)+SUMIF(H2473:AL2473,"PN/L",H2480:AL2480)</f>
        <v>0</v>
      </c>
      <c r="BY2473" s="255">
        <f>SUM(H2480:AL2480)-BX2473</f>
        <v>2</v>
      </c>
      <c r="BZ2473" s="255">
        <f t="shared" ref="BZ2473" si="832">+SUM(BL2473:BW2480)</f>
        <v>16.5</v>
      </c>
      <c r="CA2473" s="266">
        <f>(COUNTIFS(H2473:AL2473,"PD",H2474:AL2474,"&gt;=2"))*0.5-IF(CN2473="VP",COUNTIFS($H$16:$AL$16,"SAT",H2473:AL2473,"PD",H2474:AL2474,"&gt;=2"))*0.5</f>
        <v>0</v>
      </c>
      <c r="CB2473" s="266">
        <f>(COUNTIFS(H2473:AL2473,"PN",H2475:AL2475,"&gt;=0.5",H2474:AL2474,"&gt;=1.5"))*0.5+COUNTIFS(H2473:AL2473,"PDD",H2475:AL2475,"&gt;=0.5",H2474:AL2474,"&gt;=1.5")*0.5</f>
        <v>0</v>
      </c>
      <c r="CC2473" s="273">
        <f>(COUNTIFS(H2473:AL2473,"TV",H2475:AL2475,"&gt;=10"))*0.5+(COUNTIFS(H2473:AL2473,"PMD",H2475:AL2475,"&gt;=2"))*0.5</f>
        <v>0</v>
      </c>
      <c r="CD2473" s="266">
        <f>(COUNTIFS(H2473:AL2473,"TVD",H2477:AL2477,"&gt;=6.5",H2475:AL2475,"&gt;=3.5"))*0.5</f>
        <v>0</v>
      </c>
      <c r="CE2473" s="266">
        <f>(COUNTIFS(H2473:AL2473,"PD",H2478:AL2478,"&gt;=10"))*0.5</f>
        <v>0</v>
      </c>
      <c r="CF2473" s="266">
        <f>(COUNTIFS(H2473:AL2473,"PDD",H2478:AL2478,"&gt;=3.5",H2479:AL2479,"&gt;=6.5")+COUNTIFS(H2473:AL2473,"PH",H2479:AL2479,"&gt;=0.5",H2478:AL2478,"&gt;=1.5")+COUNTIFS(H2473:AL2473,"PM",H2479:AL2479,"&gt;=0.5",H2478:AL2478,"&gt;=1.5"))*0.5</f>
        <v>0</v>
      </c>
      <c r="CG2473" s="266">
        <f>(COUNTIFS(H2473:AL2473,"DS",H2474:AL2474,"&gt;=2")+COUNTIFS(H2473:AL2473,"AL/DS",H2474:AL2474,"&gt;=2"))*0.5-IF(CN2473="VP",COUNTIFS($H$16:$AL$16,"SAT",H2473:AL2473,"DS",H2474:AL2474,"&gt;=2"))*0.5</f>
        <v>3</v>
      </c>
      <c r="CH2473" s="266">
        <f>(COUNTIFS(H2473:AL2473,"NS",H2475:AL2475,"&gt;=0.5",H2474:AL2474,"&gt;=1.5")+COUNTIFS(H2473:AL2473,"AL/NS",H2475:AL2475,"&gt;=0.5",H2474:AL2474,"&gt;=1.5")+COUNTIFS(H2473:AL2473,"NHD",H2475:AL2475,"&gt;=4.5",H2478:AL2478,"&gt;=2",H2474:AL2474,"&gt;=1.5"))*0.5</f>
        <v>0</v>
      </c>
      <c r="CI2473" s="266">
        <f>(COUNTIF(H2475:AL2475,"&gt;=10")+COUNTIFS(H2473:AL2473,"MD",H2475:AL2475,"&gt;=2")-COUNTIFS(H2473:AL2473,"TV",H2475:AL2475,"&gt;=10"))*0.5</f>
        <v>0</v>
      </c>
      <c r="CJ2473" s="266">
        <f>(COUNTIFS(H2473:AL2473,"D",H2477:AL2477,"&gt;=6.5",H2475:AL2475,"&gt;=3.5"))*0.5</f>
        <v>0</v>
      </c>
      <c r="CK2473" s="266">
        <f>(COUNTIF(H2478:AL2478,"&gt;=10")-COUNTIFS(H2473:AL2473,"PD",H2478:AL2478,"&gt;=10"))*0.5</f>
        <v>0</v>
      </c>
      <c r="CL2473" s="265">
        <f>(COUNTIFS(H2473:AL2473,"NHD",H2478:AL2478,"&gt;=3.5",H2479:AL2479,"&gt;=6.5")+COUNTIFS(H2473:AL2473,"BH",H2478:AL2478,"&gt;=1.5",H2479:AL2479,"&gt;=0.5")+COUNTIFS(H2473:AL2473,"BM",H2478:AL2478,"&gt;=1.5",H2479:AL2479,"&gt;=0.5")+COUNTIFS(H2473:AL2473,"D",H2478:AL2478,"&gt;=1.5",H2479:AL2479,"&gt;=0.5"))*0.5</f>
        <v>0</v>
      </c>
      <c r="CM2473" s="272"/>
      <c r="CN2473" s="264" t="s">
        <v>723</v>
      </c>
      <c r="CO2473" s="125">
        <f t="shared" ref="CO2473" si="833">+AM2473+AN2473+AO2473+AP2473+AQ2473+AR2473+AS2473+AU2473+BG2473</f>
        <v>26</v>
      </c>
      <c r="CP2473" s="225">
        <f>+SUM(I2474:I2479)-I2480</f>
        <v>0</v>
      </c>
      <c r="CQ2473" s="225">
        <f>+SUM(J2474:J2479)-J2480</f>
        <v>2.5</v>
      </c>
      <c r="CR2473" s="225">
        <f>+SUM(K2474:K2479)-K2480</f>
        <v>2.5</v>
      </c>
      <c r="CS2473" s="126"/>
      <c r="CT2473" s="126"/>
      <c r="CU2473" s="126"/>
      <c r="CV2473" s="126"/>
      <c r="CW2473" s="126"/>
      <c r="CX2473" s="126"/>
      <c r="CY2473" s="126"/>
      <c r="CZ2473" s="126"/>
      <c r="DA2473" s="126"/>
      <c r="DB2473" s="126"/>
      <c r="DC2473" s="126"/>
      <c r="DD2473" s="126"/>
      <c r="DE2473" s="126"/>
      <c r="DF2473" s="126" t="e">
        <f>+SUM(#REF!)</f>
        <v>#REF!</v>
      </c>
    </row>
    <row r="2474" spans="1:110" s="70" customFormat="1" ht="15" customHeight="1">
      <c r="A2474" s="228"/>
      <c r="B2474" s="661"/>
      <c r="C2474" s="298"/>
      <c r="D2474" s="237"/>
      <c r="E2474" s="237"/>
      <c r="F2474" s="242" t="s">
        <v>82</v>
      </c>
      <c r="G2474" s="71">
        <v>1.5</v>
      </c>
      <c r="H2474" s="83"/>
      <c r="I2474" s="83"/>
      <c r="J2474" s="83">
        <v>2.5</v>
      </c>
      <c r="K2474" s="83">
        <v>2.5</v>
      </c>
      <c r="L2474" s="83"/>
      <c r="M2474" s="83">
        <v>2.5</v>
      </c>
      <c r="N2474" s="83">
        <v>2.5</v>
      </c>
      <c r="O2474" s="83"/>
      <c r="P2474" s="83"/>
      <c r="Q2474" s="83"/>
      <c r="R2474" s="83">
        <v>2.5</v>
      </c>
      <c r="S2474" s="83">
        <v>2.5</v>
      </c>
      <c r="T2474" s="83"/>
      <c r="U2474" s="83"/>
      <c r="V2474" s="83"/>
      <c r="W2474" s="83"/>
      <c r="X2474" s="83"/>
      <c r="Y2474" s="83"/>
      <c r="Z2474" s="83">
        <v>1</v>
      </c>
      <c r="AA2474" s="83"/>
      <c r="AB2474" s="83"/>
      <c r="AC2474" s="79"/>
      <c r="AD2474" s="79"/>
      <c r="AE2474" s="79"/>
      <c r="AF2474" s="79"/>
      <c r="AG2474" s="79"/>
      <c r="AH2474" s="79"/>
      <c r="AI2474" s="79"/>
      <c r="AJ2474" s="79"/>
      <c r="AK2474" s="79"/>
      <c r="AL2474" s="79"/>
      <c r="AM2474" s="240"/>
      <c r="AN2474" s="240"/>
      <c r="AO2474" s="240"/>
      <c r="AP2474" s="240"/>
      <c r="AQ2474" s="240"/>
      <c r="AR2474" s="240"/>
      <c r="AS2474" s="240"/>
      <c r="AT2474" s="256"/>
      <c r="AU2474" s="256"/>
      <c r="AV2474" s="259"/>
      <c r="AW2474" s="259"/>
      <c r="AX2474" s="256"/>
      <c r="AY2474" s="256"/>
      <c r="AZ2474" s="256"/>
      <c r="BA2474" s="256"/>
      <c r="BB2474" s="256"/>
      <c r="BC2474" s="256"/>
      <c r="BD2474" s="256"/>
      <c r="BE2474" s="256"/>
      <c r="BF2474" s="256"/>
      <c r="BG2474" s="256"/>
      <c r="BH2474" s="256"/>
      <c r="BI2474" s="256"/>
      <c r="BJ2474" s="256"/>
      <c r="BK2474" s="256"/>
      <c r="BL2474" s="262"/>
      <c r="BM2474" s="262"/>
      <c r="BN2474" s="262"/>
      <c r="BO2474" s="262"/>
      <c r="BP2474" s="262"/>
      <c r="BQ2474" s="262"/>
      <c r="BR2474" s="270"/>
      <c r="BS2474" s="270"/>
      <c r="BT2474" s="270"/>
      <c r="BU2474" s="270"/>
      <c r="BV2474" s="270"/>
      <c r="BW2474" s="270"/>
      <c r="BX2474" s="256"/>
      <c r="BY2474" s="256"/>
      <c r="BZ2474" s="256"/>
      <c r="CA2474" s="267"/>
      <c r="CB2474" s="267"/>
      <c r="CC2474" s="274"/>
      <c r="CD2474" s="267"/>
      <c r="CE2474" s="267"/>
      <c r="CF2474" s="267"/>
      <c r="CG2474" s="267"/>
      <c r="CH2474" s="267"/>
      <c r="CI2474" s="267"/>
      <c r="CJ2474" s="267"/>
      <c r="CK2474" s="267"/>
      <c r="CL2474" s="265"/>
      <c r="CM2474" s="272"/>
      <c r="CN2474" s="264"/>
      <c r="CO2474" s="125"/>
      <c r="CP2474" s="226"/>
      <c r="CQ2474" s="226"/>
      <c r="CR2474" s="226"/>
      <c r="CS2474" s="126"/>
      <c r="CT2474" s="126"/>
      <c r="CU2474" s="126"/>
      <c r="CV2474" s="126"/>
      <c r="CW2474" s="126"/>
      <c r="CX2474" s="126"/>
      <c r="CY2474" s="126"/>
      <c r="CZ2474" s="126"/>
      <c r="DA2474" s="126"/>
      <c r="DB2474" s="126"/>
      <c r="DC2474" s="126"/>
      <c r="DD2474" s="126"/>
      <c r="DE2474" s="126"/>
      <c r="DF2474" s="126"/>
    </row>
    <row r="2475" spans="1:110" s="70" customFormat="1" ht="15" customHeight="1">
      <c r="A2475" s="228"/>
      <c r="B2475" s="661"/>
      <c r="C2475" s="298"/>
      <c r="D2475" s="237"/>
      <c r="E2475" s="237"/>
      <c r="F2475" s="243"/>
      <c r="G2475" s="72">
        <v>2</v>
      </c>
      <c r="H2475" s="84"/>
      <c r="I2475" s="84"/>
      <c r="J2475" s="84"/>
      <c r="K2475" s="84"/>
      <c r="L2475" s="84"/>
      <c r="M2475" s="84"/>
      <c r="N2475" s="84"/>
      <c r="O2475" s="84"/>
      <c r="P2475" s="84"/>
      <c r="Q2475" s="84"/>
      <c r="R2475" s="84"/>
      <c r="S2475" s="84"/>
      <c r="T2475" s="84"/>
      <c r="U2475" s="84"/>
      <c r="V2475" s="84"/>
      <c r="W2475" s="84"/>
      <c r="X2475" s="84"/>
      <c r="Y2475" s="84"/>
      <c r="Z2475" s="84">
        <v>0.5</v>
      </c>
      <c r="AA2475" s="84"/>
      <c r="AB2475" s="84"/>
      <c r="AC2475" s="80"/>
      <c r="AD2475" s="80"/>
      <c r="AE2475" s="80"/>
      <c r="AF2475" s="80"/>
      <c r="AG2475" s="80"/>
      <c r="AH2475" s="80"/>
      <c r="AI2475" s="80"/>
      <c r="AJ2475" s="80"/>
      <c r="AK2475" s="80"/>
      <c r="AL2475" s="80"/>
      <c r="AM2475" s="240"/>
      <c r="AN2475" s="240"/>
      <c r="AO2475" s="240"/>
      <c r="AP2475" s="240"/>
      <c r="AQ2475" s="240"/>
      <c r="AR2475" s="240"/>
      <c r="AS2475" s="240"/>
      <c r="AT2475" s="256"/>
      <c r="AU2475" s="256"/>
      <c r="AV2475" s="259"/>
      <c r="AW2475" s="259"/>
      <c r="AX2475" s="256"/>
      <c r="AY2475" s="256"/>
      <c r="AZ2475" s="256"/>
      <c r="BA2475" s="256"/>
      <c r="BB2475" s="256"/>
      <c r="BC2475" s="256"/>
      <c r="BD2475" s="256"/>
      <c r="BE2475" s="256"/>
      <c r="BF2475" s="256"/>
      <c r="BG2475" s="256"/>
      <c r="BH2475" s="256"/>
      <c r="BI2475" s="256"/>
      <c r="BJ2475" s="256"/>
      <c r="BK2475" s="256"/>
      <c r="BL2475" s="262"/>
      <c r="BM2475" s="262"/>
      <c r="BN2475" s="262"/>
      <c r="BO2475" s="262"/>
      <c r="BP2475" s="262"/>
      <c r="BQ2475" s="262"/>
      <c r="BR2475" s="270"/>
      <c r="BS2475" s="270"/>
      <c r="BT2475" s="270"/>
      <c r="BU2475" s="270"/>
      <c r="BV2475" s="270"/>
      <c r="BW2475" s="270"/>
      <c r="BX2475" s="256"/>
      <c r="BY2475" s="256"/>
      <c r="BZ2475" s="256"/>
      <c r="CA2475" s="267"/>
      <c r="CB2475" s="267"/>
      <c r="CC2475" s="274"/>
      <c r="CD2475" s="267"/>
      <c r="CE2475" s="267"/>
      <c r="CF2475" s="267"/>
      <c r="CG2475" s="267"/>
      <c r="CH2475" s="267"/>
      <c r="CI2475" s="267"/>
      <c r="CJ2475" s="267"/>
      <c r="CK2475" s="267"/>
      <c r="CL2475" s="265"/>
      <c r="CM2475" s="272"/>
      <c r="CN2475" s="264"/>
      <c r="CO2475" s="125"/>
      <c r="CP2475" s="226"/>
      <c r="CQ2475" s="226"/>
      <c r="CR2475" s="226"/>
      <c r="CS2475" s="126"/>
      <c r="CT2475" s="126"/>
      <c r="CU2475" s="126"/>
      <c r="CV2475" s="126"/>
      <c r="CW2475" s="126"/>
      <c r="CX2475" s="126"/>
      <c r="CY2475" s="126"/>
      <c r="CZ2475" s="126"/>
      <c r="DA2475" s="126"/>
      <c r="DB2475" s="126"/>
      <c r="DC2475" s="126"/>
      <c r="DD2475" s="126"/>
      <c r="DE2475" s="126"/>
      <c r="DF2475" s="126"/>
    </row>
    <row r="2476" spans="1:110" s="70" customFormat="1" ht="15" customHeight="1">
      <c r="A2476" s="228"/>
      <c r="B2476" s="661"/>
      <c r="C2476" s="298"/>
      <c r="D2476" s="237"/>
      <c r="E2476" s="237"/>
      <c r="F2476" s="243"/>
      <c r="G2476" s="72">
        <v>2.1</v>
      </c>
      <c r="H2476" s="84"/>
      <c r="I2476" s="84"/>
      <c r="J2476" s="84"/>
      <c r="K2476" s="84"/>
      <c r="L2476" s="84"/>
      <c r="M2476" s="84"/>
      <c r="N2476" s="84"/>
      <c r="O2476" s="84"/>
      <c r="P2476" s="84"/>
      <c r="Q2476" s="84"/>
      <c r="R2476" s="84"/>
      <c r="S2476" s="84"/>
      <c r="T2476" s="84"/>
      <c r="U2476" s="84"/>
      <c r="V2476" s="84"/>
      <c r="W2476" s="84"/>
      <c r="X2476" s="84"/>
      <c r="Y2476" s="84"/>
      <c r="Z2476" s="84"/>
      <c r="AA2476" s="84"/>
      <c r="AB2476" s="84"/>
      <c r="AC2476" s="80"/>
      <c r="AD2476" s="80"/>
      <c r="AE2476" s="80"/>
      <c r="AF2476" s="80"/>
      <c r="AG2476" s="80"/>
      <c r="AH2476" s="80"/>
      <c r="AI2476" s="80"/>
      <c r="AJ2476" s="80"/>
      <c r="AK2476" s="80"/>
      <c r="AL2476" s="80"/>
      <c r="AM2476" s="240"/>
      <c r="AN2476" s="240"/>
      <c r="AO2476" s="240"/>
      <c r="AP2476" s="240"/>
      <c r="AQ2476" s="240"/>
      <c r="AR2476" s="240"/>
      <c r="AS2476" s="240"/>
      <c r="AT2476" s="256"/>
      <c r="AU2476" s="256"/>
      <c r="AV2476" s="259"/>
      <c r="AW2476" s="259"/>
      <c r="AX2476" s="256"/>
      <c r="AY2476" s="256"/>
      <c r="AZ2476" s="256"/>
      <c r="BA2476" s="256"/>
      <c r="BB2476" s="256"/>
      <c r="BC2476" s="256"/>
      <c r="BD2476" s="256"/>
      <c r="BE2476" s="256"/>
      <c r="BF2476" s="256"/>
      <c r="BG2476" s="256"/>
      <c r="BH2476" s="256"/>
      <c r="BI2476" s="256"/>
      <c r="BJ2476" s="256"/>
      <c r="BK2476" s="256"/>
      <c r="BL2476" s="262"/>
      <c r="BM2476" s="262"/>
      <c r="BN2476" s="262"/>
      <c r="BO2476" s="262"/>
      <c r="BP2476" s="262"/>
      <c r="BQ2476" s="262"/>
      <c r="BR2476" s="270"/>
      <c r="BS2476" s="270"/>
      <c r="BT2476" s="270"/>
      <c r="BU2476" s="270"/>
      <c r="BV2476" s="270"/>
      <c r="BW2476" s="270"/>
      <c r="BX2476" s="256"/>
      <c r="BY2476" s="256"/>
      <c r="BZ2476" s="256"/>
      <c r="CA2476" s="267"/>
      <c r="CB2476" s="267"/>
      <c r="CC2476" s="274"/>
      <c r="CD2476" s="267"/>
      <c r="CE2476" s="267"/>
      <c r="CF2476" s="267"/>
      <c r="CG2476" s="267"/>
      <c r="CH2476" s="267"/>
      <c r="CI2476" s="267"/>
      <c r="CJ2476" s="267"/>
      <c r="CK2476" s="267"/>
      <c r="CL2476" s="265"/>
      <c r="CM2476" s="272"/>
      <c r="CN2476" s="264"/>
      <c r="CO2476" s="125"/>
      <c r="CP2476" s="226"/>
      <c r="CQ2476" s="226"/>
      <c r="CR2476" s="226"/>
      <c r="CS2476" s="126"/>
      <c r="CT2476" s="126"/>
      <c r="CU2476" s="126"/>
      <c r="CV2476" s="126"/>
      <c r="CW2476" s="126"/>
      <c r="CX2476" s="126"/>
      <c r="CY2476" s="126"/>
      <c r="CZ2476" s="126"/>
      <c r="DA2476" s="126"/>
      <c r="DB2476" s="126"/>
      <c r="DC2476" s="126"/>
      <c r="DD2476" s="126"/>
      <c r="DE2476" s="126"/>
      <c r="DF2476" s="126"/>
    </row>
    <row r="2477" spans="1:110" s="70" customFormat="1" ht="15" customHeight="1">
      <c r="A2477" s="228"/>
      <c r="B2477" s="661"/>
      <c r="C2477" s="298"/>
      <c r="D2477" s="237"/>
      <c r="E2477" s="237"/>
      <c r="F2477" s="243"/>
      <c r="G2477" s="72">
        <v>2.7</v>
      </c>
      <c r="H2477" s="84"/>
      <c r="I2477" s="84"/>
      <c r="J2477" s="84"/>
      <c r="K2477" s="84"/>
      <c r="L2477" s="84"/>
      <c r="M2477" s="84"/>
      <c r="N2477" s="84"/>
      <c r="O2477" s="84"/>
      <c r="P2477" s="84"/>
      <c r="Q2477" s="84"/>
      <c r="R2477" s="84"/>
      <c r="S2477" s="84"/>
      <c r="T2477" s="84"/>
      <c r="U2477" s="84"/>
      <c r="V2477" s="84"/>
      <c r="W2477" s="84"/>
      <c r="X2477" s="84"/>
      <c r="Y2477" s="84"/>
      <c r="Z2477" s="84"/>
      <c r="AA2477" s="84"/>
      <c r="AB2477" s="84"/>
      <c r="AC2477" s="80"/>
      <c r="AD2477" s="80"/>
      <c r="AE2477" s="80"/>
      <c r="AF2477" s="80"/>
      <c r="AG2477" s="80"/>
      <c r="AH2477" s="80"/>
      <c r="AI2477" s="80"/>
      <c r="AJ2477" s="80"/>
      <c r="AK2477" s="80"/>
      <c r="AL2477" s="80"/>
      <c r="AM2477" s="240"/>
      <c r="AN2477" s="240"/>
      <c r="AO2477" s="240"/>
      <c r="AP2477" s="240"/>
      <c r="AQ2477" s="240"/>
      <c r="AR2477" s="240"/>
      <c r="AS2477" s="240"/>
      <c r="AT2477" s="256"/>
      <c r="AU2477" s="256"/>
      <c r="AV2477" s="259"/>
      <c r="AW2477" s="259"/>
      <c r="AX2477" s="256"/>
      <c r="AY2477" s="256"/>
      <c r="AZ2477" s="256"/>
      <c r="BA2477" s="256"/>
      <c r="BB2477" s="256"/>
      <c r="BC2477" s="256"/>
      <c r="BD2477" s="256"/>
      <c r="BE2477" s="256"/>
      <c r="BF2477" s="256"/>
      <c r="BG2477" s="256"/>
      <c r="BH2477" s="256"/>
      <c r="BI2477" s="256"/>
      <c r="BJ2477" s="256"/>
      <c r="BK2477" s="256"/>
      <c r="BL2477" s="262"/>
      <c r="BM2477" s="262"/>
      <c r="BN2477" s="262"/>
      <c r="BO2477" s="262"/>
      <c r="BP2477" s="262"/>
      <c r="BQ2477" s="262"/>
      <c r="BR2477" s="270"/>
      <c r="BS2477" s="270"/>
      <c r="BT2477" s="270"/>
      <c r="BU2477" s="270"/>
      <c r="BV2477" s="270"/>
      <c r="BW2477" s="270"/>
      <c r="BX2477" s="256"/>
      <c r="BY2477" s="256"/>
      <c r="BZ2477" s="256"/>
      <c r="CA2477" s="267"/>
      <c r="CB2477" s="267"/>
      <c r="CC2477" s="274"/>
      <c r="CD2477" s="267"/>
      <c r="CE2477" s="267"/>
      <c r="CF2477" s="267"/>
      <c r="CG2477" s="267"/>
      <c r="CH2477" s="267"/>
      <c r="CI2477" s="267"/>
      <c r="CJ2477" s="267"/>
      <c r="CK2477" s="267"/>
      <c r="CL2477" s="265"/>
      <c r="CM2477" s="272"/>
      <c r="CN2477" s="264"/>
      <c r="CO2477" s="125"/>
      <c r="CP2477" s="226"/>
      <c r="CQ2477" s="226"/>
      <c r="CR2477" s="226"/>
      <c r="CS2477" s="126"/>
      <c r="CT2477" s="126"/>
      <c r="CU2477" s="126"/>
      <c r="CV2477" s="126"/>
      <c r="CW2477" s="126"/>
      <c r="CX2477" s="126"/>
      <c r="CY2477" s="126"/>
      <c r="CZ2477" s="126"/>
      <c r="DA2477" s="126"/>
      <c r="DB2477" s="126"/>
      <c r="DC2477" s="126"/>
      <c r="DD2477" s="126"/>
      <c r="DE2477" s="126"/>
      <c r="DF2477" s="126"/>
    </row>
    <row r="2478" spans="1:110" s="70" customFormat="1" ht="15" customHeight="1">
      <c r="A2478" s="228"/>
      <c r="B2478" s="661"/>
      <c r="C2478" s="298"/>
      <c r="D2478" s="237"/>
      <c r="E2478" s="237"/>
      <c r="F2478" s="243"/>
      <c r="G2478" s="72">
        <v>3</v>
      </c>
      <c r="H2478" s="84"/>
      <c r="I2478" s="84"/>
      <c r="J2478" s="84"/>
      <c r="K2478" s="84"/>
      <c r="L2478" s="84"/>
      <c r="M2478" s="84"/>
      <c r="N2478" s="84"/>
      <c r="O2478" s="84"/>
      <c r="P2478" s="84"/>
      <c r="Q2478" s="84"/>
      <c r="R2478" s="84"/>
      <c r="S2478" s="84"/>
      <c r="T2478" s="84"/>
      <c r="U2478" s="84"/>
      <c r="V2478" s="84"/>
      <c r="W2478" s="84"/>
      <c r="X2478" s="84"/>
      <c r="Y2478" s="84"/>
      <c r="Z2478" s="84"/>
      <c r="AA2478" s="84"/>
      <c r="AB2478" s="84"/>
      <c r="AC2478" s="80"/>
      <c r="AD2478" s="80"/>
      <c r="AE2478" s="80"/>
      <c r="AF2478" s="80"/>
      <c r="AG2478" s="80"/>
      <c r="AH2478" s="80"/>
      <c r="AI2478" s="80"/>
      <c r="AJ2478" s="80"/>
      <c r="AK2478" s="80"/>
      <c r="AL2478" s="80"/>
      <c r="AM2478" s="240"/>
      <c r="AN2478" s="240"/>
      <c r="AO2478" s="240"/>
      <c r="AP2478" s="240"/>
      <c r="AQ2478" s="240"/>
      <c r="AR2478" s="240"/>
      <c r="AS2478" s="240"/>
      <c r="AT2478" s="256"/>
      <c r="AU2478" s="256"/>
      <c r="AV2478" s="259"/>
      <c r="AW2478" s="259"/>
      <c r="AX2478" s="256"/>
      <c r="AY2478" s="256"/>
      <c r="AZ2478" s="256"/>
      <c r="BA2478" s="256"/>
      <c r="BB2478" s="256"/>
      <c r="BC2478" s="256"/>
      <c r="BD2478" s="256"/>
      <c r="BE2478" s="256"/>
      <c r="BF2478" s="256"/>
      <c r="BG2478" s="256"/>
      <c r="BH2478" s="256"/>
      <c r="BI2478" s="256"/>
      <c r="BJ2478" s="256"/>
      <c r="BK2478" s="256"/>
      <c r="BL2478" s="262"/>
      <c r="BM2478" s="262"/>
      <c r="BN2478" s="262"/>
      <c r="BO2478" s="262"/>
      <c r="BP2478" s="262"/>
      <c r="BQ2478" s="262"/>
      <c r="BR2478" s="270"/>
      <c r="BS2478" s="270"/>
      <c r="BT2478" s="270"/>
      <c r="BU2478" s="270"/>
      <c r="BV2478" s="270"/>
      <c r="BW2478" s="270"/>
      <c r="BX2478" s="256"/>
      <c r="BY2478" s="256"/>
      <c r="BZ2478" s="256"/>
      <c r="CA2478" s="267"/>
      <c r="CB2478" s="267"/>
      <c r="CC2478" s="274"/>
      <c r="CD2478" s="267"/>
      <c r="CE2478" s="267"/>
      <c r="CF2478" s="267"/>
      <c r="CG2478" s="267"/>
      <c r="CH2478" s="267"/>
      <c r="CI2478" s="267"/>
      <c r="CJ2478" s="267"/>
      <c r="CK2478" s="267"/>
      <c r="CL2478" s="265"/>
      <c r="CM2478" s="272"/>
      <c r="CN2478" s="264"/>
      <c r="CO2478" s="125"/>
      <c r="CP2478" s="226"/>
      <c r="CQ2478" s="226"/>
      <c r="CR2478" s="226"/>
      <c r="CS2478" s="126"/>
      <c r="CT2478" s="126"/>
      <c r="CU2478" s="126"/>
      <c r="CV2478" s="126"/>
      <c r="CW2478" s="126"/>
      <c r="CX2478" s="126"/>
      <c r="CY2478" s="126"/>
      <c r="CZ2478" s="126"/>
      <c r="DA2478" s="126"/>
      <c r="DB2478" s="126"/>
      <c r="DC2478" s="126"/>
      <c r="DD2478" s="126"/>
      <c r="DE2478" s="126"/>
      <c r="DF2478" s="126"/>
    </row>
    <row r="2479" spans="1:110" s="70" customFormat="1" ht="15" customHeight="1">
      <c r="A2479" s="228"/>
      <c r="B2479" s="661"/>
      <c r="C2479" s="298"/>
      <c r="D2479" s="237"/>
      <c r="E2479" s="237"/>
      <c r="F2479" s="244"/>
      <c r="G2479" s="73">
        <v>3.9</v>
      </c>
      <c r="H2479" s="85"/>
      <c r="I2479" s="85"/>
      <c r="J2479" s="85"/>
      <c r="K2479" s="85"/>
      <c r="L2479" s="85"/>
      <c r="M2479" s="85"/>
      <c r="N2479" s="85"/>
      <c r="O2479" s="85"/>
      <c r="P2479" s="85"/>
      <c r="Q2479" s="85"/>
      <c r="R2479" s="85"/>
      <c r="S2479" s="85"/>
      <c r="T2479" s="85"/>
      <c r="U2479" s="85"/>
      <c r="V2479" s="85"/>
      <c r="W2479" s="85"/>
      <c r="X2479" s="85"/>
      <c r="Y2479" s="85"/>
      <c r="Z2479" s="85"/>
      <c r="AA2479" s="85"/>
      <c r="AB2479" s="85"/>
      <c r="AC2479" s="81"/>
      <c r="AD2479" s="81"/>
      <c r="AE2479" s="81"/>
      <c r="AF2479" s="81"/>
      <c r="AG2479" s="81"/>
      <c r="AH2479" s="81"/>
      <c r="AI2479" s="81"/>
      <c r="AJ2479" s="81"/>
      <c r="AK2479" s="81"/>
      <c r="AL2479" s="81"/>
      <c r="AM2479" s="240"/>
      <c r="AN2479" s="240"/>
      <c r="AO2479" s="240"/>
      <c r="AP2479" s="240"/>
      <c r="AQ2479" s="240"/>
      <c r="AR2479" s="240"/>
      <c r="AS2479" s="240"/>
      <c r="AT2479" s="256"/>
      <c r="AU2479" s="256"/>
      <c r="AV2479" s="259"/>
      <c r="AW2479" s="259"/>
      <c r="AX2479" s="256"/>
      <c r="AY2479" s="256"/>
      <c r="AZ2479" s="256"/>
      <c r="BA2479" s="256"/>
      <c r="BB2479" s="256"/>
      <c r="BC2479" s="256"/>
      <c r="BD2479" s="256"/>
      <c r="BE2479" s="256"/>
      <c r="BF2479" s="256"/>
      <c r="BG2479" s="256"/>
      <c r="BH2479" s="256"/>
      <c r="BI2479" s="256"/>
      <c r="BJ2479" s="256"/>
      <c r="BK2479" s="256"/>
      <c r="BL2479" s="262"/>
      <c r="BM2479" s="262"/>
      <c r="BN2479" s="262"/>
      <c r="BO2479" s="262"/>
      <c r="BP2479" s="262"/>
      <c r="BQ2479" s="262"/>
      <c r="BR2479" s="270"/>
      <c r="BS2479" s="270"/>
      <c r="BT2479" s="270"/>
      <c r="BU2479" s="270"/>
      <c r="BV2479" s="270"/>
      <c r="BW2479" s="270"/>
      <c r="BX2479" s="256"/>
      <c r="BY2479" s="256"/>
      <c r="BZ2479" s="256"/>
      <c r="CA2479" s="267"/>
      <c r="CB2479" s="267"/>
      <c r="CC2479" s="274"/>
      <c r="CD2479" s="267"/>
      <c r="CE2479" s="267"/>
      <c r="CF2479" s="267"/>
      <c r="CG2479" s="267"/>
      <c r="CH2479" s="267"/>
      <c r="CI2479" s="267"/>
      <c r="CJ2479" s="267"/>
      <c r="CK2479" s="267"/>
      <c r="CL2479" s="265"/>
      <c r="CM2479" s="272"/>
      <c r="CN2479" s="264"/>
      <c r="CO2479" s="125"/>
      <c r="CP2479" s="226"/>
      <c r="CQ2479" s="226"/>
      <c r="CR2479" s="226"/>
      <c r="CS2479" s="126"/>
      <c r="CT2479" s="126"/>
      <c r="CU2479" s="126"/>
      <c r="CV2479" s="126"/>
      <c r="CW2479" s="126"/>
      <c r="CX2479" s="126"/>
      <c r="CY2479" s="126"/>
      <c r="CZ2479" s="126"/>
      <c r="DA2479" s="126"/>
      <c r="DB2479" s="126"/>
      <c r="DC2479" s="126"/>
      <c r="DD2479" s="126"/>
      <c r="DE2479" s="126"/>
      <c r="DF2479" s="126"/>
    </row>
    <row r="2480" spans="1:110" s="70" customFormat="1" ht="15" customHeight="1">
      <c r="A2480" s="229"/>
      <c r="B2480" s="663"/>
      <c r="C2480" s="299"/>
      <c r="D2480" s="238"/>
      <c r="E2480" s="238"/>
      <c r="F2480" s="245" t="s">
        <v>83</v>
      </c>
      <c r="G2480" s="246"/>
      <c r="H2480" s="82"/>
      <c r="I2480" s="82"/>
      <c r="J2480" s="82"/>
      <c r="K2480" s="82"/>
      <c r="L2480" s="82"/>
      <c r="M2480" s="82"/>
      <c r="N2480" s="82"/>
      <c r="O2480" s="82"/>
      <c r="P2480" s="82"/>
      <c r="Q2480" s="82"/>
      <c r="R2480" s="82"/>
      <c r="S2480" s="82"/>
      <c r="T2480" s="82"/>
      <c r="U2480" s="82"/>
      <c r="V2480" s="82"/>
      <c r="W2480" s="82"/>
      <c r="X2480" s="82"/>
      <c r="Y2480" s="82"/>
      <c r="Z2480" s="82"/>
      <c r="AA2480" s="82"/>
      <c r="AB2480" s="82"/>
      <c r="AC2480" s="35"/>
      <c r="AD2480" s="35"/>
      <c r="AE2480" s="35"/>
      <c r="AF2480" s="35"/>
      <c r="AG2480" s="35">
        <v>2</v>
      </c>
      <c r="AH2480" s="35"/>
      <c r="AI2480" s="35"/>
      <c r="AJ2480" s="35"/>
      <c r="AK2480" s="35"/>
      <c r="AL2480" s="35"/>
      <c r="AM2480" s="241"/>
      <c r="AN2480" s="241"/>
      <c r="AO2480" s="241"/>
      <c r="AP2480" s="241"/>
      <c r="AQ2480" s="241"/>
      <c r="AR2480" s="241"/>
      <c r="AS2480" s="241"/>
      <c r="AT2480" s="257"/>
      <c r="AU2480" s="257"/>
      <c r="AV2480" s="260"/>
      <c r="AW2480" s="260"/>
      <c r="AX2480" s="257"/>
      <c r="AY2480" s="257"/>
      <c r="AZ2480" s="257"/>
      <c r="BA2480" s="257"/>
      <c r="BB2480" s="257"/>
      <c r="BC2480" s="257"/>
      <c r="BD2480" s="257"/>
      <c r="BE2480" s="257"/>
      <c r="BF2480" s="257"/>
      <c r="BG2480" s="257"/>
      <c r="BH2480" s="257"/>
      <c r="BI2480" s="257"/>
      <c r="BJ2480" s="257"/>
      <c r="BK2480" s="257"/>
      <c r="BL2480" s="263"/>
      <c r="BM2480" s="263"/>
      <c r="BN2480" s="263"/>
      <c r="BO2480" s="263"/>
      <c r="BP2480" s="263"/>
      <c r="BQ2480" s="263"/>
      <c r="BR2480" s="271"/>
      <c r="BS2480" s="271"/>
      <c r="BT2480" s="271"/>
      <c r="BU2480" s="271"/>
      <c r="BV2480" s="271"/>
      <c r="BW2480" s="271"/>
      <c r="BX2480" s="257"/>
      <c r="BY2480" s="257"/>
      <c r="BZ2480" s="257"/>
      <c r="CA2480" s="268"/>
      <c r="CB2480" s="268"/>
      <c r="CC2480" s="275"/>
      <c r="CD2480" s="268"/>
      <c r="CE2480" s="268"/>
      <c r="CF2480" s="268"/>
      <c r="CG2480" s="268"/>
      <c r="CH2480" s="268"/>
      <c r="CI2480" s="268"/>
      <c r="CJ2480" s="268"/>
      <c r="CK2480" s="268"/>
      <c r="CL2480" s="265"/>
      <c r="CM2480" s="272"/>
      <c r="CN2480" s="264"/>
      <c r="CO2480" s="125"/>
      <c r="CP2480" s="226"/>
      <c r="CQ2480" s="226"/>
      <c r="CR2480" s="226"/>
      <c r="CS2480" s="126"/>
      <c r="CT2480" s="126"/>
      <c r="CU2480" s="126"/>
      <c r="CV2480" s="126"/>
      <c r="CW2480" s="126"/>
      <c r="CX2480" s="126"/>
      <c r="CY2480" s="126"/>
      <c r="CZ2480" s="126"/>
      <c r="DA2480" s="126"/>
      <c r="DB2480" s="126"/>
      <c r="DC2480" s="126"/>
      <c r="DD2480" s="126"/>
      <c r="DE2480" s="126"/>
      <c r="DF2480" s="126"/>
    </row>
    <row r="2481" spans="1:110" s="70" customFormat="1" ht="15" customHeight="1">
      <c r="A2481" s="227">
        <f t="shared" ref="A2481:A2537" si="834">A2473+1</f>
        <v>307</v>
      </c>
      <c r="B2481" s="660" t="s">
        <v>876</v>
      </c>
      <c r="C2481" s="297" t="s">
        <v>1010</v>
      </c>
      <c r="D2481" s="236" t="s">
        <v>886</v>
      </c>
      <c r="E2481" s="236" t="s">
        <v>277</v>
      </c>
      <c r="F2481" s="253" t="s">
        <v>80</v>
      </c>
      <c r="G2481" s="254"/>
      <c r="H2481" s="82" t="s">
        <v>69</v>
      </c>
      <c r="I2481" s="82"/>
      <c r="J2481" s="82" t="s">
        <v>60</v>
      </c>
      <c r="K2481" s="82" t="s">
        <v>60</v>
      </c>
      <c r="L2481" s="82" t="s">
        <v>60</v>
      </c>
      <c r="M2481" s="82" t="s">
        <v>60</v>
      </c>
      <c r="N2481" s="82" t="s">
        <v>60</v>
      </c>
      <c r="O2481" s="82"/>
      <c r="P2481" s="82" t="s">
        <v>60</v>
      </c>
      <c r="Q2481" s="82" t="s">
        <v>60</v>
      </c>
      <c r="R2481" s="82" t="s">
        <v>60</v>
      </c>
      <c r="S2481" s="82" t="s">
        <v>60</v>
      </c>
      <c r="T2481" s="82" t="s">
        <v>60</v>
      </c>
      <c r="U2481" s="82" t="s">
        <v>60</v>
      </c>
      <c r="V2481" s="82"/>
      <c r="W2481" s="82" t="s">
        <v>61</v>
      </c>
      <c r="X2481" s="82" t="s">
        <v>61</v>
      </c>
      <c r="Y2481" s="82" t="s">
        <v>61</v>
      </c>
      <c r="Z2481" s="82" t="s">
        <v>61</v>
      </c>
      <c r="AA2481" s="82" t="s">
        <v>61</v>
      </c>
      <c r="AB2481" s="82" t="s">
        <v>61</v>
      </c>
      <c r="AC2481" s="82"/>
      <c r="AD2481" s="82" t="s">
        <v>61</v>
      </c>
      <c r="AE2481" s="82" t="s">
        <v>61</v>
      </c>
      <c r="AF2481" s="82" t="s">
        <v>61</v>
      </c>
      <c r="AG2481" s="82" t="s">
        <v>61</v>
      </c>
      <c r="AH2481" s="82" t="s">
        <v>61</v>
      </c>
      <c r="AI2481" s="82" t="s">
        <v>1471</v>
      </c>
      <c r="AJ2481" s="82"/>
      <c r="AK2481" s="82" t="s">
        <v>60</v>
      </c>
      <c r="AL2481" s="82" t="s">
        <v>60</v>
      </c>
      <c r="AM2481" s="239">
        <f>COUNTIF(H2481:AL2481,"PH")+COUNTIF(H2481:AL2481,"PH/L")+COUNTIF(H2481:AL2481,"PM")</f>
        <v>0</v>
      </c>
      <c r="AN2481" s="239">
        <f>COUNTIF(H2481:AL2481,"PD")+COUNTIF(H2481:AL2481,"PDD")+COUNTIF(H2481:AL2481,"P/DS")/2+COUNTIF(H2481:AL2481,"PMD")</f>
        <v>0</v>
      </c>
      <c r="AO2481" s="239">
        <f>COUNTIF(H2481:AL2481,"PN")+COUNTIF(H2481:AL2481,"P/NS")/2+COUNTIF(H2481:AL2481,"PH")+COUNTIF(H2481:AL2481,"PH/F")/2+COUNTIF(H2481:AL2481,"PH/L")/2+COUNTIF(H2481:AL2481,"PM")</f>
        <v>0</v>
      </c>
      <c r="AP2481" s="239">
        <f>COUNTIF(H2481:AL2481,"BH")+COUNTIF(H2481:AL2481,"AL/BL")+COUNTIF(H2481:AL2481,"UL/BL")+COUNTIF(H2481:AL2481,"BM")</f>
        <v>0</v>
      </c>
      <c r="AQ2481" s="239">
        <f>COUNTIF(H2481:AL2481,"DS")+COUNTIF(H2481:AL2481,"AL/DS")/2+COUNTIF(H2481:AL2481,"UL/DS")/2+COUNTIF(H2481:AL2481,"CT")+COUNTIF(H2481:AL2481,"MD")</f>
        <v>13.5</v>
      </c>
      <c r="AR2481" s="239">
        <f>COUNTIF(H2481:AL2481,"NS")+COUNTIF(H2481:AL2481,"AL/NS")/2+COUNTIF(H2481:AL2481,"UL/NS")/2+COUNTIF(H2481:AL2481,"BH")+COUNTIF(H2481:AL2481,"AL/BF")/2+COUNTIF(H2481:AL2481,"AL/BL")/2+COUNTIF(H2481:AL2481,"UL/BL")/2+COUNTIF(H2481:AL2481,"UL/BF")/2+COUNTIF(H2481:AL2481,"BM")</f>
        <v>11</v>
      </c>
      <c r="AS2481" s="239">
        <f>COUNTIF(H2481:AL2481,"AL")+COUNTIF(H2481:AL2481,"AL/DS")/2+COUNTIF(H2481:AL2481,"AL/NS")/2+COUNTIF(H2481:AL2481,"NH")+COUNTIF(H2481:AL2481,"SL")+COUNTIF(H2481:AL2481,"NHD")+COUNTIF(H2481:AL2481,"B")+COUNTIF(H2481:AL2481,"HL")+COUNTIF(H2481:AL2481,"AL/BF")/2+COUNTIF(H2481:AL2481,"AL/BL")/2</f>
        <v>1</v>
      </c>
      <c r="AT2481" s="255">
        <f>COUNTIF(H2481:AL2481,"PD")+COUNTIF(H2481:AL2481,"PN")+COUNTIF(H2481:AL2481,"P/DS")/2+COUNTIF(H2481:AL2481,"P/NS")/2+COUNTIF(H2481:AL2481,"DS")+COUNTIF(H2481:AL2481,"NS")+COUNTIF(H2481:AL2481,"AL")+COUNTIF(H2481:AL2481,"AL/DS")+COUNTIF(H2481:AL2481,"AL/NS")+COUNTIF(H2481:AL2481,"NH")+COUNTIF(H2481:AL2481,"SL")+COUNTIF(H2481:AL2481,"UL/DS")/2+COUNTIF(H2481:AL2481,"UL/NS")/2+COUNTIF(H2481:AL2481,"CT")+COUNTIF(H2481:AL2481,"NHD")+COUNTIF(H2481:AL2481,"PDD")+COUNTIF(H2481:AL2481,"B")+COUNTIF(H2481:AL2481,"HL")+COUNTIF(H2481:AL2481,"PH")+COUNTIF(H2481:AL2481,"BH")+COUNTIF(H2481:AL2481,"AL/BF")+COUNTIF(H2481:AL2481,"AL/BL")+COUNTIF(H2481:AL2481,"UL/BF")/2+COUNTIF(H2481:AL2481,"UL/BL")/2+COUNTIF(H2481:AL2481,"PH/F")/2+COUNTIF(H2481:AL2481,"PH/L")/2+COUNTIF(H2481:AL2481,"MD")+COUNTIF(H2481:AL2481,"PMD")+COUNTIF(H2481:AL2481,"PM")+COUNTIF(H2481:AL2481,"BM")</f>
        <v>25.5</v>
      </c>
      <c r="AU2481" s="255">
        <f>COUNTIF(H2481:AL2481,"P/DS")/2+COUNTIF(H2481:AL2481,"P/NS")/2+COUNTIF(H2481:AL2481,"IL")+COUNTIF(H2481:AL2481,"NL")+COUNTIF(H2481:AL2481,"UL")+COUNTIF(H2481:AL2481,"UL/DS")/2+COUNTIF(H2481:AL2481,"UL/NS")/2+COUNTIF(H2481:AL2481,"KT")+COUNTIF(H2481:AL2481,"UL/BF")/2+COUNTIF(H2481:AL2481,"UL/BL")/2+COUNTIF(H2481:AL2481,"PH/F")/2+COUNTIF(H2481:AL2481,"PH/L")/2+COUNTIF(H2481:AL2481,"NB")</f>
        <v>0.5</v>
      </c>
      <c r="AV2481" s="258">
        <f>COUNTIF(H2481:AL2481,"PN")+COUNTIF(H2481:AL2481,"TVD")+COUNTIF(H2481:AL2481,"PH")+COUNTIF(H2481:AL2481,"PM")+COUNTIF(H2481:AL2481,"PDD")-COUNTIFS(H2481:AL2481,"PN",H2488:AL2488,"&gt;=3")-COUNTIFS(H2481:AL2481,"PM",H2488:AL2488,"&gt;=3")</f>
        <v>0</v>
      </c>
      <c r="AW2481" s="258">
        <f>COUNTIF(H2481:AL2481,"NS")+COUNTIF(H2481:AL2481,"D")+COUNTIF(H2481:AL2481,"BH")+COUNTIF(H2481:AL2481,"NHD")+COUNTIF(H2481:AL2481,"BM")-COUNTIFS(H2481:AL2481,"NS",H2488:AL2488,"&gt;=3")-COUNTIFS(H2481:AL2481,"BH",H2488:AL2488,"&gt;=3")-COUNTIFS(H2481:AL2481,"BM",H2488:AL2488,"&gt;=3")</f>
        <v>11</v>
      </c>
      <c r="AX2481" s="255">
        <f>COUNTIF(H2481:AL2481,"AL")+COUNTIF(H2481:AL2481,"AL/DS")/2+COUNTIF(H2481:AL2481,"AL/NS")/2+COUNTIF(H2481:AL2481,"AL/BF")+COUNTIF(H2481:AL2481,"AL/BL")/2</f>
        <v>0</v>
      </c>
      <c r="AY2481" s="255">
        <f>COUNTIF(H2481:AL2481,"SL")</f>
        <v>0</v>
      </c>
      <c r="AZ2481" s="255">
        <f>COUNTIF(H2481:AL2481,"NH")</f>
        <v>1</v>
      </c>
      <c r="BA2481" s="255">
        <f>COUNTIF(H2481:AL2481,"HL")</f>
        <v>0</v>
      </c>
      <c r="BB2481" s="255">
        <f>COUNTIF(G2481:AL2481,"P/DS")/2+COUNTIF(G2481:AL2481,"P/NS")/2+COUNTIF(G2481:AL2481,"UL")+COUNTIF(G2481:AL2481,"UL/DS")/2+COUNTIF(G2481:AL2481,"UL/NS")/2+COUNTIF(G2481:AL2481,"UL/BL")/2+COUNTIF(G2481:AL2481,"UL/BF")/2+COUNTIF(G2481:AL2481,"PH/F")/2+COUNTIF(G2481:AL2481,"PH/L")/2</f>
        <v>0.5</v>
      </c>
      <c r="BC2481" s="255">
        <f>COUNTIF(H2481:AL2481,"NB")</f>
        <v>0</v>
      </c>
      <c r="BD2481" s="255">
        <f>COUNTIF(H2481:AL2481,"NL")</f>
        <v>0</v>
      </c>
      <c r="BE2481" s="255">
        <f>COUNTIF(H2481:AL2481,"IL")</f>
        <v>0</v>
      </c>
      <c r="BF2481" s="255">
        <f>COUNTIF(H2481:AL2481,"KT")</f>
        <v>0</v>
      </c>
      <c r="BG2481" s="255">
        <f>COUNTIF(H2481:AL2481,"L70")</f>
        <v>0</v>
      </c>
      <c r="BH2481" s="255">
        <f>COUNTIF(H2481:AL2481,"MD")</f>
        <v>0</v>
      </c>
      <c r="BI2481" s="255">
        <f>COUNTIF(H2481:AL2481,"PMD")</f>
        <v>0</v>
      </c>
      <c r="BJ2481" s="255">
        <f>COUNTIF(H2481:AL2481,"PM")</f>
        <v>0</v>
      </c>
      <c r="BK2481" s="255">
        <f>COUNTIF(H2481:AL2481,"BM")</f>
        <v>0</v>
      </c>
      <c r="BL2481" s="261">
        <f>SUMIF(H2481:AL2481,"PD",H2482:AL2482)+SUMIF(H2481:AL2481,"PN",H2482:AL2482)+SUMIF(H2481:AL2481,"P/DS",H2482:AL2482)+SUMIF(H2481:AL2481,"PN/F",H2482:AL2482)+SUMIF(H2481:AL2481,"PN/L",H2482:AL2482)+SUMIF(H2481:AL2481,"TV",H2482:AL2482)+SUMIF(H2481:AL2481,"TVD",H2482:AL2482)+SUMIF(H2481:AL2481,"PDD",H2482:AL2482)</f>
        <v>0</v>
      </c>
      <c r="BM2481" s="261">
        <f>SUMIF(H2481:AL2481,"PD",H2483:AL2483)+SUMIF(H2481:AL2481,"PN",H2483:AL2483)+SUMIF(H2481:AL2481,"P/DS",H2483:AL2483)+SUMIF(H2481:AL2481,"PN/F",H2483:AL2483)+SUMIF(H2481:AL2481,"PN/L",H2483:AL2483)+SUMIF(H2481:AL2481,"TV",H2483:AL2483)+SUMIF(H2481:AL2481,"TVD",H2483:AL2483)+SUMIF(H2481:AL2481,"PDD",H2483:AL2483)+SUMIF(H2481:AL2481,"PMD",H2483:AL2483)</f>
        <v>0</v>
      </c>
      <c r="BN2481" s="261">
        <f>SUMIF(H2481:AL2481,"PD",H2484:AL2484)+SUMIF(H2481:AL2481,"PN",H2484:AL2484)+SUMIF(H2481:AL2481,"P/DS",H2484:AL2484)+SUMIF(H2481:AL2481,"PN/F",H2484:AL2484)+SUMIF(H2481:AL2481,"PN/L",H2484:AL2484)+SUMIF(H2481:AL2481,"TV",H2484:AL2484)+SUMIF(H2481:AL2481,"TVD",H2484:AL2484)</f>
        <v>0</v>
      </c>
      <c r="BO2481" s="261">
        <f>SUMIF(H2481:AL2481,"PD",H2485:AL2485)+SUMIF(H2481:AL2481,"PN",H2485:AL2485)+SUMIF(H2481:AL2481,"P/DS",H2485:AL2485)+SUMIF(H2481:AL2481,"PN/F",H2485:AL2485)+SUMIF(H2481:AL2481,"PN/L",H2485:AL2485)+SUMIF(H2481:AL2481,"TV",H2485:AL2485)+SUMIF(H2481:AL2481,"TVD",H2485:AL2485)</f>
        <v>0</v>
      </c>
      <c r="BP2481" s="261">
        <f>SUMIF(H2481:AL2481,"PD",H2486:AL2486)+SUMIF(H2481:AL2481,"PN",H2486:AL2486)+SUMIF(H2481:AL2481,"P/DS",H2486:AL2486)+SUMIF(H2481:AL2481,"PN/F",H2486:AL2486)+SUMIF(H2481:AL2481,"PN/L",H2486:AL2486)+SUMIF(H2481:AL2481,"TV",H2486:AL2486)+SUMIF(H2481:AL2481,"TVD",H2486:AL2486)+SUMIF(H2481:AL2481,"PDD",H2486:AL2486)+SUMIF(H2481:AL2481,"PH",H2486:AL2486)+SUMIF(H2481:AL2481,"PM",H2486:AL2486)</f>
        <v>0</v>
      </c>
      <c r="BQ2481" s="261">
        <f>SUMIF(H2481:AL2481,"PD",H2487:AL2487)+SUMIF(H2481:AL2481,"PN",H2487:AL2487)+SUMIF(H2481:AL2481,"P/DS",H2487:AL2487)+SUMIF(H2481:AL2481,"PN/F",H2487:AL2487)+SUMIF(H2481:AL2481,"PN/L",H2487:AL2487)+SUMIF(H2481:AL2481,"TV",H2487:AL2487)+SUMIF(H2481:AL2481,"TVD",H2487:AL2487)+SUMIF(H2481:AL2481,"PDD",H2487:AL2487)+SUMIF(H2481:AL2481,"PH",H2487:AL2487)+SUMIF(H2481:AL2481,"PM",H2487:AL2487)</f>
        <v>0</v>
      </c>
      <c r="BR2481" s="269">
        <f>SUM(H2482:AL2482)-BL2481</f>
        <v>21</v>
      </c>
      <c r="BS2481" s="269">
        <f>SUM(H2483:AL2483)-BM2481</f>
        <v>0.5</v>
      </c>
      <c r="BT2481" s="269">
        <f>SUM(H2484:AL2484)-BN2481</f>
        <v>0</v>
      </c>
      <c r="BU2481" s="269">
        <f>SUM(H2485:AL2485)-BO2481</f>
        <v>0</v>
      </c>
      <c r="BV2481" s="269">
        <f>SUM(H2486:AL2486)-BP2481</f>
        <v>0</v>
      </c>
      <c r="BW2481" s="269">
        <f>SUM(H2487:AL2487)-BQ2481</f>
        <v>0</v>
      </c>
      <c r="BX2481" s="255">
        <f>SUMIF(H2481:AL2481,"PD",H2488:AL2488)+SUMIF(H2481:AL2481,"PN",H2488:AL2488)+SUMIF(H2481:AL2481,"P/DS",H2488:AL2488)+SUMIF(H2481:AL2481,"PN/F",H2488:AL2488)+SUMIF(H2481:AL2481,"PN/L",H2488:AL2488)</f>
        <v>0</v>
      </c>
      <c r="BY2481" s="255">
        <f>SUM(H2488:AL2488)-BX2481</f>
        <v>0</v>
      </c>
      <c r="BZ2481" s="255">
        <f t="shared" ref="BZ2481" si="835">+SUM(BL2481:BW2488)</f>
        <v>21.5</v>
      </c>
      <c r="CA2481" s="266">
        <f>(COUNTIFS(H2481:AL2481,"PD",H2482:AL2482,"&gt;=2"))*0.5-IF(CN2481="VP",COUNTIFS($H$16:$AL$16,"SAT",H2481:AL2481,"PD",H2482:AL2482,"&gt;=2"))*0.5</f>
        <v>0</v>
      </c>
      <c r="CB2481" s="266">
        <f>(COUNTIFS(H2481:AL2481,"PN",H2483:AL2483,"&gt;=0.5",H2482:AL2482,"&gt;=1.5"))*0.5+COUNTIFS(H2481:AL2481,"PDD",H2483:AL2483,"&gt;=0.5",H2482:AL2482,"&gt;=1.5")*0.5</f>
        <v>0</v>
      </c>
      <c r="CC2481" s="273">
        <f>(COUNTIFS(H2481:AL2481,"TV",H2483:AL2483,"&gt;=10"))*0.5+(COUNTIFS(H2481:AL2481,"PMD",H2483:AL2483,"&gt;=2"))*0.5</f>
        <v>0</v>
      </c>
      <c r="CD2481" s="266">
        <f>(COUNTIFS(H2481:AL2481,"TVD",H2485:AL2485,"&gt;=6.5",H2483:AL2483,"&gt;=3.5"))*0.5</f>
        <v>0</v>
      </c>
      <c r="CE2481" s="266">
        <f>(COUNTIFS(H2481:AL2481,"PD",H2486:AL2486,"&gt;=10"))*0.5</f>
        <v>0</v>
      </c>
      <c r="CF2481" s="266">
        <f>(COUNTIFS(H2481:AL2481,"PDD",H2486:AL2486,"&gt;=3.5",H2487:AL2487,"&gt;=6.5")+COUNTIFS(H2481:AL2481,"PH",H2487:AL2487,"&gt;=0.5",H2486:AL2486,"&gt;=1.5")+COUNTIFS(H2481:AL2481,"PM",H2487:AL2487,"&gt;=0.5",H2486:AL2486,"&gt;=1.5"))*0.5</f>
        <v>0</v>
      </c>
      <c r="CG2481" s="266">
        <f>(COUNTIFS(H2481:AL2481,"DS",H2482:AL2482,"&gt;=2")+COUNTIFS(H2481:AL2481,"AL/DS",H2482:AL2482,"&gt;=2"))*0.5-IF(CN2481="VP",COUNTIFS($H$16:$AL$16,"SAT",H2481:AL2481,"DS",H2482:AL2482,"&gt;=2"))*0.5</f>
        <v>4</v>
      </c>
      <c r="CH2481" s="266">
        <f>(COUNTIFS(H2481:AL2481,"NS",H2483:AL2483,"&gt;=0.5",H2482:AL2482,"&gt;=1.5")+COUNTIFS(H2481:AL2481,"AL/NS",H2483:AL2483,"&gt;=0.5",H2482:AL2482,"&gt;=1.5")+COUNTIFS(H2481:AL2481,"NHD",H2483:AL2483,"&gt;=4.5",H2486:AL2486,"&gt;=2",H2482:AL2482,"&gt;=1.5"))*0.5</f>
        <v>0</v>
      </c>
      <c r="CI2481" s="266">
        <f>(COUNTIF(H2483:AL2483,"&gt;=10")+COUNTIFS(H2481:AL2481,"MD",H2483:AL2483,"&gt;=2")-COUNTIFS(H2481:AL2481,"TV",H2483:AL2483,"&gt;=10"))*0.5</f>
        <v>0</v>
      </c>
      <c r="CJ2481" s="266">
        <f>(COUNTIFS(H2481:AL2481,"D",H2485:AL2485,"&gt;=6.5",H2483:AL2483,"&gt;=3.5"))*0.5</f>
        <v>0</v>
      </c>
      <c r="CK2481" s="266">
        <f>(COUNTIF(H2486:AL2486,"&gt;=10")-COUNTIFS(H2481:AL2481,"PD",H2486:AL2486,"&gt;=10"))*0.5</f>
        <v>0</v>
      </c>
      <c r="CL2481" s="265">
        <f>(COUNTIFS(H2481:AL2481,"NHD",H2486:AL2486,"&gt;=3.5",H2487:AL2487,"&gt;=6.5")+COUNTIFS(H2481:AL2481,"BH",H2486:AL2486,"&gt;=1.5",H2487:AL2487,"&gt;=0.5")+COUNTIFS(H2481:AL2481,"BM",H2486:AL2486,"&gt;=1.5",H2487:AL2487,"&gt;=0.5")+COUNTIFS(H2481:AL2481,"D",H2486:AL2486,"&gt;=1.5",H2487:AL2487,"&gt;=0.5"))*0.5</f>
        <v>0</v>
      </c>
      <c r="CM2481" s="272"/>
      <c r="CN2481" s="264" t="s">
        <v>723</v>
      </c>
      <c r="CO2481" s="125">
        <f t="shared" ref="CO2481" si="836">+AM2481+AN2481+AO2481+AP2481+AQ2481+AR2481+AS2481+AU2481+BG2481</f>
        <v>26</v>
      </c>
      <c r="CP2481" s="225">
        <f>+SUM(I2482:I2487)-I2488</f>
        <v>0</v>
      </c>
      <c r="CQ2481" s="225">
        <f>+SUM(J2482:J2487)-J2488</f>
        <v>0</v>
      </c>
      <c r="CR2481" s="225">
        <f>+SUM(K2482:K2487)-K2488</f>
        <v>2.5</v>
      </c>
      <c r="CS2481" s="126"/>
      <c r="CT2481" s="126"/>
      <c r="CU2481" s="126"/>
      <c r="CV2481" s="126"/>
      <c r="CW2481" s="126"/>
      <c r="CX2481" s="126"/>
      <c r="CY2481" s="126"/>
      <c r="CZ2481" s="126"/>
      <c r="DA2481" s="126"/>
      <c r="DB2481" s="126"/>
      <c r="DC2481" s="126"/>
      <c r="DD2481" s="126"/>
      <c r="DE2481" s="126"/>
      <c r="DF2481" s="126" t="e">
        <f>+SUM(#REF!)</f>
        <v>#REF!</v>
      </c>
    </row>
    <row r="2482" spans="1:110" s="70" customFormat="1" ht="15" customHeight="1">
      <c r="A2482" s="228"/>
      <c r="B2482" s="661"/>
      <c r="C2482" s="298"/>
      <c r="D2482" s="237"/>
      <c r="E2482" s="237"/>
      <c r="F2482" s="242" t="s">
        <v>82</v>
      </c>
      <c r="G2482" s="71">
        <v>1.5</v>
      </c>
      <c r="H2482" s="83"/>
      <c r="I2482" s="83"/>
      <c r="J2482" s="83"/>
      <c r="K2482" s="83">
        <v>2.5</v>
      </c>
      <c r="L2482" s="83">
        <v>2.5</v>
      </c>
      <c r="M2482" s="83">
        <v>2.5</v>
      </c>
      <c r="N2482" s="83">
        <v>2.5</v>
      </c>
      <c r="O2482" s="83"/>
      <c r="P2482" s="83">
        <v>2.5</v>
      </c>
      <c r="Q2482" s="83">
        <v>2.5</v>
      </c>
      <c r="R2482" s="83">
        <v>2.5</v>
      </c>
      <c r="S2482" s="83">
        <v>2.5</v>
      </c>
      <c r="T2482" s="83"/>
      <c r="U2482" s="83"/>
      <c r="V2482" s="83"/>
      <c r="W2482" s="83"/>
      <c r="X2482" s="83"/>
      <c r="Y2482" s="83"/>
      <c r="Z2482" s="83"/>
      <c r="AA2482" s="83">
        <v>1</v>
      </c>
      <c r="AB2482" s="83"/>
      <c r="AC2482" s="79"/>
      <c r="AD2482" s="79"/>
      <c r="AE2482" s="79"/>
      <c r="AF2482" s="79"/>
      <c r="AG2482" s="79"/>
      <c r="AH2482" s="79"/>
      <c r="AI2482" s="79"/>
      <c r="AJ2482" s="79"/>
      <c r="AK2482" s="79"/>
      <c r="AL2482" s="79"/>
      <c r="AM2482" s="240"/>
      <c r="AN2482" s="240"/>
      <c r="AO2482" s="240"/>
      <c r="AP2482" s="240"/>
      <c r="AQ2482" s="240"/>
      <c r="AR2482" s="240"/>
      <c r="AS2482" s="240"/>
      <c r="AT2482" s="256"/>
      <c r="AU2482" s="256"/>
      <c r="AV2482" s="259"/>
      <c r="AW2482" s="259"/>
      <c r="AX2482" s="256"/>
      <c r="AY2482" s="256"/>
      <c r="AZ2482" s="256"/>
      <c r="BA2482" s="256"/>
      <c r="BB2482" s="256"/>
      <c r="BC2482" s="256"/>
      <c r="BD2482" s="256"/>
      <c r="BE2482" s="256"/>
      <c r="BF2482" s="256"/>
      <c r="BG2482" s="256"/>
      <c r="BH2482" s="256"/>
      <c r="BI2482" s="256"/>
      <c r="BJ2482" s="256"/>
      <c r="BK2482" s="256"/>
      <c r="BL2482" s="262"/>
      <c r="BM2482" s="262"/>
      <c r="BN2482" s="262"/>
      <c r="BO2482" s="262"/>
      <c r="BP2482" s="262"/>
      <c r="BQ2482" s="262"/>
      <c r="BR2482" s="270"/>
      <c r="BS2482" s="270"/>
      <c r="BT2482" s="270"/>
      <c r="BU2482" s="270"/>
      <c r="BV2482" s="270"/>
      <c r="BW2482" s="270"/>
      <c r="BX2482" s="256"/>
      <c r="BY2482" s="256"/>
      <c r="BZ2482" s="256"/>
      <c r="CA2482" s="267"/>
      <c r="CB2482" s="267"/>
      <c r="CC2482" s="274"/>
      <c r="CD2482" s="267"/>
      <c r="CE2482" s="267"/>
      <c r="CF2482" s="267"/>
      <c r="CG2482" s="267"/>
      <c r="CH2482" s="267"/>
      <c r="CI2482" s="267"/>
      <c r="CJ2482" s="267"/>
      <c r="CK2482" s="267"/>
      <c r="CL2482" s="265"/>
      <c r="CM2482" s="272"/>
      <c r="CN2482" s="264"/>
      <c r="CO2482" s="125"/>
      <c r="CP2482" s="226"/>
      <c r="CQ2482" s="226"/>
      <c r="CR2482" s="226"/>
      <c r="CS2482" s="126"/>
      <c r="CT2482" s="126"/>
      <c r="CU2482" s="126"/>
      <c r="CV2482" s="126"/>
      <c r="CW2482" s="126"/>
      <c r="CX2482" s="126"/>
      <c r="CY2482" s="126"/>
      <c r="CZ2482" s="126"/>
      <c r="DA2482" s="126"/>
      <c r="DB2482" s="126"/>
      <c r="DC2482" s="126"/>
      <c r="DD2482" s="126"/>
      <c r="DE2482" s="126"/>
      <c r="DF2482" s="126"/>
    </row>
    <row r="2483" spans="1:110" s="70" customFormat="1" ht="15" customHeight="1">
      <c r="A2483" s="228"/>
      <c r="B2483" s="661"/>
      <c r="C2483" s="298"/>
      <c r="D2483" s="237"/>
      <c r="E2483" s="237"/>
      <c r="F2483" s="243"/>
      <c r="G2483" s="72">
        <v>2</v>
      </c>
      <c r="H2483" s="84"/>
      <c r="I2483" s="84"/>
      <c r="J2483" s="84"/>
      <c r="K2483" s="84"/>
      <c r="L2483" s="84"/>
      <c r="M2483" s="84"/>
      <c r="N2483" s="84"/>
      <c r="O2483" s="84"/>
      <c r="P2483" s="84"/>
      <c r="Q2483" s="84"/>
      <c r="R2483" s="84"/>
      <c r="S2483" s="84"/>
      <c r="T2483" s="84"/>
      <c r="U2483" s="84"/>
      <c r="V2483" s="84"/>
      <c r="W2483" s="84"/>
      <c r="X2483" s="84"/>
      <c r="Y2483" s="84"/>
      <c r="Z2483" s="84"/>
      <c r="AA2483" s="84">
        <v>0.5</v>
      </c>
      <c r="AB2483" s="84"/>
      <c r="AC2483" s="80"/>
      <c r="AD2483" s="80"/>
      <c r="AE2483" s="80"/>
      <c r="AF2483" s="80"/>
      <c r="AG2483" s="80"/>
      <c r="AH2483" s="80"/>
      <c r="AI2483" s="80"/>
      <c r="AJ2483" s="80"/>
      <c r="AK2483" s="80"/>
      <c r="AL2483" s="80"/>
      <c r="AM2483" s="240"/>
      <c r="AN2483" s="240"/>
      <c r="AO2483" s="240"/>
      <c r="AP2483" s="240"/>
      <c r="AQ2483" s="240"/>
      <c r="AR2483" s="240"/>
      <c r="AS2483" s="240"/>
      <c r="AT2483" s="256"/>
      <c r="AU2483" s="256"/>
      <c r="AV2483" s="259"/>
      <c r="AW2483" s="259"/>
      <c r="AX2483" s="256"/>
      <c r="AY2483" s="256"/>
      <c r="AZ2483" s="256"/>
      <c r="BA2483" s="256"/>
      <c r="BB2483" s="256"/>
      <c r="BC2483" s="256"/>
      <c r="BD2483" s="256"/>
      <c r="BE2483" s="256"/>
      <c r="BF2483" s="256"/>
      <c r="BG2483" s="256"/>
      <c r="BH2483" s="256"/>
      <c r="BI2483" s="256"/>
      <c r="BJ2483" s="256"/>
      <c r="BK2483" s="256"/>
      <c r="BL2483" s="262"/>
      <c r="BM2483" s="262"/>
      <c r="BN2483" s="262"/>
      <c r="BO2483" s="262"/>
      <c r="BP2483" s="262"/>
      <c r="BQ2483" s="262"/>
      <c r="BR2483" s="270"/>
      <c r="BS2483" s="270"/>
      <c r="BT2483" s="270"/>
      <c r="BU2483" s="270"/>
      <c r="BV2483" s="270"/>
      <c r="BW2483" s="270"/>
      <c r="BX2483" s="256"/>
      <c r="BY2483" s="256"/>
      <c r="BZ2483" s="256"/>
      <c r="CA2483" s="267"/>
      <c r="CB2483" s="267"/>
      <c r="CC2483" s="274"/>
      <c r="CD2483" s="267"/>
      <c r="CE2483" s="267"/>
      <c r="CF2483" s="267"/>
      <c r="CG2483" s="267"/>
      <c r="CH2483" s="267"/>
      <c r="CI2483" s="267"/>
      <c r="CJ2483" s="267"/>
      <c r="CK2483" s="267"/>
      <c r="CL2483" s="265"/>
      <c r="CM2483" s="272"/>
      <c r="CN2483" s="264"/>
      <c r="CO2483" s="125"/>
      <c r="CP2483" s="226"/>
      <c r="CQ2483" s="226"/>
      <c r="CR2483" s="226"/>
      <c r="CS2483" s="126"/>
      <c r="CT2483" s="126"/>
      <c r="CU2483" s="126"/>
      <c r="CV2483" s="126"/>
      <c r="CW2483" s="126"/>
      <c r="CX2483" s="126"/>
      <c r="CY2483" s="126"/>
      <c r="CZ2483" s="126"/>
      <c r="DA2483" s="126"/>
      <c r="DB2483" s="126"/>
      <c r="DC2483" s="126"/>
      <c r="DD2483" s="126"/>
      <c r="DE2483" s="126"/>
      <c r="DF2483" s="126"/>
    </row>
    <row r="2484" spans="1:110" s="70" customFormat="1" ht="15" customHeight="1">
      <c r="A2484" s="228"/>
      <c r="B2484" s="661"/>
      <c r="C2484" s="298"/>
      <c r="D2484" s="237"/>
      <c r="E2484" s="237"/>
      <c r="F2484" s="243"/>
      <c r="G2484" s="72">
        <v>2.1</v>
      </c>
      <c r="H2484" s="84"/>
      <c r="I2484" s="84"/>
      <c r="J2484" s="84"/>
      <c r="K2484" s="84"/>
      <c r="L2484" s="84"/>
      <c r="M2484" s="84"/>
      <c r="N2484" s="84"/>
      <c r="O2484" s="84"/>
      <c r="P2484" s="84"/>
      <c r="Q2484" s="84"/>
      <c r="R2484" s="84"/>
      <c r="S2484" s="84"/>
      <c r="T2484" s="84"/>
      <c r="U2484" s="84"/>
      <c r="V2484" s="84"/>
      <c r="W2484" s="84"/>
      <c r="X2484" s="84"/>
      <c r="Y2484" s="84"/>
      <c r="Z2484" s="84"/>
      <c r="AA2484" s="84"/>
      <c r="AB2484" s="84"/>
      <c r="AC2484" s="80"/>
      <c r="AD2484" s="80"/>
      <c r="AE2484" s="80"/>
      <c r="AF2484" s="80"/>
      <c r="AG2484" s="80"/>
      <c r="AH2484" s="80"/>
      <c r="AI2484" s="80"/>
      <c r="AJ2484" s="80"/>
      <c r="AK2484" s="80"/>
      <c r="AL2484" s="80"/>
      <c r="AM2484" s="240"/>
      <c r="AN2484" s="240"/>
      <c r="AO2484" s="240"/>
      <c r="AP2484" s="240"/>
      <c r="AQ2484" s="240"/>
      <c r="AR2484" s="240"/>
      <c r="AS2484" s="240"/>
      <c r="AT2484" s="256"/>
      <c r="AU2484" s="256"/>
      <c r="AV2484" s="259"/>
      <c r="AW2484" s="259"/>
      <c r="AX2484" s="256"/>
      <c r="AY2484" s="256"/>
      <c r="AZ2484" s="256"/>
      <c r="BA2484" s="256"/>
      <c r="BB2484" s="256"/>
      <c r="BC2484" s="256"/>
      <c r="BD2484" s="256"/>
      <c r="BE2484" s="256"/>
      <c r="BF2484" s="256"/>
      <c r="BG2484" s="256"/>
      <c r="BH2484" s="256"/>
      <c r="BI2484" s="256"/>
      <c r="BJ2484" s="256"/>
      <c r="BK2484" s="256"/>
      <c r="BL2484" s="262"/>
      <c r="BM2484" s="262"/>
      <c r="BN2484" s="262"/>
      <c r="BO2484" s="262"/>
      <c r="BP2484" s="262"/>
      <c r="BQ2484" s="262"/>
      <c r="BR2484" s="270"/>
      <c r="BS2484" s="270"/>
      <c r="BT2484" s="270"/>
      <c r="BU2484" s="270"/>
      <c r="BV2484" s="270"/>
      <c r="BW2484" s="270"/>
      <c r="BX2484" s="256"/>
      <c r="BY2484" s="256"/>
      <c r="BZ2484" s="256"/>
      <c r="CA2484" s="267"/>
      <c r="CB2484" s="267"/>
      <c r="CC2484" s="274"/>
      <c r="CD2484" s="267"/>
      <c r="CE2484" s="267"/>
      <c r="CF2484" s="267"/>
      <c r="CG2484" s="267"/>
      <c r="CH2484" s="267"/>
      <c r="CI2484" s="267"/>
      <c r="CJ2484" s="267"/>
      <c r="CK2484" s="267"/>
      <c r="CL2484" s="265"/>
      <c r="CM2484" s="272"/>
      <c r="CN2484" s="264"/>
      <c r="CO2484" s="125"/>
      <c r="CP2484" s="226"/>
      <c r="CQ2484" s="226"/>
      <c r="CR2484" s="226"/>
      <c r="CS2484" s="126"/>
      <c r="CT2484" s="126"/>
      <c r="CU2484" s="126"/>
      <c r="CV2484" s="126"/>
      <c r="CW2484" s="126"/>
      <c r="CX2484" s="126"/>
      <c r="CY2484" s="126"/>
      <c r="CZ2484" s="126"/>
      <c r="DA2484" s="126"/>
      <c r="DB2484" s="126"/>
      <c r="DC2484" s="126"/>
      <c r="DD2484" s="126"/>
      <c r="DE2484" s="126"/>
      <c r="DF2484" s="126"/>
    </row>
    <row r="2485" spans="1:110" s="70" customFormat="1" ht="15" customHeight="1">
      <c r="A2485" s="228"/>
      <c r="B2485" s="661"/>
      <c r="C2485" s="298"/>
      <c r="D2485" s="237"/>
      <c r="E2485" s="237"/>
      <c r="F2485" s="243"/>
      <c r="G2485" s="72">
        <v>2.7</v>
      </c>
      <c r="H2485" s="84"/>
      <c r="I2485" s="84"/>
      <c r="J2485" s="84"/>
      <c r="K2485" s="84"/>
      <c r="L2485" s="84"/>
      <c r="M2485" s="84"/>
      <c r="N2485" s="84"/>
      <c r="O2485" s="84"/>
      <c r="P2485" s="84"/>
      <c r="Q2485" s="84"/>
      <c r="R2485" s="84"/>
      <c r="S2485" s="84"/>
      <c r="T2485" s="84"/>
      <c r="U2485" s="84"/>
      <c r="V2485" s="84"/>
      <c r="W2485" s="84"/>
      <c r="X2485" s="84"/>
      <c r="Y2485" s="84"/>
      <c r="Z2485" s="84"/>
      <c r="AA2485" s="84"/>
      <c r="AB2485" s="84"/>
      <c r="AC2485" s="80"/>
      <c r="AD2485" s="80"/>
      <c r="AE2485" s="80"/>
      <c r="AF2485" s="80"/>
      <c r="AG2485" s="80"/>
      <c r="AH2485" s="80"/>
      <c r="AI2485" s="80"/>
      <c r="AJ2485" s="80"/>
      <c r="AK2485" s="80"/>
      <c r="AL2485" s="80"/>
      <c r="AM2485" s="240"/>
      <c r="AN2485" s="240"/>
      <c r="AO2485" s="240"/>
      <c r="AP2485" s="240"/>
      <c r="AQ2485" s="240"/>
      <c r="AR2485" s="240"/>
      <c r="AS2485" s="240"/>
      <c r="AT2485" s="256"/>
      <c r="AU2485" s="256"/>
      <c r="AV2485" s="259"/>
      <c r="AW2485" s="259"/>
      <c r="AX2485" s="256"/>
      <c r="AY2485" s="256"/>
      <c r="AZ2485" s="256"/>
      <c r="BA2485" s="256"/>
      <c r="BB2485" s="256"/>
      <c r="BC2485" s="256"/>
      <c r="BD2485" s="256"/>
      <c r="BE2485" s="256"/>
      <c r="BF2485" s="256"/>
      <c r="BG2485" s="256"/>
      <c r="BH2485" s="256"/>
      <c r="BI2485" s="256"/>
      <c r="BJ2485" s="256"/>
      <c r="BK2485" s="256"/>
      <c r="BL2485" s="262"/>
      <c r="BM2485" s="262"/>
      <c r="BN2485" s="262"/>
      <c r="BO2485" s="262"/>
      <c r="BP2485" s="262"/>
      <c r="BQ2485" s="262"/>
      <c r="BR2485" s="270"/>
      <c r="BS2485" s="270"/>
      <c r="BT2485" s="270"/>
      <c r="BU2485" s="270"/>
      <c r="BV2485" s="270"/>
      <c r="BW2485" s="270"/>
      <c r="BX2485" s="256"/>
      <c r="BY2485" s="256"/>
      <c r="BZ2485" s="256"/>
      <c r="CA2485" s="267"/>
      <c r="CB2485" s="267"/>
      <c r="CC2485" s="274"/>
      <c r="CD2485" s="267"/>
      <c r="CE2485" s="267"/>
      <c r="CF2485" s="267"/>
      <c r="CG2485" s="267"/>
      <c r="CH2485" s="267"/>
      <c r="CI2485" s="267"/>
      <c r="CJ2485" s="267"/>
      <c r="CK2485" s="267"/>
      <c r="CL2485" s="265"/>
      <c r="CM2485" s="272"/>
      <c r="CN2485" s="264"/>
      <c r="CO2485" s="125"/>
      <c r="CP2485" s="226"/>
      <c r="CQ2485" s="226"/>
      <c r="CR2485" s="226"/>
      <c r="CS2485" s="126"/>
      <c r="CT2485" s="126"/>
      <c r="CU2485" s="126"/>
      <c r="CV2485" s="126"/>
      <c r="CW2485" s="126"/>
      <c r="CX2485" s="126"/>
      <c r="CY2485" s="126"/>
      <c r="CZ2485" s="126"/>
      <c r="DA2485" s="126"/>
      <c r="DB2485" s="126"/>
      <c r="DC2485" s="126"/>
      <c r="DD2485" s="126"/>
      <c r="DE2485" s="126"/>
      <c r="DF2485" s="126"/>
    </row>
    <row r="2486" spans="1:110" s="70" customFormat="1" ht="15" customHeight="1">
      <c r="A2486" s="228"/>
      <c r="B2486" s="661"/>
      <c r="C2486" s="298"/>
      <c r="D2486" s="237"/>
      <c r="E2486" s="237"/>
      <c r="F2486" s="243"/>
      <c r="G2486" s="72">
        <v>3</v>
      </c>
      <c r="H2486" s="84"/>
      <c r="I2486" s="84"/>
      <c r="J2486" s="84"/>
      <c r="K2486" s="84"/>
      <c r="L2486" s="84"/>
      <c r="M2486" s="84"/>
      <c r="N2486" s="84"/>
      <c r="O2486" s="84"/>
      <c r="P2486" s="84"/>
      <c r="Q2486" s="84"/>
      <c r="R2486" s="84"/>
      <c r="S2486" s="84"/>
      <c r="T2486" s="84"/>
      <c r="U2486" s="84"/>
      <c r="V2486" s="84"/>
      <c r="W2486" s="84"/>
      <c r="X2486" s="84"/>
      <c r="Y2486" s="84"/>
      <c r="Z2486" s="84"/>
      <c r="AA2486" s="84"/>
      <c r="AB2486" s="84"/>
      <c r="AC2486" s="80"/>
      <c r="AD2486" s="80"/>
      <c r="AE2486" s="80"/>
      <c r="AF2486" s="80"/>
      <c r="AG2486" s="80"/>
      <c r="AH2486" s="80"/>
      <c r="AI2486" s="80"/>
      <c r="AJ2486" s="80"/>
      <c r="AK2486" s="80"/>
      <c r="AL2486" s="80"/>
      <c r="AM2486" s="240"/>
      <c r="AN2486" s="240"/>
      <c r="AO2486" s="240"/>
      <c r="AP2486" s="240"/>
      <c r="AQ2486" s="240"/>
      <c r="AR2486" s="240"/>
      <c r="AS2486" s="240"/>
      <c r="AT2486" s="256"/>
      <c r="AU2486" s="256"/>
      <c r="AV2486" s="259"/>
      <c r="AW2486" s="259"/>
      <c r="AX2486" s="256"/>
      <c r="AY2486" s="256"/>
      <c r="AZ2486" s="256"/>
      <c r="BA2486" s="256"/>
      <c r="BB2486" s="256"/>
      <c r="BC2486" s="256"/>
      <c r="BD2486" s="256"/>
      <c r="BE2486" s="256"/>
      <c r="BF2486" s="256"/>
      <c r="BG2486" s="256"/>
      <c r="BH2486" s="256"/>
      <c r="BI2486" s="256"/>
      <c r="BJ2486" s="256"/>
      <c r="BK2486" s="256"/>
      <c r="BL2486" s="262"/>
      <c r="BM2486" s="262"/>
      <c r="BN2486" s="262"/>
      <c r="BO2486" s="262"/>
      <c r="BP2486" s="262"/>
      <c r="BQ2486" s="262"/>
      <c r="BR2486" s="270"/>
      <c r="BS2486" s="270"/>
      <c r="BT2486" s="270"/>
      <c r="BU2486" s="270"/>
      <c r="BV2486" s="270"/>
      <c r="BW2486" s="270"/>
      <c r="BX2486" s="256"/>
      <c r="BY2486" s="256"/>
      <c r="BZ2486" s="256"/>
      <c r="CA2486" s="267"/>
      <c r="CB2486" s="267"/>
      <c r="CC2486" s="274"/>
      <c r="CD2486" s="267"/>
      <c r="CE2486" s="267"/>
      <c r="CF2486" s="267"/>
      <c r="CG2486" s="267"/>
      <c r="CH2486" s="267"/>
      <c r="CI2486" s="267"/>
      <c r="CJ2486" s="267"/>
      <c r="CK2486" s="267"/>
      <c r="CL2486" s="265"/>
      <c r="CM2486" s="272"/>
      <c r="CN2486" s="264"/>
      <c r="CO2486" s="125"/>
      <c r="CP2486" s="226"/>
      <c r="CQ2486" s="226"/>
      <c r="CR2486" s="226"/>
      <c r="CS2486" s="126"/>
      <c r="CT2486" s="126"/>
      <c r="CU2486" s="126"/>
      <c r="CV2486" s="126"/>
      <c r="CW2486" s="126"/>
      <c r="CX2486" s="126"/>
      <c r="CY2486" s="126"/>
      <c r="CZ2486" s="126"/>
      <c r="DA2486" s="126"/>
      <c r="DB2486" s="126"/>
      <c r="DC2486" s="126"/>
      <c r="DD2486" s="126"/>
      <c r="DE2486" s="126"/>
      <c r="DF2486" s="126"/>
    </row>
    <row r="2487" spans="1:110" s="70" customFormat="1" ht="15" customHeight="1">
      <c r="A2487" s="228"/>
      <c r="B2487" s="661"/>
      <c r="C2487" s="298"/>
      <c r="D2487" s="237"/>
      <c r="E2487" s="237"/>
      <c r="F2487" s="244"/>
      <c r="G2487" s="73">
        <v>3.9</v>
      </c>
      <c r="H2487" s="85"/>
      <c r="I2487" s="85"/>
      <c r="J2487" s="85"/>
      <c r="K2487" s="85"/>
      <c r="L2487" s="85"/>
      <c r="M2487" s="85"/>
      <c r="N2487" s="85"/>
      <c r="O2487" s="85"/>
      <c r="P2487" s="85"/>
      <c r="Q2487" s="85"/>
      <c r="R2487" s="85"/>
      <c r="S2487" s="85"/>
      <c r="T2487" s="85"/>
      <c r="U2487" s="85"/>
      <c r="V2487" s="85"/>
      <c r="W2487" s="85"/>
      <c r="X2487" s="85"/>
      <c r="Y2487" s="85"/>
      <c r="Z2487" s="85"/>
      <c r="AA2487" s="85"/>
      <c r="AB2487" s="85"/>
      <c r="AC2487" s="81"/>
      <c r="AD2487" s="81"/>
      <c r="AE2487" s="81"/>
      <c r="AF2487" s="81"/>
      <c r="AG2487" s="81"/>
      <c r="AH2487" s="81"/>
      <c r="AI2487" s="81"/>
      <c r="AJ2487" s="81"/>
      <c r="AK2487" s="81"/>
      <c r="AL2487" s="81"/>
      <c r="AM2487" s="240"/>
      <c r="AN2487" s="240"/>
      <c r="AO2487" s="240"/>
      <c r="AP2487" s="240"/>
      <c r="AQ2487" s="240"/>
      <c r="AR2487" s="240"/>
      <c r="AS2487" s="240"/>
      <c r="AT2487" s="256"/>
      <c r="AU2487" s="256"/>
      <c r="AV2487" s="259"/>
      <c r="AW2487" s="259"/>
      <c r="AX2487" s="256"/>
      <c r="AY2487" s="256"/>
      <c r="AZ2487" s="256"/>
      <c r="BA2487" s="256"/>
      <c r="BB2487" s="256"/>
      <c r="BC2487" s="256"/>
      <c r="BD2487" s="256"/>
      <c r="BE2487" s="256"/>
      <c r="BF2487" s="256"/>
      <c r="BG2487" s="256"/>
      <c r="BH2487" s="256"/>
      <c r="BI2487" s="256"/>
      <c r="BJ2487" s="256"/>
      <c r="BK2487" s="256"/>
      <c r="BL2487" s="262"/>
      <c r="BM2487" s="262"/>
      <c r="BN2487" s="262"/>
      <c r="BO2487" s="262"/>
      <c r="BP2487" s="262"/>
      <c r="BQ2487" s="262"/>
      <c r="BR2487" s="270"/>
      <c r="BS2487" s="270"/>
      <c r="BT2487" s="270"/>
      <c r="BU2487" s="270"/>
      <c r="BV2487" s="270"/>
      <c r="BW2487" s="270"/>
      <c r="BX2487" s="256"/>
      <c r="BY2487" s="256"/>
      <c r="BZ2487" s="256"/>
      <c r="CA2487" s="267"/>
      <c r="CB2487" s="267"/>
      <c r="CC2487" s="274"/>
      <c r="CD2487" s="267"/>
      <c r="CE2487" s="267"/>
      <c r="CF2487" s="267"/>
      <c r="CG2487" s="267"/>
      <c r="CH2487" s="267"/>
      <c r="CI2487" s="267"/>
      <c r="CJ2487" s="267"/>
      <c r="CK2487" s="267"/>
      <c r="CL2487" s="265"/>
      <c r="CM2487" s="272"/>
      <c r="CN2487" s="264"/>
      <c r="CO2487" s="125"/>
      <c r="CP2487" s="226"/>
      <c r="CQ2487" s="226"/>
      <c r="CR2487" s="226"/>
      <c r="CS2487" s="126"/>
      <c r="CT2487" s="126"/>
      <c r="CU2487" s="126"/>
      <c r="CV2487" s="126"/>
      <c r="CW2487" s="126"/>
      <c r="CX2487" s="126"/>
      <c r="CY2487" s="126"/>
      <c r="CZ2487" s="126"/>
      <c r="DA2487" s="126"/>
      <c r="DB2487" s="126"/>
      <c r="DC2487" s="126"/>
      <c r="DD2487" s="126"/>
      <c r="DE2487" s="126"/>
      <c r="DF2487" s="126"/>
    </row>
    <row r="2488" spans="1:110" s="70" customFormat="1" ht="15" customHeight="1">
      <c r="A2488" s="229"/>
      <c r="B2488" s="663"/>
      <c r="C2488" s="299"/>
      <c r="D2488" s="238"/>
      <c r="E2488" s="238"/>
      <c r="F2488" s="245" t="s">
        <v>83</v>
      </c>
      <c r="G2488" s="246"/>
      <c r="H2488" s="82"/>
      <c r="I2488" s="82"/>
      <c r="J2488" s="82"/>
      <c r="K2488" s="82"/>
      <c r="L2488" s="82"/>
      <c r="M2488" s="82"/>
      <c r="N2488" s="82"/>
      <c r="O2488" s="82"/>
      <c r="P2488" s="82"/>
      <c r="Q2488" s="82"/>
      <c r="R2488" s="82"/>
      <c r="S2488" s="82"/>
      <c r="T2488" s="82"/>
      <c r="U2488" s="82"/>
      <c r="V2488" s="82"/>
      <c r="W2488" s="82"/>
      <c r="X2488" s="82"/>
      <c r="Y2488" s="82"/>
      <c r="Z2488" s="82"/>
      <c r="AA2488" s="82"/>
      <c r="AB2488" s="82"/>
      <c r="AC2488" s="35"/>
      <c r="AD2488" s="35"/>
      <c r="AE2488" s="35"/>
      <c r="AF2488" s="35"/>
      <c r="AG2488" s="35"/>
      <c r="AH2488" s="35"/>
      <c r="AI2488" s="35"/>
      <c r="AJ2488" s="35"/>
      <c r="AK2488" s="35"/>
      <c r="AL2488" s="35"/>
      <c r="AM2488" s="241"/>
      <c r="AN2488" s="241"/>
      <c r="AO2488" s="241"/>
      <c r="AP2488" s="241"/>
      <c r="AQ2488" s="241"/>
      <c r="AR2488" s="241"/>
      <c r="AS2488" s="241"/>
      <c r="AT2488" s="257"/>
      <c r="AU2488" s="257"/>
      <c r="AV2488" s="260"/>
      <c r="AW2488" s="260"/>
      <c r="AX2488" s="257"/>
      <c r="AY2488" s="257"/>
      <c r="AZ2488" s="257"/>
      <c r="BA2488" s="257"/>
      <c r="BB2488" s="257"/>
      <c r="BC2488" s="257"/>
      <c r="BD2488" s="257"/>
      <c r="BE2488" s="257"/>
      <c r="BF2488" s="257"/>
      <c r="BG2488" s="257"/>
      <c r="BH2488" s="257"/>
      <c r="BI2488" s="257"/>
      <c r="BJ2488" s="257"/>
      <c r="BK2488" s="257"/>
      <c r="BL2488" s="263"/>
      <c r="BM2488" s="263"/>
      <c r="BN2488" s="263"/>
      <c r="BO2488" s="263"/>
      <c r="BP2488" s="263"/>
      <c r="BQ2488" s="263"/>
      <c r="BR2488" s="271"/>
      <c r="BS2488" s="271"/>
      <c r="BT2488" s="271"/>
      <c r="BU2488" s="271"/>
      <c r="BV2488" s="271"/>
      <c r="BW2488" s="271"/>
      <c r="BX2488" s="257"/>
      <c r="BY2488" s="257"/>
      <c r="BZ2488" s="257"/>
      <c r="CA2488" s="268"/>
      <c r="CB2488" s="268"/>
      <c r="CC2488" s="275"/>
      <c r="CD2488" s="268"/>
      <c r="CE2488" s="268"/>
      <c r="CF2488" s="268"/>
      <c r="CG2488" s="268"/>
      <c r="CH2488" s="268"/>
      <c r="CI2488" s="268"/>
      <c r="CJ2488" s="268"/>
      <c r="CK2488" s="268"/>
      <c r="CL2488" s="265"/>
      <c r="CM2488" s="272"/>
      <c r="CN2488" s="264"/>
      <c r="CO2488" s="125"/>
      <c r="CP2488" s="226"/>
      <c r="CQ2488" s="226"/>
      <c r="CR2488" s="226"/>
      <c r="CS2488" s="126"/>
      <c r="CT2488" s="126"/>
      <c r="CU2488" s="126"/>
      <c r="CV2488" s="126"/>
      <c r="CW2488" s="126"/>
      <c r="CX2488" s="126"/>
      <c r="CY2488" s="126"/>
      <c r="CZ2488" s="126"/>
      <c r="DA2488" s="126"/>
      <c r="DB2488" s="126"/>
      <c r="DC2488" s="126"/>
      <c r="DD2488" s="126"/>
      <c r="DE2488" s="126"/>
      <c r="DF2488" s="126"/>
    </row>
    <row r="2489" spans="1:110" s="70" customFormat="1" ht="15" customHeight="1">
      <c r="A2489" s="227">
        <f t="shared" si="834"/>
        <v>308</v>
      </c>
      <c r="B2489" s="669" t="s">
        <v>936</v>
      </c>
      <c r="C2489" s="671" t="s">
        <v>1011</v>
      </c>
      <c r="D2489" s="236" t="s">
        <v>1232</v>
      </c>
      <c r="E2489" s="236" t="s">
        <v>573</v>
      </c>
      <c r="F2489" s="253" t="s">
        <v>80</v>
      </c>
      <c r="G2489" s="254"/>
      <c r="H2489" s="82" t="s">
        <v>69</v>
      </c>
      <c r="I2489" s="82"/>
      <c r="J2489" s="82" t="s">
        <v>60</v>
      </c>
      <c r="K2489" s="82" t="s">
        <v>60</v>
      </c>
      <c r="L2489" s="82" t="s">
        <v>60</v>
      </c>
      <c r="M2489" s="82" t="s">
        <v>60</v>
      </c>
      <c r="N2489" s="82" t="s">
        <v>60</v>
      </c>
      <c r="O2489" s="82"/>
      <c r="P2489" s="82" t="s">
        <v>60</v>
      </c>
      <c r="Q2489" s="82" t="s">
        <v>60</v>
      </c>
      <c r="R2489" s="82" t="s">
        <v>60</v>
      </c>
      <c r="S2489" s="82" t="s">
        <v>60</v>
      </c>
      <c r="T2489" s="82" t="s">
        <v>60</v>
      </c>
      <c r="U2489" s="82" t="s">
        <v>60</v>
      </c>
      <c r="V2489" s="82"/>
      <c r="W2489" s="82" t="s">
        <v>61</v>
      </c>
      <c r="X2489" s="82" t="s">
        <v>61</v>
      </c>
      <c r="Y2489" s="82" t="s">
        <v>61</v>
      </c>
      <c r="Z2489" s="82" t="s">
        <v>61</v>
      </c>
      <c r="AA2489" s="82" t="s">
        <v>61</v>
      </c>
      <c r="AB2489" s="82" t="s">
        <v>61</v>
      </c>
      <c r="AC2489" s="82"/>
      <c r="AD2489" s="82" t="s">
        <v>61</v>
      </c>
      <c r="AE2489" s="82" t="s">
        <v>61</v>
      </c>
      <c r="AF2489" s="82" t="s">
        <v>61</v>
      </c>
      <c r="AG2489" s="82" t="s">
        <v>61</v>
      </c>
      <c r="AH2489" s="82" t="s">
        <v>61</v>
      </c>
      <c r="AI2489" s="82" t="s">
        <v>1471</v>
      </c>
      <c r="AJ2489" s="82"/>
      <c r="AK2489" s="82" t="s">
        <v>60</v>
      </c>
      <c r="AL2489" s="82" t="s">
        <v>60</v>
      </c>
      <c r="AM2489" s="239">
        <f>COUNTIF(H2489:AL2489,"PH")+COUNTIF(H2489:AL2489,"PH/L")+COUNTIF(H2489:AL2489,"PM")</f>
        <v>0</v>
      </c>
      <c r="AN2489" s="239">
        <f>COUNTIF(H2489:AL2489,"PD")+COUNTIF(H2489:AL2489,"PDD")+COUNTIF(H2489:AL2489,"P/DS")/2+COUNTIF(H2489:AL2489,"PMD")</f>
        <v>0</v>
      </c>
      <c r="AO2489" s="239">
        <f>COUNTIF(H2489:AL2489,"PN")+COUNTIF(H2489:AL2489,"P/NS")/2+COUNTIF(H2489:AL2489,"PH")+COUNTIF(H2489:AL2489,"PH/F")/2+COUNTIF(H2489:AL2489,"PH/L")/2+COUNTIF(H2489:AL2489,"PM")</f>
        <v>0</v>
      </c>
      <c r="AP2489" s="239">
        <f>COUNTIF(H2489:AL2489,"BH")+COUNTIF(H2489:AL2489,"AL/BL")+COUNTIF(H2489:AL2489,"UL/BL")+COUNTIF(H2489:AL2489,"BM")</f>
        <v>0</v>
      </c>
      <c r="AQ2489" s="239">
        <f>COUNTIF(H2489:AL2489,"DS")+COUNTIF(H2489:AL2489,"AL/DS")/2+COUNTIF(H2489:AL2489,"UL/DS")/2+COUNTIF(H2489:AL2489,"CT")+COUNTIF(H2489:AL2489,"MD")</f>
        <v>13.5</v>
      </c>
      <c r="AR2489" s="239">
        <f>COUNTIF(H2489:AL2489,"NS")+COUNTIF(H2489:AL2489,"AL/NS")/2+COUNTIF(H2489:AL2489,"UL/NS")/2+COUNTIF(H2489:AL2489,"BH")+COUNTIF(H2489:AL2489,"AL/BF")/2+COUNTIF(H2489:AL2489,"AL/BL")/2+COUNTIF(H2489:AL2489,"UL/BL")/2+COUNTIF(H2489:AL2489,"UL/BF")/2+COUNTIF(H2489:AL2489,"BM")</f>
        <v>11</v>
      </c>
      <c r="AS2489" s="239">
        <f>COUNTIF(H2489:AL2489,"AL")+COUNTIF(H2489:AL2489,"AL/DS")/2+COUNTIF(H2489:AL2489,"AL/NS")/2+COUNTIF(H2489:AL2489,"NH")+COUNTIF(H2489:AL2489,"SL")+COUNTIF(H2489:AL2489,"NHD")+COUNTIF(H2489:AL2489,"B")+COUNTIF(H2489:AL2489,"HL")+COUNTIF(H2489:AL2489,"AL/BF")/2+COUNTIF(H2489:AL2489,"AL/BL")/2</f>
        <v>1</v>
      </c>
      <c r="AT2489" s="255">
        <f>COUNTIF(H2489:AL2489,"PD")+COUNTIF(H2489:AL2489,"PN")+COUNTIF(H2489:AL2489,"P/DS")/2+COUNTIF(H2489:AL2489,"P/NS")/2+COUNTIF(H2489:AL2489,"DS")+COUNTIF(H2489:AL2489,"NS")+COUNTIF(H2489:AL2489,"AL")+COUNTIF(H2489:AL2489,"AL/DS")+COUNTIF(H2489:AL2489,"AL/NS")+COUNTIF(H2489:AL2489,"NH")+COUNTIF(H2489:AL2489,"SL")+COUNTIF(H2489:AL2489,"UL/DS")/2+COUNTIF(H2489:AL2489,"UL/NS")/2+COUNTIF(H2489:AL2489,"CT")+COUNTIF(H2489:AL2489,"NHD")+COUNTIF(H2489:AL2489,"PDD")+COUNTIF(H2489:AL2489,"B")+COUNTIF(H2489:AL2489,"HL")+COUNTIF(H2489:AL2489,"PH")+COUNTIF(H2489:AL2489,"BH")+COUNTIF(H2489:AL2489,"AL/BF")+COUNTIF(H2489:AL2489,"AL/BL")+COUNTIF(H2489:AL2489,"UL/BF")/2+COUNTIF(H2489:AL2489,"UL/BL")/2+COUNTIF(H2489:AL2489,"PH/F")/2+COUNTIF(H2489:AL2489,"PH/L")/2+COUNTIF(H2489:AL2489,"MD")+COUNTIF(H2489:AL2489,"PMD")+COUNTIF(H2489:AL2489,"PM")+COUNTIF(H2489:AL2489,"BM")</f>
        <v>25.5</v>
      </c>
      <c r="AU2489" s="255">
        <f>COUNTIF(H2489:AL2489,"P/DS")/2+COUNTIF(H2489:AL2489,"P/NS")/2+COUNTIF(H2489:AL2489,"IL")+COUNTIF(H2489:AL2489,"NL")+COUNTIF(H2489:AL2489,"UL")+COUNTIF(H2489:AL2489,"UL/DS")/2+COUNTIF(H2489:AL2489,"UL/NS")/2+COUNTIF(H2489:AL2489,"KT")+COUNTIF(H2489:AL2489,"UL/BF")/2+COUNTIF(H2489:AL2489,"UL/BL")/2+COUNTIF(H2489:AL2489,"PH/F")/2+COUNTIF(H2489:AL2489,"PH/L")/2+COUNTIF(H2489:AL2489,"NB")</f>
        <v>0.5</v>
      </c>
      <c r="AV2489" s="258">
        <f>COUNTIF(H2489:AL2489,"PN")+COUNTIF(H2489:AL2489,"TVD")+COUNTIF(H2489:AL2489,"PH")+COUNTIF(H2489:AL2489,"PM")+COUNTIF(H2489:AL2489,"PDD")-COUNTIFS(H2489:AL2489,"PN",H2496:AL2496,"&gt;=3")-COUNTIFS(H2489:AL2489,"PM",H2496:AL2496,"&gt;=3")</f>
        <v>0</v>
      </c>
      <c r="AW2489" s="258">
        <f>COUNTIF(H2489:AL2489,"NS")+COUNTIF(H2489:AL2489,"D")+COUNTIF(H2489:AL2489,"BH")+COUNTIF(H2489:AL2489,"NHD")+COUNTIF(H2489:AL2489,"BM")-COUNTIFS(H2489:AL2489,"NS",H2496:AL2496,"&gt;=3")-COUNTIFS(H2489:AL2489,"BH",H2496:AL2496,"&gt;=3")-COUNTIFS(H2489:AL2489,"BM",H2496:AL2496,"&gt;=3")</f>
        <v>11</v>
      </c>
      <c r="AX2489" s="255">
        <f>COUNTIF(H2489:AL2489,"AL")+COUNTIF(H2489:AL2489,"AL/DS")/2+COUNTIF(H2489:AL2489,"AL/NS")/2+COUNTIF(H2489:AL2489,"AL/BF")+COUNTIF(H2489:AL2489,"AL/BL")/2</f>
        <v>0</v>
      </c>
      <c r="AY2489" s="255">
        <f>COUNTIF(H2489:AL2489,"SL")</f>
        <v>0</v>
      </c>
      <c r="AZ2489" s="255">
        <f>COUNTIF(H2489:AL2489,"NH")</f>
        <v>1</v>
      </c>
      <c r="BA2489" s="255">
        <f>COUNTIF(H2489:AL2489,"HL")</f>
        <v>0</v>
      </c>
      <c r="BB2489" s="255">
        <f>COUNTIF(G2489:AL2489,"P/DS")/2+COUNTIF(G2489:AL2489,"P/NS")/2+COUNTIF(G2489:AL2489,"UL")+COUNTIF(G2489:AL2489,"UL/DS")/2+COUNTIF(G2489:AL2489,"UL/NS")/2+COUNTIF(G2489:AL2489,"UL/BL")/2+COUNTIF(G2489:AL2489,"UL/BF")/2+COUNTIF(G2489:AL2489,"PH/F")/2+COUNTIF(G2489:AL2489,"PH/L")/2</f>
        <v>0.5</v>
      </c>
      <c r="BC2489" s="255">
        <f>COUNTIF(H2489:AL2489,"NB")</f>
        <v>0</v>
      </c>
      <c r="BD2489" s="255">
        <f>COUNTIF(H2489:AL2489,"NL")</f>
        <v>0</v>
      </c>
      <c r="BE2489" s="255">
        <f>COUNTIF(H2489:AL2489,"IL")</f>
        <v>0</v>
      </c>
      <c r="BF2489" s="255">
        <f>COUNTIF(H2489:AL2489,"KT")</f>
        <v>0</v>
      </c>
      <c r="BG2489" s="255">
        <f>COUNTIF(H2489:AL2489,"L70")</f>
        <v>0</v>
      </c>
      <c r="BH2489" s="255">
        <f>COUNTIF(H2489:AL2489,"MD")</f>
        <v>0</v>
      </c>
      <c r="BI2489" s="255">
        <f>COUNTIF(H2489:AL2489,"PMD")</f>
        <v>0</v>
      </c>
      <c r="BJ2489" s="255">
        <f>COUNTIF(H2489:AL2489,"PM")</f>
        <v>0</v>
      </c>
      <c r="BK2489" s="255">
        <f>COUNTIF(H2489:AL2489,"BM")</f>
        <v>0</v>
      </c>
      <c r="BL2489" s="261">
        <f>SUMIF(H2489:AL2489,"PD",H2490:AL2490)+SUMIF(H2489:AL2489,"PN",H2490:AL2490)+SUMIF(H2489:AL2489,"P/DS",H2490:AL2490)+SUMIF(H2489:AL2489,"PN/F",H2490:AL2490)+SUMIF(H2489:AL2489,"PN/L",H2490:AL2490)+SUMIF(H2489:AL2489,"TV",H2490:AL2490)+SUMIF(H2489:AL2489,"TVD",H2490:AL2490)+SUMIF(H2489:AL2489,"PDD",H2490:AL2490)</f>
        <v>0</v>
      </c>
      <c r="BM2489" s="261">
        <f>SUMIF(H2489:AL2489,"PD",H2491:AL2491)+SUMIF(H2489:AL2489,"PN",H2491:AL2491)+SUMIF(H2489:AL2489,"P/DS",H2491:AL2491)+SUMIF(H2489:AL2489,"PN/F",H2491:AL2491)+SUMIF(H2489:AL2489,"PN/L",H2491:AL2491)+SUMIF(H2489:AL2489,"TV",H2491:AL2491)+SUMIF(H2489:AL2489,"TVD",H2491:AL2491)+SUMIF(H2489:AL2489,"PDD",H2491:AL2491)+SUMIF(H2489:AL2489,"PMD",H2491:AL2491)</f>
        <v>0</v>
      </c>
      <c r="BN2489" s="261">
        <f>SUMIF(H2489:AL2489,"PD",H2492:AL2492)+SUMIF(H2489:AL2489,"PN",H2492:AL2492)+SUMIF(H2489:AL2489,"P/DS",H2492:AL2492)+SUMIF(H2489:AL2489,"PN/F",H2492:AL2492)+SUMIF(H2489:AL2489,"PN/L",H2492:AL2492)+SUMIF(H2489:AL2489,"TV",H2492:AL2492)+SUMIF(H2489:AL2489,"TVD",H2492:AL2492)</f>
        <v>0</v>
      </c>
      <c r="BO2489" s="261">
        <f>SUMIF(H2489:AL2489,"PD",H2493:AL2493)+SUMIF(H2489:AL2489,"PN",H2493:AL2493)+SUMIF(H2489:AL2489,"P/DS",H2493:AL2493)+SUMIF(H2489:AL2489,"PN/F",H2493:AL2493)+SUMIF(H2489:AL2489,"PN/L",H2493:AL2493)+SUMIF(H2489:AL2489,"TV",H2493:AL2493)+SUMIF(H2489:AL2489,"TVD",H2493:AL2493)</f>
        <v>0</v>
      </c>
      <c r="BP2489" s="261">
        <f>SUMIF(H2489:AL2489,"PD",H2494:AL2494)+SUMIF(H2489:AL2489,"PN",H2494:AL2494)+SUMIF(H2489:AL2489,"P/DS",H2494:AL2494)+SUMIF(H2489:AL2489,"PN/F",H2494:AL2494)+SUMIF(H2489:AL2489,"PN/L",H2494:AL2494)+SUMIF(H2489:AL2489,"TV",H2494:AL2494)+SUMIF(H2489:AL2489,"TVD",H2494:AL2494)+SUMIF(H2489:AL2489,"PDD",H2494:AL2494)+SUMIF(H2489:AL2489,"PH",H2494:AL2494)+SUMIF(H2489:AL2489,"PM",H2494:AL2494)</f>
        <v>0</v>
      </c>
      <c r="BQ2489" s="261">
        <f>SUMIF(H2489:AL2489,"PD",H2495:AL2495)+SUMIF(H2489:AL2489,"PN",H2495:AL2495)+SUMIF(H2489:AL2489,"P/DS",H2495:AL2495)+SUMIF(H2489:AL2489,"PN/F",H2495:AL2495)+SUMIF(H2489:AL2489,"PN/L",H2495:AL2495)+SUMIF(H2489:AL2489,"TV",H2495:AL2495)+SUMIF(H2489:AL2489,"TVD",H2495:AL2495)+SUMIF(H2489:AL2489,"PDD",H2495:AL2495)+SUMIF(H2489:AL2489,"PH",H2495:AL2495)+SUMIF(H2489:AL2489,"PM",H2495:AL2495)</f>
        <v>0</v>
      </c>
      <c r="BR2489" s="269">
        <f>SUM(H2490:AL2490)-BL2489</f>
        <v>9.5</v>
      </c>
      <c r="BS2489" s="269">
        <f>SUM(H2491:AL2491)-BM2489</f>
        <v>0</v>
      </c>
      <c r="BT2489" s="269">
        <f>SUM(H2492:AL2492)-BN2489</f>
        <v>0</v>
      </c>
      <c r="BU2489" s="269">
        <f>SUM(H2493:AL2493)-BO2489</f>
        <v>0</v>
      </c>
      <c r="BV2489" s="269">
        <f>SUM(H2494:AL2494)-BP2489</f>
        <v>0</v>
      </c>
      <c r="BW2489" s="269">
        <f>SUM(H2495:AL2495)-BQ2489</f>
        <v>0</v>
      </c>
      <c r="BX2489" s="255">
        <f>SUMIF(H2489:AL2489,"PD",H2496:AL2496)+SUMIF(H2489:AL2489,"PN",H2496:AL2496)+SUMIF(H2489:AL2489,"P/DS",H2496:AL2496)+SUMIF(H2489:AL2489,"PN/F",H2496:AL2496)+SUMIF(H2489:AL2489,"PN/L",H2496:AL2496)</f>
        <v>0</v>
      </c>
      <c r="BY2489" s="255">
        <f>SUM(H2496:AL2496)-BX2489</f>
        <v>0</v>
      </c>
      <c r="BZ2489" s="255">
        <f t="shared" ref="BZ2489" si="837">+SUM(BL2489:BW2496)</f>
        <v>9.5</v>
      </c>
      <c r="CA2489" s="266">
        <f>(COUNTIFS(H2489:AL2489,"PD",H2490:AL2490,"&gt;=2"))*0.5-IF(CN2489="VP",COUNTIFS($H$16:$AL$16,"SAT",H2489:AL2489,"PD",H2490:AL2490,"&gt;=2"))*0.5</f>
        <v>0</v>
      </c>
      <c r="CB2489" s="266">
        <f>(COUNTIFS(H2489:AL2489,"PN",H2491:AL2491,"&gt;=0.5",H2490:AL2490,"&gt;=1.5"))*0.5+COUNTIFS(H2489:AL2489,"PDD",H2491:AL2491,"&gt;=0.5",H2490:AL2490,"&gt;=1.5")*0.5</f>
        <v>0</v>
      </c>
      <c r="CC2489" s="273">
        <f>(COUNTIFS(H2489:AL2489,"TV",H2491:AL2491,"&gt;=10"))*0.5+(COUNTIFS(H2489:AL2489,"PMD",H2491:AL2491,"&gt;=2"))*0.5</f>
        <v>0</v>
      </c>
      <c r="CD2489" s="266">
        <f>(COUNTIFS(H2489:AL2489,"TVD",H2493:AL2493,"&gt;=6.5",H2491:AL2491,"&gt;=3.5"))*0.5</f>
        <v>0</v>
      </c>
      <c r="CE2489" s="266">
        <f>(COUNTIFS(H2489:AL2489,"PD",H2494:AL2494,"&gt;=10"))*0.5</f>
        <v>0</v>
      </c>
      <c r="CF2489" s="266">
        <f>(COUNTIFS(H2489:AL2489,"PDD",H2494:AL2494,"&gt;=3.5",H2495:AL2495,"&gt;=6.5")+COUNTIFS(H2489:AL2489,"PH",H2495:AL2495,"&gt;=0.5",H2494:AL2494,"&gt;=1.5")+COUNTIFS(H2489:AL2489,"PM",H2495:AL2495,"&gt;=0.5",H2494:AL2494,"&gt;=1.5"))*0.5</f>
        <v>0</v>
      </c>
      <c r="CG2489" s="266">
        <f>(COUNTIFS(H2489:AL2489,"DS",H2490:AL2490,"&gt;=2")+COUNTIFS(H2489:AL2489,"AL/DS",H2490:AL2490,"&gt;=2"))*0.5-IF(CN2489="VP",COUNTIFS($H$16:$AL$16,"SAT",H2489:AL2489,"DS",H2490:AL2490,"&gt;=2"))*0.5</f>
        <v>2</v>
      </c>
      <c r="CH2489" s="266">
        <f>(COUNTIFS(H2489:AL2489,"NS",H2491:AL2491,"&gt;=0.5",H2490:AL2490,"&gt;=1.5")+COUNTIFS(H2489:AL2489,"AL/NS",H2491:AL2491,"&gt;=0.5",H2490:AL2490,"&gt;=1.5")+COUNTIFS(H2489:AL2489,"NHD",H2491:AL2491,"&gt;=4.5",H2494:AL2494,"&gt;=2",H2490:AL2490,"&gt;=1.5"))*0.5</f>
        <v>0</v>
      </c>
      <c r="CI2489" s="266">
        <f>(COUNTIF(H2491:AL2491,"&gt;=10")+COUNTIFS(H2489:AL2489,"MD",H2491:AL2491,"&gt;=2")-COUNTIFS(H2489:AL2489,"TV",H2491:AL2491,"&gt;=10"))*0.5</f>
        <v>0</v>
      </c>
      <c r="CJ2489" s="266">
        <f>(COUNTIFS(H2489:AL2489,"D",H2493:AL2493,"&gt;=6.5",H2491:AL2491,"&gt;=3.5"))*0.5</f>
        <v>0</v>
      </c>
      <c r="CK2489" s="266">
        <f>(COUNTIF(H2494:AL2494,"&gt;=10")-COUNTIFS(H2489:AL2489,"PD",H2494:AL2494,"&gt;=10"))*0.5</f>
        <v>0</v>
      </c>
      <c r="CL2489" s="265">
        <f>(COUNTIFS(H2489:AL2489,"NHD",H2494:AL2494,"&gt;=3.5",H2495:AL2495,"&gt;=6.5")+COUNTIFS(H2489:AL2489,"BH",H2494:AL2494,"&gt;=1.5",H2495:AL2495,"&gt;=0.5")+COUNTIFS(H2489:AL2489,"BM",H2494:AL2494,"&gt;=1.5",H2495:AL2495,"&gt;=0.5")+COUNTIFS(H2489:AL2489,"D",H2494:AL2494,"&gt;=1.5",H2495:AL2495,"&gt;=0.5"))*0.5</f>
        <v>0</v>
      </c>
      <c r="CM2489" s="272"/>
      <c r="CN2489" s="264" t="s">
        <v>723</v>
      </c>
      <c r="CO2489" s="125">
        <f t="shared" ref="CO2489" si="838">+AM2489+AN2489+AO2489+AP2489+AQ2489+AR2489+AS2489+AU2489+BG2489</f>
        <v>26</v>
      </c>
      <c r="CP2489" s="225">
        <f>+SUM(I2490:I2495)-I2496</f>
        <v>0</v>
      </c>
      <c r="CQ2489" s="225">
        <f>+SUM(J2490:J2495)-J2496</f>
        <v>0</v>
      </c>
      <c r="CR2489" s="225">
        <f>+SUM(K2490:K2495)-K2496</f>
        <v>2.5</v>
      </c>
      <c r="CS2489" s="126"/>
      <c r="CT2489" s="126"/>
      <c r="CU2489" s="126"/>
      <c r="CV2489" s="126"/>
      <c r="CW2489" s="126"/>
      <c r="CX2489" s="126"/>
      <c r="CY2489" s="126"/>
      <c r="CZ2489" s="126"/>
      <c r="DA2489" s="126"/>
      <c r="DB2489" s="126"/>
      <c r="DC2489" s="126"/>
      <c r="DD2489" s="126"/>
      <c r="DE2489" s="126"/>
      <c r="DF2489" s="126" t="e">
        <f>+SUM(#REF!)</f>
        <v>#REF!</v>
      </c>
    </row>
    <row r="2490" spans="1:110" s="70" customFormat="1" ht="15" customHeight="1">
      <c r="A2490" s="228"/>
      <c r="B2490" s="460"/>
      <c r="C2490" s="672"/>
      <c r="D2490" s="237"/>
      <c r="E2490" s="237"/>
      <c r="F2490" s="242" t="s">
        <v>82</v>
      </c>
      <c r="G2490" s="71">
        <v>1.5</v>
      </c>
      <c r="H2490" s="83"/>
      <c r="I2490" s="83"/>
      <c r="J2490" s="83"/>
      <c r="K2490" s="83">
        <v>2.5</v>
      </c>
      <c r="L2490" s="83"/>
      <c r="M2490" s="83">
        <v>2</v>
      </c>
      <c r="N2490" s="83">
        <v>2.5</v>
      </c>
      <c r="O2490" s="83"/>
      <c r="P2490" s="83"/>
      <c r="Q2490" s="83"/>
      <c r="R2490" s="83">
        <v>2.5</v>
      </c>
      <c r="S2490" s="83"/>
      <c r="T2490" s="83"/>
      <c r="U2490" s="83"/>
      <c r="V2490" s="83"/>
      <c r="W2490" s="83"/>
      <c r="X2490" s="83"/>
      <c r="Y2490" s="83"/>
      <c r="Z2490" s="83"/>
      <c r="AA2490" s="83"/>
      <c r="AB2490" s="83"/>
      <c r="AC2490" s="79"/>
      <c r="AD2490" s="79"/>
      <c r="AE2490" s="79"/>
      <c r="AF2490" s="79"/>
      <c r="AG2490" s="79"/>
      <c r="AH2490" s="79"/>
      <c r="AI2490" s="79"/>
      <c r="AJ2490" s="79"/>
      <c r="AK2490" s="79"/>
      <c r="AL2490" s="79"/>
      <c r="AM2490" s="240"/>
      <c r="AN2490" s="240"/>
      <c r="AO2490" s="240"/>
      <c r="AP2490" s="240"/>
      <c r="AQ2490" s="240"/>
      <c r="AR2490" s="240"/>
      <c r="AS2490" s="240"/>
      <c r="AT2490" s="256"/>
      <c r="AU2490" s="256"/>
      <c r="AV2490" s="259"/>
      <c r="AW2490" s="259"/>
      <c r="AX2490" s="256"/>
      <c r="AY2490" s="256"/>
      <c r="AZ2490" s="256"/>
      <c r="BA2490" s="256"/>
      <c r="BB2490" s="256"/>
      <c r="BC2490" s="256"/>
      <c r="BD2490" s="256"/>
      <c r="BE2490" s="256"/>
      <c r="BF2490" s="256"/>
      <c r="BG2490" s="256"/>
      <c r="BH2490" s="256"/>
      <c r="BI2490" s="256"/>
      <c r="BJ2490" s="256"/>
      <c r="BK2490" s="256"/>
      <c r="BL2490" s="262"/>
      <c r="BM2490" s="262"/>
      <c r="BN2490" s="262"/>
      <c r="BO2490" s="262"/>
      <c r="BP2490" s="262"/>
      <c r="BQ2490" s="262"/>
      <c r="BR2490" s="270"/>
      <c r="BS2490" s="270"/>
      <c r="BT2490" s="270"/>
      <c r="BU2490" s="270"/>
      <c r="BV2490" s="270"/>
      <c r="BW2490" s="270"/>
      <c r="BX2490" s="256"/>
      <c r="BY2490" s="256"/>
      <c r="BZ2490" s="256"/>
      <c r="CA2490" s="267"/>
      <c r="CB2490" s="267"/>
      <c r="CC2490" s="274"/>
      <c r="CD2490" s="267"/>
      <c r="CE2490" s="267"/>
      <c r="CF2490" s="267"/>
      <c r="CG2490" s="267"/>
      <c r="CH2490" s="267"/>
      <c r="CI2490" s="267"/>
      <c r="CJ2490" s="267"/>
      <c r="CK2490" s="267"/>
      <c r="CL2490" s="265"/>
      <c r="CM2490" s="272"/>
      <c r="CN2490" s="264"/>
      <c r="CO2490" s="125"/>
      <c r="CP2490" s="226"/>
      <c r="CQ2490" s="226"/>
      <c r="CR2490" s="226"/>
      <c r="CS2490" s="126"/>
      <c r="CT2490" s="126"/>
      <c r="CU2490" s="126"/>
      <c r="CV2490" s="126"/>
      <c r="CW2490" s="126"/>
      <c r="CX2490" s="126"/>
      <c r="CY2490" s="126"/>
      <c r="CZ2490" s="126"/>
      <c r="DA2490" s="126"/>
      <c r="DB2490" s="126"/>
      <c r="DC2490" s="126"/>
      <c r="DD2490" s="126"/>
      <c r="DE2490" s="126"/>
      <c r="DF2490" s="126"/>
    </row>
    <row r="2491" spans="1:110" s="70" customFormat="1" ht="15" customHeight="1">
      <c r="A2491" s="228"/>
      <c r="B2491" s="460"/>
      <c r="C2491" s="672"/>
      <c r="D2491" s="237"/>
      <c r="E2491" s="237"/>
      <c r="F2491" s="243"/>
      <c r="G2491" s="72">
        <v>2</v>
      </c>
      <c r="H2491" s="84"/>
      <c r="I2491" s="84"/>
      <c r="J2491" s="84"/>
      <c r="K2491" s="84"/>
      <c r="L2491" s="84"/>
      <c r="M2491" s="84"/>
      <c r="N2491" s="84"/>
      <c r="O2491" s="84"/>
      <c r="P2491" s="84"/>
      <c r="Q2491" s="84"/>
      <c r="R2491" s="84"/>
      <c r="S2491" s="84"/>
      <c r="T2491" s="84"/>
      <c r="U2491" s="84"/>
      <c r="V2491" s="84"/>
      <c r="W2491" s="84"/>
      <c r="X2491" s="84"/>
      <c r="Y2491" s="84"/>
      <c r="Z2491" s="84"/>
      <c r="AA2491" s="84"/>
      <c r="AB2491" s="84"/>
      <c r="AC2491" s="80"/>
      <c r="AD2491" s="80"/>
      <c r="AE2491" s="80"/>
      <c r="AF2491" s="80"/>
      <c r="AG2491" s="80"/>
      <c r="AH2491" s="80"/>
      <c r="AI2491" s="80"/>
      <c r="AJ2491" s="80"/>
      <c r="AK2491" s="80"/>
      <c r="AL2491" s="80"/>
      <c r="AM2491" s="240"/>
      <c r="AN2491" s="240"/>
      <c r="AO2491" s="240"/>
      <c r="AP2491" s="240"/>
      <c r="AQ2491" s="240"/>
      <c r="AR2491" s="240"/>
      <c r="AS2491" s="240"/>
      <c r="AT2491" s="256"/>
      <c r="AU2491" s="256"/>
      <c r="AV2491" s="259"/>
      <c r="AW2491" s="259"/>
      <c r="AX2491" s="256"/>
      <c r="AY2491" s="256"/>
      <c r="AZ2491" s="256"/>
      <c r="BA2491" s="256"/>
      <c r="BB2491" s="256"/>
      <c r="BC2491" s="256"/>
      <c r="BD2491" s="256"/>
      <c r="BE2491" s="256"/>
      <c r="BF2491" s="256"/>
      <c r="BG2491" s="256"/>
      <c r="BH2491" s="256"/>
      <c r="BI2491" s="256"/>
      <c r="BJ2491" s="256"/>
      <c r="BK2491" s="256"/>
      <c r="BL2491" s="262"/>
      <c r="BM2491" s="262"/>
      <c r="BN2491" s="262"/>
      <c r="BO2491" s="262"/>
      <c r="BP2491" s="262"/>
      <c r="BQ2491" s="262"/>
      <c r="BR2491" s="270"/>
      <c r="BS2491" s="270"/>
      <c r="BT2491" s="270"/>
      <c r="BU2491" s="270"/>
      <c r="BV2491" s="270"/>
      <c r="BW2491" s="270"/>
      <c r="BX2491" s="256"/>
      <c r="BY2491" s="256"/>
      <c r="BZ2491" s="256"/>
      <c r="CA2491" s="267"/>
      <c r="CB2491" s="267"/>
      <c r="CC2491" s="274"/>
      <c r="CD2491" s="267"/>
      <c r="CE2491" s="267"/>
      <c r="CF2491" s="267"/>
      <c r="CG2491" s="267"/>
      <c r="CH2491" s="267"/>
      <c r="CI2491" s="267"/>
      <c r="CJ2491" s="267"/>
      <c r="CK2491" s="267"/>
      <c r="CL2491" s="265"/>
      <c r="CM2491" s="272"/>
      <c r="CN2491" s="264"/>
      <c r="CO2491" s="125"/>
      <c r="CP2491" s="226"/>
      <c r="CQ2491" s="226"/>
      <c r="CR2491" s="226"/>
      <c r="CS2491" s="126"/>
      <c r="CT2491" s="126"/>
      <c r="CU2491" s="126"/>
      <c r="CV2491" s="126"/>
      <c r="CW2491" s="126"/>
      <c r="CX2491" s="126"/>
      <c r="CY2491" s="126"/>
      <c r="CZ2491" s="126"/>
      <c r="DA2491" s="126"/>
      <c r="DB2491" s="126"/>
      <c r="DC2491" s="126"/>
      <c r="DD2491" s="126"/>
      <c r="DE2491" s="126"/>
      <c r="DF2491" s="126"/>
    </row>
    <row r="2492" spans="1:110" s="70" customFormat="1" ht="15" customHeight="1">
      <c r="A2492" s="228"/>
      <c r="B2492" s="460"/>
      <c r="C2492" s="672"/>
      <c r="D2492" s="237"/>
      <c r="E2492" s="237"/>
      <c r="F2492" s="243"/>
      <c r="G2492" s="72">
        <v>2.1</v>
      </c>
      <c r="H2492" s="84"/>
      <c r="I2492" s="84"/>
      <c r="J2492" s="84"/>
      <c r="K2492" s="84"/>
      <c r="L2492" s="84"/>
      <c r="M2492" s="84"/>
      <c r="N2492" s="84"/>
      <c r="O2492" s="84"/>
      <c r="P2492" s="84"/>
      <c r="Q2492" s="84"/>
      <c r="R2492" s="84"/>
      <c r="S2492" s="84"/>
      <c r="T2492" s="84"/>
      <c r="U2492" s="84"/>
      <c r="V2492" s="84"/>
      <c r="W2492" s="84"/>
      <c r="X2492" s="84"/>
      <c r="Y2492" s="84"/>
      <c r="Z2492" s="84"/>
      <c r="AA2492" s="84"/>
      <c r="AB2492" s="84"/>
      <c r="AC2492" s="80"/>
      <c r="AD2492" s="80"/>
      <c r="AE2492" s="80"/>
      <c r="AF2492" s="80"/>
      <c r="AG2492" s="80"/>
      <c r="AH2492" s="80"/>
      <c r="AI2492" s="80"/>
      <c r="AJ2492" s="80"/>
      <c r="AK2492" s="80"/>
      <c r="AL2492" s="80"/>
      <c r="AM2492" s="240"/>
      <c r="AN2492" s="240"/>
      <c r="AO2492" s="240"/>
      <c r="AP2492" s="240"/>
      <c r="AQ2492" s="240"/>
      <c r="AR2492" s="240"/>
      <c r="AS2492" s="240"/>
      <c r="AT2492" s="256"/>
      <c r="AU2492" s="256"/>
      <c r="AV2492" s="259"/>
      <c r="AW2492" s="259"/>
      <c r="AX2492" s="256"/>
      <c r="AY2492" s="256"/>
      <c r="AZ2492" s="256"/>
      <c r="BA2492" s="256"/>
      <c r="BB2492" s="256"/>
      <c r="BC2492" s="256"/>
      <c r="BD2492" s="256"/>
      <c r="BE2492" s="256"/>
      <c r="BF2492" s="256"/>
      <c r="BG2492" s="256"/>
      <c r="BH2492" s="256"/>
      <c r="BI2492" s="256"/>
      <c r="BJ2492" s="256"/>
      <c r="BK2492" s="256"/>
      <c r="BL2492" s="262"/>
      <c r="BM2492" s="262"/>
      <c r="BN2492" s="262"/>
      <c r="BO2492" s="262"/>
      <c r="BP2492" s="262"/>
      <c r="BQ2492" s="262"/>
      <c r="BR2492" s="270"/>
      <c r="BS2492" s="270"/>
      <c r="BT2492" s="270"/>
      <c r="BU2492" s="270"/>
      <c r="BV2492" s="270"/>
      <c r="BW2492" s="270"/>
      <c r="BX2492" s="256"/>
      <c r="BY2492" s="256"/>
      <c r="BZ2492" s="256"/>
      <c r="CA2492" s="267"/>
      <c r="CB2492" s="267"/>
      <c r="CC2492" s="274"/>
      <c r="CD2492" s="267"/>
      <c r="CE2492" s="267"/>
      <c r="CF2492" s="267"/>
      <c r="CG2492" s="267"/>
      <c r="CH2492" s="267"/>
      <c r="CI2492" s="267"/>
      <c r="CJ2492" s="267"/>
      <c r="CK2492" s="267"/>
      <c r="CL2492" s="265"/>
      <c r="CM2492" s="272"/>
      <c r="CN2492" s="264"/>
      <c r="CO2492" s="125"/>
      <c r="CP2492" s="226"/>
      <c r="CQ2492" s="226"/>
      <c r="CR2492" s="226"/>
      <c r="CS2492" s="126"/>
      <c r="CT2492" s="126"/>
      <c r="CU2492" s="126"/>
      <c r="CV2492" s="126"/>
      <c r="CW2492" s="126"/>
      <c r="CX2492" s="126"/>
      <c r="CY2492" s="126"/>
      <c r="CZ2492" s="126"/>
      <c r="DA2492" s="126"/>
      <c r="DB2492" s="126"/>
      <c r="DC2492" s="126"/>
      <c r="DD2492" s="126"/>
      <c r="DE2492" s="126"/>
      <c r="DF2492" s="126"/>
    </row>
    <row r="2493" spans="1:110" s="70" customFormat="1" ht="15" customHeight="1">
      <c r="A2493" s="228"/>
      <c r="B2493" s="460"/>
      <c r="C2493" s="672"/>
      <c r="D2493" s="237"/>
      <c r="E2493" s="237"/>
      <c r="F2493" s="243"/>
      <c r="G2493" s="72">
        <v>2.7</v>
      </c>
      <c r="H2493" s="84"/>
      <c r="I2493" s="84"/>
      <c r="J2493" s="84"/>
      <c r="K2493" s="84"/>
      <c r="L2493" s="84"/>
      <c r="M2493" s="84"/>
      <c r="N2493" s="84"/>
      <c r="O2493" s="84"/>
      <c r="P2493" s="84"/>
      <c r="Q2493" s="84"/>
      <c r="R2493" s="84"/>
      <c r="S2493" s="84"/>
      <c r="T2493" s="84"/>
      <c r="U2493" s="84"/>
      <c r="V2493" s="84"/>
      <c r="W2493" s="84"/>
      <c r="X2493" s="84"/>
      <c r="Y2493" s="84"/>
      <c r="Z2493" s="84"/>
      <c r="AA2493" s="84"/>
      <c r="AB2493" s="84"/>
      <c r="AC2493" s="80"/>
      <c r="AD2493" s="80"/>
      <c r="AE2493" s="80"/>
      <c r="AF2493" s="80"/>
      <c r="AG2493" s="80"/>
      <c r="AH2493" s="80"/>
      <c r="AI2493" s="80"/>
      <c r="AJ2493" s="80"/>
      <c r="AK2493" s="80"/>
      <c r="AL2493" s="80"/>
      <c r="AM2493" s="240"/>
      <c r="AN2493" s="240"/>
      <c r="AO2493" s="240"/>
      <c r="AP2493" s="240"/>
      <c r="AQ2493" s="240"/>
      <c r="AR2493" s="240"/>
      <c r="AS2493" s="240"/>
      <c r="AT2493" s="256"/>
      <c r="AU2493" s="256"/>
      <c r="AV2493" s="259"/>
      <c r="AW2493" s="259"/>
      <c r="AX2493" s="256"/>
      <c r="AY2493" s="256"/>
      <c r="AZ2493" s="256"/>
      <c r="BA2493" s="256"/>
      <c r="BB2493" s="256"/>
      <c r="BC2493" s="256"/>
      <c r="BD2493" s="256"/>
      <c r="BE2493" s="256"/>
      <c r="BF2493" s="256"/>
      <c r="BG2493" s="256"/>
      <c r="BH2493" s="256"/>
      <c r="BI2493" s="256"/>
      <c r="BJ2493" s="256"/>
      <c r="BK2493" s="256"/>
      <c r="BL2493" s="262"/>
      <c r="BM2493" s="262"/>
      <c r="BN2493" s="262"/>
      <c r="BO2493" s="262"/>
      <c r="BP2493" s="262"/>
      <c r="BQ2493" s="262"/>
      <c r="BR2493" s="270"/>
      <c r="BS2493" s="270"/>
      <c r="BT2493" s="270"/>
      <c r="BU2493" s="270"/>
      <c r="BV2493" s="270"/>
      <c r="BW2493" s="270"/>
      <c r="BX2493" s="256"/>
      <c r="BY2493" s="256"/>
      <c r="BZ2493" s="256"/>
      <c r="CA2493" s="267"/>
      <c r="CB2493" s="267"/>
      <c r="CC2493" s="274"/>
      <c r="CD2493" s="267"/>
      <c r="CE2493" s="267"/>
      <c r="CF2493" s="267"/>
      <c r="CG2493" s="267"/>
      <c r="CH2493" s="267"/>
      <c r="CI2493" s="267"/>
      <c r="CJ2493" s="267"/>
      <c r="CK2493" s="267"/>
      <c r="CL2493" s="265"/>
      <c r="CM2493" s="272"/>
      <c r="CN2493" s="264"/>
      <c r="CO2493" s="125"/>
      <c r="CP2493" s="226"/>
      <c r="CQ2493" s="226"/>
      <c r="CR2493" s="226"/>
      <c r="CS2493" s="126"/>
      <c r="CT2493" s="126"/>
      <c r="CU2493" s="126"/>
      <c r="CV2493" s="126"/>
      <c r="CW2493" s="126"/>
      <c r="CX2493" s="126"/>
      <c r="CY2493" s="126"/>
      <c r="CZ2493" s="126"/>
      <c r="DA2493" s="126"/>
      <c r="DB2493" s="126"/>
      <c r="DC2493" s="126"/>
      <c r="DD2493" s="126"/>
      <c r="DE2493" s="126"/>
      <c r="DF2493" s="126"/>
    </row>
    <row r="2494" spans="1:110" s="70" customFormat="1" ht="15" customHeight="1">
      <c r="A2494" s="228"/>
      <c r="B2494" s="460"/>
      <c r="C2494" s="672"/>
      <c r="D2494" s="237"/>
      <c r="E2494" s="237"/>
      <c r="F2494" s="243"/>
      <c r="G2494" s="72">
        <v>3</v>
      </c>
      <c r="H2494" s="84"/>
      <c r="I2494" s="84"/>
      <c r="J2494" s="84"/>
      <c r="K2494" s="84"/>
      <c r="L2494" s="84"/>
      <c r="M2494" s="84"/>
      <c r="N2494" s="84"/>
      <c r="O2494" s="84"/>
      <c r="P2494" s="84"/>
      <c r="Q2494" s="84"/>
      <c r="R2494" s="84"/>
      <c r="S2494" s="84"/>
      <c r="T2494" s="84"/>
      <c r="U2494" s="84"/>
      <c r="V2494" s="84"/>
      <c r="W2494" s="84"/>
      <c r="X2494" s="84"/>
      <c r="Y2494" s="84"/>
      <c r="Z2494" s="84"/>
      <c r="AA2494" s="84"/>
      <c r="AB2494" s="84"/>
      <c r="AC2494" s="80"/>
      <c r="AD2494" s="80"/>
      <c r="AE2494" s="80"/>
      <c r="AF2494" s="80"/>
      <c r="AG2494" s="80"/>
      <c r="AH2494" s="80"/>
      <c r="AI2494" s="80"/>
      <c r="AJ2494" s="80"/>
      <c r="AK2494" s="80"/>
      <c r="AL2494" s="80"/>
      <c r="AM2494" s="240"/>
      <c r="AN2494" s="240"/>
      <c r="AO2494" s="240"/>
      <c r="AP2494" s="240"/>
      <c r="AQ2494" s="240"/>
      <c r="AR2494" s="240"/>
      <c r="AS2494" s="240"/>
      <c r="AT2494" s="256"/>
      <c r="AU2494" s="256"/>
      <c r="AV2494" s="259"/>
      <c r="AW2494" s="259"/>
      <c r="AX2494" s="256"/>
      <c r="AY2494" s="256"/>
      <c r="AZ2494" s="256"/>
      <c r="BA2494" s="256"/>
      <c r="BB2494" s="256"/>
      <c r="BC2494" s="256"/>
      <c r="BD2494" s="256"/>
      <c r="BE2494" s="256"/>
      <c r="BF2494" s="256"/>
      <c r="BG2494" s="256"/>
      <c r="BH2494" s="256"/>
      <c r="BI2494" s="256"/>
      <c r="BJ2494" s="256"/>
      <c r="BK2494" s="256"/>
      <c r="BL2494" s="262"/>
      <c r="BM2494" s="262"/>
      <c r="BN2494" s="262"/>
      <c r="BO2494" s="262"/>
      <c r="BP2494" s="262"/>
      <c r="BQ2494" s="262"/>
      <c r="BR2494" s="270"/>
      <c r="BS2494" s="270"/>
      <c r="BT2494" s="270"/>
      <c r="BU2494" s="270"/>
      <c r="BV2494" s="270"/>
      <c r="BW2494" s="270"/>
      <c r="BX2494" s="256"/>
      <c r="BY2494" s="256"/>
      <c r="BZ2494" s="256"/>
      <c r="CA2494" s="267"/>
      <c r="CB2494" s="267"/>
      <c r="CC2494" s="274"/>
      <c r="CD2494" s="267"/>
      <c r="CE2494" s="267"/>
      <c r="CF2494" s="267"/>
      <c r="CG2494" s="267"/>
      <c r="CH2494" s="267"/>
      <c r="CI2494" s="267"/>
      <c r="CJ2494" s="267"/>
      <c r="CK2494" s="267"/>
      <c r="CL2494" s="265"/>
      <c r="CM2494" s="272"/>
      <c r="CN2494" s="264"/>
      <c r="CO2494" s="125"/>
      <c r="CP2494" s="226"/>
      <c r="CQ2494" s="226"/>
      <c r="CR2494" s="226"/>
      <c r="CS2494" s="126"/>
      <c r="CT2494" s="126"/>
      <c r="CU2494" s="126"/>
      <c r="CV2494" s="126"/>
      <c r="CW2494" s="126"/>
      <c r="CX2494" s="126"/>
      <c r="CY2494" s="126"/>
      <c r="CZ2494" s="126"/>
      <c r="DA2494" s="126"/>
      <c r="DB2494" s="126"/>
      <c r="DC2494" s="126"/>
      <c r="DD2494" s="126"/>
      <c r="DE2494" s="126"/>
      <c r="DF2494" s="126"/>
    </row>
    <row r="2495" spans="1:110" s="70" customFormat="1" ht="15" customHeight="1">
      <c r="A2495" s="228"/>
      <c r="B2495" s="460"/>
      <c r="C2495" s="672"/>
      <c r="D2495" s="237"/>
      <c r="E2495" s="237"/>
      <c r="F2495" s="244"/>
      <c r="G2495" s="73">
        <v>3.9</v>
      </c>
      <c r="H2495" s="85"/>
      <c r="I2495" s="85"/>
      <c r="J2495" s="85"/>
      <c r="K2495" s="85"/>
      <c r="L2495" s="85"/>
      <c r="M2495" s="85"/>
      <c r="N2495" s="85"/>
      <c r="O2495" s="85"/>
      <c r="P2495" s="85"/>
      <c r="Q2495" s="85"/>
      <c r="R2495" s="85"/>
      <c r="S2495" s="85"/>
      <c r="T2495" s="85"/>
      <c r="U2495" s="85"/>
      <c r="V2495" s="85"/>
      <c r="W2495" s="85"/>
      <c r="X2495" s="85"/>
      <c r="Y2495" s="85"/>
      <c r="Z2495" s="85"/>
      <c r="AA2495" s="85"/>
      <c r="AB2495" s="85"/>
      <c r="AC2495" s="81"/>
      <c r="AD2495" s="81"/>
      <c r="AE2495" s="81"/>
      <c r="AF2495" s="81"/>
      <c r="AG2495" s="81"/>
      <c r="AH2495" s="81"/>
      <c r="AI2495" s="81"/>
      <c r="AJ2495" s="81"/>
      <c r="AK2495" s="81"/>
      <c r="AL2495" s="81"/>
      <c r="AM2495" s="240"/>
      <c r="AN2495" s="240"/>
      <c r="AO2495" s="240"/>
      <c r="AP2495" s="240"/>
      <c r="AQ2495" s="240"/>
      <c r="AR2495" s="240"/>
      <c r="AS2495" s="240"/>
      <c r="AT2495" s="256"/>
      <c r="AU2495" s="256"/>
      <c r="AV2495" s="259"/>
      <c r="AW2495" s="259"/>
      <c r="AX2495" s="256"/>
      <c r="AY2495" s="256"/>
      <c r="AZ2495" s="256"/>
      <c r="BA2495" s="256"/>
      <c r="BB2495" s="256"/>
      <c r="BC2495" s="256"/>
      <c r="BD2495" s="256"/>
      <c r="BE2495" s="256"/>
      <c r="BF2495" s="256"/>
      <c r="BG2495" s="256"/>
      <c r="BH2495" s="256"/>
      <c r="BI2495" s="256"/>
      <c r="BJ2495" s="256"/>
      <c r="BK2495" s="256"/>
      <c r="BL2495" s="262"/>
      <c r="BM2495" s="262"/>
      <c r="BN2495" s="262"/>
      <c r="BO2495" s="262"/>
      <c r="BP2495" s="262"/>
      <c r="BQ2495" s="262"/>
      <c r="BR2495" s="270"/>
      <c r="BS2495" s="270"/>
      <c r="BT2495" s="270"/>
      <c r="BU2495" s="270"/>
      <c r="BV2495" s="270"/>
      <c r="BW2495" s="270"/>
      <c r="BX2495" s="256"/>
      <c r="BY2495" s="256"/>
      <c r="BZ2495" s="256"/>
      <c r="CA2495" s="267"/>
      <c r="CB2495" s="267"/>
      <c r="CC2495" s="274"/>
      <c r="CD2495" s="267"/>
      <c r="CE2495" s="267"/>
      <c r="CF2495" s="267"/>
      <c r="CG2495" s="267"/>
      <c r="CH2495" s="267"/>
      <c r="CI2495" s="267"/>
      <c r="CJ2495" s="267"/>
      <c r="CK2495" s="267"/>
      <c r="CL2495" s="265"/>
      <c r="CM2495" s="272"/>
      <c r="CN2495" s="264"/>
      <c r="CO2495" s="125"/>
      <c r="CP2495" s="226"/>
      <c r="CQ2495" s="226"/>
      <c r="CR2495" s="226"/>
      <c r="CS2495" s="126"/>
      <c r="CT2495" s="126"/>
      <c r="CU2495" s="126"/>
      <c r="CV2495" s="126"/>
      <c r="CW2495" s="126"/>
      <c r="CX2495" s="126"/>
      <c r="CY2495" s="126"/>
      <c r="CZ2495" s="126"/>
      <c r="DA2495" s="126"/>
      <c r="DB2495" s="126"/>
      <c r="DC2495" s="126"/>
      <c r="DD2495" s="126"/>
      <c r="DE2495" s="126"/>
      <c r="DF2495" s="126"/>
    </row>
    <row r="2496" spans="1:110" s="70" customFormat="1" ht="15" customHeight="1">
      <c r="A2496" s="229"/>
      <c r="B2496" s="670"/>
      <c r="C2496" s="673"/>
      <c r="D2496" s="238"/>
      <c r="E2496" s="238"/>
      <c r="F2496" s="245" t="s">
        <v>83</v>
      </c>
      <c r="G2496" s="246"/>
      <c r="H2496" s="82"/>
      <c r="I2496" s="82"/>
      <c r="J2496" s="82"/>
      <c r="K2496" s="82"/>
      <c r="L2496" s="82"/>
      <c r="M2496" s="82"/>
      <c r="N2496" s="82"/>
      <c r="O2496" s="82"/>
      <c r="P2496" s="82"/>
      <c r="Q2496" s="82"/>
      <c r="R2496" s="82"/>
      <c r="S2496" s="82"/>
      <c r="T2496" s="82"/>
      <c r="U2496" s="82"/>
      <c r="V2496" s="82"/>
      <c r="W2496" s="82"/>
      <c r="X2496" s="82"/>
      <c r="Y2496" s="82"/>
      <c r="Z2496" s="82"/>
      <c r="AA2496" s="82"/>
      <c r="AB2496" s="82"/>
      <c r="AC2496" s="35"/>
      <c r="AD2496" s="35"/>
      <c r="AE2496" s="35"/>
      <c r="AF2496" s="35"/>
      <c r="AG2496" s="35"/>
      <c r="AH2496" s="35"/>
      <c r="AI2496" s="35"/>
      <c r="AJ2496" s="35"/>
      <c r="AK2496" s="35"/>
      <c r="AL2496" s="35"/>
      <c r="AM2496" s="241"/>
      <c r="AN2496" s="241"/>
      <c r="AO2496" s="241"/>
      <c r="AP2496" s="241"/>
      <c r="AQ2496" s="241"/>
      <c r="AR2496" s="241"/>
      <c r="AS2496" s="241"/>
      <c r="AT2496" s="257"/>
      <c r="AU2496" s="257"/>
      <c r="AV2496" s="260"/>
      <c r="AW2496" s="260"/>
      <c r="AX2496" s="257"/>
      <c r="AY2496" s="257"/>
      <c r="AZ2496" s="257"/>
      <c r="BA2496" s="257"/>
      <c r="BB2496" s="257"/>
      <c r="BC2496" s="257"/>
      <c r="BD2496" s="257"/>
      <c r="BE2496" s="257"/>
      <c r="BF2496" s="257"/>
      <c r="BG2496" s="257"/>
      <c r="BH2496" s="257"/>
      <c r="BI2496" s="257"/>
      <c r="BJ2496" s="257"/>
      <c r="BK2496" s="257"/>
      <c r="BL2496" s="263"/>
      <c r="BM2496" s="263"/>
      <c r="BN2496" s="263"/>
      <c r="BO2496" s="263"/>
      <c r="BP2496" s="263"/>
      <c r="BQ2496" s="263"/>
      <c r="BR2496" s="271"/>
      <c r="BS2496" s="271"/>
      <c r="BT2496" s="271"/>
      <c r="BU2496" s="271"/>
      <c r="BV2496" s="271"/>
      <c r="BW2496" s="271"/>
      <c r="BX2496" s="257"/>
      <c r="BY2496" s="257"/>
      <c r="BZ2496" s="257"/>
      <c r="CA2496" s="268"/>
      <c r="CB2496" s="268"/>
      <c r="CC2496" s="275"/>
      <c r="CD2496" s="268"/>
      <c r="CE2496" s="268"/>
      <c r="CF2496" s="268"/>
      <c r="CG2496" s="268"/>
      <c r="CH2496" s="268"/>
      <c r="CI2496" s="268"/>
      <c r="CJ2496" s="268"/>
      <c r="CK2496" s="268"/>
      <c r="CL2496" s="265"/>
      <c r="CM2496" s="272"/>
      <c r="CN2496" s="264"/>
      <c r="CO2496" s="125"/>
      <c r="CP2496" s="226"/>
      <c r="CQ2496" s="226"/>
      <c r="CR2496" s="226"/>
      <c r="CS2496" s="126"/>
      <c r="CT2496" s="126"/>
      <c r="CU2496" s="126"/>
      <c r="CV2496" s="126"/>
      <c r="CW2496" s="126"/>
      <c r="CX2496" s="126"/>
      <c r="CY2496" s="126"/>
      <c r="CZ2496" s="126"/>
      <c r="DA2496" s="126"/>
      <c r="DB2496" s="126"/>
      <c r="DC2496" s="126"/>
      <c r="DD2496" s="126"/>
      <c r="DE2496" s="126"/>
      <c r="DF2496" s="126"/>
    </row>
    <row r="2497" spans="1:110" s="70" customFormat="1" ht="15" customHeight="1">
      <c r="A2497" s="227">
        <f t="shared" si="834"/>
        <v>309</v>
      </c>
      <c r="B2497" s="660" t="s">
        <v>330</v>
      </c>
      <c r="C2497" s="297" t="s">
        <v>331</v>
      </c>
      <c r="D2497" s="236">
        <v>42447</v>
      </c>
      <c r="E2497" s="236" t="s">
        <v>277</v>
      </c>
      <c r="F2497" s="253" t="s">
        <v>80</v>
      </c>
      <c r="G2497" s="254"/>
      <c r="H2497" s="82" t="s">
        <v>69</v>
      </c>
      <c r="I2497" s="82"/>
      <c r="J2497" s="82" t="s">
        <v>60</v>
      </c>
      <c r="K2497" s="82" t="s">
        <v>73</v>
      </c>
      <c r="L2497" s="82" t="s">
        <v>73</v>
      </c>
      <c r="M2497" s="82" t="s">
        <v>73</v>
      </c>
      <c r="N2497" s="82" t="s">
        <v>73</v>
      </c>
      <c r="O2497" s="82"/>
      <c r="P2497" s="82" t="s">
        <v>73</v>
      </c>
      <c r="Q2497" s="82" t="s">
        <v>73</v>
      </c>
      <c r="R2497" s="82" t="s">
        <v>71</v>
      </c>
      <c r="S2497" s="82" t="s">
        <v>71</v>
      </c>
      <c r="T2497" s="82" t="s">
        <v>71</v>
      </c>
      <c r="U2497" s="82" t="s">
        <v>71</v>
      </c>
      <c r="V2497" s="82"/>
      <c r="W2497" s="82" t="s">
        <v>61</v>
      </c>
      <c r="X2497" s="82" t="s">
        <v>61</v>
      </c>
      <c r="Y2497" s="82" t="s">
        <v>61</v>
      </c>
      <c r="Z2497" s="82" t="s">
        <v>61</v>
      </c>
      <c r="AA2497" s="82" t="s">
        <v>61</v>
      </c>
      <c r="AB2497" s="82" t="s">
        <v>61</v>
      </c>
      <c r="AC2497" s="82"/>
      <c r="AD2497" s="82" t="s">
        <v>61</v>
      </c>
      <c r="AE2497" s="82" t="s">
        <v>61</v>
      </c>
      <c r="AF2497" s="82" t="s">
        <v>61</v>
      </c>
      <c r="AG2497" s="82" t="s">
        <v>61</v>
      </c>
      <c r="AH2497" s="82" t="s">
        <v>61</v>
      </c>
      <c r="AI2497" s="82" t="s">
        <v>1471</v>
      </c>
      <c r="AJ2497" s="82"/>
      <c r="AK2497" s="82" t="s">
        <v>71</v>
      </c>
      <c r="AL2497" s="82" t="s">
        <v>60</v>
      </c>
      <c r="AM2497" s="239">
        <f>COUNTIF(H2497:AL2497,"PH")+COUNTIF(H2497:AL2497,"PH/L")+COUNTIF(H2497:AL2497,"PM")</f>
        <v>0</v>
      </c>
      <c r="AN2497" s="239">
        <f>COUNTIF(H2497:AL2497,"PD")+COUNTIF(H2497:AL2497,"PDD")+COUNTIF(H2497:AL2497,"P/DS")/2+COUNTIF(H2497:AL2497,"PMD")</f>
        <v>0</v>
      </c>
      <c r="AO2497" s="239">
        <f>COUNTIF(H2497:AL2497,"PN")+COUNTIF(H2497:AL2497,"P/NS")/2+COUNTIF(H2497:AL2497,"PH")+COUNTIF(H2497:AL2497,"PH/F")/2+COUNTIF(H2497:AL2497,"PH/L")/2+COUNTIF(H2497:AL2497,"PM")</f>
        <v>0</v>
      </c>
      <c r="AP2497" s="239">
        <f>COUNTIF(H2497:AL2497,"BH")+COUNTIF(H2497:AL2497,"AL/BL")+COUNTIF(H2497:AL2497,"UL/BL")+COUNTIF(H2497:AL2497,"BM")</f>
        <v>0</v>
      </c>
      <c r="AQ2497" s="239">
        <f>COUNTIF(H2497:AL2497,"DS")+COUNTIF(H2497:AL2497,"AL/DS")/2+COUNTIF(H2497:AL2497,"UL/DS")/2+COUNTIF(H2497:AL2497,"CT")+COUNTIF(H2497:AL2497,"MD")</f>
        <v>2.5</v>
      </c>
      <c r="AR2497" s="239">
        <f>COUNTIF(H2497:AL2497,"NS")+COUNTIF(H2497:AL2497,"AL/NS")/2+COUNTIF(H2497:AL2497,"UL/NS")/2+COUNTIF(H2497:AL2497,"BH")+COUNTIF(H2497:AL2497,"AL/BF")/2+COUNTIF(H2497:AL2497,"AL/BL")/2+COUNTIF(H2497:AL2497,"UL/BL")/2+COUNTIF(H2497:AL2497,"UL/BF")/2+COUNTIF(H2497:AL2497,"BM")</f>
        <v>11</v>
      </c>
      <c r="AS2497" s="239">
        <f>COUNTIF(H2497:AL2497,"AL")+COUNTIF(H2497:AL2497,"AL/DS")/2+COUNTIF(H2497:AL2497,"AL/NS")/2+COUNTIF(H2497:AL2497,"NH")+COUNTIF(H2497:AL2497,"SL")+COUNTIF(H2497:AL2497,"NHD")+COUNTIF(H2497:AL2497,"B")+COUNTIF(H2497:AL2497,"HL")+COUNTIF(H2497:AL2497,"AL/BF")/2+COUNTIF(H2497:AL2497,"AL/BL")/2</f>
        <v>1</v>
      </c>
      <c r="AT2497" s="255">
        <f>COUNTIF(H2497:AL2497,"PD")+COUNTIF(H2497:AL2497,"PN")+COUNTIF(H2497:AL2497,"P/DS")/2+COUNTIF(H2497:AL2497,"P/NS")/2+COUNTIF(H2497:AL2497,"DS")+COUNTIF(H2497:AL2497,"NS")+COUNTIF(H2497:AL2497,"AL")+COUNTIF(H2497:AL2497,"AL/DS")+COUNTIF(H2497:AL2497,"AL/NS")+COUNTIF(H2497:AL2497,"NH")+COUNTIF(H2497:AL2497,"SL")+COUNTIF(H2497:AL2497,"UL/DS")/2+COUNTIF(H2497:AL2497,"UL/NS")/2+COUNTIF(H2497:AL2497,"CT")+COUNTIF(H2497:AL2497,"NHD")+COUNTIF(H2497:AL2497,"PDD")+COUNTIF(H2497:AL2497,"B")+COUNTIF(H2497:AL2497,"HL")+COUNTIF(H2497:AL2497,"PH")+COUNTIF(H2497:AL2497,"BH")+COUNTIF(H2497:AL2497,"AL/BF")+COUNTIF(H2497:AL2497,"AL/BL")+COUNTIF(H2497:AL2497,"UL/BF")/2+COUNTIF(H2497:AL2497,"UL/BL")/2+COUNTIF(H2497:AL2497,"PH/F")/2+COUNTIF(H2497:AL2497,"PH/L")/2+COUNTIF(H2497:AL2497,"MD")+COUNTIF(H2497:AL2497,"PMD")+COUNTIF(H2497:AL2497,"PM")+COUNTIF(H2497:AL2497,"BM")</f>
        <v>14.5</v>
      </c>
      <c r="AU2497" s="255">
        <f>COUNTIF(H2497:AL2497,"P/DS")/2+COUNTIF(H2497:AL2497,"P/NS")/2+COUNTIF(H2497:AL2497,"IL")+COUNTIF(H2497:AL2497,"NL")+COUNTIF(H2497:AL2497,"UL")+COUNTIF(H2497:AL2497,"UL/DS")/2+COUNTIF(H2497:AL2497,"UL/NS")/2+COUNTIF(H2497:AL2497,"KT")+COUNTIF(H2497:AL2497,"UL/BF")/2+COUNTIF(H2497:AL2497,"UL/BL")/2+COUNTIF(H2497:AL2497,"PH/F")/2+COUNTIF(H2497:AL2497,"PH/L")/2+COUNTIF(H2497:AL2497,"NB")</f>
        <v>11.5</v>
      </c>
      <c r="AV2497" s="258">
        <f>COUNTIF(H2497:AL2497,"PN")+COUNTIF(H2497:AL2497,"TVD")+COUNTIF(H2497:AL2497,"PH")+COUNTIF(H2497:AL2497,"PM")+COUNTIF(H2497:AL2497,"PDD")-COUNTIFS(H2497:AL2497,"PN",H2504:AL2504,"&gt;=3")-COUNTIFS(H2497:AL2497,"PM",H2504:AL2504,"&gt;=3")</f>
        <v>0</v>
      </c>
      <c r="AW2497" s="258">
        <f>COUNTIF(H2497:AL2497,"NS")+COUNTIF(H2497:AL2497,"D")+COUNTIF(H2497:AL2497,"BH")+COUNTIF(H2497:AL2497,"NHD")+COUNTIF(H2497:AL2497,"BM")-COUNTIFS(H2497:AL2497,"NS",H2504:AL2504,"&gt;=3")-COUNTIFS(H2497:AL2497,"BH",H2504:AL2504,"&gt;=3")-COUNTIFS(H2497:AL2497,"BM",H2504:AL2504,"&gt;=3")</f>
        <v>11</v>
      </c>
      <c r="AX2497" s="255">
        <f>COUNTIF(H2497:AL2497,"AL")+COUNTIF(H2497:AL2497,"AL/DS")/2+COUNTIF(H2497:AL2497,"AL/NS")/2+COUNTIF(H2497:AL2497,"AL/BF")+COUNTIF(H2497:AL2497,"AL/BL")/2</f>
        <v>0</v>
      </c>
      <c r="AY2497" s="255">
        <f>COUNTIF(H2497:AL2497,"SL")</f>
        <v>0</v>
      </c>
      <c r="AZ2497" s="255">
        <f>COUNTIF(H2497:AL2497,"NH")</f>
        <v>1</v>
      </c>
      <c r="BA2497" s="255">
        <f>COUNTIF(H2497:AL2497,"HL")</f>
        <v>0</v>
      </c>
      <c r="BB2497" s="255">
        <f>COUNTIF(G2497:AL2497,"P/DS")/2+COUNTIF(G2497:AL2497,"P/NS")/2+COUNTIF(G2497:AL2497,"UL")+COUNTIF(G2497:AL2497,"UL/DS")/2+COUNTIF(G2497:AL2497,"UL/NS")/2+COUNTIF(G2497:AL2497,"UL/BL")/2+COUNTIF(G2497:AL2497,"UL/BF")/2+COUNTIF(G2497:AL2497,"PH/F")/2+COUNTIF(G2497:AL2497,"PH/L")/2</f>
        <v>5.5</v>
      </c>
      <c r="BC2497" s="255">
        <f>COUNTIF(H2497:AL2497,"NB")</f>
        <v>0</v>
      </c>
      <c r="BD2497" s="255">
        <f>COUNTIF(H2497:AL2497,"NL")</f>
        <v>0</v>
      </c>
      <c r="BE2497" s="255">
        <f>COUNTIF(H2497:AL2497,"IL")</f>
        <v>6</v>
      </c>
      <c r="BF2497" s="255">
        <f>COUNTIF(H2497:AL2497,"KT")</f>
        <v>0</v>
      </c>
      <c r="BG2497" s="255">
        <f>COUNTIF(H2497:AL2497,"L70")</f>
        <v>0</v>
      </c>
      <c r="BH2497" s="255">
        <f>COUNTIF(H2497:AL2497,"MD")</f>
        <v>0</v>
      </c>
      <c r="BI2497" s="255">
        <f>COUNTIF(H2497:AL2497,"PMD")</f>
        <v>0</v>
      </c>
      <c r="BJ2497" s="255">
        <f>COUNTIF(H2497:AL2497,"PM")</f>
        <v>0</v>
      </c>
      <c r="BK2497" s="255">
        <f>COUNTIF(H2497:AL2497,"BM")</f>
        <v>0</v>
      </c>
      <c r="BL2497" s="261">
        <f>SUMIF(H2497:AL2497,"PD",H2498:AL2498)+SUMIF(H2497:AL2497,"PN",H2498:AL2498)+SUMIF(H2497:AL2497,"P/DS",H2498:AL2498)+SUMIF(H2497:AL2497,"PN/F",H2498:AL2498)+SUMIF(H2497:AL2497,"PN/L",H2498:AL2498)+SUMIF(H2497:AL2497,"TV",H2498:AL2498)+SUMIF(H2497:AL2497,"TVD",H2498:AL2498)+SUMIF(H2497:AL2497,"PDD",H2498:AL2498)</f>
        <v>0</v>
      </c>
      <c r="BM2497" s="261">
        <f>SUMIF(H2497:AL2497,"PD",H2499:AL2499)+SUMIF(H2497:AL2497,"PN",H2499:AL2499)+SUMIF(H2497:AL2497,"P/DS",H2499:AL2499)+SUMIF(H2497:AL2497,"PN/F",H2499:AL2499)+SUMIF(H2497:AL2497,"PN/L",H2499:AL2499)+SUMIF(H2497:AL2497,"TV",H2499:AL2499)+SUMIF(H2497:AL2497,"TVD",H2499:AL2499)+SUMIF(H2497:AL2497,"PDD",H2499:AL2499)+SUMIF(H2497:AL2497,"PMD",H2499:AL2499)</f>
        <v>0</v>
      </c>
      <c r="BN2497" s="261">
        <f>SUMIF(H2497:AL2497,"PD",H2500:AL2500)+SUMIF(H2497:AL2497,"PN",H2500:AL2500)+SUMIF(H2497:AL2497,"P/DS",H2500:AL2500)+SUMIF(H2497:AL2497,"PN/F",H2500:AL2500)+SUMIF(H2497:AL2497,"PN/L",H2500:AL2500)+SUMIF(H2497:AL2497,"TV",H2500:AL2500)+SUMIF(H2497:AL2497,"TVD",H2500:AL2500)</f>
        <v>0</v>
      </c>
      <c r="BO2497" s="261">
        <f>SUMIF(H2497:AL2497,"PD",H2501:AL2501)+SUMIF(H2497:AL2497,"PN",H2501:AL2501)+SUMIF(H2497:AL2497,"P/DS",H2501:AL2501)+SUMIF(H2497:AL2497,"PN/F",H2501:AL2501)+SUMIF(H2497:AL2497,"PN/L",H2501:AL2501)+SUMIF(H2497:AL2497,"TV",H2501:AL2501)+SUMIF(H2497:AL2497,"TVD",H2501:AL2501)</f>
        <v>0</v>
      </c>
      <c r="BP2497" s="261">
        <f>SUMIF(H2497:AL2497,"PD",H2502:AL2502)+SUMIF(H2497:AL2497,"PN",H2502:AL2502)+SUMIF(H2497:AL2497,"P/DS",H2502:AL2502)+SUMIF(H2497:AL2497,"PN/F",H2502:AL2502)+SUMIF(H2497:AL2497,"PN/L",H2502:AL2502)+SUMIF(H2497:AL2497,"TV",H2502:AL2502)+SUMIF(H2497:AL2497,"TVD",H2502:AL2502)+SUMIF(H2497:AL2497,"PDD",H2502:AL2502)+SUMIF(H2497:AL2497,"PH",H2502:AL2502)+SUMIF(H2497:AL2497,"PM",H2502:AL2502)</f>
        <v>0</v>
      </c>
      <c r="BQ2497" s="261">
        <f>SUMIF(H2497:AL2497,"PD",H2503:AL2503)+SUMIF(H2497:AL2497,"PN",H2503:AL2503)+SUMIF(H2497:AL2497,"P/DS",H2503:AL2503)+SUMIF(H2497:AL2497,"PN/F",H2503:AL2503)+SUMIF(H2497:AL2497,"PN/L",H2503:AL2503)+SUMIF(H2497:AL2497,"TV",H2503:AL2503)+SUMIF(H2497:AL2497,"TVD",H2503:AL2503)+SUMIF(H2497:AL2497,"PDD",H2503:AL2503)+SUMIF(H2497:AL2497,"PH",H2503:AL2503)+SUMIF(H2497:AL2497,"PM",H2503:AL2503)</f>
        <v>0</v>
      </c>
      <c r="BR2497" s="269">
        <f>SUM(H2498:AL2498)-BL2497</f>
        <v>0</v>
      </c>
      <c r="BS2497" s="269">
        <f>SUM(H2499:AL2499)-BM2497</f>
        <v>0</v>
      </c>
      <c r="BT2497" s="269">
        <f>SUM(H2500:AL2500)-BN2497</f>
        <v>0</v>
      </c>
      <c r="BU2497" s="269">
        <f>SUM(H2501:AL2501)-BO2497</f>
        <v>0</v>
      </c>
      <c r="BV2497" s="269">
        <f>SUM(H2502:AL2502)-BP2497</f>
        <v>0</v>
      </c>
      <c r="BW2497" s="269">
        <f>SUM(H2503:AL2503)-BQ2497</f>
        <v>0</v>
      </c>
      <c r="BX2497" s="255">
        <f>SUMIF(H2497:AL2497,"PD",H2504:AL2504)+SUMIF(H2497:AL2497,"PN",H2504:AL2504)+SUMIF(H2497:AL2497,"P/DS",H2504:AL2504)+SUMIF(H2497:AL2497,"PN/F",H2504:AL2504)+SUMIF(H2497:AL2497,"PN/L",H2504:AL2504)</f>
        <v>0</v>
      </c>
      <c r="BY2497" s="255">
        <f>SUM(H2504:AL2504)-BX2497</f>
        <v>0.8</v>
      </c>
      <c r="BZ2497" s="255">
        <f t="shared" ref="BZ2497" si="839">+SUM(BL2497:BW2504)</f>
        <v>0</v>
      </c>
      <c r="CA2497" s="266">
        <f>(COUNTIFS(H2497:AL2497,"PD",H2498:AL2498,"&gt;=2"))*0.5-IF(CN2497="VP",COUNTIFS($H$16:$AL$16,"SAT",H2497:AL2497,"PD",H2498:AL2498,"&gt;=2"))*0.5</f>
        <v>0</v>
      </c>
      <c r="CB2497" s="266">
        <f>(COUNTIFS(H2497:AL2497,"PN",H2499:AL2499,"&gt;=0.5",H2498:AL2498,"&gt;=1.5"))*0.5+COUNTIFS(H2497:AL2497,"PDD",H2499:AL2499,"&gt;=0.5",H2498:AL2498,"&gt;=1.5")*0.5</f>
        <v>0</v>
      </c>
      <c r="CC2497" s="273">
        <f>(COUNTIFS(H2497:AL2497,"TV",H2499:AL2499,"&gt;=10"))*0.5+(COUNTIFS(H2497:AL2497,"PMD",H2499:AL2499,"&gt;=2"))*0.5</f>
        <v>0</v>
      </c>
      <c r="CD2497" s="266">
        <f>(COUNTIFS(H2497:AL2497,"TVD",H2501:AL2501,"&gt;=6.5",H2499:AL2499,"&gt;=3.5"))*0.5</f>
        <v>0</v>
      </c>
      <c r="CE2497" s="266">
        <f>(COUNTIFS(H2497:AL2497,"PD",H2502:AL2502,"&gt;=10"))*0.5</f>
        <v>0</v>
      </c>
      <c r="CF2497" s="266">
        <f>(COUNTIFS(H2497:AL2497,"PDD",H2502:AL2502,"&gt;=3.5",H2503:AL2503,"&gt;=6.5")+COUNTIFS(H2497:AL2497,"PH",H2503:AL2503,"&gt;=0.5",H2502:AL2502,"&gt;=1.5")+COUNTIFS(H2497:AL2497,"PM",H2503:AL2503,"&gt;=0.5",H2502:AL2502,"&gt;=1.5"))*0.5</f>
        <v>0</v>
      </c>
      <c r="CG2497" s="266">
        <f>(COUNTIFS(H2497:AL2497,"DS",H2498:AL2498,"&gt;=2")+COUNTIFS(H2497:AL2497,"AL/DS",H2498:AL2498,"&gt;=2"))*0.5-IF(CN2497="VP",COUNTIFS($H$16:$AL$16,"SAT",H2497:AL2497,"DS",H2498:AL2498,"&gt;=2"))*0.5</f>
        <v>0</v>
      </c>
      <c r="CH2497" s="266">
        <f>(COUNTIFS(H2497:AL2497,"NS",H2499:AL2499,"&gt;=0.5",H2498:AL2498,"&gt;=1.5")+COUNTIFS(H2497:AL2497,"AL/NS",H2499:AL2499,"&gt;=0.5",H2498:AL2498,"&gt;=1.5")+COUNTIFS(H2497:AL2497,"NHD",H2499:AL2499,"&gt;=4.5",H2502:AL2502,"&gt;=2",H2498:AL2498,"&gt;=1.5"))*0.5</f>
        <v>0</v>
      </c>
      <c r="CI2497" s="266">
        <f>(COUNTIF(H2499:AL2499,"&gt;=10")+COUNTIFS(H2497:AL2497,"MD",H2499:AL2499,"&gt;=2")-COUNTIFS(H2497:AL2497,"TV",H2499:AL2499,"&gt;=10"))*0.5</f>
        <v>0</v>
      </c>
      <c r="CJ2497" s="266">
        <f>(COUNTIFS(H2497:AL2497,"D",H2501:AL2501,"&gt;=6.5",H2499:AL2499,"&gt;=3.5"))*0.5</f>
        <v>0</v>
      </c>
      <c r="CK2497" s="266">
        <f>(COUNTIF(H2502:AL2502,"&gt;=10")-COUNTIFS(H2497:AL2497,"PD",H2502:AL2502,"&gt;=10"))*0.5</f>
        <v>0</v>
      </c>
      <c r="CL2497" s="265">
        <f>(COUNTIFS(H2497:AL2497,"NHD",H2502:AL2502,"&gt;=3.5",H2503:AL2503,"&gt;=6.5")+COUNTIFS(H2497:AL2497,"BH",H2502:AL2502,"&gt;=1.5",H2503:AL2503,"&gt;=0.5")+COUNTIFS(H2497:AL2497,"BM",H2502:AL2502,"&gt;=1.5",H2503:AL2503,"&gt;=0.5")+COUNTIFS(H2497:AL2497,"D",H2502:AL2502,"&gt;=1.5",H2503:AL2503,"&gt;=0.5"))*0.5</f>
        <v>0</v>
      </c>
      <c r="CM2497" s="272"/>
      <c r="CN2497" s="264" t="s">
        <v>723</v>
      </c>
      <c r="CO2497" s="125">
        <f t="shared" ref="CO2497" si="840">+AM2497+AN2497+AO2497+AP2497+AQ2497+AR2497+AS2497+AU2497+BG2497</f>
        <v>26</v>
      </c>
      <c r="CP2497" s="225">
        <f>+SUM(I2498:I2503)-I2504</f>
        <v>0</v>
      </c>
      <c r="CQ2497" s="225">
        <f>+SUM(J2498:J2503)-J2504</f>
        <v>0</v>
      </c>
      <c r="CR2497" s="225">
        <f>+SUM(K2498:K2503)-K2504</f>
        <v>0</v>
      </c>
      <c r="CS2497" s="126"/>
      <c r="CT2497" s="126"/>
      <c r="CU2497" s="126"/>
      <c r="CV2497" s="126"/>
      <c r="CW2497" s="126"/>
      <c r="CX2497" s="126"/>
      <c r="CY2497" s="126"/>
      <c r="CZ2497" s="126"/>
      <c r="DA2497" s="126"/>
      <c r="DB2497" s="126"/>
      <c r="DC2497" s="126"/>
      <c r="DD2497" s="126"/>
      <c r="DE2497" s="126"/>
      <c r="DF2497" s="126" t="e">
        <f>+SUM(#REF!)</f>
        <v>#REF!</v>
      </c>
    </row>
    <row r="2498" spans="1:110" s="70" customFormat="1" ht="15" customHeight="1">
      <c r="A2498" s="228"/>
      <c r="B2498" s="661"/>
      <c r="C2498" s="298"/>
      <c r="D2498" s="237"/>
      <c r="E2498" s="237"/>
      <c r="F2498" s="242" t="s">
        <v>82</v>
      </c>
      <c r="G2498" s="71">
        <v>1.5</v>
      </c>
      <c r="H2498" s="83"/>
      <c r="I2498" s="83"/>
      <c r="J2498" s="83"/>
      <c r="K2498" s="83"/>
      <c r="L2498" s="83"/>
      <c r="M2498" s="83"/>
      <c r="N2498" s="83"/>
      <c r="O2498" s="83"/>
      <c r="P2498" s="83"/>
      <c r="Q2498" s="83"/>
      <c r="R2498" s="83"/>
      <c r="S2498" s="83"/>
      <c r="T2498" s="83"/>
      <c r="U2498" s="83"/>
      <c r="V2498" s="83"/>
      <c r="W2498" s="83"/>
      <c r="X2498" s="83"/>
      <c r="Y2498" s="83"/>
      <c r="Z2498" s="83"/>
      <c r="AA2498" s="83"/>
      <c r="AB2498" s="83"/>
      <c r="AC2498" s="79"/>
      <c r="AD2498" s="79"/>
      <c r="AE2498" s="79"/>
      <c r="AF2498" s="79"/>
      <c r="AG2498" s="79"/>
      <c r="AH2498" s="79"/>
      <c r="AI2498" s="79"/>
      <c r="AJ2498" s="79"/>
      <c r="AK2498" s="79"/>
      <c r="AL2498" s="79"/>
      <c r="AM2498" s="240"/>
      <c r="AN2498" s="240"/>
      <c r="AO2498" s="240"/>
      <c r="AP2498" s="240"/>
      <c r="AQ2498" s="240"/>
      <c r="AR2498" s="240"/>
      <c r="AS2498" s="240"/>
      <c r="AT2498" s="256"/>
      <c r="AU2498" s="256"/>
      <c r="AV2498" s="259"/>
      <c r="AW2498" s="259"/>
      <c r="AX2498" s="256"/>
      <c r="AY2498" s="256"/>
      <c r="AZ2498" s="256"/>
      <c r="BA2498" s="256"/>
      <c r="BB2498" s="256"/>
      <c r="BC2498" s="256"/>
      <c r="BD2498" s="256"/>
      <c r="BE2498" s="256"/>
      <c r="BF2498" s="256"/>
      <c r="BG2498" s="256"/>
      <c r="BH2498" s="256"/>
      <c r="BI2498" s="256"/>
      <c r="BJ2498" s="256"/>
      <c r="BK2498" s="256"/>
      <c r="BL2498" s="262"/>
      <c r="BM2498" s="262"/>
      <c r="BN2498" s="262"/>
      <c r="BO2498" s="262"/>
      <c r="BP2498" s="262"/>
      <c r="BQ2498" s="262"/>
      <c r="BR2498" s="270"/>
      <c r="BS2498" s="270"/>
      <c r="BT2498" s="270"/>
      <c r="BU2498" s="270"/>
      <c r="BV2498" s="270"/>
      <c r="BW2498" s="270"/>
      <c r="BX2498" s="256"/>
      <c r="BY2498" s="256"/>
      <c r="BZ2498" s="256"/>
      <c r="CA2498" s="267"/>
      <c r="CB2498" s="267"/>
      <c r="CC2498" s="274"/>
      <c r="CD2498" s="267"/>
      <c r="CE2498" s="267"/>
      <c r="CF2498" s="267"/>
      <c r="CG2498" s="267"/>
      <c r="CH2498" s="267"/>
      <c r="CI2498" s="267"/>
      <c r="CJ2498" s="267"/>
      <c r="CK2498" s="267"/>
      <c r="CL2498" s="265"/>
      <c r="CM2498" s="272"/>
      <c r="CN2498" s="264"/>
      <c r="CO2498" s="125"/>
      <c r="CP2498" s="226"/>
      <c r="CQ2498" s="226"/>
      <c r="CR2498" s="226"/>
      <c r="CS2498" s="126"/>
      <c r="CT2498" s="126"/>
      <c r="CU2498" s="126"/>
      <c r="CV2498" s="126"/>
      <c r="CW2498" s="126"/>
      <c r="CX2498" s="126"/>
      <c r="CY2498" s="126"/>
      <c r="CZ2498" s="126"/>
      <c r="DA2498" s="126"/>
      <c r="DB2498" s="126"/>
      <c r="DC2498" s="126"/>
      <c r="DD2498" s="126"/>
      <c r="DE2498" s="126"/>
      <c r="DF2498" s="126"/>
    </row>
    <row r="2499" spans="1:110" s="70" customFormat="1" ht="15" customHeight="1">
      <c r="A2499" s="228"/>
      <c r="B2499" s="661"/>
      <c r="C2499" s="298"/>
      <c r="D2499" s="237"/>
      <c r="E2499" s="237"/>
      <c r="F2499" s="243"/>
      <c r="G2499" s="72">
        <v>2</v>
      </c>
      <c r="H2499" s="84"/>
      <c r="I2499" s="84"/>
      <c r="J2499" s="84"/>
      <c r="K2499" s="84"/>
      <c r="L2499" s="84"/>
      <c r="M2499" s="84"/>
      <c r="N2499" s="84"/>
      <c r="O2499" s="84"/>
      <c r="P2499" s="84"/>
      <c r="Q2499" s="84"/>
      <c r="R2499" s="84"/>
      <c r="S2499" s="84"/>
      <c r="T2499" s="84"/>
      <c r="U2499" s="84"/>
      <c r="V2499" s="84"/>
      <c r="W2499" s="84"/>
      <c r="X2499" s="84"/>
      <c r="Y2499" s="84"/>
      <c r="Z2499" s="84"/>
      <c r="AA2499" s="84"/>
      <c r="AB2499" s="84"/>
      <c r="AC2499" s="80"/>
      <c r="AD2499" s="80"/>
      <c r="AE2499" s="80"/>
      <c r="AF2499" s="80"/>
      <c r="AG2499" s="80"/>
      <c r="AH2499" s="80"/>
      <c r="AI2499" s="80"/>
      <c r="AJ2499" s="80"/>
      <c r="AK2499" s="80"/>
      <c r="AL2499" s="80"/>
      <c r="AM2499" s="240"/>
      <c r="AN2499" s="240"/>
      <c r="AO2499" s="240"/>
      <c r="AP2499" s="240"/>
      <c r="AQ2499" s="240"/>
      <c r="AR2499" s="240"/>
      <c r="AS2499" s="240"/>
      <c r="AT2499" s="256"/>
      <c r="AU2499" s="256"/>
      <c r="AV2499" s="259"/>
      <c r="AW2499" s="259"/>
      <c r="AX2499" s="256"/>
      <c r="AY2499" s="256"/>
      <c r="AZ2499" s="256"/>
      <c r="BA2499" s="256"/>
      <c r="BB2499" s="256"/>
      <c r="BC2499" s="256"/>
      <c r="BD2499" s="256"/>
      <c r="BE2499" s="256"/>
      <c r="BF2499" s="256"/>
      <c r="BG2499" s="256"/>
      <c r="BH2499" s="256"/>
      <c r="BI2499" s="256"/>
      <c r="BJ2499" s="256"/>
      <c r="BK2499" s="256"/>
      <c r="BL2499" s="262"/>
      <c r="BM2499" s="262"/>
      <c r="BN2499" s="262"/>
      <c r="BO2499" s="262"/>
      <c r="BP2499" s="262"/>
      <c r="BQ2499" s="262"/>
      <c r="BR2499" s="270"/>
      <c r="BS2499" s="270"/>
      <c r="BT2499" s="270"/>
      <c r="BU2499" s="270"/>
      <c r="BV2499" s="270"/>
      <c r="BW2499" s="270"/>
      <c r="BX2499" s="256"/>
      <c r="BY2499" s="256"/>
      <c r="BZ2499" s="256"/>
      <c r="CA2499" s="267"/>
      <c r="CB2499" s="267"/>
      <c r="CC2499" s="274"/>
      <c r="CD2499" s="267"/>
      <c r="CE2499" s="267"/>
      <c r="CF2499" s="267"/>
      <c r="CG2499" s="267"/>
      <c r="CH2499" s="267"/>
      <c r="CI2499" s="267"/>
      <c r="CJ2499" s="267"/>
      <c r="CK2499" s="267"/>
      <c r="CL2499" s="265"/>
      <c r="CM2499" s="272"/>
      <c r="CN2499" s="264"/>
      <c r="CO2499" s="125"/>
      <c r="CP2499" s="226"/>
      <c r="CQ2499" s="226"/>
      <c r="CR2499" s="226"/>
      <c r="CS2499" s="126"/>
      <c r="CT2499" s="126"/>
      <c r="CU2499" s="126"/>
      <c r="CV2499" s="126"/>
      <c r="CW2499" s="126"/>
      <c r="CX2499" s="126"/>
      <c r="CY2499" s="126"/>
      <c r="CZ2499" s="126"/>
      <c r="DA2499" s="126"/>
      <c r="DB2499" s="126"/>
      <c r="DC2499" s="126"/>
      <c r="DD2499" s="126"/>
      <c r="DE2499" s="126"/>
      <c r="DF2499" s="126"/>
    </row>
    <row r="2500" spans="1:110" s="70" customFormat="1" ht="15" customHeight="1">
      <c r="A2500" s="228"/>
      <c r="B2500" s="661"/>
      <c r="C2500" s="298"/>
      <c r="D2500" s="237"/>
      <c r="E2500" s="237"/>
      <c r="F2500" s="243"/>
      <c r="G2500" s="72">
        <v>2.1</v>
      </c>
      <c r="H2500" s="84"/>
      <c r="I2500" s="84"/>
      <c r="J2500" s="84"/>
      <c r="K2500" s="84"/>
      <c r="L2500" s="84"/>
      <c r="M2500" s="84"/>
      <c r="N2500" s="84"/>
      <c r="O2500" s="84"/>
      <c r="P2500" s="84"/>
      <c r="Q2500" s="84"/>
      <c r="R2500" s="84"/>
      <c r="S2500" s="84"/>
      <c r="T2500" s="84"/>
      <c r="U2500" s="84"/>
      <c r="V2500" s="84"/>
      <c r="W2500" s="84"/>
      <c r="X2500" s="84"/>
      <c r="Y2500" s="84"/>
      <c r="Z2500" s="84"/>
      <c r="AA2500" s="84"/>
      <c r="AB2500" s="84"/>
      <c r="AC2500" s="80"/>
      <c r="AD2500" s="80"/>
      <c r="AE2500" s="80"/>
      <c r="AF2500" s="80"/>
      <c r="AG2500" s="80"/>
      <c r="AH2500" s="80"/>
      <c r="AI2500" s="80"/>
      <c r="AJ2500" s="80"/>
      <c r="AK2500" s="80"/>
      <c r="AL2500" s="80"/>
      <c r="AM2500" s="240"/>
      <c r="AN2500" s="240"/>
      <c r="AO2500" s="240"/>
      <c r="AP2500" s="240"/>
      <c r="AQ2500" s="240"/>
      <c r="AR2500" s="240"/>
      <c r="AS2500" s="240"/>
      <c r="AT2500" s="256"/>
      <c r="AU2500" s="256"/>
      <c r="AV2500" s="259"/>
      <c r="AW2500" s="259"/>
      <c r="AX2500" s="256"/>
      <c r="AY2500" s="256"/>
      <c r="AZ2500" s="256"/>
      <c r="BA2500" s="256"/>
      <c r="BB2500" s="256"/>
      <c r="BC2500" s="256"/>
      <c r="BD2500" s="256"/>
      <c r="BE2500" s="256"/>
      <c r="BF2500" s="256"/>
      <c r="BG2500" s="256"/>
      <c r="BH2500" s="256"/>
      <c r="BI2500" s="256"/>
      <c r="BJ2500" s="256"/>
      <c r="BK2500" s="256"/>
      <c r="BL2500" s="262"/>
      <c r="BM2500" s="262"/>
      <c r="BN2500" s="262"/>
      <c r="BO2500" s="262"/>
      <c r="BP2500" s="262"/>
      <c r="BQ2500" s="262"/>
      <c r="BR2500" s="270"/>
      <c r="BS2500" s="270"/>
      <c r="BT2500" s="270"/>
      <c r="BU2500" s="270"/>
      <c r="BV2500" s="270"/>
      <c r="BW2500" s="270"/>
      <c r="BX2500" s="256"/>
      <c r="BY2500" s="256"/>
      <c r="BZ2500" s="256"/>
      <c r="CA2500" s="267"/>
      <c r="CB2500" s="267"/>
      <c r="CC2500" s="274"/>
      <c r="CD2500" s="267"/>
      <c r="CE2500" s="267"/>
      <c r="CF2500" s="267"/>
      <c r="CG2500" s="267"/>
      <c r="CH2500" s="267"/>
      <c r="CI2500" s="267"/>
      <c r="CJ2500" s="267"/>
      <c r="CK2500" s="267"/>
      <c r="CL2500" s="265"/>
      <c r="CM2500" s="272"/>
      <c r="CN2500" s="264"/>
      <c r="CO2500" s="125"/>
      <c r="CP2500" s="226"/>
      <c r="CQ2500" s="226"/>
      <c r="CR2500" s="226"/>
      <c r="CS2500" s="126"/>
      <c r="CT2500" s="126"/>
      <c r="CU2500" s="126"/>
      <c r="CV2500" s="126"/>
      <c r="CW2500" s="126"/>
      <c r="CX2500" s="126"/>
      <c r="CY2500" s="126"/>
      <c r="CZ2500" s="126"/>
      <c r="DA2500" s="126"/>
      <c r="DB2500" s="126"/>
      <c r="DC2500" s="126"/>
      <c r="DD2500" s="126"/>
      <c r="DE2500" s="126"/>
      <c r="DF2500" s="126"/>
    </row>
    <row r="2501" spans="1:110" s="70" customFormat="1" ht="15" customHeight="1">
      <c r="A2501" s="228"/>
      <c r="B2501" s="661"/>
      <c r="C2501" s="298"/>
      <c r="D2501" s="237"/>
      <c r="E2501" s="237"/>
      <c r="F2501" s="243"/>
      <c r="G2501" s="72">
        <v>2.7</v>
      </c>
      <c r="H2501" s="84"/>
      <c r="I2501" s="84"/>
      <c r="J2501" s="84"/>
      <c r="K2501" s="84"/>
      <c r="L2501" s="84"/>
      <c r="M2501" s="84"/>
      <c r="N2501" s="84"/>
      <c r="O2501" s="84"/>
      <c r="P2501" s="84"/>
      <c r="Q2501" s="84"/>
      <c r="R2501" s="84"/>
      <c r="S2501" s="84"/>
      <c r="T2501" s="84"/>
      <c r="U2501" s="84"/>
      <c r="V2501" s="84"/>
      <c r="W2501" s="84"/>
      <c r="X2501" s="84"/>
      <c r="Y2501" s="84"/>
      <c r="Z2501" s="84"/>
      <c r="AA2501" s="84"/>
      <c r="AB2501" s="84"/>
      <c r="AC2501" s="80"/>
      <c r="AD2501" s="80"/>
      <c r="AE2501" s="80"/>
      <c r="AF2501" s="80"/>
      <c r="AG2501" s="80"/>
      <c r="AH2501" s="80"/>
      <c r="AI2501" s="80"/>
      <c r="AJ2501" s="80"/>
      <c r="AK2501" s="80"/>
      <c r="AL2501" s="80"/>
      <c r="AM2501" s="240"/>
      <c r="AN2501" s="240"/>
      <c r="AO2501" s="240"/>
      <c r="AP2501" s="240"/>
      <c r="AQ2501" s="240"/>
      <c r="AR2501" s="240"/>
      <c r="AS2501" s="240"/>
      <c r="AT2501" s="256"/>
      <c r="AU2501" s="256"/>
      <c r="AV2501" s="259"/>
      <c r="AW2501" s="259"/>
      <c r="AX2501" s="256"/>
      <c r="AY2501" s="256"/>
      <c r="AZ2501" s="256"/>
      <c r="BA2501" s="256"/>
      <c r="BB2501" s="256"/>
      <c r="BC2501" s="256"/>
      <c r="BD2501" s="256"/>
      <c r="BE2501" s="256"/>
      <c r="BF2501" s="256"/>
      <c r="BG2501" s="256"/>
      <c r="BH2501" s="256"/>
      <c r="BI2501" s="256"/>
      <c r="BJ2501" s="256"/>
      <c r="BK2501" s="256"/>
      <c r="BL2501" s="262"/>
      <c r="BM2501" s="262"/>
      <c r="BN2501" s="262"/>
      <c r="BO2501" s="262"/>
      <c r="BP2501" s="262"/>
      <c r="BQ2501" s="262"/>
      <c r="BR2501" s="270"/>
      <c r="BS2501" s="270"/>
      <c r="BT2501" s="270"/>
      <c r="BU2501" s="270"/>
      <c r="BV2501" s="270"/>
      <c r="BW2501" s="270"/>
      <c r="BX2501" s="256"/>
      <c r="BY2501" s="256"/>
      <c r="BZ2501" s="256"/>
      <c r="CA2501" s="267"/>
      <c r="CB2501" s="267"/>
      <c r="CC2501" s="274"/>
      <c r="CD2501" s="267"/>
      <c r="CE2501" s="267"/>
      <c r="CF2501" s="267"/>
      <c r="CG2501" s="267"/>
      <c r="CH2501" s="267"/>
      <c r="CI2501" s="267"/>
      <c r="CJ2501" s="267"/>
      <c r="CK2501" s="267"/>
      <c r="CL2501" s="265"/>
      <c r="CM2501" s="272"/>
      <c r="CN2501" s="264"/>
      <c r="CO2501" s="125"/>
      <c r="CP2501" s="226"/>
      <c r="CQ2501" s="226"/>
      <c r="CR2501" s="226"/>
      <c r="CS2501" s="126"/>
      <c r="CT2501" s="126"/>
      <c r="CU2501" s="126"/>
      <c r="CV2501" s="126"/>
      <c r="CW2501" s="126"/>
      <c r="CX2501" s="126"/>
      <c r="CY2501" s="126"/>
      <c r="CZ2501" s="126"/>
      <c r="DA2501" s="126"/>
      <c r="DB2501" s="126"/>
      <c r="DC2501" s="126"/>
      <c r="DD2501" s="126"/>
      <c r="DE2501" s="126"/>
      <c r="DF2501" s="126"/>
    </row>
    <row r="2502" spans="1:110" s="70" customFormat="1" ht="15" customHeight="1">
      <c r="A2502" s="228"/>
      <c r="B2502" s="661"/>
      <c r="C2502" s="298"/>
      <c r="D2502" s="237"/>
      <c r="E2502" s="237"/>
      <c r="F2502" s="243"/>
      <c r="G2502" s="72">
        <v>3</v>
      </c>
      <c r="H2502" s="84"/>
      <c r="I2502" s="84"/>
      <c r="J2502" s="84"/>
      <c r="K2502" s="84"/>
      <c r="L2502" s="84"/>
      <c r="M2502" s="84"/>
      <c r="N2502" s="84"/>
      <c r="O2502" s="84"/>
      <c r="P2502" s="84"/>
      <c r="Q2502" s="84"/>
      <c r="R2502" s="84"/>
      <c r="S2502" s="84"/>
      <c r="T2502" s="84"/>
      <c r="U2502" s="84"/>
      <c r="V2502" s="84"/>
      <c r="W2502" s="84"/>
      <c r="X2502" s="84"/>
      <c r="Y2502" s="84"/>
      <c r="Z2502" s="84"/>
      <c r="AA2502" s="84"/>
      <c r="AB2502" s="84"/>
      <c r="AC2502" s="80"/>
      <c r="AD2502" s="80"/>
      <c r="AE2502" s="80"/>
      <c r="AF2502" s="80"/>
      <c r="AG2502" s="80"/>
      <c r="AH2502" s="80"/>
      <c r="AI2502" s="80"/>
      <c r="AJ2502" s="80"/>
      <c r="AK2502" s="80"/>
      <c r="AL2502" s="80"/>
      <c r="AM2502" s="240"/>
      <c r="AN2502" s="240"/>
      <c r="AO2502" s="240"/>
      <c r="AP2502" s="240"/>
      <c r="AQ2502" s="240"/>
      <c r="AR2502" s="240"/>
      <c r="AS2502" s="240"/>
      <c r="AT2502" s="256"/>
      <c r="AU2502" s="256"/>
      <c r="AV2502" s="259"/>
      <c r="AW2502" s="259"/>
      <c r="AX2502" s="256"/>
      <c r="AY2502" s="256"/>
      <c r="AZ2502" s="256"/>
      <c r="BA2502" s="256"/>
      <c r="BB2502" s="256"/>
      <c r="BC2502" s="256"/>
      <c r="BD2502" s="256"/>
      <c r="BE2502" s="256"/>
      <c r="BF2502" s="256"/>
      <c r="BG2502" s="256"/>
      <c r="BH2502" s="256"/>
      <c r="BI2502" s="256"/>
      <c r="BJ2502" s="256"/>
      <c r="BK2502" s="256"/>
      <c r="BL2502" s="262"/>
      <c r="BM2502" s="262"/>
      <c r="BN2502" s="262"/>
      <c r="BO2502" s="262"/>
      <c r="BP2502" s="262"/>
      <c r="BQ2502" s="262"/>
      <c r="BR2502" s="270"/>
      <c r="BS2502" s="270"/>
      <c r="BT2502" s="270"/>
      <c r="BU2502" s="270"/>
      <c r="BV2502" s="270"/>
      <c r="BW2502" s="270"/>
      <c r="BX2502" s="256"/>
      <c r="BY2502" s="256"/>
      <c r="BZ2502" s="256"/>
      <c r="CA2502" s="267"/>
      <c r="CB2502" s="267"/>
      <c r="CC2502" s="274"/>
      <c r="CD2502" s="267"/>
      <c r="CE2502" s="267"/>
      <c r="CF2502" s="267"/>
      <c r="CG2502" s="267"/>
      <c r="CH2502" s="267"/>
      <c r="CI2502" s="267"/>
      <c r="CJ2502" s="267"/>
      <c r="CK2502" s="267"/>
      <c r="CL2502" s="265"/>
      <c r="CM2502" s="272"/>
      <c r="CN2502" s="264"/>
      <c r="CO2502" s="125"/>
      <c r="CP2502" s="226"/>
      <c r="CQ2502" s="226"/>
      <c r="CR2502" s="226"/>
      <c r="CS2502" s="126"/>
      <c r="CT2502" s="126"/>
      <c r="CU2502" s="126"/>
      <c r="CV2502" s="126"/>
      <c r="CW2502" s="126"/>
      <c r="CX2502" s="126"/>
      <c r="CY2502" s="126"/>
      <c r="CZ2502" s="126"/>
      <c r="DA2502" s="126"/>
      <c r="DB2502" s="126"/>
      <c r="DC2502" s="126"/>
      <c r="DD2502" s="126"/>
      <c r="DE2502" s="126"/>
      <c r="DF2502" s="126"/>
    </row>
    <row r="2503" spans="1:110" s="70" customFormat="1" ht="15" customHeight="1">
      <c r="A2503" s="228"/>
      <c r="B2503" s="661"/>
      <c r="C2503" s="298"/>
      <c r="D2503" s="237"/>
      <c r="E2503" s="237"/>
      <c r="F2503" s="244"/>
      <c r="G2503" s="73">
        <v>3.9</v>
      </c>
      <c r="H2503" s="85"/>
      <c r="I2503" s="85"/>
      <c r="J2503" s="85"/>
      <c r="K2503" s="85"/>
      <c r="L2503" s="85"/>
      <c r="M2503" s="85"/>
      <c r="N2503" s="85"/>
      <c r="O2503" s="85"/>
      <c r="P2503" s="85"/>
      <c r="Q2503" s="85"/>
      <c r="R2503" s="85"/>
      <c r="S2503" s="85"/>
      <c r="T2503" s="85"/>
      <c r="U2503" s="85"/>
      <c r="V2503" s="85"/>
      <c r="W2503" s="85"/>
      <c r="X2503" s="85"/>
      <c r="Y2503" s="85"/>
      <c r="Z2503" s="85"/>
      <c r="AA2503" s="85"/>
      <c r="AB2503" s="85"/>
      <c r="AC2503" s="81"/>
      <c r="AD2503" s="81"/>
      <c r="AE2503" s="81"/>
      <c r="AF2503" s="81"/>
      <c r="AG2503" s="81"/>
      <c r="AH2503" s="81"/>
      <c r="AI2503" s="81"/>
      <c r="AJ2503" s="81"/>
      <c r="AK2503" s="81"/>
      <c r="AL2503" s="81"/>
      <c r="AM2503" s="240"/>
      <c r="AN2503" s="240"/>
      <c r="AO2503" s="240"/>
      <c r="AP2503" s="240"/>
      <c r="AQ2503" s="240"/>
      <c r="AR2503" s="240"/>
      <c r="AS2503" s="240"/>
      <c r="AT2503" s="256"/>
      <c r="AU2503" s="256"/>
      <c r="AV2503" s="259"/>
      <c r="AW2503" s="259"/>
      <c r="AX2503" s="256"/>
      <c r="AY2503" s="256"/>
      <c r="AZ2503" s="256"/>
      <c r="BA2503" s="256"/>
      <c r="BB2503" s="256"/>
      <c r="BC2503" s="256"/>
      <c r="BD2503" s="256"/>
      <c r="BE2503" s="256"/>
      <c r="BF2503" s="256"/>
      <c r="BG2503" s="256"/>
      <c r="BH2503" s="256"/>
      <c r="BI2503" s="256"/>
      <c r="BJ2503" s="256"/>
      <c r="BK2503" s="256"/>
      <c r="BL2503" s="262"/>
      <c r="BM2503" s="262"/>
      <c r="BN2503" s="262"/>
      <c r="BO2503" s="262"/>
      <c r="BP2503" s="262"/>
      <c r="BQ2503" s="262"/>
      <c r="BR2503" s="270"/>
      <c r="BS2503" s="270"/>
      <c r="BT2503" s="270"/>
      <c r="BU2503" s="270"/>
      <c r="BV2503" s="270"/>
      <c r="BW2503" s="270"/>
      <c r="BX2503" s="256"/>
      <c r="BY2503" s="256"/>
      <c r="BZ2503" s="256"/>
      <c r="CA2503" s="267"/>
      <c r="CB2503" s="267"/>
      <c r="CC2503" s="274"/>
      <c r="CD2503" s="267"/>
      <c r="CE2503" s="267"/>
      <c r="CF2503" s="267"/>
      <c r="CG2503" s="267"/>
      <c r="CH2503" s="267"/>
      <c r="CI2503" s="267"/>
      <c r="CJ2503" s="267"/>
      <c r="CK2503" s="267"/>
      <c r="CL2503" s="265"/>
      <c r="CM2503" s="272"/>
      <c r="CN2503" s="264"/>
      <c r="CO2503" s="125"/>
      <c r="CP2503" s="226"/>
      <c r="CQ2503" s="226"/>
      <c r="CR2503" s="226"/>
      <c r="CS2503" s="126"/>
      <c r="CT2503" s="126"/>
      <c r="CU2503" s="126"/>
      <c r="CV2503" s="126"/>
      <c r="CW2503" s="126"/>
      <c r="CX2503" s="126"/>
      <c r="CY2503" s="126"/>
      <c r="CZ2503" s="126"/>
      <c r="DA2503" s="126"/>
      <c r="DB2503" s="126"/>
      <c r="DC2503" s="126"/>
      <c r="DD2503" s="126"/>
      <c r="DE2503" s="126"/>
      <c r="DF2503" s="126"/>
    </row>
    <row r="2504" spans="1:110" s="70" customFormat="1" ht="15" customHeight="1" thickBot="1">
      <c r="A2504" s="229"/>
      <c r="B2504" s="661"/>
      <c r="C2504" s="299"/>
      <c r="D2504" s="238"/>
      <c r="E2504" s="238"/>
      <c r="F2504" s="245" t="s">
        <v>83</v>
      </c>
      <c r="G2504" s="246"/>
      <c r="H2504" s="82"/>
      <c r="I2504" s="82"/>
      <c r="J2504" s="82"/>
      <c r="K2504" s="82"/>
      <c r="L2504" s="82"/>
      <c r="M2504" s="82"/>
      <c r="N2504" s="82"/>
      <c r="O2504" s="82"/>
      <c r="P2504" s="82"/>
      <c r="Q2504" s="82"/>
      <c r="R2504" s="82"/>
      <c r="S2504" s="82"/>
      <c r="T2504" s="82"/>
      <c r="U2504" s="82"/>
      <c r="V2504" s="82"/>
      <c r="W2504" s="82"/>
      <c r="X2504" s="82"/>
      <c r="Y2504" s="82">
        <v>0.8</v>
      </c>
      <c r="Z2504" s="82"/>
      <c r="AA2504" s="82"/>
      <c r="AB2504" s="82"/>
      <c r="AC2504" s="35"/>
      <c r="AD2504" s="35"/>
      <c r="AE2504" s="35"/>
      <c r="AF2504" s="35"/>
      <c r="AG2504" s="35"/>
      <c r="AH2504" s="35"/>
      <c r="AI2504" s="35"/>
      <c r="AJ2504" s="35"/>
      <c r="AK2504" s="35"/>
      <c r="AL2504" s="35"/>
      <c r="AM2504" s="241"/>
      <c r="AN2504" s="241"/>
      <c r="AO2504" s="241"/>
      <c r="AP2504" s="241"/>
      <c r="AQ2504" s="241"/>
      <c r="AR2504" s="241"/>
      <c r="AS2504" s="241"/>
      <c r="AT2504" s="257"/>
      <c r="AU2504" s="257"/>
      <c r="AV2504" s="260"/>
      <c r="AW2504" s="260"/>
      <c r="AX2504" s="257"/>
      <c r="AY2504" s="257"/>
      <c r="AZ2504" s="257"/>
      <c r="BA2504" s="257"/>
      <c r="BB2504" s="257"/>
      <c r="BC2504" s="257"/>
      <c r="BD2504" s="257"/>
      <c r="BE2504" s="257"/>
      <c r="BF2504" s="257"/>
      <c r="BG2504" s="257"/>
      <c r="BH2504" s="257"/>
      <c r="BI2504" s="257"/>
      <c r="BJ2504" s="257"/>
      <c r="BK2504" s="257"/>
      <c r="BL2504" s="263"/>
      <c r="BM2504" s="263"/>
      <c r="BN2504" s="263"/>
      <c r="BO2504" s="263"/>
      <c r="BP2504" s="263"/>
      <c r="BQ2504" s="263"/>
      <c r="BR2504" s="271"/>
      <c r="BS2504" s="271"/>
      <c r="BT2504" s="271"/>
      <c r="BU2504" s="271"/>
      <c r="BV2504" s="271"/>
      <c r="BW2504" s="271"/>
      <c r="BX2504" s="257"/>
      <c r="BY2504" s="257"/>
      <c r="BZ2504" s="257"/>
      <c r="CA2504" s="268"/>
      <c r="CB2504" s="268"/>
      <c r="CC2504" s="275"/>
      <c r="CD2504" s="268"/>
      <c r="CE2504" s="268"/>
      <c r="CF2504" s="268"/>
      <c r="CG2504" s="268"/>
      <c r="CH2504" s="268"/>
      <c r="CI2504" s="268"/>
      <c r="CJ2504" s="268"/>
      <c r="CK2504" s="268"/>
      <c r="CL2504" s="265"/>
      <c r="CM2504" s="272"/>
      <c r="CN2504" s="264"/>
      <c r="CO2504" s="125"/>
      <c r="CP2504" s="226"/>
      <c r="CQ2504" s="226"/>
      <c r="CR2504" s="226"/>
      <c r="CS2504" s="126"/>
      <c r="CT2504" s="126"/>
      <c r="CU2504" s="126"/>
      <c r="CV2504" s="126"/>
      <c r="CW2504" s="126"/>
      <c r="CX2504" s="126"/>
      <c r="CY2504" s="126"/>
      <c r="CZ2504" s="126"/>
      <c r="DA2504" s="126"/>
      <c r="DB2504" s="126"/>
      <c r="DC2504" s="126"/>
      <c r="DD2504" s="126"/>
      <c r="DE2504" s="126"/>
      <c r="DF2504" s="126"/>
    </row>
    <row r="2505" spans="1:110" s="70" customFormat="1" ht="15" customHeight="1">
      <c r="A2505" s="227">
        <f t="shared" si="834"/>
        <v>310</v>
      </c>
      <c r="B2505" s="247" t="s">
        <v>336</v>
      </c>
      <c r="C2505" s="250" t="s">
        <v>337</v>
      </c>
      <c r="D2505" s="236">
        <v>42996</v>
      </c>
      <c r="E2505" s="236" t="s">
        <v>277</v>
      </c>
      <c r="F2505" s="253" t="s">
        <v>80</v>
      </c>
      <c r="G2505" s="254"/>
      <c r="H2505" s="82" t="s">
        <v>69</v>
      </c>
      <c r="I2505" s="82"/>
      <c r="J2505" s="82" t="s">
        <v>60</v>
      </c>
      <c r="K2505" s="82" t="s">
        <v>60</v>
      </c>
      <c r="L2505" s="82" t="s">
        <v>60</v>
      </c>
      <c r="M2505" s="82" t="s">
        <v>60</v>
      </c>
      <c r="N2505" s="82" t="s">
        <v>60</v>
      </c>
      <c r="O2505" s="82"/>
      <c r="P2505" s="82" t="s">
        <v>60</v>
      </c>
      <c r="Q2505" s="82" t="s">
        <v>60</v>
      </c>
      <c r="R2505" s="82" t="s">
        <v>60</v>
      </c>
      <c r="S2505" s="82" t="s">
        <v>60</v>
      </c>
      <c r="T2505" s="82" t="s">
        <v>60</v>
      </c>
      <c r="U2505" s="82" t="s">
        <v>60</v>
      </c>
      <c r="V2505" s="82"/>
      <c r="W2505" s="82" t="s">
        <v>61</v>
      </c>
      <c r="X2505" s="82" t="s">
        <v>61</v>
      </c>
      <c r="Y2505" s="82" t="s">
        <v>61</v>
      </c>
      <c r="Z2505" s="82" t="s">
        <v>61</v>
      </c>
      <c r="AA2505" s="82" t="s">
        <v>61</v>
      </c>
      <c r="AB2505" s="82" t="s">
        <v>61</v>
      </c>
      <c r="AC2505" s="82"/>
      <c r="AD2505" s="82" t="s">
        <v>61</v>
      </c>
      <c r="AE2505" s="82" t="s">
        <v>61</v>
      </c>
      <c r="AF2505" s="82" t="s">
        <v>61</v>
      </c>
      <c r="AG2505" s="82" t="s">
        <v>61</v>
      </c>
      <c r="AH2505" s="82" t="s">
        <v>61</v>
      </c>
      <c r="AI2505" s="82" t="s">
        <v>1471</v>
      </c>
      <c r="AJ2505" s="82"/>
      <c r="AK2505" s="82" t="s">
        <v>60</v>
      </c>
      <c r="AL2505" s="82" t="s">
        <v>60</v>
      </c>
      <c r="AM2505" s="239">
        <f>COUNTIF(H2505:AL2505,"PH")+COUNTIF(H2505:AL2505,"PH/L")+COUNTIF(H2505:AL2505,"PM")</f>
        <v>0</v>
      </c>
      <c r="AN2505" s="239">
        <f>COUNTIF(H2505:AL2505,"PD")+COUNTIF(H2505:AL2505,"PDD")+COUNTIF(H2505:AL2505,"P/DS")/2+COUNTIF(H2505:AL2505,"PMD")</f>
        <v>0</v>
      </c>
      <c r="AO2505" s="239">
        <f>COUNTIF(H2505:AL2505,"PN")+COUNTIF(H2505:AL2505,"P/NS")/2+COUNTIF(H2505:AL2505,"PH")+COUNTIF(H2505:AL2505,"PH/F")/2+COUNTIF(H2505:AL2505,"PH/L")/2+COUNTIF(H2505:AL2505,"PM")</f>
        <v>0</v>
      </c>
      <c r="AP2505" s="239">
        <f>COUNTIF(H2505:AL2505,"BH")+COUNTIF(H2505:AL2505,"AL/BL")+COUNTIF(H2505:AL2505,"UL/BL")+COUNTIF(H2505:AL2505,"BM")</f>
        <v>0</v>
      </c>
      <c r="AQ2505" s="239">
        <f>COUNTIF(H2505:AL2505,"DS")+COUNTIF(H2505:AL2505,"AL/DS")/2+COUNTIF(H2505:AL2505,"UL/DS")/2+COUNTIF(H2505:AL2505,"CT")+COUNTIF(H2505:AL2505,"MD")</f>
        <v>13.5</v>
      </c>
      <c r="AR2505" s="239">
        <f>COUNTIF(H2505:AL2505,"NS")+COUNTIF(H2505:AL2505,"AL/NS")/2+COUNTIF(H2505:AL2505,"UL/NS")/2+COUNTIF(H2505:AL2505,"BH")+COUNTIF(H2505:AL2505,"AL/BF")/2+COUNTIF(H2505:AL2505,"AL/BL")/2+COUNTIF(H2505:AL2505,"UL/BL")/2+COUNTIF(H2505:AL2505,"UL/BF")/2+COUNTIF(H2505:AL2505,"BM")</f>
        <v>11</v>
      </c>
      <c r="AS2505" s="239">
        <f>COUNTIF(H2505:AL2505,"AL")+COUNTIF(H2505:AL2505,"AL/DS")/2+COUNTIF(H2505:AL2505,"AL/NS")/2+COUNTIF(H2505:AL2505,"NH")+COUNTIF(H2505:AL2505,"SL")+COUNTIF(H2505:AL2505,"NHD")+COUNTIF(H2505:AL2505,"B")+COUNTIF(H2505:AL2505,"HL")+COUNTIF(H2505:AL2505,"AL/BF")/2+COUNTIF(H2505:AL2505,"AL/BL")/2</f>
        <v>1</v>
      </c>
      <c r="AT2505" s="255">
        <f>COUNTIF(H2505:AL2505,"PD")+COUNTIF(H2505:AL2505,"PN")+COUNTIF(H2505:AL2505,"P/DS")/2+COUNTIF(H2505:AL2505,"P/NS")/2+COUNTIF(H2505:AL2505,"DS")+COUNTIF(H2505:AL2505,"NS")+COUNTIF(H2505:AL2505,"AL")+COUNTIF(H2505:AL2505,"AL/DS")+COUNTIF(H2505:AL2505,"AL/NS")+COUNTIF(H2505:AL2505,"NH")+COUNTIF(H2505:AL2505,"SL")+COUNTIF(H2505:AL2505,"UL/DS")/2+COUNTIF(H2505:AL2505,"UL/NS")/2+COUNTIF(H2505:AL2505,"CT")+COUNTIF(H2505:AL2505,"NHD")+COUNTIF(H2505:AL2505,"PDD")+COUNTIF(H2505:AL2505,"B")+COUNTIF(H2505:AL2505,"HL")+COUNTIF(H2505:AL2505,"PH")+COUNTIF(H2505:AL2505,"BH")+COUNTIF(H2505:AL2505,"AL/BF")+COUNTIF(H2505:AL2505,"AL/BL")+COUNTIF(H2505:AL2505,"UL/BF")/2+COUNTIF(H2505:AL2505,"UL/BL")/2+COUNTIF(H2505:AL2505,"PH/F")/2+COUNTIF(H2505:AL2505,"PH/L")/2+COUNTIF(H2505:AL2505,"MD")+COUNTIF(H2505:AL2505,"PMD")+COUNTIF(H2505:AL2505,"PM")+COUNTIF(H2505:AL2505,"BM")</f>
        <v>25.5</v>
      </c>
      <c r="AU2505" s="255">
        <f>COUNTIF(H2505:AL2505,"P/DS")/2+COUNTIF(H2505:AL2505,"P/NS")/2+COUNTIF(H2505:AL2505,"IL")+COUNTIF(H2505:AL2505,"NL")+COUNTIF(H2505:AL2505,"UL")+COUNTIF(H2505:AL2505,"UL/DS")/2+COUNTIF(H2505:AL2505,"UL/NS")/2+COUNTIF(H2505:AL2505,"KT")+COUNTIF(H2505:AL2505,"UL/BF")/2+COUNTIF(H2505:AL2505,"UL/BL")/2+COUNTIF(H2505:AL2505,"PH/F")/2+COUNTIF(H2505:AL2505,"PH/L")/2+COUNTIF(H2505:AL2505,"NB")</f>
        <v>0.5</v>
      </c>
      <c r="AV2505" s="258">
        <f>COUNTIF(H2505:AL2505,"PN")+COUNTIF(H2505:AL2505,"TVD")+COUNTIF(H2505:AL2505,"PH")+COUNTIF(H2505:AL2505,"PM")+COUNTIF(H2505:AL2505,"PDD")-COUNTIFS(H2505:AL2505,"PN",H2512:AL2512,"&gt;=3")-COUNTIFS(H2505:AL2505,"PM",H2512:AL2512,"&gt;=3")</f>
        <v>0</v>
      </c>
      <c r="AW2505" s="258">
        <f>COUNTIF(H2505:AL2505,"NS")+COUNTIF(H2505:AL2505,"D")+COUNTIF(H2505:AL2505,"BH")+COUNTIF(H2505:AL2505,"NHD")+COUNTIF(H2505:AL2505,"BM")-COUNTIFS(H2505:AL2505,"NS",H2512:AL2512,"&gt;=3")-COUNTIFS(H2505:AL2505,"BH",H2512:AL2512,"&gt;=3")-COUNTIFS(H2505:AL2505,"BM",H2512:AL2512,"&gt;=3")</f>
        <v>11</v>
      </c>
      <c r="AX2505" s="255">
        <f>COUNTIF(H2505:AL2505,"AL")+COUNTIF(H2505:AL2505,"AL/DS")/2+COUNTIF(H2505:AL2505,"AL/NS")/2+COUNTIF(H2505:AL2505,"AL/BF")+COUNTIF(H2505:AL2505,"AL/BL")/2</f>
        <v>0</v>
      </c>
      <c r="AY2505" s="255">
        <f>COUNTIF(H2505:AL2505,"SL")</f>
        <v>0</v>
      </c>
      <c r="AZ2505" s="255">
        <f>COUNTIF(H2505:AL2505,"NH")</f>
        <v>1</v>
      </c>
      <c r="BA2505" s="255">
        <f>COUNTIF(H2505:AL2505,"HL")</f>
        <v>0</v>
      </c>
      <c r="BB2505" s="255">
        <f>COUNTIF(G2505:AL2505,"P/DS")/2+COUNTIF(G2505:AL2505,"P/NS")/2+COUNTIF(G2505:AL2505,"UL")+COUNTIF(G2505:AL2505,"UL/DS")/2+COUNTIF(G2505:AL2505,"UL/NS")/2+COUNTIF(G2505:AL2505,"UL/BL")/2+COUNTIF(G2505:AL2505,"UL/BF")/2+COUNTIF(G2505:AL2505,"PH/F")/2+COUNTIF(G2505:AL2505,"PH/L")/2</f>
        <v>0.5</v>
      </c>
      <c r="BC2505" s="255">
        <f>COUNTIF(H2505:AL2505,"NB")</f>
        <v>0</v>
      </c>
      <c r="BD2505" s="255">
        <f>COUNTIF(H2505:AL2505,"NL")</f>
        <v>0</v>
      </c>
      <c r="BE2505" s="255">
        <f>COUNTIF(H2505:AL2505,"IL")</f>
        <v>0</v>
      </c>
      <c r="BF2505" s="255">
        <f>COUNTIF(H2505:AL2505,"KT")</f>
        <v>0</v>
      </c>
      <c r="BG2505" s="255">
        <f>COUNTIF(H2505:AL2505,"L70")</f>
        <v>0</v>
      </c>
      <c r="BH2505" s="255">
        <f>COUNTIF(H2505:AL2505,"MD")</f>
        <v>0</v>
      </c>
      <c r="BI2505" s="255">
        <f>COUNTIF(H2505:AL2505,"PMD")</f>
        <v>0</v>
      </c>
      <c r="BJ2505" s="255">
        <f>COUNTIF(H2505:AL2505,"PM")</f>
        <v>0</v>
      </c>
      <c r="BK2505" s="255">
        <f>COUNTIF(H2505:AL2505,"BM")</f>
        <v>0</v>
      </c>
      <c r="BL2505" s="261">
        <f>SUMIF(H2505:AL2505,"PD",H2506:AL2506)+SUMIF(H2505:AL2505,"PN",H2506:AL2506)+SUMIF(H2505:AL2505,"P/DS",H2506:AL2506)+SUMIF(H2505:AL2505,"PN/F",H2506:AL2506)+SUMIF(H2505:AL2505,"PN/L",H2506:AL2506)+SUMIF(H2505:AL2505,"TV",H2506:AL2506)+SUMIF(H2505:AL2505,"TVD",H2506:AL2506)+SUMIF(H2505:AL2505,"PDD",H2506:AL2506)</f>
        <v>0</v>
      </c>
      <c r="BM2505" s="261">
        <f>SUMIF(H2505:AL2505,"PD",H2507:AL2507)+SUMIF(H2505:AL2505,"PN",H2507:AL2507)+SUMIF(H2505:AL2505,"P/DS",H2507:AL2507)+SUMIF(H2505:AL2505,"PN/F",H2507:AL2507)+SUMIF(H2505:AL2505,"PN/L",H2507:AL2507)+SUMIF(H2505:AL2505,"TV",H2507:AL2507)+SUMIF(H2505:AL2505,"TVD",H2507:AL2507)+SUMIF(H2505:AL2505,"PDD",H2507:AL2507)+SUMIF(H2505:AL2505,"PMD",H2507:AL2507)</f>
        <v>0</v>
      </c>
      <c r="BN2505" s="261">
        <f>SUMIF(H2505:AL2505,"PD",H2508:AL2508)+SUMIF(H2505:AL2505,"PN",H2508:AL2508)+SUMIF(H2505:AL2505,"P/DS",H2508:AL2508)+SUMIF(H2505:AL2505,"PN/F",H2508:AL2508)+SUMIF(H2505:AL2505,"PN/L",H2508:AL2508)+SUMIF(H2505:AL2505,"TV",H2508:AL2508)+SUMIF(H2505:AL2505,"TVD",H2508:AL2508)</f>
        <v>0</v>
      </c>
      <c r="BO2505" s="261">
        <f>SUMIF(H2505:AL2505,"PD",H2509:AL2509)+SUMIF(H2505:AL2505,"PN",H2509:AL2509)+SUMIF(H2505:AL2505,"P/DS",H2509:AL2509)+SUMIF(H2505:AL2505,"PN/F",H2509:AL2509)+SUMIF(H2505:AL2505,"PN/L",H2509:AL2509)+SUMIF(H2505:AL2505,"TV",H2509:AL2509)+SUMIF(H2505:AL2505,"TVD",H2509:AL2509)</f>
        <v>0</v>
      </c>
      <c r="BP2505" s="261">
        <f>SUMIF(H2505:AL2505,"PD",H2510:AL2510)+SUMIF(H2505:AL2505,"PN",H2510:AL2510)+SUMIF(H2505:AL2505,"P/DS",H2510:AL2510)+SUMIF(H2505:AL2505,"PN/F",H2510:AL2510)+SUMIF(H2505:AL2505,"PN/L",H2510:AL2510)+SUMIF(H2505:AL2505,"TV",H2510:AL2510)+SUMIF(H2505:AL2505,"TVD",H2510:AL2510)+SUMIF(H2505:AL2505,"PDD",H2510:AL2510)+SUMIF(H2505:AL2505,"PH",H2510:AL2510)+SUMIF(H2505:AL2505,"PM",H2510:AL2510)</f>
        <v>0</v>
      </c>
      <c r="BQ2505" s="261">
        <f>SUMIF(H2505:AL2505,"PD",H2511:AL2511)+SUMIF(H2505:AL2505,"PN",H2511:AL2511)+SUMIF(H2505:AL2505,"P/DS",H2511:AL2511)+SUMIF(H2505:AL2505,"PN/F",H2511:AL2511)+SUMIF(H2505:AL2505,"PN/L",H2511:AL2511)+SUMIF(H2505:AL2505,"TV",H2511:AL2511)+SUMIF(H2505:AL2505,"TVD",H2511:AL2511)+SUMIF(H2505:AL2505,"PDD",H2511:AL2511)+SUMIF(H2505:AL2505,"PH",H2511:AL2511)+SUMIF(H2505:AL2505,"PM",H2511:AL2511)</f>
        <v>0</v>
      </c>
      <c r="BR2505" s="269">
        <f>SUM(H2506:AL2506)-BL2505</f>
        <v>18</v>
      </c>
      <c r="BS2505" s="269">
        <f>SUM(H2507:AL2507)-BM2505</f>
        <v>0.5</v>
      </c>
      <c r="BT2505" s="269">
        <f>SUM(H2508:AL2508)-BN2505</f>
        <v>0</v>
      </c>
      <c r="BU2505" s="269">
        <f>SUM(H2509:AL2509)-BO2505</f>
        <v>0</v>
      </c>
      <c r="BV2505" s="269">
        <f>SUM(H2510:AL2510)-BP2505</f>
        <v>0</v>
      </c>
      <c r="BW2505" s="269">
        <f>SUM(H2511:AL2511)-BQ2505</f>
        <v>0</v>
      </c>
      <c r="BX2505" s="255">
        <f>SUMIF(H2505:AL2505,"PD",H2512:AL2512)+SUMIF(H2505:AL2505,"PN",H2512:AL2512)+SUMIF(H2505:AL2505,"P/DS",H2512:AL2512)+SUMIF(H2505:AL2505,"PN/F",H2512:AL2512)+SUMIF(H2505:AL2505,"PN/L",H2512:AL2512)</f>
        <v>0</v>
      </c>
      <c r="BY2505" s="255">
        <f>SUM(H2512:AL2512)-BX2505</f>
        <v>0.7</v>
      </c>
      <c r="BZ2505" s="255">
        <f t="shared" ref="BZ2505" si="841">+SUM(BL2505:BW2512)</f>
        <v>18.5</v>
      </c>
      <c r="CA2505" s="266">
        <f>(COUNTIFS(H2505:AL2505,"PD",H2506:AL2506,"&gt;=2"))*0.5-IF(CN2505="VP",COUNTIFS($H$16:$AL$16,"SAT",H2505:AL2505,"PD",H2506:AL2506,"&gt;=2"))*0.5</f>
        <v>0</v>
      </c>
      <c r="CB2505" s="266">
        <f>(COUNTIFS(H2505:AL2505,"PN",H2507:AL2507,"&gt;=0.5",H2506:AL2506,"&gt;=1.5"))*0.5+COUNTIFS(H2505:AL2505,"PDD",H2507:AL2507,"&gt;=0.5",H2506:AL2506,"&gt;=1.5")*0.5</f>
        <v>0</v>
      </c>
      <c r="CC2505" s="273">
        <f>(COUNTIFS(H2505:AL2505,"TV",H2507:AL2507,"&gt;=10"))*0.5+(COUNTIFS(H2505:AL2505,"PMD",H2507:AL2507,"&gt;=2"))*0.5</f>
        <v>0</v>
      </c>
      <c r="CD2505" s="266">
        <f>(COUNTIFS(H2505:AL2505,"TVD",H2509:AL2509,"&gt;=6.5",H2507:AL2507,"&gt;=3.5"))*0.5</f>
        <v>0</v>
      </c>
      <c r="CE2505" s="266">
        <f>(COUNTIFS(H2505:AL2505,"PD",H2510:AL2510,"&gt;=10"))*0.5</f>
        <v>0</v>
      </c>
      <c r="CF2505" s="266">
        <f>(COUNTIFS(H2505:AL2505,"PDD",H2510:AL2510,"&gt;=3.5",H2511:AL2511,"&gt;=6.5")+COUNTIFS(H2505:AL2505,"PH",H2511:AL2511,"&gt;=0.5",H2510:AL2510,"&gt;=1.5")+COUNTIFS(H2505:AL2505,"PM",H2511:AL2511,"&gt;=0.5",H2510:AL2510,"&gt;=1.5"))*0.5</f>
        <v>0</v>
      </c>
      <c r="CG2505" s="266">
        <f>(COUNTIFS(H2505:AL2505,"DS",H2506:AL2506,"&gt;=2")+COUNTIFS(H2505:AL2505,"AL/DS",H2506:AL2506,"&gt;=2"))*0.5-IF(CN2505="VP",COUNTIFS($H$16:$AL$16,"SAT",H2505:AL2505,"DS",H2506:AL2506,"&gt;=2"))*0.5</f>
        <v>3.5</v>
      </c>
      <c r="CH2505" s="266">
        <f>(COUNTIFS(H2505:AL2505,"NS",H2507:AL2507,"&gt;=0.5",H2506:AL2506,"&gt;=1.5")+COUNTIFS(H2505:AL2505,"AL/NS",H2507:AL2507,"&gt;=0.5",H2506:AL2506,"&gt;=1.5")+COUNTIFS(H2505:AL2505,"NHD",H2507:AL2507,"&gt;=4.5",H2510:AL2510,"&gt;=2",H2506:AL2506,"&gt;=1.5"))*0.5</f>
        <v>0</v>
      </c>
      <c r="CI2505" s="266">
        <f>(COUNTIF(H2507:AL2507,"&gt;=10")+COUNTIFS(H2505:AL2505,"MD",H2507:AL2507,"&gt;=2")-COUNTIFS(H2505:AL2505,"TV",H2507:AL2507,"&gt;=10"))*0.5</f>
        <v>0</v>
      </c>
      <c r="CJ2505" s="266">
        <f>(COUNTIFS(H2505:AL2505,"D",H2509:AL2509,"&gt;=6.5",H2507:AL2507,"&gt;=3.5"))*0.5</f>
        <v>0</v>
      </c>
      <c r="CK2505" s="266">
        <f>(COUNTIF(H2510:AL2510,"&gt;=10")-COUNTIFS(H2505:AL2505,"PD",H2510:AL2510,"&gt;=10"))*0.5</f>
        <v>0</v>
      </c>
      <c r="CL2505" s="265">
        <f>(COUNTIFS(H2505:AL2505,"NHD",H2510:AL2510,"&gt;=3.5",H2511:AL2511,"&gt;=6.5")+COUNTIFS(H2505:AL2505,"BH",H2510:AL2510,"&gt;=1.5",H2511:AL2511,"&gt;=0.5")+COUNTIFS(H2505:AL2505,"BM",H2510:AL2510,"&gt;=1.5",H2511:AL2511,"&gt;=0.5")+COUNTIFS(H2505:AL2505,"D",H2510:AL2510,"&gt;=1.5",H2511:AL2511,"&gt;=0.5"))*0.5</f>
        <v>0</v>
      </c>
      <c r="CM2505" s="272"/>
      <c r="CN2505" s="264" t="s">
        <v>723</v>
      </c>
      <c r="CO2505" s="125">
        <f t="shared" ref="CO2505" si="842">+AM2505+AN2505+AO2505+AP2505+AQ2505+AR2505+AS2505+AU2505+BG2505</f>
        <v>26</v>
      </c>
      <c r="CP2505" s="225">
        <f>+SUM(I2506:I2511)-I2512</f>
        <v>0</v>
      </c>
      <c r="CQ2505" s="225">
        <f>+SUM(J2506:J2511)-J2512</f>
        <v>2.5</v>
      </c>
      <c r="CR2505" s="225">
        <f>+SUM(K2506:K2511)-K2512</f>
        <v>2.5</v>
      </c>
      <c r="CS2505" s="126"/>
      <c r="CT2505" s="126"/>
      <c r="CU2505" s="126"/>
      <c r="CV2505" s="126"/>
      <c r="CW2505" s="126"/>
      <c r="CX2505" s="126"/>
      <c r="CY2505" s="126"/>
      <c r="CZ2505" s="126"/>
      <c r="DA2505" s="126"/>
      <c r="DB2505" s="126"/>
      <c r="DC2505" s="126"/>
      <c r="DD2505" s="126"/>
      <c r="DE2505" s="126"/>
      <c r="DF2505" s="126" t="e">
        <f>+SUM(#REF!)</f>
        <v>#REF!</v>
      </c>
    </row>
    <row r="2506" spans="1:110" s="70" customFormat="1" ht="15" customHeight="1">
      <c r="A2506" s="228"/>
      <c r="B2506" s="248"/>
      <c r="C2506" s="251"/>
      <c r="D2506" s="237"/>
      <c r="E2506" s="237"/>
      <c r="F2506" s="242" t="s">
        <v>82</v>
      </c>
      <c r="G2506" s="71">
        <v>1.5</v>
      </c>
      <c r="H2506" s="83"/>
      <c r="I2506" s="83"/>
      <c r="J2506" s="83">
        <v>2.5</v>
      </c>
      <c r="K2506" s="83">
        <v>2.5</v>
      </c>
      <c r="L2506" s="83">
        <v>2.5</v>
      </c>
      <c r="M2506" s="83">
        <v>2.5</v>
      </c>
      <c r="N2506" s="83"/>
      <c r="O2506" s="83"/>
      <c r="P2506" s="83">
        <v>2.5</v>
      </c>
      <c r="Q2506" s="83"/>
      <c r="R2506" s="83">
        <v>2</v>
      </c>
      <c r="S2506" s="83">
        <v>2.5</v>
      </c>
      <c r="T2506" s="83"/>
      <c r="U2506" s="83"/>
      <c r="V2506" s="83"/>
      <c r="W2506" s="83"/>
      <c r="X2506" s="83"/>
      <c r="Y2506" s="83"/>
      <c r="Z2506" s="83">
        <v>1</v>
      </c>
      <c r="AA2506" s="83"/>
      <c r="AB2506" s="83"/>
      <c r="AC2506" s="79"/>
      <c r="AD2506" s="79"/>
      <c r="AE2506" s="79"/>
      <c r="AF2506" s="79"/>
      <c r="AG2506" s="79"/>
      <c r="AH2506" s="79"/>
      <c r="AI2506" s="79"/>
      <c r="AJ2506" s="79"/>
      <c r="AK2506" s="79"/>
      <c r="AL2506" s="79"/>
      <c r="AM2506" s="240"/>
      <c r="AN2506" s="240"/>
      <c r="AO2506" s="240"/>
      <c r="AP2506" s="240"/>
      <c r="AQ2506" s="240"/>
      <c r="AR2506" s="240"/>
      <c r="AS2506" s="240"/>
      <c r="AT2506" s="256"/>
      <c r="AU2506" s="256"/>
      <c r="AV2506" s="259"/>
      <c r="AW2506" s="259"/>
      <c r="AX2506" s="256"/>
      <c r="AY2506" s="256"/>
      <c r="AZ2506" s="256"/>
      <c r="BA2506" s="256"/>
      <c r="BB2506" s="256"/>
      <c r="BC2506" s="256"/>
      <c r="BD2506" s="256"/>
      <c r="BE2506" s="256"/>
      <c r="BF2506" s="256"/>
      <c r="BG2506" s="256"/>
      <c r="BH2506" s="256"/>
      <c r="BI2506" s="256"/>
      <c r="BJ2506" s="256"/>
      <c r="BK2506" s="256"/>
      <c r="BL2506" s="262"/>
      <c r="BM2506" s="262"/>
      <c r="BN2506" s="262"/>
      <c r="BO2506" s="262"/>
      <c r="BP2506" s="262"/>
      <c r="BQ2506" s="262"/>
      <c r="BR2506" s="270"/>
      <c r="BS2506" s="270"/>
      <c r="BT2506" s="270"/>
      <c r="BU2506" s="270"/>
      <c r="BV2506" s="270"/>
      <c r="BW2506" s="270"/>
      <c r="BX2506" s="256"/>
      <c r="BY2506" s="256"/>
      <c r="BZ2506" s="256"/>
      <c r="CA2506" s="267"/>
      <c r="CB2506" s="267"/>
      <c r="CC2506" s="274"/>
      <c r="CD2506" s="267"/>
      <c r="CE2506" s="267"/>
      <c r="CF2506" s="267"/>
      <c r="CG2506" s="267"/>
      <c r="CH2506" s="267"/>
      <c r="CI2506" s="267"/>
      <c r="CJ2506" s="267"/>
      <c r="CK2506" s="267"/>
      <c r="CL2506" s="265"/>
      <c r="CM2506" s="272"/>
      <c r="CN2506" s="264"/>
      <c r="CO2506" s="125"/>
      <c r="CP2506" s="226"/>
      <c r="CQ2506" s="226"/>
      <c r="CR2506" s="226"/>
      <c r="CS2506" s="126"/>
      <c r="CT2506" s="126"/>
      <c r="CU2506" s="126"/>
      <c r="CV2506" s="126"/>
      <c r="CW2506" s="126"/>
      <c r="CX2506" s="126"/>
      <c r="CY2506" s="126"/>
      <c r="CZ2506" s="126"/>
      <c r="DA2506" s="126"/>
      <c r="DB2506" s="126"/>
      <c r="DC2506" s="126"/>
      <c r="DD2506" s="126"/>
      <c r="DE2506" s="126"/>
      <c r="DF2506" s="126"/>
    </row>
    <row r="2507" spans="1:110" s="70" customFormat="1" ht="15" customHeight="1">
      <c r="A2507" s="228"/>
      <c r="B2507" s="248"/>
      <c r="C2507" s="251"/>
      <c r="D2507" s="237"/>
      <c r="E2507" s="237"/>
      <c r="F2507" s="243"/>
      <c r="G2507" s="72">
        <v>2</v>
      </c>
      <c r="H2507" s="84"/>
      <c r="I2507" s="84"/>
      <c r="J2507" s="84"/>
      <c r="K2507" s="84"/>
      <c r="L2507" s="84"/>
      <c r="M2507" s="84"/>
      <c r="N2507" s="84"/>
      <c r="O2507" s="84"/>
      <c r="P2507" s="84"/>
      <c r="Q2507" s="84"/>
      <c r="R2507" s="84"/>
      <c r="S2507" s="84"/>
      <c r="T2507" s="84"/>
      <c r="U2507" s="84"/>
      <c r="V2507" s="84"/>
      <c r="W2507" s="84"/>
      <c r="X2507" s="84"/>
      <c r="Y2507" s="84"/>
      <c r="Z2507" s="84">
        <v>0.5</v>
      </c>
      <c r="AA2507" s="84"/>
      <c r="AB2507" s="84"/>
      <c r="AC2507" s="80"/>
      <c r="AD2507" s="80"/>
      <c r="AE2507" s="80"/>
      <c r="AF2507" s="80"/>
      <c r="AG2507" s="80"/>
      <c r="AH2507" s="80"/>
      <c r="AI2507" s="80"/>
      <c r="AJ2507" s="80"/>
      <c r="AK2507" s="80"/>
      <c r="AL2507" s="80"/>
      <c r="AM2507" s="240"/>
      <c r="AN2507" s="240"/>
      <c r="AO2507" s="240"/>
      <c r="AP2507" s="240"/>
      <c r="AQ2507" s="240"/>
      <c r="AR2507" s="240"/>
      <c r="AS2507" s="240"/>
      <c r="AT2507" s="256"/>
      <c r="AU2507" s="256"/>
      <c r="AV2507" s="259"/>
      <c r="AW2507" s="259"/>
      <c r="AX2507" s="256"/>
      <c r="AY2507" s="256"/>
      <c r="AZ2507" s="256"/>
      <c r="BA2507" s="256"/>
      <c r="BB2507" s="256"/>
      <c r="BC2507" s="256"/>
      <c r="BD2507" s="256"/>
      <c r="BE2507" s="256"/>
      <c r="BF2507" s="256"/>
      <c r="BG2507" s="256"/>
      <c r="BH2507" s="256"/>
      <c r="BI2507" s="256"/>
      <c r="BJ2507" s="256"/>
      <c r="BK2507" s="256"/>
      <c r="BL2507" s="262"/>
      <c r="BM2507" s="262"/>
      <c r="BN2507" s="262"/>
      <c r="BO2507" s="262"/>
      <c r="BP2507" s="262"/>
      <c r="BQ2507" s="262"/>
      <c r="BR2507" s="270"/>
      <c r="BS2507" s="270"/>
      <c r="BT2507" s="270"/>
      <c r="BU2507" s="270"/>
      <c r="BV2507" s="270"/>
      <c r="BW2507" s="270"/>
      <c r="BX2507" s="256"/>
      <c r="BY2507" s="256"/>
      <c r="BZ2507" s="256"/>
      <c r="CA2507" s="267"/>
      <c r="CB2507" s="267"/>
      <c r="CC2507" s="274"/>
      <c r="CD2507" s="267"/>
      <c r="CE2507" s="267"/>
      <c r="CF2507" s="267"/>
      <c r="CG2507" s="267"/>
      <c r="CH2507" s="267"/>
      <c r="CI2507" s="267"/>
      <c r="CJ2507" s="267"/>
      <c r="CK2507" s="267"/>
      <c r="CL2507" s="265"/>
      <c r="CM2507" s="272"/>
      <c r="CN2507" s="264"/>
      <c r="CO2507" s="125"/>
      <c r="CP2507" s="226"/>
      <c r="CQ2507" s="226"/>
      <c r="CR2507" s="226"/>
      <c r="CS2507" s="126"/>
      <c r="CT2507" s="126"/>
      <c r="CU2507" s="126"/>
      <c r="CV2507" s="126"/>
      <c r="CW2507" s="126"/>
      <c r="CX2507" s="126"/>
      <c r="CY2507" s="126"/>
      <c r="CZ2507" s="126"/>
      <c r="DA2507" s="126"/>
      <c r="DB2507" s="126"/>
      <c r="DC2507" s="126"/>
      <c r="DD2507" s="126"/>
      <c r="DE2507" s="126"/>
      <c r="DF2507" s="126"/>
    </row>
    <row r="2508" spans="1:110" s="70" customFormat="1" ht="15" customHeight="1">
      <c r="A2508" s="228"/>
      <c r="B2508" s="248"/>
      <c r="C2508" s="251"/>
      <c r="D2508" s="237"/>
      <c r="E2508" s="237"/>
      <c r="F2508" s="243"/>
      <c r="G2508" s="72">
        <v>2.1</v>
      </c>
      <c r="H2508" s="84"/>
      <c r="I2508" s="84"/>
      <c r="J2508" s="84"/>
      <c r="K2508" s="84"/>
      <c r="L2508" s="84"/>
      <c r="M2508" s="84"/>
      <c r="N2508" s="84"/>
      <c r="O2508" s="84"/>
      <c r="P2508" s="84"/>
      <c r="Q2508" s="84"/>
      <c r="R2508" s="84"/>
      <c r="S2508" s="84"/>
      <c r="T2508" s="84"/>
      <c r="U2508" s="84"/>
      <c r="V2508" s="84"/>
      <c r="W2508" s="84"/>
      <c r="X2508" s="84"/>
      <c r="Y2508" s="84"/>
      <c r="Z2508" s="84"/>
      <c r="AA2508" s="84"/>
      <c r="AB2508" s="84"/>
      <c r="AC2508" s="80"/>
      <c r="AD2508" s="80"/>
      <c r="AE2508" s="80"/>
      <c r="AF2508" s="80"/>
      <c r="AG2508" s="80"/>
      <c r="AH2508" s="80"/>
      <c r="AI2508" s="80"/>
      <c r="AJ2508" s="80"/>
      <c r="AK2508" s="80"/>
      <c r="AL2508" s="80"/>
      <c r="AM2508" s="240"/>
      <c r="AN2508" s="240"/>
      <c r="AO2508" s="240"/>
      <c r="AP2508" s="240"/>
      <c r="AQ2508" s="240"/>
      <c r="AR2508" s="240"/>
      <c r="AS2508" s="240"/>
      <c r="AT2508" s="256"/>
      <c r="AU2508" s="256"/>
      <c r="AV2508" s="259"/>
      <c r="AW2508" s="259"/>
      <c r="AX2508" s="256"/>
      <c r="AY2508" s="256"/>
      <c r="AZ2508" s="256"/>
      <c r="BA2508" s="256"/>
      <c r="BB2508" s="256"/>
      <c r="BC2508" s="256"/>
      <c r="BD2508" s="256"/>
      <c r="BE2508" s="256"/>
      <c r="BF2508" s="256"/>
      <c r="BG2508" s="256"/>
      <c r="BH2508" s="256"/>
      <c r="BI2508" s="256"/>
      <c r="BJ2508" s="256"/>
      <c r="BK2508" s="256"/>
      <c r="BL2508" s="262"/>
      <c r="BM2508" s="262"/>
      <c r="BN2508" s="262"/>
      <c r="BO2508" s="262"/>
      <c r="BP2508" s="262"/>
      <c r="BQ2508" s="262"/>
      <c r="BR2508" s="270"/>
      <c r="BS2508" s="270"/>
      <c r="BT2508" s="270"/>
      <c r="BU2508" s="270"/>
      <c r="BV2508" s="270"/>
      <c r="BW2508" s="270"/>
      <c r="BX2508" s="256"/>
      <c r="BY2508" s="256"/>
      <c r="BZ2508" s="256"/>
      <c r="CA2508" s="267"/>
      <c r="CB2508" s="267"/>
      <c r="CC2508" s="274"/>
      <c r="CD2508" s="267"/>
      <c r="CE2508" s="267"/>
      <c r="CF2508" s="267"/>
      <c r="CG2508" s="267"/>
      <c r="CH2508" s="267"/>
      <c r="CI2508" s="267"/>
      <c r="CJ2508" s="267"/>
      <c r="CK2508" s="267"/>
      <c r="CL2508" s="265"/>
      <c r="CM2508" s="272"/>
      <c r="CN2508" s="264"/>
      <c r="CO2508" s="125"/>
      <c r="CP2508" s="226"/>
      <c r="CQ2508" s="226"/>
      <c r="CR2508" s="226"/>
      <c r="CS2508" s="126"/>
      <c r="CT2508" s="126"/>
      <c r="CU2508" s="126"/>
      <c r="CV2508" s="126"/>
      <c r="CW2508" s="126"/>
      <c r="CX2508" s="126"/>
      <c r="CY2508" s="126"/>
      <c r="CZ2508" s="126"/>
      <c r="DA2508" s="126"/>
      <c r="DB2508" s="126"/>
      <c r="DC2508" s="126"/>
      <c r="DD2508" s="126"/>
      <c r="DE2508" s="126"/>
      <c r="DF2508" s="126"/>
    </row>
    <row r="2509" spans="1:110" s="70" customFormat="1" ht="15" customHeight="1">
      <c r="A2509" s="228"/>
      <c r="B2509" s="248"/>
      <c r="C2509" s="251"/>
      <c r="D2509" s="237"/>
      <c r="E2509" s="237"/>
      <c r="F2509" s="243"/>
      <c r="G2509" s="72">
        <v>2.7</v>
      </c>
      <c r="H2509" s="84"/>
      <c r="I2509" s="84"/>
      <c r="J2509" s="84"/>
      <c r="K2509" s="84"/>
      <c r="L2509" s="84"/>
      <c r="M2509" s="84"/>
      <c r="N2509" s="84"/>
      <c r="O2509" s="84"/>
      <c r="P2509" s="84"/>
      <c r="Q2509" s="84"/>
      <c r="R2509" s="84"/>
      <c r="S2509" s="84"/>
      <c r="T2509" s="84"/>
      <c r="U2509" s="84"/>
      <c r="V2509" s="84"/>
      <c r="W2509" s="84"/>
      <c r="X2509" s="84"/>
      <c r="Y2509" s="84"/>
      <c r="Z2509" s="84"/>
      <c r="AA2509" s="84"/>
      <c r="AB2509" s="84"/>
      <c r="AC2509" s="80"/>
      <c r="AD2509" s="80"/>
      <c r="AE2509" s="80"/>
      <c r="AF2509" s="80"/>
      <c r="AG2509" s="80"/>
      <c r="AH2509" s="80"/>
      <c r="AI2509" s="80"/>
      <c r="AJ2509" s="80"/>
      <c r="AK2509" s="80"/>
      <c r="AL2509" s="80"/>
      <c r="AM2509" s="240"/>
      <c r="AN2509" s="240"/>
      <c r="AO2509" s="240"/>
      <c r="AP2509" s="240"/>
      <c r="AQ2509" s="240"/>
      <c r="AR2509" s="240"/>
      <c r="AS2509" s="240"/>
      <c r="AT2509" s="256"/>
      <c r="AU2509" s="256"/>
      <c r="AV2509" s="259"/>
      <c r="AW2509" s="259"/>
      <c r="AX2509" s="256"/>
      <c r="AY2509" s="256"/>
      <c r="AZ2509" s="256"/>
      <c r="BA2509" s="256"/>
      <c r="BB2509" s="256"/>
      <c r="BC2509" s="256"/>
      <c r="BD2509" s="256"/>
      <c r="BE2509" s="256"/>
      <c r="BF2509" s="256"/>
      <c r="BG2509" s="256"/>
      <c r="BH2509" s="256"/>
      <c r="BI2509" s="256"/>
      <c r="BJ2509" s="256"/>
      <c r="BK2509" s="256"/>
      <c r="BL2509" s="262"/>
      <c r="BM2509" s="262"/>
      <c r="BN2509" s="262"/>
      <c r="BO2509" s="262"/>
      <c r="BP2509" s="262"/>
      <c r="BQ2509" s="262"/>
      <c r="BR2509" s="270"/>
      <c r="BS2509" s="270"/>
      <c r="BT2509" s="270"/>
      <c r="BU2509" s="270"/>
      <c r="BV2509" s="270"/>
      <c r="BW2509" s="270"/>
      <c r="BX2509" s="256"/>
      <c r="BY2509" s="256"/>
      <c r="BZ2509" s="256"/>
      <c r="CA2509" s="267"/>
      <c r="CB2509" s="267"/>
      <c r="CC2509" s="274"/>
      <c r="CD2509" s="267"/>
      <c r="CE2509" s="267"/>
      <c r="CF2509" s="267"/>
      <c r="CG2509" s="267"/>
      <c r="CH2509" s="267"/>
      <c r="CI2509" s="267"/>
      <c r="CJ2509" s="267"/>
      <c r="CK2509" s="267"/>
      <c r="CL2509" s="265"/>
      <c r="CM2509" s="272"/>
      <c r="CN2509" s="264"/>
      <c r="CO2509" s="125"/>
      <c r="CP2509" s="226"/>
      <c r="CQ2509" s="226"/>
      <c r="CR2509" s="226"/>
      <c r="CS2509" s="126"/>
      <c r="CT2509" s="126"/>
      <c r="CU2509" s="126"/>
      <c r="CV2509" s="126"/>
      <c r="CW2509" s="126"/>
      <c r="CX2509" s="126"/>
      <c r="CY2509" s="126"/>
      <c r="CZ2509" s="126"/>
      <c r="DA2509" s="126"/>
      <c r="DB2509" s="126"/>
      <c r="DC2509" s="126"/>
      <c r="DD2509" s="126"/>
      <c r="DE2509" s="126"/>
      <c r="DF2509" s="126"/>
    </row>
    <row r="2510" spans="1:110" s="70" customFormat="1" ht="15" customHeight="1">
      <c r="A2510" s="228"/>
      <c r="B2510" s="248"/>
      <c r="C2510" s="251"/>
      <c r="D2510" s="237"/>
      <c r="E2510" s="237"/>
      <c r="F2510" s="243"/>
      <c r="G2510" s="72">
        <v>3</v>
      </c>
      <c r="H2510" s="84"/>
      <c r="I2510" s="84"/>
      <c r="J2510" s="84"/>
      <c r="K2510" s="84"/>
      <c r="L2510" s="84"/>
      <c r="M2510" s="84"/>
      <c r="N2510" s="84"/>
      <c r="O2510" s="84"/>
      <c r="P2510" s="84"/>
      <c r="Q2510" s="84"/>
      <c r="R2510" s="84"/>
      <c r="S2510" s="84"/>
      <c r="T2510" s="84"/>
      <c r="U2510" s="84"/>
      <c r="V2510" s="84"/>
      <c r="W2510" s="84"/>
      <c r="X2510" s="84"/>
      <c r="Y2510" s="84"/>
      <c r="Z2510" s="84"/>
      <c r="AA2510" s="84"/>
      <c r="AB2510" s="84"/>
      <c r="AC2510" s="80"/>
      <c r="AD2510" s="80"/>
      <c r="AE2510" s="80"/>
      <c r="AF2510" s="80"/>
      <c r="AG2510" s="80"/>
      <c r="AH2510" s="80"/>
      <c r="AI2510" s="80"/>
      <c r="AJ2510" s="80"/>
      <c r="AK2510" s="80"/>
      <c r="AL2510" s="80"/>
      <c r="AM2510" s="240"/>
      <c r="AN2510" s="240"/>
      <c r="AO2510" s="240"/>
      <c r="AP2510" s="240"/>
      <c r="AQ2510" s="240"/>
      <c r="AR2510" s="240"/>
      <c r="AS2510" s="240"/>
      <c r="AT2510" s="256"/>
      <c r="AU2510" s="256"/>
      <c r="AV2510" s="259"/>
      <c r="AW2510" s="259"/>
      <c r="AX2510" s="256"/>
      <c r="AY2510" s="256"/>
      <c r="AZ2510" s="256"/>
      <c r="BA2510" s="256"/>
      <c r="BB2510" s="256"/>
      <c r="BC2510" s="256"/>
      <c r="BD2510" s="256"/>
      <c r="BE2510" s="256"/>
      <c r="BF2510" s="256"/>
      <c r="BG2510" s="256"/>
      <c r="BH2510" s="256"/>
      <c r="BI2510" s="256"/>
      <c r="BJ2510" s="256"/>
      <c r="BK2510" s="256"/>
      <c r="BL2510" s="262"/>
      <c r="BM2510" s="262"/>
      <c r="BN2510" s="262"/>
      <c r="BO2510" s="262"/>
      <c r="BP2510" s="262"/>
      <c r="BQ2510" s="262"/>
      <c r="BR2510" s="270"/>
      <c r="BS2510" s="270"/>
      <c r="BT2510" s="270"/>
      <c r="BU2510" s="270"/>
      <c r="BV2510" s="270"/>
      <c r="BW2510" s="270"/>
      <c r="BX2510" s="256"/>
      <c r="BY2510" s="256"/>
      <c r="BZ2510" s="256"/>
      <c r="CA2510" s="267"/>
      <c r="CB2510" s="267"/>
      <c r="CC2510" s="274"/>
      <c r="CD2510" s="267"/>
      <c r="CE2510" s="267"/>
      <c r="CF2510" s="267"/>
      <c r="CG2510" s="267"/>
      <c r="CH2510" s="267"/>
      <c r="CI2510" s="267"/>
      <c r="CJ2510" s="267"/>
      <c r="CK2510" s="267"/>
      <c r="CL2510" s="265"/>
      <c r="CM2510" s="272"/>
      <c r="CN2510" s="264"/>
      <c r="CO2510" s="125"/>
      <c r="CP2510" s="226"/>
      <c r="CQ2510" s="226"/>
      <c r="CR2510" s="226"/>
      <c r="CS2510" s="126"/>
      <c r="CT2510" s="126"/>
      <c r="CU2510" s="126"/>
      <c r="CV2510" s="126"/>
      <c r="CW2510" s="126"/>
      <c r="CX2510" s="126"/>
      <c r="CY2510" s="126"/>
      <c r="CZ2510" s="126"/>
      <c r="DA2510" s="126"/>
      <c r="DB2510" s="126"/>
      <c r="DC2510" s="126"/>
      <c r="DD2510" s="126"/>
      <c r="DE2510" s="126"/>
      <c r="DF2510" s="126"/>
    </row>
    <row r="2511" spans="1:110" s="70" customFormat="1" ht="15" customHeight="1">
      <c r="A2511" s="228"/>
      <c r="B2511" s="248"/>
      <c r="C2511" s="251"/>
      <c r="D2511" s="237"/>
      <c r="E2511" s="237"/>
      <c r="F2511" s="244"/>
      <c r="G2511" s="73">
        <v>3.9</v>
      </c>
      <c r="H2511" s="85"/>
      <c r="I2511" s="85"/>
      <c r="J2511" s="85"/>
      <c r="K2511" s="85"/>
      <c r="L2511" s="85"/>
      <c r="M2511" s="85"/>
      <c r="N2511" s="85"/>
      <c r="O2511" s="85"/>
      <c r="P2511" s="85"/>
      <c r="Q2511" s="85"/>
      <c r="R2511" s="85"/>
      <c r="S2511" s="85"/>
      <c r="T2511" s="85"/>
      <c r="U2511" s="85"/>
      <c r="V2511" s="85"/>
      <c r="W2511" s="85"/>
      <c r="X2511" s="85"/>
      <c r="Y2511" s="85"/>
      <c r="Z2511" s="85"/>
      <c r="AA2511" s="85"/>
      <c r="AB2511" s="85"/>
      <c r="AC2511" s="81"/>
      <c r="AD2511" s="81"/>
      <c r="AE2511" s="81"/>
      <c r="AF2511" s="81"/>
      <c r="AG2511" s="81"/>
      <c r="AH2511" s="81"/>
      <c r="AI2511" s="81"/>
      <c r="AJ2511" s="81"/>
      <c r="AK2511" s="81"/>
      <c r="AL2511" s="81"/>
      <c r="AM2511" s="240"/>
      <c r="AN2511" s="240"/>
      <c r="AO2511" s="240"/>
      <c r="AP2511" s="240"/>
      <c r="AQ2511" s="240"/>
      <c r="AR2511" s="240"/>
      <c r="AS2511" s="240"/>
      <c r="AT2511" s="256"/>
      <c r="AU2511" s="256"/>
      <c r="AV2511" s="259"/>
      <c r="AW2511" s="259"/>
      <c r="AX2511" s="256"/>
      <c r="AY2511" s="256"/>
      <c r="AZ2511" s="256"/>
      <c r="BA2511" s="256"/>
      <c r="BB2511" s="256"/>
      <c r="BC2511" s="256"/>
      <c r="BD2511" s="256"/>
      <c r="BE2511" s="256"/>
      <c r="BF2511" s="256"/>
      <c r="BG2511" s="256"/>
      <c r="BH2511" s="256"/>
      <c r="BI2511" s="256"/>
      <c r="BJ2511" s="256"/>
      <c r="BK2511" s="256"/>
      <c r="BL2511" s="262"/>
      <c r="BM2511" s="262"/>
      <c r="BN2511" s="262"/>
      <c r="BO2511" s="262"/>
      <c r="BP2511" s="262"/>
      <c r="BQ2511" s="262"/>
      <c r="BR2511" s="270"/>
      <c r="BS2511" s="270"/>
      <c r="BT2511" s="270"/>
      <c r="BU2511" s="270"/>
      <c r="BV2511" s="270"/>
      <c r="BW2511" s="270"/>
      <c r="BX2511" s="256"/>
      <c r="BY2511" s="256"/>
      <c r="BZ2511" s="256"/>
      <c r="CA2511" s="267"/>
      <c r="CB2511" s="267"/>
      <c r="CC2511" s="274"/>
      <c r="CD2511" s="267"/>
      <c r="CE2511" s="267"/>
      <c r="CF2511" s="267"/>
      <c r="CG2511" s="267"/>
      <c r="CH2511" s="267"/>
      <c r="CI2511" s="267"/>
      <c r="CJ2511" s="267"/>
      <c r="CK2511" s="267"/>
      <c r="CL2511" s="265"/>
      <c r="CM2511" s="272"/>
      <c r="CN2511" s="264"/>
      <c r="CO2511" s="125"/>
      <c r="CP2511" s="226"/>
      <c r="CQ2511" s="226"/>
      <c r="CR2511" s="226"/>
      <c r="CS2511" s="126"/>
      <c r="CT2511" s="126"/>
      <c r="CU2511" s="126"/>
      <c r="CV2511" s="126"/>
      <c r="CW2511" s="126"/>
      <c r="CX2511" s="126"/>
      <c r="CY2511" s="126"/>
      <c r="CZ2511" s="126"/>
      <c r="DA2511" s="126"/>
      <c r="DB2511" s="126"/>
      <c r="DC2511" s="126"/>
      <c r="DD2511" s="126"/>
      <c r="DE2511" s="126"/>
      <c r="DF2511" s="126"/>
    </row>
    <row r="2512" spans="1:110" s="70" customFormat="1" ht="15" customHeight="1">
      <c r="A2512" s="229"/>
      <c r="B2512" s="249"/>
      <c r="C2512" s="252"/>
      <c r="D2512" s="238"/>
      <c r="E2512" s="238"/>
      <c r="F2512" s="245" t="s">
        <v>83</v>
      </c>
      <c r="G2512" s="246"/>
      <c r="H2512" s="82"/>
      <c r="I2512" s="82"/>
      <c r="J2512" s="82"/>
      <c r="K2512" s="82"/>
      <c r="L2512" s="82"/>
      <c r="M2512" s="82"/>
      <c r="N2512" s="82"/>
      <c r="O2512" s="82"/>
      <c r="P2512" s="82"/>
      <c r="Q2512" s="82">
        <v>0.7</v>
      </c>
      <c r="R2512" s="82"/>
      <c r="S2512" s="82"/>
      <c r="T2512" s="82"/>
      <c r="U2512" s="82"/>
      <c r="V2512" s="82"/>
      <c r="W2512" s="82"/>
      <c r="X2512" s="82"/>
      <c r="Y2512" s="82"/>
      <c r="Z2512" s="82"/>
      <c r="AA2512" s="82"/>
      <c r="AB2512" s="82"/>
      <c r="AC2512" s="35"/>
      <c r="AD2512" s="35"/>
      <c r="AE2512" s="35"/>
      <c r="AF2512" s="35"/>
      <c r="AG2512" s="35"/>
      <c r="AH2512" s="35"/>
      <c r="AI2512" s="35"/>
      <c r="AJ2512" s="35"/>
      <c r="AK2512" s="35"/>
      <c r="AL2512" s="35"/>
      <c r="AM2512" s="241"/>
      <c r="AN2512" s="241"/>
      <c r="AO2512" s="241"/>
      <c r="AP2512" s="241"/>
      <c r="AQ2512" s="241"/>
      <c r="AR2512" s="241"/>
      <c r="AS2512" s="241"/>
      <c r="AT2512" s="257"/>
      <c r="AU2512" s="257"/>
      <c r="AV2512" s="260"/>
      <c r="AW2512" s="260"/>
      <c r="AX2512" s="257"/>
      <c r="AY2512" s="257"/>
      <c r="AZ2512" s="257"/>
      <c r="BA2512" s="257"/>
      <c r="BB2512" s="257"/>
      <c r="BC2512" s="257"/>
      <c r="BD2512" s="257"/>
      <c r="BE2512" s="257"/>
      <c r="BF2512" s="257"/>
      <c r="BG2512" s="257"/>
      <c r="BH2512" s="257"/>
      <c r="BI2512" s="257"/>
      <c r="BJ2512" s="257"/>
      <c r="BK2512" s="257"/>
      <c r="BL2512" s="263"/>
      <c r="BM2512" s="263"/>
      <c r="BN2512" s="263"/>
      <c r="BO2512" s="263"/>
      <c r="BP2512" s="263"/>
      <c r="BQ2512" s="263"/>
      <c r="BR2512" s="271"/>
      <c r="BS2512" s="271"/>
      <c r="BT2512" s="271"/>
      <c r="BU2512" s="271"/>
      <c r="BV2512" s="271"/>
      <c r="BW2512" s="271"/>
      <c r="BX2512" s="257"/>
      <c r="BY2512" s="257"/>
      <c r="BZ2512" s="257"/>
      <c r="CA2512" s="268"/>
      <c r="CB2512" s="268"/>
      <c r="CC2512" s="275"/>
      <c r="CD2512" s="268"/>
      <c r="CE2512" s="268"/>
      <c r="CF2512" s="268"/>
      <c r="CG2512" s="268"/>
      <c r="CH2512" s="268"/>
      <c r="CI2512" s="268"/>
      <c r="CJ2512" s="268"/>
      <c r="CK2512" s="268"/>
      <c r="CL2512" s="265"/>
      <c r="CM2512" s="272"/>
      <c r="CN2512" s="264"/>
      <c r="CO2512" s="125"/>
      <c r="CP2512" s="226"/>
      <c r="CQ2512" s="226"/>
      <c r="CR2512" s="226"/>
      <c r="CS2512" s="126"/>
      <c r="CT2512" s="126"/>
      <c r="CU2512" s="126"/>
      <c r="CV2512" s="126"/>
      <c r="CW2512" s="126"/>
      <c r="CX2512" s="126"/>
      <c r="CY2512" s="126"/>
      <c r="CZ2512" s="126"/>
      <c r="DA2512" s="126"/>
      <c r="DB2512" s="126"/>
      <c r="DC2512" s="126"/>
      <c r="DD2512" s="126"/>
      <c r="DE2512" s="126"/>
      <c r="DF2512" s="126"/>
    </row>
    <row r="2513" spans="1:110" s="70" customFormat="1" ht="15" customHeight="1">
      <c r="A2513" s="227">
        <f t="shared" si="834"/>
        <v>311</v>
      </c>
      <c r="B2513" s="657" t="s">
        <v>342</v>
      </c>
      <c r="C2513" s="650" t="s">
        <v>343</v>
      </c>
      <c r="D2513" s="236">
        <v>43558</v>
      </c>
      <c r="E2513" s="236" t="s">
        <v>277</v>
      </c>
      <c r="F2513" s="253" t="s">
        <v>80</v>
      </c>
      <c r="G2513" s="254"/>
      <c r="H2513" s="82" t="s">
        <v>69</v>
      </c>
      <c r="I2513" s="82"/>
      <c r="J2513" s="82" t="s">
        <v>60</v>
      </c>
      <c r="K2513" s="82" t="s">
        <v>60</v>
      </c>
      <c r="L2513" s="82" t="s">
        <v>60</v>
      </c>
      <c r="M2513" s="82" t="s">
        <v>60</v>
      </c>
      <c r="N2513" s="82" t="s">
        <v>60</v>
      </c>
      <c r="O2513" s="82"/>
      <c r="P2513" s="82" t="s">
        <v>60</v>
      </c>
      <c r="Q2513" s="82" t="s">
        <v>60</v>
      </c>
      <c r="R2513" s="82" t="s">
        <v>60</v>
      </c>
      <c r="S2513" s="82" t="s">
        <v>60</v>
      </c>
      <c r="T2513" s="82" t="s">
        <v>60</v>
      </c>
      <c r="U2513" s="82" t="s">
        <v>60</v>
      </c>
      <c r="V2513" s="82"/>
      <c r="W2513" s="82" t="s">
        <v>61</v>
      </c>
      <c r="X2513" s="82" t="s">
        <v>61</v>
      </c>
      <c r="Y2513" s="82" t="s">
        <v>61</v>
      </c>
      <c r="Z2513" s="82" t="s">
        <v>61</v>
      </c>
      <c r="AA2513" s="82" t="s">
        <v>61</v>
      </c>
      <c r="AB2513" s="82" t="s">
        <v>61</v>
      </c>
      <c r="AC2513" s="82"/>
      <c r="AD2513" s="82" t="s">
        <v>61</v>
      </c>
      <c r="AE2513" s="82" t="s">
        <v>61</v>
      </c>
      <c r="AF2513" s="82" t="s">
        <v>61</v>
      </c>
      <c r="AG2513" s="82" t="s">
        <v>61</v>
      </c>
      <c r="AH2513" s="82" t="s">
        <v>61</v>
      </c>
      <c r="AI2513" s="82" t="s">
        <v>1471</v>
      </c>
      <c r="AJ2513" s="82"/>
      <c r="AK2513" s="82" t="s">
        <v>60</v>
      </c>
      <c r="AL2513" s="82" t="s">
        <v>60</v>
      </c>
      <c r="AM2513" s="239">
        <f>COUNTIF(H2513:AL2513,"PH")+COUNTIF(H2513:AL2513,"PH/L")+COUNTIF(H2513:AL2513,"PM")</f>
        <v>0</v>
      </c>
      <c r="AN2513" s="239">
        <f>COUNTIF(H2513:AL2513,"PD")+COUNTIF(H2513:AL2513,"PDD")+COUNTIF(H2513:AL2513,"P/DS")/2+COUNTIF(H2513:AL2513,"PMD")</f>
        <v>0</v>
      </c>
      <c r="AO2513" s="239">
        <f>COUNTIF(H2513:AL2513,"PN")+COUNTIF(H2513:AL2513,"P/NS")/2+COUNTIF(H2513:AL2513,"PH")+COUNTIF(H2513:AL2513,"PH/F")/2+COUNTIF(H2513:AL2513,"PH/L")/2+COUNTIF(H2513:AL2513,"PM")</f>
        <v>0</v>
      </c>
      <c r="AP2513" s="239">
        <f>COUNTIF(H2513:AL2513,"BH")+COUNTIF(H2513:AL2513,"AL/BL")+COUNTIF(H2513:AL2513,"UL/BL")+COUNTIF(H2513:AL2513,"BM")</f>
        <v>0</v>
      </c>
      <c r="AQ2513" s="239">
        <f>COUNTIF(H2513:AL2513,"DS")+COUNTIF(H2513:AL2513,"AL/DS")/2+COUNTIF(H2513:AL2513,"UL/DS")/2+COUNTIF(H2513:AL2513,"CT")+COUNTIF(H2513:AL2513,"MD")</f>
        <v>13.5</v>
      </c>
      <c r="AR2513" s="239">
        <f>COUNTIF(H2513:AL2513,"NS")+COUNTIF(H2513:AL2513,"AL/NS")/2+COUNTIF(H2513:AL2513,"UL/NS")/2+COUNTIF(H2513:AL2513,"BH")+COUNTIF(H2513:AL2513,"AL/BF")/2+COUNTIF(H2513:AL2513,"AL/BL")/2+COUNTIF(H2513:AL2513,"UL/BL")/2+COUNTIF(H2513:AL2513,"UL/BF")/2+COUNTIF(H2513:AL2513,"BM")</f>
        <v>11</v>
      </c>
      <c r="AS2513" s="239">
        <f>COUNTIF(H2513:AL2513,"AL")+COUNTIF(H2513:AL2513,"AL/DS")/2+COUNTIF(H2513:AL2513,"AL/NS")/2+COUNTIF(H2513:AL2513,"NH")+COUNTIF(H2513:AL2513,"SL")+COUNTIF(H2513:AL2513,"NHD")+COUNTIF(H2513:AL2513,"B")+COUNTIF(H2513:AL2513,"HL")+COUNTIF(H2513:AL2513,"AL/BF")/2+COUNTIF(H2513:AL2513,"AL/BL")/2</f>
        <v>1</v>
      </c>
      <c r="AT2513" s="255">
        <f>COUNTIF(H2513:AL2513,"PD")+COUNTIF(H2513:AL2513,"PN")+COUNTIF(H2513:AL2513,"P/DS")/2+COUNTIF(H2513:AL2513,"P/NS")/2+COUNTIF(H2513:AL2513,"DS")+COUNTIF(H2513:AL2513,"NS")+COUNTIF(H2513:AL2513,"AL")+COUNTIF(H2513:AL2513,"AL/DS")+COUNTIF(H2513:AL2513,"AL/NS")+COUNTIF(H2513:AL2513,"NH")+COUNTIF(H2513:AL2513,"SL")+COUNTIF(H2513:AL2513,"UL/DS")/2+COUNTIF(H2513:AL2513,"UL/NS")/2+COUNTIF(H2513:AL2513,"CT")+COUNTIF(H2513:AL2513,"NHD")+COUNTIF(H2513:AL2513,"PDD")+COUNTIF(H2513:AL2513,"B")+COUNTIF(H2513:AL2513,"HL")+COUNTIF(H2513:AL2513,"PH")+COUNTIF(H2513:AL2513,"BH")+COUNTIF(H2513:AL2513,"AL/BF")+COUNTIF(H2513:AL2513,"AL/BL")+COUNTIF(H2513:AL2513,"UL/BF")/2+COUNTIF(H2513:AL2513,"UL/BL")/2+COUNTIF(H2513:AL2513,"PH/F")/2+COUNTIF(H2513:AL2513,"PH/L")/2+COUNTIF(H2513:AL2513,"MD")+COUNTIF(H2513:AL2513,"PMD")+COUNTIF(H2513:AL2513,"PM")+COUNTIF(H2513:AL2513,"BM")</f>
        <v>25.5</v>
      </c>
      <c r="AU2513" s="255">
        <f>COUNTIF(H2513:AL2513,"P/DS")/2+COUNTIF(H2513:AL2513,"P/NS")/2+COUNTIF(H2513:AL2513,"IL")+COUNTIF(H2513:AL2513,"NL")+COUNTIF(H2513:AL2513,"UL")+COUNTIF(H2513:AL2513,"UL/DS")/2+COUNTIF(H2513:AL2513,"UL/NS")/2+COUNTIF(H2513:AL2513,"KT")+COUNTIF(H2513:AL2513,"UL/BF")/2+COUNTIF(H2513:AL2513,"UL/BL")/2+COUNTIF(H2513:AL2513,"PH/F")/2+COUNTIF(H2513:AL2513,"PH/L")/2+COUNTIF(H2513:AL2513,"NB")</f>
        <v>0.5</v>
      </c>
      <c r="AV2513" s="258">
        <f>COUNTIF(H2513:AL2513,"PN")+COUNTIF(H2513:AL2513,"TVD")+COUNTIF(H2513:AL2513,"PH")+COUNTIF(H2513:AL2513,"PM")+COUNTIF(H2513:AL2513,"PDD")-COUNTIFS(H2513:AL2513,"PN",H2520:AL2520,"&gt;=3")-COUNTIFS(H2513:AL2513,"PM",H2520:AL2520,"&gt;=3")</f>
        <v>0</v>
      </c>
      <c r="AW2513" s="258">
        <f>COUNTIF(H2513:AL2513,"NS")+COUNTIF(H2513:AL2513,"D")+COUNTIF(H2513:AL2513,"BH")+COUNTIF(H2513:AL2513,"NHD")+COUNTIF(H2513:AL2513,"BM")-COUNTIFS(H2513:AL2513,"NS",H2520:AL2520,"&gt;=3")-COUNTIFS(H2513:AL2513,"BH",H2520:AL2520,"&gt;=3")-COUNTIFS(H2513:AL2513,"BM",H2520:AL2520,"&gt;=3")</f>
        <v>11</v>
      </c>
      <c r="AX2513" s="255">
        <f>COUNTIF(H2513:AL2513,"AL")+COUNTIF(H2513:AL2513,"AL/DS")/2+COUNTIF(H2513:AL2513,"AL/NS")/2+COUNTIF(H2513:AL2513,"AL/BF")+COUNTIF(H2513:AL2513,"AL/BL")/2</f>
        <v>0</v>
      </c>
      <c r="AY2513" s="255">
        <f>COUNTIF(H2513:AL2513,"SL")</f>
        <v>0</v>
      </c>
      <c r="AZ2513" s="255">
        <f>COUNTIF(H2513:AL2513,"NH")</f>
        <v>1</v>
      </c>
      <c r="BA2513" s="255">
        <f>COUNTIF(H2513:AL2513,"HL")</f>
        <v>0</v>
      </c>
      <c r="BB2513" s="255">
        <f>COUNTIF(G2513:AL2513,"P/DS")/2+COUNTIF(G2513:AL2513,"P/NS")/2+COUNTIF(G2513:AL2513,"UL")+COUNTIF(G2513:AL2513,"UL/DS")/2+COUNTIF(G2513:AL2513,"UL/NS")/2+COUNTIF(G2513:AL2513,"UL/BL")/2+COUNTIF(G2513:AL2513,"UL/BF")/2+COUNTIF(G2513:AL2513,"PH/F")/2+COUNTIF(G2513:AL2513,"PH/L")/2</f>
        <v>0.5</v>
      </c>
      <c r="BC2513" s="255">
        <f>COUNTIF(H2513:AL2513,"NB")</f>
        <v>0</v>
      </c>
      <c r="BD2513" s="255">
        <f>COUNTIF(H2513:AL2513,"NL")</f>
        <v>0</v>
      </c>
      <c r="BE2513" s="255">
        <f>COUNTIF(H2513:AL2513,"IL")</f>
        <v>0</v>
      </c>
      <c r="BF2513" s="255">
        <f>COUNTIF(H2513:AL2513,"KT")</f>
        <v>0</v>
      </c>
      <c r="BG2513" s="255">
        <f>COUNTIF(H2513:AL2513,"L70")</f>
        <v>0</v>
      </c>
      <c r="BH2513" s="255">
        <f>COUNTIF(H2513:AL2513,"MD")</f>
        <v>0</v>
      </c>
      <c r="BI2513" s="255">
        <f>COUNTIF(H2513:AL2513,"PMD")</f>
        <v>0</v>
      </c>
      <c r="BJ2513" s="255">
        <f>COUNTIF(H2513:AL2513,"PM")</f>
        <v>0</v>
      </c>
      <c r="BK2513" s="255">
        <f>COUNTIF(H2513:AL2513,"BM")</f>
        <v>0</v>
      </c>
      <c r="BL2513" s="261">
        <f>SUMIF(H2513:AL2513,"PD",H2514:AL2514)+SUMIF(H2513:AL2513,"PN",H2514:AL2514)+SUMIF(H2513:AL2513,"P/DS",H2514:AL2514)+SUMIF(H2513:AL2513,"PN/F",H2514:AL2514)+SUMIF(H2513:AL2513,"PN/L",H2514:AL2514)+SUMIF(H2513:AL2513,"TV",H2514:AL2514)+SUMIF(H2513:AL2513,"TVD",H2514:AL2514)+SUMIF(H2513:AL2513,"PDD",H2514:AL2514)</f>
        <v>0</v>
      </c>
      <c r="BM2513" s="261">
        <f>SUMIF(H2513:AL2513,"PD",H2515:AL2515)+SUMIF(H2513:AL2513,"PN",H2515:AL2515)+SUMIF(H2513:AL2513,"P/DS",H2515:AL2515)+SUMIF(H2513:AL2513,"PN/F",H2515:AL2515)+SUMIF(H2513:AL2513,"PN/L",H2515:AL2515)+SUMIF(H2513:AL2513,"TV",H2515:AL2515)+SUMIF(H2513:AL2513,"TVD",H2515:AL2515)+SUMIF(H2513:AL2513,"PDD",H2515:AL2515)+SUMIF(H2513:AL2513,"PMD",H2515:AL2515)</f>
        <v>0</v>
      </c>
      <c r="BN2513" s="261">
        <f>SUMIF(H2513:AL2513,"PD",H2516:AL2516)+SUMIF(H2513:AL2513,"PN",H2516:AL2516)+SUMIF(H2513:AL2513,"P/DS",H2516:AL2516)+SUMIF(H2513:AL2513,"PN/F",H2516:AL2516)+SUMIF(H2513:AL2513,"PN/L",H2516:AL2516)+SUMIF(H2513:AL2513,"TV",H2516:AL2516)+SUMIF(H2513:AL2513,"TVD",H2516:AL2516)</f>
        <v>0</v>
      </c>
      <c r="BO2513" s="261">
        <f>SUMIF(H2513:AL2513,"PD",H2517:AL2517)+SUMIF(H2513:AL2513,"PN",H2517:AL2517)+SUMIF(H2513:AL2513,"P/DS",H2517:AL2517)+SUMIF(H2513:AL2513,"PN/F",H2517:AL2517)+SUMIF(H2513:AL2513,"PN/L",H2517:AL2517)+SUMIF(H2513:AL2513,"TV",H2517:AL2517)+SUMIF(H2513:AL2513,"TVD",H2517:AL2517)</f>
        <v>0</v>
      </c>
      <c r="BP2513" s="261">
        <f>SUMIF(H2513:AL2513,"PD",H2518:AL2518)+SUMIF(H2513:AL2513,"PN",H2518:AL2518)+SUMIF(H2513:AL2513,"P/DS",H2518:AL2518)+SUMIF(H2513:AL2513,"PN/F",H2518:AL2518)+SUMIF(H2513:AL2513,"PN/L",H2518:AL2518)+SUMIF(H2513:AL2513,"TV",H2518:AL2518)+SUMIF(H2513:AL2513,"TVD",H2518:AL2518)+SUMIF(H2513:AL2513,"PDD",H2518:AL2518)+SUMIF(H2513:AL2513,"PH",H2518:AL2518)+SUMIF(H2513:AL2513,"PM",H2518:AL2518)</f>
        <v>0</v>
      </c>
      <c r="BQ2513" s="261">
        <f>SUMIF(H2513:AL2513,"PD",H2519:AL2519)+SUMIF(H2513:AL2513,"PN",H2519:AL2519)+SUMIF(H2513:AL2513,"P/DS",H2519:AL2519)+SUMIF(H2513:AL2513,"PN/F",H2519:AL2519)+SUMIF(H2513:AL2513,"PN/L",H2519:AL2519)+SUMIF(H2513:AL2513,"TV",H2519:AL2519)+SUMIF(H2513:AL2513,"TVD",H2519:AL2519)+SUMIF(H2513:AL2513,"PDD",H2519:AL2519)+SUMIF(H2513:AL2513,"PH",H2519:AL2519)+SUMIF(H2513:AL2513,"PM",H2519:AL2519)</f>
        <v>0</v>
      </c>
      <c r="BR2513" s="269">
        <f>SUM(H2514:AL2514)-BL2513</f>
        <v>8</v>
      </c>
      <c r="BS2513" s="269">
        <f>SUM(H2515:AL2515)-BM2513</f>
        <v>0</v>
      </c>
      <c r="BT2513" s="269">
        <f>SUM(H2516:AL2516)-BN2513</f>
        <v>0</v>
      </c>
      <c r="BU2513" s="269">
        <f>SUM(H2517:AL2517)-BO2513</f>
        <v>0</v>
      </c>
      <c r="BV2513" s="269">
        <f>SUM(H2518:AL2518)-BP2513</f>
        <v>0</v>
      </c>
      <c r="BW2513" s="269">
        <f>SUM(H2519:AL2519)-BQ2513</f>
        <v>0</v>
      </c>
      <c r="BX2513" s="255">
        <f>SUMIF(H2513:AL2513,"PD",H2520:AL2520)+SUMIF(H2513:AL2513,"PN",H2520:AL2520)+SUMIF(H2513:AL2513,"P/DS",H2520:AL2520)+SUMIF(H2513:AL2513,"PN/F",H2520:AL2520)+SUMIF(H2513:AL2513,"PN/L",H2520:AL2520)</f>
        <v>0</v>
      </c>
      <c r="BY2513" s="255">
        <f>SUM(H2520:AL2520)-BX2513</f>
        <v>0</v>
      </c>
      <c r="BZ2513" s="255">
        <f t="shared" ref="BZ2513" si="843">+SUM(BL2513:BW2520)</f>
        <v>8</v>
      </c>
      <c r="CA2513" s="266">
        <f>(COUNTIFS(H2513:AL2513,"PD",H2514:AL2514,"&gt;=2"))*0.5-IF(CN2513="VP",COUNTIFS($H$16:$AL$16,"SAT",H2513:AL2513,"PD",H2514:AL2514,"&gt;=2"))*0.5</f>
        <v>0</v>
      </c>
      <c r="CB2513" s="266">
        <f>(COUNTIFS(H2513:AL2513,"PN",H2515:AL2515,"&gt;=0.5",H2514:AL2514,"&gt;=1.5"))*0.5+COUNTIFS(H2513:AL2513,"PDD",H2515:AL2515,"&gt;=0.5",H2514:AL2514,"&gt;=1.5")*0.5</f>
        <v>0</v>
      </c>
      <c r="CC2513" s="273">
        <f>(COUNTIFS(H2513:AL2513,"TV",H2515:AL2515,"&gt;=10"))*0.5+(COUNTIFS(H2513:AL2513,"PMD",H2515:AL2515,"&gt;=2"))*0.5</f>
        <v>0</v>
      </c>
      <c r="CD2513" s="266">
        <f>(COUNTIFS(H2513:AL2513,"TVD",H2517:AL2517,"&gt;=6.5",H2515:AL2515,"&gt;=3.5"))*0.5</f>
        <v>0</v>
      </c>
      <c r="CE2513" s="266">
        <f>(COUNTIFS(H2513:AL2513,"PD",H2518:AL2518,"&gt;=10"))*0.5</f>
        <v>0</v>
      </c>
      <c r="CF2513" s="266">
        <f>(COUNTIFS(H2513:AL2513,"PDD",H2518:AL2518,"&gt;=3.5",H2519:AL2519,"&gt;=6.5")+COUNTIFS(H2513:AL2513,"PH",H2519:AL2519,"&gt;=0.5",H2518:AL2518,"&gt;=1.5")+COUNTIFS(H2513:AL2513,"PM",H2519:AL2519,"&gt;=0.5",H2518:AL2518,"&gt;=1.5"))*0.5</f>
        <v>0</v>
      </c>
      <c r="CG2513" s="266">
        <f>(COUNTIFS(H2513:AL2513,"DS",H2514:AL2514,"&gt;=2")+COUNTIFS(H2513:AL2513,"AL/DS",H2514:AL2514,"&gt;=2"))*0.5-IF(CN2513="VP",COUNTIFS($H$16:$AL$16,"SAT",H2513:AL2513,"DS",H2514:AL2514,"&gt;=2"))*0.5</f>
        <v>2</v>
      </c>
      <c r="CH2513" s="266">
        <f>(COUNTIFS(H2513:AL2513,"NS",H2515:AL2515,"&gt;=0.5",H2514:AL2514,"&gt;=1.5")+COUNTIFS(H2513:AL2513,"AL/NS",H2515:AL2515,"&gt;=0.5",H2514:AL2514,"&gt;=1.5")+COUNTIFS(H2513:AL2513,"NHD",H2515:AL2515,"&gt;=4.5",H2518:AL2518,"&gt;=2",H2514:AL2514,"&gt;=1.5"))*0.5</f>
        <v>0</v>
      </c>
      <c r="CI2513" s="266">
        <f>(COUNTIF(H2515:AL2515,"&gt;=10")+COUNTIFS(H2513:AL2513,"MD",H2515:AL2515,"&gt;=2")-COUNTIFS(H2513:AL2513,"TV",H2515:AL2515,"&gt;=10"))*0.5</f>
        <v>0</v>
      </c>
      <c r="CJ2513" s="266">
        <f>(COUNTIFS(H2513:AL2513,"D",H2517:AL2517,"&gt;=6.5",H2515:AL2515,"&gt;=3.5"))*0.5</f>
        <v>0</v>
      </c>
      <c r="CK2513" s="266">
        <f>(COUNTIF(H2518:AL2518,"&gt;=10")-COUNTIFS(H2513:AL2513,"PD",H2518:AL2518,"&gt;=10"))*0.5</f>
        <v>0</v>
      </c>
      <c r="CL2513" s="265">
        <f>(COUNTIFS(H2513:AL2513,"NHD",H2518:AL2518,"&gt;=3.5",H2519:AL2519,"&gt;=6.5")+COUNTIFS(H2513:AL2513,"BH",H2518:AL2518,"&gt;=1.5",H2519:AL2519,"&gt;=0.5")+COUNTIFS(H2513:AL2513,"BM",H2518:AL2518,"&gt;=1.5",H2519:AL2519,"&gt;=0.5")+COUNTIFS(H2513:AL2513,"D",H2518:AL2518,"&gt;=1.5",H2519:AL2519,"&gt;=0.5"))*0.5</f>
        <v>0</v>
      </c>
      <c r="CM2513" s="272"/>
      <c r="CN2513" s="264" t="s">
        <v>723</v>
      </c>
      <c r="CO2513" s="125">
        <f t="shared" ref="CO2513" si="844">+AM2513+AN2513+AO2513+AP2513+AQ2513+AR2513+AS2513+AU2513+BG2513</f>
        <v>26</v>
      </c>
      <c r="CP2513" s="225">
        <f>+SUM(I2514:I2519)-I2520</f>
        <v>0</v>
      </c>
      <c r="CQ2513" s="225">
        <f>+SUM(J2514:J2519)-J2520</f>
        <v>0</v>
      </c>
      <c r="CR2513" s="225">
        <f>+SUM(K2514:K2519)-K2520</f>
        <v>0</v>
      </c>
      <c r="CS2513" s="126"/>
      <c r="CT2513" s="126"/>
      <c r="CU2513" s="126"/>
      <c r="CV2513" s="126"/>
      <c r="CW2513" s="126"/>
      <c r="CX2513" s="126"/>
      <c r="CY2513" s="126"/>
      <c r="CZ2513" s="126"/>
      <c r="DA2513" s="126"/>
      <c r="DB2513" s="126"/>
      <c r="DC2513" s="126"/>
      <c r="DD2513" s="126"/>
      <c r="DE2513" s="126"/>
      <c r="DF2513" s="126" t="e">
        <f>+SUM(#REF!)</f>
        <v>#REF!</v>
      </c>
    </row>
    <row r="2514" spans="1:110" s="70" customFormat="1" ht="15" customHeight="1">
      <c r="A2514" s="228"/>
      <c r="B2514" s="658"/>
      <c r="C2514" s="251"/>
      <c r="D2514" s="237"/>
      <c r="E2514" s="237"/>
      <c r="F2514" s="242" t="s">
        <v>82</v>
      </c>
      <c r="G2514" s="71">
        <v>1.5</v>
      </c>
      <c r="H2514" s="83"/>
      <c r="I2514" s="83"/>
      <c r="J2514" s="83"/>
      <c r="K2514" s="83"/>
      <c r="L2514" s="83"/>
      <c r="M2514" s="83">
        <v>2</v>
      </c>
      <c r="N2514" s="83"/>
      <c r="O2514" s="83"/>
      <c r="P2514" s="83"/>
      <c r="Q2514" s="83">
        <v>2</v>
      </c>
      <c r="R2514" s="83">
        <v>2</v>
      </c>
      <c r="S2514" s="83">
        <v>2</v>
      </c>
      <c r="T2514" s="83"/>
      <c r="U2514" s="83"/>
      <c r="V2514" s="83"/>
      <c r="W2514" s="83"/>
      <c r="X2514" s="83"/>
      <c r="Y2514" s="83"/>
      <c r="Z2514" s="83"/>
      <c r="AA2514" s="83"/>
      <c r="AB2514" s="83"/>
      <c r="AC2514" s="79"/>
      <c r="AD2514" s="79"/>
      <c r="AE2514" s="79"/>
      <c r="AF2514" s="79"/>
      <c r="AG2514" s="79"/>
      <c r="AH2514" s="79"/>
      <c r="AI2514" s="79"/>
      <c r="AJ2514" s="79"/>
      <c r="AK2514" s="79"/>
      <c r="AL2514" s="79"/>
      <c r="AM2514" s="240"/>
      <c r="AN2514" s="240"/>
      <c r="AO2514" s="240"/>
      <c r="AP2514" s="240"/>
      <c r="AQ2514" s="240"/>
      <c r="AR2514" s="240"/>
      <c r="AS2514" s="240"/>
      <c r="AT2514" s="256"/>
      <c r="AU2514" s="256"/>
      <c r="AV2514" s="259"/>
      <c r="AW2514" s="259"/>
      <c r="AX2514" s="256"/>
      <c r="AY2514" s="256"/>
      <c r="AZ2514" s="256"/>
      <c r="BA2514" s="256"/>
      <c r="BB2514" s="256"/>
      <c r="BC2514" s="256"/>
      <c r="BD2514" s="256"/>
      <c r="BE2514" s="256"/>
      <c r="BF2514" s="256"/>
      <c r="BG2514" s="256"/>
      <c r="BH2514" s="256"/>
      <c r="BI2514" s="256"/>
      <c r="BJ2514" s="256"/>
      <c r="BK2514" s="256"/>
      <c r="BL2514" s="262"/>
      <c r="BM2514" s="262"/>
      <c r="BN2514" s="262"/>
      <c r="BO2514" s="262"/>
      <c r="BP2514" s="262"/>
      <c r="BQ2514" s="262"/>
      <c r="BR2514" s="270"/>
      <c r="BS2514" s="270"/>
      <c r="BT2514" s="270"/>
      <c r="BU2514" s="270"/>
      <c r="BV2514" s="270"/>
      <c r="BW2514" s="270"/>
      <c r="BX2514" s="256"/>
      <c r="BY2514" s="256"/>
      <c r="BZ2514" s="256"/>
      <c r="CA2514" s="267"/>
      <c r="CB2514" s="267"/>
      <c r="CC2514" s="274"/>
      <c r="CD2514" s="267"/>
      <c r="CE2514" s="267"/>
      <c r="CF2514" s="267"/>
      <c r="CG2514" s="267"/>
      <c r="CH2514" s="267"/>
      <c r="CI2514" s="267"/>
      <c r="CJ2514" s="267"/>
      <c r="CK2514" s="267"/>
      <c r="CL2514" s="265"/>
      <c r="CM2514" s="272"/>
      <c r="CN2514" s="264"/>
      <c r="CO2514" s="125"/>
      <c r="CP2514" s="226"/>
      <c r="CQ2514" s="226"/>
      <c r="CR2514" s="226"/>
      <c r="CS2514" s="126"/>
      <c r="CT2514" s="126"/>
      <c r="CU2514" s="126"/>
      <c r="CV2514" s="126"/>
      <c r="CW2514" s="126"/>
      <c r="CX2514" s="126"/>
      <c r="CY2514" s="126"/>
      <c r="CZ2514" s="126"/>
      <c r="DA2514" s="126"/>
      <c r="DB2514" s="126"/>
      <c r="DC2514" s="126"/>
      <c r="DD2514" s="126"/>
      <c r="DE2514" s="126"/>
      <c r="DF2514" s="126"/>
    </row>
    <row r="2515" spans="1:110" s="70" customFormat="1" ht="15" customHeight="1">
      <c r="A2515" s="228"/>
      <c r="B2515" s="658"/>
      <c r="C2515" s="251"/>
      <c r="D2515" s="237"/>
      <c r="E2515" s="237"/>
      <c r="F2515" s="243"/>
      <c r="G2515" s="72">
        <v>2</v>
      </c>
      <c r="H2515" s="84"/>
      <c r="I2515" s="84"/>
      <c r="J2515" s="84"/>
      <c r="K2515" s="84"/>
      <c r="L2515" s="84"/>
      <c r="M2515" s="84"/>
      <c r="N2515" s="84"/>
      <c r="O2515" s="84"/>
      <c r="P2515" s="84"/>
      <c r="Q2515" s="84"/>
      <c r="R2515" s="84"/>
      <c r="S2515" s="84"/>
      <c r="T2515" s="84"/>
      <c r="U2515" s="84"/>
      <c r="V2515" s="84"/>
      <c r="W2515" s="84"/>
      <c r="X2515" s="84"/>
      <c r="Y2515" s="84"/>
      <c r="Z2515" s="84"/>
      <c r="AA2515" s="84"/>
      <c r="AB2515" s="84"/>
      <c r="AC2515" s="80"/>
      <c r="AD2515" s="80"/>
      <c r="AE2515" s="80"/>
      <c r="AF2515" s="80"/>
      <c r="AG2515" s="80"/>
      <c r="AH2515" s="80"/>
      <c r="AI2515" s="80"/>
      <c r="AJ2515" s="80"/>
      <c r="AK2515" s="80"/>
      <c r="AL2515" s="80"/>
      <c r="AM2515" s="240"/>
      <c r="AN2515" s="240"/>
      <c r="AO2515" s="240"/>
      <c r="AP2515" s="240"/>
      <c r="AQ2515" s="240"/>
      <c r="AR2515" s="240"/>
      <c r="AS2515" s="240"/>
      <c r="AT2515" s="256"/>
      <c r="AU2515" s="256"/>
      <c r="AV2515" s="259"/>
      <c r="AW2515" s="259"/>
      <c r="AX2515" s="256"/>
      <c r="AY2515" s="256"/>
      <c r="AZ2515" s="256"/>
      <c r="BA2515" s="256"/>
      <c r="BB2515" s="256"/>
      <c r="BC2515" s="256"/>
      <c r="BD2515" s="256"/>
      <c r="BE2515" s="256"/>
      <c r="BF2515" s="256"/>
      <c r="BG2515" s="256"/>
      <c r="BH2515" s="256"/>
      <c r="BI2515" s="256"/>
      <c r="BJ2515" s="256"/>
      <c r="BK2515" s="256"/>
      <c r="BL2515" s="262"/>
      <c r="BM2515" s="262"/>
      <c r="BN2515" s="262"/>
      <c r="BO2515" s="262"/>
      <c r="BP2515" s="262"/>
      <c r="BQ2515" s="262"/>
      <c r="BR2515" s="270"/>
      <c r="BS2515" s="270"/>
      <c r="BT2515" s="270"/>
      <c r="BU2515" s="270"/>
      <c r="BV2515" s="270"/>
      <c r="BW2515" s="270"/>
      <c r="BX2515" s="256"/>
      <c r="BY2515" s="256"/>
      <c r="BZ2515" s="256"/>
      <c r="CA2515" s="267"/>
      <c r="CB2515" s="267"/>
      <c r="CC2515" s="274"/>
      <c r="CD2515" s="267"/>
      <c r="CE2515" s="267"/>
      <c r="CF2515" s="267"/>
      <c r="CG2515" s="267"/>
      <c r="CH2515" s="267"/>
      <c r="CI2515" s="267"/>
      <c r="CJ2515" s="267"/>
      <c r="CK2515" s="267"/>
      <c r="CL2515" s="265"/>
      <c r="CM2515" s="272"/>
      <c r="CN2515" s="264"/>
      <c r="CO2515" s="125"/>
      <c r="CP2515" s="226"/>
      <c r="CQ2515" s="226"/>
      <c r="CR2515" s="226"/>
      <c r="CS2515" s="126"/>
      <c r="CT2515" s="126"/>
      <c r="CU2515" s="126"/>
      <c r="CV2515" s="126"/>
      <c r="CW2515" s="126"/>
      <c r="CX2515" s="126"/>
      <c r="CY2515" s="126"/>
      <c r="CZ2515" s="126"/>
      <c r="DA2515" s="126"/>
      <c r="DB2515" s="126"/>
      <c r="DC2515" s="126"/>
      <c r="DD2515" s="126"/>
      <c r="DE2515" s="126"/>
      <c r="DF2515" s="126"/>
    </row>
    <row r="2516" spans="1:110" s="70" customFormat="1" ht="15" customHeight="1">
      <c r="A2516" s="228"/>
      <c r="B2516" s="658"/>
      <c r="C2516" s="251"/>
      <c r="D2516" s="237"/>
      <c r="E2516" s="237"/>
      <c r="F2516" s="243"/>
      <c r="G2516" s="72">
        <v>2.1</v>
      </c>
      <c r="H2516" s="84"/>
      <c r="I2516" s="84"/>
      <c r="J2516" s="84"/>
      <c r="K2516" s="84"/>
      <c r="L2516" s="84"/>
      <c r="M2516" s="84"/>
      <c r="N2516" s="84"/>
      <c r="O2516" s="84"/>
      <c r="P2516" s="84"/>
      <c r="Q2516" s="84"/>
      <c r="R2516" s="84"/>
      <c r="S2516" s="84"/>
      <c r="T2516" s="84"/>
      <c r="U2516" s="84"/>
      <c r="V2516" s="84"/>
      <c r="W2516" s="84"/>
      <c r="X2516" s="84"/>
      <c r="Y2516" s="84"/>
      <c r="Z2516" s="84"/>
      <c r="AA2516" s="84"/>
      <c r="AB2516" s="84"/>
      <c r="AC2516" s="80"/>
      <c r="AD2516" s="80"/>
      <c r="AE2516" s="80"/>
      <c r="AF2516" s="80"/>
      <c r="AG2516" s="80"/>
      <c r="AH2516" s="80"/>
      <c r="AI2516" s="80"/>
      <c r="AJ2516" s="80"/>
      <c r="AK2516" s="80"/>
      <c r="AL2516" s="80"/>
      <c r="AM2516" s="240"/>
      <c r="AN2516" s="240"/>
      <c r="AO2516" s="240"/>
      <c r="AP2516" s="240"/>
      <c r="AQ2516" s="240"/>
      <c r="AR2516" s="240"/>
      <c r="AS2516" s="240"/>
      <c r="AT2516" s="256"/>
      <c r="AU2516" s="256"/>
      <c r="AV2516" s="259"/>
      <c r="AW2516" s="259"/>
      <c r="AX2516" s="256"/>
      <c r="AY2516" s="256"/>
      <c r="AZ2516" s="256"/>
      <c r="BA2516" s="256"/>
      <c r="BB2516" s="256"/>
      <c r="BC2516" s="256"/>
      <c r="BD2516" s="256"/>
      <c r="BE2516" s="256"/>
      <c r="BF2516" s="256"/>
      <c r="BG2516" s="256"/>
      <c r="BH2516" s="256"/>
      <c r="BI2516" s="256"/>
      <c r="BJ2516" s="256"/>
      <c r="BK2516" s="256"/>
      <c r="BL2516" s="262"/>
      <c r="BM2516" s="262"/>
      <c r="BN2516" s="262"/>
      <c r="BO2516" s="262"/>
      <c r="BP2516" s="262"/>
      <c r="BQ2516" s="262"/>
      <c r="BR2516" s="270"/>
      <c r="BS2516" s="270"/>
      <c r="BT2516" s="270"/>
      <c r="BU2516" s="270"/>
      <c r="BV2516" s="270"/>
      <c r="BW2516" s="270"/>
      <c r="BX2516" s="256"/>
      <c r="BY2516" s="256"/>
      <c r="BZ2516" s="256"/>
      <c r="CA2516" s="267"/>
      <c r="CB2516" s="267"/>
      <c r="CC2516" s="274"/>
      <c r="CD2516" s="267"/>
      <c r="CE2516" s="267"/>
      <c r="CF2516" s="267"/>
      <c r="CG2516" s="267"/>
      <c r="CH2516" s="267"/>
      <c r="CI2516" s="267"/>
      <c r="CJ2516" s="267"/>
      <c r="CK2516" s="267"/>
      <c r="CL2516" s="265"/>
      <c r="CM2516" s="272"/>
      <c r="CN2516" s="264"/>
      <c r="CO2516" s="125"/>
      <c r="CP2516" s="226"/>
      <c r="CQ2516" s="226"/>
      <c r="CR2516" s="226"/>
      <c r="CS2516" s="126"/>
      <c r="CT2516" s="126"/>
      <c r="CU2516" s="126"/>
      <c r="CV2516" s="126"/>
      <c r="CW2516" s="126"/>
      <c r="CX2516" s="126"/>
      <c r="CY2516" s="126"/>
      <c r="CZ2516" s="126"/>
      <c r="DA2516" s="126"/>
      <c r="DB2516" s="126"/>
      <c r="DC2516" s="126"/>
      <c r="DD2516" s="126"/>
      <c r="DE2516" s="126"/>
      <c r="DF2516" s="126"/>
    </row>
    <row r="2517" spans="1:110" s="70" customFormat="1" ht="15" customHeight="1">
      <c r="A2517" s="228"/>
      <c r="B2517" s="658"/>
      <c r="C2517" s="251"/>
      <c r="D2517" s="237"/>
      <c r="E2517" s="237"/>
      <c r="F2517" s="243"/>
      <c r="G2517" s="72">
        <v>2.7</v>
      </c>
      <c r="H2517" s="84"/>
      <c r="I2517" s="84"/>
      <c r="J2517" s="84"/>
      <c r="K2517" s="84"/>
      <c r="L2517" s="84"/>
      <c r="M2517" s="84"/>
      <c r="N2517" s="84"/>
      <c r="O2517" s="84"/>
      <c r="P2517" s="84"/>
      <c r="Q2517" s="84"/>
      <c r="R2517" s="84"/>
      <c r="S2517" s="84"/>
      <c r="T2517" s="84"/>
      <c r="U2517" s="84"/>
      <c r="V2517" s="84"/>
      <c r="W2517" s="84"/>
      <c r="X2517" s="84"/>
      <c r="Y2517" s="84"/>
      <c r="Z2517" s="84"/>
      <c r="AA2517" s="84"/>
      <c r="AB2517" s="84"/>
      <c r="AC2517" s="80"/>
      <c r="AD2517" s="80"/>
      <c r="AE2517" s="80"/>
      <c r="AF2517" s="80"/>
      <c r="AG2517" s="80"/>
      <c r="AH2517" s="80"/>
      <c r="AI2517" s="80"/>
      <c r="AJ2517" s="80"/>
      <c r="AK2517" s="80"/>
      <c r="AL2517" s="80"/>
      <c r="AM2517" s="240"/>
      <c r="AN2517" s="240"/>
      <c r="AO2517" s="240"/>
      <c r="AP2517" s="240"/>
      <c r="AQ2517" s="240"/>
      <c r="AR2517" s="240"/>
      <c r="AS2517" s="240"/>
      <c r="AT2517" s="256"/>
      <c r="AU2517" s="256"/>
      <c r="AV2517" s="259"/>
      <c r="AW2517" s="259"/>
      <c r="AX2517" s="256"/>
      <c r="AY2517" s="256"/>
      <c r="AZ2517" s="256"/>
      <c r="BA2517" s="256"/>
      <c r="BB2517" s="256"/>
      <c r="BC2517" s="256"/>
      <c r="BD2517" s="256"/>
      <c r="BE2517" s="256"/>
      <c r="BF2517" s="256"/>
      <c r="BG2517" s="256"/>
      <c r="BH2517" s="256"/>
      <c r="BI2517" s="256"/>
      <c r="BJ2517" s="256"/>
      <c r="BK2517" s="256"/>
      <c r="BL2517" s="262"/>
      <c r="BM2517" s="262"/>
      <c r="BN2517" s="262"/>
      <c r="BO2517" s="262"/>
      <c r="BP2517" s="262"/>
      <c r="BQ2517" s="262"/>
      <c r="BR2517" s="270"/>
      <c r="BS2517" s="270"/>
      <c r="BT2517" s="270"/>
      <c r="BU2517" s="270"/>
      <c r="BV2517" s="270"/>
      <c r="BW2517" s="270"/>
      <c r="BX2517" s="256"/>
      <c r="BY2517" s="256"/>
      <c r="BZ2517" s="256"/>
      <c r="CA2517" s="267"/>
      <c r="CB2517" s="267"/>
      <c r="CC2517" s="274"/>
      <c r="CD2517" s="267"/>
      <c r="CE2517" s="267"/>
      <c r="CF2517" s="267"/>
      <c r="CG2517" s="267"/>
      <c r="CH2517" s="267"/>
      <c r="CI2517" s="267"/>
      <c r="CJ2517" s="267"/>
      <c r="CK2517" s="267"/>
      <c r="CL2517" s="265"/>
      <c r="CM2517" s="272"/>
      <c r="CN2517" s="264"/>
      <c r="CO2517" s="125"/>
      <c r="CP2517" s="226"/>
      <c r="CQ2517" s="226"/>
      <c r="CR2517" s="226"/>
      <c r="CS2517" s="126"/>
      <c r="CT2517" s="126"/>
      <c r="CU2517" s="126"/>
      <c r="CV2517" s="126"/>
      <c r="CW2517" s="126"/>
      <c r="CX2517" s="126"/>
      <c r="CY2517" s="126"/>
      <c r="CZ2517" s="126"/>
      <c r="DA2517" s="126"/>
      <c r="DB2517" s="126"/>
      <c r="DC2517" s="126"/>
      <c r="DD2517" s="126"/>
      <c r="DE2517" s="126"/>
      <c r="DF2517" s="126"/>
    </row>
    <row r="2518" spans="1:110" s="70" customFormat="1" ht="15" customHeight="1">
      <c r="A2518" s="228"/>
      <c r="B2518" s="658"/>
      <c r="C2518" s="251"/>
      <c r="D2518" s="237"/>
      <c r="E2518" s="237"/>
      <c r="F2518" s="243"/>
      <c r="G2518" s="72">
        <v>3</v>
      </c>
      <c r="H2518" s="84"/>
      <c r="I2518" s="84"/>
      <c r="J2518" s="84"/>
      <c r="K2518" s="84"/>
      <c r="L2518" s="84"/>
      <c r="M2518" s="84"/>
      <c r="N2518" s="84"/>
      <c r="O2518" s="84"/>
      <c r="P2518" s="84"/>
      <c r="Q2518" s="84"/>
      <c r="R2518" s="84"/>
      <c r="S2518" s="84"/>
      <c r="T2518" s="84"/>
      <c r="U2518" s="84"/>
      <c r="V2518" s="84"/>
      <c r="W2518" s="84"/>
      <c r="X2518" s="84"/>
      <c r="Y2518" s="84"/>
      <c r="Z2518" s="84"/>
      <c r="AA2518" s="84"/>
      <c r="AB2518" s="84"/>
      <c r="AC2518" s="80"/>
      <c r="AD2518" s="80"/>
      <c r="AE2518" s="80"/>
      <c r="AF2518" s="80"/>
      <c r="AG2518" s="80"/>
      <c r="AH2518" s="80"/>
      <c r="AI2518" s="80"/>
      <c r="AJ2518" s="80"/>
      <c r="AK2518" s="80"/>
      <c r="AL2518" s="80"/>
      <c r="AM2518" s="240"/>
      <c r="AN2518" s="240"/>
      <c r="AO2518" s="240"/>
      <c r="AP2518" s="240"/>
      <c r="AQ2518" s="240"/>
      <c r="AR2518" s="240"/>
      <c r="AS2518" s="240"/>
      <c r="AT2518" s="256"/>
      <c r="AU2518" s="256"/>
      <c r="AV2518" s="259"/>
      <c r="AW2518" s="259"/>
      <c r="AX2518" s="256"/>
      <c r="AY2518" s="256"/>
      <c r="AZ2518" s="256"/>
      <c r="BA2518" s="256"/>
      <c r="BB2518" s="256"/>
      <c r="BC2518" s="256"/>
      <c r="BD2518" s="256"/>
      <c r="BE2518" s="256"/>
      <c r="BF2518" s="256"/>
      <c r="BG2518" s="256"/>
      <c r="BH2518" s="256"/>
      <c r="BI2518" s="256"/>
      <c r="BJ2518" s="256"/>
      <c r="BK2518" s="256"/>
      <c r="BL2518" s="262"/>
      <c r="BM2518" s="262"/>
      <c r="BN2518" s="262"/>
      <c r="BO2518" s="262"/>
      <c r="BP2518" s="262"/>
      <c r="BQ2518" s="262"/>
      <c r="BR2518" s="270"/>
      <c r="BS2518" s="270"/>
      <c r="BT2518" s="270"/>
      <c r="BU2518" s="270"/>
      <c r="BV2518" s="270"/>
      <c r="BW2518" s="270"/>
      <c r="BX2518" s="256"/>
      <c r="BY2518" s="256"/>
      <c r="BZ2518" s="256"/>
      <c r="CA2518" s="267"/>
      <c r="CB2518" s="267"/>
      <c r="CC2518" s="274"/>
      <c r="CD2518" s="267"/>
      <c r="CE2518" s="267"/>
      <c r="CF2518" s="267"/>
      <c r="CG2518" s="267"/>
      <c r="CH2518" s="267"/>
      <c r="CI2518" s="267"/>
      <c r="CJ2518" s="267"/>
      <c r="CK2518" s="267"/>
      <c r="CL2518" s="265"/>
      <c r="CM2518" s="272"/>
      <c r="CN2518" s="264"/>
      <c r="CO2518" s="125"/>
      <c r="CP2518" s="226"/>
      <c r="CQ2518" s="226"/>
      <c r="CR2518" s="226"/>
      <c r="CS2518" s="126"/>
      <c r="CT2518" s="126"/>
      <c r="CU2518" s="126"/>
      <c r="CV2518" s="126"/>
      <c r="CW2518" s="126"/>
      <c r="CX2518" s="126"/>
      <c r="CY2518" s="126"/>
      <c r="CZ2518" s="126"/>
      <c r="DA2518" s="126"/>
      <c r="DB2518" s="126"/>
      <c r="DC2518" s="126"/>
      <c r="DD2518" s="126"/>
      <c r="DE2518" s="126"/>
      <c r="DF2518" s="126"/>
    </row>
    <row r="2519" spans="1:110" s="70" customFormat="1" ht="15" customHeight="1">
      <c r="A2519" s="228"/>
      <c r="B2519" s="658"/>
      <c r="C2519" s="251"/>
      <c r="D2519" s="237"/>
      <c r="E2519" s="237"/>
      <c r="F2519" s="244"/>
      <c r="G2519" s="73">
        <v>3.9</v>
      </c>
      <c r="H2519" s="85"/>
      <c r="I2519" s="85"/>
      <c r="J2519" s="85"/>
      <c r="K2519" s="85"/>
      <c r="L2519" s="85"/>
      <c r="M2519" s="85"/>
      <c r="N2519" s="85"/>
      <c r="O2519" s="85"/>
      <c r="P2519" s="85"/>
      <c r="Q2519" s="85"/>
      <c r="R2519" s="85"/>
      <c r="S2519" s="85"/>
      <c r="T2519" s="85"/>
      <c r="U2519" s="85"/>
      <c r="V2519" s="85"/>
      <c r="W2519" s="85"/>
      <c r="X2519" s="85"/>
      <c r="Y2519" s="85"/>
      <c r="Z2519" s="85"/>
      <c r="AA2519" s="85"/>
      <c r="AB2519" s="85"/>
      <c r="AC2519" s="81"/>
      <c r="AD2519" s="81"/>
      <c r="AE2519" s="81"/>
      <c r="AF2519" s="81"/>
      <c r="AG2519" s="81"/>
      <c r="AH2519" s="81"/>
      <c r="AI2519" s="81"/>
      <c r="AJ2519" s="81"/>
      <c r="AK2519" s="81"/>
      <c r="AL2519" s="81"/>
      <c r="AM2519" s="240"/>
      <c r="AN2519" s="240"/>
      <c r="AO2519" s="240"/>
      <c r="AP2519" s="240"/>
      <c r="AQ2519" s="240"/>
      <c r="AR2519" s="240"/>
      <c r="AS2519" s="240"/>
      <c r="AT2519" s="256"/>
      <c r="AU2519" s="256"/>
      <c r="AV2519" s="259"/>
      <c r="AW2519" s="259"/>
      <c r="AX2519" s="256"/>
      <c r="AY2519" s="256"/>
      <c r="AZ2519" s="256"/>
      <c r="BA2519" s="256"/>
      <c r="BB2519" s="256"/>
      <c r="BC2519" s="256"/>
      <c r="BD2519" s="256"/>
      <c r="BE2519" s="256"/>
      <c r="BF2519" s="256"/>
      <c r="BG2519" s="256"/>
      <c r="BH2519" s="256"/>
      <c r="BI2519" s="256"/>
      <c r="BJ2519" s="256"/>
      <c r="BK2519" s="256"/>
      <c r="BL2519" s="262"/>
      <c r="BM2519" s="262"/>
      <c r="BN2519" s="262"/>
      <c r="BO2519" s="262"/>
      <c r="BP2519" s="262"/>
      <c r="BQ2519" s="262"/>
      <c r="BR2519" s="270"/>
      <c r="BS2519" s="270"/>
      <c r="BT2519" s="270"/>
      <c r="BU2519" s="270"/>
      <c r="BV2519" s="270"/>
      <c r="BW2519" s="270"/>
      <c r="BX2519" s="256"/>
      <c r="BY2519" s="256"/>
      <c r="BZ2519" s="256"/>
      <c r="CA2519" s="267"/>
      <c r="CB2519" s="267"/>
      <c r="CC2519" s="274"/>
      <c r="CD2519" s="267"/>
      <c r="CE2519" s="267"/>
      <c r="CF2519" s="267"/>
      <c r="CG2519" s="267"/>
      <c r="CH2519" s="267"/>
      <c r="CI2519" s="267"/>
      <c r="CJ2519" s="267"/>
      <c r="CK2519" s="267"/>
      <c r="CL2519" s="265"/>
      <c r="CM2519" s="272"/>
      <c r="CN2519" s="264"/>
      <c r="CO2519" s="125"/>
      <c r="CP2519" s="226"/>
      <c r="CQ2519" s="226"/>
      <c r="CR2519" s="226"/>
      <c r="CS2519" s="126"/>
      <c r="CT2519" s="126"/>
      <c r="CU2519" s="126"/>
      <c r="CV2519" s="126"/>
      <c r="CW2519" s="126"/>
      <c r="CX2519" s="126"/>
      <c r="CY2519" s="126"/>
      <c r="CZ2519" s="126"/>
      <c r="DA2519" s="126"/>
      <c r="DB2519" s="126"/>
      <c r="DC2519" s="126"/>
      <c r="DD2519" s="126"/>
      <c r="DE2519" s="126"/>
      <c r="DF2519" s="126"/>
    </row>
    <row r="2520" spans="1:110" s="70" customFormat="1" ht="15" customHeight="1">
      <c r="A2520" s="229"/>
      <c r="B2520" s="659"/>
      <c r="C2520" s="252"/>
      <c r="D2520" s="238"/>
      <c r="E2520" s="238"/>
      <c r="F2520" s="245" t="s">
        <v>83</v>
      </c>
      <c r="G2520" s="246"/>
      <c r="H2520" s="82"/>
      <c r="I2520" s="82"/>
      <c r="J2520" s="82"/>
      <c r="K2520" s="82"/>
      <c r="L2520" s="82"/>
      <c r="M2520" s="82"/>
      <c r="N2520" s="82"/>
      <c r="O2520" s="82"/>
      <c r="P2520" s="82"/>
      <c r="Q2520" s="82"/>
      <c r="R2520" s="82"/>
      <c r="S2520" s="82"/>
      <c r="T2520" s="82"/>
      <c r="U2520" s="82"/>
      <c r="V2520" s="82"/>
      <c r="W2520" s="82"/>
      <c r="X2520" s="82"/>
      <c r="Y2520" s="82"/>
      <c r="Z2520" s="82"/>
      <c r="AA2520" s="82"/>
      <c r="AB2520" s="82"/>
      <c r="AC2520" s="35"/>
      <c r="AD2520" s="35"/>
      <c r="AE2520" s="35"/>
      <c r="AF2520" s="35"/>
      <c r="AG2520" s="35"/>
      <c r="AH2520" s="35"/>
      <c r="AI2520" s="35"/>
      <c r="AJ2520" s="35"/>
      <c r="AK2520" s="35"/>
      <c r="AL2520" s="35"/>
      <c r="AM2520" s="241"/>
      <c r="AN2520" s="241"/>
      <c r="AO2520" s="241"/>
      <c r="AP2520" s="241"/>
      <c r="AQ2520" s="241"/>
      <c r="AR2520" s="241"/>
      <c r="AS2520" s="241"/>
      <c r="AT2520" s="257"/>
      <c r="AU2520" s="257"/>
      <c r="AV2520" s="260"/>
      <c r="AW2520" s="260"/>
      <c r="AX2520" s="257"/>
      <c r="AY2520" s="257"/>
      <c r="AZ2520" s="257"/>
      <c r="BA2520" s="257"/>
      <c r="BB2520" s="257"/>
      <c r="BC2520" s="257"/>
      <c r="BD2520" s="257"/>
      <c r="BE2520" s="257"/>
      <c r="BF2520" s="257"/>
      <c r="BG2520" s="257"/>
      <c r="BH2520" s="257"/>
      <c r="BI2520" s="257"/>
      <c r="BJ2520" s="257"/>
      <c r="BK2520" s="257"/>
      <c r="BL2520" s="263"/>
      <c r="BM2520" s="263"/>
      <c r="BN2520" s="263"/>
      <c r="BO2520" s="263"/>
      <c r="BP2520" s="263"/>
      <c r="BQ2520" s="263"/>
      <c r="BR2520" s="271"/>
      <c r="BS2520" s="271"/>
      <c r="BT2520" s="271"/>
      <c r="BU2520" s="271"/>
      <c r="BV2520" s="271"/>
      <c r="BW2520" s="271"/>
      <c r="BX2520" s="257"/>
      <c r="BY2520" s="257"/>
      <c r="BZ2520" s="257"/>
      <c r="CA2520" s="268"/>
      <c r="CB2520" s="268"/>
      <c r="CC2520" s="275"/>
      <c r="CD2520" s="268"/>
      <c r="CE2520" s="268"/>
      <c r="CF2520" s="268"/>
      <c r="CG2520" s="268"/>
      <c r="CH2520" s="268"/>
      <c r="CI2520" s="268"/>
      <c r="CJ2520" s="268"/>
      <c r="CK2520" s="268"/>
      <c r="CL2520" s="265"/>
      <c r="CM2520" s="272"/>
      <c r="CN2520" s="264"/>
      <c r="CO2520" s="125"/>
      <c r="CP2520" s="226"/>
      <c r="CQ2520" s="226"/>
      <c r="CR2520" s="226"/>
      <c r="CS2520" s="126"/>
      <c r="CT2520" s="126"/>
      <c r="CU2520" s="126"/>
      <c r="CV2520" s="126"/>
      <c r="CW2520" s="126"/>
      <c r="CX2520" s="126"/>
      <c r="CY2520" s="126"/>
      <c r="CZ2520" s="126"/>
      <c r="DA2520" s="126"/>
      <c r="DB2520" s="126"/>
      <c r="DC2520" s="126"/>
      <c r="DD2520" s="126"/>
      <c r="DE2520" s="126"/>
      <c r="DF2520" s="126"/>
    </row>
    <row r="2521" spans="1:110" s="70" customFormat="1" ht="15" customHeight="1">
      <c r="A2521" s="227">
        <f t="shared" si="834"/>
        <v>312</v>
      </c>
      <c r="B2521" s="411" t="s">
        <v>344</v>
      </c>
      <c r="C2521" s="470" t="s">
        <v>345</v>
      </c>
      <c r="D2521" s="236">
        <v>43882</v>
      </c>
      <c r="E2521" s="236" t="s">
        <v>277</v>
      </c>
      <c r="F2521" s="253" t="s">
        <v>80</v>
      </c>
      <c r="G2521" s="351"/>
      <c r="H2521" s="82" t="s">
        <v>69</v>
      </c>
      <c r="I2521" s="82"/>
      <c r="J2521" s="82" t="s">
        <v>60</v>
      </c>
      <c r="K2521" s="82" t="s">
        <v>60</v>
      </c>
      <c r="L2521" s="82" t="s">
        <v>60</v>
      </c>
      <c r="M2521" s="82" t="s">
        <v>60</v>
      </c>
      <c r="N2521" s="82" t="s">
        <v>60</v>
      </c>
      <c r="O2521" s="82"/>
      <c r="P2521" s="82" t="s">
        <v>60</v>
      </c>
      <c r="Q2521" s="82" t="s">
        <v>60</v>
      </c>
      <c r="R2521" s="82" t="s">
        <v>60</v>
      </c>
      <c r="S2521" s="82" t="s">
        <v>60</v>
      </c>
      <c r="T2521" s="82" t="s">
        <v>60</v>
      </c>
      <c r="U2521" s="82" t="s">
        <v>60</v>
      </c>
      <c r="V2521" s="82"/>
      <c r="W2521" s="82" t="s">
        <v>61</v>
      </c>
      <c r="X2521" s="82" t="s">
        <v>61</v>
      </c>
      <c r="Y2521" s="82" t="s">
        <v>61</v>
      </c>
      <c r="Z2521" s="82" t="s">
        <v>61</v>
      </c>
      <c r="AA2521" s="82" t="s">
        <v>61</v>
      </c>
      <c r="AB2521" s="82" t="s">
        <v>61</v>
      </c>
      <c r="AC2521" s="82"/>
      <c r="AD2521" s="82" t="s">
        <v>61</v>
      </c>
      <c r="AE2521" s="82" t="s">
        <v>61</v>
      </c>
      <c r="AF2521" s="82" t="s">
        <v>61</v>
      </c>
      <c r="AG2521" s="82" t="s">
        <v>61</v>
      </c>
      <c r="AH2521" s="82" t="s">
        <v>61</v>
      </c>
      <c r="AI2521" s="82" t="s">
        <v>1471</v>
      </c>
      <c r="AJ2521" s="82"/>
      <c r="AK2521" s="82" t="s">
        <v>60</v>
      </c>
      <c r="AL2521" s="82" t="s">
        <v>60</v>
      </c>
      <c r="AM2521" s="239">
        <f>COUNTIF(H2521:AL2521,"PH")+COUNTIF(H2521:AL2521,"PH/L")+COUNTIF(H2521:AL2521,"PM")</f>
        <v>0</v>
      </c>
      <c r="AN2521" s="239">
        <f>COUNTIF(H2521:AL2521,"PD")+COUNTIF(H2521:AL2521,"PDD")+COUNTIF(H2521:AL2521,"P/DS")/2+COUNTIF(H2521:AL2521,"PMD")</f>
        <v>0</v>
      </c>
      <c r="AO2521" s="239">
        <f>COUNTIF(H2521:AL2521,"PN")+COUNTIF(H2521:AL2521,"P/NS")/2+COUNTIF(H2521:AL2521,"PH")+COUNTIF(H2521:AL2521,"PH/F")/2+COUNTIF(H2521:AL2521,"PH/L")/2+COUNTIF(H2521:AL2521,"PM")</f>
        <v>0</v>
      </c>
      <c r="AP2521" s="239">
        <f>COUNTIF(H2521:AL2521,"BH")+COUNTIF(H2521:AL2521,"AL/BL")+COUNTIF(H2521:AL2521,"UL/BL")+COUNTIF(H2521:AL2521,"BM")</f>
        <v>0</v>
      </c>
      <c r="AQ2521" s="239">
        <f>COUNTIF(H2521:AL2521,"DS")+COUNTIF(H2521:AL2521,"AL/DS")/2+COUNTIF(H2521:AL2521,"UL/DS")/2+COUNTIF(H2521:AL2521,"CT")+COUNTIF(H2521:AL2521,"MD")</f>
        <v>13.5</v>
      </c>
      <c r="AR2521" s="239">
        <f>COUNTIF(H2521:AL2521,"NS")+COUNTIF(H2521:AL2521,"AL/NS")/2+COUNTIF(H2521:AL2521,"UL/NS")/2+COUNTIF(H2521:AL2521,"BH")+COUNTIF(H2521:AL2521,"AL/BF")/2+COUNTIF(H2521:AL2521,"AL/BL")/2+COUNTIF(H2521:AL2521,"UL/BL")/2+COUNTIF(H2521:AL2521,"UL/BF")/2+COUNTIF(H2521:AL2521,"BM")</f>
        <v>11</v>
      </c>
      <c r="AS2521" s="239">
        <f>COUNTIF(H2521:AL2521,"AL")+COUNTIF(H2521:AL2521,"AL/DS")/2+COUNTIF(H2521:AL2521,"AL/NS")/2+COUNTIF(H2521:AL2521,"NH")+COUNTIF(H2521:AL2521,"SL")+COUNTIF(H2521:AL2521,"NHD")+COUNTIF(H2521:AL2521,"B")+COUNTIF(H2521:AL2521,"HL")+COUNTIF(H2521:AL2521,"AL/BF")/2+COUNTIF(H2521:AL2521,"AL/BL")/2</f>
        <v>1</v>
      </c>
      <c r="AT2521" s="255">
        <f>COUNTIF(H2521:AL2521,"PD")+COUNTIF(H2521:AL2521,"PN")+COUNTIF(H2521:AL2521,"P/DS")/2+COUNTIF(H2521:AL2521,"P/NS")/2+COUNTIF(H2521:AL2521,"DS")+COUNTIF(H2521:AL2521,"NS")+COUNTIF(H2521:AL2521,"AL")+COUNTIF(H2521:AL2521,"AL/DS")+COUNTIF(H2521:AL2521,"AL/NS")+COUNTIF(H2521:AL2521,"NH")+COUNTIF(H2521:AL2521,"SL")+COUNTIF(H2521:AL2521,"UL/DS")/2+COUNTIF(H2521:AL2521,"UL/NS")/2+COUNTIF(H2521:AL2521,"CT")+COUNTIF(H2521:AL2521,"NHD")+COUNTIF(H2521:AL2521,"PDD")+COUNTIF(H2521:AL2521,"B")+COUNTIF(H2521:AL2521,"HL")+COUNTIF(H2521:AL2521,"PH")+COUNTIF(H2521:AL2521,"BH")+COUNTIF(H2521:AL2521,"AL/BF")+COUNTIF(H2521:AL2521,"AL/BL")+COUNTIF(H2521:AL2521,"UL/BF")/2+COUNTIF(H2521:AL2521,"UL/BL")/2+COUNTIF(H2521:AL2521,"PH/F")/2+COUNTIF(H2521:AL2521,"PH/L")/2+COUNTIF(H2521:AL2521,"MD")+COUNTIF(H2521:AL2521,"PMD")+COUNTIF(H2521:AL2521,"PM")+COUNTIF(H2521:AL2521,"BM")</f>
        <v>25.5</v>
      </c>
      <c r="AU2521" s="255">
        <f>COUNTIF(H2521:AL2521,"P/DS")/2+COUNTIF(H2521:AL2521,"P/NS")/2+COUNTIF(H2521:AL2521,"IL")+COUNTIF(H2521:AL2521,"NL")+COUNTIF(H2521:AL2521,"UL")+COUNTIF(H2521:AL2521,"UL/DS")/2+COUNTIF(H2521:AL2521,"UL/NS")/2+COUNTIF(H2521:AL2521,"KT")+COUNTIF(H2521:AL2521,"UL/BF")/2+COUNTIF(H2521:AL2521,"UL/BL")/2+COUNTIF(H2521:AL2521,"PH/F")/2+COUNTIF(H2521:AL2521,"PH/L")/2+COUNTIF(H2521:AL2521,"NB")</f>
        <v>0.5</v>
      </c>
      <c r="AV2521" s="258">
        <f>COUNTIF(H2521:AL2521,"PN")+COUNTIF(H2521:AL2521,"TVD")+COUNTIF(H2521:AL2521,"PH")+COUNTIF(H2521:AL2521,"PM")+COUNTIF(H2521:AL2521,"PDD")-COUNTIFS(H2521:AL2521,"PN",H2528:AL2528,"&gt;=3")-COUNTIFS(H2521:AL2521,"PM",H2528:AL2528,"&gt;=3")</f>
        <v>0</v>
      </c>
      <c r="AW2521" s="258">
        <f>COUNTIF(H2521:AL2521,"NS")+COUNTIF(H2521:AL2521,"D")+COUNTIF(H2521:AL2521,"BH")+COUNTIF(H2521:AL2521,"NHD")+COUNTIF(H2521:AL2521,"BM")-COUNTIFS(H2521:AL2521,"NS",H2528:AL2528,"&gt;=3")-COUNTIFS(H2521:AL2521,"BH",H2528:AL2528,"&gt;=3")-COUNTIFS(H2521:AL2521,"BM",H2528:AL2528,"&gt;=3")</f>
        <v>11</v>
      </c>
      <c r="AX2521" s="255">
        <f>COUNTIF(H2521:AL2521,"AL")+COUNTIF(H2521:AL2521,"AL/DS")/2+COUNTIF(H2521:AL2521,"AL/NS")/2+COUNTIF(H2521:AL2521,"AL/BF")+COUNTIF(H2521:AL2521,"AL/BL")/2</f>
        <v>0</v>
      </c>
      <c r="AY2521" s="255">
        <f>COUNTIF(H2521:AL2521,"SL")</f>
        <v>0</v>
      </c>
      <c r="AZ2521" s="255">
        <f>COUNTIF(H2521:AL2521,"NH")</f>
        <v>1</v>
      </c>
      <c r="BA2521" s="255">
        <f>COUNTIF(H2521:AL2521,"HL")</f>
        <v>0</v>
      </c>
      <c r="BB2521" s="255">
        <f>COUNTIF(G2521:AL2521,"P/DS")/2+COUNTIF(G2521:AL2521,"P/NS")/2+COUNTIF(G2521:AL2521,"UL")+COUNTIF(G2521:AL2521,"UL/DS")/2+COUNTIF(G2521:AL2521,"UL/NS")/2+COUNTIF(G2521:AL2521,"UL/BL")/2+COUNTIF(G2521:AL2521,"UL/BF")/2+COUNTIF(G2521:AL2521,"PH/F")/2+COUNTIF(G2521:AL2521,"PH/L")/2</f>
        <v>0.5</v>
      </c>
      <c r="BC2521" s="255">
        <f>COUNTIF(H2521:AL2521,"NB")</f>
        <v>0</v>
      </c>
      <c r="BD2521" s="255">
        <f>COUNTIF(H2521:AL2521,"NL")</f>
        <v>0</v>
      </c>
      <c r="BE2521" s="255">
        <f>COUNTIF(H2521:AL2521,"IL")</f>
        <v>0</v>
      </c>
      <c r="BF2521" s="255">
        <f>COUNTIF(H2521:AL2521,"KT")</f>
        <v>0</v>
      </c>
      <c r="BG2521" s="255">
        <f>COUNTIF(H2521:AL2521,"L70")</f>
        <v>0</v>
      </c>
      <c r="BH2521" s="255">
        <f>COUNTIF(H2521:AL2521,"MD")</f>
        <v>0</v>
      </c>
      <c r="BI2521" s="255">
        <f>COUNTIF(H2521:AL2521,"PMD")</f>
        <v>0</v>
      </c>
      <c r="BJ2521" s="255">
        <f>COUNTIF(H2521:AL2521,"PM")</f>
        <v>0</v>
      </c>
      <c r="BK2521" s="255">
        <f>COUNTIF(H2521:AL2521,"BM")</f>
        <v>0</v>
      </c>
      <c r="BL2521" s="261">
        <f>SUMIF(H2521:AL2521,"PD",H2522:AL2522)+SUMIF(H2521:AL2521,"PN",H2522:AL2522)+SUMIF(H2521:AL2521,"P/DS",H2522:AL2522)+SUMIF(H2521:AL2521,"PN/F",H2522:AL2522)+SUMIF(H2521:AL2521,"PN/L",H2522:AL2522)+SUMIF(H2521:AL2521,"TV",H2522:AL2522)+SUMIF(H2521:AL2521,"TVD",H2522:AL2522)+SUMIF(H2521:AL2521,"PDD",H2522:AL2522)</f>
        <v>0</v>
      </c>
      <c r="BM2521" s="261">
        <f>SUMIF(H2521:AL2521,"PD",H2523:AL2523)+SUMIF(H2521:AL2521,"PN",H2523:AL2523)+SUMIF(H2521:AL2521,"P/DS",H2523:AL2523)+SUMIF(H2521:AL2521,"PN/F",H2523:AL2523)+SUMIF(H2521:AL2521,"PN/L",H2523:AL2523)+SUMIF(H2521:AL2521,"TV",H2523:AL2523)+SUMIF(H2521:AL2521,"TVD",H2523:AL2523)+SUMIF(H2521:AL2521,"PDD",H2523:AL2523)+SUMIF(H2521:AL2521,"PMD",H2523:AL2523)</f>
        <v>0</v>
      </c>
      <c r="BN2521" s="261">
        <f>SUMIF(H2521:AL2521,"PD",H2524:AL2524)+SUMIF(H2521:AL2521,"PN",H2524:AL2524)+SUMIF(H2521:AL2521,"P/DS",H2524:AL2524)+SUMIF(H2521:AL2521,"PN/F",H2524:AL2524)+SUMIF(H2521:AL2521,"PN/L",H2524:AL2524)+SUMIF(H2521:AL2521,"TV",H2524:AL2524)+SUMIF(H2521:AL2521,"TVD",H2524:AL2524)</f>
        <v>0</v>
      </c>
      <c r="BO2521" s="261">
        <f>SUMIF(H2521:AL2521,"PD",H2525:AL2525)+SUMIF(H2521:AL2521,"PN",H2525:AL2525)+SUMIF(H2521:AL2521,"P/DS",H2525:AL2525)+SUMIF(H2521:AL2521,"PN/F",H2525:AL2525)+SUMIF(H2521:AL2521,"PN/L",H2525:AL2525)+SUMIF(H2521:AL2521,"TV",H2525:AL2525)+SUMIF(H2521:AL2521,"TVD",H2525:AL2525)</f>
        <v>0</v>
      </c>
      <c r="BP2521" s="261">
        <f>SUMIF(H2521:AL2521,"PD",H2526:AL2526)+SUMIF(H2521:AL2521,"PN",H2526:AL2526)+SUMIF(H2521:AL2521,"P/DS",H2526:AL2526)+SUMIF(H2521:AL2521,"PN/F",H2526:AL2526)+SUMIF(H2521:AL2521,"PN/L",H2526:AL2526)+SUMIF(H2521:AL2521,"TV",H2526:AL2526)+SUMIF(H2521:AL2521,"TVD",H2526:AL2526)+SUMIF(H2521:AL2521,"PDD",H2526:AL2526)+SUMIF(H2521:AL2521,"PH",H2526:AL2526)+SUMIF(H2521:AL2521,"PM",H2526:AL2526)</f>
        <v>0</v>
      </c>
      <c r="BQ2521" s="261">
        <f>SUMIF(H2521:AL2521,"PD",H2527:AL2527)+SUMIF(H2521:AL2521,"PN",H2527:AL2527)+SUMIF(H2521:AL2521,"P/DS",H2527:AL2527)+SUMIF(H2521:AL2521,"PN/F",H2527:AL2527)+SUMIF(H2521:AL2521,"PN/L",H2527:AL2527)+SUMIF(H2521:AL2521,"TV",H2527:AL2527)+SUMIF(H2521:AL2521,"TVD",H2527:AL2527)+SUMIF(H2521:AL2521,"PDD",H2527:AL2527)+SUMIF(H2521:AL2521,"PH",H2527:AL2527)+SUMIF(H2521:AL2521,"PM",H2527:AL2527)</f>
        <v>0</v>
      </c>
      <c r="BR2521" s="269">
        <f>SUM(H2522:AL2522)-BL2521</f>
        <v>18.5</v>
      </c>
      <c r="BS2521" s="269">
        <f>SUM(H2523:AL2523)-BM2521</f>
        <v>2</v>
      </c>
      <c r="BT2521" s="269">
        <f>SUM(H2524:AL2524)-BN2521</f>
        <v>0</v>
      </c>
      <c r="BU2521" s="269">
        <f>SUM(H2525:AL2525)-BO2521</f>
        <v>0</v>
      </c>
      <c r="BV2521" s="269">
        <f>SUM(H2526:AL2526)-BP2521</f>
        <v>0</v>
      </c>
      <c r="BW2521" s="269">
        <f>SUM(H2527:AL2527)-BQ2521</f>
        <v>0</v>
      </c>
      <c r="BX2521" s="255">
        <f>SUMIF(H2521:AL2521,"PD",H2528:AL2528)+SUMIF(H2521:AL2521,"PN",H2528:AL2528)+SUMIF(H2521:AL2521,"P/DS",H2528:AL2528)+SUMIF(H2521:AL2521,"PN/F",H2528:AL2528)+SUMIF(H2521:AL2521,"PN/L",H2528:AL2528)</f>
        <v>0</v>
      </c>
      <c r="BY2521" s="255">
        <f>SUM(H2528:AL2528)-BX2521</f>
        <v>0</v>
      </c>
      <c r="BZ2521" s="255">
        <f t="shared" ref="BZ2521" si="845">+SUM(BL2521:BW2528)</f>
        <v>20.5</v>
      </c>
      <c r="CA2521" s="266">
        <f>(COUNTIFS(H2521:AL2521,"PD",H2522:AL2522,"&gt;=2"))*0.5-IF(CN2521="VP",COUNTIFS($H$16:$AL$16,"SAT",H2521:AL2521,"PD",H2522:AL2522,"&gt;=2"))*0.5</f>
        <v>0</v>
      </c>
      <c r="CB2521" s="266">
        <f>(COUNTIFS(H2521:AL2521,"PN",H2523:AL2523,"&gt;=0.5",H2522:AL2522,"&gt;=1.5"))*0.5+COUNTIFS(H2521:AL2521,"PDD",H2523:AL2523,"&gt;=0.5",H2522:AL2522,"&gt;=1.5")*0.5</f>
        <v>0</v>
      </c>
      <c r="CC2521" s="273">
        <f>(COUNTIFS(H2521:AL2521,"TV",H2523:AL2523,"&gt;=10"))*0.5+(COUNTIFS(H2521:AL2521,"PMD",H2523:AL2523,"&gt;=2"))*0.5</f>
        <v>0</v>
      </c>
      <c r="CD2521" s="266">
        <f>(COUNTIFS(H2521:AL2521,"TVD",H2525:AL2525,"&gt;=6.5",H2523:AL2523,"&gt;=3.5"))*0.5</f>
        <v>0</v>
      </c>
      <c r="CE2521" s="266">
        <f>(COUNTIFS(H2521:AL2521,"PD",H2526:AL2526,"&gt;=10"))*0.5</f>
        <v>0</v>
      </c>
      <c r="CF2521" s="266">
        <f>(COUNTIFS(H2521:AL2521,"PDD",H2526:AL2526,"&gt;=3.5",H2527:AL2527,"&gt;=6.5")+COUNTIFS(H2521:AL2521,"PH",H2527:AL2527,"&gt;=0.5",H2526:AL2526,"&gt;=1.5")+COUNTIFS(H2521:AL2521,"PM",H2527:AL2527,"&gt;=0.5",H2526:AL2526,"&gt;=1.5"))*0.5</f>
        <v>0</v>
      </c>
      <c r="CG2521" s="266">
        <f>(COUNTIFS(H2521:AL2521,"DS",H2522:AL2522,"&gt;=2")+COUNTIFS(H2521:AL2521,"AL/DS",H2522:AL2522,"&gt;=2"))*0.5-IF(CN2521="VP",COUNTIFS($H$16:$AL$16,"SAT",H2521:AL2521,"DS",H2522:AL2522,"&gt;=2"))*0.5</f>
        <v>3</v>
      </c>
      <c r="CH2521" s="266">
        <f>(COUNTIFS(H2521:AL2521,"NS",H2523:AL2523,"&gt;=0.5",H2522:AL2522,"&gt;=1.5")+COUNTIFS(H2521:AL2521,"AL/NS",H2523:AL2523,"&gt;=0.5",H2522:AL2522,"&gt;=1.5")+COUNTIFS(H2521:AL2521,"NHD",H2523:AL2523,"&gt;=4.5",H2526:AL2526,"&gt;=2",H2522:AL2522,"&gt;=1.5"))*0.5</f>
        <v>0</v>
      </c>
      <c r="CI2521" s="266">
        <f>(COUNTIF(H2523:AL2523,"&gt;=10")+COUNTIFS(H2521:AL2521,"MD",H2523:AL2523,"&gt;=2")-COUNTIFS(H2521:AL2521,"TV",H2523:AL2523,"&gt;=10"))*0.5</f>
        <v>0</v>
      </c>
      <c r="CJ2521" s="266">
        <f>(COUNTIFS(H2521:AL2521,"D",H2525:AL2525,"&gt;=6.5",H2523:AL2523,"&gt;=3.5"))*0.5</f>
        <v>0</v>
      </c>
      <c r="CK2521" s="266">
        <f>(COUNTIF(H2526:AL2526,"&gt;=10")-COUNTIFS(H2521:AL2521,"PD",H2526:AL2526,"&gt;=10"))*0.5</f>
        <v>0</v>
      </c>
      <c r="CL2521" s="265">
        <f>(COUNTIFS(H2521:AL2521,"NHD",H2526:AL2526,"&gt;=3.5",H2527:AL2527,"&gt;=6.5")+COUNTIFS(H2521:AL2521,"BH",H2526:AL2526,"&gt;=1.5",H2527:AL2527,"&gt;=0.5")+COUNTIFS(H2521:AL2521,"BM",H2526:AL2526,"&gt;=1.5",H2527:AL2527,"&gt;=0.5")+COUNTIFS(H2521:AL2521,"D",H2526:AL2526,"&gt;=1.5",H2527:AL2527,"&gt;=0.5"))*0.5</f>
        <v>0</v>
      </c>
      <c r="CM2521" s="272"/>
      <c r="CN2521" s="264" t="s">
        <v>723</v>
      </c>
      <c r="CO2521" s="125">
        <f t="shared" ref="CO2521" si="846">+AM2521+AN2521+AO2521+AP2521+AQ2521+AR2521+AS2521+AU2521+BG2521</f>
        <v>26</v>
      </c>
      <c r="CP2521" s="225">
        <f>+SUM(I2522:I2527)-I2528</f>
        <v>0</v>
      </c>
      <c r="CQ2521" s="225">
        <f>+SUM(J2522:J2527)-J2528</f>
        <v>2.5</v>
      </c>
      <c r="CR2521" s="225">
        <f>+SUM(K2522:K2527)-K2528</f>
        <v>2.5</v>
      </c>
      <c r="CS2521" s="126"/>
      <c r="CT2521" s="126"/>
      <c r="CU2521" s="126"/>
      <c r="CV2521" s="126"/>
      <c r="CW2521" s="126"/>
      <c r="CX2521" s="126"/>
      <c r="CY2521" s="126"/>
      <c r="CZ2521" s="126"/>
      <c r="DA2521" s="126"/>
      <c r="DB2521" s="126"/>
      <c r="DC2521" s="126"/>
      <c r="DD2521" s="126"/>
      <c r="DE2521" s="126"/>
      <c r="DF2521" s="126" t="e">
        <f>+SUM(#REF!)</f>
        <v>#REF!</v>
      </c>
    </row>
    <row r="2522" spans="1:110" s="70" customFormat="1" ht="15" customHeight="1">
      <c r="A2522" s="228"/>
      <c r="B2522" s="412"/>
      <c r="C2522" s="471"/>
      <c r="D2522" s="237"/>
      <c r="E2522" s="237"/>
      <c r="F2522" s="242" t="s">
        <v>82</v>
      </c>
      <c r="G2522" s="71">
        <v>1.5</v>
      </c>
      <c r="H2522" s="83"/>
      <c r="I2522" s="83"/>
      <c r="J2522" s="83">
        <v>2.5</v>
      </c>
      <c r="K2522" s="83">
        <v>2.5</v>
      </c>
      <c r="L2522" s="83"/>
      <c r="M2522" s="83">
        <v>2.5</v>
      </c>
      <c r="N2522" s="83"/>
      <c r="O2522" s="83"/>
      <c r="P2522" s="83">
        <v>2.5</v>
      </c>
      <c r="Q2522" s="83">
        <v>2.5</v>
      </c>
      <c r="R2522" s="83">
        <v>2.5</v>
      </c>
      <c r="S2522" s="83"/>
      <c r="T2522" s="83"/>
      <c r="U2522" s="83"/>
      <c r="V2522" s="83"/>
      <c r="W2522" s="83">
        <v>0.5</v>
      </c>
      <c r="X2522" s="83"/>
      <c r="Y2522" s="83"/>
      <c r="Z2522" s="83"/>
      <c r="AA2522" s="83">
        <v>0.5</v>
      </c>
      <c r="AB2522" s="83"/>
      <c r="AC2522" s="79"/>
      <c r="AD2522" s="79">
        <v>0.5</v>
      </c>
      <c r="AE2522" s="79"/>
      <c r="AF2522" s="79"/>
      <c r="AG2522" s="79">
        <v>1</v>
      </c>
      <c r="AH2522" s="79"/>
      <c r="AI2522" s="79"/>
      <c r="AJ2522" s="79"/>
      <c r="AK2522" s="79">
        <v>1</v>
      </c>
      <c r="AL2522" s="79"/>
      <c r="AM2522" s="240"/>
      <c r="AN2522" s="240"/>
      <c r="AO2522" s="240"/>
      <c r="AP2522" s="240"/>
      <c r="AQ2522" s="240"/>
      <c r="AR2522" s="240"/>
      <c r="AS2522" s="240"/>
      <c r="AT2522" s="256"/>
      <c r="AU2522" s="256"/>
      <c r="AV2522" s="259"/>
      <c r="AW2522" s="259"/>
      <c r="AX2522" s="256"/>
      <c r="AY2522" s="256"/>
      <c r="AZ2522" s="256"/>
      <c r="BA2522" s="256"/>
      <c r="BB2522" s="256"/>
      <c r="BC2522" s="256"/>
      <c r="BD2522" s="256"/>
      <c r="BE2522" s="256"/>
      <c r="BF2522" s="256"/>
      <c r="BG2522" s="256"/>
      <c r="BH2522" s="256"/>
      <c r="BI2522" s="256"/>
      <c r="BJ2522" s="256"/>
      <c r="BK2522" s="256"/>
      <c r="BL2522" s="262"/>
      <c r="BM2522" s="262"/>
      <c r="BN2522" s="262"/>
      <c r="BO2522" s="262"/>
      <c r="BP2522" s="262"/>
      <c r="BQ2522" s="262"/>
      <c r="BR2522" s="270"/>
      <c r="BS2522" s="270"/>
      <c r="BT2522" s="270"/>
      <c r="BU2522" s="270"/>
      <c r="BV2522" s="270"/>
      <c r="BW2522" s="270"/>
      <c r="BX2522" s="256"/>
      <c r="BY2522" s="256"/>
      <c r="BZ2522" s="256"/>
      <c r="CA2522" s="267"/>
      <c r="CB2522" s="267"/>
      <c r="CC2522" s="274"/>
      <c r="CD2522" s="267"/>
      <c r="CE2522" s="267"/>
      <c r="CF2522" s="267"/>
      <c r="CG2522" s="267"/>
      <c r="CH2522" s="267"/>
      <c r="CI2522" s="267"/>
      <c r="CJ2522" s="267"/>
      <c r="CK2522" s="267"/>
      <c r="CL2522" s="265"/>
      <c r="CM2522" s="272"/>
      <c r="CN2522" s="264"/>
      <c r="CO2522" s="125"/>
      <c r="CP2522" s="226"/>
      <c r="CQ2522" s="226"/>
      <c r="CR2522" s="226"/>
      <c r="CS2522" s="126"/>
      <c r="CT2522" s="126"/>
      <c r="CU2522" s="126"/>
      <c r="CV2522" s="126"/>
      <c r="CW2522" s="126"/>
      <c r="CX2522" s="126"/>
      <c r="CY2522" s="126"/>
      <c r="CZ2522" s="126"/>
      <c r="DA2522" s="126"/>
      <c r="DB2522" s="126"/>
      <c r="DC2522" s="126"/>
      <c r="DD2522" s="126"/>
      <c r="DE2522" s="126"/>
      <c r="DF2522" s="126"/>
    </row>
    <row r="2523" spans="1:110" s="70" customFormat="1" ht="15" customHeight="1">
      <c r="A2523" s="228"/>
      <c r="B2523" s="412"/>
      <c r="C2523" s="471"/>
      <c r="D2523" s="237"/>
      <c r="E2523" s="237"/>
      <c r="F2523" s="243"/>
      <c r="G2523" s="72">
        <v>2</v>
      </c>
      <c r="H2523" s="84"/>
      <c r="I2523" s="84"/>
      <c r="J2523" s="84"/>
      <c r="K2523" s="84"/>
      <c r="L2523" s="84"/>
      <c r="M2523" s="84"/>
      <c r="N2523" s="84"/>
      <c r="O2523" s="84"/>
      <c r="P2523" s="84"/>
      <c r="Q2523" s="84"/>
      <c r="R2523" s="84"/>
      <c r="S2523" s="84"/>
      <c r="T2523" s="84"/>
      <c r="U2523" s="84"/>
      <c r="V2523" s="84"/>
      <c r="W2523" s="84">
        <v>0.5</v>
      </c>
      <c r="X2523" s="84"/>
      <c r="Y2523" s="84"/>
      <c r="Z2523" s="84"/>
      <c r="AA2523" s="84">
        <v>0.5</v>
      </c>
      <c r="AB2523" s="84"/>
      <c r="AC2523" s="80"/>
      <c r="AD2523" s="80">
        <v>0.5</v>
      </c>
      <c r="AE2523" s="80"/>
      <c r="AF2523" s="80"/>
      <c r="AG2523" s="80">
        <v>0.5</v>
      </c>
      <c r="AH2523" s="80"/>
      <c r="AI2523" s="80"/>
      <c r="AJ2523" s="80"/>
      <c r="AK2523" s="80"/>
      <c r="AL2523" s="80"/>
      <c r="AM2523" s="240"/>
      <c r="AN2523" s="240"/>
      <c r="AO2523" s="240"/>
      <c r="AP2523" s="240"/>
      <c r="AQ2523" s="240"/>
      <c r="AR2523" s="240"/>
      <c r="AS2523" s="240"/>
      <c r="AT2523" s="256"/>
      <c r="AU2523" s="256"/>
      <c r="AV2523" s="259"/>
      <c r="AW2523" s="259"/>
      <c r="AX2523" s="256"/>
      <c r="AY2523" s="256"/>
      <c r="AZ2523" s="256"/>
      <c r="BA2523" s="256"/>
      <c r="BB2523" s="256"/>
      <c r="BC2523" s="256"/>
      <c r="BD2523" s="256"/>
      <c r="BE2523" s="256"/>
      <c r="BF2523" s="256"/>
      <c r="BG2523" s="256"/>
      <c r="BH2523" s="256"/>
      <c r="BI2523" s="256"/>
      <c r="BJ2523" s="256"/>
      <c r="BK2523" s="256"/>
      <c r="BL2523" s="262"/>
      <c r="BM2523" s="262"/>
      <c r="BN2523" s="262"/>
      <c r="BO2523" s="262"/>
      <c r="BP2523" s="262"/>
      <c r="BQ2523" s="262"/>
      <c r="BR2523" s="270"/>
      <c r="BS2523" s="270"/>
      <c r="BT2523" s="270"/>
      <c r="BU2523" s="270"/>
      <c r="BV2523" s="270"/>
      <c r="BW2523" s="270"/>
      <c r="BX2523" s="256"/>
      <c r="BY2523" s="256"/>
      <c r="BZ2523" s="256"/>
      <c r="CA2523" s="267"/>
      <c r="CB2523" s="267"/>
      <c r="CC2523" s="274"/>
      <c r="CD2523" s="267"/>
      <c r="CE2523" s="267"/>
      <c r="CF2523" s="267"/>
      <c r="CG2523" s="267"/>
      <c r="CH2523" s="267"/>
      <c r="CI2523" s="267"/>
      <c r="CJ2523" s="267"/>
      <c r="CK2523" s="267"/>
      <c r="CL2523" s="265"/>
      <c r="CM2523" s="272"/>
      <c r="CN2523" s="264"/>
      <c r="CO2523" s="125"/>
      <c r="CP2523" s="226"/>
      <c r="CQ2523" s="226"/>
      <c r="CR2523" s="226"/>
      <c r="CS2523" s="126"/>
      <c r="CT2523" s="126"/>
      <c r="CU2523" s="126"/>
      <c r="CV2523" s="126"/>
      <c r="CW2523" s="126"/>
      <c r="CX2523" s="126"/>
      <c r="CY2523" s="126"/>
      <c r="CZ2523" s="126"/>
      <c r="DA2523" s="126"/>
      <c r="DB2523" s="126"/>
      <c r="DC2523" s="126"/>
      <c r="DD2523" s="126"/>
      <c r="DE2523" s="126"/>
      <c r="DF2523" s="126"/>
    </row>
    <row r="2524" spans="1:110" s="70" customFormat="1" ht="15" customHeight="1">
      <c r="A2524" s="228"/>
      <c r="B2524" s="412"/>
      <c r="C2524" s="471"/>
      <c r="D2524" s="237"/>
      <c r="E2524" s="237"/>
      <c r="F2524" s="243"/>
      <c r="G2524" s="72">
        <v>2.1</v>
      </c>
      <c r="H2524" s="84"/>
      <c r="I2524" s="84"/>
      <c r="J2524" s="84"/>
      <c r="K2524" s="84"/>
      <c r="L2524" s="84"/>
      <c r="M2524" s="84"/>
      <c r="N2524" s="84"/>
      <c r="O2524" s="84"/>
      <c r="P2524" s="84"/>
      <c r="Q2524" s="84"/>
      <c r="R2524" s="84"/>
      <c r="S2524" s="84"/>
      <c r="T2524" s="84"/>
      <c r="U2524" s="84"/>
      <c r="V2524" s="84"/>
      <c r="W2524" s="84"/>
      <c r="X2524" s="84"/>
      <c r="Y2524" s="84"/>
      <c r="Z2524" s="84"/>
      <c r="AA2524" s="84"/>
      <c r="AB2524" s="84"/>
      <c r="AC2524" s="80"/>
      <c r="AD2524" s="80"/>
      <c r="AE2524" s="80"/>
      <c r="AF2524" s="80"/>
      <c r="AG2524" s="80"/>
      <c r="AH2524" s="80"/>
      <c r="AI2524" s="80"/>
      <c r="AJ2524" s="80"/>
      <c r="AK2524" s="80"/>
      <c r="AL2524" s="80"/>
      <c r="AM2524" s="240"/>
      <c r="AN2524" s="240"/>
      <c r="AO2524" s="240"/>
      <c r="AP2524" s="240"/>
      <c r="AQ2524" s="240"/>
      <c r="AR2524" s="240"/>
      <c r="AS2524" s="240"/>
      <c r="AT2524" s="256"/>
      <c r="AU2524" s="256"/>
      <c r="AV2524" s="259"/>
      <c r="AW2524" s="259"/>
      <c r="AX2524" s="256"/>
      <c r="AY2524" s="256"/>
      <c r="AZ2524" s="256"/>
      <c r="BA2524" s="256"/>
      <c r="BB2524" s="256"/>
      <c r="BC2524" s="256"/>
      <c r="BD2524" s="256"/>
      <c r="BE2524" s="256"/>
      <c r="BF2524" s="256"/>
      <c r="BG2524" s="256"/>
      <c r="BH2524" s="256"/>
      <c r="BI2524" s="256"/>
      <c r="BJ2524" s="256"/>
      <c r="BK2524" s="256"/>
      <c r="BL2524" s="262"/>
      <c r="BM2524" s="262"/>
      <c r="BN2524" s="262"/>
      <c r="BO2524" s="262"/>
      <c r="BP2524" s="262"/>
      <c r="BQ2524" s="262"/>
      <c r="BR2524" s="270"/>
      <c r="BS2524" s="270"/>
      <c r="BT2524" s="270"/>
      <c r="BU2524" s="270"/>
      <c r="BV2524" s="270"/>
      <c r="BW2524" s="270"/>
      <c r="BX2524" s="256"/>
      <c r="BY2524" s="256"/>
      <c r="BZ2524" s="256"/>
      <c r="CA2524" s="267"/>
      <c r="CB2524" s="267"/>
      <c r="CC2524" s="274"/>
      <c r="CD2524" s="267"/>
      <c r="CE2524" s="267"/>
      <c r="CF2524" s="267"/>
      <c r="CG2524" s="267"/>
      <c r="CH2524" s="267"/>
      <c r="CI2524" s="267"/>
      <c r="CJ2524" s="267"/>
      <c r="CK2524" s="267"/>
      <c r="CL2524" s="265"/>
      <c r="CM2524" s="272"/>
      <c r="CN2524" s="264"/>
      <c r="CO2524" s="125"/>
      <c r="CP2524" s="226"/>
      <c r="CQ2524" s="226"/>
      <c r="CR2524" s="226"/>
      <c r="CS2524" s="126"/>
      <c r="CT2524" s="126"/>
      <c r="CU2524" s="126"/>
      <c r="CV2524" s="126"/>
      <c r="CW2524" s="126"/>
      <c r="CX2524" s="126"/>
      <c r="CY2524" s="126"/>
      <c r="CZ2524" s="126"/>
      <c r="DA2524" s="126"/>
      <c r="DB2524" s="126"/>
      <c r="DC2524" s="126"/>
      <c r="DD2524" s="126"/>
      <c r="DE2524" s="126"/>
      <c r="DF2524" s="126"/>
    </row>
    <row r="2525" spans="1:110" s="70" customFormat="1" ht="15" customHeight="1">
      <c r="A2525" s="228"/>
      <c r="B2525" s="412"/>
      <c r="C2525" s="471"/>
      <c r="D2525" s="237"/>
      <c r="E2525" s="237"/>
      <c r="F2525" s="243"/>
      <c r="G2525" s="72">
        <v>2.7</v>
      </c>
      <c r="H2525" s="84"/>
      <c r="I2525" s="84"/>
      <c r="J2525" s="84"/>
      <c r="K2525" s="84"/>
      <c r="L2525" s="84"/>
      <c r="M2525" s="84"/>
      <c r="N2525" s="84"/>
      <c r="O2525" s="84"/>
      <c r="P2525" s="84"/>
      <c r="Q2525" s="84"/>
      <c r="R2525" s="84"/>
      <c r="S2525" s="84"/>
      <c r="T2525" s="84"/>
      <c r="U2525" s="84"/>
      <c r="V2525" s="84"/>
      <c r="W2525" s="84"/>
      <c r="X2525" s="84"/>
      <c r="Y2525" s="84"/>
      <c r="Z2525" s="84"/>
      <c r="AA2525" s="84"/>
      <c r="AB2525" s="84"/>
      <c r="AC2525" s="80"/>
      <c r="AD2525" s="80"/>
      <c r="AE2525" s="80"/>
      <c r="AF2525" s="80"/>
      <c r="AG2525" s="80"/>
      <c r="AH2525" s="80"/>
      <c r="AI2525" s="80"/>
      <c r="AJ2525" s="80"/>
      <c r="AK2525" s="80"/>
      <c r="AL2525" s="80"/>
      <c r="AM2525" s="240"/>
      <c r="AN2525" s="240"/>
      <c r="AO2525" s="240"/>
      <c r="AP2525" s="240"/>
      <c r="AQ2525" s="240"/>
      <c r="AR2525" s="240"/>
      <c r="AS2525" s="240"/>
      <c r="AT2525" s="256"/>
      <c r="AU2525" s="256"/>
      <c r="AV2525" s="259"/>
      <c r="AW2525" s="259"/>
      <c r="AX2525" s="256"/>
      <c r="AY2525" s="256"/>
      <c r="AZ2525" s="256"/>
      <c r="BA2525" s="256"/>
      <c r="BB2525" s="256"/>
      <c r="BC2525" s="256"/>
      <c r="BD2525" s="256"/>
      <c r="BE2525" s="256"/>
      <c r="BF2525" s="256"/>
      <c r="BG2525" s="256"/>
      <c r="BH2525" s="256"/>
      <c r="BI2525" s="256"/>
      <c r="BJ2525" s="256"/>
      <c r="BK2525" s="256"/>
      <c r="BL2525" s="262"/>
      <c r="BM2525" s="262"/>
      <c r="BN2525" s="262"/>
      <c r="BO2525" s="262"/>
      <c r="BP2525" s="262"/>
      <c r="BQ2525" s="262"/>
      <c r="BR2525" s="270"/>
      <c r="BS2525" s="270"/>
      <c r="BT2525" s="270"/>
      <c r="BU2525" s="270"/>
      <c r="BV2525" s="270"/>
      <c r="BW2525" s="270"/>
      <c r="BX2525" s="256"/>
      <c r="BY2525" s="256"/>
      <c r="BZ2525" s="256"/>
      <c r="CA2525" s="267"/>
      <c r="CB2525" s="267"/>
      <c r="CC2525" s="274"/>
      <c r="CD2525" s="267"/>
      <c r="CE2525" s="267"/>
      <c r="CF2525" s="267"/>
      <c r="CG2525" s="267"/>
      <c r="CH2525" s="267"/>
      <c r="CI2525" s="267"/>
      <c r="CJ2525" s="267"/>
      <c r="CK2525" s="267"/>
      <c r="CL2525" s="265"/>
      <c r="CM2525" s="272"/>
      <c r="CN2525" s="264"/>
      <c r="CO2525" s="125"/>
      <c r="CP2525" s="226"/>
      <c r="CQ2525" s="226"/>
      <c r="CR2525" s="226"/>
      <c r="CS2525" s="126"/>
      <c r="CT2525" s="126"/>
      <c r="CU2525" s="126"/>
      <c r="CV2525" s="126"/>
      <c r="CW2525" s="126"/>
      <c r="CX2525" s="126"/>
      <c r="CY2525" s="126"/>
      <c r="CZ2525" s="126"/>
      <c r="DA2525" s="126"/>
      <c r="DB2525" s="126"/>
      <c r="DC2525" s="126"/>
      <c r="DD2525" s="126"/>
      <c r="DE2525" s="126"/>
      <c r="DF2525" s="126"/>
    </row>
    <row r="2526" spans="1:110" s="70" customFormat="1" ht="15" customHeight="1">
      <c r="A2526" s="228"/>
      <c r="B2526" s="412"/>
      <c r="C2526" s="471"/>
      <c r="D2526" s="237"/>
      <c r="E2526" s="237"/>
      <c r="F2526" s="243"/>
      <c r="G2526" s="72">
        <v>3</v>
      </c>
      <c r="H2526" s="84"/>
      <c r="I2526" s="84"/>
      <c r="J2526" s="84"/>
      <c r="K2526" s="84"/>
      <c r="L2526" s="84"/>
      <c r="M2526" s="84"/>
      <c r="N2526" s="84"/>
      <c r="O2526" s="84"/>
      <c r="P2526" s="84"/>
      <c r="Q2526" s="84"/>
      <c r="R2526" s="84"/>
      <c r="S2526" s="84"/>
      <c r="T2526" s="84"/>
      <c r="U2526" s="84"/>
      <c r="V2526" s="84"/>
      <c r="W2526" s="84"/>
      <c r="X2526" s="84"/>
      <c r="Y2526" s="84"/>
      <c r="Z2526" s="84"/>
      <c r="AA2526" s="84"/>
      <c r="AB2526" s="84"/>
      <c r="AC2526" s="80"/>
      <c r="AD2526" s="80"/>
      <c r="AE2526" s="80"/>
      <c r="AF2526" s="80"/>
      <c r="AG2526" s="80"/>
      <c r="AH2526" s="80"/>
      <c r="AI2526" s="80"/>
      <c r="AJ2526" s="80"/>
      <c r="AK2526" s="80"/>
      <c r="AL2526" s="80"/>
      <c r="AM2526" s="240"/>
      <c r="AN2526" s="240"/>
      <c r="AO2526" s="240"/>
      <c r="AP2526" s="240"/>
      <c r="AQ2526" s="240"/>
      <c r="AR2526" s="240"/>
      <c r="AS2526" s="240"/>
      <c r="AT2526" s="256"/>
      <c r="AU2526" s="256"/>
      <c r="AV2526" s="259"/>
      <c r="AW2526" s="259"/>
      <c r="AX2526" s="256"/>
      <c r="AY2526" s="256"/>
      <c r="AZ2526" s="256"/>
      <c r="BA2526" s="256"/>
      <c r="BB2526" s="256"/>
      <c r="BC2526" s="256"/>
      <c r="BD2526" s="256"/>
      <c r="BE2526" s="256"/>
      <c r="BF2526" s="256"/>
      <c r="BG2526" s="256"/>
      <c r="BH2526" s="256"/>
      <c r="BI2526" s="256"/>
      <c r="BJ2526" s="256"/>
      <c r="BK2526" s="256"/>
      <c r="BL2526" s="262"/>
      <c r="BM2526" s="262"/>
      <c r="BN2526" s="262"/>
      <c r="BO2526" s="262"/>
      <c r="BP2526" s="262"/>
      <c r="BQ2526" s="262"/>
      <c r="BR2526" s="270"/>
      <c r="BS2526" s="270"/>
      <c r="BT2526" s="270"/>
      <c r="BU2526" s="270"/>
      <c r="BV2526" s="270"/>
      <c r="BW2526" s="270"/>
      <c r="BX2526" s="256"/>
      <c r="BY2526" s="256"/>
      <c r="BZ2526" s="256"/>
      <c r="CA2526" s="267"/>
      <c r="CB2526" s="267"/>
      <c r="CC2526" s="274"/>
      <c r="CD2526" s="267"/>
      <c r="CE2526" s="267"/>
      <c r="CF2526" s="267"/>
      <c r="CG2526" s="267"/>
      <c r="CH2526" s="267"/>
      <c r="CI2526" s="267"/>
      <c r="CJ2526" s="267"/>
      <c r="CK2526" s="267"/>
      <c r="CL2526" s="265"/>
      <c r="CM2526" s="272"/>
      <c r="CN2526" s="264"/>
      <c r="CO2526" s="125"/>
      <c r="CP2526" s="226"/>
      <c r="CQ2526" s="226"/>
      <c r="CR2526" s="226"/>
      <c r="CS2526" s="126"/>
      <c r="CT2526" s="126"/>
      <c r="CU2526" s="126"/>
      <c r="CV2526" s="126"/>
      <c r="CW2526" s="126"/>
      <c r="CX2526" s="126"/>
      <c r="CY2526" s="126"/>
      <c r="CZ2526" s="126"/>
      <c r="DA2526" s="126"/>
      <c r="DB2526" s="126"/>
      <c r="DC2526" s="126"/>
      <c r="DD2526" s="126"/>
      <c r="DE2526" s="126"/>
      <c r="DF2526" s="126"/>
    </row>
    <row r="2527" spans="1:110" s="70" customFormat="1" ht="15" customHeight="1">
      <c r="A2527" s="228"/>
      <c r="B2527" s="412"/>
      <c r="C2527" s="471"/>
      <c r="D2527" s="237"/>
      <c r="E2527" s="237"/>
      <c r="F2527" s="244"/>
      <c r="G2527" s="73">
        <v>3.9</v>
      </c>
      <c r="H2527" s="85"/>
      <c r="I2527" s="85"/>
      <c r="J2527" s="85"/>
      <c r="K2527" s="85"/>
      <c r="L2527" s="85"/>
      <c r="M2527" s="85"/>
      <c r="N2527" s="85"/>
      <c r="O2527" s="85"/>
      <c r="P2527" s="85"/>
      <c r="Q2527" s="85"/>
      <c r="R2527" s="85"/>
      <c r="S2527" s="85"/>
      <c r="T2527" s="85"/>
      <c r="U2527" s="85"/>
      <c r="V2527" s="85"/>
      <c r="W2527" s="85"/>
      <c r="X2527" s="85"/>
      <c r="Y2527" s="85"/>
      <c r="Z2527" s="85"/>
      <c r="AA2527" s="85"/>
      <c r="AB2527" s="85"/>
      <c r="AC2527" s="81"/>
      <c r="AD2527" s="81"/>
      <c r="AE2527" s="81"/>
      <c r="AF2527" s="81"/>
      <c r="AG2527" s="81"/>
      <c r="AH2527" s="81"/>
      <c r="AI2527" s="81"/>
      <c r="AJ2527" s="81"/>
      <c r="AK2527" s="81"/>
      <c r="AL2527" s="81"/>
      <c r="AM2527" s="240"/>
      <c r="AN2527" s="240"/>
      <c r="AO2527" s="240"/>
      <c r="AP2527" s="240"/>
      <c r="AQ2527" s="240"/>
      <c r="AR2527" s="240"/>
      <c r="AS2527" s="240"/>
      <c r="AT2527" s="256"/>
      <c r="AU2527" s="256"/>
      <c r="AV2527" s="259"/>
      <c r="AW2527" s="259"/>
      <c r="AX2527" s="256"/>
      <c r="AY2527" s="256"/>
      <c r="AZ2527" s="256"/>
      <c r="BA2527" s="256"/>
      <c r="BB2527" s="256"/>
      <c r="BC2527" s="256"/>
      <c r="BD2527" s="256"/>
      <c r="BE2527" s="256"/>
      <c r="BF2527" s="256"/>
      <c r="BG2527" s="256"/>
      <c r="BH2527" s="256"/>
      <c r="BI2527" s="256"/>
      <c r="BJ2527" s="256"/>
      <c r="BK2527" s="256"/>
      <c r="BL2527" s="262"/>
      <c r="BM2527" s="262"/>
      <c r="BN2527" s="262"/>
      <c r="BO2527" s="262"/>
      <c r="BP2527" s="262"/>
      <c r="BQ2527" s="262"/>
      <c r="BR2527" s="270"/>
      <c r="BS2527" s="270"/>
      <c r="BT2527" s="270"/>
      <c r="BU2527" s="270"/>
      <c r="BV2527" s="270"/>
      <c r="BW2527" s="270"/>
      <c r="BX2527" s="256"/>
      <c r="BY2527" s="256"/>
      <c r="BZ2527" s="256"/>
      <c r="CA2527" s="267"/>
      <c r="CB2527" s="267"/>
      <c r="CC2527" s="274"/>
      <c r="CD2527" s="267"/>
      <c r="CE2527" s="267"/>
      <c r="CF2527" s="267"/>
      <c r="CG2527" s="267"/>
      <c r="CH2527" s="267"/>
      <c r="CI2527" s="267"/>
      <c r="CJ2527" s="267"/>
      <c r="CK2527" s="267"/>
      <c r="CL2527" s="265"/>
      <c r="CM2527" s="272"/>
      <c r="CN2527" s="264"/>
      <c r="CO2527" s="125"/>
      <c r="CP2527" s="226"/>
      <c r="CQ2527" s="226"/>
      <c r="CR2527" s="226"/>
      <c r="CS2527" s="126"/>
      <c r="CT2527" s="126"/>
      <c r="CU2527" s="126"/>
      <c r="CV2527" s="126"/>
      <c r="CW2527" s="126"/>
      <c r="CX2527" s="126"/>
      <c r="CY2527" s="126"/>
      <c r="CZ2527" s="126"/>
      <c r="DA2527" s="126"/>
      <c r="DB2527" s="126"/>
      <c r="DC2527" s="126"/>
      <c r="DD2527" s="126"/>
      <c r="DE2527" s="126"/>
      <c r="DF2527" s="126"/>
    </row>
    <row r="2528" spans="1:110" s="70" customFormat="1" ht="15" customHeight="1">
      <c r="A2528" s="229"/>
      <c r="B2528" s="413"/>
      <c r="C2528" s="472"/>
      <c r="D2528" s="238"/>
      <c r="E2528" s="238"/>
      <c r="F2528" s="245" t="s">
        <v>83</v>
      </c>
      <c r="G2528" s="352"/>
      <c r="H2528" s="82"/>
      <c r="I2528" s="82"/>
      <c r="J2528" s="82"/>
      <c r="K2528" s="82"/>
      <c r="L2528" s="82"/>
      <c r="M2528" s="82"/>
      <c r="N2528" s="82"/>
      <c r="O2528" s="82"/>
      <c r="P2528" s="82"/>
      <c r="Q2528" s="82"/>
      <c r="R2528" s="82"/>
      <c r="S2528" s="82"/>
      <c r="T2528" s="82"/>
      <c r="U2528" s="82"/>
      <c r="V2528" s="82"/>
      <c r="W2528" s="82"/>
      <c r="X2528" s="82"/>
      <c r="Y2528" s="82"/>
      <c r="Z2528" s="82"/>
      <c r="AA2528" s="82"/>
      <c r="AB2528" s="82"/>
      <c r="AC2528" s="35"/>
      <c r="AD2528" s="35"/>
      <c r="AE2528" s="35"/>
      <c r="AF2528" s="35"/>
      <c r="AG2528" s="35"/>
      <c r="AH2528" s="35"/>
      <c r="AI2528" s="35"/>
      <c r="AJ2528" s="35"/>
      <c r="AK2528" s="35"/>
      <c r="AL2528" s="35"/>
      <c r="AM2528" s="241"/>
      <c r="AN2528" s="241"/>
      <c r="AO2528" s="241"/>
      <c r="AP2528" s="241"/>
      <c r="AQ2528" s="241"/>
      <c r="AR2528" s="241"/>
      <c r="AS2528" s="241"/>
      <c r="AT2528" s="257"/>
      <c r="AU2528" s="257"/>
      <c r="AV2528" s="260"/>
      <c r="AW2528" s="260"/>
      <c r="AX2528" s="257"/>
      <c r="AY2528" s="257"/>
      <c r="AZ2528" s="257"/>
      <c r="BA2528" s="257"/>
      <c r="BB2528" s="257"/>
      <c r="BC2528" s="257"/>
      <c r="BD2528" s="257"/>
      <c r="BE2528" s="257"/>
      <c r="BF2528" s="257"/>
      <c r="BG2528" s="257"/>
      <c r="BH2528" s="257"/>
      <c r="BI2528" s="257"/>
      <c r="BJ2528" s="257"/>
      <c r="BK2528" s="257"/>
      <c r="BL2528" s="263"/>
      <c r="BM2528" s="263"/>
      <c r="BN2528" s="263"/>
      <c r="BO2528" s="263"/>
      <c r="BP2528" s="263"/>
      <c r="BQ2528" s="263"/>
      <c r="BR2528" s="271"/>
      <c r="BS2528" s="271"/>
      <c r="BT2528" s="271"/>
      <c r="BU2528" s="271"/>
      <c r="BV2528" s="271"/>
      <c r="BW2528" s="271"/>
      <c r="BX2528" s="257"/>
      <c r="BY2528" s="257"/>
      <c r="BZ2528" s="257"/>
      <c r="CA2528" s="268"/>
      <c r="CB2528" s="268"/>
      <c r="CC2528" s="275"/>
      <c r="CD2528" s="268"/>
      <c r="CE2528" s="268"/>
      <c r="CF2528" s="268"/>
      <c r="CG2528" s="268"/>
      <c r="CH2528" s="268"/>
      <c r="CI2528" s="268"/>
      <c r="CJ2528" s="268"/>
      <c r="CK2528" s="268"/>
      <c r="CL2528" s="265"/>
      <c r="CM2528" s="272"/>
      <c r="CN2528" s="264"/>
      <c r="CO2528" s="125"/>
      <c r="CP2528" s="226"/>
      <c r="CQ2528" s="226"/>
      <c r="CR2528" s="226"/>
      <c r="CS2528" s="126"/>
      <c r="CT2528" s="126"/>
      <c r="CU2528" s="126"/>
      <c r="CV2528" s="126"/>
      <c r="CW2528" s="126"/>
      <c r="CX2528" s="126"/>
      <c r="CY2528" s="126"/>
      <c r="CZ2528" s="126"/>
      <c r="DA2528" s="126"/>
      <c r="DB2528" s="126"/>
      <c r="DC2528" s="126"/>
      <c r="DD2528" s="126"/>
      <c r="DE2528" s="126"/>
      <c r="DF2528" s="126"/>
    </row>
    <row r="2529" spans="1:110" s="70" customFormat="1" ht="15" customHeight="1">
      <c r="A2529" s="227">
        <f t="shared" si="834"/>
        <v>313</v>
      </c>
      <c r="B2529" s="411" t="s">
        <v>556</v>
      </c>
      <c r="C2529" s="470" t="s">
        <v>557</v>
      </c>
      <c r="D2529" s="236">
        <v>44001</v>
      </c>
      <c r="E2529" s="236" t="s">
        <v>277</v>
      </c>
      <c r="F2529" s="253" t="s">
        <v>80</v>
      </c>
      <c r="G2529" s="351"/>
      <c r="H2529" s="82" t="s">
        <v>69</v>
      </c>
      <c r="I2529" s="82"/>
      <c r="J2529" s="82" t="s">
        <v>60</v>
      </c>
      <c r="K2529" s="82" t="s">
        <v>60</v>
      </c>
      <c r="L2529" s="82" t="s">
        <v>60</v>
      </c>
      <c r="M2529" s="82" t="s">
        <v>60</v>
      </c>
      <c r="N2529" s="82" t="s">
        <v>60</v>
      </c>
      <c r="O2529" s="82"/>
      <c r="P2529" s="82" t="s">
        <v>60</v>
      </c>
      <c r="Q2529" s="82" t="s">
        <v>60</v>
      </c>
      <c r="R2529" s="82" t="s">
        <v>60</v>
      </c>
      <c r="S2529" s="82" t="s">
        <v>60</v>
      </c>
      <c r="T2529" s="82" t="s">
        <v>60</v>
      </c>
      <c r="U2529" s="82" t="s">
        <v>60</v>
      </c>
      <c r="V2529" s="82"/>
      <c r="W2529" s="82" t="s">
        <v>61</v>
      </c>
      <c r="X2529" s="82" t="s">
        <v>61</v>
      </c>
      <c r="Y2529" s="82" t="s">
        <v>61</v>
      </c>
      <c r="Z2529" s="82" t="s">
        <v>67</v>
      </c>
      <c r="AA2529" s="82" t="s">
        <v>61</v>
      </c>
      <c r="AB2529" s="82" t="s">
        <v>61</v>
      </c>
      <c r="AC2529" s="82"/>
      <c r="AD2529" s="82" t="s">
        <v>61</v>
      </c>
      <c r="AE2529" s="82" t="s">
        <v>61</v>
      </c>
      <c r="AF2529" s="82" t="s">
        <v>61</v>
      </c>
      <c r="AG2529" s="82" t="s">
        <v>61</v>
      </c>
      <c r="AH2529" s="82" t="s">
        <v>71</v>
      </c>
      <c r="AI2529" s="82" t="s">
        <v>1471</v>
      </c>
      <c r="AJ2529" s="82"/>
      <c r="AK2529" s="82" t="s">
        <v>60</v>
      </c>
      <c r="AL2529" s="82" t="s">
        <v>60</v>
      </c>
      <c r="AM2529" s="239">
        <f>COUNTIF(H2529:AL2529,"PH")+COUNTIF(H2529:AL2529,"PH/L")+COUNTIF(H2529:AL2529,"PM")</f>
        <v>0</v>
      </c>
      <c r="AN2529" s="239">
        <f>COUNTIF(H2529:AL2529,"PD")+COUNTIF(H2529:AL2529,"PDD")+COUNTIF(H2529:AL2529,"P/DS")/2+COUNTIF(H2529:AL2529,"PMD")</f>
        <v>0</v>
      </c>
      <c r="AO2529" s="239">
        <f>COUNTIF(H2529:AL2529,"PN")+COUNTIF(H2529:AL2529,"P/NS")/2+COUNTIF(H2529:AL2529,"PH")+COUNTIF(H2529:AL2529,"PH/F")/2+COUNTIF(H2529:AL2529,"PH/L")/2+COUNTIF(H2529:AL2529,"PM")</f>
        <v>0</v>
      </c>
      <c r="AP2529" s="239">
        <f>COUNTIF(H2529:AL2529,"BH")+COUNTIF(H2529:AL2529,"AL/BL")+COUNTIF(H2529:AL2529,"UL/BL")+COUNTIF(H2529:AL2529,"BM")</f>
        <v>0</v>
      </c>
      <c r="AQ2529" s="239">
        <f>COUNTIF(H2529:AL2529,"DS")+COUNTIF(H2529:AL2529,"AL/DS")/2+COUNTIF(H2529:AL2529,"UL/DS")/2+COUNTIF(H2529:AL2529,"CT")+COUNTIF(H2529:AL2529,"MD")</f>
        <v>13.5</v>
      </c>
      <c r="AR2529" s="239">
        <f>COUNTIF(H2529:AL2529,"NS")+COUNTIF(H2529:AL2529,"AL/NS")/2+COUNTIF(H2529:AL2529,"UL/NS")/2+COUNTIF(H2529:AL2529,"BH")+COUNTIF(H2529:AL2529,"AL/BF")/2+COUNTIF(H2529:AL2529,"AL/BL")/2+COUNTIF(H2529:AL2529,"UL/BL")/2+COUNTIF(H2529:AL2529,"UL/BF")/2+COUNTIF(H2529:AL2529,"BM")</f>
        <v>9</v>
      </c>
      <c r="AS2529" s="239">
        <f>COUNTIF(H2529:AL2529,"AL")+COUNTIF(H2529:AL2529,"AL/DS")/2+COUNTIF(H2529:AL2529,"AL/NS")/2+COUNTIF(H2529:AL2529,"NH")+COUNTIF(H2529:AL2529,"SL")+COUNTIF(H2529:AL2529,"NHD")+COUNTIF(H2529:AL2529,"B")+COUNTIF(H2529:AL2529,"HL")+COUNTIF(H2529:AL2529,"AL/BF")/2+COUNTIF(H2529:AL2529,"AL/BL")/2</f>
        <v>2</v>
      </c>
      <c r="AT2529" s="255">
        <f>COUNTIF(H2529:AL2529,"PD")+COUNTIF(H2529:AL2529,"PN")+COUNTIF(H2529:AL2529,"P/DS")/2+COUNTIF(H2529:AL2529,"P/NS")/2+COUNTIF(H2529:AL2529,"DS")+COUNTIF(H2529:AL2529,"NS")+COUNTIF(H2529:AL2529,"AL")+COUNTIF(H2529:AL2529,"AL/DS")+COUNTIF(H2529:AL2529,"AL/NS")+COUNTIF(H2529:AL2529,"NH")+COUNTIF(H2529:AL2529,"SL")+COUNTIF(H2529:AL2529,"UL/DS")/2+COUNTIF(H2529:AL2529,"UL/NS")/2+COUNTIF(H2529:AL2529,"CT")+COUNTIF(H2529:AL2529,"NHD")+COUNTIF(H2529:AL2529,"PDD")+COUNTIF(H2529:AL2529,"B")+COUNTIF(H2529:AL2529,"HL")+COUNTIF(H2529:AL2529,"PH")+COUNTIF(H2529:AL2529,"BH")+COUNTIF(H2529:AL2529,"AL/BF")+COUNTIF(H2529:AL2529,"AL/BL")+COUNTIF(H2529:AL2529,"UL/BF")/2+COUNTIF(H2529:AL2529,"UL/BL")/2+COUNTIF(H2529:AL2529,"PH/F")/2+COUNTIF(H2529:AL2529,"PH/L")/2+COUNTIF(H2529:AL2529,"MD")+COUNTIF(H2529:AL2529,"PMD")+COUNTIF(H2529:AL2529,"PM")+COUNTIF(H2529:AL2529,"BM")</f>
        <v>24.5</v>
      </c>
      <c r="AU2529" s="255">
        <f>COUNTIF(H2529:AL2529,"P/DS")/2+COUNTIF(H2529:AL2529,"P/NS")/2+COUNTIF(H2529:AL2529,"IL")+COUNTIF(H2529:AL2529,"NL")+COUNTIF(H2529:AL2529,"UL")+COUNTIF(H2529:AL2529,"UL/DS")/2+COUNTIF(H2529:AL2529,"UL/NS")/2+COUNTIF(H2529:AL2529,"KT")+COUNTIF(H2529:AL2529,"UL/BF")/2+COUNTIF(H2529:AL2529,"UL/BL")/2+COUNTIF(H2529:AL2529,"PH/F")/2+COUNTIF(H2529:AL2529,"PH/L")/2+COUNTIF(H2529:AL2529,"NB")</f>
        <v>1.5</v>
      </c>
      <c r="AV2529" s="258">
        <f>COUNTIF(H2529:AL2529,"PN")+COUNTIF(H2529:AL2529,"TVD")+COUNTIF(H2529:AL2529,"PH")+COUNTIF(H2529:AL2529,"PM")+COUNTIF(H2529:AL2529,"PDD")-COUNTIFS(H2529:AL2529,"PN",H2536:AL2536,"&gt;=3")-COUNTIFS(H2529:AL2529,"PM",H2536:AL2536,"&gt;=3")</f>
        <v>0</v>
      </c>
      <c r="AW2529" s="258">
        <f>COUNTIF(H2529:AL2529,"NS")+COUNTIF(H2529:AL2529,"D")+COUNTIF(H2529:AL2529,"BH")+COUNTIF(H2529:AL2529,"NHD")+COUNTIF(H2529:AL2529,"BM")-COUNTIFS(H2529:AL2529,"NS",H2536:AL2536,"&gt;=3")-COUNTIFS(H2529:AL2529,"BH",H2536:AL2536,"&gt;=3")-COUNTIFS(H2529:AL2529,"BM",H2536:AL2536,"&gt;=3")</f>
        <v>9</v>
      </c>
      <c r="AX2529" s="255">
        <f>COUNTIF(H2529:AL2529,"AL")+COUNTIF(H2529:AL2529,"AL/DS")/2+COUNTIF(H2529:AL2529,"AL/NS")/2+COUNTIF(H2529:AL2529,"AL/BF")+COUNTIF(H2529:AL2529,"AL/BL")/2</f>
        <v>1</v>
      </c>
      <c r="AY2529" s="255">
        <f>COUNTIF(H2529:AL2529,"SL")</f>
        <v>0</v>
      </c>
      <c r="AZ2529" s="255">
        <f>COUNTIF(H2529:AL2529,"NH")</f>
        <v>1</v>
      </c>
      <c r="BA2529" s="255">
        <f>COUNTIF(H2529:AL2529,"HL")</f>
        <v>0</v>
      </c>
      <c r="BB2529" s="255">
        <f>COUNTIF(G2529:AL2529,"P/DS")/2+COUNTIF(G2529:AL2529,"P/NS")/2+COUNTIF(G2529:AL2529,"UL")+COUNTIF(G2529:AL2529,"UL/DS")/2+COUNTIF(G2529:AL2529,"UL/NS")/2+COUNTIF(G2529:AL2529,"UL/BL")/2+COUNTIF(G2529:AL2529,"UL/BF")/2+COUNTIF(G2529:AL2529,"PH/F")/2+COUNTIF(G2529:AL2529,"PH/L")/2</f>
        <v>1.5</v>
      </c>
      <c r="BC2529" s="255">
        <f>COUNTIF(H2529:AL2529,"NB")</f>
        <v>0</v>
      </c>
      <c r="BD2529" s="255">
        <f>COUNTIF(H2529:AL2529,"NL")</f>
        <v>0</v>
      </c>
      <c r="BE2529" s="255">
        <f>COUNTIF(H2529:AL2529,"IL")</f>
        <v>0</v>
      </c>
      <c r="BF2529" s="255">
        <f>COUNTIF(H2529:AL2529,"KT")</f>
        <v>0</v>
      </c>
      <c r="BG2529" s="255">
        <f>COUNTIF(H2529:AL2529,"L70")</f>
        <v>0</v>
      </c>
      <c r="BH2529" s="255">
        <f>COUNTIF(H2529:AL2529,"MD")</f>
        <v>0</v>
      </c>
      <c r="BI2529" s="255">
        <f>COUNTIF(H2529:AL2529,"PMD")</f>
        <v>0</v>
      </c>
      <c r="BJ2529" s="255">
        <f>COUNTIF(H2529:AL2529,"PM")</f>
        <v>0</v>
      </c>
      <c r="BK2529" s="255">
        <f>COUNTIF(H2529:AL2529,"BM")</f>
        <v>0</v>
      </c>
      <c r="BL2529" s="261">
        <f>SUMIF(H2529:AL2529,"PD",H2530:AL2530)+SUMIF(H2529:AL2529,"PN",H2530:AL2530)+SUMIF(H2529:AL2529,"P/DS",H2530:AL2530)+SUMIF(H2529:AL2529,"PN/F",H2530:AL2530)+SUMIF(H2529:AL2529,"PN/L",H2530:AL2530)+SUMIF(H2529:AL2529,"TV",H2530:AL2530)+SUMIF(H2529:AL2529,"TVD",H2530:AL2530)+SUMIF(H2529:AL2529,"PDD",H2530:AL2530)</f>
        <v>0</v>
      </c>
      <c r="BM2529" s="261">
        <f>SUMIF(H2529:AL2529,"PD",H2531:AL2531)+SUMIF(H2529:AL2529,"PN",H2531:AL2531)+SUMIF(H2529:AL2529,"P/DS",H2531:AL2531)+SUMIF(H2529:AL2529,"PN/F",H2531:AL2531)+SUMIF(H2529:AL2529,"PN/L",H2531:AL2531)+SUMIF(H2529:AL2529,"TV",H2531:AL2531)+SUMIF(H2529:AL2529,"TVD",H2531:AL2531)+SUMIF(H2529:AL2529,"PDD",H2531:AL2531)+SUMIF(H2529:AL2529,"PMD",H2531:AL2531)</f>
        <v>0</v>
      </c>
      <c r="BN2529" s="261">
        <f>SUMIF(H2529:AL2529,"PD",H2532:AL2532)+SUMIF(H2529:AL2529,"PN",H2532:AL2532)+SUMIF(H2529:AL2529,"P/DS",H2532:AL2532)+SUMIF(H2529:AL2529,"PN/F",H2532:AL2532)+SUMIF(H2529:AL2529,"PN/L",H2532:AL2532)+SUMIF(H2529:AL2529,"TV",H2532:AL2532)+SUMIF(H2529:AL2529,"TVD",H2532:AL2532)</f>
        <v>0</v>
      </c>
      <c r="BO2529" s="261">
        <f>SUMIF(H2529:AL2529,"PD",H2533:AL2533)+SUMIF(H2529:AL2529,"PN",H2533:AL2533)+SUMIF(H2529:AL2529,"P/DS",H2533:AL2533)+SUMIF(H2529:AL2529,"PN/F",H2533:AL2533)+SUMIF(H2529:AL2529,"PN/L",H2533:AL2533)+SUMIF(H2529:AL2529,"TV",H2533:AL2533)+SUMIF(H2529:AL2529,"TVD",H2533:AL2533)</f>
        <v>0</v>
      </c>
      <c r="BP2529" s="261">
        <f>SUMIF(H2529:AL2529,"PD",H2534:AL2534)+SUMIF(H2529:AL2529,"PN",H2534:AL2534)+SUMIF(H2529:AL2529,"P/DS",H2534:AL2534)+SUMIF(H2529:AL2529,"PN/F",H2534:AL2534)+SUMIF(H2529:AL2529,"PN/L",H2534:AL2534)+SUMIF(H2529:AL2529,"TV",H2534:AL2534)+SUMIF(H2529:AL2529,"TVD",H2534:AL2534)+SUMIF(H2529:AL2529,"PDD",H2534:AL2534)+SUMIF(H2529:AL2529,"PH",H2534:AL2534)+SUMIF(H2529:AL2529,"PM",H2534:AL2534)</f>
        <v>0</v>
      </c>
      <c r="BQ2529" s="261">
        <f>SUMIF(H2529:AL2529,"PD",H2535:AL2535)+SUMIF(H2529:AL2529,"PN",H2535:AL2535)+SUMIF(H2529:AL2529,"P/DS",H2535:AL2535)+SUMIF(H2529:AL2529,"PN/F",H2535:AL2535)+SUMIF(H2529:AL2529,"PN/L",H2535:AL2535)+SUMIF(H2529:AL2529,"TV",H2535:AL2535)+SUMIF(H2529:AL2529,"TVD",H2535:AL2535)+SUMIF(H2529:AL2529,"PDD",H2535:AL2535)+SUMIF(H2529:AL2529,"PH",H2535:AL2535)+SUMIF(H2529:AL2529,"PM",H2535:AL2535)</f>
        <v>0</v>
      </c>
      <c r="BR2529" s="269">
        <f>SUM(H2530:AL2530)-BL2529</f>
        <v>8</v>
      </c>
      <c r="BS2529" s="269">
        <f>SUM(H2531:AL2531)-BM2529</f>
        <v>0.5</v>
      </c>
      <c r="BT2529" s="269">
        <f>SUM(H2532:AL2532)-BN2529</f>
        <v>0</v>
      </c>
      <c r="BU2529" s="269">
        <f>SUM(H2533:AL2533)-BO2529</f>
        <v>0</v>
      </c>
      <c r="BV2529" s="269">
        <f>SUM(H2534:AL2534)-BP2529</f>
        <v>0</v>
      </c>
      <c r="BW2529" s="269">
        <f>SUM(H2535:AL2535)-BQ2529</f>
        <v>0</v>
      </c>
      <c r="BX2529" s="255">
        <f>SUMIF(H2529:AL2529,"PD",H2536:AL2536)+SUMIF(H2529:AL2529,"PN",H2536:AL2536)+SUMIF(H2529:AL2529,"P/DS",H2536:AL2536)+SUMIF(H2529:AL2529,"PN/F",H2536:AL2536)+SUMIF(H2529:AL2529,"PN/L",H2536:AL2536)</f>
        <v>0</v>
      </c>
      <c r="BY2529" s="255">
        <f>SUM(H2536:AL2536)-BX2529</f>
        <v>0</v>
      </c>
      <c r="BZ2529" s="255">
        <f t="shared" ref="BZ2529" si="847">+SUM(BL2529:BW2536)</f>
        <v>8.5</v>
      </c>
      <c r="CA2529" s="266">
        <f>(COUNTIFS(H2529:AL2529,"PD",H2530:AL2530,"&gt;=2"))*0.5-IF(CN2529="VP",COUNTIFS($H$16:$AL$16,"SAT",H2529:AL2529,"PD",H2530:AL2530,"&gt;=2"))*0.5</f>
        <v>0</v>
      </c>
      <c r="CB2529" s="266">
        <f>(COUNTIFS(H2529:AL2529,"PN",H2531:AL2531,"&gt;=0.5",H2530:AL2530,"&gt;=1.5"))*0.5+COUNTIFS(H2529:AL2529,"PDD",H2531:AL2531,"&gt;=0.5",H2530:AL2530,"&gt;=1.5")*0.5</f>
        <v>0</v>
      </c>
      <c r="CC2529" s="273">
        <f>(COUNTIFS(H2529:AL2529,"TV",H2531:AL2531,"&gt;=10"))*0.5+(COUNTIFS(H2529:AL2529,"PMD",H2531:AL2531,"&gt;=2"))*0.5</f>
        <v>0</v>
      </c>
      <c r="CD2529" s="266">
        <f>(COUNTIFS(H2529:AL2529,"TVD",H2533:AL2533,"&gt;=6.5",H2531:AL2531,"&gt;=3.5"))*0.5</f>
        <v>0</v>
      </c>
      <c r="CE2529" s="266">
        <f>(COUNTIFS(H2529:AL2529,"PD",H2534:AL2534,"&gt;=10"))*0.5</f>
        <v>0</v>
      </c>
      <c r="CF2529" s="266">
        <f>(COUNTIFS(H2529:AL2529,"PDD",H2534:AL2534,"&gt;=3.5",H2535:AL2535,"&gt;=6.5")+COUNTIFS(H2529:AL2529,"PH",H2535:AL2535,"&gt;=0.5",H2534:AL2534,"&gt;=1.5")+COUNTIFS(H2529:AL2529,"PM",H2535:AL2535,"&gt;=0.5",H2534:AL2534,"&gt;=1.5"))*0.5</f>
        <v>0</v>
      </c>
      <c r="CG2529" s="266">
        <f>(COUNTIFS(H2529:AL2529,"DS",H2530:AL2530,"&gt;=2")+COUNTIFS(H2529:AL2529,"AL/DS",H2530:AL2530,"&gt;=2"))*0.5-IF(CN2529="VP",COUNTIFS($H$16:$AL$16,"SAT",H2529:AL2529,"DS",H2530:AL2530,"&gt;=2"))*0.5</f>
        <v>1.5</v>
      </c>
      <c r="CH2529" s="266">
        <f>(COUNTIFS(H2529:AL2529,"NS",H2531:AL2531,"&gt;=0.5",H2530:AL2530,"&gt;=1.5")+COUNTIFS(H2529:AL2529,"AL/NS",H2531:AL2531,"&gt;=0.5",H2530:AL2530,"&gt;=1.5")+COUNTIFS(H2529:AL2529,"NHD",H2531:AL2531,"&gt;=4.5",H2534:AL2534,"&gt;=2",H2530:AL2530,"&gt;=1.5"))*0.5</f>
        <v>0</v>
      </c>
      <c r="CI2529" s="266">
        <f>(COUNTIF(H2531:AL2531,"&gt;=10")+COUNTIFS(H2529:AL2529,"MD",H2531:AL2531,"&gt;=2")-COUNTIFS(H2529:AL2529,"TV",H2531:AL2531,"&gt;=10"))*0.5</f>
        <v>0</v>
      </c>
      <c r="CJ2529" s="266">
        <f>(COUNTIFS(H2529:AL2529,"D",H2533:AL2533,"&gt;=6.5",H2531:AL2531,"&gt;=3.5"))*0.5</f>
        <v>0</v>
      </c>
      <c r="CK2529" s="266">
        <f>(COUNTIF(H2534:AL2534,"&gt;=10")-COUNTIFS(H2529:AL2529,"PD",H2534:AL2534,"&gt;=10"))*0.5</f>
        <v>0</v>
      </c>
      <c r="CL2529" s="265">
        <f>(COUNTIFS(H2529:AL2529,"NHD",H2534:AL2534,"&gt;=3.5",H2535:AL2535,"&gt;=6.5")+COUNTIFS(H2529:AL2529,"BH",H2534:AL2534,"&gt;=1.5",H2535:AL2535,"&gt;=0.5")+COUNTIFS(H2529:AL2529,"BM",H2534:AL2534,"&gt;=1.5",H2535:AL2535,"&gt;=0.5")+COUNTIFS(H2529:AL2529,"D",H2534:AL2534,"&gt;=1.5",H2535:AL2535,"&gt;=0.5"))*0.5</f>
        <v>0</v>
      </c>
      <c r="CM2529" s="272"/>
      <c r="CN2529" s="264" t="s">
        <v>723</v>
      </c>
      <c r="CO2529" s="125">
        <f t="shared" ref="CO2529" si="848">+AM2529+AN2529+AO2529+AP2529+AQ2529+AR2529+AS2529+AU2529+BG2529</f>
        <v>26</v>
      </c>
      <c r="CP2529" s="225">
        <f>+SUM(I2530:I2535)-I2536</f>
        <v>0</v>
      </c>
      <c r="CQ2529" s="225">
        <f>+SUM(J2530:J2535)-J2536</f>
        <v>2.5</v>
      </c>
      <c r="CR2529" s="225">
        <f>+SUM(K2530:K2535)-K2536</f>
        <v>0</v>
      </c>
      <c r="CS2529" s="126"/>
      <c r="CT2529" s="126"/>
      <c r="CU2529" s="126"/>
      <c r="CV2529" s="126"/>
      <c r="CW2529" s="126"/>
      <c r="CX2529" s="126"/>
      <c r="CY2529" s="126"/>
      <c r="CZ2529" s="126"/>
      <c r="DA2529" s="126"/>
      <c r="DB2529" s="126"/>
      <c r="DC2529" s="126"/>
      <c r="DD2529" s="126"/>
      <c r="DE2529" s="126"/>
      <c r="DF2529" s="126" t="e">
        <f>+SUM(#REF!)</f>
        <v>#REF!</v>
      </c>
    </row>
    <row r="2530" spans="1:110" s="70" customFormat="1" ht="15" customHeight="1">
      <c r="A2530" s="228"/>
      <c r="B2530" s="412"/>
      <c r="C2530" s="471"/>
      <c r="D2530" s="237"/>
      <c r="E2530" s="237"/>
      <c r="F2530" s="242" t="s">
        <v>82</v>
      </c>
      <c r="G2530" s="71">
        <v>1.5</v>
      </c>
      <c r="H2530" s="83"/>
      <c r="I2530" s="83"/>
      <c r="J2530" s="83">
        <v>2.5</v>
      </c>
      <c r="K2530" s="83"/>
      <c r="L2530" s="83"/>
      <c r="M2530" s="83"/>
      <c r="N2530" s="83"/>
      <c r="O2530" s="83"/>
      <c r="P2530" s="83"/>
      <c r="Q2530" s="83">
        <v>2.5</v>
      </c>
      <c r="R2530" s="83"/>
      <c r="S2530" s="83">
        <v>2.5</v>
      </c>
      <c r="T2530" s="83"/>
      <c r="U2530" s="83"/>
      <c r="V2530" s="83"/>
      <c r="W2530" s="83"/>
      <c r="X2530" s="83">
        <v>0.5</v>
      </c>
      <c r="Y2530" s="83"/>
      <c r="Z2530" s="83"/>
      <c r="AA2530" s="83"/>
      <c r="AB2530" s="83"/>
      <c r="AC2530" s="79"/>
      <c r="AD2530" s="79"/>
      <c r="AE2530" s="79"/>
      <c r="AF2530" s="79"/>
      <c r="AG2530" s="79"/>
      <c r="AH2530" s="79"/>
      <c r="AI2530" s="79"/>
      <c r="AJ2530" s="79"/>
      <c r="AK2530" s="79"/>
      <c r="AL2530" s="79"/>
      <c r="AM2530" s="240"/>
      <c r="AN2530" s="240"/>
      <c r="AO2530" s="240"/>
      <c r="AP2530" s="240"/>
      <c r="AQ2530" s="240"/>
      <c r="AR2530" s="240"/>
      <c r="AS2530" s="240"/>
      <c r="AT2530" s="256"/>
      <c r="AU2530" s="256"/>
      <c r="AV2530" s="259"/>
      <c r="AW2530" s="259"/>
      <c r="AX2530" s="256"/>
      <c r="AY2530" s="256"/>
      <c r="AZ2530" s="256"/>
      <c r="BA2530" s="256"/>
      <c r="BB2530" s="256"/>
      <c r="BC2530" s="256"/>
      <c r="BD2530" s="256"/>
      <c r="BE2530" s="256"/>
      <c r="BF2530" s="256"/>
      <c r="BG2530" s="256"/>
      <c r="BH2530" s="256"/>
      <c r="BI2530" s="256"/>
      <c r="BJ2530" s="256"/>
      <c r="BK2530" s="256"/>
      <c r="BL2530" s="262"/>
      <c r="BM2530" s="262"/>
      <c r="BN2530" s="262"/>
      <c r="BO2530" s="262"/>
      <c r="BP2530" s="262"/>
      <c r="BQ2530" s="262"/>
      <c r="BR2530" s="270"/>
      <c r="BS2530" s="270"/>
      <c r="BT2530" s="270"/>
      <c r="BU2530" s="270"/>
      <c r="BV2530" s="270"/>
      <c r="BW2530" s="270"/>
      <c r="BX2530" s="256"/>
      <c r="BY2530" s="256"/>
      <c r="BZ2530" s="256"/>
      <c r="CA2530" s="267"/>
      <c r="CB2530" s="267"/>
      <c r="CC2530" s="274"/>
      <c r="CD2530" s="267"/>
      <c r="CE2530" s="267"/>
      <c r="CF2530" s="267"/>
      <c r="CG2530" s="267"/>
      <c r="CH2530" s="267"/>
      <c r="CI2530" s="267"/>
      <c r="CJ2530" s="267"/>
      <c r="CK2530" s="267"/>
      <c r="CL2530" s="265"/>
      <c r="CM2530" s="272"/>
      <c r="CN2530" s="264"/>
      <c r="CO2530" s="125"/>
      <c r="CP2530" s="226"/>
      <c r="CQ2530" s="226"/>
      <c r="CR2530" s="226"/>
      <c r="CS2530" s="126"/>
      <c r="CT2530" s="126"/>
      <c r="CU2530" s="126"/>
      <c r="CV2530" s="126"/>
      <c r="CW2530" s="126"/>
      <c r="CX2530" s="126"/>
      <c r="CY2530" s="126"/>
      <c r="CZ2530" s="126"/>
      <c r="DA2530" s="126"/>
      <c r="DB2530" s="126"/>
      <c r="DC2530" s="126"/>
      <c r="DD2530" s="126"/>
      <c r="DE2530" s="126"/>
      <c r="DF2530" s="126"/>
    </row>
    <row r="2531" spans="1:110" s="70" customFormat="1" ht="15" customHeight="1">
      <c r="A2531" s="228"/>
      <c r="B2531" s="412"/>
      <c r="C2531" s="471"/>
      <c r="D2531" s="237"/>
      <c r="E2531" s="237"/>
      <c r="F2531" s="243"/>
      <c r="G2531" s="72">
        <v>2</v>
      </c>
      <c r="H2531" s="84"/>
      <c r="I2531" s="84"/>
      <c r="J2531" s="84"/>
      <c r="K2531" s="84"/>
      <c r="L2531" s="84"/>
      <c r="M2531" s="84"/>
      <c r="N2531" s="84"/>
      <c r="O2531" s="84"/>
      <c r="P2531" s="84"/>
      <c r="Q2531" s="84"/>
      <c r="R2531" s="84"/>
      <c r="S2531" s="84"/>
      <c r="T2531" s="84"/>
      <c r="U2531" s="84"/>
      <c r="V2531" s="84"/>
      <c r="W2531" s="84"/>
      <c r="X2531" s="84">
        <v>0.5</v>
      </c>
      <c r="Y2531" s="84"/>
      <c r="Z2531" s="84"/>
      <c r="AA2531" s="84"/>
      <c r="AB2531" s="84"/>
      <c r="AC2531" s="80"/>
      <c r="AD2531" s="80"/>
      <c r="AE2531" s="80"/>
      <c r="AF2531" s="80"/>
      <c r="AG2531" s="80"/>
      <c r="AH2531" s="80"/>
      <c r="AI2531" s="80"/>
      <c r="AJ2531" s="80"/>
      <c r="AK2531" s="80"/>
      <c r="AL2531" s="80"/>
      <c r="AM2531" s="240"/>
      <c r="AN2531" s="240"/>
      <c r="AO2531" s="240"/>
      <c r="AP2531" s="240"/>
      <c r="AQ2531" s="240"/>
      <c r="AR2531" s="240"/>
      <c r="AS2531" s="240"/>
      <c r="AT2531" s="256"/>
      <c r="AU2531" s="256"/>
      <c r="AV2531" s="259"/>
      <c r="AW2531" s="259"/>
      <c r="AX2531" s="256"/>
      <c r="AY2531" s="256"/>
      <c r="AZ2531" s="256"/>
      <c r="BA2531" s="256"/>
      <c r="BB2531" s="256"/>
      <c r="BC2531" s="256"/>
      <c r="BD2531" s="256"/>
      <c r="BE2531" s="256"/>
      <c r="BF2531" s="256"/>
      <c r="BG2531" s="256"/>
      <c r="BH2531" s="256"/>
      <c r="BI2531" s="256"/>
      <c r="BJ2531" s="256"/>
      <c r="BK2531" s="256"/>
      <c r="BL2531" s="262"/>
      <c r="BM2531" s="262"/>
      <c r="BN2531" s="262"/>
      <c r="BO2531" s="262"/>
      <c r="BP2531" s="262"/>
      <c r="BQ2531" s="262"/>
      <c r="BR2531" s="270"/>
      <c r="BS2531" s="270"/>
      <c r="BT2531" s="270"/>
      <c r="BU2531" s="270"/>
      <c r="BV2531" s="270"/>
      <c r="BW2531" s="270"/>
      <c r="BX2531" s="256"/>
      <c r="BY2531" s="256"/>
      <c r="BZ2531" s="256"/>
      <c r="CA2531" s="267"/>
      <c r="CB2531" s="267"/>
      <c r="CC2531" s="274"/>
      <c r="CD2531" s="267"/>
      <c r="CE2531" s="267"/>
      <c r="CF2531" s="267"/>
      <c r="CG2531" s="267"/>
      <c r="CH2531" s="267"/>
      <c r="CI2531" s="267"/>
      <c r="CJ2531" s="267"/>
      <c r="CK2531" s="267"/>
      <c r="CL2531" s="265"/>
      <c r="CM2531" s="272"/>
      <c r="CN2531" s="264"/>
      <c r="CO2531" s="125"/>
      <c r="CP2531" s="226"/>
      <c r="CQ2531" s="226"/>
      <c r="CR2531" s="226"/>
      <c r="CS2531" s="126"/>
      <c r="CT2531" s="126"/>
      <c r="CU2531" s="126"/>
      <c r="CV2531" s="126"/>
      <c r="CW2531" s="126"/>
      <c r="CX2531" s="126"/>
      <c r="CY2531" s="126"/>
      <c r="CZ2531" s="126"/>
      <c r="DA2531" s="126"/>
      <c r="DB2531" s="126"/>
      <c r="DC2531" s="126"/>
      <c r="DD2531" s="126"/>
      <c r="DE2531" s="126"/>
      <c r="DF2531" s="126"/>
    </row>
    <row r="2532" spans="1:110" s="70" customFormat="1" ht="15" customHeight="1">
      <c r="A2532" s="228"/>
      <c r="B2532" s="412"/>
      <c r="C2532" s="471"/>
      <c r="D2532" s="237"/>
      <c r="E2532" s="237"/>
      <c r="F2532" s="243"/>
      <c r="G2532" s="72">
        <v>2.1</v>
      </c>
      <c r="H2532" s="84"/>
      <c r="I2532" s="84"/>
      <c r="J2532" s="84"/>
      <c r="K2532" s="84"/>
      <c r="L2532" s="84"/>
      <c r="M2532" s="84"/>
      <c r="N2532" s="84"/>
      <c r="O2532" s="84"/>
      <c r="P2532" s="84"/>
      <c r="Q2532" s="84"/>
      <c r="R2532" s="84"/>
      <c r="S2532" s="84"/>
      <c r="T2532" s="84"/>
      <c r="U2532" s="84"/>
      <c r="V2532" s="84"/>
      <c r="W2532" s="84"/>
      <c r="X2532" s="84"/>
      <c r="Y2532" s="84"/>
      <c r="Z2532" s="84"/>
      <c r="AA2532" s="84"/>
      <c r="AB2532" s="84"/>
      <c r="AC2532" s="80"/>
      <c r="AD2532" s="80"/>
      <c r="AE2532" s="80"/>
      <c r="AF2532" s="80"/>
      <c r="AG2532" s="80"/>
      <c r="AH2532" s="80"/>
      <c r="AI2532" s="80"/>
      <c r="AJ2532" s="80"/>
      <c r="AK2532" s="80"/>
      <c r="AL2532" s="80"/>
      <c r="AM2532" s="240"/>
      <c r="AN2532" s="240"/>
      <c r="AO2532" s="240"/>
      <c r="AP2532" s="240"/>
      <c r="AQ2532" s="240"/>
      <c r="AR2532" s="240"/>
      <c r="AS2532" s="240"/>
      <c r="AT2532" s="256"/>
      <c r="AU2532" s="256"/>
      <c r="AV2532" s="259"/>
      <c r="AW2532" s="259"/>
      <c r="AX2532" s="256"/>
      <c r="AY2532" s="256"/>
      <c r="AZ2532" s="256"/>
      <c r="BA2532" s="256"/>
      <c r="BB2532" s="256"/>
      <c r="BC2532" s="256"/>
      <c r="BD2532" s="256"/>
      <c r="BE2532" s="256"/>
      <c r="BF2532" s="256"/>
      <c r="BG2532" s="256"/>
      <c r="BH2532" s="256"/>
      <c r="BI2532" s="256"/>
      <c r="BJ2532" s="256"/>
      <c r="BK2532" s="256"/>
      <c r="BL2532" s="262"/>
      <c r="BM2532" s="262"/>
      <c r="BN2532" s="262"/>
      <c r="BO2532" s="262"/>
      <c r="BP2532" s="262"/>
      <c r="BQ2532" s="262"/>
      <c r="BR2532" s="270"/>
      <c r="BS2532" s="270"/>
      <c r="BT2532" s="270"/>
      <c r="BU2532" s="270"/>
      <c r="BV2532" s="270"/>
      <c r="BW2532" s="270"/>
      <c r="BX2532" s="256"/>
      <c r="BY2532" s="256"/>
      <c r="BZ2532" s="256"/>
      <c r="CA2532" s="267"/>
      <c r="CB2532" s="267"/>
      <c r="CC2532" s="274"/>
      <c r="CD2532" s="267"/>
      <c r="CE2532" s="267"/>
      <c r="CF2532" s="267"/>
      <c r="CG2532" s="267"/>
      <c r="CH2532" s="267"/>
      <c r="CI2532" s="267"/>
      <c r="CJ2532" s="267"/>
      <c r="CK2532" s="267"/>
      <c r="CL2532" s="265"/>
      <c r="CM2532" s="272"/>
      <c r="CN2532" s="264"/>
      <c r="CO2532" s="125"/>
      <c r="CP2532" s="226"/>
      <c r="CQ2532" s="226"/>
      <c r="CR2532" s="226"/>
      <c r="CS2532" s="126"/>
      <c r="CT2532" s="126"/>
      <c r="CU2532" s="126"/>
      <c r="CV2532" s="126"/>
      <c r="CW2532" s="126"/>
      <c r="CX2532" s="126"/>
      <c r="CY2532" s="126"/>
      <c r="CZ2532" s="126"/>
      <c r="DA2532" s="126"/>
      <c r="DB2532" s="126"/>
      <c r="DC2532" s="126"/>
      <c r="DD2532" s="126"/>
      <c r="DE2532" s="126"/>
      <c r="DF2532" s="126"/>
    </row>
    <row r="2533" spans="1:110" s="70" customFormat="1" ht="15" customHeight="1">
      <c r="A2533" s="228"/>
      <c r="B2533" s="412"/>
      <c r="C2533" s="471"/>
      <c r="D2533" s="237"/>
      <c r="E2533" s="237"/>
      <c r="F2533" s="243"/>
      <c r="G2533" s="72">
        <v>2.7</v>
      </c>
      <c r="H2533" s="84"/>
      <c r="I2533" s="84"/>
      <c r="J2533" s="84"/>
      <c r="K2533" s="84"/>
      <c r="L2533" s="84"/>
      <c r="M2533" s="84"/>
      <c r="N2533" s="84"/>
      <c r="O2533" s="84"/>
      <c r="P2533" s="84"/>
      <c r="Q2533" s="84"/>
      <c r="R2533" s="84"/>
      <c r="S2533" s="84"/>
      <c r="T2533" s="84"/>
      <c r="U2533" s="84"/>
      <c r="V2533" s="84"/>
      <c r="W2533" s="84"/>
      <c r="X2533" s="84"/>
      <c r="Y2533" s="84"/>
      <c r="Z2533" s="84"/>
      <c r="AA2533" s="84"/>
      <c r="AB2533" s="84"/>
      <c r="AC2533" s="80"/>
      <c r="AD2533" s="80"/>
      <c r="AE2533" s="80"/>
      <c r="AF2533" s="80"/>
      <c r="AG2533" s="80"/>
      <c r="AH2533" s="80"/>
      <c r="AI2533" s="80"/>
      <c r="AJ2533" s="80"/>
      <c r="AK2533" s="80"/>
      <c r="AL2533" s="80"/>
      <c r="AM2533" s="240"/>
      <c r="AN2533" s="240"/>
      <c r="AO2533" s="240"/>
      <c r="AP2533" s="240"/>
      <c r="AQ2533" s="240"/>
      <c r="AR2533" s="240"/>
      <c r="AS2533" s="240"/>
      <c r="AT2533" s="256"/>
      <c r="AU2533" s="256"/>
      <c r="AV2533" s="259"/>
      <c r="AW2533" s="259"/>
      <c r="AX2533" s="256"/>
      <c r="AY2533" s="256"/>
      <c r="AZ2533" s="256"/>
      <c r="BA2533" s="256"/>
      <c r="BB2533" s="256"/>
      <c r="BC2533" s="256"/>
      <c r="BD2533" s="256"/>
      <c r="BE2533" s="256"/>
      <c r="BF2533" s="256"/>
      <c r="BG2533" s="256"/>
      <c r="BH2533" s="256"/>
      <c r="BI2533" s="256"/>
      <c r="BJ2533" s="256"/>
      <c r="BK2533" s="256"/>
      <c r="BL2533" s="262"/>
      <c r="BM2533" s="262"/>
      <c r="BN2533" s="262"/>
      <c r="BO2533" s="262"/>
      <c r="BP2533" s="262"/>
      <c r="BQ2533" s="262"/>
      <c r="BR2533" s="270"/>
      <c r="BS2533" s="270"/>
      <c r="BT2533" s="270"/>
      <c r="BU2533" s="270"/>
      <c r="BV2533" s="270"/>
      <c r="BW2533" s="270"/>
      <c r="BX2533" s="256"/>
      <c r="BY2533" s="256"/>
      <c r="BZ2533" s="256"/>
      <c r="CA2533" s="267"/>
      <c r="CB2533" s="267"/>
      <c r="CC2533" s="274"/>
      <c r="CD2533" s="267"/>
      <c r="CE2533" s="267"/>
      <c r="CF2533" s="267"/>
      <c r="CG2533" s="267"/>
      <c r="CH2533" s="267"/>
      <c r="CI2533" s="267"/>
      <c r="CJ2533" s="267"/>
      <c r="CK2533" s="267"/>
      <c r="CL2533" s="265"/>
      <c r="CM2533" s="272"/>
      <c r="CN2533" s="264"/>
      <c r="CO2533" s="125"/>
      <c r="CP2533" s="226"/>
      <c r="CQ2533" s="226"/>
      <c r="CR2533" s="226"/>
      <c r="CS2533" s="126"/>
      <c r="CT2533" s="126"/>
      <c r="CU2533" s="126"/>
      <c r="CV2533" s="126"/>
      <c r="CW2533" s="126"/>
      <c r="CX2533" s="126"/>
      <c r="CY2533" s="126"/>
      <c r="CZ2533" s="126"/>
      <c r="DA2533" s="126"/>
      <c r="DB2533" s="126"/>
      <c r="DC2533" s="126"/>
      <c r="DD2533" s="126"/>
      <c r="DE2533" s="126"/>
      <c r="DF2533" s="126"/>
    </row>
    <row r="2534" spans="1:110" s="70" customFormat="1" ht="15" customHeight="1">
      <c r="A2534" s="228"/>
      <c r="B2534" s="412"/>
      <c r="C2534" s="471"/>
      <c r="D2534" s="237"/>
      <c r="E2534" s="237"/>
      <c r="F2534" s="243"/>
      <c r="G2534" s="72">
        <v>3</v>
      </c>
      <c r="H2534" s="84"/>
      <c r="I2534" s="84"/>
      <c r="J2534" s="84"/>
      <c r="K2534" s="84"/>
      <c r="L2534" s="84"/>
      <c r="M2534" s="84"/>
      <c r="N2534" s="84"/>
      <c r="O2534" s="84"/>
      <c r="P2534" s="84"/>
      <c r="Q2534" s="84"/>
      <c r="R2534" s="84"/>
      <c r="S2534" s="84"/>
      <c r="T2534" s="84"/>
      <c r="U2534" s="84"/>
      <c r="V2534" s="84"/>
      <c r="W2534" s="84"/>
      <c r="X2534" s="84"/>
      <c r="Y2534" s="84"/>
      <c r="Z2534" s="84"/>
      <c r="AA2534" s="84"/>
      <c r="AB2534" s="84"/>
      <c r="AC2534" s="80"/>
      <c r="AD2534" s="80"/>
      <c r="AE2534" s="80"/>
      <c r="AF2534" s="80"/>
      <c r="AG2534" s="80"/>
      <c r="AH2534" s="80"/>
      <c r="AI2534" s="80"/>
      <c r="AJ2534" s="80"/>
      <c r="AK2534" s="80"/>
      <c r="AL2534" s="80"/>
      <c r="AM2534" s="240"/>
      <c r="AN2534" s="240"/>
      <c r="AO2534" s="240"/>
      <c r="AP2534" s="240"/>
      <c r="AQ2534" s="240"/>
      <c r="AR2534" s="240"/>
      <c r="AS2534" s="240"/>
      <c r="AT2534" s="256"/>
      <c r="AU2534" s="256"/>
      <c r="AV2534" s="259"/>
      <c r="AW2534" s="259"/>
      <c r="AX2534" s="256"/>
      <c r="AY2534" s="256"/>
      <c r="AZ2534" s="256"/>
      <c r="BA2534" s="256"/>
      <c r="BB2534" s="256"/>
      <c r="BC2534" s="256"/>
      <c r="BD2534" s="256"/>
      <c r="BE2534" s="256"/>
      <c r="BF2534" s="256"/>
      <c r="BG2534" s="256"/>
      <c r="BH2534" s="256"/>
      <c r="BI2534" s="256"/>
      <c r="BJ2534" s="256"/>
      <c r="BK2534" s="256"/>
      <c r="BL2534" s="262"/>
      <c r="BM2534" s="262"/>
      <c r="BN2534" s="262"/>
      <c r="BO2534" s="262"/>
      <c r="BP2534" s="262"/>
      <c r="BQ2534" s="262"/>
      <c r="BR2534" s="270"/>
      <c r="BS2534" s="270"/>
      <c r="BT2534" s="270"/>
      <c r="BU2534" s="270"/>
      <c r="BV2534" s="270"/>
      <c r="BW2534" s="270"/>
      <c r="BX2534" s="256"/>
      <c r="BY2534" s="256"/>
      <c r="BZ2534" s="256"/>
      <c r="CA2534" s="267"/>
      <c r="CB2534" s="267"/>
      <c r="CC2534" s="274"/>
      <c r="CD2534" s="267"/>
      <c r="CE2534" s="267"/>
      <c r="CF2534" s="267"/>
      <c r="CG2534" s="267"/>
      <c r="CH2534" s="267"/>
      <c r="CI2534" s="267"/>
      <c r="CJ2534" s="267"/>
      <c r="CK2534" s="267"/>
      <c r="CL2534" s="265"/>
      <c r="CM2534" s="272"/>
      <c r="CN2534" s="264"/>
      <c r="CO2534" s="125"/>
      <c r="CP2534" s="226"/>
      <c r="CQ2534" s="226"/>
      <c r="CR2534" s="226"/>
      <c r="CS2534" s="126"/>
      <c r="CT2534" s="126"/>
      <c r="CU2534" s="126"/>
      <c r="CV2534" s="126"/>
      <c r="CW2534" s="126"/>
      <c r="CX2534" s="126"/>
      <c r="CY2534" s="126"/>
      <c r="CZ2534" s="126"/>
      <c r="DA2534" s="126"/>
      <c r="DB2534" s="126"/>
      <c r="DC2534" s="126"/>
      <c r="DD2534" s="126"/>
      <c r="DE2534" s="126"/>
      <c r="DF2534" s="126"/>
    </row>
    <row r="2535" spans="1:110" s="70" customFormat="1" ht="15" customHeight="1">
      <c r="A2535" s="228"/>
      <c r="B2535" s="412"/>
      <c r="C2535" s="471"/>
      <c r="D2535" s="237"/>
      <c r="E2535" s="237"/>
      <c r="F2535" s="244"/>
      <c r="G2535" s="73">
        <v>3.9</v>
      </c>
      <c r="H2535" s="85"/>
      <c r="I2535" s="85"/>
      <c r="J2535" s="85"/>
      <c r="K2535" s="85"/>
      <c r="L2535" s="85"/>
      <c r="M2535" s="85"/>
      <c r="N2535" s="85"/>
      <c r="O2535" s="85"/>
      <c r="P2535" s="85"/>
      <c r="Q2535" s="85"/>
      <c r="R2535" s="85"/>
      <c r="S2535" s="85"/>
      <c r="T2535" s="85"/>
      <c r="U2535" s="85"/>
      <c r="V2535" s="85"/>
      <c r="W2535" s="85"/>
      <c r="X2535" s="85"/>
      <c r="Y2535" s="85"/>
      <c r="Z2535" s="85"/>
      <c r="AA2535" s="85"/>
      <c r="AB2535" s="85"/>
      <c r="AC2535" s="81"/>
      <c r="AD2535" s="81"/>
      <c r="AE2535" s="81"/>
      <c r="AF2535" s="81"/>
      <c r="AG2535" s="81"/>
      <c r="AH2535" s="81"/>
      <c r="AI2535" s="81"/>
      <c r="AJ2535" s="81"/>
      <c r="AK2535" s="81"/>
      <c r="AL2535" s="81"/>
      <c r="AM2535" s="240"/>
      <c r="AN2535" s="240"/>
      <c r="AO2535" s="240"/>
      <c r="AP2535" s="240"/>
      <c r="AQ2535" s="240"/>
      <c r="AR2535" s="240"/>
      <c r="AS2535" s="240"/>
      <c r="AT2535" s="256"/>
      <c r="AU2535" s="256"/>
      <c r="AV2535" s="259"/>
      <c r="AW2535" s="259"/>
      <c r="AX2535" s="256"/>
      <c r="AY2535" s="256"/>
      <c r="AZ2535" s="256"/>
      <c r="BA2535" s="256"/>
      <c r="BB2535" s="256"/>
      <c r="BC2535" s="256"/>
      <c r="BD2535" s="256"/>
      <c r="BE2535" s="256"/>
      <c r="BF2535" s="256"/>
      <c r="BG2535" s="256"/>
      <c r="BH2535" s="256"/>
      <c r="BI2535" s="256"/>
      <c r="BJ2535" s="256"/>
      <c r="BK2535" s="256"/>
      <c r="BL2535" s="262"/>
      <c r="BM2535" s="262"/>
      <c r="BN2535" s="262"/>
      <c r="BO2535" s="262"/>
      <c r="BP2535" s="262"/>
      <c r="BQ2535" s="262"/>
      <c r="BR2535" s="270"/>
      <c r="BS2535" s="270"/>
      <c r="BT2535" s="270"/>
      <c r="BU2535" s="270"/>
      <c r="BV2535" s="270"/>
      <c r="BW2535" s="270"/>
      <c r="BX2535" s="256"/>
      <c r="BY2535" s="256"/>
      <c r="BZ2535" s="256"/>
      <c r="CA2535" s="267"/>
      <c r="CB2535" s="267"/>
      <c r="CC2535" s="274"/>
      <c r="CD2535" s="267"/>
      <c r="CE2535" s="267"/>
      <c r="CF2535" s="267"/>
      <c r="CG2535" s="267"/>
      <c r="CH2535" s="267"/>
      <c r="CI2535" s="267"/>
      <c r="CJ2535" s="267"/>
      <c r="CK2535" s="267"/>
      <c r="CL2535" s="265"/>
      <c r="CM2535" s="272"/>
      <c r="CN2535" s="264"/>
      <c r="CO2535" s="125"/>
      <c r="CP2535" s="226"/>
      <c r="CQ2535" s="226"/>
      <c r="CR2535" s="226"/>
      <c r="CS2535" s="126"/>
      <c r="CT2535" s="126"/>
      <c r="CU2535" s="126"/>
      <c r="CV2535" s="126"/>
      <c r="CW2535" s="126"/>
      <c r="CX2535" s="126"/>
      <c r="CY2535" s="126"/>
      <c r="CZ2535" s="126"/>
      <c r="DA2535" s="126"/>
      <c r="DB2535" s="126"/>
      <c r="DC2535" s="126"/>
      <c r="DD2535" s="126"/>
      <c r="DE2535" s="126"/>
      <c r="DF2535" s="126"/>
    </row>
    <row r="2536" spans="1:110" s="70" customFormat="1" ht="15" customHeight="1">
      <c r="A2536" s="229"/>
      <c r="B2536" s="413"/>
      <c r="C2536" s="472"/>
      <c r="D2536" s="238"/>
      <c r="E2536" s="238"/>
      <c r="F2536" s="245" t="s">
        <v>83</v>
      </c>
      <c r="G2536" s="352"/>
      <c r="H2536" s="82"/>
      <c r="I2536" s="82"/>
      <c r="J2536" s="82"/>
      <c r="K2536" s="82"/>
      <c r="L2536" s="82"/>
      <c r="M2536" s="82"/>
      <c r="N2536" s="82"/>
      <c r="O2536" s="82"/>
      <c r="P2536" s="82"/>
      <c r="Q2536" s="82"/>
      <c r="R2536" s="82"/>
      <c r="S2536" s="82"/>
      <c r="T2536" s="82"/>
      <c r="U2536" s="82"/>
      <c r="V2536" s="82"/>
      <c r="W2536" s="82"/>
      <c r="X2536" s="82"/>
      <c r="Y2536" s="82"/>
      <c r="Z2536" s="82"/>
      <c r="AA2536" s="82"/>
      <c r="AB2536" s="82"/>
      <c r="AC2536" s="35"/>
      <c r="AD2536" s="35"/>
      <c r="AE2536" s="35"/>
      <c r="AF2536" s="35"/>
      <c r="AG2536" s="35"/>
      <c r="AH2536" s="35"/>
      <c r="AI2536" s="35"/>
      <c r="AJ2536" s="35"/>
      <c r="AK2536" s="35"/>
      <c r="AL2536" s="35"/>
      <c r="AM2536" s="241"/>
      <c r="AN2536" s="241"/>
      <c r="AO2536" s="241"/>
      <c r="AP2536" s="241"/>
      <c r="AQ2536" s="241"/>
      <c r="AR2536" s="241"/>
      <c r="AS2536" s="241"/>
      <c r="AT2536" s="257"/>
      <c r="AU2536" s="257"/>
      <c r="AV2536" s="260"/>
      <c r="AW2536" s="260"/>
      <c r="AX2536" s="257"/>
      <c r="AY2536" s="257"/>
      <c r="AZ2536" s="257"/>
      <c r="BA2536" s="257"/>
      <c r="BB2536" s="257"/>
      <c r="BC2536" s="257"/>
      <c r="BD2536" s="257"/>
      <c r="BE2536" s="257"/>
      <c r="BF2536" s="257"/>
      <c r="BG2536" s="257"/>
      <c r="BH2536" s="257"/>
      <c r="BI2536" s="257"/>
      <c r="BJ2536" s="257"/>
      <c r="BK2536" s="257"/>
      <c r="BL2536" s="263"/>
      <c r="BM2536" s="263"/>
      <c r="BN2536" s="263"/>
      <c r="BO2536" s="263"/>
      <c r="BP2536" s="263"/>
      <c r="BQ2536" s="263"/>
      <c r="BR2536" s="271"/>
      <c r="BS2536" s="271"/>
      <c r="BT2536" s="271"/>
      <c r="BU2536" s="271"/>
      <c r="BV2536" s="271"/>
      <c r="BW2536" s="271"/>
      <c r="BX2536" s="257"/>
      <c r="BY2536" s="257"/>
      <c r="BZ2536" s="257"/>
      <c r="CA2536" s="268"/>
      <c r="CB2536" s="268"/>
      <c r="CC2536" s="275"/>
      <c r="CD2536" s="268"/>
      <c r="CE2536" s="268"/>
      <c r="CF2536" s="268"/>
      <c r="CG2536" s="268"/>
      <c r="CH2536" s="268"/>
      <c r="CI2536" s="268"/>
      <c r="CJ2536" s="268"/>
      <c r="CK2536" s="268"/>
      <c r="CL2536" s="265"/>
      <c r="CM2536" s="272"/>
      <c r="CN2536" s="264"/>
      <c r="CO2536" s="125"/>
      <c r="CP2536" s="226"/>
      <c r="CQ2536" s="226"/>
      <c r="CR2536" s="226"/>
      <c r="CS2536" s="126"/>
      <c r="CT2536" s="126"/>
      <c r="CU2536" s="126"/>
      <c r="CV2536" s="126"/>
      <c r="CW2536" s="126"/>
      <c r="CX2536" s="126"/>
      <c r="CY2536" s="126"/>
      <c r="CZ2536" s="126"/>
      <c r="DA2536" s="126"/>
      <c r="DB2536" s="126"/>
      <c r="DC2536" s="126"/>
      <c r="DD2536" s="126"/>
      <c r="DE2536" s="126"/>
      <c r="DF2536" s="126"/>
    </row>
    <row r="2537" spans="1:110" s="70" customFormat="1" ht="15" customHeight="1">
      <c r="A2537" s="227">
        <f t="shared" si="834"/>
        <v>314</v>
      </c>
      <c r="B2537" s="660" t="s">
        <v>613</v>
      </c>
      <c r="C2537" s="297" t="s">
        <v>616</v>
      </c>
      <c r="D2537" s="236">
        <v>44077</v>
      </c>
      <c r="E2537" s="236" t="s">
        <v>277</v>
      </c>
      <c r="F2537" s="253" t="s">
        <v>80</v>
      </c>
      <c r="G2537" s="351"/>
      <c r="H2537" s="82" t="s">
        <v>69</v>
      </c>
      <c r="I2537" s="82"/>
      <c r="J2537" s="82" t="s">
        <v>67</v>
      </c>
      <c r="K2537" s="82" t="s">
        <v>67</v>
      </c>
      <c r="L2537" s="82" t="s">
        <v>60</v>
      </c>
      <c r="M2537" s="82" t="s">
        <v>60</v>
      </c>
      <c r="N2537" s="82" t="s">
        <v>60</v>
      </c>
      <c r="O2537" s="82"/>
      <c r="P2537" s="82" t="s">
        <v>60</v>
      </c>
      <c r="Q2537" s="82" t="s">
        <v>60</v>
      </c>
      <c r="R2537" s="82" t="s">
        <v>60</v>
      </c>
      <c r="S2537" s="82" t="s">
        <v>60</v>
      </c>
      <c r="T2537" s="82" t="s">
        <v>60</v>
      </c>
      <c r="U2537" s="82" t="s">
        <v>60</v>
      </c>
      <c r="V2537" s="82"/>
      <c r="W2537" s="82" t="s">
        <v>61</v>
      </c>
      <c r="X2537" s="82" t="s">
        <v>61</v>
      </c>
      <c r="Y2537" s="82" t="s">
        <v>61</v>
      </c>
      <c r="Z2537" s="82" t="s">
        <v>61</v>
      </c>
      <c r="AA2537" s="82" t="s">
        <v>61</v>
      </c>
      <c r="AB2537" s="82" t="s">
        <v>61</v>
      </c>
      <c r="AC2537" s="82"/>
      <c r="AD2537" s="82" t="s">
        <v>61</v>
      </c>
      <c r="AE2537" s="82" t="s">
        <v>61</v>
      </c>
      <c r="AF2537" s="82" t="s">
        <v>1476</v>
      </c>
      <c r="AG2537" s="82" t="s">
        <v>61</v>
      </c>
      <c r="AH2537" s="82" t="s">
        <v>61</v>
      </c>
      <c r="AI2537" s="82" t="s">
        <v>1471</v>
      </c>
      <c r="AJ2537" s="82"/>
      <c r="AK2537" s="82" t="s">
        <v>60</v>
      </c>
      <c r="AL2537" s="82" t="s">
        <v>60</v>
      </c>
      <c r="AM2537" s="239">
        <f>COUNTIF(H2537:AL2537,"PH")+COUNTIF(H2537:AL2537,"PH/L")+COUNTIF(H2537:AL2537,"PM")</f>
        <v>0</v>
      </c>
      <c r="AN2537" s="239">
        <f>COUNTIF(H2537:AL2537,"PD")+COUNTIF(H2537:AL2537,"PDD")+COUNTIF(H2537:AL2537,"P/DS")/2+COUNTIF(H2537:AL2537,"PMD")</f>
        <v>0</v>
      </c>
      <c r="AO2537" s="239">
        <f>COUNTIF(H2537:AL2537,"PN")+COUNTIF(H2537:AL2537,"P/NS")/2+COUNTIF(H2537:AL2537,"PH")+COUNTIF(H2537:AL2537,"PH/F")/2+COUNTIF(H2537:AL2537,"PH/L")/2+COUNTIF(H2537:AL2537,"PM")</f>
        <v>0</v>
      </c>
      <c r="AP2537" s="239">
        <f>COUNTIF(H2537:AL2537,"BH")+COUNTIF(H2537:AL2537,"AL/BL")+COUNTIF(H2537:AL2537,"UL/BL")+COUNTIF(H2537:AL2537,"BM")</f>
        <v>0</v>
      </c>
      <c r="AQ2537" s="239">
        <f>COUNTIF(H2537:AL2537,"DS")+COUNTIF(H2537:AL2537,"AL/DS")/2+COUNTIF(H2537:AL2537,"UL/DS")/2+COUNTIF(H2537:AL2537,"CT")+COUNTIF(H2537:AL2537,"MD")</f>
        <v>11.5</v>
      </c>
      <c r="AR2537" s="239">
        <f>COUNTIF(H2537:AL2537,"NS")+COUNTIF(H2537:AL2537,"AL/NS")/2+COUNTIF(H2537:AL2537,"UL/NS")/2+COUNTIF(H2537:AL2537,"BH")+COUNTIF(H2537:AL2537,"AL/BF")/2+COUNTIF(H2537:AL2537,"AL/BL")/2+COUNTIF(H2537:AL2537,"UL/BL")/2+COUNTIF(H2537:AL2537,"UL/BF")/2+COUNTIF(H2537:AL2537,"BM")</f>
        <v>10.5</v>
      </c>
      <c r="AS2537" s="239">
        <f>COUNTIF(H2537:AL2537,"AL")+COUNTIF(H2537:AL2537,"AL/DS")/2+COUNTIF(H2537:AL2537,"AL/NS")/2+COUNTIF(H2537:AL2537,"NH")+COUNTIF(H2537:AL2537,"SL")+COUNTIF(H2537:AL2537,"NHD")+COUNTIF(H2537:AL2537,"B")+COUNTIF(H2537:AL2537,"HL")+COUNTIF(H2537:AL2537,"AL/BF")/2+COUNTIF(H2537:AL2537,"AL/BL")/2</f>
        <v>3.5</v>
      </c>
      <c r="AT2537" s="255">
        <f>COUNTIF(H2537:AL2537,"PD")+COUNTIF(H2537:AL2537,"PN")+COUNTIF(H2537:AL2537,"P/DS")/2+COUNTIF(H2537:AL2537,"P/NS")/2+COUNTIF(H2537:AL2537,"DS")+COUNTIF(H2537:AL2537,"NS")+COUNTIF(H2537:AL2537,"AL")+COUNTIF(H2537:AL2537,"AL/DS")+COUNTIF(H2537:AL2537,"AL/NS")+COUNTIF(H2537:AL2537,"NH")+COUNTIF(H2537:AL2537,"SL")+COUNTIF(H2537:AL2537,"UL/DS")/2+COUNTIF(H2537:AL2537,"UL/NS")/2+COUNTIF(H2537:AL2537,"CT")+COUNTIF(H2537:AL2537,"NHD")+COUNTIF(H2537:AL2537,"PDD")+COUNTIF(H2537:AL2537,"B")+COUNTIF(H2537:AL2537,"HL")+COUNTIF(H2537:AL2537,"PH")+COUNTIF(H2537:AL2537,"BH")+COUNTIF(H2537:AL2537,"AL/BF")+COUNTIF(H2537:AL2537,"AL/BL")+COUNTIF(H2537:AL2537,"UL/BF")/2+COUNTIF(H2537:AL2537,"UL/BL")/2+COUNTIF(H2537:AL2537,"PH/F")/2+COUNTIF(H2537:AL2537,"PH/L")/2+COUNTIF(H2537:AL2537,"MD")+COUNTIF(H2537:AL2537,"PMD")+COUNTIF(H2537:AL2537,"PM")+COUNTIF(H2537:AL2537,"BM")</f>
        <v>25.5</v>
      </c>
      <c r="AU2537" s="255">
        <f>COUNTIF(H2537:AL2537,"P/DS")/2+COUNTIF(H2537:AL2537,"P/NS")/2+COUNTIF(H2537:AL2537,"IL")+COUNTIF(H2537:AL2537,"NL")+COUNTIF(H2537:AL2537,"UL")+COUNTIF(H2537:AL2537,"UL/DS")/2+COUNTIF(H2537:AL2537,"UL/NS")/2+COUNTIF(H2537:AL2537,"KT")+COUNTIF(H2537:AL2537,"UL/BF")/2+COUNTIF(H2537:AL2537,"UL/BL")/2+COUNTIF(H2537:AL2537,"PH/F")/2+COUNTIF(H2537:AL2537,"PH/L")/2+COUNTIF(H2537:AL2537,"NB")</f>
        <v>0.5</v>
      </c>
      <c r="AV2537" s="258">
        <f>COUNTIF(H2537:AL2537,"PN")+COUNTIF(H2537:AL2537,"TVD")+COUNTIF(H2537:AL2537,"PH")+COUNTIF(H2537:AL2537,"PM")+COUNTIF(H2537:AL2537,"PDD")-COUNTIFS(H2537:AL2537,"PN",H2544:AL2544,"&gt;=3")-COUNTIFS(H2537:AL2537,"PM",H2544:AL2544,"&gt;=3")</f>
        <v>0</v>
      </c>
      <c r="AW2537" s="258">
        <f>COUNTIF(H2537:AL2537,"NS")+COUNTIF(H2537:AL2537,"D")+COUNTIF(H2537:AL2537,"BH")+COUNTIF(H2537:AL2537,"NHD")+COUNTIF(H2537:AL2537,"BM")-COUNTIFS(H2537:AL2537,"NS",H2544:AL2544,"&gt;=3")-COUNTIFS(H2537:AL2537,"BH",H2544:AL2544,"&gt;=3")-COUNTIFS(H2537:AL2537,"BM",H2544:AL2544,"&gt;=3")</f>
        <v>10</v>
      </c>
      <c r="AX2537" s="255">
        <f>COUNTIF(H2537:AL2537,"AL")+COUNTIF(H2537:AL2537,"AL/DS")/2+COUNTIF(H2537:AL2537,"AL/NS")/2+COUNTIF(H2537:AL2537,"AL/BF")+COUNTIF(H2537:AL2537,"AL/BL")/2</f>
        <v>2.5</v>
      </c>
      <c r="AY2537" s="255">
        <f>COUNTIF(H2537:AL2537,"SL")</f>
        <v>0</v>
      </c>
      <c r="AZ2537" s="255">
        <f>COUNTIF(H2537:AL2537,"NH")</f>
        <v>1</v>
      </c>
      <c r="BA2537" s="255">
        <f>COUNTIF(H2537:AL2537,"HL")</f>
        <v>0</v>
      </c>
      <c r="BB2537" s="255">
        <f>COUNTIF(G2537:AL2537,"P/DS")/2+COUNTIF(G2537:AL2537,"P/NS")/2+COUNTIF(G2537:AL2537,"UL")+COUNTIF(G2537:AL2537,"UL/DS")/2+COUNTIF(G2537:AL2537,"UL/NS")/2+COUNTIF(G2537:AL2537,"UL/BL")/2+COUNTIF(G2537:AL2537,"UL/BF")/2+COUNTIF(G2537:AL2537,"PH/F")/2+COUNTIF(G2537:AL2537,"PH/L")/2</f>
        <v>0.5</v>
      </c>
      <c r="BC2537" s="255">
        <f>COUNTIF(H2537:AL2537,"NB")</f>
        <v>0</v>
      </c>
      <c r="BD2537" s="255">
        <f>COUNTIF(H2537:AL2537,"NL")</f>
        <v>0</v>
      </c>
      <c r="BE2537" s="255">
        <f>COUNTIF(H2537:AL2537,"IL")</f>
        <v>0</v>
      </c>
      <c r="BF2537" s="255">
        <f>COUNTIF(H2537:AL2537,"KT")</f>
        <v>0</v>
      </c>
      <c r="BG2537" s="255">
        <f>COUNTIF(H2537:AL2537,"L70")</f>
        <v>0</v>
      </c>
      <c r="BH2537" s="255">
        <f>COUNTIF(H2537:AL2537,"MD")</f>
        <v>0</v>
      </c>
      <c r="BI2537" s="255">
        <f>COUNTIF(H2537:AL2537,"PMD")</f>
        <v>0</v>
      </c>
      <c r="BJ2537" s="255">
        <f>COUNTIF(H2537:AL2537,"PM")</f>
        <v>0</v>
      </c>
      <c r="BK2537" s="255">
        <f>COUNTIF(H2537:AL2537,"BM")</f>
        <v>0</v>
      </c>
      <c r="BL2537" s="261">
        <f>SUMIF(H2537:AL2537,"PD",H2538:AL2538)+SUMIF(H2537:AL2537,"PN",H2538:AL2538)+SUMIF(H2537:AL2537,"P/DS",H2538:AL2538)+SUMIF(H2537:AL2537,"PN/F",H2538:AL2538)+SUMIF(H2537:AL2537,"PN/L",H2538:AL2538)+SUMIF(H2537:AL2537,"TV",H2538:AL2538)+SUMIF(H2537:AL2537,"TVD",H2538:AL2538)+SUMIF(H2537:AL2537,"PDD",H2538:AL2538)</f>
        <v>0</v>
      </c>
      <c r="BM2537" s="261">
        <f>SUMIF(H2537:AL2537,"PD",H2539:AL2539)+SUMIF(H2537:AL2537,"PN",H2539:AL2539)+SUMIF(H2537:AL2537,"P/DS",H2539:AL2539)+SUMIF(H2537:AL2537,"PN/F",H2539:AL2539)+SUMIF(H2537:AL2537,"PN/L",H2539:AL2539)+SUMIF(H2537:AL2537,"TV",H2539:AL2539)+SUMIF(H2537:AL2537,"TVD",H2539:AL2539)+SUMIF(H2537:AL2537,"PDD",H2539:AL2539)+SUMIF(H2537:AL2537,"PMD",H2539:AL2539)</f>
        <v>0</v>
      </c>
      <c r="BN2537" s="261">
        <f>SUMIF(H2537:AL2537,"PD",H2540:AL2540)+SUMIF(H2537:AL2537,"PN",H2540:AL2540)+SUMIF(H2537:AL2537,"P/DS",H2540:AL2540)+SUMIF(H2537:AL2537,"PN/F",H2540:AL2540)+SUMIF(H2537:AL2537,"PN/L",H2540:AL2540)+SUMIF(H2537:AL2537,"TV",H2540:AL2540)+SUMIF(H2537:AL2537,"TVD",H2540:AL2540)</f>
        <v>0</v>
      </c>
      <c r="BO2537" s="261">
        <f>SUMIF(H2537:AL2537,"PD",H2541:AL2541)+SUMIF(H2537:AL2537,"PN",H2541:AL2541)+SUMIF(H2537:AL2537,"P/DS",H2541:AL2541)+SUMIF(H2537:AL2537,"PN/F",H2541:AL2541)+SUMIF(H2537:AL2537,"PN/L",H2541:AL2541)+SUMIF(H2537:AL2537,"TV",H2541:AL2541)+SUMIF(H2537:AL2537,"TVD",H2541:AL2541)</f>
        <v>0</v>
      </c>
      <c r="BP2537" s="261">
        <f>SUMIF(H2537:AL2537,"PD",H2542:AL2542)+SUMIF(H2537:AL2537,"PN",H2542:AL2542)+SUMIF(H2537:AL2537,"P/DS",H2542:AL2542)+SUMIF(H2537:AL2537,"PN/F",H2542:AL2542)+SUMIF(H2537:AL2537,"PN/L",H2542:AL2542)+SUMIF(H2537:AL2537,"TV",H2542:AL2542)+SUMIF(H2537:AL2537,"TVD",H2542:AL2542)+SUMIF(H2537:AL2537,"PDD",H2542:AL2542)+SUMIF(H2537:AL2537,"PH",H2542:AL2542)+SUMIF(H2537:AL2537,"PM",H2542:AL2542)</f>
        <v>0</v>
      </c>
      <c r="BQ2537" s="261">
        <f>SUMIF(H2537:AL2537,"PD",H2543:AL2543)+SUMIF(H2537:AL2537,"PN",H2543:AL2543)+SUMIF(H2537:AL2537,"P/DS",H2543:AL2543)+SUMIF(H2537:AL2537,"PN/F",H2543:AL2543)+SUMIF(H2537:AL2537,"PN/L",H2543:AL2543)+SUMIF(H2537:AL2537,"TV",H2543:AL2543)+SUMIF(H2537:AL2537,"TVD",H2543:AL2543)+SUMIF(H2537:AL2537,"PDD",H2543:AL2543)+SUMIF(H2537:AL2537,"PH",H2543:AL2543)+SUMIF(H2537:AL2537,"PM",H2543:AL2543)</f>
        <v>0</v>
      </c>
      <c r="BR2537" s="269">
        <f>SUM(H2538:AL2538)-BL2537</f>
        <v>16</v>
      </c>
      <c r="BS2537" s="269">
        <f>SUM(H2539:AL2539)-BM2537</f>
        <v>1</v>
      </c>
      <c r="BT2537" s="269">
        <f>SUM(H2540:AL2540)-BN2537</f>
        <v>0</v>
      </c>
      <c r="BU2537" s="269">
        <f>SUM(H2541:AL2541)-BO2537</f>
        <v>0</v>
      </c>
      <c r="BV2537" s="269">
        <f>SUM(H2542:AL2542)-BP2537</f>
        <v>0</v>
      </c>
      <c r="BW2537" s="269">
        <f>SUM(H2543:AL2543)-BQ2537</f>
        <v>0</v>
      </c>
      <c r="BX2537" s="255">
        <f>SUMIF(H2537:AL2537,"PD",H2544:AL2544)+SUMIF(H2537:AL2537,"PN",H2544:AL2544)+SUMIF(H2537:AL2537,"P/DS",H2544:AL2544)+SUMIF(H2537:AL2537,"PN/F",H2544:AL2544)+SUMIF(H2537:AL2537,"PN/L",H2544:AL2544)</f>
        <v>0</v>
      </c>
      <c r="BY2537" s="255">
        <f>SUM(H2544:AL2544)-BX2537</f>
        <v>3</v>
      </c>
      <c r="BZ2537" s="255">
        <f t="shared" ref="BZ2537" si="849">+SUM(BL2537:BW2544)</f>
        <v>17</v>
      </c>
      <c r="CA2537" s="266">
        <f>(COUNTIFS(H2537:AL2537,"PD",H2538:AL2538,"&gt;=2"))*0.5-IF(CN2537="VP",COUNTIFS($H$16:$AL$16,"SAT",H2537:AL2537,"PD",H2538:AL2538,"&gt;=2"))*0.5</f>
        <v>0</v>
      </c>
      <c r="CB2537" s="266">
        <f>(COUNTIFS(H2537:AL2537,"PN",H2539:AL2539,"&gt;=0.5",H2538:AL2538,"&gt;=1.5"))*0.5+COUNTIFS(H2537:AL2537,"PDD",H2539:AL2539,"&gt;=0.5",H2538:AL2538,"&gt;=1.5")*0.5</f>
        <v>0</v>
      </c>
      <c r="CC2537" s="273">
        <f>(COUNTIFS(H2537:AL2537,"TV",H2539:AL2539,"&gt;=10"))*0.5+(COUNTIFS(H2537:AL2537,"PMD",H2539:AL2539,"&gt;=2"))*0.5</f>
        <v>0</v>
      </c>
      <c r="CD2537" s="266">
        <f>(COUNTIFS(H2537:AL2537,"TVD",H2541:AL2541,"&gt;=6.5",H2539:AL2539,"&gt;=3.5"))*0.5</f>
        <v>0</v>
      </c>
      <c r="CE2537" s="266">
        <f>(COUNTIFS(H2537:AL2537,"PD",H2542:AL2542,"&gt;=10"))*0.5</f>
        <v>0</v>
      </c>
      <c r="CF2537" s="266">
        <f>(COUNTIFS(H2537:AL2537,"PDD",H2542:AL2542,"&gt;=3.5",H2543:AL2543,"&gt;=6.5")+COUNTIFS(H2537:AL2537,"PH",H2543:AL2543,"&gt;=0.5",H2542:AL2542,"&gt;=1.5")+COUNTIFS(H2537:AL2537,"PM",H2543:AL2543,"&gt;=0.5",H2542:AL2542,"&gt;=1.5"))*0.5</f>
        <v>0</v>
      </c>
      <c r="CG2537" s="266">
        <f>(COUNTIFS(H2537:AL2537,"DS",H2538:AL2538,"&gt;=2")+COUNTIFS(H2537:AL2537,"AL/DS",H2538:AL2538,"&gt;=2"))*0.5-IF(CN2537="VP",COUNTIFS($H$16:$AL$16,"SAT",H2537:AL2537,"DS",H2538:AL2538,"&gt;=2"))*0.5</f>
        <v>3</v>
      </c>
      <c r="CH2537" s="266">
        <f>(COUNTIFS(H2537:AL2537,"NS",H2539:AL2539,"&gt;=0.5",H2538:AL2538,"&gt;=1.5")+COUNTIFS(H2537:AL2537,"AL/NS",H2539:AL2539,"&gt;=0.5",H2538:AL2538,"&gt;=1.5")+COUNTIFS(H2537:AL2537,"NHD",H2539:AL2539,"&gt;=4.5",H2542:AL2542,"&gt;=2",H2538:AL2538,"&gt;=1.5"))*0.5</f>
        <v>0</v>
      </c>
      <c r="CI2537" s="266">
        <f>(COUNTIF(H2539:AL2539,"&gt;=10")+COUNTIFS(H2537:AL2537,"MD",H2539:AL2539,"&gt;=2")-COUNTIFS(H2537:AL2537,"TV",H2539:AL2539,"&gt;=10"))*0.5</f>
        <v>0</v>
      </c>
      <c r="CJ2537" s="266">
        <f>(COUNTIFS(H2537:AL2537,"D",H2541:AL2541,"&gt;=6.5",H2539:AL2539,"&gt;=3.5"))*0.5</f>
        <v>0</v>
      </c>
      <c r="CK2537" s="266">
        <f>(COUNTIF(H2542:AL2542,"&gt;=10")-COUNTIFS(H2537:AL2537,"PD",H2542:AL2542,"&gt;=10"))*0.5</f>
        <v>0</v>
      </c>
      <c r="CL2537" s="265">
        <f>(COUNTIFS(H2537:AL2537,"NHD",H2542:AL2542,"&gt;=3.5",H2543:AL2543,"&gt;=6.5")+COUNTIFS(H2537:AL2537,"BH",H2542:AL2542,"&gt;=1.5",H2543:AL2543,"&gt;=0.5")+COUNTIFS(H2537:AL2537,"BM",H2542:AL2542,"&gt;=1.5",H2543:AL2543,"&gt;=0.5")+COUNTIFS(H2537:AL2537,"D",H2542:AL2542,"&gt;=1.5",H2543:AL2543,"&gt;=0.5"))*0.5</f>
        <v>0</v>
      </c>
      <c r="CM2537" s="272"/>
      <c r="CN2537" s="264" t="s">
        <v>723</v>
      </c>
      <c r="CO2537" s="125">
        <f t="shared" ref="CO2537" si="850">+AM2537+AN2537+AO2537+AP2537+AQ2537+AR2537+AS2537+AU2537+BG2537</f>
        <v>26</v>
      </c>
      <c r="CP2537" s="225">
        <f>+SUM(I2538:I2543)-I2544</f>
        <v>0</v>
      </c>
      <c r="CQ2537" s="225">
        <f>+SUM(J2538:J2543)-J2544</f>
        <v>0</v>
      </c>
      <c r="CR2537" s="225">
        <f>+SUM(K2538:K2543)-K2544</f>
        <v>0</v>
      </c>
      <c r="CS2537" s="126"/>
      <c r="CT2537" s="126"/>
      <c r="CU2537" s="126"/>
      <c r="CV2537" s="126"/>
      <c r="CW2537" s="126"/>
      <c r="CX2537" s="126"/>
      <c r="CY2537" s="126"/>
      <c r="CZ2537" s="126"/>
      <c r="DA2537" s="126"/>
      <c r="DB2537" s="126"/>
      <c r="DC2537" s="126"/>
      <c r="DD2537" s="126"/>
      <c r="DE2537" s="126"/>
      <c r="DF2537" s="126" t="e">
        <f>+SUM(#REF!)</f>
        <v>#REF!</v>
      </c>
    </row>
    <row r="2538" spans="1:110" s="70" customFormat="1" ht="15" customHeight="1">
      <c r="A2538" s="228"/>
      <c r="B2538" s="661"/>
      <c r="C2538" s="298"/>
      <c r="D2538" s="237"/>
      <c r="E2538" s="237"/>
      <c r="F2538" s="242" t="s">
        <v>82</v>
      </c>
      <c r="G2538" s="71">
        <v>1.5</v>
      </c>
      <c r="H2538" s="83"/>
      <c r="I2538" s="83"/>
      <c r="J2538" s="83"/>
      <c r="K2538" s="83"/>
      <c r="L2538" s="83">
        <v>2.5</v>
      </c>
      <c r="M2538" s="83">
        <v>2.5</v>
      </c>
      <c r="N2538" s="83">
        <v>2.5</v>
      </c>
      <c r="O2538" s="83"/>
      <c r="P2538" s="83">
        <v>2.5</v>
      </c>
      <c r="Q2538" s="83"/>
      <c r="R2538" s="83">
        <v>2.5</v>
      </c>
      <c r="S2538" s="83">
        <v>2.5</v>
      </c>
      <c r="T2538" s="83"/>
      <c r="U2538" s="83"/>
      <c r="V2538" s="83"/>
      <c r="W2538" s="83"/>
      <c r="X2538" s="83"/>
      <c r="Y2538" s="83">
        <v>0.5</v>
      </c>
      <c r="Z2538" s="83"/>
      <c r="AA2538" s="83"/>
      <c r="AB2538" s="83"/>
      <c r="AC2538" s="79"/>
      <c r="AD2538" s="79"/>
      <c r="AE2538" s="79">
        <v>0.5</v>
      </c>
      <c r="AF2538" s="79"/>
      <c r="AG2538" s="79"/>
      <c r="AH2538" s="79"/>
      <c r="AI2538" s="79"/>
      <c r="AJ2538" s="79"/>
      <c r="AK2538" s="79"/>
      <c r="AL2538" s="79"/>
      <c r="AM2538" s="240"/>
      <c r="AN2538" s="240"/>
      <c r="AO2538" s="240"/>
      <c r="AP2538" s="240"/>
      <c r="AQ2538" s="240"/>
      <c r="AR2538" s="240"/>
      <c r="AS2538" s="240"/>
      <c r="AT2538" s="256"/>
      <c r="AU2538" s="256"/>
      <c r="AV2538" s="259"/>
      <c r="AW2538" s="259"/>
      <c r="AX2538" s="256"/>
      <c r="AY2538" s="256"/>
      <c r="AZ2538" s="256"/>
      <c r="BA2538" s="256"/>
      <c r="BB2538" s="256"/>
      <c r="BC2538" s="256"/>
      <c r="BD2538" s="256"/>
      <c r="BE2538" s="256"/>
      <c r="BF2538" s="256"/>
      <c r="BG2538" s="256"/>
      <c r="BH2538" s="256"/>
      <c r="BI2538" s="256"/>
      <c r="BJ2538" s="256"/>
      <c r="BK2538" s="256"/>
      <c r="BL2538" s="262"/>
      <c r="BM2538" s="262"/>
      <c r="BN2538" s="262"/>
      <c r="BO2538" s="262"/>
      <c r="BP2538" s="262"/>
      <c r="BQ2538" s="262"/>
      <c r="BR2538" s="270"/>
      <c r="BS2538" s="270"/>
      <c r="BT2538" s="270"/>
      <c r="BU2538" s="270"/>
      <c r="BV2538" s="270"/>
      <c r="BW2538" s="270"/>
      <c r="BX2538" s="256"/>
      <c r="BY2538" s="256"/>
      <c r="BZ2538" s="256"/>
      <c r="CA2538" s="267"/>
      <c r="CB2538" s="267"/>
      <c r="CC2538" s="274"/>
      <c r="CD2538" s="267"/>
      <c r="CE2538" s="267"/>
      <c r="CF2538" s="267"/>
      <c r="CG2538" s="267"/>
      <c r="CH2538" s="267"/>
      <c r="CI2538" s="267"/>
      <c r="CJ2538" s="267"/>
      <c r="CK2538" s="267"/>
      <c r="CL2538" s="265"/>
      <c r="CM2538" s="272"/>
      <c r="CN2538" s="264"/>
      <c r="CO2538" s="125"/>
      <c r="CP2538" s="226"/>
      <c r="CQ2538" s="226"/>
      <c r="CR2538" s="226"/>
      <c r="CS2538" s="126"/>
      <c r="CT2538" s="126"/>
      <c r="CU2538" s="126"/>
      <c r="CV2538" s="126"/>
      <c r="CW2538" s="126"/>
      <c r="CX2538" s="126"/>
      <c r="CY2538" s="126"/>
      <c r="CZ2538" s="126"/>
      <c r="DA2538" s="126"/>
      <c r="DB2538" s="126"/>
      <c r="DC2538" s="126"/>
      <c r="DD2538" s="126"/>
      <c r="DE2538" s="126"/>
      <c r="DF2538" s="126"/>
    </row>
    <row r="2539" spans="1:110" s="70" customFormat="1" ht="15" customHeight="1">
      <c r="A2539" s="228"/>
      <c r="B2539" s="661"/>
      <c r="C2539" s="298"/>
      <c r="D2539" s="237"/>
      <c r="E2539" s="237"/>
      <c r="F2539" s="243"/>
      <c r="G2539" s="72">
        <v>2</v>
      </c>
      <c r="H2539" s="84"/>
      <c r="I2539" s="84"/>
      <c r="J2539" s="84"/>
      <c r="K2539" s="84"/>
      <c r="L2539" s="84"/>
      <c r="M2539" s="84"/>
      <c r="N2539" s="84"/>
      <c r="O2539" s="84"/>
      <c r="P2539" s="84"/>
      <c r="Q2539" s="84"/>
      <c r="R2539" s="84"/>
      <c r="S2539" s="84"/>
      <c r="T2539" s="84"/>
      <c r="U2539" s="84"/>
      <c r="V2539" s="84"/>
      <c r="W2539" s="84"/>
      <c r="X2539" s="84"/>
      <c r="Y2539" s="84">
        <v>0.5</v>
      </c>
      <c r="Z2539" s="84"/>
      <c r="AA2539" s="84"/>
      <c r="AB2539" s="84"/>
      <c r="AC2539" s="80"/>
      <c r="AD2539" s="80"/>
      <c r="AE2539" s="80">
        <v>0.5</v>
      </c>
      <c r="AF2539" s="80"/>
      <c r="AG2539" s="80"/>
      <c r="AH2539" s="80"/>
      <c r="AI2539" s="80"/>
      <c r="AJ2539" s="80"/>
      <c r="AK2539" s="80"/>
      <c r="AL2539" s="80"/>
      <c r="AM2539" s="240"/>
      <c r="AN2539" s="240"/>
      <c r="AO2539" s="240"/>
      <c r="AP2539" s="240"/>
      <c r="AQ2539" s="240"/>
      <c r="AR2539" s="240"/>
      <c r="AS2539" s="240"/>
      <c r="AT2539" s="256"/>
      <c r="AU2539" s="256"/>
      <c r="AV2539" s="259"/>
      <c r="AW2539" s="259"/>
      <c r="AX2539" s="256"/>
      <c r="AY2539" s="256"/>
      <c r="AZ2539" s="256"/>
      <c r="BA2539" s="256"/>
      <c r="BB2539" s="256"/>
      <c r="BC2539" s="256"/>
      <c r="BD2539" s="256"/>
      <c r="BE2539" s="256"/>
      <c r="BF2539" s="256"/>
      <c r="BG2539" s="256"/>
      <c r="BH2539" s="256"/>
      <c r="BI2539" s="256"/>
      <c r="BJ2539" s="256"/>
      <c r="BK2539" s="256"/>
      <c r="BL2539" s="262"/>
      <c r="BM2539" s="262"/>
      <c r="BN2539" s="262"/>
      <c r="BO2539" s="262"/>
      <c r="BP2539" s="262"/>
      <c r="BQ2539" s="262"/>
      <c r="BR2539" s="270"/>
      <c r="BS2539" s="270"/>
      <c r="BT2539" s="270"/>
      <c r="BU2539" s="270"/>
      <c r="BV2539" s="270"/>
      <c r="BW2539" s="270"/>
      <c r="BX2539" s="256"/>
      <c r="BY2539" s="256"/>
      <c r="BZ2539" s="256"/>
      <c r="CA2539" s="267"/>
      <c r="CB2539" s="267"/>
      <c r="CC2539" s="274"/>
      <c r="CD2539" s="267"/>
      <c r="CE2539" s="267"/>
      <c r="CF2539" s="267"/>
      <c r="CG2539" s="267"/>
      <c r="CH2539" s="267"/>
      <c r="CI2539" s="267"/>
      <c r="CJ2539" s="267"/>
      <c r="CK2539" s="267"/>
      <c r="CL2539" s="265"/>
      <c r="CM2539" s="272"/>
      <c r="CN2539" s="264"/>
      <c r="CO2539" s="125"/>
      <c r="CP2539" s="226"/>
      <c r="CQ2539" s="226"/>
      <c r="CR2539" s="226"/>
      <c r="CS2539" s="126"/>
      <c r="CT2539" s="126"/>
      <c r="CU2539" s="126"/>
      <c r="CV2539" s="126"/>
      <c r="CW2539" s="126"/>
      <c r="CX2539" s="126"/>
      <c r="CY2539" s="126"/>
      <c r="CZ2539" s="126"/>
      <c r="DA2539" s="126"/>
      <c r="DB2539" s="126"/>
      <c r="DC2539" s="126"/>
      <c r="DD2539" s="126"/>
      <c r="DE2539" s="126"/>
      <c r="DF2539" s="126"/>
    </row>
    <row r="2540" spans="1:110" s="70" customFormat="1" ht="15" customHeight="1">
      <c r="A2540" s="228"/>
      <c r="B2540" s="661"/>
      <c r="C2540" s="298"/>
      <c r="D2540" s="237"/>
      <c r="E2540" s="237"/>
      <c r="F2540" s="243"/>
      <c r="G2540" s="72">
        <v>2.1</v>
      </c>
      <c r="H2540" s="84"/>
      <c r="I2540" s="84"/>
      <c r="J2540" s="84"/>
      <c r="K2540" s="84"/>
      <c r="L2540" s="84"/>
      <c r="M2540" s="84"/>
      <c r="N2540" s="84"/>
      <c r="O2540" s="84"/>
      <c r="P2540" s="84"/>
      <c r="Q2540" s="84"/>
      <c r="R2540" s="84"/>
      <c r="S2540" s="84"/>
      <c r="T2540" s="84"/>
      <c r="U2540" s="84"/>
      <c r="V2540" s="84"/>
      <c r="W2540" s="84"/>
      <c r="X2540" s="84"/>
      <c r="Y2540" s="84"/>
      <c r="Z2540" s="84"/>
      <c r="AA2540" s="84"/>
      <c r="AB2540" s="84"/>
      <c r="AC2540" s="80"/>
      <c r="AD2540" s="80"/>
      <c r="AE2540" s="80"/>
      <c r="AF2540" s="80"/>
      <c r="AG2540" s="80"/>
      <c r="AH2540" s="80"/>
      <c r="AI2540" s="80"/>
      <c r="AJ2540" s="80"/>
      <c r="AK2540" s="80"/>
      <c r="AL2540" s="80"/>
      <c r="AM2540" s="240"/>
      <c r="AN2540" s="240"/>
      <c r="AO2540" s="240"/>
      <c r="AP2540" s="240"/>
      <c r="AQ2540" s="240"/>
      <c r="AR2540" s="240"/>
      <c r="AS2540" s="240"/>
      <c r="AT2540" s="256"/>
      <c r="AU2540" s="256"/>
      <c r="AV2540" s="259"/>
      <c r="AW2540" s="259"/>
      <c r="AX2540" s="256"/>
      <c r="AY2540" s="256"/>
      <c r="AZ2540" s="256"/>
      <c r="BA2540" s="256"/>
      <c r="BB2540" s="256"/>
      <c r="BC2540" s="256"/>
      <c r="BD2540" s="256"/>
      <c r="BE2540" s="256"/>
      <c r="BF2540" s="256"/>
      <c r="BG2540" s="256"/>
      <c r="BH2540" s="256"/>
      <c r="BI2540" s="256"/>
      <c r="BJ2540" s="256"/>
      <c r="BK2540" s="256"/>
      <c r="BL2540" s="262"/>
      <c r="BM2540" s="262"/>
      <c r="BN2540" s="262"/>
      <c r="BO2540" s="262"/>
      <c r="BP2540" s="262"/>
      <c r="BQ2540" s="262"/>
      <c r="BR2540" s="270"/>
      <c r="BS2540" s="270"/>
      <c r="BT2540" s="270"/>
      <c r="BU2540" s="270"/>
      <c r="BV2540" s="270"/>
      <c r="BW2540" s="270"/>
      <c r="BX2540" s="256"/>
      <c r="BY2540" s="256"/>
      <c r="BZ2540" s="256"/>
      <c r="CA2540" s="267"/>
      <c r="CB2540" s="267"/>
      <c r="CC2540" s="274"/>
      <c r="CD2540" s="267"/>
      <c r="CE2540" s="267"/>
      <c r="CF2540" s="267"/>
      <c r="CG2540" s="267"/>
      <c r="CH2540" s="267"/>
      <c r="CI2540" s="267"/>
      <c r="CJ2540" s="267"/>
      <c r="CK2540" s="267"/>
      <c r="CL2540" s="265"/>
      <c r="CM2540" s="272"/>
      <c r="CN2540" s="264"/>
      <c r="CO2540" s="125"/>
      <c r="CP2540" s="226"/>
      <c r="CQ2540" s="226"/>
      <c r="CR2540" s="226"/>
      <c r="CS2540" s="126"/>
      <c r="CT2540" s="126"/>
      <c r="CU2540" s="126"/>
      <c r="CV2540" s="126"/>
      <c r="CW2540" s="126"/>
      <c r="CX2540" s="126"/>
      <c r="CY2540" s="126"/>
      <c r="CZ2540" s="126"/>
      <c r="DA2540" s="126"/>
      <c r="DB2540" s="126"/>
      <c r="DC2540" s="126"/>
      <c r="DD2540" s="126"/>
      <c r="DE2540" s="126"/>
      <c r="DF2540" s="126"/>
    </row>
    <row r="2541" spans="1:110" s="70" customFormat="1" ht="15" customHeight="1">
      <c r="A2541" s="228"/>
      <c r="B2541" s="661"/>
      <c r="C2541" s="298"/>
      <c r="D2541" s="237"/>
      <c r="E2541" s="237"/>
      <c r="F2541" s="243"/>
      <c r="G2541" s="72">
        <v>2.7</v>
      </c>
      <c r="H2541" s="84"/>
      <c r="I2541" s="84"/>
      <c r="J2541" s="84"/>
      <c r="K2541" s="84"/>
      <c r="L2541" s="84"/>
      <c r="M2541" s="84"/>
      <c r="N2541" s="84"/>
      <c r="O2541" s="84"/>
      <c r="P2541" s="84"/>
      <c r="Q2541" s="84"/>
      <c r="R2541" s="84"/>
      <c r="S2541" s="84"/>
      <c r="T2541" s="84"/>
      <c r="U2541" s="84"/>
      <c r="V2541" s="84"/>
      <c r="W2541" s="84"/>
      <c r="X2541" s="84"/>
      <c r="Y2541" s="84"/>
      <c r="Z2541" s="84"/>
      <c r="AA2541" s="84"/>
      <c r="AB2541" s="84"/>
      <c r="AC2541" s="80"/>
      <c r="AD2541" s="80"/>
      <c r="AE2541" s="80"/>
      <c r="AF2541" s="80"/>
      <c r="AG2541" s="80"/>
      <c r="AH2541" s="80"/>
      <c r="AI2541" s="80"/>
      <c r="AJ2541" s="80"/>
      <c r="AK2541" s="80"/>
      <c r="AL2541" s="80"/>
      <c r="AM2541" s="240"/>
      <c r="AN2541" s="240"/>
      <c r="AO2541" s="240"/>
      <c r="AP2541" s="240"/>
      <c r="AQ2541" s="240"/>
      <c r="AR2541" s="240"/>
      <c r="AS2541" s="240"/>
      <c r="AT2541" s="256"/>
      <c r="AU2541" s="256"/>
      <c r="AV2541" s="259"/>
      <c r="AW2541" s="259"/>
      <c r="AX2541" s="256"/>
      <c r="AY2541" s="256"/>
      <c r="AZ2541" s="256"/>
      <c r="BA2541" s="256"/>
      <c r="BB2541" s="256"/>
      <c r="BC2541" s="256"/>
      <c r="BD2541" s="256"/>
      <c r="BE2541" s="256"/>
      <c r="BF2541" s="256"/>
      <c r="BG2541" s="256"/>
      <c r="BH2541" s="256"/>
      <c r="BI2541" s="256"/>
      <c r="BJ2541" s="256"/>
      <c r="BK2541" s="256"/>
      <c r="BL2541" s="262"/>
      <c r="BM2541" s="262"/>
      <c r="BN2541" s="262"/>
      <c r="BO2541" s="262"/>
      <c r="BP2541" s="262"/>
      <c r="BQ2541" s="262"/>
      <c r="BR2541" s="270"/>
      <c r="BS2541" s="270"/>
      <c r="BT2541" s="270"/>
      <c r="BU2541" s="270"/>
      <c r="BV2541" s="270"/>
      <c r="BW2541" s="270"/>
      <c r="BX2541" s="256"/>
      <c r="BY2541" s="256"/>
      <c r="BZ2541" s="256"/>
      <c r="CA2541" s="267"/>
      <c r="CB2541" s="267"/>
      <c r="CC2541" s="274"/>
      <c r="CD2541" s="267"/>
      <c r="CE2541" s="267"/>
      <c r="CF2541" s="267"/>
      <c r="CG2541" s="267"/>
      <c r="CH2541" s="267"/>
      <c r="CI2541" s="267"/>
      <c r="CJ2541" s="267"/>
      <c r="CK2541" s="267"/>
      <c r="CL2541" s="265"/>
      <c r="CM2541" s="272"/>
      <c r="CN2541" s="264"/>
      <c r="CO2541" s="125"/>
      <c r="CP2541" s="226"/>
      <c r="CQ2541" s="226"/>
      <c r="CR2541" s="226"/>
      <c r="CS2541" s="126"/>
      <c r="CT2541" s="126"/>
      <c r="CU2541" s="126"/>
      <c r="CV2541" s="126"/>
      <c r="CW2541" s="126"/>
      <c r="CX2541" s="126"/>
      <c r="CY2541" s="126"/>
      <c r="CZ2541" s="126"/>
      <c r="DA2541" s="126"/>
      <c r="DB2541" s="126"/>
      <c r="DC2541" s="126"/>
      <c r="DD2541" s="126"/>
      <c r="DE2541" s="126"/>
      <c r="DF2541" s="126"/>
    </row>
    <row r="2542" spans="1:110" s="70" customFormat="1" ht="15" customHeight="1">
      <c r="A2542" s="228"/>
      <c r="B2542" s="661"/>
      <c r="C2542" s="298"/>
      <c r="D2542" s="237"/>
      <c r="E2542" s="237"/>
      <c r="F2542" s="243"/>
      <c r="G2542" s="72">
        <v>3</v>
      </c>
      <c r="H2542" s="84"/>
      <c r="I2542" s="84"/>
      <c r="J2542" s="84"/>
      <c r="K2542" s="84"/>
      <c r="L2542" s="84"/>
      <c r="M2542" s="84"/>
      <c r="N2542" s="84"/>
      <c r="O2542" s="84"/>
      <c r="P2542" s="84"/>
      <c r="Q2542" s="84"/>
      <c r="R2542" s="84"/>
      <c r="S2542" s="84"/>
      <c r="T2542" s="84"/>
      <c r="U2542" s="84"/>
      <c r="V2542" s="84"/>
      <c r="W2542" s="84"/>
      <c r="X2542" s="84"/>
      <c r="Y2542" s="84"/>
      <c r="Z2542" s="84"/>
      <c r="AA2542" s="84"/>
      <c r="AB2542" s="84"/>
      <c r="AC2542" s="80"/>
      <c r="AD2542" s="80"/>
      <c r="AE2542" s="80"/>
      <c r="AF2542" s="80"/>
      <c r="AG2542" s="80"/>
      <c r="AH2542" s="80"/>
      <c r="AI2542" s="80"/>
      <c r="AJ2542" s="80"/>
      <c r="AK2542" s="80"/>
      <c r="AL2542" s="80"/>
      <c r="AM2542" s="240"/>
      <c r="AN2542" s="240"/>
      <c r="AO2542" s="240"/>
      <c r="AP2542" s="240"/>
      <c r="AQ2542" s="240"/>
      <c r="AR2542" s="240"/>
      <c r="AS2542" s="240"/>
      <c r="AT2542" s="256"/>
      <c r="AU2542" s="256"/>
      <c r="AV2542" s="259"/>
      <c r="AW2542" s="259"/>
      <c r="AX2542" s="256"/>
      <c r="AY2542" s="256"/>
      <c r="AZ2542" s="256"/>
      <c r="BA2542" s="256"/>
      <c r="BB2542" s="256"/>
      <c r="BC2542" s="256"/>
      <c r="BD2542" s="256"/>
      <c r="BE2542" s="256"/>
      <c r="BF2542" s="256"/>
      <c r="BG2542" s="256"/>
      <c r="BH2542" s="256"/>
      <c r="BI2542" s="256"/>
      <c r="BJ2542" s="256"/>
      <c r="BK2542" s="256"/>
      <c r="BL2542" s="262"/>
      <c r="BM2542" s="262"/>
      <c r="BN2542" s="262"/>
      <c r="BO2542" s="262"/>
      <c r="BP2542" s="262"/>
      <c r="BQ2542" s="262"/>
      <c r="BR2542" s="270"/>
      <c r="BS2542" s="270"/>
      <c r="BT2542" s="270"/>
      <c r="BU2542" s="270"/>
      <c r="BV2542" s="270"/>
      <c r="BW2542" s="270"/>
      <c r="BX2542" s="256"/>
      <c r="BY2542" s="256"/>
      <c r="BZ2542" s="256"/>
      <c r="CA2542" s="267"/>
      <c r="CB2542" s="267"/>
      <c r="CC2542" s="274"/>
      <c r="CD2542" s="267"/>
      <c r="CE2542" s="267"/>
      <c r="CF2542" s="267"/>
      <c r="CG2542" s="267"/>
      <c r="CH2542" s="267"/>
      <c r="CI2542" s="267"/>
      <c r="CJ2542" s="267"/>
      <c r="CK2542" s="267"/>
      <c r="CL2542" s="265"/>
      <c r="CM2542" s="272"/>
      <c r="CN2542" s="264"/>
      <c r="CO2542" s="125"/>
      <c r="CP2542" s="226"/>
      <c r="CQ2542" s="226"/>
      <c r="CR2542" s="226"/>
      <c r="CS2542" s="126"/>
      <c r="CT2542" s="126"/>
      <c r="CU2542" s="126"/>
      <c r="CV2542" s="126"/>
      <c r="CW2542" s="126"/>
      <c r="CX2542" s="126"/>
      <c r="CY2542" s="126"/>
      <c r="CZ2542" s="126"/>
      <c r="DA2542" s="126"/>
      <c r="DB2542" s="126"/>
      <c r="DC2542" s="126"/>
      <c r="DD2542" s="126"/>
      <c r="DE2542" s="126"/>
      <c r="DF2542" s="126"/>
    </row>
    <row r="2543" spans="1:110" s="70" customFormat="1" ht="15" customHeight="1">
      <c r="A2543" s="228"/>
      <c r="B2543" s="661"/>
      <c r="C2543" s="298"/>
      <c r="D2543" s="237"/>
      <c r="E2543" s="237"/>
      <c r="F2543" s="244"/>
      <c r="G2543" s="73">
        <v>3.9</v>
      </c>
      <c r="H2543" s="85"/>
      <c r="I2543" s="85"/>
      <c r="J2543" s="85"/>
      <c r="K2543" s="85"/>
      <c r="L2543" s="85"/>
      <c r="M2543" s="85"/>
      <c r="N2543" s="85"/>
      <c r="O2543" s="85"/>
      <c r="P2543" s="85"/>
      <c r="Q2543" s="85"/>
      <c r="R2543" s="85"/>
      <c r="S2543" s="85"/>
      <c r="T2543" s="85"/>
      <c r="U2543" s="85"/>
      <c r="V2543" s="85"/>
      <c r="W2543" s="85"/>
      <c r="X2543" s="85"/>
      <c r="Y2543" s="85"/>
      <c r="Z2543" s="85"/>
      <c r="AA2543" s="85"/>
      <c r="AB2543" s="85"/>
      <c r="AC2543" s="81"/>
      <c r="AD2543" s="81"/>
      <c r="AE2543" s="81"/>
      <c r="AF2543" s="81"/>
      <c r="AG2543" s="81"/>
      <c r="AH2543" s="81"/>
      <c r="AI2543" s="81"/>
      <c r="AJ2543" s="81"/>
      <c r="AK2543" s="81"/>
      <c r="AL2543" s="81"/>
      <c r="AM2543" s="240"/>
      <c r="AN2543" s="240"/>
      <c r="AO2543" s="240"/>
      <c r="AP2543" s="240"/>
      <c r="AQ2543" s="240"/>
      <c r="AR2543" s="240"/>
      <c r="AS2543" s="240"/>
      <c r="AT2543" s="256"/>
      <c r="AU2543" s="256"/>
      <c r="AV2543" s="259"/>
      <c r="AW2543" s="259"/>
      <c r="AX2543" s="256"/>
      <c r="AY2543" s="256"/>
      <c r="AZ2543" s="256"/>
      <c r="BA2543" s="256"/>
      <c r="BB2543" s="256"/>
      <c r="BC2543" s="256"/>
      <c r="BD2543" s="256"/>
      <c r="BE2543" s="256"/>
      <c r="BF2543" s="256"/>
      <c r="BG2543" s="256"/>
      <c r="BH2543" s="256"/>
      <c r="BI2543" s="256"/>
      <c r="BJ2543" s="256"/>
      <c r="BK2543" s="256"/>
      <c r="BL2543" s="262"/>
      <c r="BM2543" s="262"/>
      <c r="BN2543" s="262"/>
      <c r="BO2543" s="262"/>
      <c r="BP2543" s="262"/>
      <c r="BQ2543" s="262"/>
      <c r="BR2543" s="270"/>
      <c r="BS2543" s="270"/>
      <c r="BT2543" s="270"/>
      <c r="BU2543" s="270"/>
      <c r="BV2543" s="270"/>
      <c r="BW2543" s="270"/>
      <c r="BX2543" s="256"/>
      <c r="BY2543" s="256"/>
      <c r="BZ2543" s="256"/>
      <c r="CA2543" s="267"/>
      <c r="CB2543" s="267"/>
      <c r="CC2543" s="274"/>
      <c r="CD2543" s="267"/>
      <c r="CE2543" s="267"/>
      <c r="CF2543" s="267"/>
      <c r="CG2543" s="267"/>
      <c r="CH2543" s="267"/>
      <c r="CI2543" s="267"/>
      <c r="CJ2543" s="267"/>
      <c r="CK2543" s="267"/>
      <c r="CL2543" s="265"/>
      <c r="CM2543" s="272"/>
      <c r="CN2543" s="264"/>
      <c r="CO2543" s="125"/>
      <c r="CP2543" s="226"/>
      <c r="CQ2543" s="226"/>
      <c r="CR2543" s="226"/>
      <c r="CS2543" s="126"/>
      <c r="CT2543" s="126"/>
      <c r="CU2543" s="126"/>
      <c r="CV2543" s="126"/>
      <c r="CW2543" s="126"/>
      <c r="CX2543" s="126"/>
      <c r="CY2543" s="126"/>
      <c r="CZ2543" s="126"/>
      <c r="DA2543" s="126"/>
      <c r="DB2543" s="126"/>
      <c r="DC2543" s="126"/>
      <c r="DD2543" s="126"/>
      <c r="DE2543" s="126"/>
      <c r="DF2543" s="126"/>
    </row>
    <row r="2544" spans="1:110" s="70" customFormat="1" ht="15" customHeight="1">
      <c r="A2544" s="229"/>
      <c r="B2544" s="663"/>
      <c r="C2544" s="299"/>
      <c r="D2544" s="238"/>
      <c r="E2544" s="238"/>
      <c r="F2544" s="245" t="s">
        <v>83</v>
      </c>
      <c r="G2544" s="352"/>
      <c r="H2544" s="82"/>
      <c r="I2544" s="82"/>
      <c r="J2544" s="82"/>
      <c r="K2544" s="82"/>
      <c r="L2544" s="82"/>
      <c r="M2544" s="82"/>
      <c r="N2544" s="82"/>
      <c r="O2544" s="82"/>
      <c r="P2544" s="82"/>
      <c r="Q2544" s="82"/>
      <c r="R2544" s="82"/>
      <c r="S2544" s="82"/>
      <c r="T2544" s="82"/>
      <c r="U2544" s="82"/>
      <c r="V2544" s="82"/>
      <c r="W2544" s="82"/>
      <c r="X2544" s="82"/>
      <c r="Y2544" s="82"/>
      <c r="Z2544" s="82"/>
      <c r="AA2544" s="82"/>
      <c r="AB2544" s="82"/>
      <c r="AC2544" s="35"/>
      <c r="AD2544" s="35"/>
      <c r="AE2544" s="35"/>
      <c r="AF2544" s="35">
        <v>3</v>
      </c>
      <c r="AG2544" s="35"/>
      <c r="AH2544" s="35"/>
      <c r="AI2544" s="35"/>
      <c r="AJ2544" s="35"/>
      <c r="AK2544" s="35"/>
      <c r="AL2544" s="35"/>
      <c r="AM2544" s="241"/>
      <c r="AN2544" s="241"/>
      <c r="AO2544" s="241"/>
      <c r="AP2544" s="241"/>
      <c r="AQ2544" s="241"/>
      <c r="AR2544" s="241"/>
      <c r="AS2544" s="241"/>
      <c r="AT2544" s="257"/>
      <c r="AU2544" s="257"/>
      <c r="AV2544" s="260"/>
      <c r="AW2544" s="260"/>
      <c r="AX2544" s="257"/>
      <c r="AY2544" s="257"/>
      <c r="AZ2544" s="257"/>
      <c r="BA2544" s="257"/>
      <c r="BB2544" s="257"/>
      <c r="BC2544" s="257"/>
      <c r="BD2544" s="257"/>
      <c r="BE2544" s="257"/>
      <c r="BF2544" s="257"/>
      <c r="BG2544" s="257"/>
      <c r="BH2544" s="257"/>
      <c r="BI2544" s="257"/>
      <c r="BJ2544" s="257"/>
      <c r="BK2544" s="257"/>
      <c r="BL2544" s="263"/>
      <c r="BM2544" s="263"/>
      <c r="BN2544" s="263"/>
      <c r="BO2544" s="263"/>
      <c r="BP2544" s="263"/>
      <c r="BQ2544" s="263"/>
      <c r="BR2544" s="271"/>
      <c r="BS2544" s="271"/>
      <c r="BT2544" s="271"/>
      <c r="BU2544" s="271"/>
      <c r="BV2544" s="271"/>
      <c r="BW2544" s="271"/>
      <c r="BX2544" s="257"/>
      <c r="BY2544" s="257"/>
      <c r="BZ2544" s="257"/>
      <c r="CA2544" s="268"/>
      <c r="CB2544" s="268"/>
      <c r="CC2544" s="275"/>
      <c r="CD2544" s="268"/>
      <c r="CE2544" s="268"/>
      <c r="CF2544" s="268"/>
      <c r="CG2544" s="268"/>
      <c r="CH2544" s="268"/>
      <c r="CI2544" s="268"/>
      <c r="CJ2544" s="268"/>
      <c r="CK2544" s="268"/>
      <c r="CL2544" s="265"/>
      <c r="CM2544" s="272"/>
      <c r="CN2544" s="264"/>
      <c r="CO2544" s="125"/>
      <c r="CP2544" s="226"/>
      <c r="CQ2544" s="226"/>
      <c r="CR2544" s="226"/>
      <c r="CS2544" s="126"/>
      <c r="CT2544" s="126"/>
      <c r="CU2544" s="126"/>
      <c r="CV2544" s="126"/>
      <c r="CW2544" s="126"/>
      <c r="CX2544" s="126"/>
      <c r="CY2544" s="126"/>
      <c r="CZ2544" s="126"/>
      <c r="DA2544" s="126"/>
      <c r="DB2544" s="126"/>
      <c r="DC2544" s="126"/>
      <c r="DD2544" s="126"/>
      <c r="DE2544" s="126"/>
      <c r="DF2544" s="126"/>
    </row>
    <row r="2545" spans="1:110" s="70" customFormat="1" ht="15" customHeight="1">
      <c r="A2545" s="227">
        <f t="shared" ref="A2545:A2601" si="851">A2537+1</f>
        <v>315</v>
      </c>
      <c r="B2545" s="660" t="s">
        <v>614</v>
      </c>
      <c r="C2545" s="297" t="s">
        <v>617</v>
      </c>
      <c r="D2545" s="236">
        <v>44077</v>
      </c>
      <c r="E2545" s="236" t="s">
        <v>277</v>
      </c>
      <c r="F2545" s="253" t="s">
        <v>80</v>
      </c>
      <c r="G2545" s="351"/>
      <c r="H2545" s="82" t="s">
        <v>69</v>
      </c>
      <c r="I2545" s="82"/>
      <c r="J2545" s="82" t="s">
        <v>67</v>
      </c>
      <c r="K2545" s="82" t="s">
        <v>67</v>
      </c>
      <c r="L2545" s="82" t="s">
        <v>60</v>
      </c>
      <c r="M2545" s="82" t="s">
        <v>60</v>
      </c>
      <c r="N2545" s="82" t="s">
        <v>60</v>
      </c>
      <c r="O2545" s="82"/>
      <c r="P2545" s="82" t="s">
        <v>60</v>
      </c>
      <c r="Q2545" s="82" t="s">
        <v>60</v>
      </c>
      <c r="R2545" s="82" t="s">
        <v>60</v>
      </c>
      <c r="S2545" s="82" t="s">
        <v>60</v>
      </c>
      <c r="T2545" s="82" t="s">
        <v>60</v>
      </c>
      <c r="U2545" s="82" t="s">
        <v>60</v>
      </c>
      <c r="V2545" s="82"/>
      <c r="W2545" s="82" t="s">
        <v>61</v>
      </c>
      <c r="X2545" s="82" t="s">
        <v>61</v>
      </c>
      <c r="Y2545" s="82" t="s">
        <v>61</v>
      </c>
      <c r="Z2545" s="82" t="s">
        <v>61</v>
      </c>
      <c r="AA2545" s="82" t="s">
        <v>61</v>
      </c>
      <c r="AB2545" s="82" t="s">
        <v>61</v>
      </c>
      <c r="AC2545" s="82"/>
      <c r="AD2545" s="82" t="s">
        <v>61</v>
      </c>
      <c r="AE2545" s="82" t="s">
        <v>61</v>
      </c>
      <c r="AF2545" s="82" t="s">
        <v>61</v>
      </c>
      <c r="AG2545" s="82" t="s">
        <v>61</v>
      </c>
      <c r="AH2545" s="82" t="s">
        <v>61</v>
      </c>
      <c r="AI2545" s="82" t="s">
        <v>1471</v>
      </c>
      <c r="AJ2545" s="82"/>
      <c r="AK2545" s="82" t="s">
        <v>60</v>
      </c>
      <c r="AL2545" s="82" t="s">
        <v>60</v>
      </c>
      <c r="AM2545" s="239">
        <f>COUNTIF(H2545:AL2545,"PH")+COUNTIF(H2545:AL2545,"PH/L")+COUNTIF(H2545:AL2545,"PM")</f>
        <v>0</v>
      </c>
      <c r="AN2545" s="239">
        <f>COUNTIF(H2545:AL2545,"PD")+COUNTIF(H2545:AL2545,"PDD")+COUNTIF(H2545:AL2545,"P/DS")/2+COUNTIF(H2545:AL2545,"PMD")</f>
        <v>0</v>
      </c>
      <c r="AO2545" s="239">
        <f>COUNTIF(H2545:AL2545,"PN")+COUNTIF(H2545:AL2545,"P/NS")/2+COUNTIF(H2545:AL2545,"PH")+COUNTIF(H2545:AL2545,"PH/F")/2+COUNTIF(H2545:AL2545,"PH/L")/2+COUNTIF(H2545:AL2545,"PM")</f>
        <v>0</v>
      </c>
      <c r="AP2545" s="239">
        <f>COUNTIF(H2545:AL2545,"BH")+COUNTIF(H2545:AL2545,"AL/BL")+COUNTIF(H2545:AL2545,"UL/BL")+COUNTIF(H2545:AL2545,"BM")</f>
        <v>0</v>
      </c>
      <c r="AQ2545" s="239">
        <f>COUNTIF(H2545:AL2545,"DS")+COUNTIF(H2545:AL2545,"AL/DS")/2+COUNTIF(H2545:AL2545,"UL/DS")/2+COUNTIF(H2545:AL2545,"CT")+COUNTIF(H2545:AL2545,"MD")</f>
        <v>11.5</v>
      </c>
      <c r="AR2545" s="239">
        <f>COUNTIF(H2545:AL2545,"NS")+COUNTIF(H2545:AL2545,"AL/NS")/2+COUNTIF(H2545:AL2545,"UL/NS")/2+COUNTIF(H2545:AL2545,"BH")+COUNTIF(H2545:AL2545,"AL/BF")/2+COUNTIF(H2545:AL2545,"AL/BL")/2+COUNTIF(H2545:AL2545,"UL/BL")/2+COUNTIF(H2545:AL2545,"UL/BF")/2+COUNTIF(H2545:AL2545,"BM")</f>
        <v>11</v>
      </c>
      <c r="AS2545" s="239">
        <f>COUNTIF(H2545:AL2545,"AL")+COUNTIF(H2545:AL2545,"AL/DS")/2+COUNTIF(H2545:AL2545,"AL/NS")/2+COUNTIF(H2545:AL2545,"NH")+COUNTIF(H2545:AL2545,"SL")+COUNTIF(H2545:AL2545,"NHD")+COUNTIF(H2545:AL2545,"B")+COUNTIF(H2545:AL2545,"HL")+COUNTIF(H2545:AL2545,"AL/BF")/2+COUNTIF(H2545:AL2545,"AL/BL")/2</f>
        <v>3</v>
      </c>
      <c r="AT2545" s="255">
        <f>COUNTIF(H2545:AL2545,"PD")+COUNTIF(H2545:AL2545,"PN")+COUNTIF(H2545:AL2545,"P/DS")/2+COUNTIF(H2545:AL2545,"P/NS")/2+COUNTIF(H2545:AL2545,"DS")+COUNTIF(H2545:AL2545,"NS")+COUNTIF(H2545:AL2545,"AL")+COUNTIF(H2545:AL2545,"AL/DS")+COUNTIF(H2545:AL2545,"AL/NS")+COUNTIF(H2545:AL2545,"NH")+COUNTIF(H2545:AL2545,"SL")+COUNTIF(H2545:AL2545,"UL/DS")/2+COUNTIF(H2545:AL2545,"UL/NS")/2+COUNTIF(H2545:AL2545,"CT")+COUNTIF(H2545:AL2545,"NHD")+COUNTIF(H2545:AL2545,"PDD")+COUNTIF(H2545:AL2545,"B")+COUNTIF(H2545:AL2545,"HL")+COUNTIF(H2545:AL2545,"PH")+COUNTIF(H2545:AL2545,"BH")+COUNTIF(H2545:AL2545,"AL/BF")+COUNTIF(H2545:AL2545,"AL/BL")+COUNTIF(H2545:AL2545,"UL/BF")/2+COUNTIF(H2545:AL2545,"UL/BL")/2+COUNTIF(H2545:AL2545,"PH/F")/2+COUNTIF(H2545:AL2545,"PH/L")/2+COUNTIF(H2545:AL2545,"MD")+COUNTIF(H2545:AL2545,"PMD")+COUNTIF(H2545:AL2545,"PM")+COUNTIF(H2545:AL2545,"BM")</f>
        <v>25.5</v>
      </c>
      <c r="AU2545" s="255">
        <f>COUNTIF(H2545:AL2545,"P/DS")/2+COUNTIF(H2545:AL2545,"P/NS")/2+COUNTIF(H2545:AL2545,"IL")+COUNTIF(H2545:AL2545,"NL")+COUNTIF(H2545:AL2545,"UL")+COUNTIF(H2545:AL2545,"UL/DS")/2+COUNTIF(H2545:AL2545,"UL/NS")/2+COUNTIF(H2545:AL2545,"KT")+COUNTIF(H2545:AL2545,"UL/BF")/2+COUNTIF(H2545:AL2545,"UL/BL")/2+COUNTIF(H2545:AL2545,"PH/F")/2+COUNTIF(H2545:AL2545,"PH/L")/2+COUNTIF(H2545:AL2545,"NB")</f>
        <v>0.5</v>
      </c>
      <c r="AV2545" s="258">
        <f>COUNTIF(H2545:AL2545,"PN")+COUNTIF(H2545:AL2545,"TVD")+COUNTIF(H2545:AL2545,"PH")+COUNTIF(H2545:AL2545,"PM")+COUNTIF(H2545:AL2545,"PDD")-COUNTIFS(H2545:AL2545,"PN",H2552:AL2552,"&gt;=3")-COUNTIFS(H2545:AL2545,"PM",H2552:AL2552,"&gt;=3")</f>
        <v>0</v>
      </c>
      <c r="AW2545" s="258">
        <f>COUNTIF(H2545:AL2545,"NS")+COUNTIF(H2545:AL2545,"D")+COUNTIF(H2545:AL2545,"BH")+COUNTIF(H2545:AL2545,"NHD")+COUNTIF(H2545:AL2545,"BM")-COUNTIFS(H2545:AL2545,"NS",H2552:AL2552,"&gt;=3")-COUNTIFS(H2545:AL2545,"BH",H2552:AL2552,"&gt;=3")-COUNTIFS(H2545:AL2545,"BM",H2552:AL2552,"&gt;=3")</f>
        <v>11</v>
      </c>
      <c r="AX2545" s="255">
        <f>COUNTIF(H2545:AL2545,"AL")+COUNTIF(H2545:AL2545,"AL/DS")/2+COUNTIF(H2545:AL2545,"AL/NS")/2+COUNTIF(H2545:AL2545,"AL/BF")+COUNTIF(H2545:AL2545,"AL/BL")/2</f>
        <v>2</v>
      </c>
      <c r="AY2545" s="255">
        <f>COUNTIF(H2545:AL2545,"SL")</f>
        <v>0</v>
      </c>
      <c r="AZ2545" s="255">
        <f>COUNTIF(H2545:AL2545,"NH")</f>
        <v>1</v>
      </c>
      <c r="BA2545" s="255">
        <f>COUNTIF(H2545:AL2545,"HL")</f>
        <v>0</v>
      </c>
      <c r="BB2545" s="255">
        <f>COUNTIF(G2545:AL2545,"P/DS")/2+COUNTIF(G2545:AL2545,"P/NS")/2+COUNTIF(G2545:AL2545,"UL")+COUNTIF(G2545:AL2545,"UL/DS")/2+COUNTIF(G2545:AL2545,"UL/NS")/2+COUNTIF(G2545:AL2545,"UL/BL")/2+COUNTIF(G2545:AL2545,"UL/BF")/2+COUNTIF(G2545:AL2545,"PH/F")/2+COUNTIF(G2545:AL2545,"PH/L")/2</f>
        <v>0.5</v>
      </c>
      <c r="BC2545" s="255">
        <f>COUNTIF(H2545:AL2545,"NB")</f>
        <v>0</v>
      </c>
      <c r="BD2545" s="255">
        <f>COUNTIF(H2545:AL2545,"NL")</f>
        <v>0</v>
      </c>
      <c r="BE2545" s="255">
        <f>COUNTIF(H2545:AL2545,"IL")</f>
        <v>0</v>
      </c>
      <c r="BF2545" s="255">
        <f>COUNTIF(H2545:AL2545,"KT")</f>
        <v>0</v>
      </c>
      <c r="BG2545" s="255">
        <f>COUNTIF(H2545:AL2545,"L70")</f>
        <v>0</v>
      </c>
      <c r="BH2545" s="255">
        <f>COUNTIF(H2545:AL2545,"MD")</f>
        <v>0</v>
      </c>
      <c r="BI2545" s="255">
        <f>COUNTIF(H2545:AL2545,"PMD")</f>
        <v>0</v>
      </c>
      <c r="BJ2545" s="255">
        <f>COUNTIF(H2545:AL2545,"PM")</f>
        <v>0</v>
      </c>
      <c r="BK2545" s="255">
        <f>COUNTIF(H2545:AL2545,"BM")</f>
        <v>0</v>
      </c>
      <c r="BL2545" s="261">
        <f>SUMIF(H2545:AL2545,"PD",H2546:AL2546)+SUMIF(H2545:AL2545,"PN",H2546:AL2546)+SUMIF(H2545:AL2545,"P/DS",H2546:AL2546)+SUMIF(H2545:AL2545,"PN/F",H2546:AL2546)+SUMIF(H2545:AL2545,"PN/L",H2546:AL2546)+SUMIF(H2545:AL2545,"TV",H2546:AL2546)+SUMIF(H2545:AL2545,"TVD",H2546:AL2546)+SUMIF(H2545:AL2545,"PDD",H2546:AL2546)</f>
        <v>0</v>
      </c>
      <c r="BM2545" s="261">
        <f>SUMIF(H2545:AL2545,"PD",H2547:AL2547)+SUMIF(H2545:AL2545,"PN",H2547:AL2547)+SUMIF(H2545:AL2545,"P/DS",H2547:AL2547)+SUMIF(H2545:AL2545,"PN/F",H2547:AL2547)+SUMIF(H2545:AL2545,"PN/L",H2547:AL2547)+SUMIF(H2545:AL2545,"TV",H2547:AL2547)+SUMIF(H2545:AL2545,"TVD",H2547:AL2547)+SUMIF(H2545:AL2545,"PDD",H2547:AL2547)+SUMIF(H2545:AL2545,"PMD",H2547:AL2547)</f>
        <v>0</v>
      </c>
      <c r="BN2545" s="261">
        <f>SUMIF(H2545:AL2545,"PD",H2548:AL2548)+SUMIF(H2545:AL2545,"PN",H2548:AL2548)+SUMIF(H2545:AL2545,"P/DS",H2548:AL2548)+SUMIF(H2545:AL2545,"PN/F",H2548:AL2548)+SUMIF(H2545:AL2545,"PN/L",H2548:AL2548)+SUMIF(H2545:AL2545,"TV",H2548:AL2548)+SUMIF(H2545:AL2545,"TVD",H2548:AL2548)</f>
        <v>0</v>
      </c>
      <c r="BO2545" s="261">
        <f>SUMIF(H2545:AL2545,"PD",H2549:AL2549)+SUMIF(H2545:AL2545,"PN",H2549:AL2549)+SUMIF(H2545:AL2545,"P/DS",H2549:AL2549)+SUMIF(H2545:AL2545,"PN/F",H2549:AL2549)+SUMIF(H2545:AL2545,"PN/L",H2549:AL2549)+SUMIF(H2545:AL2545,"TV",H2549:AL2549)+SUMIF(H2545:AL2545,"TVD",H2549:AL2549)</f>
        <v>0</v>
      </c>
      <c r="BP2545" s="261">
        <f>SUMIF(H2545:AL2545,"PD",H2550:AL2550)+SUMIF(H2545:AL2545,"PN",H2550:AL2550)+SUMIF(H2545:AL2545,"P/DS",H2550:AL2550)+SUMIF(H2545:AL2545,"PN/F",H2550:AL2550)+SUMIF(H2545:AL2545,"PN/L",H2550:AL2550)+SUMIF(H2545:AL2545,"TV",H2550:AL2550)+SUMIF(H2545:AL2545,"TVD",H2550:AL2550)+SUMIF(H2545:AL2545,"PDD",H2550:AL2550)+SUMIF(H2545:AL2545,"PH",H2550:AL2550)+SUMIF(H2545:AL2545,"PM",H2550:AL2550)</f>
        <v>0</v>
      </c>
      <c r="BQ2545" s="261">
        <f>SUMIF(H2545:AL2545,"PD",H2551:AL2551)+SUMIF(H2545:AL2545,"PN",H2551:AL2551)+SUMIF(H2545:AL2545,"P/DS",H2551:AL2551)+SUMIF(H2545:AL2545,"PN/F",H2551:AL2551)+SUMIF(H2545:AL2545,"PN/L",H2551:AL2551)+SUMIF(H2545:AL2545,"TV",H2551:AL2551)+SUMIF(H2545:AL2545,"TVD",H2551:AL2551)+SUMIF(H2545:AL2545,"PDD",H2551:AL2551)+SUMIF(H2545:AL2545,"PH",H2551:AL2551)+SUMIF(H2545:AL2545,"PM",H2551:AL2551)</f>
        <v>0</v>
      </c>
      <c r="BR2545" s="269">
        <f>SUM(H2546:AL2546)-BL2545</f>
        <v>15.5</v>
      </c>
      <c r="BS2545" s="269">
        <f>SUM(H2547:AL2547)-BM2545</f>
        <v>1</v>
      </c>
      <c r="BT2545" s="269">
        <f>SUM(H2548:AL2548)-BN2545</f>
        <v>0</v>
      </c>
      <c r="BU2545" s="269">
        <f>SUM(H2549:AL2549)-BO2545</f>
        <v>0</v>
      </c>
      <c r="BV2545" s="269">
        <f>SUM(H2550:AL2550)-BP2545</f>
        <v>0</v>
      </c>
      <c r="BW2545" s="269">
        <f>SUM(H2551:AL2551)-BQ2545</f>
        <v>0</v>
      </c>
      <c r="BX2545" s="255">
        <f>SUMIF(H2545:AL2545,"PD",H2552:AL2552)+SUMIF(H2545:AL2545,"PN",H2552:AL2552)+SUMIF(H2545:AL2545,"P/DS",H2552:AL2552)+SUMIF(H2545:AL2545,"PN/F",H2552:AL2552)+SUMIF(H2545:AL2545,"PN/L",H2552:AL2552)</f>
        <v>0</v>
      </c>
      <c r="BY2545" s="255">
        <f>SUM(H2552:AL2552)-BX2545</f>
        <v>0</v>
      </c>
      <c r="BZ2545" s="255">
        <f t="shared" ref="BZ2545" si="852">+SUM(BL2545:BW2552)</f>
        <v>16.5</v>
      </c>
      <c r="CA2545" s="266">
        <f>(COUNTIFS(H2545:AL2545,"PD",H2546:AL2546,"&gt;=2"))*0.5-IF(CN2545="VP",COUNTIFS($H$16:$AL$16,"SAT",H2545:AL2545,"PD",H2546:AL2546,"&gt;=2"))*0.5</f>
        <v>0</v>
      </c>
      <c r="CB2545" s="266">
        <f>(COUNTIFS(H2545:AL2545,"PN",H2547:AL2547,"&gt;=0.5",H2546:AL2546,"&gt;=1.5"))*0.5+COUNTIFS(H2545:AL2545,"PDD",H2547:AL2547,"&gt;=0.5",H2546:AL2546,"&gt;=1.5")*0.5</f>
        <v>0</v>
      </c>
      <c r="CC2545" s="273">
        <f>(COUNTIFS(H2545:AL2545,"TV",H2547:AL2547,"&gt;=10"))*0.5+(COUNTIFS(H2545:AL2545,"PMD",H2547:AL2547,"&gt;=2"))*0.5</f>
        <v>0</v>
      </c>
      <c r="CD2545" s="266">
        <f>(COUNTIFS(H2545:AL2545,"TVD",H2549:AL2549,"&gt;=6.5",H2547:AL2547,"&gt;=3.5"))*0.5</f>
        <v>0</v>
      </c>
      <c r="CE2545" s="266">
        <f>(COUNTIFS(H2545:AL2545,"PD",H2550:AL2550,"&gt;=10"))*0.5</f>
        <v>0</v>
      </c>
      <c r="CF2545" s="266">
        <f>(COUNTIFS(H2545:AL2545,"PDD",H2550:AL2550,"&gt;=3.5",H2551:AL2551,"&gt;=6.5")+COUNTIFS(H2545:AL2545,"PH",H2551:AL2551,"&gt;=0.5",H2550:AL2550,"&gt;=1.5")+COUNTIFS(H2545:AL2545,"PM",H2551:AL2551,"&gt;=0.5",H2550:AL2550,"&gt;=1.5"))*0.5</f>
        <v>0</v>
      </c>
      <c r="CG2545" s="266">
        <f>(COUNTIFS(H2545:AL2545,"DS",H2546:AL2546,"&gt;=2")+COUNTIFS(H2545:AL2545,"AL/DS",H2546:AL2546,"&gt;=2"))*0.5-IF(CN2545="VP",COUNTIFS($H$16:$AL$16,"SAT",H2545:AL2545,"DS",H2546:AL2546,"&gt;=2"))*0.5</f>
        <v>3</v>
      </c>
      <c r="CH2545" s="266">
        <f>(COUNTIFS(H2545:AL2545,"NS",H2547:AL2547,"&gt;=0.5",H2546:AL2546,"&gt;=1.5")+COUNTIFS(H2545:AL2545,"AL/NS",H2547:AL2547,"&gt;=0.5",H2546:AL2546,"&gt;=1.5")+COUNTIFS(H2545:AL2545,"NHD",H2547:AL2547,"&gt;=4.5",H2550:AL2550,"&gt;=2",H2546:AL2546,"&gt;=1.5"))*0.5</f>
        <v>0</v>
      </c>
      <c r="CI2545" s="266">
        <f>(COUNTIF(H2547:AL2547,"&gt;=10")+COUNTIFS(H2545:AL2545,"MD",H2547:AL2547,"&gt;=2")-COUNTIFS(H2545:AL2545,"TV",H2547:AL2547,"&gt;=10"))*0.5</f>
        <v>0</v>
      </c>
      <c r="CJ2545" s="266">
        <f>(COUNTIFS(H2545:AL2545,"D",H2549:AL2549,"&gt;=6.5",H2547:AL2547,"&gt;=3.5"))*0.5</f>
        <v>0</v>
      </c>
      <c r="CK2545" s="266">
        <f>(COUNTIF(H2550:AL2550,"&gt;=10")-COUNTIFS(H2545:AL2545,"PD",H2550:AL2550,"&gt;=10"))*0.5</f>
        <v>0</v>
      </c>
      <c r="CL2545" s="265">
        <f>(COUNTIFS(H2545:AL2545,"NHD",H2550:AL2550,"&gt;=3.5",H2551:AL2551,"&gt;=6.5")+COUNTIFS(H2545:AL2545,"BH",H2550:AL2550,"&gt;=1.5",H2551:AL2551,"&gt;=0.5")+COUNTIFS(H2545:AL2545,"BM",H2550:AL2550,"&gt;=1.5",H2551:AL2551,"&gt;=0.5")+COUNTIFS(H2545:AL2545,"D",H2550:AL2550,"&gt;=1.5",H2551:AL2551,"&gt;=0.5"))*0.5</f>
        <v>0</v>
      </c>
      <c r="CM2545" s="272"/>
      <c r="CN2545" s="264" t="s">
        <v>723</v>
      </c>
      <c r="CO2545" s="125">
        <f t="shared" ref="CO2545" si="853">+AM2545+AN2545+AO2545+AP2545+AQ2545+AR2545+AS2545+AU2545+BG2545</f>
        <v>26</v>
      </c>
      <c r="CP2545" s="225">
        <f>+SUM(I2546:I2551)-I2552</f>
        <v>0</v>
      </c>
      <c r="CQ2545" s="225">
        <f>+SUM(J2546:J2551)-J2552</f>
        <v>0</v>
      </c>
      <c r="CR2545" s="225">
        <f>+SUM(K2546:K2551)-K2552</f>
        <v>0</v>
      </c>
      <c r="CS2545" s="126"/>
      <c r="CT2545" s="126"/>
      <c r="CU2545" s="126"/>
      <c r="CV2545" s="126"/>
      <c r="CW2545" s="126"/>
      <c r="CX2545" s="126"/>
      <c r="CY2545" s="126"/>
      <c r="CZ2545" s="126"/>
      <c r="DA2545" s="126"/>
      <c r="DB2545" s="126"/>
      <c r="DC2545" s="126"/>
      <c r="DD2545" s="126"/>
      <c r="DE2545" s="126"/>
      <c r="DF2545" s="126" t="e">
        <f>+SUM(#REF!)</f>
        <v>#REF!</v>
      </c>
    </row>
    <row r="2546" spans="1:110" s="70" customFormat="1" ht="15" customHeight="1">
      <c r="A2546" s="228"/>
      <c r="B2546" s="661"/>
      <c r="C2546" s="298"/>
      <c r="D2546" s="237"/>
      <c r="E2546" s="237"/>
      <c r="F2546" s="242" t="s">
        <v>82</v>
      </c>
      <c r="G2546" s="71">
        <v>1.5</v>
      </c>
      <c r="H2546" s="83"/>
      <c r="I2546" s="83"/>
      <c r="J2546" s="83"/>
      <c r="K2546" s="83"/>
      <c r="L2546" s="83"/>
      <c r="M2546" s="83">
        <v>2.5</v>
      </c>
      <c r="N2546" s="83">
        <v>2.5</v>
      </c>
      <c r="O2546" s="83"/>
      <c r="P2546" s="83">
        <v>2.5</v>
      </c>
      <c r="Q2546" s="83">
        <v>2</v>
      </c>
      <c r="R2546" s="83">
        <v>2</v>
      </c>
      <c r="S2546" s="83">
        <v>2.5</v>
      </c>
      <c r="T2546" s="83"/>
      <c r="U2546" s="83"/>
      <c r="V2546" s="83"/>
      <c r="W2546" s="83"/>
      <c r="X2546" s="83"/>
      <c r="Y2546" s="83">
        <v>0.5</v>
      </c>
      <c r="Z2546" s="83"/>
      <c r="AA2546" s="83">
        <v>1</v>
      </c>
      <c r="AB2546" s="83"/>
      <c r="AC2546" s="79"/>
      <c r="AD2546" s="79"/>
      <c r="AE2546" s="79"/>
      <c r="AF2546" s="79"/>
      <c r="AG2546" s="79"/>
      <c r="AH2546" s="79"/>
      <c r="AI2546" s="79"/>
      <c r="AJ2546" s="79"/>
      <c r="AK2546" s="79"/>
      <c r="AL2546" s="79"/>
      <c r="AM2546" s="240"/>
      <c r="AN2546" s="240"/>
      <c r="AO2546" s="240"/>
      <c r="AP2546" s="240"/>
      <c r="AQ2546" s="240"/>
      <c r="AR2546" s="240"/>
      <c r="AS2546" s="240"/>
      <c r="AT2546" s="256"/>
      <c r="AU2546" s="256"/>
      <c r="AV2546" s="259"/>
      <c r="AW2546" s="259"/>
      <c r="AX2546" s="256"/>
      <c r="AY2546" s="256"/>
      <c r="AZ2546" s="256"/>
      <c r="BA2546" s="256"/>
      <c r="BB2546" s="256"/>
      <c r="BC2546" s="256"/>
      <c r="BD2546" s="256"/>
      <c r="BE2546" s="256"/>
      <c r="BF2546" s="256"/>
      <c r="BG2546" s="256"/>
      <c r="BH2546" s="256"/>
      <c r="BI2546" s="256"/>
      <c r="BJ2546" s="256"/>
      <c r="BK2546" s="256"/>
      <c r="BL2546" s="262"/>
      <c r="BM2546" s="262"/>
      <c r="BN2546" s="262"/>
      <c r="BO2546" s="262"/>
      <c r="BP2546" s="262"/>
      <c r="BQ2546" s="262"/>
      <c r="BR2546" s="270"/>
      <c r="BS2546" s="270"/>
      <c r="BT2546" s="270"/>
      <c r="BU2546" s="270"/>
      <c r="BV2546" s="270"/>
      <c r="BW2546" s="270"/>
      <c r="BX2546" s="256"/>
      <c r="BY2546" s="256"/>
      <c r="BZ2546" s="256"/>
      <c r="CA2546" s="267"/>
      <c r="CB2546" s="267"/>
      <c r="CC2546" s="274"/>
      <c r="CD2546" s="267"/>
      <c r="CE2546" s="267"/>
      <c r="CF2546" s="267"/>
      <c r="CG2546" s="267"/>
      <c r="CH2546" s="267"/>
      <c r="CI2546" s="267"/>
      <c r="CJ2546" s="267"/>
      <c r="CK2546" s="267"/>
      <c r="CL2546" s="265"/>
      <c r="CM2546" s="272"/>
      <c r="CN2546" s="264"/>
      <c r="CO2546" s="125"/>
      <c r="CP2546" s="226"/>
      <c r="CQ2546" s="226"/>
      <c r="CR2546" s="226"/>
      <c r="CS2546" s="126"/>
      <c r="CT2546" s="126"/>
      <c r="CU2546" s="126"/>
      <c r="CV2546" s="126"/>
      <c r="CW2546" s="126"/>
      <c r="CX2546" s="126"/>
      <c r="CY2546" s="126"/>
      <c r="CZ2546" s="126"/>
      <c r="DA2546" s="126"/>
      <c r="DB2546" s="126"/>
      <c r="DC2546" s="126"/>
      <c r="DD2546" s="126"/>
      <c r="DE2546" s="126"/>
      <c r="DF2546" s="126"/>
    </row>
    <row r="2547" spans="1:110" s="70" customFormat="1" ht="15" customHeight="1">
      <c r="A2547" s="228"/>
      <c r="B2547" s="661"/>
      <c r="C2547" s="298"/>
      <c r="D2547" s="237"/>
      <c r="E2547" s="237"/>
      <c r="F2547" s="243"/>
      <c r="G2547" s="72">
        <v>2</v>
      </c>
      <c r="H2547" s="84"/>
      <c r="I2547" s="84"/>
      <c r="J2547" s="84"/>
      <c r="K2547" s="84"/>
      <c r="L2547" s="84"/>
      <c r="M2547" s="84"/>
      <c r="N2547" s="84"/>
      <c r="O2547" s="84"/>
      <c r="P2547" s="84"/>
      <c r="Q2547" s="84"/>
      <c r="R2547" s="84"/>
      <c r="S2547" s="84"/>
      <c r="T2547" s="84"/>
      <c r="U2547" s="84"/>
      <c r="V2547" s="84"/>
      <c r="W2547" s="84"/>
      <c r="X2547" s="84"/>
      <c r="Y2547" s="84">
        <v>0.5</v>
      </c>
      <c r="Z2547" s="84"/>
      <c r="AA2547" s="84">
        <v>0.5</v>
      </c>
      <c r="AB2547" s="84"/>
      <c r="AC2547" s="80"/>
      <c r="AD2547" s="80"/>
      <c r="AE2547" s="80"/>
      <c r="AF2547" s="80"/>
      <c r="AG2547" s="80"/>
      <c r="AH2547" s="80"/>
      <c r="AI2547" s="80"/>
      <c r="AJ2547" s="80"/>
      <c r="AK2547" s="80"/>
      <c r="AL2547" s="80"/>
      <c r="AM2547" s="240"/>
      <c r="AN2547" s="240"/>
      <c r="AO2547" s="240"/>
      <c r="AP2547" s="240"/>
      <c r="AQ2547" s="240"/>
      <c r="AR2547" s="240"/>
      <c r="AS2547" s="240"/>
      <c r="AT2547" s="256"/>
      <c r="AU2547" s="256"/>
      <c r="AV2547" s="259"/>
      <c r="AW2547" s="259"/>
      <c r="AX2547" s="256"/>
      <c r="AY2547" s="256"/>
      <c r="AZ2547" s="256"/>
      <c r="BA2547" s="256"/>
      <c r="BB2547" s="256"/>
      <c r="BC2547" s="256"/>
      <c r="BD2547" s="256"/>
      <c r="BE2547" s="256"/>
      <c r="BF2547" s="256"/>
      <c r="BG2547" s="256"/>
      <c r="BH2547" s="256"/>
      <c r="BI2547" s="256"/>
      <c r="BJ2547" s="256"/>
      <c r="BK2547" s="256"/>
      <c r="BL2547" s="262"/>
      <c r="BM2547" s="262"/>
      <c r="BN2547" s="262"/>
      <c r="BO2547" s="262"/>
      <c r="BP2547" s="262"/>
      <c r="BQ2547" s="262"/>
      <c r="BR2547" s="270"/>
      <c r="BS2547" s="270"/>
      <c r="BT2547" s="270"/>
      <c r="BU2547" s="270"/>
      <c r="BV2547" s="270"/>
      <c r="BW2547" s="270"/>
      <c r="BX2547" s="256"/>
      <c r="BY2547" s="256"/>
      <c r="BZ2547" s="256"/>
      <c r="CA2547" s="267"/>
      <c r="CB2547" s="267"/>
      <c r="CC2547" s="274"/>
      <c r="CD2547" s="267"/>
      <c r="CE2547" s="267"/>
      <c r="CF2547" s="267"/>
      <c r="CG2547" s="267"/>
      <c r="CH2547" s="267"/>
      <c r="CI2547" s="267"/>
      <c r="CJ2547" s="267"/>
      <c r="CK2547" s="267"/>
      <c r="CL2547" s="265"/>
      <c r="CM2547" s="272"/>
      <c r="CN2547" s="264"/>
      <c r="CO2547" s="125"/>
      <c r="CP2547" s="226"/>
      <c r="CQ2547" s="226"/>
      <c r="CR2547" s="226"/>
      <c r="CS2547" s="126"/>
      <c r="CT2547" s="126"/>
      <c r="CU2547" s="126"/>
      <c r="CV2547" s="126"/>
      <c r="CW2547" s="126"/>
      <c r="CX2547" s="126"/>
      <c r="CY2547" s="126"/>
      <c r="CZ2547" s="126"/>
      <c r="DA2547" s="126"/>
      <c r="DB2547" s="126"/>
      <c r="DC2547" s="126"/>
      <c r="DD2547" s="126"/>
      <c r="DE2547" s="126"/>
      <c r="DF2547" s="126"/>
    </row>
    <row r="2548" spans="1:110" s="70" customFormat="1" ht="15" customHeight="1">
      <c r="A2548" s="228"/>
      <c r="B2548" s="661"/>
      <c r="C2548" s="298"/>
      <c r="D2548" s="237"/>
      <c r="E2548" s="237"/>
      <c r="F2548" s="243"/>
      <c r="G2548" s="72">
        <v>2.1</v>
      </c>
      <c r="H2548" s="84"/>
      <c r="I2548" s="84"/>
      <c r="J2548" s="84"/>
      <c r="K2548" s="84"/>
      <c r="L2548" s="84"/>
      <c r="M2548" s="84"/>
      <c r="N2548" s="84"/>
      <c r="O2548" s="84"/>
      <c r="P2548" s="84"/>
      <c r="Q2548" s="84"/>
      <c r="R2548" s="84"/>
      <c r="S2548" s="84"/>
      <c r="T2548" s="84"/>
      <c r="U2548" s="84"/>
      <c r="V2548" s="84"/>
      <c r="W2548" s="84"/>
      <c r="X2548" s="84"/>
      <c r="Y2548" s="84"/>
      <c r="Z2548" s="84"/>
      <c r="AA2548" s="84"/>
      <c r="AB2548" s="84"/>
      <c r="AC2548" s="80"/>
      <c r="AD2548" s="80"/>
      <c r="AE2548" s="80"/>
      <c r="AF2548" s="80"/>
      <c r="AG2548" s="80"/>
      <c r="AH2548" s="80"/>
      <c r="AI2548" s="80"/>
      <c r="AJ2548" s="80"/>
      <c r="AK2548" s="80"/>
      <c r="AL2548" s="80"/>
      <c r="AM2548" s="240"/>
      <c r="AN2548" s="240"/>
      <c r="AO2548" s="240"/>
      <c r="AP2548" s="240"/>
      <c r="AQ2548" s="240"/>
      <c r="AR2548" s="240"/>
      <c r="AS2548" s="240"/>
      <c r="AT2548" s="256"/>
      <c r="AU2548" s="256"/>
      <c r="AV2548" s="259"/>
      <c r="AW2548" s="259"/>
      <c r="AX2548" s="256"/>
      <c r="AY2548" s="256"/>
      <c r="AZ2548" s="256"/>
      <c r="BA2548" s="256"/>
      <c r="BB2548" s="256"/>
      <c r="BC2548" s="256"/>
      <c r="BD2548" s="256"/>
      <c r="BE2548" s="256"/>
      <c r="BF2548" s="256"/>
      <c r="BG2548" s="256"/>
      <c r="BH2548" s="256"/>
      <c r="BI2548" s="256"/>
      <c r="BJ2548" s="256"/>
      <c r="BK2548" s="256"/>
      <c r="BL2548" s="262"/>
      <c r="BM2548" s="262"/>
      <c r="BN2548" s="262"/>
      <c r="BO2548" s="262"/>
      <c r="BP2548" s="262"/>
      <c r="BQ2548" s="262"/>
      <c r="BR2548" s="270"/>
      <c r="BS2548" s="270"/>
      <c r="BT2548" s="270"/>
      <c r="BU2548" s="270"/>
      <c r="BV2548" s="270"/>
      <c r="BW2548" s="270"/>
      <c r="BX2548" s="256"/>
      <c r="BY2548" s="256"/>
      <c r="BZ2548" s="256"/>
      <c r="CA2548" s="267"/>
      <c r="CB2548" s="267"/>
      <c r="CC2548" s="274"/>
      <c r="CD2548" s="267"/>
      <c r="CE2548" s="267"/>
      <c r="CF2548" s="267"/>
      <c r="CG2548" s="267"/>
      <c r="CH2548" s="267"/>
      <c r="CI2548" s="267"/>
      <c r="CJ2548" s="267"/>
      <c r="CK2548" s="267"/>
      <c r="CL2548" s="265"/>
      <c r="CM2548" s="272"/>
      <c r="CN2548" s="264"/>
      <c r="CO2548" s="125"/>
      <c r="CP2548" s="226"/>
      <c r="CQ2548" s="226"/>
      <c r="CR2548" s="226"/>
      <c r="CS2548" s="126"/>
      <c r="CT2548" s="126"/>
      <c r="CU2548" s="126"/>
      <c r="CV2548" s="126"/>
      <c r="CW2548" s="126"/>
      <c r="CX2548" s="126"/>
      <c r="CY2548" s="126"/>
      <c r="CZ2548" s="126"/>
      <c r="DA2548" s="126"/>
      <c r="DB2548" s="126"/>
      <c r="DC2548" s="126"/>
      <c r="DD2548" s="126"/>
      <c r="DE2548" s="126"/>
      <c r="DF2548" s="126"/>
    </row>
    <row r="2549" spans="1:110" s="70" customFormat="1" ht="15" customHeight="1">
      <c r="A2549" s="228"/>
      <c r="B2549" s="661"/>
      <c r="C2549" s="298"/>
      <c r="D2549" s="237"/>
      <c r="E2549" s="237"/>
      <c r="F2549" s="243"/>
      <c r="G2549" s="72">
        <v>2.7</v>
      </c>
      <c r="H2549" s="84"/>
      <c r="I2549" s="84"/>
      <c r="J2549" s="84"/>
      <c r="K2549" s="84"/>
      <c r="L2549" s="84"/>
      <c r="M2549" s="84"/>
      <c r="N2549" s="84"/>
      <c r="O2549" s="84"/>
      <c r="P2549" s="84"/>
      <c r="Q2549" s="84"/>
      <c r="R2549" s="84"/>
      <c r="S2549" s="84"/>
      <c r="T2549" s="84"/>
      <c r="U2549" s="84"/>
      <c r="V2549" s="84"/>
      <c r="W2549" s="84"/>
      <c r="X2549" s="84"/>
      <c r="Y2549" s="84"/>
      <c r="Z2549" s="84"/>
      <c r="AA2549" s="84"/>
      <c r="AB2549" s="84"/>
      <c r="AC2549" s="80"/>
      <c r="AD2549" s="80"/>
      <c r="AE2549" s="80"/>
      <c r="AF2549" s="80"/>
      <c r="AG2549" s="80"/>
      <c r="AH2549" s="80"/>
      <c r="AI2549" s="80"/>
      <c r="AJ2549" s="80"/>
      <c r="AK2549" s="80"/>
      <c r="AL2549" s="80"/>
      <c r="AM2549" s="240"/>
      <c r="AN2549" s="240"/>
      <c r="AO2549" s="240"/>
      <c r="AP2549" s="240"/>
      <c r="AQ2549" s="240"/>
      <c r="AR2549" s="240"/>
      <c r="AS2549" s="240"/>
      <c r="AT2549" s="256"/>
      <c r="AU2549" s="256"/>
      <c r="AV2549" s="259"/>
      <c r="AW2549" s="259"/>
      <c r="AX2549" s="256"/>
      <c r="AY2549" s="256"/>
      <c r="AZ2549" s="256"/>
      <c r="BA2549" s="256"/>
      <c r="BB2549" s="256"/>
      <c r="BC2549" s="256"/>
      <c r="BD2549" s="256"/>
      <c r="BE2549" s="256"/>
      <c r="BF2549" s="256"/>
      <c r="BG2549" s="256"/>
      <c r="BH2549" s="256"/>
      <c r="BI2549" s="256"/>
      <c r="BJ2549" s="256"/>
      <c r="BK2549" s="256"/>
      <c r="BL2549" s="262"/>
      <c r="BM2549" s="262"/>
      <c r="BN2549" s="262"/>
      <c r="BO2549" s="262"/>
      <c r="BP2549" s="262"/>
      <c r="BQ2549" s="262"/>
      <c r="BR2549" s="270"/>
      <c r="BS2549" s="270"/>
      <c r="BT2549" s="270"/>
      <c r="BU2549" s="270"/>
      <c r="BV2549" s="270"/>
      <c r="BW2549" s="270"/>
      <c r="BX2549" s="256"/>
      <c r="BY2549" s="256"/>
      <c r="BZ2549" s="256"/>
      <c r="CA2549" s="267"/>
      <c r="CB2549" s="267"/>
      <c r="CC2549" s="274"/>
      <c r="CD2549" s="267"/>
      <c r="CE2549" s="267"/>
      <c r="CF2549" s="267"/>
      <c r="CG2549" s="267"/>
      <c r="CH2549" s="267"/>
      <c r="CI2549" s="267"/>
      <c r="CJ2549" s="267"/>
      <c r="CK2549" s="267"/>
      <c r="CL2549" s="265"/>
      <c r="CM2549" s="272"/>
      <c r="CN2549" s="264"/>
      <c r="CO2549" s="125"/>
      <c r="CP2549" s="226"/>
      <c r="CQ2549" s="226"/>
      <c r="CR2549" s="226"/>
      <c r="CS2549" s="126"/>
      <c r="CT2549" s="126"/>
      <c r="CU2549" s="126"/>
      <c r="CV2549" s="126"/>
      <c r="CW2549" s="126"/>
      <c r="CX2549" s="126"/>
      <c r="CY2549" s="126"/>
      <c r="CZ2549" s="126"/>
      <c r="DA2549" s="126"/>
      <c r="DB2549" s="126"/>
      <c r="DC2549" s="126"/>
      <c r="DD2549" s="126"/>
      <c r="DE2549" s="126"/>
      <c r="DF2549" s="126"/>
    </row>
    <row r="2550" spans="1:110" s="70" customFormat="1" ht="15" customHeight="1">
      <c r="A2550" s="228"/>
      <c r="B2550" s="661"/>
      <c r="C2550" s="298"/>
      <c r="D2550" s="237"/>
      <c r="E2550" s="237"/>
      <c r="F2550" s="243"/>
      <c r="G2550" s="72">
        <v>3</v>
      </c>
      <c r="H2550" s="84"/>
      <c r="I2550" s="84"/>
      <c r="J2550" s="84"/>
      <c r="K2550" s="84"/>
      <c r="L2550" s="84"/>
      <c r="M2550" s="84"/>
      <c r="N2550" s="84"/>
      <c r="O2550" s="84"/>
      <c r="P2550" s="84"/>
      <c r="Q2550" s="84"/>
      <c r="R2550" s="84"/>
      <c r="S2550" s="84"/>
      <c r="T2550" s="84"/>
      <c r="U2550" s="84"/>
      <c r="V2550" s="84"/>
      <c r="W2550" s="84"/>
      <c r="X2550" s="84"/>
      <c r="Y2550" s="84"/>
      <c r="Z2550" s="84"/>
      <c r="AA2550" s="84"/>
      <c r="AB2550" s="84"/>
      <c r="AC2550" s="80"/>
      <c r="AD2550" s="80"/>
      <c r="AE2550" s="80"/>
      <c r="AF2550" s="80"/>
      <c r="AG2550" s="80"/>
      <c r="AH2550" s="80"/>
      <c r="AI2550" s="80"/>
      <c r="AJ2550" s="80"/>
      <c r="AK2550" s="80"/>
      <c r="AL2550" s="80"/>
      <c r="AM2550" s="240"/>
      <c r="AN2550" s="240"/>
      <c r="AO2550" s="240"/>
      <c r="AP2550" s="240"/>
      <c r="AQ2550" s="240"/>
      <c r="AR2550" s="240"/>
      <c r="AS2550" s="240"/>
      <c r="AT2550" s="256"/>
      <c r="AU2550" s="256"/>
      <c r="AV2550" s="259"/>
      <c r="AW2550" s="259"/>
      <c r="AX2550" s="256"/>
      <c r="AY2550" s="256"/>
      <c r="AZ2550" s="256"/>
      <c r="BA2550" s="256"/>
      <c r="BB2550" s="256"/>
      <c r="BC2550" s="256"/>
      <c r="BD2550" s="256"/>
      <c r="BE2550" s="256"/>
      <c r="BF2550" s="256"/>
      <c r="BG2550" s="256"/>
      <c r="BH2550" s="256"/>
      <c r="BI2550" s="256"/>
      <c r="BJ2550" s="256"/>
      <c r="BK2550" s="256"/>
      <c r="BL2550" s="262"/>
      <c r="BM2550" s="262"/>
      <c r="BN2550" s="262"/>
      <c r="BO2550" s="262"/>
      <c r="BP2550" s="262"/>
      <c r="BQ2550" s="262"/>
      <c r="BR2550" s="270"/>
      <c r="BS2550" s="270"/>
      <c r="BT2550" s="270"/>
      <c r="BU2550" s="270"/>
      <c r="BV2550" s="270"/>
      <c r="BW2550" s="270"/>
      <c r="BX2550" s="256"/>
      <c r="BY2550" s="256"/>
      <c r="BZ2550" s="256"/>
      <c r="CA2550" s="267"/>
      <c r="CB2550" s="267"/>
      <c r="CC2550" s="274"/>
      <c r="CD2550" s="267"/>
      <c r="CE2550" s="267"/>
      <c r="CF2550" s="267"/>
      <c r="CG2550" s="267"/>
      <c r="CH2550" s="267"/>
      <c r="CI2550" s="267"/>
      <c r="CJ2550" s="267"/>
      <c r="CK2550" s="267"/>
      <c r="CL2550" s="265"/>
      <c r="CM2550" s="272"/>
      <c r="CN2550" s="264"/>
      <c r="CO2550" s="125"/>
      <c r="CP2550" s="226"/>
      <c r="CQ2550" s="226"/>
      <c r="CR2550" s="226"/>
      <c r="CS2550" s="126"/>
      <c r="CT2550" s="126"/>
      <c r="CU2550" s="126"/>
      <c r="CV2550" s="126"/>
      <c r="CW2550" s="126"/>
      <c r="CX2550" s="126"/>
      <c r="CY2550" s="126"/>
      <c r="CZ2550" s="126"/>
      <c r="DA2550" s="126"/>
      <c r="DB2550" s="126"/>
      <c r="DC2550" s="126"/>
      <c r="DD2550" s="126"/>
      <c r="DE2550" s="126"/>
      <c r="DF2550" s="126"/>
    </row>
    <row r="2551" spans="1:110" s="70" customFormat="1" ht="15" customHeight="1">
      <c r="A2551" s="228"/>
      <c r="B2551" s="661"/>
      <c r="C2551" s="298"/>
      <c r="D2551" s="237"/>
      <c r="E2551" s="237"/>
      <c r="F2551" s="244"/>
      <c r="G2551" s="73">
        <v>3.9</v>
      </c>
      <c r="H2551" s="85"/>
      <c r="I2551" s="85"/>
      <c r="J2551" s="85"/>
      <c r="K2551" s="85"/>
      <c r="L2551" s="85"/>
      <c r="M2551" s="85"/>
      <c r="N2551" s="85"/>
      <c r="O2551" s="85"/>
      <c r="P2551" s="85"/>
      <c r="Q2551" s="85"/>
      <c r="R2551" s="85"/>
      <c r="S2551" s="85"/>
      <c r="T2551" s="85"/>
      <c r="U2551" s="85"/>
      <c r="V2551" s="85"/>
      <c r="W2551" s="85"/>
      <c r="X2551" s="85"/>
      <c r="Y2551" s="85"/>
      <c r="Z2551" s="85"/>
      <c r="AA2551" s="85"/>
      <c r="AB2551" s="85"/>
      <c r="AC2551" s="81"/>
      <c r="AD2551" s="81"/>
      <c r="AE2551" s="81"/>
      <c r="AF2551" s="81"/>
      <c r="AG2551" s="81"/>
      <c r="AH2551" s="81"/>
      <c r="AI2551" s="81"/>
      <c r="AJ2551" s="81"/>
      <c r="AK2551" s="81"/>
      <c r="AL2551" s="81"/>
      <c r="AM2551" s="240"/>
      <c r="AN2551" s="240"/>
      <c r="AO2551" s="240"/>
      <c r="AP2551" s="240"/>
      <c r="AQ2551" s="240"/>
      <c r="AR2551" s="240"/>
      <c r="AS2551" s="240"/>
      <c r="AT2551" s="256"/>
      <c r="AU2551" s="256"/>
      <c r="AV2551" s="259"/>
      <c r="AW2551" s="259"/>
      <c r="AX2551" s="256"/>
      <c r="AY2551" s="256"/>
      <c r="AZ2551" s="256"/>
      <c r="BA2551" s="256"/>
      <c r="BB2551" s="256"/>
      <c r="BC2551" s="256"/>
      <c r="BD2551" s="256"/>
      <c r="BE2551" s="256"/>
      <c r="BF2551" s="256"/>
      <c r="BG2551" s="256"/>
      <c r="BH2551" s="256"/>
      <c r="BI2551" s="256"/>
      <c r="BJ2551" s="256"/>
      <c r="BK2551" s="256"/>
      <c r="BL2551" s="262"/>
      <c r="BM2551" s="262"/>
      <c r="BN2551" s="262"/>
      <c r="BO2551" s="262"/>
      <c r="BP2551" s="262"/>
      <c r="BQ2551" s="262"/>
      <c r="BR2551" s="270"/>
      <c r="BS2551" s="270"/>
      <c r="BT2551" s="270"/>
      <c r="BU2551" s="270"/>
      <c r="BV2551" s="270"/>
      <c r="BW2551" s="270"/>
      <c r="BX2551" s="256"/>
      <c r="BY2551" s="256"/>
      <c r="BZ2551" s="256"/>
      <c r="CA2551" s="267"/>
      <c r="CB2551" s="267"/>
      <c r="CC2551" s="274"/>
      <c r="CD2551" s="267"/>
      <c r="CE2551" s="267"/>
      <c r="CF2551" s="267"/>
      <c r="CG2551" s="267"/>
      <c r="CH2551" s="267"/>
      <c r="CI2551" s="267"/>
      <c r="CJ2551" s="267"/>
      <c r="CK2551" s="267"/>
      <c r="CL2551" s="265"/>
      <c r="CM2551" s="272"/>
      <c r="CN2551" s="264"/>
      <c r="CO2551" s="125"/>
      <c r="CP2551" s="226"/>
      <c r="CQ2551" s="226"/>
      <c r="CR2551" s="226"/>
      <c r="CS2551" s="126"/>
      <c r="CT2551" s="126"/>
      <c r="CU2551" s="126"/>
      <c r="CV2551" s="126"/>
      <c r="CW2551" s="126"/>
      <c r="CX2551" s="126"/>
      <c r="CY2551" s="126"/>
      <c r="CZ2551" s="126"/>
      <c r="DA2551" s="126"/>
      <c r="DB2551" s="126"/>
      <c r="DC2551" s="126"/>
      <c r="DD2551" s="126"/>
      <c r="DE2551" s="126"/>
      <c r="DF2551" s="126"/>
    </row>
    <row r="2552" spans="1:110" s="70" customFormat="1" ht="15" customHeight="1">
      <c r="A2552" s="229"/>
      <c r="B2552" s="661"/>
      <c r="C2552" s="298"/>
      <c r="D2552" s="238"/>
      <c r="E2552" s="238"/>
      <c r="F2552" s="245" t="s">
        <v>83</v>
      </c>
      <c r="G2552" s="352"/>
      <c r="H2552" s="82"/>
      <c r="I2552" s="82"/>
      <c r="J2552" s="82"/>
      <c r="K2552" s="82"/>
      <c r="L2552" s="82"/>
      <c r="M2552" s="82"/>
      <c r="N2552" s="82"/>
      <c r="O2552" s="82"/>
      <c r="P2552" s="82"/>
      <c r="Q2552" s="82"/>
      <c r="R2552" s="82"/>
      <c r="S2552" s="82"/>
      <c r="T2552" s="82"/>
      <c r="U2552" s="82"/>
      <c r="V2552" s="82"/>
      <c r="W2552" s="82"/>
      <c r="X2552" s="82"/>
      <c r="Y2552" s="82"/>
      <c r="Z2552" s="82"/>
      <c r="AA2552" s="82"/>
      <c r="AB2552" s="82"/>
      <c r="AC2552" s="35"/>
      <c r="AD2552" s="35"/>
      <c r="AE2552" s="35"/>
      <c r="AF2552" s="35"/>
      <c r="AG2552" s="35"/>
      <c r="AH2552" s="35"/>
      <c r="AI2552" s="35"/>
      <c r="AJ2552" s="35"/>
      <c r="AK2552" s="35"/>
      <c r="AL2552" s="35"/>
      <c r="AM2552" s="241"/>
      <c r="AN2552" s="241"/>
      <c r="AO2552" s="241"/>
      <c r="AP2552" s="241"/>
      <c r="AQ2552" s="241"/>
      <c r="AR2552" s="241"/>
      <c r="AS2552" s="241"/>
      <c r="AT2552" s="257"/>
      <c r="AU2552" s="257"/>
      <c r="AV2552" s="260"/>
      <c r="AW2552" s="260"/>
      <c r="AX2552" s="257"/>
      <c r="AY2552" s="257"/>
      <c r="AZ2552" s="257"/>
      <c r="BA2552" s="257"/>
      <c r="BB2552" s="257"/>
      <c r="BC2552" s="257"/>
      <c r="BD2552" s="257"/>
      <c r="BE2552" s="257"/>
      <c r="BF2552" s="257"/>
      <c r="BG2552" s="257"/>
      <c r="BH2552" s="257"/>
      <c r="BI2552" s="257"/>
      <c r="BJ2552" s="257"/>
      <c r="BK2552" s="257"/>
      <c r="BL2552" s="263"/>
      <c r="BM2552" s="263"/>
      <c r="BN2552" s="263"/>
      <c r="BO2552" s="263"/>
      <c r="BP2552" s="263"/>
      <c r="BQ2552" s="263"/>
      <c r="BR2552" s="271"/>
      <c r="BS2552" s="271"/>
      <c r="BT2552" s="271"/>
      <c r="BU2552" s="271"/>
      <c r="BV2552" s="271"/>
      <c r="BW2552" s="271"/>
      <c r="BX2552" s="257"/>
      <c r="BY2552" s="257"/>
      <c r="BZ2552" s="257"/>
      <c r="CA2552" s="268"/>
      <c r="CB2552" s="268"/>
      <c r="CC2552" s="275"/>
      <c r="CD2552" s="268"/>
      <c r="CE2552" s="268"/>
      <c r="CF2552" s="268"/>
      <c r="CG2552" s="268"/>
      <c r="CH2552" s="268"/>
      <c r="CI2552" s="268"/>
      <c r="CJ2552" s="268"/>
      <c r="CK2552" s="268"/>
      <c r="CL2552" s="265"/>
      <c r="CM2552" s="272"/>
      <c r="CN2552" s="264"/>
      <c r="CO2552" s="125"/>
      <c r="CP2552" s="226"/>
      <c r="CQ2552" s="226"/>
      <c r="CR2552" s="226"/>
      <c r="CS2552" s="126"/>
      <c r="CT2552" s="126"/>
      <c r="CU2552" s="126"/>
      <c r="CV2552" s="126"/>
      <c r="CW2552" s="126"/>
      <c r="CX2552" s="126"/>
      <c r="CY2552" s="126"/>
      <c r="CZ2552" s="126"/>
      <c r="DA2552" s="126"/>
      <c r="DB2552" s="126"/>
      <c r="DC2552" s="126"/>
      <c r="DD2552" s="126"/>
      <c r="DE2552" s="126"/>
      <c r="DF2552" s="126"/>
    </row>
    <row r="2553" spans="1:110" s="70" customFormat="1" ht="15" customHeight="1">
      <c r="A2553" s="227">
        <f t="shared" si="851"/>
        <v>316</v>
      </c>
      <c r="B2553" s="654" t="s">
        <v>615</v>
      </c>
      <c r="C2553" s="662" t="s">
        <v>618</v>
      </c>
      <c r="D2553" s="236">
        <v>44081</v>
      </c>
      <c r="E2553" s="236" t="s">
        <v>277</v>
      </c>
      <c r="F2553" s="253" t="s">
        <v>80</v>
      </c>
      <c r="G2553" s="351"/>
      <c r="H2553" s="82" t="s">
        <v>69</v>
      </c>
      <c r="I2553" s="82"/>
      <c r="J2553" s="82" t="s">
        <v>60</v>
      </c>
      <c r="K2553" s="82" t="s">
        <v>60</v>
      </c>
      <c r="L2553" s="82" t="s">
        <v>60</v>
      </c>
      <c r="M2553" s="82" t="s">
        <v>60</v>
      </c>
      <c r="N2553" s="82" t="s">
        <v>60</v>
      </c>
      <c r="O2553" s="82"/>
      <c r="P2553" s="82" t="s">
        <v>60</v>
      </c>
      <c r="Q2553" s="82" t="s">
        <v>60</v>
      </c>
      <c r="R2553" s="82" t="s">
        <v>60</v>
      </c>
      <c r="S2553" s="82" t="s">
        <v>60</v>
      </c>
      <c r="T2553" s="82" t="s">
        <v>60</v>
      </c>
      <c r="U2553" s="82" t="s">
        <v>60</v>
      </c>
      <c r="V2553" s="82"/>
      <c r="W2553" s="82" t="s">
        <v>61</v>
      </c>
      <c r="X2553" s="82" t="s">
        <v>61</v>
      </c>
      <c r="Y2553" s="82" t="s">
        <v>61</v>
      </c>
      <c r="Z2553" s="82" t="s">
        <v>61</v>
      </c>
      <c r="AA2553" s="82" t="s">
        <v>61</v>
      </c>
      <c r="AB2553" s="82" t="s">
        <v>61</v>
      </c>
      <c r="AC2553" s="82"/>
      <c r="AD2553" s="82" t="s">
        <v>61</v>
      </c>
      <c r="AE2553" s="82" t="s">
        <v>61</v>
      </c>
      <c r="AF2553" s="82" t="s">
        <v>61</v>
      </c>
      <c r="AG2553" s="82" t="s">
        <v>61</v>
      </c>
      <c r="AH2553" s="82" t="s">
        <v>61</v>
      </c>
      <c r="AI2553" s="82" t="s">
        <v>1471</v>
      </c>
      <c r="AJ2553" s="82"/>
      <c r="AK2553" s="82" t="s">
        <v>60</v>
      </c>
      <c r="AL2553" s="82" t="s">
        <v>60</v>
      </c>
      <c r="AM2553" s="239">
        <f>COUNTIF(H2553:AL2553,"PH")+COUNTIF(H2553:AL2553,"PH/L")+COUNTIF(H2553:AL2553,"PM")</f>
        <v>0</v>
      </c>
      <c r="AN2553" s="239">
        <f>COUNTIF(H2553:AL2553,"PD")+COUNTIF(H2553:AL2553,"PDD")+COUNTIF(H2553:AL2553,"P/DS")/2+COUNTIF(H2553:AL2553,"PMD")</f>
        <v>0</v>
      </c>
      <c r="AO2553" s="239">
        <f>COUNTIF(H2553:AL2553,"PN")+COUNTIF(H2553:AL2553,"P/NS")/2+COUNTIF(H2553:AL2553,"PH")+COUNTIF(H2553:AL2553,"PH/F")/2+COUNTIF(H2553:AL2553,"PH/L")/2+COUNTIF(H2553:AL2553,"PM")</f>
        <v>0</v>
      </c>
      <c r="AP2553" s="239">
        <f>COUNTIF(H2553:AL2553,"BH")+COUNTIF(H2553:AL2553,"AL/BL")+COUNTIF(H2553:AL2553,"UL/BL")+COUNTIF(H2553:AL2553,"BM")</f>
        <v>0</v>
      </c>
      <c r="AQ2553" s="239">
        <f>COUNTIF(H2553:AL2553,"DS")+COUNTIF(H2553:AL2553,"AL/DS")/2+COUNTIF(H2553:AL2553,"UL/DS")/2+COUNTIF(H2553:AL2553,"CT")+COUNTIF(H2553:AL2553,"MD")</f>
        <v>13.5</v>
      </c>
      <c r="AR2553" s="239">
        <f>COUNTIF(H2553:AL2553,"NS")+COUNTIF(H2553:AL2553,"AL/NS")/2+COUNTIF(H2553:AL2553,"UL/NS")/2+COUNTIF(H2553:AL2553,"BH")+COUNTIF(H2553:AL2553,"AL/BF")/2+COUNTIF(H2553:AL2553,"AL/BL")/2+COUNTIF(H2553:AL2553,"UL/BL")/2+COUNTIF(H2553:AL2553,"UL/BF")/2+COUNTIF(H2553:AL2553,"BM")</f>
        <v>11</v>
      </c>
      <c r="AS2553" s="239">
        <f>COUNTIF(H2553:AL2553,"AL")+COUNTIF(H2553:AL2553,"AL/DS")/2+COUNTIF(H2553:AL2553,"AL/NS")/2+COUNTIF(H2553:AL2553,"NH")+COUNTIF(H2553:AL2553,"SL")+COUNTIF(H2553:AL2553,"NHD")+COUNTIF(H2553:AL2553,"B")+COUNTIF(H2553:AL2553,"HL")+COUNTIF(H2553:AL2553,"AL/BF")/2+COUNTIF(H2553:AL2553,"AL/BL")/2</f>
        <v>1</v>
      </c>
      <c r="AT2553" s="255">
        <f>COUNTIF(H2553:AL2553,"PD")+COUNTIF(H2553:AL2553,"PN")+COUNTIF(H2553:AL2553,"P/DS")/2+COUNTIF(H2553:AL2553,"P/NS")/2+COUNTIF(H2553:AL2553,"DS")+COUNTIF(H2553:AL2553,"NS")+COUNTIF(H2553:AL2553,"AL")+COUNTIF(H2553:AL2553,"AL/DS")+COUNTIF(H2553:AL2553,"AL/NS")+COUNTIF(H2553:AL2553,"NH")+COUNTIF(H2553:AL2553,"SL")+COUNTIF(H2553:AL2553,"UL/DS")/2+COUNTIF(H2553:AL2553,"UL/NS")/2+COUNTIF(H2553:AL2553,"CT")+COUNTIF(H2553:AL2553,"NHD")+COUNTIF(H2553:AL2553,"PDD")+COUNTIF(H2553:AL2553,"B")+COUNTIF(H2553:AL2553,"HL")+COUNTIF(H2553:AL2553,"PH")+COUNTIF(H2553:AL2553,"BH")+COUNTIF(H2553:AL2553,"AL/BF")+COUNTIF(H2553:AL2553,"AL/BL")+COUNTIF(H2553:AL2553,"UL/BF")/2+COUNTIF(H2553:AL2553,"UL/BL")/2+COUNTIF(H2553:AL2553,"PH/F")/2+COUNTIF(H2553:AL2553,"PH/L")/2+COUNTIF(H2553:AL2553,"MD")+COUNTIF(H2553:AL2553,"PMD")+COUNTIF(H2553:AL2553,"PM")+COUNTIF(H2553:AL2553,"BM")</f>
        <v>25.5</v>
      </c>
      <c r="AU2553" s="255">
        <f>COUNTIF(H2553:AL2553,"P/DS")/2+COUNTIF(H2553:AL2553,"P/NS")/2+COUNTIF(H2553:AL2553,"IL")+COUNTIF(H2553:AL2553,"NL")+COUNTIF(H2553:AL2553,"UL")+COUNTIF(H2553:AL2553,"UL/DS")/2+COUNTIF(H2553:AL2553,"UL/NS")/2+COUNTIF(H2553:AL2553,"KT")+COUNTIF(H2553:AL2553,"UL/BF")/2+COUNTIF(H2553:AL2553,"UL/BL")/2+COUNTIF(H2553:AL2553,"PH/F")/2+COUNTIF(H2553:AL2553,"PH/L")/2+COUNTIF(H2553:AL2553,"NB")</f>
        <v>0.5</v>
      </c>
      <c r="AV2553" s="258">
        <f>COUNTIF(H2553:AL2553,"PN")+COUNTIF(H2553:AL2553,"TVD")+COUNTIF(H2553:AL2553,"PH")+COUNTIF(H2553:AL2553,"PM")+COUNTIF(H2553:AL2553,"PDD")-COUNTIFS(H2553:AL2553,"PN",H2560:AL2560,"&gt;=3")-COUNTIFS(H2553:AL2553,"PM",H2560:AL2560,"&gt;=3")</f>
        <v>0</v>
      </c>
      <c r="AW2553" s="258">
        <f>COUNTIF(H2553:AL2553,"NS")+COUNTIF(H2553:AL2553,"D")+COUNTIF(H2553:AL2553,"BH")+COUNTIF(H2553:AL2553,"NHD")+COUNTIF(H2553:AL2553,"BM")-COUNTIFS(H2553:AL2553,"NS",H2560:AL2560,"&gt;=3")-COUNTIFS(H2553:AL2553,"BH",H2560:AL2560,"&gt;=3")-COUNTIFS(H2553:AL2553,"BM",H2560:AL2560,"&gt;=3")</f>
        <v>11</v>
      </c>
      <c r="AX2553" s="255">
        <f>COUNTIF(H2553:AL2553,"AL")+COUNTIF(H2553:AL2553,"AL/DS")/2+COUNTIF(H2553:AL2553,"AL/NS")/2+COUNTIF(H2553:AL2553,"AL/BF")+COUNTIF(H2553:AL2553,"AL/BL")/2</f>
        <v>0</v>
      </c>
      <c r="AY2553" s="255">
        <f>COUNTIF(H2553:AL2553,"SL")</f>
        <v>0</v>
      </c>
      <c r="AZ2553" s="255">
        <f>COUNTIF(H2553:AL2553,"NH")</f>
        <v>1</v>
      </c>
      <c r="BA2553" s="255">
        <f>COUNTIF(H2553:AL2553,"HL")</f>
        <v>0</v>
      </c>
      <c r="BB2553" s="255">
        <f>COUNTIF(G2553:AL2553,"P/DS")/2+COUNTIF(G2553:AL2553,"P/NS")/2+COUNTIF(G2553:AL2553,"UL")+COUNTIF(G2553:AL2553,"UL/DS")/2+COUNTIF(G2553:AL2553,"UL/NS")/2+COUNTIF(G2553:AL2553,"UL/BL")/2+COUNTIF(G2553:AL2553,"UL/BF")/2+COUNTIF(G2553:AL2553,"PH/F")/2+COUNTIF(G2553:AL2553,"PH/L")/2</f>
        <v>0.5</v>
      </c>
      <c r="BC2553" s="255">
        <f>COUNTIF(H2553:AL2553,"NB")</f>
        <v>0</v>
      </c>
      <c r="BD2553" s="255">
        <f>COUNTIF(H2553:AL2553,"NL")</f>
        <v>0</v>
      </c>
      <c r="BE2553" s="255">
        <f>COUNTIF(H2553:AL2553,"IL")</f>
        <v>0</v>
      </c>
      <c r="BF2553" s="255">
        <f>COUNTIF(H2553:AL2553,"KT")</f>
        <v>0</v>
      </c>
      <c r="BG2553" s="255">
        <f>COUNTIF(H2553:AL2553,"L70")</f>
        <v>0</v>
      </c>
      <c r="BH2553" s="255">
        <f>COUNTIF(H2553:AL2553,"MD")</f>
        <v>0</v>
      </c>
      <c r="BI2553" s="255">
        <f>COUNTIF(H2553:AL2553,"PMD")</f>
        <v>0</v>
      </c>
      <c r="BJ2553" s="255">
        <f>COUNTIF(H2553:AL2553,"PM")</f>
        <v>0</v>
      </c>
      <c r="BK2553" s="255">
        <f>COUNTIF(H2553:AL2553,"BM")</f>
        <v>0</v>
      </c>
      <c r="BL2553" s="261">
        <f>SUMIF(H2553:AL2553,"PD",H2554:AL2554)+SUMIF(H2553:AL2553,"PN",H2554:AL2554)+SUMIF(H2553:AL2553,"P/DS",H2554:AL2554)+SUMIF(H2553:AL2553,"PN/F",H2554:AL2554)+SUMIF(H2553:AL2553,"PN/L",H2554:AL2554)+SUMIF(H2553:AL2553,"TV",H2554:AL2554)+SUMIF(H2553:AL2553,"TVD",H2554:AL2554)+SUMIF(H2553:AL2553,"PDD",H2554:AL2554)</f>
        <v>0</v>
      </c>
      <c r="BM2553" s="261">
        <f>SUMIF(H2553:AL2553,"PD",H2555:AL2555)+SUMIF(H2553:AL2553,"PN",H2555:AL2555)+SUMIF(H2553:AL2553,"P/DS",H2555:AL2555)+SUMIF(H2553:AL2553,"PN/F",H2555:AL2555)+SUMIF(H2553:AL2553,"PN/L",H2555:AL2555)+SUMIF(H2553:AL2553,"TV",H2555:AL2555)+SUMIF(H2553:AL2553,"TVD",H2555:AL2555)+SUMIF(H2553:AL2553,"PDD",H2555:AL2555)+SUMIF(H2553:AL2553,"PMD",H2555:AL2555)</f>
        <v>0</v>
      </c>
      <c r="BN2553" s="261">
        <f>SUMIF(H2553:AL2553,"PD",H2556:AL2556)+SUMIF(H2553:AL2553,"PN",H2556:AL2556)+SUMIF(H2553:AL2553,"P/DS",H2556:AL2556)+SUMIF(H2553:AL2553,"PN/F",H2556:AL2556)+SUMIF(H2553:AL2553,"PN/L",H2556:AL2556)+SUMIF(H2553:AL2553,"TV",H2556:AL2556)+SUMIF(H2553:AL2553,"TVD",H2556:AL2556)</f>
        <v>0</v>
      </c>
      <c r="BO2553" s="261">
        <f>SUMIF(H2553:AL2553,"PD",H2557:AL2557)+SUMIF(H2553:AL2553,"PN",H2557:AL2557)+SUMIF(H2553:AL2553,"P/DS",H2557:AL2557)+SUMIF(H2553:AL2553,"PN/F",H2557:AL2557)+SUMIF(H2553:AL2553,"PN/L",H2557:AL2557)+SUMIF(H2553:AL2553,"TV",H2557:AL2557)+SUMIF(H2553:AL2553,"TVD",H2557:AL2557)</f>
        <v>0</v>
      </c>
      <c r="BP2553" s="261">
        <f>SUMIF(H2553:AL2553,"PD",H2558:AL2558)+SUMIF(H2553:AL2553,"PN",H2558:AL2558)+SUMIF(H2553:AL2553,"P/DS",H2558:AL2558)+SUMIF(H2553:AL2553,"PN/F",H2558:AL2558)+SUMIF(H2553:AL2553,"PN/L",H2558:AL2558)+SUMIF(H2553:AL2553,"TV",H2558:AL2558)+SUMIF(H2553:AL2553,"TVD",H2558:AL2558)+SUMIF(H2553:AL2553,"PDD",H2558:AL2558)+SUMIF(H2553:AL2553,"PH",H2558:AL2558)+SUMIF(H2553:AL2553,"PM",H2558:AL2558)</f>
        <v>0</v>
      </c>
      <c r="BQ2553" s="261">
        <f>SUMIF(H2553:AL2553,"PD",H2559:AL2559)+SUMIF(H2553:AL2553,"PN",H2559:AL2559)+SUMIF(H2553:AL2553,"P/DS",H2559:AL2559)+SUMIF(H2553:AL2553,"PN/F",H2559:AL2559)+SUMIF(H2553:AL2553,"PN/L",H2559:AL2559)+SUMIF(H2553:AL2553,"TV",H2559:AL2559)+SUMIF(H2553:AL2553,"TVD",H2559:AL2559)+SUMIF(H2553:AL2553,"PDD",H2559:AL2559)+SUMIF(H2553:AL2553,"PH",H2559:AL2559)+SUMIF(H2553:AL2553,"PM",H2559:AL2559)</f>
        <v>0</v>
      </c>
      <c r="BR2553" s="269">
        <f>SUM(H2554:AL2554)-BL2553</f>
        <v>27</v>
      </c>
      <c r="BS2553" s="269">
        <f>SUM(H2555:AL2555)-BM2553</f>
        <v>14</v>
      </c>
      <c r="BT2553" s="269">
        <f>SUM(H2556:AL2556)-BN2553</f>
        <v>0</v>
      </c>
      <c r="BU2553" s="269">
        <f>SUM(H2557:AL2557)-BO2553</f>
        <v>0</v>
      </c>
      <c r="BV2553" s="269">
        <f>SUM(H2558:AL2558)-BP2553</f>
        <v>0</v>
      </c>
      <c r="BW2553" s="269">
        <f>SUM(H2559:AL2559)-BQ2553</f>
        <v>0</v>
      </c>
      <c r="BX2553" s="255">
        <f>SUMIF(H2553:AL2553,"PD",H2560:AL2560)+SUMIF(H2553:AL2553,"PN",H2560:AL2560)+SUMIF(H2553:AL2553,"P/DS",H2560:AL2560)+SUMIF(H2553:AL2553,"PN/F",H2560:AL2560)+SUMIF(H2553:AL2553,"PN/L",H2560:AL2560)</f>
        <v>0</v>
      </c>
      <c r="BY2553" s="255">
        <f>SUM(H2560:AL2560)-BX2553</f>
        <v>0</v>
      </c>
      <c r="BZ2553" s="255">
        <f t="shared" ref="BZ2553" si="854">+SUM(BL2553:BW2560)</f>
        <v>41</v>
      </c>
      <c r="CA2553" s="266">
        <f>(COUNTIFS(H2553:AL2553,"PD",H2554:AL2554,"&gt;=2"))*0.5-IF(CN2553="VP",COUNTIFS($H$16:$AL$16,"SAT",H2553:AL2553,"PD",H2554:AL2554,"&gt;=2"))*0.5</f>
        <v>0</v>
      </c>
      <c r="CB2553" s="266">
        <f>(COUNTIFS(H2553:AL2553,"PN",H2555:AL2555,"&gt;=0.5",H2554:AL2554,"&gt;=1.5"))*0.5+COUNTIFS(H2553:AL2553,"PDD",H2555:AL2555,"&gt;=0.5",H2554:AL2554,"&gt;=1.5")*0.5</f>
        <v>0</v>
      </c>
      <c r="CC2553" s="273">
        <f>(COUNTIFS(H2553:AL2553,"TV",H2555:AL2555,"&gt;=10"))*0.5+(COUNTIFS(H2553:AL2553,"PMD",H2555:AL2555,"&gt;=2"))*0.5</f>
        <v>0</v>
      </c>
      <c r="CD2553" s="266">
        <f>(COUNTIFS(H2553:AL2553,"TVD",H2557:AL2557,"&gt;=6.5",H2555:AL2555,"&gt;=3.5"))*0.5</f>
        <v>0</v>
      </c>
      <c r="CE2553" s="266">
        <f>(COUNTIFS(H2553:AL2553,"PD",H2558:AL2558,"&gt;=10"))*0.5</f>
        <v>0</v>
      </c>
      <c r="CF2553" s="266">
        <f>(COUNTIFS(H2553:AL2553,"PDD",H2558:AL2558,"&gt;=3.5",H2559:AL2559,"&gt;=6.5")+COUNTIFS(H2553:AL2553,"PH",H2559:AL2559,"&gt;=0.5",H2558:AL2558,"&gt;=1.5")+COUNTIFS(H2553:AL2553,"PM",H2559:AL2559,"&gt;=0.5",H2558:AL2558,"&gt;=1.5"))*0.5</f>
        <v>0</v>
      </c>
      <c r="CG2553" s="266">
        <f>(COUNTIFS(H2553:AL2553,"DS",H2554:AL2554,"&gt;=2")+COUNTIFS(H2553:AL2553,"AL/DS",H2554:AL2554,"&gt;=2"))*0.5-IF(CN2553="VP",COUNTIFS($H$16:$AL$16,"SAT",H2553:AL2553,"DS",H2554:AL2554,"&gt;=2"))*0.5</f>
        <v>4.5</v>
      </c>
      <c r="CH2553" s="266">
        <f>(COUNTIFS(H2553:AL2553,"NS",H2555:AL2555,"&gt;=0.5",H2554:AL2554,"&gt;=1.5")+COUNTIFS(H2553:AL2553,"AL/NS",H2555:AL2555,"&gt;=0.5",H2554:AL2554,"&gt;=1.5")+COUNTIFS(H2553:AL2553,"NHD",H2555:AL2555,"&gt;=4.5",H2558:AL2558,"&gt;=2",H2554:AL2554,"&gt;=1.5"))*0.5</f>
        <v>0</v>
      </c>
      <c r="CI2553" s="266">
        <f>(COUNTIF(H2555:AL2555,"&gt;=10")+COUNTIFS(H2553:AL2553,"MD",H2555:AL2555,"&gt;=2")-COUNTIFS(H2553:AL2553,"TV",H2555:AL2555,"&gt;=10"))*0.5</f>
        <v>0.5</v>
      </c>
      <c r="CJ2553" s="266">
        <f>(COUNTIFS(H2553:AL2553,"D",H2557:AL2557,"&gt;=6.5",H2555:AL2555,"&gt;=3.5"))*0.5</f>
        <v>0</v>
      </c>
      <c r="CK2553" s="266">
        <f>(COUNTIF(H2558:AL2558,"&gt;=10")-COUNTIFS(H2553:AL2553,"PD",H2558:AL2558,"&gt;=10"))*0.5</f>
        <v>0</v>
      </c>
      <c r="CL2553" s="265">
        <f>(COUNTIFS(H2553:AL2553,"NHD",H2558:AL2558,"&gt;=3.5",H2559:AL2559,"&gt;=6.5")+COUNTIFS(H2553:AL2553,"BH",H2558:AL2558,"&gt;=1.5",H2559:AL2559,"&gt;=0.5")+COUNTIFS(H2553:AL2553,"BM",H2558:AL2558,"&gt;=1.5",H2559:AL2559,"&gt;=0.5")+COUNTIFS(H2553:AL2553,"D",H2558:AL2558,"&gt;=1.5",H2559:AL2559,"&gt;=0.5"))*0.5</f>
        <v>0</v>
      </c>
      <c r="CM2553" s="272"/>
      <c r="CN2553" s="264" t="s">
        <v>723</v>
      </c>
      <c r="CO2553" s="125">
        <f t="shared" ref="CO2553" si="855">+AM2553+AN2553+AO2553+AP2553+AQ2553+AR2553+AS2553+AU2553+BG2553</f>
        <v>26</v>
      </c>
      <c r="CP2553" s="225">
        <f>+SUM(I2554:I2559)-I2560</f>
        <v>10.5</v>
      </c>
      <c r="CQ2553" s="225">
        <f>+SUM(J2554:J2559)-J2560</f>
        <v>2.5</v>
      </c>
      <c r="CR2553" s="225">
        <f>+SUM(K2554:K2559)-K2560</f>
        <v>2.5</v>
      </c>
      <c r="CS2553" s="126"/>
      <c r="CT2553" s="126"/>
      <c r="CU2553" s="126"/>
      <c r="CV2553" s="126"/>
      <c r="CW2553" s="126"/>
      <c r="CX2553" s="126"/>
      <c r="CY2553" s="126"/>
      <c r="CZ2553" s="126"/>
      <c r="DA2553" s="126"/>
      <c r="DB2553" s="126"/>
      <c r="DC2553" s="126"/>
      <c r="DD2553" s="126"/>
      <c r="DE2553" s="126"/>
      <c r="DF2553" s="126" t="e">
        <f>+SUM(#REF!)</f>
        <v>#REF!</v>
      </c>
    </row>
    <row r="2554" spans="1:110" s="70" customFormat="1" ht="15" customHeight="1">
      <c r="A2554" s="228"/>
      <c r="B2554" s="655"/>
      <c r="C2554" s="436"/>
      <c r="D2554" s="237"/>
      <c r="E2554" s="237"/>
      <c r="F2554" s="242" t="s">
        <v>82</v>
      </c>
      <c r="G2554" s="71">
        <v>1.5</v>
      </c>
      <c r="H2554" s="83"/>
      <c r="I2554" s="83"/>
      <c r="J2554" s="83">
        <v>2.5</v>
      </c>
      <c r="K2554" s="83">
        <v>2.5</v>
      </c>
      <c r="L2554" s="83">
        <v>2.5</v>
      </c>
      <c r="M2554" s="83"/>
      <c r="N2554" s="83">
        <v>2.5</v>
      </c>
      <c r="O2554" s="83"/>
      <c r="P2554" s="83">
        <v>2.5</v>
      </c>
      <c r="Q2554" s="83">
        <v>2.5</v>
      </c>
      <c r="R2554" s="83">
        <v>2.5</v>
      </c>
      <c r="S2554" s="83">
        <v>2.5</v>
      </c>
      <c r="T2554" s="83"/>
      <c r="U2554" s="83"/>
      <c r="V2554" s="83"/>
      <c r="W2554" s="83"/>
      <c r="X2554" s="83">
        <v>0.5</v>
      </c>
      <c r="Y2554" s="83"/>
      <c r="Z2554" s="83">
        <v>0.5</v>
      </c>
      <c r="AA2554" s="83">
        <v>0.5</v>
      </c>
      <c r="AB2554" s="83"/>
      <c r="AC2554" s="79"/>
      <c r="AD2554" s="79">
        <v>0.5</v>
      </c>
      <c r="AE2554" s="79">
        <v>0.5</v>
      </c>
      <c r="AF2554" s="79">
        <v>0.5</v>
      </c>
      <c r="AG2554" s="79">
        <v>0.5</v>
      </c>
      <c r="AH2554" s="79"/>
      <c r="AI2554" s="79"/>
      <c r="AJ2554" s="79"/>
      <c r="AK2554" s="79">
        <v>2.5</v>
      </c>
      <c r="AL2554" s="79">
        <v>1</v>
      </c>
      <c r="AM2554" s="240"/>
      <c r="AN2554" s="240"/>
      <c r="AO2554" s="240"/>
      <c r="AP2554" s="240"/>
      <c r="AQ2554" s="240"/>
      <c r="AR2554" s="240"/>
      <c r="AS2554" s="240"/>
      <c r="AT2554" s="256"/>
      <c r="AU2554" s="256"/>
      <c r="AV2554" s="259"/>
      <c r="AW2554" s="259"/>
      <c r="AX2554" s="256"/>
      <c r="AY2554" s="256"/>
      <c r="AZ2554" s="256"/>
      <c r="BA2554" s="256"/>
      <c r="BB2554" s="256"/>
      <c r="BC2554" s="256"/>
      <c r="BD2554" s="256"/>
      <c r="BE2554" s="256"/>
      <c r="BF2554" s="256"/>
      <c r="BG2554" s="256"/>
      <c r="BH2554" s="256"/>
      <c r="BI2554" s="256"/>
      <c r="BJ2554" s="256"/>
      <c r="BK2554" s="256"/>
      <c r="BL2554" s="262"/>
      <c r="BM2554" s="262"/>
      <c r="BN2554" s="262"/>
      <c r="BO2554" s="262"/>
      <c r="BP2554" s="262"/>
      <c r="BQ2554" s="262"/>
      <c r="BR2554" s="270"/>
      <c r="BS2554" s="270"/>
      <c r="BT2554" s="270"/>
      <c r="BU2554" s="270"/>
      <c r="BV2554" s="270"/>
      <c r="BW2554" s="270"/>
      <c r="BX2554" s="256"/>
      <c r="BY2554" s="256"/>
      <c r="BZ2554" s="256"/>
      <c r="CA2554" s="267"/>
      <c r="CB2554" s="267"/>
      <c r="CC2554" s="274"/>
      <c r="CD2554" s="267"/>
      <c r="CE2554" s="267"/>
      <c r="CF2554" s="267"/>
      <c r="CG2554" s="267"/>
      <c r="CH2554" s="267"/>
      <c r="CI2554" s="267"/>
      <c r="CJ2554" s="267"/>
      <c r="CK2554" s="267"/>
      <c r="CL2554" s="265"/>
      <c r="CM2554" s="272"/>
      <c r="CN2554" s="264"/>
      <c r="CO2554" s="125"/>
      <c r="CP2554" s="226"/>
      <c r="CQ2554" s="226"/>
      <c r="CR2554" s="226"/>
      <c r="CS2554" s="126"/>
      <c r="CT2554" s="126"/>
      <c r="CU2554" s="126"/>
      <c r="CV2554" s="126"/>
      <c r="CW2554" s="126"/>
      <c r="CX2554" s="126"/>
      <c r="CY2554" s="126"/>
      <c r="CZ2554" s="126"/>
      <c r="DA2554" s="126"/>
      <c r="DB2554" s="126"/>
      <c r="DC2554" s="126"/>
      <c r="DD2554" s="126"/>
      <c r="DE2554" s="126"/>
      <c r="DF2554" s="126"/>
    </row>
    <row r="2555" spans="1:110" s="70" customFormat="1" ht="15" customHeight="1">
      <c r="A2555" s="228"/>
      <c r="B2555" s="655"/>
      <c r="C2555" s="436"/>
      <c r="D2555" s="237"/>
      <c r="E2555" s="237"/>
      <c r="F2555" s="243"/>
      <c r="G2555" s="72">
        <v>2</v>
      </c>
      <c r="H2555" s="84"/>
      <c r="I2555" s="84">
        <v>10.5</v>
      </c>
      <c r="J2555" s="84"/>
      <c r="K2555" s="84"/>
      <c r="L2555" s="84"/>
      <c r="M2555" s="84"/>
      <c r="N2555" s="84"/>
      <c r="O2555" s="84"/>
      <c r="P2555" s="84"/>
      <c r="Q2555" s="84"/>
      <c r="R2555" s="84"/>
      <c r="S2555" s="84"/>
      <c r="T2555" s="84"/>
      <c r="U2555" s="84"/>
      <c r="V2555" s="84"/>
      <c r="W2555" s="84"/>
      <c r="X2555" s="84">
        <v>0.5</v>
      </c>
      <c r="Y2555" s="84"/>
      <c r="Z2555" s="84">
        <v>0.5</v>
      </c>
      <c r="AA2555" s="84">
        <v>0.5</v>
      </c>
      <c r="AB2555" s="84"/>
      <c r="AC2555" s="80"/>
      <c r="AD2555" s="80">
        <v>0.5</v>
      </c>
      <c r="AE2555" s="80">
        <v>0.5</v>
      </c>
      <c r="AF2555" s="80">
        <v>0.5</v>
      </c>
      <c r="AG2555" s="80">
        <v>0.5</v>
      </c>
      <c r="AH2555" s="80"/>
      <c r="AI2555" s="80"/>
      <c r="AJ2555" s="80"/>
      <c r="AK2555" s="80"/>
      <c r="AL2555" s="80"/>
      <c r="AM2555" s="240"/>
      <c r="AN2555" s="240"/>
      <c r="AO2555" s="240"/>
      <c r="AP2555" s="240"/>
      <c r="AQ2555" s="240"/>
      <c r="AR2555" s="240"/>
      <c r="AS2555" s="240"/>
      <c r="AT2555" s="256"/>
      <c r="AU2555" s="256"/>
      <c r="AV2555" s="259"/>
      <c r="AW2555" s="259"/>
      <c r="AX2555" s="256"/>
      <c r="AY2555" s="256"/>
      <c r="AZ2555" s="256"/>
      <c r="BA2555" s="256"/>
      <c r="BB2555" s="256"/>
      <c r="BC2555" s="256"/>
      <c r="BD2555" s="256"/>
      <c r="BE2555" s="256"/>
      <c r="BF2555" s="256"/>
      <c r="BG2555" s="256"/>
      <c r="BH2555" s="256"/>
      <c r="BI2555" s="256"/>
      <c r="BJ2555" s="256"/>
      <c r="BK2555" s="256"/>
      <c r="BL2555" s="262"/>
      <c r="BM2555" s="262"/>
      <c r="BN2555" s="262"/>
      <c r="BO2555" s="262"/>
      <c r="BP2555" s="262"/>
      <c r="BQ2555" s="262"/>
      <c r="BR2555" s="270"/>
      <c r="BS2555" s="270"/>
      <c r="BT2555" s="270"/>
      <c r="BU2555" s="270"/>
      <c r="BV2555" s="270"/>
      <c r="BW2555" s="270"/>
      <c r="BX2555" s="256"/>
      <c r="BY2555" s="256"/>
      <c r="BZ2555" s="256"/>
      <c r="CA2555" s="267"/>
      <c r="CB2555" s="267"/>
      <c r="CC2555" s="274"/>
      <c r="CD2555" s="267"/>
      <c r="CE2555" s="267"/>
      <c r="CF2555" s="267"/>
      <c r="CG2555" s="267"/>
      <c r="CH2555" s="267"/>
      <c r="CI2555" s="267"/>
      <c r="CJ2555" s="267"/>
      <c r="CK2555" s="267"/>
      <c r="CL2555" s="265"/>
      <c r="CM2555" s="272"/>
      <c r="CN2555" s="264"/>
      <c r="CO2555" s="125"/>
      <c r="CP2555" s="226"/>
      <c r="CQ2555" s="226"/>
      <c r="CR2555" s="226"/>
      <c r="CS2555" s="126"/>
      <c r="CT2555" s="126"/>
      <c r="CU2555" s="126"/>
      <c r="CV2555" s="126"/>
      <c r="CW2555" s="126"/>
      <c r="CX2555" s="126"/>
      <c r="CY2555" s="126"/>
      <c r="CZ2555" s="126"/>
      <c r="DA2555" s="126"/>
      <c r="DB2555" s="126"/>
      <c r="DC2555" s="126"/>
      <c r="DD2555" s="126"/>
      <c r="DE2555" s="126"/>
      <c r="DF2555" s="126"/>
    </row>
    <row r="2556" spans="1:110" s="70" customFormat="1" ht="15" customHeight="1">
      <c r="A2556" s="228"/>
      <c r="B2556" s="655"/>
      <c r="C2556" s="436"/>
      <c r="D2556" s="237"/>
      <c r="E2556" s="237"/>
      <c r="F2556" s="243"/>
      <c r="G2556" s="72">
        <v>2.1</v>
      </c>
      <c r="H2556" s="84"/>
      <c r="I2556" s="84"/>
      <c r="J2556" s="84"/>
      <c r="K2556" s="84"/>
      <c r="L2556" s="84"/>
      <c r="M2556" s="84"/>
      <c r="N2556" s="84"/>
      <c r="O2556" s="84"/>
      <c r="P2556" s="84"/>
      <c r="Q2556" s="84"/>
      <c r="R2556" s="84"/>
      <c r="S2556" s="84"/>
      <c r="T2556" s="84"/>
      <c r="U2556" s="84"/>
      <c r="V2556" s="84"/>
      <c r="W2556" s="84"/>
      <c r="X2556" s="84"/>
      <c r="Y2556" s="84"/>
      <c r="Z2556" s="84"/>
      <c r="AA2556" s="84"/>
      <c r="AB2556" s="84"/>
      <c r="AC2556" s="80"/>
      <c r="AD2556" s="80"/>
      <c r="AE2556" s="80"/>
      <c r="AF2556" s="80"/>
      <c r="AG2556" s="80"/>
      <c r="AH2556" s="80"/>
      <c r="AI2556" s="80"/>
      <c r="AJ2556" s="80"/>
      <c r="AK2556" s="80"/>
      <c r="AL2556" s="80"/>
      <c r="AM2556" s="240"/>
      <c r="AN2556" s="240"/>
      <c r="AO2556" s="240"/>
      <c r="AP2556" s="240"/>
      <c r="AQ2556" s="240"/>
      <c r="AR2556" s="240"/>
      <c r="AS2556" s="240"/>
      <c r="AT2556" s="256"/>
      <c r="AU2556" s="256"/>
      <c r="AV2556" s="259"/>
      <c r="AW2556" s="259"/>
      <c r="AX2556" s="256"/>
      <c r="AY2556" s="256"/>
      <c r="AZ2556" s="256"/>
      <c r="BA2556" s="256"/>
      <c r="BB2556" s="256"/>
      <c r="BC2556" s="256"/>
      <c r="BD2556" s="256"/>
      <c r="BE2556" s="256"/>
      <c r="BF2556" s="256"/>
      <c r="BG2556" s="256"/>
      <c r="BH2556" s="256"/>
      <c r="BI2556" s="256"/>
      <c r="BJ2556" s="256"/>
      <c r="BK2556" s="256"/>
      <c r="BL2556" s="262"/>
      <c r="BM2556" s="262"/>
      <c r="BN2556" s="262"/>
      <c r="BO2556" s="262"/>
      <c r="BP2556" s="262"/>
      <c r="BQ2556" s="262"/>
      <c r="BR2556" s="270"/>
      <c r="BS2556" s="270"/>
      <c r="BT2556" s="270"/>
      <c r="BU2556" s="270"/>
      <c r="BV2556" s="270"/>
      <c r="BW2556" s="270"/>
      <c r="BX2556" s="256"/>
      <c r="BY2556" s="256"/>
      <c r="BZ2556" s="256"/>
      <c r="CA2556" s="267"/>
      <c r="CB2556" s="267"/>
      <c r="CC2556" s="274"/>
      <c r="CD2556" s="267"/>
      <c r="CE2556" s="267"/>
      <c r="CF2556" s="267"/>
      <c r="CG2556" s="267"/>
      <c r="CH2556" s="267"/>
      <c r="CI2556" s="267"/>
      <c r="CJ2556" s="267"/>
      <c r="CK2556" s="267"/>
      <c r="CL2556" s="265"/>
      <c r="CM2556" s="272"/>
      <c r="CN2556" s="264"/>
      <c r="CO2556" s="125"/>
      <c r="CP2556" s="226"/>
      <c r="CQ2556" s="226"/>
      <c r="CR2556" s="226"/>
      <c r="CS2556" s="126"/>
      <c r="CT2556" s="126"/>
      <c r="CU2556" s="126"/>
      <c r="CV2556" s="126"/>
      <c r="CW2556" s="126"/>
      <c r="CX2556" s="126"/>
      <c r="CY2556" s="126"/>
      <c r="CZ2556" s="126"/>
      <c r="DA2556" s="126"/>
      <c r="DB2556" s="126"/>
      <c r="DC2556" s="126"/>
      <c r="DD2556" s="126"/>
      <c r="DE2556" s="126"/>
      <c r="DF2556" s="126"/>
    </row>
    <row r="2557" spans="1:110" s="70" customFormat="1" ht="15" customHeight="1">
      <c r="A2557" s="228"/>
      <c r="B2557" s="655"/>
      <c r="C2557" s="436"/>
      <c r="D2557" s="237"/>
      <c r="E2557" s="237"/>
      <c r="F2557" s="243"/>
      <c r="G2557" s="72">
        <v>2.7</v>
      </c>
      <c r="H2557" s="84"/>
      <c r="I2557" s="84"/>
      <c r="J2557" s="84"/>
      <c r="K2557" s="84"/>
      <c r="L2557" s="84"/>
      <c r="M2557" s="84"/>
      <c r="N2557" s="84"/>
      <c r="O2557" s="84"/>
      <c r="P2557" s="84"/>
      <c r="Q2557" s="84"/>
      <c r="R2557" s="84"/>
      <c r="S2557" s="84"/>
      <c r="T2557" s="84"/>
      <c r="U2557" s="84"/>
      <c r="V2557" s="84"/>
      <c r="W2557" s="84"/>
      <c r="X2557" s="84"/>
      <c r="Y2557" s="84"/>
      <c r="Z2557" s="84"/>
      <c r="AA2557" s="84"/>
      <c r="AB2557" s="84"/>
      <c r="AC2557" s="80"/>
      <c r="AD2557" s="80"/>
      <c r="AE2557" s="80"/>
      <c r="AF2557" s="80"/>
      <c r="AG2557" s="80"/>
      <c r="AH2557" s="80"/>
      <c r="AI2557" s="80"/>
      <c r="AJ2557" s="80"/>
      <c r="AK2557" s="80"/>
      <c r="AL2557" s="80"/>
      <c r="AM2557" s="240"/>
      <c r="AN2557" s="240"/>
      <c r="AO2557" s="240"/>
      <c r="AP2557" s="240"/>
      <c r="AQ2557" s="240"/>
      <c r="AR2557" s="240"/>
      <c r="AS2557" s="240"/>
      <c r="AT2557" s="256"/>
      <c r="AU2557" s="256"/>
      <c r="AV2557" s="259"/>
      <c r="AW2557" s="259"/>
      <c r="AX2557" s="256"/>
      <c r="AY2557" s="256"/>
      <c r="AZ2557" s="256"/>
      <c r="BA2557" s="256"/>
      <c r="BB2557" s="256"/>
      <c r="BC2557" s="256"/>
      <c r="BD2557" s="256"/>
      <c r="BE2557" s="256"/>
      <c r="BF2557" s="256"/>
      <c r="BG2557" s="256"/>
      <c r="BH2557" s="256"/>
      <c r="BI2557" s="256"/>
      <c r="BJ2557" s="256"/>
      <c r="BK2557" s="256"/>
      <c r="BL2557" s="262"/>
      <c r="BM2557" s="262"/>
      <c r="BN2557" s="262"/>
      <c r="BO2557" s="262"/>
      <c r="BP2557" s="262"/>
      <c r="BQ2557" s="262"/>
      <c r="BR2557" s="270"/>
      <c r="BS2557" s="270"/>
      <c r="BT2557" s="270"/>
      <c r="BU2557" s="270"/>
      <c r="BV2557" s="270"/>
      <c r="BW2557" s="270"/>
      <c r="BX2557" s="256"/>
      <c r="BY2557" s="256"/>
      <c r="BZ2557" s="256"/>
      <c r="CA2557" s="267"/>
      <c r="CB2557" s="267"/>
      <c r="CC2557" s="274"/>
      <c r="CD2557" s="267"/>
      <c r="CE2557" s="267"/>
      <c r="CF2557" s="267"/>
      <c r="CG2557" s="267"/>
      <c r="CH2557" s="267"/>
      <c r="CI2557" s="267"/>
      <c r="CJ2557" s="267"/>
      <c r="CK2557" s="267"/>
      <c r="CL2557" s="265"/>
      <c r="CM2557" s="272"/>
      <c r="CN2557" s="264"/>
      <c r="CO2557" s="125"/>
      <c r="CP2557" s="226"/>
      <c r="CQ2557" s="226"/>
      <c r="CR2557" s="226"/>
      <c r="CS2557" s="126"/>
      <c r="CT2557" s="126"/>
      <c r="CU2557" s="126"/>
      <c r="CV2557" s="126"/>
      <c r="CW2557" s="126"/>
      <c r="CX2557" s="126"/>
      <c r="CY2557" s="126"/>
      <c r="CZ2557" s="126"/>
      <c r="DA2557" s="126"/>
      <c r="DB2557" s="126"/>
      <c r="DC2557" s="126"/>
      <c r="DD2557" s="126"/>
      <c r="DE2557" s="126"/>
      <c r="DF2557" s="126"/>
    </row>
    <row r="2558" spans="1:110" s="70" customFormat="1" ht="15" customHeight="1">
      <c r="A2558" s="228"/>
      <c r="B2558" s="655"/>
      <c r="C2558" s="436"/>
      <c r="D2558" s="237"/>
      <c r="E2558" s="237"/>
      <c r="F2558" s="243"/>
      <c r="G2558" s="72">
        <v>3</v>
      </c>
      <c r="H2558" s="84"/>
      <c r="I2558" s="84"/>
      <c r="J2558" s="84"/>
      <c r="K2558" s="84"/>
      <c r="L2558" s="84"/>
      <c r="M2558" s="84"/>
      <c r="N2558" s="84"/>
      <c r="O2558" s="84"/>
      <c r="P2558" s="84"/>
      <c r="Q2558" s="84"/>
      <c r="R2558" s="84"/>
      <c r="S2558" s="84"/>
      <c r="T2558" s="84"/>
      <c r="U2558" s="84"/>
      <c r="V2558" s="84"/>
      <c r="W2558" s="84"/>
      <c r="X2558" s="84"/>
      <c r="Y2558" s="84"/>
      <c r="Z2558" s="84"/>
      <c r="AA2558" s="84"/>
      <c r="AB2558" s="84"/>
      <c r="AC2558" s="80"/>
      <c r="AD2558" s="80"/>
      <c r="AE2558" s="80"/>
      <c r="AF2558" s="80"/>
      <c r="AG2558" s="80"/>
      <c r="AH2558" s="80"/>
      <c r="AI2558" s="80"/>
      <c r="AJ2558" s="80"/>
      <c r="AK2558" s="80"/>
      <c r="AL2558" s="80"/>
      <c r="AM2558" s="240"/>
      <c r="AN2558" s="240"/>
      <c r="AO2558" s="240"/>
      <c r="AP2558" s="240"/>
      <c r="AQ2558" s="240"/>
      <c r="AR2558" s="240"/>
      <c r="AS2558" s="240"/>
      <c r="AT2558" s="256"/>
      <c r="AU2558" s="256"/>
      <c r="AV2558" s="259"/>
      <c r="AW2558" s="259"/>
      <c r="AX2558" s="256"/>
      <c r="AY2558" s="256"/>
      <c r="AZ2558" s="256"/>
      <c r="BA2558" s="256"/>
      <c r="BB2558" s="256"/>
      <c r="BC2558" s="256"/>
      <c r="BD2558" s="256"/>
      <c r="BE2558" s="256"/>
      <c r="BF2558" s="256"/>
      <c r="BG2558" s="256"/>
      <c r="BH2558" s="256"/>
      <c r="BI2558" s="256"/>
      <c r="BJ2558" s="256"/>
      <c r="BK2558" s="256"/>
      <c r="BL2558" s="262"/>
      <c r="BM2558" s="262"/>
      <c r="BN2558" s="262"/>
      <c r="BO2558" s="262"/>
      <c r="BP2558" s="262"/>
      <c r="BQ2558" s="262"/>
      <c r="BR2558" s="270"/>
      <c r="BS2558" s="270"/>
      <c r="BT2558" s="270"/>
      <c r="BU2558" s="270"/>
      <c r="BV2558" s="270"/>
      <c r="BW2558" s="270"/>
      <c r="BX2558" s="256"/>
      <c r="BY2558" s="256"/>
      <c r="BZ2558" s="256"/>
      <c r="CA2558" s="267"/>
      <c r="CB2558" s="267"/>
      <c r="CC2558" s="274"/>
      <c r="CD2558" s="267"/>
      <c r="CE2558" s="267"/>
      <c r="CF2558" s="267"/>
      <c r="CG2558" s="267"/>
      <c r="CH2558" s="267"/>
      <c r="CI2558" s="267"/>
      <c r="CJ2558" s="267"/>
      <c r="CK2558" s="267"/>
      <c r="CL2558" s="265"/>
      <c r="CM2558" s="272"/>
      <c r="CN2558" s="264"/>
      <c r="CO2558" s="125"/>
      <c r="CP2558" s="226"/>
      <c r="CQ2558" s="226"/>
      <c r="CR2558" s="226"/>
      <c r="CS2558" s="126"/>
      <c r="CT2558" s="126"/>
      <c r="CU2558" s="126"/>
      <c r="CV2558" s="126"/>
      <c r="CW2558" s="126"/>
      <c r="CX2558" s="126"/>
      <c r="CY2558" s="126"/>
      <c r="CZ2558" s="126"/>
      <c r="DA2558" s="126"/>
      <c r="DB2558" s="126"/>
      <c r="DC2558" s="126"/>
      <c r="DD2558" s="126"/>
      <c r="DE2558" s="126"/>
      <c r="DF2558" s="126"/>
    </row>
    <row r="2559" spans="1:110" s="70" customFormat="1" ht="15" customHeight="1">
      <c r="A2559" s="228"/>
      <c r="B2559" s="655"/>
      <c r="C2559" s="436"/>
      <c r="D2559" s="237"/>
      <c r="E2559" s="237"/>
      <c r="F2559" s="244"/>
      <c r="G2559" s="73">
        <v>3.9</v>
      </c>
      <c r="H2559" s="85"/>
      <c r="I2559" s="85"/>
      <c r="J2559" s="85"/>
      <c r="K2559" s="85"/>
      <c r="L2559" s="85"/>
      <c r="M2559" s="85"/>
      <c r="N2559" s="85"/>
      <c r="O2559" s="85"/>
      <c r="P2559" s="85"/>
      <c r="Q2559" s="85"/>
      <c r="R2559" s="85"/>
      <c r="S2559" s="85"/>
      <c r="T2559" s="85"/>
      <c r="U2559" s="85"/>
      <c r="V2559" s="85"/>
      <c r="W2559" s="85"/>
      <c r="X2559" s="85"/>
      <c r="Y2559" s="85"/>
      <c r="Z2559" s="85"/>
      <c r="AA2559" s="85"/>
      <c r="AB2559" s="85"/>
      <c r="AC2559" s="81"/>
      <c r="AD2559" s="81"/>
      <c r="AE2559" s="81"/>
      <c r="AF2559" s="81"/>
      <c r="AG2559" s="81"/>
      <c r="AH2559" s="81"/>
      <c r="AI2559" s="81"/>
      <c r="AJ2559" s="81"/>
      <c r="AK2559" s="81"/>
      <c r="AL2559" s="81"/>
      <c r="AM2559" s="240"/>
      <c r="AN2559" s="240"/>
      <c r="AO2559" s="240"/>
      <c r="AP2559" s="240"/>
      <c r="AQ2559" s="240"/>
      <c r="AR2559" s="240"/>
      <c r="AS2559" s="240"/>
      <c r="AT2559" s="256"/>
      <c r="AU2559" s="256"/>
      <c r="AV2559" s="259"/>
      <c r="AW2559" s="259"/>
      <c r="AX2559" s="256"/>
      <c r="AY2559" s="256"/>
      <c r="AZ2559" s="256"/>
      <c r="BA2559" s="256"/>
      <c r="BB2559" s="256"/>
      <c r="BC2559" s="256"/>
      <c r="BD2559" s="256"/>
      <c r="BE2559" s="256"/>
      <c r="BF2559" s="256"/>
      <c r="BG2559" s="256"/>
      <c r="BH2559" s="256"/>
      <c r="BI2559" s="256"/>
      <c r="BJ2559" s="256"/>
      <c r="BK2559" s="256"/>
      <c r="BL2559" s="262"/>
      <c r="BM2559" s="262"/>
      <c r="BN2559" s="262"/>
      <c r="BO2559" s="262"/>
      <c r="BP2559" s="262"/>
      <c r="BQ2559" s="262"/>
      <c r="BR2559" s="270"/>
      <c r="BS2559" s="270"/>
      <c r="BT2559" s="270"/>
      <c r="BU2559" s="270"/>
      <c r="BV2559" s="270"/>
      <c r="BW2559" s="270"/>
      <c r="BX2559" s="256"/>
      <c r="BY2559" s="256"/>
      <c r="BZ2559" s="256"/>
      <c r="CA2559" s="267"/>
      <c r="CB2559" s="267"/>
      <c r="CC2559" s="274"/>
      <c r="CD2559" s="267"/>
      <c r="CE2559" s="267"/>
      <c r="CF2559" s="267"/>
      <c r="CG2559" s="267"/>
      <c r="CH2559" s="267"/>
      <c r="CI2559" s="267"/>
      <c r="CJ2559" s="267"/>
      <c r="CK2559" s="267"/>
      <c r="CL2559" s="265"/>
      <c r="CM2559" s="272"/>
      <c r="CN2559" s="264"/>
      <c r="CO2559" s="125"/>
      <c r="CP2559" s="226"/>
      <c r="CQ2559" s="226"/>
      <c r="CR2559" s="226"/>
      <c r="CS2559" s="126"/>
      <c r="CT2559" s="126"/>
      <c r="CU2559" s="126"/>
      <c r="CV2559" s="126"/>
      <c r="CW2559" s="126"/>
      <c r="CX2559" s="126"/>
      <c r="CY2559" s="126"/>
      <c r="CZ2559" s="126"/>
      <c r="DA2559" s="126"/>
      <c r="DB2559" s="126"/>
      <c r="DC2559" s="126"/>
      <c r="DD2559" s="126"/>
      <c r="DE2559" s="126"/>
      <c r="DF2559" s="126"/>
    </row>
    <row r="2560" spans="1:110" s="70" customFormat="1" ht="15" customHeight="1">
      <c r="A2560" s="229"/>
      <c r="B2560" s="656"/>
      <c r="C2560" s="437"/>
      <c r="D2560" s="238"/>
      <c r="E2560" s="238"/>
      <c r="F2560" s="245" t="s">
        <v>83</v>
      </c>
      <c r="G2560" s="352"/>
      <c r="H2560" s="82"/>
      <c r="I2560" s="82"/>
      <c r="J2560" s="82"/>
      <c r="K2560" s="82"/>
      <c r="L2560" s="82"/>
      <c r="M2560" s="82"/>
      <c r="N2560" s="82"/>
      <c r="O2560" s="82"/>
      <c r="P2560" s="82"/>
      <c r="Q2560" s="82"/>
      <c r="R2560" s="82"/>
      <c r="S2560" s="82"/>
      <c r="T2560" s="82"/>
      <c r="U2560" s="82"/>
      <c r="V2560" s="82"/>
      <c r="W2560" s="82"/>
      <c r="X2560" s="82"/>
      <c r="Y2560" s="82"/>
      <c r="Z2560" s="82"/>
      <c r="AA2560" s="82"/>
      <c r="AB2560" s="82"/>
      <c r="AC2560" s="35"/>
      <c r="AD2560" s="35"/>
      <c r="AE2560" s="35"/>
      <c r="AF2560" s="35"/>
      <c r="AG2560" s="35"/>
      <c r="AH2560" s="35"/>
      <c r="AI2560" s="35"/>
      <c r="AJ2560" s="35"/>
      <c r="AK2560" s="35"/>
      <c r="AL2560" s="35"/>
      <c r="AM2560" s="241"/>
      <c r="AN2560" s="241"/>
      <c r="AO2560" s="241"/>
      <c r="AP2560" s="241"/>
      <c r="AQ2560" s="241"/>
      <c r="AR2560" s="241"/>
      <c r="AS2560" s="241"/>
      <c r="AT2560" s="257"/>
      <c r="AU2560" s="257"/>
      <c r="AV2560" s="260"/>
      <c r="AW2560" s="260"/>
      <c r="AX2560" s="257"/>
      <c r="AY2560" s="257"/>
      <c r="AZ2560" s="257"/>
      <c r="BA2560" s="257"/>
      <c r="BB2560" s="257"/>
      <c r="BC2560" s="257"/>
      <c r="BD2560" s="257"/>
      <c r="BE2560" s="257"/>
      <c r="BF2560" s="257"/>
      <c r="BG2560" s="257"/>
      <c r="BH2560" s="257"/>
      <c r="BI2560" s="257"/>
      <c r="BJ2560" s="257"/>
      <c r="BK2560" s="257"/>
      <c r="BL2560" s="263"/>
      <c r="BM2560" s="263"/>
      <c r="BN2560" s="263"/>
      <c r="BO2560" s="263"/>
      <c r="BP2560" s="263"/>
      <c r="BQ2560" s="263"/>
      <c r="BR2560" s="271"/>
      <c r="BS2560" s="271"/>
      <c r="BT2560" s="271"/>
      <c r="BU2560" s="271"/>
      <c r="BV2560" s="271"/>
      <c r="BW2560" s="271"/>
      <c r="BX2560" s="257"/>
      <c r="BY2560" s="257"/>
      <c r="BZ2560" s="257"/>
      <c r="CA2560" s="268"/>
      <c r="CB2560" s="268"/>
      <c r="CC2560" s="275"/>
      <c r="CD2560" s="268"/>
      <c r="CE2560" s="268"/>
      <c r="CF2560" s="268"/>
      <c r="CG2560" s="268"/>
      <c r="CH2560" s="268"/>
      <c r="CI2560" s="268"/>
      <c r="CJ2560" s="268"/>
      <c r="CK2560" s="268"/>
      <c r="CL2560" s="265"/>
      <c r="CM2560" s="272"/>
      <c r="CN2560" s="264"/>
      <c r="CO2560" s="125"/>
      <c r="CP2560" s="226"/>
      <c r="CQ2560" s="226"/>
      <c r="CR2560" s="226"/>
      <c r="CS2560" s="126"/>
      <c r="CT2560" s="126"/>
      <c r="CU2560" s="126"/>
      <c r="CV2560" s="126"/>
      <c r="CW2560" s="126"/>
      <c r="CX2560" s="126"/>
      <c r="CY2560" s="126"/>
      <c r="CZ2560" s="126"/>
      <c r="DA2560" s="126"/>
      <c r="DB2560" s="126"/>
      <c r="DC2560" s="126"/>
      <c r="DD2560" s="126"/>
      <c r="DE2560" s="126"/>
      <c r="DF2560" s="126"/>
    </row>
    <row r="2561" spans="1:110" s="70" customFormat="1" ht="15" customHeight="1">
      <c r="A2561" s="227">
        <f t="shared" si="851"/>
        <v>317</v>
      </c>
      <c r="B2561" s="368" t="s">
        <v>900</v>
      </c>
      <c r="C2561" s="453" t="s">
        <v>730</v>
      </c>
      <c r="D2561" s="236" t="s">
        <v>1238</v>
      </c>
      <c r="E2561" s="236" t="s">
        <v>277</v>
      </c>
      <c r="F2561" s="253" t="s">
        <v>80</v>
      </c>
      <c r="G2561" s="254"/>
      <c r="H2561" s="82" t="s">
        <v>69</v>
      </c>
      <c r="I2561" s="82"/>
      <c r="J2561" s="82" t="s">
        <v>60</v>
      </c>
      <c r="K2561" s="82" t="s">
        <v>60</v>
      </c>
      <c r="L2561" s="82" t="s">
        <v>60</v>
      </c>
      <c r="M2561" s="82" t="s">
        <v>60</v>
      </c>
      <c r="N2561" s="82" t="s">
        <v>60</v>
      </c>
      <c r="O2561" s="82"/>
      <c r="P2561" s="82" t="s">
        <v>67</v>
      </c>
      <c r="Q2561" s="82" t="s">
        <v>60</v>
      </c>
      <c r="R2561" s="82" t="s">
        <v>60</v>
      </c>
      <c r="S2561" s="82" t="s">
        <v>60</v>
      </c>
      <c r="T2561" s="82" t="s">
        <v>60</v>
      </c>
      <c r="U2561" s="82" t="s">
        <v>60</v>
      </c>
      <c r="V2561" s="82"/>
      <c r="W2561" s="82" t="s">
        <v>61</v>
      </c>
      <c r="X2561" s="82" t="s">
        <v>61</v>
      </c>
      <c r="Y2561" s="82" t="s">
        <v>61</v>
      </c>
      <c r="Z2561" s="82" t="s">
        <v>61</v>
      </c>
      <c r="AA2561" s="82" t="s">
        <v>61</v>
      </c>
      <c r="AB2561" s="82" t="s">
        <v>61</v>
      </c>
      <c r="AC2561" s="82"/>
      <c r="AD2561" s="82" t="s">
        <v>61</v>
      </c>
      <c r="AE2561" s="82" t="s">
        <v>61</v>
      </c>
      <c r="AF2561" s="82" t="s">
        <v>61</v>
      </c>
      <c r="AG2561" s="82" t="s">
        <v>1476</v>
      </c>
      <c r="AH2561" s="82" t="s">
        <v>61</v>
      </c>
      <c r="AI2561" s="82" t="s">
        <v>1471</v>
      </c>
      <c r="AJ2561" s="82"/>
      <c r="AK2561" s="82" t="s">
        <v>60</v>
      </c>
      <c r="AL2561" s="82" t="s">
        <v>60</v>
      </c>
      <c r="AM2561" s="239">
        <f>COUNTIF(H2561:AL2561,"PH")+COUNTIF(H2561:AL2561,"PH/L")+COUNTIF(H2561:AL2561,"PM")</f>
        <v>0</v>
      </c>
      <c r="AN2561" s="239">
        <f>COUNTIF(H2561:AL2561,"PD")+COUNTIF(H2561:AL2561,"PDD")+COUNTIF(H2561:AL2561,"P/DS")/2+COUNTIF(H2561:AL2561,"PMD")</f>
        <v>0</v>
      </c>
      <c r="AO2561" s="239">
        <f>COUNTIF(H2561:AL2561,"PN")+COUNTIF(H2561:AL2561,"P/NS")/2+COUNTIF(H2561:AL2561,"PH")+COUNTIF(H2561:AL2561,"PH/F")/2+COUNTIF(H2561:AL2561,"PH/L")/2+COUNTIF(H2561:AL2561,"PM")</f>
        <v>0</v>
      </c>
      <c r="AP2561" s="239">
        <f>COUNTIF(H2561:AL2561,"BH")+COUNTIF(H2561:AL2561,"AL/BL")+COUNTIF(H2561:AL2561,"UL/BL")+COUNTIF(H2561:AL2561,"BM")</f>
        <v>0</v>
      </c>
      <c r="AQ2561" s="239">
        <f>COUNTIF(H2561:AL2561,"DS")+COUNTIF(H2561:AL2561,"AL/DS")/2+COUNTIF(H2561:AL2561,"UL/DS")/2+COUNTIF(H2561:AL2561,"CT")+COUNTIF(H2561:AL2561,"MD")</f>
        <v>12.5</v>
      </c>
      <c r="AR2561" s="239">
        <f>COUNTIF(H2561:AL2561,"NS")+COUNTIF(H2561:AL2561,"AL/NS")/2+COUNTIF(H2561:AL2561,"UL/NS")/2+COUNTIF(H2561:AL2561,"BH")+COUNTIF(H2561:AL2561,"AL/BF")/2+COUNTIF(H2561:AL2561,"AL/BL")/2+COUNTIF(H2561:AL2561,"UL/BL")/2+COUNTIF(H2561:AL2561,"UL/BF")/2+COUNTIF(H2561:AL2561,"BM")</f>
        <v>10.5</v>
      </c>
      <c r="AS2561" s="239">
        <f>COUNTIF(H2561:AL2561,"AL")+COUNTIF(H2561:AL2561,"AL/DS")/2+COUNTIF(H2561:AL2561,"AL/NS")/2+COUNTIF(H2561:AL2561,"NH")+COUNTIF(H2561:AL2561,"SL")+COUNTIF(H2561:AL2561,"NHD")+COUNTIF(H2561:AL2561,"B")+COUNTIF(H2561:AL2561,"HL")+COUNTIF(H2561:AL2561,"AL/BF")/2+COUNTIF(H2561:AL2561,"AL/BL")/2</f>
        <v>2.5</v>
      </c>
      <c r="AT2561" s="255">
        <f>COUNTIF(H2561:AL2561,"PD")+COUNTIF(H2561:AL2561,"PN")+COUNTIF(H2561:AL2561,"P/DS")/2+COUNTIF(H2561:AL2561,"P/NS")/2+COUNTIF(H2561:AL2561,"DS")+COUNTIF(H2561:AL2561,"NS")+COUNTIF(H2561:AL2561,"AL")+COUNTIF(H2561:AL2561,"AL/DS")+COUNTIF(H2561:AL2561,"AL/NS")+COUNTIF(H2561:AL2561,"NH")+COUNTIF(H2561:AL2561,"SL")+COUNTIF(H2561:AL2561,"UL/DS")/2+COUNTIF(H2561:AL2561,"UL/NS")/2+COUNTIF(H2561:AL2561,"CT")+COUNTIF(H2561:AL2561,"NHD")+COUNTIF(H2561:AL2561,"PDD")+COUNTIF(H2561:AL2561,"B")+COUNTIF(H2561:AL2561,"HL")+COUNTIF(H2561:AL2561,"PH")+COUNTIF(H2561:AL2561,"BH")+COUNTIF(H2561:AL2561,"AL/BF")+COUNTIF(H2561:AL2561,"AL/BL")+COUNTIF(H2561:AL2561,"UL/BF")/2+COUNTIF(H2561:AL2561,"UL/BL")/2+COUNTIF(H2561:AL2561,"PH/F")/2+COUNTIF(H2561:AL2561,"PH/L")/2+COUNTIF(H2561:AL2561,"MD")+COUNTIF(H2561:AL2561,"PMD")+COUNTIF(H2561:AL2561,"PM")+COUNTIF(H2561:AL2561,"BM")</f>
        <v>25.5</v>
      </c>
      <c r="AU2561" s="255">
        <f>COUNTIF(H2561:AL2561,"P/DS")/2+COUNTIF(H2561:AL2561,"P/NS")/2+COUNTIF(H2561:AL2561,"IL")+COUNTIF(H2561:AL2561,"NL")+COUNTIF(H2561:AL2561,"UL")+COUNTIF(H2561:AL2561,"UL/DS")/2+COUNTIF(H2561:AL2561,"UL/NS")/2+COUNTIF(H2561:AL2561,"KT")+COUNTIF(H2561:AL2561,"UL/BF")/2+COUNTIF(H2561:AL2561,"UL/BL")/2+COUNTIF(H2561:AL2561,"PH/F")/2+COUNTIF(H2561:AL2561,"PH/L")/2+COUNTIF(H2561:AL2561,"NB")</f>
        <v>0.5</v>
      </c>
      <c r="AV2561" s="258">
        <f>COUNTIF(H2561:AL2561,"PN")+COUNTIF(H2561:AL2561,"TVD")+COUNTIF(H2561:AL2561,"PH")+COUNTIF(H2561:AL2561,"PM")+COUNTIF(H2561:AL2561,"PDD")-COUNTIFS(H2561:AL2561,"PN",H2568:AL2568,"&gt;=3")-COUNTIFS(H2561:AL2561,"PM",H2568:AL2568,"&gt;=3")</f>
        <v>0</v>
      </c>
      <c r="AW2561" s="258">
        <f>COUNTIF(H2561:AL2561,"NS")+COUNTIF(H2561:AL2561,"D")+COUNTIF(H2561:AL2561,"BH")+COUNTIF(H2561:AL2561,"NHD")+COUNTIF(H2561:AL2561,"BM")-COUNTIFS(H2561:AL2561,"NS",H2568:AL2568,"&gt;=3")-COUNTIFS(H2561:AL2561,"BH",H2568:AL2568,"&gt;=3")-COUNTIFS(H2561:AL2561,"BM",H2568:AL2568,"&gt;=3")</f>
        <v>10</v>
      </c>
      <c r="AX2561" s="255">
        <f>COUNTIF(H2561:AL2561,"AL")+COUNTIF(H2561:AL2561,"AL/DS")/2+COUNTIF(H2561:AL2561,"AL/NS")/2+COUNTIF(H2561:AL2561,"AL/BF")+COUNTIF(H2561:AL2561,"AL/BL")/2</f>
        <v>1.5</v>
      </c>
      <c r="AY2561" s="255">
        <f>COUNTIF(H2561:AL2561,"SL")</f>
        <v>0</v>
      </c>
      <c r="AZ2561" s="255">
        <f>COUNTIF(H2561:AL2561,"NH")</f>
        <v>1</v>
      </c>
      <c r="BA2561" s="255">
        <f>COUNTIF(H2561:AL2561,"HL")</f>
        <v>0</v>
      </c>
      <c r="BB2561" s="255">
        <f>COUNTIF(G2561:AL2561,"P/DS")/2+COUNTIF(G2561:AL2561,"P/NS")/2+COUNTIF(G2561:AL2561,"UL")+COUNTIF(G2561:AL2561,"UL/DS")/2+COUNTIF(G2561:AL2561,"UL/NS")/2+COUNTIF(G2561:AL2561,"UL/BL")/2+COUNTIF(G2561:AL2561,"UL/BF")/2+COUNTIF(G2561:AL2561,"PH/F")/2+COUNTIF(G2561:AL2561,"PH/L")/2</f>
        <v>0.5</v>
      </c>
      <c r="BC2561" s="255">
        <f>COUNTIF(H2561:AL2561,"NB")</f>
        <v>0</v>
      </c>
      <c r="BD2561" s="255">
        <f>COUNTIF(H2561:AL2561,"NL")</f>
        <v>0</v>
      </c>
      <c r="BE2561" s="255">
        <f>COUNTIF(H2561:AL2561,"IL")</f>
        <v>0</v>
      </c>
      <c r="BF2561" s="255">
        <f>COUNTIF(H2561:AL2561,"KT")</f>
        <v>0</v>
      </c>
      <c r="BG2561" s="255">
        <f>COUNTIF(H2561:AL2561,"L70")</f>
        <v>0</v>
      </c>
      <c r="BH2561" s="255">
        <f>COUNTIF(H2561:AL2561,"MD")</f>
        <v>0</v>
      </c>
      <c r="BI2561" s="255">
        <f>COUNTIF(H2561:AL2561,"PMD")</f>
        <v>0</v>
      </c>
      <c r="BJ2561" s="255">
        <f>COUNTIF(H2561:AL2561,"PM")</f>
        <v>0</v>
      </c>
      <c r="BK2561" s="255">
        <f>COUNTIF(H2561:AL2561,"BM")</f>
        <v>0</v>
      </c>
      <c r="BL2561" s="261">
        <f>SUMIF(H2561:AL2561,"PD",H2562:AL2562)+SUMIF(H2561:AL2561,"PN",H2562:AL2562)+SUMIF(H2561:AL2561,"P/DS",H2562:AL2562)+SUMIF(H2561:AL2561,"PN/F",H2562:AL2562)+SUMIF(H2561:AL2561,"PN/L",H2562:AL2562)+SUMIF(H2561:AL2561,"TV",H2562:AL2562)+SUMIF(H2561:AL2561,"TVD",H2562:AL2562)+SUMIF(H2561:AL2561,"PDD",H2562:AL2562)</f>
        <v>0</v>
      </c>
      <c r="BM2561" s="261">
        <f>SUMIF(H2561:AL2561,"PD",H2563:AL2563)+SUMIF(H2561:AL2561,"PN",H2563:AL2563)+SUMIF(H2561:AL2561,"P/DS",H2563:AL2563)+SUMIF(H2561:AL2561,"PN/F",H2563:AL2563)+SUMIF(H2561:AL2561,"PN/L",H2563:AL2563)+SUMIF(H2561:AL2561,"TV",H2563:AL2563)+SUMIF(H2561:AL2561,"TVD",H2563:AL2563)+SUMIF(H2561:AL2561,"PDD",H2563:AL2563)+SUMIF(H2561:AL2561,"PMD",H2563:AL2563)</f>
        <v>0</v>
      </c>
      <c r="BN2561" s="261">
        <f>SUMIF(H2561:AL2561,"PD",H2564:AL2564)+SUMIF(H2561:AL2561,"PN",H2564:AL2564)+SUMIF(H2561:AL2561,"P/DS",H2564:AL2564)+SUMIF(H2561:AL2561,"PN/F",H2564:AL2564)+SUMIF(H2561:AL2561,"PN/L",H2564:AL2564)+SUMIF(H2561:AL2561,"TV",H2564:AL2564)+SUMIF(H2561:AL2561,"TVD",H2564:AL2564)</f>
        <v>0</v>
      </c>
      <c r="BO2561" s="261">
        <f>SUMIF(H2561:AL2561,"PD",H2565:AL2565)+SUMIF(H2561:AL2561,"PN",H2565:AL2565)+SUMIF(H2561:AL2561,"P/DS",H2565:AL2565)+SUMIF(H2561:AL2561,"PN/F",H2565:AL2565)+SUMIF(H2561:AL2561,"PN/L",H2565:AL2565)+SUMIF(H2561:AL2561,"TV",H2565:AL2565)+SUMIF(H2561:AL2561,"TVD",H2565:AL2565)</f>
        <v>0</v>
      </c>
      <c r="BP2561" s="261">
        <f>SUMIF(H2561:AL2561,"PD",H2566:AL2566)+SUMIF(H2561:AL2561,"PN",H2566:AL2566)+SUMIF(H2561:AL2561,"P/DS",H2566:AL2566)+SUMIF(H2561:AL2561,"PN/F",H2566:AL2566)+SUMIF(H2561:AL2561,"PN/L",H2566:AL2566)+SUMIF(H2561:AL2561,"TV",H2566:AL2566)+SUMIF(H2561:AL2561,"TVD",H2566:AL2566)+SUMIF(H2561:AL2561,"PDD",H2566:AL2566)+SUMIF(H2561:AL2561,"PH",H2566:AL2566)+SUMIF(H2561:AL2561,"PM",H2566:AL2566)</f>
        <v>0</v>
      </c>
      <c r="BQ2561" s="261">
        <f>SUMIF(H2561:AL2561,"PD",H2567:AL2567)+SUMIF(H2561:AL2561,"PN",H2567:AL2567)+SUMIF(H2561:AL2561,"P/DS",H2567:AL2567)+SUMIF(H2561:AL2561,"PN/F",H2567:AL2567)+SUMIF(H2561:AL2561,"PN/L",H2567:AL2567)+SUMIF(H2561:AL2561,"TV",H2567:AL2567)+SUMIF(H2561:AL2561,"TVD",H2567:AL2567)+SUMIF(H2561:AL2561,"PDD",H2567:AL2567)+SUMIF(H2561:AL2561,"PH",H2567:AL2567)+SUMIF(H2561:AL2561,"PM",H2567:AL2567)</f>
        <v>0</v>
      </c>
      <c r="BR2561" s="269">
        <f>SUM(H2562:AL2562)-BL2561</f>
        <v>17.5</v>
      </c>
      <c r="BS2561" s="269">
        <f>SUM(H2563:AL2563)-BM2561</f>
        <v>0</v>
      </c>
      <c r="BT2561" s="269">
        <f>SUM(H2564:AL2564)-BN2561</f>
        <v>0</v>
      </c>
      <c r="BU2561" s="269">
        <f>SUM(H2565:AL2565)-BO2561</f>
        <v>0</v>
      </c>
      <c r="BV2561" s="269">
        <f>SUM(H2566:AL2566)-BP2561</f>
        <v>0</v>
      </c>
      <c r="BW2561" s="269">
        <f>SUM(H2567:AL2567)-BQ2561</f>
        <v>0</v>
      </c>
      <c r="BX2561" s="255">
        <f>SUMIF(H2561:AL2561,"PD",H2568:AL2568)+SUMIF(H2561:AL2561,"PN",H2568:AL2568)+SUMIF(H2561:AL2561,"P/DS",H2568:AL2568)+SUMIF(H2561:AL2561,"PN/F",H2568:AL2568)+SUMIF(H2561:AL2561,"PN/L",H2568:AL2568)</f>
        <v>0</v>
      </c>
      <c r="BY2561" s="255">
        <f>SUM(H2568:AL2568)-BX2561</f>
        <v>2</v>
      </c>
      <c r="BZ2561" s="255">
        <f t="shared" ref="BZ2561" si="856">+SUM(BL2561:BW2568)</f>
        <v>17.5</v>
      </c>
      <c r="CA2561" s="266">
        <f>(COUNTIFS(H2561:AL2561,"PD",H2562:AL2562,"&gt;=2"))*0.5-IF(CN2561="VP",COUNTIFS($H$16:$AL$16,"SAT",H2561:AL2561,"PD",H2562:AL2562,"&gt;=2"))*0.5</f>
        <v>0</v>
      </c>
      <c r="CB2561" s="266">
        <f>(COUNTIFS(H2561:AL2561,"PN",H2563:AL2563,"&gt;=0.5",H2562:AL2562,"&gt;=1.5"))*0.5+COUNTIFS(H2561:AL2561,"PDD",H2563:AL2563,"&gt;=0.5",H2562:AL2562,"&gt;=1.5")*0.5</f>
        <v>0</v>
      </c>
      <c r="CC2561" s="273">
        <f>(COUNTIFS(H2561:AL2561,"TV",H2563:AL2563,"&gt;=10"))*0.5+(COUNTIFS(H2561:AL2561,"PMD",H2563:AL2563,"&gt;=2"))*0.5</f>
        <v>0</v>
      </c>
      <c r="CD2561" s="266">
        <f>(COUNTIFS(H2561:AL2561,"TVD",H2565:AL2565,"&gt;=6.5",H2563:AL2563,"&gt;=3.5"))*0.5</f>
        <v>0</v>
      </c>
      <c r="CE2561" s="266">
        <f>(COUNTIFS(H2561:AL2561,"PD",H2566:AL2566,"&gt;=10"))*0.5</f>
        <v>0</v>
      </c>
      <c r="CF2561" s="266">
        <f>(COUNTIFS(H2561:AL2561,"PDD",H2566:AL2566,"&gt;=3.5",H2567:AL2567,"&gt;=6.5")+COUNTIFS(H2561:AL2561,"PH",H2567:AL2567,"&gt;=0.5",H2566:AL2566,"&gt;=1.5")+COUNTIFS(H2561:AL2561,"PM",H2567:AL2567,"&gt;=0.5",H2566:AL2566,"&gt;=1.5"))*0.5</f>
        <v>0</v>
      </c>
      <c r="CG2561" s="266">
        <f>(COUNTIFS(H2561:AL2561,"DS",H2562:AL2562,"&gt;=2")+COUNTIFS(H2561:AL2561,"AL/DS",H2562:AL2562,"&gt;=2"))*0.5-IF(CN2561="VP",COUNTIFS($H$16:$AL$16,"SAT",H2561:AL2561,"DS",H2562:AL2562,"&gt;=2"))*0.5</f>
        <v>3.5</v>
      </c>
      <c r="CH2561" s="266">
        <f>(COUNTIFS(H2561:AL2561,"NS",H2563:AL2563,"&gt;=0.5",H2562:AL2562,"&gt;=1.5")+COUNTIFS(H2561:AL2561,"AL/NS",H2563:AL2563,"&gt;=0.5",H2562:AL2562,"&gt;=1.5")+COUNTIFS(H2561:AL2561,"NHD",H2563:AL2563,"&gt;=4.5",H2566:AL2566,"&gt;=2",H2562:AL2562,"&gt;=1.5"))*0.5</f>
        <v>0</v>
      </c>
      <c r="CI2561" s="266">
        <f>(COUNTIF(H2563:AL2563,"&gt;=10")+COUNTIFS(H2561:AL2561,"MD",H2563:AL2563,"&gt;=2")-COUNTIFS(H2561:AL2561,"TV",H2563:AL2563,"&gt;=10"))*0.5</f>
        <v>0</v>
      </c>
      <c r="CJ2561" s="266">
        <f>(COUNTIFS(H2561:AL2561,"D",H2565:AL2565,"&gt;=6.5",H2563:AL2563,"&gt;=3.5"))*0.5</f>
        <v>0</v>
      </c>
      <c r="CK2561" s="266">
        <f>(COUNTIF(H2566:AL2566,"&gt;=10")-COUNTIFS(H2561:AL2561,"PD",H2566:AL2566,"&gt;=10"))*0.5</f>
        <v>0</v>
      </c>
      <c r="CL2561" s="265">
        <f>(COUNTIFS(H2561:AL2561,"NHD",H2566:AL2566,"&gt;=3.5",H2567:AL2567,"&gt;=6.5")+COUNTIFS(H2561:AL2561,"BH",H2566:AL2566,"&gt;=1.5",H2567:AL2567,"&gt;=0.5")+COUNTIFS(H2561:AL2561,"BM",H2566:AL2566,"&gt;=1.5",H2567:AL2567,"&gt;=0.5")+COUNTIFS(H2561:AL2561,"D",H2566:AL2566,"&gt;=1.5",H2567:AL2567,"&gt;=0.5"))*0.5</f>
        <v>0</v>
      </c>
      <c r="CM2561" s="272"/>
      <c r="CN2561" s="264" t="s">
        <v>723</v>
      </c>
      <c r="CO2561" s="125">
        <f t="shared" ref="CO2561" si="857">+AM2561+AN2561+AO2561+AP2561+AQ2561+AR2561+AS2561+AU2561+BG2561</f>
        <v>26</v>
      </c>
      <c r="CP2561" s="225">
        <f>+SUM(I2562:I2567)-I2568</f>
        <v>0</v>
      </c>
      <c r="CQ2561" s="225">
        <f>+SUM(J2562:J2567)-J2568</f>
        <v>2.5</v>
      </c>
      <c r="CR2561" s="225">
        <f>+SUM(K2562:K2567)-K2568</f>
        <v>2.5</v>
      </c>
      <c r="CS2561" s="126"/>
      <c r="CT2561" s="126"/>
      <c r="CU2561" s="126"/>
      <c r="CV2561" s="126"/>
      <c r="CW2561" s="126"/>
      <c r="CX2561" s="126"/>
      <c r="CY2561" s="126"/>
      <c r="CZ2561" s="126"/>
      <c r="DA2561" s="126"/>
      <c r="DB2561" s="126"/>
      <c r="DC2561" s="126"/>
      <c r="DD2561" s="126"/>
      <c r="DE2561" s="126"/>
      <c r="DF2561" s="126" t="e">
        <f>+SUM(#REF!)</f>
        <v>#REF!</v>
      </c>
    </row>
    <row r="2562" spans="1:110" s="70" customFormat="1" ht="15" customHeight="1">
      <c r="A2562" s="228"/>
      <c r="B2562" s="369"/>
      <c r="C2562" s="454"/>
      <c r="D2562" s="237"/>
      <c r="E2562" s="237"/>
      <c r="F2562" s="242" t="s">
        <v>82</v>
      </c>
      <c r="G2562" s="71">
        <v>1.5</v>
      </c>
      <c r="H2562" s="83"/>
      <c r="I2562" s="83"/>
      <c r="J2562" s="83">
        <v>2.5</v>
      </c>
      <c r="K2562" s="83">
        <v>2.5</v>
      </c>
      <c r="L2562" s="83"/>
      <c r="M2562" s="83">
        <v>2.5</v>
      </c>
      <c r="N2562" s="83">
        <v>2.5</v>
      </c>
      <c r="O2562" s="83"/>
      <c r="P2562" s="83"/>
      <c r="Q2562" s="83">
        <v>2.5</v>
      </c>
      <c r="R2562" s="83">
        <v>2.5</v>
      </c>
      <c r="S2562" s="83">
        <v>2.5</v>
      </c>
      <c r="T2562" s="83"/>
      <c r="U2562" s="83"/>
      <c r="V2562" s="83"/>
      <c r="W2562" s="83"/>
      <c r="X2562" s="83"/>
      <c r="Y2562" s="83"/>
      <c r="Z2562" s="83"/>
      <c r="AA2562" s="83"/>
      <c r="AB2562" s="83"/>
      <c r="AC2562" s="79"/>
      <c r="AD2562" s="79"/>
      <c r="AE2562" s="79"/>
      <c r="AF2562" s="79"/>
      <c r="AG2562" s="79"/>
      <c r="AH2562" s="79"/>
      <c r="AI2562" s="79"/>
      <c r="AJ2562" s="79"/>
      <c r="AK2562" s="79"/>
      <c r="AL2562" s="79"/>
      <c r="AM2562" s="240"/>
      <c r="AN2562" s="240"/>
      <c r="AO2562" s="240"/>
      <c r="AP2562" s="240"/>
      <c r="AQ2562" s="240"/>
      <c r="AR2562" s="240"/>
      <c r="AS2562" s="240"/>
      <c r="AT2562" s="256"/>
      <c r="AU2562" s="256"/>
      <c r="AV2562" s="259"/>
      <c r="AW2562" s="259"/>
      <c r="AX2562" s="256"/>
      <c r="AY2562" s="256"/>
      <c r="AZ2562" s="256"/>
      <c r="BA2562" s="256"/>
      <c r="BB2562" s="256"/>
      <c r="BC2562" s="256"/>
      <c r="BD2562" s="256"/>
      <c r="BE2562" s="256"/>
      <c r="BF2562" s="256"/>
      <c r="BG2562" s="256"/>
      <c r="BH2562" s="256"/>
      <c r="BI2562" s="256"/>
      <c r="BJ2562" s="256"/>
      <c r="BK2562" s="256"/>
      <c r="BL2562" s="262"/>
      <c r="BM2562" s="262"/>
      <c r="BN2562" s="262"/>
      <c r="BO2562" s="262"/>
      <c r="BP2562" s="262"/>
      <c r="BQ2562" s="262"/>
      <c r="BR2562" s="270"/>
      <c r="BS2562" s="270"/>
      <c r="BT2562" s="270"/>
      <c r="BU2562" s="270"/>
      <c r="BV2562" s="270"/>
      <c r="BW2562" s="270"/>
      <c r="BX2562" s="256"/>
      <c r="BY2562" s="256"/>
      <c r="BZ2562" s="256"/>
      <c r="CA2562" s="267"/>
      <c r="CB2562" s="267"/>
      <c r="CC2562" s="274"/>
      <c r="CD2562" s="267"/>
      <c r="CE2562" s="267"/>
      <c r="CF2562" s="267"/>
      <c r="CG2562" s="267"/>
      <c r="CH2562" s="267"/>
      <c r="CI2562" s="267"/>
      <c r="CJ2562" s="267"/>
      <c r="CK2562" s="267"/>
      <c r="CL2562" s="265"/>
      <c r="CM2562" s="272"/>
      <c r="CN2562" s="264"/>
      <c r="CO2562" s="125"/>
      <c r="CP2562" s="226"/>
      <c r="CQ2562" s="226"/>
      <c r="CR2562" s="226"/>
      <c r="CS2562" s="126"/>
      <c r="CT2562" s="126"/>
      <c r="CU2562" s="126"/>
      <c r="CV2562" s="126"/>
      <c r="CW2562" s="126"/>
      <c r="CX2562" s="126"/>
      <c r="CY2562" s="126"/>
      <c r="CZ2562" s="126"/>
      <c r="DA2562" s="126"/>
      <c r="DB2562" s="126"/>
      <c r="DC2562" s="126"/>
      <c r="DD2562" s="126"/>
      <c r="DE2562" s="126"/>
      <c r="DF2562" s="126"/>
    </row>
    <row r="2563" spans="1:110" s="70" customFormat="1" ht="15" customHeight="1">
      <c r="A2563" s="228"/>
      <c r="B2563" s="369"/>
      <c r="C2563" s="454"/>
      <c r="D2563" s="237"/>
      <c r="E2563" s="237"/>
      <c r="F2563" s="243"/>
      <c r="G2563" s="72">
        <v>2</v>
      </c>
      <c r="H2563" s="84"/>
      <c r="I2563" s="84"/>
      <c r="J2563" s="84"/>
      <c r="K2563" s="84"/>
      <c r="L2563" s="84"/>
      <c r="M2563" s="84"/>
      <c r="N2563" s="84"/>
      <c r="O2563" s="84"/>
      <c r="P2563" s="84"/>
      <c r="Q2563" s="84"/>
      <c r="R2563" s="84"/>
      <c r="S2563" s="84"/>
      <c r="T2563" s="84"/>
      <c r="U2563" s="84"/>
      <c r="V2563" s="84"/>
      <c r="W2563" s="84"/>
      <c r="X2563" s="84"/>
      <c r="Y2563" s="84"/>
      <c r="Z2563" s="84"/>
      <c r="AA2563" s="84"/>
      <c r="AB2563" s="84"/>
      <c r="AC2563" s="80"/>
      <c r="AD2563" s="80"/>
      <c r="AE2563" s="80"/>
      <c r="AF2563" s="80"/>
      <c r="AG2563" s="80"/>
      <c r="AH2563" s="80"/>
      <c r="AI2563" s="80"/>
      <c r="AJ2563" s="80"/>
      <c r="AK2563" s="80"/>
      <c r="AL2563" s="80"/>
      <c r="AM2563" s="240"/>
      <c r="AN2563" s="240"/>
      <c r="AO2563" s="240"/>
      <c r="AP2563" s="240"/>
      <c r="AQ2563" s="240"/>
      <c r="AR2563" s="240"/>
      <c r="AS2563" s="240"/>
      <c r="AT2563" s="256"/>
      <c r="AU2563" s="256"/>
      <c r="AV2563" s="259"/>
      <c r="AW2563" s="259"/>
      <c r="AX2563" s="256"/>
      <c r="AY2563" s="256"/>
      <c r="AZ2563" s="256"/>
      <c r="BA2563" s="256"/>
      <c r="BB2563" s="256"/>
      <c r="BC2563" s="256"/>
      <c r="BD2563" s="256"/>
      <c r="BE2563" s="256"/>
      <c r="BF2563" s="256"/>
      <c r="BG2563" s="256"/>
      <c r="BH2563" s="256"/>
      <c r="BI2563" s="256"/>
      <c r="BJ2563" s="256"/>
      <c r="BK2563" s="256"/>
      <c r="BL2563" s="262"/>
      <c r="BM2563" s="262"/>
      <c r="BN2563" s="262"/>
      <c r="BO2563" s="262"/>
      <c r="BP2563" s="262"/>
      <c r="BQ2563" s="262"/>
      <c r="BR2563" s="270"/>
      <c r="BS2563" s="270"/>
      <c r="BT2563" s="270"/>
      <c r="BU2563" s="270"/>
      <c r="BV2563" s="270"/>
      <c r="BW2563" s="270"/>
      <c r="BX2563" s="256"/>
      <c r="BY2563" s="256"/>
      <c r="BZ2563" s="256"/>
      <c r="CA2563" s="267"/>
      <c r="CB2563" s="267"/>
      <c r="CC2563" s="274"/>
      <c r="CD2563" s="267"/>
      <c r="CE2563" s="267"/>
      <c r="CF2563" s="267"/>
      <c r="CG2563" s="267"/>
      <c r="CH2563" s="267"/>
      <c r="CI2563" s="267"/>
      <c r="CJ2563" s="267"/>
      <c r="CK2563" s="267"/>
      <c r="CL2563" s="265"/>
      <c r="CM2563" s="272"/>
      <c r="CN2563" s="264"/>
      <c r="CO2563" s="125"/>
      <c r="CP2563" s="226"/>
      <c r="CQ2563" s="226"/>
      <c r="CR2563" s="226"/>
      <c r="CS2563" s="126"/>
      <c r="CT2563" s="126"/>
      <c r="CU2563" s="126"/>
      <c r="CV2563" s="126"/>
      <c r="CW2563" s="126"/>
      <c r="CX2563" s="126"/>
      <c r="CY2563" s="126"/>
      <c r="CZ2563" s="126"/>
      <c r="DA2563" s="126"/>
      <c r="DB2563" s="126"/>
      <c r="DC2563" s="126"/>
      <c r="DD2563" s="126"/>
      <c r="DE2563" s="126"/>
      <c r="DF2563" s="126"/>
    </row>
    <row r="2564" spans="1:110" s="70" customFormat="1" ht="15" customHeight="1">
      <c r="A2564" s="228"/>
      <c r="B2564" s="369"/>
      <c r="C2564" s="454"/>
      <c r="D2564" s="237"/>
      <c r="E2564" s="237"/>
      <c r="F2564" s="243"/>
      <c r="G2564" s="72">
        <v>2.1</v>
      </c>
      <c r="H2564" s="84"/>
      <c r="I2564" s="84"/>
      <c r="J2564" s="84"/>
      <c r="K2564" s="84"/>
      <c r="L2564" s="84"/>
      <c r="M2564" s="84"/>
      <c r="N2564" s="84"/>
      <c r="O2564" s="84"/>
      <c r="P2564" s="84"/>
      <c r="Q2564" s="84"/>
      <c r="R2564" s="84"/>
      <c r="S2564" s="84"/>
      <c r="T2564" s="84"/>
      <c r="U2564" s="84"/>
      <c r="V2564" s="84"/>
      <c r="W2564" s="84"/>
      <c r="X2564" s="84"/>
      <c r="Y2564" s="84"/>
      <c r="Z2564" s="84"/>
      <c r="AA2564" s="84"/>
      <c r="AB2564" s="84"/>
      <c r="AC2564" s="80"/>
      <c r="AD2564" s="80"/>
      <c r="AE2564" s="80"/>
      <c r="AF2564" s="80"/>
      <c r="AG2564" s="80"/>
      <c r="AH2564" s="80"/>
      <c r="AI2564" s="80"/>
      <c r="AJ2564" s="80"/>
      <c r="AK2564" s="80"/>
      <c r="AL2564" s="80"/>
      <c r="AM2564" s="240"/>
      <c r="AN2564" s="240"/>
      <c r="AO2564" s="240"/>
      <c r="AP2564" s="240"/>
      <c r="AQ2564" s="240"/>
      <c r="AR2564" s="240"/>
      <c r="AS2564" s="240"/>
      <c r="AT2564" s="256"/>
      <c r="AU2564" s="256"/>
      <c r="AV2564" s="259"/>
      <c r="AW2564" s="259"/>
      <c r="AX2564" s="256"/>
      <c r="AY2564" s="256"/>
      <c r="AZ2564" s="256"/>
      <c r="BA2564" s="256"/>
      <c r="BB2564" s="256"/>
      <c r="BC2564" s="256"/>
      <c r="BD2564" s="256"/>
      <c r="BE2564" s="256"/>
      <c r="BF2564" s="256"/>
      <c r="BG2564" s="256"/>
      <c r="BH2564" s="256"/>
      <c r="BI2564" s="256"/>
      <c r="BJ2564" s="256"/>
      <c r="BK2564" s="256"/>
      <c r="BL2564" s="262"/>
      <c r="BM2564" s="262"/>
      <c r="BN2564" s="262"/>
      <c r="BO2564" s="262"/>
      <c r="BP2564" s="262"/>
      <c r="BQ2564" s="262"/>
      <c r="BR2564" s="270"/>
      <c r="BS2564" s="270"/>
      <c r="BT2564" s="270"/>
      <c r="BU2564" s="270"/>
      <c r="BV2564" s="270"/>
      <c r="BW2564" s="270"/>
      <c r="BX2564" s="256"/>
      <c r="BY2564" s="256"/>
      <c r="BZ2564" s="256"/>
      <c r="CA2564" s="267"/>
      <c r="CB2564" s="267"/>
      <c r="CC2564" s="274"/>
      <c r="CD2564" s="267"/>
      <c r="CE2564" s="267"/>
      <c r="CF2564" s="267"/>
      <c r="CG2564" s="267"/>
      <c r="CH2564" s="267"/>
      <c r="CI2564" s="267"/>
      <c r="CJ2564" s="267"/>
      <c r="CK2564" s="267"/>
      <c r="CL2564" s="265"/>
      <c r="CM2564" s="272"/>
      <c r="CN2564" s="264"/>
      <c r="CO2564" s="125"/>
      <c r="CP2564" s="226"/>
      <c r="CQ2564" s="226"/>
      <c r="CR2564" s="226"/>
      <c r="CS2564" s="126"/>
      <c r="CT2564" s="126"/>
      <c r="CU2564" s="126"/>
      <c r="CV2564" s="126"/>
      <c r="CW2564" s="126"/>
      <c r="CX2564" s="126"/>
      <c r="CY2564" s="126"/>
      <c r="CZ2564" s="126"/>
      <c r="DA2564" s="126"/>
      <c r="DB2564" s="126"/>
      <c r="DC2564" s="126"/>
      <c r="DD2564" s="126"/>
      <c r="DE2564" s="126"/>
      <c r="DF2564" s="126"/>
    </row>
    <row r="2565" spans="1:110" s="70" customFormat="1" ht="15" customHeight="1">
      <c r="A2565" s="228"/>
      <c r="B2565" s="369"/>
      <c r="C2565" s="454"/>
      <c r="D2565" s="237"/>
      <c r="E2565" s="237"/>
      <c r="F2565" s="243"/>
      <c r="G2565" s="72">
        <v>2.7</v>
      </c>
      <c r="H2565" s="84"/>
      <c r="I2565" s="84"/>
      <c r="J2565" s="84"/>
      <c r="K2565" s="84"/>
      <c r="L2565" s="84"/>
      <c r="M2565" s="84"/>
      <c r="N2565" s="84"/>
      <c r="O2565" s="84"/>
      <c r="P2565" s="84"/>
      <c r="Q2565" s="84"/>
      <c r="R2565" s="84"/>
      <c r="S2565" s="84"/>
      <c r="T2565" s="84"/>
      <c r="U2565" s="84"/>
      <c r="V2565" s="84"/>
      <c r="W2565" s="84"/>
      <c r="X2565" s="84"/>
      <c r="Y2565" s="84"/>
      <c r="Z2565" s="84"/>
      <c r="AA2565" s="84"/>
      <c r="AB2565" s="84"/>
      <c r="AC2565" s="80"/>
      <c r="AD2565" s="80"/>
      <c r="AE2565" s="80"/>
      <c r="AF2565" s="80"/>
      <c r="AG2565" s="80"/>
      <c r="AH2565" s="80"/>
      <c r="AI2565" s="80"/>
      <c r="AJ2565" s="80"/>
      <c r="AK2565" s="80"/>
      <c r="AL2565" s="80"/>
      <c r="AM2565" s="240"/>
      <c r="AN2565" s="240"/>
      <c r="AO2565" s="240"/>
      <c r="AP2565" s="240"/>
      <c r="AQ2565" s="240"/>
      <c r="AR2565" s="240"/>
      <c r="AS2565" s="240"/>
      <c r="AT2565" s="256"/>
      <c r="AU2565" s="256"/>
      <c r="AV2565" s="259"/>
      <c r="AW2565" s="259"/>
      <c r="AX2565" s="256"/>
      <c r="AY2565" s="256"/>
      <c r="AZ2565" s="256"/>
      <c r="BA2565" s="256"/>
      <c r="BB2565" s="256"/>
      <c r="BC2565" s="256"/>
      <c r="BD2565" s="256"/>
      <c r="BE2565" s="256"/>
      <c r="BF2565" s="256"/>
      <c r="BG2565" s="256"/>
      <c r="BH2565" s="256"/>
      <c r="BI2565" s="256"/>
      <c r="BJ2565" s="256"/>
      <c r="BK2565" s="256"/>
      <c r="BL2565" s="262"/>
      <c r="BM2565" s="262"/>
      <c r="BN2565" s="262"/>
      <c r="BO2565" s="262"/>
      <c r="BP2565" s="262"/>
      <c r="BQ2565" s="262"/>
      <c r="BR2565" s="270"/>
      <c r="BS2565" s="270"/>
      <c r="BT2565" s="270"/>
      <c r="BU2565" s="270"/>
      <c r="BV2565" s="270"/>
      <c r="BW2565" s="270"/>
      <c r="BX2565" s="256"/>
      <c r="BY2565" s="256"/>
      <c r="BZ2565" s="256"/>
      <c r="CA2565" s="267"/>
      <c r="CB2565" s="267"/>
      <c r="CC2565" s="274"/>
      <c r="CD2565" s="267"/>
      <c r="CE2565" s="267"/>
      <c r="CF2565" s="267"/>
      <c r="CG2565" s="267"/>
      <c r="CH2565" s="267"/>
      <c r="CI2565" s="267"/>
      <c r="CJ2565" s="267"/>
      <c r="CK2565" s="267"/>
      <c r="CL2565" s="265"/>
      <c r="CM2565" s="272"/>
      <c r="CN2565" s="264"/>
      <c r="CO2565" s="125"/>
      <c r="CP2565" s="226"/>
      <c r="CQ2565" s="226"/>
      <c r="CR2565" s="226"/>
      <c r="CS2565" s="126"/>
      <c r="CT2565" s="126"/>
      <c r="CU2565" s="126"/>
      <c r="CV2565" s="126"/>
      <c r="CW2565" s="126"/>
      <c r="CX2565" s="126"/>
      <c r="CY2565" s="126"/>
      <c r="CZ2565" s="126"/>
      <c r="DA2565" s="126"/>
      <c r="DB2565" s="126"/>
      <c r="DC2565" s="126"/>
      <c r="DD2565" s="126"/>
      <c r="DE2565" s="126"/>
      <c r="DF2565" s="126"/>
    </row>
    <row r="2566" spans="1:110" s="70" customFormat="1" ht="15" customHeight="1">
      <c r="A2566" s="228"/>
      <c r="B2566" s="369"/>
      <c r="C2566" s="454"/>
      <c r="D2566" s="237"/>
      <c r="E2566" s="237"/>
      <c r="F2566" s="243"/>
      <c r="G2566" s="72">
        <v>3</v>
      </c>
      <c r="H2566" s="84"/>
      <c r="I2566" s="84"/>
      <c r="J2566" s="84"/>
      <c r="K2566" s="84"/>
      <c r="L2566" s="84"/>
      <c r="M2566" s="84"/>
      <c r="N2566" s="84"/>
      <c r="O2566" s="84"/>
      <c r="P2566" s="84"/>
      <c r="Q2566" s="84"/>
      <c r="R2566" s="84"/>
      <c r="S2566" s="84"/>
      <c r="T2566" s="84"/>
      <c r="U2566" s="84"/>
      <c r="V2566" s="84"/>
      <c r="W2566" s="84"/>
      <c r="X2566" s="84"/>
      <c r="Y2566" s="84"/>
      <c r="Z2566" s="84"/>
      <c r="AA2566" s="84"/>
      <c r="AB2566" s="84"/>
      <c r="AC2566" s="80"/>
      <c r="AD2566" s="80"/>
      <c r="AE2566" s="80"/>
      <c r="AF2566" s="80"/>
      <c r="AG2566" s="80"/>
      <c r="AH2566" s="80"/>
      <c r="AI2566" s="80"/>
      <c r="AJ2566" s="80"/>
      <c r="AK2566" s="80"/>
      <c r="AL2566" s="80"/>
      <c r="AM2566" s="240"/>
      <c r="AN2566" s="240"/>
      <c r="AO2566" s="240"/>
      <c r="AP2566" s="240"/>
      <c r="AQ2566" s="240"/>
      <c r="AR2566" s="240"/>
      <c r="AS2566" s="240"/>
      <c r="AT2566" s="256"/>
      <c r="AU2566" s="256"/>
      <c r="AV2566" s="259"/>
      <c r="AW2566" s="259"/>
      <c r="AX2566" s="256"/>
      <c r="AY2566" s="256"/>
      <c r="AZ2566" s="256"/>
      <c r="BA2566" s="256"/>
      <c r="BB2566" s="256"/>
      <c r="BC2566" s="256"/>
      <c r="BD2566" s="256"/>
      <c r="BE2566" s="256"/>
      <c r="BF2566" s="256"/>
      <c r="BG2566" s="256"/>
      <c r="BH2566" s="256"/>
      <c r="BI2566" s="256"/>
      <c r="BJ2566" s="256"/>
      <c r="BK2566" s="256"/>
      <c r="BL2566" s="262"/>
      <c r="BM2566" s="262"/>
      <c r="BN2566" s="262"/>
      <c r="BO2566" s="262"/>
      <c r="BP2566" s="262"/>
      <c r="BQ2566" s="262"/>
      <c r="BR2566" s="270"/>
      <c r="BS2566" s="270"/>
      <c r="BT2566" s="270"/>
      <c r="BU2566" s="270"/>
      <c r="BV2566" s="270"/>
      <c r="BW2566" s="270"/>
      <c r="BX2566" s="256"/>
      <c r="BY2566" s="256"/>
      <c r="BZ2566" s="256"/>
      <c r="CA2566" s="267"/>
      <c r="CB2566" s="267"/>
      <c r="CC2566" s="274"/>
      <c r="CD2566" s="267"/>
      <c r="CE2566" s="267"/>
      <c r="CF2566" s="267"/>
      <c r="CG2566" s="267"/>
      <c r="CH2566" s="267"/>
      <c r="CI2566" s="267"/>
      <c r="CJ2566" s="267"/>
      <c r="CK2566" s="267"/>
      <c r="CL2566" s="265"/>
      <c r="CM2566" s="272"/>
      <c r="CN2566" s="264"/>
      <c r="CO2566" s="125"/>
      <c r="CP2566" s="226"/>
      <c r="CQ2566" s="226"/>
      <c r="CR2566" s="226"/>
      <c r="CS2566" s="126"/>
      <c r="CT2566" s="126"/>
      <c r="CU2566" s="126"/>
      <c r="CV2566" s="126"/>
      <c r="CW2566" s="126"/>
      <c r="CX2566" s="126"/>
      <c r="CY2566" s="126"/>
      <c r="CZ2566" s="126"/>
      <c r="DA2566" s="126"/>
      <c r="DB2566" s="126"/>
      <c r="DC2566" s="126"/>
      <c r="DD2566" s="126"/>
      <c r="DE2566" s="126"/>
      <c r="DF2566" s="126"/>
    </row>
    <row r="2567" spans="1:110" s="70" customFormat="1" ht="15" customHeight="1">
      <c r="A2567" s="228"/>
      <c r="B2567" s="369"/>
      <c r="C2567" s="454"/>
      <c r="D2567" s="237"/>
      <c r="E2567" s="237"/>
      <c r="F2567" s="244"/>
      <c r="G2567" s="73">
        <v>3.9</v>
      </c>
      <c r="H2567" s="85"/>
      <c r="I2567" s="85"/>
      <c r="J2567" s="85"/>
      <c r="K2567" s="85"/>
      <c r="L2567" s="85"/>
      <c r="M2567" s="85"/>
      <c r="N2567" s="85"/>
      <c r="O2567" s="85"/>
      <c r="P2567" s="85"/>
      <c r="Q2567" s="85"/>
      <c r="R2567" s="85"/>
      <c r="S2567" s="85"/>
      <c r="T2567" s="85"/>
      <c r="U2567" s="85"/>
      <c r="V2567" s="85"/>
      <c r="W2567" s="85"/>
      <c r="X2567" s="85"/>
      <c r="Y2567" s="85"/>
      <c r="Z2567" s="85"/>
      <c r="AA2567" s="85"/>
      <c r="AB2567" s="85"/>
      <c r="AC2567" s="81"/>
      <c r="AD2567" s="81"/>
      <c r="AE2567" s="81"/>
      <c r="AF2567" s="81"/>
      <c r="AG2567" s="81"/>
      <c r="AH2567" s="81"/>
      <c r="AI2567" s="81"/>
      <c r="AJ2567" s="81"/>
      <c r="AK2567" s="81"/>
      <c r="AL2567" s="81"/>
      <c r="AM2567" s="240"/>
      <c r="AN2567" s="240"/>
      <c r="AO2567" s="240"/>
      <c r="AP2567" s="240"/>
      <c r="AQ2567" s="240"/>
      <c r="AR2567" s="240"/>
      <c r="AS2567" s="240"/>
      <c r="AT2567" s="256"/>
      <c r="AU2567" s="256"/>
      <c r="AV2567" s="259"/>
      <c r="AW2567" s="259"/>
      <c r="AX2567" s="256"/>
      <c r="AY2567" s="256"/>
      <c r="AZ2567" s="256"/>
      <c r="BA2567" s="256"/>
      <c r="BB2567" s="256"/>
      <c r="BC2567" s="256"/>
      <c r="BD2567" s="256"/>
      <c r="BE2567" s="256"/>
      <c r="BF2567" s="256"/>
      <c r="BG2567" s="256"/>
      <c r="BH2567" s="256"/>
      <c r="BI2567" s="256"/>
      <c r="BJ2567" s="256"/>
      <c r="BK2567" s="256"/>
      <c r="BL2567" s="262"/>
      <c r="BM2567" s="262"/>
      <c r="BN2567" s="262"/>
      <c r="BO2567" s="262"/>
      <c r="BP2567" s="262"/>
      <c r="BQ2567" s="262"/>
      <c r="BR2567" s="270"/>
      <c r="BS2567" s="270"/>
      <c r="BT2567" s="270"/>
      <c r="BU2567" s="270"/>
      <c r="BV2567" s="270"/>
      <c r="BW2567" s="270"/>
      <c r="BX2567" s="256"/>
      <c r="BY2567" s="256"/>
      <c r="BZ2567" s="256"/>
      <c r="CA2567" s="267"/>
      <c r="CB2567" s="267"/>
      <c r="CC2567" s="274"/>
      <c r="CD2567" s="267"/>
      <c r="CE2567" s="267"/>
      <c r="CF2567" s="267"/>
      <c r="CG2567" s="267"/>
      <c r="CH2567" s="267"/>
      <c r="CI2567" s="267"/>
      <c r="CJ2567" s="267"/>
      <c r="CK2567" s="267"/>
      <c r="CL2567" s="265"/>
      <c r="CM2567" s="272"/>
      <c r="CN2567" s="264"/>
      <c r="CO2567" s="125"/>
      <c r="CP2567" s="226"/>
      <c r="CQ2567" s="226"/>
      <c r="CR2567" s="226"/>
      <c r="CS2567" s="126"/>
      <c r="CT2567" s="126"/>
      <c r="CU2567" s="126"/>
      <c r="CV2567" s="126"/>
      <c r="CW2567" s="126"/>
      <c r="CX2567" s="126"/>
      <c r="CY2567" s="126"/>
      <c r="CZ2567" s="126"/>
      <c r="DA2567" s="126"/>
      <c r="DB2567" s="126"/>
      <c r="DC2567" s="126"/>
      <c r="DD2567" s="126"/>
      <c r="DE2567" s="126"/>
      <c r="DF2567" s="126"/>
    </row>
    <row r="2568" spans="1:110" s="70" customFormat="1" ht="15" customHeight="1">
      <c r="A2568" s="229"/>
      <c r="B2568" s="370"/>
      <c r="C2568" s="455"/>
      <c r="D2568" s="238"/>
      <c r="E2568" s="238"/>
      <c r="F2568" s="245" t="s">
        <v>83</v>
      </c>
      <c r="G2568" s="246"/>
      <c r="H2568" s="82"/>
      <c r="I2568" s="82"/>
      <c r="J2568" s="82"/>
      <c r="K2568" s="82"/>
      <c r="L2568" s="82"/>
      <c r="M2568" s="82"/>
      <c r="N2568" s="82"/>
      <c r="O2568" s="82"/>
      <c r="P2568" s="82"/>
      <c r="Q2568" s="82"/>
      <c r="R2568" s="82"/>
      <c r="S2568" s="82"/>
      <c r="T2568" s="82"/>
      <c r="U2568" s="82"/>
      <c r="V2568" s="82"/>
      <c r="W2568" s="82"/>
      <c r="X2568" s="82"/>
      <c r="Y2568" s="82"/>
      <c r="Z2568" s="82"/>
      <c r="AA2568" s="82"/>
      <c r="AB2568" s="82"/>
      <c r="AC2568" s="35"/>
      <c r="AD2568" s="35"/>
      <c r="AE2568" s="35"/>
      <c r="AF2568" s="35"/>
      <c r="AG2568" s="35">
        <v>2</v>
      </c>
      <c r="AH2568" s="35"/>
      <c r="AI2568" s="35"/>
      <c r="AJ2568" s="35"/>
      <c r="AK2568" s="35"/>
      <c r="AL2568" s="35"/>
      <c r="AM2568" s="241"/>
      <c r="AN2568" s="241"/>
      <c r="AO2568" s="241"/>
      <c r="AP2568" s="241"/>
      <c r="AQ2568" s="241"/>
      <c r="AR2568" s="241"/>
      <c r="AS2568" s="241"/>
      <c r="AT2568" s="257"/>
      <c r="AU2568" s="257"/>
      <c r="AV2568" s="260"/>
      <c r="AW2568" s="260"/>
      <c r="AX2568" s="257"/>
      <c r="AY2568" s="257"/>
      <c r="AZ2568" s="257"/>
      <c r="BA2568" s="257"/>
      <c r="BB2568" s="257"/>
      <c r="BC2568" s="257"/>
      <c r="BD2568" s="257"/>
      <c r="BE2568" s="257"/>
      <c r="BF2568" s="257"/>
      <c r="BG2568" s="257"/>
      <c r="BH2568" s="257"/>
      <c r="BI2568" s="257"/>
      <c r="BJ2568" s="257"/>
      <c r="BK2568" s="257"/>
      <c r="BL2568" s="263"/>
      <c r="BM2568" s="263"/>
      <c r="BN2568" s="263"/>
      <c r="BO2568" s="263"/>
      <c r="BP2568" s="263"/>
      <c r="BQ2568" s="263"/>
      <c r="BR2568" s="271"/>
      <c r="BS2568" s="271"/>
      <c r="BT2568" s="271"/>
      <c r="BU2568" s="271"/>
      <c r="BV2568" s="271"/>
      <c r="BW2568" s="271"/>
      <c r="BX2568" s="257"/>
      <c r="BY2568" s="257"/>
      <c r="BZ2568" s="257"/>
      <c r="CA2568" s="268"/>
      <c r="CB2568" s="268"/>
      <c r="CC2568" s="275"/>
      <c r="CD2568" s="268"/>
      <c r="CE2568" s="268"/>
      <c r="CF2568" s="268"/>
      <c r="CG2568" s="268"/>
      <c r="CH2568" s="268"/>
      <c r="CI2568" s="268"/>
      <c r="CJ2568" s="268"/>
      <c r="CK2568" s="268"/>
      <c r="CL2568" s="265"/>
      <c r="CM2568" s="272"/>
      <c r="CN2568" s="264"/>
      <c r="CO2568" s="125"/>
      <c r="CP2568" s="226"/>
      <c r="CQ2568" s="226"/>
      <c r="CR2568" s="226"/>
      <c r="CS2568" s="126"/>
      <c r="CT2568" s="126"/>
      <c r="CU2568" s="126"/>
      <c r="CV2568" s="126"/>
      <c r="CW2568" s="126"/>
      <c r="CX2568" s="126"/>
      <c r="CY2568" s="126"/>
      <c r="CZ2568" s="126"/>
      <c r="DA2568" s="126"/>
      <c r="DB2568" s="126"/>
      <c r="DC2568" s="126"/>
      <c r="DD2568" s="126"/>
      <c r="DE2568" s="126"/>
      <c r="DF2568" s="126"/>
    </row>
    <row r="2569" spans="1:110" s="70" customFormat="1" ht="15" customHeight="1">
      <c r="A2569" s="227">
        <f t="shared" si="851"/>
        <v>318</v>
      </c>
      <c r="B2569" s="359" t="s">
        <v>960</v>
      </c>
      <c r="C2569" s="626" t="s">
        <v>961</v>
      </c>
      <c r="D2569" s="236">
        <v>44482</v>
      </c>
      <c r="E2569" s="236" t="s">
        <v>277</v>
      </c>
      <c r="F2569" s="253" t="s">
        <v>80</v>
      </c>
      <c r="G2569" s="254"/>
      <c r="H2569" s="82" t="s">
        <v>69</v>
      </c>
      <c r="I2569" s="82"/>
      <c r="J2569" s="82" t="s">
        <v>60</v>
      </c>
      <c r="K2569" s="82" t="s">
        <v>60</v>
      </c>
      <c r="L2569" s="82" t="s">
        <v>60</v>
      </c>
      <c r="M2569" s="82" t="s">
        <v>60</v>
      </c>
      <c r="N2569" s="82" t="s">
        <v>60</v>
      </c>
      <c r="O2569" s="82"/>
      <c r="P2569" s="82" t="s">
        <v>60</v>
      </c>
      <c r="Q2569" s="82" t="s">
        <v>60</v>
      </c>
      <c r="R2569" s="82" t="s">
        <v>60</v>
      </c>
      <c r="S2569" s="82" t="s">
        <v>60</v>
      </c>
      <c r="T2569" s="82" t="s">
        <v>60</v>
      </c>
      <c r="U2569" s="82" t="s">
        <v>60</v>
      </c>
      <c r="V2569" s="82"/>
      <c r="W2569" s="82" t="s">
        <v>61</v>
      </c>
      <c r="X2569" s="82" t="s">
        <v>61</v>
      </c>
      <c r="Y2569" s="82" t="s">
        <v>61</v>
      </c>
      <c r="Z2569" s="82" t="s">
        <v>61</v>
      </c>
      <c r="AA2569" s="82" t="s">
        <v>61</v>
      </c>
      <c r="AB2569" s="82" t="s">
        <v>61</v>
      </c>
      <c r="AC2569" s="82"/>
      <c r="AD2569" s="82" t="s">
        <v>61</v>
      </c>
      <c r="AE2569" s="82" t="s">
        <v>61</v>
      </c>
      <c r="AF2569" s="82" t="s">
        <v>61</v>
      </c>
      <c r="AG2569" s="82" t="s">
        <v>61</v>
      </c>
      <c r="AH2569" s="82" t="s">
        <v>61</v>
      </c>
      <c r="AI2569" s="82" t="s">
        <v>1471</v>
      </c>
      <c r="AJ2569" s="82"/>
      <c r="AK2569" s="82" t="s">
        <v>60</v>
      </c>
      <c r="AL2569" s="82" t="s">
        <v>67</v>
      </c>
      <c r="AM2569" s="239">
        <f>COUNTIF(H2569:AL2569,"PH")+COUNTIF(H2569:AL2569,"PH/L")+COUNTIF(H2569:AL2569,"PM")</f>
        <v>0</v>
      </c>
      <c r="AN2569" s="239">
        <f>COUNTIF(H2569:AL2569,"PD")+COUNTIF(H2569:AL2569,"PDD")+COUNTIF(H2569:AL2569,"P/DS")/2+COUNTIF(H2569:AL2569,"PMD")</f>
        <v>0</v>
      </c>
      <c r="AO2569" s="239">
        <f>COUNTIF(H2569:AL2569,"PN")+COUNTIF(H2569:AL2569,"P/NS")/2+COUNTIF(H2569:AL2569,"PH")+COUNTIF(H2569:AL2569,"PH/F")/2+COUNTIF(H2569:AL2569,"PH/L")/2+COUNTIF(H2569:AL2569,"PM")</f>
        <v>0</v>
      </c>
      <c r="AP2569" s="239">
        <f>COUNTIF(H2569:AL2569,"BH")+COUNTIF(H2569:AL2569,"AL/BL")+COUNTIF(H2569:AL2569,"UL/BL")+COUNTIF(H2569:AL2569,"BM")</f>
        <v>0</v>
      </c>
      <c r="AQ2569" s="239">
        <f>COUNTIF(H2569:AL2569,"DS")+COUNTIF(H2569:AL2569,"AL/DS")/2+COUNTIF(H2569:AL2569,"UL/DS")/2+COUNTIF(H2569:AL2569,"CT")+COUNTIF(H2569:AL2569,"MD")</f>
        <v>12.5</v>
      </c>
      <c r="AR2569" s="239">
        <f>COUNTIF(H2569:AL2569,"NS")+COUNTIF(H2569:AL2569,"AL/NS")/2+COUNTIF(H2569:AL2569,"UL/NS")/2+COUNTIF(H2569:AL2569,"BH")+COUNTIF(H2569:AL2569,"AL/BF")/2+COUNTIF(H2569:AL2569,"AL/BL")/2+COUNTIF(H2569:AL2569,"UL/BL")/2+COUNTIF(H2569:AL2569,"UL/BF")/2+COUNTIF(H2569:AL2569,"BM")</f>
        <v>11</v>
      </c>
      <c r="AS2569" s="239">
        <f>COUNTIF(H2569:AL2569,"AL")+COUNTIF(H2569:AL2569,"AL/DS")/2+COUNTIF(H2569:AL2569,"AL/NS")/2+COUNTIF(H2569:AL2569,"NH")+COUNTIF(H2569:AL2569,"SL")+COUNTIF(H2569:AL2569,"NHD")+COUNTIF(H2569:AL2569,"B")+COUNTIF(H2569:AL2569,"HL")+COUNTIF(H2569:AL2569,"AL/BF")/2+COUNTIF(H2569:AL2569,"AL/BL")/2</f>
        <v>2</v>
      </c>
      <c r="AT2569" s="255">
        <f>COUNTIF(H2569:AL2569,"PD")+COUNTIF(H2569:AL2569,"PN")+COUNTIF(H2569:AL2569,"P/DS")/2+COUNTIF(H2569:AL2569,"P/NS")/2+COUNTIF(H2569:AL2569,"DS")+COUNTIF(H2569:AL2569,"NS")+COUNTIF(H2569:AL2569,"AL")+COUNTIF(H2569:AL2569,"AL/DS")+COUNTIF(H2569:AL2569,"AL/NS")+COUNTIF(H2569:AL2569,"NH")+COUNTIF(H2569:AL2569,"SL")+COUNTIF(H2569:AL2569,"UL/DS")/2+COUNTIF(H2569:AL2569,"UL/NS")/2+COUNTIF(H2569:AL2569,"CT")+COUNTIF(H2569:AL2569,"NHD")+COUNTIF(H2569:AL2569,"PDD")+COUNTIF(H2569:AL2569,"B")+COUNTIF(H2569:AL2569,"HL")+COUNTIF(H2569:AL2569,"PH")+COUNTIF(H2569:AL2569,"BH")+COUNTIF(H2569:AL2569,"AL/BF")+COUNTIF(H2569:AL2569,"AL/BL")+COUNTIF(H2569:AL2569,"UL/BF")/2+COUNTIF(H2569:AL2569,"UL/BL")/2+COUNTIF(H2569:AL2569,"PH/F")/2+COUNTIF(H2569:AL2569,"PH/L")/2+COUNTIF(H2569:AL2569,"MD")+COUNTIF(H2569:AL2569,"PMD")+COUNTIF(H2569:AL2569,"PM")+COUNTIF(H2569:AL2569,"BM")</f>
        <v>25.5</v>
      </c>
      <c r="AU2569" s="255">
        <f>COUNTIF(H2569:AL2569,"P/DS")/2+COUNTIF(H2569:AL2569,"P/NS")/2+COUNTIF(H2569:AL2569,"IL")+COUNTIF(H2569:AL2569,"NL")+COUNTIF(H2569:AL2569,"UL")+COUNTIF(H2569:AL2569,"UL/DS")/2+COUNTIF(H2569:AL2569,"UL/NS")/2+COUNTIF(H2569:AL2569,"KT")+COUNTIF(H2569:AL2569,"UL/BF")/2+COUNTIF(H2569:AL2569,"UL/BL")/2+COUNTIF(H2569:AL2569,"PH/F")/2+COUNTIF(H2569:AL2569,"PH/L")/2+COUNTIF(H2569:AL2569,"NB")</f>
        <v>0.5</v>
      </c>
      <c r="AV2569" s="258">
        <f>COUNTIF(H2569:AL2569,"PN")+COUNTIF(H2569:AL2569,"TVD")+COUNTIF(H2569:AL2569,"PH")+COUNTIF(H2569:AL2569,"PM")+COUNTIF(H2569:AL2569,"PDD")-COUNTIFS(H2569:AL2569,"PN",H2576:AL2576,"&gt;=3")-COUNTIFS(H2569:AL2569,"PM",H2576:AL2576,"&gt;=3")</f>
        <v>0</v>
      </c>
      <c r="AW2569" s="258">
        <f>COUNTIF(H2569:AL2569,"NS")+COUNTIF(H2569:AL2569,"D")+COUNTIF(H2569:AL2569,"BH")+COUNTIF(H2569:AL2569,"NHD")+COUNTIF(H2569:AL2569,"BM")-COUNTIFS(H2569:AL2569,"NS",H2576:AL2576,"&gt;=3")-COUNTIFS(H2569:AL2569,"BH",H2576:AL2576,"&gt;=3")-COUNTIFS(H2569:AL2569,"BM",H2576:AL2576,"&gt;=3")</f>
        <v>11</v>
      </c>
      <c r="AX2569" s="255">
        <f>COUNTIF(H2569:AL2569,"AL")+COUNTIF(H2569:AL2569,"AL/DS")/2+COUNTIF(H2569:AL2569,"AL/NS")/2+COUNTIF(H2569:AL2569,"AL/BF")+COUNTIF(H2569:AL2569,"AL/BL")/2</f>
        <v>1</v>
      </c>
      <c r="AY2569" s="255">
        <f>COUNTIF(H2569:AL2569,"SL")</f>
        <v>0</v>
      </c>
      <c r="AZ2569" s="255">
        <f>COUNTIF(H2569:AL2569,"NH")</f>
        <v>1</v>
      </c>
      <c r="BA2569" s="255">
        <f>COUNTIF(H2569:AL2569,"HL")</f>
        <v>0</v>
      </c>
      <c r="BB2569" s="255">
        <f>COUNTIF(G2569:AL2569,"P/DS")/2+COUNTIF(G2569:AL2569,"P/NS")/2+COUNTIF(G2569:AL2569,"UL")+COUNTIF(G2569:AL2569,"UL/DS")/2+COUNTIF(G2569:AL2569,"UL/NS")/2+COUNTIF(G2569:AL2569,"UL/BL")/2+COUNTIF(G2569:AL2569,"UL/BF")/2+COUNTIF(G2569:AL2569,"PH/F")/2+COUNTIF(G2569:AL2569,"PH/L")/2</f>
        <v>0.5</v>
      </c>
      <c r="BC2569" s="255">
        <f>COUNTIF(H2569:AL2569,"NB")</f>
        <v>0</v>
      </c>
      <c r="BD2569" s="255">
        <f>COUNTIF(H2569:AL2569,"NL")</f>
        <v>0</v>
      </c>
      <c r="BE2569" s="255">
        <f>COUNTIF(H2569:AL2569,"IL")</f>
        <v>0</v>
      </c>
      <c r="BF2569" s="255">
        <f>COUNTIF(H2569:AL2569,"KT")</f>
        <v>0</v>
      </c>
      <c r="BG2569" s="255">
        <f>COUNTIF(H2569:AL2569,"L70")</f>
        <v>0</v>
      </c>
      <c r="BH2569" s="255">
        <f>COUNTIF(H2569:AL2569,"MD")</f>
        <v>0</v>
      </c>
      <c r="BI2569" s="255">
        <f>COUNTIF(H2569:AL2569,"PMD")</f>
        <v>0</v>
      </c>
      <c r="BJ2569" s="255">
        <f>COUNTIF(H2569:AL2569,"PM")</f>
        <v>0</v>
      </c>
      <c r="BK2569" s="255">
        <f>COUNTIF(H2569:AL2569,"BM")</f>
        <v>0</v>
      </c>
      <c r="BL2569" s="261">
        <f>SUMIF(H2569:AL2569,"PD",H2570:AL2570)+SUMIF(H2569:AL2569,"PN",H2570:AL2570)+SUMIF(H2569:AL2569,"P/DS",H2570:AL2570)+SUMIF(H2569:AL2569,"PN/F",H2570:AL2570)+SUMIF(H2569:AL2569,"PN/L",H2570:AL2570)+SUMIF(H2569:AL2569,"TV",H2570:AL2570)+SUMIF(H2569:AL2569,"TVD",H2570:AL2570)+SUMIF(H2569:AL2569,"PDD",H2570:AL2570)</f>
        <v>0</v>
      </c>
      <c r="BM2569" s="261">
        <f>SUMIF(H2569:AL2569,"PD",H2571:AL2571)+SUMIF(H2569:AL2569,"PN",H2571:AL2571)+SUMIF(H2569:AL2569,"P/DS",H2571:AL2571)+SUMIF(H2569:AL2569,"PN/F",H2571:AL2571)+SUMIF(H2569:AL2569,"PN/L",H2571:AL2571)+SUMIF(H2569:AL2569,"TV",H2571:AL2571)+SUMIF(H2569:AL2569,"TVD",H2571:AL2571)+SUMIF(H2569:AL2569,"PDD",H2571:AL2571)+SUMIF(H2569:AL2569,"PMD",H2571:AL2571)</f>
        <v>0</v>
      </c>
      <c r="BN2569" s="261">
        <f>SUMIF(H2569:AL2569,"PD",H2572:AL2572)+SUMIF(H2569:AL2569,"PN",H2572:AL2572)+SUMIF(H2569:AL2569,"P/DS",H2572:AL2572)+SUMIF(H2569:AL2569,"PN/F",H2572:AL2572)+SUMIF(H2569:AL2569,"PN/L",H2572:AL2572)+SUMIF(H2569:AL2569,"TV",H2572:AL2572)+SUMIF(H2569:AL2569,"TVD",H2572:AL2572)</f>
        <v>0</v>
      </c>
      <c r="BO2569" s="261">
        <f>SUMIF(H2569:AL2569,"PD",H2573:AL2573)+SUMIF(H2569:AL2569,"PN",H2573:AL2573)+SUMIF(H2569:AL2569,"P/DS",H2573:AL2573)+SUMIF(H2569:AL2569,"PN/F",H2573:AL2573)+SUMIF(H2569:AL2569,"PN/L",H2573:AL2573)+SUMIF(H2569:AL2569,"TV",H2573:AL2573)+SUMIF(H2569:AL2569,"TVD",H2573:AL2573)</f>
        <v>0</v>
      </c>
      <c r="BP2569" s="261">
        <f>SUMIF(H2569:AL2569,"PD",H2574:AL2574)+SUMIF(H2569:AL2569,"PN",H2574:AL2574)+SUMIF(H2569:AL2569,"P/DS",H2574:AL2574)+SUMIF(H2569:AL2569,"PN/F",H2574:AL2574)+SUMIF(H2569:AL2569,"PN/L",H2574:AL2574)+SUMIF(H2569:AL2569,"TV",H2574:AL2574)+SUMIF(H2569:AL2569,"TVD",H2574:AL2574)+SUMIF(H2569:AL2569,"PDD",H2574:AL2574)+SUMIF(H2569:AL2569,"PH",H2574:AL2574)+SUMIF(H2569:AL2569,"PM",H2574:AL2574)</f>
        <v>0</v>
      </c>
      <c r="BQ2569" s="261">
        <f>SUMIF(H2569:AL2569,"PD",H2575:AL2575)+SUMIF(H2569:AL2569,"PN",H2575:AL2575)+SUMIF(H2569:AL2569,"P/DS",H2575:AL2575)+SUMIF(H2569:AL2569,"PN/F",H2575:AL2575)+SUMIF(H2569:AL2569,"PN/L",H2575:AL2575)+SUMIF(H2569:AL2569,"TV",H2575:AL2575)+SUMIF(H2569:AL2569,"TVD",H2575:AL2575)+SUMIF(H2569:AL2569,"PDD",H2575:AL2575)+SUMIF(H2569:AL2569,"PH",H2575:AL2575)+SUMIF(H2569:AL2569,"PM",H2575:AL2575)</f>
        <v>0</v>
      </c>
      <c r="BR2569" s="269">
        <f>SUM(H2570:AL2570)-BL2569</f>
        <v>8.5</v>
      </c>
      <c r="BS2569" s="269">
        <f>SUM(H2571:AL2571)-BM2569</f>
        <v>0.5</v>
      </c>
      <c r="BT2569" s="269">
        <f>SUM(H2572:AL2572)-BN2569</f>
        <v>0</v>
      </c>
      <c r="BU2569" s="269">
        <f>SUM(H2573:AL2573)-BO2569</f>
        <v>0</v>
      </c>
      <c r="BV2569" s="269">
        <f>SUM(H2574:AL2574)-BP2569</f>
        <v>0</v>
      </c>
      <c r="BW2569" s="269">
        <f>SUM(H2575:AL2575)-BQ2569</f>
        <v>0</v>
      </c>
      <c r="BX2569" s="255">
        <f>SUMIF(H2569:AL2569,"PD",H2576:AL2576)+SUMIF(H2569:AL2569,"PN",H2576:AL2576)+SUMIF(H2569:AL2569,"P/DS",H2576:AL2576)+SUMIF(H2569:AL2569,"PN/F",H2576:AL2576)+SUMIF(H2569:AL2569,"PN/L",H2576:AL2576)</f>
        <v>0</v>
      </c>
      <c r="BY2569" s="255">
        <f>SUM(H2576:AL2576)-BX2569</f>
        <v>1.6</v>
      </c>
      <c r="BZ2569" s="255">
        <f t="shared" ref="BZ2569" si="858">+SUM(BL2569:BW2576)</f>
        <v>9</v>
      </c>
      <c r="CA2569" s="266">
        <f>(COUNTIFS(H2569:AL2569,"PD",H2570:AL2570,"&gt;=2"))*0.5-IF(CN2569="VP",COUNTIFS($H$16:$AL$16,"SAT",H2569:AL2569,"PD",H2570:AL2570,"&gt;=2"))*0.5</f>
        <v>0</v>
      </c>
      <c r="CB2569" s="266">
        <f>(COUNTIFS(H2569:AL2569,"PN",H2571:AL2571,"&gt;=0.5",H2570:AL2570,"&gt;=1.5"))*0.5+COUNTIFS(H2569:AL2569,"PDD",H2571:AL2571,"&gt;=0.5",H2570:AL2570,"&gt;=1.5")*0.5</f>
        <v>0</v>
      </c>
      <c r="CC2569" s="273">
        <f>(COUNTIFS(H2569:AL2569,"TV",H2571:AL2571,"&gt;=10"))*0.5+(COUNTIFS(H2569:AL2569,"PMD",H2571:AL2571,"&gt;=2"))*0.5</f>
        <v>0</v>
      </c>
      <c r="CD2569" s="266">
        <f>(COUNTIFS(H2569:AL2569,"TVD",H2573:AL2573,"&gt;=6.5",H2571:AL2571,"&gt;=3.5"))*0.5</f>
        <v>0</v>
      </c>
      <c r="CE2569" s="266">
        <f>(COUNTIFS(H2569:AL2569,"PD",H2574:AL2574,"&gt;=10"))*0.5</f>
        <v>0</v>
      </c>
      <c r="CF2569" s="266">
        <f>(COUNTIFS(H2569:AL2569,"PDD",H2574:AL2574,"&gt;=3.5",H2575:AL2575,"&gt;=6.5")+COUNTIFS(H2569:AL2569,"PH",H2575:AL2575,"&gt;=0.5",H2574:AL2574,"&gt;=1.5")+COUNTIFS(H2569:AL2569,"PM",H2575:AL2575,"&gt;=0.5",H2574:AL2574,"&gt;=1.5"))*0.5</f>
        <v>0</v>
      </c>
      <c r="CG2569" s="266">
        <f>(COUNTIFS(H2569:AL2569,"DS",H2570:AL2570,"&gt;=2")+COUNTIFS(H2569:AL2569,"AL/DS",H2570:AL2570,"&gt;=2"))*0.5-IF(CN2569="VP",COUNTIFS($H$16:$AL$16,"SAT",H2569:AL2569,"DS",H2570:AL2570,"&gt;=2"))*0.5</f>
        <v>2</v>
      </c>
      <c r="CH2569" s="266">
        <f>(COUNTIFS(H2569:AL2569,"NS",H2571:AL2571,"&gt;=0.5",H2570:AL2570,"&gt;=1.5")+COUNTIFS(H2569:AL2569,"AL/NS",H2571:AL2571,"&gt;=0.5",H2570:AL2570,"&gt;=1.5")+COUNTIFS(H2569:AL2569,"NHD",H2571:AL2571,"&gt;=4.5",H2574:AL2574,"&gt;=2",H2570:AL2570,"&gt;=1.5"))*0.5</f>
        <v>0</v>
      </c>
      <c r="CI2569" s="266">
        <f>(COUNTIF(H2571:AL2571,"&gt;=10")+COUNTIFS(H2569:AL2569,"MD",H2571:AL2571,"&gt;=2")-COUNTIFS(H2569:AL2569,"TV",H2571:AL2571,"&gt;=10"))*0.5</f>
        <v>0</v>
      </c>
      <c r="CJ2569" s="266">
        <f>(COUNTIFS(H2569:AL2569,"D",H2573:AL2573,"&gt;=6.5",H2571:AL2571,"&gt;=3.5"))*0.5</f>
        <v>0</v>
      </c>
      <c r="CK2569" s="266">
        <f>(COUNTIF(H2574:AL2574,"&gt;=10")-COUNTIFS(H2569:AL2569,"PD",H2574:AL2574,"&gt;=10"))*0.5</f>
        <v>0</v>
      </c>
      <c r="CL2569" s="265">
        <f>(COUNTIFS(H2569:AL2569,"NHD",H2574:AL2574,"&gt;=3.5",H2575:AL2575,"&gt;=6.5")+COUNTIFS(H2569:AL2569,"BH",H2574:AL2574,"&gt;=1.5",H2575:AL2575,"&gt;=0.5")+COUNTIFS(H2569:AL2569,"BM",H2574:AL2574,"&gt;=1.5",H2575:AL2575,"&gt;=0.5")+COUNTIFS(H2569:AL2569,"D",H2574:AL2574,"&gt;=1.5",H2575:AL2575,"&gt;=0.5"))*0.5</f>
        <v>0</v>
      </c>
      <c r="CM2569" s="272"/>
      <c r="CN2569" s="264" t="s">
        <v>723</v>
      </c>
      <c r="CO2569" s="125">
        <f t="shared" ref="CO2569" si="859">+AM2569+AN2569+AO2569+AP2569+AQ2569+AR2569+AS2569+AU2569+BG2569</f>
        <v>26</v>
      </c>
      <c r="CP2569" s="225">
        <f>+SUM(I2570:I2575)-I2576</f>
        <v>0</v>
      </c>
      <c r="CQ2569" s="225">
        <f>+SUM(J2570:J2575)-J2576</f>
        <v>0</v>
      </c>
      <c r="CR2569" s="225">
        <f>+SUM(K2570:K2575)-K2576</f>
        <v>0</v>
      </c>
      <c r="CS2569" s="126"/>
      <c r="CT2569" s="126"/>
      <c r="CU2569" s="126"/>
      <c r="CV2569" s="126"/>
      <c r="CW2569" s="126"/>
      <c r="CX2569" s="126"/>
      <c r="CY2569" s="126"/>
      <c r="CZ2569" s="126"/>
      <c r="DA2569" s="126"/>
      <c r="DB2569" s="126"/>
      <c r="DC2569" s="126"/>
      <c r="DD2569" s="126"/>
      <c r="DE2569" s="126"/>
      <c r="DF2569" s="126" t="e">
        <f>+SUM(#REF!)</f>
        <v>#REF!</v>
      </c>
    </row>
    <row r="2570" spans="1:110" s="70" customFormat="1" ht="15" customHeight="1">
      <c r="A2570" s="228"/>
      <c r="B2570" s="360"/>
      <c r="C2570" s="627"/>
      <c r="D2570" s="237"/>
      <c r="E2570" s="237"/>
      <c r="F2570" s="242" t="s">
        <v>82</v>
      </c>
      <c r="G2570" s="71">
        <v>1.5</v>
      </c>
      <c r="H2570" s="83"/>
      <c r="I2570" s="83"/>
      <c r="J2570" s="83"/>
      <c r="K2570" s="83"/>
      <c r="L2570" s="83"/>
      <c r="M2570" s="83">
        <v>2</v>
      </c>
      <c r="N2570" s="83"/>
      <c r="O2570" s="83"/>
      <c r="P2570" s="83">
        <v>2</v>
      </c>
      <c r="Q2570" s="83">
        <v>2</v>
      </c>
      <c r="R2570" s="83"/>
      <c r="S2570" s="83">
        <v>2</v>
      </c>
      <c r="T2570" s="83"/>
      <c r="U2570" s="83"/>
      <c r="V2570" s="83"/>
      <c r="W2570" s="83">
        <v>0.5</v>
      </c>
      <c r="X2570" s="83"/>
      <c r="Y2570" s="83"/>
      <c r="Z2570" s="83"/>
      <c r="AA2570" s="83"/>
      <c r="AB2570" s="83"/>
      <c r="AC2570" s="79"/>
      <c r="AD2570" s="79"/>
      <c r="AE2570" s="79"/>
      <c r="AF2570" s="79"/>
      <c r="AG2570" s="79"/>
      <c r="AH2570" s="79"/>
      <c r="AI2570" s="79"/>
      <c r="AJ2570" s="79"/>
      <c r="AK2570" s="79"/>
      <c r="AL2570" s="79"/>
      <c r="AM2570" s="240"/>
      <c r="AN2570" s="240"/>
      <c r="AO2570" s="240"/>
      <c r="AP2570" s="240"/>
      <c r="AQ2570" s="240"/>
      <c r="AR2570" s="240"/>
      <c r="AS2570" s="240"/>
      <c r="AT2570" s="256"/>
      <c r="AU2570" s="256"/>
      <c r="AV2570" s="259"/>
      <c r="AW2570" s="259"/>
      <c r="AX2570" s="256"/>
      <c r="AY2570" s="256"/>
      <c r="AZ2570" s="256"/>
      <c r="BA2570" s="256"/>
      <c r="BB2570" s="256"/>
      <c r="BC2570" s="256"/>
      <c r="BD2570" s="256"/>
      <c r="BE2570" s="256"/>
      <c r="BF2570" s="256"/>
      <c r="BG2570" s="256"/>
      <c r="BH2570" s="256"/>
      <c r="BI2570" s="256"/>
      <c r="BJ2570" s="256"/>
      <c r="BK2570" s="256"/>
      <c r="BL2570" s="262"/>
      <c r="BM2570" s="262"/>
      <c r="BN2570" s="262"/>
      <c r="BO2570" s="262"/>
      <c r="BP2570" s="262"/>
      <c r="BQ2570" s="262"/>
      <c r="BR2570" s="270"/>
      <c r="BS2570" s="270"/>
      <c r="BT2570" s="270"/>
      <c r="BU2570" s="270"/>
      <c r="BV2570" s="270"/>
      <c r="BW2570" s="270"/>
      <c r="BX2570" s="256"/>
      <c r="BY2570" s="256"/>
      <c r="BZ2570" s="256"/>
      <c r="CA2570" s="267"/>
      <c r="CB2570" s="267"/>
      <c r="CC2570" s="274"/>
      <c r="CD2570" s="267"/>
      <c r="CE2570" s="267"/>
      <c r="CF2570" s="267"/>
      <c r="CG2570" s="267"/>
      <c r="CH2570" s="267"/>
      <c r="CI2570" s="267"/>
      <c r="CJ2570" s="267"/>
      <c r="CK2570" s="267"/>
      <c r="CL2570" s="265"/>
      <c r="CM2570" s="272"/>
      <c r="CN2570" s="264"/>
      <c r="CO2570" s="125"/>
      <c r="CP2570" s="226"/>
      <c r="CQ2570" s="226"/>
      <c r="CR2570" s="226"/>
      <c r="CS2570" s="126"/>
      <c r="CT2570" s="126"/>
      <c r="CU2570" s="126"/>
      <c r="CV2570" s="126"/>
      <c r="CW2570" s="126"/>
      <c r="CX2570" s="126"/>
      <c r="CY2570" s="126"/>
      <c r="CZ2570" s="126"/>
      <c r="DA2570" s="126"/>
      <c r="DB2570" s="126"/>
      <c r="DC2570" s="126"/>
      <c r="DD2570" s="126"/>
      <c r="DE2570" s="126"/>
      <c r="DF2570" s="126"/>
    </row>
    <row r="2571" spans="1:110" s="70" customFormat="1" ht="15" customHeight="1">
      <c r="A2571" s="228"/>
      <c r="B2571" s="360"/>
      <c r="C2571" s="627"/>
      <c r="D2571" s="237"/>
      <c r="E2571" s="237"/>
      <c r="F2571" s="243"/>
      <c r="G2571" s="72">
        <v>2</v>
      </c>
      <c r="H2571" s="84"/>
      <c r="I2571" s="84"/>
      <c r="J2571" s="84"/>
      <c r="K2571" s="84"/>
      <c r="L2571" s="84"/>
      <c r="M2571" s="84"/>
      <c r="N2571" s="84"/>
      <c r="O2571" s="84"/>
      <c r="P2571" s="84"/>
      <c r="Q2571" s="84"/>
      <c r="R2571" s="84"/>
      <c r="S2571" s="84"/>
      <c r="T2571" s="84"/>
      <c r="U2571" s="84"/>
      <c r="V2571" s="84"/>
      <c r="W2571" s="84">
        <v>0.5</v>
      </c>
      <c r="X2571" s="84"/>
      <c r="Y2571" s="84"/>
      <c r="Z2571" s="84"/>
      <c r="AA2571" s="84"/>
      <c r="AB2571" s="84"/>
      <c r="AC2571" s="80"/>
      <c r="AD2571" s="80"/>
      <c r="AE2571" s="80"/>
      <c r="AF2571" s="80"/>
      <c r="AG2571" s="80"/>
      <c r="AH2571" s="80"/>
      <c r="AI2571" s="80"/>
      <c r="AJ2571" s="80"/>
      <c r="AK2571" s="80"/>
      <c r="AL2571" s="80"/>
      <c r="AM2571" s="240"/>
      <c r="AN2571" s="240"/>
      <c r="AO2571" s="240"/>
      <c r="AP2571" s="240"/>
      <c r="AQ2571" s="240"/>
      <c r="AR2571" s="240"/>
      <c r="AS2571" s="240"/>
      <c r="AT2571" s="256"/>
      <c r="AU2571" s="256"/>
      <c r="AV2571" s="259"/>
      <c r="AW2571" s="259"/>
      <c r="AX2571" s="256"/>
      <c r="AY2571" s="256"/>
      <c r="AZ2571" s="256"/>
      <c r="BA2571" s="256"/>
      <c r="BB2571" s="256"/>
      <c r="BC2571" s="256"/>
      <c r="BD2571" s="256"/>
      <c r="BE2571" s="256"/>
      <c r="BF2571" s="256"/>
      <c r="BG2571" s="256"/>
      <c r="BH2571" s="256"/>
      <c r="BI2571" s="256"/>
      <c r="BJ2571" s="256"/>
      <c r="BK2571" s="256"/>
      <c r="BL2571" s="262"/>
      <c r="BM2571" s="262"/>
      <c r="BN2571" s="262"/>
      <c r="BO2571" s="262"/>
      <c r="BP2571" s="262"/>
      <c r="BQ2571" s="262"/>
      <c r="BR2571" s="270"/>
      <c r="BS2571" s="270"/>
      <c r="BT2571" s="270"/>
      <c r="BU2571" s="270"/>
      <c r="BV2571" s="270"/>
      <c r="BW2571" s="270"/>
      <c r="BX2571" s="256"/>
      <c r="BY2571" s="256"/>
      <c r="BZ2571" s="256"/>
      <c r="CA2571" s="267"/>
      <c r="CB2571" s="267"/>
      <c r="CC2571" s="274"/>
      <c r="CD2571" s="267"/>
      <c r="CE2571" s="267"/>
      <c r="CF2571" s="267"/>
      <c r="CG2571" s="267"/>
      <c r="CH2571" s="267"/>
      <c r="CI2571" s="267"/>
      <c r="CJ2571" s="267"/>
      <c r="CK2571" s="267"/>
      <c r="CL2571" s="265"/>
      <c r="CM2571" s="272"/>
      <c r="CN2571" s="264"/>
      <c r="CO2571" s="125"/>
      <c r="CP2571" s="226"/>
      <c r="CQ2571" s="226"/>
      <c r="CR2571" s="226"/>
      <c r="CS2571" s="126"/>
      <c r="CT2571" s="126"/>
      <c r="CU2571" s="126"/>
      <c r="CV2571" s="126"/>
      <c r="CW2571" s="126"/>
      <c r="CX2571" s="126"/>
      <c r="CY2571" s="126"/>
      <c r="CZ2571" s="126"/>
      <c r="DA2571" s="126"/>
      <c r="DB2571" s="126"/>
      <c r="DC2571" s="126"/>
      <c r="DD2571" s="126"/>
      <c r="DE2571" s="126"/>
      <c r="DF2571" s="126"/>
    </row>
    <row r="2572" spans="1:110" s="70" customFormat="1" ht="15" customHeight="1">
      <c r="A2572" s="228"/>
      <c r="B2572" s="360"/>
      <c r="C2572" s="627"/>
      <c r="D2572" s="237"/>
      <c r="E2572" s="237"/>
      <c r="F2572" s="243"/>
      <c r="G2572" s="72">
        <v>2.1</v>
      </c>
      <c r="H2572" s="84"/>
      <c r="I2572" s="84"/>
      <c r="J2572" s="84"/>
      <c r="K2572" s="84"/>
      <c r="L2572" s="84"/>
      <c r="M2572" s="84"/>
      <c r="N2572" s="84"/>
      <c r="O2572" s="84"/>
      <c r="P2572" s="84"/>
      <c r="Q2572" s="84"/>
      <c r="R2572" s="84"/>
      <c r="S2572" s="84"/>
      <c r="T2572" s="84"/>
      <c r="U2572" s="84"/>
      <c r="V2572" s="84"/>
      <c r="W2572" s="84"/>
      <c r="X2572" s="84"/>
      <c r="Y2572" s="84"/>
      <c r="Z2572" s="84"/>
      <c r="AA2572" s="84"/>
      <c r="AB2572" s="84"/>
      <c r="AC2572" s="80"/>
      <c r="AD2572" s="80"/>
      <c r="AE2572" s="80"/>
      <c r="AF2572" s="80"/>
      <c r="AG2572" s="80"/>
      <c r="AH2572" s="80"/>
      <c r="AI2572" s="80"/>
      <c r="AJ2572" s="80"/>
      <c r="AK2572" s="80"/>
      <c r="AL2572" s="80"/>
      <c r="AM2572" s="240"/>
      <c r="AN2572" s="240"/>
      <c r="AO2572" s="240"/>
      <c r="AP2572" s="240"/>
      <c r="AQ2572" s="240"/>
      <c r="AR2572" s="240"/>
      <c r="AS2572" s="240"/>
      <c r="AT2572" s="256"/>
      <c r="AU2572" s="256"/>
      <c r="AV2572" s="259"/>
      <c r="AW2572" s="259"/>
      <c r="AX2572" s="256"/>
      <c r="AY2572" s="256"/>
      <c r="AZ2572" s="256"/>
      <c r="BA2572" s="256"/>
      <c r="BB2572" s="256"/>
      <c r="BC2572" s="256"/>
      <c r="BD2572" s="256"/>
      <c r="BE2572" s="256"/>
      <c r="BF2572" s="256"/>
      <c r="BG2572" s="256"/>
      <c r="BH2572" s="256"/>
      <c r="BI2572" s="256"/>
      <c r="BJ2572" s="256"/>
      <c r="BK2572" s="256"/>
      <c r="BL2572" s="262"/>
      <c r="BM2572" s="262"/>
      <c r="BN2572" s="262"/>
      <c r="BO2572" s="262"/>
      <c r="BP2572" s="262"/>
      <c r="BQ2572" s="262"/>
      <c r="BR2572" s="270"/>
      <c r="BS2572" s="270"/>
      <c r="BT2572" s="270"/>
      <c r="BU2572" s="270"/>
      <c r="BV2572" s="270"/>
      <c r="BW2572" s="270"/>
      <c r="BX2572" s="256"/>
      <c r="BY2572" s="256"/>
      <c r="BZ2572" s="256"/>
      <c r="CA2572" s="267"/>
      <c r="CB2572" s="267"/>
      <c r="CC2572" s="274"/>
      <c r="CD2572" s="267"/>
      <c r="CE2572" s="267"/>
      <c r="CF2572" s="267"/>
      <c r="CG2572" s="267"/>
      <c r="CH2572" s="267"/>
      <c r="CI2572" s="267"/>
      <c r="CJ2572" s="267"/>
      <c r="CK2572" s="267"/>
      <c r="CL2572" s="265"/>
      <c r="CM2572" s="272"/>
      <c r="CN2572" s="264"/>
      <c r="CO2572" s="125"/>
      <c r="CP2572" s="226"/>
      <c r="CQ2572" s="226"/>
      <c r="CR2572" s="226"/>
      <c r="CS2572" s="126"/>
      <c r="CT2572" s="126"/>
      <c r="CU2572" s="126"/>
      <c r="CV2572" s="126"/>
      <c r="CW2572" s="126"/>
      <c r="CX2572" s="126"/>
      <c r="CY2572" s="126"/>
      <c r="CZ2572" s="126"/>
      <c r="DA2572" s="126"/>
      <c r="DB2572" s="126"/>
      <c r="DC2572" s="126"/>
      <c r="DD2572" s="126"/>
      <c r="DE2572" s="126"/>
      <c r="DF2572" s="126"/>
    </row>
    <row r="2573" spans="1:110" s="70" customFormat="1" ht="15" customHeight="1">
      <c r="A2573" s="228"/>
      <c r="B2573" s="360"/>
      <c r="C2573" s="627"/>
      <c r="D2573" s="237"/>
      <c r="E2573" s="237"/>
      <c r="F2573" s="243"/>
      <c r="G2573" s="72">
        <v>2.7</v>
      </c>
      <c r="H2573" s="84"/>
      <c r="I2573" s="84"/>
      <c r="J2573" s="84"/>
      <c r="K2573" s="84"/>
      <c r="L2573" s="84"/>
      <c r="M2573" s="84"/>
      <c r="N2573" s="84"/>
      <c r="O2573" s="84"/>
      <c r="P2573" s="84"/>
      <c r="Q2573" s="84"/>
      <c r="R2573" s="84"/>
      <c r="S2573" s="84"/>
      <c r="T2573" s="84"/>
      <c r="U2573" s="84"/>
      <c r="V2573" s="84"/>
      <c r="W2573" s="84"/>
      <c r="X2573" s="84"/>
      <c r="Y2573" s="84"/>
      <c r="Z2573" s="84"/>
      <c r="AA2573" s="84"/>
      <c r="AB2573" s="84"/>
      <c r="AC2573" s="80"/>
      <c r="AD2573" s="80"/>
      <c r="AE2573" s="80"/>
      <c r="AF2573" s="80"/>
      <c r="AG2573" s="80"/>
      <c r="AH2573" s="80"/>
      <c r="AI2573" s="80"/>
      <c r="AJ2573" s="80"/>
      <c r="AK2573" s="80"/>
      <c r="AL2573" s="80"/>
      <c r="AM2573" s="240"/>
      <c r="AN2573" s="240"/>
      <c r="AO2573" s="240"/>
      <c r="AP2573" s="240"/>
      <c r="AQ2573" s="240"/>
      <c r="AR2573" s="240"/>
      <c r="AS2573" s="240"/>
      <c r="AT2573" s="256"/>
      <c r="AU2573" s="256"/>
      <c r="AV2573" s="259"/>
      <c r="AW2573" s="259"/>
      <c r="AX2573" s="256"/>
      <c r="AY2573" s="256"/>
      <c r="AZ2573" s="256"/>
      <c r="BA2573" s="256"/>
      <c r="BB2573" s="256"/>
      <c r="BC2573" s="256"/>
      <c r="BD2573" s="256"/>
      <c r="BE2573" s="256"/>
      <c r="BF2573" s="256"/>
      <c r="BG2573" s="256"/>
      <c r="BH2573" s="256"/>
      <c r="BI2573" s="256"/>
      <c r="BJ2573" s="256"/>
      <c r="BK2573" s="256"/>
      <c r="BL2573" s="262"/>
      <c r="BM2573" s="262"/>
      <c r="BN2573" s="262"/>
      <c r="BO2573" s="262"/>
      <c r="BP2573" s="262"/>
      <c r="BQ2573" s="262"/>
      <c r="BR2573" s="270"/>
      <c r="BS2573" s="270"/>
      <c r="BT2573" s="270"/>
      <c r="BU2573" s="270"/>
      <c r="BV2573" s="270"/>
      <c r="BW2573" s="270"/>
      <c r="BX2573" s="256"/>
      <c r="BY2573" s="256"/>
      <c r="BZ2573" s="256"/>
      <c r="CA2573" s="267"/>
      <c r="CB2573" s="267"/>
      <c r="CC2573" s="274"/>
      <c r="CD2573" s="267"/>
      <c r="CE2573" s="267"/>
      <c r="CF2573" s="267"/>
      <c r="CG2573" s="267"/>
      <c r="CH2573" s="267"/>
      <c r="CI2573" s="267"/>
      <c r="CJ2573" s="267"/>
      <c r="CK2573" s="267"/>
      <c r="CL2573" s="265"/>
      <c r="CM2573" s="272"/>
      <c r="CN2573" s="264"/>
      <c r="CO2573" s="125"/>
      <c r="CP2573" s="226"/>
      <c r="CQ2573" s="226"/>
      <c r="CR2573" s="226"/>
      <c r="CS2573" s="126"/>
      <c r="CT2573" s="126"/>
      <c r="CU2573" s="126"/>
      <c r="CV2573" s="126"/>
      <c r="CW2573" s="126"/>
      <c r="CX2573" s="126"/>
      <c r="CY2573" s="126"/>
      <c r="CZ2573" s="126"/>
      <c r="DA2573" s="126"/>
      <c r="DB2573" s="126"/>
      <c r="DC2573" s="126"/>
      <c r="DD2573" s="126"/>
      <c r="DE2573" s="126"/>
      <c r="DF2573" s="126"/>
    </row>
    <row r="2574" spans="1:110" s="70" customFormat="1" ht="15" customHeight="1">
      <c r="A2574" s="228"/>
      <c r="B2574" s="360"/>
      <c r="C2574" s="627"/>
      <c r="D2574" s="237"/>
      <c r="E2574" s="237"/>
      <c r="F2574" s="243"/>
      <c r="G2574" s="72">
        <v>3</v>
      </c>
      <c r="H2574" s="84"/>
      <c r="I2574" s="84"/>
      <c r="J2574" s="84"/>
      <c r="K2574" s="84"/>
      <c r="L2574" s="84"/>
      <c r="M2574" s="84"/>
      <c r="N2574" s="84"/>
      <c r="O2574" s="84"/>
      <c r="P2574" s="84"/>
      <c r="Q2574" s="84"/>
      <c r="R2574" s="84"/>
      <c r="S2574" s="84"/>
      <c r="T2574" s="84"/>
      <c r="U2574" s="84"/>
      <c r="V2574" s="84"/>
      <c r="W2574" s="84"/>
      <c r="X2574" s="84"/>
      <c r="Y2574" s="84"/>
      <c r="Z2574" s="84"/>
      <c r="AA2574" s="84"/>
      <c r="AB2574" s="84"/>
      <c r="AC2574" s="80"/>
      <c r="AD2574" s="80"/>
      <c r="AE2574" s="80"/>
      <c r="AF2574" s="80"/>
      <c r="AG2574" s="80"/>
      <c r="AH2574" s="80"/>
      <c r="AI2574" s="80"/>
      <c r="AJ2574" s="80"/>
      <c r="AK2574" s="80"/>
      <c r="AL2574" s="80"/>
      <c r="AM2574" s="240"/>
      <c r="AN2574" s="240"/>
      <c r="AO2574" s="240"/>
      <c r="AP2574" s="240"/>
      <c r="AQ2574" s="240"/>
      <c r="AR2574" s="240"/>
      <c r="AS2574" s="240"/>
      <c r="AT2574" s="256"/>
      <c r="AU2574" s="256"/>
      <c r="AV2574" s="259"/>
      <c r="AW2574" s="259"/>
      <c r="AX2574" s="256"/>
      <c r="AY2574" s="256"/>
      <c r="AZ2574" s="256"/>
      <c r="BA2574" s="256"/>
      <c r="BB2574" s="256"/>
      <c r="BC2574" s="256"/>
      <c r="BD2574" s="256"/>
      <c r="BE2574" s="256"/>
      <c r="BF2574" s="256"/>
      <c r="BG2574" s="256"/>
      <c r="BH2574" s="256"/>
      <c r="BI2574" s="256"/>
      <c r="BJ2574" s="256"/>
      <c r="BK2574" s="256"/>
      <c r="BL2574" s="262"/>
      <c r="BM2574" s="262"/>
      <c r="BN2574" s="262"/>
      <c r="BO2574" s="262"/>
      <c r="BP2574" s="262"/>
      <c r="BQ2574" s="262"/>
      <c r="BR2574" s="270"/>
      <c r="BS2574" s="270"/>
      <c r="BT2574" s="270"/>
      <c r="BU2574" s="270"/>
      <c r="BV2574" s="270"/>
      <c r="BW2574" s="270"/>
      <c r="BX2574" s="256"/>
      <c r="BY2574" s="256"/>
      <c r="BZ2574" s="256"/>
      <c r="CA2574" s="267"/>
      <c r="CB2574" s="267"/>
      <c r="CC2574" s="274"/>
      <c r="CD2574" s="267"/>
      <c r="CE2574" s="267"/>
      <c r="CF2574" s="267"/>
      <c r="CG2574" s="267"/>
      <c r="CH2574" s="267"/>
      <c r="CI2574" s="267"/>
      <c r="CJ2574" s="267"/>
      <c r="CK2574" s="267"/>
      <c r="CL2574" s="265"/>
      <c r="CM2574" s="272"/>
      <c r="CN2574" s="264"/>
      <c r="CO2574" s="125"/>
      <c r="CP2574" s="226"/>
      <c r="CQ2574" s="226"/>
      <c r="CR2574" s="226"/>
      <c r="CS2574" s="126"/>
      <c r="CT2574" s="126"/>
      <c r="CU2574" s="126"/>
      <c r="CV2574" s="126"/>
      <c r="CW2574" s="126"/>
      <c r="CX2574" s="126"/>
      <c r="CY2574" s="126"/>
      <c r="CZ2574" s="126"/>
      <c r="DA2574" s="126"/>
      <c r="DB2574" s="126"/>
      <c r="DC2574" s="126"/>
      <c r="DD2574" s="126"/>
      <c r="DE2574" s="126"/>
      <c r="DF2574" s="126"/>
    </row>
    <row r="2575" spans="1:110" s="70" customFormat="1" ht="15" customHeight="1">
      <c r="A2575" s="228"/>
      <c r="B2575" s="360"/>
      <c r="C2575" s="627"/>
      <c r="D2575" s="237"/>
      <c r="E2575" s="237"/>
      <c r="F2575" s="244"/>
      <c r="G2575" s="73">
        <v>3.9</v>
      </c>
      <c r="H2575" s="85"/>
      <c r="I2575" s="85"/>
      <c r="J2575" s="85"/>
      <c r="K2575" s="85"/>
      <c r="L2575" s="85"/>
      <c r="M2575" s="85"/>
      <c r="N2575" s="85"/>
      <c r="O2575" s="85"/>
      <c r="P2575" s="85"/>
      <c r="Q2575" s="85"/>
      <c r="R2575" s="85"/>
      <c r="S2575" s="85"/>
      <c r="T2575" s="85"/>
      <c r="U2575" s="85"/>
      <c r="V2575" s="85"/>
      <c r="W2575" s="85"/>
      <c r="X2575" s="85"/>
      <c r="Y2575" s="85"/>
      <c r="Z2575" s="85"/>
      <c r="AA2575" s="85"/>
      <c r="AB2575" s="85"/>
      <c r="AC2575" s="81"/>
      <c r="AD2575" s="81"/>
      <c r="AE2575" s="81"/>
      <c r="AF2575" s="81"/>
      <c r="AG2575" s="81"/>
      <c r="AH2575" s="81"/>
      <c r="AI2575" s="81"/>
      <c r="AJ2575" s="81"/>
      <c r="AK2575" s="81"/>
      <c r="AL2575" s="81"/>
      <c r="AM2575" s="240"/>
      <c r="AN2575" s="240"/>
      <c r="AO2575" s="240"/>
      <c r="AP2575" s="240"/>
      <c r="AQ2575" s="240"/>
      <c r="AR2575" s="240"/>
      <c r="AS2575" s="240"/>
      <c r="AT2575" s="256"/>
      <c r="AU2575" s="256"/>
      <c r="AV2575" s="259"/>
      <c r="AW2575" s="259"/>
      <c r="AX2575" s="256"/>
      <c r="AY2575" s="256"/>
      <c r="AZ2575" s="256"/>
      <c r="BA2575" s="256"/>
      <c r="BB2575" s="256"/>
      <c r="BC2575" s="256"/>
      <c r="BD2575" s="256"/>
      <c r="BE2575" s="256"/>
      <c r="BF2575" s="256"/>
      <c r="BG2575" s="256"/>
      <c r="BH2575" s="256"/>
      <c r="BI2575" s="256"/>
      <c r="BJ2575" s="256"/>
      <c r="BK2575" s="256"/>
      <c r="BL2575" s="262"/>
      <c r="BM2575" s="262"/>
      <c r="BN2575" s="262"/>
      <c r="BO2575" s="262"/>
      <c r="BP2575" s="262"/>
      <c r="BQ2575" s="262"/>
      <c r="BR2575" s="270"/>
      <c r="BS2575" s="270"/>
      <c r="BT2575" s="270"/>
      <c r="BU2575" s="270"/>
      <c r="BV2575" s="270"/>
      <c r="BW2575" s="270"/>
      <c r="BX2575" s="256"/>
      <c r="BY2575" s="256"/>
      <c r="BZ2575" s="256"/>
      <c r="CA2575" s="267"/>
      <c r="CB2575" s="267"/>
      <c r="CC2575" s="274"/>
      <c r="CD2575" s="267"/>
      <c r="CE2575" s="267"/>
      <c r="CF2575" s="267"/>
      <c r="CG2575" s="267"/>
      <c r="CH2575" s="267"/>
      <c r="CI2575" s="267"/>
      <c r="CJ2575" s="267"/>
      <c r="CK2575" s="267"/>
      <c r="CL2575" s="265"/>
      <c r="CM2575" s="272"/>
      <c r="CN2575" s="264"/>
      <c r="CO2575" s="125"/>
      <c r="CP2575" s="226"/>
      <c r="CQ2575" s="226"/>
      <c r="CR2575" s="226"/>
      <c r="CS2575" s="126"/>
      <c r="CT2575" s="126"/>
      <c r="CU2575" s="126"/>
      <c r="CV2575" s="126"/>
      <c r="CW2575" s="126"/>
      <c r="CX2575" s="126"/>
      <c r="CY2575" s="126"/>
      <c r="CZ2575" s="126"/>
      <c r="DA2575" s="126"/>
      <c r="DB2575" s="126"/>
      <c r="DC2575" s="126"/>
      <c r="DD2575" s="126"/>
      <c r="DE2575" s="126"/>
      <c r="DF2575" s="126"/>
    </row>
    <row r="2576" spans="1:110" s="70" customFormat="1" ht="15" customHeight="1">
      <c r="A2576" s="229"/>
      <c r="B2576" s="361"/>
      <c r="C2576" s="628"/>
      <c r="D2576" s="238"/>
      <c r="E2576" s="238"/>
      <c r="F2576" s="245" t="s">
        <v>83</v>
      </c>
      <c r="G2576" s="246"/>
      <c r="H2576" s="82"/>
      <c r="I2576" s="82"/>
      <c r="J2576" s="82"/>
      <c r="K2576" s="82"/>
      <c r="L2576" s="82"/>
      <c r="M2576" s="82"/>
      <c r="N2576" s="82"/>
      <c r="O2576" s="82"/>
      <c r="P2576" s="82"/>
      <c r="Q2576" s="82"/>
      <c r="R2576" s="82"/>
      <c r="S2576" s="82"/>
      <c r="T2576" s="82"/>
      <c r="U2576" s="82"/>
      <c r="V2576" s="82"/>
      <c r="W2576" s="82"/>
      <c r="X2576" s="82"/>
      <c r="Y2576" s="82"/>
      <c r="Z2576" s="82"/>
      <c r="AA2576" s="82"/>
      <c r="AB2576" s="82"/>
      <c r="AC2576" s="35"/>
      <c r="AD2576" s="35"/>
      <c r="AE2576" s="35"/>
      <c r="AF2576" s="35">
        <v>1.6</v>
      </c>
      <c r="AG2576" s="35"/>
      <c r="AH2576" s="35"/>
      <c r="AI2576" s="35"/>
      <c r="AJ2576" s="35"/>
      <c r="AK2576" s="35"/>
      <c r="AL2576" s="35"/>
      <c r="AM2576" s="241"/>
      <c r="AN2576" s="241"/>
      <c r="AO2576" s="241"/>
      <c r="AP2576" s="241"/>
      <c r="AQ2576" s="241"/>
      <c r="AR2576" s="241"/>
      <c r="AS2576" s="241"/>
      <c r="AT2576" s="257"/>
      <c r="AU2576" s="257"/>
      <c r="AV2576" s="260"/>
      <c r="AW2576" s="260"/>
      <c r="AX2576" s="257"/>
      <c r="AY2576" s="257"/>
      <c r="AZ2576" s="257"/>
      <c r="BA2576" s="257"/>
      <c r="BB2576" s="257"/>
      <c r="BC2576" s="257"/>
      <c r="BD2576" s="257"/>
      <c r="BE2576" s="257"/>
      <c r="BF2576" s="257"/>
      <c r="BG2576" s="257"/>
      <c r="BH2576" s="257"/>
      <c r="BI2576" s="257"/>
      <c r="BJ2576" s="257"/>
      <c r="BK2576" s="257"/>
      <c r="BL2576" s="263"/>
      <c r="BM2576" s="263"/>
      <c r="BN2576" s="263"/>
      <c r="BO2576" s="263"/>
      <c r="BP2576" s="263"/>
      <c r="BQ2576" s="263"/>
      <c r="BR2576" s="271"/>
      <c r="BS2576" s="271"/>
      <c r="BT2576" s="271"/>
      <c r="BU2576" s="271"/>
      <c r="BV2576" s="271"/>
      <c r="BW2576" s="271"/>
      <c r="BX2576" s="257"/>
      <c r="BY2576" s="257"/>
      <c r="BZ2576" s="257"/>
      <c r="CA2576" s="268"/>
      <c r="CB2576" s="268"/>
      <c r="CC2576" s="275"/>
      <c r="CD2576" s="268"/>
      <c r="CE2576" s="268"/>
      <c r="CF2576" s="268"/>
      <c r="CG2576" s="268"/>
      <c r="CH2576" s="268"/>
      <c r="CI2576" s="268"/>
      <c r="CJ2576" s="268"/>
      <c r="CK2576" s="268"/>
      <c r="CL2576" s="265"/>
      <c r="CM2576" s="272"/>
      <c r="CN2576" s="264"/>
      <c r="CO2576" s="125"/>
      <c r="CP2576" s="226"/>
      <c r="CQ2576" s="226"/>
      <c r="CR2576" s="226"/>
      <c r="CS2576" s="126"/>
      <c r="CT2576" s="126"/>
      <c r="CU2576" s="126"/>
      <c r="CV2576" s="126"/>
      <c r="CW2576" s="126"/>
      <c r="CX2576" s="126"/>
      <c r="CY2576" s="126"/>
      <c r="CZ2576" s="126"/>
      <c r="DA2576" s="126"/>
      <c r="DB2576" s="126"/>
      <c r="DC2576" s="126"/>
      <c r="DD2576" s="126"/>
      <c r="DE2576" s="126"/>
      <c r="DF2576" s="126"/>
    </row>
    <row r="2577" spans="1:110" s="70" customFormat="1" ht="15" customHeight="1">
      <c r="A2577" s="227">
        <f t="shared" si="851"/>
        <v>319</v>
      </c>
      <c r="B2577" s="359" t="s">
        <v>798</v>
      </c>
      <c r="C2577" s="626" t="s">
        <v>799</v>
      </c>
      <c r="D2577" s="236">
        <v>44272</v>
      </c>
      <c r="E2577" s="236" t="s">
        <v>277</v>
      </c>
      <c r="F2577" s="253" t="s">
        <v>80</v>
      </c>
      <c r="G2577" s="254"/>
      <c r="H2577" s="82" t="s">
        <v>69</v>
      </c>
      <c r="I2577" s="82"/>
      <c r="J2577" s="82" t="s">
        <v>60</v>
      </c>
      <c r="K2577" s="82" t="s">
        <v>60</v>
      </c>
      <c r="L2577" s="82" t="s">
        <v>60</v>
      </c>
      <c r="M2577" s="82" t="s">
        <v>60</v>
      </c>
      <c r="N2577" s="82" t="s">
        <v>60</v>
      </c>
      <c r="O2577" s="82"/>
      <c r="P2577" s="82" t="s">
        <v>68</v>
      </c>
      <c r="Q2577" s="82" t="s">
        <v>68</v>
      </c>
      <c r="R2577" s="82" t="s">
        <v>68</v>
      </c>
      <c r="S2577" s="82" t="s">
        <v>71</v>
      </c>
      <c r="T2577" s="82" t="s">
        <v>71</v>
      </c>
      <c r="U2577" s="82" t="s">
        <v>71</v>
      </c>
      <c r="V2577" s="82"/>
      <c r="W2577" s="82" t="s">
        <v>61</v>
      </c>
      <c r="X2577" s="82" t="s">
        <v>61</v>
      </c>
      <c r="Y2577" s="82" t="s">
        <v>61</v>
      </c>
      <c r="Z2577" s="82" t="s">
        <v>61</v>
      </c>
      <c r="AA2577" s="82" t="s">
        <v>61</v>
      </c>
      <c r="AB2577" s="82" t="s">
        <v>61</v>
      </c>
      <c r="AC2577" s="82"/>
      <c r="AD2577" s="82" t="s">
        <v>61</v>
      </c>
      <c r="AE2577" s="82" t="s">
        <v>61</v>
      </c>
      <c r="AF2577" s="82" t="s">
        <v>61</v>
      </c>
      <c r="AG2577" s="82" t="s">
        <v>61</v>
      </c>
      <c r="AH2577" s="82" t="s">
        <v>61</v>
      </c>
      <c r="AI2577" s="82" t="s">
        <v>1471</v>
      </c>
      <c r="AJ2577" s="82"/>
      <c r="AK2577" s="82" t="s">
        <v>60</v>
      </c>
      <c r="AL2577" s="82" t="s">
        <v>60</v>
      </c>
      <c r="AM2577" s="239">
        <f>COUNTIF(H2577:AL2577,"PH")+COUNTIF(H2577:AL2577,"PH/L")+COUNTIF(H2577:AL2577,"PM")</f>
        <v>0</v>
      </c>
      <c r="AN2577" s="239">
        <f>COUNTIF(H2577:AL2577,"PD")+COUNTIF(H2577:AL2577,"PDD")+COUNTIF(H2577:AL2577,"P/DS")/2+COUNTIF(H2577:AL2577,"PMD")</f>
        <v>0</v>
      </c>
      <c r="AO2577" s="239">
        <f>COUNTIF(H2577:AL2577,"PN")+COUNTIF(H2577:AL2577,"P/NS")/2+COUNTIF(H2577:AL2577,"PH")+COUNTIF(H2577:AL2577,"PH/F")/2+COUNTIF(H2577:AL2577,"PH/L")/2+COUNTIF(H2577:AL2577,"PM")</f>
        <v>0</v>
      </c>
      <c r="AP2577" s="239">
        <f>COUNTIF(H2577:AL2577,"BH")+COUNTIF(H2577:AL2577,"AL/BL")+COUNTIF(H2577:AL2577,"UL/BL")+COUNTIF(H2577:AL2577,"BM")</f>
        <v>0</v>
      </c>
      <c r="AQ2577" s="239">
        <f>COUNTIF(H2577:AL2577,"DS")+COUNTIF(H2577:AL2577,"AL/DS")/2+COUNTIF(H2577:AL2577,"UL/DS")/2+COUNTIF(H2577:AL2577,"CT")+COUNTIF(H2577:AL2577,"MD")</f>
        <v>7.5</v>
      </c>
      <c r="AR2577" s="239">
        <f>COUNTIF(H2577:AL2577,"NS")+COUNTIF(H2577:AL2577,"AL/NS")/2+COUNTIF(H2577:AL2577,"UL/NS")/2+COUNTIF(H2577:AL2577,"BH")+COUNTIF(H2577:AL2577,"AL/BF")/2+COUNTIF(H2577:AL2577,"AL/BL")/2+COUNTIF(H2577:AL2577,"UL/BL")/2+COUNTIF(H2577:AL2577,"UL/BF")/2+COUNTIF(H2577:AL2577,"BM")</f>
        <v>11</v>
      </c>
      <c r="AS2577" s="239">
        <f>COUNTIF(H2577:AL2577,"AL")+COUNTIF(H2577:AL2577,"AL/DS")/2+COUNTIF(H2577:AL2577,"AL/NS")/2+COUNTIF(H2577:AL2577,"NH")+COUNTIF(H2577:AL2577,"SL")+COUNTIF(H2577:AL2577,"NHD")+COUNTIF(H2577:AL2577,"B")+COUNTIF(H2577:AL2577,"HL")+COUNTIF(H2577:AL2577,"AL/BF")/2+COUNTIF(H2577:AL2577,"AL/BL")/2</f>
        <v>4</v>
      </c>
      <c r="AT2577" s="255">
        <f>COUNTIF(H2577:AL2577,"PD")+COUNTIF(H2577:AL2577,"PN")+COUNTIF(H2577:AL2577,"P/DS")/2+COUNTIF(H2577:AL2577,"P/NS")/2+COUNTIF(H2577:AL2577,"DS")+COUNTIF(H2577:AL2577,"NS")+COUNTIF(H2577:AL2577,"AL")+COUNTIF(H2577:AL2577,"AL/DS")+COUNTIF(H2577:AL2577,"AL/NS")+COUNTIF(H2577:AL2577,"NH")+COUNTIF(H2577:AL2577,"SL")+COUNTIF(H2577:AL2577,"UL/DS")/2+COUNTIF(H2577:AL2577,"UL/NS")/2+COUNTIF(H2577:AL2577,"CT")+COUNTIF(H2577:AL2577,"NHD")+COUNTIF(H2577:AL2577,"PDD")+COUNTIF(H2577:AL2577,"B")+COUNTIF(H2577:AL2577,"HL")+COUNTIF(H2577:AL2577,"PH")+COUNTIF(H2577:AL2577,"BH")+COUNTIF(H2577:AL2577,"AL/BF")+COUNTIF(H2577:AL2577,"AL/BL")+COUNTIF(H2577:AL2577,"UL/BF")/2+COUNTIF(H2577:AL2577,"UL/BL")/2+COUNTIF(H2577:AL2577,"PH/F")/2+COUNTIF(H2577:AL2577,"PH/L")/2+COUNTIF(H2577:AL2577,"MD")+COUNTIF(H2577:AL2577,"PMD")+COUNTIF(H2577:AL2577,"PM")+COUNTIF(H2577:AL2577,"BM")</f>
        <v>22.5</v>
      </c>
      <c r="AU2577" s="255">
        <f>COUNTIF(H2577:AL2577,"P/DS")/2+COUNTIF(H2577:AL2577,"P/NS")/2+COUNTIF(H2577:AL2577,"IL")+COUNTIF(H2577:AL2577,"NL")+COUNTIF(H2577:AL2577,"UL")+COUNTIF(H2577:AL2577,"UL/DS")/2+COUNTIF(H2577:AL2577,"UL/NS")/2+COUNTIF(H2577:AL2577,"KT")+COUNTIF(H2577:AL2577,"UL/BF")/2+COUNTIF(H2577:AL2577,"UL/BL")/2+COUNTIF(H2577:AL2577,"PH/F")/2+COUNTIF(H2577:AL2577,"PH/L")/2+COUNTIF(H2577:AL2577,"NB")</f>
        <v>3.5</v>
      </c>
      <c r="AV2577" s="258">
        <f>COUNTIF(H2577:AL2577,"PN")+COUNTIF(H2577:AL2577,"TVD")+COUNTIF(H2577:AL2577,"PH")+COUNTIF(H2577:AL2577,"PM")+COUNTIF(H2577:AL2577,"PDD")-COUNTIFS(H2577:AL2577,"PN",H2584:AL2584,"&gt;=3")-COUNTIFS(H2577:AL2577,"PM",H2584:AL2584,"&gt;=3")</f>
        <v>0</v>
      </c>
      <c r="AW2577" s="258">
        <f>COUNTIF(H2577:AL2577,"NS")+COUNTIF(H2577:AL2577,"D")+COUNTIF(H2577:AL2577,"BH")+COUNTIF(H2577:AL2577,"NHD")+COUNTIF(H2577:AL2577,"BM")-COUNTIFS(H2577:AL2577,"NS",H2584:AL2584,"&gt;=3")-COUNTIFS(H2577:AL2577,"BH",H2584:AL2584,"&gt;=3")-COUNTIFS(H2577:AL2577,"BM",H2584:AL2584,"&gt;=3")</f>
        <v>11</v>
      </c>
      <c r="AX2577" s="255">
        <f>COUNTIF(H2577:AL2577,"AL")+COUNTIF(H2577:AL2577,"AL/DS")/2+COUNTIF(H2577:AL2577,"AL/NS")/2+COUNTIF(H2577:AL2577,"AL/BF")+COUNTIF(H2577:AL2577,"AL/BL")/2</f>
        <v>0</v>
      </c>
      <c r="AY2577" s="255">
        <f>COUNTIF(H2577:AL2577,"SL")</f>
        <v>3</v>
      </c>
      <c r="AZ2577" s="255">
        <f>COUNTIF(H2577:AL2577,"NH")</f>
        <v>1</v>
      </c>
      <c r="BA2577" s="255">
        <f>COUNTIF(H2577:AL2577,"HL")</f>
        <v>0</v>
      </c>
      <c r="BB2577" s="255">
        <f>COUNTIF(G2577:AL2577,"P/DS")/2+COUNTIF(G2577:AL2577,"P/NS")/2+COUNTIF(G2577:AL2577,"UL")+COUNTIF(G2577:AL2577,"UL/DS")/2+COUNTIF(G2577:AL2577,"UL/NS")/2+COUNTIF(G2577:AL2577,"UL/BL")/2+COUNTIF(G2577:AL2577,"UL/BF")/2+COUNTIF(G2577:AL2577,"PH/F")/2+COUNTIF(G2577:AL2577,"PH/L")/2</f>
        <v>3.5</v>
      </c>
      <c r="BC2577" s="255">
        <f>COUNTIF(H2577:AL2577,"NB")</f>
        <v>0</v>
      </c>
      <c r="BD2577" s="255">
        <f>COUNTIF(H2577:AL2577,"NL")</f>
        <v>0</v>
      </c>
      <c r="BE2577" s="255">
        <f>COUNTIF(H2577:AL2577,"IL")</f>
        <v>0</v>
      </c>
      <c r="BF2577" s="255">
        <f>COUNTIF(H2577:AL2577,"KT")</f>
        <v>0</v>
      </c>
      <c r="BG2577" s="255">
        <f>COUNTIF(H2577:AL2577,"L70")</f>
        <v>0</v>
      </c>
      <c r="BH2577" s="255">
        <f>COUNTIF(H2577:AL2577,"MD")</f>
        <v>0</v>
      </c>
      <c r="BI2577" s="255">
        <f>COUNTIF(H2577:AL2577,"PMD")</f>
        <v>0</v>
      </c>
      <c r="BJ2577" s="255">
        <f>COUNTIF(H2577:AL2577,"PM")</f>
        <v>0</v>
      </c>
      <c r="BK2577" s="255">
        <f>COUNTIF(H2577:AL2577,"BM")</f>
        <v>0</v>
      </c>
      <c r="BL2577" s="261">
        <f>SUMIF(H2577:AL2577,"PD",H2578:AL2578)+SUMIF(H2577:AL2577,"PN",H2578:AL2578)+SUMIF(H2577:AL2577,"P/DS",H2578:AL2578)+SUMIF(H2577:AL2577,"PN/F",H2578:AL2578)+SUMIF(H2577:AL2577,"PN/L",H2578:AL2578)+SUMIF(H2577:AL2577,"TV",H2578:AL2578)+SUMIF(H2577:AL2577,"TVD",H2578:AL2578)+SUMIF(H2577:AL2577,"PDD",H2578:AL2578)</f>
        <v>0</v>
      </c>
      <c r="BM2577" s="261">
        <f>SUMIF(H2577:AL2577,"PD",H2579:AL2579)+SUMIF(H2577:AL2577,"PN",H2579:AL2579)+SUMIF(H2577:AL2577,"P/DS",H2579:AL2579)+SUMIF(H2577:AL2577,"PN/F",H2579:AL2579)+SUMIF(H2577:AL2577,"PN/L",H2579:AL2579)+SUMIF(H2577:AL2577,"TV",H2579:AL2579)+SUMIF(H2577:AL2577,"TVD",H2579:AL2579)+SUMIF(H2577:AL2577,"PDD",H2579:AL2579)+SUMIF(H2577:AL2577,"PMD",H2579:AL2579)</f>
        <v>0</v>
      </c>
      <c r="BN2577" s="261">
        <f>SUMIF(H2577:AL2577,"PD",H2580:AL2580)+SUMIF(H2577:AL2577,"PN",H2580:AL2580)+SUMIF(H2577:AL2577,"P/DS",H2580:AL2580)+SUMIF(H2577:AL2577,"PN/F",H2580:AL2580)+SUMIF(H2577:AL2577,"PN/L",H2580:AL2580)+SUMIF(H2577:AL2577,"TV",H2580:AL2580)+SUMIF(H2577:AL2577,"TVD",H2580:AL2580)</f>
        <v>0</v>
      </c>
      <c r="BO2577" s="261">
        <f>SUMIF(H2577:AL2577,"PD",H2581:AL2581)+SUMIF(H2577:AL2577,"PN",H2581:AL2581)+SUMIF(H2577:AL2577,"P/DS",H2581:AL2581)+SUMIF(H2577:AL2577,"PN/F",H2581:AL2581)+SUMIF(H2577:AL2577,"PN/L",H2581:AL2581)+SUMIF(H2577:AL2577,"TV",H2581:AL2581)+SUMIF(H2577:AL2577,"TVD",H2581:AL2581)</f>
        <v>0</v>
      </c>
      <c r="BP2577" s="261">
        <f>SUMIF(H2577:AL2577,"PD",H2582:AL2582)+SUMIF(H2577:AL2577,"PN",H2582:AL2582)+SUMIF(H2577:AL2577,"P/DS",H2582:AL2582)+SUMIF(H2577:AL2577,"PN/F",H2582:AL2582)+SUMIF(H2577:AL2577,"PN/L",H2582:AL2582)+SUMIF(H2577:AL2577,"TV",H2582:AL2582)+SUMIF(H2577:AL2577,"TVD",H2582:AL2582)+SUMIF(H2577:AL2577,"PDD",H2582:AL2582)+SUMIF(H2577:AL2577,"PH",H2582:AL2582)+SUMIF(H2577:AL2577,"PM",H2582:AL2582)</f>
        <v>0</v>
      </c>
      <c r="BQ2577" s="261">
        <f>SUMIF(H2577:AL2577,"PD",H2583:AL2583)+SUMIF(H2577:AL2577,"PN",H2583:AL2583)+SUMIF(H2577:AL2577,"P/DS",H2583:AL2583)+SUMIF(H2577:AL2577,"PN/F",H2583:AL2583)+SUMIF(H2577:AL2577,"PN/L",H2583:AL2583)+SUMIF(H2577:AL2577,"TV",H2583:AL2583)+SUMIF(H2577:AL2577,"TVD",H2583:AL2583)+SUMIF(H2577:AL2577,"PDD",H2583:AL2583)+SUMIF(H2577:AL2577,"PH",H2583:AL2583)+SUMIF(H2577:AL2577,"PM",H2583:AL2583)</f>
        <v>0</v>
      </c>
      <c r="BR2577" s="269">
        <f>SUM(H2578:AL2578)-BL2577</f>
        <v>0</v>
      </c>
      <c r="BS2577" s="269">
        <f>SUM(H2579:AL2579)-BM2577</f>
        <v>0</v>
      </c>
      <c r="BT2577" s="269">
        <f>SUM(H2580:AL2580)-BN2577</f>
        <v>0</v>
      </c>
      <c r="BU2577" s="269">
        <f>SUM(H2581:AL2581)-BO2577</f>
        <v>0</v>
      </c>
      <c r="BV2577" s="269">
        <f>SUM(H2582:AL2582)-BP2577</f>
        <v>0</v>
      </c>
      <c r="BW2577" s="269">
        <f>SUM(H2583:AL2583)-BQ2577</f>
        <v>0</v>
      </c>
      <c r="BX2577" s="255">
        <f>SUMIF(H2577:AL2577,"PD",H2584:AL2584)+SUMIF(H2577:AL2577,"PN",H2584:AL2584)+SUMIF(H2577:AL2577,"P/DS",H2584:AL2584)+SUMIF(H2577:AL2577,"PN/F",H2584:AL2584)+SUMIF(H2577:AL2577,"PN/L",H2584:AL2584)</f>
        <v>0</v>
      </c>
      <c r="BY2577" s="255">
        <f>SUM(H2584:AL2584)-BX2577</f>
        <v>0</v>
      </c>
      <c r="BZ2577" s="255">
        <f t="shared" ref="BZ2577" si="860">+SUM(BL2577:BW2584)</f>
        <v>0</v>
      </c>
      <c r="CA2577" s="266">
        <f>(COUNTIFS(H2577:AL2577,"PD",H2578:AL2578,"&gt;=2"))*0.5-IF(CN2577="VP",COUNTIFS($H$16:$AL$16,"SAT",H2577:AL2577,"PD",H2578:AL2578,"&gt;=2"))*0.5</f>
        <v>0</v>
      </c>
      <c r="CB2577" s="266">
        <f>(COUNTIFS(H2577:AL2577,"PN",H2579:AL2579,"&gt;=0.5",H2578:AL2578,"&gt;=1.5"))*0.5+COUNTIFS(H2577:AL2577,"PDD",H2579:AL2579,"&gt;=0.5",H2578:AL2578,"&gt;=1.5")*0.5</f>
        <v>0</v>
      </c>
      <c r="CC2577" s="273">
        <f>(COUNTIFS(H2577:AL2577,"TV",H2579:AL2579,"&gt;=10"))*0.5+(COUNTIFS(H2577:AL2577,"PMD",H2579:AL2579,"&gt;=2"))*0.5</f>
        <v>0</v>
      </c>
      <c r="CD2577" s="266">
        <f>(COUNTIFS(H2577:AL2577,"TVD",H2581:AL2581,"&gt;=6.5",H2579:AL2579,"&gt;=3.5"))*0.5</f>
        <v>0</v>
      </c>
      <c r="CE2577" s="266">
        <f>(COUNTIFS(H2577:AL2577,"PD",H2582:AL2582,"&gt;=10"))*0.5</f>
        <v>0</v>
      </c>
      <c r="CF2577" s="266">
        <f>(COUNTIFS(H2577:AL2577,"PDD",H2582:AL2582,"&gt;=3.5",H2583:AL2583,"&gt;=6.5")+COUNTIFS(H2577:AL2577,"PH",H2583:AL2583,"&gt;=0.5",H2582:AL2582,"&gt;=1.5")+COUNTIFS(H2577:AL2577,"PM",H2583:AL2583,"&gt;=0.5",H2582:AL2582,"&gt;=1.5"))*0.5</f>
        <v>0</v>
      </c>
      <c r="CG2577" s="266">
        <f>(COUNTIFS(H2577:AL2577,"DS",H2578:AL2578,"&gt;=2")+COUNTIFS(H2577:AL2577,"AL/DS",H2578:AL2578,"&gt;=2"))*0.5-IF(CN2577="VP",COUNTIFS($H$16:$AL$16,"SAT",H2577:AL2577,"DS",H2578:AL2578,"&gt;=2"))*0.5</f>
        <v>0</v>
      </c>
      <c r="CH2577" s="266">
        <f>(COUNTIFS(H2577:AL2577,"NS",H2579:AL2579,"&gt;=0.5",H2578:AL2578,"&gt;=1.5")+COUNTIFS(H2577:AL2577,"AL/NS",H2579:AL2579,"&gt;=0.5",H2578:AL2578,"&gt;=1.5")+COUNTIFS(H2577:AL2577,"NHD",H2579:AL2579,"&gt;=4.5",H2582:AL2582,"&gt;=2",H2578:AL2578,"&gt;=1.5"))*0.5</f>
        <v>0</v>
      </c>
      <c r="CI2577" s="266">
        <f>(COUNTIF(H2579:AL2579,"&gt;=10")+COUNTIFS(H2577:AL2577,"MD",H2579:AL2579,"&gt;=2")-COUNTIFS(H2577:AL2577,"TV",H2579:AL2579,"&gt;=10"))*0.5</f>
        <v>0</v>
      </c>
      <c r="CJ2577" s="266">
        <f>(COUNTIFS(H2577:AL2577,"D",H2581:AL2581,"&gt;=6.5",H2579:AL2579,"&gt;=3.5"))*0.5</f>
        <v>0</v>
      </c>
      <c r="CK2577" s="266">
        <f>(COUNTIF(H2582:AL2582,"&gt;=10")-COUNTIFS(H2577:AL2577,"PD",H2582:AL2582,"&gt;=10"))*0.5</f>
        <v>0</v>
      </c>
      <c r="CL2577" s="265">
        <f>(COUNTIFS(H2577:AL2577,"NHD",H2582:AL2582,"&gt;=3.5",H2583:AL2583,"&gt;=6.5")+COUNTIFS(H2577:AL2577,"BH",H2582:AL2582,"&gt;=1.5",H2583:AL2583,"&gt;=0.5")+COUNTIFS(H2577:AL2577,"BM",H2582:AL2582,"&gt;=1.5",H2583:AL2583,"&gt;=0.5")+COUNTIFS(H2577:AL2577,"D",H2582:AL2582,"&gt;=1.5",H2583:AL2583,"&gt;=0.5"))*0.5</f>
        <v>0</v>
      </c>
      <c r="CM2577" s="272"/>
      <c r="CN2577" s="264" t="s">
        <v>723</v>
      </c>
      <c r="CO2577" s="125">
        <f t="shared" ref="CO2577" si="861">+AM2577+AN2577+AO2577+AP2577+AQ2577+AR2577+AS2577+AU2577+BG2577</f>
        <v>26</v>
      </c>
      <c r="CP2577" s="225">
        <f>+SUM(I2578:I2583)-I2584</f>
        <v>0</v>
      </c>
      <c r="CQ2577" s="225">
        <f>+SUM(J2578:J2583)-J2584</f>
        <v>0</v>
      </c>
      <c r="CR2577" s="225">
        <f>+SUM(K2578:K2583)-K2584</f>
        <v>0</v>
      </c>
      <c r="CS2577" s="126"/>
      <c r="CT2577" s="126"/>
      <c r="CU2577" s="126"/>
      <c r="CV2577" s="126"/>
      <c r="CW2577" s="126"/>
      <c r="CX2577" s="126"/>
      <c r="CY2577" s="126"/>
      <c r="CZ2577" s="126"/>
      <c r="DA2577" s="126"/>
      <c r="DB2577" s="126"/>
      <c r="DC2577" s="126"/>
      <c r="DD2577" s="126"/>
      <c r="DE2577" s="126"/>
      <c r="DF2577" s="126" t="e">
        <f>+SUM(#REF!)</f>
        <v>#REF!</v>
      </c>
    </row>
    <row r="2578" spans="1:110" s="70" customFormat="1" ht="15" customHeight="1">
      <c r="A2578" s="228"/>
      <c r="B2578" s="360"/>
      <c r="C2578" s="627"/>
      <c r="D2578" s="237"/>
      <c r="E2578" s="237"/>
      <c r="F2578" s="242" t="s">
        <v>82</v>
      </c>
      <c r="G2578" s="71">
        <v>1.5</v>
      </c>
      <c r="H2578" s="83"/>
      <c r="I2578" s="83"/>
      <c r="J2578" s="83"/>
      <c r="K2578" s="83"/>
      <c r="L2578" s="83"/>
      <c r="M2578" s="83"/>
      <c r="N2578" s="83"/>
      <c r="O2578" s="83"/>
      <c r="P2578" s="83"/>
      <c r="Q2578" s="83"/>
      <c r="R2578" s="83"/>
      <c r="S2578" s="83"/>
      <c r="T2578" s="83"/>
      <c r="U2578" s="83"/>
      <c r="V2578" s="83"/>
      <c r="W2578" s="83"/>
      <c r="X2578" s="83"/>
      <c r="Y2578" s="83"/>
      <c r="Z2578" s="83"/>
      <c r="AA2578" s="83"/>
      <c r="AB2578" s="83"/>
      <c r="AC2578" s="79"/>
      <c r="AD2578" s="79"/>
      <c r="AE2578" s="79"/>
      <c r="AF2578" s="79"/>
      <c r="AG2578" s="79"/>
      <c r="AH2578" s="79"/>
      <c r="AI2578" s="79"/>
      <c r="AJ2578" s="79"/>
      <c r="AK2578" s="79"/>
      <c r="AL2578" s="79"/>
      <c r="AM2578" s="240"/>
      <c r="AN2578" s="240"/>
      <c r="AO2578" s="240"/>
      <c r="AP2578" s="240"/>
      <c r="AQ2578" s="240"/>
      <c r="AR2578" s="240"/>
      <c r="AS2578" s="240"/>
      <c r="AT2578" s="256"/>
      <c r="AU2578" s="256"/>
      <c r="AV2578" s="259"/>
      <c r="AW2578" s="259"/>
      <c r="AX2578" s="256"/>
      <c r="AY2578" s="256"/>
      <c r="AZ2578" s="256"/>
      <c r="BA2578" s="256"/>
      <c r="BB2578" s="256"/>
      <c r="BC2578" s="256"/>
      <c r="BD2578" s="256"/>
      <c r="BE2578" s="256"/>
      <c r="BF2578" s="256"/>
      <c r="BG2578" s="256"/>
      <c r="BH2578" s="256"/>
      <c r="BI2578" s="256"/>
      <c r="BJ2578" s="256"/>
      <c r="BK2578" s="256"/>
      <c r="BL2578" s="262"/>
      <c r="BM2578" s="262"/>
      <c r="BN2578" s="262"/>
      <c r="BO2578" s="262"/>
      <c r="BP2578" s="262"/>
      <c r="BQ2578" s="262"/>
      <c r="BR2578" s="270"/>
      <c r="BS2578" s="270"/>
      <c r="BT2578" s="270"/>
      <c r="BU2578" s="270"/>
      <c r="BV2578" s="270"/>
      <c r="BW2578" s="270"/>
      <c r="BX2578" s="256"/>
      <c r="BY2578" s="256"/>
      <c r="BZ2578" s="256"/>
      <c r="CA2578" s="267"/>
      <c r="CB2578" s="267"/>
      <c r="CC2578" s="274"/>
      <c r="CD2578" s="267"/>
      <c r="CE2578" s="267"/>
      <c r="CF2578" s="267"/>
      <c r="CG2578" s="267"/>
      <c r="CH2578" s="267"/>
      <c r="CI2578" s="267"/>
      <c r="CJ2578" s="267"/>
      <c r="CK2578" s="267"/>
      <c r="CL2578" s="265"/>
      <c r="CM2578" s="272"/>
      <c r="CN2578" s="264"/>
      <c r="CO2578" s="125"/>
      <c r="CP2578" s="226"/>
      <c r="CQ2578" s="226"/>
      <c r="CR2578" s="226"/>
      <c r="CS2578" s="126"/>
      <c r="CT2578" s="126"/>
      <c r="CU2578" s="126"/>
      <c r="CV2578" s="126"/>
      <c r="CW2578" s="126"/>
      <c r="CX2578" s="126"/>
      <c r="CY2578" s="126"/>
      <c r="CZ2578" s="126"/>
      <c r="DA2578" s="126"/>
      <c r="DB2578" s="126"/>
      <c r="DC2578" s="126"/>
      <c r="DD2578" s="126"/>
      <c r="DE2578" s="126"/>
      <c r="DF2578" s="126"/>
    </row>
    <row r="2579" spans="1:110" s="70" customFormat="1" ht="15" customHeight="1">
      <c r="A2579" s="228"/>
      <c r="B2579" s="360"/>
      <c r="C2579" s="627"/>
      <c r="D2579" s="237"/>
      <c r="E2579" s="237"/>
      <c r="F2579" s="243"/>
      <c r="G2579" s="72">
        <v>2</v>
      </c>
      <c r="H2579" s="84"/>
      <c r="I2579" s="84"/>
      <c r="J2579" s="84"/>
      <c r="K2579" s="84"/>
      <c r="L2579" s="84"/>
      <c r="M2579" s="84"/>
      <c r="N2579" s="84"/>
      <c r="O2579" s="84"/>
      <c r="P2579" s="84"/>
      <c r="Q2579" s="84"/>
      <c r="R2579" s="84"/>
      <c r="S2579" s="84"/>
      <c r="T2579" s="84"/>
      <c r="U2579" s="84"/>
      <c r="V2579" s="84"/>
      <c r="W2579" s="84"/>
      <c r="X2579" s="84"/>
      <c r="Y2579" s="84"/>
      <c r="Z2579" s="84"/>
      <c r="AA2579" s="84"/>
      <c r="AB2579" s="84"/>
      <c r="AC2579" s="80"/>
      <c r="AD2579" s="80"/>
      <c r="AE2579" s="80"/>
      <c r="AF2579" s="80"/>
      <c r="AG2579" s="80"/>
      <c r="AH2579" s="80"/>
      <c r="AI2579" s="80"/>
      <c r="AJ2579" s="80"/>
      <c r="AK2579" s="80"/>
      <c r="AL2579" s="80"/>
      <c r="AM2579" s="240"/>
      <c r="AN2579" s="240"/>
      <c r="AO2579" s="240"/>
      <c r="AP2579" s="240"/>
      <c r="AQ2579" s="240"/>
      <c r="AR2579" s="240"/>
      <c r="AS2579" s="240"/>
      <c r="AT2579" s="256"/>
      <c r="AU2579" s="256"/>
      <c r="AV2579" s="259"/>
      <c r="AW2579" s="259"/>
      <c r="AX2579" s="256"/>
      <c r="AY2579" s="256"/>
      <c r="AZ2579" s="256"/>
      <c r="BA2579" s="256"/>
      <c r="BB2579" s="256"/>
      <c r="BC2579" s="256"/>
      <c r="BD2579" s="256"/>
      <c r="BE2579" s="256"/>
      <c r="BF2579" s="256"/>
      <c r="BG2579" s="256"/>
      <c r="BH2579" s="256"/>
      <c r="BI2579" s="256"/>
      <c r="BJ2579" s="256"/>
      <c r="BK2579" s="256"/>
      <c r="BL2579" s="262"/>
      <c r="BM2579" s="262"/>
      <c r="BN2579" s="262"/>
      <c r="BO2579" s="262"/>
      <c r="BP2579" s="262"/>
      <c r="BQ2579" s="262"/>
      <c r="BR2579" s="270"/>
      <c r="BS2579" s="270"/>
      <c r="BT2579" s="270"/>
      <c r="BU2579" s="270"/>
      <c r="BV2579" s="270"/>
      <c r="BW2579" s="270"/>
      <c r="BX2579" s="256"/>
      <c r="BY2579" s="256"/>
      <c r="BZ2579" s="256"/>
      <c r="CA2579" s="267"/>
      <c r="CB2579" s="267"/>
      <c r="CC2579" s="274"/>
      <c r="CD2579" s="267"/>
      <c r="CE2579" s="267"/>
      <c r="CF2579" s="267"/>
      <c r="CG2579" s="267"/>
      <c r="CH2579" s="267"/>
      <c r="CI2579" s="267"/>
      <c r="CJ2579" s="267"/>
      <c r="CK2579" s="267"/>
      <c r="CL2579" s="265"/>
      <c r="CM2579" s="272"/>
      <c r="CN2579" s="264"/>
      <c r="CO2579" s="125"/>
      <c r="CP2579" s="226"/>
      <c r="CQ2579" s="226"/>
      <c r="CR2579" s="226"/>
      <c r="CS2579" s="126"/>
      <c r="CT2579" s="126"/>
      <c r="CU2579" s="126"/>
      <c r="CV2579" s="126"/>
      <c r="CW2579" s="126"/>
      <c r="CX2579" s="126"/>
      <c r="CY2579" s="126"/>
      <c r="CZ2579" s="126"/>
      <c r="DA2579" s="126"/>
      <c r="DB2579" s="126"/>
      <c r="DC2579" s="126"/>
      <c r="DD2579" s="126"/>
      <c r="DE2579" s="126"/>
      <c r="DF2579" s="126"/>
    </row>
    <row r="2580" spans="1:110" s="70" customFormat="1" ht="15" customHeight="1">
      <c r="A2580" s="228"/>
      <c r="B2580" s="360"/>
      <c r="C2580" s="627"/>
      <c r="D2580" s="237"/>
      <c r="E2580" s="237"/>
      <c r="F2580" s="243"/>
      <c r="G2580" s="72">
        <v>2.1</v>
      </c>
      <c r="H2580" s="84"/>
      <c r="I2580" s="84"/>
      <c r="J2580" s="84"/>
      <c r="K2580" s="84"/>
      <c r="L2580" s="84"/>
      <c r="M2580" s="84"/>
      <c r="N2580" s="84"/>
      <c r="O2580" s="84"/>
      <c r="P2580" s="84"/>
      <c r="Q2580" s="84"/>
      <c r="R2580" s="84"/>
      <c r="S2580" s="84"/>
      <c r="T2580" s="84"/>
      <c r="U2580" s="84"/>
      <c r="V2580" s="84"/>
      <c r="W2580" s="84"/>
      <c r="X2580" s="84"/>
      <c r="Y2580" s="84"/>
      <c r="Z2580" s="84"/>
      <c r="AA2580" s="84"/>
      <c r="AB2580" s="84"/>
      <c r="AC2580" s="80"/>
      <c r="AD2580" s="80"/>
      <c r="AE2580" s="80"/>
      <c r="AF2580" s="80"/>
      <c r="AG2580" s="80"/>
      <c r="AH2580" s="80"/>
      <c r="AI2580" s="80"/>
      <c r="AJ2580" s="80"/>
      <c r="AK2580" s="80"/>
      <c r="AL2580" s="80"/>
      <c r="AM2580" s="240"/>
      <c r="AN2580" s="240"/>
      <c r="AO2580" s="240"/>
      <c r="AP2580" s="240"/>
      <c r="AQ2580" s="240"/>
      <c r="AR2580" s="240"/>
      <c r="AS2580" s="240"/>
      <c r="AT2580" s="256"/>
      <c r="AU2580" s="256"/>
      <c r="AV2580" s="259"/>
      <c r="AW2580" s="259"/>
      <c r="AX2580" s="256"/>
      <c r="AY2580" s="256"/>
      <c r="AZ2580" s="256"/>
      <c r="BA2580" s="256"/>
      <c r="BB2580" s="256"/>
      <c r="BC2580" s="256"/>
      <c r="BD2580" s="256"/>
      <c r="BE2580" s="256"/>
      <c r="BF2580" s="256"/>
      <c r="BG2580" s="256"/>
      <c r="BH2580" s="256"/>
      <c r="BI2580" s="256"/>
      <c r="BJ2580" s="256"/>
      <c r="BK2580" s="256"/>
      <c r="BL2580" s="262"/>
      <c r="BM2580" s="262"/>
      <c r="BN2580" s="262"/>
      <c r="BO2580" s="262"/>
      <c r="BP2580" s="262"/>
      <c r="BQ2580" s="262"/>
      <c r="BR2580" s="270"/>
      <c r="BS2580" s="270"/>
      <c r="BT2580" s="270"/>
      <c r="BU2580" s="270"/>
      <c r="BV2580" s="270"/>
      <c r="BW2580" s="270"/>
      <c r="BX2580" s="256"/>
      <c r="BY2580" s="256"/>
      <c r="BZ2580" s="256"/>
      <c r="CA2580" s="267"/>
      <c r="CB2580" s="267"/>
      <c r="CC2580" s="274"/>
      <c r="CD2580" s="267"/>
      <c r="CE2580" s="267"/>
      <c r="CF2580" s="267"/>
      <c r="CG2580" s="267"/>
      <c r="CH2580" s="267"/>
      <c r="CI2580" s="267"/>
      <c r="CJ2580" s="267"/>
      <c r="CK2580" s="267"/>
      <c r="CL2580" s="265"/>
      <c r="CM2580" s="272"/>
      <c r="CN2580" s="264"/>
      <c r="CO2580" s="125"/>
      <c r="CP2580" s="226"/>
      <c r="CQ2580" s="226"/>
      <c r="CR2580" s="226"/>
      <c r="CS2580" s="126"/>
      <c r="CT2580" s="126"/>
      <c r="CU2580" s="126"/>
      <c r="CV2580" s="126"/>
      <c r="CW2580" s="126"/>
      <c r="CX2580" s="126"/>
      <c r="CY2580" s="126"/>
      <c r="CZ2580" s="126"/>
      <c r="DA2580" s="126"/>
      <c r="DB2580" s="126"/>
      <c r="DC2580" s="126"/>
      <c r="DD2580" s="126"/>
      <c r="DE2580" s="126"/>
      <c r="DF2580" s="126"/>
    </row>
    <row r="2581" spans="1:110" s="70" customFormat="1" ht="15" customHeight="1">
      <c r="A2581" s="228"/>
      <c r="B2581" s="360"/>
      <c r="C2581" s="627"/>
      <c r="D2581" s="237"/>
      <c r="E2581" s="237"/>
      <c r="F2581" s="243"/>
      <c r="G2581" s="72">
        <v>2.7</v>
      </c>
      <c r="H2581" s="84"/>
      <c r="I2581" s="84"/>
      <c r="J2581" s="84"/>
      <c r="K2581" s="84"/>
      <c r="L2581" s="84"/>
      <c r="M2581" s="84"/>
      <c r="N2581" s="84"/>
      <c r="O2581" s="84"/>
      <c r="P2581" s="84"/>
      <c r="Q2581" s="84"/>
      <c r="R2581" s="84"/>
      <c r="S2581" s="84"/>
      <c r="T2581" s="84"/>
      <c r="U2581" s="84"/>
      <c r="V2581" s="84"/>
      <c r="W2581" s="84"/>
      <c r="X2581" s="84"/>
      <c r="Y2581" s="84"/>
      <c r="Z2581" s="84"/>
      <c r="AA2581" s="84"/>
      <c r="AB2581" s="84"/>
      <c r="AC2581" s="80"/>
      <c r="AD2581" s="80"/>
      <c r="AE2581" s="80"/>
      <c r="AF2581" s="80"/>
      <c r="AG2581" s="80"/>
      <c r="AH2581" s="80"/>
      <c r="AI2581" s="80"/>
      <c r="AJ2581" s="80"/>
      <c r="AK2581" s="80"/>
      <c r="AL2581" s="80"/>
      <c r="AM2581" s="240"/>
      <c r="AN2581" s="240"/>
      <c r="AO2581" s="240"/>
      <c r="AP2581" s="240"/>
      <c r="AQ2581" s="240"/>
      <c r="AR2581" s="240"/>
      <c r="AS2581" s="240"/>
      <c r="AT2581" s="256"/>
      <c r="AU2581" s="256"/>
      <c r="AV2581" s="259"/>
      <c r="AW2581" s="259"/>
      <c r="AX2581" s="256"/>
      <c r="AY2581" s="256"/>
      <c r="AZ2581" s="256"/>
      <c r="BA2581" s="256"/>
      <c r="BB2581" s="256"/>
      <c r="BC2581" s="256"/>
      <c r="BD2581" s="256"/>
      <c r="BE2581" s="256"/>
      <c r="BF2581" s="256"/>
      <c r="BG2581" s="256"/>
      <c r="BH2581" s="256"/>
      <c r="BI2581" s="256"/>
      <c r="BJ2581" s="256"/>
      <c r="BK2581" s="256"/>
      <c r="BL2581" s="262"/>
      <c r="BM2581" s="262"/>
      <c r="BN2581" s="262"/>
      <c r="BO2581" s="262"/>
      <c r="BP2581" s="262"/>
      <c r="BQ2581" s="262"/>
      <c r="BR2581" s="270"/>
      <c r="BS2581" s="270"/>
      <c r="BT2581" s="270"/>
      <c r="BU2581" s="270"/>
      <c r="BV2581" s="270"/>
      <c r="BW2581" s="270"/>
      <c r="BX2581" s="256"/>
      <c r="BY2581" s="256"/>
      <c r="BZ2581" s="256"/>
      <c r="CA2581" s="267"/>
      <c r="CB2581" s="267"/>
      <c r="CC2581" s="274"/>
      <c r="CD2581" s="267"/>
      <c r="CE2581" s="267"/>
      <c r="CF2581" s="267"/>
      <c r="CG2581" s="267"/>
      <c r="CH2581" s="267"/>
      <c r="CI2581" s="267"/>
      <c r="CJ2581" s="267"/>
      <c r="CK2581" s="267"/>
      <c r="CL2581" s="265"/>
      <c r="CM2581" s="272"/>
      <c r="CN2581" s="264"/>
      <c r="CO2581" s="125"/>
      <c r="CP2581" s="226"/>
      <c r="CQ2581" s="226"/>
      <c r="CR2581" s="226"/>
      <c r="CS2581" s="126"/>
      <c r="CT2581" s="126"/>
      <c r="CU2581" s="126"/>
      <c r="CV2581" s="126"/>
      <c r="CW2581" s="126"/>
      <c r="CX2581" s="126"/>
      <c r="CY2581" s="126"/>
      <c r="CZ2581" s="126"/>
      <c r="DA2581" s="126"/>
      <c r="DB2581" s="126"/>
      <c r="DC2581" s="126"/>
      <c r="DD2581" s="126"/>
      <c r="DE2581" s="126"/>
      <c r="DF2581" s="126"/>
    </row>
    <row r="2582" spans="1:110" s="70" customFormat="1" ht="15" customHeight="1">
      <c r="A2582" s="228"/>
      <c r="B2582" s="360"/>
      <c r="C2582" s="627"/>
      <c r="D2582" s="237"/>
      <c r="E2582" s="237"/>
      <c r="F2582" s="243"/>
      <c r="G2582" s="72">
        <v>3</v>
      </c>
      <c r="H2582" s="84"/>
      <c r="I2582" s="84"/>
      <c r="J2582" s="84"/>
      <c r="K2582" s="84"/>
      <c r="L2582" s="84"/>
      <c r="M2582" s="84"/>
      <c r="N2582" s="84"/>
      <c r="O2582" s="84"/>
      <c r="P2582" s="84"/>
      <c r="Q2582" s="84"/>
      <c r="R2582" s="84"/>
      <c r="S2582" s="84"/>
      <c r="T2582" s="84"/>
      <c r="U2582" s="84"/>
      <c r="V2582" s="84"/>
      <c r="W2582" s="84"/>
      <c r="X2582" s="84"/>
      <c r="Y2582" s="84"/>
      <c r="Z2582" s="84"/>
      <c r="AA2582" s="84"/>
      <c r="AB2582" s="84"/>
      <c r="AC2582" s="80"/>
      <c r="AD2582" s="80"/>
      <c r="AE2582" s="80"/>
      <c r="AF2582" s="80"/>
      <c r="AG2582" s="80"/>
      <c r="AH2582" s="80"/>
      <c r="AI2582" s="80"/>
      <c r="AJ2582" s="80"/>
      <c r="AK2582" s="80"/>
      <c r="AL2582" s="80"/>
      <c r="AM2582" s="240"/>
      <c r="AN2582" s="240"/>
      <c r="AO2582" s="240"/>
      <c r="AP2582" s="240"/>
      <c r="AQ2582" s="240"/>
      <c r="AR2582" s="240"/>
      <c r="AS2582" s="240"/>
      <c r="AT2582" s="256"/>
      <c r="AU2582" s="256"/>
      <c r="AV2582" s="259"/>
      <c r="AW2582" s="259"/>
      <c r="AX2582" s="256"/>
      <c r="AY2582" s="256"/>
      <c r="AZ2582" s="256"/>
      <c r="BA2582" s="256"/>
      <c r="BB2582" s="256"/>
      <c r="BC2582" s="256"/>
      <c r="BD2582" s="256"/>
      <c r="BE2582" s="256"/>
      <c r="BF2582" s="256"/>
      <c r="BG2582" s="256"/>
      <c r="BH2582" s="256"/>
      <c r="BI2582" s="256"/>
      <c r="BJ2582" s="256"/>
      <c r="BK2582" s="256"/>
      <c r="BL2582" s="262"/>
      <c r="BM2582" s="262"/>
      <c r="BN2582" s="262"/>
      <c r="BO2582" s="262"/>
      <c r="BP2582" s="262"/>
      <c r="BQ2582" s="262"/>
      <c r="BR2582" s="270"/>
      <c r="BS2582" s="270"/>
      <c r="BT2582" s="270"/>
      <c r="BU2582" s="270"/>
      <c r="BV2582" s="270"/>
      <c r="BW2582" s="270"/>
      <c r="BX2582" s="256"/>
      <c r="BY2582" s="256"/>
      <c r="BZ2582" s="256"/>
      <c r="CA2582" s="267"/>
      <c r="CB2582" s="267"/>
      <c r="CC2582" s="274"/>
      <c r="CD2582" s="267"/>
      <c r="CE2582" s="267"/>
      <c r="CF2582" s="267"/>
      <c r="CG2582" s="267"/>
      <c r="CH2582" s="267"/>
      <c r="CI2582" s="267"/>
      <c r="CJ2582" s="267"/>
      <c r="CK2582" s="267"/>
      <c r="CL2582" s="265"/>
      <c r="CM2582" s="272"/>
      <c r="CN2582" s="264"/>
      <c r="CO2582" s="125"/>
      <c r="CP2582" s="226"/>
      <c r="CQ2582" s="226"/>
      <c r="CR2582" s="226"/>
      <c r="CS2582" s="126"/>
      <c r="CT2582" s="126"/>
      <c r="CU2582" s="126"/>
      <c r="CV2582" s="126"/>
      <c r="CW2582" s="126"/>
      <c r="CX2582" s="126"/>
      <c r="CY2582" s="126"/>
      <c r="CZ2582" s="126"/>
      <c r="DA2582" s="126"/>
      <c r="DB2582" s="126"/>
      <c r="DC2582" s="126"/>
      <c r="DD2582" s="126"/>
      <c r="DE2582" s="126"/>
      <c r="DF2582" s="126"/>
    </row>
    <row r="2583" spans="1:110" s="70" customFormat="1" ht="15" customHeight="1">
      <c r="A2583" s="228"/>
      <c r="B2583" s="360"/>
      <c r="C2583" s="627"/>
      <c r="D2583" s="237"/>
      <c r="E2583" s="237"/>
      <c r="F2583" s="244"/>
      <c r="G2583" s="73">
        <v>3.9</v>
      </c>
      <c r="H2583" s="85"/>
      <c r="I2583" s="85"/>
      <c r="J2583" s="85"/>
      <c r="K2583" s="85"/>
      <c r="L2583" s="85"/>
      <c r="M2583" s="85"/>
      <c r="N2583" s="85"/>
      <c r="O2583" s="85"/>
      <c r="P2583" s="85"/>
      <c r="Q2583" s="85"/>
      <c r="R2583" s="85"/>
      <c r="S2583" s="85"/>
      <c r="T2583" s="85"/>
      <c r="U2583" s="85"/>
      <c r="V2583" s="85"/>
      <c r="W2583" s="85"/>
      <c r="X2583" s="85"/>
      <c r="Y2583" s="85"/>
      <c r="Z2583" s="85"/>
      <c r="AA2583" s="85"/>
      <c r="AB2583" s="85"/>
      <c r="AC2583" s="81"/>
      <c r="AD2583" s="81"/>
      <c r="AE2583" s="81"/>
      <c r="AF2583" s="81"/>
      <c r="AG2583" s="81"/>
      <c r="AH2583" s="81"/>
      <c r="AI2583" s="81"/>
      <c r="AJ2583" s="81"/>
      <c r="AK2583" s="81"/>
      <c r="AL2583" s="81"/>
      <c r="AM2583" s="240"/>
      <c r="AN2583" s="240"/>
      <c r="AO2583" s="240"/>
      <c r="AP2583" s="240"/>
      <c r="AQ2583" s="240"/>
      <c r="AR2583" s="240"/>
      <c r="AS2583" s="240"/>
      <c r="AT2583" s="256"/>
      <c r="AU2583" s="256"/>
      <c r="AV2583" s="259"/>
      <c r="AW2583" s="259"/>
      <c r="AX2583" s="256"/>
      <c r="AY2583" s="256"/>
      <c r="AZ2583" s="256"/>
      <c r="BA2583" s="256"/>
      <c r="BB2583" s="256"/>
      <c r="BC2583" s="256"/>
      <c r="BD2583" s="256"/>
      <c r="BE2583" s="256"/>
      <c r="BF2583" s="256"/>
      <c r="BG2583" s="256"/>
      <c r="BH2583" s="256"/>
      <c r="BI2583" s="256"/>
      <c r="BJ2583" s="256"/>
      <c r="BK2583" s="256"/>
      <c r="BL2583" s="262"/>
      <c r="BM2583" s="262"/>
      <c r="BN2583" s="262"/>
      <c r="BO2583" s="262"/>
      <c r="BP2583" s="262"/>
      <c r="BQ2583" s="262"/>
      <c r="BR2583" s="270"/>
      <c r="BS2583" s="270"/>
      <c r="BT2583" s="270"/>
      <c r="BU2583" s="270"/>
      <c r="BV2583" s="270"/>
      <c r="BW2583" s="270"/>
      <c r="BX2583" s="256"/>
      <c r="BY2583" s="256"/>
      <c r="BZ2583" s="256"/>
      <c r="CA2583" s="267"/>
      <c r="CB2583" s="267"/>
      <c r="CC2583" s="274"/>
      <c r="CD2583" s="267"/>
      <c r="CE2583" s="267"/>
      <c r="CF2583" s="267"/>
      <c r="CG2583" s="267"/>
      <c r="CH2583" s="267"/>
      <c r="CI2583" s="267"/>
      <c r="CJ2583" s="267"/>
      <c r="CK2583" s="267"/>
      <c r="CL2583" s="265"/>
      <c r="CM2583" s="272"/>
      <c r="CN2583" s="264"/>
      <c r="CO2583" s="125"/>
      <c r="CP2583" s="226"/>
      <c r="CQ2583" s="226"/>
      <c r="CR2583" s="226"/>
      <c r="CS2583" s="126"/>
      <c r="CT2583" s="126"/>
      <c r="CU2583" s="126"/>
      <c r="CV2583" s="126"/>
      <c r="CW2583" s="126"/>
      <c r="CX2583" s="126"/>
      <c r="CY2583" s="126"/>
      <c r="CZ2583" s="126"/>
      <c r="DA2583" s="126"/>
      <c r="DB2583" s="126"/>
      <c r="DC2583" s="126"/>
      <c r="DD2583" s="126"/>
      <c r="DE2583" s="126"/>
      <c r="DF2583" s="126"/>
    </row>
    <row r="2584" spans="1:110" s="70" customFormat="1" ht="15" customHeight="1">
      <c r="A2584" s="229"/>
      <c r="B2584" s="361"/>
      <c r="C2584" s="628"/>
      <c r="D2584" s="238"/>
      <c r="E2584" s="238"/>
      <c r="F2584" s="245" t="s">
        <v>83</v>
      </c>
      <c r="G2584" s="246"/>
      <c r="H2584" s="82"/>
      <c r="I2584" s="82"/>
      <c r="J2584" s="82"/>
      <c r="K2584" s="82"/>
      <c r="L2584" s="82"/>
      <c r="M2584" s="82"/>
      <c r="N2584" s="82"/>
      <c r="O2584" s="82"/>
      <c r="P2584" s="82"/>
      <c r="Q2584" s="82"/>
      <c r="R2584" s="82"/>
      <c r="S2584" s="82"/>
      <c r="T2584" s="82"/>
      <c r="U2584" s="82"/>
      <c r="V2584" s="82"/>
      <c r="W2584" s="82"/>
      <c r="X2584" s="82"/>
      <c r="Y2584" s="82"/>
      <c r="Z2584" s="82"/>
      <c r="AA2584" s="82"/>
      <c r="AB2584" s="82"/>
      <c r="AC2584" s="35"/>
      <c r="AD2584" s="35"/>
      <c r="AE2584" s="35"/>
      <c r="AF2584" s="35"/>
      <c r="AG2584" s="35"/>
      <c r="AH2584" s="35"/>
      <c r="AI2584" s="35"/>
      <c r="AJ2584" s="35"/>
      <c r="AK2584" s="35"/>
      <c r="AL2584" s="35"/>
      <c r="AM2584" s="241"/>
      <c r="AN2584" s="241"/>
      <c r="AO2584" s="241"/>
      <c r="AP2584" s="241"/>
      <c r="AQ2584" s="241"/>
      <c r="AR2584" s="241"/>
      <c r="AS2584" s="241"/>
      <c r="AT2584" s="257"/>
      <c r="AU2584" s="257"/>
      <c r="AV2584" s="260"/>
      <c r="AW2584" s="260"/>
      <c r="AX2584" s="257"/>
      <c r="AY2584" s="257"/>
      <c r="AZ2584" s="257"/>
      <c r="BA2584" s="257"/>
      <c r="BB2584" s="257"/>
      <c r="BC2584" s="257"/>
      <c r="BD2584" s="257"/>
      <c r="BE2584" s="257"/>
      <c r="BF2584" s="257"/>
      <c r="BG2584" s="257"/>
      <c r="BH2584" s="257"/>
      <c r="BI2584" s="257"/>
      <c r="BJ2584" s="257"/>
      <c r="BK2584" s="257"/>
      <c r="BL2584" s="263"/>
      <c r="BM2584" s="263"/>
      <c r="BN2584" s="263"/>
      <c r="BO2584" s="263"/>
      <c r="BP2584" s="263"/>
      <c r="BQ2584" s="263"/>
      <c r="BR2584" s="271"/>
      <c r="BS2584" s="271"/>
      <c r="BT2584" s="271"/>
      <c r="BU2584" s="271"/>
      <c r="BV2584" s="271"/>
      <c r="BW2584" s="271"/>
      <c r="BX2584" s="257"/>
      <c r="BY2584" s="257"/>
      <c r="BZ2584" s="257"/>
      <c r="CA2584" s="268"/>
      <c r="CB2584" s="268"/>
      <c r="CC2584" s="275"/>
      <c r="CD2584" s="268"/>
      <c r="CE2584" s="268"/>
      <c r="CF2584" s="268"/>
      <c r="CG2584" s="268"/>
      <c r="CH2584" s="268"/>
      <c r="CI2584" s="268"/>
      <c r="CJ2584" s="268"/>
      <c r="CK2584" s="268"/>
      <c r="CL2584" s="265"/>
      <c r="CM2584" s="272"/>
      <c r="CN2584" s="264"/>
      <c r="CO2584" s="125"/>
      <c r="CP2584" s="226"/>
      <c r="CQ2584" s="226"/>
      <c r="CR2584" s="226"/>
      <c r="CS2584" s="126"/>
      <c r="CT2584" s="126"/>
      <c r="CU2584" s="126"/>
      <c r="CV2584" s="126"/>
      <c r="CW2584" s="126"/>
      <c r="CX2584" s="126"/>
      <c r="CY2584" s="126"/>
      <c r="CZ2584" s="126"/>
      <c r="DA2584" s="126"/>
      <c r="DB2584" s="126"/>
      <c r="DC2584" s="126"/>
      <c r="DD2584" s="126"/>
      <c r="DE2584" s="126"/>
      <c r="DF2584" s="126"/>
    </row>
    <row r="2585" spans="1:110" s="70" customFormat="1" ht="15" customHeight="1">
      <c r="A2585" s="227">
        <f t="shared" si="851"/>
        <v>320</v>
      </c>
      <c r="B2585" s="359" t="s">
        <v>425</v>
      </c>
      <c r="C2585" s="626" t="s">
        <v>426</v>
      </c>
      <c r="D2585" s="236">
        <v>43878</v>
      </c>
      <c r="E2585" s="236" t="s">
        <v>277</v>
      </c>
      <c r="F2585" s="253" t="s">
        <v>80</v>
      </c>
      <c r="G2585" s="254"/>
      <c r="H2585" s="82" t="s">
        <v>69</v>
      </c>
      <c r="I2585" s="82"/>
      <c r="J2585" s="82" t="s">
        <v>60</v>
      </c>
      <c r="K2585" s="82" t="s">
        <v>67</v>
      </c>
      <c r="L2585" s="82" t="s">
        <v>60</v>
      </c>
      <c r="M2585" s="82" t="s">
        <v>60</v>
      </c>
      <c r="N2585" s="82" t="s">
        <v>60</v>
      </c>
      <c r="O2585" s="82"/>
      <c r="P2585" s="82" t="s">
        <v>60</v>
      </c>
      <c r="Q2585" s="82" t="s">
        <v>60</v>
      </c>
      <c r="R2585" s="82" t="s">
        <v>60</v>
      </c>
      <c r="S2585" s="82" t="s">
        <v>60</v>
      </c>
      <c r="T2585" s="82" t="s">
        <v>60</v>
      </c>
      <c r="U2585" s="82" t="s">
        <v>60</v>
      </c>
      <c r="V2585" s="82"/>
      <c r="W2585" s="82" t="s">
        <v>61</v>
      </c>
      <c r="X2585" s="82" t="s">
        <v>61</v>
      </c>
      <c r="Y2585" s="82" t="s">
        <v>61</v>
      </c>
      <c r="Z2585" s="82" t="s">
        <v>61</v>
      </c>
      <c r="AA2585" s="82" t="s">
        <v>61</v>
      </c>
      <c r="AB2585" s="82" t="s">
        <v>61</v>
      </c>
      <c r="AC2585" s="82"/>
      <c r="AD2585" s="82" t="s">
        <v>61</v>
      </c>
      <c r="AE2585" s="82" t="s">
        <v>67</v>
      </c>
      <c r="AF2585" s="82" t="s">
        <v>61</v>
      </c>
      <c r="AG2585" s="82" t="s">
        <v>61</v>
      </c>
      <c r="AH2585" s="82" t="s">
        <v>61</v>
      </c>
      <c r="AI2585" s="82" t="s">
        <v>1471</v>
      </c>
      <c r="AJ2585" s="82"/>
      <c r="AK2585" s="82" t="s">
        <v>60</v>
      </c>
      <c r="AL2585" s="82" t="s">
        <v>60</v>
      </c>
      <c r="AM2585" s="239">
        <f>COUNTIF(H2585:AL2585,"PH")+COUNTIF(H2585:AL2585,"PH/L")+COUNTIF(H2585:AL2585,"PM")</f>
        <v>0</v>
      </c>
      <c r="AN2585" s="239">
        <f>COUNTIF(H2585:AL2585,"PD")+COUNTIF(H2585:AL2585,"PDD")+COUNTIF(H2585:AL2585,"P/DS")/2+COUNTIF(H2585:AL2585,"PMD")</f>
        <v>0</v>
      </c>
      <c r="AO2585" s="239">
        <f>COUNTIF(H2585:AL2585,"PN")+COUNTIF(H2585:AL2585,"P/NS")/2+COUNTIF(H2585:AL2585,"PH")+COUNTIF(H2585:AL2585,"PH/F")/2+COUNTIF(H2585:AL2585,"PH/L")/2+COUNTIF(H2585:AL2585,"PM")</f>
        <v>0</v>
      </c>
      <c r="AP2585" s="239">
        <f>COUNTIF(H2585:AL2585,"BH")+COUNTIF(H2585:AL2585,"AL/BL")+COUNTIF(H2585:AL2585,"UL/BL")+COUNTIF(H2585:AL2585,"BM")</f>
        <v>0</v>
      </c>
      <c r="AQ2585" s="239">
        <f>COUNTIF(H2585:AL2585,"DS")+COUNTIF(H2585:AL2585,"AL/DS")/2+COUNTIF(H2585:AL2585,"UL/DS")/2+COUNTIF(H2585:AL2585,"CT")+COUNTIF(H2585:AL2585,"MD")</f>
        <v>12.5</v>
      </c>
      <c r="AR2585" s="239">
        <f>COUNTIF(H2585:AL2585,"NS")+COUNTIF(H2585:AL2585,"AL/NS")/2+COUNTIF(H2585:AL2585,"UL/NS")/2+COUNTIF(H2585:AL2585,"BH")+COUNTIF(H2585:AL2585,"AL/BF")/2+COUNTIF(H2585:AL2585,"AL/BL")/2+COUNTIF(H2585:AL2585,"UL/BL")/2+COUNTIF(H2585:AL2585,"UL/BF")/2+COUNTIF(H2585:AL2585,"BM")</f>
        <v>10</v>
      </c>
      <c r="AS2585" s="239">
        <f>COUNTIF(H2585:AL2585,"AL")+COUNTIF(H2585:AL2585,"AL/DS")/2+COUNTIF(H2585:AL2585,"AL/NS")/2+COUNTIF(H2585:AL2585,"NH")+COUNTIF(H2585:AL2585,"SL")+COUNTIF(H2585:AL2585,"NHD")+COUNTIF(H2585:AL2585,"B")+COUNTIF(H2585:AL2585,"HL")+COUNTIF(H2585:AL2585,"AL/BF")/2+COUNTIF(H2585:AL2585,"AL/BL")/2</f>
        <v>3</v>
      </c>
      <c r="AT2585" s="255">
        <f>COUNTIF(H2585:AL2585,"PD")+COUNTIF(H2585:AL2585,"PN")+COUNTIF(H2585:AL2585,"P/DS")/2+COUNTIF(H2585:AL2585,"P/NS")/2+COUNTIF(H2585:AL2585,"DS")+COUNTIF(H2585:AL2585,"NS")+COUNTIF(H2585:AL2585,"AL")+COUNTIF(H2585:AL2585,"AL/DS")+COUNTIF(H2585:AL2585,"AL/NS")+COUNTIF(H2585:AL2585,"NH")+COUNTIF(H2585:AL2585,"SL")+COUNTIF(H2585:AL2585,"UL/DS")/2+COUNTIF(H2585:AL2585,"UL/NS")/2+COUNTIF(H2585:AL2585,"CT")+COUNTIF(H2585:AL2585,"NHD")+COUNTIF(H2585:AL2585,"PDD")+COUNTIF(H2585:AL2585,"B")+COUNTIF(H2585:AL2585,"HL")+COUNTIF(H2585:AL2585,"PH")+COUNTIF(H2585:AL2585,"BH")+COUNTIF(H2585:AL2585,"AL/BF")+COUNTIF(H2585:AL2585,"AL/BL")+COUNTIF(H2585:AL2585,"UL/BF")/2+COUNTIF(H2585:AL2585,"UL/BL")/2+COUNTIF(H2585:AL2585,"PH/F")/2+COUNTIF(H2585:AL2585,"PH/L")/2+COUNTIF(H2585:AL2585,"MD")+COUNTIF(H2585:AL2585,"PMD")+COUNTIF(H2585:AL2585,"PM")+COUNTIF(H2585:AL2585,"BM")</f>
        <v>25.5</v>
      </c>
      <c r="AU2585" s="255">
        <f>COUNTIF(H2585:AL2585,"P/DS")/2+COUNTIF(H2585:AL2585,"P/NS")/2+COUNTIF(H2585:AL2585,"IL")+COUNTIF(H2585:AL2585,"NL")+COUNTIF(H2585:AL2585,"UL")+COUNTIF(H2585:AL2585,"UL/DS")/2+COUNTIF(H2585:AL2585,"UL/NS")/2+COUNTIF(H2585:AL2585,"KT")+COUNTIF(H2585:AL2585,"UL/BF")/2+COUNTIF(H2585:AL2585,"UL/BL")/2+COUNTIF(H2585:AL2585,"PH/F")/2+COUNTIF(H2585:AL2585,"PH/L")/2+COUNTIF(H2585:AL2585,"NB")</f>
        <v>0.5</v>
      </c>
      <c r="AV2585" s="258">
        <f>COUNTIF(H2585:AL2585,"PN")+COUNTIF(H2585:AL2585,"TVD")+COUNTIF(H2585:AL2585,"PH")+COUNTIF(H2585:AL2585,"PM")+COUNTIF(H2585:AL2585,"PDD")-COUNTIFS(H2585:AL2585,"PN",H2592:AL2592,"&gt;=3")-COUNTIFS(H2585:AL2585,"PM",H2592:AL2592,"&gt;=3")</f>
        <v>0</v>
      </c>
      <c r="AW2585" s="258">
        <f>COUNTIF(H2585:AL2585,"NS")+COUNTIF(H2585:AL2585,"D")+COUNTIF(H2585:AL2585,"BH")+COUNTIF(H2585:AL2585,"NHD")+COUNTIF(H2585:AL2585,"BM")-COUNTIFS(H2585:AL2585,"NS",H2592:AL2592,"&gt;=3")-COUNTIFS(H2585:AL2585,"BH",H2592:AL2592,"&gt;=3")-COUNTIFS(H2585:AL2585,"BM",H2592:AL2592,"&gt;=3")</f>
        <v>10</v>
      </c>
      <c r="AX2585" s="255">
        <f>COUNTIF(H2585:AL2585,"AL")+COUNTIF(H2585:AL2585,"AL/DS")/2+COUNTIF(H2585:AL2585,"AL/NS")/2+COUNTIF(H2585:AL2585,"AL/BF")+COUNTIF(H2585:AL2585,"AL/BL")/2</f>
        <v>2</v>
      </c>
      <c r="AY2585" s="255">
        <f>COUNTIF(H2585:AL2585,"SL")</f>
        <v>0</v>
      </c>
      <c r="AZ2585" s="255">
        <f>COUNTIF(H2585:AL2585,"NH")</f>
        <v>1</v>
      </c>
      <c r="BA2585" s="255">
        <f>COUNTIF(H2585:AL2585,"HL")</f>
        <v>0</v>
      </c>
      <c r="BB2585" s="255">
        <f>COUNTIF(G2585:AL2585,"P/DS")/2+COUNTIF(G2585:AL2585,"P/NS")/2+COUNTIF(G2585:AL2585,"UL")+COUNTIF(G2585:AL2585,"UL/DS")/2+COUNTIF(G2585:AL2585,"UL/NS")/2+COUNTIF(G2585:AL2585,"UL/BL")/2+COUNTIF(G2585:AL2585,"UL/BF")/2+COUNTIF(G2585:AL2585,"PH/F")/2+COUNTIF(G2585:AL2585,"PH/L")/2</f>
        <v>0.5</v>
      </c>
      <c r="BC2585" s="255">
        <f>COUNTIF(H2585:AL2585,"NB")</f>
        <v>0</v>
      </c>
      <c r="BD2585" s="255">
        <f>COUNTIF(H2585:AL2585,"NL")</f>
        <v>0</v>
      </c>
      <c r="BE2585" s="255">
        <f>COUNTIF(H2585:AL2585,"IL")</f>
        <v>0</v>
      </c>
      <c r="BF2585" s="255">
        <f>COUNTIF(H2585:AL2585,"KT")</f>
        <v>0</v>
      </c>
      <c r="BG2585" s="255">
        <f>COUNTIF(H2585:AL2585,"L70")</f>
        <v>0</v>
      </c>
      <c r="BH2585" s="255">
        <f>COUNTIF(H2585:AL2585,"MD")</f>
        <v>0</v>
      </c>
      <c r="BI2585" s="255">
        <f>COUNTIF(H2585:AL2585,"PMD")</f>
        <v>0</v>
      </c>
      <c r="BJ2585" s="255">
        <f>COUNTIF(H2585:AL2585,"PM")</f>
        <v>0</v>
      </c>
      <c r="BK2585" s="255">
        <f>COUNTIF(H2585:AL2585,"BM")</f>
        <v>0</v>
      </c>
      <c r="BL2585" s="261">
        <f>SUMIF(H2585:AL2585,"PD",H2586:AL2586)+SUMIF(H2585:AL2585,"PN",H2586:AL2586)+SUMIF(H2585:AL2585,"P/DS",H2586:AL2586)+SUMIF(H2585:AL2585,"PN/F",H2586:AL2586)+SUMIF(H2585:AL2585,"PN/L",H2586:AL2586)+SUMIF(H2585:AL2585,"TV",H2586:AL2586)+SUMIF(H2585:AL2585,"TVD",H2586:AL2586)+SUMIF(H2585:AL2585,"PDD",H2586:AL2586)</f>
        <v>0</v>
      </c>
      <c r="BM2585" s="261">
        <f>SUMIF(H2585:AL2585,"PD",H2587:AL2587)+SUMIF(H2585:AL2585,"PN",H2587:AL2587)+SUMIF(H2585:AL2585,"P/DS",H2587:AL2587)+SUMIF(H2585:AL2585,"PN/F",H2587:AL2587)+SUMIF(H2585:AL2585,"PN/L",H2587:AL2587)+SUMIF(H2585:AL2585,"TV",H2587:AL2587)+SUMIF(H2585:AL2585,"TVD",H2587:AL2587)+SUMIF(H2585:AL2585,"PDD",H2587:AL2587)+SUMIF(H2585:AL2585,"PMD",H2587:AL2587)</f>
        <v>0</v>
      </c>
      <c r="BN2585" s="261">
        <f>SUMIF(H2585:AL2585,"PD",H2588:AL2588)+SUMIF(H2585:AL2585,"PN",H2588:AL2588)+SUMIF(H2585:AL2585,"P/DS",H2588:AL2588)+SUMIF(H2585:AL2585,"PN/F",H2588:AL2588)+SUMIF(H2585:AL2585,"PN/L",H2588:AL2588)+SUMIF(H2585:AL2585,"TV",H2588:AL2588)+SUMIF(H2585:AL2585,"TVD",H2588:AL2588)</f>
        <v>0</v>
      </c>
      <c r="BO2585" s="261">
        <f>SUMIF(H2585:AL2585,"PD",H2589:AL2589)+SUMIF(H2585:AL2585,"PN",H2589:AL2589)+SUMIF(H2585:AL2585,"P/DS",H2589:AL2589)+SUMIF(H2585:AL2585,"PN/F",H2589:AL2589)+SUMIF(H2585:AL2585,"PN/L",H2589:AL2589)+SUMIF(H2585:AL2585,"TV",H2589:AL2589)+SUMIF(H2585:AL2585,"TVD",H2589:AL2589)</f>
        <v>0</v>
      </c>
      <c r="BP2585" s="261">
        <f>SUMIF(H2585:AL2585,"PD",H2590:AL2590)+SUMIF(H2585:AL2585,"PN",H2590:AL2590)+SUMIF(H2585:AL2585,"P/DS",H2590:AL2590)+SUMIF(H2585:AL2585,"PN/F",H2590:AL2590)+SUMIF(H2585:AL2585,"PN/L",H2590:AL2590)+SUMIF(H2585:AL2585,"TV",H2590:AL2590)+SUMIF(H2585:AL2585,"TVD",H2590:AL2590)+SUMIF(H2585:AL2585,"PDD",H2590:AL2590)+SUMIF(H2585:AL2585,"PH",H2590:AL2590)+SUMIF(H2585:AL2585,"PM",H2590:AL2590)</f>
        <v>0</v>
      </c>
      <c r="BQ2585" s="261">
        <f>SUMIF(H2585:AL2585,"PD",H2591:AL2591)+SUMIF(H2585:AL2585,"PN",H2591:AL2591)+SUMIF(H2585:AL2585,"P/DS",H2591:AL2591)+SUMIF(H2585:AL2585,"PN/F",H2591:AL2591)+SUMIF(H2585:AL2585,"PN/L",H2591:AL2591)+SUMIF(H2585:AL2585,"TV",H2591:AL2591)+SUMIF(H2585:AL2585,"TVD",H2591:AL2591)+SUMIF(H2585:AL2585,"PDD",H2591:AL2591)+SUMIF(H2585:AL2585,"PH",H2591:AL2591)+SUMIF(H2585:AL2585,"PM",H2591:AL2591)</f>
        <v>0</v>
      </c>
      <c r="BR2585" s="269">
        <f>SUM(H2586:AL2586)-BL2585</f>
        <v>18</v>
      </c>
      <c r="BS2585" s="269">
        <f>SUM(H2587:AL2587)-BM2585</f>
        <v>0.5</v>
      </c>
      <c r="BT2585" s="269">
        <f>SUM(H2588:AL2588)-BN2585</f>
        <v>0</v>
      </c>
      <c r="BU2585" s="269">
        <f>SUM(H2589:AL2589)-BO2585</f>
        <v>0</v>
      </c>
      <c r="BV2585" s="269">
        <f>SUM(H2590:AL2590)-BP2585</f>
        <v>0</v>
      </c>
      <c r="BW2585" s="269">
        <f>SUM(H2591:AL2591)-BQ2585</f>
        <v>0</v>
      </c>
      <c r="BX2585" s="255">
        <f>SUMIF(H2585:AL2585,"PD",H2592:AL2592)+SUMIF(H2585:AL2585,"PN",H2592:AL2592)+SUMIF(H2585:AL2585,"P/DS",H2592:AL2592)+SUMIF(H2585:AL2585,"PN/F",H2592:AL2592)+SUMIF(H2585:AL2585,"PN/L",H2592:AL2592)</f>
        <v>0</v>
      </c>
      <c r="BY2585" s="255">
        <f>SUM(H2592:AL2592)-BX2585</f>
        <v>2.1</v>
      </c>
      <c r="BZ2585" s="255">
        <f t="shared" ref="BZ2585" si="862">+SUM(BL2585:BW2592)</f>
        <v>18.5</v>
      </c>
      <c r="CA2585" s="266">
        <f>(COUNTIFS(H2585:AL2585,"PD",H2586:AL2586,"&gt;=2"))*0.5-IF(CN2585="VP",COUNTIFS($H$16:$AL$16,"SAT",H2585:AL2585,"PD",H2586:AL2586,"&gt;=2"))*0.5</f>
        <v>0</v>
      </c>
      <c r="CB2585" s="266">
        <f>(COUNTIFS(H2585:AL2585,"PN",H2587:AL2587,"&gt;=0.5",H2586:AL2586,"&gt;=1.5"))*0.5+COUNTIFS(H2585:AL2585,"PDD",H2587:AL2587,"&gt;=0.5",H2586:AL2586,"&gt;=1.5")*0.5</f>
        <v>0</v>
      </c>
      <c r="CC2585" s="273">
        <f>(COUNTIFS(H2585:AL2585,"TV",H2587:AL2587,"&gt;=10"))*0.5+(COUNTIFS(H2585:AL2585,"PMD",H2587:AL2587,"&gt;=2"))*0.5</f>
        <v>0</v>
      </c>
      <c r="CD2585" s="266">
        <f>(COUNTIFS(H2585:AL2585,"TVD",H2589:AL2589,"&gt;=6.5",H2587:AL2587,"&gt;=3.5"))*0.5</f>
        <v>0</v>
      </c>
      <c r="CE2585" s="266">
        <f>(COUNTIFS(H2585:AL2585,"PD",H2590:AL2590,"&gt;=10"))*0.5</f>
        <v>0</v>
      </c>
      <c r="CF2585" s="266">
        <f>(COUNTIFS(H2585:AL2585,"PDD",H2590:AL2590,"&gt;=3.5",H2591:AL2591,"&gt;=6.5")+COUNTIFS(H2585:AL2585,"PH",H2591:AL2591,"&gt;=0.5",H2590:AL2590,"&gt;=1.5")+COUNTIFS(H2585:AL2585,"PM",H2591:AL2591,"&gt;=0.5",H2590:AL2590,"&gt;=1.5"))*0.5</f>
        <v>0</v>
      </c>
      <c r="CG2585" s="266">
        <f>(COUNTIFS(H2585:AL2585,"DS",H2586:AL2586,"&gt;=2")+COUNTIFS(H2585:AL2585,"AL/DS",H2586:AL2586,"&gt;=2"))*0.5-IF(CN2585="VP",COUNTIFS($H$16:$AL$16,"SAT",H2585:AL2585,"DS",H2586:AL2586,"&gt;=2"))*0.5</f>
        <v>3.5</v>
      </c>
      <c r="CH2585" s="266">
        <f>(COUNTIFS(H2585:AL2585,"NS",H2587:AL2587,"&gt;=0.5",H2586:AL2586,"&gt;=1.5")+COUNTIFS(H2585:AL2585,"AL/NS",H2587:AL2587,"&gt;=0.5",H2586:AL2586,"&gt;=1.5")+COUNTIFS(H2585:AL2585,"NHD",H2587:AL2587,"&gt;=4.5",H2590:AL2590,"&gt;=2",H2586:AL2586,"&gt;=1.5"))*0.5</f>
        <v>0</v>
      </c>
      <c r="CI2585" s="266">
        <f>(COUNTIF(H2587:AL2587,"&gt;=10")+COUNTIFS(H2585:AL2585,"MD",H2587:AL2587,"&gt;=2")-COUNTIFS(H2585:AL2585,"TV",H2587:AL2587,"&gt;=10"))*0.5</f>
        <v>0</v>
      </c>
      <c r="CJ2585" s="266">
        <f>(COUNTIFS(H2585:AL2585,"D",H2589:AL2589,"&gt;=6.5",H2587:AL2587,"&gt;=3.5"))*0.5</f>
        <v>0</v>
      </c>
      <c r="CK2585" s="266">
        <f>(COUNTIF(H2590:AL2590,"&gt;=10")-COUNTIFS(H2585:AL2585,"PD",H2590:AL2590,"&gt;=10"))*0.5</f>
        <v>0</v>
      </c>
      <c r="CL2585" s="265">
        <f>(COUNTIFS(H2585:AL2585,"NHD",H2590:AL2590,"&gt;=3.5",H2591:AL2591,"&gt;=6.5")+COUNTIFS(H2585:AL2585,"BH",H2590:AL2590,"&gt;=1.5",H2591:AL2591,"&gt;=0.5")+COUNTIFS(H2585:AL2585,"BM",H2590:AL2590,"&gt;=1.5",H2591:AL2591,"&gt;=0.5")+COUNTIFS(H2585:AL2585,"D",H2590:AL2590,"&gt;=1.5",H2591:AL2591,"&gt;=0.5"))*0.5</f>
        <v>0</v>
      </c>
      <c r="CM2585" s="272"/>
      <c r="CN2585" s="264" t="s">
        <v>723</v>
      </c>
      <c r="CO2585" s="125">
        <f t="shared" ref="CO2585" si="863">+AM2585+AN2585+AO2585+AP2585+AQ2585+AR2585+AS2585+AU2585+BG2585</f>
        <v>26</v>
      </c>
      <c r="CP2585" s="225">
        <f>+SUM(I2586:I2591)-I2592</f>
        <v>0</v>
      </c>
      <c r="CQ2585" s="225">
        <f>+SUM(J2586:J2591)-J2592</f>
        <v>2.5</v>
      </c>
      <c r="CR2585" s="225">
        <f>+SUM(K2586:K2591)-K2592</f>
        <v>0</v>
      </c>
      <c r="CS2585" s="126"/>
      <c r="CT2585" s="126"/>
      <c r="CU2585" s="126"/>
      <c r="CV2585" s="126"/>
      <c r="CW2585" s="126"/>
      <c r="CX2585" s="126"/>
      <c r="CY2585" s="126"/>
      <c r="CZ2585" s="126"/>
      <c r="DA2585" s="126"/>
      <c r="DB2585" s="126"/>
      <c r="DC2585" s="126"/>
      <c r="DD2585" s="126"/>
      <c r="DE2585" s="126"/>
      <c r="DF2585" s="126" t="e">
        <f>+SUM(#REF!)</f>
        <v>#REF!</v>
      </c>
    </row>
    <row r="2586" spans="1:110" s="70" customFormat="1" ht="15" customHeight="1">
      <c r="A2586" s="228"/>
      <c r="B2586" s="360"/>
      <c r="C2586" s="627"/>
      <c r="D2586" s="237"/>
      <c r="E2586" s="237"/>
      <c r="F2586" s="242" t="s">
        <v>82</v>
      </c>
      <c r="G2586" s="71">
        <v>1.5</v>
      </c>
      <c r="H2586" s="83"/>
      <c r="I2586" s="83"/>
      <c r="J2586" s="83">
        <v>2.5</v>
      </c>
      <c r="K2586" s="83"/>
      <c r="L2586" s="83">
        <v>2.5</v>
      </c>
      <c r="M2586" s="83">
        <v>2.5</v>
      </c>
      <c r="N2586" s="83"/>
      <c r="O2586" s="83"/>
      <c r="P2586" s="83">
        <v>2.5</v>
      </c>
      <c r="Q2586" s="83">
        <v>2.5</v>
      </c>
      <c r="R2586" s="83">
        <v>2</v>
      </c>
      <c r="S2586" s="83">
        <v>2.5</v>
      </c>
      <c r="T2586" s="83"/>
      <c r="U2586" s="83"/>
      <c r="V2586" s="83"/>
      <c r="W2586" s="83"/>
      <c r="X2586" s="83"/>
      <c r="Y2586" s="83"/>
      <c r="Z2586" s="83">
        <v>1</v>
      </c>
      <c r="AA2586" s="83"/>
      <c r="AB2586" s="83"/>
      <c r="AC2586" s="79"/>
      <c r="AD2586" s="79"/>
      <c r="AE2586" s="79"/>
      <c r="AF2586" s="79"/>
      <c r="AG2586" s="79"/>
      <c r="AH2586" s="79"/>
      <c r="AI2586" s="79"/>
      <c r="AJ2586" s="79"/>
      <c r="AK2586" s="79"/>
      <c r="AL2586" s="79"/>
      <c r="AM2586" s="240"/>
      <c r="AN2586" s="240"/>
      <c r="AO2586" s="240"/>
      <c r="AP2586" s="240"/>
      <c r="AQ2586" s="240"/>
      <c r="AR2586" s="240"/>
      <c r="AS2586" s="240"/>
      <c r="AT2586" s="256"/>
      <c r="AU2586" s="256"/>
      <c r="AV2586" s="259"/>
      <c r="AW2586" s="259"/>
      <c r="AX2586" s="256"/>
      <c r="AY2586" s="256"/>
      <c r="AZ2586" s="256"/>
      <c r="BA2586" s="256"/>
      <c r="BB2586" s="256"/>
      <c r="BC2586" s="256"/>
      <c r="BD2586" s="256"/>
      <c r="BE2586" s="256"/>
      <c r="BF2586" s="256"/>
      <c r="BG2586" s="256"/>
      <c r="BH2586" s="256"/>
      <c r="BI2586" s="256"/>
      <c r="BJ2586" s="256"/>
      <c r="BK2586" s="256"/>
      <c r="BL2586" s="262"/>
      <c r="BM2586" s="262"/>
      <c r="BN2586" s="262"/>
      <c r="BO2586" s="262"/>
      <c r="BP2586" s="262"/>
      <c r="BQ2586" s="262"/>
      <c r="BR2586" s="270"/>
      <c r="BS2586" s="270"/>
      <c r="BT2586" s="270"/>
      <c r="BU2586" s="270"/>
      <c r="BV2586" s="270"/>
      <c r="BW2586" s="270"/>
      <c r="BX2586" s="256"/>
      <c r="BY2586" s="256"/>
      <c r="BZ2586" s="256"/>
      <c r="CA2586" s="267"/>
      <c r="CB2586" s="267"/>
      <c r="CC2586" s="274"/>
      <c r="CD2586" s="267"/>
      <c r="CE2586" s="267"/>
      <c r="CF2586" s="267"/>
      <c r="CG2586" s="267"/>
      <c r="CH2586" s="267"/>
      <c r="CI2586" s="267"/>
      <c r="CJ2586" s="267"/>
      <c r="CK2586" s="267"/>
      <c r="CL2586" s="265"/>
      <c r="CM2586" s="272"/>
      <c r="CN2586" s="264"/>
      <c r="CO2586" s="125"/>
      <c r="CP2586" s="226"/>
      <c r="CQ2586" s="226"/>
      <c r="CR2586" s="226"/>
      <c r="CS2586" s="126"/>
      <c r="CT2586" s="126"/>
      <c r="CU2586" s="126"/>
      <c r="CV2586" s="126"/>
      <c r="CW2586" s="126"/>
      <c r="CX2586" s="126"/>
      <c r="CY2586" s="126"/>
      <c r="CZ2586" s="126"/>
      <c r="DA2586" s="126"/>
      <c r="DB2586" s="126"/>
      <c r="DC2586" s="126"/>
      <c r="DD2586" s="126"/>
      <c r="DE2586" s="126"/>
      <c r="DF2586" s="126"/>
    </row>
    <row r="2587" spans="1:110" s="70" customFormat="1" ht="15" customHeight="1">
      <c r="A2587" s="228"/>
      <c r="B2587" s="360"/>
      <c r="C2587" s="627"/>
      <c r="D2587" s="237"/>
      <c r="E2587" s="237"/>
      <c r="F2587" s="243"/>
      <c r="G2587" s="72">
        <v>2</v>
      </c>
      <c r="H2587" s="84"/>
      <c r="I2587" s="84"/>
      <c r="J2587" s="84"/>
      <c r="K2587" s="84"/>
      <c r="L2587" s="84"/>
      <c r="M2587" s="84"/>
      <c r="N2587" s="84"/>
      <c r="O2587" s="84"/>
      <c r="P2587" s="84"/>
      <c r="Q2587" s="84"/>
      <c r="R2587" s="84"/>
      <c r="S2587" s="84"/>
      <c r="T2587" s="84"/>
      <c r="U2587" s="84"/>
      <c r="V2587" s="84"/>
      <c r="W2587" s="84"/>
      <c r="X2587" s="84"/>
      <c r="Y2587" s="84"/>
      <c r="Z2587" s="84">
        <v>0.5</v>
      </c>
      <c r="AA2587" s="84"/>
      <c r="AB2587" s="84"/>
      <c r="AC2587" s="80"/>
      <c r="AD2587" s="80"/>
      <c r="AE2587" s="80"/>
      <c r="AF2587" s="80"/>
      <c r="AG2587" s="80"/>
      <c r="AH2587" s="80"/>
      <c r="AI2587" s="80"/>
      <c r="AJ2587" s="80"/>
      <c r="AK2587" s="80"/>
      <c r="AL2587" s="80"/>
      <c r="AM2587" s="240"/>
      <c r="AN2587" s="240"/>
      <c r="AO2587" s="240"/>
      <c r="AP2587" s="240"/>
      <c r="AQ2587" s="240"/>
      <c r="AR2587" s="240"/>
      <c r="AS2587" s="240"/>
      <c r="AT2587" s="256"/>
      <c r="AU2587" s="256"/>
      <c r="AV2587" s="259"/>
      <c r="AW2587" s="259"/>
      <c r="AX2587" s="256"/>
      <c r="AY2587" s="256"/>
      <c r="AZ2587" s="256"/>
      <c r="BA2587" s="256"/>
      <c r="BB2587" s="256"/>
      <c r="BC2587" s="256"/>
      <c r="BD2587" s="256"/>
      <c r="BE2587" s="256"/>
      <c r="BF2587" s="256"/>
      <c r="BG2587" s="256"/>
      <c r="BH2587" s="256"/>
      <c r="BI2587" s="256"/>
      <c r="BJ2587" s="256"/>
      <c r="BK2587" s="256"/>
      <c r="BL2587" s="262"/>
      <c r="BM2587" s="262"/>
      <c r="BN2587" s="262"/>
      <c r="BO2587" s="262"/>
      <c r="BP2587" s="262"/>
      <c r="BQ2587" s="262"/>
      <c r="BR2587" s="270"/>
      <c r="BS2587" s="270"/>
      <c r="BT2587" s="270"/>
      <c r="BU2587" s="270"/>
      <c r="BV2587" s="270"/>
      <c r="BW2587" s="270"/>
      <c r="BX2587" s="256"/>
      <c r="BY2587" s="256"/>
      <c r="BZ2587" s="256"/>
      <c r="CA2587" s="267"/>
      <c r="CB2587" s="267"/>
      <c r="CC2587" s="274"/>
      <c r="CD2587" s="267"/>
      <c r="CE2587" s="267"/>
      <c r="CF2587" s="267"/>
      <c r="CG2587" s="267"/>
      <c r="CH2587" s="267"/>
      <c r="CI2587" s="267"/>
      <c r="CJ2587" s="267"/>
      <c r="CK2587" s="267"/>
      <c r="CL2587" s="265"/>
      <c r="CM2587" s="272"/>
      <c r="CN2587" s="264"/>
      <c r="CO2587" s="125"/>
      <c r="CP2587" s="226"/>
      <c r="CQ2587" s="226"/>
      <c r="CR2587" s="226"/>
      <c r="CS2587" s="126"/>
      <c r="CT2587" s="126"/>
      <c r="CU2587" s="126"/>
      <c r="CV2587" s="126"/>
      <c r="CW2587" s="126"/>
      <c r="CX2587" s="126"/>
      <c r="CY2587" s="126"/>
      <c r="CZ2587" s="126"/>
      <c r="DA2587" s="126"/>
      <c r="DB2587" s="126"/>
      <c r="DC2587" s="126"/>
      <c r="DD2587" s="126"/>
      <c r="DE2587" s="126"/>
      <c r="DF2587" s="126"/>
    </row>
    <row r="2588" spans="1:110" s="70" customFormat="1" ht="15" customHeight="1">
      <c r="A2588" s="228"/>
      <c r="B2588" s="360"/>
      <c r="C2588" s="627"/>
      <c r="D2588" s="237"/>
      <c r="E2588" s="237"/>
      <c r="F2588" s="243"/>
      <c r="G2588" s="72">
        <v>2.1</v>
      </c>
      <c r="H2588" s="84"/>
      <c r="I2588" s="84"/>
      <c r="J2588" s="84"/>
      <c r="K2588" s="84"/>
      <c r="L2588" s="84"/>
      <c r="M2588" s="84"/>
      <c r="N2588" s="84"/>
      <c r="O2588" s="84"/>
      <c r="P2588" s="84"/>
      <c r="Q2588" s="84"/>
      <c r="R2588" s="84"/>
      <c r="S2588" s="84"/>
      <c r="T2588" s="84"/>
      <c r="U2588" s="84"/>
      <c r="V2588" s="84"/>
      <c r="W2588" s="84"/>
      <c r="X2588" s="84"/>
      <c r="Y2588" s="84"/>
      <c r="Z2588" s="84"/>
      <c r="AA2588" s="84"/>
      <c r="AB2588" s="84"/>
      <c r="AC2588" s="80"/>
      <c r="AD2588" s="80"/>
      <c r="AE2588" s="80"/>
      <c r="AF2588" s="80"/>
      <c r="AG2588" s="80"/>
      <c r="AH2588" s="80"/>
      <c r="AI2588" s="80"/>
      <c r="AJ2588" s="80"/>
      <c r="AK2588" s="80"/>
      <c r="AL2588" s="80"/>
      <c r="AM2588" s="240"/>
      <c r="AN2588" s="240"/>
      <c r="AO2588" s="240"/>
      <c r="AP2588" s="240"/>
      <c r="AQ2588" s="240"/>
      <c r="AR2588" s="240"/>
      <c r="AS2588" s="240"/>
      <c r="AT2588" s="256"/>
      <c r="AU2588" s="256"/>
      <c r="AV2588" s="259"/>
      <c r="AW2588" s="259"/>
      <c r="AX2588" s="256"/>
      <c r="AY2588" s="256"/>
      <c r="AZ2588" s="256"/>
      <c r="BA2588" s="256"/>
      <c r="BB2588" s="256"/>
      <c r="BC2588" s="256"/>
      <c r="BD2588" s="256"/>
      <c r="BE2588" s="256"/>
      <c r="BF2588" s="256"/>
      <c r="BG2588" s="256"/>
      <c r="BH2588" s="256"/>
      <c r="BI2588" s="256"/>
      <c r="BJ2588" s="256"/>
      <c r="BK2588" s="256"/>
      <c r="BL2588" s="262"/>
      <c r="BM2588" s="262"/>
      <c r="BN2588" s="262"/>
      <c r="BO2588" s="262"/>
      <c r="BP2588" s="262"/>
      <c r="BQ2588" s="262"/>
      <c r="BR2588" s="270"/>
      <c r="BS2588" s="270"/>
      <c r="BT2588" s="270"/>
      <c r="BU2588" s="270"/>
      <c r="BV2588" s="270"/>
      <c r="BW2588" s="270"/>
      <c r="BX2588" s="256"/>
      <c r="BY2588" s="256"/>
      <c r="BZ2588" s="256"/>
      <c r="CA2588" s="267"/>
      <c r="CB2588" s="267"/>
      <c r="CC2588" s="274"/>
      <c r="CD2588" s="267"/>
      <c r="CE2588" s="267"/>
      <c r="CF2588" s="267"/>
      <c r="CG2588" s="267"/>
      <c r="CH2588" s="267"/>
      <c r="CI2588" s="267"/>
      <c r="CJ2588" s="267"/>
      <c r="CK2588" s="267"/>
      <c r="CL2588" s="265"/>
      <c r="CM2588" s="272"/>
      <c r="CN2588" s="264"/>
      <c r="CO2588" s="125"/>
      <c r="CP2588" s="226"/>
      <c r="CQ2588" s="226"/>
      <c r="CR2588" s="226"/>
      <c r="CS2588" s="126"/>
      <c r="CT2588" s="126"/>
      <c r="CU2588" s="126"/>
      <c r="CV2588" s="126"/>
      <c r="CW2588" s="126"/>
      <c r="CX2588" s="126"/>
      <c r="CY2588" s="126"/>
      <c r="CZ2588" s="126"/>
      <c r="DA2588" s="126"/>
      <c r="DB2588" s="126"/>
      <c r="DC2588" s="126"/>
      <c r="DD2588" s="126"/>
      <c r="DE2588" s="126"/>
      <c r="DF2588" s="126"/>
    </row>
    <row r="2589" spans="1:110" s="70" customFormat="1" ht="15" customHeight="1">
      <c r="A2589" s="228"/>
      <c r="B2589" s="360"/>
      <c r="C2589" s="627"/>
      <c r="D2589" s="237"/>
      <c r="E2589" s="237"/>
      <c r="F2589" s="243"/>
      <c r="G2589" s="72">
        <v>2.7</v>
      </c>
      <c r="H2589" s="84"/>
      <c r="I2589" s="84"/>
      <c r="J2589" s="84"/>
      <c r="K2589" s="84"/>
      <c r="L2589" s="84"/>
      <c r="M2589" s="84"/>
      <c r="N2589" s="84"/>
      <c r="O2589" s="84"/>
      <c r="P2589" s="84"/>
      <c r="Q2589" s="84"/>
      <c r="R2589" s="84"/>
      <c r="S2589" s="84"/>
      <c r="T2589" s="84"/>
      <c r="U2589" s="84"/>
      <c r="V2589" s="84"/>
      <c r="W2589" s="84"/>
      <c r="X2589" s="84"/>
      <c r="Y2589" s="84"/>
      <c r="Z2589" s="84"/>
      <c r="AA2589" s="84"/>
      <c r="AB2589" s="84"/>
      <c r="AC2589" s="80"/>
      <c r="AD2589" s="80"/>
      <c r="AE2589" s="80"/>
      <c r="AF2589" s="80"/>
      <c r="AG2589" s="80"/>
      <c r="AH2589" s="80"/>
      <c r="AI2589" s="80"/>
      <c r="AJ2589" s="80"/>
      <c r="AK2589" s="80"/>
      <c r="AL2589" s="80"/>
      <c r="AM2589" s="240"/>
      <c r="AN2589" s="240"/>
      <c r="AO2589" s="240"/>
      <c r="AP2589" s="240"/>
      <c r="AQ2589" s="240"/>
      <c r="AR2589" s="240"/>
      <c r="AS2589" s="240"/>
      <c r="AT2589" s="256"/>
      <c r="AU2589" s="256"/>
      <c r="AV2589" s="259"/>
      <c r="AW2589" s="259"/>
      <c r="AX2589" s="256"/>
      <c r="AY2589" s="256"/>
      <c r="AZ2589" s="256"/>
      <c r="BA2589" s="256"/>
      <c r="BB2589" s="256"/>
      <c r="BC2589" s="256"/>
      <c r="BD2589" s="256"/>
      <c r="BE2589" s="256"/>
      <c r="BF2589" s="256"/>
      <c r="BG2589" s="256"/>
      <c r="BH2589" s="256"/>
      <c r="BI2589" s="256"/>
      <c r="BJ2589" s="256"/>
      <c r="BK2589" s="256"/>
      <c r="BL2589" s="262"/>
      <c r="BM2589" s="262"/>
      <c r="BN2589" s="262"/>
      <c r="BO2589" s="262"/>
      <c r="BP2589" s="262"/>
      <c r="BQ2589" s="262"/>
      <c r="BR2589" s="270"/>
      <c r="BS2589" s="270"/>
      <c r="BT2589" s="270"/>
      <c r="BU2589" s="270"/>
      <c r="BV2589" s="270"/>
      <c r="BW2589" s="270"/>
      <c r="BX2589" s="256"/>
      <c r="BY2589" s="256"/>
      <c r="BZ2589" s="256"/>
      <c r="CA2589" s="267"/>
      <c r="CB2589" s="267"/>
      <c r="CC2589" s="274"/>
      <c r="CD2589" s="267"/>
      <c r="CE2589" s="267"/>
      <c r="CF2589" s="267"/>
      <c r="CG2589" s="267"/>
      <c r="CH2589" s="267"/>
      <c r="CI2589" s="267"/>
      <c r="CJ2589" s="267"/>
      <c r="CK2589" s="267"/>
      <c r="CL2589" s="265"/>
      <c r="CM2589" s="272"/>
      <c r="CN2589" s="264"/>
      <c r="CO2589" s="125"/>
      <c r="CP2589" s="226"/>
      <c r="CQ2589" s="226"/>
      <c r="CR2589" s="226"/>
      <c r="CS2589" s="126"/>
      <c r="CT2589" s="126"/>
      <c r="CU2589" s="126"/>
      <c r="CV2589" s="126"/>
      <c r="CW2589" s="126"/>
      <c r="CX2589" s="126"/>
      <c r="CY2589" s="126"/>
      <c r="CZ2589" s="126"/>
      <c r="DA2589" s="126"/>
      <c r="DB2589" s="126"/>
      <c r="DC2589" s="126"/>
      <c r="DD2589" s="126"/>
      <c r="DE2589" s="126"/>
      <c r="DF2589" s="126"/>
    </row>
    <row r="2590" spans="1:110" s="70" customFormat="1" ht="15" customHeight="1">
      <c r="A2590" s="228"/>
      <c r="B2590" s="360"/>
      <c r="C2590" s="627"/>
      <c r="D2590" s="237"/>
      <c r="E2590" s="237"/>
      <c r="F2590" s="243"/>
      <c r="G2590" s="72">
        <v>3</v>
      </c>
      <c r="H2590" s="84"/>
      <c r="I2590" s="84"/>
      <c r="J2590" s="84"/>
      <c r="K2590" s="84"/>
      <c r="L2590" s="84"/>
      <c r="M2590" s="84"/>
      <c r="N2590" s="84"/>
      <c r="O2590" s="84"/>
      <c r="P2590" s="84"/>
      <c r="Q2590" s="84"/>
      <c r="R2590" s="84"/>
      <c r="S2590" s="84"/>
      <c r="T2590" s="84"/>
      <c r="U2590" s="84"/>
      <c r="V2590" s="84"/>
      <c r="W2590" s="84"/>
      <c r="X2590" s="84"/>
      <c r="Y2590" s="84"/>
      <c r="Z2590" s="84"/>
      <c r="AA2590" s="84"/>
      <c r="AB2590" s="84"/>
      <c r="AC2590" s="80"/>
      <c r="AD2590" s="80"/>
      <c r="AE2590" s="80"/>
      <c r="AF2590" s="80"/>
      <c r="AG2590" s="80"/>
      <c r="AH2590" s="80"/>
      <c r="AI2590" s="80"/>
      <c r="AJ2590" s="80"/>
      <c r="AK2590" s="80"/>
      <c r="AL2590" s="80"/>
      <c r="AM2590" s="240"/>
      <c r="AN2590" s="240"/>
      <c r="AO2590" s="240"/>
      <c r="AP2590" s="240"/>
      <c r="AQ2590" s="240"/>
      <c r="AR2590" s="240"/>
      <c r="AS2590" s="240"/>
      <c r="AT2590" s="256"/>
      <c r="AU2590" s="256"/>
      <c r="AV2590" s="259"/>
      <c r="AW2590" s="259"/>
      <c r="AX2590" s="256"/>
      <c r="AY2590" s="256"/>
      <c r="AZ2590" s="256"/>
      <c r="BA2590" s="256"/>
      <c r="BB2590" s="256"/>
      <c r="BC2590" s="256"/>
      <c r="BD2590" s="256"/>
      <c r="BE2590" s="256"/>
      <c r="BF2590" s="256"/>
      <c r="BG2590" s="256"/>
      <c r="BH2590" s="256"/>
      <c r="BI2590" s="256"/>
      <c r="BJ2590" s="256"/>
      <c r="BK2590" s="256"/>
      <c r="BL2590" s="262"/>
      <c r="BM2590" s="262"/>
      <c r="BN2590" s="262"/>
      <c r="BO2590" s="262"/>
      <c r="BP2590" s="262"/>
      <c r="BQ2590" s="262"/>
      <c r="BR2590" s="270"/>
      <c r="BS2590" s="270"/>
      <c r="BT2590" s="270"/>
      <c r="BU2590" s="270"/>
      <c r="BV2590" s="270"/>
      <c r="BW2590" s="270"/>
      <c r="BX2590" s="256"/>
      <c r="BY2590" s="256"/>
      <c r="BZ2590" s="256"/>
      <c r="CA2590" s="267"/>
      <c r="CB2590" s="267"/>
      <c r="CC2590" s="274"/>
      <c r="CD2590" s="267"/>
      <c r="CE2590" s="267"/>
      <c r="CF2590" s="267"/>
      <c r="CG2590" s="267"/>
      <c r="CH2590" s="267"/>
      <c r="CI2590" s="267"/>
      <c r="CJ2590" s="267"/>
      <c r="CK2590" s="267"/>
      <c r="CL2590" s="265"/>
      <c r="CM2590" s="272"/>
      <c r="CN2590" s="264"/>
      <c r="CO2590" s="125"/>
      <c r="CP2590" s="226"/>
      <c r="CQ2590" s="226"/>
      <c r="CR2590" s="226"/>
      <c r="CS2590" s="126"/>
      <c r="CT2590" s="126"/>
      <c r="CU2590" s="126"/>
      <c r="CV2590" s="126"/>
      <c r="CW2590" s="126"/>
      <c r="CX2590" s="126"/>
      <c r="CY2590" s="126"/>
      <c r="CZ2590" s="126"/>
      <c r="DA2590" s="126"/>
      <c r="DB2590" s="126"/>
      <c r="DC2590" s="126"/>
      <c r="DD2590" s="126"/>
      <c r="DE2590" s="126"/>
      <c r="DF2590" s="126"/>
    </row>
    <row r="2591" spans="1:110" s="70" customFormat="1" ht="15" customHeight="1">
      <c r="A2591" s="228"/>
      <c r="B2591" s="360"/>
      <c r="C2591" s="627"/>
      <c r="D2591" s="237"/>
      <c r="E2591" s="237"/>
      <c r="F2591" s="244"/>
      <c r="G2591" s="73">
        <v>3.9</v>
      </c>
      <c r="H2591" s="85"/>
      <c r="I2591" s="85"/>
      <c r="J2591" s="85"/>
      <c r="K2591" s="85"/>
      <c r="L2591" s="85"/>
      <c r="M2591" s="85"/>
      <c r="N2591" s="85"/>
      <c r="O2591" s="85"/>
      <c r="P2591" s="85"/>
      <c r="Q2591" s="85"/>
      <c r="R2591" s="85"/>
      <c r="S2591" s="85"/>
      <c r="T2591" s="85"/>
      <c r="U2591" s="85"/>
      <c r="V2591" s="85"/>
      <c r="W2591" s="85"/>
      <c r="X2591" s="85"/>
      <c r="Y2591" s="85"/>
      <c r="Z2591" s="85"/>
      <c r="AA2591" s="85"/>
      <c r="AB2591" s="85"/>
      <c r="AC2591" s="81"/>
      <c r="AD2591" s="81"/>
      <c r="AE2591" s="81"/>
      <c r="AF2591" s="81"/>
      <c r="AG2591" s="81"/>
      <c r="AH2591" s="81"/>
      <c r="AI2591" s="81"/>
      <c r="AJ2591" s="81"/>
      <c r="AK2591" s="81"/>
      <c r="AL2591" s="81"/>
      <c r="AM2591" s="240"/>
      <c r="AN2591" s="240"/>
      <c r="AO2591" s="240"/>
      <c r="AP2591" s="240"/>
      <c r="AQ2591" s="240"/>
      <c r="AR2591" s="240"/>
      <c r="AS2591" s="240"/>
      <c r="AT2591" s="256"/>
      <c r="AU2591" s="256"/>
      <c r="AV2591" s="259"/>
      <c r="AW2591" s="259"/>
      <c r="AX2591" s="256"/>
      <c r="AY2591" s="256"/>
      <c r="AZ2591" s="256"/>
      <c r="BA2591" s="256"/>
      <c r="BB2591" s="256"/>
      <c r="BC2591" s="256"/>
      <c r="BD2591" s="256"/>
      <c r="BE2591" s="256"/>
      <c r="BF2591" s="256"/>
      <c r="BG2591" s="256"/>
      <c r="BH2591" s="256"/>
      <c r="BI2591" s="256"/>
      <c r="BJ2591" s="256"/>
      <c r="BK2591" s="256"/>
      <c r="BL2591" s="262"/>
      <c r="BM2591" s="262"/>
      <c r="BN2591" s="262"/>
      <c r="BO2591" s="262"/>
      <c r="BP2591" s="262"/>
      <c r="BQ2591" s="262"/>
      <c r="BR2591" s="270"/>
      <c r="BS2591" s="270"/>
      <c r="BT2591" s="270"/>
      <c r="BU2591" s="270"/>
      <c r="BV2591" s="270"/>
      <c r="BW2591" s="270"/>
      <c r="BX2591" s="256"/>
      <c r="BY2591" s="256"/>
      <c r="BZ2591" s="256"/>
      <c r="CA2591" s="267"/>
      <c r="CB2591" s="267"/>
      <c r="CC2591" s="274"/>
      <c r="CD2591" s="267"/>
      <c r="CE2591" s="267"/>
      <c r="CF2591" s="267"/>
      <c r="CG2591" s="267"/>
      <c r="CH2591" s="267"/>
      <c r="CI2591" s="267"/>
      <c r="CJ2591" s="267"/>
      <c r="CK2591" s="267"/>
      <c r="CL2591" s="265"/>
      <c r="CM2591" s="272"/>
      <c r="CN2591" s="264"/>
      <c r="CO2591" s="125"/>
      <c r="CP2591" s="226"/>
      <c r="CQ2591" s="226"/>
      <c r="CR2591" s="226"/>
      <c r="CS2591" s="126"/>
      <c r="CT2591" s="126"/>
      <c r="CU2591" s="126"/>
      <c r="CV2591" s="126"/>
      <c r="CW2591" s="126"/>
      <c r="CX2591" s="126"/>
      <c r="CY2591" s="126"/>
      <c r="CZ2591" s="126"/>
      <c r="DA2591" s="126"/>
      <c r="DB2591" s="126"/>
      <c r="DC2591" s="126"/>
      <c r="DD2591" s="126"/>
      <c r="DE2591" s="126"/>
      <c r="DF2591" s="126"/>
    </row>
    <row r="2592" spans="1:110" s="70" customFormat="1" ht="15" customHeight="1">
      <c r="A2592" s="229"/>
      <c r="B2592" s="361"/>
      <c r="C2592" s="628"/>
      <c r="D2592" s="238"/>
      <c r="E2592" s="238"/>
      <c r="F2592" s="245" t="s">
        <v>83</v>
      </c>
      <c r="G2592" s="246"/>
      <c r="H2592" s="82"/>
      <c r="I2592" s="82"/>
      <c r="J2592" s="82"/>
      <c r="K2592" s="82"/>
      <c r="L2592" s="82"/>
      <c r="M2592" s="82"/>
      <c r="N2592" s="82"/>
      <c r="O2592" s="82"/>
      <c r="P2592" s="82">
        <v>0.1</v>
      </c>
      <c r="Q2592" s="82"/>
      <c r="R2592" s="82"/>
      <c r="S2592" s="82"/>
      <c r="T2592" s="82"/>
      <c r="U2592" s="82">
        <v>2</v>
      </c>
      <c r="V2592" s="82"/>
      <c r="W2592" s="82"/>
      <c r="X2592" s="82"/>
      <c r="Y2592" s="82"/>
      <c r="Z2592" s="82"/>
      <c r="AA2592" s="82"/>
      <c r="AB2592" s="82"/>
      <c r="AC2592" s="35"/>
      <c r="AD2592" s="35"/>
      <c r="AE2592" s="35"/>
      <c r="AF2592" s="35"/>
      <c r="AG2592" s="35"/>
      <c r="AH2592" s="35"/>
      <c r="AI2592" s="35"/>
      <c r="AJ2592" s="35"/>
      <c r="AK2592" s="35"/>
      <c r="AL2592" s="35"/>
      <c r="AM2592" s="241"/>
      <c r="AN2592" s="241"/>
      <c r="AO2592" s="241"/>
      <c r="AP2592" s="241"/>
      <c r="AQ2592" s="241"/>
      <c r="AR2592" s="241"/>
      <c r="AS2592" s="241"/>
      <c r="AT2592" s="257"/>
      <c r="AU2592" s="257"/>
      <c r="AV2592" s="260"/>
      <c r="AW2592" s="260"/>
      <c r="AX2592" s="257"/>
      <c r="AY2592" s="257"/>
      <c r="AZ2592" s="257"/>
      <c r="BA2592" s="257"/>
      <c r="BB2592" s="257"/>
      <c r="BC2592" s="257"/>
      <c r="BD2592" s="257"/>
      <c r="BE2592" s="257"/>
      <c r="BF2592" s="257"/>
      <c r="BG2592" s="257"/>
      <c r="BH2592" s="257"/>
      <c r="BI2592" s="257"/>
      <c r="BJ2592" s="257"/>
      <c r="BK2592" s="257"/>
      <c r="BL2592" s="263"/>
      <c r="BM2592" s="263"/>
      <c r="BN2592" s="263"/>
      <c r="BO2592" s="263"/>
      <c r="BP2592" s="263"/>
      <c r="BQ2592" s="263"/>
      <c r="BR2592" s="271"/>
      <c r="BS2592" s="271"/>
      <c r="BT2592" s="271"/>
      <c r="BU2592" s="271"/>
      <c r="BV2592" s="271"/>
      <c r="BW2592" s="271"/>
      <c r="BX2592" s="257"/>
      <c r="BY2592" s="257"/>
      <c r="BZ2592" s="257"/>
      <c r="CA2592" s="268"/>
      <c r="CB2592" s="268"/>
      <c r="CC2592" s="275"/>
      <c r="CD2592" s="268"/>
      <c r="CE2592" s="268"/>
      <c r="CF2592" s="268"/>
      <c r="CG2592" s="268"/>
      <c r="CH2592" s="268"/>
      <c r="CI2592" s="268"/>
      <c r="CJ2592" s="268"/>
      <c r="CK2592" s="268"/>
      <c r="CL2592" s="265"/>
      <c r="CM2592" s="272"/>
      <c r="CN2592" s="264"/>
      <c r="CO2592" s="125"/>
      <c r="CP2592" s="226"/>
      <c r="CQ2592" s="226"/>
      <c r="CR2592" s="226"/>
      <c r="CS2592" s="126"/>
      <c r="CT2592" s="126"/>
      <c r="CU2592" s="126"/>
      <c r="CV2592" s="126"/>
      <c r="CW2592" s="126"/>
      <c r="CX2592" s="126"/>
      <c r="CY2592" s="126"/>
      <c r="CZ2592" s="126"/>
      <c r="DA2592" s="126"/>
      <c r="DB2592" s="126"/>
      <c r="DC2592" s="126"/>
      <c r="DD2592" s="126"/>
      <c r="DE2592" s="126"/>
      <c r="DF2592" s="126"/>
    </row>
    <row r="2593" spans="1:110" s="70" customFormat="1" ht="15" customHeight="1">
      <c r="A2593" s="227">
        <f t="shared" si="851"/>
        <v>321</v>
      </c>
      <c r="B2593" s="623" t="s">
        <v>810</v>
      </c>
      <c r="C2593" s="644" t="s">
        <v>811</v>
      </c>
      <c r="D2593" s="236">
        <v>44287</v>
      </c>
      <c r="E2593" s="236" t="s">
        <v>277</v>
      </c>
      <c r="F2593" s="253" t="s">
        <v>80</v>
      </c>
      <c r="G2593" s="254"/>
      <c r="H2593" s="82" t="s">
        <v>69</v>
      </c>
      <c r="I2593" s="82"/>
      <c r="J2593" s="82" t="s">
        <v>60</v>
      </c>
      <c r="K2593" s="82" t="s">
        <v>60</v>
      </c>
      <c r="L2593" s="82" t="s">
        <v>60</v>
      </c>
      <c r="M2593" s="82" t="s">
        <v>60</v>
      </c>
      <c r="N2593" s="82" t="s">
        <v>60</v>
      </c>
      <c r="O2593" s="82"/>
      <c r="P2593" s="82" t="s">
        <v>60</v>
      </c>
      <c r="Q2593" s="82" t="s">
        <v>60</v>
      </c>
      <c r="R2593" s="82" t="s">
        <v>60</v>
      </c>
      <c r="S2593" s="82" t="s">
        <v>60</v>
      </c>
      <c r="T2593" s="82" t="s">
        <v>60</v>
      </c>
      <c r="U2593" s="82" t="s">
        <v>60</v>
      </c>
      <c r="V2593" s="82"/>
      <c r="W2593" s="82" t="s">
        <v>67</v>
      </c>
      <c r="X2593" s="82" t="s">
        <v>61</v>
      </c>
      <c r="Y2593" s="82" t="s">
        <v>61</v>
      </c>
      <c r="Z2593" s="82" t="s">
        <v>61</v>
      </c>
      <c r="AA2593" s="82" t="s">
        <v>61</v>
      </c>
      <c r="AB2593" s="82" t="s">
        <v>61</v>
      </c>
      <c r="AC2593" s="82"/>
      <c r="AD2593" s="82" t="s">
        <v>61</v>
      </c>
      <c r="AE2593" s="82" t="s">
        <v>61</v>
      </c>
      <c r="AF2593" s="82" t="s">
        <v>61</v>
      </c>
      <c r="AG2593" s="82" t="s">
        <v>61</v>
      </c>
      <c r="AH2593" s="82" t="s">
        <v>61</v>
      </c>
      <c r="AI2593" s="82" t="s">
        <v>1471</v>
      </c>
      <c r="AJ2593" s="82"/>
      <c r="AK2593" s="82" t="s">
        <v>60</v>
      </c>
      <c r="AL2593" s="82" t="s">
        <v>60</v>
      </c>
      <c r="AM2593" s="239">
        <f>COUNTIF(H2593:AL2593,"PH")+COUNTIF(H2593:AL2593,"PH/L")+COUNTIF(H2593:AL2593,"PM")</f>
        <v>0</v>
      </c>
      <c r="AN2593" s="239">
        <f>COUNTIF(H2593:AL2593,"PD")+COUNTIF(H2593:AL2593,"PDD")+COUNTIF(H2593:AL2593,"P/DS")/2+COUNTIF(H2593:AL2593,"PMD")</f>
        <v>0</v>
      </c>
      <c r="AO2593" s="239">
        <f>COUNTIF(H2593:AL2593,"PN")+COUNTIF(H2593:AL2593,"P/NS")/2+COUNTIF(H2593:AL2593,"PH")+COUNTIF(H2593:AL2593,"PH/F")/2+COUNTIF(H2593:AL2593,"PH/L")/2+COUNTIF(H2593:AL2593,"PM")</f>
        <v>0</v>
      </c>
      <c r="AP2593" s="239">
        <f>COUNTIF(H2593:AL2593,"BH")+COUNTIF(H2593:AL2593,"AL/BL")+COUNTIF(H2593:AL2593,"UL/BL")+COUNTIF(H2593:AL2593,"BM")</f>
        <v>0</v>
      </c>
      <c r="AQ2593" s="239">
        <f>COUNTIF(H2593:AL2593,"DS")+COUNTIF(H2593:AL2593,"AL/DS")/2+COUNTIF(H2593:AL2593,"UL/DS")/2+COUNTIF(H2593:AL2593,"CT")+COUNTIF(H2593:AL2593,"MD")</f>
        <v>13.5</v>
      </c>
      <c r="AR2593" s="239">
        <f>COUNTIF(H2593:AL2593,"NS")+COUNTIF(H2593:AL2593,"AL/NS")/2+COUNTIF(H2593:AL2593,"UL/NS")/2+COUNTIF(H2593:AL2593,"BH")+COUNTIF(H2593:AL2593,"AL/BF")/2+COUNTIF(H2593:AL2593,"AL/BL")/2+COUNTIF(H2593:AL2593,"UL/BL")/2+COUNTIF(H2593:AL2593,"UL/BF")/2+COUNTIF(H2593:AL2593,"BM")</f>
        <v>10</v>
      </c>
      <c r="AS2593" s="239">
        <f>COUNTIF(H2593:AL2593,"AL")+COUNTIF(H2593:AL2593,"AL/DS")/2+COUNTIF(H2593:AL2593,"AL/NS")/2+COUNTIF(H2593:AL2593,"NH")+COUNTIF(H2593:AL2593,"SL")+COUNTIF(H2593:AL2593,"NHD")+COUNTIF(H2593:AL2593,"B")+COUNTIF(H2593:AL2593,"HL")+COUNTIF(H2593:AL2593,"AL/BF")/2+COUNTIF(H2593:AL2593,"AL/BL")/2</f>
        <v>2</v>
      </c>
      <c r="AT2593" s="255">
        <f>COUNTIF(H2593:AL2593,"PD")+COUNTIF(H2593:AL2593,"PN")+COUNTIF(H2593:AL2593,"P/DS")/2+COUNTIF(H2593:AL2593,"P/NS")/2+COUNTIF(H2593:AL2593,"DS")+COUNTIF(H2593:AL2593,"NS")+COUNTIF(H2593:AL2593,"AL")+COUNTIF(H2593:AL2593,"AL/DS")+COUNTIF(H2593:AL2593,"AL/NS")+COUNTIF(H2593:AL2593,"NH")+COUNTIF(H2593:AL2593,"SL")+COUNTIF(H2593:AL2593,"UL/DS")/2+COUNTIF(H2593:AL2593,"UL/NS")/2+COUNTIF(H2593:AL2593,"CT")+COUNTIF(H2593:AL2593,"NHD")+COUNTIF(H2593:AL2593,"PDD")+COUNTIF(H2593:AL2593,"B")+COUNTIF(H2593:AL2593,"HL")+COUNTIF(H2593:AL2593,"PH")+COUNTIF(H2593:AL2593,"BH")+COUNTIF(H2593:AL2593,"AL/BF")+COUNTIF(H2593:AL2593,"AL/BL")+COUNTIF(H2593:AL2593,"UL/BF")/2+COUNTIF(H2593:AL2593,"UL/BL")/2+COUNTIF(H2593:AL2593,"PH/F")/2+COUNTIF(H2593:AL2593,"PH/L")/2+COUNTIF(H2593:AL2593,"MD")+COUNTIF(H2593:AL2593,"PMD")+COUNTIF(H2593:AL2593,"PM")+COUNTIF(H2593:AL2593,"BM")</f>
        <v>25.5</v>
      </c>
      <c r="AU2593" s="255">
        <f>COUNTIF(H2593:AL2593,"P/DS")/2+COUNTIF(H2593:AL2593,"P/NS")/2+COUNTIF(H2593:AL2593,"IL")+COUNTIF(H2593:AL2593,"NL")+COUNTIF(H2593:AL2593,"UL")+COUNTIF(H2593:AL2593,"UL/DS")/2+COUNTIF(H2593:AL2593,"UL/NS")/2+COUNTIF(H2593:AL2593,"KT")+COUNTIF(H2593:AL2593,"UL/BF")/2+COUNTIF(H2593:AL2593,"UL/BL")/2+COUNTIF(H2593:AL2593,"PH/F")/2+COUNTIF(H2593:AL2593,"PH/L")/2+COUNTIF(H2593:AL2593,"NB")</f>
        <v>0.5</v>
      </c>
      <c r="AV2593" s="258">
        <f>COUNTIF(H2593:AL2593,"PN")+COUNTIF(H2593:AL2593,"TVD")+COUNTIF(H2593:AL2593,"PH")+COUNTIF(H2593:AL2593,"PM")+COUNTIF(H2593:AL2593,"PDD")-COUNTIFS(H2593:AL2593,"PN",H2600:AL2600,"&gt;=3")-COUNTIFS(H2593:AL2593,"PM",H2600:AL2600,"&gt;=3")</f>
        <v>0</v>
      </c>
      <c r="AW2593" s="258">
        <f>COUNTIF(H2593:AL2593,"NS")+COUNTIF(H2593:AL2593,"D")+COUNTIF(H2593:AL2593,"BH")+COUNTIF(H2593:AL2593,"NHD")+COUNTIF(H2593:AL2593,"BM")-COUNTIFS(H2593:AL2593,"NS",H2600:AL2600,"&gt;=3")-COUNTIFS(H2593:AL2593,"BH",H2600:AL2600,"&gt;=3")-COUNTIFS(H2593:AL2593,"BM",H2600:AL2600,"&gt;=3")</f>
        <v>10</v>
      </c>
      <c r="AX2593" s="255">
        <f>COUNTIF(H2593:AL2593,"AL")+COUNTIF(H2593:AL2593,"AL/DS")/2+COUNTIF(H2593:AL2593,"AL/NS")/2+COUNTIF(H2593:AL2593,"AL/BF")+COUNTIF(H2593:AL2593,"AL/BL")/2</f>
        <v>1</v>
      </c>
      <c r="AY2593" s="255">
        <f>COUNTIF(H2593:AL2593,"SL")</f>
        <v>0</v>
      </c>
      <c r="AZ2593" s="255">
        <f>COUNTIF(H2593:AL2593,"NH")</f>
        <v>1</v>
      </c>
      <c r="BA2593" s="255">
        <f>COUNTIF(H2593:AL2593,"HL")</f>
        <v>0</v>
      </c>
      <c r="BB2593" s="255">
        <f>COUNTIF(G2593:AL2593,"P/DS")/2+COUNTIF(G2593:AL2593,"P/NS")/2+COUNTIF(G2593:AL2593,"UL")+COUNTIF(G2593:AL2593,"UL/DS")/2+COUNTIF(G2593:AL2593,"UL/NS")/2+COUNTIF(G2593:AL2593,"UL/BL")/2+COUNTIF(G2593:AL2593,"UL/BF")/2+COUNTIF(G2593:AL2593,"PH/F")/2+COUNTIF(G2593:AL2593,"PH/L")/2</f>
        <v>0.5</v>
      </c>
      <c r="BC2593" s="255">
        <f>COUNTIF(H2593:AL2593,"NB")</f>
        <v>0</v>
      </c>
      <c r="BD2593" s="255">
        <f>COUNTIF(H2593:AL2593,"NL")</f>
        <v>0</v>
      </c>
      <c r="BE2593" s="255">
        <f>COUNTIF(H2593:AL2593,"IL")</f>
        <v>0</v>
      </c>
      <c r="BF2593" s="255">
        <f>COUNTIF(H2593:AL2593,"KT")</f>
        <v>0</v>
      </c>
      <c r="BG2593" s="255">
        <f>COUNTIF(H2593:AL2593,"L70")</f>
        <v>0</v>
      </c>
      <c r="BH2593" s="255">
        <f>COUNTIF(H2593:AL2593,"MD")</f>
        <v>0</v>
      </c>
      <c r="BI2593" s="255">
        <f>COUNTIF(H2593:AL2593,"PMD")</f>
        <v>0</v>
      </c>
      <c r="BJ2593" s="255">
        <f>COUNTIF(H2593:AL2593,"PM")</f>
        <v>0</v>
      </c>
      <c r="BK2593" s="255">
        <f>COUNTIF(H2593:AL2593,"BM")</f>
        <v>0</v>
      </c>
      <c r="BL2593" s="261">
        <f>SUMIF(H2593:AL2593,"PD",H2594:AL2594)+SUMIF(H2593:AL2593,"PN",H2594:AL2594)+SUMIF(H2593:AL2593,"P/DS",H2594:AL2594)+SUMIF(H2593:AL2593,"PN/F",H2594:AL2594)+SUMIF(H2593:AL2593,"PN/L",H2594:AL2594)+SUMIF(H2593:AL2593,"TV",H2594:AL2594)+SUMIF(H2593:AL2593,"TVD",H2594:AL2594)+SUMIF(H2593:AL2593,"PDD",H2594:AL2594)</f>
        <v>0</v>
      </c>
      <c r="BM2593" s="261">
        <f>SUMIF(H2593:AL2593,"PD",H2595:AL2595)+SUMIF(H2593:AL2593,"PN",H2595:AL2595)+SUMIF(H2593:AL2593,"P/DS",H2595:AL2595)+SUMIF(H2593:AL2593,"PN/F",H2595:AL2595)+SUMIF(H2593:AL2593,"PN/L",H2595:AL2595)+SUMIF(H2593:AL2593,"TV",H2595:AL2595)+SUMIF(H2593:AL2593,"TVD",H2595:AL2595)+SUMIF(H2593:AL2593,"PDD",H2595:AL2595)+SUMIF(H2593:AL2593,"PMD",H2595:AL2595)</f>
        <v>0</v>
      </c>
      <c r="BN2593" s="261">
        <f>SUMIF(H2593:AL2593,"PD",H2596:AL2596)+SUMIF(H2593:AL2593,"PN",H2596:AL2596)+SUMIF(H2593:AL2593,"P/DS",H2596:AL2596)+SUMIF(H2593:AL2593,"PN/F",H2596:AL2596)+SUMIF(H2593:AL2593,"PN/L",H2596:AL2596)+SUMIF(H2593:AL2593,"TV",H2596:AL2596)+SUMIF(H2593:AL2593,"TVD",H2596:AL2596)</f>
        <v>0</v>
      </c>
      <c r="BO2593" s="261">
        <f>SUMIF(H2593:AL2593,"PD",H2597:AL2597)+SUMIF(H2593:AL2593,"PN",H2597:AL2597)+SUMIF(H2593:AL2593,"P/DS",H2597:AL2597)+SUMIF(H2593:AL2593,"PN/F",H2597:AL2597)+SUMIF(H2593:AL2593,"PN/L",H2597:AL2597)+SUMIF(H2593:AL2593,"TV",H2597:AL2597)+SUMIF(H2593:AL2593,"TVD",H2597:AL2597)</f>
        <v>0</v>
      </c>
      <c r="BP2593" s="261">
        <f>SUMIF(H2593:AL2593,"PD",H2598:AL2598)+SUMIF(H2593:AL2593,"PN",H2598:AL2598)+SUMIF(H2593:AL2593,"P/DS",H2598:AL2598)+SUMIF(H2593:AL2593,"PN/F",H2598:AL2598)+SUMIF(H2593:AL2593,"PN/L",H2598:AL2598)+SUMIF(H2593:AL2593,"TV",H2598:AL2598)+SUMIF(H2593:AL2593,"TVD",H2598:AL2598)+SUMIF(H2593:AL2593,"PDD",H2598:AL2598)+SUMIF(H2593:AL2593,"PH",H2598:AL2598)+SUMIF(H2593:AL2593,"PM",H2598:AL2598)</f>
        <v>0</v>
      </c>
      <c r="BQ2593" s="261">
        <f>SUMIF(H2593:AL2593,"PD",H2599:AL2599)+SUMIF(H2593:AL2593,"PN",H2599:AL2599)+SUMIF(H2593:AL2593,"P/DS",H2599:AL2599)+SUMIF(H2593:AL2593,"PN/F",H2599:AL2599)+SUMIF(H2593:AL2593,"PN/L",H2599:AL2599)+SUMIF(H2593:AL2593,"TV",H2599:AL2599)+SUMIF(H2593:AL2593,"TVD",H2599:AL2599)+SUMIF(H2593:AL2593,"PDD",H2599:AL2599)+SUMIF(H2593:AL2593,"PH",H2599:AL2599)+SUMIF(H2593:AL2593,"PM",H2599:AL2599)</f>
        <v>0</v>
      </c>
      <c r="BR2593" s="269">
        <f>SUM(H2594:AL2594)-BL2593</f>
        <v>15</v>
      </c>
      <c r="BS2593" s="269">
        <f>SUM(H2595:AL2595)-BM2593</f>
        <v>0</v>
      </c>
      <c r="BT2593" s="269">
        <f>SUM(H2596:AL2596)-BN2593</f>
        <v>0</v>
      </c>
      <c r="BU2593" s="269">
        <f>SUM(H2597:AL2597)-BO2593</f>
        <v>0</v>
      </c>
      <c r="BV2593" s="269">
        <f>SUM(H2598:AL2598)-BP2593</f>
        <v>0</v>
      </c>
      <c r="BW2593" s="269">
        <f>SUM(H2599:AL2599)-BQ2593</f>
        <v>0</v>
      </c>
      <c r="BX2593" s="255">
        <f>SUMIF(H2593:AL2593,"PD",H2600:AL2600)+SUMIF(H2593:AL2593,"PN",H2600:AL2600)+SUMIF(H2593:AL2593,"P/DS",H2600:AL2600)+SUMIF(H2593:AL2593,"PN/F",H2600:AL2600)+SUMIF(H2593:AL2593,"PN/L",H2600:AL2600)</f>
        <v>0</v>
      </c>
      <c r="BY2593" s="255">
        <f>SUM(H2600:AL2600)-BX2593</f>
        <v>2</v>
      </c>
      <c r="BZ2593" s="255">
        <f t="shared" ref="BZ2593" si="864">+SUM(BL2593:BW2600)</f>
        <v>15</v>
      </c>
      <c r="CA2593" s="266">
        <f>(COUNTIFS(H2593:AL2593,"PD",H2594:AL2594,"&gt;=2"))*0.5-IF(CN2593="VP",COUNTIFS($H$16:$AL$16,"SAT",H2593:AL2593,"PD",H2594:AL2594,"&gt;=2"))*0.5</f>
        <v>0</v>
      </c>
      <c r="CB2593" s="266">
        <f>(COUNTIFS(H2593:AL2593,"PN",H2595:AL2595,"&gt;=0.5",H2594:AL2594,"&gt;=1.5"))*0.5+COUNTIFS(H2593:AL2593,"PDD",H2595:AL2595,"&gt;=0.5",H2594:AL2594,"&gt;=1.5")*0.5</f>
        <v>0</v>
      </c>
      <c r="CC2593" s="273">
        <f>(COUNTIFS(H2593:AL2593,"TV",H2595:AL2595,"&gt;=10"))*0.5+(COUNTIFS(H2593:AL2593,"PMD",H2595:AL2595,"&gt;=2"))*0.5</f>
        <v>0</v>
      </c>
      <c r="CD2593" s="266">
        <f>(COUNTIFS(H2593:AL2593,"TVD",H2597:AL2597,"&gt;=6.5",H2595:AL2595,"&gt;=3.5"))*0.5</f>
        <v>0</v>
      </c>
      <c r="CE2593" s="266">
        <f>(COUNTIFS(H2593:AL2593,"PD",H2598:AL2598,"&gt;=10"))*0.5</f>
        <v>0</v>
      </c>
      <c r="CF2593" s="266">
        <f>(COUNTIFS(H2593:AL2593,"PDD",H2598:AL2598,"&gt;=3.5",H2599:AL2599,"&gt;=6.5")+COUNTIFS(H2593:AL2593,"PH",H2599:AL2599,"&gt;=0.5",H2598:AL2598,"&gt;=1.5")+COUNTIFS(H2593:AL2593,"PM",H2599:AL2599,"&gt;=0.5",H2598:AL2598,"&gt;=1.5"))*0.5</f>
        <v>0</v>
      </c>
      <c r="CG2593" s="266">
        <f>(COUNTIFS(H2593:AL2593,"DS",H2594:AL2594,"&gt;=2")+COUNTIFS(H2593:AL2593,"AL/DS",H2594:AL2594,"&gt;=2"))*0.5-IF(CN2593="VP",COUNTIFS($H$16:$AL$16,"SAT",H2593:AL2593,"DS",H2594:AL2594,"&gt;=2"))*0.5</f>
        <v>3</v>
      </c>
      <c r="CH2593" s="266">
        <f>(COUNTIFS(H2593:AL2593,"NS",H2595:AL2595,"&gt;=0.5",H2594:AL2594,"&gt;=1.5")+COUNTIFS(H2593:AL2593,"AL/NS",H2595:AL2595,"&gt;=0.5",H2594:AL2594,"&gt;=1.5")+COUNTIFS(H2593:AL2593,"NHD",H2595:AL2595,"&gt;=4.5",H2598:AL2598,"&gt;=2",H2594:AL2594,"&gt;=1.5"))*0.5</f>
        <v>0</v>
      </c>
      <c r="CI2593" s="266">
        <f>(COUNTIF(H2595:AL2595,"&gt;=10")+COUNTIFS(H2593:AL2593,"MD",H2595:AL2595,"&gt;=2")-COUNTIFS(H2593:AL2593,"TV",H2595:AL2595,"&gt;=10"))*0.5</f>
        <v>0</v>
      </c>
      <c r="CJ2593" s="266">
        <f>(COUNTIFS(H2593:AL2593,"D",H2597:AL2597,"&gt;=6.5",H2595:AL2595,"&gt;=3.5"))*0.5</f>
        <v>0</v>
      </c>
      <c r="CK2593" s="266">
        <f>(COUNTIF(H2598:AL2598,"&gt;=10")-COUNTIFS(H2593:AL2593,"PD",H2598:AL2598,"&gt;=10"))*0.5</f>
        <v>0</v>
      </c>
      <c r="CL2593" s="265">
        <f>(COUNTIFS(H2593:AL2593,"NHD",H2598:AL2598,"&gt;=3.5",H2599:AL2599,"&gt;=6.5")+COUNTIFS(H2593:AL2593,"BH",H2598:AL2598,"&gt;=1.5",H2599:AL2599,"&gt;=0.5")+COUNTIFS(H2593:AL2593,"BM",H2598:AL2598,"&gt;=1.5",H2599:AL2599,"&gt;=0.5")+COUNTIFS(H2593:AL2593,"D",H2598:AL2598,"&gt;=1.5",H2599:AL2599,"&gt;=0.5"))*0.5</f>
        <v>0</v>
      </c>
      <c r="CM2593" s="272"/>
      <c r="CN2593" s="264" t="s">
        <v>723</v>
      </c>
      <c r="CO2593" s="125">
        <f t="shared" ref="CO2593" si="865">+AM2593+AN2593+AO2593+AP2593+AQ2593+AR2593+AS2593+AU2593+BG2593</f>
        <v>26</v>
      </c>
      <c r="CP2593" s="225">
        <f>+SUM(I2594:I2599)-I2600</f>
        <v>0</v>
      </c>
      <c r="CQ2593" s="225">
        <f>+SUM(J2594:J2599)-J2600</f>
        <v>0</v>
      </c>
      <c r="CR2593" s="225">
        <f>+SUM(K2594:K2599)-K2600</f>
        <v>0.5</v>
      </c>
      <c r="CS2593" s="126"/>
      <c r="CT2593" s="126"/>
      <c r="CU2593" s="126"/>
      <c r="CV2593" s="126"/>
      <c r="CW2593" s="126"/>
      <c r="CX2593" s="126"/>
      <c r="CY2593" s="126"/>
      <c r="CZ2593" s="126"/>
      <c r="DA2593" s="126"/>
      <c r="DB2593" s="126"/>
      <c r="DC2593" s="126"/>
      <c r="DD2593" s="126"/>
      <c r="DE2593" s="126"/>
      <c r="DF2593" s="126" t="e">
        <f>+SUM(#REF!)</f>
        <v>#REF!</v>
      </c>
    </row>
    <row r="2594" spans="1:110" s="70" customFormat="1" ht="15" customHeight="1">
      <c r="A2594" s="228"/>
      <c r="B2594" s="624"/>
      <c r="C2594" s="645"/>
      <c r="D2594" s="237"/>
      <c r="E2594" s="237"/>
      <c r="F2594" s="242" t="s">
        <v>82</v>
      </c>
      <c r="G2594" s="71">
        <v>1.5</v>
      </c>
      <c r="H2594" s="83"/>
      <c r="I2594" s="83"/>
      <c r="J2594" s="83"/>
      <c r="K2594" s="83">
        <v>0.5</v>
      </c>
      <c r="L2594" s="83">
        <v>2.5</v>
      </c>
      <c r="M2594" s="83">
        <v>2.5</v>
      </c>
      <c r="N2594" s="83"/>
      <c r="O2594" s="83"/>
      <c r="P2594" s="83">
        <v>2.5</v>
      </c>
      <c r="Q2594" s="83">
        <v>2.5</v>
      </c>
      <c r="R2594" s="83">
        <v>2</v>
      </c>
      <c r="S2594" s="83">
        <v>2.5</v>
      </c>
      <c r="T2594" s="83"/>
      <c r="U2594" s="83"/>
      <c r="V2594" s="83"/>
      <c r="W2594" s="83"/>
      <c r="X2594" s="83"/>
      <c r="Y2594" s="83"/>
      <c r="Z2594" s="83"/>
      <c r="AA2594" s="83"/>
      <c r="AB2594" s="83"/>
      <c r="AC2594" s="79"/>
      <c r="AD2594" s="79"/>
      <c r="AE2594" s="79"/>
      <c r="AF2594" s="79"/>
      <c r="AG2594" s="79"/>
      <c r="AH2594" s="79"/>
      <c r="AI2594" s="79"/>
      <c r="AJ2594" s="79"/>
      <c r="AK2594" s="79"/>
      <c r="AL2594" s="79"/>
      <c r="AM2594" s="240"/>
      <c r="AN2594" s="240"/>
      <c r="AO2594" s="240"/>
      <c r="AP2594" s="240"/>
      <c r="AQ2594" s="240"/>
      <c r="AR2594" s="240"/>
      <c r="AS2594" s="240"/>
      <c r="AT2594" s="256"/>
      <c r="AU2594" s="256"/>
      <c r="AV2594" s="259"/>
      <c r="AW2594" s="259"/>
      <c r="AX2594" s="256"/>
      <c r="AY2594" s="256"/>
      <c r="AZ2594" s="256"/>
      <c r="BA2594" s="256"/>
      <c r="BB2594" s="256"/>
      <c r="BC2594" s="256"/>
      <c r="BD2594" s="256"/>
      <c r="BE2594" s="256"/>
      <c r="BF2594" s="256"/>
      <c r="BG2594" s="256"/>
      <c r="BH2594" s="256"/>
      <c r="BI2594" s="256"/>
      <c r="BJ2594" s="256"/>
      <c r="BK2594" s="256"/>
      <c r="BL2594" s="262"/>
      <c r="BM2594" s="262"/>
      <c r="BN2594" s="262"/>
      <c r="BO2594" s="262"/>
      <c r="BP2594" s="262"/>
      <c r="BQ2594" s="262"/>
      <c r="BR2594" s="270"/>
      <c r="BS2594" s="270"/>
      <c r="BT2594" s="270"/>
      <c r="BU2594" s="270"/>
      <c r="BV2594" s="270"/>
      <c r="BW2594" s="270"/>
      <c r="BX2594" s="256"/>
      <c r="BY2594" s="256"/>
      <c r="BZ2594" s="256"/>
      <c r="CA2594" s="267"/>
      <c r="CB2594" s="267"/>
      <c r="CC2594" s="274"/>
      <c r="CD2594" s="267"/>
      <c r="CE2594" s="267"/>
      <c r="CF2594" s="267"/>
      <c r="CG2594" s="267"/>
      <c r="CH2594" s="267"/>
      <c r="CI2594" s="267"/>
      <c r="CJ2594" s="267"/>
      <c r="CK2594" s="267"/>
      <c r="CL2594" s="265"/>
      <c r="CM2594" s="272"/>
      <c r="CN2594" s="264"/>
      <c r="CO2594" s="125"/>
      <c r="CP2594" s="226"/>
      <c r="CQ2594" s="226"/>
      <c r="CR2594" s="226"/>
      <c r="CS2594" s="126"/>
      <c r="CT2594" s="126"/>
      <c r="CU2594" s="126"/>
      <c r="CV2594" s="126"/>
      <c r="CW2594" s="126"/>
      <c r="CX2594" s="126"/>
      <c r="CY2594" s="126"/>
      <c r="CZ2594" s="126"/>
      <c r="DA2594" s="126"/>
      <c r="DB2594" s="126"/>
      <c r="DC2594" s="126"/>
      <c r="DD2594" s="126"/>
      <c r="DE2594" s="126"/>
      <c r="DF2594" s="126"/>
    </row>
    <row r="2595" spans="1:110" s="70" customFormat="1" ht="15" customHeight="1">
      <c r="A2595" s="228"/>
      <c r="B2595" s="624"/>
      <c r="C2595" s="645"/>
      <c r="D2595" s="237"/>
      <c r="E2595" s="237"/>
      <c r="F2595" s="243"/>
      <c r="G2595" s="72">
        <v>2</v>
      </c>
      <c r="H2595" s="84"/>
      <c r="I2595" s="84"/>
      <c r="J2595" s="84"/>
      <c r="K2595" s="84"/>
      <c r="L2595" s="84"/>
      <c r="M2595" s="84"/>
      <c r="N2595" s="84"/>
      <c r="O2595" s="84"/>
      <c r="P2595" s="84"/>
      <c r="Q2595" s="84"/>
      <c r="R2595" s="84"/>
      <c r="S2595" s="84"/>
      <c r="T2595" s="84"/>
      <c r="U2595" s="84"/>
      <c r="V2595" s="84"/>
      <c r="W2595" s="84"/>
      <c r="X2595" s="84"/>
      <c r="Y2595" s="84"/>
      <c r="Z2595" s="84"/>
      <c r="AA2595" s="84"/>
      <c r="AB2595" s="84"/>
      <c r="AC2595" s="80"/>
      <c r="AD2595" s="80"/>
      <c r="AE2595" s="80"/>
      <c r="AF2595" s="80"/>
      <c r="AG2595" s="80"/>
      <c r="AH2595" s="80"/>
      <c r="AI2595" s="80"/>
      <c r="AJ2595" s="80"/>
      <c r="AK2595" s="80"/>
      <c r="AL2595" s="80"/>
      <c r="AM2595" s="240"/>
      <c r="AN2595" s="240"/>
      <c r="AO2595" s="240"/>
      <c r="AP2595" s="240"/>
      <c r="AQ2595" s="240"/>
      <c r="AR2595" s="240"/>
      <c r="AS2595" s="240"/>
      <c r="AT2595" s="256"/>
      <c r="AU2595" s="256"/>
      <c r="AV2595" s="259"/>
      <c r="AW2595" s="259"/>
      <c r="AX2595" s="256"/>
      <c r="AY2595" s="256"/>
      <c r="AZ2595" s="256"/>
      <c r="BA2595" s="256"/>
      <c r="BB2595" s="256"/>
      <c r="BC2595" s="256"/>
      <c r="BD2595" s="256"/>
      <c r="BE2595" s="256"/>
      <c r="BF2595" s="256"/>
      <c r="BG2595" s="256"/>
      <c r="BH2595" s="256"/>
      <c r="BI2595" s="256"/>
      <c r="BJ2595" s="256"/>
      <c r="BK2595" s="256"/>
      <c r="BL2595" s="262"/>
      <c r="BM2595" s="262"/>
      <c r="BN2595" s="262"/>
      <c r="BO2595" s="262"/>
      <c r="BP2595" s="262"/>
      <c r="BQ2595" s="262"/>
      <c r="BR2595" s="270"/>
      <c r="BS2595" s="270"/>
      <c r="BT2595" s="270"/>
      <c r="BU2595" s="270"/>
      <c r="BV2595" s="270"/>
      <c r="BW2595" s="270"/>
      <c r="BX2595" s="256"/>
      <c r="BY2595" s="256"/>
      <c r="BZ2595" s="256"/>
      <c r="CA2595" s="267"/>
      <c r="CB2595" s="267"/>
      <c r="CC2595" s="274"/>
      <c r="CD2595" s="267"/>
      <c r="CE2595" s="267"/>
      <c r="CF2595" s="267"/>
      <c r="CG2595" s="267"/>
      <c r="CH2595" s="267"/>
      <c r="CI2595" s="267"/>
      <c r="CJ2595" s="267"/>
      <c r="CK2595" s="267"/>
      <c r="CL2595" s="265"/>
      <c r="CM2595" s="272"/>
      <c r="CN2595" s="264"/>
      <c r="CO2595" s="125"/>
      <c r="CP2595" s="226"/>
      <c r="CQ2595" s="226"/>
      <c r="CR2595" s="226"/>
      <c r="CS2595" s="126"/>
      <c r="CT2595" s="126"/>
      <c r="CU2595" s="126"/>
      <c r="CV2595" s="126"/>
      <c r="CW2595" s="126"/>
      <c r="CX2595" s="126"/>
      <c r="CY2595" s="126"/>
      <c r="CZ2595" s="126"/>
      <c r="DA2595" s="126"/>
      <c r="DB2595" s="126"/>
      <c r="DC2595" s="126"/>
      <c r="DD2595" s="126"/>
      <c r="DE2595" s="126"/>
      <c r="DF2595" s="126"/>
    </row>
    <row r="2596" spans="1:110" s="70" customFormat="1" ht="15" customHeight="1">
      <c r="A2596" s="228"/>
      <c r="B2596" s="624"/>
      <c r="C2596" s="645"/>
      <c r="D2596" s="237"/>
      <c r="E2596" s="237"/>
      <c r="F2596" s="243"/>
      <c r="G2596" s="72">
        <v>2.1</v>
      </c>
      <c r="H2596" s="84"/>
      <c r="I2596" s="84"/>
      <c r="J2596" s="84"/>
      <c r="K2596" s="84"/>
      <c r="L2596" s="84"/>
      <c r="M2596" s="84"/>
      <c r="N2596" s="84"/>
      <c r="O2596" s="84"/>
      <c r="P2596" s="84"/>
      <c r="Q2596" s="84"/>
      <c r="R2596" s="84"/>
      <c r="S2596" s="84"/>
      <c r="T2596" s="84"/>
      <c r="U2596" s="84"/>
      <c r="V2596" s="84"/>
      <c r="W2596" s="84"/>
      <c r="X2596" s="84"/>
      <c r="Y2596" s="84"/>
      <c r="Z2596" s="84"/>
      <c r="AA2596" s="84"/>
      <c r="AB2596" s="84"/>
      <c r="AC2596" s="80"/>
      <c r="AD2596" s="80"/>
      <c r="AE2596" s="80"/>
      <c r="AF2596" s="80"/>
      <c r="AG2596" s="80"/>
      <c r="AH2596" s="80"/>
      <c r="AI2596" s="80"/>
      <c r="AJ2596" s="80"/>
      <c r="AK2596" s="80"/>
      <c r="AL2596" s="80"/>
      <c r="AM2596" s="240"/>
      <c r="AN2596" s="240"/>
      <c r="AO2596" s="240"/>
      <c r="AP2596" s="240"/>
      <c r="AQ2596" s="240"/>
      <c r="AR2596" s="240"/>
      <c r="AS2596" s="240"/>
      <c r="AT2596" s="256"/>
      <c r="AU2596" s="256"/>
      <c r="AV2596" s="259"/>
      <c r="AW2596" s="259"/>
      <c r="AX2596" s="256"/>
      <c r="AY2596" s="256"/>
      <c r="AZ2596" s="256"/>
      <c r="BA2596" s="256"/>
      <c r="BB2596" s="256"/>
      <c r="BC2596" s="256"/>
      <c r="BD2596" s="256"/>
      <c r="BE2596" s="256"/>
      <c r="BF2596" s="256"/>
      <c r="BG2596" s="256"/>
      <c r="BH2596" s="256"/>
      <c r="BI2596" s="256"/>
      <c r="BJ2596" s="256"/>
      <c r="BK2596" s="256"/>
      <c r="BL2596" s="262"/>
      <c r="BM2596" s="262"/>
      <c r="BN2596" s="262"/>
      <c r="BO2596" s="262"/>
      <c r="BP2596" s="262"/>
      <c r="BQ2596" s="262"/>
      <c r="BR2596" s="270"/>
      <c r="BS2596" s="270"/>
      <c r="BT2596" s="270"/>
      <c r="BU2596" s="270"/>
      <c r="BV2596" s="270"/>
      <c r="BW2596" s="270"/>
      <c r="BX2596" s="256"/>
      <c r="BY2596" s="256"/>
      <c r="BZ2596" s="256"/>
      <c r="CA2596" s="267"/>
      <c r="CB2596" s="267"/>
      <c r="CC2596" s="274"/>
      <c r="CD2596" s="267"/>
      <c r="CE2596" s="267"/>
      <c r="CF2596" s="267"/>
      <c r="CG2596" s="267"/>
      <c r="CH2596" s="267"/>
      <c r="CI2596" s="267"/>
      <c r="CJ2596" s="267"/>
      <c r="CK2596" s="267"/>
      <c r="CL2596" s="265"/>
      <c r="CM2596" s="272"/>
      <c r="CN2596" s="264"/>
      <c r="CO2596" s="125"/>
      <c r="CP2596" s="226"/>
      <c r="CQ2596" s="226"/>
      <c r="CR2596" s="226"/>
      <c r="CS2596" s="126"/>
      <c r="CT2596" s="126"/>
      <c r="CU2596" s="126"/>
      <c r="CV2596" s="126"/>
      <c r="CW2596" s="126"/>
      <c r="CX2596" s="126"/>
      <c r="CY2596" s="126"/>
      <c r="CZ2596" s="126"/>
      <c r="DA2596" s="126"/>
      <c r="DB2596" s="126"/>
      <c r="DC2596" s="126"/>
      <c r="DD2596" s="126"/>
      <c r="DE2596" s="126"/>
      <c r="DF2596" s="126"/>
    </row>
    <row r="2597" spans="1:110" s="70" customFormat="1" ht="15" customHeight="1">
      <c r="A2597" s="228"/>
      <c r="B2597" s="624"/>
      <c r="C2597" s="645"/>
      <c r="D2597" s="237"/>
      <c r="E2597" s="237"/>
      <c r="F2597" s="243"/>
      <c r="G2597" s="72">
        <v>2.7</v>
      </c>
      <c r="H2597" s="84"/>
      <c r="I2597" s="84"/>
      <c r="J2597" s="84"/>
      <c r="K2597" s="84"/>
      <c r="L2597" s="84"/>
      <c r="M2597" s="84"/>
      <c r="N2597" s="84"/>
      <c r="O2597" s="84"/>
      <c r="P2597" s="84"/>
      <c r="Q2597" s="84"/>
      <c r="R2597" s="84"/>
      <c r="S2597" s="84"/>
      <c r="T2597" s="84"/>
      <c r="U2597" s="84"/>
      <c r="V2597" s="84"/>
      <c r="W2597" s="84"/>
      <c r="X2597" s="84"/>
      <c r="Y2597" s="84"/>
      <c r="Z2597" s="84"/>
      <c r="AA2597" s="84"/>
      <c r="AB2597" s="84"/>
      <c r="AC2597" s="80"/>
      <c r="AD2597" s="80"/>
      <c r="AE2597" s="80"/>
      <c r="AF2597" s="80"/>
      <c r="AG2597" s="80"/>
      <c r="AH2597" s="80"/>
      <c r="AI2597" s="80"/>
      <c r="AJ2597" s="80"/>
      <c r="AK2597" s="80"/>
      <c r="AL2597" s="80"/>
      <c r="AM2597" s="240"/>
      <c r="AN2597" s="240"/>
      <c r="AO2597" s="240"/>
      <c r="AP2597" s="240"/>
      <c r="AQ2597" s="240"/>
      <c r="AR2597" s="240"/>
      <c r="AS2597" s="240"/>
      <c r="AT2597" s="256"/>
      <c r="AU2597" s="256"/>
      <c r="AV2597" s="259"/>
      <c r="AW2597" s="259"/>
      <c r="AX2597" s="256"/>
      <c r="AY2597" s="256"/>
      <c r="AZ2597" s="256"/>
      <c r="BA2597" s="256"/>
      <c r="BB2597" s="256"/>
      <c r="BC2597" s="256"/>
      <c r="BD2597" s="256"/>
      <c r="BE2597" s="256"/>
      <c r="BF2597" s="256"/>
      <c r="BG2597" s="256"/>
      <c r="BH2597" s="256"/>
      <c r="BI2597" s="256"/>
      <c r="BJ2597" s="256"/>
      <c r="BK2597" s="256"/>
      <c r="BL2597" s="262"/>
      <c r="BM2597" s="262"/>
      <c r="BN2597" s="262"/>
      <c r="BO2597" s="262"/>
      <c r="BP2597" s="262"/>
      <c r="BQ2597" s="262"/>
      <c r="BR2597" s="270"/>
      <c r="BS2597" s="270"/>
      <c r="BT2597" s="270"/>
      <c r="BU2597" s="270"/>
      <c r="BV2597" s="270"/>
      <c r="BW2597" s="270"/>
      <c r="BX2597" s="256"/>
      <c r="BY2597" s="256"/>
      <c r="BZ2597" s="256"/>
      <c r="CA2597" s="267"/>
      <c r="CB2597" s="267"/>
      <c r="CC2597" s="274"/>
      <c r="CD2597" s="267"/>
      <c r="CE2597" s="267"/>
      <c r="CF2597" s="267"/>
      <c r="CG2597" s="267"/>
      <c r="CH2597" s="267"/>
      <c r="CI2597" s="267"/>
      <c r="CJ2597" s="267"/>
      <c r="CK2597" s="267"/>
      <c r="CL2597" s="265"/>
      <c r="CM2597" s="272"/>
      <c r="CN2597" s="264"/>
      <c r="CO2597" s="125"/>
      <c r="CP2597" s="226"/>
      <c r="CQ2597" s="226"/>
      <c r="CR2597" s="226"/>
      <c r="CS2597" s="126"/>
      <c r="CT2597" s="126"/>
      <c r="CU2597" s="126"/>
      <c r="CV2597" s="126"/>
      <c r="CW2597" s="126"/>
      <c r="CX2597" s="126"/>
      <c r="CY2597" s="126"/>
      <c r="CZ2597" s="126"/>
      <c r="DA2597" s="126"/>
      <c r="DB2597" s="126"/>
      <c r="DC2597" s="126"/>
      <c r="DD2597" s="126"/>
      <c r="DE2597" s="126"/>
      <c r="DF2597" s="126"/>
    </row>
    <row r="2598" spans="1:110" s="70" customFormat="1" ht="15" customHeight="1">
      <c r="A2598" s="228"/>
      <c r="B2598" s="624"/>
      <c r="C2598" s="645"/>
      <c r="D2598" s="237"/>
      <c r="E2598" s="237"/>
      <c r="F2598" s="243"/>
      <c r="G2598" s="72">
        <v>3</v>
      </c>
      <c r="H2598" s="84"/>
      <c r="I2598" s="84"/>
      <c r="J2598" s="84"/>
      <c r="K2598" s="84"/>
      <c r="L2598" s="84"/>
      <c r="M2598" s="84"/>
      <c r="N2598" s="84"/>
      <c r="O2598" s="84"/>
      <c r="P2598" s="84"/>
      <c r="Q2598" s="84"/>
      <c r="R2598" s="84"/>
      <c r="S2598" s="84"/>
      <c r="T2598" s="84"/>
      <c r="U2598" s="84"/>
      <c r="V2598" s="84"/>
      <c r="W2598" s="84"/>
      <c r="X2598" s="84"/>
      <c r="Y2598" s="84"/>
      <c r="Z2598" s="84"/>
      <c r="AA2598" s="84"/>
      <c r="AB2598" s="84"/>
      <c r="AC2598" s="80"/>
      <c r="AD2598" s="80"/>
      <c r="AE2598" s="80"/>
      <c r="AF2598" s="80"/>
      <c r="AG2598" s="80"/>
      <c r="AH2598" s="80"/>
      <c r="AI2598" s="80"/>
      <c r="AJ2598" s="80"/>
      <c r="AK2598" s="80"/>
      <c r="AL2598" s="80"/>
      <c r="AM2598" s="240"/>
      <c r="AN2598" s="240"/>
      <c r="AO2598" s="240"/>
      <c r="AP2598" s="240"/>
      <c r="AQ2598" s="240"/>
      <c r="AR2598" s="240"/>
      <c r="AS2598" s="240"/>
      <c r="AT2598" s="256"/>
      <c r="AU2598" s="256"/>
      <c r="AV2598" s="259"/>
      <c r="AW2598" s="259"/>
      <c r="AX2598" s="256"/>
      <c r="AY2598" s="256"/>
      <c r="AZ2598" s="256"/>
      <c r="BA2598" s="256"/>
      <c r="BB2598" s="256"/>
      <c r="BC2598" s="256"/>
      <c r="BD2598" s="256"/>
      <c r="BE2598" s="256"/>
      <c r="BF2598" s="256"/>
      <c r="BG2598" s="256"/>
      <c r="BH2598" s="256"/>
      <c r="BI2598" s="256"/>
      <c r="BJ2598" s="256"/>
      <c r="BK2598" s="256"/>
      <c r="BL2598" s="262"/>
      <c r="BM2598" s="262"/>
      <c r="BN2598" s="262"/>
      <c r="BO2598" s="262"/>
      <c r="BP2598" s="262"/>
      <c r="BQ2598" s="262"/>
      <c r="BR2598" s="270"/>
      <c r="BS2598" s="270"/>
      <c r="BT2598" s="270"/>
      <c r="BU2598" s="270"/>
      <c r="BV2598" s="270"/>
      <c r="BW2598" s="270"/>
      <c r="BX2598" s="256"/>
      <c r="BY2598" s="256"/>
      <c r="BZ2598" s="256"/>
      <c r="CA2598" s="267"/>
      <c r="CB2598" s="267"/>
      <c r="CC2598" s="274"/>
      <c r="CD2598" s="267"/>
      <c r="CE2598" s="267"/>
      <c r="CF2598" s="267"/>
      <c r="CG2598" s="267"/>
      <c r="CH2598" s="267"/>
      <c r="CI2598" s="267"/>
      <c r="CJ2598" s="267"/>
      <c r="CK2598" s="267"/>
      <c r="CL2598" s="265"/>
      <c r="CM2598" s="272"/>
      <c r="CN2598" s="264"/>
      <c r="CO2598" s="125"/>
      <c r="CP2598" s="226"/>
      <c r="CQ2598" s="226"/>
      <c r="CR2598" s="226"/>
      <c r="CS2598" s="126"/>
      <c r="CT2598" s="126"/>
      <c r="CU2598" s="126"/>
      <c r="CV2598" s="126"/>
      <c r="CW2598" s="126"/>
      <c r="CX2598" s="126"/>
      <c r="CY2598" s="126"/>
      <c r="CZ2598" s="126"/>
      <c r="DA2598" s="126"/>
      <c r="DB2598" s="126"/>
      <c r="DC2598" s="126"/>
      <c r="DD2598" s="126"/>
      <c r="DE2598" s="126"/>
      <c r="DF2598" s="126"/>
    </row>
    <row r="2599" spans="1:110" s="70" customFormat="1" ht="15" customHeight="1">
      <c r="A2599" s="228"/>
      <c r="B2599" s="624"/>
      <c r="C2599" s="645"/>
      <c r="D2599" s="237"/>
      <c r="E2599" s="237"/>
      <c r="F2599" s="244"/>
      <c r="G2599" s="73">
        <v>3.9</v>
      </c>
      <c r="H2599" s="85"/>
      <c r="I2599" s="85"/>
      <c r="J2599" s="85"/>
      <c r="K2599" s="85"/>
      <c r="L2599" s="85"/>
      <c r="M2599" s="85"/>
      <c r="N2599" s="85"/>
      <c r="O2599" s="85"/>
      <c r="P2599" s="85"/>
      <c r="Q2599" s="85"/>
      <c r="R2599" s="85"/>
      <c r="S2599" s="85"/>
      <c r="T2599" s="85"/>
      <c r="U2599" s="85"/>
      <c r="V2599" s="85"/>
      <c r="W2599" s="85"/>
      <c r="X2599" s="85"/>
      <c r="Y2599" s="85"/>
      <c r="Z2599" s="85"/>
      <c r="AA2599" s="85"/>
      <c r="AB2599" s="85"/>
      <c r="AC2599" s="81"/>
      <c r="AD2599" s="81"/>
      <c r="AE2599" s="81"/>
      <c r="AF2599" s="81"/>
      <c r="AG2599" s="81"/>
      <c r="AH2599" s="81"/>
      <c r="AI2599" s="81"/>
      <c r="AJ2599" s="81"/>
      <c r="AK2599" s="81"/>
      <c r="AL2599" s="81"/>
      <c r="AM2599" s="240"/>
      <c r="AN2599" s="240"/>
      <c r="AO2599" s="240"/>
      <c r="AP2599" s="240"/>
      <c r="AQ2599" s="240"/>
      <c r="AR2599" s="240"/>
      <c r="AS2599" s="240"/>
      <c r="AT2599" s="256"/>
      <c r="AU2599" s="256"/>
      <c r="AV2599" s="259"/>
      <c r="AW2599" s="259"/>
      <c r="AX2599" s="256"/>
      <c r="AY2599" s="256"/>
      <c r="AZ2599" s="256"/>
      <c r="BA2599" s="256"/>
      <c r="BB2599" s="256"/>
      <c r="BC2599" s="256"/>
      <c r="BD2599" s="256"/>
      <c r="BE2599" s="256"/>
      <c r="BF2599" s="256"/>
      <c r="BG2599" s="256"/>
      <c r="BH2599" s="256"/>
      <c r="BI2599" s="256"/>
      <c r="BJ2599" s="256"/>
      <c r="BK2599" s="256"/>
      <c r="BL2599" s="262"/>
      <c r="BM2599" s="262"/>
      <c r="BN2599" s="262"/>
      <c r="BO2599" s="262"/>
      <c r="BP2599" s="262"/>
      <c r="BQ2599" s="262"/>
      <c r="BR2599" s="270"/>
      <c r="BS2599" s="270"/>
      <c r="BT2599" s="270"/>
      <c r="BU2599" s="270"/>
      <c r="BV2599" s="270"/>
      <c r="BW2599" s="270"/>
      <c r="BX2599" s="256"/>
      <c r="BY2599" s="256"/>
      <c r="BZ2599" s="256"/>
      <c r="CA2599" s="267"/>
      <c r="CB2599" s="267"/>
      <c r="CC2599" s="274"/>
      <c r="CD2599" s="267"/>
      <c r="CE2599" s="267"/>
      <c r="CF2599" s="267"/>
      <c r="CG2599" s="267"/>
      <c r="CH2599" s="267"/>
      <c r="CI2599" s="267"/>
      <c r="CJ2599" s="267"/>
      <c r="CK2599" s="267"/>
      <c r="CL2599" s="265"/>
      <c r="CM2599" s="272"/>
      <c r="CN2599" s="264"/>
      <c r="CO2599" s="125"/>
      <c r="CP2599" s="226"/>
      <c r="CQ2599" s="226"/>
      <c r="CR2599" s="226"/>
      <c r="CS2599" s="126"/>
      <c r="CT2599" s="126"/>
      <c r="CU2599" s="126"/>
      <c r="CV2599" s="126"/>
      <c r="CW2599" s="126"/>
      <c r="CX2599" s="126"/>
      <c r="CY2599" s="126"/>
      <c r="CZ2599" s="126"/>
      <c r="DA2599" s="126"/>
      <c r="DB2599" s="126"/>
      <c r="DC2599" s="126"/>
      <c r="DD2599" s="126"/>
      <c r="DE2599" s="126"/>
      <c r="DF2599" s="126"/>
    </row>
    <row r="2600" spans="1:110" s="70" customFormat="1" ht="15" customHeight="1">
      <c r="A2600" s="229"/>
      <c r="B2600" s="625"/>
      <c r="C2600" s="646"/>
      <c r="D2600" s="238"/>
      <c r="E2600" s="238"/>
      <c r="F2600" s="245" t="s">
        <v>83</v>
      </c>
      <c r="G2600" s="246"/>
      <c r="H2600" s="82"/>
      <c r="I2600" s="82"/>
      <c r="J2600" s="82"/>
      <c r="K2600" s="82"/>
      <c r="L2600" s="82"/>
      <c r="M2600" s="82">
        <v>2</v>
      </c>
      <c r="N2600" s="82"/>
      <c r="O2600" s="82"/>
      <c r="P2600" s="82"/>
      <c r="Q2600" s="82"/>
      <c r="R2600" s="82"/>
      <c r="S2600" s="82"/>
      <c r="T2600" s="82"/>
      <c r="U2600" s="82"/>
      <c r="V2600" s="82"/>
      <c r="W2600" s="82"/>
      <c r="X2600" s="82"/>
      <c r="Y2600" s="82"/>
      <c r="Z2600" s="82"/>
      <c r="AA2600" s="82"/>
      <c r="AB2600" s="82"/>
      <c r="AC2600" s="35"/>
      <c r="AD2600" s="35"/>
      <c r="AE2600" s="35"/>
      <c r="AF2600" s="35"/>
      <c r="AG2600" s="35"/>
      <c r="AH2600" s="35"/>
      <c r="AI2600" s="35"/>
      <c r="AJ2600" s="35"/>
      <c r="AK2600" s="35"/>
      <c r="AL2600" s="35"/>
      <c r="AM2600" s="241"/>
      <c r="AN2600" s="241"/>
      <c r="AO2600" s="241"/>
      <c r="AP2600" s="241"/>
      <c r="AQ2600" s="241"/>
      <c r="AR2600" s="241"/>
      <c r="AS2600" s="241"/>
      <c r="AT2600" s="257"/>
      <c r="AU2600" s="257"/>
      <c r="AV2600" s="260"/>
      <c r="AW2600" s="260"/>
      <c r="AX2600" s="257"/>
      <c r="AY2600" s="257"/>
      <c r="AZ2600" s="257"/>
      <c r="BA2600" s="257"/>
      <c r="BB2600" s="257"/>
      <c r="BC2600" s="257"/>
      <c r="BD2600" s="257"/>
      <c r="BE2600" s="257"/>
      <c r="BF2600" s="257"/>
      <c r="BG2600" s="257"/>
      <c r="BH2600" s="257"/>
      <c r="BI2600" s="257"/>
      <c r="BJ2600" s="257"/>
      <c r="BK2600" s="257"/>
      <c r="BL2600" s="263"/>
      <c r="BM2600" s="263"/>
      <c r="BN2600" s="263"/>
      <c r="BO2600" s="263"/>
      <c r="BP2600" s="263"/>
      <c r="BQ2600" s="263"/>
      <c r="BR2600" s="271"/>
      <c r="BS2600" s="271"/>
      <c r="BT2600" s="271"/>
      <c r="BU2600" s="271"/>
      <c r="BV2600" s="271"/>
      <c r="BW2600" s="271"/>
      <c r="BX2600" s="257"/>
      <c r="BY2600" s="257"/>
      <c r="BZ2600" s="257"/>
      <c r="CA2600" s="268"/>
      <c r="CB2600" s="268"/>
      <c r="CC2600" s="275"/>
      <c r="CD2600" s="268"/>
      <c r="CE2600" s="268"/>
      <c r="CF2600" s="268"/>
      <c r="CG2600" s="268"/>
      <c r="CH2600" s="268"/>
      <c r="CI2600" s="268"/>
      <c r="CJ2600" s="268"/>
      <c r="CK2600" s="268"/>
      <c r="CL2600" s="265"/>
      <c r="CM2600" s="272"/>
      <c r="CN2600" s="264"/>
      <c r="CO2600" s="125"/>
      <c r="CP2600" s="226"/>
      <c r="CQ2600" s="226"/>
      <c r="CR2600" s="226"/>
      <c r="CS2600" s="126"/>
      <c r="CT2600" s="126"/>
      <c r="CU2600" s="126"/>
      <c r="CV2600" s="126"/>
      <c r="CW2600" s="126"/>
      <c r="CX2600" s="126"/>
      <c r="CY2600" s="126"/>
      <c r="CZ2600" s="126"/>
      <c r="DA2600" s="126"/>
      <c r="DB2600" s="126"/>
      <c r="DC2600" s="126"/>
      <c r="DD2600" s="126"/>
      <c r="DE2600" s="126"/>
      <c r="DF2600" s="126"/>
    </row>
    <row r="2601" spans="1:110" s="70" customFormat="1" ht="15" customHeight="1">
      <c r="A2601" s="227">
        <f t="shared" si="851"/>
        <v>322</v>
      </c>
      <c r="B2601" s="411" t="s">
        <v>1091</v>
      </c>
      <c r="C2601" s="470" t="s">
        <v>1092</v>
      </c>
      <c r="D2601" s="236">
        <v>44606</v>
      </c>
      <c r="E2601" s="236" t="s">
        <v>277</v>
      </c>
      <c r="F2601" s="253" t="s">
        <v>80</v>
      </c>
      <c r="G2601" s="254"/>
      <c r="H2601" s="82" t="s">
        <v>69</v>
      </c>
      <c r="I2601" s="82"/>
      <c r="J2601" s="82" t="s">
        <v>60</v>
      </c>
      <c r="K2601" s="82" t="s">
        <v>60</v>
      </c>
      <c r="L2601" s="82" t="s">
        <v>60</v>
      </c>
      <c r="M2601" s="82" t="s">
        <v>60</v>
      </c>
      <c r="N2601" s="82" t="s">
        <v>60</v>
      </c>
      <c r="O2601" s="82"/>
      <c r="P2601" s="82" t="s">
        <v>60</v>
      </c>
      <c r="Q2601" s="82" t="s">
        <v>60</v>
      </c>
      <c r="R2601" s="82" t="s">
        <v>67</v>
      </c>
      <c r="S2601" s="82" t="s">
        <v>60</v>
      </c>
      <c r="T2601" s="82" t="s">
        <v>60</v>
      </c>
      <c r="U2601" s="82" t="s">
        <v>60</v>
      </c>
      <c r="V2601" s="82"/>
      <c r="W2601" s="82" t="s">
        <v>61</v>
      </c>
      <c r="X2601" s="82" t="s">
        <v>61</v>
      </c>
      <c r="Y2601" s="82" t="s">
        <v>61</v>
      </c>
      <c r="Z2601" s="82" t="s">
        <v>61</v>
      </c>
      <c r="AA2601" s="82" t="s">
        <v>61</v>
      </c>
      <c r="AB2601" s="82" t="s">
        <v>61</v>
      </c>
      <c r="AC2601" s="82"/>
      <c r="AD2601" s="82" t="s">
        <v>67</v>
      </c>
      <c r="AE2601" s="82" t="s">
        <v>61</v>
      </c>
      <c r="AF2601" s="82" t="s">
        <v>61</v>
      </c>
      <c r="AG2601" s="82" t="s">
        <v>61</v>
      </c>
      <c r="AH2601" s="82" t="s">
        <v>61</v>
      </c>
      <c r="AI2601" s="82" t="s">
        <v>1471</v>
      </c>
      <c r="AJ2601" s="82"/>
      <c r="AK2601" s="82" t="s">
        <v>60</v>
      </c>
      <c r="AL2601" s="82" t="s">
        <v>60</v>
      </c>
      <c r="AM2601" s="239">
        <f>COUNTIF(H2601:AL2601,"PH")+COUNTIF(H2601:AL2601,"PH/L")+COUNTIF(H2601:AL2601,"PM")</f>
        <v>0</v>
      </c>
      <c r="AN2601" s="239">
        <f>COUNTIF(H2601:AL2601,"PD")+COUNTIF(H2601:AL2601,"PDD")+COUNTIF(H2601:AL2601,"P/DS")/2+COUNTIF(H2601:AL2601,"PMD")</f>
        <v>0</v>
      </c>
      <c r="AO2601" s="239">
        <f>COUNTIF(H2601:AL2601,"PN")+COUNTIF(H2601:AL2601,"P/NS")/2+COUNTIF(H2601:AL2601,"PH")+COUNTIF(H2601:AL2601,"PH/F")/2+COUNTIF(H2601:AL2601,"PH/L")/2+COUNTIF(H2601:AL2601,"PM")</f>
        <v>0</v>
      </c>
      <c r="AP2601" s="239">
        <f>COUNTIF(H2601:AL2601,"BH")+COUNTIF(H2601:AL2601,"AL/BL")+COUNTIF(H2601:AL2601,"UL/BL")+COUNTIF(H2601:AL2601,"BM")</f>
        <v>0</v>
      </c>
      <c r="AQ2601" s="239">
        <f>COUNTIF(H2601:AL2601,"DS")+COUNTIF(H2601:AL2601,"AL/DS")/2+COUNTIF(H2601:AL2601,"UL/DS")/2+COUNTIF(H2601:AL2601,"CT")+COUNTIF(H2601:AL2601,"MD")</f>
        <v>12.5</v>
      </c>
      <c r="AR2601" s="239">
        <f>COUNTIF(H2601:AL2601,"NS")+COUNTIF(H2601:AL2601,"AL/NS")/2+COUNTIF(H2601:AL2601,"UL/NS")/2+COUNTIF(H2601:AL2601,"BH")+COUNTIF(H2601:AL2601,"AL/BF")/2+COUNTIF(H2601:AL2601,"AL/BL")/2+COUNTIF(H2601:AL2601,"UL/BL")/2+COUNTIF(H2601:AL2601,"UL/BF")/2+COUNTIF(H2601:AL2601,"BM")</f>
        <v>10</v>
      </c>
      <c r="AS2601" s="239">
        <f>COUNTIF(H2601:AL2601,"AL")+COUNTIF(H2601:AL2601,"AL/DS")/2+COUNTIF(H2601:AL2601,"AL/NS")/2+COUNTIF(H2601:AL2601,"NH")+COUNTIF(H2601:AL2601,"SL")+COUNTIF(H2601:AL2601,"NHD")+COUNTIF(H2601:AL2601,"B")+COUNTIF(H2601:AL2601,"HL")+COUNTIF(H2601:AL2601,"AL/BF")/2+COUNTIF(H2601:AL2601,"AL/BL")/2</f>
        <v>3</v>
      </c>
      <c r="AT2601" s="255">
        <f>COUNTIF(H2601:AL2601,"PD")+COUNTIF(H2601:AL2601,"PN")+COUNTIF(H2601:AL2601,"P/DS")/2+COUNTIF(H2601:AL2601,"P/NS")/2+COUNTIF(H2601:AL2601,"DS")+COUNTIF(H2601:AL2601,"NS")+COUNTIF(H2601:AL2601,"AL")+COUNTIF(H2601:AL2601,"AL/DS")+COUNTIF(H2601:AL2601,"AL/NS")+COUNTIF(H2601:AL2601,"NH")+COUNTIF(H2601:AL2601,"SL")+COUNTIF(H2601:AL2601,"UL/DS")/2+COUNTIF(H2601:AL2601,"UL/NS")/2+COUNTIF(H2601:AL2601,"CT")+COUNTIF(H2601:AL2601,"NHD")+COUNTIF(H2601:AL2601,"PDD")+COUNTIF(H2601:AL2601,"B")+COUNTIF(H2601:AL2601,"HL")+COUNTIF(H2601:AL2601,"PH")+COUNTIF(H2601:AL2601,"BH")+COUNTIF(H2601:AL2601,"AL/BF")+COUNTIF(H2601:AL2601,"AL/BL")+COUNTIF(H2601:AL2601,"UL/BF")/2+COUNTIF(H2601:AL2601,"UL/BL")/2+COUNTIF(H2601:AL2601,"PH/F")/2+COUNTIF(H2601:AL2601,"PH/L")/2+COUNTIF(H2601:AL2601,"MD")+COUNTIF(H2601:AL2601,"PMD")+COUNTIF(H2601:AL2601,"PM")+COUNTIF(H2601:AL2601,"BM")</f>
        <v>25.5</v>
      </c>
      <c r="AU2601" s="255">
        <f>COUNTIF(H2601:AL2601,"P/DS")/2+COUNTIF(H2601:AL2601,"P/NS")/2+COUNTIF(H2601:AL2601,"IL")+COUNTIF(H2601:AL2601,"NL")+COUNTIF(H2601:AL2601,"UL")+COUNTIF(H2601:AL2601,"UL/DS")/2+COUNTIF(H2601:AL2601,"UL/NS")/2+COUNTIF(H2601:AL2601,"KT")+COUNTIF(H2601:AL2601,"UL/BF")/2+COUNTIF(H2601:AL2601,"UL/BL")/2+COUNTIF(H2601:AL2601,"PH/F")/2+COUNTIF(H2601:AL2601,"PH/L")/2+COUNTIF(H2601:AL2601,"NB")</f>
        <v>0.5</v>
      </c>
      <c r="AV2601" s="258">
        <f>COUNTIF(H2601:AL2601,"PN")+COUNTIF(H2601:AL2601,"TVD")+COUNTIF(H2601:AL2601,"PH")+COUNTIF(H2601:AL2601,"PM")+COUNTIF(H2601:AL2601,"PDD")-COUNTIFS(H2601:AL2601,"PN",H2608:AL2608,"&gt;=3")-COUNTIFS(H2601:AL2601,"PM",H2608:AL2608,"&gt;=3")</f>
        <v>0</v>
      </c>
      <c r="AW2601" s="258">
        <f>COUNTIF(H2601:AL2601,"NS")+COUNTIF(H2601:AL2601,"D")+COUNTIF(H2601:AL2601,"BH")+COUNTIF(H2601:AL2601,"NHD")+COUNTIF(H2601:AL2601,"BM")-COUNTIFS(H2601:AL2601,"NS",H2608:AL2608,"&gt;=3")-COUNTIFS(H2601:AL2601,"BH",H2608:AL2608,"&gt;=3")-COUNTIFS(H2601:AL2601,"BM",H2608:AL2608,"&gt;=3")</f>
        <v>10</v>
      </c>
      <c r="AX2601" s="255">
        <f>COUNTIF(H2601:AL2601,"AL")+COUNTIF(H2601:AL2601,"AL/DS")/2+COUNTIF(H2601:AL2601,"AL/NS")/2+COUNTIF(H2601:AL2601,"AL/BF")+COUNTIF(H2601:AL2601,"AL/BL")/2</f>
        <v>2</v>
      </c>
      <c r="AY2601" s="255">
        <f>COUNTIF(H2601:AL2601,"SL")</f>
        <v>0</v>
      </c>
      <c r="AZ2601" s="255">
        <f>COUNTIF(H2601:AL2601,"NH")</f>
        <v>1</v>
      </c>
      <c r="BA2601" s="255">
        <f>COUNTIF(H2601:AL2601,"HL")</f>
        <v>0</v>
      </c>
      <c r="BB2601" s="255">
        <f>COUNTIF(G2601:AL2601,"P/DS")/2+COUNTIF(G2601:AL2601,"P/NS")/2+COUNTIF(G2601:AL2601,"UL")+COUNTIF(G2601:AL2601,"UL/DS")/2+COUNTIF(G2601:AL2601,"UL/NS")/2+COUNTIF(G2601:AL2601,"UL/BL")/2+COUNTIF(G2601:AL2601,"UL/BF")/2+COUNTIF(G2601:AL2601,"PH/F")/2+COUNTIF(G2601:AL2601,"PH/L")/2</f>
        <v>0.5</v>
      </c>
      <c r="BC2601" s="255">
        <f>COUNTIF(H2601:AL2601,"NB")</f>
        <v>0</v>
      </c>
      <c r="BD2601" s="255">
        <f>COUNTIF(H2601:AL2601,"NL")</f>
        <v>0</v>
      </c>
      <c r="BE2601" s="255">
        <f>COUNTIF(H2601:AL2601,"IL")</f>
        <v>0</v>
      </c>
      <c r="BF2601" s="255">
        <f>COUNTIF(H2601:AL2601,"KT")</f>
        <v>0</v>
      </c>
      <c r="BG2601" s="255">
        <f>COUNTIF(H2601:AL2601,"L70")</f>
        <v>0</v>
      </c>
      <c r="BH2601" s="255">
        <f>COUNTIF(H2601:AL2601,"MD")</f>
        <v>0</v>
      </c>
      <c r="BI2601" s="255">
        <f>COUNTIF(H2601:AL2601,"PMD")</f>
        <v>0</v>
      </c>
      <c r="BJ2601" s="255">
        <f>COUNTIF(H2601:AL2601,"PM")</f>
        <v>0</v>
      </c>
      <c r="BK2601" s="255">
        <f>COUNTIF(H2601:AL2601,"BM")</f>
        <v>0</v>
      </c>
      <c r="BL2601" s="261">
        <f>SUMIF(H2601:AL2601,"PD",H2602:AL2602)+SUMIF(H2601:AL2601,"PN",H2602:AL2602)+SUMIF(H2601:AL2601,"P/DS",H2602:AL2602)+SUMIF(H2601:AL2601,"PN/F",H2602:AL2602)+SUMIF(H2601:AL2601,"PN/L",H2602:AL2602)+SUMIF(H2601:AL2601,"TV",H2602:AL2602)+SUMIF(H2601:AL2601,"TVD",H2602:AL2602)+SUMIF(H2601:AL2601,"PDD",H2602:AL2602)</f>
        <v>0</v>
      </c>
      <c r="BM2601" s="261">
        <f>SUMIF(H2601:AL2601,"PD",H2603:AL2603)+SUMIF(H2601:AL2601,"PN",H2603:AL2603)+SUMIF(H2601:AL2601,"P/DS",H2603:AL2603)+SUMIF(H2601:AL2601,"PN/F",H2603:AL2603)+SUMIF(H2601:AL2601,"PN/L",H2603:AL2603)+SUMIF(H2601:AL2601,"TV",H2603:AL2603)+SUMIF(H2601:AL2601,"TVD",H2603:AL2603)+SUMIF(H2601:AL2601,"PDD",H2603:AL2603)+SUMIF(H2601:AL2601,"PMD",H2603:AL2603)</f>
        <v>0</v>
      </c>
      <c r="BN2601" s="261">
        <f>SUMIF(H2601:AL2601,"PD",H2604:AL2604)+SUMIF(H2601:AL2601,"PN",H2604:AL2604)+SUMIF(H2601:AL2601,"P/DS",H2604:AL2604)+SUMIF(H2601:AL2601,"PN/F",H2604:AL2604)+SUMIF(H2601:AL2601,"PN/L",H2604:AL2604)+SUMIF(H2601:AL2601,"TV",H2604:AL2604)+SUMIF(H2601:AL2601,"TVD",H2604:AL2604)</f>
        <v>0</v>
      </c>
      <c r="BO2601" s="261">
        <f>SUMIF(H2601:AL2601,"PD",H2605:AL2605)+SUMIF(H2601:AL2601,"PN",H2605:AL2605)+SUMIF(H2601:AL2601,"P/DS",H2605:AL2605)+SUMIF(H2601:AL2601,"PN/F",H2605:AL2605)+SUMIF(H2601:AL2601,"PN/L",H2605:AL2605)+SUMIF(H2601:AL2601,"TV",H2605:AL2605)+SUMIF(H2601:AL2601,"TVD",H2605:AL2605)</f>
        <v>0</v>
      </c>
      <c r="BP2601" s="261">
        <f>SUMIF(H2601:AL2601,"PD",H2606:AL2606)+SUMIF(H2601:AL2601,"PN",H2606:AL2606)+SUMIF(H2601:AL2601,"P/DS",H2606:AL2606)+SUMIF(H2601:AL2601,"PN/F",H2606:AL2606)+SUMIF(H2601:AL2601,"PN/L",H2606:AL2606)+SUMIF(H2601:AL2601,"TV",H2606:AL2606)+SUMIF(H2601:AL2601,"TVD",H2606:AL2606)+SUMIF(H2601:AL2601,"PDD",H2606:AL2606)+SUMIF(H2601:AL2601,"PH",H2606:AL2606)+SUMIF(H2601:AL2601,"PM",H2606:AL2606)</f>
        <v>0</v>
      </c>
      <c r="BQ2601" s="261">
        <f>SUMIF(H2601:AL2601,"PD",H2607:AL2607)+SUMIF(H2601:AL2601,"PN",H2607:AL2607)+SUMIF(H2601:AL2601,"P/DS",H2607:AL2607)+SUMIF(H2601:AL2601,"PN/F",H2607:AL2607)+SUMIF(H2601:AL2601,"PN/L",H2607:AL2607)+SUMIF(H2601:AL2601,"TV",H2607:AL2607)+SUMIF(H2601:AL2601,"TVD",H2607:AL2607)+SUMIF(H2601:AL2601,"PDD",H2607:AL2607)+SUMIF(H2601:AL2601,"PH",H2607:AL2607)+SUMIF(H2601:AL2601,"PM",H2607:AL2607)</f>
        <v>0</v>
      </c>
      <c r="BR2601" s="269">
        <f>SUM(H2602:AL2602)-BL2601</f>
        <v>18.5</v>
      </c>
      <c r="BS2601" s="269">
        <f>SUM(H2603:AL2603)-BM2601</f>
        <v>0.5</v>
      </c>
      <c r="BT2601" s="269">
        <f>SUM(H2604:AL2604)-BN2601</f>
        <v>0</v>
      </c>
      <c r="BU2601" s="269">
        <f>SUM(H2605:AL2605)-BO2601</f>
        <v>0</v>
      </c>
      <c r="BV2601" s="269">
        <f>SUM(H2606:AL2606)-BP2601</f>
        <v>0</v>
      </c>
      <c r="BW2601" s="269">
        <f>SUM(H2607:AL2607)-BQ2601</f>
        <v>0</v>
      </c>
      <c r="BX2601" s="255">
        <f>SUMIF(H2601:AL2601,"PD",H2608:AL2608)+SUMIF(H2601:AL2601,"PN",H2608:AL2608)+SUMIF(H2601:AL2601,"P/DS",H2608:AL2608)+SUMIF(H2601:AL2601,"PN/F",H2608:AL2608)+SUMIF(H2601:AL2601,"PN/L",H2608:AL2608)</f>
        <v>0</v>
      </c>
      <c r="BY2601" s="255">
        <f>SUM(H2608:AL2608)-BX2601</f>
        <v>0</v>
      </c>
      <c r="BZ2601" s="255">
        <f t="shared" ref="BZ2601" si="866">+SUM(BL2601:BW2608)</f>
        <v>19</v>
      </c>
      <c r="CA2601" s="266">
        <f>(COUNTIFS(H2601:AL2601,"PD",H2602:AL2602,"&gt;=2"))*0.5-IF(CN2601="VP",COUNTIFS($H$16:$AL$16,"SAT",H2601:AL2601,"PD",H2602:AL2602,"&gt;=2"))*0.5</f>
        <v>0</v>
      </c>
      <c r="CB2601" s="266">
        <f>(COUNTIFS(H2601:AL2601,"PN",H2603:AL2603,"&gt;=0.5",H2602:AL2602,"&gt;=1.5"))*0.5+COUNTIFS(H2601:AL2601,"PDD",H2603:AL2603,"&gt;=0.5",H2602:AL2602,"&gt;=1.5")*0.5</f>
        <v>0</v>
      </c>
      <c r="CC2601" s="273">
        <f>(COUNTIFS(H2601:AL2601,"TV",H2603:AL2603,"&gt;=10"))*0.5+(COUNTIFS(H2601:AL2601,"PMD",H2603:AL2603,"&gt;=2"))*0.5</f>
        <v>0</v>
      </c>
      <c r="CD2601" s="266">
        <f>(COUNTIFS(H2601:AL2601,"TVD",H2605:AL2605,"&gt;=6.5",H2603:AL2603,"&gt;=3.5"))*0.5</f>
        <v>0</v>
      </c>
      <c r="CE2601" s="266">
        <f>(COUNTIFS(H2601:AL2601,"PD",H2606:AL2606,"&gt;=10"))*0.5</f>
        <v>0</v>
      </c>
      <c r="CF2601" s="266">
        <f>(COUNTIFS(H2601:AL2601,"PDD",H2606:AL2606,"&gt;=3.5",H2607:AL2607,"&gt;=6.5")+COUNTIFS(H2601:AL2601,"PH",H2607:AL2607,"&gt;=0.5",H2606:AL2606,"&gt;=1.5")+COUNTIFS(H2601:AL2601,"PM",H2607:AL2607,"&gt;=0.5",H2606:AL2606,"&gt;=1.5"))*0.5</f>
        <v>0</v>
      </c>
      <c r="CG2601" s="266">
        <f>(COUNTIFS(H2601:AL2601,"DS",H2602:AL2602,"&gt;=2")+COUNTIFS(H2601:AL2601,"AL/DS",H2602:AL2602,"&gt;=2"))*0.5-IF(CN2601="VP",COUNTIFS($H$16:$AL$16,"SAT",H2601:AL2601,"DS",H2602:AL2602,"&gt;=2"))*0.5</f>
        <v>3.5</v>
      </c>
      <c r="CH2601" s="266">
        <f>(COUNTIFS(H2601:AL2601,"NS",H2603:AL2603,"&gt;=0.5",H2602:AL2602,"&gt;=1.5")+COUNTIFS(H2601:AL2601,"AL/NS",H2603:AL2603,"&gt;=0.5",H2602:AL2602,"&gt;=1.5")+COUNTIFS(H2601:AL2601,"NHD",H2603:AL2603,"&gt;=4.5",H2606:AL2606,"&gt;=2",H2602:AL2602,"&gt;=1.5"))*0.5</f>
        <v>0</v>
      </c>
      <c r="CI2601" s="266">
        <f>(COUNTIF(H2603:AL2603,"&gt;=10")+COUNTIFS(H2601:AL2601,"MD",H2603:AL2603,"&gt;=2")-COUNTIFS(H2601:AL2601,"TV",H2603:AL2603,"&gt;=10"))*0.5</f>
        <v>0</v>
      </c>
      <c r="CJ2601" s="266">
        <f>(COUNTIFS(H2601:AL2601,"D",H2605:AL2605,"&gt;=6.5",H2603:AL2603,"&gt;=3.5"))*0.5</f>
        <v>0</v>
      </c>
      <c r="CK2601" s="266">
        <f>(COUNTIF(H2606:AL2606,"&gt;=10")-COUNTIFS(H2601:AL2601,"PD",H2606:AL2606,"&gt;=10"))*0.5</f>
        <v>0</v>
      </c>
      <c r="CL2601" s="265">
        <f>(COUNTIFS(H2601:AL2601,"NHD",H2606:AL2606,"&gt;=3.5",H2607:AL2607,"&gt;=6.5")+COUNTIFS(H2601:AL2601,"BH",H2606:AL2606,"&gt;=1.5",H2607:AL2607,"&gt;=0.5")+COUNTIFS(H2601:AL2601,"BM",H2606:AL2606,"&gt;=1.5",H2607:AL2607,"&gt;=0.5")+COUNTIFS(H2601:AL2601,"D",H2606:AL2606,"&gt;=1.5",H2607:AL2607,"&gt;=0.5"))*0.5</f>
        <v>0</v>
      </c>
      <c r="CM2601" s="272"/>
      <c r="CN2601" s="264" t="s">
        <v>723</v>
      </c>
      <c r="CO2601" s="125">
        <f t="shared" ref="CO2601" si="867">+AM2601+AN2601+AO2601+AP2601+AQ2601+AR2601+AS2601+AU2601+BG2601</f>
        <v>26</v>
      </c>
      <c r="CP2601" s="225">
        <f>+SUM(I2602:I2607)-I2608</f>
        <v>0</v>
      </c>
      <c r="CQ2601" s="225">
        <f>+SUM(J2602:J2607)-J2608</f>
        <v>2.5</v>
      </c>
      <c r="CR2601" s="225">
        <f>+SUM(K2602:K2607)-K2608</f>
        <v>2.5</v>
      </c>
      <c r="CS2601" s="126"/>
      <c r="CT2601" s="126"/>
      <c r="CU2601" s="126"/>
      <c r="CV2601" s="126"/>
      <c r="CW2601" s="126"/>
      <c r="CX2601" s="126"/>
      <c r="CY2601" s="126"/>
      <c r="CZ2601" s="126"/>
      <c r="DA2601" s="126"/>
      <c r="DB2601" s="126"/>
      <c r="DC2601" s="126"/>
      <c r="DD2601" s="126"/>
      <c r="DE2601" s="126"/>
      <c r="DF2601" s="126" t="e">
        <f>+SUM(#REF!)</f>
        <v>#REF!</v>
      </c>
    </row>
    <row r="2602" spans="1:110" s="70" customFormat="1" ht="15" customHeight="1">
      <c r="A2602" s="228"/>
      <c r="B2602" s="412"/>
      <c r="C2602" s="471"/>
      <c r="D2602" s="237"/>
      <c r="E2602" s="237"/>
      <c r="F2602" s="242" t="s">
        <v>82</v>
      </c>
      <c r="G2602" s="71">
        <v>1.5</v>
      </c>
      <c r="H2602" s="83"/>
      <c r="I2602" s="83"/>
      <c r="J2602" s="83">
        <v>2.5</v>
      </c>
      <c r="K2602" s="83">
        <v>2.5</v>
      </c>
      <c r="L2602" s="83">
        <v>2.5</v>
      </c>
      <c r="M2602" s="83"/>
      <c r="N2602" s="83">
        <v>2.5</v>
      </c>
      <c r="O2602" s="83"/>
      <c r="P2602" s="83">
        <v>2.5</v>
      </c>
      <c r="Q2602" s="83">
        <v>2.5</v>
      </c>
      <c r="R2602" s="83"/>
      <c r="S2602" s="83">
        <v>2.5</v>
      </c>
      <c r="T2602" s="83"/>
      <c r="U2602" s="83"/>
      <c r="V2602" s="83"/>
      <c r="W2602" s="83"/>
      <c r="X2602" s="83"/>
      <c r="Y2602" s="83"/>
      <c r="Z2602" s="83">
        <v>1</v>
      </c>
      <c r="AA2602" s="83"/>
      <c r="AB2602" s="83"/>
      <c r="AC2602" s="79"/>
      <c r="AD2602" s="79"/>
      <c r="AE2602" s="79"/>
      <c r="AF2602" s="79"/>
      <c r="AG2602" s="79"/>
      <c r="AH2602" s="79"/>
      <c r="AI2602" s="79"/>
      <c r="AJ2602" s="79"/>
      <c r="AK2602" s="79"/>
      <c r="AL2602" s="79"/>
      <c r="AM2602" s="240"/>
      <c r="AN2602" s="240"/>
      <c r="AO2602" s="240"/>
      <c r="AP2602" s="240"/>
      <c r="AQ2602" s="240"/>
      <c r="AR2602" s="240"/>
      <c r="AS2602" s="240"/>
      <c r="AT2602" s="256"/>
      <c r="AU2602" s="256"/>
      <c r="AV2602" s="259"/>
      <c r="AW2602" s="259"/>
      <c r="AX2602" s="256"/>
      <c r="AY2602" s="256"/>
      <c r="AZ2602" s="256"/>
      <c r="BA2602" s="256"/>
      <c r="BB2602" s="256"/>
      <c r="BC2602" s="256"/>
      <c r="BD2602" s="256"/>
      <c r="BE2602" s="256"/>
      <c r="BF2602" s="256"/>
      <c r="BG2602" s="256"/>
      <c r="BH2602" s="256"/>
      <c r="BI2602" s="256"/>
      <c r="BJ2602" s="256"/>
      <c r="BK2602" s="256"/>
      <c r="BL2602" s="262"/>
      <c r="BM2602" s="262"/>
      <c r="BN2602" s="262"/>
      <c r="BO2602" s="262"/>
      <c r="BP2602" s="262"/>
      <c r="BQ2602" s="262"/>
      <c r="BR2602" s="270"/>
      <c r="BS2602" s="270"/>
      <c r="BT2602" s="270"/>
      <c r="BU2602" s="270"/>
      <c r="BV2602" s="270"/>
      <c r="BW2602" s="270"/>
      <c r="BX2602" s="256"/>
      <c r="BY2602" s="256"/>
      <c r="BZ2602" s="256"/>
      <c r="CA2602" s="267"/>
      <c r="CB2602" s="267"/>
      <c r="CC2602" s="274"/>
      <c r="CD2602" s="267"/>
      <c r="CE2602" s="267"/>
      <c r="CF2602" s="267"/>
      <c r="CG2602" s="267"/>
      <c r="CH2602" s="267"/>
      <c r="CI2602" s="267"/>
      <c r="CJ2602" s="267"/>
      <c r="CK2602" s="267"/>
      <c r="CL2602" s="265"/>
      <c r="CM2602" s="272"/>
      <c r="CN2602" s="264"/>
      <c r="CO2602" s="125"/>
      <c r="CP2602" s="226"/>
      <c r="CQ2602" s="226"/>
      <c r="CR2602" s="226"/>
      <c r="CS2602" s="126"/>
      <c r="CT2602" s="126"/>
      <c r="CU2602" s="126"/>
      <c r="CV2602" s="126"/>
      <c r="CW2602" s="126"/>
      <c r="CX2602" s="126"/>
      <c r="CY2602" s="126"/>
      <c r="CZ2602" s="126"/>
      <c r="DA2602" s="126"/>
      <c r="DB2602" s="126"/>
      <c r="DC2602" s="126"/>
      <c r="DD2602" s="126"/>
      <c r="DE2602" s="126"/>
      <c r="DF2602" s="126"/>
    </row>
    <row r="2603" spans="1:110" s="70" customFormat="1" ht="15" customHeight="1">
      <c r="A2603" s="228"/>
      <c r="B2603" s="412"/>
      <c r="C2603" s="471"/>
      <c r="D2603" s="237"/>
      <c r="E2603" s="237"/>
      <c r="F2603" s="243"/>
      <c r="G2603" s="72">
        <v>2</v>
      </c>
      <c r="H2603" s="84"/>
      <c r="I2603" s="84"/>
      <c r="J2603" s="84"/>
      <c r="K2603" s="84"/>
      <c r="L2603" s="84"/>
      <c r="M2603" s="84"/>
      <c r="N2603" s="84"/>
      <c r="O2603" s="84"/>
      <c r="P2603" s="84"/>
      <c r="Q2603" s="84"/>
      <c r="R2603" s="84"/>
      <c r="S2603" s="84"/>
      <c r="T2603" s="84"/>
      <c r="U2603" s="84"/>
      <c r="V2603" s="84"/>
      <c r="W2603" s="84"/>
      <c r="X2603" s="84"/>
      <c r="Y2603" s="84"/>
      <c r="Z2603" s="84">
        <v>0.5</v>
      </c>
      <c r="AA2603" s="84"/>
      <c r="AB2603" s="84"/>
      <c r="AC2603" s="80"/>
      <c r="AD2603" s="80"/>
      <c r="AE2603" s="80"/>
      <c r="AF2603" s="80"/>
      <c r="AG2603" s="80"/>
      <c r="AH2603" s="80"/>
      <c r="AI2603" s="80"/>
      <c r="AJ2603" s="80"/>
      <c r="AK2603" s="80"/>
      <c r="AL2603" s="80"/>
      <c r="AM2603" s="240"/>
      <c r="AN2603" s="240"/>
      <c r="AO2603" s="240"/>
      <c r="AP2603" s="240"/>
      <c r="AQ2603" s="240"/>
      <c r="AR2603" s="240"/>
      <c r="AS2603" s="240"/>
      <c r="AT2603" s="256"/>
      <c r="AU2603" s="256"/>
      <c r="AV2603" s="259"/>
      <c r="AW2603" s="259"/>
      <c r="AX2603" s="256"/>
      <c r="AY2603" s="256"/>
      <c r="AZ2603" s="256"/>
      <c r="BA2603" s="256"/>
      <c r="BB2603" s="256"/>
      <c r="BC2603" s="256"/>
      <c r="BD2603" s="256"/>
      <c r="BE2603" s="256"/>
      <c r="BF2603" s="256"/>
      <c r="BG2603" s="256"/>
      <c r="BH2603" s="256"/>
      <c r="BI2603" s="256"/>
      <c r="BJ2603" s="256"/>
      <c r="BK2603" s="256"/>
      <c r="BL2603" s="262"/>
      <c r="BM2603" s="262"/>
      <c r="BN2603" s="262"/>
      <c r="BO2603" s="262"/>
      <c r="BP2603" s="262"/>
      <c r="BQ2603" s="262"/>
      <c r="BR2603" s="270"/>
      <c r="BS2603" s="270"/>
      <c r="BT2603" s="270"/>
      <c r="BU2603" s="270"/>
      <c r="BV2603" s="270"/>
      <c r="BW2603" s="270"/>
      <c r="BX2603" s="256"/>
      <c r="BY2603" s="256"/>
      <c r="BZ2603" s="256"/>
      <c r="CA2603" s="267"/>
      <c r="CB2603" s="267"/>
      <c r="CC2603" s="274"/>
      <c r="CD2603" s="267"/>
      <c r="CE2603" s="267"/>
      <c r="CF2603" s="267"/>
      <c r="CG2603" s="267"/>
      <c r="CH2603" s="267"/>
      <c r="CI2603" s="267"/>
      <c r="CJ2603" s="267"/>
      <c r="CK2603" s="267"/>
      <c r="CL2603" s="265"/>
      <c r="CM2603" s="272"/>
      <c r="CN2603" s="264"/>
      <c r="CO2603" s="125"/>
      <c r="CP2603" s="226"/>
      <c r="CQ2603" s="226"/>
      <c r="CR2603" s="226"/>
      <c r="CS2603" s="126"/>
      <c r="CT2603" s="126"/>
      <c r="CU2603" s="126"/>
      <c r="CV2603" s="126"/>
      <c r="CW2603" s="126"/>
      <c r="CX2603" s="126"/>
      <c r="CY2603" s="126"/>
      <c r="CZ2603" s="126"/>
      <c r="DA2603" s="126"/>
      <c r="DB2603" s="126"/>
      <c r="DC2603" s="126"/>
      <c r="DD2603" s="126"/>
      <c r="DE2603" s="126"/>
      <c r="DF2603" s="126"/>
    </row>
    <row r="2604" spans="1:110" s="70" customFormat="1" ht="15" customHeight="1">
      <c r="A2604" s="228"/>
      <c r="B2604" s="412"/>
      <c r="C2604" s="471"/>
      <c r="D2604" s="237"/>
      <c r="E2604" s="237"/>
      <c r="F2604" s="243"/>
      <c r="G2604" s="72">
        <v>2.1</v>
      </c>
      <c r="H2604" s="84"/>
      <c r="I2604" s="84"/>
      <c r="J2604" s="84"/>
      <c r="K2604" s="84"/>
      <c r="L2604" s="84"/>
      <c r="M2604" s="84"/>
      <c r="N2604" s="84"/>
      <c r="O2604" s="84"/>
      <c r="P2604" s="84"/>
      <c r="Q2604" s="84"/>
      <c r="R2604" s="84"/>
      <c r="S2604" s="84"/>
      <c r="T2604" s="84"/>
      <c r="U2604" s="84"/>
      <c r="V2604" s="84"/>
      <c r="W2604" s="84"/>
      <c r="X2604" s="84"/>
      <c r="Y2604" s="84"/>
      <c r="Z2604" s="84"/>
      <c r="AA2604" s="84"/>
      <c r="AB2604" s="84"/>
      <c r="AC2604" s="80"/>
      <c r="AD2604" s="80"/>
      <c r="AE2604" s="80"/>
      <c r="AF2604" s="80"/>
      <c r="AG2604" s="80"/>
      <c r="AH2604" s="80"/>
      <c r="AI2604" s="80"/>
      <c r="AJ2604" s="80"/>
      <c r="AK2604" s="80"/>
      <c r="AL2604" s="80"/>
      <c r="AM2604" s="240"/>
      <c r="AN2604" s="240"/>
      <c r="AO2604" s="240"/>
      <c r="AP2604" s="240"/>
      <c r="AQ2604" s="240"/>
      <c r="AR2604" s="240"/>
      <c r="AS2604" s="240"/>
      <c r="AT2604" s="256"/>
      <c r="AU2604" s="256"/>
      <c r="AV2604" s="259"/>
      <c r="AW2604" s="259"/>
      <c r="AX2604" s="256"/>
      <c r="AY2604" s="256"/>
      <c r="AZ2604" s="256"/>
      <c r="BA2604" s="256"/>
      <c r="BB2604" s="256"/>
      <c r="BC2604" s="256"/>
      <c r="BD2604" s="256"/>
      <c r="BE2604" s="256"/>
      <c r="BF2604" s="256"/>
      <c r="BG2604" s="256"/>
      <c r="BH2604" s="256"/>
      <c r="BI2604" s="256"/>
      <c r="BJ2604" s="256"/>
      <c r="BK2604" s="256"/>
      <c r="BL2604" s="262"/>
      <c r="BM2604" s="262"/>
      <c r="BN2604" s="262"/>
      <c r="BO2604" s="262"/>
      <c r="BP2604" s="262"/>
      <c r="BQ2604" s="262"/>
      <c r="BR2604" s="270"/>
      <c r="BS2604" s="270"/>
      <c r="BT2604" s="270"/>
      <c r="BU2604" s="270"/>
      <c r="BV2604" s="270"/>
      <c r="BW2604" s="270"/>
      <c r="BX2604" s="256"/>
      <c r="BY2604" s="256"/>
      <c r="BZ2604" s="256"/>
      <c r="CA2604" s="267"/>
      <c r="CB2604" s="267"/>
      <c r="CC2604" s="274"/>
      <c r="CD2604" s="267"/>
      <c r="CE2604" s="267"/>
      <c r="CF2604" s="267"/>
      <c r="CG2604" s="267"/>
      <c r="CH2604" s="267"/>
      <c r="CI2604" s="267"/>
      <c r="CJ2604" s="267"/>
      <c r="CK2604" s="267"/>
      <c r="CL2604" s="265"/>
      <c r="CM2604" s="272"/>
      <c r="CN2604" s="264"/>
      <c r="CO2604" s="125"/>
      <c r="CP2604" s="226"/>
      <c r="CQ2604" s="226"/>
      <c r="CR2604" s="226"/>
      <c r="CS2604" s="126"/>
      <c r="CT2604" s="126"/>
      <c r="CU2604" s="126"/>
      <c r="CV2604" s="126"/>
      <c r="CW2604" s="126"/>
      <c r="CX2604" s="126"/>
      <c r="CY2604" s="126"/>
      <c r="CZ2604" s="126"/>
      <c r="DA2604" s="126"/>
      <c r="DB2604" s="126"/>
      <c r="DC2604" s="126"/>
      <c r="DD2604" s="126"/>
      <c r="DE2604" s="126"/>
      <c r="DF2604" s="126"/>
    </row>
    <row r="2605" spans="1:110" s="70" customFormat="1" ht="15" customHeight="1">
      <c r="A2605" s="228"/>
      <c r="B2605" s="412"/>
      <c r="C2605" s="471"/>
      <c r="D2605" s="237"/>
      <c r="E2605" s="237"/>
      <c r="F2605" s="243"/>
      <c r="G2605" s="72">
        <v>2.7</v>
      </c>
      <c r="H2605" s="84"/>
      <c r="I2605" s="84"/>
      <c r="J2605" s="84"/>
      <c r="K2605" s="84"/>
      <c r="L2605" s="84"/>
      <c r="M2605" s="84"/>
      <c r="N2605" s="84"/>
      <c r="O2605" s="84"/>
      <c r="P2605" s="84"/>
      <c r="Q2605" s="84"/>
      <c r="R2605" s="84"/>
      <c r="S2605" s="84"/>
      <c r="T2605" s="84"/>
      <c r="U2605" s="84"/>
      <c r="V2605" s="84"/>
      <c r="W2605" s="84"/>
      <c r="X2605" s="84"/>
      <c r="Y2605" s="84"/>
      <c r="Z2605" s="84"/>
      <c r="AA2605" s="84"/>
      <c r="AB2605" s="84"/>
      <c r="AC2605" s="80"/>
      <c r="AD2605" s="80"/>
      <c r="AE2605" s="80"/>
      <c r="AF2605" s="80"/>
      <c r="AG2605" s="80"/>
      <c r="AH2605" s="80"/>
      <c r="AI2605" s="80"/>
      <c r="AJ2605" s="80"/>
      <c r="AK2605" s="80"/>
      <c r="AL2605" s="80"/>
      <c r="AM2605" s="240"/>
      <c r="AN2605" s="240"/>
      <c r="AO2605" s="240"/>
      <c r="AP2605" s="240"/>
      <c r="AQ2605" s="240"/>
      <c r="AR2605" s="240"/>
      <c r="AS2605" s="240"/>
      <c r="AT2605" s="256"/>
      <c r="AU2605" s="256"/>
      <c r="AV2605" s="259"/>
      <c r="AW2605" s="259"/>
      <c r="AX2605" s="256"/>
      <c r="AY2605" s="256"/>
      <c r="AZ2605" s="256"/>
      <c r="BA2605" s="256"/>
      <c r="BB2605" s="256"/>
      <c r="BC2605" s="256"/>
      <c r="BD2605" s="256"/>
      <c r="BE2605" s="256"/>
      <c r="BF2605" s="256"/>
      <c r="BG2605" s="256"/>
      <c r="BH2605" s="256"/>
      <c r="BI2605" s="256"/>
      <c r="BJ2605" s="256"/>
      <c r="BK2605" s="256"/>
      <c r="BL2605" s="262"/>
      <c r="BM2605" s="262"/>
      <c r="BN2605" s="262"/>
      <c r="BO2605" s="262"/>
      <c r="BP2605" s="262"/>
      <c r="BQ2605" s="262"/>
      <c r="BR2605" s="270"/>
      <c r="BS2605" s="270"/>
      <c r="BT2605" s="270"/>
      <c r="BU2605" s="270"/>
      <c r="BV2605" s="270"/>
      <c r="BW2605" s="270"/>
      <c r="BX2605" s="256"/>
      <c r="BY2605" s="256"/>
      <c r="BZ2605" s="256"/>
      <c r="CA2605" s="267"/>
      <c r="CB2605" s="267"/>
      <c r="CC2605" s="274"/>
      <c r="CD2605" s="267"/>
      <c r="CE2605" s="267"/>
      <c r="CF2605" s="267"/>
      <c r="CG2605" s="267"/>
      <c r="CH2605" s="267"/>
      <c r="CI2605" s="267"/>
      <c r="CJ2605" s="267"/>
      <c r="CK2605" s="267"/>
      <c r="CL2605" s="265"/>
      <c r="CM2605" s="272"/>
      <c r="CN2605" s="264"/>
      <c r="CO2605" s="125"/>
      <c r="CP2605" s="226"/>
      <c r="CQ2605" s="226"/>
      <c r="CR2605" s="226"/>
      <c r="CS2605" s="126"/>
      <c r="CT2605" s="126"/>
      <c r="CU2605" s="126"/>
      <c r="CV2605" s="126"/>
      <c r="CW2605" s="126"/>
      <c r="CX2605" s="126"/>
      <c r="CY2605" s="126"/>
      <c r="CZ2605" s="126"/>
      <c r="DA2605" s="126"/>
      <c r="DB2605" s="126"/>
      <c r="DC2605" s="126"/>
      <c r="DD2605" s="126"/>
      <c r="DE2605" s="126"/>
      <c r="DF2605" s="126"/>
    </row>
    <row r="2606" spans="1:110" s="70" customFormat="1" ht="15" customHeight="1">
      <c r="A2606" s="228"/>
      <c r="B2606" s="412"/>
      <c r="C2606" s="471"/>
      <c r="D2606" s="237"/>
      <c r="E2606" s="237"/>
      <c r="F2606" s="243"/>
      <c r="G2606" s="72">
        <v>3</v>
      </c>
      <c r="H2606" s="84"/>
      <c r="I2606" s="84"/>
      <c r="J2606" s="84"/>
      <c r="K2606" s="84"/>
      <c r="L2606" s="84"/>
      <c r="M2606" s="84"/>
      <c r="N2606" s="84"/>
      <c r="O2606" s="84"/>
      <c r="P2606" s="84"/>
      <c r="Q2606" s="84"/>
      <c r="R2606" s="84"/>
      <c r="S2606" s="84"/>
      <c r="T2606" s="84"/>
      <c r="U2606" s="84"/>
      <c r="V2606" s="84"/>
      <c r="W2606" s="84"/>
      <c r="X2606" s="84"/>
      <c r="Y2606" s="84"/>
      <c r="Z2606" s="84"/>
      <c r="AA2606" s="84"/>
      <c r="AB2606" s="84"/>
      <c r="AC2606" s="80"/>
      <c r="AD2606" s="80"/>
      <c r="AE2606" s="80"/>
      <c r="AF2606" s="80"/>
      <c r="AG2606" s="80"/>
      <c r="AH2606" s="80"/>
      <c r="AI2606" s="80"/>
      <c r="AJ2606" s="80"/>
      <c r="AK2606" s="80"/>
      <c r="AL2606" s="80"/>
      <c r="AM2606" s="240"/>
      <c r="AN2606" s="240"/>
      <c r="AO2606" s="240"/>
      <c r="AP2606" s="240"/>
      <c r="AQ2606" s="240"/>
      <c r="AR2606" s="240"/>
      <c r="AS2606" s="240"/>
      <c r="AT2606" s="256"/>
      <c r="AU2606" s="256"/>
      <c r="AV2606" s="259"/>
      <c r="AW2606" s="259"/>
      <c r="AX2606" s="256"/>
      <c r="AY2606" s="256"/>
      <c r="AZ2606" s="256"/>
      <c r="BA2606" s="256"/>
      <c r="BB2606" s="256"/>
      <c r="BC2606" s="256"/>
      <c r="BD2606" s="256"/>
      <c r="BE2606" s="256"/>
      <c r="BF2606" s="256"/>
      <c r="BG2606" s="256"/>
      <c r="BH2606" s="256"/>
      <c r="BI2606" s="256"/>
      <c r="BJ2606" s="256"/>
      <c r="BK2606" s="256"/>
      <c r="BL2606" s="262"/>
      <c r="BM2606" s="262"/>
      <c r="BN2606" s="262"/>
      <c r="BO2606" s="262"/>
      <c r="BP2606" s="262"/>
      <c r="BQ2606" s="262"/>
      <c r="BR2606" s="270"/>
      <c r="BS2606" s="270"/>
      <c r="BT2606" s="270"/>
      <c r="BU2606" s="270"/>
      <c r="BV2606" s="270"/>
      <c r="BW2606" s="270"/>
      <c r="BX2606" s="256"/>
      <c r="BY2606" s="256"/>
      <c r="BZ2606" s="256"/>
      <c r="CA2606" s="267"/>
      <c r="CB2606" s="267"/>
      <c r="CC2606" s="274"/>
      <c r="CD2606" s="267"/>
      <c r="CE2606" s="267"/>
      <c r="CF2606" s="267"/>
      <c r="CG2606" s="267"/>
      <c r="CH2606" s="267"/>
      <c r="CI2606" s="267"/>
      <c r="CJ2606" s="267"/>
      <c r="CK2606" s="267"/>
      <c r="CL2606" s="265"/>
      <c r="CM2606" s="272"/>
      <c r="CN2606" s="264"/>
      <c r="CO2606" s="125"/>
      <c r="CP2606" s="226"/>
      <c r="CQ2606" s="226"/>
      <c r="CR2606" s="226"/>
      <c r="CS2606" s="126"/>
      <c r="CT2606" s="126"/>
      <c r="CU2606" s="126"/>
      <c r="CV2606" s="126"/>
      <c r="CW2606" s="126"/>
      <c r="CX2606" s="126"/>
      <c r="CY2606" s="126"/>
      <c r="CZ2606" s="126"/>
      <c r="DA2606" s="126"/>
      <c r="DB2606" s="126"/>
      <c r="DC2606" s="126"/>
      <c r="DD2606" s="126"/>
      <c r="DE2606" s="126"/>
      <c r="DF2606" s="126"/>
    </row>
    <row r="2607" spans="1:110" s="70" customFormat="1" ht="15" customHeight="1">
      <c r="A2607" s="228"/>
      <c r="B2607" s="412"/>
      <c r="C2607" s="471"/>
      <c r="D2607" s="237"/>
      <c r="E2607" s="237"/>
      <c r="F2607" s="244"/>
      <c r="G2607" s="73">
        <v>3.9</v>
      </c>
      <c r="H2607" s="85"/>
      <c r="I2607" s="85"/>
      <c r="J2607" s="85"/>
      <c r="K2607" s="85"/>
      <c r="L2607" s="85"/>
      <c r="M2607" s="85"/>
      <c r="N2607" s="85"/>
      <c r="O2607" s="85"/>
      <c r="P2607" s="85"/>
      <c r="Q2607" s="85"/>
      <c r="R2607" s="85"/>
      <c r="S2607" s="85"/>
      <c r="T2607" s="85"/>
      <c r="U2607" s="85"/>
      <c r="V2607" s="85"/>
      <c r="W2607" s="85"/>
      <c r="X2607" s="85"/>
      <c r="Y2607" s="85"/>
      <c r="Z2607" s="85"/>
      <c r="AA2607" s="85"/>
      <c r="AB2607" s="85"/>
      <c r="AC2607" s="81"/>
      <c r="AD2607" s="81"/>
      <c r="AE2607" s="81"/>
      <c r="AF2607" s="81"/>
      <c r="AG2607" s="81"/>
      <c r="AH2607" s="81"/>
      <c r="AI2607" s="81"/>
      <c r="AJ2607" s="81"/>
      <c r="AK2607" s="81"/>
      <c r="AL2607" s="81"/>
      <c r="AM2607" s="240"/>
      <c r="AN2607" s="240"/>
      <c r="AO2607" s="240"/>
      <c r="AP2607" s="240"/>
      <c r="AQ2607" s="240"/>
      <c r="AR2607" s="240"/>
      <c r="AS2607" s="240"/>
      <c r="AT2607" s="256"/>
      <c r="AU2607" s="256"/>
      <c r="AV2607" s="259"/>
      <c r="AW2607" s="259"/>
      <c r="AX2607" s="256"/>
      <c r="AY2607" s="256"/>
      <c r="AZ2607" s="256"/>
      <c r="BA2607" s="256"/>
      <c r="BB2607" s="256"/>
      <c r="BC2607" s="256"/>
      <c r="BD2607" s="256"/>
      <c r="BE2607" s="256"/>
      <c r="BF2607" s="256"/>
      <c r="BG2607" s="256"/>
      <c r="BH2607" s="256"/>
      <c r="BI2607" s="256"/>
      <c r="BJ2607" s="256"/>
      <c r="BK2607" s="256"/>
      <c r="BL2607" s="262"/>
      <c r="BM2607" s="262"/>
      <c r="BN2607" s="262"/>
      <c r="BO2607" s="262"/>
      <c r="BP2607" s="262"/>
      <c r="BQ2607" s="262"/>
      <c r="BR2607" s="270"/>
      <c r="BS2607" s="270"/>
      <c r="BT2607" s="270"/>
      <c r="BU2607" s="270"/>
      <c r="BV2607" s="270"/>
      <c r="BW2607" s="270"/>
      <c r="BX2607" s="256"/>
      <c r="BY2607" s="256"/>
      <c r="BZ2607" s="256"/>
      <c r="CA2607" s="267"/>
      <c r="CB2607" s="267"/>
      <c r="CC2607" s="274"/>
      <c r="CD2607" s="267"/>
      <c r="CE2607" s="267"/>
      <c r="CF2607" s="267"/>
      <c r="CG2607" s="267"/>
      <c r="CH2607" s="267"/>
      <c r="CI2607" s="267"/>
      <c r="CJ2607" s="267"/>
      <c r="CK2607" s="267"/>
      <c r="CL2607" s="265"/>
      <c r="CM2607" s="272"/>
      <c r="CN2607" s="264"/>
      <c r="CO2607" s="125"/>
      <c r="CP2607" s="226"/>
      <c r="CQ2607" s="226"/>
      <c r="CR2607" s="226"/>
      <c r="CS2607" s="126"/>
      <c r="CT2607" s="126"/>
      <c r="CU2607" s="126"/>
      <c r="CV2607" s="126"/>
      <c r="CW2607" s="126"/>
      <c r="CX2607" s="126"/>
      <c r="CY2607" s="126"/>
      <c r="CZ2607" s="126"/>
      <c r="DA2607" s="126"/>
      <c r="DB2607" s="126"/>
      <c r="DC2607" s="126"/>
      <c r="DD2607" s="126"/>
      <c r="DE2607" s="126"/>
      <c r="DF2607" s="126"/>
    </row>
    <row r="2608" spans="1:110" s="70" customFormat="1" ht="15" customHeight="1">
      <c r="A2608" s="229"/>
      <c r="B2608" s="413"/>
      <c r="C2608" s="472"/>
      <c r="D2608" s="238"/>
      <c r="E2608" s="238"/>
      <c r="F2608" s="245" t="s">
        <v>83</v>
      </c>
      <c r="G2608" s="246"/>
      <c r="H2608" s="82"/>
      <c r="I2608" s="82"/>
      <c r="J2608" s="82"/>
      <c r="K2608" s="82"/>
      <c r="L2608" s="82"/>
      <c r="M2608" s="82"/>
      <c r="N2608" s="82"/>
      <c r="O2608" s="82"/>
      <c r="P2608" s="82"/>
      <c r="Q2608" s="82"/>
      <c r="R2608" s="82"/>
      <c r="S2608" s="82"/>
      <c r="T2608" s="82"/>
      <c r="U2608" s="82"/>
      <c r="V2608" s="82"/>
      <c r="W2608" s="82"/>
      <c r="X2608" s="82"/>
      <c r="Y2608" s="82"/>
      <c r="Z2608" s="82"/>
      <c r="AA2608" s="82"/>
      <c r="AB2608" s="82"/>
      <c r="AC2608" s="35"/>
      <c r="AD2608" s="35"/>
      <c r="AE2608" s="35"/>
      <c r="AF2608" s="35"/>
      <c r="AG2608" s="35"/>
      <c r="AH2608" s="35"/>
      <c r="AI2608" s="35"/>
      <c r="AJ2608" s="35"/>
      <c r="AK2608" s="35"/>
      <c r="AL2608" s="35"/>
      <c r="AM2608" s="241"/>
      <c r="AN2608" s="241"/>
      <c r="AO2608" s="241"/>
      <c r="AP2608" s="241"/>
      <c r="AQ2608" s="241"/>
      <c r="AR2608" s="241"/>
      <c r="AS2608" s="241"/>
      <c r="AT2608" s="257"/>
      <c r="AU2608" s="257"/>
      <c r="AV2608" s="260"/>
      <c r="AW2608" s="260"/>
      <c r="AX2608" s="257"/>
      <c r="AY2608" s="257"/>
      <c r="AZ2608" s="257"/>
      <c r="BA2608" s="257"/>
      <c r="BB2608" s="257"/>
      <c r="BC2608" s="257"/>
      <c r="BD2608" s="257"/>
      <c r="BE2608" s="257"/>
      <c r="BF2608" s="257"/>
      <c r="BG2608" s="257"/>
      <c r="BH2608" s="257"/>
      <c r="BI2608" s="257"/>
      <c r="BJ2608" s="257"/>
      <c r="BK2608" s="257"/>
      <c r="BL2608" s="263"/>
      <c r="BM2608" s="263"/>
      <c r="BN2608" s="263"/>
      <c r="BO2608" s="263"/>
      <c r="BP2608" s="263"/>
      <c r="BQ2608" s="263"/>
      <c r="BR2608" s="271"/>
      <c r="BS2608" s="271"/>
      <c r="BT2608" s="271"/>
      <c r="BU2608" s="271"/>
      <c r="BV2608" s="271"/>
      <c r="BW2608" s="271"/>
      <c r="BX2608" s="257"/>
      <c r="BY2608" s="257"/>
      <c r="BZ2608" s="257"/>
      <c r="CA2608" s="268"/>
      <c r="CB2608" s="268"/>
      <c r="CC2608" s="275"/>
      <c r="CD2608" s="268"/>
      <c r="CE2608" s="268"/>
      <c r="CF2608" s="268"/>
      <c r="CG2608" s="268"/>
      <c r="CH2608" s="268"/>
      <c r="CI2608" s="268"/>
      <c r="CJ2608" s="268"/>
      <c r="CK2608" s="268"/>
      <c r="CL2608" s="265"/>
      <c r="CM2608" s="272"/>
      <c r="CN2608" s="264"/>
      <c r="CO2608" s="125"/>
      <c r="CP2608" s="226"/>
      <c r="CQ2608" s="226"/>
      <c r="CR2608" s="226"/>
      <c r="CS2608" s="126"/>
      <c r="CT2608" s="126"/>
      <c r="CU2608" s="126"/>
      <c r="CV2608" s="126"/>
      <c r="CW2608" s="126"/>
      <c r="CX2608" s="126"/>
      <c r="CY2608" s="126"/>
      <c r="CZ2608" s="126"/>
      <c r="DA2608" s="126"/>
      <c r="DB2608" s="126"/>
      <c r="DC2608" s="126"/>
      <c r="DD2608" s="126"/>
      <c r="DE2608" s="126"/>
      <c r="DF2608" s="126"/>
    </row>
    <row r="2609" spans="1:110" s="70" customFormat="1" ht="15" customHeight="1">
      <c r="A2609" s="227">
        <f t="shared" ref="A2609:A2665" si="868">A2601+1</f>
        <v>323</v>
      </c>
      <c r="B2609" s="623" t="s">
        <v>1093</v>
      </c>
      <c r="C2609" s="443" t="s">
        <v>1094</v>
      </c>
      <c r="D2609" s="236">
        <v>44607</v>
      </c>
      <c r="E2609" s="236" t="s">
        <v>277</v>
      </c>
      <c r="F2609" s="253" t="s">
        <v>80</v>
      </c>
      <c r="G2609" s="254"/>
      <c r="H2609" s="82" t="s">
        <v>69</v>
      </c>
      <c r="I2609" s="82"/>
      <c r="J2609" s="82" t="s">
        <v>60</v>
      </c>
      <c r="K2609" s="82" t="s">
        <v>67</v>
      </c>
      <c r="L2609" s="82" t="s">
        <v>60</v>
      </c>
      <c r="M2609" s="82" t="s">
        <v>60</v>
      </c>
      <c r="N2609" s="82" t="s">
        <v>60</v>
      </c>
      <c r="O2609" s="82"/>
      <c r="P2609" s="82" t="s">
        <v>60</v>
      </c>
      <c r="Q2609" s="82" t="s">
        <v>60</v>
      </c>
      <c r="R2609" s="82" t="s">
        <v>60</v>
      </c>
      <c r="S2609" s="82" t="s">
        <v>60</v>
      </c>
      <c r="T2609" s="82" t="s">
        <v>60</v>
      </c>
      <c r="U2609" s="82" t="s">
        <v>60</v>
      </c>
      <c r="V2609" s="82"/>
      <c r="W2609" s="82" t="s">
        <v>61</v>
      </c>
      <c r="X2609" s="82" t="s">
        <v>61</v>
      </c>
      <c r="Y2609" s="82" t="s">
        <v>61</v>
      </c>
      <c r="Z2609" s="82" t="s">
        <v>61</v>
      </c>
      <c r="AA2609" s="82" t="s">
        <v>61</v>
      </c>
      <c r="AB2609" s="82" t="s">
        <v>61</v>
      </c>
      <c r="AC2609" s="82"/>
      <c r="AD2609" s="82" t="s">
        <v>61</v>
      </c>
      <c r="AE2609" s="82" t="s">
        <v>61</v>
      </c>
      <c r="AF2609" s="82" t="s">
        <v>61</v>
      </c>
      <c r="AG2609" s="82" t="s">
        <v>61</v>
      </c>
      <c r="AH2609" s="82" t="s">
        <v>71</v>
      </c>
      <c r="AI2609" s="82" t="s">
        <v>1471</v>
      </c>
      <c r="AJ2609" s="82"/>
      <c r="AK2609" s="82" t="s">
        <v>60</v>
      </c>
      <c r="AL2609" s="82" t="s">
        <v>1484</v>
      </c>
      <c r="AM2609" s="239">
        <f>COUNTIF(H2609:AL2609,"PH")+COUNTIF(H2609:AL2609,"PH/L")+COUNTIF(H2609:AL2609,"PM")</f>
        <v>0</v>
      </c>
      <c r="AN2609" s="239">
        <f>COUNTIF(H2609:AL2609,"PD")+COUNTIF(H2609:AL2609,"PDD")+COUNTIF(H2609:AL2609,"P/DS")/2+COUNTIF(H2609:AL2609,"PMD")</f>
        <v>0</v>
      </c>
      <c r="AO2609" s="239">
        <f>COUNTIF(H2609:AL2609,"PN")+COUNTIF(H2609:AL2609,"P/NS")/2+COUNTIF(H2609:AL2609,"PH")+COUNTIF(H2609:AL2609,"PH/F")/2+COUNTIF(H2609:AL2609,"PH/L")/2+COUNTIF(H2609:AL2609,"PM")</f>
        <v>0</v>
      </c>
      <c r="AP2609" s="239">
        <f>COUNTIF(H2609:AL2609,"BH")+COUNTIF(H2609:AL2609,"AL/BL")+COUNTIF(H2609:AL2609,"UL/BL")+COUNTIF(H2609:AL2609,"BM")</f>
        <v>0</v>
      </c>
      <c r="AQ2609" s="239">
        <f>COUNTIF(H2609:AL2609,"DS")+COUNTIF(H2609:AL2609,"AL/DS")/2+COUNTIF(H2609:AL2609,"UL/DS")/2+COUNTIF(H2609:AL2609,"CT")+COUNTIF(H2609:AL2609,"MD")</f>
        <v>11.5</v>
      </c>
      <c r="AR2609" s="239">
        <f>COUNTIF(H2609:AL2609,"NS")+COUNTIF(H2609:AL2609,"AL/NS")/2+COUNTIF(H2609:AL2609,"UL/NS")/2+COUNTIF(H2609:AL2609,"BH")+COUNTIF(H2609:AL2609,"AL/BF")/2+COUNTIF(H2609:AL2609,"AL/BL")/2+COUNTIF(H2609:AL2609,"UL/BL")/2+COUNTIF(H2609:AL2609,"UL/BF")/2+COUNTIF(H2609:AL2609,"BM")</f>
        <v>10</v>
      </c>
      <c r="AS2609" s="239">
        <f>COUNTIF(H2609:AL2609,"AL")+COUNTIF(H2609:AL2609,"AL/DS")/2+COUNTIF(H2609:AL2609,"AL/NS")/2+COUNTIF(H2609:AL2609,"NH")+COUNTIF(H2609:AL2609,"SL")+COUNTIF(H2609:AL2609,"NHD")+COUNTIF(H2609:AL2609,"B")+COUNTIF(H2609:AL2609,"HL")+COUNTIF(H2609:AL2609,"AL/BF")/2+COUNTIF(H2609:AL2609,"AL/BL")/2</f>
        <v>2</v>
      </c>
      <c r="AT2609" s="255">
        <f>COUNTIF(H2609:AL2609,"PD")+COUNTIF(H2609:AL2609,"PN")+COUNTIF(H2609:AL2609,"P/DS")/2+COUNTIF(H2609:AL2609,"P/NS")/2+COUNTIF(H2609:AL2609,"DS")+COUNTIF(H2609:AL2609,"NS")+COUNTIF(H2609:AL2609,"AL")+COUNTIF(H2609:AL2609,"AL/DS")+COUNTIF(H2609:AL2609,"AL/NS")+COUNTIF(H2609:AL2609,"NH")+COUNTIF(H2609:AL2609,"SL")+COUNTIF(H2609:AL2609,"UL/DS")/2+COUNTIF(H2609:AL2609,"UL/NS")/2+COUNTIF(H2609:AL2609,"CT")+COUNTIF(H2609:AL2609,"NHD")+COUNTIF(H2609:AL2609,"PDD")+COUNTIF(H2609:AL2609,"B")+COUNTIF(H2609:AL2609,"HL")+COUNTIF(H2609:AL2609,"PH")+COUNTIF(H2609:AL2609,"BH")+COUNTIF(H2609:AL2609,"AL/BF")+COUNTIF(H2609:AL2609,"AL/BL")+COUNTIF(H2609:AL2609,"UL/BF")/2+COUNTIF(H2609:AL2609,"UL/BL")/2+COUNTIF(H2609:AL2609,"PH/F")/2+COUNTIF(H2609:AL2609,"PH/L")/2+COUNTIF(H2609:AL2609,"MD")+COUNTIF(H2609:AL2609,"PMD")+COUNTIF(H2609:AL2609,"PM")+COUNTIF(H2609:AL2609,"BM")</f>
        <v>23.5</v>
      </c>
      <c r="AU2609" s="255">
        <f>COUNTIF(H2609:AL2609,"P/DS")/2+COUNTIF(H2609:AL2609,"P/NS")/2+COUNTIF(H2609:AL2609,"IL")+COUNTIF(H2609:AL2609,"NL")+COUNTIF(H2609:AL2609,"UL")+COUNTIF(H2609:AL2609,"UL/DS")/2+COUNTIF(H2609:AL2609,"UL/NS")/2+COUNTIF(H2609:AL2609,"KT")+COUNTIF(H2609:AL2609,"UL/BF")/2+COUNTIF(H2609:AL2609,"UL/BL")/2+COUNTIF(H2609:AL2609,"PH/F")/2+COUNTIF(H2609:AL2609,"PH/L")/2+COUNTIF(H2609:AL2609,"NB")</f>
        <v>1.5</v>
      </c>
      <c r="AV2609" s="258">
        <f>COUNTIF(H2609:AL2609,"PN")+COUNTIF(H2609:AL2609,"TVD")+COUNTIF(H2609:AL2609,"PH")+COUNTIF(H2609:AL2609,"PM")+COUNTIF(H2609:AL2609,"PDD")-COUNTIFS(H2609:AL2609,"PN",H2616:AL2616,"&gt;=3")-COUNTIFS(H2609:AL2609,"PM",H2616:AL2616,"&gt;=3")</f>
        <v>0</v>
      </c>
      <c r="AW2609" s="258">
        <f>COUNTIF(H2609:AL2609,"NS")+COUNTIF(H2609:AL2609,"D")+COUNTIF(H2609:AL2609,"BH")+COUNTIF(H2609:AL2609,"NHD")+COUNTIF(H2609:AL2609,"BM")-COUNTIFS(H2609:AL2609,"NS",H2616:AL2616,"&gt;=3")-COUNTIFS(H2609:AL2609,"BH",H2616:AL2616,"&gt;=3")-COUNTIFS(H2609:AL2609,"BM",H2616:AL2616,"&gt;=3")</f>
        <v>10</v>
      </c>
      <c r="AX2609" s="255">
        <f>COUNTIF(H2609:AL2609,"AL")+COUNTIF(H2609:AL2609,"AL/DS")/2+COUNTIF(H2609:AL2609,"AL/NS")/2+COUNTIF(H2609:AL2609,"AL/BF")+COUNTIF(H2609:AL2609,"AL/BL")/2</f>
        <v>1</v>
      </c>
      <c r="AY2609" s="255">
        <f>COUNTIF(H2609:AL2609,"SL")</f>
        <v>0</v>
      </c>
      <c r="AZ2609" s="255">
        <f>COUNTIF(H2609:AL2609,"NH")</f>
        <v>1</v>
      </c>
      <c r="BA2609" s="255">
        <f>COUNTIF(H2609:AL2609,"HL")</f>
        <v>0</v>
      </c>
      <c r="BB2609" s="255">
        <f>COUNTIF(G2609:AL2609,"P/DS")/2+COUNTIF(G2609:AL2609,"P/NS")/2+COUNTIF(G2609:AL2609,"UL")+COUNTIF(G2609:AL2609,"UL/DS")/2+COUNTIF(G2609:AL2609,"UL/NS")/2+COUNTIF(G2609:AL2609,"UL/BL")/2+COUNTIF(G2609:AL2609,"UL/BF")/2+COUNTIF(G2609:AL2609,"PH/F")/2+COUNTIF(G2609:AL2609,"PH/L")/2</f>
        <v>1.5</v>
      </c>
      <c r="BC2609" s="255">
        <f>COUNTIF(H2609:AL2609,"NB")</f>
        <v>0</v>
      </c>
      <c r="BD2609" s="255">
        <f>COUNTIF(H2609:AL2609,"NL")</f>
        <v>0</v>
      </c>
      <c r="BE2609" s="255">
        <f>COUNTIF(H2609:AL2609,"IL")</f>
        <v>0</v>
      </c>
      <c r="BF2609" s="255">
        <f>COUNTIF(H2609:AL2609,"KT")</f>
        <v>0</v>
      </c>
      <c r="BG2609" s="255">
        <f>COUNTIF(H2609:AL2609,"L70")</f>
        <v>0</v>
      </c>
      <c r="BH2609" s="255">
        <f>COUNTIF(H2609:AL2609,"MD")</f>
        <v>0</v>
      </c>
      <c r="BI2609" s="255">
        <f>COUNTIF(H2609:AL2609,"PMD")</f>
        <v>0</v>
      </c>
      <c r="BJ2609" s="255">
        <f>COUNTIF(H2609:AL2609,"PM")</f>
        <v>0</v>
      </c>
      <c r="BK2609" s="255">
        <f>COUNTIF(H2609:AL2609,"BM")</f>
        <v>0</v>
      </c>
      <c r="BL2609" s="261">
        <f>SUMIF(H2609:AL2609,"PD",H2610:AL2610)+SUMIF(H2609:AL2609,"PN",H2610:AL2610)+SUMIF(H2609:AL2609,"P/DS",H2610:AL2610)+SUMIF(H2609:AL2609,"PN/F",H2610:AL2610)+SUMIF(H2609:AL2609,"PN/L",H2610:AL2610)+SUMIF(H2609:AL2609,"TV",H2610:AL2610)+SUMIF(H2609:AL2609,"TVD",H2610:AL2610)+SUMIF(H2609:AL2609,"PDD",H2610:AL2610)</f>
        <v>0</v>
      </c>
      <c r="BM2609" s="261">
        <f>SUMIF(H2609:AL2609,"PD",H2611:AL2611)+SUMIF(H2609:AL2609,"PN",H2611:AL2611)+SUMIF(H2609:AL2609,"P/DS",H2611:AL2611)+SUMIF(H2609:AL2609,"PN/F",H2611:AL2611)+SUMIF(H2609:AL2609,"PN/L",H2611:AL2611)+SUMIF(H2609:AL2609,"TV",H2611:AL2611)+SUMIF(H2609:AL2609,"TVD",H2611:AL2611)+SUMIF(H2609:AL2609,"PDD",H2611:AL2611)+SUMIF(H2609:AL2609,"PMD",H2611:AL2611)</f>
        <v>0</v>
      </c>
      <c r="BN2609" s="261">
        <f>SUMIF(H2609:AL2609,"PD",H2612:AL2612)+SUMIF(H2609:AL2609,"PN",H2612:AL2612)+SUMIF(H2609:AL2609,"P/DS",H2612:AL2612)+SUMIF(H2609:AL2609,"PN/F",H2612:AL2612)+SUMIF(H2609:AL2609,"PN/L",H2612:AL2612)+SUMIF(H2609:AL2609,"TV",H2612:AL2612)+SUMIF(H2609:AL2609,"TVD",H2612:AL2612)</f>
        <v>0</v>
      </c>
      <c r="BO2609" s="261">
        <f>SUMIF(H2609:AL2609,"PD",H2613:AL2613)+SUMIF(H2609:AL2609,"PN",H2613:AL2613)+SUMIF(H2609:AL2609,"P/DS",H2613:AL2613)+SUMIF(H2609:AL2609,"PN/F",H2613:AL2613)+SUMIF(H2609:AL2609,"PN/L",H2613:AL2613)+SUMIF(H2609:AL2609,"TV",H2613:AL2613)+SUMIF(H2609:AL2609,"TVD",H2613:AL2613)</f>
        <v>0</v>
      </c>
      <c r="BP2609" s="261">
        <f>SUMIF(H2609:AL2609,"PD",H2614:AL2614)+SUMIF(H2609:AL2609,"PN",H2614:AL2614)+SUMIF(H2609:AL2609,"P/DS",H2614:AL2614)+SUMIF(H2609:AL2609,"PN/F",H2614:AL2614)+SUMIF(H2609:AL2609,"PN/L",H2614:AL2614)+SUMIF(H2609:AL2609,"TV",H2614:AL2614)+SUMIF(H2609:AL2609,"TVD",H2614:AL2614)+SUMIF(H2609:AL2609,"PDD",H2614:AL2614)+SUMIF(H2609:AL2609,"PH",H2614:AL2614)+SUMIF(H2609:AL2609,"PM",H2614:AL2614)</f>
        <v>0</v>
      </c>
      <c r="BQ2609" s="261">
        <f>SUMIF(H2609:AL2609,"PD",H2615:AL2615)+SUMIF(H2609:AL2609,"PN",H2615:AL2615)+SUMIF(H2609:AL2609,"P/DS",H2615:AL2615)+SUMIF(H2609:AL2609,"PN/F",H2615:AL2615)+SUMIF(H2609:AL2609,"PN/L",H2615:AL2615)+SUMIF(H2609:AL2609,"TV",H2615:AL2615)+SUMIF(H2609:AL2609,"TVD",H2615:AL2615)+SUMIF(H2609:AL2609,"PDD",H2615:AL2615)+SUMIF(H2609:AL2609,"PH",H2615:AL2615)+SUMIF(H2609:AL2609,"PM",H2615:AL2615)</f>
        <v>0</v>
      </c>
      <c r="BR2609" s="269">
        <f>SUM(H2610:AL2610)-BL2609</f>
        <v>14</v>
      </c>
      <c r="BS2609" s="269">
        <f>SUM(H2611:AL2611)-BM2609</f>
        <v>0.5</v>
      </c>
      <c r="BT2609" s="269">
        <f>SUM(H2612:AL2612)-BN2609</f>
        <v>0</v>
      </c>
      <c r="BU2609" s="269">
        <f>SUM(H2613:AL2613)-BO2609</f>
        <v>0</v>
      </c>
      <c r="BV2609" s="269">
        <f>SUM(H2614:AL2614)-BP2609</f>
        <v>0</v>
      </c>
      <c r="BW2609" s="269">
        <f>SUM(H2615:AL2615)-BQ2609</f>
        <v>0</v>
      </c>
      <c r="BX2609" s="255">
        <f>SUMIF(H2609:AL2609,"PD",H2616:AL2616)+SUMIF(H2609:AL2609,"PN",H2616:AL2616)+SUMIF(H2609:AL2609,"P/DS",H2616:AL2616)+SUMIF(H2609:AL2609,"PN/F",H2616:AL2616)+SUMIF(H2609:AL2609,"PN/L",H2616:AL2616)</f>
        <v>0</v>
      </c>
      <c r="BY2609" s="255">
        <f>SUM(H2616:AL2616)-BX2609</f>
        <v>0</v>
      </c>
      <c r="BZ2609" s="255">
        <f t="shared" ref="BZ2609" si="869">+SUM(BL2609:BW2616)</f>
        <v>14.5</v>
      </c>
      <c r="CA2609" s="266">
        <f>(COUNTIFS(H2609:AL2609,"PD",H2610:AL2610,"&gt;=2"))*0.5-IF(CN2609="VP",COUNTIFS($H$16:$AL$16,"SAT",H2609:AL2609,"PD",H2610:AL2610,"&gt;=2"))*0.5</f>
        <v>0</v>
      </c>
      <c r="CB2609" s="266">
        <f>(COUNTIFS(H2609:AL2609,"PN",H2611:AL2611,"&gt;=0.5",H2610:AL2610,"&gt;=1.5"))*0.5+COUNTIFS(H2609:AL2609,"PDD",H2611:AL2611,"&gt;=0.5",H2610:AL2610,"&gt;=1.5")*0.5</f>
        <v>0</v>
      </c>
      <c r="CC2609" s="273">
        <f>(COUNTIFS(H2609:AL2609,"TV",H2611:AL2611,"&gt;=10"))*0.5+(COUNTIFS(H2609:AL2609,"PMD",H2611:AL2611,"&gt;=2"))*0.5</f>
        <v>0</v>
      </c>
      <c r="CD2609" s="266">
        <f>(COUNTIFS(H2609:AL2609,"TVD",H2613:AL2613,"&gt;=6.5",H2611:AL2611,"&gt;=3.5"))*0.5</f>
        <v>0</v>
      </c>
      <c r="CE2609" s="266">
        <f>(COUNTIFS(H2609:AL2609,"PD",H2614:AL2614,"&gt;=10"))*0.5</f>
        <v>0</v>
      </c>
      <c r="CF2609" s="266">
        <f>(COUNTIFS(H2609:AL2609,"PDD",H2614:AL2614,"&gt;=3.5",H2615:AL2615,"&gt;=6.5")+COUNTIFS(H2609:AL2609,"PH",H2615:AL2615,"&gt;=0.5",H2614:AL2614,"&gt;=1.5")+COUNTIFS(H2609:AL2609,"PM",H2615:AL2615,"&gt;=0.5",H2614:AL2614,"&gt;=1.5"))*0.5</f>
        <v>0</v>
      </c>
      <c r="CG2609" s="266">
        <f>(COUNTIFS(H2609:AL2609,"DS",H2610:AL2610,"&gt;=2")+COUNTIFS(H2609:AL2609,"AL/DS",H2610:AL2610,"&gt;=2"))*0.5-IF(CN2609="VP",COUNTIFS($H$16:$AL$16,"SAT",H2609:AL2609,"DS",H2610:AL2610,"&gt;=2"))*0.5</f>
        <v>2.5</v>
      </c>
      <c r="CH2609" s="266">
        <f>(COUNTIFS(H2609:AL2609,"NS",H2611:AL2611,"&gt;=0.5",H2610:AL2610,"&gt;=1.5")+COUNTIFS(H2609:AL2609,"AL/NS",H2611:AL2611,"&gt;=0.5",H2610:AL2610,"&gt;=1.5")+COUNTIFS(H2609:AL2609,"NHD",H2611:AL2611,"&gt;=4.5",H2614:AL2614,"&gt;=2",H2610:AL2610,"&gt;=1.5"))*0.5</f>
        <v>0</v>
      </c>
      <c r="CI2609" s="266">
        <f>(COUNTIF(H2611:AL2611,"&gt;=10")+COUNTIFS(H2609:AL2609,"MD",H2611:AL2611,"&gt;=2")-COUNTIFS(H2609:AL2609,"TV",H2611:AL2611,"&gt;=10"))*0.5</f>
        <v>0</v>
      </c>
      <c r="CJ2609" s="266">
        <f>(COUNTIFS(H2609:AL2609,"D",H2613:AL2613,"&gt;=6.5",H2611:AL2611,"&gt;=3.5"))*0.5</f>
        <v>0</v>
      </c>
      <c r="CK2609" s="266">
        <f>(COUNTIF(H2614:AL2614,"&gt;=10")-COUNTIFS(H2609:AL2609,"PD",H2614:AL2614,"&gt;=10"))*0.5</f>
        <v>0</v>
      </c>
      <c r="CL2609" s="265">
        <f>(COUNTIFS(H2609:AL2609,"NHD",H2614:AL2614,"&gt;=3.5",H2615:AL2615,"&gt;=6.5")+COUNTIFS(H2609:AL2609,"BH",H2614:AL2614,"&gt;=1.5",H2615:AL2615,"&gt;=0.5")+COUNTIFS(H2609:AL2609,"BM",H2614:AL2614,"&gt;=1.5",H2615:AL2615,"&gt;=0.5")+COUNTIFS(H2609:AL2609,"D",H2614:AL2614,"&gt;=1.5",H2615:AL2615,"&gt;=0.5"))*0.5</f>
        <v>0</v>
      </c>
      <c r="CM2609" s="272"/>
      <c r="CN2609" s="264" t="s">
        <v>723</v>
      </c>
      <c r="CO2609" s="125">
        <f t="shared" ref="CO2609" si="870">+AM2609+AN2609+AO2609+AP2609+AQ2609+AR2609+AS2609+AU2609+BG2609</f>
        <v>25</v>
      </c>
      <c r="CP2609" s="225">
        <f>+SUM(I2610:I2615)-I2616</f>
        <v>0</v>
      </c>
      <c r="CQ2609" s="225">
        <f>+SUM(J2610:J2615)-J2616</f>
        <v>0</v>
      </c>
      <c r="CR2609" s="225">
        <f>+SUM(K2610:K2615)-K2616</f>
        <v>0</v>
      </c>
      <c r="CS2609" s="126"/>
      <c r="CT2609" s="126"/>
      <c r="CU2609" s="126"/>
      <c r="CV2609" s="126"/>
      <c r="CW2609" s="126"/>
      <c r="CX2609" s="126"/>
      <c r="CY2609" s="126"/>
      <c r="CZ2609" s="126"/>
      <c r="DA2609" s="126"/>
      <c r="DB2609" s="126"/>
      <c r="DC2609" s="126"/>
      <c r="DD2609" s="126"/>
      <c r="DE2609" s="126"/>
      <c r="DF2609" s="126" t="e">
        <f>+SUM(#REF!)</f>
        <v>#REF!</v>
      </c>
    </row>
    <row r="2610" spans="1:110" s="70" customFormat="1" ht="15" customHeight="1">
      <c r="A2610" s="228"/>
      <c r="B2610" s="624"/>
      <c r="C2610" s="444"/>
      <c r="D2610" s="237"/>
      <c r="E2610" s="237"/>
      <c r="F2610" s="242" t="s">
        <v>82</v>
      </c>
      <c r="G2610" s="71">
        <v>1.5</v>
      </c>
      <c r="H2610" s="83"/>
      <c r="I2610" s="83"/>
      <c r="J2610" s="83"/>
      <c r="K2610" s="83"/>
      <c r="L2610" s="83">
        <v>2.5</v>
      </c>
      <c r="M2610" s="83"/>
      <c r="N2610" s="83">
        <v>2.5</v>
      </c>
      <c r="O2610" s="83"/>
      <c r="P2610" s="83">
        <v>2.5</v>
      </c>
      <c r="Q2610" s="83"/>
      <c r="R2610" s="83">
        <v>2.5</v>
      </c>
      <c r="S2610" s="83">
        <v>2.5</v>
      </c>
      <c r="T2610" s="83"/>
      <c r="U2610" s="83">
        <v>1</v>
      </c>
      <c r="V2610" s="83"/>
      <c r="W2610" s="83"/>
      <c r="X2610" s="83"/>
      <c r="Y2610" s="83"/>
      <c r="Z2610" s="83"/>
      <c r="AA2610" s="83">
        <v>0.5</v>
      </c>
      <c r="AB2610" s="83"/>
      <c r="AC2610" s="79"/>
      <c r="AD2610" s="79"/>
      <c r="AE2610" s="79"/>
      <c r="AF2610" s="79"/>
      <c r="AG2610" s="79"/>
      <c r="AH2610" s="79"/>
      <c r="AI2610" s="79"/>
      <c r="AJ2610" s="79"/>
      <c r="AK2610" s="79"/>
      <c r="AL2610" s="79"/>
      <c r="AM2610" s="240"/>
      <c r="AN2610" s="240"/>
      <c r="AO2610" s="240"/>
      <c r="AP2610" s="240"/>
      <c r="AQ2610" s="240"/>
      <c r="AR2610" s="240"/>
      <c r="AS2610" s="240"/>
      <c r="AT2610" s="256"/>
      <c r="AU2610" s="256"/>
      <c r="AV2610" s="259"/>
      <c r="AW2610" s="259"/>
      <c r="AX2610" s="256"/>
      <c r="AY2610" s="256"/>
      <c r="AZ2610" s="256"/>
      <c r="BA2610" s="256"/>
      <c r="BB2610" s="256"/>
      <c r="BC2610" s="256"/>
      <c r="BD2610" s="256"/>
      <c r="BE2610" s="256"/>
      <c r="BF2610" s="256"/>
      <c r="BG2610" s="256"/>
      <c r="BH2610" s="256"/>
      <c r="BI2610" s="256"/>
      <c r="BJ2610" s="256"/>
      <c r="BK2610" s="256"/>
      <c r="BL2610" s="262"/>
      <c r="BM2610" s="262"/>
      <c r="BN2610" s="262"/>
      <c r="BO2610" s="262"/>
      <c r="BP2610" s="262"/>
      <c r="BQ2610" s="262"/>
      <c r="BR2610" s="270"/>
      <c r="BS2610" s="270"/>
      <c r="BT2610" s="270"/>
      <c r="BU2610" s="270"/>
      <c r="BV2610" s="270"/>
      <c r="BW2610" s="270"/>
      <c r="BX2610" s="256"/>
      <c r="BY2610" s="256"/>
      <c r="BZ2610" s="256"/>
      <c r="CA2610" s="267"/>
      <c r="CB2610" s="267"/>
      <c r="CC2610" s="274"/>
      <c r="CD2610" s="267"/>
      <c r="CE2610" s="267"/>
      <c r="CF2610" s="267"/>
      <c r="CG2610" s="267"/>
      <c r="CH2610" s="267"/>
      <c r="CI2610" s="267"/>
      <c r="CJ2610" s="267"/>
      <c r="CK2610" s="267"/>
      <c r="CL2610" s="265"/>
      <c r="CM2610" s="272"/>
      <c r="CN2610" s="264"/>
      <c r="CO2610" s="125"/>
      <c r="CP2610" s="226"/>
      <c r="CQ2610" s="226"/>
      <c r="CR2610" s="226"/>
      <c r="CS2610" s="126"/>
      <c r="CT2610" s="126"/>
      <c r="CU2610" s="126"/>
      <c r="CV2610" s="126"/>
      <c r="CW2610" s="126"/>
      <c r="CX2610" s="126"/>
      <c r="CY2610" s="126"/>
      <c r="CZ2610" s="126"/>
      <c r="DA2610" s="126"/>
      <c r="DB2610" s="126"/>
      <c r="DC2610" s="126"/>
      <c r="DD2610" s="126"/>
      <c r="DE2610" s="126"/>
      <c r="DF2610" s="126"/>
    </row>
    <row r="2611" spans="1:110" s="70" customFormat="1" ht="15" customHeight="1">
      <c r="A2611" s="228"/>
      <c r="B2611" s="624"/>
      <c r="C2611" s="444"/>
      <c r="D2611" s="237"/>
      <c r="E2611" s="237"/>
      <c r="F2611" s="243"/>
      <c r="G2611" s="72">
        <v>2</v>
      </c>
      <c r="H2611" s="84"/>
      <c r="I2611" s="84"/>
      <c r="J2611" s="84"/>
      <c r="K2611" s="84"/>
      <c r="L2611" s="84"/>
      <c r="M2611" s="84"/>
      <c r="N2611" s="84"/>
      <c r="O2611" s="84"/>
      <c r="P2611" s="84"/>
      <c r="Q2611" s="84"/>
      <c r="R2611" s="84"/>
      <c r="S2611" s="84"/>
      <c r="T2611" s="84"/>
      <c r="U2611" s="84"/>
      <c r="V2611" s="84"/>
      <c r="W2611" s="84"/>
      <c r="X2611" s="84"/>
      <c r="Y2611" s="84"/>
      <c r="Z2611" s="84"/>
      <c r="AA2611" s="84">
        <v>0.5</v>
      </c>
      <c r="AB2611" s="84"/>
      <c r="AC2611" s="80"/>
      <c r="AD2611" s="80"/>
      <c r="AE2611" s="80"/>
      <c r="AF2611" s="80"/>
      <c r="AG2611" s="80"/>
      <c r="AH2611" s="80"/>
      <c r="AI2611" s="80"/>
      <c r="AJ2611" s="80"/>
      <c r="AK2611" s="80"/>
      <c r="AL2611" s="80"/>
      <c r="AM2611" s="240"/>
      <c r="AN2611" s="240"/>
      <c r="AO2611" s="240"/>
      <c r="AP2611" s="240"/>
      <c r="AQ2611" s="240"/>
      <c r="AR2611" s="240"/>
      <c r="AS2611" s="240"/>
      <c r="AT2611" s="256"/>
      <c r="AU2611" s="256"/>
      <c r="AV2611" s="259"/>
      <c r="AW2611" s="259"/>
      <c r="AX2611" s="256"/>
      <c r="AY2611" s="256"/>
      <c r="AZ2611" s="256"/>
      <c r="BA2611" s="256"/>
      <c r="BB2611" s="256"/>
      <c r="BC2611" s="256"/>
      <c r="BD2611" s="256"/>
      <c r="BE2611" s="256"/>
      <c r="BF2611" s="256"/>
      <c r="BG2611" s="256"/>
      <c r="BH2611" s="256"/>
      <c r="BI2611" s="256"/>
      <c r="BJ2611" s="256"/>
      <c r="BK2611" s="256"/>
      <c r="BL2611" s="262"/>
      <c r="BM2611" s="262"/>
      <c r="BN2611" s="262"/>
      <c r="BO2611" s="262"/>
      <c r="BP2611" s="262"/>
      <c r="BQ2611" s="262"/>
      <c r="BR2611" s="270"/>
      <c r="BS2611" s="270"/>
      <c r="BT2611" s="270"/>
      <c r="BU2611" s="270"/>
      <c r="BV2611" s="270"/>
      <c r="BW2611" s="270"/>
      <c r="BX2611" s="256"/>
      <c r="BY2611" s="256"/>
      <c r="BZ2611" s="256"/>
      <c r="CA2611" s="267"/>
      <c r="CB2611" s="267"/>
      <c r="CC2611" s="274"/>
      <c r="CD2611" s="267"/>
      <c r="CE2611" s="267"/>
      <c r="CF2611" s="267"/>
      <c r="CG2611" s="267"/>
      <c r="CH2611" s="267"/>
      <c r="CI2611" s="267"/>
      <c r="CJ2611" s="267"/>
      <c r="CK2611" s="267"/>
      <c r="CL2611" s="265"/>
      <c r="CM2611" s="272"/>
      <c r="CN2611" s="264"/>
      <c r="CO2611" s="125"/>
      <c r="CP2611" s="226"/>
      <c r="CQ2611" s="226"/>
      <c r="CR2611" s="226"/>
      <c r="CS2611" s="126"/>
      <c r="CT2611" s="126"/>
      <c r="CU2611" s="126"/>
      <c r="CV2611" s="126"/>
      <c r="CW2611" s="126"/>
      <c r="CX2611" s="126"/>
      <c r="CY2611" s="126"/>
      <c r="CZ2611" s="126"/>
      <c r="DA2611" s="126"/>
      <c r="DB2611" s="126"/>
      <c r="DC2611" s="126"/>
      <c r="DD2611" s="126"/>
      <c r="DE2611" s="126"/>
      <c r="DF2611" s="126"/>
    </row>
    <row r="2612" spans="1:110" s="70" customFormat="1" ht="15" customHeight="1">
      <c r="A2612" s="228"/>
      <c r="B2612" s="624"/>
      <c r="C2612" s="444"/>
      <c r="D2612" s="237"/>
      <c r="E2612" s="237"/>
      <c r="F2612" s="243"/>
      <c r="G2612" s="72">
        <v>2.1</v>
      </c>
      <c r="H2612" s="84"/>
      <c r="I2612" s="84"/>
      <c r="J2612" s="84"/>
      <c r="K2612" s="84"/>
      <c r="L2612" s="84"/>
      <c r="M2612" s="84"/>
      <c r="N2612" s="84"/>
      <c r="O2612" s="84"/>
      <c r="P2612" s="84"/>
      <c r="Q2612" s="84"/>
      <c r="R2612" s="84"/>
      <c r="S2612" s="84"/>
      <c r="T2612" s="84"/>
      <c r="U2612" s="84"/>
      <c r="V2612" s="84"/>
      <c r="W2612" s="84"/>
      <c r="X2612" s="84"/>
      <c r="Y2612" s="84"/>
      <c r="Z2612" s="84"/>
      <c r="AA2612" s="84"/>
      <c r="AB2612" s="84"/>
      <c r="AC2612" s="80"/>
      <c r="AD2612" s="80"/>
      <c r="AE2612" s="80"/>
      <c r="AF2612" s="80"/>
      <c r="AG2612" s="80"/>
      <c r="AH2612" s="80"/>
      <c r="AI2612" s="80"/>
      <c r="AJ2612" s="80"/>
      <c r="AK2612" s="80"/>
      <c r="AL2612" s="80"/>
      <c r="AM2612" s="240"/>
      <c r="AN2612" s="240"/>
      <c r="AO2612" s="240"/>
      <c r="AP2612" s="240"/>
      <c r="AQ2612" s="240"/>
      <c r="AR2612" s="240"/>
      <c r="AS2612" s="240"/>
      <c r="AT2612" s="256"/>
      <c r="AU2612" s="256"/>
      <c r="AV2612" s="259"/>
      <c r="AW2612" s="259"/>
      <c r="AX2612" s="256"/>
      <c r="AY2612" s="256"/>
      <c r="AZ2612" s="256"/>
      <c r="BA2612" s="256"/>
      <c r="BB2612" s="256"/>
      <c r="BC2612" s="256"/>
      <c r="BD2612" s="256"/>
      <c r="BE2612" s="256"/>
      <c r="BF2612" s="256"/>
      <c r="BG2612" s="256"/>
      <c r="BH2612" s="256"/>
      <c r="BI2612" s="256"/>
      <c r="BJ2612" s="256"/>
      <c r="BK2612" s="256"/>
      <c r="BL2612" s="262"/>
      <c r="BM2612" s="262"/>
      <c r="BN2612" s="262"/>
      <c r="BO2612" s="262"/>
      <c r="BP2612" s="262"/>
      <c r="BQ2612" s="262"/>
      <c r="BR2612" s="270"/>
      <c r="BS2612" s="270"/>
      <c r="BT2612" s="270"/>
      <c r="BU2612" s="270"/>
      <c r="BV2612" s="270"/>
      <c r="BW2612" s="270"/>
      <c r="BX2612" s="256"/>
      <c r="BY2612" s="256"/>
      <c r="BZ2612" s="256"/>
      <c r="CA2612" s="267"/>
      <c r="CB2612" s="267"/>
      <c r="CC2612" s="274"/>
      <c r="CD2612" s="267"/>
      <c r="CE2612" s="267"/>
      <c r="CF2612" s="267"/>
      <c r="CG2612" s="267"/>
      <c r="CH2612" s="267"/>
      <c r="CI2612" s="267"/>
      <c r="CJ2612" s="267"/>
      <c r="CK2612" s="267"/>
      <c r="CL2612" s="265"/>
      <c r="CM2612" s="272"/>
      <c r="CN2612" s="264"/>
      <c r="CO2612" s="125"/>
      <c r="CP2612" s="226"/>
      <c r="CQ2612" s="226"/>
      <c r="CR2612" s="226"/>
      <c r="CS2612" s="126"/>
      <c r="CT2612" s="126"/>
      <c r="CU2612" s="126"/>
      <c r="CV2612" s="126"/>
      <c r="CW2612" s="126"/>
      <c r="CX2612" s="126"/>
      <c r="CY2612" s="126"/>
      <c r="CZ2612" s="126"/>
      <c r="DA2612" s="126"/>
      <c r="DB2612" s="126"/>
      <c r="DC2612" s="126"/>
      <c r="DD2612" s="126"/>
      <c r="DE2612" s="126"/>
      <c r="DF2612" s="126"/>
    </row>
    <row r="2613" spans="1:110" s="70" customFormat="1" ht="15" customHeight="1">
      <c r="A2613" s="228"/>
      <c r="B2613" s="624"/>
      <c r="C2613" s="444"/>
      <c r="D2613" s="237"/>
      <c r="E2613" s="237"/>
      <c r="F2613" s="243"/>
      <c r="G2613" s="72">
        <v>2.7</v>
      </c>
      <c r="H2613" s="84"/>
      <c r="I2613" s="84"/>
      <c r="J2613" s="84"/>
      <c r="K2613" s="84"/>
      <c r="L2613" s="84"/>
      <c r="M2613" s="84"/>
      <c r="N2613" s="84"/>
      <c r="O2613" s="84"/>
      <c r="P2613" s="84"/>
      <c r="Q2613" s="84"/>
      <c r="R2613" s="84"/>
      <c r="S2613" s="84"/>
      <c r="T2613" s="84"/>
      <c r="U2613" s="84"/>
      <c r="V2613" s="84"/>
      <c r="W2613" s="84"/>
      <c r="X2613" s="84"/>
      <c r="Y2613" s="84"/>
      <c r="Z2613" s="84"/>
      <c r="AA2613" s="84"/>
      <c r="AB2613" s="84"/>
      <c r="AC2613" s="80"/>
      <c r="AD2613" s="80"/>
      <c r="AE2613" s="80"/>
      <c r="AF2613" s="80"/>
      <c r="AG2613" s="80"/>
      <c r="AH2613" s="80"/>
      <c r="AI2613" s="80"/>
      <c r="AJ2613" s="80"/>
      <c r="AK2613" s="80"/>
      <c r="AL2613" s="80"/>
      <c r="AM2613" s="240"/>
      <c r="AN2613" s="240"/>
      <c r="AO2613" s="240"/>
      <c r="AP2613" s="240"/>
      <c r="AQ2613" s="240"/>
      <c r="AR2613" s="240"/>
      <c r="AS2613" s="240"/>
      <c r="AT2613" s="256"/>
      <c r="AU2613" s="256"/>
      <c r="AV2613" s="259"/>
      <c r="AW2613" s="259"/>
      <c r="AX2613" s="256"/>
      <c r="AY2613" s="256"/>
      <c r="AZ2613" s="256"/>
      <c r="BA2613" s="256"/>
      <c r="BB2613" s="256"/>
      <c r="BC2613" s="256"/>
      <c r="BD2613" s="256"/>
      <c r="BE2613" s="256"/>
      <c r="BF2613" s="256"/>
      <c r="BG2613" s="256"/>
      <c r="BH2613" s="256"/>
      <c r="BI2613" s="256"/>
      <c r="BJ2613" s="256"/>
      <c r="BK2613" s="256"/>
      <c r="BL2613" s="262"/>
      <c r="BM2613" s="262"/>
      <c r="BN2613" s="262"/>
      <c r="BO2613" s="262"/>
      <c r="BP2613" s="262"/>
      <c r="BQ2613" s="262"/>
      <c r="BR2613" s="270"/>
      <c r="BS2613" s="270"/>
      <c r="BT2613" s="270"/>
      <c r="BU2613" s="270"/>
      <c r="BV2613" s="270"/>
      <c r="BW2613" s="270"/>
      <c r="BX2613" s="256"/>
      <c r="BY2613" s="256"/>
      <c r="BZ2613" s="256"/>
      <c r="CA2613" s="267"/>
      <c r="CB2613" s="267"/>
      <c r="CC2613" s="274"/>
      <c r="CD2613" s="267"/>
      <c r="CE2613" s="267"/>
      <c r="CF2613" s="267"/>
      <c r="CG2613" s="267"/>
      <c r="CH2613" s="267"/>
      <c r="CI2613" s="267"/>
      <c r="CJ2613" s="267"/>
      <c r="CK2613" s="267"/>
      <c r="CL2613" s="265"/>
      <c r="CM2613" s="272"/>
      <c r="CN2613" s="264"/>
      <c r="CO2613" s="125"/>
      <c r="CP2613" s="226"/>
      <c r="CQ2613" s="226"/>
      <c r="CR2613" s="226"/>
      <c r="CS2613" s="126"/>
      <c r="CT2613" s="126"/>
      <c r="CU2613" s="126"/>
      <c r="CV2613" s="126"/>
      <c r="CW2613" s="126"/>
      <c r="CX2613" s="126"/>
      <c r="CY2613" s="126"/>
      <c r="CZ2613" s="126"/>
      <c r="DA2613" s="126"/>
      <c r="DB2613" s="126"/>
      <c r="DC2613" s="126"/>
      <c r="DD2613" s="126"/>
      <c r="DE2613" s="126"/>
      <c r="DF2613" s="126"/>
    </row>
    <row r="2614" spans="1:110" s="70" customFormat="1" ht="15" customHeight="1">
      <c r="A2614" s="228"/>
      <c r="B2614" s="624"/>
      <c r="C2614" s="444"/>
      <c r="D2614" s="237"/>
      <c r="E2614" s="237"/>
      <c r="F2614" s="243"/>
      <c r="G2614" s="72">
        <v>3</v>
      </c>
      <c r="H2614" s="84"/>
      <c r="I2614" s="84"/>
      <c r="J2614" s="84"/>
      <c r="K2614" s="84"/>
      <c r="L2614" s="84"/>
      <c r="M2614" s="84"/>
      <c r="N2614" s="84"/>
      <c r="O2614" s="84"/>
      <c r="P2614" s="84"/>
      <c r="Q2614" s="84"/>
      <c r="R2614" s="84"/>
      <c r="S2614" s="84"/>
      <c r="T2614" s="84"/>
      <c r="U2614" s="84"/>
      <c r="V2614" s="84"/>
      <c r="W2614" s="84"/>
      <c r="X2614" s="84"/>
      <c r="Y2614" s="84"/>
      <c r="Z2614" s="84"/>
      <c r="AA2614" s="84"/>
      <c r="AB2614" s="84"/>
      <c r="AC2614" s="80"/>
      <c r="AD2614" s="80"/>
      <c r="AE2614" s="80"/>
      <c r="AF2614" s="80"/>
      <c r="AG2614" s="80"/>
      <c r="AH2614" s="80"/>
      <c r="AI2614" s="80"/>
      <c r="AJ2614" s="80"/>
      <c r="AK2614" s="80"/>
      <c r="AL2614" s="80"/>
      <c r="AM2614" s="240"/>
      <c r="AN2614" s="240"/>
      <c r="AO2614" s="240"/>
      <c r="AP2614" s="240"/>
      <c r="AQ2614" s="240"/>
      <c r="AR2614" s="240"/>
      <c r="AS2614" s="240"/>
      <c r="AT2614" s="256"/>
      <c r="AU2614" s="256"/>
      <c r="AV2614" s="259"/>
      <c r="AW2614" s="259"/>
      <c r="AX2614" s="256"/>
      <c r="AY2614" s="256"/>
      <c r="AZ2614" s="256"/>
      <c r="BA2614" s="256"/>
      <c r="BB2614" s="256"/>
      <c r="BC2614" s="256"/>
      <c r="BD2614" s="256"/>
      <c r="BE2614" s="256"/>
      <c r="BF2614" s="256"/>
      <c r="BG2614" s="256"/>
      <c r="BH2614" s="256"/>
      <c r="BI2614" s="256"/>
      <c r="BJ2614" s="256"/>
      <c r="BK2614" s="256"/>
      <c r="BL2614" s="262"/>
      <c r="BM2614" s="262"/>
      <c r="BN2614" s="262"/>
      <c r="BO2614" s="262"/>
      <c r="BP2614" s="262"/>
      <c r="BQ2614" s="262"/>
      <c r="BR2614" s="270"/>
      <c r="BS2614" s="270"/>
      <c r="BT2614" s="270"/>
      <c r="BU2614" s="270"/>
      <c r="BV2614" s="270"/>
      <c r="BW2614" s="270"/>
      <c r="BX2614" s="256"/>
      <c r="BY2614" s="256"/>
      <c r="BZ2614" s="256"/>
      <c r="CA2614" s="267"/>
      <c r="CB2614" s="267"/>
      <c r="CC2614" s="274"/>
      <c r="CD2614" s="267"/>
      <c r="CE2614" s="267"/>
      <c r="CF2614" s="267"/>
      <c r="CG2614" s="267"/>
      <c r="CH2614" s="267"/>
      <c r="CI2614" s="267"/>
      <c r="CJ2614" s="267"/>
      <c r="CK2614" s="267"/>
      <c r="CL2614" s="265"/>
      <c r="CM2614" s="272"/>
      <c r="CN2614" s="264"/>
      <c r="CO2614" s="125"/>
      <c r="CP2614" s="226"/>
      <c r="CQ2614" s="226"/>
      <c r="CR2614" s="226"/>
      <c r="CS2614" s="126"/>
      <c r="CT2614" s="126"/>
      <c r="CU2614" s="126"/>
      <c r="CV2614" s="126"/>
      <c r="CW2614" s="126"/>
      <c r="CX2614" s="126"/>
      <c r="CY2614" s="126"/>
      <c r="CZ2614" s="126"/>
      <c r="DA2614" s="126"/>
      <c r="DB2614" s="126"/>
      <c r="DC2614" s="126"/>
      <c r="DD2614" s="126"/>
      <c r="DE2614" s="126"/>
      <c r="DF2614" s="126"/>
    </row>
    <row r="2615" spans="1:110" s="70" customFormat="1" ht="15" customHeight="1">
      <c r="A2615" s="228"/>
      <c r="B2615" s="624"/>
      <c r="C2615" s="444"/>
      <c r="D2615" s="237"/>
      <c r="E2615" s="237"/>
      <c r="F2615" s="244"/>
      <c r="G2615" s="73">
        <v>3.9</v>
      </c>
      <c r="H2615" s="85"/>
      <c r="I2615" s="85"/>
      <c r="J2615" s="85"/>
      <c r="K2615" s="85"/>
      <c r="L2615" s="85"/>
      <c r="M2615" s="85"/>
      <c r="N2615" s="85"/>
      <c r="O2615" s="85"/>
      <c r="P2615" s="85"/>
      <c r="Q2615" s="85"/>
      <c r="R2615" s="85"/>
      <c r="S2615" s="85"/>
      <c r="T2615" s="85"/>
      <c r="U2615" s="85"/>
      <c r="V2615" s="85"/>
      <c r="W2615" s="85"/>
      <c r="X2615" s="85"/>
      <c r="Y2615" s="85"/>
      <c r="Z2615" s="85"/>
      <c r="AA2615" s="85"/>
      <c r="AB2615" s="85"/>
      <c r="AC2615" s="81"/>
      <c r="AD2615" s="81"/>
      <c r="AE2615" s="81"/>
      <c r="AF2615" s="81"/>
      <c r="AG2615" s="81"/>
      <c r="AH2615" s="81"/>
      <c r="AI2615" s="81"/>
      <c r="AJ2615" s="81"/>
      <c r="AK2615" s="81"/>
      <c r="AL2615" s="81"/>
      <c r="AM2615" s="240"/>
      <c r="AN2615" s="240"/>
      <c r="AO2615" s="240"/>
      <c r="AP2615" s="240"/>
      <c r="AQ2615" s="240"/>
      <c r="AR2615" s="240"/>
      <c r="AS2615" s="240"/>
      <c r="AT2615" s="256"/>
      <c r="AU2615" s="256"/>
      <c r="AV2615" s="259"/>
      <c r="AW2615" s="259"/>
      <c r="AX2615" s="256"/>
      <c r="AY2615" s="256"/>
      <c r="AZ2615" s="256"/>
      <c r="BA2615" s="256"/>
      <c r="BB2615" s="256"/>
      <c r="BC2615" s="256"/>
      <c r="BD2615" s="256"/>
      <c r="BE2615" s="256"/>
      <c r="BF2615" s="256"/>
      <c r="BG2615" s="256"/>
      <c r="BH2615" s="256"/>
      <c r="BI2615" s="256"/>
      <c r="BJ2615" s="256"/>
      <c r="BK2615" s="256"/>
      <c r="BL2615" s="262"/>
      <c r="BM2615" s="262"/>
      <c r="BN2615" s="262"/>
      <c r="BO2615" s="262"/>
      <c r="BP2615" s="262"/>
      <c r="BQ2615" s="262"/>
      <c r="BR2615" s="270"/>
      <c r="BS2615" s="270"/>
      <c r="BT2615" s="270"/>
      <c r="BU2615" s="270"/>
      <c r="BV2615" s="270"/>
      <c r="BW2615" s="270"/>
      <c r="BX2615" s="256"/>
      <c r="BY2615" s="256"/>
      <c r="BZ2615" s="256"/>
      <c r="CA2615" s="267"/>
      <c r="CB2615" s="267"/>
      <c r="CC2615" s="274"/>
      <c r="CD2615" s="267"/>
      <c r="CE2615" s="267"/>
      <c r="CF2615" s="267"/>
      <c r="CG2615" s="267"/>
      <c r="CH2615" s="267"/>
      <c r="CI2615" s="267"/>
      <c r="CJ2615" s="267"/>
      <c r="CK2615" s="267"/>
      <c r="CL2615" s="265"/>
      <c r="CM2615" s="272"/>
      <c r="CN2615" s="264"/>
      <c r="CO2615" s="125"/>
      <c r="CP2615" s="226"/>
      <c r="CQ2615" s="226"/>
      <c r="CR2615" s="226"/>
      <c r="CS2615" s="126"/>
      <c r="CT2615" s="126"/>
      <c r="CU2615" s="126"/>
      <c r="CV2615" s="126"/>
      <c r="CW2615" s="126"/>
      <c r="CX2615" s="126"/>
      <c r="CY2615" s="126"/>
      <c r="CZ2615" s="126"/>
      <c r="DA2615" s="126"/>
      <c r="DB2615" s="126"/>
      <c r="DC2615" s="126"/>
      <c r="DD2615" s="126"/>
      <c r="DE2615" s="126"/>
      <c r="DF2615" s="126"/>
    </row>
    <row r="2616" spans="1:110" s="70" customFormat="1" ht="15" customHeight="1">
      <c r="A2616" s="229"/>
      <c r="B2616" s="625"/>
      <c r="C2616" s="445"/>
      <c r="D2616" s="238"/>
      <c r="E2616" s="238"/>
      <c r="F2616" s="245" t="s">
        <v>83</v>
      </c>
      <c r="G2616" s="246"/>
      <c r="H2616" s="82"/>
      <c r="I2616" s="82"/>
      <c r="J2616" s="82"/>
      <c r="K2616" s="82"/>
      <c r="L2616" s="82"/>
      <c r="M2616" s="82"/>
      <c r="N2616" s="82"/>
      <c r="O2616" s="82"/>
      <c r="P2616" s="82"/>
      <c r="Q2616" s="82"/>
      <c r="R2616" s="82"/>
      <c r="S2616" s="82"/>
      <c r="T2616" s="82"/>
      <c r="U2616" s="82"/>
      <c r="V2616" s="82"/>
      <c r="W2616" s="82"/>
      <c r="X2616" s="82"/>
      <c r="Y2616" s="82"/>
      <c r="Z2616" s="82"/>
      <c r="AA2616" s="82"/>
      <c r="AB2616" s="82"/>
      <c r="AC2616" s="35"/>
      <c r="AD2616" s="35"/>
      <c r="AE2616" s="35"/>
      <c r="AF2616" s="35"/>
      <c r="AG2616" s="35"/>
      <c r="AH2616" s="35"/>
      <c r="AI2616" s="35"/>
      <c r="AJ2616" s="35"/>
      <c r="AK2616" s="35"/>
      <c r="AL2616" s="35"/>
      <c r="AM2616" s="241"/>
      <c r="AN2616" s="241"/>
      <c r="AO2616" s="241"/>
      <c r="AP2616" s="241"/>
      <c r="AQ2616" s="241"/>
      <c r="AR2616" s="241"/>
      <c r="AS2616" s="241"/>
      <c r="AT2616" s="257"/>
      <c r="AU2616" s="257"/>
      <c r="AV2616" s="260"/>
      <c r="AW2616" s="260"/>
      <c r="AX2616" s="257"/>
      <c r="AY2616" s="257"/>
      <c r="AZ2616" s="257"/>
      <c r="BA2616" s="257"/>
      <c r="BB2616" s="257"/>
      <c r="BC2616" s="257"/>
      <c r="BD2616" s="257"/>
      <c r="BE2616" s="257"/>
      <c r="BF2616" s="257"/>
      <c r="BG2616" s="257"/>
      <c r="BH2616" s="257"/>
      <c r="BI2616" s="257"/>
      <c r="BJ2616" s="257"/>
      <c r="BK2616" s="257"/>
      <c r="BL2616" s="263"/>
      <c r="BM2616" s="263"/>
      <c r="BN2616" s="263"/>
      <c r="BO2616" s="263"/>
      <c r="BP2616" s="263"/>
      <c r="BQ2616" s="263"/>
      <c r="BR2616" s="271"/>
      <c r="BS2616" s="271"/>
      <c r="BT2616" s="271"/>
      <c r="BU2616" s="271"/>
      <c r="BV2616" s="271"/>
      <c r="BW2616" s="271"/>
      <c r="BX2616" s="257"/>
      <c r="BY2616" s="257"/>
      <c r="BZ2616" s="257"/>
      <c r="CA2616" s="268"/>
      <c r="CB2616" s="268"/>
      <c r="CC2616" s="275"/>
      <c r="CD2616" s="268"/>
      <c r="CE2616" s="268"/>
      <c r="CF2616" s="268"/>
      <c r="CG2616" s="268"/>
      <c r="CH2616" s="268"/>
      <c r="CI2616" s="268"/>
      <c r="CJ2616" s="268"/>
      <c r="CK2616" s="268"/>
      <c r="CL2616" s="265"/>
      <c r="CM2616" s="272"/>
      <c r="CN2616" s="264"/>
      <c r="CO2616" s="125"/>
      <c r="CP2616" s="226"/>
      <c r="CQ2616" s="226"/>
      <c r="CR2616" s="226"/>
      <c r="CS2616" s="126"/>
      <c r="CT2616" s="126"/>
      <c r="CU2616" s="126"/>
      <c r="CV2616" s="126"/>
      <c r="CW2616" s="126"/>
      <c r="CX2616" s="126"/>
      <c r="CY2616" s="126"/>
      <c r="CZ2616" s="126"/>
      <c r="DA2616" s="126"/>
      <c r="DB2616" s="126"/>
      <c r="DC2616" s="126"/>
      <c r="DD2616" s="126"/>
      <c r="DE2616" s="126"/>
      <c r="DF2616" s="126"/>
    </row>
    <row r="2617" spans="1:110" s="70" customFormat="1" ht="15" customHeight="1">
      <c r="A2617" s="227">
        <f t="shared" si="868"/>
        <v>324</v>
      </c>
      <c r="B2617" s="411" t="s">
        <v>1095</v>
      </c>
      <c r="C2617" s="470" t="s">
        <v>1096</v>
      </c>
      <c r="D2617" s="236">
        <v>44607</v>
      </c>
      <c r="E2617" s="236" t="s">
        <v>277</v>
      </c>
      <c r="F2617" s="253" t="s">
        <v>80</v>
      </c>
      <c r="G2617" s="254"/>
      <c r="H2617" s="82" t="s">
        <v>69</v>
      </c>
      <c r="I2617" s="82"/>
      <c r="J2617" s="82" t="s">
        <v>60</v>
      </c>
      <c r="K2617" s="82" t="s">
        <v>60</v>
      </c>
      <c r="L2617" s="82" t="s">
        <v>60</v>
      </c>
      <c r="M2617" s="82" t="s">
        <v>60</v>
      </c>
      <c r="N2617" s="82" t="s">
        <v>60</v>
      </c>
      <c r="O2617" s="82"/>
      <c r="P2617" s="82" t="s">
        <v>60</v>
      </c>
      <c r="Q2617" s="82" t="s">
        <v>60</v>
      </c>
      <c r="R2617" s="82" t="s">
        <v>67</v>
      </c>
      <c r="S2617" s="82" t="s">
        <v>60</v>
      </c>
      <c r="T2617" s="82" t="s">
        <v>60</v>
      </c>
      <c r="U2617" s="82" t="s">
        <v>60</v>
      </c>
      <c r="V2617" s="82"/>
      <c r="W2617" s="82" t="s">
        <v>61</v>
      </c>
      <c r="X2617" s="82" t="s">
        <v>61</v>
      </c>
      <c r="Y2617" s="82" t="s">
        <v>67</v>
      </c>
      <c r="Z2617" s="82" t="s">
        <v>61</v>
      </c>
      <c r="AA2617" s="82" t="s">
        <v>61</v>
      </c>
      <c r="AB2617" s="82" t="s">
        <v>61</v>
      </c>
      <c r="AC2617" s="82"/>
      <c r="AD2617" s="82" t="s">
        <v>61</v>
      </c>
      <c r="AE2617" s="82" t="s">
        <v>61</v>
      </c>
      <c r="AF2617" s="82" t="s">
        <v>61</v>
      </c>
      <c r="AG2617" s="82" t="s">
        <v>61</v>
      </c>
      <c r="AH2617" s="82" t="s">
        <v>61</v>
      </c>
      <c r="AI2617" s="82" t="s">
        <v>1471</v>
      </c>
      <c r="AJ2617" s="82"/>
      <c r="AK2617" s="82" t="s">
        <v>60</v>
      </c>
      <c r="AL2617" s="82" t="s">
        <v>60</v>
      </c>
      <c r="AM2617" s="239">
        <f>COUNTIF(H2617:AL2617,"PH")+COUNTIF(H2617:AL2617,"PH/L")+COUNTIF(H2617:AL2617,"PM")</f>
        <v>0</v>
      </c>
      <c r="AN2617" s="239">
        <f>COUNTIF(H2617:AL2617,"PD")+COUNTIF(H2617:AL2617,"PDD")+COUNTIF(H2617:AL2617,"P/DS")/2+COUNTIF(H2617:AL2617,"PMD")</f>
        <v>0</v>
      </c>
      <c r="AO2617" s="239">
        <f>COUNTIF(H2617:AL2617,"PN")+COUNTIF(H2617:AL2617,"P/NS")/2+COUNTIF(H2617:AL2617,"PH")+COUNTIF(H2617:AL2617,"PH/F")/2+COUNTIF(H2617:AL2617,"PH/L")/2+COUNTIF(H2617:AL2617,"PM")</f>
        <v>0</v>
      </c>
      <c r="AP2617" s="239">
        <f>COUNTIF(H2617:AL2617,"BH")+COUNTIF(H2617:AL2617,"AL/BL")+COUNTIF(H2617:AL2617,"UL/BL")+COUNTIF(H2617:AL2617,"BM")</f>
        <v>0</v>
      </c>
      <c r="AQ2617" s="239">
        <f>COUNTIF(H2617:AL2617,"DS")+COUNTIF(H2617:AL2617,"AL/DS")/2+COUNTIF(H2617:AL2617,"UL/DS")/2+COUNTIF(H2617:AL2617,"CT")+COUNTIF(H2617:AL2617,"MD")</f>
        <v>12.5</v>
      </c>
      <c r="AR2617" s="239">
        <f>COUNTIF(H2617:AL2617,"NS")+COUNTIF(H2617:AL2617,"AL/NS")/2+COUNTIF(H2617:AL2617,"UL/NS")/2+COUNTIF(H2617:AL2617,"BH")+COUNTIF(H2617:AL2617,"AL/BF")/2+COUNTIF(H2617:AL2617,"AL/BL")/2+COUNTIF(H2617:AL2617,"UL/BL")/2+COUNTIF(H2617:AL2617,"UL/BF")/2+COUNTIF(H2617:AL2617,"BM")</f>
        <v>10</v>
      </c>
      <c r="AS2617" s="239">
        <f>COUNTIF(H2617:AL2617,"AL")+COUNTIF(H2617:AL2617,"AL/DS")/2+COUNTIF(H2617:AL2617,"AL/NS")/2+COUNTIF(H2617:AL2617,"NH")+COUNTIF(H2617:AL2617,"SL")+COUNTIF(H2617:AL2617,"NHD")+COUNTIF(H2617:AL2617,"B")+COUNTIF(H2617:AL2617,"HL")+COUNTIF(H2617:AL2617,"AL/BF")/2+COUNTIF(H2617:AL2617,"AL/BL")/2</f>
        <v>3</v>
      </c>
      <c r="AT2617" s="255">
        <f>COUNTIF(H2617:AL2617,"PD")+COUNTIF(H2617:AL2617,"PN")+COUNTIF(H2617:AL2617,"P/DS")/2+COUNTIF(H2617:AL2617,"P/NS")/2+COUNTIF(H2617:AL2617,"DS")+COUNTIF(H2617:AL2617,"NS")+COUNTIF(H2617:AL2617,"AL")+COUNTIF(H2617:AL2617,"AL/DS")+COUNTIF(H2617:AL2617,"AL/NS")+COUNTIF(H2617:AL2617,"NH")+COUNTIF(H2617:AL2617,"SL")+COUNTIF(H2617:AL2617,"UL/DS")/2+COUNTIF(H2617:AL2617,"UL/NS")/2+COUNTIF(H2617:AL2617,"CT")+COUNTIF(H2617:AL2617,"NHD")+COUNTIF(H2617:AL2617,"PDD")+COUNTIF(H2617:AL2617,"B")+COUNTIF(H2617:AL2617,"HL")+COUNTIF(H2617:AL2617,"PH")+COUNTIF(H2617:AL2617,"BH")+COUNTIF(H2617:AL2617,"AL/BF")+COUNTIF(H2617:AL2617,"AL/BL")+COUNTIF(H2617:AL2617,"UL/BF")/2+COUNTIF(H2617:AL2617,"UL/BL")/2+COUNTIF(H2617:AL2617,"PH/F")/2+COUNTIF(H2617:AL2617,"PH/L")/2+COUNTIF(H2617:AL2617,"MD")+COUNTIF(H2617:AL2617,"PMD")+COUNTIF(H2617:AL2617,"PM")+COUNTIF(H2617:AL2617,"BM")</f>
        <v>25.5</v>
      </c>
      <c r="AU2617" s="255">
        <f>COUNTIF(H2617:AL2617,"P/DS")/2+COUNTIF(H2617:AL2617,"P/NS")/2+COUNTIF(H2617:AL2617,"IL")+COUNTIF(H2617:AL2617,"NL")+COUNTIF(H2617:AL2617,"UL")+COUNTIF(H2617:AL2617,"UL/DS")/2+COUNTIF(H2617:AL2617,"UL/NS")/2+COUNTIF(H2617:AL2617,"KT")+COUNTIF(H2617:AL2617,"UL/BF")/2+COUNTIF(H2617:AL2617,"UL/BL")/2+COUNTIF(H2617:AL2617,"PH/F")/2+COUNTIF(H2617:AL2617,"PH/L")/2+COUNTIF(H2617:AL2617,"NB")</f>
        <v>0.5</v>
      </c>
      <c r="AV2617" s="258">
        <f>COUNTIF(H2617:AL2617,"PN")+COUNTIF(H2617:AL2617,"TVD")+COUNTIF(H2617:AL2617,"PH")+COUNTIF(H2617:AL2617,"PM")+COUNTIF(H2617:AL2617,"PDD")-COUNTIFS(H2617:AL2617,"PN",H2624:AL2624,"&gt;=3")-COUNTIFS(H2617:AL2617,"PM",H2624:AL2624,"&gt;=3")</f>
        <v>0</v>
      </c>
      <c r="AW2617" s="258">
        <f>COUNTIF(H2617:AL2617,"NS")+COUNTIF(H2617:AL2617,"D")+COUNTIF(H2617:AL2617,"BH")+COUNTIF(H2617:AL2617,"NHD")+COUNTIF(H2617:AL2617,"BM")-COUNTIFS(H2617:AL2617,"NS",H2624:AL2624,"&gt;=3")-COUNTIFS(H2617:AL2617,"BH",H2624:AL2624,"&gt;=3")-COUNTIFS(H2617:AL2617,"BM",H2624:AL2624,"&gt;=3")</f>
        <v>10</v>
      </c>
      <c r="AX2617" s="255">
        <f>COUNTIF(H2617:AL2617,"AL")+COUNTIF(H2617:AL2617,"AL/DS")/2+COUNTIF(H2617:AL2617,"AL/NS")/2+COUNTIF(H2617:AL2617,"AL/BF")+COUNTIF(H2617:AL2617,"AL/BL")/2</f>
        <v>2</v>
      </c>
      <c r="AY2617" s="255">
        <f>COUNTIF(H2617:AL2617,"SL")</f>
        <v>0</v>
      </c>
      <c r="AZ2617" s="255">
        <f>COUNTIF(H2617:AL2617,"NH")</f>
        <v>1</v>
      </c>
      <c r="BA2617" s="255">
        <f>COUNTIF(H2617:AL2617,"HL")</f>
        <v>0</v>
      </c>
      <c r="BB2617" s="255">
        <f>COUNTIF(G2617:AL2617,"P/DS")/2+COUNTIF(G2617:AL2617,"P/NS")/2+COUNTIF(G2617:AL2617,"UL")+COUNTIF(G2617:AL2617,"UL/DS")/2+COUNTIF(G2617:AL2617,"UL/NS")/2+COUNTIF(G2617:AL2617,"UL/BL")/2+COUNTIF(G2617:AL2617,"UL/BF")/2+COUNTIF(G2617:AL2617,"PH/F")/2+COUNTIF(G2617:AL2617,"PH/L")/2</f>
        <v>0.5</v>
      </c>
      <c r="BC2617" s="255">
        <f>COUNTIF(H2617:AL2617,"NB")</f>
        <v>0</v>
      </c>
      <c r="BD2617" s="255">
        <f>COUNTIF(H2617:AL2617,"NL")</f>
        <v>0</v>
      </c>
      <c r="BE2617" s="255">
        <f>COUNTIF(H2617:AL2617,"IL")</f>
        <v>0</v>
      </c>
      <c r="BF2617" s="255">
        <f>COUNTIF(H2617:AL2617,"KT")</f>
        <v>0</v>
      </c>
      <c r="BG2617" s="255">
        <f>COUNTIF(H2617:AL2617,"L70")</f>
        <v>0</v>
      </c>
      <c r="BH2617" s="255">
        <f>COUNTIF(H2617:AL2617,"MD")</f>
        <v>0</v>
      </c>
      <c r="BI2617" s="255">
        <f>COUNTIF(H2617:AL2617,"PMD")</f>
        <v>0</v>
      </c>
      <c r="BJ2617" s="255">
        <f>COUNTIF(H2617:AL2617,"PM")</f>
        <v>0</v>
      </c>
      <c r="BK2617" s="255">
        <f>COUNTIF(H2617:AL2617,"BM")</f>
        <v>0</v>
      </c>
      <c r="BL2617" s="261">
        <f>SUMIF(H2617:AL2617,"PD",H2618:AL2618)+SUMIF(H2617:AL2617,"PN",H2618:AL2618)+SUMIF(H2617:AL2617,"P/DS",H2618:AL2618)+SUMIF(H2617:AL2617,"PN/F",H2618:AL2618)+SUMIF(H2617:AL2617,"PN/L",H2618:AL2618)+SUMIF(H2617:AL2617,"TV",H2618:AL2618)+SUMIF(H2617:AL2617,"TVD",H2618:AL2618)+SUMIF(H2617:AL2617,"PDD",H2618:AL2618)</f>
        <v>0</v>
      </c>
      <c r="BM2617" s="261">
        <f>SUMIF(H2617:AL2617,"PD",H2619:AL2619)+SUMIF(H2617:AL2617,"PN",H2619:AL2619)+SUMIF(H2617:AL2617,"P/DS",H2619:AL2619)+SUMIF(H2617:AL2617,"PN/F",H2619:AL2619)+SUMIF(H2617:AL2617,"PN/L",H2619:AL2619)+SUMIF(H2617:AL2617,"TV",H2619:AL2619)+SUMIF(H2617:AL2617,"TVD",H2619:AL2619)+SUMIF(H2617:AL2617,"PDD",H2619:AL2619)+SUMIF(H2617:AL2617,"PMD",H2619:AL2619)</f>
        <v>0</v>
      </c>
      <c r="BN2617" s="261">
        <f>SUMIF(H2617:AL2617,"PD",H2620:AL2620)+SUMIF(H2617:AL2617,"PN",H2620:AL2620)+SUMIF(H2617:AL2617,"P/DS",H2620:AL2620)+SUMIF(H2617:AL2617,"PN/F",H2620:AL2620)+SUMIF(H2617:AL2617,"PN/L",H2620:AL2620)+SUMIF(H2617:AL2617,"TV",H2620:AL2620)+SUMIF(H2617:AL2617,"TVD",H2620:AL2620)</f>
        <v>0</v>
      </c>
      <c r="BO2617" s="261">
        <f>SUMIF(H2617:AL2617,"PD",H2621:AL2621)+SUMIF(H2617:AL2617,"PN",H2621:AL2621)+SUMIF(H2617:AL2617,"P/DS",H2621:AL2621)+SUMIF(H2617:AL2617,"PN/F",H2621:AL2621)+SUMIF(H2617:AL2617,"PN/L",H2621:AL2621)+SUMIF(H2617:AL2617,"TV",H2621:AL2621)+SUMIF(H2617:AL2617,"TVD",H2621:AL2621)</f>
        <v>0</v>
      </c>
      <c r="BP2617" s="261">
        <f>SUMIF(H2617:AL2617,"PD",H2622:AL2622)+SUMIF(H2617:AL2617,"PN",H2622:AL2622)+SUMIF(H2617:AL2617,"P/DS",H2622:AL2622)+SUMIF(H2617:AL2617,"PN/F",H2622:AL2622)+SUMIF(H2617:AL2617,"PN/L",H2622:AL2622)+SUMIF(H2617:AL2617,"TV",H2622:AL2622)+SUMIF(H2617:AL2617,"TVD",H2622:AL2622)+SUMIF(H2617:AL2617,"PDD",H2622:AL2622)+SUMIF(H2617:AL2617,"PH",H2622:AL2622)+SUMIF(H2617:AL2617,"PM",H2622:AL2622)</f>
        <v>0</v>
      </c>
      <c r="BQ2617" s="261">
        <f>SUMIF(H2617:AL2617,"PD",H2623:AL2623)+SUMIF(H2617:AL2617,"PN",H2623:AL2623)+SUMIF(H2617:AL2617,"P/DS",H2623:AL2623)+SUMIF(H2617:AL2617,"PN/F",H2623:AL2623)+SUMIF(H2617:AL2617,"PN/L",H2623:AL2623)+SUMIF(H2617:AL2617,"TV",H2623:AL2623)+SUMIF(H2617:AL2617,"TVD",H2623:AL2623)+SUMIF(H2617:AL2617,"PDD",H2623:AL2623)+SUMIF(H2617:AL2617,"PH",H2623:AL2623)+SUMIF(H2617:AL2617,"PM",H2623:AL2623)</f>
        <v>0</v>
      </c>
      <c r="BR2617" s="269">
        <f>SUM(H2618:AL2618)-BL2617</f>
        <v>17.5</v>
      </c>
      <c r="BS2617" s="269">
        <f>SUM(H2619:AL2619)-BM2617</f>
        <v>0</v>
      </c>
      <c r="BT2617" s="269">
        <f>SUM(H2620:AL2620)-BN2617</f>
        <v>0</v>
      </c>
      <c r="BU2617" s="269">
        <f>SUM(H2621:AL2621)-BO2617</f>
        <v>0</v>
      </c>
      <c r="BV2617" s="269">
        <f>SUM(H2622:AL2622)-BP2617</f>
        <v>0</v>
      </c>
      <c r="BW2617" s="269">
        <f>SUM(H2623:AL2623)-BQ2617</f>
        <v>0</v>
      </c>
      <c r="BX2617" s="255">
        <f>SUMIF(H2617:AL2617,"PD",H2624:AL2624)+SUMIF(H2617:AL2617,"PN",H2624:AL2624)+SUMIF(H2617:AL2617,"P/DS",H2624:AL2624)+SUMIF(H2617:AL2617,"PN/F",H2624:AL2624)+SUMIF(H2617:AL2617,"PN/L",H2624:AL2624)</f>
        <v>0</v>
      </c>
      <c r="BY2617" s="255">
        <f>SUM(H2624:AL2624)-BX2617</f>
        <v>0</v>
      </c>
      <c r="BZ2617" s="255">
        <f t="shared" ref="BZ2617" si="871">+SUM(BL2617:BW2624)</f>
        <v>17.5</v>
      </c>
      <c r="CA2617" s="266">
        <f>(COUNTIFS(H2617:AL2617,"PD",H2618:AL2618,"&gt;=2"))*0.5-IF(CN2617="VP",COUNTIFS($H$16:$AL$16,"SAT",H2617:AL2617,"PD",H2618:AL2618,"&gt;=2"))*0.5</f>
        <v>0</v>
      </c>
      <c r="CB2617" s="266">
        <f>(COUNTIFS(H2617:AL2617,"PN",H2619:AL2619,"&gt;=0.5",H2618:AL2618,"&gt;=1.5"))*0.5+COUNTIFS(H2617:AL2617,"PDD",H2619:AL2619,"&gt;=0.5",H2618:AL2618,"&gt;=1.5")*0.5</f>
        <v>0</v>
      </c>
      <c r="CC2617" s="273">
        <f>(COUNTIFS(H2617:AL2617,"TV",H2619:AL2619,"&gt;=10"))*0.5+(COUNTIFS(H2617:AL2617,"PMD",H2619:AL2619,"&gt;=2"))*0.5</f>
        <v>0</v>
      </c>
      <c r="CD2617" s="266">
        <f>(COUNTIFS(H2617:AL2617,"TVD",H2621:AL2621,"&gt;=6.5",H2619:AL2619,"&gt;=3.5"))*0.5</f>
        <v>0</v>
      </c>
      <c r="CE2617" s="266">
        <f>(COUNTIFS(H2617:AL2617,"PD",H2622:AL2622,"&gt;=10"))*0.5</f>
        <v>0</v>
      </c>
      <c r="CF2617" s="266">
        <f>(COUNTIFS(H2617:AL2617,"PDD",H2622:AL2622,"&gt;=3.5",H2623:AL2623,"&gt;=6.5")+COUNTIFS(H2617:AL2617,"PH",H2623:AL2623,"&gt;=0.5",H2622:AL2622,"&gt;=1.5")+COUNTIFS(H2617:AL2617,"PM",H2623:AL2623,"&gt;=0.5",H2622:AL2622,"&gt;=1.5"))*0.5</f>
        <v>0</v>
      </c>
      <c r="CG2617" s="266">
        <f>(COUNTIFS(H2617:AL2617,"DS",H2618:AL2618,"&gt;=2")+COUNTIFS(H2617:AL2617,"AL/DS",H2618:AL2618,"&gt;=2"))*0.5-IF(CN2617="VP",COUNTIFS($H$16:$AL$16,"SAT",H2617:AL2617,"DS",H2618:AL2618,"&gt;=2"))*0.5</f>
        <v>3.5</v>
      </c>
      <c r="CH2617" s="266">
        <f>(COUNTIFS(H2617:AL2617,"NS",H2619:AL2619,"&gt;=0.5",H2618:AL2618,"&gt;=1.5")+COUNTIFS(H2617:AL2617,"AL/NS",H2619:AL2619,"&gt;=0.5",H2618:AL2618,"&gt;=1.5")+COUNTIFS(H2617:AL2617,"NHD",H2619:AL2619,"&gt;=4.5",H2622:AL2622,"&gt;=2",H2618:AL2618,"&gt;=1.5"))*0.5</f>
        <v>0</v>
      </c>
      <c r="CI2617" s="266">
        <f>(COUNTIF(H2619:AL2619,"&gt;=10")+COUNTIFS(H2617:AL2617,"MD",H2619:AL2619,"&gt;=2")-COUNTIFS(H2617:AL2617,"TV",H2619:AL2619,"&gt;=10"))*0.5</f>
        <v>0</v>
      </c>
      <c r="CJ2617" s="266">
        <f>(COUNTIFS(H2617:AL2617,"D",H2621:AL2621,"&gt;=6.5",H2619:AL2619,"&gt;=3.5"))*0.5</f>
        <v>0</v>
      </c>
      <c r="CK2617" s="266">
        <f>(COUNTIF(H2622:AL2622,"&gt;=10")-COUNTIFS(H2617:AL2617,"PD",H2622:AL2622,"&gt;=10"))*0.5</f>
        <v>0</v>
      </c>
      <c r="CL2617" s="265">
        <f>(COUNTIFS(H2617:AL2617,"NHD",H2622:AL2622,"&gt;=3.5",H2623:AL2623,"&gt;=6.5")+COUNTIFS(H2617:AL2617,"BH",H2622:AL2622,"&gt;=1.5",H2623:AL2623,"&gt;=0.5")+COUNTIFS(H2617:AL2617,"BM",H2622:AL2622,"&gt;=1.5",H2623:AL2623,"&gt;=0.5")+COUNTIFS(H2617:AL2617,"D",H2622:AL2622,"&gt;=1.5",H2623:AL2623,"&gt;=0.5"))*0.5</f>
        <v>0</v>
      </c>
      <c r="CM2617" s="272"/>
      <c r="CN2617" s="264" t="s">
        <v>723</v>
      </c>
      <c r="CO2617" s="125">
        <f t="shared" ref="CO2617" si="872">+AM2617+AN2617+AO2617+AP2617+AQ2617+AR2617+AS2617+AU2617+BG2617</f>
        <v>26</v>
      </c>
      <c r="CP2617" s="225">
        <f>+SUM(I2618:I2623)-I2624</f>
        <v>0</v>
      </c>
      <c r="CQ2617" s="225">
        <f>+SUM(J2618:J2623)-J2624</f>
        <v>2.5</v>
      </c>
      <c r="CR2617" s="225">
        <f>+SUM(K2618:K2623)-K2624</f>
        <v>2.5</v>
      </c>
      <c r="CS2617" s="126"/>
      <c r="CT2617" s="126"/>
      <c r="CU2617" s="126"/>
      <c r="CV2617" s="126"/>
      <c r="CW2617" s="126"/>
      <c r="CX2617" s="126"/>
      <c r="CY2617" s="126"/>
      <c r="CZ2617" s="126"/>
      <c r="DA2617" s="126"/>
      <c r="DB2617" s="126"/>
      <c r="DC2617" s="126"/>
      <c r="DD2617" s="126"/>
      <c r="DE2617" s="126"/>
      <c r="DF2617" s="126" t="e">
        <f>+SUM(#REF!)</f>
        <v>#REF!</v>
      </c>
    </row>
    <row r="2618" spans="1:110" s="70" customFormat="1" ht="15" customHeight="1">
      <c r="A2618" s="228"/>
      <c r="B2618" s="412"/>
      <c r="C2618" s="471"/>
      <c r="D2618" s="237"/>
      <c r="E2618" s="237"/>
      <c r="F2618" s="242" t="s">
        <v>82</v>
      </c>
      <c r="G2618" s="71">
        <v>1.5</v>
      </c>
      <c r="H2618" s="83"/>
      <c r="I2618" s="83"/>
      <c r="J2618" s="83">
        <v>2.5</v>
      </c>
      <c r="K2618" s="83">
        <v>2.5</v>
      </c>
      <c r="L2618" s="83"/>
      <c r="M2618" s="83">
        <v>2.5</v>
      </c>
      <c r="N2618" s="83">
        <v>2.5</v>
      </c>
      <c r="O2618" s="83"/>
      <c r="P2618" s="83">
        <v>2.5</v>
      </c>
      <c r="Q2618" s="83">
        <v>2.5</v>
      </c>
      <c r="R2618" s="83"/>
      <c r="S2618" s="83">
        <v>2.5</v>
      </c>
      <c r="T2618" s="83"/>
      <c r="U2618" s="83"/>
      <c r="V2618" s="83"/>
      <c r="W2618" s="83"/>
      <c r="X2618" s="83"/>
      <c r="Y2618" s="83"/>
      <c r="Z2618" s="83"/>
      <c r="AA2618" s="83"/>
      <c r="AB2618" s="83"/>
      <c r="AC2618" s="79"/>
      <c r="AD2618" s="79"/>
      <c r="AE2618" s="79"/>
      <c r="AF2618" s="79"/>
      <c r="AG2618" s="79"/>
      <c r="AH2618" s="79"/>
      <c r="AI2618" s="79"/>
      <c r="AJ2618" s="79"/>
      <c r="AK2618" s="79"/>
      <c r="AL2618" s="79"/>
      <c r="AM2618" s="240"/>
      <c r="AN2618" s="240"/>
      <c r="AO2618" s="240"/>
      <c r="AP2618" s="240"/>
      <c r="AQ2618" s="240"/>
      <c r="AR2618" s="240"/>
      <c r="AS2618" s="240"/>
      <c r="AT2618" s="256"/>
      <c r="AU2618" s="256"/>
      <c r="AV2618" s="259"/>
      <c r="AW2618" s="259"/>
      <c r="AX2618" s="256"/>
      <c r="AY2618" s="256"/>
      <c r="AZ2618" s="256"/>
      <c r="BA2618" s="256"/>
      <c r="BB2618" s="256"/>
      <c r="BC2618" s="256"/>
      <c r="BD2618" s="256"/>
      <c r="BE2618" s="256"/>
      <c r="BF2618" s="256"/>
      <c r="BG2618" s="256"/>
      <c r="BH2618" s="256"/>
      <c r="BI2618" s="256"/>
      <c r="BJ2618" s="256"/>
      <c r="BK2618" s="256"/>
      <c r="BL2618" s="262"/>
      <c r="BM2618" s="262"/>
      <c r="BN2618" s="262"/>
      <c r="BO2618" s="262"/>
      <c r="BP2618" s="262"/>
      <c r="BQ2618" s="262"/>
      <c r="BR2618" s="270"/>
      <c r="BS2618" s="270"/>
      <c r="BT2618" s="270"/>
      <c r="BU2618" s="270"/>
      <c r="BV2618" s="270"/>
      <c r="BW2618" s="270"/>
      <c r="BX2618" s="256"/>
      <c r="BY2618" s="256"/>
      <c r="BZ2618" s="256"/>
      <c r="CA2618" s="267"/>
      <c r="CB2618" s="267"/>
      <c r="CC2618" s="274"/>
      <c r="CD2618" s="267"/>
      <c r="CE2618" s="267"/>
      <c r="CF2618" s="267"/>
      <c r="CG2618" s="267"/>
      <c r="CH2618" s="267"/>
      <c r="CI2618" s="267"/>
      <c r="CJ2618" s="267"/>
      <c r="CK2618" s="267"/>
      <c r="CL2618" s="265"/>
      <c r="CM2618" s="272"/>
      <c r="CN2618" s="264"/>
      <c r="CO2618" s="125"/>
      <c r="CP2618" s="226"/>
      <c r="CQ2618" s="226"/>
      <c r="CR2618" s="226"/>
      <c r="CS2618" s="126"/>
      <c r="CT2618" s="126"/>
      <c r="CU2618" s="126"/>
      <c r="CV2618" s="126"/>
      <c r="CW2618" s="126"/>
      <c r="CX2618" s="126"/>
      <c r="CY2618" s="126"/>
      <c r="CZ2618" s="126"/>
      <c r="DA2618" s="126"/>
      <c r="DB2618" s="126"/>
      <c r="DC2618" s="126"/>
      <c r="DD2618" s="126"/>
      <c r="DE2618" s="126"/>
      <c r="DF2618" s="126"/>
    </row>
    <row r="2619" spans="1:110" s="70" customFormat="1" ht="15" customHeight="1">
      <c r="A2619" s="228"/>
      <c r="B2619" s="412"/>
      <c r="C2619" s="471"/>
      <c r="D2619" s="237"/>
      <c r="E2619" s="237"/>
      <c r="F2619" s="243"/>
      <c r="G2619" s="72">
        <v>2</v>
      </c>
      <c r="H2619" s="84"/>
      <c r="I2619" s="84"/>
      <c r="J2619" s="84"/>
      <c r="K2619" s="84"/>
      <c r="L2619" s="84"/>
      <c r="M2619" s="84"/>
      <c r="N2619" s="84"/>
      <c r="O2619" s="84"/>
      <c r="P2619" s="84"/>
      <c r="Q2619" s="84"/>
      <c r="R2619" s="84"/>
      <c r="S2619" s="84"/>
      <c r="T2619" s="84"/>
      <c r="U2619" s="84"/>
      <c r="V2619" s="84"/>
      <c r="W2619" s="84"/>
      <c r="X2619" s="84"/>
      <c r="Y2619" s="84"/>
      <c r="Z2619" s="84"/>
      <c r="AA2619" s="84"/>
      <c r="AB2619" s="84"/>
      <c r="AC2619" s="80"/>
      <c r="AD2619" s="80"/>
      <c r="AE2619" s="80"/>
      <c r="AF2619" s="80"/>
      <c r="AG2619" s="80"/>
      <c r="AH2619" s="80"/>
      <c r="AI2619" s="80"/>
      <c r="AJ2619" s="80"/>
      <c r="AK2619" s="80"/>
      <c r="AL2619" s="80"/>
      <c r="AM2619" s="240"/>
      <c r="AN2619" s="240"/>
      <c r="AO2619" s="240"/>
      <c r="AP2619" s="240"/>
      <c r="AQ2619" s="240"/>
      <c r="AR2619" s="240"/>
      <c r="AS2619" s="240"/>
      <c r="AT2619" s="256"/>
      <c r="AU2619" s="256"/>
      <c r="AV2619" s="259"/>
      <c r="AW2619" s="259"/>
      <c r="AX2619" s="256"/>
      <c r="AY2619" s="256"/>
      <c r="AZ2619" s="256"/>
      <c r="BA2619" s="256"/>
      <c r="BB2619" s="256"/>
      <c r="BC2619" s="256"/>
      <c r="BD2619" s="256"/>
      <c r="BE2619" s="256"/>
      <c r="BF2619" s="256"/>
      <c r="BG2619" s="256"/>
      <c r="BH2619" s="256"/>
      <c r="BI2619" s="256"/>
      <c r="BJ2619" s="256"/>
      <c r="BK2619" s="256"/>
      <c r="BL2619" s="262"/>
      <c r="BM2619" s="262"/>
      <c r="BN2619" s="262"/>
      <c r="BO2619" s="262"/>
      <c r="BP2619" s="262"/>
      <c r="BQ2619" s="262"/>
      <c r="BR2619" s="270"/>
      <c r="BS2619" s="270"/>
      <c r="BT2619" s="270"/>
      <c r="BU2619" s="270"/>
      <c r="BV2619" s="270"/>
      <c r="BW2619" s="270"/>
      <c r="BX2619" s="256"/>
      <c r="BY2619" s="256"/>
      <c r="BZ2619" s="256"/>
      <c r="CA2619" s="267"/>
      <c r="CB2619" s="267"/>
      <c r="CC2619" s="274"/>
      <c r="CD2619" s="267"/>
      <c r="CE2619" s="267"/>
      <c r="CF2619" s="267"/>
      <c r="CG2619" s="267"/>
      <c r="CH2619" s="267"/>
      <c r="CI2619" s="267"/>
      <c r="CJ2619" s="267"/>
      <c r="CK2619" s="267"/>
      <c r="CL2619" s="265"/>
      <c r="CM2619" s="272"/>
      <c r="CN2619" s="264"/>
      <c r="CO2619" s="125"/>
      <c r="CP2619" s="226"/>
      <c r="CQ2619" s="226"/>
      <c r="CR2619" s="226"/>
      <c r="CS2619" s="126"/>
      <c r="CT2619" s="126"/>
      <c r="CU2619" s="126"/>
      <c r="CV2619" s="126"/>
      <c r="CW2619" s="126"/>
      <c r="CX2619" s="126"/>
      <c r="CY2619" s="126"/>
      <c r="CZ2619" s="126"/>
      <c r="DA2619" s="126"/>
      <c r="DB2619" s="126"/>
      <c r="DC2619" s="126"/>
      <c r="DD2619" s="126"/>
      <c r="DE2619" s="126"/>
      <c r="DF2619" s="126"/>
    </row>
    <row r="2620" spans="1:110" s="70" customFormat="1" ht="15" customHeight="1">
      <c r="A2620" s="228"/>
      <c r="B2620" s="412"/>
      <c r="C2620" s="471"/>
      <c r="D2620" s="237"/>
      <c r="E2620" s="237"/>
      <c r="F2620" s="243"/>
      <c r="G2620" s="72">
        <v>2.1</v>
      </c>
      <c r="H2620" s="84"/>
      <c r="I2620" s="84"/>
      <c r="J2620" s="84"/>
      <c r="K2620" s="84"/>
      <c r="L2620" s="84"/>
      <c r="M2620" s="84"/>
      <c r="N2620" s="84"/>
      <c r="O2620" s="84"/>
      <c r="P2620" s="84"/>
      <c r="Q2620" s="84"/>
      <c r="R2620" s="84"/>
      <c r="S2620" s="84"/>
      <c r="T2620" s="84"/>
      <c r="U2620" s="84"/>
      <c r="V2620" s="84"/>
      <c r="W2620" s="84"/>
      <c r="X2620" s="84"/>
      <c r="Y2620" s="84"/>
      <c r="Z2620" s="84"/>
      <c r="AA2620" s="84"/>
      <c r="AB2620" s="84"/>
      <c r="AC2620" s="80"/>
      <c r="AD2620" s="80"/>
      <c r="AE2620" s="80"/>
      <c r="AF2620" s="80"/>
      <c r="AG2620" s="80"/>
      <c r="AH2620" s="80"/>
      <c r="AI2620" s="80"/>
      <c r="AJ2620" s="80"/>
      <c r="AK2620" s="80"/>
      <c r="AL2620" s="80"/>
      <c r="AM2620" s="240"/>
      <c r="AN2620" s="240"/>
      <c r="AO2620" s="240"/>
      <c r="AP2620" s="240"/>
      <c r="AQ2620" s="240"/>
      <c r="AR2620" s="240"/>
      <c r="AS2620" s="240"/>
      <c r="AT2620" s="256"/>
      <c r="AU2620" s="256"/>
      <c r="AV2620" s="259"/>
      <c r="AW2620" s="259"/>
      <c r="AX2620" s="256"/>
      <c r="AY2620" s="256"/>
      <c r="AZ2620" s="256"/>
      <c r="BA2620" s="256"/>
      <c r="BB2620" s="256"/>
      <c r="BC2620" s="256"/>
      <c r="BD2620" s="256"/>
      <c r="BE2620" s="256"/>
      <c r="BF2620" s="256"/>
      <c r="BG2620" s="256"/>
      <c r="BH2620" s="256"/>
      <c r="BI2620" s="256"/>
      <c r="BJ2620" s="256"/>
      <c r="BK2620" s="256"/>
      <c r="BL2620" s="262"/>
      <c r="BM2620" s="262"/>
      <c r="BN2620" s="262"/>
      <c r="BO2620" s="262"/>
      <c r="BP2620" s="262"/>
      <c r="BQ2620" s="262"/>
      <c r="BR2620" s="270"/>
      <c r="BS2620" s="270"/>
      <c r="BT2620" s="270"/>
      <c r="BU2620" s="270"/>
      <c r="BV2620" s="270"/>
      <c r="BW2620" s="270"/>
      <c r="BX2620" s="256"/>
      <c r="BY2620" s="256"/>
      <c r="BZ2620" s="256"/>
      <c r="CA2620" s="267"/>
      <c r="CB2620" s="267"/>
      <c r="CC2620" s="274"/>
      <c r="CD2620" s="267"/>
      <c r="CE2620" s="267"/>
      <c r="CF2620" s="267"/>
      <c r="CG2620" s="267"/>
      <c r="CH2620" s="267"/>
      <c r="CI2620" s="267"/>
      <c r="CJ2620" s="267"/>
      <c r="CK2620" s="267"/>
      <c r="CL2620" s="265"/>
      <c r="CM2620" s="272"/>
      <c r="CN2620" s="264"/>
      <c r="CO2620" s="125"/>
      <c r="CP2620" s="226"/>
      <c r="CQ2620" s="226"/>
      <c r="CR2620" s="226"/>
      <c r="CS2620" s="126"/>
      <c r="CT2620" s="126"/>
      <c r="CU2620" s="126"/>
      <c r="CV2620" s="126"/>
      <c r="CW2620" s="126"/>
      <c r="CX2620" s="126"/>
      <c r="CY2620" s="126"/>
      <c r="CZ2620" s="126"/>
      <c r="DA2620" s="126"/>
      <c r="DB2620" s="126"/>
      <c r="DC2620" s="126"/>
      <c r="DD2620" s="126"/>
      <c r="DE2620" s="126"/>
      <c r="DF2620" s="126"/>
    </row>
    <row r="2621" spans="1:110" s="70" customFormat="1" ht="15" customHeight="1">
      <c r="A2621" s="228"/>
      <c r="B2621" s="412"/>
      <c r="C2621" s="471"/>
      <c r="D2621" s="237"/>
      <c r="E2621" s="237"/>
      <c r="F2621" s="243"/>
      <c r="G2621" s="72">
        <v>2.7</v>
      </c>
      <c r="H2621" s="84"/>
      <c r="I2621" s="84"/>
      <c r="J2621" s="84"/>
      <c r="K2621" s="84"/>
      <c r="L2621" s="84"/>
      <c r="M2621" s="84"/>
      <c r="N2621" s="84"/>
      <c r="O2621" s="84"/>
      <c r="P2621" s="84"/>
      <c r="Q2621" s="84"/>
      <c r="R2621" s="84"/>
      <c r="S2621" s="84"/>
      <c r="T2621" s="84"/>
      <c r="U2621" s="84"/>
      <c r="V2621" s="84"/>
      <c r="W2621" s="84"/>
      <c r="X2621" s="84"/>
      <c r="Y2621" s="84"/>
      <c r="Z2621" s="84"/>
      <c r="AA2621" s="84"/>
      <c r="AB2621" s="84"/>
      <c r="AC2621" s="80"/>
      <c r="AD2621" s="80"/>
      <c r="AE2621" s="80"/>
      <c r="AF2621" s="80"/>
      <c r="AG2621" s="80"/>
      <c r="AH2621" s="80"/>
      <c r="AI2621" s="80"/>
      <c r="AJ2621" s="80"/>
      <c r="AK2621" s="80"/>
      <c r="AL2621" s="80"/>
      <c r="AM2621" s="240"/>
      <c r="AN2621" s="240"/>
      <c r="AO2621" s="240"/>
      <c r="AP2621" s="240"/>
      <c r="AQ2621" s="240"/>
      <c r="AR2621" s="240"/>
      <c r="AS2621" s="240"/>
      <c r="AT2621" s="256"/>
      <c r="AU2621" s="256"/>
      <c r="AV2621" s="259"/>
      <c r="AW2621" s="259"/>
      <c r="AX2621" s="256"/>
      <c r="AY2621" s="256"/>
      <c r="AZ2621" s="256"/>
      <c r="BA2621" s="256"/>
      <c r="BB2621" s="256"/>
      <c r="BC2621" s="256"/>
      <c r="BD2621" s="256"/>
      <c r="BE2621" s="256"/>
      <c r="BF2621" s="256"/>
      <c r="BG2621" s="256"/>
      <c r="BH2621" s="256"/>
      <c r="BI2621" s="256"/>
      <c r="BJ2621" s="256"/>
      <c r="BK2621" s="256"/>
      <c r="BL2621" s="262"/>
      <c r="BM2621" s="262"/>
      <c r="BN2621" s="262"/>
      <c r="BO2621" s="262"/>
      <c r="BP2621" s="262"/>
      <c r="BQ2621" s="262"/>
      <c r="BR2621" s="270"/>
      <c r="BS2621" s="270"/>
      <c r="BT2621" s="270"/>
      <c r="BU2621" s="270"/>
      <c r="BV2621" s="270"/>
      <c r="BW2621" s="270"/>
      <c r="BX2621" s="256"/>
      <c r="BY2621" s="256"/>
      <c r="BZ2621" s="256"/>
      <c r="CA2621" s="267"/>
      <c r="CB2621" s="267"/>
      <c r="CC2621" s="274"/>
      <c r="CD2621" s="267"/>
      <c r="CE2621" s="267"/>
      <c r="CF2621" s="267"/>
      <c r="CG2621" s="267"/>
      <c r="CH2621" s="267"/>
      <c r="CI2621" s="267"/>
      <c r="CJ2621" s="267"/>
      <c r="CK2621" s="267"/>
      <c r="CL2621" s="265"/>
      <c r="CM2621" s="272"/>
      <c r="CN2621" s="264"/>
      <c r="CO2621" s="125"/>
      <c r="CP2621" s="226"/>
      <c r="CQ2621" s="226"/>
      <c r="CR2621" s="226"/>
      <c r="CS2621" s="126"/>
      <c r="CT2621" s="126"/>
      <c r="CU2621" s="126"/>
      <c r="CV2621" s="126"/>
      <c r="CW2621" s="126"/>
      <c r="CX2621" s="126"/>
      <c r="CY2621" s="126"/>
      <c r="CZ2621" s="126"/>
      <c r="DA2621" s="126"/>
      <c r="DB2621" s="126"/>
      <c r="DC2621" s="126"/>
      <c r="DD2621" s="126"/>
      <c r="DE2621" s="126"/>
      <c r="DF2621" s="126"/>
    </row>
    <row r="2622" spans="1:110" s="70" customFormat="1" ht="15" customHeight="1">
      <c r="A2622" s="228"/>
      <c r="B2622" s="412"/>
      <c r="C2622" s="471"/>
      <c r="D2622" s="237"/>
      <c r="E2622" s="237"/>
      <c r="F2622" s="243"/>
      <c r="G2622" s="72">
        <v>3</v>
      </c>
      <c r="H2622" s="84"/>
      <c r="I2622" s="84"/>
      <c r="J2622" s="84"/>
      <c r="K2622" s="84"/>
      <c r="L2622" s="84"/>
      <c r="M2622" s="84"/>
      <c r="N2622" s="84"/>
      <c r="O2622" s="84"/>
      <c r="P2622" s="84"/>
      <c r="Q2622" s="84"/>
      <c r="R2622" s="84"/>
      <c r="S2622" s="84"/>
      <c r="T2622" s="84"/>
      <c r="U2622" s="84"/>
      <c r="V2622" s="84"/>
      <c r="W2622" s="84"/>
      <c r="X2622" s="84"/>
      <c r="Y2622" s="84"/>
      <c r="Z2622" s="84"/>
      <c r="AA2622" s="84"/>
      <c r="AB2622" s="84"/>
      <c r="AC2622" s="80"/>
      <c r="AD2622" s="80"/>
      <c r="AE2622" s="80"/>
      <c r="AF2622" s="80"/>
      <c r="AG2622" s="80"/>
      <c r="AH2622" s="80"/>
      <c r="AI2622" s="80"/>
      <c r="AJ2622" s="80"/>
      <c r="AK2622" s="80"/>
      <c r="AL2622" s="80"/>
      <c r="AM2622" s="240"/>
      <c r="AN2622" s="240"/>
      <c r="AO2622" s="240"/>
      <c r="AP2622" s="240"/>
      <c r="AQ2622" s="240"/>
      <c r="AR2622" s="240"/>
      <c r="AS2622" s="240"/>
      <c r="AT2622" s="256"/>
      <c r="AU2622" s="256"/>
      <c r="AV2622" s="259"/>
      <c r="AW2622" s="259"/>
      <c r="AX2622" s="256"/>
      <c r="AY2622" s="256"/>
      <c r="AZ2622" s="256"/>
      <c r="BA2622" s="256"/>
      <c r="BB2622" s="256"/>
      <c r="BC2622" s="256"/>
      <c r="BD2622" s="256"/>
      <c r="BE2622" s="256"/>
      <c r="BF2622" s="256"/>
      <c r="BG2622" s="256"/>
      <c r="BH2622" s="256"/>
      <c r="BI2622" s="256"/>
      <c r="BJ2622" s="256"/>
      <c r="BK2622" s="256"/>
      <c r="BL2622" s="262"/>
      <c r="BM2622" s="262"/>
      <c r="BN2622" s="262"/>
      <c r="BO2622" s="262"/>
      <c r="BP2622" s="262"/>
      <c r="BQ2622" s="262"/>
      <c r="BR2622" s="270"/>
      <c r="BS2622" s="270"/>
      <c r="BT2622" s="270"/>
      <c r="BU2622" s="270"/>
      <c r="BV2622" s="270"/>
      <c r="BW2622" s="270"/>
      <c r="BX2622" s="256"/>
      <c r="BY2622" s="256"/>
      <c r="BZ2622" s="256"/>
      <c r="CA2622" s="267"/>
      <c r="CB2622" s="267"/>
      <c r="CC2622" s="274"/>
      <c r="CD2622" s="267"/>
      <c r="CE2622" s="267"/>
      <c r="CF2622" s="267"/>
      <c r="CG2622" s="267"/>
      <c r="CH2622" s="267"/>
      <c r="CI2622" s="267"/>
      <c r="CJ2622" s="267"/>
      <c r="CK2622" s="267"/>
      <c r="CL2622" s="265"/>
      <c r="CM2622" s="272"/>
      <c r="CN2622" s="264"/>
      <c r="CO2622" s="125"/>
      <c r="CP2622" s="226"/>
      <c r="CQ2622" s="226"/>
      <c r="CR2622" s="226"/>
      <c r="CS2622" s="126"/>
      <c r="CT2622" s="126"/>
      <c r="CU2622" s="126"/>
      <c r="CV2622" s="126"/>
      <c r="CW2622" s="126"/>
      <c r="CX2622" s="126"/>
      <c r="CY2622" s="126"/>
      <c r="CZ2622" s="126"/>
      <c r="DA2622" s="126"/>
      <c r="DB2622" s="126"/>
      <c r="DC2622" s="126"/>
      <c r="DD2622" s="126"/>
      <c r="DE2622" s="126"/>
      <c r="DF2622" s="126"/>
    </row>
    <row r="2623" spans="1:110" s="70" customFormat="1" ht="15" customHeight="1">
      <c r="A2623" s="228"/>
      <c r="B2623" s="412"/>
      <c r="C2623" s="471"/>
      <c r="D2623" s="237"/>
      <c r="E2623" s="237"/>
      <c r="F2623" s="244"/>
      <c r="G2623" s="73">
        <v>3.9</v>
      </c>
      <c r="H2623" s="85"/>
      <c r="I2623" s="85"/>
      <c r="J2623" s="85"/>
      <c r="K2623" s="85"/>
      <c r="L2623" s="85"/>
      <c r="M2623" s="85"/>
      <c r="N2623" s="85"/>
      <c r="O2623" s="85"/>
      <c r="P2623" s="85"/>
      <c r="Q2623" s="85"/>
      <c r="R2623" s="85"/>
      <c r="S2623" s="85"/>
      <c r="T2623" s="85"/>
      <c r="U2623" s="85"/>
      <c r="V2623" s="85"/>
      <c r="W2623" s="85"/>
      <c r="X2623" s="85"/>
      <c r="Y2623" s="85"/>
      <c r="Z2623" s="85"/>
      <c r="AA2623" s="85"/>
      <c r="AB2623" s="85"/>
      <c r="AC2623" s="81"/>
      <c r="AD2623" s="81"/>
      <c r="AE2623" s="81"/>
      <c r="AF2623" s="81"/>
      <c r="AG2623" s="81"/>
      <c r="AH2623" s="81"/>
      <c r="AI2623" s="81"/>
      <c r="AJ2623" s="81"/>
      <c r="AK2623" s="81"/>
      <c r="AL2623" s="81"/>
      <c r="AM2623" s="240"/>
      <c r="AN2623" s="240"/>
      <c r="AO2623" s="240"/>
      <c r="AP2623" s="240"/>
      <c r="AQ2623" s="240"/>
      <c r="AR2623" s="240"/>
      <c r="AS2623" s="240"/>
      <c r="AT2623" s="256"/>
      <c r="AU2623" s="256"/>
      <c r="AV2623" s="259"/>
      <c r="AW2623" s="259"/>
      <c r="AX2623" s="256"/>
      <c r="AY2623" s="256"/>
      <c r="AZ2623" s="256"/>
      <c r="BA2623" s="256"/>
      <c r="BB2623" s="256"/>
      <c r="BC2623" s="256"/>
      <c r="BD2623" s="256"/>
      <c r="BE2623" s="256"/>
      <c r="BF2623" s="256"/>
      <c r="BG2623" s="256"/>
      <c r="BH2623" s="256"/>
      <c r="BI2623" s="256"/>
      <c r="BJ2623" s="256"/>
      <c r="BK2623" s="256"/>
      <c r="BL2623" s="262"/>
      <c r="BM2623" s="262"/>
      <c r="BN2623" s="262"/>
      <c r="BO2623" s="262"/>
      <c r="BP2623" s="262"/>
      <c r="BQ2623" s="262"/>
      <c r="BR2623" s="270"/>
      <c r="BS2623" s="270"/>
      <c r="BT2623" s="270"/>
      <c r="BU2623" s="270"/>
      <c r="BV2623" s="270"/>
      <c r="BW2623" s="270"/>
      <c r="BX2623" s="256"/>
      <c r="BY2623" s="256"/>
      <c r="BZ2623" s="256"/>
      <c r="CA2623" s="267"/>
      <c r="CB2623" s="267"/>
      <c r="CC2623" s="274"/>
      <c r="CD2623" s="267"/>
      <c r="CE2623" s="267"/>
      <c r="CF2623" s="267"/>
      <c r="CG2623" s="267"/>
      <c r="CH2623" s="267"/>
      <c r="CI2623" s="267"/>
      <c r="CJ2623" s="267"/>
      <c r="CK2623" s="267"/>
      <c r="CL2623" s="265"/>
      <c r="CM2623" s="272"/>
      <c r="CN2623" s="264"/>
      <c r="CO2623" s="125"/>
      <c r="CP2623" s="226"/>
      <c r="CQ2623" s="226"/>
      <c r="CR2623" s="226"/>
      <c r="CS2623" s="126"/>
      <c r="CT2623" s="126"/>
      <c r="CU2623" s="126"/>
      <c r="CV2623" s="126"/>
      <c r="CW2623" s="126"/>
      <c r="CX2623" s="126"/>
      <c r="CY2623" s="126"/>
      <c r="CZ2623" s="126"/>
      <c r="DA2623" s="126"/>
      <c r="DB2623" s="126"/>
      <c r="DC2623" s="126"/>
      <c r="DD2623" s="126"/>
      <c r="DE2623" s="126"/>
      <c r="DF2623" s="126"/>
    </row>
    <row r="2624" spans="1:110" s="70" customFormat="1" ht="15" customHeight="1">
      <c r="A2624" s="229"/>
      <c r="B2624" s="413"/>
      <c r="C2624" s="472"/>
      <c r="D2624" s="238"/>
      <c r="E2624" s="238"/>
      <c r="F2624" s="245" t="s">
        <v>83</v>
      </c>
      <c r="G2624" s="246"/>
      <c r="H2624" s="82"/>
      <c r="I2624" s="82"/>
      <c r="J2624" s="82"/>
      <c r="K2624" s="82"/>
      <c r="L2624" s="82"/>
      <c r="M2624" s="82"/>
      <c r="N2624" s="82"/>
      <c r="O2624" s="82"/>
      <c r="P2624" s="82"/>
      <c r="Q2624" s="82"/>
      <c r="R2624" s="82"/>
      <c r="S2624" s="82"/>
      <c r="T2624" s="82"/>
      <c r="U2624" s="82"/>
      <c r="V2624" s="82"/>
      <c r="W2624" s="82"/>
      <c r="X2624" s="82"/>
      <c r="Y2624" s="82"/>
      <c r="Z2624" s="82"/>
      <c r="AA2624" s="82"/>
      <c r="AB2624" s="82"/>
      <c r="AC2624" s="35"/>
      <c r="AD2624" s="35"/>
      <c r="AE2624" s="35"/>
      <c r="AF2624" s="35"/>
      <c r="AG2624" s="35"/>
      <c r="AH2624" s="35"/>
      <c r="AI2624" s="35"/>
      <c r="AJ2624" s="35"/>
      <c r="AK2624" s="35"/>
      <c r="AL2624" s="35"/>
      <c r="AM2624" s="241"/>
      <c r="AN2624" s="241"/>
      <c r="AO2624" s="241"/>
      <c r="AP2624" s="241"/>
      <c r="AQ2624" s="241"/>
      <c r="AR2624" s="241"/>
      <c r="AS2624" s="241"/>
      <c r="AT2624" s="257"/>
      <c r="AU2624" s="257"/>
      <c r="AV2624" s="260"/>
      <c r="AW2624" s="260"/>
      <c r="AX2624" s="257"/>
      <c r="AY2624" s="257"/>
      <c r="AZ2624" s="257"/>
      <c r="BA2624" s="257"/>
      <c r="BB2624" s="257"/>
      <c r="BC2624" s="257"/>
      <c r="BD2624" s="257"/>
      <c r="BE2624" s="257"/>
      <c r="BF2624" s="257"/>
      <c r="BG2624" s="257"/>
      <c r="BH2624" s="257"/>
      <c r="BI2624" s="257"/>
      <c r="BJ2624" s="257"/>
      <c r="BK2624" s="257"/>
      <c r="BL2624" s="263"/>
      <c r="BM2624" s="263"/>
      <c r="BN2624" s="263"/>
      <c r="BO2624" s="263"/>
      <c r="BP2624" s="263"/>
      <c r="BQ2624" s="263"/>
      <c r="BR2624" s="271"/>
      <c r="BS2624" s="271"/>
      <c r="BT2624" s="271"/>
      <c r="BU2624" s="271"/>
      <c r="BV2624" s="271"/>
      <c r="BW2624" s="271"/>
      <c r="BX2624" s="257"/>
      <c r="BY2624" s="257"/>
      <c r="BZ2624" s="257"/>
      <c r="CA2624" s="268"/>
      <c r="CB2624" s="268"/>
      <c r="CC2624" s="275"/>
      <c r="CD2624" s="268"/>
      <c r="CE2624" s="268"/>
      <c r="CF2624" s="268"/>
      <c r="CG2624" s="268"/>
      <c r="CH2624" s="268"/>
      <c r="CI2624" s="268"/>
      <c r="CJ2624" s="268"/>
      <c r="CK2624" s="268"/>
      <c r="CL2624" s="265"/>
      <c r="CM2624" s="272"/>
      <c r="CN2624" s="264"/>
      <c r="CO2624" s="125"/>
      <c r="CP2624" s="226"/>
      <c r="CQ2624" s="226"/>
      <c r="CR2624" s="226"/>
      <c r="CS2624" s="126"/>
      <c r="CT2624" s="126"/>
      <c r="CU2624" s="126"/>
      <c r="CV2624" s="126"/>
      <c r="CW2624" s="126"/>
      <c r="CX2624" s="126"/>
      <c r="CY2624" s="126"/>
      <c r="CZ2624" s="126"/>
      <c r="DA2624" s="126"/>
      <c r="DB2624" s="126"/>
      <c r="DC2624" s="126"/>
      <c r="DD2624" s="126"/>
      <c r="DE2624" s="126"/>
      <c r="DF2624" s="126"/>
    </row>
    <row r="2625" spans="1:110" s="70" customFormat="1" ht="15" customHeight="1">
      <c r="A2625" s="227">
        <f t="shared" si="868"/>
        <v>325</v>
      </c>
      <c r="B2625" s="368" t="s">
        <v>1097</v>
      </c>
      <c r="C2625" s="464" t="s">
        <v>1098</v>
      </c>
      <c r="D2625" s="236">
        <v>44609</v>
      </c>
      <c r="E2625" s="236" t="s">
        <v>277</v>
      </c>
      <c r="F2625" s="253" t="s">
        <v>80</v>
      </c>
      <c r="G2625" s="254"/>
      <c r="H2625" s="82" t="s">
        <v>69</v>
      </c>
      <c r="I2625" s="82"/>
      <c r="J2625" s="82" t="s">
        <v>60</v>
      </c>
      <c r="K2625" s="82" t="s">
        <v>60</v>
      </c>
      <c r="L2625" s="82" t="s">
        <v>60</v>
      </c>
      <c r="M2625" s="82" t="s">
        <v>60</v>
      </c>
      <c r="N2625" s="82" t="s">
        <v>60</v>
      </c>
      <c r="O2625" s="82"/>
      <c r="P2625" s="82" t="s">
        <v>60</v>
      </c>
      <c r="Q2625" s="82" t="s">
        <v>60</v>
      </c>
      <c r="R2625" s="82" t="s">
        <v>60</v>
      </c>
      <c r="S2625" s="82" t="s">
        <v>60</v>
      </c>
      <c r="T2625" s="82" t="s">
        <v>60</v>
      </c>
      <c r="U2625" s="82" t="s">
        <v>60</v>
      </c>
      <c r="V2625" s="82"/>
      <c r="W2625" s="82" t="s">
        <v>61</v>
      </c>
      <c r="X2625" s="82" t="s">
        <v>61</v>
      </c>
      <c r="Y2625" s="82" t="s">
        <v>61</v>
      </c>
      <c r="Z2625" s="82" t="s">
        <v>61</v>
      </c>
      <c r="AA2625" s="82" t="s">
        <v>61</v>
      </c>
      <c r="AB2625" s="82" t="s">
        <v>61</v>
      </c>
      <c r="AC2625" s="82"/>
      <c r="AD2625" s="82" t="s">
        <v>61</v>
      </c>
      <c r="AE2625" s="82" t="s">
        <v>61</v>
      </c>
      <c r="AF2625" s="82" t="s">
        <v>61</v>
      </c>
      <c r="AG2625" s="82" t="s">
        <v>61</v>
      </c>
      <c r="AH2625" s="82" t="s">
        <v>61</v>
      </c>
      <c r="AI2625" s="82" t="s">
        <v>1471</v>
      </c>
      <c r="AJ2625" s="82"/>
      <c r="AK2625" s="82" t="s">
        <v>60</v>
      </c>
      <c r="AL2625" s="82" t="s">
        <v>60</v>
      </c>
      <c r="AM2625" s="239">
        <f>COUNTIF(H2625:AL2625,"PH")+COUNTIF(H2625:AL2625,"PH/L")+COUNTIF(H2625:AL2625,"PM")</f>
        <v>0</v>
      </c>
      <c r="AN2625" s="239">
        <f>COUNTIF(H2625:AL2625,"PD")+COUNTIF(H2625:AL2625,"PDD")+COUNTIF(H2625:AL2625,"P/DS")/2+COUNTIF(H2625:AL2625,"PMD")</f>
        <v>0</v>
      </c>
      <c r="AO2625" s="239">
        <f>COUNTIF(H2625:AL2625,"PN")+COUNTIF(H2625:AL2625,"P/NS")/2+COUNTIF(H2625:AL2625,"PH")+COUNTIF(H2625:AL2625,"PH/F")/2+COUNTIF(H2625:AL2625,"PH/L")/2+COUNTIF(H2625:AL2625,"PM")</f>
        <v>0</v>
      </c>
      <c r="AP2625" s="239">
        <f>COUNTIF(H2625:AL2625,"BH")+COUNTIF(H2625:AL2625,"AL/BL")+COUNTIF(H2625:AL2625,"UL/BL")+COUNTIF(H2625:AL2625,"BM")</f>
        <v>0</v>
      </c>
      <c r="AQ2625" s="239">
        <f>COUNTIF(H2625:AL2625,"DS")+COUNTIF(H2625:AL2625,"AL/DS")/2+COUNTIF(H2625:AL2625,"UL/DS")/2+COUNTIF(H2625:AL2625,"CT")+COUNTIF(H2625:AL2625,"MD")</f>
        <v>13.5</v>
      </c>
      <c r="AR2625" s="239">
        <f>COUNTIF(H2625:AL2625,"NS")+COUNTIF(H2625:AL2625,"AL/NS")/2+COUNTIF(H2625:AL2625,"UL/NS")/2+COUNTIF(H2625:AL2625,"BH")+COUNTIF(H2625:AL2625,"AL/BF")/2+COUNTIF(H2625:AL2625,"AL/BL")/2+COUNTIF(H2625:AL2625,"UL/BL")/2+COUNTIF(H2625:AL2625,"UL/BF")/2+COUNTIF(H2625:AL2625,"BM")</f>
        <v>11</v>
      </c>
      <c r="AS2625" s="239">
        <f>COUNTIF(H2625:AL2625,"AL")+COUNTIF(H2625:AL2625,"AL/DS")/2+COUNTIF(H2625:AL2625,"AL/NS")/2+COUNTIF(H2625:AL2625,"NH")+COUNTIF(H2625:AL2625,"SL")+COUNTIF(H2625:AL2625,"NHD")+COUNTIF(H2625:AL2625,"B")+COUNTIF(H2625:AL2625,"HL")+COUNTIF(H2625:AL2625,"AL/BF")/2+COUNTIF(H2625:AL2625,"AL/BL")/2</f>
        <v>1</v>
      </c>
      <c r="AT2625" s="255">
        <f>COUNTIF(H2625:AL2625,"PD")+COUNTIF(H2625:AL2625,"PN")+COUNTIF(H2625:AL2625,"P/DS")/2+COUNTIF(H2625:AL2625,"P/NS")/2+COUNTIF(H2625:AL2625,"DS")+COUNTIF(H2625:AL2625,"NS")+COUNTIF(H2625:AL2625,"AL")+COUNTIF(H2625:AL2625,"AL/DS")+COUNTIF(H2625:AL2625,"AL/NS")+COUNTIF(H2625:AL2625,"NH")+COUNTIF(H2625:AL2625,"SL")+COUNTIF(H2625:AL2625,"UL/DS")/2+COUNTIF(H2625:AL2625,"UL/NS")/2+COUNTIF(H2625:AL2625,"CT")+COUNTIF(H2625:AL2625,"NHD")+COUNTIF(H2625:AL2625,"PDD")+COUNTIF(H2625:AL2625,"B")+COUNTIF(H2625:AL2625,"HL")+COUNTIF(H2625:AL2625,"PH")+COUNTIF(H2625:AL2625,"BH")+COUNTIF(H2625:AL2625,"AL/BF")+COUNTIF(H2625:AL2625,"AL/BL")+COUNTIF(H2625:AL2625,"UL/BF")/2+COUNTIF(H2625:AL2625,"UL/BL")/2+COUNTIF(H2625:AL2625,"PH/F")/2+COUNTIF(H2625:AL2625,"PH/L")/2+COUNTIF(H2625:AL2625,"MD")+COUNTIF(H2625:AL2625,"PMD")+COUNTIF(H2625:AL2625,"PM")+COUNTIF(H2625:AL2625,"BM")</f>
        <v>25.5</v>
      </c>
      <c r="AU2625" s="255">
        <f>COUNTIF(H2625:AL2625,"P/DS")/2+COUNTIF(H2625:AL2625,"P/NS")/2+COUNTIF(H2625:AL2625,"IL")+COUNTIF(H2625:AL2625,"NL")+COUNTIF(H2625:AL2625,"UL")+COUNTIF(H2625:AL2625,"UL/DS")/2+COUNTIF(H2625:AL2625,"UL/NS")/2+COUNTIF(H2625:AL2625,"KT")+COUNTIF(H2625:AL2625,"UL/BF")/2+COUNTIF(H2625:AL2625,"UL/BL")/2+COUNTIF(H2625:AL2625,"PH/F")/2+COUNTIF(H2625:AL2625,"PH/L")/2+COUNTIF(H2625:AL2625,"NB")</f>
        <v>0.5</v>
      </c>
      <c r="AV2625" s="258">
        <f>COUNTIF(H2625:AL2625,"PN")+COUNTIF(H2625:AL2625,"TVD")+COUNTIF(H2625:AL2625,"PH")+COUNTIF(H2625:AL2625,"PM")+COUNTIF(H2625:AL2625,"PDD")-COUNTIFS(H2625:AL2625,"PN",H2632:AL2632,"&gt;=3")-COUNTIFS(H2625:AL2625,"PM",H2632:AL2632,"&gt;=3")</f>
        <v>0</v>
      </c>
      <c r="AW2625" s="258">
        <f>COUNTIF(H2625:AL2625,"NS")+COUNTIF(H2625:AL2625,"D")+COUNTIF(H2625:AL2625,"BH")+COUNTIF(H2625:AL2625,"NHD")+COUNTIF(H2625:AL2625,"BM")-COUNTIFS(H2625:AL2625,"NS",H2632:AL2632,"&gt;=3")-COUNTIFS(H2625:AL2625,"BH",H2632:AL2632,"&gt;=3")-COUNTIFS(H2625:AL2625,"BM",H2632:AL2632,"&gt;=3")</f>
        <v>11</v>
      </c>
      <c r="AX2625" s="255">
        <f>COUNTIF(H2625:AL2625,"AL")+COUNTIF(H2625:AL2625,"AL/DS")/2+COUNTIF(H2625:AL2625,"AL/NS")/2+COUNTIF(H2625:AL2625,"AL/BF")+COUNTIF(H2625:AL2625,"AL/BL")/2</f>
        <v>0</v>
      </c>
      <c r="AY2625" s="255">
        <f>COUNTIF(H2625:AL2625,"SL")</f>
        <v>0</v>
      </c>
      <c r="AZ2625" s="255">
        <f>COUNTIF(H2625:AL2625,"NH")</f>
        <v>1</v>
      </c>
      <c r="BA2625" s="255">
        <f>COUNTIF(H2625:AL2625,"HL")</f>
        <v>0</v>
      </c>
      <c r="BB2625" s="255">
        <f>COUNTIF(G2625:AL2625,"P/DS")/2+COUNTIF(G2625:AL2625,"P/NS")/2+COUNTIF(G2625:AL2625,"UL")+COUNTIF(G2625:AL2625,"UL/DS")/2+COUNTIF(G2625:AL2625,"UL/NS")/2+COUNTIF(G2625:AL2625,"UL/BL")/2+COUNTIF(G2625:AL2625,"UL/BF")/2+COUNTIF(G2625:AL2625,"PH/F")/2+COUNTIF(G2625:AL2625,"PH/L")/2</f>
        <v>0.5</v>
      </c>
      <c r="BC2625" s="255">
        <f>COUNTIF(H2625:AL2625,"NB")</f>
        <v>0</v>
      </c>
      <c r="BD2625" s="255">
        <f>COUNTIF(H2625:AL2625,"NL")</f>
        <v>0</v>
      </c>
      <c r="BE2625" s="255">
        <f>COUNTIF(H2625:AL2625,"IL")</f>
        <v>0</v>
      </c>
      <c r="BF2625" s="255">
        <f>COUNTIF(H2625:AL2625,"KT")</f>
        <v>0</v>
      </c>
      <c r="BG2625" s="255">
        <f>COUNTIF(H2625:AL2625,"L70")</f>
        <v>0</v>
      </c>
      <c r="BH2625" s="255">
        <f>COUNTIF(H2625:AL2625,"MD")</f>
        <v>0</v>
      </c>
      <c r="BI2625" s="255">
        <f>COUNTIF(H2625:AL2625,"PMD")</f>
        <v>0</v>
      </c>
      <c r="BJ2625" s="255">
        <f>COUNTIF(H2625:AL2625,"PM")</f>
        <v>0</v>
      </c>
      <c r="BK2625" s="255">
        <f>COUNTIF(H2625:AL2625,"BM")</f>
        <v>0</v>
      </c>
      <c r="BL2625" s="261">
        <f>SUMIF(H2625:AL2625,"PD",H2626:AL2626)+SUMIF(H2625:AL2625,"PN",H2626:AL2626)+SUMIF(H2625:AL2625,"P/DS",H2626:AL2626)+SUMIF(H2625:AL2625,"PN/F",H2626:AL2626)+SUMIF(H2625:AL2625,"PN/L",H2626:AL2626)+SUMIF(H2625:AL2625,"TV",H2626:AL2626)+SUMIF(H2625:AL2625,"TVD",H2626:AL2626)+SUMIF(H2625:AL2625,"PDD",H2626:AL2626)</f>
        <v>0</v>
      </c>
      <c r="BM2625" s="261">
        <f>SUMIF(H2625:AL2625,"PD",H2627:AL2627)+SUMIF(H2625:AL2625,"PN",H2627:AL2627)+SUMIF(H2625:AL2625,"P/DS",H2627:AL2627)+SUMIF(H2625:AL2625,"PN/F",H2627:AL2627)+SUMIF(H2625:AL2625,"PN/L",H2627:AL2627)+SUMIF(H2625:AL2625,"TV",H2627:AL2627)+SUMIF(H2625:AL2625,"TVD",H2627:AL2627)+SUMIF(H2625:AL2625,"PDD",H2627:AL2627)+SUMIF(H2625:AL2625,"PMD",H2627:AL2627)</f>
        <v>0</v>
      </c>
      <c r="BN2625" s="261">
        <f>SUMIF(H2625:AL2625,"PD",H2628:AL2628)+SUMIF(H2625:AL2625,"PN",H2628:AL2628)+SUMIF(H2625:AL2625,"P/DS",H2628:AL2628)+SUMIF(H2625:AL2625,"PN/F",H2628:AL2628)+SUMIF(H2625:AL2625,"PN/L",H2628:AL2628)+SUMIF(H2625:AL2625,"TV",H2628:AL2628)+SUMIF(H2625:AL2625,"TVD",H2628:AL2628)</f>
        <v>0</v>
      </c>
      <c r="BO2625" s="261">
        <f>SUMIF(H2625:AL2625,"PD",H2629:AL2629)+SUMIF(H2625:AL2625,"PN",H2629:AL2629)+SUMIF(H2625:AL2625,"P/DS",H2629:AL2629)+SUMIF(H2625:AL2625,"PN/F",H2629:AL2629)+SUMIF(H2625:AL2625,"PN/L",H2629:AL2629)+SUMIF(H2625:AL2625,"TV",H2629:AL2629)+SUMIF(H2625:AL2625,"TVD",H2629:AL2629)</f>
        <v>0</v>
      </c>
      <c r="BP2625" s="261">
        <f>SUMIF(H2625:AL2625,"PD",H2630:AL2630)+SUMIF(H2625:AL2625,"PN",H2630:AL2630)+SUMIF(H2625:AL2625,"P/DS",H2630:AL2630)+SUMIF(H2625:AL2625,"PN/F",H2630:AL2630)+SUMIF(H2625:AL2625,"PN/L",H2630:AL2630)+SUMIF(H2625:AL2625,"TV",H2630:AL2630)+SUMIF(H2625:AL2625,"TVD",H2630:AL2630)+SUMIF(H2625:AL2625,"PDD",H2630:AL2630)+SUMIF(H2625:AL2625,"PH",H2630:AL2630)+SUMIF(H2625:AL2625,"PM",H2630:AL2630)</f>
        <v>0</v>
      </c>
      <c r="BQ2625" s="261">
        <f>SUMIF(H2625:AL2625,"PD",H2631:AL2631)+SUMIF(H2625:AL2625,"PN",H2631:AL2631)+SUMIF(H2625:AL2625,"P/DS",H2631:AL2631)+SUMIF(H2625:AL2625,"PN/F",H2631:AL2631)+SUMIF(H2625:AL2625,"PN/L",H2631:AL2631)+SUMIF(H2625:AL2625,"TV",H2631:AL2631)+SUMIF(H2625:AL2625,"TVD",H2631:AL2631)+SUMIF(H2625:AL2625,"PDD",H2631:AL2631)+SUMIF(H2625:AL2625,"PH",H2631:AL2631)+SUMIF(H2625:AL2625,"PM",H2631:AL2631)</f>
        <v>0</v>
      </c>
      <c r="BR2625" s="269">
        <f>SUM(H2626:AL2626)-BL2625</f>
        <v>20.5</v>
      </c>
      <c r="BS2625" s="269">
        <f>SUM(H2627:AL2627)-BM2625</f>
        <v>0.5</v>
      </c>
      <c r="BT2625" s="269">
        <f>SUM(H2628:AL2628)-BN2625</f>
        <v>0</v>
      </c>
      <c r="BU2625" s="269">
        <f>SUM(H2629:AL2629)-BO2625</f>
        <v>0</v>
      </c>
      <c r="BV2625" s="269">
        <f>SUM(H2630:AL2630)-BP2625</f>
        <v>0</v>
      </c>
      <c r="BW2625" s="269">
        <f>SUM(H2631:AL2631)-BQ2625</f>
        <v>0</v>
      </c>
      <c r="BX2625" s="255">
        <f>SUMIF(H2625:AL2625,"PD",H2632:AL2632)+SUMIF(H2625:AL2625,"PN",H2632:AL2632)+SUMIF(H2625:AL2625,"P/DS",H2632:AL2632)+SUMIF(H2625:AL2625,"PN/F",H2632:AL2632)+SUMIF(H2625:AL2625,"PN/L",H2632:AL2632)</f>
        <v>0</v>
      </c>
      <c r="BY2625" s="255">
        <f>SUM(H2632:AL2632)-BX2625</f>
        <v>0</v>
      </c>
      <c r="BZ2625" s="255">
        <f t="shared" ref="BZ2625" si="873">+SUM(BL2625:BW2632)</f>
        <v>21</v>
      </c>
      <c r="CA2625" s="266">
        <f>(COUNTIFS(H2625:AL2625,"PD",H2626:AL2626,"&gt;=2"))*0.5-IF(CN2625="VP",COUNTIFS($H$16:$AL$16,"SAT",H2625:AL2625,"PD",H2626:AL2626,"&gt;=2"))*0.5</f>
        <v>0</v>
      </c>
      <c r="CB2625" s="266">
        <f>(COUNTIFS(H2625:AL2625,"PN",H2627:AL2627,"&gt;=0.5",H2626:AL2626,"&gt;=1.5"))*0.5+COUNTIFS(H2625:AL2625,"PDD",H2627:AL2627,"&gt;=0.5",H2626:AL2626,"&gt;=1.5")*0.5</f>
        <v>0</v>
      </c>
      <c r="CC2625" s="273">
        <f>(COUNTIFS(H2625:AL2625,"TV",H2627:AL2627,"&gt;=10"))*0.5+(COUNTIFS(H2625:AL2625,"PMD",H2627:AL2627,"&gt;=2"))*0.5</f>
        <v>0</v>
      </c>
      <c r="CD2625" s="266">
        <f>(COUNTIFS(H2625:AL2625,"TVD",H2629:AL2629,"&gt;=6.5",H2627:AL2627,"&gt;=3.5"))*0.5</f>
        <v>0</v>
      </c>
      <c r="CE2625" s="266">
        <f>(COUNTIFS(H2625:AL2625,"PD",H2630:AL2630,"&gt;=10"))*0.5</f>
        <v>0</v>
      </c>
      <c r="CF2625" s="266">
        <f>(COUNTIFS(H2625:AL2625,"PDD",H2630:AL2630,"&gt;=3.5",H2631:AL2631,"&gt;=6.5")+COUNTIFS(H2625:AL2625,"PH",H2631:AL2631,"&gt;=0.5",H2630:AL2630,"&gt;=1.5")+COUNTIFS(H2625:AL2625,"PM",H2631:AL2631,"&gt;=0.5",H2630:AL2630,"&gt;=1.5"))*0.5</f>
        <v>0</v>
      </c>
      <c r="CG2625" s="266">
        <f>(COUNTIFS(H2625:AL2625,"DS",H2626:AL2626,"&gt;=2")+COUNTIFS(H2625:AL2625,"AL/DS",H2626:AL2626,"&gt;=2"))*0.5-IF(CN2625="VP",COUNTIFS($H$16:$AL$16,"SAT",H2625:AL2625,"DS",H2626:AL2626,"&gt;=2"))*0.5</f>
        <v>4</v>
      </c>
      <c r="CH2625" s="266">
        <f>(COUNTIFS(H2625:AL2625,"NS",H2627:AL2627,"&gt;=0.5",H2626:AL2626,"&gt;=1.5")+COUNTIFS(H2625:AL2625,"AL/NS",H2627:AL2627,"&gt;=0.5",H2626:AL2626,"&gt;=1.5")+COUNTIFS(H2625:AL2625,"NHD",H2627:AL2627,"&gt;=4.5",H2630:AL2630,"&gt;=2",H2626:AL2626,"&gt;=1.5"))*0.5</f>
        <v>0</v>
      </c>
      <c r="CI2625" s="266">
        <f>(COUNTIF(H2627:AL2627,"&gt;=10")+COUNTIFS(H2625:AL2625,"MD",H2627:AL2627,"&gt;=2")-COUNTIFS(H2625:AL2625,"TV",H2627:AL2627,"&gt;=10"))*0.5</f>
        <v>0</v>
      </c>
      <c r="CJ2625" s="266">
        <f>(COUNTIFS(H2625:AL2625,"D",H2629:AL2629,"&gt;=6.5",H2627:AL2627,"&gt;=3.5"))*0.5</f>
        <v>0</v>
      </c>
      <c r="CK2625" s="266">
        <f>(COUNTIF(H2630:AL2630,"&gt;=10")-COUNTIFS(H2625:AL2625,"PD",H2630:AL2630,"&gt;=10"))*0.5</f>
        <v>0</v>
      </c>
      <c r="CL2625" s="265">
        <f>(COUNTIFS(H2625:AL2625,"NHD",H2630:AL2630,"&gt;=3.5",H2631:AL2631,"&gt;=6.5")+COUNTIFS(H2625:AL2625,"BH",H2630:AL2630,"&gt;=1.5",H2631:AL2631,"&gt;=0.5")+COUNTIFS(H2625:AL2625,"BM",H2630:AL2630,"&gt;=1.5",H2631:AL2631,"&gt;=0.5")+COUNTIFS(H2625:AL2625,"D",H2630:AL2630,"&gt;=1.5",H2631:AL2631,"&gt;=0.5"))*0.5</f>
        <v>0</v>
      </c>
      <c r="CM2625" s="272"/>
      <c r="CN2625" s="264" t="s">
        <v>723</v>
      </c>
      <c r="CO2625" s="125">
        <f t="shared" ref="CO2625" si="874">+AM2625+AN2625+AO2625+AP2625+AQ2625+AR2625+AS2625+AU2625+BG2625</f>
        <v>26</v>
      </c>
      <c r="CP2625" s="225">
        <f>+SUM(I2626:I2631)-I2632</f>
        <v>0</v>
      </c>
      <c r="CQ2625" s="225">
        <f>+SUM(J2626:J2631)-J2632</f>
        <v>2.5</v>
      </c>
      <c r="CR2625" s="225">
        <f>+SUM(K2626:K2631)-K2632</f>
        <v>2.5</v>
      </c>
      <c r="CS2625" s="126"/>
      <c r="CT2625" s="126"/>
      <c r="CU2625" s="126"/>
      <c r="CV2625" s="126"/>
      <c r="CW2625" s="126"/>
      <c r="CX2625" s="126"/>
      <c r="CY2625" s="126"/>
      <c r="CZ2625" s="126"/>
      <c r="DA2625" s="126"/>
      <c r="DB2625" s="126"/>
      <c r="DC2625" s="126"/>
      <c r="DD2625" s="126"/>
      <c r="DE2625" s="126"/>
      <c r="DF2625" s="126" t="e">
        <f>+SUM(#REF!)</f>
        <v>#REF!</v>
      </c>
    </row>
    <row r="2626" spans="1:110" s="70" customFormat="1" ht="15" customHeight="1">
      <c r="A2626" s="228"/>
      <c r="B2626" s="369"/>
      <c r="C2626" s="465"/>
      <c r="D2626" s="237"/>
      <c r="E2626" s="237"/>
      <c r="F2626" s="242" t="s">
        <v>82</v>
      </c>
      <c r="G2626" s="71">
        <v>1.5</v>
      </c>
      <c r="H2626" s="83"/>
      <c r="I2626" s="83"/>
      <c r="J2626" s="83">
        <v>2.5</v>
      </c>
      <c r="K2626" s="83">
        <v>2.5</v>
      </c>
      <c r="L2626" s="83">
        <v>2.5</v>
      </c>
      <c r="M2626" s="83">
        <v>2.5</v>
      </c>
      <c r="N2626" s="83">
        <v>2.5</v>
      </c>
      <c r="O2626" s="83"/>
      <c r="P2626" s="83">
        <v>2.5</v>
      </c>
      <c r="Q2626" s="83">
        <v>2.5</v>
      </c>
      <c r="R2626" s="83">
        <v>2</v>
      </c>
      <c r="S2626" s="83"/>
      <c r="T2626" s="83"/>
      <c r="U2626" s="83"/>
      <c r="V2626" s="83"/>
      <c r="W2626" s="83"/>
      <c r="X2626" s="83"/>
      <c r="Y2626" s="83"/>
      <c r="Z2626" s="83"/>
      <c r="AA2626" s="83">
        <v>1</v>
      </c>
      <c r="AB2626" s="83"/>
      <c r="AC2626" s="79"/>
      <c r="AD2626" s="79"/>
      <c r="AE2626" s="79"/>
      <c r="AF2626" s="79"/>
      <c r="AG2626" s="79"/>
      <c r="AH2626" s="79"/>
      <c r="AI2626" s="79"/>
      <c r="AJ2626" s="79"/>
      <c r="AK2626" s="79"/>
      <c r="AL2626" s="79"/>
      <c r="AM2626" s="240"/>
      <c r="AN2626" s="240"/>
      <c r="AO2626" s="240"/>
      <c r="AP2626" s="240"/>
      <c r="AQ2626" s="240"/>
      <c r="AR2626" s="240"/>
      <c r="AS2626" s="240"/>
      <c r="AT2626" s="256"/>
      <c r="AU2626" s="256"/>
      <c r="AV2626" s="259"/>
      <c r="AW2626" s="259"/>
      <c r="AX2626" s="256"/>
      <c r="AY2626" s="256"/>
      <c r="AZ2626" s="256"/>
      <c r="BA2626" s="256"/>
      <c r="BB2626" s="256"/>
      <c r="BC2626" s="256"/>
      <c r="BD2626" s="256"/>
      <c r="BE2626" s="256"/>
      <c r="BF2626" s="256"/>
      <c r="BG2626" s="256"/>
      <c r="BH2626" s="256"/>
      <c r="BI2626" s="256"/>
      <c r="BJ2626" s="256"/>
      <c r="BK2626" s="256"/>
      <c r="BL2626" s="262"/>
      <c r="BM2626" s="262"/>
      <c r="BN2626" s="262"/>
      <c r="BO2626" s="262"/>
      <c r="BP2626" s="262"/>
      <c r="BQ2626" s="262"/>
      <c r="BR2626" s="270"/>
      <c r="BS2626" s="270"/>
      <c r="BT2626" s="270"/>
      <c r="BU2626" s="270"/>
      <c r="BV2626" s="270"/>
      <c r="BW2626" s="270"/>
      <c r="BX2626" s="256"/>
      <c r="BY2626" s="256"/>
      <c r="BZ2626" s="256"/>
      <c r="CA2626" s="267"/>
      <c r="CB2626" s="267"/>
      <c r="CC2626" s="274"/>
      <c r="CD2626" s="267"/>
      <c r="CE2626" s="267"/>
      <c r="CF2626" s="267"/>
      <c r="CG2626" s="267"/>
      <c r="CH2626" s="267"/>
      <c r="CI2626" s="267"/>
      <c r="CJ2626" s="267"/>
      <c r="CK2626" s="267"/>
      <c r="CL2626" s="265"/>
      <c r="CM2626" s="272"/>
      <c r="CN2626" s="264"/>
      <c r="CO2626" s="125"/>
      <c r="CP2626" s="226"/>
      <c r="CQ2626" s="226"/>
      <c r="CR2626" s="226"/>
      <c r="CS2626" s="126"/>
      <c r="CT2626" s="126"/>
      <c r="CU2626" s="126"/>
      <c r="CV2626" s="126"/>
      <c r="CW2626" s="126"/>
      <c r="CX2626" s="126"/>
      <c r="CY2626" s="126"/>
      <c r="CZ2626" s="126"/>
      <c r="DA2626" s="126"/>
      <c r="DB2626" s="126"/>
      <c r="DC2626" s="126"/>
      <c r="DD2626" s="126"/>
      <c r="DE2626" s="126"/>
      <c r="DF2626" s="126"/>
    </row>
    <row r="2627" spans="1:110" s="70" customFormat="1" ht="15" customHeight="1">
      <c r="A2627" s="228"/>
      <c r="B2627" s="369"/>
      <c r="C2627" s="465"/>
      <c r="D2627" s="237"/>
      <c r="E2627" s="237"/>
      <c r="F2627" s="243"/>
      <c r="G2627" s="72">
        <v>2</v>
      </c>
      <c r="H2627" s="84"/>
      <c r="I2627" s="84"/>
      <c r="J2627" s="84"/>
      <c r="K2627" s="84"/>
      <c r="L2627" s="84"/>
      <c r="M2627" s="84"/>
      <c r="N2627" s="84"/>
      <c r="O2627" s="84"/>
      <c r="P2627" s="84"/>
      <c r="Q2627" s="84"/>
      <c r="R2627" s="84"/>
      <c r="S2627" s="84"/>
      <c r="T2627" s="84"/>
      <c r="U2627" s="84"/>
      <c r="V2627" s="84"/>
      <c r="W2627" s="84"/>
      <c r="X2627" s="84"/>
      <c r="Y2627" s="84"/>
      <c r="Z2627" s="84"/>
      <c r="AA2627" s="84">
        <v>0.5</v>
      </c>
      <c r="AB2627" s="84"/>
      <c r="AC2627" s="80"/>
      <c r="AD2627" s="80"/>
      <c r="AE2627" s="80"/>
      <c r="AF2627" s="80"/>
      <c r="AG2627" s="80"/>
      <c r="AH2627" s="80"/>
      <c r="AI2627" s="80"/>
      <c r="AJ2627" s="80"/>
      <c r="AK2627" s="80"/>
      <c r="AL2627" s="80"/>
      <c r="AM2627" s="240"/>
      <c r="AN2627" s="240"/>
      <c r="AO2627" s="240"/>
      <c r="AP2627" s="240"/>
      <c r="AQ2627" s="240"/>
      <c r="AR2627" s="240"/>
      <c r="AS2627" s="240"/>
      <c r="AT2627" s="256"/>
      <c r="AU2627" s="256"/>
      <c r="AV2627" s="259"/>
      <c r="AW2627" s="259"/>
      <c r="AX2627" s="256"/>
      <c r="AY2627" s="256"/>
      <c r="AZ2627" s="256"/>
      <c r="BA2627" s="256"/>
      <c r="BB2627" s="256"/>
      <c r="BC2627" s="256"/>
      <c r="BD2627" s="256"/>
      <c r="BE2627" s="256"/>
      <c r="BF2627" s="256"/>
      <c r="BG2627" s="256"/>
      <c r="BH2627" s="256"/>
      <c r="BI2627" s="256"/>
      <c r="BJ2627" s="256"/>
      <c r="BK2627" s="256"/>
      <c r="BL2627" s="262"/>
      <c r="BM2627" s="262"/>
      <c r="BN2627" s="262"/>
      <c r="BO2627" s="262"/>
      <c r="BP2627" s="262"/>
      <c r="BQ2627" s="262"/>
      <c r="BR2627" s="270"/>
      <c r="BS2627" s="270"/>
      <c r="BT2627" s="270"/>
      <c r="BU2627" s="270"/>
      <c r="BV2627" s="270"/>
      <c r="BW2627" s="270"/>
      <c r="BX2627" s="256"/>
      <c r="BY2627" s="256"/>
      <c r="BZ2627" s="256"/>
      <c r="CA2627" s="267"/>
      <c r="CB2627" s="267"/>
      <c r="CC2627" s="274"/>
      <c r="CD2627" s="267"/>
      <c r="CE2627" s="267"/>
      <c r="CF2627" s="267"/>
      <c r="CG2627" s="267"/>
      <c r="CH2627" s="267"/>
      <c r="CI2627" s="267"/>
      <c r="CJ2627" s="267"/>
      <c r="CK2627" s="267"/>
      <c r="CL2627" s="265"/>
      <c r="CM2627" s="272"/>
      <c r="CN2627" s="264"/>
      <c r="CO2627" s="125"/>
      <c r="CP2627" s="226"/>
      <c r="CQ2627" s="226"/>
      <c r="CR2627" s="226"/>
      <c r="CS2627" s="126"/>
      <c r="CT2627" s="126"/>
      <c r="CU2627" s="126"/>
      <c r="CV2627" s="126"/>
      <c r="CW2627" s="126"/>
      <c r="CX2627" s="126"/>
      <c r="CY2627" s="126"/>
      <c r="CZ2627" s="126"/>
      <c r="DA2627" s="126"/>
      <c r="DB2627" s="126"/>
      <c r="DC2627" s="126"/>
      <c r="DD2627" s="126"/>
      <c r="DE2627" s="126"/>
      <c r="DF2627" s="126"/>
    </row>
    <row r="2628" spans="1:110" s="70" customFormat="1" ht="15" customHeight="1">
      <c r="A2628" s="228"/>
      <c r="B2628" s="369"/>
      <c r="C2628" s="465"/>
      <c r="D2628" s="237"/>
      <c r="E2628" s="237"/>
      <c r="F2628" s="243"/>
      <c r="G2628" s="72">
        <v>2.1</v>
      </c>
      <c r="H2628" s="84"/>
      <c r="I2628" s="84"/>
      <c r="J2628" s="84"/>
      <c r="K2628" s="84"/>
      <c r="L2628" s="84"/>
      <c r="M2628" s="84"/>
      <c r="N2628" s="84"/>
      <c r="O2628" s="84"/>
      <c r="P2628" s="84"/>
      <c r="Q2628" s="84"/>
      <c r="R2628" s="84"/>
      <c r="S2628" s="84"/>
      <c r="T2628" s="84"/>
      <c r="U2628" s="84"/>
      <c r="V2628" s="84"/>
      <c r="W2628" s="84"/>
      <c r="X2628" s="84"/>
      <c r="Y2628" s="84"/>
      <c r="Z2628" s="84"/>
      <c r="AA2628" s="84"/>
      <c r="AB2628" s="84"/>
      <c r="AC2628" s="80"/>
      <c r="AD2628" s="80"/>
      <c r="AE2628" s="80"/>
      <c r="AF2628" s="80"/>
      <c r="AG2628" s="80"/>
      <c r="AH2628" s="80"/>
      <c r="AI2628" s="80"/>
      <c r="AJ2628" s="80"/>
      <c r="AK2628" s="80"/>
      <c r="AL2628" s="80"/>
      <c r="AM2628" s="240"/>
      <c r="AN2628" s="240"/>
      <c r="AO2628" s="240"/>
      <c r="AP2628" s="240"/>
      <c r="AQ2628" s="240"/>
      <c r="AR2628" s="240"/>
      <c r="AS2628" s="240"/>
      <c r="AT2628" s="256"/>
      <c r="AU2628" s="256"/>
      <c r="AV2628" s="259"/>
      <c r="AW2628" s="259"/>
      <c r="AX2628" s="256"/>
      <c r="AY2628" s="256"/>
      <c r="AZ2628" s="256"/>
      <c r="BA2628" s="256"/>
      <c r="BB2628" s="256"/>
      <c r="BC2628" s="256"/>
      <c r="BD2628" s="256"/>
      <c r="BE2628" s="256"/>
      <c r="BF2628" s="256"/>
      <c r="BG2628" s="256"/>
      <c r="BH2628" s="256"/>
      <c r="BI2628" s="256"/>
      <c r="BJ2628" s="256"/>
      <c r="BK2628" s="256"/>
      <c r="BL2628" s="262"/>
      <c r="BM2628" s="262"/>
      <c r="BN2628" s="262"/>
      <c r="BO2628" s="262"/>
      <c r="BP2628" s="262"/>
      <c r="BQ2628" s="262"/>
      <c r="BR2628" s="270"/>
      <c r="BS2628" s="270"/>
      <c r="BT2628" s="270"/>
      <c r="BU2628" s="270"/>
      <c r="BV2628" s="270"/>
      <c r="BW2628" s="270"/>
      <c r="BX2628" s="256"/>
      <c r="BY2628" s="256"/>
      <c r="BZ2628" s="256"/>
      <c r="CA2628" s="267"/>
      <c r="CB2628" s="267"/>
      <c r="CC2628" s="274"/>
      <c r="CD2628" s="267"/>
      <c r="CE2628" s="267"/>
      <c r="CF2628" s="267"/>
      <c r="CG2628" s="267"/>
      <c r="CH2628" s="267"/>
      <c r="CI2628" s="267"/>
      <c r="CJ2628" s="267"/>
      <c r="CK2628" s="267"/>
      <c r="CL2628" s="265"/>
      <c r="CM2628" s="272"/>
      <c r="CN2628" s="264"/>
      <c r="CO2628" s="125"/>
      <c r="CP2628" s="226"/>
      <c r="CQ2628" s="226"/>
      <c r="CR2628" s="226"/>
      <c r="CS2628" s="126"/>
      <c r="CT2628" s="126"/>
      <c r="CU2628" s="126"/>
      <c r="CV2628" s="126"/>
      <c r="CW2628" s="126"/>
      <c r="CX2628" s="126"/>
      <c r="CY2628" s="126"/>
      <c r="CZ2628" s="126"/>
      <c r="DA2628" s="126"/>
      <c r="DB2628" s="126"/>
      <c r="DC2628" s="126"/>
      <c r="DD2628" s="126"/>
      <c r="DE2628" s="126"/>
      <c r="DF2628" s="126"/>
    </row>
    <row r="2629" spans="1:110" s="70" customFormat="1" ht="15" customHeight="1">
      <c r="A2629" s="228"/>
      <c r="B2629" s="369"/>
      <c r="C2629" s="465"/>
      <c r="D2629" s="237"/>
      <c r="E2629" s="237"/>
      <c r="F2629" s="243"/>
      <c r="G2629" s="72">
        <v>2.7</v>
      </c>
      <c r="H2629" s="84"/>
      <c r="I2629" s="84"/>
      <c r="J2629" s="84"/>
      <c r="K2629" s="84"/>
      <c r="L2629" s="84"/>
      <c r="M2629" s="84"/>
      <c r="N2629" s="84"/>
      <c r="O2629" s="84"/>
      <c r="P2629" s="84"/>
      <c r="Q2629" s="84"/>
      <c r="R2629" s="84"/>
      <c r="S2629" s="84"/>
      <c r="T2629" s="84"/>
      <c r="U2629" s="84"/>
      <c r="V2629" s="84"/>
      <c r="W2629" s="84"/>
      <c r="X2629" s="84"/>
      <c r="Y2629" s="84"/>
      <c r="Z2629" s="84"/>
      <c r="AA2629" s="84"/>
      <c r="AB2629" s="84"/>
      <c r="AC2629" s="80"/>
      <c r="AD2629" s="80"/>
      <c r="AE2629" s="80"/>
      <c r="AF2629" s="80"/>
      <c r="AG2629" s="80"/>
      <c r="AH2629" s="80"/>
      <c r="AI2629" s="80"/>
      <c r="AJ2629" s="80"/>
      <c r="AK2629" s="80"/>
      <c r="AL2629" s="80"/>
      <c r="AM2629" s="240"/>
      <c r="AN2629" s="240"/>
      <c r="AO2629" s="240"/>
      <c r="AP2629" s="240"/>
      <c r="AQ2629" s="240"/>
      <c r="AR2629" s="240"/>
      <c r="AS2629" s="240"/>
      <c r="AT2629" s="256"/>
      <c r="AU2629" s="256"/>
      <c r="AV2629" s="259"/>
      <c r="AW2629" s="259"/>
      <c r="AX2629" s="256"/>
      <c r="AY2629" s="256"/>
      <c r="AZ2629" s="256"/>
      <c r="BA2629" s="256"/>
      <c r="BB2629" s="256"/>
      <c r="BC2629" s="256"/>
      <c r="BD2629" s="256"/>
      <c r="BE2629" s="256"/>
      <c r="BF2629" s="256"/>
      <c r="BG2629" s="256"/>
      <c r="BH2629" s="256"/>
      <c r="BI2629" s="256"/>
      <c r="BJ2629" s="256"/>
      <c r="BK2629" s="256"/>
      <c r="BL2629" s="262"/>
      <c r="BM2629" s="262"/>
      <c r="BN2629" s="262"/>
      <c r="BO2629" s="262"/>
      <c r="BP2629" s="262"/>
      <c r="BQ2629" s="262"/>
      <c r="BR2629" s="270"/>
      <c r="BS2629" s="270"/>
      <c r="BT2629" s="270"/>
      <c r="BU2629" s="270"/>
      <c r="BV2629" s="270"/>
      <c r="BW2629" s="270"/>
      <c r="BX2629" s="256"/>
      <c r="BY2629" s="256"/>
      <c r="BZ2629" s="256"/>
      <c r="CA2629" s="267"/>
      <c r="CB2629" s="267"/>
      <c r="CC2629" s="274"/>
      <c r="CD2629" s="267"/>
      <c r="CE2629" s="267"/>
      <c r="CF2629" s="267"/>
      <c r="CG2629" s="267"/>
      <c r="CH2629" s="267"/>
      <c r="CI2629" s="267"/>
      <c r="CJ2629" s="267"/>
      <c r="CK2629" s="267"/>
      <c r="CL2629" s="265"/>
      <c r="CM2629" s="272"/>
      <c r="CN2629" s="264"/>
      <c r="CO2629" s="125"/>
      <c r="CP2629" s="226"/>
      <c r="CQ2629" s="226"/>
      <c r="CR2629" s="226"/>
      <c r="CS2629" s="126"/>
      <c r="CT2629" s="126"/>
      <c r="CU2629" s="126"/>
      <c r="CV2629" s="126"/>
      <c r="CW2629" s="126"/>
      <c r="CX2629" s="126"/>
      <c r="CY2629" s="126"/>
      <c r="CZ2629" s="126"/>
      <c r="DA2629" s="126"/>
      <c r="DB2629" s="126"/>
      <c r="DC2629" s="126"/>
      <c r="DD2629" s="126"/>
      <c r="DE2629" s="126"/>
      <c r="DF2629" s="126"/>
    </row>
    <row r="2630" spans="1:110" s="70" customFormat="1" ht="15" customHeight="1">
      <c r="A2630" s="228"/>
      <c r="B2630" s="369"/>
      <c r="C2630" s="465"/>
      <c r="D2630" s="237"/>
      <c r="E2630" s="237"/>
      <c r="F2630" s="243"/>
      <c r="G2630" s="72">
        <v>3</v>
      </c>
      <c r="H2630" s="84"/>
      <c r="I2630" s="84"/>
      <c r="J2630" s="84"/>
      <c r="K2630" s="84"/>
      <c r="L2630" s="84"/>
      <c r="M2630" s="84"/>
      <c r="N2630" s="84"/>
      <c r="O2630" s="84"/>
      <c r="P2630" s="84"/>
      <c r="Q2630" s="84"/>
      <c r="R2630" s="84"/>
      <c r="S2630" s="84"/>
      <c r="T2630" s="84"/>
      <c r="U2630" s="84"/>
      <c r="V2630" s="84"/>
      <c r="W2630" s="84"/>
      <c r="X2630" s="84"/>
      <c r="Y2630" s="84"/>
      <c r="Z2630" s="84"/>
      <c r="AA2630" s="84"/>
      <c r="AB2630" s="84"/>
      <c r="AC2630" s="80"/>
      <c r="AD2630" s="80"/>
      <c r="AE2630" s="80"/>
      <c r="AF2630" s="80"/>
      <c r="AG2630" s="80"/>
      <c r="AH2630" s="80"/>
      <c r="AI2630" s="80"/>
      <c r="AJ2630" s="80"/>
      <c r="AK2630" s="80"/>
      <c r="AL2630" s="80"/>
      <c r="AM2630" s="240"/>
      <c r="AN2630" s="240"/>
      <c r="AO2630" s="240"/>
      <c r="AP2630" s="240"/>
      <c r="AQ2630" s="240"/>
      <c r="AR2630" s="240"/>
      <c r="AS2630" s="240"/>
      <c r="AT2630" s="256"/>
      <c r="AU2630" s="256"/>
      <c r="AV2630" s="259"/>
      <c r="AW2630" s="259"/>
      <c r="AX2630" s="256"/>
      <c r="AY2630" s="256"/>
      <c r="AZ2630" s="256"/>
      <c r="BA2630" s="256"/>
      <c r="BB2630" s="256"/>
      <c r="BC2630" s="256"/>
      <c r="BD2630" s="256"/>
      <c r="BE2630" s="256"/>
      <c r="BF2630" s="256"/>
      <c r="BG2630" s="256"/>
      <c r="BH2630" s="256"/>
      <c r="BI2630" s="256"/>
      <c r="BJ2630" s="256"/>
      <c r="BK2630" s="256"/>
      <c r="BL2630" s="262"/>
      <c r="BM2630" s="262"/>
      <c r="BN2630" s="262"/>
      <c r="BO2630" s="262"/>
      <c r="BP2630" s="262"/>
      <c r="BQ2630" s="262"/>
      <c r="BR2630" s="270"/>
      <c r="BS2630" s="270"/>
      <c r="BT2630" s="270"/>
      <c r="BU2630" s="270"/>
      <c r="BV2630" s="270"/>
      <c r="BW2630" s="270"/>
      <c r="BX2630" s="256"/>
      <c r="BY2630" s="256"/>
      <c r="BZ2630" s="256"/>
      <c r="CA2630" s="267"/>
      <c r="CB2630" s="267"/>
      <c r="CC2630" s="274"/>
      <c r="CD2630" s="267"/>
      <c r="CE2630" s="267"/>
      <c r="CF2630" s="267"/>
      <c r="CG2630" s="267"/>
      <c r="CH2630" s="267"/>
      <c r="CI2630" s="267"/>
      <c r="CJ2630" s="267"/>
      <c r="CK2630" s="267"/>
      <c r="CL2630" s="265"/>
      <c r="CM2630" s="272"/>
      <c r="CN2630" s="264"/>
      <c r="CO2630" s="125"/>
      <c r="CP2630" s="226"/>
      <c r="CQ2630" s="226"/>
      <c r="CR2630" s="226"/>
      <c r="CS2630" s="126"/>
      <c r="CT2630" s="126"/>
      <c r="CU2630" s="126"/>
      <c r="CV2630" s="126"/>
      <c r="CW2630" s="126"/>
      <c r="CX2630" s="126"/>
      <c r="CY2630" s="126"/>
      <c r="CZ2630" s="126"/>
      <c r="DA2630" s="126"/>
      <c r="DB2630" s="126"/>
      <c r="DC2630" s="126"/>
      <c r="DD2630" s="126"/>
      <c r="DE2630" s="126"/>
      <c r="DF2630" s="126"/>
    </row>
    <row r="2631" spans="1:110" s="70" customFormat="1" ht="15" customHeight="1">
      <c r="A2631" s="228"/>
      <c r="B2631" s="369"/>
      <c r="C2631" s="465"/>
      <c r="D2631" s="237"/>
      <c r="E2631" s="237"/>
      <c r="F2631" s="244"/>
      <c r="G2631" s="73">
        <v>3.9</v>
      </c>
      <c r="H2631" s="85"/>
      <c r="I2631" s="85"/>
      <c r="J2631" s="85"/>
      <c r="K2631" s="85"/>
      <c r="L2631" s="85"/>
      <c r="M2631" s="85"/>
      <c r="N2631" s="85"/>
      <c r="O2631" s="85"/>
      <c r="P2631" s="85"/>
      <c r="Q2631" s="85"/>
      <c r="R2631" s="85"/>
      <c r="S2631" s="85"/>
      <c r="T2631" s="85"/>
      <c r="U2631" s="85"/>
      <c r="V2631" s="85"/>
      <c r="W2631" s="85"/>
      <c r="X2631" s="85"/>
      <c r="Y2631" s="85"/>
      <c r="Z2631" s="85"/>
      <c r="AA2631" s="85"/>
      <c r="AB2631" s="85"/>
      <c r="AC2631" s="81"/>
      <c r="AD2631" s="81"/>
      <c r="AE2631" s="81"/>
      <c r="AF2631" s="81"/>
      <c r="AG2631" s="81"/>
      <c r="AH2631" s="81"/>
      <c r="AI2631" s="81"/>
      <c r="AJ2631" s="81"/>
      <c r="AK2631" s="81"/>
      <c r="AL2631" s="81"/>
      <c r="AM2631" s="240"/>
      <c r="AN2631" s="240"/>
      <c r="AO2631" s="240"/>
      <c r="AP2631" s="240"/>
      <c r="AQ2631" s="240"/>
      <c r="AR2631" s="240"/>
      <c r="AS2631" s="240"/>
      <c r="AT2631" s="256"/>
      <c r="AU2631" s="256"/>
      <c r="AV2631" s="259"/>
      <c r="AW2631" s="259"/>
      <c r="AX2631" s="256"/>
      <c r="AY2631" s="256"/>
      <c r="AZ2631" s="256"/>
      <c r="BA2631" s="256"/>
      <c r="BB2631" s="256"/>
      <c r="BC2631" s="256"/>
      <c r="BD2631" s="256"/>
      <c r="BE2631" s="256"/>
      <c r="BF2631" s="256"/>
      <c r="BG2631" s="256"/>
      <c r="BH2631" s="256"/>
      <c r="BI2631" s="256"/>
      <c r="BJ2631" s="256"/>
      <c r="BK2631" s="256"/>
      <c r="BL2631" s="262"/>
      <c r="BM2631" s="262"/>
      <c r="BN2631" s="262"/>
      <c r="BO2631" s="262"/>
      <c r="BP2631" s="262"/>
      <c r="BQ2631" s="262"/>
      <c r="BR2631" s="270"/>
      <c r="BS2631" s="270"/>
      <c r="BT2631" s="270"/>
      <c r="BU2631" s="270"/>
      <c r="BV2631" s="270"/>
      <c r="BW2631" s="270"/>
      <c r="BX2631" s="256"/>
      <c r="BY2631" s="256"/>
      <c r="BZ2631" s="256"/>
      <c r="CA2631" s="267"/>
      <c r="CB2631" s="267"/>
      <c r="CC2631" s="274"/>
      <c r="CD2631" s="267"/>
      <c r="CE2631" s="267"/>
      <c r="CF2631" s="267"/>
      <c r="CG2631" s="267"/>
      <c r="CH2631" s="267"/>
      <c r="CI2631" s="267"/>
      <c r="CJ2631" s="267"/>
      <c r="CK2631" s="267"/>
      <c r="CL2631" s="265"/>
      <c r="CM2631" s="272"/>
      <c r="CN2631" s="264"/>
      <c r="CO2631" s="125"/>
      <c r="CP2631" s="226"/>
      <c r="CQ2631" s="226"/>
      <c r="CR2631" s="226"/>
      <c r="CS2631" s="126"/>
      <c r="CT2631" s="126"/>
      <c r="CU2631" s="126"/>
      <c r="CV2631" s="126"/>
      <c r="CW2631" s="126"/>
      <c r="CX2631" s="126"/>
      <c r="CY2631" s="126"/>
      <c r="CZ2631" s="126"/>
      <c r="DA2631" s="126"/>
      <c r="DB2631" s="126"/>
      <c r="DC2631" s="126"/>
      <c r="DD2631" s="126"/>
      <c r="DE2631" s="126"/>
      <c r="DF2631" s="126"/>
    </row>
    <row r="2632" spans="1:110" s="70" customFormat="1" ht="15" customHeight="1">
      <c r="A2632" s="229"/>
      <c r="B2632" s="370"/>
      <c r="C2632" s="466"/>
      <c r="D2632" s="238"/>
      <c r="E2632" s="238"/>
      <c r="F2632" s="245" t="s">
        <v>83</v>
      </c>
      <c r="G2632" s="246"/>
      <c r="H2632" s="82"/>
      <c r="I2632" s="82"/>
      <c r="J2632" s="82"/>
      <c r="K2632" s="82"/>
      <c r="L2632" s="82"/>
      <c r="M2632" s="82"/>
      <c r="N2632" s="82"/>
      <c r="O2632" s="82"/>
      <c r="P2632" s="82"/>
      <c r="Q2632" s="82"/>
      <c r="R2632" s="82"/>
      <c r="S2632" s="82"/>
      <c r="T2632" s="82"/>
      <c r="U2632" s="82"/>
      <c r="V2632" s="82"/>
      <c r="W2632" s="82"/>
      <c r="X2632" s="82"/>
      <c r="Y2632" s="82"/>
      <c r="Z2632" s="82"/>
      <c r="AA2632" s="82"/>
      <c r="AB2632" s="82"/>
      <c r="AC2632" s="35"/>
      <c r="AD2632" s="35"/>
      <c r="AE2632" s="35"/>
      <c r="AF2632" s="35"/>
      <c r="AG2632" s="35"/>
      <c r="AH2632" s="35"/>
      <c r="AI2632" s="35"/>
      <c r="AJ2632" s="35"/>
      <c r="AK2632" s="35"/>
      <c r="AL2632" s="35"/>
      <c r="AM2632" s="241"/>
      <c r="AN2632" s="241"/>
      <c r="AO2632" s="241"/>
      <c r="AP2632" s="241"/>
      <c r="AQ2632" s="241"/>
      <c r="AR2632" s="241"/>
      <c r="AS2632" s="241"/>
      <c r="AT2632" s="257"/>
      <c r="AU2632" s="257"/>
      <c r="AV2632" s="260"/>
      <c r="AW2632" s="260"/>
      <c r="AX2632" s="257"/>
      <c r="AY2632" s="257"/>
      <c r="AZ2632" s="257"/>
      <c r="BA2632" s="257"/>
      <c r="BB2632" s="257"/>
      <c r="BC2632" s="257"/>
      <c r="BD2632" s="257"/>
      <c r="BE2632" s="257"/>
      <c r="BF2632" s="257"/>
      <c r="BG2632" s="257"/>
      <c r="BH2632" s="257"/>
      <c r="BI2632" s="257"/>
      <c r="BJ2632" s="257"/>
      <c r="BK2632" s="257"/>
      <c r="BL2632" s="263"/>
      <c r="BM2632" s="263"/>
      <c r="BN2632" s="263"/>
      <c r="BO2632" s="263"/>
      <c r="BP2632" s="263"/>
      <c r="BQ2632" s="263"/>
      <c r="BR2632" s="271"/>
      <c r="BS2632" s="271"/>
      <c r="BT2632" s="271"/>
      <c r="BU2632" s="271"/>
      <c r="BV2632" s="271"/>
      <c r="BW2632" s="271"/>
      <c r="BX2632" s="257"/>
      <c r="BY2632" s="257"/>
      <c r="BZ2632" s="257"/>
      <c r="CA2632" s="268"/>
      <c r="CB2632" s="268"/>
      <c r="CC2632" s="275"/>
      <c r="CD2632" s="268"/>
      <c r="CE2632" s="268"/>
      <c r="CF2632" s="268"/>
      <c r="CG2632" s="268"/>
      <c r="CH2632" s="268"/>
      <c r="CI2632" s="268"/>
      <c r="CJ2632" s="268"/>
      <c r="CK2632" s="268"/>
      <c r="CL2632" s="265"/>
      <c r="CM2632" s="272"/>
      <c r="CN2632" s="264"/>
      <c r="CO2632" s="125"/>
      <c r="CP2632" s="226"/>
      <c r="CQ2632" s="226"/>
      <c r="CR2632" s="226"/>
      <c r="CS2632" s="126"/>
      <c r="CT2632" s="126"/>
      <c r="CU2632" s="126"/>
      <c r="CV2632" s="126"/>
      <c r="CW2632" s="126"/>
      <c r="CX2632" s="126"/>
      <c r="CY2632" s="126"/>
      <c r="CZ2632" s="126"/>
      <c r="DA2632" s="126"/>
      <c r="DB2632" s="126"/>
      <c r="DC2632" s="126"/>
      <c r="DD2632" s="126"/>
      <c r="DE2632" s="126"/>
      <c r="DF2632" s="126"/>
    </row>
    <row r="2633" spans="1:110" s="70" customFormat="1" ht="15" customHeight="1">
      <c r="A2633" s="227">
        <f t="shared" si="868"/>
        <v>326</v>
      </c>
      <c r="B2633" s="462" t="s">
        <v>1099</v>
      </c>
      <c r="C2633" s="443" t="s">
        <v>794</v>
      </c>
      <c r="D2633" s="236">
        <v>44609</v>
      </c>
      <c r="E2633" s="236" t="s">
        <v>277</v>
      </c>
      <c r="F2633" s="253" t="s">
        <v>80</v>
      </c>
      <c r="G2633" s="254"/>
      <c r="H2633" s="82" t="s">
        <v>69</v>
      </c>
      <c r="I2633" s="82"/>
      <c r="J2633" s="82" t="s">
        <v>60</v>
      </c>
      <c r="K2633" s="82" t="s">
        <v>60</v>
      </c>
      <c r="L2633" s="82" t="s">
        <v>60</v>
      </c>
      <c r="M2633" s="82" t="s">
        <v>60</v>
      </c>
      <c r="N2633" s="82" t="s">
        <v>60</v>
      </c>
      <c r="O2633" s="82"/>
      <c r="P2633" s="82" t="s">
        <v>60</v>
      </c>
      <c r="Q2633" s="82" t="s">
        <v>60</v>
      </c>
      <c r="R2633" s="82" t="s">
        <v>60</v>
      </c>
      <c r="S2633" s="82" t="s">
        <v>60</v>
      </c>
      <c r="T2633" s="82" t="s">
        <v>60</v>
      </c>
      <c r="U2633" s="82" t="s">
        <v>60</v>
      </c>
      <c r="V2633" s="82"/>
      <c r="W2633" s="82" t="s">
        <v>61</v>
      </c>
      <c r="X2633" s="82" t="s">
        <v>61</v>
      </c>
      <c r="Y2633" s="82" t="s">
        <v>61</v>
      </c>
      <c r="Z2633" s="82" t="s">
        <v>61</v>
      </c>
      <c r="AA2633" s="82" t="s">
        <v>61</v>
      </c>
      <c r="AB2633" s="82" t="s">
        <v>61</v>
      </c>
      <c r="AC2633" s="82"/>
      <c r="AD2633" s="82" t="s">
        <v>61</v>
      </c>
      <c r="AE2633" s="82" t="s">
        <v>61</v>
      </c>
      <c r="AF2633" s="82" t="s">
        <v>61</v>
      </c>
      <c r="AG2633" s="82" t="s">
        <v>61</v>
      </c>
      <c r="AH2633" s="82" t="s">
        <v>61</v>
      </c>
      <c r="AI2633" s="82" t="s">
        <v>1471</v>
      </c>
      <c r="AJ2633" s="82"/>
      <c r="AK2633" s="82" t="s">
        <v>60</v>
      </c>
      <c r="AL2633" s="82" t="s">
        <v>60</v>
      </c>
      <c r="AM2633" s="239">
        <f>COUNTIF(H2633:AL2633,"PH")+COUNTIF(H2633:AL2633,"PH/L")+COUNTIF(H2633:AL2633,"PM")</f>
        <v>0</v>
      </c>
      <c r="AN2633" s="239">
        <f>COUNTIF(H2633:AL2633,"PD")+COUNTIF(H2633:AL2633,"PDD")+COUNTIF(H2633:AL2633,"P/DS")/2+COUNTIF(H2633:AL2633,"PMD")</f>
        <v>0</v>
      </c>
      <c r="AO2633" s="239">
        <f>COUNTIF(H2633:AL2633,"PN")+COUNTIF(H2633:AL2633,"P/NS")/2+COUNTIF(H2633:AL2633,"PH")+COUNTIF(H2633:AL2633,"PH/F")/2+COUNTIF(H2633:AL2633,"PH/L")/2+COUNTIF(H2633:AL2633,"PM")</f>
        <v>0</v>
      </c>
      <c r="AP2633" s="239">
        <f>COUNTIF(H2633:AL2633,"BH")+COUNTIF(H2633:AL2633,"AL/BL")+COUNTIF(H2633:AL2633,"UL/BL")+COUNTIF(H2633:AL2633,"BM")</f>
        <v>0</v>
      </c>
      <c r="AQ2633" s="239">
        <f>COUNTIF(H2633:AL2633,"DS")+COUNTIF(H2633:AL2633,"AL/DS")/2+COUNTIF(H2633:AL2633,"UL/DS")/2+COUNTIF(H2633:AL2633,"CT")+COUNTIF(H2633:AL2633,"MD")</f>
        <v>13.5</v>
      </c>
      <c r="AR2633" s="239">
        <f>COUNTIF(H2633:AL2633,"NS")+COUNTIF(H2633:AL2633,"AL/NS")/2+COUNTIF(H2633:AL2633,"UL/NS")/2+COUNTIF(H2633:AL2633,"BH")+COUNTIF(H2633:AL2633,"AL/BF")/2+COUNTIF(H2633:AL2633,"AL/BL")/2+COUNTIF(H2633:AL2633,"UL/BL")/2+COUNTIF(H2633:AL2633,"UL/BF")/2+COUNTIF(H2633:AL2633,"BM")</f>
        <v>11</v>
      </c>
      <c r="AS2633" s="239">
        <f>COUNTIF(H2633:AL2633,"AL")+COUNTIF(H2633:AL2633,"AL/DS")/2+COUNTIF(H2633:AL2633,"AL/NS")/2+COUNTIF(H2633:AL2633,"NH")+COUNTIF(H2633:AL2633,"SL")+COUNTIF(H2633:AL2633,"NHD")+COUNTIF(H2633:AL2633,"B")+COUNTIF(H2633:AL2633,"HL")+COUNTIF(H2633:AL2633,"AL/BF")/2+COUNTIF(H2633:AL2633,"AL/BL")/2</f>
        <v>1</v>
      </c>
      <c r="AT2633" s="255">
        <f>COUNTIF(H2633:AL2633,"PD")+COUNTIF(H2633:AL2633,"PN")+COUNTIF(H2633:AL2633,"P/DS")/2+COUNTIF(H2633:AL2633,"P/NS")/2+COUNTIF(H2633:AL2633,"DS")+COUNTIF(H2633:AL2633,"NS")+COUNTIF(H2633:AL2633,"AL")+COUNTIF(H2633:AL2633,"AL/DS")+COUNTIF(H2633:AL2633,"AL/NS")+COUNTIF(H2633:AL2633,"NH")+COUNTIF(H2633:AL2633,"SL")+COUNTIF(H2633:AL2633,"UL/DS")/2+COUNTIF(H2633:AL2633,"UL/NS")/2+COUNTIF(H2633:AL2633,"CT")+COUNTIF(H2633:AL2633,"NHD")+COUNTIF(H2633:AL2633,"PDD")+COUNTIF(H2633:AL2633,"B")+COUNTIF(H2633:AL2633,"HL")+COUNTIF(H2633:AL2633,"PH")+COUNTIF(H2633:AL2633,"BH")+COUNTIF(H2633:AL2633,"AL/BF")+COUNTIF(H2633:AL2633,"AL/BL")+COUNTIF(H2633:AL2633,"UL/BF")/2+COUNTIF(H2633:AL2633,"UL/BL")/2+COUNTIF(H2633:AL2633,"PH/F")/2+COUNTIF(H2633:AL2633,"PH/L")/2+COUNTIF(H2633:AL2633,"MD")+COUNTIF(H2633:AL2633,"PMD")+COUNTIF(H2633:AL2633,"PM")+COUNTIF(H2633:AL2633,"BM")</f>
        <v>25.5</v>
      </c>
      <c r="AU2633" s="255">
        <f>COUNTIF(H2633:AL2633,"P/DS")/2+COUNTIF(H2633:AL2633,"P/NS")/2+COUNTIF(H2633:AL2633,"IL")+COUNTIF(H2633:AL2633,"NL")+COUNTIF(H2633:AL2633,"UL")+COUNTIF(H2633:AL2633,"UL/DS")/2+COUNTIF(H2633:AL2633,"UL/NS")/2+COUNTIF(H2633:AL2633,"KT")+COUNTIF(H2633:AL2633,"UL/BF")/2+COUNTIF(H2633:AL2633,"UL/BL")/2+COUNTIF(H2633:AL2633,"PH/F")/2+COUNTIF(H2633:AL2633,"PH/L")/2+COUNTIF(H2633:AL2633,"NB")</f>
        <v>0.5</v>
      </c>
      <c r="AV2633" s="258">
        <f>COUNTIF(H2633:AL2633,"PN")+COUNTIF(H2633:AL2633,"TVD")+COUNTIF(H2633:AL2633,"PH")+COUNTIF(H2633:AL2633,"PM")+COUNTIF(H2633:AL2633,"PDD")-COUNTIFS(H2633:AL2633,"PN",H2640:AL2640,"&gt;=3")-COUNTIFS(H2633:AL2633,"PM",H2640:AL2640,"&gt;=3")</f>
        <v>0</v>
      </c>
      <c r="AW2633" s="258">
        <f>COUNTIF(H2633:AL2633,"NS")+COUNTIF(H2633:AL2633,"D")+COUNTIF(H2633:AL2633,"BH")+COUNTIF(H2633:AL2633,"NHD")+COUNTIF(H2633:AL2633,"BM")-COUNTIFS(H2633:AL2633,"NS",H2640:AL2640,"&gt;=3")-COUNTIFS(H2633:AL2633,"BH",H2640:AL2640,"&gt;=3")-COUNTIFS(H2633:AL2633,"BM",H2640:AL2640,"&gt;=3")</f>
        <v>11</v>
      </c>
      <c r="AX2633" s="255">
        <f>COUNTIF(H2633:AL2633,"AL")+COUNTIF(H2633:AL2633,"AL/DS")/2+COUNTIF(H2633:AL2633,"AL/NS")/2+COUNTIF(H2633:AL2633,"AL/BF")+COUNTIF(H2633:AL2633,"AL/BL")/2</f>
        <v>0</v>
      </c>
      <c r="AY2633" s="255">
        <f>COUNTIF(H2633:AL2633,"SL")</f>
        <v>0</v>
      </c>
      <c r="AZ2633" s="255">
        <f>COUNTIF(H2633:AL2633,"NH")</f>
        <v>1</v>
      </c>
      <c r="BA2633" s="255">
        <f>COUNTIF(H2633:AL2633,"HL")</f>
        <v>0</v>
      </c>
      <c r="BB2633" s="255">
        <f>COUNTIF(G2633:AL2633,"P/DS")/2+COUNTIF(G2633:AL2633,"P/NS")/2+COUNTIF(G2633:AL2633,"UL")+COUNTIF(G2633:AL2633,"UL/DS")/2+COUNTIF(G2633:AL2633,"UL/NS")/2+COUNTIF(G2633:AL2633,"UL/BL")/2+COUNTIF(G2633:AL2633,"UL/BF")/2+COUNTIF(G2633:AL2633,"PH/F")/2+COUNTIF(G2633:AL2633,"PH/L")/2</f>
        <v>0.5</v>
      </c>
      <c r="BC2633" s="255">
        <f>COUNTIF(H2633:AL2633,"NB")</f>
        <v>0</v>
      </c>
      <c r="BD2633" s="255">
        <f>COUNTIF(H2633:AL2633,"NL")</f>
        <v>0</v>
      </c>
      <c r="BE2633" s="255">
        <f>COUNTIF(H2633:AL2633,"IL")</f>
        <v>0</v>
      </c>
      <c r="BF2633" s="255">
        <f>COUNTIF(H2633:AL2633,"KT")</f>
        <v>0</v>
      </c>
      <c r="BG2633" s="255">
        <f>COUNTIF(H2633:AL2633,"L70")</f>
        <v>0</v>
      </c>
      <c r="BH2633" s="255">
        <f>COUNTIF(H2633:AL2633,"MD")</f>
        <v>0</v>
      </c>
      <c r="BI2633" s="255">
        <f>COUNTIF(H2633:AL2633,"PMD")</f>
        <v>0</v>
      </c>
      <c r="BJ2633" s="255">
        <f>COUNTIF(H2633:AL2633,"PM")</f>
        <v>0</v>
      </c>
      <c r="BK2633" s="255">
        <f>COUNTIF(H2633:AL2633,"BM")</f>
        <v>0</v>
      </c>
      <c r="BL2633" s="261">
        <f>SUMIF(H2633:AL2633,"PD",H2634:AL2634)+SUMIF(H2633:AL2633,"PN",H2634:AL2634)+SUMIF(H2633:AL2633,"P/DS",H2634:AL2634)+SUMIF(H2633:AL2633,"PN/F",H2634:AL2634)+SUMIF(H2633:AL2633,"PN/L",H2634:AL2634)+SUMIF(H2633:AL2633,"TV",H2634:AL2634)+SUMIF(H2633:AL2633,"TVD",H2634:AL2634)+SUMIF(H2633:AL2633,"PDD",H2634:AL2634)</f>
        <v>0</v>
      </c>
      <c r="BM2633" s="261">
        <f>SUMIF(H2633:AL2633,"PD",H2635:AL2635)+SUMIF(H2633:AL2633,"PN",H2635:AL2635)+SUMIF(H2633:AL2633,"P/DS",H2635:AL2635)+SUMIF(H2633:AL2633,"PN/F",H2635:AL2635)+SUMIF(H2633:AL2633,"PN/L",H2635:AL2635)+SUMIF(H2633:AL2633,"TV",H2635:AL2635)+SUMIF(H2633:AL2633,"TVD",H2635:AL2635)+SUMIF(H2633:AL2633,"PDD",H2635:AL2635)+SUMIF(H2633:AL2633,"PMD",H2635:AL2635)</f>
        <v>0</v>
      </c>
      <c r="BN2633" s="261">
        <f>SUMIF(H2633:AL2633,"PD",H2636:AL2636)+SUMIF(H2633:AL2633,"PN",H2636:AL2636)+SUMIF(H2633:AL2633,"P/DS",H2636:AL2636)+SUMIF(H2633:AL2633,"PN/F",H2636:AL2636)+SUMIF(H2633:AL2633,"PN/L",H2636:AL2636)+SUMIF(H2633:AL2633,"TV",H2636:AL2636)+SUMIF(H2633:AL2633,"TVD",H2636:AL2636)</f>
        <v>0</v>
      </c>
      <c r="BO2633" s="261">
        <f>SUMIF(H2633:AL2633,"PD",H2637:AL2637)+SUMIF(H2633:AL2633,"PN",H2637:AL2637)+SUMIF(H2633:AL2633,"P/DS",H2637:AL2637)+SUMIF(H2633:AL2633,"PN/F",H2637:AL2637)+SUMIF(H2633:AL2633,"PN/L",H2637:AL2637)+SUMIF(H2633:AL2633,"TV",H2637:AL2637)+SUMIF(H2633:AL2633,"TVD",H2637:AL2637)</f>
        <v>0</v>
      </c>
      <c r="BP2633" s="261">
        <f>SUMIF(H2633:AL2633,"PD",H2638:AL2638)+SUMIF(H2633:AL2633,"PN",H2638:AL2638)+SUMIF(H2633:AL2633,"P/DS",H2638:AL2638)+SUMIF(H2633:AL2633,"PN/F",H2638:AL2638)+SUMIF(H2633:AL2633,"PN/L",H2638:AL2638)+SUMIF(H2633:AL2633,"TV",H2638:AL2638)+SUMIF(H2633:AL2633,"TVD",H2638:AL2638)+SUMIF(H2633:AL2633,"PDD",H2638:AL2638)+SUMIF(H2633:AL2633,"PH",H2638:AL2638)+SUMIF(H2633:AL2633,"PM",H2638:AL2638)</f>
        <v>0</v>
      </c>
      <c r="BQ2633" s="261">
        <f>SUMIF(H2633:AL2633,"PD",H2639:AL2639)+SUMIF(H2633:AL2633,"PN",H2639:AL2639)+SUMIF(H2633:AL2633,"P/DS",H2639:AL2639)+SUMIF(H2633:AL2633,"PN/F",H2639:AL2639)+SUMIF(H2633:AL2633,"PN/L",H2639:AL2639)+SUMIF(H2633:AL2633,"TV",H2639:AL2639)+SUMIF(H2633:AL2633,"TVD",H2639:AL2639)+SUMIF(H2633:AL2633,"PDD",H2639:AL2639)+SUMIF(H2633:AL2633,"PH",H2639:AL2639)+SUMIF(H2633:AL2633,"PM",H2639:AL2639)</f>
        <v>0</v>
      </c>
      <c r="BR2633" s="269">
        <f>SUM(H2634:AL2634)-BL2633</f>
        <v>17.5</v>
      </c>
      <c r="BS2633" s="269">
        <f>SUM(H2635:AL2635)-BM2633</f>
        <v>0</v>
      </c>
      <c r="BT2633" s="269">
        <f>SUM(H2636:AL2636)-BN2633</f>
        <v>0</v>
      </c>
      <c r="BU2633" s="269">
        <f>SUM(H2637:AL2637)-BO2633</f>
        <v>0</v>
      </c>
      <c r="BV2633" s="269">
        <f>SUM(H2638:AL2638)-BP2633</f>
        <v>0</v>
      </c>
      <c r="BW2633" s="269">
        <f>SUM(H2639:AL2639)-BQ2633</f>
        <v>0</v>
      </c>
      <c r="BX2633" s="255">
        <f>SUMIF(H2633:AL2633,"PD",H2640:AL2640)+SUMIF(H2633:AL2633,"PN",H2640:AL2640)+SUMIF(H2633:AL2633,"P/DS",H2640:AL2640)+SUMIF(H2633:AL2633,"PN/F",H2640:AL2640)+SUMIF(H2633:AL2633,"PN/L",H2640:AL2640)</f>
        <v>0</v>
      </c>
      <c r="BY2633" s="255">
        <f>SUM(H2640:AL2640)-BX2633</f>
        <v>0</v>
      </c>
      <c r="BZ2633" s="255">
        <f t="shared" ref="BZ2633" si="875">+SUM(BL2633:BW2640)</f>
        <v>17.5</v>
      </c>
      <c r="CA2633" s="266">
        <f>(COUNTIFS(H2633:AL2633,"PD",H2634:AL2634,"&gt;=2"))*0.5-IF(CN2633="VP",COUNTIFS($H$16:$AL$16,"SAT",H2633:AL2633,"PD",H2634:AL2634,"&gt;=2"))*0.5</f>
        <v>0</v>
      </c>
      <c r="CB2633" s="266">
        <f>(COUNTIFS(H2633:AL2633,"PN",H2635:AL2635,"&gt;=0.5",H2634:AL2634,"&gt;=1.5"))*0.5+COUNTIFS(H2633:AL2633,"PDD",H2635:AL2635,"&gt;=0.5",H2634:AL2634,"&gt;=1.5")*0.5</f>
        <v>0</v>
      </c>
      <c r="CC2633" s="273">
        <f>(COUNTIFS(H2633:AL2633,"TV",H2635:AL2635,"&gt;=10"))*0.5+(COUNTIFS(H2633:AL2633,"PMD",H2635:AL2635,"&gt;=2"))*0.5</f>
        <v>0</v>
      </c>
      <c r="CD2633" s="266">
        <f>(COUNTIFS(H2633:AL2633,"TVD",H2637:AL2637,"&gt;=6.5",H2635:AL2635,"&gt;=3.5"))*0.5</f>
        <v>0</v>
      </c>
      <c r="CE2633" s="266">
        <f>(COUNTIFS(H2633:AL2633,"PD",H2638:AL2638,"&gt;=10"))*0.5</f>
        <v>0</v>
      </c>
      <c r="CF2633" s="266">
        <f>(COUNTIFS(H2633:AL2633,"PDD",H2638:AL2638,"&gt;=3.5",H2639:AL2639,"&gt;=6.5")+COUNTIFS(H2633:AL2633,"PH",H2639:AL2639,"&gt;=0.5",H2638:AL2638,"&gt;=1.5")+COUNTIFS(H2633:AL2633,"PM",H2639:AL2639,"&gt;=0.5",H2638:AL2638,"&gt;=1.5"))*0.5</f>
        <v>0</v>
      </c>
      <c r="CG2633" s="266">
        <f>(COUNTIFS(H2633:AL2633,"DS",H2634:AL2634,"&gt;=2")+COUNTIFS(H2633:AL2633,"AL/DS",H2634:AL2634,"&gt;=2"))*0.5-IF(CN2633="VP",COUNTIFS($H$16:$AL$16,"SAT",H2633:AL2633,"DS",H2634:AL2634,"&gt;=2"))*0.5</f>
        <v>3.5</v>
      </c>
      <c r="CH2633" s="266">
        <f>(COUNTIFS(H2633:AL2633,"NS",H2635:AL2635,"&gt;=0.5",H2634:AL2634,"&gt;=1.5")+COUNTIFS(H2633:AL2633,"AL/NS",H2635:AL2635,"&gt;=0.5",H2634:AL2634,"&gt;=1.5")+COUNTIFS(H2633:AL2633,"NHD",H2635:AL2635,"&gt;=4.5",H2638:AL2638,"&gt;=2",H2634:AL2634,"&gt;=1.5"))*0.5</f>
        <v>0</v>
      </c>
      <c r="CI2633" s="266">
        <f>(COUNTIF(H2635:AL2635,"&gt;=10")+COUNTIFS(H2633:AL2633,"MD",H2635:AL2635,"&gt;=2")-COUNTIFS(H2633:AL2633,"TV",H2635:AL2635,"&gt;=10"))*0.5</f>
        <v>0</v>
      </c>
      <c r="CJ2633" s="266">
        <f>(COUNTIFS(H2633:AL2633,"D",H2637:AL2637,"&gt;=6.5",H2635:AL2635,"&gt;=3.5"))*0.5</f>
        <v>0</v>
      </c>
      <c r="CK2633" s="266">
        <f>(COUNTIF(H2638:AL2638,"&gt;=10")-COUNTIFS(H2633:AL2633,"PD",H2638:AL2638,"&gt;=10"))*0.5</f>
        <v>0</v>
      </c>
      <c r="CL2633" s="265">
        <f>(COUNTIFS(H2633:AL2633,"NHD",H2638:AL2638,"&gt;=3.5",H2639:AL2639,"&gt;=6.5")+COUNTIFS(H2633:AL2633,"BH",H2638:AL2638,"&gt;=1.5",H2639:AL2639,"&gt;=0.5")+COUNTIFS(H2633:AL2633,"BM",H2638:AL2638,"&gt;=1.5",H2639:AL2639,"&gt;=0.5")+COUNTIFS(H2633:AL2633,"D",H2638:AL2638,"&gt;=1.5",H2639:AL2639,"&gt;=0.5"))*0.5</f>
        <v>0</v>
      </c>
      <c r="CM2633" s="272"/>
      <c r="CN2633" s="264" t="s">
        <v>723</v>
      </c>
      <c r="CO2633" s="125">
        <f t="shared" ref="CO2633" si="876">+AM2633+AN2633+AO2633+AP2633+AQ2633+AR2633+AS2633+AU2633+BG2633</f>
        <v>26</v>
      </c>
      <c r="CP2633" s="225">
        <f>+SUM(I2634:I2639)-I2640</f>
        <v>0</v>
      </c>
      <c r="CQ2633" s="225">
        <f>+SUM(J2634:J2639)-J2640</f>
        <v>0</v>
      </c>
      <c r="CR2633" s="225">
        <f>+SUM(K2634:K2639)-K2640</f>
        <v>2.5</v>
      </c>
      <c r="CS2633" s="126"/>
      <c r="CT2633" s="126"/>
      <c r="CU2633" s="126"/>
      <c r="CV2633" s="126"/>
      <c r="CW2633" s="126"/>
      <c r="CX2633" s="126"/>
      <c r="CY2633" s="126"/>
      <c r="CZ2633" s="126"/>
      <c r="DA2633" s="126"/>
      <c r="DB2633" s="126"/>
      <c r="DC2633" s="126"/>
      <c r="DD2633" s="126"/>
      <c r="DE2633" s="126"/>
      <c r="DF2633" s="126" t="e">
        <f>+SUM(#REF!)</f>
        <v>#REF!</v>
      </c>
    </row>
    <row r="2634" spans="1:110" s="70" customFormat="1" ht="15" customHeight="1">
      <c r="A2634" s="228"/>
      <c r="B2634" s="463"/>
      <c r="C2634" s="444"/>
      <c r="D2634" s="237"/>
      <c r="E2634" s="237"/>
      <c r="F2634" s="242" t="s">
        <v>82</v>
      </c>
      <c r="G2634" s="71">
        <v>1.5</v>
      </c>
      <c r="H2634" s="83"/>
      <c r="I2634" s="83"/>
      <c r="J2634" s="83"/>
      <c r="K2634" s="83">
        <v>2.5</v>
      </c>
      <c r="L2634" s="83">
        <v>2.5</v>
      </c>
      <c r="M2634" s="83">
        <v>2.5</v>
      </c>
      <c r="N2634" s="83">
        <v>2.5</v>
      </c>
      <c r="O2634" s="83"/>
      <c r="P2634" s="83">
        <v>2.5</v>
      </c>
      <c r="Q2634" s="83">
        <v>2.5</v>
      </c>
      <c r="R2634" s="83">
        <v>2.5</v>
      </c>
      <c r="S2634" s="83"/>
      <c r="T2634" s="83"/>
      <c r="U2634" s="83"/>
      <c r="V2634" s="83"/>
      <c r="W2634" s="83"/>
      <c r="X2634" s="83"/>
      <c r="Y2634" s="83"/>
      <c r="Z2634" s="83"/>
      <c r="AA2634" s="83"/>
      <c r="AB2634" s="83"/>
      <c r="AC2634" s="79"/>
      <c r="AD2634" s="79"/>
      <c r="AE2634" s="79"/>
      <c r="AF2634" s="79"/>
      <c r="AG2634" s="79"/>
      <c r="AH2634" s="79"/>
      <c r="AI2634" s="79"/>
      <c r="AJ2634" s="79"/>
      <c r="AK2634" s="79"/>
      <c r="AL2634" s="79"/>
      <c r="AM2634" s="240"/>
      <c r="AN2634" s="240"/>
      <c r="AO2634" s="240"/>
      <c r="AP2634" s="240"/>
      <c r="AQ2634" s="240"/>
      <c r="AR2634" s="240"/>
      <c r="AS2634" s="240"/>
      <c r="AT2634" s="256"/>
      <c r="AU2634" s="256"/>
      <c r="AV2634" s="259"/>
      <c r="AW2634" s="259"/>
      <c r="AX2634" s="256"/>
      <c r="AY2634" s="256"/>
      <c r="AZ2634" s="256"/>
      <c r="BA2634" s="256"/>
      <c r="BB2634" s="256"/>
      <c r="BC2634" s="256"/>
      <c r="BD2634" s="256"/>
      <c r="BE2634" s="256"/>
      <c r="BF2634" s="256"/>
      <c r="BG2634" s="256"/>
      <c r="BH2634" s="256"/>
      <c r="BI2634" s="256"/>
      <c r="BJ2634" s="256"/>
      <c r="BK2634" s="256"/>
      <c r="BL2634" s="262"/>
      <c r="BM2634" s="262"/>
      <c r="BN2634" s="262"/>
      <c r="BO2634" s="262"/>
      <c r="BP2634" s="262"/>
      <c r="BQ2634" s="262"/>
      <c r="BR2634" s="270"/>
      <c r="BS2634" s="270"/>
      <c r="BT2634" s="270"/>
      <c r="BU2634" s="270"/>
      <c r="BV2634" s="270"/>
      <c r="BW2634" s="270"/>
      <c r="BX2634" s="256"/>
      <c r="BY2634" s="256"/>
      <c r="BZ2634" s="256"/>
      <c r="CA2634" s="267"/>
      <c r="CB2634" s="267"/>
      <c r="CC2634" s="274"/>
      <c r="CD2634" s="267"/>
      <c r="CE2634" s="267"/>
      <c r="CF2634" s="267"/>
      <c r="CG2634" s="267"/>
      <c r="CH2634" s="267"/>
      <c r="CI2634" s="267"/>
      <c r="CJ2634" s="267"/>
      <c r="CK2634" s="267"/>
      <c r="CL2634" s="265"/>
      <c r="CM2634" s="272"/>
      <c r="CN2634" s="264"/>
      <c r="CO2634" s="125"/>
      <c r="CP2634" s="226"/>
      <c r="CQ2634" s="226"/>
      <c r="CR2634" s="226"/>
      <c r="CS2634" s="126"/>
      <c r="CT2634" s="126"/>
      <c r="CU2634" s="126"/>
      <c r="CV2634" s="126"/>
      <c r="CW2634" s="126"/>
      <c r="CX2634" s="126"/>
      <c r="CY2634" s="126"/>
      <c r="CZ2634" s="126"/>
      <c r="DA2634" s="126"/>
      <c r="DB2634" s="126"/>
      <c r="DC2634" s="126"/>
      <c r="DD2634" s="126"/>
      <c r="DE2634" s="126"/>
      <c r="DF2634" s="126"/>
    </row>
    <row r="2635" spans="1:110" s="70" customFormat="1" ht="15" customHeight="1">
      <c r="A2635" s="228"/>
      <c r="B2635" s="463"/>
      <c r="C2635" s="444"/>
      <c r="D2635" s="237"/>
      <c r="E2635" s="237"/>
      <c r="F2635" s="243"/>
      <c r="G2635" s="72">
        <v>2</v>
      </c>
      <c r="H2635" s="84"/>
      <c r="I2635" s="84"/>
      <c r="J2635" s="84"/>
      <c r="K2635" s="84"/>
      <c r="L2635" s="84"/>
      <c r="M2635" s="84"/>
      <c r="N2635" s="84"/>
      <c r="O2635" s="84"/>
      <c r="P2635" s="84"/>
      <c r="Q2635" s="84"/>
      <c r="R2635" s="84"/>
      <c r="S2635" s="84"/>
      <c r="T2635" s="84"/>
      <c r="U2635" s="84"/>
      <c r="V2635" s="84"/>
      <c r="W2635" s="84"/>
      <c r="X2635" s="84"/>
      <c r="Y2635" s="84"/>
      <c r="Z2635" s="84"/>
      <c r="AA2635" s="84"/>
      <c r="AB2635" s="84"/>
      <c r="AC2635" s="80"/>
      <c r="AD2635" s="80"/>
      <c r="AE2635" s="80"/>
      <c r="AF2635" s="80"/>
      <c r="AG2635" s="80"/>
      <c r="AH2635" s="80"/>
      <c r="AI2635" s="80"/>
      <c r="AJ2635" s="80"/>
      <c r="AK2635" s="80"/>
      <c r="AL2635" s="80"/>
      <c r="AM2635" s="240"/>
      <c r="AN2635" s="240"/>
      <c r="AO2635" s="240"/>
      <c r="AP2635" s="240"/>
      <c r="AQ2635" s="240"/>
      <c r="AR2635" s="240"/>
      <c r="AS2635" s="240"/>
      <c r="AT2635" s="256"/>
      <c r="AU2635" s="256"/>
      <c r="AV2635" s="259"/>
      <c r="AW2635" s="259"/>
      <c r="AX2635" s="256"/>
      <c r="AY2635" s="256"/>
      <c r="AZ2635" s="256"/>
      <c r="BA2635" s="256"/>
      <c r="BB2635" s="256"/>
      <c r="BC2635" s="256"/>
      <c r="BD2635" s="256"/>
      <c r="BE2635" s="256"/>
      <c r="BF2635" s="256"/>
      <c r="BG2635" s="256"/>
      <c r="BH2635" s="256"/>
      <c r="BI2635" s="256"/>
      <c r="BJ2635" s="256"/>
      <c r="BK2635" s="256"/>
      <c r="BL2635" s="262"/>
      <c r="BM2635" s="262"/>
      <c r="BN2635" s="262"/>
      <c r="BO2635" s="262"/>
      <c r="BP2635" s="262"/>
      <c r="BQ2635" s="262"/>
      <c r="BR2635" s="270"/>
      <c r="BS2635" s="270"/>
      <c r="BT2635" s="270"/>
      <c r="BU2635" s="270"/>
      <c r="BV2635" s="270"/>
      <c r="BW2635" s="270"/>
      <c r="BX2635" s="256"/>
      <c r="BY2635" s="256"/>
      <c r="BZ2635" s="256"/>
      <c r="CA2635" s="267"/>
      <c r="CB2635" s="267"/>
      <c r="CC2635" s="274"/>
      <c r="CD2635" s="267"/>
      <c r="CE2635" s="267"/>
      <c r="CF2635" s="267"/>
      <c r="CG2635" s="267"/>
      <c r="CH2635" s="267"/>
      <c r="CI2635" s="267"/>
      <c r="CJ2635" s="267"/>
      <c r="CK2635" s="267"/>
      <c r="CL2635" s="265"/>
      <c r="CM2635" s="272"/>
      <c r="CN2635" s="264"/>
      <c r="CO2635" s="125"/>
      <c r="CP2635" s="226"/>
      <c r="CQ2635" s="226"/>
      <c r="CR2635" s="226"/>
      <c r="CS2635" s="126"/>
      <c r="CT2635" s="126"/>
      <c r="CU2635" s="126"/>
      <c r="CV2635" s="126"/>
      <c r="CW2635" s="126"/>
      <c r="CX2635" s="126"/>
      <c r="CY2635" s="126"/>
      <c r="CZ2635" s="126"/>
      <c r="DA2635" s="126"/>
      <c r="DB2635" s="126"/>
      <c r="DC2635" s="126"/>
      <c r="DD2635" s="126"/>
      <c r="DE2635" s="126"/>
      <c r="DF2635" s="126"/>
    </row>
    <row r="2636" spans="1:110" s="70" customFormat="1" ht="15" customHeight="1">
      <c r="A2636" s="228"/>
      <c r="B2636" s="463"/>
      <c r="C2636" s="444"/>
      <c r="D2636" s="237"/>
      <c r="E2636" s="237"/>
      <c r="F2636" s="243"/>
      <c r="G2636" s="72">
        <v>2.1</v>
      </c>
      <c r="H2636" s="84"/>
      <c r="I2636" s="84"/>
      <c r="J2636" s="84"/>
      <c r="K2636" s="84"/>
      <c r="L2636" s="84"/>
      <c r="M2636" s="84"/>
      <c r="N2636" s="84"/>
      <c r="O2636" s="84"/>
      <c r="P2636" s="84"/>
      <c r="Q2636" s="84"/>
      <c r="R2636" s="84"/>
      <c r="S2636" s="84"/>
      <c r="T2636" s="84"/>
      <c r="U2636" s="84"/>
      <c r="V2636" s="84"/>
      <c r="W2636" s="84"/>
      <c r="X2636" s="84"/>
      <c r="Y2636" s="84"/>
      <c r="Z2636" s="84"/>
      <c r="AA2636" s="84"/>
      <c r="AB2636" s="84"/>
      <c r="AC2636" s="80"/>
      <c r="AD2636" s="80"/>
      <c r="AE2636" s="80"/>
      <c r="AF2636" s="80"/>
      <c r="AG2636" s="80"/>
      <c r="AH2636" s="80"/>
      <c r="AI2636" s="80"/>
      <c r="AJ2636" s="80"/>
      <c r="AK2636" s="80"/>
      <c r="AL2636" s="80"/>
      <c r="AM2636" s="240"/>
      <c r="AN2636" s="240"/>
      <c r="AO2636" s="240"/>
      <c r="AP2636" s="240"/>
      <c r="AQ2636" s="240"/>
      <c r="AR2636" s="240"/>
      <c r="AS2636" s="240"/>
      <c r="AT2636" s="256"/>
      <c r="AU2636" s="256"/>
      <c r="AV2636" s="259"/>
      <c r="AW2636" s="259"/>
      <c r="AX2636" s="256"/>
      <c r="AY2636" s="256"/>
      <c r="AZ2636" s="256"/>
      <c r="BA2636" s="256"/>
      <c r="BB2636" s="256"/>
      <c r="BC2636" s="256"/>
      <c r="BD2636" s="256"/>
      <c r="BE2636" s="256"/>
      <c r="BF2636" s="256"/>
      <c r="BG2636" s="256"/>
      <c r="BH2636" s="256"/>
      <c r="BI2636" s="256"/>
      <c r="BJ2636" s="256"/>
      <c r="BK2636" s="256"/>
      <c r="BL2636" s="262"/>
      <c r="BM2636" s="262"/>
      <c r="BN2636" s="262"/>
      <c r="BO2636" s="262"/>
      <c r="BP2636" s="262"/>
      <c r="BQ2636" s="262"/>
      <c r="BR2636" s="270"/>
      <c r="BS2636" s="270"/>
      <c r="BT2636" s="270"/>
      <c r="BU2636" s="270"/>
      <c r="BV2636" s="270"/>
      <c r="BW2636" s="270"/>
      <c r="BX2636" s="256"/>
      <c r="BY2636" s="256"/>
      <c r="BZ2636" s="256"/>
      <c r="CA2636" s="267"/>
      <c r="CB2636" s="267"/>
      <c r="CC2636" s="274"/>
      <c r="CD2636" s="267"/>
      <c r="CE2636" s="267"/>
      <c r="CF2636" s="267"/>
      <c r="CG2636" s="267"/>
      <c r="CH2636" s="267"/>
      <c r="CI2636" s="267"/>
      <c r="CJ2636" s="267"/>
      <c r="CK2636" s="267"/>
      <c r="CL2636" s="265"/>
      <c r="CM2636" s="272"/>
      <c r="CN2636" s="264"/>
      <c r="CO2636" s="125"/>
      <c r="CP2636" s="226"/>
      <c r="CQ2636" s="226"/>
      <c r="CR2636" s="226"/>
      <c r="CS2636" s="126"/>
      <c r="CT2636" s="126"/>
      <c r="CU2636" s="126"/>
      <c r="CV2636" s="126"/>
      <c r="CW2636" s="126"/>
      <c r="CX2636" s="126"/>
      <c r="CY2636" s="126"/>
      <c r="CZ2636" s="126"/>
      <c r="DA2636" s="126"/>
      <c r="DB2636" s="126"/>
      <c r="DC2636" s="126"/>
      <c r="DD2636" s="126"/>
      <c r="DE2636" s="126"/>
      <c r="DF2636" s="126"/>
    </row>
    <row r="2637" spans="1:110" s="70" customFormat="1" ht="15" customHeight="1">
      <c r="A2637" s="228"/>
      <c r="B2637" s="463"/>
      <c r="C2637" s="444"/>
      <c r="D2637" s="237"/>
      <c r="E2637" s="237"/>
      <c r="F2637" s="243"/>
      <c r="G2637" s="72">
        <v>2.7</v>
      </c>
      <c r="H2637" s="84"/>
      <c r="I2637" s="84"/>
      <c r="J2637" s="84"/>
      <c r="K2637" s="84"/>
      <c r="L2637" s="84"/>
      <c r="M2637" s="84"/>
      <c r="N2637" s="84"/>
      <c r="O2637" s="84"/>
      <c r="P2637" s="84"/>
      <c r="Q2637" s="84"/>
      <c r="R2637" s="84"/>
      <c r="S2637" s="84"/>
      <c r="T2637" s="84"/>
      <c r="U2637" s="84"/>
      <c r="V2637" s="84"/>
      <c r="W2637" s="84"/>
      <c r="X2637" s="84"/>
      <c r="Y2637" s="84"/>
      <c r="Z2637" s="84"/>
      <c r="AA2637" s="84"/>
      <c r="AB2637" s="84"/>
      <c r="AC2637" s="80"/>
      <c r="AD2637" s="80"/>
      <c r="AE2637" s="80"/>
      <c r="AF2637" s="80"/>
      <c r="AG2637" s="80"/>
      <c r="AH2637" s="80"/>
      <c r="AI2637" s="80"/>
      <c r="AJ2637" s="80"/>
      <c r="AK2637" s="80"/>
      <c r="AL2637" s="80"/>
      <c r="AM2637" s="240"/>
      <c r="AN2637" s="240"/>
      <c r="AO2637" s="240"/>
      <c r="AP2637" s="240"/>
      <c r="AQ2637" s="240"/>
      <c r="AR2637" s="240"/>
      <c r="AS2637" s="240"/>
      <c r="AT2637" s="256"/>
      <c r="AU2637" s="256"/>
      <c r="AV2637" s="259"/>
      <c r="AW2637" s="259"/>
      <c r="AX2637" s="256"/>
      <c r="AY2637" s="256"/>
      <c r="AZ2637" s="256"/>
      <c r="BA2637" s="256"/>
      <c r="BB2637" s="256"/>
      <c r="BC2637" s="256"/>
      <c r="BD2637" s="256"/>
      <c r="BE2637" s="256"/>
      <c r="BF2637" s="256"/>
      <c r="BG2637" s="256"/>
      <c r="BH2637" s="256"/>
      <c r="BI2637" s="256"/>
      <c r="BJ2637" s="256"/>
      <c r="BK2637" s="256"/>
      <c r="BL2637" s="262"/>
      <c r="BM2637" s="262"/>
      <c r="BN2637" s="262"/>
      <c r="BO2637" s="262"/>
      <c r="BP2637" s="262"/>
      <c r="BQ2637" s="262"/>
      <c r="BR2637" s="270"/>
      <c r="BS2637" s="270"/>
      <c r="BT2637" s="270"/>
      <c r="BU2637" s="270"/>
      <c r="BV2637" s="270"/>
      <c r="BW2637" s="270"/>
      <c r="BX2637" s="256"/>
      <c r="BY2637" s="256"/>
      <c r="BZ2637" s="256"/>
      <c r="CA2637" s="267"/>
      <c r="CB2637" s="267"/>
      <c r="CC2637" s="274"/>
      <c r="CD2637" s="267"/>
      <c r="CE2637" s="267"/>
      <c r="CF2637" s="267"/>
      <c r="CG2637" s="267"/>
      <c r="CH2637" s="267"/>
      <c r="CI2637" s="267"/>
      <c r="CJ2637" s="267"/>
      <c r="CK2637" s="267"/>
      <c r="CL2637" s="265"/>
      <c r="CM2637" s="272"/>
      <c r="CN2637" s="264"/>
      <c r="CO2637" s="125"/>
      <c r="CP2637" s="226"/>
      <c r="CQ2637" s="226"/>
      <c r="CR2637" s="226"/>
      <c r="CS2637" s="126"/>
      <c r="CT2637" s="126"/>
      <c r="CU2637" s="126"/>
      <c r="CV2637" s="126"/>
      <c r="CW2637" s="126"/>
      <c r="CX2637" s="126"/>
      <c r="CY2637" s="126"/>
      <c r="CZ2637" s="126"/>
      <c r="DA2637" s="126"/>
      <c r="DB2637" s="126"/>
      <c r="DC2637" s="126"/>
      <c r="DD2637" s="126"/>
      <c r="DE2637" s="126"/>
      <c r="DF2637" s="126"/>
    </row>
    <row r="2638" spans="1:110" s="70" customFormat="1" ht="15" customHeight="1">
      <c r="A2638" s="228"/>
      <c r="B2638" s="463"/>
      <c r="C2638" s="444"/>
      <c r="D2638" s="237"/>
      <c r="E2638" s="237"/>
      <c r="F2638" s="243"/>
      <c r="G2638" s="72">
        <v>3</v>
      </c>
      <c r="H2638" s="84"/>
      <c r="I2638" s="84"/>
      <c r="J2638" s="84"/>
      <c r="K2638" s="84"/>
      <c r="L2638" s="84"/>
      <c r="M2638" s="84"/>
      <c r="N2638" s="84"/>
      <c r="O2638" s="84"/>
      <c r="P2638" s="84"/>
      <c r="Q2638" s="84"/>
      <c r="R2638" s="84"/>
      <c r="S2638" s="84"/>
      <c r="T2638" s="84"/>
      <c r="U2638" s="84"/>
      <c r="V2638" s="84"/>
      <c r="W2638" s="84"/>
      <c r="X2638" s="84"/>
      <c r="Y2638" s="84"/>
      <c r="Z2638" s="84"/>
      <c r="AA2638" s="84"/>
      <c r="AB2638" s="84"/>
      <c r="AC2638" s="80"/>
      <c r="AD2638" s="80"/>
      <c r="AE2638" s="80"/>
      <c r="AF2638" s="80"/>
      <c r="AG2638" s="80"/>
      <c r="AH2638" s="80"/>
      <c r="AI2638" s="80"/>
      <c r="AJ2638" s="80"/>
      <c r="AK2638" s="80"/>
      <c r="AL2638" s="80"/>
      <c r="AM2638" s="240"/>
      <c r="AN2638" s="240"/>
      <c r="AO2638" s="240"/>
      <c r="AP2638" s="240"/>
      <c r="AQ2638" s="240"/>
      <c r="AR2638" s="240"/>
      <c r="AS2638" s="240"/>
      <c r="AT2638" s="256"/>
      <c r="AU2638" s="256"/>
      <c r="AV2638" s="259"/>
      <c r="AW2638" s="259"/>
      <c r="AX2638" s="256"/>
      <c r="AY2638" s="256"/>
      <c r="AZ2638" s="256"/>
      <c r="BA2638" s="256"/>
      <c r="BB2638" s="256"/>
      <c r="BC2638" s="256"/>
      <c r="BD2638" s="256"/>
      <c r="BE2638" s="256"/>
      <c r="BF2638" s="256"/>
      <c r="BG2638" s="256"/>
      <c r="BH2638" s="256"/>
      <c r="BI2638" s="256"/>
      <c r="BJ2638" s="256"/>
      <c r="BK2638" s="256"/>
      <c r="BL2638" s="262"/>
      <c r="BM2638" s="262"/>
      <c r="BN2638" s="262"/>
      <c r="BO2638" s="262"/>
      <c r="BP2638" s="262"/>
      <c r="BQ2638" s="262"/>
      <c r="BR2638" s="270"/>
      <c r="BS2638" s="270"/>
      <c r="BT2638" s="270"/>
      <c r="BU2638" s="270"/>
      <c r="BV2638" s="270"/>
      <c r="BW2638" s="270"/>
      <c r="BX2638" s="256"/>
      <c r="BY2638" s="256"/>
      <c r="BZ2638" s="256"/>
      <c r="CA2638" s="267"/>
      <c r="CB2638" s="267"/>
      <c r="CC2638" s="274"/>
      <c r="CD2638" s="267"/>
      <c r="CE2638" s="267"/>
      <c r="CF2638" s="267"/>
      <c r="CG2638" s="267"/>
      <c r="CH2638" s="267"/>
      <c r="CI2638" s="267"/>
      <c r="CJ2638" s="267"/>
      <c r="CK2638" s="267"/>
      <c r="CL2638" s="265"/>
      <c r="CM2638" s="272"/>
      <c r="CN2638" s="264"/>
      <c r="CO2638" s="125"/>
      <c r="CP2638" s="226"/>
      <c r="CQ2638" s="226"/>
      <c r="CR2638" s="226"/>
      <c r="CS2638" s="126"/>
      <c r="CT2638" s="126"/>
      <c r="CU2638" s="126"/>
      <c r="CV2638" s="126"/>
      <c r="CW2638" s="126"/>
      <c r="CX2638" s="126"/>
      <c r="CY2638" s="126"/>
      <c r="CZ2638" s="126"/>
      <c r="DA2638" s="126"/>
      <c r="DB2638" s="126"/>
      <c r="DC2638" s="126"/>
      <c r="DD2638" s="126"/>
      <c r="DE2638" s="126"/>
      <c r="DF2638" s="126"/>
    </row>
    <row r="2639" spans="1:110" s="70" customFormat="1" ht="15" customHeight="1">
      <c r="A2639" s="228"/>
      <c r="B2639" s="463"/>
      <c r="C2639" s="444"/>
      <c r="D2639" s="237"/>
      <c r="E2639" s="237"/>
      <c r="F2639" s="244"/>
      <c r="G2639" s="73">
        <v>3.9</v>
      </c>
      <c r="H2639" s="85"/>
      <c r="I2639" s="85"/>
      <c r="J2639" s="85"/>
      <c r="K2639" s="85"/>
      <c r="L2639" s="85"/>
      <c r="M2639" s="85"/>
      <c r="N2639" s="85"/>
      <c r="O2639" s="85"/>
      <c r="P2639" s="85"/>
      <c r="Q2639" s="85"/>
      <c r="R2639" s="85"/>
      <c r="S2639" s="85"/>
      <c r="T2639" s="85"/>
      <c r="U2639" s="85"/>
      <c r="V2639" s="85"/>
      <c r="W2639" s="85"/>
      <c r="X2639" s="85"/>
      <c r="Y2639" s="85"/>
      <c r="Z2639" s="85"/>
      <c r="AA2639" s="85"/>
      <c r="AB2639" s="85"/>
      <c r="AC2639" s="81"/>
      <c r="AD2639" s="81"/>
      <c r="AE2639" s="81"/>
      <c r="AF2639" s="81"/>
      <c r="AG2639" s="81"/>
      <c r="AH2639" s="81"/>
      <c r="AI2639" s="81"/>
      <c r="AJ2639" s="81"/>
      <c r="AK2639" s="81"/>
      <c r="AL2639" s="81"/>
      <c r="AM2639" s="240"/>
      <c r="AN2639" s="240"/>
      <c r="AO2639" s="240"/>
      <c r="AP2639" s="240"/>
      <c r="AQ2639" s="240"/>
      <c r="AR2639" s="240"/>
      <c r="AS2639" s="240"/>
      <c r="AT2639" s="256"/>
      <c r="AU2639" s="256"/>
      <c r="AV2639" s="259"/>
      <c r="AW2639" s="259"/>
      <c r="AX2639" s="256"/>
      <c r="AY2639" s="256"/>
      <c r="AZ2639" s="256"/>
      <c r="BA2639" s="256"/>
      <c r="BB2639" s="256"/>
      <c r="BC2639" s="256"/>
      <c r="BD2639" s="256"/>
      <c r="BE2639" s="256"/>
      <c r="BF2639" s="256"/>
      <c r="BG2639" s="256"/>
      <c r="BH2639" s="256"/>
      <c r="BI2639" s="256"/>
      <c r="BJ2639" s="256"/>
      <c r="BK2639" s="256"/>
      <c r="BL2639" s="262"/>
      <c r="BM2639" s="262"/>
      <c r="BN2639" s="262"/>
      <c r="BO2639" s="262"/>
      <c r="BP2639" s="262"/>
      <c r="BQ2639" s="262"/>
      <c r="BR2639" s="270"/>
      <c r="BS2639" s="270"/>
      <c r="BT2639" s="270"/>
      <c r="BU2639" s="270"/>
      <c r="BV2639" s="270"/>
      <c r="BW2639" s="270"/>
      <c r="BX2639" s="256"/>
      <c r="BY2639" s="256"/>
      <c r="BZ2639" s="256"/>
      <c r="CA2639" s="267"/>
      <c r="CB2639" s="267"/>
      <c r="CC2639" s="274"/>
      <c r="CD2639" s="267"/>
      <c r="CE2639" s="267"/>
      <c r="CF2639" s="267"/>
      <c r="CG2639" s="267"/>
      <c r="CH2639" s="267"/>
      <c r="CI2639" s="267"/>
      <c r="CJ2639" s="267"/>
      <c r="CK2639" s="267"/>
      <c r="CL2639" s="265"/>
      <c r="CM2639" s="272"/>
      <c r="CN2639" s="264"/>
      <c r="CO2639" s="125"/>
      <c r="CP2639" s="226"/>
      <c r="CQ2639" s="226"/>
      <c r="CR2639" s="226"/>
      <c r="CS2639" s="126"/>
      <c r="CT2639" s="126"/>
      <c r="CU2639" s="126"/>
      <c r="CV2639" s="126"/>
      <c r="CW2639" s="126"/>
      <c r="CX2639" s="126"/>
      <c r="CY2639" s="126"/>
      <c r="CZ2639" s="126"/>
      <c r="DA2639" s="126"/>
      <c r="DB2639" s="126"/>
      <c r="DC2639" s="126"/>
      <c r="DD2639" s="126"/>
      <c r="DE2639" s="126"/>
      <c r="DF2639" s="126"/>
    </row>
    <row r="2640" spans="1:110" s="70" customFormat="1" ht="15" customHeight="1">
      <c r="A2640" s="229"/>
      <c r="B2640" s="668"/>
      <c r="C2640" s="445"/>
      <c r="D2640" s="238"/>
      <c r="E2640" s="238"/>
      <c r="F2640" s="245" t="s">
        <v>83</v>
      </c>
      <c r="G2640" s="246"/>
      <c r="H2640" s="82"/>
      <c r="I2640" s="82"/>
      <c r="J2640" s="82"/>
      <c r="K2640" s="82"/>
      <c r="L2640" s="82"/>
      <c r="M2640" s="82"/>
      <c r="N2640" s="82"/>
      <c r="O2640" s="82"/>
      <c r="P2640" s="82"/>
      <c r="Q2640" s="82"/>
      <c r="R2640" s="82"/>
      <c r="S2640" s="82"/>
      <c r="T2640" s="82"/>
      <c r="U2640" s="82"/>
      <c r="V2640" s="82"/>
      <c r="W2640" s="82"/>
      <c r="X2640" s="82"/>
      <c r="Y2640" s="82"/>
      <c r="Z2640" s="82"/>
      <c r="AA2640" s="82"/>
      <c r="AB2640" s="82"/>
      <c r="AC2640" s="35"/>
      <c r="AD2640" s="35"/>
      <c r="AE2640" s="35"/>
      <c r="AF2640" s="35"/>
      <c r="AG2640" s="35"/>
      <c r="AH2640" s="35"/>
      <c r="AI2640" s="35"/>
      <c r="AJ2640" s="35"/>
      <c r="AK2640" s="35"/>
      <c r="AL2640" s="35"/>
      <c r="AM2640" s="241"/>
      <c r="AN2640" s="241"/>
      <c r="AO2640" s="241"/>
      <c r="AP2640" s="241"/>
      <c r="AQ2640" s="241"/>
      <c r="AR2640" s="241"/>
      <c r="AS2640" s="241"/>
      <c r="AT2640" s="257"/>
      <c r="AU2640" s="257"/>
      <c r="AV2640" s="260"/>
      <c r="AW2640" s="260"/>
      <c r="AX2640" s="257"/>
      <c r="AY2640" s="257"/>
      <c r="AZ2640" s="257"/>
      <c r="BA2640" s="257"/>
      <c r="BB2640" s="257"/>
      <c r="BC2640" s="257"/>
      <c r="BD2640" s="257"/>
      <c r="BE2640" s="257"/>
      <c r="BF2640" s="257"/>
      <c r="BG2640" s="257"/>
      <c r="BH2640" s="257"/>
      <c r="BI2640" s="257"/>
      <c r="BJ2640" s="257"/>
      <c r="BK2640" s="257"/>
      <c r="BL2640" s="263"/>
      <c r="BM2640" s="263"/>
      <c r="BN2640" s="263"/>
      <c r="BO2640" s="263"/>
      <c r="BP2640" s="263"/>
      <c r="BQ2640" s="263"/>
      <c r="BR2640" s="271"/>
      <c r="BS2640" s="271"/>
      <c r="BT2640" s="271"/>
      <c r="BU2640" s="271"/>
      <c r="BV2640" s="271"/>
      <c r="BW2640" s="271"/>
      <c r="BX2640" s="257"/>
      <c r="BY2640" s="257"/>
      <c r="BZ2640" s="257"/>
      <c r="CA2640" s="268"/>
      <c r="CB2640" s="268"/>
      <c r="CC2640" s="275"/>
      <c r="CD2640" s="268"/>
      <c r="CE2640" s="268"/>
      <c r="CF2640" s="268"/>
      <c r="CG2640" s="268"/>
      <c r="CH2640" s="268"/>
      <c r="CI2640" s="268"/>
      <c r="CJ2640" s="268"/>
      <c r="CK2640" s="268"/>
      <c r="CL2640" s="265"/>
      <c r="CM2640" s="272"/>
      <c r="CN2640" s="264"/>
      <c r="CO2640" s="125"/>
      <c r="CP2640" s="226"/>
      <c r="CQ2640" s="226"/>
      <c r="CR2640" s="226"/>
      <c r="CS2640" s="126"/>
      <c r="CT2640" s="126"/>
      <c r="CU2640" s="126"/>
      <c r="CV2640" s="126"/>
      <c r="CW2640" s="126"/>
      <c r="CX2640" s="126"/>
      <c r="CY2640" s="126"/>
      <c r="CZ2640" s="126"/>
      <c r="DA2640" s="126"/>
      <c r="DB2640" s="126"/>
      <c r="DC2640" s="126"/>
      <c r="DD2640" s="126"/>
      <c r="DE2640" s="126"/>
      <c r="DF2640" s="126"/>
    </row>
    <row r="2641" spans="1:110" s="70" customFormat="1" ht="15" customHeight="1">
      <c r="A2641" s="227">
        <f t="shared" si="868"/>
        <v>327</v>
      </c>
      <c r="B2641" s="667" t="s">
        <v>1079</v>
      </c>
      <c r="C2641" s="443" t="s">
        <v>1080</v>
      </c>
      <c r="D2641" s="236">
        <v>44607</v>
      </c>
      <c r="E2641" s="236" t="s">
        <v>277</v>
      </c>
      <c r="F2641" s="253" t="s">
        <v>80</v>
      </c>
      <c r="G2641" s="254"/>
      <c r="H2641" s="82" t="s">
        <v>69</v>
      </c>
      <c r="I2641" s="82"/>
      <c r="J2641" s="82" t="s">
        <v>60</v>
      </c>
      <c r="K2641" s="82" t="s">
        <v>60</v>
      </c>
      <c r="L2641" s="82" t="s">
        <v>60</v>
      </c>
      <c r="M2641" s="82" t="s">
        <v>60</v>
      </c>
      <c r="N2641" s="82" t="s">
        <v>60</v>
      </c>
      <c r="O2641" s="82"/>
      <c r="P2641" s="82" t="s">
        <v>60</v>
      </c>
      <c r="Q2641" s="82" t="s">
        <v>60</v>
      </c>
      <c r="R2641" s="82" t="s">
        <v>60</v>
      </c>
      <c r="S2641" s="82" t="s">
        <v>60</v>
      </c>
      <c r="T2641" s="82" t="s">
        <v>67</v>
      </c>
      <c r="U2641" s="82" t="s">
        <v>67</v>
      </c>
      <c r="V2641" s="82"/>
      <c r="W2641" s="82" t="s">
        <v>61</v>
      </c>
      <c r="X2641" s="82" t="s">
        <v>61</v>
      </c>
      <c r="Y2641" s="82" t="s">
        <v>61</v>
      </c>
      <c r="Z2641" s="82" t="s">
        <v>61</v>
      </c>
      <c r="AA2641" s="82" t="s">
        <v>61</v>
      </c>
      <c r="AB2641" s="82" t="s">
        <v>61</v>
      </c>
      <c r="AC2641" s="82"/>
      <c r="AD2641" s="82" t="s">
        <v>61</v>
      </c>
      <c r="AE2641" s="82" t="s">
        <v>61</v>
      </c>
      <c r="AF2641" s="82" t="s">
        <v>61</v>
      </c>
      <c r="AG2641" s="82" t="s">
        <v>61</v>
      </c>
      <c r="AH2641" s="82" t="s">
        <v>61</v>
      </c>
      <c r="AI2641" s="82" t="s">
        <v>1471</v>
      </c>
      <c r="AJ2641" s="82"/>
      <c r="AK2641" s="82" t="s">
        <v>60</v>
      </c>
      <c r="AL2641" s="82" t="s">
        <v>60</v>
      </c>
      <c r="AM2641" s="239">
        <f>COUNTIF(H2641:AL2641,"PH")+COUNTIF(H2641:AL2641,"PH/L")+COUNTIF(H2641:AL2641,"PM")</f>
        <v>0</v>
      </c>
      <c r="AN2641" s="239">
        <f>COUNTIF(H2641:AL2641,"PD")+COUNTIF(H2641:AL2641,"PDD")+COUNTIF(H2641:AL2641,"P/DS")/2+COUNTIF(H2641:AL2641,"PMD")</f>
        <v>0</v>
      </c>
      <c r="AO2641" s="239">
        <f>COUNTIF(H2641:AL2641,"PN")+COUNTIF(H2641:AL2641,"P/NS")/2+COUNTIF(H2641:AL2641,"PH")+COUNTIF(H2641:AL2641,"PH/F")/2+COUNTIF(H2641:AL2641,"PH/L")/2+COUNTIF(H2641:AL2641,"PM")</f>
        <v>0</v>
      </c>
      <c r="AP2641" s="239">
        <f>COUNTIF(H2641:AL2641,"BH")+COUNTIF(H2641:AL2641,"AL/BL")+COUNTIF(H2641:AL2641,"UL/BL")+COUNTIF(H2641:AL2641,"BM")</f>
        <v>0</v>
      </c>
      <c r="AQ2641" s="239">
        <f>COUNTIF(H2641:AL2641,"DS")+COUNTIF(H2641:AL2641,"AL/DS")/2+COUNTIF(H2641:AL2641,"UL/DS")/2+COUNTIF(H2641:AL2641,"CT")+COUNTIF(H2641:AL2641,"MD")</f>
        <v>11.5</v>
      </c>
      <c r="AR2641" s="239">
        <f>COUNTIF(H2641:AL2641,"NS")+COUNTIF(H2641:AL2641,"AL/NS")/2+COUNTIF(H2641:AL2641,"UL/NS")/2+COUNTIF(H2641:AL2641,"BH")+COUNTIF(H2641:AL2641,"AL/BF")/2+COUNTIF(H2641:AL2641,"AL/BL")/2+COUNTIF(H2641:AL2641,"UL/BL")/2+COUNTIF(H2641:AL2641,"UL/BF")/2+COUNTIF(H2641:AL2641,"BM")</f>
        <v>11</v>
      </c>
      <c r="AS2641" s="239">
        <f>COUNTIF(H2641:AL2641,"AL")+COUNTIF(H2641:AL2641,"AL/DS")/2+COUNTIF(H2641:AL2641,"AL/NS")/2+COUNTIF(H2641:AL2641,"NH")+COUNTIF(H2641:AL2641,"SL")+COUNTIF(H2641:AL2641,"NHD")+COUNTIF(H2641:AL2641,"B")+COUNTIF(H2641:AL2641,"HL")+COUNTIF(H2641:AL2641,"AL/BF")/2+COUNTIF(H2641:AL2641,"AL/BL")/2</f>
        <v>3</v>
      </c>
      <c r="AT2641" s="255">
        <f>COUNTIF(H2641:AL2641,"PD")+COUNTIF(H2641:AL2641,"PN")+COUNTIF(H2641:AL2641,"P/DS")/2+COUNTIF(H2641:AL2641,"P/NS")/2+COUNTIF(H2641:AL2641,"DS")+COUNTIF(H2641:AL2641,"NS")+COUNTIF(H2641:AL2641,"AL")+COUNTIF(H2641:AL2641,"AL/DS")+COUNTIF(H2641:AL2641,"AL/NS")+COUNTIF(H2641:AL2641,"NH")+COUNTIF(H2641:AL2641,"SL")+COUNTIF(H2641:AL2641,"UL/DS")/2+COUNTIF(H2641:AL2641,"UL/NS")/2+COUNTIF(H2641:AL2641,"CT")+COUNTIF(H2641:AL2641,"NHD")+COUNTIF(H2641:AL2641,"PDD")+COUNTIF(H2641:AL2641,"B")+COUNTIF(H2641:AL2641,"HL")+COUNTIF(H2641:AL2641,"PH")+COUNTIF(H2641:AL2641,"BH")+COUNTIF(H2641:AL2641,"AL/BF")+COUNTIF(H2641:AL2641,"AL/BL")+COUNTIF(H2641:AL2641,"UL/BF")/2+COUNTIF(H2641:AL2641,"UL/BL")/2+COUNTIF(H2641:AL2641,"PH/F")/2+COUNTIF(H2641:AL2641,"PH/L")/2+COUNTIF(H2641:AL2641,"MD")+COUNTIF(H2641:AL2641,"PMD")+COUNTIF(H2641:AL2641,"PM")+COUNTIF(H2641:AL2641,"BM")</f>
        <v>25.5</v>
      </c>
      <c r="AU2641" s="255">
        <f>COUNTIF(H2641:AL2641,"P/DS")/2+COUNTIF(H2641:AL2641,"P/NS")/2+COUNTIF(H2641:AL2641,"IL")+COUNTIF(H2641:AL2641,"NL")+COUNTIF(H2641:AL2641,"UL")+COUNTIF(H2641:AL2641,"UL/DS")/2+COUNTIF(H2641:AL2641,"UL/NS")/2+COUNTIF(H2641:AL2641,"KT")+COUNTIF(H2641:AL2641,"UL/BF")/2+COUNTIF(H2641:AL2641,"UL/BL")/2+COUNTIF(H2641:AL2641,"PH/F")/2+COUNTIF(H2641:AL2641,"PH/L")/2+COUNTIF(H2641:AL2641,"NB")</f>
        <v>0.5</v>
      </c>
      <c r="AV2641" s="258">
        <f>COUNTIF(H2641:AL2641,"PN")+COUNTIF(H2641:AL2641,"TVD")+COUNTIF(H2641:AL2641,"PH")+COUNTIF(H2641:AL2641,"PM")+COUNTIF(H2641:AL2641,"PDD")-COUNTIFS(H2641:AL2641,"PN",H2648:AL2648,"&gt;=3")-COUNTIFS(H2641:AL2641,"PM",H2648:AL2648,"&gt;=3")</f>
        <v>0</v>
      </c>
      <c r="AW2641" s="258">
        <f>COUNTIF(H2641:AL2641,"NS")+COUNTIF(H2641:AL2641,"D")+COUNTIF(H2641:AL2641,"BH")+COUNTIF(H2641:AL2641,"NHD")+COUNTIF(H2641:AL2641,"BM")-COUNTIFS(H2641:AL2641,"NS",H2648:AL2648,"&gt;=3")-COUNTIFS(H2641:AL2641,"BH",H2648:AL2648,"&gt;=3")-COUNTIFS(H2641:AL2641,"BM",H2648:AL2648,"&gt;=3")</f>
        <v>11</v>
      </c>
      <c r="AX2641" s="255">
        <f>COUNTIF(H2641:AL2641,"AL")+COUNTIF(H2641:AL2641,"AL/DS")/2+COUNTIF(H2641:AL2641,"AL/NS")/2+COUNTIF(H2641:AL2641,"AL/BF")+COUNTIF(H2641:AL2641,"AL/BL")/2</f>
        <v>2</v>
      </c>
      <c r="AY2641" s="255">
        <f>COUNTIF(H2641:AL2641,"SL")</f>
        <v>0</v>
      </c>
      <c r="AZ2641" s="255">
        <f>COUNTIF(H2641:AL2641,"NH")</f>
        <v>1</v>
      </c>
      <c r="BA2641" s="255">
        <f>COUNTIF(H2641:AL2641,"HL")</f>
        <v>0</v>
      </c>
      <c r="BB2641" s="255">
        <f>COUNTIF(G2641:AL2641,"P/DS")/2+COUNTIF(G2641:AL2641,"P/NS")/2+COUNTIF(G2641:AL2641,"UL")+COUNTIF(G2641:AL2641,"UL/DS")/2+COUNTIF(G2641:AL2641,"UL/NS")/2+COUNTIF(G2641:AL2641,"UL/BL")/2+COUNTIF(G2641:AL2641,"UL/BF")/2+COUNTIF(G2641:AL2641,"PH/F")/2+COUNTIF(G2641:AL2641,"PH/L")/2</f>
        <v>0.5</v>
      </c>
      <c r="BC2641" s="255">
        <f>COUNTIF(H2641:AL2641,"NB")</f>
        <v>0</v>
      </c>
      <c r="BD2641" s="255">
        <f>COUNTIF(H2641:AL2641,"NL")</f>
        <v>0</v>
      </c>
      <c r="BE2641" s="255">
        <f>COUNTIF(H2641:AL2641,"IL")</f>
        <v>0</v>
      </c>
      <c r="BF2641" s="255">
        <f>COUNTIF(H2641:AL2641,"KT")</f>
        <v>0</v>
      </c>
      <c r="BG2641" s="255">
        <f>COUNTIF(H2641:AL2641,"L70")</f>
        <v>0</v>
      </c>
      <c r="BH2641" s="255">
        <f>COUNTIF(H2641:AL2641,"MD")</f>
        <v>0</v>
      </c>
      <c r="BI2641" s="255">
        <f>COUNTIF(H2641:AL2641,"PMD")</f>
        <v>0</v>
      </c>
      <c r="BJ2641" s="255">
        <f>COUNTIF(H2641:AL2641,"PM")</f>
        <v>0</v>
      </c>
      <c r="BK2641" s="255">
        <f>COUNTIF(H2641:AL2641,"BM")</f>
        <v>0</v>
      </c>
      <c r="BL2641" s="261">
        <f>SUMIF(H2641:AL2641,"PD",H2642:AL2642)+SUMIF(H2641:AL2641,"PN",H2642:AL2642)+SUMIF(H2641:AL2641,"P/DS",H2642:AL2642)+SUMIF(H2641:AL2641,"PN/F",H2642:AL2642)+SUMIF(H2641:AL2641,"PN/L",H2642:AL2642)+SUMIF(H2641:AL2641,"TV",H2642:AL2642)+SUMIF(H2641:AL2641,"TVD",H2642:AL2642)+SUMIF(H2641:AL2641,"PDD",H2642:AL2642)</f>
        <v>0</v>
      </c>
      <c r="BM2641" s="261">
        <f>SUMIF(H2641:AL2641,"PD",H2643:AL2643)+SUMIF(H2641:AL2641,"PN",H2643:AL2643)+SUMIF(H2641:AL2641,"P/DS",H2643:AL2643)+SUMIF(H2641:AL2641,"PN/F",H2643:AL2643)+SUMIF(H2641:AL2641,"PN/L",H2643:AL2643)+SUMIF(H2641:AL2641,"TV",H2643:AL2643)+SUMIF(H2641:AL2641,"TVD",H2643:AL2643)+SUMIF(H2641:AL2641,"PDD",H2643:AL2643)+SUMIF(H2641:AL2641,"PMD",H2643:AL2643)</f>
        <v>0</v>
      </c>
      <c r="BN2641" s="261">
        <f>SUMIF(H2641:AL2641,"PD",H2644:AL2644)+SUMIF(H2641:AL2641,"PN",H2644:AL2644)+SUMIF(H2641:AL2641,"P/DS",H2644:AL2644)+SUMIF(H2641:AL2641,"PN/F",H2644:AL2644)+SUMIF(H2641:AL2641,"PN/L",H2644:AL2644)+SUMIF(H2641:AL2641,"TV",H2644:AL2644)+SUMIF(H2641:AL2641,"TVD",H2644:AL2644)</f>
        <v>0</v>
      </c>
      <c r="BO2641" s="261">
        <f>SUMIF(H2641:AL2641,"PD",H2645:AL2645)+SUMIF(H2641:AL2641,"PN",H2645:AL2645)+SUMIF(H2641:AL2641,"P/DS",H2645:AL2645)+SUMIF(H2641:AL2641,"PN/F",H2645:AL2645)+SUMIF(H2641:AL2641,"PN/L",H2645:AL2645)+SUMIF(H2641:AL2641,"TV",H2645:AL2645)+SUMIF(H2641:AL2641,"TVD",H2645:AL2645)</f>
        <v>0</v>
      </c>
      <c r="BP2641" s="261">
        <f>SUMIF(H2641:AL2641,"PD",H2646:AL2646)+SUMIF(H2641:AL2641,"PN",H2646:AL2646)+SUMIF(H2641:AL2641,"P/DS",H2646:AL2646)+SUMIF(H2641:AL2641,"PN/F",H2646:AL2646)+SUMIF(H2641:AL2641,"PN/L",H2646:AL2646)+SUMIF(H2641:AL2641,"TV",H2646:AL2646)+SUMIF(H2641:AL2641,"TVD",H2646:AL2646)+SUMIF(H2641:AL2641,"PDD",H2646:AL2646)+SUMIF(H2641:AL2641,"PH",H2646:AL2646)+SUMIF(H2641:AL2641,"PM",H2646:AL2646)</f>
        <v>0</v>
      </c>
      <c r="BQ2641" s="261">
        <f>SUMIF(H2641:AL2641,"PD",H2647:AL2647)+SUMIF(H2641:AL2641,"PN",H2647:AL2647)+SUMIF(H2641:AL2641,"P/DS",H2647:AL2647)+SUMIF(H2641:AL2641,"PN/F",H2647:AL2647)+SUMIF(H2641:AL2641,"PN/L",H2647:AL2647)+SUMIF(H2641:AL2641,"TV",H2647:AL2647)+SUMIF(H2641:AL2641,"TVD",H2647:AL2647)+SUMIF(H2641:AL2641,"PDD",H2647:AL2647)+SUMIF(H2641:AL2641,"PH",H2647:AL2647)+SUMIF(H2641:AL2641,"PM",H2647:AL2647)</f>
        <v>0</v>
      </c>
      <c r="BR2641" s="269">
        <f>SUM(H2642:AL2642)-BL2641</f>
        <v>17</v>
      </c>
      <c r="BS2641" s="269">
        <f>SUM(H2643:AL2643)-BM2641</f>
        <v>0</v>
      </c>
      <c r="BT2641" s="269">
        <f>SUM(H2644:AL2644)-BN2641</f>
        <v>0</v>
      </c>
      <c r="BU2641" s="269">
        <f>SUM(H2645:AL2645)-BO2641</f>
        <v>0</v>
      </c>
      <c r="BV2641" s="269">
        <f>SUM(H2646:AL2646)-BP2641</f>
        <v>0</v>
      </c>
      <c r="BW2641" s="269">
        <f>SUM(H2647:AL2647)-BQ2641</f>
        <v>0</v>
      </c>
      <c r="BX2641" s="255">
        <f>SUMIF(H2641:AL2641,"PD",H2648:AL2648)+SUMIF(H2641:AL2641,"PN",H2648:AL2648)+SUMIF(H2641:AL2641,"P/DS",H2648:AL2648)+SUMIF(H2641:AL2641,"PN/F",H2648:AL2648)+SUMIF(H2641:AL2641,"PN/L",H2648:AL2648)</f>
        <v>0</v>
      </c>
      <c r="BY2641" s="255">
        <f>SUM(H2648:AL2648)-BX2641</f>
        <v>0</v>
      </c>
      <c r="BZ2641" s="255">
        <f t="shared" ref="BZ2641" si="877">+SUM(BL2641:BW2648)</f>
        <v>17</v>
      </c>
      <c r="CA2641" s="266">
        <f>(COUNTIFS(H2641:AL2641,"PD",H2642:AL2642,"&gt;=2"))*0.5-IF(CN2641="VP",COUNTIFS($H$16:$AL$16,"SAT",H2641:AL2641,"PD",H2642:AL2642,"&gt;=2"))*0.5</f>
        <v>0</v>
      </c>
      <c r="CB2641" s="266">
        <f>(COUNTIFS(H2641:AL2641,"PN",H2643:AL2643,"&gt;=0.5",H2642:AL2642,"&gt;=1.5"))*0.5+COUNTIFS(H2641:AL2641,"PDD",H2643:AL2643,"&gt;=0.5",H2642:AL2642,"&gt;=1.5")*0.5</f>
        <v>0</v>
      </c>
      <c r="CC2641" s="273">
        <f>(COUNTIFS(H2641:AL2641,"TV",H2643:AL2643,"&gt;=10"))*0.5+(COUNTIFS(H2641:AL2641,"PMD",H2643:AL2643,"&gt;=2"))*0.5</f>
        <v>0</v>
      </c>
      <c r="CD2641" s="266">
        <f>(COUNTIFS(H2641:AL2641,"TVD",H2645:AL2645,"&gt;=6.5",H2643:AL2643,"&gt;=3.5"))*0.5</f>
        <v>0</v>
      </c>
      <c r="CE2641" s="266">
        <f>(COUNTIFS(H2641:AL2641,"PD",H2646:AL2646,"&gt;=10"))*0.5</f>
        <v>0</v>
      </c>
      <c r="CF2641" s="266">
        <f>(COUNTIFS(H2641:AL2641,"PDD",H2646:AL2646,"&gt;=3.5",H2647:AL2647,"&gt;=6.5")+COUNTIFS(H2641:AL2641,"PH",H2647:AL2647,"&gt;=0.5",H2646:AL2646,"&gt;=1.5")+COUNTIFS(H2641:AL2641,"PM",H2647:AL2647,"&gt;=0.5",H2646:AL2646,"&gt;=1.5"))*0.5</f>
        <v>0</v>
      </c>
      <c r="CG2641" s="266">
        <f>(COUNTIFS(H2641:AL2641,"DS",H2642:AL2642,"&gt;=2")+COUNTIFS(H2641:AL2641,"AL/DS",H2642:AL2642,"&gt;=2"))*0.5-IF(CN2641="VP",COUNTIFS($H$16:$AL$16,"SAT",H2641:AL2641,"DS",H2642:AL2642,"&gt;=2"))*0.5</f>
        <v>3.5</v>
      </c>
      <c r="CH2641" s="266">
        <f>(COUNTIFS(H2641:AL2641,"NS",H2643:AL2643,"&gt;=0.5",H2642:AL2642,"&gt;=1.5")+COUNTIFS(H2641:AL2641,"AL/NS",H2643:AL2643,"&gt;=0.5",H2642:AL2642,"&gt;=1.5")+COUNTIFS(H2641:AL2641,"NHD",H2643:AL2643,"&gt;=4.5",H2646:AL2646,"&gt;=2",H2642:AL2642,"&gt;=1.5"))*0.5</f>
        <v>0</v>
      </c>
      <c r="CI2641" s="266">
        <f>(COUNTIF(H2643:AL2643,"&gt;=10")+COUNTIFS(H2641:AL2641,"MD",H2643:AL2643,"&gt;=2")-COUNTIFS(H2641:AL2641,"TV",H2643:AL2643,"&gt;=10"))*0.5</f>
        <v>0</v>
      </c>
      <c r="CJ2641" s="266">
        <f>(COUNTIFS(H2641:AL2641,"D",H2645:AL2645,"&gt;=6.5",H2643:AL2643,"&gt;=3.5"))*0.5</f>
        <v>0</v>
      </c>
      <c r="CK2641" s="266">
        <f>(COUNTIF(H2646:AL2646,"&gt;=10")-COUNTIFS(H2641:AL2641,"PD",H2646:AL2646,"&gt;=10"))*0.5</f>
        <v>0</v>
      </c>
      <c r="CL2641" s="265">
        <f>(COUNTIFS(H2641:AL2641,"NHD",H2646:AL2646,"&gt;=3.5",H2647:AL2647,"&gt;=6.5")+COUNTIFS(H2641:AL2641,"BH",H2646:AL2646,"&gt;=1.5",H2647:AL2647,"&gt;=0.5")+COUNTIFS(H2641:AL2641,"BM",H2646:AL2646,"&gt;=1.5",H2647:AL2647,"&gt;=0.5")+COUNTIFS(H2641:AL2641,"D",H2646:AL2646,"&gt;=1.5",H2647:AL2647,"&gt;=0.5"))*0.5</f>
        <v>0</v>
      </c>
      <c r="CM2641" s="272"/>
      <c r="CN2641" s="264" t="s">
        <v>723</v>
      </c>
      <c r="CO2641" s="125">
        <f t="shared" ref="CO2641" si="878">+AM2641+AN2641+AO2641+AP2641+AQ2641+AR2641+AS2641+AU2641+BG2641</f>
        <v>26</v>
      </c>
      <c r="CP2641" s="225">
        <f>+SUM(I2642:I2647)-I2648</f>
        <v>0</v>
      </c>
      <c r="CQ2641" s="225">
        <f>+SUM(J2642:J2647)-J2648</f>
        <v>2.5</v>
      </c>
      <c r="CR2641" s="225">
        <f>+SUM(K2642:K2647)-K2648</f>
        <v>2.5</v>
      </c>
      <c r="CS2641" s="126"/>
      <c r="CT2641" s="126"/>
      <c r="CU2641" s="126"/>
      <c r="CV2641" s="126"/>
      <c r="CW2641" s="126"/>
      <c r="CX2641" s="126"/>
      <c r="CY2641" s="126"/>
      <c r="CZ2641" s="126"/>
      <c r="DA2641" s="126"/>
      <c r="DB2641" s="126"/>
      <c r="DC2641" s="126"/>
      <c r="DD2641" s="126"/>
      <c r="DE2641" s="126"/>
      <c r="DF2641" s="126" t="e">
        <f>+SUM(#REF!)</f>
        <v>#REF!</v>
      </c>
    </row>
    <row r="2642" spans="1:110" s="70" customFormat="1" ht="15" customHeight="1">
      <c r="A2642" s="228"/>
      <c r="B2642" s="463"/>
      <c r="C2642" s="444"/>
      <c r="D2642" s="237"/>
      <c r="E2642" s="237"/>
      <c r="F2642" s="242" t="s">
        <v>82</v>
      </c>
      <c r="G2642" s="71">
        <v>1.5</v>
      </c>
      <c r="H2642" s="83"/>
      <c r="I2642" s="83"/>
      <c r="J2642" s="83">
        <v>2.5</v>
      </c>
      <c r="K2642" s="83">
        <v>2.5</v>
      </c>
      <c r="L2642" s="83">
        <v>2.5</v>
      </c>
      <c r="M2642" s="83"/>
      <c r="N2642" s="83">
        <v>2.5</v>
      </c>
      <c r="O2642" s="83"/>
      <c r="P2642" s="83">
        <v>2.5</v>
      </c>
      <c r="Q2642" s="83">
        <v>2.5</v>
      </c>
      <c r="R2642" s="83">
        <v>2</v>
      </c>
      <c r="S2642" s="83"/>
      <c r="T2642" s="83"/>
      <c r="U2642" s="83"/>
      <c r="V2642" s="83"/>
      <c r="W2642" s="83"/>
      <c r="X2642" s="83"/>
      <c r="Y2642" s="83"/>
      <c r="Z2642" s="83"/>
      <c r="AA2642" s="83"/>
      <c r="AB2642" s="83"/>
      <c r="AC2642" s="79"/>
      <c r="AD2642" s="79"/>
      <c r="AE2642" s="79"/>
      <c r="AF2642" s="79"/>
      <c r="AG2642" s="79"/>
      <c r="AH2642" s="79"/>
      <c r="AI2642" s="79"/>
      <c r="AJ2642" s="79"/>
      <c r="AK2642" s="79"/>
      <c r="AL2642" s="79"/>
      <c r="AM2642" s="240"/>
      <c r="AN2642" s="240"/>
      <c r="AO2642" s="240"/>
      <c r="AP2642" s="240"/>
      <c r="AQ2642" s="240"/>
      <c r="AR2642" s="240"/>
      <c r="AS2642" s="240"/>
      <c r="AT2642" s="256"/>
      <c r="AU2642" s="256"/>
      <c r="AV2642" s="259"/>
      <c r="AW2642" s="259"/>
      <c r="AX2642" s="256"/>
      <c r="AY2642" s="256"/>
      <c r="AZ2642" s="256"/>
      <c r="BA2642" s="256"/>
      <c r="BB2642" s="256"/>
      <c r="BC2642" s="256"/>
      <c r="BD2642" s="256"/>
      <c r="BE2642" s="256"/>
      <c r="BF2642" s="256"/>
      <c r="BG2642" s="256"/>
      <c r="BH2642" s="256"/>
      <c r="BI2642" s="256"/>
      <c r="BJ2642" s="256"/>
      <c r="BK2642" s="256"/>
      <c r="BL2642" s="262"/>
      <c r="BM2642" s="262"/>
      <c r="BN2642" s="262"/>
      <c r="BO2642" s="262"/>
      <c r="BP2642" s="262"/>
      <c r="BQ2642" s="262"/>
      <c r="BR2642" s="270"/>
      <c r="BS2642" s="270"/>
      <c r="BT2642" s="270"/>
      <c r="BU2642" s="270"/>
      <c r="BV2642" s="270"/>
      <c r="BW2642" s="270"/>
      <c r="BX2642" s="256"/>
      <c r="BY2642" s="256"/>
      <c r="BZ2642" s="256"/>
      <c r="CA2642" s="267"/>
      <c r="CB2642" s="267"/>
      <c r="CC2642" s="274"/>
      <c r="CD2642" s="267"/>
      <c r="CE2642" s="267"/>
      <c r="CF2642" s="267"/>
      <c r="CG2642" s="267"/>
      <c r="CH2642" s="267"/>
      <c r="CI2642" s="267"/>
      <c r="CJ2642" s="267"/>
      <c r="CK2642" s="267"/>
      <c r="CL2642" s="265"/>
      <c r="CM2642" s="272"/>
      <c r="CN2642" s="264"/>
      <c r="CO2642" s="125"/>
      <c r="CP2642" s="226"/>
      <c r="CQ2642" s="226"/>
      <c r="CR2642" s="226"/>
      <c r="CS2642" s="126"/>
      <c r="CT2642" s="126"/>
      <c r="CU2642" s="126"/>
      <c r="CV2642" s="126"/>
      <c r="CW2642" s="126"/>
      <c r="CX2642" s="126"/>
      <c r="CY2642" s="126"/>
      <c r="CZ2642" s="126"/>
      <c r="DA2642" s="126"/>
      <c r="DB2642" s="126"/>
      <c r="DC2642" s="126"/>
      <c r="DD2642" s="126"/>
      <c r="DE2642" s="126"/>
      <c r="DF2642" s="126"/>
    </row>
    <row r="2643" spans="1:110" s="70" customFormat="1" ht="15" customHeight="1">
      <c r="A2643" s="228"/>
      <c r="B2643" s="463"/>
      <c r="C2643" s="444"/>
      <c r="D2643" s="237"/>
      <c r="E2643" s="237"/>
      <c r="F2643" s="243"/>
      <c r="G2643" s="72">
        <v>2</v>
      </c>
      <c r="H2643" s="84"/>
      <c r="I2643" s="84"/>
      <c r="J2643" s="84"/>
      <c r="K2643" s="84"/>
      <c r="L2643" s="84"/>
      <c r="M2643" s="84"/>
      <c r="N2643" s="84"/>
      <c r="O2643" s="84"/>
      <c r="P2643" s="84"/>
      <c r="Q2643" s="84"/>
      <c r="R2643" s="84"/>
      <c r="S2643" s="84"/>
      <c r="T2643" s="84"/>
      <c r="U2643" s="84"/>
      <c r="V2643" s="84"/>
      <c r="W2643" s="84"/>
      <c r="X2643" s="84"/>
      <c r="Y2643" s="84"/>
      <c r="Z2643" s="84"/>
      <c r="AA2643" s="84"/>
      <c r="AB2643" s="84"/>
      <c r="AC2643" s="80"/>
      <c r="AD2643" s="80"/>
      <c r="AE2643" s="80"/>
      <c r="AF2643" s="80"/>
      <c r="AG2643" s="80"/>
      <c r="AH2643" s="80"/>
      <c r="AI2643" s="80"/>
      <c r="AJ2643" s="80"/>
      <c r="AK2643" s="80"/>
      <c r="AL2643" s="80"/>
      <c r="AM2643" s="240"/>
      <c r="AN2643" s="240"/>
      <c r="AO2643" s="240"/>
      <c r="AP2643" s="240"/>
      <c r="AQ2643" s="240"/>
      <c r="AR2643" s="240"/>
      <c r="AS2643" s="240"/>
      <c r="AT2643" s="256"/>
      <c r="AU2643" s="256"/>
      <c r="AV2643" s="259"/>
      <c r="AW2643" s="259"/>
      <c r="AX2643" s="256"/>
      <c r="AY2643" s="256"/>
      <c r="AZ2643" s="256"/>
      <c r="BA2643" s="256"/>
      <c r="BB2643" s="256"/>
      <c r="BC2643" s="256"/>
      <c r="BD2643" s="256"/>
      <c r="BE2643" s="256"/>
      <c r="BF2643" s="256"/>
      <c r="BG2643" s="256"/>
      <c r="BH2643" s="256"/>
      <c r="BI2643" s="256"/>
      <c r="BJ2643" s="256"/>
      <c r="BK2643" s="256"/>
      <c r="BL2643" s="262"/>
      <c r="BM2643" s="262"/>
      <c r="BN2643" s="262"/>
      <c r="BO2643" s="262"/>
      <c r="BP2643" s="262"/>
      <c r="BQ2643" s="262"/>
      <c r="BR2643" s="270"/>
      <c r="BS2643" s="270"/>
      <c r="BT2643" s="270"/>
      <c r="BU2643" s="270"/>
      <c r="BV2643" s="270"/>
      <c r="BW2643" s="270"/>
      <c r="BX2643" s="256"/>
      <c r="BY2643" s="256"/>
      <c r="BZ2643" s="256"/>
      <c r="CA2643" s="267"/>
      <c r="CB2643" s="267"/>
      <c r="CC2643" s="274"/>
      <c r="CD2643" s="267"/>
      <c r="CE2643" s="267"/>
      <c r="CF2643" s="267"/>
      <c r="CG2643" s="267"/>
      <c r="CH2643" s="267"/>
      <c r="CI2643" s="267"/>
      <c r="CJ2643" s="267"/>
      <c r="CK2643" s="267"/>
      <c r="CL2643" s="265"/>
      <c r="CM2643" s="272"/>
      <c r="CN2643" s="264"/>
      <c r="CO2643" s="125"/>
      <c r="CP2643" s="226"/>
      <c r="CQ2643" s="226"/>
      <c r="CR2643" s="226"/>
      <c r="CS2643" s="126"/>
      <c r="CT2643" s="126"/>
      <c r="CU2643" s="126"/>
      <c r="CV2643" s="126"/>
      <c r="CW2643" s="126"/>
      <c r="CX2643" s="126"/>
      <c r="CY2643" s="126"/>
      <c r="CZ2643" s="126"/>
      <c r="DA2643" s="126"/>
      <c r="DB2643" s="126"/>
      <c r="DC2643" s="126"/>
      <c r="DD2643" s="126"/>
      <c r="DE2643" s="126"/>
      <c r="DF2643" s="126"/>
    </row>
    <row r="2644" spans="1:110" s="70" customFormat="1" ht="15" customHeight="1">
      <c r="A2644" s="228"/>
      <c r="B2644" s="463"/>
      <c r="C2644" s="444"/>
      <c r="D2644" s="237"/>
      <c r="E2644" s="237"/>
      <c r="F2644" s="243"/>
      <c r="G2644" s="72">
        <v>2.1</v>
      </c>
      <c r="H2644" s="84"/>
      <c r="I2644" s="84"/>
      <c r="J2644" s="84"/>
      <c r="K2644" s="84"/>
      <c r="L2644" s="84"/>
      <c r="M2644" s="84"/>
      <c r="N2644" s="84"/>
      <c r="O2644" s="84"/>
      <c r="P2644" s="84"/>
      <c r="Q2644" s="84"/>
      <c r="R2644" s="84"/>
      <c r="S2644" s="84"/>
      <c r="T2644" s="84"/>
      <c r="U2644" s="84"/>
      <c r="V2644" s="84"/>
      <c r="W2644" s="84"/>
      <c r="X2644" s="84"/>
      <c r="Y2644" s="84"/>
      <c r="Z2644" s="84"/>
      <c r="AA2644" s="84"/>
      <c r="AB2644" s="84"/>
      <c r="AC2644" s="80"/>
      <c r="AD2644" s="80"/>
      <c r="AE2644" s="80"/>
      <c r="AF2644" s="80"/>
      <c r="AG2644" s="80"/>
      <c r="AH2644" s="80"/>
      <c r="AI2644" s="80"/>
      <c r="AJ2644" s="80"/>
      <c r="AK2644" s="80"/>
      <c r="AL2644" s="80"/>
      <c r="AM2644" s="240"/>
      <c r="AN2644" s="240"/>
      <c r="AO2644" s="240"/>
      <c r="AP2644" s="240"/>
      <c r="AQ2644" s="240"/>
      <c r="AR2644" s="240"/>
      <c r="AS2644" s="240"/>
      <c r="AT2644" s="256"/>
      <c r="AU2644" s="256"/>
      <c r="AV2644" s="259"/>
      <c r="AW2644" s="259"/>
      <c r="AX2644" s="256"/>
      <c r="AY2644" s="256"/>
      <c r="AZ2644" s="256"/>
      <c r="BA2644" s="256"/>
      <c r="BB2644" s="256"/>
      <c r="BC2644" s="256"/>
      <c r="BD2644" s="256"/>
      <c r="BE2644" s="256"/>
      <c r="BF2644" s="256"/>
      <c r="BG2644" s="256"/>
      <c r="BH2644" s="256"/>
      <c r="BI2644" s="256"/>
      <c r="BJ2644" s="256"/>
      <c r="BK2644" s="256"/>
      <c r="BL2644" s="262"/>
      <c r="BM2644" s="262"/>
      <c r="BN2644" s="262"/>
      <c r="BO2644" s="262"/>
      <c r="BP2644" s="262"/>
      <c r="BQ2644" s="262"/>
      <c r="BR2644" s="270"/>
      <c r="BS2644" s="270"/>
      <c r="BT2644" s="270"/>
      <c r="BU2644" s="270"/>
      <c r="BV2644" s="270"/>
      <c r="BW2644" s="270"/>
      <c r="BX2644" s="256"/>
      <c r="BY2644" s="256"/>
      <c r="BZ2644" s="256"/>
      <c r="CA2644" s="267"/>
      <c r="CB2644" s="267"/>
      <c r="CC2644" s="274"/>
      <c r="CD2644" s="267"/>
      <c r="CE2644" s="267"/>
      <c r="CF2644" s="267"/>
      <c r="CG2644" s="267"/>
      <c r="CH2644" s="267"/>
      <c r="CI2644" s="267"/>
      <c r="CJ2644" s="267"/>
      <c r="CK2644" s="267"/>
      <c r="CL2644" s="265"/>
      <c r="CM2644" s="272"/>
      <c r="CN2644" s="264"/>
      <c r="CO2644" s="125"/>
      <c r="CP2644" s="226"/>
      <c r="CQ2644" s="226"/>
      <c r="CR2644" s="226"/>
      <c r="CS2644" s="126"/>
      <c r="CT2644" s="126"/>
      <c r="CU2644" s="126"/>
      <c r="CV2644" s="126"/>
      <c r="CW2644" s="126"/>
      <c r="CX2644" s="126"/>
      <c r="CY2644" s="126"/>
      <c r="CZ2644" s="126"/>
      <c r="DA2644" s="126"/>
      <c r="DB2644" s="126"/>
      <c r="DC2644" s="126"/>
      <c r="DD2644" s="126"/>
      <c r="DE2644" s="126"/>
      <c r="DF2644" s="126"/>
    </row>
    <row r="2645" spans="1:110" s="70" customFormat="1" ht="15" customHeight="1">
      <c r="A2645" s="228"/>
      <c r="B2645" s="463"/>
      <c r="C2645" s="444"/>
      <c r="D2645" s="237"/>
      <c r="E2645" s="237"/>
      <c r="F2645" s="243"/>
      <c r="G2645" s="72">
        <v>2.7</v>
      </c>
      <c r="H2645" s="84"/>
      <c r="I2645" s="84"/>
      <c r="J2645" s="84"/>
      <c r="K2645" s="84"/>
      <c r="L2645" s="84"/>
      <c r="M2645" s="84"/>
      <c r="N2645" s="84"/>
      <c r="O2645" s="84"/>
      <c r="P2645" s="84"/>
      <c r="Q2645" s="84"/>
      <c r="R2645" s="84"/>
      <c r="S2645" s="84"/>
      <c r="T2645" s="84"/>
      <c r="U2645" s="84"/>
      <c r="V2645" s="84"/>
      <c r="W2645" s="84"/>
      <c r="X2645" s="84"/>
      <c r="Y2645" s="84"/>
      <c r="Z2645" s="84"/>
      <c r="AA2645" s="84"/>
      <c r="AB2645" s="84"/>
      <c r="AC2645" s="80"/>
      <c r="AD2645" s="80"/>
      <c r="AE2645" s="80"/>
      <c r="AF2645" s="80"/>
      <c r="AG2645" s="80"/>
      <c r="AH2645" s="80"/>
      <c r="AI2645" s="80"/>
      <c r="AJ2645" s="80"/>
      <c r="AK2645" s="80"/>
      <c r="AL2645" s="80"/>
      <c r="AM2645" s="240"/>
      <c r="AN2645" s="240"/>
      <c r="AO2645" s="240"/>
      <c r="AP2645" s="240"/>
      <c r="AQ2645" s="240"/>
      <c r="AR2645" s="240"/>
      <c r="AS2645" s="240"/>
      <c r="AT2645" s="256"/>
      <c r="AU2645" s="256"/>
      <c r="AV2645" s="259"/>
      <c r="AW2645" s="259"/>
      <c r="AX2645" s="256"/>
      <c r="AY2645" s="256"/>
      <c r="AZ2645" s="256"/>
      <c r="BA2645" s="256"/>
      <c r="BB2645" s="256"/>
      <c r="BC2645" s="256"/>
      <c r="BD2645" s="256"/>
      <c r="BE2645" s="256"/>
      <c r="BF2645" s="256"/>
      <c r="BG2645" s="256"/>
      <c r="BH2645" s="256"/>
      <c r="BI2645" s="256"/>
      <c r="BJ2645" s="256"/>
      <c r="BK2645" s="256"/>
      <c r="BL2645" s="262"/>
      <c r="BM2645" s="262"/>
      <c r="BN2645" s="262"/>
      <c r="BO2645" s="262"/>
      <c r="BP2645" s="262"/>
      <c r="BQ2645" s="262"/>
      <c r="BR2645" s="270"/>
      <c r="BS2645" s="270"/>
      <c r="BT2645" s="270"/>
      <c r="BU2645" s="270"/>
      <c r="BV2645" s="270"/>
      <c r="BW2645" s="270"/>
      <c r="BX2645" s="256"/>
      <c r="BY2645" s="256"/>
      <c r="BZ2645" s="256"/>
      <c r="CA2645" s="267"/>
      <c r="CB2645" s="267"/>
      <c r="CC2645" s="274"/>
      <c r="CD2645" s="267"/>
      <c r="CE2645" s="267"/>
      <c r="CF2645" s="267"/>
      <c r="CG2645" s="267"/>
      <c r="CH2645" s="267"/>
      <c r="CI2645" s="267"/>
      <c r="CJ2645" s="267"/>
      <c r="CK2645" s="267"/>
      <c r="CL2645" s="265"/>
      <c r="CM2645" s="272"/>
      <c r="CN2645" s="264"/>
      <c r="CO2645" s="125"/>
      <c r="CP2645" s="226"/>
      <c r="CQ2645" s="226"/>
      <c r="CR2645" s="226"/>
      <c r="CS2645" s="126"/>
      <c r="CT2645" s="126"/>
      <c r="CU2645" s="126"/>
      <c r="CV2645" s="126"/>
      <c r="CW2645" s="126"/>
      <c r="CX2645" s="126"/>
      <c r="CY2645" s="126"/>
      <c r="CZ2645" s="126"/>
      <c r="DA2645" s="126"/>
      <c r="DB2645" s="126"/>
      <c r="DC2645" s="126"/>
      <c r="DD2645" s="126"/>
      <c r="DE2645" s="126"/>
      <c r="DF2645" s="126"/>
    </row>
    <row r="2646" spans="1:110" s="70" customFormat="1" ht="15" customHeight="1">
      <c r="A2646" s="228"/>
      <c r="B2646" s="463"/>
      <c r="C2646" s="444"/>
      <c r="D2646" s="237"/>
      <c r="E2646" s="237"/>
      <c r="F2646" s="243"/>
      <c r="G2646" s="72">
        <v>3</v>
      </c>
      <c r="H2646" s="84"/>
      <c r="I2646" s="84"/>
      <c r="J2646" s="84"/>
      <c r="K2646" s="84"/>
      <c r="L2646" s="84"/>
      <c r="M2646" s="84"/>
      <c r="N2646" s="84"/>
      <c r="O2646" s="84"/>
      <c r="P2646" s="84"/>
      <c r="Q2646" s="84"/>
      <c r="R2646" s="84"/>
      <c r="S2646" s="84"/>
      <c r="T2646" s="84"/>
      <c r="U2646" s="84"/>
      <c r="V2646" s="84"/>
      <c r="W2646" s="84"/>
      <c r="X2646" s="84"/>
      <c r="Y2646" s="84"/>
      <c r="Z2646" s="84"/>
      <c r="AA2646" s="84"/>
      <c r="AB2646" s="84"/>
      <c r="AC2646" s="80"/>
      <c r="AD2646" s="80"/>
      <c r="AE2646" s="80"/>
      <c r="AF2646" s="80"/>
      <c r="AG2646" s="80"/>
      <c r="AH2646" s="80"/>
      <c r="AI2646" s="80"/>
      <c r="AJ2646" s="80"/>
      <c r="AK2646" s="80"/>
      <c r="AL2646" s="80"/>
      <c r="AM2646" s="240"/>
      <c r="AN2646" s="240"/>
      <c r="AO2646" s="240"/>
      <c r="AP2646" s="240"/>
      <c r="AQ2646" s="240"/>
      <c r="AR2646" s="240"/>
      <c r="AS2646" s="240"/>
      <c r="AT2646" s="256"/>
      <c r="AU2646" s="256"/>
      <c r="AV2646" s="259"/>
      <c r="AW2646" s="259"/>
      <c r="AX2646" s="256"/>
      <c r="AY2646" s="256"/>
      <c r="AZ2646" s="256"/>
      <c r="BA2646" s="256"/>
      <c r="BB2646" s="256"/>
      <c r="BC2646" s="256"/>
      <c r="BD2646" s="256"/>
      <c r="BE2646" s="256"/>
      <c r="BF2646" s="256"/>
      <c r="BG2646" s="256"/>
      <c r="BH2646" s="256"/>
      <c r="BI2646" s="256"/>
      <c r="BJ2646" s="256"/>
      <c r="BK2646" s="256"/>
      <c r="BL2646" s="262"/>
      <c r="BM2646" s="262"/>
      <c r="BN2646" s="262"/>
      <c r="BO2646" s="262"/>
      <c r="BP2646" s="262"/>
      <c r="BQ2646" s="262"/>
      <c r="BR2646" s="270"/>
      <c r="BS2646" s="270"/>
      <c r="BT2646" s="270"/>
      <c r="BU2646" s="270"/>
      <c r="BV2646" s="270"/>
      <c r="BW2646" s="270"/>
      <c r="BX2646" s="256"/>
      <c r="BY2646" s="256"/>
      <c r="BZ2646" s="256"/>
      <c r="CA2646" s="267"/>
      <c r="CB2646" s="267"/>
      <c r="CC2646" s="274"/>
      <c r="CD2646" s="267"/>
      <c r="CE2646" s="267"/>
      <c r="CF2646" s="267"/>
      <c r="CG2646" s="267"/>
      <c r="CH2646" s="267"/>
      <c r="CI2646" s="267"/>
      <c r="CJ2646" s="267"/>
      <c r="CK2646" s="267"/>
      <c r="CL2646" s="265"/>
      <c r="CM2646" s="272"/>
      <c r="CN2646" s="264"/>
      <c r="CO2646" s="125"/>
      <c r="CP2646" s="226"/>
      <c r="CQ2646" s="226"/>
      <c r="CR2646" s="226"/>
      <c r="CS2646" s="126"/>
      <c r="CT2646" s="126"/>
      <c r="CU2646" s="126"/>
      <c r="CV2646" s="126"/>
      <c r="CW2646" s="126"/>
      <c r="CX2646" s="126"/>
      <c r="CY2646" s="126"/>
      <c r="CZ2646" s="126"/>
      <c r="DA2646" s="126"/>
      <c r="DB2646" s="126"/>
      <c r="DC2646" s="126"/>
      <c r="DD2646" s="126"/>
      <c r="DE2646" s="126"/>
      <c r="DF2646" s="126"/>
    </row>
    <row r="2647" spans="1:110" s="70" customFormat="1" ht="15" customHeight="1">
      <c r="A2647" s="228"/>
      <c r="B2647" s="463"/>
      <c r="C2647" s="444"/>
      <c r="D2647" s="237"/>
      <c r="E2647" s="237"/>
      <c r="F2647" s="244"/>
      <c r="G2647" s="73">
        <v>3.9</v>
      </c>
      <c r="H2647" s="85"/>
      <c r="I2647" s="85"/>
      <c r="J2647" s="85"/>
      <c r="K2647" s="85"/>
      <c r="L2647" s="85"/>
      <c r="M2647" s="85"/>
      <c r="N2647" s="85"/>
      <c r="O2647" s="85"/>
      <c r="P2647" s="85"/>
      <c r="Q2647" s="85"/>
      <c r="R2647" s="85"/>
      <c r="S2647" s="85"/>
      <c r="T2647" s="85"/>
      <c r="U2647" s="85"/>
      <c r="V2647" s="85"/>
      <c r="W2647" s="85"/>
      <c r="X2647" s="85"/>
      <c r="Y2647" s="85"/>
      <c r="Z2647" s="85"/>
      <c r="AA2647" s="85"/>
      <c r="AB2647" s="85"/>
      <c r="AC2647" s="81"/>
      <c r="AD2647" s="81"/>
      <c r="AE2647" s="81"/>
      <c r="AF2647" s="81"/>
      <c r="AG2647" s="81"/>
      <c r="AH2647" s="81"/>
      <c r="AI2647" s="81"/>
      <c r="AJ2647" s="81"/>
      <c r="AK2647" s="81"/>
      <c r="AL2647" s="81"/>
      <c r="AM2647" s="240"/>
      <c r="AN2647" s="240"/>
      <c r="AO2647" s="240"/>
      <c r="AP2647" s="240"/>
      <c r="AQ2647" s="240"/>
      <c r="AR2647" s="240"/>
      <c r="AS2647" s="240"/>
      <c r="AT2647" s="256"/>
      <c r="AU2647" s="256"/>
      <c r="AV2647" s="259"/>
      <c r="AW2647" s="259"/>
      <c r="AX2647" s="256"/>
      <c r="AY2647" s="256"/>
      <c r="AZ2647" s="256"/>
      <c r="BA2647" s="256"/>
      <c r="BB2647" s="256"/>
      <c r="BC2647" s="256"/>
      <c r="BD2647" s="256"/>
      <c r="BE2647" s="256"/>
      <c r="BF2647" s="256"/>
      <c r="BG2647" s="256"/>
      <c r="BH2647" s="256"/>
      <c r="BI2647" s="256"/>
      <c r="BJ2647" s="256"/>
      <c r="BK2647" s="256"/>
      <c r="BL2647" s="262"/>
      <c r="BM2647" s="262"/>
      <c r="BN2647" s="262"/>
      <c r="BO2647" s="262"/>
      <c r="BP2647" s="262"/>
      <c r="BQ2647" s="262"/>
      <c r="BR2647" s="270"/>
      <c r="BS2647" s="270"/>
      <c r="BT2647" s="270"/>
      <c r="BU2647" s="270"/>
      <c r="BV2647" s="270"/>
      <c r="BW2647" s="270"/>
      <c r="BX2647" s="256"/>
      <c r="BY2647" s="256"/>
      <c r="BZ2647" s="256"/>
      <c r="CA2647" s="267"/>
      <c r="CB2647" s="267"/>
      <c r="CC2647" s="274"/>
      <c r="CD2647" s="267"/>
      <c r="CE2647" s="267"/>
      <c r="CF2647" s="267"/>
      <c r="CG2647" s="267"/>
      <c r="CH2647" s="267"/>
      <c r="CI2647" s="267"/>
      <c r="CJ2647" s="267"/>
      <c r="CK2647" s="267"/>
      <c r="CL2647" s="265"/>
      <c r="CM2647" s="272"/>
      <c r="CN2647" s="264"/>
      <c r="CO2647" s="125"/>
      <c r="CP2647" s="226"/>
      <c r="CQ2647" s="226"/>
      <c r="CR2647" s="226"/>
      <c r="CS2647" s="126"/>
      <c r="CT2647" s="126"/>
      <c r="CU2647" s="126"/>
      <c r="CV2647" s="126"/>
      <c r="CW2647" s="126"/>
      <c r="CX2647" s="126"/>
      <c r="CY2647" s="126"/>
      <c r="CZ2647" s="126"/>
      <c r="DA2647" s="126"/>
      <c r="DB2647" s="126"/>
      <c r="DC2647" s="126"/>
      <c r="DD2647" s="126"/>
      <c r="DE2647" s="126"/>
      <c r="DF2647" s="126"/>
    </row>
    <row r="2648" spans="1:110" s="70" customFormat="1" ht="15" customHeight="1">
      <c r="A2648" s="229"/>
      <c r="B2648" s="668"/>
      <c r="C2648" s="445"/>
      <c r="D2648" s="238"/>
      <c r="E2648" s="238"/>
      <c r="F2648" s="245" t="s">
        <v>83</v>
      </c>
      <c r="G2648" s="246"/>
      <c r="H2648" s="82"/>
      <c r="I2648" s="82"/>
      <c r="J2648" s="82"/>
      <c r="K2648" s="82"/>
      <c r="L2648" s="82"/>
      <c r="M2648" s="82"/>
      <c r="N2648" s="82"/>
      <c r="O2648" s="82"/>
      <c r="P2648" s="82"/>
      <c r="Q2648" s="82"/>
      <c r="R2648" s="82"/>
      <c r="S2648" s="82"/>
      <c r="T2648" s="82"/>
      <c r="U2648" s="82"/>
      <c r="V2648" s="82"/>
      <c r="W2648" s="82"/>
      <c r="X2648" s="82"/>
      <c r="Y2648" s="82"/>
      <c r="Z2648" s="82"/>
      <c r="AA2648" s="82"/>
      <c r="AB2648" s="82"/>
      <c r="AC2648" s="35"/>
      <c r="AD2648" s="35"/>
      <c r="AE2648" s="35"/>
      <c r="AF2648" s="35"/>
      <c r="AG2648" s="35"/>
      <c r="AH2648" s="35"/>
      <c r="AI2648" s="35"/>
      <c r="AJ2648" s="35"/>
      <c r="AK2648" s="35"/>
      <c r="AL2648" s="35"/>
      <c r="AM2648" s="241"/>
      <c r="AN2648" s="241"/>
      <c r="AO2648" s="241"/>
      <c r="AP2648" s="241"/>
      <c r="AQ2648" s="241"/>
      <c r="AR2648" s="241"/>
      <c r="AS2648" s="241"/>
      <c r="AT2648" s="257"/>
      <c r="AU2648" s="257"/>
      <c r="AV2648" s="260"/>
      <c r="AW2648" s="260"/>
      <c r="AX2648" s="257"/>
      <c r="AY2648" s="257"/>
      <c r="AZ2648" s="257"/>
      <c r="BA2648" s="257"/>
      <c r="BB2648" s="257"/>
      <c r="BC2648" s="257"/>
      <c r="BD2648" s="257"/>
      <c r="BE2648" s="257"/>
      <c r="BF2648" s="257"/>
      <c r="BG2648" s="257"/>
      <c r="BH2648" s="257"/>
      <c r="BI2648" s="257"/>
      <c r="BJ2648" s="257"/>
      <c r="BK2648" s="257"/>
      <c r="BL2648" s="263"/>
      <c r="BM2648" s="263"/>
      <c r="BN2648" s="263"/>
      <c r="BO2648" s="263"/>
      <c r="BP2648" s="263"/>
      <c r="BQ2648" s="263"/>
      <c r="BR2648" s="271"/>
      <c r="BS2648" s="271"/>
      <c r="BT2648" s="271"/>
      <c r="BU2648" s="271"/>
      <c r="BV2648" s="271"/>
      <c r="BW2648" s="271"/>
      <c r="BX2648" s="257"/>
      <c r="BY2648" s="257"/>
      <c r="BZ2648" s="257"/>
      <c r="CA2648" s="268"/>
      <c r="CB2648" s="268"/>
      <c r="CC2648" s="275"/>
      <c r="CD2648" s="268"/>
      <c r="CE2648" s="268"/>
      <c r="CF2648" s="268"/>
      <c r="CG2648" s="268"/>
      <c r="CH2648" s="268"/>
      <c r="CI2648" s="268"/>
      <c r="CJ2648" s="268"/>
      <c r="CK2648" s="268"/>
      <c r="CL2648" s="265"/>
      <c r="CM2648" s="272"/>
      <c r="CN2648" s="264"/>
      <c r="CO2648" s="125"/>
      <c r="CP2648" s="226"/>
      <c r="CQ2648" s="226"/>
      <c r="CR2648" s="226"/>
      <c r="CS2648" s="126"/>
      <c r="CT2648" s="126"/>
      <c r="CU2648" s="126"/>
      <c r="CV2648" s="126"/>
      <c r="CW2648" s="126"/>
      <c r="CX2648" s="126"/>
      <c r="CY2648" s="126"/>
      <c r="CZ2648" s="126"/>
      <c r="DA2648" s="126"/>
      <c r="DB2648" s="126"/>
      <c r="DC2648" s="126"/>
      <c r="DD2648" s="126"/>
      <c r="DE2648" s="126"/>
      <c r="DF2648" s="126"/>
    </row>
    <row r="2649" spans="1:110" s="120" customFormat="1" ht="15" customHeight="1">
      <c r="A2649" s="227">
        <f t="shared" si="868"/>
        <v>328</v>
      </c>
      <c r="B2649" s="664" t="s">
        <v>1087</v>
      </c>
      <c r="C2649" s="443" t="s">
        <v>1088</v>
      </c>
      <c r="D2649" s="236">
        <v>44610</v>
      </c>
      <c r="E2649" s="236" t="s">
        <v>277</v>
      </c>
      <c r="F2649" s="253" t="s">
        <v>80</v>
      </c>
      <c r="G2649" s="254"/>
      <c r="H2649" s="82" t="s">
        <v>69</v>
      </c>
      <c r="I2649" s="82"/>
      <c r="J2649" s="82" t="s">
        <v>60</v>
      </c>
      <c r="K2649" s="82" t="s">
        <v>60</v>
      </c>
      <c r="L2649" s="82" t="s">
        <v>60</v>
      </c>
      <c r="M2649" s="82" t="s">
        <v>60</v>
      </c>
      <c r="N2649" s="82" t="s">
        <v>60</v>
      </c>
      <c r="O2649" s="82"/>
      <c r="P2649" s="82" t="s">
        <v>60</v>
      </c>
      <c r="Q2649" s="82" t="s">
        <v>60</v>
      </c>
      <c r="R2649" s="82" t="s">
        <v>60</v>
      </c>
      <c r="S2649" s="82" t="s">
        <v>60</v>
      </c>
      <c r="T2649" s="82" t="s">
        <v>60</v>
      </c>
      <c r="U2649" s="82" t="s">
        <v>60</v>
      </c>
      <c r="V2649" s="82"/>
      <c r="W2649" s="82" t="s">
        <v>61</v>
      </c>
      <c r="X2649" s="82" t="s">
        <v>61</v>
      </c>
      <c r="Y2649" s="82" t="s">
        <v>61</v>
      </c>
      <c r="Z2649" s="82" t="s">
        <v>61</v>
      </c>
      <c r="AA2649" s="82" t="s">
        <v>61</v>
      </c>
      <c r="AB2649" s="82" t="s">
        <v>61</v>
      </c>
      <c r="AC2649" s="82"/>
      <c r="AD2649" s="82" t="s">
        <v>61</v>
      </c>
      <c r="AE2649" s="82" t="s">
        <v>61</v>
      </c>
      <c r="AF2649" s="82" t="s">
        <v>61</v>
      </c>
      <c r="AG2649" s="82" t="s">
        <v>61</v>
      </c>
      <c r="AH2649" s="82" t="s">
        <v>61</v>
      </c>
      <c r="AI2649" s="82" t="s">
        <v>1471</v>
      </c>
      <c r="AJ2649" s="82"/>
      <c r="AK2649" s="82" t="s">
        <v>60</v>
      </c>
      <c r="AL2649" s="82" t="s">
        <v>60</v>
      </c>
      <c r="AM2649" s="239">
        <f>COUNTIF(H2649:AL2649,"PH")+COUNTIF(H2649:AL2649,"PH/L")+COUNTIF(H2649:AL2649,"PM")</f>
        <v>0</v>
      </c>
      <c r="AN2649" s="239">
        <f>COUNTIF(H2649:AL2649,"PD")+COUNTIF(H2649:AL2649,"PDD")+COUNTIF(H2649:AL2649,"P/DS")/2+COUNTIF(H2649:AL2649,"PMD")</f>
        <v>0</v>
      </c>
      <c r="AO2649" s="239">
        <f>COUNTIF(H2649:AL2649,"PN")+COUNTIF(H2649:AL2649,"P/NS")/2+COUNTIF(H2649:AL2649,"PH")+COUNTIF(H2649:AL2649,"PH/F")/2+COUNTIF(H2649:AL2649,"PH/L")/2+COUNTIF(H2649:AL2649,"PM")</f>
        <v>0</v>
      </c>
      <c r="AP2649" s="239">
        <f>COUNTIF(H2649:AL2649,"BH")+COUNTIF(H2649:AL2649,"AL/BL")+COUNTIF(H2649:AL2649,"UL/BL")+COUNTIF(H2649:AL2649,"BM")</f>
        <v>0</v>
      </c>
      <c r="AQ2649" s="239">
        <f>COUNTIF(H2649:AL2649,"DS")+COUNTIF(H2649:AL2649,"AL/DS")/2+COUNTIF(H2649:AL2649,"UL/DS")/2+COUNTIF(H2649:AL2649,"CT")+COUNTIF(H2649:AL2649,"MD")</f>
        <v>13.5</v>
      </c>
      <c r="AR2649" s="239">
        <f>COUNTIF(H2649:AL2649,"NS")+COUNTIF(H2649:AL2649,"AL/NS")/2+COUNTIF(H2649:AL2649,"UL/NS")/2+COUNTIF(H2649:AL2649,"BH")+COUNTIF(H2649:AL2649,"AL/BF")/2+COUNTIF(H2649:AL2649,"AL/BL")/2+COUNTIF(H2649:AL2649,"UL/BL")/2+COUNTIF(H2649:AL2649,"UL/BF")/2+COUNTIF(H2649:AL2649,"BM")</f>
        <v>11</v>
      </c>
      <c r="AS2649" s="239">
        <f>COUNTIF(H2649:AL2649,"AL")+COUNTIF(H2649:AL2649,"AL/DS")/2+COUNTIF(H2649:AL2649,"AL/NS")/2+COUNTIF(H2649:AL2649,"NH")+COUNTIF(H2649:AL2649,"SL")+COUNTIF(H2649:AL2649,"NHD")+COUNTIF(H2649:AL2649,"B")+COUNTIF(H2649:AL2649,"HL")+COUNTIF(H2649:AL2649,"AL/BF")/2+COUNTIF(H2649:AL2649,"AL/BL")/2</f>
        <v>1</v>
      </c>
      <c r="AT2649" s="255">
        <f>COUNTIF(H2649:AL2649,"PD")+COUNTIF(H2649:AL2649,"PN")+COUNTIF(H2649:AL2649,"P/DS")/2+COUNTIF(H2649:AL2649,"P/NS")/2+COUNTIF(H2649:AL2649,"DS")+COUNTIF(H2649:AL2649,"NS")+COUNTIF(H2649:AL2649,"AL")+COUNTIF(H2649:AL2649,"AL/DS")+COUNTIF(H2649:AL2649,"AL/NS")+COUNTIF(H2649:AL2649,"NH")+COUNTIF(H2649:AL2649,"SL")+COUNTIF(H2649:AL2649,"UL/DS")/2+COUNTIF(H2649:AL2649,"UL/NS")/2+COUNTIF(H2649:AL2649,"CT")+COUNTIF(H2649:AL2649,"NHD")+COUNTIF(H2649:AL2649,"PDD")+COUNTIF(H2649:AL2649,"B")+COUNTIF(H2649:AL2649,"HL")+COUNTIF(H2649:AL2649,"PH")+COUNTIF(H2649:AL2649,"BH")+COUNTIF(H2649:AL2649,"AL/BF")+COUNTIF(H2649:AL2649,"AL/BL")+COUNTIF(H2649:AL2649,"UL/BF")/2+COUNTIF(H2649:AL2649,"UL/BL")/2+COUNTIF(H2649:AL2649,"PH/F")/2+COUNTIF(H2649:AL2649,"PH/L")/2+COUNTIF(H2649:AL2649,"MD")+COUNTIF(H2649:AL2649,"PMD")+COUNTIF(H2649:AL2649,"PM")+COUNTIF(H2649:AL2649,"BM")</f>
        <v>25.5</v>
      </c>
      <c r="AU2649" s="255">
        <f>COUNTIF(H2649:AL2649,"P/DS")/2+COUNTIF(H2649:AL2649,"P/NS")/2+COUNTIF(H2649:AL2649,"IL")+COUNTIF(H2649:AL2649,"NL")+COUNTIF(H2649:AL2649,"UL")+COUNTIF(H2649:AL2649,"UL/DS")/2+COUNTIF(H2649:AL2649,"UL/NS")/2+COUNTIF(H2649:AL2649,"KT")+COUNTIF(H2649:AL2649,"UL/BF")/2+COUNTIF(H2649:AL2649,"UL/BL")/2+COUNTIF(H2649:AL2649,"PH/F")/2+COUNTIF(H2649:AL2649,"PH/L")/2+COUNTIF(H2649:AL2649,"NB")</f>
        <v>0.5</v>
      </c>
      <c r="AV2649" s="258">
        <f>COUNTIF(H2649:AL2649,"PN")+COUNTIF(H2649:AL2649,"TVD")+COUNTIF(H2649:AL2649,"PH")+COUNTIF(H2649:AL2649,"PM")+COUNTIF(H2649:AL2649,"PDD")-COUNTIFS(H2649:AL2649,"PN",H2656:AL2656,"&gt;=3")-COUNTIFS(H2649:AL2649,"PM",H2656:AL2656,"&gt;=3")</f>
        <v>0</v>
      </c>
      <c r="AW2649" s="258">
        <f>COUNTIF(H2649:AL2649,"NS")+COUNTIF(H2649:AL2649,"D")+COUNTIF(H2649:AL2649,"BH")+COUNTIF(H2649:AL2649,"NHD")+COUNTIF(H2649:AL2649,"BM")-COUNTIFS(H2649:AL2649,"NS",H2656:AL2656,"&gt;=3")-COUNTIFS(H2649:AL2649,"BH",H2656:AL2656,"&gt;=3")-COUNTIFS(H2649:AL2649,"BM",H2656:AL2656,"&gt;=3")</f>
        <v>11</v>
      </c>
      <c r="AX2649" s="255">
        <f>COUNTIF(H2649:AL2649,"AL")+COUNTIF(H2649:AL2649,"AL/DS")/2+COUNTIF(H2649:AL2649,"AL/NS")/2+COUNTIF(H2649:AL2649,"AL/BF")+COUNTIF(H2649:AL2649,"AL/BL")/2</f>
        <v>0</v>
      </c>
      <c r="AY2649" s="255">
        <f>COUNTIF(H2649:AL2649,"SL")</f>
        <v>0</v>
      </c>
      <c r="AZ2649" s="255">
        <f>COUNTIF(H2649:AL2649,"NH")</f>
        <v>1</v>
      </c>
      <c r="BA2649" s="255">
        <f>COUNTIF(H2649:AL2649,"HL")</f>
        <v>0</v>
      </c>
      <c r="BB2649" s="255">
        <f>COUNTIF(G2649:AL2649,"P/DS")/2+COUNTIF(G2649:AL2649,"P/NS")/2+COUNTIF(G2649:AL2649,"UL")+COUNTIF(G2649:AL2649,"UL/DS")/2+COUNTIF(G2649:AL2649,"UL/NS")/2+COUNTIF(G2649:AL2649,"UL/BL")/2+COUNTIF(G2649:AL2649,"UL/BF")/2+COUNTIF(G2649:AL2649,"PH/F")/2+COUNTIF(G2649:AL2649,"PH/L")/2</f>
        <v>0.5</v>
      </c>
      <c r="BC2649" s="255">
        <f>COUNTIF(H2649:AL2649,"NB")</f>
        <v>0</v>
      </c>
      <c r="BD2649" s="255">
        <f>COUNTIF(H2649:AL2649,"NL")</f>
        <v>0</v>
      </c>
      <c r="BE2649" s="255">
        <f>COUNTIF(H2649:AL2649,"IL")</f>
        <v>0</v>
      </c>
      <c r="BF2649" s="255">
        <f>COUNTIF(H2649:AL2649,"KT")</f>
        <v>0</v>
      </c>
      <c r="BG2649" s="255">
        <f>COUNTIF(H2649:AL2649,"L70")</f>
        <v>0</v>
      </c>
      <c r="BH2649" s="255">
        <f>COUNTIF(H2649:AL2649,"MD")</f>
        <v>0</v>
      </c>
      <c r="BI2649" s="255">
        <f>COUNTIF(H2649:AL2649,"PMD")</f>
        <v>0</v>
      </c>
      <c r="BJ2649" s="255">
        <f>COUNTIF(H2649:AL2649,"PM")</f>
        <v>0</v>
      </c>
      <c r="BK2649" s="255">
        <f>COUNTIF(H2649:AL2649,"BM")</f>
        <v>0</v>
      </c>
      <c r="BL2649" s="261">
        <f>SUMIF(H2649:AL2649,"PD",H2650:AL2650)+SUMIF(H2649:AL2649,"PN",H2650:AL2650)+SUMIF(H2649:AL2649,"P/DS",H2650:AL2650)+SUMIF(H2649:AL2649,"PN/F",H2650:AL2650)+SUMIF(H2649:AL2649,"PN/L",H2650:AL2650)+SUMIF(H2649:AL2649,"TV",H2650:AL2650)+SUMIF(H2649:AL2649,"TVD",H2650:AL2650)+SUMIF(H2649:AL2649,"PDD",H2650:AL2650)</f>
        <v>0</v>
      </c>
      <c r="BM2649" s="261">
        <f>SUMIF(H2649:AL2649,"PD",H2651:AL2651)+SUMIF(H2649:AL2649,"PN",H2651:AL2651)+SUMIF(H2649:AL2649,"P/DS",H2651:AL2651)+SUMIF(H2649:AL2649,"PN/F",H2651:AL2651)+SUMIF(H2649:AL2649,"PN/L",H2651:AL2651)+SUMIF(H2649:AL2649,"TV",H2651:AL2651)+SUMIF(H2649:AL2649,"TVD",H2651:AL2651)+SUMIF(H2649:AL2649,"PDD",H2651:AL2651)+SUMIF(H2649:AL2649,"PMD",H2651:AL2651)</f>
        <v>0</v>
      </c>
      <c r="BN2649" s="261">
        <f>SUMIF(H2649:AL2649,"PD",H2652:AL2652)+SUMIF(H2649:AL2649,"PN",H2652:AL2652)+SUMIF(H2649:AL2649,"P/DS",H2652:AL2652)+SUMIF(H2649:AL2649,"PN/F",H2652:AL2652)+SUMIF(H2649:AL2649,"PN/L",H2652:AL2652)+SUMIF(H2649:AL2649,"TV",H2652:AL2652)+SUMIF(H2649:AL2649,"TVD",H2652:AL2652)</f>
        <v>0</v>
      </c>
      <c r="BO2649" s="261">
        <f>SUMIF(H2649:AL2649,"PD",H2653:AL2653)+SUMIF(H2649:AL2649,"PN",H2653:AL2653)+SUMIF(H2649:AL2649,"P/DS",H2653:AL2653)+SUMIF(H2649:AL2649,"PN/F",H2653:AL2653)+SUMIF(H2649:AL2649,"PN/L",H2653:AL2653)+SUMIF(H2649:AL2649,"TV",H2653:AL2653)+SUMIF(H2649:AL2649,"TVD",H2653:AL2653)</f>
        <v>0</v>
      </c>
      <c r="BP2649" s="261">
        <f>SUMIF(H2649:AL2649,"PD",H2654:AL2654)+SUMIF(H2649:AL2649,"PN",H2654:AL2654)+SUMIF(H2649:AL2649,"P/DS",H2654:AL2654)+SUMIF(H2649:AL2649,"PN/F",H2654:AL2654)+SUMIF(H2649:AL2649,"PN/L",H2654:AL2654)+SUMIF(H2649:AL2649,"TV",H2654:AL2654)+SUMIF(H2649:AL2649,"TVD",H2654:AL2654)+SUMIF(H2649:AL2649,"PDD",H2654:AL2654)+SUMIF(H2649:AL2649,"PH",H2654:AL2654)+SUMIF(H2649:AL2649,"PM",H2654:AL2654)</f>
        <v>0</v>
      </c>
      <c r="BQ2649" s="261">
        <f>SUMIF(H2649:AL2649,"PD",H2655:AL2655)+SUMIF(H2649:AL2649,"PN",H2655:AL2655)+SUMIF(H2649:AL2649,"P/DS",H2655:AL2655)+SUMIF(H2649:AL2649,"PN/F",H2655:AL2655)+SUMIF(H2649:AL2649,"PN/L",H2655:AL2655)+SUMIF(H2649:AL2649,"TV",H2655:AL2655)+SUMIF(H2649:AL2649,"TVD",H2655:AL2655)+SUMIF(H2649:AL2649,"PDD",H2655:AL2655)+SUMIF(H2649:AL2649,"PH",H2655:AL2655)+SUMIF(H2649:AL2649,"PM",H2655:AL2655)</f>
        <v>0</v>
      </c>
      <c r="BR2649" s="269">
        <f>SUM(H2650:AL2650)-BL2649</f>
        <v>20.5</v>
      </c>
      <c r="BS2649" s="269">
        <f>SUM(H2651:AL2651)-BM2649</f>
        <v>0.5</v>
      </c>
      <c r="BT2649" s="269">
        <f>SUM(H2652:AL2652)-BN2649</f>
        <v>0</v>
      </c>
      <c r="BU2649" s="269">
        <f>SUM(H2653:AL2653)-BO2649</f>
        <v>0</v>
      </c>
      <c r="BV2649" s="269">
        <f>SUM(H2654:AL2654)-BP2649</f>
        <v>0</v>
      </c>
      <c r="BW2649" s="269">
        <f>SUM(H2655:AL2655)-BQ2649</f>
        <v>0</v>
      </c>
      <c r="BX2649" s="255">
        <f>SUMIF(H2649:AL2649,"PD",H2656:AL2656)+SUMIF(H2649:AL2649,"PN",H2656:AL2656)+SUMIF(H2649:AL2649,"P/DS",H2656:AL2656)+SUMIF(H2649:AL2649,"PN/F",H2656:AL2656)+SUMIF(H2649:AL2649,"PN/L",H2656:AL2656)</f>
        <v>0</v>
      </c>
      <c r="BY2649" s="255">
        <f>SUM(H2656:AL2656)-BX2649</f>
        <v>0</v>
      </c>
      <c r="BZ2649" s="255">
        <f t="shared" ref="BZ2649" si="879">+SUM(BL2649:BW2656)</f>
        <v>21</v>
      </c>
      <c r="CA2649" s="266">
        <f>(COUNTIFS(H2649:AL2649,"PD",H2650:AL2650,"&gt;=2"))*0.5-IF(CN2649="VP",COUNTIFS($H$16:$AL$16,"SAT",H2649:AL2649,"PD",H2650:AL2650,"&gt;=2"))*0.5</f>
        <v>0</v>
      </c>
      <c r="CB2649" s="266">
        <f>(COUNTIFS(H2649:AL2649,"PN",H2651:AL2651,"&gt;=0.5",H2650:AL2650,"&gt;=1.5"))*0.5+COUNTIFS(H2649:AL2649,"PDD",H2651:AL2651,"&gt;=0.5",H2650:AL2650,"&gt;=1.5")*0.5</f>
        <v>0</v>
      </c>
      <c r="CC2649" s="273">
        <f>(COUNTIFS(H2649:AL2649,"TV",H2651:AL2651,"&gt;=10"))*0.5+(COUNTIFS(H2649:AL2649,"PMD",H2651:AL2651,"&gt;=2"))*0.5</f>
        <v>0</v>
      </c>
      <c r="CD2649" s="266">
        <f>(COUNTIFS(H2649:AL2649,"TVD",H2653:AL2653,"&gt;=6.5",H2651:AL2651,"&gt;=3.5"))*0.5</f>
        <v>0</v>
      </c>
      <c r="CE2649" s="266">
        <f>(COUNTIFS(H2649:AL2649,"PD",H2654:AL2654,"&gt;=10"))*0.5</f>
        <v>0</v>
      </c>
      <c r="CF2649" s="266">
        <f>(COUNTIFS(H2649:AL2649,"PDD",H2654:AL2654,"&gt;=3.5",H2655:AL2655,"&gt;=6.5")+COUNTIFS(H2649:AL2649,"PH",H2655:AL2655,"&gt;=0.5",H2654:AL2654,"&gt;=1.5")+COUNTIFS(H2649:AL2649,"PM",H2655:AL2655,"&gt;=0.5",H2654:AL2654,"&gt;=1.5"))*0.5</f>
        <v>0</v>
      </c>
      <c r="CG2649" s="266">
        <f>(COUNTIFS(H2649:AL2649,"DS",H2650:AL2650,"&gt;=2")+COUNTIFS(H2649:AL2649,"AL/DS",H2650:AL2650,"&gt;=2"))*0.5-IF(CN2649="VP",COUNTIFS($H$16:$AL$16,"SAT",H2649:AL2649,"DS",H2650:AL2650,"&gt;=2"))*0.5</f>
        <v>4</v>
      </c>
      <c r="CH2649" s="266">
        <f>(COUNTIFS(H2649:AL2649,"NS",H2651:AL2651,"&gt;=0.5",H2650:AL2650,"&gt;=1.5")+COUNTIFS(H2649:AL2649,"AL/NS",H2651:AL2651,"&gt;=0.5",H2650:AL2650,"&gt;=1.5")+COUNTIFS(H2649:AL2649,"NHD",H2651:AL2651,"&gt;=4.5",H2654:AL2654,"&gt;=2",H2650:AL2650,"&gt;=1.5"))*0.5</f>
        <v>0</v>
      </c>
      <c r="CI2649" s="266">
        <f>(COUNTIF(H2651:AL2651,"&gt;=10")+COUNTIFS(H2649:AL2649,"MD",H2651:AL2651,"&gt;=2")-COUNTIFS(H2649:AL2649,"TV",H2651:AL2651,"&gt;=10"))*0.5</f>
        <v>0</v>
      </c>
      <c r="CJ2649" s="266">
        <f>(COUNTIFS(H2649:AL2649,"D",H2653:AL2653,"&gt;=6.5",H2651:AL2651,"&gt;=3.5"))*0.5</f>
        <v>0</v>
      </c>
      <c r="CK2649" s="266">
        <f>(COUNTIF(H2654:AL2654,"&gt;=10")-COUNTIFS(H2649:AL2649,"PD",H2654:AL2654,"&gt;=10"))*0.5</f>
        <v>0</v>
      </c>
      <c r="CL2649" s="265">
        <f>(COUNTIFS(H2649:AL2649,"NHD",H2654:AL2654,"&gt;=3.5",H2655:AL2655,"&gt;=6.5")+COUNTIFS(H2649:AL2649,"BH",H2654:AL2654,"&gt;=1.5",H2655:AL2655,"&gt;=0.5")+COUNTIFS(H2649:AL2649,"BM",H2654:AL2654,"&gt;=1.5",H2655:AL2655,"&gt;=0.5")+COUNTIFS(H2649:AL2649,"D",H2654:AL2654,"&gt;=1.5",H2655:AL2655,"&gt;=0.5"))*0.5</f>
        <v>0</v>
      </c>
      <c r="CM2649" s="272"/>
      <c r="CN2649" s="264" t="s">
        <v>723</v>
      </c>
      <c r="CO2649" s="193">
        <f t="shared" ref="CO2649" si="880">+AM2649+AN2649+AO2649+AP2649+AQ2649+AR2649+AS2649+AU2649+BG2649</f>
        <v>26</v>
      </c>
      <c r="CP2649" s="225">
        <f>+SUM(I2650:I2655)-I2656</f>
        <v>0</v>
      </c>
      <c r="CQ2649" s="225">
        <f>+SUM(J2650:J2655)-J2656</f>
        <v>2.5</v>
      </c>
      <c r="CR2649" s="225">
        <f>+SUM(K2650:K2655)-K2656</f>
        <v>2.5</v>
      </c>
      <c r="CS2649" s="192"/>
      <c r="CT2649" s="192"/>
      <c r="CU2649" s="192"/>
      <c r="CV2649" s="192"/>
      <c r="CW2649" s="192"/>
      <c r="CX2649" s="192"/>
      <c r="CY2649" s="192"/>
      <c r="CZ2649" s="192"/>
      <c r="DA2649" s="192"/>
      <c r="DB2649" s="192"/>
      <c r="DC2649" s="192"/>
      <c r="DD2649" s="192"/>
      <c r="DE2649" s="192"/>
      <c r="DF2649" s="192" t="e">
        <f>+SUM(#REF!)</f>
        <v>#REF!</v>
      </c>
    </row>
    <row r="2650" spans="1:110" s="120" customFormat="1" ht="15" customHeight="1">
      <c r="A2650" s="228"/>
      <c r="B2650" s="665"/>
      <c r="C2650" s="444"/>
      <c r="D2650" s="237"/>
      <c r="E2650" s="237"/>
      <c r="F2650" s="242" t="s">
        <v>82</v>
      </c>
      <c r="G2650" s="121">
        <v>1.5</v>
      </c>
      <c r="H2650" s="83"/>
      <c r="I2650" s="83"/>
      <c r="J2650" s="83">
        <v>2.5</v>
      </c>
      <c r="K2650" s="83">
        <v>2.5</v>
      </c>
      <c r="L2650" s="83">
        <v>2.5</v>
      </c>
      <c r="M2650" s="83">
        <v>2.5</v>
      </c>
      <c r="N2650" s="83">
        <v>2.5</v>
      </c>
      <c r="O2650" s="83"/>
      <c r="P2650" s="83">
        <v>2.5</v>
      </c>
      <c r="Q2650" s="83">
        <v>2.5</v>
      </c>
      <c r="R2650" s="83">
        <v>2</v>
      </c>
      <c r="S2650" s="83"/>
      <c r="T2650" s="83"/>
      <c r="U2650" s="83"/>
      <c r="V2650" s="83"/>
      <c r="W2650" s="83"/>
      <c r="X2650" s="83"/>
      <c r="Y2650" s="83"/>
      <c r="Z2650" s="83"/>
      <c r="AA2650" s="83">
        <v>1</v>
      </c>
      <c r="AB2650" s="83"/>
      <c r="AC2650" s="79"/>
      <c r="AD2650" s="79"/>
      <c r="AE2650" s="79"/>
      <c r="AF2650" s="79"/>
      <c r="AG2650" s="79"/>
      <c r="AH2650" s="79"/>
      <c r="AI2650" s="79"/>
      <c r="AJ2650" s="79"/>
      <c r="AK2650" s="79"/>
      <c r="AL2650" s="79"/>
      <c r="AM2650" s="240"/>
      <c r="AN2650" s="240"/>
      <c r="AO2650" s="240"/>
      <c r="AP2650" s="240"/>
      <c r="AQ2650" s="240"/>
      <c r="AR2650" s="240"/>
      <c r="AS2650" s="240"/>
      <c r="AT2650" s="256"/>
      <c r="AU2650" s="256"/>
      <c r="AV2650" s="259"/>
      <c r="AW2650" s="259"/>
      <c r="AX2650" s="256"/>
      <c r="AY2650" s="256"/>
      <c r="AZ2650" s="256"/>
      <c r="BA2650" s="256"/>
      <c r="BB2650" s="256"/>
      <c r="BC2650" s="256"/>
      <c r="BD2650" s="256"/>
      <c r="BE2650" s="256"/>
      <c r="BF2650" s="256"/>
      <c r="BG2650" s="256"/>
      <c r="BH2650" s="256"/>
      <c r="BI2650" s="256"/>
      <c r="BJ2650" s="256"/>
      <c r="BK2650" s="256"/>
      <c r="BL2650" s="262"/>
      <c r="BM2650" s="262"/>
      <c r="BN2650" s="262"/>
      <c r="BO2650" s="262"/>
      <c r="BP2650" s="262"/>
      <c r="BQ2650" s="262"/>
      <c r="BR2650" s="270"/>
      <c r="BS2650" s="270"/>
      <c r="BT2650" s="270"/>
      <c r="BU2650" s="270"/>
      <c r="BV2650" s="270"/>
      <c r="BW2650" s="270"/>
      <c r="BX2650" s="256"/>
      <c r="BY2650" s="256"/>
      <c r="BZ2650" s="256"/>
      <c r="CA2650" s="267"/>
      <c r="CB2650" s="267"/>
      <c r="CC2650" s="274"/>
      <c r="CD2650" s="267"/>
      <c r="CE2650" s="267"/>
      <c r="CF2650" s="267"/>
      <c r="CG2650" s="267"/>
      <c r="CH2650" s="267"/>
      <c r="CI2650" s="267"/>
      <c r="CJ2650" s="267"/>
      <c r="CK2650" s="267"/>
      <c r="CL2650" s="265"/>
      <c r="CM2650" s="272"/>
      <c r="CN2650" s="264"/>
      <c r="CO2650" s="193"/>
      <c r="CP2650" s="226"/>
      <c r="CQ2650" s="226"/>
      <c r="CR2650" s="226"/>
      <c r="CS2650" s="192"/>
      <c r="CT2650" s="192"/>
      <c r="CU2650" s="192"/>
      <c r="CV2650" s="192"/>
      <c r="CW2650" s="192"/>
      <c r="CX2650" s="192"/>
      <c r="CY2650" s="192"/>
      <c r="CZ2650" s="192"/>
      <c r="DA2650" s="192"/>
      <c r="DB2650" s="192"/>
      <c r="DC2650" s="192"/>
      <c r="DD2650" s="192"/>
      <c r="DE2650" s="192"/>
      <c r="DF2650" s="192"/>
    </row>
    <row r="2651" spans="1:110" s="120" customFormat="1" ht="15" customHeight="1">
      <c r="A2651" s="228"/>
      <c r="B2651" s="665"/>
      <c r="C2651" s="444"/>
      <c r="D2651" s="237"/>
      <c r="E2651" s="237"/>
      <c r="F2651" s="243"/>
      <c r="G2651" s="122">
        <v>2</v>
      </c>
      <c r="H2651" s="84"/>
      <c r="I2651" s="84"/>
      <c r="J2651" s="84"/>
      <c r="K2651" s="84"/>
      <c r="L2651" s="84"/>
      <c r="M2651" s="84"/>
      <c r="N2651" s="84"/>
      <c r="O2651" s="84"/>
      <c r="P2651" s="84"/>
      <c r="Q2651" s="84"/>
      <c r="R2651" s="84"/>
      <c r="S2651" s="84"/>
      <c r="T2651" s="84"/>
      <c r="U2651" s="84"/>
      <c r="V2651" s="84"/>
      <c r="W2651" s="84"/>
      <c r="X2651" s="84"/>
      <c r="Y2651" s="84"/>
      <c r="Z2651" s="84"/>
      <c r="AA2651" s="84">
        <v>0.5</v>
      </c>
      <c r="AB2651" s="84"/>
      <c r="AC2651" s="80"/>
      <c r="AD2651" s="80"/>
      <c r="AE2651" s="80"/>
      <c r="AF2651" s="80"/>
      <c r="AG2651" s="80"/>
      <c r="AH2651" s="80"/>
      <c r="AI2651" s="80"/>
      <c r="AJ2651" s="80"/>
      <c r="AK2651" s="80"/>
      <c r="AL2651" s="80"/>
      <c r="AM2651" s="240"/>
      <c r="AN2651" s="240"/>
      <c r="AO2651" s="240"/>
      <c r="AP2651" s="240"/>
      <c r="AQ2651" s="240"/>
      <c r="AR2651" s="240"/>
      <c r="AS2651" s="240"/>
      <c r="AT2651" s="256"/>
      <c r="AU2651" s="256"/>
      <c r="AV2651" s="259"/>
      <c r="AW2651" s="259"/>
      <c r="AX2651" s="256"/>
      <c r="AY2651" s="256"/>
      <c r="AZ2651" s="256"/>
      <c r="BA2651" s="256"/>
      <c r="BB2651" s="256"/>
      <c r="BC2651" s="256"/>
      <c r="BD2651" s="256"/>
      <c r="BE2651" s="256"/>
      <c r="BF2651" s="256"/>
      <c r="BG2651" s="256"/>
      <c r="BH2651" s="256"/>
      <c r="BI2651" s="256"/>
      <c r="BJ2651" s="256"/>
      <c r="BK2651" s="256"/>
      <c r="BL2651" s="262"/>
      <c r="BM2651" s="262"/>
      <c r="BN2651" s="262"/>
      <c r="BO2651" s="262"/>
      <c r="BP2651" s="262"/>
      <c r="BQ2651" s="262"/>
      <c r="BR2651" s="270"/>
      <c r="BS2651" s="270"/>
      <c r="BT2651" s="270"/>
      <c r="BU2651" s="270"/>
      <c r="BV2651" s="270"/>
      <c r="BW2651" s="270"/>
      <c r="BX2651" s="256"/>
      <c r="BY2651" s="256"/>
      <c r="BZ2651" s="256"/>
      <c r="CA2651" s="267"/>
      <c r="CB2651" s="267"/>
      <c r="CC2651" s="274"/>
      <c r="CD2651" s="267"/>
      <c r="CE2651" s="267"/>
      <c r="CF2651" s="267"/>
      <c r="CG2651" s="267"/>
      <c r="CH2651" s="267"/>
      <c r="CI2651" s="267"/>
      <c r="CJ2651" s="267"/>
      <c r="CK2651" s="267"/>
      <c r="CL2651" s="265"/>
      <c r="CM2651" s="272"/>
      <c r="CN2651" s="264"/>
      <c r="CO2651" s="193"/>
      <c r="CP2651" s="226"/>
      <c r="CQ2651" s="226"/>
      <c r="CR2651" s="226"/>
      <c r="CS2651" s="192"/>
      <c r="CT2651" s="192"/>
      <c r="CU2651" s="192"/>
      <c r="CV2651" s="192"/>
      <c r="CW2651" s="192"/>
      <c r="CX2651" s="192"/>
      <c r="CY2651" s="192"/>
      <c r="CZ2651" s="192"/>
      <c r="DA2651" s="192"/>
      <c r="DB2651" s="192"/>
      <c r="DC2651" s="192"/>
      <c r="DD2651" s="192"/>
      <c r="DE2651" s="192"/>
      <c r="DF2651" s="192"/>
    </row>
    <row r="2652" spans="1:110" s="120" customFormat="1" ht="15" customHeight="1">
      <c r="A2652" s="228"/>
      <c r="B2652" s="665"/>
      <c r="C2652" s="444"/>
      <c r="D2652" s="237"/>
      <c r="E2652" s="237"/>
      <c r="F2652" s="243"/>
      <c r="G2652" s="122">
        <v>2.1</v>
      </c>
      <c r="H2652" s="84"/>
      <c r="I2652" s="84"/>
      <c r="J2652" s="84"/>
      <c r="K2652" s="84"/>
      <c r="L2652" s="84"/>
      <c r="M2652" s="84"/>
      <c r="N2652" s="84"/>
      <c r="O2652" s="84"/>
      <c r="P2652" s="84"/>
      <c r="Q2652" s="84"/>
      <c r="R2652" s="84"/>
      <c r="S2652" s="84"/>
      <c r="T2652" s="84"/>
      <c r="U2652" s="84"/>
      <c r="V2652" s="84"/>
      <c r="W2652" s="84"/>
      <c r="X2652" s="84"/>
      <c r="Y2652" s="84"/>
      <c r="Z2652" s="84"/>
      <c r="AA2652" s="84"/>
      <c r="AB2652" s="84"/>
      <c r="AC2652" s="80"/>
      <c r="AD2652" s="80"/>
      <c r="AE2652" s="80"/>
      <c r="AF2652" s="80"/>
      <c r="AG2652" s="80"/>
      <c r="AH2652" s="80"/>
      <c r="AI2652" s="80"/>
      <c r="AJ2652" s="80"/>
      <c r="AK2652" s="80"/>
      <c r="AL2652" s="80"/>
      <c r="AM2652" s="240"/>
      <c r="AN2652" s="240"/>
      <c r="AO2652" s="240"/>
      <c r="AP2652" s="240"/>
      <c r="AQ2652" s="240"/>
      <c r="AR2652" s="240"/>
      <c r="AS2652" s="240"/>
      <c r="AT2652" s="256"/>
      <c r="AU2652" s="256"/>
      <c r="AV2652" s="259"/>
      <c r="AW2652" s="259"/>
      <c r="AX2652" s="256"/>
      <c r="AY2652" s="256"/>
      <c r="AZ2652" s="256"/>
      <c r="BA2652" s="256"/>
      <c r="BB2652" s="256"/>
      <c r="BC2652" s="256"/>
      <c r="BD2652" s="256"/>
      <c r="BE2652" s="256"/>
      <c r="BF2652" s="256"/>
      <c r="BG2652" s="256"/>
      <c r="BH2652" s="256"/>
      <c r="BI2652" s="256"/>
      <c r="BJ2652" s="256"/>
      <c r="BK2652" s="256"/>
      <c r="BL2652" s="262"/>
      <c r="BM2652" s="262"/>
      <c r="BN2652" s="262"/>
      <c r="BO2652" s="262"/>
      <c r="BP2652" s="262"/>
      <c r="BQ2652" s="262"/>
      <c r="BR2652" s="270"/>
      <c r="BS2652" s="270"/>
      <c r="BT2652" s="270"/>
      <c r="BU2652" s="270"/>
      <c r="BV2652" s="270"/>
      <c r="BW2652" s="270"/>
      <c r="BX2652" s="256"/>
      <c r="BY2652" s="256"/>
      <c r="BZ2652" s="256"/>
      <c r="CA2652" s="267"/>
      <c r="CB2652" s="267"/>
      <c r="CC2652" s="274"/>
      <c r="CD2652" s="267"/>
      <c r="CE2652" s="267"/>
      <c r="CF2652" s="267"/>
      <c r="CG2652" s="267"/>
      <c r="CH2652" s="267"/>
      <c r="CI2652" s="267"/>
      <c r="CJ2652" s="267"/>
      <c r="CK2652" s="267"/>
      <c r="CL2652" s="265"/>
      <c r="CM2652" s="272"/>
      <c r="CN2652" s="264"/>
      <c r="CO2652" s="193"/>
      <c r="CP2652" s="226"/>
      <c r="CQ2652" s="226"/>
      <c r="CR2652" s="226"/>
      <c r="CS2652" s="192"/>
      <c r="CT2652" s="192"/>
      <c r="CU2652" s="192"/>
      <c r="CV2652" s="192"/>
      <c r="CW2652" s="192"/>
      <c r="CX2652" s="192"/>
      <c r="CY2652" s="192"/>
      <c r="CZ2652" s="192"/>
      <c r="DA2652" s="192"/>
      <c r="DB2652" s="192"/>
      <c r="DC2652" s="192"/>
      <c r="DD2652" s="192"/>
      <c r="DE2652" s="192"/>
      <c r="DF2652" s="192"/>
    </row>
    <row r="2653" spans="1:110" s="120" customFormat="1" ht="15" customHeight="1">
      <c r="A2653" s="228"/>
      <c r="B2653" s="665"/>
      <c r="C2653" s="444"/>
      <c r="D2653" s="237"/>
      <c r="E2653" s="237"/>
      <c r="F2653" s="243"/>
      <c r="G2653" s="122">
        <v>2.7</v>
      </c>
      <c r="H2653" s="84"/>
      <c r="I2653" s="84"/>
      <c r="J2653" s="84"/>
      <c r="K2653" s="84"/>
      <c r="L2653" s="84"/>
      <c r="M2653" s="84"/>
      <c r="N2653" s="84"/>
      <c r="O2653" s="84"/>
      <c r="P2653" s="84"/>
      <c r="Q2653" s="84"/>
      <c r="R2653" s="84"/>
      <c r="S2653" s="84"/>
      <c r="T2653" s="84"/>
      <c r="U2653" s="84"/>
      <c r="V2653" s="84"/>
      <c r="W2653" s="84"/>
      <c r="X2653" s="84"/>
      <c r="Y2653" s="84"/>
      <c r="Z2653" s="84"/>
      <c r="AA2653" s="84"/>
      <c r="AB2653" s="84"/>
      <c r="AC2653" s="80"/>
      <c r="AD2653" s="80"/>
      <c r="AE2653" s="80"/>
      <c r="AF2653" s="80"/>
      <c r="AG2653" s="80"/>
      <c r="AH2653" s="80"/>
      <c r="AI2653" s="80"/>
      <c r="AJ2653" s="80"/>
      <c r="AK2653" s="80"/>
      <c r="AL2653" s="80"/>
      <c r="AM2653" s="240"/>
      <c r="AN2653" s="240"/>
      <c r="AO2653" s="240"/>
      <c r="AP2653" s="240"/>
      <c r="AQ2653" s="240"/>
      <c r="AR2653" s="240"/>
      <c r="AS2653" s="240"/>
      <c r="AT2653" s="256"/>
      <c r="AU2653" s="256"/>
      <c r="AV2653" s="259"/>
      <c r="AW2653" s="259"/>
      <c r="AX2653" s="256"/>
      <c r="AY2653" s="256"/>
      <c r="AZ2653" s="256"/>
      <c r="BA2653" s="256"/>
      <c r="BB2653" s="256"/>
      <c r="BC2653" s="256"/>
      <c r="BD2653" s="256"/>
      <c r="BE2653" s="256"/>
      <c r="BF2653" s="256"/>
      <c r="BG2653" s="256"/>
      <c r="BH2653" s="256"/>
      <c r="BI2653" s="256"/>
      <c r="BJ2653" s="256"/>
      <c r="BK2653" s="256"/>
      <c r="BL2653" s="262"/>
      <c r="BM2653" s="262"/>
      <c r="BN2653" s="262"/>
      <c r="BO2653" s="262"/>
      <c r="BP2653" s="262"/>
      <c r="BQ2653" s="262"/>
      <c r="BR2653" s="270"/>
      <c r="BS2653" s="270"/>
      <c r="BT2653" s="270"/>
      <c r="BU2653" s="270"/>
      <c r="BV2653" s="270"/>
      <c r="BW2653" s="270"/>
      <c r="BX2653" s="256"/>
      <c r="BY2653" s="256"/>
      <c r="BZ2653" s="256"/>
      <c r="CA2653" s="267"/>
      <c r="CB2653" s="267"/>
      <c r="CC2653" s="274"/>
      <c r="CD2653" s="267"/>
      <c r="CE2653" s="267"/>
      <c r="CF2653" s="267"/>
      <c r="CG2653" s="267"/>
      <c r="CH2653" s="267"/>
      <c r="CI2653" s="267"/>
      <c r="CJ2653" s="267"/>
      <c r="CK2653" s="267"/>
      <c r="CL2653" s="265"/>
      <c r="CM2653" s="272"/>
      <c r="CN2653" s="264"/>
      <c r="CO2653" s="193"/>
      <c r="CP2653" s="226"/>
      <c r="CQ2653" s="226"/>
      <c r="CR2653" s="226"/>
      <c r="CS2653" s="192"/>
      <c r="CT2653" s="192"/>
      <c r="CU2653" s="192"/>
      <c r="CV2653" s="192"/>
      <c r="CW2653" s="192"/>
      <c r="CX2653" s="192"/>
      <c r="CY2653" s="192"/>
      <c r="CZ2653" s="192"/>
      <c r="DA2653" s="192"/>
      <c r="DB2653" s="192"/>
      <c r="DC2653" s="192"/>
      <c r="DD2653" s="192"/>
      <c r="DE2653" s="192"/>
      <c r="DF2653" s="192"/>
    </row>
    <row r="2654" spans="1:110" s="120" customFormat="1" ht="15" customHeight="1">
      <c r="A2654" s="228"/>
      <c r="B2654" s="665"/>
      <c r="C2654" s="444"/>
      <c r="D2654" s="237"/>
      <c r="E2654" s="237"/>
      <c r="F2654" s="243"/>
      <c r="G2654" s="122">
        <v>3</v>
      </c>
      <c r="H2654" s="84"/>
      <c r="I2654" s="84"/>
      <c r="J2654" s="84"/>
      <c r="K2654" s="84"/>
      <c r="L2654" s="84"/>
      <c r="M2654" s="84"/>
      <c r="N2654" s="84"/>
      <c r="O2654" s="84"/>
      <c r="P2654" s="84"/>
      <c r="Q2654" s="84"/>
      <c r="R2654" s="84"/>
      <c r="S2654" s="84"/>
      <c r="T2654" s="84"/>
      <c r="U2654" s="84"/>
      <c r="V2654" s="84"/>
      <c r="W2654" s="84"/>
      <c r="X2654" s="84"/>
      <c r="Y2654" s="84"/>
      <c r="Z2654" s="84"/>
      <c r="AA2654" s="84"/>
      <c r="AB2654" s="84"/>
      <c r="AC2654" s="80"/>
      <c r="AD2654" s="80"/>
      <c r="AE2654" s="80"/>
      <c r="AF2654" s="80"/>
      <c r="AG2654" s="80"/>
      <c r="AH2654" s="80"/>
      <c r="AI2654" s="80"/>
      <c r="AJ2654" s="80"/>
      <c r="AK2654" s="80"/>
      <c r="AL2654" s="80"/>
      <c r="AM2654" s="240"/>
      <c r="AN2654" s="240"/>
      <c r="AO2654" s="240"/>
      <c r="AP2654" s="240"/>
      <c r="AQ2654" s="240"/>
      <c r="AR2654" s="240"/>
      <c r="AS2654" s="240"/>
      <c r="AT2654" s="256"/>
      <c r="AU2654" s="256"/>
      <c r="AV2654" s="259"/>
      <c r="AW2654" s="259"/>
      <c r="AX2654" s="256"/>
      <c r="AY2654" s="256"/>
      <c r="AZ2654" s="256"/>
      <c r="BA2654" s="256"/>
      <c r="BB2654" s="256"/>
      <c r="BC2654" s="256"/>
      <c r="BD2654" s="256"/>
      <c r="BE2654" s="256"/>
      <c r="BF2654" s="256"/>
      <c r="BG2654" s="256"/>
      <c r="BH2654" s="256"/>
      <c r="BI2654" s="256"/>
      <c r="BJ2654" s="256"/>
      <c r="BK2654" s="256"/>
      <c r="BL2654" s="262"/>
      <c r="BM2654" s="262"/>
      <c r="BN2654" s="262"/>
      <c r="BO2654" s="262"/>
      <c r="BP2654" s="262"/>
      <c r="BQ2654" s="262"/>
      <c r="BR2654" s="270"/>
      <c r="BS2654" s="270"/>
      <c r="BT2654" s="270"/>
      <c r="BU2654" s="270"/>
      <c r="BV2654" s="270"/>
      <c r="BW2654" s="270"/>
      <c r="BX2654" s="256"/>
      <c r="BY2654" s="256"/>
      <c r="BZ2654" s="256"/>
      <c r="CA2654" s="267"/>
      <c r="CB2654" s="267"/>
      <c r="CC2654" s="274"/>
      <c r="CD2654" s="267"/>
      <c r="CE2654" s="267"/>
      <c r="CF2654" s="267"/>
      <c r="CG2654" s="267"/>
      <c r="CH2654" s="267"/>
      <c r="CI2654" s="267"/>
      <c r="CJ2654" s="267"/>
      <c r="CK2654" s="267"/>
      <c r="CL2654" s="265"/>
      <c r="CM2654" s="272"/>
      <c r="CN2654" s="264"/>
      <c r="CO2654" s="193"/>
      <c r="CP2654" s="226"/>
      <c r="CQ2654" s="226"/>
      <c r="CR2654" s="226"/>
      <c r="CS2654" s="192"/>
      <c r="CT2654" s="192"/>
      <c r="CU2654" s="192"/>
      <c r="CV2654" s="192"/>
      <c r="CW2654" s="192"/>
      <c r="CX2654" s="192"/>
      <c r="CY2654" s="192"/>
      <c r="CZ2654" s="192"/>
      <c r="DA2654" s="192"/>
      <c r="DB2654" s="192"/>
      <c r="DC2654" s="192"/>
      <c r="DD2654" s="192"/>
      <c r="DE2654" s="192"/>
      <c r="DF2654" s="192"/>
    </row>
    <row r="2655" spans="1:110" s="120" customFormat="1" ht="15" customHeight="1">
      <c r="A2655" s="228"/>
      <c r="B2655" s="665"/>
      <c r="C2655" s="444"/>
      <c r="D2655" s="237"/>
      <c r="E2655" s="237"/>
      <c r="F2655" s="244"/>
      <c r="G2655" s="123">
        <v>3.9</v>
      </c>
      <c r="H2655" s="85"/>
      <c r="I2655" s="85"/>
      <c r="J2655" s="85"/>
      <c r="K2655" s="85"/>
      <c r="L2655" s="85"/>
      <c r="M2655" s="85"/>
      <c r="N2655" s="85"/>
      <c r="O2655" s="85"/>
      <c r="P2655" s="85"/>
      <c r="Q2655" s="85"/>
      <c r="R2655" s="85"/>
      <c r="S2655" s="85"/>
      <c r="T2655" s="85"/>
      <c r="U2655" s="85"/>
      <c r="V2655" s="85"/>
      <c r="W2655" s="85"/>
      <c r="X2655" s="85"/>
      <c r="Y2655" s="85"/>
      <c r="Z2655" s="85"/>
      <c r="AA2655" s="85"/>
      <c r="AB2655" s="85"/>
      <c r="AC2655" s="81"/>
      <c r="AD2655" s="81"/>
      <c r="AE2655" s="81"/>
      <c r="AF2655" s="81"/>
      <c r="AG2655" s="81"/>
      <c r="AH2655" s="81"/>
      <c r="AI2655" s="81"/>
      <c r="AJ2655" s="81"/>
      <c r="AK2655" s="81"/>
      <c r="AL2655" s="81"/>
      <c r="AM2655" s="240"/>
      <c r="AN2655" s="240"/>
      <c r="AO2655" s="240"/>
      <c r="AP2655" s="240"/>
      <c r="AQ2655" s="240"/>
      <c r="AR2655" s="240"/>
      <c r="AS2655" s="240"/>
      <c r="AT2655" s="256"/>
      <c r="AU2655" s="256"/>
      <c r="AV2655" s="259"/>
      <c r="AW2655" s="259"/>
      <c r="AX2655" s="256"/>
      <c r="AY2655" s="256"/>
      <c r="AZ2655" s="256"/>
      <c r="BA2655" s="256"/>
      <c r="BB2655" s="256"/>
      <c r="BC2655" s="256"/>
      <c r="BD2655" s="256"/>
      <c r="BE2655" s="256"/>
      <c r="BF2655" s="256"/>
      <c r="BG2655" s="256"/>
      <c r="BH2655" s="256"/>
      <c r="BI2655" s="256"/>
      <c r="BJ2655" s="256"/>
      <c r="BK2655" s="256"/>
      <c r="BL2655" s="262"/>
      <c r="BM2655" s="262"/>
      <c r="BN2655" s="262"/>
      <c r="BO2655" s="262"/>
      <c r="BP2655" s="262"/>
      <c r="BQ2655" s="262"/>
      <c r="BR2655" s="270"/>
      <c r="BS2655" s="270"/>
      <c r="BT2655" s="270"/>
      <c r="BU2655" s="270"/>
      <c r="BV2655" s="270"/>
      <c r="BW2655" s="270"/>
      <c r="BX2655" s="256"/>
      <c r="BY2655" s="256"/>
      <c r="BZ2655" s="256"/>
      <c r="CA2655" s="267"/>
      <c r="CB2655" s="267"/>
      <c r="CC2655" s="274"/>
      <c r="CD2655" s="267"/>
      <c r="CE2655" s="267"/>
      <c r="CF2655" s="267"/>
      <c r="CG2655" s="267"/>
      <c r="CH2655" s="267"/>
      <c r="CI2655" s="267"/>
      <c r="CJ2655" s="267"/>
      <c r="CK2655" s="267"/>
      <c r="CL2655" s="265"/>
      <c r="CM2655" s="272"/>
      <c r="CN2655" s="264"/>
      <c r="CO2655" s="193"/>
      <c r="CP2655" s="226"/>
      <c r="CQ2655" s="226"/>
      <c r="CR2655" s="226"/>
      <c r="CS2655" s="192"/>
      <c r="CT2655" s="192"/>
      <c r="CU2655" s="192"/>
      <c r="CV2655" s="192"/>
      <c r="CW2655" s="192"/>
      <c r="CX2655" s="192"/>
      <c r="CY2655" s="192"/>
      <c r="CZ2655" s="192"/>
      <c r="DA2655" s="192"/>
      <c r="DB2655" s="192"/>
      <c r="DC2655" s="192"/>
      <c r="DD2655" s="192"/>
      <c r="DE2655" s="192"/>
      <c r="DF2655" s="192"/>
    </row>
    <row r="2656" spans="1:110" s="120" customFormat="1" ht="15" customHeight="1">
      <c r="A2656" s="229"/>
      <c r="B2656" s="666"/>
      <c r="C2656" s="445"/>
      <c r="D2656" s="238"/>
      <c r="E2656" s="238"/>
      <c r="F2656" s="245" t="s">
        <v>83</v>
      </c>
      <c r="G2656" s="246"/>
      <c r="H2656" s="82"/>
      <c r="I2656" s="82"/>
      <c r="J2656" s="82"/>
      <c r="K2656" s="82"/>
      <c r="L2656" s="82"/>
      <c r="M2656" s="82"/>
      <c r="N2656" s="82"/>
      <c r="O2656" s="82"/>
      <c r="P2656" s="82"/>
      <c r="Q2656" s="82"/>
      <c r="R2656" s="82"/>
      <c r="S2656" s="82"/>
      <c r="T2656" s="82"/>
      <c r="U2656" s="82"/>
      <c r="V2656" s="82"/>
      <c r="W2656" s="82"/>
      <c r="X2656" s="82"/>
      <c r="Y2656" s="82"/>
      <c r="Z2656" s="82"/>
      <c r="AA2656" s="82"/>
      <c r="AB2656" s="82"/>
      <c r="AC2656" s="35"/>
      <c r="AD2656" s="35"/>
      <c r="AE2656" s="35"/>
      <c r="AF2656" s="35"/>
      <c r="AG2656" s="35"/>
      <c r="AH2656" s="35"/>
      <c r="AI2656" s="35"/>
      <c r="AJ2656" s="35"/>
      <c r="AK2656" s="35"/>
      <c r="AL2656" s="35"/>
      <c r="AM2656" s="241"/>
      <c r="AN2656" s="241"/>
      <c r="AO2656" s="241"/>
      <c r="AP2656" s="241"/>
      <c r="AQ2656" s="241"/>
      <c r="AR2656" s="241"/>
      <c r="AS2656" s="241"/>
      <c r="AT2656" s="257"/>
      <c r="AU2656" s="257"/>
      <c r="AV2656" s="260"/>
      <c r="AW2656" s="260"/>
      <c r="AX2656" s="257"/>
      <c r="AY2656" s="257"/>
      <c r="AZ2656" s="257"/>
      <c r="BA2656" s="257"/>
      <c r="BB2656" s="257"/>
      <c r="BC2656" s="257"/>
      <c r="BD2656" s="257"/>
      <c r="BE2656" s="257"/>
      <c r="BF2656" s="257"/>
      <c r="BG2656" s="257"/>
      <c r="BH2656" s="257"/>
      <c r="BI2656" s="257"/>
      <c r="BJ2656" s="257"/>
      <c r="BK2656" s="257"/>
      <c r="BL2656" s="263"/>
      <c r="BM2656" s="263"/>
      <c r="BN2656" s="263"/>
      <c r="BO2656" s="263"/>
      <c r="BP2656" s="263"/>
      <c r="BQ2656" s="263"/>
      <c r="BR2656" s="271"/>
      <c r="BS2656" s="271"/>
      <c r="BT2656" s="271"/>
      <c r="BU2656" s="271"/>
      <c r="BV2656" s="271"/>
      <c r="BW2656" s="271"/>
      <c r="BX2656" s="257"/>
      <c r="BY2656" s="257"/>
      <c r="BZ2656" s="257"/>
      <c r="CA2656" s="268"/>
      <c r="CB2656" s="268"/>
      <c r="CC2656" s="275"/>
      <c r="CD2656" s="268"/>
      <c r="CE2656" s="268"/>
      <c r="CF2656" s="268"/>
      <c r="CG2656" s="268"/>
      <c r="CH2656" s="268"/>
      <c r="CI2656" s="268"/>
      <c r="CJ2656" s="268"/>
      <c r="CK2656" s="268"/>
      <c r="CL2656" s="265"/>
      <c r="CM2656" s="272"/>
      <c r="CN2656" s="264"/>
      <c r="CO2656" s="193"/>
      <c r="CP2656" s="226"/>
      <c r="CQ2656" s="226"/>
      <c r="CR2656" s="226"/>
      <c r="CS2656" s="192"/>
      <c r="CT2656" s="192"/>
      <c r="CU2656" s="192"/>
      <c r="CV2656" s="192"/>
      <c r="CW2656" s="192"/>
      <c r="CX2656" s="192"/>
      <c r="CY2656" s="192"/>
      <c r="CZ2656" s="192"/>
      <c r="DA2656" s="192"/>
      <c r="DB2656" s="192"/>
      <c r="DC2656" s="192"/>
      <c r="DD2656" s="192"/>
      <c r="DE2656" s="192"/>
      <c r="DF2656" s="192"/>
    </row>
    <row r="2657" spans="1:110" s="120" customFormat="1" ht="15" customHeight="1">
      <c r="A2657" s="227">
        <f t="shared" si="868"/>
        <v>329</v>
      </c>
      <c r="B2657" s="294" t="s">
        <v>1167</v>
      </c>
      <c r="C2657" s="297" t="s">
        <v>1168</v>
      </c>
      <c r="D2657" s="236" t="s">
        <v>1256</v>
      </c>
      <c r="E2657" s="236" t="s">
        <v>277</v>
      </c>
      <c r="F2657" s="253" t="s">
        <v>80</v>
      </c>
      <c r="G2657" s="254"/>
      <c r="H2657" s="82" t="s">
        <v>69</v>
      </c>
      <c r="I2657" s="82"/>
      <c r="J2657" s="82" t="s">
        <v>60</v>
      </c>
      <c r="K2657" s="82" t="s">
        <v>60</v>
      </c>
      <c r="L2657" s="82" t="s">
        <v>60</v>
      </c>
      <c r="M2657" s="82" t="s">
        <v>60</v>
      </c>
      <c r="N2657" s="82" t="s">
        <v>60</v>
      </c>
      <c r="O2657" s="82"/>
      <c r="P2657" s="82" t="s">
        <v>60</v>
      </c>
      <c r="Q2657" s="82" t="s">
        <v>60</v>
      </c>
      <c r="R2657" s="82" t="s">
        <v>67</v>
      </c>
      <c r="S2657" s="82" t="s">
        <v>67</v>
      </c>
      <c r="T2657" s="82" t="s">
        <v>60</v>
      </c>
      <c r="U2657" s="82" t="s">
        <v>60</v>
      </c>
      <c r="V2657" s="82"/>
      <c r="W2657" s="82" t="s">
        <v>61</v>
      </c>
      <c r="X2657" s="82" t="s">
        <v>61</v>
      </c>
      <c r="Y2657" s="82" t="s">
        <v>61</v>
      </c>
      <c r="Z2657" s="82" t="s">
        <v>61</v>
      </c>
      <c r="AA2657" s="82" t="s">
        <v>61</v>
      </c>
      <c r="AB2657" s="82" t="s">
        <v>61</v>
      </c>
      <c r="AC2657" s="82"/>
      <c r="AD2657" s="82" t="s">
        <v>61</v>
      </c>
      <c r="AE2657" s="82" t="s">
        <v>61</v>
      </c>
      <c r="AF2657" s="82" t="s">
        <v>61</v>
      </c>
      <c r="AG2657" s="82" t="s">
        <v>61</v>
      </c>
      <c r="AH2657" s="82" t="s">
        <v>61</v>
      </c>
      <c r="AI2657" s="82" t="s">
        <v>1471</v>
      </c>
      <c r="AJ2657" s="82"/>
      <c r="AK2657" s="82" t="s">
        <v>60</v>
      </c>
      <c r="AL2657" s="82" t="s">
        <v>60</v>
      </c>
      <c r="AM2657" s="239">
        <f>COUNTIF(H2657:AL2657,"PH")+COUNTIF(H2657:AL2657,"PH/L")+COUNTIF(H2657:AL2657,"PM")</f>
        <v>0</v>
      </c>
      <c r="AN2657" s="239">
        <f>COUNTIF(H2657:AL2657,"PD")+COUNTIF(H2657:AL2657,"PDD")+COUNTIF(H2657:AL2657,"P/DS")/2+COUNTIF(H2657:AL2657,"PMD")</f>
        <v>0</v>
      </c>
      <c r="AO2657" s="239">
        <f>COUNTIF(H2657:AL2657,"PN")+COUNTIF(H2657:AL2657,"P/NS")/2+COUNTIF(H2657:AL2657,"PH")+COUNTIF(H2657:AL2657,"PH/F")/2+COUNTIF(H2657:AL2657,"PH/L")/2+COUNTIF(H2657:AL2657,"PM")</f>
        <v>0</v>
      </c>
      <c r="AP2657" s="239">
        <f>COUNTIF(H2657:AL2657,"BH")+COUNTIF(H2657:AL2657,"AL/BL")+COUNTIF(H2657:AL2657,"UL/BL")+COUNTIF(H2657:AL2657,"BM")</f>
        <v>0</v>
      </c>
      <c r="AQ2657" s="239">
        <f>COUNTIF(H2657:AL2657,"DS")+COUNTIF(H2657:AL2657,"AL/DS")/2+COUNTIF(H2657:AL2657,"UL/DS")/2+COUNTIF(H2657:AL2657,"CT")+COUNTIF(H2657:AL2657,"MD")</f>
        <v>11.5</v>
      </c>
      <c r="AR2657" s="239">
        <f>COUNTIF(H2657:AL2657,"NS")+COUNTIF(H2657:AL2657,"AL/NS")/2+COUNTIF(H2657:AL2657,"UL/NS")/2+COUNTIF(H2657:AL2657,"BH")+COUNTIF(H2657:AL2657,"AL/BF")/2+COUNTIF(H2657:AL2657,"AL/BL")/2+COUNTIF(H2657:AL2657,"UL/BL")/2+COUNTIF(H2657:AL2657,"UL/BF")/2+COUNTIF(H2657:AL2657,"BM")</f>
        <v>11</v>
      </c>
      <c r="AS2657" s="239">
        <f>COUNTIF(H2657:AL2657,"AL")+COUNTIF(H2657:AL2657,"AL/DS")/2+COUNTIF(H2657:AL2657,"AL/NS")/2+COUNTIF(H2657:AL2657,"NH")+COUNTIF(H2657:AL2657,"SL")+COUNTIF(H2657:AL2657,"NHD")+COUNTIF(H2657:AL2657,"B")+COUNTIF(H2657:AL2657,"HL")+COUNTIF(H2657:AL2657,"AL/BF")/2+COUNTIF(H2657:AL2657,"AL/BL")/2</f>
        <v>3</v>
      </c>
      <c r="AT2657" s="255">
        <f>COUNTIF(H2657:AL2657,"PD")+COUNTIF(H2657:AL2657,"PN")+COUNTIF(H2657:AL2657,"P/DS")/2+COUNTIF(H2657:AL2657,"P/NS")/2+COUNTIF(H2657:AL2657,"DS")+COUNTIF(H2657:AL2657,"NS")+COUNTIF(H2657:AL2657,"AL")+COUNTIF(H2657:AL2657,"AL/DS")+COUNTIF(H2657:AL2657,"AL/NS")+COUNTIF(H2657:AL2657,"NH")+COUNTIF(H2657:AL2657,"SL")+COUNTIF(H2657:AL2657,"UL/DS")/2+COUNTIF(H2657:AL2657,"UL/NS")/2+COUNTIF(H2657:AL2657,"CT")+COUNTIF(H2657:AL2657,"NHD")+COUNTIF(H2657:AL2657,"PDD")+COUNTIF(H2657:AL2657,"B")+COUNTIF(H2657:AL2657,"HL")+COUNTIF(H2657:AL2657,"PH")+COUNTIF(H2657:AL2657,"BH")+COUNTIF(H2657:AL2657,"AL/BF")+COUNTIF(H2657:AL2657,"AL/BL")+COUNTIF(H2657:AL2657,"UL/BF")/2+COUNTIF(H2657:AL2657,"UL/BL")/2+COUNTIF(H2657:AL2657,"PH/F")/2+COUNTIF(H2657:AL2657,"PH/L")/2+COUNTIF(H2657:AL2657,"MD")+COUNTIF(H2657:AL2657,"PMD")+COUNTIF(H2657:AL2657,"PM")+COUNTIF(H2657:AL2657,"BM")</f>
        <v>25.5</v>
      </c>
      <c r="AU2657" s="255">
        <f>COUNTIF(H2657:AL2657,"P/DS")/2+COUNTIF(H2657:AL2657,"P/NS")/2+COUNTIF(H2657:AL2657,"IL")+COUNTIF(H2657:AL2657,"NL")+COUNTIF(H2657:AL2657,"UL")+COUNTIF(H2657:AL2657,"UL/DS")/2+COUNTIF(H2657:AL2657,"UL/NS")/2+COUNTIF(H2657:AL2657,"KT")+COUNTIF(H2657:AL2657,"UL/BF")/2+COUNTIF(H2657:AL2657,"UL/BL")/2+COUNTIF(H2657:AL2657,"PH/F")/2+COUNTIF(H2657:AL2657,"PH/L")/2+COUNTIF(H2657:AL2657,"NB")</f>
        <v>0.5</v>
      </c>
      <c r="AV2657" s="258">
        <f>COUNTIF(H2657:AL2657,"PN")+COUNTIF(H2657:AL2657,"TVD")+COUNTIF(H2657:AL2657,"PH")+COUNTIF(H2657:AL2657,"PM")+COUNTIF(H2657:AL2657,"PDD")-COUNTIFS(H2657:AL2657,"PN",H2664:AL2664,"&gt;=3")-COUNTIFS(H2657:AL2657,"PM",H2664:AL2664,"&gt;=3")</f>
        <v>0</v>
      </c>
      <c r="AW2657" s="258">
        <f>COUNTIF(H2657:AL2657,"NS")+COUNTIF(H2657:AL2657,"D")+COUNTIF(H2657:AL2657,"BH")+COUNTIF(H2657:AL2657,"NHD")+COUNTIF(H2657:AL2657,"BM")-COUNTIFS(H2657:AL2657,"NS",H2664:AL2664,"&gt;=3")-COUNTIFS(H2657:AL2657,"BH",H2664:AL2664,"&gt;=3")-COUNTIFS(H2657:AL2657,"BM",H2664:AL2664,"&gt;=3")</f>
        <v>11</v>
      </c>
      <c r="AX2657" s="255">
        <f>COUNTIF(H2657:AL2657,"AL")+COUNTIF(H2657:AL2657,"AL/DS")/2+COUNTIF(H2657:AL2657,"AL/NS")/2+COUNTIF(H2657:AL2657,"AL/BF")+COUNTIF(H2657:AL2657,"AL/BL")/2</f>
        <v>2</v>
      </c>
      <c r="AY2657" s="255">
        <f>COUNTIF(H2657:AL2657,"SL")</f>
        <v>0</v>
      </c>
      <c r="AZ2657" s="255">
        <f>COUNTIF(H2657:AL2657,"NH")</f>
        <v>1</v>
      </c>
      <c r="BA2657" s="255">
        <f>COUNTIF(H2657:AL2657,"HL")</f>
        <v>0</v>
      </c>
      <c r="BB2657" s="255">
        <f>COUNTIF(G2657:AL2657,"P/DS")/2+COUNTIF(G2657:AL2657,"P/NS")/2+COUNTIF(G2657:AL2657,"UL")+COUNTIF(G2657:AL2657,"UL/DS")/2+COUNTIF(G2657:AL2657,"UL/NS")/2+COUNTIF(G2657:AL2657,"UL/BL")/2+COUNTIF(G2657:AL2657,"UL/BF")/2+COUNTIF(G2657:AL2657,"PH/F")/2+COUNTIF(G2657:AL2657,"PH/L")/2</f>
        <v>0.5</v>
      </c>
      <c r="BC2657" s="255">
        <f>COUNTIF(H2657:AL2657,"NB")</f>
        <v>0</v>
      </c>
      <c r="BD2657" s="255">
        <f>COUNTIF(H2657:AL2657,"NL")</f>
        <v>0</v>
      </c>
      <c r="BE2657" s="255">
        <f>COUNTIF(H2657:AL2657,"IL")</f>
        <v>0</v>
      </c>
      <c r="BF2657" s="255">
        <f>COUNTIF(H2657:AL2657,"KT")</f>
        <v>0</v>
      </c>
      <c r="BG2657" s="255">
        <f>COUNTIF(H2657:AL2657,"L70")</f>
        <v>0</v>
      </c>
      <c r="BH2657" s="255">
        <f>COUNTIF(H2657:AL2657,"MD")</f>
        <v>0</v>
      </c>
      <c r="BI2657" s="255">
        <f>COUNTIF(H2657:AL2657,"PMD")</f>
        <v>0</v>
      </c>
      <c r="BJ2657" s="255">
        <f>COUNTIF(H2657:AL2657,"PM")</f>
        <v>0</v>
      </c>
      <c r="BK2657" s="255">
        <f>COUNTIF(H2657:AL2657,"BM")</f>
        <v>0</v>
      </c>
      <c r="BL2657" s="261">
        <f>SUMIF(H2657:AL2657,"PD",H2658:AL2658)+SUMIF(H2657:AL2657,"PN",H2658:AL2658)+SUMIF(H2657:AL2657,"P/DS",H2658:AL2658)+SUMIF(H2657:AL2657,"PN/F",H2658:AL2658)+SUMIF(H2657:AL2657,"PN/L",H2658:AL2658)+SUMIF(H2657:AL2657,"TV",H2658:AL2658)+SUMIF(H2657:AL2657,"TVD",H2658:AL2658)+SUMIF(H2657:AL2657,"PDD",H2658:AL2658)</f>
        <v>0</v>
      </c>
      <c r="BM2657" s="261">
        <f>SUMIF(H2657:AL2657,"PD",H2659:AL2659)+SUMIF(H2657:AL2657,"PN",H2659:AL2659)+SUMIF(H2657:AL2657,"P/DS",H2659:AL2659)+SUMIF(H2657:AL2657,"PN/F",H2659:AL2659)+SUMIF(H2657:AL2657,"PN/L",H2659:AL2659)+SUMIF(H2657:AL2657,"TV",H2659:AL2659)+SUMIF(H2657:AL2657,"TVD",H2659:AL2659)+SUMIF(H2657:AL2657,"PDD",H2659:AL2659)+SUMIF(H2657:AL2657,"PMD",H2659:AL2659)</f>
        <v>0</v>
      </c>
      <c r="BN2657" s="261">
        <f>SUMIF(H2657:AL2657,"PD",H2660:AL2660)+SUMIF(H2657:AL2657,"PN",H2660:AL2660)+SUMIF(H2657:AL2657,"P/DS",H2660:AL2660)+SUMIF(H2657:AL2657,"PN/F",H2660:AL2660)+SUMIF(H2657:AL2657,"PN/L",H2660:AL2660)+SUMIF(H2657:AL2657,"TV",H2660:AL2660)+SUMIF(H2657:AL2657,"TVD",H2660:AL2660)</f>
        <v>0</v>
      </c>
      <c r="BO2657" s="261">
        <f>SUMIF(H2657:AL2657,"PD",H2661:AL2661)+SUMIF(H2657:AL2657,"PN",H2661:AL2661)+SUMIF(H2657:AL2657,"P/DS",H2661:AL2661)+SUMIF(H2657:AL2657,"PN/F",H2661:AL2661)+SUMIF(H2657:AL2657,"PN/L",H2661:AL2661)+SUMIF(H2657:AL2657,"TV",H2661:AL2661)+SUMIF(H2657:AL2657,"TVD",H2661:AL2661)</f>
        <v>0</v>
      </c>
      <c r="BP2657" s="261">
        <f>SUMIF(H2657:AL2657,"PD",H2662:AL2662)+SUMIF(H2657:AL2657,"PN",H2662:AL2662)+SUMIF(H2657:AL2657,"P/DS",H2662:AL2662)+SUMIF(H2657:AL2657,"PN/F",H2662:AL2662)+SUMIF(H2657:AL2657,"PN/L",H2662:AL2662)+SUMIF(H2657:AL2657,"TV",H2662:AL2662)+SUMIF(H2657:AL2657,"TVD",H2662:AL2662)+SUMIF(H2657:AL2657,"PDD",H2662:AL2662)+SUMIF(H2657:AL2657,"PH",H2662:AL2662)+SUMIF(H2657:AL2657,"PM",H2662:AL2662)</f>
        <v>0</v>
      </c>
      <c r="BQ2657" s="261">
        <f>SUMIF(H2657:AL2657,"PD",H2663:AL2663)+SUMIF(H2657:AL2657,"PN",H2663:AL2663)+SUMIF(H2657:AL2657,"P/DS",H2663:AL2663)+SUMIF(H2657:AL2657,"PN/F",H2663:AL2663)+SUMIF(H2657:AL2657,"PN/L",H2663:AL2663)+SUMIF(H2657:AL2657,"TV",H2663:AL2663)+SUMIF(H2657:AL2657,"TVD",H2663:AL2663)+SUMIF(H2657:AL2657,"PDD",H2663:AL2663)+SUMIF(H2657:AL2657,"PH",H2663:AL2663)+SUMIF(H2657:AL2657,"PM",H2663:AL2663)</f>
        <v>0</v>
      </c>
      <c r="BR2657" s="269">
        <f>SUM(H2658:AL2658)-BL2657</f>
        <v>12.5</v>
      </c>
      <c r="BS2657" s="269">
        <f>SUM(H2659:AL2659)-BM2657</f>
        <v>0</v>
      </c>
      <c r="BT2657" s="269">
        <f>SUM(H2660:AL2660)-BN2657</f>
        <v>0</v>
      </c>
      <c r="BU2657" s="269">
        <f>SUM(H2661:AL2661)-BO2657</f>
        <v>0</v>
      </c>
      <c r="BV2657" s="269">
        <f>SUM(H2662:AL2662)-BP2657</f>
        <v>0</v>
      </c>
      <c r="BW2657" s="269">
        <f>SUM(H2663:AL2663)-BQ2657</f>
        <v>0</v>
      </c>
      <c r="BX2657" s="255">
        <f>SUMIF(H2657:AL2657,"PD",H2664:AL2664)+SUMIF(H2657:AL2657,"PN",H2664:AL2664)+SUMIF(H2657:AL2657,"P/DS",H2664:AL2664)+SUMIF(H2657:AL2657,"PN/F",H2664:AL2664)+SUMIF(H2657:AL2657,"PN/L",H2664:AL2664)</f>
        <v>0</v>
      </c>
      <c r="BY2657" s="255">
        <f>SUM(H2664:AL2664)-BX2657</f>
        <v>0</v>
      </c>
      <c r="BZ2657" s="255">
        <f t="shared" ref="BZ2657" si="881">+SUM(BL2657:BW2664)</f>
        <v>12.5</v>
      </c>
      <c r="CA2657" s="266">
        <f>(COUNTIFS(H2657:AL2657,"PD",H2658:AL2658,"&gt;=2"))*0.5-IF(CN2657="VP",COUNTIFS($H$16:$AL$16,"SAT",H2657:AL2657,"PD",H2658:AL2658,"&gt;=2"))*0.5</f>
        <v>0</v>
      </c>
      <c r="CB2657" s="266">
        <f>(COUNTIFS(H2657:AL2657,"PN",H2659:AL2659,"&gt;=0.5",H2658:AL2658,"&gt;=1.5"))*0.5+COUNTIFS(H2657:AL2657,"PDD",H2659:AL2659,"&gt;=0.5",H2658:AL2658,"&gt;=1.5")*0.5</f>
        <v>0</v>
      </c>
      <c r="CC2657" s="273">
        <f>(COUNTIFS(H2657:AL2657,"TV",H2659:AL2659,"&gt;=10"))*0.5+(COUNTIFS(H2657:AL2657,"PMD",H2659:AL2659,"&gt;=2"))*0.5</f>
        <v>0</v>
      </c>
      <c r="CD2657" s="266">
        <f>(COUNTIFS(H2657:AL2657,"TVD",H2661:AL2661,"&gt;=6.5",H2659:AL2659,"&gt;=3.5"))*0.5</f>
        <v>0</v>
      </c>
      <c r="CE2657" s="266">
        <f>(COUNTIFS(H2657:AL2657,"PD",H2662:AL2662,"&gt;=10"))*0.5</f>
        <v>0</v>
      </c>
      <c r="CF2657" s="266">
        <f>(COUNTIFS(H2657:AL2657,"PDD",H2662:AL2662,"&gt;=3.5",H2663:AL2663,"&gt;=6.5")+COUNTIFS(H2657:AL2657,"PH",H2663:AL2663,"&gt;=0.5",H2662:AL2662,"&gt;=1.5")+COUNTIFS(H2657:AL2657,"PM",H2663:AL2663,"&gt;=0.5",H2662:AL2662,"&gt;=1.5"))*0.5</f>
        <v>0</v>
      </c>
      <c r="CG2657" s="266">
        <f>(COUNTIFS(H2657:AL2657,"DS",H2658:AL2658,"&gt;=2")+COUNTIFS(H2657:AL2657,"AL/DS",H2658:AL2658,"&gt;=2"))*0.5-IF(CN2657="VP",COUNTIFS($H$16:$AL$16,"SAT",H2657:AL2657,"DS",H2658:AL2658,"&gt;=2"))*0.5</f>
        <v>2.5</v>
      </c>
      <c r="CH2657" s="266">
        <f>(COUNTIFS(H2657:AL2657,"NS",H2659:AL2659,"&gt;=0.5",H2658:AL2658,"&gt;=1.5")+COUNTIFS(H2657:AL2657,"AL/NS",H2659:AL2659,"&gt;=0.5",H2658:AL2658,"&gt;=1.5")+COUNTIFS(H2657:AL2657,"NHD",H2659:AL2659,"&gt;=4.5",H2662:AL2662,"&gt;=2",H2658:AL2658,"&gt;=1.5"))*0.5</f>
        <v>0</v>
      </c>
      <c r="CI2657" s="266">
        <f>(COUNTIF(H2659:AL2659,"&gt;=10")+COUNTIFS(H2657:AL2657,"MD",H2659:AL2659,"&gt;=2")-COUNTIFS(H2657:AL2657,"TV",H2659:AL2659,"&gt;=10"))*0.5</f>
        <v>0</v>
      </c>
      <c r="CJ2657" s="266">
        <f>(COUNTIFS(H2657:AL2657,"D",H2661:AL2661,"&gt;=6.5",H2659:AL2659,"&gt;=3.5"))*0.5</f>
        <v>0</v>
      </c>
      <c r="CK2657" s="266">
        <f>(COUNTIF(H2662:AL2662,"&gt;=10")-COUNTIFS(H2657:AL2657,"PD",H2662:AL2662,"&gt;=10"))*0.5</f>
        <v>0</v>
      </c>
      <c r="CL2657" s="265">
        <f>(COUNTIFS(H2657:AL2657,"NHD",H2662:AL2662,"&gt;=3.5",H2663:AL2663,"&gt;=6.5")+COUNTIFS(H2657:AL2657,"BH",H2662:AL2662,"&gt;=1.5",H2663:AL2663,"&gt;=0.5")+COUNTIFS(H2657:AL2657,"BM",H2662:AL2662,"&gt;=1.5",H2663:AL2663,"&gt;=0.5")+COUNTIFS(H2657:AL2657,"D",H2662:AL2662,"&gt;=1.5",H2663:AL2663,"&gt;=0.5"))*0.5</f>
        <v>0</v>
      </c>
      <c r="CM2657" s="272"/>
      <c r="CN2657" s="264" t="s">
        <v>723</v>
      </c>
      <c r="CO2657" s="193">
        <f t="shared" ref="CO2657" si="882">+AM2657+AN2657+AO2657+AP2657+AQ2657+AR2657+AS2657+AU2657+BG2657</f>
        <v>26</v>
      </c>
      <c r="CP2657" s="225">
        <f>+SUM(I2658:I2663)-I2664</f>
        <v>0</v>
      </c>
      <c r="CQ2657" s="225">
        <f>+SUM(J2658:J2663)-J2664</f>
        <v>2.5</v>
      </c>
      <c r="CR2657" s="225">
        <f>+SUM(K2658:K2663)-K2664</f>
        <v>2.5</v>
      </c>
      <c r="CS2657" s="192"/>
      <c r="CT2657" s="192"/>
      <c r="CU2657" s="192"/>
      <c r="CV2657" s="192"/>
      <c r="CW2657" s="192"/>
      <c r="CX2657" s="192"/>
      <c r="CY2657" s="192"/>
      <c r="CZ2657" s="192"/>
      <c r="DA2657" s="192"/>
      <c r="DB2657" s="192"/>
      <c r="DC2657" s="192"/>
      <c r="DD2657" s="192"/>
      <c r="DE2657" s="192"/>
      <c r="DF2657" s="192" t="e">
        <f>+SUM(#REF!)</f>
        <v>#REF!</v>
      </c>
    </row>
    <row r="2658" spans="1:110" s="120" customFormat="1" ht="15" customHeight="1">
      <c r="A2658" s="228"/>
      <c r="B2658" s="295"/>
      <c r="C2658" s="298"/>
      <c r="D2658" s="237"/>
      <c r="E2658" s="237"/>
      <c r="F2658" s="242" t="s">
        <v>82</v>
      </c>
      <c r="G2658" s="121">
        <v>1.5</v>
      </c>
      <c r="H2658" s="83"/>
      <c r="I2658" s="83"/>
      <c r="J2658" s="83">
        <v>2.5</v>
      </c>
      <c r="K2658" s="83">
        <v>2.5</v>
      </c>
      <c r="L2658" s="83">
        <v>2.5</v>
      </c>
      <c r="M2658" s="83"/>
      <c r="N2658" s="83">
        <v>2.5</v>
      </c>
      <c r="O2658" s="83"/>
      <c r="P2658" s="83">
        <v>2.5</v>
      </c>
      <c r="Q2658" s="83"/>
      <c r="R2658" s="83"/>
      <c r="S2658" s="83"/>
      <c r="T2658" s="83"/>
      <c r="U2658" s="83"/>
      <c r="V2658" s="83"/>
      <c r="W2658" s="83"/>
      <c r="X2658" s="83"/>
      <c r="Y2658" s="83"/>
      <c r="Z2658" s="83"/>
      <c r="AA2658" s="83"/>
      <c r="AB2658" s="83"/>
      <c r="AC2658" s="79"/>
      <c r="AD2658" s="79"/>
      <c r="AE2658" s="79"/>
      <c r="AF2658" s="79"/>
      <c r="AG2658" s="79"/>
      <c r="AH2658" s="79"/>
      <c r="AI2658" s="79"/>
      <c r="AJ2658" s="79"/>
      <c r="AK2658" s="79"/>
      <c r="AL2658" s="79"/>
      <c r="AM2658" s="240"/>
      <c r="AN2658" s="240"/>
      <c r="AO2658" s="240"/>
      <c r="AP2658" s="240"/>
      <c r="AQ2658" s="240"/>
      <c r="AR2658" s="240"/>
      <c r="AS2658" s="240"/>
      <c r="AT2658" s="256"/>
      <c r="AU2658" s="256"/>
      <c r="AV2658" s="259"/>
      <c r="AW2658" s="259"/>
      <c r="AX2658" s="256"/>
      <c r="AY2658" s="256"/>
      <c r="AZ2658" s="256"/>
      <c r="BA2658" s="256"/>
      <c r="BB2658" s="256"/>
      <c r="BC2658" s="256"/>
      <c r="BD2658" s="256"/>
      <c r="BE2658" s="256"/>
      <c r="BF2658" s="256"/>
      <c r="BG2658" s="256"/>
      <c r="BH2658" s="256"/>
      <c r="BI2658" s="256"/>
      <c r="BJ2658" s="256"/>
      <c r="BK2658" s="256"/>
      <c r="BL2658" s="262"/>
      <c r="BM2658" s="262"/>
      <c r="BN2658" s="262"/>
      <c r="BO2658" s="262"/>
      <c r="BP2658" s="262"/>
      <c r="BQ2658" s="262"/>
      <c r="BR2658" s="270"/>
      <c r="BS2658" s="270"/>
      <c r="BT2658" s="270"/>
      <c r="BU2658" s="270"/>
      <c r="BV2658" s="270"/>
      <c r="BW2658" s="270"/>
      <c r="BX2658" s="256"/>
      <c r="BY2658" s="256"/>
      <c r="BZ2658" s="256"/>
      <c r="CA2658" s="267"/>
      <c r="CB2658" s="267"/>
      <c r="CC2658" s="274"/>
      <c r="CD2658" s="267"/>
      <c r="CE2658" s="267"/>
      <c r="CF2658" s="267"/>
      <c r="CG2658" s="267"/>
      <c r="CH2658" s="267"/>
      <c r="CI2658" s="267"/>
      <c r="CJ2658" s="267"/>
      <c r="CK2658" s="267"/>
      <c r="CL2658" s="265"/>
      <c r="CM2658" s="272"/>
      <c r="CN2658" s="264"/>
      <c r="CO2658" s="193"/>
      <c r="CP2658" s="226"/>
      <c r="CQ2658" s="226"/>
      <c r="CR2658" s="226"/>
      <c r="CS2658" s="192"/>
      <c r="CT2658" s="192"/>
      <c r="CU2658" s="192"/>
      <c r="CV2658" s="192"/>
      <c r="CW2658" s="192"/>
      <c r="CX2658" s="192"/>
      <c r="CY2658" s="192"/>
      <c r="CZ2658" s="192"/>
      <c r="DA2658" s="192"/>
      <c r="DB2658" s="192"/>
      <c r="DC2658" s="192"/>
      <c r="DD2658" s="192"/>
      <c r="DE2658" s="192"/>
      <c r="DF2658" s="192"/>
    </row>
    <row r="2659" spans="1:110" s="120" customFormat="1" ht="15" customHeight="1">
      <c r="A2659" s="228"/>
      <c r="B2659" s="295"/>
      <c r="C2659" s="298"/>
      <c r="D2659" s="237"/>
      <c r="E2659" s="237"/>
      <c r="F2659" s="243"/>
      <c r="G2659" s="122">
        <v>2</v>
      </c>
      <c r="H2659" s="84"/>
      <c r="I2659" s="84"/>
      <c r="J2659" s="84"/>
      <c r="K2659" s="84"/>
      <c r="L2659" s="84"/>
      <c r="M2659" s="84"/>
      <c r="N2659" s="84"/>
      <c r="O2659" s="84"/>
      <c r="P2659" s="84"/>
      <c r="Q2659" s="84"/>
      <c r="R2659" s="84"/>
      <c r="S2659" s="84"/>
      <c r="T2659" s="84"/>
      <c r="U2659" s="84"/>
      <c r="V2659" s="84"/>
      <c r="W2659" s="84"/>
      <c r="X2659" s="84"/>
      <c r="Y2659" s="84"/>
      <c r="Z2659" s="84"/>
      <c r="AA2659" s="84"/>
      <c r="AB2659" s="84"/>
      <c r="AC2659" s="80"/>
      <c r="AD2659" s="80"/>
      <c r="AE2659" s="80"/>
      <c r="AF2659" s="80"/>
      <c r="AG2659" s="80"/>
      <c r="AH2659" s="80"/>
      <c r="AI2659" s="80"/>
      <c r="AJ2659" s="80"/>
      <c r="AK2659" s="80"/>
      <c r="AL2659" s="80"/>
      <c r="AM2659" s="240"/>
      <c r="AN2659" s="240"/>
      <c r="AO2659" s="240"/>
      <c r="AP2659" s="240"/>
      <c r="AQ2659" s="240"/>
      <c r="AR2659" s="240"/>
      <c r="AS2659" s="240"/>
      <c r="AT2659" s="256"/>
      <c r="AU2659" s="256"/>
      <c r="AV2659" s="259"/>
      <c r="AW2659" s="259"/>
      <c r="AX2659" s="256"/>
      <c r="AY2659" s="256"/>
      <c r="AZ2659" s="256"/>
      <c r="BA2659" s="256"/>
      <c r="BB2659" s="256"/>
      <c r="BC2659" s="256"/>
      <c r="BD2659" s="256"/>
      <c r="BE2659" s="256"/>
      <c r="BF2659" s="256"/>
      <c r="BG2659" s="256"/>
      <c r="BH2659" s="256"/>
      <c r="BI2659" s="256"/>
      <c r="BJ2659" s="256"/>
      <c r="BK2659" s="256"/>
      <c r="BL2659" s="262"/>
      <c r="BM2659" s="262"/>
      <c r="BN2659" s="262"/>
      <c r="BO2659" s="262"/>
      <c r="BP2659" s="262"/>
      <c r="BQ2659" s="262"/>
      <c r="BR2659" s="270"/>
      <c r="BS2659" s="270"/>
      <c r="BT2659" s="270"/>
      <c r="BU2659" s="270"/>
      <c r="BV2659" s="270"/>
      <c r="BW2659" s="270"/>
      <c r="BX2659" s="256"/>
      <c r="BY2659" s="256"/>
      <c r="BZ2659" s="256"/>
      <c r="CA2659" s="267"/>
      <c r="CB2659" s="267"/>
      <c r="CC2659" s="274"/>
      <c r="CD2659" s="267"/>
      <c r="CE2659" s="267"/>
      <c r="CF2659" s="267"/>
      <c r="CG2659" s="267"/>
      <c r="CH2659" s="267"/>
      <c r="CI2659" s="267"/>
      <c r="CJ2659" s="267"/>
      <c r="CK2659" s="267"/>
      <c r="CL2659" s="265"/>
      <c r="CM2659" s="272"/>
      <c r="CN2659" s="264"/>
      <c r="CO2659" s="193"/>
      <c r="CP2659" s="226"/>
      <c r="CQ2659" s="226"/>
      <c r="CR2659" s="226"/>
      <c r="CS2659" s="192"/>
      <c r="CT2659" s="192"/>
      <c r="CU2659" s="192"/>
      <c r="CV2659" s="192"/>
      <c r="CW2659" s="192"/>
      <c r="CX2659" s="192"/>
      <c r="CY2659" s="192"/>
      <c r="CZ2659" s="192"/>
      <c r="DA2659" s="192"/>
      <c r="DB2659" s="192"/>
      <c r="DC2659" s="192"/>
      <c r="DD2659" s="192"/>
      <c r="DE2659" s="192"/>
      <c r="DF2659" s="192"/>
    </row>
    <row r="2660" spans="1:110" s="120" customFormat="1" ht="15" customHeight="1">
      <c r="A2660" s="228"/>
      <c r="B2660" s="295"/>
      <c r="C2660" s="298"/>
      <c r="D2660" s="237"/>
      <c r="E2660" s="237"/>
      <c r="F2660" s="243"/>
      <c r="G2660" s="122">
        <v>2.1</v>
      </c>
      <c r="H2660" s="84"/>
      <c r="I2660" s="84"/>
      <c r="J2660" s="84"/>
      <c r="K2660" s="84"/>
      <c r="L2660" s="84"/>
      <c r="M2660" s="84"/>
      <c r="N2660" s="84"/>
      <c r="O2660" s="84"/>
      <c r="P2660" s="84"/>
      <c r="Q2660" s="84"/>
      <c r="R2660" s="84"/>
      <c r="S2660" s="84"/>
      <c r="T2660" s="84"/>
      <c r="U2660" s="84"/>
      <c r="V2660" s="84"/>
      <c r="W2660" s="84"/>
      <c r="X2660" s="84"/>
      <c r="Y2660" s="84"/>
      <c r="Z2660" s="84"/>
      <c r="AA2660" s="84"/>
      <c r="AB2660" s="84"/>
      <c r="AC2660" s="80"/>
      <c r="AD2660" s="80"/>
      <c r="AE2660" s="80"/>
      <c r="AF2660" s="80"/>
      <c r="AG2660" s="80"/>
      <c r="AH2660" s="80"/>
      <c r="AI2660" s="80"/>
      <c r="AJ2660" s="80"/>
      <c r="AK2660" s="80"/>
      <c r="AL2660" s="80"/>
      <c r="AM2660" s="240"/>
      <c r="AN2660" s="240"/>
      <c r="AO2660" s="240"/>
      <c r="AP2660" s="240"/>
      <c r="AQ2660" s="240"/>
      <c r="AR2660" s="240"/>
      <c r="AS2660" s="240"/>
      <c r="AT2660" s="256"/>
      <c r="AU2660" s="256"/>
      <c r="AV2660" s="259"/>
      <c r="AW2660" s="259"/>
      <c r="AX2660" s="256"/>
      <c r="AY2660" s="256"/>
      <c r="AZ2660" s="256"/>
      <c r="BA2660" s="256"/>
      <c r="BB2660" s="256"/>
      <c r="BC2660" s="256"/>
      <c r="BD2660" s="256"/>
      <c r="BE2660" s="256"/>
      <c r="BF2660" s="256"/>
      <c r="BG2660" s="256"/>
      <c r="BH2660" s="256"/>
      <c r="BI2660" s="256"/>
      <c r="BJ2660" s="256"/>
      <c r="BK2660" s="256"/>
      <c r="BL2660" s="262"/>
      <c r="BM2660" s="262"/>
      <c r="BN2660" s="262"/>
      <c r="BO2660" s="262"/>
      <c r="BP2660" s="262"/>
      <c r="BQ2660" s="262"/>
      <c r="BR2660" s="270"/>
      <c r="BS2660" s="270"/>
      <c r="BT2660" s="270"/>
      <c r="BU2660" s="270"/>
      <c r="BV2660" s="270"/>
      <c r="BW2660" s="270"/>
      <c r="BX2660" s="256"/>
      <c r="BY2660" s="256"/>
      <c r="BZ2660" s="256"/>
      <c r="CA2660" s="267"/>
      <c r="CB2660" s="267"/>
      <c r="CC2660" s="274"/>
      <c r="CD2660" s="267"/>
      <c r="CE2660" s="267"/>
      <c r="CF2660" s="267"/>
      <c r="CG2660" s="267"/>
      <c r="CH2660" s="267"/>
      <c r="CI2660" s="267"/>
      <c r="CJ2660" s="267"/>
      <c r="CK2660" s="267"/>
      <c r="CL2660" s="265"/>
      <c r="CM2660" s="272"/>
      <c r="CN2660" s="264"/>
      <c r="CO2660" s="193"/>
      <c r="CP2660" s="226"/>
      <c r="CQ2660" s="226"/>
      <c r="CR2660" s="226"/>
      <c r="CS2660" s="192"/>
      <c r="CT2660" s="192"/>
      <c r="CU2660" s="192"/>
      <c r="CV2660" s="192"/>
      <c r="CW2660" s="192"/>
      <c r="CX2660" s="192"/>
      <c r="CY2660" s="192"/>
      <c r="CZ2660" s="192"/>
      <c r="DA2660" s="192"/>
      <c r="DB2660" s="192"/>
      <c r="DC2660" s="192"/>
      <c r="DD2660" s="192"/>
      <c r="DE2660" s="192"/>
      <c r="DF2660" s="192"/>
    </row>
    <row r="2661" spans="1:110" s="120" customFormat="1" ht="15" customHeight="1">
      <c r="A2661" s="228"/>
      <c r="B2661" s="295"/>
      <c r="C2661" s="298"/>
      <c r="D2661" s="237"/>
      <c r="E2661" s="237"/>
      <c r="F2661" s="243"/>
      <c r="G2661" s="122">
        <v>2.7</v>
      </c>
      <c r="H2661" s="84"/>
      <c r="I2661" s="84"/>
      <c r="J2661" s="84"/>
      <c r="K2661" s="84"/>
      <c r="L2661" s="84"/>
      <c r="M2661" s="84"/>
      <c r="N2661" s="84"/>
      <c r="O2661" s="84"/>
      <c r="P2661" s="84"/>
      <c r="Q2661" s="84"/>
      <c r="R2661" s="84"/>
      <c r="S2661" s="84"/>
      <c r="T2661" s="84"/>
      <c r="U2661" s="84"/>
      <c r="V2661" s="84"/>
      <c r="W2661" s="84"/>
      <c r="X2661" s="84"/>
      <c r="Y2661" s="84"/>
      <c r="Z2661" s="84"/>
      <c r="AA2661" s="84"/>
      <c r="AB2661" s="84"/>
      <c r="AC2661" s="80"/>
      <c r="AD2661" s="80"/>
      <c r="AE2661" s="80"/>
      <c r="AF2661" s="80"/>
      <c r="AG2661" s="80"/>
      <c r="AH2661" s="80"/>
      <c r="AI2661" s="80"/>
      <c r="AJ2661" s="80"/>
      <c r="AK2661" s="80"/>
      <c r="AL2661" s="80"/>
      <c r="AM2661" s="240"/>
      <c r="AN2661" s="240"/>
      <c r="AO2661" s="240"/>
      <c r="AP2661" s="240"/>
      <c r="AQ2661" s="240"/>
      <c r="AR2661" s="240"/>
      <c r="AS2661" s="240"/>
      <c r="AT2661" s="256"/>
      <c r="AU2661" s="256"/>
      <c r="AV2661" s="259"/>
      <c r="AW2661" s="259"/>
      <c r="AX2661" s="256"/>
      <c r="AY2661" s="256"/>
      <c r="AZ2661" s="256"/>
      <c r="BA2661" s="256"/>
      <c r="BB2661" s="256"/>
      <c r="BC2661" s="256"/>
      <c r="BD2661" s="256"/>
      <c r="BE2661" s="256"/>
      <c r="BF2661" s="256"/>
      <c r="BG2661" s="256"/>
      <c r="BH2661" s="256"/>
      <c r="BI2661" s="256"/>
      <c r="BJ2661" s="256"/>
      <c r="BK2661" s="256"/>
      <c r="BL2661" s="262"/>
      <c r="BM2661" s="262"/>
      <c r="BN2661" s="262"/>
      <c r="BO2661" s="262"/>
      <c r="BP2661" s="262"/>
      <c r="BQ2661" s="262"/>
      <c r="BR2661" s="270"/>
      <c r="BS2661" s="270"/>
      <c r="BT2661" s="270"/>
      <c r="BU2661" s="270"/>
      <c r="BV2661" s="270"/>
      <c r="BW2661" s="270"/>
      <c r="BX2661" s="256"/>
      <c r="BY2661" s="256"/>
      <c r="BZ2661" s="256"/>
      <c r="CA2661" s="267"/>
      <c r="CB2661" s="267"/>
      <c r="CC2661" s="274"/>
      <c r="CD2661" s="267"/>
      <c r="CE2661" s="267"/>
      <c r="CF2661" s="267"/>
      <c r="CG2661" s="267"/>
      <c r="CH2661" s="267"/>
      <c r="CI2661" s="267"/>
      <c r="CJ2661" s="267"/>
      <c r="CK2661" s="267"/>
      <c r="CL2661" s="265"/>
      <c r="CM2661" s="272"/>
      <c r="CN2661" s="264"/>
      <c r="CO2661" s="193"/>
      <c r="CP2661" s="226"/>
      <c r="CQ2661" s="226"/>
      <c r="CR2661" s="226"/>
      <c r="CS2661" s="192"/>
      <c r="CT2661" s="192"/>
      <c r="CU2661" s="192"/>
      <c r="CV2661" s="192"/>
      <c r="CW2661" s="192"/>
      <c r="CX2661" s="192"/>
      <c r="CY2661" s="192"/>
      <c r="CZ2661" s="192"/>
      <c r="DA2661" s="192"/>
      <c r="DB2661" s="192"/>
      <c r="DC2661" s="192"/>
      <c r="DD2661" s="192"/>
      <c r="DE2661" s="192"/>
      <c r="DF2661" s="192"/>
    </row>
    <row r="2662" spans="1:110" s="120" customFormat="1" ht="15" customHeight="1">
      <c r="A2662" s="228"/>
      <c r="B2662" s="295"/>
      <c r="C2662" s="298"/>
      <c r="D2662" s="237"/>
      <c r="E2662" s="237"/>
      <c r="F2662" s="243"/>
      <c r="G2662" s="122">
        <v>3</v>
      </c>
      <c r="H2662" s="84"/>
      <c r="I2662" s="84"/>
      <c r="J2662" s="84"/>
      <c r="K2662" s="84"/>
      <c r="L2662" s="84"/>
      <c r="M2662" s="84"/>
      <c r="N2662" s="84"/>
      <c r="O2662" s="84"/>
      <c r="P2662" s="84"/>
      <c r="Q2662" s="84"/>
      <c r="R2662" s="84"/>
      <c r="S2662" s="84"/>
      <c r="T2662" s="84"/>
      <c r="U2662" s="84"/>
      <c r="V2662" s="84"/>
      <c r="W2662" s="84"/>
      <c r="X2662" s="84"/>
      <c r="Y2662" s="84"/>
      <c r="Z2662" s="84"/>
      <c r="AA2662" s="84"/>
      <c r="AB2662" s="84"/>
      <c r="AC2662" s="80"/>
      <c r="AD2662" s="80"/>
      <c r="AE2662" s="80"/>
      <c r="AF2662" s="80"/>
      <c r="AG2662" s="80"/>
      <c r="AH2662" s="80"/>
      <c r="AI2662" s="80"/>
      <c r="AJ2662" s="80"/>
      <c r="AK2662" s="80"/>
      <c r="AL2662" s="80"/>
      <c r="AM2662" s="240"/>
      <c r="AN2662" s="240"/>
      <c r="AO2662" s="240"/>
      <c r="AP2662" s="240"/>
      <c r="AQ2662" s="240"/>
      <c r="AR2662" s="240"/>
      <c r="AS2662" s="240"/>
      <c r="AT2662" s="256"/>
      <c r="AU2662" s="256"/>
      <c r="AV2662" s="259"/>
      <c r="AW2662" s="259"/>
      <c r="AX2662" s="256"/>
      <c r="AY2662" s="256"/>
      <c r="AZ2662" s="256"/>
      <c r="BA2662" s="256"/>
      <c r="BB2662" s="256"/>
      <c r="BC2662" s="256"/>
      <c r="BD2662" s="256"/>
      <c r="BE2662" s="256"/>
      <c r="BF2662" s="256"/>
      <c r="BG2662" s="256"/>
      <c r="BH2662" s="256"/>
      <c r="BI2662" s="256"/>
      <c r="BJ2662" s="256"/>
      <c r="BK2662" s="256"/>
      <c r="BL2662" s="262"/>
      <c r="BM2662" s="262"/>
      <c r="BN2662" s="262"/>
      <c r="BO2662" s="262"/>
      <c r="BP2662" s="262"/>
      <c r="BQ2662" s="262"/>
      <c r="BR2662" s="270"/>
      <c r="BS2662" s="270"/>
      <c r="BT2662" s="270"/>
      <c r="BU2662" s="270"/>
      <c r="BV2662" s="270"/>
      <c r="BW2662" s="270"/>
      <c r="BX2662" s="256"/>
      <c r="BY2662" s="256"/>
      <c r="BZ2662" s="256"/>
      <c r="CA2662" s="267"/>
      <c r="CB2662" s="267"/>
      <c r="CC2662" s="274"/>
      <c r="CD2662" s="267"/>
      <c r="CE2662" s="267"/>
      <c r="CF2662" s="267"/>
      <c r="CG2662" s="267"/>
      <c r="CH2662" s="267"/>
      <c r="CI2662" s="267"/>
      <c r="CJ2662" s="267"/>
      <c r="CK2662" s="267"/>
      <c r="CL2662" s="265"/>
      <c r="CM2662" s="272"/>
      <c r="CN2662" s="264"/>
      <c r="CO2662" s="193"/>
      <c r="CP2662" s="226"/>
      <c r="CQ2662" s="226"/>
      <c r="CR2662" s="226"/>
      <c r="CS2662" s="192"/>
      <c r="CT2662" s="192"/>
      <c r="CU2662" s="192"/>
      <c r="CV2662" s="192"/>
      <c r="CW2662" s="192"/>
      <c r="CX2662" s="192"/>
      <c r="CY2662" s="192"/>
      <c r="CZ2662" s="192"/>
      <c r="DA2662" s="192"/>
      <c r="DB2662" s="192"/>
      <c r="DC2662" s="192"/>
      <c r="DD2662" s="192"/>
      <c r="DE2662" s="192"/>
      <c r="DF2662" s="192"/>
    </row>
    <row r="2663" spans="1:110" s="120" customFormat="1" ht="15" customHeight="1">
      <c r="A2663" s="228"/>
      <c r="B2663" s="295"/>
      <c r="C2663" s="298"/>
      <c r="D2663" s="237"/>
      <c r="E2663" s="237"/>
      <c r="F2663" s="244"/>
      <c r="G2663" s="123">
        <v>3.9</v>
      </c>
      <c r="H2663" s="85"/>
      <c r="I2663" s="85"/>
      <c r="J2663" s="85"/>
      <c r="K2663" s="85"/>
      <c r="L2663" s="85"/>
      <c r="M2663" s="85"/>
      <c r="N2663" s="85"/>
      <c r="O2663" s="85"/>
      <c r="P2663" s="85"/>
      <c r="Q2663" s="85"/>
      <c r="R2663" s="85"/>
      <c r="S2663" s="85"/>
      <c r="T2663" s="85"/>
      <c r="U2663" s="85"/>
      <c r="V2663" s="85"/>
      <c r="W2663" s="85"/>
      <c r="X2663" s="85"/>
      <c r="Y2663" s="85"/>
      <c r="Z2663" s="85"/>
      <c r="AA2663" s="85"/>
      <c r="AB2663" s="85"/>
      <c r="AC2663" s="81"/>
      <c r="AD2663" s="81"/>
      <c r="AE2663" s="81"/>
      <c r="AF2663" s="81"/>
      <c r="AG2663" s="81"/>
      <c r="AH2663" s="81"/>
      <c r="AI2663" s="81"/>
      <c r="AJ2663" s="81"/>
      <c r="AK2663" s="81"/>
      <c r="AL2663" s="81"/>
      <c r="AM2663" s="240"/>
      <c r="AN2663" s="240"/>
      <c r="AO2663" s="240"/>
      <c r="AP2663" s="240"/>
      <c r="AQ2663" s="240"/>
      <c r="AR2663" s="240"/>
      <c r="AS2663" s="240"/>
      <c r="AT2663" s="256"/>
      <c r="AU2663" s="256"/>
      <c r="AV2663" s="259"/>
      <c r="AW2663" s="259"/>
      <c r="AX2663" s="256"/>
      <c r="AY2663" s="256"/>
      <c r="AZ2663" s="256"/>
      <c r="BA2663" s="256"/>
      <c r="BB2663" s="256"/>
      <c r="BC2663" s="256"/>
      <c r="BD2663" s="256"/>
      <c r="BE2663" s="256"/>
      <c r="BF2663" s="256"/>
      <c r="BG2663" s="256"/>
      <c r="BH2663" s="256"/>
      <c r="BI2663" s="256"/>
      <c r="BJ2663" s="256"/>
      <c r="BK2663" s="256"/>
      <c r="BL2663" s="262"/>
      <c r="BM2663" s="262"/>
      <c r="BN2663" s="262"/>
      <c r="BO2663" s="262"/>
      <c r="BP2663" s="262"/>
      <c r="BQ2663" s="262"/>
      <c r="BR2663" s="270"/>
      <c r="BS2663" s="270"/>
      <c r="BT2663" s="270"/>
      <c r="BU2663" s="270"/>
      <c r="BV2663" s="270"/>
      <c r="BW2663" s="270"/>
      <c r="BX2663" s="256"/>
      <c r="BY2663" s="256"/>
      <c r="BZ2663" s="256"/>
      <c r="CA2663" s="267"/>
      <c r="CB2663" s="267"/>
      <c r="CC2663" s="274"/>
      <c r="CD2663" s="267"/>
      <c r="CE2663" s="267"/>
      <c r="CF2663" s="267"/>
      <c r="CG2663" s="267"/>
      <c r="CH2663" s="267"/>
      <c r="CI2663" s="267"/>
      <c r="CJ2663" s="267"/>
      <c r="CK2663" s="267"/>
      <c r="CL2663" s="265"/>
      <c r="CM2663" s="272"/>
      <c r="CN2663" s="264"/>
      <c r="CO2663" s="193"/>
      <c r="CP2663" s="226"/>
      <c r="CQ2663" s="226"/>
      <c r="CR2663" s="226"/>
      <c r="CS2663" s="192"/>
      <c r="CT2663" s="192"/>
      <c r="CU2663" s="192"/>
      <c r="CV2663" s="192"/>
      <c r="CW2663" s="192"/>
      <c r="CX2663" s="192"/>
      <c r="CY2663" s="192"/>
      <c r="CZ2663" s="192"/>
      <c r="DA2663" s="192"/>
      <c r="DB2663" s="192"/>
      <c r="DC2663" s="192"/>
      <c r="DD2663" s="192"/>
      <c r="DE2663" s="192"/>
      <c r="DF2663" s="192"/>
    </row>
    <row r="2664" spans="1:110" s="120" customFormat="1" ht="15" customHeight="1">
      <c r="A2664" s="229"/>
      <c r="B2664" s="296"/>
      <c r="C2664" s="299"/>
      <c r="D2664" s="238"/>
      <c r="E2664" s="238"/>
      <c r="F2664" s="245" t="s">
        <v>83</v>
      </c>
      <c r="G2664" s="246"/>
      <c r="H2664" s="82"/>
      <c r="I2664" s="82"/>
      <c r="J2664" s="82"/>
      <c r="K2664" s="82"/>
      <c r="L2664" s="82"/>
      <c r="M2664" s="82"/>
      <c r="N2664" s="82"/>
      <c r="O2664" s="82"/>
      <c r="P2664" s="82"/>
      <c r="Q2664" s="82"/>
      <c r="R2664" s="82"/>
      <c r="S2664" s="82"/>
      <c r="T2664" s="82"/>
      <c r="U2664" s="82"/>
      <c r="V2664" s="82"/>
      <c r="W2664" s="82"/>
      <c r="X2664" s="82"/>
      <c r="Y2664" s="82"/>
      <c r="Z2664" s="82"/>
      <c r="AA2664" s="82"/>
      <c r="AB2664" s="82"/>
      <c r="AC2664" s="35"/>
      <c r="AD2664" s="35"/>
      <c r="AE2664" s="35"/>
      <c r="AF2664" s="35"/>
      <c r="AG2664" s="35"/>
      <c r="AH2664" s="35"/>
      <c r="AI2664" s="35"/>
      <c r="AJ2664" s="35"/>
      <c r="AK2664" s="35"/>
      <c r="AL2664" s="35"/>
      <c r="AM2664" s="241"/>
      <c r="AN2664" s="241"/>
      <c r="AO2664" s="241"/>
      <c r="AP2664" s="241"/>
      <c r="AQ2664" s="241"/>
      <c r="AR2664" s="241"/>
      <c r="AS2664" s="241"/>
      <c r="AT2664" s="257"/>
      <c r="AU2664" s="257"/>
      <c r="AV2664" s="260"/>
      <c r="AW2664" s="260"/>
      <c r="AX2664" s="257"/>
      <c r="AY2664" s="257"/>
      <c r="AZ2664" s="257"/>
      <c r="BA2664" s="257"/>
      <c r="BB2664" s="257"/>
      <c r="BC2664" s="257"/>
      <c r="BD2664" s="257"/>
      <c r="BE2664" s="257"/>
      <c r="BF2664" s="257"/>
      <c r="BG2664" s="257"/>
      <c r="BH2664" s="257"/>
      <c r="BI2664" s="257"/>
      <c r="BJ2664" s="257"/>
      <c r="BK2664" s="257"/>
      <c r="BL2664" s="263"/>
      <c r="BM2664" s="263"/>
      <c r="BN2664" s="263"/>
      <c r="BO2664" s="263"/>
      <c r="BP2664" s="263"/>
      <c r="BQ2664" s="263"/>
      <c r="BR2664" s="271"/>
      <c r="BS2664" s="271"/>
      <c r="BT2664" s="271"/>
      <c r="BU2664" s="271"/>
      <c r="BV2664" s="271"/>
      <c r="BW2664" s="271"/>
      <c r="BX2664" s="257"/>
      <c r="BY2664" s="257"/>
      <c r="BZ2664" s="257"/>
      <c r="CA2664" s="268"/>
      <c r="CB2664" s="268"/>
      <c r="CC2664" s="275"/>
      <c r="CD2664" s="268"/>
      <c r="CE2664" s="268"/>
      <c r="CF2664" s="268"/>
      <c r="CG2664" s="268"/>
      <c r="CH2664" s="268"/>
      <c r="CI2664" s="268"/>
      <c r="CJ2664" s="268"/>
      <c r="CK2664" s="268"/>
      <c r="CL2664" s="265"/>
      <c r="CM2664" s="272"/>
      <c r="CN2664" s="264"/>
      <c r="CO2664" s="193"/>
      <c r="CP2664" s="226"/>
      <c r="CQ2664" s="226"/>
      <c r="CR2664" s="226"/>
      <c r="CS2664" s="192"/>
      <c r="CT2664" s="192"/>
      <c r="CU2664" s="192"/>
      <c r="CV2664" s="192"/>
      <c r="CW2664" s="192"/>
      <c r="CX2664" s="192"/>
      <c r="CY2664" s="192"/>
      <c r="CZ2664" s="192"/>
      <c r="DA2664" s="192"/>
      <c r="DB2664" s="192"/>
      <c r="DC2664" s="192"/>
      <c r="DD2664" s="192"/>
      <c r="DE2664" s="192"/>
      <c r="DF2664" s="192"/>
    </row>
    <row r="2665" spans="1:110" s="120" customFormat="1" ht="15" customHeight="1">
      <c r="A2665" s="227">
        <f t="shared" si="868"/>
        <v>330</v>
      </c>
      <c r="B2665" s="294" t="s">
        <v>1276</v>
      </c>
      <c r="C2665" s="297" t="s">
        <v>1325</v>
      </c>
      <c r="D2665" s="236">
        <v>44645</v>
      </c>
      <c r="E2665" s="236" t="s">
        <v>1324</v>
      </c>
      <c r="F2665" s="253" t="s">
        <v>80</v>
      </c>
      <c r="G2665" s="254"/>
      <c r="H2665" s="82" t="s">
        <v>69</v>
      </c>
      <c r="I2665" s="82"/>
      <c r="J2665" s="82" t="s">
        <v>60</v>
      </c>
      <c r="K2665" s="82" t="s">
        <v>60</v>
      </c>
      <c r="L2665" s="82" t="s">
        <v>60</v>
      </c>
      <c r="M2665" s="82" t="s">
        <v>60</v>
      </c>
      <c r="N2665" s="82" t="s">
        <v>60</v>
      </c>
      <c r="O2665" s="82"/>
      <c r="P2665" s="82" t="s">
        <v>60</v>
      </c>
      <c r="Q2665" s="82" t="s">
        <v>60</v>
      </c>
      <c r="R2665" s="82" t="s">
        <v>60</v>
      </c>
      <c r="S2665" s="82" t="s">
        <v>60</v>
      </c>
      <c r="T2665" s="82" t="s">
        <v>60</v>
      </c>
      <c r="U2665" s="82" t="s">
        <v>60</v>
      </c>
      <c r="V2665" s="82"/>
      <c r="W2665" s="82" t="s">
        <v>61</v>
      </c>
      <c r="X2665" s="82" t="s">
        <v>61</v>
      </c>
      <c r="Y2665" s="82" t="s">
        <v>61</v>
      </c>
      <c r="Z2665" s="82" t="s">
        <v>61</v>
      </c>
      <c r="AA2665" s="82" t="s">
        <v>61</v>
      </c>
      <c r="AB2665" s="82" t="s">
        <v>61</v>
      </c>
      <c r="AC2665" s="82"/>
      <c r="AD2665" s="82" t="s">
        <v>71</v>
      </c>
      <c r="AE2665" s="82" t="s">
        <v>71</v>
      </c>
      <c r="AF2665" s="82" t="s">
        <v>61</v>
      </c>
      <c r="AG2665" s="82" t="s">
        <v>61</v>
      </c>
      <c r="AH2665" s="82" t="s">
        <v>61</v>
      </c>
      <c r="AI2665" s="82" t="s">
        <v>1471</v>
      </c>
      <c r="AJ2665" s="82"/>
      <c r="AK2665" s="82" t="s">
        <v>60</v>
      </c>
      <c r="AL2665" s="82" t="s">
        <v>60</v>
      </c>
      <c r="AM2665" s="239">
        <f>COUNTIF(H2665:AL2665,"PH")+COUNTIF(H2665:AL2665,"PH/L")+COUNTIF(H2665:AL2665,"PM")</f>
        <v>0</v>
      </c>
      <c r="AN2665" s="239">
        <f>COUNTIF(H2665:AL2665,"PD")+COUNTIF(H2665:AL2665,"PDD")+COUNTIF(H2665:AL2665,"P/DS")/2+COUNTIF(H2665:AL2665,"PMD")</f>
        <v>0</v>
      </c>
      <c r="AO2665" s="239">
        <f>COUNTIF(H2665:AL2665,"PN")+COUNTIF(H2665:AL2665,"P/NS")/2+COUNTIF(H2665:AL2665,"PH")+COUNTIF(H2665:AL2665,"PH/F")/2+COUNTIF(H2665:AL2665,"PH/L")/2+COUNTIF(H2665:AL2665,"PM")</f>
        <v>0</v>
      </c>
      <c r="AP2665" s="239">
        <f>COUNTIF(H2665:AL2665,"BH")+COUNTIF(H2665:AL2665,"AL/BL")+COUNTIF(H2665:AL2665,"UL/BL")+COUNTIF(H2665:AL2665,"BM")</f>
        <v>0</v>
      </c>
      <c r="AQ2665" s="239">
        <f>COUNTIF(H2665:AL2665,"DS")+COUNTIF(H2665:AL2665,"AL/DS")/2+COUNTIF(H2665:AL2665,"UL/DS")/2+COUNTIF(H2665:AL2665,"CT")+COUNTIF(H2665:AL2665,"MD")</f>
        <v>13.5</v>
      </c>
      <c r="AR2665" s="239">
        <f>COUNTIF(H2665:AL2665,"NS")+COUNTIF(H2665:AL2665,"AL/NS")/2+COUNTIF(H2665:AL2665,"UL/NS")/2+COUNTIF(H2665:AL2665,"BH")+COUNTIF(H2665:AL2665,"AL/BF")/2+COUNTIF(H2665:AL2665,"AL/BL")/2+COUNTIF(H2665:AL2665,"UL/BL")/2+COUNTIF(H2665:AL2665,"UL/BF")/2+COUNTIF(H2665:AL2665,"BM")</f>
        <v>9</v>
      </c>
      <c r="AS2665" s="239">
        <f>COUNTIF(H2665:AL2665,"AL")+COUNTIF(H2665:AL2665,"AL/DS")/2+COUNTIF(H2665:AL2665,"AL/NS")/2+COUNTIF(H2665:AL2665,"NH")+COUNTIF(H2665:AL2665,"SL")+COUNTIF(H2665:AL2665,"NHD")+COUNTIF(H2665:AL2665,"B")+COUNTIF(H2665:AL2665,"HL")+COUNTIF(H2665:AL2665,"AL/BF")/2+COUNTIF(H2665:AL2665,"AL/BL")/2</f>
        <v>1</v>
      </c>
      <c r="AT2665" s="255">
        <f>COUNTIF(H2665:AL2665,"PD")+COUNTIF(H2665:AL2665,"PN")+COUNTIF(H2665:AL2665,"P/DS")/2+COUNTIF(H2665:AL2665,"P/NS")/2+COUNTIF(H2665:AL2665,"DS")+COUNTIF(H2665:AL2665,"NS")+COUNTIF(H2665:AL2665,"AL")+COUNTIF(H2665:AL2665,"AL/DS")+COUNTIF(H2665:AL2665,"AL/NS")+COUNTIF(H2665:AL2665,"NH")+COUNTIF(H2665:AL2665,"SL")+COUNTIF(H2665:AL2665,"UL/DS")/2+COUNTIF(H2665:AL2665,"UL/NS")/2+COUNTIF(H2665:AL2665,"CT")+COUNTIF(H2665:AL2665,"NHD")+COUNTIF(H2665:AL2665,"PDD")+COUNTIF(H2665:AL2665,"B")+COUNTIF(H2665:AL2665,"HL")+COUNTIF(H2665:AL2665,"PH")+COUNTIF(H2665:AL2665,"BH")+COUNTIF(H2665:AL2665,"AL/BF")+COUNTIF(H2665:AL2665,"AL/BL")+COUNTIF(H2665:AL2665,"UL/BF")/2+COUNTIF(H2665:AL2665,"UL/BL")/2+COUNTIF(H2665:AL2665,"PH/F")/2+COUNTIF(H2665:AL2665,"PH/L")/2+COUNTIF(H2665:AL2665,"MD")+COUNTIF(H2665:AL2665,"PMD")+COUNTIF(H2665:AL2665,"PM")+COUNTIF(H2665:AL2665,"BM")</f>
        <v>23.5</v>
      </c>
      <c r="AU2665" s="255">
        <f>COUNTIF(H2665:AL2665,"P/DS")/2+COUNTIF(H2665:AL2665,"P/NS")/2+COUNTIF(H2665:AL2665,"IL")+COUNTIF(H2665:AL2665,"NL")+COUNTIF(H2665:AL2665,"UL")+COUNTIF(H2665:AL2665,"UL/DS")/2+COUNTIF(H2665:AL2665,"UL/NS")/2+COUNTIF(H2665:AL2665,"KT")+COUNTIF(H2665:AL2665,"UL/BF")/2+COUNTIF(H2665:AL2665,"UL/BL")/2+COUNTIF(H2665:AL2665,"PH/F")/2+COUNTIF(H2665:AL2665,"PH/L")/2+COUNTIF(H2665:AL2665,"NB")</f>
        <v>2.5</v>
      </c>
      <c r="AV2665" s="258">
        <f>COUNTIF(H2665:AL2665,"PN")+COUNTIF(H2665:AL2665,"TVD")+COUNTIF(H2665:AL2665,"PH")+COUNTIF(H2665:AL2665,"PM")+COUNTIF(H2665:AL2665,"PDD")-COUNTIFS(H2665:AL2665,"PN",H2672:AL2672,"&gt;=3")-COUNTIFS(H2665:AL2665,"PM",H2672:AL2672,"&gt;=3")</f>
        <v>0</v>
      </c>
      <c r="AW2665" s="258">
        <f>COUNTIF(H2665:AL2665,"NS")+COUNTIF(H2665:AL2665,"D")+COUNTIF(H2665:AL2665,"BH")+COUNTIF(H2665:AL2665,"NHD")+COUNTIF(H2665:AL2665,"BM")-COUNTIFS(H2665:AL2665,"NS",H2672:AL2672,"&gt;=3")-COUNTIFS(H2665:AL2665,"BH",H2672:AL2672,"&gt;=3")-COUNTIFS(H2665:AL2665,"BM",H2672:AL2672,"&gt;=3")</f>
        <v>9</v>
      </c>
      <c r="AX2665" s="255">
        <f>COUNTIF(H2665:AL2665,"AL")+COUNTIF(H2665:AL2665,"AL/DS")/2+COUNTIF(H2665:AL2665,"AL/NS")/2+COUNTIF(H2665:AL2665,"AL/BF")+COUNTIF(H2665:AL2665,"AL/BL")/2</f>
        <v>0</v>
      </c>
      <c r="AY2665" s="255">
        <f>COUNTIF(H2665:AL2665,"SL")</f>
        <v>0</v>
      </c>
      <c r="AZ2665" s="255">
        <f>COUNTIF(H2665:AL2665,"NH")</f>
        <v>1</v>
      </c>
      <c r="BA2665" s="255">
        <f>COUNTIF(H2665:AL2665,"HL")</f>
        <v>0</v>
      </c>
      <c r="BB2665" s="255">
        <f>COUNTIF(G2665:AL2665,"P/DS")/2+COUNTIF(G2665:AL2665,"P/NS")/2+COUNTIF(G2665:AL2665,"UL")+COUNTIF(G2665:AL2665,"UL/DS")/2+COUNTIF(G2665:AL2665,"UL/NS")/2+COUNTIF(G2665:AL2665,"UL/BL")/2+COUNTIF(G2665:AL2665,"UL/BF")/2+COUNTIF(G2665:AL2665,"PH/F")/2+COUNTIF(G2665:AL2665,"PH/L")/2</f>
        <v>2.5</v>
      </c>
      <c r="BC2665" s="255">
        <f>COUNTIF(H2665:AL2665,"NB")</f>
        <v>0</v>
      </c>
      <c r="BD2665" s="255">
        <f>COUNTIF(H2665:AL2665,"NL")</f>
        <v>0</v>
      </c>
      <c r="BE2665" s="255">
        <f>COUNTIF(H2665:AL2665,"IL")</f>
        <v>0</v>
      </c>
      <c r="BF2665" s="255">
        <f>COUNTIF(H2665:AL2665,"KT")</f>
        <v>0</v>
      </c>
      <c r="BG2665" s="255">
        <f>COUNTIF(H2665:AL2665,"L70")</f>
        <v>0</v>
      </c>
      <c r="BH2665" s="255">
        <f>COUNTIF(H2665:AL2665,"MD")</f>
        <v>0</v>
      </c>
      <c r="BI2665" s="255">
        <f>COUNTIF(H2665:AL2665,"PMD")</f>
        <v>0</v>
      </c>
      <c r="BJ2665" s="255">
        <f>COUNTIF(H2665:AL2665,"PM")</f>
        <v>0</v>
      </c>
      <c r="BK2665" s="255">
        <f>COUNTIF(H2665:AL2665,"BM")</f>
        <v>0</v>
      </c>
      <c r="BL2665" s="261">
        <f>SUMIF(H2665:AL2665,"PD",H2666:AL2666)+SUMIF(H2665:AL2665,"PN",H2666:AL2666)+SUMIF(H2665:AL2665,"P/DS",H2666:AL2666)+SUMIF(H2665:AL2665,"PN/F",H2666:AL2666)+SUMIF(H2665:AL2665,"PN/L",H2666:AL2666)+SUMIF(H2665:AL2665,"TV",H2666:AL2666)+SUMIF(H2665:AL2665,"TVD",H2666:AL2666)+SUMIF(H2665:AL2665,"PDD",H2666:AL2666)</f>
        <v>0</v>
      </c>
      <c r="BM2665" s="261">
        <f>SUMIF(H2665:AL2665,"PD",H2667:AL2667)+SUMIF(H2665:AL2665,"PN",H2667:AL2667)+SUMIF(H2665:AL2665,"P/DS",H2667:AL2667)+SUMIF(H2665:AL2665,"PN/F",H2667:AL2667)+SUMIF(H2665:AL2665,"PN/L",H2667:AL2667)+SUMIF(H2665:AL2665,"TV",H2667:AL2667)+SUMIF(H2665:AL2665,"TVD",H2667:AL2667)+SUMIF(H2665:AL2665,"PDD",H2667:AL2667)+SUMIF(H2665:AL2665,"PMD",H2667:AL2667)</f>
        <v>0</v>
      </c>
      <c r="BN2665" s="261">
        <f>SUMIF(H2665:AL2665,"PD",H2668:AL2668)+SUMIF(H2665:AL2665,"PN",H2668:AL2668)+SUMIF(H2665:AL2665,"P/DS",H2668:AL2668)+SUMIF(H2665:AL2665,"PN/F",H2668:AL2668)+SUMIF(H2665:AL2665,"PN/L",H2668:AL2668)+SUMIF(H2665:AL2665,"TV",H2668:AL2668)+SUMIF(H2665:AL2665,"TVD",H2668:AL2668)</f>
        <v>0</v>
      </c>
      <c r="BO2665" s="261">
        <f>SUMIF(H2665:AL2665,"PD",H2669:AL2669)+SUMIF(H2665:AL2665,"PN",H2669:AL2669)+SUMIF(H2665:AL2665,"P/DS",H2669:AL2669)+SUMIF(H2665:AL2665,"PN/F",H2669:AL2669)+SUMIF(H2665:AL2665,"PN/L",H2669:AL2669)+SUMIF(H2665:AL2665,"TV",H2669:AL2669)+SUMIF(H2665:AL2665,"TVD",H2669:AL2669)</f>
        <v>0</v>
      </c>
      <c r="BP2665" s="261">
        <f>SUMIF(H2665:AL2665,"PD",H2670:AL2670)+SUMIF(H2665:AL2665,"PN",H2670:AL2670)+SUMIF(H2665:AL2665,"P/DS",H2670:AL2670)+SUMIF(H2665:AL2665,"PN/F",H2670:AL2670)+SUMIF(H2665:AL2665,"PN/L",H2670:AL2670)+SUMIF(H2665:AL2665,"TV",H2670:AL2670)+SUMIF(H2665:AL2665,"TVD",H2670:AL2670)+SUMIF(H2665:AL2665,"PDD",H2670:AL2670)+SUMIF(H2665:AL2665,"PH",H2670:AL2670)+SUMIF(H2665:AL2665,"PM",H2670:AL2670)</f>
        <v>0</v>
      </c>
      <c r="BQ2665" s="261">
        <f>SUMIF(H2665:AL2665,"PD",H2671:AL2671)+SUMIF(H2665:AL2665,"PN",H2671:AL2671)+SUMIF(H2665:AL2665,"P/DS",H2671:AL2671)+SUMIF(H2665:AL2665,"PN/F",H2671:AL2671)+SUMIF(H2665:AL2665,"PN/L",H2671:AL2671)+SUMIF(H2665:AL2665,"TV",H2671:AL2671)+SUMIF(H2665:AL2665,"TVD",H2671:AL2671)+SUMIF(H2665:AL2665,"PDD",H2671:AL2671)+SUMIF(H2665:AL2665,"PH",H2671:AL2671)+SUMIF(H2665:AL2665,"PM",H2671:AL2671)</f>
        <v>0</v>
      </c>
      <c r="BR2665" s="269">
        <f>SUM(H2666:AL2666)-BL2665</f>
        <v>19.5</v>
      </c>
      <c r="BS2665" s="269">
        <f>SUM(H2667:AL2667)-BM2665</f>
        <v>0</v>
      </c>
      <c r="BT2665" s="269">
        <f>SUM(H2668:AL2668)-BN2665</f>
        <v>0</v>
      </c>
      <c r="BU2665" s="269">
        <f>SUM(H2669:AL2669)-BO2665</f>
        <v>0</v>
      </c>
      <c r="BV2665" s="269">
        <f>SUM(H2670:AL2670)-BP2665</f>
        <v>0</v>
      </c>
      <c r="BW2665" s="269">
        <f>SUM(H2671:AL2671)-BQ2665</f>
        <v>0</v>
      </c>
      <c r="BX2665" s="255">
        <f>SUMIF(H2665:AL2665,"PD",H2672:AL2672)+SUMIF(H2665:AL2665,"PN",H2672:AL2672)+SUMIF(H2665:AL2665,"P/DS",H2672:AL2672)+SUMIF(H2665:AL2665,"PN/F",H2672:AL2672)+SUMIF(H2665:AL2665,"PN/L",H2672:AL2672)</f>
        <v>0</v>
      </c>
      <c r="BY2665" s="255">
        <f>SUM(H2672:AL2672)-BX2665</f>
        <v>0</v>
      </c>
      <c r="BZ2665" s="255">
        <f t="shared" ref="BZ2665" si="883">+SUM(BL2665:BW2672)</f>
        <v>19.5</v>
      </c>
      <c r="CA2665" s="266">
        <f>(COUNTIFS(H2665:AL2665,"PD",H2666:AL2666,"&gt;=2"))*0.5-IF(CN2665="VP",COUNTIFS($H$16:$AL$16,"SAT",H2665:AL2665,"PD",H2666:AL2666,"&gt;=2"))*0.5</f>
        <v>0</v>
      </c>
      <c r="CB2665" s="266">
        <f>(COUNTIFS(H2665:AL2665,"PN",H2667:AL2667,"&gt;=0.5",H2666:AL2666,"&gt;=1.5"))*0.5+COUNTIFS(H2665:AL2665,"PDD",H2667:AL2667,"&gt;=0.5",H2666:AL2666,"&gt;=1.5")*0.5</f>
        <v>0</v>
      </c>
      <c r="CC2665" s="273">
        <f>(COUNTIFS(H2665:AL2665,"TV",H2667:AL2667,"&gt;=10"))*0.5+(COUNTIFS(H2665:AL2665,"PMD",H2667:AL2667,"&gt;=2"))*0.5</f>
        <v>0</v>
      </c>
      <c r="CD2665" s="266">
        <f>(COUNTIFS(H2665:AL2665,"TVD",H2669:AL2669,"&gt;=6.5",H2667:AL2667,"&gt;=3.5"))*0.5</f>
        <v>0</v>
      </c>
      <c r="CE2665" s="266">
        <f>(COUNTIFS(H2665:AL2665,"PD",H2670:AL2670,"&gt;=10"))*0.5</f>
        <v>0</v>
      </c>
      <c r="CF2665" s="266">
        <f>(COUNTIFS(H2665:AL2665,"PDD",H2670:AL2670,"&gt;=3.5",H2671:AL2671,"&gt;=6.5")+COUNTIFS(H2665:AL2665,"PH",H2671:AL2671,"&gt;=0.5",H2670:AL2670,"&gt;=1.5")+COUNTIFS(H2665:AL2665,"PM",H2671:AL2671,"&gt;=0.5",H2670:AL2670,"&gt;=1.5"))*0.5</f>
        <v>0</v>
      </c>
      <c r="CG2665" s="266">
        <f>(COUNTIFS(H2665:AL2665,"DS",H2666:AL2666,"&gt;=2")+COUNTIFS(H2665:AL2665,"AL/DS",H2666:AL2666,"&gt;=2"))*0.5-IF(CN2665="VP",COUNTIFS($H$16:$AL$16,"SAT",H2665:AL2665,"DS",H2666:AL2666,"&gt;=2"))*0.5</f>
        <v>4</v>
      </c>
      <c r="CH2665" s="266">
        <f>(COUNTIFS(H2665:AL2665,"NS",H2667:AL2667,"&gt;=0.5",H2666:AL2666,"&gt;=1.5")+COUNTIFS(H2665:AL2665,"AL/NS",H2667:AL2667,"&gt;=0.5",H2666:AL2666,"&gt;=1.5")+COUNTIFS(H2665:AL2665,"NHD",H2667:AL2667,"&gt;=4.5",H2670:AL2670,"&gt;=2",H2666:AL2666,"&gt;=1.5"))*0.5</f>
        <v>0</v>
      </c>
      <c r="CI2665" s="266">
        <f>(COUNTIF(H2667:AL2667,"&gt;=10")+COUNTIFS(H2665:AL2665,"MD",H2667:AL2667,"&gt;=2")-COUNTIFS(H2665:AL2665,"TV",H2667:AL2667,"&gt;=10"))*0.5</f>
        <v>0</v>
      </c>
      <c r="CJ2665" s="266">
        <f>(COUNTIFS(H2665:AL2665,"D",H2669:AL2669,"&gt;=6.5",H2667:AL2667,"&gt;=3.5"))*0.5</f>
        <v>0</v>
      </c>
      <c r="CK2665" s="266">
        <f>(COUNTIF(H2670:AL2670,"&gt;=10")-COUNTIFS(H2665:AL2665,"PD",H2670:AL2670,"&gt;=10"))*0.5</f>
        <v>0</v>
      </c>
      <c r="CL2665" s="265">
        <f>(COUNTIFS(H2665:AL2665,"NHD",H2670:AL2670,"&gt;=3.5",H2671:AL2671,"&gt;=6.5")+COUNTIFS(H2665:AL2665,"BH",H2670:AL2670,"&gt;=1.5",H2671:AL2671,"&gt;=0.5")+COUNTIFS(H2665:AL2665,"BM",H2670:AL2670,"&gt;=1.5",H2671:AL2671,"&gt;=0.5")+COUNTIFS(H2665:AL2665,"D",H2670:AL2670,"&gt;=1.5",H2671:AL2671,"&gt;=0.5"))*0.5</f>
        <v>0</v>
      </c>
      <c r="CM2665" s="272"/>
      <c r="CN2665" s="264" t="s">
        <v>723</v>
      </c>
      <c r="CO2665" s="193">
        <f t="shared" ref="CO2665" si="884">+AM2665+AN2665+AO2665+AP2665+AQ2665+AR2665+AS2665+AU2665+BG2665</f>
        <v>26</v>
      </c>
      <c r="CP2665" s="225">
        <f>+SUM(I2666:I2671)-I2672</f>
        <v>0</v>
      </c>
      <c r="CQ2665" s="225">
        <f>+SUM(J2666:J2671)-J2672</f>
        <v>2.5</v>
      </c>
      <c r="CR2665" s="225">
        <f>+SUM(K2666:K2671)-K2672</f>
        <v>2.5</v>
      </c>
      <c r="CS2665" s="192"/>
      <c r="CT2665" s="192"/>
      <c r="CU2665" s="192"/>
      <c r="CV2665" s="192"/>
      <c r="CW2665" s="192"/>
      <c r="CX2665" s="192"/>
      <c r="CY2665" s="192"/>
      <c r="CZ2665" s="192"/>
      <c r="DA2665" s="192"/>
      <c r="DB2665" s="192"/>
      <c r="DC2665" s="192"/>
      <c r="DD2665" s="192"/>
      <c r="DE2665" s="192"/>
      <c r="DF2665" s="192" t="e">
        <f>+SUM(#REF!)</f>
        <v>#REF!</v>
      </c>
    </row>
    <row r="2666" spans="1:110" s="120" customFormat="1" ht="15" customHeight="1">
      <c r="A2666" s="228"/>
      <c r="B2666" s="295"/>
      <c r="C2666" s="298"/>
      <c r="D2666" s="237"/>
      <c r="E2666" s="237"/>
      <c r="F2666" s="242" t="s">
        <v>82</v>
      </c>
      <c r="G2666" s="121">
        <v>1.5</v>
      </c>
      <c r="H2666" s="83"/>
      <c r="I2666" s="83"/>
      <c r="J2666" s="83">
        <v>2.5</v>
      </c>
      <c r="K2666" s="83">
        <v>2.5</v>
      </c>
      <c r="L2666" s="83">
        <v>2.5</v>
      </c>
      <c r="M2666" s="83"/>
      <c r="N2666" s="83">
        <v>2.5</v>
      </c>
      <c r="O2666" s="83"/>
      <c r="P2666" s="83">
        <v>2.5</v>
      </c>
      <c r="Q2666" s="83">
        <v>2.5</v>
      </c>
      <c r="R2666" s="83">
        <v>2</v>
      </c>
      <c r="S2666" s="83">
        <v>2.5</v>
      </c>
      <c r="T2666" s="83"/>
      <c r="U2666" s="83"/>
      <c r="V2666" s="83"/>
      <c r="W2666" s="83"/>
      <c r="X2666" s="83"/>
      <c r="Y2666" s="83"/>
      <c r="Z2666" s="83"/>
      <c r="AA2666" s="83"/>
      <c r="AB2666" s="83"/>
      <c r="AC2666" s="79"/>
      <c r="AD2666" s="79"/>
      <c r="AE2666" s="79"/>
      <c r="AF2666" s="79"/>
      <c r="AG2666" s="79"/>
      <c r="AH2666" s="79"/>
      <c r="AI2666" s="79"/>
      <c r="AJ2666" s="79"/>
      <c r="AK2666" s="79"/>
      <c r="AL2666" s="79"/>
      <c r="AM2666" s="240"/>
      <c r="AN2666" s="240"/>
      <c r="AO2666" s="240"/>
      <c r="AP2666" s="240"/>
      <c r="AQ2666" s="240"/>
      <c r="AR2666" s="240"/>
      <c r="AS2666" s="240"/>
      <c r="AT2666" s="256"/>
      <c r="AU2666" s="256"/>
      <c r="AV2666" s="259"/>
      <c r="AW2666" s="259"/>
      <c r="AX2666" s="256"/>
      <c r="AY2666" s="256"/>
      <c r="AZ2666" s="256"/>
      <c r="BA2666" s="256"/>
      <c r="BB2666" s="256"/>
      <c r="BC2666" s="256"/>
      <c r="BD2666" s="256"/>
      <c r="BE2666" s="256"/>
      <c r="BF2666" s="256"/>
      <c r="BG2666" s="256"/>
      <c r="BH2666" s="256"/>
      <c r="BI2666" s="256"/>
      <c r="BJ2666" s="256"/>
      <c r="BK2666" s="256"/>
      <c r="BL2666" s="262"/>
      <c r="BM2666" s="262"/>
      <c r="BN2666" s="262"/>
      <c r="BO2666" s="262"/>
      <c r="BP2666" s="262"/>
      <c r="BQ2666" s="262"/>
      <c r="BR2666" s="270"/>
      <c r="BS2666" s="270"/>
      <c r="BT2666" s="270"/>
      <c r="BU2666" s="270"/>
      <c r="BV2666" s="270"/>
      <c r="BW2666" s="270"/>
      <c r="BX2666" s="256"/>
      <c r="BY2666" s="256"/>
      <c r="BZ2666" s="256"/>
      <c r="CA2666" s="267"/>
      <c r="CB2666" s="267"/>
      <c r="CC2666" s="274"/>
      <c r="CD2666" s="267"/>
      <c r="CE2666" s="267"/>
      <c r="CF2666" s="267"/>
      <c r="CG2666" s="267"/>
      <c r="CH2666" s="267"/>
      <c r="CI2666" s="267"/>
      <c r="CJ2666" s="267"/>
      <c r="CK2666" s="267"/>
      <c r="CL2666" s="265"/>
      <c r="CM2666" s="272"/>
      <c r="CN2666" s="264"/>
      <c r="CO2666" s="193"/>
      <c r="CP2666" s="226"/>
      <c r="CQ2666" s="226"/>
      <c r="CR2666" s="226"/>
      <c r="CS2666" s="192"/>
      <c r="CT2666" s="192"/>
      <c r="CU2666" s="192"/>
      <c r="CV2666" s="192"/>
      <c r="CW2666" s="192"/>
      <c r="CX2666" s="192"/>
      <c r="CY2666" s="192"/>
      <c r="CZ2666" s="192"/>
      <c r="DA2666" s="192"/>
      <c r="DB2666" s="192"/>
      <c r="DC2666" s="192"/>
      <c r="DD2666" s="192"/>
      <c r="DE2666" s="192"/>
      <c r="DF2666" s="192"/>
    </row>
    <row r="2667" spans="1:110" s="120" customFormat="1" ht="15" customHeight="1">
      <c r="A2667" s="228"/>
      <c r="B2667" s="295"/>
      <c r="C2667" s="298"/>
      <c r="D2667" s="237"/>
      <c r="E2667" s="237"/>
      <c r="F2667" s="243"/>
      <c r="G2667" s="122">
        <v>2</v>
      </c>
      <c r="H2667" s="84"/>
      <c r="I2667" s="84"/>
      <c r="J2667" s="84"/>
      <c r="K2667" s="84"/>
      <c r="L2667" s="84"/>
      <c r="M2667" s="84"/>
      <c r="N2667" s="84"/>
      <c r="O2667" s="84"/>
      <c r="P2667" s="84"/>
      <c r="Q2667" s="84"/>
      <c r="R2667" s="84"/>
      <c r="S2667" s="84"/>
      <c r="T2667" s="84"/>
      <c r="U2667" s="84"/>
      <c r="V2667" s="84"/>
      <c r="W2667" s="84"/>
      <c r="X2667" s="84"/>
      <c r="Y2667" s="84"/>
      <c r="Z2667" s="84"/>
      <c r="AA2667" s="84"/>
      <c r="AB2667" s="84"/>
      <c r="AC2667" s="80"/>
      <c r="AD2667" s="80"/>
      <c r="AE2667" s="80"/>
      <c r="AF2667" s="80"/>
      <c r="AG2667" s="80"/>
      <c r="AH2667" s="80"/>
      <c r="AI2667" s="80"/>
      <c r="AJ2667" s="80"/>
      <c r="AK2667" s="80"/>
      <c r="AL2667" s="80"/>
      <c r="AM2667" s="240"/>
      <c r="AN2667" s="240"/>
      <c r="AO2667" s="240"/>
      <c r="AP2667" s="240"/>
      <c r="AQ2667" s="240"/>
      <c r="AR2667" s="240"/>
      <c r="AS2667" s="240"/>
      <c r="AT2667" s="256"/>
      <c r="AU2667" s="256"/>
      <c r="AV2667" s="259"/>
      <c r="AW2667" s="259"/>
      <c r="AX2667" s="256"/>
      <c r="AY2667" s="256"/>
      <c r="AZ2667" s="256"/>
      <c r="BA2667" s="256"/>
      <c r="BB2667" s="256"/>
      <c r="BC2667" s="256"/>
      <c r="BD2667" s="256"/>
      <c r="BE2667" s="256"/>
      <c r="BF2667" s="256"/>
      <c r="BG2667" s="256"/>
      <c r="BH2667" s="256"/>
      <c r="BI2667" s="256"/>
      <c r="BJ2667" s="256"/>
      <c r="BK2667" s="256"/>
      <c r="BL2667" s="262"/>
      <c r="BM2667" s="262"/>
      <c r="BN2667" s="262"/>
      <c r="BO2667" s="262"/>
      <c r="BP2667" s="262"/>
      <c r="BQ2667" s="262"/>
      <c r="BR2667" s="270"/>
      <c r="BS2667" s="270"/>
      <c r="BT2667" s="270"/>
      <c r="BU2667" s="270"/>
      <c r="BV2667" s="270"/>
      <c r="BW2667" s="270"/>
      <c r="BX2667" s="256"/>
      <c r="BY2667" s="256"/>
      <c r="BZ2667" s="256"/>
      <c r="CA2667" s="267"/>
      <c r="CB2667" s="267"/>
      <c r="CC2667" s="274"/>
      <c r="CD2667" s="267"/>
      <c r="CE2667" s="267"/>
      <c r="CF2667" s="267"/>
      <c r="CG2667" s="267"/>
      <c r="CH2667" s="267"/>
      <c r="CI2667" s="267"/>
      <c r="CJ2667" s="267"/>
      <c r="CK2667" s="267"/>
      <c r="CL2667" s="265"/>
      <c r="CM2667" s="272"/>
      <c r="CN2667" s="264"/>
      <c r="CO2667" s="193"/>
      <c r="CP2667" s="226"/>
      <c r="CQ2667" s="226"/>
      <c r="CR2667" s="226"/>
      <c r="CS2667" s="192"/>
      <c r="CT2667" s="192"/>
      <c r="CU2667" s="192"/>
      <c r="CV2667" s="192"/>
      <c r="CW2667" s="192"/>
      <c r="CX2667" s="192"/>
      <c r="CY2667" s="192"/>
      <c r="CZ2667" s="192"/>
      <c r="DA2667" s="192"/>
      <c r="DB2667" s="192"/>
      <c r="DC2667" s="192"/>
      <c r="DD2667" s="192"/>
      <c r="DE2667" s="192"/>
      <c r="DF2667" s="192"/>
    </row>
    <row r="2668" spans="1:110" s="120" customFormat="1" ht="15" customHeight="1">
      <c r="A2668" s="228"/>
      <c r="B2668" s="295"/>
      <c r="C2668" s="298"/>
      <c r="D2668" s="237"/>
      <c r="E2668" s="237"/>
      <c r="F2668" s="243"/>
      <c r="G2668" s="122">
        <v>2.1</v>
      </c>
      <c r="H2668" s="84"/>
      <c r="I2668" s="84"/>
      <c r="J2668" s="84"/>
      <c r="K2668" s="84"/>
      <c r="L2668" s="84"/>
      <c r="M2668" s="84"/>
      <c r="N2668" s="84"/>
      <c r="O2668" s="84"/>
      <c r="P2668" s="84"/>
      <c r="Q2668" s="84"/>
      <c r="R2668" s="84"/>
      <c r="S2668" s="84"/>
      <c r="T2668" s="84"/>
      <c r="U2668" s="84"/>
      <c r="V2668" s="84"/>
      <c r="W2668" s="84"/>
      <c r="X2668" s="84"/>
      <c r="Y2668" s="84"/>
      <c r="Z2668" s="84"/>
      <c r="AA2668" s="84"/>
      <c r="AB2668" s="84"/>
      <c r="AC2668" s="80"/>
      <c r="AD2668" s="80"/>
      <c r="AE2668" s="80"/>
      <c r="AF2668" s="80"/>
      <c r="AG2668" s="80"/>
      <c r="AH2668" s="80"/>
      <c r="AI2668" s="80"/>
      <c r="AJ2668" s="80"/>
      <c r="AK2668" s="80"/>
      <c r="AL2668" s="80"/>
      <c r="AM2668" s="240"/>
      <c r="AN2668" s="240"/>
      <c r="AO2668" s="240"/>
      <c r="AP2668" s="240"/>
      <c r="AQ2668" s="240"/>
      <c r="AR2668" s="240"/>
      <c r="AS2668" s="240"/>
      <c r="AT2668" s="256"/>
      <c r="AU2668" s="256"/>
      <c r="AV2668" s="259"/>
      <c r="AW2668" s="259"/>
      <c r="AX2668" s="256"/>
      <c r="AY2668" s="256"/>
      <c r="AZ2668" s="256"/>
      <c r="BA2668" s="256"/>
      <c r="BB2668" s="256"/>
      <c r="BC2668" s="256"/>
      <c r="BD2668" s="256"/>
      <c r="BE2668" s="256"/>
      <c r="BF2668" s="256"/>
      <c r="BG2668" s="256"/>
      <c r="BH2668" s="256"/>
      <c r="BI2668" s="256"/>
      <c r="BJ2668" s="256"/>
      <c r="BK2668" s="256"/>
      <c r="BL2668" s="262"/>
      <c r="BM2668" s="262"/>
      <c r="BN2668" s="262"/>
      <c r="BO2668" s="262"/>
      <c r="BP2668" s="262"/>
      <c r="BQ2668" s="262"/>
      <c r="BR2668" s="270"/>
      <c r="BS2668" s="270"/>
      <c r="BT2668" s="270"/>
      <c r="BU2668" s="270"/>
      <c r="BV2668" s="270"/>
      <c r="BW2668" s="270"/>
      <c r="BX2668" s="256"/>
      <c r="BY2668" s="256"/>
      <c r="BZ2668" s="256"/>
      <c r="CA2668" s="267"/>
      <c r="CB2668" s="267"/>
      <c r="CC2668" s="274"/>
      <c r="CD2668" s="267"/>
      <c r="CE2668" s="267"/>
      <c r="CF2668" s="267"/>
      <c r="CG2668" s="267"/>
      <c r="CH2668" s="267"/>
      <c r="CI2668" s="267"/>
      <c r="CJ2668" s="267"/>
      <c r="CK2668" s="267"/>
      <c r="CL2668" s="265"/>
      <c r="CM2668" s="272"/>
      <c r="CN2668" s="264"/>
      <c r="CO2668" s="193"/>
      <c r="CP2668" s="226"/>
      <c r="CQ2668" s="226"/>
      <c r="CR2668" s="226"/>
      <c r="CS2668" s="192"/>
      <c r="CT2668" s="192"/>
      <c r="CU2668" s="192"/>
      <c r="CV2668" s="192"/>
      <c r="CW2668" s="192"/>
      <c r="CX2668" s="192"/>
      <c r="CY2668" s="192"/>
      <c r="CZ2668" s="192"/>
      <c r="DA2668" s="192"/>
      <c r="DB2668" s="192"/>
      <c r="DC2668" s="192"/>
      <c r="DD2668" s="192"/>
      <c r="DE2668" s="192"/>
      <c r="DF2668" s="192"/>
    </row>
    <row r="2669" spans="1:110" s="120" customFormat="1" ht="15" customHeight="1">
      <c r="A2669" s="228"/>
      <c r="B2669" s="295"/>
      <c r="C2669" s="298"/>
      <c r="D2669" s="237"/>
      <c r="E2669" s="237"/>
      <c r="F2669" s="243"/>
      <c r="G2669" s="122">
        <v>2.7</v>
      </c>
      <c r="H2669" s="84"/>
      <c r="I2669" s="84"/>
      <c r="J2669" s="84"/>
      <c r="K2669" s="84"/>
      <c r="L2669" s="84"/>
      <c r="M2669" s="84"/>
      <c r="N2669" s="84"/>
      <c r="O2669" s="84"/>
      <c r="P2669" s="84"/>
      <c r="Q2669" s="84"/>
      <c r="R2669" s="84"/>
      <c r="S2669" s="84"/>
      <c r="T2669" s="84"/>
      <c r="U2669" s="84"/>
      <c r="V2669" s="84"/>
      <c r="W2669" s="84"/>
      <c r="X2669" s="84"/>
      <c r="Y2669" s="84"/>
      <c r="Z2669" s="84"/>
      <c r="AA2669" s="84"/>
      <c r="AB2669" s="84"/>
      <c r="AC2669" s="80"/>
      <c r="AD2669" s="80"/>
      <c r="AE2669" s="80"/>
      <c r="AF2669" s="80"/>
      <c r="AG2669" s="80"/>
      <c r="AH2669" s="80"/>
      <c r="AI2669" s="80"/>
      <c r="AJ2669" s="80"/>
      <c r="AK2669" s="80"/>
      <c r="AL2669" s="80"/>
      <c r="AM2669" s="240"/>
      <c r="AN2669" s="240"/>
      <c r="AO2669" s="240"/>
      <c r="AP2669" s="240"/>
      <c r="AQ2669" s="240"/>
      <c r="AR2669" s="240"/>
      <c r="AS2669" s="240"/>
      <c r="AT2669" s="256"/>
      <c r="AU2669" s="256"/>
      <c r="AV2669" s="259"/>
      <c r="AW2669" s="259"/>
      <c r="AX2669" s="256"/>
      <c r="AY2669" s="256"/>
      <c r="AZ2669" s="256"/>
      <c r="BA2669" s="256"/>
      <c r="BB2669" s="256"/>
      <c r="BC2669" s="256"/>
      <c r="BD2669" s="256"/>
      <c r="BE2669" s="256"/>
      <c r="BF2669" s="256"/>
      <c r="BG2669" s="256"/>
      <c r="BH2669" s="256"/>
      <c r="BI2669" s="256"/>
      <c r="BJ2669" s="256"/>
      <c r="BK2669" s="256"/>
      <c r="BL2669" s="262"/>
      <c r="BM2669" s="262"/>
      <c r="BN2669" s="262"/>
      <c r="BO2669" s="262"/>
      <c r="BP2669" s="262"/>
      <c r="BQ2669" s="262"/>
      <c r="BR2669" s="270"/>
      <c r="BS2669" s="270"/>
      <c r="BT2669" s="270"/>
      <c r="BU2669" s="270"/>
      <c r="BV2669" s="270"/>
      <c r="BW2669" s="270"/>
      <c r="BX2669" s="256"/>
      <c r="BY2669" s="256"/>
      <c r="BZ2669" s="256"/>
      <c r="CA2669" s="267"/>
      <c r="CB2669" s="267"/>
      <c r="CC2669" s="274"/>
      <c r="CD2669" s="267"/>
      <c r="CE2669" s="267"/>
      <c r="CF2669" s="267"/>
      <c r="CG2669" s="267"/>
      <c r="CH2669" s="267"/>
      <c r="CI2669" s="267"/>
      <c r="CJ2669" s="267"/>
      <c r="CK2669" s="267"/>
      <c r="CL2669" s="265"/>
      <c r="CM2669" s="272"/>
      <c r="CN2669" s="264"/>
      <c r="CO2669" s="193"/>
      <c r="CP2669" s="226"/>
      <c r="CQ2669" s="226"/>
      <c r="CR2669" s="226"/>
      <c r="CS2669" s="192"/>
      <c r="CT2669" s="192"/>
      <c r="CU2669" s="192"/>
      <c r="CV2669" s="192"/>
      <c r="CW2669" s="192"/>
      <c r="CX2669" s="192"/>
      <c r="CY2669" s="192"/>
      <c r="CZ2669" s="192"/>
      <c r="DA2669" s="192"/>
      <c r="DB2669" s="192"/>
      <c r="DC2669" s="192"/>
      <c r="DD2669" s="192"/>
      <c r="DE2669" s="192"/>
      <c r="DF2669" s="192"/>
    </row>
    <row r="2670" spans="1:110" s="120" customFormat="1" ht="15" customHeight="1">
      <c r="A2670" s="228"/>
      <c r="B2670" s="295"/>
      <c r="C2670" s="298"/>
      <c r="D2670" s="237"/>
      <c r="E2670" s="237"/>
      <c r="F2670" s="243"/>
      <c r="G2670" s="122">
        <v>3</v>
      </c>
      <c r="H2670" s="84"/>
      <c r="I2670" s="84"/>
      <c r="J2670" s="84"/>
      <c r="K2670" s="84"/>
      <c r="L2670" s="84"/>
      <c r="M2670" s="84"/>
      <c r="N2670" s="84"/>
      <c r="O2670" s="84"/>
      <c r="P2670" s="84"/>
      <c r="Q2670" s="84"/>
      <c r="R2670" s="84"/>
      <c r="S2670" s="84"/>
      <c r="T2670" s="84"/>
      <c r="U2670" s="84"/>
      <c r="V2670" s="84"/>
      <c r="W2670" s="84"/>
      <c r="X2670" s="84"/>
      <c r="Y2670" s="84"/>
      <c r="Z2670" s="84"/>
      <c r="AA2670" s="84"/>
      <c r="AB2670" s="84"/>
      <c r="AC2670" s="80"/>
      <c r="AD2670" s="80"/>
      <c r="AE2670" s="80"/>
      <c r="AF2670" s="80"/>
      <c r="AG2670" s="80"/>
      <c r="AH2670" s="80"/>
      <c r="AI2670" s="80"/>
      <c r="AJ2670" s="80"/>
      <c r="AK2670" s="80"/>
      <c r="AL2670" s="80"/>
      <c r="AM2670" s="240"/>
      <c r="AN2670" s="240"/>
      <c r="AO2670" s="240"/>
      <c r="AP2670" s="240"/>
      <c r="AQ2670" s="240"/>
      <c r="AR2670" s="240"/>
      <c r="AS2670" s="240"/>
      <c r="AT2670" s="256"/>
      <c r="AU2670" s="256"/>
      <c r="AV2670" s="259"/>
      <c r="AW2670" s="259"/>
      <c r="AX2670" s="256"/>
      <c r="AY2670" s="256"/>
      <c r="AZ2670" s="256"/>
      <c r="BA2670" s="256"/>
      <c r="BB2670" s="256"/>
      <c r="BC2670" s="256"/>
      <c r="BD2670" s="256"/>
      <c r="BE2670" s="256"/>
      <c r="BF2670" s="256"/>
      <c r="BG2670" s="256"/>
      <c r="BH2670" s="256"/>
      <c r="BI2670" s="256"/>
      <c r="BJ2670" s="256"/>
      <c r="BK2670" s="256"/>
      <c r="BL2670" s="262"/>
      <c r="BM2670" s="262"/>
      <c r="BN2670" s="262"/>
      <c r="BO2670" s="262"/>
      <c r="BP2670" s="262"/>
      <c r="BQ2670" s="262"/>
      <c r="BR2670" s="270"/>
      <c r="BS2670" s="270"/>
      <c r="BT2670" s="270"/>
      <c r="BU2670" s="270"/>
      <c r="BV2670" s="270"/>
      <c r="BW2670" s="270"/>
      <c r="BX2670" s="256"/>
      <c r="BY2670" s="256"/>
      <c r="BZ2670" s="256"/>
      <c r="CA2670" s="267"/>
      <c r="CB2670" s="267"/>
      <c r="CC2670" s="274"/>
      <c r="CD2670" s="267"/>
      <c r="CE2670" s="267"/>
      <c r="CF2670" s="267"/>
      <c r="CG2670" s="267"/>
      <c r="CH2670" s="267"/>
      <c r="CI2670" s="267"/>
      <c r="CJ2670" s="267"/>
      <c r="CK2670" s="267"/>
      <c r="CL2670" s="265"/>
      <c r="CM2670" s="272"/>
      <c r="CN2670" s="264"/>
      <c r="CO2670" s="193"/>
      <c r="CP2670" s="226"/>
      <c r="CQ2670" s="226"/>
      <c r="CR2670" s="226"/>
      <c r="CS2670" s="192"/>
      <c r="CT2670" s="192"/>
      <c r="CU2670" s="192"/>
      <c r="CV2670" s="192"/>
      <c r="CW2670" s="192"/>
      <c r="CX2670" s="192"/>
      <c r="CY2670" s="192"/>
      <c r="CZ2670" s="192"/>
      <c r="DA2670" s="192"/>
      <c r="DB2670" s="192"/>
      <c r="DC2670" s="192"/>
      <c r="DD2670" s="192"/>
      <c r="DE2670" s="192"/>
      <c r="DF2670" s="192"/>
    </row>
    <row r="2671" spans="1:110" s="120" customFormat="1" ht="15" customHeight="1">
      <c r="A2671" s="228"/>
      <c r="B2671" s="295"/>
      <c r="C2671" s="298"/>
      <c r="D2671" s="237"/>
      <c r="E2671" s="237"/>
      <c r="F2671" s="244"/>
      <c r="G2671" s="123">
        <v>3.9</v>
      </c>
      <c r="H2671" s="85"/>
      <c r="I2671" s="85"/>
      <c r="J2671" s="85"/>
      <c r="K2671" s="85"/>
      <c r="L2671" s="85"/>
      <c r="M2671" s="85"/>
      <c r="N2671" s="85"/>
      <c r="O2671" s="85"/>
      <c r="P2671" s="85"/>
      <c r="Q2671" s="85"/>
      <c r="R2671" s="85"/>
      <c r="S2671" s="85"/>
      <c r="T2671" s="85"/>
      <c r="U2671" s="85"/>
      <c r="V2671" s="85"/>
      <c r="W2671" s="85"/>
      <c r="X2671" s="85"/>
      <c r="Y2671" s="85"/>
      <c r="Z2671" s="85"/>
      <c r="AA2671" s="85"/>
      <c r="AB2671" s="85"/>
      <c r="AC2671" s="81"/>
      <c r="AD2671" s="81"/>
      <c r="AE2671" s="81"/>
      <c r="AF2671" s="81"/>
      <c r="AG2671" s="81"/>
      <c r="AH2671" s="81"/>
      <c r="AI2671" s="81"/>
      <c r="AJ2671" s="81"/>
      <c r="AK2671" s="81"/>
      <c r="AL2671" s="81"/>
      <c r="AM2671" s="240"/>
      <c r="AN2671" s="240"/>
      <c r="AO2671" s="240"/>
      <c r="AP2671" s="240"/>
      <c r="AQ2671" s="240"/>
      <c r="AR2671" s="240"/>
      <c r="AS2671" s="240"/>
      <c r="AT2671" s="256"/>
      <c r="AU2671" s="256"/>
      <c r="AV2671" s="259"/>
      <c r="AW2671" s="259"/>
      <c r="AX2671" s="256"/>
      <c r="AY2671" s="256"/>
      <c r="AZ2671" s="256"/>
      <c r="BA2671" s="256"/>
      <c r="BB2671" s="256"/>
      <c r="BC2671" s="256"/>
      <c r="BD2671" s="256"/>
      <c r="BE2671" s="256"/>
      <c r="BF2671" s="256"/>
      <c r="BG2671" s="256"/>
      <c r="BH2671" s="256"/>
      <c r="BI2671" s="256"/>
      <c r="BJ2671" s="256"/>
      <c r="BK2671" s="256"/>
      <c r="BL2671" s="262"/>
      <c r="BM2671" s="262"/>
      <c r="BN2671" s="262"/>
      <c r="BO2671" s="262"/>
      <c r="BP2671" s="262"/>
      <c r="BQ2671" s="262"/>
      <c r="BR2671" s="270"/>
      <c r="BS2671" s="270"/>
      <c r="BT2671" s="270"/>
      <c r="BU2671" s="270"/>
      <c r="BV2671" s="270"/>
      <c r="BW2671" s="270"/>
      <c r="BX2671" s="256"/>
      <c r="BY2671" s="256"/>
      <c r="BZ2671" s="256"/>
      <c r="CA2671" s="267"/>
      <c r="CB2671" s="267"/>
      <c r="CC2671" s="274"/>
      <c r="CD2671" s="267"/>
      <c r="CE2671" s="267"/>
      <c r="CF2671" s="267"/>
      <c r="CG2671" s="267"/>
      <c r="CH2671" s="267"/>
      <c r="CI2671" s="267"/>
      <c r="CJ2671" s="267"/>
      <c r="CK2671" s="267"/>
      <c r="CL2671" s="265"/>
      <c r="CM2671" s="272"/>
      <c r="CN2671" s="264"/>
      <c r="CO2671" s="193"/>
      <c r="CP2671" s="226"/>
      <c r="CQ2671" s="226"/>
      <c r="CR2671" s="226"/>
      <c r="CS2671" s="192"/>
      <c r="CT2671" s="192"/>
      <c r="CU2671" s="192"/>
      <c r="CV2671" s="192"/>
      <c r="CW2671" s="192"/>
      <c r="CX2671" s="192"/>
      <c r="CY2671" s="192"/>
      <c r="CZ2671" s="192"/>
      <c r="DA2671" s="192"/>
      <c r="DB2671" s="192"/>
      <c r="DC2671" s="192"/>
      <c r="DD2671" s="192"/>
      <c r="DE2671" s="192"/>
      <c r="DF2671" s="192"/>
    </row>
    <row r="2672" spans="1:110" s="120" customFormat="1" ht="15" customHeight="1">
      <c r="A2672" s="229"/>
      <c r="B2672" s="296"/>
      <c r="C2672" s="299"/>
      <c r="D2672" s="238"/>
      <c r="E2672" s="238"/>
      <c r="F2672" s="245" t="s">
        <v>83</v>
      </c>
      <c r="G2672" s="246"/>
      <c r="H2672" s="82"/>
      <c r="I2672" s="82"/>
      <c r="J2672" s="82"/>
      <c r="K2672" s="82"/>
      <c r="L2672" s="82"/>
      <c r="M2672" s="82"/>
      <c r="N2672" s="82"/>
      <c r="O2672" s="82"/>
      <c r="P2672" s="82"/>
      <c r="Q2672" s="82"/>
      <c r="R2672" s="82"/>
      <c r="S2672" s="82"/>
      <c r="T2672" s="82"/>
      <c r="U2672" s="82"/>
      <c r="V2672" s="82"/>
      <c r="W2672" s="82"/>
      <c r="X2672" s="82"/>
      <c r="Y2672" s="82"/>
      <c r="Z2672" s="82"/>
      <c r="AA2672" s="82"/>
      <c r="AB2672" s="82"/>
      <c r="AC2672" s="35"/>
      <c r="AD2672" s="35"/>
      <c r="AE2672" s="35"/>
      <c r="AF2672" s="35"/>
      <c r="AG2672" s="35"/>
      <c r="AH2672" s="35"/>
      <c r="AI2672" s="35"/>
      <c r="AJ2672" s="35"/>
      <c r="AK2672" s="35"/>
      <c r="AL2672" s="35"/>
      <c r="AM2672" s="241"/>
      <c r="AN2672" s="241"/>
      <c r="AO2672" s="241"/>
      <c r="AP2672" s="241"/>
      <c r="AQ2672" s="241"/>
      <c r="AR2672" s="241"/>
      <c r="AS2672" s="241"/>
      <c r="AT2672" s="257"/>
      <c r="AU2672" s="257"/>
      <c r="AV2672" s="260"/>
      <c r="AW2672" s="260"/>
      <c r="AX2672" s="257"/>
      <c r="AY2672" s="257"/>
      <c r="AZ2672" s="257"/>
      <c r="BA2672" s="257"/>
      <c r="BB2672" s="257"/>
      <c r="BC2672" s="257"/>
      <c r="BD2672" s="257"/>
      <c r="BE2672" s="257"/>
      <c r="BF2672" s="257"/>
      <c r="BG2672" s="257"/>
      <c r="BH2672" s="257"/>
      <c r="BI2672" s="257"/>
      <c r="BJ2672" s="257"/>
      <c r="BK2672" s="257"/>
      <c r="BL2672" s="263"/>
      <c r="BM2672" s="263"/>
      <c r="BN2672" s="263"/>
      <c r="BO2672" s="263"/>
      <c r="BP2672" s="263"/>
      <c r="BQ2672" s="263"/>
      <c r="BR2672" s="271"/>
      <c r="BS2672" s="271"/>
      <c r="BT2672" s="271"/>
      <c r="BU2672" s="271"/>
      <c r="BV2672" s="271"/>
      <c r="BW2672" s="271"/>
      <c r="BX2672" s="257"/>
      <c r="BY2672" s="257"/>
      <c r="BZ2672" s="257"/>
      <c r="CA2672" s="268"/>
      <c r="CB2672" s="268"/>
      <c r="CC2672" s="275"/>
      <c r="CD2672" s="268"/>
      <c r="CE2672" s="268"/>
      <c r="CF2672" s="268"/>
      <c r="CG2672" s="268"/>
      <c r="CH2672" s="268"/>
      <c r="CI2672" s="268"/>
      <c r="CJ2672" s="268"/>
      <c r="CK2672" s="268"/>
      <c r="CL2672" s="265"/>
      <c r="CM2672" s="272"/>
      <c r="CN2672" s="264"/>
      <c r="CO2672" s="193"/>
      <c r="CP2672" s="226"/>
      <c r="CQ2672" s="226"/>
      <c r="CR2672" s="226"/>
      <c r="CS2672" s="192"/>
      <c r="CT2672" s="192"/>
      <c r="CU2672" s="192"/>
      <c r="CV2672" s="192"/>
      <c r="CW2672" s="192"/>
      <c r="CX2672" s="192"/>
      <c r="CY2672" s="192"/>
      <c r="CZ2672" s="192"/>
      <c r="DA2672" s="192"/>
      <c r="DB2672" s="192"/>
      <c r="DC2672" s="192"/>
      <c r="DD2672" s="192"/>
      <c r="DE2672" s="192"/>
      <c r="DF2672" s="192"/>
    </row>
    <row r="2673" spans="1:110" s="120" customFormat="1" ht="15" customHeight="1">
      <c r="A2673" s="227">
        <f t="shared" ref="A2673:A2729" si="885">A2665+1</f>
        <v>331</v>
      </c>
      <c r="B2673" s="651" t="s">
        <v>1357</v>
      </c>
      <c r="C2673" s="353" t="s">
        <v>1448</v>
      </c>
      <c r="D2673" s="236">
        <v>44663</v>
      </c>
      <c r="E2673" s="236" t="s">
        <v>1324</v>
      </c>
      <c r="F2673" s="253" t="s">
        <v>80</v>
      </c>
      <c r="G2673" s="254"/>
      <c r="H2673" s="82" t="s">
        <v>57</v>
      </c>
      <c r="I2673" s="82"/>
      <c r="J2673" s="82" t="s">
        <v>57</v>
      </c>
      <c r="K2673" s="82" t="s">
        <v>57</v>
      </c>
      <c r="L2673" s="82" t="s">
        <v>57</v>
      </c>
      <c r="M2673" s="82" t="s">
        <v>57</v>
      </c>
      <c r="N2673" s="82" t="s">
        <v>57</v>
      </c>
      <c r="O2673" s="82"/>
      <c r="P2673" s="82" t="s">
        <v>1443</v>
      </c>
      <c r="Q2673" s="82" t="s">
        <v>57</v>
      </c>
      <c r="R2673" s="82" t="s">
        <v>57</v>
      </c>
      <c r="S2673" s="82" t="s">
        <v>71</v>
      </c>
      <c r="T2673" s="82" t="s">
        <v>57</v>
      </c>
      <c r="U2673" s="82" t="s">
        <v>57</v>
      </c>
      <c r="V2673" s="82"/>
      <c r="W2673" s="82" t="s">
        <v>58</v>
      </c>
      <c r="X2673" s="82" t="s">
        <v>58</v>
      </c>
      <c r="Y2673" s="82" t="s">
        <v>58</v>
      </c>
      <c r="Z2673" s="82" t="s">
        <v>58</v>
      </c>
      <c r="AA2673" s="82" t="s">
        <v>58</v>
      </c>
      <c r="AB2673" s="82" t="s">
        <v>58</v>
      </c>
      <c r="AC2673" s="82"/>
      <c r="AD2673" s="82" t="s">
        <v>58</v>
      </c>
      <c r="AE2673" s="82" t="s">
        <v>58</v>
      </c>
      <c r="AF2673" s="82" t="s">
        <v>58</v>
      </c>
      <c r="AG2673" s="82" t="s">
        <v>58</v>
      </c>
      <c r="AH2673" s="82" t="s">
        <v>58</v>
      </c>
      <c r="AI2673" s="82" t="s">
        <v>1443</v>
      </c>
      <c r="AJ2673" s="82"/>
      <c r="AK2673" s="82" t="s">
        <v>58</v>
      </c>
      <c r="AL2673" s="82" t="s">
        <v>58</v>
      </c>
      <c r="AM2673" s="239">
        <f>COUNTIF(H2673:AL2673,"PH")+COUNTIF(H2673:AL2673,"PH/L")+COUNTIF(H2673:AL2673,"PM")</f>
        <v>0</v>
      </c>
      <c r="AN2673" s="239">
        <f>COUNTIF(H2673:AL2673,"PD")+COUNTIF(H2673:AL2673,"PDD")+COUNTIF(H2673:AL2673,"P/DS")/2+COUNTIF(H2673:AL2673,"PMD")</f>
        <v>11</v>
      </c>
      <c r="AO2673" s="239">
        <f>COUNTIF(H2673:AL2673,"PN")+COUNTIF(H2673:AL2673,"P/NS")/2+COUNTIF(H2673:AL2673,"PH")+COUNTIF(H2673:AL2673,"PH/F")/2+COUNTIF(H2673:AL2673,"PH/L")/2+COUNTIF(H2673:AL2673,"PM")</f>
        <v>13</v>
      </c>
      <c r="AP2673" s="239">
        <f>COUNTIF(H2673:AL2673,"BH")+COUNTIF(H2673:AL2673,"AL/BL")+COUNTIF(H2673:AL2673,"UL/BL")+COUNTIF(H2673:AL2673,"BM")</f>
        <v>0</v>
      </c>
      <c r="AQ2673" s="239">
        <f>COUNTIF(H2673:AL2673,"DS")+COUNTIF(H2673:AL2673,"AL/DS")/2+COUNTIF(H2673:AL2673,"UL/DS")/2+COUNTIF(H2673:AL2673,"CT")+COUNTIF(H2673:AL2673,"MD")</f>
        <v>0</v>
      </c>
      <c r="AR2673" s="239">
        <f>COUNTIF(H2673:AL2673,"NS")+COUNTIF(H2673:AL2673,"AL/NS")/2+COUNTIF(H2673:AL2673,"UL/NS")/2+COUNTIF(H2673:AL2673,"BH")+COUNTIF(H2673:AL2673,"AL/BF")/2+COUNTIF(H2673:AL2673,"AL/BL")/2+COUNTIF(H2673:AL2673,"UL/BL")/2+COUNTIF(H2673:AL2673,"UL/BF")/2+COUNTIF(H2673:AL2673,"BM")</f>
        <v>0</v>
      </c>
      <c r="AS2673" s="239">
        <f>COUNTIF(H2673:AL2673,"AL")+COUNTIF(H2673:AL2673,"AL/DS")/2+COUNTIF(H2673:AL2673,"AL/NS")/2+COUNTIF(H2673:AL2673,"NH")+COUNTIF(H2673:AL2673,"SL")+COUNTIF(H2673:AL2673,"NHD")+COUNTIF(H2673:AL2673,"B")+COUNTIF(H2673:AL2673,"HL")+COUNTIF(H2673:AL2673,"AL/BF")/2+COUNTIF(H2673:AL2673,"AL/BL")/2</f>
        <v>0</v>
      </c>
      <c r="AT2673" s="255">
        <f>COUNTIF(H2673:AL2673,"PD")+COUNTIF(H2673:AL2673,"PN")+COUNTIF(H2673:AL2673,"P/DS")/2+COUNTIF(H2673:AL2673,"P/NS")/2+COUNTIF(H2673:AL2673,"DS")+COUNTIF(H2673:AL2673,"NS")+COUNTIF(H2673:AL2673,"AL")+COUNTIF(H2673:AL2673,"AL/DS")+COUNTIF(H2673:AL2673,"AL/NS")+COUNTIF(H2673:AL2673,"NH")+COUNTIF(H2673:AL2673,"SL")+COUNTIF(H2673:AL2673,"UL/DS")/2+COUNTIF(H2673:AL2673,"UL/NS")/2+COUNTIF(H2673:AL2673,"CT")+COUNTIF(H2673:AL2673,"NHD")+COUNTIF(H2673:AL2673,"PDD")+COUNTIF(H2673:AL2673,"B")+COUNTIF(H2673:AL2673,"HL")+COUNTIF(H2673:AL2673,"PH")+COUNTIF(H2673:AL2673,"BH")+COUNTIF(H2673:AL2673,"AL/BF")+COUNTIF(H2673:AL2673,"AL/BL")+COUNTIF(H2673:AL2673,"UL/BF")/2+COUNTIF(H2673:AL2673,"UL/BL")/2+COUNTIF(H2673:AL2673,"PH/F")/2+COUNTIF(H2673:AL2673,"PH/L")/2+COUNTIF(H2673:AL2673,"MD")+COUNTIF(H2673:AL2673,"PMD")+COUNTIF(H2673:AL2673,"PM")+COUNTIF(H2673:AL2673,"BM")</f>
        <v>24</v>
      </c>
      <c r="AU2673" s="255">
        <f>COUNTIF(H2673:AL2673,"P/DS")/2+COUNTIF(H2673:AL2673,"P/NS")/2+COUNTIF(H2673:AL2673,"IL")+COUNTIF(H2673:AL2673,"NL")+COUNTIF(H2673:AL2673,"UL")+COUNTIF(H2673:AL2673,"UL/DS")/2+COUNTIF(H2673:AL2673,"UL/NS")/2+COUNTIF(H2673:AL2673,"KT")+COUNTIF(H2673:AL2673,"UL/BF")/2+COUNTIF(H2673:AL2673,"UL/BL")/2+COUNTIF(H2673:AL2673,"PH/F")/2+COUNTIF(H2673:AL2673,"PH/L")/2+COUNTIF(H2673:AL2673,"NB")</f>
        <v>2</v>
      </c>
      <c r="AV2673" s="258">
        <f>COUNTIF(H2673:AL2673,"PN")+COUNTIF(H2673:AL2673,"TVD")+COUNTIF(H2673:AL2673,"PH")+COUNTIF(H2673:AL2673,"PM")+COUNTIF(H2673:AL2673,"PDD")-COUNTIFS(H2673:AL2673,"PN",H2680:AL2680,"&gt;=3")-COUNTIFS(H2673:AL2673,"PM",H2680:AL2680,"&gt;=3")</f>
        <v>13</v>
      </c>
      <c r="AW2673" s="258">
        <f>COUNTIF(H2673:AL2673,"NS")+COUNTIF(H2673:AL2673,"D")+COUNTIF(H2673:AL2673,"BH")+COUNTIF(H2673:AL2673,"NHD")+COUNTIF(H2673:AL2673,"BM")-COUNTIFS(H2673:AL2673,"NS",H2680:AL2680,"&gt;=3")-COUNTIFS(H2673:AL2673,"BH",H2680:AL2680,"&gt;=3")-COUNTIFS(H2673:AL2673,"BM",H2680:AL2680,"&gt;=3")</f>
        <v>0</v>
      </c>
      <c r="AX2673" s="255">
        <f>COUNTIF(H2673:AL2673,"AL")+COUNTIF(H2673:AL2673,"AL/DS")/2+COUNTIF(H2673:AL2673,"AL/NS")/2+COUNTIF(H2673:AL2673,"AL/BF")+COUNTIF(H2673:AL2673,"AL/BL")/2</f>
        <v>0</v>
      </c>
      <c r="AY2673" s="255">
        <f>COUNTIF(H2673:AL2673,"SL")</f>
        <v>0</v>
      </c>
      <c r="AZ2673" s="255">
        <f>COUNTIF(H2673:AL2673,"NH")</f>
        <v>0</v>
      </c>
      <c r="BA2673" s="255">
        <f>COUNTIF(H2673:AL2673,"HL")</f>
        <v>0</v>
      </c>
      <c r="BB2673" s="255">
        <f>COUNTIF(G2673:AL2673,"P/DS")/2+COUNTIF(G2673:AL2673,"P/NS")/2+COUNTIF(G2673:AL2673,"UL")+COUNTIF(G2673:AL2673,"UL/DS")/2+COUNTIF(G2673:AL2673,"UL/NS")/2+COUNTIF(G2673:AL2673,"UL/BL")/2+COUNTIF(G2673:AL2673,"UL/BF")/2+COUNTIF(G2673:AL2673,"PH/F")/2+COUNTIF(G2673:AL2673,"PH/L")/2</f>
        <v>2</v>
      </c>
      <c r="BC2673" s="255">
        <f>COUNTIF(H2673:AL2673,"NB")</f>
        <v>0</v>
      </c>
      <c r="BD2673" s="255">
        <f>COUNTIF(H2673:AL2673,"NL")</f>
        <v>0</v>
      </c>
      <c r="BE2673" s="255">
        <f>COUNTIF(H2673:AL2673,"IL")</f>
        <v>0</v>
      </c>
      <c r="BF2673" s="255">
        <f>COUNTIF(H2673:AL2673,"KT")</f>
        <v>0</v>
      </c>
      <c r="BG2673" s="255">
        <f>COUNTIF(H2673:AL2673,"L70")</f>
        <v>0</v>
      </c>
      <c r="BH2673" s="255">
        <f>COUNTIF(H2673:AL2673,"MD")</f>
        <v>0</v>
      </c>
      <c r="BI2673" s="255">
        <f>COUNTIF(H2673:AL2673,"PMD")</f>
        <v>0</v>
      </c>
      <c r="BJ2673" s="255">
        <f>COUNTIF(H2673:AL2673,"PM")</f>
        <v>0</v>
      </c>
      <c r="BK2673" s="255">
        <f>COUNTIF(H2673:AL2673,"BM")</f>
        <v>0</v>
      </c>
      <c r="BL2673" s="261">
        <f>SUMIF(H2673:AL2673,"PD",H2674:AL2674)+SUMIF(H2673:AL2673,"PN",H2674:AL2674)+SUMIF(H2673:AL2673,"P/DS",H2674:AL2674)+SUMIF(H2673:AL2673,"PN/F",H2674:AL2674)+SUMIF(H2673:AL2673,"PN/L",H2674:AL2674)+SUMIF(H2673:AL2673,"TV",H2674:AL2674)+SUMIF(H2673:AL2673,"TVD",H2674:AL2674)+SUMIF(H2673:AL2673,"PDD",H2674:AL2674)</f>
        <v>4.5</v>
      </c>
      <c r="BM2673" s="261">
        <f>SUMIF(H2673:AL2673,"PD",H2675:AL2675)+SUMIF(H2673:AL2673,"PN",H2675:AL2675)+SUMIF(H2673:AL2673,"P/DS",H2675:AL2675)+SUMIF(H2673:AL2673,"PN/F",H2675:AL2675)+SUMIF(H2673:AL2673,"PN/L",H2675:AL2675)+SUMIF(H2673:AL2673,"TV",H2675:AL2675)+SUMIF(H2673:AL2673,"TVD",H2675:AL2675)+SUMIF(H2673:AL2673,"PDD",H2675:AL2675)+SUMIF(H2673:AL2673,"PMD",H2675:AL2675)</f>
        <v>0</v>
      </c>
      <c r="BN2673" s="261">
        <f>SUMIF(H2673:AL2673,"PD",H2676:AL2676)+SUMIF(H2673:AL2673,"PN",H2676:AL2676)+SUMIF(H2673:AL2673,"P/DS",H2676:AL2676)+SUMIF(H2673:AL2673,"PN/F",H2676:AL2676)+SUMIF(H2673:AL2673,"PN/L",H2676:AL2676)+SUMIF(H2673:AL2673,"TV",H2676:AL2676)+SUMIF(H2673:AL2673,"TVD",H2676:AL2676)</f>
        <v>0</v>
      </c>
      <c r="BO2673" s="261">
        <f>SUMIF(H2673:AL2673,"PD",H2677:AL2677)+SUMIF(H2673:AL2673,"PN",H2677:AL2677)+SUMIF(H2673:AL2673,"P/DS",H2677:AL2677)+SUMIF(H2673:AL2673,"PN/F",H2677:AL2677)+SUMIF(H2673:AL2673,"PN/L",H2677:AL2677)+SUMIF(H2673:AL2673,"TV",H2677:AL2677)+SUMIF(H2673:AL2673,"TVD",H2677:AL2677)</f>
        <v>0</v>
      </c>
      <c r="BP2673" s="261">
        <f>SUMIF(H2673:AL2673,"PD",H2678:AL2678)+SUMIF(H2673:AL2673,"PN",H2678:AL2678)+SUMIF(H2673:AL2673,"P/DS",H2678:AL2678)+SUMIF(H2673:AL2673,"PN/F",H2678:AL2678)+SUMIF(H2673:AL2673,"PN/L",H2678:AL2678)+SUMIF(H2673:AL2673,"TV",H2678:AL2678)+SUMIF(H2673:AL2673,"TVD",H2678:AL2678)+SUMIF(H2673:AL2673,"PDD",H2678:AL2678)+SUMIF(H2673:AL2673,"PH",H2678:AL2678)+SUMIF(H2673:AL2673,"PM",H2678:AL2678)</f>
        <v>0</v>
      </c>
      <c r="BQ2673" s="261">
        <f>SUMIF(H2673:AL2673,"PD",H2679:AL2679)+SUMIF(H2673:AL2673,"PN",H2679:AL2679)+SUMIF(H2673:AL2673,"P/DS",H2679:AL2679)+SUMIF(H2673:AL2673,"PN/F",H2679:AL2679)+SUMIF(H2673:AL2673,"PN/L",H2679:AL2679)+SUMIF(H2673:AL2673,"TV",H2679:AL2679)+SUMIF(H2673:AL2673,"TVD",H2679:AL2679)+SUMIF(H2673:AL2673,"PDD",H2679:AL2679)+SUMIF(H2673:AL2673,"PH",H2679:AL2679)+SUMIF(H2673:AL2673,"PM",H2679:AL2679)</f>
        <v>0</v>
      </c>
      <c r="BR2673" s="269">
        <f>SUM(H2674:AL2674)-BL2673</f>
        <v>0</v>
      </c>
      <c r="BS2673" s="269">
        <f>SUM(H2675:AL2675)-BM2673</f>
        <v>3</v>
      </c>
      <c r="BT2673" s="269">
        <f>SUM(H2676:AL2676)-BN2673</f>
        <v>0</v>
      </c>
      <c r="BU2673" s="269">
        <f>SUM(H2677:AL2677)-BO2673</f>
        <v>0</v>
      </c>
      <c r="BV2673" s="269">
        <f>SUM(H2678:AL2678)-BP2673</f>
        <v>0</v>
      </c>
      <c r="BW2673" s="269">
        <f>SUM(H2679:AL2679)-BQ2673</f>
        <v>0</v>
      </c>
      <c r="BX2673" s="255">
        <f>SUMIF(H2673:AL2673,"PD",H2680:AL2680)+SUMIF(H2673:AL2673,"PN",H2680:AL2680)+SUMIF(H2673:AL2673,"P/DS",H2680:AL2680)+SUMIF(H2673:AL2673,"PN/F",H2680:AL2680)+SUMIF(H2673:AL2673,"PN/L",H2680:AL2680)</f>
        <v>1.8</v>
      </c>
      <c r="BY2673" s="255">
        <f>SUM(H2680:AL2680)-BX2673</f>
        <v>0</v>
      </c>
      <c r="BZ2673" s="255">
        <f t="shared" ref="BZ2673" si="886">+SUM(BL2673:BW2680)</f>
        <v>7.5</v>
      </c>
      <c r="CA2673" s="266">
        <f>(COUNTIFS(H2673:AL2673,"PD",H2674:AL2674,"&gt;=2"))*0.5-IF(CN2673="VP",COUNTIFS($H$16:$AL$16,"SAT",H2673:AL2673,"PD",H2674:AL2674,"&gt;=2"))*0.5</f>
        <v>1</v>
      </c>
      <c r="CB2673" s="266">
        <f>(COUNTIFS(H2673:AL2673,"PN",H2675:AL2675,"&gt;=0.5",H2674:AL2674,"&gt;=1.5"))*0.5+COUNTIFS(H2673:AL2673,"PDD",H2675:AL2675,"&gt;=0.5",H2674:AL2674,"&gt;=1.5")*0.5</f>
        <v>0</v>
      </c>
      <c r="CC2673" s="273">
        <f>(COUNTIFS(H2673:AL2673,"TV",H2675:AL2675,"&gt;=10"))*0.5+(COUNTIFS(H2673:AL2673,"PMD",H2675:AL2675,"&gt;=2"))*0.5</f>
        <v>0</v>
      </c>
      <c r="CD2673" s="266">
        <f>(COUNTIFS(H2673:AL2673,"TVD",H2677:AL2677,"&gt;=6.5",H2675:AL2675,"&gt;=3.5"))*0.5</f>
        <v>0</v>
      </c>
      <c r="CE2673" s="266">
        <f>(COUNTIFS(H2673:AL2673,"PD",H2678:AL2678,"&gt;=10"))*0.5</f>
        <v>0</v>
      </c>
      <c r="CF2673" s="266">
        <f>(COUNTIFS(H2673:AL2673,"PDD",H2678:AL2678,"&gt;=3.5",H2679:AL2679,"&gt;=6.5")+COUNTIFS(H2673:AL2673,"PH",H2679:AL2679,"&gt;=0.5",H2678:AL2678,"&gt;=1.5")+COUNTIFS(H2673:AL2673,"PM",H2679:AL2679,"&gt;=0.5",H2678:AL2678,"&gt;=1.5"))*0.5</f>
        <v>0</v>
      </c>
      <c r="CG2673" s="266">
        <f>(COUNTIFS(H2673:AL2673,"DS",H2674:AL2674,"&gt;=2")+COUNTIFS(H2673:AL2673,"AL/DS",H2674:AL2674,"&gt;=2"))*0.5-IF(CN2673="VP",COUNTIFS($H$16:$AL$16,"SAT",H2673:AL2673,"DS",H2674:AL2674,"&gt;=2"))*0.5</f>
        <v>0</v>
      </c>
      <c r="CH2673" s="266">
        <f>(COUNTIFS(H2673:AL2673,"NS",H2675:AL2675,"&gt;=0.5",H2674:AL2674,"&gt;=1.5")+COUNTIFS(H2673:AL2673,"AL/NS",H2675:AL2675,"&gt;=0.5",H2674:AL2674,"&gt;=1.5")+COUNTIFS(H2673:AL2673,"NHD",H2675:AL2675,"&gt;=4.5",H2678:AL2678,"&gt;=2",H2674:AL2674,"&gt;=1.5"))*0.5</f>
        <v>0</v>
      </c>
      <c r="CI2673" s="266">
        <f>(COUNTIF(H2675:AL2675,"&gt;=10")+COUNTIFS(H2673:AL2673,"MD",H2675:AL2675,"&gt;=2")-COUNTIFS(H2673:AL2673,"TV",H2675:AL2675,"&gt;=10"))*0.5</f>
        <v>0</v>
      </c>
      <c r="CJ2673" s="266">
        <f>(COUNTIFS(H2673:AL2673,"D",H2677:AL2677,"&gt;=6.5",H2675:AL2675,"&gt;=3.5"))*0.5</f>
        <v>0</v>
      </c>
      <c r="CK2673" s="266">
        <f>(COUNTIF(H2678:AL2678,"&gt;=10")-COUNTIFS(H2673:AL2673,"PD",H2678:AL2678,"&gt;=10"))*0.5</f>
        <v>0</v>
      </c>
      <c r="CL2673" s="265">
        <f>(COUNTIFS(H2673:AL2673,"NHD",H2678:AL2678,"&gt;=3.5",H2679:AL2679,"&gt;=6.5")+COUNTIFS(H2673:AL2673,"BH",H2678:AL2678,"&gt;=1.5",H2679:AL2679,"&gt;=0.5")+COUNTIFS(H2673:AL2673,"BM",H2678:AL2678,"&gt;=1.5",H2679:AL2679,"&gt;=0.5")+COUNTIFS(H2673:AL2673,"D",H2678:AL2678,"&gt;=1.5",H2679:AL2679,"&gt;=0.5"))*0.5</f>
        <v>0</v>
      </c>
      <c r="CM2673" s="272"/>
      <c r="CN2673" s="264" t="s">
        <v>723</v>
      </c>
      <c r="CO2673" s="134">
        <f t="shared" ref="CO2673" si="887">+AM2673+AN2673+AO2673+AP2673+AQ2673+AR2673+AS2673+AU2673+BG2673</f>
        <v>26</v>
      </c>
      <c r="CP2673" s="225">
        <f>+SUM(I2674:I2679)-I2680</f>
        <v>3</v>
      </c>
      <c r="CQ2673" s="225">
        <f>+SUM(J2674:J2679)-J2680</f>
        <v>2</v>
      </c>
      <c r="CR2673" s="225">
        <f>+SUM(K2674:K2679)-K2680</f>
        <v>0</v>
      </c>
      <c r="CS2673" s="135"/>
      <c r="CT2673" s="135"/>
      <c r="CU2673" s="135"/>
      <c r="CV2673" s="135"/>
      <c r="CW2673" s="135"/>
      <c r="CX2673" s="135"/>
      <c r="CY2673" s="135"/>
      <c r="CZ2673" s="135"/>
      <c r="DA2673" s="135"/>
      <c r="DB2673" s="135"/>
      <c r="DC2673" s="135"/>
      <c r="DD2673" s="135"/>
      <c r="DE2673" s="135"/>
      <c r="DF2673" s="135" t="e">
        <f>+SUM(#REF!)</f>
        <v>#REF!</v>
      </c>
    </row>
    <row r="2674" spans="1:110" s="120" customFormat="1" ht="15" customHeight="1">
      <c r="A2674" s="228"/>
      <c r="B2674" s="652"/>
      <c r="C2674" s="354"/>
      <c r="D2674" s="237"/>
      <c r="E2674" s="237"/>
      <c r="F2674" s="242" t="s">
        <v>82</v>
      </c>
      <c r="G2674" s="121">
        <v>1.5</v>
      </c>
      <c r="H2674" s="83"/>
      <c r="I2674" s="83"/>
      <c r="J2674" s="83">
        <v>2</v>
      </c>
      <c r="K2674" s="83"/>
      <c r="L2674" s="83">
        <v>2.5</v>
      </c>
      <c r="M2674" s="83"/>
      <c r="N2674" s="83"/>
      <c r="O2674" s="83"/>
      <c r="P2674" s="83"/>
      <c r="Q2674" s="83"/>
      <c r="R2674" s="83"/>
      <c r="S2674" s="83"/>
      <c r="T2674" s="83"/>
      <c r="U2674" s="83"/>
      <c r="V2674" s="83"/>
      <c r="W2674" s="83"/>
      <c r="X2674" s="83"/>
      <c r="Y2674" s="83"/>
      <c r="Z2674" s="83"/>
      <c r="AA2674" s="83"/>
      <c r="AB2674" s="83"/>
      <c r="AC2674" s="79"/>
      <c r="AD2674" s="79"/>
      <c r="AE2674" s="79"/>
      <c r="AF2674" s="79"/>
      <c r="AG2674" s="79"/>
      <c r="AH2674" s="79"/>
      <c r="AI2674" s="79"/>
      <c r="AJ2674" s="79"/>
      <c r="AK2674" s="79"/>
      <c r="AL2674" s="79"/>
      <c r="AM2674" s="240"/>
      <c r="AN2674" s="240"/>
      <c r="AO2674" s="240"/>
      <c r="AP2674" s="240"/>
      <c r="AQ2674" s="240"/>
      <c r="AR2674" s="240"/>
      <c r="AS2674" s="240"/>
      <c r="AT2674" s="256"/>
      <c r="AU2674" s="256"/>
      <c r="AV2674" s="259"/>
      <c r="AW2674" s="259"/>
      <c r="AX2674" s="256"/>
      <c r="AY2674" s="256"/>
      <c r="AZ2674" s="256"/>
      <c r="BA2674" s="256"/>
      <c r="BB2674" s="256"/>
      <c r="BC2674" s="256"/>
      <c r="BD2674" s="256"/>
      <c r="BE2674" s="256"/>
      <c r="BF2674" s="256"/>
      <c r="BG2674" s="256"/>
      <c r="BH2674" s="256"/>
      <c r="BI2674" s="256"/>
      <c r="BJ2674" s="256"/>
      <c r="BK2674" s="256"/>
      <c r="BL2674" s="262"/>
      <c r="BM2674" s="262"/>
      <c r="BN2674" s="262"/>
      <c r="BO2674" s="262"/>
      <c r="BP2674" s="262"/>
      <c r="BQ2674" s="262"/>
      <c r="BR2674" s="270"/>
      <c r="BS2674" s="270"/>
      <c r="BT2674" s="270"/>
      <c r="BU2674" s="270"/>
      <c r="BV2674" s="270"/>
      <c r="BW2674" s="270"/>
      <c r="BX2674" s="256"/>
      <c r="BY2674" s="256"/>
      <c r="BZ2674" s="256"/>
      <c r="CA2674" s="267"/>
      <c r="CB2674" s="267"/>
      <c r="CC2674" s="274"/>
      <c r="CD2674" s="267"/>
      <c r="CE2674" s="267"/>
      <c r="CF2674" s="267"/>
      <c r="CG2674" s="267"/>
      <c r="CH2674" s="267"/>
      <c r="CI2674" s="267"/>
      <c r="CJ2674" s="267"/>
      <c r="CK2674" s="267"/>
      <c r="CL2674" s="265"/>
      <c r="CM2674" s="272"/>
      <c r="CN2674" s="264"/>
      <c r="CO2674" s="134"/>
      <c r="CP2674" s="226"/>
      <c r="CQ2674" s="226"/>
      <c r="CR2674" s="226"/>
      <c r="CS2674" s="135"/>
      <c r="CT2674" s="135"/>
      <c r="CU2674" s="135"/>
      <c r="CV2674" s="135"/>
      <c r="CW2674" s="135"/>
      <c r="CX2674" s="135"/>
      <c r="CY2674" s="135"/>
      <c r="CZ2674" s="135"/>
      <c r="DA2674" s="135"/>
      <c r="DB2674" s="135"/>
      <c r="DC2674" s="135"/>
      <c r="DD2674" s="135"/>
      <c r="DE2674" s="135"/>
      <c r="DF2674" s="135"/>
    </row>
    <row r="2675" spans="1:110" s="120" customFormat="1" ht="15" customHeight="1">
      <c r="A2675" s="228"/>
      <c r="B2675" s="652"/>
      <c r="C2675" s="354"/>
      <c r="D2675" s="237"/>
      <c r="E2675" s="237"/>
      <c r="F2675" s="243"/>
      <c r="G2675" s="122">
        <v>2</v>
      </c>
      <c r="H2675" s="84"/>
      <c r="I2675" s="84">
        <v>3</v>
      </c>
      <c r="J2675" s="84"/>
      <c r="K2675" s="84"/>
      <c r="L2675" s="84"/>
      <c r="M2675" s="84"/>
      <c r="N2675" s="84"/>
      <c r="O2675" s="84"/>
      <c r="P2675" s="84"/>
      <c r="Q2675" s="84"/>
      <c r="R2675" s="84"/>
      <c r="S2675" s="84"/>
      <c r="T2675" s="84"/>
      <c r="U2675" s="84"/>
      <c r="V2675" s="84"/>
      <c r="W2675" s="84"/>
      <c r="X2675" s="84"/>
      <c r="Y2675" s="84"/>
      <c r="Z2675" s="84"/>
      <c r="AA2675" s="84"/>
      <c r="AB2675" s="84"/>
      <c r="AC2675" s="80"/>
      <c r="AD2675" s="80"/>
      <c r="AE2675" s="80"/>
      <c r="AF2675" s="80"/>
      <c r="AG2675" s="80"/>
      <c r="AH2675" s="80"/>
      <c r="AI2675" s="80"/>
      <c r="AJ2675" s="80"/>
      <c r="AK2675" s="80"/>
      <c r="AL2675" s="80"/>
      <c r="AM2675" s="240"/>
      <c r="AN2675" s="240"/>
      <c r="AO2675" s="240"/>
      <c r="AP2675" s="240"/>
      <c r="AQ2675" s="240"/>
      <c r="AR2675" s="240"/>
      <c r="AS2675" s="240"/>
      <c r="AT2675" s="256"/>
      <c r="AU2675" s="256"/>
      <c r="AV2675" s="259"/>
      <c r="AW2675" s="259"/>
      <c r="AX2675" s="256"/>
      <c r="AY2675" s="256"/>
      <c r="AZ2675" s="256"/>
      <c r="BA2675" s="256"/>
      <c r="BB2675" s="256"/>
      <c r="BC2675" s="256"/>
      <c r="BD2675" s="256"/>
      <c r="BE2675" s="256"/>
      <c r="BF2675" s="256"/>
      <c r="BG2675" s="256"/>
      <c r="BH2675" s="256"/>
      <c r="BI2675" s="256"/>
      <c r="BJ2675" s="256"/>
      <c r="BK2675" s="256"/>
      <c r="BL2675" s="262"/>
      <c r="BM2675" s="262"/>
      <c r="BN2675" s="262"/>
      <c r="BO2675" s="262"/>
      <c r="BP2675" s="262"/>
      <c r="BQ2675" s="262"/>
      <c r="BR2675" s="270"/>
      <c r="BS2675" s="270"/>
      <c r="BT2675" s="270"/>
      <c r="BU2675" s="270"/>
      <c r="BV2675" s="270"/>
      <c r="BW2675" s="270"/>
      <c r="BX2675" s="256"/>
      <c r="BY2675" s="256"/>
      <c r="BZ2675" s="256"/>
      <c r="CA2675" s="267"/>
      <c r="CB2675" s="267"/>
      <c r="CC2675" s="274"/>
      <c r="CD2675" s="267"/>
      <c r="CE2675" s="267"/>
      <c r="CF2675" s="267"/>
      <c r="CG2675" s="267"/>
      <c r="CH2675" s="267"/>
      <c r="CI2675" s="267"/>
      <c r="CJ2675" s="267"/>
      <c r="CK2675" s="267"/>
      <c r="CL2675" s="265"/>
      <c r="CM2675" s="272"/>
      <c r="CN2675" s="264"/>
      <c r="CO2675" s="134"/>
      <c r="CP2675" s="226"/>
      <c r="CQ2675" s="226"/>
      <c r="CR2675" s="226"/>
      <c r="CS2675" s="135"/>
      <c r="CT2675" s="135"/>
      <c r="CU2675" s="135"/>
      <c r="CV2675" s="135"/>
      <c r="CW2675" s="135"/>
      <c r="CX2675" s="135"/>
      <c r="CY2675" s="135"/>
      <c r="CZ2675" s="135"/>
      <c r="DA2675" s="135"/>
      <c r="DB2675" s="135"/>
      <c r="DC2675" s="135"/>
      <c r="DD2675" s="135"/>
      <c r="DE2675" s="135"/>
      <c r="DF2675" s="135"/>
    </row>
    <row r="2676" spans="1:110" s="120" customFormat="1" ht="15" customHeight="1">
      <c r="A2676" s="228"/>
      <c r="B2676" s="652"/>
      <c r="C2676" s="354"/>
      <c r="D2676" s="237"/>
      <c r="E2676" s="237"/>
      <c r="F2676" s="243"/>
      <c r="G2676" s="122">
        <v>2.1</v>
      </c>
      <c r="H2676" s="84"/>
      <c r="I2676" s="84"/>
      <c r="J2676" s="84"/>
      <c r="K2676" s="84"/>
      <c r="L2676" s="84"/>
      <c r="M2676" s="84"/>
      <c r="N2676" s="84"/>
      <c r="O2676" s="84"/>
      <c r="P2676" s="84"/>
      <c r="Q2676" s="84"/>
      <c r="R2676" s="84"/>
      <c r="S2676" s="84"/>
      <c r="T2676" s="84"/>
      <c r="U2676" s="84"/>
      <c r="V2676" s="84"/>
      <c r="W2676" s="84"/>
      <c r="X2676" s="84"/>
      <c r="Y2676" s="84"/>
      <c r="Z2676" s="84"/>
      <c r="AA2676" s="84"/>
      <c r="AB2676" s="84"/>
      <c r="AC2676" s="80"/>
      <c r="AD2676" s="80"/>
      <c r="AE2676" s="80"/>
      <c r="AF2676" s="80"/>
      <c r="AG2676" s="80"/>
      <c r="AH2676" s="80"/>
      <c r="AI2676" s="80"/>
      <c r="AJ2676" s="80"/>
      <c r="AK2676" s="80"/>
      <c r="AL2676" s="80"/>
      <c r="AM2676" s="240"/>
      <c r="AN2676" s="240"/>
      <c r="AO2676" s="240"/>
      <c r="AP2676" s="240"/>
      <c r="AQ2676" s="240"/>
      <c r="AR2676" s="240"/>
      <c r="AS2676" s="240"/>
      <c r="AT2676" s="256"/>
      <c r="AU2676" s="256"/>
      <c r="AV2676" s="259"/>
      <c r="AW2676" s="259"/>
      <c r="AX2676" s="256"/>
      <c r="AY2676" s="256"/>
      <c r="AZ2676" s="256"/>
      <c r="BA2676" s="256"/>
      <c r="BB2676" s="256"/>
      <c r="BC2676" s="256"/>
      <c r="BD2676" s="256"/>
      <c r="BE2676" s="256"/>
      <c r="BF2676" s="256"/>
      <c r="BG2676" s="256"/>
      <c r="BH2676" s="256"/>
      <c r="BI2676" s="256"/>
      <c r="BJ2676" s="256"/>
      <c r="BK2676" s="256"/>
      <c r="BL2676" s="262"/>
      <c r="BM2676" s="262"/>
      <c r="BN2676" s="262"/>
      <c r="BO2676" s="262"/>
      <c r="BP2676" s="262"/>
      <c r="BQ2676" s="262"/>
      <c r="BR2676" s="270"/>
      <c r="BS2676" s="270"/>
      <c r="BT2676" s="270"/>
      <c r="BU2676" s="270"/>
      <c r="BV2676" s="270"/>
      <c r="BW2676" s="270"/>
      <c r="BX2676" s="256"/>
      <c r="BY2676" s="256"/>
      <c r="BZ2676" s="256"/>
      <c r="CA2676" s="267"/>
      <c r="CB2676" s="267"/>
      <c r="CC2676" s="274"/>
      <c r="CD2676" s="267"/>
      <c r="CE2676" s="267"/>
      <c r="CF2676" s="267"/>
      <c r="CG2676" s="267"/>
      <c r="CH2676" s="267"/>
      <c r="CI2676" s="267"/>
      <c r="CJ2676" s="267"/>
      <c r="CK2676" s="267"/>
      <c r="CL2676" s="265"/>
      <c r="CM2676" s="272"/>
      <c r="CN2676" s="264"/>
      <c r="CO2676" s="134"/>
      <c r="CP2676" s="226"/>
      <c r="CQ2676" s="226"/>
      <c r="CR2676" s="226"/>
      <c r="CS2676" s="135"/>
      <c r="CT2676" s="135"/>
      <c r="CU2676" s="135"/>
      <c r="CV2676" s="135"/>
      <c r="CW2676" s="135"/>
      <c r="CX2676" s="135"/>
      <c r="CY2676" s="135"/>
      <c r="CZ2676" s="135"/>
      <c r="DA2676" s="135"/>
      <c r="DB2676" s="135"/>
      <c r="DC2676" s="135"/>
      <c r="DD2676" s="135"/>
      <c r="DE2676" s="135"/>
      <c r="DF2676" s="135"/>
    </row>
    <row r="2677" spans="1:110" s="120" customFormat="1" ht="15" customHeight="1">
      <c r="A2677" s="228"/>
      <c r="B2677" s="652"/>
      <c r="C2677" s="354"/>
      <c r="D2677" s="237"/>
      <c r="E2677" s="237"/>
      <c r="F2677" s="243"/>
      <c r="G2677" s="122">
        <v>2.7</v>
      </c>
      <c r="H2677" s="84"/>
      <c r="I2677" s="84"/>
      <c r="J2677" s="84"/>
      <c r="K2677" s="84"/>
      <c r="L2677" s="84"/>
      <c r="M2677" s="84"/>
      <c r="N2677" s="84"/>
      <c r="O2677" s="84"/>
      <c r="P2677" s="84"/>
      <c r="Q2677" s="84"/>
      <c r="R2677" s="84"/>
      <c r="S2677" s="84"/>
      <c r="T2677" s="84"/>
      <c r="U2677" s="84"/>
      <c r="V2677" s="84"/>
      <c r="W2677" s="84"/>
      <c r="X2677" s="84"/>
      <c r="Y2677" s="84"/>
      <c r="Z2677" s="84"/>
      <c r="AA2677" s="84"/>
      <c r="AB2677" s="84"/>
      <c r="AC2677" s="80"/>
      <c r="AD2677" s="80"/>
      <c r="AE2677" s="80"/>
      <c r="AF2677" s="80"/>
      <c r="AG2677" s="80"/>
      <c r="AH2677" s="80"/>
      <c r="AI2677" s="80"/>
      <c r="AJ2677" s="80"/>
      <c r="AK2677" s="80"/>
      <c r="AL2677" s="80"/>
      <c r="AM2677" s="240"/>
      <c r="AN2677" s="240"/>
      <c r="AO2677" s="240"/>
      <c r="AP2677" s="240"/>
      <c r="AQ2677" s="240"/>
      <c r="AR2677" s="240"/>
      <c r="AS2677" s="240"/>
      <c r="AT2677" s="256"/>
      <c r="AU2677" s="256"/>
      <c r="AV2677" s="259"/>
      <c r="AW2677" s="259"/>
      <c r="AX2677" s="256"/>
      <c r="AY2677" s="256"/>
      <c r="AZ2677" s="256"/>
      <c r="BA2677" s="256"/>
      <c r="BB2677" s="256"/>
      <c r="BC2677" s="256"/>
      <c r="BD2677" s="256"/>
      <c r="BE2677" s="256"/>
      <c r="BF2677" s="256"/>
      <c r="BG2677" s="256"/>
      <c r="BH2677" s="256"/>
      <c r="BI2677" s="256"/>
      <c r="BJ2677" s="256"/>
      <c r="BK2677" s="256"/>
      <c r="BL2677" s="262"/>
      <c r="BM2677" s="262"/>
      <c r="BN2677" s="262"/>
      <c r="BO2677" s="262"/>
      <c r="BP2677" s="262"/>
      <c r="BQ2677" s="262"/>
      <c r="BR2677" s="270"/>
      <c r="BS2677" s="270"/>
      <c r="BT2677" s="270"/>
      <c r="BU2677" s="270"/>
      <c r="BV2677" s="270"/>
      <c r="BW2677" s="270"/>
      <c r="BX2677" s="256"/>
      <c r="BY2677" s="256"/>
      <c r="BZ2677" s="256"/>
      <c r="CA2677" s="267"/>
      <c r="CB2677" s="267"/>
      <c r="CC2677" s="274"/>
      <c r="CD2677" s="267"/>
      <c r="CE2677" s="267"/>
      <c r="CF2677" s="267"/>
      <c r="CG2677" s="267"/>
      <c r="CH2677" s="267"/>
      <c r="CI2677" s="267"/>
      <c r="CJ2677" s="267"/>
      <c r="CK2677" s="267"/>
      <c r="CL2677" s="265"/>
      <c r="CM2677" s="272"/>
      <c r="CN2677" s="264"/>
      <c r="CO2677" s="134"/>
      <c r="CP2677" s="226"/>
      <c r="CQ2677" s="226"/>
      <c r="CR2677" s="226"/>
      <c r="CS2677" s="135"/>
      <c r="CT2677" s="135"/>
      <c r="CU2677" s="135"/>
      <c r="CV2677" s="135"/>
      <c r="CW2677" s="135"/>
      <c r="CX2677" s="135"/>
      <c r="CY2677" s="135"/>
      <c r="CZ2677" s="135"/>
      <c r="DA2677" s="135"/>
      <c r="DB2677" s="135"/>
      <c r="DC2677" s="135"/>
      <c r="DD2677" s="135"/>
      <c r="DE2677" s="135"/>
      <c r="DF2677" s="135"/>
    </row>
    <row r="2678" spans="1:110" s="120" customFormat="1" ht="15" customHeight="1">
      <c r="A2678" s="228"/>
      <c r="B2678" s="652"/>
      <c r="C2678" s="354"/>
      <c r="D2678" s="237"/>
      <c r="E2678" s="237"/>
      <c r="F2678" s="243"/>
      <c r="G2678" s="122">
        <v>3</v>
      </c>
      <c r="H2678" s="84"/>
      <c r="I2678" s="84"/>
      <c r="J2678" s="84"/>
      <c r="K2678" s="84"/>
      <c r="L2678" s="84"/>
      <c r="M2678" s="84"/>
      <c r="N2678" s="84"/>
      <c r="O2678" s="84"/>
      <c r="P2678" s="84"/>
      <c r="Q2678" s="84"/>
      <c r="R2678" s="84"/>
      <c r="S2678" s="84"/>
      <c r="T2678" s="84"/>
      <c r="U2678" s="84"/>
      <c r="V2678" s="84"/>
      <c r="W2678" s="84"/>
      <c r="X2678" s="84"/>
      <c r="Y2678" s="84"/>
      <c r="Z2678" s="84"/>
      <c r="AA2678" s="84"/>
      <c r="AB2678" s="84"/>
      <c r="AC2678" s="80"/>
      <c r="AD2678" s="80"/>
      <c r="AE2678" s="80"/>
      <c r="AF2678" s="80"/>
      <c r="AG2678" s="80"/>
      <c r="AH2678" s="80"/>
      <c r="AI2678" s="80"/>
      <c r="AJ2678" s="80"/>
      <c r="AK2678" s="80"/>
      <c r="AL2678" s="80"/>
      <c r="AM2678" s="240"/>
      <c r="AN2678" s="240"/>
      <c r="AO2678" s="240"/>
      <c r="AP2678" s="240"/>
      <c r="AQ2678" s="240"/>
      <c r="AR2678" s="240"/>
      <c r="AS2678" s="240"/>
      <c r="AT2678" s="256"/>
      <c r="AU2678" s="256"/>
      <c r="AV2678" s="259"/>
      <c r="AW2678" s="259"/>
      <c r="AX2678" s="256"/>
      <c r="AY2678" s="256"/>
      <c r="AZ2678" s="256"/>
      <c r="BA2678" s="256"/>
      <c r="BB2678" s="256"/>
      <c r="BC2678" s="256"/>
      <c r="BD2678" s="256"/>
      <c r="BE2678" s="256"/>
      <c r="BF2678" s="256"/>
      <c r="BG2678" s="256"/>
      <c r="BH2678" s="256"/>
      <c r="BI2678" s="256"/>
      <c r="BJ2678" s="256"/>
      <c r="BK2678" s="256"/>
      <c r="BL2678" s="262"/>
      <c r="BM2678" s="262"/>
      <c r="BN2678" s="262"/>
      <c r="BO2678" s="262"/>
      <c r="BP2678" s="262"/>
      <c r="BQ2678" s="262"/>
      <c r="BR2678" s="270"/>
      <c r="BS2678" s="270"/>
      <c r="BT2678" s="270"/>
      <c r="BU2678" s="270"/>
      <c r="BV2678" s="270"/>
      <c r="BW2678" s="270"/>
      <c r="BX2678" s="256"/>
      <c r="BY2678" s="256"/>
      <c r="BZ2678" s="256"/>
      <c r="CA2678" s="267"/>
      <c r="CB2678" s="267"/>
      <c r="CC2678" s="274"/>
      <c r="CD2678" s="267"/>
      <c r="CE2678" s="267"/>
      <c r="CF2678" s="267"/>
      <c r="CG2678" s="267"/>
      <c r="CH2678" s="267"/>
      <c r="CI2678" s="267"/>
      <c r="CJ2678" s="267"/>
      <c r="CK2678" s="267"/>
      <c r="CL2678" s="265"/>
      <c r="CM2678" s="272"/>
      <c r="CN2678" s="264"/>
      <c r="CO2678" s="134"/>
      <c r="CP2678" s="226"/>
      <c r="CQ2678" s="226"/>
      <c r="CR2678" s="226"/>
      <c r="CS2678" s="135"/>
      <c r="CT2678" s="135"/>
      <c r="CU2678" s="135"/>
      <c r="CV2678" s="135"/>
      <c r="CW2678" s="135"/>
      <c r="CX2678" s="135"/>
      <c r="CY2678" s="135"/>
      <c r="CZ2678" s="135"/>
      <c r="DA2678" s="135"/>
      <c r="DB2678" s="135"/>
      <c r="DC2678" s="135"/>
      <c r="DD2678" s="135"/>
      <c r="DE2678" s="135"/>
      <c r="DF2678" s="135"/>
    </row>
    <row r="2679" spans="1:110" s="120" customFormat="1" ht="15" customHeight="1">
      <c r="A2679" s="228"/>
      <c r="B2679" s="652"/>
      <c r="C2679" s="354"/>
      <c r="D2679" s="237"/>
      <c r="E2679" s="237"/>
      <c r="F2679" s="244"/>
      <c r="G2679" s="123">
        <v>3.9</v>
      </c>
      <c r="H2679" s="85"/>
      <c r="I2679" s="85"/>
      <c r="J2679" s="85"/>
      <c r="K2679" s="85"/>
      <c r="L2679" s="85"/>
      <c r="M2679" s="85"/>
      <c r="N2679" s="85"/>
      <c r="O2679" s="85"/>
      <c r="P2679" s="85"/>
      <c r="Q2679" s="85"/>
      <c r="R2679" s="85"/>
      <c r="S2679" s="85"/>
      <c r="T2679" s="85"/>
      <c r="U2679" s="85"/>
      <c r="V2679" s="85"/>
      <c r="W2679" s="85"/>
      <c r="X2679" s="85"/>
      <c r="Y2679" s="85"/>
      <c r="Z2679" s="85"/>
      <c r="AA2679" s="85"/>
      <c r="AB2679" s="85"/>
      <c r="AC2679" s="81"/>
      <c r="AD2679" s="81"/>
      <c r="AE2679" s="81"/>
      <c r="AF2679" s="81"/>
      <c r="AG2679" s="81"/>
      <c r="AH2679" s="81"/>
      <c r="AI2679" s="81"/>
      <c r="AJ2679" s="81"/>
      <c r="AK2679" s="81"/>
      <c r="AL2679" s="81"/>
      <c r="AM2679" s="240"/>
      <c r="AN2679" s="240"/>
      <c r="AO2679" s="240"/>
      <c r="AP2679" s="240"/>
      <c r="AQ2679" s="240"/>
      <c r="AR2679" s="240"/>
      <c r="AS2679" s="240"/>
      <c r="AT2679" s="256"/>
      <c r="AU2679" s="256"/>
      <c r="AV2679" s="259"/>
      <c r="AW2679" s="259"/>
      <c r="AX2679" s="256"/>
      <c r="AY2679" s="256"/>
      <c r="AZ2679" s="256"/>
      <c r="BA2679" s="256"/>
      <c r="BB2679" s="256"/>
      <c r="BC2679" s="256"/>
      <c r="BD2679" s="256"/>
      <c r="BE2679" s="256"/>
      <c r="BF2679" s="256"/>
      <c r="BG2679" s="256"/>
      <c r="BH2679" s="256"/>
      <c r="BI2679" s="256"/>
      <c r="BJ2679" s="256"/>
      <c r="BK2679" s="256"/>
      <c r="BL2679" s="262"/>
      <c r="BM2679" s="262"/>
      <c r="BN2679" s="262"/>
      <c r="BO2679" s="262"/>
      <c r="BP2679" s="262"/>
      <c r="BQ2679" s="262"/>
      <c r="BR2679" s="270"/>
      <c r="BS2679" s="270"/>
      <c r="BT2679" s="270"/>
      <c r="BU2679" s="270"/>
      <c r="BV2679" s="270"/>
      <c r="BW2679" s="270"/>
      <c r="BX2679" s="256"/>
      <c r="BY2679" s="256"/>
      <c r="BZ2679" s="256"/>
      <c r="CA2679" s="267"/>
      <c r="CB2679" s="267"/>
      <c r="CC2679" s="274"/>
      <c r="CD2679" s="267"/>
      <c r="CE2679" s="267"/>
      <c r="CF2679" s="267"/>
      <c r="CG2679" s="267"/>
      <c r="CH2679" s="267"/>
      <c r="CI2679" s="267"/>
      <c r="CJ2679" s="267"/>
      <c r="CK2679" s="267"/>
      <c r="CL2679" s="265"/>
      <c r="CM2679" s="272"/>
      <c r="CN2679" s="264"/>
      <c r="CO2679" s="134"/>
      <c r="CP2679" s="226"/>
      <c r="CQ2679" s="226"/>
      <c r="CR2679" s="226"/>
      <c r="CS2679" s="135"/>
      <c r="CT2679" s="135"/>
      <c r="CU2679" s="135"/>
      <c r="CV2679" s="135"/>
      <c r="CW2679" s="135"/>
      <c r="CX2679" s="135"/>
      <c r="CY2679" s="135"/>
      <c r="CZ2679" s="135"/>
      <c r="DA2679" s="135"/>
      <c r="DB2679" s="135"/>
      <c r="DC2679" s="135"/>
      <c r="DD2679" s="135"/>
      <c r="DE2679" s="135"/>
      <c r="DF2679" s="135"/>
    </row>
    <row r="2680" spans="1:110" s="120" customFormat="1" ht="15" customHeight="1">
      <c r="A2680" s="229"/>
      <c r="B2680" s="653"/>
      <c r="C2680" s="355"/>
      <c r="D2680" s="238"/>
      <c r="E2680" s="238"/>
      <c r="F2680" s="245" t="s">
        <v>83</v>
      </c>
      <c r="G2680" s="246"/>
      <c r="H2680" s="82"/>
      <c r="I2680" s="82"/>
      <c r="J2680" s="82"/>
      <c r="K2680" s="82"/>
      <c r="L2680" s="82"/>
      <c r="M2680" s="82"/>
      <c r="N2680" s="82"/>
      <c r="O2680" s="82"/>
      <c r="P2680" s="82"/>
      <c r="Q2680" s="82"/>
      <c r="R2680" s="82"/>
      <c r="S2680" s="82"/>
      <c r="T2680" s="82"/>
      <c r="U2680" s="82"/>
      <c r="V2680" s="82"/>
      <c r="W2680" s="82"/>
      <c r="X2680" s="82"/>
      <c r="Y2680" s="82"/>
      <c r="Z2680" s="82"/>
      <c r="AA2680" s="82">
        <v>1.8</v>
      </c>
      <c r="AB2680" s="82"/>
      <c r="AC2680" s="35"/>
      <c r="AD2680" s="35"/>
      <c r="AE2680" s="35"/>
      <c r="AF2680" s="35"/>
      <c r="AG2680" s="35"/>
      <c r="AH2680" s="35"/>
      <c r="AI2680" s="35"/>
      <c r="AJ2680" s="35"/>
      <c r="AK2680" s="35"/>
      <c r="AL2680" s="35"/>
      <c r="AM2680" s="241"/>
      <c r="AN2680" s="241"/>
      <c r="AO2680" s="241"/>
      <c r="AP2680" s="241"/>
      <c r="AQ2680" s="241"/>
      <c r="AR2680" s="241"/>
      <c r="AS2680" s="241"/>
      <c r="AT2680" s="257"/>
      <c r="AU2680" s="257"/>
      <c r="AV2680" s="260"/>
      <c r="AW2680" s="260"/>
      <c r="AX2680" s="257"/>
      <c r="AY2680" s="257"/>
      <c r="AZ2680" s="257"/>
      <c r="BA2680" s="257"/>
      <c r="BB2680" s="257"/>
      <c r="BC2680" s="257"/>
      <c r="BD2680" s="257"/>
      <c r="BE2680" s="257"/>
      <c r="BF2680" s="257"/>
      <c r="BG2680" s="257"/>
      <c r="BH2680" s="257"/>
      <c r="BI2680" s="257"/>
      <c r="BJ2680" s="257"/>
      <c r="BK2680" s="257"/>
      <c r="BL2680" s="263"/>
      <c r="BM2680" s="263"/>
      <c r="BN2680" s="263"/>
      <c r="BO2680" s="263"/>
      <c r="BP2680" s="263"/>
      <c r="BQ2680" s="263"/>
      <c r="BR2680" s="271"/>
      <c r="BS2680" s="271"/>
      <c r="BT2680" s="271"/>
      <c r="BU2680" s="271"/>
      <c r="BV2680" s="271"/>
      <c r="BW2680" s="271"/>
      <c r="BX2680" s="257"/>
      <c r="BY2680" s="257"/>
      <c r="BZ2680" s="257"/>
      <c r="CA2680" s="268"/>
      <c r="CB2680" s="268"/>
      <c r="CC2680" s="275"/>
      <c r="CD2680" s="268"/>
      <c r="CE2680" s="268"/>
      <c r="CF2680" s="268"/>
      <c r="CG2680" s="268"/>
      <c r="CH2680" s="268"/>
      <c r="CI2680" s="268"/>
      <c r="CJ2680" s="268"/>
      <c r="CK2680" s="268"/>
      <c r="CL2680" s="265"/>
      <c r="CM2680" s="272"/>
      <c r="CN2680" s="264"/>
      <c r="CO2680" s="134"/>
      <c r="CP2680" s="226"/>
      <c r="CQ2680" s="226"/>
      <c r="CR2680" s="226"/>
      <c r="CS2680" s="135"/>
      <c r="CT2680" s="135"/>
      <c r="CU2680" s="135"/>
      <c r="CV2680" s="135"/>
      <c r="CW2680" s="135"/>
      <c r="CX2680" s="135"/>
      <c r="CY2680" s="135"/>
      <c r="CZ2680" s="135"/>
      <c r="DA2680" s="135"/>
      <c r="DB2680" s="135"/>
      <c r="DC2680" s="135"/>
      <c r="DD2680" s="135"/>
      <c r="DE2680" s="135"/>
      <c r="DF2680" s="135"/>
    </row>
    <row r="2681" spans="1:110" s="120" customFormat="1" ht="15" customHeight="1">
      <c r="A2681" s="227">
        <f t="shared" si="885"/>
        <v>332</v>
      </c>
      <c r="B2681" s="294" t="s">
        <v>1358</v>
      </c>
      <c r="C2681" s="297" t="s">
        <v>1362</v>
      </c>
      <c r="D2681" s="236">
        <v>44665</v>
      </c>
      <c r="E2681" s="236" t="s">
        <v>1360</v>
      </c>
      <c r="F2681" s="253" t="s">
        <v>80</v>
      </c>
      <c r="G2681" s="254"/>
      <c r="H2681" s="82" t="s">
        <v>69</v>
      </c>
      <c r="I2681" s="82"/>
      <c r="J2681" s="82" t="s">
        <v>81</v>
      </c>
      <c r="K2681" s="82" t="s">
        <v>60</v>
      </c>
      <c r="L2681" s="82" t="s">
        <v>60</v>
      </c>
      <c r="M2681" s="82" t="s">
        <v>60</v>
      </c>
      <c r="N2681" s="82" t="s">
        <v>60</v>
      </c>
      <c r="O2681" s="82"/>
      <c r="P2681" s="82" t="s">
        <v>60</v>
      </c>
      <c r="Q2681" s="82" t="s">
        <v>60</v>
      </c>
      <c r="R2681" s="82" t="s">
        <v>60</v>
      </c>
      <c r="S2681" s="82" t="s">
        <v>60</v>
      </c>
      <c r="T2681" s="82" t="s">
        <v>60</v>
      </c>
      <c r="U2681" s="82" t="s">
        <v>60</v>
      </c>
      <c r="V2681" s="82"/>
      <c r="W2681" s="82" t="s">
        <v>67</v>
      </c>
      <c r="X2681" s="82" t="s">
        <v>61</v>
      </c>
      <c r="Y2681" s="82" t="s">
        <v>61</v>
      </c>
      <c r="Z2681" s="82" t="s">
        <v>61</v>
      </c>
      <c r="AA2681" s="82" t="s">
        <v>61</v>
      </c>
      <c r="AB2681" s="82" t="s">
        <v>61</v>
      </c>
      <c r="AC2681" s="82"/>
      <c r="AD2681" s="82" t="s">
        <v>61</v>
      </c>
      <c r="AE2681" s="82" t="s">
        <v>61</v>
      </c>
      <c r="AF2681" s="82" t="s">
        <v>61</v>
      </c>
      <c r="AG2681" s="82" t="s">
        <v>61</v>
      </c>
      <c r="AH2681" s="82" t="s">
        <v>61</v>
      </c>
      <c r="AI2681" s="82" t="s">
        <v>1471</v>
      </c>
      <c r="AJ2681" s="82"/>
      <c r="AK2681" s="82" t="s">
        <v>60</v>
      </c>
      <c r="AL2681" s="82" t="s">
        <v>60</v>
      </c>
      <c r="AM2681" s="239">
        <f>COUNTIF(H2681:AL2681,"PH")+COUNTIF(H2681:AL2681,"PH/L")+COUNTIF(H2681:AL2681,"PM")</f>
        <v>0</v>
      </c>
      <c r="AN2681" s="239">
        <f>COUNTIF(H2681:AL2681,"PD")+COUNTIF(H2681:AL2681,"PDD")+COUNTIF(H2681:AL2681,"P/DS")/2+COUNTIF(H2681:AL2681,"PMD")</f>
        <v>0</v>
      </c>
      <c r="AO2681" s="239">
        <f>COUNTIF(H2681:AL2681,"PN")+COUNTIF(H2681:AL2681,"P/NS")/2+COUNTIF(H2681:AL2681,"PH")+COUNTIF(H2681:AL2681,"PH/F")/2+COUNTIF(H2681:AL2681,"PH/L")/2+COUNTIF(H2681:AL2681,"PM")</f>
        <v>0</v>
      </c>
      <c r="AP2681" s="239">
        <f>COUNTIF(H2681:AL2681,"BH")+COUNTIF(H2681:AL2681,"AL/BL")+COUNTIF(H2681:AL2681,"UL/BL")+COUNTIF(H2681:AL2681,"BM")</f>
        <v>0</v>
      </c>
      <c r="AQ2681" s="239">
        <f>COUNTIF(H2681:AL2681,"DS")+COUNTIF(H2681:AL2681,"AL/DS")/2+COUNTIF(H2681:AL2681,"UL/DS")/2+COUNTIF(H2681:AL2681,"CT")+COUNTIF(H2681:AL2681,"MD")</f>
        <v>13</v>
      </c>
      <c r="AR2681" s="239">
        <f>COUNTIF(H2681:AL2681,"NS")+COUNTIF(H2681:AL2681,"AL/NS")/2+COUNTIF(H2681:AL2681,"UL/NS")/2+COUNTIF(H2681:AL2681,"BH")+COUNTIF(H2681:AL2681,"AL/BF")/2+COUNTIF(H2681:AL2681,"AL/BL")/2+COUNTIF(H2681:AL2681,"UL/BL")/2+COUNTIF(H2681:AL2681,"UL/BF")/2+COUNTIF(H2681:AL2681,"BM")</f>
        <v>10</v>
      </c>
      <c r="AS2681" s="239">
        <f>COUNTIF(H2681:AL2681,"AL")+COUNTIF(H2681:AL2681,"AL/DS")/2+COUNTIF(H2681:AL2681,"AL/NS")/2+COUNTIF(H2681:AL2681,"NH")+COUNTIF(H2681:AL2681,"SL")+COUNTIF(H2681:AL2681,"NHD")+COUNTIF(H2681:AL2681,"B")+COUNTIF(H2681:AL2681,"HL")+COUNTIF(H2681:AL2681,"AL/BF")/2+COUNTIF(H2681:AL2681,"AL/BL")/2</f>
        <v>2.5</v>
      </c>
      <c r="AT2681" s="255">
        <f>COUNTIF(H2681:AL2681,"PD")+COUNTIF(H2681:AL2681,"PN")+COUNTIF(H2681:AL2681,"P/DS")/2+COUNTIF(H2681:AL2681,"P/NS")/2+COUNTIF(H2681:AL2681,"DS")+COUNTIF(H2681:AL2681,"NS")+COUNTIF(H2681:AL2681,"AL")+COUNTIF(H2681:AL2681,"AL/DS")+COUNTIF(H2681:AL2681,"AL/NS")+COUNTIF(H2681:AL2681,"NH")+COUNTIF(H2681:AL2681,"SL")+COUNTIF(H2681:AL2681,"UL/DS")/2+COUNTIF(H2681:AL2681,"UL/NS")/2+COUNTIF(H2681:AL2681,"CT")+COUNTIF(H2681:AL2681,"NHD")+COUNTIF(H2681:AL2681,"PDD")+COUNTIF(H2681:AL2681,"B")+COUNTIF(H2681:AL2681,"HL")+COUNTIF(H2681:AL2681,"PH")+COUNTIF(H2681:AL2681,"BH")+COUNTIF(H2681:AL2681,"AL/BF")+COUNTIF(H2681:AL2681,"AL/BL")+COUNTIF(H2681:AL2681,"UL/BF")/2+COUNTIF(H2681:AL2681,"UL/BL")/2+COUNTIF(H2681:AL2681,"PH/F")/2+COUNTIF(H2681:AL2681,"PH/L")/2+COUNTIF(H2681:AL2681,"MD")+COUNTIF(H2681:AL2681,"PMD")+COUNTIF(H2681:AL2681,"PM")+COUNTIF(H2681:AL2681,"BM")</f>
        <v>25.5</v>
      </c>
      <c r="AU2681" s="255">
        <f>COUNTIF(H2681:AL2681,"P/DS")/2+COUNTIF(H2681:AL2681,"P/NS")/2+COUNTIF(H2681:AL2681,"IL")+COUNTIF(H2681:AL2681,"NL")+COUNTIF(H2681:AL2681,"UL")+COUNTIF(H2681:AL2681,"UL/DS")/2+COUNTIF(H2681:AL2681,"UL/NS")/2+COUNTIF(H2681:AL2681,"KT")+COUNTIF(H2681:AL2681,"UL/BF")/2+COUNTIF(H2681:AL2681,"UL/BL")/2+COUNTIF(H2681:AL2681,"PH/F")/2+COUNTIF(H2681:AL2681,"PH/L")/2+COUNTIF(H2681:AL2681,"NB")</f>
        <v>0.5</v>
      </c>
      <c r="AV2681" s="258">
        <f>COUNTIF(H2681:AL2681,"PN")+COUNTIF(H2681:AL2681,"TVD")+COUNTIF(H2681:AL2681,"PH")+COUNTIF(H2681:AL2681,"PM")+COUNTIF(H2681:AL2681,"PDD")-COUNTIFS(H2681:AL2681,"PN",H2688:AL2688,"&gt;=3")-COUNTIFS(H2681:AL2681,"PM",H2688:AL2688,"&gt;=3")</f>
        <v>0</v>
      </c>
      <c r="AW2681" s="258">
        <f>COUNTIF(H2681:AL2681,"NS")+COUNTIF(H2681:AL2681,"D")+COUNTIF(H2681:AL2681,"BH")+COUNTIF(H2681:AL2681,"NHD")+COUNTIF(H2681:AL2681,"BM")-COUNTIFS(H2681:AL2681,"NS",H2688:AL2688,"&gt;=3")-COUNTIFS(H2681:AL2681,"BH",H2688:AL2688,"&gt;=3")-COUNTIFS(H2681:AL2681,"BM",H2688:AL2688,"&gt;=3")</f>
        <v>10</v>
      </c>
      <c r="AX2681" s="255">
        <f>COUNTIF(H2681:AL2681,"AL")+COUNTIF(H2681:AL2681,"AL/DS")/2+COUNTIF(H2681:AL2681,"AL/NS")/2+COUNTIF(H2681:AL2681,"AL/BF")+COUNTIF(H2681:AL2681,"AL/BL")/2</f>
        <v>1.5</v>
      </c>
      <c r="AY2681" s="255">
        <f>COUNTIF(H2681:AL2681,"SL")</f>
        <v>0</v>
      </c>
      <c r="AZ2681" s="255">
        <f>COUNTIF(H2681:AL2681,"NH")</f>
        <v>1</v>
      </c>
      <c r="BA2681" s="255">
        <f>COUNTIF(H2681:AL2681,"HL")</f>
        <v>0</v>
      </c>
      <c r="BB2681" s="255">
        <f>COUNTIF(G2681:AL2681,"P/DS")/2+COUNTIF(G2681:AL2681,"P/NS")/2+COUNTIF(G2681:AL2681,"UL")+COUNTIF(G2681:AL2681,"UL/DS")/2+COUNTIF(G2681:AL2681,"UL/NS")/2+COUNTIF(G2681:AL2681,"UL/BL")/2+COUNTIF(G2681:AL2681,"UL/BF")/2+COUNTIF(G2681:AL2681,"PH/F")/2+COUNTIF(G2681:AL2681,"PH/L")/2</f>
        <v>0.5</v>
      </c>
      <c r="BC2681" s="255">
        <f>COUNTIF(H2681:AL2681,"NB")</f>
        <v>0</v>
      </c>
      <c r="BD2681" s="255">
        <f>COUNTIF(H2681:AL2681,"NL")</f>
        <v>0</v>
      </c>
      <c r="BE2681" s="255">
        <f>COUNTIF(H2681:AL2681,"IL")</f>
        <v>0</v>
      </c>
      <c r="BF2681" s="255">
        <f>COUNTIF(H2681:AL2681,"KT")</f>
        <v>0</v>
      </c>
      <c r="BG2681" s="255">
        <f>COUNTIF(H2681:AL2681,"L70")</f>
        <v>0</v>
      </c>
      <c r="BH2681" s="255">
        <f>COUNTIF(H2681:AL2681,"MD")</f>
        <v>0</v>
      </c>
      <c r="BI2681" s="255">
        <f>COUNTIF(H2681:AL2681,"PMD")</f>
        <v>0</v>
      </c>
      <c r="BJ2681" s="255">
        <f>COUNTIF(H2681:AL2681,"PM")</f>
        <v>0</v>
      </c>
      <c r="BK2681" s="255">
        <f>COUNTIF(H2681:AL2681,"BM")</f>
        <v>0</v>
      </c>
      <c r="BL2681" s="261">
        <f>SUMIF(H2681:AL2681,"PD",H2682:AL2682)+SUMIF(H2681:AL2681,"PN",H2682:AL2682)+SUMIF(H2681:AL2681,"P/DS",H2682:AL2682)+SUMIF(H2681:AL2681,"PN/F",H2682:AL2682)+SUMIF(H2681:AL2681,"PN/L",H2682:AL2682)+SUMIF(H2681:AL2681,"TV",H2682:AL2682)+SUMIF(H2681:AL2681,"TVD",H2682:AL2682)+SUMIF(H2681:AL2681,"PDD",H2682:AL2682)</f>
        <v>0</v>
      </c>
      <c r="BM2681" s="261">
        <f>SUMIF(H2681:AL2681,"PD",H2683:AL2683)+SUMIF(H2681:AL2681,"PN",H2683:AL2683)+SUMIF(H2681:AL2681,"P/DS",H2683:AL2683)+SUMIF(H2681:AL2681,"PN/F",H2683:AL2683)+SUMIF(H2681:AL2681,"PN/L",H2683:AL2683)+SUMIF(H2681:AL2681,"TV",H2683:AL2683)+SUMIF(H2681:AL2681,"TVD",H2683:AL2683)+SUMIF(H2681:AL2681,"PDD",H2683:AL2683)+SUMIF(H2681:AL2681,"PMD",H2683:AL2683)</f>
        <v>0</v>
      </c>
      <c r="BN2681" s="261">
        <f>SUMIF(H2681:AL2681,"PD",H2684:AL2684)+SUMIF(H2681:AL2681,"PN",H2684:AL2684)+SUMIF(H2681:AL2681,"P/DS",H2684:AL2684)+SUMIF(H2681:AL2681,"PN/F",H2684:AL2684)+SUMIF(H2681:AL2681,"PN/L",H2684:AL2684)+SUMIF(H2681:AL2681,"TV",H2684:AL2684)+SUMIF(H2681:AL2681,"TVD",H2684:AL2684)</f>
        <v>0</v>
      </c>
      <c r="BO2681" s="261">
        <f>SUMIF(H2681:AL2681,"PD",H2685:AL2685)+SUMIF(H2681:AL2681,"PN",H2685:AL2685)+SUMIF(H2681:AL2681,"P/DS",H2685:AL2685)+SUMIF(H2681:AL2681,"PN/F",H2685:AL2685)+SUMIF(H2681:AL2681,"PN/L",H2685:AL2685)+SUMIF(H2681:AL2681,"TV",H2685:AL2685)+SUMIF(H2681:AL2681,"TVD",H2685:AL2685)</f>
        <v>0</v>
      </c>
      <c r="BP2681" s="261">
        <f>SUMIF(H2681:AL2681,"PD",H2686:AL2686)+SUMIF(H2681:AL2681,"PN",H2686:AL2686)+SUMIF(H2681:AL2681,"P/DS",H2686:AL2686)+SUMIF(H2681:AL2681,"PN/F",H2686:AL2686)+SUMIF(H2681:AL2681,"PN/L",H2686:AL2686)+SUMIF(H2681:AL2681,"TV",H2686:AL2686)+SUMIF(H2681:AL2681,"TVD",H2686:AL2686)+SUMIF(H2681:AL2681,"PDD",H2686:AL2686)+SUMIF(H2681:AL2681,"PH",H2686:AL2686)+SUMIF(H2681:AL2681,"PM",H2686:AL2686)</f>
        <v>0</v>
      </c>
      <c r="BQ2681" s="261">
        <f>SUMIF(H2681:AL2681,"PD",H2687:AL2687)+SUMIF(H2681:AL2681,"PN",H2687:AL2687)+SUMIF(H2681:AL2681,"P/DS",H2687:AL2687)+SUMIF(H2681:AL2681,"PN/F",H2687:AL2687)+SUMIF(H2681:AL2681,"PN/L",H2687:AL2687)+SUMIF(H2681:AL2681,"TV",H2687:AL2687)+SUMIF(H2681:AL2681,"TVD",H2687:AL2687)+SUMIF(H2681:AL2681,"PDD",H2687:AL2687)+SUMIF(H2681:AL2681,"PH",H2687:AL2687)+SUMIF(H2681:AL2681,"PM",H2687:AL2687)</f>
        <v>0</v>
      </c>
      <c r="BR2681" s="269">
        <f>SUM(H2682:AL2682)-BL2681</f>
        <v>22</v>
      </c>
      <c r="BS2681" s="269">
        <f>SUM(H2683:AL2683)-BM2681</f>
        <v>1</v>
      </c>
      <c r="BT2681" s="269">
        <f>SUM(H2684:AL2684)-BN2681</f>
        <v>0</v>
      </c>
      <c r="BU2681" s="269">
        <f>SUM(H2685:AL2685)-BO2681</f>
        <v>0</v>
      </c>
      <c r="BV2681" s="269">
        <f>SUM(H2686:AL2686)-BP2681</f>
        <v>0</v>
      </c>
      <c r="BW2681" s="269">
        <f>SUM(H2687:AL2687)-BQ2681</f>
        <v>0</v>
      </c>
      <c r="BX2681" s="255">
        <f>SUMIF(H2681:AL2681,"PD",H2688:AL2688)+SUMIF(H2681:AL2681,"PN",H2688:AL2688)+SUMIF(H2681:AL2681,"P/DS",H2688:AL2688)+SUMIF(H2681:AL2681,"PN/F",H2688:AL2688)+SUMIF(H2681:AL2681,"PN/L",H2688:AL2688)</f>
        <v>0</v>
      </c>
      <c r="BY2681" s="255">
        <f>SUM(H2688:AL2688)-BX2681</f>
        <v>0</v>
      </c>
      <c r="BZ2681" s="255">
        <f t="shared" ref="BZ2681" si="888">+SUM(BL2681:BW2688)</f>
        <v>23</v>
      </c>
      <c r="CA2681" s="266">
        <f>(COUNTIFS(H2681:AL2681,"PD",H2682:AL2682,"&gt;=2"))*0.5-IF(CN2681="VP",COUNTIFS($H$16:$AL$16,"SAT",H2681:AL2681,"PD",H2682:AL2682,"&gt;=2"))*0.5</f>
        <v>0</v>
      </c>
      <c r="CB2681" s="266">
        <f>(COUNTIFS(H2681:AL2681,"PN",H2683:AL2683,"&gt;=0.5",H2682:AL2682,"&gt;=1.5"))*0.5+COUNTIFS(H2681:AL2681,"PDD",H2683:AL2683,"&gt;=0.5",H2682:AL2682,"&gt;=1.5")*0.5</f>
        <v>0</v>
      </c>
      <c r="CC2681" s="273">
        <f>(COUNTIFS(H2681:AL2681,"TV",H2683:AL2683,"&gt;=10"))*0.5+(COUNTIFS(H2681:AL2681,"PMD",H2683:AL2683,"&gt;=2"))*0.5</f>
        <v>0</v>
      </c>
      <c r="CD2681" s="266">
        <f>(COUNTIFS(H2681:AL2681,"TVD",H2685:AL2685,"&gt;=6.5",H2683:AL2683,"&gt;=3.5"))*0.5</f>
        <v>0</v>
      </c>
      <c r="CE2681" s="266">
        <f>(COUNTIFS(H2681:AL2681,"PD",H2686:AL2686,"&gt;=10"))*0.5</f>
        <v>0</v>
      </c>
      <c r="CF2681" s="266">
        <f>(COUNTIFS(H2681:AL2681,"PDD",H2686:AL2686,"&gt;=3.5",H2687:AL2687,"&gt;=6.5")+COUNTIFS(H2681:AL2681,"PH",H2687:AL2687,"&gt;=0.5",H2686:AL2686,"&gt;=1.5")+COUNTIFS(H2681:AL2681,"PM",H2687:AL2687,"&gt;=0.5",H2686:AL2686,"&gt;=1.5"))*0.5</f>
        <v>0</v>
      </c>
      <c r="CG2681" s="266">
        <f>(COUNTIFS(H2681:AL2681,"DS",H2682:AL2682,"&gt;=2")+COUNTIFS(H2681:AL2681,"AL/DS",H2682:AL2682,"&gt;=2"))*0.5-IF(CN2681="VP",COUNTIFS($H$16:$AL$16,"SAT",H2681:AL2681,"DS",H2682:AL2682,"&gt;=2"))*0.5</f>
        <v>3.5</v>
      </c>
      <c r="CH2681" s="266">
        <f>(COUNTIFS(H2681:AL2681,"NS",H2683:AL2683,"&gt;=0.5",H2682:AL2682,"&gt;=1.5")+COUNTIFS(H2681:AL2681,"AL/NS",H2683:AL2683,"&gt;=0.5",H2682:AL2682,"&gt;=1.5")+COUNTIFS(H2681:AL2681,"NHD",H2683:AL2683,"&gt;=4.5",H2686:AL2686,"&gt;=2",H2682:AL2682,"&gt;=1.5"))*0.5</f>
        <v>0</v>
      </c>
      <c r="CI2681" s="266">
        <f>(COUNTIF(H2683:AL2683,"&gt;=10")+COUNTIFS(H2681:AL2681,"MD",H2683:AL2683,"&gt;=2")-COUNTIFS(H2681:AL2681,"TV",H2683:AL2683,"&gt;=10"))*0.5</f>
        <v>0</v>
      </c>
      <c r="CJ2681" s="266">
        <f>(COUNTIFS(H2681:AL2681,"D",H2685:AL2685,"&gt;=6.5",H2683:AL2683,"&gt;=3.5"))*0.5</f>
        <v>0</v>
      </c>
      <c r="CK2681" s="266">
        <f>(COUNTIF(H2686:AL2686,"&gt;=10")-COUNTIFS(H2681:AL2681,"PD",H2686:AL2686,"&gt;=10"))*0.5</f>
        <v>0</v>
      </c>
      <c r="CL2681" s="265">
        <f>(COUNTIFS(H2681:AL2681,"NHD",H2686:AL2686,"&gt;=3.5",H2687:AL2687,"&gt;=6.5")+COUNTIFS(H2681:AL2681,"BH",H2686:AL2686,"&gt;=1.5",H2687:AL2687,"&gt;=0.5")+COUNTIFS(H2681:AL2681,"BM",H2686:AL2686,"&gt;=1.5",H2687:AL2687,"&gt;=0.5")+COUNTIFS(H2681:AL2681,"D",H2686:AL2686,"&gt;=1.5",H2687:AL2687,"&gt;=0.5"))*0.5</f>
        <v>0</v>
      </c>
      <c r="CM2681" s="272"/>
      <c r="CN2681" s="264" t="s">
        <v>723</v>
      </c>
      <c r="CO2681" s="180">
        <f t="shared" ref="CO2681" si="889">+AM2681+AN2681+AO2681+AP2681+AQ2681+AR2681+AS2681+AU2681+BG2681</f>
        <v>26</v>
      </c>
      <c r="CP2681" s="225">
        <f>+SUM(I2682:I2687)-I2688</f>
        <v>0</v>
      </c>
      <c r="CQ2681" s="225">
        <f>+SUM(J2682:J2687)-J2688</f>
        <v>2.5</v>
      </c>
      <c r="CR2681" s="225">
        <f>+SUM(K2682:K2687)-K2688</f>
        <v>0</v>
      </c>
      <c r="CS2681" s="181"/>
      <c r="CT2681" s="181"/>
      <c r="CU2681" s="181"/>
      <c r="CV2681" s="181"/>
      <c r="CW2681" s="181"/>
      <c r="CX2681" s="181"/>
      <c r="CY2681" s="181"/>
      <c r="CZ2681" s="181"/>
      <c r="DA2681" s="181"/>
      <c r="DB2681" s="181"/>
      <c r="DC2681" s="181"/>
      <c r="DD2681" s="181"/>
      <c r="DE2681" s="181"/>
      <c r="DF2681" s="181" t="e">
        <f>+SUM(#REF!)</f>
        <v>#REF!</v>
      </c>
    </row>
    <row r="2682" spans="1:110" s="120" customFormat="1" ht="15" customHeight="1">
      <c r="A2682" s="228"/>
      <c r="B2682" s="295"/>
      <c r="C2682" s="298"/>
      <c r="D2682" s="237"/>
      <c r="E2682" s="237"/>
      <c r="F2682" s="242" t="s">
        <v>82</v>
      </c>
      <c r="G2682" s="121">
        <v>1.5</v>
      </c>
      <c r="H2682" s="83"/>
      <c r="I2682" s="83"/>
      <c r="J2682" s="83">
        <v>2.5</v>
      </c>
      <c r="K2682" s="83"/>
      <c r="L2682" s="83">
        <v>2.5</v>
      </c>
      <c r="M2682" s="83"/>
      <c r="N2682" s="83">
        <v>2.5</v>
      </c>
      <c r="O2682" s="83"/>
      <c r="P2682" s="83">
        <v>2.5</v>
      </c>
      <c r="Q2682" s="83">
        <v>2.5</v>
      </c>
      <c r="R2682" s="83">
        <v>2.5</v>
      </c>
      <c r="S2682" s="83">
        <v>2.5</v>
      </c>
      <c r="T2682" s="83">
        <v>1.5</v>
      </c>
      <c r="U2682" s="83">
        <v>1</v>
      </c>
      <c r="V2682" s="83"/>
      <c r="W2682" s="83"/>
      <c r="X2682" s="83"/>
      <c r="Y2682" s="83"/>
      <c r="Z2682" s="83">
        <v>0.5</v>
      </c>
      <c r="AA2682" s="83"/>
      <c r="AB2682" s="83"/>
      <c r="AC2682" s="79"/>
      <c r="AD2682" s="79"/>
      <c r="AE2682" s="79"/>
      <c r="AF2682" s="79">
        <v>0.5</v>
      </c>
      <c r="AG2682" s="79"/>
      <c r="AH2682" s="79"/>
      <c r="AI2682" s="79"/>
      <c r="AJ2682" s="79"/>
      <c r="AK2682" s="79"/>
      <c r="AL2682" s="79">
        <v>1</v>
      </c>
      <c r="AM2682" s="240"/>
      <c r="AN2682" s="240"/>
      <c r="AO2682" s="240"/>
      <c r="AP2682" s="240"/>
      <c r="AQ2682" s="240"/>
      <c r="AR2682" s="240"/>
      <c r="AS2682" s="240"/>
      <c r="AT2682" s="256"/>
      <c r="AU2682" s="256"/>
      <c r="AV2682" s="259"/>
      <c r="AW2682" s="259"/>
      <c r="AX2682" s="256"/>
      <c r="AY2682" s="256"/>
      <c r="AZ2682" s="256"/>
      <c r="BA2682" s="256"/>
      <c r="BB2682" s="256"/>
      <c r="BC2682" s="256"/>
      <c r="BD2682" s="256"/>
      <c r="BE2682" s="256"/>
      <c r="BF2682" s="256"/>
      <c r="BG2682" s="256"/>
      <c r="BH2682" s="256"/>
      <c r="BI2682" s="256"/>
      <c r="BJ2682" s="256"/>
      <c r="BK2682" s="256"/>
      <c r="BL2682" s="262"/>
      <c r="BM2682" s="262"/>
      <c r="BN2682" s="262"/>
      <c r="BO2682" s="262"/>
      <c r="BP2682" s="262"/>
      <c r="BQ2682" s="262"/>
      <c r="BR2682" s="270"/>
      <c r="BS2682" s="270"/>
      <c r="BT2682" s="270"/>
      <c r="BU2682" s="270"/>
      <c r="BV2682" s="270"/>
      <c r="BW2682" s="270"/>
      <c r="BX2682" s="256"/>
      <c r="BY2682" s="256"/>
      <c r="BZ2682" s="256"/>
      <c r="CA2682" s="267"/>
      <c r="CB2682" s="267"/>
      <c r="CC2682" s="274"/>
      <c r="CD2682" s="267"/>
      <c r="CE2682" s="267"/>
      <c r="CF2682" s="267"/>
      <c r="CG2682" s="267"/>
      <c r="CH2682" s="267"/>
      <c r="CI2682" s="267"/>
      <c r="CJ2682" s="267"/>
      <c r="CK2682" s="267"/>
      <c r="CL2682" s="265"/>
      <c r="CM2682" s="272"/>
      <c r="CN2682" s="264"/>
      <c r="CO2682" s="180"/>
      <c r="CP2682" s="226"/>
      <c r="CQ2682" s="226"/>
      <c r="CR2682" s="226"/>
      <c r="CS2682" s="181"/>
      <c r="CT2682" s="181"/>
      <c r="CU2682" s="181"/>
      <c r="CV2682" s="181"/>
      <c r="CW2682" s="181"/>
      <c r="CX2682" s="181"/>
      <c r="CY2682" s="181"/>
      <c r="CZ2682" s="181"/>
      <c r="DA2682" s="181"/>
      <c r="DB2682" s="181"/>
      <c r="DC2682" s="181"/>
      <c r="DD2682" s="181"/>
      <c r="DE2682" s="181"/>
      <c r="DF2682" s="181"/>
    </row>
    <row r="2683" spans="1:110" s="120" customFormat="1" ht="15" customHeight="1">
      <c r="A2683" s="228"/>
      <c r="B2683" s="295"/>
      <c r="C2683" s="298"/>
      <c r="D2683" s="237"/>
      <c r="E2683" s="237"/>
      <c r="F2683" s="243"/>
      <c r="G2683" s="122">
        <v>2</v>
      </c>
      <c r="H2683" s="84"/>
      <c r="I2683" s="84"/>
      <c r="J2683" s="84"/>
      <c r="K2683" s="84"/>
      <c r="L2683" s="84"/>
      <c r="M2683" s="84"/>
      <c r="N2683" s="84"/>
      <c r="O2683" s="84"/>
      <c r="P2683" s="84"/>
      <c r="Q2683" s="84"/>
      <c r="R2683" s="84"/>
      <c r="S2683" s="84"/>
      <c r="T2683" s="84"/>
      <c r="U2683" s="84"/>
      <c r="V2683" s="84"/>
      <c r="W2683" s="84"/>
      <c r="X2683" s="84"/>
      <c r="Y2683" s="84"/>
      <c r="Z2683" s="84">
        <v>0.5</v>
      </c>
      <c r="AA2683" s="84"/>
      <c r="AB2683" s="84"/>
      <c r="AC2683" s="80"/>
      <c r="AD2683" s="80"/>
      <c r="AE2683" s="80"/>
      <c r="AF2683" s="80">
        <v>0.5</v>
      </c>
      <c r="AG2683" s="80"/>
      <c r="AH2683" s="80"/>
      <c r="AI2683" s="80"/>
      <c r="AJ2683" s="80"/>
      <c r="AK2683" s="80"/>
      <c r="AL2683" s="80"/>
      <c r="AM2683" s="240"/>
      <c r="AN2683" s="240"/>
      <c r="AO2683" s="240"/>
      <c r="AP2683" s="240"/>
      <c r="AQ2683" s="240"/>
      <c r="AR2683" s="240"/>
      <c r="AS2683" s="240"/>
      <c r="AT2683" s="256"/>
      <c r="AU2683" s="256"/>
      <c r="AV2683" s="259"/>
      <c r="AW2683" s="259"/>
      <c r="AX2683" s="256"/>
      <c r="AY2683" s="256"/>
      <c r="AZ2683" s="256"/>
      <c r="BA2683" s="256"/>
      <c r="BB2683" s="256"/>
      <c r="BC2683" s="256"/>
      <c r="BD2683" s="256"/>
      <c r="BE2683" s="256"/>
      <c r="BF2683" s="256"/>
      <c r="BG2683" s="256"/>
      <c r="BH2683" s="256"/>
      <c r="BI2683" s="256"/>
      <c r="BJ2683" s="256"/>
      <c r="BK2683" s="256"/>
      <c r="BL2683" s="262"/>
      <c r="BM2683" s="262"/>
      <c r="BN2683" s="262"/>
      <c r="BO2683" s="262"/>
      <c r="BP2683" s="262"/>
      <c r="BQ2683" s="262"/>
      <c r="BR2683" s="270"/>
      <c r="BS2683" s="270"/>
      <c r="BT2683" s="270"/>
      <c r="BU2683" s="270"/>
      <c r="BV2683" s="270"/>
      <c r="BW2683" s="270"/>
      <c r="BX2683" s="256"/>
      <c r="BY2683" s="256"/>
      <c r="BZ2683" s="256"/>
      <c r="CA2683" s="267"/>
      <c r="CB2683" s="267"/>
      <c r="CC2683" s="274"/>
      <c r="CD2683" s="267"/>
      <c r="CE2683" s="267"/>
      <c r="CF2683" s="267"/>
      <c r="CG2683" s="267"/>
      <c r="CH2683" s="267"/>
      <c r="CI2683" s="267"/>
      <c r="CJ2683" s="267"/>
      <c r="CK2683" s="267"/>
      <c r="CL2683" s="265"/>
      <c r="CM2683" s="272"/>
      <c r="CN2683" s="264"/>
      <c r="CO2683" s="180"/>
      <c r="CP2683" s="226"/>
      <c r="CQ2683" s="226"/>
      <c r="CR2683" s="226"/>
      <c r="CS2683" s="181"/>
      <c r="CT2683" s="181"/>
      <c r="CU2683" s="181"/>
      <c r="CV2683" s="181"/>
      <c r="CW2683" s="181"/>
      <c r="CX2683" s="181"/>
      <c r="CY2683" s="181"/>
      <c r="CZ2683" s="181"/>
      <c r="DA2683" s="181"/>
      <c r="DB2683" s="181"/>
      <c r="DC2683" s="181"/>
      <c r="DD2683" s="181"/>
      <c r="DE2683" s="181"/>
      <c r="DF2683" s="181"/>
    </row>
    <row r="2684" spans="1:110" s="120" customFormat="1" ht="15" customHeight="1">
      <c r="A2684" s="228"/>
      <c r="B2684" s="295"/>
      <c r="C2684" s="298"/>
      <c r="D2684" s="237"/>
      <c r="E2684" s="237"/>
      <c r="F2684" s="243"/>
      <c r="G2684" s="122">
        <v>2.1</v>
      </c>
      <c r="H2684" s="84"/>
      <c r="I2684" s="84"/>
      <c r="J2684" s="84"/>
      <c r="K2684" s="84"/>
      <c r="L2684" s="84"/>
      <c r="M2684" s="84"/>
      <c r="N2684" s="84"/>
      <c r="O2684" s="84"/>
      <c r="P2684" s="84"/>
      <c r="Q2684" s="84"/>
      <c r="R2684" s="84"/>
      <c r="S2684" s="84"/>
      <c r="T2684" s="84"/>
      <c r="U2684" s="84"/>
      <c r="V2684" s="84"/>
      <c r="W2684" s="84"/>
      <c r="X2684" s="84"/>
      <c r="Y2684" s="84"/>
      <c r="Z2684" s="84"/>
      <c r="AA2684" s="84"/>
      <c r="AB2684" s="84"/>
      <c r="AC2684" s="80"/>
      <c r="AD2684" s="80"/>
      <c r="AE2684" s="80"/>
      <c r="AF2684" s="80"/>
      <c r="AG2684" s="80"/>
      <c r="AH2684" s="80"/>
      <c r="AI2684" s="80"/>
      <c r="AJ2684" s="80"/>
      <c r="AK2684" s="80"/>
      <c r="AL2684" s="80"/>
      <c r="AM2684" s="240"/>
      <c r="AN2684" s="240"/>
      <c r="AO2684" s="240"/>
      <c r="AP2684" s="240"/>
      <c r="AQ2684" s="240"/>
      <c r="AR2684" s="240"/>
      <c r="AS2684" s="240"/>
      <c r="AT2684" s="256"/>
      <c r="AU2684" s="256"/>
      <c r="AV2684" s="259"/>
      <c r="AW2684" s="259"/>
      <c r="AX2684" s="256"/>
      <c r="AY2684" s="256"/>
      <c r="AZ2684" s="256"/>
      <c r="BA2684" s="256"/>
      <c r="BB2684" s="256"/>
      <c r="BC2684" s="256"/>
      <c r="BD2684" s="256"/>
      <c r="BE2684" s="256"/>
      <c r="BF2684" s="256"/>
      <c r="BG2684" s="256"/>
      <c r="BH2684" s="256"/>
      <c r="BI2684" s="256"/>
      <c r="BJ2684" s="256"/>
      <c r="BK2684" s="256"/>
      <c r="BL2684" s="262"/>
      <c r="BM2684" s="262"/>
      <c r="BN2684" s="262"/>
      <c r="BO2684" s="262"/>
      <c r="BP2684" s="262"/>
      <c r="BQ2684" s="262"/>
      <c r="BR2684" s="270"/>
      <c r="BS2684" s="270"/>
      <c r="BT2684" s="270"/>
      <c r="BU2684" s="270"/>
      <c r="BV2684" s="270"/>
      <c r="BW2684" s="270"/>
      <c r="BX2684" s="256"/>
      <c r="BY2684" s="256"/>
      <c r="BZ2684" s="256"/>
      <c r="CA2684" s="267"/>
      <c r="CB2684" s="267"/>
      <c r="CC2684" s="274"/>
      <c r="CD2684" s="267"/>
      <c r="CE2684" s="267"/>
      <c r="CF2684" s="267"/>
      <c r="CG2684" s="267"/>
      <c r="CH2684" s="267"/>
      <c r="CI2684" s="267"/>
      <c r="CJ2684" s="267"/>
      <c r="CK2684" s="267"/>
      <c r="CL2684" s="265"/>
      <c r="CM2684" s="272"/>
      <c r="CN2684" s="264"/>
      <c r="CO2684" s="180"/>
      <c r="CP2684" s="226"/>
      <c r="CQ2684" s="226"/>
      <c r="CR2684" s="226"/>
      <c r="CS2684" s="181"/>
      <c r="CT2684" s="181"/>
      <c r="CU2684" s="181"/>
      <c r="CV2684" s="181"/>
      <c r="CW2684" s="181"/>
      <c r="CX2684" s="181"/>
      <c r="CY2684" s="181"/>
      <c r="CZ2684" s="181"/>
      <c r="DA2684" s="181"/>
      <c r="DB2684" s="181"/>
      <c r="DC2684" s="181"/>
      <c r="DD2684" s="181"/>
      <c r="DE2684" s="181"/>
      <c r="DF2684" s="181"/>
    </row>
    <row r="2685" spans="1:110" s="120" customFormat="1" ht="15" customHeight="1">
      <c r="A2685" s="228"/>
      <c r="B2685" s="295"/>
      <c r="C2685" s="298"/>
      <c r="D2685" s="237"/>
      <c r="E2685" s="237"/>
      <c r="F2685" s="243"/>
      <c r="G2685" s="122">
        <v>2.7</v>
      </c>
      <c r="H2685" s="84"/>
      <c r="I2685" s="84"/>
      <c r="J2685" s="84"/>
      <c r="K2685" s="84"/>
      <c r="L2685" s="84"/>
      <c r="M2685" s="84"/>
      <c r="N2685" s="84"/>
      <c r="O2685" s="84"/>
      <c r="P2685" s="84"/>
      <c r="Q2685" s="84"/>
      <c r="R2685" s="84"/>
      <c r="S2685" s="84"/>
      <c r="T2685" s="84"/>
      <c r="U2685" s="84"/>
      <c r="V2685" s="84"/>
      <c r="W2685" s="84"/>
      <c r="X2685" s="84"/>
      <c r="Y2685" s="84"/>
      <c r="Z2685" s="84"/>
      <c r="AA2685" s="84"/>
      <c r="AB2685" s="84"/>
      <c r="AC2685" s="80"/>
      <c r="AD2685" s="80"/>
      <c r="AE2685" s="80"/>
      <c r="AF2685" s="80"/>
      <c r="AG2685" s="80"/>
      <c r="AH2685" s="80"/>
      <c r="AI2685" s="80"/>
      <c r="AJ2685" s="80"/>
      <c r="AK2685" s="80"/>
      <c r="AL2685" s="80"/>
      <c r="AM2685" s="240"/>
      <c r="AN2685" s="240"/>
      <c r="AO2685" s="240"/>
      <c r="AP2685" s="240"/>
      <c r="AQ2685" s="240"/>
      <c r="AR2685" s="240"/>
      <c r="AS2685" s="240"/>
      <c r="AT2685" s="256"/>
      <c r="AU2685" s="256"/>
      <c r="AV2685" s="259"/>
      <c r="AW2685" s="259"/>
      <c r="AX2685" s="256"/>
      <c r="AY2685" s="256"/>
      <c r="AZ2685" s="256"/>
      <c r="BA2685" s="256"/>
      <c r="BB2685" s="256"/>
      <c r="BC2685" s="256"/>
      <c r="BD2685" s="256"/>
      <c r="BE2685" s="256"/>
      <c r="BF2685" s="256"/>
      <c r="BG2685" s="256"/>
      <c r="BH2685" s="256"/>
      <c r="BI2685" s="256"/>
      <c r="BJ2685" s="256"/>
      <c r="BK2685" s="256"/>
      <c r="BL2685" s="262"/>
      <c r="BM2685" s="262"/>
      <c r="BN2685" s="262"/>
      <c r="BO2685" s="262"/>
      <c r="BP2685" s="262"/>
      <c r="BQ2685" s="262"/>
      <c r="BR2685" s="270"/>
      <c r="BS2685" s="270"/>
      <c r="BT2685" s="270"/>
      <c r="BU2685" s="270"/>
      <c r="BV2685" s="270"/>
      <c r="BW2685" s="270"/>
      <c r="BX2685" s="256"/>
      <c r="BY2685" s="256"/>
      <c r="BZ2685" s="256"/>
      <c r="CA2685" s="267"/>
      <c r="CB2685" s="267"/>
      <c r="CC2685" s="274"/>
      <c r="CD2685" s="267"/>
      <c r="CE2685" s="267"/>
      <c r="CF2685" s="267"/>
      <c r="CG2685" s="267"/>
      <c r="CH2685" s="267"/>
      <c r="CI2685" s="267"/>
      <c r="CJ2685" s="267"/>
      <c r="CK2685" s="267"/>
      <c r="CL2685" s="265"/>
      <c r="CM2685" s="272"/>
      <c r="CN2685" s="264"/>
      <c r="CO2685" s="180"/>
      <c r="CP2685" s="226"/>
      <c r="CQ2685" s="226"/>
      <c r="CR2685" s="226"/>
      <c r="CS2685" s="181"/>
      <c r="CT2685" s="181"/>
      <c r="CU2685" s="181"/>
      <c r="CV2685" s="181"/>
      <c r="CW2685" s="181"/>
      <c r="CX2685" s="181"/>
      <c r="CY2685" s="181"/>
      <c r="CZ2685" s="181"/>
      <c r="DA2685" s="181"/>
      <c r="DB2685" s="181"/>
      <c r="DC2685" s="181"/>
      <c r="DD2685" s="181"/>
      <c r="DE2685" s="181"/>
      <c r="DF2685" s="181"/>
    </row>
    <row r="2686" spans="1:110" s="120" customFormat="1" ht="15" customHeight="1">
      <c r="A2686" s="228"/>
      <c r="B2686" s="295"/>
      <c r="C2686" s="298"/>
      <c r="D2686" s="237"/>
      <c r="E2686" s="237"/>
      <c r="F2686" s="243"/>
      <c r="G2686" s="122">
        <v>3</v>
      </c>
      <c r="H2686" s="84"/>
      <c r="I2686" s="84"/>
      <c r="J2686" s="84"/>
      <c r="K2686" s="84"/>
      <c r="L2686" s="84"/>
      <c r="M2686" s="84"/>
      <c r="N2686" s="84"/>
      <c r="O2686" s="84"/>
      <c r="P2686" s="84"/>
      <c r="Q2686" s="84"/>
      <c r="R2686" s="84"/>
      <c r="S2686" s="84"/>
      <c r="T2686" s="84"/>
      <c r="U2686" s="84"/>
      <c r="V2686" s="84"/>
      <c r="W2686" s="84"/>
      <c r="X2686" s="84"/>
      <c r="Y2686" s="84"/>
      <c r="Z2686" s="84"/>
      <c r="AA2686" s="84"/>
      <c r="AB2686" s="84"/>
      <c r="AC2686" s="80"/>
      <c r="AD2686" s="80"/>
      <c r="AE2686" s="80"/>
      <c r="AF2686" s="80"/>
      <c r="AG2686" s="80"/>
      <c r="AH2686" s="80"/>
      <c r="AI2686" s="80"/>
      <c r="AJ2686" s="80"/>
      <c r="AK2686" s="80"/>
      <c r="AL2686" s="80"/>
      <c r="AM2686" s="240"/>
      <c r="AN2686" s="240"/>
      <c r="AO2686" s="240"/>
      <c r="AP2686" s="240"/>
      <c r="AQ2686" s="240"/>
      <c r="AR2686" s="240"/>
      <c r="AS2686" s="240"/>
      <c r="AT2686" s="256"/>
      <c r="AU2686" s="256"/>
      <c r="AV2686" s="259"/>
      <c r="AW2686" s="259"/>
      <c r="AX2686" s="256"/>
      <c r="AY2686" s="256"/>
      <c r="AZ2686" s="256"/>
      <c r="BA2686" s="256"/>
      <c r="BB2686" s="256"/>
      <c r="BC2686" s="256"/>
      <c r="BD2686" s="256"/>
      <c r="BE2686" s="256"/>
      <c r="BF2686" s="256"/>
      <c r="BG2686" s="256"/>
      <c r="BH2686" s="256"/>
      <c r="BI2686" s="256"/>
      <c r="BJ2686" s="256"/>
      <c r="BK2686" s="256"/>
      <c r="BL2686" s="262"/>
      <c r="BM2686" s="262"/>
      <c r="BN2686" s="262"/>
      <c r="BO2686" s="262"/>
      <c r="BP2686" s="262"/>
      <c r="BQ2686" s="262"/>
      <c r="BR2686" s="270"/>
      <c r="BS2686" s="270"/>
      <c r="BT2686" s="270"/>
      <c r="BU2686" s="270"/>
      <c r="BV2686" s="270"/>
      <c r="BW2686" s="270"/>
      <c r="BX2686" s="256"/>
      <c r="BY2686" s="256"/>
      <c r="BZ2686" s="256"/>
      <c r="CA2686" s="267"/>
      <c r="CB2686" s="267"/>
      <c r="CC2686" s="274"/>
      <c r="CD2686" s="267"/>
      <c r="CE2686" s="267"/>
      <c r="CF2686" s="267"/>
      <c r="CG2686" s="267"/>
      <c r="CH2686" s="267"/>
      <c r="CI2686" s="267"/>
      <c r="CJ2686" s="267"/>
      <c r="CK2686" s="267"/>
      <c r="CL2686" s="265"/>
      <c r="CM2686" s="272"/>
      <c r="CN2686" s="264"/>
      <c r="CO2686" s="180"/>
      <c r="CP2686" s="226"/>
      <c r="CQ2686" s="226"/>
      <c r="CR2686" s="226"/>
      <c r="CS2686" s="181"/>
      <c r="CT2686" s="181"/>
      <c r="CU2686" s="181"/>
      <c r="CV2686" s="181"/>
      <c r="CW2686" s="181"/>
      <c r="CX2686" s="181"/>
      <c r="CY2686" s="181"/>
      <c r="CZ2686" s="181"/>
      <c r="DA2686" s="181"/>
      <c r="DB2686" s="181"/>
      <c r="DC2686" s="181"/>
      <c r="DD2686" s="181"/>
      <c r="DE2686" s="181"/>
      <c r="DF2686" s="181"/>
    </row>
    <row r="2687" spans="1:110" s="120" customFormat="1" ht="15" customHeight="1">
      <c r="A2687" s="228"/>
      <c r="B2687" s="295"/>
      <c r="C2687" s="298"/>
      <c r="D2687" s="237"/>
      <c r="E2687" s="237"/>
      <c r="F2687" s="244"/>
      <c r="G2687" s="123">
        <v>3.9</v>
      </c>
      <c r="H2687" s="85"/>
      <c r="I2687" s="85"/>
      <c r="J2687" s="85"/>
      <c r="K2687" s="85"/>
      <c r="L2687" s="85"/>
      <c r="M2687" s="85"/>
      <c r="N2687" s="85"/>
      <c r="O2687" s="85"/>
      <c r="P2687" s="85"/>
      <c r="Q2687" s="85"/>
      <c r="R2687" s="85"/>
      <c r="S2687" s="85"/>
      <c r="T2687" s="85"/>
      <c r="U2687" s="85"/>
      <c r="V2687" s="85"/>
      <c r="W2687" s="85"/>
      <c r="X2687" s="85"/>
      <c r="Y2687" s="85"/>
      <c r="Z2687" s="85"/>
      <c r="AA2687" s="85"/>
      <c r="AB2687" s="85"/>
      <c r="AC2687" s="81"/>
      <c r="AD2687" s="81"/>
      <c r="AE2687" s="81"/>
      <c r="AF2687" s="81"/>
      <c r="AG2687" s="81"/>
      <c r="AH2687" s="81"/>
      <c r="AI2687" s="81"/>
      <c r="AJ2687" s="81"/>
      <c r="AK2687" s="81"/>
      <c r="AL2687" s="81"/>
      <c r="AM2687" s="240"/>
      <c r="AN2687" s="240"/>
      <c r="AO2687" s="240"/>
      <c r="AP2687" s="240"/>
      <c r="AQ2687" s="240"/>
      <c r="AR2687" s="240"/>
      <c r="AS2687" s="240"/>
      <c r="AT2687" s="256"/>
      <c r="AU2687" s="256"/>
      <c r="AV2687" s="259"/>
      <c r="AW2687" s="259"/>
      <c r="AX2687" s="256"/>
      <c r="AY2687" s="256"/>
      <c r="AZ2687" s="256"/>
      <c r="BA2687" s="256"/>
      <c r="BB2687" s="256"/>
      <c r="BC2687" s="256"/>
      <c r="BD2687" s="256"/>
      <c r="BE2687" s="256"/>
      <c r="BF2687" s="256"/>
      <c r="BG2687" s="256"/>
      <c r="BH2687" s="256"/>
      <c r="BI2687" s="256"/>
      <c r="BJ2687" s="256"/>
      <c r="BK2687" s="256"/>
      <c r="BL2687" s="262"/>
      <c r="BM2687" s="262"/>
      <c r="BN2687" s="262"/>
      <c r="BO2687" s="262"/>
      <c r="BP2687" s="262"/>
      <c r="BQ2687" s="262"/>
      <c r="BR2687" s="270"/>
      <c r="BS2687" s="270"/>
      <c r="BT2687" s="270"/>
      <c r="BU2687" s="270"/>
      <c r="BV2687" s="270"/>
      <c r="BW2687" s="270"/>
      <c r="BX2687" s="256"/>
      <c r="BY2687" s="256"/>
      <c r="BZ2687" s="256"/>
      <c r="CA2687" s="267"/>
      <c r="CB2687" s="267"/>
      <c r="CC2687" s="274"/>
      <c r="CD2687" s="267"/>
      <c r="CE2687" s="267"/>
      <c r="CF2687" s="267"/>
      <c r="CG2687" s="267"/>
      <c r="CH2687" s="267"/>
      <c r="CI2687" s="267"/>
      <c r="CJ2687" s="267"/>
      <c r="CK2687" s="267"/>
      <c r="CL2687" s="265"/>
      <c r="CM2687" s="272"/>
      <c r="CN2687" s="264"/>
      <c r="CO2687" s="180"/>
      <c r="CP2687" s="226"/>
      <c r="CQ2687" s="226"/>
      <c r="CR2687" s="226"/>
      <c r="CS2687" s="181"/>
      <c r="CT2687" s="181"/>
      <c r="CU2687" s="181"/>
      <c r="CV2687" s="181"/>
      <c r="CW2687" s="181"/>
      <c r="CX2687" s="181"/>
      <c r="CY2687" s="181"/>
      <c r="CZ2687" s="181"/>
      <c r="DA2687" s="181"/>
      <c r="DB2687" s="181"/>
      <c r="DC2687" s="181"/>
      <c r="DD2687" s="181"/>
      <c r="DE2687" s="181"/>
      <c r="DF2687" s="181"/>
    </row>
    <row r="2688" spans="1:110" s="120" customFormat="1" ht="15" customHeight="1">
      <c r="A2688" s="229"/>
      <c r="B2688" s="296"/>
      <c r="C2688" s="299"/>
      <c r="D2688" s="238"/>
      <c r="E2688" s="238"/>
      <c r="F2688" s="245" t="s">
        <v>83</v>
      </c>
      <c r="G2688" s="246"/>
      <c r="H2688" s="82"/>
      <c r="I2688" s="82"/>
      <c r="J2688" s="82"/>
      <c r="K2688" s="82"/>
      <c r="L2688" s="82"/>
      <c r="M2688" s="82"/>
      <c r="N2688" s="82"/>
      <c r="O2688" s="82"/>
      <c r="P2688" s="82"/>
      <c r="Q2688" s="82"/>
      <c r="R2688" s="82"/>
      <c r="S2688" s="82"/>
      <c r="T2688" s="82"/>
      <c r="U2688" s="82"/>
      <c r="V2688" s="82"/>
      <c r="W2688" s="82"/>
      <c r="X2688" s="82"/>
      <c r="Y2688" s="82"/>
      <c r="Z2688" s="82"/>
      <c r="AA2688" s="82"/>
      <c r="AB2688" s="82"/>
      <c r="AC2688" s="35"/>
      <c r="AD2688" s="35"/>
      <c r="AE2688" s="35"/>
      <c r="AF2688" s="35"/>
      <c r="AG2688" s="35"/>
      <c r="AH2688" s="35"/>
      <c r="AI2688" s="35"/>
      <c r="AJ2688" s="35"/>
      <c r="AK2688" s="35"/>
      <c r="AL2688" s="35"/>
      <c r="AM2688" s="241"/>
      <c r="AN2688" s="241"/>
      <c r="AO2688" s="241"/>
      <c r="AP2688" s="241"/>
      <c r="AQ2688" s="241"/>
      <c r="AR2688" s="241"/>
      <c r="AS2688" s="241"/>
      <c r="AT2688" s="257"/>
      <c r="AU2688" s="257"/>
      <c r="AV2688" s="260"/>
      <c r="AW2688" s="260"/>
      <c r="AX2688" s="257"/>
      <c r="AY2688" s="257"/>
      <c r="AZ2688" s="257"/>
      <c r="BA2688" s="257"/>
      <c r="BB2688" s="257"/>
      <c r="BC2688" s="257"/>
      <c r="BD2688" s="257"/>
      <c r="BE2688" s="257"/>
      <c r="BF2688" s="257"/>
      <c r="BG2688" s="257"/>
      <c r="BH2688" s="257"/>
      <c r="BI2688" s="257"/>
      <c r="BJ2688" s="257"/>
      <c r="BK2688" s="257"/>
      <c r="BL2688" s="263"/>
      <c r="BM2688" s="263"/>
      <c r="BN2688" s="263"/>
      <c r="BO2688" s="263"/>
      <c r="BP2688" s="263"/>
      <c r="BQ2688" s="263"/>
      <c r="BR2688" s="271"/>
      <c r="BS2688" s="271"/>
      <c r="BT2688" s="271"/>
      <c r="BU2688" s="271"/>
      <c r="BV2688" s="271"/>
      <c r="BW2688" s="271"/>
      <c r="BX2688" s="257"/>
      <c r="BY2688" s="257"/>
      <c r="BZ2688" s="257"/>
      <c r="CA2688" s="268"/>
      <c r="CB2688" s="268"/>
      <c r="CC2688" s="275"/>
      <c r="CD2688" s="268"/>
      <c r="CE2688" s="268"/>
      <c r="CF2688" s="268"/>
      <c r="CG2688" s="268"/>
      <c r="CH2688" s="268"/>
      <c r="CI2688" s="268"/>
      <c r="CJ2688" s="268"/>
      <c r="CK2688" s="268"/>
      <c r="CL2688" s="265"/>
      <c r="CM2688" s="272"/>
      <c r="CN2688" s="264"/>
      <c r="CO2688" s="180"/>
      <c r="CP2688" s="226"/>
      <c r="CQ2688" s="226"/>
      <c r="CR2688" s="226"/>
      <c r="CS2688" s="181"/>
      <c r="CT2688" s="181"/>
      <c r="CU2688" s="181"/>
      <c r="CV2688" s="181"/>
      <c r="CW2688" s="181"/>
      <c r="CX2688" s="181"/>
      <c r="CY2688" s="181"/>
      <c r="CZ2688" s="181"/>
      <c r="DA2688" s="181"/>
      <c r="DB2688" s="181"/>
      <c r="DC2688" s="181"/>
      <c r="DD2688" s="181"/>
      <c r="DE2688" s="181"/>
      <c r="DF2688" s="181"/>
    </row>
    <row r="2689" spans="1:110" s="120" customFormat="1" ht="15" customHeight="1">
      <c r="A2689" s="227">
        <f t="shared" si="885"/>
        <v>333</v>
      </c>
      <c r="B2689" s="294" t="s">
        <v>1359</v>
      </c>
      <c r="C2689" s="297" t="s">
        <v>1363</v>
      </c>
      <c r="D2689" s="236">
        <v>44666</v>
      </c>
      <c r="E2689" s="236" t="s">
        <v>1360</v>
      </c>
      <c r="F2689" s="253" t="s">
        <v>80</v>
      </c>
      <c r="G2689" s="254"/>
      <c r="H2689" s="82" t="s">
        <v>69</v>
      </c>
      <c r="I2689" s="82"/>
      <c r="J2689" s="82" t="s">
        <v>60</v>
      </c>
      <c r="K2689" s="82" t="s">
        <v>60</v>
      </c>
      <c r="L2689" s="82" t="s">
        <v>60</v>
      </c>
      <c r="M2689" s="82" t="s">
        <v>60</v>
      </c>
      <c r="N2689" s="82" t="s">
        <v>67</v>
      </c>
      <c r="O2689" s="82"/>
      <c r="P2689" s="82" t="s">
        <v>81</v>
      </c>
      <c r="Q2689" s="82" t="s">
        <v>60</v>
      </c>
      <c r="R2689" s="82" t="s">
        <v>60</v>
      </c>
      <c r="S2689" s="82" t="s">
        <v>60</v>
      </c>
      <c r="T2689" s="82" t="s">
        <v>60</v>
      </c>
      <c r="U2689" s="82" t="s">
        <v>60</v>
      </c>
      <c r="V2689" s="82"/>
      <c r="W2689" s="82" t="s">
        <v>61</v>
      </c>
      <c r="X2689" s="82" t="s">
        <v>61</v>
      </c>
      <c r="Y2689" s="82" t="s">
        <v>61</v>
      </c>
      <c r="Z2689" s="82" t="s">
        <v>61</v>
      </c>
      <c r="AA2689" s="82" t="s">
        <v>61</v>
      </c>
      <c r="AB2689" s="82" t="s">
        <v>61</v>
      </c>
      <c r="AC2689" s="82"/>
      <c r="AD2689" s="82" t="s">
        <v>61</v>
      </c>
      <c r="AE2689" s="82" t="s">
        <v>61</v>
      </c>
      <c r="AF2689" s="82" t="s">
        <v>61</v>
      </c>
      <c r="AG2689" s="82" t="s">
        <v>61</v>
      </c>
      <c r="AH2689" s="82" t="s">
        <v>61</v>
      </c>
      <c r="AI2689" s="82" t="s">
        <v>1471</v>
      </c>
      <c r="AJ2689" s="82"/>
      <c r="AK2689" s="82" t="s">
        <v>60</v>
      </c>
      <c r="AL2689" s="82" t="s">
        <v>71</v>
      </c>
      <c r="AM2689" s="239">
        <f>COUNTIF(H2689:AL2689,"PH")+COUNTIF(H2689:AL2689,"PH/L")+COUNTIF(H2689:AL2689,"PM")</f>
        <v>0</v>
      </c>
      <c r="AN2689" s="239">
        <f>COUNTIF(H2689:AL2689,"PD")+COUNTIF(H2689:AL2689,"PDD")+COUNTIF(H2689:AL2689,"P/DS")/2+COUNTIF(H2689:AL2689,"PMD")</f>
        <v>0</v>
      </c>
      <c r="AO2689" s="239">
        <f>COUNTIF(H2689:AL2689,"PN")+COUNTIF(H2689:AL2689,"P/NS")/2+COUNTIF(H2689:AL2689,"PH")+COUNTIF(H2689:AL2689,"PH/F")/2+COUNTIF(H2689:AL2689,"PH/L")/2+COUNTIF(H2689:AL2689,"PM")</f>
        <v>0</v>
      </c>
      <c r="AP2689" s="239">
        <f>COUNTIF(H2689:AL2689,"BH")+COUNTIF(H2689:AL2689,"AL/BL")+COUNTIF(H2689:AL2689,"UL/BL")+COUNTIF(H2689:AL2689,"BM")</f>
        <v>0</v>
      </c>
      <c r="AQ2689" s="239">
        <f>COUNTIF(H2689:AL2689,"DS")+COUNTIF(H2689:AL2689,"AL/DS")/2+COUNTIF(H2689:AL2689,"UL/DS")/2+COUNTIF(H2689:AL2689,"CT")+COUNTIF(H2689:AL2689,"MD")</f>
        <v>11</v>
      </c>
      <c r="AR2689" s="239">
        <f>COUNTIF(H2689:AL2689,"NS")+COUNTIF(H2689:AL2689,"AL/NS")/2+COUNTIF(H2689:AL2689,"UL/NS")/2+COUNTIF(H2689:AL2689,"BH")+COUNTIF(H2689:AL2689,"AL/BF")/2+COUNTIF(H2689:AL2689,"AL/BL")/2+COUNTIF(H2689:AL2689,"UL/BL")/2+COUNTIF(H2689:AL2689,"UL/BF")/2+COUNTIF(H2689:AL2689,"BM")</f>
        <v>11</v>
      </c>
      <c r="AS2689" s="239">
        <f>COUNTIF(H2689:AL2689,"AL")+COUNTIF(H2689:AL2689,"AL/DS")/2+COUNTIF(H2689:AL2689,"AL/NS")/2+COUNTIF(H2689:AL2689,"NH")+COUNTIF(H2689:AL2689,"SL")+COUNTIF(H2689:AL2689,"NHD")+COUNTIF(H2689:AL2689,"B")+COUNTIF(H2689:AL2689,"HL")+COUNTIF(H2689:AL2689,"AL/BF")/2+COUNTIF(H2689:AL2689,"AL/BL")/2</f>
        <v>2.5</v>
      </c>
      <c r="AT2689" s="255">
        <f>COUNTIF(H2689:AL2689,"PD")+COUNTIF(H2689:AL2689,"PN")+COUNTIF(H2689:AL2689,"P/DS")/2+COUNTIF(H2689:AL2689,"P/NS")/2+COUNTIF(H2689:AL2689,"DS")+COUNTIF(H2689:AL2689,"NS")+COUNTIF(H2689:AL2689,"AL")+COUNTIF(H2689:AL2689,"AL/DS")+COUNTIF(H2689:AL2689,"AL/NS")+COUNTIF(H2689:AL2689,"NH")+COUNTIF(H2689:AL2689,"SL")+COUNTIF(H2689:AL2689,"UL/DS")/2+COUNTIF(H2689:AL2689,"UL/NS")/2+COUNTIF(H2689:AL2689,"CT")+COUNTIF(H2689:AL2689,"NHD")+COUNTIF(H2689:AL2689,"PDD")+COUNTIF(H2689:AL2689,"B")+COUNTIF(H2689:AL2689,"HL")+COUNTIF(H2689:AL2689,"PH")+COUNTIF(H2689:AL2689,"BH")+COUNTIF(H2689:AL2689,"AL/BF")+COUNTIF(H2689:AL2689,"AL/BL")+COUNTIF(H2689:AL2689,"UL/BF")/2+COUNTIF(H2689:AL2689,"UL/BL")/2+COUNTIF(H2689:AL2689,"PH/F")/2+COUNTIF(H2689:AL2689,"PH/L")/2+COUNTIF(H2689:AL2689,"MD")+COUNTIF(H2689:AL2689,"PMD")+COUNTIF(H2689:AL2689,"PM")+COUNTIF(H2689:AL2689,"BM")</f>
        <v>24.5</v>
      </c>
      <c r="AU2689" s="255">
        <f>COUNTIF(H2689:AL2689,"P/DS")/2+COUNTIF(H2689:AL2689,"P/NS")/2+COUNTIF(H2689:AL2689,"IL")+COUNTIF(H2689:AL2689,"NL")+COUNTIF(H2689:AL2689,"UL")+COUNTIF(H2689:AL2689,"UL/DS")/2+COUNTIF(H2689:AL2689,"UL/NS")/2+COUNTIF(H2689:AL2689,"KT")+COUNTIF(H2689:AL2689,"UL/BF")/2+COUNTIF(H2689:AL2689,"UL/BL")/2+COUNTIF(H2689:AL2689,"PH/F")/2+COUNTIF(H2689:AL2689,"PH/L")/2+COUNTIF(H2689:AL2689,"NB")</f>
        <v>1.5</v>
      </c>
      <c r="AV2689" s="258">
        <f>COUNTIF(H2689:AL2689,"PN")+COUNTIF(H2689:AL2689,"TVD")+COUNTIF(H2689:AL2689,"PH")+COUNTIF(H2689:AL2689,"PM")+COUNTIF(H2689:AL2689,"PDD")-COUNTIFS(H2689:AL2689,"PN",H2696:AL2696,"&gt;=3")-COUNTIFS(H2689:AL2689,"PM",H2696:AL2696,"&gt;=3")</f>
        <v>0</v>
      </c>
      <c r="AW2689" s="258">
        <f>COUNTIF(H2689:AL2689,"NS")+COUNTIF(H2689:AL2689,"D")+COUNTIF(H2689:AL2689,"BH")+COUNTIF(H2689:AL2689,"NHD")+COUNTIF(H2689:AL2689,"BM")-COUNTIFS(H2689:AL2689,"NS",H2696:AL2696,"&gt;=3")-COUNTIFS(H2689:AL2689,"BH",H2696:AL2696,"&gt;=3")-COUNTIFS(H2689:AL2689,"BM",H2696:AL2696,"&gt;=3")</f>
        <v>11</v>
      </c>
      <c r="AX2689" s="255">
        <f>COUNTIF(H2689:AL2689,"AL")+COUNTIF(H2689:AL2689,"AL/DS")/2+COUNTIF(H2689:AL2689,"AL/NS")/2+COUNTIF(H2689:AL2689,"AL/BF")+COUNTIF(H2689:AL2689,"AL/BL")/2</f>
        <v>1.5</v>
      </c>
      <c r="AY2689" s="255">
        <f>COUNTIF(H2689:AL2689,"SL")</f>
        <v>0</v>
      </c>
      <c r="AZ2689" s="255">
        <f>COUNTIF(H2689:AL2689,"NH")</f>
        <v>1</v>
      </c>
      <c r="BA2689" s="255">
        <f>COUNTIF(H2689:AL2689,"HL")</f>
        <v>0</v>
      </c>
      <c r="BB2689" s="255">
        <f>COUNTIF(G2689:AL2689,"P/DS")/2+COUNTIF(G2689:AL2689,"P/NS")/2+COUNTIF(G2689:AL2689,"UL")+COUNTIF(G2689:AL2689,"UL/DS")/2+COUNTIF(G2689:AL2689,"UL/NS")/2+COUNTIF(G2689:AL2689,"UL/BL")/2+COUNTIF(G2689:AL2689,"UL/BF")/2+COUNTIF(G2689:AL2689,"PH/F")/2+COUNTIF(G2689:AL2689,"PH/L")/2</f>
        <v>1.5</v>
      </c>
      <c r="BC2689" s="255">
        <f>COUNTIF(H2689:AL2689,"NB")</f>
        <v>0</v>
      </c>
      <c r="BD2689" s="255">
        <f>COUNTIF(H2689:AL2689,"NL")</f>
        <v>0</v>
      </c>
      <c r="BE2689" s="255">
        <f>COUNTIF(H2689:AL2689,"IL")</f>
        <v>0</v>
      </c>
      <c r="BF2689" s="255">
        <f>COUNTIF(H2689:AL2689,"KT")</f>
        <v>0</v>
      </c>
      <c r="BG2689" s="255">
        <f>COUNTIF(H2689:AL2689,"L70")</f>
        <v>0</v>
      </c>
      <c r="BH2689" s="255">
        <f>COUNTIF(H2689:AL2689,"MD")</f>
        <v>0</v>
      </c>
      <c r="BI2689" s="255">
        <f>COUNTIF(H2689:AL2689,"PMD")</f>
        <v>0</v>
      </c>
      <c r="BJ2689" s="255">
        <f>COUNTIF(H2689:AL2689,"PM")</f>
        <v>0</v>
      </c>
      <c r="BK2689" s="255">
        <f>COUNTIF(H2689:AL2689,"BM")</f>
        <v>0</v>
      </c>
      <c r="BL2689" s="261">
        <f>SUMIF(H2689:AL2689,"PD",H2690:AL2690)+SUMIF(H2689:AL2689,"PN",H2690:AL2690)+SUMIF(H2689:AL2689,"P/DS",H2690:AL2690)+SUMIF(H2689:AL2689,"PN/F",H2690:AL2690)+SUMIF(H2689:AL2689,"PN/L",H2690:AL2690)+SUMIF(H2689:AL2689,"TV",H2690:AL2690)+SUMIF(H2689:AL2689,"TVD",H2690:AL2690)+SUMIF(H2689:AL2689,"PDD",H2690:AL2690)</f>
        <v>0</v>
      </c>
      <c r="BM2689" s="261">
        <f>SUMIF(H2689:AL2689,"PD",H2691:AL2691)+SUMIF(H2689:AL2689,"PN",H2691:AL2691)+SUMIF(H2689:AL2689,"P/DS",H2691:AL2691)+SUMIF(H2689:AL2689,"PN/F",H2691:AL2691)+SUMIF(H2689:AL2689,"PN/L",H2691:AL2691)+SUMIF(H2689:AL2689,"TV",H2691:AL2691)+SUMIF(H2689:AL2689,"TVD",H2691:AL2691)+SUMIF(H2689:AL2689,"PDD",H2691:AL2691)+SUMIF(H2689:AL2689,"PMD",H2691:AL2691)</f>
        <v>0</v>
      </c>
      <c r="BN2689" s="261">
        <f>SUMIF(H2689:AL2689,"PD",H2692:AL2692)+SUMIF(H2689:AL2689,"PN",H2692:AL2692)+SUMIF(H2689:AL2689,"P/DS",H2692:AL2692)+SUMIF(H2689:AL2689,"PN/F",H2692:AL2692)+SUMIF(H2689:AL2689,"PN/L",H2692:AL2692)+SUMIF(H2689:AL2689,"TV",H2692:AL2692)+SUMIF(H2689:AL2689,"TVD",H2692:AL2692)</f>
        <v>0</v>
      </c>
      <c r="BO2689" s="261">
        <f>SUMIF(H2689:AL2689,"PD",H2693:AL2693)+SUMIF(H2689:AL2689,"PN",H2693:AL2693)+SUMIF(H2689:AL2689,"P/DS",H2693:AL2693)+SUMIF(H2689:AL2689,"PN/F",H2693:AL2693)+SUMIF(H2689:AL2689,"PN/L",H2693:AL2693)+SUMIF(H2689:AL2689,"TV",H2693:AL2693)+SUMIF(H2689:AL2689,"TVD",H2693:AL2693)</f>
        <v>0</v>
      </c>
      <c r="BP2689" s="261">
        <f>SUMIF(H2689:AL2689,"PD",H2694:AL2694)+SUMIF(H2689:AL2689,"PN",H2694:AL2694)+SUMIF(H2689:AL2689,"P/DS",H2694:AL2694)+SUMIF(H2689:AL2689,"PN/F",H2694:AL2694)+SUMIF(H2689:AL2689,"PN/L",H2694:AL2694)+SUMIF(H2689:AL2689,"TV",H2694:AL2694)+SUMIF(H2689:AL2689,"TVD",H2694:AL2694)+SUMIF(H2689:AL2689,"PDD",H2694:AL2694)+SUMIF(H2689:AL2689,"PH",H2694:AL2694)+SUMIF(H2689:AL2689,"PM",H2694:AL2694)</f>
        <v>0</v>
      </c>
      <c r="BQ2689" s="261">
        <f>SUMIF(H2689:AL2689,"PD",H2695:AL2695)+SUMIF(H2689:AL2689,"PN",H2695:AL2695)+SUMIF(H2689:AL2689,"P/DS",H2695:AL2695)+SUMIF(H2689:AL2689,"PN/F",H2695:AL2695)+SUMIF(H2689:AL2689,"PN/L",H2695:AL2695)+SUMIF(H2689:AL2689,"TV",H2695:AL2695)+SUMIF(H2689:AL2689,"TVD",H2695:AL2695)+SUMIF(H2689:AL2689,"PDD",H2695:AL2695)+SUMIF(H2689:AL2689,"PH",H2695:AL2695)+SUMIF(H2689:AL2689,"PM",H2695:AL2695)</f>
        <v>0</v>
      </c>
      <c r="BR2689" s="269">
        <f>SUM(H2690:AL2690)-BL2689</f>
        <v>9</v>
      </c>
      <c r="BS2689" s="269">
        <f>SUM(H2691:AL2691)-BM2689</f>
        <v>0</v>
      </c>
      <c r="BT2689" s="269">
        <f>SUM(H2692:AL2692)-BN2689</f>
        <v>0</v>
      </c>
      <c r="BU2689" s="269">
        <f>SUM(H2693:AL2693)-BO2689</f>
        <v>0</v>
      </c>
      <c r="BV2689" s="269">
        <f>SUM(H2694:AL2694)-BP2689</f>
        <v>0</v>
      </c>
      <c r="BW2689" s="269">
        <f>SUM(H2695:AL2695)-BQ2689</f>
        <v>0</v>
      </c>
      <c r="BX2689" s="255">
        <f>SUMIF(H2689:AL2689,"PD",H2696:AL2696)+SUMIF(H2689:AL2689,"PN",H2696:AL2696)+SUMIF(H2689:AL2689,"P/DS",H2696:AL2696)+SUMIF(H2689:AL2689,"PN/F",H2696:AL2696)+SUMIF(H2689:AL2689,"PN/L",H2696:AL2696)</f>
        <v>0</v>
      </c>
      <c r="BY2689" s="255">
        <f>SUM(H2696:AL2696)-BX2689</f>
        <v>0</v>
      </c>
      <c r="BZ2689" s="255">
        <f t="shared" ref="BZ2689" si="890">+SUM(BL2689:BW2696)</f>
        <v>9</v>
      </c>
      <c r="CA2689" s="266">
        <f>(COUNTIFS(H2689:AL2689,"PD",H2690:AL2690,"&gt;=2"))*0.5-IF(CN2689="VP",COUNTIFS($H$16:$AL$16,"SAT",H2689:AL2689,"PD",H2690:AL2690,"&gt;=2"))*0.5</f>
        <v>0</v>
      </c>
      <c r="CB2689" s="266">
        <f>(COUNTIFS(H2689:AL2689,"PN",H2691:AL2691,"&gt;=0.5",H2690:AL2690,"&gt;=1.5"))*0.5+COUNTIFS(H2689:AL2689,"PDD",H2691:AL2691,"&gt;=0.5",H2690:AL2690,"&gt;=1.5")*0.5</f>
        <v>0</v>
      </c>
      <c r="CC2689" s="273">
        <f>(COUNTIFS(H2689:AL2689,"TV",H2691:AL2691,"&gt;=10"))*0.5+(COUNTIFS(H2689:AL2689,"PMD",H2691:AL2691,"&gt;=2"))*0.5</f>
        <v>0</v>
      </c>
      <c r="CD2689" s="266">
        <f>(COUNTIFS(H2689:AL2689,"TVD",H2693:AL2693,"&gt;=6.5",H2691:AL2691,"&gt;=3.5"))*0.5</f>
        <v>0</v>
      </c>
      <c r="CE2689" s="266">
        <f>(COUNTIFS(H2689:AL2689,"PD",H2694:AL2694,"&gt;=10"))*0.5</f>
        <v>0</v>
      </c>
      <c r="CF2689" s="266">
        <f>(COUNTIFS(H2689:AL2689,"PDD",H2694:AL2694,"&gt;=3.5",H2695:AL2695,"&gt;=6.5")+COUNTIFS(H2689:AL2689,"PH",H2695:AL2695,"&gt;=0.5",H2694:AL2694,"&gt;=1.5")+COUNTIFS(H2689:AL2689,"PM",H2695:AL2695,"&gt;=0.5",H2694:AL2694,"&gt;=1.5"))*0.5</f>
        <v>0</v>
      </c>
      <c r="CG2689" s="266">
        <f>(COUNTIFS(H2689:AL2689,"DS",H2690:AL2690,"&gt;=2")+COUNTIFS(H2689:AL2689,"AL/DS",H2690:AL2690,"&gt;=2"))*0.5-IF(CN2689="VP",COUNTIFS($H$16:$AL$16,"SAT",H2689:AL2689,"DS",H2690:AL2690,"&gt;=2"))*0.5</f>
        <v>2</v>
      </c>
      <c r="CH2689" s="266">
        <f>(COUNTIFS(H2689:AL2689,"NS",H2691:AL2691,"&gt;=0.5",H2690:AL2690,"&gt;=1.5")+COUNTIFS(H2689:AL2689,"AL/NS",H2691:AL2691,"&gt;=0.5",H2690:AL2690,"&gt;=1.5")+COUNTIFS(H2689:AL2689,"NHD",H2691:AL2691,"&gt;=4.5",H2694:AL2694,"&gt;=2",H2690:AL2690,"&gt;=1.5"))*0.5</f>
        <v>0</v>
      </c>
      <c r="CI2689" s="266">
        <f>(COUNTIF(H2691:AL2691,"&gt;=10")+COUNTIFS(H2689:AL2689,"MD",H2691:AL2691,"&gt;=2")-COUNTIFS(H2689:AL2689,"TV",H2691:AL2691,"&gt;=10"))*0.5</f>
        <v>0</v>
      </c>
      <c r="CJ2689" s="266">
        <f>(COUNTIFS(H2689:AL2689,"D",H2693:AL2693,"&gt;=6.5",H2691:AL2691,"&gt;=3.5"))*0.5</f>
        <v>0</v>
      </c>
      <c r="CK2689" s="266">
        <f>(COUNTIF(H2694:AL2694,"&gt;=10")-COUNTIFS(H2689:AL2689,"PD",H2694:AL2694,"&gt;=10"))*0.5</f>
        <v>0</v>
      </c>
      <c r="CL2689" s="265">
        <f>(COUNTIFS(H2689:AL2689,"NHD",H2694:AL2694,"&gt;=3.5",H2695:AL2695,"&gt;=6.5")+COUNTIFS(H2689:AL2689,"BH",H2694:AL2694,"&gt;=1.5",H2695:AL2695,"&gt;=0.5")+COUNTIFS(H2689:AL2689,"BM",H2694:AL2694,"&gt;=1.5",H2695:AL2695,"&gt;=0.5")+COUNTIFS(H2689:AL2689,"D",H2694:AL2694,"&gt;=1.5",H2695:AL2695,"&gt;=0.5"))*0.5</f>
        <v>0</v>
      </c>
      <c r="CM2689" s="272"/>
      <c r="CN2689" s="264" t="s">
        <v>723</v>
      </c>
      <c r="CO2689" s="204">
        <f t="shared" ref="CO2689" si="891">+AM2689+AN2689+AO2689+AP2689+AQ2689+AR2689+AS2689+AU2689+BG2689</f>
        <v>26</v>
      </c>
      <c r="CP2689" s="225">
        <f>+SUM(I2690:I2695)-I2696</f>
        <v>0</v>
      </c>
      <c r="CQ2689" s="225">
        <f>+SUM(J2690:J2695)-J2696</f>
        <v>0</v>
      </c>
      <c r="CR2689" s="225">
        <f>+SUM(K2690:K2695)-K2696</f>
        <v>2.5</v>
      </c>
      <c r="CS2689" s="205"/>
      <c r="CT2689" s="205"/>
      <c r="CU2689" s="205"/>
      <c r="CV2689" s="205"/>
      <c r="CW2689" s="205"/>
      <c r="CX2689" s="205"/>
      <c r="CY2689" s="205"/>
      <c r="CZ2689" s="205"/>
      <c r="DA2689" s="205"/>
      <c r="DB2689" s="205"/>
      <c r="DC2689" s="205"/>
      <c r="DD2689" s="205"/>
      <c r="DE2689" s="205"/>
      <c r="DF2689" s="205" t="e">
        <f>+SUM(#REF!)</f>
        <v>#REF!</v>
      </c>
    </row>
    <row r="2690" spans="1:110" s="120" customFormat="1" ht="15" customHeight="1">
      <c r="A2690" s="228"/>
      <c r="B2690" s="295"/>
      <c r="C2690" s="298"/>
      <c r="D2690" s="237"/>
      <c r="E2690" s="237"/>
      <c r="F2690" s="242" t="s">
        <v>82</v>
      </c>
      <c r="G2690" s="121">
        <v>1.5</v>
      </c>
      <c r="H2690" s="83"/>
      <c r="I2690" s="83"/>
      <c r="J2690" s="83"/>
      <c r="K2690" s="83">
        <v>2.5</v>
      </c>
      <c r="L2690" s="83">
        <v>2</v>
      </c>
      <c r="M2690" s="83">
        <v>2</v>
      </c>
      <c r="N2690" s="83"/>
      <c r="O2690" s="83"/>
      <c r="P2690" s="83"/>
      <c r="Q2690" s="83"/>
      <c r="R2690" s="83"/>
      <c r="S2690" s="83">
        <v>2.5</v>
      </c>
      <c r="T2690" s="83"/>
      <c r="U2690" s="83"/>
      <c r="V2690" s="83"/>
      <c r="W2690" s="83"/>
      <c r="X2690" s="83"/>
      <c r="Y2690" s="83"/>
      <c r="Z2690" s="83"/>
      <c r="AA2690" s="83"/>
      <c r="AB2690" s="83"/>
      <c r="AC2690" s="79"/>
      <c r="AD2690" s="79"/>
      <c r="AE2690" s="79"/>
      <c r="AF2690" s="79"/>
      <c r="AG2690" s="79"/>
      <c r="AH2690" s="79"/>
      <c r="AI2690" s="79"/>
      <c r="AJ2690" s="79"/>
      <c r="AK2690" s="79"/>
      <c r="AL2690" s="79"/>
      <c r="AM2690" s="240"/>
      <c r="AN2690" s="240"/>
      <c r="AO2690" s="240"/>
      <c r="AP2690" s="240"/>
      <c r="AQ2690" s="240"/>
      <c r="AR2690" s="240"/>
      <c r="AS2690" s="240"/>
      <c r="AT2690" s="256"/>
      <c r="AU2690" s="256"/>
      <c r="AV2690" s="259"/>
      <c r="AW2690" s="259"/>
      <c r="AX2690" s="256"/>
      <c r="AY2690" s="256"/>
      <c r="AZ2690" s="256"/>
      <c r="BA2690" s="256"/>
      <c r="BB2690" s="256"/>
      <c r="BC2690" s="256"/>
      <c r="BD2690" s="256"/>
      <c r="BE2690" s="256"/>
      <c r="BF2690" s="256"/>
      <c r="BG2690" s="256"/>
      <c r="BH2690" s="256"/>
      <c r="BI2690" s="256"/>
      <c r="BJ2690" s="256"/>
      <c r="BK2690" s="256"/>
      <c r="BL2690" s="262"/>
      <c r="BM2690" s="262"/>
      <c r="BN2690" s="262"/>
      <c r="BO2690" s="262"/>
      <c r="BP2690" s="262"/>
      <c r="BQ2690" s="262"/>
      <c r="BR2690" s="270"/>
      <c r="BS2690" s="270"/>
      <c r="BT2690" s="270"/>
      <c r="BU2690" s="270"/>
      <c r="BV2690" s="270"/>
      <c r="BW2690" s="270"/>
      <c r="BX2690" s="256"/>
      <c r="BY2690" s="256"/>
      <c r="BZ2690" s="256"/>
      <c r="CA2690" s="267"/>
      <c r="CB2690" s="267"/>
      <c r="CC2690" s="274"/>
      <c r="CD2690" s="267"/>
      <c r="CE2690" s="267"/>
      <c r="CF2690" s="267"/>
      <c r="CG2690" s="267"/>
      <c r="CH2690" s="267"/>
      <c r="CI2690" s="267"/>
      <c r="CJ2690" s="267"/>
      <c r="CK2690" s="267"/>
      <c r="CL2690" s="265"/>
      <c r="CM2690" s="272"/>
      <c r="CN2690" s="264"/>
      <c r="CO2690" s="204"/>
      <c r="CP2690" s="226"/>
      <c r="CQ2690" s="226"/>
      <c r="CR2690" s="226"/>
      <c r="CS2690" s="205"/>
      <c r="CT2690" s="205"/>
      <c r="CU2690" s="205"/>
      <c r="CV2690" s="205"/>
      <c r="CW2690" s="205"/>
      <c r="CX2690" s="205"/>
      <c r="CY2690" s="205"/>
      <c r="CZ2690" s="205"/>
      <c r="DA2690" s="205"/>
      <c r="DB2690" s="205"/>
      <c r="DC2690" s="205"/>
      <c r="DD2690" s="205"/>
      <c r="DE2690" s="205"/>
      <c r="DF2690" s="205"/>
    </row>
    <row r="2691" spans="1:110" s="120" customFormat="1" ht="15" customHeight="1">
      <c r="A2691" s="228"/>
      <c r="B2691" s="295"/>
      <c r="C2691" s="298"/>
      <c r="D2691" s="237"/>
      <c r="E2691" s="237"/>
      <c r="F2691" s="243"/>
      <c r="G2691" s="122">
        <v>2</v>
      </c>
      <c r="H2691" s="84"/>
      <c r="I2691" s="84"/>
      <c r="J2691" s="84"/>
      <c r="K2691" s="84"/>
      <c r="L2691" s="84"/>
      <c r="M2691" s="84"/>
      <c r="N2691" s="84"/>
      <c r="O2691" s="84"/>
      <c r="P2691" s="84"/>
      <c r="Q2691" s="84"/>
      <c r="R2691" s="84"/>
      <c r="S2691" s="84"/>
      <c r="T2691" s="84"/>
      <c r="U2691" s="84"/>
      <c r="V2691" s="84"/>
      <c r="W2691" s="84"/>
      <c r="X2691" s="84"/>
      <c r="Y2691" s="84"/>
      <c r="Z2691" s="84"/>
      <c r="AA2691" s="84"/>
      <c r="AB2691" s="84"/>
      <c r="AC2691" s="80"/>
      <c r="AD2691" s="80"/>
      <c r="AE2691" s="80"/>
      <c r="AF2691" s="80"/>
      <c r="AG2691" s="80"/>
      <c r="AH2691" s="80"/>
      <c r="AI2691" s="80"/>
      <c r="AJ2691" s="80"/>
      <c r="AK2691" s="80"/>
      <c r="AL2691" s="80"/>
      <c r="AM2691" s="240"/>
      <c r="AN2691" s="240"/>
      <c r="AO2691" s="240"/>
      <c r="AP2691" s="240"/>
      <c r="AQ2691" s="240"/>
      <c r="AR2691" s="240"/>
      <c r="AS2691" s="240"/>
      <c r="AT2691" s="256"/>
      <c r="AU2691" s="256"/>
      <c r="AV2691" s="259"/>
      <c r="AW2691" s="259"/>
      <c r="AX2691" s="256"/>
      <c r="AY2691" s="256"/>
      <c r="AZ2691" s="256"/>
      <c r="BA2691" s="256"/>
      <c r="BB2691" s="256"/>
      <c r="BC2691" s="256"/>
      <c r="BD2691" s="256"/>
      <c r="BE2691" s="256"/>
      <c r="BF2691" s="256"/>
      <c r="BG2691" s="256"/>
      <c r="BH2691" s="256"/>
      <c r="BI2691" s="256"/>
      <c r="BJ2691" s="256"/>
      <c r="BK2691" s="256"/>
      <c r="BL2691" s="262"/>
      <c r="BM2691" s="262"/>
      <c r="BN2691" s="262"/>
      <c r="BO2691" s="262"/>
      <c r="BP2691" s="262"/>
      <c r="BQ2691" s="262"/>
      <c r="BR2691" s="270"/>
      <c r="BS2691" s="270"/>
      <c r="BT2691" s="270"/>
      <c r="BU2691" s="270"/>
      <c r="BV2691" s="270"/>
      <c r="BW2691" s="270"/>
      <c r="BX2691" s="256"/>
      <c r="BY2691" s="256"/>
      <c r="BZ2691" s="256"/>
      <c r="CA2691" s="267"/>
      <c r="CB2691" s="267"/>
      <c r="CC2691" s="274"/>
      <c r="CD2691" s="267"/>
      <c r="CE2691" s="267"/>
      <c r="CF2691" s="267"/>
      <c r="CG2691" s="267"/>
      <c r="CH2691" s="267"/>
      <c r="CI2691" s="267"/>
      <c r="CJ2691" s="267"/>
      <c r="CK2691" s="267"/>
      <c r="CL2691" s="265"/>
      <c r="CM2691" s="272"/>
      <c r="CN2691" s="264"/>
      <c r="CO2691" s="204"/>
      <c r="CP2691" s="226"/>
      <c r="CQ2691" s="226"/>
      <c r="CR2691" s="226"/>
      <c r="CS2691" s="205"/>
      <c r="CT2691" s="205"/>
      <c r="CU2691" s="205"/>
      <c r="CV2691" s="205"/>
      <c r="CW2691" s="205"/>
      <c r="CX2691" s="205"/>
      <c r="CY2691" s="205"/>
      <c r="CZ2691" s="205"/>
      <c r="DA2691" s="205"/>
      <c r="DB2691" s="205"/>
      <c r="DC2691" s="205"/>
      <c r="DD2691" s="205"/>
      <c r="DE2691" s="205"/>
      <c r="DF2691" s="205"/>
    </row>
    <row r="2692" spans="1:110" s="120" customFormat="1" ht="15" customHeight="1">
      <c r="A2692" s="228"/>
      <c r="B2692" s="295"/>
      <c r="C2692" s="298"/>
      <c r="D2692" s="237"/>
      <c r="E2692" s="237"/>
      <c r="F2692" s="243"/>
      <c r="G2692" s="122">
        <v>2.1</v>
      </c>
      <c r="H2692" s="84"/>
      <c r="I2692" s="84"/>
      <c r="J2692" s="84"/>
      <c r="K2692" s="84"/>
      <c r="L2692" s="84"/>
      <c r="M2692" s="84"/>
      <c r="N2692" s="84"/>
      <c r="O2692" s="84"/>
      <c r="P2692" s="84"/>
      <c r="Q2692" s="84"/>
      <c r="R2692" s="84"/>
      <c r="S2692" s="84"/>
      <c r="T2692" s="84"/>
      <c r="U2692" s="84"/>
      <c r="V2692" s="84"/>
      <c r="W2692" s="84"/>
      <c r="X2692" s="84"/>
      <c r="Y2692" s="84"/>
      <c r="Z2692" s="84"/>
      <c r="AA2692" s="84"/>
      <c r="AB2692" s="84"/>
      <c r="AC2692" s="80"/>
      <c r="AD2692" s="80"/>
      <c r="AE2692" s="80"/>
      <c r="AF2692" s="80"/>
      <c r="AG2692" s="80"/>
      <c r="AH2692" s="80"/>
      <c r="AI2692" s="80"/>
      <c r="AJ2692" s="80"/>
      <c r="AK2692" s="80"/>
      <c r="AL2692" s="80"/>
      <c r="AM2692" s="240"/>
      <c r="AN2692" s="240"/>
      <c r="AO2692" s="240"/>
      <c r="AP2692" s="240"/>
      <c r="AQ2692" s="240"/>
      <c r="AR2692" s="240"/>
      <c r="AS2692" s="240"/>
      <c r="AT2692" s="256"/>
      <c r="AU2692" s="256"/>
      <c r="AV2692" s="259"/>
      <c r="AW2692" s="259"/>
      <c r="AX2692" s="256"/>
      <c r="AY2692" s="256"/>
      <c r="AZ2692" s="256"/>
      <c r="BA2692" s="256"/>
      <c r="BB2692" s="256"/>
      <c r="BC2692" s="256"/>
      <c r="BD2692" s="256"/>
      <c r="BE2692" s="256"/>
      <c r="BF2692" s="256"/>
      <c r="BG2692" s="256"/>
      <c r="BH2692" s="256"/>
      <c r="BI2692" s="256"/>
      <c r="BJ2692" s="256"/>
      <c r="BK2692" s="256"/>
      <c r="BL2692" s="262"/>
      <c r="BM2692" s="262"/>
      <c r="BN2692" s="262"/>
      <c r="BO2692" s="262"/>
      <c r="BP2692" s="262"/>
      <c r="BQ2692" s="262"/>
      <c r="BR2692" s="270"/>
      <c r="BS2692" s="270"/>
      <c r="BT2692" s="270"/>
      <c r="BU2692" s="270"/>
      <c r="BV2692" s="270"/>
      <c r="BW2692" s="270"/>
      <c r="BX2692" s="256"/>
      <c r="BY2692" s="256"/>
      <c r="BZ2692" s="256"/>
      <c r="CA2692" s="267"/>
      <c r="CB2692" s="267"/>
      <c r="CC2692" s="274"/>
      <c r="CD2692" s="267"/>
      <c r="CE2692" s="267"/>
      <c r="CF2692" s="267"/>
      <c r="CG2692" s="267"/>
      <c r="CH2692" s="267"/>
      <c r="CI2692" s="267"/>
      <c r="CJ2692" s="267"/>
      <c r="CK2692" s="267"/>
      <c r="CL2692" s="265"/>
      <c r="CM2692" s="272"/>
      <c r="CN2692" s="264"/>
      <c r="CO2692" s="204"/>
      <c r="CP2692" s="226"/>
      <c r="CQ2692" s="226"/>
      <c r="CR2692" s="226"/>
      <c r="CS2692" s="205"/>
      <c r="CT2692" s="205"/>
      <c r="CU2692" s="205"/>
      <c r="CV2692" s="205"/>
      <c r="CW2692" s="205"/>
      <c r="CX2692" s="205"/>
      <c r="CY2692" s="205"/>
      <c r="CZ2692" s="205"/>
      <c r="DA2692" s="205"/>
      <c r="DB2692" s="205"/>
      <c r="DC2692" s="205"/>
      <c r="DD2692" s="205"/>
      <c r="DE2692" s="205"/>
      <c r="DF2692" s="205"/>
    </row>
    <row r="2693" spans="1:110" s="120" customFormat="1" ht="15" customHeight="1">
      <c r="A2693" s="228"/>
      <c r="B2693" s="295"/>
      <c r="C2693" s="298"/>
      <c r="D2693" s="237"/>
      <c r="E2693" s="237"/>
      <c r="F2693" s="243"/>
      <c r="G2693" s="122">
        <v>2.7</v>
      </c>
      <c r="H2693" s="84"/>
      <c r="I2693" s="84"/>
      <c r="J2693" s="84"/>
      <c r="K2693" s="84"/>
      <c r="L2693" s="84"/>
      <c r="M2693" s="84"/>
      <c r="N2693" s="84"/>
      <c r="O2693" s="84"/>
      <c r="P2693" s="84"/>
      <c r="Q2693" s="84"/>
      <c r="R2693" s="84"/>
      <c r="S2693" s="84"/>
      <c r="T2693" s="84"/>
      <c r="U2693" s="84"/>
      <c r="V2693" s="84"/>
      <c r="W2693" s="84"/>
      <c r="X2693" s="84"/>
      <c r="Y2693" s="84"/>
      <c r="Z2693" s="84"/>
      <c r="AA2693" s="84"/>
      <c r="AB2693" s="84"/>
      <c r="AC2693" s="80"/>
      <c r="AD2693" s="80"/>
      <c r="AE2693" s="80"/>
      <c r="AF2693" s="80"/>
      <c r="AG2693" s="80"/>
      <c r="AH2693" s="80"/>
      <c r="AI2693" s="80"/>
      <c r="AJ2693" s="80"/>
      <c r="AK2693" s="80"/>
      <c r="AL2693" s="80"/>
      <c r="AM2693" s="240"/>
      <c r="AN2693" s="240"/>
      <c r="AO2693" s="240"/>
      <c r="AP2693" s="240"/>
      <c r="AQ2693" s="240"/>
      <c r="AR2693" s="240"/>
      <c r="AS2693" s="240"/>
      <c r="AT2693" s="256"/>
      <c r="AU2693" s="256"/>
      <c r="AV2693" s="259"/>
      <c r="AW2693" s="259"/>
      <c r="AX2693" s="256"/>
      <c r="AY2693" s="256"/>
      <c r="AZ2693" s="256"/>
      <c r="BA2693" s="256"/>
      <c r="BB2693" s="256"/>
      <c r="BC2693" s="256"/>
      <c r="BD2693" s="256"/>
      <c r="BE2693" s="256"/>
      <c r="BF2693" s="256"/>
      <c r="BG2693" s="256"/>
      <c r="BH2693" s="256"/>
      <c r="BI2693" s="256"/>
      <c r="BJ2693" s="256"/>
      <c r="BK2693" s="256"/>
      <c r="BL2693" s="262"/>
      <c r="BM2693" s="262"/>
      <c r="BN2693" s="262"/>
      <c r="BO2693" s="262"/>
      <c r="BP2693" s="262"/>
      <c r="BQ2693" s="262"/>
      <c r="BR2693" s="270"/>
      <c r="BS2693" s="270"/>
      <c r="BT2693" s="270"/>
      <c r="BU2693" s="270"/>
      <c r="BV2693" s="270"/>
      <c r="BW2693" s="270"/>
      <c r="BX2693" s="256"/>
      <c r="BY2693" s="256"/>
      <c r="BZ2693" s="256"/>
      <c r="CA2693" s="267"/>
      <c r="CB2693" s="267"/>
      <c r="CC2693" s="274"/>
      <c r="CD2693" s="267"/>
      <c r="CE2693" s="267"/>
      <c r="CF2693" s="267"/>
      <c r="CG2693" s="267"/>
      <c r="CH2693" s="267"/>
      <c r="CI2693" s="267"/>
      <c r="CJ2693" s="267"/>
      <c r="CK2693" s="267"/>
      <c r="CL2693" s="265"/>
      <c r="CM2693" s="272"/>
      <c r="CN2693" s="264"/>
      <c r="CO2693" s="204"/>
      <c r="CP2693" s="226"/>
      <c r="CQ2693" s="226"/>
      <c r="CR2693" s="226"/>
      <c r="CS2693" s="205"/>
      <c r="CT2693" s="205"/>
      <c r="CU2693" s="205"/>
      <c r="CV2693" s="205"/>
      <c r="CW2693" s="205"/>
      <c r="CX2693" s="205"/>
      <c r="CY2693" s="205"/>
      <c r="CZ2693" s="205"/>
      <c r="DA2693" s="205"/>
      <c r="DB2693" s="205"/>
      <c r="DC2693" s="205"/>
      <c r="DD2693" s="205"/>
      <c r="DE2693" s="205"/>
      <c r="DF2693" s="205"/>
    </row>
    <row r="2694" spans="1:110" s="120" customFormat="1" ht="15" customHeight="1">
      <c r="A2694" s="228"/>
      <c r="B2694" s="295"/>
      <c r="C2694" s="298"/>
      <c r="D2694" s="237"/>
      <c r="E2694" s="237"/>
      <c r="F2694" s="243"/>
      <c r="G2694" s="122">
        <v>3</v>
      </c>
      <c r="H2694" s="84"/>
      <c r="I2694" s="84"/>
      <c r="J2694" s="84"/>
      <c r="K2694" s="84"/>
      <c r="L2694" s="84"/>
      <c r="M2694" s="84"/>
      <c r="N2694" s="84"/>
      <c r="O2694" s="84"/>
      <c r="P2694" s="84"/>
      <c r="Q2694" s="84"/>
      <c r="R2694" s="84"/>
      <c r="S2694" s="84"/>
      <c r="T2694" s="84"/>
      <c r="U2694" s="84"/>
      <c r="V2694" s="84"/>
      <c r="W2694" s="84"/>
      <c r="X2694" s="84"/>
      <c r="Y2694" s="84"/>
      <c r="Z2694" s="84"/>
      <c r="AA2694" s="84"/>
      <c r="AB2694" s="84"/>
      <c r="AC2694" s="80"/>
      <c r="AD2694" s="80"/>
      <c r="AE2694" s="80"/>
      <c r="AF2694" s="80"/>
      <c r="AG2694" s="80"/>
      <c r="AH2694" s="80"/>
      <c r="AI2694" s="80"/>
      <c r="AJ2694" s="80"/>
      <c r="AK2694" s="80"/>
      <c r="AL2694" s="80"/>
      <c r="AM2694" s="240"/>
      <c r="AN2694" s="240"/>
      <c r="AO2694" s="240"/>
      <c r="AP2694" s="240"/>
      <c r="AQ2694" s="240"/>
      <c r="AR2694" s="240"/>
      <c r="AS2694" s="240"/>
      <c r="AT2694" s="256"/>
      <c r="AU2694" s="256"/>
      <c r="AV2694" s="259"/>
      <c r="AW2694" s="259"/>
      <c r="AX2694" s="256"/>
      <c r="AY2694" s="256"/>
      <c r="AZ2694" s="256"/>
      <c r="BA2694" s="256"/>
      <c r="BB2694" s="256"/>
      <c r="BC2694" s="256"/>
      <c r="BD2694" s="256"/>
      <c r="BE2694" s="256"/>
      <c r="BF2694" s="256"/>
      <c r="BG2694" s="256"/>
      <c r="BH2694" s="256"/>
      <c r="BI2694" s="256"/>
      <c r="BJ2694" s="256"/>
      <c r="BK2694" s="256"/>
      <c r="BL2694" s="262"/>
      <c r="BM2694" s="262"/>
      <c r="BN2694" s="262"/>
      <c r="BO2694" s="262"/>
      <c r="BP2694" s="262"/>
      <c r="BQ2694" s="262"/>
      <c r="BR2694" s="270"/>
      <c r="BS2694" s="270"/>
      <c r="BT2694" s="270"/>
      <c r="BU2694" s="270"/>
      <c r="BV2694" s="270"/>
      <c r="BW2694" s="270"/>
      <c r="BX2694" s="256"/>
      <c r="BY2694" s="256"/>
      <c r="BZ2694" s="256"/>
      <c r="CA2694" s="267"/>
      <c r="CB2694" s="267"/>
      <c r="CC2694" s="274"/>
      <c r="CD2694" s="267"/>
      <c r="CE2694" s="267"/>
      <c r="CF2694" s="267"/>
      <c r="CG2694" s="267"/>
      <c r="CH2694" s="267"/>
      <c r="CI2694" s="267"/>
      <c r="CJ2694" s="267"/>
      <c r="CK2694" s="267"/>
      <c r="CL2694" s="265"/>
      <c r="CM2694" s="272"/>
      <c r="CN2694" s="264"/>
      <c r="CO2694" s="204"/>
      <c r="CP2694" s="226"/>
      <c r="CQ2694" s="226"/>
      <c r="CR2694" s="226"/>
      <c r="CS2694" s="205"/>
      <c r="CT2694" s="205"/>
      <c r="CU2694" s="205"/>
      <c r="CV2694" s="205"/>
      <c r="CW2694" s="205"/>
      <c r="CX2694" s="205"/>
      <c r="CY2694" s="205"/>
      <c r="CZ2694" s="205"/>
      <c r="DA2694" s="205"/>
      <c r="DB2694" s="205"/>
      <c r="DC2694" s="205"/>
      <c r="DD2694" s="205"/>
      <c r="DE2694" s="205"/>
      <c r="DF2694" s="205"/>
    </row>
    <row r="2695" spans="1:110" s="120" customFormat="1" ht="15" customHeight="1">
      <c r="A2695" s="228"/>
      <c r="B2695" s="295"/>
      <c r="C2695" s="298"/>
      <c r="D2695" s="237"/>
      <c r="E2695" s="237"/>
      <c r="F2695" s="244"/>
      <c r="G2695" s="123">
        <v>3.9</v>
      </c>
      <c r="H2695" s="85"/>
      <c r="I2695" s="85"/>
      <c r="J2695" s="85"/>
      <c r="K2695" s="85"/>
      <c r="L2695" s="85"/>
      <c r="M2695" s="85"/>
      <c r="N2695" s="85"/>
      <c r="O2695" s="85"/>
      <c r="P2695" s="85"/>
      <c r="Q2695" s="85"/>
      <c r="R2695" s="85"/>
      <c r="S2695" s="85"/>
      <c r="T2695" s="85"/>
      <c r="U2695" s="85"/>
      <c r="V2695" s="85"/>
      <c r="W2695" s="85"/>
      <c r="X2695" s="85"/>
      <c r="Y2695" s="85"/>
      <c r="Z2695" s="85"/>
      <c r="AA2695" s="85"/>
      <c r="AB2695" s="85"/>
      <c r="AC2695" s="81"/>
      <c r="AD2695" s="81"/>
      <c r="AE2695" s="81"/>
      <c r="AF2695" s="81"/>
      <c r="AG2695" s="81"/>
      <c r="AH2695" s="81"/>
      <c r="AI2695" s="81"/>
      <c r="AJ2695" s="81"/>
      <c r="AK2695" s="81"/>
      <c r="AL2695" s="81"/>
      <c r="AM2695" s="240"/>
      <c r="AN2695" s="240"/>
      <c r="AO2695" s="240"/>
      <c r="AP2695" s="240"/>
      <c r="AQ2695" s="240"/>
      <c r="AR2695" s="240"/>
      <c r="AS2695" s="240"/>
      <c r="AT2695" s="256"/>
      <c r="AU2695" s="256"/>
      <c r="AV2695" s="259"/>
      <c r="AW2695" s="259"/>
      <c r="AX2695" s="256"/>
      <c r="AY2695" s="256"/>
      <c r="AZ2695" s="256"/>
      <c r="BA2695" s="256"/>
      <c r="BB2695" s="256"/>
      <c r="BC2695" s="256"/>
      <c r="BD2695" s="256"/>
      <c r="BE2695" s="256"/>
      <c r="BF2695" s="256"/>
      <c r="BG2695" s="256"/>
      <c r="BH2695" s="256"/>
      <c r="BI2695" s="256"/>
      <c r="BJ2695" s="256"/>
      <c r="BK2695" s="256"/>
      <c r="BL2695" s="262"/>
      <c r="BM2695" s="262"/>
      <c r="BN2695" s="262"/>
      <c r="BO2695" s="262"/>
      <c r="BP2695" s="262"/>
      <c r="BQ2695" s="262"/>
      <c r="BR2695" s="270"/>
      <c r="BS2695" s="270"/>
      <c r="BT2695" s="270"/>
      <c r="BU2695" s="270"/>
      <c r="BV2695" s="270"/>
      <c r="BW2695" s="270"/>
      <c r="BX2695" s="256"/>
      <c r="BY2695" s="256"/>
      <c r="BZ2695" s="256"/>
      <c r="CA2695" s="267"/>
      <c r="CB2695" s="267"/>
      <c r="CC2695" s="274"/>
      <c r="CD2695" s="267"/>
      <c r="CE2695" s="267"/>
      <c r="CF2695" s="267"/>
      <c r="CG2695" s="267"/>
      <c r="CH2695" s="267"/>
      <c r="CI2695" s="267"/>
      <c r="CJ2695" s="267"/>
      <c r="CK2695" s="267"/>
      <c r="CL2695" s="265"/>
      <c r="CM2695" s="272"/>
      <c r="CN2695" s="264"/>
      <c r="CO2695" s="204"/>
      <c r="CP2695" s="226"/>
      <c r="CQ2695" s="226"/>
      <c r="CR2695" s="226"/>
      <c r="CS2695" s="205"/>
      <c r="CT2695" s="205"/>
      <c r="CU2695" s="205"/>
      <c r="CV2695" s="205"/>
      <c r="CW2695" s="205"/>
      <c r="CX2695" s="205"/>
      <c r="CY2695" s="205"/>
      <c r="CZ2695" s="205"/>
      <c r="DA2695" s="205"/>
      <c r="DB2695" s="205"/>
      <c r="DC2695" s="205"/>
      <c r="DD2695" s="205"/>
      <c r="DE2695" s="205"/>
      <c r="DF2695" s="205"/>
    </row>
    <row r="2696" spans="1:110" s="120" customFormat="1" ht="15" customHeight="1">
      <c r="A2696" s="229"/>
      <c r="B2696" s="296"/>
      <c r="C2696" s="299"/>
      <c r="D2696" s="238"/>
      <c r="E2696" s="238"/>
      <c r="F2696" s="245" t="s">
        <v>83</v>
      </c>
      <c r="G2696" s="246"/>
      <c r="H2696" s="82"/>
      <c r="I2696" s="82"/>
      <c r="J2696" s="82"/>
      <c r="K2696" s="82"/>
      <c r="L2696" s="82"/>
      <c r="M2696" s="82"/>
      <c r="N2696" s="82"/>
      <c r="O2696" s="82"/>
      <c r="P2696" s="82"/>
      <c r="Q2696" s="82"/>
      <c r="R2696" s="82"/>
      <c r="S2696" s="82"/>
      <c r="T2696" s="82"/>
      <c r="U2696" s="82"/>
      <c r="V2696" s="196"/>
      <c r="W2696" s="82"/>
      <c r="X2696" s="82"/>
      <c r="Y2696" s="82"/>
      <c r="Z2696" s="82"/>
      <c r="AA2696" s="82"/>
      <c r="AB2696" s="82"/>
      <c r="AC2696" s="35"/>
      <c r="AD2696" s="35"/>
      <c r="AE2696" s="35"/>
      <c r="AF2696" s="35"/>
      <c r="AG2696" s="35"/>
      <c r="AH2696" s="35"/>
      <c r="AI2696" s="35"/>
      <c r="AJ2696" s="35"/>
      <c r="AK2696" s="35"/>
      <c r="AL2696" s="35"/>
      <c r="AM2696" s="241"/>
      <c r="AN2696" s="241"/>
      <c r="AO2696" s="241"/>
      <c r="AP2696" s="241"/>
      <c r="AQ2696" s="241"/>
      <c r="AR2696" s="241"/>
      <c r="AS2696" s="241"/>
      <c r="AT2696" s="257"/>
      <c r="AU2696" s="257"/>
      <c r="AV2696" s="260"/>
      <c r="AW2696" s="260"/>
      <c r="AX2696" s="257"/>
      <c r="AY2696" s="257"/>
      <c r="AZ2696" s="257"/>
      <c r="BA2696" s="257"/>
      <c r="BB2696" s="257"/>
      <c r="BC2696" s="257"/>
      <c r="BD2696" s="257"/>
      <c r="BE2696" s="257"/>
      <c r="BF2696" s="257"/>
      <c r="BG2696" s="257"/>
      <c r="BH2696" s="257"/>
      <c r="BI2696" s="257"/>
      <c r="BJ2696" s="257"/>
      <c r="BK2696" s="257"/>
      <c r="BL2696" s="263"/>
      <c r="BM2696" s="263"/>
      <c r="BN2696" s="263"/>
      <c r="BO2696" s="263"/>
      <c r="BP2696" s="263"/>
      <c r="BQ2696" s="263"/>
      <c r="BR2696" s="271"/>
      <c r="BS2696" s="271"/>
      <c r="BT2696" s="271"/>
      <c r="BU2696" s="271"/>
      <c r="BV2696" s="271"/>
      <c r="BW2696" s="271"/>
      <c r="BX2696" s="257"/>
      <c r="BY2696" s="257"/>
      <c r="BZ2696" s="257"/>
      <c r="CA2696" s="268"/>
      <c r="CB2696" s="268"/>
      <c r="CC2696" s="275"/>
      <c r="CD2696" s="268"/>
      <c r="CE2696" s="268"/>
      <c r="CF2696" s="268"/>
      <c r="CG2696" s="268"/>
      <c r="CH2696" s="268"/>
      <c r="CI2696" s="268"/>
      <c r="CJ2696" s="268"/>
      <c r="CK2696" s="268"/>
      <c r="CL2696" s="265"/>
      <c r="CM2696" s="272"/>
      <c r="CN2696" s="264"/>
      <c r="CO2696" s="204"/>
      <c r="CP2696" s="226"/>
      <c r="CQ2696" s="226"/>
      <c r="CR2696" s="226"/>
      <c r="CS2696" s="205"/>
      <c r="CT2696" s="205"/>
      <c r="CU2696" s="205"/>
      <c r="CV2696" s="205"/>
      <c r="CW2696" s="205"/>
      <c r="CX2696" s="205"/>
      <c r="CY2696" s="205"/>
      <c r="CZ2696" s="205"/>
      <c r="DA2696" s="205"/>
      <c r="DB2696" s="205"/>
      <c r="DC2696" s="205"/>
      <c r="DD2696" s="205"/>
      <c r="DE2696" s="205"/>
      <c r="DF2696" s="205"/>
    </row>
    <row r="2697" spans="1:110" s="120" customFormat="1" ht="15" customHeight="1">
      <c r="A2697" s="227">
        <f t="shared" si="885"/>
        <v>334</v>
      </c>
      <c r="B2697" s="294" t="s">
        <v>1418</v>
      </c>
      <c r="C2697" s="297" t="s">
        <v>1421</v>
      </c>
      <c r="D2697" s="236">
        <v>44671</v>
      </c>
      <c r="E2697" s="236" t="s">
        <v>1360</v>
      </c>
      <c r="F2697" s="253" t="s">
        <v>80</v>
      </c>
      <c r="G2697" s="254"/>
      <c r="H2697" s="82" t="s">
        <v>69</v>
      </c>
      <c r="I2697" s="82"/>
      <c r="J2697" s="82" t="s">
        <v>60</v>
      </c>
      <c r="K2697" s="82" t="s">
        <v>60</v>
      </c>
      <c r="L2697" s="82" t="s">
        <v>60</v>
      </c>
      <c r="M2697" s="82" t="s">
        <v>60</v>
      </c>
      <c r="N2697" s="82" t="s">
        <v>60</v>
      </c>
      <c r="O2697" s="82"/>
      <c r="P2697" s="82" t="s">
        <v>67</v>
      </c>
      <c r="Q2697" s="82" t="s">
        <v>60</v>
      </c>
      <c r="R2697" s="82" t="s">
        <v>60</v>
      </c>
      <c r="S2697" s="82" t="s">
        <v>60</v>
      </c>
      <c r="T2697" s="82" t="s">
        <v>60</v>
      </c>
      <c r="U2697" s="82" t="s">
        <v>60</v>
      </c>
      <c r="V2697" s="82"/>
      <c r="W2697" s="82" t="s">
        <v>61</v>
      </c>
      <c r="X2697" s="82" t="s">
        <v>61</v>
      </c>
      <c r="Y2697" s="82" t="s">
        <v>61</v>
      </c>
      <c r="Z2697" s="82" t="s">
        <v>61</v>
      </c>
      <c r="AA2697" s="82" t="s">
        <v>61</v>
      </c>
      <c r="AB2697" s="82" t="s">
        <v>61</v>
      </c>
      <c r="AC2697" s="82"/>
      <c r="AD2697" s="82" t="s">
        <v>61</v>
      </c>
      <c r="AE2697" s="82" t="s">
        <v>61</v>
      </c>
      <c r="AF2697" s="82" t="s">
        <v>61</v>
      </c>
      <c r="AG2697" s="82" t="s">
        <v>61</v>
      </c>
      <c r="AH2697" s="82" t="s">
        <v>61</v>
      </c>
      <c r="AI2697" s="82" t="s">
        <v>1471</v>
      </c>
      <c r="AJ2697" s="82"/>
      <c r="AK2697" s="82" t="s">
        <v>60</v>
      </c>
      <c r="AL2697" s="82" t="s">
        <v>60</v>
      </c>
      <c r="AM2697" s="239">
        <f>COUNTIF(H2697:AL2697,"PH")+COUNTIF(H2697:AL2697,"PH/L")+COUNTIF(H2697:AL2697,"PM")</f>
        <v>0</v>
      </c>
      <c r="AN2697" s="239">
        <f>COUNTIF(H2697:AL2697,"PD")+COUNTIF(H2697:AL2697,"PDD")+COUNTIF(H2697:AL2697,"P/DS")/2+COUNTIF(H2697:AL2697,"PMD")</f>
        <v>0</v>
      </c>
      <c r="AO2697" s="239">
        <f>COUNTIF(H2697:AL2697,"PN")+COUNTIF(H2697:AL2697,"P/NS")/2+COUNTIF(H2697:AL2697,"PH")+COUNTIF(H2697:AL2697,"PH/F")/2+COUNTIF(H2697:AL2697,"PH/L")/2+COUNTIF(H2697:AL2697,"PM")</f>
        <v>0</v>
      </c>
      <c r="AP2697" s="239">
        <f>COUNTIF(H2697:AL2697,"BH")+COUNTIF(H2697:AL2697,"AL/BL")+COUNTIF(H2697:AL2697,"UL/BL")+COUNTIF(H2697:AL2697,"BM")</f>
        <v>0</v>
      </c>
      <c r="AQ2697" s="239">
        <f>COUNTIF(H2697:AL2697,"DS")+COUNTIF(H2697:AL2697,"AL/DS")/2+COUNTIF(H2697:AL2697,"UL/DS")/2+COUNTIF(H2697:AL2697,"CT")+COUNTIF(H2697:AL2697,"MD")</f>
        <v>12.5</v>
      </c>
      <c r="AR2697" s="239">
        <f>COUNTIF(H2697:AL2697,"NS")+COUNTIF(H2697:AL2697,"AL/NS")/2+COUNTIF(H2697:AL2697,"UL/NS")/2+COUNTIF(H2697:AL2697,"BH")+COUNTIF(H2697:AL2697,"AL/BF")/2+COUNTIF(H2697:AL2697,"AL/BL")/2+COUNTIF(H2697:AL2697,"UL/BL")/2+COUNTIF(H2697:AL2697,"UL/BF")/2+COUNTIF(H2697:AL2697,"BM")</f>
        <v>11</v>
      </c>
      <c r="AS2697" s="239">
        <f>COUNTIF(H2697:AL2697,"AL")+COUNTIF(H2697:AL2697,"AL/DS")/2+COUNTIF(H2697:AL2697,"AL/NS")/2+COUNTIF(H2697:AL2697,"NH")+COUNTIF(H2697:AL2697,"SL")+COUNTIF(H2697:AL2697,"NHD")+COUNTIF(H2697:AL2697,"B")+COUNTIF(H2697:AL2697,"HL")+COUNTIF(H2697:AL2697,"AL/BF")/2+COUNTIF(H2697:AL2697,"AL/BL")/2</f>
        <v>2</v>
      </c>
      <c r="AT2697" s="255">
        <f>COUNTIF(H2697:AL2697,"PD")+COUNTIF(H2697:AL2697,"PN")+COUNTIF(H2697:AL2697,"P/DS")/2+COUNTIF(H2697:AL2697,"P/NS")/2+COUNTIF(H2697:AL2697,"DS")+COUNTIF(H2697:AL2697,"NS")+COUNTIF(H2697:AL2697,"AL")+COUNTIF(H2697:AL2697,"AL/DS")+COUNTIF(H2697:AL2697,"AL/NS")+COUNTIF(H2697:AL2697,"NH")+COUNTIF(H2697:AL2697,"SL")+COUNTIF(H2697:AL2697,"UL/DS")/2+COUNTIF(H2697:AL2697,"UL/NS")/2+COUNTIF(H2697:AL2697,"CT")+COUNTIF(H2697:AL2697,"NHD")+COUNTIF(H2697:AL2697,"PDD")+COUNTIF(H2697:AL2697,"B")+COUNTIF(H2697:AL2697,"HL")+COUNTIF(H2697:AL2697,"PH")+COUNTIF(H2697:AL2697,"BH")+COUNTIF(H2697:AL2697,"AL/BF")+COUNTIF(H2697:AL2697,"AL/BL")+COUNTIF(H2697:AL2697,"UL/BF")/2+COUNTIF(H2697:AL2697,"UL/BL")/2+COUNTIF(H2697:AL2697,"PH/F")/2+COUNTIF(H2697:AL2697,"PH/L")/2+COUNTIF(H2697:AL2697,"MD")+COUNTIF(H2697:AL2697,"PMD")+COUNTIF(H2697:AL2697,"PM")+COUNTIF(H2697:AL2697,"BM")</f>
        <v>25.5</v>
      </c>
      <c r="AU2697" s="255">
        <f>COUNTIF(H2697:AL2697,"P/DS")/2+COUNTIF(H2697:AL2697,"P/NS")/2+COUNTIF(H2697:AL2697,"IL")+COUNTIF(H2697:AL2697,"NL")+COUNTIF(H2697:AL2697,"UL")+COUNTIF(H2697:AL2697,"UL/DS")/2+COUNTIF(H2697:AL2697,"UL/NS")/2+COUNTIF(H2697:AL2697,"KT")+COUNTIF(H2697:AL2697,"UL/BF")/2+COUNTIF(H2697:AL2697,"UL/BL")/2+COUNTIF(H2697:AL2697,"PH/F")/2+COUNTIF(H2697:AL2697,"PH/L")/2+COUNTIF(H2697:AL2697,"NB")</f>
        <v>0.5</v>
      </c>
      <c r="AV2697" s="258">
        <f>COUNTIF(H2697:AL2697,"PN")+COUNTIF(H2697:AL2697,"TVD")+COUNTIF(H2697:AL2697,"PH")+COUNTIF(H2697:AL2697,"PM")+COUNTIF(H2697:AL2697,"PDD")-COUNTIFS(H2697:AL2697,"PN",H2704:AL2704,"&gt;=3")-COUNTIFS(H2697:AL2697,"PM",H2704:AL2704,"&gt;=3")</f>
        <v>0</v>
      </c>
      <c r="AW2697" s="258">
        <f>COUNTIF(H2697:AL2697,"NS")+COUNTIF(H2697:AL2697,"D")+COUNTIF(H2697:AL2697,"BH")+COUNTIF(H2697:AL2697,"NHD")+COUNTIF(H2697:AL2697,"BM")-COUNTIFS(H2697:AL2697,"NS",H2704:AL2704,"&gt;=3")-COUNTIFS(H2697:AL2697,"BH",H2704:AL2704,"&gt;=3")-COUNTIFS(H2697:AL2697,"BM",H2704:AL2704,"&gt;=3")</f>
        <v>11</v>
      </c>
      <c r="AX2697" s="255">
        <f>COUNTIF(H2697:AL2697,"AL")+COUNTIF(H2697:AL2697,"AL/DS")/2+COUNTIF(H2697:AL2697,"AL/NS")/2+COUNTIF(H2697:AL2697,"AL/BF")+COUNTIF(H2697:AL2697,"AL/BL")/2</f>
        <v>1</v>
      </c>
      <c r="AY2697" s="255">
        <f>COUNTIF(H2697:AL2697,"SL")</f>
        <v>0</v>
      </c>
      <c r="AZ2697" s="255">
        <f>COUNTIF(H2697:AL2697,"NH")</f>
        <v>1</v>
      </c>
      <c r="BA2697" s="255">
        <f>COUNTIF(H2697:AL2697,"HL")</f>
        <v>0</v>
      </c>
      <c r="BB2697" s="255">
        <f>COUNTIF(G2697:AL2697,"P/DS")/2+COUNTIF(G2697:AL2697,"P/NS")/2+COUNTIF(G2697:AL2697,"UL")+COUNTIF(G2697:AL2697,"UL/DS")/2+COUNTIF(G2697:AL2697,"UL/NS")/2+COUNTIF(G2697:AL2697,"UL/BL")/2+COUNTIF(G2697:AL2697,"UL/BF")/2+COUNTIF(G2697:AL2697,"PH/F")/2+COUNTIF(G2697:AL2697,"PH/L")/2</f>
        <v>0.5</v>
      </c>
      <c r="BC2697" s="255">
        <f>COUNTIF(H2697:AL2697,"NB")</f>
        <v>0</v>
      </c>
      <c r="BD2697" s="255">
        <f>COUNTIF(H2697:AL2697,"NL")</f>
        <v>0</v>
      </c>
      <c r="BE2697" s="255">
        <f>COUNTIF(H2697:AL2697,"IL")</f>
        <v>0</v>
      </c>
      <c r="BF2697" s="255">
        <f>COUNTIF(H2697:AL2697,"KT")</f>
        <v>0</v>
      </c>
      <c r="BG2697" s="255">
        <f>COUNTIF(H2697:AL2697,"L70")</f>
        <v>0</v>
      </c>
      <c r="BH2697" s="255">
        <f>COUNTIF(H2697:AL2697,"MD")</f>
        <v>0</v>
      </c>
      <c r="BI2697" s="255">
        <f>COUNTIF(H2697:AL2697,"PMD")</f>
        <v>0</v>
      </c>
      <c r="BJ2697" s="255">
        <f>COUNTIF(H2697:AL2697,"PM")</f>
        <v>0</v>
      </c>
      <c r="BK2697" s="255">
        <f>COUNTIF(H2697:AL2697,"BM")</f>
        <v>0</v>
      </c>
      <c r="BL2697" s="261">
        <f>SUMIF(H2697:AL2697,"PD",H2698:AL2698)+SUMIF(H2697:AL2697,"PN",H2698:AL2698)+SUMIF(H2697:AL2697,"P/DS",H2698:AL2698)+SUMIF(H2697:AL2697,"PN/F",H2698:AL2698)+SUMIF(H2697:AL2697,"PN/L",H2698:AL2698)+SUMIF(H2697:AL2697,"TV",H2698:AL2698)+SUMIF(H2697:AL2697,"TVD",H2698:AL2698)+SUMIF(H2697:AL2697,"PDD",H2698:AL2698)</f>
        <v>0</v>
      </c>
      <c r="BM2697" s="261">
        <f>SUMIF(H2697:AL2697,"PD",H2699:AL2699)+SUMIF(H2697:AL2697,"PN",H2699:AL2699)+SUMIF(H2697:AL2697,"P/DS",H2699:AL2699)+SUMIF(H2697:AL2697,"PN/F",H2699:AL2699)+SUMIF(H2697:AL2697,"PN/L",H2699:AL2699)+SUMIF(H2697:AL2697,"TV",H2699:AL2699)+SUMIF(H2697:AL2697,"TVD",H2699:AL2699)+SUMIF(H2697:AL2697,"PDD",H2699:AL2699)+SUMIF(H2697:AL2697,"PMD",H2699:AL2699)</f>
        <v>0</v>
      </c>
      <c r="BN2697" s="261">
        <f>SUMIF(H2697:AL2697,"PD",H2700:AL2700)+SUMIF(H2697:AL2697,"PN",H2700:AL2700)+SUMIF(H2697:AL2697,"P/DS",H2700:AL2700)+SUMIF(H2697:AL2697,"PN/F",H2700:AL2700)+SUMIF(H2697:AL2697,"PN/L",H2700:AL2700)+SUMIF(H2697:AL2697,"TV",H2700:AL2700)+SUMIF(H2697:AL2697,"TVD",H2700:AL2700)</f>
        <v>0</v>
      </c>
      <c r="BO2697" s="261">
        <f>SUMIF(H2697:AL2697,"PD",H2701:AL2701)+SUMIF(H2697:AL2697,"PN",H2701:AL2701)+SUMIF(H2697:AL2697,"P/DS",H2701:AL2701)+SUMIF(H2697:AL2697,"PN/F",H2701:AL2701)+SUMIF(H2697:AL2697,"PN/L",H2701:AL2701)+SUMIF(H2697:AL2697,"TV",H2701:AL2701)+SUMIF(H2697:AL2697,"TVD",H2701:AL2701)</f>
        <v>0</v>
      </c>
      <c r="BP2697" s="261">
        <f>SUMIF(H2697:AL2697,"PD",H2702:AL2702)+SUMIF(H2697:AL2697,"PN",H2702:AL2702)+SUMIF(H2697:AL2697,"P/DS",H2702:AL2702)+SUMIF(H2697:AL2697,"PN/F",H2702:AL2702)+SUMIF(H2697:AL2697,"PN/L",H2702:AL2702)+SUMIF(H2697:AL2697,"TV",H2702:AL2702)+SUMIF(H2697:AL2697,"TVD",H2702:AL2702)+SUMIF(H2697:AL2697,"PDD",H2702:AL2702)+SUMIF(H2697:AL2697,"PH",H2702:AL2702)+SUMIF(H2697:AL2697,"PM",H2702:AL2702)</f>
        <v>0</v>
      </c>
      <c r="BQ2697" s="261">
        <f>SUMIF(H2697:AL2697,"PD",H2703:AL2703)+SUMIF(H2697:AL2697,"PN",H2703:AL2703)+SUMIF(H2697:AL2697,"P/DS",H2703:AL2703)+SUMIF(H2697:AL2697,"PN/F",H2703:AL2703)+SUMIF(H2697:AL2697,"PN/L",H2703:AL2703)+SUMIF(H2697:AL2697,"TV",H2703:AL2703)+SUMIF(H2697:AL2697,"TVD",H2703:AL2703)+SUMIF(H2697:AL2697,"PDD",H2703:AL2703)+SUMIF(H2697:AL2697,"PH",H2703:AL2703)+SUMIF(H2697:AL2697,"PM",H2703:AL2703)</f>
        <v>0</v>
      </c>
      <c r="BR2697" s="269">
        <f>SUM(H2698:AL2698)-BL2697</f>
        <v>14.5</v>
      </c>
      <c r="BS2697" s="269">
        <f>SUM(H2699:AL2699)-BM2697</f>
        <v>0</v>
      </c>
      <c r="BT2697" s="269">
        <f>SUM(H2700:AL2700)-BN2697</f>
        <v>0</v>
      </c>
      <c r="BU2697" s="269">
        <f>SUM(H2701:AL2701)-BO2697</f>
        <v>0</v>
      </c>
      <c r="BV2697" s="269">
        <f>SUM(H2702:AL2702)-BP2697</f>
        <v>0</v>
      </c>
      <c r="BW2697" s="269">
        <f>SUM(H2703:AL2703)-BQ2697</f>
        <v>0</v>
      </c>
      <c r="BX2697" s="255">
        <f>SUMIF(H2697:AL2697,"PD",H2704:AL2704)+SUMIF(H2697:AL2697,"PN",H2704:AL2704)+SUMIF(H2697:AL2697,"P/DS",H2704:AL2704)+SUMIF(H2697:AL2697,"PN/F",H2704:AL2704)+SUMIF(H2697:AL2697,"PN/L",H2704:AL2704)</f>
        <v>0</v>
      </c>
      <c r="BY2697" s="255">
        <f>SUM(H2704:AL2704)-BX2697</f>
        <v>0</v>
      </c>
      <c r="BZ2697" s="255">
        <f t="shared" ref="BZ2697" si="892">+SUM(BL2697:BW2704)</f>
        <v>14.5</v>
      </c>
      <c r="CA2697" s="266">
        <f>(COUNTIFS(H2697:AL2697,"PD",H2698:AL2698,"&gt;=2"))*0.5-IF(CN2697="VP",COUNTIFS($H$16:$AL$16,"SAT",H2697:AL2697,"PD",H2698:AL2698,"&gt;=2"))*0.5</f>
        <v>0</v>
      </c>
      <c r="CB2697" s="266">
        <f>(COUNTIFS(H2697:AL2697,"PN",H2699:AL2699,"&gt;=0.5",H2698:AL2698,"&gt;=1.5"))*0.5+COUNTIFS(H2697:AL2697,"PDD",H2699:AL2699,"&gt;=0.5",H2698:AL2698,"&gt;=1.5")*0.5</f>
        <v>0</v>
      </c>
      <c r="CC2697" s="273">
        <f>(COUNTIFS(H2697:AL2697,"TV",H2699:AL2699,"&gt;=10"))*0.5+(COUNTIFS(H2697:AL2697,"PMD",H2699:AL2699,"&gt;=2"))*0.5</f>
        <v>0</v>
      </c>
      <c r="CD2697" s="266">
        <f>(COUNTIFS(H2697:AL2697,"TVD",H2701:AL2701,"&gt;=6.5",H2699:AL2699,"&gt;=3.5"))*0.5</f>
        <v>0</v>
      </c>
      <c r="CE2697" s="266">
        <f>(COUNTIFS(H2697:AL2697,"PD",H2702:AL2702,"&gt;=10"))*0.5</f>
        <v>0</v>
      </c>
      <c r="CF2697" s="266">
        <f>(COUNTIFS(H2697:AL2697,"PDD",H2702:AL2702,"&gt;=3.5",H2703:AL2703,"&gt;=6.5")+COUNTIFS(H2697:AL2697,"PH",H2703:AL2703,"&gt;=0.5",H2702:AL2702,"&gt;=1.5")+COUNTIFS(H2697:AL2697,"PM",H2703:AL2703,"&gt;=0.5",H2702:AL2702,"&gt;=1.5"))*0.5</f>
        <v>0</v>
      </c>
      <c r="CG2697" s="266">
        <f>(COUNTIFS(H2697:AL2697,"DS",H2698:AL2698,"&gt;=2")+COUNTIFS(H2697:AL2697,"AL/DS",H2698:AL2698,"&gt;=2"))*0.5-IF(CN2697="VP",COUNTIFS($H$16:$AL$16,"SAT",H2697:AL2697,"DS",H2698:AL2698,"&gt;=2"))*0.5</f>
        <v>3</v>
      </c>
      <c r="CH2697" s="266">
        <f>(COUNTIFS(H2697:AL2697,"NS",H2699:AL2699,"&gt;=0.5",H2698:AL2698,"&gt;=1.5")+COUNTIFS(H2697:AL2697,"AL/NS",H2699:AL2699,"&gt;=0.5",H2698:AL2698,"&gt;=1.5")+COUNTIFS(H2697:AL2697,"NHD",H2699:AL2699,"&gt;=4.5",H2702:AL2702,"&gt;=2",H2698:AL2698,"&gt;=1.5"))*0.5</f>
        <v>0</v>
      </c>
      <c r="CI2697" s="266">
        <f>(COUNTIF(H2699:AL2699,"&gt;=10")+COUNTIFS(H2697:AL2697,"MD",H2699:AL2699,"&gt;=2")-COUNTIFS(H2697:AL2697,"TV",H2699:AL2699,"&gt;=10"))*0.5</f>
        <v>0</v>
      </c>
      <c r="CJ2697" s="266">
        <f>(COUNTIFS(H2697:AL2697,"D",H2701:AL2701,"&gt;=6.5",H2699:AL2699,"&gt;=3.5"))*0.5</f>
        <v>0</v>
      </c>
      <c r="CK2697" s="266">
        <f>(COUNTIF(H2702:AL2702,"&gt;=10")-COUNTIFS(H2697:AL2697,"PD",H2702:AL2702,"&gt;=10"))*0.5</f>
        <v>0</v>
      </c>
      <c r="CL2697" s="265">
        <f>(COUNTIFS(H2697:AL2697,"NHD",H2702:AL2702,"&gt;=3.5",H2703:AL2703,"&gt;=6.5")+COUNTIFS(H2697:AL2697,"BH",H2702:AL2702,"&gt;=1.5",H2703:AL2703,"&gt;=0.5")+COUNTIFS(H2697:AL2697,"BM",H2702:AL2702,"&gt;=1.5",H2703:AL2703,"&gt;=0.5")+COUNTIFS(H2697:AL2697,"D",H2702:AL2702,"&gt;=1.5",H2703:AL2703,"&gt;=0.5"))*0.5</f>
        <v>0</v>
      </c>
      <c r="CM2697" s="272"/>
      <c r="CN2697" s="264" t="s">
        <v>723</v>
      </c>
      <c r="CO2697" s="208">
        <f t="shared" ref="CO2697" si="893">+AM2697+AN2697+AO2697+AP2697+AQ2697+AR2697+AS2697+AU2697+BG2697</f>
        <v>26</v>
      </c>
      <c r="CP2697" s="225">
        <f>+SUM(I2698:I2703)-I2704</f>
        <v>0</v>
      </c>
      <c r="CQ2697" s="225">
        <f>+SUM(J2698:J2703)-J2704</f>
        <v>0</v>
      </c>
      <c r="CR2697" s="225">
        <f>+SUM(K2698:K2703)-K2704</f>
        <v>2.5</v>
      </c>
      <c r="CS2697" s="207"/>
      <c r="CT2697" s="207"/>
      <c r="CU2697" s="207"/>
      <c r="CV2697" s="207"/>
      <c r="CW2697" s="207"/>
      <c r="CX2697" s="207"/>
      <c r="CY2697" s="207"/>
      <c r="CZ2697" s="207"/>
      <c r="DA2697" s="207"/>
      <c r="DB2697" s="207"/>
      <c r="DC2697" s="207"/>
      <c r="DD2697" s="207"/>
      <c r="DE2697" s="207"/>
      <c r="DF2697" s="207" t="e">
        <f>+SUM(#REF!)</f>
        <v>#REF!</v>
      </c>
    </row>
    <row r="2698" spans="1:110" s="120" customFormat="1" ht="15" customHeight="1">
      <c r="A2698" s="228"/>
      <c r="B2698" s="295"/>
      <c r="C2698" s="298"/>
      <c r="D2698" s="237"/>
      <c r="E2698" s="237"/>
      <c r="F2698" s="242" t="s">
        <v>82</v>
      </c>
      <c r="G2698" s="121">
        <v>1.5</v>
      </c>
      <c r="H2698" s="83"/>
      <c r="I2698" s="83"/>
      <c r="J2698" s="83"/>
      <c r="K2698" s="83">
        <v>2.5</v>
      </c>
      <c r="L2698" s="83"/>
      <c r="M2698" s="83">
        <v>2.5</v>
      </c>
      <c r="N2698" s="83">
        <v>2.5</v>
      </c>
      <c r="O2698" s="83"/>
      <c r="P2698" s="83"/>
      <c r="Q2698" s="83">
        <v>2.5</v>
      </c>
      <c r="R2698" s="83">
        <v>2</v>
      </c>
      <c r="S2698" s="83">
        <v>2.5</v>
      </c>
      <c r="T2698" s="83"/>
      <c r="U2698" s="83"/>
      <c r="V2698" s="83"/>
      <c r="W2698" s="83"/>
      <c r="X2698" s="83"/>
      <c r="Y2698" s="83"/>
      <c r="Z2698" s="83"/>
      <c r="AA2698" s="83"/>
      <c r="AB2698" s="83"/>
      <c r="AC2698" s="79"/>
      <c r="AD2698" s="79"/>
      <c r="AE2698" s="79"/>
      <c r="AF2698" s="79"/>
      <c r="AG2698" s="79"/>
      <c r="AH2698" s="79"/>
      <c r="AI2698" s="79"/>
      <c r="AJ2698" s="79"/>
      <c r="AK2698" s="79"/>
      <c r="AL2698" s="79"/>
      <c r="AM2698" s="240"/>
      <c r="AN2698" s="240"/>
      <c r="AO2698" s="240"/>
      <c r="AP2698" s="240"/>
      <c r="AQ2698" s="240"/>
      <c r="AR2698" s="240"/>
      <c r="AS2698" s="240"/>
      <c r="AT2698" s="256"/>
      <c r="AU2698" s="256"/>
      <c r="AV2698" s="259"/>
      <c r="AW2698" s="259"/>
      <c r="AX2698" s="256"/>
      <c r="AY2698" s="256"/>
      <c r="AZ2698" s="256"/>
      <c r="BA2698" s="256"/>
      <c r="BB2698" s="256"/>
      <c r="BC2698" s="256"/>
      <c r="BD2698" s="256"/>
      <c r="BE2698" s="256"/>
      <c r="BF2698" s="256"/>
      <c r="BG2698" s="256"/>
      <c r="BH2698" s="256"/>
      <c r="BI2698" s="256"/>
      <c r="BJ2698" s="256"/>
      <c r="BK2698" s="256"/>
      <c r="BL2698" s="262"/>
      <c r="BM2698" s="262"/>
      <c r="BN2698" s="262"/>
      <c r="BO2698" s="262"/>
      <c r="BP2698" s="262"/>
      <c r="BQ2698" s="262"/>
      <c r="BR2698" s="270"/>
      <c r="BS2698" s="270"/>
      <c r="BT2698" s="270"/>
      <c r="BU2698" s="270"/>
      <c r="BV2698" s="270"/>
      <c r="BW2698" s="270"/>
      <c r="BX2698" s="256"/>
      <c r="BY2698" s="256"/>
      <c r="BZ2698" s="256"/>
      <c r="CA2698" s="267"/>
      <c r="CB2698" s="267"/>
      <c r="CC2698" s="274"/>
      <c r="CD2698" s="267"/>
      <c r="CE2698" s="267"/>
      <c r="CF2698" s="267"/>
      <c r="CG2698" s="267"/>
      <c r="CH2698" s="267"/>
      <c r="CI2698" s="267"/>
      <c r="CJ2698" s="267"/>
      <c r="CK2698" s="267"/>
      <c r="CL2698" s="265"/>
      <c r="CM2698" s="272"/>
      <c r="CN2698" s="264"/>
      <c r="CO2698" s="208"/>
      <c r="CP2698" s="226"/>
      <c r="CQ2698" s="226"/>
      <c r="CR2698" s="226"/>
      <c r="CS2698" s="207"/>
      <c r="CT2698" s="207"/>
      <c r="CU2698" s="207"/>
      <c r="CV2698" s="207"/>
      <c r="CW2698" s="207"/>
      <c r="CX2698" s="207"/>
      <c r="CY2698" s="207"/>
      <c r="CZ2698" s="207"/>
      <c r="DA2698" s="207"/>
      <c r="DB2698" s="207"/>
      <c r="DC2698" s="207"/>
      <c r="DD2698" s="207"/>
      <c r="DE2698" s="207"/>
      <c r="DF2698" s="207"/>
    </row>
    <row r="2699" spans="1:110" s="120" customFormat="1" ht="15" customHeight="1">
      <c r="A2699" s="228"/>
      <c r="B2699" s="295"/>
      <c r="C2699" s="298"/>
      <c r="D2699" s="237"/>
      <c r="E2699" s="237"/>
      <c r="F2699" s="243"/>
      <c r="G2699" s="122">
        <v>2</v>
      </c>
      <c r="H2699" s="84"/>
      <c r="I2699" s="84"/>
      <c r="J2699" s="84"/>
      <c r="K2699" s="84"/>
      <c r="L2699" s="84"/>
      <c r="M2699" s="84"/>
      <c r="N2699" s="84"/>
      <c r="O2699" s="84"/>
      <c r="P2699" s="84"/>
      <c r="Q2699" s="84"/>
      <c r="R2699" s="84"/>
      <c r="S2699" s="84"/>
      <c r="T2699" s="84"/>
      <c r="U2699" s="84"/>
      <c r="V2699" s="84"/>
      <c r="W2699" s="84"/>
      <c r="X2699" s="84"/>
      <c r="Y2699" s="84"/>
      <c r="Z2699" s="84"/>
      <c r="AA2699" s="84"/>
      <c r="AB2699" s="84"/>
      <c r="AC2699" s="80"/>
      <c r="AD2699" s="80"/>
      <c r="AE2699" s="80"/>
      <c r="AF2699" s="80"/>
      <c r="AG2699" s="80"/>
      <c r="AH2699" s="80"/>
      <c r="AI2699" s="80"/>
      <c r="AJ2699" s="80"/>
      <c r="AK2699" s="80"/>
      <c r="AL2699" s="80"/>
      <c r="AM2699" s="240"/>
      <c r="AN2699" s="240"/>
      <c r="AO2699" s="240"/>
      <c r="AP2699" s="240"/>
      <c r="AQ2699" s="240"/>
      <c r="AR2699" s="240"/>
      <c r="AS2699" s="240"/>
      <c r="AT2699" s="256"/>
      <c r="AU2699" s="256"/>
      <c r="AV2699" s="259"/>
      <c r="AW2699" s="259"/>
      <c r="AX2699" s="256"/>
      <c r="AY2699" s="256"/>
      <c r="AZ2699" s="256"/>
      <c r="BA2699" s="256"/>
      <c r="BB2699" s="256"/>
      <c r="BC2699" s="256"/>
      <c r="BD2699" s="256"/>
      <c r="BE2699" s="256"/>
      <c r="BF2699" s="256"/>
      <c r="BG2699" s="256"/>
      <c r="BH2699" s="256"/>
      <c r="BI2699" s="256"/>
      <c r="BJ2699" s="256"/>
      <c r="BK2699" s="256"/>
      <c r="BL2699" s="262"/>
      <c r="BM2699" s="262"/>
      <c r="BN2699" s="262"/>
      <c r="BO2699" s="262"/>
      <c r="BP2699" s="262"/>
      <c r="BQ2699" s="262"/>
      <c r="BR2699" s="270"/>
      <c r="BS2699" s="270"/>
      <c r="BT2699" s="270"/>
      <c r="BU2699" s="270"/>
      <c r="BV2699" s="270"/>
      <c r="BW2699" s="270"/>
      <c r="BX2699" s="256"/>
      <c r="BY2699" s="256"/>
      <c r="BZ2699" s="256"/>
      <c r="CA2699" s="267"/>
      <c r="CB2699" s="267"/>
      <c r="CC2699" s="274"/>
      <c r="CD2699" s="267"/>
      <c r="CE2699" s="267"/>
      <c r="CF2699" s="267"/>
      <c r="CG2699" s="267"/>
      <c r="CH2699" s="267"/>
      <c r="CI2699" s="267"/>
      <c r="CJ2699" s="267"/>
      <c r="CK2699" s="267"/>
      <c r="CL2699" s="265"/>
      <c r="CM2699" s="272"/>
      <c r="CN2699" s="264"/>
      <c r="CO2699" s="208"/>
      <c r="CP2699" s="226"/>
      <c r="CQ2699" s="226"/>
      <c r="CR2699" s="226"/>
      <c r="CS2699" s="207"/>
      <c r="CT2699" s="207"/>
      <c r="CU2699" s="207"/>
      <c r="CV2699" s="207"/>
      <c r="CW2699" s="207"/>
      <c r="CX2699" s="207"/>
      <c r="CY2699" s="207"/>
      <c r="CZ2699" s="207"/>
      <c r="DA2699" s="207"/>
      <c r="DB2699" s="207"/>
      <c r="DC2699" s="207"/>
      <c r="DD2699" s="207"/>
      <c r="DE2699" s="207"/>
      <c r="DF2699" s="207"/>
    </row>
    <row r="2700" spans="1:110" s="120" customFormat="1" ht="15" customHeight="1">
      <c r="A2700" s="228"/>
      <c r="B2700" s="295"/>
      <c r="C2700" s="298"/>
      <c r="D2700" s="237"/>
      <c r="E2700" s="237"/>
      <c r="F2700" s="243"/>
      <c r="G2700" s="122">
        <v>2.1</v>
      </c>
      <c r="H2700" s="84"/>
      <c r="I2700" s="84"/>
      <c r="J2700" s="84"/>
      <c r="K2700" s="84"/>
      <c r="L2700" s="84"/>
      <c r="M2700" s="84"/>
      <c r="N2700" s="84"/>
      <c r="O2700" s="84"/>
      <c r="P2700" s="84"/>
      <c r="Q2700" s="84"/>
      <c r="R2700" s="84"/>
      <c r="S2700" s="84"/>
      <c r="T2700" s="84"/>
      <c r="U2700" s="84"/>
      <c r="V2700" s="84"/>
      <c r="W2700" s="84"/>
      <c r="X2700" s="84"/>
      <c r="Y2700" s="84"/>
      <c r="Z2700" s="84"/>
      <c r="AA2700" s="84"/>
      <c r="AB2700" s="84"/>
      <c r="AC2700" s="80"/>
      <c r="AD2700" s="80"/>
      <c r="AE2700" s="80"/>
      <c r="AF2700" s="80"/>
      <c r="AG2700" s="80"/>
      <c r="AH2700" s="80"/>
      <c r="AI2700" s="80"/>
      <c r="AJ2700" s="80"/>
      <c r="AK2700" s="80"/>
      <c r="AL2700" s="80"/>
      <c r="AM2700" s="240"/>
      <c r="AN2700" s="240"/>
      <c r="AO2700" s="240"/>
      <c r="AP2700" s="240"/>
      <c r="AQ2700" s="240"/>
      <c r="AR2700" s="240"/>
      <c r="AS2700" s="240"/>
      <c r="AT2700" s="256"/>
      <c r="AU2700" s="256"/>
      <c r="AV2700" s="259"/>
      <c r="AW2700" s="259"/>
      <c r="AX2700" s="256"/>
      <c r="AY2700" s="256"/>
      <c r="AZ2700" s="256"/>
      <c r="BA2700" s="256"/>
      <c r="BB2700" s="256"/>
      <c r="BC2700" s="256"/>
      <c r="BD2700" s="256"/>
      <c r="BE2700" s="256"/>
      <c r="BF2700" s="256"/>
      <c r="BG2700" s="256"/>
      <c r="BH2700" s="256"/>
      <c r="BI2700" s="256"/>
      <c r="BJ2700" s="256"/>
      <c r="BK2700" s="256"/>
      <c r="BL2700" s="262"/>
      <c r="BM2700" s="262"/>
      <c r="BN2700" s="262"/>
      <c r="BO2700" s="262"/>
      <c r="BP2700" s="262"/>
      <c r="BQ2700" s="262"/>
      <c r="BR2700" s="270"/>
      <c r="BS2700" s="270"/>
      <c r="BT2700" s="270"/>
      <c r="BU2700" s="270"/>
      <c r="BV2700" s="270"/>
      <c r="BW2700" s="270"/>
      <c r="BX2700" s="256"/>
      <c r="BY2700" s="256"/>
      <c r="BZ2700" s="256"/>
      <c r="CA2700" s="267"/>
      <c r="CB2700" s="267"/>
      <c r="CC2700" s="274"/>
      <c r="CD2700" s="267"/>
      <c r="CE2700" s="267"/>
      <c r="CF2700" s="267"/>
      <c r="CG2700" s="267"/>
      <c r="CH2700" s="267"/>
      <c r="CI2700" s="267"/>
      <c r="CJ2700" s="267"/>
      <c r="CK2700" s="267"/>
      <c r="CL2700" s="265"/>
      <c r="CM2700" s="272"/>
      <c r="CN2700" s="264"/>
      <c r="CO2700" s="208"/>
      <c r="CP2700" s="226"/>
      <c r="CQ2700" s="226"/>
      <c r="CR2700" s="226"/>
      <c r="CS2700" s="207"/>
      <c r="CT2700" s="207"/>
      <c r="CU2700" s="207"/>
      <c r="CV2700" s="207"/>
      <c r="CW2700" s="207"/>
      <c r="CX2700" s="207"/>
      <c r="CY2700" s="207"/>
      <c r="CZ2700" s="207"/>
      <c r="DA2700" s="207"/>
      <c r="DB2700" s="207"/>
      <c r="DC2700" s="207"/>
      <c r="DD2700" s="207"/>
      <c r="DE2700" s="207"/>
      <c r="DF2700" s="207"/>
    </row>
    <row r="2701" spans="1:110" s="120" customFormat="1" ht="15" customHeight="1">
      <c r="A2701" s="228"/>
      <c r="B2701" s="295"/>
      <c r="C2701" s="298"/>
      <c r="D2701" s="237"/>
      <c r="E2701" s="237"/>
      <c r="F2701" s="243"/>
      <c r="G2701" s="122">
        <v>2.7</v>
      </c>
      <c r="H2701" s="84"/>
      <c r="I2701" s="84"/>
      <c r="J2701" s="84"/>
      <c r="K2701" s="84"/>
      <c r="L2701" s="84"/>
      <c r="M2701" s="84"/>
      <c r="N2701" s="84"/>
      <c r="O2701" s="84"/>
      <c r="P2701" s="84"/>
      <c r="Q2701" s="84"/>
      <c r="R2701" s="84"/>
      <c r="S2701" s="84"/>
      <c r="T2701" s="84"/>
      <c r="U2701" s="84"/>
      <c r="V2701" s="84"/>
      <c r="W2701" s="84"/>
      <c r="X2701" s="84"/>
      <c r="Y2701" s="84"/>
      <c r="Z2701" s="84"/>
      <c r="AA2701" s="84"/>
      <c r="AB2701" s="84"/>
      <c r="AC2701" s="80"/>
      <c r="AD2701" s="80"/>
      <c r="AE2701" s="80"/>
      <c r="AF2701" s="80"/>
      <c r="AG2701" s="80"/>
      <c r="AH2701" s="80"/>
      <c r="AI2701" s="80"/>
      <c r="AJ2701" s="80"/>
      <c r="AK2701" s="80"/>
      <c r="AL2701" s="80"/>
      <c r="AM2701" s="240"/>
      <c r="AN2701" s="240"/>
      <c r="AO2701" s="240"/>
      <c r="AP2701" s="240"/>
      <c r="AQ2701" s="240"/>
      <c r="AR2701" s="240"/>
      <c r="AS2701" s="240"/>
      <c r="AT2701" s="256"/>
      <c r="AU2701" s="256"/>
      <c r="AV2701" s="259"/>
      <c r="AW2701" s="259"/>
      <c r="AX2701" s="256"/>
      <c r="AY2701" s="256"/>
      <c r="AZ2701" s="256"/>
      <c r="BA2701" s="256"/>
      <c r="BB2701" s="256"/>
      <c r="BC2701" s="256"/>
      <c r="BD2701" s="256"/>
      <c r="BE2701" s="256"/>
      <c r="BF2701" s="256"/>
      <c r="BG2701" s="256"/>
      <c r="BH2701" s="256"/>
      <c r="BI2701" s="256"/>
      <c r="BJ2701" s="256"/>
      <c r="BK2701" s="256"/>
      <c r="BL2701" s="262"/>
      <c r="BM2701" s="262"/>
      <c r="BN2701" s="262"/>
      <c r="BO2701" s="262"/>
      <c r="BP2701" s="262"/>
      <c r="BQ2701" s="262"/>
      <c r="BR2701" s="270"/>
      <c r="BS2701" s="270"/>
      <c r="BT2701" s="270"/>
      <c r="BU2701" s="270"/>
      <c r="BV2701" s="270"/>
      <c r="BW2701" s="270"/>
      <c r="BX2701" s="256"/>
      <c r="BY2701" s="256"/>
      <c r="BZ2701" s="256"/>
      <c r="CA2701" s="267"/>
      <c r="CB2701" s="267"/>
      <c r="CC2701" s="274"/>
      <c r="CD2701" s="267"/>
      <c r="CE2701" s="267"/>
      <c r="CF2701" s="267"/>
      <c r="CG2701" s="267"/>
      <c r="CH2701" s="267"/>
      <c r="CI2701" s="267"/>
      <c r="CJ2701" s="267"/>
      <c r="CK2701" s="267"/>
      <c r="CL2701" s="265"/>
      <c r="CM2701" s="272"/>
      <c r="CN2701" s="264"/>
      <c r="CO2701" s="208"/>
      <c r="CP2701" s="226"/>
      <c r="CQ2701" s="226"/>
      <c r="CR2701" s="226"/>
      <c r="CS2701" s="207"/>
      <c r="CT2701" s="207"/>
      <c r="CU2701" s="207"/>
      <c r="CV2701" s="207"/>
      <c r="CW2701" s="207"/>
      <c r="CX2701" s="207"/>
      <c r="CY2701" s="207"/>
      <c r="CZ2701" s="207"/>
      <c r="DA2701" s="207"/>
      <c r="DB2701" s="207"/>
      <c r="DC2701" s="207"/>
      <c r="DD2701" s="207"/>
      <c r="DE2701" s="207"/>
      <c r="DF2701" s="207"/>
    </row>
    <row r="2702" spans="1:110" s="120" customFormat="1" ht="15" customHeight="1">
      <c r="A2702" s="228"/>
      <c r="B2702" s="295"/>
      <c r="C2702" s="298"/>
      <c r="D2702" s="237"/>
      <c r="E2702" s="237"/>
      <c r="F2702" s="243"/>
      <c r="G2702" s="122">
        <v>3</v>
      </c>
      <c r="H2702" s="84"/>
      <c r="I2702" s="84"/>
      <c r="J2702" s="84"/>
      <c r="K2702" s="84"/>
      <c r="L2702" s="84"/>
      <c r="M2702" s="84"/>
      <c r="N2702" s="84"/>
      <c r="O2702" s="84"/>
      <c r="P2702" s="84"/>
      <c r="Q2702" s="84"/>
      <c r="R2702" s="84"/>
      <c r="S2702" s="84"/>
      <c r="T2702" s="84"/>
      <c r="U2702" s="84"/>
      <c r="V2702" s="84"/>
      <c r="W2702" s="84"/>
      <c r="X2702" s="84"/>
      <c r="Y2702" s="84"/>
      <c r="Z2702" s="84"/>
      <c r="AA2702" s="84"/>
      <c r="AB2702" s="84"/>
      <c r="AC2702" s="80"/>
      <c r="AD2702" s="80"/>
      <c r="AE2702" s="80"/>
      <c r="AF2702" s="80"/>
      <c r="AG2702" s="80"/>
      <c r="AH2702" s="80"/>
      <c r="AI2702" s="80"/>
      <c r="AJ2702" s="80"/>
      <c r="AK2702" s="80"/>
      <c r="AL2702" s="80"/>
      <c r="AM2702" s="240"/>
      <c r="AN2702" s="240"/>
      <c r="AO2702" s="240"/>
      <c r="AP2702" s="240"/>
      <c r="AQ2702" s="240"/>
      <c r="AR2702" s="240"/>
      <c r="AS2702" s="240"/>
      <c r="AT2702" s="256"/>
      <c r="AU2702" s="256"/>
      <c r="AV2702" s="259"/>
      <c r="AW2702" s="259"/>
      <c r="AX2702" s="256"/>
      <c r="AY2702" s="256"/>
      <c r="AZ2702" s="256"/>
      <c r="BA2702" s="256"/>
      <c r="BB2702" s="256"/>
      <c r="BC2702" s="256"/>
      <c r="BD2702" s="256"/>
      <c r="BE2702" s="256"/>
      <c r="BF2702" s="256"/>
      <c r="BG2702" s="256"/>
      <c r="BH2702" s="256"/>
      <c r="BI2702" s="256"/>
      <c r="BJ2702" s="256"/>
      <c r="BK2702" s="256"/>
      <c r="BL2702" s="262"/>
      <c r="BM2702" s="262"/>
      <c r="BN2702" s="262"/>
      <c r="BO2702" s="262"/>
      <c r="BP2702" s="262"/>
      <c r="BQ2702" s="262"/>
      <c r="BR2702" s="270"/>
      <c r="BS2702" s="270"/>
      <c r="BT2702" s="270"/>
      <c r="BU2702" s="270"/>
      <c r="BV2702" s="270"/>
      <c r="BW2702" s="270"/>
      <c r="BX2702" s="256"/>
      <c r="BY2702" s="256"/>
      <c r="BZ2702" s="256"/>
      <c r="CA2702" s="267"/>
      <c r="CB2702" s="267"/>
      <c r="CC2702" s="274"/>
      <c r="CD2702" s="267"/>
      <c r="CE2702" s="267"/>
      <c r="CF2702" s="267"/>
      <c r="CG2702" s="267"/>
      <c r="CH2702" s="267"/>
      <c r="CI2702" s="267"/>
      <c r="CJ2702" s="267"/>
      <c r="CK2702" s="267"/>
      <c r="CL2702" s="265"/>
      <c r="CM2702" s="272"/>
      <c r="CN2702" s="264"/>
      <c r="CO2702" s="208"/>
      <c r="CP2702" s="226"/>
      <c r="CQ2702" s="226"/>
      <c r="CR2702" s="226"/>
      <c r="CS2702" s="207"/>
      <c r="CT2702" s="207"/>
      <c r="CU2702" s="207"/>
      <c r="CV2702" s="207"/>
      <c r="CW2702" s="207"/>
      <c r="CX2702" s="207"/>
      <c r="CY2702" s="207"/>
      <c r="CZ2702" s="207"/>
      <c r="DA2702" s="207"/>
      <c r="DB2702" s="207"/>
      <c r="DC2702" s="207"/>
      <c r="DD2702" s="207"/>
      <c r="DE2702" s="207"/>
      <c r="DF2702" s="207"/>
    </row>
    <row r="2703" spans="1:110" s="120" customFormat="1" ht="15" customHeight="1">
      <c r="A2703" s="228"/>
      <c r="B2703" s="295"/>
      <c r="C2703" s="298"/>
      <c r="D2703" s="237"/>
      <c r="E2703" s="237"/>
      <c r="F2703" s="244"/>
      <c r="G2703" s="123">
        <v>3.9</v>
      </c>
      <c r="H2703" s="85"/>
      <c r="I2703" s="85"/>
      <c r="J2703" s="85"/>
      <c r="K2703" s="85"/>
      <c r="L2703" s="85"/>
      <c r="M2703" s="85"/>
      <c r="N2703" s="85"/>
      <c r="O2703" s="85"/>
      <c r="P2703" s="85"/>
      <c r="Q2703" s="85"/>
      <c r="R2703" s="85"/>
      <c r="S2703" s="85"/>
      <c r="T2703" s="85"/>
      <c r="U2703" s="85"/>
      <c r="V2703" s="85"/>
      <c r="W2703" s="85"/>
      <c r="X2703" s="85"/>
      <c r="Y2703" s="85"/>
      <c r="Z2703" s="85"/>
      <c r="AA2703" s="85"/>
      <c r="AB2703" s="85"/>
      <c r="AC2703" s="81"/>
      <c r="AD2703" s="81"/>
      <c r="AE2703" s="81"/>
      <c r="AF2703" s="81"/>
      <c r="AG2703" s="81"/>
      <c r="AH2703" s="81"/>
      <c r="AI2703" s="81"/>
      <c r="AJ2703" s="81"/>
      <c r="AK2703" s="81"/>
      <c r="AL2703" s="81"/>
      <c r="AM2703" s="240"/>
      <c r="AN2703" s="240"/>
      <c r="AO2703" s="240"/>
      <c r="AP2703" s="240"/>
      <c r="AQ2703" s="240"/>
      <c r="AR2703" s="240"/>
      <c r="AS2703" s="240"/>
      <c r="AT2703" s="256"/>
      <c r="AU2703" s="256"/>
      <c r="AV2703" s="259"/>
      <c r="AW2703" s="259"/>
      <c r="AX2703" s="256"/>
      <c r="AY2703" s="256"/>
      <c r="AZ2703" s="256"/>
      <c r="BA2703" s="256"/>
      <c r="BB2703" s="256"/>
      <c r="BC2703" s="256"/>
      <c r="BD2703" s="256"/>
      <c r="BE2703" s="256"/>
      <c r="BF2703" s="256"/>
      <c r="BG2703" s="256"/>
      <c r="BH2703" s="256"/>
      <c r="BI2703" s="256"/>
      <c r="BJ2703" s="256"/>
      <c r="BK2703" s="256"/>
      <c r="BL2703" s="262"/>
      <c r="BM2703" s="262"/>
      <c r="BN2703" s="262"/>
      <c r="BO2703" s="262"/>
      <c r="BP2703" s="262"/>
      <c r="BQ2703" s="262"/>
      <c r="BR2703" s="270"/>
      <c r="BS2703" s="270"/>
      <c r="BT2703" s="270"/>
      <c r="BU2703" s="270"/>
      <c r="BV2703" s="270"/>
      <c r="BW2703" s="270"/>
      <c r="BX2703" s="256"/>
      <c r="BY2703" s="256"/>
      <c r="BZ2703" s="256"/>
      <c r="CA2703" s="267"/>
      <c r="CB2703" s="267"/>
      <c r="CC2703" s="274"/>
      <c r="CD2703" s="267"/>
      <c r="CE2703" s="267"/>
      <c r="CF2703" s="267"/>
      <c r="CG2703" s="267"/>
      <c r="CH2703" s="267"/>
      <c r="CI2703" s="267"/>
      <c r="CJ2703" s="267"/>
      <c r="CK2703" s="267"/>
      <c r="CL2703" s="265"/>
      <c r="CM2703" s="272"/>
      <c r="CN2703" s="264"/>
      <c r="CO2703" s="208"/>
      <c r="CP2703" s="226"/>
      <c r="CQ2703" s="226"/>
      <c r="CR2703" s="226"/>
      <c r="CS2703" s="207"/>
      <c r="CT2703" s="207"/>
      <c r="CU2703" s="207"/>
      <c r="CV2703" s="207"/>
      <c r="CW2703" s="207"/>
      <c r="CX2703" s="207"/>
      <c r="CY2703" s="207"/>
      <c r="CZ2703" s="207"/>
      <c r="DA2703" s="207"/>
      <c r="DB2703" s="207"/>
      <c r="DC2703" s="207"/>
      <c r="DD2703" s="207"/>
      <c r="DE2703" s="207"/>
      <c r="DF2703" s="207"/>
    </row>
    <row r="2704" spans="1:110" s="120" customFormat="1" ht="15" customHeight="1">
      <c r="A2704" s="229"/>
      <c r="B2704" s="296"/>
      <c r="C2704" s="299"/>
      <c r="D2704" s="238"/>
      <c r="E2704" s="238"/>
      <c r="F2704" s="245" t="s">
        <v>83</v>
      </c>
      <c r="G2704" s="246"/>
      <c r="H2704" s="82"/>
      <c r="I2704" s="82"/>
      <c r="J2704" s="82"/>
      <c r="K2704" s="82"/>
      <c r="L2704" s="82"/>
      <c r="M2704" s="82"/>
      <c r="N2704" s="82"/>
      <c r="O2704" s="82"/>
      <c r="P2704" s="82"/>
      <c r="Q2704" s="82"/>
      <c r="R2704" s="82"/>
      <c r="S2704" s="82"/>
      <c r="T2704" s="82"/>
      <c r="U2704" s="82"/>
      <c r="V2704" s="82"/>
      <c r="W2704" s="82"/>
      <c r="X2704" s="82"/>
      <c r="Y2704" s="82"/>
      <c r="Z2704" s="82"/>
      <c r="AA2704" s="82"/>
      <c r="AB2704" s="82"/>
      <c r="AC2704" s="35"/>
      <c r="AD2704" s="35"/>
      <c r="AE2704" s="35"/>
      <c r="AF2704" s="35"/>
      <c r="AG2704" s="35"/>
      <c r="AH2704" s="35"/>
      <c r="AI2704" s="35"/>
      <c r="AJ2704" s="35"/>
      <c r="AK2704" s="35"/>
      <c r="AL2704" s="35"/>
      <c r="AM2704" s="241"/>
      <c r="AN2704" s="241"/>
      <c r="AO2704" s="241"/>
      <c r="AP2704" s="241"/>
      <c r="AQ2704" s="241"/>
      <c r="AR2704" s="241"/>
      <c r="AS2704" s="241"/>
      <c r="AT2704" s="257"/>
      <c r="AU2704" s="257"/>
      <c r="AV2704" s="260"/>
      <c r="AW2704" s="260"/>
      <c r="AX2704" s="257"/>
      <c r="AY2704" s="257"/>
      <c r="AZ2704" s="257"/>
      <c r="BA2704" s="257"/>
      <c r="BB2704" s="257"/>
      <c r="BC2704" s="257"/>
      <c r="BD2704" s="257"/>
      <c r="BE2704" s="257"/>
      <c r="BF2704" s="257"/>
      <c r="BG2704" s="257"/>
      <c r="BH2704" s="257"/>
      <c r="BI2704" s="257"/>
      <c r="BJ2704" s="257"/>
      <c r="BK2704" s="257"/>
      <c r="BL2704" s="263"/>
      <c r="BM2704" s="263"/>
      <c r="BN2704" s="263"/>
      <c r="BO2704" s="263"/>
      <c r="BP2704" s="263"/>
      <c r="BQ2704" s="263"/>
      <c r="BR2704" s="271"/>
      <c r="BS2704" s="271"/>
      <c r="BT2704" s="271"/>
      <c r="BU2704" s="271"/>
      <c r="BV2704" s="271"/>
      <c r="BW2704" s="271"/>
      <c r="BX2704" s="257"/>
      <c r="BY2704" s="257"/>
      <c r="BZ2704" s="257"/>
      <c r="CA2704" s="268"/>
      <c r="CB2704" s="268"/>
      <c r="CC2704" s="275"/>
      <c r="CD2704" s="268"/>
      <c r="CE2704" s="268"/>
      <c r="CF2704" s="268"/>
      <c r="CG2704" s="268"/>
      <c r="CH2704" s="268"/>
      <c r="CI2704" s="268"/>
      <c r="CJ2704" s="268"/>
      <c r="CK2704" s="268"/>
      <c r="CL2704" s="265"/>
      <c r="CM2704" s="272"/>
      <c r="CN2704" s="264"/>
      <c r="CO2704" s="208"/>
      <c r="CP2704" s="226"/>
      <c r="CQ2704" s="226"/>
      <c r="CR2704" s="226"/>
      <c r="CS2704" s="207"/>
      <c r="CT2704" s="207"/>
      <c r="CU2704" s="207"/>
      <c r="CV2704" s="207"/>
      <c r="CW2704" s="207"/>
      <c r="CX2704" s="207"/>
      <c r="CY2704" s="207"/>
      <c r="CZ2704" s="207"/>
      <c r="DA2704" s="207"/>
      <c r="DB2704" s="207"/>
      <c r="DC2704" s="207"/>
      <c r="DD2704" s="207"/>
      <c r="DE2704" s="207"/>
      <c r="DF2704" s="207"/>
    </row>
    <row r="2705" spans="1:110" s="120" customFormat="1" ht="15" customHeight="1">
      <c r="A2705" s="227">
        <f t="shared" si="885"/>
        <v>335</v>
      </c>
      <c r="B2705" s="629" t="s">
        <v>1445</v>
      </c>
      <c r="C2705" s="647" t="s">
        <v>1447</v>
      </c>
      <c r="D2705" s="236">
        <v>44684</v>
      </c>
      <c r="E2705" s="236" t="s">
        <v>1324</v>
      </c>
      <c r="F2705" s="253" t="s">
        <v>80</v>
      </c>
      <c r="G2705" s="254"/>
      <c r="H2705" s="82"/>
      <c r="I2705" s="82"/>
      <c r="J2705" s="82" t="s">
        <v>57</v>
      </c>
      <c r="K2705" s="82" t="s">
        <v>57</v>
      </c>
      <c r="L2705" s="82" t="s">
        <v>57</v>
      </c>
      <c r="M2705" s="82" t="s">
        <v>57</v>
      </c>
      <c r="N2705" s="82" t="s">
        <v>57</v>
      </c>
      <c r="O2705" s="82"/>
      <c r="P2705" s="82" t="s">
        <v>57</v>
      </c>
      <c r="Q2705" s="82" t="s">
        <v>57</v>
      </c>
      <c r="R2705" s="82" t="s">
        <v>57</v>
      </c>
      <c r="S2705" s="82" t="s">
        <v>57</v>
      </c>
      <c r="T2705" s="82" t="s">
        <v>57</v>
      </c>
      <c r="U2705" s="82" t="s">
        <v>57</v>
      </c>
      <c r="V2705" s="82"/>
      <c r="W2705" s="82" t="s">
        <v>58</v>
      </c>
      <c r="X2705" s="82" t="s">
        <v>58</v>
      </c>
      <c r="Y2705" s="82" t="s">
        <v>71</v>
      </c>
      <c r="Z2705" s="82" t="s">
        <v>58</v>
      </c>
      <c r="AA2705" s="82" t="s">
        <v>58</v>
      </c>
      <c r="AB2705" s="82" t="s">
        <v>58</v>
      </c>
      <c r="AC2705" s="82"/>
      <c r="AD2705" s="82" t="s">
        <v>58</v>
      </c>
      <c r="AE2705" s="82" t="s">
        <v>58</v>
      </c>
      <c r="AF2705" s="82" t="s">
        <v>58</v>
      </c>
      <c r="AG2705" s="82" t="s">
        <v>58</v>
      </c>
      <c r="AH2705" s="82" t="s">
        <v>58</v>
      </c>
      <c r="AI2705" s="82" t="s">
        <v>1443</v>
      </c>
      <c r="AJ2705" s="82"/>
      <c r="AK2705" s="82" t="s">
        <v>1443</v>
      </c>
      <c r="AL2705" s="82" t="s">
        <v>57</v>
      </c>
      <c r="AM2705" s="239">
        <f>COUNTIF(H2705:AL2705,"PH")+COUNTIF(H2705:AL2705,"PH/L")+COUNTIF(H2705:AL2705,"PM")</f>
        <v>0</v>
      </c>
      <c r="AN2705" s="239">
        <f>COUNTIF(H2705:AL2705,"PD")+COUNTIF(H2705:AL2705,"PDD")+COUNTIF(H2705:AL2705,"P/DS")/2+COUNTIF(H2705:AL2705,"PMD")</f>
        <v>13</v>
      </c>
      <c r="AO2705" s="239">
        <f>COUNTIF(H2705:AL2705,"PN")+COUNTIF(H2705:AL2705,"P/NS")/2+COUNTIF(H2705:AL2705,"PH")+COUNTIF(H2705:AL2705,"PH/F")/2+COUNTIF(H2705:AL2705,"PH/L")/2+COUNTIF(H2705:AL2705,"PM")</f>
        <v>10</v>
      </c>
      <c r="AP2705" s="239">
        <f>COUNTIF(H2705:AL2705,"BH")+COUNTIF(H2705:AL2705,"AL/BL")+COUNTIF(H2705:AL2705,"UL/BL")+COUNTIF(H2705:AL2705,"BM")</f>
        <v>0</v>
      </c>
      <c r="AQ2705" s="239">
        <f>COUNTIF(H2705:AL2705,"DS")+COUNTIF(H2705:AL2705,"AL/DS")/2+COUNTIF(H2705:AL2705,"UL/DS")/2+COUNTIF(H2705:AL2705,"CT")+COUNTIF(H2705:AL2705,"MD")</f>
        <v>0</v>
      </c>
      <c r="AR2705" s="239">
        <f>COUNTIF(H2705:AL2705,"NS")+COUNTIF(H2705:AL2705,"AL/NS")/2+COUNTIF(H2705:AL2705,"UL/NS")/2+COUNTIF(H2705:AL2705,"BH")+COUNTIF(H2705:AL2705,"AL/BF")/2+COUNTIF(H2705:AL2705,"AL/BL")/2+COUNTIF(H2705:AL2705,"UL/BL")/2+COUNTIF(H2705:AL2705,"UL/BF")/2+COUNTIF(H2705:AL2705,"BM")</f>
        <v>0</v>
      </c>
      <c r="AS2705" s="239">
        <f>COUNTIF(H2705:AL2705,"AL")+COUNTIF(H2705:AL2705,"AL/DS")/2+COUNTIF(H2705:AL2705,"AL/NS")/2+COUNTIF(H2705:AL2705,"NH")+COUNTIF(H2705:AL2705,"SL")+COUNTIF(H2705:AL2705,"NHD")+COUNTIF(H2705:AL2705,"B")+COUNTIF(H2705:AL2705,"HL")+COUNTIF(H2705:AL2705,"AL/BF")/2+COUNTIF(H2705:AL2705,"AL/BL")/2</f>
        <v>0</v>
      </c>
      <c r="AT2705" s="255">
        <f>COUNTIF(H2705:AL2705,"PD")+COUNTIF(H2705:AL2705,"PN")+COUNTIF(H2705:AL2705,"P/DS")/2+COUNTIF(H2705:AL2705,"P/NS")/2+COUNTIF(H2705:AL2705,"DS")+COUNTIF(H2705:AL2705,"NS")+COUNTIF(H2705:AL2705,"AL")+COUNTIF(H2705:AL2705,"AL/DS")+COUNTIF(H2705:AL2705,"AL/NS")+COUNTIF(H2705:AL2705,"NH")+COUNTIF(H2705:AL2705,"SL")+COUNTIF(H2705:AL2705,"UL/DS")/2+COUNTIF(H2705:AL2705,"UL/NS")/2+COUNTIF(H2705:AL2705,"CT")+COUNTIF(H2705:AL2705,"NHD")+COUNTIF(H2705:AL2705,"PDD")+COUNTIF(H2705:AL2705,"B")+COUNTIF(H2705:AL2705,"HL")+COUNTIF(H2705:AL2705,"PH")+COUNTIF(H2705:AL2705,"BH")+COUNTIF(H2705:AL2705,"AL/BF")+COUNTIF(H2705:AL2705,"AL/BL")+COUNTIF(H2705:AL2705,"UL/BF")/2+COUNTIF(H2705:AL2705,"UL/BL")/2+COUNTIF(H2705:AL2705,"PH/F")/2+COUNTIF(H2705:AL2705,"PH/L")/2+COUNTIF(H2705:AL2705,"MD")+COUNTIF(H2705:AL2705,"PMD")+COUNTIF(H2705:AL2705,"PM")+COUNTIF(H2705:AL2705,"BM")</f>
        <v>23</v>
      </c>
      <c r="AU2705" s="255">
        <f>COUNTIF(H2705:AL2705,"P/DS")/2+COUNTIF(H2705:AL2705,"P/NS")/2+COUNTIF(H2705:AL2705,"IL")+COUNTIF(H2705:AL2705,"NL")+COUNTIF(H2705:AL2705,"UL")+COUNTIF(H2705:AL2705,"UL/DS")/2+COUNTIF(H2705:AL2705,"UL/NS")/2+COUNTIF(H2705:AL2705,"KT")+COUNTIF(H2705:AL2705,"UL/BF")/2+COUNTIF(H2705:AL2705,"UL/BL")/2+COUNTIF(H2705:AL2705,"PH/F")/2+COUNTIF(H2705:AL2705,"PH/L")/2+COUNTIF(H2705:AL2705,"NB")</f>
        <v>2</v>
      </c>
      <c r="AV2705" s="258">
        <f>COUNTIF(H2705:AL2705,"PN")+COUNTIF(H2705:AL2705,"TVD")+COUNTIF(H2705:AL2705,"PH")+COUNTIF(H2705:AL2705,"PM")+COUNTIF(H2705:AL2705,"PDD")-COUNTIFS(H2705:AL2705,"PN",H2712:AL2712,"&gt;=3")-COUNTIFS(H2705:AL2705,"PM",H2712:AL2712,"&gt;=3")</f>
        <v>10</v>
      </c>
      <c r="AW2705" s="258">
        <f>COUNTIF(H2705:AL2705,"NS")+COUNTIF(H2705:AL2705,"D")+COUNTIF(H2705:AL2705,"BH")+COUNTIF(H2705:AL2705,"NHD")+COUNTIF(H2705:AL2705,"BM")-COUNTIFS(H2705:AL2705,"NS",H2712:AL2712,"&gt;=3")-COUNTIFS(H2705:AL2705,"BH",H2712:AL2712,"&gt;=3")-COUNTIFS(H2705:AL2705,"BM",H2712:AL2712,"&gt;=3")</f>
        <v>0</v>
      </c>
      <c r="AX2705" s="255">
        <f>COUNTIF(H2705:AL2705,"AL")+COUNTIF(H2705:AL2705,"AL/DS")/2+COUNTIF(H2705:AL2705,"AL/NS")/2+COUNTIF(H2705:AL2705,"AL/BF")+COUNTIF(H2705:AL2705,"AL/BL")/2</f>
        <v>0</v>
      </c>
      <c r="AY2705" s="255">
        <f>COUNTIF(H2705:AL2705,"SL")</f>
        <v>0</v>
      </c>
      <c r="AZ2705" s="255">
        <f>COUNTIF(H2705:AL2705,"NH")</f>
        <v>0</v>
      </c>
      <c r="BA2705" s="255">
        <f>COUNTIF(H2705:AL2705,"HL")</f>
        <v>0</v>
      </c>
      <c r="BB2705" s="255">
        <f>COUNTIF(G2705:AL2705,"P/DS")/2+COUNTIF(G2705:AL2705,"P/NS")/2+COUNTIF(G2705:AL2705,"UL")+COUNTIF(G2705:AL2705,"UL/DS")/2+COUNTIF(G2705:AL2705,"UL/NS")/2+COUNTIF(G2705:AL2705,"UL/BL")/2+COUNTIF(G2705:AL2705,"UL/BF")/2+COUNTIF(G2705:AL2705,"PH/F")/2+COUNTIF(G2705:AL2705,"PH/L")/2</f>
        <v>2</v>
      </c>
      <c r="BC2705" s="255">
        <f>COUNTIF(H2705:AL2705,"NB")</f>
        <v>0</v>
      </c>
      <c r="BD2705" s="255">
        <f>COUNTIF(H2705:AL2705,"NL")</f>
        <v>0</v>
      </c>
      <c r="BE2705" s="255">
        <f>COUNTIF(H2705:AL2705,"IL")</f>
        <v>0</v>
      </c>
      <c r="BF2705" s="255">
        <f>COUNTIF(H2705:AL2705,"KT")</f>
        <v>0</v>
      </c>
      <c r="BG2705" s="255">
        <f>COUNTIF(H2705:AL2705,"L70")</f>
        <v>0</v>
      </c>
      <c r="BH2705" s="255">
        <f>COUNTIF(H2705:AL2705,"MD")</f>
        <v>0</v>
      </c>
      <c r="BI2705" s="255">
        <f>COUNTIF(H2705:AL2705,"PMD")</f>
        <v>0</v>
      </c>
      <c r="BJ2705" s="255">
        <f>COUNTIF(H2705:AL2705,"PM")</f>
        <v>0</v>
      </c>
      <c r="BK2705" s="255">
        <f>COUNTIF(H2705:AL2705,"BM")</f>
        <v>0</v>
      </c>
      <c r="BL2705" s="261">
        <f>SUMIF(H2705:AL2705,"PD",H2706:AL2706)+SUMIF(H2705:AL2705,"PN",H2706:AL2706)+SUMIF(H2705:AL2705,"P/DS",H2706:AL2706)+SUMIF(H2705:AL2705,"PN/F",H2706:AL2706)+SUMIF(H2705:AL2705,"PN/L",H2706:AL2706)+SUMIF(H2705:AL2705,"TV",H2706:AL2706)+SUMIF(H2705:AL2705,"TVD",H2706:AL2706)+SUMIF(H2705:AL2705,"PDD",H2706:AL2706)</f>
        <v>1</v>
      </c>
      <c r="BM2705" s="261">
        <f>SUMIF(H2705:AL2705,"PD",H2707:AL2707)+SUMIF(H2705:AL2705,"PN",H2707:AL2707)+SUMIF(H2705:AL2705,"P/DS",H2707:AL2707)+SUMIF(H2705:AL2705,"PN/F",H2707:AL2707)+SUMIF(H2705:AL2705,"PN/L",H2707:AL2707)+SUMIF(H2705:AL2705,"TV",H2707:AL2707)+SUMIF(H2705:AL2705,"TVD",H2707:AL2707)+SUMIF(H2705:AL2705,"PDD",H2707:AL2707)+SUMIF(H2705:AL2705,"PMD",H2707:AL2707)</f>
        <v>0.5</v>
      </c>
      <c r="BN2705" s="261">
        <f>SUMIF(H2705:AL2705,"PD",H2708:AL2708)+SUMIF(H2705:AL2705,"PN",H2708:AL2708)+SUMIF(H2705:AL2705,"P/DS",H2708:AL2708)+SUMIF(H2705:AL2705,"PN/F",H2708:AL2708)+SUMIF(H2705:AL2705,"PN/L",H2708:AL2708)+SUMIF(H2705:AL2705,"TV",H2708:AL2708)+SUMIF(H2705:AL2705,"TVD",H2708:AL2708)</f>
        <v>0</v>
      </c>
      <c r="BO2705" s="261">
        <f>SUMIF(H2705:AL2705,"PD",H2709:AL2709)+SUMIF(H2705:AL2705,"PN",H2709:AL2709)+SUMIF(H2705:AL2705,"P/DS",H2709:AL2709)+SUMIF(H2705:AL2705,"PN/F",H2709:AL2709)+SUMIF(H2705:AL2705,"PN/L",H2709:AL2709)+SUMIF(H2705:AL2705,"TV",H2709:AL2709)+SUMIF(H2705:AL2705,"TVD",H2709:AL2709)</f>
        <v>0</v>
      </c>
      <c r="BP2705" s="261">
        <f>SUMIF(H2705:AL2705,"PD",H2710:AL2710)+SUMIF(H2705:AL2705,"PN",H2710:AL2710)+SUMIF(H2705:AL2705,"P/DS",H2710:AL2710)+SUMIF(H2705:AL2705,"PN/F",H2710:AL2710)+SUMIF(H2705:AL2705,"PN/L",H2710:AL2710)+SUMIF(H2705:AL2705,"TV",H2710:AL2710)+SUMIF(H2705:AL2705,"TVD",H2710:AL2710)+SUMIF(H2705:AL2705,"PDD",H2710:AL2710)+SUMIF(H2705:AL2705,"PH",H2710:AL2710)+SUMIF(H2705:AL2705,"PM",H2710:AL2710)</f>
        <v>0</v>
      </c>
      <c r="BQ2705" s="261">
        <f>SUMIF(H2705:AL2705,"PD",H2711:AL2711)+SUMIF(H2705:AL2705,"PN",H2711:AL2711)+SUMIF(H2705:AL2705,"P/DS",H2711:AL2711)+SUMIF(H2705:AL2705,"PN/F",H2711:AL2711)+SUMIF(H2705:AL2705,"PN/L",H2711:AL2711)+SUMIF(H2705:AL2705,"TV",H2711:AL2711)+SUMIF(H2705:AL2705,"TVD",H2711:AL2711)+SUMIF(H2705:AL2705,"PDD",H2711:AL2711)+SUMIF(H2705:AL2705,"PH",H2711:AL2711)+SUMIF(H2705:AL2705,"PM",H2711:AL2711)</f>
        <v>0</v>
      </c>
      <c r="BR2705" s="269">
        <f>SUM(H2706:AL2706)-BL2705</f>
        <v>0</v>
      </c>
      <c r="BS2705" s="269">
        <f>SUM(H2707:AL2707)-BM2705</f>
        <v>0</v>
      </c>
      <c r="BT2705" s="269">
        <f>SUM(H2708:AL2708)-BN2705</f>
        <v>0</v>
      </c>
      <c r="BU2705" s="269">
        <f>SUM(H2709:AL2709)-BO2705</f>
        <v>0</v>
      </c>
      <c r="BV2705" s="269">
        <f>SUM(H2710:AL2710)-BP2705</f>
        <v>0</v>
      </c>
      <c r="BW2705" s="269">
        <f>SUM(H2711:AL2711)-BQ2705</f>
        <v>0</v>
      </c>
      <c r="BX2705" s="255">
        <f>SUMIF(H2705:AL2705,"PD",H2712:AL2712)+SUMIF(H2705:AL2705,"PN",H2712:AL2712)+SUMIF(H2705:AL2705,"P/DS",H2712:AL2712)+SUMIF(H2705:AL2705,"PN/F",H2712:AL2712)+SUMIF(H2705:AL2705,"PN/L",H2712:AL2712)</f>
        <v>0</v>
      </c>
      <c r="BY2705" s="255">
        <f>SUM(H2712:AL2712)-BX2705</f>
        <v>0</v>
      </c>
      <c r="BZ2705" s="255">
        <f t="shared" ref="BZ2705" si="894">+SUM(BL2705:BW2712)</f>
        <v>1.5</v>
      </c>
      <c r="CA2705" s="266">
        <f>(COUNTIFS(H2705:AL2705,"PD",H2706:AL2706,"&gt;=2"))*0.5-IF(CN2705="VP",COUNTIFS($H$16:$AL$16,"SAT",H2705:AL2705,"PD",H2706:AL2706,"&gt;=2"))*0.5</f>
        <v>0</v>
      </c>
      <c r="CB2705" s="266">
        <f>(COUNTIFS(H2705:AL2705,"PN",H2707:AL2707,"&gt;=0.5",H2706:AL2706,"&gt;=1.5"))*0.5+COUNTIFS(H2705:AL2705,"PDD",H2707:AL2707,"&gt;=0.5",H2706:AL2706,"&gt;=1.5")*0.5</f>
        <v>0</v>
      </c>
      <c r="CC2705" s="273">
        <f>(COUNTIFS(H2705:AL2705,"TV",H2707:AL2707,"&gt;=10"))*0.5+(COUNTIFS(H2705:AL2705,"PMD",H2707:AL2707,"&gt;=2"))*0.5</f>
        <v>0</v>
      </c>
      <c r="CD2705" s="266">
        <f>(COUNTIFS(H2705:AL2705,"TVD",H2709:AL2709,"&gt;=6.5",H2707:AL2707,"&gt;=3.5"))*0.5</f>
        <v>0</v>
      </c>
      <c r="CE2705" s="266">
        <f>(COUNTIFS(H2705:AL2705,"PD",H2710:AL2710,"&gt;=10"))*0.5</f>
        <v>0</v>
      </c>
      <c r="CF2705" s="266">
        <f>(COUNTIFS(H2705:AL2705,"PDD",H2710:AL2710,"&gt;=3.5",H2711:AL2711,"&gt;=6.5")+COUNTIFS(H2705:AL2705,"PH",H2711:AL2711,"&gt;=0.5",H2710:AL2710,"&gt;=1.5")+COUNTIFS(H2705:AL2705,"PM",H2711:AL2711,"&gt;=0.5",H2710:AL2710,"&gt;=1.5"))*0.5</f>
        <v>0</v>
      </c>
      <c r="CG2705" s="266">
        <f>(COUNTIFS(H2705:AL2705,"DS",H2706:AL2706,"&gt;=2")+COUNTIFS(H2705:AL2705,"AL/DS",H2706:AL2706,"&gt;=2"))*0.5-IF(CN2705="VP",COUNTIFS($H$16:$AL$16,"SAT",H2705:AL2705,"DS",H2706:AL2706,"&gt;=2"))*0.5</f>
        <v>0</v>
      </c>
      <c r="CH2705" s="266">
        <f>(COUNTIFS(H2705:AL2705,"NS",H2707:AL2707,"&gt;=0.5",H2706:AL2706,"&gt;=1.5")+COUNTIFS(H2705:AL2705,"AL/NS",H2707:AL2707,"&gt;=0.5",H2706:AL2706,"&gt;=1.5")+COUNTIFS(H2705:AL2705,"NHD",H2707:AL2707,"&gt;=4.5",H2710:AL2710,"&gt;=2",H2706:AL2706,"&gt;=1.5"))*0.5</f>
        <v>0</v>
      </c>
      <c r="CI2705" s="266">
        <f>(COUNTIF(H2707:AL2707,"&gt;=10")+COUNTIFS(H2705:AL2705,"MD",H2707:AL2707,"&gt;=2")-COUNTIFS(H2705:AL2705,"TV",H2707:AL2707,"&gt;=10"))*0.5</f>
        <v>0</v>
      </c>
      <c r="CJ2705" s="266">
        <f>(COUNTIFS(H2705:AL2705,"D",H2709:AL2709,"&gt;=6.5",H2707:AL2707,"&gt;=3.5"))*0.5</f>
        <v>0</v>
      </c>
      <c r="CK2705" s="266">
        <f>(COUNTIF(H2710:AL2710,"&gt;=10")-COUNTIFS(H2705:AL2705,"PD",H2710:AL2710,"&gt;=10"))*0.5</f>
        <v>0</v>
      </c>
      <c r="CL2705" s="265">
        <f>(COUNTIFS(H2705:AL2705,"NHD",H2710:AL2710,"&gt;=3.5",H2711:AL2711,"&gt;=6.5")+COUNTIFS(H2705:AL2705,"BH",H2710:AL2710,"&gt;=1.5",H2711:AL2711,"&gt;=0.5")+COUNTIFS(H2705:AL2705,"BM",H2710:AL2710,"&gt;=1.5",H2711:AL2711,"&gt;=0.5")+COUNTIFS(H2705:AL2705,"D",H2710:AL2710,"&gt;=1.5",H2711:AL2711,"&gt;=0.5"))*0.5</f>
        <v>0</v>
      </c>
      <c r="CM2705" s="272"/>
      <c r="CN2705" s="264" t="s">
        <v>723</v>
      </c>
      <c r="CO2705" s="214">
        <f t="shared" ref="CO2705" si="895">+AM2705+AN2705+AO2705+AP2705+AQ2705+AR2705+AS2705+AU2705+BG2705</f>
        <v>25</v>
      </c>
      <c r="CP2705" s="225">
        <f>+SUM(I2706:I2711)-I2712</f>
        <v>0</v>
      </c>
      <c r="CQ2705" s="225">
        <f>+SUM(J2706:J2711)-J2712</f>
        <v>0</v>
      </c>
      <c r="CR2705" s="225">
        <f>+SUM(K2706:K2711)-K2712</f>
        <v>0</v>
      </c>
      <c r="CS2705" s="213"/>
      <c r="CT2705" s="213"/>
      <c r="CU2705" s="213"/>
      <c r="CV2705" s="213"/>
      <c r="CW2705" s="213"/>
      <c r="CX2705" s="213"/>
      <c r="CY2705" s="213"/>
      <c r="CZ2705" s="213"/>
      <c r="DA2705" s="213"/>
      <c r="DB2705" s="213"/>
      <c r="DC2705" s="213"/>
      <c r="DD2705" s="213"/>
      <c r="DE2705" s="213"/>
      <c r="DF2705" s="213" t="e">
        <f>+SUM(#REF!)</f>
        <v>#REF!</v>
      </c>
    </row>
    <row r="2706" spans="1:110" s="120" customFormat="1" ht="15" customHeight="1">
      <c r="A2706" s="228"/>
      <c r="B2706" s="630"/>
      <c r="C2706" s="648"/>
      <c r="D2706" s="237"/>
      <c r="E2706" s="237"/>
      <c r="F2706" s="242" t="s">
        <v>82</v>
      </c>
      <c r="G2706" s="121">
        <v>1.5</v>
      </c>
      <c r="H2706" s="83"/>
      <c r="I2706" s="83"/>
      <c r="J2706" s="83"/>
      <c r="K2706" s="83"/>
      <c r="L2706" s="83"/>
      <c r="M2706" s="83"/>
      <c r="N2706" s="83"/>
      <c r="O2706" s="83"/>
      <c r="P2706" s="83"/>
      <c r="Q2706" s="83"/>
      <c r="R2706" s="83"/>
      <c r="S2706" s="83"/>
      <c r="T2706" s="83"/>
      <c r="U2706" s="83"/>
      <c r="V2706" s="83"/>
      <c r="W2706" s="83"/>
      <c r="X2706" s="83"/>
      <c r="Y2706" s="83"/>
      <c r="Z2706" s="83">
        <v>1</v>
      </c>
      <c r="AA2706" s="83"/>
      <c r="AB2706" s="83"/>
      <c r="AC2706" s="79"/>
      <c r="AD2706" s="79"/>
      <c r="AE2706" s="79"/>
      <c r="AF2706" s="79"/>
      <c r="AG2706" s="79"/>
      <c r="AH2706" s="79"/>
      <c r="AI2706" s="79"/>
      <c r="AJ2706" s="79"/>
      <c r="AK2706" s="79"/>
      <c r="AL2706" s="79"/>
      <c r="AM2706" s="240"/>
      <c r="AN2706" s="240"/>
      <c r="AO2706" s="240"/>
      <c r="AP2706" s="240"/>
      <c r="AQ2706" s="240"/>
      <c r="AR2706" s="240"/>
      <c r="AS2706" s="240"/>
      <c r="AT2706" s="256"/>
      <c r="AU2706" s="256"/>
      <c r="AV2706" s="259"/>
      <c r="AW2706" s="259"/>
      <c r="AX2706" s="256"/>
      <c r="AY2706" s="256"/>
      <c r="AZ2706" s="256"/>
      <c r="BA2706" s="256"/>
      <c r="BB2706" s="256"/>
      <c r="BC2706" s="256"/>
      <c r="BD2706" s="256"/>
      <c r="BE2706" s="256"/>
      <c r="BF2706" s="256"/>
      <c r="BG2706" s="256"/>
      <c r="BH2706" s="256"/>
      <c r="BI2706" s="256"/>
      <c r="BJ2706" s="256"/>
      <c r="BK2706" s="256"/>
      <c r="BL2706" s="262"/>
      <c r="BM2706" s="262"/>
      <c r="BN2706" s="262"/>
      <c r="BO2706" s="262"/>
      <c r="BP2706" s="262"/>
      <c r="BQ2706" s="262"/>
      <c r="BR2706" s="270"/>
      <c r="BS2706" s="270"/>
      <c r="BT2706" s="270"/>
      <c r="BU2706" s="270"/>
      <c r="BV2706" s="270"/>
      <c r="BW2706" s="270"/>
      <c r="BX2706" s="256"/>
      <c r="BY2706" s="256"/>
      <c r="BZ2706" s="256"/>
      <c r="CA2706" s="267"/>
      <c r="CB2706" s="267"/>
      <c r="CC2706" s="274"/>
      <c r="CD2706" s="267"/>
      <c r="CE2706" s="267"/>
      <c r="CF2706" s="267"/>
      <c r="CG2706" s="267"/>
      <c r="CH2706" s="267"/>
      <c r="CI2706" s="267"/>
      <c r="CJ2706" s="267"/>
      <c r="CK2706" s="267"/>
      <c r="CL2706" s="265"/>
      <c r="CM2706" s="272"/>
      <c r="CN2706" s="264"/>
      <c r="CO2706" s="214"/>
      <c r="CP2706" s="226"/>
      <c r="CQ2706" s="226"/>
      <c r="CR2706" s="226"/>
      <c r="CS2706" s="213"/>
      <c r="CT2706" s="213"/>
      <c r="CU2706" s="213"/>
      <c r="CV2706" s="213"/>
      <c r="CW2706" s="213"/>
      <c r="CX2706" s="213"/>
      <c r="CY2706" s="213"/>
      <c r="CZ2706" s="213"/>
      <c r="DA2706" s="213"/>
      <c r="DB2706" s="213"/>
      <c r="DC2706" s="213"/>
      <c r="DD2706" s="213"/>
      <c r="DE2706" s="213"/>
      <c r="DF2706" s="213"/>
    </row>
    <row r="2707" spans="1:110" s="120" customFormat="1" ht="15" customHeight="1">
      <c r="A2707" s="228"/>
      <c r="B2707" s="630"/>
      <c r="C2707" s="648"/>
      <c r="D2707" s="237"/>
      <c r="E2707" s="237"/>
      <c r="F2707" s="243"/>
      <c r="G2707" s="122">
        <v>2</v>
      </c>
      <c r="H2707" s="84"/>
      <c r="I2707" s="84"/>
      <c r="J2707" s="84"/>
      <c r="K2707" s="84"/>
      <c r="L2707" s="84"/>
      <c r="M2707" s="84"/>
      <c r="N2707" s="84"/>
      <c r="O2707" s="84"/>
      <c r="P2707" s="84"/>
      <c r="Q2707" s="84"/>
      <c r="R2707" s="84"/>
      <c r="S2707" s="84"/>
      <c r="T2707" s="84"/>
      <c r="U2707" s="84"/>
      <c r="V2707" s="84"/>
      <c r="W2707" s="84"/>
      <c r="X2707" s="84"/>
      <c r="Y2707" s="84"/>
      <c r="Z2707" s="84">
        <v>0.5</v>
      </c>
      <c r="AA2707" s="84"/>
      <c r="AB2707" s="84"/>
      <c r="AC2707" s="80"/>
      <c r="AD2707" s="80"/>
      <c r="AE2707" s="80"/>
      <c r="AF2707" s="80"/>
      <c r="AG2707" s="80"/>
      <c r="AH2707" s="80"/>
      <c r="AI2707" s="80"/>
      <c r="AJ2707" s="80"/>
      <c r="AK2707" s="80"/>
      <c r="AL2707" s="80"/>
      <c r="AM2707" s="240"/>
      <c r="AN2707" s="240"/>
      <c r="AO2707" s="240"/>
      <c r="AP2707" s="240"/>
      <c r="AQ2707" s="240"/>
      <c r="AR2707" s="240"/>
      <c r="AS2707" s="240"/>
      <c r="AT2707" s="256"/>
      <c r="AU2707" s="256"/>
      <c r="AV2707" s="259"/>
      <c r="AW2707" s="259"/>
      <c r="AX2707" s="256"/>
      <c r="AY2707" s="256"/>
      <c r="AZ2707" s="256"/>
      <c r="BA2707" s="256"/>
      <c r="BB2707" s="256"/>
      <c r="BC2707" s="256"/>
      <c r="BD2707" s="256"/>
      <c r="BE2707" s="256"/>
      <c r="BF2707" s="256"/>
      <c r="BG2707" s="256"/>
      <c r="BH2707" s="256"/>
      <c r="BI2707" s="256"/>
      <c r="BJ2707" s="256"/>
      <c r="BK2707" s="256"/>
      <c r="BL2707" s="262"/>
      <c r="BM2707" s="262"/>
      <c r="BN2707" s="262"/>
      <c r="BO2707" s="262"/>
      <c r="BP2707" s="262"/>
      <c r="BQ2707" s="262"/>
      <c r="BR2707" s="270"/>
      <c r="BS2707" s="270"/>
      <c r="BT2707" s="270"/>
      <c r="BU2707" s="270"/>
      <c r="BV2707" s="270"/>
      <c r="BW2707" s="270"/>
      <c r="BX2707" s="256"/>
      <c r="BY2707" s="256"/>
      <c r="BZ2707" s="256"/>
      <c r="CA2707" s="267"/>
      <c r="CB2707" s="267"/>
      <c r="CC2707" s="274"/>
      <c r="CD2707" s="267"/>
      <c r="CE2707" s="267"/>
      <c r="CF2707" s="267"/>
      <c r="CG2707" s="267"/>
      <c r="CH2707" s="267"/>
      <c r="CI2707" s="267"/>
      <c r="CJ2707" s="267"/>
      <c r="CK2707" s="267"/>
      <c r="CL2707" s="265"/>
      <c r="CM2707" s="272"/>
      <c r="CN2707" s="264"/>
      <c r="CO2707" s="214"/>
      <c r="CP2707" s="226"/>
      <c r="CQ2707" s="226"/>
      <c r="CR2707" s="226"/>
      <c r="CS2707" s="213"/>
      <c r="CT2707" s="213"/>
      <c r="CU2707" s="213"/>
      <c r="CV2707" s="213"/>
      <c r="CW2707" s="213"/>
      <c r="CX2707" s="213"/>
      <c r="CY2707" s="213"/>
      <c r="CZ2707" s="213"/>
      <c r="DA2707" s="213"/>
      <c r="DB2707" s="213"/>
      <c r="DC2707" s="213"/>
      <c r="DD2707" s="213"/>
      <c r="DE2707" s="213"/>
      <c r="DF2707" s="213"/>
    </row>
    <row r="2708" spans="1:110" s="120" customFormat="1" ht="15" customHeight="1">
      <c r="A2708" s="228"/>
      <c r="B2708" s="630"/>
      <c r="C2708" s="648"/>
      <c r="D2708" s="237"/>
      <c r="E2708" s="237"/>
      <c r="F2708" s="243"/>
      <c r="G2708" s="122">
        <v>2.1</v>
      </c>
      <c r="H2708" s="84"/>
      <c r="I2708" s="84"/>
      <c r="J2708" s="84"/>
      <c r="K2708" s="84"/>
      <c r="L2708" s="84"/>
      <c r="M2708" s="84"/>
      <c r="N2708" s="84"/>
      <c r="O2708" s="84"/>
      <c r="P2708" s="84"/>
      <c r="Q2708" s="84"/>
      <c r="R2708" s="84"/>
      <c r="S2708" s="84"/>
      <c r="T2708" s="84"/>
      <c r="U2708" s="84"/>
      <c r="V2708" s="84"/>
      <c r="W2708" s="84"/>
      <c r="X2708" s="84"/>
      <c r="Y2708" s="84"/>
      <c r="Z2708" s="84"/>
      <c r="AA2708" s="84"/>
      <c r="AB2708" s="84"/>
      <c r="AC2708" s="80"/>
      <c r="AD2708" s="80"/>
      <c r="AE2708" s="80"/>
      <c r="AF2708" s="80"/>
      <c r="AG2708" s="80"/>
      <c r="AH2708" s="80"/>
      <c r="AI2708" s="80"/>
      <c r="AJ2708" s="80"/>
      <c r="AK2708" s="80"/>
      <c r="AL2708" s="80"/>
      <c r="AM2708" s="240"/>
      <c r="AN2708" s="240"/>
      <c r="AO2708" s="240"/>
      <c r="AP2708" s="240"/>
      <c r="AQ2708" s="240"/>
      <c r="AR2708" s="240"/>
      <c r="AS2708" s="240"/>
      <c r="AT2708" s="256"/>
      <c r="AU2708" s="256"/>
      <c r="AV2708" s="259"/>
      <c r="AW2708" s="259"/>
      <c r="AX2708" s="256"/>
      <c r="AY2708" s="256"/>
      <c r="AZ2708" s="256"/>
      <c r="BA2708" s="256"/>
      <c r="BB2708" s="256"/>
      <c r="BC2708" s="256"/>
      <c r="BD2708" s="256"/>
      <c r="BE2708" s="256"/>
      <c r="BF2708" s="256"/>
      <c r="BG2708" s="256"/>
      <c r="BH2708" s="256"/>
      <c r="BI2708" s="256"/>
      <c r="BJ2708" s="256"/>
      <c r="BK2708" s="256"/>
      <c r="BL2708" s="262"/>
      <c r="BM2708" s="262"/>
      <c r="BN2708" s="262"/>
      <c r="BO2708" s="262"/>
      <c r="BP2708" s="262"/>
      <c r="BQ2708" s="262"/>
      <c r="BR2708" s="270"/>
      <c r="BS2708" s="270"/>
      <c r="BT2708" s="270"/>
      <c r="BU2708" s="270"/>
      <c r="BV2708" s="270"/>
      <c r="BW2708" s="270"/>
      <c r="BX2708" s="256"/>
      <c r="BY2708" s="256"/>
      <c r="BZ2708" s="256"/>
      <c r="CA2708" s="267"/>
      <c r="CB2708" s="267"/>
      <c r="CC2708" s="274"/>
      <c r="CD2708" s="267"/>
      <c r="CE2708" s="267"/>
      <c r="CF2708" s="267"/>
      <c r="CG2708" s="267"/>
      <c r="CH2708" s="267"/>
      <c r="CI2708" s="267"/>
      <c r="CJ2708" s="267"/>
      <c r="CK2708" s="267"/>
      <c r="CL2708" s="265"/>
      <c r="CM2708" s="272"/>
      <c r="CN2708" s="264"/>
      <c r="CO2708" s="214"/>
      <c r="CP2708" s="226"/>
      <c r="CQ2708" s="226"/>
      <c r="CR2708" s="226"/>
      <c r="CS2708" s="213"/>
      <c r="CT2708" s="213"/>
      <c r="CU2708" s="213"/>
      <c r="CV2708" s="213"/>
      <c r="CW2708" s="213"/>
      <c r="CX2708" s="213"/>
      <c r="CY2708" s="213"/>
      <c r="CZ2708" s="213"/>
      <c r="DA2708" s="213"/>
      <c r="DB2708" s="213"/>
      <c r="DC2708" s="213"/>
      <c r="DD2708" s="213"/>
      <c r="DE2708" s="213"/>
      <c r="DF2708" s="213"/>
    </row>
    <row r="2709" spans="1:110" s="120" customFormat="1" ht="15" customHeight="1">
      <c r="A2709" s="228"/>
      <c r="B2709" s="630"/>
      <c r="C2709" s="648"/>
      <c r="D2709" s="237"/>
      <c r="E2709" s="237"/>
      <c r="F2709" s="243"/>
      <c r="G2709" s="122">
        <v>2.7</v>
      </c>
      <c r="H2709" s="84"/>
      <c r="I2709" s="84"/>
      <c r="J2709" s="84"/>
      <c r="K2709" s="84"/>
      <c r="L2709" s="84"/>
      <c r="M2709" s="84"/>
      <c r="N2709" s="84"/>
      <c r="O2709" s="84"/>
      <c r="P2709" s="84"/>
      <c r="Q2709" s="84"/>
      <c r="R2709" s="84"/>
      <c r="S2709" s="84"/>
      <c r="T2709" s="84"/>
      <c r="U2709" s="84"/>
      <c r="V2709" s="84"/>
      <c r="W2709" s="84"/>
      <c r="X2709" s="84"/>
      <c r="Y2709" s="84"/>
      <c r="Z2709" s="84"/>
      <c r="AA2709" s="84"/>
      <c r="AB2709" s="84"/>
      <c r="AC2709" s="80"/>
      <c r="AD2709" s="80"/>
      <c r="AE2709" s="80"/>
      <c r="AF2709" s="80"/>
      <c r="AG2709" s="80"/>
      <c r="AH2709" s="80"/>
      <c r="AI2709" s="80"/>
      <c r="AJ2709" s="80"/>
      <c r="AK2709" s="80"/>
      <c r="AL2709" s="80"/>
      <c r="AM2709" s="240"/>
      <c r="AN2709" s="240"/>
      <c r="AO2709" s="240"/>
      <c r="AP2709" s="240"/>
      <c r="AQ2709" s="240"/>
      <c r="AR2709" s="240"/>
      <c r="AS2709" s="240"/>
      <c r="AT2709" s="256"/>
      <c r="AU2709" s="256"/>
      <c r="AV2709" s="259"/>
      <c r="AW2709" s="259"/>
      <c r="AX2709" s="256"/>
      <c r="AY2709" s="256"/>
      <c r="AZ2709" s="256"/>
      <c r="BA2709" s="256"/>
      <c r="BB2709" s="256"/>
      <c r="BC2709" s="256"/>
      <c r="BD2709" s="256"/>
      <c r="BE2709" s="256"/>
      <c r="BF2709" s="256"/>
      <c r="BG2709" s="256"/>
      <c r="BH2709" s="256"/>
      <c r="BI2709" s="256"/>
      <c r="BJ2709" s="256"/>
      <c r="BK2709" s="256"/>
      <c r="BL2709" s="262"/>
      <c r="BM2709" s="262"/>
      <c r="BN2709" s="262"/>
      <c r="BO2709" s="262"/>
      <c r="BP2709" s="262"/>
      <c r="BQ2709" s="262"/>
      <c r="BR2709" s="270"/>
      <c r="BS2709" s="270"/>
      <c r="BT2709" s="270"/>
      <c r="BU2709" s="270"/>
      <c r="BV2709" s="270"/>
      <c r="BW2709" s="270"/>
      <c r="BX2709" s="256"/>
      <c r="BY2709" s="256"/>
      <c r="BZ2709" s="256"/>
      <c r="CA2709" s="267"/>
      <c r="CB2709" s="267"/>
      <c r="CC2709" s="274"/>
      <c r="CD2709" s="267"/>
      <c r="CE2709" s="267"/>
      <c r="CF2709" s="267"/>
      <c r="CG2709" s="267"/>
      <c r="CH2709" s="267"/>
      <c r="CI2709" s="267"/>
      <c r="CJ2709" s="267"/>
      <c r="CK2709" s="267"/>
      <c r="CL2709" s="265"/>
      <c r="CM2709" s="272"/>
      <c r="CN2709" s="264"/>
      <c r="CO2709" s="214"/>
      <c r="CP2709" s="226"/>
      <c r="CQ2709" s="226"/>
      <c r="CR2709" s="226"/>
      <c r="CS2709" s="213"/>
      <c r="CT2709" s="213"/>
      <c r="CU2709" s="213"/>
      <c r="CV2709" s="213"/>
      <c r="CW2709" s="213"/>
      <c r="CX2709" s="213"/>
      <c r="CY2709" s="213"/>
      <c r="CZ2709" s="213"/>
      <c r="DA2709" s="213"/>
      <c r="DB2709" s="213"/>
      <c r="DC2709" s="213"/>
      <c r="DD2709" s="213"/>
      <c r="DE2709" s="213"/>
      <c r="DF2709" s="213"/>
    </row>
    <row r="2710" spans="1:110" s="120" customFormat="1" ht="15" customHeight="1">
      <c r="A2710" s="228"/>
      <c r="B2710" s="630"/>
      <c r="C2710" s="648"/>
      <c r="D2710" s="237"/>
      <c r="E2710" s="237"/>
      <c r="F2710" s="243"/>
      <c r="G2710" s="122">
        <v>3</v>
      </c>
      <c r="H2710" s="84"/>
      <c r="I2710" s="84"/>
      <c r="J2710" s="84"/>
      <c r="K2710" s="84"/>
      <c r="L2710" s="84"/>
      <c r="M2710" s="84"/>
      <c r="N2710" s="84"/>
      <c r="O2710" s="84"/>
      <c r="P2710" s="84"/>
      <c r="Q2710" s="84"/>
      <c r="R2710" s="84"/>
      <c r="S2710" s="84"/>
      <c r="T2710" s="84"/>
      <c r="U2710" s="84"/>
      <c r="V2710" s="84"/>
      <c r="W2710" s="84"/>
      <c r="X2710" s="84"/>
      <c r="Y2710" s="84"/>
      <c r="Z2710" s="84"/>
      <c r="AA2710" s="84"/>
      <c r="AB2710" s="84"/>
      <c r="AC2710" s="80"/>
      <c r="AD2710" s="80"/>
      <c r="AE2710" s="80"/>
      <c r="AF2710" s="80"/>
      <c r="AG2710" s="80"/>
      <c r="AH2710" s="80"/>
      <c r="AI2710" s="80"/>
      <c r="AJ2710" s="80"/>
      <c r="AK2710" s="80"/>
      <c r="AL2710" s="80"/>
      <c r="AM2710" s="240"/>
      <c r="AN2710" s="240"/>
      <c r="AO2710" s="240"/>
      <c r="AP2710" s="240"/>
      <c r="AQ2710" s="240"/>
      <c r="AR2710" s="240"/>
      <c r="AS2710" s="240"/>
      <c r="AT2710" s="256"/>
      <c r="AU2710" s="256"/>
      <c r="AV2710" s="259"/>
      <c r="AW2710" s="259"/>
      <c r="AX2710" s="256"/>
      <c r="AY2710" s="256"/>
      <c r="AZ2710" s="256"/>
      <c r="BA2710" s="256"/>
      <c r="BB2710" s="256"/>
      <c r="BC2710" s="256"/>
      <c r="BD2710" s="256"/>
      <c r="BE2710" s="256"/>
      <c r="BF2710" s="256"/>
      <c r="BG2710" s="256"/>
      <c r="BH2710" s="256"/>
      <c r="BI2710" s="256"/>
      <c r="BJ2710" s="256"/>
      <c r="BK2710" s="256"/>
      <c r="BL2710" s="262"/>
      <c r="BM2710" s="262"/>
      <c r="BN2710" s="262"/>
      <c r="BO2710" s="262"/>
      <c r="BP2710" s="262"/>
      <c r="BQ2710" s="262"/>
      <c r="BR2710" s="270"/>
      <c r="BS2710" s="270"/>
      <c r="BT2710" s="270"/>
      <c r="BU2710" s="270"/>
      <c r="BV2710" s="270"/>
      <c r="BW2710" s="270"/>
      <c r="BX2710" s="256"/>
      <c r="BY2710" s="256"/>
      <c r="BZ2710" s="256"/>
      <c r="CA2710" s="267"/>
      <c r="CB2710" s="267"/>
      <c r="CC2710" s="274"/>
      <c r="CD2710" s="267"/>
      <c r="CE2710" s="267"/>
      <c r="CF2710" s="267"/>
      <c r="CG2710" s="267"/>
      <c r="CH2710" s="267"/>
      <c r="CI2710" s="267"/>
      <c r="CJ2710" s="267"/>
      <c r="CK2710" s="267"/>
      <c r="CL2710" s="265"/>
      <c r="CM2710" s="272"/>
      <c r="CN2710" s="264"/>
      <c r="CO2710" s="214"/>
      <c r="CP2710" s="226"/>
      <c r="CQ2710" s="226"/>
      <c r="CR2710" s="226"/>
      <c r="CS2710" s="213"/>
      <c r="CT2710" s="213"/>
      <c r="CU2710" s="213"/>
      <c r="CV2710" s="213"/>
      <c r="CW2710" s="213"/>
      <c r="CX2710" s="213"/>
      <c r="CY2710" s="213"/>
      <c r="CZ2710" s="213"/>
      <c r="DA2710" s="213"/>
      <c r="DB2710" s="213"/>
      <c r="DC2710" s="213"/>
      <c r="DD2710" s="213"/>
      <c r="DE2710" s="213"/>
      <c r="DF2710" s="213"/>
    </row>
    <row r="2711" spans="1:110" s="120" customFormat="1" ht="15" customHeight="1">
      <c r="A2711" s="228"/>
      <c r="B2711" s="630"/>
      <c r="C2711" s="648"/>
      <c r="D2711" s="237"/>
      <c r="E2711" s="237"/>
      <c r="F2711" s="244"/>
      <c r="G2711" s="123">
        <v>3.9</v>
      </c>
      <c r="H2711" s="85"/>
      <c r="I2711" s="85"/>
      <c r="J2711" s="85"/>
      <c r="K2711" s="85"/>
      <c r="L2711" s="85"/>
      <c r="M2711" s="85"/>
      <c r="N2711" s="85"/>
      <c r="O2711" s="85"/>
      <c r="P2711" s="85"/>
      <c r="Q2711" s="85"/>
      <c r="R2711" s="85"/>
      <c r="S2711" s="85"/>
      <c r="T2711" s="85"/>
      <c r="U2711" s="85"/>
      <c r="V2711" s="85"/>
      <c r="W2711" s="85"/>
      <c r="X2711" s="85"/>
      <c r="Y2711" s="85"/>
      <c r="Z2711" s="85"/>
      <c r="AA2711" s="85"/>
      <c r="AB2711" s="85"/>
      <c r="AC2711" s="81"/>
      <c r="AD2711" s="81"/>
      <c r="AE2711" s="81"/>
      <c r="AF2711" s="81"/>
      <c r="AG2711" s="81"/>
      <c r="AH2711" s="81"/>
      <c r="AI2711" s="81"/>
      <c r="AJ2711" s="81"/>
      <c r="AK2711" s="81"/>
      <c r="AL2711" s="81"/>
      <c r="AM2711" s="240"/>
      <c r="AN2711" s="240"/>
      <c r="AO2711" s="240"/>
      <c r="AP2711" s="240"/>
      <c r="AQ2711" s="240"/>
      <c r="AR2711" s="240"/>
      <c r="AS2711" s="240"/>
      <c r="AT2711" s="256"/>
      <c r="AU2711" s="256"/>
      <c r="AV2711" s="259"/>
      <c r="AW2711" s="259"/>
      <c r="AX2711" s="256"/>
      <c r="AY2711" s="256"/>
      <c r="AZ2711" s="256"/>
      <c r="BA2711" s="256"/>
      <c r="BB2711" s="256"/>
      <c r="BC2711" s="256"/>
      <c r="BD2711" s="256"/>
      <c r="BE2711" s="256"/>
      <c r="BF2711" s="256"/>
      <c r="BG2711" s="256"/>
      <c r="BH2711" s="256"/>
      <c r="BI2711" s="256"/>
      <c r="BJ2711" s="256"/>
      <c r="BK2711" s="256"/>
      <c r="BL2711" s="262"/>
      <c r="BM2711" s="262"/>
      <c r="BN2711" s="262"/>
      <c r="BO2711" s="262"/>
      <c r="BP2711" s="262"/>
      <c r="BQ2711" s="262"/>
      <c r="BR2711" s="270"/>
      <c r="BS2711" s="270"/>
      <c r="BT2711" s="270"/>
      <c r="BU2711" s="270"/>
      <c r="BV2711" s="270"/>
      <c r="BW2711" s="270"/>
      <c r="BX2711" s="256"/>
      <c r="BY2711" s="256"/>
      <c r="BZ2711" s="256"/>
      <c r="CA2711" s="267"/>
      <c r="CB2711" s="267"/>
      <c r="CC2711" s="274"/>
      <c r="CD2711" s="267"/>
      <c r="CE2711" s="267"/>
      <c r="CF2711" s="267"/>
      <c r="CG2711" s="267"/>
      <c r="CH2711" s="267"/>
      <c r="CI2711" s="267"/>
      <c r="CJ2711" s="267"/>
      <c r="CK2711" s="267"/>
      <c r="CL2711" s="265"/>
      <c r="CM2711" s="272"/>
      <c r="CN2711" s="264"/>
      <c r="CO2711" s="214"/>
      <c r="CP2711" s="226"/>
      <c r="CQ2711" s="226"/>
      <c r="CR2711" s="226"/>
      <c r="CS2711" s="213"/>
      <c r="CT2711" s="213"/>
      <c r="CU2711" s="213"/>
      <c r="CV2711" s="213"/>
      <c r="CW2711" s="213"/>
      <c r="CX2711" s="213"/>
      <c r="CY2711" s="213"/>
      <c r="CZ2711" s="213"/>
      <c r="DA2711" s="213"/>
      <c r="DB2711" s="213"/>
      <c r="DC2711" s="213"/>
      <c r="DD2711" s="213"/>
      <c r="DE2711" s="213"/>
      <c r="DF2711" s="213"/>
    </row>
    <row r="2712" spans="1:110" s="120" customFormat="1" ht="15" customHeight="1">
      <c r="A2712" s="229"/>
      <c r="B2712" s="631"/>
      <c r="C2712" s="649"/>
      <c r="D2712" s="238"/>
      <c r="E2712" s="238"/>
      <c r="F2712" s="245" t="s">
        <v>83</v>
      </c>
      <c r="G2712" s="246"/>
      <c r="H2712" s="82"/>
      <c r="I2712" s="82"/>
      <c r="J2712" s="82"/>
      <c r="K2712" s="82"/>
      <c r="L2712" s="82"/>
      <c r="M2712" s="82"/>
      <c r="N2712" s="82"/>
      <c r="O2712" s="82"/>
      <c r="P2712" s="82"/>
      <c r="Q2712" s="82"/>
      <c r="R2712" s="82"/>
      <c r="S2712" s="82"/>
      <c r="T2712" s="82"/>
      <c r="U2712" s="82"/>
      <c r="V2712" s="82"/>
      <c r="W2712" s="82"/>
      <c r="X2712" s="82"/>
      <c r="Y2712" s="82"/>
      <c r="Z2712" s="82"/>
      <c r="AA2712" s="82"/>
      <c r="AB2712" s="82"/>
      <c r="AC2712" s="35"/>
      <c r="AD2712" s="35"/>
      <c r="AE2712" s="35"/>
      <c r="AF2712" s="35"/>
      <c r="AG2712" s="35"/>
      <c r="AH2712" s="35"/>
      <c r="AI2712" s="35"/>
      <c r="AJ2712" s="35"/>
      <c r="AK2712" s="35"/>
      <c r="AL2712" s="35"/>
      <c r="AM2712" s="241"/>
      <c r="AN2712" s="241"/>
      <c r="AO2712" s="241"/>
      <c r="AP2712" s="241"/>
      <c r="AQ2712" s="241"/>
      <c r="AR2712" s="241"/>
      <c r="AS2712" s="241"/>
      <c r="AT2712" s="257"/>
      <c r="AU2712" s="257"/>
      <c r="AV2712" s="260"/>
      <c r="AW2712" s="260"/>
      <c r="AX2712" s="257"/>
      <c r="AY2712" s="257"/>
      <c r="AZ2712" s="257"/>
      <c r="BA2712" s="257"/>
      <c r="BB2712" s="257"/>
      <c r="BC2712" s="257"/>
      <c r="BD2712" s="257"/>
      <c r="BE2712" s="257"/>
      <c r="BF2712" s="257"/>
      <c r="BG2712" s="257"/>
      <c r="BH2712" s="257"/>
      <c r="BI2712" s="257"/>
      <c r="BJ2712" s="257"/>
      <c r="BK2712" s="257"/>
      <c r="BL2712" s="263"/>
      <c r="BM2712" s="263"/>
      <c r="BN2712" s="263"/>
      <c r="BO2712" s="263"/>
      <c r="BP2712" s="263"/>
      <c r="BQ2712" s="263"/>
      <c r="BR2712" s="271"/>
      <c r="BS2712" s="271"/>
      <c r="BT2712" s="271"/>
      <c r="BU2712" s="271"/>
      <c r="BV2712" s="271"/>
      <c r="BW2712" s="271"/>
      <c r="BX2712" s="257"/>
      <c r="BY2712" s="257"/>
      <c r="BZ2712" s="257"/>
      <c r="CA2712" s="268"/>
      <c r="CB2712" s="268"/>
      <c r="CC2712" s="275"/>
      <c r="CD2712" s="268"/>
      <c r="CE2712" s="268"/>
      <c r="CF2712" s="268"/>
      <c r="CG2712" s="268"/>
      <c r="CH2712" s="268"/>
      <c r="CI2712" s="268"/>
      <c r="CJ2712" s="268"/>
      <c r="CK2712" s="268"/>
      <c r="CL2712" s="265"/>
      <c r="CM2712" s="272"/>
      <c r="CN2712" s="264"/>
      <c r="CO2712" s="214"/>
      <c r="CP2712" s="226"/>
      <c r="CQ2712" s="226"/>
      <c r="CR2712" s="226"/>
      <c r="CS2712" s="213"/>
      <c r="CT2712" s="213"/>
      <c r="CU2712" s="213"/>
      <c r="CV2712" s="213"/>
      <c r="CW2712" s="213"/>
      <c r="CX2712" s="213"/>
      <c r="CY2712" s="213"/>
      <c r="CZ2712" s="213"/>
      <c r="DA2712" s="213"/>
      <c r="DB2712" s="213"/>
      <c r="DC2712" s="213"/>
      <c r="DD2712" s="213"/>
      <c r="DE2712" s="213"/>
      <c r="DF2712" s="213"/>
    </row>
    <row r="2713" spans="1:110" s="120" customFormat="1" ht="15" customHeight="1">
      <c r="A2713" s="227">
        <f>A2705+1</f>
        <v>336</v>
      </c>
      <c r="B2713" s="629" t="s">
        <v>1485</v>
      </c>
      <c r="C2713" s="647" t="s">
        <v>1486</v>
      </c>
      <c r="D2713" s="236">
        <v>44698</v>
      </c>
      <c r="E2713" s="236" t="s">
        <v>1324</v>
      </c>
      <c r="F2713" s="253" t="s">
        <v>80</v>
      </c>
      <c r="G2713" s="254"/>
      <c r="H2713" s="82"/>
      <c r="I2713" s="82"/>
      <c r="J2713" s="82"/>
      <c r="K2713" s="82"/>
      <c r="L2713" s="82"/>
      <c r="M2713" s="82"/>
      <c r="N2713" s="82"/>
      <c r="O2713" s="82"/>
      <c r="P2713" s="82"/>
      <c r="Q2713" s="82"/>
      <c r="R2713" s="82"/>
      <c r="S2713" s="82"/>
      <c r="T2713" s="82"/>
      <c r="U2713" s="82"/>
      <c r="V2713" s="82"/>
      <c r="W2713" s="82"/>
      <c r="X2713" s="82" t="s">
        <v>57</v>
      </c>
      <c r="Y2713" s="82" t="s">
        <v>57</v>
      </c>
      <c r="Z2713" s="82" t="s">
        <v>57</v>
      </c>
      <c r="AA2713" s="82" t="s">
        <v>57</v>
      </c>
      <c r="AB2713" s="82" t="s">
        <v>57</v>
      </c>
      <c r="AC2713" s="82"/>
      <c r="AD2713" s="82" t="s">
        <v>57</v>
      </c>
      <c r="AE2713" s="82" t="s">
        <v>57</v>
      </c>
      <c r="AF2713" s="82" t="s">
        <v>57</v>
      </c>
      <c r="AG2713" s="82" t="s">
        <v>57</v>
      </c>
      <c r="AH2713" s="82" t="s">
        <v>57</v>
      </c>
      <c r="AI2713" s="82" t="s">
        <v>1443</v>
      </c>
      <c r="AJ2713" s="82"/>
      <c r="AK2713" s="82" t="s">
        <v>57</v>
      </c>
      <c r="AL2713" s="82" t="s">
        <v>57</v>
      </c>
      <c r="AM2713" s="239">
        <f>COUNTIF(H2713:AL2713,"PH")+COUNTIF(H2713:AL2713,"PH/L")+COUNTIF(H2713:AL2713,"PM")</f>
        <v>0</v>
      </c>
      <c r="AN2713" s="239">
        <f>COUNTIF(H2713:AL2713,"PD")+COUNTIF(H2713:AL2713,"PDD")+COUNTIF(H2713:AL2713,"P/DS")/2+COUNTIF(H2713:AL2713,"PMD")</f>
        <v>12.5</v>
      </c>
      <c r="AO2713" s="239">
        <f>COUNTIF(H2713:AL2713,"PN")+COUNTIF(H2713:AL2713,"P/NS")/2+COUNTIF(H2713:AL2713,"PH")+COUNTIF(H2713:AL2713,"PH/F")/2+COUNTIF(H2713:AL2713,"PH/L")/2+COUNTIF(H2713:AL2713,"PM")</f>
        <v>0</v>
      </c>
      <c r="AP2713" s="239">
        <f>COUNTIF(H2713:AL2713,"BH")+COUNTIF(H2713:AL2713,"AL/BL")+COUNTIF(H2713:AL2713,"UL/BL")+COUNTIF(H2713:AL2713,"BM")</f>
        <v>0</v>
      </c>
      <c r="AQ2713" s="239">
        <f>COUNTIF(H2713:AL2713,"DS")+COUNTIF(H2713:AL2713,"AL/DS")/2+COUNTIF(H2713:AL2713,"UL/DS")/2+COUNTIF(H2713:AL2713,"CT")+COUNTIF(H2713:AL2713,"MD")</f>
        <v>0</v>
      </c>
      <c r="AR2713" s="239">
        <f>COUNTIF(H2713:AL2713,"NS")+COUNTIF(H2713:AL2713,"AL/NS")/2+COUNTIF(H2713:AL2713,"UL/NS")/2+COUNTIF(H2713:AL2713,"BH")+COUNTIF(H2713:AL2713,"AL/BF")/2+COUNTIF(H2713:AL2713,"AL/BL")/2+COUNTIF(H2713:AL2713,"UL/BL")/2+COUNTIF(H2713:AL2713,"UL/BF")/2+COUNTIF(H2713:AL2713,"BM")</f>
        <v>0</v>
      </c>
      <c r="AS2713" s="239">
        <f>COUNTIF(H2713:AL2713,"AL")+COUNTIF(H2713:AL2713,"AL/DS")/2+COUNTIF(H2713:AL2713,"AL/NS")/2+COUNTIF(H2713:AL2713,"NH")+COUNTIF(H2713:AL2713,"SL")+COUNTIF(H2713:AL2713,"NHD")+COUNTIF(H2713:AL2713,"B")+COUNTIF(H2713:AL2713,"HL")+COUNTIF(H2713:AL2713,"AL/BF")/2+COUNTIF(H2713:AL2713,"AL/BL")/2</f>
        <v>0</v>
      </c>
      <c r="AT2713" s="255">
        <f>COUNTIF(H2713:AL2713,"PD")+COUNTIF(H2713:AL2713,"PN")+COUNTIF(H2713:AL2713,"P/DS")/2+COUNTIF(H2713:AL2713,"P/NS")/2+COUNTIF(H2713:AL2713,"DS")+COUNTIF(H2713:AL2713,"NS")+COUNTIF(H2713:AL2713,"AL")+COUNTIF(H2713:AL2713,"AL/DS")+COUNTIF(H2713:AL2713,"AL/NS")+COUNTIF(H2713:AL2713,"NH")+COUNTIF(H2713:AL2713,"SL")+COUNTIF(H2713:AL2713,"UL/DS")/2+COUNTIF(H2713:AL2713,"UL/NS")/2+COUNTIF(H2713:AL2713,"CT")+COUNTIF(H2713:AL2713,"NHD")+COUNTIF(H2713:AL2713,"PDD")+COUNTIF(H2713:AL2713,"B")+COUNTIF(H2713:AL2713,"HL")+COUNTIF(H2713:AL2713,"PH")+COUNTIF(H2713:AL2713,"BH")+COUNTIF(H2713:AL2713,"AL/BF")+COUNTIF(H2713:AL2713,"AL/BL")+COUNTIF(H2713:AL2713,"UL/BF")/2+COUNTIF(H2713:AL2713,"UL/BL")/2+COUNTIF(H2713:AL2713,"PH/F")/2+COUNTIF(H2713:AL2713,"PH/L")/2+COUNTIF(H2713:AL2713,"MD")+COUNTIF(H2713:AL2713,"PMD")+COUNTIF(H2713:AL2713,"PM")+COUNTIF(H2713:AL2713,"BM")</f>
        <v>12.5</v>
      </c>
      <c r="AU2713" s="255">
        <f>COUNTIF(H2713:AL2713,"P/DS")/2+COUNTIF(H2713:AL2713,"P/NS")/2+COUNTIF(H2713:AL2713,"IL")+COUNTIF(H2713:AL2713,"NL")+COUNTIF(H2713:AL2713,"UL")+COUNTIF(H2713:AL2713,"UL/DS")/2+COUNTIF(H2713:AL2713,"UL/NS")/2+COUNTIF(H2713:AL2713,"KT")+COUNTIF(H2713:AL2713,"UL/BF")/2+COUNTIF(H2713:AL2713,"UL/BL")/2+COUNTIF(H2713:AL2713,"PH/F")/2+COUNTIF(H2713:AL2713,"PH/L")/2+COUNTIF(H2713:AL2713,"NB")</f>
        <v>0.5</v>
      </c>
      <c r="AV2713" s="258">
        <f>COUNTIF(H2713:AL2713,"PN")+COUNTIF(H2713:AL2713,"TVD")+COUNTIF(H2713:AL2713,"PH")+COUNTIF(H2713:AL2713,"PM")+COUNTIF(H2713:AL2713,"PDD")-COUNTIFS(H2713:AL2713,"PN",H2720:AL2720,"&gt;=3")-COUNTIFS(H2713:AL2713,"PM",H2720:AL2720,"&gt;=3")</f>
        <v>0</v>
      </c>
      <c r="AW2713" s="258">
        <f>COUNTIF(H2713:AL2713,"NS")+COUNTIF(H2713:AL2713,"D")+COUNTIF(H2713:AL2713,"BH")+COUNTIF(H2713:AL2713,"NHD")+COUNTIF(H2713:AL2713,"BM")-COUNTIFS(H2713:AL2713,"NS",H2720:AL2720,"&gt;=3")-COUNTIFS(H2713:AL2713,"BH",H2720:AL2720,"&gt;=3")-COUNTIFS(H2713:AL2713,"BM",H2720:AL2720,"&gt;=3")</f>
        <v>0</v>
      </c>
      <c r="AX2713" s="255">
        <f>COUNTIF(H2713:AL2713,"AL")+COUNTIF(H2713:AL2713,"AL/DS")/2+COUNTIF(H2713:AL2713,"AL/NS")/2+COUNTIF(H2713:AL2713,"AL/BF")+COUNTIF(H2713:AL2713,"AL/BL")/2</f>
        <v>0</v>
      </c>
      <c r="AY2713" s="255">
        <f>COUNTIF(H2713:AL2713,"SL")</f>
        <v>0</v>
      </c>
      <c r="AZ2713" s="255">
        <f>COUNTIF(H2713:AL2713,"NH")</f>
        <v>0</v>
      </c>
      <c r="BA2713" s="255">
        <f>COUNTIF(H2713:AL2713,"HL")</f>
        <v>0</v>
      </c>
      <c r="BB2713" s="255">
        <f>COUNTIF(G2713:AL2713,"P/DS")/2+COUNTIF(G2713:AL2713,"P/NS")/2+COUNTIF(G2713:AL2713,"UL")+COUNTIF(G2713:AL2713,"UL/DS")/2+COUNTIF(G2713:AL2713,"UL/NS")/2+COUNTIF(G2713:AL2713,"UL/BL")/2+COUNTIF(G2713:AL2713,"UL/BF")/2+COUNTIF(G2713:AL2713,"PH/F")/2+COUNTIF(G2713:AL2713,"PH/L")/2</f>
        <v>0.5</v>
      </c>
      <c r="BC2713" s="255">
        <f>COUNTIF(H2713:AL2713,"NB")</f>
        <v>0</v>
      </c>
      <c r="BD2713" s="255">
        <f>COUNTIF(H2713:AL2713,"NL")</f>
        <v>0</v>
      </c>
      <c r="BE2713" s="255">
        <f>COUNTIF(H2713:AL2713,"IL")</f>
        <v>0</v>
      </c>
      <c r="BF2713" s="255">
        <f>COUNTIF(H2713:AL2713,"KT")</f>
        <v>0</v>
      </c>
      <c r="BG2713" s="255">
        <f>COUNTIF(H2713:AL2713,"L70")</f>
        <v>0</v>
      </c>
      <c r="BH2713" s="255">
        <f>COUNTIF(H2713:AL2713,"MD")</f>
        <v>0</v>
      </c>
      <c r="BI2713" s="255">
        <f>COUNTIF(H2713:AL2713,"PMD")</f>
        <v>0</v>
      </c>
      <c r="BJ2713" s="255">
        <f>COUNTIF(H2713:AL2713,"PM")</f>
        <v>0</v>
      </c>
      <c r="BK2713" s="255">
        <f>COUNTIF(H2713:AL2713,"BM")</f>
        <v>0</v>
      </c>
      <c r="BL2713" s="261">
        <f>SUMIF(H2713:AL2713,"PD",H2714:AL2714)+SUMIF(H2713:AL2713,"PN",H2714:AL2714)+SUMIF(H2713:AL2713,"P/DS",H2714:AL2714)+SUMIF(H2713:AL2713,"PN/F",H2714:AL2714)+SUMIF(H2713:AL2713,"PN/L",H2714:AL2714)+SUMIF(H2713:AL2713,"TV",H2714:AL2714)+SUMIF(H2713:AL2713,"TVD",H2714:AL2714)+SUMIF(H2713:AL2713,"PDD",H2714:AL2714)</f>
        <v>0</v>
      </c>
      <c r="BM2713" s="261">
        <f>SUMIF(H2713:AL2713,"PD",H2715:AL2715)+SUMIF(H2713:AL2713,"PN",H2715:AL2715)+SUMIF(H2713:AL2713,"P/DS",H2715:AL2715)+SUMIF(H2713:AL2713,"PN/F",H2715:AL2715)+SUMIF(H2713:AL2713,"PN/L",H2715:AL2715)+SUMIF(H2713:AL2713,"TV",H2715:AL2715)+SUMIF(H2713:AL2713,"TVD",H2715:AL2715)+SUMIF(H2713:AL2713,"PDD",H2715:AL2715)+SUMIF(H2713:AL2713,"PMD",H2715:AL2715)</f>
        <v>0</v>
      </c>
      <c r="BN2713" s="261">
        <f>SUMIF(H2713:AL2713,"PD",H2716:AL2716)+SUMIF(H2713:AL2713,"PN",H2716:AL2716)+SUMIF(H2713:AL2713,"P/DS",H2716:AL2716)+SUMIF(H2713:AL2713,"PN/F",H2716:AL2716)+SUMIF(H2713:AL2713,"PN/L",H2716:AL2716)+SUMIF(H2713:AL2713,"TV",H2716:AL2716)+SUMIF(H2713:AL2713,"TVD",H2716:AL2716)</f>
        <v>0</v>
      </c>
      <c r="BO2713" s="261">
        <f>SUMIF(H2713:AL2713,"PD",H2717:AL2717)+SUMIF(H2713:AL2713,"PN",H2717:AL2717)+SUMIF(H2713:AL2713,"P/DS",H2717:AL2717)+SUMIF(H2713:AL2713,"PN/F",H2717:AL2717)+SUMIF(H2713:AL2713,"PN/L",H2717:AL2717)+SUMIF(H2713:AL2713,"TV",H2717:AL2717)+SUMIF(H2713:AL2713,"TVD",H2717:AL2717)</f>
        <v>0</v>
      </c>
      <c r="BP2713" s="261">
        <f>SUMIF(H2713:AL2713,"PD",H2718:AL2718)+SUMIF(H2713:AL2713,"PN",H2718:AL2718)+SUMIF(H2713:AL2713,"P/DS",H2718:AL2718)+SUMIF(H2713:AL2713,"PN/F",H2718:AL2718)+SUMIF(H2713:AL2713,"PN/L",H2718:AL2718)+SUMIF(H2713:AL2713,"TV",H2718:AL2718)+SUMIF(H2713:AL2713,"TVD",H2718:AL2718)+SUMIF(H2713:AL2713,"PDD",H2718:AL2718)+SUMIF(H2713:AL2713,"PH",H2718:AL2718)+SUMIF(H2713:AL2713,"PM",H2718:AL2718)</f>
        <v>0</v>
      </c>
      <c r="BQ2713" s="261">
        <f>SUMIF(H2713:AL2713,"PD",H2719:AL2719)+SUMIF(H2713:AL2713,"PN",H2719:AL2719)+SUMIF(H2713:AL2713,"P/DS",H2719:AL2719)+SUMIF(H2713:AL2713,"PN/F",H2719:AL2719)+SUMIF(H2713:AL2713,"PN/L",H2719:AL2719)+SUMIF(H2713:AL2713,"TV",H2719:AL2719)+SUMIF(H2713:AL2713,"TVD",H2719:AL2719)+SUMIF(H2713:AL2713,"PDD",H2719:AL2719)+SUMIF(H2713:AL2713,"PH",H2719:AL2719)+SUMIF(H2713:AL2713,"PM",H2719:AL2719)</f>
        <v>0</v>
      </c>
      <c r="BR2713" s="269">
        <f>SUM(H2714:AL2714)-BL2713</f>
        <v>0</v>
      </c>
      <c r="BS2713" s="269">
        <f>SUM(H2715:AL2715)-BM2713</f>
        <v>0</v>
      </c>
      <c r="BT2713" s="269">
        <f>SUM(H2716:AL2716)-BN2713</f>
        <v>0</v>
      </c>
      <c r="BU2713" s="269">
        <f>SUM(H2717:AL2717)-BO2713</f>
        <v>0</v>
      </c>
      <c r="BV2713" s="269">
        <f>SUM(H2718:AL2718)-BP2713</f>
        <v>0</v>
      </c>
      <c r="BW2713" s="269">
        <f>SUM(H2719:AL2719)-BQ2713</f>
        <v>0</v>
      </c>
      <c r="BX2713" s="255">
        <f>SUMIF(H2713:AL2713,"PD",H2720:AL2720)+SUMIF(H2713:AL2713,"PN",H2720:AL2720)+SUMIF(H2713:AL2713,"P/DS",H2720:AL2720)+SUMIF(H2713:AL2713,"PN/F",H2720:AL2720)+SUMIF(H2713:AL2713,"PN/L",H2720:AL2720)</f>
        <v>0</v>
      </c>
      <c r="BY2713" s="255">
        <f>SUM(H2720:AL2720)-BX2713</f>
        <v>0</v>
      </c>
      <c r="BZ2713" s="255">
        <f t="shared" ref="BZ2713" si="896">+SUM(BL2713:BW2720)</f>
        <v>0</v>
      </c>
      <c r="CA2713" s="266">
        <f>(COUNTIFS(H2713:AL2713,"PD",H2714:AL2714,"&gt;=2"))*0.5-IF(CN2713="VP",COUNTIFS($H$16:$AL$16,"SAT",H2713:AL2713,"PD",H2714:AL2714,"&gt;=2"))*0.5</f>
        <v>0</v>
      </c>
      <c r="CB2713" s="266">
        <f>(COUNTIFS(H2713:AL2713,"PN",H2715:AL2715,"&gt;=0.5",H2714:AL2714,"&gt;=1.5"))*0.5+COUNTIFS(H2713:AL2713,"PDD",H2715:AL2715,"&gt;=0.5",H2714:AL2714,"&gt;=1.5")*0.5</f>
        <v>0</v>
      </c>
      <c r="CC2713" s="273">
        <f>(COUNTIFS(H2713:AL2713,"TV",H2715:AL2715,"&gt;=10"))*0.5+(COUNTIFS(H2713:AL2713,"PMD",H2715:AL2715,"&gt;=2"))*0.5</f>
        <v>0</v>
      </c>
      <c r="CD2713" s="266">
        <f>(COUNTIFS(H2713:AL2713,"TVD",H2717:AL2717,"&gt;=6.5",H2715:AL2715,"&gt;=3.5"))*0.5</f>
        <v>0</v>
      </c>
      <c r="CE2713" s="266">
        <f>(COUNTIFS(H2713:AL2713,"PD",H2718:AL2718,"&gt;=10"))*0.5</f>
        <v>0</v>
      </c>
      <c r="CF2713" s="266">
        <f>(COUNTIFS(H2713:AL2713,"PDD",H2718:AL2718,"&gt;=3.5",H2719:AL2719,"&gt;=6.5")+COUNTIFS(H2713:AL2713,"PH",H2719:AL2719,"&gt;=0.5",H2718:AL2718,"&gt;=1.5")+COUNTIFS(H2713:AL2713,"PM",H2719:AL2719,"&gt;=0.5",H2718:AL2718,"&gt;=1.5"))*0.5</f>
        <v>0</v>
      </c>
      <c r="CG2713" s="266">
        <f>(COUNTIFS(H2713:AL2713,"DS",H2714:AL2714,"&gt;=2")+COUNTIFS(H2713:AL2713,"AL/DS",H2714:AL2714,"&gt;=2"))*0.5-IF(CN2713="VP",COUNTIFS($H$16:$AL$16,"SAT",H2713:AL2713,"DS",H2714:AL2714,"&gt;=2"))*0.5</f>
        <v>0</v>
      </c>
      <c r="CH2713" s="266">
        <f>(COUNTIFS(H2713:AL2713,"NS",H2715:AL2715,"&gt;=0.5",H2714:AL2714,"&gt;=1.5")+COUNTIFS(H2713:AL2713,"AL/NS",H2715:AL2715,"&gt;=0.5",H2714:AL2714,"&gt;=1.5")+COUNTIFS(H2713:AL2713,"NHD",H2715:AL2715,"&gt;=4.5",H2718:AL2718,"&gt;=2",H2714:AL2714,"&gt;=1.5"))*0.5</f>
        <v>0</v>
      </c>
      <c r="CI2713" s="266">
        <f>(COUNTIF(H2715:AL2715,"&gt;=10")+COUNTIFS(H2713:AL2713,"MD",H2715:AL2715,"&gt;=2")-COUNTIFS(H2713:AL2713,"TV",H2715:AL2715,"&gt;=10"))*0.5</f>
        <v>0</v>
      </c>
      <c r="CJ2713" s="266">
        <f>(COUNTIFS(H2713:AL2713,"D",H2717:AL2717,"&gt;=6.5",H2715:AL2715,"&gt;=3.5"))*0.5</f>
        <v>0</v>
      </c>
      <c r="CK2713" s="266">
        <f>(COUNTIF(H2718:AL2718,"&gt;=10")-COUNTIFS(H2713:AL2713,"PD",H2718:AL2718,"&gt;=10"))*0.5</f>
        <v>0</v>
      </c>
      <c r="CL2713" s="265">
        <f>(COUNTIFS(H2713:AL2713,"NHD",H2718:AL2718,"&gt;=3.5",H2719:AL2719,"&gt;=6.5")+COUNTIFS(H2713:AL2713,"BH",H2718:AL2718,"&gt;=1.5",H2719:AL2719,"&gt;=0.5")+COUNTIFS(H2713:AL2713,"BM",H2718:AL2718,"&gt;=1.5",H2719:AL2719,"&gt;=0.5")+COUNTIFS(H2713:AL2713,"D",H2718:AL2718,"&gt;=1.5",H2719:AL2719,"&gt;=0.5"))*0.5</f>
        <v>0</v>
      </c>
      <c r="CM2713" s="272"/>
      <c r="CN2713" s="264" t="s">
        <v>723</v>
      </c>
      <c r="CO2713" s="189">
        <f t="shared" ref="CO2713" si="897">+AM2713+AN2713+AO2713+AP2713+AQ2713+AR2713+AS2713+AU2713+BG2713</f>
        <v>13</v>
      </c>
      <c r="CP2713" s="225">
        <f>+SUM(I2714:I2719)-I2720</f>
        <v>0</v>
      </c>
      <c r="CQ2713" s="225">
        <f>+SUM(J2714:J2719)-J2720</f>
        <v>0</v>
      </c>
      <c r="CR2713" s="225">
        <f>+SUM(K2714:K2719)-K2720</f>
        <v>0</v>
      </c>
      <c r="CS2713" s="188"/>
      <c r="CT2713" s="188"/>
      <c r="CU2713" s="188"/>
      <c r="CV2713" s="188"/>
      <c r="CW2713" s="188"/>
      <c r="CX2713" s="188"/>
      <c r="CY2713" s="188"/>
      <c r="CZ2713" s="188"/>
      <c r="DA2713" s="188"/>
      <c r="DB2713" s="188"/>
      <c r="DC2713" s="188"/>
      <c r="DD2713" s="188"/>
      <c r="DE2713" s="188"/>
      <c r="DF2713" s="188" t="e">
        <f>+SUM(#REF!)</f>
        <v>#REF!</v>
      </c>
    </row>
    <row r="2714" spans="1:110" s="120" customFormat="1" ht="15" customHeight="1">
      <c r="A2714" s="228"/>
      <c r="B2714" s="630"/>
      <c r="C2714" s="648"/>
      <c r="D2714" s="237"/>
      <c r="E2714" s="237"/>
      <c r="F2714" s="242" t="s">
        <v>82</v>
      </c>
      <c r="G2714" s="121">
        <v>1.5</v>
      </c>
      <c r="H2714" s="83"/>
      <c r="I2714" s="83"/>
      <c r="J2714" s="83"/>
      <c r="K2714" s="83"/>
      <c r="L2714" s="83"/>
      <c r="M2714" s="83"/>
      <c r="N2714" s="83"/>
      <c r="O2714" s="83"/>
      <c r="P2714" s="83"/>
      <c r="Q2714" s="83"/>
      <c r="R2714" s="83"/>
      <c r="S2714" s="83"/>
      <c r="T2714" s="83"/>
      <c r="U2714" s="83"/>
      <c r="V2714" s="83"/>
      <c r="W2714" s="83"/>
      <c r="X2714" s="83"/>
      <c r="Y2714" s="83"/>
      <c r="Z2714" s="83"/>
      <c r="AA2714" s="83"/>
      <c r="AB2714" s="83"/>
      <c r="AC2714" s="79"/>
      <c r="AD2714" s="79"/>
      <c r="AE2714" s="79"/>
      <c r="AF2714" s="79"/>
      <c r="AG2714" s="79"/>
      <c r="AH2714" s="79"/>
      <c r="AI2714" s="79"/>
      <c r="AJ2714" s="79"/>
      <c r="AK2714" s="79"/>
      <c r="AL2714" s="79"/>
      <c r="AM2714" s="240"/>
      <c r="AN2714" s="240"/>
      <c r="AO2714" s="240"/>
      <c r="AP2714" s="240"/>
      <c r="AQ2714" s="240"/>
      <c r="AR2714" s="240"/>
      <c r="AS2714" s="240"/>
      <c r="AT2714" s="256"/>
      <c r="AU2714" s="256"/>
      <c r="AV2714" s="259"/>
      <c r="AW2714" s="259"/>
      <c r="AX2714" s="256"/>
      <c r="AY2714" s="256"/>
      <c r="AZ2714" s="256"/>
      <c r="BA2714" s="256"/>
      <c r="BB2714" s="256"/>
      <c r="BC2714" s="256"/>
      <c r="BD2714" s="256"/>
      <c r="BE2714" s="256"/>
      <c r="BF2714" s="256"/>
      <c r="BG2714" s="256"/>
      <c r="BH2714" s="256"/>
      <c r="BI2714" s="256"/>
      <c r="BJ2714" s="256"/>
      <c r="BK2714" s="256"/>
      <c r="BL2714" s="262"/>
      <c r="BM2714" s="262"/>
      <c r="BN2714" s="262"/>
      <c r="BO2714" s="262"/>
      <c r="BP2714" s="262"/>
      <c r="BQ2714" s="262"/>
      <c r="BR2714" s="270"/>
      <c r="BS2714" s="270"/>
      <c r="BT2714" s="270"/>
      <c r="BU2714" s="270"/>
      <c r="BV2714" s="270"/>
      <c r="BW2714" s="270"/>
      <c r="BX2714" s="256"/>
      <c r="BY2714" s="256"/>
      <c r="BZ2714" s="256"/>
      <c r="CA2714" s="267"/>
      <c r="CB2714" s="267"/>
      <c r="CC2714" s="274"/>
      <c r="CD2714" s="267"/>
      <c r="CE2714" s="267"/>
      <c r="CF2714" s="267"/>
      <c r="CG2714" s="267"/>
      <c r="CH2714" s="267"/>
      <c r="CI2714" s="267"/>
      <c r="CJ2714" s="267"/>
      <c r="CK2714" s="267"/>
      <c r="CL2714" s="265"/>
      <c r="CM2714" s="272"/>
      <c r="CN2714" s="264"/>
      <c r="CO2714" s="189"/>
      <c r="CP2714" s="226"/>
      <c r="CQ2714" s="226"/>
      <c r="CR2714" s="226"/>
      <c r="CS2714" s="188"/>
      <c r="CT2714" s="188"/>
      <c r="CU2714" s="188"/>
      <c r="CV2714" s="188"/>
      <c r="CW2714" s="188"/>
      <c r="CX2714" s="188"/>
      <c r="CY2714" s="188"/>
      <c r="CZ2714" s="188"/>
      <c r="DA2714" s="188"/>
      <c r="DB2714" s="188"/>
      <c r="DC2714" s="188"/>
      <c r="DD2714" s="188"/>
      <c r="DE2714" s="188"/>
      <c r="DF2714" s="188"/>
    </row>
    <row r="2715" spans="1:110" s="120" customFormat="1" ht="15" customHeight="1">
      <c r="A2715" s="228"/>
      <c r="B2715" s="630"/>
      <c r="C2715" s="648"/>
      <c r="D2715" s="237"/>
      <c r="E2715" s="237"/>
      <c r="F2715" s="243"/>
      <c r="G2715" s="122">
        <v>2</v>
      </c>
      <c r="H2715" s="84"/>
      <c r="I2715" s="84"/>
      <c r="J2715" s="84"/>
      <c r="K2715" s="84"/>
      <c r="L2715" s="84"/>
      <c r="M2715" s="84"/>
      <c r="N2715" s="84"/>
      <c r="O2715" s="84"/>
      <c r="P2715" s="84"/>
      <c r="Q2715" s="84"/>
      <c r="R2715" s="84"/>
      <c r="S2715" s="84"/>
      <c r="T2715" s="84"/>
      <c r="U2715" s="84"/>
      <c r="V2715" s="84"/>
      <c r="W2715" s="84"/>
      <c r="X2715" s="84"/>
      <c r="Y2715" s="84"/>
      <c r="Z2715" s="84"/>
      <c r="AA2715" s="84"/>
      <c r="AB2715" s="84"/>
      <c r="AC2715" s="80"/>
      <c r="AD2715" s="80"/>
      <c r="AE2715" s="80"/>
      <c r="AF2715" s="80"/>
      <c r="AG2715" s="80"/>
      <c r="AH2715" s="80"/>
      <c r="AI2715" s="80"/>
      <c r="AJ2715" s="80"/>
      <c r="AK2715" s="80"/>
      <c r="AL2715" s="80"/>
      <c r="AM2715" s="240"/>
      <c r="AN2715" s="240"/>
      <c r="AO2715" s="240"/>
      <c r="AP2715" s="240"/>
      <c r="AQ2715" s="240"/>
      <c r="AR2715" s="240"/>
      <c r="AS2715" s="240"/>
      <c r="AT2715" s="256"/>
      <c r="AU2715" s="256"/>
      <c r="AV2715" s="259"/>
      <c r="AW2715" s="259"/>
      <c r="AX2715" s="256"/>
      <c r="AY2715" s="256"/>
      <c r="AZ2715" s="256"/>
      <c r="BA2715" s="256"/>
      <c r="BB2715" s="256"/>
      <c r="BC2715" s="256"/>
      <c r="BD2715" s="256"/>
      <c r="BE2715" s="256"/>
      <c r="BF2715" s="256"/>
      <c r="BG2715" s="256"/>
      <c r="BH2715" s="256"/>
      <c r="BI2715" s="256"/>
      <c r="BJ2715" s="256"/>
      <c r="BK2715" s="256"/>
      <c r="BL2715" s="262"/>
      <c r="BM2715" s="262"/>
      <c r="BN2715" s="262"/>
      <c r="BO2715" s="262"/>
      <c r="BP2715" s="262"/>
      <c r="BQ2715" s="262"/>
      <c r="BR2715" s="270"/>
      <c r="BS2715" s="270"/>
      <c r="BT2715" s="270"/>
      <c r="BU2715" s="270"/>
      <c r="BV2715" s="270"/>
      <c r="BW2715" s="270"/>
      <c r="BX2715" s="256"/>
      <c r="BY2715" s="256"/>
      <c r="BZ2715" s="256"/>
      <c r="CA2715" s="267"/>
      <c r="CB2715" s="267"/>
      <c r="CC2715" s="274"/>
      <c r="CD2715" s="267"/>
      <c r="CE2715" s="267"/>
      <c r="CF2715" s="267"/>
      <c r="CG2715" s="267"/>
      <c r="CH2715" s="267"/>
      <c r="CI2715" s="267"/>
      <c r="CJ2715" s="267"/>
      <c r="CK2715" s="267"/>
      <c r="CL2715" s="265"/>
      <c r="CM2715" s="272"/>
      <c r="CN2715" s="264"/>
      <c r="CO2715" s="189"/>
      <c r="CP2715" s="226"/>
      <c r="CQ2715" s="226"/>
      <c r="CR2715" s="226"/>
      <c r="CS2715" s="188"/>
      <c r="CT2715" s="188"/>
      <c r="CU2715" s="188"/>
      <c r="CV2715" s="188"/>
      <c r="CW2715" s="188"/>
      <c r="CX2715" s="188"/>
      <c r="CY2715" s="188"/>
      <c r="CZ2715" s="188"/>
      <c r="DA2715" s="188"/>
      <c r="DB2715" s="188"/>
      <c r="DC2715" s="188"/>
      <c r="DD2715" s="188"/>
      <c r="DE2715" s="188"/>
      <c r="DF2715" s="188"/>
    </row>
    <row r="2716" spans="1:110" s="120" customFormat="1" ht="15" customHeight="1">
      <c r="A2716" s="228"/>
      <c r="B2716" s="630"/>
      <c r="C2716" s="648"/>
      <c r="D2716" s="237"/>
      <c r="E2716" s="237"/>
      <c r="F2716" s="243"/>
      <c r="G2716" s="122">
        <v>2.1</v>
      </c>
      <c r="H2716" s="84"/>
      <c r="I2716" s="84"/>
      <c r="J2716" s="84"/>
      <c r="K2716" s="84"/>
      <c r="L2716" s="84"/>
      <c r="M2716" s="84"/>
      <c r="N2716" s="84"/>
      <c r="O2716" s="84"/>
      <c r="P2716" s="84"/>
      <c r="Q2716" s="84"/>
      <c r="R2716" s="84"/>
      <c r="S2716" s="84"/>
      <c r="T2716" s="84"/>
      <c r="U2716" s="84"/>
      <c r="V2716" s="84"/>
      <c r="W2716" s="84"/>
      <c r="X2716" s="84"/>
      <c r="Y2716" s="84"/>
      <c r="Z2716" s="84"/>
      <c r="AA2716" s="84"/>
      <c r="AB2716" s="84"/>
      <c r="AC2716" s="80"/>
      <c r="AD2716" s="80"/>
      <c r="AE2716" s="80"/>
      <c r="AF2716" s="80"/>
      <c r="AG2716" s="80"/>
      <c r="AH2716" s="80"/>
      <c r="AI2716" s="80"/>
      <c r="AJ2716" s="80"/>
      <c r="AK2716" s="80"/>
      <c r="AL2716" s="80"/>
      <c r="AM2716" s="240"/>
      <c r="AN2716" s="240"/>
      <c r="AO2716" s="240"/>
      <c r="AP2716" s="240"/>
      <c r="AQ2716" s="240"/>
      <c r="AR2716" s="240"/>
      <c r="AS2716" s="240"/>
      <c r="AT2716" s="256"/>
      <c r="AU2716" s="256"/>
      <c r="AV2716" s="259"/>
      <c r="AW2716" s="259"/>
      <c r="AX2716" s="256"/>
      <c r="AY2716" s="256"/>
      <c r="AZ2716" s="256"/>
      <c r="BA2716" s="256"/>
      <c r="BB2716" s="256"/>
      <c r="BC2716" s="256"/>
      <c r="BD2716" s="256"/>
      <c r="BE2716" s="256"/>
      <c r="BF2716" s="256"/>
      <c r="BG2716" s="256"/>
      <c r="BH2716" s="256"/>
      <c r="BI2716" s="256"/>
      <c r="BJ2716" s="256"/>
      <c r="BK2716" s="256"/>
      <c r="BL2716" s="262"/>
      <c r="BM2716" s="262"/>
      <c r="BN2716" s="262"/>
      <c r="BO2716" s="262"/>
      <c r="BP2716" s="262"/>
      <c r="BQ2716" s="262"/>
      <c r="BR2716" s="270"/>
      <c r="BS2716" s="270"/>
      <c r="BT2716" s="270"/>
      <c r="BU2716" s="270"/>
      <c r="BV2716" s="270"/>
      <c r="BW2716" s="270"/>
      <c r="BX2716" s="256"/>
      <c r="BY2716" s="256"/>
      <c r="BZ2716" s="256"/>
      <c r="CA2716" s="267"/>
      <c r="CB2716" s="267"/>
      <c r="CC2716" s="274"/>
      <c r="CD2716" s="267"/>
      <c r="CE2716" s="267"/>
      <c r="CF2716" s="267"/>
      <c r="CG2716" s="267"/>
      <c r="CH2716" s="267"/>
      <c r="CI2716" s="267"/>
      <c r="CJ2716" s="267"/>
      <c r="CK2716" s="267"/>
      <c r="CL2716" s="265"/>
      <c r="CM2716" s="272"/>
      <c r="CN2716" s="264"/>
      <c r="CO2716" s="189"/>
      <c r="CP2716" s="226"/>
      <c r="CQ2716" s="226"/>
      <c r="CR2716" s="226"/>
      <c r="CS2716" s="188"/>
      <c r="CT2716" s="188"/>
      <c r="CU2716" s="188"/>
      <c r="CV2716" s="188"/>
      <c r="CW2716" s="188"/>
      <c r="CX2716" s="188"/>
      <c r="CY2716" s="188"/>
      <c r="CZ2716" s="188"/>
      <c r="DA2716" s="188"/>
      <c r="DB2716" s="188"/>
      <c r="DC2716" s="188"/>
      <c r="DD2716" s="188"/>
      <c r="DE2716" s="188"/>
      <c r="DF2716" s="188"/>
    </row>
    <row r="2717" spans="1:110" s="120" customFormat="1" ht="15" customHeight="1">
      <c r="A2717" s="228"/>
      <c r="B2717" s="630"/>
      <c r="C2717" s="648"/>
      <c r="D2717" s="237"/>
      <c r="E2717" s="237"/>
      <c r="F2717" s="243"/>
      <c r="G2717" s="122">
        <v>2.7</v>
      </c>
      <c r="H2717" s="84"/>
      <c r="I2717" s="84"/>
      <c r="J2717" s="84"/>
      <c r="K2717" s="84"/>
      <c r="L2717" s="84"/>
      <c r="M2717" s="84"/>
      <c r="N2717" s="84"/>
      <c r="O2717" s="84"/>
      <c r="P2717" s="84"/>
      <c r="Q2717" s="84"/>
      <c r="R2717" s="84"/>
      <c r="S2717" s="84"/>
      <c r="T2717" s="84"/>
      <c r="U2717" s="84"/>
      <c r="V2717" s="84"/>
      <c r="W2717" s="84"/>
      <c r="X2717" s="84"/>
      <c r="Y2717" s="84"/>
      <c r="Z2717" s="84"/>
      <c r="AA2717" s="84"/>
      <c r="AB2717" s="84"/>
      <c r="AC2717" s="80"/>
      <c r="AD2717" s="80"/>
      <c r="AE2717" s="80"/>
      <c r="AF2717" s="80"/>
      <c r="AG2717" s="80"/>
      <c r="AH2717" s="80"/>
      <c r="AI2717" s="80"/>
      <c r="AJ2717" s="80"/>
      <c r="AK2717" s="80"/>
      <c r="AL2717" s="80"/>
      <c r="AM2717" s="240"/>
      <c r="AN2717" s="240"/>
      <c r="AO2717" s="240"/>
      <c r="AP2717" s="240"/>
      <c r="AQ2717" s="240"/>
      <c r="AR2717" s="240"/>
      <c r="AS2717" s="240"/>
      <c r="AT2717" s="256"/>
      <c r="AU2717" s="256"/>
      <c r="AV2717" s="259"/>
      <c r="AW2717" s="259"/>
      <c r="AX2717" s="256"/>
      <c r="AY2717" s="256"/>
      <c r="AZ2717" s="256"/>
      <c r="BA2717" s="256"/>
      <c r="BB2717" s="256"/>
      <c r="BC2717" s="256"/>
      <c r="BD2717" s="256"/>
      <c r="BE2717" s="256"/>
      <c r="BF2717" s="256"/>
      <c r="BG2717" s="256"/>
      <c r="BH2717" s="256"/>
      <c r="BI2717" s="256"/>
      <c r="BJ2717" s="256"/>
      <c r="BK2717" s="256"/>
      <c r="BL2717" s="262"/>
      <c r="BM2717" s="262"/>
      <c r="BN2717" s="262"/>
      <c r="BO2717" s="262"/>
      <c r="BP2717" s="262"/>
      <c r="BQ2717" s="262"/>
      <c r="BR2717" s="270"/>
      <c r="BS2717" s="270"/>
      <c r="BT2717" s="270"/>
      <c r="BU2717" s="270"/>
      <c r="BV2717" s="270"/>
      <c r="BW2717" s="270"/>
      <c r="BX2717" s="256"/>
      <c r="BY2717" s="256"/>
      <c r="BZ2717" s="256"/>
      <c r="CA2717" s="267"/>
      <c r="CB2717" s="267"/>
      <c r="CC2717" s="274"/>
      <c r="CD2717" s="267"/>
      <c r="CE2717" s="267"/>
      <c r="CF2717" s="267"/>
      <c r="CG2717" s="267"/>
      <c r="CH2717" s="267"/>
      <c r="CI2717" s="267"/>
      <c r="CJ2717" s="267"/>
      <c r="CK2717" s="267"/>
      <c r="CL2717" s="265"/>
      <c r="CM2717" s="272"/>
      <c r="CN2717" s="264"/>
      <c r="CO2717" s="189"/>
      <c r="CP2717" s="226"/>
      <c r="CQ2717" s="226"/>
      <c r="CR2717" s="226"/>
      <c r="CS2717" s="188"/>
      <c r="CT2717" s="188"/>
      <c r="CU2717" s="188"/>
      <c r="CV2717" s="188"/>
      <c r="CW2717" s="188"/>
      <c r="CX2717" s="188"/>
      <c r="CY2717" s="188"/>
      <c r="CZ2717" s="188"/>
      <c r="DA2717" s="188"/>
      <c r="DB2717" s="188"/>
      <c r="DC2717" s="188"/>
      <c r="DD2717" s="188"/>
      <c r="DE2717" s="188"/>
      <c r="DF2717" s="188"/>
    </row>
    <row r="2718" spans="1:110" s="120" customFormat="1" ht="15" customHeight="1">
      <c r="A2718" s="228"/>
      <c r="B2718" s="630"/>
      <c r="C2718" s="648"/>
      <c r="D2718" s="237"/>
      <c r="E2718" s="237"/>
      <c r="F2718" s="243"/>
      <c r="G2718" s="122">
        <v>3</v>
      </c>
      <c r="H2718" s="84"/>
      <c r="I2718" s="84"/>
      <c r="J2718" s="84"/>
      <c r="K2718" s="84"/>
      <c r="L2718" s="84"/>
      <c r="M2718" s="84"/>
      <c r="N2718" s="84"/>
      <c r="O2718" s="84"/>
      <c r="P2718" s="84"/>
      <c r="Q2718" s="84"/>
      <c r="R2718" s="84"/>
      <c r="S2718" s="84"/>
      <c r="T2718" s="84"/>
      <c r="U2718" s="84"/>
      <c r="V2718" s="84"/>
      <c r="W2718" s="84"/>
      <c r="X2718" s="84"/>
      <c r="Y2718" s="84"/>
      <c r="Z2718" s="84"/>
      <c r="AA2718" s="84"/>
      <c r="AB2718" s="84"/>
      <c r="AC2718" s="80"/>
      <c r="AD2718" s="80"/>
      <c r="AE2718" s="80"/>
      <c r="AF2718" s="80"/>
      <c r="AG2718" s="80"/>
      <c r="AH2718" s="80"/>
      <c r="AI2718" s="80"/>
      <c r="AJ2718" s="80"/>
      <c r="AK2718" s="80"/>
      <c r="AL2718" s="80"/>
      <c r="AM2718" s="240"/>
      <c r="AN2718" s="240"/>
      <c r="AO2718" s="240"/>
      <c r="AP2718" s="240"/>
      <c r="AQ2718" s="240"/>
      <c r="AR2718" s="240"/>
      <c r="AS2718" s="240"/>
      <c r="AT2718" s="256"/>
      <c r="AU2718" s="256"/>
      <c r="AV2718" s="259"/>
      <c r="AW2718" s="259"/>
      <c r="AX2718" s="256"/>
      <c r="AY2718" s="256"/>
      <c r="AZ2718" s="256"/>
      <c r="BA2718" s="256"/>
      <c r="BB2718" s="256"/>
      <c r="BC2718" s="256"/>
      <c r="BD2718" s="256"/>
      <c r="BE2718" s="256"/>
      <c r="BF2718" s="256"/>
      <c r="BG2718" s="256"/>
      <c r="BH2718" s="256"/>
      <c r="BI2718" s="256"/>
      <c r="BJ2718" s="256"/>
      <c r="BK2718" s="256"/>
      <c r="BL2718" s="262"/>
      <c r="BM2718" s="262"/>
      <c r="BN2718" s="262"/>
      <c r="BO2718" s="262"/>
      <c r="BP2718" s="262"/>
      <c r="BQ2718" s="262"/>
      <c r="BR2718" s="270"/>
      <c r="BS2718" s="270"/>
      <c r="BT2718" s="270"/>
      <c r="BU2718" s="270"/>
      <c r="BV2718" s="270"/>
      <c r="BW2718" s="270"/>
      <c r="BX2718" s="256"/>
      <c r="BY2718" s="256"/>
      <c r="BZ2718" s="256"/>
      <c r="CA2718" s="267"/>
      <c r="CB2718" s="267"/>
      <c r="CC2718" s="274"/>
      <c r="CD2718" s="267"/>
      <c r="CE2718" s="267"/>
      <c r="CF2718" s="267"/>
      <c r="CG2718" s="267"/>
      <c r="CH2718" s="267"/>
      <c r="CI2718" s="267"/>
      <c r="CJ2718" s="267"/>
      <c r="CK2718" s="267"/>
      <c r="CL2718" s="265"/>
      <c r="CM2718" s="272"/>
      <c r="CN2718" s="264"/>
      <c r="CO2718" s="189"/>
      <c r="CP2718" s="226"/>
      <c r="CQ2718" s="226"/>
      <c r="CR2718" s="226"/>
      <c r="CS2718" s="188"/>
      <c r="CT2718" s="188"/>
      <c r="CU2718" s="188"/>
      <c r="CV2718" s="188"/>
      <c r="CW2718" s="188"/>
      <c r="CX2718" s="188"/>
      <c r="CY2718" s="188"/>
      <c r="CZ2718" s="188"/>
      <c r="DA2718" s="188"/>
      <c r="DB2718" s="188"/>
      <c r="DC2718" s="188"/>
      <c r="DD2718" s="188"/>
      <c r="DE2718" s="188"/>
      <c r="DF2718" s="188"/>
    </row>
    <row r="2719" spans="1:110" s="120" customFormat="1" ht="15" customHeight="1">
      <c r="A2719" s="228"/>
      <c r="B2719" s="630"/>
      <c r="C2719" s="648"/>
      <c r="D2719" s="237"/>
      <c r="E2719" s="237"/>
      <c r="F2719" s="244"/>
      <c r="G2719" s="123">
        <v>3.9</v>
      </c>
      <c r="H2719" s="85"/>
      <c r="I2719" s="85"/>
      <c r="J2719" s="85"/>
      <c r="K2719" s="85"/>
      <c r="L2719" s="85"/>
      <c r="M2719" s="85"/>
      <c r="N2719" s="85"/>
      <c r="O2719" s="85"/>
      <c r="P2719" s="85"/>
      <c r="Q2719" s="85"/>
      <c r="R2719" s="85"/>
      <c r="S2719" s="85"/>
      <c r="T2719" s="85"/>
      <c r="U2719" s="85"/>
      <c r="V2719" s="85"/>
      <c r="W2719" s="85"/>
      <c r="X2719" s="85"/>
      <c r="Y2719" s="85"/>
      <c r="Z2719" s="85"/>
      <c r="AA2719" s="85"/>
      <c r="AB2719" s="85"/>
      <c r="AC2719" s="81"/>
      <c r="AD2719" s="81"/>
      <c r="AE2719" s="81"/>
      <c r="AF2719" s="81"/>
      <c r="AG2719" s="81"/>
      <c r="AH2719" s="81"/>
      <c r="AI2719" s="81"/>
      <c r="AJ2719" s="81"/>
      <c r="AK2719" s="81"/>
      <c r="AL2719" s="81"/>
      <c r="AM2719" s="240"/>
      <c r="AN2719" s="240"/>
      <c r="AO2719" s="240"/>
      <c r="AP2719" s="240"/>
      <c r="AQ2719" s="240"/>
      <c r="AR2719" s="240"/>
      <c r="AS2719" s="240"/>
      <c r="AT2719" s="256"/>
      <c r="AU2719" s="256"/>
      <c r="AV2719" s="259"/>
      <c r="AW2719" s="259"/>
      <c r="AX2719" s="256"/>
      <c r="AY2719" s="256"/>
      <c r="AZ2719" s="256"/>
      <c r="BA2719" s="256"/>
      <c r="BB2719" s="256"/>
      <c r="BC2719" s="256"/>
      <c r="BD2719" s="256"/>
      <c r="BE2719" s="256"/>
      <c r="BF2719" s="256"/>
      <c r="BG2719" s="256"/>
      <c r="BH2719" s="256"/>
      <c r="BI2719" s="256"/>
      <c r="BJ2719" s="256"/>
      <c r="BK2719" s="256"/>
      <c r="BL2719" s="262"/>
      <c r="BM2719" s="262"/>
      <c r="BN2719" s="262"/>
      <c r="BO2719" s="262"/>
      <c r="BP2719" s="262"/>
      <c r="BQ2719" s="262"/>
      <c r="BR2719" s="270"/>
      <c r="BS2719" s="270"/>
      <c r="BT2719" s="270"/>
      <c r="BU2719" s="270"/>
      <c r="BV2719" s="270"/>
      <c r="BW2719" s="270"/>
      <c r="BX2719" s="256"/>
      <c r="BY2719" s="256"/>
      <c r="BZ2719" s="256"/>
      <c r="CA2719" s="267"/>
      <c r="CB2719" s="267"/>
      <c r="CC2719" s="274"/>
      <c r="CD2719" s="267"/>
      <c r="CE2719" s="267"/>
      <c r="CF2719" s="267"/>
      <c r="CG2719" s="267"/>
      <c r="CH2719" s="267"/>
      <c r="CI2719" s="267"/>
      <c r="CJ2719" s="267"/>
      <c r="CK2719" s="267"/>
      <c r="CL2719" s="265"/>
      <c r="CM2719" s="272"/>
      <c r="CN2719" s="264"/>
      <c r="CO2719" s="189"/>
      <c r="CP2719" s="226"/>
      <c r="CQ2719" s="226"/>
      <c r="CR2719" s="226"/>
      <c r="CS2719" s="188"/>
      <c r="CT2719" s="188"/>
      <c r="CU2719" s="188"/>
      <c r="CV2719" s="188"/>
      <c r="CW2719" s="188"/>
      <c r="CX2719" s="188"/>
      <c r="CY2719" s="188"/>
      <c r="CZ2719" s="188"/>
      <c r="DA2719" s="188"/>
      <c r="DB2719" s="188"/>
      <c r="DC2719" s="188"/>
      <c r="DD2719" s="188"/>
      <c r="DE2719" s="188"/>
      <c r="DF2719" s="188"/>
    </row>
    <row r="2720" spans="1:110" s="120" customFormat="1" ht="15" customHeight="1">
      <c r="A2720" s="229"/>
      <c r="B2720" s="631"/>
      <c r="C2720" s="649"/>
      <c r="D2720" s="238"/>
      <c r="E2720" s="238"/>
      <c r="F2720" s="245" t="s">
        <v>83</v>
      </c>
      <c r="G2720" s="246"/>
      <c r="H2720" s="82"/>
      <c r="I2720" s="82"/>
      <c r="J2720" s="82"/>
      <c r="K2720" s="82"/>
      <c r="L2720" s="82"/>
      <c r="M2720" s="82"/>
      <c r="N2720" s="82"/>
      <c r="O2720" s="82"/>
      <c r="P2720" s="82"/>
      <c r="Q2720" s="82"/>
      <c r="R2720" s="82"/>
      <c r="S2720" s="82"/>
      <c r="T2720" s="82"/>
      <c r="U2720" s="82"/>
      <c r="V2720" s="82"/>
      <c r="W2720" s="82"/>
      <c r="X2720" s="82"/>
      <c r="Y2720" s="82"/>
      <c r="Z2720" s="82"/>
      <c r="AA2720" s="82"/>
      <c r="AB2720" s="82"/>
      <c r="AC2720" s="35"/>
      <c r="AD2720" s="35"/>
      <c r="AE2720" s="35"/>
      <c r="AF2720" s="35"/>
      <c r="AG2720" s="35"/>
      <c r="AH2720" s="35"/>
      <c r="AI2720" s="35"/>
      <c r="AJ2720" s="35"/>
      <c r="AK2720" s="35"/>
      <c r="AL2720" s="35"/>
      <c r="AM2720" s="241"/>
      <c r="AN2720" s="241"/>
      <c r="AO2720" s="241"/>
      <c r="AP2720" s="241"/>
      <c r="AQ2720" s="241"/>
      <c r="AR2720" s="241"/>
      <c r="AS2720" s="241"/>
      <c r="AT2720" s="257"/>
      <c r="AU2720" s="257"/>
      <c r="AV2720" s="260"/>
      <c r="AW2720" s="260"/>
      <c r="AX2720" s="257"/>
      <c r="AY2720" s="257"/>
      <c r="AZ2720" s="257"/>
      <c r="BA2720" s="257"/>
      <c r="BB2720" s="257"/>
      <c r="BC2720" s="257"/>
      <c r="BD2720" s="257"/>
      <c r="BE2720" s="257"/>
      <c r="BF2720" s="257"/>
      <c r="BG2720" s="257"/>
      <c r="BH2720" s="257"/>
      <c r="BI2720" s="257"/>
      <c r="BJ2720" s="257"/>
      <c r="BK2720" s="257"/>
      <c r="BL2720" s="263"/>
      <c r="BM2720" s="263"/>
      <c r="BN2720" s="263"/>
      <c r="BO2720" s="263"/>
      <c r="BP2720" s="263"/>
      <c r="BQ2720" s="263"/>
      <c r="BR2720" s="271"/>
      <c r="BS2720" s="271"/>
      <c r="BT2720" s="271"/>
      <c r="BU2720" s="271"/>
      <c r="BV2720" s="271"/>
      <c r="BW2720" s="271"/>
      <c r="BX2720" s="257"/>
      <c r="BY2720" s="257"/>
      <c r="BZ2720" s="257"/>
      <c r="CA2720" s="268"/>
      <c r="CB2720" s="268"/>
      <c r="CC2720" s="275"/>
      <c r="CD2720" s="268"/>
      <c r="CE2720" s="268"/>
      <c r="CF2720" s="268"/>
      <c r="CG2720" s="268"/>
      <c r="CH2720" s="268"/>
      <c r="CI2720" s="268"/>
      <c r="CJ2720" s="268"/>
      <c r="CK2720" s="268"/>
      <c r="CL2720" s="265"/>
      <c r="CM2720" s="272"/>
      <c r="CN2720" s="264"/>
      <c r="CO2720" s="189"/>
      <c r="CP2720" s="226"/>
      <c r="CQ2720" s="226"/>
      <c r="CR2720" s="226"/>
      <c r="CS2720" s="188"/>
      <c r="CT2720" s="188"/>
      <c r="CU2720" s="188"/>
      <c r="CV2720" s="188"/>
      <c r="CW2720" s="188"/>
      <c r="CX2720" s="188"/>
      <c r="CY2720" s="188"/>
      <c r="CZ2720" s="188"/>
      <c r="DA2720" s="188"/>
      <c r="DB2720" s="188"/>
      <c r="DC2720" s="188"/>
      <c r="DD2720" s="188"/>
      <c r="DE2720" s="188"/>
      <c r="DF2720" s="188"/>
    </row>
    <row r="2721" spans="1:105" s="120" customFormat="1" ht="15" customHeight="1">
      <c r="A2721" s="227">
        <f t="shared" si="885"/>
        <v>337</v>
      </c>
      <c r="B2721" s="613" t="s">
        <v>346</v>
      </c>
      <c r="C2721" s="544" t="s">
        <v>347</v>
      </c>
      <c r="D2721" s="236">
        <v>42098</v>
      </c>
      <c r="E2721" s="236" t="s">
        <v>1195</v>
      </c>
      <c r="F2721" s="253" t="s">
        <v>80</v>
      </c>
      <c r="G2721" s="254"/>
      <c r="H2721" s="82" t="s">
        <v>69</v>
      </c>
      <c r="I2721" s="82"/>
      <c r="J2721" s="82" t="s">
        <v>60</v>
      </c>
      <c r="K2721" s="82" t="s">
        <v>60</v>
      </c>
      <c r="L2721" s="82" t="s">
        <v>60</v>
      </c>
      <c r="M2721" s="82" t="s">
        <v>60</v>
      </c>
      <c r="N2721" s="82" t="s">
        <v>60</v>
      </c>
      <c r="O2721" s="82"/>
      <c r="P2721" s="82" t="s">
        <v>60</v>
      </c>
      <c r="Q2721" s="82" t="s">
        <v>60</v>
      </c>
      <c r="R2721" s="82" t="s">
        <v>60</v>
      </c>
      <c r="S2721" s="82" t="s">
        <v>60</v>
      </c>
      <c r="T2721" s="82" t="s">
        <v>60</v>
      </c>
      <c r="U2721" s="82" t="s">
        <v>60</v>
      </c>
      <c r="V2721" s="82"/>
      <c r="W2721" s="82" t="s">
        <v>60</v>
      </c>
      <c r="X2721" s="82" t="s">
        <v>60</v>
      </c>
      <c r="Y2721" s="82" t="s">
        <v>60</v>
      </c>
      <c r="Z2721" s="82" t="s">
        <v>60</v>
      </c>
      <c r="AA2721" s="82" t="s">
        <v>60</v>
      </c>
      <c r="AB2721" s="82" t="s">
        <v>60</v>
      </c>
      <c r="AC2721" s="82"/>
      <c r="AD2721" s="82" t="s">
        <v>60</v>
      </c>
      <c r="AE2721" s="82" t="s">
        <v>60</v>
      </c>
      <c r="AF2721" s="82" t="s">
        <v>60</v>
      </c>
      <c r="AG2721" s="82" t="s">
        <v>60</v>
      </c>
      <c r="AH2721" s="82" t="s">
        <v>60</v>
      </c>
      <c r="AI2721" s="82" t="s">
        <v>1471</v>
      </c>
      <c r="AJ2721" s="82"/>
      <c r="AK2721" s="82" t="s">
        <v>60</v>
      </c>
      <c r="AL2721" s="82" t="s">
        <v>60</v>
      </c>
      <c r="AM2721" s="239">
        <f>COUNTIF(H2721:AL2721,"PH")+COUNTIF(H2721:AL2721,"PH/L")+COUNTIF(H2721:AL2721,"PM")</f>
        <v>0</v>
      </c>
      <c r="AN2721" s="239">
        <f>COUNTIF(H2721:AL2721,"PD")+COUNTIF(H2721:AL2721,"PDD")+COUNTIF(H2721:AL2721,"P/DS")/2+COUNTIF(H2721:AL2721,"PMD")</f>
        <v>0</v>
      </c>
      <c r="AO2721" s="239">
        <f>COUNTIF(H2721:AL2721,"PN")+COUNTIF(H2721:AL2721,"P/NS")/2+COUNTIF(H2721:AL2721,"PH")+COUNTIF(H2721:AL2721,"PH/F")/2+COUNTIF(H2721:AL2721,"PH/L")/2+COUNTIF(H2721:AL2721,"PM")</f>
        <v>0</v>
      </c>
      <c r="AP2721" s="239">
        <f>COUNTIF(H2721:AL2721,"BH")+COUNTIF(H2721:AL2721,"AL/BL")+COUNTIF(H2721:AL2721,"UL/BL")+COUNTIF(H2721:AL2721,"BM")</f>
        <v>0</v>
      </c>
      <c r="AQ2721" s="239">
        <f>COUNTIF(H2721:AL2721,"DS")+COUNTIF(H2721:AL2721,"AL/DS")/2+COUNTIF(H2721:AL2721,"UL/DS")/2+COUNTIF(H2721:AL2721,"CT")+COUNTIF(H2721:AL2721,"MD")</f>
        <v>24.5</v>
      </c>
      <c r="AR2721" s="239">
        <f>COUNTIF(H2721:AL2721,"NS")+COUNTIF(H2721:AL2721,"AL/NS")/2+COUNTIF(H2721:AL2721,"UL/NS")/2+COUNTIF(H2721:AL2721,"BH")+COUNTIF(H2721:AL2721,"AL/BF")/2+COUNTIF(H2721:AL2721,"AL/BL")/2+COUNTIF(H2721:AL2721,"UL/BL")/2+COUNTIF(H2721:AL2721,"UL/BF")/2+COUNTIF(H2721:AL2721,"BM")</f>
        <v>0</v>
      </c>
      <c r="AS2721" s="239">
        <f>COUNTIF(H2721:AL2721,"AL")+COUNTIF(H2721:AL2721,"AL/DS")/2+COUNTIF(H2721:AL2721,"AL/NS")/2+COUNTIF(H2721:AL2721,"NH")+COUNTIF(H2721:AL2721,"SL")+COUNTIF(H2721:AL2721,"NHD")+COUNTIF(H2721:AL2721,"B")+COUNTIF(H2721:AL2721,"HL")+COUNTIF(H2721:AL2721,"AL/BF")/2+COUNTIF(H2721:AL2721,"AL/BL")/2</f>
        <v>1</v>
      </c>
      <c r="AT2721" s="255">
        <f>COUNTIF(H2721:AL2721,"PD")+COUNTIF(H2721:AL2721,"PN")+COUNTIF(H2721:AL2721,"P/DS")/2+COUNTIF(H2721:AL2721,"P/NS")/2+COUNTIF(H2721:AL2721,"DS")+COUNTIF(H2721:AL2721,"NS")+COUNTIF(H2721:AL2721,"AL")+COUNTIF(H2721:AL2721,"AL/DS")+COUNTIF(H2721:AL2721,"AL/NS")+COUNTIF(H2721:AL2721,"NH")+COUNTIF(H2721:AL2721,"SL")+COUNTIF(H2721:AL2721,"UL/DS")/2+COUNTIF(H2721:AL2721,"UL/NS")/2+COUNTIF(H2721:AL2721,"CT")+COUNTIF(H2721:AL2721,"NHD")+COUNTIF(H2721:AL2721,"PDD")+COUNTIF(H2721:AL2721,"B")+COUNTIF(H2721:AL2721,"HL")+COUNTIF(H2721:AL2721,"PH")+COUNTIF(H2721:AL2721,"BH")+COUNTIF(H2721:AL2721,"AL/BF")+COUNTIF(H2721:AL2721,"AL/BL")+COUNTIF(H2721:AL2721,"UL/BF")/2+COUNTIF(H2721:AL2721,"UL/BL")/2+COUNTIF(H2721:AL2721,"PH/F")/2+COUNTIF(H2721:AL2721,"PH/L")/2+COUNTIF(H2721:AL2721,"MD")+COUNTIF(H2721:AL2721,"PMD")+COUNTIF(H2721:AL2721,"PM")+COUNTIF(H2721:AL2721,"BM")</f>
        <v>25.5</v>
      </c>
      <c r="AU2721" s="255">
        <f>COUNTIF(H2721:AL2721,"P/DS")/2+COUNTIF(H2721:AL2721,"P/NS")/2+COUNTIF(H2721:AL2721,"IL")+COUNTIF(H2721:AL2721,"NL")+COUNTIF(H2721:AL2721,"UL")+COUNTIF(H2721:AL2721,"UL/DS")/2+COUNTIF(H2721:AL2721,"UL/NS")/2+COUNTIF(H2721:AL2721,"KT")+COUNTIF(H2721:AL2721,"UL/BF")/2+COUNTIF(H2721:AL2721,"UL/BL")/2+COUNTIF(H2721:AL2721,"PH/F")/2+COUNTIF(H2721:AL2721,"PH/L")/2+COUNTIF(H2721:AL2721,"NB")</f>
        <v>0.5</v>
      </c>
      <c r="AV2721" s="258">
        <f>COUNTIF(H2721:AL2721,"PN")+COUNTIF(H2721:AL2721,"TVD")+COUNTIF(H2721:AL2721,"PH")+COUNTIF(H2721:AL2721,"PM")+COUNTIF(H2721:AL2721,"PDD")-COUNTIFS(H2721:AL2721,"PN",H2728:AL2728,"&gt;=3")-COUNTIFS(H2721:AL2721,"PM",H2728:AL2728,"&gt;=3")</f>
        <v>0</v>
      </c>
      <c r="AW2721" s="258">
        <f>COUNTIF(H2721:AL2721,"NS")+COUNTIF(H2721:AL2721,"D")+COUNTIF(H2721:AL2721,"BH")+COUNTIF(H2721:AL2721,"NHD")+COUNTIF(H2721:AL2721,"BM")-COUNTIFS(H2721:AL2721,"NS",H2728:AL2728,"&gt;=3")-COUNTIFS(H2721:AL2721,"BH",H2728:AL2728,"&gt;=3")-COUNTIFS(H2721:AL2721,"BM",H2728:AL2728,"&gt;=3")</f>
        <v>0</v>
      </c>
      <c r="AX2721" s="255">
        <f>COUNTIF(H2721:AL2721,"AL")+COUNTIF(H2721:AL2721,"AL/DS")/2+COUNTIF(H2721:AL2721,"AL/NS")/2+COUNTIF(H2721:AL2721,"AL/BF")+COUNTIF(H2721:AL2721,"AL/BL")/2</f>
        <v>0</v>
      </c>
      <c r="AY2721" s="255">
        <f>COUNTIF(H2721:AL2721,"SL")</f>
        <v>0</v>
      </c>
      <c r="AZ2721" s="255">
        <f>COUNTIF(H2721:AL2721,"NH")</f>
        <v>1</v>
      </c>
      <c r="BA2721" s="255">
        <f>COUNTIF(H2721:AL2721,"HL")</f>
        <v>0</v>
      </c>
      <c r="BB2721" s="255">
        <f>COUNTIF(G2721:AL2721,"P/DS")/2+COUNTIF(G2721:AL2721,"P/NS")/2+COUNTIF(G2721:AL2721,"UL")+COUNTIF(G2721:AL2721,"UL/DS")/2+COUNTIF(G2721:AL2721,"UL/NS")/2+COUNTIF(G2721:AL2721,"UL/BL")/2+COUNTIF(G2721:AL2721,"UL/BF")/2+COUNTIF(G2721:AL2721,"PH/F")/2+COUNTIF(G2721:AL2721,"PH/L")/2</f>
        <v>0.5</v>
      </c>
      <c r="BC2721" s="255">
        <f>COUNTIF(H2721:AL2721,"NB")</f>
        <v>0</v>
      </c>
      <c r="BD2721" s="255">
        <f>COUNTIF(H2721:AL2721,"NL")</f>
        <v>0</v>
      </c>
      <c r="BE2721" s="255">
        <f>COUNTIF(H2721:AL2721,"IL")</f>
        <v>0</v>
      </c>
      <c r="BF2721" s="255">
        <f>COUNTIF(H2721:AL2721,"KT")</f>
        <v>0</v>
      </c>
      <c r="BG2721" s="255">
        <f>COUNTIF(H2721:AL2721,"L70")</f>
        <v>0</v>
      </c>
      <c r="BH2721" s="255">
        <f>COUNTIF(H2721:AL2721,"MD")</f>
        <v>0</v>
      </c>
      <c r="BI2721" s="255">
        <f>COUNTIF(H2721:AL2721,"PMD")</f>
        <v>0</v>
      </c>
      <c r="BJ2721" s="255">
        <f>COUNTIF(H2721:AL2721,"PM")</f>
        <v>0</v>
      </c>
      <c r="BK2721" s="255">
        <f>COUNTIF(H2721:AL2721,"BM")</f>
        <v>0</v>
      </c>
      <c r="BL2721" s="261">
        <f>SUMIF(H2721:AL2721,"PD",H2722:AL2722)+SUMIF(H2721:AL2721,"PN",H2722:AL2722)+SUMIF(H2721:AL2721,"P/DS",H2722:AL2722)+SUMIF(H2721:AL2721,"PN/F",H2722:AL2722)+SUMIF(H2721:AL2721,"PN/L",H2722:AL2722)+SUMIF(H2721:AL2721,"TV",H2722:AL2722)+SUMIF(H2721:AL2721,"TVD",H2722:AL2722)+SUMIF(H2721:AL2721,"PDD",H2722:AL2722)</f>
        <v>0</v>
      </c>
      <c r="BM2721" s="261">
        <f>SUMIF(H2721:AL2721,"PD",H2723:AL2723)+SUMIF(H2721:AL2721,"PN",H2723:AL2723)+SUMIF(H2721:AL2721,"P/DS",H2723:AL2723)+SUMIF(H2721:AL2721,"PN/F",H2723:AL2723)+SUMIF(H2721:AL2721,"PN/L",H2723:AL2723)+SUMIF(H2721:AL2721,"TV",H2723:AL2723)+SUMIF(H2721:AL2721,"TVD",H2723:AL2723)+SUMIF(H2721:AL2721,"PDD",H2723:AL2723)+SUMIF(H2721:AL2721,"PMD",H2723:AL2723)</f>
        <v>0</v>
      </c>
      <c r="BN2721" s="261">
        <f>SUMIF(H2721:AL2721,"PD",H2724:AL2724)+SUMIF(H2721:AL2721,"PN",H2724:AL2724)+SUMIF(H2721:AL2721,"P/DS",H2724:AL2724)+SUMIF(H2721:AL2721,"PN/F",H2724:AL2724)+SUMIF(H2721:AL2721,"PN/L",H2724:AL2724)+SUMIF(H2721:AL2721,"TV",H2724:AL2724)+SUMIF(H2721:AL2721,"TVD",H2724:AL2724)</f>
        <v>0</v>
      </c>
      <c r="BO2721" s="261">
        <f>SUMIF(H2721:AL2721,"PD",H2725:AL2725)+SUMIF(H2721:AL2721,"PN",H2725:AL2725)+SUMIF(H2721:AL2721,"P/DS",H2725:AL2725)+SUMIF(H2721:AL2721,"PN/F",H2725:AL2725)+SUMIF(H2721:AL2721,"PN/L",H2725:AL2725)+SUMIF(H2721:AL2721,"TV",H2725:AL2725)+SUMIF(H2721:AL2721,"TVD",H2725:AL2725)</f>
        <v>0</v>
      </c>
      <c r="BP2721" s="261">
        <f>SUMIF(H2721:AL2721,"PD",H2726:AL2726)+SUMIF(H2721:AL2721,"PN",H2726:AL2726)+SUMIF(H2721:AL2721,"P/DS",H2726:AL2726)+SUMIF(H2721:AL2721,"PN/F",H2726:AL2726)+SUMIF(H2721:AL2721,"PN/L",H2726:AL2726)+SUMIF(H2721:AL2721,"TV",H2726:AL2726)+SUMIF(H2721:AL2721,"TVD",H2726:AL2726)+SUMIF(H2721:AL2721,"PDD",H2726:AL2726)+SUMIF(H2721:AL2721,"PH",H2726:AL2726)+SUMIF(H2721:AL2721,"PM",H2726:AL2726)</f>
        <v>0</v>
      </c>
      <c r="BQ2721" s="261">
        <f>SUMIF(H2721:AL2721,"PD",H2727:AL2727)+SUMIF(H2721:AL2721,"PN",H2727:AL2727)+SUMIF(H2721:AL2721,"P/DS",H2727:AL2727)+SUMIF(H2721:AL2721,"PN/F",H2727:AL2727)+SUMIF(H2721:AL2721,"PN/L",H2727:AL2727)+SUMIF(H2721:AL2721,"TV",H2727:AL2727)+SUMIF(H2721:AL2721,"TVD",H2727:AL2727)+SUMIF(H2721:AL2721,"PDD",H2727:AL2727)+SUMIF(H2721:AL2721,"PH",H2727:AL2727)+SUMIF(H2721:AL2721,"PM",H2727:AL2727)</f>
        <v>0</v>
      </c>
      <c r="BR2721" s="269">
        <f>SUM(H2722:AL2722)-BL2721</f>
        <v>7.5</v>
      </c>
      <c r="BS2721" s="269">
        <f>SUM(H2723:AL2723)-BM2721</f>
        <v>5</v>
      </c>
      <c r="BT2721" s="269">
        <f>SUM(H2724:AL2724)-BN2721</f>
        <v>0</v>
      </c>
      <c r="BU2721" s="269">
        <f>SUM(H2725:AL2725)-BO2721</f>
        <v>0</v>
      </c>
      <c r="BV2721" s="269">
        <f>SUM(H2726:AL2726)-BP2721</f>
        <v>0</v>
      </c>
      <c r="BW2721" s="269">
        <f>SUM(H2727:AL2727)-BQ2721</f>
        <v>0</v>
      </c>
      <c r="BX2721" s="255">
        <f>SUMIF(H2721:AL2721,"PD",H2728:AL2728)+SUMIF(H2721:AL2721,"PN",H2728:AL2728)+SUMIF(H2721:AL2721,"P/DS",H2728:AL2728)+SUMIF(H2721:AL2721,"PN/F",H2728:AL2728)+SUMIF(H2721:AL2721,"PN/L",H2728:AL2728)</f>
        <v>0</v>
      </c>
      <c r="BY2721" s="255">
        <f>SUM(H2728:AL2728)-BX2721</f>
        <v>0</v>
      </c>
      <c r="BZ2721" s="255">
        <f t="shared" ref="BZ2721" si="898">+SUM(BL2721:BW2728)</f>
        <v>12.5</v>
      </c>
      <c r="CA2721" s="266">
        <f>(COUNTIFS(H2721:AL2721,"PD",H2722:AL2722,"&gt;=2"))*0.5-IF(CN2721="VP",COUNTIFS($H$16:$AL$16,"SAT",H2721:AL2721,"PD",H2722:AL2722,"&gt;=2"))*0.5</f>
        <v>0</v>
      </c>
      <c r="CB2721" s="266">
        <f>(COUNTIFS(H2721:AL2721,"PN",H2723:AL2723,"&gt;=0.5",H2722:AL2722,"&gt;=1.5"))*0.5+COUNTIFS(H2721:AL2721,"PDD",H2723:AL2723,"&gt;=0.5",H2722:AL2722,"&gt;=1.5")*0.5</f>
        <v>0</v>
      </c>
      <c r="CC2721" s="273">
        <f>(COUNTIFS(H2721:AL2721,"TV",H2723:AL2723,"&gt;=10"))*0.5+(COUNTIFS(H2721:AL2721,"PMD",H2723:AL2723,"&gt;=2"))*0.5</f>
        <v>0</v>
      </c>
      <c r="CD2721" s="266">
        <f>(COUNTIFS(H2721:AL2721,"TVD",H2725:AL2725,"&gt;=6.5",H2723:AL2723,"&gt;=3.5"))*0.5</f>
        <v>0</v>
      </c>
      <c r="CE2721" s="266">
        <f>(COUNTIFS(H2721:AL2721,"PD",H2726:AL2726,"&gt;=10"))*0.5</f>
        <v>0</v>
      </c>
      <c r="CF2721" s="266">
        <f>(COUNTIFS(H2721:AL2721,"PDD",H2726:AL2726,"&gt;=3.5",H2727:AL2727,"&gt;=6.5")+COUNTIFS(H2721:AL2721,"PH",H2727:AL2727,"&gt;=0.5",H2726:AL2726,"&gt;=1.5")+COUNTIFS(H2721:AL2721,"PM",H2727:AL2727,"&gt;=0.5",H2726:AL2726,"&gt;=1.5"))*0.5</f>
        <v>0</v>
      </c>
      <c r="CG2721" s="266">
        <f>(COUNTIFS(H2721:AL2721,"DS",H2722:AL2722,"&gt;=2")+COUNTIFS(H2721:AL2721,"AL/DS",H2722:AL2722,"&gt;=2"))*0.5-IF(CN2721="VP",COUNTIFS($H$16:$AL$16,"SAT",H2721:AL2721,"DS",H2722:AL2722,"&gt;=2"))*0.5</f>
        <v>1.5</v>
      </c>
      <c r="CH2721" s="266">
        <f>(COUNTIFS(H2721:AL2721,"NS",H2723:AL2723,"&gt;=0.5",H2722:AL2722,"&gt;=1.5")+COUNTIFS(H2721:AL2721,"AL/NS",H2723:AL2723,"&gt;=0.5",H2722:AL2722,"&gt;=1.5")+COUNTIFS(H2721:AL2721,"NHD",H2723:AL2723,"&gt;=4.5",H2726:AL2726,"&gt;=2",H2722:AL2722,"&gt;=1.5"))*0.5</f>
        <v>0</v>
      </c>
      <c r="CI2721" s="266">
        <f>(COUNTIF(H2723:AL2723,"&gt;=10")+COUNTIFS(H2721:AL2721,"MD",H2723:AL2723,"&gt;=2")-COUNTIFS(H2721:AL2721,"TV",H2723:AL2723,"&gt;=10"))*0.5</f>
        <v>0</v>
      </c>
      <c r="CJ2721" s="266">
        <f>(COUNTIFS(H2721:AL2721,"D",H2725:AL2725,"&gt;=6.5",H2723:AL2723,"&gt;=3.5"))*0.5</f>
        <v>0</v>
      </c>
      <c r="CK2721" s="266">
        <f>(COUNTIF(H2726:AL2726,"&gt;=10")-COUNTIFS(H2721:AL2721,"PD",H2726:AL2726,"&gt;=10"))*0.5</f>
        <v>0</v>
      </c>
      <c r="CL2721" s="265">
        <f>(COUNTIFS(H2721:AL2721,"NHD",H2726:AL2726,"&gt;=3.5",H2727:AL2727,"&gt;=6.5")+COUNTIFS(H2721:AL2721,"BH",H2726:AL2726,"&gt;=1.5",H2727:AL2727,"&gt;=0.5")+COUNTIFS(H2721:AL2721,"BM",H2726:AL2726,"&gt;=1.5",H2727:AL2727,"&gt;=0.5")+COUNTIFS(H2721:AL2721,"D",H2726:AL2726,"&gt;=1.5",H2727:AL2727,"&gt;=0.5"))*0.5</f>
        <v>0</v>
      </c>
      <c r="CM2721" s="272"/>
      <c r="CN2721" s="264" t="s">
        <v>723</v>
      </c>
      <c r="CO2721" s="180">
        <f t="shared" ref="CO2721" si="899">+AM2721+AN2721+AO2721+AP2721+AQ2721+AR2721+AS2721+AU2721+BG2721</f>
        <v>26</v>
      </c>
      <c r="CP2721" s="225">
        <f>+SUM(I2722:I2727)-I2728</f>
        <v>0</v>
      </c>
      <c r="CQ2721" s="225">
        <f>+SUM(J2722:J2727)-J2728</f>
        <v>0</v>
      </c>
      <c r="CR2721" s="225">
        <f>+SUM(K2722:K2727)-K2728</f>
        <v>0</v>
      </c>
      <c r="CS2721" s="181"/>
      <c r="CT2721" s="181"/>
      <c r="CU2721" s="181"/>
      <c r="CV2721" s="181"/>
      <c r="CW2721" s="181"/>
      <c r="CX2721" s="181"/>
      <c r="CY2721" s="181"/>
      <c r="CZ2721" s="181"/>
      <c r="DA2721" s="181"/>
    </row>
    <row r="2722" spans="1:105" s="120" customFormat="1" ht="15" customHeight="1">
      <c r="A2722" s="228"/>
      <c r="B2722" s="614"/>
      <c r="C2722" s="545"/>
      <c r="D2722" s="237"/>
      <c r="E2722" s="237"/>
      <c r="F2722" s="242" t="s">
        <v>82</v>
      </c>
      <c r="G2722" s="121">
        <v>1.5</v>
      </c>
      <c r="H2722" s="83"/>
      <c r="I2722" s="83"/>
      <c r="J2722" s="83"/>
      <c r="K2722" s="83"/>
      <c r="L2722" s="83"/>
      <c r="M2722" s="83"/>
      <c r="N2722" s="83"/>
      <c r="O2722" s="83"/>
      <c r="P2722" s="83"/>
      <c r="Q2722" s="83"/>
      <c r="R2722" s="83"/>
      <c r="S2722" s="83"/>
      <c r="T2722" s="83"/>
      <c r="U2722" s="83">
        <v>2.5</v>
      </c>
      <c r="V2722" s="83"/>
      <c r="W2722" s="83"/>
      <c r="X2722" s="83"/>
      <c r="Y2722" s="83"/>
      <c r="Z2722" s="83"/>
      <c r="AA2722" s="83"/>
      <c r="AB2722" s="83"/>
      <c r="AC2722" s="79"/>
      <c r="AD2722" s="79">
        <v>2.5</v>
      </c>
      <c r="AE2722" s="79">
        <v>0</v>
      </c>
      <c r="AF2722" s="79">
        <v>0</v>
      </c>
      <c r="AG2722" s="79">
        <v>2.5</v>
      </c>
      <c r="AH2722" s="79"/>
      <c r="AI2722" s="79"/>
      <c r="AJ2722" s="79"/>
      <c r="AK2722" s="79"/>
      <c r="AL2722" s="79"/>
      <c r="AM2722" s="240"/>
      <c r="AN2722" s="240"/>
      <c r="AO2722" s="240"/>
      <c r="AP2722" s="240"/>
      <c r="AQ2722" s="240"/>
      <c r="AR2722" s="240"/>
      <c r="AS2722" s="240"/>
      <c r="AT2722" s="256"/>
      <c r="AU2722" s="256"/>
      <c r="AV2722" s="259"/>
      <c r="AW2722" s="259"/>
      <c r="AX2722" s="256"/>
      <c r="AY2722" s="256"/>
      <c r="AZ2722" s="256"/>
      <c r="BA2722" s="256"/>
      <c r="BB2722" s="256"/>
      <c r="BC2722" s="256"/>
      <c r="BD2722" s="256"/>
      <c r="BE2722" s="256"/>
      <c r="BF2722" s="256"/>
      <c r="BG2722" s="256"/>
      <c r="BH2722" s="256"/>
      <c r="BI2722" s="256"/>
      <c r="BJ2722" s="256"/>
      <c r="BK2722" s="256"/>
      <c r="BL2722" s="262"/>
      <c r="BM2722" s="262"/>
      <c r="BN2722" s="262"/>
      <c r="BO2722" s="262"/>
      <c r="BP2722" s="262"/>
      <c r="BQ2722" s="262"/>
      <c r="BR2722" s="270"/>
      <c r="BS2722" s="270"/>
      <c r="BT2722" s="270"/>
      <c r="BU2722" s="270"/>
      <c r="BV2722" s="270"/>
      <c r="BW2722" s="270"/>
      <c r="BX2722" s="256"/>
      <c r="BY2722" s="256"/>
      <c r="BZ2722" s="256"/>
      <c r="CA2722" s="267"/>
      <c r="CB2722" s="267"/>
      <c r="CC2722" s="274"/>
      <c r="CD2722" s="267"/>
      <c r="CE2722" s="267"/>
      <c r="CF2722" s="267"/>
      <c r="CG2722" s="267"/>
      <c r="CH2722" s="267"/>
      <c r="CI2722" s="267"/>
      <c r="CJ2722" s="267"/>
      <c r="CK2722" s="267"/>
      <c r="CL2722" s="265"/>
      <c r="CM2722" s="272"/>
      <c r="CN2722" s="264"/>
      <c r="CO2722" s="180"/>
      <c r="CP2722" s="226"/>
      <c r="CQ2722" s="226"/>
      <c r="CR2722" s="226"/>
      <c r="CS2722" s="181"/>
      <c r="CT2722" s="181"/>
      <c r="CU2722" s="181"/>
      <c r="CV2722" s="181"/>
      <c r="CW2722" s="181"/>
      <c r="CX2722" s="181"/>
      <c r="CY2722" s="181"/>
      <c r="CZ2722" s="181"/>
      <c r="DA2722" s="181"/>
    </row>
    <row r="2723" spans="1:105" s="120" customFormat="1" ht="15" customHeight="1">
      <c r="A2723" s="228"/>
      <c r="B2723" s="614"/>
      <c r="C2723" s="545"/>
      <c r="D2723" s="237"/>
      <c r="E2723" s="237"/>
      <c r="F2723" s="243"/>
      <c r="G2723" s="122">
        <v>2</v>
      </c>
      <c r="H2723" s="84"/>
      <c r="I2723" s="84"/>
      <c r="J2723" s="84"/>
      <c r="K2723" s="84"/>
      <c r="L2723" s="84"/>
      <c r="M2723" s="84"/>
      <c r="N2723" s="84"/>
      <c r="O2723" s="84"/>
      <c r="P2723" s="84"/>
      <c r="Q2723" s="84"/>
      <c r="R2723" s="84"/>
      <c r="S2723" s="84"/>
      <c r="T2723" s="84"/>
      <c r="U2723" s="84"/>
      <c r="V2723" s="84">
        <v>5</v>
      </c>
      <c r="W2723" s="84"/>
      <c r="X2723" s="84"/>
      <c r="Y2723" s="84"/>
      <c r="Z2723" s="84"/>
      <c r="AA2723" s="84"/>
      <c r="AB2723" s="84"/>
      <c r="AC2723" s="80"/>
      <c r="AD2723" s="80"/>
      <c r="AE2723" s="80"/>
      <c r="AF2723" s="80"/>
      <c r="AG2723" s="80"/>
      <c r="AH2723" s="80"/>
      <c r="AI2723" s="80"/>
      <c r="AJ2723" s="80"/>
      <c r="AK2723" s="80"/>
      <c r="AL2723" s="80"/>
      <c r="AM2723" s="240"/>
      <c r="AN2723" s="240"/>
      <c r="AO2723" s="240"/>
      <c r="AP2723" s="240"/>
      <c r="AQ2723" s="240"/>
      <c r="AR2723" s="240"/>
      <c r="AS2723" s="240"/>
      <c r="AT2723" s="256"/>
      <c r="AU2723" s="256"/>
      <c r="AV2723" s="259"/>
      <c r="AW2723" s="259"/>
      <c r="AX2723" s="256"/>
      <c r="AY2723" s="256"/>
      <c r="AZ2723" s="256"/>
      <c r="BA2723" s="256"/>
      <c r="BB2723" s="256"/>
      <c r="BC2723" s="256"/>
      <c r="BD2723" s="256"/>
      <c r="BE2723" s="256"/>
      <c r="BF2723" s="256"/>
      <c r="BG2723" s="256"/>
      <c r="BH2723" s="256"/>
      <c r="BI2723" s="256"/>
      <c r="BJ2723" s="256"/>
      <c r="BK2723" s="256"/>
      <c r="BL2723" s="262"/>
      <c r="BM2723" s="262"/>
      <c r="BN2723" s="262"/>
      <c r="BO2723" s="262"/>
      <c r="BP2723" s="262"/>
      <c r="BQ2723" s="262"/>
      <c r="BR2723" s="270"/>
      <c r="BS2723" s="270"/>
      <c r="BT2723" s="270"/>
      <c r="BU2723" s="270"/>
      <c r="BV2723" s="270"/>
      <c r="BW2723" s="270"/>
      <c r="BX2723" s="256"/>
      <c r="BY2723" s="256"/>
      <c r="BZ2723" s="256"/>
      <c r="CA2723" s="267"/>
      <c r="CB2723" s="267"/>
      <c r="CC2723" s="274"/>
      <c r="CD2723" s="267"/>
      <c r="CE2723" s="267"/>
      <c r="CF2723" s="267"/>
      <c r="CG2723" s="267"/>
      <c r="CH2723" s="267"/>
      <c r="CI2723" s="267"/>
      <c r="CJ2723" s="267"/>
      <c r="CK2723" s="267"/>
      <c r="CL2723" s="265"/>
      <c r="CM2723" s="272"/>
      <c r="CN2723" s="264"/>
      <c r="CO2723" s="180"/>
      <c r="CP2723" s="226"/>
      <c r="CQ2723" s="226"/>
      <c r="CR2723" s="226"/>
      <c r="CS2723" s="181"/>
      <c r="CT2723" s="181"/>
      <c r="CU2723" s="181"/>
      <c r="CV2723" s="181"/>
      <c r="CW2723" s="181"/>
      <c r="CX2723" s="181"/>
      <c r="CY2723" s="181"/>
      <c r="CZ2723" s="181"/>
      <c r="DA2723" s="181"/>
    </row>
    <row r="2724" spans="1:105" s="120" customFormat="1" ht="15" customHeight="1">
      <c r="A2724" s="228"/>
      <c r="B2724" s="614"/>
      <c r="C2724" s="545"/>
      <c r="D2724" s="237"/>
      <c r="E2724" s="237"/>
      <c r="F2724" s="243"/>
      <c r="G2724" s="122">
        <v>2.1</v>
      </c>
      <c r="H2724" s="84"/>
      <c r="I2724" s="84"/>
      <c r="J2724" s="84"/>
      <c r="K2724" s="84"/>
      <c r="L2724" s="84"/>
      <c r="M2724" s="84"/>
      <c r="N2724" s="84"/>
      <c r="O2724" s="84"/>
      <c r="P2724" s="84"/>
      <c r="Q2724" s="84"/>
      <c r="R2724" s="84"/>
      <c r="S2724" s="84"/>
      <c r="T2724" s="84"/>
      <c r="U2724" s="84"/>
      <c r="V2724" s="84"/>
      <c r="W2724" s="84"/>
      <c r="X2724" s="84"/>
      <c r="Y2724" s="84"/>
      <c r="Z2724" s="84"/>
      <c r="AA2724" s="84"/>
      <c r="AB2724" s="84"/>
      <c r="AC2724" s="80"/>
      <c r="AD2724" s="80"/>
      <c r="AE2724" s="80"/>
      <c r="AF2724" s="80"/>
      <c r="AG2724" s="80"/>
      <c r="AH2724" s="80"/>
      <c r="AI2724" s="80"/>
      <c r="AJ2724" s="80"/>
      <c r="AK2724" s="80"/>
      <c r="AL2724" s="80"/>
      <c r="AM2724" s="240"/>
      <c r="AN2724" s="240"/>
      <c r="AO2724" s="240"/>
      <c r="AP2724" s="240"/>
      <c r="AQ2724" s="240"/>
      <c r="AR2724" s="240"/>
      <c r="AS2724" s="240"/>
      <c r="AT2724" s="256"/>
      <c r="AU2724" s="256"/>
      <c r="AV2724" s="259"/>
      <c r="AW2724" s="259"/>
      <c r="AX2724" s="256"/>
      <c r="AY2724" s="256"/>
      <c r="AZ2724" s="256"/>
      <c r="BA2724" s="256"/>
      <c r="BB2724" s="256"/>
      <c r="BC2724" s="256"/>
      <c r="BD2724" s="256"/>
      <c r="BE2724" s="256"/>
      <c r="BF2724" s="256"/>
      <c r="BG2724" s="256"/>
      <c r="BH2724" s="256"/>
      <c r="BI2724" s="256"/>
      <c r="BJ2724" s="256"/>
      <c r="BK2724" s="256"/>
      <c r="BL2724" s="262"/>
      <c r="BM2724" s="262"/>
      <c r="BN2724" s="262"/>
      <c r="BO2724" s="262"/>
      <c r="BP2724" s="262"/>
      <c r="BQ2724" s="262"/>
      <c r="BR2724" s="270"/>
      <c r="BS2724" s="270"/>
      <c r="BT2724" s="270"/>
      <c r="BU2724" s="270"/>
      <c r="BV2724" s="270"/>
      <c r="BW2724" s="270"/>
      <c r="BX2724" s="256"/>
      <c r="BY2724" s="256"/>
      <c r="BZ2724" s="256"/>
      <c r="CA2724" s="267"/>
      <c r="CB2724" s="267"/>
      <c r="CC2724" s="274"/>
      <c r="CD2724" s="267"/>
      <c r="CE2724" s="267"/>
      <c r="CF2724" s="267"/>
      <c r="CG2724" s="267"/>
      <c r="CH2724" s="267"/>
      <c r="CI2724" s="267"/>
      <c r="CJ2724" s="267"/>
      <c r="CK2724" s="267"/>
      <c r="CL2724" s="265"/>
      <c r="CM2724" s="272"/>
      <c r="CN2724" s="264"/>
      <c r="CO2724" s="180"/>
      <c r="CP2724" s="226"/>
      <c r="CQ2724" s="226"/>
      <c r="CR2724" s="226"/>
      <c r="CS2724" s="181"/>
      <c r="CT2724" s="181"/>
      <c r="CU2724" s="181"/>
      <c r="CV2724" s="181"/>
      <c r="CW2724" s="181"/>
      <c r="CX2724" s="181"/>
      <c r="CY2724" s="181"/>
      <c r="CZ2724" s="181"/>
      <c r="DA2724" s="181"/>
    </row>
    <row r="2725" spans="1:105" s="120" customFormat="1" ht="15" customHeight="1">
      <c r="A2725" s="228"/>
      <c r="B2725" s="614"/>
      <c r="C2725" s="545"/>
      <c r="D2725" s="237"/>
      <c r="E2725" s="237"/>
      <c r="F2725" s="243"/>
      <c r="G2725" s="122">
        <v>2.7</v>
      </c>
      <c r="H2725" s="84"/>
      <c r="I2725" s="84"/>
      <c r="J2725" s="84"/>
      <c r="K2725" s="84"/>
      <c r="L2725" s="84"/>
      <c r="M2725" s="84"/>
      <c r="N2725" s="84"/>
      <c r="O2725" s="84"/>
      <c r="P2725" s="84"/>
      <c r="Q2725" s="84"/>
      <c r="R2725" s="84"/>
      <c r="S2725" s="84"/>
      <c r="T2725" s="84"/>
      <c r="U2725" s="84"/>
      <c r="V2725" s="84"/>
      <c r="W2725" s="84"/>
      <c r="X2725" s="84"/>
      <c r="Y2725" s="84"/>
      <c r="Z2725" s="84"/>
      <c r="AA2725" s="84"/>
      <c r="AB2725" s="84"/>
      <c r="AC2725" s="80"/>
      <c r="AD2725" s="80"/>
      <c r="AE2725" s="80"/>
      <c r="AF2725" s="80"/>
      <c r="AG2725" s="80"/>
      <c r="AH2725" s="80"/>
      <c r="AI2725" s="80"/>
      <c r="AJ2725" s="80"/>
      <c r="AK2725" s="80"/>
      <c r="AL2725" s="80"/>
      <c r="AM2725" s="240"/>
      <c r="AN2725" s="240"/>
      <c r="AO2725" s="240"/>
      <c r="AP2725" s="240"/>
      <c r="AQ2725" s="240"/>
      <c r="AR2725" s="240"/>
      <c r="AS2725" s="240"/>
      <c r="AT2725" s="256"/>
      <c r="AU2725" s="256"/>
      <c r="AV2725" s="259"/>
      <c r="AW2725" s="259"/>
      <c r="AX2725" s="256"/>
      <c r="AY2725" s="256"/>
      <c r="AZ2725" s="256"/>
      <c r="BA2725" s="256"/>
      <c r="BB2725" s="256"/>
      <c r="BC2725" s="256"/>
      <c r="BD2725" s="256"/>
      <c r="BE2725" s="256"/>
      <c r="BF2725" s="256"/>
      <c r="BG2725" s="256"/>
      <c r="BH2725" s="256"/>
      <c r="BI2725" s="256"/>
      <c r="BJ2725" s="256"/>
      <c r="BK2725" s="256"/>
      <c r="BL2725" s="262"/>
      <c r="BM2725" s="262"/>
      <c r="BN2725" s="262"/>
      <c r="BO2725" s="262"/>
      <c r="BP2725" s="262"/>
      <c r="BQ2725" s="262"/>
      <c r="BR2725" s="270"/>
      <c r="BS2725" s="270"/>
      <c r="BT2725" s="270"/>
      <c r="BU2725" s="270"/>
      <c r="BV2725" s="270"/>
      <c r="BW2725" s="270"/>
      <c r="BX2725" s="256"/>
      <c r="BY2725" s="256"/>
      <c r="BZ2725" s="256"/>
      <c r="CA2725" s="267"/>
      <c r="CB2725" s="267"/>
      <c r="CC2725" s="274"/>
      <c r="CD2725" s="267"/>
      <c r="CE2725" s="267"/>
      <c r="CF2725" s="267"/>
      <c r="CG2725" s="267"/>
      <c r="CH2725" s="267"/>
      <c r="CI2725" s="267"/>
      <c r="CJ2725" s="267"/>
      <c r="CK2725" s="267"/>
      <c r="CL2725" s="265"/>
      <c r="CM2725" s="272"/>
      <c r="CN2725" s="264"/>
      <c r="CO2725" s="180"/>
      <c r="CP2725" s="226"/>
      <c r="CQ2725" s="226"/>
      <c r="CR2725" s="226"/>
      <c r="CS2725" s="181"/>
      <c r="CT2725" s="181"/>
      <c r="CU2725" s="181"/>
      <c r="CV2725" s="181"/>
      <c r="CW2725" s="181"/>
      <c r="CX2725" s="181"/>
      <c r="CY2725" s="181"/>
      <c r="CZ2725" s="181"/>
      <c r="DA2725" s="181"/>
    </row>
    <row r="2726" spans="1:105" s="120" customFormat="1" ht="15" customHeight="1">
      <c r="A2726" s="228"/>
      <c r="B2726" s="614"/>
      <c r="C2726" s="545"/>
      <c r="D2726" s="237"/>
      <c r="E2726" s="237"/>
      <c r="F2726" s="243"/>
      <c r="G2726" s="122">
        <v>3</v>
      </c>
      <c r="H2726" s="84"/>
      <c r="I2726" s="84"/>
      <c r="J2726" s="84"/>
      <c r="K2726" s="84"/>
      <c r="L2726" s="84"/>
      <c r="M2726" s="84"/>
      <c r="N2726" s="84"/>
      <c r="O2726" s="84"/>
      <c r="P2726" s="84"/>
      <c r="Q2726" s="84"/>
      <c r="R2726" s="84"/>
      <c r="S2726" s="84"/>
      <c r="T2726" s="84"/>
      <c r="U2726" s="84"/>
      <c r="V2726" s="84"/>
      <c r="W2726" s="84"/>
      <c r="X2726" s="84"/>
      <c r="Y2726" s="84"/>
      <c r="Z2726" s="84"/>
      <c r="AA2726" s="84"/>
      <c r="AB2726" s="84"/>
      <c r="AC2726" s="80"/>
      <c r="AD2726" s="80"/>
      <c r="AE2726" s="80"/>
      <c r="AF2726" s="80"/>
      <c r="AG2726" s="80"/>
      <c r="AH2726" s="80"/>
      <c r="AI2726" s="80"/>
      <c r="AJ2726" s="80"/>
      <c r="AK2726" s="80"/>
      <c r="AL2726" s="80"/>
      <c r="AM2726" s="240"/>
      <c r="AN2726" s="240"/>
      <c r="AO2726" s="240"/>
      <c r="AP2726" s="240"/>
      <c r="AQ2726" s="240"/>
      <c r="AR2726" s="240"/>
      <c r="AS2726" s="240"/>
      <c r="AT2726" s="256"/>
      <c r="AU2726" s="256"/>
      <c r="AV2726" s="259"/>
      <c r="AW2726" s="259"/>
      <c r="AX2726" s="256"/>
      <c r="AY2726" s="256"/>
      <c r="AZ2726" s="256"/>
      <c r="BA2726" s="256"/>
      <c r="BB2726" s="256"/>
      <c r="BC2726" s="256"/>
      <c r="BD2726" s="256"/>
      <c r="BE2726" s="256"/>
      <c r="BF2726" s="256"/>
      <c r="BG2726" s="256"/>
      <c r="BH2726" s="256"/>
      <c r="BI2726" s="256"/>
      <c r="BJ2726" s="256"/>
      <c r="BK2726" s="256"/>
      <c r="BL2726" s="262"/>
      <c r="BM2726" s="262"/>
      <c r="BN2726" s="262"/>
      <c r="BO2726" s="262"/>
      <c r="BP2726" s="262"/>
      <c r="BQ2726" s="262"/>
      <c r="BR2726" s="270"/>
      <c r="BS2726" s="270"/>
      <c r="BT2726" s="270"/>
      <c r="BU2726" s="270"/>
      <c r="BV2726" s="270"/>
      <c r="BW2726" s="270"/>
      <c r="BX2726" s="256"/>
      <c r="BY2726" s="256"/>
      <c r="BZ2726" s="256"/>
      <c r="CA2726" s="267"/>
      <c r="CB2726" s="267"/>
      <c r="CC2726" s="274"/>
      <c r="CD2726" s="267"/>
      <c r="CE2726" s="267"/>
      <c r="CF2726" s="267"/>
      <c r="CG2726" s="267"/>
      <c r="CH2726" s="267"/>
      <c r="CI2726" s="267"/>
      <c r="CJ2726" s="267"/>
      <c r="CK2726" s="267"/>
      <c r="CL2726" s="265"/>
      <c r="CM2726" s="272"/>
      <c r="CN2726" s="264"/>
      <c r="CO2726" s="180"/>
      <c r="CP2726" s="226"/>
      <c r="CQ2726" s="226"/>
      <c r="CR2726" s="226"/>
      <c r="CS2726" s="181"/>
      <c r="CT2726" s="181"/>
      <c r="CU2726" s="181"/>
      <c r="CV2726" s="181"/>
      <c r="CW2726" s="181"/>
      <c r="CX2726" s="181"/>
      <c r="CY2726" s="181"/>
      <c r="CZ2726" s="181"/>
      <c r="DA2726" s="181"/>
    </row>
    <row r="2727" spans="1:105" s="120" customFormat="1" ht="15" customHeight="1">
      <c r="A2727" s="228"/>
      <c r="B2727" s="614"/>
      <c r="C2727" s="545"/>
      <c r="D2727" s="237"/>
      <c r="E2727" s="237"/>
      <c r="F2727" s="244"/>
      <c r="G2727" s="123">
        <v>3.9</v>
      </c>
      <c r="H2727" s="85"/>
      <c r="I2727" s="85"/>
      <c r="J2727" s="85"/>
      <c r="K2727" s="85"/>
      <c r="L2727" s="85"/>
      <c r="M2727" s="85"/>
      <c r="N2727" s="85"/>
      <c r="O2727" s="85"/>
      <c r="P2727" s="85"/>
      <c r="Q2727" s="85"/>
      <c r="R2727" s="85"/>
      <c r="S2727" s="85"/>
      <c r="T2727" s="85"/>
      <c r="U2727" s="85"/>
      <c r="V2727" s="85"/>
      <c r="W2727" s="85"/>
      <c r="X2727" s="85"/>
      <c r="Y2727" s="85"/>
      <c r="Z2727" s="85"/>
      <c r="AA2727" s="85"/>
      <c r="AB2727" s="85"/>
      <c r="AC2727" s="81"/>
      <c r="AD2727" s="81"/>
      <c r="AE2727" s="81"/>
      <c r="AF2727" s="81"/>
      <c r="AG2727" s="81"/>
      <c r="AH2727" s="81"/>
      <c r="AI2727" s="81"/>
      <c r="AJ2727" s="81"/>
      <c r="AK2727" s="81"/>
      <c r="AL2727" s="81"/>
      <c r="AM2727" s="240"/>
      <c r="AN2727" s="240"/>
      <c r="AO2727" s="240"/>
      <c r="AP2727" s="240"/>
      <c r="AQ2727" s="240"/>
      <c r="AR2727" s="240"/>
      <c r="AS2727" s="240"/>
      <c r="AT2727" s="256"/>
      <c r="AU2727" s="256"/>
      <c r="AV2727" s="259"/>
      <c r="AW2727" s="259"/>
      <c r="AX2727" s="256"/>
      <c r="AY2727" s="256"/>
      <c r="AZ2727" s="256"/>
      <c r="BA2727" s="256"/>
      <c r="BB2727" s="256"/>
      <c r="BC2727" s="256"/>
      <c r="BD2727" s="256"/>
      <c r="BE2727" s="256"/>
      <c r="BF2727" s="256"/>
      <c r="BG2727" s="256"/>
      <c r="BH2727" s="256"/>
      <c r="BI2727" s="256"/>
      <c r="BJ2727" s="256"/>
      <c r="BK2727" s="256"/>
      <c r="BL2727" s="262"/>
      <c r="BM2727" s="262"/>
      <c r="BN2727" s="262"/>
      <c r="BO2727" s="262"/>
      <c r="BP2727" s="262"/>
      <c r="BQ2727" s="262"/>
      <c r="BR2727" s="270"/>
      <c r="BS2727" s="270"/>
      <c r="BT2727" s="270"/>
      <c r="BU2727" s="270"/>
      <c r="BV2727" s="270"/>
      <c r="BW2727" s="270"/>
      <c r="BX2727" s="256"/>
      <c r="BY2727" s="256"/>
      <c r="BZ2727" s="256"/>
      <c r="CA2727" s="267"/>
      <c r="CB2727" s="267"/>
      <c r="CC2727" s="274"/>
      <c r="CD2727" s="267"/>
      <c r="CE2727" s="267"/>
      <c r="CF2727" s="267"/>
      <c r="CG2727" s="267"/>
      <c r="CH2727" s="267"/>
      <c r="CI2727" s="267"/>
      <c r="CJ2727" s="267"/>
      <c r="CK2727" s="267"/>
      <c r="CL2727" s="265"/>
      <c r="CM2727" s="272"/>
      <c r="CN2727" s="264"/>
      <c r="CO2727" s="180"/>
      <c r="CP2727" s="226"/>
      <c r="CQ2727" s="226"/>
      <c r="CR2727" s="226"/>
      <c r="CS2727" s="181"/>
      <c r="CT2727" s="181"/>
      <c r="CU2727" s="181"/>
      <c r="CV2727" s="181"/>
      <c r="CW2727" s="181"/>
      <c r="CX2727" s="181"/>
      <c r="CY2727" s="181"/>
      <c r="CZ2727" s="181"/>
      <c r="DA2727" s="181"/>
    </row>
    <row r="2728" spans="1:105" s="120" customFormat="1" ht="15" customHeight="1">
      <c r="A2728" s="229"/>
      <c r="B2728" s="615"/>
      <c r="C2728" s="546"/>
      <c r="D2728" s="238"/>
      <c r="E2728" s="238"/>
      <c r="F2728" s="245" t="s">
        <v>83</v>
      </c>
      <c r="G2728" s="246"/>
      <c r="H2728" s="82"/>
      <c r="I2728" s="82"/>
      <c r="J2728" s="82"/>
      <c r="K2728" s="82"/>
      <c r="L2728" s="82"/>
      <c r="M2728" s="82"/>
      <c r="N2728" s="82"/>
      <c r="O2728" s="82"/>
      <c r="P2728" s="82"/>
      <c r="Q2728" s="82"/>
      <c r="R2728" s="82"/>
      <c r="S2728" s="82"/>
      <c r="T2728" s="82"/>
      <c r="U2728" s="82"/>
      <c r="V2728" s="82"/>
      <c r="W2728" s="82"/>
      <c r="X2728" s="82"/>
      <c r="Y2728" s="82"/>
      <c r="Z2728" s="82"/>
      <c r="AA2728" s="82"/>
      <c r="AB2728" s="82"/>
      <c r="AC2728" s="35"/>
      <c r="AD2728" s="35"/>
      <c r="AE2728" s="35"/>
      <c r="AF2728" s="35"/>
      <c r="AG2728" s="35"/>
      <c r="AH2728" s="35"/>
      <c r="AI2728" s="35"/>
      <c r="AJ2728" s="35"/>
      <c r="AK2728" s="35"/>
      <c r="AL2728" s="35"/>
      <c r="AM2728" s="241"/>
      <c r="AN2728" s="241"/>
      <c r="AO2728" s="241"/>
      <c r="AP2728" s="241"/>
      <c r="AQ2728" s="241"/>
      <c r="AR2728" s="241"/>
      <c r="AS2728" s="241"/>
      <c r="AT2728" s="257"/>
      <c r="AU2728" s="257"/>
      <c r="AV2728" s="260"/>
      <c r="AW2728" s="260"/>
      <c r="AX2728" s="257"/>
      <c r="AY2728" s="257"/>
      <c r="AZ2728" s="257"/>
      <c r="BA2728" s="257"/>
      <c r="BB2728" s="257"/>
      <c r="BC2728" s="257"/>
      <c r="BD2728" s="257"/>
      <c r="BE2728" s="257"/>
      <c r="BF2728" s="257"/>
      <c r="BG2728" s="257"/>
      <c r="BH2728" s="257"/>
      <c r="BI2728" s="257"/>
      <c r="BJ2728" s="257"/>
      <c r="BK2728" s="257"/>
      <c r="BL2728" s="263"/>
      <c r="BM2728" s="263"/>
      <c r="BN2728" s="263"/>
      <c r="BO2728" s="263"/>
      <c r="BP2728" s="263"/>
      <c r="BQ2728" s="263"/>
      <c r="BR2728" s="271"/>
      <c r="BS2728" s="271"/>
      <c r="BT2728" s="271"/>
      <c r="BU2728" s="271"/>
      <c r="BV2728" s="271"/>
      <c r="BW2728" s="271"/>
      <c r="BX2728" s="257"/>
      <c r="BY2728" s="257"/>
      <c r="BZ2728" s="257"/>
      <c r="CA2728" s="268"/>
      <c r="CB2728" s="268"/>
      <c r="CC2728" s="275"/>
      <c r="CD2728" s="268"/>
      <c r="CE2728" s="268"/>
      <c r="CF2728" s="268"/>
      <c r="CG2728" s="268"/>
      <c r="CH2728" s="268"/>
      <c r="CI2728" s="268"/>
      <c r="CJ2728" s="268"/>
      <c r="CK2728" s="268"/>
      <c r="CL2728" s="265"/>
      <c r="CM2728" s="272"/>
      <c r="CN2728" s="264"/>
      <c r="CO2728" s="180"/>
      <c r="CP2728" s="226"/>
      <c r="CQ2728" s="226"/>
      <c r="CR2728" s="226"/>
      <c r="CS2728" s="181"/>
      <c r="CT2728" s="181"/>
      <c r="CU2728" s="181"/>
      <c r="CV2728" s="181"/>
      <c r="CW2728" s="181"/>
      <c r="CX2728" s="181"/>
      <c r="CY2728" s="181"/>
      <c r="CZ2728" s="181"/>
      <c r="DA2728" s="181"/>
    </row>
    <row r="2729" spans="1:105" s="120" customFormat="1" ht="15" customHeight="1">
      <c r="A2729" s="227">
        <f t="shared" si="885"/>
        <v>338</v>
      </c>
      <c r="B2729" s="613" t="s">
        <v>348</v>
      </c>
      <c r="C2729" s="544" t="s">
        <v>728</v>
      </c>
      <c r="D2729" s="236">
        <v>42098</v>
      </c>
      <c r="E2729" s="236" t="s">
        <v>1195</v>
      </c>
      <c r="F2729" s="253" t="s">
        <v>80</v>
      </c>
      <c r="G2729" s="254"/>
      <c r="H2729" s="82" t="s">
        <v>69</v>
      </c>
      <c r="I2729" s="82"/>
      <c r="J2729" s="82" t="s">
        <v>61</v>
      </c>
      <c r="K2729" s="82" t="s">
        <v>61</v>
      </c>
      <c r="L2729" s="82" t="s">
        <v>61</v>
      </c>
      <c r="M2729" s="82" t="s">
        <v>61</v>
      </c>
      <c r="N2729" s="82" t="s">
        <v>61</v>
      </c>
      <c r="O2729" s="82"/>
      <c r="P2729" s="82" t="s">
        <v>60</v>
      </c>
      <c r="Q2729" s="82" t="s">
        <v>60</v>
      </c>
      <c r="R2729" s="82" t="s">
        <v>60</v>
      </c>
      <c r="S2729" s="82" t="s">
        <v>60</v>
      </c>
      <c r="T2729" s="82" t="s">
        <v>60</v>
      </c>
      <c r="U2729" s="82" t="s">
        <v>60</v>
      </c>
      <c r="V2729" s="82"/>
      <c r="W2729" s="82" t="s">
        <v>61</v>
      </c>
      <c r="X2729" s="82" t="s">
        <v>61</v>
      </c>
      <c r="Y2729" s="82" t="s">
        <v>631</v>
      </c>
      <c r="Z2729" s="82" t="s">
        <v>61</v>
      </c>
      <c r="AA2729" s="82" t="s">
        <v>61</v>
      </c>
      <c r="AB2729" s="82" t="s">
        <v>61</v>
      </c>
      <c r="AC2729" s="82"/>
      <c r="AD2729" s="82" t="s">
        <v>60</v>
      </c>
      <c r="AE2729" s="82" t="s">
        <v>60</v>
      </c>
      <c r="AF2729" s="82" t="s">
        <v>60</v>
      </c>
      <c r="AG2729" s="82" t="s">
        <v>60</v>
      </c>
      <c r="AH2729" s="82" t="s">
        <v>60</v>
      </c>
      <c r="AI2729" s="82" t="s">
        <v>1471</v>
      </c>
      <c r="AJ2729" s="82"/>
      <c r="AK2729" s="82" t="s">
        <v>60</v>
      </c>
      <c r="AL2729" s="82" t="s">
        <v>60</v>
      </c>
      <c r="AM2729" s="239">
        <f>COUNTIF(H2729:AL2729,"PH")+COUNTIF(H2729:AL2729,"PH/L")+COUNTIF(H2729:AL2729,"PM")</f>
        <v>0</v>
      </c>
      <c r="AN2729" s="239">
        <f>COUNTIF(H2729:AL2729,"PD")+COUNTIF(H2729:AL2729,"PDD")+COUNTIF(H2729:AL2729,"P/DS")/2+COUNTIF(H2729:AL2729,"PMD")</f>
        <v>0</v>
      </c>
      <c r="AO2729" s="239">
        <f>COUNTIF(H2729:AL2729,"PN")+COUNTIF(H2729:AL2729,"P/NS")/2+COUNTIF(H2729:AL2729,"PH")+COUNTIF(H2729:AL2729,"PH/F")/2+COUNTIF(H2729:AL2729,"PH/L")/2+COUNTIF(H2729:AL2729,"PM")</f>
        <v>0</v>
      </c>
      <c r="AP2729" s="239">
        <f>COUNTIF(H2729:AL2729,"BH")+COUNTIF(H2729:AL2729,"AL/BL")+COUNTIF(H2729:AL2729,"UL/BL")+COUNTIF(H2729:AL2729,"BM")</f>
        <v>0</v>
      </c>
      <c r="AQ2729" s="239">
        <f>COUNTIF(H2729:AL2729,"DS")+COUNTIF(H2729:AL2729,"AL/DS")/2+COUNTIF(H2729:AL2729,"UL/DS")/2+COUNTIF(H2729:AL2729,"CT")+COUNTIF(H2729:AL2729,"MD")</f>
        <v>13.5</v>
      </c>
      <c r="AR2729" s="239">
        <f>COUNTIF(H2729:AL2729,"NS")+COUNTIF(H2729:AL2729,"AL/NS")/2+COUNTIF(H2729:AL2729,"UL/NS")/2+COUNTIF(H2729:AL2729,"BH")+COUNTIF(H2729:AL2729,"AL/BF")/2+COUNTIF(H2729:AL2729,"AL/BL")/2+COUNTIF(H2729:AL2729,"UL/BL")/2+COUNTIF(H2729:AL2729,"UL/BF")/2+COUNTIF(H2729:AL2729,"BM")</f>
        <v>10</v>
      </c>
      <c r="AS2729" s="239">
        <f>COUNTIF(H2729:AL2729,"AL")+COUNTIF(H2729:AL2729,"AL/DS")/2+COUNTIF(H2729:AL2729,"AL/NS")/2+COUNTIF(H2729:AL2729,"NH")+COUNTIF(H2729:AL2729,"SL")+COUNTIF(H2729:AL2729,"NHD")+COUNTIF(H2729:AL2729,"B")+COUNTIF(H2729:AL2729,"HL")+COUNTIF(H2729:AL2729,"AL/BF")/2+COUNTIF(H2729:AL2729,"AL/BL")/2</f>
        <v>1</v>
      </c>
      <c r="AT2729" s="255">
        <f>COUNTIF(H2729:AL2729,"PD")+COUNTIF(H2729:AL2729,"PN")+COUNTIF(H2729:AL2729,"P/DS")/2+COUNTIF(H2729:AL2729,"P/NS")/2+COUNTIF(H2729:AL2729,"DS")+COUNTIF(H2729:AL2729,"NS")+COUNTIF(H2729:AL2729,"AL")+COUNTIF(H2729:AL2729,"AL/DS")+COUNTIF(H2729:AL2729,"AL/NS")+COUNTIF(H2729:AL2729,"NH")+COUNTIF(H2729:AL2729,"SL")+COUNTIF(H2729:AL2729,"UL/DS")/2+COUNTIF(H2729:AL2729,"UL/NS")/2+COUNTIF(H2729:AL2729,"CT")+COUNTIF(H2729:AL2729,"NHD")+COUNTIF(H2729:AL2729,"PDD")+COUNTIF(H2729:AL2729,"B")+COUNTIF(H2729:AL2729,"HL")+COUNTIF(H2729:AL2729,"PH")+COUNTIF(H2729:AL2729,"BH")+COUNTIF(H2729:AL2729,"AL/BF")+COUNTIF(H2729:AL2729,"AL/BL")+COUNTIF(H2729:AL2729,"UL/BF")/2+COUNTIF(H2729:AL2729,"UL/BL")/2+COUNTIF(H2729:AL2729,"PH/F")/2+COUNTIF(H2729:AL2729,"PH/L")/2+COUNTIF(H2729:AL2729,"MD")+COUNTIF(H2729:AL2729,"PMD")+COUNTIF(H2729:AL2729,"PM")+COUNTIF(H2729:AL2729,"BM")</f>
        <v>24.5</v>
      </c>
      <c r="AU2729" s="255">
        <f>COUNTIF(H2729:AL2729,"P/DS")/2+COUNTIF(H2729:AL2729,"P/NS")/2+COUNTIF(H2729:AL2729,"IL")+COUNTIF(H2729:AL2729,"NL")+COUNTIF(H2729:AL2729,"UL")+COUNTIF(H2729:AL2729,"UL/DS")/2+COUNTIF(H2729:AL2729,"UL/NS")/2+COUNTIF(H2729:AL2729,"KT")+COUNTIF(H2729:AL2729,"UL/BF")/2+COUNTIF(H2729:AL2729,"UL/BL")/2+COUNTIF(H2729:AL2729,"PH/F")/2+COUNTIF(H2729:AL2729,"PH/L")/2+COUNTIF(H2729:AL2729,"NB")</f>
        <v>1.5</v>
      </c>
      <c r="AV2729" s="258">
        <f>COUNTIF(H2729:AL2729,"PN")+COUNTIF(H2729:AL2729,"TVD")+COUNTIF(H2729:AL2729,"PH")+COUNTIF(H2729:AL2729,"PM")+COUNTIF(H2729:AL2729,"PDD")-COUNTIFS(H2729:AL2729,"PN",H2736:AL2736,"&gt;=3")-COUNTIFS(H2729:AL2729,"PM",H2736:AL2736,"&gt;=3")</f>
        <v>0</v>
      </c>
      <c r="AW2729" s="258">
        <f>COUNTIF(H2729:AL2729,"NS")+COUNTIF(H2729:AL2729,"D")+COUNTIF(H2729:AL2729,"BH")+COUNTIF(H2729:AL2729,"NHD")+COUNTIF(H2729:AL2729,"BM")-COUNTIFS(H2729:AL2729,"NS",H2736:AL2736,"&gt;=3")-COUNTIFS(H2729:AL2729,"BH",H2736:AL2736,"&gt;=3")-COUNTIFS(H2729:AL2729,"BM",H2736:AL2736,"&gt;=3")</f>
        <v>10</v>
      </c>
      <c r="AX2729" s="255">
        <f>COUNTIF(H2729:AL2729,"AL")+COUNTIF(H2729:AL2729,"AL/DS")/2+COUNTIF(H2729:AL2729,"AL/NS")/2+COUNTIF(H2729:AL2729,"AL/BF")+COUNTIF(H2729:AL2729,"AL/BL")/2</f>
        <v>0</v>
      </c>
      <c r="AY2729" s="255">
        <f>COUNTIF(H2729:AL2729,"SL")</f>
        <v>0</v>
      </c>
      <c r="AZ2729" s="255">
        <f>COUNTIF(H2729:AL2729,"NH")</f>
        <v>1</v>
      </c>
      <c r="BA2729" s="255">
        <f>COUNTIF(H2729:AL2729,"HL")</f>
        <v>0</v>
      </c>
      <c r="BB2729" s="255">
        <f>COUNTIF(G2729:AL2729,"P/DS")/2+COUNTIF(G2729:AL2729,"P/NS")/2+COUNTIF(G2729:AL2729,"UL")+COUNTIF(G2729:AL2729,"UL/DS")/2+COUNTIF(G2729:AL2729,"UL/NS")/2+COUNTIF(G2729:AL2729,"UL/BL")/2+COUNTIF(G2729:AL2729,"UL/BF")/2+COUNTIF(G2729:AL2729,"PH/F")/2+COUNTIF(G2729:AL2729,"PH/L")/2</f>
        <v>0.5</v>
      </c>
      <c r="BC2729" s="255">
        <f>COUNTIF(H2729:AL2729,"NB")</f>
        <v>1</v>
      </c>
      <c r="BD2729" s="255">
        <f>COUNTIF(H2729:AL2729,"NL")</f>
        <v>0</v>
      </c>
      <c r="BE2729" s="255">
        <f>COUNTIF(H2729:AL2729,"IL")</f>
        <v>0</v>
      </c>
      <c r="BF2729" s="255">
        <f>COUNTIF(H2729:AL2729,"KT")</f>
        <v>0</v>
      </c>
      <c r="BG2729" s="255">
        <f>COUNTIF(H2729:AL2729,"L70")</f>
        <v>0</v>
      </c>
      <c r="BH2729" s="255">
        <f>COUNTIF(H2729:AL2729,"MD")</f>
        <v>0</v>
      </c>
      <c r="BI2729" s="255">
        <f>COUNTIF(H2729:AL2729,"PMD")</f>
        <v>0</v>
      </c>
      <c r="BJ2729" s="255">
        <f>COUNTIF(H2729:AL2729,"PM")</f>
        <v>0</v>
      </c>
      <c r="BK2729" s="255">
        <f>COUNTIF(H2729:AL2729,"BM")</f>
        <v>0</v>
      </c>
      <c r="BL2729" s="261">
        <f>SUMIF(H2729:AL2729,"PD",H2730:AL2730)+SUMIF(H2729:AL2729,"PN",H2730:AL2730)+SUMIF(H2729:AL2729,"P/DS",H2730:AL2730)+SUMIF(H2729:AL2729,"PN/F",H2730:AL2730)+SUMIF(H2729:AL2729,"PN/L",H2730:AL2730)+SUMIF(H2729:AL2729,"TV",H2730:AL2730)+SUMIF(H2729:AL2729,"TVD",H2730:AL2730)+SUMIF(H2729:AL2729,"PDD",H2730:AL2730)</f>
        <v>0</v>
      </c>
      <c r="BM2729" s="261">
        <f>SUMIF(H2729:AL2729,"PD",H2731:AL2731)+SUMIF(H2729:AL2729,"PN",H2731:AL2731)+SUMIF(H2729:AL2729,"P/DS",H2731:AL2731)+SUMIF(H2729:AL2729,"PN/F",H2731:AL2731)+SUMIF(H2729:AL2729,"PN/L",H2731:AL2731)+SUMIF(H2729:AL2729,"TV",H2731:AL2731)+SUMIF(H2729:AL2729,"TVD",H2731:AL2731)+SUMIF(H2729:AL2729,"PDD",H2731:AL2731)+SUMIF(H2729:AL2729,"PMD",H2731:AL2731)</f>
        <v>0</v>
      </c>
      <c r="BN2729" s="261">
        <f>SUMIF(H2729:AL2729,"PD",H2732:AL2732)+SUMIF(H2729:AL2729,"PN",H2732:AL2732)+SUMIF(H2729:AL2729,"P/DS",H2732:AL2732)+SUMIF(H2729:AL2729,"PN/F",H2732:AL2732)+SUMIF(H2729:AL2729,"PN/L",H2732:AL2732)+SUMIF(H2729:AL2729,"TV",H2732:AL2732)+SUMIF(H2729:AL2729,"TVD",H2732:AL2732)</f>
        <v>0</v>
      </c>
      <c r="BO2729" s="261">
        <f>SUMIF(H2729:AL2729,"PD",H2733:AL2733)+SUMIF(H2729:AL2729,"PN",H2733:AL2733)+SUMIF(H2729:AL2729,"P/DS",H2733:AL2733)+SUMIF(H2729:AL2729,"PN/F",H2733:AL2733)+SUMIF(H2729:AL2729,"PN/L",H2733:AL2733)+SUMIF(H2729:AL2729,"TV",H2733:AL2733)+SUMIF(H2729:AL2729,"TVD",H2733:AL2733)</f>
        <v>0</v>
      </c>
      <c r="BP2729" s="261">
        <f>SUMIF(H2729:AL2729,"PD",H2734:AL2734)+SUMIF(H2729:AL2729,"PN",H2734:AL2734)+SUMIF(H2729:AL2729,"P/DS",H2734:AL2734)+SUMIF(H2729:AL2729,"PN/F",H2734:AL2734)+SUMIF(H2729:AL2729,"PN/L",H2734:AL2734)+SUMIF(H2729:AL2729,"TV",H2734:AL2734)+SUMIF(H2729:AL2729,"TVD",H2734:AL2734)+SUMIF(H2729:AL2729,"PDD",H2734:AL2734)+SUMIF(H2729:AL2729,"PH",H2734:AL2734)+SUMIF(H2729:AL2729,"PM",H2734:AL2734)</f>
        <v>0</v>
      </c>
      <c r="BQ2729" s="261">
        <f>SUMIF(H2729:AL2729,"PD",H2735:AL2735)+SUMIF(H2729:AL2729,"PN",H2735:AL2735)+SUMIF(H2729:AL2729,"P/DS",H2735:AL2735)+SUMIF(H2729:AL2729,"PN/F",H2735:AL2735)+SUMIF(H2729:AL2729,"PN/L",H2735:AL2735)+SUMIF(H2729:AL2729,"TV",H2735:AL2735)+SUMIF(H2729:AL2729,"TVD",H2735:AL2735)+SUMIF(H2729:AL2729,"PDD",H2735:AL2735)+SUMIF(H2729:AL2729,"PH",H2735:AL2735)+SUMIF(H2729:AL2729,"PM",H2735:AL2735)</f>
        <v>0</v>
      </c>
      <c r="BR2729" s="269">
        <f>SUM(H2730:AL2730)-BL2729</f>
        <v>30</v>
      </c>
      <c r="BS2729" s="269">
        <f>SUM(H2731:AL2731)-BM2729</f>
        <v>11.5</v>
      </c>
      <c r="BT2729" s="269">
        <f>SUM(H2732:AL2732)-BN2729</f>
        <v>0</v>
      </c>
      <c r="BU2729" s="269">
        <f>SUM(H2733:AL2733)-BO2729</f>
        <v>0</v>
      </c>
      <c r="BV2729" s="269">
        <f>SUM(H2734:AL2734)-BP2729</f>
        <v>0</v>
      </c>
      <c r="BW2729" s="269">
        <f>SUM(H2735:AL2735)-BQ2729</f>
        <v>0</v>
      </c>
      <c r="BX2729" s="255">
        <f>SUMIF(H2729:AL2729,"PD",H2736:AL2736)+SUMIF(H2729:AL2729,"PN",H2736:AL2736)+SUMIF(H2729:AL2729,"P/DS",H2736:AL2736)+SUMIF(H2729:AL2729,"PN/F",H2736:AL2736)+SUMIF(H2729:AL2729,"PN/L",H2736:AL2736)</f>
        <v>0</v>
      </c>
      <c r="BY2729" s="255">
        <f>SUM(H2736:AL2736)-BX2729</f>
        <v>1.5</v>
      </c>
      <c r="BZ2729" s="255">
        <f t="shared" ref="BZ2729" si="900">+SUM(BL2729:BW2736)</f>
        <v>41.5</v>
      </c>
      <c r="CA2729" s="266">
        <f>(COUNTIFS(H2729:AL2729,"PD",H2730:AL2730,"&gt;=2"))*0.5-IF(CN2729="VP",COUNTIFS($H$16:$AL$16,"SAT",H2729:AL2729,"PD",H2730:AL2730,"&gt;=2"))*0.5</f>
        <v>0</v>
      </c>
      <c r="CB2729" s="266">
        <f>(COUNTIFS(H2729:AL2729,"PN",H2731:AL2731,"&gt;=0.5",H2730:AL2730,"&gt;=1.5"))*0.5+COUNTIFS(H2729:AL2729,"PDD",H2731:AL2731,"&gt;=0.5",H2730:AL2730,"&gt;=1.5")*0.5</f>
        <v>0</v>
      </c>
      <c r="CC2729" s="273">
        <f>(COUNTIFS(H2729:AL2729,"TV",H2731:AL2731,"&gt;=10"))*0.5+(COUNTIFS(H2729:AL2729,"PMD",H2731:AL2731,"&gt;=2"))*0.5</f>
        <v>0</v>
      </c>
      <c r="CD2729" s="266">
        <f>(COUNTIFS(H2729:AL2729,"TVD",H2733:AL2733,"&gt;=6.5",H2731:AL2731,"&gt;=3.5"))*0.5</f>
        <v>0</v>
      </c>
      <c r="CE2729" s="266">
        <f>(COUNTIFS(H2729:AL2729,"PD",H2734:AL2734,"&gt;=10"))*0.5</f>
        <v>0</v>
      </c>
      <c r="CF2729" s="266">
        <f>(COUNTIFS(H2729:AL2729,"PDD",H2734:AL2734,"&gt;=3.5",H2735:AL2735,"&gt;=6.5")+COUNTIFS(H2729:AL2729,"PH",H2735:AL2735,"&gt;=0.5",H2734:AL2734,"&gt;=1.5")+COUNTIFS(H2729:AL2729,"PM",H2735:AL2735,"&gt;=0.5",H2734:AL2734,"&gt;=1.5"))*0.5</f>
        <v>0</v>
      </c>
      <c r="CG2729" s="266">
        <f>(COUNTIFS(H2729:AL2729,"DS",H2730:AL2730,"&gt;=2")+COUNTIFS(H2729:AL2729,"AL/DS",H2730:AL2730,"&gt;=2"))*0.5-IF(CN2729="VP",COUNTIFS($H$16:$AL$16,"SAT",H2729:AL2729,"DS",H2730:AL2730,"&gt;=2"))*0.5</f>
        <v>3.5</v>
      </c>
      <c r="CH2729" s="266">
        <f>(COUNTIFS(H2729:AL2729,"NS",H2731:AL2731,"&gt;=0.5",H2730:AL2730,"&gt;=1.5")+COUNTIFS(H2729:AL2729,"AL/NS",H2731:AL2731,"&gt;=0.5",H2730:AL2730,"&gt;=1.5")+COUNTIFS(H2729:AL2729,"NHD",H2731:AL2731,"&gt;=4.5",H2734:AL2734,"&gt;=2",H2730:AL2730,"&gt;=1.5"))*0.5</f>
        <v>3</v>
      </c>
      <c r="CI2729" s="266">
        <f>(COUNTIF(H2731:AL2731,"&gt;=10")+COUNTIFS(H2729:AL2729,"MD",H2731:AL2731,"&gt;=2")-COUNTIFS(H2729:AL2729,"TV",H2731:AL2731,"&gt;=10"))*0.5</f>
        <v>0</v>
      </c>
      <c r="CJ2729" s="266">
        <f>(COUNTIFS(H2729:AL2729,"D",H2733:AL2733,"&gt;=6.5",H2731:AL2731,"&gt;=3.5"))*0.5</f>
        <v>0</v>
      </c>
      <c r="CK2729" s="266">
        <f>(COUNTIF(H2734:AL2734,"&gt;=10")-COUNTIFS(H2729:AL2729,"PD",H2734:AL2734,"&gt;=10"))*0.5</f>
        <v>0</v>
      </c>
      <c r="CL2729" s="265">
        <f>(COUNTIFS(H2729:AL2729,"NHD",H2734:AL2734,"&gt;=3.5",H2735:AL2735,"&gt;=6.5")+COUNTIFS(H2729:AL2729,"BH",H2734:AL2734,"&gt;=1.5",H2735:AL2735,"&gt;=0.5")+COUNTIFS(H2729:AL2729,"BM",H2734:AL2734,"&gt;=1.5",H2735:AL2735,"&gt;=0.5")+COUNTIFS(H2729:AL2729,"D",H2734:AL2734,"&gt;=1.5",H2735:AL2735,"&gt;=0.5"))*0.5</f>
        <v>0</v>
      </c>
      <c r="CM2729" s="272"/>
      <c r="CN2729" s="264" t="s">
        <v>723</v>
      </c>
      <c r="CO2729" s="180">
        <f t="shared" ref="CO2729" si="901">+AM2729+AN2729+AO2729+AP2729+AQ2729+AR2729+AS2729+AU2729+BG2729</f>
        <v>26</v>
      </c>
      <c r="CP2729" s="225">
        <f>+SUM(I2730:I2735)-I2736</f>
        <v>0</v>
      </c>
      <c r="CQ2729" s="225">
        <f>+SUM(J2730:J2735)-J2736</f>
        <v>2.5</v>
      </c>
      <c r="CR2729" s="225">
        <f>+SUM(K2730:K2735)-K2736</f>
        <v>0</v>
      </c>
      <c r="CS2729" s="181"/>
      <c r="CT2729" s="181"/>
      <c r="CU2729" s="181"/>
      <c r="CV2729" s="181"/>
      <c r="CW2729" s="181"/>
      <c r="CX2729" s="181"/>
      <c r="CY2729" s="181"/>
      <c r="CZ2729" s="181"/>
      <c r="DA2729" s="181"/>
    </row>
    <row r="2730" spans="1:105" s="120" customFormat="1" ht="15" customHeight="1">
      <c r="A2730" s="228"/>
      <c r="B2730" s="614"/>
      <c r="C2730" s="545"/>
      <c r="D2730" s="237"/>
      <c r="E2730" s="237"/>
      <c r="F2730" s="242" t="s">
        <v>82</v>
      </c>
      <c r="G2730" s="121">
        <v>1.5</v>
      </c>
      <c r="H2730" s="83"/>
      <c r="I2730" s="83"/>
      <c r="J2730" s="83">
        <v>2</v>
      </c>
      <c r="K2730" s="83"/>
      <c r="L2730" s="83">
        <v>1</v>
      </c>
      <c r="M2730" s="83">
        <v>2</v>
      </c>
      <c r="N2730" s="83"/>
      <c r="O2730" s="83"/>
      <c r="P2730" s="83">
        <v>2</v>
      </c>
      <c r="Q2730" s="83">
        <v>2.5</v>
      </c>
      <c r="R2730" s="83"/>
      <c r="S2730" s="83"/>
      <c r="T2730" s="83">
        <v>2.5</v>
      </c>
      <c r="U2730" s="83"/>
      <c r="V2730" s="83"/>
      <c r="W2730" s="83">
        <v>2</v>
      </c>
      <c r="X2730" s="83">
        <v>2</v>
      </c>
      <c r="Y2730" s="83"/>
      <c r="Z2730" s="83">
        <v>2</v>
      </c>
      <c r="AA2730" s="83">
        <v>2</v>
      </c>
      <c r="AB2730" s="83"/>
      <c r="AC2730" s="79"/>
      <c r="AD2730" s="79">
        <v>2.5</v>
      </c>
      <c r="AE2730" s="79">
        <v>2.5</v>
      </c>
      <c r="AF2730" s="79"/>
      <c r="AG2730" s="79"/>
      <c r="AH2730" s="79"/>
      <c r="AI2730" s="79"/>
      <c r="AJ2730" s="79"/>
      <c r="AK2730" s="79">
        <v>2.5</v>
      </c>
      <c r="AL2730" s="79">
        <v>2.5</v>
      </c>
      <c r="AM2730" s="240"/>
      <c r="AN2730" s="240"/>
      <c r="AO2730" s="240"/>
      <c r="AP2730" s="240"/>
      <c r="AQ2730" s="240"/>
      <c r="AR2730" s="240"/>
      <c r="AS2730" s="240"/>
      <c r="AT2730" s="256"/>
      <c r="AU2730" s="256"/>
      <c r="AV2730" s="259"/>
      <c r="AW2730" s="259"/>
      <c r="AX2730" s="256"/>
      <c r="AY2730" s="256"/>
      <c r="AZ2730" s="256"/>
      <c r="BA2730" s="256"/>
      <c r="BB2730" s="256"/>
      <c r="BC2730" s="256"/>
      <c r="BD2730" s="256"/>
      <c r="BE2730" s="256"/>
      <c r="BF2730" s="256"/>
      <c r="BG2730" s="256"/>
      <c r="BH2730" s="256"/>
      <c r="BI2730" s="256"/>
      <c r="BJ2730" s="256"/>
      <c r="BK2730" s="256"/>
      <c r="BL2730" s="262"/>
      <c r="BM2730" s="262"/>
      <c r="BN2730" s="262"/>
      <c r="BO2730" s="262"/>
      <c r="BP2730" s="262"/>
      <c r="BQ2730" s="262"/>
      <c r="BR2730" s="270"/>
      <c r="BS2730" s="270"/>
      <c r="BT2730" s="270"/>
      <c r="BU2730" s="270"/>
      <c r="BV2730" s="270"/>
      <c r="BW2730" s="270"/>
      <c r="BX2730" s="256"/>
      <c r="BY2730" s="256"/>
      <c r="BZ2730" s="256"/>
      <c r="CA2730" s="267"/>
      <c r="CB2730" s="267"/>
      <c r="CC2730" s="274"/>
      <c r="CD2730" s="267"/>
      <c r="CE2730" s="267"/>
      <c r="CF2730" s="267"/>
      <c r="CG2730" s="267"/>
      <c r="CH2730" s="267"/>
      <c r="CI2730" s="267"/>
      <c r="CJ2730" s="267"/>
      <c r="CK2730" s="267"/>
      <c r="CL2730" s="265"/>
      <c r="CM2730" s="272"/>
      <c r="CN2730" s="264"/>
      <c r="CO2730" s="180"/>
      <c r="CP2730" s="226"/>
      <c r="CQ2730" s="226"/>
      <c r="CR2730" s="226"/>
      <c r="CS2730" s="181"/>
      <c r="CT2730" s="181"/>
      <c r="CU2730" s="181"/>
      <c r="CV2730" s="181"/>
      <c r="CW2730" s="181"/>
      <c r="CX2730" s="181"/>
      <c r="CY2730" s="181"/>
      <c r="CZ2730" s="181"/>
      <c r="DA2730" s="181"/>
    </row>
    <row r="2731" spans="1:105" s="120" customFormat="1" ht="15" customHeight="1">
      <c r="A2731" s="228"/>
      <c r="B2731" s="614"/>
      <c r="C2731" s="545"/>
      <c r="D2731" s="237"/>
      <c r="E2731" s="237"/>
      <c r="F2731" s="243"/>
      <c r="G2731" s="122">
        <v>2</v>
      </c>
      <c r="H2731" s="84"/>
      <c r="I2731" s="84"/>
      <c r="J2731" s="84">
        <v>0.5</v>
      </c>
      <c r="K2731" s="84"/>
      <c r="L2731" s="84">
        <v>0.5</v>
      </c>
      <c r="M2731" s="84">
        <v>0.5</v>
      </c>
      <c r="N2731" s="84"/>
      <c r="O2731" s="84"/>
      <c r="P2731" s="84"/>
      <c r="Q2731" s="84"/>
      <c r="R2731" s="84"/>
      <c r="S2731" s="84"/>
      <c r="T2731" s="84"/>
      <c r="U2731" s="84"/>
      <c r="V2731" s="84">
        <v>8</v>
      </c>
      <c r="W2731" s="84">
        <v>0.5</v>
      </c>
      <c r="X2731" s="84">
        <v>0.5</v>
      </c>
      <c r="Y2731" s="84"/>
      <c r="Z2731" s="84">
        <v>0.5</v>
      </c>
      <c r="AA2731" s="84">
        <v>0.5</v>
      </c>
      <c r="AB2731" s="84"/>
      <c r="AC2731" s="80"/>
      <c r="AD2731" s="80"/>
      <c r="AE2731" s="80"/>
      <c r="AF2731" s="80"/>
      <c r="AG2731" s="80"/>
      <c r="AH2731" s="80"/>
      <c r="AI2731" s="80"/>
      <c r="AJ2731" s="80"/>
      <c r="AK2731" s="80"/>
      <c r="AL2731" s="80"/>
      <c r="AM2731" s="240"/>
      <c r="AN2731" s="240"/>
      <c r="AO2731" s="240"/>
      <c r="AP2731" s="240"/>
      <c r="AQ2731" s="240"/>
      <c r="AR2731" s="240"/>
      <c r="AS2731" s="240"/>
      <c r="AT2731" s="256"/>
      <c r="AU2731" s="256"/>
      <c r="AV2731" s="259"/>
      <c r="AW2731" s="259"/>
      <c r="AX2731" s="256"/>
      <c r="AY2731" s="256"/>
      <c r="AZ2731" s="256"/>
      <c r="BA2731" s="256"/>
      <c r="BB2731" s="256"/>
      <c r="BC2731" s="256"/>
      <c r="BD2731" s="256"/>
      <c r="BE2731" s="256"/>
      <c r="BF2731" s="256"/>
      <c r="BG2731" s="256"/>
      <c r="BH2731" s="256"/>
      <c r="BI2731" s="256"/>
      <c r="BJ2731" s="256"/>
      <c r="BK2731" s="256"/>
      <c r="BL2731" s="262"/>
      <c r="BM2731" s="262"/>
      <c r="BN2731" s="262"/>
      <c r="BO2731" s="262"/>
      <c r="BP2731" s="262"/>
      <c r="BQ2731" s="262"/>
      <c r="BR2731" s="270"/>
      <c r="BS2731" s="270"/>
      <c r="BT2731" s="270"/>
      <c r="BU2731" s="270"/>
      <c r="BV2731" s="270"/>
      <c r="BW2731" s="270"/>
      <c r="BX2731" s="256"/>
      <c r="BY2731" s="256"/>
      <c r="BZ2731" s="256"/>
      <c r="CA2731" s="267"/>
      <c r="CB2731" s="267"/>
      <c r="CC2731" s="274"/>
      <c r="CD2731" s="267"/>
      <c r="CE2731" s="267"/>
      <c r="CF2731" s="267"/>
      <c r="CG2731" s="267"/>
      <c r="CH2731" s="267"/>
      <c r="CI2731" s="267"/>
      <c r="CJ2731" s="267"/>
      <c r="CK2731" s="267"/>
      <c r="CL2731" s="265"/>
      <c r="CM2731" s="272"/>
      <c r="CN2731" s="264"/>
      <c r="CO2731" s="180"/>
      <c r="CP2731" s="226"/>
      <c r="CQ2731" s="226"/>
      <c r="CR2731" s="226"/>
      <c r="CS2731" s="181"/>
      <c r="CT2731" s="181"/>
      <c r="CU2731" s="181"/>
      <c r="CV2731" s="181"/>
      <c r="CW2731" s="181"/>
      <c r="CX2731" s="181"/>
      <c r="CY2731" s="181"/>
      <c r="CZ2731" s="181"/>
      <c r="DA2731" s="181"/>
    </row>
    <row r="2732" spans="1:105" s="120" customFormat="1" ht="15" customHeight="1">
      <c r="A2732" s="228"/>
      <c r="B2732" s="614"/>
      <c r="C2732" s="545"/>
      <c r="D2732" s="237"/>
      <c r="E2732" s="237"/>
      <c r="F2732" s="243"/>
      <c r="G2732" s="122">
        <v>2.1</v>
      </c>
      <c r="H2732" s="84"/>
      <c r="I2732" s="84"/>
      <c r="J2732" s="84"/>
      <c r="K2732" s="84"/>
      <c r="L2732" s="84"/>
      <c r="M2732" s="84"/>
      <c r="N2732" s="84"/>
      <c r="O2732" s="84"/>
      <c r="P2732" s="84"/>
      <c r="Q2732" s="84"/>
      <c r="R2732" s="84"/>
      <c r="S2732" s="84"/>
      <c r="T2732" s="84"/>
      <c r="U2732" s="84"/>
      <c r="V2732" s="84"/>
      <c r="W2732" s="84"/>
      <c r="X2732" s="84"/>
      <c r="Y2732" s="84"/>
      <c r="Z2732" s="84"/>
      <c r="AA2732" s="84"/>
      <c r="AB2732" s="84"/>
      <c r="AC2732" s="80"/>
      <c r="AD2732" s="80"/>
      <c r="AE2732" s="80"/>
      <c r="AF2732" s="80"/>
      <c r="AG2732" s="80"/>
      <c r="AH2732" s="80"/>
      <c r="AI2732" s="80"/>
      <c r="AJ2732" s="80"/>
      <c r="AK2732" s="80"/>
      <c r="AL2732" s="80"/>
      <c r="AM2732" s="240"/>
      <c r="AN2732" s="240"/>
      <c r="AO2732" s="240"/>
      <c r="AP2732" s="240"/>
      <c r="AQ2732" s="240"/>
      <c r="AR2732" s="240"/>
      <c r="AS2732" s="240"/>
      <c r="AT2732" s="256"/>
      <c r="AU2732" s="256"/>
      <c r="AV2732" s="259"/>
      <c r="AW2732" s="259"/>
      <c r="AX2732" s="256"/>
      <c r="AY2732" s="256"/>
      <c r="AZ2732" s="256"/>
      <c r="BA2732" s="256"/>
      <c r="BB2732" s="256"/>
      <c r="BC2732" s="256"/>
      <c r="BD2732" s="256"/>
      <c r="BE2732" s="256"/>
      <c r="BF2732" s="256"/>
      <c r="BG2732" s="256"/>
      <c r="BH2732" s="256"/>
      <c r="BI2732" s="256"/>
      <c r="BJ2732" s="256"/>
      <c r="BK2732" s="256"/>
      <c r="BL2732" s="262"/>
      <c r="BM2732" s="262"/>
      <c r="BN2732" s="262"/>
      <c r="BO2732" s="262"/>
      <c r="BP2732" s="262"/>
      <c r="BQ2732" s="262"/>
      <c r="BR2732" s="270"/>
      <c r="BS2732" s="270"/>
      <c r="BT2732" s="270"/>
      <c r="BU2732" s="270"/>
      <c r="BV2732" s="270"/>
      <c r="BW2732" s="270"/>
      <c r="BX2732" s="256"/>
      <c r="BY2732" s="256"/>
      <c r="BZ2732" s="256"/>
      <c r="CA2732" s="267"/>
      <c r="CB2732" s="267"/>
      <c r="CC2732" s="274"/>
      <c r="CD2732" s="267"/>
      <c r="CE2732" s="267"/>
      <c r="CF2732" s="267"/>
      <c r="CG2732" s="267"/>
      <c r="CH2732" s="267"/>
      <c r="CI2732" s="267"/>
      <c r="CJ2732" s="267"/>
      <c r="CK2732" s="267"/>
      <c r="CL2732" s="265"/>
      <c r="CM2732" s="272"/>
      <c r="CN2732" s="264"/>
      <c r="CO2732" s="180"/>
      <c r="CP2732" s="226"/>
      <c r="CQ2732" s="226"/>
      <c r="CR2732" s="226"/>
      <c r="CS2732" s="181"/>
      <c r="CT2732" s="181"/>
      <c r="CU2732" s="181"/>
      <c r="CV2732" s="181"/>
      <c r="CW2732" s="181"/>
      <c r="CX2732" s="181"/>
      <c r="CY2732" s="181"/>
      <c r="CZ2732" s="181"/>
      <c r="DA2732" s="181"/>
    </row>
    <row r="2733" spans="1:105" s="120" customFormat="1" ht="15" customHeight="1">
      <c r="A2733" s="228"/>
      <c r="B2733" s="614"/>
      <c r="C2733" s="545"/>
      <c r="D2733" s="237"/>
      <c r="E2733" s="237"/>
      <c r="F2733" s="243"/>
      <c r="G2733" s="122">
        <v>2.7</v>
      </c>
      <c r="H2733" s="84"/>
      <c r="I2733" s="84"/>
      <c r="J2733" s="84"/>
      <c r="K2733" s="84"/>
      <c r="L2733" s="84"/>
      <c r="M2733" s="84"/>
      <c r="N2733" s="84"/>
      <c r="O2733" s="84"/>
      <c r="P2733" s="84"/>
      <c r="Q2733" s="84"/>
      <c r="R2733" s="84"/>
      <c r="S2733" s="84"/>
      <c r="T2733" s="84"/>
      <c r="U2733" s="84"/>
      <c r="V2733" s="84"/>
      <c r="W2733" s="84"/>
      <c r="X2733" s="84"/>
      <c r="Y2733" s="84"/>
      <c r="Z2733" s="84"/>
      <c r="AA2733" s="84"/>
      <c r="AB2733" s="84"/>
      <c r="AC2733" s="80"/>
      <c r="AD2733" s="80"/>
      <c r="AE2733" s="80"/>
      <c r="AF2733" s="80"/>
      <c r="AG2733" s="80"/>
      <c r="AH2733" s="80"/>
      <c r="AI2733" s="80"/>
      <c r="AJ2733" s="80"/>
      <c r="AK2733" s="80"/>
      <c r="AL2733" s="80"/>
      <c r="AM2733" s="240"/>
      <c r="AN2733" s="240"/>
      <c r="AO2733" s="240"/>
      <c r="AP2733" s="240"/>
      <c r="AQ2733" s="240"/>
      <c r="AR2733" s="240"/>
      <c r="AS2733" s="240"/>
      <c r="AT2733" s="256"/>
      <c r="AU2733" s="256"/>
      <c r="AV2733" s="259"/>
      <c r="AW2733" s="259"/>
      <c r="AX2733" s="256"/>
      <c r="AY2733" s="256"/>
      <c r="AZ2733" s="256"/>
      <c r="BA2733" s="256"/>
      <c r="BB2733" s="256"/>
      <c r="BC2733" s="256"/>
      <c r="BD2733" s="256"/>
      <c r="BE2733" s="256"/>
      <c r="BF2733" s="256"/>
      <c r="BG2733" s="256"/>
      <c r="BH2733" s="256"/>
      <c r="BI2733" s="256"/>
      <c r="BJ2733" s="256"/>
      <c r="BK2733" s="256"/>
      <c r="BL2733" s="262"/>
      <c r="BM2733" s="262"/>
      <c r="BN2733" s="262"/>
      <c r="BO2733" s="262"/>
      <c r="BP2733" s="262"/>
      <c r="BQ2733" s="262"/>
      <c r="BR2733" s="270"/>
      <c r="BS2733" s="270"/>
      <c r="BT2733" s="270"/>
      <c r="BU2733" s="270"/>
      <c r="BV2733" s="270"/>
      <c r="BW2733" s="270"/>
      <c r="BX2733" s="256"/>
      <c r="BY2733" s="256"/>
      <c r="BZ2733" s="256"/>
      <c r="CA2733" s="267"/>
      <c r="CB2733" s="267"/>
      <c r="CC2733" s="274"/>
      <c r="CD2733" s="267"/>
      <c r="CE2733" s="267"/>
      <c r="CF2733" s="267"/>
      <c r="CG2733" s="267"/>
      <c r="CH2733" s="267"/>
      <c r="CI2733" s="267"/>
      <c r="CJ2733" s="267"/>
      <c r="CK2733" s="267"/>
      <c r="CL2733" s="265"/>
      <c r="CM2733" s="272"/>
      <c r="CN2733" s="264"/>
      <c r="CO2733" s="180"/>
      <c r="CP2733" s="226"/>
      <c r="CQ2733" s="226"/>
      <c r="CR2733" s="226"/>
      <c r="CS2733" s="181"/>
      <c r="CT2733" s="181"/>
      <c r="CU2733" s="181"/>
      <c r="CV2733" s="181"/>
      <c r="CW2733" s="181"/>
      <c r="CX2733" s="181"/>
      <c r="CY2733" s="181"/>
      <c r="CZ2733" s="181"/>
      <c r="DA2733" s="181"/>
    </row>
    <row r="2734" spans="1:105" s="120" customFormat="1" ht="15" customHeight="1">
      <c r="A2734" s="228"/>
      <c r="B2734" s="614"/>
      <c r="C2734" s="545"/>
      <c r="D2734" s="237"/>
      <c r="E2734" s="237"/>
      <c r="F2734" s="243"/>
      <c r="G2734" s="122">
        <v>3</v>
      </c>
      <c r="H2734" s="84"/>
      <c r="I2734" s="84"/>
      <c r="J2734" s="84"/>
      <c r="K2734" s="84"/>
      <c r="L2734" s="84"/>
      <c r="M2734" s="84"/>
      <c r="N2734" s="84"/>
      <c r="O2734" s="84"/>
      <c r="P2734" s="84"/>
      <c r="Q2734" s="84"/>
      <c r="R2734" s="84"/>
      <c r="S2734" s="84"/>
      <c r="T2734" s="84"/>
      <c r="U2734" s="84"/>
      <c r="V2734" s="84"/>
      <c r="W2734" s="84"/>
      <c r="X2734" s="84"/>
      <c r="Y2734" s="84"/>
      <c r="Z2734" s="84"/>
      <c r="AA2734" s="84"/>
      <c r="AB2734" s="84"/>
      <c r="AC2734" s="80"/>
      <c r="AD2734" s="80"/>
      <c r="AE2734" s="80"/>
      <c r="AF2734" s="80"/>
      <c r="AG2734" s="80"/>
      <c r="AH2734" s="80"/>
      <c r="AI2734" s="80"/>
      <c r="AJ2734" s="80"/>
      <c r="AK2734" s="80"/>
      <c r="AL2734" s="80"/>
      <c r="AM2734" s="240"/>
      <c r="AN2734" s="240"/>
      <c r="AO2734" s="240"/>
      <c r="AP2734" s="240"/>
      <c r="AQ2734" s="240"/>
      <c r="AR2734" s="240"/>
      <c r="AS2734" s="240"/>
      <c r="AT2734" s="256"/>
      <c r="AU2734" s="256"/>
      <c r="AV2734" s="259"/>
      <c r="AW2734" s="259"/>
      <c r="AX2734" s="256"/>
      <c r="AY2734" s="256"/>
      <c r="AZ2734" s="256"/>
      <c r="BA2734" s="256"/>
      <c r="BB2734" s="256"/>
      <c r="BC2734" s="256"/>
      <c r="BD2734" s="256"/>
      <c r="BE2734" s="256"/>
      <c r="BF2734" s="256"/>
      <c r="BG2734" s="256"/>
      <c r="BH2734" s="256"/>
      <c r="BI2734" s="256"/>
      <c r="BJ2734" s="256"/>
      <c r="BK2734" s="256"/>
      <c r="BL2734" s="262"/>
      <c r="BM2734" s="262"/>
      <c r="BN2734" s="262"/>
      <c r="BO2734" s="262"/>
      <c r="BP2734" s="262"/>
      <c r="BQ2734" s="262"/>
      <c r="BR2734" s="270"/>
      <c r="BS2734" s="270"/>
      <c r="BT2734" s="270"/>
      <c r="BU2734" s="270"/>
      <c r="BV2734" s="270"/>
      <c r="BW2734" s="270"/>
      <c r="BX2734" s="256"/>
      <c r="BY2734" s="256"/>
      <c r="BZ2734" s="256"/>
      <c r="CA2734" s="267"/>
      <c r="CB2734" s="267"/>
      <c r="CC2734" s="274"/>
      <c r="CD2734" s="267"/>
      <c r="CE2734" s="267"/>
      <c r="CF2734" s="267"/>
      <c r="CG2734" s="267"/>
      <c r="CH2734" s="267"/>
      <c r="CI2734" s="267"/>
      <c r="CJ2734" s="267"/>
      <c r="CK2734" s="267"/>
      <c r="CL2734" s="265"/>
      <c r="CM2734" s="272"/>
      <c r="CN2734" s="264"/>
      <c r="CO2734" s="180"/>
      <c r="CP2734" s="226"/>
      <c r="CQ2734" s="226"/>
      <c r="CR2734" s="226"/>
      <c r="CS2734" s="181"/>
      <c r="CT2734" s="181"/>
      <c r="CU2734" s="181"/>
      <c r="CV2734" s="181"/>
      <c r="CW2734" s="181"/>
      <c r="CX2734" s="181"/>
      <c r="CY2734" s="181"/>
      <c r="CZ2734" s="181"/>
      <c r="DA2734" s="181"/>
    </row>
    <row r="2735" spans="1:105" s="120" customFormat="1" ht="15" customHeight="1">
      <c r="A2735" s="228"/>
      <c r="B2735" s="614"/>
      <c r="C2735" s="545"/>
      <c r="D2735" s="237"/>
      <c r="E2735" s="237"/>
      <c r="F2735" s="244"/>
      <c r="G2735" s="123">
        <v>3.9</v>
      </c>
      <c r="H2735" s="85"/>
      <c r="I2735" s="85"/>
      <c r="J2735" s="85"/>
      <c r="K2735" s="85"/>
      <c r="L2735" s="85"/>
      <c r="M2735" s="85"/>
      <c r="N2735" s="85"/>
      <c r="O2735" s="85"/>
      <c r="P2735" s="85"/>
      <c r="Q2735" s="85"/>
      <c r="R2735" s="85"/>
      <c r="S2735" s="85"/>
      <c r="T2735" s="85"/>
      <c r="U2735" s="85"/>
      <c r="V2735" s="85"/>
      <c r="W2735" s="85"/>
      <c r="X2735" s="85"/>
      <c r="Y2735" s="85"/>
      <c r="Z2735" s="85"/>
      <c r="AA2735" s="85"/>
      <c r="AB2735" s="85"/>
      <c r="AC2735" s="81"/>
      <c r="AD2735" s="81"/>
      <c r="AE2735" s="81"/>
      <c r="AF2735" s="81"/>
      <c r="AG2735" s="81"/>
      <c r="AH2735" s="81"/>
      <c r="AI2735" s="81"/>
      <c r="AJ2735" s="81"/>
      <c r="AK2735" s="81"/>
      <c r="AL2735" s="81"/>
      <c r="AM2735" s="240"/>
      <c r="AN2735" s="240"/>
      <c r="AO2735" s="240"/>
      <c r="AP2735" s="240"/>
      <c r="AQ2735" s="240"/>
      <c r="AR2735" s="240"/>
      <c r="AS2735" s="240"/>
      <c r="AT2735" s="256"/>
      <c r="AU2735" s="256"/>
      <c r="AV2735" s="259"/>
      <c r="AW2735" s="259"/>
      <c r="AX2735" s="256"/>
      <c r="AY2735" s="256"/>
      <c r="AZ2735" s="256"/>
      <c r="BA2735" s="256"/>
      <c r="BB2735" s="256"/>
      <c r="BC2735" s="256"/>
      <c r="BD2735" s="256"/>
      <c r="BE2735" s="256"/>
      <c r="BF2735" s="256"/>
      <c r="BG2735" s="256"/>
      <c r="BH2735" s="256"/>
      <c r="BI2735" s="256"/>
      <c r="BJ2735" s="256"/>
      <c r="BK2735" s="256"/>
      <c r="BL2735" s="262"/>
      <c r="BM2735" s="262"/>
      <c r="BN2735" s="262"/>
      <c r="BO2735" s="262"/>
      <c r="BP2735" s="262"/>
      <c r="BQ2735" s="262"/>
      <c r="BR2735" s="270"/>
      <c r="BS2735" s="270"/>
      <c r="BT2735" s="270"/>
      <c r="BU2735" s="270"/>
      <c r="BV2735" s="270"/>
      <c r="BW2735" s="270"/>
      <c r="BX2735" s="256"/>
      <c r="BY2735" s="256"/>
      <c r="BZ2735" s="256"/>
      <c r="CA2735" s="267"/>
      <c r="CB2735" s="267"/>
      <c r="CC2735" s="274"/>
      <c r="CD2735" s="267"/>
      <c r="CE2735" s="267"/>
      <c r="CF2735" s="267"/>
      <c r="CG2735" s="267"/>
      <c r="CH2735" s="267"/>
      <c r="CI2735" s="267"/>
      <c r="CJ2735" s="267"/>
      <c r="CK2735" s="267"/>
      <c r="CL2735" s="265"/>
      <c r="CM2735" s="272"/>
      <c r="CN2735" s="264"/>
      <c r="CO2735" s="180"/>
      <c r="CP2735" s="226"/>
      <c r="CQ2735" s="226"/>
      <c r="CR2735" s="226"/>
      <c r="CS2735" s="181"/>
      <c r="CT2735" s="181"/>
      <c r="CU2735" s="181"/>
      <c r="CV2735" s="181"/>
      <c r="CW2735" s="181"/>
      <c r="CX2735" s="181"/>
      <c r="CY2735" s="181"/>
      <c r="CZ2735" s="181"/>
      <c r="DA2735" s="181"/>
    </row>
    <row r="2736" spans="1:105" s="120" customFormat="1" ht="15" customHeight="1">
      <c r="A2736" s="229"/>
      <c r="B2736" s="615"/>
      <c r="C2736" s="546"/>
      <c r="D2736" s="238"/>
      <c r="E2736" s="238"/>
      <c r="F2736" s="245" t="s">
        <v>83</v>
      </c>
      <c r="G2736" s="246"/>
      <c r="H2736" s="82"/>
      <c r="I2736" s="82"/>
      <c r="J2736" s="82"/>
      <c r="K2736" s="82"/>
      <c r="L2736" s="82"/>
      <c r="M2736" s="82"/>
      <c r="N2736" s="82"/>
      <c r="O2736" s="82"/>
      <c r="P2736" s="82"/>
      <c r="Q2736" s="82"/>
      <c r="R2736" s="82"/>
      <c r="S2736" s="82"/>
      <c r="T2736" s="82"/>
      <c r="U2736" s="82"/>
      <c r="V2736" s="82"/>
      <c r="W2736" s="82"/>
      <c r="X2736" s="82"/>
      <c r="Y2736" s="82"/>
      <c r="Z2736" s="82"/>
      <c r="AA2736" s="82"/>
      <c r="AB2736" s="82"/>
      <c r="AC2736" s="82"/>
      <c r="AD2736" s="35"/>
      <c r="AE2736" s="35"/>
      <c r="AF2736" s="35"/>
      <c r="AG2736" s="35"/>
      <c r="AH2736" s="35"/>
      <c r="AI2736" s="35"/>
      <c r="AJ2736" s="35"/>
      <c r="AK2736" s="35">
        <v>1.5</v>
      </c>
      <c r="AL2736" s="35"/>
      <c r="AM2736" s="241"/>
      <c r="AN2736" s="241"/>
      <c r="AO2736" s="241"/>
      <c r="AP2736" s="241"/>
      <c r="AQ2736" s="241"/>
      <c r="AR2736" s="241"/>
      <c r="AS2736" s="241"/>
      <c r="AT2736" s="257"/>
      <c r="AU2736" s="257"/>
      <c r="AV2736" s="260"/>
      <c r="AW2736" s="260"/>
      <c r="AX2736" s="257"/>
      <c r="AY2736" s="257"/>
      <c r="AZ2736" s="257"/>
      <c r="BA2736" s="257"/>
      <c r="BB2736" s="257"/>
      <c r="BC2736" s="257"/>
      <c r="BD2736" s="257"/>
      <c r="BE2736" s="257"/>
      <c r="BF2736" s="257"/>
      <c r="BG2736" s="257"/>
      <c r="BH2736" s="257"/>
      <c r="BI2736" s="257"/>
      <c r="BJ2736" s="257"/>
      <c r="BK2736" s="257"/>
      <c r="BL2736" s="263"/>
      <c r="BM2736" s="263"/>
      <c r="BN2736" s="263"/>
      <c r="BO2736" s="263"/>
      <c r="BP2736" s="263"/>
      <c r="BQ2736" s="263"/>
      <c r="BR2736" s="271"/>
      <c r="BS2736" s="271"/>
      <c r="BT2736" s="271"/>
      <c r="BU2736" s="271"/>
      <c r="BV2736" s="271"/>
      <c r="BW2736" s="271"/>
      <c r="BX2736" s="257"/>
      <c r="BY2736" s="257"/>
      <c r="BZ2736" s="257"/>
      <c r="CA2736" s="268"/>
      <c r="CB2736" s="268"/>
      <c r="CC2736" s="275"/>
      <c r="CD2736" s="268"/>
      <c r="CE2736" s="268"/>
      <c r="CF2736" s="268"/>
      <c r="CG2736" s="268"/>
      <c r="CH2736" s="268"/>
      <c r="CI2736" s="268"/>
      <c r="CJ2736" s="268"/>
      <c r="CK2736" s="268"/>
      <c r="CL2736" s="265"/>
      <c r="CM2736" s="272"/>
      <c r="CN2736" s="264"/>
      <c r="CO2736" s="180"/>
      <c r="CP2736" s="226"/>
      <c r="CQ2736" s="226"/>
      <c r="CR2736" s="226"/>
      <c r="CS2736" s="181"/>
      <c r="CT2736" s="181"/>
      <c r="CU2736" s="181"/>
      <c r="CV2736" s="181"/>
      <c r="CW2736" s="181"/>
      <c r="CX2736" s="181"/>
      <c r="CY2736" s="181"/>
      <c r="CZ2736" s="181"/>
      <c r="DA2736" s="181"/>
    </row>
    <row r="2737" spans="1:105" s="120" customFormat="1" ht="15" customHeight="1">
      <c r="A2737" s="227">
        <f t="shared" ref="A2737:A2793" si="902">A2729+1</f>
        <v>339</v>
      </c>
      <c r="B2737" s="613" t="s">
        <v>349</v>
      </c>
      <c r="C2737" s="544" t="s">
        <v>350</v>
      </c>
      <c r="D2737" s="236">
        <v>42180</v>
      </c>
      <c r="E2737" s="236" t="s">
        <v>1195</v>
      </c>
      <c r="F2737" s="253" t="s">
        <v>80</v>
      </c>
      <c r="G2737" s="254"/>
      <c r="H2737" s="82" t="s">
        <v>69</v>
      </c>
      <c r="I2737" s="82"/>
      <c r="J2737" s="82" t="s">
        <v>60</v>
      </c>
      <c r="K2737" s="82" t="s">
        <v>60</v>
      </c>
      <c r="L2737" s="82" t="s">
        <v>60</v>
      </c>
      <c r="M2737" s="82" t="s">
        <v>60</v>
      </c>
      <c r="N2737" s="82" t="s">
        <v>60</v>
      </c>
      <c r="O2737" s="82"/>
      <c r="P2737" s="82" t="s">
        <v>60</v>
      </c>
      <c r="Q2737" s="82" t="s">
        <v>60</v>
      </c>
      <c r="R2737" s="82" t="s">
        <v>60</v>
      </c>
      <c r="S2737" s="82" t="s">
        <v>60</v>
      </c>
      <c r="T2737" s="82" t="s">
        <v>60</v>
      </c>
      <c r="U2737" s="82" t="s">
        <v>60</v>
      </c>
      <c r="V2737" s="82"/>
      <c r="W2737" s="82" t="s">
        <v>60</v>
      </c>
      <c r="X2737" s="82" t="s">
        <v>60</v>
      </c>
      <c r="Y2737" s="82" t="s">
        <v>60</v>
      </c>
      <c r="Z2737" s="82" t="s">
        <v>60</v>
      </c>
      <c r="AA2737" s="82" t="s">
        <v>60</v>
      </c>
      <c r="AB2737" s="82" t="s">
        <v>60</v>
      </c>
      <c r="AC2737" s="82"/>
      <c r="AD2737" s="82" t="s">
        <v>60</v>
      </c>
      <c r="AE2737" s="82" t="s">
        <v>60</v>
      </c>
      <c r="AF2737" s="82" t="s">
        <v>60</v>
      </c>
      <c r="AG2737" s="82" t="s">
        <v>60</v>
      </c>
      <c r="AH2737" s="82" t="s">
        <v>60</v>
      </c>
      <c r="AI2737" s="82" t="s">
        <v>1471</v>
      </c>
      <c r="AJ2737" s="82"/>
      <c r="AK2737" s="82" t="s">
        <v>60</v>
      </c>
      <c r="AL2737" s="82" t="s">
        <v>60</v>
      </c>
      <c r="AM2737" s="239">
        <f>COUNTIF(H2737:AL2737,"PH")+COUNTIF(H2737:AL2737,"PH/L")+COUNTIF(H2737:AL2737,"PM")</f>
        <v>0</v>
      </c>
      <c r="AN2737" s="239">
        <f>COUNTIF(H2737:AL2737,"PD")+COUNTIF(H2737:AL2737,"PDD")+COUNTIF(H2737:AL2737,"P/DS")/2+COUNTIF(H2737:AL2737,"PMD")</f>
        <v>0</v>
      </c>
      <c r="AO2737" s="239">
        <f>COUNTIF(H2737:AL2737,"PN")+COUNTIF(H2737:AL2737,"P/NS")/2+COUNTIF(H2737:AL2737,"PH")+COUNTIF(H2737:AL2737,"PH/F")/2+COUNTIF(H2737:AL2737,"PH/L")/2+COUNTIF(H2737:AL2737,"PM")</f>
        <v>0</v>
      </c>
      <c r="AP2737" s="239">
        <f>COUNTIF(H2737:AL2737,"BH")+COUNTIF(H2737:AL2737,"AL/BL")+COUNTIF(H2737:AL2737,"UL/BL")+COUNTIF(H2737:AL2737,"BM")</f>
        <v>0</v>
      </c>
      <c r="AQ2737" s="239">
        <f>COUNTIF(H2737:AL2737,"DS")+COUNTIF(H2737:AL2737,"AL/DS")/2+COUNTIF(H2737:AL2737,"UL/DS")/2+COUNTIF(H2737:AL2737,"CT")+COUNTIF(H2737:AL2737,"MD")</f>
        <v>24.5</v>
      </c>
      <c r="AR2737" s="239">
        <f>COUNTIF(H2737:AL2737,"NS")+COUNTIF(H2737:AL2737,"AL/NS")/2+COUNTIF(H2737:AL2737,"UL/NS")/2+COUNTIF(H2737:AL2737,"BH")+COUNTIF(H2737:AL2737,"AL/BF")/2+COUNTIF(H2737:AL2737,"AL/BL")/2+COUNTIF(H2737:AL2737,"UL/BL")/2+COUNTIF(H2737:AL2737,"UL/BF")/2+COUNTIF(H2737:AL2737,"BM")</f>
        <v>0</v>
      </c>
      <c r="AS2737" s="239">
        <f>COUNTIF(H2737:AL2737,"AL")+COUNTIF(H2737:AL2737,"AL/DS")/2+COUNTIF(H2737:AL2737,"AL/NS")/2+COUNTIF(H2737:AL2737,"NH")+COUNTIF(H2737:AL2737,"SL")+COUNTIF(H2737:AL2737,"NHD")+COUNTIF(H2737:AL2737,"B")+COUNTIF(H2737:AL2737,"HL")+COUNTIF(H2737:AL2737,"AL/BF")/2+COUNTIF(H2737:AL2737,"AL/BL")/2</f>
        <v>1</v>
      </c>
      <c r="AT2737" s="255">
        <f>COUNTIF(H2737:AL2737,"PD")+COUNTIF(H2737:AL2737,"PN")+COUNTIF(H2737:AL2737,"P/DS")/2+COUNTIF(H2737:AL2737,"P/NS")/2+COUNTIF(H2737:AL2737,"DS")+COUNTIF(H2737:AL2737,"NS")+COUNTIF(H2737:AL2737,"AL")+COUNTIF(H2737:AL2737,"AL/DS")+COUNTIF(H2737:AL2737,"AL/NS")+COUNTIF(H2737:AL2737,"NH")+COUNTIF(H2737:AL2737,"SL")+COUNTIF(H2737:AL2737,"UL/DS")/2+COUNTIF(H2737:AL2737,"UL/NS")/2+COUNTIF(H2737:AL2737,"CT")+COUNTIF(H2737:AL2737,"NHD")+COUNTIF(H2737:AL2737,"PDD")+COUNTIF(H2737:AL2737,"B")+COUNTIF(H2737:AL2737,"HL")+COUNTIF(H2737:AL2737,"PH")+COUNTIF(H2737:AL2737,"BH")+COUNTIF(H2737:AL2737,"AL/BF")+COUNTIF(H2737:AL2737,"AL/BL")+COUNTIF(H2737:AL2737,"UL/BF")/2+COUNTIF(H2737:AL2737,"UL/BL")/2+COUNTIF(H2737:AL2737,"PH/F")/2+COUNTIF(H2737:AL2737,"PH/L")/2+COUNTIF(H2737:AL2737,"MD")+COUNTIF(H2737:AL2737,"PMD")+COUNTIF(H2737:AL2737,"PM")+COUNTIF(H2737:AL2737,"BM")</f>
        <v>25.5</v>
      </c>
      <c r="AU2737" s="255">
        <f>COUNTIF(H2737:AL2737,"P/DS")/2+COUNTIF(H2737:AL2737,"P/NS")/2+COUNTIF(H2737:AL2737,"IL")+COUNTIF(H2737:AL2737,"NL")+COUNTIF(H2737:AL2737,"UL")+COUNTIF(H2737:AL2737,"UL/DS")/2+COUNTIF(H2737:AL2737,"UL/NS")/2+COUNTIF(H2737:AL2737,"KT")+COUNTIF(H2737:AL2737,"UL/BF")/2+COUNTIF(H2737:AL2737,"UL/BL")/2+COUNTIF(H2737:AL2737,"PH/F")/2+COUNTIF(H2737:AL2737,"PH/L")/2+COUNTIF(H2737:AL2737,"NB")</f>
        <v>0.5</v>
      </c>
      <c r="AV2737" s="258">
        <f>COUNTIF(H2737:AL2737,"PN")+COUNTIF(H2737:AL2737,"TVD")+COUNTIF(H2737:AL2737,"PH")+COUNTIF(H2737:AL2737,"PM")+COUNTIF(H2737:AL2737,"PDD")-COUNTIFS(H2737:AL2737,"PN",H2744:AL2744,"&gt;=3")-COUNTIFS(H2737:AL2737,"PM",H2744:AL2744,"&gt;=3")</f>
        <v>0</v>
      </c>
      <c r="AW2737" s="258">
        <f>COUNTIF(H2737:AL2737,"NS")+COUNTIF(H2737:AL2737,"D")+COUNTIF(H2737:AL2737,"BH")+COUNTIF(H2737:AL2737,"NHD")+COUNTIF(H2737:AL2737,"BM")-COUNTIFS(H2737:AL2737,"NS",H2744:AL2744,"&gt;=3")-COUNTIFS(H2737:AL2737,"BH",H2744:AL2744,"&gt;=3")-COUNTIFS(H2737:AL2737,"BM",H2744:AL2744,"&gt;=3")</f>
        <v>0</v>
      </c>
      <c r="AX2737" s="255">
        <f>COUNTIF(H2737:AL2737,"AL")+COUNTIF(H2737:AL2737,"AL/DS")/2+COUNTIF(H2737:AL2737,"AL/NS")/2+COUNTIF(H2737:AL2737,"AL/BF")+COUNTIF(H2737:AL2737,"AL/BL")/2</f>
        <v>0</v>
      </c>
      <c r="AY2737" s="255">
        <f>COUNTIF(H2737:AL2737,"SL")</f>
        <v>0</v>
      </c>
      <c r="AZ2737" s="255">
        <f>COUNTIF(H2737:AL2737,"NH")</f>
        <v>1</v>
      </c>
      <c r="BA2737" s="255">
        <f>COUNTIF(H2737:AL2737,"HL")</f>
        <v>0</v>
      </c>
      <c r="BB2737" s="255">
        <f>COUNTIF(G2737:AL2737,"P/DS")/2+COUNTIF(G2737:AL2737,"P/NS")/2+COUNTIF(G2737:AL2737,"UL")+COUNTIF(G2737:AL2737,"UL/DS")/2+COUNTIF(G2737:AL2737,"UL/NS")/2+COUNTIF(G2737:AL2737,"UL/BL")/2+COUNTIF(G2737:AL2737,"UL/BF")/2+COUNTIF(G2737:AL2737,"PH/F")/2+COUNTIF(G2737:AL2737,"PH/L")/2</f>
        <v>0.5</v>
      </c>
      <c r="BC2737" s="255">
        <f>COUNTIF(H2737:AL2737,"NB")</f>
        <v>0</v>
      </c>
      <c r="BD2737" s="255">
        <f>COUNTIF(H2737:AL2737,"NL")</f>
        <v>0</v>
      </c>
      <c r="BE2737" s="255">
        <f>COUNTIF(H2737:AL2737,"IL")</f>
        <v>0</v>
      </c>
      <c r="BF2737" s="255">
        <f>COUNTIF(H2737:AL2737,"KT")</f>
        <v>0</v>
      </c>
      <c r="BG2737" s="255">
        <f>COUNTIF(H2737:AL2737,"L70")</f>
        <v>0</v>
      </c>
      <c r="BH2737" s="255">
        <f>COUNTIF(H2737:AL2737,"MD")</f>
        <v>0</v>
      </c>
      <c r="BI2737" s="255">
        <f>COUNTIF(H2737:AL2737,"PMD")</f>
        <v>0</v>
      </c>
      <c r="BJ2737" s="255">
        <f>COUNTIF(H2737:AL2737,"PM")</f>
        <v>0</v>
      </c>
      <c r="BK2737" s="255">
        <f>COUNTIF(H2737:AL2737,"BM")</f>
        <v>0</v>
      </c>
      <c r="BL2737" s="261">
        <f>SUMIF(H2737:AL2737,"PD",H2738:AL2738)+SUMIF(H2737:AL2737,"PN",H2738:AL2738)+SUMIF(H2737:AL2737,"P/DS",H2738:AL2738)+SUMIF(H2737:AL2737,"PN/F",H2738:AL2738)+SUMIF(H2737:AL2737,"PN/L",H2738:AL2738)+SUMIF(H2737:AL2737,"TV",H2738:AL2738)+SUMIF(H2737:AL2737,"TVD",H2738:AL2738)+SUMIF(H2737:AL2737,"PDD",H2738:AL2738)</f>
        <v>0</v>
      </c>
      <c r="BM2737" s="261">
        <f>SUMIF(H2737:AL2737,"PD",H2739:AL2739)+SUMIF(H2737:AL2737,"PN",H2739:AL2739)+SUMIF(H2737:AL2737,"P/DS",H2739:AL2739)+SUMIF(H2737:AL2737,"PN/F",H2739:AL2739)+SUMIF(H2737:AL2737,"PN/L",H2739:AL2739)+SUMIF(H2737:AL2737,"TV",H2739:AL2739)+SUMIF(H2737:AL2737,"TVD",H2739:AL2739)+SUMIF(H2737:AL2737,"PDD",H2739:AL2739)+SUMIF(H2737:AL2737,"PMD",H2739:AL2739)</f>
        <v>0</v>
      </c>
      <c r="BN2737" s="261">
        <f>SUMIF(H2737:AL2737,"PD",H2740:AL2740)+SUMIF(H2737:AL2737,"PN",H2740:AL2740)+SUMIF(H2737:AL2737,"P/DS",H2740:AL2740)+SUMIF(H2737:AL2737,"PN/F",H2740:AL2740)+SUMIF(H2737:AL2737,"PN/L",H2740:AL2740)+SUMIF(H2737:AL2737,"TV",H2740:AL2740)+SUMIF(H2737:AL2737,"TVD",H2740:AL2740)</f>
        <v>0</v>
      </c>
      <c r="BO2737" s="261">
        <f>SUMIF(H2737:AL2737,"PD",H2741:AL2741)+SUMIF(H2737:AL2737,"PN",H2741:AL2741)+SUMIF(H2737:AL2737,"P/DS",H2741:AL2741)+SUMIF(H2737:AL2737,"PN/F",H2741:AL2741)+SUMIF(H2737:AL2737,"PN/L",H2741:AL2741)+SUMIF(H2737:AL2737,"TV",H2741:AL2741)+SUMIF(H2737:AL2737,"TVD",H2741:AL2741)</f>
        <v>0</v>
      </c>
      <c r="BP2737" s="261">
        <f>SUMIF(H2737:AL2737,"PD",H2742:AL2742)+SUMIF(H2737:AL2737,"PN",H2742:AL2742)+SUMIF(H2737:AL2737,"P/DS",H2742:AL2742)+SUMIF(H2737:AL2737,"PN/F",H2742:AL2742)+SUMIF(H2737:AL2737,"PN/L",H2742:AL2742)+SUMIF(H2737:AL2737,"TV",H2742:AL2742)+SUMIF(H2737:AL2737,"TVD",H2742:AL2742)+SUMIF(H2737:AL2737,"PDD",H2742:AL2742)+SUMIF(H2737:AL2737,"PH",H2742:AL2742)+SUMIF(H2737:AL2737,"PM",H2742:AL2742)</f>
        <v>0</v>
      </c>
      <c r="BQ2737" s="261">
        <f>SUMIF(H2737:AL2737,"PD",H2743:AL2743)+SUMIF(H2737:AL2737,"PN",H2743:AL2743)+SUMIF(H2737:AL2737,"P/DS",H2743:AL2743)+SUMIF(H2737:AL2737,"PN/F",H2743:AL2743)+SUMIF(H2737:AL2737,"PN/L",H2743:AL2743)+SUMIF(H2737:AL2737,"TV",H2743:AL2743)+SUMIF(H2737:AL2737,"TVD",H2743:AL2743)+SUMIF(H2737:AL2737,"PDD",H2743:AL2743)+SUMIF(H2737:AL2737,"PH",H2743:AL2743)+SUMIF(H2737:AL2737,"PM",H2743:AL2743)</f>
        <v>0</v>
      </c>
      <c r="BR2737" s="269">
        <f>SUM(H2738:AL2738)-BL2737</f>
        <v>36.5</v>
      </c>
      <c r="BS2737" s="269">
        <f>SUM(H2739:AL2739)-BM2737</f>
        <v>0</v>
      </c>
      <c r="BT2737" s="269">
        <f>SUM(H2740:AL2740)-BN2737</f>
        <v>0</v>
      </c>
      <c r="BU2737" s="269">
        <f>SUM(H2741:AL2741)-BO2737</f>
        <v>0</v>
      </c>
      <c r="BV2737" s="269">
        <f>SUM(H2742:AL2742)-BP2737</f>
        <v>0</v>
      </c>
      <c r="BW2737" s="269">
        <f>SUM(H2743:AL2743)-BQ2737</f>
        <v>0</v>
      </c>
      <c r="BX2737" s="255">
        <f>SUMIF(H2737:AL2737,"PD",H2744:AL2744)+SUMIF(H2737:AL2737,"PN",H2744:AL2744)+SUMIF(H2737:AL2737,"P/DS",H2744:AL2744)+SUMIF(H2737:AL2737,"PN/F",H2744:AL2744)+SUMIF(H2737:AL2737,"PN/L",H2744:AL2744)</f>
        <v>0</v>
      </c>
      <c r="BY2737" s="255">
        <f>SUM(H2744:AL2744)-BX2737</f>
        <v>2</v>
      </c>
      <c r="BZ2737" s="255">
        <f t="shared" ref="BZ2737" si="903">+SUM(BL2737:BW2744)</f>
        <v>36.5</v>
      </c>
      <c r="CA2737" s="266">
        <f>(COUNTIFS(H2737:AL2737,"PD",H2738:AL2738,"&gt;=2"))*0.5-IF(CN2737="VP",COUNTIFS($H$16:$AL$16,"SAT",H2737:AL2737,"PD",H2738:AL2738,"&gt;=2"))*0.5</f>
        <v>0</v>
      </c>
      <c r="CB2737" s="266">
        <f>(COUNTIFS(H2737:AL2737,"PN",H2739:AL2739,"&gt;=0.5",H2738:AL2738,"&gt;=1.5"))*0.5+COUNTIFS(H2737:AL2737,"PDD",H2739:AL2739,"&gt;=0.5",H2738:AL2738,"&gt;=1.5")*0.5</f>
        <v>0</v>
      </c>
      <c r="CC2737" s="273">
        <f>(COUNTIFS(H2737:AL2737,"TV",H2739:AL2739,"&gt;=10"))*0.5+(COUNTIFS(H2737:AL2737,"PMD",H2739:AL2739,"&gt;=2"))*0.5</f>
        <v>0</v>
      </c>
      <c r="CD2737" s="266">
        <f>(COUNTIFS(H2737:AL2737,"TVD",H2741:AL2741,"&gt;=6.5",H2739:AL2739,"&gt;=3.5"))*0.5</f>
        <v>0</v>
      </c>
      <c r="CE2737" s="266">
        <f>(COUNTIFS(H2737:AL2737,"PD",H2742:AL2742,"&gt;=10"))*0.5</f>
        <v>0</v>
      </c>
      <c r="CF2737" s="266">
        <f>(COUNTIFS(H2737:AL2737,"PDD",H2742:AL2742,"&gt;=3.5",H2743:AL2743,"&gt;=6.5")+COUNTIFS(H2737:AL2737,"PH",H2743:AL2743,"&gt;=0.5",H2742:AL2742,"&gt;=1.5")+COUNTIFS(H2737:AL2737,"PM",H2743:AL2743,"&gt;=0.5",H2742:AL2742,"&gt;=1.5"))*0.5</f>
        <v>0</v>
      </c>
      <c r="CG2737" s="266">
        <f>(COUNTIFS(H2737:AL2737,"DS",H2738:AL2738,"&gt;=2")+COUNTIFS(H2737:AL2737,"AL/DS",H2738:AL2738,"&gt;=2"))*0.5-IF(CN2737="VP",COUNTIFS($H$16:$AL$16,"SAT",H2737:AL2737,"DS",H2738:AL2738,"&gt;=2"))*0.5</f>
        <v>5.5</v>
      </c>
      <c r="CH2737" s="266">
        <f>(COUNTIFS(H2737:AL2737,"NS",H2739:AL2739,"&gt;=0.5",H2738:AL2738,"&gt;=1.5")+COUNTIFS(H2737:AL2737,"AL/NS",H2739:AL2739,"&gt;=0.5",H2738:AL2738,"&gt;=1.5")+COUNTIFS(H2737:AL2737,"NHD",H2739:AL2739,"&gt;=4.5",H2742:AL2742,"&gt;=2",H2738:AL2738,"&gt;=1.5"))*0.5</f>
        <v>0</v>
      </c>
      <c r="CI2737" s="266">
        <f>(COUNTIF(H2739:AL2739,"&gt;=10")+COUNTIFS(H2737:AL2737,"MD",H2739:AL2739,"&gt;=2")-COUNTIFS(H2737:AL2737,"TV",H2739:AL2739,"&gt;=10"))*0.5</f>
        <v>0</v>
      </c>
      <c r="CJ2737" s="266">
        <f>(COUNTIFS(H2737:AL2737,"D",H2741:AL2741,"&gt;=6.5",H2739:AL2739,"&gt;=3.5"))*0.5</f>
        <v>0</v>
      </c>
      <c r="CK2737" s="266">
        <f>(COUNTIF(H2742:AL2742,"&gt;=10")-COUNTIFS(H2737:AL2737,"PD",H2742:AL2742,"&gt;=10"))*0.5</f>
        <v>0</v>
      </c>
      <c r="CL2737" s="265">
        <f>(COUNTIFS(H2737:AL2737,"NHD",H2742:AL2742,"&gt;=3.5",H2743:AL2743,"&gt;=6.5")+COUNTIFS(H2737:AL2737,"BH",H2742:AL2742,"&gt;=1.5",H2743:AL2743,"&gt;=0.5")+COUNTIFS(H2737:AL2737,"BM",H2742:AL2742,"&gt;=1.5",H2743:AL2743,"&gt;=0.5")+COUNTIFS(H2737:AL2737,"D",H2742:AL2742,"&gt;=1.5",H2743:AL2743,"&gt;=0.5"))*0.5</f>
        <v>0</v>
      </c>
      <c r="CM2737" s="272"/>
      <c r="CN2737" s="264" t="s">
        <v>723</v>
      </c>
      <c r="CO2737" s="180">
        <f t="shared" ref="CO2737" si="904">+AM2737+AN2737+AO2737+AP2737+AQ2737+AR2737+AS2737+AU2737+BG2737</f>
        <v>26</v>
      </c>
      <c r="CP2737" s="225">
        <f>+SUM(I2738:I2743)-I2744</f>
        <v>0</v>
      </c>
      <c r="CQ2737" s="225">
        <f>+SUM(J2738:J2743)-J2744</f>
        <v>2.5</v>
      </c>
      <c r="CR2737" s="225">
        <f>+SUM(K2738:K2743)-K2744</f>
        <v>2.5</v>
      </c>
      <c r="CS2737" s="181"/>
      <c r="CT2737" s="181"/>
      <c r="CU2737" s="181"/>
      <c r="CV2737" s="181"/>
      <c r="CW2737" s="181"/>
      <c r="CX2737" s="181"/>
      <c r="CY2737" s="181"/>
      <c r="CZ2737" s="181"/>
      <c r="DA2737" s="181"/>
    </row>
    <row r="2738" spans="1:105" s="120" customFormat="1" ht="15" customHeight="1">
      <c r="A2738" s="228"/>
      <c r="B2738" s="614"/>
      <c r="C2738" s="545"/>
      <c r="D2738" s="237"/>
      <c r="E2738" s="237"/>
      <c r="F2738" s="242" t="s">
        <v>82</v>
      </c>
      <c r="G2738" s="121">
        <v>1.5</v>
      </c>
      <c r="H2738" s="83"/>
      <c r="I2738" s="83"/>
      <c r="J2738" s="83">
        <v>2.5</v>
      </c>
      <c r="K2738" s="83">
        <v>2.5</v>
      </c>
      <c r="L2738" s="83">
        <v>2.5</v>
      </c>
      <c r="M2738" s="83">
        <v>2.5</v>
      </c>
      <c r="N2738" s="83"/>
      <c r="O2738" s="83"/>
      <c r="P2738" s="83">
        <v>1.5</v>
      </c>
      <c r="Q2738" s="83">
        <v>2.5</v>
      </c>
      <c r="R2738" s="83">
        <v>0.5</v>
      </c>
      <c r="S2738" s="83">
        <v>0</v>
      </c>
      <c r="T2738" s="83">
        <v>2.5</v>
      </c>
      <c r="U2738" s="83"/>
      <c r="V2738" s="83"/>
      <c r="W2738" s="83">
        <v>1.5</v>
      </c>
      <c r="X2738" s="83">
        <v>2</v>
      </c>
      <c r="Y2738" s="83">
        <v>2.5</v>
      </c>
      <c r="Z2738" s="83"/>
      <c r="AA2738" s="83"/>
      <c r="AB2738" s="83"/>
      <c r="AC2738" s="79"/>
      <c r="AD2738" s="79">
        <v>1.5</v>
      </c>
      <c r="AE2738" s="79">
        <v>2.5</v>
      </c>
      <c r="AF2738" s="79">
        <v>4.5</v>
      </c>
      <c r="AG2738" s="79">
        <v>0.5</v>
      </c>
      <c r="AH2738" s="79"/>
      <c r="AI2738" s="79"/>
      <c r="AJ2738" s="79"/>
      <c r="AK2738" s="79">
        <v>4.5</v>
      </c>
      <c r="AL2738" s="79"/>
      <c r="AM2738" s="240"/>
      <c r="AN2738" s="240"/>
      <c r="AO2738" s="240"/>
      <c r="AP2738" s="240"/>
      <c r="AQ2738" s="240"/>
      <c r="AR2738" s="240"/>
      <c r="AS2738" s="240"/>
      <c r="AT2738" s="256"/>
      <c r="AU2738" s="256"/>
      <c r="AV2738" s="259"/>
      <c r="AW2738" s="259"/>
      <c r="AX2738" s="256"/>
      <c r="AY2738" s="256"/>
      <c r="AZ2738" s="256"/>
      <c r="BA2738" s="256"/>
      <c r="BB2738" s="256"/>
      <c r="BC2738" s="256"/>
      <c r="BD2738" s="256"/>
      <c r="BE2738" s="256"/>
      <c r="BF2738" s="256"/>
      <c r="BG2738" s="256"/>
      <c r="BH2738" s="256"/>
      <c r="BI2738" s="256"/>
      <c r="BJ2738" s="256"/>
      <c r="BK2738" s="256"/>
      <c r="BL2738" s="262"/>
      <c r="BM2738" s="262"/>
      <c r="BN2738" s="262"/>
      <c r="BO2738" s="262"/>
      <c r="BP2738" s="262"/>
      <c r="BQ2738" s="262"/>
      <c r="BR2738" s="270"/>
      <c r="BS2738" s="270"/>
      <c r="BT2738" s="270"/>
      <c r="BU2738" s="270"/>
      <c r="BV2738" s="270"/>
      <c r="BW2738" s="270"/>
      <c r="BX2738" s="256"/>
      <c r="BY2738" s="256"/>
      <c r="BZ2738" s="256"/>
      <c r="CA2738" s="267"/>
      <c r="CB2738" s="267"/>
      <c r="CC2738" s="274"/>
      <c r="CD2738" s="267"/>
      <c r="CE2738" s="267"/>
      <c r="CF2738" s="267"/>
      <c r="CG2738" s="267"/>
      <c r="CH2738" s="267"/>
      <c r="CI2738" s="267"/>
      <c r="CJ2738" s="267"/>
      <c r="CK2738" s="267"/>
      <c r="CL2738" s="265"/>
      <c r="CM2738" s="272"/>
      <c r="CN2738" s="264"/>
      <c r="CO2738" s="180"/>
      <c r="CP2738" s="226"/>
      <c r="CQ2738" s="226"/>
      <c r="CR2738" s="226"/>
      <c r="CS2738" s="181"/>
      <c r="CT2738" s="181"/>
      <c r="CU2738" s="181"/>
      <c r="CV2738" s="181"/>
      <c r="CW2738" s="181"/>
      <c r="CX2738" s="181"/>
      <c r="CY2738" s="181"/>
      <c r="CZ2738" s="181"/>
      <c r="DA2738" s="181"/>
    </row>
    <row r="2739" spans="1:105" s="120" customFormat="1" ht="15" customHeight="1">
      <c r="A2739" s="228"/>
      <c r="B2739" s="614"/>
      <c r="C2739" s="545"/>
      <c r="D2739" s="237"/>
      <c r="E2739" s="237"/>
      <c r="F2739" s="243"/>
      <c r="G2739" s="122">
        <v>2</v>
      </c>
      <c r="H2739" s="84"/>
      <c r="I2739" s="84"/>
      <c r="J2739" s="84"/>
      <c r="K2739" s="84"/>
      <c r="L2739" s="84"/>
      <c r="M2739" s="84"/>
      <c r="N2739" s="84"/>
      <c r="O2739" s="84"/>
      <c r="P2739" s="84"/>
      <c r="Q2739" s="84"/>
      <c r="R2739" s="84"/>
      <c r="S2739" s="84"/>
      <c r="T2739" s="84"/>
      <c r="U2739" s="84"/>
      <c r="V2739" s="84"/>
      <c r="W2739" s="84"/>
      <c r="X2739" s="84"/>
      <c r="Y2739" s="84"/>
      <c r="Z2739" s="84"/>
      <c r="AA2739" s="84"/>
      <c r="AB2739" s="84"/>
      <c r="AC2739" s="80"/>
      <c r="AD2739" s="80"/>
      <c r="AE2739" s="80"/>
      <c r="AF2739" s="80"/>
      <c r="AG2739" s="80"/>
      <c r="AH2739" s="80"/>
      <c r="AI2739" s="80"/>
      <c r="AJ2739" s="80"/>
      <c r="AK2739" s="80"/>
      <c r="AL2739" s="80"/>
      <c r="AM2739" s="240"/>
      <c r="AN2739" s="240"/>
      <c r="AO2739" s="240"/>
      <c r="AP2739" s="240"/>
      <c r="AQ2739" s="240"/>
      <c r="AR2739" s="240"/>
      <c r="AS2739" s="240"/>
      <c r="AT2739" s="256"/>
      <c r="AU2739" s="256"/>
      <c r="AV2739" s="259"/>
      <c r="AW2739" s="259"/>
      <c r="AX2739" s="256"/>
      <c r="AY2739" s="256"/>
      <c r="AZ2739" s="256"/>
      <c r="BA2739" s="256"/>
      <c r="BB2739" s="256"/>
      <c r="BC2739" s="256"/>
      <c r="BD2739" s="256"/>
      <c r="BE2739" s="256"/>
      <c r="BF2739" s="256"/>
      <c r="BG2739" s="256"/>
      <c r="BH2739" s="256"/>
      <c r="BI2739" s="256"/>
      <c r="BJ2739" s="256"/>
      <c r="BK2739" s="256"/>
      <c r="BL2739" s="262"/>
      <c r="BM2739" s="262"/>
      <c r="BN2739" s="262"/>
      <c r="BO2739" s="262"/>
      <c r="BP2739" s="262"/>
      <c r="BQ2739" s="262"/>
      <c r="BR2739" s="270"/>
      <c r="BS2739" s="270"/>
      <c r="BT2739" s="270"/>
      <c r="BU2739" s="270"/>
      <c r="BV2739" s="270"/>
      <c r="BW2739" s="270"/>
      <c r="BX2739" s="256"/>
      <c r="BY2739" s="256"/>
      <c r="BZ2739" s="256"/>
      <c r="CA2739" s="267"/>
      <c r="CB2739" s="267"/>
      <c r="CC2739" s="274"/>
      <c r="CD2739" s="267"/>
      <c r="CE2739" s="267"/>
      <c r="CF2739" s="267"/>
      <c r="CG2739" s="267"/>
      <c r="CH2739" s="267"/>
      <c r="CI2739" s="267"/>
      <c r="CJ2739" s="267"/>
      <c r="CK2739" s="267"/>
      <c r="CL2739" s="265"/>
      <c r="CM2739" s="272"/>
      <c r="CN2739" s="264"/>
      <c r="CO2739" s="180"/>
      <c r="CP2739" s="226"/>
      <c r="CQ2739" s="226"/>
      <c r="CR2739" s="226"/>
      <c r="CS2739" s="181"/>
      <c r="CT2739" s="181"/>
      <c r="CU2739" s="181"/>
      <c r="CV2739" s="181"/>
      <c r="CW2739" s="181"/>
      <c r="CX2739" s="181"/>
      <c r="CY2739" s="181"/>
      <c r="CZ2739" s="181"/>
      <c r="DA2739" s="181"/>
    </row>
    <row r="2740" spans="1:105" s="120" customFormat="1" ht="15" customHeight="1">
      <c r="A2740" s="228"/>
      <c r="B2740" s="614"/>
      <c r="C2740" s="545"/>
      <c r="D2740" s="237"/>
      <c r="E2740" s="237"/>
      <c r="F2740" s="243"/>
      <c r="G2740" s="122">
        <v>2.1</v>
      </c>
      <c r="H2740" s="84"/>
      <c r="I2740" s="84"/>
      <c r="J2740" s="84"/>
      <c r="K2740" s="84"/>
      <c r="L2740" s="84"/>
      <c r="M2740" s="84"/>
      <c r="N2740" s="84"/>
      <c r="O2740" s="84"/>
      <c r="P2740" s="84"/>
      <c r="Q2740" s="84"/>
      <c r="R2740" s="84"/>
      <c r="S2740" s="84"/>
      <c r="T2740" s="84"/>
      <c r="U2740" s="84"/>
      <c r="V2740" s="84"/>
      <c r="W2740" s="84"/>
      <c r="X2740" s="84"/>
      <c r="Y2740" s="84"/>
      <c r="Z2740" s="84"/>
      <c r="AA2740" s="84"/>
      <c r="AB2740" s="84"/>
      <c r="AC2740" s="80"/>
      <c r="AD2740" s="80"/>
      <c r="AE2740" s="80"/>
      <c r="AF2740" s="80"/>
      <c r="AG2740" s="80"/>
      <c r="AH2740" s="80"/>
      <c r="AI2740" s="80"/>
      <c r="AJ2740" s="80"/>
      <c r="AK2740" s="80"/>
      <c r="AL2740" s="80"/>
      <c r="AM2740" s="240"/>
      <c r="AN2740" s="240"/>
      <c r="AO2740" s="240"/>
      <c r="AP2740" s="240"/>
      <c r="AQ2740" s="240"/>
      <c r="AR2740" s="240"/>
      <c r="AS2740" s="240"/>
      <c r="AT2740" s="256"/>
      <c r="AU2740" s="256"/>
      <c r="AV2740" s="259"/>
      <c r="AW2740" s="259"/>
      <c r="AX2740" s="256"/>
      <c r="AY2740" s="256"/>
      <c r="AZ2740" s="256"/>
      <c r="BA2740" s="256"/>
      <c r="BB2740" s="256"/>
      <c r="BC2740" s="256"/>
      <c r="BD2740" s="256"/>
      <c r="BE2740" s="256"/>
      <c r="BF2740" s="256"/>
      <c r="BG2740" s="256"/>
      <c r="BH2740" s="256"/>
      <c r="BI2740" s="256"/>
      <c r="BJ2740" s="256"/>
      <c r="BK2740" s="256"/>
      <c r="BL2740" s="262"/>
      <c r="BM2740" s="262"/>
      <c r="BN2740" s="262"/>
      <c r="BO2740" s="262"/>
      <c r="BP2740" s="262"/>
      <c r="BQ2740" s="262"/>
      <c r="BR2740" s="270"/>
      <c r="BS2740" s="270"/>
      <c r="BT2740" s="270"/>
      <c r="BU2740" s="270"/>
      <c r="BV2740" s="270"/>
      <c r="BW2740" s="270"/>
      <c r="BX2740" s="256"/>
      <c r="BY2740" s="256"/>
      <c r="BZ2740" s="256"/>
      <c r="CA2740" s="267"/>
      <c r="CB2740" s="267"/>
      <c r="CC2740" s="274"/>
      <c r="CD2740" s="267"/>
      <c r="CE2740" s="267"/>
      <c r="CF2740" s="267"/>
      <c r="CG2740" s="267"/>
      <c r="CH2740" s="267"/>
      <c r="CI2740" s="267"/>
      <c r="CJ2740" s="267"/>
      <c r="CK2740" s="267"/>
      <c r="CL2740" s="265"/>
      <c r="CM2740" s="272"/>
      <c r="CN2740" s="264"/>
      <c r="CO2740" s="180"/>
      <c r="CP2740" s="226"/>
      <c r="CQ2740" s="226"/>
      <c r="CR2740" s="226"/>
      <c r="CS2740" s="181"/>
      <c r="CT2740" s="181"/>
      <c r="CU2740" s="181"/>
      <c r="CV2740" s="181"/>
      <c r="CW2740" s="181"/>
      <c r="CX2740" s="181"/>
      <c r="CY2740" s="181"/>
      <c r="CZ2740" s="181"/>
      <c r="DA2740" s="181"/>
    </row>
    <row r="2741" spans="1:105" s="120" customFormat="1" ht="15" customHeight="1">
      <c r="A2741" s="228"/>
      <c r="B2741" s="614"/>
      <c r="C2741" s="545"/>
      <c r="D2741" s="237"/>
      <c r="E2741" s="237"/>
      <c r="F2741" s="243"/>
      <c r="G2741" s="122">
        <v>2.7</v>
      </c>
      <c r="H2741" s="84"/>
      <c r="I2741" s="84"/>
      <c r="J2741" s="84"/>
      <c r="K2741" s="84"/>
      <c r="L2741" s="84"/>
      <c r="M2741" s="84"/>
      <c r="N2741" s="84"/>
      <c r="O2741" s="84"/>
      <c r="P2741" s="84"/>
      <c r="Q2741" s="84"/>
      <c r="R2741" s="84"/>
      <c r="S2741" s="84"/>
      <c r="T2741" s="84"/>
      <c r="U2741" s="84"/>
      <c r="V2741" s="84"/>
      <c r="W2741" s="84"/>
      <c r="X2741" s="84"/>
      <c r="Y2741" s="84"/>
      <c r="Z2741" s="84"/>
      <c r="AA2741" s="84"/>
      <c r="AB2741" s="84"/>
      <c r="AC2741" s="80"/>
      <c r="AD2741" s="80"/>
      <c r="AE2741" s="80"/>
      <c r="AF2741" s="80"/>
      <c r="AG2741" s="80"/>
      <c r="AH2741" s="80"/>
      <c r="AI2741" s="80"/>
      <c r="AJ2741" s="80"/>
      <c r="AK2741" s="80"/>
      <c r="AL2741" s="80"/>
      <c r="AM2741" s="240"/>
      <c r="AN2741" s="240"/>
      <c r="AO2741" s="240"/>
      <c r="AP2741" s="240"/>
      <c r="AQ2741" s="240"/>
      <c r="AR2741" s="240"/>
      <c r="AS2741" s="240"/>
      <c r="AT2741" s="256"/>
      <c r="AU2741" s="256"/>
      <c r="AV2741" s="259"/>
      <c r="AW2741" s="259"/>
      <c r="AX2741" s="256"/>
      <c r="AY2741" s="256"/>
      <c r="AZ2741" s="256"/>
      <c r="BA2741" s="256"/>
      <c r="BB2741" s="256"/>
      <c r="BC2741" s="256"/>
      <c r="BD2741" s="256"/>
      <c r="BE2741" s="256"/>
      <c r="BF2741" s="256"/>
      <c r="BG2741" s="256"/>
      <c r="BH2741" s="256"/>
      <c r="BI2741" s="256"/>
      <c r="BJ2741" s="256"/>
      <c r="BK2741" s="256"/>
      <c r="BL2741" s="262"/>
      <c r="BM2741" s="262"/>
      <c r="BN2741" s="262"/>
      <c r="BO2741" s="262"/>
      <c r="BP2741" s="262"/>
      <c r="BQ2741" s="262"/>
      <c r="BR2741" s="270"/>
      <c r="BS2741" s="270"/>
      <c r="BT2741" s="270"/>
      <c r="BU2741" s="270"/>
      <c r="BV2741" s="270"/>
      <c r="BW2741" s="270"/>
      <c r="BX2741" s="256"/>
      <c r="BY2741" s="256"/>
      <c r="BZ2741" s="256"/>
      <c r="CA2741" s="267"/>
      <c r="CB2741" s="267"/>
      <c r="CC2741" s="274"/>
      <c r="CD2741" s="267"/>
      <c r="CE2741" s="267"/>
      <c r="CF2741" s="267"/>
      <c r="CG2741" s="267"/>
      <c r="CH2741" s="267"/>
      <c r="CI2741" s="267"/>
      <c r="CJ2741" s="267"/>
      <c r="CK2741" s="267"/>
      <c r="CL2741" s="265"/>
      <c r="CM2741" s="272"/>
      <c r="CN2741" s="264"/>
      <c r="CO2741" s="180"/>
      <c r="CP2741" s="226"/>
      <c r="CQ2741" s="226"/>
      <c r="CR2741" s="226"/>
      <c r="CS2741" s="181"/>
      <c r="CT2741" s="181"/>
      <c r="CU2741" s="181"/>
      <c r="CV2741" s="181"/>
      <c r="CW2741" s="181"/>
      <c r="CX2741" s="181"/>
      <c r="CY2741" s="181"/>
      <c r="CZ2741" s="181"/>
      <c r="DA2741" s="181"/>
    </row>
    <row r="2742" spans="1:105" s="120" customFormat="1" ht="15" customHeight="1">
      <c r="A2742" s="228"/>
      <c r="B2742" s="614"/>
      <c r="C2742" s="545"/>
      <c r="D2742" s="237"/>
      <c r="E2742" s="237"/>
      <c r="F2742" s="243"/>
      <c r="G2742" s="122">
        <v>3</v>
      </c>
      <c r="H2742" s="84"/>
      <c r="I2742" s="84"/>
      <c r="J2742" s="84"/>
      <c r="K2742" s="84"/>
      <c r="L2742" s="84"/>
      <c r="M2742" s="84"/>
      <c r="N2742" s="84"/>
      <c r="O2742" s="84"/>
      <c r="P2742" s="84"/>
      <c r="Q2742" s="84"/>
      <c r="R2742" s="84"/>
      <c r="S2742" s="84"/>
      <c r="T2742" s="84"/>
      <c r="U2742" s="84"/>
      <c r="V2742" s="84"/>
      <c r="W2742" s="84"/>
      <c r="X2742" s="84"/>
      <c r="Y2742" s="84"/>
      <c r="Z2742" s="84"/>
      <c r="AA2742" s="84"/>
      <c r="AB2742" s="84"/>
      <c r="AC2742" s="80"/>
      <c r="AD2742" s="80"/>
      <c r="AE2742" s="80"/>
      <c r="AF2742" s="80"/>
      <c r="AG2742" s="80"/>
      <c r="AH2742" s="80"/>
      <c r="AI2742" s="80"/>
      <c r="AJ2742" s="80"/>
      <c r="AK2742" s="80"/>
      <c r="AL2742" s="80"/>
      <c r="AM2742" s="240"/>
      <c r="AN2742" s="240"/>
      <c r="AO2742" s="240"/>
      <c r="AP2742" s="240"/>
      <c r="AQ2742" s="240"/>
      <c r="AR2742" s="240"/>
      <c r="AS2742" s="240"/>
      <c r="AT2742" s="256"/>
      <c r="AU2742" s="256"/>
      <c r="AV2742" s="259"/>
      <c r="AW2742" s="259"/>
      <c r="AX2742" s="256"/>
      <c r="AY2742" s="256"/>
      <c r="AZ2742" s="256"/>
      <c r="BA2742" s="256"/>
      <c r="BB2742" s="256"/>
      <c r="BC2742" s="256"/>
      <c r="BD2742" s="256"/>
      <c r="BE2742" s="256"/>
      <c r="BF2742" s="256"/>
      <c r="BG2742" s="256"/>
      <c r="BH2742" s="256"/>
      <c r="BI2742" s="256"/>
      <c r="BJ2742" s="256"/>
      <c r="BK2742" s="256"/>
      <c r="BL2742" s="262"/>
      <c r="BM2742" s="262"/>
      <c r="BN2742" s="262"/>
      <c r="BO2742" s="262"/>
      <c r="BP2742" s="262"/>
      <c r="BQ2742" s="262"/>
      <c r="BR2742" s="270"/>
      <c r="BS2742" s="270"/>
      <c r="BT2742" s="270"/>
      <c r="BU2742" s="270"/>
      <c r="BV2742" s="270"/>
      <c r="BW2742" s="270"/>
      <c r="BX2742" s="256"/>
      <c r="BY2742" s="256"/>
      <c r="BZ2742" s="256"/>
      <c r="CA2742" s="267"/>
      <c r="CB2742" s="267"/>
      <c r="CC2742" s="274"/>
      <c r="CD2742" s="267"/>
      <c r="CE2742" s="267"/>
      <c r="CF2742" s="267"/>
      <c r="CG2742" s="267"/>
      <c r="CH2742" s="267"/>
      <c r="CI2742" s="267"/>
      <c r="CJ2742" s="267"/>
      <c r="CK2742" s="267"/>
      <c r="CL2742" s="265"/>
      <c r="CM2742" s="272"/>
      <c r="CN2742" s="264"/>
      <c r="CO2742" s="180"/>
      <c r="CP2742" s="226"/>
      <c r="CQ2742" s="226"/>
      <c r="CR2742" s="226"/>
      <c r="CS2742" s="181"/>
      <c r="CT2742" s="181"/>
      <c r="CU2742" s="181"/>
      <c r="CV2742" s="181"/>
      <c r="CW2742" s="181"/>
      <c r="CX2742" s="181"/>
      <c r="CY2742" s="181"/>
      <c r="CZ2742" s="181"/>
      <c r="DA2742" s="181"/>
    </row>
    <row r="2743" spans="1:105" s="120" customFormat="1" ht="15" customHeight="1">
      <c r="A2743" s="228"/>
      <c r="B2743" s="614"/>
      <c r="C2743" s="545"/>
      <c r="D2743" s="237"/>
      <c r="E2743" s="237"/>
      <c r="F2743" s="244"/>
      <c r="G2743" s="123">
        <v>3.9</v>
      </c>
      <c r="H2743" s="85"/>
      <c r="I2743" s="85"/>
      <c r="J2743" s="85"/>
      <c r="K2743" s="85"/>
      <c r="L2743" s="85"/>
      <c r="M2743" s="85"/>
      <c r="N2743" s="85"/>
      <c r="O2743" s="85"/>
      <c r="P2743" s="85"/>
      <c r="Q2743" s="85"/>
      <c r="R2743" s="85"/>
      <c r="S2743" s="85"/>
      <c r="T2743" s="85"/>
      <c r="U2743" s="85"/>
      <c r="V2743" s="85"/>
      <c r="W2743" s="85"/>
      <c r="X2743" s="85"/>
      <c r="Y2743" s="85"/>
      <c r="Z2743" s="85"/>
      <c r="AA2743" s="85"/>
      <c r="AB2743" s="85"/>
      <c r="AC2743" s="81"/>
      <c r="AD2743" s="81"/>
      <c r="AE2743" s="81"/>
      <c r="AF2743" s="81"/>
      <c r="AG2743" s="81"/>
      <c r="AH2743" s="81"/>
      <c r="AI2743" s="81"/>
      <c r="AJ2743" s="81"/>
      <c r="AK2743" s="81"/>
      <c r="AL2743" s="81"/>
      <c r="AM2743" s="240"/>
      <c r="AN2743" s="240"/>
      <c r="AO2743" s="240"/>
      <c r="AP2743" s="240"/>
      <c r="AQ2743" s="240"/>
      <c r="AR2743" s="240"/>
      <c r="AS2743" s="240"/>
      <c r="AT2743" s="256"/>
      <c r="AU2743" s="256"/>
      <c r="AV2743" s="259"/>
      <c r="AW2743" s="259"/>
      <c r="AX2743" s="256"/>
      <c r="AY2743" s="256"/>
      <c r="AZ2743" s="256"/>
      <c r="BA2743" s="256"/>
      <c r="BB2743" s="256"/>
      <c r="BC2743" s="256"/>
      <c r="BD2743" s="256"/>
      <c r="BE2743" s="256"/>
      <c r="BF2743" s="256"/>
      <c r="BG2743" s="256"/>
      <c r="BH2743" s="256"/>
      <c r="BI2743" s="256"/>
      <c r="BJ2743" s="256"/>
      <c r="BK2743" s="256"/>
      <c r="BL2743" s="262"/>
      <c r="BM2743" s="262"/>
      <c r="BN2743" s="262"/>
      <c r="BO2743" s="262"/>
      <c r="BP2743" s="262"/>
      <c r="BQ2743" s="262"/>
      <c r="BR2743" s="270"/>
      <c r="BS2743" s="270"/>
      <c r="BT2743" s="270"/>
      <c r="BU2743" s="270"/>
      <c r="BV2743" s="270"/>
      <c r="BW2743" s="270"/>
      <c r="BX2743" s="256"/>
      <c r="BY2743" s="256"/>
      <c r="BZ2743" s="256"/>
      <c r="CA2743" s="267"/>
      <c r="CB2743" s="267"/>
      <c r="CC2743" s="274"/>
      <c r="CD2743" s="267"/>
      <c r="CE2743" s="267"/>
      <c r="CF2743" s="267"/>
      <c r="CG2743" s="267"/>
      <c r="CH2743" s="267"/>
      <c r="CI2743" s="267"/>
      <c r="CJ2743" s="267"/>
      <c r="CK2743" s="267"/>
      <c r="CL2743" s="265"/>
      <c r="CM2743" s="272"/>
      <c r="CN2743" s="264"/>
      <c r="CO2743" s="180"/>
      <c r="CP2743" s="226"/>
      <c r="CQ2743" s="226"/>
      <c r="CR2743" s="226"/>
      <c r="CS2743" s="181"/>
      <c r="CT2743" s="181"/>
      <c r="CU2743" s="181"/>
      <c r="CV2743" s="181"/>
      <c r="CW2743" s="181"/>
      <c r="CX2743" s="181"/>
      <c r="CY2743" s="181"/>
      <c r="CZ2743" s="181"/>
      <c r="DA2743" s="181"/>
    </row>
    <row r="2744" spans="1:105" s="120" customFormat="1" ht="15" customHeight="1">
      <c r="A2744" s="229"/>
      <c r="B2744" s="615"/>
      <c r="C2744" s="546"/>
      <c r="D2744" s="238"/>
      <c r="E2744" s="238"/>
      <c r="F2744" s="245" t="s">
        <v>83</v>
      </c>
      <c r="G2744" s="246"/>
      <c r="H2744" s="82"/>
      <c r="I2744" s="82"/>
      <c r="J2744" s="82"/>
      <c r="K2744" s="82"/>
      <c r="L2744" s="82"/>
      <c r="M2744" s="82"/>
      <c r="N2744" s="82"/>
      <c r="O2744" s="82"/>
      <c r="P2744" s="82"/>
      <c r="Q2744" s="82"/>
      <c r="R2744" s="82"/>
      <c r="S2744" s="82"/>
      <c r="T2744" s="82"/>
      <c r="U2744" s="82">
        <v>2</v>
      </c>
      <c r="V2744" s="82"/>
      <c r="W2744" s="82"/>
      <c r="X2744" s="82"/>
      <c r="Y2744" s="82"/>
      <c r="Z2744" s="82"/>
      <c r="AA2744" s="82"/>
      <c r="AB2744" s="82"/>
      <c r="AC2744" s="35"/>
      <c r="AD2744" s="35"/>
      <c r="AE2744" s="35"/>
      <c r="AF2744" s="35"/>
      <c r="AG2744" s="35"/>
      <c r="AH2744" s="35"/>
      <c r="AI2744" s="35"/>
      <c r="AJ2744" s="35"/>
      <c r="AK2744" s="35"/>
      <c r="AL2744" s="35"/>
      <c r="AM2744" s="241"/>
      <c r="AN2744" s="241"/>
      <c r="AO2744" s="241"/>
      <c r="AP2744" s="241"/>
      <c r="AQ2744" s="241"/>
      <c r="AR2744" s="241"/>
      <c r="AS2744" s="241"/>
      <c r="AT2744" s="257"/>
      <c r="AU2744" s="257"/>
      <c r="AV2744" s="260"/>
      <c r="AW2744" s="260"/>
      <c r="AX2744" s="257"/>
      <c r="AY2744" s="257"/>
      <c r="AZ2744" s="257"/>
      <c r="BA2744" s="257"/>
      <c r="BB2744" s="257"/>
      <c r="BC2744" s="257"/>
      <c r="BD2744" s="257"/>
      <c r="BE2744" s="257"/>
      <c r="BF2744" s="257"/>
      <c r="BG2744" s="257"/>
      <c r="BH2744" s="257"/>
      <c r="BI2744" s="257"/>
      <c r="BJ2744" s="257"/>
      <c r="BK2744" s="257"/>
      <c r="BL2744" s="263"/>
      <c r="BM2744" s="263"/>
      <c r="BN2744" s="263"/>
      <c r="BO2744" s="263"/>
      <c r="BP2744" s="263"/>
      <c r="BQ2744" s="263"/>
      <c r="BR2744" s="271"/>
      <c r="BS2744" s="271"/>
      <c r="BT2744" s="271"/>
      <c r="BU2744" s="271"/>
      <c r="BV2744" s="271"/>
      <c r="BW2744" s="271"/>
      <c r="BX2744" s="257"/>
      <c r="BY2744" s="257"/>
      <c r="BZ2744" s="257"/>
      <c r="CA2744" s="268"/>
      <c r="CB2744" s="268"/>
      <c r="CC2744" s="275"/>
      <c r="CD2744" s="268"/>
      <c r="CE2744" s="268"/>
      <c r="CF2744" s="268"/>
      <c r="CG2744" s="268"/>
      <c r="CH2744" s="268"/>
      <c r="CI2744" s="268"/>
      <c r="CJ2744" s="268"/>
      <c r="CK2744" s="268"/>
      <c r="CL2744" s="265"/>
      <c r="CM2744" s="272"/>
      <c r="CN2744" s="264"/>
      <c r="CO2744" s="180"/>
      <c r="CP2744" s="226"/>
      <c r="CQ2744" s="226"/>
      <c r="CR2744" s="226"/>
      <c r="CS2744" s="181"/>
      <c r="CT2744" s="181"/>
      <c r="CU2744" s="181"/>
      <c r="CV2744" s="181"/>
      <c r="CW2744" s="181"/>
      <c r="CX2744" s="181"/>
      <c r="CY2744" s="181"/>
      <c r="CZ2744" s="181"/>
      <c r="DA2744" s="181"/>
    </row>
    <row r="2745" spans="1:105" s="120" customFormat="1" ht="15" customHeight="1">
      <c r="A2745" s="227">
        <f t="shared" si="902"/>
        <v>340</v>
      </c>
      <c r="B2745" s="613" t="s">
        <v>354</v>
      </c>
      <c r="C2745" s="544" t="s">
        <v>355</v>
      </c>
      <c r="D2745" s="236">
        <v>42401</v>
      </c>
      <c r="E2745" s="236" t="s">
        <v>1195</v>
      </c>
      <c r="F2745" s="253" t="s">
        <v>80</v>
      </c>
      <c r="G2745" s="254"/>
      <c r="H2745" s="82" t="s">
        <v>69</v>
      </c>
      <c r="I2745" s="82"/>
      <c r="J2745" s="82" t="s">
        <v>60</v>
      </c>
      <c r="K2745" s="82" t="s">
        <v>60</v>
      </c>
      <c r="L2745" s="82" t="s">
        <v>60</v>
      </c>
      <c r="M2745" s="82" t="s">
        <v>60</v>
      </c>
      <c r="N2745" s="82" t="s">
        <v>60</v>
      </c>
      <c r="O2745" s="82"/>
      <c r="P2745" s="82" t="s">
        <v>60</v>
      </c>
      <c r="Q2745" s="82" t="s">
        <v>60</v>
      </c>
      <c r="R2745" s="82" t="s">
        <v>67</v>
      </c>
      <c r="S2745" s="82" t="s">
        <v>67</v>
      </c>
      <c r="T2745" s="82" t="s">
        <v>60</v>
      </c>
      <c r="U2745" s="82" t="s">
        <v>60</v>
      </c>
      <c r="V2745" s="82"/>
      <c r="W2745" s="82" t="s">
        <v>60</v>
      </c>
      <c r="X2745" s="82" t="s">
        <v>60</v>
      </c>
      <c r="Y2745" s="82" t="s">
        <v>81</v>
      </c>
      <c r="Z2745" s="82" t="s">
        <v>60</v>
      </c>
      <c r="AA2745" s="82" t="s">
        <v>60</v>
      </c>
      <c r="AB2745" s="82" t="s">
        <v>60</v>
      </c>
      <c r="AC2745" s="82"/>
      <c r="AD2745" s="82" t="s">
        <v>81</v>
      </c>
      <c r="AE2745" s="82" t="s">
        <v>60</v>
      </c>
      <c r="AF2745" s="82" t="s">
        <v>60</v>
      </c>
      <c r="AG2745" s="82" t="s">
        <v>60</v>
      </c>
      <c r="AH2745" s="82" t="s">
        <v>60</v>
      </c>
      <c r="AI2745" s="82" t="s">
        <v>1471</v>
      </c>
      <c r="AJ2745" s="82"/>
      <c r="AK2745" s="82" t="s">
        <v>60</v>
      </c>
      <c r="AL2745" s="82" t="s">
        <v>60</v>
      </c>
      <c r="AM2745" s="239">
        <f>COUNTIF(H2745:AL2745,"PH")+COUNTIF(H2745:AL2745,"PH/L")+COUNTIF(H2745:AL2745,"PM")</f>
        <v>0</v>
      </c>
      <c r="AN2745" s="239">
        <f>COUNTIF(H2745:AL2745,"PD")+COUNTIF(H2745:AL2745,"PDD")+COUNTIF(H2745:AL2745,"P/DS")/2+COUNTIF(H2745:AL2745,"PMD")</f>
        <v>0</v>
      </c>
      <c r="AO2745" s="239">
        <f>COUNTIF(H2745:AL2745,"PN")+COUNTIF(H2745:AL2745,"P/NS")/2+COUNTIF(H2745:AL2745,"PH")+COUNTIF(H2745:AL2745,"PH/F")/2+COUNTIF(H2745:AL2745,"PH/L")/2+COUNTIF(H2745:AL2745,"PM")</f>
        <v>0</v>
      </c>
      <c r="AP2745" s="239">
        <f>COUNTIF(H2745:AL2745,"BH")+COUNTIF(H2745:AL2745,"AL/BL")+COUNTIF(H2745:AL2745,"UL/BL")+COUNTIF(H2745:AL2745,"BM")</f>
        <v>0</v>
      </c>
      <c r="AQ2745" s="239">
        <f>COUNTIF(H2745:AL2745,"DS")+COUNTIF(H2745:AL2745,"AL/DS")/2+COUNTIF(H2745:AL2745,"UL/DS")/2+COUNTIF(H2745:AL2745,"CT")+COUNTIF(H2745:AL2745,"MD")</f>
        <v>21.5</v>
      </c>
      <c r="AR2745" s="239">
        <f>COUNTIF(H2745:AL2745,"NS")+COUNTIF(H2745:AL2745,"AL/NS")/2+COUNTIF(H2745:AL2745,"UL/NS")/2+COUNTIF(H2745:AL2745,"BH")+COUNTIF(H2745:AL2745,"AL/BF")/2+COUNTIF(H2745:AL2745,"AL/BL")/2+COUNTIF(H2745:AL2745,"UL/BL")/2+COUNTIF(H2745:AL2745,"UL/BF")/2+COUNTIF(H2745:AL2745,"BM")</f>
        <v>0</v>
      </c>
      <c r="AS2745" s="239">
        <f>COUNTIF(H2745:AL2745,"AL")+COUNTIF(H2745:AL2745,"AL/DS")/2+COUNTIF(H2745:AL2745,"AL/NS")/2+COUNTIF(H2745:AL2745,"NH")+COUNTIF(H2745:AL2745,"SL")+COUNTIF(H2745:AL2745,"NHD")+COUNTIF(H2745:AL2745,"B")+COUNTIF(H2745:AL2745,"HL")+COUNTIF(H2745:AL2745,"AL/BF")/2+COUNTIF(H2745:AL2745,"AL/BL")/2</f>
        <v>4</v>
      </c>
      <c r="AT2745" s="255">
        <f>COUNTIF(H2745:AL2745,"PD")+COUNTIF(H2745:AL2745,"PN")+COUNTIF(H2745:AL2745,"P/DS")/2+COUNTIF(H2745:AL2745,"P/NS")/2+COUNTIF(H2745:AL2745,"DS")+COUNTIF(H2745:AL2745,"NS")+COUNTIF(H2745:AL2745,"AL")+COUNTIF(H2745:AL2745,"AL/DS")+COUNTIF(H2745:AL2745,"AL/NS")+COUNTIF(H2745:AL2745,"NH")+COUNTIF(H2745:AL2745,"SL")+COUNTIF(H2745:AL2745,"UL/DS")/2+COUNTIF(H2745:AL2745,"UL/NS")/2+COUNTIF(H2745:AL2745,"CT")+COUNTIF(H2745:AL2745,"NHD")+COUNTIF(H2745:AL2745,"PDD")+COUNTIF(H2745:AL2745,"B")+COUNTIF(H2745:AL2745,"HL")+COUNTIF(H2745:AL2745,"PH")+COUNTIF(H2745:AL2745,"BH")+COUNTIF(H2745:AL2745,"AL/BF")+COUNTIF(H2745:AL2745,"AL/BL")+COUNTIF(H2745:AL2745,"UL/BF")/2+COUNTIF(H2745:AL2745,"UL/BL")/2+COUNTIF(H2745:AL2745,"PH/F")/2+COUNTIF(H2745:AL2745,"PH/L")/2+COUNTIF(H2745:AL2745,"MD")+COUNTIF(H2745:AL2745,"PMD")+COUNTIF(H2745:AL2745,"PM")+COUNTIF(H2745:AL2745,"BM")</f>
        <v>25.5</v>
      </c>
      <c r="AU2745" s="255">
        <f>COUNTIF(H2745:AL2745,"P/DS")/2+COUNTIF(H2745:AL2745,"P/NS")/2+COUNTIF(H2745:AL2745,"IL")+COUNTIF(H2745:AL2745,"NL")+COUNTIF(H2745:AL2745,"UL")+COUNTIF(H2745:AL2745,"UL/DS")/2+COUNTIF(H2745:AL2745,"UL/NS")/2+COUNTIF(H2745:AL2745,"KT")+COUNTIF(H2745:AL2745,"UL/BF")/2+COUNTIF(H2745:AL2745,"UL/BL")/2+COUNTIF(H2745:AL2745,"PH/F")/2+COUNTIF(H2745:AL2745,"PH/L")/2+COUNTIF(H2745:AL2745,"NB")</f>
        <v>0.5</v>
      </c>
      <c r="AV2745" s="258">
        <f>COUNTIF(H2745:AL2745,"PN")+COUNTIF(H2745:AL2745,"TVD")+COUNTIF(H2745:AL2745,"PH")+COUNTIF(H2745:AL2745,"PM")+COUNTIF(H2745:AL2745,"PDD")-COUNTIFS(H2745:AL2745,"PN",H2752:AL2752,"&gt;=3")-COUNTIFS(H2745:AL2745,"PM",H2752:AL2752,"&gt;=3")</f>
        <v>0</v>
      </c>
      <c r="AW2745" s="258">
        <f>COUNTIF(H2745:AL2745,"NS")+COUNTIF(H2745:AL2745,"D")+COUNTIF(H2745:AL2745,"BH")+COUNTIF(H2745:AL2745,"NHD")+COUNTIF(H2745:AL2745,"BM")-COUNTIFS(H2745:AL2745,"NS",H2752:AL2752,"&gt;=3")-COUNTIFS(H2745:AL2745,"BH",H2752:AL2752,"&gt;=3")-COUNTIFS(H2745:AL2745,"BM",H2752:AL2752,"&gt;=3")</f>
        <v>0</v>
      </c>
      <c r="AX2745" s="255">
        <f>COUNTIF(H2745:AL2745,"AL")+COUNTIF(H2745:AL2745,"AL/DS")/2+COUNTIF(H2745:AL2745,"AL/NS")/2+COUNTIF(H2745:AL2745,"AL/BF")+COUNTIF(H2745:AL2745,"AL/BL")/2</f>
        <v>3</v>
      </c>
      <c r="AY2745" s="255">
        <f>COUNTIF(H2745:AL2745,"SL")</f>
        <v>0</v>
      </c>
      <c r="AZ2745" s="255">
        <f>COUNTIF(H2745:AL2745,"NH")</f>
        <v>1</v>
      </c>
      <c r="BA2745" s="255">
        <f>COUNTIF(H2745:AL2745,"HL")</f>
        <v>0</v>
      </c>
      <c r="BB2745" s="255">
        <f>COUNTIF(G2745:AL2745,"P/DS")/2+COUNTIF(G2745:AL2745,"P/NS")/2+COUNTIF(G2745:AL2745,"UL")+COUNTIF(G2745:AL2745,"UL/DS")/2+COUNTIF(G2745:AL2745,"UL/NS")/2+COUNTIF(G2745:AL2745,"UL/BL")/2+COUNTIF(G2745:AL2745,"UL/BF")/2+COUNTIF(G2745:AL2745,"PH/F")/2+COUNTIF(G2745:AL2745,"PH/L")/2</f>
        <v>0.5</v>
      </c>
      <c r="BC2745" s="255">
        <f>COUNTIF(H2745:AL2745,"NB")</f>
        <v>0</v>
      </c>
      <c r="BD2745" s="255">
        <f>COUNTIF(H2745:AL2745,"NL")</f>
        <v>0</v>
      </c>
      <c r="BE2745" s="255">
        <f>COUNTIF(H2745:AL2745,"IL")</f>
        <v>0</v>
      </c>
      <c r="BF2745" s="255">
        <f>COUNTIF(H2745:AL2745,"KT")</f>
        <v>0</v>
      </c>
      <c r="BG2745" s="255">
        <f>COUNTIF(H2745:AL2745,"L70")</f>
        <v>0</v>
      </c>
      <c r="BH2745" s="255">
        <f>COUNTIF(H2745:AL2745,"MD")</f>
        <v>0</v>
      </c>
      <c r="BI2745" s="255">
        <f>COUNTIF(H2745:AL2745,"PMD")</f>
        <v>0</v>
      </c>
      <c r="BJ2745" s="255">
        <f>COUNTIF(H2745:AL2745,"PM")</f>
        <v>0</v>
      </c>
      <c r="BK2745" s="255">
        <f>COUNTIF(H2745:AL2745,"BM")</f>
        <v>0</v>
      </c>
      <c r="BL2745" s="261">
        <f>SUMIF(H2745:AL2745,"PD",H2746:AL2746)+SUMIF(H2745:AL2745,"PN",H2746:AL2746)+SUMIF(H2745:AL2745,"P/DS",H2746:AL2746)+SUMIF(H2745:AL2745,"PN/F",H2746:AL2746)+SUMIF(H2745:AL2745,"PN/L",H2746:AL2746)+SUMIF(H2745:AL2745,"TV",H2746:AL2746)+SUMIF(H2745:AL2745,"TVD",H2746:AL2746)+SUMIF(H2745:AL2745,"PDD",H2746:AL2746)</f>
        <v>0</v>
      </c>
      <c r="BM2745" s="261">
        <f>SUMIF(H2745:AL2745,"PD",H2747:AL2747)+SUMIF(H2745:AL2745,"PN",H2747:AL2747)+SUMIF(H2745:AL2745,"P/DS",H2747:AL2747)+SUMIF(H2745:AL2745,"PN/F",H2747:AL2747)+SUMIF(H2745:AL2745,"PN/L",H2747:AL2747)+SUMIF(H2745:AL2745,"TV",H2747:AL2747)+SUMIF(H2745:AL2745,"TVD",H2747:AL2747)+SUMIF(H2745:AL2745,"PDD",H2747:AL2747)+SUMIF(H2745:AL2745,"PMD",H2747:AL2747)</f>
        <v>0</v>
      </c>
      <c r="BN2745" s="261">
        <f>SUMIF(H2745:AL2745,"PD",H2748:AL2748)+SUMIF(H2745:AL2745,"PN",H2748:AL2748)+SUMIF(H2745:AL2745,"P/DS",H2748:AL2748)+SUMIF(H2745:AL2745,"PN/F",H2748:AL2748)+SUMIF(H2745:AL2745,"PN/L",H2748:AL2748)+SUMIF(H2745:AL2745,"TV",H2748:AL2748)+SUMIF(H2745:AL2745,"TVD",H2748:AL2748)</f>
        <v>0</v>
      </c>
      <c r="BO2745" s="261">
        <f>SUMIF(H2745:AL2745,"PD",H2749:AL2749)+SUMIF(H2745:AL2745,"PN",H2749:AL2749)+SUMIF(H2745:AL2745,"P/DS",H2749:AL2749)+SUMIF(H2745:AL2745,"PN/F",H2749:AL2749)+SUMIF(H2745:AL2745,"PN/L",H2749:AL2749)+SUMIF(H2745:AL2745,"TV",H2749:AL2749)+SUMIF(H2745:AL2745,"TVD",H2749:AL2749)</f>
        <v>0</v>
      </c>
      <c r="BP2745" s="261">
        <f>SUMIF(H2745:AL2745,"PD",H2750:AL2750)+SUMIF(H2745:AL2745,"PN",H2750:AL2750)+SUMIF(H2745:AL2745,"P/DS",H2750:AL2750)+SUMIF(H2745:AL2745,"PN/F",H2750:AL2750)+SUMIF(H2745:AL2745,"PN/L",H2750:AL2750)+SUMIF(H2745:AL2745,"TV",H2750:AL2750)+SUMIF(H2745:AL2745,"TVD",H2750:AL2750)+SUMIF(H2745:AL2745,"PDD",H2750:AL2750)+SUMIF(H2745:AL2745,"PH",H2750:AL2750)+SUMIF(H2745:AL2745,"PM",H2750:AL2750)</f>
        <v>0</v>
      </c>
      <c r="BQ2745" s="261">
        <f>SUMIF(H2745:AL2745,"PD",H2751:AL2751)+SUMIF(H2745:AL2745,"PN",H2751:AL2751)+SUMIF(H2745:AL2745,"P/DS",H2751:AL2751)+SUMIF(H2745:AL2745,"PN/F",H2751:AL2751)+SUMIF(H2745:AL2745,"PN/L",H2751:AL2751)+SUMIF(H2745:AL2745,"TV",H2751:AL2751)+SUMIF(H2745:AL2745,"TVD",H2751:AL2751)+SUMIF(H2745:AL2745,"PDD",H2751:AL2751)+SUMIF(H2745:AL2745,"PH",H2751:AL2751)+SUMIF(H2745:AL2745,"PM",H2751:AL2751)</f>
        <v>0</v>
      </c>
      <c r="BR2745" s="269">
        <f>SUM(H2746:AL2746)-BL2745</f>
        <v>24.5</v>
      </c>
      <c r="BS2745" s="269">
        <f>SUM(H2747:AL2747)-BM2745</f>
        <v>16</v>
      </c>
      <c r="BT2745" s="269">
        <f>SUM(H2748:AL2748)-BN2745</f>
        <v>0</v>
      </c>
      <c r="BU2745" s="269">
        <f>SUM(H2749:AL2749)-BO2745</f>
        <v>0</v>
      </c>
      <c r="BV2745" s="269">
        <f>SUM(H2750:AL2750)-BP2745</f>
        <v>0</v>
      </c>
      <c r="BW2745" s="269">
        <f>SUM(H2751:AL2751)-BQ2745</f>
        <v>0</v>
      </c>
      <c r="BX2745" s="255">
        <f>SUMIF(H2745:AL2745,"PD",H2752:AL2752)+SUMIF(H2745:AL2745,"PN",H2752:AL2752)+SUMIF(H2745:AL2745,"P/DS",H2752:AL2752)+SUMIF(H2745:AL2745,"PN/F",H2752:AL2752)+SUMIF(H2745:AL2745,"PN/L",H2752:AL2752)</f>
        <v>0</v>
      </c>
      <c r="BY2745" s="255">
        <f>SUM(H2752:AL2752)-BX2745</f>
        <v>2.7</v>
      </c>
      <c r="BZ2745" s="255">
        <f t="shared" ref="BZ2745" si="905">+SUM(BL2745:BW2752)</f>
        <v>40.5</v>
      </c>
      <c r="CA2745" s="266">
        <f>(COUNTIFS(H2745:AL2745,"PD",H2746:AL2746,"&gt;=2"))*0.5-IF(CN2745="VP",COUNTIFS($H$16:$AL$16,"SAT",H2745:AL2745,"PD",H2746:AL2746,"&gt;=2"))*0.5</f>
        <v>0</v>
      </c>
      <c r="CB2745" s="266">
        <f>(COUNTIFS(H2745:AL2745,"PN",H2747:AL2747,"&gt;=0.5",H2746:AL2746,"&gt;=1.5"))*0.5+COUNTIFS(H2745:AL2745,"PDD",H2747:AL2747,"&gt;=0.5",H2746:AL2746,"&gt;=1.5")*0.5</f>
        <v>0</v>
      </c>
      <c r="CC2745" s="273">
        <f>(COUNTIFS(H2745:AL2745,"TV",H2747:AL2747,"&gt;=10"))*0.5+(COUNTIFS(H2745:AL2745,"PMD",H2747:AL2747,"&gt;=2"))*0.5</f>
        <v>0</v>
      </c>
      <c r="CD2745" s="266">
        <f>(COUNTIFS(H2745:AL2745,"TVD",H2749:AL2749,"&gt;=6.5",H2747:AL2747,"&gt;=3.5"))*0.5</f>
        <v>0</v>
      </c>
      <c r="CE2745" s="266">
        <f>(COUNTIFS(H2745:AL2745,"PD",H2750:AL2750,"&gt;=10"))*0.5</f>
        <v>0</v>
      </c>
      <c r="CF2745" s="266">
        <f>(COUNTIFS(H2745:AL2745,"PDD",H2750:AL2750,"&gt;=3.5",H2751:AL2751,"&gt;=6.5")+COUNTIFS(H2745:AL2745,"PH",H2751:AL2751,"&gt;=0.5",H2750:AL2750,"&gt;=1.5")+COUNTIFS(H2745:AL2745,"PM",H2751:AL2751,"&gt;=0.5",H2750:AL2750,"&gt;=1.5"))*0.5</f>
        <v>0</v>
      </c>
      <c r="CG2745" s="266">
        <f>(COUNTIFS(H2745:AL2745,"DS",H2746:AL2746,"&gt;=2")+COUNTIFS(H2745:AL2745,"AL/DS",H2746:AL2746,"&gt;=2"))*0.5-IF(CN2745="VP",COUNTIFS($H$16:$AL$16,"SAT",H2745:AL2745,"DS",H2746:AL2746,"&gt;=2"))*0.5</f>
        <v>5.5</v>
      </c>
      <c r="CH2745" s="266">
        <f>(COUNTIFS(H2745:AL2745,"NS",H2747:AL2747,"&gt;=0.5",H2746:AL2746,"&gt;=1.5")+COUNTIFS(H2745:AL2745,"AL/NS",H2747:AL2747,"&gt;=0.5",H2746:AL2746,"&gt;=1.5")+COUNTIFS(H2745:AL2745,"NHD",H2747:AL2747,"&gt;=4.5",H2750:AL2750,"&gt;=2",H2746:AL2746,"&gt;=1.5"))*0.5</f>
        <v>0</v>
      </c>
      <c r="CI2745" s="266">
        <f>(COUNTIF(H2747:AL2747,"&gt;=10")+COUNTIFS(H2745:AL2745,"MD",H2747:AL2747,"&gt;=2")-COUNTIFS(H2745:AL2745,"TV",H2747:AL2747,"&gt;=10"))*0.5</f>
        <v>0</v>
      </c>
      <c r="CJ2745" s="266">
        <f>(COUNTIFS(H2745:AL2745,"D",H2749:AL2749,"&gt;=6.5",H2747:AL2747,"&gt;=3.5"))*0.5</f>
        <v>0</v>
      </c>
      <c r="CK2745" s="266">
        <f>(COUNTIF(H2750:AL2750,"&gt;=10")-COUNTIFS(H2745:AL2745,"PD",H2750:AL2750,"&gt;=10"))*0.5</f>
        <v>0</v>
      </c>
      <c r="CL2745" s="265">
        <f>(COUNTIFS(H2745:AL2745,"NHD",H2750:AL2750,"&gt;=3.5",H2751:AL2751,"&gt;=6.5")+COUNTIFS(H2745:AL2745,"BH",H2750:AL2750,"&gt;=1.5",H2751:AL2751,"&gt;=0.5")+COUNTIFS(H2745:AL2745,"BM",H2750:AL2750,"&gt;=1.5",H2751:AL2751,"&gt;=0.5")+COUNTIFS(H2745:AL2745,"D",H2750:AL2750,"&gt;=1.5",H2751:AL2751,"&gt;=0.5"))*0.5</f>
        <v>0</v>
      </c>
      <c r="CM2745" s="272"/>
      <c r="CN2745" s="264" t="s">
        <v>723</v>
      </c>
      <c r="CO2745" s="180">
        <f t="shared" ref="CO2745" si="906">+AM2745+AN2745+AO2745+AP2745+AQ2745+AR2745+AS2745+AU2745+BG2745</f>
        <v>26</v>
      </c>
      <c r="CP2745" s="225">
        <f>+SUM(I2746:I2751)-I2752</f>
        <v>0</v>
      </c>
      <c r="CQ2745" s="225">
        <f>+SUM(J2746:J2751)-J2752</f>
        <v>0</v>
      </c>
      <c r="CR2745" s="225">
        <f>+SUM(K2746:K2751)-K2752</f>
        <v>0</v>
      </c>
      <c r="CS2745" s="181"/>
      <c r="CT2745" s="181"/>
      <c r="CU2745" s="181"/>
      <c r="CV2745" s="181"/>
      <c r="CW2745" s="181"/>
      <c r="CX2745" s="181"/>
      <c r="CY2745" s="181"/>
      <c r="CZ2745" s="181"/>
      <c r="DA2745" s="181"/>
    </row>
    <row r="2746" spans="1:105" s="120" customFormat="1" ht="15" customHeight="1">
      <c r="A2746" s="228"/>
      <c r="B2746" s="614"/>
      <c r="C2746" s="545"/>
      <c r="D2746" s="237"/>
      <c r="E2746" s="237"/>
      <c r="F2746" s="242" t="s">
        <v>82</v>
      </c>
      <c r="G2746" s="121">
        <v>1.5</v>
      </c>
      <c r="H2746" s="83"/>
      <c r="I2746" s="83"/>
      <c r="J2746" s="83"/>
      <c r="K2746" s="83"/>
      <c r="L2746" s="83"/>
      <c r="M2746" s="83"/>
      <c r="N2746" s="83"/>
      <c r="O2746" s="83"/>
      <c r="P2746" s="83">
        <v>2.5</v>
      </c>
      <c r="Q2746" s="83">
        <v>0</v>
      </c>
      <c r="R2746" s="83">
        <v>0</v>
      </c>
      <c r="S2746" s="83">
        <v>0</v>
      </c>
      <c r="T2746" s="83">
        <v>0</v>
      </c>
      <c r="U2746" s="83">
        <v>2</v>
      </c>
      <c r="V2746" s="83"/>
      <c r="W2746" s="83"/>
      <c r="X2746" s="83"/>
      <c r="Y2746" s="83">
        <v>2</v>
      </c>
      <c r="Z2746" s="83">
        <v>2</v>
      </c>
      <c r="AA2746" s="83">
        <v>2.5</v>
      </c>
      <c r="AB2746" s="83"/>
      <c r="AC2746" s="79"/>
      <c r="AD2746" s="79">
        <v>2</v>
      </c>
      <c r="AE2746" s="79">
        <v>2.5</v>
      </c>
      <c r="AF2746" s="79">
        <v>2.5</v>
      </c>
      <c r="AG2746" s="79"/>
      <c r="AH2746" s="79">
        <v>2</v>
      </c>
      <c r="AI2746" s="79"/>
      <c r="AJ2746" s="79"/>
      <c r="AK2746" s="79">
        <v>2</v>
      </c>
      <c r="AL2746" s="79">
        <v>2.5</v>
      </c>
      <c r="AM2746" s="240"/>
      <c r="AN2746" s="240"/>
      <c r="AO2746" s="240"/>
      <c r="AP2746" s="240"/>
      <c r="AQ2746" s="240"/>
      <c r="AR2746" s="240"/>
      <c r="AS2746" s="240"/>
      <c r="AT2746" s="256"/>
      <c r="AU2746" s="256"/>
      <c r="AV2746" s="259"/>
      <c r="AW2746" s="259"/>
      <c r="AX2746" s="256"/>
      <c r="AY2746" s="256"/>
      <c r="AZ2746" s="256"/>
      <c r="BA2746" s="256"/>
      <c r="BB2746" s="256"/>
      <c r="BC2746" s="256"/>
      <c r="BD2746" s="256"/>
      <c r="BE2746" s="256"/>
      <c r="BF2746" s="256"/>
      <c r="BG2746" s="256"/>
      <c r="BH2746" s="256"/>
      <c r="BI2746" s="256"/>
      <c r="BJ2746" s="256"/>
      <c r="BK2746" s="256"/>
      <c r="BL2746" s="262"/>
      <c r="BM2746" s="262"/>
      <c r="BN2746" s="262"/>
      <c r="BO2746" s="262"/>
      <c r="BP2746" s="262"/>
      <c r="BQ2746" s="262"/>
      <c r="BR2746" s="270"/>
      <c r="BS2746" s="270"/>
      <c r="BT2746" s="270"/>
      <c r="BU2746" s="270"/>
      <c r="BV2746" s="270"/>
      <c r="BW2746" s="270"/>
      <c r="BX2746" s="256"/>
      <c r="BY2746" s="256"/>
      <c r="BZ2746" s="256"/>
      <c r="CA2746" s="267"/>
      <c r="CB2746" s="267"/>
      <c r="CC2746" s="274"/>
      <c r="CD2746" s="267"/>
      <c r="CE2746" s="267"/>
      <c r="CF2746" s="267"/>
      <c r="CG2746" s="267"/>
      <c r="CH2746" s="267"/>
      <c r="CI2746" s="267"/>
      <c r="CJ2746" s="267"/>
      <c r="CK2746" s="267"/>
      <c r="CL2746" s="265"/>
      <c r="CM2746" s="272"/>
      <c r="CN2746" s="264"/>
      <c r="CO2746" s="180"/>
      <c r="CP2746" s="226"/>
      <c r="CQ2746" s="226"/>
      <c r="CR2746" s="226"/>
      <c r="CS2746" s="181"/>
      <c r="CT2746" s="181"/>
      <c r="CU2746" s="181"/>
      <c r="CV2746" s="181"/>
      <c r="CW2746" s="181"/>
      <c r="CX2746" s="181"/>
      <c r="CY2746" s="181"/>
      <c r="CZ2746" s="181"/>
      <c r="DA2746" s="181"/>
    </row>
    <row r="2747" spans="1:105" s="120" customFormat="1" ht="15" customHeight="1">
      <c r="A2747" s="228"/>
      <c r="B2747" s="614"/>
      <c r="C2747" s="545"/>
      <c r="D2747" s="237"/>
      <c r="E2747" s="237"/>
      <c r="F2747" s="243"/>
      <c r="G2747" s="122">
        <v>2</v>
      </c>
      <c r="H2747" s="84"/>
      <c r="I2747" s="84"/>
      <c r="J2747" s="84"/>
      <c r="K2747" s="84"/>
      <c r="L2747" s="84"/>
      <c r="M2747" s="84"/>
      <c r="N2747" s="84"/>
      <c r="O2747" s="84">
        <v>8</v>
      </c>
      <c r="P2747" s="84"/>
      <c r="Q2747" s="84"/>
      <c r="R2747" s="84"/>
      <c r="S2747" s="84"/>
      <c r="T2747" s="84"/>
      <c r="U2747" s="84"/>
      <c r="V2747" s="84">
        <v>8</v>
      </c>
      <c r="W2747" s="84"/>
      <c r="X2747" s="84"/>
      <c r="Y2747" s="84"/>
      <c r="Z2747" s="84"/>
      <c r="AA2747" s="84"/>
      <c r="AB2747" s="84"/>
      <c r="AC2747" s="80"/>
      <c r="AD2747" s="80"/>
      <c r="AE2747" s="80"/>
      <c r="AF2747" s="80"/>
      <c r="AG2747" s="80"/>
      <c r="AH2747" s="80"/>
      <c r="AI2747" s="80"/>
      <c r="AJ2747" s="80"/>
      <c r="AK2747" s="80"/>
      <c r="AL2747" s="80"/>
      <c r="AM2747" s="240"/>
      <c r="AN2747" s="240"/>
      <c r="AO2747" s="240"/>
      <c r="AP2747" s="240"/>
      <c r="AQ2747" s="240"/>
      <c r="AR2747" s="240"/>
      <c r="AS2747" s="240"/>
      <c r="AT2747" s="256"/>
      <c r="AU2747" s="256"/>
      <c r="AV2747" s="259"/>
      <c r="AW2747" s="259"/>
      <c r="AX2747" s="256"/>
      <c r="AY2747" s="256"/>
      <c r="AZ2747" s="256"/>
      <c r="BA2747" s="256"/>
      <c r="BB2747" s="256"/>
      <c r="BC2747" s="256"/>
      <c r="BD2747" s="256"/>
      <c r="BE2747" s="256"/>
      <c r="BF2747" s="256"/>
      <c r="BG2747" s="256"/>
      <c r="BH2747" s="256"/>
      <c r="BI2747" s="256"/>
      <c r="BJ2747" s="256"/>
      <c r="BK2747" s="256"/>
      <c r="BL2747" s="262"/>
      <c r="BM2747" s="262"/>
      <c r="BN2747" s="262"/>
      <c r="BO2747" s="262"/>
      <c r="BP2747" s="262"/>
      <c r="BQ2747" s="262"/>
      <c r="BR2747" s="270"/>
      <c r="BS2747" s="270"/>
      <c r="BT2747" s="270"/>
      <c r="BU2747" s="270"/>
      <c r="BV2747" s="270"/>
      <c r="BW2747" s="270"/>
      <c r="BX2747" s="256"/>
      <c r="BY2747" s="256"/>
      <c r="BZ2747" s="256"/>
      <c r="CA2747" s="267"/>
      <c r="CB2747" s="267"/>
      <c r="CC2747" s="274"/>
      <c r="CD2747" s="267"/>
      <c r="CE2747" s="267"/>
      <c r="CF2747" s="267"/>
      <c r="CG2747" s="267"/>
      <c r="CH2747" s="267"/>
      <c r="CI2747" s="267"/>
      <c r="CJ2747" s="267"/>
      <c r="CK2747" s="267"/>
      <c r="CL2747" s="265"/>
      <c r="CM2747" s="272"/>
      <c r="CN2747" s="264"/>
      <c r="CO2747" s="180"/>
      <c r="CP2747" s="226"/>
      <c r="CQ2747" s="226"/>
      <c r="CR2747" s="226"/>
      <c r="CS2747" s="181"/>
      <c r="CT2747" s="181"/>
      <c r="CU2747" s="181"/>
      <c r="CV2747" s="181"/>
      <c r="CW2747" s="181"/>
      <c r="CX2747" s="181"/>
      <c r="CY2747" s="181"/>
      <c r="CZ2747" s="181"/>
      <c r="DA2747" s="181"/>
    </row>
    <row r="2748" spans="1:105" s="120" customFormat="1" ht="15" customHeight="1">
      <c r="A2748" s="228"/>
      <c r="B2748" s="614"/>
      <c r="C2748" s="545"/>
      <c r="D2748" s="237"/>
      <c r="E2748" s="237"/>
      <c r="F2748" s="243"/>
      <c r="G2748" s="122">
        <v>2.1</v>
      </c>
      <c r="H2748" s="84"/>
      <c r="I2748" s="84"/>
      <c r="J2748" s="84"/>
      <c r="K2748" s="84"/>
      <c r="L2748" s="84"/>
      <c r="M2748" s="84"/>
      <c r="N2748" s="84"/>
      <c r="O2748" s="84"/>
      <c r="P2748" s="84"/>
      <c r="Q2748" s="84"/>
      <c r="R2748" s="84"/>
      <c r="S2748" s="84"/>
      <c r="T2748" s="84"/>
      <c r="U2748" s="84"/>
      <c r="V2748" s="84"/>
      <c r="W2748" s="84"/>
      <c r="X2748" s="84"/>
      <c r="Y2748" s="84"/>
      <c r="Z2748" s="84"/>
      <c r="AA2748" s="84"/>
      <c r="AB2748" s="84"/>
      <c r="AC2748" s="80"/>
      <c r="AD2748" s="80"/>
      <c r="AE2748" s="80"/>
      <c r="AF2748" s="80"/>
      <c r="AG2748" s="80"/>
      <c r="AH2748" s="80"/>
      <c r="AI2748" s="80"/>
      <c r="AJ2748" s="80"/>
      <c r="AK2748" s="80"/>
      <c r="AL2748" s="80"/>
      <c r="AM2748" s="240"/>
      <c r="AN2748" s="240"/>
      <c r="AO2748" s="240"/>
      <c r="AP2748" s="240"/>
      <c r="AQ2748" s="240"/>
      <c r="AR2748" s="240"/>
      <c r="AS2748" s="240"/>
      <c r="AT2748" s="256"/>
      <c r="AU2748" s="256"/>
      <c r="AV2748" s="259"/>
      <c r="AW2748" s="259"/>
      <c r="AX2748" s="256"/>
      <c r="AY2748" s="256"/>
      <c r="AZ2748" s="256"/>
      <c r="BA2748" s="256"/>
      <c r="BB2748" s="256"/>
      <c r="BC2748" s="256"/>
      <c r="BD2748" s="256"/>
      <c r="BE2748" s="256"/>
      <c r="BF2748" s="256"/>
      <c r="BG2748" s="256"/>
      <c r="BH2748" s="256"/>
      <c r="BI2748" s="256"/>
      <c r="BJ2748" s="256"/>
      <c r="BK2748" s="256"/>
      <c r="BL2748" s="262"/>
      <c r="BM2748" s="262"/>
      <c r="BN2748" s="262"/>
      <c r="BO2748" s="262"/>
      <c r="BP2748" s="262"/>
      <c r="BQ2748" s="262"/>
      <c r="BR2748" s="270"/>
      <c r="BS2748" s="270"/>
      <c r="BT2748" s="270"/>
      <c r="BU2748" s="270"/>
      <c r="BV2748" s="270"/>
      <c r="BW2748" s="270"/>
      <c r="BX2748" s="256"/>
      <c r="BY2748" s="256"/>
      <c r="BZ2748" s="256"/>
      <c r="CA2748" s="267"/>
      <c r="CB2748" s="267"/>
      <c r="CC2748" s="274"/>
      <c r="CD2748" s="267"/>
      <c r="CE2748" s="267"/>
      <c r="CF2748" s="267"/>
      <c r="CG2748" s="267"/>
      <c r="CH2748" s="267"/>
      <c r="CI2748" s="267"/>
      <c r="CJ2748" s="267"/>
      <c r="CK2748" s="267"/>
      <c r="CL2748" s="265"/>
      <c r="CM2748" s="272"/>
      <c r="CN2748" s="264"/>
      <c r="CO2748" s="180"/>
      <c r="CP2748" s="226"/>
      <c r="CQ2748" s="226"/>
      <c r="CR2748" s="226"/>
      <c r="CS2748" s="181"/>
      <c r="CT2748" s="181"/>
      <c r="CU2748" s="181"/>
      <c r="CV2748" s="181"/>
      <c r="CW2748" s="181"/>
      <c r="CX2748" s="181"/>
      <c r="CY2748" s="181"/>
      <c r="CZ2748" s="181"/>
      <c r="DA2748" s="181"/>
    </row>
    <row r="2749" spans="1:105" s="120" customFormat="1" ht="15" customHeight="1">
      <c r="A2749" s="228"/>
      <c r="B2749" s="614"/>
      <c r="C2749" s="545"/>
      <c r="D2749" s="237"/>
      <c r="E2749" s="237"/>
      <c r="F2749" s="243"/>
      <c r="G2749" s="122">
        <v>2.7</v>
      </c>
      <c r="H2749" s="84"/>
      <c r="I2749" s="84"/>
      <c r="J2749" s="84"/>
      <c r="K2749" s="84"/>
      <c r="L2749" s="84"/>
      <c r="M2749" s="84"/>
      <c r="N2749" s="84"/>
      <c r="O2749" s="84"/>
      <c r="P2749" s="84"/>
      <c r="Q2749" s="84"/>
      <c r="R2749" s="84"/>
      <c r="S2749" s="84"/>
      <c r="T2749" s="84"/>
      <c r="U2749" s="84"/>
      <c r="V2749" s="84"/>
      <c r="W2749" s="84"/>
      <c r="X2749" s="84"/>
      <c r="Y2749" s="84"/>
      <c r="Z2749" s="84"/>
      <c r="AA2749" s="84"/>
      <c r="AB2749" s="84"/>
      <c r="AC2749" s="80"/>
      <c r="AD2749" s="80"/>
      <c r="AE2749" s="80"/>
      <c r="AF2749" s="80"/>
      <c r="AG2749" s="80"/>
      <c r="AH2749" s="80"/>
      <c r="AI2749" s="80"/>
      <c r="AJ2749" s="80"/>
      <c r="AK2749" s="80"/>
      <c r="AL2749" s="80"/>
      <c r="AM2749" s="240"/>
      <c r="AN2749" s="240"/>
      <c r="AO2749" s="240"/>
      <c r="AP2749" s="240"/>
      <c r="AQ2749" s="240"/>
      <c r="AR2749" s="240"/>
      <c r="AS2749" s="240"/>
      <c r="AT2749" s="256"/>
      <c r="AU2749" s="256"/>
      <c r="AV2749" s="259"/>
      <c r="AW2749" s="259"/>
      <c r="AX2749" s="256"/>
      <c r="AY2749" s="256"/>
      <c r="AZ2749" s="256"/>
      <c r="BA2749" s="256"/>
      <c r="BB2749" s="256"/>
      <c r="BC2749" s="256"/>
      <c r="BD2749" s="256"/>
      <c r="BE2749" s="256"/>
      <c r="BF2749" s="256"/>
      <c r="BG2749" s="256"/>
      <c r="BH2749" s="256"/>
      <c r="BI2749" s="256"/>
      <c r="BJ2749" s="256"/>
      <c r="BK2749" s="256"/>
      <c r="BL2749" s="262"/>
      <c r="BM2749" s="262"/>
      <c r="BN2749" s="262"/>
      <c r="BO2749" s="262"/>
      <c r="BP2749" s="262"/>
      <c r="BQ2749" s="262"/>
      <c r="BR2749" s="270"/>
      <c r="BS2749" s="270"/>
      <c r="BT2749" s="270"/>
      <c r="BU2749" s="270"/>
      <c r="BV2749" s="270"/>
      <c r="BW2749" s="270"/>
      <c r="BX2749" s="256"/>
      <c r="BY2749" s="256"/>
      <c r="BZ2749" s="256"/>
      <c r="CA2749" s="267"/>
      <c r="CB2749" s="267"/>
      <c r="CC2749" s="274"/>
      <c r="CD2749" s="267"/>
      <c r="CE2749" s="267"/>
      <c r="CF2749" s="267"/>
      <c r="CG2749" s="267"/>
      <c r="CH2749" s="267"/>
      <c r="CI2749" s="267"/>
      <c r="CJ2749" s="267"/>
      <c r="CK2749" s="267"/>
      <c r="CL2749" s="265"/>
      <c r="CM2749" s="272"/>
      <c r="CN2749" s="264"/>
      <c r="CO2749" s="180"/>
      <c r="CP2749" s="226"/>
      <c r="CQ2749" s="226"/>
      <c r="CR2749" s="226"/>
      <c r="CS2749" s="181"/>
      <c r="CT2749" s="181"/>
      <c r="CU2749" s="181"/>
      <c r="CV2749" s="181"/>
      <c r="CW2749" s="181"/>
      <c r="CX2749" s="181"/>
      <c r="CY2749" s="181"/>
      <c r="CZ2749" s="181"/>
      <c r="DA2749" s="181"/>
    </row>
    <row r="2750" spans="1:105" s="120" customFormat="1" ht="15" customHeight="1">
      <c r="A2750" s="228"/>
      <c r="B2750" s="614"/>
      <c r="C2750" s="545"/>
      <c r="D2750" s="237"/>
      <c r="E2750" s="237"/>
      <c r="F2750" s="243"/>
      <c r="G2750" s="122">
        <v>3</v>
      </c>
      <c r="H2750" s="84"/>
      <c r="I2750" s="84"/>
      <c r="J2750" s="84"/>
      <c r="K2750" s="84"/>
      <c r="L2750" s="84"/>
      <c r="M2750" s="84"/>
      <c r="N2750" s="84"/>
      <c r="O2750" s="84"/>
      <c r="P2750" s="84"/>
      <c r="Q2750" s="84"/>
      <c r="R2750" s="84"/>
      <c r="S2750" s="84"/>
      <c r="T2750" s="84"/>
      <c r="U2750" s="84"/>
      <c r="V2750" s="84"/>
      <c r="W2750" s="84"/>
      <c r="X2750" s="84"/>
      <c r="Y2750" s="84"/>
      <c r="Z2750" s="84"/>
      <c r="AA2750" s="84"/>
      <c r="AB2750" s="84"/>
      <c r="AC2750" s="80"/>
      <c r="AD2750" s="80"/>
      <c r="AE2750" s="80"/>
      <c r="AF2750" s="80"/>
      <c r="AG2750" s="80"/>
      <c r="AH2750" s="80"/>
      <c r="AI2750" s="80"/>
      <c r="AJ2750" s="80"/>
      <c r="AK2750" s="80"/>
      <c r="AL2750" s="80"/>
      <c r="AM2750" s="240"/>
      <c r="AN2750" s="240"/>
      <c r="AO2750" s="240"/>
      <c r="AP2750" s="240"/>
      <c r="AQ2750" s="240"/>
      <c r="AR2750" s="240"/>
      <c r="AS2750" s="240"/>
      <c r="AT2750" s="256"/>
      <c r="AU2750" s="256"/>
      <c r="AV2750" s="259"/>
      <c r="AW2750" s="259"/>
      <c r="AX2750" s="256"/>
      <c r="AY2750" s="256"/>
      <c r="AZ2750" s="256"/>
      <c r="BA2750" s="256"/>
      <c r="BB2750" s="256"/>
      <c r="BC2750" s="256"/>
      <c r="BD2750" s="256"/>
      <c r="BE2750" s="256"/>
      <c r="BF2750" s="256"/>
      <c r="BG2750" s="256"/>
      <c r="BH2750" s="256"/>
      <c r="BI2750" s="256"/>
      <c r="BJ2750" s="256"/>
      <c r="BK2750" s="256"/>
      <c r="BL2750" s="262"/>
      <c r="BM2750" s="262"/>
      <c r="BN2750" s="262"/>
      <c r="BO2750" s="262"/>
      <c r="BP2750" s="262"/>
      <c r="BQ2750" s="262"/>
      <c r="BR2750" s="270"/>
      <c r="BS2750" s="270"/>
      <c r="BT2750" s="270"/>
      <c r="BU2750" s="270"/>
      <c r="BV2750" s="270"/>
      <c r="BW2750" s="270"/>
      <c r="BX2750" s="256"/>
      <c r="BY2750" s="256"/>
      <c r="BZ2750" s="256"/>
      <c r="CA2750" s="267"/>
      <c r="CB2750" s="267"/>
      <c r="CC2750" s="274"/>
      <c r="CD2750" s="267"/>
      <c r="CE2750" s="267"/>
      <c r="CF2750" s="267"/>
      <c r="CG2750" s="267"/>
      <c r="CH2750" s="267"/>
      <c r="CI2750" s="267"/>
      <c r="CJ2750" s="267"/>
      <c r="CK2750" s="267"/>
      <c r="CL2750" s="265"/>
      <c r="CM2750" s="272"/>
      <c r="CN2750" s="264"/>
      <c r="CO2750" s="180"/>
      <c r="CP2750" s="226"/>
      <c r="CQ2750" s="226"/>
      <c r="CR2750" s="226"/>
      <c r="CS2750" s="181"/>
      <c r="CT2750" s="181"/>
      <c r="CU2750" s="181"/>
      <c r="CV2750" s="181"/>
      <c r="CW2750" s="181"/>
      <c r="CX2750" s="181"/>
      <c r="CY2750" s="181"/>
      <c r="CZ2750" s="181"/>
      <c r="DA2750" s="181"/>
    </row>
    <row r="2751" spans="1:105" s="120" customFormat="1" ht="15" customHeight="1">
      <c r="A2751" s="228"/>
      <c r="B2751" s="614"/>
      <c r="C2751" s="545"/>
      <c r="D2751" s="237"/>
      <c r="E2751" s="237"/>
      <c r="F2751" s="244"/>
      <c r="G2751" s="123">
        <v>3.9</v>
      </c>
      <c r="H2751" s="85"/>
      <c r="I2751" s="85"/>
      <c r="J2751" s="85"/>
      <c r="K2751" s="85"/>
      <c r="L2751" s="85"/>
      <c r="M2751" s="85"/>
      <c r="N2751" s="85"/>
      <c r="O2751" s="85"/>
      <c r="P2751" s="85"/>
      <c r="Q2751" s="85"/>
      <c r="R2751" s="85"/>
      <c r="S2751" s="85"/>
      <c r="T2751" s="85"/>
      <c r="U2751" s="85"/>
      <c r="V2751" s="85"/>
      <c r="W2751" s="85"/>
      <c r="X2751" s="85"/>
      <c r="Y2751" s="85"/>
      <c r="Z2751" s="85"/>
      <c r="AA2751" s="85"/>
      <c r="AB2751" s="85"/>
      <c r="AC2751" s="81"/>
      <c r="AD2751" s="81"/>
      <c r="AE2751" s="81"/>
      <c r="AF2751" s="81"/>
      <c r="AG2751" s="81"/>
      <c r="AH2751" s="81"/>
      <c r="AI2751" s="81"/>
      <c r="AJ2751" s="81"/>
      <c r="AK2751" s="81"/>
      <c r="AL2751" s="81"/>
      <c r="AM2751" s="240"/>
      <c r="AN2751" s="240"/>
      <c r="AO2751" s="240"/>
      <c r="AP2751" s="240"/>
      <c r="AQ2751" s="240"/>
      <c r="AR2751" s="240"/>
      <c r="AS2751" s="240"/>
      <c r="AT2751" s="256"/>
      <c r="AU2751" s="256"/>
      <c r="AV2751" s="259"/>
      <c r="AW2751" s="259"/>
      <c r="AX2751" s="256"/>
      <c r="AY2751" s="256"/>
      <c r="AZ2751" s="256"/>
      <c r="BA2751" s="256"/>
      <c r="BB2751" s="256"/>
      <c r="BC2751" s="256"/>
      <c r="BD2751" s="256"/>
      <c r="BE2751" s="256"/>
      <c r="BF2751" s="256"/>
      <c r="BG2751" s="256"/>
      <c r="BH2751" s="256"/>
      <c r="BI2751" s="256"/>
      <c r="BJ2751" s="256"/>
      <c r="BK2751" s="256"/>
      <c r="BL2751" s="262"/>
      <c r="BM2751" s="262"/>
      <c r="BN2751" s="262"/>
      <c r="BO2751" s="262"/>
      <c r="BP2751" s="262"/>
      <c r="BQ2751" s="262"/>
      <c r="BR2751" s="270"/>
      <c r="BS2751" s="270"/>
      <c r="BT2751" s="270"/>
      <c r="BU2751" s="270"/>
      <c r="BV2751" s="270"/>
      <c r="BW2751" s="270"/>
      <c r="BX2751" s="256"/>
      <c r="BY2751" s="256"/>
      <c r="BZ2751" s="256"/>
      <c r="CA2751" s="267"/>
      <c r="CB2751" s="267"/>
      <c r="CC2751" s="274"/>
      <c r="CD2751" s="267"/>
      <c r="CE2751" s="267"/>
      <c r="CF2751" s="267"/>
      <c r="CG2751" s="267"/>
      <c r="CH2751" s="267"/>
      <c r="CI2751" s="267"/>
      <c r="CJ2751" s="267"/>
      <c r="CK2751" s="267"/>
      <c r="CL2751" s="265"/>
      <c r="CM2751" s="272"/>
      <c r="CN2751" s="264"/>
      <c r="CO2751" s="180"/>
      <c r="CP2751" s="226"/>
      <c r="CQ2751" s="226"/>
      <c r="CR2751" s="226"/>
      <c r="CS2751" s="181"/>
      <c r="CT2751" s="181"/>
      <c r="CU2751" s="181"/>
      <c r="CV2751" s="181"/>
      <c r="CW2751" s="181"/>
      <c r="CX2751" s="181"/>
      <c r="CY2751" s="181"/>
      <c r="CZ2751" s="181"/>
      <c r="DA2751" s="181"/>
    </row>
    <row r="2752" spans="1:105" s="120" customFormat="1" ht="15.75" customHeight="1">
      <c r="A2752" s="229"/>
      <c r="B2752" s="615"/>
      <c r="C2752" s="546"/>
      <c r="D2752" s="238"/>
      <c r="E2752" s="238"/>
      <c r="F2752" s="245" t="s">
        <v>83</v>
      </c>
      <c r="G2752" s="246"/>
      <c r="H2752" s="82"/>
      <c r="I2752" s="82"/>
      <c r="J2752" s="82"/>
      <c r="K2752" s="82"/>
      <c r="L2752" s="82"/>
      <c r="M2752" s="82"/>
      <c r="N2752" s="82">
        <v>2</v>
      </c>
      <c r="O2752" s="82"/>
      <c r="P2752" s="82"/>
      <c r="Q2752" s="82"/>
      <c r="R2752" s="82"/>
      <c r="S2752" s="82"/>
      <c r="T2752" s="82"/>
      <c r="U2752" s="82"/>
      <c r="V2752" s="82"/>
      <c r="W2752" s="82"/>
      <c r="X2752" s="82"/>
      <c r="Y2752" s="82">
        <v>0.7</v>
      </c>
      <c r="Z2752" s="82"/>
      <c r="AA2752" s="82"/>
      <c r="AB2752" s="82"/>
      <c r="AC2752" s="35"/>
      <c r="AD2752" s="35"/>
      <c r="AE2752" s="35"/>
      <c r="AF2752" s="35"/>
      <c r="AG2752" s="35"/>
      <c r="AH2752" s="35"/>
      <c r="AI2752" s="35"/>
      <c r="AJ2752" s="35"/>
      <c r="AK2752" s="35"/>
      <c r="AL2752" s="35"/>
      <c r="AM2752" s="241"/>
      <c r="AN2752" s="241"/>
      <c r="AO2752" s="241"/>
      <c r="AP2752" s="241"/>
      <c r="AQ2752" s="241"/>
      <c r="AR2752" s="241"/>
      <c r="AS2752" s="241"/>
      <c r="AT2752" s="257"/>
      <c r="AU2752" s="257"/>
      <c r="AV2752" s="260"/>
      <c r="AW2752" s="260"/>
      <c r="AX2752" s="257"/>
      <c r="AY2752" s="257"/>
      <c r="AZ2752" s="257"/>
      <c r="BA2752" s="257"/>
      <c r="BB2752" s="257"/>
      <c r="BC2752" s="257"/>
      <c r="BD2752" s="257"/>
      <c r="BE2752" s="257"/>
      <c r="BF2752" s="257"/>
      <c r="BG2752" s="257"/>
      <c r="BH2752" s="257"/>
      <c r="BI2752" s="257"/>
      <c r="BJ2752" s="257"/>
      <c r="BK2752" s="257"/>
      <c r="BL2752" s="263"/>
      <c r="BM2752" s="263"/>
      <c r="BN2752" s="263"/>
      <c r="BO2752" s="263"/>
      <c r="BP2752" s="263"/>
      <c r="BQ2752" s="263"/>
      <c r="BR2752" s="271"/>
      <c r="BS2752" s="271"/>
      <c r="BT2752" s="271"/>
      <c r="BU2752" s="271"/>
      <c r="BV2752" s="271"/>
      <c r="BW2752" s="271"/>
      <c r="BX2752" s="257"/>
      <c r="BY2752" s="257"/>
      <c r="BZ2752" s="257"/>
      <c r="CA2752" s="268"/>
      <c r="CB2752" s="268"/>
      <c r="CC2752" s="275"/>
      <c r="CD2752" s="268"/>
      <c r="CE2752" s="268"/>
      <c r="CF2752" s="268"/>
      <c r="CG2752" s="268"/>
      <c r="CH2752" s="268"/>
      <c r="CI2752" s="268"/>
      <c r="CJ2752" s="268"/>
      <c r="CK2752" s="268"/>
      <c r="CL2752" s="265"/>
      <c r="CM2752" s="272"/>
      <c r="CN2752" s="264"/>
      <c r="CO2752" s="180"/>
      <c r="CP2752" s="226"/>
      <c r="CQ2752" s="226"/>
      <c r="CR2752" s="226"/>
      <c r="CS2752" s="181"/>
      <c r="CT2752" s="181"/>
      <c r="CU2752" s="181"/>
      <c r="CV2752" s="181"/>
      <c r="CW2752" s="181"/>
      <c r="CX2752" s="181"/>
      <c r="CY2752" s="181"/>
      <c r="CZ2752" s="181"/>
      <c r="DA2752" s="181"/>
    </row>
    <row r="2753" spans="1:105" s="120" customFormat="1" ht="15" customHeight="1">
      <c r="A2753" s="227">
        <f t="shared" si="902"/>
        <v>341</v>
      </c>
      <c r="B2753" s="613" t="s">
        <v>356</v>
      </c>
      <c r="C2753" s="544" t="s">
        <v>357</v>
      </c>
      <c r="D2753" s="236">
        <v>42493</v>
      </c>
      <c r="E2753" s="236" t="s">
        <v>1195</v>
      </c>
      <c r="F2753" s="253" t="s">
        <v>80</v>
      </c>
      <c r="G2753" s="254"/>
      <c r="H2753" s="82" t="s">
        <v>69</v>
      </c>
      <c r="I2753" s="82"/>
      <c r="J2753" s="82" t="s">
        <v>60</v>
      </c>
      <c r="K2753" s="82" t="s">
        <v>60</v>
      </c>
      <c r="L2753" s="82" t="s">
        <v>60</v>
      </c>
      <c r="M2753" s="82" t="s">
        <v>60</v>
      </c>
      <c r="N2753" s="82" t="s">
        <v>60</v>
      </c>
      <c r="O2753" s="82"/>
      <c r="P2753" s="82" t="s">
        <v>60</v>
      </c>
      <c r="Q2753" s="82" t="s">
        <v>60</v>
      </c>
      <c r="R2753" s="82" t="s">
        <v>81</v>
      </c>
      <c r="S2753" s="82" t="s">
        <v>60</v>
      </c>
      <c r="T2753" s="82" t="s">
        <v>60</v>
      </c>
      <c r="U2753" s="82" t="s">
        <v>60</v>
      </c>
      <c r="V2753" s="82"/>
      <c r="W2753" s="82" t="s">
        <v>67</v>
      </c>
      <c r="X2753" s="82" t="s">
        <v>60</v>
      </c>
      <c r="Y2753" s="82" t="s">
        <v>60</v>
      </c>
      <c r="Z2753" s="82" t="s">
        <v>60</v>
      </c>
      <c r="AA2753" s="82" t="s">
        <v>60</v>
      </c>
      <c r="AB2753" s="82" t="s">
        <v>60</v>
      </c>
      <c r="AC2753" s="82"/>
      <c r="AD2753" s="82" t="s">
        <v>60</v>
      </c>
      <c r="AE2753" s="82" t="s">
        <v>60</v>
      </c>
      <c r="AF2753" s="82" t="s">
        <v>60</v>
      </c>
      <c r="AG2753" s="82" t="s">
        <v>60</v>
      </c>
      <c r="AH2753" s="82" t="s">
        <v>60</v>
      </c>
      <c r="AI2753" s="82" t="s">
        <v>1471</v>
      </c>
      <c r="AJ2753" s="82"/>
      <c r="AK2753" s="82" t="s">
        <v>60</v>
      </c>
      <c r="AL2753" s="82" t="s">
        <v>60</v>
      </c>
      <c r="AM2753" s="239">
        <f>COUNTIF(H2753:AL2753,"PH")+COUNTIF(H2753:AL2753,"PH/L")+COUNTIF(H2753:AL2753,"PM")</f>
        <v>0</v>
      </c>
      <c r="AN2753" s="239">
        <f>COUNTIF(H2753:AL2753,"PD")+COUNTIF(H2753:AL2753,"PDD")+COUNTIF(H2753:AL2753,"P/DS")/2+COUNTIF(H2753:AL2753,"PMD")</f>
        <v>0</v>
      </c>
      <c r="AO2753" s="239">
        <f>COUNTIF(H2753:AL2753,"PN")+COUNTIF(H2753:AL2753,"P/NS")/2+COUNTIF(H2753:AL2753,"PH")+COUNTIF(H2753:AL2753,"PH/F")/2+COUNTIF(H2753:AL2753,"PH/L")/2+COUNTIF(H2753:AL2753,"PM")</f>
        <v>0</v>
      </c>
      <c r="AP2753" s="239">
        <f>COUNTIF(H2753:AL2753,"BH")+COUNTIF(H2753:AL2753,"AL/BL")+COUNTIF(H2753:AL2753,"UL/BL")+COUNTIF(H2753:AL2753,"BM")</f>
        <v>0</v>
      </c>
      <c r="AQ2753" s="239">
        <f>COUNTIF(H2753:AL2753,"DS")+COUNTIF(H2753:AL2753,"AL/DS")/2+COUNTIF(H2753:AL2753,"UL/DS")/2+COUNTIF(H2753:AL2753,"CT")+COUNTIF(H2753:AL2753,"MD")</f>
        <v>23</v>
      </c>
      <c r="AR2753" s="239">
        <f>COUNTIF(H2753:AL2753,"NS")+COUNTIF(H2753:AL2753,"AL/NS")/2+COUNTIF(H2753:AL2753,"UL/NS")/2+COUNTIF(H2753:AL2753,"BH")+COUNTIF(H2753:AL2753,"AL/BF")/2+COUNTIF(H2753:AL2753,"AL/BL")/2+COUNTIF(H2753:AL2753,"UL/BL")/2+COUNTIF(H2753:AL2753,"UL/BF")/2+COUNTIF(H2753:AL2753,"BM")</f>
        <v>0</v>
      </c>
      <c r="AS2753" s="239">
        <f>COUNTIF(H2753:AL2753,"AL")+COUNTIF(H2753:AL2753,"AL/DS")/2+COUNTIF(H2753:AL2753,"AL/NS")/2+COUNTIF(H2753:AL2753,"NH")+COUNTIF(H2753:AL2753,"SL")+COUNTIF(H2753:AL2753,"NHD")+COUNTIF(H2753:AL2753,"B")+COUNTIF(H2753:AL2753,"HL")+COUNTIF(H2753:AL2753,"AL/BF")/2+COUNTIF(H2753:AL2753,"AL/BL")/2</f>
        <v>2.5</v>
      </c>
      <c r="AT2753" s="255">
        <f>COUNTIF(H2753:AL2753,"PD")+COUNTIF(H2753:AL2753,"PN")+COUNTIF(H2753:AL2753,"P/DS")/2+COUNTIF(H2753:AL2753,"P/NS")/2+COUNTIF(H2753:AL2753,"DS")+COUNTIF(H2753:AL2753,"NS")+COUNTIF(H2753:AL2753,"AL")+COUNTIF(H2753:AL2753,"AL/DS")+COUNTIF(H2753:AL2753,"AL/NS")+COUNTIF(H2753:AL2753,"NH")+COUNTIF(H2753:AL2753,"SL")+COUNTIF(H2753:AL2753,"UL/DS")/2+COUNTIF(H2753:AL2753,"UL/NS")/2+COUNTIF(H2753:AL2753,"CT")+COUNTIF(H2753:AL2753,"NHD")+COUNTIF(H2753:AL2753,"PDD")+COUNTIF(H2753:AL2753,"B")+COUNTIF(H2753:AL2753,"HL")+COUNTIF(H2753:AL2753,"PH")+COUNTIF(H2753:AL2753,"BH")+COUNTIF(H2753:AL2753,"AL/BF")+COUNTIF(H2753:AL2753,"AL/BL")+COUNTIF(H2753:AL2753,"UL/BF")/2+COUNTIF(H2753:AL2753,"UL/BL")/2+COUNTIF(H2753:AL2753,"PH/F")/2+COUNTIF(H2753:AL2753,"PH/L")/2+COUNTIF(H2753:AL2753,"MD")+COUNTIF(H2753:AL2753,"PMD")+COUNTIF(H2753:AL2753,"PM")+COUNTIF(H2753:AL2753,"BM")</f>
        <v>25.5</v>
      </c>
      <c r="AU2753" s="255">
        <f>COUNTIF(H2753:AL2753,"P/DS")/2+COUNTIF(H2753:AL2753,"P/NS")/2+COUNTIF(H2753:AL2753,"IL")+COUNTIF(H2753:AL2753,"NL")+COUNTIF(H2753:AL2753,"UL")+COUNTIF(H2753:AL2753,"UL/DS")/2+COUNTIF(H2753:AL2753,"UL/NS")/2+COUNTIF(H2753:AL2753,"KT")+COUNTIF(H2753:AL2753,"UL/BF")/2+COUNTIF(H2753:AL2753,"UL/BL")/2+COUNTIF(H2753:AL2753,"PH/F")/2+COUNTIF(H2753:AL2753,"PH/L")/2+COUNTIF(H2753:AL2753,"NB")</f>
        <v>0.5</v>
      </c>
      <c r="AV2753" s="258">
        <f>COUNTIF(H2753:AL2753,"PN")+COUNTIF(H2753:AL2753,"TVD")+COUNTIF(H2753:AL2753,"PH")+COUNTIF(H2753:AL2753,"PM")+COUNTIF(H2753:AL2753,"PDD")-COUNTIFS(H2753:AL2753,"PN",H2760:AL2760,"&gt;=3")-COUNTIFS(H2753:AL2753,"PM",H2760:AL2760,"&gt;=3")</f>
        <v>0</v>
      </c>
      <c r="AW2753" s="258">
        <f>COUNTIF(H2753:AL2753,"NS")+COUNTIF(H2753:AL2753,"D")+COUNTIF(H2753:AL2753,"BH")+COUNTIF(H2753:AL2753,"NHD")+COUNTIF(H2753:AL2753,"BM")-COUNTIFS(H2753:AL2753,"NS",H2760:AL2760,"&gt;=3")-COUNTIFS(H2753:AL2753,"BH",H2760:AL2760,"&gt;=3")-COUNTIFS(H2753:AL2753,"BM",H2760:AL2760,"&gt;=3")</f>
        <v>0</v>
      </c>
      <c r="AX2753" s="255">
        <f>COUNTIF(H2753:AL2753,"AL")+COUNTIF(H2753:AL2753,"AL/DS")/2+COUNTIF(H2753:AL2753,"AL/NS")/2+COUNTIF(H2753:AL2753,"AL/BF")+COUNTIF(H2753:AL2753,"AL/BL")/2</f>
        <v>1.5</v>
      </c>
      <c r="AY2753" s="255">
        <f>COUNTIF(H2753:AL2753,"SL")</f>
        <v>0</v>
      </c>
      <c r="AZ2753" s="255">
        <f>COUNTIF(H2753:AL2753,"NH")</f>
        <v>1</v>
      </c>
      <c r="BA2753" s="255">
        <f>COUNTIF(H2753:AL2753,"HL")</f>
        <v>0</v>
      </c>
      <c r="BB2753" s="255">
        <f>COUNTIF(G2753:AL2753,"P/DS")/2+COUNTIF(G2753:AL2753,"P/NS")/2+COUNTIF(G2753:AL2753,"UL")+COUNTIF(G2753:AL2753,"UL/DS")/2+COUNTIF(G2753:AL2753,"UL/NS")/2+COUNTIF(G2753:AL2753,"UL/BL")/2+COUNTIF(G2753:AL2753,"UL/BF")/2+COUNTIF(G2753:AL2753,"PH/F")/2+COUNTIF(G2753:AL2753,"PH/L")/2</f>
        <v>0.5</v>
      </c>
      <c r="BC2753" s="255">
        <f>COUNTIF(H2753:AL2753,"NB")</f>
        <v>0</v>
      </c>
      <c r="BD2753" s="255">
        <f>COUNTIF(H2753:AL2753,"NL")</f>
        <v>0</v>
      </c>
      <c r="BE2753" s="255">
        <f>COUNTIF(H2753:AL2753,"IL")</f>
        <v>0</v>
      </c>
      <c r="BF2753" s="255">
        <f>COUNTIF(H2753:AL2753,"KT")</f>
        <v>0</v>
      </c>
      <c r="BG2753" s="255">
        <f>COUNTIF(H2753:AL2753,"L70")</f>
        <v>0</v>
      </c>
      <c r="BH2753" s="255">
        <f>COUNTIF(H2753:AL2753,"MD")</f>
        <v>0</v>
      </c>
      <c r="BI2753" s="255">
        <f>COUNTIF(H2753:AL2753,"PMD")</f>
        <v>0</v>
      </c>
      <c r="BJ2753" s="255">
        <f>COUNTIF(H2753:AL2753,"PM")</f>
        <v>0</v>
      </c>
      <c r="BK2753" s="255">
        <f>COUNTIF(H2753:AL2753,"BM")</f>
        <v>0</v>
      </c>
      <c r="BL2753" s="261">
        <f>SUMIF(H2753:AL2753,"PD",H2754:AL2754)+SUMIF(H2753:AL2753,"PN",H2754:AL2754)+SUMIF(H2753:AL2753,"P/DS",H2754:AL2754)+SUMIF(H2753:AL2753,"PN/F",H2754:AL2754)+SUMIF(H2753:AL2753,"PN/L",H2754:AL2754)+SUMIF(H2753:AL2753,"TV",H2754:AL2754)+SUMIF(H2753:AL2753,"TVD",H2754:AL2754)+SUMIF(H2753:AL2753,"PDD",H2754:AL2754)</f>
        <v>0</v>
      </c>
      <c r="BM2753" s="261">
        <f>SUMIF(H2753:AL2753,"PD",H2755:AL2755)+SUMIF(H2753:AL2753,"PN",H2755:AL2755)+SUMIF(H2753:AL2753,"P/DS",H2755:AL2755)+SUMIF(H2753:AL2753,"PN/F",H2755:AL2755)+SUMIF(H2753:AL2753,"PN/L",H2755:AL2755)+SUMIF(H2753:AL2753,"TV",H2755:AL2755)+SUMIF(H2753:AL2753,"TVD",H2755:AL2755)+SUMIF(H2753:AL2753,"PDD",H2755:AL2755)+SUMIF(H2753:AL2753,"PMD",H2755:AL2755)</f>
        <v>0</v>
      </c>
      <c r="BN2753" s="261">
        <f>SUMIF(H2753:AL2753,"PD",H2756:AL2756)+SUMIF(H2753:AL2753,"PN",H2756:AL2756)+SUMIF(H2753:AL2753,"P/DS",H2756:AL2756)+SUMIF(H2753:AL2753,"PN/F",H2756:AL2756)+SUMIF(H2753:AL2753,"PN/L",H2756:AL2756)+SUMIF(H2753:AL2753,"TV",H2756:AL2756)+SUMIF(H2753:AL2753,"TVD",H2756:AL2756)</f>
        <v>0</v>
      </c>
      <c r="BO2753" s="261">
        <f>SUMIF(H2753:AL2753,"PD",H2757:AL2757)+SUMIF(H2753:AL2753,"PN",H2757:AL2757)+SUMIF(H2753:AL2753,"P/DS",H2757:AL2757)+SUMIF(H2753:AL2753,"PN/F",H2757:AL2757)+SUMIF(H2753:AL2753,"PN/L",H2757:AL2757)+SUMIF(H2753:AL2753,"TV",H2757:AL2757)+SUMIF(H2753:AL2753,"TVD",H2757:AL2757)</f>
        <v>0</v>
      </c>
      <c r="BP2753" s="261">
        <f>SUMIF(H2753:AL2753,"PD",H2758:AL2758)+SUMIF(H2753:AL2753,"PN",H2758:AL2758)+SUMIF(H2753:AL2753,"P/DS",H2758:AL2758)+SUMIF(H2753:AL2753,"PN/F",H2758:AL2758)+SUMIF(H2753:AL2753,"PN/L",H2758:AL2758)+SUMIF(H2753:AL2753,"TV",H2758:AL2758)+SUMIF(H2753:AL2753,"TVD",H2758:AL2758)+SUMIF(H2753:AL2753,"PDD",H2758:AL2758)+SUMIF(H2753:AL2753,"PH",H2758:AL2758)+SUMIF(H2753:AL2753,"PM",H2758:AL2758)</f>
        <v>0</v>
      </c>
      <c r="BQ2753" s="261">
        <f>SUMIF(H2753:AL2753,"PD",H2759:AL2759)+SUMIF(H2753:AL2753,"PN",H2759:AL2759)+SUMIF(H2753:AL2753,"P/DS",H2759:AL2759)+SUMIF(H2753:AL2753,"PN/F",H2759:AL2759)+SUMIF(H2753:AL2753,"PN/L",H2759:AL2759)+SUMIF(H2753:AL2753,"TV",H2759:AL2759)+SUMIF(H2753:AL2753,"TVD",H2759:AL2759)+SUMIF(H2753:AL2753,"PDD",H2759:AL2759)+SUMIF(H2753:AL2753,"PH",H2759:AL2759)+SUMIF(H2753:AL2753,"PM",H2759:AL2759)</f>
        <v>0</v>
      </c>
      <c r="BR2753" s="269">
        <f>SUM(H2754:AL2754)-BL2753</f>
        <v>4.5</v>
      </c>
      <c r="BS2753" s="269">
        <f>SUM(H2755:AL2755)-BM2753</f>
        <v>16.5</v>
      </c>
      <c r="BT2753" s="269">
        <f>SUM(H2756:AL2756)-BN2753</f>
        <v>0</v>
      </c>
      <c r="BU2753" s="269">
        <f>SUM(H2757:AL2757)-BO2753</f>
        <v>0</v>
      </c>
      <c r="BV2753" s="269">
        <f>SUM(H2758:AL2758)-BP2753</f>
        <v>10.5</v>
      </c>
      <c r="BW2753" s="269">
        <f>SUM(H2759:AL2759)-BQ2753</f>
        <v>0</v>
      </c>
      <c r="BX2753" s="255">
        <f>SUMIF(H2753:AL2753,"PD",H2760:AL2760)+SUMIF(H2753:AL2753,"PN",H2760:AL2760)+SUMIF(H2753:AL2753,"P/DS",H2760:AL2760)+SUMIF(H2753:AL2753,"PN/F",H2760:AL2760)+SUMIF(H2753:AL2753,"PN/L",H2760:AL2760)</f>
        <v>0</v>
      </c>
      <c r="BY2753" s="255">
        <f>SUM(H2760:AL2760)-BX2753</f>
        <v>0.3</v>
      </c>
      <c r="BZ2753" s="255">
        <f t="shared" ref="BZ2753" si="907">+SUM(BL2753:BW2760)</f>
        <v>31.5</v>
      </c>
      <c r="CA2753" s="266">
        <f>(COUNTIFS(H2753:AL2753,"PD",H2754:AL2754,"&gt;=2"))*0.5-IF(CN2753="VP",COUNTIFS($H$16:$AL$16,"SAT",H2753:AL2753,"PD",H2754:AL2754,"&gt;=2"))*0.5</f>
        <v>0</v>
      </c>
      <c r="CB2753" s="266">
        <f>(COUNTIFS(H2753:AL2753,"PN",H2755:AL2755,"&gt;=0.5",H2754:AL2754,"&gt;=1.5"))*0.5+COUNTIFS(H2753:AL2753,"PDD",H2755:AL2755,"&gt;=0.5",H2754:AL2754,"&gt;=1.5")*0.5</f>
        <v>0</v>
      </c>
      <c r="CC2753" s="273">
        <f>(COUNTIFS(H2753:AL2753,"TV",H2755:AL2755,"&gt;=10"))*0.5+(COUNTIFS(H2753:AL2753,"PMD",H2755:AL2755,"&gt;=2"))*0.5</f>
        <v>0</v>
      </c>
      <c r="CD2753" s="266">
        <f>(COUNTIFS(H2753:AL2753,"TVD",H2757:AL2757,"&gt;=6.5",H2755:AL2755,"&gt;=3.5"))*0.5</f>
        <v>0</v>
      </c>
      <c r="CE2753" s="266">
        <f>(COUNTIFS(H2753:AL2753,"PD",H2758:AL2758,"&gt;=10"))*0.5</f>
        <v>0</v>
      </c>
      <c r="CF2753" s="266">
        <f>(COUNTIFS(H2753:AL2753,"PDD",H2758:AL2758,"&gt;=3.5",H2759:AL2759,"&gt;=6.5")+COUNTIFS(H2753:AL2753,"PH",H2759:AL2759,"&gt;=0.5",H2758:AL2758,"&gt;=1.5")+COUNTIFS(H2753:AL2753,"PM",H2759:AL2759,"&gt;=0.5",H2758:AL2758,"&gt;=1.5"))*0.5</f>
        <v>0</v>
      </c>
      <c r="CG2753" s="266">
        <f>(COUNTIFS(H2753:AL2753,"DS",H2754:AL2754,"&gt;=2")+COUNTIFS(H2753:AL2753,"AL/DS",H2754:AL2754,"&gt;=2"))*0.5-IF(CN2753="VP",COUNTIFS($H$16:$AL$16,"SAT",H2753:AL2753,"DS",H2754:AL2754,"&gt;=2"))*0.5</f>
        <v>1</v>
      </c>
      <c r="CH2753" s="266">
        <f>(COUNTIFS(H2753:AL2753,"NS",H2755:AL2755,"&gt;=0.5",H2754:AL2754,"&gt;=1.5")+COUNTIFS(H2753:AL2753,"AL/NS",H2755:AL2755,"&gt;=0.5",H2754:AL2754,"&gt;=1.5")+COUNTIFS(H2753:AL2753,"NHD",H2755:AL2755,"&gt;=4.5",H2758:AL2758,"&gt;=2",H2754:AL2754,"&gt;=1.5"))*0.5</f>
        <v>0</v>
      </c>
      <c r="CI2753" s="266">
        <f>(COUNTIF(H2755:AL2755,"&gt;=10")+COUNTIFS(H2753:AL2753,"MD",H2755:AL2755,"&gt;=2")-COUNTIFS(H2753:AL2753,"TV",H2755:AL2755,"&gt;=10"))*0.5</f>
        <v>0</v>
      </c>
      <c r="CJ2753" s="266">
        <f>(COUNTIFS(H2753:AL2753,"D",H2757:AL2757,"&gt;=6.5",H2755:AL2755,"&gt;=3.5"))*0.5</f>
        <v>0</v>
      </c>
      <c r="CK2753" s="266">
        <f>(COUNTIF(H2758:AL2758,"&gt;=10")-COUNTIFS(H2753:AL2753,"PD",H2758:AL2758,"&gt;=10"))*0.5</f>
        <v>0.5</v>
      </c>
      <c r="CL2753" s="265">
        <f>(COUNTIFS(H2753:AL2753,"NHD",H2758:AL2758,"&gt;=3.5",H2759:AL2759,"&gt;=6.5")+COUNTIFS(H2753:AL2753,"BH",H2758:AL2758,"&gt;=1.5",H2759:AL2759,"&gt;=0.5")+COUNTIFS(H2753:AL2753,"BM",H2758:AL2758,"&gt;=1.5",H2759:AL2759,"&gt;=0.5")+COUNTIFS(H2753:AL2753,"D",H2758:AL2758,"&gt;=1.5",H2759:AL2759,"&gt;=0.5"))*0.5</f>
        <v>0</v>
      </c>
      <c r="CM2753" s="272"/>
      <c r="CN2753" s="264" t="s">
        <v>723</v>
      </c>
      <c r="CO2753" s="180">
        <f t="shared" ref="CO2753" si="908">+AM2753+AN2753+AO2753+AP2753+AQ2753+AR2753+AS2753+AU2753+BG2753</f>
        <v>26</v>
      </c>
      <c r="CP2753" s="225">
        <f>+SUM(I2754:I2759)-I2760</f>
        <v>8.5</v>
      </c>
      <c r="CQ2753" s="225">
        <f>+SUM(J2754:J2759)-J2760</f>
        <v>2.5</v>
      </c>
      <c r="CR2753" s="225">
        <f>+SUM(K2754:K2759)-K2760</f>
        <v>0</v>
      </c>
      <c r="CS2753" s="181"/>
      <c r="CT2753" s="181"/>
      <c r="CU2753" s="181"/>
      <c r="CV2753" s="181"/>
      <c r="CW2753" s="181"/>
      <c r="CX2753" s="181"/>
      <c r="CY2753" s="181"/>
      <c r="CZ2753" s="181"/>
      <c r="DA2753" s="181"/>
    </row>
    <row r="2754" spans="1:105" s="120" customFormat="1" ht="15" customHeight="1">
      <c r="A2754" s="228"/>
      <c r="B2754" s="614"/>
      <c r="C2754" s="545"/>
      <c r="D2754" s="237"/>
      <c r="E2754" s="237"/>
      <c r="F2754" s="242" t="s">
        <v>82</v>
      </c>
      <c r="G2754" s="121">
        <v>1.5</v>
      </c>
      <c r="H2754" s="83"/>
      <c r="I2754" s="83"/>
      <c r="J2754" s="83">
        <v>2.5</v>
      </c>
      <c r="K2754" s="83"/>
      <c r="L2754" s="83"/>
      <c r="M2754" s="83"/>
      <c r="N2754" s="83"/>
      <c r="O2754" s="83"/>
      <c r="P2754" s="83"/>
      <c r="Q2754" s="83"/>
      <c r="R2754" s="83">
        <v>2</v>
      </c>
      <c r="S2754" s="83"/>
      <c r="T2754" s="83"/>
      <c r="U2754" s="83"/>
      <c r="V2754" s="83"/>
      <c r="W2754" s="83"/>
      <c r="X2754" s="83"/>
      <c r="Y2754" s="83"/>
      <c r="Z2754" s="83"/>
      <c r="AA2754" s="83"/>
      <c r="AB2754" s="83"/>
      <c r="AC2754" s="79"/>
      <c r="AD2754" s="79"/>
      <c r="AE2754" s="79"/>
      <c r="AF2754" s="79"/>
      <c r="AG2754" s="79"/>
      <c r="AH2754" s="79"/>
      <c r="AI2754" s="79"/>
      <c r="AJ2754" s="79"/>
      <c r="AK2754" s="79"/>
      <c r="AL2754" s="79"/>
      <c r="AM2754" s="240"/>
      <c r="AN2754" s="240"/>
      <c r="AO2754" s="240"/>
      <c r="AP2754" s="240"/>
      <c r="AQ2754" s="240"/>
      <c r="AR2754" s="240"/>
      <c r="AS2754" s="240"/>
      <c r="AT2754" s="256"/>
      <c r="AU2754" s="256"/>
      <c r="AV2754" s="259"/>
      <c r="AW2754" s="259"/>
      <c r="AX2754" s="256"/>
      <c r="AY2754" s="256"/>
      <c r="AZ2754" s="256"/>
      <c r="BA2754" s="256"/>
      <c r="BB2754" s="256"/>
      <c r="BC2754" s="256"/>
      <c r="BD2754" s="256"/>
      <c r="BE2754" s="256"/>
      <c r="BF2754" s="256"/>
      <c r="BG2754" s="256"/>
      <c r="BH2754" s="256"/>
      <c r="BI2754" s="256"/>
      <c r="BJ2754" s="256"/>
      <c r="BK2754" s="256"/>
      <c r="BL2754" s="262"/>
      <c r="BM2754" s="262"/>
      <c r="BN2754" s="262"/>
      <c r="BO2754" s="262"/>
      <c r="BP2754" s="262"/>
      <c r="BQ2754" s="262"/>
      <c r="BR2754" s="270"/>
      <c r="BS2754" s="270"/>
      <c r="BT2754" s="270"/>
      <c r="BU2754" s="270"/>
      <c r="BV2754" s="270"/>
      <c r="BW2754" s="270"/>
      <c r="BX2754" s="256"/>
      <c r="BY2754" s="256"/>
      <c r="BZ2754" s="256"/>
      <c r="CA2754" s="267"/>
      <c r="CB2754" s="267"/>
      <c r="CC2754" s="274"/>
      <c r="CD2754" s="267"/>
      <c r="CE2754" s="267"/>
      <c r="CF2754" s="267"/>
      <c r="CG2754" s="267"/>
      <c r="CH2754" s="267"/>
      <c r="CI2754" s="267"/>
      <c r="CJ2754" s="267"/>
      <c r="CK2754" s="267"/>
      <c r="CL2754" s="265"/>
      <c r="CM2754" s="272"/>
      <c r="CN2754" s="264"/>
      <c r="CO2754" s="180"/>
      <c r="CP2754" s="226"/>
      <c r="CQ2754" s="226"/>
      <c r="CR2754" s="226"/>
      <c r="CS2754" s="181"/>
      <c r="CT2754" s="181"/>
      <c r="CU2754" s="181"/>
      <c r="CV2754" s="181"/>
      <c r="CW2754" s="181"/>
      <c r="CX2754" s="181"/>
      <c r="CY2754" s="181"/>
      <c r="CZ2754" s="181"/>
      <c r="DA2754" s="181"/>
    </row>
    <row r="2755" spans="1:105" s="120" customFormat="1" ht="15" customHeight="1">
      <c r="A2755" s="228"/>
      <c r="B2755" s="614"/>
      <c r="C2755" s="545"/>
      <c r="D2755" s="237"/>
      <c r="E2755" s="237"/>
      <c r="F2755" s="243"/>
      <c r="G2755" s="122">
        <v>2</v>
      </c>
      <c r="H2755" s="84"/>
      <c r="I2755" s="84">
        <v>8.5</v>
      </c>
      <c r="J2755" s="84"/>
      <c r="K2755" s="84"/>
      <c r="L2755" s="84"/>
      <c r="M2755" s="84"/>
      <c r="N2755" s="84"/>
      <c r="O2755" s="84">
        <v>8</v>
      </c>
      <c r="P2755" s="84"/>
      <c r="Q2755" s="84"/>
      <c r="R2755" s="84"/>
      <c r="S2755" s="84"/>
      <c r="T2755" s="84"/>
      <c r="U2755" s="84"/>
      <c r="V2755" s="84"/>
      <c r="W2755" s="84"/>
      <c r="X2755" s="84"/>
      <c r="Y2755" s="84"/>
      <c r="Z2755" s="84"/>
      <c r="AA2755" s="84"/>
      <c r="AB2755" s="84"/>
      <c r="AC2755" s="80"/>
      <c r="AD2755" s="80"/>
      <c r="AE2755" s="80"/>
      <c r="AF2755" s="80"/>
      <c r="AG2755" s="80"/>
      <c r="AH2755" s="80"/>
      <c r="AI2755" s="80"/>
      <c r="AJ2755" s="80"/>
      <c r="AK2755" s="80"/>
      <c r="AL2755" s="80"/>
      <c r="AM2755" s="240"/>
      <c r="AN2755" s="240"/>
      <c r="AO2755" s="240"/>
      <c r="AP2755" s="240"/>
      <c r="AQ2755" s="240"/>
      <c r="AR2755" s="240"/>
      <c r="AS2755" s="240"/>
      <c r="AT2755" s="256"/>
      <c r="AU2755" s="256"/>
      <c r="AV2755" s="259"/>
      <c r="AW2755" s="259"/>
      <c r="AX2755" s="256"/>
      <c r="AY2755" s="256"/>
      <c r="AZ2755" s="256"/>
      <c r="BA2755" s="256"/>
      <c r="BB2755" s="256"/>
      <c r="BC2755" s="256"/>
      <c r="BD2755" s="256"/>
      <c r="BE2755" s="256"/>
      <c r="BF2755" s="256"/>
      <c r="BG2755" s="256"/>
      <c r="BH2755" s="256"/>
      <c r="BI2755" s="256"/>
      <c r="BJ2755" s="256"/>
      <c r="BK2755" s="256"/>
      <c r="BL2755" s="262"/>
      <c r="BM2755" s="262"/>
      <c r="BN2755" s="262"/>
      <c r="BO2755" s="262"/>
      <c r="BP2755" s="262"/>
      <c r="BQ2755" s="262"/>
      <c r="BR2755" s="270"/>
      <c r="BS2755" s="270"/>
      <c r="BT2755" s="270"/>
      <c r="BU2755" s="270"/>
      <c r="BV2755" s="270"/>
      <c r="BW2755" s="270"/>
      <c r="BX2755" s="256"/>
      <c r="BY2755" s="256"/>
      <c r="BZ2755" s="256"/>
      <c r="CA2755" s="267"/>
      <c r="CB2755" s="267"/>
      <c r="CC2755" s="274"/>
      <c r="CD2755" s="267"/>
      <c r="CE2755" s="267"/>
      <c r="CF2755" s="267"/>
      <c r="CG2755" s="267"/>
      <c r="CH2755" s="267"/>
      <c r="CI2755" s="267"/>
      <c r="CJ2755" s="267"/>
      <c r="CK2755" s="267"/>
      <c r="CL2755" s="265"/>
      <c r="CM2755" s="272"/>
      <c r="CN2755" s="264"/>
      <c r="CO2755" s="180"/>
      <c r="CP2755" s="226"/>
      <c r="CQ2755" s="226"/>
      <c r="CR2755" s="226"/>
      <c r="CS2755" s="181"/>
      <c r="CT2755" s="181"/>
      <c r="CU2755" s="181"/>
      <c r="CV2755" s="181"/>
      <c r="CW2755" s="181"/>
      <c r="CX2755" s="181"/>
      <c r="CY2755" s="181"/>
      <c r="CZ2755" s="181"/>
      <c r="DA2755" s="181"/>
    </row>
    <row r="2756" spans="1:105" s="120" customFormat="1" ht="15" customHeight="1">
      <c r="A2756" s="228"/>
      <c r="B2756" s="614"/>
      <c r="C2756" s="545"/>
      <c r="D2756" s="237"/>
      <c r="E2756" s="237"/>
      <c r="F2756" s="243"/>
      <c r="G2756" s="122">
        <v>2.1</v>
      </c>
      <c r="H2756" s="84"/>
      <c r="I2756" s="84"/>
      <c r="J2756" s="84"/>
      <c r="K2756" s="84"/>
      <c r="L2756" s="84"/>
      <c r="M2756" s="84"/>
      <c r="N2756" s="84"/>
      <c r="O2756" s="84"/>
      <c r="P2756" s="84"/>
      <c r="Q2756" s="84"/>
      <c r="R2756" s="84"/>
      <c r="S2756" s="84"/>
      <c r="T2756" s="84"/>
      <c r="U2756" s="84"/>
      <c r="V2756" s="84"/>
      <c r="W2756" s="84"/>
      <c r="X2756" s="84"/>
      <c r="Y2756" s="84"/>
      <c r="Z2756" s="84"/>
      <c r="AA2756" s="84"/>
      <c r="AB2756" s="84"/>
      <c r="AC2756" s="80"/>
      <c r="AD2756" s="80"/>
      <c r="AE2756" s="80"/>
      <c r="AF2756" s="80"/>
      <c r="AG2756" s="80"/>
      <c r="AH2756" s="80"/>
      <c r="AI2756" s="80"/>
      <c r="AJ2756" s="80"/>
      <c r="AK2756" s="80"/>
      <c r="AL2756" s="80"/>
      <c r="AM2756" s="240"/>
      <c r="AN2756" s="240"/>
      <c r="AO2756" s="240"/>
      <c r="AP2756" s="240"/>
      <c r="AQ2756" s="240"/>
      <c r="AR2756" s="240"/>
      <c r="AS2756" s="240"/>
      <c r="AT2756" s="256"/>
      <c r="AU2756" s="256"/>
      <c r="AV2756" s="259"/>
      <c r="AW2756" s="259"/>
      <c r="AX2756" s="256"/>
      <c r="AY2756" s="256"/>
      <c r="AZ2756" s="256"/>
      <c r="BA2756" s="256"/>
      <c r="BB2756" s="256"/>
      <c r="BC2756" s="256"/>
      <c r="BD2756" s="256"/>
      <c r="BE2756" s="256"/>
      <c r="BF2756" s="256"/>
      <c r="BG2756" s="256"/>
      <c r="BH2756" s="256"/>
      <c r="BI2756" s="256"/>
      <c r="BJ2756" s="256"/>
      <c r="BK2756" s="256"/>
      <c r="BL2756" s="262"/>
      <c r="BM2756" s="262"/>
      <c r="BN2756" s="262"/>
      <c r="BO2756" s="262"/>
      <c r="BP2756" s="262"/>
      <c r="BQ2756" s="262"/>
      <c r="BR2756" s="270"/>
      <c r="BS2756" s="270"/>
      <c r="BT2756" s="270"/>
      <c r="BU2756" s="270"/>
      <c r="BV2756" s="270"/>
      <c r="BW2756" s="270"/>
      <c r="BX2756" s="256"/>
      <c r="BY2756" s="256"/>
      <c r="BZ2756" s="256"/>
      <c r="CA2756" s="267"/>
      <c r="CB2756" s="267"/>
      <c r="CC2756" s="274"/>
      <c r="CD2756" s="267"/>
      <c r="CE2756" s="267"/>
      <c r="CF2756" s="267"/>
      <c r="CG2756" s="267"/>
      <c r="CH2756" s="267"/>
      <c r="CI2756" s="267"/>
      <c r="CJ2756" s="267"/>
      <c r="CK2756" s="267"/>
      <c r="CL2756" s="265"/>
      <c r="CM2756" s="272"/>
      <c r="CN2756" s="264"/>
      <c r="CO2756" s="180"/>
      <c r="CP2756" s="226"/>
      <c r="CQ2756" s="226"/>
      <c r="CR2756" s="226"/>
      <c r="CS2756" s="181"/>
      <c r="CT2756" s="181"/>
      <c r="CU2756" s="181"/>
      <c r="CV2756" s="181"/>
      <c r="CW2756" s="181"/>
      <c r="CX2756" s="181"/>
      <c r="CY2756" s="181"/>
      <c r="CZ2756" s="181"/>
      <c r="DA2756" s="181"/>
    </row>
    <row r="2757" spans="1:105" s="120" customFormat="1" ht="15" customHeight="1">
      <c r="A2757" s="228"/>
      <c r="B2757" s="614"/>
      <c r="C2757" s="545"/>
      <c r="D2757" s="237"/>
      <c r="E2757" s="237"/>
      <c r="F2757" s="243"/>
      <c r="G2757" s="122">
        <v>2.7</v>
      </c>
      <c r="H2757" s="84"/>
      <c r="I2757" s="84"/>
      <c r="J2757" s="84"/>
      <c r="K2757" s="84"/>
      <c r="L2757" s="84"/>
      <c r="M2757" s="84"/>
      <c r="N2757" s="84"/>
      <c r="O2757" s="84"/>
      <c r="P2757" s="84"/>
      <c r="Q2757" s="84"/>
      <c r="R2757" s="84"/>
      <c r="S2757" s="84"/>
      <c r="T2757" s="84"/>
      <c r="U2757" s="84"/>
      <c r="V2757" s="84"/>
      <c r="W2757" s="84"/>
      <c r="X2757" s="84"/>
      <c r="Y2757" s="84"/>
      <c r="Z2757" s="84"/>
      <c r="AA2757" s="84"/>
      <c r="AB2757" s="84"/>
      <c r="AC2757" s="80"/>
      <c r="AD2757" s="80"/>
      <c r="AE2757" s="80"/>
      <c r="AF2757" s="80"/>
      <c r="AG2757" s="80"/>
      <c r="AH2757" s="80"/>
      <c r="AI2757" s="80"/>
      <c r="AJ2757" s="80"/>
      <c r="AK2757" s="80"/>
      <c r="AL2757" s="80"/>
      <c r="AM2757" s="240"/>
      <c r="AN2757" s="240"/>
      <c r="AO2757" s="240"/>
      <c r="AP2757" s="240"/>
      <c r="AQ2757" s="240"/>
      <c r="AR2757" s="240"/>
      <c r="AS2757" s="240"/>
      <c r="AT2757" s="256"/>
      <c r="AU2757" s="256"/>
      <c r="AV2757" s="259"/>
      <c r="AW2757" s="259"/>
      <c r="AX2757" s="256"/>
      <c r="AY2757" s="256"/>
      <c r="AZ2757" s="256"/>
      <c r="BA2757" s="256"/>
      <c r="BB2757" s="256"/>
      <c r="BC2757" s="256"/>
      <c r="BD2757" s="256"/>
      <c r="BE2757" s="256"/>
      <c r="BF2757" s="256"/>
      <c r="BG2757" s="256"/>
      <c r="BH2757" s="256"/>
      <c r="BI2757" s="256"/>
      <c r="BJ2757" s="256"/>
      <c r="BK2757" s="256"/>
      <c r="BL2757" s="262"/>
      <c r="BM2757" s="262"/>
      <c r="BN2757" s="262"/>
      <c r="BO2757" s="262"/>
      <c r="BP2757" s="262"/>
      <c r="BQ2757" s="262"/>
      <c r="BR2757" s="270"/>
      <c r="BS2757" s="270"/>
      <c r="BT2757" s="270"/>
      <c r="BU2757" s="270"/>
      <c r="BV2757" s="270"/>
      <c r="BW2757" s="270"/>
      <c r="BX2757" s="256"/>
      <c r="BY2757" s="256"/>
      <c r="BZ2757" s="256"/>
      <c r="CA2757" s="267"/>
      <c r="CB2757" s="267"/>
      <c r="CC2757" s="274"/>
      <c r="CD2757" s="267"/>
      <c r="CE2757" s="267"/>
      <c r="CF2757" s="267"/>
      <c r="CG2757" s="267"/>
      <c r="CH2757" s="267"/>
      <c r="CI2757" s="267"/>
      <c r="CJ2757" s="267"/>
      <c r="CK2757" s="267"/>
      <c r="CL2757" s="265"/>
      <c r="CM2757" s="272"/>
      <c r="CN2757" s="264"/>
      <c r="CO2757" s="180"/>
      <c r="CP2757" s="226"/>
      <c r="CQ2757" s="226"/>
      <c r="CR2757" s="226"/>
      <c r="CS2757" s="181"/>
      <c r="CT2757" s="181"/>
      <c r="CU2757" s="181"/>
      <c r="CV2757" s="181"/>
      <c r="CW2757" s="181"/>
      <c r="CX2757" s="181"/>
      <c r="CY2757" s="181"/>
      <c r="CZ2757" s="181"/>
      <c r="DA2757" s="181"/>
    </row>
    <row r="2758" spans="1:105" s="120" customFormat="1" ht="15" customHeight="1">
      <c r="A2758" s="228"/>
      <c r="B2758" s="614"/>
      <c r="C2758" s="545"/>
      <c r="D2758" s="237"/>
      <c r="E2758" s="237"/>
      <c r="F2758" s="243"/>
      <c r="G2758" s="122">
        <v>3</v>
      </c>
      <c r="H2758" s="84">
        <v>10.5</v>
      </c>
      <c r="I2758" s="84"/>
      <c r="J2758" s="84"/>
      <c r="K2758" s="84"/>
      <c r="L2758" s="84"/>
      <c r="M2758" s="84"/>
      <c r="N2758" s="84"/>
      <c r="O2758" s="84"/>
      <c r="P2758" s="84"/>
      <c r="Q2758" s="84"/>
      <c r="R2758" s="84"/>
      <c r="S2758" s="84"/>
      <c r="T2758" s="84"/>
      <c r="U2758" s="84"/>
      <c r="V2758" s="84"/>
      <c r="W2758" s="84"/>
      <c r="X2758" s="84"/>
      <c r="Y2758" s="84"/>
      <c r="Z2758" s="84"/>
      <c r="AA2758" s="84"/>
      <c r="AB2758" s="84"/>
      <c r="AC2758" s="80"/>
      <c r="AD2758" s="80"/>
      <c r="AE2758" s="80"/>
      <c r="AF2758" s="80"/>
      <c r="AG2758" s="80"/>
      <c r="AH2758" s="80"/>
      <c r="AI2758" s="80"/>
      <c r="AJ2758" s="80"/>
      <c r="AK2758" s="80"/>
      <c r="AL2758" s="80"/>
      <c r="AM2758" s="240"/>
      <c r="AN2758" s="240"/>
      <c r="AO2758" s="240"/>
      <c r="AP2758" s="240"/>
      <c r="AQ2758" s="240"/>
      <c r="AR2758" s="240"/>
      <c r="AS2758" s="240"/>
      <c r="AT2758" s="256"/>
      <c r="AU2758" s="256"/>
      <c r="AV2758" s="259"/>
      <c r="AW2758" s="259"/>
      <c r="AX2758" s="256"/>
      <c r="AY2758" s="256"/>
      <c r="AZ2758" s="256"/>
      <c r="BA2758" s="256"/>
      <c r="BB2758" s="256"/>
      <c r="BC2758" s="256"/>
      <c r="BD2758" s="256"/>
      <c r="BE2758" s="256"/>
      <c r="BF2758" s="256"/>
      <c r="BG2758" s="256"/>
      <c r="BH2758" s="256"/>
      <c r="BI2758" s="256"/>
      <c r="BJ2758" s="256"/>
      <c r="BK2758" s="256"/>
      <c r="BL2758" s="262"/>
      <c r="BM2758" s="262"/>
      <c r="BN2758" s="262"/>
      <c r="BO2758" s="262"/>
      <c r="BP2758" s="262"/>
      <c r="BQ2758" s="262"/>
      <c r="BR2758" s="270"/>
      <c r="BS2758" s="270"/>
      <c r="BT2758" s="270"/>
      <c r="BU2758" s="270"/>
      <c r="BV2758" s="270"/>
      <c r="BW2758" s="270"/>
      <c r="BX2758" s="256"/>
      <c r="BY2758" s="256"/>
      <c r="BZ2758" s="256"/>
      <c r="CA2758" s="267"/>
      <c r="CB2758" s="267"/>
      <c r="CC2758" s="274"/>
      <c r="CD2758" s="267"/>
      <c r="CE2758" s="267"/>
      <c r="CF2758" s="267"/>
      <c r="CG2758" s="267"/>
      <c r="CH2758" s="267"/>
      <c r="CI2758" s="267"/>
      <c r="CJ2758" s="267"/>
      <c r="CK2758" s="267"/>
      <c r="CL2758" s="265"/>
      <c r="CM2758" s="272"/>
      <c r="CN2758" s="264"/>
      <c r="CO2758" s="180"/>
      <c r="CP2758" s="226"/>
      <c r="CQ2758" s="226"/>
      <c r="CR2758" s="226"/>
      <c r="CS2758" s="181"/>
      <c r="CT2758" s="181"/>
      <c r="CU2758" s="181"/>
      <c r="CV2758" s="181"/>
      <c r="CW2758" s="181"/>
      <c r="CX2758" s="181"/>
      <c r="CY2758" s="181"/>
      <c r="CZ2758" s="181"/>
      <c r="DA2758" s="181"/>
    </row>
    <row r="2759" spans="1:105" s="120" customFormat="1" ht="15" customHeight="1">
      <c r="A2759" s="228"/>
      <c r="B2759" s="614"/>
      <c r="C2759" s="545"/>
      <c r="D2759" s="237"/>
      <c r="E2759" s="237"/>
      <c r="F2759" s="244"/>
      <c r="G2759" s="123">
        <v>3.9</v>
      </c>
      <c r="H2759" s="85"/>
      <c r="I2759" s="85"/>
      <c r="J2759" s="85"/>
      <c r="K2759" s="85"/>
      <c r="L2759" s="85"/>
      <c r="M2759" s="85"/>
      <c r="N2759" s="85"/>
      <c r="O2759" s="85"/>
      <c r="P2759" s="85"/>
      <c r="Q2759" s="85"/>
      <c r="R2759" s="85"/>
      <c r="S2759" s="85"/>
      <c r="T2759" s="85"/>
      <c r="U2759" s="85"/>
      <c r="V2759" s="85"/>
      <c r="W2759" s="85"/>
      <c r="X2759" s="85"/>
      <c r="Y2759" s="85"/>
      <c r="Z2759" s="85"/>
      <c r="AA2759" s="85"/>
      <c r="AB2759" s="85"/>
      <c r="AC2759" s="81"/>
      <c r="AD2759" s="81"/>
      <c r="AE2759" s="81"/>
      <c r="AF2759" s="81"/>
      <c r="AG2759" s="81"/>
      <c r="AH2759" s="81"/>
      <c r="AI2759" s="81"/>
      <c r="AJ2759" s="81"/>
      <c r="AK2759" s="81"/>
      <c r="AL2759" s="81"/>
      <c r="AM2759" s="240"/>
      <c r="AN2759" s="240"/>
      <c r="AO2759" s="240"/>
      <c r="AP2759" s="240"/>
      <c r="AQ2759" s="240"/>
      <c r="AR2759" s="240"/>
      <c r="AS2759" s="240"/>
      <c r="AT2759" s="256"/>
      <c r="AU2759" s="256"/>
      <c r="AV2759" s="259"/>
      <c r="AW2759" s="259"/>
      <c r="AX2759" s="256"/>
      <c r="AY2759" s="256"/>
      <c r="AZ2759" s="256"/>
      <c r="BA2759" s="256"/>
      <c r="BB2759" s="256"/>
      <c r="BC2759" s="256"/>
      <c r="BD2759" s="256"/>
      <c r="BE2759" s="256"/>
      <c r="BF2759" s="256"/>
      <c r="BG2759" s="256"/>
      <c r="BH2759" s="256"/>
      <c r="BI2759" s="256"/>
      <c r="BJ2759" s="256"/>
      <c r="BK2759" s="256"/>
      <c r="BL2759" s="262"/>
      <c r="BM2759" s="262"/>
      <c r="BN2759" s="262"/>
      <c r="BO2759" s="262"/>
      <c r="BP2759" s="262"/>
      <c r="BQ2759" s="262"/>
      <c r="BR2759" s="270"/>
      <c r="BS2759" s="270"/>
      <c r="BT2759" s="270"/>
      <c r="BU2759" s="270"/>
      <c r="BV2759" s="270"/>
      <c r="BW2759" s="270"/>
      <c r="BX2759" s="256"/>
      <c r="BY2759" s="256"/>
      <c r="BZ2759" s="256"/>
      <c r="CA2759" s="267"/>
      <c r="CB2759" s="267"/>
      <c r="CC2759" s="274"/>
      <c r="CD2759" s="267"/>
      <c r="CE2759" s="267"/>
      <c r="CF2759" s="267"/>
      <c r="CG2759" s="267"/>
      <c r="CH2759" s="267"/>
      <c r="CI2759" s="267"/>
      <c r="CJ2759" s="267"/>
      <c r="CK2759" s="267"/>
      <c r="CL2759" s="265"/>
      <c r="CM2759" s="272"/>
      <c r="CN2759" s="264"/>
      <c r="CO2759" s="180"/>
      <c r="CP2759" s="226"/>
      <c r="CQ2759" s="226"/>
      <c r="CR2759" s="226"/>
      <c r="CS2759" s="181"/>
      <c r="CT2759" s="181"/>
      <c r="CU2759" s="181"/>
      <c r="CV2759" s="181"/>
      <c r="CW2759" s="181"/>
      <c r="CX2759" s="181"/>
      <c r="CY2759" s="181"/>
      <c r="CZ2759" s="181"/>
      <c r="DA2759" s="181"/>
    </row>
    <row r="2760" spans="1:105" s="120" customFormat="1" ht="15" customHeight="1">
      <c r="A2760" s="229"/>
      <c r="B2760" s="615"/>
      <c r="C2760" s="546"/>
      <c r="D2760" s="238"/>
      <c r="E2760" s="238"/>
      <c r="F2760" s="245" t="s">
        <v>83</v>
      </c>
      <c r="G2760" s="246"/>
      <c r="H2760" s="82"/>
      <c r="I2760" s="82"/>
      <c r="J2760" s="82"/>
      <c r="K2760" s="82"/>
      <c r="L2760" s="82"/>
      <c r="M2760" s="82"/>
      <c r="N2760" s="82"/>
      <c r="O2760" s="82"/>
      <c r="P2760" s="82"/>
      <c r="Q2760" s="82"/>
      <c r="R2760" s="82"/>
      <c r="S2760" s="82"/>
      <c r="T2760" s="82"/>
      <c r="U2760" s="82"/>
      <c r="V2760" s="82"/>
      <c r="W2760" s="82"/>
      <c r="X2760" s="82"/>
      <c r="Y2760" s="82"/>
      <c r="Z2760" s="82"/>
      <c r="AA2760" s="82"/>
      <c r="AB2760" s="82"/>
      <c r="AC2760" s="35"/>
      <c r="AD2760" s="35"/>
      <c r="AE2760" s="35"/>
      <c r="AF2760" s="35"/>
      <c r="AG2760" s="35"/>
      <c r="AH2760" s="35"/>
      <c r="AI2760" s="35"/>
      <c r="AJ2760" s="35"/>
      <c r="AK2760" s="35"/>
      <c r="AL2760" s="35">
        <v>0.3</v>
      </c>
      <c r="AM2760" s="241"/>
      <c r="AN2760" s="241"/>
      <c r="AO2760" s="241"/>
      <c r="AP2760" s="241"/>
      <c r="AQ2760" s="241"/>
      <c r="AR2760" s="241"/>
      <c r="AS2760" s="241"/>
      <c r="AT2760" s="257"/>
      <c r="AU2760" s="257"/>
      <c r="AV2760" s="260"/>
      <c r="AW2760" s="260"/>
      <c r="AX2760" s="257"/>
      <c r="AY2760" s="257"/>
      <c r="AZ2760" s="257"/>
      <c r="BA2760" s="257"/>
      <c r="BB2760" s="257"/>
      <c r="BC2760" s="257"/>
      <c r="BD2760" s="257"/>
      <c r="BE2760" s="257"/>
      <c r="BF2760" s="257"/>
      <c r="BG2760" s="257"/>
      <c r="BH2760" s="257"/>
      <c r="BI2760" s="257"/>
      <c r="BJ2760" s="257"/>
      <c r="BK2760" s="257"/>
      <c r="BL2760" s="263"/>
      <c r="BM2760" s="263"/>
      <c r="BN2760" s="263"/>
      <c r="BO2760" s="263"/>
      <c r="BP2760" s="263"/>
      <c r="BQ2760" s="263"/>
      <c r="BR2760" s="271"/>
      <c r="BS2760" s="271"/>
      <c r="BT2760" s="271"/>
      <c r="BU2760" s="271"/>
      <c r="BV2760" s="271"/>
      <c r="BW2760" s="271"/>
      <c r="BX2760" s="257"/>
      <c r="BY2760" s="257"/>
      <c r="BZ2760" s="257"/>
      <c r="CA2760" s="268"/>
      <c r="CB2760" s="268"/>
      <c r="CC2760" s="275"/>
      <c r="CD2760" s="268"/>
      <c r="CE2760" s="268"/>
      <c r="CF2760" s="268"/>
      <c r="CG2760" s="268"/>
      <c r="CH2760" s="268"/>
      <c r="CI2760" s="268"/>
      <c r="CJ2760" s="268"/>
      <c r="CK2760" s="268"/>
      <c r="CL2760" s="265"/>
      <c r="CM2760" s="272"/>
      <c r="CN2760" s="264"/>
      <c r="CO2760" s="180"/>
      <c r="CP2760" s="226"/>
      <c r="CQ2760" s="226"/>
      <c r="CR2760" s="226"/>
      <c r="CS2760" s="181"/>
      <c r="CT2760" s="181"/>
      <c r="CU2760" s="181"/>
      <c r="CV2760" s="181"/>
      <c r="CW2760" s="181"/>
      <c r="CX2760" s="181"/>
      <c r="CY2760" s="181"/>
      <c r="CZ2760" s="181"/>
      <c r="DA2760" s="181"/>
    </row>
    <row r="2761" spans="1:105" s="120" customFormat="1" ht="15" customHeight="1">
      <c r="A2761" s="227">
        <f t="shared" si="902"/>
        <v>342</v>
      </c>
      <c r="B2761" s="613" t="s">
        <v>358</v>
      </c>
      <c r="C2761" s="544" t="s">
        <v>359</v>
      </c>
      <c r="D2761" s="236">
        <v>42898</v>
      </c>
      <c r="E2761" s="236" t="s">
        <v>353</v>
      </c>
      <c r="F2761" s="253" t="s">
        <v>80</v>
      </c>
      <c r="G2761" s="254"/>
      <c r="H2761" s="82" t="s">
        <v>69</v>
      </c>
      <c r="I2761" s="82"/>
      <c r="J2761" s="82" t="s">
        <v>60</v>
      </c>
      <c r="K2761" s="82" t="s">
        <v>60</v>
      </c>
      <c r="L2761" s="82" t="s">
        <v>60</v>
      </c>
      <c r="M2761" s="82" t="s">
        <v>60</v>
      </c>
      <c r="N2761" s="82" t="s">
        <v>60</v>
      </c>
      <c r="O2761" s="82"/>
      <c r="P2761" s="82" t="s">
        <v>60</v>
      </c>
      <c r="Q2761" s="82" t="s">
        <v>60</v>
      </c>
      <c r="R2761" s="82" t="s">
        <v>60</v>
      </c>
      <c r="S2761" s="82" t="s">
        <v>60</v>
      </c>
      <c r="T2761" s="82" t="s">
        <v>60</v>
      </c>
      <c r="U2761" s="82" t="s">
        <v>67</v>
      </c>
      <c r="V2761" s="82"/>
      <c r="W2761" s="82" t="s">
        <v>60</v>
      </c>
      <c r="X2761" s="82" t="s">
        <v>60</v>
      </c>
      <c r="Y2761" s="82" t="s">
        <v>60</v>
      </c>
      <c r="Z2761" s="82" t="s">
        <v>60</v>
      </c>
      <c r="AA2761" s="82" t="s">
        <v>60</v>
      </c>
      <c r="AB2761" s="82" t="s">
        <v>67</v>
      </c>
      <c r="AC2761" s="82"/>
      <c r="AD2761" s="82" t="s">
        <v>60</v>
      </c>
      <c r="AE2761" s="82" t="s">
        <v>60</v>
      </c>
      <c r="AF2761" s="82" t="s">
        <v>60</v>
      </c>
      <c r="AG2761" s="82" t="s">
        <v>60</v>
      </c>
      <c r="AH2761" s="82" t="s">
        <v>60</v>
      </c>
      <c r="AI2761" s="82" t="s">
        <v>1471</v>
      </c>
      <c r="AJ2761" s="82"/>
      <c r="AK2761" s="82" t="s">
        <v>60</v>
      </c>
      <c r="AL2761" s="82" t="s">
        <v>60</v>
      </c>
      <c r="AM2761" s="239">
        <f>COUNTIF(H2761:AL2761,"PH")+COUNTIF(H2761:AL2761,"PH/L")+COUNTIF(H2761:AL2761,"PM")</f>
        <v>0</v>
      </c>
      <c r="AN2761" s="239">
        <f>COUNTIF(H2761:AL2761,"PD")+COUNTIF(H2761:AL2761,"PDD")+COUNTIF(H2761:AL2761,"P/DS")/2+COUNTIF(H2761:AL2761,"PMD")</f>
        <v>0</v>
      </c>
      <c r="AO2761" s="239">
        <f>COUNTIF(H2761:AL2761,"PN")+COUNTIF(H2761:AL2761,"P/NS")/2+COUNTIF(H2761:AL2761,"PH")+COUNTIF(H2761:AL2761,"PH/F")/2+COUNTIF(H2761:AL2761,"PH/L")/2+COUNTIF(H2761:AL2761,"PM")</f>
        <v>0</v>
      </c>
      <c r="AP2761" s="239">
        <f>COUNTIF(H2761:AL2761,"BH")+COUNTIF(H2761:AL2761,"AL/BL")+COUNTIF(H2761:AL2761,"UL/BL")+COUNTIF(H2761:AL2761,"BM")</f>
        <v>0</v>
      </c>
      <c r="AQ2761" s="239">
        <f>COUNTIF(H2761:AL2761,"DS")+COUNTIF(H2761:AL2761,"AL/DS")/2+COUNTIF(H2761:AL2761,"UL/DS")/2+COUNTIF(H2761:AL2761,"CT")+COUNTIF(H2761:AL2761,"MD")</f>
        <v>22.5</v>
      </c>
      <c r="AR2761" s="239">
        <f>COUNTIF(H2761:AL2761,"NS")+COUNTIF(H2761:AL2761,"AL/NS")/2+COUNTIF(H2761:AL2761,"UL/NS")/2+COUNTIF(H2761:AL2761,"BH")+COUNTIF(H2761:AL2761,"AL/BF")/2+COUNTIF(H2761:AL2761,"AL/BL")/2+COUNTIF(H2761:AL2761,"UL/BL")/2+COUNTIF(H2761:AL2761,"UL/BF")/2+COUNTIF(H2761:AL2761,"BM")</f>
        <v>0</v>
      </c>
      <c r="AS2761" s="239">
        <f>COUNTIF(H2761:AL2761,"AL")+COUNTIF(H2761:AL2761,"AL/DS")/2+COUNTIF(H2761:AL2761,"AL/NS")/2+COUNTIF(H2761:AL2761,"NH")+COUNTIF(H2761:AL2761,"SL")+COUNTIF(H2761:AL2761,"NHD")+COUNTIF(H2761:AL2761,"B")+COUNTIF(H2761:AL2761,"HL")+COUNTIF(H2761:AL2761,"AL/BF")/2+COUNTIF(H2761:AL2761,"AL/BL")/2</f>
        <v>3</v>
      </c>
      <c r="AT2761" s="255">
        <f>COUNTIF(H2761:AL2761,"PD")+COUNTIF(H2761:AL2761,"PN")+COUNTIF(H2761:AL2761,"P/DS")/2+COUNTIF(H2761:AL2761,"P/NS")/2+COUNTIF(H2761:AL2761,"DS")+COUNTIF(H2761:AL2761,"NS")+COUNTIF(H2761:AL2761,"AL")+COUNTIF(H2761:AL2761,"AL/DS")+COUNTIF(H2761:AL2761,"AL/NS")+COUNTIF(H2761:AL2761,"NH")+COUNTIF(H2761:AL2761,"SL")+COUNTIF(H2761:AL2761,"UL/DS")/2+COUNTIF(H2761:AL2761,"UL/NS")/2+COUNTIF(H2761:AL2761,"CT")+COUNTIF(H2761:AL2761,"NHD")+COUNTIF(H2761:AL2761,"PDD")+COUNTIF(H2761:AL2761,"B")+COUNTIF(H2761:AL2761,"HL")+COUNTIF(H2761:AL2761,"PH")+COUNTIF(H2761:AL2761,"BH")+COUNTIF(H2761:AL2761,"AL/BF")+COUNTIF(H2761:AL2761,"AL/BL")+COUNTIF(H2761:AL2761,"UL/BF")/2+COUNTIF(H2761:AL2761,"UL/BL")/2+COUNTIF(H2761:AL2761,"PH/F")/2+COUNTIF(H2761:AL2761,"PH/L")/2+COUNTIF(H2761:AL2761,"MD")+COUNTIF(H2761:AL2761,"PMD")+COUNTIF(H2761:AL2761,"PM")+COUNTIF(H2761:AL2761,"BM")</f>
        <v>25.5</v>
      </c>
      <c r="AU2761" s="255">
        <f>COUNTIF(H2761:AL2761,"P/DS")/2+COUNTIF(H2761:AL2761,"P/NS")/2+COUNTIF(H2761:AL2761,"IL")+COUNTIF(H2761:AL2761,"NL")+COUNTIF(H2761:AL2761,"UL")+COUNTIF(H2761:AL2761,"UL/DS")/2+COUNTIF(H2761:AL2761,"UL/NS")/2+COUNTIF(H2761:AL2761,"KT")+COUNTIF(H2761:AL2761,"UL/BF")/2+COUNTIF(H2761:AL2761,"UL/BL")/2+COUNTIF(H2761:AL2761,"PH/F")/2+COUNTIF(H2761:AL2761,"PH/L")/2+COUNTIF(H2761:AL2761,"NB")</f>
        <v>0.5</v>
      </c>
      <c r="AV2761" s="258">
        <f>COUNTIF(H2761:AL2761,"PN")+COUNTIF(H2761:AL2761,"TVD")+COUNTIF(H2761:AL2761,"PH")+COUNTIF(H2761:AL2761,"PM")+COUNTIF(H2761:AL2761,"PDD")-COUNTIFS(H2761:AL2761,"PN",H2768:AL2768,"&gt;=3")-COUNTIFS(H2761:AL2761,"PM",H2768:AL2768,"&gt;=3")</f>
        <v>0</v>
      </c>
      <c r="AW2761" s="258">
        <f>COUNTIF(H2761:AL2761,"NS")+COUNTIF(H2761:AL2761,"D")+COUNTIF(H2761:AL2761,"BH")+COUNTIF(H2761:AL2761,"NHD")+COUNTIF(H2761:AL2761,"BM")-COUNTIFS(H2761:AL2761,"NS",H2768:AL2768,"&gt;=3")-COUNTIFS(H2761:AL2761,"BH",H2768:AL2768,"&gt;=3")-COUNTIFS(H2761:AL2761,"BM",H2768:AL2768,"&gt;=3")</f>
        <v>0</v>
      </c>
      <c r="AX2761" s="255">
        <f>COUNTIF(H2761:AL2761,"AL")+COUNTIF(H2761:AL2761,"AL/DS")/2+COUNTIF(H2761:AL2761,"AL/NS")/2+COUNTIF(H2761:AL2761,"AL/BF")+COUNTIF(H2761:AL2761,"AL/BL")/2</f>
        <v>2</v>
      </c>
      <c r="AY2761" s="255">
        <f>COUNTIF(H2761:AL2761,"SL")</f>
        <v>0</v>
      </c>
      <c r="AZ2761" s="255">
        <f>COUNTIF(H2761:AL2761,"NH")</f>
        <v>1</v>
      </c>
      <c r="BA2761" s="255">
        <f>COUNTIF(H2761:AL2761,"HL")</f>
        <v>0</v>
      </c>
      <c r="BB2761" s="255">
        <f>COUNTIF(G2761:AL2761,"P/DS")/2+COUNTIF(G2761:AL2761,"P/NS")/2+COUNTIF(G2761:AL2761,"UL")+COUNTIF(G2761:AL2761,"UL/DS")/2+COUNTIF(G2761:AL2761,"UL/NS")/2+COUNTIF(G2761:AL2761,"UL/BL")/2+COUNTIF(G2761:AL2761,"UL/BF")/2+COUNTIF(G2761:AL2761,"PH/F")/2+COUNTIF(G2761:AL2761,"PH/L")/2</f>
        <v>0.5</v>
      </c>
      <c r="BC2761" s="255">
        <f>COUNTIF(H2761:AL2761,"NB")</f>
        <v>0</v>
      </c>
      <c r="BD2761" s="255">
        <f>COUNTIF(H2761:AL2761,"NL")</f>
        <v>0</v>
      </c>
      <c r="BE2761" s="255">
        <f>COUNTIF(H2761:AL2761,"IL")</f>
        <v>0</v>
      </c>
      <c r="BF2761" s="255">
        <f>COUNTIF(H2761:AL2761,"KT")</f>
        <v>0</v>
      </c>
      <c r="BG2761" s="255">
        <f>COUNTIF(H2761:AL2761,"L70")</f>
        <v>0</v>
      </c>
      <c r="BH2761" s="255">
        <f>COUNTIF(H2761:AL2761,"MD")</f>
        <v>0</v>
      </c>
      <c r="BI2761" s="255">
        <f>COUNTIF(H2761:AL2761,"PMD")</f>
        <v>0</v>
      </c>
      <c r="BJ2761" s="255">
        <f>COUNTIF(H2761:AL2761,"PM")</f>
        <v>0</v>
      </c>
      <c r="BK2761" s="255">
        <f>COUNTIF(H2761:AL2761,"BM")</f>
        <v>0</v>
      </c>
      <c r="BL2761" s="261">
        <f>SUMIF(H2761:AL2761,"PD",H2762:AL2762)+SUMIF(H2761:AL2761,"PN",H2762:AL2762)+SUMIF(H2761:AL2761,"P/DS",H2762:AL2762)+SUMIF(H2761:AL2761,"PN/F",H2762:AL2762)+SUMIF(H2761:AL2761,"PN/L",H2762:AL2762)+SUMIF(H2761:AL2761,"TV",H2762:AL2762)+SUMIF(H2761:AL2761,"TVD",H2762:AL2762)+SUMIF(H2761:AL2761,"PDD",H2762:AL2762)</f>
        <v>0</v>
      </c>
      <c r="BM2761" s="261">
        <f>SUMIF(H2761:AL2761,"PD",H2763:AL2763)+SUMIF(H2761:AL2761,"PN",H2763:AL2763)+SUMIF(H2761:AL2761,"P/DS",H2763:AL2763)+SUMIF(H2761:AL2761,"PN/F",H2763:AL2763)+SUMIF(H2761:AL2761,"PN/L",H2763:AL2763)+SUMIF(H2761:AL2761,"TV",H2763:AL2763)+SUMIF(H2761:AL2761,"TVD",H2763:AL2763)+SUMIF(H2761:AL2761,"PDD",H2763:AL2763)+SUMIF(H2761:AL2761,"PMD",H2763:AL2763)</f>
        <v>0</v>
      </c>
      <c r="BN2761" s="261">
        <f>SUMIF(H2761:AL2761,"PD",H2764:AL2764)+SUMIF(H2761:AL2761,"PN",H2764:AL2764)+SUMIF(H2761:AL2761,"P/DS",H2764:AL2764)+SUMIF(H2761:AL2761,"PN/F",H2764:AL2764)+SUMIF(H2761:AL2761,"PN/L",H2764:AL2764)+SUMIF(H2761:AL2761,"TV",H2764:AL2764)+SUMIF(H2761:AL2761,"TVD",H2764:AL2764)</f>
        <v>0</v>
      </c>
      <c r="BO2761" s="261">
        <f>SUMIF(H2761:AL2761,"PD",H2765:AL2765)+SUMIF(H2761:AL2761,"PN",H2765:AL2765)+SUMIF(H2761:AL2761,"P/DS",H2765:AL2765)+SUMIF(H2761:AL2761,"PN/F",H2765:AL2765)+SUMIF(H2761:AL2761,"PN/L",H2765:AL2765)+SUMIF(H2761:AL2761,"TV",H2765:AL2765)+SUMIF(H2761:AL2761,"TVD",H2765:AL2765)</f>
        <v>0</v>
      </c>
      <c r="BP2761" s="261">
        <f>SUMIF(H2761:AL2761,"PD",H2766:AL2766)+SUMIF(H2761:AL2761,"PN",H2766:AL2766)+SUMIF(H2761:AL2761,"P/DS",H2766:AL2766)+SUMIF(H2761:AL2761,"PN/F",H2766:AL2766)+SUMIF(H2761:AL2761,"PN/L",H2766:AL2766)+SUMIF(H2761:AL2761,"TV",H2766:AL2766)+SUMIF(H2761:AL2761,"TVD",H2766:AL2766)+SUMIF(H2761:AL2761,"PDD",H2766:AL2766)+SUMIF(H2761:AL2761,"PH",H2766:AL2766)+SUMIF(H2761:AL2761,"PM",H2766:AL2766)</f>
        <v>0</v>
      </c>
      <c r="BQ2761" s="261">
        <f>SUMIF(H2761:AL2761,"PD",H2767:AL2767)+SUMIF(H2761:AL2761,"PN",H2767:AL2767)+SUMIF(H2761:AL2761,"P/DS",H2767:AL2767)+SUMIF(H2761:AL2761,"PN/F",H2767:AL2767)+SUMIF(H2761:AL2761,"PN/L",H2767:AL2767)+SUMIF(H2761:AL2761,"TV",H2767:AL2767)+SUMIF(H2761:AL2761,"TVD",H2767:AL2767)+SUMIF(H2761:AL2761,"PDD",H2767:AL2767)+SUMIF(H2761:AL2761,"PH",H2767:AL2767)+SUMIF(H2761:AL2761,"PM",H2767:AL2767)</f>
        <v>0</v>
      </c>
      <c r="BR2761" s="269">
        <f>SUM(H2762:AL2762)-BL2761</f>
        <v>6.5</v>
      </c>
      <c r="BS2761" s="269">
        <f>SUM(H2763:AL2763)-BM2761</f>
        <v>7.5</v>
      </c>
      <c r="BT2761" s="269">
        <f>SUM(H2764:AL2764)-BN2761</f>
        <v>0</v>
      </c>
      <c r="BU2761" s="269">
        <f>SUM(H2765:AL2765)-BO2761</f>
        <v>0</v>
      </c>
      <c r="BV2761" s="269">
        <f>SUM(H2766:AL2766)-BP2761</f>
        <v>0</v>
      </c>
      <c r="BW2761" s="269">
        <f>SUM(H2767:AL2767)-BQ2761</f>
        <v>0</v>
      </c>
      <c r="BX2761" s="255">
        <f>SUMIF(H2761:AL2761,"PD",H2768:AL2768)+SUMIF(H2761:AL2761,"PN",H2768:AL2768)+SUMIF(H2761:AL2761,"P/DS",H2768:AL2768)+SUMIF(H2761:AL2761,"PN/F",H2768:AL2768)+SUMIF(H2761:AL2761,"PN/L",H2768:AL2768)</f>
        <v>0</v>
      </c>
      <c r="BY2761" s="255">
        <f>SUM(H2768:AL2768)-BX2761</f>
        <v>0</v>
      </c>
      <c r="BZ2761" s="255">
        <f t="shared" ref="BZ2761" si="909">+SUM(BL2761:BW2768)</f>
        <v>14</v>
      </c>
      <c r="CA2761" s="266">
        <f>(COUNTIFS(H2761:AL2761,"PD",H2762:AL2762,"&gt;=2"))*0.5-IF(CN2761="VP",COUNTIFS($H$16:$AL$16,"SAT",H2761:AL2761,"PD",H2762:AL2762,"&gt;=2"))*0.5</f>
        <v>0</v>
      </c>
      <c r="CB2761" s="266">
        <f>(COUNTIFS(H2761:AL2761,"PN",H2763:AL2763,"&gt;=0.5",H2762:AL2762,"&gt;=1.5"))*0.5+COUNTIFS(H2761:AL2761,"PDD",H2763:AL2763,"&gt;=0.5",H2762:AL2762,"&gt;=1.5")*0.5</f>
        <v>0</v>
      </c>
      <c r="CC2761" s="273">
        <f>(COUNTIFS(H2761:AL2761,"TV",H2763:AL2763,"&gt;=10"))*0.5+(COUNTIFS(H2761:AL2761,"PMD",H2763:AL2763,"&gt;=2"))*0.5</f>
        <v>0</v>
      </c>
      <c r="CD2761" s="266">
        <f>(COUNTIFS(H2761:AL2761,"TVD",H2765:AL2765,"&gt;=6.5",H2763:AL2763,"&gt;=3.5"))*0.5</f>
        <v>0</v>
      </c>
      <c r="CE2761" s="266">
        <f>(COUNTIFS(H2761:AL2761,"PD",H2766:AL2766,"&gt;=10"))*0.5</f>
        <v>0</v>
      </c>
      <c r="CF2761" s="266">
        <f>(COUNTIFS(H2761:AL2761,"PDD",H2766:AL2766,"&gt;=3.5",H2767:AL2767,"&gt;=6.5")+COUNTIFS(H2761:AL2761,"PH",H2767:AL2767,"&gt;=0.5",H2766:AL2766,"&gt;=1.5")+COUNTIFS(H2761:AL2761,"PM",H2767:AL2767,"&gt;=0.5",H2766:AL2766,"&gt;=1.5"))*0.5</f>
        <v>0</v>
      </c>
      <c r="CG2761" s="266">
        <f>(COUNTIFS(H2761:AL2761,"DS",H2762:AL2762,"&gt;=2")+COUNTIFS(H2761:AL2761,"AL/DS",H2762:AL2762,"&gt;=2"))*0.5-IF(CN2761="VP",COUNTIFS($H$16:$AL$16,"SAT",H2761:AL2761,"DS",H2762:AL2762,"&gt;=2"))*0.5</f>
        <v>1.5</v>
      </c>
      <c r="CH2761" s="266">
        <f>(COUNTIFS(H2761:AL2761,"NS",H2763:AL2763,"&gt;=0.5",H2762:AL2762,"&gt;=1.5")+COUNTIFS(H2761:AL2761,"AL/NS",H2763:AL2763,"&gt;=0.5",H2762:AL2762,"&gt;=1.5")+COUNTIFS(H2761:AL2761,"NHD",H2763:AL2763,"&gt;=4.5",H2766:AL2766,"&gt;=2",H2762:AL2762,"&gt;=1.5"))*0.5</f>
        <v>0</v>
      </c>
      <c r="CI2761" s="266">
        <f>(COUNTIF(H2763:AL2763,"&gt;=10")+COUNTIFS(H2761:AL2761,"MD",H2763:AL2763,"&gt;=2")-COUNTIFS(H2761:AL2761,"TV",H2763:AL2763,"&gt;=10"))*0.5</f>
        <v>0</v>
      </c>
      <c r="CJ2761" s="266">
        <f>(COUNTIFS(H2761:AL2761,"D",H2765:AL2765,"&gt;=6.5",H2763:AL2763,"&gt;=3.5"))*0.5</f>
        <v>0</v>
      </c>
      <c r="CK2761" s="266">
        <f>(COUNTIF(H2766:AL2766,"&gt;=10")-COUNTIFS(H2761:AL2761,"PD",H2766:AL2766,"&gt;=10"))*0.5</f>
        <v>0</v>
      </c>
      <c r="CL2761" s="265">
        <f>(COUNTIFS(H2761:AL2761,"NHD",H2766:AL2766,"&gt;=3.5",H2767:AL2767,"&gt;=6.5")+COUNTIFS(H2761:AL2761,"BH",H2766:AL2766,"&gt;=1.5",H2767:AL2767,"&gt;=0.5")+COUNTIFS(H2761:AL2761,"BM",H2766:AL2766,"&gt;=1.5",H2767:AL2767,"&gt;=0.5")+COUNTIFS(H2761:AL2761,"D",H2766:AL2766,"&gt;=1.5",H2767:AL2767,"&gt;=0.5"))*0.5</f>
        <v>0</v>
      </c>
      <c r="CM2761" s="272"/>
      <c r="CN2761" s="264" t="s">
        <v>723</v>
      </c>
      <c r="CO2761" s="180">
        <f t="shared" ref="CO2761" si="910">+AM2761+AN2761+AO2761+AP2761+AQ2761+AR2761+AS2761+AU2761+BG2761</f>
        <v>26</v>
      </c>
      <c r="CP2761" s="225">
        <f>+SUM(I2762:I2767)-I2768</f>
        <v>0</v>
      </c>
      <c r="CQ2761" s="225">
        <f>+SUM(J2762:J2767)-J2768</f>
        <v>0</v>
      </c>
      <c r="CR2761" s="225">
        <f>+SUM(K2762:K2767)-K2768</f>
        <v>2.5</v>
      </c>
      <c r="CS2761" s="181"/>
      <c r="CT2761" s="181"/>
      <c r="CU2761" s="181"/>
      <c r="CV2761" s="181"/>
      <c r="CW2761" s="181"/>
      <c r="CX2761" s="181"/>
      <c r="CY2761" s="181"/>
      <c r="CZ2761" s="181"/>
      <c r="DA2761" s="181"/>
    </row>
    <row r="2762" spans="1:105" s="120" customFormat="1" ht="15" customHeight="1">
      <c r="A2762" s="228"/>
      <c r="B2762" s="614"/>
      <c r="C2762" s="545"/>
      <c r="D2762" s="237"/>
      <c r="E2762" s="237"/>
      <c r="F2762" s="242" t="s">
        <v>82</v>
      </c>
      <c r="G2762" s="121">
        <v>1.5</v>
      </c>
      <c r="H2762" s="83"/>
      <c r="I2762" s="83"/>
      <c r="J2762" s="83"/>
      <c r="K2762" s="83">
        <v>2.5</v>
      </c>
      <c r="L2762" s="83">
        <v>2</v>
      </c>
      <c r="M2762" s="83"/>
      <c r="N2762" s="83"/>
      <c r="O2762" s="83"/>
      <c r="P2762" s="83"/>
      <c r="Q2762" s="83"/>
      <c r="R2762" s="83"/>
      <c r="S2762" s="83">
        <v>2</v>
      </c>
      <c r="T2762" s="83"/>
      <c r="U2762" s="83"/>
      <c r="V2762" s="83"/>
      <c r="W2762" s="83"/>
      <c r="X2762" s="83"/>
      <c r="Y2762" s="83"/>
      <c r="Z2762" s="83"/>
      <c r="AA2762" s="83"/>
      <c r="AB2762" s="83"/>
      <c r="AC2762" s="79"/>
      <c r="AD2762" s="79"/>
      <c r="AE2762" s="79"/>
      <c r="AF2762" s="79"/>
      <c r="AG2762" s="79"/>
      <c r="AH2762" s="79"/>
      <c r="AI2762" s="79"/>
      <c r="AJ2762" s="79"/>
      <c r="AK2762" s="79"/>
      <c r="AL2762" s="79"/>
      <c r="AM2762" s="240"/>
      <c r="AN2762" s="240"/>
      <c r="AO2762" s="240"/>
      <c r="AP2762" s="240"/>
      <c r="AQ2762" s="240"/>
      <c r="AR2762" s="240"/>
      <c r="AS2762" s="240"/>
      <c r="AT2762" s="256"/>
      <c r="AU2762" s="256"/>
      <c r="AV2762" s="259"/>
      <c r="AW2762" s="259"/>
      <c r="AX2762" s="256"/>
      <c r="AY2762" s="256"/>
      <c r="AZ2762" s="256"/>
      <c r="BA2762" s="256"/>
      <c r="BB2762" s="256"/>
      <c r="BC2762" s="256"/>
      <c r="BD2762" s="256"/>
      <c r="BE2762" s="256"/>
      <c r="BF2762" s="256"/>
      <c r="BG2762" s="256"/>
      <c r="BH2762" s="256"/>
      <c r="BI2762" s="256"/>
      <c r="BJ2762" s="256"/>
      <c r="BK2762" s="256"/>
      <c r="BL2762" s="262"/>
      <c r="BM2762" s="262"/>
      <c r="BN2762" s="262"/>
      <c r="BO2762" s="262"/>
      <c r="BP2762" s="262"/>
      <c r="BQ2762" s="262"/>
      <c r="BR2762" s="270"/>
      <c r="BS2762" s="270"/>
      <c r="BT2762" s="270"/>
      <c r="BU2762" s="270"/>
      <c r="BV2762" s="270"/>
      <c r="BW2762" s="270"/>
      <c r="BX2762" s="256"/>
      <c r="BY2762" s="256"/>
      <c r="BZ2762" s="256"/>
      <c r="CA2762" s="267"/>
      <c r="CB2762" s="267"/>
      <c r="CC2762" s="274"/>
      <c r="CD2762" s="267"/>
      <c r="CE2762" s="267"/>
      <c r="CF2762" s="267"/>
      <c r="CG2762" s="267"/>
      <c r="CH2762" s="267"/>
      <c r="CI2762" s="267"/>
      <c r="CJ2762" s="267"/>
      <c r="CK2762" s="267"/>
      <c r="CL2762" s="265"/>
      <c r="CM2762" s="272"/>
      <c r="CN2762" s="264"/>
      <c r="CO2762" s="180"/>
      <c r="CP2762" s="226"/>
      <c r="CQ2762" s="226"/>
      <c r="CR2762" s="226"/>
      <c r="CS2762" s="181"/>
      <c r="CT2762" s="181"/>
      <c r="CU2762" s="181"/>
      <c r="CV2762" s="181"/>
      <c r="CW2762" s="181"/>
      <c r="CX2762" s="181"/>
      <c r="CY2762" s="181"/>
      <c r="CZ2762" s="181"/>
      <c r="DA2762" s="181"/>
    </row>
    <row r="2763" spans="1:105" s="120" customFormat="1" ht="15" customHeight="1">
      <c r="A2763" s="228"/>
      <c r="B2763" s="614"/>
      <c r="C2763" s="545"/>
      <c r="D2763" s="237"/>
      <c r="E2763" s="237"/>
      <c r="F2763" s="243"/>
      <c r="G2763" s="122">
        <v>2</v>
      </c>
      <c r="H2763" s="84"/>
      <c r="I2763" s="84"/>
      <c r="J2763" s="84"/>
      <c r="K2763" s="84"/>
      <c r="L2763" s="84"/>
      <c r="M2763" s="84"/>
      <c r="N2763" s="84"/>
      <c r="O2763" s="84">
        <v>7.5</v>
      </c>
      <c r="P2763" s="84"/>
      <c r="Q2763" s="84"/>
      <c r="R2763" s="84"/>
      <c r="S2763" s="84"/>
      <c r="T2763" s="84"/>
      <c r="U2763" s="84"/>
      <c r="V2763" s="84"/>
      <c r="W2763" s="84"/>
      <c r="X2763" s="84"/>
      <c r="Y2763" s="84"/>
      <c r="Z2763" s="84"/>
      <c r="AA2763" s="84"/>
      <c r="AB2763" s="84"/>
      <c r="AC2763" s="80"/>
      <c r="AD2763" s="80"/>
      <c r="AE2763" s="80"/>
      <c r="AF2763" s="80"/>
      <c r="AG2763" s="80"/>
      <c r="AH2763" s="80"/>
      <c r="AI2763" s="80"/>
      <c r="AJ2763" s="80"/>
      <c r="AK2763" s="80"/>
      <c r="AL2763" s="80"/>
      <c r="AM2763" s="240"/>
      <c r="AN2763" s="240"/>
      <c r="AO2763" s="240"/>
      <c r="AP2763" s="240"/>
      <c r="AQ2763" s="240"/>
      <c r="AR2763" s="240"/>
      <c r="AS2763" s="240"/>
      <c r="AT2763" s="256"/>
      <c r="AU2763" s="256"/>
      <c r="AV2763" s="259"/>
      <c r="AW2763" s="259"/>
      <c r="AX2763" s="256"/>
      <c r="AY2763" s="256"/>
      <c r="AZ2763" s="256"/>
      <c r="BA2763" s="256"/>
      <c r="BB2763" s="256"/>
      <c r="BC2763" s="256"/>
      <c r="BD2763" s="256"/>
      <c r="BE2763" s="256"/>
      <c r="BF2763" s="256"/>
      <c r="BG2763" s="256"/>
      <c r="BH2763" s="256"/>
      <c r="BI2763" s="256"/>
      <c r="BJ2763" s="256"/>
      <c r="BK2763" s="256"/>
      <c r="BL2763" s="262"/>
      <c r="BM2763" s="262"/>
      <c r="BN2763" s="262"/>
      <c r="BO2763" s="262"/>
      <c r="BP2763" s="262"/>
      <c r="BQ2763" s="262"/>
      <c r="BR2763" s="270"/>
      <c r="BS2763" s="270"/>
      <c r="BT2763" s="270"/>
      <c r="BU2763" s="270"/>
      <c r="BV2763" s="270"/>
      <c r="BW2763" s="270"/>
      <c r="BX2763" s="256"/>
      <c r="BY2763" s="256"/>
      <c r="BZ2763" s="256"/>
      <c r="CA2763" s="267"/>
      <c r="CB2763" s="267"/>
      <c r="CC2763" s="274"/>
      <c r="CD2763" s="267"/>
      <c r="CE2763" s="267"/>
      <c r="CF2763" s="267"/>
      <c r="CG2763" s="267"/>
      <c r="CH2763" s="267"/>
      <c r="CI2763" s="267"/>
      <c r="CJ2763" s="267"/>
      <c r="CK2763" s="267"/>
      <c r="CL2763" s="265"/>
      <c r="CM2763" s="272"/>
      <c r="CN2763" s="264"/>
      <c r="CO2763" s="180"/>
      <c r="CP2763" s="226"/>
      <c r="CQ2763" s="226"/>
      <c r="CR2763" s="226"/>
      <c r="CS2763" s="181"/>
      <c r="CT2763" s="181"/>
      <c r="CU2763" s="181"/>
      <c r="CV2763" s="181"/>
      <c r="CW2763" s="181"/>
      <c r="CX2763" s="181"/>
      <c r="CY2763" s="181"/>
      <c r="CZ2763" s="181"/>
      <c r="DA2763" s="181"/>
    </row>
    <row r="2764" spans="1:105" s="120" customFormat="1" ht="15" customHeight="1">
      <c r="A2764" s="228"/>
      <c r="B2764" s="614"/>
      <c r="C2764" s="545"/>
      <c r="D2764" s="237"/>
      <c r="E2764" s="237"/>
      <c r="F2764" s="243"/>
      <c r="G2764" s="122">
        <v>2.1</v>
      </c>
      <c r="H2764" s="84"/>
      <c r="I2764" s="84"/>
      <c r="J2764" s="84"/>
      <c r="K2764" s="84"/>
      <c r="L2764" s="84"/>
      <c r="M2764" s="84"/>
      <c r="N2764" s="84"/>
      <c r="O2764" s="84"/>
      <c r="P2764" s="84"/>
      <c r="Q2764" s="84"/>
      <c r="R2764" s="84"/>
      <c r="S2764" s="84"/>
      <c r="T2764" s="84"/>
      <c r="U2764" s="84"/>
      <c r="V2764" s="84"/>
      <c r="W2764" s="84"/>
      <c r="X2764" s="84"/>
      <c r="Y2764" s="84"/>
      <c r="Z2764" s="84"/>
      <c r="AA2764" s="84"/>
      <c r="AB2764" s="84"/>
      <c r="AC2764" s="80"/>
      <c r="AD2764" s="80"/>
      <c r="AE2764" s="80"/>
      <c r="AF2764" s="80"/>
      <c r="AG2764" s="80"/>
      <c r="AH2764" s="80"/>
      <c r="AI2764" s="80"/>
      <c r="AJ2764" s="80"/>
      <c r="AK2764" s="80"/>
      <c r="AL2764" s="80"/>
      <c r="AM2764" s="240"/>
      <c r="AN2764" s="240"/>
      <c r="AO2764" s="240"/>
      <c r="AP2764" s="240"/>
      <c r="AQ2764" s="240"/>
      <c r="AR2764" s="240"/>
      <c r="AS2764" s="240"/>
      <c r="AT2764" s="256"/>
      <c r="AU2764" s="256"/>
      <c r="AV2764" s="259"/>
      <c r="AW2764" s="259"/>
      <c r="AX2764" s="256"/>
      <c r="AY2764" s="256"/>
      <c r="AZ2764" s="256"/>
      <c r="BA2764" s="256"/>
      <c r="BB2764" s="256"/>
      <c r="BC2764" s="256"/>
      <c r="BD2764" s="256"/>
      <c r="BE2764" s="256"/>
      <c r="BF2764" s="256"/>
      <c r="BG2764" s="256"/>
      <c r="BH2764" s="256"/>
      <c r="BI2764" s="256"/>
      <c r="BJ2764" s="256"/>
      <c r="BK2764" s="256"/>
      <c r="BL2764" s="262"/>
      <c r="BM2764" s="262"/>
      <c r="BN2764" s="262"/>
      <c r="BO2764" s="262"/>
      <c r="BP2764" s="262"/>
      <c r="BQ2764" s="262"/>
      <c r="BR2764" s="270"/>
      <c r="BS2764" s="270"/>
      <c r="BT2764" s="270"/>
      <c r="BU2764" s="270"/>
      <c r="BV2764" s="270"/>
      <c r="BW2764" s="270"/>
      <c r="BX2764" s="256"/>
      <c r="BY2764" s="256"/>
      <c r="BZ2764" s="256"/>
      <c r="CA2764" s="267"/>
      <c r="CB2764" s="267"/>
      <c r="CC2764" s="274"/>
      <c r="CD2764" s="267"/>
      <c r="CE2764" s="267"/>
      <c r="CF2764" s="267"/>
      <c r="CG2764" s="267"/>
      <c r="CH2764" s="267"/>
      <c r="CI2764" s="267"/>
      <c r="CJ2764" s="267"/>
      <c r="CK2764" s="267"/>
      <c r="CL2764" s="265"/>
      <c r="CM2764" s="272"/>
      <c r="CN2764" s="264"/>
      <c r="CO2764" s="180"/>
      <c r="CP2764" s="226"/>
      <c r="CQ2764" s="226"/>
      <c r="CR2764" s="226"/>
      <c r="CS2764" s="181"/>
      <c r="CT2764" s="181"/>
      <c r="CU2764" s="181"/>
      <c r="CV2764" s="181"/>
      <c r="CW2764" s="181"/>
      <c r="CX2764" s="181"/>
      <c r="CY2764" s="181"/>
      <c r="CZ2764" s="181"/>
      <c r="DA2764" s="181"/>
    </row>
    <row r="2765" spans="1:105" s="120" customFormat="1" ht="15" customHeight="1">
      <c r="A2765" s="228"/>
      <c r="B2765" s="614"/>
      <c r="C2765" s="545"/>
      <c r="D2765" s="237"/>
      <c r="E2765" s="237"/>
      <c r="F2765" s="243"/>
      <c r="G2765" s="122">
        <v>2.7</v>
      </c>
      <c r="H2765" s="84"/>
      <c r="I2765" s="84"/>
      <c r="J2765" s="84"/>
      <c r="K2765" s="84"/>
      <c r="L2765" s="84"/>
      <c r="M2765" s="84"/>
      <c r="N2765" s="84"/>
      <c r="O2765" s="84"/>
      <c r="P2765" s="84"/>
      <c r="Q2765" s="84"/>
      <c r="R2765" s="84"/>
      <c r="S2765" s="84"/>
      <c r="T2765" s="84"/>
      <c r="U2765" s="84"/>
      <c r="V2765" s="84"/>
      <c r="W2765" s="84"/>
      <c r="X2765" s="84"/>
      <c r="Y2765" s="84"/>
      <c r="Z2765" s="84"/>
      <c r="AA2765" s="84"/>
      <c r="AB2765" s="84"/>
      <c r="AC2765" s="80"/>
      <c r="AD2765" s="80"/>
      <c r="AE2765" s="80"/>
      <c r="AF2765" s="80"/>
      <c r="AG2765" s="80"/>
      <c r="AH2765" s="80"/>
      <c r="AI2765" s="80"/>
      <c r="AJ2765" s="80"/>
      <c r="AK2765" s="80"/>
      <c r="AL2765" s="80"/>
      <c r="AM2765" s="240"/>
      <c r="AN2765" s="240"/>
      <c r="AO2765" s="240"/>
      <c r="AP2765" s="240"/>
      <c r="AQ2765" s="240"/>
      <c r="AR2765" s="240"/>
      <c r="AS2765" s="240"/>
      <c r="AT2765" s="256"/>
      <c r="AU2765" s="256"/>
      <c r="AV2765" s="259"/>
      <c r="AW2765" s="259"/>
      <c r="AX2765" s="256"/>
      <c r="AY2765" s="256"/>
      <c r="AZ2765" s="256"/>
      <c r="BA2765" s="256"/>
      <c r="BB2765" s="256"/>
      <c r="BC2765" s="256"/>
      <c r="BD2765" s="256"/>
      <c r="BE2765" s="256"/>
      <c r="BF2765" s="256"/>
      <c r="BG2765" s="256"/>
      <c r="BH2765" s="256"/>
      <c r="BI2765" s="256"/>
      <c r="BJ2765" s="256"/>
      <c r="BK2765" s="256"/>
      <c r="BL2765" s="262"/>
      <c r="BM2765" s="262"/>
      <c r="BN2765" s="262"/>
      <c r="BO2765" s="262"/>
      <c r="BP2765" s="262"/>
      <c r="BQ2765" s="262"/>
      <c r="BR2765" s="270"/>
      <c r="BS2765" s="270"/>
      <c r="BT2765" s="270"/>
      <c r="BU2765" s="270"/>
      <c r="BV2765" s="270"/>
      <c r="BW2765" s="270"/>
      <c r="BX2765" s="256"/>
      <c r="BY2765" s="256"/>
      <c r="BZ2765" s="256"/>
      <c r="CA2765" s="267"/>
      <c r="CB2765" s="267"/>
      <c r="CC2765" s="274"/>
      <c r="CD2765" s="267"/>
      <c r="CE2765" s="267"/>
      <c r="CF2765" s="267"/>
      <c r="CG2765" s="267"/>
      <c r="CH2765" s="267"/>
      <c r="CI2765" s="267"/>
      <c r="CJ2765" s="267"/>
      <c r="CK2765" s="267"/>
      <c r="CL2765" s="265"/>
      <c r="CM2765" s="272"/>
      <c r="CN2765" s="264"/>
      <c r="CO2765" s="180"/>
      <c r="CP2765" s="226"/>
      <c r="CQ2765" s="226"/>
      <c r="CR2765" s="226"/>
      <c r="CS2765" s="181"/>
      <c r="CT2765" s="181"/>
      <c r="CU2765" s="181"/>
      <c r="CV2765" s="181"/>
      <c r="CW2765" s="181"/>
      <c r="CX2765" s="181"/>
      <c r="CY2765" s="181"/>
      <c r="CZ2765" s="181"/>
      <c r="DA2765" s="181"/>
    </row>
    <row r="2766" spans="1:105" s="120" customFormat="1" ht="15" customHeight="1">
      <c r="A2766" s="228"/>
      <c r="B2766" s="614"/>
      <c r="C2766" s="545"/>
      <c r="D2766" s="237"/>
      <c r="E2766" s="237"/>
      <c r="F2766" s="243"/>
      <c r="G2766" s="122">
        <v>3</v>
      </c>
      <c r="H2766" s="84"/>
      <c r="I2766" s="84"/>
      <c r="J2766" s="84"/>
      <c r="K2766" s="84"/>
      <c r="L2766" s="84"/>
      <c r="M2766" s="84"/>
      <c r="N2766" s="84"/>
      <c r="O2766" s="84"/>
      <c r="P2766" s="84"/>
      <c r="Q2766" s="84"/>
      <c r="R2766" s="84"/>
      <c r="S2766" s="84"/>
      <c r="T2766" s="84"/>
      <c r="U2766" s="84"/>
      <c r="V2766" s="84"/>
      <c r="W2766" s="84"/>
      <c r="X2766" s="84"/>
      <c r="Y2766" s="84"/>
      <c r="Z2766" s="84"/>
      <c r="AA2766" s="84"/>
      <c r="AB2766" s="84"/>
      <c r="AC2766" s="80"/>
      <c r="AD2766" s="80"/>
      <c r="AE2766" s="80"/>
      <c r="AF2766" s="80"/>
      <c r="AG2766" s="80"/>
      <c r="AH2766" s="80"/>
      <c r="AI2766" s="80"/>
      <c r="AJ2766" s="80"/>
      <c r="AK2766" s="80"/>
      <c r="AL2766" s="80"/>
      <c r="AM2766" s="240"/>
      <c r="AN2766" s="240"/>
      <c r="AO2766" s="240"/>
      <c r="AP2766" s="240"/>
      <c r="AQ2766" s="240"/>
      <c r="AR2766" s="240"/>
      <c r="AS2766" s="240"/>
      <c r="AT2766" s="256"/>
      <c r="AU2766" s="256"/>
      <c r="AV2766" s="259"/>
      <c r="AW2766" s="259"/>
      <c r="AX2766" s="256"/>
      <c r="AY2766" s="256"/>
      <c r="AZ2766" s="256"/>
      <c r="BA2766" s="256"/>
      <c r="BB2766" s="256"/>
      <c r="BC2766" s="256"/>
      <c r="BD2766" s="256"/>
      <c r="BE2766" s="256"/>
      <c r="BF2766" s="256"/>
      <c r="BG2766" s="256"/>
      <c r="BH2766" s="256"/>
      <c r="BI2766" s="256"/>
      <c r="BJ2766" s="256"/>
      <c r="BK2766" s="256"/>
      <c r="BL2766" s="262"/>
      <c r="BM2766" s="262"/>
      <c r="BN2766" s="262"/>
      <c r="BO2766" s="262"/>
      <c r="BP2766" s="262"/>
      <c r="BQ2766" s="262"/>
      <c r="BR2766" s="270"/>
      <c r="BS2766" s="270"/>
      <c r="BT2766" s="270"/>
      <c r="BU2766" s="270"/>
      <c r="BV2766" s="270"/>
      <c r="BW2766" s="270"/>
      <c r="BX2766" s="256"/>
      <c r="BY2766" s="256"/>
      <c r="BZ2766" s="256"/>
      <c r="CA2766" s="267"/>
      <c r="CB2766" s="267"/>
      <c r="CC2766" s="274"/>
      <c r="CD2766" s="267"/>
      <c r="CE2766" s="267"/>
      <c r="CF2766" s="267"/>
      <c r="CG2766" s="267"/>
      <c r="CH2766" s="267"/>
      <c r="CI2766" s="267"/>
      <c r="CJ2766" s="267"/>
      <c r="CK2766" s="267"/>
      <c r="CL2766" s="265"/>
      <c r="CM2766" s="272"/>
      <c r="CN2766" s="264"/>
      <c r="CO2766" s="180"/>
      <c r="CP2766" s="226"/>
      <c r="CQ2766" s="226"/>
      <c r="CR2766" s="226"/>
      <c r="CS2766" s="181"/>
      <c r="CT2766" s="181"/>
      <c r="CU2766" s="181"/>
      <c r="CV2766" s="181"/>
      <c r="CW2766" s="181"/>
      <c r="CX2766" s="181"/>
      <c r="CY2766" s="181"/>
      <c r="CZ2766" s="181"/>
      <c r="DA2766" s="181"/>
    </row>
    <row r="2767" spans="1:105" s="120" customFormat="1" ht="15" customHeight="1">
      <c r="A2767" s="228"/>
      <c r="B2767" s="614"/>
      <c r="C2767" s="545"/>
      <c r="D2767" s="237"/>
      <c r="E2767" s="237"/>
      <c r="F2767" s="244"/>
      <c r="G2767" s="123">
        <v>3.9</v>
      </c>
      <c r="H2767" s="85"/>
      <c r="I2767" s="85"/>
      <c r="J2767" s="85"/>
      <c r="K2767" s="85"/>
      <c r="L2767" s="85"/>
      <c r="M2767" s="85"/>
      <c r="N2767" s="85"/>
      <c r="O2767" s="85"/>
      <c r="P2767" s="85"/>
      <c r="Q2767" s="85"/>
      <c r="R2767" s="85"/>
      <c r="S2767" s="85"/>
      <c r="T2767" s="85"/>
      <c r="U2767" s="85"/>
      <c r="V2767" s="85"/>
      <c r="W2767" s="85"/>
      <c r="X2767" s="85"/>
      <c r="Y2767" s="85"/>
      <c r="Z2767" s="85"/>
      <c r="AA2767" s="85"/>
      <c r="AB2767" s="85"/>
      <c r="AC2767" s="81"/>
      <c r="AD2767" s="81"/>
      <c r="AE2767" s="81"/>
      <c r="AF2767" s="81"/>
      <c r="AG2767" s="81"/>
      <c r="AH2767" s="81"/>
      <c r="AI2767" s="81"/>
      <c r="AJ2767" s="81"/>
      <c r="AK2767" s="81"/>
      <c r="AL2767" s="81"/>
      <c r="AM2767" s="240"/>
      <c r="AN2767" s="240"/>
      <c r="AO2767" s="240"/>
      <c r="AP2767" s="240"/>
      <c r="AQ2767" s="240"/>
      <c r="AR2767" s="240"/>
      <c r="AS2767" s="240"/>
      <c r="AT2767" s="256"/>
      <c r="AU2767" s="256"/>
      <c r="AV2767" s="259"/>
      <c r="AW2767" s="259"/>
      <c r="AX2767" s="256"/>
      <c r="AY2767" s="256"/>
      <c r="AZ2767" s="256"/>
      <c r="BA2767" s="256"/>
      <c r="BB2767" s="256"/>
      <c r="BC2767" s="256"/>
      <c r="BD2767" s="256"/>
      <c r="BE2767" s="256"/>
      <c r="BF2767" s="256"/>
      <c r="BG2767" s="256"/>
      <c r="BH2767" s="256"/>
      <c r="BI2767" s="256"/>
      <c r="BJ2767" s="256"/>
      <c r="BK2767" s="256"/>
      <c r="BL2767" s="262"/>
      <c r="BM2767" s="262"/>
      <c r="BN2767" s="262"/>
      <c r="BO2767" s="262"/>
      <c r="BP2767" s="262"/>
      <c r="BQ2767" s="262"/>
      <c r="BR2767" s="270"/>
      <c r="BS2767" s="270"/>
      <c r="BT2767" s="270"/>
      <c r="BU2767" s="270"/>
      <c r="BV2767" s="270"/>
      <c r="BW2767" s="270"/>
      <c r="BX2767" s="256"/>
      <c r="BY2767" s="256"/>
      <c r="BZ2767" s="256"/>
      <c r="CA2767" s="267"/>
      <c r="CB2767" s="267"/>
      <c r="CC2767" s="274"/>
      <c r="CD2767" s="267"/>
      <c r="CE2767" s="267"/>
      <c r="CF2767" s="267"/>
      <c r="CG2767" s="267"/>
      <c r="CH2767" s="267"/>
      <c r="CI2767" s="267"/>
      <c r="CJ2767" s="267"/>
      <c r="CK2767" s="267"/>
      <c r="CL2767" s="265"/>
      <c r="CM2767" s="272"/>
      <c r="CN2767" s="264"/>
      <c r="CO2767" s="180"/>
      <c r="CP2767" s="226"/>
      <c r="CQ2767" s="226"/>
      <c r="CR2767" s="226"/>
      <c r="CS2767" s="181"/>
      <c r="CT2767" s="181"/>
      <c r="CU2767" s="181"/>
      <c r="CV2767" s="181"/>
      <c r="CW2767" s="181"/>
      <c r="CX2767" s="181"/>
      <c r="CY2767" s="181"/>
      <c r="CZ2767" s="181"/>
      <c r="DA2767" s="181"/>
    </row>
    <row r="2768" spans="1:105" s="120" customFormat="1" ht="15" customHeight="1">
      <c r="A2768" s="229"/>
      <c r="B2768" s="615"/>
      <c r="C2768" s="546"/>
      <c r="D2768" s="238"/>
      <c r="E2768" s="238"/>
      <c r="F2768" s="245" t="s">
        <v>83</v>
      </c>
      <c r="G2768" s="246"/>
      <c r="H2768" s="82"/>
      <c r="I2768" s="82"/>
      <c r="J2768" s="82"/>
      <c r="K2768" s="82"/>
      <c r="L2768" s="82"/>
      <c r="M2768" s="82"/>
      <c r="N2768" s="82"/>
      <c r="O2768" s="82"/>
      <c r="P2768" s="82"/>
      <c r="Q2768" s="82"/>
      <c r="R2768" s="82"/>
      <c r="S2768" s="82"/>
      <c r="T2768" s="82"/>
      <c r="U2768" s="82"/>
      <c r="V2768" s="82"/>
      <c r="W2768" s="82"/>
      <c r="X2768" s="82"/>
      <c r="Y2768" s="82"/>
      <c r="Z2768" s="82"/>
      <c r="AA2768" s="82"/>
      <c r="AB2768" s="82"/>
      <c r="AC2768" s="35"/>
      <c r="AD2768" s="35"/>
      <c r="AE2768" s="35"/>
      <c r="AF2768" s="35"/>
      <c r="AG2768" s="35"/>
      <c r="AH2768" s="35"/>
      <c r="AI2768" s="35"/>
      <c r="AJ2768" s="35"/>
      <c r="AK2768" s="35"/>
      <c r="AL2768" s="35"/>
      <c r="AM2768" s="241"/>
      <c r="AN2768" s="241"/>
      <c r="AO2768" s="241"/>
      <c r="AP2768" s="241"/>
      <c r="AQ2768" s="241"/>
      <c r="AR2768" s="241"/>
      <c r="AS2768" s="241"/>
      <c r="AT2768" s="257"/>
      <c r="AU2768" s="257"/>
      <c r="AV2768" s="260"/>
      <c r="AW2768" s="260"/>
      <c r="AX2768" s="257"/>
      <c r="AY2768" s="257"/>
      <c r="AZ2768" s="257"/>
      <c r="BA2768" s="257"/>
      <c r="BB2768" s="257"/>
      <c r="BC2768" s="257"/>
      <c r="BD2768" s="257"/>
      <c r="BE2768" s="257"/>
      <c r="BF2768" s="257"/>
      <c r="BG2768" s="257"/>
      <c r="BH2768" s="257"/>
      <c r="BI2768" s="257"/>
      <c r="BJ2768" s="257"/>
      <c r="BK2768" s="257"/>
      <c r="BL2768" s="263"/>
      <c r="BM2768" s="263"/>
      <c r="BN2768" s="263"/>
      <c r="BO2768" s="263"/>
      <c r="BP2768" s="263"/>
      <c r="BQ2768" s="263"/>
      <c r="BR2768" s="271"/>
      <c r="BS2768" s="271"/>
      <c r="BT2768" s="271"/>
      <c r="BU2768" s="271"/>
      <c r="BV2768" s="271"/>
      <c r="BW2768" s="271"/>
      <c r="BX2768" s="257"/>
      <c r="BY2768" s="257"/>
      <c r="BZ2768" s="257"/>
      <c r="CA2768" s="268"/>
      <c r="CB2768" s="268"/>
      <c r="CC2768" s="275"/>
      <c r="CD2768" s="268"/>
      <c r="CE2768" s="268"/>
      <c r="CF2768" s="268"/>
      <c r="CG2768" s="268"/>
      <c r="CH2768" s="268"/>
      <c r="CI2768" s="268"/>
      <c r="CJ2768" s="268"/>
      <c r="CK2768" s="268"/>
      <c r="CL2768" s="265"/>
      <c r="CM2768" s="272"/>
      <c r="CN2768" s="264"/>
      <c r="CO2768" s="180"/>
      <c r="CP2768" s="226"/>
      <c r="CQ2768" s="226"/>
      <c r="CR2768" s="226"/>
      <c r="CS2768" s="181"/>
      <c r="CT2768" s="181"/>
      <c r="CU2768" s="181"/>
      <c r="CV2768" s="181"/>
      <c r="CW2768" s="181"/>
      <c r="CX2768" s="181"/>
      <c r="CY2768" s="181"/>
      <c r="CZ2768" s="181"/>
      <c r="DA2768" s="181"/>
    </row>
    <row r="2769" spans="1:105" s="120" customFormat="1" ht="15" customHeight="1">
      <c r="A2769" s="227">
        <f t="shared" si="902"/>
        <v>343</v>
      </c>
      <c r="B2769" s="613" t="s">
        <v>351</v>
      </c>
      <c r="C2769" s="544" t="s">
        <v>352</v>
      </c>
      <c r="D2769" s="236">
        <v>43160</v>
      </c>
      <c r="E2769" s="236" t="s">
        <v>353</v>
      </c>
      <c r="F2769" s="253" t="s">
        <v>80</v>
      </c>
      <c r="G2769" s="254"/>
      <c r="H2769" s="82" t="s">
        <v>69</v>
      </c>
      <c r="I2769" s="82"/>
      <c r="J2769" s="82" t="s">
        <v>60</v>
      </c>
      <c r="K2769" s="82" t="s">
        <v>60</v>
      </c>
      <c r="L2769" s="82" t="s">
        <v>60</v>
      </c>
      <c r="M2769" s="82" t="s">
        <v>60</v>
      </c>
      <c r="N2769" s="82" t="s">
        <v>60</v>
      </c>
      <c r="O2769" s="82"/>
      <c r="P2769" s="82" t="s">
        <v>60</v>
      </c>
      <c r="Q2769" s="82" t="s">
        <v>60</v>
      </c>
      <c r="R2769" s="82" t="s">
        <v>60</v>
      </c>
      <c r="S2769" s="82" t="s">
        <v>60</v>
      </c>
      <c r="T2769" s="82" t="s">
        <v>60</v>
      </c>
      <c r="U2769" s="82" t="s">
        <v>60</v>
      </c>
      <c r="V2769" s="82"/>
      <c r="W2769" s="82" t="s">
        <v>60</v>
      </c>
      <c r="X2769" s="82" t="s">
        <v>60</v>
      </c>
      <c r="Y2769" s="82" t="s">
        <v>60</v>
      </c>
      <c r="Z2769" s="82" t="s">
        <v>60</v>
      </c>
      <c r="AA2769" s="82" t="s">
        <v>67</v>
      </c>
      <c r="AB2769" s="82" t="s">
        <v>60</v>
      </c>
      <c r="AC2769" s="82"/>
      <c r="AD2769" s="82" t="s">
        <v>60</v>
      </c>
      <c r="AE2769" s="82" t="s">
        <v>60</v>
      </c>
      <c r="AF2769" s="82" t="s">
        <v>60</v>
      </c>
      <c r="AG2769" s="82" t="s">
        <v>60</v>
      </c>
      <c r="AH2769" s="82" t="s">
        <v>60</v>
      </c>
      <c r="AI2769" s="82" t="s">
        <v>1471</v>
      </c>
      <c r="AJ2769" s="82"/>
      <c r="AK2769" s="82" t="s">
        <v>60</v>
      </c>
      <c r="AL2769" s="82" t="s">
        <v>60</v>
      </c>
      <c r="AM2769" s="239">
        <f>COUNTIF(H2769:AL2769,"PH")+COUNTIF(H2769:AL2769,"PH/L")+COUNTIF(H2769:AL2769,"PM")</f>
        <v>0</v>
      </c>
      <c r="AN2769" s="239">
        <f>COUNTIF(H2769:AL2769,"PD")+COUNTIF(H2769:AL2769,"PDD")+COUNTIF(H2769:AL2769,"P/DS")/2+COUNTIF(H2769:AL2769,"PMD")</f>
        <v>0</v>
      </c>
      <c r="AO2769" s="239">
        <f>COUNTIF(H2769:AL2769,"PN")+COUNTIF(H2769:AL2769,"P/NS")/2+COUNTIF(H2769:AL2769,"PH")+COUNTIF(H2769:AL2769,"PH/F")/2+COUNTIF(H2769:AL2769,"PH/L")/2+COUNTIF(H2769:AL2769,"PM")</f>
        <v>0</v>
      </c>
      <c r="AP2769" s="239">
        <f>COUNTIF(H2769:AL2769,"BH")+COUNTIF(H2769:AL2769,"AL/BL")+COUNTIF(H2769:AL2769,"UL/BL")+COUNTIF(H2769:AL2769,"BM")</f>
        <v>0</v>
      </c>
      <c r="AQ2769" s="239">
        <f>COUNTIF(H2769:AL2769,"DS")+COUNTIF(H2769:AL2769,"AL/DS")/2+COUNTIF(H2769:AL2769,"UL/DS")/2+COUNTIF(H2769:AL2769,"CT")+COUNTIF(H2769:AL2769,"MD")</f>
        <v>23.5</v>
      </c>
      <c r="AR2769" s="239">
        <f>COUNTIF(H2769:AL2769,"NS")+COUNTIF(H2769:AL2769,"AL/NS")/2+COUNTIF(H2769:AL2769,"UL/NS")/2+COUNTIF(H2769:AL2769,"BH")+COUNTIF(H2769:AL2769,"AL/BF")/2+COUNTIF(H2769:AL2769,"AL/BL")/2+COUNTIF(H2769:AL2769,"UL/BL")/2+COUNTIF(H2769:AL2769,"UL/BF")/2+COUNTIF(H2769:AL2769,"BM")</f>
        <v>0</v>
      </c>
      <c r="AS2769" s="239">
        <f>COUNTIF(H2769:AL2769,"AL")+COUNTIF(H2769:AL2769,"AL/DS")/2+COUNTIF(H2769:AL2769,"AL/NS")/2+COUNTIF(H2769:AL2769,"NH")+COUNTIF(H2769:AL2769,"SL")+COUNTIF(H2769:AL2769,"NHD")+COUNTIF(H2769:AL2769,"B")+COUNTIF(H2769:AL2769,"HL")+COUNTIF(H2769:AL2769,"AL/BF")/2+COUNTIF(H2769:AL2769,"AL/BL")/2</f>
        <v>2</v>
      </c>
      <c r="AT2769" s="255">
        <f>COUNTIF(H2769:AL2769,"PD")+COUNTIF(H2769:AL2769,"PN")+COUNTIF(H2769:AL2769,"P/DS")/2+COUNTIF(H2769:AL2769,"P/NS")/2+COUNTIF(H2769:AL2769,"DS")+COUNTIF(H2769:AL2769,"NS")+COUNTIF(H2769:AL2769,"AL")+COUNTIF(H2769:AL2769,"AL/DS")+COUNTIF(H2769:AL2769,"AL/NS")+COUNTIF(H2769:AL2769,"NH")+COUNTIF(H2769:AL2769,"SL")+COUNTIF(H2769:AL2769,"UL/DS")/2+COUNTIF(H2769:AL2769,"UL/NS")/2+COUNTIF(H2769:AL2769,"CT")+COUNTIF(H2769:AL2769,"NHD")+COUNTIF(H2769:AL2769,"PDD")+COUNTIF(H2769:AL2769,"B")+COUNTIF(H2769:AL2769,"HL")+COUNTIF(H2769:AL2769,"PH")+COUNTIF(H2769:AL2769,"BH")+COUNTIF(H2769:AL2769,"AL/BF")+COUNTIF(H2769:AL2769,"AL/BL")+COUNTIF(H2769:AL2769,"UL/BF")/2+COUNTIF(H2769:AL2769,"UL/BL")/2+COUNTIF(H2769:AL2769,"PH/F")/2+COUNTIF(H2769:AL2769,"PH/L")/2+COUNTIF(H2769:AL2769,"MD")+COUNTIF(H2769:AL2769,"PMD")+COUNTIF(H2769:AL2769,"PM")+COUNTIF(H2769:AL2769,"BM")</f>
        <v>25.5</v>
      </c>
      <c r="AU2769" s="255">
        <f>COUNTIF(H2769:AL2769,"P/DS")/2+COUNTIF(H2769:AL2769,"P/NS")/2+COUNTIF(H2769:AL2769,"IL")+COUNTIF(H2769:AL2769,"NL")+COUNTIF(H2769:AL2769,"UL")+COUNTIF(H2769:AL2769,"UL/DS")/2+COUNTIF(H2769:AL2769,"UL/NS")/2+COUNTIF(H2769:AL2769,"KT")+COUNTIF(H2769:AL2769,"UL/BF")/2+COUNTIF(H2769:AL2769,"UL/BL")/2+COUNTIF(H2769:AL2769,"PH/F")/2+COUNTIF(H2769:AL2769,"PH/L")/2+COUNTIF(H2769:AL2769,"NB")</f>
        <v>0.5</v>
      </c>
      <c r="AV2769" s="258">
        <f>COUNTIF(H2769:AL2769,"PN")+COUNTIF(H2769:AL2769,"TVD")+COUNTIF(H2769:AL2769,"PH")+COUNTIF(H2769:AL2769,"PM")+COUNTIF(H2769:AL2769,"PDD")-COUNTIFS(H2769:AL2769,"PN",H2776:AL2776,"&gt;=3")-COUNTIFS(H2769:AL2769,"PM",H2776:AL2776,"&gt;=3")</f>
        <v>0</v>
      </c>
      <c r="AW2769" s="258">
        <f>COUNTIF(H2769:AL2769,"NS")+COUNTIF(H2769:AL2769,"D")+COUNTIF(H2769:AL2769,"BH")+COUNTIF(H2769:AL2769,"NHD")+COUNTIF(H2769:AL2769,"BM")-COUNTIFS(H2769:AL2769,"NS",H2776:AL2776,"&gt;=3")-COUNTIFS(H2769:AL2769,"BH",H2776:AL2776,"&gt;=3")-COUNTIFS(H2769:AL2769,"BM",H2776:AL2776,"&gt;=3")</f>
        <v>0</v>
      </c>
      <c r="AX2769" s="255">
        <f>COUNTIF(H2769:AL2769,"AL")+COUNTIF(H2769:AL2769,"AL/DS")/2+COUNTIF(H2769:AL2769,"AL/NS")/2+COUNTIF(H2769:AL2769,"AL/BF")+COUNTIF(H2769:AL2769,"AL/BL")/2</f>
        <v>1</v>
      </c>
      <c r="AY2769" s="255">
        <f>COUNTIF(H2769:AL2769,"SL")</f>
        <v>0</v>
      </c>
      <c r="AZ2769" s="255">
        <f>COUNTIF(H2769:AL2769,"NH")</f>
        <v>1</v>
      </c>
      <c r="BA2769" s="255">
        <f>COUNTIF(H2769:AL2769,"HL")</f>
        <v>0</v>
      </c>
      <c r="BB2769" s="255">
        <f>COUNTIF(G2769:AL2769,"P/DS")/2+COUNTIF(G2769:AL2769,"P/NS")/2+COUNTIF(G2769:AL2769,"UL")+COUNTIF(G2769:AL2769,"UL/DS")/2+COUNTIF(G2769:AL2769,"UL/NS")/2+COUNTIF(G2769:AL2769,"UL/BL")/2+COUNTIF(G2769:AL2769,"UL/BF")/2+COUNTIF(G2769:AL2769,"PH/F")/2+COUNTIF(G2769:AL2769,"PH/L")/2</f>
        <v>0.5</v>
      </c>
      <c r="BC2769" s="255">
        <f>COUNTIF(H2769:AL2769,"NB")</f>
        <v>0</v>
      </c>
      <c r="BD2769" s="255">
        <f>COUNTIF(H2769:AL2769,"NL")</f>
        <v>0</v>
      </c>
      <c r="BE2769" s="255">
        <f>COUNTIF(H2769:AL2769,"IL")</f>
        <v>0</v>
      </c>
      <c r="BF2769" s="255">
        <f>COUNTIF(H2769:AL2769,"KT")</f>
        <v>0</v>
      </c>
      <c r="BG2769" s="255">
        <f>COUNTIF(H2769:AL2769,"L70")</f>
        <v>0</v>
      </c>
      <c r="BH2769" s="255">
        <f>COUNTIF(H2769:AL2769,"MD")</f>
        <v>0</v>
      </c>
      <c r="BI2769" s="255">
        <f>COUNTIF(H2769:AL2769,"PMD")</f>
        <v>0</v>
      </c>
      <c r="BJ2769" s="255">
        <f>COUNTIF(H2769:AL2769,"PM")</f>
        <v>0</v>
      </c>
      <c r="BK2769" s="255">
        <f>COUNTIF(H2769:AL2769,"BM")</f>
        <v>0</v>
      </c>
      <c r="BL2769" s="261">
        <f>SUMIF(H2769:AL2769,"PD",H2770:AL2770)+SUMIF(H2769:AL2769,"PN",H2770:AL2770)+SUMIF(H2769:AL2769,"P/DS",H2770:AL2770)+SUMIF(H2769:AL2769,"PN/F",H2770:AL2770)+SUMIF(H2769:AL2769,"PN/L",H2770:AL2770)+SUMIF(H2769:AL2769,"TV",H2770:AL2770)+SUMIF(H2769:AL2769,"TVD",H2770:AL2770)+SUMIF(H2769:AL2769,"PDD",H2770:AL2770)</f>
        <v>0</v>
      </c>
      <c r="BM2769" s="261">
        <f>SUMIF(H2769:AL2769,"PD",H2771:AL2771)+SUMIF(H2769:AL2769,"PN",H2771:AL2771)+SUMIF(H2769:AL2769,"P/DS",H2771:AL2771)+SUMIF(H2769:AL2769,"PN/F",H2771:AL2771)+SUMIF(H2769:AL2769,"PN/L",H2771:AL2771)+SUMIF(H2769:AL2769,"TV",H2771:AL2771)+SUMIF(H2769:AL2769,"TVD",H2771:AL2771)+SUMIF(H2769:AL2769,"PDD",H2771:AL2771)+SUMIF(H2769:AL2769,"PMD",H2771:AL2771)</f>
        <v>0</v>
      </c>
      <c r="BN2769" s="261">
        <f>SUMIF(H2769:AL2769,"PD",H2772:AL2772)+SUMIF(H2769:AL2769,"PN",H2772:AL2772)+SUMIF(H2769:AL2769,"P/DS",H2772:AL2772)+SUMIF(H2769:AL2769,"PN/F",H2772:AL2772)+SUMIF(H2769:AL2769,"PN/L",H2772:AL2772)+SUMIF(H2769:AL2769,"TV",H2772:AL2772)+SUMIF(H2769:AL2769,"TVD",H2772:AL2772)</f>
        <v>0</v>
      </c>
      <c r="BO2769" s="261">
        <f>SUMIF(H2769:AL2769,"PD",H2773:AL2773)+SUMIF(H2769:AL2769,"PN",H2773:AL2773)+SUMIF(H2769:AL2769,"P/DS",H2773:AL2773)+SUMIF(H2769:AL2769,"PN/F",H2773:AL2773)+SUMIF(H2769:AL2769,"PN/L",H2773:AL2773)+SUMIF(H2769:AL2769,"TV",H2773:AL2773)+SUMIF(H2769:AL2769,"TVD",H2773:AL2773)</f>
        <v>0</v>
      </c>
      <c r="BP2769" s="261">
        <f>SUMIF(H2769:AL2769,"PD",H2774:AL2774)+SUMIF(H2769:AL2769,"PN",H2774:AL2774)+SUMIF(H2769:AL2769,"P/DS",H2774:AL2774)+SUMIF(H2769:AL2769,"PN/F",H2774:AL2774)+SUMIF(H2769:AL2769,"PN/L",H2774:AL2774)+SUMIF(H2769:AL2769,"TV",H2774:AL2774)+SUMIF(H2769:AL2769,"TVD",H2774:AL2774)+SUMIF(H2769:AL2769,"PDD",H2774:AL2774)+SUMIF(H2769:AL2769,"PH",H2774:AL2774)+SUMIF(H2769:AL2769,"PM",H2774:AL2774)</f>
        <v>0</v>
      </c>
      <c r="BQ2769" s="261">
        <f>SUMIF(H2769:AL2769,"PD",H2775:AL2775)+SUMIF(H2769:AL2769,"PN",H2775:AL2775)+SUMIF(H2769:AL2769,"P/DS",H2775:AL2775)+SUMIF(H2769:AL2769,"PN/F",H2775:AL2775)+SUMIF(H2769:AL2769,"PN/L",H2775:AL2775)+SUMIF(H2769:AL2769,"TV",H2775:AL2775)+SUMIF(H2769:AL2769,"TVD",H2775:AL2775)+SUMIF(H2769:AL2769,"PDD",H2775:AL2775)+SUMIF(H2769:AL2769,"PH",H2775:AL2775)+SUMIF(H2769:AL2769,"PM",H2775:AL2775)</f>
        <v>0</v>
      </c>
      <c r="BR2769" s="269">
        <f>SUM(H2770:AL2770)-BL2769</f>
        <v>6</v>
      </c>
      <c r="BS2769" s="269">
        <f>SUM(H2771:AL2771)-BM2769</f>
        <v>9</v>
      </c>
      <c r="BT2769" s="269">
        <f>SUM(H2772:AL2772)-BN2769</f>
        <v>0</v>
      </c>
      <c r="BU2769" s="269">
        <f>SUM(H2773:AL2773)-BO2769</f>
        <v>0</v>
      </c>
      <c r="BV2769" s="269">
        <f>SUM(H2774:AL2774)-BP2769</f>
        <v>0</v>
      </c>
      <c r="BW2769" s="269">
        <f>SUM(H2775:AL2775)-BQ2769</f>
        <v>0</v>
      </c>
      <c r="BX2769" s="255">
        <f>SUMIF(H2769:AL2769,"PD",H2776:AL2776)+SUMIF(H2769:AL2769,"PN",H2776:AL2776)+SUMIF(H2769:AL2769,"P/DS",H2776:AL2776)+SUMIF(H2769:AL2769,"PN/F",H2776:AL2776)+SUMIF(H2769:AL2769,"PN/L",H2776:AL2776)</f>
        <v>0</v>
      </c>
      <c r="BY2769" s="255">
        <f>SUM(H2776:AL2776)-BX2769</f>
        <v>0</v>
      </c>
      <c r="BZ2769" s="255">
        <f t="shared" ref="BZ2769" si="911">+SUM(BL2769:BW2776)</f>
        <v>15</v>
      </c>
      <c r="CA2769" s="266">
        <f>(COUNTIFS(H2769:AL2769,"PD",H2770:AL2770,"&gt;=2"))*0.5-IF(CN2769="VP",COUNTIFS($H$16:$AL$16,"SAT",H2769:AL2769,"PD",H2770:AL2770,"&gt;=2"))*0.5</f>
        <v>0</v>
      </c>
      <c r="CB2769" s="266">
        <f>(COUNTIFS(H2769:AL2769,"PN",H2771:AL2771,"&gt;=0.5",H2770:AL2770,"&gt;=1.5"))*0.5+COUNTIFS(H2769:AL2769,"PDD",H2771:AL2771,"&gt;=0.5",H2770:AL2770,"&gt;=1.5")*0.5</f>
        <v>0</v>
      </c>
      <c r="CC2769" s="273">
        <f>(COUNTIFS(H2769:AL2769,"TV",H2771:AL2771,"&gt;=10"))*0.5+(COUNTIFS(H2769:AL2769,"PMD",H2771:AL2771,"&gt;=2"))*0.5</f>
        <v>0</v>
      </c>
      <c r="CD2769" s="266">
        <f>(COUNTIFS(H2769:AL2769,"TVD",H2773:AL2773,"&gt;=6.5",H2771:AL2771,"&gt;=3.5"))*0.5</f>
        <v>0</v>
      </c>
      <c r="CE2769" s="266">
        <f>(COUNTIFS(H2769:AL2769,"PD",H2774:AL2774,"&gt;=10"))*0.5</f>
        <v>0</v>
      </c>
      <c r="CF2769" s="266">
        <f>(COUNTIFS(H2769:AL2769,"PDD",H2774:AL2774,"&gt;=3.5",H2775:AL2775,"&gt;=6.5")+COUNTIFS(H2769:AL2769,"PH",H2775:AL2775,"&gt;=0.5",H2774:AL2774,"&gt;=1.5")+COUNTIFS(H2769:AL2769,"PM",H2775:AL2775,"&gt;=0.5",H2774:AL2774,"&gt;=1.5"))*0.5</f>
        <v>0</v>
      </c>
      <c r="CG2769" s="266">
        <f>(COUNTIFS(H2769:AL2769,"DS",H2770:AL2770,"&gt;=2")+COUNTIFS(H2769:AL2769,"AL/DS",H2770:AL2770,"&gt;=2"))*0.5-IF(CN2769="VP",COUNTIFS($H$16:$AL$16,"SAT",H2769:AL2769,"DS",H2770:AL2770,"&gt;=2"))*0.5</f>
        <v>1.5</v>
      </c>
      <c r="CH2769" s="266">
        <f>(COUNTIFS(H2769:AL2769,"NS",H2771:AL2771,"&gt;=0.5",H2770:AL2770,"&gt;=1.5")+COUNTIFS(H2769:AL2769,"AL/NS",H2771:AL2771,"&gt;=0.5",H2770:AL2770,"&gt;=1.5")+COUNTIFS(H2769:AL2769,"NHD",H2771:AL2771,"&gt;=4.5",H2774:AL2774,"&gt;=2",H2770:AL2770,"&gt;=1.5"))*0.5</f>
        <v>0</v>
      </c>
      <c r="CI2769" s="266">
        <f>(COUNTIF(H2771:AL2771,"&gt;=10")+COUNTIFS(H2769:AL2769,"MD",H2771:AL2771,"&gt;=2")-COUNTIFS(H2769:AL2769,"TV",H2771:AL2771,"&gt;=10"))*0.5</f>
        <v>0</v>
      </c>
      <c r="CJ2769" s="266">
        <f>(COUNTIFS(H2769:AL2769,"D",H2773:AL2773,"&gt;=6.5",H2771:AL2771,"&gt;=3.5"))*0.5</f>
        <v>0</v>
      </c>
      <c r="CK2769" s="266">
        <f>(COUNTIF(H2774:AL2774,"&gt;=10")-COUNTIFS(H2769:AL2769,"PD",H2774:AL2774,"&gt;=10"))*0.5</f>
        <v>0</v>
      </c>
      <c r="CL2769" s="265">
        <f>(COUNTIFS(H2769:AL2769,"NHD",H2774:AL2774,"&gt;=3.5",H2775:AL2775,"&gt;=6.5")+COUNTIFS(H2769:AL2769,"BH",H2774:AL2774,"&gt;=1.5",H2775:AL2775,"&gt;=0.5")+COUNTIFS(H2769:AL2769,"BM",H2774:AL2774,"&gt;=1.5",H2775:AL2775,"&gt;=0.5")+COUNTIFS(H2769:AL2769,"D",H2774:AL2774,"&gt;=1.5",H2775:AL2775,"&gt;=0.5"))*0.5</f>
        <v>0</v>
      </c>
      <c r="CM2769" s="272"/>
      <c r="CN2769" s="264" t="s">
        <v>723</v>
      </c>
      <c r="CO2769" s="180">
        <f t="shared" ref="CO2769" si="912">+AM2769+AN2769+AO2769+AP2769+AQ2769+AR2769+AS2769+AU2769+BG2769</f>
        <v>26</v>
      </c>
      <c r="CP2769" s="225">
        <f>+SUM(I2770:I2775)-I2776</f>
        <v>9</v>
      </c>
      <c r="CQ2769" s="225">
        <f>+SUM(J2770:J2775)-J2776</f>
        <v>2</v>
      </c>
      <c r="CR2769" s="225">
        <f>+SUM(K2770:K2775)-K2776</f>
        <v>0</v>
      </c>
      <c r="CS2769" s="181"/>
      <c r="CT2769" s="181"/>
      <c r="CU2769" s="181"/>
      <c r="CV2769" s="181"/>
      <c r="CW2769" s="181"/>
      <c r="CX2769" s="181"/>
      <c r="CY2769" s="181"/>
      <c r="CZ2769" s="181"/>
      <c r="DA2769" s="181"/>
    </row>
    <row r="2770" spans="1:105" s="120" customFormat="1" ht="15" customHeight="1">
      <c r="A2770" s="228"/>
      <c r="B2770" s="614"/>
      <c r="C2770" s="545"/>
      <c r="D2770" s="237"/>
      <c r="E2770" s="237"/>
      <c r="F2770" s="242" t="s">
        <v>82</v>
      </c>
      <c r="G2770" s="121">
        <v>1.5</v>
      </c>
      <c r="H2770" s="83"/>
      <c r="I2770" s="83"/>
      <c r="J2770" s="83">
        <v>2</v>
      </c>
      <c r="K2770" s="83"/>
      <c r="L2770" s="83"/>
      <c r="M2770" s="83"/>
      <c r="N2770" s="83">
        <v>2</v>
      </c>
      <c r="O2770" s="83"/>
      <c r="P2770" s="83">
        <v>2</v>
      </c>
      <c r="Q2770" s="83"/>
      <c r="R2770" s="83"/>
      <c r="S2770" s="83"/>
      <c r="T2770" s="83"/>
      <c r="U2770" s="83"/>
      <c r="V2770" s="83"/>
      <c r="W2770" s="83"/>
      <c r="X2770" s="83"/>
      <c r="Y2770" s="83"/>
      <c r="Z2770" s="83"/>
      <c r="AA2770" s="83"/>
      <c r="AB2770" s="83"/>
      <c r="AC2770" s="79"/>
      <c r="AD2770" s="79"/>
      <c r="AE2770" s="79"/>
      <c r="AF2770" s="79"/>
      <c r="AG2770" s="79"/>
      <c r="AH2770" s="79"/>
      <c r="AI2770" s="79"/>
      <c r="AJ2770" s="79"/>
      <c r="AK2770" s="79"/>
      <c r="AL2770" s="79"/>
      <c r="AM2770" s="240"/>
      <c r="AN2770" s="240"/>
      <c r="AO2770" s="240"/>
      <c r="AP2770" s="240"/>
      <c r="AQ2770" s="240"/>
      <c r="AR2770" s="240"/>
      <c r="AS2770" s="240"/>
      <c r="AT2770" s="256"/>
      <c r="AU2770" s="256"/>
      <c r="AV2770" s="259"/>
      <c r="AW2770" s="259"/>
      <c r="AX2770" s="256"/>
      <c r="AY2770" s="256"/>
      <c r="AZ2770" s="256"/>
      <c r="BA2770" s="256"/>
      <c r="BB2770" s="256"/>
      <c r="BC2770" s="256"/>
      <c r="BD2770" s="256"/>
      <c r="BE2770" s="256"/>
      <c r="BF2770" s="256"/>
      <c r="BG2770" s="256"/>
      <c r="BH2770" s="256"/>
      <c r="BI2770" s="256"/>
      <c r="BJ2770" s="256"/>
      <c r="BK2770" s="256"/>
      <c r="BL2770" s="262"/>
      <c r="BM2770" s="262"/>
      <c r="BN2770" s="262"/>
      <c r="BO2770" s="262"/>
      <c r="BP2770" s="262"/>
      <c r="BQ2770" s="262"/>
      <c r="BR2770" s="270"/>
      <c r="BS2770" s="270"/>
      <c r="BT2770" s="270"/>
      <c r="BU2770" s="270"/>
      <c r="BV2770" s="270"/>
      <c r="BW2770" s="270"/>
      <c r="BX2770" s="256"/>
      <c r="BY2770" s="256"/>
      <c r="BZ2770" s="256"/>
      <c r="CA2770" s="267"/>
      <c r="CB2770" s="267"/>
      <c r="CC2770" s="274"/>
      <c r="CD2770" s="267"/>
      <c r="CE2770" s="267"/>
      <c r="CF2770" s="267"/>
      <c r="CG2770" s="267"/>
      <c r="CH2770" s="267"/>
      <c r="CI2770" s="267"/>
      <c r="CJ2770" s="267"/>
      <c r="CK2770" s="267"/>
      <c r="CL2770" s="265"/>
      <c r="CM2770" s="272"/>
      <c r="CN2770" s="264"/>
      <c r="CO2770" s="180"/>
      <c r="CP2770" s="226"/>
      <c r="CQ2770" s="226"/>
      <c r="CR2770" s="226"/>
      <c r="CS2770" s="181"/>
      <c r="CT2770" s="181"/>
      <c r="CU2770" s="181"/>
      <c r="CV2770" s="181"/>
      <c r="CW2770" s="181"/>
      <c r="CX2770" s="181"/>
      <c r="CY2770" s="181"/>
      <c r="CZ2770" s="181"/>
      <c r="DA2770" s="181"/>
    </row>
    <row r="2771" spans="1:105" s="120" customFormat="1" ht="15" customHeight="1">
      <c r="A2771" s="228"/>
      <c r="B2771" s="614"/>
      <c r="C2771" s="545"/>
      <c r="D2771" s="237"/>
      <c r="E2771" s="237"/>
      <c r="F2771" s="243"/>
      <c r="G2771" s="122">
        <v>2</v>
      </c>
      <c r="H2771" s="84"/>
      <c r="I2771" s="84">
        <v>9</v>
      </c>
      <c r="J2771" s="84"/>
      <c r="K2771" s="84"/>
      <c r="L2771" s="84"/>
      <c r="M2771" s="84"/>
      <c r="N2771" s="84"/>
      <c r="O2771" s="84"/>
      <c r="P2771" s="84"/>
      <c r="Q2771" s="84"/>
      <c r="R2771" s="84"/>
      <c r="S2771" s="84"/>
      <c r="T2771" s="84"/>
      <c r="U2771" s="84"/>
      <c r="V2771" s="84"/>
      <c r="W2771" s="84"/>
      <c r="X2771" s="84"/>
      <c r="Y2771" s="84"/>
      <c r="Z2771" s="84"/>
      <c r="AA2771" s="84"/>
      <c r="AB2771" s="84"/>
      <c r="AC2771" s="80"/>
      <c r="AD2771" s="80"/>
      <c r="AE2771" s="80"/>
      <c r="AF2771" s="80"/>
      <c r="AG2771" s="80"/>
      <c r="AH2771" s="80"/>
      <c r="AI2771" s="80"/>
      <c r="AJ2771" s="80"/>
      <c r="AK2771" s="80"/>
      <c r="AL2771" s="80"/>
      <c r="AM2771" s="240"/>
      <c r="AN2771" s="240"/>
      <c r="AO2771" s="240"/>
      <c r="AP2771" s="240"/>
      <c r="AQ2771" s="240"/>
      <c r="AR2771" s="240"/>
      <c r="AS2771" s="240"/>
      <c r="AT2771" s="256"/>
      <c r="AU2771" s="256"/>
      <c r="AV2771" s="259"/>
      <c r="AW2771" s="259"/>
      <c r="AX2771" s="256"/>
      <c r="AY2771" s="256"/>
      <c r="AZ2771" s="256"/>
      <c r="BA2771" s="256"/>
      <c r="BB2771" s="256"/>
      <c r="BC2771" s="256"/>
      <c r="BD2771" s="256"/>
      <c r="BE2771" s="256"/>
      <c r="BF2771" s="256"/>
      <c r="BG2771" s="256"/>
      <c r="BH2771" s="256"/>
      <c r="BI2771" s="256"/>
      <c r="BJ2771" s="256"/>
      <c r="BK2771" s="256"/>
      <c r="BL2771" s="262"/>
      <c r="BM2771" s="262"/>
      <c r="BN2771" s="262"/>
      <c r="BO2771" s="262"/>
      <c r="BP2771" s="262"/>
      <c r="BQ2771" s="262"/>
      <c r="BR2771" s="270"/>
      <c r="BS2771" s="270"/>
      <c r="BT2771" s="270"/>
      <c r="BU2771" s="270"/>
      <c r="BV2771" s="270"/>
      <c r="BW2771" s="270"/>
      <c r="BX2771" s="256"/>
      <c r="BY2771" s="256"/>
      <c r="BZ2771" s="256"/>
      <c r="CA2771" s="267"/>
      <c r="CB2771" s="267"/>
      <c r="CC2771" s="274"/>
      <c r="CD2771" s="267"/>
      <c r="CE2771" s="267"/>
      <c r="CF2771" s="267"/>
      <c r="CG2771" s="267"/>
      <c r="CH2771" s="267"/>
      <c r="CI2771" s="267"/>
      <c r="CJ2771" s="267"/>
      <c r="CK2771" s="267"/>
      <c r="CL2771" s="265"/>
      <c r="CM2771" s="272"/>
      <c r="CN2771" s="264"/>
      <c r="CO2771" s="180"/>
      <c r="CP2771" s="226"/>
      <c r="CQ2771" s="226"/>
      <c r="CR2771" s="226"/>
      <c r="CS2771" s="181"/>
      <c r="CT2771" s="181"/>
      <c r="CU2771" s="181"/>
      <c r="CV2771" s="181"/>
      <c r="CW2771" s="181"/>
      <c r="CX2771" s="181"/>
      <c r="CY2771" s="181"/>
      <c r="CZ2771" s="181"/>
      <c r="DA2771" s="181"/>
    </row>
    <row r="2772" spans="1:105" s="120" customFormat="1" ht="15" customHeight="1">
      <c r="A2772" s="228"/>
      <c r="B2772" s="614"/>
      <c r="C2772" s="545"/>
      <c r="D2772" s="237"/>
      <c r="E2772" s="237"/>
      <c r="F2772" s="243"/>
      <c r="G2772" s="122">
        <v>2.1</v>
      </c>
      <c r="H2772" s="84"/>
      <c r="I2772" s="84"/>
      <c r="J2772" s="84"/>
      <c r="K2772" s="84"/>
      <c r="L2772" s="84"/>
      <c r="M2772" s="84"/>
      <c r="N2772" s="84"/>
      <c r="O2772" s="84"/>
      <c r="P2772" s="84"/>
      <c r="Q2772" s="84"/>
      <c r="R2772" s="84"/>
      <c r="S2772" s="84"/>
      <c r="T2772" s="84"/>
      <c r="U2772" s="84"/>
      <c r="V2772" s="84"/>
      <c r="W2772" s="84"/>
      <c r="X2772" s="84"/>
      <c r="Y2772" s="84"/>
      <c r="Z2772" s="84"/>
      <c r="AA2772" s="84"/>
      <c r="AB2772" s="84"/>
      <c r="AC2772" s="80"/>
      <c r="AD2772" s="80"/>
      <c r="AE2772" s="80"/>
      <c r="AF2772" s="80"/>
      <c r="AG2772" s="80"/>
      <c r="AH2772" s="80"/>
      <c r="AI2772" s="80"/>
      <c r="AJ2772" s="80"/>
      <c r="AK2772" s="80"/>
      <c r="AL2772" s="80"/>
      <c r="AM2772" s="240"/>
      <c r="AN2772" s="240"/>
      <c r="AO2772" s="240"/>
      <c r="AP2772" s="240"/>
      <c r="AQ2772" s="240"/>
      <c r="AR2772" s="240"/>
      <c r="AS2772" s="240"/>
      <c r="AT2772" s="256"/>
      <c r="AU2772" s="256"/>
      <c r="AV2772" s="259"/>
      <c r="AW2772" s="259"/>
      <c r="AX2772" s="256"/>
      <c r="AY2772" s="256"/>
      <c r="AZ2772" s="256"/>
      <c r="BA2772" s="256"/>
      <c r="BB2772" s="256"/>
      <c r="BC2772" s="256"/>
      <c r="BD2772" s="256"/>
      <c r="BE2772" s="256"/>
      <c r="BF2772" s="256"/>
      <c r="BG2772" s="256"/>
      <c r="BH2772" s="256"/>
      <c r="BI2772" s="256"/>
      <c r="BJ2772" s="256"/>
      <c r="BK2772" s="256"/>
      <c r="BL2772" s="262"/>
      <c r="BM2772" s="262"/>
      <c r="BN2772" s="262"/>
      <c r="BO2772" s="262"/>
      <c r="BP2772" s="262"/>
      <c r="BQ2772" s="262"/>
      <c r="BR2772" s="270"/>
      <c r="BS2772" s="270"/>
      <c r="BT2772" s="270"/>
      <c r="BU2772" s="270"/>
      <c r="BV2772" s="270"/>
      <c r="BW2772" s="270"/>
      <c r="BX2772" s="256"/>
      <c r="BY2772" s="256"/>
      <c r="BZ2772" s="256"/>
      <c r="CA2772" s="267"/>
      <c r="CB2772" s="267"/>
      <c r="CC2772" s="274"/>
      <c r="CD2772" s="267"/>
      <c r="CE2772" s="267"/>
      <c r="CF2772" s="267"/>
      <c r="CG2772" s="267"/>
      <c r="CH2772" s="267"/>
      <c r="CI2772" s="267"/>
      <c r="CJ2772" s="267"/>
      <c r="CK2772" s="267"/>
      <c r="CL2772" s="265"/>
      <c r="CM2772" s="272"/>
      <c r="CN2772" s="264"/>
      <c r="CO2772" s="180"/>
      <c r="CP2772" s="226"/>
      <c r="CQ2772" s="226"/>
      <c r="CR2772" s="226"/>
      <c r="CS2772" s="181"/>
      <c r="CT2772" s="181"/>
      <c r="CU2772" s="181"/>
      <c r="CV2772" s="181"/>
      <c r="CW2772" s="181"/>
      <c r="CX2772" s="181"/>
      <c r="CY2772" s="181"/>
      <c r="CZ2772" s="181"/>
      <c r="DA2772" s="181"/>
    </row>
    <row r="2773" spans="1:105" s="120" customFormat="1" ht="15" customHeight="1">
      <c r="A2773" s="228"/>
      <c r="B2773" s="614"/>
      <c r="C2773" s="545"/>
      <c r="D2773" s="237"/>
      <c r="E2773" s="237"/>
      <c r="F2773" s="243"/>
      <c r="G2773" s="122">
        <v>2.7</v>
      </c>
      <c r="H2773" s="84"/>
      <c r="I2773" s="84"/>
      <c r="J2773" s="84"/>
      <c r="K2773" s="84"/>
      <c r="L2773" s="84"/>
      <c r="M2773" s="84"/>
      <c r="N2773" s="84"/>
      <c r="O2773" s="84"/>
      <c r="P2773" s="84"/>
      <c r="Q2773" s="84"/>
      <c r="R2773" s="84"/>
      <c r="S2773" s="84"/>
      <c r="T2773" s="84"/>
      <c r="U2773" s="84"/>
      <c r="V2773" s="84"/>
      <c r="W2773" s="84"/>
      <c r="X2773" s="84"/>
      <c r="Y2773" s="84"/>
      <c r="Z2773" s="84"/>
      <c r="AA2773" s="84"/>
      <c r="AB2773" s="84"/>
      <c r="AC2773" s="80"/>
      <c r="AD2773" s="80"/>
      <c r="AE2773" s="80"/>
      <c r="AF2773" s="80"/>
      <c r="AG2773" s="80"/>
      <c r="AH2773" s="80"/>
      <c r="AI2773" s="80"/>
      <c r="AJ2773" s="80"/>
      <c r="AK2773" s="80"/>
      <c r="AL2773" s="80"/>
      <c r="AM2773" s="240"/>
      <c r="AN2773" s="240"/>
      <c r="AO2773" s="240"/>
      <c r="AP2773" s="240"/>
      <c r="AQ2773" s="240"/>
      <c r="AR2773" s="240"/>
      <c r="AS2773" s="240"/>
      <c r="AT2773" s="256"/>
      <c r="AU2773" s="256"/>
      <c r="AV2773" s="259"/>
      <c r="AW2773" s="259"/>
      <c r="AX2773" s="256"/>
      <c r="AY2773" s="256"/>
      <c r="AZ2773" s="256"/>
      <c r="BA2773" s="256"/>
      <c r="BB2773" s="256"/>
      <c r="BC2773" s="256"/>
      <c r="BD2773" s="256"/>
      <c r="BE2773" s="256"/>
      <c r="BF2773" s="256"/>
      <c r="BG2773" s="256"/>
      <c r="BH2773" s="256"/>
      <c r="BI2773" s="256"/>
      <c r="BJ2773" s="256"/>
      <c r="BK2773" s="256"/>
      <c r="BL2773" s="262"/>
      <c r="BM2773" s="262"/>
      <c r="BN2773" s="262"/>
      <c r="BO2773" s="262"/>
      <c r="BP2773" s="262"/>
      <c r="BQ2773" s="262"/>
      <c r="BR2773" s="270"/>
      <c r="BS2773" s="270"/>
      <c r="BT2773" s="270"/>
      <c r="BU2773" s="270"/>
      <c r="BV2773" s="270"/>
      <c r="BW2773" s="270"/>
      <c r="BX2773" s="256"/>
      <c r="BY2773" s="256"/>
      <c r="BZ2773" s="256"/>
      <c r="CA2773" s="267"/>
      <c r="CB2773" s="267"/>
      <c r="CC2773" s="274"/>
      <c r="CD2773" s="267"/>
      <c r="CE2773" s="267"/>
      <c r="CF2773" s="267"/>
      <c r="CG2773" s="267"/>
      <c r="CH2773" s="267"/>
      <c r="CI2773" s="267"/>
      <c r="CJ2773" s="267"/>
      <c r="CK2773" s="267"/>
      <c r="CL2773" s="265"/>
      <c r="CM2773" s="272"/>
      <c r="CN2773" s="264"/>
      <c r="CO2773" s="180"/>
      <c r="CP2773" s="226"/>
      <c r="CQ2773" s="226"/>
      <c r="CR2773" s="226"/>
      <c r="CS2773" s="181"/>
      <c r="CT2773" s="181"/>
      <c r="CU2773" s="181"/>
      <c r="CV2773" s="181"/>
      <c r="CW2773" s="181"/>
      <c r="CX2773" s="181"/>
      <c r="CY2773" s="181"/>
      <c r="CZ2773" s="181"/>
      <c r="DA2773" s="181"/>
    </row>
    <row r="2774" spans="1:105" s="120" customFormat="1" ht="15" customHeight="1">
      <c r="A2774" s="228"/>
      <c r="B2774" s="614"/>
      <c r="C2774" s="545"/>
      <c r="D2774" s="237"/>
      <c r="E2774" s="237"/>
      <c r="F2774" s="243"/>
      <c r="G2774" s="122">
        <v>3</v>
      </c>
      <c r="H2774" s="84"/>
      <c r="I2774" s="84"/>
      <c r="J2774" s="84"/>
      <c r="K2774" s="84"/>
      <c r="L2774" s="84"/>
      <c r="M2774" s="84"/>
      <c r="N2774" s="84"/>
      <c r="O2774" s="84"/>
      <c r="P2774" s="84"/>
      <c r="Q2774" s="84"/>
      <c r="R2774" s="84"/>
      <c r="S2774" s="84"/>
      <c r="T2774" s="84"/>
      <c r="U2774" s="84"/>
      <c r="V2774" s="84"/>
      <c r="W2774" s="84"/>
      <c r="X2774" s="84"/>
      <c r="Y2774" s="84"/>
      <c r="Z2774" s="84"/>
      <c r="AA2774" s="84"/>
      <c r="AB2774" s="84"/>
      <c r="AC2774" s="80"/>
      <c r="AD2774" s="80"/>
      <c r="AE2774" s="80"/>
      <c r="AF2774" s="80"/>
      <c r="AG2774" s="80"/>
      <c r="AH2774" s="80"/>
      <c r="AI2774" s="80"/>
      <c r="AJ2774" s="80"/>
      <c r="AK2774" s="80"/>
      <c r="AL2774" s="80"/>
      <c r="AM2774" s="240"/>
      <c r="AN2774" s="240"/>
      <c r="AO2774" s="240"/>
      <c r="AP2774" s="240"/>
      <c r="AQ2774" s="240"/>
      <c r="AR2774" s="240"/>
      <c r="AS2774" s="240"/>
      <c r="AT2774" s="256"/>
      <c r="AU2774" s="256"/>
      <c r="AV2774" s="259"/>
      <c r="AW2774" s="259"/>
      <c r="AX2774" s="256"/>
      <c r="AY2774" s="256"/>
      <c r="AZ2774" s="256"/>
      <c r="BA2774" s="256"/>
      <c r="BB2774" s="256"/>
      <c r="BC2774" s="256"/>
      <c r="BD2774" s="256"/>
      <c r="BE2774" s="256"/>
      <c r="BF2774" s="256"/>
      <c r="BG2774" s="256"/>
      <c r="BH2774" s="256"/>
      <c r="BI2774" s="256"/>
      <c r="BJ2774" s="256"/>
      <c r="BK2774" s="256"/>
      <c r="BL2774" s="262"/>
      <c r="BM2774" s="262"/>
      <c r="BN2774" s="262"/>
      <c r="BO2774" s="262"/>
      <c r="BP2774" s="262"/>
      <c r="BQ2774" s="262"/>
      <c r="BR2774" s="270"/>
      <c r="BS2774" s="270"/>
      <c r="BT2774" s="270"/>
      <c r="BU2774" s="270"/>
      <c r="BV2774" s="270"/>
      <c r="BW2774" s="270"/>
      <c r="BX2774" s="256"/>
      <c r="BY2774" s="256"/>
      <c r="BZ2774" s="256"/>
      <c r="CA2774" s="267"/>
      <c r="CB2774" s="267"/>
      <c r="CC2774" s="274"/>
      <c r="CD2774" s="267"/>
      <c r="CE2774" s="267"/>
      <c r="CF2774" s="267"/>
      <c r="CG2774" s="267"/>
      <c r="CH2774" s="267"/>
      <c r="CI2774" s="267"/>
      <c r="CJ2774" s="267"/>
      <c r="CK2774" s="267"/>
      <c r="CL2774" s="265"/>
      <c r="CM2774" s="272"/>
      <c r="CN2774" s="264"/>
      <c r="CO2774" s="180"/>
      <c r="CP2774" s="226"/>
      <c r="CQ2774" s="226"/>
      <c r="CR2774" s="226"/>
      <c r="CS2774" s="181"/>
      <c r="CT2774" s="181"/>
      <c r="CU2774" s="181"/>
      <c r="CV2774" s="181"/>
      <c r="CW2774" s="181"/>
      <c r="CX2774" s="181"/>
      <c r="CY2774" s="181"/>
      <c r="CZ2774" s="181"/>
      <c r="DA2774" s="181"/>
    </row>
    <row r="2775" spans="1:105" s="120" customFormat="1" ht="15" customHeight="1">
      <c r="A2775" s="228"/>
      <c r="B2775" s="614"/>
      <c r="C2775" s="545"/>
      <c r="D2775" s="237"/>
      <c r="E2775" s="237"/>
      <c r="F2775" s="244"/>
      <c r="G2775" s="123">
        <v>3.9</v>
      </c>
      <c r="H2775" s="85"/>
      <c r="I2775" s="85"/>
      <c r="J2775" s="85"/>
      <c r="K2775" s="85"/>
      <c r="L2775" s="85"/>
      <c r="M2775" s="85"/>
      <c r="N2775" s="85"/>
      <c r="O2775" s="85"/>
      <c r="P2775" s="85"/>
      <c r="Q2775" s="85"/>
      <c r="R2775" s="85"/>
      <c r="S2775" s="85"/>
      <c r="T2775" s="85"/>
      <c r="U2775" s="85"/>
      <c r="V2775" s="85"/>
      <c r="W2775" s="85"/>
      <c r="X2775" s="85"/>
      <c r="Y2775" s="85"/>
      <c r="Z2775" s="85"/>
      <c r="AA2775" s="85"/>
      <c r="AB2775" s="85"/>
      <c r="AC2775" s="81"/>
      <c r="AD2775" s="81"/>
      <c r="AE2775" s="81"/>
      <c r="AF2775" s="81"/>
      <c r="AG2775" s="81"/>
      <c r="AH2775" s="81"/>
      <c r="AI2775" s="81"/>
      <c r="AJ2775" s="81"/>
      <c r="AK2775" s="81"/>
      <c r="AL2775" s="81"/>
      <c r="AM2775" s="240"/>
      <c r="AN2775" s="240"/>
      <c r="AO2775" s="240"/>
      <c r="AP2775" s="240"/>
      <c r="AQ2775" s="240"/>
      <c r="AR2775" s="240"/>
      <c r="AS2775" s="240"/>
      <c r="AT2775" s="256"/>
      <c r="AU2775" s="256"/>
      <c r="AV2775" s="259"/>
      <c r="AW2775" s="259"/>
      <c r="AX2775" s="256"/>
      <c r="AY2775" s="256"/>
      <c r="AZ2775" s="256"/>
      <c r="BA2775" s="256"/>
      <c r="BB2775" s="256"/>
      <c r="BC2775" s="256"/>
      <c r="BD2775" s="256"/>
      <c r="BE2775" s="256"/>
      <c r="BF2775" s="256"/>
      <c r="BG2775" s="256"/>
      <c r="BH2775" s="256"/>
      <c r="BI2775" s="256"/>
      <c r="BJ2775" s="256"/>
      <c r="BK2775" s="256"/>
      <c r="BL2775" s="262"/>
      <c r="BM2775" s="262"/>
      <c r="BN2775" s="262"/>
      <c r="BO2775" s="262"/>
      <c r="BP2775" s="262"/>
      <c r="BQ2775" s="262"/>
      <c r="BR2775" s="270"/>
      <c r="BS2775" s="270"/>
      <c r="BT2775" s="270"/>
      <c r="BU2775" s="270"/>
      <c r="BV2775" s="270"/>
      <c r="BW2775" s="270"/>
      <c r="BX2775" s="256"/>
      <c r="BY2775" s="256"/>
      <c r="BZ2775" s="256"/>
      <c r="CA2775" s="267"/>
      <c r="CB2775" s="267"/>
      <c r="CC2775" s="274"/>
      <c r="CD2775" s="267"/>
      <c r="CE2775" s="267"/>
      <c r="CF2775" s="267"/>
      <c r="CG2775" s="267"/>
      <c r="CH2775" s="267"/>
      <c r="CI2775" s="267"/>
      <c r="CJ2775" s="267"/>
      <c r="CK2775" s="267"/>
      <c r="CL2775" s="265"/>
      <c r="CM2775" s="272"/>
      <c r="CN2775" s="264"/>
      <c r="CO2775" s="180"/>
      <c r="CP2775" s="226"/>
      <c r="CQ2775" s="226"/>
      <c r="CR2775" s="226"/>
      <c r="CS2775" s="181"/>
      <c r="CT2775" s="181"/>
      <c r="CU2775" s="181"/>
      <c r="CV2775" s="181"/>
      <c r="CW2775" s="181"/>
      <c r="CX2775" s="181"/>
      <c r="CY2775" s="181"/>
      <c r="CZ2775" s="181"/>
      <c r="DA2775" s="181"/>
    </row>
    <row r="2776" spans="1:105" s="120" customFormat="1" ht="15" customHeight="1">
      <c r="A2776" s="229"/>
      <c r="B2776" s="615"/>
      <c r="C2776" s="546"/>
      <c r="D2776" s="238"/>
      <c r="E2776" s="238"/>
      <c r="F2776" s="245" t="s">
        <v>83</v>
      </c>
      <c r="G2776" s="246"/>
      <c r="H2776" s="82"/>
      <c r="I2776" s="82"/>
      <c r="J2776" s="82"/>
      <c r="K2776" s="82"/>
      <c r="L2776" s="82"/>
      <c r="M2776" s="82"/>
      <c r="N2776" s="82"/>
      <c r="O2776" s="82"/>
      <c r="P2776" s="82"/>
      <c r="Q2776" s="82"/>
      <c r="R2776" s="82"/>
      <c r="S2776" s="82"/>
      <c r="T2776" s="82"/>
      <c r="U2776" s="82"/>
      <c r="V2776" s="82"/>
      <c r="W2776" s="82"/>
      <c r="X2776" s="82"/>
      <c r="Y2776" s="82"/>
      <c r="Z2776" s="82"/>
      <c r="AA2776" s="82"/>
      <c r="AB2776" s="82"/>
      <c r="AC2776" s="82"/>
      <c r="AD2776" s="35"/>
      <c r="AE2776" s="35"/>
      <c r="AF2776" s="35"/>
      <c r="AG2776" s="35"/>
      <c r="AH2776" s="35"/>
      <c r="AI2776" s="35"/>
      <c r="AJ2776" s="35"/>
      <c r="AK2776" s="35"/>
      <c r="AL2776" s="35"/>
      <c r="AM2776" s="241"/>
      <c r="AN2776" s="241"/>
      <c r="AO2776" s="241"/>
      <c r="AP2776" s="241"/>
      <c r="AQ2776" s="241"/>
      <c r="AR2776" s="241"/>
      <c r="AS2776" s="241"/>
      <c r="AT2776" s="257"/>
      <c r="AU2776" s="257"/>
      <c r="AV2776" s="260"/>
      <c r="AW2776" s="260"/>
      <c r="AX2776" s="257"/>
      <c r="AY2776" s="257"/>
      <c r="AZ2776" s="257"/>
      <c r="BA2776" s="257"/>
      <c r="BB2776" s="257"/>
      <c r="BC2776" s="257"/>
      <c r="BD2776" s="257"/>
      <c r="BE2776" s="257"/>
      <c r="BF2776" s="257"/>
      <c r="BG2776" s="257"/>
      <c r="BH2776" s="257"/>
      <c r="BI2776" s="257"/>
      <c r="BJ2776" s="257"/>
      <c r="BK2776" s="257"/>
      <c r="BL2776" s="263"/>
      <c r="BM2776" s="263"/>
      <c r="BN2776" s="263"/>
      <c r="BO2776" s="263"/>
      <c r="BP2776" s="263"/>
      <c r="BQ2776" s="263"/>
      <c r="BR2776" s="271"/>
      <c r="BS2776" s="271"/>
      <c r="BT2776" s="271"/>
      <c r="BU2776" s="271"/>
      <c r="BV2776" s="271"/>
      <c r="BW2776" s="271"/>
      <c r="BX2776" s="257"/>
      <c r="BY2776" s="257"/>
      <c r="BZ2776" s="257"/>
      <c r="CA2776" s="268"/>
      <c r="CB2776" s="268"/>
      <c r="CC2776" s="275"/>
      <c r="CD2776" s="268"/>
      <c r="CE2776" s="268"/>
      <c r="CF2776" s="268"/>
      <c r="CG2776" s="268"/>
      <c r="CH2776" s="268"/>
      <c r="CI2776" s="268"/>
      <c r="CJ2776" s="268"/>
      <c r="CK2776" s="268"/>
      <c r="CL2776" s="265"/>
      <c r="CM2776" s="272"/>
      <c r="CN2776" s="264"/>
      <c r="CO2776" s="180"/>
      <c r="CP2776" s="226"/>
      <c r="CQ2776" s="226"/>
      <c r="CR2776" s="226"/>
      <c r="CS2776" s="181"/>
      <c r="CT2776" s="181"/>
      <c r="CU2776" s="181"/>
      <c r="CV2776" s="181"/>
      <c r="CW2776" s="181"/>
      <c r="CX2776" s="181"/>
      <c r="CY2776" s="181"/>
      <c r="CZ2776" s="181"/>
      <c r="DA2776" s="181"/>
    </row>
    <row r="2777" spans="1:105" s="120" customFormat="1" ht="15" customHeight="1">
      <c r="A2777" s="227">
        <f t="shared" si="902"/>
        <v>344</v>
      </c>
      <c r="B2777" s="613" t="s">
        <v>360</v>
      </c>
      <c r="C2777" s="544" t="s">
        <v>138</v>
      </c>
      <c r="D2777" s="236">
        <v>43162</v>
      </c>
      <c r="E2777" s="236" t="s">
        <v>353</v>
      </c>
      <c r="F2777" s="253" t="s">
        <v>80</v>
      </c>
      <c r="G2777" s="254"/>
      <c r="H2777" s="82" t="s">
        <v>69</v>
      </c>
      <c r="I2777" s="82"/>
      <c r="J2777" s="82" t="s">
        <v>60</v>
      </c>
      <c r="K2777" s="82" t="s">
        <v>60</v>
      </c>
      <c r="L2777" s="82" t="s">
        <v>60</v>
      </c>
      <c r="M2777" s="82" t="s">
        <v>60</v>
      </c>
      <c r="N2777" s="82" t="s">
        <v>60</v>
      </c>
      <c r="O2777" s="82"/>
      <c r="P2777" s="82" t="s">
        <v>73</v>
      </c>
      <c r="Q2777" s="82" t="s">
        <v>73</v>
      </c>
      <c r="R2777" s="82" t="s">
        <v>73</v>
      </c>
      <c r="S2777" s="82" t="s">
        <v>60</v>
      </c>
      <c r="T2777" s="82" t="s">
        <v>60</v>
      </c>
      <c r="U2777" s="82" t="s">
        <v>60</v>
      </c>
      <c r="V2777" s="82"/>
      <c r="W2777" s="82" t="s">
        <v>60</v>
      </c>
      <c r="X2777" s="82" t="s">
        <v>60</v>
      </c>
      <c r="Y2777" s="82" t="s">
        <v>60</v>
      </c>
      <c r="Z2777" s="82" t="s">
        <v>60</v>
      </c>
      <c r="AA2777" s="82" t="s">
        <v>60</v>
      </c>
      <c r="AB2777" s="82" t="s">
        <v>60</v>
      </c>
      <c r="AC2777" s="82"/>
      <c r="AD2777" s="82" t="s">
        <v>60</v>
      </c>
      <c r="AE2777" s="82" t="s">
        <v>60</v>
      </c>
      <c r="AF2777" s="82" t="s">
        <v>60</v>
      </c>
      <c r="AG2777" s="82" t="s">
        <v>60</v>
      </c>
      <c r="AH2777" s="82" t="s">
        <v>60</v>
      </c>
      <c r="AI2777" s="82" t="s">
        <v>1471</v>
      </c>
      <c r="AJ2777" s="82"/>
      <c r="AK2777" s="82" t="s">
        <v>60</v>
      </c>
      <c r="AL2777" s="82" t="s">
        <v>60</v>
      </c>
      <c r="AM2777" s="239">
        <f>COUNTIF(H2777:AL2777,"PH")+COUNTIF(H2777:AL2777,"PH/L")+COUNTIF(H2777:AL2777,"PM")</f>
        <v>0</v>
      </c>
      <c r="AN2777" s="239">
        <f>COUNTIF(H2777:AL2777,"PD")+COUNTIF(H2777:AL2777,"PDD")+COUNTIF(H2777:AL2777,"P/DS")/2+COUNTIF(H2777:AL2777,"PMD")</f>
        <v>0</v>
      </c>
      <c r="AO2777" s="239">
        <f>COUNTIF(H2777:AL2777,"PN")+COUNTIF(H2777:AL2777,"P/NS")/2+COUNTIF(H2777:AL2777,"PH")+COUNTIF(H2777:AL2777,"PH/F")/2+COUNTIF(H2777:AL2777,"PH/L")/2+COUNTIF(H2777:AL2777,"PM")</f>
        <v>0</v>
      </c>
      <c r="AP2777" s="239">
        <f>COUNTIF(H2777:AL2777,"BH")+COUNTIF(H2777:AL2777,"AL/BL")+COUNTIF(H2777:AL2777,"UL/BL")+COUNTIF(H2777:AL2777,"BM")</f>
        <v>0</v>
      </c>
      <c r="AQ2777" s="239">
        <f>COUNTIF(H2777:AL2777,"DS")+COUNTIF(H2777:AL2777,"AL/DS")/2+COUNTIF(H2777:AL2777,"UL/DS")/2+COUNTIF(H2777:AL2777,"CT")+COUNTIF(H2777:AL2777,"MD")</f>
        <v>21.5</v>
      </c>
      <c r="AR2777" s="239">
        <f>COUNTIF(H2777:AL2777,"NS")+COUNTIF(H2777:AL2777,"AL/NS")/2+COUNTIF(H2777:AL2777,"UL/NS")/2+COUNTIF(H2777:AL2777,"BH")+COUNTIF(H2777:AL2777,"AL/BF")/2+COUNTIF(H2777:AL2777,"AL/BL")/2+COUNTIF(H2777:AL2777,"UL/BL")/2+COUNTIF(H2777:AL2777,"UL/BF")/2+COUNTIF(H2777:AL2777,"BM")</f>
        <v>0</v>
      </c>
      <c r="AS2777" s="239">
        <f>COUNTIF(H2777:AL2777,"AL")+COUNTIF(H2777:AL2777,"AL/DS")/2+COUNTIF(H2777:AL2777,"AL/NS")/2+COUNTIF(H2777:AL2777,"NH")+COUNTIF(H2777:AL2777,"SL")+COUNTIF(H2777:AL2777,"NHD")+COUNTIF(H2777:AL2777,"B")+COUNTIF(H2777:AL2777,"HL")+COUNTIF(H2777:AL2777,"AL/BF")/2+COUNTIF(H2777:AL2777,"AL/BL")/2</f>
        <v>1</v>
      </c>
      <c r="AT2777" s="255">
        <f>COUNTIF(H2777:AL2777,"PD")+COUNTIF(H2777:AL2777,"PN")+COUNTIF(H2777:AL2777,"P/DS")/2+COUNTIF(H2777:AL2777,"P/NS")/2+COUNTIF(H2777:AL2777,"DS")+COUNTIF(H2777:AL2777,"NS")+COUNTIF(H2777:AL2777,"AL")+COUNTIF(H2777:AL2777,"AL/DS")+COUNTIF(H2777:AL2777,"AL/NS")+COUNTIF(H2777:AL2777,"NH")+COUNTIF(H2777:AL2777,"SL")+COUNTIF(H2777:AL2777,"UL/DS")/2+COUNTIF(H2777:AL2777,"UL/NS")/2+COUNTIF(H2777:AL2777,"CT")+COUNTIF(H2777:AL2777,"NHD")+COUNTIF(H2777:AL2777,"PDD")+COUNTIF(H2777:AL2777,"B")+COUNTIF(H2777:AL2777,"HL")+COUNTIF(H2777:AL2777,"PH")+COUNTIF(H2777:AL2777,"BH")+COUNTIF(H2777:AL2777,"AL/BF")+COUNTIF(H2777:AL2777,"AL/BL")+COUNTIF(H2777:AL2777,"UL/BF")/2+COUNTIF(H2777:AL2777,"UL/BL")/2+COUNTIF(H2777:AL2777,"PH/F")/2+COUNTIF(H2777:AL2777,"PH/L")/2+COUNTIF(H2777:AL2777,"MD")+COUNTIF(H2777:AL2777,"PMD")+COUNTIF(H2777:AL2777,"PM")+COUNTIF(H2777:AL2777,"BM")</f>
        <v>22.5</v>
      </c>
      <c r="AU2777" s="255">
        <f>COUNTIF(H2777:AL2777,"P/DS")/2+COUNTIF(H2777:AL2777,"P/NS")/2+COUNTIF(H2777:AL2777,"IL")+COUNTIF(H2777:AL2777,"NL")+COUNTIF(H2777:AL2777,"UL")+COUNTIF(H2777:AL2777,"UL/DS")/2+COUNTIF(H2777:AL2777,"UL/NS")/2+COUNTIF(H2777:AL2777,"KT")+COUNTIF(H2777:AL2777,"UL/BF")/2+COUNTIF(H2777:AL2777,"UL/BL")/2+COUNTIF(H2777:AL2777,"PH/F")/2+COUNTIF(H2777:AL2777,"PH/L")/2+COUNTIF(H2777:AL2777,"NB")</f>
        <v>3.5</v>
      </c>
      <c r="AV2777" s="258">
        <f>COUNTIF(H2777:AL2777,"PN")+COUNTIF(H2777:AL2777,"TVD")+COUNTIF(H2777:AL2777,"PH")+COUNTIF(H2777:AL2777,"PM")+COUNTIF(H2777:AL2777,"PDD")-COUNTIFS(H2777:AL2777,"PN",H2784:AL2784,"&gt;=3")-COUNTIFS(H2777:AL2777,"PM",H2784:AL2784,"&gt;=3")</f>
        <v>0</v>
      </c>
      <c r="AW2777" s="258">
        <f>COUNTIF(H2777:AL2777,"NS")+COUNTIF(H2777:AL2777,"D")+COUNTIF(H2777:AL2777,"BH")+COUNTIF(H2777:AL2777,"NHD")+COUNTIF(H2777:AL2777,"BM")-COUNTIFS(H2777:AL2777,"NS",H2784:AL2784,"&gt;=3")-COUNTIFS(H2777:AL2777,"BH",H2784:AL2784,"&gt;=3")-COUNTIFS(H2777:AL2777,"BM",H2784:AL2784,"&gt;=3")</f>
        <v>0</v>
      </c>
      <c r="AX2777" s="255">
        <f>COUNTIF(H2777:AL2777,"AL")+COUNTIF(H2777:AL2777,"AL/DS")/2+COUNTIF(H2777:AL2777,"AL/NS")/2+COUNTIF(H2777:AL2777,"AL/BF")+COUNTIF(H2777:AL2777,"AL/BL")/2</f>
        <v>0</v>
      </c>
      <c r="AY2777" s="255">
        <f>COUNTIF(H2777:AL2777,"SL")</f>
        <v>0</v>
      </c>
      <c r="AZ2777" s="255">
        <f>COUNTIF(H2777:AL2777,"NH")</f>
        <v>1</v>
      </c>
      <c r="BA2777" s="255">
        <f>COUNTIF(H2777:AL2777,"HL")</f>
        <v>0</v>
      </c>
      <c r="BB2777" s="255">
        <f>COUNTIF(G2777:AL2777,"P/DS")/2+COUNTIF(G2777:AL2777,"P/NS")/2+COUNTIF(G2777:AL2777,"UL")+COUNTIF(G2777:AL2777,"UL/DS")/2+COUNTIF(G2777:AL2777,"UL/NS")/2+COUNTIF(G2777:AL2777,"UL/BL")/2+COUNTIF(G2777:AL2777,"UL/BF")/2+COUNTIF(G2777:AL2777,"PH/F")/2+COUNTIF(G2777:AL2777,"PH/L")/2</f>
        <v>0.5</v>
      </c>
      <c r="BC2777" s="255">
        <f>COUNTIF(H2777:AL2777,"NB")</f>
        <v>0</v>
      </c>
      <c r="BD2777" s="255">
        <f>COUNTIF(H2777:AL2777,"NL")</f>
        <v>0</v>
      </c>
      <c r="BE2777" s="255">
        <f>COUNTIF(H2777:AL2777,"IL")</f>
        <v>3</v>
      </c>
      <c r="BF2777" s="255">
        <f>COUNTIF(H2777:AL2777,"KT")</f>
        <v>0</v>
      </c>
      <c r="BG2777" s="255">
        <f>COUNTIF(H2777:AL2777,"L70")</f>
        <v>0</v>
      </c>
      <c r="BH2777" s="255">
        <f>COUNTIF(H2777:AL2777,"MD")</f>
        <v>0</v>
      </c>
      <c r="BI2777" s="255">
        <f>COUNTIF(H2777:AL2777,"PMD")</f>
        <v>0</v>
      </c>
      <c r="BJ2777" s="255">
        <f>COUNTIF(H2777:AL2777,"PM")</f>
        <v>0</v>
      </c>
      <c r="BK2777" s="255">
        <f>COUNTIF(H2777:AL2777,"BM")</f>
        <v>0</v>
      </c>
      <c r="BL2777" s="261">
        <f>SUMIF(H2777:AL2777,"PD",H2778:AL2778)+SUMIF(H2777:AL2777,"PN",H2778:AL2778)+SUMIF(H2777:AL2777,"P/DS",H2778:AL2778)+SUMIF(H2777:AL2777,"PN/F",H2778:AL2778)+SUMIF(H2777:AL2777,"PN/L",H2778:AL2778)+SUMIF(H2777:AL2777,"TV",H2778:AL2778)+SUMIF(H2777:AL2777,"TVD",H2778:AL2778)+SUMIF(H2777:AL2777,"PDD",H2778:AL2778)</f>
        <v>0</v>
      </c>
      <c r="BM2777" s="261">
        <f>SUMIF(H2777:AL2777,"PD",H2779:AL2779)+SUMIF(H2777:AL2777,"PN",H2779:AL2779)+SUMIF(H2777:AL2777,"P/DS",H2779:AL2779)+SUMIF(H2777:AL2777,"PN/F",H2779:AL2779)+SUMIF(H2777:AL2777,"PN/L",H2779:AL2779)+SUMIF(H2777:AL2777,"TV",H2779:AL2779)+SUMIF(H2777:AL2777,"TVD",H2779:AL2779)+SUMIF(H2777:AL2777,"PDD",H2779:AL2779)+SUMIF(H2777:AL2777,"PMD",H2779:AL2779)</f>
        <v>0</v>
      </c>
      <c r="BN2777" s="261">
        <f>SUMIF(H2777:AL2777,"PD",H2780:AL2780)+SUMIF(H2777:AL2777,"PN",H2780:AL2780)+SUMIF(H2777:AL2777,"P/DS",H2780:AL2780)+SUMIF(H2777:AL2777,"PN/F",H2780:AL2780)+SUMIF(H2777:AL2777,"PN/L",H2780:AL2780)+SUMIF(H2777:AL2777,"TV",H2780:AL2780)+SUMIF(H2777:AL2777,"TVD",H2780:AL2780)</f>
        <v>0</v>
      </c>
      <c r="BO2777" s="261">
        <f>SUMIF(H2777:AL2777,"PD",H2781:AL2781)+SUMIF(H2777:AL2777,"PN",H2781:AL2781)+SUMIF(H2777:AL2777,"P/DS",H2781:AL2781)+SUMIF(H2777:AL2777,"PN/F",H2781:AL2781)+SUMIF(H2777:AL2777,"PN/L",H2781:AL2781)+SUMIF(H2777:AL2777,"TV",H2781:AL2781)+SUMIF(H2777:AL2777,"TVD",H2781:AL2781)</f>
        <v>0</v>
      </c>
      <c r="BP2777" s="261">
        <f>SUMIF(H2777:AL2777,"PD",H2782:AL2782)+SUMIF(H2777:AL2777,"PN",H2782:AL2782)+SUMIF(H2777:AL2777,"P/DS",H2782:AL2782)+SUMIF(H2777:AL2777,"PN/F",H2782:AL2782)+SUMIF(H2777:AL2777,"PN/L",H2782:AL2782)+SUMIF(H2777:AL2777,"TV",H2782:AL2782)+SUMIF(H2777:AL2777,"TVD",H2782:AL2782)+SUMIF(H2777:AL2777,"PDD",H2782:AL2782)+SUMIF(H2777:AL2777,"PH",H2782:AL2782)+SUMIF(H2777:AL2777,"PM",H2782:AL2782)</f>
        <v>0</v>
      </c>
      <c r="BQ2777" s="261">
        <f>SUMIF(H2777:AL2777,"PD",H2783:AL2783)+SUMIF(H2777:AL2777,"PN",H2783:AL2783)+SUMIF(H2777:AL2777,"P/DS",H2783:AL2783)+SUMIF(H2777:AL2777,"PN/F",H2783:AL2783)+SUMIF(H2777:AL2777,"PN/L",H2783:AL2783)+SUMIF(H2777:AL2777,"TV",H2783:AL2783)+SUMIF(H2777:AL2777,"TVD",H2783:AL2783)+SUMIF(H2777:AL2777,"PDD",H2783:AL2783)+SUMIF(H2777:AL2777,"PH",H2783:AL2783)+SUMIF(H2777:AL2777,"PM",H2783:AL2783)</f>
        <v>0</v>
      </c>
      <c r="BR2777" s="269">
        <f>SUM(H2778:AL2778)-BL2777</f>
        <v>20.8</v>
      </c>
      <c r="BS2777" s="269">
        <f>SUM(H2779:AL2779)-BM2777</f>
        <v>0</v>
      </c>
      <c r="BT2777" s="269">
        <f>SUM(H2780:AL2780)-BN2777</f>
        <v>0</v>
      </c>
      <c r="BU2777" s="269">
        <f>SUM(H2781:AL2781)-BO2777</f>
        <v>0</v>
      </c>
      <c r="BV2777" s="269">
        <f>SUM(H2782:AL2782)-BP2777</f>
        <v>0</v>
      </c>
      <c r="BW2777" s="269">
        <f>SUM(H2783:AL2783)-BQ2777</f>
        <v>0</v>
      </c>
      <c r="BX2777" s="255">
        <f>SUMIF(H2777:AL2777,"PD",H2784:AL2784)+SUMIF(H2777:AL2777,"PN",H2784:AL2784)+SUMIF(H2777:AL2777,"P/DS",H2784:AL2784)+SUMIF(H2777:AL2777,"PN/F",H2784:AL2784)+SUMIF(H2777:AL2777,"PN/L",H2784:AL2784)</f>
        <v>0</v>
      </c>
      <c r="BY2777" s="255">
        <f>SUM(H2784:AL2784)-BX2777</f>
        <v>0.2</v>
      </c>
      <c r="BZ2777" s="255">
        <f t="shared" ref="BZ2777" si="913">+SUM(BL2777:BW2784)</f>
        <v>20.8</v>
      </c>
      <c r="CA2777" s="266">
        <f>(COUNTIFS(H2777:AL2777,"PD",H2778:AL2778,"&gt;=2"))*0.5-IF(CN2777="VP",COUNTIFS($H$16:$AL$16,"SAT",H2777:AL2777,"PD",H2778:AL2778,"&gt;=2"))*0.5</f>
        <v>0</v>
      </c>
      <c r="CB2777" s="266">
        <f>(COUNTIFS(H2777:AL2777,"PN",H2779:AL2779,"&gt;=0.5",H2778:AL2778,"&gt;=1.5"))*0.5+COUNTIFS(H2777:AL2777,"PDD",H2779:AL2779,"&gt;=0.5",H2778:AL2778,"&gt;=1.5")*0.5</f>
        <v>0</v>
      </c>
      <c r="CC2777" s="273">
        <f>(COUNTIFS(H2777:AL2777,"TV",H2779:AL2779,"&gt;=10"))*0.5+(COUNTIFS(H2777:AL2777,"PMD",H2779:AL2779,"&gt;=2"))*0.5</f>
        <v>0</v>
      </c>
      <c r="CD2777" s="266">
        <f>(COUNTIFS(H2777:AL2777,"TVD",H2781:AL2781,"&gt;=6.5",H2779:AL2779,"&gt;=3.5"))*0.5</f>
        <v>0</v>
      </c>
      <c r="CE2777" s="266">
        <f>(COUNTIFS(H2777:AL2777,"PD",H2782:AL2782,"&gt;=10"))*0.5</f>
        <v>0</v>
      </c>
      <c r="CF2777" s="266">
        <f>(COUNTIFS(H2777:AL2777,"PDD",H2782:AL2782,"&gt;=3.5",H2783:AL2783,"&gt;=6.5")+COUNTIFS(H2777:AL2777,"PH",H2783:AL2783,"&gt;=0.5",H2782:AL2782,"&gt;=1.5")+COUNTIFS(H2777:AL2777,"PM",H2783:AL2783,"&gt;=0.5",H2782:AL2782,"&gt;=1.5"))*0.5</f>
        <v>0</v>
      </c>
      <c r="CG2777" s="266">
        <f>(COUNTIFS(H2777:AL2777,"DS",H2778:AL2778,"&gt;=2")+COUNTIFS(H2777:AL2777,"AL/DS",H2778:AL2778,"&gt;=2"))*0.5-IF(CN2777="VP",COUNTIFS($H$16:$AL$16,"SAT",H2777:AL2777,"DS",H2778:AL2778,"&gt;=2"))*0.5</f>
        <v>3.5</v>
      </c>
      <c r="CH2777" s="266">
        <f>(COUNTIFS(H2777:AL2777,"NS",H2779:AL2779,"&gt;=0.5",H2778:AL2778,"&gt;=1.5")+COUNTIFS(H2777:AL2777,"AL/NS",H2779:AL2779,"&gt;=0.5",H2778:AL2778,"&gt;=1.5")+COUNTIFS(H2777:AL2777,"NHD",H2779:AL2779,"&gt;=4.5",H2782:AL2782,"&gt;=2",H2778:AL2778,"&gt;=1.5"))*0.5</f>
        <v>0</v>
      </c>
      <c r="CI2777" s="266">
        <f>(COUNTIF(H2779:AL2779,"&gt;=10")+COUNTIFS(H2777:AL2777,"MD",H2779:AL2779,"&gt;=2")-COUNTIFS(H2777:AL2777,"TV",H2779:AL2779,"&gt;=10"))*0.5</f>
        <v>0</v>
      </c>
      <c r="CJ2777" s="266">
        <f>(COUNTIFS(H2777:AL2777,"D",H2781:AL2781,"&gt;=6.5",H2779:AL2779,"&gt;=3.5"))*0.5</f>
        <v>0</v>
      </c>
      <c r="CK2777" s="266">
        <f>(COUNTIF(H2782:AL2782,"&gt;=10")-COUNTIFS(H2777:AL2777,"PD",H2782:AL2782,"&gt;=10"))*0.5</f>
        <v>0</v>
      </c>
      <c r="CL2777" s="265">
        <f>(COUNTIFS(H2777:AL2777,"NHD",H2782:AL2782,"&gt;=3.5",H2783:AL2783,"&gt;=6.5")+COUNTIFS(H2777:AL2777,"BH",H2782:AL2782,"&gt;=1.5",H2783:AL2783,"&gt;=0.5")+COUNTIFS(H2777:AL2777,"BM",H2782:AL2782,"&gt;=1.5",H2783:AL2783,"&gt;=0.5")+COUNTIFS(H2777:AL2777,"D",H2782:AL2782,"&gt;=1.5",H2783:AL2783,"&gt;=0.5"))*0.5</f>
        <v>0</v>
      </c>
      <c r="CM2777" s="272"/>
      <c r="CN2777" s="264" t="s">
        <v>723</v>
      </c>
      <c r="CO2777" s="180">
        <f t="shared" ref="CO2777" si="914">+AM2777+AN2777+AO2777+AP2777+AQ2777+AR2777+AS2777+AU2777+BG2777</f>
        <v>26</v>
      </c>
      <c r="CP2777" s="225">
        <f>+SUM(I2778:I2783)-I2784</f>
        <v>0</v>
      </c>
      <c r="CQ2777" s="225">
        <f>+SUM(J2778:J2783)-J2784</f>
        <v>3</v>
      </c>
      <c r="CR2777" s="225">
        <f>+SUM(K2778:K2783)-K2784</f>
        <v>2.5</v>
      </c>
      <c r="CS2777" s="181"/>
      <c r="CT2777" s="181"/>
      <c r="CU2777" s="181"/>
      <c r="CV2777" s="181"/>
      <c r="CW2777" s="181"/>
      <c r="CX2777" s="181"/>
      <c r="CY2777" s="181"/>
      <c r="CZ2777" s="181"/>
      <c r="DA2777" s="181"/>
    </row>
    <row r="2778" spans="1:105" s="120" customFormat="1" ht="15" customHeight="1">
      <c r="A2778" s="228"/>
      <c r="B2778" s="614"/>
      <c r="C2778" s="545"/>
      <c r="D2778" s="237"/>
      <c r="E2778" s="237"/>
      <c r="F2778" s="242" t="s">
        <v>82</v>
      </c>
      <c r="G2778" s="121">
        <v>1.5</v>
      </c>
      <c r="H2778" s="83"/>
      <c r="I2778" s="83"/>
      <c r="J2778" s="83">
        <v>3</v>
      </c>
      <c r="K2778" s="83">
        <v>2.5</v>
      </c>
      <c r="L2778" s="83">
        <v>2</v>
      </c>
      <c r="M2778" s="83"/>
      <c r="N2778" s="83"/>
      <c r="O2778" s="83"/>
      <c r="P2778" s="83"/>
      <c r="Q2778" s="83"/>
      <c r="R2778" s="83"/>
      <c r="S2778" s="83">
        <v>1.8</v>
      </c>
      <c r="T2778" s="83">
        <v>2.5</v>
      </c>
      <c r="U2778" s="83">
        <v>2.5</v>
      </c>
      <c r="V2778" s="83"/>
      <c r="W2778" s="83">
        <v>0.5</v>
      </c>
      <c r="X2778" s="83">
        <v>2.5</v>
      </c>
      <c r="Y2778" s="83">
        <v>0</v>
      </c>
      <c r="Z2778" s="83">
        <v>2.5</v>
      </c>
      <c r="AA2778" s="83"/>
      <c r="AB2778" s="83"/>
      <c r="AC2778" s="79"/>
      <c r="AD2778" s="79"/>
      <c r="AE2778" s="79"/>
      <c r="AF2778" s="79">
        <v>1</v>
      </c>
      <c r="AG2778" s="79"/>
      <c r="AH2778" s="79"/>
      <c r="AI2778" s="79"/>
      <c r="AJ2778" s="79"/>
      <c r="AK2778" s="79"/>
      <c r="AL2778" s="79"/>
      <c r="AM2778" s="240"/>
      <c r="AN2778" s="240"/>
      <c r="AO2778" s="240"/>
      <c r="AP2778" s="240"/>
      <c r="AQ2778" s="240"/>
      <c r="AR2778" s="240"/>
      <c r="AS2778" s="240"/>
      <c r="AT2778" s="256"/>
      <c r="AU2778" s="256"/>
      <c r="AV2778" s="259"/>
      <c r="AW2778" s="259"/>
      <c r="AX2778" s="256"/>
      <c r="AY2778" s="256"/>
      <c r="AZ2778" s="256"/>
      <c r="BA2778" s="256"/>
      <c r="BB2778" s="256"/>
      <c r="BC2778" s="256"/>
      <c r="BD2778" s="256"/>
      <c r="BE2778" s="256"/>
      <c r="BF2778" s="256"/>
      <c r="BG2778" s="256"/>
      <c r="BH2778" s="256"/>
      <c r="BI2778" s="256"/>
      <c r="BJ2778" s="256"/>
      <c r="BK2778" s="256"/>
      <c r="BL2778" s="262"/>
      <c r="BM2778" s="262"/>
      <c r="BN2778" s="262"/>
      <c r="BO2778" s="262"/>
      <c r="BP2778" s="262"/>
      <c r="BQ2778" s="262"/>
      <c r="BR2778" s="270"/>
      <c r="BS2778" s="270"/>
      <c r="BT2778" s="270"/>
      <c r="BU2778" s="270"/>
      <c r="BV2778" s="270"/>
      <c r="BW2778" s="270"/>
      <c r="BX2778" s="256"/>
      <c r="BY2778" s="256"/>
      <c r="BZ2778" s="256"/>
      <c r="CA2778" s="267"/>
      <c r="CB2778" s="267"/>
      <c r="CC2778" s="274"/>
      <c r="CD2778" s="267"/>
      <c r="CE2778" s="267"/>
      <c r="CF2778" s="267"/>
      <c r="CG2778" s="267"/>
      <c r="CH2778" s="267"/>
      <c r="CI2778" s="267"/>
      <c r="CJ2778" s="267"/>
      <c r="CK2778" s="267"/>
      <c r="CL2778" s="265"/>
      <c r="CM2778" s="272"/>
      <c r="CN2778" s="264"/>
      <c r="CO2778" s="180"/>
      <c r="CP2778" s="226"/>
      <c r="CQ2778" s="226"/>
      <c r="CR2778" s="226"/>
      <c r="CS2778" s="181"/>
      <c r="CT2778" s="181"/>
      <c r="CU2778" s="181"/>
      <c r="CV2778" s="181"/>
      <c r="CW2778" s="181"/>
      <c r="CX2778" s="181"/>
      <c r="CY2778" s="181"/>
      <c r="CZ2778" s="181"/>
      <c r="DA2778" s="181"/>
    </row>
    <row r="2779" spans="1:105" s="120" customFormat="1" ht="15" customHeight="1">
      <c r="A2779" s="228"/>
      <c r="B2779" s="614"/>
      <c r="C2779" s="545"/>
      <c r="D2779" s="237"/>
      <c r="E2779" s="237"/>
      <c r="F2779" s="243"/>
      <c r="G2779" s="122">
        <v>2</v>
      </c>
      <c r="H2779" s="84"/>
      <c r="I2779" s="84"/>
      <c r="J2779" s="84"/>
      <c r="K2779" s="84"/>
      <c r="L2779" s="84"/>
      <c r="M2779" s="84"/>
      <c r="N2779" s="84"/>
      <c r="O2779" s="84"/>
      <c r="P2779" s="84"/>
      <c r="Q2779" s="84"/>
      <c r="R2779" s="84"/>
      <c r="S2779" s="84"/>
      <c r="T2779" s="84"/>
      <c r="U2779" s="84"/>
      <c r="V2779" s="84"/>
      <c r="W2779" s="84"/>
      <c r="X2779" s="84"/>
      <c r="Y2779" s="84"/>
      <c r="Z2779" s="84"/>
      <c r="AA2779" s="84"/>
      <c r="AB2779" s="84"/>
      <c r="AC2779" s="80"/>
      <c r="AD2779" s="80"/>
      <c r="AE2779" s="80"/>
      <c r="AF2779" s="80"/>
      <c r="AG2779" s="80"/>
      <c r="AH2779" s="80"/>
      <c r="AI2779" s="80"/>
      <c r="AJ2779" s="80"/>
      <c r="AK2779" s="80"/>
      <c r="AL2779" s="80"/>
      <c r="AM2779" s="240"/>
      <c r="AN2779" s="240"/>
      <c r="AO2779" s="240"/>
      <c r="AP2779" s="240"/>
      <c r="AQ2779" s="240"/>
      <c r="AR2779" s="240"/>
      <c r="AS2779" s="240"/>
      <c r="AT2779" s="256"/>
      <c r="AU2779" s="256"/>
      <c r="AV2779" s="259"/>
      <c r="AW2779" s="259"/>
      <c r="AX2779" s="256"/>
      <c r="AY2779" s="256"/>
      <c r="AZ2779" s="256"/>
      <c r="BA2779" s="256"/>
      <c r="BB2779" s="256"/>
      <c r="BC2779" s="256"/>
      <c r="BD2779" s="256"/>
      <c r="BE2779" s="256"/>
      <c r="BF2779" s="256"/>
      <c r="BG2779" s="256"/>
      <c r="BH2779" s="256"/>
      <c r="BI2779" s="256"/>
      <c r="BJ2779" s="256"/>
      <c r="BK2779" s="256"/>
      <c r="BL2779" s="262"/>
      <c r="BM2779" s="262"/>
      <c r="BN2779" s="262"/>
      <c r="BO2779" s="262"/>
      <c r="BP2779" s="262"/>
      <c r="BQ2779" s="262"/>
      <c r="BR2779" s="270"/>
      <c r="BS2779" s="270"/>
      <c r="BT2779" s="270"/>
      <c r="BU2779" s="270"/>
      <c r="BV2779" s="270"/>
      <c r="BW2779" s="270"/>
      <c r="BX2779" s="256"/>
      <c r="BY2779" s="256"/>
      <c r="BZ2779" s="256"/>
      <c r="CA2779" s="267"/>
      <c r="CB2779" s="267"/>
      <c r="CC2779" s="274"/>
      <c r="CD2779" s="267"/>
      <c r="CE2779" s="267"/>
      <c r="CF2779" s="267"/>
      <c r="CG2779" s="267"/>
      <c r="CH2779" s="267"/>
      <c r="CI2779" s="267"/>
      <c r="CJ2779" s="267"/>
      <c r="CK2779" s="267"/>
      <c r="CL2779" s="265"/>
      <c r="CM2779" s="272"/>
      <c r="CN2779" s="264"/>
      <c r="CO2779" s="180"/>
      <c r="CP2779" s="226"/>
      <c r="CQ2779" s="226"/>
      <c r="CR2779" s="226"/>
      <c r="CS2779" s="181"/>
      <c r="CT2779" s="181"/>
      <c r="CU2779" s="181"/>
      <c r="CV2779" s="181"/>
      <c r="CW2779" s="181"/>
      <c r="CX2779" s="181"/>
      <c r="CY2779" s="181"/>
      <c r="CZ2779" s="181"/>
      <c r="DA2779" s="181"/>
    </row>
    <row r="2780" spans="1:105" s="120" customFormat="1" ht="15" customHeight="1">
      <c r="A2780" s="228"/>
      <c r="B2780" s="614"/>
      <c r="C2780" s="545"/>
      <c r="D2780" s="237"/>
      <c r="E2780" s="237"/>
      <c r="F2780" s="243"/>
      <c r="G2780" s="122">
        <v>2.1</v>
      </c>
      <c r="H2780" s="84"/>
      <c r="I2780" s="84"/>
      <c r="J2780" s="84"/>
      <c r="K2780" s="84"/>
      <c r="L2780" s="84"/>
      <c r="M2780" s="84"/>
      <c r="N2780" s="84"/>
      <c r="O2780" s="84"/>
      <c r="P2780" s="84"/>
      <c r="Q2780" s="84"/>
      <c r="R2780" s="84"/>
      <c r="S2780" s="84"/>
      <c r="T2780" s="84"/>
      <c r="U2780" s="84"/>
      <c r="V2780" s="84"/>
      <c r="W2780" s="84"/>
      <c r="X2780" s="84"/>
      <c r="Y2780" s="84"/>
      <c r="Z2780" s="84"/>
      <c r="AA2780" s="84"/>
      <c r="AB2780" s="84"/>
      <c r="AC2780" s="80"/>
      <c r="AD2780" s="80"/>
      <c r="AE2780" s="80"/>
      <c r="AF2780" s="80"/>
      <c r="AG2780" s="80"/>
      <c r="AH2780" s="80"/>
      <c r="AI2780" s="80"/>
      <c r="AJ2780" s="80"/>
      <c r="AK2780" s="80"/>
      <c r="AL2780" s="80"/>
      <c r="AM2780" s="240"/>
      <c r="AN2780" s="240"/>
      <c r="AO2780" s="240"/>
      <c r="AP2780" s="240"/>
      <c r="AQ2780" s="240"/>
      <c r="AR2780" s="240"/>
      <c r="AS2780" s="240"/>
      <c r="AT2780" s="256"/>
      <c r="AU2780" s="256"/>
      <c r="AV2780" s="259"/>
      <c r="AW2780" s="259"/>
      <c r="AX2780" s="256"/>
      <c r="AY2780" s="256"/>
      <c r="AZ2780" s="256"/>
      <c r="BA2780" s="256"/>
      <c r="BB2780" s="256"/>
      <c r="BC2780" s="256"/>
      <c r="BD2780" s="256"/>
      <c r="BE2780" s="256"/>
      <c r="BF2780" s="256"/>
      <c r="BG2780" s="256"/>
      <c r="BH2780" s="256"/>
      <c r="BI2780" s="256"/>
      <c r="BJ2780" s="256"/>
      <c r="BK2780" s="256"/>
      <c r="BL2780" s="262"/>
      <c r="BM2780" s="262"/>
      <c r="BN2780" s="262"/>
      <c r="BO2780" s="262"/>
      <c r="BP2780" s="262"/>
      <c r="BQ2780" s="262"/>
      <c r="BR2780" s="270"/>
      <c r="BS2780" s="270"/>
      <c r="BT2780" s="270"/>
      <c r="BU2780" s="270"/>
      <c r="BV2780" s="270"/>
      <c r="BW2780" s="270"/>
      <c r="BX2780" s="256"/>
      <c r="BY2780" s="256"/>
      <c r="BZ2780" s="256"/>
      <c r="CA2780" s="267"/>
      <c r="CB2780" s="267"/>
      <c r="CC2780" s="274"/>
      <c r="CD2780" s="267"/>
      <c r="CE2780" s="267"/>
      <c r="CF2780" s="267"/>
      <c r="CG2780" s="267"/>
      <c r="CH2780" s="267"/>
      <c r="CI2780" s="267"/>
      <c r="CJ2780" s="267"/>
      <c r="CK2780" s="267"/>
      <c r="CL2780" s="265"/>
      <c r="CM2780" s="272"/>
      <c r="CN2780" s="264"/>
      <c r="CO2780" s="180"/>
      <c r="CP2780" s="226"/>
      <c r="CQ2780" s="226"/>
      <c r="CR2780" s="226"/>
      <c r="CS2780" s="181"/>
      <c r="CT2780" s="181"/>
      <c r="CU2780" s="181"/>
      <c r="CV2780" s="181"/>
      <c r="CW2780" s="181"/>
      <c r="CX2780" s="181"/>
      <c r="CY2780" s="181"/>
      <c r="CZ2780" s="181"/>
      <c r="DA2780" s="181"/>
    </row>
    <row r="2781" spans="1:105" s="120" customFormat="1" ht="15" customHeight="1">
      <c r="A2781" s="228"/>
      <c r="B2781" s="614"/>
      <c r="C2781" s="545"/>
      <c r="D2781" s="237"/>
      <c r="E2781" s="237"/>
      <c r="F2781" s="243"/>
      <c r="G2781" s="122">
        <v>2.7</v>
      </c>
      <c r="H2781" s="84"/>
      <c r="I2781" s="84"/>
      <c r="J2781" s="84"/>
      <c r="K2781" s="84"/>
      <c r="L2781" s="84"/>
      <c r="M2781" s="84"/>
      <c r="N2781" s="84"/>
      <c r="O2781" s="84"/>
      <c r="P2781" s="84"/>
      <c r="Q2781" s="84"/>
      <c r="R2781" s="84"/>
      <c r="S2781" s="84"/>
      <c r="T2781" s="84"/>
      <c r="U2781" s="84"/>
      <c r="V2781" s="84"/>
      <c r="W2781" s="84"/>
      <c r="X2781" s="84"/>
      <c r="Y2781" s="84"/>
      <c r="Z2781" s="84"/>
      <c r="AA2781" s="84"/>
      <c r="AB2781" s="84"/>
      <c r="AC2781" s="80"/>
      <c r="AD2781" s="80"/>
      <c r="AE2781" s="80"/>
      <c r="AF2781" s="80"/>
      <c r="AG2781" s="80"/>
      <c r="AH2781" s="80"/>
      <c r="AI2781" s="80"/>
      <c r="AJ2781" s="80"/>
      <c r="AK2781" s="80"/>
      <c r="AL2781" s="80"/>
      <c r="AM2781" s="240"/>
      <c r="AN2781" s="240"/>
      <c r="AO2781" s="240"/>
      <c r="AP2781" s="240"/>
      <c r="AQ2781" s="240"/>
      <c r="AR2781" s="240"/>
      <c r="AS2781" s="240"/>
      <c r="AT2781" s="256"/>
      <c r="AU2781" s="256"/>
      <c r="AV2781" s="259"/>
      <c r="AW2781" s="259"/>
      <c r="AX2781" s="256"/>
      <c r="AY2781" s="256"/>
      <c r="AZ2781" s="256"/>
      <c r="BA2781" s="256"/>
      <c r="BB2781" s="256"/>
      <c r="BC2781" s="256"/>
      <c r="BD2781" s="256"/>
      <c r="BE2781" s="256"/>
      <c r="BF2781" s="256"/>
      <c r="BG2781" s="256"/>
      <c r="BH2781" s="256"/>
      <c r="BI2781" s="256"/>
      <c r="BJ2781" s="256"/>
      <c r="BK2781" s="256"/>
      <c r="BL2781" s="262"/>
      <c r="BM2781" s="262"/>
      <c r="BN2781" s="262"/>
      <c r="BO2781" s="262"/>
      <c r="BP2781" s="262"/>
      <c r="BQ2781" s="262"/>
      <c r="BR2781" s="270"/>
      <c r="BS2781" s="270"/>
      <c r="BT2781" s="270"/>
      <c r="BU2781" s="270"/>
      <c r="BV2781" s="270"/>
      <c r="BW2781" s="270"/>
      <c r="BX2781" s="256"/>
      <c r="BY2781" s="256"/>
      <c r="BZ2781" s="256"/>
      <c r="CA2781" s="267"/>
      <c r="CB2781" s="267"/>
      <c r="CC2781" s="274"/>
      <c r="CD2781" s="267"/>
      <c r="CE2781" s="267"/>
      <c r="CF2781" s="267"/>
      <c r="CG2781" s="267"/>
      <c r="CH2781" s="267"/>
      <c r="CI2781" s="267"/>
      <c r="CJ2781" s="267"/>
      <c r="CK2781" s="267"/>
      <c r="CL2781" s="265"/>
      <c r="CM2781" s="272"/>
      <c r="CN2781" s="264"/>
      <c r="CO2781" s="180"/>
      <c r="CP2781" s="226"/>
      <c r="CQ2781" s="226"/>
      <c r="CR2781" s="226"/>
      <c r="CS2781" s="181"/>
      <c r="CT2781" s="181"/>
      <c r="CU2781" s="181"/>
      <c r="CV2781" s="181"/>
      <c r="CW2781" s="181"/>
      <c r="CX2781" s="181"/>
      <c r="CY2781" s="181"/>
      <c r="CZ2781" s="181"/>
      <c r="DA2781" s="181"/>
    </row>
    <row r="2782" spans="1:105" s="120" customFormat="1" ht="15" customHeight="1">
      <c r="A2782" s="228"/>
      <c r="B2782" s="614"/>
      <c r="C2782" s="545"/>
      <c r="D2782" s="237"/>
      <c r="E2782" s="237"/>
      <c r="F2782" s="243"/>
      <c r="G2782" s="122">
        <v>3</v>
      </c>
      <c r="H2782" s="84"/>
      <c r="I2782" s="84"/>
      <c r="J2782" s="84"/>
      <c r="K2782" s="84"/>
      <c r="L2782" s="84"/>
      <c r="M2782" s="84"/>
      <c r="N2782" s="84"/>
      <c r="O2782" s="84"/>
      <c r="P2782" s="84"/>
      <c r="Q2782" s="84"/>
      <c r="R2782" s="84"/>
      <c r="S2782" s="84"/>
      <c r="T2782" s="84"/>
      <c r="U2782" s="84"/>
      <c r="V2782" s="84"/>
      <c r="W2782" s="84"/>
      <c r="X2782" s="84"/>
      <c r="Y2782" s="84"/>
      <c r="Z2782" s="84"/>
      <c r="AA2782" s="84"/>
      <c r="AB2782" s="84"/>
      <c r="AC2782" s="80"/>
      <c r="AD2782" s="80"/>
      <c r="AE2782" s="80"/>
      <c r="AF2782" s="80"/>
      <c r="AG2782" s="80"/>
      <c r="AH2782" s="80"/>
      <c r="AI2782" s="80"/>
      <c r="AJ2782" s="80"/>
      <c r="AK2782" s="80"/>
      <c r="AL2782" s="80"/>
      <c r="AM2782" s="240"/>
      <c r="AN2782" s="240"/>
      <c r="AO2782" s="240"/>
      <c r="AP2782" s="240"/>
      <c r="AQ2782" s="240"/>
      <c r="AR2782" s="240"/>
      <c r="AS2782" s="240"/>
      <c r="AT2782" s="256"/>
      <c r="AU2782" s="256"/>
      <c r="AV2782" s="259"/>
      <c r="AW2782" s="259"/>
      <c r="AX2782" s="256"/>
      <c r="AY2782" s="256"/>
      <c r="AZ2782" s="256"/>
      <c r="BA2782" s="256"/>
      <c r="BB2782" s="256"/>
      <c r="BC2782" s="256"/>
      <c r="BD2782" s="256"/>
      <c r="BE2782" s="256"/>
      <c r="BF2782" s="256"/>
      <c r="BG2782" s="256"/>
      <c r="BH2782" s="256"/>
      <c r="BI2782" s="256"/>
      <c r="BJ2782" s="256"/>
      <c r="BK2782" s="256"/>
      <c r="BL2782" s="262"/>
      <c r="BM2782" s="262"/>
      <c r="BN2782" s="262"/>
      <c r="BO2782" s="262"/>
      <c r="BP2782" s="262"/>
      <c r="BQ2782" s="262"/>
      <c r="BR2782" s="270"/>
      <c r="BS2782" s="270"/>
      <c r="BT2782" s="270"/>
      <c r="BU2782" s="270"/>
      <c r="BV2782" s="270"/>
      <c r="BW2782" s="270"/>
      <c r="BX2782" s="256"/>
      <c r="BY2782" s="256"/>
      <c r="BZ2782" s="256"/>
      <c r="CA2782" s="267"/>
      <c r="CB2782" s="267"/>
      <c r="CC2782" s="274"/>
      <c r="CD2782" s="267"/>
      <c r="CE2782" s="267"/>
      <c r="CF2782" s="267"/>
      <c r="CG2782" s="267"/>
      <c r="CH2782" s="267"/>
      <c r="CI2782" s="267"/>
      <c r="CJ2782" s="267"/>
      <c r="CK2782" s="267"/>
      <c r="CL2782" s="265"/>
      <c r="CM2782" s="272"/>
      <c r="CN2782" s="264"/>
      <c r="CO2782" s="180"/>
      <c r="CP2782" s="226"/>
      <c r="CQ2782" s="226"/>
      <c r="CR2782" s="226"/>
      <c r="CS2782" s="181"/>
      <c r="CT2782" s="181"/>
      <c r="CU2782" s="181"/>
      <c r="CV2782" s="181"/>
      <c r="CW2782" s="181"/>
      <c r="CX2782" s="181"/>
      <c r="CY2782" s="181"/>
      <c r="CZ2782" s="181"/>
      <c r="DA2782" s="181"/>
    </row>
    <row r="2783" spans="1:105" s="120" customFormat="1" ht="15" customHeight="1">
      <c r="A2783" s="228"/>
      <c r="B2783" s="614"/>
      <c r="C2783" s="545"/>
      <c r="D2783" s="237"/>
      <c r="E2783" s="237"/>
      <c r="F2783" s="244"/>
      <c r="G2783" s="123">
        <v>3.9</v>
      </c>
      <c r="H2783" s="85"/>
      <c r="I2783" s="85"/>
      <c r="J2783" s="85"/>
      <c r="K2783" s="85"/>
      <c r="L2783" s="85"/>
      <c r="M2783" s="85"/>
      <c r="N2783" s="85"/>
      <c r="O2783" s="85"/>
      <c r="P2783" s="85"/>
      <c r="Q2783" s="85"/>
      <c r="R2783" s="85"/>
      <c r="S2783" s="85"/>
      <c r="T2783" s="85"/>
      <c r="U2783" s="85"/>
      <c r="V2783" s="85"/>
      <c r="W2783" s="85"/>
      <c r="X2783" s="85"/>
      <c r="Y2783" s="85"/>
      <c r="Z2783" s="85"/>
      <c r="AA2783" s="85"/>
      <c r="AB2783" s="85"/>
      <c r="AC2783" s="81"/>
      <c r="AD2783" s="81"/>
      <c r="AE2783" s="81"/>
      <c r="AF2783" s="81"/>
      <c r="AG2783" s="81"/>
      <c r="AH2783" s="81"/>
      <c r="AI2783" s="81"/>
      <c r="AJ2783" s="81"/>
      <c r="AK2783" s="81"/>
      <c r="AL2783" s="81"/>
      <c r="AM2783" s="240"/>
      <c r="AN2783" s="240"/>
      <c r="AO2783" s="240"/>
      <c r="AP2783" s="240"/>
      <c r="AQ2783" s="240"/>
      <c r="AR2783" s="240"/>
      <c r="AS2783" s="240"/>
      <c r="AT2783" s="256"/>
      <c r="AU2783" s="256"/>
      <c r="AV2783" s="259"/>
      <c r="AW2783" s="259"/>
      <c r="AX2783" s="256"/>
      <c r="AY2783" s="256"/>
      <c r="AZ2783" s="256"/>
      <c r="BA2783" s="256"/>
      <c r="BB2783" s="256"/>
      <c r="BC2783" s="256"/>
      <c r="BD2783" s="256"/>
      <c r="BE2783" s="256"/>
      <c r="BF2783" s="256"/>
      <c r="BG2783" s="256"/>
      <c r="BH2783" s="256"/>
      <c r="BI2783" s="256"/>
      <c r="BJ2783" s="256"/>
      <c r="BK2783" s="256"/>
      <c r="BL2783" s="262"/>
      <c r="BM2783" s="262"/>
      <c r="BN2783" s="262"/>
      <c r="BO2783" s="262"/>
      <c r="BP2783" s="262"/>
      <c r="BQ2783" s="262"/>
      <c r="BR2783" s="270"/>
      <c r="BS2783" s="270"/>
      <c r="BT2783" s="270"/>
      <c r="BU2783" s="270"/>
      <c r="BV2783" s="270"/>
      <c r="BW2783" s="270"/>
      <c r="BX2783" s="256"/>
      <c r="BY2783" s="256"/>
      <c r="BZ2783" s="256"/>
      <c r="CA2783" s="267"/>
      <c r="CB2783" s="267"/>
      <c r="CC2783" s="274"/>
      <c r="CD2783" s="267"/>
      <c r="CE2783" s="267"/>
      <c r="CF2783" s="267"/>
      <c r="CG2783" s="267"/>
      <c r="CH2783" s="267"/>
      <c r="CI2783" s="267"/>
      <c r="CJ2783" s="267"/>
      <c r="CK2783" s="267"/>
      <c r="CL2783" s="265"/>
      <c r="CM2783" s="272"/>
      <c r="CN2783" s="264"/>
      <c r="CO2783" s="180"/>
      <c r="CP2783" s="226"/>
      <c r="CQ2783" s="226"/>
      <c r="CR2783" s="226"/>
      <c r="CS2783" s="181"/>
      <c r="CT2783" s="181"/>
      <c r="CU2783" s="181"/>
      <c r="CV2783" s="181"/>
      <c r="CW2783" s="181"/>
      <c r="CX2783" s="181"/>
      <c r="CY2783" s="181"/>
      <c r="CZ2783" s="181"/>
      <c r="DA2783" s="181"/>
    </row>
    <row r="2784" spans="1:105" s="120" customFormat="1" ht="15" customHeight="1">
      <c r="A2784" s="229"/>
      <c r="B2784" s="615"/>
      <c r="C2784" s="546"/>
      <c r="D2784" s="238"/>
      <c r="E2784" s="238"/>
      <c r="F2784" s="245" t="s">
        <v>83</v>
      </c>
      <c r="G2784" s="246"/>
      <c r="H2784" s="82"/>
      <c r="I2784" s="82"/>
      <c r="J2784" s="82"/>
      <c r="K2784" s="82"/>
      <c r="L2784" s="82"/>
      <c r="M2784" s="82"/>
      <c r="N2784" s="82"/>
      <c r="O2784" s="82"/>
      <c r="P2784" s="82"/>
      <c r="Q2784" s="82"/>
      <c r="R2784" s="82"/>
      <c r="S2784" s="82"/>
      <c r="T2784" s="82"/>
      <c r="U2784" s="82"/>
      <c r="V2784" s="82"/>
      <c r="W2784" s="82"/>
      <c r="X2784" s="82"/>
      <c r="Y2784" s="82"/>
      <c r="Z2784" s="82"/>
      <c r="AA2784" s="82"/>
      <c r="AB2784" s="82"/>
      <c r="AC2784" s="35"/>
      <c r="AD2784" s="35">
        <v>0.2</v>
      </c>
      <c r="AE2784" s="35"/>
      <c r="AF2784" s="35"/>
      <c r="AG2784" s="35"/>
      <c r="AH2784" s="35"/>
      <c r="AI2784" s="35"/>
      <c r="AJ2784" s="35"/>
      <c r="AK2784" s="35"/>
      <c r="AL2784" s="35"/>
      <c r="AM2784" s="241"/>
      <c r="AN2784" s="241"/>
      <c r="AO2784" s="241"/>
      <c r="AP2784" s="241"/>
      <c r="AQ2784" s="241"/>
      <c r="AR2784" s="241"/>
      <c r="AS2784" s="241"/>
      <c r="AT2784" s="257"/>
      <c r="AU2784" s="257"/>
      <c r="AV2784" s="260"/>
      <c r="AW2784" s="260"/>
      <c r="AX2784" s="257"/>
      <c r="AY2784" s="257"/>
      <c r="AZ2784" s="257"/>
      <c r="BA2784" s="257"/>
      <c r="BB2784" s="257"/>
      <c r="BC2784" s="257"/>
      <c r="BD2784" s="257"/>
      <c r="BE2784" s="257"/>
      <c r="BF2784" s="257"/>
      <c r="BG2784" s="257"/>
      <c r="BH2784" s="257"/>
      <c r="BI2784" s="257"/>
      <c r="BJ2784" s="257"/>
      <c r="BK2784" s="257"/>
      <c r="BL2784" s="263"/>
      <c r="BM2784" s="263"/>
      <c r="BN2784" s="263"/>
      <c r="BO2784" s="263"/>
      <c r="BP2784" s="263"/>
      <c r="BQ2784" s="263"/>
      <c r="BR2784" s="271"/>
      <c r="BS2784" s="271"/>
      <c r="BT2784" s="271"/>
      <c r="BU2784" s="271"/>
      <c r="BV2784" s="271"/>
      <c r="BW2784" s="271"/>
      <c r="BX2784" s="257"/>
      <c r="BY2784" s="257"/>
      <c r="BZ2784" s="257"/>
      <c r="CA2784" s="268"/>
      <c r="CB2784" s="268"/>
      <c r="CC2784" s="275"/>
      <c r="CD2784" s="268"/>
      <c r="CE2784" s="268"/>
      <c r="CF2784" s="268"/>
      <c r="CG2784" s="268"/>
      <c r="CH2784" s="268"/>
      <c r="CI2784" s="268"/>
      <c r="CJ2784" s="268"/>
      <c r="CK2784" s="268"/>
      <c r="CL2784" s="265"/>
      <c r="CM2784" s="272"/>
      <c r="CN2784" s="264"/>
      <c r="CO2784" s="180"/>
      <c r="CP2784" s="226"/>
      <c r="CQ2784" s="226"/>
      <c r="CR2784" s="226"/>
      <c r="CS2784" s="181"/>
      <c r="CT2784" s="181"/>
      <c r="CU2784" s="181"/>
      <c r="CV2784" s="181"/>
      <c r="CW2784" s="181"/>
      <c r="CX2784" s="181"/>
      <c r="CY2784" s="181"/>
      <c r="CZ2784" s="181"/>
      <c r="DA2784" s="181"/>
    </row>
    <row r="2785" spans="1:105" s="120" customFormat="1" ht="15" customHeight="1">
      <c r="A2785" s="227">
        <f t="shared" si="902"/>
        <v>345</v>
      </c>
      <c r="B2785" s="613" t="s">
        <v>366</v>
      </c>
      <c r="C2785" s="544" t="s">
        <v>367</v>
      </c>
      <c r="D2785" s="236">
        <v>43717</v>
      </c>
      <c r="E2785" s="236" t="s">
        <v>1195</v>
      </c>
      <c r="F2785" s="253" t="s">
        <v>80</v>
      </c>
      <c r="G2785" s="254"/>
      <c r="H2785" s="82" t="s">
        <v>69</v>
      </c>
      <c r="I2785" s="82"/>
      <c r="J2785" s="82" t="s">
        <v>67</v>
      </c>
      <c r="K2785" s="82" t="s">
        <v>60</v>
      </c>
      <c r="L2785" s="82" t="s">
        <v>60</v>
      </c>
      <c r="M2785" s="82" t="s">
        <v>60</v>
      </c>
      <c r="N2785" s="82" t="s">
        <v>60</v>
      </c>
      <c r="O2785" s="82"/>
      <c r="P2785" s="82" t="s">
        <v>60</v>
      </c>
      <c r="Q2785" s="82" t="s">
        <v>60</v>
      </c>
      <c r="R2785" s="82" t="s">
        <v>60</v>
      </c>
      <c r="S2785" s="82" t="s">
        <v>60</v>
      </c>
      <c r="T2785" s="82" t="s">
        <v>60</v>
      </c>
      <c r="U2785" s="82" t="s">
        <v>60</v>
      </c>
      <c r="V2785" s="82"/>
      <c r="W2785" s="82" t="s">
        <v>60</v>
      </c>
      <c r="X2785" s="82" t="s">
        <v>60</v>
      </c>
      <c r="Y2785" s="82" t="s">
        <v>60</v>
      </c>
      <c r="Z2785" s="82" t="s">
        <v>60</v>
      </c>
      <c r="AA2785" s="82" t="s">
        <v>60</v>
      </c>
      <c r="AB2785" s="82" t="s">
        <v>60</v>
      </c>
      <c r="AC2785" s="82"/>
      <c r="AD2785" s="82" t="s">
        <v>60</v>
      </c>
      <c r="AE2785" s="82" t="s">
        <v>60</v>
      </c>
      <c r="AF2785" s="82" t="s">
        <v>60</v>
      </c>
      <c r="AG2785" s="82" t="s">
        <v>60</v>
      </c>
      <c r="AH2785" s="82" t="s">
        <v>60</v>
      </c>
      <c r="AI2785" s="82" t="s">
        <v>1471</v>
      </c>
      <c r="AJ2785" s="82"/>
      <c r="AK2785" s="82" t="s">
        <v>60</v>
      </c>
      <c r="AL2785" s="82" t="s">
        <v>60</v>
      </c>
      <c r="AM2785" s="239">
        <f>COUNTIF(H2785:AL2785,"PH")+COUNTIF(H2785:AL2785,"PH/L")+COUNTIF(H2785:AL2785,"PM")</f>
        <v>0</v>
      </c>
      <c r="AN2785" s="239">
        <f>COUNTIF(H2785:AL2785,"PD")+COUNTIF(H2785:AL2785,"PDD")+COUNTIF(H2785:AL2785,"P/DS")/2+COUNTIF(H2785:AL2785,"PMD")</f>
        <v>0</v>
      </c>
      <c r="AO2785" s="239">
        <f>COUNTIF(H2785:AL2785,"PN")+COUNTIF(H2785:AL2785,"P/NS")/2+COUNTIF(H2785:AL2785,"PH")+COUNTIF(H2785:AL2785,"PH/F")/2+COUNTIF(H2785:AL2785,"PH/L")/2+COUNTIF(H2785:AL2785,"PM")</f>
        <v>0</v>
      </c>
      <c r="AP2785" s="239">
        <f>COUNTIF(H2785:AL2785,"BH")+COUNTIF(H2785:AL2785,"AL/BL")+COUNTIF(H2785:AL2785,"UL/BL")+COUNTIF(H2785:AL2785,"BM")</f>
        <v>0</v>
      </c>
      <c r="AQ2785" s="239">
        <f>COUNTIF(H2785:AL2785,"DS")+COUNTIF(H2785:AL2785,"AL/DS")/2+COUNTIF(H2785:AL2785,"UL/DS")/2+COUNTIF(H2785:AL2785,"CT")+COUNTIF(H2785:AL2785,"MD")</f>
        <v>23.5</v>
      </c>
      <c r="AR2785" s="239">
        <f>COUNTIF(H2785:AL2785,"NS")+COUNTIF(H2785:AL2785,"AL/NS")/2+COUNTIF(H2785:AL2785,"UL/NS")/2+COUNTIF(H2785:AL2785,"BH")+COUNTIF(H2785:AL2785,"AL/BF")/2+COUNTIF(H2785:AL2785,"AL/BL")/2+COUNTIF(H2785:AL2785,"UL/BL")/2+COUNTIF(H2785:AL2785,"UL/BF")/2+COUNTIF(H2785:AL2785,"BM")</f>
        <v>0</v>
      </c>
      <c r="AS2785" s="239">
        <f>COUNTIF(H2785:AL2785,"AL")+COUNTIF(H2785:AL2785,"AL/DS")/2+COUNTIF(H2785:AL2785,"AL/NS")/2+COUNTIF(H2785:AL2785,"NH")+COUNTIF(H2785:AL2785,"SL")+COUNTIF(H2785:AL2785,"NHD")+COUNTIF(H2785:AL2785,"B")+COUNTIF(H2785:AL2785,"HL")+COUNTIF(H2785:AL2785,"AL/BF")/2+COUNTIF(H2785:AL2785,"AL/BL")/2</f>
        <v>2</v>
      </c>
      <c r="AT2785" s="255">
        <f>COUNTIF(H2785:AL2785,"PD")+COUNTIF(H2785:AL2785,"PN")+COUNTIF(H2785:AL2785,"P/DS")/2+COUNTIF(H2785:AL2785,"P/NS")/2+COUNTIF(H2785:AL2785,"DS")+COUNTIF(H2785:AL2785,"NS")+COUNTIF(H2785:AL2785,"AL")+COUNTIF(H2785:AL2785,"AL/DS")+COUNTIF(H2785:AL2785,"AL/NS")+COUNTIF(H2785:AL2785,"NH")+COUNTIF(H2785:AL2785,"SL")+COUNTIF(H2785:AL2785,"UL/DS")/2+COUNTIF(H2785:AL2785,"UL/NS")/2+COUNTIF(H2785:AL2785,"CT")+COUNTIF(H2785:AL2785,"NHD")+COUNTIF(H2785:AL2785,"PDD")+COUNTIF(H2785:AL2785,"B")+COUNTIF(H2785:AL2785,"HL")+COUNTIF(H2785:AL2785,"PH")+COUNTIF(H2785:AL2785,"BH")+COUNTIF(H2785:AL2785,"AL/BF")+COUNTIF(H2785:AL2785,"AL/BL")+COUNTIF(H2785:AL2785,"UL/BF")/2+COUNTIF(H2785:AL2785,"UL/BL")/2+COUNTIF(H2785:AL2785,"PH/F")/2+COUNTIF(H2785:AL2785,"PH/L")/2+COUNTIF(H2785:AL2785,"MD")+COUNTIF(H2785:AL2785,"PMD")+COUNTIF(H2785:AL2785,"PM")+COUNTIF(H2785:AL2785,"BM")</f>
        <v>25.5</v>
      </c>
      <c r="AU2785" s="255">
        <f>COUNTIF(H2785:AL2785,"P/DS")/2+COUNTIF(H2785:AL2785,"P/NS")/2+COUNTIF(H2785:AL2785,"IL")+COUNTIF(H2785:AL2785,"NL")+COUNTIF(H2785:AL2785,"UL")+COUNTIF(H2785:AL2785,"UL/DS")/2+COUNTIF(H2785:AL2785,"UL/NS")/2+COUNTIF(H2785:AL2785,"KT")+COUNTIF(H2785:AL2785,"UL/BF")/2+COUNTIF(H2785:AL2785,"UL/BL")/2+COUNTIF(H2785:AL2785,"PH/F")/2+COUNTIF(H2785:AL2785,"PH/L")/2+COUNTIF(H2785:AL2785,"NB")</f>
        <v>0.5</v>
      </c>
      <c r="AV2785" s="258">
        <f>COUNTIF(H2785:AL2785,"PN")+COUNTIF(H2785:AL2785,"TVD")+COUNTIF(H2785:AL2785,"PH")+COUNTIF(H2785:AL2785,"PM")+COUNTIF(H2785:AL2785,"PDD")-COUNTIFS(H2785:AL2785,"PN",H2792:AL2792,"&gt;=3")-COUNTIFS(H2785:AL2785,"PM",H2792:AL2792,"&gt;=3")</f>
        <v>0</v>
      </c>
      <c r="AW2785" s="258">
        <f>COUNTIF(H2785:AL2785,"NS")+COUNTIF(H2785:AL2785,"D")+COUNTIF(H2785:AL2785,"BH")+COUNTIF(H2785:AL2785,"NHD")+COUNTIF(H2785:AL2785,"BM")-COUNTIFS(H2785:AL2785,"NS",H2792:AL2792,"&gt;=3")-COUNTIFS(H2785:AL2785,"BH",H2792:AL2792,"&gt;=3")-COUNTIFS(H2785:AL2785,"BM",H2792:AL2792,"&gt;=3")</f>
        <v>0</v>
      </c>
      <c r="AX2785" s="255">
        <f>COUNTIF(H2785:AL2785,"AL")+COUNTIF(H2785:AL2785,"AL/DS")/2+COUNTIF(H2785:AL2785,"AL/NS")/2+COUNTIF(H2785:AL2785,"AL/BF")+COUNTIF(H2785:AL2785,"AL/BL")/2</f>
        <v>1</v>
      </c>
      <c r="AY2785" s="255">
        <f>COUNTIF(H2785:AL2785,"SL")</f>
        <v>0</v>
      </c>
      <c r="AZ2785" s="255">
        <f>COUNTIF(H2785:AL2785,"NH")</f>
        <v>1</v>
      </c>
      <c r="BA2785" s="255">
        <f>COUNTIF(H2785:AL2785,"HL")</f>
        <v>0</v>
      </c>
      <c r="BB2785" s="255">
        <f>COUNTIF(G2785:AL2785,"P/DS")/2+COUNTIF(G2785:AL2785,"P/NS")/2+COUNTIF(G2785:AL2785,"UL")+COUNTIF(G2785:AL2785,"UL/DS")/2+COUNTIF(G2785:AL2785,"UL/NS")/2+COUNTIF(G2785:AL2785,"UL/BL")/2+COUNTIF(G2785:AL2785,"UL/BF")/2+COUNTIF(G2785:AL2785,"PH/F")/2+COUNTIF(G2785:AL2785,"PH/L")/2</f>
        <v>0.5</v>
      </c>
      <c r="BC2785" s="255">
        <f>COUNTIF(H2785:AL2785,"NB")</f>
        <v>0</v>
      </c>
      <c r="BD2785" s="255">
        <f>COUNTIF(H2785:AL2785,"NL")</f>
        <v>0</v>
      </c>
      <c r="BE2785" s="255">
        <f>COUNTIF(H2785:AL2785,"IL")</f>
        <v>0</v>
      </c>
      <c r="BF2785" s="255">
        <f>COUNTIF(H2785:AL2785,"KT")</f>
        <v>0</v>
      </c>
      <c r="BG2785" s="255">
        <f>COUNTIF(H2785:AL2785,"L70")</f>
        <v>0</v>
      </c>
      <c r="BH2785" s="255">
        <f>COUNTIF(H2785:AL2785,"MD")</f>
        <v>0</v>
      </c>
      <c r="BI2785" s="255">
        <f>COUNTIF(H2785:AL2785,"PMD")</f>
        <v>0</v>
      </c>
      <c r="BJ2785" s="255">
        <f>COUNTIF(H2785:AL2785,"PM")</f>
        <v>0</v>
      </c>
      <c r="BK2785" s="255">
        <f>COUNTIF(H2785:AL2785,"BM")</f>
        <v>0</v>
      </c>
      <c r="BL2785" s="261">
        <f>SUMIF(H2785:AL2785,"PD",H2786:AL2786)+SUMIF(H2785:AL2785,"PN",H2786:AL2786)+SUMIF(H2785:AL2785,"P/DS",H2786:AL2786)+SUMIF(H2785:AL2785,"PN/F",H2786:AL2786)+SUMIF(H2785:AL2785,"PN/L",H2786:AL2786)+SUMIF(H2785:AL2785,"TV",H2786:AL2786)+SUMIF(H2785:AL2785,"TVD",H2786:AL2786)+SUMIF(H2785:AL2785,"PDD",H2786:AL2786)</f>
        <v>0</v>
      </c>
      <c r="BM2785" s="261">
        <f>SUMIF(H2785:AL2785,"PD",H2787:AL2787)+SUMIF(H2785:AL2785,"PN",H2787:AL2787)+SUMIF(H2785:AL2785,"P/DS",H2787:AL2787)+SUMIF(H2785:AL2785,"PN/F",H2787:AL2787)+SUMIF(H2785:AL2785,"PN/L",H2787:AL2787)+SUMIF(H2785:AL2785,"TV",H2787:AL2787)+SUMIF(H2785:AL2785,"TVD",H2787:AL2787)+SUMIF(H2785:AL2785,"PDD",H2787:AL2787)+SUMIF(H2785:AL2785,"PMD",H2787:AL2787)</f>
        <v>0</v>
      </c>
      <c r="BN2785" s="261">
        <f>SUMIF(H2785:AL2785,"PD",H2788:AL2788)+SUMIF(H2785:AL2785,"PN",H2788:AL2788)+SUMIF(H2785:AL2785,"P/DS",H2788:AL2788)+SUMIF(H2785:AL2785,"PN/F",H2788:AL2788)+SUMIF(H2785:AL2785,"PN/L",H2788:AL2788)+SUMIF(H2785:AL2785,"TV",H2788:AL2788)+SUMIF(H2785:AL2785,"TVD",H2788:AL2788)</f>
        <v>0</v>
      </c>
      <c r="BO2785" s="261">
        <f>SUMIF(H2785:AL2785,"PD",H2789:AL2789)+SUMIF(H2785:AL2785,"PN",H2789:AL2789)+SUMIF(H2785:AL2785,"P/DS",H2789:AL2789)+SUMIF(H2785:AL2785,"PN/F",H2789:AL2789)+SUMIF(H2785:AL2785,"PN/L",H2789:AL2789)+SUMIF(H2785:AL2785,"TV",H2789:AL2789)+SUMIF(H2785:AL2785,"TVD",H2789:AL2789)</f>
        <v>0</v>
      </c>
      <c r="BP2785" s="261">
        <f>SUMIF(H2785:AL2785,"PD",H2790:AL2790)+SUMIF(H2785:AL2785,"PN",H2790:AL2790)+SUMIF(H2785:AL2785,"P/DS",H2790:AL2790)+SUMIF(H2785:AL2785,"PN/F",H2790:AL2790)+SUMIF(H2785:AL2785,"PN/L",H2790:AL2790)+SUMIF(H2785:AL2785,"TV",H2790:AL2790)+SUMIF(H2785:AL2785,"TVD",H2790:AL2790)+SUMIF(H2785:AL2785,"PDD",H2790:AL2790)+SUMIF(H2785:AL2785,"PH",H2790:AL2790)+SUMIF(H2785:AL2785,"PM",H2790:AL2790)</f>
        <v>0</v>
      </c>
      <c r="BQ2785" s="261">
        <f>SUMIF(H2785:AL2785,"PD",H2791:AL2791)+SUMIF(H2785:AL2785,"PN",H2791:AL2791)+SUMIF(H2785:AL2785,"P/DS",H2791:AL2791)+SUMIF(H2785:AL2785,"PN/F",H2791:AL2791)+SUMIF(H2785:AL2785,"PN/L",H2791:AL2791)+SUMIF(H2785:AL2785,"TV",H2791:AL2791)+SUMIF(H2785:AL2785,"TVD",H2791:AL2791)+SUMIF(H2785:AL2785,"PDD",H2791:AL2791)+SUMIF(H2785:AL2785,"PH",H2791:AL2791)+SUMIF(H2785:AL2785,"PM",H2791:AL2791)</f>
        <v>0</v>
      </c>
      <c r="BR2785" s="269">
        <f>SUM(H2786:AL2786)-BL2785</f>
        <v>0</v>
      </c>
      <c r="BS2785" s="269">
        <f>SUM(H2787:AL2787)-BM2785</f>
        <v>0</v>
      </c>
      <c r="BT2785" s="269">
        <f>SUM(H2788:AL2788)-BN2785</f>
        <v>0</v>
      </c>
      <c r="BU2785" s="269">
        <f>SUM(H2789:AL2789)-BO2785</f>
        <v>0</v>
      </c>
      <c r="BV2785" s="269">
        <f>SUM(H2790:AL2790)-BP2785</f>
        <v>0</v>
      </c>
      <c r="BW2785" s="269">
        <f>SUM(H2791:AL2791)-BQ2785</f>
        <v>0</v>
      </c>
      <c r="BX2785" s="255">
        <f>SUMIF(H2785:AL2785,"PD",H2792:AL2792)+SUMIF(H2785:AL2785,"PN",H2792:AL2792)+SUMIF(H2785:AL2785,"P/DS",H2792:AL2792)+SUMIF(H2785:AL2785,"PN/F",H2792:AL2792)+SUMIF(H2785:AL2785,"PN/L",H2792:AL2792)</f>
        <v>0</v>
      </c>
      <c r="BY2785" s="255">
        <f>SUM(H2792:AL2792)-BX2785</f>
        <v>0</v>
      </c>
      <c r="BZ2785" s="255">
        <f t="shared" ref="BZ2785" si="915">+SUM(BL2785:BW2792)</f>
        <v>0</v>
      </c>
      <c r="CA2785" s="266">
        <f>(COUNTIFS(H2785:AL2785,"PD",H2786:AL2786,"&gt;=2"))*0.5-IF(CN2785="VP",COUNTIFS($H$16:$AL$16,"SAT",H2785:AL2785,"PD",H2786:AL2786,"&gt;=2"))*0.5</f>
        <v>0</v>
      </c>
      <c r="CB2785" s="266">
        <f>(COUNTIFS(H2785:AL2785,"PN",H2787:AL2787,"&gt;=0.5",H2786:AL2786,"&gt;=1.5"))*0.5+COUNTIFS(H2785:AL2785,"PDD",H2787:AL2787,"&gt;=0.5",H2786:AL2786,"&gt;=1.5")*0.5</f>
        <v>0</v>
      </c>
      <c r="CC2785" s="273">
        <f>(COUNTIFS(H2785:AL2785,"TV",H2787:AL2787,"&gt;=10"))*0.5+(COUNTIFS(H2785:AL2785,"PMD",H2787:AL2787,"&gt;=2"))*0.5</f>
        <v>0</v>
      </c>
      <c r="CD2785" s="266">
        <f>(COUNTIFS(H2785:AL2785,"TVD",H2789:AL2789,"&gt;=6.5",H2787:AL2787,"&gt;=3.5"))*0.5</f>
        <v>0</v>
      </c>
      <c r="CE2785" s="266">
        <f>(COUNTIFS(H2785:AL2785,"PD",H2790:AL2790,"&gt;=10"))*0.5</f>
        <v>0</v>
      </c>
      <c r="CF2785" s="266">
        <f>(COUNTIFS(H2785:AL2785,"PDD",H2790:AL2790,"&gt;=3.5",H2791:AL2791,"&gt;=6.5")+COUNTIFS(H2785:AL2785,"PH",H2791:AL2791,"&gt;=0.5",H2790:AL2790,"&gt;=1.5")+COUNTIFS(H2785:AL2785,"PM",H2791:AL2791,"&gt;=0.5",H2790:AL2790,"&gt;=1.5"))*0.5</f>
        <v>0</v>
      </c>
      <c r="CG2785" s="266">
        <f>(COUNTIFS(H2785:AL2785,"DS",H2786:AL2786,"&gt;=2")+COUNTIFS(H2785:AL2785,"AL/DS",H2786:AL2786,"&gt;=2"))*0.5-IF(CN2785="VP",COUNTIFS($H$16:$AL$16,"SAT",H2785:AL2785,"DS",H2786:AL2786,"&gt;=2"))*0.5</f>
        <v>0</v>
      </c>
      <c r="CH2785" s="266">
        <f>(COUNTIFS(H2785:AL2785,"NS",H2787:AL2787,"&gt;=0.5",H2786:AL2786,"&gt;=1.5")+COUNTIFS(H2785:AL2785,"AL/NS",H2787:AL2787,"&gt;=0.5",H2786:AL2786,"&gt;=1.5")+COUNTIFS(H2785:AL2785,"NHD",H2787:AL2787,"&gt;=4.5",H2790:AL2790,"&gt;=2",H2786:AL2786,"&gt;=1.5"))*0.5</f>
        <v>0</v>
      </c>
      <c r="CI2785" s="266">
        <f>(COUNTIF(H2787:AL2787,"&gt;=10")+COUNTIFS(H2785:AL2785,"MD",H2787:AL2787,"&gt;=2")-COUNTIFS(H2785:AL2785,"TV",H2787:AL2787,"&gt;=10"))*0.5</f>
        <v>0</v>
      </c>
      <c r="CJ2785" s="266">
        <f>(COUNTIFS(H2785:AL2785,"D",H2789:AL2789,"&gt;=6.5",H2787:AL2787,"&gt;=3.5"))*0.5</f>
        <v>0</v>
      </c>
      <c r="CK2785" s="266">
        <f>(COUNTIF(H2790:AL2790,"&gt;=10")-COUNTIFS(H2785:AL2785,"PD",H2790:AL2790,"&gt;=10"))*0.5</f>
        <v>0</v>
      </c>
      <c r="CL2785" s="265">
        <f>(COUNTIFS(H2785:AL2785,"NHD",H2790:AL2790,"&gt;=3.5",H2791:AL2791,"&gt;=6.5")+COUNTIFS(H2785:AL2785,"BH",H2790:AL2790,"&gt;=1.5",H2791:AL2791,"&gt;=0.5")+COUNTIFS(H2785:AL2785,"BM",H2790:AL2790,"&gt;=1.5",H2791:AL2791,"&gt;=0.5")+COUNTIFS(H2785:AL2785,"D",H2790:AL2790,"&gt;=1.5",H2791:AL2791,"&gt;=0.5"))*0.5</f>
        <v>0</v>
      </c>
      <c r="CM2785" s="272"/>
      <c r="CN2785" s="264" t="s">
        <v>723</v>
      </c>
      <c r="CO2785" s="180">
        <f t="shared" ref="CO2785" si="916">+AM2785+AN2785+AO2785+AP2785+AQ2785+AR2785+AS2785+AU2785+BG2785</f>
        <v>26</v>
      </c>
      <c r="CP2785" s="225">
        <f>+SUM(I2786:I2791)-I2792</f>
        <v>0</v>
      </c>
      <c r="CQ2785" s="225">
        <f>+SUM(J2786:J2791)-J2792</f>
        <v>0</v>
      </c>
      <c r="CR2785" s="225">
        <f>+SUM(K2786:K2791)-K2792</f>
        <v>0</v>
      </c>
      <c r="CS2785" s="181"/>
      <c r="CT2785" s="181"/>
      <c r="CU2785" s="181"/>
      <c r="CV2785" s="181"/>
      <c r="CW2785" s="181"/>
      <c r="CX2785" s="181"/>
      <c r="CY2785" s="181"/>
      <c r="CZ2785" s="181"/>
      <c r="DA2785" s="181"/>
    </row>
    <row r="2786" spans="1:105" s="120" customFormat="1" ht="15" customHeight="1">
      <c r="A2786" s="228"/>
      <c r="B2786" s="614"/>
      <c r="C2786" s="545"/>
      <c r="D2786" s="237"/>
      <c r="E2786" s="237"/>
      <c r="F2786" s="242" t="s">
        <v>82</v>
      </c>
      <c r="G2786" s="121">
        <v>1.5</v>
      </c>
      <c r="H2786" s="83"/>
      <c r="I2786" s="83"/>
      <c r="J2786" s="83"/>
      <c r="K2786" s="83"/>
      <c r="L2786" s="83"/>
      <c r="M2786" s="83"/>
      <c r="N2786" s="83"/>
      <c r="O2786" s="83"/>
      <c r="P2786" s="83"/>
      <c r="Q2786" s="83"/>
      <c r="R2786" s="83"/>
      <c r="S2786" s="83"/>
      <c r="T2786" s="83"/>
      <c r="U2786" s="83"/>
      <c r="V2786" s="83"/>
      <c r="W2786" s="83"/>
      <c r="X2786" s="83"/>
      <c r="Y2786" s="83"/>
      <c r="Z2786" s="83"/>
      <c r="AA2786" s="83"/>
      <c r="AB2786" s="83"/>
      <c r="AC2786" s="79"/>
      <c r="AD2786" s="79"/>
      <c r="AE2786" s="79"/>
      <c r="AF2786" s="79"/>
      <c r="AG2786" s="79"/>
      <c r="AH2786" s="79"/>
      <c r="AI2786" s="79"/>
      <c r="AJ2786" s="79"/>
      <c r="AK2786" s="79"/>
      <c r="AL2786" s="79"/>
      <c r="AM2786" s="240"/>
      <c r="AN2786" s="240"/>
      <c r="AO2786" s="240"/>
      <c r="AP2786" s="240"/>
      <c r="AQ2786" s="240"/>
      <c r="AR2786" s="240"/>
      <c r="AS2786" s="240"/>
      <c r="AT2786" s="256"/>
      <c r="AU2786" s="256"/>
      <c r="AV2786" s="259"/>
      <c r="AW2786" s="259"/>
      <c r="AX2786" s="256"/>
      <c r="AY2786" s="256"/>
      <c r="AZ2786" s="256"/>
      <c r="BA2786" s="256"/>
      <c r="BB2786" s="256"/>
      <c r="BC2786" s="256"/>
      <c r="BD2786" s="256"/>
      <c r="BE2786" s="256"/>
      <c r="BF2786" s="256"/>
      <c r="BG2786" s="256"/>
      <c r="BH2786" s="256"/>
      <c r="BI2786" s="256"/>
      <c r="BJ2786" s="256"/>
      <c r="BK2786" s="256"/>
      <c r="BL2786" s="262"/>
      <c r="BM2786" s="262"/>
      <c r="BN2786" s="262"/>
      <c r="BO2786" s="262"/>
      <c r="BP2786" s="262"/>
      <c r="BQ2786" s="262"/>
      <c r="BR2786" s="270"/>
      <c r="BS2786" s="270"/>
      <c r="BT2786" s="270"/>
      <c r="BU2786" s="270"/>
      <c r="BV2786" s="270"/>
      <c r="BW2786" s="270"/>
      <c r="BX2786" s="256"/>
      <c r="BY2786" s="256"/>
      <c r="BZ2786" s="256"/>
      <c r="CA2786" s="267"/>
      <c r="CB2786" s="267"/>
      <c r="CC2786" s="274"/>
      <c r="CD2786" s="267"/>
      <c r="CE2786" s="267"/>
      <c r="CF2786" s="267"/>
      <c r="CG2786" s="267"/>
      <c r="CH2786" s="267"/>
      <c r="CI2786" s="267"/>
      <c r="CJ2786" s="267"/>
      <c r="CK2786" s="267"/>
      <c r="CL2786" s="265"/>
      <c r="CM2786" s="272"/>
      <c r="CN2786" s="264"/>
      <c r="CO2786" s="180"/>
      <c r="CP2786" s="226"/>
      <c r="CQ2786" s="226"/>
      <c r="CR2786" s="226"/>
      <c r="CS2786" s="181"/>
      <c r="CT2786" s="181"/>
      <c r="CU2786" s="181"/>
      <c r="CV2786" s="181"/>
      <c r="CW2786" s="181"/>
      <c r="CX2786" s="181"/>
      <c r="CY2786" s="181"/>
      <c r="CZ2786" s="181"/>
      <c r="DA2786" s="181"/>
    </row>
    <row r="2787" spans="1:105" s="120" customFormat="1" ht="15" customHeight="1">
      <c r="A2787" s="228"/>
      <c r="B2787" s="614"/>
      <c r="C2787" s="545"/>
      <c r="D2787" s="237"/>
      <c r="E2787" s="237"/>
      <c r="F2787" s="243"/>
      <c r="G2787" s="122">
        <v>2</v>
      </c>
      <c r="H2787" s="84"/>
      <c r="I2787" s="84"/>
      <c r="J2787" s="84"/>
      <c r="K2787" s="84"/>
      <c r="L2787" s="84"/>
      <c r="M2787" s="84"/>
      <c r="N2787" s="84"/>
      <c r="O2787" s="84"/>
      <c r="P2787" s="84"/>
      <c r="Q2787" s="84"/>
      <c r="R2787" s="84"/>
      <c r="S2787" s="84"/>
      <c r="T2787" s="84"/>
      <c r="U2787" s="84"/>
      <c r="V2787" s="84"/>
      <c r="W2787" s="84"/>
      <c r="X2787" s="84"/>
      <c r="Y2787" s="84"/>
      <c r="Z2787" s="84"/>
      <c r="AA2787" s="84"/>
      <c r="AB2787" s="84"/>
      <c r="AC2787" s="80"/>
      <c r="AD2787" s="80"/>
      <c r="AE2787" s="80"/>
      <c r="AF2787" s="80"/>
      <c r="AG2787" s="80"/>
      <c r="AH2787" s="80"/>
      <c r="AI2787" s="80"/>
      <c r="AJ2787" s="80"/>
      <c r="AK2787" s="80"/>
      <c r="AL2787" s="80"/>
      <c r="AM2787" s="240"/>
      <c r="AN2787" s="240"/>
      <c r="AO2787" s="240"/>
      <c r="AP2787" s="240"/>
      <c r="AQ2787" s="240"/>
      <c r="AR2787" s="240"/>
      <c r="AS2787" s="240"/>
      <c r="AT2787" s="256"/>
      <c r="AU2787" s="256"/>
      <c r="AV2787" s="259"/>
      <c r="AW2787" s="259"/>
      <c r="AX2787" s="256"/>
      <c r="AY2787" s="256"/>
      <c r="AZ2787" s="256"/>
      <c r="BA2787" s="256"/>
      <c r="BB2787" s="256"/>
      <c r="BC2787" s="256"/>
      <c r="BD2787" s="256"/>
      <c r="BE2787" s="256"/>
      <c r="BF2787" s="256"/>
      <c r="BG2787" s="256"/>
      <c r="BH2787" s="256"/>
      <c r="BI2787" s="256"/>
      <c r="BJ2787" s="256"/>
      <c r="BK2787" s="256"/>
      <c r="BL2787" s="262"/>
      <c r="BM2787" s="262"/>
      <c r="BN2787" s="262"/>
      <c r="BO2787" s="262"/>
      <c r="BP2787" s="262"/>
      <c r="BQ2787" s="262"/>
      <c r="BR2787" s="270"/>
      <c r="BS2787" s="270"/>
      <c r="BT2787" s="270"/>
      <c r="BU2787" s="270"/>
      <c r="BV2787" s="270"/>
      <c r="BW2787" s="270"/>
      <c r="BX2787" s="256"/>
      <c r="BY2787" s="256"/>
      <c r="BZ2787" s="256"/>
      <c r="CA2787" s="267"/>
      <c r="CB2787" s="267"/>
      <c r="CC2787" s="274"/>
      <c r="CD2787" s="267"/>
      <c r="CE2787" s="267"/>
      <c r="CF2787" s="267"/>
      <c r="CG2787" s="267"/>
      <c r="CH2787" s="267"/>
      <c r="CI2787" s="267"/>
      <c r="CJ2787" s="267"/>
      <c r="CK2787" s="267"/>
      <c r="CL2787" s="265"/>
      <c r="CM2787" s="272"/>
      <c r="CN2787" s="264"/>
      <c r="CO2787" s="180"/>
      <c r="CP2787" s="226"/>
      <c r="CQ2787" s="226"/>
      <c r="CR2787" s="226"/>
      <c r="CS2787" s="181"/>
      <c r="CT2787" s="181"/>
      <c r="CU2787" s="181"/>
      <c r="CV2787" s="181"/>
      <c r="CW2787" s="181"/>
      <c r="CX2787" s="181"/>
      <c r="CY2787" s="181"/>
      <c r="CZ2787" s="181"/>
      <c r="DA2787" s="181"/>
    </row>
    <row r="2788" spans="1:105" s="120" customFormat="1" ht="15" customHeight="1">
      <c r="A2788" s="228"/>
      <c r="B2788" s="614"/>
      <c r="C2788" s="545"/>
      <c r="D2788" s="237"/>
      <c r="E2788" s="237"/>
      <c r="F2788" s="243"/>
      <c r="G2788" s="122">
        <v>2.1</v>
      </c>
      <c r="H2788" s="84"/>
      <c r="I2788" s="84"/>
      <c r="J2788" s="84"/>
      <c r="K2788" s="84"/>
      <c r="L2788" s="84"/>
      <c r="M2788" s="84"/>
      <c r="N2788" s="84"/>
      <c r="O2788" s="84"/>
      <c r="P2788" s="84"/>
      <c r="Q2788" s="84"/>
      <c r="R2788" s="84"/>
      <c r="S2788" s="84"/>
      <c r="T2788" s="84"/>
      <c r="U2788" s="84"/>
      <c r="V2788" s="84"/>
      <c r="W2788" s="84"/>
      <c r="X2788" s="84"/>
      <c r="Y2788" s="84"/>
      <c r="Z2788" s="84"/>
      <c r="AA2788" s="84"/>
      <c r="AB2788" s="84"/>
      <c r="AC2788" s="80"/>
      <c r="AD2788" s="80"/>
      <c r="AE2788" s="80"/>
      <c r="AF2788" s="80"/>
      <c r="AG2788" s="80"/>
      <c r="AH2788" s="80"/>
      <c r="AI2788" s="80"/>
      <c r="AJ2788" s="80"/>
      <c r="AK2788" s="80"/>
      <c r="AL2788" s="80"/>
      <c r="AM2788" s="240"/>
      <c r="AN2788" s="240"/>
      <c r="AO2788" s="240"/>
      <c r="AP2788" s="240"/>
      <c r="AQ2788" s="240"/>
      <c r="AR2788" s="240"/>
      <c r="AS2788" s="240"/>
      <c r="AT2788" s="256"/>
      <c r="AU2788" s="256"/>
      <c r="AV2788" s="259"/>
      <c r="AW2788" s="259"/>
      <c r="AX2788" s="256"/>
      <c r="AY2788" s="256"/>
      <c r="AZ2788" s="256"/>
      <c r="BA2788" s="256"/>
      <c r="BB2788" s="256"/>
      <c r="BC2788" s="256"/>
      <c r="BD2788" s="256"/>
      <c r="BE2788" s="256"/>
      <c r="BF2788" s="256"/>
      <c r="BG2788" s="256"/>
      <c r="BH2788" s="256"/>
      <c r="BI2788" s="256"/>
      <c r="BJ2788" s="256"/>
      <c r="BK2788" s="256"/>
      <c r="BL2788" s="262"/>
      <c r="BM2788" s="262"/>
      <c r="BN2788" s="262"/>
      <c r="BO2788" s="262"/>
      <c r="BP2788" s="262"/>
      <c r="BQ2788" s="262"/>
      <c r="BR2788" s="270"/>
      <c r="BS2788" s="270"/>
      <c r="BT2788" s="270"/>
      <c r="BU2788" s="270"/>
      <c r="BV2788" s="270"/>
      <c r="BW2788" s="270"/>
      <c r="BX2788" s="256"/>
      <c r="BY2788" s="256"/>
      <c r="BZ2788" s="256"/>
      <c r="CA2788" s="267"/>
      <c r="CB2788" s="267"/>
      <c r="CC2788" s="274"/>
      <c r="CD2788" s="267"/>
      <c r="CE2788" s="267"/>
      <c r="CF2788" s="267"/>
      <c r="CG2788" s="267"/>
      <c r="CH2788" s="267"/>
      <c r="CI2788" s="267"/>
      <c r="CJ2788" s="267"/>
      <c r="CK2788" s="267"/>
      <c r="CL2788" s="265"/>
      <c r="CM2788" s="272"/>
      <c r="CN2788" s="264"/>
      <c r="CO2788" s="180"/>
      <c r="CP2788" s="226"/>
      <c r="CQ2788" s="226"/>
      <c r="CR2788" s="226"/>
      <c r="CS2788" s="181"/>
      <c r="CT2788" s="181"/>
      <c r="CU2788" s="181"/>
      <c r="CV2788" s="181"/>
      <c r="CW2788" s="181"/>
      <c r="CX2788" s="181"/>
      <c r="CY2788" s="181"/>
      <c r="CZ2788" s="181"/>
      <c r="DA2788" s="181"/>
    </row>
    <row r="2789" spans="1:105" s="120" customFormat="1" ht="15" customHeight="1">
      <c r="A2789" s="228"/>
      <c r="B2789" s="614"/>
      <c r="C2789" s="545"/>
      <c r="D2789" s="237"/>
      <c r="E2789" s="237"/>
      <c r="F2789" s="243"/>
      <c r="G2789" s="122">
        <v>2.7</v>
      </c>
      <c r="H2789" s="84"/>
      <c r="I2789" s="84"/>
      <c r="J2789" s="84"/>
      <c r="K2789" s="84"/>
      <c r="L2789" s="84"/>
      <c r="M2789" s="84"/>
      <c r="N2789" s="84"/>
      <c r="O2789" s="84"/>
      <c r="P2789" s="84"/>
      <c r="Q2789" s="84"/>
      <c r="R2789" s="84"/>
      <c r="S2789" s="84"/>
      <c r="T2789" s="84"/>
      <c r="U2789" s="84"/>
      <c r="V2789" s="84"/>
      <c r="W2789" s="84"/>
      <c r="X2789" s="84"/>
      <c r="Y2789" s="84"/>
      <c r="Z2789" s="84"/>
      <c r="AA2789" s="84"/>
      <c r="AB2789" s="84"/>
      <c r="AC2789" s="80"/>
      <c r="AD2789" s="80"/>
      <c r="AE2789" s="80"/>
      <c r="AF2789" s="80"/>
      <c r="AG2789" s="80"/>
      <c r="AH2789" s="80"/>
      <c r="AI2789" s="80"/>
      <c r="AJ2789" s="80"/>
      <c r="AK2789" s="80"/>
      <c r="AL2789" s="80"/>
      <c r="AM2789" s="240"/>
      <c r="AN2789" s="240"/>
      <c r="AO2789" s="240"/>
      <c r="AP2789" s="240"/>
      <c r="AQ2789" s="240"/>
      <c r="AR2789" s="240"/>
      <c r="AS2789" s="240"/>
      <c r="AT2789" s="256"/>
      <c r="AU2789" s="256"/>
      <c r="AV2789" s="259"/>
      <c r="AW2789" s="259"/>
      <c r="AX2789" s="256"/>
      <c r="AY2789" s="256"/>
      <c r="AZ2789" s="256"/>
      <c r="BA2789" s="256"/>
      <c r="BB2789" s="256"/>
      <c r="BC2789" s="256"/>
      <c r="BD2789" s="256"/>
      <c r="BE2789" s="256"/>
      <c r="BF2789" s="256"/>
      <c r="BG2789" s="256"/>
      <c r="BH2789" s="256"/>
      <c r="BI2789" s="256"/>
      <c r="BJ2789" s="256"/>
      <c r="BK2789" s="256"/>
      <c r="BL2789" s="262"/>
      <c r="BM2789" s="262"/>
      <c r="BN2789" s="262"/>
      <c r="BO2789" s="262"/>
      <c r="BP2789" s="262"/>
      <c r="BQ2789" s="262"/>
      <c r="BR2789" s="270"/>
      <c r="BS2789" s="270"/>
      <c r="BT2789" s="270"/>
      <c r="BU2789" s="270"/>
      <c r="BV2789" s="270"/>
      <c r="BW2789" s="270"/>
      <c r="BX2789" s="256"/>
      <c r="BY2789" s="256"/>
      <c r="BZ2789" s="256"/>
      <c r="CA2789" s="267"/>
      <c r="CB2789" s="267"/>
      <c r="CC2789" s="274"/>
      <c r="CD2789" s="267"/>
      <c r="CE2789" s="267"/>
      <c r="CF2789" s="267"/>
      <c r="CG2789" s="267"/>
      <c r="CH2789" s="267"/>
      <c r="CI2789" s="267"/>
      <c r="CJ2789" s="267"/>
      <c r="CK2789" s="267"/>
      <c r="CL2789" s="265"/>
      <c r="CM2789" s="272"/>
      <c r="CN2789" s="264"/>
      <c r="CO2789" s="180"/>
      <c r="CP2789" s="226"/>
      <c r="CQ2789" s="226"/>
      <c r="CR2789" s="226"/>
      <c r="CS2789" s="181"/>
      <c r="CT2789" s="181"/>
      <c r="CU2789" s="181"/>
      <c r="CV2789" s="181"/>
      <c r="CW2789" s="181"/>
      <c r="CX2789" s="181"/>
      <c r="CY2789" s="181"/>
      <c r="CZ2789" s="181"/>
      <c r="DA2789" s="181"/>
    </row>
    <row r="2790" spans="1:105" s="120" customFormat="1" ht="15" customHeight="1">
      <c r="A2790" s="228"/>
      <c r="B2790" s="614"/>
      <c r="C2790" s="545"/>
      <c r="D2790" s="237"/>
      <c r="E2790" s="237"/>
      <c r="F2790" s="243"/>
      <c r="G2790" s="122">
        <v>3</v>
      </c>
      <c r="H2790" s="84"/>
      <c r="I2790" s="84"/>
      <c r="J2790" s="84"/>
      <c r="K2790" s="84"/>
      <c r="L2790" s="84"/>
      <c r="M2790" s="84"/>
      <c r="N2790" s="84"/>
      <c r="O2790" s="84"/>
      <c r="P2790" s="84"/>
      <c r="Q2790" s="84"/>
      <c r="R2790" s="84"/>
      <c r="S2790" s="84"/>
      <c r="T2790" s="84"/>
      <c r="U2790" s="84"/>
      <c r="V2790" s="84"/>
      <c r="W2790" s="84"/>
      <c r="X2790" s="84"/>
      <c r="Y2790" s="84"/>
      <c r="Z2790" s="84"/>
      <c r="AA2790" s="84"/>
      <c r="AB2790" s="84"/>
      <c r="AC2790" s="80"/>
      <c r="AD2790" s="80"/>
      <c r="AE2790" s="80"/>
      <c r="AF2790" s="80"/>
      <c r="AG2790" s="80"/>
      <c r="AH2790" s="80"/>
      <c r="AI2790" s="80"/>
      <c r="AJ2790" s="80"/>
      <c r="AK2790" s="80"/>
      <c r="AL2790" s="80"/>
      <c r="AM2790" s="240"/>
      <c r="AN2790" s="240"/>
      <c r="AO2790" s="240"/>
      <c r="AP2790" s="240"/>
      <c r="AQ2790" s="240"/>
      <c r="AR2790" s="240"/>
      <c r="AS2790" s="240"/>
      <c r="AT2790" s="256"/>
      <c r="AU2790" s="256"/>
      <c r="AV2790" s="259"/>
      <c r="AW2790" s="259"/>
      <c r="AX2790" s="256"/>
      <c r="AY2790" s="256"/>
      <c r="AZ2790" s="256"/>
      <c r="BA2790" s="256"/>
      <c r="BB2790" s="256"/>
      <c r="BC2790" s="256"/>
      <c r="BD2790" s="256"/>
      <c r="BE2790" s="256"/>
      <c r="BF2790" s="256"/>
      <c r="BG2790" s="256"/>
      <c r="BH2790" s="256"/>
      <c r="BI2790" s="256"/>
      <c r="BJ2790" s="256"/>
      <c r="BK2790" s="256"/>
      <c r="BL2790" s="262"/>
      <c r="BM2790" s="262"/>
      <c r="BN2790" s="262"/>
      <c r="BO2790" s="262"/>
      <c r="BP2790" s="262"/>
      <c r="BQ2790" s="262"/>
      <c r="BR2790" s="270"/>
      <c r="BS2790" s="270"/>
      <c r="BT2790" s="270"/>
      <c r="BU2790" s="270"/>
      <c r="BV2790" s="270"/>
      <c r="BW2790" s="270"/>
      <c r="BX2790" s="256"/>
      <c r="BY2790" s="256"/>
      <c r="BZ2790" s="256"/>
      <c r="CA2790" s="267"/>
      <c r="CB2790" s="267"/>
      <c r="CC2790" s="274"/>
      <c r="CD2790" s="267"/>
      <c r="CE2790" s="267"/>
      <c r="CF2790" s="267"/>
      <c r="CG2790" s="267"/>
      <c r="CH2790" s="267"/>
      <c r="CI2790" s="267"/>
      <c r="CJ2790" s="267"/>
      <c r="CK2790" s="267"/>
      <c r="CL2790" s="265"/>
      <c r="CM2790" s="272"/>
      <c r="CN2790" s="264"/>
      <c r="CO2790" s="180"/>
      <c r="CP2790" s="226"/>
      <c r="CQ2790" s="226"/>
      <c r="CR2790" s="226"/>
      <c r="CS2790" s="181"/>
      <c r="CT2790" s="181"/>
      <c r="CU2790" s="181"/>
      <c r="CV2790" s="181"/>
      <c r="CW2790" s="181"/>
      <c r="CX2790" s="181"/>
      <c r="CY2790" s="181"/>
      <c r="CZ2790" s="181"/>
      <c r="DA2790" s="181"/>
    </row>
    <row r="2791" spans="1:105" s="120" customFormat="1" ht="15" customHeight="1">
      <c r="A2791" s="228"/>
      <c r="B2791" s="614"/>
      <c r="C2791" s="545"/>
      <c r="D2791" s="237"/>
      <c r="E2791" s="237"/>
      <c r="F2791" s="244"/>
      <c r="G2791" s="123">
        <v>3.9</v>
      </c>
      <c r="H2791" s="85"/>
      <c r="I2791" s="85"/>
      <c r="J2791" s="85"/>
      <c r="K2791" s="85"/>
      <c r="L2791" s="85"/>
      <c r="M2791" s="85"/>
      <c r="N2791" s="85"/>
      <c r="O2791" s="85"/>
      <c r="P2791" s="85"/>
      <c r="Q2791" s="85"/>
      <c r="R2791" s="85"/>
      <c r="S2791" s="85"/>
      <c r="T2791" s="85"/>
      <c r="U2791" s="85"/>
      <c r="V2791" s="85"/>
      <c r="W2791" s="85"/>
      <c r="X2791" s="85"/>
      <c r="Y2791" s="85"/>
      <c r="Z2791" s="85"/>
      <c r="AA2791" s="85"/>
      <c r="AB2791" s="85"/>
      <c r="AC2791" s="81"/>
      <c r="AD2791" s="81"/>
      <c r="AE2791" s="81"/>
      <c r="AF2791" s="81"/>
      <c r="AG2791" s="81"/>
      <c r="AH2791" s="81"/>
      <c r="AI2791" s="81"/>
      <c r="AJ2791" s="81"/>
      <c r="AK2791" s="81"/>
      <c r="AL2791" s="81"/>
      <c r="AM2791" s="240"/>
      <c r="AN2791" s="240"/>
      <c r="AO2791" s="240"/>
      <c r="AP2791" s="240"/>
      <c r="AQ2791" s="240"/>
      <c r="AR2791" s="240"/>
      <c r="AS2791" s="240"/>
      <c r="AT2791" s="256"/>
      <c r="AU2791" s="256"/>
      <c r="AV2791" s="259"/>
      <c r="AW2791" s="259"/>
      <c r="AX2791" s="256"/>
      <c r="AY2791" s="256"/>
      <c r="AZ2791" s="256"/>
      <c r="BA2791" s="256"/>
      <c r="BB2791" s="256"/>
      <c r="BC2791" s="256"/>
      <c r="BD2791" s="256"/>
      <c r="BE2791" s="256"/>
      <c r="BF2791" s="256"/>
      <c r="BG2791" s="256"/>
      <c r="BH2791" s="256"/>
      <c r="BI2791" s="256"/>
      <c r="BJ2791" s="256"/>
      <c r="BK2791" s="256"/>
      <c r="BL2791" s="262"/>
      <c r="BM2791" s="262"/>
      <c r="BN2791" s="262"/>
      <c r="BO2791" s="262"/>
      <c r="BP2791" s="262"/>
      <c r="BQ2791" s="262"/>
      <c r="BR2791" s="270"/>
      <c r="BS2791" s="270"/>
      <c r="BT2791" s="270"/>
      <c r="BU2791" s="270"/>
      <c r="BV2791" s="270"/>
      <c r="BW2791" s="270"/>
      <c r="BX2791" s="256"/>
      <c r="BY2791" s="256"/>
      <c r="BZ2791" s="256"/>
      <c r="CA2791" s="267"/>
      <c r="CB2791" s="267"/>
      <c r="CC2791" s="274"/>
      <c r="CD2791" s="267"/>
      <c r="CE2791" s="267"/>
      <c r="CF2791" s="267"/>
      <c r="CG2791" s="267"/>
      <c r="CH2791" s="267"/>
      <c r="CI2791" s="267"/>
      <c r="CJ2791" s="267"/>
      <c r="CK2791" s="267"/>
      <c r="CL2791" s="265"/>
      <c r="CM2791" s="272"/>
      <c r="CN2791" s="264"/>
      <c r="CO2791" s="180"/>
      <c r="CP2791" s="226"/>
      <c r="CQ2791" s="226"/>
      <c r="CR2791" s="226"/>
      <c r="CS2791" s="181"/>
      <c r="CT2791" s="181"/>
      <c r="CU2791" s="181"/>
      <c r="CV2791" s="181"/>
      <c r="CW2791" s="181"/>
      <c r="CX2791" s="181"/>
      <c r="CY2791" s="181"/>
      <c r="CZ2791" s="181"/>
      <c r="DA2791" s="181"/>
    </row>
    <row r="2792" spans="1:105" s="120" customFormat="1" ht="15.75" customHeight="1">
      <c r="A2792" s="229"/>
      <c r="B2792" s="615"/>
      <c r="C2792" s="546"/>
      <c r="D2792" s="238"/>
      <c r="E2792" s="238"/>
      <c r="F2792" s="245" t="s">
        <v>83</v>
      </c>
      <c r="G2792" s="246"/>
      <c r="H2792" s="82"/>
      <c r="I2792" s="82"/>
      <c r="J2792" s="82"/>
      <c r="K2792" s="82"/>
      <c r="L2792" s="82"/>
      <c r="M2792" s="82"/>
      <c r="N2792" s="82"/>
      <c r="O2792" s="82"/>
      <c r="P2792" s="82"/>
      <c r="Q2792" s="82"/>
      <c r="R2792" s="82"/>
      <c r="S2792" s="82"/>
      <c r="T2792" s="82"/>
      <c r="U2792" s="82"/>
      <c r="V2792" s="82"/>
      <c r="W2792" s="82"/>
      <c r="X2792" s="82"/>
      <c r="Y2792" s="82"/>
      <c r="Z2792" s="82"/>
      <c r="AA2792" s="82"/>
      <c r="AB2792" s="82"/>
      <c r="AC2792" s="35"/>
      <c r="AD2792" s="35"/>
      <c r="AE2792" s="35"/>
      <c r="AF2792" s="35"/>
      <c r="AG2792" s="35"/>
      <c r="AH2792" s="35"/>
      <c r="AI2792" s="35"/>
      <c r="AJ2792" s="35"/>
      <c r="AK2792" s="35"/>
      <c r="AL2792" s="35"/>
      <c r="AM2792" s="241"/>
      <c r="AN2792" s="241"/>
      <c r="AO2792" s="241"/>
      <c r="AP2792" s="241"/>
      <c r="AQ2792" s="241"/>
      <c r="AR2792" s="241"/>
      <c r="AS2792" s="241"/>
      <c r="AT2792" s="257"/>
      <c r="AU2792" s="257"/>
      <c r="AV2792" s="260"/>
      <c r="AW2792" s="260"/>
      <c r="AX2792" s="257"/>
      <c r="AY2792" s="257"/>
      <c r="AZ2792" s="257"/>
      <c r="BA2792" s="257"/>
      <c r="BB2792" s="257"/>
      <c r="BC2792" s="257"/>
      <c r="BD2792" s="257"/>
      <c r="BE2792" s="257"/>
      <c r="BF2792" s="257"/>
      <c r="BG2792" s="257"/>
      <c r="BH2792" s="257"/>
      <c r="BI2792" s="257"/>
      <c r="BJ2792" s="257"/>
      <c r="BK2792" s="257"/>
      <c r="BL2792" s="263"/>
      <c r="BM2792" s="263"/>
      <c r="BN2792" s="263"/>
      <c r="BO2792" s="263"/>
      <c r="BP2792" s="263"/>
      <c r="BQ2792" s="263"/>
      <c r="BR2792" s="271"/>
      <c r="BS2792" s="271"/>
      <c r="BT2792" s="271"/>
      <c r="BU2792" s="271"/>
      <c r="BV2792" s="271"/>
      <c r="BW2792" s="271"/>
      <c r="BX2792" s="257"/>
      <c r="BY2792" s="257"/>
      <c r="BZ2792" s="257"/>
      <c r="CA2792" s="268"/>
      <c r="CB2792" s="268"/>
      <c r="CC2792" s="275"/>
      <c r="CD2792" s="268"/>
      <c r="CE2792" s="268"/>
      <c r="CF2792" s="268"/>
      <c r="CG2792" s="268"/>
      <c r="CH2792" s="268"/>
      <c r="CI2792" s="268"/>
      <c r="CJ2792" s="268"/>
      <c r="CK2792" s="268"/>
      <c r="CL2792" s="265"/>
      <c r="CM2792" s="272"/>
      <c r="CN2792" s="264"/>
      <c r="CO2792" s="180"/>
      <c r="CP2792" s="226"/>
      <c r="CQ2792" s="226"/>
      <c r="CR2792" s="226"/>
      <c r="CS2792" s="181"/>
      <c r="CT2792" s="181"/>
      <c r="CU2792" s="181"/>
      <c r="CV2792" s="181"/>
      <c r="CW2792" s="181"/>
      <c r="CX2792" s="181"/>
      <c r="CY2792" s="181"/>
      <c r="CZ2792" s="181"/>
      <c r="DA2792" s="181"/>
    </row>
    <row r="2793" spans="1:105" s="120" customFormat="1" ht="15" customHeight="1">
      <c r="A2793" s="227">
        <f t="shared" si="902"/>
        <v>346</v>
      </c>
      <c r="B2793" s="613" t="s">
        <v>389</v>
      </c>
      <c r="C2793" s="544" t="s">
        <v>390</v>
      </c>
      <c r="D2793" s="236">
        <v>43763</v>
      </c>
      <c r="E2793" s="236" t="s">
        <v>1195</v>
      </c>
      <c r="F2793" s="253" t="s">
        <v>80</v>
      </c>
      <c r="G2793" s="254"/>
      <c r="H2793" s="82" t="s">
        <v>69</v>
      </c>
      <c r="I2793" s="82"/>
      <c r="J2793" s="82" t="s">
        <v>60</v>
      </c>
      <c r="K2793" s="82" t="s">
        <v>60</v>
      </c>
      <c r="L2793" s="82" t="s">
        <v>67</v>
      </c>
      <c r="M2793" s="82" t="s">
        <v>60</v>
      </c>
      <c r="N2793" s="82" t="s">
        <v>60</v>
      </c>
      <c r="O2793" s="82"/>
      <c r="P2793" s="82" t="s">
        <v>60</v>
      </c>
      <c r="Q2793" s="82" t="s">
        <v>60</v>
      </c>
      <c r="R2793" s="82" t="s">
        <v>60</v>
      </c>
      <c r="S2793" s="82" t="s">
        <v>60</v>
      </c>
      <c r="T2793" s="82" t="s">
        <v>81</v>
      </c>
      <c r="U2793" s="82" t="s">
        <v>60</v>
      </c>
      <c r="V2793" s="82"/>
      <c r="W2793" s="82" t="s">
        <v>60</v>
      </c>
      <c r="X2793" s="82" t="s">
        <v>60</v>
      </c>
      <c r="Y2793" s="82" t="s">
        <v>60</v>
      </c>
      <c r="Z2793" s="82" t="s">
        <v>60</v>
      </c>
      <c r="AA2793" s="82" t="s">
        <v>60</v>
      </c>
      <c r="AB2793" s="82" t="s">
        <v>60</v>
      </c>
      <c r="AC2793" s="82"/>
      <c r="AD2793" s="82" t="s">
        <v>67</v>
      </c>
      <c r="AE2793" s="82" t="s">
        <v>60</v>
      </c>
      <c r="AF2793" s="82" t="s">
        <v>60</v>
      </c>
      <c r="AG2793" s="82" t="s">
        <v>60</v>
      </c>
      <c r="AH2793" s="82" t="s">
        <v>60</v>
      </c>
      <c r="AI2793" s="82" t="s">
        <v>1471</v>
      </c>
      <c r="AJ2793" s="82"/>
      <c r="AK2793" s="82" t="s">
        <v>60</v>
      </c>
      <c r="AL2793" s="82" t="s">
        <v>60</v>
      </c>
      <c r="AM2793" s="239">
        <f>COUNTIF(H2793:AL2793,"PH")+COUNTIF(H2793:AL2793,"PH/L")+COUNTIF(H2793:AL2793,"PM")</f>
        <v>0</v>
      </c>
      <c r="AN2793" s="239">
        <f>COUNTIF(H2793:AL2793,"PD")+COUNTIF(H2793:AL2793,"PDD")+COUNTIF(H2793:AL2793,"P/DS")/2+COUNTIF(H2793:AL2793,"PMD")</f>
        <v>0</v>
      </c>
      <c r="AO2793" s="239">
        <f>COUNTIF(H2793:AL2793,"PN")+COUNTIF(H2793:AL2793,"P/NS")/2+COUNTIF(H2793:AL2793,"PH")+COUNTIF(H2793:AL2793,"PH/F")/2+COUNTIF(H2793:AL2793,"PH/L")/2+COUNTIF(H2793:AL2793,"PM")</f>
        <v>0</v>
      </c>
      <c r="AP2793" s="239">
        <f>COUNTIF(H2793:AL2793,"BH")+COUNTIF(H2793:AL2793,"AL/BL")+COUNTIF(H2793:AL2793,"UL/BL")+COUNTIF(H2793:AL2793,"BM")</f>
        <v>0</v>
      </c>
      <c r="AQ2793" s="239">
        <f>COUNTIF(H2793:AL2793,"DS")+COUNTIF(H2793:AL2793,"AL/DS")/2+COUNTIF(H2793:AL2793,"UL/DS")/2+COUNTIF(H2793:AL2793,"CT")+COUNTIF(H2793:AL2793,"MD")</f>
        <v>22</v>
      </c>
      <c r="AR2793" s="239">
        <f>COUNTIF(H2793:AL2793,"NS")+COUNTIF(H2793:AL2793,"AL/NS")/2+COUNTIF(H2793:AL2793,"UL/NS")/2+COUNTIF(H2793:AL2793,"BH")+COUNTIF(H2793:AL2793,"AL/BF")/2+COUNTIF(H2793:AL2793,"AL/BL")/2+COUNTIF(H2793:AL2793,"UL/BL")/2+COUNTIF(H2793:AL2793,"UL/BF")/2+COUNTIF(H2793:AL2793,"BM")</f>
        <v>0</v>
      </c>
      <c r="AS2793" s="239">
        <f>COUNTIF(H2793:AL2793,"AL")+COUNTIF(H2793:AL2793,"AL/DS")/2+COUNTIF(H2793:AL2793,"AL/NS")/2+COUNTIF(H2793:AL2793,"NH")+COUNTIF(H2793:AL2793,"SL")+COUNTIF(H2793:AL2793,"NHD")+COUNTIF(H2793:AL2793,"B")+COUNTIF(H2793:AL2793,"HL")+COUNTIF(H2793:AL2793,"AL/BF")/2+COUNTIF(H2793:AL2793,"AL/BL")/2</f>
        <v>3.5</v>
      </c>
      <c r="AT2793" s="255">
        <f>COUNTIF(H2793:AL2793,"PD")+COUNTIF(H2793:AL2793,"PN")+COUNTIF(H2793:AL2793,"P/DS")/2+COUNTIF(H2793:AL2793,"P/NS")/2+COUNTIF(H2793:AL2793,"DS")+COUNTIF(H2793:AL2793,"NS")+COUNTIF(H2793:AL2793,"AL")+COUNTIF(H2793:AL2793,"AL/DS")+COUNTIF(H2793:AL2793,"AL/NS")+COUNTIF(H2793:AL2793,"NH")+COUNTIF(H2793:AL2793,"SL")+COUNTIF(H2793:AL2793,"UL/DS")/2+COUNTIF(H2793:AL2793,"UL/NS")/2+COUNTIF(H2793:AL2793,"CT")+COUNTIF(H2793:AL2793,"NHD")+COUNTIF(H2793:AL2793,"PDD")+COUNTIF(H2793:AL2793,"B")+COUNTIF(H2793:AL2793,"HL")+COUNTIF(H2793:AL2793,"PH")+COUNTIF(H2793:AL2793,"BH")+COUNTIF(H2793:AL2793,"AL/BF")+COUNTIF(H2793:AL2793,"AL/BL")+COUNTIF(H2793:AL2793,"UL/BF")/2+COUNTIF(H2793:AL2793,"UL/BL")/2+COUNTIF(H2793:AL2793,"PH/F")/2+COUNTIF(H2793:AL2793,"PH/L")/2+COUNTIF(H2793:AL2793,"MD")+COUNTIF(H2793:AL2793,"PMD")+COUNTIF(H2793:AL2793,"PM")+COUNTIF(H2793:AL2793,"BM")</f>
        <v>25.5</v>
      </c>
      <c r="AU2793" s="255">
        <f>COUNTIF(H2793:AL2793,"P/DS")/2+COUNTIF(H2793:AL2793,"P/NS")/2+COUNTIF(H2793:AL2793,"IL")+COUNTIF(H2793:AL2793,"NL")+COUNTIF(H2793:AL2793,"UL")+COUNTIF(H2793:AL2793,"UL/DS")/2+COUNTIF(H2793:AL2793,"UL/NS")/2+COUNTIF(H2793:AL2793,"KT")+COUNTIF(H2793:AL2793,"UL/BF")/2+COUNTIF(H2793:AL2793,"UL/BL")/2+COUNTIF(H2793:AL2793,"PH/F")/2+COUNTIF(H2793:AL2793,"PH/L")/2+COUNTIF(H2793:AL2793,"NB")</f>
        <v>0.5</v>
      </c>
      <c r="AV2793" s="258">
        <f>COUNTIF(H2793:AL2793,"PN")+COUNTIF(H2793:AL2793,"TVD")+COUNTIF(H2793:AL2793,"PH")+COUNTIF(H2793:AL2793,"PM")+COUNTIF(H2793:AL2793,"PDD")-COUNTIFS(H2793:AL2793,"PN",H2800:AL2800,"&gt;=3")-COUNTIFS(H2793:AL2793,"PM",H2800:AL2800,"&gt;=3")</f>
        <v>0</v>
      </c>
      <c r="AW2793" s="258">
        <f>COUNTIF(H2793:AL2793,"NS")+COUNTIF(H2793:AL2793,"D")+COUNTIF(H2793:AL2793,"BH")+COUNTIF(H2793:AL2793,"NHD")+COUNTIF(H2793:AL2793,"BM")-COUNTIFS(H2793:AL2793,"NS",H2800:AL2800,"&gt;=3")-COUNTIFS(H2793:AL2793,"BH",H2800:AL2800,"&gt;=3")-COUNTIFS(H2793:AL2793,"BM",H2800:AL2800,"&gt;=3")</f>
        <v>0</v>
      </c>
      <c r="AX2793" s="255">
        <f>COUNTIF(H2793:AL2793,"AL")+COUNTIF(H2793:AL2793,"AL/DS")/2+COUNTIF(H2793:AL2793,"AL/NS")/2+COUNTIF(H2793:AL2793,"AL/BF")+COUNTIF(H2793:AL2793,"AL/BL")/2</f>
        <v>2.5</v>
      </c>
      <c r="AY2793" s="255">
        <f>COUNTIF(H2793:AL2793,"SL")</f>
        <v>0</v>
      </c>
      <c r="AZ2793" s="255">
        <f>COUNTIF(H2793:AL2793,"NH")</f>
        <v>1</v>
      </c>
      <c r="BA2793" s="255">
        <f>COUNTIF(H2793:AL2793,"HL")</f>
        <v>0</v>
      </c>
      <c r="BB2793" s="255">
        <f>COUNTIF(G2793:AL2793,"P/DS")/2+COUNTIF(G2793:AL2793,"P/NS")/2+COUNTIF(G2793:AL2793,"UL")+COUNTIF(G2793:AL2793,"UL/DS")/2+COUNTIF(G2793:AL2793,"UL/NS")/2+COUNTIF(G2793:AL2793,"UL/BL")/2+COUNTIF(G2793:AL2793,"UL/BF")/2+COUNTIF(G2793:AL2793,"PH/F")/2+COUNTIF(G2793:AL2793,"PH/L")/2</f>
        <v>0.5</v>
      </c>
      <c r="BC2793" s="255">
        <f>COUNTIF(H2793:AL2793,"NB")</f>
        <v>0</v>
      </c>
      <c r="BD2793" s="255">
        <f>COUNTIF(H2793:AL2793,"NL")</f>
        <v>0</v>
      </c>
      <c r="BE2793" s="255">
        <f>COUNTIF(H2793:AL2793,"IL")</f>
        <v>0</v>
      </c>
      <c r="BF2793" s="255">
        <f>COUNTIF(H2793:AL2793,"KT")</f>
        <v>0</v>
      </c>
      <c r="BG2793" s="255">
        <f>COUNTIF(H2793:AL2793,"L70")</f>
        <v>0</v>
      </c>
      <c r="BH2793" s="255">
        <f>COUNTIF(H2793:AL2793,"MD")</f>
        <v>0</v>
      </c>
      <c r="BI2793" s="255">
        <f>COUNTIF(H2793:AL2793,"PMD")</f>
        <v>0</v>
      </c>
      <c r="BJ2793" s="255">
        <f>COUNTIF(H2793:AL2793,"PM")</f>
        <v>0</v>
      </c>
      <c r="BK2793" s="255">
        <f>COUNTIF(H2793:AL2793,"BM")</f>
        <v>0</v>
      </c>
      <c r="BL2793" s="261">
        <f>SUMIF(H2793:AL2793,"PD",H2794:AL2794)+SUMIF(H2793:AL2793,"PN",H2794:AL2794)+SUMIF(H2793:AL2793,"P/DS",H2794:AL2794)+SUMIF(H2793:AL2793,"PN/F",H2794:AL2794)+SUMIF(H2793:AL2793,"PN/L",H2794:AL2794)+SUMIF(H2793:AL2793,"TV",H2794:AL2794)+SUMIF(H2793:AL2793,"TVD",H2794:AL2794)+SUMIF(H2793:AL2793,"PDD",H2794:AL2794)</f>
        <v>0</v>
      </c>
      <c r="BM2793" s="261">
        <f>SUMIF(H2793:AL2793,"PD",H2795:AL2795)+SUMIF(H2793:AL2793,"PN",H2795:AL2795)+SUMIF(H2793:AL2793,"P/DS",H2795:AL2795)+SUMIF(H2793:AL2793,"PN/F",H2795:AL2795)+SUMIF(H2793:AL2793,"PN/L",H2795:AL2795)+SUMIF(H2793:AL2793,"TV",H2795:AL2795)+SUMIF(H2793:AL2793,"TVD",H2795:AL2795)+SUMIF(H2793:AL2793,"PDD",H2795:AL2795)+SUMIF(H2793:AL2793,"PMD",H2795:AL2795)</f>
        <v>0</v>
      </c>
      <c r="BN2793" s="261">
        <f>SUMIF(H2793:AL2793,"PD",H2796:AL2796)+SUMIF(H2793:AL2793,"PN",H2796:AL2796)+SUMIF(H2793:AL2793,"P/DS",H2796:AL2796)+SUMIF(H2793:AL2793,"PN/F",H2796:AL2796)+SUMIF(H2793:AL2793,"PN/L",H2796:AL2796)+SUMIF(H2793:AL2793,"TV",H2796:AL2796)+SUMIF(H2793:AL2793,"TVD",H2796:AL2796)</f>
        <v>0</v>
      </c>
      <c r="BO2793" s="261">
        <f>SUMIF(H2793:AL2793,"PD",H2797:AL2797)+SUMIF(H2793:AL2793,"PN",H2797:AL2797)+SUMIF(H2793:AL2793,"P/DS",H2797:AL2797)+SUMIF(H2793:AL2793,"PN/F",H2797:AL2797)+SUMIF(H2793:AL2793,"PN/L",H2797:AL2797)+SUMIF(H2793:AL2793,"TV",H2797:AL2797)+SUMIF(H2793:AL2793,"TVD",H2797:AL2797)</f>
        <v>0</v>
      </c>
      <c r="BP2793" s="261">
        <f>SUMIF(H2793:AL2793,"PD",H2798:AL2798)+SUMIF(H2793:AL2793,"PN",H2798:AL2798)+SUMIF(H2793:AL2793,"P/DS",H2798:AL2798)+SUMIF(H2793:AL2793,"PN/F",H2798:AL2798)+SUMIF(H2793:AL2793,"PN/L",H2798:AL2798)+SUMIF(H2793:AL2793,"TV",H2798:AL2798)+SUMIF(H2793:AL2793,"TVD",H2798:AL2798)+SUMIF(H2793:AL2793,"PDD",H2798:AL2798)+SUMIF(H2793:AL2793,"PH",H2798:AL2798)+SUMIF(H2793:AL2793,"PM",H2798:AL2798)</f>
        <v>0</v>
      </c>
      <c r="BQ2793" s="261">
        <f>SUMIF(H2793:AL2793,"PD",H2799:AL2799)+SUMIF(H2793:AL2793,"PN",H2799:AL2799)+SUMIF(H2793:AL2793,"P/DS",H2799:AL2799)+SUMIF(H2793:AL2793,"PN/F",H2799:AL2799)+SUMIF(H2793:AL2793,"PN/L",H2799:AL2799)+SUMIF(H2793:AL2793,"TV",H2799:AL2799)+SUMIF(H2793:AL2793,"TVD",H2799:AL2799)+SUMIF(H2793:AL2793,"PDD",H2799:AL2799)+SUMIF(H2793:AL2793,"PH",H2799:AL2799)+SUMIF(H2793:AL2793,"PM",H2799:AL2799)</f>
        <v>0</v>
      </c>
      <c r="BR2793" s="269">
        <f>SUM(H2794:AL2794)-BL2793</f>
        <v>45</v>
      </c>
      <c r="BS2793" s="269">
        <f>SUM(H2795:AL2795)-BM2793</f>
        <v>18.5</v>
      </c>
      <c r="BT2793" s="269">
        <f>SUM(H2796:AL2796)-BN2793</f>
        <v>0</v>
      </c>
      <c r="BU2793" s="269">
        <f>SUM(H2797:AL2797)-BO2793</f>
        <v>0</v>
      </c>
      <c r="BV2793" s="269">
        <f>SUM(H2798:AL2798)-BP2793</f>
        <v>0</v>
      </c>
      <c r="BW2793" s="269">
        <f>SUM(H2799:AL2799)-BQ2793</f>
        <v>0</v>
      </c>
      <c r="BX2793" s="255">
        <f>SUMIF(H2793:AL2793,"PD",H2800:AL2800)+SUMIF(H2793:AL2793,"PN",H2800:AL2800)+SUMIF(H2793:AL2793,"P/DS",H2800:AL2800)+SUMIF(H2793:AL2793,"PN/F",H2800:AL2800)+SUMIF(H2793:AL2793,"PN/L",H2800:AL2800)</f>
        <v>0</v>
      </c>
      <c r="BY2793" s="255">
        <f>SUM(H2800:AL2800)-BX2793</f>
        <v>0</v>
      </c>
      <c r="BZ2793" s="255">
        <f t="shared" ref="BZ2793" si="917">+SUM(BL2793:BW2800)</f>
        <v>63.5</v>
      </c>
      <c r="CA2793" s="266">
        <f>(COUNTIFS(H2793:AL2793,"PD",H2794:AL2794,"&gt;=2"))*0.5-IF(CN2793="VP",COUNTIFS($H$16:$AL$16,"SAT",H2793:AL2793,"PD",H2794:AL2794,"&gt;=2"))*0.5</f>
        <v>0</v>
      </c>
      <c r="CB2793" s="266">
        <f>(COUNTIFS(H2793:AL2793,"PN",H2795:AL2795,"&gt;=0.5",H2794:AL2794,"&gt;=1.5"))*0.5+COUNTIFS(H2793:AL2793,"PDD",H2795:AL2795,"&gt;=0.5",H2794:AL2794,"&gt;=1.5")*0.5</f>
        <v>0</v>
      </c>
      <c r="CC2793" s="273">
        <f>(COUNTIFS(H2793:AL2793,"TV",H2795:AL2795,"&gt;=10"))*0.5+(COUNTIFS(H2793:AL2793,"PMD",H2795:AL2795,"&gt;=2"))*0.5</f>
        <v>0</v>
      </c>
      <c r="CD2793" s="266">
        <f>(COUNTIFS(H2793:AL2793,"TVD",H2797:AL2797,"&gt;=6.5",H2795:AL2795,"&gt;=3.5"))*0.5</f>
        <v>0</v>
      </c>
      <c r="CE2793" s="266">
        <f>(COUNTIFS(H2793:AL2793,"PD",H2798:AL2798,"&gt;=10"))*0.5</f>
        <v>0</v>
      </c>
      <c r="CF2793" s="266">
        <f>(COUNTIFS(H2793:AL2793,"PDD",H2798:AL2798,"&gt;=3.5",H2799:AL2799,"&gt;=6.5")+COUNTIFS(H2793:AL2793,"PH",H2799:AL2799,"&gt;=0.5",H2798:AL2798,"&gt;=1.5")+COUNTIFS(H2793:AL2793,"PM",H2799:AL2799,"&gt;=0.5",H2798:AL2798,"&gt;=1.5"))*0.5</f>
        <v>0</v>
      </c>
      <c r="CG2793" s="266">
        <f>(COUNTIFS(H2793:AL2793,"DS",H2794:AL2794,"&gt;=2")+COUNTIFS(H2793:AL2793,"AL/DS",H2794:AL2794,"&gt;=2"))*0.5-IF(CN2793="VP",COUNTIFS($H$16:$AL$16,"SAT",H2793:AL2793,"DS",H2794:AL2794,"&gt;=2"))*0.5</f>
        <v>9</v>
      </c>
      <c r="CH2793" s="266">
        <f>(COUNTIFS(H2793:AL2793,"NS",H2795:AL2795,"&gt;=0.5",H2794:AL2794,"&gt;=1.5")+COUNTIFS(H2793:AL2793,"AL/NS",H2795:AL2795,"&gt;=0.5",H2794:AL2794,"&gt;=1.5")+COUNTIFS(H2793:AL2793,"NHD",H2795:AL2795,"&gt;=4.5",H2798:AL2798,"&gt;=2",H2794:AL2794,"&gt;=1.5"))*0.5</f>
        <v>0</v>
      </c>
      <c r="CI2793" s="266">
        <f>(COUNTIF(H2795:AL2795,"&gt;=10")+COUNTIFS(H2793:AL2793,"MD",H2795:AL2795,"&gt;=2")-COUNTIFS(H2793:AL2793,"TV",H2795:AL2795,"&gt;=10"))*0.5</f>
        <v>0.5</v>
      </c>
      <c r="CJ2793" s="266">
        <f>(COUNTIFS(H2793:AL2793,"D",H2797:AL2797,"&gt;=6.5",H2795:AL2795,"&gt;=3.5"))*0.5</f>
        <v>0</v>
      </c>
      <c r="CK2793" s="266">
        <f>(COUNTIF(H2798:AL2798,"&gt;=10")-COUNTIFS(H2793:AL2793,"PD",H2798:AL2798,"&gt;=10"))*0.5</f>
        <v>0</v>
      </c>
      <c r="CL2793" s="265">
        <f>(COUNTIFS(H2793:AL2793,"NHD",H2798:AL2798,"&gt;=3.5",H2799:AL2799,"&gt;=6.5")+COUNTIFS(H2793:AL2793,"BH",H2798:AL2798,"&gt;=1.5",H2799:AL2799,"&gt;=0.5")+COUNTIFS(H2793:AL2793,"BM",H2798:AL2798,"&gt;=1.5",H2799:AL2799,"&gt;=0.5")+COUNTIFS(H2793:AL2793,"D",H2798:AL2798,"&gt;=1.5",H2799:AL2799,"&gt;=0.5"))*0.5</f>
        <v>0</v>
      </c>
      <c r="CM2793" s="272"/>
      <c r="CN2793" s="264" t="s">
        <v>723</v>
      </c>
      <c r="CO2793" s="180">
        <f t="shared" ref="CO2793" si="918">+AM2793+AN2793+AO2793+AP2793+AQ2793+AR2793+AS2793+AU2793+BG2793</f>
        <v>26</v>
      </c>
      <c r="CP2793" s="225">
        <f>+SUM(I2794:I2799)-I2800</f>
        <v>0</v>
      </c>
      <c r="CQ2793" s="225">
        <f>+SUM(J2794:J2799)-J2800</f>
        <v>2.5</v>
      </c>
      <c r="CR2793" s="225">
        <f>+SUM(K2794:K2799)-K2800</f>
        <v>2.5</v>
      </c>
      <c r="CS2793" s="181"/>
      <c r="CT2793" s="181"/>
      <c r="CU2793" s="181"/>
      <c r="CV2793" s="181"/>
      <c r="CW2793" s="181"/>
      <c r="CX2793" s="181"/>
      <c r="CY2793" s="181"/>
      <c r="CZ2793" s="181"/>
      <c r="DA2793" s="181"/>
    </row>
    <row r="2794" spans="1:105" s="120" customFormat="1" ht="15" customHeight="1">
      <c r="A2794" s="228"/>
      <c r="B2794" s="614"/>
      <c r="C2794" s="545"/>
      <c r="D2794" s="237"/>
      <c r="E2794" s="237"/>
      <c r="F2794" s="242" t="s">
        <v>82</v>
      </c>
      <c r="G2794" s="121">
        <v>1.5</v>
      </c>
      <c r="H2794" s="83"/>
      <c r="I2794" s="83"/>
      <c r="J2794" s="83">
        <v>2.5</v>
      </c>
      <c r="K2794" s="83">
        <v>2.5</v>
      </c>
      <c r="L2794" s="83">
        <v>0</v>
      </c>
      <c r="M2794" s="83">
        <v>2.5</v>
      </c>
      <c r="N2794" s="83">
        <v>2.5</v>
      </c>
      <c r="O2794" s="83"/>
      <c r="P2794" s="83">
        <v>0</v>
      </c>
      <c r="Q2794" s="83">
        <v>2.5</v>
      </c>
      <c r="R2794" s="83">
        <v>2.5</v>
      </c>
      <c r="S2794" s="83">
        <v>0</v>
      </c>
      <c r="T2794" s="83">
        <v>2.5</v>
      </c>
      <c r="U2794" s="83">
        <v>2.5</v>
      </c>
      <c r="V2794" s="83"/>
      <c r="W2794" s="83">
        <v>2.5</v>
      </c>
      <c r="X2794" s="83">
        <v>2.5</v>
      </c>
      <c r="Y2794" s="83">
        <v>2.5</v>
      </c>
      <c r="Z2794" s="83">
        <v>2.5</v>
      </c>
      <c r="AA2794" s="83">
        <v>2.5</v>
      </c>
      <c r="AB2794" s="83"/>
      <c r="AC2794" s="79"/>
      <c r="AD2794" s="79"/>
      <c r="AE2794" s="79">
        <v>2.5</v>
      </c>
      <c r="AF2794" s="79">
        <v>2.5</v>
      </c>
      <c r="AG2794" s="79"/>
      <c r="AH2794" s="79">
        <v>2.5</v>
      </c>
      <c r="AI2794" s="79"/>
      <c r="AJ2794" s="79"/>
      <c r="AK2794" s="79">
        <v>2.5</v>
      </c>
      <c r="AL2794" s="79">
        <v>2.5</v>
      </c>
      <c r="AM2794" s="240"/>
      <c r="AN2794" s="240"/>
      <c r="AO2794" s="240"/>
      <c r="AP2794" s="240"/>
      <c r="AQ2794" s="240"/>
      <c r="AR2794" s="240"/>
      <c r="AS2794" s="240"/>
      <c r="AT2794" s="256"/>
      <c r="AU2794" s="256"/>
      <c r="AV2794" s="259"/>
      <c r="AW2794" s="259"/>
      <c r="AX2794" s="256"/>
      <c r="AY2794" s="256"/>
      <c r="AZ2794" s="256"/>
      <c r="BA2794" s="256"/>
      <c r="BB2794" s="256"/>
      <c r="BC2794" s="256"/>
      <c r="BD2794" s="256"/>
      <c r="BE2794" s="256"/>
      <c r="BF2794" s="256"/>
      <c r="BG2794" s="256"/>
      <c r="BH2794" s="256"/>
      <c r="BI2794" s="256"/>
      <c r="BJ2794" s="256"/>
      <c r="BK2794" s="256"/>
      <c r="BL2794" s="262"/>
      <c r="BM2794" s="262"/>
      <c r="BN2794" s="262"/>
      <c r="BO2794" s="262"/>
      <c r="BP2794" s="262"/>
      <c r="BQ2794" s="262"/>
      <c r="BR2794" s="270"/>
      <c r="BS2794" s="270"/>
      <c r="BT2794" s="270"/>
      <c r="BU2794" s="270"/>
      <c r="BV2794" s="270"/>
      <c r="BW2794" s="270"/>
      <c r="BX2794" s="256"/>
      <c r="BY2794" s="256"/>
      <c r="BZ2794" s="256"/>
      <c r="CA2794" s="267"/>
      <c r="CB2794" s="267"/>
      <c r="CC2794" s="274"/>
      <c r="CD2794" s="267"/>
      <c r="CE2794" s="267"/>
      <c r="CF2794" s="267"/>
      <c r="CG2794" s="267"/>
      <c r="CH2794" s="267"/>
      <c r="CI2794" s="267"/>
      <c r="CJ2794" s="267"/>
      <c r="CK2794" s="267"/>
      <c r="CL2794" s="265"/>
      <c r="CM2794" s="272"/>
      <c r="CN2794" s="264"/>
      <c r="CO2794" s="180"/>
      <c r="CP2794" s="226"/>
      <c r="CQ2794" s="226"/>
      <c r="CR2794" s="226"/>
      <c r="CS2794" s="181"/>
      <c r="CT2794" s="181"/>
      <c r="CU2794" s="181"/>
      <c r="CV2794" s="181"/>
      <c r="CW2794" s="181"/>
      <c r="CX2794" s="181"/>
      <c r="CY2794" s="181"/>
      <c r="CZ2794" s="181"/>
      <c r="DA2794" s="181"/>
    </row>
    <row r="2795" spans="1:105" s="120" customFormat="1" ht="15" customHeight="1">
      <c r="A2795" s="228"/>
      <c r="B2795" s="614"/>
      <c r="C2795" s="545"/>
      <c r="D2795" s="237"/>
      <c r="E2795" s="237"/>
      <c r="F2795" s="243"/>
      <c r="G2795" s="122">
        <v>2</v>
      </c>
      <c r="H2795" s="84"/>
      <c r="I2795" s="84"/>
      <c r="J2795" s="84"/>
      <c r="K2795" s="84"/>
      <c r="L2795" s="84"/>
      <c r="M2795" s="84"/>
      <c r="N2795" s="84"/>
      <c r="O2795" s="84">
        <v>10.5</v>
      </c>
      <c r="P2795" s="84"/>
      <c r="Q2795" s="84"/>
      <c r="R2795" s="84"/>
      <c r="S2795" s="84"/>
      <c r="T2795" s="84"/>
      <c r="U2795" s="84"/>
      <c r="V2795" s="84">
        <v>8</v>
      </c>
      <c r="W2795" s="84"/>
      <c r="X2795" s="84"/>
      <c r="Y2795" s="84"/>
      <c r="Z2795" s="84"/>
      <c r="AA2795" s="84"/>
      <c r="AB2795" s="84"/>
      <c r="AC2795" s="80"/>
      <c r="AD2795" s="80"/>
      <c r="AE2795" s="80"/>
      <c r="AF2795" s="80"/>
      <c r="AG2795" s="80"/>
      <c r="AH2795" s="80"/>
      <c r="AI2795" s="80"/>
      <c r="AJ2795" s="80"/>
      <c r="AK2795" s="80"/>
      <c r="AL2795" s="80"/>
      <c r="AM2795" s="240"/>
      <c r="AN2795" s="240"/>
      <c r="AO2795" s="240"/>
      <c r="AP2795" s="240"/>
      <c r="AQ2795" s="240"/>
      <c r="AR2795" s="240"/>
      <c r="AS2795" s="240"/>
      <c r="AT2795" s="256"/>
      <c r="AU2795" s="256"/>
      <c r="AV2795" s="259"/>
      <c r="AW2795" s="259"/>
      <c r="AX2795" s="256"/>
      <c r="AY2795" s="256"/>
      <c r="AZ2795" s="256"/>
      <c r="BA2795" s="256"/>
      <c r="BB2795" s="256"/>
      <c r="BC2795" s="256"/>
      <c r="BD2795" s="256"/>
      <c r="BE2795" s="256"/>
      <c r="BF2795" s="256"/>
      <c r="BG2795" s="256"/>
      <c r="BH2795" s="256"/>
      <c r="BI2795" s="256"/>
      <c r="BJ2795" s="256"/>
      <c r="BK2795" s="256"/>
      <c r="BL2795" s="262"/>
      <c r="BM2795" s="262"/>
      <c r="BN2795" s="262"/>
      <c r="BO2795" s="262"/>
      <c r="BP2795" s="262"/>
      <c r="BQ2795" s="262"/>
      <c r="BR2795" s="270"/>
      <c r="BS2795" s="270"/>
      <c r="BT2795" s="270"/>
      <c r="BU2795" s="270"/>
      <c r="BV2795" s="270"/>
      <c r="BW2795" s="270"/>
      <c r="BX2795" s="256"/>
      <c r="BY2795" s="256"/>
      <c r="BZ2795" s="256"/>
      <c r="CA2795" s="267"/>
      <c r="CB2795" s="267"/>
      <c r="CC2795" s="274"/>
      <c r="CD2795" s="267"/>
      <c r="CE2795" s="267"/>
      <c r="CF2795" s="267"/>
      <c r="CG2795" s="267"/>
      <c r="CH2795" s="267"/>
      <c r="CI2795" s="267"/>
      <c r="CJ2795" s="267"/>
      <c r="CK2795" s="267"/>
      <c r="CL2795" s="265"/>
      <c r="CM2795" s="272"/>
      <c r="CN2795" s="264"/>
      <c r="CO2795" s="180"/>
      <c r="CP2795" s="226"/>
      <c r="CQ2795" s="226"/>
      <c r="CR2795" s="226"/>
      <c r="CS2795" s="181"/>
      <c r="CT2795" s="181"/>
      <c r="CU2795" s="181"/>
      <c r="CV2795" s="181"/>
      <c r="CW2795" s="181"/>
      <c r="CX2795" s="181"/>
      <c r="CY2795" s="181"/>
      <c r="CZ2795" s="181"/>
      <c r="DA2795" s="181"/>
    </row>
    <row r="2796" spans="1:105" s="120" customFormat="1" ht="15" customHeight="1">
      <c r="A2796" s="228"/>
      <c r="B2796" s="614"/>
      <c r="C2796" s="545"/>
      <c r="D2796" s="237"/>
      <c r="E2796" s="237"/>
      <c r="F2796" s="243"/>
      <c r="G2796" s="122">
        <v>2.1</v>
      </c>
      <c r="H2796" s="84"/>
      <c r="I2796" s="84"/>
      <c r="J2796" s="84"/>
      <c r="K2796" s="84"/>
      <c r="L2796" s="84"/>
      <c r="M2796" s="84"/>
      <c r="N2796" s="84"/>
      <c r="O2796" s="84"/>
      <c r="P2796" s="84"/>
      <c r="Q2796" s="84"/>
      <c r="R2796" s="84"/>
      <c r="S2796" s="84"/>
      <c r="T2796" s="84"/>
      <c r="U2796" s="84"/>
      <c r="V2796" s="84"/>
      <c r="W2796" s="84"/>
      <c r="X2796" s="84"/>
      <c r="Y2796" s="84"/>
      <c r="Z2796" s="84"/>
      <c r="AA2796" s="84"/>
      <c r="AB2796" s="84"/>
      <c r="AC2796" s="80"/>
      <c r="AD2796" s="80"/>
      <c r="AE2796" s="80"/>
      <c r="AF2796" s="80"/>
      <c r="AG2796" s="80"/>
      <c r="AH2796" s="80"/>
      <c r="AI2796" s="80"/>
      <c r="AJ2796" s="80"/>
      <c r="AK2796" s="80"/>
      <c r="AL2796" s="80"/>
      <c r="AM2796" s="240"/>
      <c r="AN2796" s="240"/>
      <c r="AO2796" s="240"/>
      <c r="AP2796" s="240"/>
      <c r="AQ2796" s="240"/>
      <c r="AR2796" s="240"/>
      <c r="AS2796" s="240"/>
      <c r="AT2796" s="256"/>
      <c r="AU2796" s="256"/>
      <c r="AV2796" s="259"/>
      <c r="AW2796" s="259"/>
      <c r="AX2796" s="256"/>
      <c r="AY2796" s="256"/>
      <c r="AZ2796" s="256"/>
      <c r="BA2796" s="256"/>
      <c r="BB2796" s="256"/>
      <c r="BC2796" s="256"/>
      <c r="BD2796" s="256"/>
      <c r="BE2796" s="256"/>
      <c r="BF2796" s="256"/>
      <c r="BG2796" s="256"/>
      <c r="BH2796" s="256"/>
      <c r="BI2796" s="256"/>
      <c r="BJ2796" s="256"/>
      <c r="BK2796" s="256"/>
      <c r="BL2796" s="262"/>
      <c r="BM2796" s="262"/>
      <c r="BN2796" s="262"/>
      <c r="BO2796" s="262"/>
      <c r="BP2796" s="262"/>
      <c r="BQ2796" s="262"/>
      <c r="BR2796" s="270"/>
      <c r="BS2796" s="270"/>
      <c r="BT2796" s="270"/>
      <c r="BU2796" s="270"/>
      <c r="BV2796" s="270"/>
      <c r="BW2796" s="270"/>
      <c r="BX2796" s="256"/>
      <c r="BY2796" s="256"/>
      <c r="BZ2796" s="256"/>
      <c r="CA2796" s="267"/>
      <c r="CB2796" s="267"/>
      <c r="CC2796" s="274"/>
      <c r="CD2796" s="267"/>
      <c r="CE2796" s="267"/>
      <c r="CF2796" s="267"/>
      <c r="CG2796" s="267"/>
      <c r="CH2796" s="267"/>
      <c r="CI2796" s="267"/>
      <c r="CJ2796" s="267"/>
      <c r="CK2796" s="267"/>
      <c r="CL2796" s="265"/>
      <c r="CM2796" s="272"/>
      <c r="CN2796" s="264"/>
      <c r="CO2796" s="180"/>
      <c r="CP2796" s="226"/>
      <c r="CQ2796" s="226"/>
      <c r="CR2796" s="226"/>
      <c r="CS2796" s="181"/>
      <c r="CT2796" s="181"/>
      <c r="CU2796" s="181"/>
      <c r="CV2796" s="181"/>
      <c r="CW2796" s="181"/>
      <c r="CX2796" s="181"/>
      <c r="CY2796" s="181"/>
      <c r="CZ2796" s="181"/>
      <c r="DA2796" s="181"/>
    </row>
    <row r="2797" spans="1:105" s="120" customFormat="1" ht="15" customHeight="1">
      <c r="A2797" s="228"/>
      <c r="B2797" s="614"/>
      <c r="C2797" s="545"/>
      <c r="D2797" s="237"/>
      <c r="E2797" s="237"/>
      <c r="F2797" s="243"/>
      <c r="G2797" s="122">
        <v>2.7</v>
      </c>
      <c r="H2797" s="84"/>
      <c r="I2797" s="84"/>
      <c r="J2797" s="84"/>
      <c r="K2797" s="84"/>
      <c r="L2797" s="84"/>
      <c r="M2797" s="84"/>
      <c r="N2797" s="84"/>
      <c r="O2797" s="84"/>
      <c r="P2797" s="84"/>
      <c r="Q2797" s="84"/>
      <c r="R2797" s="84"/>
      <c r="S2797" s="84"/>
      <c r="T2797" s="84"/>
      <c r="U2797" s="84"/>
      <c r="V2797" s="84"/>
      <c r="W2797" s="84"/>
      <c r="X2797" s="84"/>
      <c r="Y2797" s="84"/>
      <c r="Z2797" s="84"/>
      <c r="AA2797" s="84"/>
      <c r="AB2797" s="84"/>
      <c r="AC2797" s="80"/>
      <c r="AD2797" s="80"/>
      <c r="AE2797" s="80"/>
      <c r="AF2797" s="80"/>
      <c r="AG2797" s="80"/>
      <c r="AH2797" s="80"/>
      <c r="AI2797" s="80"/>
      <c r="AJ2797" s="80"/>
      <c r="AK2797" s="80"/>
      <c r="AL2797" s="80"/>
      <c r="AM2797" s="240"/>
      <c r="AN2797" s="240"/>
      <c r="AO2797" s="240"/>
      <c r="AP2797" s="240"/>
      <c r="AQ2797" s="240"/>
      <c r="AR2797" s="240"/>
      <c r="AS2797" s="240"/>
      <c r="AT2797" s="256"/>
      <c r="AU2797" s="256"/>
      <c r="AV2797" s="259"/>
      <c r="AW2797" s="259"/>
      <c r="AX2797" s="256"/>
      <c r="AY2797" s="256"/>
      <c r="AZ2797" s="256"/>
      <c r="BA2797" s="256"/>
      <c r="BB2797" s="256"/>
      <c r="BC2797" s="256"/>
      <c r="BD2797" s="256"/>
      <c r="BE2797" s="256"/>
      <c r="BF2797" s="256"/>
      <c r="BG2797" s="256"/>
      <c r="BH2797" s="256"/>
      <c r="BI2797" s="256"/>
      <c r="BJ2797" s="256"/>
      <c r="BK2797" s="256"/>
      <c r="BL2797" s="262"/>
      <c r="BM2797" s="262"/>
      <c r="BN2797" s="262"/>
      <c r="BO2797" s="262"/>
      <c r="BP2797" s="262"/>
      <c r="BQ2797" s="262"/>
      <c r="BR2797" s="270"/>
      <c r="BS2797" s="270"/>
      <c r="BT2797" s="270"/>
      <c r="BU2797" s="270"/>
      <c r="BV2797" s="270"/>
      <c r="BW2797" s="270"/>
      <c r="BX2797" s="256"/>
      <c r="BY2797" s="256"/>
      <c r="BZ2797" s="256"/>
      <c r="CA2797" s="267"/>
      <c r="CB2797" s="267"/>
      <c r="CC2797" s="274"/>
      <c r="CD2797" s="267"/>
      <c r="CE2797" s="267"/>
      <c r="CF2797" s="267"/>
      <c r="CG2797" s="267"/>
      <c r="CH2797" s="267"/>
      <c r="CI2797" s="267"/>
      <c r="CJ2797" s="267"/>
      <c r="CK2797" s="267"/>
      <c r="CL2797" s="265"/>
      <c r="CM2797" s="272"/>
      <c r="CN2797" s="264"/>
      <c r="CO2797" s="180"/>
      <c r="CP2797" s="226"/>
      <c r="CQ2797" s="226"/>
      <c r="CR2797" s="226"/>
      <c r="CS2797" s="181"/>
      <c r="CT2797" s="181"/>
      <c r="CU2797" s="181"/>
      <c r="CV2797" s="181"/>
      <c r="CW2797" s="181"/>
      <c r="CX2797" s="181"/>
      <c r="CY2797" s="181"/>
      <c r="CZ2797" s="181"/>
      <c r="DA2797" s="181"/>
    </row>
    <row r="2798" spans="1:105" s="120" customFormat="1" ht="15" customHeight="1">
      <c r="A2798" s="228"/>
      <c r="B2798" s="614"/>
      <c r="C2798" s="545"/>
      <c r="D2798" s="237"/>
      <c r="E2798" s="237"/>
      <c r="F2798" s="243"/>
      <c r="G2798" s="122">
        <v>3</v>
      </c>
      <c r="H2798" s="84"/>
      <c r="I2798" s="84"/>
      <c r="J2798" s="84"/>
      <c r="K2798" s="84"/>
      <c r="L2798" s="84"/>
      <c r="M2798" s="84"/>
      <c r="N2798" s="84"/>
      <c r="O2798" s="84"/>
      <c r="P2798" s="84"/>
      <c r="Q2798" s="84"/>
      <c r="R2798" s="84"/>
      <c r="S2798" s="84"/>
      <c r="T2798" s="84"/>
      <c r="U2798" s="84"/>
      <c r="V2798" s="84"/>
      <c r="W2798" s="84"/>
      <c r="X2798" s="84"/>
      <c r="Y2798" s="84"/>
      <c r="Z2798" s="84"/>
      <c r="AA2798" s="84"/>
      <c r="AB2798" s="84"/>
      <c r="AC2798" s="80"/>
      <c r="AD2798" s="80"/>
      <c r="AE2798" s="80"/>
      <c r="AF2798" s="80"/>
      <c r="AG2798" s="80"/>
      <c r="AH2798" s="80"/>
      <c r="AI2798" s="80"/>
      <c r="AJ2798" s="80"/>
      <c r="AK2798" s="80"/>
      <c r="AL2798" s="80"/>
      <c r="AM2798" s="240"/>
      <c r="AN2798" s="240"/>
      <c r="AO2798" s="240"/>
      <c r="AP2798" s="240"/>
      <c r="AQ2798" s="240"/>
      <c r="AR2798" s="240"/>
      <c r="AS2798" s="240"/>
      <c r="AT2798" s="256"/>
      <c r="AU2798" s="256"/>
      <c r="AV2798" s="259"/>
      <c r="AW2798" s="259"/>
      <c r="AX2798" s="256"/>
      <c r="AY2798" s="256"/>
      <c r="AZ2798" s="256"/>
      <c r="BA2798" s="256"/>
      <c r="BB2798" s="256"/>
      <c r="BC2798" s="256"/>
      <c r="BD2798" s="256"/>
      <c r="BE2798" s="256"/>
      <c r="BF2798" s="256"/>
      <c r="BG2798" s="256"/>
      <c r="BH2798" s="256"/>
      <c r="BI2798" s="256"/>
      <c r="BJ2798" s="256"/>
      <c r="BK2798" s="256"/>
      <c r="BL2798" s="262"/>
      <c r="BM2798" s="262"/>
      <c r="BN2798" s="262"/>
      <c r="BO2798" s="262"/>
      <c r="BP2798" s="262"/>
      <c r="BQ2798" s="262"/>
      <c r="BR2798" s="270"/>
      <c r="BS2798" s="270"/>
      <c r="BT2798" s="270"/>
      <c r="BU2798" s="270"/>
      <c r="BV2798" s="270"/>
      <c r="BW2798" s="270"/>
      <c r="BX2798" s="256"/>
      <c r="BY2798" s="256"/>
      <c r="BZ2798" s="256"/>
      <c r="CA2798" s="267"/>
      <c r="CB2798" s="267"/>
      <c r="CC2798" s="274"/>
      <c r="CD2798" s="267"/>
      <c r="CE2798" s="267"/>
      <c r="CF2798" s="267"/>
      <c r="CG2798" s="267"/>
      <c r="CH2798" s="267"/>
      <c r="CI2798" s="267"/>
      <c r="CJ2798" s="267"/>
      <c r="CK2798" s="267"/>
      <c r="CL2798" s="265"/>
      <c r="CM2798" s="272"/>
      <c r="CN2798" s="264"/>
      <c r="CO2798" s="180"/>
      <c r="CP2798" s="226"/>
      <c r="CQ2798" s="226"/>
      <c r="CR2798" s="226"/>
      <c r="CS2798" s="181"/>
      <c r="CT2798" s="181"/>
      <c r="CU2798" s="181"/>
      <c r="CV2798" s="181"/>
      <c r="CW2798" s="181"/>
      <c r="CX2798" s="181"/>
      <c r="CY2798" s="181"/>
      <c r="CZ2798" s="181"/>
      <c r="DA2798" s="181"/>
    </row>
    <row r="2799" spans="1:105" s="120" customFormat="1" ht="15" customHeight="1">
      <c r="A2799" s="228"/>
      <c r="B2799" s="614"/>
      <c r="C2799" s="545"/>
      <c r="D2799" s="237"/>
      <c r="E2799" s="237"/>
      <c r="F2799" s="244"/>
      <c r="G2799" s="123">
        <v>3.9</v>
      </c>
      <c r="H2799" s="85"/>
      <c r="I2799" s="85"/>
      <c r="J2799" s="85"/>
      <c r="K2799" s="85"/>
      <c r="L2799" s="85"/>
      <c r="M2799" s="85"/>
      <c r="N2799" s="85"/>
      <c r="O2799" s="85"/>
      <c r="P2799" s="85"/>
      <c r="Q2799" s="85"/>
      <c r="R2799" s="85"/>
      <c r="S2799" s="85"/>
      <c r="T2799" s="85"/>
      <c r="U2799" s="85"/>
      <c r="V2799" s="85"/>
      <c r="W2799" s="85"/>
      <c r="X2799" s="85"/>
      <c r="Y2799" s="85"/>
      <c r="Z2799" s="85"/>
      <c r="AA2799" s="85"/>
      <c r="AB2799" s="85"/>
      <c r="AC2799" s="81"/>
      <c r="AD2799" s="81"/>
      <c r="AE2799" s="81"/>
      <c r="AF2799" s="81"/>
      <c r="AG2799" s="81"/>
      <c r="AH2799" s="81"/>
      <c r="AI2799" s="81"/>
      <c r="AJ2799" s="81"/>
      <c r="AK2799" s="81"/>
      <c r="AL2799" s="81"/>
      <c r="AM2799" s="240"/>
      <c r="AN2799" s="240"/>
      <c r="AO2799" s="240"/>
      <c r="AP2799" s="240"/>
      <c r="AQ2799" s="240"/>
      <c r="AR2799" s="240"/>
      <c r="AS2799" s="240"/>
      <c r="AT2799" s="256"/>
      <c r="AU2799" s="256"/>
      <c r="AV2799" s="259"/>
      <c r="AW2799" s="259"/>
      <c r="AX2799" s="256"/>
      <c r="AY2799" s="256"/>
      <c r="AZ2799" s="256"/>
      <c r="BA2799" s="256"/>
      <c r="BB2799" s="256"/>
      <c r="BC2799" s="256"/>
      <c r="BD2799" s="256"/>
      <c r="BE2799" s="256"/>
      <c r="BF2799" s="256"/>
      <c r="BG2799" s="256"/>
      <c r="BH2799" s="256"/>
      <c r="BI2799" s="256"/>
      <c r="BJ2799" s="256"/>
      <c r="BK2799" s="256"/>
      <c r="BL2799" s="262"/>
      <c r="BM2799" s="262"/>
      <c r="BN2799" s="262"/>
      <c r="BO2799" s="262"/>
      <c r="BP2799" s="262"/>
      <c r="BQ2799" s="262"/>
      <c r="BR2799" s="270"/>
      <c r="BS2799" s="270"/>
      <c r="BT2799" s="270"/>
      <c r="BU2799" s="270"/>
      <c r="BV2799" s="270"/>
      <c r="BW2799" s="270"/>
      <c r="BX2799" s="256"/>
      <c r="BY2799" s="256"/>
      <c r="BZ2799" s="256"/>
      <c r="CA2799" s="267"/>
      <c r="CB2799" s="267"/>
      <c r="CC2799" s="274"/>
      <c r="CD2799" s="267"/>
      <c r="CE2799" s="267"/>
      <c r="CF2799" s="267"/>
      <c r="CG2799" s="267"/>
      <c r="CH2799" s="267"/>
      <c r="CI2799" s="267"/>
      <c r="CJ2799" s="267"/>
      <c r="CK2799" s="267"/>
      <c r="CL2799" s="265"/>
      <c r="CM2799" s="272"/>
      <c r="CN2799" s="264"/>
      <c r="CO2799" s="180"/>
      <c r="CP2799" s="226"/>
      <c r="CQ2799" s="226"/>
      <c r="CR2799" s="226"/>
      <c r="CS2799" s="181"/>
      <c r="CT2799" s="181"/>
      <c r="CU2799" s="181"/>
      <c r="CV2799" s="181"/>
      <c r="CW2799" s="181"/>
      <c r="CX2799" s="181"/>
      <c r="CY2799" s="181"/>
      <c r="CZ2799" s="181"/>
      <c r="DA2799" s="181"/>
    </row>
    <row r="2800" spans="1:105" s="120" customFormat="1" ht="15" customHeight="1">
      <c r="A2800" s="229"/>
      <c r="B2800" s="615"/>
      <c r="C2800" s="546"/>
      <c r="D2800" s="238"/>
      <c r="E2800" s="238"/>
      <c r="F2800" s="245" t="s">
        <v>83</v>
      </c>
      <c r="G2800" s="246"/>
      <c r="H2800" s="82"/>
      <c r="I2800" s="82"/>
      <c r="J2800" s="82"/>
      <c r="K2800" s="82"/>
      <c r="L2800" s="82"/>
      <c r="M2800" s="82"/>
      <c r="N2800" s="82"/>
      <c r="O2800" s="82"/>
      <c r="P2800" s="82"/>
      <c r="Q2800" s="82"/>
      <c r="R2800" s="82"/>
      <c r="S2800" s="82"/>
      <c r="T2800" s="82"/>
      <c r="U2800" s="82"/>
      <c r="V2800" s="82"/>
      <c r="W2800" s="82"/>
      <c r="X2800" s="82"/>
      <c r="Y2800" s="82"/>
      <c r="Z2800" s="82"/>
      <c r="AA2800" s="82"/>
      <c r="AB2800" s="82"/>
      <c r="AC2800" s="35"/>
      <c r="AD2800" s="35"/>
      <c r="AE2800" s="35"/>
      <c r="AF2800" s="35"/>
      <c r="AG2800" s="35"/>
      <c r="AH2800" s="35"/>
      <c r="AI2800" s="35"/>
      <c r="AJ2800" s="35"/>
      <c r="AK2800" s="35"/>
      <c r="AL2800" s="35"/>
      <c r="AM2800" s="241"/>
      <c r="AN2800" s="241"/>
      <c r="AO2800" s="241"/>
      <c r="AP2800" s="241"/>
      <c r="AQ2800" s="241"/>
      <c r="AR2800" s="241"/>
      <c r="AS2800" s="241"/>
      <c r="AT2800" s="257"/>
      <c r="AU2800" s="257"/>
      <c r="AV2800" s="260"/>
      <c r="AW2800" s="260"/>
      <c r="AX2800" s="257"/>
      <c r="AY2800" s="257"/>
      <c r="AZ2800" s="257"/>
      <c r="BA2800" s="257"/>
      <c r="BB2800" s="257"/>
      <c r="BC2800" s="257"/>
      <c r="BD2800" s="257"/>
      <c r="BE2800" s="257"/>
      <c r="BF2800" s="257"/>
      <c r="BG2800" s="257"/>
      <c r="BH2800" s="257"/>
      <c r="BI2800" s="257"/>
      <c r="BJ2800" s="257"/>
      <c r="BK2800" s="257"/>
      <c r="BL2800" s="263"/>
      <c r="BM2800" s="263"/>
      <c r="BN2800" s="263"/>
      <c r="BO2800" s="263"/>
      <c r="BP2800" s="263"/>
      <c r="BQ2800" s="263"/>
      <c r="BR2800" s="271"/>
      <c r="BS2800" s="271"/>
      <c r="BT2800" s="271"/>
      <c r="BU2800" s="271"/>
      <c r="BV2800" s="271"/>
      <c r="BW2800" s="271"/>
      <c r="BX2800" s="257"/>
      <c r="BY2800" s="257"/>
      <c r="BZ2800" s="257"/>
      <c r="CA2800" s="268"/>
      <c r="CB2800" s="268"/>
      <c r="CC2800" s="275"/>
      <c r="CD2800" s="268"/>
      <c r="CE2800" s="268"/>
      <c r="CF2800" s="268"/>
      <c r="CG2800" s="268"/>
      <c r="CH2800" s="268"/>
      <c r="CI2800" s="268"/>
      <c r="CJ2800" s="268"/>
      <c r="CK2800" s="268"/>
      <c r="CL2800" s="265"/>
      <c r="CM2800" s="272"/>
      <c r="CN2800" s="264"/>
      <c r="CO2800" s="180"/>
      <c r="CP2800" s="226"/>
      <c r="CQ2800" s="226"/>
      <c r="CR2800" s="226"/>
      <c r="CS2800" s="181"/>
      <c r="CT2800" s="181"/>
      <c r="CU2800" s="181"/>
      <c r="CV2800" s="181"/>
      <c r="CW2800" s="181"/>
      <c r="CX2800" s="181"/>
      <c r="CY2800" s="181"/>
      <c r="CZ2800" s="181"/>
      <c r="DA2800" s="181"/>
    </row>
    <row r="2801" spans="1:105" s="120" customFormat="1" ht="15" customHeight="1">
      <c r="A2801" s="227">
        <f t="shared" ref="A2801:A2857" si="919">A2793+1</f>
        <v>347</v>
      </c>
      <c r="B2801" s="345" t="s">
        <v>391</v>
      </c>
      <c r="C2801" s="348" t="s">
        <v>392</v>
      </c>
      <c r="D2801" s="236">
        <v>43766</v>
      </c>
      <c r="E2801" s="236" t="s">
        <v>1195</v>
      </c>
      <c r="F2801" s="253" t="s">
        <v>80</v>
      </c>
      <c r="G2801" s="254"/>
      <c r="H2801" s="82" t="s">
        <v>69</v>
      </c>
      <c r="I2801" s="82"/>
      <c r="J2801" s="82" t="s">
        <v>60</v>
      </c>
      <c r="K2801" s="82" t="s">
        <v>60</v>
      </c>
      <c r="L2801" s="82" t="s">
        <v>60</v>
      </c>
      <c r="M2801" s="82" t="s">
        <v>60</v>
      </c>
      <c r="N2801" s="82" t="s">
        <v>60</v>
      </c>
      <c r="O2801" s="82"/>
      <c r="P2801" s="82" t="s">
        <v>60</v>
      </c>
      <c r="Q2801" s="82" t="s">
        <v>71</v>
      </c>
      <c r="R2801" s="82" t="s">
        <v>60</v>
      </c>
      <c r="S2801" s="82" t="s">
        <v>60</v>
      </c>
      <c r="T2801" s="82" t="s">
        <v>60</v>
      </c>
      <c r="U2801" s="82" t="s">
        <v>60</v>
      </c>
      <c r="V2801" s="82"/>
      <c r="W2801" s="82" t="s">
        <v>71</v>
      </c>
      <c r="X2801" s="82" t="s">
        <v>60</v>
      </c>
      <c r="Y2801" s="82" t="s">
        <v>60</v>
      </c>
      <c r="Z2801" s="82" t="s">
        <v>60</v>
      </c>
      <c r="AA2801" s="82" t="s">
        <v>60</v>
      </c>
      <c r="AB2801" s="82" t="s">
        <v>60</v>
      </c>
      <c r="AC2801" s="82"/>
      <c r="AD2801" s="82" t="s">
        <v>60</v>
      </c>
      <c r="AE2801" s="82" t="s">
        <v>60</v>
      </c>
      <c r="AF2801" s="82" t="s">
        <v>60</v>
      </c>
      <c r="AG2801" s="82" t="s">
        <v>60</v>
      </c>
      <c r="AH2801" s="82" t="s">
        <v>60</v>
      </c>
      <c r="AI2801" s="82" t="s">
        <v>1471</v>
      </c>
      <c r="AJ2801" s="82"/>
      <c r="AK2801" s="82" t="s">
        <v>67</v>
      </c>
      <c r="AL2801" s="82" t="s">
        <v>60</v>
      </c>
      <c r="AM2801" s="239">
        <f>COUNTIF(H2801:AL2801,"PH")+COUNTIF(H2801:AL2801,"PH/L")+COUNTIF(H2801:AL2801,"PM")</f>
        <v>0</v>
      </c>
      <c r="AN2801" s="239">
        <f>COUNTIF(H2801:AL2801,"PD")+COUNTIF(H2801:AL2801,"PDD")+COUNTIF(H2801:AL2801,"P/DS")/2+COUNTIF(H2801:AL2801,"PMD")</f>
        <v>0</v>
      </c>
      <c r="AO2801" s="239">
        <f>COUNTIF(H2801:AL2801,"PN")+COUNTIF(H2801:AL2801,"P/NS")/2+COUNTIF(H2801:AL2801,"PH")+COUNTIF(H2801:AL2801,"PH/F")/2+COUNTIF(H2801:AL2801,"PH/L")/2+COUNTIF(H2801:AL2801,"PM")</f>
        <v>0</v>
      </c>
      <c r="AP2801" s="239">
        <f>COUNTIF(H2801:AL2801,"BH")+COUNTIF(H2801:AL2801,"AL/BL")+COUNTIF(H2801:AL2801,"UL/BL")+COUNTIF(H2801:AL2801,"BM")</f>
        <v>0</v>
      </c>
      <c r="AQ2801" s="239">
        <f>COUNTIF(H2801:AL2801,"DS")+COUNTIF(H2801:AL2801,"AL/DS")/2+COUNTIF(H2801:AL2801,"UL/DS")/2+COUNTIF(H2801:AL2801,"CT")+COUNTIF(H2801:AL2801,"MD")</f>
        <v>21.5</v>
      </c>
      <c r="AR2801" s="239">
        <f>COUNTIF(H2801:AL2801,"NS")+COUNTIF(H2801:AL2801,"AL/NS")/2+COUNTIF(H2801:AL2801,"UL/NS")/2+COUNTIF(H2801:AL2801,"BH")+COUNTIF(H2801:AL2801,"AL/BF")/2+COUNTIF(H2801:AL2801,"AL/BL")/2+COUNTIF(H2801:AL2801,"UL/BL")/2+COUNTIF(H2801:AL2801,"UL/BF")/2+COUNTIF(H2801:AL2801,"BM")</f>
        <v>0</v>
      </c>
      <c r="AS2801" s="239">
        <f>COUNTIF(H2801:AL2801,"AL")+COUNTIF(H2801:AL2801,"AL/DS")/2+COUNTIF(H2801:AL2801,"AL/NS")/2+COUNTIF(H2801:AL2801,"NH")+COUNTIF(H2801:AL2801,"SL")+COUNTIF(H2801:AL2801,"NHD")+COUNTIF(H2801:AL2801,"B")+COUNTIF(H2801:AL2801,"HL")+COUNTIF(H2801:AL2801,"AL/BF")/2+COUNTIF(H2801:AL2801,"AL/BL")/2</f>
        <v>2</v>
      </c>
      <c r="AT2801" s="255">
        <f>COUNTIF(H2801:AL2801,"PD")+COUNTIF(H2801:AL2801,"PN")+COUNTIF(H2801:AL2801,"P/DS")/2+COUNTIF(H2801:AL2801,"P/NS")/2+COUNTIF(H2801:AL2801,"DS")+COUNTIF(H2801:AL2801,"NS")+COUNTIF(H2801:AL2801,"AL")+COUNTIF(H2801:AL2801,"AL/DS")+COUNTIF(H2801:AL2801,"AL/NS")+COUNTIF(H2801:AL2801,"NH")+COUNTIF(H2801:AL2801,"SL")+COUNTIF(H2801:AL2801,"UL/DS")/2+COUNTIF(H2801:AL2801,"UL/NS")/2+COUNTIF(H2801:AL2801,"CT")+COUNTIF(H2801:AL2801,"NHD")+COUNTIF(H2801:AL2801,"PDD")+COUNTIF(H2801:AL2801,"B")+COUNTIF(H2801:AL2801,"HL")+COUNTIF(H2801:AL2801,"PH")+COUNTIF(H2801:AL2801,"BH")+COUNTIF(H2801:AL2801,"AL/BF")+COUNTIF(H2801:AL2801,"AL/BL")+COUNTIF(H2801:AL2801,"UL/BF")/2+COUNTIF(H2801:AL2801,"UL/BL")/2+COUNTIF(H2801:AL2801,"PH/F")/2+COUNTIF(H2801:AL2801,"PH/L")/2+COUNTIF(H2801:AL2801,"MD")+COUNTIF(H2801:AL2801,"PMD")+COUNTIF(H2801:AL2801,"PM")+COUNTIF(H2801:AL2801,"BM")</f>
        <v>23.5</v>
      </c>
      <c r="AU2801" s="255">
        <f>COUNTIF(H2801:AL2801,"P/DS")/2+COUNTIF(H2801:AL2801,"P/NS")/2+COUNTIF(H2801:AL2801,"IL")+COUNTIF(H2801:AL2801,"NL")+COUNTIF(H2801:AL2801,"UL")+COUNTIF(H2801:AL2801,"UL/DS")/2+COUNTIF(H2801:AL2801,"UL/NS")/2+COUNTIF(H2801:AL2801,"KT")+COUNTIF(H2801:AL2801,"UL/BF")/2+COUNTIF(H2801:AL2801,"UL/BL")/2+COUNTIF(H2801:AL2801,"PH/F")/2+COUNTIF(H2801:AL2801,"PH/L")/2+COUNTIF(H2801:AL2801,"NB")</f>
        <v>2.5</v>
      </c>
      <c r="AV2801" s="258">
        <f>COUNTIF(H2801:AL2801,"PN")+COUNTIF(H2801:AL2801,"TVD")+COUNTIF(H2801:AL2801,"PH")+COUNTIF(H2801:AL2801,"PM")+COUNTIF(H2801:AL2801,"PDD")-COUNTIFS(H2801:AL2801,"PN",H2808:AL2808,"&gt;=3")-COUNTIFS(H2801:AL2801,"PM",H2808:AL2808,"&gt;=3")</f>
        <v>0</v>
      </c>
      <c r="AW2801" s="258">
        <f>COUNTIF(H2801:AL2801,"NS")+COUNTIF(H2801:AL2801,"D")+COUNTIF(H2801:AL2801,"BH")+COUNTIF(H2801:AL2801,"NHD")+COUNTIF(H2801:AL2801,"BM")-COUNTIFS(H2801:AL2801,"NS",H2808:AL2808,"&gt;=3")-COUNTIFS(H2801:AL2801,"BH",H2808:AL2808,"&gt;=3")-COUNTIFS(H2801:AL2801,"BM",H2808:AL2808,"&gt;=3")</f>
        <v>0</v>
      </c>
      <c r="AX2801" s="255">
        <f>COUNTIF(H2801:AL2801,"AL")+COUNTIF(H2801:AL2801,"AL/DS")/2+COUNTIF(H2801:AL2801,"AL/NS")/2+COUNTIF(H2801:AL2801,"AL/BF")+COUNTIF(H2801:AL2801,"AL/BL")/2</f>
        <v>1</v>
      </c>
      <c r="AY2801" s="255">
        <f>COUNTIF(H2801:AL2801,"SL")</f>
        <v>0</v>
      </c>
      <c r="AZ2801" s="255">
        <f>COUNTIF(H2801:AL2801,"NH")</f>
        <v>1</v>
      </c>
      <c r="BA2801" s="255">
        <f>COUNTIF(H2801:AL2801,"HL")</f>
        <v>0</v>
      </c>
      <c r="BB2801" s="255">
        <f>COUNTIF(G2801:AL2801,"P/DS")/2+COUNTIF(G2801:AL2801,"P/NS")/2+COUNTIF(G2801:AL2801,"UL")+COUNTIF(G2801:AL2801,"UL/DS")/2+COUNTIF(G2801:AL2801,"UL/NS")/2+COUNTIF(G2801:AL2801,"UL/BL")/2+COUNTIF(G2801:AL2801,"UL/BF")/2+COUNTIF(G2801:AL2801,"PH/F")/2+COUNTIF(G2801:AL2801,"PH/L")/2</f>
        <v>2.5</v>
      </c>
      <c r="BC2801" s="255">
        <f>COUNTIF(H2801:AL2801,"NB")</f>
        <v>0</v>
      </c>
      <c r="BD2801" s="255">
        <f>COUNTIF(H2801:AL2801,"NL")</f>
        <v>0</v>
      </c>
      <c r="BE2801" s="255">
        <f>COUNTIF(H2801:AL2801,"IL")</f>
        <v>0</v>
      </c>
      <c r="BF2801" s="255">
        <f>COUNTIF(H2801:AL2801,"KT")</f>
        <v>0</v>
      </c>
      <c r="BG2801" s="255">
        <f>COUNTIF(H2801:AL2801,"L70")</f>
        <v>0</v>
      </c>
      <c r="BH2801" s="255">
        <f>COUNTIF(H2801:AL2801,"MD")</f>
        <v>0</v>
      </c>
      <c r="BI2801" s="255">
        <f>COUNTIF(H2801:AL2801,"PMD")</f>
        <v>0</v>
      </c>
      <c r="BJ2801" s="255">
        <f>COUNTIF(H2801:AL2801,"PM")</f>
        <v>0</v>
      </c>
      <c r="BK2801" s="255">
        <f>COUNTIF(H2801:AL2801,"BM")</f>
        <v>0</v>
      </c>
      <c r="BL2801" s="261">
        <f>SUMIF(H2801:AL2801,"PD",H2802:AL2802)+SUMIF(H2801:AL2801,"PN",H2802:AL2802)+SUMIF(H2801:AL2801,"P/DS",H2802:AL2802)+SUMIF(H2801:AL2801,"PN/F",H2802:AL2802)+SUMIF(H2801:AL2801,"PN/L",H2802:AL2802)+SUMIF(H2801:AL2801,"TV",H2802:AL2802)+SUMIF(H2801:AL2801,"TVD",H2802:AL2802)+SUMIF(H2801:AL2801,"PDD",H2802:AL2802)</f>
        <v>0</v>
      </c>
      <c r="BM2801" s="261">
        <f>SUMIF(H2801:AL2801,"PD",H2803:AL2803)+SUMIF(H2801:AL2801,"PN",H2803:AL2803)+SUMIF(H2801:AL2801,"P/DS",H2803:AL2803)+SUMIF(H2801:AL2801,"PN/F",H2803:AL2803)+SUMIF(H2801:AL2801,"PN/L",H2803:AL2803)+SUMIF(H2801:AL2801,"TV",H2803:AL2803)+SUMIF(H2801:AL2801,"TVD",H2803:AL2803)+SUMIF(H2801:AL2801,"PDD",H2803:AL2803)+SUMIF(H2801:AL2801,"PMD",H2803:AL2803)</f>
        <v>0</v>
      </c>
      <c r="BN2801" s="261">
        <f>SUMIF(H2801:AL2801,"PD",H2804:AL2804)+SUMIF(H2801:AL2801,"PN",H2804:AL2804)+SUMIF(H2801:AL2801,"P/DS",H2804:AL2804)+SUMIF(H2801:AL2801,"PN/F",H2804:AL2804)+SUMIF(H2801:AL2801,"PN/L",H2804:AL2804)+SUMIF(H2801:AL2801,"TV",H2804:AL2804)+SUMIF(H2801:AL2801,"TVD",H2804:AL2804)</f>
        <v>0</v>
      </c>
      <c r="BO2801" s="261">
        <f>SUMIF(H2801:AL2801,"PD",H2805:AL2805)+SUMIF(H2801:AL2801,"PN",H2805:AL2805)+SUMIF(H2801:AL2801,"P/DS",H2805:AL2805)+SUMIF(H2801:AL2801,"PN/F",H2805:AL2805)+SUMIF(H2801:AL2801,"PN/L",H2805:AL2805)+SUMIF(H2801:AL2801,"TV",H2805:AL2805)+SUMIF(H2801:AL2801,"TVD",H2805:AL2805)</f>
        <v>0</v>
      </c>
      <c r="BP2801" s="261">
        <f>SUMIF(H2801:AL2801,"PD",H2806:AL2806)+SUMIF(H2801:AL2801,"PN",H2806:AL2806)+SUMIF(H2801:AL2801,"P/DS",H2806:AL2806)+SUMIF(H2801:AL2801,"PN/F",H2806:AL2806)+SUMIF(H2801:AL2801,"PN/L",H2806:AL2806)+SUMIF(H2801:AL2801,"TV",H2806:AL2806)+SUMIF(H2801:AL2801,"TVD",H2806:AL2806)+SUMIF(H2801:AL2801,"PDD",H2806:AL2806)+SUMIF(H2801:AL2801,"PH",H2806:AL2806)+SUMIF(H2801:AL2801,"PM",H2806:AL2806)</f>
        <v>0</v>
      </c>
      <c r="BQ2801" s="261">
        <f>SUMIF(H2801:AL2801,"PD",H2807:AL2807)+SUMIF(H2801:AL2801,"PN",H2807:AL2807)+SUMIF(H2801:AL2801,"P/DS",H2807:AL2807)+SUMIF(H2801:AL2801,"PN/F",H2807:AL2807)+SUMIF(H2801:AL2801,"PN/L",H2807:AL2807)+SUMIF(H2801:AL2801,"TV",H2807:AL2807)+SUMIF(H2801:AL2801,"TVD",H2807:AL2807)+SUMIF(H2801:AL2801,"PDD",H2807:AL2807)+SUMIF(H2801:AL2801,"PH",H2807:AL2807)+SUMIF(H2801:AL2801,"PM",H2807:AL2807)</f>
        <v>0</v>
      </c>
      <c r="BR2801" s="269">
        <f>SUM(H2802:AL2802)-BL2801</f>
        <v>5.8</v>
      </c>
      <c r="BS2801" s="269">
        <f>SUM(H2803:AL2803)-BM2801</f>
        <v>0</v>
      </c>
      <c r="BT2801" s="269">
        <f>SUM(H2804:AL2804)-BN2801</f>
        <v>0</v>
      </c>
      <c r="BU2801" s="269">
        <f>SUM(H2805:AL2805)-BO2801</f>
        <v>0</v>
      </c>
      <c r="BV2801" s="269">
        <f>SUM(H2806:AL2806)-BP2801</f>
        <v>0</v>
      </c>
      <c r="BW2801" s="269">
        <f>SUM(H2807:AL2807)-BQ2801</f>
        <v>0</v>
      </c>
      <c r="BX2801" s="255">
        <f>SUMIF(H2801:AL2801,"PD",H2808:AL2808)+SUMIF(H2801:AL2801,"PN",H2808:AL2808)+SUMIF(H2801:AL2801,"P/DS",H2808:AL2808)+SUMIF(H2801:AL2801,"PN/F",H2808:AL2808)+SUMIF(H2801:AL2801,"PN/L",H2808:AL2808)</f>
        <v>0</v>
      </c>
      <c r="BY2801" s="255">
        <f>SUM(H2808:AL2808)-BX2801</f>
        <v>0</v>
      </c>
      <c r="BZ2801" s="255">
        <f t="shared" ref="BZ2801" si="920">+SUM(BL2801:BW2808)</f>
        <v>5.8</v>
      </c>
      <c r="CA2801" s="266">
        <f>(COUNTIFS(H2801:AL2801,"PD",H2802:AL2802,"&gt;=2"))*0.5-IF(CN2801="VP",COUNTIFS($H$16:$AL$16,"SAT",H2801:AL2801,"PD",H2802:AL2802,"&gt;=2"))*0.5</f>
        <v>0</v>
      </c>
      <c r="CB2801" s="266">
        <f>(COUNTIFS(H2801:AL2801,"PN",H2803:AL2803,"&gt;=0.5",H2802:AL2802,"&gt;=1.5"))*0.5+COUNTIFS(H2801:AL2801,"PDD",H2803:AL2803,"&gt;=0.5",H2802:AL2802,"&gt;=1.5")*0.5</f>
        <v>0</v>
      </c>
      <c r="CC2801" s="273">
        <f>(COUNTIFS(H2801:AL2801,"TV",H2803:AL2803,"&gt;=10"))*0.5+(COUNTIFS(H2801:AL2801,"PMD",H2803:AL2803,"&gt;=2"))*0.5</f>
        <v>0</v>
      </c>
      <c r="CD2801" s="266">
        <f>(COUNTIFS(H2801:AL2801,"TVD",H2805:AL2805,"&gt;=6.5",H2803:AL2803,"&gt;=3.5"))*0.5</f>
        <v>0</v>
      </c>
      <c r="CE2801" s="266">
        <f>(COUNTIFS(H2801:AL2801,"PD",H2806:AL2806,"&gt;=10"))*0.5</f>
        <v>0</v>
      </c>
      <c r="CF2801" s="266">
        <f>(COUNTIFS(H2801:AL2801,"PDD",H2806:AL2806,"&gt;=3.5",H2807:AL2807,"&gt;=6.5")+COUNTIFS(H2801:AL2801,"PH",H2807:AL2807,"&gt;=0.5",H2806:AL2806,"&gt;=1.5")+COUNTIFS(H2801:AL2801,"PM",H2807:AL2807,"&gt;=0.5",H2806:AL2806,"&gt;=1.5"))*0.5</f>
        <v>0</v>
      </c>
      <c r="CG2801" s="266">
        <f>(COUNTIFS(H2801:AL2801,"DS",H2802:AL2802,"&gt;=2")+COUNTIFS(H2801:AL2801,"AL/DS",H2802:AL2802,"&gt;=2"))*0.5-IF(CN2801="VP",COUNTIFS($H$16:$AL$16,"SAT",H2801:AL2801,"DS",H2802:AL2802,"&gt;=2"))*0.5</f>
        <v>1</v>
      </c>
      <c r="CH2801" s="266">
        <f>(COUNTIFS(H2801:AL2801,"NS",H2803:AL2803,"&gt;=0.5",H2802:AL2802,"&gt;=1.5")+COUNTIFS(H2801:AL2801,"AL/NS",H2803:AL2803,"&gt;=0.5",H2802:AL2802,"&gt;=1.5")+COUNTIFS(H2801:AL2801,"NHD",H2803:AL2803,"&gt;=4.5",H2806:AL2806,"&gt;=2",H2802:AL2802,"&gt;=1.5"))*0.5</f>
        <v>0</v>
      </c>
      <c r="CI2801" s="266">
        <f>(COUNTIF(H2803:AL2803,"&gt;=10")+COUNTIFS(H2801:AL2801,"MD",H2803:AL2803,"&gt;=2")-COUNTIFS(H2801:AL2801,"TV",H2803:AL2803,"&gt;=10"))*0.5</f>
        <v>0</v>
      </c>
      <c r="CJ2801" s="266">
        <f>(COUNTIFS(H2801:AL2801,"D",H2805:AL2805,"&gt;=6.5",H2803:AL2803,"&gt;=3.5"))*0.5</f>
        <v>0</v>
      </c>
      <c r="CK2801" s="266">
        <f>(COUNTIF(H2806:AL2806,"&gt;=10")-COUNTIFS(H2801:AL2801,"PD",H2806:AL2806,"&gt;=10"))*0.5</f>
        <v>0</v>
      </c>
      <c r="CL2801" s="265">
        <f>(COUNTIFS(H2801:AL2801,"NHD",H2806:AL2806,"&gt;=3.5",H2807:AL2807,"&gt;=6.5")+COUNTIFS(H2801:AL2801,"BH",H2806:AL2806,"&gt;=1.5",H2807:AL2807,"&gt;=0.5")+COUNTIFS(H2801:AL2801,"BM",H2806:AL2806,"&gt;=1.5",H2807:AL2807,"&gt;=0.5")+COUNTIFS(H2801:AL2801,"D",H2806:AL2806,"&gt;=1.5",H2807:AL2807,"&gt;=0.5"))*0.5</f>
        <v>0</v>
      </c>
      <c r="CM2801" s="272"/>
      <c r="CN2801" s="264" t="s">
        <v>723</v>
      </c>
      <c r="CO2801" s="180">
        <f t="shared" ref="CO2801" si="921">+AM2801+AN2801+AO2801+AP2801+AQ2801+AR2801+AS2801+AU2801+BG2801</f>
        <v>26</v>
      </c>
      <c r="CP2801" s="225">
        <f>+SUM(I2802:I2807)-I2808</f>
        <v>0</v>
      </c>
      <c r="CQ2801" s="225">
        <f>+SUM(J2802:J2807)-J2808</f>
        <v>0</v>
      </c>
      <c r="CR2801" s="225">
        <f>+SUM(K2802:K2807)-K2808</f>
        <v>0</v>
      </c>
      <c r="CS2801" s="181"/>
      <c r="CT2801" s="181"/>
      <c r="CU2801" s="181"/>
      <c r="CV2801" s="181"/>
      <c r="CW2801" s="181"/>
      <c r="CX2801" s="181"/>
      <c r="CY2801" s="181"/>
      <c r="CZ2801" s="181"/>
      <c r="DA2801" s="181"/>
    </row>
    <row r="2802" spans="1:105" s="120" customFormat="1" ht="15" customHeight="1">
      <c r="A2802" s="228"/>
      <c r="B2802" s="346"/>
      <c r="C2802" s="349"/>
      <c r="D2802" s="237"/>
      <c r="E2802" s="237"/>
      <c r="F2802" s="242" t="s">
        <v>82</v>
      </c>
      <c r="G2802" s="121">
        <v>1.5</v>
      </c>
      <c r="H2802" s="83"/>
      <c r="I2802" s="83"/>
      <c r="J2802" s="83"/>
      <c r="K2802" s="83"/>
      <c r="L2802" s="83"/>
      <c r="M2802" s="83"/>
      <c r="N2802" s="83"/>
      <c r="O2802" s="83"/>
      <c r="P2802" s="83"/>
      <c r="Q2802" s="83"/>
      <c r="R2802" s="83"/>
      <c r="S2802" s="83"/>
      <c r="T2802" s="83"/>
      <c r="U2802" s="83"/>
      <c r="V2802" s="83"/>
      <c r="W2802" s="83">
        <v>0</v>
      </c>
      <c r="X2802" s="83">
        <v>0</v>
      </c>
      <c r="Y2802" s="83">
        <v>0.8</v>
      </c>
      <c r="Z2802" s="83">
        <v>2.5</v>
      </c>
      <c r="AA2802" s="83"/>
      <c r="AB2802" s="83"/>
      <c r="AC2802" s="79"/>
      <c r="AD2802" s="79">
        <v>2.5</v>
      </c>
      <c r="AE2802" s="79"/>
      <c r="AF2802" s="79"/>
      <c r="AG2802" s="79"/>
      <c r="AH2802" s="79"/>
      <c r="AI2802" s="79"/>
      <c r="AJ2802" s="79"/>
      <c r="AK2802" s="79"/>
      <c r="AL2802" s="79"/>
      <c r="AM2802" s="240"/>
      <c r="AN2802" s="240"/>
      <c r="AO2802" s="240"/>
      <c r="AP2802" s="240"/>
      <c r="AQ2802" s="240"/>
      <c r="AR2802" s="240"/>
      <c r="AS2802" s="240"/>
      <c r="AT2802" s="256"/>
      <c r="AU2802" s="256"/>
      <c r="AV2802" s="259"/>
      <c r="AW2802" s="259"/>
      <c r="AX2802" s="256"/>
      <c r="AY2802" s="256"/>
      <c r="AZ2802" s="256"/>
      <c r="BA2802" s="256"/>
      <c r="BB2802" s="256"/>
      <c r="BC2802" s="256"/>
      <c r="BD2802" s="256"/>
      <c r="BE2802" s="256"/>
      <c r="BF2802" s="256"/>
      <c r="BG2802" s="256"/>
      <c r="BH2802" s="256"/>
      <c r="BI2802" s="256"/>
      <c r="BJ2802" s="256"/>
      <c r="BK2802" s="256"/>
      <c r="BL2802" s="262"/>
      <c r="BM2802" s="262"/>
      <c r="BN2802" s="262"/>
      <c r="BO2802" s="262"/>
      <c r="BP2802" s="262"/>
      <c r="BQ2802" s="262"/>
      <c r="BR2802" s="270"/>
      <c r="BS2802" s="270"/>
      <c r="BT2802" s="270"/>
      <c r="BU2802" s="270"/>
      <c r="BV2802" s="270"/>
      <c r="BW2802" s="270"/>
      <c r="BX2802" s="256"/>
      <c r="BY2802" s="256"/>
      <c r="BZ2802" s="256"/>
      <c r="CA2802" s="267"/>
      <c r="CB2802" s="267"/>
      <c r="CC2802" s="274"/>
      <c r="CD2802" s="267"/>
      <c r="CE2802" s="267"/>
      <c r="CF2802" s="267"/>
      <c r="CG2802" s="267"/>
      <c r="CH2802" s="267"/>
      <c r="CI2802" s="267"/>
      <c r="CJ2802" s="267"/>
      <c r="CK2802" s="267"/>
      <c r="CL2802" s="265"/>
      <c r="CM2802" s="272"/>
      <c r="CN2802" s="264"/>
      <c r="CO2802" s="180"/>
      <c r="CP2802" s="226"/>
      <c r="CQ2802" s="226"/>
      <c r="CR2802" s="226"/>
      <c r="CS2802" s="181"/>
      <c r="CT2802" s="181"/>
      <c r="CU2802" s="181"/>
      <c r="CV2802" s="181"/>
      <c r="CW2802" s="181"/>
      <c r="CX2802" s="181"/>
      <c r="CY2802" s="181"/>
      <c r="CZ2802" s="181"/>
      <c r="DA2802" s="181"/>
    </row>
    <row r="2803" spans="1:105" s="120" customFormat="1" ht="15" customHeight="1">
      <c r="A2803" s="228"/>
      <c r="B2803" s="346"/>
      <c r="C2803" s="349"/>
      <c r="D2803" s="237"/>
      <c r="E2803" s="237"/>
      <c r="F2803" s="243"/>
      <c r="G2803" s="122">
        <v>2</v>
      </c>
      <c r="H2803" s="84"/>
      <c r="I2803" s="84"/>
      <c r="J2803" s="84"/>
      <c r="K2803" s="84"/>
      <c r="L2803" s="84"/>
      <c r="M2803" s="84"/>
      <c r="N2803" s="84"/>
      <c r="O2803" s="84"/>
      <c r="P2803" s="84"/>
      <c r="Q2803" s="84"/>
      <c r="R2803" s="84"/>
      <c r="S2803" s="84"/>
      <c r="T2803" s="84"/>
      <c r="U2803" s="84"/>
      <c r="V2803" s="84"/>
      <c r="W2803" s="84"/>
      <c r="X2803" s="84"/>
      <c r="Y2803" s="84"/>
      <c r="Z2803" s="84"/>
      <c r="AA2803" s="84"/>
      <c r="AB2803" s="84"/>
      <c r="AC2803" s="80"/>
      <c r="AD2803" s="80"/>
      <c r="AE2803" s="80"/>
      <c r="AF2803" s="80"/>
      <c r="AG2803" s="80"/>
      <c r="AH2803" s="80"/>
      <c r="AI2803" s="80"/>
      <c r="AJ2803" s="80"/>
      <c r="AK2803" s="80"/>
      <c r="AL2803" s="80"/>
      <c r="AM2803" s="240"/>
      <c r="AN2803" s="240"/>
      <c r="AO2803" s="240"/>
      <c r="AP2803" s="240"/>
      <c r="AQ2803" s="240"/>
      <c r="AR2803" s="240"/>
      <c r="AS2803" s="240"/>
      <c r="AT2803" s="256"/>
      <c r="AU2803" s="256"/>
      <c r="AV2803" s="259"/>
      <c r="AW2803" s="259"/>
      <c r="AX2803" s="256"/>
      <c r="AY2803" s="256"/>
      <c r="AZ2803" s="256"/>
      <c r="BA2803" s="256"/>
      <c r="BB2803" s="256"/>
      <c r="BC2803" s="256"/>
      <c r="BD2803" s="256"/>
      <c r="BE2803" s="256"/>
      <c r="BF2803" s="256"/>
      <c r="BG2803" s="256"/>
      <c r="BH2803" s="256"/>
      <c r="BI2803" s="256"/>
      <c r="BJ2803" s="256"/>
      <c r="BK2803" s="256"/>
      <c r="BL2803" s="262"/>
      <c r="BM2803" s="262"/>
      <c r="BN2803" s="262"/>
      <c r="BO2803" s="262"/>
      <c r="BP2803" s="262"/>
      <c r="BQ2803" s="262"/>
      <c r="BR2803" s="270"/>
      <c r="BS2803" s="270"/>
      <c r="BT2803" s="270"/>
      <c r="BU2803" s="270"/>
      <c r="BV2803" s="270"/>
      <c r="BW2803" s="270"/>
      <c r="BX2803" s="256"/>
      <c r="BY2803" s="256"/>
      <c r="BZ2803" s="256"/>
      <c r="CA2803" s="267"/>
      <c r="CB2803" s="267"/>
      <c r="CC2803" s="274"/>
      <c r="CD2803" s="267"/>
      <c r="CE2803" s="267"/>
      <c r="CF2803" s="267"/>
      <c r="CG2803" s="267"/>
      <c r="CH2803" s="267"/>
      <c r="CI2803" s="267"/>
      <c r="CJ2803" s="267"/>
      <c r="CK2803" s="267"/>
      <c r="CL2803" s="265"/>
      <c r="CM2803" s="272"/>
      <c r="CN2803" s="264"/>
      <c r="CO2803" s="180"/>
      <c r="CP2803" s="226"/>
      <c r="CQ2803" s="226"/>
      <c r="CR2803" s="226"/>
      <c r="CS2803" s="181"/>
      <c r="CT2803" s="181"/>
      <c r="CU2803" s="181"/>
      <c r="CV2803" s="181"/>
      <c r="CW2803" s="181"/>
      <c r="CX2803" s="181"/>
      <c r="CY2803" s="181"/>
      <c r="CZ2803" s="181"/>
      <c r="DA2803" s="181"/>
    </row>
    <row r="2804" spans="1:105" s="120" customFormat="1" ht="15" customHeight="1">
      <c r="A2804" s="228"/>
      <c r="B2804" s="346"/>
      <c r="C2804" s="349"/>
      <c r="D2804" s="237"/>
      <c r="E2804" s="237"/>
      <c r="F2804" s="243"/>
      <c r="G2804" s="122">
        <v>2.1</v>
      </c>
      <c r="H2804" s="84"/>
      <c r="I2804" s="84"/>
      <c r="J2804" s="84"/>
      <c r="K2804" s="84"/>
      <c r="L2804" s="84"/>
      <c r="M2804" s="84"/>
      <c r="N2804" s="84"/>
      <c r="O2804" s="84"/>
      <c r="P2804" s="84"/>
      <c r="Q2804" s="84"/>
      <c r="R2804" s="84"/>
      <c r="S2804" s="84"/>
      <c r="T2804" s="84"/>
      <c r="U2804" s="84"/>
      <c r="V2804" s="84"/>
      <c r="W2804" s="84"/>
      <c r="X2804" s="84"/>
      <c r="Y2804" s="84"/>
      <c r="Z2804" s="84"/>
      <c r="AA2804" s="84"/>
      <c r="AB2804" s="84"/>
      <c r="AC2804" s="80"/>
      <c r="AD2804" s="80"/>
      <c r="AE2804" s="80"/>
      <c r="AF2804" s="80"/>
      <c r="AG2804" s="80"/>
      <c r="AH2804" s="80"/>
      <c r="AI2804" s="80"/>
      <c r="AJ2804" s="80"/>
      <c r="AK2804" s="80"/>
      <c r="AL2804" s="80"/>
      <c r="AM2804" s="240"/>
      <c r="AN2804" s="240"/>
      <c r="AO2804" s="240"/>
      <c r="AP2804" s="240"/>
      <c r="AQ2804" s="240"/>
      <c r="AR2804" s="240"/>
      <c r="AS2804" s="240"/>
      <c r="AT2804" s="256"/>
      <c r="AU2804" s="256"/>
      <c r="AV2804" s="259"/>
      <c r="AW2804" s="259"/>
      <c r="AX2804" s="256"/>
      <c r="AY2804" s="256"/>
      <c r="AZ2804" s="256"/>
      <c r="BA2804" s="256"/>
      <c r="BB2804" s="256"/>
      <c r="BC2804" s="256"/>
      <c r="BD2804" s="256"/>
      <c r="BE2804" s="256"/>
      <c r="BF2804" s="256"/>
      <c r="BG2804" s="256"/>
      <c r="BH2804" s="256"/>
      <c r="BI2804" s="256"/>
      <c r="BJ2804" s="256"/>
      <c r="BK2804" s="256"/>
      <c r="BL2804" s="262"/>
      <c r="BM2804" s="262"/>
      <c r="BN2804" s="262"/>
      <c r="BO2804" s="262"/>
      <c r="BP2804" s="262"/>
      <c r="BQ2804" s="262"/>
      <c r="BR2804" s="270"/>
      <c r="BS2804" s="270"/>
      <c r="BT2804" s="270"/>
      <c r="BU2804" s="270"/>
      <c r="BV2804" s="270"/>
      <c r="BW2804" s="270"/>
      <c r="BX2804" s="256"/>
      <c r="BY2804" s="256"/>
      <c r="BZ2804" s="256"/>
      <c r="CA2804" s="267"/>
      <c r="CB2804" s="267"/>
      <c r="CC2804" s="274"/>
      <c r="CD2804" s="267"/>
      <c r="CE2804" s="267"/>
      <c r="CF2804" s="267"/>
      <c r="CG2804" s="267"/>
      <c r="CH2804" s="267"/>
      <c r="CI2804" s="267"/>
      <c r="CJ2804" s="267"/>
      <c r="CK2804" s="267"/>
      <c r="CL2804" s="265"/>
      <c r="CM2804" s="272"/>
      <c r="CN2804" s="264"/>
      <c r="CO2804" s="180"/>
      <c r="CP2804" s="226"/>
      <c r="CQ2804" s="226"/>
      <c r="CR2804" s="226"/>
      <c r="CS2804" s="181"/>
      <c r="CT2804" s="181"/>
      <c r="CU2804" s="181"/>
      <c r="CV2804" s="181"/>
      <c r="CW2804" s="181"/>
      <c r="CX2804" s="181"/>
      <c r="CY2804" s="181"/>
      <c r="CZ2804" s="181"/>
      <c r="DA2804" s="181"/>
    </row>
    <row r="2805" spans="1:105" s="120" customFormat="1" ht="15" customHeight="1">
      <c r="A2805" s="228"/>
      <c r="B2805" s="346"/>
      <c r="C2805" s="349"/>
      <c r="D2805" s="237"/>
      <c r="E2805" s="237"/>
      <c r="F2805" s="243"/>
      <c r="G2805" s="122">
        <v>2.7</v>
      </c>
      <c r="H2805" s="84"/>
      <c r="I2805" s="84"/>
      <c r="J2805" s="84"/>
      <c r="K2805" s="84"/>
      <c r="L2805" s="84"/>
      <c r="M2805" s="84"/>
      <c r="N2805" s="84"/>
      <c r="O2805" s="84"/>
      <c r="P2805" s="84"/>
      <c r="Q2805" s="84"/>
      <c r="R2805" s="84"/>
      <c r="S2805" s="84"/>
      <c r="T2805" s="84"/>
      <c r="U2805" s="84"/>
      <c r="V2805" s="84"/>
      <c r="W2805" s="84"/>
      <c r="X2805" s="84"/>
      <c r="Y2805" s="84"/>
      <c r="Z2805" s="84"/>
      <c r="AA2805" s="84"/>
      <c r="AB2805" s="84"/>
      <c r="AC2805" s="80"/>
      <c r="AD2805" s="80"/>
      <c r="AE2805" s="80"/>
      <c r="AF2805" s="80"/>
      <c r="AG2805" s="80"/>
      <c r="AH2805" s="80"/>
      <c r="AI2805" s="80"/>
      <c r="AJ2805" s="80"/>
      <c r="AK2805" s="80"/>
      <c r="AL2805" s="80"/>
      <c r="AM2805" s="240"/>
      <c r="AN2805" s="240"/>
      <c r="AO2805" s="240"/>
      <c r="AP2805" s="240"/>
      <c r="AQ2805" s="240"/>
      <c r="AR2805" s="240"/>
      <c r="AS2805" s="240"/>
      <c r="AT2805" s="256"/>
      <c r="AU2805" s="256"/>
      <c r="AV2805" s="259"/>
      <c r="AW2805" s="259"/>
      <c r="AX2805" s="256"/>
      <c r="AY2805" s="256"/>
      <c r="AZ2805" s="256"/>
      <c r="BA2805" s="256"/>
      <c r="BB2805" s="256"/>
      <c r="BC2805" s="256"/>
      <c r="BD2805" s="256"/>
      <c r="BE2805" s="256"/>
      <c r="BF2805" s="256"/>
      <c r="BG2805" s="256"/>
      <c r="BH2805" s="256"/>
      <c r="BI2805" s="256"/>
      <c r="BJ2805" s="256"/>
      <c r="BK2805" s="256"/>
      <c r="BL2805" s="262"/>
      <c r="BM2805" s="262"/>
      <c r="BN2805" s="262"/>
      <c r="BO2805" s="262"/>
      <c r="BP2805" s="262"/>
      <c r="BQ2805" s="262"/>
      <c r="BR2805" s="270"/>
      <c r="BS2805" s="270"/>
      <c r="BT2805" s="270"/>
      <c r="BU2805" s="270"/>
      <c r="BV2805" s="270"/>
      <c r="BW2805" s="270"/>
      <c r="BX2805" s="256"/>
      <c r="BY2805" s="256"/>
      <c r="BZ2805" s="256"/>
      <c r="CA2805" s="267"/>
      <c r="CB2805" s="267"/>
      <c r="CC2805" s="274"/>
      <c r="CD2805" s="267"/>
      <c r="CE2805" s="267"/>
      <c r="CF2805" s="267"/>
      <c r="CG2805" s="267"/>
      <c r="CH2805" s="267"/>
      <c r="CI2805" s="267"/>
      <c r="CJ2805" s="267"/>
      <c r="CK2805" s="267"/>
      <c r="CL2805" s="265"/>
      <c r="CM2805" s="272"/>
      <c r="CN2805" s="264"/>
      <c r="CO2805" s="180"/>
      <c r="CP2805" s="226"/>
      <c r="CQ2805" s="226"/>
      <c r="CR2805" s="226"/>
      <c r="CS2805" s="181"/>
      <c r="CT2805" s="181"/>
      <c r="CU2805" s="181"/>
      <c r="CV2805" s="181"/>
      <c r="CW2805" s="181"/>
      <c r="CX2805" s="181"/>
      <c r="CY2805" s="181"/>
      <c r="CZ2805" s="181"/>
      <c r="DA2805" s="181"/>
    </row>
    <row r="2806" spans="1:105" s="120" customFormat="1" ht="15" customHeight="1">
      <c r="A2806" s="228"/>
      <c r="B2806" s="346"/>
      <c r="C2806" s="349"/>
      <c r="D2806" s="237"/>
      <c r="E2806" s="237"/>
      <c r="F2806" s="243"/>
      <c r="G2806" s="122">
        <v>3</v>
      </c>
      <c r="H2806" s="84"/>
      <c r="I2806" s="84"/>
      <c r="J2806" s="84"/>
      <c r="K2806" s="84"/>
      <c r="L2806" s="84"/>
      <c r="M2806" s="84"/>
      <c r="N2806" s="84"/>
      <c r="O2806" s="84"/>
      <c r="P2806" s="84"/>
      <c r="Q2806" s="84"/>
      <c r="R2806" s="84"/>
      <c r="S2806" s="84"/>
      <c r="T2806" s="84"/>
      <c r="U2806" s="84"/>
      <c r="V2806" s="84"/>
      <c r="W2806" s="84"/>
      <c r="X2806" s="84"/>
      <c r="Y2806" s="84"/>
      <c r="Z2806" s="84"/>
      <c r="AA2806" s="84"/>
      <c r="AB2806" s="84"/>
      <c r="AC2806" s="80"/>
      <c r="AD2806" s="80"/>
      <c r="AE2806" s="80"/>
      <c r="AF2806" s="80"/>
      <c r="AG2806" s="80"/>
      <c r="AH2806" s="80"/>
      <c r="AI2806" s="80"/>
      <c r="AJ2806" s="80"/>
      <c r="AK2806" s="80"/>
      <c r="AL2806" s="80"/>
      <c r="AM2806" s="240"/>
      <c r="AN2806" s="240"/>
      <c r="AO2806" s="240"/>
      <c r="AP2806" s="240"/>
      <c r="AQ2806" s="240"/>
      <c r="AR2806" s="240"/>
      <c r="AS2806" s="240"/>
      <c r="AT2806" s="256"/>
      <c r="AU2806" s="256"/>
      <c r="AV2806" s="259"/>
      <c r="AW2806" s="259"/>
      <c r="AX2806" s="256"/>
      <c r="AY2806" s="256"/>
      <c r="AZ2806" s="256"/>
      <c r="BA2806" s="256"/>
      <c r="BB2806" s="256"/>
      <c r="BC2806" s="256"/>
      <c r="BD2806" s="256"/>
      <c r="BE2806" s="256"/>
      <c r="BF2806" s="256"/>
      <c r="BG2806" s="256"/>
      <c r="BH2806" s="256"/>
      <c r="BI2806" s="256"/>
      <c r="BJ2806" s="256"/>
      <c r="BK2806" s="256"/>
      <c r="BL2806" s="262"/>
      <c r="BM2806" s="262"/>
      <c r="BN2806" s="262"/>
      <c r="BO2806" s="262"/>
      <c r="BP2806" s="262"/>
      <c r="BQ2806" s="262"/>
      <c r="BR2806" s="270"/>
      <c r="BS2806" s="270"/>
      <c r="BT2806" s="270"/>
      <c r="BU2806" s="270"/>
      <c r="BV2806" s="270"/>
      <c r="BW2806" s="270"/>
      <c r="BX2806" s="256"/>
      <c r="BY2806" s="256"/>
      <c r="BZ2806" s="256"/>
      <c r="CA2806" s="267"/>
      <c r="CB2806" s="267"/>
      <c r="CC2806" s="274"/>
      <c r="CD2806" s="267"/>
      <c r="CE2806" s="267"/>
      <c r="CF2806" s="267"/>
      <c r="CG2806" s="267"/>
      <c r="CH2806" s="267"/>
      <c r="CI2806" s="267"/>
      <c r="CJ2806" s="267"/>
      <c r="CK2806" s="267"/>
      <c r="CL2806" s="265"/>
      <c r="CM2806" s="272"/>
      <c r="CN2806" s="264"/>
      <c r="CO2806" s="180"/>
      <c r="CP2806" s="226"/>
      <c r="CQ2806" s="226"/>
      <c r="CR2806" s="226"/>
      <c r="CS2806" s="181"/>
      <c r="CT2806" s="181"/>
      <c r="CU2806" s="181"/>
      <c r="CV2806" s="181"/>
      <c r="CW2806" s="181"/>
      <c r="CX2806" s="181"/>
      <c r="CY2806" s="181"/>
      <c r="CZ2806" s="181"/>
      <c r="DA2806" s="181"/>
    </row>
    <row r="2807" spans="1:105" s="120" customFormat="1" ht="15" customHeight="1">
      <c r="A2807" s="228"/>
      <c r="B2807" s="346"/>
      <c r="C2807" s="349"/>
      <c r="D2807" s="237"/>
      <c r="E2807" s="237"/>
      <c r="F2807" s="244"/>
      <c r="G2807" s="123">
        <v>3.9</v>
      </c>
      <c r="H2807" s="85"/>
      <c r="I2807" s="85"/>
      <c r="J2807" s="85"/>
      <c r="K2807" s="85"/>
      <c r="L2807" s="85"/>
      <c r="M2807" s="85"/>
      <c r="N2807" s="85"/>
      <c r="O2807" s="85"/>
      <c r="P2807" s="85"/>
      <c r="Q2807" s="85"/>
      <c r="R2807" s="85"/>
      <c r="S2807" s="85"/>
      <c r="T2807" s="85"/>
      <c r="U2807" s="85"/>
      <c r="V2807" s="85"/>
      <c r="W2807" s="85"/>
      <c r="X2807" s="85"/>
      <c r="Y2807" s="85"/>
      <c r="Z2807" s="85"/>
      <c r="AA2807" s="85"/>
      <c r="AB2807" s="85"/>
      <c r="AC2807" s="81"/>
      <c r="AD2807" s="81"/>
      <c r="AE2807" s="81"/>
      <c r="AF2807" s="81"/>
      <c r="AG2807" s="81"/>
      <c r="AH2807" s="81"/>
      <c r="AI2807" s="81"/>
      <c r="AJ2807" s="81"/>
      <c r="AK2807" s="81"/>
      <c r="AL2807" s="81"/>
      <c r="AM2807" s="240"/>
      <c r="AN2807" s="240"/>
      <c r="AO2807" s="240"/>
      <c r="AP2807" s="240"/>
      <c r="AQ2807" s="240"/>
      <c r="AR2807" s="240"/>
      <c r="AS2807" s="240"/>
      <c r="AT2807" s="256"/>
      <c r="AU2807" s="256"/>
      <c r="AV2807" s="259"/>
      <c r="AW2807" s="259"/>
      <c r="AX2807" s="256"/>
      <c r="AY2807" s="256"/>
      <c r="AZ2807" s="256"/>
      <c r="BA2807" s="256"/>
      <c r="BB2807" s="256"/>
      <c r="BC2807" s="256"/>
      <c r="BD2807" s="256"/>
      <c r="BE2807" s="256"/>
      <c r="BF2807" s="256"/>
      <c r="BG2807" s="256"/>
      <c r="BH2807" s="256"/>
      <c r="BI2807" s="256"/>
      <c r="BJ2807" s="256"/>
      <c r="BK2807" s="256"/>
      <c r="BL2807" s="262"/>
      <c r="BM2807" s="262"/>
      <c r="BN2807" s="262"/>
      <c r="BO2807" s="262"/>
      <c r="BP2807" s="262"/>
      <c r="BQ2807" s="262"/>
      <c r="BR2807" s="270"/>
      <c r="BS2807" s="270"/>
      <c r="BT2807" s="270"/>
      <c r="BU2807" s="270"/>
      <c r="BV2807" s="270"/>
      <c r="BW2807" s="270"/>
      <c r="BX2807" s="256"/>
      <c r="BY2807" s="256"/>
      <c r="BZ2807" s="256"/>
      <c r="CA2807" s="267"/>
      <c r="CB2807" s="267"/>
      <c r="CC2807" s="274"/>
      <c r="CD2807" s="267"/>
      <c r="CE2807" s="267"/>
      <c r="CF2807" s="267"/>
      <c r="CG2807" s="267"/>
      <c r="CH2807" s="267"/>
      <c r="CI2807" s="267"/>
      <c r="CJ2807" s="267"/>
      <c r="CK2807" s="267"/>
      <c r="CL2807" s="265"/>
      <c r="CM2807" s="272"/>
      <c r="CN2807" s="264"/>
      <c r="CO2807" s="180"/>
      <c r="CP2807" s="226"/>
      <c r="CQ2807" s="226"/>
      <c r="CR2807" s="226"/>
      <c r="CS2807" s="181"/>
      <c r="CT2807" s="181"/>
      <c r="CU2807" s="181"/>
      <c r="CV2807" s="181"/>
      <c r="CW2807" s="181"/>
      <c r="CX2807" s="181"/>
      <c r="CY2807" s="181"/>
      <c r="CZ2807" s="181"/>
      <c r="DA2807" s="181"/>
    </row>
    <row r="2808" spans="1:105" s="120" customFormat="1" ht="15" customHeight="1">
      <c r="A2808" s="229"/>
      <c r="B2808" s="347"/>
      <c r="C2808" s="350"/>
      <c r="D2808" s="238"/>
      <c r="E2808" s="238"/>
      <c r="F2808" s="245" t="s">
        <v>83</v>
      </c>
      <c r="G2808" s="246"/>
      <c r="H2808" s="82"/>
      <c r="I2808" s="82"/>
      <c r="J2808" s="82"/>
      <c r="K2808" s="82"/>
      <c r="L2808" s="82"/>
      <c r="M2808" s="82"/>
      <c r="N2808" s="82"/>
      <c r="O2808" s="82"/>
      <c r="P2808" s="82"/>
      <c r="Q2808" s="82"/>
      <c r="R2808" s="82"/>
      <c r="S2808" s="82"/>
      <c r="T2808" s="82"/>
      <c r="U2808" s="82"/>
      <c r="V2808" s="82"/>
      <c r="W2808" s="82"/>
      <c r="X2808" s="82"/>
      <c r="Y2808" s="82"/>
      <c r="Z2808" s="82"/>
      <c r="AA2808" s="82"/>
      <c r="AB2808" s="82"/>
      <c r="AC2808" s="35"/>
      <c r="AD2808" s="35"/>
      <c r="AE2808" s="35"/>
      <c r="AF2808" s="35"/>
      <c r="AG2808" s="35"/>
      <c r="AH2808" s="35"/>
      <c r="AI2808" s="35"/>
      <c r="AJ2808" s="35"/>
      <c r="AK2808" s="35"/>
      <c r="AL2808" s="35"/>
      <c r="AM2808" s="241"/>
      <c r="AN2808" s="241"/>
      <c r="AO2808" s="241"/>
      <c r="AP2808" s="241"/>
      <c r="AQ2808" s="241"/>
      <c r="AR2808" s="241"/>
      <c r="AS2808" s="241"/>
      <c r="AT2808" s="257"/>
      <c r="AU2808" s="257"/>
      <c r="AV2808" s="260"/>
      <c r="AW2808" s="260"/>
      <c r="AX2808" s="257"/>
      <c r="AY2808" s="257"/>
      <c r="AZ2808" s="257"/>
      <c r="BA2808" s="257"/>
      <c r="BB2808" s="257"/>
      <c r="BC2808" s="257"/>
      <c r="BD2808" s="257"/>
      <c r="BE2808" s="257"/>
      <c r="BF2808" s="257"/>
      <c r="BG2808" s="257"/>
      <c r="BH2808" s="257"/>
      <c r="BI2808" s="257"/>
      <c r="BJ2808" s="257"/>
      <c r="BK2808" s="257"/>
      <c r="BL2808" s="263"/>
      <c r="BM2808" s="263"/>
      <c r="BN2808" s="263"/>
      <c r="BO2808" s="263"/>
      <c r="BP2808" s="263"/>
      <c r="BQ2808" s="263"/>
      <c r="BR2808" s="271"/>
      <c r="BS2808" s="271"/>
      <c r="BT2808" s="271"/>
      <c r="BU2808" s="271"/>
      <c r="BV2808" s="271"/>
      <c r="BW2808" s="271"/>
      <c r="BX2808" s="257"/>
      <c r="BY2808" s="257"/>
      <c r="BZ2808" s="257"/>
      <c r="CA2808" s="268"/>
      <c r="CB2808" s="268"/>
      <c r="CC2808" s="275"/>
      <c r="CD2808" s="268"/>
      <c r="CE2808" s="268"/>
      <c r="CF2808" s="268"/>
      <c r="CG2808" s="268"/>
      <c r="CH2808" s="268"/>
      <c r="CI2808" s="268"/>
      <c r="CJ2808" s="268"/>
      <c r="CK2808" s="268"/>
      <c r="CL2808" s="265"/>
      <c r="CM2808" s="272"/>
      <c r="CN2808" s="264"/>
      <c r="CO2808" s="180"/>
      <c r="CP2808" s="226"/>
      <c r="CQ2808" s="226"/>
      <c r="CR2808" s="226"/>
      <c r="CS2808" s="181"/>
      <c r="CT2808" s="181"/>
      <c r="CU2808" s="181"/>
      <c r="CV2808" s="181"/>
      <c r="CW2808" s="181"/>
      <c r="CX2808" s="181"/>
      <c r="CY2808" s="181"/>
      <c r="CZ2808" s="181"/>
      <c r="DA2808" s="181"/>
    </row>
    <row r="2809" spans="1:105" s="120" customFormat="1" ht="15" customHeight="1">
      <c r="A2809" s="227">
        <f t="shared" si="919"/>
        <v>348</v>
      </c>
      <c r="B2809" s="632" t="s">
        <v>696</v>
      </c>
      <c r="C2809" s="635" t="s">
        <v>744</v>
      </c>
      <c r="D2809" s="638">
        <v>44158</v>
      </c>
      <c r="E2809" s="641" t="s">
        <v>1378</v>
      </c>
      <c r="F2809" s="253" t="s">
        <v>80</v>
      </c>
      <c r="G2809" s="254"/>
      <c r="H2809" s="82" t="s">
        <v>69</v>
      </c>
      <c r="I2809" s="82"/>
      <c r="J2809" s="82" t="s">
        <v>60</v>
      </c>
      <c r="K2809" s="82" t="s">
        <v>60</v>
      </c>
      <c r="L2809" s="82" t="s">
        <v>60</v>
      </c>
      <c r="M2809" s="82" t="s">
        <v>60</v>
      </c>
      <c r="N2809" s="82" t="s">
        <v>60</v>
      </c>
      <c r="O2809" s="82"/>
      <c r="P2809" s="82" t="s">
        <v>60</v>
      </c>
      <c r="Q2809" s="82" t="s">
        <v>60</v>
      </c>
      <c r="R2809" s="82" t="s">
        <v>60</v>
      </c>
      <c r="S2809" s="82" t="s">
        <v>60</v>
      </c>
      <c r="T2809" s="82" t="s">
        <v>60</v>
      </c>
      <c r="U2809" s="82" t="s">
        <v>60</v>
      </c>
      <c r="V2809" s="82"/>
      <c r="W2809" s="82" t="s">
        <v>60</v>
      </c>
      <c r="X2809" s="82" t="s">
        <v>60</v>
      </c>
      <c r="Y2809" s="82" t="s">
        <v>60</v>
      </c>
      <c r="Z2809" s="82" t="s">
        <v>60</v>
      </c>
      <c r="AA2809" s="82" t="s">
        <v>60</v>
      </c>
      <c r="AB2809" s="82" t="s">
        <v>60</v>
      </c>
      <c r="AC2809" s="82"/>
      <c r="AD2809" s="82" t="s">
        <v>60</v>
      </c>
      <c r="AE2809" s="82" t="s">
        <v>60</v>
      </c>
      <c r="AF2809" s="82" t="s">
        <v>60</v>
      </c>
      <c r="AG2809" s="82" t="s">
        <v>60</v>
      </c>
      <c r="AH2809" s="82" t="s">
        <v>60</v>
      </c>
      <c r="AI2809" s="82" t="s">
        <v>1471</v>
      </c>
      <c r="AJ2809" s="82"/>
      <c r="AK2809" s="82" t="s">
        <v>60</v>
      </c>
      <c r="AL2809" s="82" t="s">
        <v>60</v>
      </c>
      <c r="AM2809" s="239">
        <f>COUNTIF(H2809:AL2809,"PH")+COUNTIF(H2809:AL2809,"PH/L")+COUNTIF(H2809:AL2809,"PM")</f>
        <v>0</v>
      </c>
      <c r="AN2809" s="239">
        <f>COUNTIF(H2809:AL2809,"PD")+COUNTIF(H2809:AL2809,"PDD")+COUNTIF(H2809:AL2809,"P/DS")/2+COUNTIF(H2809:AL2809,"PMD")</f>
        <v>0</v>
      </c>
      <c r="AO2809" s="239">
        <f>COUNTIF(H2809:AL2809,"PN")+COUNTIF(H2809:AL2809,"P/NS")/2+COUNTIF(H2809:AL2809,"PH")+COUNTIF(H2809:AL2809,"PH/F")/2+COUNTIF(H2809:AL2809,"PH/L")/2+COUNTIF(H2809:AL2809,"PM")</f>
        <v>0</v>
      </c>
      <c r="AP2809" s="239">
        <f>COUNTIF(H2809:AL2809,"BH")+COUNTIF(H2809:AL2809,"AL/BL")+COUNTIF(H2809:AL2809,"UL/BL")+COUNTIF(H2809:AL2809,"BM")</f>
        <v>0</v>
      </c>
      <c r="AQ2809" s="239">
        <f>COUNTIF(H2809:AL2809,"DS")+COUNTIF(H2809:AL2809,"AL/DS")/2+COUNTIF(H2809:AL2809,"UL/DS")/2+COUNTIF(H2809:AL2809,"CT")+COUNTIF(H2809:AL2809,"MD")</f>
        <v>24.5</v>
      </c>
      <c r="AR2809" s="239">
        <f>COUNTIF(H2809:AL2809,"NS")+COUNTIF(H2809:AL2809,"AL/NS")/2+COUNTIF(H2809:AL2809,"UL/NS")/2+COUNTIF(H2809:AL2809,"BH")+COUNTIF(H2809:AL2809,"AL/BF")/2+COUNTIF(H2809:AL2809,"AL/BL")/2+COUNTIF(H2809:AL2809,"UL/BL")/2+COUNTIF(H2809:AL2809,"UL/BF")/2+COUNTIF(H2809:AL2809,"BM")</f>
        <v>0</v>
      </c>
      <c r="AS2809" s="239">
        <f>COUNTIF(H2809:AL2809,"AL")+COUNTIF(H2809:AL2809,"AL/DS")/2+COUNTIF(H2809:AL2809,"AL/NS")/2+COUNTIF(H2809:AL2809,"NH")+COUNTIF(H2809:AL2809,"SL")+COUNTIF(H2809:AL2809,"NHD")+COUNTIF(H2809:AL2809,"B")+COUNTIF(H2809:AL2809,"HL")+COUNTIF(H2809:AL2809,"AL/BF")/2+COUNTIF(H2809:AL2809,"AL/BL")/2</f>
        <v>1</v>
      </c>
      <c r="AT2809" s="255">
        <f>COUNTIF(H2809:AL2809,"PD")+COUNTIF(H2809:AL2809,"PN")+COUNTIF(H2809:AL2809,"P/DS")/2+COUNTIF(H2809:AL2809,"P/NS")/2+COUNTIF(H2809:AL2809,"DS")+COUNTIF(H2809:AL2809,"NS")+COUNTIF(H2809:AL2809,"AL")+COUNTIF(H2809:AL2809,"AL/DS")+COUNTIF(H2809:AL2809,"AL/NS")+COUNTIF(H2809:AL2809,"NH")+COUNTIF(H2809:AL2809,"SL")+COUNTIF(H2809:AL2809,"UL/DS")/2+COUNTIF(H2809:AL2809,"UL/NS")/2+COUNTIF(H2809:AL2809,"CT")+COUNTIF(H2809:AL2809,"NHD")+COUNTIF(H2809:AL2809,"PDD")+COUNTIF(H2809:AL2809,"B")+COUNTIF(H2809:AL2809,"HL")+COUNTIF(H2809:AL2809,"PH")+COUNTIF(H2809:AL2809,"BH")+COUNTIF(H2809:AL2809,"AL/BF")+COUNTIF(H2809:AL2809,"AL/BL")+COUNTIF(H2809:AL2809,"UL/BF")/2+COUNTIF(H2809:AL2809,"UL/BL")/2+COUNTIF(H2809:AL2809,"PH/F")/2+COUNTIF(H2809:AL2809,"PH/L")/2+COUNTIF(H2809:AL2809,"MD")+COUNTIF(H2809:AL2809,"PMD")+COUNTIF(H2809:AL2809,"PM")+COUNTIF(H2809:AL2809,"BM")</f>
        <v>25.5</v>
      </c>
      <c r="AU2809" s="255">
        <f>COUNTIF(H2809:AL2809,"P/DS")/2+COUNTIF(H2809:AL2809,"P/NS")/2+COUNTIF(H2809:AL2809,"IL")+COUNTIF(H2809:AL2809,"NL")+COUNTIF(H2809:AL2809,"UL")+COUNTIF(H2809:AL2809,"UL/DS")/2+COUNTIF(H2809:AL2809,"UL/NS")/2+COUNTIF(H2809:AL2809,"KT")+COUNTIF(H2809:AL2809,"UL/BF")/2+COUNTIF(H2809:AL2809,"UL/BL")/2+COUNTIF(H2809:AL2809,"PH/F")/2+COUNTIF(H2809:AL2809,"PH/L")/2+COUNTIF(H2809:AL2809,"NB")</f>
        <v>0.5</v>
      </c>
      <c r="AV2809" s="258">
        <f>COUNTIF(H2809:AL2809,"PN")+COUNTIF(H2809:AL2809,"TVD")+COUNTIF(H2809:AL2809,"PH")+COUNTIF(H2809:AL2809,"PM")+COUNTIF(H2809:AL2809,"PDD")-COUNTIFS(H2809:AL2809,"PN",H2816:AL2816,"&gt;=3")-COUNTIFS(H2809:AL2809,"PM",H2816:AL2816,"&gt;=3")</f>
        <v>0</v>
      </c>
      <c r="AW2809" s="258">
        <f>COUNTIF(H2809:AL2809,"NS")+COUNTIF(H2809:AL2809,"D")+COUNTIF(H2809:AL2809,"BH")+COUNTIF(H2809:AL2809,"NHD")+COUNTIF(H2809:AL2809,"BM")-COUNTIFS(H2809:AL2809,"NS",H2816:AL2816,"&gt;=3")-COUNTIFS(H2809:AL2809,"BH",H2816:AL2816,"&gt;=3")-COUNTIFS(H2809:AL2809,"BM",H2816:AL2816,"&gt;=3")</f>
        <v>0</v>
      </c>
      <c r="AX2809" s="255">
        <f>COUNTIF(H2809:AL2809,"AL")+COUNTIF(H2809:AL2809,"AL/DS")/2+COUNTIF(H2809:AL2809,"AL/NS")/2+COUNTIF(H2809:AL2809,"AL/BF")+COUNTIF(H2809:AL2809,"AL/BL")/2</f>
        <v>0</v>
      </c>
      <c r="AY2809" s="255">
        <f>COUNTIF(H2809:AL2809,"SL")</f>
        <v>0</v>
      </c>
      <c r="AZ2809" s="255">
        <f>COUNTIF(H2809:AL2809,"NH")</f>
        <v>1</v>
      </c>
      <c r="BA2809" s="255">
        <f>COUNTIF(H2809:AL2809,"HL")</f>
        <v>0</v>
      </c>
      <c r="BB2809" s="255">
        <f>COUNTIF(G2809:AL2809,"P/DS")/2+COUNTIF(G2809:AL2809,"P/NS")/2+COUNTIF(G2809:AL2809,"UL")+COUNTIF(G2809:AL2809,"UL/DS")/2+COUNTIF(G2809:AL2809,"UL/NS")/2+COUNTIF(G2809:AL2809,"UL/BL")/2+COUNTIF(G2809:AL2809,"UL/BF")/2+COUNTIF(G2809:AL2809,"PH/F")/2+COUNTIF(G2809:AL2809,"PH/L")/2</f>
        <v>0.5</v>
      </c>
      <c r="BC2809" s="255">
        <f>COUNTIF(H2809:AL2809,"NB")</f>
        <v>0</v>
      </c>
      <c r="BD2809" s="255">
        <f>COUNTIF(H2809:AL2809,"NL")</f>
        <v>0</v>
      </c>
      <c r="BE2809" s="255">
        <f>COUNTIF(H2809:AL2809,"IL")</f>
        <v>0</v>
      </c>
      <c r="BF2809" s="255">
        <f>COUNTIF(H2809:AL2809,"KT")</f>
        <v>0</v>
      </c>
      <c r="BG2809" s="255">
        <f>COUNTIF(H2809:AL2809,"L70")</f>
        <v>0</v>
      </c>
      <c r="BH2809" s="255">
        <f>COUNTIF(H2809:AL2809,"MD")</f>
        <v>0</v>
      </c>
      <c r="BI2809" s="255">
        <f>COUNTIF(H2809:AL2809,"PMD")</f>
        <v>0</v>
      </c>
      <c r="BJ2809" s="255">
        <f>COUNTIF(H2809:AL2809,"PM")</f>
        <v>0</v>
      </c>
      <c r="BK2809" s="255">
        <f>COUNTIF(H2809:AL2809,"BM")</f>
        <v>0</v>
      </c>
      <c r="BL2809" s="261">
        <f>SUMIF(H2809:AL2809,"PD",H2810:AL2810)+SUMIF(H2809:AL2809,"PN",H2810:AL2810)+SUMIF(H2809:AL2809,"P/DS",H2810:AL2810)+SUMIF(H2809:AL2809,"PN/F",H2810:AL2810)+SUMIF(H2809:AL2809,"PN/L",H2810:AL2810)+SUMIF(H2809:AL2809,"TV",H2810:AL2810)+SUMIF(H2809:AL2809,"TVD",H2810:AL2810)+SUMIF(H2809:AL2809,"PDD",H2810:AL2810)</f>
        <v>0</v>
      </c>
      <c r="BM2809" s="261">
        <f>SUMIF(H2809:AL2809,"PD",H2811:AL2811)+SUMIF(H2809:AL2809,"PN",H2811:AL2811)+SUMIF(H2809:AL2809,"P/DS",H2811:AL2811)+SUMIF(H2809:AL2809,"PN/F",H2811:AL2811)+SUMIF(H2809:AL2809,"PN/L",H2811:AL2811)+SUMIF(H2809:AL2809,"TV",H2811:AL2811)+SUMIF(H2809:AL2809,"TVD",H2811:AL2811)+SUMIF(H2809:AL2809,"PDD",H2811:AL2811)+SUMIF(H2809:AL2809,"PMD",H2811:AL2811)</f>
        <v>0</v>
      </c>
      <c r="BN2809" s="261">
        <f>SUMIF(H2809:AL2809,"PD",H2812:AL2812)+SUMIF(H2809:AL2809,"PN",H2812:AL2812)+SUMIF(H2809:AL2809,"P/DS",H2812:AL2812)+SUMIF(H2809:AL2809,"PN/F",H2812:AL2812)+SUMIF(H2809:AL2809,"PN/L",H2812:AL2812)+SUMIF(H2809:AL2809,"TV",H2812:AL2812)+SUMIF(H2809:AL2809,"TVD",H2812:AL2812)</f>
        <v>0</v>
      </c>
      <c r="BO2809" s="261">
        <f>SUMIF(H2809:AL2809,"PD",H2813:AL2813)+SUMIF(H2809:AL2809,"PN",H2813:AL2813)+SUMIF(H2809:AL2809,"P/DS",H2813:AL2813)+SUMIF(H2809:AL2809,"PN/F",H2813:AL2813)+SUMIF(H2809:AL2809,"PN/L",H2813:AL2813)+SUMIF(H2809:AL2809,"TV",H2813:AL2813)+SUMIF(H2809:AL2809,"TVD",H2813:AL2813)</f>
        <v>0</v>
      </c>
      <c r="BP2809" s="261">
        <f>SUMIF(H2809:AL2809,"PD",H2814:AL2814)+SUMIF(H2809:AL2809,"PN",H2814:AL2814)+SUMIF(H2809:AL2809,"P/DS",H2814:AL2814)+SUMIF(H2809:AL2809,"PN/F",H2814:AL2814)+SUMIF(H2809:AL2809,"PN/L",H2814:AL2814)+SUMIF(H2809:AL2809,"TV",H2814:AL2814)+SUMIF(H2809:AL2809,"TVD",H2814:AL2814)+SUMIF(H2809:AL2809,"PDD",H2814:AL2814)+SUMIF(H2809:AL2809,"PH",H2814:AL2814)+SUMIF(H2809:AL2809,"PM",H2814:AL2814)</f>
        <v>0</v>
      </c>
      <c r="BQ2809" s="261">
        <f>SUMIF(H2809:AL2809,"PD",H2815:AL2815)+SUMIF(H2809:AL2809,"PN",H2815:AL2815)+SUMIF(H2809:AL2809,"P/DS",H2815:AL2815)+SUMIF(H2809:AL2809,"PN/F",H2815:AL2815)+SUMIF(H2809:AL2809,"PN/L",H2815:AL2815)+SUMIF(H2809:AL2809,"TV",H2815:AL2815)+SUMIF(H2809:AL2809,"TVD",H2815:AL2815)+SUMIF(H2809:AL2809,"PDD",H2815:AL2815)+SUMIF(H2809:AL2809,"PH",H2815:AL2815)+SUMIF(H2809:AL2809,"PM",H2815:AL2815)</f>
        <v>0</v>
      </c>
      <c r="BR2809" s="269">
        <f>SUM(H2810:AL2810)-BL2809</f>
        <v>31.5</v>
      </c>
      <c r="BS2809" s="269">
        <f>SUM(H2811:AL2811)-BM2809</f>
        <v>21</v>
      </c>
      <c r="BT2809" s="269">
        <f>SUM(H2812:AL2812)-BN2809</f>
        <v>0</v>
      </c>
      <c r="BU2809" s="269">
        <f>SUM(H2813:AL2813)-BO2809</f>
        <v>0</v>
      </c>
      <c r="BV2809" s="269">
        <f>SUM(H2814:AL2814)-BP2809</f>
        <v>0</v>
      </c>
      <c r="BW2809" s="269">
        <f>SUM(H2815:AL2815)-BQ2809</f>
        <v>0</v>
      </c>
      <c r="BX2809" s="255">
        <f>SUMIF(H2809:AL2809,"PD",H2816:AL2816)+SUMIF(H2809:AL2809,"PN",H2816:AL2816)+SUMIF(H2809:AL2809,"P/DS",H2816:AL2816)+SUMIF(H2809:AL2809,"PN/F",H2816:AL2816)+SUMIF(H2809:AL2809,"PN/L",H2816:AL2816)</f>
        <v>0</v>
      </c>
      <c r="BY2809" s="255">
        <f>SUM(H2816:AL2816)-BX2809</f>
        <v>0</v>
      </c>
      <c r="BZ2809" s="255">
        <f t="shared" ref="BZ2809" si="922">+SUM(BL2809:BW2816)</f>
        <v>52.5</v>
      </c>
      <c r="CA2809" s="266">
        <f>(COUNTIFS(H2809:AL2809,"PD",H2810:AL2810,"&gt;=2"))*0.5-IF(CN2809="VP",COUNTIFS($H$16:$AL$16,"SAT",H2809:AL2809,"PD",H2810:AL2810,"&gt;=2"))*0.5</f>
        <v>0</v>
      </c>
      <c r="CB2809" s="266">
        <f>(COUNTIFS(H2809:AL2809,"PN",H2811:AL2811,"&gt;=0.5",H2810:AL2810,"&gt;=1.5"))*0.5+COUNTIFS(H2809:AL2809,"PDD",H2811:AL2811,"&gt;=0.5",H2810:AL2810,"&gt;=1.5")*0.5</f>
        <v>0</v>
      </c>
      <c r="CC2809" s="273">
        <f>(COUNTIFS(H2809:AL2809,"TV",H2811:AL2811,"&gt;=10"))*0.5+(COUNTIFS(H2809:AL2809,"PMD",H2811:AL2811,"&gt;=2"))*0.5</f>
        <v>0</v>
      </c>
      <c r="CD2809" s="266">
        <f>(COUNTIFS(H2809:AL2809,"TVD",H2813:AL2813,"&gt;=6.5",H2811:AL2811,"&gt;=3.5"))*0.5</f>
        <v>0</v>
      </c>
      <c r="CE2809" s="266">
        <f>(COUNTIFS(H2809:AL2809,"PD",H2814:AL2814,"&gt;=10"))*0.5</f>
        <v>0</v>
      </c>
      <c r="CF2809" s="266">
        <f>(COUNTIFS(H2809:AL2809,"PDD",H2814:AL2814,"&gt;=3.5",H2815:AL2815,"&gt;=6.5")+COUNTIFS(H2809:AL2809,"PH",H2815:AL2815,"&gt;=0.5",H2814:AL2814,"&gt;=1.5")+COUNTIFS(H2809:AL2809,"PM",H2815:AL2815,"&gt;=0.5",H2814:AL2814,"&gt;=1.5"))*0.5</f>
        <v>0</v>
      </c>
      <c r="CG2809" s="266">
        <f>(COUNTIFS(H2809:AL2809,"DS",H2810:AL2810,"&gt;=2")+COUNTIFS(H2809:AL2809,"AL/DS",H2810:AL2810,"&gt;=2"))*0.5-IF(CN2809="VP",COUNTIFS($H$16:$AL$16,"SAT",H2809:AL2809,"DS",H2810:AL2810,"&gt;=2"))*0.5</f>
        <v>7</v>
      </c>
      <c r="CH2809" s="266">
        <f>(COUNTIFS(H2809:AL2809,"NS",H2811:AL2811,"&gt;=0.5",H2810:AL2810,"&gt;=1.5")+COUNTIFS(H2809:AL2809,"AL/NS",H2811:AL2811,"&gt;=0.5",H2810:AL2810,"&gt;=1.5")+COUNTIFS(H2809:AL2809,"NHD",H2811:AL2811,"&gt;=4.5",H2814:AL2814,"&gt;=2",H2810:AL2810,"&gt;=1.5"))*0.5</f>
        <v>0</v>
      </c>
      <c r="CI2809" s="266">
        <f>(COUNTIF(H2811:AL2811,"&gt;=10")+COUNTIFS(H2809:AL2809,"MD",H2811:AL2811,"&gt;=2")-COUNTIFS(H2809:AL2809,"TV",H2811:AL2811,"&gt;=10"))*0.5</f>
        <v>1</v>
      </c>
      <c r="CJ2809" s="266">
        <f>(COUNTIFS(H2809:AL2809,"D",H2813:AL2813,"&gt;=6.5",H2811:AL2811,"&gt;=3.5"))*0.5</f>
        <v>0</v>
      </c>
      <c r="CK2809" s="266">
        <f>(COUNTIF(H2814:AL2814,"&gt;=10")-COUNTIFS(H2809:AL2809,"PD",H2814:AL2814,"&gt;=10"))*0.5</f>
        <v>0</v>
      </c>
      <c r="CL2809" s="265">
        <f>(COUNTIFS(H2809:AL2809,"NHD",H2814:AL2814,"&gt;=3.5",H2815:AL2815,"&gt;=6.5")+COUNTIFS(H2809:AL2809,"BH",H2814:AL2814,"&gt;=1.5",H2815:AL2815,"&gt;=0.5")+COUNTIFS(H2809:AL2809,"BM",H2814:AL2814,"&gt;=1.5",H2815:AL2815,"&gt;=0.5")+COUNTIFS(H2809:AL2809,"D",H2814:AL2814,"&gt;=1.5",H2815:AL2815,"&gt;=0.5"))*0.5</f>
        <v>0</v>
      </c>
      <c r="CM2809" s="272"/>
      <c r="CN2809" s="264" t="s">
        <v>723</v>
      </c>
      <c r="CO2809" s="209">
        <f t="shared" ref="CO2809" si="923">+AM2809+AN2809+AO2809+AP2809+AQ2809+AR2809+AS2809+AU2809+BG2809</f>
        <v>26</v>
      </c>
      <c r="CP2809" s="225">
        <f>+SUM(I2810:I2815)-I2816</f>
        <v>10.5</v>
      </c>
      <c r="CQ2809" s="225">
        <f>+SUM(J2810:J2815)-J2816</f>
        <v>2.5</v>
      </c>
      <c r="CR2809" s="225">
        <f>+SUM(K2810:K2815)-K2816</f>
        <v>0</v>
      </c>
      <c r="CS2809" s="210"/>
      <c r="CT2809" s="210"/>
      <c r="CU2809" s="210"/>
      <c r="CV2809" s="210"/>
      <c r="CW2809" s="210"/>
      <c r="CX2809" s="210"/>
      <c r="CY2809" s="210"/>
      <c r="CZ2809" s="210"/>
      <c r="DA2809" s="210"/>
    </row>
    <row r="2810" spans="1:105" s="120" customFormat="1" ht="15" customHeight="1">
      <c r="A2810" s="228"/>
      <c r="B2810" s="633"/>
      <c r="C2810" s="636"/>
      <c r="D2810" s="639"/>
      <c r="E2810" s="642"/>
      <c r="F2810" s="242" t="s">
        <v>82</v>
      </c>
      <c r="G2810" s="121">
        <v>1.5</v>
      </c>
      <c r="H2810" s="83"/>
      <c r="I2810" s="83"/>
      <c r="J2810" s="83">
        <v>2.5</v>
      </c>
      <c r="K2810" s="83"/>
      <c r="L2810" s="83"/>
      <c r="M2810" s="83"/>
      <c r="N2810" s="83">
        <v>2</v>
      </c>
      <c r="O2810" s="83"/>
      <c r="P2810" s="83">
        <v>0</v>
      </c>
      <c r="Q2810" s="83">
        <v>0</v>
      </c>
      <c r="R2810" s="83">
        <v>2</v>
      </c>
      <c r="S2810" s="83">
        <v>2</v>
      </c>
      <c r="T2810" s="83">
        <v>2</v>
      </c>
      <c r="U2810" s="83">
        <v>2.5</v>
      </c>
      <c r="V2810" s="83"/>
      <c r="W2810" s="83">
        <v>2</v>
      </c>
      <c r="X2810" s="83">
        <v>0</v>
      </c>
      <c r="Y2810" s="83">
        <v>2.5</v>
      </c>
      <c r="Z2810" s="83">
        <v>2</v>
      </c>
      <c r="AA2810" s="83">
        <v>2</v>
      </c>
      <c r="AB2810" s="83"/>
      <c r="AC2810" s="79"/>
      <c r="AD2810" s="79">
        <v>2.5</v>
      </c>
      <c r="AE2810" s="79">
        <v>2.5</v>
      </c>
      <c r="AF2810" s="79">
        <v>0</v>
      </c>
      <c r="AG2810" s="79">
        <v>2.5</v>
      </c>
      <c r="AH2810" s="79"/>
      <c r="AI2810" s="79"/>
      <c r="AJ2810" s="79"/>
      <c r="AK2810" s="79">
        <v>2.5</v>
      </c>
      <c r="AL2810" s="79"/>
      <c r="AM2810" s="240"/>
      <c r="AN2810" s="240"/>
      <c r="AO2810" s="240"/>
      <c r="AP2810" s="240"/>
      <c r="AQ2810" s="240"/>
      <c r="AR2810" s="240"/>
      <c r="AS2810" s="240"/>
      <c r="AT2810" s="256"/>
      <c r="AU2810" s="256"/>
      <c r="AV2810" s="259"/>
      <c r="AW2810" s="259"/>
      <c r="AX2810" s="256"/>
      <c r="AY2810" s="256"/>
      <c r="AZ2810" s="256"/>
      <c r="BA2810" s="256"/>
      <c r="BB2810" s="256"/>
      <c r="BC2810" s="256"/>
      <c r="BD2810" s="256"/>
      <c r="BE2810" s="256"/>
      <c r="BF2810" s="256"/>
      <c r="BG2810" s="256"/>
      <c r="BH2810" s="256"/>
      <c r="BI2810" s="256"/>
      <c r="BJ2810" s="256"/>
      <c r="BK2810" s="256"/>
      <c r="BL2810" s="262"/>
      <c r="BM2810" s="262"/>
      <c r="BN2810" s="262"/>
      <c r="BO2810" s="262"/>
      <c r="BP2810" s="262"/>
      <c r="BQ2810" s="262"/>
      <c r="BR2810" s="270"/>
      <c r="BS2810" s="270"/>
      <c r="BT2810" s="270"/>
      <c r="BU2810" s="270"/>
      <c r="BV2810" s="270"/>
      <c r="BW2810" s="270"/>
      <c r="BX2810" s="256"/>
      <c r="BY2810" s="256"/>
      <c r="BZ2810" s="256"/>
      <c r="CA2810" s="267"/>
      <c r="CB2810" s="267"/>
      <c r="CC2810" s="274"/>
      <c r="CD2810" s="267"/>
      <c r="CE2810" s="267"/>
      <c r="CF2810" s="267"/>
      <c r="CG2810" s="267"/>
      <c r="CH2810" s="267"/>
      <c r="CI2810" s="267"/>
      <c r="CJ2810" s="267"/>
      <c r="CK2810" s="267"/>
      <c r="CL2810" s="265"/>
      <c r="CM2810" s="272"/>
      <c r="CN2810" s="264"/>
      <c r="CO2810" s="209"/>
      <c r="CP2810" s="226"/>
      <c r="CQ2810" s="226"/>
      <c r="CR2810" s="226"/>
      <c r="CS2810" s="210"/>
      <c r="CT2810" s="210"/>
      <c r="CU2810" s="210"/>
      <c r="CV2810" s="210"/>
      <c r="CW2810" s="210"/>
      <c r="CX2810" s="210"/>
      <c r="CY2810" s="210"/>
      <c r="CZ2810" s="210"/>
      <c r="DA2810" s="210"/>
    </row>
    <row r="2811" spans="1:105" s="120" customFormat="1" ht="15" customHeight="1">
      <c r="A2811" s="228"/>
      <c r="B2811" s="633"/>
      <c r="C2811" s="636"/>
      <c r="D2811" s="639"/>
      <c r="E2811" s="642"/>
      <c r="F2811" s="243"/>
      <c r="G2811" s="122">
        <v>2</v>
      </c>
      <c r="H2811" s="84"/>
      <c r="I2811" s="84">
        <v>10.5</v>
      </c>
      <c r="J2811" s="84"/>
      <c r="K2811" s="84"/>
      <c r="L2811" s="84"/>
      <c r="M2811" s="84"/>
      <c r="N2811" s="84"/>
      <c r="O2811" s="84">
        <v>10.5</v>
      </c>
      <c r="P2811" s="84"/>
      <c r="Q2811" s="84"/>
      <c r="R2811" s="84"/>
      <c r="S2811" s="84"/>
      <c r="T2811" s="84"/>
      <c r="U2811" s="84"/>
      <c r="V2811" s="84"/>
      <c r="W2811" s="84"/>
      <c r="X2811" s="84"/>
      <c r="Y2811" s="84"/>
      <c r="Z2811" s="84"/>
      <c r="AA2811" s="84"/>
      <c r="AB2811" s="84"/>
      <c r="AC2811" s="80"/>
      <c r="AD2811" s="80"/>
      <c r="AE2811" s="80"/>
      <c r="AF2811" s="80"/>
      <c r="AG2811" s="80"/>
      <c r="AH2811" s="80"/>
      <c r="AI2811" s="80"/>
      <c r="AJ2811" s="80"/>
      <c r="AK2811" s="80"/>
      <c r="AL2811" s="80"/>
      <c r="AM2811" s="240"/>
      <c r="AN2811" s="240"/>
      <c r="AO2811" s="240"/>
      <c r="AP2811" s="240"/>
      <c r="AQ2811" s="240"/>
      <c r="AR2811" s="240"/>
      <c r="AS2811" s="240"/>
      <c r="AT2811" s="256"/>
      <c r="AU2811" s="256"/>
      <c r="AV2811" s="259"/>
      <c r="AW2811" s="259"/>
      <c r="AX2811" s="256"/>
      <c r="AY2811" s="256"/>
      <c r="AZ2811" s="256"/>
      <c r="BA2811" s="256"/>
      <c r="BB2811" s="256"/>
      <c r="BC2811" s="256"/>
      <c r="BD2811" s="256"/>
      <c r="BE2811" s="256"/>
      <c r="BF2811" s="256"/>
      <c r="BG2811" s="256"/>
      <c r="BH2811" s="256"/>
      <c r="BI2811" s="256"/>
      <c r="BJ2811" s="256"/>
      <c r="BK2811" s="256"/>
      <c r="BL2811" s="262"/>
      <c r="BM2811" s="262"/>
      <c r="BN2811" s="262"/>
      <c r="BO2811" s="262"/>
      <c r="BP2811" s="262"/>
      <c r="BQ2811" s="262"/>
      <c r="BR2811" s="270"/>
      <c r="BS2811" s="270"/>
      <c r="BT2811" s="270"/>
      <c r="BU2811" s="270"/>
      <c r="BV2811" s="270"/>
      <c r="BW2811" s="270"/>
      <c r="BX2811" s="256"/>
      <c r="BY2811" s="256"/>
      <c r="BZ2811" s="256"/>
      <c r="CA2811" s="267"/>
      <c r="CB2811" s="267"/>
      <c r="CC2811" s="274"/>
      <c r="CD2811" s="267"/>
      <c r="CE2811" s="267"/>
      <c r="CF2811" s="267"/>
      <c r="CG2811" s="267"/>
      <c r="CH2811" s="267"/>
      <c r="CI2811" s="267"/>
      <c r="CJ2811" s="267"/>
      <c r="CK2811" s="267"/>
      <c r="CL2811" s="265"/>
      <c r="CM2811" s="272"/>
      <c r="CN2811" s="264"/>
      <c r="CO2811" s="209"/>
      <c r="CP2811" s="226"/>
      <c r="CQ2811" s="226"/>
      <c r="CR2811" s="226"/>
      <c r="CS2811" s="210"/>
      <c r="CT2811" s="210"/>
      <c r="CU2811" s="210"/>
      <c r="CV2811" s="210"/>
      <c r="CW2811" s="210"/>
      <c r="CX2811" s="210"/>
      <c r="CY2811" s="210"/>
      <c r="CZ2811" s="210"/>
      <c r="DA2811" s="210"/>
    </row>
    <row r="2812" spans="1:105" s="120" customFormat="1" ht="15" customHeight="1">
      <c r="A2812" s="228"/>
      <c r="B2812" s="633"/>
      <c r="C2812" s="636"/>
      <c r="D2812" s="639"/>
      <c r="E2812" s="642"/>
      <c r="F2812" s="243"/>
      <c r="G2812" s="122">
        <v>2.1</v>
      </c>
      <c r="H2812" s="84"/>
      <c r="I2812" s="84"/>
      <c r="J2812" s="84"/>
      <c r="K2812" s="84"/>
      <c r="L2812" s="84"/>
      <c r="M2812" s="84"/>
      <c r="N2812" s="84"/>
      <c r="O2812" s="84"/>
      <c r="P2812" s="84"/>
      <c r="Q2812" s="84"/>
      <c r="R2812" s="84"/>
      <c r="S2812" s="84"/>
      <c r="T2812" s="84"/>
      <c r="U2812" s="84"/>
      <c r="V2812" s="84"/>
      <c r="W2812" s="84"/>
      <c r="X2812" s="84"/>
      <c r="Y2812" s="84"/>
      <c r="Z2812" s="84"/>
      <c r="AA2812" s="84"/>
      <c r="AB2812" s="84"/>
      <c r="AC2812" s="80"/>
      <c r="AD2812" s="80"/>
      <c r="AE2812" s="80"/>
      <c r="AF2812" s="80"/>
      <c r="AG2812" s="80"/>
      <c r="AH2812" s="80"/>
      <c r="AI2812" s="80"/>
      <c r="AJ2812" s="80"/>
      <c r="AK2812" s="80"/>
      <c r="AL2812" s="80"/>
      <c r="AM2812" s="240"/>
      <c r="AN2812" s="240"/>
      <c r="AO2812" s="240"/>
      <c r="AP2812" s="240"/>
      <c r="AQ2812" s="240"/>
      <c r="AR2812" s="240"/>
      <c r="AS2812" s="240"/>
      <c r="AT2812" s="256"/>
      <c r="AU2812" s="256"/>
      <c r="AV2812" s="259"/>
      <c r="AW2812" s="259"/>
      <c r="AX2812" s="256"/>
      <c r="AY2812" s="256"/>
      <c r="AZ2812" s="256"/>
      <c r="BA2812" s="256"/>
      <c r="BB2812" s="256"/>
      <c r="BC2812" s="256"/>
      <c r="BD2812" s="256"/>
      <c r="BE2812" s="256"/>
      <c r="BF2812" s="256"/>
      <c r="BG2812" s="256"/>
      <c r="BH2812" s="256"/>
      <c r="BI2812" s="256"/>
      <c r="BJ2812" s="256"/>
      <c r="BK2812" s="256"/>
      <c r="BL2812" s="262"/>
      <c r="BM2812" s="262"/>
      <c r="BN2812" s="262"/>
      <c r="BO2812" s="262"/>
      <c r="BP2812" s="262"/>
      <c r="BQ2812" s="262"/>
      <c r="BR2812" s="270"/>
      <c r="BS2812" s="270"/>
      <c r="BT2812" s="270"/>
      <c r="BU2812" s="270"/>
      <c r="BV2812" s="270"/>
      <c r="BW2812" s="270"/>
      <c r="BX2812" s="256"/>
      <c r="BY2812" s="256"/>
      <c r="BZ2812" s="256"/>
      <c r="CA2812" s="267"/>
      <c r="CB2812" s="267"/>
      <c r="CC2812" s="274"/>
      <c r="CD2812" s="267"/>
      <c r="CE2812" s="267"/>
      <c r="CF2812" s="267"/>
      <c r="CG2812" s="267"/>
      <c r="CH2812" s="267"/>
      <c r="CI2812" s="267"/>
      <c r="CJ2812" s="267"/>
      <c r="CK2812" s="267"/>
      <c r="CL2812" s="265"/>
      <c r="CM2812" s="272"/>
      <c r="CN2812" s="264"/>
      <c r="CO2812" s="209"/>
      <c r="CP2812" s="226"/>
      <c r="CQ2812" s="226"/>
      <c r="CR2812" s="226"/>
      <c r="CS2812" s="210"/>
      <c r="CT2812" s="210"/>
      <c r="CU2812" s="210"/>
      <c r="CV2812" s="210"/>
      <c r="CW2812" s="210"/>
      <c r="CX2812" s="210"/>
      <c r="CY2812" s="210"/>
      <c r="CZ2812" s="210"/>
      <c r="DA2812" s="210"/>
    </row>
    <row r="2813" spans="1:105" s="120" customFormat="1" ht="15" customHeight="1">
      <c r="A2813" s="228"/>
      <c r="B2813" s="633"/>
      <c r="C2813" s="636"/>
      <c r="D2813" s="639"/>
      <c r="E2813" s="642"/>
      <c r="F2813" s="243"/>
      <c r="G2813" s="122">
        <v>2.7</v>
      </c>
      <c r="H2813" s="84"/>
      <c r="I2813" s="84"/>
      <c r="J2813" s="84"/>
      <c r="K2813" s="84"/>
      <c r="L2813" s="84"/>
      <c r="M2813" s="84"/>
      <c r="N2813" s="84"/>
      <c r="O2813" s="84"/>
      <c r="P2813" s="84"/>
      <c r="Q2813" s="84"/>
      <c r="R2813" s="84"/>
      <c r="S2813" s="84"/>
      <c r="T2813" s="84"/>
      <c r="U2813" s="84"/>
      <c r="V2813" s="84"/>
      <c r="W2813" s="84"/>
      <c r="X2813" s="84"/>
      <c r="Y2813" s="84"/>
      <c r="Z2813" s="84"/>
      <c r="AA2813" s="84"/>
      <c r="AB2813" s="84"/>
      <c r="AC2813" s="80"/>
      <c r="AD2813" s="80"/>
      <c r="AE2813" s="80"/>
      <c r="AF2813" s="80"/>
      <c r="AG2813" s="80"/>
      <c r="AH2813" s="80"/>
      <c r="AI2813" s="80"/>
      <c r="AJ2813" s="80"/>
      <c r="AK2813" s="80"/>
      <c r="AL2813" s="80"/>
      <c r="AM2813" s="240"/>
      <c r="AN2813" s="240"/>
      <c r="AO2813" s="240"/>
      <c r="AP2813" s="240"/>
      <c r="AQ2813" s="240"/>
      <c r="AR2813" s="240"/>
      <c r="AS2813" s="240"/>
      <c r="AT2813" s="256"/>
      <c r="AU2813" s="256"/>
      <c r="AV2813" s="259"/>
      <c r="AW2813" s="259"/>
      <c r="AX2813" s="256"/>
      <c r="AY2813" s="256"/>
      <c r="AZ2813" s="256"/>
      <c r="BA2813" s="256"/>
      <c r="BB2813" s="256"/>
      <c r="BC2813" s="256"/>
      <c r="BD2813" s="256"/>
      <c r="BE2813" s="256"/>
      <c r="BF2813" s="256"/>
      <c r="BG2813" s="256"/>
      <c r="BH2813" s="256"/>
      <c r="BI2813" s="256"/>
      <c r="BJ2813" s="256"/>
      <c r="BK2813" s="256"/>
      <c r="BL2813" s="262"/>
      <c r="BM2813" s="262"/>
      <c r="BN2813" s="262"/>
      <c r="BO2813" s="262"/>
      <c r="BP2813" s="262"/>
      <c r="BQ2813" s="262"/>
      <c r="BR2813" s="270"/>
      <c r="BS2813" s="270"/>
      <c r="BT2813" s="270"/>
      <c r="BU2813" s="270"/>
      <c r="BV2813" s="270"/>
      <c r="BW2813" s="270"/>
      <c r="BX2813" s="256"/>
      <c r="BY2813" s="256"/>
      <c r="BZ2813" s="256"/>
      <c r="CA2813" s="267"/>
      <c r="CB2813" s="267"/>
      <c r="CC2813" s="274"/>
      <c r="CD2813" s="267"/>
      <c r="CE2813" s="267"/>
      <c r="CF2813" s="267"/>
      <c r="CG2813" s="267"/>
      <c r="CH2813" s="267"/>
      <c r="CI2813" s="267"/>
      <c r="CJ2813" s="267"/>
      <c r="CK2813" s="267"/>
      <c r="CL2813" s="265"/>
      <c r="CM2813" s="272"/>
      <c r="CN2813" s="264"/>
      <c r="CO2813" s="209"/>
      <c r="CP2813" s="226"/>
      <c r="CQ2813" s="226"/>
      <c r="CR2813" s="226"/>
      <c r="CS2813" s="210"/>
      <c r="CT2813" s="210"/>
      <c r="CU2813" s="210"/>
      <c r="CV2813" s="210"/>
      <c r="CW2813" s="210"/>
      <c r="CX2813" s="210"/>
      <c r="CY2813" s="210"/>
      <c r="CZ2813" s="210"/>
      <c r="DA2813" s="210"/>
    </row>
    <row r="2814" spans="1:105" s="120" customFormat="1" ht="15" customHeight="1">
      <c r="A2814" s="228"/>
      <c r="B2814" s="633"/>
      <c r="C2814" s="636"/>
      <c r="D2814" s="639"/>
      <c r="E2814" s="642"/>
      <c r="F2814" s="243"/>
      <c r="G2814" s="122">
        <v>3</v>
      </c>
      <c r="H2814" s="84"/>
      <c r="I2814" s="84"/>
      <c r="J2814" s="84"/>
      <c r="K2814" s="84"/>
      <c r="L2814" s="84"/>
      <c r="M2814" s="84"/>
      <c r="N2814" s="84"/>
      <c r="O2814" s="84"/>
      <c r="P2814" s="84"/>
      <c r="Q2814" s="84"/>
      <c r="R2814" s="84"/>
      <c r="S2814" s="84"/>
      <c r="T2814" s="84"/>
      <c r="U2814" s="84"/>
      <c r="V2814" s="84"/>
      <c r="W2814" s="84"/>
      <c r="X2814" s="84"/>
      <c r="Y2814" s="84"/>
      <c r="Z2814" s="84"/>
      <c r="AA2814" s="84"/>
      <c r="AB2814" s="84"/>
      <c r="AC2814" s="80"/>
      <c r="AD2814" s="80"/>
      <c r="AE2814" s="80"/>
      <c r="AF2814" s="80"/>
      <c r="AG2814" s="80"/>
      <c r="AH2814" s="80"/>
      <c r="AI2814" s="80"/>
      <c r="AJ2814" s="80"/>
      <c r="AK2814" s="80"/>
      <c r="AL2814" s="80"/>
      <c r="AM2814" s="240"/>
      <c r="AN2814" s="240"/>
      <c r="AO2814" s="240"/>
      <c r="AP2814" s="240"/>
      <c r="AQ2814" s="240"/>
      <c r="AR2814" s="240"/>
      <c r="AS2814" s="240"/>
      <c r="AT2814" s="256"/>
      <c r="AU2814" s="256"/>
      <c r="AV2814" s="259"/>
      <c r="AW2814" s="259"/>
      <c r="AX2814" s="256"/>
      <c r="AY2814" s="256"/>
      <c r="AZ2814" s="256"/>
      <c r="BA2814" s="256"/>
      <c r="BB2814" s="256"/>
      <c r="BC2814" s="256"/>
      <c r="BD2814" s="256"/>
      <c r="BE2814" s="256"/>
      <c r="BF2814" s="256"/>
      <c r="BG2814" s="256"/>
      <c r="BH2814" s="256"/>
      <c r="BI2814" s="256"/>
      <c r="BJ2814" s="256"/>
      <c r="BK2814" s="256"/>
      <c r="BL2814" s="262"/>
      <c r="BM2814" s="262"/>
      <c r="BN2814" s="262"/>
      <c r="BO2814" s="262"/>
      <c r="BP2814" s="262"/>
      <c r="BQ2814" s="262"/>
      <c r="BR2814" s="270"/>
      <c r="BS2814" s="270"/>
      <c r="BT2814" s="270"/>
      <c r="BU2814" s="270"/>
      <c r="BV2814" s="270"/>
      <c r="BW2814" s="270"/>
      <c r="BX2814" s="256"/>
      <c r="BY2814" s="256"/>
      <c r="BZ2814" s="256"/>
      <c r="CA2814" s="267"/>
      <c r="CB2814" s="267"/>
      <c r="CC2814" s="274"/>
      <c r="CD2814" s="267"/>
      <c r="CE2814" s="267"/>
      <c r="CF2814" s="267"/>
      <c r="CG2814" s="267"/>
      <c r="CH2814" s="267"/>
      <c r="CI2814" s="267"/>
      <c r="CJ2814" s="267"/>
      <c r="CK2814" s="267"/>
      <c r="CL2814" s="265"/>
      <c r="CM2814" s="272"/>
      <c r="CN2814" s="264"/>
      <c r="CO2814" s="209"/>
      <c r="CP2814" s="226"/>
      <c r="CQ2814" s="226"/>
      <c r="CR2814" s="226"/>
      <c r="CS2814" s="210"/>
      <c r="CT2814" s="210"/>
      <c r="CU2814" s="210"/>
      <c r="CV2814" s="210"/>
      <c r="CW2814" s="210"/>
      <c r="CX2814" s="210"/>
      <c r="CY2814" s="210"/>
      <c r="CZ2814" s="210"/>
      <c r="DA2814" s="210"/>
    </row>
    <row r="2815" spans="1:105" s="120" customFormat="1" ht="15" customHeight="1">
      <c r="A2815" s="228"/>
      <c r="B2815" s="633"/>
      <c r="C2815" s="636"/>
      <c r="D2815" s="639"/>
      <c r="E2815" s="642"/>
      <c r="F2815" s="244"/>
      <c r="G2815" s="123">
        <v>3.9</v>
      </c>
      <c r="H2815" s="85"/>
      <c r="I2815" s="85"/>
      <c r="J2815" s="85"/>
      <c r="K2815" s="85"/>
      <c r="L2815" s="85"/>
      <c r="M2815" s="85"/>
      <c r="N2815" s="85"/>
      <c r="O2815" s="85"/>
      <c r="P2815" s="85"/>
      <c r="Q2815" s="85"/>
      <c r="R2815" s="85"/>
      <c r="S2815" s="85"/>
      <c r="T2815" s="85"/>
      <c r="U2815" s="85"/>
      <c r="V2815" s="85"/>
      <c r="W2815" s="85"/>
      <c r="X2815" s="85"/>
      <c r="Y2815" s="85"/>
      <c r="Z2815" s="85"/>
      <c r="AA2815" s="85"/>
      <c r="AB2815" s="85"/>
      <c r="AC2815" s="81"/>
      <c r="AD2815" s="81"/>
      <c r="AE2815" s="81"/>
      <c r="AF2815" s="81"/>
      <c r="AG2815" s="81"/>
      <c r="AH2815" s="81"/>
      <c r="AI2815" s="81"/>
      <c r="AJ2815" s="81"/>
      <c r="AK2815" s="81"/>
      <c r="AL2815" s="81"/>
      <c r="AM2815" s="240"/>
      <c r="AN2815" s="240"/>
      <c r="AO2815" s="240"/>
      <c r="AP2815" s="240"/>
      <c r="AQ2815" s="240"/>
      <c r="AR2815" s="240"/>
      <c r="AS2815" s="240"/>
      <c r="AT2815" s="256"/>
      <c r="AU2815" s="256"/>
      <c r="AV2815" s="259"/>
      <c r="AW2815" s="259"/>
      <c r="AX2815" s="256"/>
      <c r="AY2815" s="256"/>
      <c r="AZ2815" s="256"/>
      <c r="BA2815" s="256"/>
      <c r="BB2815" s="256"/>
      <c r="BC2815" s="256"/>
      <c r="BD2815" s="256"/>
      <c r="BE2815" s="256"/>
      <c r="BF2815" s="256"/>
      <c r="BG2815" s="256"/>
      <c r="BH2815" s="256"/>
      <c r="BI2815" s="256"/>
      <c r="BJ2815" s="256"/>
      <c r="BK2815" s="256"/>
      <c r="BL2815" s="262"/>
      <c r="BM2815" s="262"/>
      <c r="BN2815" s="262"/>
      <c r="BO2815" s="262"/>
      <c r="BP2815" s="262"/>
      <c r="BQ2815" s="262"/>
      <c r="BR2815" s="270"/>
      <c r="BS2815" s="270"/>
      <c r="BT2815" s="270"/>
      <c r="BU2815" s="270"/>
      <c r="BV2815" s="270"/>
      <c r="BW2815" s="270"/>
      <c r="BX2815" s="256"/>
      <c r="BY2815" s="256"/>
      <c r="BZ2815" s="256"/>
      <c r="CA2815" s="267"/>
      <c r="CB2815" s="267"/>
      <c r="CC2815" s="274"/>
      <c r="CD2815" s="267"/>
      <c r="CE2815" s="267"/>
      <c r="CF2815" s="267"/>
      <c r="CG2815" s="267"/>
      <c r="CH2815" s="267"/>
      <c r="CI2815" s="267"/>
      <c r="CJ2815" s="267"/>
      <c r="CK2815" s="267"/>
      <c r="CL2815" s="265"/>
      <c r="CM2815" s="272"/>
      <c r="CN2815" s="264"/>
      <c r="CO2815" s="209"/>
      <c r="CP2815" s="226"/>
      <c r="CQ2815" s="226"/>
      <c r="CR2815" s="226"/>
      <c r="CS2815" s="210"/>
      <c r="CT2815" s="210"/>
      <c r="CU2815" s="210"/>
      <c r="CV2815" s="210"/>
      <c r="CW2815" s="210"/>
      <c r="CX2815" s="210"/>
      <c r="CY2815" s="210"/>
      <c r="CZ2815" s="210"/>
      <c r="DA2815" s="210"/>
    </row>
    <row r="2816" spans="1:105" s="120" customFormat="1" ht="15" customHeight="1">
      <c r="A2816" s="229"/>
      <c r="B2816" s="634"/>
      <c r="C2816" s="637"/>
      <c r="D2816" s="640"/>
      <c r="E2816" s="643"/>
      <c r="F2816" s="245" t="s">
        <v>83</v>
      </c>
      <c r="G2816" s="246"/>
      <c r="H2816" s="82"/>
      <c r="I2816" s="82"/>
      <c r="J2816" s="82"/>
      <c r="K2816" s="82"/>
      <c r="L2816" s="82"/>
      <c r="M2816" s="82"/>
      <c r="N2816" s="82"/>
      <c r="O2816" s="82"/>
      <c r="P2816" s="82"/>
      <c r="Q2816" s="82"/>
      <c r="R2816" s="82"/>
      <c r="S2816" s="82"/>
      <c r="T2816" s="82"/>
      <c r="U2816" s="82"/>
      <c r="V2816" s="82"/>
      <c r="W2816" s="82"/>
      <c r="X2816" s="82"/>
      <c r="Y2816" s="82"/>
      <c r="Z2816" s="82"/>
      <c r="AA2816" s="82"/>
      <c r="AB2816" s="82"/>
      <c r="AC2816" s="82"/>
      <c r="AD2816" s="35"/>
      <c r="AE2816" s="35"/>
      <c r="AF2816" s="35"/>
      <c r="AG2816" s="35"/>
      <c r="AH2816" s="35"/>
      <c r="AI2816" s="35"/>
      <c r="AJ2816" s="35"/>
      <c r="AK2816" s="35"/>
      <c r="AL2816" s="35"/>
      <c r="AM2816" s="241"/>
      <c r="AN2816" s="241"/>
      <c r="AO2816" s="241"/>
      <c r="AP2816" s="241"/>
      <c r="AQ2816" s="241"/>
      <c r="AR2816" s="241"/>
      <c r="AS2816" s="241"/>
      <c r="AT2816" s="257"/>
      <c r="AU2816" s="257"/>
      <c r="AV2816" s="260"/>
      <c r="AW2816" s="260"/>
      <c r="AX2816" s="257"/>
      <c r="AY2816" s="257"/>
      <c r="AZ2816" s="257"/>
      <c r="BA2816" s="257"/>
      <c r="BB2816" s="257"/>
      <c r="BC2816" s="257"/>
      <c r="BD2816" s="257"/>
      <c r="BE2816" s="257"/>
      <c r="BF2816" s="257"/>
      <c r="BG2816" s="257"/>
      <c r="BH2816" s="257"/>
      <c r="BI2816" s="257"/>
      <c r="BJ2816" s="257"/>
      <c r="BK2816" s="257"/>
      <c r="BL2816" s="263"/>
      <c r="BM2816" s="263"/>
      <c r="BN2816" s="263"/>
      <c r="BO2816" s="263"/>
      <c r="BP2816" s="263"/>
      <c r="BQ2816" s="263"/>
      <c r="BR2816" s="271"/>
      <c r="BS2816" s="271"/>
      <c r="BT2816" s="271"/>
      <c r="BU2816" s="271"/>
      <c r="BV2816" s="271"/>
      <c r="BW2816" s="271"/>
      <c r="BX2816" s="257"/>
      <c r="BY2816" s="257"/>
      <c r="BZ2816" s="257"/>
      <c r="CA2816" s="268"/>
      <c r="CB2816" s="268"/>
      <c r="CC2816" s="275"/>
      <c r="CD2816" s="268"/>
      <c r="CE2816" s="268"/>
      <c r="CF2816" s="268"/>
      <c r="CG2816" s="268"/>
      <c r="CH2816" s="268"/>
      <c r="CI2816" s="268"/>
      <c r="CJ2816" s="268"/>
      <c r="CK2816" s="268"/>
      <c r="CL2816" s="265"/>
      <c r="CM2816" s="272"/>
      <c r="CN2816" s="264"/>
      <c r="CO2816" s="209"/>
      <c r="CP2816" s="226"/>
      <c r="CQ2816" s="226"/>
      <c r="CR2816" s="226"/>
      <c r="CS2816" s="210"/>
      <c r="CT2816" s="210"/>
      <c r="CU2816" s="210"/>
      <c r="CV2816" s="210"/>
      <c r="CW2816" s="210"/>
      <c r="CX2816" s="210"/>
      <c r="CY2816" s="210"/>
      <c r="CZ2816" s="210"/>
      <c r="DA2816" s="210"/>
    </row>
    <row r="2817" spans="1:105" s="120" customFormat="1" ht="15" customHeight="1">
      <c r="A2817" s="227">
        <f t="shared" si="919"/>
        <v>349</v>
      </c>
      <c r="B2817" s="613" t="s">
        <v>990</v>
      </c>
      <c r="C2817" s="544" t="s">
        <v>1034</v>
      </c>
      <c r="D2817" s="236" t="s">
        <v>1261</v>
      </c>
      <c r="E2817" s="236" t="s">
        <v>1195</v>
      </c>
      <c r="F2817" s="253" t="s">
        <v>80</v>
      </c>
      <c r="G2817" s="254"/>
      <c r="H2817" s="82" t="s">
        <v>69</v>
      </c>
      <c r="I2817" s="82"/>
      <c r="J2817" s="82" t="s">
        <v>60</v>
      </c>
      <c r="K2817" s="82" t="s">
        <v>60</v>
      </c>
      <c r="L2817" s="82" t="s">
        <v>60</v>
      </c>
      <c r="M2817" s="82" t="s">
        <v>60</v>
      </c>
      <c r="N2817" s="82" t="s">
        <v>60</v>
      </c>
      <c r="O2817" s="82"/>
      <c r="P2817" s="82" t="s">
        <v>60</v>
      </c>
      <c r="Q2817" s="82" t="s">
        <v>60</v>
      </c>
      <c r="R2817" s="82" t="s">
        <v>60</v>
      </c>
      <c r="S2817" s="82" t="s">
        <v>60</v>
      </c>
      <c r="T2817" s="82" t="s">
        <v>60</v>
      </c>
      <c r="U2817" s="82" t="s">
        <v>60</v>
      </c>
      <c r="V2817" s="82"/>
      <c r="W2817" s="82" t="s">
        <v>60</v>
      </c>
      <c r="X2817" s="82" t="s">
        <v>60</v>
      </c>
      <c r="Y2817" s="82" t="s">
        <v>60</v>
      </c>
      <c r="Z2817" s="82" t="s">
        <v>60</v>
      </c>
      <c r="AA2817" s="82" t="s">
        <v>60</v>
      </c>
      <c r="AB2817" s="82" t="s">
        <v>60</v>
      </c>
      <c r="AC2817" s="82"/>
      <c r="AD2817" s="82" t="s">
        <v>60</v>
      </c>
      <c r="AE2817" s="82" t="s">
        <v>60</v>
      </c>
      <c r="AF2817" s="82" t="s">
        <v>60</v>
      </c>
      <c r="AG2817" s="82" t="s">
        <v>60</v>
      </c>
      <c r="AH2817" s="82" t="s">
        <v>60</v>
      </c>
      <c r="AI2817" s="82" t="s">
        <v>1471</v>
      </c>
      <c r="AJ2817" s="82"/>
      <c r="AK2817" s="82" t="s">
        <v>60</v>
      </c>
      <c r="AL2817" s="82" t="s">
        <v>60</v>
      </c>
      <c r="AM2817" s="239">
        <f>COUNTIF(H2817:AL2817,"PH")+COUNTIF(H2817:AL2817,"PH/L")+COUNTIF(H2817:AL2817,"PM")</f>
        <v>0</v>
      </c>
      <c r="AN2817" s="239">
        <f>COUNTIF(H2817:AL2817,"PD")+COUNTIF(H2817:AL2817,"PDD")+COUNTIF(H2817:AL2817,"P/DS")/2+COUNTIF(H2817:AL2817,"PMD")</f>
        <v>0</v>
      </c>
      <c r="AO2817" s="239">
        <f>COUNTIF(H2817:AL2817,"PN")+COUNTIF(H2817:AL2817,"P/NS")/2+COUNTIF(H2817:AL2817,"PH")+COUNTIF(H2817:AL2817,"PH/F")/2+COUNTIF(H2817:AL2817,"PH/L")/2+COUNTIF(H2817:AL2817,"PM")</f>
        <v>0</v>
      </c>
      <c r="AP2817" s="239">
        <f>COUNTIF(H2817:AL2817,"BH")+COUNTIF(H2817:AL2817,"AL/BL")+COUNTIF(H2817:AL2817,"UL/BL")+COUNTIF(H2817:AL2817,"BM")</f>
        <v>0</v>
      </c>
      <c r="AQ2817" s="239">
        <f>COUNTIF(H2817:AL2817,"DS")+COUNTIF(H2817:AL2817,"AL/DS")/2+COUNTIF(H2817:AL2817,"UL/DS")/2+COUNTIF(H2817:AL2817,"CT")+COUNTIF(H2817:AL2817,"MD")</f>
        <v>24.5</v>
      </c>
      <c r="AR2817" s="239">
        <f>COUNTIF(H2817:AL2817,"NS")+COUNTIF(H2817:AL2817,"AL/NS")/2+COUNTIF(H2817:AL2817,"UL/NS")/2+COUNTIF(H2817:AL2817,"BH")+COUNTIF(H2817:AL2817,"AL/BF")/2+COUNTIF(H2817:AL2817,"AL/BL")/2+COUNTIF(H2817:AL2817,"UL/BL")/2+COUNTIF(H2817:AL2817,"UL/BF")/2+COUNTIF(H2817:AL2817,"BM")</f>
        <v>0</v>
      </c>
      <c r="AS2817" s="239">
        <f>COUNTIF(H2817:AL2817,"AL")+COUNTIF(H2817:AL2817,"AL/DS")/2+COUNTIF(H2817:AL2817,"AL/NS")/2+COUNTIF(H2817:AL2817,"NH")+COUNTIF(H2817:AL2817,"SL")+COUNTIF(H2817:AL2817,"NHD")+COUNTIF(H2817:AL2817,"B")+COUNTIF(H2817:AL2817,"HL")+COUNTIF(H2817:AL2817,"AL/BF")/2+COUNTIF(H2817:AL2817,"AL/BL")/2</f>
        <v>1</v>
      </c>
      <c r="AT2817" s="255">
        <f>COUNTIF(H2817:AL2817,"PD")+COUNTIF(H2817:AL2817,"PN")+COUNTIF(H2817:AL2817,"P/DS")/2+COUNTIF(H2817:AL2817,"P/NS")/2+COUNTIF(H2817:AL2817,"DS")+COUNTIF(H2817:AL2817,"NS")+COUNTIF(H2817:AL2817,"AL")+COUNTIF(H2817:AL2817,"AL/DS")+COUNTIF(H2817:AL2817,"AL/NS")+COUNTIF(H2817:AL2817,"NH")+COUNTIF(H2817:AL2817,"SL")+COUNTIF(H2817:AL2817,"UL/DS")/2+COUNTIF(H2817:AL2817,"UL/NS")/2+COUNTIF(H2817:AL2817,"CT")+COUNTIF(H2817:AL2817,"NHD")+COUNTIF(H2817:AL2817,"PDD")+COUNTIF(H2817:AL2817,"B")+COUNTIF(H2817:AL2817,"HL")+COUNTIF(H2817:AL2817,"PH")+COUNTIF(H2817:AL2817,"BH")+COUNTIF(H2817:AL2817,"AL/BF")+COUNTIF(H2817:AL2817,"AL/BL")+COUNTIF(H2817:AL2817,"UL/BF")/2+COUNTIF(H2817:AL2817,"UL/BL")/2+COUNTIF(H2817:AL2817,"PH/F")/2+COUNTIF(H2817:AL2817,"PH/L")/2+COUNTIF(H2817:AL2817,"MD")+COUNTIF(H2817:AL2817,"PMD")+COUNTIF(H2817:AL2817,"PM")+COUNTIF(H2817:AL2817,"BM")</f>
        <v>25.5</v>
      </c>
      <c r="AU2817" s="255">
        <f>COUNTIF(H2817:AL2817,"P/DS")/2+COUNTIF(H2817:AL2817,"P/NS")/2+COUNTIF(H2817:AL2817,"IL")+COUNTIF(H2817:AL2817,"NL")+COUNTIF(H2817:AL2817,"UL")+COUNTIF(H2817:AL2817,"UL/DS")/2+COUNTIF(H2817:AL2817,"UL/NS")/2+COUNTIF(H2817:AL2817,"KT")+COUNTIF(H2817:AL2817,"UL/BF")/2+COUNTIF(H2817:AL2817,"UL/BL")/2+COUNTIF(H2817:AL2817,"PH/F")/2+COUNTIF(H2817:AL2817,"PH/L")/2+COUNTIF(H2817:AL2817,"NB")</f>
        <v>0.5</v>
      </c>
      <c r="AV2817" s="258">
        <f>COUNTIF(H2817:AL2817,"PN")+COUNTIF(H2817:AL2817,"TVD")+COUNTIF(H2817:AL2817,"PH")+COUNTIF(H2817:AL2817,"PM")+COUNTIF(H2817:AL2817,"PDD")-COUNTIFS(H2817:AL2817,"PN",H2824:AL2824,"&gt;=3")-COUNTIFS(H2817:AL2817,"PM",H2824:AL2824,"&gt;=3")</f>
        <v>0</v>
      </c>
      <c r="AW2817" s="258">
        <f>COUNTIF(H2817:AL2817,"NS")+COUNTIF(H2817:AL2817,"D")+COUNTIF(H2817:AL2817,"BH")+COUNTIF(H2817:AL2817,"NHD")+COUNTIF(H2817:AL2817,"BM")-COUNTIFS(H2817:AL2817,"NS",H2824:AL2824,"&gt;=3")-COUNTIFS(H2817:AL2817,"BH",H2824:AL2824,"&gt;=3")-COUNTIFS(H2817:AL2817,"BM",H2824:AL2824,"&gt;=3")</f>
        <v>0</v>
      </c>
      <c r="AX2817" s="255">
        <f>COUNTIF(H2817:AL2817,"AL")+COUNTIF(H2817:AL2817,"AL/DS")/2+COUNTIF(H2817:AL2817,"AL/NS")/2+COUNTIF(H2817:AL2817,"AL/BF")+COUNTIF(H2817:AL2817,"AL/BL")/2</f>
        <v>0</v>
      </c>
      <c r="AY2817" s="255">
        <f>COUNTIF(H2817:AL2817,"SL")</f>
        <v>0</v>
      </c>
      <c r="AZ2817" s="255">
        <f>COUNTIF(H2817:AL2817,"NH")</f>
        <v>1</v>
      </c>
      <c r="BA2817" s="255">
        <f>COUNTIF(H2817:AL2817,"HL")</f>
        <v>0</v>
      </c>
      <c r="BB2817" s="255">
        <f>COUNTIF(G2817:AL2817,"P/DS")/2+COUNTIF(G2817:AL2817,"P/NS")/2+COUNTIF(G2817:AL2817,"UL")+COUNTIF(G2817:AL2817,"UL/DS")/2+COUNTIF(G2817:AL2817,"UL/NS")/2+COUNTIF(G2817:AL2817,"UL/BL")/2+COUNTIF(G2817:AL2817,"UL/BF")/2+COUNTIF(G2817:AL2817,"PH/F")/2+COUNTIF(G2817:AL2817,"PH/L")/2</f>
        <v>0.5</v>
      </c>
      <c r="BC2817" s="255">
        <f>COUNTIF(H2817:AL2817,"NB")</f>
        <v>0</v>
      </c>
      <c r="BD2817" s="255">
        <f>COUNTIF(H2817:AL2817,"NL")</f>
        <v>0</v>
      </c>
      <c r="BE2817" s="255">
        <f>COUNTIF(H2817:AL2817,"IL")</f>
        <v>0</v>
      </c>
      <c r="BF2817" s="255">
        <f>COUNTIF(H2817:AL2817,"KT")</f>
        <v>0</v>
      </c>
      <c r="BG2817" s="255">
        <f>COUNTIF(H2817:AL2817,"L70")</f>
        <v>0</v>
      </c>
      <c r="BH2817" s="255">
        <f>COUNTIF(H2817:AL2817,"MD")</f>
        <v>0</v>
      </c>
      <c r="BI2817" s="255">
        <f>COUNTIF(H2817:AL2817,"PMD")</f>
        <v>0</v>
      </c>
      <c r="BJ2817" s="255">
        <f>COUNTIF(H2817:AL2817,"PM")</f>
        <v>0</v>
      </c>
      <c r="BK2817" s="255">
        <f>COUNTIF(H2817:AL2817,"BM")</f>
        <v>0</v>
      </c>
      <c r="BL2817" s="261">
        <f>SUMIF(H2817:AL2817,"PD",H2818:AL2818)+SUMIF(H2817:AL2817,"PN",H2818:AL2818)+SUMIF(H2817:AL2817,"P/DS",H2818:AL2818)+SUMIF(H2817:AL2817,"PN/F",H2818:AL2818)+SUMIF(H2817:AL2817,"PN/L",H2818:AL2818)+SUMIF(H2817:AL2817,"TV",H2818:AL2818)+SUMIF(H2817:AL2817,"TVD",H2818:AL2818)+SUMIF(H2817:AL2817,"PDD",H2818:AL2818)</f>
        <v>0</v>
      </c>
      <c r="BM2817" s="261">
        <f>SUMIF(H2817:AL2817,"PD",H2819:AL2819)+SUMIF(H2817:AL2817,"PN",H2819:AL2819)+SUMIF(H2817:AL2817,"P/DS",H2819:AL2819)+SUMIF(H2817:AL2817,"PN/F",H2819:AL2819)+SUMIF(H2817:AL2817,"PN/L",H2819:AL2819)+SUMIF(H2817:AL2817,"TV",H2819:AL2819)+SUMIF(H2817:AL2817,"TVD",H2819:AL2819)+SUMIF(H2817:AL2817,"PDD",H2819:AL2819)+SUMIF(H2817:AL2817,"PMD",H2819:AL2819)</f>
        <v>0</v>
      </c>
      <c r="BN2817" s="261">
        <f>SUMIF(H2817:AL2817,"PD",H2820:AL2820)+SUMIF(H2817:AL2817,"PN",H2820:AL2820)+SUMIF(H2817:AL2817,"P/DS",H2820:AL2820)+SUMIF(H2817:AL2817,"PN/F",H2820:AL2820)+SUMIF(H2817:AL2817,"PN/L",H2820:AL2820)+SUMIF(H2817:AL2817,"TV",H2820:AL2820)+SUMIF(H2817:AL2817,"TVD",H2820:AL2820)</f>
        <v>0</v>
      </c>
      <c r="BO2817" s="261">
        <f>SUMIF(H2817:AL2817,"PD",H2821:AL2821)+SUMIF(H2817:AL2817,"PN",H2821:AL2821)+SUMIF(H2817:AL2817,"P/DS",H2821:AL2821)+SUMIF(H2817:AL2817,"PN/F",H2821:AL2821)+SUMIF(H2817:AL2817,"PN/L",H2821:AL2821)+SUMIF(H2817:AL2817,"TV",H2821:AL2821)+SUMIF(H2817:AL2817,"TVD",H2821:AL2821)</f>
        <v>0</v>
      </c>
      <c r="BP2817" s="261">
        <f>SUMIF(H2817:AL2817,"PD",H2822:AL2822)+SUMIF(H2817:AL2817,"PN",H2822:AL2822)+SUMIF(H2817:AL2817,"P/DS",H2822:AL2822)+SUMIF(H2817:AL2817,"PN/F",H2822:AL2822)+SUMIF(H2817:AL2817,"PN/L",H2822:AL2822)+SUMIF(H2817:AL2817,"TV",H2822:AL2822)+SUMIF(H2817:AL2817,"TVD",H2822:AL2822)+SUMIF(H2817:AL2817,"PDD",H2822:AL2822)+SUMIF(H2817:AL2817,"PH",H2822:AL2822)+SUMIF(H2817:AL2817,"PM",H2822:AL2822)</f>
        <v>0</v>
      </c>
      <c r="BQ2817" s="261">
        <f>SUMIF(H2817:AL2817,"PD",H2823:AL2823)+SUMIF(H2817:AL2817,"PN",H2823:AL2823)+SUMIF(H2817:AL2817,"P/DS",H2823:AL2823)+SUMIF(H2817:AL2817,"PN/F",H2823:AL2823)+SUMIF(H2817:AL2817,"PN/L",H2823:AL2823)+SUMIF(H2817:AL2817,"TV",H2823:AL2823)+SUMIF(H2817:AL2817,"TVD",H2823:AL2823)+SUMIF(H2817:AL2817,"PDD",H2823:AL2823)+SUMIF(H2817:AL2817,"PH",H2823:AL2823)+SUMIF(H2817:AL2817,"PM",H2823:AL2823)</f>
        <v>0</v>
      </c>
      <c r="BR2817" s="269">
        <f>SUM(H2818:AL2818)-BL2817</f>
        <v>4</v>
      </c>
      <c r="BS2817" s="269">
        <f>SUM(H2819:AL2819)-BM2817</f>
        <v>0</v>
      </c>
      <c r="BT2817" s="269">
        <f>SUM(H2820:AL2820)-BN2817</f>
        <v>0</v>
      </c>
      <c r="BU2817" s="269">
        <f>SUM(H2821:AL2821)-BO2817</f>
        <v>0</v>
      </c>
      <c r="BV2817" s="269">
        <f>SUM(H2822:AL2822)-BP2817</f>
        <v>0</v>
      </c>
      <c r="BW2817" s="269">
        <f>SUM(H2823:AL2823)-BQ2817</f>
        <v>0</v>
      </c>
      <c r="BX2817" s="255">
        <f>SUMIF(H2817:AL2817,"PD",H2824:AL2824)+SUMIF(H2817:AL2817,"PN",H2824:AL2824)+SUMIF(H2817:AL2817,"P/DS",H2824:AL2824)+SUMIF(H2817:AL2817,"PN/F",H2824:AL2824)+SUMIF(H2817:AL2817,"PN/L",H2824:AL2824)</f>
        <v>0</v>
      </c>
      <c r="BY2817" s="255">
        <f>SUM(H2824:AL2824)-BX2817</f>
        <v>0</v>
      </c>
      <c r="BZ2817" s="255">
        <f t="shared" ref="BZ2817" si="924">+SUM(BL2817:BW2824)</f>
        <v>4</v>
      </c>
      <c r="CA2817" s="266">
        <f>(COUNTIFS(H2817:AL2817,"PD",H2818:AL2818,"&gt;=2"))*0.5-IF(CN2817="VP",COUNTIFS($H$16:$AL$16,"SAT",H2817:AL2817,"PD",H2818:AL2818,"&gt;=2"))*0.5</f>
        <v>0</v>
      </c>
      <c r="CB2817" s="266">
        <f>(COUNTIFS(H2817:AL2817,"PN",H2819:AL2819,"&gt;=0.5",H2818:AL2818,"&gt;=1.5"))*0.5+COUNTIFS(H2817:AL2817,"PDD",H2819:AL2819,"&gt;=0.5",H2818:AL2818,"&gt;=1.5")*0.5</f>
        <v>0</v>
      </c>
      <c r="CC2817" s="273">
        <f>(COUNTIFS(H2817:AL2817,"TV",H2819:AL2819,"&gt;=10"))*0.5+(COUNTIFS(H2817:AL2817,"PMD",H2819:AL2819,"&gt;=2"))*0.5</f>
        <v>0</v>
      </c>
      <c r="CD2817" s="266">
        <f>(COUNTIFS(H2817:AL2817,"TVD",H2821:AL2821,"&gt;=6.5",H2819:AL2819,"&gt;=3.5"))*0.5</f>
        <v>0</v>
      </c>
      <c r="CE2817" s="266">
        <f>(COUNTIFS(H2817:AL2817,"PD",H2822:AL2822,"&gt;=10"))*0.5</f>
        <v>0</v>
      </c>
      <c r="CF2817" s="266">
        <f>(COUNTIFS(H2817:AL2817,"PDD",H2822:AL2822,"&gt;=3.5",H2823:AL2823,"&gt;=6.5")+COUNTIFS(H2817:AL2817,"PH",H2823:AL2823,"&gt;=0.5",H2822:AL2822,"&gt;=1.5")+COUNTIFS(H2817:AL2817,"PM",H2823:AL2823,"&gt;=0.5",H2822:AL2822,"&gt;=1.5"))*0.5</f>
        <v>0</v>
      </c>
      <c r="CG2817" s="266">
        <f>(COUNTIFS(H2817:AL2817,"DS",H2818:AL2818,"&gt;=2")+COUNTIFS(H2817:AL2817,"AL/DS",H2818:AL2818,"&gt;=2"))*0.5-IF(CN2817="VP",COUNTIFS($H$16:$AL$16,"SAT",H2817:AL2817,"DS",H2818:AL2818,"&gt;=2"))*0.5</f>
        <v>0.5</v>
      </c>
      <c r="CH2817" s="266">
        <f>(COUNTIFS(H2817:AL2817,"NS",H2819:AL2819,"&gt;=0.5",H2818:AL2818,"&gt;=1.5")+COUNTIFS(H2817:AL2817,"AL/NS",H2819:AL2819,"&gt;=0.5",H2818:AL2818,"&gt;=1.5")+COUNTIFS(H2817:AL2817,"NHD",H2819:AL2819,"&gt;=4.5",H2822:AL2822,"&gt;=2",H2818:AL2818,"&gt;=1.5"))*0.5</f>
        <v>0</v>
      </c>
      <c r="CI2817" s="266">
        <f>(COUNTIF(H2819:AL2819,"&gt;=10")+COUNTIFS(H2817:AL2817,"MD",H2819:AL2819,"&gt;=2")-COUNTIFS(H2817:AL2817,"TV",H2819:AL2819,"&gt;=10"))*0.5</f>
        <v>0</v>
      </c>
      <c r="CJ2817" s="266">
        <f>(COUNTIFS(H2817:AL2817,"D",H2821:AL2821,"&gt;=6.5",H2819:AL2819,"&gt;=3.5"))*0.5</f>
        <v>0</v>
      </c>
      <c r="CK2817" s="266">
        <f>(COUNTIF(H2822:AL2822,"&gt;=10")-COUNTIFS(H2817:AL2817,"PD",H2822:AL2822,"&gt;=10"))*0.5</f>
        <v>0</v>
      </c>
      <c r="CL2817" s="265">
        <f>(COUNTIFS(H2817:AL2817,"NHD",H2822:AL2822,"&gt;=3.5",H2823:AL2823,"&gt;=6.5")+COUNTIFS(H2817:AL2817,"BH",H2822:AL2822,"&gt;=1.5",H2823:AL2823,"&gt;=0.5")+COUNTIFS(H2817:AL2817,"BM",H2822:AL2822,"&gt;=1.5",H2823:AL2823,"&gt;=0.5")+COUNTIFS(H2817:AL2817,"D",H2822:AL2822,"&gt;=1.5",H2823:AL2823,"&gt;=0.5"))*0.5</f>
        <v>0</v>
      </c>
      <c r="CM2817" s="272"/>
      <c r="CN2817" s="264" t="s">
        <v>723</v>
      </c>
      <c r="CO2817" s="180">
        <f t="shared" ref="CO2817" si="925">+AM2817+AN2817+AO2817+AP2817+AQ2817+AR2817+AS2817+AU2817+BG2817</f>
        <v>26</v>
      </c>
      <c r="CP2817" s="225">
        <f>+SUM(I2818:I2823)-I2824</f>
        <v>0</v>
      </c>
      <c r="CQ2817" s="225">
        <f>+SUM(J2818:J2823)-J2824</f>
        <v>0</v>
      </c>
      <c r="CR2817" s="225">
        <f>+SUM(K2818:K2823)-K2824</f>
        <v>0</v>
      </c>
      <c r="CS2817" s="181"/>
      <c r="CT2817" s="181"/>
      <c r="CU2817" s="181"/>
      <c r="CV2817" s="181"/>
      <c r="CW2817" s="181"/>
      <c r="CX2817" s="181"/>
      <c r="CY2817" s="181"/>
      <c r="CZ2817" s="181"/>
      <c r="DA2817" s="181"/>
    </row>
    <row r="2818" spans="1:105" s="120" customFormat="1" ht="15" customHeight="1">
      <c r="A2818" s="228"/>
      <c r="B2818" s="614"/>
      <c r="C2818" s="545"/>
      <c r="D2818" s="237"/>
      <c r="E2818" s="237"/>
      <c r="F2818" s="242" t="s">
        <v>82</v>
      </c>
      <c r="G2818" s="121">
        <v>1.5</v>
      </c>
      <c r="H2818" s="83"/>
      <c r="I2818" s="83"/>
      <c r="J2818" s="83"/>
      <c r="K2818" s="83"/>
      <c r="L2818" s="83"/>
      <c r="M2818" s="83"/>
      <c r="N2818" s="83"/>
      <c r="O2818" s="83"/>
      <c r="P2818" s="83"/>
      <c r="Q2818" s="83"/>
      <c r="R2818" s="83"/>
      <c r="S2818" s="83"/>
      <c r="T2818" s="83"/>
      <c r="U2818" s="83">
        <v>4</v>
      </c>
      <c r="V2818" s="83"/>
      <c r="W2818" s="83"/>
      <c r="X2818" s="83"/>
      <c r="Y2818" s="83"/>
      <c r="Z2818" s="83"/>
      <c r="AA2818" s="83"/>
      <c r="AB2818" s="83"/>
      <c r="AC2818" s="79"/>
      <c r="AD2818" s="79"/>
      <c r="AE2818" s="79"/>
      <c r="AF2818" s="79"/>
      <c r="AG2818" s="79"/>
      <c r="AH2818" s="79"/>
      <c r="AI2818" s="79"/>
      <c r="AJ2818" s="79"/>
      <c r="AK2818" s="79"/>
      <c r="AL2818" s="79"/>
      <c r="AM2818" s="240"/>
      <c r="AN2818" s="240"/>
      <c r="AO2818" s="240"/>
      <c r="AP2818" s="240"/>
      <c r="AQ2818" s="240"/>
      <c r="AR2818" s="240"/>
      <c r="AS2818" s="240"/>
      <c r="AT2818" s="256"/>
      <c r="AU2818" s="256"/>
      <c r="AV2818" s="259"/>
      <c r="AW2818" s="259"/>
      <c r="AX2818" s="256"/>
      <c r="AY2818" s="256"/>
      <c r="AZ2818" s="256"/>
      <c r="BA2818" s="256"/>
      <c r="BB2818" s="256"/>
      <c r="BC2818" s="256"/>
      <c r="BD2818" s="256"/>
      <c r="BE2818" s="256"/>
      <c r="BF2818" s="256"/>
      <c r="BG2818" s="256"/>
      <c r="BH2818" s="256"/>
      <c r="BI2818" s="256"/>
      <c r="BJ2818" s="256"/>
      <c r="BK2818" s="256"/>
      <c r="BL2818" s="262"/>
      <c r="BM2818" s="262"/>
      <c r="BN2818" s="262"/>
      <c r="BO2818" s="262"/>
      <c r="BP2818" s="262"/>
      <c r="BQ2818" s="262"/>
      <c r="BR2818" s="270"/>
      <c r="BS2818" s="270"/>
      <c r="BT2818" s="270"/>
      <c r="BU2818" s="270"/>
      <c r="BV2818" s="270"/>
      <c r="BW2818" s="270"/>
      <c r="BX2818" s="256"/>
      <c r="BY2818" s="256"/>
      <c r="BZ2818" s="256"/>
      <c r="CA2818" s="267"/>
      <c r="CB2818" s="267"/>
      <c r="CC2818" s="274"/>
      <c r="CD2818" s="267"/>
      <c r="CE2818" s="267"/>
      <c r="CF2818" s="267"/>
      <c r="CG2818" s="267"/>
      <c r="CH2818" s="267"/>
      <c r="CI2818" s="267"/>
      <c r="CJ2818" s="267"/>
      <c r="CK2818" s="267"/>
      <c r="CL2818" s="265"/>
      <c r="CM2818" s="272"/>
      <c r="CN2818" s="264"/>
      <c r="CO2818" s="180"/>
      <c r="CP2818" s="226"/>
      <c r="CQ2818" s="226"/>
      <c r="CR2818" s="226"/>
      <c r="CS2818" s="181"/>
      <c r="CT2818" s="181"/>
      <c r="CU2818" s="181"/>
      <c r="CV2818" s="181"/>
      <c r="CW2818" s="181"/>
      <c r="CX2818" s="181"/>
      <c r="CY2818" s="181"/>
      <c r="CZ2818" s="181"/>
      <c r="DA2818" s="181"/>
    </row>
    <row r="2819" spans="1:105" s="120" customFormat="1" ht="15" customHeight="1">
      <c r="A2819" s="228"/>
      <c r="B2819" s="614"/>
      <c r="C2819" s="545"/>
      <c r="D2819" s="237"/>
      <c r="E2819" s="237"/>
      <c r="F2819" s="243"/>
      <c r="G2819" s="122">
        <v>2</v>
      </c>
      <c r="H2819" s="84"/>
      <c r="I2819" s="84"/>
      <c r="J2819" s="84"/>
      <c r="K2819" s="84"/>
      <c r="L2819" s="84"/>
      <c r="M2819" s="84"/>
      <c r="N2819" s="84"/>
      <c r="O2819" s="84"/>
      <c r="P2819" s="84"/>
      <c r="Q2819" s="84"/>
      <c r="R2819" s="84"/>
      <c r="S2819" s="84"/>
      <c r="T2819" s="84"/>
      <c r="U2819" s="84"/>
      <c r="V2819" s="84"/>
      <c r="W2819" s="84"/>
      <c r="X2819" s="84"/>
      <c r="Y2819" s="84"/>
      <c r="Z2819" s="84"/>
      <c r="AA2819" s="84"/>
      <c r="AB2819" s="84"/>
      <c r="AC2819" s="80"/>
      <c r="AD2819" s="80"/>
      <c r="AE2819" s="80"/>
      <c r="AF2819" s="80"/>
      <c r="AG2819" s="80"/>
      <c r="AH2819" s="80"/>
      <c r="AI2819" s="80"/>
      <c r="AJ2819" s="80"/>
      <c r="AK2819" s="80"/>
      <c r="AL2819" s="80"/>
      <c r="AM2819" s="240"/>
      <c r="AN2819" s="240"/>
      <c r="AO2819" s="240"/>
      <c r="AP2819" s="240"/>
      <c r="AQ2819" s="240"/>
      <c r="AR2819" s="240"/>
      <c r="AS2819" s="240"/>
      <c r="AT2819" s="256"/>
      <c r="AU2819" s="256"/>
      <c r="AV2819" s="259"/>
      <c r="AW2819" s="259"/>
      <c r="AX2819" s="256"/>
      <c r="AY2819" s="256"/>
      <c r="AZ2819" s="256"/>
      <c r="BA2819" s="256"/>
      <c r="BB2819" s="256"/>
      <c r="BC2819" s="256"/>
      <c r="BD2819" s="256"/>
      <c r="BE2819" s="256"/>
      <c r="BF2819" s="256"/>
      <c r="BG2819" s="256"/>
      <c r="BH2819" s="256"/>
      <c r="BI2819" s="256"/>
      <c r="BJ2819" s="256"/>
      <c r="BK2819" s="256"/>
      <c r="BL2819" s="262"/>
      <c r="BM2819" s="262"/>
      <c r="BN2819" s="262"/>
      <c r="BO2819" s="262"/>
      <c r="BP2819" s="262"/>
      <c r="BQ2819" s="262"/>
      <c r="BR2819" s="270"/>
      <c r="BS2819" s="270"/>
      <c r="BT2819" s="270"/>
      <c r="BU2819" s="270"/>
      <c r="BV2819" s="270"/>
      <c r="BW2819" s="270"/>
      <c r="BX2819" s="256"/>
      <c r="BY2819" s="256"/>
      <c r="BZ2819" s="256"/>
      <c r="CA2819" s="267"/>
      <c r="CB2819" s="267"/>
      <c r="CC2819" s="274"/>
      <c r="CD2819" s="267"/>
      <c r="CE2819" s="267"/>
      <c r="CF2819" s="267"/>
      <c r="CG2819" s="267"/>
      <c r="CH2819" s="267"/>
      <c r="CI2819" s="267"/>
      <c r="CJ2819" s="267"/>
      <c r="CK2819" s="267"/>
      <c r="CL2819" s="265"/>
      <c r="CM2819" s="272"/>
      <c r="CN2819" s="264"/>
      <c r="CO2819" s="180"/>
      <c r="CP2819" s="226"/>
      <c r="CQ2819" s="226"/>
      <c r="CR2819" s="226"/>
      <c r="CS2819" s="181"/>
      <c r="CT2819" s="181"/>
      <c r="CU2819" s="181"/>
      <c r="CV2819" s="181"/>
      <c r="CW2819" s="181"/>
      <c r="CX2819" s="181"/>
      <c r="CY2819" s="181"/>
      <c r="CZ2819" s="181"/>
      <c r="DA2819" s="181"/>
    </row>
    <row r="2820" spans="1:105" s="120" customFormat="1" ht="15" customHeight="1">
      <c r="A2820" s="228"/>
      <c r="B2820" s="614"/>
      <c r="C2820" s="545"/>
      <c r="D2820" s="237"/>
      <c r="E2820" s="237"/>
      <c r="F2820" s="243"/>
      <c r="G2820" s="122">
        <v>2.1</v>
      </c>
      <c r="H2820" s="84"/>
      <c r="I2820" s="84"/>
      <c r="J2820" s="84"/>
      <c r="K2820" s="84"/>
      <c r="L2820" s="84"/>
      <c r="M2820" s="84"/>
      <c r="N2820" s="84"/>
      <c r="O2820" s="84"/>
      <c r="P2820" s="84"/>
      <c r="Q2820" s="84"/>
      <c r="R2820" s="84"/>
      <c r="S2820" s="84"/>
      <c r="T2820" s="84"/>
      <c r="U2820" s="84"/>
      <c r="V2820" s="84"/>
      <c r="W2820" s="84"/>
      <c r="X2820" s="84"/>
      <c r="Y2820" s="84"/>
      <c r="Z2820" s="84"/>
      <c r="AA2820" s="84"/>
      <c r="AB2820" s="84"/>
      <c r="AC2820" s="80"/>
      <c r="AD2820" s="80"/>
      <c r="AE2820" s="80"/>
      <c r="AF2820" s="80"/>
      <c r="AG2820" s="80"/>
      <c r="AH2820" s="80"/>
      <c r="AI2820" s="80"/>
      <c r="AJ2820" s="80"/>
      <c r="AK2820" s="80"/>
      <c r="AL2820" s="80"/>
      <c r="AM2820" s="240"/>
      <c r="AN2820" s="240"/>
      <c r="AO2820" s="240"/>
      <c r="AP2820" s="240"/>
      <c r="AQ2820" s="240"/>
      <c r="AR2820" s="240"/>
      <c r="AS2820" s="240"/>
      <c r="AT2820" s="256"/>
      <c r="AU2820" s="256"/>
      <c r="AV2820" s="259"/>
      <c r="AW2820" s="259"/>
      <c r="AX2820" s="256"/>
      <c r="AY2820" s="256"/>
      <c r="AZ2820" s="256"/>
      <c r="BA2820" s="256"/>
      <c r="BB2820" s="256"/>
      <c r="BC2820" s="256"/>
      <c r="BD2820" s="256"/>
      <c r="BE2820" s="256"/>
      <c r="BF2820" s="256"/>
      <c r="BG2820" s="256"/>
      <c r="BH2820" s="256"/>
      <c r="BI2820" s="256"/>
      <c r="BJ2820" s="256"/>
      <c r="BK2820" s="256"/>
      <c r="BL2820" s="262"/>
      <c r="BM2820" s="262"/>
      <c r="BN2820" s="262"/>
      <c r="BO2820" s="262"/>
      <c r="BP2820" s="262"/>
      <c r="BQ2820" s="262"/>
      <c r="BR2820" s="270"/>
      <c r="BS2820" s="270"/>
      <c r="BT2820" s="270"/>
      <c r="BU2820" s="270"/>
      <c r="BV2820" s="270"/>
      <c r="BW2820" s="270"/>
      <c r="BX2820" s="256"/>
      <c r="BY2820" s="256"/>
      <c r="BZ2820" s="256"/>
      <c r="CA2820" s="267"/>
      <c r="CB2820" s="267"/>
      <c r="CC2820" s="274"/>
      <c r="CD2820" s="267"/>
      <c r="CE2820" s="267"/>
      <c r="CF2820" s="267"/>
      <c r="CG2820" s="267"/>
      <c r="CH2820" s="267"/>
      <c r="CI2820" s="267"/>
      <c r="CJ2820" s="267"/>
      <c r="CK2820" s="267"/>
      <c r="CL2820" s="265"/>
      <c r="CM2820" s="272"/>
      <c r="CN2820" s="264"/>
      <c r="CO2820" s="180"/>
      <c r="CP2820" s="226"/>
      <c r="CQ2820" s="226"/>
      <c r="CR2820" s="226"/>
      <c r="CS2820" s="181"/>
      <c r="CT2820" s="181"/>
      <c r="CU2820" s="181"/>
      <c r="CV2820" s="181"/>
      <c r="CW2820" s="181"/>
      <c r="CX2820" s="181"/>
      <c r="CY2820" s="181"/>
      <c r="CZ2820" s="181"/>
      <c r="DA2820" s="181"/>
    </row>
    <row r="2821" spans="1:105" s="120" customFormat="1" ht="15" customHeight="1">
      <c r="A2821" s="228"/>
      <c r="B2821" s="614"/>
      <c r="C2821" s="545"/>
      <c r="D2821" s="237"/>
      <c r="E2821" s="237"/>
      <c r="F2821" s="243"/>
      <c r="G2821" s="122">
        <v>2.7</v>
      </c>
      <c r="H2821" s="84"/>
      <c r="I2821" s="84"/>
      <c r="J2821" s="84"/>
      <c r="K2821" s="84"/>
      <c r="L2821" s="84"/>
      <c r="M2821" s="84"/>
      <c r="N2821" s="84"/>
      <c r="O2821" s="84"/>
      <c r="P2821" s="84"/>
      <c r="Q2821" s="84"/>
      <c r="R2821" s="84"/>
      <c r="S2821" s="84"/>
      <c r="T2821" s="84"/>
      <c r="U2821" s="84"/>
      <c r="V2821" s="84"/>
      <c r="W2821" s="84"/>
      <c r="X2821" s="84"/>
      <c r="Y2821" s="84"/>
      <c r="Z2821" s="84"/>
      <c r="AA2821" s="84"/>
      <c r="AB2821" s="84"/>
      <c r="AC2821" s="80"/>
      <c r="AD2821" s="80"/>
      <c r="AE2821" s="80"/>
      <c r="AF2821" s="80"/>
      <c r="AG2821" s="80"/>
      <c r="AH2821" s="80"/>
      <c r="AI2821" s="80"/>
      <c r="AJ2821" s="80"/>
      <c r="AK2821" s="80"/>
      <c r="AL2821" s="80"/>
      <c r="AM2821" s="240"/>
      <c r="AN2821" s="240"/>
      <c r="AO2821" s="240"/>
      <c r="AP2821" s="240"/>
      <c r="AQ2821" s="240"/>
      <c r="AR2821" s="240"/>
      <c r="AS2821" s="240"/>
      <c r="AT2821" s="256"/>
      <c r="AU2821" s="256"/>
      <c r="AV2821" s="259"/>
      <c r="AW2821" s="259"/>
      <c r="AX2821" s="256"/>
      <c r="AY2821" s="256"/>
      <c r="AZ2821" s="256"/>
      <c r="BA2821" s="256"/>
      <c r="BB2821" s="256"/>
      <c r="BC2821" s="256"/>
      <c r="BD2821" s="256"/>
      <c r="BE2821" s="256"/>
      <c r="BF2821" s="256"/>
      <c r="BG2821" s="256"/>
      <c r="BH2821" s="256"/>
      <c r="BI2821" s="256"/>
      <c r="BJ2821" s="256"/>
      <c r="BK2821" s="256"/>
      <c r="BL2821" s="262"/>
      <c r="BM2821" s="262"/>
      <c r="BN2821" s="262"/>
      <c r="BO2821" s="262"/>
      <c r="BP2821" s="262"/>
      <c r="BQ2821" s="262"/>
      <c r="BR2821" s="270"/>
      <c r="BS2821" s="270"/>
      <c r="BT2821" s="270"/>
      <c r="BU2821" s="270"/>
      <c r="BV2821" s="270"/>
      <c r="BW2821" s="270"/>
      <c r="BX2821" s="256"/>
      <c r="BY2821" s="256"/>
      <c r="BZ2821" s="256"/>
      <c r="CA2821" s="267"/>
      <c r="CB2821" s="267"/>
      <c r="CC2821" s="274"/>
      <c r="CD2821" s="267"/>
      <c r="CE2821" s="267"/>
      <c r="CF2821" s="267"/>
      <c r="CG2821" s="267"/>
      <c r="CH2821" s="267"/>
      <c r="CI2821" s="267"/>
      <c r="CJ2821" s="267"/>
      <c r="CK2821" s="267"/>
      <c r="CL2821" s="265"/>
      <c r="CM2821" s="272"/>
      <c r="CN2821" s="264"/>
      <c r="CO2821" s="180"/>
      <c r="CP2821" s="226"/>
      <c r="CQ2821" s="226"/>
      <c r="CR2821" s="226"/>
      <c r="CS2821" s="181"/>
      <c r="CT2821" s="181"/>
      <c r="CU2821" s="181"/>
      <c r="CV2821" s="181"/>
      <c r="CW2821" s="181"/>
      <c r="CX2821" s="181"/>
      <c r="CY2821" s="181"/>
      <c r="CZ2821" s="181"/>
      <c r="DA2821" s="181"/>
    </row>
    <row r="2822" spans="1:105" s="120" customFormat="1" ht="15" customHeight="1">
      <c r="A2822" s="228"/>
      <c r="B2822" s="614"/>
      <c r="C2822" s="545"/>
      <c r="D2822" s="237"/>
      <c r="E2822" s="237"/>
      <c r="F2822" s="243"/>
      <c r="G2822" s="122">
        <v>3</v>
      </c>
      <c r="H2822" s="84"/>
      <c r="I2822" s="84"/>
      <c r="J2822" s="84"/>
      <c r="K2822" s="84"/>
      <c r="L2822" s="84"/>
      <c r="M2822" s="84"/>
      <c r="N2822" s="84"/>
      <c r="O2822" s="84"/>
      <c r="P2822" s="84"/>
      <c r="Q2822" s="84"/>
      <c r="R2822" s="84"/>
      <c r="S2822" s="84"/>
      <c r="T2822" s="84"/>
      <c r="U2822" s="84"/>
      <c r="V2822" s="84"/>
      <c r="W2822" s="84"/>
      <c r="X2822" s="84"/>
      <c r="Y2822" s="84"/>
      <c r="Z2822" s="84"/>
      <c r="AA2822" s="84"/>
      <c r="AB2822" s="84"/>
      <c r="AC2822" s="80"/>
      <c r="AD2822" s="80"/>
      <c r="AE2822" s="80"/>
      <c r="AF2822" s="80"/>
      <c r="AG2822" s="80"/>
      <c r="AH2822" s="80"/>
      <c r="AI2822" s="80"/>
      <c r="AJ2822" s="80"/>
      <c r="AK2822" s="80"/>
      <c r="AL2822" s="80"/>
      <c r="AM2822" s="240"/>
      <c r="AN2822" s="240"/>
      <c r="AO2822" s="240"/>
      <c r="AP2822" s="240"/>
      <c r="AQ2822" s="240"/>
      <c r="AR2822" s="240"/>
      <c r="AS2822" s="240"/>
      <c r="AT2822" s="256"/>
      <c r="AU2822" s="256"/>
      <c r="AV2822" s="259"/>
      <c r="AW2822" s="259"/>
      <c r="AX2822" s="256"/>
      <c r="AY2822" s="256"/>
      <c r="AZ2822" s="256"/>
      <c r="BA2822" s="256"/>
      <c r="BB2822" s="256"/>
      <c r="BC2822" s="256"/>
      <c r="BD2822" s="256"/>
      <c r="BE2822" s="256"/>
      <c r="BF2822" s="256"/>
      <c r="BG2822" s="256"/>
      <c r="BH2822" s="256"/>
      <c r="BI2822" s="256"/>
      <c r="BJ2822" s="256"/>
      <c r="BK2822" s="256"/>
      <c r="BL2822" s="262"/>
      <c r="BM2822" s="262"/>
      <c r="BN2822" s="262"/>
      <c r="BO2822" s="262"/>
      <c r="BP2822" s="262"/>
      <c r="BQ2822" s="262"/>
      <c r="BR2822" s="270"/>
      <c r="BS2822" s="270"/>
      <c r="BT2822" s="270"/>
      <c r="BU2822" s="270"/>
      <c r="BV2822" s="270"/>
      <c r="BW2822" s="270"/>
      <c r="BX2822" s="256"/>
      <c r="BY2822" s="256"/>
      <c r="BZ2822" s="256"/>
      <c r="CA2822" s="267"/>
      <c r="CB2822" s="267"/>
      <c r="CC2822" s="274"/>
      <c r="CD2822" s="267"/>
      <c r="CE2822" s="267"/>
      <c r="CF2822" s="267"/>
      <c r="CG2822" s="267"/>
      <c r="CH2822" s="267"/>
      <c r="CI2822" s="267"/>
      <c r="CJ2822" s="267"/>
      <c r="CK2822" s="267"/>
      <c r="CL2822" s="265"/>
      <c r="CM2822" s="272"/>
      <c r="CN2822" s="264"/>
      <c r="CO2822" s="180"/>
      <c r="CP2822" s="226"/>
      <c r="CQ2822" s="226"/>
      <c r="CR2822" s="226"/>
      <c r="CS2822" s="181"/>
      <c r="CT2822" s="181"/>
      <c r="CU2822" s="181"/>
      <c r="CV2822" s="181"/>
      <c r="CW2822" s="181"/>
      <c r="CX2822" s="181"/>
      <c r="CY2822" s="181"/>
      <c r="CZ2822" s="181"/>
      <c r="DA2822" s="181"/>
    </row>
    <row r="2823" spans="1:105" s="120" customFormat="1" ht="15" customHeight="1">
      <c r="A2823" s="228"/>
      <c r="B2823" s="614"/>
      <c r="C2823" s="545"/>
      <c r="D2823" s="237"/>
      <c r="E2823" s="237"/>
      <c r="F2823" s="244"/>
      <c r="G2823" s="123">
        <v>3.9</v>
      </c>
      <c r="H2823" s="85"/>
      <c r="I2823" s="85"/>
      <c r="J2823" s="85"/>
      <c r="K2823" s="85"/>
      <c r="L2823" s="85"/>
      <c r="M2823" s="85"/>
      <c r="N2823" s="85"/>
      <c r="O2823" s="85"/>
      <c r="P2823" s="85"/>
      <c r="Q2823" s="85"/>
      <c r="R2823" s="85"/>
      <c r="S2823" s="85"/>
      <c r="T2823" s="85"/>
      <c r="U2823" s="85"/>
      <c r="V2823" s="85"/>
      <c r="W2823" s="85"/>
      <c r="X2823" s="85"/>
      <c r="Y2823" s="85"/>
      <c r="Z2823" s="85"/>
      <c r="AA2823" s="85"/>
      <c r="AB2823" s="85"/>
      <c r="AC2823" s="81"/>
      <c r="AD2823" s="81"/>
      <c r="AE2823" s="81"/>
      <c r="AF2823" s="81"/>
      <c r="AG2823" s="81"/>
      <c r="AH2823" s="81"/>
      <c r="AI2823" s="81"/>
      <c r="AJ2823" s="81"/>
      <c r="AK2823" s="81"/>
      <c r="AL2823" s="81"/>
      <c r="AM2823" s="240"/>
      <c r="AN2823" s="240"/>
      <c r="AO2823" s="240"/>
      <c r="AP2823" s="240"/>
      <c r="AQ2823" s="240"/>
      <c r="AR2823" s="240"/>
      <c r="AS2823" s="240"/>
      <c r="AT2823" s="256"/>
      <c r="AU2823" s="256"/>
      <c r="AV2823" s="259"/>
      <c r="AW2823" s="259"/>
      <c r="AX2823" s="256"/>
      <c r="AY2823" s="256"/>
      <c r="AZ2823" s="256"/>
      <c r="BA2823" s="256"/>
      <c r="BB2823" s="256"/>
      <c r="BC2823" s="256"/>
      <c r="BD2823" s="256"/>
      <c r="BE2823" s="256"/>
      <c r="BF2823" s="256"/>
      <c r="BG2823" s="256"/>
      <c r="BH2823" s="256"/>
      <c r="BI2823" s="256"/>
      <c r="BJ2823" s="256"/>
      <c r="BK2823" s="256"/>
      <c r="BL2823" s="262"/>
      <c r="BM2823" s="262"/>
      <c r="BN2823" s="262"/>
      <c r="BO2823" s="262"/>
      <c r="BP2823" s="262"/>
      <c r="BQ2823" s="262"/>
      <c r="BR2823" s="270"/>
      <c r="BS2823" s="270"/>
      <c r="BT2823" s="270"/>
      <c r="BU2823" s="270"/>
      <c r="BV2823" s="270"/>
      <c r="BW2823" s="270"/>
      <c r="BX2823" s="256"/>
      <c r="BY2823" s="256"/>
      <c r="BZ2823" s="256"/>
      <c r="CA2823" s="267"/>
      <c r="CB2823" s="267"/>
      <c r="CC2823" s="274"/>
      <c r="CD2823" s="267"/>
      <c r="CE2823" s="267"/>
      <c r="CF2823" s="267"/>
      <c r="CG2823" s="267"/>
      <c r="CH2823" s="267"/>
      <c r="CI2823" s="267"/>
      <c r="CJ2823" s="267"/>
      <c r="CK2823" s="267"/>
      <c r="CL2823" s="265"/>
      <c r="CM2823" s="272"/>
      <c r="CN2823" s="264"/>
      <c r="CO2823" s="180"/>
      <c r="CP2823" s="226"/>
      <c r="CQ2823" s="226"/>
      <c r="CR2823" s="226"/>
      <c r="CS2823" s="181"/>
      <c r="CT2823" s="181"/>
      <c r="CU2823" s="181"/>
      <c r="CV2823" s="181"/>
      <c r="CW2823" s="181"/>
      <c r="CX2823" s="181"/>
      <c r="CY2823" s="181"/>
      <c r="CZ2823" s="181"/>
      <c r="DA2823" s="181"/>
    </row>
    <row r="2824" spans="1:105" s="120" customFormat="1" ht="15" customHeight="1">
      <c r="A2824" s="229"/>
      <c r="B2824" s="615"/>
      <c r="C2824" s="546"/>
      <c r="D2824" s="238"/>
      <c r="E2824" s="238"/>
      <c r="F2824" s="245" t="s">
        <v>83</v>
      </c>
      <c r="G2824" s="246"/>
      <c r="H2824" s="82"/>
      <c r="I2824" s="82"/>
      <c r="J2824" s="82"/>
      <c r="K2824" s="82"/>
      <c r="L2824" s="82"/>
      <c r="M2824" s="82"/>
      <c r="N2824" s="82"/>
      <c r="O2824" s="82"/>
      <c r="P2824" s="82"/>
      <c r="Q2824" s="82"/>
      <c r="R2824" s="82"/>
      <c r="S2824" s="82"/>
      <c r="T2824" s="82"/>
      <c r="U2824" s="82"/>
      <c r="V2824" s="82"/>
      <c r="W2824" s="82"/>
      <c r="X2824" s="82"/>
      <c r="Y2824" s="82"/>
      <c r="Z2824" s="82"/>
      <c r="AA2824" s="82"/>
      <c r="AB2824" s="82"/>
      <c r="AC2824" s="82"/>
      <c r="AD2824" s="35"/>
      <c r="AE2824" s="35"/>
      <c r="AF2824" s="35"/>
      <c r="AG2824" s="35"/>
      <c r="AH2824" s="35"/>
      <c r="AI2824" s="35"/>
      <c r="AJ2824" s="35"/>
      <c r="AK2824" s="35"/>
      <c r="AL2824" s="35"/>
      <c r="AM2824" s="241"/>
      <c r="AN2824" s="241"/>
      <c r="AO2824" s="241"/>
      <c r="AP2824" s="241"/>
      <c r="AQ2824" s="241"/>
      <c r="AR2824" s="241"/>
      <c r="AS2824" s="241"/>
      <c r="AT2824" s="257"/>
      <c r="AU2824" s="257"/>
      <c r="AV2824" s="260"/>
      <c r="AW2824" s="260"/>
      <c r="AX2824" s="257"/>
      <c r="AY2824" s="257"/>
      <c r="AZ2824" s="257"/>
      <c r="BA2824" s="257"/>
      <c r="BB2824" s="257"/>
      <c r="BC2824" s="257"/>
      <c r="BD2824" s="257"/>
      <c r="BE2824" s="257"/>
      <c r="BF2824" s="257"/>
      <c r="BG2824" s="257"/>
      <c r="BH2824" s="257"/>
      <c r="BI2824" s="257"/>
      <c r="BJ2824" s="257"/>
      <c r="BK2824" s="257"/>
      <c r="BL2824" s="263"/>
      <c r="BM2824" s="263"/>
      <c r="BN2824" s="263"/>
      <c r="BO2824" s="263"/>
      <c r="BP2824" s="263"/>
      <c r="BQ2824" s="263"/>
      <c r="BR2824" s="271"/>
      <c r="BS2824" s="271"/>
      <c r="BT2824" s="271"/>
      <c r="BU2824" s="271"/>
      <c r="BV2824" s="271"/>
      <c r="BW2824" s="271"/>
      <c r="BX2824" s="257"/>
      <c r="BY2824" s="257"/>
      <c r="BZ2824" s="257"/>
      <c r="CA2824" s="268"/>
      <c r="CB2824" s="268"/>
      <c r="CC2824" s="275"/>
      <c r="CD2824" s="268"/>
      <c r="CE2824" s="268"/>
      <c r="CF2824" s="268"/>
      <c r="CG2824" s="268"/>
      <c r="CH2824" s="268"/>
      <c r="CI2824" s="268"/>
      <c r="CJ2824" s="268"/>
      <c r="CK2824" s="268"/>
      <c r="CL2824" s="265"/>
      <c r="CM2824" s="272"/>
      <c r="CN2824" s="264"/>
      <c r="CO2824" s="180"/>
      <c r="CP2824" s="226"/>
      <c r="CQ2824" s="226"/>
      <c r="CR2824" s="226"/>
      <c r="CS2824" s="181"/>
      <c r="CT2824" s="181"/>
      <c r="CU2824" s="181"/>
      <c r="CV2824" s="181"/>
      <c r="CW2824" s="181"/>
      <c r="CX2824" s="181"/>
      <c r="CY2824" s="181"/>
      <c r="CZ2824" s="181"/>
      <c r="DA2824" s="181"/>
    </row>
    <row r="2825" spans="1:105" s="120" customFormat="1" ht="15" customHeight="1">
      <c r="A2825" s="227">
        <f t="shared" si="919"/>
        <v>350</v>
      </c>
      <c r="B2825" s="613" t="s">
        <v>1001</v>
      </c>
      <c r="C2825" s="544" t="s">
        <v>1100</v>
      </c>
      <c r="D2825" s="236" t="s">
        <v>1262</v>
      </c>
      <c r="E2825" s="236" t="s">
        <v>1195</v>
      </c>
      <c r="F2825" s="253" t="s">
        <v>80</v>
      </c>
      <c r="G2825" s="254"/>
      <c r="H2825" s="82" t="s">
        <v>69</v>
      </c>
      <c r="I2825" s="82"/>
      <c r="J2825" s="82" t="s">
        <v>60</v>
      </c>
      <c r="K2825" s="82" t="s">
        <v>60</v>
      </c>
      <c r="L2825" s="82" t="s">
        <v>60</v>
      </c>
      <c r="M2825" s="82" t="s">
        <v>60</v>
      </c>
      <c r="N2825" s="82" t="s">
        <v>60</v>
      </c>
      <c r="O2825" s="82"/>
      <c r="P2825" s="82" t="s">
        <v>60</v>
      </c>
      <c r="Q2825" s="82" t="s">
        <v>60</v>
      </c>
      <c r="R2825" s="82" t="s">
        <v>60</v>
      </c>
      <c r="S2825" s="82" t="s">
        <v>60</v>
      </c>
      <c r="T2825" s="82" t="s">
        <v>60</v>
      </c>
      <c r="U2825" s="82" t="s">
        <v>60</v>
      </c>
      <c r="V2825" s="82"/>
      <c r="W2825" s="82" t="s">
        <v>60</v>
      </c>
      <c r="X2825" s="82" t="s">
        <v>60</v>
      </c>
      <c r="Y2825" s="82" t="s">
        <v>60</v>
      </c>
      <c r="Z2825" s="82" t="s">
        <v>60</v>
      </c>
      <c r="AA2825" s="82" t="s">
        <v>60</v>
      </c>
      <c r="AB2825" s="82" t="s">
        <v>60</v>
      </c>
      <c r="AC2825" s="82"/>
      <c r="AD2825" s="82" t="s">
        <v>67</v>
      </c>
      <c r="AE2825" s="82" t="s">
        <v>67</v>
      </c>
      <c r="AF2825" s="82" t="s">
        <v>60</v>
      </c>
      <c r="AG2825" s="82" t="s">
        <v>60</v>
      </c>
      <c r="AH2825" s="82" t="s">
        <v>60</v>
      </c>
      <c r="AI2825" s="82" t="s">
        <v>1471</v>
      </c>
      <c r="AJ2825" s="82"/>
      <c r="AK2825" s="82" t="s">
        <v>60</v>
      </c>
      <c r="AL2825" s="82" t="s">
        <v>60</v>
      </c>
      <c r="AM2825" s="239">
        <f>COUNTIF(H2825:AL2825,"PH")+COUNTIF(H2825:AL2825,"PH/L")+COUNTIF(H2825:AL2825,"PM")</f>
        <v>0</v>
      </c>
      <c r="AN2825" s="239">
        <f>COUNTIF(H2825:AL2825,"PD")+COUNTIF(H2825:AL2825,"PDD")+COUNTIF(H2825:AL2825,"P/DS")/2+COUNTIF(H2825:AL2825,"PMD")</f>
        <v>0</v>
      </c>
      <c r="AO2825" s="239">
        <f>COUNTIF(H2825:AL2825,"PN")+COUNTIF(H2825:AL2825,"P/NS")/2+COUNTIF(H2825:AL2825,"PH")+COUNTIF(H2825:AL2825,"PH/F")/2+COUNTIF(H2825:AL2825,"PH/L")/2+COUNTIF(H2825:AL2825,"PM")</f>
        <v>0</v>
      </c>
      <c r="AP2825" s="239">
        <f>COUNTIF(H2825:AL2825,"BH")+COUNTIF(H2825:AL2825,"AL/BL")+COUNTIF(H2825:AL2825,"UL/BL")+COUNTIF(H2825:AL2825,"BM")</f>
        <v>0</v>
      </c>
      <c r="AQ2825" s="239">
        <f>COUNTIF(H2825:AL2825,"DS")+COUNTIF(H2825:AL2825,"AL/DS")/2+COUNTIF(H2825:AL2825,"UL/DS")/2+COUNTIF(H2825:AL2825,"CT")+COUNTIF(H2825:AL2825,"MD")</f>
        <v>22.5</v>
      </c>
      <c r="AR2825" s="239">
        <f>COUNTIF(H2825:AL2825,"NS")+COUNTIF(H2825:AL2825,"AL/NS")/2+COUNTIF(H2825:AL2825,"UL/NS")/2+COUNTIF(H2825:AL2825,"BH")+COUNTIF(H2825:AL2825,"AL/BF")/2+COUNTIF(H2825:AL2825,"AL/BL")/2+COUNTIF(H2825:AL2825,"UL/BL")/2+COUNTIF(H2825:AL2825,"UL/BF")/2+COUNTIF(H2825:AL2825,"BM")</f>
        <v>0</v>
      </c>
      <c r="AS2825" s="239">
        <f>COUNTIF(H2825:AL2825,"AL")+COUNTIF(H2825:AL2825,"AL/DS")/2+COUNTIF(H2825:AL2825,"AL/NS")/2+COUNTIF(H2825:AL2825,"NH")+COUNTIF(H2825:AL2825,"SL")+COUNTIF(H2825:AL2825,"NHD")+COUNTIF(H2825:AL2825,"B")+COUNTIF(H2825:AL2825,"HL")+COUNTIF(H2825:AL2825,"AL/BF")/2+COUNTIF(H2825:AL2825,"AL/BL")/2</f>
        <v>3</v>
      </c>
      <c r="AT2825" s="255">
        <f>COUNTIF(H2825:AL2825,"PD")+COUNTIF(H2825:AL2825,"PN")+COUNTIF(H2825:AL2825,"P/DS")/2+COUNTIF(H2825:AL2825,"P/NS")/2+COUNTIF(H2825:AL2825,"DS")+COUNTIF(H2825:AL2825,"NS")+COUNTIF(H2825:AL2825,"AL")+COUNTIF(H2825:AL2825,"AL/DS")+COUNTIF(H2825:AL2825,"AL/NS")+COUNTIF(H2825:AL2825,"NH")+COUNTIF(H2825:AL2825,"SL")+COUNTIF(H2825:AL2825,"UL/DS")/2+COUNTIF(H2825:AL2825,"UL/NS")/2+COUNTIF(H2825:AL2825,"CT")+COUNTIF(H2825:AL2825,"NHD")+COUNTIF(H2825:AL2825,"PDD")+COUNTIF(H2825:AL2825,"B")+COUNTIF(H2825:AL2825,"HL")+COUNTIF(H2825:AL2825,"PH")+COUNTIF(H2825:AL2825,"BH")+COUNTIF(H2825:AL2825,"AL/BF")+COUNTIF(H2825:AL2825,"AL/BL")+COUNTIF(H2825:AL2825,"UL/BF")/2+COUNTIF(H2825:AL2825,"UL/BL")/2+COUNTIF(H2825:AL2825,"PH/F")/2+COUNTIF(H2825:AL2825,"PH/L")/2+COUNTIF(H2825:AL2825,"MD")+COUNTIF(H2825:AL2825,"PMD")+COUNTIF(H2825:AL2825,"PM")+COUNTIF(H2825:AL2825,"BM")</f>
        <v>25.5</v>
      </c>
      <c r="AU2825" s="255">
        <f>COUNTIF(H2825:AL2825,"P/DS")/2+COUNTIF(H2825:AL2825,"P/NS")/2+COUNTIF(H2825:AL2825,"IL")+COUNTIF(H2825:AL2825,"NL")+COUNTIF(H2825:AL2825,"UL")+COUNTIF(H2825:AL2825,"UL/DS")/2+COUNTIF(H2825:AL2825,"UL/NS")/2+COUNTIF(H2825:AL2825,"KT")+COUNTIF(H2825:AL2825,"UL/BF")/2+COUNTIF(H2825:AL2825,"UL/BL")/2+COUNTIF(H2825:AL2825,"PH/F")/2+COUNTIF(H2825:AL2825,"PH/L")/2+COUNTIF(H2825:AL2825,"NB")</f>
        <v>0.5</v>
      </c>
      <c r="AV2825" s="258">
        <f>COUNTIF(H2825:AL2825,"PN")+COUNTIF(H2825:AL2825,"TVD")+COUNTIF(H2825:AL2825,"PH")+COUNTIF(H2825:AL2825,"PM")+COUNTIF(H2825:AL2825,"PDD")-COUNTIFS(H2825:AL2825,"PN",H2832:AL2832,"&gt;=3")-COUNTIFS(H2825:AL2825,"PM",H2832:AL2832,"&gt;=3")</f>
        <v>0</v>
      </c>
      <c r="AW2825" s="258">
        <f>COUNTIF(H2825:AL2825,"NS")+COUNTIF(H2825:AL2825,"D")+COUNTIF(H2825:AL2825,"BH")+COUNTIF(H2825:AL2825,"NHD")+COUNTIF(H2825:AL2825,"BM")-COUNTIFS(H2825:AL2825,"NS",H2832:AL2832,"&gt;=3")-COUNTIFS(H2825:AL2825,"BH",H2832:AL2832,"&gt;=3")-COUNTIFS(H2825:AL2825,"BM",H2832:AL2832,"&gt;=3")</f>
        <v>0</v>
      </c>
      <c r="AX2825" s="255">
        <f>COUNTIF(H2825:AL2825,"AL")+COUNTIF(H2825:AL2825,"AL/DS")/2+COUNTIF(H2825:AL2825,"AL/NS")/2+COUNTIF(H2825:AL2825,"AL/BF")+COUNTIF(H2825:AL2825,"AL/BL")/2</f>
        <v>2</v>
      </c>
      <c r="AY2825" s="255">
        <f>COUNTIF(H2825:AL2825,"SL")</f>
        <v>0</v>
      </c>
      <c r="AZ2825" s="255">
        <f>COUNTIF(H2825:AL2825,"NH")</f>
        <v>1</v>
      </c>
      <c r="BA2825" s="255">
        <f>COUNTIF(H2825:AL2825,"HL")</f>
        <v>0</v>
      </c>
      <c r="BB2825" s="255">
        <f>COUNTIF(G2825:AL2825,"P/DS")/2+COUNTIF(G2825:AL2825,"P/NS")/2+COUNTIF(G2825:AL2825,"UL")+COUNTIF(G2825:AL2825,"UL/DS")/2+COUNTIF(G2825:AL2825,"UL/NS")/2+COUNTIF(G2825:AL2825,"UL/BL")/2+COUNTIF(G2825:AL2825,"UL/BF")/2+COUNTIF(G2825:AL2825,"PH/F")/2+COUNTIF(G2825:AL2825,"PH/L")/2</f>
        <v>0.5</v>
      </c>
      <c r="BC2825" s="255">
        <f>COUNTIF(H2825:AL2825,"NB")</f>
        <v>0</v>
      </c>
      <c r="BD2825" s="255">
        <f>COUNTIF(H2825:AL2825,"NL")</f>
        <v>0</v>
      </c>
      <c r="BE2825" s="255">
        <f>COUNTIF(H2825:AL2825,"IL")</f>
        <v>0</v>
      </c>
      <c r="BF2825" s="255">
        <f>COUNTIF(H2825:AL2825,"KT")</f>
        <v>0</v>
      </c>
      <c r="BG2825" s="255">
        <f>COUNTIF(H2825:AL2825,"L70")</f>
        <v>0</v>
      </c>
      <c r="BH2825" s="255">
        <f>COUNTIF(H2825:AL2825,"MD")</f>
        <v>0</v>
      </c>
      <c r="BI2825" s="255">
        <f>COUNTIF(H2825:AL2825,"PMD")</f>
        <v>0</v>
      </c>
      <c r="BJ2825" s="255">
        <f>COUNTIF(H2825:AL2825,"PM")</f>
        <v>0</v>
      </c>
      <c r="BK2825" s="255">
        <f>COUNTIF(H2825:AL2825,"BM")</f>
        <v>0</v>
      </c>
      <c r="BL2825" s="261">
        <f>SUMIF(H2825:AL2825,"PD",H2826:AL2826)+SUMIF(H2825:AL2825,"PN",H2826:AL2826)+SUMIF(H2825:AL2825,"P/DS",H2826:AL2826)+SUMIF(H2825:AL2825,"PN/F",H2826:AL2826)+SUMIF(H2825:AL2825,"PN/L",H2826:AL2826)+SUMIF(H2825:AL2825,"TV",H2826:AL2826)+SUMIF(H2825:AL2825,"TVD",H2826:AL2826)+SUMIF(H2825:AL2825,"PDD",H2826:AL2826)</f>
        <v>0</v>
      </c>
      <c r="BM2825" s="261">
        <f>SUMIF(H2825:AL2825,"PD",H2827:AL2827)+SUMIF(H2825:AL2825,"PN",H2827:AL2827)+SUMIF(H2825:AL2825,"P/DS",H2827:AL2827)+SUMIF(H2825:AL2825,"PN/F",H2827:AL2827)+SUMIF(H2825:AL2825,"PN/L",H2827:AL2827)+SUMIF(H2825:AL2825,"TV",H2827:AL2827)+SUMIF(H2825:AL2825,"TVD",H2827:AL2827)+SUMIF(H2825:AL2825,"PDD",H2827:AL2827)+SUMIF(H2825:AL2825,"PMD",H2827:AL2827)</f>
        <v>0</v>
      </c>
      <c r="BN2825" s="261">
        <f>SUMIF(H2825:AL2825,"PD",H2828:AL2828)+SUMIF(H2825:AL2825,"PN",H2828:AL2828)+SUMIF(H2825:AL2825,"P/DS",H2828:AL2828)+SUMIF(H2825:AL2825,"PN/F",H2828:AL2828)+SUMIF(H2825:AL2825,"PN/L",H2828:AL2828)+SUMIF(H2825:AL2825,"TV",H2828:AL2828)+SUMIF(H2825:AL2825,"TVD",H2828:AL2828)</f>
        <v>0</v>
      </c>
      <c r="BO2825" s="261">
        <f>SUMIF(H2825:AL2825,"PD",H2829:AL2829)+SUMIF(H2825:AL2825,"PN",H2829:AL2829)+SUMIF(H2825:AL2825,"P/DS",H2829:AL2829)+SUMIF(H2825:AL2825,"PN/F",H2829:AL2829)+SUMIF(H2825:AL2825,"PN/L",H2829:AL2829)+SUMIF(H2825:AL2825,"TV",H2829:AL2829)+SUMIF(H2825:AL2825,"TVD",H2829:AL2829)</f>
        <v>0</v>
      </c>
      <c r="BP2825" s="261">
        <f>SUMIF(H2825:AL2825,"PD",H2830:AL2830)+SUMIF(H2825:AL2825,"PN",H2830:AL2830)+SUMIF(H2825:AL2825,"P/DS",H2830:AL2830)+SUMIF(H2825:AL2825,"PN/F",H2830:AL2830)+SUMIF(H2825:AL2825,"PN/L",H2830:AL2830)+SUMIF(H2825:AL2825,"TV",H2830:AL2830)+SUMIF(H2825:AL2825,"TVD",H2830:AL2830)+SUMIF(H2825:AL2825,"PDD",H2830:AL2830)+SUMIF(H2825:AL2825,"PH",H2830:AL2830)+SUMIF(H2825:AL2825,"PM",H2830:AL2830)</f>
        <v>0</v>
      </c>
      <c r="BQ2825" s="261">
        <f>SUMIF(H2825:AL2825,"PD",H2831:AL2831)+SUMIF(H2825:AL2825,"PN",H2831:AL2831)+SUMIF(H2825:AL2825,"P/DS",H2831:AL2831)+SUMIF(H2825:AL2825,"PN/F",H2831:AL2831)+SUMIF(H2825:AL2825,"PN/L",H2831:AL2831)+SUMIF(H2825:AL2825,"TV",H2831:AL2831)+SUMIF(H2825:AL2825,"TVD",H2831:AL2831)+SUMIF(H2825:AL2825,"PDD",H2831:AL2831)+SUMIF(H2825:AL2825,"PH",H2831:AL2831)+SUMIF(H2825:AL2825,"PM",H2831:AL2831)</f>
        <v>0</v>
      </c>
      <c r="BR2825" s="269">
        <f>SUM(H2826:AL2826)-BL2825</f>
        <v>10</v>
      </c>
      <c r="BS2825" s="269">
        <f>SUM(H2827:AL2827)-BM2825</f>
        <v>0</v>
      </c>
      <c r="BT2825" s="269">
        <f>SUM(H2828:AL2828)-BN2825</f>
        <v>0</v>
      </c>
      <c r="BU2825" s="269">
        <f>SUM(H2829:AL2829)-BO2825</f>
        <v>0</v>
      </c>
      <c r="BV2825" s="269">
        <f>SUM(H2830:AL2830)-BP2825</f>
        <v>0</v>
      </c>
      <c r="BW2825" s="269">
        <f>SUM(H2831:AL2831)-BQ2825</f>
        <v>0</v>
      </c>
      <c r="BX2825" s="255">
        <f>SUMIF(H2825:AL2825,"PD",H2832:AL2832)+SUMIF(H2825:AL2825,"PN",H2832:AL2832)+SUMIF(H2825:AL2825,"P/DS",H2832:AL2832)+SUMIF(H2825:AL2825,"PN/F",H2832:AL2832)+SUMIF(H2825:AL2825,"PN/L",H2832:AL2832)</f>
        <v>0</v>
      </c>
      <c r="BY2825" s="255">
        <f>SUM(H2832:AL2832)-BX2825</f>
        <v>0</v>
      </c>
      <c r="BZ2825" s="255">
        <f t="shared" ref="BZ2825" si="926">+SUM(BL2825:BW2832)</f>
        <v>10</v>
      </c>
      <c r="CA2825" s="266">
        <f>(COUNTIFS(H2825:AL2825,"PD",H2826:AL2826,"&gt;=2"))*0.5-IF(CN2825="VP",COUNTIFS($H$16:$AL$16,"SAT",H2825:AL2825,"PD",H2826:AL2826,"&gt;=2"))*0.5</f>
        <v>0</v>
      </c>
      <c r="CB2825" s="266">
        <f>(COUNTIFS(H2825:AL2825,"PN",H2827:AL2827,"&gt;=0.5",H2826:AL2826,"&gt;=1.5"))*0.5+COUNTIFS(H2825:AL2825,"PDD",H2827:AL2827,"&gt;=0.5",H2826:AL2826,"&gt;=1.5")*0.5</f>
        <v>0</v>
      </c>
      <c r="CC2825" s="273">
        <f>(COUNTIFS(H2825:AL2825,"TV",H2827:AL2827,"&gt;=10"))*0.5+(COUNTIFS(H2825:AL2825,"PMD",H2827:AL2827,"&gt;=2"))*0.5</f>
        <v>0</v>
      </c>
      <c r="CD2825" s="266">
        <f>(COUNTIFS(H2825:AL2825,"TVD",H2829:AL2829,"&gt;=6.5",H2827:AL2827,"&gt;=3.5"))*0.5</f>
        <v>0</v>
      </c>
      <c r="CE2825" s="266">
        <f>(COUNTIFS(H2825:AL2825,"PD",H2830:AL2830,"&gt;=10"))*0.5</f>
        <v>0</v>
      </c>
      <c r="CF2825" s="266">
        <f>(COUNTIFS(H2825:AL2825,"PDD",H2830:AL2830,"&gt;=3.5",H2831:AL2831,"&gt;=6.5")+COUNTIFS(H2825:AL2825,"PH",H2831:AL2831,"&gt;=0.5",H2830:AL2830,"&gt;=1.5")+COUNTIFS(H2825:AL2825,"PM",H2831:AL2831,"&gt;=0.5",H2830:AL2830,"&gt;=1.5"))*0.5</f>
        <v>0</v>
      </c>
      <c r="CG2825" s="266">
        <f>(COUNTIFS(H2825:AL2825,"DS",H2826:AL2826,"&gt;=2")+COUNTIFS(H2825:AL2825,"AL/DS",H2826:AL2826,"&gt;=2"))*0.5-IF(CN2825="VP",COUNTIFS($H$16:$AL$16,"SAT",H2825:AL2825,"DS",H2826:AL2826,"&gt;=2"))*0.5</f>
        <v>2</v>
      </c>
      <c r="CH2825" s="266">
        <f>(COUNTIFS(H2825:AL2825,"NS",H2827:AL2827,"&gt;=0.5",H2826:AL2826,"&gt;=1.5")+COUNTIFS(H2825:AL2825,"AL/NS",H2827:AL2827,"&gt;=0.5",H2826:AL2826,"&gt;=1.5")+COUNTIFS(H2825:AL2825,"NHD",H2827:AL2827,"&gt;=4.5",H2830:AL2830,"&gt;=2",H2826:AL2826,"&gt;=1.5"))*0.5</f>
        <v>0</v>
      </c>
      <c r="CI2825" s="266">
        <f>(COUNTIF(H2827:AL2827,"&gt;=10")+COUNTIFS(H2825:AL2825,"MD",H2827:AL2827,"&gt;=2")-COUNTIFS(H2825:AL2825,"TV",H2827:AL2827,"&gt;=10"))*0.5</f>
        <v>0</v>
      </c>
      <c r="CJ2825" s="266">
        <f>(COUNTIFS(H2825:AL2825,"D",H2829:AL2829,"&gt;=6.5",H2827:AL2827,"&gt;=3.5"))*0.5</f>
        <v>0</v>
      </c>
      <c r="CK2825" s="266">
        <f>(COUNTIF(H2830:AL2830,"&gt;=10")-COUNTIFS(H2825:AL2825,"PD",H2830:AL2830,"&gt;=10"))*0.5</f>
        <v>0</v>
      </c>
      <c r="CL2825" s="265">
        <f>(COUNTIFS(H2825:AL2825,"NHD",H2830:AL2830,"&gt;=3.5",H2831:AL2831,"&gt;=6.5")+COUNTIFS(H2825:AL2825,"BH",H2830:AL2830,"&gt;=1.5",H2831:AL2831,"&gt;=0.5")+COUNTIFS(H2825:AL2825,"BM",H2830:AL2830,"&gt;=1.5",H2831:AL2831,"&gt;=0.5")+COUNTIFS(H2825:AL2825,"D",H2830:AL2830,"&gt;=1.5",H2831:AL2831,"&gt;=0.5"))*0.5</f>
        <v>0</v>
      </c>
      <c r="CM2825" s="272"/>
      <c r="CN2825" s="264" t="s">
        <v>723</v>
      </c>
      <c r="CO2825" s="180">
        <f t="shared" ref="CO2825" si="927">+AM2825+AN2825+AO2825+AP2825+AQ2825+AR2825+AS2825+AU2825+BG2825</f>
        <v>26</v>
      </c>
      <c r="CP2825" s="225">
        <f>+SUM(I2826:I2831)-I2832</f>
        <v>0</v>
      </c>
      <c r="CQ2825" s="225">
        <f>+SUM(J2826:J2831)-J2832</f>
        <v>0</v>
      </c>
      <c r="CR2825" s="225">
        <f>+SUM(K2826:K2831)-K2832</f>
        <v>0</v>
      </c>
      <c r="CS2825" s="181"/>
      <c r="CT2825" s="181"/>
      <c r="CU2825" s="181"/>
      <c r="CV2825" s="181"/>
      <c r="CW2825" s="181"/>
      <c r="CX2825" s="181"/>
      <c r="CY2825" s="181"/>
      <c r="CZ2825" s="181"/>
      <c r="DA2825" s="181"/>
    </row>
    <row r="2826" spans="1:105" s="120" customFormat="1" ht="15" customHeight="1">
      <c r="A2826" s="228"/>
      <c r="B2826" s="614"/>
      <c r="C2826" s="545"/>
      <c r="D2826" s="237"/>
      <c r="E2826" s="237"/>
      <c r="F2826" s="242" t="s">
        <v>82</v>
      </c>
      <c r="G2826" s="121">
        <v>1.5</v>
      </c>
      <c r="H2826" s="83"/>
      <c r="I2826" s="83"/>
      <c r="J2826" s="83"/>
      <c r="K2826" s="83"/>
      <c r="L2826" s="83"/>
      <c r="M2826" s="83"/>
      <c r="N2826" s="83"/>
      <c r="O2826" s="83"/>
      <c r="P2826" s="83">
        <v>0</v>
      </c>
      <c r="Q2826" s="83">
        <v>2.5</v>
      </c>
      <c r="R2826" s="83">
        <v>2.5</v>
      </c>
      <c r="S2826" s="83"/>
      <c r="T2826" s="83">
        <v>2.5</v>
      </c>
      <c r="U2826" s="83"/>
      <c r="V2826" s="83"/>
      <c r="W2826" s="83">
        <v>2.5</v>
      </c>
      <c r="X2826" s="83"/>
      <c r="Y2826" s="83"/>
      <c r="Z2826" s="83"/>
      <c r="AA2826" s="83"/>
      <c r="AB2826" s="83"/>
      <c r="AC2826" s="79"/>
      <c r="AD2826" s="79"/>
      <c r="AE2826" s="79"/>
      <c r="AF2826" s="79"/>
      <c r="AG2826" s="79"/>
      <c r="AH2826" s="79"/>
      <c r="AI2826" s="79"/>
      <c r="AJ2826" s="79"/>
      <c r="AK2826" s="79"/>
      <c r="AL2826" s="79"/>
      <c r="AM2826" s="240"/>
      <c r="AN2826" s="240"/>
      <c r="AO2826" s="240"/>
      <c r="AP2826" s="240"/>
      <c r="AQ2826" s="240"/>
      <c r="AR2826" s="240"/>
      <c r="AS2826" s="240"/>
      <c r="AT2826" s="256"/>
      <c r="AU2826" s="256"/>
      <c r="AV2826" s="259"/>
      <c r="AW2826" s="259"/>
      <c r="AX2826" s="256"/>
      <c r="AY2826" s="256"/>
      <c r="AZ2826" s="256"/>
      <c r="BA2826" s="256"/>
      <c r="BB2826" s="256"/>
      <c r="BC2826" s="256"/>
      <c r="BD2826" s="256"/>
      <c r="BE2826" s="256"/>
      <c r="BF2826" s="256"/>
      <c r="BG2826" s="256"/>
      <c r="BH2826" s="256"/>
      <c r="BI2826" s="256"/>
      <c r="BJ2826" s="256"/>
      <c r="BK2826" s="256"/>
      <c r="BL2826" s="262"/>
      <c r="BM2826" s="262"/>
      <c r="BN2826" s="262"/>
      <c r="BO2826" s="262"/>
      <c r="BP2826" s="262"/>
      <c r="BQ2826" s="262"/>
      <c r="BR2826" s="270"/>
      <c r="BS2826" s="270"/>
      <c r="BT2826" s="270"/>
      <c r="BU2826" s="270"/>
      <c r="BV2826" s="270"/>
      <c r="BW2826" s="270"/>
      <c r="BX2826" s="256"/>
      <c r="BY2826" s="256"/>
      <c r="BZ2826" s="256"/>
      <c r="CA2826" s="267"/>
      <c r="CB2826" s="267"/>
      <c r="CC2826" s="274"/>
      <c r="CD2826" s="267"/>
      <c r="CE2826" s="267"/>
      <c r="CF2826" s="267"/>
      <c r="CG2826" s="267"/>
      <c r="CH2826" s="267"/>
      <c r="CI2826" s="267"/>
      <c r="CJ2826" s="267"/>
      <c r="CK2826" s="267"/>
      <c r="CL2826" s="265"/>
      <c r="CM2826" s="272"/>
      <c r="CN2826" s="264"/>
      <c r="CO2826" s="180"/>
      <c r="CP2826" s="226"/>
      <c r="CQ2826" s="226"/>
      <c r="CR2826" s="226"/>
      <c r="CS2826" s="181"/>
      <c r="CT2826" s="181"/>
      <c r="CU2826" s="181"/>
      <c r="CV2826" s="181"/>
      <c r="CW2826" s="181"/>
      <c r="CX2826" s="181"/>
      <c r="CY2826" s="181"/>
      <c r="CZ2826" s="181"/>
      <c r="DA2826" s="181"/>
    </row>
    <row r="2827" spans="1:105" s="120" customFormat="1" ht="15" customHeight="1">
      <c r="A2827" s="228"/>
      <c r="B2827" s="614"/>
      <c r="C2827" s="545"/>
      <c r="D2827" s="237"/>
      <c r="E2827" s="237"/>
      <c r="F2827" s="243"/>
      <c r="G2827" s="122">
        <v>2</v>
      </c>
      <c r="H2827" s="84"/>
      <c r="I2827" s="84"/>
      <c r="J2827" s="84"/>
      <c r="K2827" s="84"/>
      <c r="L2827" s="84"/>
      <c r="M2827" s="84"/>
      <c r="N2827" s="84"/>
      <c r="O2827" s="84"/>
      <c r="P2827" s="84"/>
      <c r="Q2827" s="84"/>
      <c r="R2827" s="84"/>
      <c r="S2827" s="84"/>
      <c r="T2827" s="84"/>
      <c r="U2827" s="84"/>
      <c r="V2827" s="84"/>
      <c r="W2827" s="84"/>
      <c r="X2827" s="84"/>
      <c r="Y2827" s="84"/>
      <c r="Z2827" s="84"/>
      <c r="AA2827" s="84"/>
      <c r="AB2827" s="84"/>
      <c r="AC2827" s="80"/>
      <c r="AD2827" s="80"/>
      <c r="AE2827" s="80"/>
      <c r="AF2827" s="80"/>
      <c r="AG2827" s="80"/>
      <c r="AH2827" s="80"/>
      <c r="AI2827" s="80"/>
      <c r="AJ2827" s="80"/>
      <c r="AK2827" s="80"/>
      <c r="AL2827" s="80"/>
      <c r="AM2827" s="240"/>
      <c r="AN2827" s="240"/>
      <c r="AO2827" s="240"/>
      <c r="AP2827" s="240"/>
      <c r="AQ2827" s="240"/>
      <c r="AR2827" s="240"/>
      <c r="AS2827" s="240"/>
      <c r="AT2827" s="256"/>
      <c r="AU2827" s="256"/>
      <c r="AV2827" s="259"/>
      <c r="AW2827" s="259"/>
      <c r="AX2827" s="256"/>
      <c r="AY2827" s="256"/>
      <c r="AZ2827" s="256"/>
      <c r="BA2827" s="256"/>
      <c r="BB2827" s="256"/>
      <c r="BC2827" s="256"/>
      <c r="BD2827" s="256"/>
      <c r="BE2827" s="256"/>
      <c r="BF2827" s="256"/>
      <c r="BG2827" s="256"/>
      <c r="BH2827" s="256"/>
      <c r="BI2827" s="256"/>
      <c r="BJ2827" s="256"/>
      <c r="BK2827" s="256"/>
      <c r="BL2827" s="262"/>
      <c r="BM2827" s="262"/>
      <c r="BN2827" s="262"/>
      <c r="BO2827" s="262"/>
      <c r="BP2827" s="262"/>
      <c r="BQ2827" s="262"/>
      <c r="BR2827" s="270"/>
      <c r="BS2827" s="270"/>
      <c r="BT2827" s="270"/>
      <c r="BU2827" s="270"/>
      <c r="BV2827" s="270"/>
      <c r="BW2827" s="270"/>
      <c r="BX2827" s="256"/>
      <c r="BY2827" s="256"/>
      <c r="BZ2827" s="256"/>
      <c r="CA2827" s="267"/>
      <c r="CB2827" s="267"/>
      <c r="CC2827" s="274"/>
      <c r="CD2827" s="267"/>
      <c r="CE2827" s="267"/>
      <c r="CF2827" s="267"/>
      <c r="CG2827" s="267"/>
      <c r="CH2827" s="267"/>
      <c r="CI2827" s="267"/>
      <c r="CJ2827" s="267"/>
      <c r="CK2827" s="267"/>
      <c r="CL2827" s="265"/>
      <c r="CM2827" s="272"/>
      <c r="CN2827" s="264"/>
      <c r="CO2827" s="180"/>
      <c r="CP2827" s="226"/>
      <c r="CQ2827" s="226"/>
      <c r="CR2827" s="226"/>
      <c r="CS2827" s="181"/>
      <c r="CT2827" s="181"/>
      <c r="CU2827" s="181"/>
      <c r="CV2827" s="181"/>
      <c r="CW2827" s="181"/>
      <c r="CX2827" s="181"/>
      <c r="CY2827" s="181"/>
      <c r="CZ2827" s="181"/>
      <c r="DA2827" s="181"/>
    </row>
    <row r="2828" spans="1:105" s="120" customFormat="1" ht="15" customHeight="1">
      <c r="A2828" s="228"/>
      <c r="B2828" s="614"/>
      <c r="C2828" s="545"/>
      <c r="D2828" s="237"/>
      <c r="E2828" s="237"/>
      <c r="F2828" s="243"/>
      <c r="G2828" s="122">
        <v>2.1</v>
      </c>
      <c r="H2828" s="84"/>
      <c r="I2828" s="84"/>
      <c r="J2828" s="84"/>
      <c r="K2828" s="84"/>
      <c r="L2828" s="84"/>
      <c r="M2828" s="84"/>
      <c r="N2828" s="84"/>
      <c r="O2828" s="84"/>
      <c r="P2828" s="84"/>
      <c r="Q2828" s="84"/>
      <c r="R2828" s="84"/>
      <c r="S2828" s="84"/>
      <c r="T2828" s="84"/>
      <c r="U2828" s="84"/>
      <c r="V2828" s="84"/>
      <c r="W2828" s="84"/>
      <c r="X2828" s="84"/>
      <c r="Y2828" s="84"/>
      <c r="Z2828" s="84"/>
      <c r="AA2828" s="84"/>
      <c r="AB2828" s="84"/>
      <c r="AC2828" s="80"/>
      <c r="AD2828" s="80"/>
      <c r="AE2828" s="80"/>
      <c r="AF2828" s="80"/>
      <c r="AG2828" s="80"/>
      <c r="AH2828" s="80"/>
      <c r="AI2828" s="80"/>
      <c r="AJ2828" s="80"/>
      <c r="AK2828" s="80"/>
      <c r="AL2828" s="80"/>
      <c r="AM2828" s="240"/>
      <c r="AN2828" s="240"/>
      <c r="AO2828" s="240"/>
      <c r="AP2828" s="240"/>
      <c r="AQ2828" s="240"/>
      <c r="AR2828" s="240"/>
      <c r="AS2828" s="240"/>
      <c r="AT2828" s="256"/>
      <c r="AU2828" s="256"/>
      <c r="AV2828" s="259"/>
      <c r="AW2828" s="259"/>
      <c r="AX2828" s="256"/>
      <c r="AY2828" s="256"/>
      <c r="AZ2828" s="256"/>
      <c r="BA2828" s="256"/>
      <c r="BB2828" s="256"/>
      <c r="BC2828" s="256"/>
      <c r="BD2828" s="256"/>
      <c r="BE2828" s="256"/>
      <c r="BF2828" s="256"/>
      <c r="BG2828" s="256"/>
      <c r="BH2828" s="256"/>
      <c r="BI2828" s="256"/>
      <c r="BJ2828" s="256"/>
      <c r="BK2828" s="256"/>
      <c r="BL2828" s="262"/>
      <c r="BM2828" s="262"/>
      <c r="BN2828" s="262"/>
      <c r="BO2828" s="262"/>
      <c r="BP2828" s="262"/>
      <c r="BQ2828" s="262"/>
      <c r="BR2828" s="270"/>
      <c r="BS2828" s="270"/>
      <c r="BT2828" s="270"/>
      <c r="BU2828" s="270"/>
      <c r="BV2828" s="270"/>
      <c r="BW2828" s="270"/>
      <c r="BX2828" s="256"/>
      <c r="BY2828" s="256"/>
      <c r="BZ2828" s="256"/>
      <c r="CA2828" s="267"/>
      <c r="CB2828" s="267"/>
      <c r="CC2828" s="274"/>
      <c r="CD2828" s="267"/>
      <c r="CE2828" s="267"/>
      <c r="CF2828" s="267"/>
      <c r="CG2828" s="267"/>
      <c r="CH2828" s="267"/>
      <c r="CI2828" s="267"/>
      <c r="CJ2828" s="267"/>
      <c r="CK2828" s="267"/>
      <c r="CL2828" s="265"/>
      <c r="CM2828" s="272"/>
      <c r="CN2828" s="264"/>
      <c r="CO2828" s="180"/>
      <c r="CP2828" s="226"/>
      <c r="CQ2828" s="226"/>
      <c r="CR2828" s="226"/>
      <c r="CS2828" s="181"/>
      <c r="CT2828" s="181"/>
      <c r="CU2828" s="181"/>
      <c r="CV2828" s="181"/>
      <c r="CW2828" s="181"/>
      <c r="CX2828" s="181"/>
      <c r="CY2828" s="181"/>
      <c r="CZ2828" s="181"/>
      <c r="DA2828" s="181"/>
    </row>
    <row r="2829" spans="1:105" s="120" customFormat="1" ht="15" customHeight="1">
      <c r="A2829" s="228"/>
      <c r="B2829" s="614"/>
      <c r="C2829" s="545"/>
      <c r="D2829" s="237"/>
      <c r="E2829" s="237"/>
      <c r="F2829" s="243"/>
      <c r="G2829" s="122">
        <v>2.7</v>
      </c>
      <c r="H2829" s="84"/>
      <c r="I2829" s="84"/>
      <c r="J2829" s="84"/>
      <c r="K2829" s="84"/>
      <c r="L2829" s="84"/>
      <c r="M2829" s="84"/>
      <c r="N2829" s="84"/>
      <c r="O2829" s="84"/>
      <c r="P2829" s="84"/>
      <c r="Q2829" s="84"/>
      <c r="R2829" s="84"/>
      <c r="S2829" s="84"/>
      <c r="T2829" s="84"/>
      <c r="U2829" s="84"/>
      <c r="V2829" s="84"/>
      <c r="W2829" s="84"/>
      <c r="X2829" s="84"/>
      <c r="Y2829" s="84"/>
      <c r="Z2829" s="84"/>
      <c r="AA2829" s="84"/>
      <c r="AB2829" s="84"/>
      <c r="AC2829" s="80"/>
      <c r="AD2829" s="80"/>
      <c r="AE2829" s="80"/>
      <c r="AF2829" s="80"/>
      <c r="AG2829" s="80"/>
      <c r="AH2829" s="80"/>
      <c r="AI2829" s="80"/>
      <c r="AJ2829" s="80"/>
      <c r="AK2829" s="80"/>
      <c r="AL2829" s="80"/>
      <c r="AM2829" s="240"/>
      <c r="AN2829" s="240"/>
      <c r="AO2829" s="240"/>
      <c r="AP2829" s="240"/>
      <c r="AQ2829" s="240"/>
      <c r="AR2829" s="240"/>
      <c r="AS2829" s="240"/>
      <c r="AT2829" s="256"/>
      <c r="AU2829" s="256"/>
      <c r="AV2829" s="259"/>
      <c r="AW2829" s="259"/>
      <c r="AX2829" s="256"/>
      <c r="AY2829" s="256"/>
      <c r="AZ2829" s="256"/>
      <c r="BA2829" s="256"/>
      <c r="BB2829" s="256"/>
      <c r="BC2829" s="256"/>
      <c r="BD2829" s="256"/>
      <c r="BE2829" s="256"/>
      <c r="BF2829" s="256"/>
      <c r="BG2829" s="256"/>
      <c r="BH2829" s="256"/>
      <c r="BI2829" s="256"/>
      <c r="BJ2829" s="256"/>
      <c r="BK2829" s="256"/>
      <c r="BL2829" s="262"/>
      <c r="BM2829" s="262"/>
      <c r="BN2829" s="262"/>
      <c r="BO2829" s="262"/>
      <c r="BP2829" s="262"/>
      <c r="BQ2829" s="262"/>
      <c r="BR2829" s="270"/>
      <c r="BS2829" s="270"/>
      <c r="BT2829" s="270"/>
      <c r="BU2829" s="270"/>
      <c r="BV2829" s="270"/>
      <c r="BW2829" s="270"/>
      <c r="BX2829" s="256"/>
      <c r="BY2829" s="256"/>
      <c r="BZ2829" s="256"/>
      <c r="CA2829" s="267"/>
      <c r="CB2829" s="267"/>
      <c r="CC2829" s="274"/>
      <c r="CD2829" s="267"/>
      <c r="CE2829" s="267"/>
      <c r="CF2829" s="267"/>
      <c r="CG2829" s="267"/>
      <c r="CH2829" s="267"/>
      <c r="CI2829" s="267"/>
      <c r="CJ2829" s="267"/>
      <c r="CK2829" s="267"/>
      <c r="CL2829" s="265"/>
      <c r="CM2829" s="272"/>
      <c r="CN2829" s="264"/>
      <c r="CO2829" s="180"/>
      <c r="CP2829" s="226"/>
      <c r="CQ2829" s="226"/>
      <c r="CR2829" s="226"/>
      <c r="CS2829" s="181"/>
      <c r="CT2829" s="181"/>
      <c r="CU2829" s="181"/>
      <c r="CV2829" s="181"/>
      <c r="CW2829" s="181"/>
      <c r="CX2829" s="181"/>
      <c r="CY2829" s="181"/>
      <c r="CZ2829" s="181"/>
      <c r="DA2829" s="181"/>
    </row>
    <row r="2830" spans="1:105" s="120" customFormat="1" ht="15" customHeight="1">
      <c r="A2830" s="228"/>
      <c r="B2830" s="614"/>
      <c r="C2830" s="545"/>
      <c r="D2830" s="237"/>
      <c r="E2830" s="237"/>
      <c r="F2830" s="243"/>
      <c r="G2830" s="122">
        <v>3</v>
      </c>
      <c r="H2830" s="84"/>
      <c r="I2830" s="84"/>
      <c r="J2830" s="84"/>
      <c r="K2830" s="84"/>
      <c r="L2830" s="84"/>
      <c r="M2830" s="84"/>
      <c r="N2830" s="84"/>
      <c r="O2830" s="84"/>
      <c r="P2830" s="84"/>
      <c r="Q2830" s="84"/>
      <c r="R2830" s="84"/>
      <c r="S2830" s="84"/>
      <c r="T2830" s="84"/>
      <c r="U2830" s="84"/>
      <c r="V2830" s="84"/>
      <c r="W2830" s="84"/>
      <c r="X2830" s="84"/>
      <c r="Y2830" s="84"/>
      <c r="Z2830" s="84"/>
      <c r="AA2830" s="84"/>
      <c r="AB2830" s="84"/>
      <c r="AC2830" s="80"/>
      <c r="AD2830" s="80"/>
      <c r="AE2830" s="80"/>
      <c r="AF2830" s="80"/>
      <c r="AG2830" s="80"/>
      <c r="AH2830" s="80"/>
      <c r="AI2830" s="80"/>
      <c r="AJ2830" s="80"/>
      <c r="AK2830" s="80"/>
      <c r="AL2830" s="80"/>
      <c r="AM2830" s="240"/>
      <c r="AN2830" s="240"/>
      <c r="AO2830" s="240"/>
      <c r="AP2830" s="240"/>
      <c r="AQ2830" s="240"/>
      <c r="AR2830" s="240"/>
      <c r="AS2830" s="240"/>
      <c r="AT2830" s="256"/>
      <c r="AU2830" s="256"/>
      <c r="AV2830" s="259"/>
      <c r="AW2830" s="259"/>
      <c r="AX2830" s="256"/>
      <c r="AY2830" s="256"/>
      <c r="AZ2830" s="256"/>
      <c r="BA2830" s="256"/>
      <c r="BB2830" s="256"/>
      <c r="BC2830" s="256"/>
      <c r="BD2830" s="256"/>
      <c r="BE2830" s="256"/>
      <c r="BF2830" s="256"/>
      <c r="BG2830" s="256"/>
      <c r="BH2830" s="256"/>
      <c r="BI2830" s="256"/>
      <c r="BJ2830" s="256"/>
      <c r="BK2830" s="256"/>
      <c r="BL2830" s="262"/>
      <c r="BM2830" s="262"/>
      <c r="BN2830" s="262"/>
      <c r="BO2830" s="262"/>
      <c r="BP2830" s="262"/>
      <c r="BQ2830" s="262"/>
      <c r="BR2830" s="270"/>
      <c r="BS2830" s="270"/>
      <c r="BT2830" s="270"/>
      <c r="BU2830" s="270"/>
      <c r="BV2830" s="270"/>
      <c r="BW2830" s="270"/>
      <c r="BX2830" s="256"/>
      <c r="BY2830" s="256"/>
      <c r="BZ2830" s="256"/>
      <c r="CA2830" s="267"/>
      <c r="CB2830" s="267"/>
      <c r="CC2830" s="274"/>
      <c r="CD2830" s="267"/>
      <c r="CE2830" s="267"/>
      <c r="CF2830" s="267"/>
      <c r="CG2830" s="267"/>
      <c r="CH2830" s="267"/>
      <c r="CI2830" s="267"/>
      <c r="CJ2830" s="267"/>
      <c r="CK2830" s="267"/>
      <c r="CL2830" s="265"/>
      <c r="CM2830" s="272"/>
      <c r="CN2830" s="264"/>
      <c r="CO2830" s="180"/>
      <c r="CP2830" s="226"/>
      <c r="CQ2830" s="226"/>
      <c r="CR2830" s="226"/>
      <c r="CS2830" s="181"/>
      <c r="CT2830" s="181"/>
      <c r="CU2830" s="181"/>
      <c r="CV2830" s="181"/>
      <c r="CW2830" s="181"/>
      <c r="CX2830" s="181"/>
      <c r="CY2830" s="181"/>
      <c r="CZ2830" s="181"/>
      <c r="DA2830" s="181"/>
    </row>
    <row r="2831" spans="1:105" s="120" customFormat="1" ht="15" customHeight="1">
      <c r="A2831" s="228"/>
      <c r="B2831" s="614"/>
      <c r="C2831" s="545"/>
      <c r="D2831" s="237"/>
      <c r="E2831" s="237"/>
      <c r="F2831" s="244"/>
      <c r="G2831" s="123">
        <v>3.9</v>
      </c>
      <c r="H2831" s="85"/>
      <c r="I2831" s="85"/>
      <c r="J2831" s="85"/>
      <c r="K2831" s="85"/>
      <c r="L2831" s="85"/>
      <c r="M2831" s="85"/>
      <c r="N2831" s="85"/>
      <c r="O2831" s="85"/>
      <c r="P2831" s="85"/>
      <c r="Q2831" s="85"/>
      <c r="R2831" s="85"/>
      <c r="S2831" s="85"/>
      <c r="T2831" s="85"/>
      <c r="U2831" s="85"/>
      <c r="V2831" s="85"/>
      <c r="W2831" s="85"/>
      <c r="X2831" s="85"/>
      <c r="Y2831" s="85"/>
      <c r="Z2831" s="85"/>
      <c r="AA2831" s="85"/>
      <c r="AB2831" s="85"/>
      <c r="AC2831" s="81"/>
      <c r="AD2831" s="81"/>
      <c r="AE2831" s="81"/>
      <c r="AF2831" s="81"/>
      <c r="AG2831" s="81"/>
      <c r="AH2831" s="81"/>
      <c r="AI2831" s="81"/>
      <c r="AJ2831" s="81"/>
      <c r="AK2831" s="81"/>
      <c r="AL2831" s="81"/>
      <c r="AM2831" s="240"/>
      <c r="AN2831" s="240"/>
      <c r="AO2831" s="240"/>
      <c r="AP2831" s="240"/>
      <c r="AQ2831" s="240"/>
      <c r="AR2831" s="240"/>
      <c r="AS2831" s="240"/>
      <c r="AT2831" s="256"/>
      <c r="AU2831" s="256"/>
      <c r="AV2831" s="259"/>
      <c r="AW2831" s="259"/>
      <c r="AX2831" s="256"/>
      <c r="AY2831" s="256"/>
      <c r="AZ2831" s="256"/>
      <c r="BA2831" s="256"/>
      <c r="BB2831" s="256"/>
      <c r="BC2831" s="256"/>
      <c r="BD2831" s="256"/>
      <c r="BE2831" s="256"/>
      <c r="BF2831" s="256"/>
      <c r="BG2831" s="256"/>
      <c r="BH2831" s="256"/>
      <c r="BI2831" s="256"/>
      <c r="BJ2831" s="256"/>
      <c r="BK2831" s="256"/>
      <c r="BL2831" s="262"/>
      <c r="BM2831" s="262"/>
      <c r="BN2831" s="262"/>
      <c r="BO2831" s="262"/>
      <c r="BP2831" s="262"/>
      <c r="BQ2831" s="262"/>
      <c r="BR2831" s="270"/>
      <c r="BS2831" s="270"/>
      <c r="BT2831" s="270"/>
      <c r="BU2831" s="270"/>
      <c r="BV2831" s="270"/>
      <c r="BW2831" s="270"/>
      <c r="BX2831" s="256"/>
      <c r="BY2831" s="256"/>
      <c r="BZ2831" s="256"/>
      <c r="CA2831" s="267"/>
      <c r="CB2831" s="267"/>
      <c r="CC2831" s="274"/>
      <c r="CD2831" s="267"/>
      <c r="CE2831" s="267"/>
      <c r="CF2831" s="267"/>
      <c r="CG2831" s="267"/>
      <c r="CH2831" s="267"/>
      <c r="CI2831" s="267"/>
      <c r="CJ2831" s="267"/>
      <c r="CK2831" s="267"/>
      <c r="CL2831" s="265"/>
      <c r="CM2831" s="272"/>
      <c r="CN2831" s="264"/>
      <c r="CO2831" s="180"/>
      <c r="CP2831" s="226"/>
      <c r="CQ2831" s="226"/>
      <c r="CR2831" s="226"/>
      <c r="CS2831" s="181"/>
      <c r="CT2831" s="181"/>
      <c r="CU2831" s="181"/>
      <c r="CV2831" s="181"/>
      <c r="CW2831" s="181"/>
      <c r="CX2831" s="181"/>
      <c r="CY2831" s="181"/>
      <c r="CZ2831" s="181"/>
      <c r="DA2831" s="181"/>
    </row>
    <row r="2832" spans="1:105" s="120" customFormat="1" ht="15" customHeight="1">
      <c r="A2832" s="229"/>
      <c r="B2832" s="615"/>
      <c r="C2832" s="546"/>
      <c r="D2832" s="238"/>
      <c r="E2832" s="238"/>
      <c r="F2832" s="245" t="s">
        <v>83</v>
      </c>
      <c r="G2832" s="246"/>
      <c r="H2832" s="82"/>
      <c r="I2832" s="82"/>
      <c r="J2832" s="82"/>
      <c r="K2832" s="82"/>
      <c r="L2832" s="82"/>
      <c r="M2832" s="82"/>
      <c r="N2832" s="82"/>
      <c r="O2832" s="82"/>
      <c r="P2832" s="82"/>
      <c r="Q2832" s="82"/>
      <c r="R2832" s="82"/>
      <c r="S2832" s="82"/>
      <c r="T2832" s="82"/>
      <c r="U2832" s="82"/>
      <c r="V2832" s="82"/>
      <c r="W2832" s="82"/>
      <c r="X2832" s="82"/>
      <c r="Y2832" s="82"/>
      <c r="Z2832" s="82"/>
      <c r="AA2832" s="82"/>
      <c r="AB2832" s="82"/>
      <c r="AC2832" s="82"/>
      <c r="AD2832" s="35"/>
      <c r="AE2832" s="35"/>
      <c r="AF2832" s="35"/>
      <c r="AG2832" s="35"/>
      <c r="AH2832" s="35"/>
      <c r="AI2832" s="35"/>
      <c r="AJ2832" s="35"/>
      <c r="AK2832" s="35"/>
      <c r="AL2832" s="35"/>
      <c r="AM2832" s="241"/>
      <c r="AN2832" s="241"/>
      <c r="AO2832" s="241"/>
      <c r="AP2832" s="241"/>
      <c r="AQ2832" s="241"/>
      <c r="AR2832" s="241"/>
      <c r="AS2832" s="241"/>
      <c r="AT2832" s="257"/>
      <c r="AU2832" s="257"/>
      <c r="AV2832" s="260"/>
      <c r="AW2832" s="260"/>
      <c r="AX2832" s="257"/>
      <c r="AY2832" s="257"/>
      <c r="AZ2832" s="257"/>
      <c r="BA2832" s="257"/>
      <c r="BB2832" s="257"/>
      <c r="BC2832" s="257"/>
      <c r="BD2832" s="257"/>
      <c r="BE2832" s="257"/>
      <c r="BF2832" s="257"/>
      <c r="BG2832" s="257"/>
      <c r="BH2832" s="257"/>
      <c r="BI2832" s="257"/>
      <c r="BJ2832" s="257"/>
      <c r="BK2832" s="257"/>
      <c r="BL2832" s="263"/>
      <c r="BM2832" s="263"/>
      <c r="BN2832" s="263"/>
      <c r="BO2832" s="263"/>
      <c r="BP2832" s="263"/>
      <c r="BQ2832" s="263"/>
      <c r="BR2832" s="271"/>
      <c r="BS2832" s="271"/>
      <c r="BT2832" s="271"/>
      <c r="BU2832" s="271"/>
      <c r="BV2832" s="271"/>
      <c r="BW2832" s="271"/>
      <c r="BX2832" s="257"/>
      <c r="BY2832" s="257"/>
      <c r="BZ2832" s="257"/>
      <c r="CA2832" s="268"/>
      <c r="CB2832" s="268"/>
      <c r="CC2832" s="275"/>
      <c r="CD2832" s="268"/>
      <c r="CE2832" s="268"/>
      <c r="CF2832" s="268"/>
      <c r="CG2832" s="268"/>
      <c r="CH2832" s="268"/>
      <c r="CI2832" s="268"/>
      <c r="CJ2832" s="268"/>
      <c r="CK2832" s="268"/>
      <c r="CL2832" s="265"/>
      <c r="CM2832" s="272"/>
      <c r="CN2832" s="264"/>
      <c r="CO2832" s="180"/>
      <c r="CP2832" s="226"/>
      <c r="CQ2832" s="226"/>
      <c r="CR2832" s="226"/>
      <c r="CS2832" s="181"/>
      <c r="CT2832" s="181"/>
      <c r="CU2832" s="181"/>
      <c r="CV2832" s="181"/>
      <c r="CW2832" s="181"/>
      <c r="CX2832" s="181"/>
      <c r="CY2832" s="181"/>
      <c r="CZ2832" s="181"/>
      <c r="DA2832" s="181"/>
    </row>
    <row r="2833" spans="1:105" s="120" customFormat="1" ht="15" customHeight="1">
      <c r="A2833" s="227">
        <f t="shared" si="919"/>
        <v>351</v>
      </c>
      <c r="B2833" s="616" t="s">
        <v>1365</v>
      </c>
      <c r="C2833" s="609" t="s">
        <v>1376</v>
      </c>
      <c r="D2833" s="236" t="s">
        <v>1374</v>
      </c>
      <c r="E2833" s="236" t="s">
        <v>1375</v>
      </c>
      <c r="F2833" s="253" t="s">
        <v>80</v>
      </c>
      <c r="G2833" s="351"/>
      <c r="H2833" s="82" t="s">
        <v>57</v>
      </c>
      <c r="I2833" s="82"/>
      <c r="J2833" s="82" t="s">
        <v>57</v>
      </c>
      <c r="K2833" s="82" t="s">
        <v>57</v>
      </c>
      <c r="L2833" s="82" t="s">
        <v>57</v>
      </c>
      <c r="M2833" s="82" t="s">
        <v>57</v>
      </c>
      <c r="N2833" s="82" t="s">
        <v>57</v>
      </c>
      <c r="O2833" s="82"/>
      <c r="P2833" s="82" t="s">
        <v>1443</v>
      </c>
      <c r="Q2833" s="82" t="s">
        <v>71</v>
      </c>
      <c r="R2833" s="82" t="s">
        <v>57</v>
      </c>
      <c r="S2833" s="82" t="s">
        <v>57</v>
      </c>
      <c r="T2833" s="82" t="s">
        <v>57</v>
      </c>
      <c r="U2833" s="82" t="s">
        <v>57</v>
      </c>
      <c r="V2833" s="82"/>
      <c r="W2833" s="82" t="s">
        <v>57</v>
      </c>
      <c r="X2833" s="82" t="s">
        <v>57</v>
      </c>
      <c r="Y2833" s="82" t="s">
        <v>57</v>
      </c>
      <c r="Z2833" s="82" t="s">
        <v>57</v>
      </c>
      <c r="AA2833" s="82" t="s">
        <v>57</v>
      </c>
      <c r="AB2833" s="82" t="s">
        <v>57</v>
      </c>
      <c r="AC2833" s="82"/>
      <c r="AD2833" s="82" t="s">
        <v>57</v>
      </c>
      <c r="AE2833" s="82" t="s">
        <v>57</v>
      </c>
      <c r="AF2833" s="82" t="s">
        <v>57</v>
      </c>
      <c r="AG2833" s="82" t="s">
        <v>57</v>
      </c>
      <c r="AH2833" s="82" t="s">
        <v>57</v>
      </c>
      <c r="AI2833" s="82" t="s">
        <v>1443</v>
      </c>
      <c r="AJ2833" s="82"/>
      <c r="AK2833" s="82" t="s">
        <v>57</v>
      </c>
      <c r="AL2833" s="82" t="s">
        <v>57</v>
      </c>
      <c r="AM2833" s="239">
        <f>COUNTIF(H2833:AL2833,"PH")+COUNTIF(H2833:AL2833,"PH/L")+COUNTIF(H2833:AL2833,"PM")</f>
        <v>0</v>
      </c>
      <c r="AN2833" s="239">
        <f>COUNTIF(H2833:AL2833,"PD")+COUNTIF(H2833:AL2833,"PDD")+COUNTIF(H2833:AL2833,"P/DS")/2+COUNTIF(H2833:AL2833,"PMD")</f>
        <v>24</v>
      </c>
      <c r="AO2833" s="239">
        <f>COUNTIF(H2833:AL2833,"PN")+COUNTIF(H2833:AL2833,"P/NS")/2+COUNTIF(H2833:AL2833,"PH")+COUNTIF(H2833:AL2833,"PH/F")/2+COUNTIF(H2833:AL2833,"PH/L")/2+COUNTIF(H2833:AL2833,"PM")</f>
        <v>0</v>
      </c>
      <c r="AP2833" s="239">
        <f>COUNTIF(H2833:AL2833,"BH")+COUNTIF(H2833:AL2833,"AL/BL")+COUNTIF(H2833:AL2833,"UL/BL")+COUNTIF(H2833:AL2833,"BM")</f>
        <v>0</v>
      </c>
      <c r="AQ2833" s="239">
        <f>COUNTIF(H2833:AL2833,"DS")+COUNTIF(H2833:AL2833,"AL/DS")/2+COUNTIF(H2833:AL2833,"UL/DS")/2+COUNTIF(H2833:AL2833,"CT")+COUNTIF(H2833:AL2833,"MD")</f>
        <v>0</v>
      </c>
      <c r="AR2833" s="239">
        <f>COUNTIF(H2833:AL2833,"NS")+COUNTIF(H2833:AL2833,"AL/NS")/2+COUNTIF(H2833:AL2833,"UL/NS")/2+COUNTIF(H2833:AL2833,"BH")+COUNTIF(H2833:AL2833,"AL/BF")/2+COUNTIF(H2833:AL2833,"AL/BL")/2+COUNTIF(H2833:AL2833,"UL/BL")/2+COUNTIF(H2833:AL2833,"UL/BF")/2+COUNTIF(H2833:AL2833,"BM")</f>
        <v>0</v>
      </c>
      <c r="AS2833" s="239">
        <f>COUNTIF(H2833:AL2833,"AL")+COUNTIF(H2833:AL2833,"AL/DS")/2+COUNTIF(H2833:AL2833,"AL/NS")/2+COUNTIF(H2833:AL2833,"NH")+COUNTIF(H2833:AL2833,"SL")+COUNTIF(H2833:AL2833,"NHD")+COUNTIF(H2833:AL2833,"B")+COUNTIF(H2833:AL2833,"HL")+COUNTIF(H2833:AL2833,"AL/BF")/2+COUNTIF(H2833:AL2833,"AL/BL")/2</f>
        <v>0</v>
      </c>
      <c r="AT2833" s="255">
        <f>COUNTIF(H2833:AL2833,"PD")+COUNTIF(H2833:AL2833,"PN")+COUNTIF(H2833:AL2833,"P/DS")/2+COUNTIF(H2833:AL2833,"P/NS")/2+COUNTIF(H2833:AL2833,"DS")+COUNTIF(H2833:AL2833,"NS")+COUNTIF(H2833:AL2833,"AL")+COUNTIF(H2833:AL2833,"AL/DS")+COUNTIF(H2833:AL2833,"AL/NS")+COUNTIF(H2833:AL2833,"NH")+COUNTIF(H2833:AL2833,"SL")+COUNTIF(H2833:AL2833,"UL/DS")/2+COUNTIF(H2833:AL2833,"UL/NS")/2+COUNTIF(H2833:AL2833,"CT")+COUNTIF(H2833:AL2833,"NHD")+COUNTIF(H2833:AL2833,"PDD")+COUNTIF(H2833:AL2833,"B")+COUNTIF(H2833:AL2833,"HL")+COUNTIF(H2833:AL2833,"PH")+COUNTIF(H2833:AL2833,"BH")+COUNTIF(H2833:AL2833,"AL/BF")+COUNTIF(H2833:AL2833,"AL/BL")+COUNTIF(H2833:AL2833,"UL/BF")/2+COUNTIF(H2833:AL2833,"UL/BL")/2+COUNTIF(H2833:AL2833,"PH/F")/2+COUNTIF(H2833:AL2833,"PH/L")/2+COUNTIF(H2833:AL2833,"MD")+COUNTIF(H2833:AL2833,"PMD")+COUNTIF(H2833:AL2833,"PM")+COUNTIF(H2833:AL2833,"BM")</f>
        <v>24</v>
      </c>
      <c r="AU2833" s="255">
        <f>COUNTIF(H2833:AL2833,"P/DS")/2+COUNTIF(H2833:AL2833,"P/NS")/2+COUNTIF(H2833:AL2833,"IL")+COUNTIF(H2833:AL2833,"NL")+COUNTIF(H2833:AL2833,"UL")+COUNTIF(H2833:AL2833,"UL/DS")/2+COUNTIF(H2833:AL2833,"UL/NS")/2+COUNTIF(H2833:AL2833,"KT")+COUNTIF(H2833:AL2833,"UL/BF")/2+COUNTIF(H2833:AL2833,"UL/BL")/2+COUNTIF(H2833:AL2833,"PH/F")/2+COUNTIF(H2833:AL2833,"PH/L")/2+COUNTIF(H2833:AL2833,"NB")</f>
        <v>2</v>
      </c>
      <c r="AV2833" s="258">
        <f>COUNTIF(H2833:AL2833,"PN")+COUNTIF(H2833:AL2833,"TVD")+COUNTIF(H2833:AL2833,"PH")+COUNTIF(H2833:AL2833,"PM")+COUNTIF(H2833:AL2833,"PDD")-COUNTIFS(H2833:AL2833,"PN",H2840:AL2840,"&gt;=3")-COUNTIFS(H2833:AL2833,"PM",H2840:AL2840,"&gt;=3")</f>
        <v>0</v>
      </c>
      <c r="AW2833" s="258">
        <f>COUNTIF(H2833:AL2833,"NS")+COUNTIF(H2833:AL2833,"D")+COUNTIF(H2833:AL2833,"BH")+COUNTIF(H2833:AL2833,"NHD")+COUNTIF(H2833:AL2833,"BM")-COUNTIFS(H2833:AL2833,"NS",H2840:AL2840,"&gt;=3")-COUNTIFS(H2833:AL2833,"BH",H2840:AL2840,"&gt;=3")-COUNTIFS(H2833:AL2833,"BM",H2840:AL2840,"&gt;=3")</f>
        <v>0</v>
      </c>
      <c r="AX2833" s="255">
        <f>COUNTIF(H2833:AL2833,"AL")+COUNTIF(H2833:AL2833,"AL/DS")/2+COUNTIF(H2833:AL2833,"AL/NS")/2+COUNTIF(H2833:AL2833,"AL/BF")+COUNTIF(H2833:AL2833,"AL/BL")/2</f>
        <v>0</v>
      </c>
      <c r="AY2833" s="255">
        <f>COUNTIF(H2833:AL2833,"SL")</f>
        <v>0</v>
      </c>
      <c r="AZ2833" s="255">
        <f>COUNTIF(H2833:AL2833,"NH")</f>
        <v>0</v>
      </c>
      <c r="BA2833" s="255">
        <f>COUNTIF(H2833:AL2833,"HL")</f>
        <v>0</v>
      </c>
      <c r="BB2833" s="255">
        <f>COUNTIF(G2833:AL2833,"P/DS")/2+COUNTIF(G2833:AL2833,"P/NS")/2+COUNTIF(G2833:AL2833,"UL")+COUNTIF(G2833:AL2833,"UL/DS")/2+COUNTIF(G2833:AL2833,"UL/NS")/2+COUNTIF(G2833:AL2833,"UL/BL")/2+COUNTIF(G2833:AL2833,"UL/BF")/2+COUNTIF(G2833:AL2833,"PH/F")/2+COUNTIF(G2833:AL2833,"PH/L")/2</f>
        <v>2</v>
      </c>
      <c r="BC2833" s="255">
        <f>COUNTIF(H2833:AL2833,"NB")</f>
        <v>0</v>
      </c>
      <c r="BD2833" s="255">
        <f>COUNTIF(H2833:AL2833,"NL")</f>
        <v>0</v>
      </c>
      <c r="BE2833" s="255">
        <f>COUNTIF(H2833:AL2833,"IL")</f>
        <v>0</v>
      </c>
      <c r="BF2833" s="255">
        <f>COUNTIF(H2833:AL2833,"KT")</f>
        <v>0</v>
      </c>
      <c r="BG2833" s="255">
        <f>COUNTIF(H2833:AL2833,"L70")</f>
        <v>0</v>
      </c>
      <c r="BH2833" s="255">
        <f>COUNTIF(H2833:AL2833,"MD")</f>
        <v>0</v>
      </c>
      <c r="BI2833" s="255">
        <f>COUNTIF(H2833:AL2833,"PMD")</f>
        <v>0</v>
      </c>
      <c r="BJ2833" s="255">
        <f>COUNTIF(H2833:AL2833,"PM")</f>
        <v>0</v>
      </c>
      <c r="BK2833" s="255">
        <f>COUNTIF(H2833:AL2833,"BM")</f>
        <v>0</v>
      </c>
      <c r="BL2833" s="261">
        <f>SUMIF(H2833:AL2833,"PD",H2834:AL2834)+SUMIF(H2833:AL2833,"PN",H2834:AL2834)+SUMIF(H2833:AL2833,"P/DS",H2834:AL2834)+SUMIF(H2833:AL2833,"PN/F",H2834:AL2834)+SUMIF(H2833:AL2833,"PN/L",H2834:AL2834)+SUMIF(H2833:AL2833,"TV",H2834:AL2834)+SUMIF(H2833:AL2833,"TVD",H2834:AL2834)+SUMIF(H2833:AL2833,"PDD",H2834:AL2834)</f>
        <v>0</v>
      </c>
      <c r="BM2833" s="261">
        <f>SUMIF(H2833:AL2833,"PD",H2835:AL2835)+SUMIF(H2833:AL2833,"PN",H2835:AL2835)+SUMIF(H2833:AL2833,"P/DS",H2835:AL2835)+SUMIF(H2833:AL2833,"PN/F",H2835:AL2835)+SUMIF(H2833:AL2833,"PN/L",H2835:AL2835)+SUMIF(H2833:AL2833,"TV",H2835:AL2835)+SUMIF(H2833:AL2833,"TVD",H2835:AL2835)+SUMIF(H2833:AL2833,"PDD",H2835:AL2835)+SUMIF(H2833:AL2833,"PMD",H2835:AL2835)</f>
        <v>0</v>
      </c>
      <c r="BN2833" s="261">
        <f>SUMIF(H2833:AL2833,"PD",H2836:AL2836)+SUMIF(H2833:AL2833,"PN",H2836:AL2836)+SUMIF(H2833:AL2833,"P/DS",H2836:AL2836)+SUMIF(H2833:AL2833,"PN/F",H2836:AL2836)+SUMIF(H2833:AL2833,"PN/L",H2836:AL2836)+SUMIF(H2833:AL2833,"TV",H2836:AL2836)+SUMIF(H2833:AL2833,"TVD",H2836:AL2836)</f>
        <v>0</v>
      </c>
      <c r="BO2833" s="261">
        <f>SUMIF(H2833:AL2833,"PD",H2837:AL2837)+SUMIF(H2833:AL2833,"PN",H2837:AL2837)+SUMIF(H2833:AL2833,"P/DS",H2837:AL2837)+SUMIF(H2833:AL2833,"PN/F",H2837:AL2837)+SUMIF(H2833:AL2833,"PN/L",H2837:AL2837)+SUMIF(H2833:AL2833,"TV",H2837:AL2837)+SUMIF(H2833:AL2833,"TVD",H2837:AL2837)</f>
        <v>0</v>
      </c>
      <c r="BP2833" s="261">
        <f>SUMIF(H2833:AL2833,"PD",H2838:AL2838)+SUMIF(H2833:AL2833,"PN",H2838:AL2838)+SUMIF(H2833:AL2833,"P/DS",H2838:AL2838)+SUMIF(H2833:AL2833,"PN/F",H2838:AL2838)+SUMIF(H2833:AL2833,"PN/L",H2838:AL2838)+SUMIF(H2833:AL2833,"TV",H2838:AL2838)+SUMIF(H2833:AL2833,"TVD",H2838:AL2838)+SUMIF(H2833:AL2833,"PDD",H2838:AL2838)+SUMIF(H2833:AL2833,"PH",H2838:AL2838)+SUMIF(H2833:AL2833,"PM",H2838:AL2838)</f>
        <v>0</v>
      </c>
      <c r="BQ2833" s="261">
        <f>SUMIF(H2833:AL2833,"PD",H2839:AL2839)+SUMIF(H2833:AL2833,"PN",H2839:AL2839)+SUMIF(H2833:AL2833,"P/DS",H2839:AL2839)+SUMIF(H2833:AL2833,"PN/F",H2839:AL2839)+SUMIF(H2833:AL2833,"PN/L",H2839:AL2839)+SUMIF(H2833:AL2833,"TV",H2839:AL2839)+SUMIF(H2833:AL2833,"TVD",H2839:AL2839)+SUMIF(H2833:AL2833,"PDD",H2839:AL2839)+SUMIF(H2833:AL2833,"PH",H2839:AL2839)+SUMIF(H2833:AL2833,"PM",H2839:AL2839)</f>
        <v>0</v>
      </c>
      <c r="BR2833" s="269">
        <f>SUM(H2834:AL2834)-BL2833</f>
        <v>0</v>
      </c>
      <c r="BS2833" s="269">
        <f>SUM(H2835:AL2835)-BM2833</f>
        <v>3.5</v>
      </c>
      <c r="BT2833" s="269">
        <f>SUM(H2836:AL2836)-BN2833</f>
        <v>0</v>
      </c>
      <c r="BU2833" s="269">
        <f>SUM(H2837:AL2837)-BO2833</f>
        <v>0</v>
      </c>
      <c r="BV2833" s="269">
        <f>SUM(H2838:AL2838)-BP2833</f>
        <v>0</v>
      </c>
      <c r="BW2833" s="269">
        <f>SUM(H2839:AL2839)-BQ2833</f>
        <v>0</v>
      </c>
      <c r="BX2833" s="255">
        <f>SUMIF(H2833:AL2833,"PD",H2840:AL2840)+SUMIF(H2833:AL2833,"PN",H2840:AL2840)+SUMIF(H2833:AL2833,"P/DS",H2840:AL2840)+SUMIF(H2833:AL2833,"PN/F",H2840:AL2840)+SUMIF(H2833:AL2833,"PN/L",H2840:AL2840)</f>
        <v>5</v>
      </c>
      <c r="BY2833" s="255">
        <f>SUM(H2840:AL2840)-BX2833</f>
        <v>0</v>
      </c>
      <c r="BZ2833" s="255">
        <f t="shared" ref="BZ2833" si="928">+SUM(BL2833:BW2840)</f>
        <v>3.5</v>
      </c>
      <c r="CA2833" s="266">
        <f>(COUNTIFS(H2833:AL2833,"PD",H2834:AL2834,"&gt;=2"))*0.5-IF(CN2833="VP",COUNTIFS($H$16:$AL$16,"SAT",H2833:AL2833,"PD",H2834:AL2834,"&gt;=2"))*0.5</f>
        <v>0</v>
      </c>
      <c r="CB2833" s="266">
        <f>(COUNTIFS(H2833:AL2833,"PN",H2835:AL2835,"&gt;=0.5",H2834:AL2834,"&gt;=1.5"))*0.5+COUNTIFS(H2833:AL2833,"PDD",H2835:AL2835,"&gt;=0.5",H2834:AL2834,"&gt;=1.5")*0.5</f>
        <v>0</v>
      </c>
      <c r="CC2833" s="273">
        <f>(COUNTIFS(H2833:AL2833,"TV",H2835:AL2835,"&gt;=10"))*0.5+(COUNTIFS(H2833:AL2833,"PMD",H2835:AL2835,"&gt;=2"))*0.5</f>
        <v>0</v>
      </c>
      <c r="CD2833" s="266">
        <f>(COUNTIFS(H2833:AL2833,"TVD",H2837:AL2837,"&gt;=6.5",H2835:AL2835,"&gt;=3.5"))*0.5</f>
        <v>0</v>
      </c>
      <c r="CE2833" s="266">
        <f>(COUNTIFS(H2833:AL2833,"PD",H2838:AL2838,"&gt;=10"))*0.5</f>
        <v>0</v>
      </c>
      <c r="CF2833" s="266">
        <f>(COUNTIFS(H2833:AL2833,"PDD",H2838:AL2838,"&gt;=3.5",H2839:AL2839,"&gt;=6.5")+COUNTIFS(H2833:AL2833,"PH",H2839:AL2839,"&gt;=0.5",H2838:AL2838,"&gt;=1.5")+COUNTIFS(H2833:AL2833,"PM",H2839:AL2839,"&gt;=0.5",H2838:AL2838,"&gt;=1.5"))*0.5</f>
        <v>0</v>
      </c>
      <c r="CG2833" s="266">
        <f>(COUNTIFS(H2833:AL2833,"DS",H2834:AL2834,"&gt;=2")+COUNTIFS(H2833:AL2833,"AL/DS",H2834:AL2834,"&gt;=2"))*0.5-IF(CN2833="VP",COUNTIFS($H$16:$AL$16,"SAT",H2833:AL2833,"DS",H2834:AL2834,"&gt;=2"))*0.5</f>
        <v>0</v>
      </c>
      <c r="CH2833" s="266">
        <f>(COUNTIFS(H2833:AL2833,"NS",H2835:AL2835,"&gt;=0.5",H2834:AL2834,"&gt;=1.5")+COUNTIFS(H2833:AL2833,"AL/NS",H2835:AL2835,"&gt;=0.5",H2834:AL2834,"&gt;=1.5")+COUNTIFS(H2833:AL2833,"NHD",H2835:AL2835,"&gt;=4.5",H2838:AL2838,"&gt;=2",H2834:AL2834,"&gt;=1.5"))*0.5</f>
        <v>0</v>
      </c>
      <c r="CI2833" s="266">
        <f>(COUNTIF(H2835:AL2835,"&gt;=10")+COUNTIFS(H2833:AL2833,"MD",H2835:AL2835,"&gt;=2")-COUNTIFS(H2833:AL2833,"TV",H2835:AL2835,"&gt;=10"))*0.5</f>
        <v>0</v>
      </c>
      <c r="CJ2833" s="266">
        <f>(COUNTIFS(H2833:AL2833,"D",H2837:AL2837,"&gt;=6.5",H2835:AL2835,"&gt;=3.5"))*0.5</f>
        <v>0</v>
      </c>
      <c r="CK2833" s="266">
        <f>(COUNTIF(H2838:AL2838,"&gt;=10")-COUNTIFS(H2833:AL2833,"PD",H2838:AL2838,"&gt;=10"))*0.5</f>
        <v>0</v>
      </c>
      <c r="CL2833" s="265">
        <f>(COUNTIFS(H2833:AL2833,"NHD",H2838:AL2838,"&gt;=3.5",H2839:AL2839,"&gt;=6.5")+COUNTIFS(H2833:AL2833,"BH",H2838:AL2838,"&gt;=1.5",H2839:AL2839,"&gt;=0.5")+COUNTIFS(H2833:AL2833,"BM",H2838:AL2838,"&gt;=1.5",H2839:AL2839,"&gt;=0.5")+COUNTIFS(H2833:AL2833,"D",H2838:AL2838,"&gt;=1.5",H2839:AL2839,"&gt;=0.5"))*0.5</f>
        <v>0</v>
      </c>
      <c r="CM2833" s="272"/>
      <c r="CN2833" s="264" t="s">
        <v>723</v>
      </c>
      <c r="CO2833" s="193">
        <f t="shared" ref="CO2833" si="929">+AM2833+AN2833+AO2833+AP2833+AQ2833+AR2833+AS2833+AU2833+BG2833</f>
        <v>26</v>
      </c>
      <c r="CP2833" s="225">
        <f>+SUM(I2834:I2839)-I2840</f>
        <v>0</v>
      </c>
      <c r="CQ2833" s="225">
        <f>+SUM(J2834:J2839)-J2840</f>
        <v>0</v>
      </c>
      <c r="CR2833" s="225">
        <f>+SUM(K2834:K2839)-K2840</f>
        <v>0</v>
      </c>
      <c r="CS2833" s="192"/>
      <c r="CT2833" s="192"/>
      <c r="CU2833" s="192"/>
      <c r="CV2833" s="192"/>
      <c r="CW2833" s="192"/>
      <c r="CX2833" s="192"/>
      <c r="CY2833" s="192"/>
      <c r="CZ2833" s="192"/>
      <c r="DA2833" s="192"/>
    </row>
    <row r="2834" spans="1:105" s="120" customFormat="1" ht="15" customHeight="1">
      <c r="A2834" s="228"/>
      <c r="B2834" s="617"/>
      <c r="C2834" s="610"/>
      <c r="D2834" s="237"/>
      <c r="E2834" s="237"/>
      <c r="F2834" s="242" t="s">
        <v>82</v>
      </c>
      <c r="G2834" s="121">
        <v>1.5</v>
      </c>
      <c r="H2834" s="83"/>
      <c r="I2834" s="83"/>
      <c r="J2834" s="83"/>
      <c r="K2834" s="83"/>
      <c r="L2834" s="83"/>
      <c r="M2834" s="83"/>
      <c r="N2834" s="83"/>
      <c r="O2834" s="83"/>
      <c r="P2834" s="83"/>
      <c r="Q2834" s="83"/>
      <c r="R2834" s="83"/>
      <c r="S2834" s="83"/>
      <c r="T2834" s="83"/>
      <c r="U2834" s="83"/>
      <c r="V2834" s="83"/>
      <c r="W2834" s="83"/>
      <c r="X2834" s="83"/>
      <c r="Y2834" s="83"/>
      <c r="Z2834" s="83"/>
      <c r="AA2834" s="83"/>
      <c r="AB2834" s="83"/>
      <c r="AC2834" s="79"/>
      <c r="AD2834" s="79"/>
      <c r="AE2834" s="79"/>
      <c r="AF2834" s="79"/>
      <c r="AG2834" s="79"/>
      <c r="AH2834" s="79"/>
      <c r="AI2834" s="79"/>
      <c r="AJ2834" s="79"/>
      <c r="AK2834" s="79"/>
      <c r="AL2834" s="79"/>
      <c r="AM2834" s="240"/>
      <c r="AN2834" s="240"/>
      <c r="AO2834" s="240"/>
      <c r="AP2834" s="240"/>
      <c r="AQ2834" s="240"/>
      <c r="AR2834" s="240"/>
      <c r="AS2834" s="240"/>
      <c r="AT2834" s="256"/>
      <c r="AU2834" s="256"/>
      <c r="AV2834" s="259"/>
      <c r="AW2834" s="259"/>
      <c r="AX2834" s="256"/>
      <c r="AY2834" s="256"/>
      <c r="AZ2834" s="256"/>
      <c r="BA2834" s="256"/>
      <c r="BB2834" s="256"/>
      <c r="BC2834" s="256"/>
      <c r="BD2834" s="256"/>
      <c r="BE2834" s="256"/>
      <c r="BF2834" s="256"/>
      <c r="BG2834" s="256"/>
      <c r="BH2834" s="256"/>
      <c r="BI2834" s="256"/>
      <c r="BJ2834" s="256"/>
      <c r="BK2834" s="256"/>
      <c r="BL2834" s="262"/>
      <c r="BM2834" s="262"/>
      <c r="BN2834" s="262"/>
      <c r="BO2834" s="262"/>
      <c r="BP2834" s="262"/>
      <c r="BQ2834" s="262"/>
      <c r="BR2834" s="270"/>
      <c r="BS2834" s="270"/>
      <c r="BT2834" s="270"/>
      <c r="BU2834" s="270"/>
      <c r="BV2834" s="270"/>
      <c r="BW2834" s="270"/>
      <c r="BX2834" s="256"/>
      <c r="BY2834" s="256"/>
      <c r="BZ2834" s="256"/>
      <c r="CA2834" s="267"/>
      <c r="CB2834" s="267"/>
      <c r="CC2834" s="274"/>
      <c r="CD2834" s="267"/>
      <c r="CE2834" s="267"/>
      <c r="CF2834" s="267"/>
      <c r="CG2834" s="267"/>
      <c r="CH2834" s="267"/>
      <c r="CI2834" s="267"/>
      <c r="CJ2834" s="267"/>
      <c r="CK2834" s="267"/>
      <c r="CL2834" s="265"/>
      <c r="CM2834" s="272"/>
      <c r="CN2834" s="264"/>
      <c r="CO2834" s="193"/>
      <c r="CP2834" s="226"/>
      <c r="CQ2834" s="226"/>
      <c r="CR2834" s="226"/>
      <c r="CS2834" s="192"/>
      <c r="CT2834" s="192"/>
      <c r="CU2834" s="192"/>
      <c r="CV2834" s="192"/>
      <c r="CW2834" s="192"/>
      <c r="CX2834" s="192"/>
      <c r="CY2834" s="192"/>
      <c r="CZ2834" s="192"/>
      <c r="DA2834" s="192"/>
    </row>
    <row r="2835" spans="1:105" s="120" customFormat="1" ht="15" customHeight="1">
      <c r="A2835" s="228"/>
      <c r="B2835" s="617"/>
      <c r="C2835" s="610"/>
      <c r="D2835" s="237"/>
      <c r="E2835" s="237"/>
      <c r="F2835" s="243"/>
      <c r="G2835" s="122">
        <v>2</v>
      </c>
      <c r="H2835" s="84"/>
      <c r="I2835" s="84"/>
      <c r="J2835" s="84"/>
      <c r="K2835" s="84"/>
      <c r="L2835" s="84"/>
      <c r="M2835" s="84"/>
      <c r="N2835" s="84"/>
      <c r="O2835" s="84">
        <v>3.5</v>
      </c>
      <c r="P2835" s="84"/>
      <c r="Q2835" s="84"/>
      <c r="R2835" s="84"/>
      <c r="S2835" s="84"/>
      <c r="T2835" s="84"/>
      <c r="U2835" s="84"/>
      <c r="V2835" s="84"/>
      <c r="W2835" s="84"/>
      <c r="X2835" s="84"/>
      <c r="Y2835" s="84"/>
      <c r="Z2835" s="84"/>
      <c r="AA2835" s="84"/>
      <c r="AB2835" s="84"/>
      <c r="AC2835" s="80"/>
      <c r="AD2835" s="80"/>
      <c r="AE2835" s="80"/>
      <c r="AF2835" s="80"/>
      <c r="AG2835" s="80"/>
      <c r="AH2835" s="80"/>
      <c r="AI2835" s="80"/>
      <c r="AJ2835" s="80"/>
      <c r="AK2835" s="80"/>
      <c r="AL2835" s="80"/>
      <c r="AM2835" s="240"/>
      <c r="AN2835" s="240"/>
      <c r="AO2835" s="240"/>
      <c r="AP2835" s="240"/>
      <c r="AQ2835" s="240"/>
      <c r="AR2835" s="240"/>
      <c r="AS2835" s="240"/>
      <c r="AT2835" s="256"/>
      <c r="AU2835" s="256"/>
      <c r="AV2835" s="259"/>
      <c r="AW2835" s="259"/>
      <c r="AX2835" s="256"/>
      <c r="AY2835" s="256"/>
      <c r="AZ2835" s="256"/>
      <c r="BA2835" s="256"/>
      <c r="BB2835" s="256"/>
      <c r="BC2835" s="256"/>
      <c r="BD2835" s="256"/>
      <c r="BE2835" s="256"/>
      <c r="BF2835" s="256"/>
      <c r="BG2835" s="256"/>
      <c r="BH2835" s="256"/>
      <c r="BI2835" s="256"/>
      <c r="BJ2835" s="256"/>
      <c r="BK2835" s="256"/>
      <c r="BL2835" s="262"/>
      <c r="BM2835" s="262"/>
      <c r="BN2835" s="262"/>
      <c r="BO2835" s="262"/>
      <c r="BP2835" s="262"/>
      <c r="BQ2835" s="262"/>
      <c r="BR2835" s="270"/>
      <c r="BS2835" s="270"/>
      <c r="BT2835" s="270"/>
      <c r="BU2835" s="270"/>
      <c r="BV2835" s="270"/>
      <c r="BW2835" s="270"/>
      <c r="BX2835" s="256"/>
      <c r="BY2835" s="256"/>
      <c r="BZ2835" s="256"/>
      <c r="CA2835" s="267"/>
      <c r="CB2835" s="267"/>
      <c r="CC2835" s="274"/>
      <c r="CD2835" s="267"/>
      <c r="CE2835" s="267"/>
      <c r="CF2835" s="267"/>
      <c r="CG2835" s="267"/>
      <c r="CH2835" s="267"/>
      <c r="CI2835" s="267"/>
      <c r="CJ2835" s="267"/>
      <c r="CK2835" s="267"/>
      <c r="CL2835" s="265"/>
      <c r="CM2835" s="272"/>
      <c r="CN2835" s="264"/>
      <c r="CO2835" s="193"/>
      <c r="CP2835" s="226"/>
      <c r="CQ2835" s="226"/>
      <c r="CR2835" s="226"/>
      <c r="CS2835" s="192"/>
      <c r="CT2835" s="192"/>
      <c r="CU2835" s="192"/>
      <c r="CV2835" s="192"/>
      <c r="CW2835" s="192"/>
      <c r="CX2835" s="192"/>
      <c r="CY2835" s="192"/>
      <c r="CZ2835" s="192"/>
      <c r="DA2835" s="192"/>
    </row>
    <row r="2836" spans="1:105" s="120" customFormat="1" ht="15" customHeight="1">
      <c r="A2836" s="228"/>
      <c r="B2836" s="617"/>
      <c r="C2836" s="610"/>
      <c r="D2836" s="237"/>
      <c r="E2836" s="237"/>
      <c r="F2836" s="243"/>
      <c r="G2836" s="122">
        <v>2.1</v>
      </c>
      <c r="H2836" s="84"/>
      <c r="I2836" s="84"/>
      <c r="J2836" s="84"/>
      <c r="K2836" s="84"/>
      <c r="L2836" s="84"/>
      <c r="M2836" s="84"/>
      <c r="N2836" s="84"/>
      <c r="O2836" s="84"/>
      <c r="P2836" s="84"/>
      <c r="Q2836" s="84"/>
      <c r="R2836" s="84"/>
      <c r="S2836" s="84"/>
      <c r="T2836" s="84"/>
      <c r="U2836" s="84"/>
      <c r="V2836" s="84"/>
      <c r="W2836" s="84"/>
      <c r="X2836" s="84"/>
      <c r="Y2836" s="84"/>
      <c r="Z2836" s="84"/>
      <c r="AA2836" s="84"/>
      <c r="AB2836" s="84"/>
      <c r="AC2836" s="80"/>
      <c r="AD2836" s="80"/>
      <c r="AE2836" s="80"/>
      <c r="AF2836" s="80"/>
      <c r="AG2836" s="80"/>
      <c r="AH2836" s="80"/>
      <c r="AI2836" s="80"/>
      <c r="AJ2836" s="80"/>
      <c r="AK2836" s="80"/>
      <c r="AL2836" s="80"/>
      <c r="AM2836" s="240"/>
      <c r="AN2836" s="240"/>
      <c r="AO2836" s="240"/>
      <c r="AP2836" s="240"/>
      <c r="AQ2836" s="240"/>
      <c r="AR2836" s="240"/>
      <c r="AS2836" s="240"/>
      <c r="AT2836" s="256"/>
      <c r="AU2836" s="256"/>
      <c r="AV2836" s="259"/>
      <c r="AW2836" s="259"/>
      <c r="AX2836" s="256"/>
      <c r="AY2836" s="256"/>
      <c r="AZ2836" s="256"/>
      <c r="BA2836" s="256"/>
      <c r="BB2836" s="256"/>
      <c r="BC2836" s="256"/>
      <c r="BD2836" s="256"/>
      <c r="BE2836" s="256"/>
      <c r="BF2836" s="256"/>
      <c r="BG2836" s="256"/>
      <c r="BH2836" s="256"/>
      <c r="BI2836" s="256"/>
      <c r="BJ2836" s="256"/>
      <c r="BK2836" s="256"/>
      <c r="BL2836" s="262"/>
      <c r="BM2836" s="262"/>
      <c r="BN2836" s="262"/>
      <c r="BO2836" s="262"/>
      <c r="BP2836" s="262"/>
      <c r="BQ2836" s="262"/>
      <c r="BR2836" s="270"/>
      <c r="BS2836" s="270"/>
      <c r="BT2836" s="270"/>
      <c r="BU2836" s="270"/>
      <c r="BV2836" s="270"/>
      <c r="BW2836" s="270"/>
      <c r="BX2836" s="256"/>
      <c r="BY2836" s="256"/>
      <c r="BZ2836" s="256"/>
      <c r="CA2836" s="267"/>
      <c r="CB2836" s="267"/>
      <c r="CC2836" s="274"/>
      <c r="CD2836" s="267"/>
      <c r="CE2836" s="267"/>
      <c r="CF2836" s="267"/>
      <c r="CG2836" s="267"/>
      <c r="CH2836" s="267"/>
      <c r="CI2836" s="267"/>
      <c r="CJ2836" s="267"/>
      <c r="CK2836" s="267"/>
      <c r="CL2836" s="265"/>
      <c r="CM2836" s="272"/>
      <c r="CN2836" s="264"/>
      <c r="CO2836" s="193"/>
      <c r="CP2836" s="226"/>
      <c r="CQ2836" s="226"/>
      <c r="CR2836" s="226"/>
      <c r="CS2836" s="192"/>
      <c r="CT2836" s="192"/>
      <c r="CU2836" s="192"/>
      <c r="CV2836" s="192"/>
      <c r="CW2836" s="192"/>
      <c r="CX2836" s="192"/>
      <c r="CY2836" s="192"/>
      <c r="CZ2836" s="192"/>
      <c r="DA2836" s="192"/>
    </row>
    <row r="2837" spans="1:105" s="120" customFormat="1" ht="15" customHeight="1">
      <c r="A2837" s="228"/>
      <c r="B2837" s="617"/>
      <c r="C2837" s="610"/>
      <c r="D2837" s="237"/>
      <c r="E2837" s="237"/>
      <c r="F2837" s="243"/>
      <c r="G2837" s="122">
        <v>2.7</v>
      </c>
      <c r="H2837" s="84"/>
      <c r="I2837" s="84"/>
      <c r="J2837" s="84"/>
      <c r="K2837" s="84"/>
      <c r="L2837" s="84"/>
      <c r="M2837" s="84"/>
      <c r="N2837" s="84"/>
      <c r="O2837" s="84"/>
      <c r="P2837" s="84"/>
      <c r="Q2837" s="84"/>
      <c r="R2837" s="84"/>
      <c r="S2837" s="84"/>
      <c r="T2837" s="84"/>
      <c r="U2837" s="84"/>
      <c r="V2837" s="84"/>
      <c r="W2837" s="84"/>
      <c r="X2837" s="84"/>
      <c r="Y2837" s="84"/>
      <c r="Z2837" s="84"/>
      <c r="AA2837" s="84"/>
      <c r="AB2837" s="84"/>
      <c r="AC2837" s="80"/>
      <c r="AD2837" s="80"/>
      <c r="AE2837" s="80"/>
      <c r="AF2837" s="80"/>
      <c r="AG2837" s="80"/>
      <c r="AH2837" s="80"/>
      <c r="AI2837" s="80"/>
      <c r="AJ2837" s="80"/>
      <c r="AK2837" s="80"/>
      <c r="AL2837" s="80"/>
      <c r="AM2837" s="240"/>
      <c r="AN2837" s="240"/>
      <c r="AO2837" s="240"/>
      <c r="AP2837" s="240"/>
      <c r="AQ2837" s="240"/>
      <c r="AR2837" s="240"/>
      <c r="AS2837" s="240"/>
      <c r="AT2837" s="256"/>
      <c r="AU2837" s="256"/>
      <c r="AV2837" s="259"/>
      <c r="AW2837" s="259"/>
      <c r="AX2837" s="256"/>
      <c r="AY2837" s="256"/>
      <c r="AZ2837" s="256"/>
      <c r="BA2837" s="256"/>
      <c r="BB2837" s="256"/>
      <c r="BC2837" s="256"/>
      <c r="BD2837" s="256"/>
      <c r="BE2837" s="256"/>
      <c r="BF2837" s="256"/>
      <c r="BG2837" s="256"/>
      <c r="BH2837" s="256"/>
      <c r="BI2837" s="256"/>
      <c r="BJ2837" s="256"/>
      <c r="BK2837" s="256"/>
      <c r="BL2837" s="262"/>
      <c r="BM2837" s="262"/>
      <c r="BN2837" s="262"/>
      <c r="BO2837" s="262"/>
      <c r="BP2837" s="262"/>
      <c r="BQ2837" s="262"/>
      <c r="BR2837" s="270"/>
      <c r="BS2837" s="270"/>
      <c r="BT2837" s="270"/>
      <c r="BU2837" s="270"/>
      <c r="BV2837" s="270"/>
      <c r="BW2837" s="270"/>
      <c r="BX2837" s="256"/>
      <c r="BY2837" s="256"/>
      <c r="BZ2837" s="256"/>
      <c r="CA2837" s="267"/>
      <c r="CB2837" s="267"/>
      <c r="CC2837" s="274"/>
      <c r="CD2837" s="267"/>
      <c r="CE2837" s="267"/>
      <c r="CF2837" s="267"/>
      <c r="CG2837" s="267"/>
      <c r="CH2837" s="267"/>
      <c r="CI2837" s="267"/>
      <c r="CJ2837" s="267"/>
      <c r="CK2837" s="267"/>
      <c r="CL2837" s="265"/>
      <c r="CM2837" s="272"/>
      <c r="CN2837" s="264"/>
      <c r="CO2837" s="193"/>
      <c r="CP2837" s="226"/>
      <c r="CQ2837" s="226"/>
      <c r="CR2837" s="226"/>
      <c r="CS2837" s="192"/>
      <c r="CT2837" s="192"/>
      <c r="CU2837" s="192"/>
      <c r="CV2837" s="192"/>
      <c r="CW2837" s="192"/>
      <c r="CX2837" s="192"/>
      <c r="CY2837" s="192"/>
      <c r="CZ2837" s="192"/>
      <c r="DA2837" s="192"/>
    </row>
    <row r="2838" spans="1:105" s="120" customFormat="1" ht="15" customHeight="1">
      <c r="A2838" s="228"/>
      <c r="B2838" s="617"/>
      <c r="C2838" s="610"/>
      <c r="D2838" s="237"/>
      <c r="E2838" s="237"/>
      <c r="F2838" s="243"/>
      <c r="G2838" s="122">
        <v>3</v>
      </c>
      <c r="H2838" s="84"/>
      <c r="I2838" s="84"/>
      <c r="J2838" s="84"/>
      <c r="K2838" s="84"/>
      <c r="L2838" s="84"/>
      <c r="M2838" s="84"/>
      <c r="N2838" s="84"/>
      <c r="O2838" s="84"/>
      <c r="P2838" s="84"/>
      <c r="Q2838" s="84"/>
      <c r="R2838" s="84"/>
      <c r="S2838" s="84"/>
      <c r="T2838" s="84"/>
      <c r="U2838" s="84"/>
      <c r="V2838" s="84"/>
      <c r="W2838" s="84"/>
      <c r="X2838" s="84"/>
      <c r="Y2838" s="84"/>
      <c r="Z2838" s="84"/>
      <c r="AA2838" s="84"/>
      <c r="AB2838" s="84"/>
      <c r="AC2838" s="80"/>
      <c r="AD2838" s="80"/>
      <c r="AE2838" s="80"/>
      <c r="AF2838" s="80"/>
      <c r="AG2838" s="80"/>
      <c r="AH2838" s="80"/>
      <c r="AI2838" s="80"/>
      <c r="AJ2838" s="80"/>
      <c r="AK2838" s="80"/>
      <c r="AL2838" s="80"/>
      <c r="AM2838" s="240"/>
      <c r="AN2838" s="240"/>
      <c r="AO2838" s="240"/>
      <c r="AP2838" s="240"/>
      <c r="AQ2838" s="240"/>
      <c r="AR2838" s="240"/>
      <c r="AS2838" s="240"/>
      <c r="AT2838" s="256"/>
      <c r="AU2838" s="256"/>
      <c r="AV2838" s="259"/>
      <c r="AW2838" s="259"/>
      <c r="AX2838" s="256"/>
      <c r="AY2838" s="256"/>
      <c r="AZ2838" s="256"/>
      <c r="BA2838" s="256"/>
      <c r="BB2838" s="256"/>
      <c r="BC2838" s="256"/>
      <c r="BD2838" s="256"/>
      <c r="BE2838" s="256"/>
      <c r="BF2838" s="256"/>
      <c r="BG2838" s="256"/>
      <c r="BH2838" s="256"/>
      <c r="BI2838" s="256"/>
      <c r="BJ2838" s="256"/>
      <c r="BK2838" s="256"/>
      <c r="BL2838" s="262"/>
      <c r="BM2838" s="262"/>
      <c r="BN2838" s="262"/>
      <c r="BO2838" s="262"/>
      <c r="BP2838" s="262"/>
      <c r="BQ2838" s="262"/>
      <c r="BR2838" s="270"/>
      <c r="BS2838" s="270"/>
      <c r="BT2838" s="270"/>
      <c r="BU2838" s="270"/>
      <c r="BV2838" s="270"/>
      <c r="BW2838" s="270"/>
      <c r="BX2838" s="256"/>
      <c r="BY2838" s="256"/>
      <c r="BZ2838" s="256"/>
      <c r="CA2838" s="267"/>
      <c r="CB2838" s="267"/>
      <c r="CC2838" s="274"/>
      <c r="CD2838" s="267"/>
      <c r="CE2838" s="267"/>
      <c r="CF2838" s="267"/>
      <c r="CG2838" s="267"/>
      <c r="CH2838" s="267"/>
      <c r="CI2838" s="267"/>
      <c r="CJ2838" s="267"/>
      <c r="CK2838" s="267"/>
      <c r="CL2838" s="265"/>
      <c r="CM2838" s="272"/>
      <c r="CN2838" s="264"/>
      <c r="CO2838" s="193"/>
      <c r="CP2838" s="226"/>
      <c r="CQ2838" s="226"/>
      <c r="CR2838" s="226"/>
      <c r="CS2838" s="192"/>
      <c r="CT2838" s="192"/>
      <c r="CU2838" s="192"/>
      <c r="CV2838" s="192"/>
      <c r="CW2838" s="192"/>
      <c r="CX2838" s="192"/>
      <c r="CY2838" s="192"/>
      <c r="CZ2838" s="192"/>
      <c r="DA2838" s="192"/>
    </row>
    <row r="2839" spans="1:105" s="120" customFormat="1" ht="15" customHeight="1">
      <c r="A2839" s="228"/>
      <c r="B2839" s="617"/>
      <c r="C2839" s="610"/>
      <c r="D2839" s="237"/>
      <c r="E2839" s="237"/>
      <c r="F2839" s="244"/>
      <c r="G2839" s="123">
        <v>3.9</v>
      </c>
      <c r="H2839" s="85"/>
      <c r="I2839" s="85"/>
      <c r="J2839" s="85"/>
      <c r="K2839" s="85"/>
      <c r="L2839" s="85"/>
      <c r="M2839" s="85"/>
      <c r="N2839" s="85"/>
      <c r="O2839" s="85"/>
      <c r="P2839" s="85"/>
      <c r="Q2839" s="85"/>
      <c r="R2839" s="85"/>
      <c r="S2839" s="85"/>
      <c r="T2839" s="85"/>
      <c r="U2839" s="85"/>
      <c r="V2839" s="85"/>
      <c r="W2839" s="85"/>
      <c r="X2839" s="85"/>
      <c r="Y2839" s="85"/>
      <c r="Z2839" s="85"/>
      <c r="AA2839" s="85"/>
      <c r="AB2839" s="85"/>
      <c r="AC2839" s="81"/>
      <c r="AD2839" s="81"/>
      <c r="AE2839" s="81"/>
      <c r="AF2839" s="81"/>
      <c r="AG2839" s="81"/>
      <c r="AH2839" s="81"/>
      <c r="AI2839" s="81"/>
      <c r="AJ2839" s="81"/>
      <c r="AK2839" s="81"/>
      <c r="AL2839" s="81"/>
      <c r="AM2839" s="240"/>
      <c r="AN2839" s="240"/>
      <c r="AO2839" s="240"/>
      <c r="AP2839" s="240"/>
      <c r="AQ2839" s="240"/>
      <c r="AR2839" s="240"/>
      <c r="AS2839" s="240"/>
      <c r="AT2839" s="256"/>
      <c r="AU2839" s="256"/>
      <c r="AV2839" s="259"/>
      <c r="AW2839" s="259"/>
      <c r="AX2839" s="256"/>
      <c r="AY2839" s="256"/>
      <c r="AZ2839" s="256"/>
      <c r="BA2839" s="256"/>
      <c r="BB2839" s="256"/>
      <c r="BC2839" s="256"/>
      <c r="BD2839" s="256"/>
      <c r="BE2839" s="256"/>
      <c r="BF2839" s="256"/>
      <c r="BG2839" s="256"/>
      <c r="BH2839" s="256"/>
      <c r="BI2839" s="256"/>
      <c r="BJ2839" s="256"/>
      <c r="BK2839" s="256"/>
      <c r="BL2839" s="262"/>
      <c r="BM2839" s="262"/>
      <c r="BN2839" s="262"/>
      <c r="BO2839" s="262"/>
      <c r="BP2839" s="262"/>
      <c r="BQ2839" s="262"/>
      <c r="BR2839" s="270"/>
      <c r="BS2839" s="270"/>
      <c r="BT2839" s="270"/>
      <c r="BU2839" s="270"/>
      <c r="BV2839" s="270"/>
      <c r="BW2839" s="270"/>
      <c r="BX2839" s="256"/>
      <c r="BY2839" s="256"/>
      <c r="BZ2839" s="256"/>
      <c r="CA2839" s="267"/>
      <c r="CB2839" s="267"/>
      <c r="CC2839" s="274"/>
      <c r="CD2839" s="267"/>
      <c r="CE2839" s="267"/>
      <c r="CF2839" s="267"/>
      <c r="CG2839" s="267"/>
      <c r="CH2839" s="267"/>
      <c r="CI2839" s="267"/>
      <c r="CJ2839" s="267"/>
      <c r="CK2839" s="267"/>
      <c r="CL2839" s="265"/>
      <c r="CM2839" s="272"/>
      <c r="CN2839" s="264"/>
      <c r="CO2839" s="193"/>
      <c r="CP2839" s="226"/>
      <c r="CQ2839" s="226"/>
      <c r="CR2839" s="226"/>
      <c r="CS2839" s="192"/>
      <c r="CT2839" s="192"/>
      <c r="CU2839" s="192"/>
      <c r="CV2839" s="192"/>
      <c r="CW2839" s="192"/>
      <c r="CX2839" s="192"/>
      <c r="CY2839" s="192"/>
      <c r="CZ2839" s="192"/>
      <c r="DA2839" s="192"/>
    </row>
    <row r="2840" spans="1:105" s="120" customFormat="1" ht="15" customHeight="1">
      <c r="A2840" s="229"/>
      <c r="B2840" s="618"/>
      <c r="C2840" s="611"/>
      <c r="D2840" s="238"/>
      <c r="E2840" s="238"/>
      <c r="F2840" s="245" t="s">
        <v>83</v>
      </c>
      <c r="G2840" s="352"/>
      <c r="H2840" s="82"/>
      <c r="I2840" s="82"/>
      <c r="J2840" s="82"/>
      <c r="K2840" s="82"/>
      <c r="L2840" s="82"/>
      <c r="M2840" s="82"/>
      <c r="N2840" s="82"/>
      <c r="O2840" s="82"/>
      <c r="P2840" s="82">
        <v>2.5</v>
      </c>
      <c r="Q2840" s="82"/>
      <c r="R2840" s="82"/>
      <c r="S2840" s="82"/>
      <c r="T2840" s="82"/>
      <c r="U2840" s="82"/>
      <c r="V2840" s="82"/>
      <c r="W2840" s="82"/>
      <c r="X2840" s="82"/>
      <c r="Y2840" s="82"/>
      <c r="Z2840" s="82"/>
      <c r="AA2840" s="82">
        <v>2</v>
      </c>
      <c r="AB2840" s="82"/>
      <c r="AC2840" s="35"/>
      <c r="AD2840" s="35"/>
      <c r="AE2840" s="35">
        <v>0.5</v>
      </c>
      <c r="AF2840" s="35"/>
      <c r="AG2840" s="35"/>
      <c r="AH2840" s="35"/>
      <c r="AI2840" s="35"/>
      <c r="AJ2840" s="35"/>
      <c r="AK2840" s="35"/>
      <c r="AL2840" s="35"/>
      <c r="AM2840" s="241"/>
      <c r="AN2840" s="241"/>
      <c r="AO2840" s="241"/>
      <c r="AP2840" s="241"/>
      <c r="AQ2840" s="241"/>
      <c r="AR2840" s="241"/>
      <c r="AS2840" s="241"/>
      <c r="AT2840" s="257"/>
      <c r="AU2840" s="257"/>
      <c r="AV2840" s="260"/>
      <c r="AW2840" s="260"/>
      <c r="AX2840" s="257"/>
      <c r="AY2840" s="257"/>
      <c r="AZ2840" s="257"/>
      <c r="BA2840" s="257"/>
      <c r="BB2840" s="257"/>
      <c r="BC2840" s="257"/>
      <c r="BD2840" s="257"/>
      <c r="BE2840" s="257"/>
      <c r="BF2840" s="257"/>
      <c r="BG2840" s="257"/>
      <c r="BH2840" s="257"/>
      <c r="BI2840" s="257"/>
      <c r="BJ2840" s="257"/>
      <c r="BK2840" s="257"/>
      <c r="BL2840" s="263"/>
      <c r="BM2840" s="263"/>
      <c r="BN2840" s="263"/>
      <c r="BO2840" s="263"/>
      <c r="BP2840" s="263"/>
      <c r="BQ2840" s="263"/>
      <c r="BR2840" s="271"/>
      <c r="BS2840" s="271"/>
      <c r="BT2840" s="271"/>
      <c r="BU2840" s="271"/>
      <c r="BV2840" s="271"/>
      <c r="BW2840" s="271"/>
      <c r="BX2840" s="257"/>
      <c r="BY2840" s="257"/>
      <c r="BZ2840" s="257"/>
      <c r="CA2840" s="268"/>
      <c r="CB2840" s="268"/>
      <c r="CC2840" s="275"/>
      <c r="CD2840" s="268"/>
      <c r="CE2840" s="268"/>
      <c r="CF2840" s="268"/>
      <c r="CG2840" s="268"/>
      <c r="CH2840" s="268"/>
      <c r="CI2840" s="268"/>
      <c r="CJ2840" s="268"/>
      <c r="CK2840" s="268"/>
      <c r="CL2840" s="265"/>
      <c r="CM2840" s="272"/>
      <c r="CN2840" s="264"/>
      <c r="CO2840" s="193"/>
      <c r="CP2840" s="226"/>
      <c r="CQ2840" s="226"/>
      <c r="CR2840" s="226"/>
      <c r="CS2840" s="192"/>
      <c r="CT2840" s="192"/>
      <c r="CU2840" s="192"/>
      <c r="CV2840" s="192"/>
      <c r="CW2840" s="192"/>
      <c r="CX2840" s="192"/>
      <c r="CY2840" s="192"/>
      <c r="CZ2840" s="192"/>
      <c r="DA2840" s="192"/>
    </row>
    <row r="2841" spans="1:105" s="120" customFormat="1" ht="15" customHeight="1">
      <c r="A2841" s="227">
        <f t="shared" si="919"/>
        <v>352</v>
      </c>
      <c r="B2841" s="613" t="s">
        <v>849</v>
      </c>
      <c r="C2841" s="544" t="s">
        <v>855</v>
      </c>
      <c r="D2841" s="236" t="s">
        <v>844</v>
      </c>
      <c r="E2841" s="236" t="s">
        <v>353</v>
      </c>
      <c r="F2841" s="253" t="s">
        <v>80</v>
      </c>
      <c r="G2841" s="351"/>
      <c r="H2841" s="82" t="s">
        <v>69</v>
      </c>
      <c r="I2841" s="82"/>
      <c r="J2841" s="82" t="s">
        <v>60</v>
      </c>
      <c r="K2841" s="82" t="s">
        <v>60</v>
      </c>
      <c r="L2841" s="82" t="s">
        <v>60</v>
      </c>
      <c r="M2841" s="82" t="s">
        <v>60</v>
      </c>
      <c r="N2841" s="82" t="s">
        <v>60</v>
      </c>
      <c r="O2841" s="82"/>
      <c r="P2841" s="82" t="s">
        <v>60</v>
      </c>
      <c r="Q2841" s="82" t="s">
        <v>60</v>
      </c>
      <c r="R2841" s="82" t="s">
        <v>60</v>
      </c>
      <c r="S2841" s="82" t="s">
        <v>60</v>
      </c>
      <c r="T2841" s="82" t="s">
        <v>60</v>
      </c>
      <c r="U2841" s="82" t="s">
        <v>60</v>
      </c>
      <c r="V2841" s="82"/>
      <c r="W2841" s="82" t="s">
        <v>60</v>
      </c>
      <c r="X2841" s="82" t="s">
        <v>60</v>
      </c>
      <c r="Y2841" s="82" t="s">
        <v>60</v>
      </c>
      <c r="Z2841" s="82" t="s">
        <v>60</v>
      </c>
      <c r="AA2841" s="82" t="s">
        <v>60</v>
      </c>
      <c r="AB2841" s="82" t="s">
        <v>60</v>
      </c>
      <c r="AC2841" s="82"/>
      <c r="AD2841" s="82" t="s">
        <v>60</v>
      </c>
      <c r="AE2841" s="82" t="s">
        <v>60</v>
      </c>
      <c r="AF2841" s="82" t="s">
        <v>60</v>
      </c>
      <c r="AG2841" s="82" t="s">
        <v>60</v>
      </c>
      <c r="AH2841" s="82" t="s">
        <v>60</v>
      </c>
      <c r="AI2841" s="82" t="s">
        <v>1471</v>
      </c>
      <c r="AJ2841" s="82"/>
      <c r="AK2841" s="82" t="s">
        <v>60</v>
      </c>
      <c r="AL2841" s="82" t="s">
        <v>60</v>
      </c>
      <c r="AM2841" s="239">
        <f>COUNTIF(H2841:AL2841,"PH")+COUNTIF(H2841:AL2841,"PH/L")+COUNTIF(H2841:AL2841,"PM")</f>
        <v>0</v>
      </c>
      <c r="AN2841" s="239">
        <f>COUNTIF(H2841:AL2841,"PD")+COUNTIF(H2841:AL2841,"PDD")+COUNTIF(H2841:AL2841,"P/DS")/2+COUNTIF(H2841:AL2841,"PMD")</f>
        <v>0</v>
      </c>
      <c r="AO2841" s="239">
        <f>COUNTIF(H2841:AL2841,"PN")+COUNTIF(H2841:AL2841,"P/NS")/2+COUNTIF(H2841:AL2841,"PH")+COUNTIF(H2841:AL2841,"PH/F")/2+COUNTIF(H2841:AL2841,"PH/L")/2+COUNTIF(H2841:AL2841,"PM")</f>
        <v>0</v>
      </c>
      <c r="AP2841" s="239">
        <f>COUNTIF(H2841:AL2841,"BH")+COUNTIF(H2841:AL2841,"AL/BL")+COUNTIF(H2841:AL2841,"UL/BL")+COUNTIF(H2841:AL2841,"BM")</f>
        <v>0</v>
      </c>
      <c r="AQ2841" s="239">
        <f>COUNTIF(H2841:AL2841,"DS")+COUNTIF(H2841:AL2841,"AL/DS")/2+COUNTIF(H2841:AL2841,"UL/DS")/2+COUNTIF(H2841:AL2841,"CT")+COUNTIF(H2841:AL2841,"MD")</f>
        <v>24.5</v>
      </c>
      <c r="AR2841" s="239">
        <f>COUNTIF(H2841:AL2841,"NS")+COUNTIF(H2841:AL2841,"AL/NS")/2+COUNTIF(H2841:AL2841,"UL/NS")/2+COUNTIF(H2841:AL2841,"BH")+COUNTIF(H2841:AL2841,"AL/BF")/2+COUNTIF(H2841:AL2841,"AL/BL")/2+COUNTIF(H2841:AL2841,"UL/BL")/2+COUNTIF(H2841:AL2841,"UL/BF")/2+COUNTIF(H2841:AL2841,"BM")</f>
        <v>0</v>
      </c>
      <c r="AS2841" s="239">
        <f>COUNTIF(H2841:AL2841,"AL")+COUNTIF(H2841:AL2841,"AL/DS")/2+COUNTIF(H2841:AL2841,"AL/NS")/2+COUNTIF(H2841:AL2841,"NH")+COUNTIF(H2841:AL2841,"SL")+COUNTIF(H2841:AL2841,"NHD")+COUNTIF(H2841:AL2841,"B")+COUNTIF(H2841:AL2841,"HL")+COUNTIF(H2841:AL2841,"AL/BF")/2+COUNTIF(H2841:AL2841,"AL/BL")/2</f>
        <v>1</v>
      </c>
      <c r="AT2841" s="255">
        <f>COUNTIF(H2841:AL2841,"PD")+COUNTIF(H2841:AL2841,"PN")+COUNTIF(H2841:AL2841,"P/DS")/2+COUNTIF(H2841:AL2841,"P/NS")/2+COUNTIF(H2841:AL2841,"DS")+COUNTIF(H2841:AL2841,"NS")+COUNTIF(H2841:AL2841,"AL")+COUNTIF(H2841:AL2841,"AL/DS")+COUNTIF(H2841:AL2841,"AL/NS")+COUNTIF(H2841:AL2841,"NH")+COUNTIF(H2841:AL2841,"SL")+COUNTIF(H2841:AL2841,"UL/DS")/2+COUNTIF(H2841:AL2841,"UL/NS")/2+COUNTIF(H2841:AL2841,"CT")+COUNTIF(H2841:AL2841,"NHD")+COUNTIF(H2841:AL2841,"PDD")+COUNTIF(H2841:AL2841,"B")+COUNTIF(H2841:AL2841,"HL")+COUNTIF(H2841:AL2841,"PH")+COUNTIF(H2841:AL2841,"BH")+COUNTIF(H2841:AL2841,"AL/BF")+COUNTIF(H2841:AL2841,"AL/BL")+COUNTIF(H2841:AL2841,"UL/BF")/2+COUNTIF(H2841:AL2841,"UL/BL")/2+COUNTIF(H2841:AL2841,"PH/F")/2+COUNTIF(H2841:AL2841,"PH/L")/2+COUNTIF(H2841:AL2841,"MD")+COUNTIF(H2841:AL2841,"PMD")+COUNTIF(H2841:AL2841,"PM")+COUNTIF(H2841:AL2841,"BM")</f>
        <v>25.5</v>
      </c>
      <c r="AU2841" s="255">
        <f>COUNTIF(H2841:AL2841,"P/DS")/2+COUNTIF(H2841:AL2841,"P/NS")/2+COUNTIF(H2841:AL2841,"IL")+COUNTIF(H2841:AL2841,"NL")+COUNTIF(H2841:AL2841,"UL")+COUNTIF(H2841:AL2841,"UL/DS")/2+COUNTIF(H2841:AL2841,"UL/NS")/2+COUNTIF(H2841:AL2841,"KT")+COUNTIF(H2841:AL2841,"UL/BF")/2+COUNTIF(H2841:AL2841,"UL/BL")/2+COUNTIF(H2841:AL2841,"PH/F")/2+COUNTIF(H2841:AL2841,"PH/L")/2+COUNTIF(H2841:AL2841,"NB")</f>
        <v>0.5</v>
      </c>
      <c r="AV2841" s="258">
        <f>COUNTIF(H2841:AL2841,"PN")+COUNTIF(H2841:AL2841,"TVD")+COUNTIF(H2841:AL2841,"PH")+COUNTIF(H2841:AL2841,"PM")+COUNTIF(H2841:AL2841,"PDD")-COUNTIFS(H2841:AL2841,"PN",H2848:AL2848,"&gt;=3")-COUNTIFS(H2841:AL2841,"PM",H2848:AL2848,"&gt;=3")</f>
        <v>0</v>
      </c>
      <c r="AW2841" s="258">
        <f>COUNTIF(H2841:AL2841,"NS")+COUNTIF(H2841:AL2841,"D")+COUNTIF(H2841:AL2841,"BH")+COUNTIF(H2841:AL2841,"NHD")+COUNTIF(H2841:AL2841,"BM")-COUNTIFS(H2841:AL2841,"NS",H2848:AL2848,"&gt;=3")-COUNTIFS(H2841:AL2841,"BH",H2848:AL2848,"&gt;=3")-COUNTIFS(H2841:AL2841,"BM",H2848:AL2848,"&gt;=3")</f>
        <v>0</v>
      </c>
      <c r="AX2841" s="255">
        <f>COUNTIF(H2841:AL2841,"AL")+COUNTIF(H2841:AL2841,"AL/DS")/2+COUNTIF(H2841:AL2841,"AL/NS")/2+COUNTIF(H2841:AL2841,"AL/BF")+COUNTIF(H2841:AL2841,"AL/BL")/2</f>
        <v>0</v>
      </c>
      <c r="AY2841" s="255">
        <f>COUNTIF(H2841:AL2841,"SL")</f>
        <v>0</v>
      </c>
      <c r="AZ2841" s="255">
        <f>COUNTIF(H2841:AL2841,"NH")</f>
        <v>1</v>
      </c>
      <c r="BA2841" s="255">
        <f>COUNTIF(H2841:AL2841,"HL")</f>
        <v>0</v>
      </c>
      <c r="BB2841" s="255">
        <f>COUNTIF(G2841:AL2841,"P/DS")/2+COUNTIF(G2841:AL2841,"P/NS")/2+COUNTIF(G2841:AL2841,"UL")+COUNTIF(G2841:AL2841,"UL/DS")/2+COUNTIF(G2841:AL2841,"UL/NS")/2+COUNTIF(G2841:AL2841,"UL/BL")/2+COUNTIF(G2841:AL2841,"UL/BF")/2+COUNTIF(G2841:AL2841,"PH/F")/2+COUNTIF(G2841:AL2841,"PH/L")/2</f>
        <v>0.5</v>
      </c>
      <c r="BC2841" s="255">
        <f>COUNTIF(H2841:AL2841,"NB")</f>
        <v>0</v>
      </c>
      <c r="BD2841" s="255">
        <f>COUNTIF(H2841:AL2841,"NL")</f>
        <v>0</v>
      </c>
      <c r="BE2841" s="255">
        <f>COUNTIF(H2841:AL2841,"IL")</f>
        <v>0</v>
      </c>
      <c r="BF2841" s="255">
        <f>COUNTIF(H2841:AL2841,"KT")</f>
        <v>0</v>
      </c>
      <c r="BG2841" s="255">
        <f>COUNTIF(H2841:AL2841,"L70")</f>
        <v>0</v>
      </c>
      <c r="BH2841" s="255">
        <f>COUNTIF(H2841:AL2841,"MD")</f>
        <v>0</v>
      </c>
      <c r="BI2841" s="255">
        <f>COUNTIF(H2841:AL2841,"PMD")</f>
        <v>0</v>
      </c>
      <c r="BJ2841" s="255">
        <f>COUNTIF(H2841:AL2841,"PM")</f>
        <v>0</v>
      </c>
      <c r="BK2841" s="255">
        <f>COUNTIF(H2841:AL2841,"BM")</f>
        <v>0</v>
      </c>
      <c r="BL2841" s="261">
        <f>SUMIF(H2841:AL2841,"PD",H2842:AL2842)+SUMIF(H2841:AL2841,"PN",H2842:AL2842)+SUMIF(H2841:AL2841,"P/DS",H2842:AL2842)+SUMIF(H2841:AL2841,"PN/F",H2842:AL2842)+SUMIF(H2841:AL2841,"PN/L",H2842:AL2842)+SUMIF(H2841:AL2841,"TV",H2842:AL2842)+SUMIF(H2841:AL2841,"TVD",H2842:AL2842)+SUMIF(H2841:AL2841,"PDD",H2842:AL2842)</f>
        <v>0</v>
      </c>
      <c r="BM2841" s="261">
        <f>SUMIF(H2841:AL2841,"PD",H2843:AL2843)+SUMIF(H2841:AL2841,"PN",H2843:AL2843)+SUMIF(H2841:AL2841,"P/DS",H2843:AL2843)+SUMIF(H2841:AL2841,"PN/F",H2843:AL2843)+SUMIF(H2841:AL2841,"PN/L",H2843:AL2843)+SUMIF(H2841:AL2841,"TV",H2843:AL2843)+SUMIF(H2841:AL2841,"TVD",H2843:AL2843)+SUMIF(H2841:AL2841,"PDD",H2843:AL2843)+SUMIF(H2841:AL2841,"PMD",H2843:AL2843)</f>
        <v>0</v>
      </c>
      <c r="BN2841" s="261">
        <f>SUMIF(H2841:AL2841,"PD",H2844:AL2844)+SUMIF(H2841:AL2841,"PN",H2844:AL2844)+SUMIF(H2841:AL2841,"P/DS",H2844:AL2844)+SUMIF(H2841:AL2841,"PN/F",H2844:AL2844)+SUMIF(H2841:AL2841,"PN/L",H2844:AL2844)+SUMIF(H2841:AL2841,"TV",H2844:AL2844)+SUMIF(H2841:AL2841,"TVD",H2844:AL2844)</f>
        <v>0</v>
      </c>
      <c r="BO2841" s="261">
        <f>SUMIF(H2841:AL2841,"PD",H2845:AL2845)+SUMIF(H2841:AL2841,"PN",H2845:AL2845)+SUMIF(H2841:AL2841,"P/DS",H2845:AL2845)+SUMIF(H2841:AL2841,"PN/F",H2845:AL2845)+SUMIF(H2841:AL2841,"PN/L",H2845:AL2845)+SUMIF(H2841:AL2841,"TV",H2845:AL2845)+SUMIF(H2841:AL2841,"TVD",H2845:AL2845)</f>
        <v>0</v>
      </c>
      <c r="BP2841" s="261">
        <f>SUMIF(H2841:AL2841,"PD",H2846:AL2846)+SUMIF(H2841:AL2841,"PN",H2846:AL2846)+SUMIF(H2841:AL2841,"P/DS",H2846:AL2846)+SUMIF(H2841:AL2841,"PN/F",H2846:AL2846)+SUMIF(H2841:AL2841,"PN/L",H2846:AL2846)+SUMIF(H2841:AL2841,"TV",H2846:AL2846)+SUMIF(H2841:AL2841,"TVD",H2846:AL2846)+SUMIF(H2841:AL2841,"PDD",H2846:AL2846)+SUMIF(H2841:AL2841,"PH",H2846:AL2846)+SUMIF(H2841:AL2841,"PM",H2846:AL2846)</f>
        <v>0</v>
      </c>
      <c r="BQ2841" s="261">
        <f>SUMIF(H2841:AL2841,"PD",H2847:AL2847)+SUMIF(H2841:AL2841,"PN",H2847:AL2847)+SUMIF(H2841:AL2841,"P/DS",H2847:AL2847)+SUMIF(H2841:AL2841,"PN/F",H2847:AL2847)+SUMIF(H2841:AL2841,"PN/L",H2847:AL2847)+SUMIF(H2841:AL2841,"TV",H2847:AL2847)+SUMIF(H2841:AL2841,"TVD",H2847:AL2847)+SUMIF(H2841:AL2841,"PDD",H2847:AL2847)+SUMIF(H2841:AL2841,"PH",H2847:AL2847)+SUMIF(H2841:AL2841,"PM",H2847:AL2847)</f>
        <v>0</v>
      </c>
      <c r="BR2841" s="269">
        <f>SUM(H2842:AL2842)-BL2841</f>
        <v>10</v>
      </c>
      <c r="BS2841" s="269">
        <f>SUM(H2843:AL2843)-BM2841</f>
        <v>0</v>
      </c>
      <c r="BT2841" s="269">
        <f>SUM(H2844:AL2844)-BN2841</f>
        <v>0</v>
      </c>
      <c r="BU2841" s="269">
        <f>SUM(H2845:AL2845)-BO2841</f>
        <v>0</v>
      </c>
      <c r="BV2841" s="269">
        <f>SUM(H2846:AL2846)-BP2841</f>
        <v>0</v>
      </c>
      <c r="BW2841" s="269">
        <f>SUM(H2847:AL2847)-BQ2841</f>
        <v>0</v>
      </c>
      <c r="BX2841" s="255">
        <f>SUMIF(H2841:AL2841,"PD",H2848:AL2848)+SUMIF(H2841:AL2841,"PN",H2848:AL2848)+SUMIF(H2841:AL2841,"P/DS",H2848:AL2848)+SUMIF(H2841:AL2841,"PN/F",H2848:AL2848)+SUMIF(H2841:AL2841,"PN/L",H2848:AL2848)</f>
        <v>0</v>
      </c>
      <c r="BY2841" s="255">
        <f>SUM(H2848:AL2848)-BX2841</f>
        <v>0</v>
      </c>
      <c r="BZ2841" s="255">
        <f t="shared" ref="BZ2841" si="930">+SUM(BL2841:BW2848)</f>
        <v>10</v>
      </c>
      <c r="CA2841" s="266">
        <f>(COUNTIFS(H2841:AL2841,"PD",H2842:AL2842,"&gt;=2"))*0.5-IF(CN2841="VP",COUNTIFS($H$16:$AL$16,"SAT",H2841:AL2841,"PD",H2842:AL2842,"&gt;=2"))*0.5</f>
        <v>0</v>
      </c>
      <c r="CB2841" s="266">
        <f>(COUNTIFS(H2841:AL2841,"PN",H2843:AL2843,"&gt;=0.5",H2842:AL2842,"&gt;=1.5"))*0.5+COUNTIFS(H2841:AL2841,"PDD",H2843:AL2843,"&gt;=0.5",H2842:AL2842,"&gt;=1.5")*0.5</f>
        <v>0</v>
      </c>
      <c r="CC2841" s="273">
        <f>(COUNTIFS(H2841:AL2841,"TV",H2843:AL2843,"&gt;=10"))*0.5+(COUNTIFS(H2841:AL2841,"PMD",H2843:AL2843,"&gt;=2"))*0.5</f>
        <v>0</v>
      </c>
      <c r="CD2841" s="266">
        <f>(COUNTIFS(H2841:AL2841,"TVD",H2845:AL2845,"&gt;=6.5",H2843:AL2843,"&gt;=3.5"))*0.5</f>
        <v>0</v>
      </c>
      <c r="CE2841" s="266">
        <f>(COUNTIFS(H2841:AL2841,"PD",H2846:AL2846,"&gt;=10"))*0.5</f>
        <v>0</v>
      </c>
      <c r="CF2841" s="266">
        <f>(COUNTIFS(H2841:AL2841,"PDD",H2846:AL2846,"&gt;=3.5",H2847:AL2847,"&gt;=6.5")+COUNTIFS(H2841:AL2841,"PH",H2847:AL2847,"&gt;=0.5",H2846:AL2846,"&gt;=1.5")+COUNTIFS(H2841:AL2841,"PM",H2847:AL2847,"&gt;=0.5",H2846:AL2846,"&gt;=1.5"))*0.5</f>
        <v>0</v>
      </c>
      <c r="CG2841" s="266">
        <f>(COUNTIFS(H2841:AL2841,"DS",H2842:AL2842,"&gt;=2")+COUNTIFS(H2841:AL2841,"AL/DS",H2842:AL2842,"&gt;=2"))*0.5-IF(CN2841="VP",COUNTIFS($H$16:$AL$16,"SAT",H2841:AL2841,"DS",H2842:AL2842,"&gt;=2"))*0.5</f>
        <v>2.5</v>
      </c>
      <c r="CH2841" s="266">
        <f>(COUNTIFS(H2841:AL2841,"NS",H2843:AL2843,"&gt;=0.5",H2842:AL2842,"&gt;=1.5")+COUNTIFS(H2841:AL2841,"AL/NS",H2843:AL2843,"&gt;=0.5",H2842:AL2842,"&gt;=1.5")+COUNTIFS(H2841:AL2841,"NHD",H2843:AL2843,"&gt;=4.5",H2846:AL2846,"&gt;=2",H2842:AL2842,"&gt;=1.5"))*0.5</f>
        <v>0</v>
      </c>
      <c r="CI2841" s="266">
        <f>(COUNTIF(H2843:AL2843,"&gt;=10")+COUNTIFS(H2841:AL2841,"MD",H2843:AL2843,"&gt;=2")-COUNTIFS(H2841:AL2841,"TV",H2843:AL2843,"&gt;=10"))*0.5</f>
        <v>0</v>
      </c>
      <c r="CJ2841" s="266">
        <f>(COUNTIFS(H2841:AL2841,"D",H2845:AL2845,"&gt;=6.5",H2843:AL2843,"&gt;=3.5"))*0.5</f>
        <v>0</v>
      </c>
      <c r="CK2841" s="266">
        <f>(COUNTIF(H2846:AL2846,"&gt;=10")-COUNTIFS(H2841:AL2841,"PD",H2846:AL2846,"&gt;=10"))*0.5</f>
        <v>0</v>
      </c>
      <c r="CL2841" s="265">
        <f>(COUNTIFS(H2841:AL2841,"NHD",H2846:AL2846,"&gt;=3.5",H2847:AL2847,"&gt;=6.5")+COUNTIFS(H2841:AL2841,"BH",H2846:AL2846,"&gt;=1.5",H2847:AL2847,"&gt;=0.5")+COUNTIFS(H2841:AL2841,"BM",H2846:AL2846,"&gt;=1.5",H2847:AL2847,"&gt;=0.5")+COUNTIFS(H2841:AL2841,"D",H2846:AL2846,"&gt;=1.5",H2847:AL2847,"&gt;=0.5"))*0.5</f>
        <v>0</v>
      </c>
      <c r="CM2841" s="272"/>
      <c r="CN2841" s="264" t="s">
        <v>723</v>
      </c>
      <c r="CO2841" s="180">
        <f t="shared" ref="CO2841" si="931">+AM2841+AN2841+AO2841+AP2841+AQ2841+AR2841+AS2841+AU2841+BG2841</f>
        <v>26</v>
      </c>
      <c r="CP2841" s="225">
        <f>+SUM(I2842:I2847)-I2848</f>
        <v>0</v>
      </c>
      <c r="CQ2841" s="225">
        <f>+SUM(J2842:J2847)-J2848</f>
        <v>0</v>
      </c>
      <c r="CR2841" s="225">
        <f>+SUM(K2842:K2847)-K2848</f>
        <v>0</v>
      </c>
      <c r="CS2841" s="181"/>
      <c r="CT2841" s="181"/>
      <c r="CU2841" s="181"/>
      <c r="CV2841" s="181"/>
      <c r="CW2841" s="181"/>
      <c r="CX2841" s="181"/>
      <c r="CY2841" s="181"/>
      <c r="CZ2841" s="181"/>
      <c r="DA2841" s="181"/>
    </row>
    <row r="2842" spans="1:105" s="120" customFormat="1" ht="15" customHeight="1">
      <c r="A2842" s="228"/>
      <c r="B2842" s="614"/>
      <c r="C2842" s="545"/>
      <c r="D2842" s="237"/>
      <c r="E2842" s="237"/>
      <c r="F2842" s="242" t="s">
        <v>82</v>
      </c>
      <c r="G2842" s="121">
        <v>1.5</v>
      </c>
      <c r="H2842" s="83"/>
      <c r="I2842" s="83"/>
      <c r="J2842" s="83"/>
      <c r="K2842" s="83"/>
      <c r="L2842" s="83"/>
      <c r="M2842" s="83"/>
      <c r="N2842" s="83"/>
      <c r="O2842" s="83"/>
      <c r="P2842" s="83"/>
      <c r="Q2842" s="83">
        <v>2</v>
      </c>
      <c r="R2842" s="83">
        <v>2</v>
      </c>
      <c r="S2842" s="83"/>
      <c r="T2842" s="83"/>
      <c r="U2842" s="83"/>
      <c r="V2842" s="83"/>
      <c r="W2842" s="83"/>
      <c r="X2842" s="83">
        <v>2</v>
      </c>
      <c r="Y2842" s="83"/>
      <c r="Z2842" s="83"/>
      <c r="AA2842" s="83"/>
      <c r="AB2842" s="83"/>
      <c r="AC2842" s="79"/>
      <c r="AD2842" s="79"/>
      <c r="AE2842" s="79"/>
      <c r="AF2842" s="79">
        <v>2</v>
      </c>
      <c r="AG2842" s="79"/>
      <c r="AH2842" s="79"/>
      <c r="AI2842" s="79"/>
      <c r="AJ2842" s="79"/>
      <c r="AK2842" s="79">
        <v>2</v>
      </c>
      <c r="AL2842" s="79"/>
      <c r="AM2842" s="240"/>
      <c r="AN2842" s="240"/>
      <c r="AO2842" s="240"/>
      <c r="AP2842" s="240"/>
      <c r="AQ2842" s="240"/>
      <c r="AR2842" s="240"/>
      <c r="AS2842" s="240"/>
      <c r="AT2842" s="256"/>
      <c r="AU2842" s="256"/>
      <c r="AV2842" s="259"/>
      <c r="AW2842" s="259"/>
      <c r="AX2842" s="256"/>
      <c r="AY2842" s="256"/>
      <c r="AZ2842" s="256"/>
      <c r="BA2842" s="256"/>
      <c r="BB2842" s="256"/>
      <c r="BC2842" s="256"/>
      <c r="BD2842" s="256"/>
      <c r="BE2842" s="256"/>
      <c r="BF2842" s="256"/>
      <c r="BG2842" s="256"/>
      <c r="BH2842" s="256"/>
      <c r="BI2842" s="256"/>
      <c r="BJ2842" s="256"/>
      <c r="BK2842" s="256"/>
      <c r="BL2842" s="262"/>
      <c r="BM2842" s="262"/>
      <c r="BN2842" s="262"/>
      <c r="BO2842" s="262"/>
      <c r="BP2842" s="262"/>
      <c r="BQ2842" s="262"/>
      <c r="BR2842" s="270"/>
      <c r="BS2842" s="270"/>
      <c r="BT2842" s="270"/>
      <c r="BU2842" s="270"/>
      <c r="BV2842" s="270"/>
      <c r="BW2842" s="270"/>
      <c r="BX2842" s="256"/>
      <c r="BY2842" s="256"/>
      <c r="BZ2842" s="256"/>
      <c r="CA2842" s="267"/>
      <c r="CB2842" s="267"/>
      <c r="CC2842" s="274"/>
      <c r="CD2842" s="267"/>
      <c r="CE2842" s="267"/>
      <c r="CF2842" s="267"/>
      <c r="CG2842" s="267"/>
      <c r="CH2842" s="267"/>
      <c r="CI2842" s="267"/>
      <c r="CJ2842" s="267"/>
      <c r="CK2842" s="267"/>
      <c r="CL2842" s="265"/>
      <c r="CM2842" s="272"/>
      <c r="CN2842" s="264"/>
      <c r="CO2842" s="180"/>
      <c r="CP2842" s="226"/>
      <c r="CQ2842" s="226"/>
      <c r="CR2842" s="226"/>
      <c r="CS2842" s="181"/>
      <c r="CT2842" s="181"/>
      <c r="CU2842" s="181"/>
      <c r="CV2842" s="181"/>
      <c r="CW2842" s="181"/>
      <c r="CX2842" s="181"/>
      <c r="CY2842" s="181"/>
      <c r="CZ2842" s="181"/>
      <c r="DA2842" s="181"/>
    </row>
    <row r="2843" spans="1:105" s="120" customFormat="1" ht="15" customHeight="1">
      <c r="A2843" s="228"/>
      <c r="B2843" s="614"/>
      <c r="C2843" s="545"/>
      <c r="D2843" s="237"/>
      <c r="E2843" s="237"/>
      <c r="F2843" s="243"/>
      <c r="G2843" s="122">
        <v>2</v>
      </c>
      <c r="H2843" s="84"/>
      <c r="I2843" s="84"/>
      <c r="J2843" s="84"/>
      <c r="K2843" s="84"/>
      <c r="L2843" s="84"/>
      <c r="M2843" s="84"/>
      <c r="N2843" s="84"/>
      <c r="O2843" s="84"/>
      <c r="P2843" s="84"/>
      <c r="Q2843" s="84"/>
      <c r="R2843" s="84"/>
      <c r="S2843" s="84"/>
      <c r="T2843" s="84"/>
      <c r="U2843" s="84"/>
      <c r="V2843" s="84"/>
      <c r="W2843" s="84"/>
      <c r="X2843" s="84"/>
      <c r="Y2843" s="84"/>
      <c r="Z2843" s="84"/>
      <c r="AA2843" s="84"/>
      <c r="AB2843" s="84"/>
      <c r="AC2843" s="80"/>
      <c r="AD2843" s="80"/>
      <c r="AE2843" s="80"/>
      <c r="AF2843" s="80"/>
      <c r="AG2843" s="80"/>
      <c r="AH2843" s="80"/>
      <c r="AI2843" s="80"/>
      <c r="AJ2843" s="80"/>
      <c r="AK2843" s="80"/>
      <c r="AL2843" s="80"/>
      <c r="AM2843" s="240"/>
      <c r="AN2843" s="240"/>
      <c r="AO2843" s="240"/>
      <c r="AP2843" s="240"/>
      <c r="AQ2843" s="240"/>
      <c r="AR2843" s="240"/>
      <c r="AS2843" s="240"/>
      <c r="AT2843" s="256"/>
      <c r="AU2843" s="256"/>
      <c r="AV2843" s="259"/>
      <c r="AW2843" s="259"/>
      <c r="AX2843" s="256"/>
      <c r="AY2843" s="256"/>
      <c r="AZ2843" s="256"/>
      <c r="BA2843" s="256"/>
      <c r="BB2843" s="256"/>
      <c r="BC2843" s="256"/>
      <c r="BD2843" s="256"/>
      <c r="BE2843" s="256"/>
      <c r="BF2843" s="256"/>
      <c r="BG2843" s="256"/>
      <c r="BH2843" s="256"/>
      <c r="BI2843" s="256"/>
      <c r="BJ2843" s="256"/>
      <c r="BK2843" s="256"/>
      <c r="BL2843" s="262"/>
      <c r="BM2843" s="262"/>
      <c r="BN2843" s="262"/>
      <c r="BO2843" s="262"/>
      <c r="BP2843" s="262"/>
      <c r="BQ2843" s="262"/>
      <c r="BR2843" s="270"/>
      <c r="BS2843" s="270"/>
      <c r="BT2843" s="270"/>
      <c r="BU2843" s="270"/>
      <c r="BV2843" s="270"/>
      <c r="BW2843" s="270"/>
      <c r="BX2843" s="256"/>
      <c r="BY2843" s="256"/>
      <c r="BZ2843" s="256"/>
      <c r="CA2843" s="267"/>
      <c r="CB2843" s="267"/>
      <c r="CC2843" s="274"/>
      <c r="CD2843" s="267"/>
      <c r="CE2843" s="267"/>
      <c r="CF2843" s="267"/>
      <c r="CG2843" s="267"/>
      <c r="CH2843" s="267"/>
      <c r="CI2843" s="267"/>
      <c r="CJ2843" s="267"/>
      <c r="CK2843" s="267"/>
      <c r="CL2843" s="265"/>
      <c r="CM2843" s="272"/>
      <c r="CN2843" s="264"/>
      <c r="CO2843" s="180"/>
      <c r="CP2843" s="226"/>
      <c r="CQ2843" s="226"/>
      <c r="CR2843" s="226"/>
      <c r="CS2843" s="181"/>
      <c r="CT2843" s="181"/>
      <c r="CU2843" s="181"/>
      <c r="CV2843" s="181"/>
      <c r="CW2843" s="181"/>
      <c r="CX2843" s="181"/>
      <c r="CY2843" s="181"/>
      <c r="CZ2843" s="181"/>
      <c r="DA2843" s="181"/>
    </row>
    <row r="2844" spans="1:105" s="120" customFormat="1" ht="15" customHeight="1">
      <c r="A2844" s="228"/>
      <c r="B2844" s="614"/>
      <c r="C2844" s="545"/>
      <c r="D2844" s="237"/>
      <c r="E2844" s="237"/>
      <c r="F2844" s="243"/>
      <c r="G2844" s="122">
        <v>2.1</v>
      </c>
      <c r="H2844" s="84"/>
      <c r="I2844" s="84"/>
      <c r="J2844" s="84"/>
      <c r="K2844" s="84"/>
      <c r="L2844" s="84"/>
      <c r="M2844" s="84"/>
      <c r="N2844" s="84"/>
      <c r="O2844" s="84"/>
      <c r="P2844" s="84"/>
      <c r="Q2844" s="84"/>
      <c r="R2844" s="84"/>
      <c r="S2844" s="84"/>
      <c r="T2844" s="84"/>
      <c r="U2844" s="84"/>
      <c r="V2844" s="84"/>
      <c r="W2844" s="84"/>
      <c r="X2844" s="84"/>
      <c r="Y2844" s="84"/>
      <c r="Z2844" s="84"/>
      <c r="AA2844" s="84"/>
      <c r="AB2844" s="84"/>
      <c r="AC2844" s="80"/>
      <c r="AD2844" s="80"/>
      <c r="AE2844" s="80"/>
      <c r="AF2844" s="80"/>
      <c r="AG2844" s="80"/>
      <c r="AH2844" s="80"/>
      <c r="AI2844" s="80"/>
      <c r="AJ2844" s="80"/>
      <c r="AK2844" s="80"/>
      <c r="AL2844" s="80"/>
      <c r="AM2844" s="240"/>
      <c r="AN2844" s="240"/>
      <c r="AO2844" s="240"/>
      <c r="AP2844" s="240"/>
      <c r="AQ2844" s="240"/>
      <c r="AR2844" s="240"/>
      <c r="AS2844" s="240"/>
      <c r="AT2844" s="256"/>
      <c r="AU2844" s="256"/>
      <c r="AV2844" s="259"/>
      <c r="AW2844" s="259"/>
      <c r="AX2844" s="256"/>
      <c r="AY2844" s="256"/>
      <c r="AZ2844" s="256"/>
      <c r="BA2844" s="256"/>
      <c r="BB2844" s="256"/>
      <c r="BC2844" s="256"/>
      <c r="BD2844" s="256"/>
      <c r="BE2844" s="256"/>
      <c r="BF2844" s="256"/>
      <c r="BG2844" s="256"/>
      <c r="BH2844" s="256"/>
      <c r="BI2844" s="256"/>
      <c r="BJ2844" s="256"/>
      <c r="BK2844" s="256"/>
      <c r="BL2844" s="262"/>
      <c r="BM2844" s="262"/>
      <c r="BN2844" s="262"/>
      <c r="BO2844" s="262"/>
      <c r="BP2844" s="262"/>
      <c r="BQ2844" s="262"/>
      <c r="BR2844" s="270"/>
      <c r="BS2844" s="270"/>
      <c r="BT2844" s="270"/>
      <c r="BU2844" s="270"/>
      <c r="BV2844" s="270"/>
      <c r="BW2844" s="270"/>
      <c r="BX2844" s="256"/>
      <c r="BY2844" s="256"/>
      <c r="BZ2844" s="256"/>
      <c r="CA2844" s="267"/>
      <c r="CB2844" s="267"/>
      <c r="CC2844" s="274"/>
      <c r="CD2844" s="267"/>
      <c r="CE2844" s="267"/>
      <c r="CF2844" s="267"/>
      <c r="CG2844" s="267"/>
      <c r="CH2844" s="267"/>
      <c r="CI2844" s="267"/>
      <c r="CJ2844" s="267"/>
      <c r="CK2844" s="267"/>
      <c r="CL2844" s="265"/>
      <c r="CM2844" s="272"/>
      <c r="CN2844" s="264"/>
      <c r="CO2844" s="180"/>
      <c r="CP2844" s="226"/>
      <c r="CQ2844" s="226"/>
      <c r="CR2844" s="226"/>
      <c r="CS2844" s="181"/>
      <c r="CT2844" s="181"/>
      <c r="CU2844" s="181"/>
      <c r="CV2844" s="181"/>
      <c r="CW2844" s="181"/>
      <c r="CX2844" s="181"/>
      <c r="CY2844" s="181"/>
      <c r="CZ2844" s="181"/>
      <c r="DA2844" s="181"/>
    </row>
    <row r="2845" spans="1:105" s="120" customFormat="1" ht="15" customHeight="1">
      <c r="A2845" s="228"/>
      <c r="B2845" s="614"/>
      <c r="C2845" s="545"/>
      <c r="D2845" s="237"/>
      <c r="E2845" s="237"/>
      <c r="F2845" s="243"/>
      <c r="G2845" s="122">
        <v>2.7</v>
      </c>
      <c r="H2845" s="84"/>
      <c r="I2845" s="84"/>
      <c r="J2845" s="84"/>
      <c r="K2845" s="84"/>
      <c r="L2845" s="84"/>
      <c r="M2845" s="84"/>
      <c r="N2845" s="84"/>
      <c r="O2845" s="84"/>
      <c r="P2845" s="84"/>
      <c r="Q2845" s="84"/>
      <c r="R2845" s="84"/>
      <c r="S2845" s="84"/>
      <c r="T2845" s="84"/>
      <c r="U2845" s="84"/>
      <c r="V2845" s="84"/>
      <c r="W2845" s="84"/>
      <c r="X2845" s="84"/>
      <c r="Y2845" s="84"/>
      <c r="Z2845" s="84"/>
      <c r="AA2845" s="84"/>
      <c r="AB2845" s="84"/>
      <c r="AC2845" s="80"/>
      <c r="AD2845" s="80"/>
      <c r="AE2845" s="80"/>
      <c r="AF2845" s="80"/>
      <c r="AG2845" s="80"/>
      <c r="AH2845" s="80"/>
      <c r="AI2845" s="80"/>
      <c r="AJ2845" s="80"/>
      <c r="AK2845" s="80"/>
      <c r="AL2845" s="80"/>
      <c r="AM2845" s="240"/>
      <c r="AN2845" s="240"/>
      <c r="AO2845" s="240"/>
      <c r="AP2845" s="240"/>
      <c r="AQ2845" s="240"/>
      <c r="AR2845" s="240"/>
      <c r="AS2845" s="240"/>
      <c r="AT2845" s="256"/>
      <c r="AU2845" s="256"/>
      <c r="AV2845" s="259"/>
      <c r="AW2845" s="259"/>
      <c r="AX2845" s="256"/>
      <c r="AY2845" s="256"/>
      <c r="AZ2845" s="256"/>
      <c r="BA2845" s="256"/>
      <c r="BB2845" s="256"/>
      <c r="BC2845" s="256"/>
      <c r="BD2845" s="256"/>
      <c r="BE2845" s="256"/>
      <c r="BF2845" s="256"/>
      <c r="BG2845" s="256"/>
      <c r="BH2845" s="256"/>
      <c r="BI2845" s="256"/>
      <c r="BJ2845" s="256"/>
      <c r="BK2845" s="256"/>
      <c r="BL2845" s="262"/>
      <c r="BM2845" s="262"/>
      <c r="BN2845" s="262"/>
      <c r="BO2845" s="262"/>
      <c r="BP2845" s="262"/>
      <c r="BQ2845" s="262"/>
      <c r="BR2845" s="270"/>
      <c r="BS2845" s="270"/>
      <c r="BT2845" s="270"/>
      <c r="BU2845" s="270"/>
      <c r="BV2845" s="270"/>
      <c r="BW2845" s="270"/>
      <c r="BX2845" s="256"/>
      <c r="BY2845" s="256"/>
      <c r="BZ2845" s="256"/>
      <c r="CA2845" s="267"/>
      <c r="CB2845" s="267"/>
      <c r="CC2845" s="274"/>
      <c r="CD2845" s="267"/>
      <c r="CE2845" s="267"/>
      <c r="CF2845" s="267"/>
      <c r="CG2845" s="267"/>
      <c r="CH2845" s="267"/>
      <c r="CI2845" s="267"/>
      <c r="CJ2845" s="267"/>
      <c r="CK2845" s="267"/>
      <c r="CL2845" s="265"/>
      <c r="CM2845" s="272"/>
      <c r="CN2845" s="264"/>
      <c r="CO2845" s="180"/>
      <c r="CP2845" s="226"/>
      <c r="CQ2845" s="226"/>
      <c r="CR2845" s="226"/>
      <c r="CS2845" s="181"/>
      <c r="CT2845" s="181"/>
      <c r="CU2845" s="181"/>
      <c r="CV2845" s="181"/>
      <c r="CW2845" s="181"/>
      <c r="CX2845" s="181"/>
      <c r="CY2845" s="181"/>
      <c r="CZ2845" s="181"/>
      <c r="DA2845" s="181"/>
    </row>
    <row r="2846" spans="1:105" s="120" customFormat="1" ht="15" customHeight="1">
      <c r="A2846" s="228"/>
      <c r="B2846" s="614"/>
      <c r="C2846" s="545"/>
      <c r="D2846" s="237"/>
      <c r="E2846" s="237"/>
      <c r="F2846" s="243"/>
      <c r="G2846" s="122">
        <v>3</v>
      </c>
      <c r="H2846" s="84"/>
      <c r="I2846" s="84"/>
      <c r="J2846" s="84"/>
      <c r="K2846" s="84"/>
      <c r="L2846" s="84"/>
      <c r="M2846" s="84"/>
      <c r="N2846" s="84"/>
      <c r="O2846" s="84"/>
      <c r="P2846" s="84"/>
      <c r="Q2846" s="84"/>
      <c r="R2846" s="84"/>
      <c r="S2846" s="84"/>
      <c r="T2846" s="84"/>
      <c r="U2846" s="84"/>
      <c r="V2846" s="84"/>
      <c r="W2846" s="84"/>
      <c r="X2846" s="84"/>
      <c r="Y2846" s="84"/>
      <c r="Z2846" s="84"/>
      <c r="AA2846" s="84"/>
      <c r="AB2846" s="84"/>
      <c r="AC2846" s="80"/>
      <c r="AD2846" s="80"/>
      <c r="AE2846" s="80"/>
      <c r="AF2846" s="80"/>
      <c r="AG2846" s="80"/>
      <c r="AH2846" s="80"/>
      <c r="AI2846" s="80"/>
      <c r="AJ2846" s="80"/>
      <c r="AK2846" s="80"/>
      <c r="AL2846" s="80"/>
      <c r="AM2846" s="240"/>
      <c r="AN2846" s="240"/>
      <c r="AO2846" s="240"/>
      <c r="AP2846" s="240"/>
      <c r="AQ2846" s="240"/>
      <c r="AR2846" s="240"/>
      <c r="AS2846" s="240"/>
      <c r="AT2846" s="256"/>
      <c r="AU2846" s="256"/>
      <c r="AV2846" s="259"/>
      <c r="AW2846" s="259"/>
      <c r="AX2846" s="256"/>
      <c r="AY2846" s="256"/>
      <c r="AZ2846" s="256"/>
      <c r="BA2846" s="256"/>
      <c r="BB2846" s="256"/>
      <c r="BC2846" s="256"/>
      <c r="BD2846" s="256"/>
      <c r="BE2846" s="256"/>
      <c r="BF2846" s="256"/>
      <c r="BG2846" s="256"/>
      <c r="BH2846" s="256"/>
      <c r="BI2846" s="256"/>
      <c r="BJ2846" s="256"/>
      <c r="BK2846" s="256"/>
      <c r="BL2846" s="262"/>
      <c r="BM2846" s="262"/>
      <c r="BN2846" s="262"/>
      <c r="BO2846" s="262"/>
      <c r="BP2846" s="262"/>
      <c r="BQ2846" s="262"/>
      <c r="BR2846" s="270"/>
      <c r="BS2846" s="270"/>
      <c r="BT2846" s="270"/>
      <c r="BU2846" s="270"/>
      <c r="BV2846" s="270"/>
      <c r="BW2846" s="270"/>
      <c r="BX2846" s="256"/>
      <c r="BY2846" s="256"/>
      <c r="BZ2846" s="256"/>
      <c r="CA2846" s="267"/>
      <c r="CB2846" s="267"/>
      <c r="CC2846" s="274"/>
      <c r="CD2846" s="267"/>
      <c r="CE2846" s="267"/>
      <c r="CF2846" s="267"/>
      <c r="CG2846" s="267"/>
      <c r="CH2846" s="267"/>
      <c r="CI2846" s="267"/>
      <c r="CJ2846" s="267"/>
      <c r="CK2846" s="267"/>
      <c r="CL2846" s="265"/>
      <c r="CM2846" s="272"/>
      <c r="CN2846" s="264"/>
      <c r="CO2846" s="180"/>
      <c r="CP2846" s="226"/>
      <c r="CQ2846" s="226"/>
      <c r="CR2846" s="226"/>
      <c r="CS2846" s="181"/>
      <c r="CT2846" s="181"/>
      <c r="CU2846" s="181"/>
      <c r="CV2846" s="181"/>
      <c r="CW2846" s="181"/>
      <c r="CX2846" s="181"/>
      <c r="CY2846" s="181"/>
      <c r="CZ2846" s="181"/>
      <c r="DA2846" s="181"/>
    </row>
    <row r="2847" spans="1:105" s="120" customFormat="1" ht="15" customHeight="1">
      <c r="A2847" s="228"/>
      <c r="B2847" s="614"/>
      <c r="C2847" s="545"/>
      <c r="D2847" s="237"/>
      <c r="E2847" s="237"/>
      <c r="F2847" s="244"/>
      <c r="G2847" s="123">
        <v>3.9</v>
      </c>
      <c r="H2847" s="85"/>
      <c r="I2847" s="85"/>
      <c r="J2847" s="85"/>
      <c r="K2847" s="85"/>
      <c r="L2847" s="85"/>
      <c r="M2847" s="85"/>
      <c r="N2847" s="85"/>
      <c r="O2847" s="85"/>
      <c r="P2847" s="85"/>
      <c r="Q2847" s="85"/>
      <c r="R2847" s="85"/>
      <c r="S2847" s="85"/>
      <c r="T2847" s="85"/>
      <c r="U2847" s="85"/>
      <c r="V2847" s="85"/>
      <c r="W2847" s="85"/>
      <c r="X2847" s="85"/>
      <c r="Y2847" s="85"/>
      <c r="Z2847" s="85"/>
      <c r="AA2847" s="85"/>
      <c r="AB2847" s="85"/>
      <c r="AC2847" s="81"/>
      <c r="AD2847" s="81"/>
      <c r="AE2847" s="81"/>
      <c r="AF2847" s="81"/>
      <c r="AG2847" s="81"/>
      <c r="AH2847" s="81"/>
      <c r="AI2847" s="81"/>
      <c r="AJ2847" s="81"/>
      <c r="AK2847" s="81"/>
      <c r="AL2847" s="81"/>
      <c r="AM2847" s="240"/>
      <c r="AN2847" s="240"/>
      <c r="AO2847" s="240"/>
      <c r="AP2847" s="240"/>
      <c r="AQ2847" s="240"/>
      <c r="AR2847" s="240"/>
      <c r="AS2847" s="240"/>
      <c r="AT2847" s="256"/>
      <c r="AU2847" s="256"/>
      <c r="AV2847" s="259"/>
      <c r="AW2847" s="259"/>
      <c r="AX2847" s="256"/>
      <c r="AY2847" s="256"/>
      <c r="AZ2847" s="256"/>
      <c r="BA2847" s="256"/>
      <c r="BB2847" s="256"/>
      <c r="BC2847" s="256"/>
      <c r="BD2847" s="256"/>
      <c r="BE2847" s="256"/>
      <c r="BF2847" s="256"/>
      <c r="BG2847" s="256"/>
      <c r="BH2847" s="256"/>
      <c r="BI2847" s="256"/>
      <c r="BJ2847" s="256"/>
      <c r="BK2847" s="256"/>
      <c r="BL2847" s="262"/>
      <c r="BM2847" s="262"/>
      <c r="BN2847" s="262"/>
      <c r="BO2847" s="262"/>
      <c r="BP2847" s="262"/>
      <c r="BQ2847" s="262"/>
      <c r="BR2847" s="270"/>
      <c r="BS2847" s="270"/>
      <c r="BT2847" s="270"/>
      <c r="BU2847" s="270"/>
      <c r="BV2847" s="270"/>
      <c r="BW2847" s="270"/>
      <c r="BX2847" s="256"/>
      <c r="BY2847" s="256"/>
      <c r="BZ2847" s="256"/>
      <c r="CA2847" s="267"/>
      <c r="CB2847" s="267"/>
      <c r="CC2847" s="274"/>
      <c r="CD2847" s="267"/>
      <c r="CE2847" s="267"/>
      <c r="CF2847" s="267"/>
      <c r="CG2847" s="267"/>
      <c r="CH2847" s="267"/>
      <c r="CI2847" s="267"/>
      <c r="CJ2847" s="267"/>
      <c r="CK2847" s="267"/>
      <c r="CL2847" s="265"/>
      <c r="CM2847" s="272"/>
      <c r="CN2847" s="264"/>
      <c r="CO2847" s="180"/>
      <c r="CP2847" s="226"/>
      <c r="CQ2847" s="226"/>
      <c r="CR2847" s="226"/>
      <c r="CS2847" s="181"/>
      <c r="CT2847" s="181"/>
      <c r="CU2847" s="181"/>
      <c r="CV2847" s="181"/>
      <c r="CW2847" s="181"/>
      <c r="CX2847" s="181"/>
      <c r="CY2847" s="181"/>
      <c r="CZ2847" s="181"/>
      <c r="DA2847" s="181"/>
    </row>
    <row r="2848" spans="1:105" s="120" customFormat="1" ht="15" customHeight="1">
      <c r="A2848" s="229"/>
      <c r="B2848" s="615"/>
      <c r="C2848" s="546"/>
      <c r="D2848" s="238"/>
      <c r="E2848" s="238"/>
      <c r="F2848" s="245" t="s">
        <v>83</v>
      </c>
      <c r="G2848" s="352"/>
      <c r="H2848" s="82"/>
      <c r="I2848" s="82"/>
      <c r="J2848" s="82"/>
      <c r="K2848" s="82"/>
      <c r="L2848" s="82"/>
      <c r="M2848" s="82"/>
      <c r="N2848" s="82"/>
      <c r="O2848" s="82"/>
      <c r="P2848" s="82"/>
      <c r="Q2848" s="82"/>
      <c r="R2848" s="82"/>
      <c r="S2848" s="82"/>
      <c r="T2848" s="82"/>
      <c r="U2848" s="82"/>
      <c r="V2848" s="82"/>
      <c r="W2848" s="82"/>
      <c r="X2848" s="82"/>
      <c r="Y2848" s="82"/>
      <c r="Z2848" s="82"/>
      <c r="AA2848" s="82"/>
      <c r="AB2848" s="82"/>
      <c r="AC2848" s="35"/>
      <c r="AD2848" s="35"/>
      <c r="AE2848" s="35"/>
      <c r="AF2848" s="35"/>
      <c r="AG2848" s="35"/>
      <c r="AH2848" s="35"/>
      <c r="AI2848" s="35"/>
      <c r="AJ2848" s="35"/>
      <c r="AK2848" s="35"/>
      <c r="AL2848" s="35"/>
      <c r="AM2848" s="241"/>
      <c r="AN2848" s="241"/>
      <c r="AO2848" s="241"/>
      <c r="AP2848" s="241"/>
      <c r="AQ2848" s="241"/>
      <c r="AR2848" s="241"/>
      <c r="AS2848" s="241"/>
      <c r="AT2848" s="257"/>
      <c r="AU2848" s="257"/>
      <c r="AV2848" s="260"/>
      <c r="AW2848" s="260"/>
      <c r="AX2848" s="257"/>
      <c r="AY2848" s="257"/>
      <c r="AZ2848" s="257"/>
      <c r="BA2848" s="257"/>
      <c r="BB2848" s="257"/>
      <c r="BC2848" s="257"/>
      <c r="BD2848" s="257"/>
      <c r="BE2848" s="257"/>
      <c r="BF2848" s="257"/>
      <c r="BG2848" s="257"/>
      <c r="BH2848" s="257"/>
      <c r="BI2848" s="257"/>
      <c r="BJ2848" s="257"/>
      <c r="BK2848" s="257"/>
      <c r="BL2848" s="263"/>
      <c r="BM2848" s="263"/>
      <c r="BN2848" s="263"/>
      <c r="BO2848" s="263"/>
      <c r="BP2848" s="263"/>
      <c r="BQ2848" s="263"/>
      <c r="BR2848" s="271"/>
      <c r="BS2848" s="271"/>
      <c r="BT2848" s="271"/>
      <c r="BU2848" s="271"/>
      <c r="BV2848" s="271"/>
      <c r="BW2848" s="271"/>
      <c r="BX2848" s="257"/>
      <c r="BY2848" s="257"/>
      <c r="BZ2848" s="257"/>
      <c r="CA2848" s="268"/>
      <c r="CB2848" s="268"/>
      <c r="CC2848" s="275"/>
      <c r="CD2848" s="268"/>
      <c r="CE2848" s="268"/>
      <c r="CF2848" s="268"/>
      <c r="CG2848" s="268"/>
      <c r="CH2848" s="268"/>
      <c r="CI2848" s="268"/>
      <c r="CJ2848" s="268"/>
      <c r="CK2848" s="268"/>
      <c r="CL2848" s="265"/>
      <c r="CM2848" s="272"/>
      <c r="CN2848" s="264"/>
      <c r="CO2848" s="180"/>
      <c r="CP2848" s="226"/>
      <c r="CQ2848" s="226"/>
      <c r="CR2848" s="226"/>
      <c r="CS2848" s="181"/>
      <c r="CT2848" s="181"/>
      <c r="CU2848" s="181"/>
      <c r="CV2848" s="181"/>
      <c r="CW2848" s="181"/>
      <c r="CX2848" s="181"/>
      <c r="CY2848" s="181"/>
      <c r="CZ2848" s="181"/>
      <c r="DA2848" s="181"/>
    </row>
    <row r="2849" spans="1:105" s="120" customFormat="1" ht="15" customHeight="1">
      <c r="A2849" s="227">
        <f t="shared" si="919"/>
        <v>353</v>
      </c>
      <c r="B2849" s="613" t="s">
        <v>433</v>
      </c>
      <c r="C2849" s="612" t="s">
        <v>434</v>
      </c>
      <c r="D2849" s="236">
        <v>42401</v>
      </c>
      <c r="E2849" s="236" t="s">
        <v>353</v>
      </c>
      <c r="F2849" s="253" t="s">
        <v>80</v>
      </c>
      <c r="G2849" s="254"/>
      <c r="H2849" s="82" t="s">
        <v>69</v>
      </c>
      <c r="I2849" s="82"/>
      <c r="J2849" s="82" t="s">
        <v>60</v>
      </c>
      <c r="K2849" s="82" t="s">
        <v>60</v>
      </c>
      <c r="L2849" s="82" t="s">
        <v>60</v>
      </c>
      <c r="M2849" s="82" t="s">
        <v>60</v>
      </c>
      <c r="N2849" s="82" t="s">
        <v>60</v>
      </c>
      <c r="O2849" s="82"/>
      <c r="P2849" s="82" t="s">
        <v>60</v>
      </c>
      <c r="Q2849" s="82" t="s">
        <v>60</v>
      </c>
      <c r="R2849" s="82" t="s">
        <v>60</v>
      </c>
      <c r="S2849" s="82" t="s">
        <v>60</v>
      </c>
      <c r="T2849" s="82" t="s">
        <v>60</v>
      </c>
      <c r="U2849" s="82" t="s">
        <v>60</v>
      </c>
      <c r="V2849" s="82"/>
      <c r="W2849" s="82" t="s">
        <v>60</v>
      </c>
      <c r="X2849" s="82" t="s">
        <v>60</v>
      </c>
      <c r="Y2849" s="82" t="s">
        <v>60</v>
      </c>
      <c r="Z2849" s="82" t="s">
        <v>60</v>
      </c>
      <c r="AA2849" s="82" t="s">
        <v>60</v>
      </c>
      <c r="AB2849" s="82" t="s">
        <v>60</v>
      </c>
      <c r="AC2849" s="82"/>
      <c r="AD2849" s="82" t="s">
        <v>60</v>
      </c>
      <c r="AE2849" s="82" t="s">
        <v>60</v>
      </c>
      <c r="AF2849" s="82" t="s">
        <v>60</v>
      </c>
      <c r="AG2849" s="82" t="s">
        <v>60</v>
      </c>
      <c r="AH2849" s="82" t="s">
        <v>60</v>
      </c>
      <c r="AI2849" s="82" t="s">
        <v>1471</v>
      </c>
      <c r="AJ2849" s="82"/>
      <c r="AK2849" s="82" t="s">
        <v>60</v>
      </c>
      <c r="AL2849" s="82" t="s">
        <v>60</v>
      </c>
      <c r="AM2849" s="239">
        <f>COUNTIF(H2849:AL2849,"PH")+COUNTIF(H2849:AL2849,"PH/L")+COUNTIF(H2849:AL2849,"PM")</f>
        <v>0</v>
      </c>
      <c r="AN2849" s="239">
        <f>COUNTIF(H2849:AL2849,"PD")+COUNTIF(H2849:AL2849,"PDD")+COUNTIF(H2849:AL2849,"P/DS")/2+COUNTIF(H2849:AL2849,"PMD")</f>
        <v>0</v>
      </c>
      <c r="AO2849" s="239">
        <f>COUNTIF(H2849:AL2849,"PN")+COUNTIF(H2849:AL2849,"P/NS")/2+COUNTIF(H2849:AL2849,"PH")+COUNTIF(H2849:AL2849,"PH/F")/2+COUNTIF(H2849:AL2849,"PH/L")/2+COUNTIF(H2849:AL2849,"PM")</f>
        <v>0</v>
      </c>
      <c r="AP2849" s="239">
        <f>COUNTIF(H2849:AL2849,"BH")+COUNTIF(H2849:AL2849,"AL/BL")+COUNTIF(H2849:AL2849,"UL/BL")+COUNTIF(H2849:AL2849,"BM")</f>
        <v>0</v>
      </c>
      <c r="AQ2849" s="239">
        <f>COUNTIF(H2849:AL2849,"DS")+COUNTIF(H2849:AL2849,"AL/DS")/2+COUNTIF(H2849:AL2849,"UL/DS")/2+COUNTIF(H2849:AL2849,"CT")+COUNTIF(H2849:AL2849,"MD")</f>
        <v>24.5</v>
      </c>
      <c r="AR2849" s="239">
        <f>COUNTIF(H2849:AL2849,"NS")+COUNTIF(H2849:AL2849,"AL/NS")/2+COUNTIF(H2849:AL2849,"UL/NS")/2+COUNTIF(H2849:AL2849,"BH")+COUNTIF(H2849:AL2849,"AL/BF")/2+COUNTIF(H2849:AL2849,"AL/BL")/2+COUNTIF(H2849:AL2849,"UL/BL")/2+COUNTIF(H2849:AL2849,"UL/BF")/2+COUNTIF(H2849:AL2849,"BM")</f>
        <v>0</v>
      </c>
      <c r="AS2849" s="239">
        <f>COUNTIF(H2849:AL2849,"AL")+COUNTIF(H2849:AL2849,"AL/DS")/2+COUNTIF(H2849:AL2849,"AL/NS")/2+COUNTIF(H2849:AL2849,"NH")+COUNTIF(H2849:AL2849,"SL")+COUNTIF(H2849:AL2849,"NHD")+COUNTIF(H2849:AL2849,"B")+COUNTIF(H2849:AL2849,"HL")+COUNTIF(H2849:AL2849,"AL/BF")/2+COUNTIF(H2849:AL2849,"AL/BL")/2</f>
        <v>1</v>
      </c>
      <c r="AT2849" s="255">
        <f>COUNTIF(H2849:AL2849,"PD")+COUNTIF(H2849:AL2849,"PN")+COUNTIF(H2849:AL2849,"P/DS")/2+COUNTIF(H2849:AL2849,"P/NS")/2+COUNTIF(H2849:AL2849,"DS")+COUNTIF(H2849:AL2849,"NS")+COUNTIF(H2849:AL2849,"AL")+COUNTIF(H2849:AL2849,"AL/DS")+COUNTIF(H2849:AL2849,"AL/NS")+COUNTIF(H2849:AL2849,"NH")+COUNTIF(H2849:AL2849,"SL")+COUNTIF(H2849:AL2849,"UL/DS")/2+COUNTIF(H2849:AL2849,"UL/NS")/2+COUNTIF(H2849:AL2849,"CT")+COUNTIF(H2849:AL2849,"NHD")+COUNTIF(H2849:AL2849,"PDD")+COUNTIF(H2849:AL2849,"B")+COUNTIF(H2849:AL2849,"HL")+COUNTIF(H2849:AL2849,"PH")+COUNTIF(H2849:AL2849,"BH")+COUNTIF(H2849:AL2849,"AL/BF")+COUNTIF(H2849:AL2849,"AL/BL")+COUNTIF(H2849:AL2849,"UL/BF")/2+COUNTIF(H2849:AL2849,"UL/BL")/2+COUNTIF(H2849:AL2849,"PH/F")/2+COUNTIF(H2849:AL2849,"PH/L")/2+COUNTIF(H2849:AL2849,"MD")+COUNTIF(H2849:AL2849,"PMD")+COUNTIF(H2849:AL2849,"PM")+COUNTIF(H2849:AL2849,"BM")</f>
        <v>25.5</v>
      </c>
      <c r="AU2849" s="255">
        <f>COUNTIF(H2849:AL2849,"P/DS")/2+COUNTIF(H2849:AL2849,"P/NS")/2+COUNTIF(H2849:AL2849,"IL")+COUNTIF(H2849:AL2849,"NL")+COUNTIF(H2849:AL2849,"UL")+COUNTIF(H2849:AL2849,"UL/DS")/2+COUNTIF(H2849:AL2849,"UL/NS")/2+COUNTIF(H2849:AL2849,"KT")+COUNTIF(H2849:AL2849,"UL/BF")/2+COUNTIF(H2849:AL2849,"UL/BL")/2+COUNTIF(H2849:AL2849,"PH/F")/2+COUNTIF(H2849:AL2849,"PH/L")/2+COUNTIF(H2849:AL2849,"NB")</f>
        <v>0.5</v>
      </c>
      <c r="AV2849" s="258">
        <f>COUNTIF(H2849:AL2849,"PN")+COUNTIF(H2849:AL2849,"TVD")+COUNTIF(H2849:AL2849,"PH")+COUNTIF(H2849:AL2849,"PM")+COUNTIF(H2849:AL2849,"PDD")-COUNTIFS(H2849:AL2849,"PN",H2856:AL2856,"&gt;=3")-COUNTIFS(H2849:AL2849,"PM",H2856:AL2856,"&gt;=3")</f>
        <v>0</v>
      </c>
      <c r="AW2849" s="258">
        <f>COUNTIF(H2849:AL2849,"NS")+COUNTIF(H2849:AL2849,"D")+COUNTIF(H2849:AL2849,"BH")+COUNTIF(H2849:AL2849,"NHD")+COUNTIF(H2849:AL2849,"BM")-COUNTIFS(H2849:AL2849,"NS",H2856:AL2856,"&gt;=3")-COUNTIFS(H2849:AL2849,"BH",H2856:AL2856,"&gt;=3")-COUNTIFS(H2849:AL2849,"BM",H2856:AL2856,"&gt;=3")</f>
        <v>0</v>
      </c>
      <c r="AX2849" s="255">
        <f>COUNTIF(H2849:AL2849,"AL")+COUNTIF(H2849:AL2849,"AL/DS")/2+COUNTIF(H2849:AL2849,"AL/NS")/2+COUNTIF(H2849:AL2849,"AL/BF")+COUNTIF(H2849:AL2849,"AL/BL")/2</f>
        <v>0</v>
      </c>
      <c r="AY2849" s="255">
        <f>COUNTIF(H2849:AL2849,"SL")</f>
        <v>0</v>
      </c>
      <c r="AZ2849" s="255">
        <f>COUNTIF(H2849:AL2849,"NH")</f>
        <v>1</v>
      </c>
      <c r="BA2849" s="255">
        <f>COUNTIF(H2849:AL2849,"HL")</f>
        <v>0</v>
      </c>
      <c r="BB2849" s="255">
        <f>COUNTIF(G2849:AL2849,"P/DS")/2+COUNTIF(G2849:AL2849,"P/NS")/2+COUNTIF(G2849:AL2849,"UL")+COUNTIF(G2849:AL2849,"UL/DS")/2+COUNTIF(G2849:AL2849,"UL/NS")/2+COUNTIF(G2849:AL2849,"UL/BL")/2+COUNTIF(G2849:AL2849,"UL/BF")/2+COUNTIF(G2849:AL2849,"PH/F")/2+COUNTIF(G2849:AL2849,"PH/L")/2</f>
        <v>0.5</v>
      </c>
      <c r="BC2849" s="255">
        <f>COUNTIF(H2849:AL2849,"NB")</f>
        <v>0</v>
      </c>
      <c r="BD2849" s="255">
        <f>COUNTIF(H2849:AL2849,"NL")</f>
        <v>0</v>
      </c>
      <c r="BE2849" s="255">
        <f>COUNTIF(H2849:AL2849,"IL")</f>
        <v>0</v>
      </c>
      <c r="BF2849" s="255">
        <f>COUNTIF(H2849:AL2849,"KT")</f>
        <v>0</v>
      </c>
      <c r="BG2849" s="255">
        <f>COUNTIF(H2849:AL2849,"L70")</f>
        <v>0</v>
      </c>
      <c r="BH2849" s="255">
        <f>COUNTIF(H2849:AL2849,"MD")</f>
        <v>0</v>
      </c>
      <c r="BI2849" s="255">
        <f>COUNTIF(H2849:AL2849,"PMD")</f>
        <v>0</v>
      </c>
      <c r="BJ2849" s="255">
        <f>COUNTIF(H2849:AL2849,"PM")</f>
        <v>0</v>
      </c>
      <c r="BK2849" s="255">
        <f>COUNTIF(H2849:AL2849,"BM")</f>
        <v>0</v>
      </c>
      <c r="BL2849" s="261">
        <f>SUMIF(H2849:AL2849,"PD",H2850:AL2850)+SUMIF(H2849:AL2849,"PN",H2850:AL2850)+SUMIF(H2849:AL2849,"P/DS",H2850:AL2850)+SUMIF(H2849:AL2849,"PN/F",H2850:AL2850)+SUMIF(H2849:AL2849,"PN/L",H2850:AL2850)+SUMIF(H2849:AL2849,"TV",H2850:AL2850)+SUMIF(H2849:AL2849,"TVD",H2850:AL2850)+SUMIF(H2849:AL2849,"PDD",H2850:AL2850)</f>
        <v>0</v>
      </c>
      <c r="BM2849" s="261">
        <f>SUMIF(H2849:AL2849,"PD",H2851:AL2851)+SUMIF(H2849:AL2849,"PN",H2851:AL2851)+SUMIF(H2849:AL2849,"P/DS",H2851:AL2851)+SUMIF(H2849:AL2849,"PN/F",H2851:AL2851)+SUMIF(H2849:AL2849,"PN/L",H2851:AL2851)+SUMIF(H2849:AL2849,"TV",H2851:AL2851)+SUMIF(H2849:AL2849,"TVD",H2851:AL2851)+SUMIF(H2849:AL2849,"PDD",H2851:AL2851)+SUMIF(H2849:AL2849,"PMD",H2851:AL2851)</f>
        <v>0</v>
      </c>
      <c r="BN2849" s="261">
        <f>SUMIF(H2849:AL2849,"PD",H2852:AL2852)+SUMIF(H2849:AL2849,"PN",H2852:AL2852)+SUMIF(H2849:AL2849,"P/DS",H2852:AL2852)+SUMIF(H2849:AL2849,"PN/F",H2852:AL2852)+SUMIF(H2849:AL2849,"PN/L",H2852:AL2852)+SUMIF(H2849:AL2849,"TV",H2852:AL2852)+SUMIF(H2849:AL2849,"TVD",H2852:AL2852)</f>
        <v>0</v>
      </c>
      <c r="BO2849" s="261">
        <f>SUMIF(H2849:AL2849,"PD",H2853:AL2853)+SUMIF(H2849:AL2849,"PN",H2853:AL2853)+SUMIF(H2849:AL2849,"P/DS",H2853:AL2853)+SUMIF(H2849:AL2849,"PN/F",H2853:AL2853)+SUMIF(H2849:AL2849,"PN/L",H2853:AL2853)+SUMIF(H2849:AL2849,"TV",H2853:AL2853)+SUMIF(H2849:AL2849,"TVD",H2853:AL2853)</f>
        <v>0</v>
      </c>
      <c r="BP2849" s="261">
        <f>SUMIF(H2849:AL2849,"PD",H2854:AL2854)+SUMIF(H2849:AL2849,"PN",H2854:AL2854)+SUMIF(H2849:AL2849,"P/DS",H2854:AL2854)+SUMIF(H2849:AL2849,"PN/F",H2854:AL2854)+SUMIF(H2849:AL2849,"PN/L",H2854:AL2854)+SUMIF(H2849:AL2849,"TV",H2854:AL2854)+SUMIF(H2849:AL2849,"TVD",H2854:AL2854)+SUMIF(H2849:AL2849,"PDD",H2854:AL2854)+SUMIF(H2849:AL2849,"PH",H2854:AL2854)+SUMIF(H2849:AL2849,"PM",H2854:AL2854)</f>
        <v>0</v>
      </c>
      <c r="BQ2849" s="261">
        <f>SUMIF(H2849:AL2849,"PD",H2855:AL2855)+SUMIF(H2849:AL2849,"PN",H2855:AL2855)+SUMIF(H2849:AL2849,"P/DS",H2855:AL2855)+SUMIF(H2849:AL2849,"PN/F",H2855:AL2855)+SUMIF(H2849:AL2849,"PN/L",H2855:AL2855)+SUMIF(H2849:AL2849,"TV",H2855:AL2855)+SUMIF(H2849:AL2849,"TVD",H2855:AL2855)+SUMIF(H2849:AL2849,"PDD",H2855:AL2855)+SUMIF(H2849:AL2849,"PH",H2855:AL2855)+SUMIF(H2849:AL2849,"PM",H2855:AL2855)</f>
        <v>0</v>
      </c>
      <c r="BR2849" s="269">
        <f>SUM(H2850:AL2850)-BL2849</f>
        <v>0</v>
      </c>
      <c r="BS2849" s="269">
        <f>SUM(H2851:AL2851)-BM2849</f>
        <v>0</v>
      </c>
      <c r="BT2849" s="269">
        <f>SUM(H2852:AL2852)-BN2849</f>
        <v>0</v>
      </c>
      <c r="BU2849" s="269">
        <f>SUM(H2853:AL2853)-BO2849</f>
        <v>0</v>
      </c>
      <c r="BV2849" s="269">
        <f>SUM(H2854:AL2854)-BP2849</f>
        <v>0</v>
      </c>
      <c r="BW2849" s="269">
        <f>SUM(H2855:AL2855)-BQ2849</f>
        <v>0</v>
      </c>
      <c r="BX2849" s="255">
        <f>SUMIF(H2849:AL2849,"PD",H2856:AL2856)+SUMIF(H2849:AL2849,"PN",H2856:AL2856)+SUMIF(H2849:AL2849,"P/DS",H2856:AL2856)+SUMIF(H2849:AL2849,"PN/F",H2856:AL2856)+SUMIF(H2849:AL2849,"PN/L",H2856:AL2856)</f>
        <v>0</v>
      </c>
      <c r="BY2849" s="255">
        <f>SUM(H2856:AL2856)-BX2849</f>
        <v>1</v>
      </c>
      <c r="BZ2849" s="255">
        <f t="shared" ref="BZ2849" si="932">+SUM(BL2849:BW2856)</f>
        <v>0</v>
      </c>
      <c r="CA2849" s="266">
        <f>(COUNTIFS(H2849:AL2849,"PD",H2850:AL2850,"&gt;=2"))*0.5-IF(CN2849="VP",COUNTIFS($H$16:$AL$16,"SAT",H2849:AL2849,"PD",H2850:AL2850,"&gt;=2"))*0.5</f>
        <v>0</v>
      </c>
      <c r="CB2849" s="266">
        <f>(COUNTIFS(H2849:AL2849,"PN",H2851:AL2851,"&gt;=0.5",H2850:AL2850,"&gt;=1.5"))*0.5+COUNTIFS(H2849:AL2849,"PDD",H2851:AL2851,"&gt;=0.5",H2850:AL2850,"&gt;=1.5")*0.5</f>
        <v>0</v>
      </c>
      <c r="CC2849" s="273">
        <f>(COUNTIFS(H2849:AL2849,"TV",H2851:AL2851,"&gt;=10"))*0.5+(COUNTIFS(H2849:AL2849,"PMD",H2851:AL2851,"&gt;=2"))*0.5</f>
        <v>0</v>
      </c>
      <c r="CD2849" s="266">
        <f>(COUNTIFS(H2849:AL2849,"TVD",H2853:AL2853,"&gt;=6.5",H2851:AL2851,"&gt;=3.5"))*0.5</f>
        <v>0</v>
      </c>
      <c r="CE2849" s="266">
        <f>(COUNTIFS(H2849:AL2849,"PD",H2854:AL2854,"&gt;=10"))*0.5</f>
        <v>0</v>
      </c>
      <c r="CF2849" s="266">
        <f>(COUNTIFS(H2849:AL2849,"PDD",H2854:AL2854,"&gt;=3.5",H2855:AL2855,"&gt;=6.5")+COUNTIFS(H2849:AL2849,"PH",H2855:AL2855,"&gt;=0.5",H2854:AL2854,"&gt;=1.5")+COUNTIFS(H2849:AL2849,"PM",H2855:AL2855,"&gt;=0.5",H2854:AL2854,"&gt;=1.5"))*0.5</f>
        <v>0</v>
      </c>
      <c r="CG2849" s="266">
        <f>(COUNTIFS(H2849:AL2849,"DS",H2850:AL2850,"&gt;=2")+COUNTIFS(H2849:AL2849,"AL/DS",H2850:AL2850,"&gt;=2"))*0.5-IF(CN2849="VP",COUNTIFS($H$16:$AL$16,"SAT",H2849:AL2849,"DS",H2850:AL2850,"&gt;=2"))*0.5</f>
        <v>0</v>
      </c>
      <c r="CH2849" s="266">
        <f>(COUNTIFS(H2849:AL2849,"NS",H2851:AL2851,"&gt;=0.5",H2850:AL2850,"&gt;=1.5")+COUNTIFS(H2849:AL2849,"AL/NS",H2851:AL2851,"&gt;=0.5",H2850:AL2850,"&gt;=1.5")+COUNTIFS(H2849:AL2849,"NHD",H2851:AL2851,"&gt;=4.5",H2854:AL2854,"&gt;=2",H2850:AL2850,"&gt;=1.5"))*0.5</f>
        <v>0</v>
      </c>
      <c r="CI2849" s="266">
        <f>(COUNTIF(H2851:AL2851,"&gt;=10")+COUNTIFS(H2849:AL2849,"MD",H2851:AL2851,"&gt;=2")-COUNTIFS(H2849:AL2849,"TV",H2851:AL2851,"&gt;=10"))*0.5</f>
        <v>0</v>
      </c>
      <c r="CJ2849" s="266">
        <f>(COUNTIFS(H2849:AL2849,"D",H2853:AL2853,"&gt;=6.5",H2851:AL2851,"&gt;=3.5"))*0.5</f>
        <v>0</v>
      </c>
      <c r="CK2849" s="266">
        <f>(COUNTIF(H2854:AL2854,"&gt;=10")-COUNTIFS(H2849:AL2849,"PD",H2854:AL2854,"&gt;=10"))*0.5</f>
        <v>0</v>
      </c>
      <c r="CL2849" s="265">
        <f>(COUNTIFS(H2849:AL2849,"NHD",H2854:AL2854,"&gt;=3.5",H2855:AL2855,"&gt;=6.5")+COUNTIFS(H2849:AL2849,"BH",H2854:AL2854,"&gt;=1.5",H2855:AL2855,"&gt;=0.5")+COUNTIFS(H2849:AL2849,"BM",H2854:AL2854,"&gt;=1.5",H2855:AL2855,"&gt;=0.5")+COUNTIFS(H2849:AL2849,"D",H2854:AL2854,"&gt;=1.5",H2855:AL2855,"&gt;=0.5"))*0.5</f>
        <v>0</v>
      </c>
      <c r="CM2849" s="272"/>
      <c r="CN2849" s="264" t="s">
        <v>723</v>
      </c>
      <c r="CO2849" s="180">
        <f t="shared" ref="CO2849" si="933">+AM2849+AN2849+AO2849+AP2849+AQ2849+AR2849+AS2849+AU2849+BG2849</f>
        <v>26</v>
      </c>
      <c r="CP2849" s="225">
        <f>+SUM(I2850:I2855)-I2856</f>
        <v>0</v>
      </c>
      <c r="CQ2849" s="225">
        <f>+SUM(J2850:J2855)-J2856</f>
        <v>0</v>
      </c>
      <c r="CR2849" s="225">
        <f>+SUM(K2850:K2855)-K2856</f>
        <v>0</v>
      </c>
      <c r="CS2849" s="181"/>
      <c r="CT2849" s="181"/>
      <c r="CU2849" s="181"/>
      <c r="CV2849" s="181"/>
      <c r="CW2849" s="181"/>
      <c r="CX2849" s="181"/>
      <c r="CY2849" s="181"/>
      <c r="CZ2849" s="181"/>
      <c r="DA2849" s="181"/>
    </row>
    <row r="2850" spans="1:105" s="120" customFormat="1" ht="15" customHeight="1">
      <c r="A2850" s="228"/>
      <c r="B2850" s="614"/>
      <c r="C2850" s="545"/>
      <c r="D2850" s="237"/>
      <c r="E2850" s="237"/>
      <c r="F2850" s="242" t="s">
        <v>82</v>
      </c>
      <c r="G2850" s="121">
        <v>1.5</v>
      </c>
      <c r="H2850" s="83"/>
      <c r="I2850" s="83"/>
      <c r="J2850" s="83"/>
      <c r="K2850" s="83"/>
      <c r="L2850" s="83"/>
      <c r="M2850" s="83"/>
      <c r="N2850" s="83"/>
      <c r="O2850" s="83"/>
      <c r="P2850" s="83"/>
      <c r="Q2850" s="83"/>
      <c r="R2850" s="83"/>
      <c r="S2850" s="83"/>
      <c r="T2850" s="83"/>
      <c r="U2850" s="83"/>
      <c r="V2850" s="83"/>
      <c r="W2850" s="83"/>
      <c r="X2850" s="83"/>
      <c r="Y2850" s="83"/>
      <c r="Z2850" s="83"/>
      <c r="AA2850" s="83"/>
      <c r="AB2850" s="83"/>
      <c r="AC2850" s="79"/>
      <c r="AD2850" s="79"/>
      <c r="AE2850" s="79"/>
      <c r="AF2850" s="79"/>
      <c r="AG2850" s="79"/>
      <c r="AH2850" s="79"/>
      <c r="AI2850" s="79"/>
      <c r="AJ2850" s="79"/>
      <c r="AK2850" s="79"/>
      <c r="AL2850" s="79"/>
      <c r="AM2850" s="240"/>
      <c r="AN2850" s="240"/>
      <c r="AO2850" s="240"/>
      <c r="AP2850" s="240"/>
      <c r="AQ2850" s="240"/>
      <c r="AR2850" s="240"/>
      <c r="AS2850" s="240"/>
      <c r="AT2850" s="256"/>
      <c r="AU2850" s="256"/>
      <c r="AV2850" s="259"/>
      <c r="AW2850" s="259"/>
      <c r="AX2850" s="256"/>
      <c r="AY2850" s="256"/>
      <c r="AZ2850" s="256"/>
      <c r="BA2850" s="256"/>
      <c r="BB2850" s="256"/>
      <c r="BC2850" s="256"/>
      <c r="BD2850" s="256"/>
      <c r="BE2850" s="256"/>
      <c r="BF2850" s="256"/>
      <c r="BG2850" s="256"/>
      <c r="BH2850" s="256"/>
      <c r="BI2850" s="256"/>
      <c r="BJ2850" s="256"/>
      <c r="BK2850" s="256"/>
      <c r="BL2850" s="262"/>
      <c r="BM2850" s="262"/>
      <c r="BN2850" s="262"/>
      <c r="BO2850" s="262"/>
      <c r="BP2850" s="262"/>
      <c r="BQ2850" s="262"/>
      <c r="BR2850" s="270"/>
      <c r="BS2850" s="270"/>
      <c r="BT2850" s="270"/>
      <c r="BU2850" s="270"/>
      <c r="BV2850" s="270"/>
      <c r="BW2850" s="270"/>
      <c r="BX2850" s="256"/>
      <c r="BY2850" s="256"/>
      <c r="BZ2850" s="256"/>
      <c r="CA2850" s="267"/>
      <c r="CB2850" s="267"/>
      <c r="CC2850" s="274"/>
      <c r="CD2850" s="267"/>
      <c r="CE2850" s="267"/>
      <c r="CF2850" s="267"/>
      <c r="CG2850" s="267"/>
      <c r="CH2850" s="267"/>
      <c r="CI2850" s="267"/>
      <c r="CJ2850" s="267"/>
      <c r="CK2850" s="267"/>
      <c r="CL2850" s="265"/>
      <c r="CM2850" s="272"/>
      <c r="CN2850" s="264"/>
      <c r="CO2850" s="180"/>
      <c r="CP2850" s="226"/>
      <c r="CQ2850" s="226"/>
      <c r="CR2850" s="226"/>
      <c r="CS2850" s="181"/>
      <c r="CT2850" s="181"/>
      <c r="CU2850" s="181"/>
      <c r="CV2850" s="181"/>
      <c r="CW2850" s="181"/>
      <c r="CX2850" s="181"/>
      <c r="CY2850" s="181"/>
      <c r="CZ2850" s="181"/>
      <c r="DA2850" s="181"/>
    </row>
    <row r="2851" spans="1:105" s="120" customFormat="1" ht="15" customHeight="1">
      <c r="A2851" s="228"/>
      <c r="B2851" s="614"/>
      <c r="C2851" s="545"/>
      <c r="D2851" s="237"/>
      <c r="E2851" s="237"/>
      <c r="F2851" s="243"/>
      <c r="G2851" s="122">
        <v>2</v>
      </c>
      <c r="H2851" s="84"/>
      <c r="I2851" s="84"/>
      <c r="J2851" s="84"/>
      <c r="K2851" s="84"/>
      <c r="L2851" s="84"/>
      <c r="M2851" s="84"/>
      <c r="N2851" s="84"/>
      <c r="O2851" s="84"/>
      <c r="P2851" s="84"/>
      <c r="Q2851" s="84"/>
      <c r="R2851" s="84"/>
      <c r="S2851" s="84"/>
      <c r="T2851" s="84"/>
      <c r="U2851" s="84"/>
      <c r="V2851" s="84"/>
      <c r="W2851" s="84"/>
      <c r="X2851" s="84"/>
      <c r="Y2851" s="84"/>
      <c r="Z2851" s="84"/>
      <c r="AA2851" s="84"/>
      <c r="AB2851" s="84"/>
      <c r="AC2851" s="80"/>
      <c r="AD2851" s="80"/>
      <c r="AE2851" s="80"/>
      <c r="AF2851" s="80"/>
      <c r="AG2851" s="80"/>
      <c r="AH2851" s="80"/>
      <c r="AI2851" s="80"/>
      <c r="AJ2851" s="80"/>
      <c r="AK2851" s="80"/>
      <c r="AL2851" s="80"/>
      <c r="AM2851" s="240"/>
      <c r="AN2851" s="240"/>
      <c r="AO2851" s="240"/>
      <c r="AP2851" s="240"/>
      <c r="AQ2851" s="240"/>
      <c r="AR2851" s="240"/>
      <c r="AS2851" s="240"/>
      <c r="AT2851" s="256"/>
      <c r="AU2851" s="256"/>
      <c r="AV2851" s="259"/>
      <c r="AW2851" s="259"/>
      <c r="AX2851" s="256"/>
      <c r="AY2851" s="256"/>
      <c r="AZ2851" s="256"/>
      <c r="BA2851" s="256"/>
      <c r="BB2851" s="256"/>
      <c r="BC2851" s="256"/>
      <c r="BD2851" s="256"/>
      <c r="BE2851" s="256"/>
      <c r="BF2851" s="256"/>
      <c r="BG2851" s="256"/>
      <c r="BH2851" s="256"/>
      <c r="BI2851" s="256"/>
      <c r="BJ2851" s="256"/>
      <c r="BK2851" s="256"/>
      <c r="BL2851" s="262"/>
      <c r="BM2851" s="262"/>
      <c r="BN2851" s="262"/>
      <c r="BO2851" s="262"/>
      <c r="BP2851" s="262"/>
      <c r="BQ2851" s="262"/>
      <c r="BR2851" s="270"/>
      <c r="BS2851" s="270"/>
      <c r="BT2851" s="270"/>
      <c r="BU2851" s="270"/>
      <c r="BV2851" s="270"/>
      <c r="BW2851" s="270"/>
      <c r="BX2851" s="256"/>
      <c r="BY2851" s="256"/>
      <c r="BZ2851" s="256"/>
      <c r="CA2851" s="267"/>
      <c r="CB2851" s="267"/>
      <c r="CC2851" s="274"/>
      <c r="CD2851" s="267"/>
      <c r="CE2851" s="267"/>
      <c r="CF2851" s="267"/>
      <c r="CG2851" s="267"/>
      <c r="CH2851" s="267"/>
      <c r="CI2851" s="267"/>
      <c r="CJ2851" s="267"/>
      <c r="CK2851" s="267"/>
      <c r="CL2851" s="265"/>
      <c r="CM2851" s="272"/>
      <c r="CN2851" s="264"/>
      <c r="CO2851" s="180"/>
      <c r="CP2851" s="226"/>
      <c r="CQ2851" s="226"/>
      <c r="CR2851" s="226"/>
      <c r="CS2851" s="181"/>
      <c r="CT2851" s="181"/>
      <c r="CU2851" s="181"/>
      <c r="CV2851" s="181"/>
      <c r="CW2851" s="181"/>
      <c r="CX2851" s="181"/>
      <c r="CY2851" s="181"/>
      <c r="CZ2851" s="181"/>
      <c r="DA2851" s="181"/>
    </row>
    <row r="2852" spans="1:105" s="120" customFormat="1" ht="15" customHeight="1">
      <c r="A2852" s="228"/>
      <c r="B2852" s="614"/>
      <c r="C2852" s="545"/>
      <c r="D2852" s="237"/>
      <c r="E2852" s="237"/>
      <c r="F2852" s="243"/>
      <c r="G2852" s="122">
        <v>2.1</v>
      </c>
      <c r="H2852" s="84"/>
      <c r="I2852" s="84"/>
      <c r="J2852" s="84"/>
      <c r="K2852" s="84"/>
      <c r="L2852" s="84"/>
      <c r="M2852" s="84"/>
      <c r="N2852" s="84"/>
      <c r="O2852" s="84"/>
      <c r="P2852" s="84"/>
      <c r="Q2852" s="84"/>
      <c r="R2852" s="84"/>
      <c r="S2852" s="84"/>
      <c r="T2852" s="84"/>
      <c r="U2852" s="84"/>
      <c r="V2852" s="84"/>
      <c r="W2852" s="84"/>
      <c r="X2852" s="84"/>
      <c r="Y2852" s="84"/>
      <c r="Z2852" s="84"/>
      <c r="AA2852" s="84"/>
      <c r="AB2852" s="84"/>
      <c r="AC2852" s="80"/>
      <c r="AD2852" s="80"/>
      <c r="AE2852" s="80"/>
      <c r="AF2852" s="80"/>
      <c r="AG2852" s="80"/>
      <c r="AH2852" s="80"/>
      <c r="AI2852" s="80"/>
      <c r="AJ2852" s="80"/>
      <c r="AK2852" s="80"/>
      <c r="AL2852" s="80"/>
      <c r="AM2852" s="240"/>
      <c r="AN2852" s="240"/>
      <c r="AO2852" s="240"/>
      <c r="AP2852" s="240"/>
      <c r="AQ2852" s="240"/>
      <c r="AR2852" s="240"/>
      <c r="AS2852" s="240"/>
      <c r="AT2852" s="256"/>
      <c r="AU2852" s="256"/>
      <c r="AV2852" s="259"/>
      <c r="AW2852" s="259"/>
      <c r="AX2852" s="256"/>
      <c r="AY2852" s="256"/>
      <c r="AZ2852" s="256"/>
      <c r="BA2852" s="256"/>
      <c r="BB2852" s="256"/>
      <c r="BC2852" s="256"/>
      <c r="BD2852" s="256"/>
      <c r="BE2852" s="256"/>
      <c r="BF2852" s="256"/>
      <c r="BG2852" s="256"/>
      <c r="BH2852" s="256"/>
      <c r="BI2852" s="256"/>
      <c r="BJ2852" s="256"/>
      <c r="BK2852" s="256"/>
      <c r="BL2852" s="262"/>
      <c r="BM2852" s="262"/>
      <c r="BN2852" s="262"/>
      <c r="BO2852" s="262"/>
      <c r="BP2852" s="262"/>
      <c r="BQ2852" s="262"/>
      <c r="BR2852" s="270"/>
      <c r="BS2852" s="270"/>
      <c r="BT2852" s="270"/>
      <c r="BU2852" s="270"/>
      <c r="BV2852" s="270"/>
      <c r="BW2852" s="270"/>
      <c r="BX2852" s="256"/>
      <c r="BY2852" s="256"/>
      <c r="BZ2852" s="256"/>
      <c r="CA2852" s="267"/>
      <c r="CB2852" s="267"/>
      <c r="CC2852" s="274"/>
      <c r="CD2852" s="267"/>
      <c r="CE2852" s="267"/>
      <c r="CF2852" s="267"/>
      <c r="CG2852" s="267"/>
      <c r="CH2852" s="267"/>
      <c r="CI2852" s="267"/>
      <c r="CJ2852" s="267"/>
      <c r="CK2852" s="267"/>
      <c r="CL2852" s="265"/>
      <c r="CM2852" s="272"/>
      <c r="CN2852" s="264"/>
      <c r="CO2852" s="180"/>
      <c r="CP2852" s="226"/>
      <c r="CQ2852" s="226"/>
      <c r="CR2852" s="226"/>
      <c r="CS2852" s="181"/>
      <c r="CT2852" s="181"/>
      <c r="CU2852" s="181"/>
      <c r="CV2852" s="181"/>
      <c r="CW2852" s="181"/>
      <c r="CX2852" s="181"/>
      <c r="CY2852" s="181"/>
      <c r="CZ2852" s="181"/>
      <c r="DA2852" s="181"/>
    </row>
    <row r="2853" spans="1:105" s="120" customFormat="1" ht="15" customHeight="1">
      <c r="A2853" s="228"/>
      <c r="B2853" s="614"/>
      <c r="C2853" s="545"/>
      <c r="D2853" s="237"/>
      <c r="E2853" s="237"/>
      <c r="F2853" s="243"/>
      <c r="G2853" s="122">
        <v>2.7</v>
      </c>
      <c r="H2853" s="84"/>
      <c r="I2853" s="84"/>
      <c r="J2853" s="84"/>
      <c r="K2853" s="84"/>
      <c r="L2853" s="84"/>
      <c r="M2853" s="84"/>
      <c r="N2853" s="84"/>
      <c r="O2853" s="84"/>
      <c r="P2853" s="84"/>
      <c r="Q2853" s="84"/>
      <c r="R2853" s="84"/>
      <c r="S2853" s="84"/>
      <c r="T2853" s="84"/>
      <c r="U2853" s="84"/>
      <c r="V2853" s="84"/>
      <c r="W2853" s="84"/>
      <c r="X2853" s="84"/>
      <c r="Y2853" s="84"/>
      <c r="Z2853" s="84"/>
      <c r="AA2853" s="84"/>
      <c r="AB2853" s="84"/>
      <c r="AC2853" s="80"/>
      <c r="AD2853" s="80"/>
      <c r="AE2853" s="80"/>
      <c r="AF2853" s="80"/>
      <c r="AG2853" s="80"/>
      <c r="AH2853" s="80"/>
      <c r="AI2853" s="80"/>
      <c r="AJ2853" s="80"/>
      <c r="AK2853" s="80"/>
      <c r="AL2853" s="80"/>
      <c r="AM2853" s="240"/>
      <c r="AN2853" s="240"/>
      <c r="AO2853" s="240"/>
      <c r="AP2853" s="240"/>
      <c r="AQ2853" s="240"/>
      <c r="AR2853" s="240"/>
      <c r="AS2853" s="240"/>
      <c r="AT2853" s="256"/>
      <c r="AU2853" s="256"/>
      <c r="AV2853" s="259"/>
      <c r="AW2853" s="259"/>
      <c r="AX2853" s="256"/>
      <c r="AY2853" s="256"/>
      <c r="AZ2853" s="256"/>
      <c r="BA2853" s="256"/>
      <c r="BB2853" s="256"/>
      <c r="BC2853" s="256"/>
      <c r="BD2853" s="256"/>
      <c r="BE2853" s="256"/>
      <c r="BF2853" s="256"/>
      <c r="BG2853" s="256"/>
      <c r="BH2853" s="256"/>
      <c r="BI2853" s="256"/>
      <c r="BJ2853" s="256"/>
      <c r="BK2853" s="256"/>
      <c r="BL2853" s="262"/>
      <c r="BM2853" s="262"/>
      <c r="BN2853" s="262"/>
      <c r="BO2853" s="262"/>
      <c r="BP2853" s="262"/>
      <c r="BQ2853" s="262"/>
      <c r="BR2853" s="270"/>
      <c r="BS2853" s="270"/>
      <c r="BT2853" s="270"/>
      <c r="BU2853" s="270"/>
      <c r="BV2853" s="270"/>
      <c r="BW2853" s="270"/>
      <c r="BX2853" s="256"/>
      <c r="BY2853" s="256"/>
      <c r="BZ2853" s="256"/>
      <c r="CA2853" s="267"/>
      <c r="CB2853" s="267"/>
      <c r="CC2853" s="274"/>
      <c r="CD2853" s="267"/>
      <c r="CE2853" s="267"/>
      <c r="CF2853" s="267"/>
      <c r="CG2853" s="267"/>
      <c r="CH2853" s="267"/>
      <c r="CI2853" s="267"/>
      <c r="CJ2853" s="267"/>
      <c r="CK2853" s="267"/>
      <c r="CL2853" s="265"/>
      <c r="CM2853" s="272"/>
      <c r="CN2853" s="264"/>
      <c r="CO2853" s="180"/>
      <c r="CP2853" s="226"/>
      <c r="CQ2853" s="226"/>
      <c r="CR2853" s="226"/>
      <c r="CS2853" s="181"/>
      <c r="CT2853" s="181"/>
      <c r="CU2853" s="181"/>
      <c r="CV2853" s="181"/>
      <c r="CW2853" s="181"/>
      <c r="CX2853" s="181"/>
      <c r="CY2853" s="181"/>
      <c r="CZ2853" s="181"/>
      <c r="DA2853" s="181"/>
    </row>
    <row r="2854" spans="1:105" s="120" customFormat="1" ht="15" customHeight="1">
      <c r="A2854" s="228"/>
      <c r="B2854" s="614"/>
      <c r="C2854" s="545"/>
      <c r="D2854" s="237"/>
      <c r="E2854" s="237"/>
      <c r="F2854" s="243"/>
      <c r="G2854" s="122">
        <v>3</v>
      </c>
      <c r="H2854" s="84"/>
      <c r="I2854" s="84"/>
      <c r="J2854" s="84"/>
      <c r="K2854" s="84"/>
      <c r="L2854" s="84"/>
      <c r="M2854" s="84"/>
      <c r="N2854" s="84"/>
      <c r="O2854" s="84"/>
      <c r="P2854" s="84"/>
      <c r="Q2854" s="84"/>
      <c r="R2854" s="84"/>
      <c r="S2854" s="84"/>
      <c r="T2854" s="84"/>
      <c r="U2854" s="84"/>
      <c r="V2854" s="84"/>
      <c r="W2854" s="84"/>
      <c r="X2854" s="84"/>
      <c r="Y2854" s="84"/>
      <c r="Z2854" s="84"/>
      <c r="AA2854" s="84"/>
      <c r="AB2854" s="84"/>
      <c r="AC2854" s="80"/>
      <c r="AD2854" s="80"/>
      <c r="AE2854" s="80"/>
      <c r="AF2854" s="80"/>
      <c r="AG2854" s="80"/>
      <c r="AH2854" s="80"/>
      <c r="AI2854" s="80"/>
      <c r="AJ2854" s="80"/>
      <c r="AK2854" s="80"/>
      <c r="AL2854" s="80"/>
      <c r="AM2854" s="240"/>
      <c r="AN2854" s="240"/>
      <c r="AO2854" s="240"/>
      <c r="AP2854" s="240"/>
      <c r="AQ2854" s="240"/>
      <c r="AR2854" s="240"/>
      <c r="AS2854" s="240"/>
      <c r="AT2854" s="256"/>
      <c r="AU2854" s="256"/>
      <c r="AV2854" s="259"/>
      <c r="AW2854" s="259"/>
      <c r="AX2854" s="256"/>
      <c r="AY2854" s="256"/>
      <c r="AZ2854" s="256"/>
      <c r="BA2854" s="256"/>
      <c r="BB2854" s="256"/>
      <c r="BC2854" s="256"/>
      <c r="BD2854" s="256"/>
      <c r="BE2854" s="256"/>
      <c r="BF2854" s="256"/>
      <c r="BG2854" s="256"/>
      <c r="BH2854" s="256"/>
      <c r="BI2854" s="256"/>
      <c r="BJ2854" s="256"/>
      <c r="BK2854" s="256"/>
      <c r="BL2854" s="262"/>
      <c r="BM2854" s="262"/>
      <c r="BN2854" s="262"/>
      <c r="BO2854" s="262"/>
      <c r="BP2854" s="262"/>
      <c r="BQ2854" s="262"/>
      <c r="BR2854" s="270"/>
      <c r="BS2854" s="270"/>
      <c r="BT2854" s="270"/>
      <c r="BU2854" s="270"/>
      <c r="BV2854" s="270"/>
      <c r="BW2854" s="270"/>
      <c r="BX2854" s="256"/>
      <c r="BY2854" s="256"/>
      <c r="BZ2854" s="256"/>
      <c r="CA2854" s="267"/>
      <c r="CB2854" s="267"/>
      <c r="CC2854" s="274"/>
      <c r="CD2854" s="267"/>
      <c r="CE2854" s="267"/>
      <c r="CF2854" s="267"/>
      <c r="CG2854" s="267"/>
      <c r="CH2854" s="267"/>
      <c r="CI2854" s="267"/>
      <c r="CJ2854" s="267"/>
      <c r="CK2854" s="267"/>
      <c r="CL2854" s="265"/>
      <c r="CM2854" s="272"/>
      <c r="CN2854" s="264"/>
      <c r="CO2854" s="180"/>
      <c r="CP2854" s="226"/>
      <c r="CQ2854" s="226"/>
      <c r="CR2854" s="226"/>
      <c r="CS2854" s="181"/>
      <c r="CT2854" s="181"/>
      <c r="CU2854" s="181"/>
      <c r="CV2854" s="181"/>
      <c r="CW2854" s="181"/>
      <c r="CX2854" s="181"/>
      <c r="CY2854" s="181"/>
      <c r="CZ2854" s="181"/>
      <c r="DA2854" s="181"/>
    </row>
    <row r="2855" spans="1:105" s="120" customFormat="1" ht="15" customHeight="1">
      <c r="A2855" s="228"/>
      <c r="B2855" s="614"/>
      <c r="C2855" s="545"/>
      <c r="D2855" s="237"/>
      <c r="E2855" s="237"/>
      <c r="F2855" s="244"/>
      <c r="G2855" s="123">
        <v>3.9</v>
      </c>
      <c r="H2855" s="85"/>
      <c r="I2855" s="85"/>
      <c r="J2855" s="85"/>
      <c r="K2855" s="85"/>
      <c r="L2855" s="85"/>
      <c r="M2855" s="85"/>
      <c r="N2855" s="85"/>
      <c r="O2855" s="85"/>
      <c r="P2855" s="85"/>
      <c r="Q2855" s="85"/>
      <c r="R2855" s="85"/>
      <c r="S2855" s="85"/>
      <c r="T2855" s="85"/>
      <c r="U2855" s="85"/>
      <c r="V2855" s="85"/>
      <c r="W2855" s="85"/>
      <c r="X2855" s="85"/>
      <c r="Y2855" s="85"/>
      <c r="Z2855" s="85"/>
      <c r="AA2855" s="85"/>
      <c r="AB2855" s="85"/>
      <c r="AC2855" s="81"/>
      <c r="AD2855" s="81"/>
      <c r="AE2855" s="81"/>
      <c r="AF2855" s="81"/>
      <c r="AG2855" s="81"/>
      <c r="AH2855" s="81"/>
      <c r="AI2855" s="81"/>
      <c r="AJ2855" s="81"/>
      <c r="AK2855" s="81"/>
      <c r="AL2855" s="81"/>
      <c r="AM2855" s="240"/>
      <c r="AN2855" s="240"/>
      <c r="AO2855" s="240"/>
      <c r="AP2855" s="240"/>
      <c r="AQ2855" s="240"/>
      <c r="AR2855" s="240"/>
      <c r="AS2855" s="240"/>
      <c r="AT2855" s="256"/>
      <c r="AU2855" s="256"/>
      <c r="AV2855" s="259"/>
      <c r="AW2855" s="259"/>
      <c r="AX2855" s="256"/>
      <c r="AY2855" s="256"/>
      <c r="AZ2855" s="256"/>
      <c r="BA2855" s="256"/>
      <c r="BB2855" s="256"/>
      <c r="BC2855" s="256"/>
      <c r="BD2855" s="256"/>
      <c r="BE2855" s="256"/>
      <c r="BF2855" s="256"/>
      <c r="BG2855" s="256"/>
      <c r="BH2855" s="256"/>
      <c r="BI2855" s="256"/>
      <c r="BJ2855" s="256"/>
      <c r="BK2855" s="256"/>
      <c r="BL2855" s="262"/>
      <c r="BM2855" s="262"/>
      <c r="BN2855" s="262"/>
      <c r="BO2855" s="262"/>
      <c r="BP2855" s="262"/>
      <c r="BQ2855" s="262"/>
      <c r="BR2855" s="270"/>
      <c r="BS2855" s="270"/>
      <c r="BT2855" s="270"/>
      <c r="BU2855" s="270"/>
      <c r="BV2855" s="270"/>
      <c r="BW2855" s="270"/>
      <c r="BX2855" s="256"/>
      <c r="BY2855" s="256"/>
      <c r="BZ2855" s="256"/>
      <c r="CA2855" s="267"/>
      <c r="CB2855" s="267"/>
      <c r="CC2855" s="274"/>
      <c r="CD2855" s="267"/>
      <c r="CE2855" s="267"/>
      <c r="CF2855" s="267"/>
      <c r="CG2855" s="267"/>
      <c r="CH2855" s="267"/>
      <c r="CI2855" s="267"/>
      <c r="CJ2855" s="267"/>
      <c r="CK2855" s="267"/>
      <c r="CL2855" s="265"/>
      <c r="CM2855" s="272"/>
      <c r="CN2855" s="264"/>
      <c r="CO2855" s="180"/>
      <c r="CP2855" s="226"/>
      <c r="CQ2855" s="226"/>
      <c r="CR2855" s="226"/>
      <c r="CS2855" s="181"/>
      <c r="CT2855" s="181"/>
      <c r="CU2855" s="181"/>
      <c r="CV2855" s="181"/>
      <c r="CW2855" s="181"/>
      <c r="CX2855" s="181"/>
      <c r="CY2855" s="181"/>
      <c r="CZ2855" s="181"/>
      <c r="DA2855" s="181"/>
    </row>
    <row r="2856" spans="1:105" s="120" customFormat="1" ht="15" customHeight="1">
      <c r="A2856" s="229"/>
      <c r="B2856" s="615"/>
      <c r="C2856" s="546"/>
      <c r="D2856" s="238"/>
      <c r="E2856" s="238"/>
      <c r="F2856" s="245" t="s">
        <v>83</v>
      </c>
      <c r="G2856" s="246"/>
      <c r="H2856" s="82"/>
      <c r="I2856" s="82"/>
      <c r="J2856" s="82"/>
      <c r="K2856" s="82"/>
      <c r="L2856" s="82"/>
      <c r="M2856" s="82"/>
      <c r="N2856" s="82"/>
      <c r="O2856" s="82"/>
      <c r="P2856" s="82"/>
      <c r="Q2856" s="82"/>
      <c r="R2856" s="82">
        <v>1</v>
      </c>
      <c r="S2856" s="82"/>
      <c r="T2856" s="82"/>
      <c r="U2856" s="82"/>
      <c r="V2856" s="82"/>
      <c r="W2856" s="82"/>
      <c r="X2856" s="82"/>
      <c r="Y2856" s="82"/>
      <c r="Z2856" s="82"/>
      <c r="AA2856" s="82"/>
      <c r="AB2856" s="82"/>
      <c r="AC2856" s="35"/>
      <c r="AD2856" s="35"/>
      <c r="AE2856" s="35"/>
      <c r="AF2856" s="35"/>
      <c r="AG2856" s="35"/>
      <c r="AH2856" s="35"/>
      <c r="AI2856" s="35"/>
      <c r="AJ2856" s="35"/>
      <c r="AK2856" s="35"/>
      <c r="AL2856" s="35"/>
      <c r="AM2856" s="241"/>
      <c r="AN2856" s="241"/>
      <c r="AO2856" s="241"/>
      <c r="AP2856" s="241"/>
      <c r="AQ2856" s="241"/>
      <c r="AR2856" s="241"/>
      <c r="AS2856" s="241"/>
      <c r="AT2856" s="257"/>
      <c r="AU2856" s="257"/>
      <c r="AV2856" s="260"/>
      <c r="AW2856" s="260"/>
      <c r="AX2856" s="257"/>
      <c r="AY2856" s="257"/>
      <c r="AZ2856" s="257"/>
      <c r="BA2856" s="257"/>
      <c r="BB2856" s="257"/>
      <c r="BC2856" s="257"/>
      <c r="BD2856" s="257"/>
      <c r="BE2856" s="257"/>
      <c r="BF2856" s="257"/>
      <c r="BG2856" s="257"/>
      <c r="BH2856" s="257"/>
      <c r="BI2856" s="257"/>
      <c r="BJ2856" s="257"/>
      <c r="BK2856" s="257"/>
      <c r="BL2856" s="263"/>
      <c r="BM2856" s="263"/>
      <c r="BN2856" s="263"/>
      <c r="BO2856" s="263"/>
      <c r="BP2856" s="263"/>
      <c r="BQ2856" s="263"/>
      <c r="BR2856" s="271"/>
      <c r="BS2856" s="271"/>
      <c r="BT2856" s="271"/>
      <c r="BU2856" s="271"/>
      <c r="BV2856" s="271"/>
      <c r="BW2856" s="271"/>
      <c r="BX2856" s="257"/>
      <c r="BY2856" s="257"/>
      <c r="BZ2856" s="257"/>
      <c r="CA2856" s="268"/>
      <c r="CB2856" s="268"/>
      <c r="CC2856" s="275"/>
      <c r="CD2856" s="268"/>
      <c r="CE2856" s="268"/>
      <c r="CF2856" s="268"/>
      <c r="CG2856" s="268"/>
      <c r="CH2856" s="268"/>
      <c r="CI2856" s="268"/>
      <c r="CJ2856" s="268"/>
      <c r="CK2856" s="268"/>
      <c r="CL2856" s="265"/>
      <c r="CM2856" s="272"/>
      <c r="CN2856" s="264"/>
      <c r="CO2856" s="180"/>
      <c r="CP2856" s="226"/>
      <c r="CQ2856" s="226"/>
      <c r="CR2856" s="226"/>
      <c r="CS2856" s="181"/>
      <c r="CT2856" s="181"/>
      <c r="CU2856" s="181"/>
      <c r="CV2856" s="181"/>
      <c r="CW2856" s="181"/>
      <c r="CX2856" s="181"/>
      <c r="CY2856" s="181"/>
      <c r="CZ2856" s="181"/>
      <c r="DA2856" s="181"/>
    </row>
    <row r="2857" spans="1:105" s="120" customFormat="1" ht="15" customHeight="1">
      <c r="A2857" s="227">
        <f t="shared" si="919"/>
        <v>354</v>
      </c>
      <c r="B2857" s="345" t="s">
        <v>851</v>
      </c>
      <c r="C2857" s="584" t="s">
        <v>856</v>
      </c>
      <c r="D2857" s="236" t="s">
        <v>844</v>
      </c>
      <c r="E2857" s="236" t="s">
        <v>353</v>
      </c>
      <c r="F2857" s="253" t="s">
        <v>80</v>
      </c>
      <c r="G2857" s="254"/>
      <c r="H2857" s="82"/>
      <c r="I2857" s="82" t="s">
        <v>73</v>
      </c>
      <c r="J2857" s="82" t="s">
        <v>73</v>
      </c>
      <c r="K2857" s="82" t="s">
        <v>73</v>
      </c>
      <c r="L2857" s="82" t="s">
        <v>73</v>
      </c>
      <c r="M2857" s="82" t="s">
        <v>73</v>
      </c>
      <c r="N2857" s="82" t="s">
        <v>73</v>
      </c>
      <c r="O2857" s="82"/>
      <c r="P2857" s="82" t="s">
        <v>73</v>
      </c>
      <c r="Q2857" s="82" t="s">
        <v>73</v>
      </c>
      <c r="R2857" s="82" t="s">
        <v>73</v>
      </c>
      <c r="S2857" s="82" t="s">
        <v>73</v>
      </c>
      <c r="T2857" s="82" t="s">
        <v>73</v>
      </c>
      <c r="U2857" s="82" t="s">
        <v>73</v>
      </c>
      <c r="V2857" s="82"/>
      <c r="W2857" s="82" t="s">
        <v>73</v>
      </c>
      <c r="X2857" s="82" t="s">
        <v>73</v>
      </c>
      <c r="Y2857" s="82" t="s">
        <v>73</v>
      </c>
      <c r="Z2857" s="82" t="s">
        <v>73</v>
      </c>
      <c r="AA2857" s="82" t="s">
        <v>73</v>
      </c>
      <c r="AB2857" s="82" t="s">
        <v>73</v>
      </c>
      <c r="AC2857" s="82"/>
      <c r="AD2857" s="82" t="s">
        <v>73</v>
      </c>
      <c r="AE2857" s="82" t="s">
        <v>73</v>
      </c>
      <c r="AF2857" s="82" t="s">
        <v>73</v>
      </c>
      <c r="AG2857" s="82" t="s">
        <v>73</v>
      </c>
      <c r="AH2857" s="82" t="s">
        <v>73</v>
      </c>
      <c r="AI2857" s="82" t="s">
        <v>73</v>
      </c>
      <c r="AJ2857" s="82"/>
      <c r="AK2857" s="82" t="s">
        <v>73</v>
      </c>
      <c r="AL2857" s="82" t="s">
        <v>73</v>
      </c>
      <c r="AM2857" s="239">
        <f>COUNTIF(H2857:AL2857,"PH")+COUNTIF(H2857:AL2857,"PH/L")+COUNTIF(H2857:AL2857,"PM")</f>
        <v>0</v>
      </c>
      <c r="AN2857" s="239">
        <f>COUNTIF(H2857:AL2857,"PD")+COUNTIF(H2857:AL2857,"PDD")+COUNTIF(H2857:AL2857,"P/DS")/2+COUNTIF(H2857:AL2857,"PMD")</f>
        <v>0</v>
      </c>
      <c r="AO2857" s="239">
        <f>COUNTIF(H2857:AL2857,"PN")+COUNTIF(H2857:AL2857,"P/NS")/2+COUNTIF(H2857:AL2857,"PH")+COUNTIF(H2857:AL2857,"PH/F")/2+COUNTIF(H2857:AL2857,"PH/L")/2+COUNTIF(H2857:AL2857,"PM")</f>
        <v>0</v>
      </c>
      <c r="AP2857" s="239">
        <f>COUNTIF(H2857:AL2857,"BH")+COUNTIF(H2857:AL2857,"AL/BL")+COUNTIF(H2857:AL2857,"UL/BL")+COUNTIF(H2857:AL2857,"BM")</f>
        <v>0</v>
      </c>
      <c r="AQ2857" s="239">
        <f>COUNTIF(H2857:AL2857,"DS")+COUNTIF(H2857:AL2857,"AL/DS")/2+COUNTIF(H2857:AL2857,"UL/DS")/2+COUNTIF(H2857:AL2857,"CT")+COUNTIF(H2857:AL2857,"MD")</f>
        <v>0</v>
      </c>
      <c r="AR2857" s="239">
        <f>COUNTIF(H2857:AL2857,"NS")+COUNTIF(H2857:AL2857,"AL/NS")/2+COUNTIF(H2857:AL2857,"UL/NS")/2+COUNTIF(H2857:AL2857,"BH")+COUNTIF(H2857:AL2857,"AL/BF")/2+COUNTIF(H2857:AL2857,"AL/BL")/2+COUNTIF(H2857:AL2857,"UL/BL")/2+COUNTIF(H2857:AL2857,"UL/BF")/2+COUNTIF(H2857:AL2857,"BM")</f>
        <v>0</v>
      </c>
      <c r="AS2857" s="239">
        <f>COUNTIF(H2857:AL2857,"AL")+COUNTIF(H2857:AL2857,"AL/DS")/2+COUNTIF(H2857:AL2857,"AL/NS")/2+COUNTIF(H2857:AL2857,"NH")+COUNTIF(H2857:AL2857,"SL")+COUNTIF(H2857:AL2857,"NHD")+COUNTIF(H2857:AL2857,"B")+COUNTIF(H2857:AL2857,"HL")+COUNTIF(H2857:AL2857,"AL/BF")/2+COUNTIF(H2857:AL2857,"AL/BL")/2</f>
        <v>0</v>
      </c>
      <c r="AT2857" s="255">
        <f>COUNTIF(H2857:AL2857,"PD")+COUNTIF(H2857:AL2857,"PN")+COUNTIF(H2857:AL2857,"P/DS")/2+COUNTIF(H2857:AL2857,"P/NS")/2+COUNTIF(H2857:AL2857,"DS")+COUNTIF(H2857:AL2857,"NS")+COUNTIF(H2857:AL2857,"AL")+COUNTIF(H2857:AL2857,"AL/DS")+COUNTIF(H2857:AL2857,"AL/NS")+COUNTIF(H2857:AL2857,"NH")+COUNTIF(H2857:AL2857,"SL")+COUNTIF(H2857:AL2857,"UL/DS")/2+COUNTIF(H2857:AL2857,"UL/NS")/2+COUNTIF(H2857:AL2857,"CT")+COUNTIF(H2857:AL2857,"NHD")+COUNTIF(H2857:AL2857,"PDD")+COUNTIF(H2857:AL2857,"B")+COUNTIF(H2857:AL2857,"HL")+COUNTIF(H2857:AL2857,"PH")+COUNTIF(H2857:AL2857,"BH")+COUNTIF(H2857:AL2857,"AL/BF")+COUNTIF(H2857:AL2857,"AL/BL")+COUNTIF(H2857:AL2857,"UL/BF")/2+COUNTIF(H2857:AL2857,"UL/BL")/2+COUNTIF(H2857:AL2857,"PH/F")/2+COUNTIF(H2857:AL2857,"PH/L")/2+COUNTIF(H2857:AL2857,"MD")+COUNTIF(H2857:AL2857,"PMD")+COUNTIF(H2857:AL2857,"PM")+COUNTIF(H2857:AL2857,"BM")</f>
        <v>0</v>
      </c>
      <c r="AU2857" s="255">
        <f>COUNTIF(H2857:AL2857,"P/DS")/2+COUNTIF(H2857:AL2857,"P/NS")/2+COUNTIF(H2857:AL2857,"IL")+COUNTIF(H2857:AL2857,"NL")+COUNTIF(H2857:AL2857,"UL")+COUNTIF(H2857:AL2857,"UL/DS")/2+COUNTIF(H2857:AL2857,"UL/NS")/2+COUNTIF(H2857:AL2857,"KT")+COUNTIF(H2857:AL2857,"UL/BF")/2+COUNTIF(H2857:AL2857,"UL/BL")/2+COUNTIF(H2857:AL2857,"PH/F")/2+COUNTIF(H2857:AL2857,"PH/L")/2+COUNTIF(H2857:AL2857,"NB")</f>
        <v>26</v>
      </c>
      <c r="AV2857" s="258">
        <f>COUNTIF(H2857:AL2857,"PN")+COUNTIF(H2857:AL2857,"TVD")+COUNTIF(H2857:AL2857,"PH")+COUNTIF(H2857:AL2857,"PM")+COUNTIF(H2857:AL2857,"PDD")-COUNTIFS(H2857:AL2857,"PN",H2864:AL2864,"&gt;=3")-COUNTIFS(H2857:AL2857,"PM",H2864:AL2864,"&gt;=3")</f>
        <v>0</v>
      </c>
      <c r="AW2857" s="258">
        <f>COUNTIF(H2857:AL2857,"NS")+COUNTIF(H2857:AL2857,"D")+COUNTIF(H2857:AL2857,"BH")+COUNTIF(H2857:AL2857,"NHD")+COUNTIF(H2857:AL2857,"BM")-COUNTIFS(H2857:AL2857,"NS",H2864:AL2864,"&gt;=3")-COUNTIFS(H2857:AL2857,"BH",H2864:AL2864,"&gt;=3")-COUNTIFS(H2857:AL2857,"BM",H2864:AL2864,"&gt;=3")</f>
        <v>0</v>
      </c>
      <c r="AX2857" s="255">
        <f>COUNTIF(H2857:AL2857,"AL")+COUNTIF(H2857:AL2857,"AL/DS")/2+COUNTIF(H2857:AL2857,"AL/NS")/2+COUNTIF(H2857:AL2857,"AL/BF")+COUNTIF(H2857:AL2857,"AL/BL")/2</f>
        <v>0</v>
      </c>
      <c r="AY2857" s="255">
        <f>COUNTIF(H2857:AL2857,"SL")</f>
        <v>0</v>
      </c>
      <c r="AZ2857" s="255">
        <f>COUNTIF(H2857:AL2857,"NH")</f>
        <v>0</v>
      </c>
      <c r="BA2857" s="255">
        <f>COUNTIF(H2857:AL2857,"HL")</f>
        <v>0</v>
      </c>
      <c r="BB2857" s="255">
        <f>COUNTIF(G2857:AL2857,"P/DS")/2+COUNTIF(G2857:AL2857,"P/NS")/2+COUNTIF(G2857:AL2857,"UL")+COUNTIF(G2857:AL2857,"UL/DS")/2+COUNTIF(G2857:AL2857,"UL/NS")/2+COUNTIF(G2857:AL2857,"UL/BL")/2+COUNTIF(G2857:AL2857,"UL/BF")/2+COUNTIF(G2857:AL2857,"PH/F")/2+COUNTIF(G2857:AL2857,"PH/L")/2</f>
        <v>0</v>
      </c>
      <c r="BC2857" s="255">
        <f>COUNTIF(H2857:AL2857,"NB")</f>
        <v>0</v>
      </c>
      <c r="BD2857" s="255">
        <f>COUNTIF(H2857:AL2857,"NL")</f>
        <v>0</v>
      </c>
      <c r="BE2857" s="255">
        <f>COUNTIF(H2857:AL2857,"IL")</f>
        <v>26</v>
      </c>
      <c r="BF2857" s="255">
        <f>COUNTIF(H2857:AL2857,"KT")</f>
        <v>0</v>
      </c>
      <c r="BG2857" s="255">
        <f>COUNTIF(H2857:AL2857,"L70")</f>
        <v>0</v>
      </c>
      <c r="BH2857" s="255">
        <f>COUNTIF(H2857:AL2857,"MD")</f>
        <v>0</v>
      </c>
      <c r="BI2857" s="255">
        <f>COUNTIF(H2857:AL2857,"PMD")</f>
        <v>0</v>
      </c>
      <c r="BJ2857" s="255">
        <f>COUNTIF(H2857:AL2857,"PM")</f>
        <v>0</v>
      </c>
      <c r="BK2857" s="255">
        <f>COUNTIF(H2857:AL2857,"BM")</f>
        <v>0</v>
      </c>
      <c r="BL2857" s="261">
        <f>SUMIF(H2857:AL2857,"PD",H2858:AL2858)+SUMIF(H2857:AL2857,"PN",H2858:AL2858)+SUMIF(H2857:AL2857,"P/DS",H2858:AL2858)+SUMIF(H2857:AL2857,"PN/F",H2858:AL2858)+SUMIF(H2857:AL2857,"PN/L",H2858:AL2858)+SUMIF(H2857:AL2857,"TV",H2858:AL2858)+SUMIF(H2857:AL2857,"TVD",H2858:AL2858)+SUMIF(H2857:AL2857,"PDD",H2858:AL2858)</f>
        <v>0</v>
      </c>
      <c r="BM2857" s="261">
        <f>SUMIF(H2857:AL2857,"PD",H2859:AL2859)+SUMIF(H2857:AL2857,"PN",H2859:AL2859)+SUMIF(H2857:AL2857,"P/DS",H2859:AL2859)+SUMIF(H2857:AL2857,"PN/F",H2859:AL2859)+SUMIF(H2857:AL2857,"PN/L",H2859:AL2859)+SUMIF(H2857:AL2857,"TV",H2859:AL2859)+SUMIF(H2857:AL2857,"TVD",H2859:AL2859)+SUMIF(H2857:AL2857,"PDD",H2859:AL2859)+SUMIF(H2857:AL2857,"PMD",H2859:AL2859)</f>
        <v>0</v>
      </c>
      <c r="BN2857" s="261">
        <f>SUMIF(H2857:AL2857,"PD",H2860:AL2860)+SUMIF(H2857:AL2857,"PN",H2860:AL2860)+SUMIF(H2857:AL2857,"P/DS",H2860:AL2860)+SUMIF(H2857:AL2857,"PN/F",H2860:AL2860)+SUMIF(H2857:AL2857,"PN/L",H2860:AL2860)+SUMIF(H2857:AL2857,"TV",H2860:AL2860)+SUMIF(H2857:AL2857,"TVD",H2860:AL2860)</f>
        <v>0</v>
      </c>
      <c r="BO2857" s="261">
        <f>SUMIF(H2857:AL2857,"PD",H2861:AL2861)+SUMIF(H2857:AL2857,"PN",H2861:AL2861)+SUMIF(H2857:AL2857,"P/DS",H2861:AL2861)+SUMIF(H2857:AL2857,"PN/F",H2861:AL2861)+SUMIF(H2857:AL2857,"PN/L",H2861:AL2861)+SUMIF(H2857:AL2857,"TV",H2861:AL2861)+SUMIF(H2857:AL2857,"TVD",H2861:AL2861)</f>
        <v>0</v>
      </c>
      <c r="BP2857" s="261">
        <f>SUMIF(H2857:AL2857,"PD",H2862:AL2862)+SUMIF(H2857:AL2857,"PN",H2862:AL2862)+SUMIF(H2857:AL2857,"P/DS",H2862:AL2862)+SUMIF(H2857:AL2857,"PN/F",H2862:AL2862)+SUMIF(H2857:AL2857,"PN/L",H2862:AL2862)+SUMIF(H2857:AL2857,"TV",H2862:AL2862)+SUMIF(H2857:AL2857,"TVD",H2862:AL2862)+SUMIF(H2857:AL2857,"PDD",H2862:AL2862)+SUMIF(H2857:AL2857,"PH",H2862:AL2862)+SUMIF(H2857:AL2857,"PM",H2862:AL2862)</f>
        <v>0</v>
      </c>
      <c r="BQ2857" s="261">
        <f>SUMIF(H2857:AL2857,"PD",H2863:AL2863)+SUMIF(H2857:AL2857,"PN",H2863:AL2863)+SUMIF(H2857:AL2857,"P/DS",H2863:AL2863)+SUMIF(H2857:AL2857,"PN/F",H2863:AL2863)+SUMIF(H2857:AL2857,"PN/L",H2863:AL2863)+SUMIF(H2857:AL2857,"TV",H2863:AL2863)+SUMIF(H2857:AL2857,"TVD",H2863:AL2863)+SUMIF(H2857:AL2857,"PDD",H2863:AL2863)+SUMIF(H2857:AL2857,"PH",H2863:AL2863)+SUMIF(H2857:AL2857,"PM",H2863:AL2863)</f>
        <v>0</v>
      </c>
      <c r="BR2857" s="269">
        <f>SUM(H2858:AL2858)-BL2857</f>
        <v>0</v>
      </c>
      <c r="BS2857" s="269">
        <f>SUM(H2859:AL2859)-BM2857</f>
        <v>0</v>
      </c>
      <c r="BT2857" s="269">
        <f>SUM(H2860:AL2860)-BN2857</f>
        <v>0</v>
      </c>
      <c r="BU2857" s="269">
        <f>SUM(H2861:AL2861)-BO2857</f>
        <v>0</v>
      </c>
      <c r="BV2857" s="269">
        <f>SUM(H2862:AL2862)-BP2857</f>
        <v>0</v>
      </c>
      <c r="BW2857" s="269">
        <f>SUM(H2863:AL2863)-BQ2857</f>
        <v>0</v>
      </c>
      <c r="BX2857" s="255">
        <f>SUMIF(H2857:AL2857,"PD",H2864:AL2864)+SUMIF(H2857:AL2857,"PN",H2864:AL2864)+SUMIF(H2857:AL2857,"P/DS",H2864:AL2864)+SUMIF(H2857:AL2857,"PN/F",H2864:AL2864)+SUMIF(H2857:AL2857,"PN/L",H2864:AL2864)</f>
        <v>0</v>
      </c>
      <c r="BY2857" s="255">
        <f>SUM(H2864:AL2864)-BX2857</f>
        <v>0</v>
      </c>
      <c r="BZ2857" s="255">
        <f t="shared" ref="BZ2857" si="934">+SUM(BL2857:BW2864)</f>
        <v>0</v>
      </c>
      <c r="CA2857" s="266">
        <f>(COUNTIFS(H2857:AL2857,"PD",H2858:AL2858,"&gt;=2"))*0.5-IF(CN2857="VP",COUNTIFS($H$16:$AL$16,"SAT",H2857:AL2857,"PD",H2858:AL2858,"&gt;=2"))*0.5</f>
        <v>0</v>
      </c>
      <c r="CB2857" s="266">
        <f>(COUNTIFS(H2857:AL2857,"PN",H2859:AL2859,"&gt;=0.5",H2858:AL2858,"&gt;=1.5"))*0.5+COUNTIFS(H2857:AL2857,"PDD",H2859:AL2859,"&gt;=0.5",H2858:AL2858,"&gt;=1.5")*0.5</f>
        <v>0</v>
      </c>
      <c r="CC2857" s="273">
        <f>(COUNTIFS(H2857:AL2857,"TV",H2859:AL2859,"&gt;=10"))*0.5+(COUNTIFS(H2857:AL2857,"PMD",H2859:AL2859,"&gt;=2"))*0.5</f>
        <v>0</v>
      </c>
      <c r="CD2857" s="266">
        <f>(COUNTIFS(H2857:AL2857,"TVD",H2861:AL2861,"&gt;=6.5",H2859:AL2859,"&gt;=3.5"))*0.5</f>
        <v>0</v>
      </c>
      <c r="CE2857" s="266">
        <f>(COUNTIFS(H2857:AL2857,"PD",H2862:AL2862,"&gt;=10"))*0.5</f>
        <v>0</v>
      </c>
      <c r="CF2857" s="266">
        <f>(COUNTIFS(H2857:AL2857,"PDD",H2862:AL2862,"&gt;=3.5",H2863:AL2863,"&gt;=6.5")+COUNTIFS(H2857:AL2857,"PH",H2863:AL2863,"&gt;=0.5",H2862:AL2862,"&gt;=1.5")+COUNTIFS(H2857:AL2857,"PM",H2863:AL2863,"&gt;=0.5",H2862:AL2862,"&gt;=1.5"))*0.5</f>
        <v>0</v>
      </c>
      <c r="CG2857" s="266">
        <f>(COUNTIFS(H2857:AL2857,"DS",H2858:AL2858,"&gt;=2")+COUNTIFS(H2857:AL2857,"AL/DS",H2858:AL2858,"&gt;=2"))*0.5-IF(CN2857="VP",COUNTIFS($H$16:$AL$16,"SAT",H2857:AL2857,"DS",H2858:AL2858,"&gt;=2"))*0.5</f>
        <v>0</v>
      </c>
      <c r="CH2857" s="266">
        <f>(COUNTIFS(H2857:AL2857,"NS",H2859:AL2859,"&gt;=0.5",H2858:AL2858,"&gt;=1.5")+COUNTIFS(H2857:AL2857,"AL/NS",H2859:AL2859,"&gt;=0.5",H2858:AL2858,"&gt;=1.5")+COUNTIFS(H2857:AL2857,"NHD",H2859:AL2859,"&gt;=4.5",H2862:AL2862,"&gt;=2",H2858:AL2858,"&gt;=1.5"))*0.5</f>
        <v>0</v>
      </c>
      <c r="CI2857" s="266">
        <f>(COUNTIF(H2859:AL2859,"&gt;=10")+COUNTIFS(H2857:AL2857,"MD",H2859:AL2859,"&gt;=2")-COUNTIFS(H2857:AL2857,"TV",H2859:AL2859,"&gt;=10"))*0.5</f>
        <v>0</v>
      </c>
      <c r="CJ2857" s="266">
        <f>(COUNTIFS(H2857:AL2857,"D",H2861:AL2861,"&gt;=6.5",H2859:AL2859,"&gt;=3.5"))*0.5</f>
        <v>0</v>
      </c>
      <c r="CK2857" s="266">
        <f>(COUNTIF(H2862:AL2862,"&gt;=10")-COUNTIFS(H2857:AL2857,"PD",H2862:AL2862,"&gt;=10"))*0.5</f>
        <v>0</v>
      </c>
      <c r="CL2857" s="265">
        <f>(COUNTIFS(H2857:AL2857,"NHD",H2862:AL2862,"&gt;=3.5",H2863:AL2863,"&gt;=6.5")+COUNTIFS(H2857:AL2857,"BH",H2862:AL2862,"&gt;=1.5",H2863:AL2863,"&gt;=0.5")+COUNTIFS(H2857:AL2857,"BM",H2862:AL2862,"&gt;=1.5",H2863:AL2863,"&gt;=0.5")+COUNTIFS(H2857:AL2857,"D",H2862:AL2862,"&gt;=1.5",H2863:AL2863,"&gt;=0.5"))*0.5</f>
        <v>0</v>
      </c>
      <c r="CM2857" s="272"/>
      <c r="CN2857" s="264" t="s">
        <v>723</v>
      </c>
      <c r="CO2857" s="180">
        <f t="shared" ref="CO2857" si="935">+AM2857+AN2857+AO2857+AP2857+AQ2857+AR2857+AS2857+AU2857+BG2857</f>
        <v>26</v>
      </c>
      <c r="CP2857" s="225">
        <f>+SUM(I2858:I2863)-I2864</f>
        <v>0</v>
      </c>
      <c r="CQ2857" s="225">
        <f>+SUM(J2858:J2863)-J2864</f>
        <v>0</v>
      </c>
      <c r="CR2857" s="225">
        <f>+SUM(K2858:K2863)-K2864</f>
        <v>0</v>
      </c>
      <c r="CS2857" s="181"/>
      <c r="CT2857" s="181"/>
      <c r="CU2857" s="181"/>
      <c r="CV2857" s="181"/>
      <c r="CW2857" s="181"/>
      <c r="CX2857" s="181"/>
      <c r="CY2857" s="181"/>
      <c r="CZ2857" s="181"/>
      <c r="DA2857" s="181"/>
    </row>
    <row r="2858" spans="1:105" s="120" customFormat="1" ht="15" customHeight="1">
      <c r="A2858" s="228"/>
      <c r="B2858" s="346"/>
      <c r="C2858" s="349"/>
      <c r="D2858" s="237"/>
      <c r="E2858" s="237"/>
      <c r="F2858" s="242" t="s">
        <v>82</v>
      </c>
      <c r="G2858" s="121">
        <v>1.5</v>
      </c>
      <c r="H2858" s="83"/>
      <c r="I2858" s="83"/>
      <c r="J2858" s="83"/>
      <c r="K2858" s="83"/>
      <c r="L2858" s="83"/>
      <c r="M2858" s="83"/>
      <c r="N2858" s="83"/>
      <c r="O2858" s="83"/>
      <c r="P2858" s="83"/>
      <c r="Q2858" s="83"/>
      <c r="R2858" s="83"/>
      <c r="S2858" s="83"/>
      <c r="T2858" s="83"/>
      <c r="U2858" s="83"/>
      <c r="V2858" s="83"/>
      <c r="W2858" s="83"/>
      <c r="X2858" s="83"/>
      <c r="Y2858" s="83"/>
      <c r="Z2858" s="83"/>
      <c r="AA2858" s="83"/>
      <c r="AB2858" s="83"/>
      <c r="AC2858" s="79"/>
      <c r="AD2858" s="79"/>
      <c r="AE2858" s="79"/>
      <c r="AF2858" s="79"/>
      <c r="AG2858" s="79"/>
      <c r="AH2858" s="79"/>
      <c r="AI2858" s="79"/>
      <c r="AJ2858" s="79"/>
      <c r="AK2858" s="79"/>
      <c r="AL2858" s="79"/>
      <c r="AM2858" s="240"/>
      <c r="AN2858" s="240"/>
      <c r="AO2858" s="240"/>
      <c r="AP2858" s="240"/>
      <c r="AQ2858" s="240"/>
      <c r="AR2858" s="240"/>
      <c r="AS2858" s="240"/>
      <c r="AT2858" s="256"/>
      <c r="AU2858" s="256"/>
      <c r="AV2858" s="259"/>
      <c r="AW2858" s="259"/>
      <c r="AX2858" s="256"/>
      <c r="AY2858" s="256"/>
      <c r="AZ2858" s="256"/>
      <c r="BA2858" s="256"/>
      <c r="BB2858" s="256"/>
      <c r="BC2858" s="256"/>
      <c r="BD2858" s="256"/>
      <c r="BE2858" s="256"/>
      <c r="BF2858" s="256"/>
      <c r="BG2858" s="256"/>
      <c r="BH2858" s="256"/>
      <c r="BI2858" s="256"/>
      <c r="BJ2858" s="256"/>
      <c r="BK2858" s="256"/>
      <c r="BL2858" s="262"/>
      <c r="BM2858" s="262"/>
      <c r="BN2858" s="262"/>
      <c r="BO2858" s="262"/>
      <c r="BP2858" s="262"/>
      <c r="BQ2858" s="262"/>
      <c r="BR2858" s="270"/>
      <c r="BS2858" s="270"/>
      <c r="BT2858" s="270"/>
      <c r="BU2858" s="270"/>
      <c r="BV2858" s="270"/>
      <c r="BW2858" s="270"/>
      <c r="BX2858" s="256"/>
      <c r="BY2858" s="256"/>
      <c r="BZ2858" s="256"/>
      <c r="CA2858" s="267"/>
      <c r="CB2858" s="267"/>
      <c r="CC2858" s="274"/>
      <c r="CD2858" s="267"/>
      <c r="CE2858" s="267"/>
      <c r="CF2858" s="267"/>
      <c r="CG2858" s="267"/>
      <c r="CH2858" s="267"/>
      <c r="CI2858" s="267"/>
      <c r="CJ2858" s="267"/>
      <c r="CK2858" s="267"/>
      <c r="CL2858" s="265"/>
      <c r="CM2858" s="272"/>
      <c r="CN2858" s="264"/>
      <c r="CO2858" s="180"/>
      <c r="CP2858" s="226"/>
      <c r="CQ2858" s="226"/>
      <c r="CR2858" s="226"/>
      <c r="CS2858" s="181"/>
      <c r="CT2858" s="181"/>
      <c r="CU2858" s="181"/>
      <c r="CV2858" s="181"/>
      <c r="CW2858" s="181"/>
      <c r="CX2858" s="181"/>
      <c r="CY2858" s="181"/>
      <c r="CZ2858" s="181"/>
      <c r="DA2858" s="181"/>
    </row>
    <row r="2859" spans="1:105" s="120" customFormat="1" ht="15" customHeight="1">
      <c r="A2859" s="228"/>
      <c r="B2859" s="346"/>
      <c r="C2859" s="349"/>
      <c r="D2859" s="237"/>
      <c r="E2859" s="237"/>
      <c r="F2859" s="243"/>
      <c r="G2859" s="122">
        <v>2</v>
      </c>
      <c r="H2859" s="84"/>
      <c r="I2859" s="84"/>
      <c r="J2859" s="84"/>
      <c r="K2859" s="84"/>
      <c r="L2859" s="84"/>
      <c r="M2859" s="84"/>
      <c r="N2859" s="84"/>
      <c r="O2859" s="84"/>
      <c r="P2859" s="84"/>
      <c r="Q2859" s="84"/>
      <c r="R2859" s="84"/>
      <c r="S2859" s="84"/>
      <c r="T2859" s="84"/>
      <c r="U2859" s="84"/>
      <c r="V2859" s="84"/>
      <c r="W2859" s="84"/>
      <c r="X2859" s="84"/>
      <c r="Y2859" s="84"/>
      <c r="Z2859" s="84"/>
      <c r="AA2859" s="84"/>
      <c r="AB2859" s="84"/>
      <c r="AC2859" s="80"/>
      <c r="AD2859" s="80"/>
      <c r="AE2859" s="80"/>
      <c r="AF2859" s="80"/>
      <c r="AG2859" s="80"/>
      <c r="AH2859" s="80"/>
      <c r="AI2859" s="80"/>
      <c r="AJ2859" s="80"/>
      <c r="AK2859" s="80"/>
      <c r="AL2859" s="80"/>
      <c r="AM2859" s="240"/>
      <c r="AN2859" s="240"/>
      <c r="AO2859" s="240"/>
      <c r="AP2859" s="240"/>
      <c r="AQ2859" s="240"/>
      <c r="AR2859" s="240"/>
      <c r="AS2859" s="240"/>
      <c r="AT2859" s="256"/>
      <c r="AU2859" s="256"/>
      <c r="AV2859" s="259"/>
      <c r="AW2859" s="259"/>
      <c r="AX2859" s="256"/>
      <c r="AY2859" s="256"/>
      <c r="AZ2859" s="256"/>
      <c r="BA2859" s="256"/>
      <c r="BB2859" s="256"/>
      <c r="BC2859" s="256"/>
      <c r="BD2859" s="256"/>
      <c r="BE2859" s="256"/>
      <c r="BF2859" s="256"/>
      <c r="BG2859" s="256"/>
      <c r="BH2859" s="256"/>
      <c r="BI2859" s="256"/>
      <c r="BJ2859" s="256"/>
      <c r="BK2859" s="256"/>
      <c r="BL2859" s="262"/>
      <c r="BM2859" s="262"/>
      <c r="BN2859" s="262"/>
      <c r="BO2859" s="262"/>
      <c r="BP2859" s="262"/>
      <c r="BQ2859" s="262"/>
      <c r="BR2859" s="270"/>
      <c r="BS2859" s="270"/>
      <c r="BT2859" s="270"/>
      <c r="BU2859" s="270"/>
      <c r="BV2859" s="270"/>
      <c r="BW2859" s="270"/>
      <c r="BX2859" s="256"/>
      <c r="BY2859" s="256"/>
      <c r="BZ2859" s="256"/>
      <c r="CA2859" s="267"/>
      <c r="CB2859" s="267"/>
      <c r="CC2859" s="274"/>
      <c r="CD2859" s="267"/>
      <c r="CE2859" s="267"/>
      <c r="CF2859" s="267"/>
      <c r="CG2859" s="267"/>
      <c r="CH2859" s="267"/>
      <c r="CI2859" s="267"/>
      <c r="CJ2859" s="267"/>
      <c r="CK2859" s="267"/>
      <c r="CL2859" s="265"/>
      <c r="CM2859" s="272"/>
      <c r="CN2859" s="264"/>
      <c r="CO2859" s="180"/>
      <c r="CP2859" s="226"/>
      <c r="CQ2859" s="226"/>
      <c r="CR2859" s="226"/>
      <c r="CS2859" s="181"/>
      <c r="CT2859" s="181"/>
      <c r="CU2859" s="181"/>
      <c r="CV2859" s="181"/>
      <c r="CW2859" s="181"/>
      <c r="CX2859" s="181"/>
      <c r="CY2859" s="181"/>
      <c r="CZ2859" s="181"/>
      <c r="DA2859" s="181"/>
    </row>
    <row r="2860" spans="1:105" s="120" customFormat="1" ht="15" customHeight="1">
      <c r="A2860" s="228"/>
      <c r="B2860" s="346"/>
      <c r="C2860" s="349"/>
      <c r="D2860" s="237"/>
      <c r="E2860" s="237"/>
      <c r="F2860" s="243"/>
      <c r="G2860" s="122">
        <v>2.1</v>
      </c>
      <c r="H2860" s="84"/>
      <c r="I2860" s="84"/>
      <c r="J2860" s="84"/>
      <c r="K2860" s="84"/>
      <c r="L2860" s="84"/>
      <c r="M2860" s="84"/>
      <c r="N2860" s="84"/>
      <c r="O2860" s="84"/>
      <c r="P2860" s="84"/>
      <c r="Q2860" s="84"/>
      <c r="R2860" s="84"/>
      <c r="S2860" s="84"/>
      <c r="T2860" s="84"/>
      <c r="U2860" s="84"/>
      <c r="V2860" s="84"/>
      <c r="W2860" s="84"/>
      <c r="X2860" s="84"/>
      <c r="Y2860" s="84"/>
      <c r="Z2860" s="84"/>
      <c r="AA2860" s="84"/>
      <c r="AB2860" s="84"/>
      <c r="AC2860" s="80"/>
      <c r="AD2860" s="80"/>
      <c r="AE2860" s="80"/>
      <c r="AF2860" s="80"/>
      <c r="AG2860" s="80"/>
      <c r="AH2860" s="80"/>
      <c r="AI2860" s="80"/>
      <c r="AJ2860" s="80"/>
      <c r="AK2860" s="80"/>
      <c r="AL2860" s="80"/>
      <c r="AM2860" s="240"/>
      <c r="AN2860" s="240"/>
      <c r="AO2860" s="240"/>
      <c r="AP2860" s="240"/>
      <c r="AQ2860" s="240"/>
      <c r="AR2860" s="240"/>
      <c r="AS2860" s="240"/>
      <c r="AT2860" s="256"/>
      <c r="AU2860" s="256"/>
      <c r="AV2860" s="259"/>
      <c r="AW2860" s="259"/>
      <c r="AX2860" s="256"/>
      <c r="AY2860" s="256"/>
      <c r="AZ2860" s="256"/>
      <c r="BA2860" s="256"/>
      <c r="BB2860" s="256"/>
      <c r="BC2860" s="256"/>
      <c r="BD2860" s="256"/>
      <c r="BE2860" s="256"/>
      <c r="BF2860" s="256"/>
      <c r="BG2860" s="256"/>
      <c r="BH2860" s="256"/>
      <c r="BI2860" s="256"/>
      <c r="BJ2860" s="256"/>
      <c r="BK2860" s="256"/>
      <c r="BL2860" s="262"/>
      <c r="BM2860" s="262"/>
      <c r="BN2860" s="262"/>
      <c r="BO2860" s="262"/>
      <c r="BP2860" s="262"/>
      <c r="BQ2860" s="262"/>
      <c r="BR2860" s="270"/>
      <c r="BS2860" s="270"/>
      <c r="BT2860" s="270"/>
      <c r="BU2860" s="270"/>
      <c r="BV2860" s="270"/>
      <c r="BW2860" s="270"/>
      <c r="BX2860" s="256"/>
      <c r="BY2860" s="256"/>
      <c r="BZ2860" s="256"/>
      <c r="CA2860" s="267"/>
      <c r="CB2860" s="267"/>
      <c r="CC2860" s="274"/>
      <c r="CD2860" s="267"/>
      <c r="CE2860" s="267"/>
      <c r="CF2860" s="267"/>
      <c r="CG2860" s="267"/>
      <c r="CH2860" s="267"/>
      <c r="CI2860" s="267"/>
      <c r="CJ2860" s="267"/>
      <c r="CK2860" s="267"/>
      <c r="CL2860" s="265"/>
      <c r="CM2860" s="272"/>
      <c r="CN2860" s="264"/>
      <c r="CO2860" s="180"/>
      <c r="CP2860" s="226"/>
      <c r="CQ2860" s="226"/>
      <c r="CR2860" s="226"/>
      <c r="CS2860" s="181"/>
      <c r="CT2860" s="181"/>
      <c r="CU2860" s="181"/>
      <c r="CV2860" s="181"/>
      <c r="CW2860" s="181"/>
      <c r="CX2860" s="181"/>
      <c r="CY2860" s="181"/>
      <c r="CZ2860" s="181"/>
      <c r="DA2860" s="181"/>
    </row>
    <row r="2861" spans="1:105" s="120" customFormat="1" ht="15" customHeight="1">
      <c r="A2861" s="228"/>
      <c r="B2861" s="346"/>
      <c r="C2861" s="349"/>
      <c r="D2861" s="237"/>
      <c r="E2861" s="237"/>
      <c r="F2861" s="243"/>
      <c r="G2861" s="122">
        <v>2.7</v>
      </c>
      <c r="H2861" s="84"/>
      <c r="I2861" s="84"/>
      <c r="J2861" s="84"/>
      <c r="K2861" s="84"/>
      <c r="L2861" s="84"/>
      <c r="M2861" s="84"/>
      <c r="N2861" s="84"/>
      <c r="O2861" s="84"/>
      <c r="P2861" s="84"/>
      <c r="Q2861" s="84"/>
      <c r="R2861" s="84"/>
      <c r="S2861" s="84"/>
      <c r="T2861" s="84"/>
      <c r="U2861" s="84"/>
      <c r="V2861" s="84"/>
      <c r="W2861" s="84"/>
      <c r="X2861" s="84"/>
      <c r="Y2861" s="84"/>
      <c r="Z2861" s="84"/>
      <c r="AA2861" s="84"/>
      <c r="AB2861" s="84"/>
      <c r="AC2861" s="80"/>
      <c r="AD2861" s="80"/>
      <c r="AE2861" s="80"/>
      <c r="AF2861" s="80"/>
      <c r="AG2861" s="80"/>
      <c r="AH2861" s="80"/>
      <c r="AI2861" s="80"/>
      <c r="AJ2861" s="80"/>
      <c r="AK2861" s="80"/>
      <c r="AL2861" s="80"/>
      <c r="AM2861" s="240"/>
      <c r="AN2861" s="240"/>
      <c r="AO2861" s="240"/>
      <c r="AP2861" s="240"/>
      <c r="AQ2861" s="240"/>
      <c r="AR2861" s="240"/>
      <c r="AS2861" s="240"/>
      <c r="AT2861" s="256"/>
      <c r="AU2861" s="256"/>
      <c r="AV2861" s="259"/>
      <c r="AW2861" s="259"/>
      <c r="AX2861" s="256"/>
      <c r="AY2861" s="256"/>
      <c r="AZ2861" s="256"/>
      <c r="BA2861" s="256"/>
      <c r="BB2861" s="256"/>
      <c r="BC2861" s="256"/>
      <c r="BD2861" s="256"/>
      <c r="BE2861" s="256"/>
      <c r="BF2861" s="256"/>
      <c r="BG2861" s="256"/>
      <c r="BH2861" s="256"/>
      <c r="BI2861" s="256"/>
      <c r="BJ2861" s="256"/>
      <c r="BK2861" s="256"/>
      <c r="BL2861" s="262"/>
      <c r="BM2861" s="262"/>
      <c r="BN2861" s="262"/>
      <c r="BO2861" s="262"/>
      <c r="BP2861" s="262"/>
      <c r="BQ2861" s="262"/>
      <c r="BR2861" s="270"/>
      <c r="BS2861" s="270"/>
      <c r="BT2861" s="270"/>
      <c r="BU2861" s="270"/>
      <c r="BV2861" s="270"/>
      <c r="BW2861" s="270"/>
      <c r="BX2861" s="256"/>
      <c r="BY2861" s="256"/>
      <c r="BZ2861" s="256"/>
      <c r="CA2861" s="267"/>
      <c r="CB2861" s="267"/>
      <c r="CC2861" s="274"/>
      <c r="CD2861" s="267"/>
      <c r="CE2861" s="267"/>
      <c r="CF2861" s="267"/>
      <c r="CG2861" s="267"/>
      <c r="CH2861" s="267"/>
      <c r="CI2861" s="267"/>
      <c r="CJ2861" s="267"/>
      <c r="CK2861" s="267"/>
      <c r="CL2861" s="265"/>
      <c r="CM2861" s="272"/>
      <c r="CN2861" s="264"/>
      <c r="CO2861" s="180"/>
      <c r="CP2861" s="226"/>
      <c r="CQ2861" s="226"/>
      <c r="CR2861" s="226"/>
      <c r="CS2861" s="181"/>
      <c r="CT2861" s="181"/>
      <c r="CU2861" s="181"/>
      <c r="CV2861" s="181"/>
      <c r="CW2861" s="181"/>
      <c r="CX2861" s="181"/>
      <c r="CY2861" s="181"/>
      <c r="CZ2861" s="181"/>
      <c r="DA2861" s="181"/>
    </row>
    <row r="2862" spans="1:105" s="120" customFormat="1" ht="15" customHeight="1">
      <c r="A2862" s="228"/>
      <c r="B2862" s="346"/>
      <c r="C2862" s="349"/>
      <c r="D2862" s="237"/>
      <c r="E2862" s="237"/>
      <c r="F2862" s="243"/>
      <c r="G2862" s="122">
        <v>3</v>
      </c>
      <c r="H2862" s="84"/>
      <c r="I2862" s="84"/>
      <c r="J2862" s="84"/>
      <c r="K2862" s="84"/>
      <c r="L2862" s="84"/>
      <c r="M2862" s="84"/>
      <c r="N2862" s="84"/>
      <c r="O2862" s="84"/>
      <c r="P2862" s="84"/>
      <c r="Q2862" s="84"/>
      <c r="R2862" s="84"/>
      <c r="S2862" s="84"/>
      <c r="T2862" s="84"/>
      <c r="U2862" s="84"/>
      <c r="V2862" s="84"/>
      <c r="W2862" s="84"/>
      <c r="X2862" s="84"/>
      <c r="Y2862" s="84"/>
      <c r="Z2862" s="84"/>
      <c r="AA2862" s="84"/>
      <c r="AB2862" s="84"/>
      <c r="AC2862" s="80"/>
      <c r="AD2862" s="80"/>
      <c r="AE2862" s="80"/>
      <c r="AF2862" s="80"/>
      <c r="AG2862" s="80"/>
      <c r="AH2862" s="80"/>
      <c r="AI2862" s="80"/>
      <c r="AJ2862" s="80"/>
      <c r="AK2862" s="80"/>
      <c r="AL2862" s="80"/>
      <c r="AM2862" s="240"/>
      <c r="AN2862" s="240"/>
      <c r="AO2862" s="240"/>
      <c r="AP2862" s="240"/>
      <c r="AQ2862" s="240"/>
      <c r="AR2862" s="240"/>
      <c r="AS2862" s="240"/>
      <c r="AT2862" s="256"/>
      <c r="AU2862" s="256"/>
      <c r="AV2862" s="259"/>
      <c r="AW2862" s="259"/>
      <c r="AX2862" s="256"/>
      <c r="AY2862" s="256"/>
      <c r="AZ2862" s="256"/>
      <c r="BA2862" s="256"/>
      <c r="BB2862" s="256"/>
      <c r="BC2862" s="256"/>
      <c r="BD2862" s="256"/>
      <c r="BE2862" s="256"/>
      <c r="BF2862" s="256"/>
      <c r="BG2862" s="256"/>
      <c r="BH2862" s="256"/>
      <c r="BI2862" s="256"/>
      <c r="BJ2862" s="256"/>
      <c r="BK2862" s="256"/>
      <c r="BL2862" s="262"/>
      <c r="BM2862" s="262"/>
      <c r="BN2862" s="262"/>
      <c r="BO2862" s="262"/>
      <c r="BP2862" s="262"/>
      <c r="BQ2862" s="262"/>
      <c r="BR2862" s="270"/>
      <c r="BS2862" s="270"/>
      <c r="BT2862" s="270"/>
      <c r="BU2862" s="270"/>
      <c r="BV2862" s="270"/>
      <c r="BW2862" s="270"/>
      <c r="BX2862" s="256"/>
      <c r="BY2862" s="256"/>
      <c r="BZ2862" s="256"/>
      <c r="CA2862" s="267"/>
      <c r="CB2862" s="267"/>
      <c r="CC2862" s="274"/>
      <c r="CD2862" s="267"/>
      <c r="CE2862" s="267"/>
      <c r="CF2862" s="267"/>
      <c r="CG2862" s="267"/>
      <c r="CH2862" s="267"/>
      <c r="CI2862" s="267"/>
      <c r="CJ2862" s="267"/>
      <c r="CK2862" s="267"/>
      <c r="CL2862" s="265"/>
      <c r="CM2862" s="272"/>
      <c r="CN2862" s="264"/>
      <c r="CO2862" s="180"/>
      <c r="CP2862" s="226"/>
      <c r="CQ2862" s="226"/>
      <c r="CR2862" s="226"/>
      <c r="CS2862" s="181"/>
      <c r="CT2862" s="181"/>
      <c r="CU2862" s="181"/>
      <c r="CV2862" s="181"/>
      <c r="CW2862" s="181"/>
      <c r="CX2862" s="181"/>
      <c r="CY2862" s="181"/>
      <c r="CZ2862" s="181"/>
      <c r="DA2862" s="181"/>
    </row>
    <row r="2863" spans="1:105" s="120" customFormat="1" ht="15" customHeight="1">
      <c r="A2863" s="228"/>
      <c r="B2863" s="346"/>
      <c r="C2863" s="349"/>
      <c r="D2863" s="237"/>
      <c r="E2863" s="237"/>
      <c r="F2863" s="244"/>
      <c r="G2863" s="123">
        <v>3.9</v>
      </c>
      <c r="H2863" s="85"/>
      <c r="I2863" s="85"/>
      <c r="J2863" s="85"/>
      <c r="K2863" s="85"/>
      <c r="L2863" s="85"/>
      <c r="M2863" s="85"/>
      <c r="N2863" s="85"/>
      <c r="O2863" s="85"/>
      <c r="P2863" s="85"/>
      <c r="Q2863" s="85"/>
      <c r="R2863" s="85"/>
      <c r="S2863" s="85"/>
      <c r="T2863" s="85"/>
      <c r="U2863" s="85"/>
      <c r="V2863" s="85"/>
      <c r="W2863" s="85"/>
      <c r="X2863" s="85"/>
      <c r="Y2863" s="85"/>
      <c r="Z2863" s="85"/>
      <c r="AA2863" s="85"/>
      <c r="AB2863" s="85"/>
      <c r="AC2863" s="81"/>
      <c r="AD2863" s="81"/>
      <c r="AE2863" s="81"/>
      <c r="AF2863" s="81"/>
      <c r="AG2863" s="81"/>
      <c r="AH2863" s="81"/>
      <c r="AI2863" s="81"/>
      <c r="AJ2863" s="81"/>
      <c r="AK2863" s="81"/>
      <c r="AL2863" s="81"/>
      <c r="AM2863" s="240"/>
      <c r="AN2863" s="240"/>
      <c r="AO2863" s="240"/>
      <c r="AP2863" s="240"/>
      <c r="AQ2863" s="240"/>
      <c r="AR2863" s="240"/>
      <c r="AS2863" s="240"/>
      <c r="AT2863" s="256"/>
      <c r="AU2863" s="256"/>
      <c r="AV2863" s="259"/>
      <c r="AW2863" s="259"/>
      <c r="AX2863" s="256"/>
      <c r="AY2863" s="256"/>
      <c r="AZ2863" s="256"/>
      <c r="BA2863" s="256"/>
      <c r="BB2863" s="256"/>
      <c r="BC2863" s="256"/>
      <c r="BD2863" s="256"/>
      <c r="BE2863" s="256"/>
      <c r="BF2863" s="256"/>
      <c r="BG2863" s="256"/>
      <c r="BH2863" s="256"/>
      <c r="BI2863" s="256"/>
      <c r="BJ2863" s="256"/>
      <c r="BK2863" s="256"/>
      <c r="BL2863" s="262"/>
      <c r="BM2863" s="262"/>
      <c r="BN2863" s="262"/>
      <c r="BO2863" s="262"/>
      <c r="BP2863" s="262"/>
      <c r="BQ2863" s="262"/>
      <c r="BR2863" s="270"/>
      <c r="BS2863" s="270"/>
      <c r="BT2863" s="270"/>
      <c r="BU2863" s="270"/>
      <c r="BV2863" s="270"/>
      <c r="BW2863" s="270"/>
      <c r="BX2863" s="256"/>
      <c r="BY2863" s="256"/>
      <c r="BZ2863" s="256"/>
      <c r="CA2863" s="267"/>
      <c r="CB2863" s="267"/>
      <c r="CC2863" s="274"/>
      <c r="CD2863" s="267"/>
      <c r="CE2863" s="267"/>
      <c r="CF2863" s="267"/>
      <c r="CG2863" s="267"/>
      <c r="CH2863" s="267"/>
      <c r="CI2863" s="267"/>
      <c r="CJ2863" s="267"/>
      <c r="CK2863" s="267"/>
      <c r="CL2863" s="265"/>
      <c r="CM2863" s="272"/>
      <c r="CN2863" s="264"/>
      <c r="CO2863" s="180"/>
      <c r="CP2863" s="226"/>
      <c r="CQ2863" s="226"/>
      <c r="CR2863" s="226"/>
      <c r="CS2863" s="181"/>
      <c r="CT2863" s="181"/>
      <c r="CU2863" s="181"/>
      <c r="CV2863" s="181"/>
      <c r="CW2863" s="181"/>
      <c r="CX2863" s="181"/>
      <c r="CY2863" s="181"/>
      <c r="CZ2863" s="181"/>
      <c r="DA2863" s="181"/>
    </row>
    <row r="2864" spans="1:105" s="120" customFormat="1" ht="15" customHeight="1">
      <c r="A2864" s="229"/>
      <c r="B2864" s="347"/>
      <c r="C2864" s="350"/>
      <c r="D2864" s="238"/>
      <c r="E2864" s="238"/>
      <c r="F2864" s="245" t="s">
        <v>83</v>
      </c>
      <c r="G2864" s="246"/>
      <c r="H2864" s="82"/>
      <c r="I2864" s="82"/>
      <c r="J2864" s="82"/>
      <c r="K2864" s="82"/>
      <c r="L2864" s="82"/>
      <c r="M2864" s="82"/>
      <c r="N2864" s="82"/>
      <c r="O2864" s="82"/>
      <c r="P2864" s="82"/>
      <c r="Q2864" s="82"/>
      <c r="R2864" s="82"/>
      <c r="S2864" s="82"/>
      <c r="T2864" s="82"/>
      <c r="U2864" s="82"/>
      <c r="V2864" s="82"/>
      <c r="W2864" s="82"/>
      <c r="X2864" s="82"/>
      <c r="Y2864" s="82"/>
      <c r="Z2864" s="82"/>
      <c r="AA2864" s="82"/>
      <c r="AB2864" s="82"/>
      <c r="AC2864" s="35"/>
      <c r="AD2864" s="35"/>
      <c r="AE2864" s="35"/>
      <c r="AF2864" s="35"/>
      <c r="AG2864" s="35"/>
      <c r="AH2864" s="35"/>
      <c r="AI2864" s="35"/>
      <c r="AJ2864" s="35"/>
      <c r="AK2864" s="35"/>
      <c r="AL2864" s="35"/>
      <c r="AM2864" s="241"/>
      <c r="AN2864" s="241"/>
      <c r="AO2864" s="241"/>
      <c r="AP2864" s="241"/>
      <c r="AQ2864" s="241"/>
      <c r="AR2864" s="241"/>
      <c r="AS2864" s="241"/>
      <c r="AT2864" s="257"/>
      <c r="AU2864" s="257"/>
      <c r="AV2864" s="260"/>
      <c r="AW2864" s="260"/>
      <c r="AX2864" s="257"/>
      <c r="AY2864" s="257"/>
      <c r="AZ2864" s="257"/>
      <c r="BA2864" s="257"/>
      <c r="BB2864" s="257"/>
      <c r="BC2864" s="257"/>
      <c r="BD2864" s="257"/>
      <c r="BE2864" s="257"/>
      <c r="BF2864" s="257"/>
      <c r="BG2864" s="257"/>
      <c r="BH2864" s="257"/>
      <c r="BI2864" s="257"/>
      <c r="BJ2864" s="257"/>
      <c r="BK2864" s="257"/>
      <c r="BL2864" s="263"/>
      <c r="BM2864" s="263"/>
      <c r="BN2864" s="263"/>
      <c r="BO2864" s="263"/>
      <c r="BP2864" s="263"/>
      <c r="BQ2864" s="263"/>
      <c r="BR2864" s="271"/>
      <c r="BS2864" s="271"/>
      <c r="BT2864" s="271"/>
      <c r="BU2864" s="271"/>
      <c r="BV2864" s="271"/>
      <c r="BW2864" s="271"/>
      <c r="BX2864" s="257"/>
      <c r="BY2864" s="257"/>
      <c r="BZ2864" s="257"/>
      <c r="CA2864" s="268"/>
      <c r="CB2864" s="268"/>
      <c r="CC2864" s="275"/>
      <c r="CD2864" s="268"/>
      <c r="CE2864" s="268"/>
      <c r="CF2864" s="268"/>
      <c r="CG2864" s="268"/>
      <c r="CH2864" s="268"/>
      <c r="CI2864" s="268"/>
      <c r="CJ2864" s="268"/>
      <c r="CK2864" s="268"/>
      <c r="CL2864" s="265"/>
      <c r="CM2864" s="272"/>
      <c r="CN2864" s="264"/>
      <c r="CO2864" s="180"/>
      <c r="CP2864" s="226"/>
      <c r="CQ2864" s="226"/>
      <c r="CR2864" s="226"/>
      <c r="CS2864" s="181"/>
      <c r="CT2864" s="181"/>
      <c r="CU2864" s="181"/>
      <c r="CV2864" s="181"/>
      <c r="CW2864" s="181"/>
      <c r="CX2864" s="181"/>
      <c r="CY2864" s="181"/>
      <c r="CZ2864" s="181"/>
      <c r="DA2864" s="181"/>
    </row>
    <row r="2865" spans="1:105" s="120" customFormat="1" ht="15" customHeight="1">
      <c r="A2865" s="227">
        <f t="shared" ref="A2865:A2921" si="936">A2857+1</f>
        <v>355</v>
      </c>
      <c r="B2865" s="345" t="s">
        <v>773</v>
      </c>
      <c r="C2865" s="584" t="s">
        <v>776</v>
      </c>
      <c r="D2865" s="236">
        <v>44251</v>
      </c>
      <c r="E2865" s="236" t="s">
        <v>353</v>
      </c>
      <c r="F2865" s="253" t="s">
        <v>80</v>
      </c>
      <c r="G2865" s="254"/>
      <c r="H2865" s="82"/>
      <c r="I2865" s="82" t="s">
        <v>73</v>
      </c>
      <c r="J2865" s="82" t="s">
        <v>73</v>
      </c>
      <c r="K2865" s="82" t="s">
        <v>73</v>
      </c>
      <c r="L2865" s="82" t="s">
        <v>73</v>
      </c>
      <c r="M2865" s="82" t="s">
        <v>73</v>
      </c>
      <c r="N2865" s="82" t="s">
        <v>73</v>
      </c>
      <c r="O2865" s="82"/>
      <c r="P2865" s="82" t="s">
        <v>73</v>
      </c>
      <c r="Q2865" s="82" t="s">
        <v>73</v>
      </c>
      <c r="R2865" s="82" t="s">
        <v>73</v>
      </c>
      <c r="S2865" s="82" t="s">
        <v>73</v>
      </c>
      <c r="T2865" s="82" t="s">
        <v>73</v>
      </c>
      <c r="U2865" s="82" t="s">
        <v>73</v>
      </c>
      <c r="V2865" s="82"/>
      <c r="W2865" s="82" t="s">
        <v>73</v>
      </c>
      <c r="X2865" s="82" t="s">
        <v>73</v>
      </c>
      <c r="Y2865" s="82" t="s">
        <v>73</v>
      </c>
      <c r="Z2865" s="82" t="s">
        <v>73</v>
      </c>
      <c r="AA2865" s="82" t="s">
        <v>73</v>
      </c>
      <c r="AB2865" s="82" t="s">
        <v>73</v>
      </c>
      <c r="AC2865" s="82"/>
      <c r="AD2865" s="82" t="s">
        <v>73</v>
      </c>
      <c r="AE2865" s="82" t="s">
        <v>73</v>
      </c>
      <c r="AF2865" s="82" t="s">
        <v>73</v>
      </c>
      <c r="AG2865" s="82" t="s">
        <v>73</v>
      </c>
      <c r="AH2865" s="82" t="s">
        <v>73</v>
      </c>
      <c r="AI2865" s="82" t="s">
        <v>73</v>
      </c>
      <c r="AJ2865" s="82"/>
      <c r="AK2865" s="82" t="s">
        <v>73</v>
      </c>
      <c r="AL2865" s="82" t="s">
        <v>73</v>
      </c>
      <c r="AM2865" s="239">
        <f>COUNTIF(H2865:AL2865,"PH")+COUNTIF(H2865:AL2865,"PH/L")+COUNTIF(H2865:AL2865,"PM")</f>
        <v>0</v>
      </c>
      <c r="AN2865" s="239">
        <f>COUNTIF(H2865:AL2865,"PD")+COUNTIF(H2865:AL2865,"PDD")+COUNTIF(H2865:AL2865,"P/DS")/2+COUNTIF(H2865:AL2865,"PMD")</f>
        <v>0</v>
      </c>
      <c r="AO2865" s="239">
        <f>COUNTIF(H2865:AL2865,"PN")+COUNTIF(H2865:AL2865,"P/NS")/2+COUNTIF(H2865:AL2865,"PH")+COUNTIF(H2865:AL2865,"PH/F")/2+COUNTIF(H2865:AL2865,"PH/L")/2+COUNTIF(H2865:AL2865,"PM")</f>
        <v>0</v>
      </c>
      <c r="AP2865" s="239">
        <f>COUNTIF(H2865:AL2865,"BH")+COUNTIF(H2865:AL2865,"AL/BL")+COUNTIF(H2865:AL2865,"UL/BL")+COUNTIF(H2865:AL2865,"BM")</f>
        <v>0</v>
      </c>
      <c r="AQ2865" s="239">
        <f>COUNTIF(H2865:AL2865,"DS")+COUNTIF(H2865:AL2865,"AL/DS")/2+COUNTIF(H2865:AL2865,"UL/DS")/2+COUNTIF(H2865:AL2865,"CT")+COUNTIF(H2865:AL2865,"MD")</f>
        <v>0</v>
      </c>
      <c r="AR2865" s="239">
        <f>COUNTIF(H2865:AL2865,"NS")+COUNTIF(H2865:AL2865,"AL/NS")/2+COUNTIF(H2865:AL2865,"UL/NS")/2+COUNTIF(H2865:AL2865,"BH")+COUNTIF(H2865:AL2865,"AL/BF")/2+COUNTIF(H2865:AL2865,"AL/BL")/2+COUNTIF(H2865:AL2865,"UL/BL")/2+COUNTIF(H2865:AL2865,"UL/BF")/2+COUNTIF(H2865:AL2865,"BM")</f>
        <v>0</v>
      </c>
      <c r="AS2865" s="239">
        <f>COUNTIF(H2865:AL2865,"AL")+COUNTIF(H2865:AL2865,"AL/DS")/2+COUNTIF(H2865:AL2865,"AL/NS")/2+COUNTIF(H2865:AL2865,"NH")+COUNTIF(H2865:AL2865,"SL")+COUNTIF(H2865:AL2865,"NHD")+COUNTIF(H2865:AL2865,"B")+COUNTIF(H2865:AL2865,"HL")+COUNTIF(H2865:AL2865,"AL/BF")/2+COUNTIF(H2865:AL2865,"AL/BL")/2</f>
        <v>0</v>
      </c>
      <c r="AT2865" s="255">
        <f>COUNTIF(H2865:AL2865,"PD")+COUNTIF(H2865:AL2865,"PN")+COUNTIF(H2865:AL2865,"P/DS")/2+COUNTIF(H2865:AL2865,"P/NS")/2+COUNTIF(H2865:AL2865,"DS")+COUNTIF(H2865:AL2865,"NS")+COUNTIF(H2865:AL2865,"AL")+COUNTIF(H2865:AL2865,"AL/DS")+COUNTIF(H2865:AL2865,"AL/NS")+COUNTIF(H2865:AL2865,"NH")+COUNTIF(H2865:AL2865,"SL")+COUNTIF(H2865:AL2865,"UL/DS")/2+COUNTIF(H2865:AL2865,"UL/NS")/2+COUNTIF(H2865:AL2865,"CT")+COUNTIF(H2865:AL2865,"NHD")+COUNTIF(H2865:AL2865,"PDD")+COUNTIF(H2865:AL2865,"B")+COUNTIF(H2865:AL2865,"HL")+COUNTIF(H2865:AL2865,"PH")+COUNTIF(H2865:AL2865,"BH")+COUNTIF(H2865:AL2865,"AL/BF")+COUNTIF(H2865:AL2865,"AL/BL")+COUNTIF(H2865:AL2865,"UL/BF")/2+COUNTIF(H2865:AL2865,"UL/BL")/2+COUNTIF(H2865:AL2865,"PH/F")/2+COUNTIF(H2865:AL2865,"PH/L")/2+COUNTIF(H2865:AL2865,"MD")+COUNTIF(H2865:AL2865,"PMD")+COUNTIF(H2865:AL2865,"PM")+COUNTIF(H2865:AL2865,"BM")</f>
        <v>0</v>
      </c>
      <c r="AU2865" s="255">
        <f>COUNTIF(H2865:AL2865,"P/DS")/2+COUNTIF(H2865:AL2865,"P/NS")/2+COUNTIF(H2865:AL2865,"IL")+COUNTIF(H2865:AL2865,"NL")+COUNTIF(H2865:AL2865,"UL")+COUNTIF(H2865:AL2865,"UL/DS")/2+COUNTIF(H2865:AL2865,"UL/NS")/2+COUNTIF(H2865:AL2865,"KT")+COUNTIF(H2865:AL2865,"UL/BF")/2+COUNTIF(H2865:AL2865,"UL/BL")/2+COUNTIF(H2865:AL2865,"PH/F")/2+COUNTIF(H2865:AL2865,"PH/L")/2+COUNTIF(H2865:AL2865,"NB")</f>
        <v>26</v>
      </c>
      <c r="AV2865" s="258">
        <f>COUNTIF(H2865:AL2865,"PN")+COUNTIF(H2865:AL2865,"TVD")+COUNTIF(H2865:AL2865,"PH")+COUNTIF(H2865:AL2865,"PM")+COUNTIF(H2865:AL2865,"PDD")-COUNTIFS(H2865:AL2865,"PN",H2872:AL2872,"&gt;=3")-COUNTIFS(H2865:AL2865,"PM",H2872:AL2872,"&gt;=3")</f>
        <v>0</v>
      </c>
      <c r="AW2865" s="258">
        <f>COUNTIF(H2865:AL2865,"NS")+COUNTIF(H2865:AL2865,"D")+COUNTIF(H2865:AL2865,"BH")+COUNTIF(H2865:AL2865,"NHD")+COUNTIF(H2865:AL2865,"BM")-COUNTIFS(H2865:AL2865,"NS",H2872:AL2872,"&gt;=3")-COUNTIFS(H2865:AL2865,"BH",H2872:AL2872,"&gt;=3")-COUNTIFS(H2865:AL2865,"BM",H2872:AL2872,"&gt;=3")</f>
        <v>0</v>
      </c>
      <c r="AX2865" s="255">
        <f>COUNTIF(H2865:AL2865,"AL")+COUNTIF(H2865:AL2865,"AL/DS")/2+COUNTIF(H2865:AL2865,"AL/NS")/2+COUNTIF(H2865:AL2865,"AL/BF")+COUNTIF(H2865:AL2865,"AL/BL")/2</f>
        <v>0</v>
      </c>
      <c r="AY2865" s="255">
        <f>COUNTIF(H2865:AL2865,"SL")</f>
        <v>0</v>
      </c>
      <c r="AZ2865" s="255">
        <f>COUNTIF(H2865:AL2865,"NH")</f>
        <v>0</v>
      </c>
      <c r="BA2865" s="255">
        <f>COUNTIF(H2865:AL2865,"HL")</f>
        <v>0</v>
      </c>
      <c r="BB2865" s="255">
        <f>COUNTIF(G2865:AL2865,"P/DS")/2+COUNTIF(G2865:AL2865,"P/NS")/2+COUNTIF(G2865:AL2865,"UL")+COUNTIF(G2865:AL2865,"UL/DS")/2+COUNTIF(G2865:AL2865,"UL/NS")/2+COUNTIF(G2865:AL2865,"UL/BL")/2+COUNTIF(G2865:AL2865,"UL/BF")/2+COUNTIF(G2865:AL2865,"PH/F")/2+COUNTIF(G2865:AL2865,"PH/L")/2</f>
        <v>0</v>
      </c>
      <c r="BC2865" s="255">
        <f>COUNTIF(H2865:AL2865,"NB")</f>
        <v>0</v>
      </c>
      <c r="BD2865" s="255">
        <f>COUNTIF(H2865:AL2865,"NL")</f>
        <v>0</v>
      </c>
      <c r="BE2865" s="255">
        <f>COUNTIF(H2865:AL2865,"IL")</f>
        <v>26</v>
      </c>
      <c r="BF2865" s="255">
        <f>COUNTIF(H2865:AL2865,"KT")</f>
        <v>0</v>
      </c>
      <c r="BG2865" s="255">
        <f>COUNTIF(H2865:AL2865,"L70")</f>
        <v>0</v>
      </c>
      <c r="BH2865" s="255">
        <f>COUNTIF(H2865:AL2865,"MD")</f>
        <v>0</v>
      </c>
      <c r="BI2865" s="255">
        <f>COUNTIF(H2865:AL2865,"PMD")</f>
        <v>0</v>
      </c>
      <c r="BJ2865" s="255">
        <f>COUNTIF(H2865:AL2865,"PM")</f>
        <v>0</v>
      </c>
      <c r="BK2865" s="255">
        <f>COUNTIF(H2865:AL2865,"BM")</f>
        <v>0</v>
      </c>
      <c r="BL2865" s="261">
        <f>SUMIF(H2865:AL2865,"PD",H2866:AL2866)+SUMIF(H2865:AL2865,"PN",H2866:AL2866)+SUMIF(H2865:AL2865,"P/DS",H2866:AL2866)+SUMIF(H2865:AL2865,"PN/F",H2866:AL2866)+SUMIF(H2865:AL2865,"PN/L",H2866:AL2866)+SUMIF(H2865:AL2865,"TV",H2866:AL2866)+SUMIF(H2865:AL2865,"TVD",H2866:AL2866)+SUMIF(H2865:AL2865,"PDD",H2866:AL2866)</f>
        <v>0</v>
      </c>
      <c r="BM2865" s="261">
        <f>SUMIF(H2865:AL2865,"PD",H2867:AL2867)+SUMIF(H2865:AL2865,"PN",H2867:AL2867)+SUMIF(H2865:AL2865,"P/DS",H2867:AL2867)+SUMIF(H2865:AL2865,"PN/F",H2867:AL2867)+SUMIF(H2865:AL2865,"PN/L",H2867:AL2867)+SUMIF(H2865:AL2865,"TV",H2867:AL2867)+SUMIF(H2865:AL2865,"TVD",H2867:AL2867)+SUMIF(H2865:AL2865,"PDD",H2867:AL2867)+SUMIF(H2865:AL2865,"PMD",H2867:AL2867)</f>
        <v>0</v>
      </c>
      <c r="BN2865" s="261">
        <f>SUMIF(H2865:AL2865,"PD",H2868:AL2868)+SUMIF(H2865:AL2865,"PN",H2868:AL2868)+SUMIF(H2865:AL2865,"P/DS",H2868:AL2868)+SUMIF(H2865:AL2865,"PN/F",H2868:AL2868)+SUMIF(H2865:AL2865,"PN/L",H2868:AL2868)+SUMIF(H2865:AL2865,"TV",H2868:AL2868)+SUMIF(H2865:AL2865,"TVD",H2868:AL2868)</f>
        <v>0</v>
      </c>
      <c r="BO2865" s="261">
        <f>SUMIF(H2865:AL2865,"PD",H2869:AL2869)+SUMIF(H2865:AL2865,"PN",H2869:AL2869)+SUMIF(H2865:AL2865,"P/DS",H2869:AL2869)+SUMIF(H2865:AL2865,"PN/F",H2869:AL2869)+SUMIF(H2865:AL2865,"PN/L",H2869:AL2869)+SUMIF(H2865:AL2865,"TV",H2869:AL2869)+SUMIF(H2865:AL2865,"TVD",H2869:AL2869)</f>
        <v>0</v>
      </c>
      <c r="BP2865" s="261">
        <f>SUMIF(H2865:AL2865,"PD",H2870:AL2870)+SUMIF(H2865:AL2865,"PN",H2870:AL2870)+SUMIF(H2865:AL2865,"P/DS",H2870:AL2870)+SUMIF(H2865:AL2865,"PN/F",H2870:AL2870)+SUMIF(H2865:AL2865,"PN/L",H2870:AL2870)+SUMIF(H2865:AL2865,"TV",H2870:AL2870)+SUMIF(H2865:AL2865,"TVD",H2870:AL2870)+SUMIF(H2865:AL2865,"PDD",H2870:AL2870)+SUMIF(H2865:AL2865,"PH",H2870:AL2870)+SUMIF(H2865:AL2865,"PM",H2870:AL2870)</f>
        <v>0</v>
      </c>
      <c r="BQ2865" s="261">
        <f>SUMIF(H2865:AL2865,"PD",H2871:AL2871)+SUMIF(H2865:AL2865,"PN",H2871:AL2871)+SUMIF(H2865:AL2865,"P/DS",H2871:AL2871)+SUMIF(H2865:AL2865,"PN/F",H2871:AL2871)+SUMIF(H2865:AL2865,"PN/L",H2871:AL2871)+SUMIF(H2865:AL2865,"TV",H2871:AL2871)+SUMIF(H2865:AL2865,"TVD",H2871:AL2871)+SUMIF(H2865:AL2865,"PDD",H2871:AL2871)+SUMIF(H2865:AL2865,"PH",H2871:AL2871)+SUMIF(H2865:AL2865,"PM",H2871:AL2871)</f>
        <v>0</v>
      </c>
      <c r="BR2865" s="269">
        <f>SUM(H2866:AL2866)-BL2865</f>
        <v>0</v>
      </c>
      <c r="BS2865" s="269">
        <f>SUM(H2867:AL2867)-BM2865</f>
        <v>0</v>
      </c>
      <c r="BT2865" s="269">
        <f>SUM(H2868:AL2868)-BN2865</f>
        <v>0</v>
      </c>
      <c r="BU2865" s="269">
        <f>SUM(H2869:AL2869)-BO2865</f>
        <v>0</v>
      </c>
      <c r="BV2865" s="269">
        <f>SUM(H2870:AL2870)-BP2865</f>
        <v>0</v>
      </c>
      <c r="BW2865" s="269">
        <f>SUM(H2871:AL2871)-BQ2865</f>
        <v>0</v>
      </c>
      <c r="BX2865" s="255">
        <f>SUMIF(H2865:AL2865,"PD",H2872:AL2872)+SUMIF(H2865:AL2865,"PN",H2872:AL2872)+SUMIF(H2865:AL2865,"P/DS",H2872:AL2872)+SUMIF(H2865:AL2865,"PN/F",H2872:AL2872)+SUMIF(H2865:AL2865,"PN/L",H2872:AL2872)</f>
        <v>0</v>
      </c>
      <c r="BY2865" s="255">
        <f>SUM(H2872:AL2872)-BX2865</f>
        <v>0</v>
      </c>
      <c r="BZ2865" s="255">
        <f t="shared" ref="BZ2865" si="937">+SUM(BL2865:BW2872)</f>
        <v>0</v>
      </c>
      <c r="CA2865" s="266">
        <f>(COUNTIFS(H2865:AL2865,"PD",H2866:AL2866,"&gt;=2"))*0.5-IF(CN2865="VP",COUNTIFS($H$16:$AL$16,"SAT",H2865:AL2865,"PD",H2866:AL2866,"&gt;=2"))*0.5</f>
        <v>0</v>
      </c>
      <c r="CB2865" s="266">
        <f>(COUNTIFS(H2865:AL2865,"PN",H2867:AL2867,"&gt;=0.5",H2866:AL2866,"&gt;=1.5"))*0.5+COUNTIFS(H2865:AL2865,"PDD",H2867:AL2867,"&gt;=0.5",H2866:AL2866,"&gt;=1.5")*0.5</f>
        <v>0</v>
      </c>
      <c r="CC2865" s="273">
        <f>(COUNTIFS(H2865:AL2865,"TV",H2867:AL2867,"&gt;=10"))*0.5+(COUNTIFS(H2865:AL2865,"PMD",H2867:AL2867,"&gt;=2"))*0.5</f>
        <v>0</v>
      </c>
      <c r="CD2865" s="266">
        <f>(COUNTIFS(H2865:AL2865,"TVD",H2869:AL2869,"&gt;=6.5",H2867:AL2867,"&gt;=3.5"))*0.5</f>
        <v>0</v>
      </c>
      <c r="CE2865" s="266">
        <f>(COUNTIFS(H2865:AL2865,"PD",H2870:AL2870,"&gt;=10"))*0.5</f>
        <v>0</v>
      </c>
      <c r="CF2865" s="266">
        <f>(COUNTIFS(H2865:AL2865,"PDD",H2870:AL2870,"&gt;=3.5",H2871:AL2871,"&gt;=6.5")+COUNTIFS(H2865:AL2865,"PH",H2871:AL2871,"&gt;=0.5",H2870:AL2870,"&gt;=1.5")+COUNTIFS(H2865:AL2865,"PM",H2871:AL2871,"&gt;=0.5",H2870:AL2870,"&gt;=1.5"))*0.5</f>
        <v>0</v>
      </c>
      <c r="CG2865" s="266">
        <f>(COUNTIFS(H2865:AL2865,"DS",H2866:AL2866,"&gt;=2")+COUNTIFS(H2865:AL2865,"AL/DS",H2866:AL2866,"&gt;=2"))*0.5-IF(CN2865="VP",COUNTIFS($H$16:$AL$16,"SAT",H2865:AL2865,"DS",H2866:AL2866,"&gt;=2"))*0.5</f>
        <v>0</v>
      </c>
      <c r="CH2865" s="266">
        <f>(COUNTIFS(H2865:AL2865,"NS",H2867:AL2867,"&gt;=0.5",H2866:AL2866,"&gt;=1.5")+COUNTIFS(H2865:AL2865,"AL/NS",H2867:AL2867,"&gt;=0.5",H2866:AL2866,"&gt;=1.5")+COUNTIFS(H2865:AL2865,"NHD",H2867:AL2867,"&gt;=4.5",H2870:AL2870,"&gt;=2",H2866:AL2866,"&gt;=1.5"))*0.5</f>
        <v>0</v>
      </c>
      <c r="CI2865" s="266">
        <f>(COUNTIF(H2867:AL2867,"&gt;=10")+COUNTIFS(H2865:AL2865,"MD",H2867:AL2867,"&gt;=2")-COUNTIFS(H2865:AL2865,"TV",H2867:AL2867,"&gt;=10"))*0.5</f>
        <v>0</v>
      </c>
      <c r="CJ2865" s="266">
        <f>(COUNTIFS(H2865:AL2865,"D",H2869:AL2869,"&gt;=6.5",H2867:AL2867,"&gt;=3.5"))*0.5</f>
        <v>0</v>
      </c>
      <c r="CK2865" s="266">
        <f>(COUNTIF(H2870:AL2870,"&gt;=10")-COUNTIFS(H2865:AL2865,"PD",H2870:AL2870,"&gt;=10"))*0.5</f>
        <v>0</v>
      </c>
      <c r="CL2865" s="265">
        <f>(COUNTIFS(H2865:AL2865,"NHD",H2870:AL2870,"&gt;=3.5",H2871:AL2871,"&gt;=6.5")+COUNTIFS(H2865:AL2865,"BH",H2870:AL2870,"&gt;=1.5",H2871:AL2871,"&gt;=0.5")+COUNTIFS(H2865:AL2865,"BM",H2870:AL2870,"&gt;=1.5",H2871:AL2871,"&gt;=0.5")+COUNTIFS(H2865:AL2865,"D",H2870:AL2870,"&gt;=1.5",H2871:AL2871,"&gt;=0.5"))*0.5</f>
        <v>0</v>
      </c>
      <c r="CM2865" s="272"/>
      <c r="CN2865" s="264" t="s">
        <v>723</v>
      </c>
      <c r="CO2865" s="180">
        <f t="shared" ref="CO2865" si="938">+AM2865+AN2865+AO2865+AP2865+AQ2865+AR2865+AS2865+AU2865+BG2865</f>
        <v>26</v>
      </c>
      <c r="CP2865" s="225">
        <f>+SUM(I2866:I2871)-I2872</f>
        <v>0</v>
      </c>
      <c r="CQ2865" s="225">
        <f>+SUM(J2866:J2871)-J2872</f>
        <v>0</v>
      </c>
      <c r="CR2865" s="225">
        <f>+SUM(K2866:K2871)-K2872</f>
        <v>0</v>
      </c>
      <c r="CS2865" s="181"/>
      <c r="CT2865" s="181"/>
      <c r="CU2865" s="181"/>
      <c r="CV2865" s="181"/>
      <c r="CW2865" s="181"/>
      <c r="CX2865" s="181"/>
      <c r="CY2865" s="181"/>
      <c r="CZ2865" s="181"/>
      <c r="DA2865" s="181"/>
    </row>
    <row r="2866" spans="1:105" s="120" customFormat="1" ht="15" customHeight="1">
      <c r="A2866" s="228"/>
      <c r="B2866" s="346"/>
      <c r="C2866" s="349"/>
      <c r="D2866" s="237"/>
      <c r="E2866" s="237"/>
      <c r="F2866" s="242" t="s">
        <v>82</v>
      </c>
      <c r="G2866" s="121">
        <v>1.5</v>
      </c>
      <c r="H2866" s="83"/>
      <c r="I2866" s="83"/>
      <c r="J2866" s="83"/>
      <c r="K2866" s="83"/>
      <c r="L2866" s="83"/>
      <c r="M2866" s="83"/>
      <c r="N2866" s="83"/>
      <c r="O2866" s="83"/>
      <c r="P2866" s="83"/>
      <c r="Q2866" s="83"/>
      <c r="R2866" s="83"/>
      <c r="S2866" s="83"/>
      <c r="T2866" s="83"/>
      <c r="U2866" s="83"/>
      <c r="V2866" s="83"/>
      <c r="W2866" s="83"/>
      <c r="X2866" s="83"/>
      <c r="Y2866" s="83"/>
      <c r="Z2866" s="83"/>
      <c r="AA2866" s="83"/>
      <c r="AB2866" s="83"/>
      <c r="AC2866" s="79"/>
      <c r="AD2866" s="79"/>
      <c r="AE2866" s="79"/>
      <c r="AF2866" s="79"/>
      <c r="AG2866" s="79"/>
      <c r="AH2866" s="79"/>
      <c r="AI2866" s="79"/>
      <c r="AJ2866" s="79"/>
      <c r="AK2866" s="79"/>
      <c r="AL2866" s="79"/>
      <c r="AM2866" s="240"/>
      <c r="AN2866" s="240"/>
      <c r="AO2866" s="240"/>
      <c r="AP2866" s="240"/>
      <c r="AQ2866" s="240"/>
      <c r="AR2866" s="240"/>
      <c r="AS2866" s="240"/>
      <c r="AT2866" s="256"/>
      <c r="AU2866" s="256"/>
      <c r="AV2866" s="259"/>
      <c r="AW2866" s="259"/>
      <c r="AX2866" s="256"/>
      <c r="AY2866" s="256"/>
      <c r="AZ2866" s="256"/>
      <c r="BA2866" s="256"/>
      <c r="BB2866" s="256"/>
      <c r="BC2866" s="256"/>
      <c r="BD2866" s="256"/>
      <c r="BE2866" s="256"/>
      <c r="BF2866" s="256"/>
      <c r="BG2866" s="256"/>
      <c r="BH2866" s="256"/>
      <c r="BI2866" s="256"/>
      <c r="BJ2866" s="256"/>
      <c r="BK2866" s="256"/>
      <c r="BL2866" s="262"/>
      <c r="BM2866" s="262"/>
      <c r="BN2866" s="262"/>
      <c r="BO2866" s="262"/>
      <c r="BP2866" s="262"/>
      <c r="BQ2866" s="262"/>
      <c r="BR2866" s="270"/>
      <c r="BS2866" s="270"/>
      <c r="BT2866" s="270"/>
      <c r="BU2866" s="270"/>
      <c r="BV2866" s="270"/>
      <c r="BW2866" s="270"/>
      <c r="BX2866" s="256"/>
      <c r="BY2866" s="256"/>
      <c r="BZ2866" s="256"/>
      <c r="CA2866" s="267"/>
      <c r="CB2866" s="267"/>
      <c r="CC2866" s="274"/>
      <c r="CD2866" s="267"/>
      <c r="CE2866" s="267"/>
      <c r="CF2866" s="267"/>
      <c r="CG2866" s="267"/>
      <c r="CH2866" s="267"/>
      <c r="CI2866" s="267"/>
      <c r="CJ2866" s="267"/>
      <c r="CK2866" s="267"/>
      <c r="CL2866" s="265"/>
      <c r="CM2866" s="272"/>
      <c r="CN2866" s="264"/>
      <c r="CO2866" s="180"/>
      <c r="CP2866" s="226"/>
      <c r="CQ2866" s="226"/>
      <c r="CR2866" s="226"/>
      <c r="CS2866" s="181"/>
      <c r="CT2866" s="181"/>
      <c r="CU2866" s="181"/>
      <c r="CV2866" s="181"/>
      <c r="CW2866" s="181"/>
      <c r="CX2866" s="181"/>
      <c r="CY2866" s="181"/>
      <c r="CZ2866" s="181"/>
      <c r="DA2866" s="181"/>
    </row>
    <row r="2867" spans="1:105" s="120" customFormat="1" ht="15" customHeight="1">
      <c r="A2867" s="228"/>
      <c r="B2867" s="346"/>
      <c r="C2867" s="349"/>
      <c r="D2867" s="237"/>
      <c r="E2867" s="237"/>
      <c r="F2867" s="243"/>
      <c r="G2867" s="122">
        <v>2</v>
      </c>
      <c r="H2867" s="84"/>
      <c r="I2867" s="84"/>
      <c r="J2867" s="84"/>
      <c r="K2867" s="84"/>
      <c r="L2867" s="84"/>
      <c r="M2867" s="84"/>
      <c r="N2867" s="84"/>
      <c r="O2867" s="84"/>
      <c r="P2867" s="84"/>
      <c r="Q2867" s="84"/>
      <c r="R2867" s="84"/>
      <c r="S2867" s="84"/>
      <c r="T2867" s="84"/>
      <c r="U2867" s="84"/>
      <c r="V2867" s="84"/>
      <c r="W2867" s="84"/>
      <c r="X2867" s="84"/>
      <c r="Y2867" s="84"/>
      <c r="Z2867" s="84"/>
      <c r="AA2867" s="84"/>
      <c r="AB2867" s="84"/>
      <c r="AC2867" s="80"/>
      <c r="AD2867" s="80"/>
      <c r="AE2867" s="80"/>
      <c r="AF2867" s="80"/>
      <c r="AG2867" s="80"/>
      <c r="AH2867" s="80"/>
      <c r="AI2867" s="80"/>
      <c r="AJ2867" s="80"/>
      <c r="AK2867" s="80"/>
      <c r="AL2867" s="80"/>
      <c r="AM2867" s="240"/>
      <c r="AN2867" s="240"/>
      <c r="AO2867" s="240"/>
      <c r="AP2867" s="240"/>
      <c r="AQ2867" s="240"/>
      <c r="AR2867" s="240"/>
      <c r="AS2867" s="240"/>
      <c r="AT2867" s="256"/>
      <c r="AU2867" s="256"/>
      <c r="AV2867" s="259"/>
      <c r="AW2867" s="259"/>
      <c r="AX2867" s="256"/>
      <c r="AY2867" s="256"/>
      <c r="AZ2867" s="256"/>
      <c r="BA2867" s="256"/>
      <c r="BB2867" s="256"/>
      <c r="BC2867" s="256"/>
      <c r="BD2867" s="256"/>
      <c r="BE2867" s="256"/>
      <c r="BF2867" s="256"/>
      <c r="BG2867" s="256"/>
      <c r="BH2867" s="256"/>
      <c r="BI2867" s="256"/>
      <c r="BJ2867" s="256"/>
      <c r="BK2867" s="256"/>
      <c r="BL2867" s="262"/>
      <c r="BM2867" s="262"/>
      <c r="BN2867" s="262"/>
      <c r="BO2867" s="262"/>
      <c r="BP2867" s="262"/>
      <c r="BQ2867" s="262"/>
      <c r="BR2867" s="270"/>
      <c r="BS2867" s="270"/>
      <c r="BT2867" s="270"/>
      <c r="BU2867" s="270"/>
      <c r="BV2867" s="270"/>
      <c r="BW2867" s="270"/>
      <c r="BX2867" s="256"/>
      <c r="BY2867" s="256"/>
      <c r="BZ2867" s="256"/>
      <c r="CA2867" s="267"/>
      <c r="CB2867" s="267"/>
      <c r="CC2867" s="274"/>
      <c r="CD2867" s="267"/>
      <c r="CE2867" s="267"/>
      <c r="CF2867" s="267"/>
      <c r="CG2867" s="267"/>
      <c r="CH2867" s="267"/>
      <c r="CI2867" s="267"/>
      <c r="CJ2867" s="267"/>
      <c r="CK2867" s="267"/>
      <c r="CL2867" s="265"/>
      <c r="CM2867" s="272"/>
      <c r="CN2867" s="264"/>
      <c r="CO2867" s="180"/>
      <c r="CP2867" s="226"/>
      <c r="CQ2867" s="226"/>
      <c r="CR2867" s="226"/>
      <c r="CS2867" s="181"/>
      <c r="CT2867" s="181"/>
      <c r="CU2867" s="181"/>
      <c r="CV2867" s="181"/>
      <c r="CW2867" s="181"/>
      <c r="CX2867" s="181"/>
      <c r="CY2867" s="181"/>
      <c r="CZ2867" s="181"/>
      <c r="DA2867" s="181"/>
    </row>
    <row r="2868" spans="1:105" s="120" customFormat="1" ht="15" customHeight="1">
      <c r="A2868" s="228"/>
      <c r="B2868" s="346"/>
      <c r="C2868" s="349"/>
      <c r="D2868" s="237"/>
      <c r="E2868" s="237"/>
      <c r="F2868" s="243"/>
      <c r="G2868" s="122">
        <v>2.1</v>
      </c>
      <c r="H2868" s="84"/>
      <c r="I2868" s="84"/>
      <c r="J2868" s="84"/>
      <c r="K2868" s="84"/>
      <c r="L2868" s="84"/>
      <c r="M2868" s="84"/>
      <c r="N2868" s="84"/>
      <c r="O2868" s="84"/>
      <c r="P2868" s="84"/>
      <c r="Q2868" s="84"/>
      <c r="R2868" s="84"/>
      <c r="S2868" s="84"/>
      <c r="T2868" s="84"/>
      <c r="U2868" s="84"/>
      <c r="V2868" s="84"/>
      <c r="W2868" s="84"/>
      <c r="X2868" s="84"/>
      <c r="Y2868" s="84"/>
      <c r="Z2868" s="84"/>
      <c r="AA2868" s="84"/>
      <c r="AB2868" s="84"/>
      <c r="AC2868" s="80"/>
      <c r="AD2868" s="80"/>
      <c r="AE2868" s="80"/>
      <c r="AF2868" s="80"/>
      <c r="AG2868" s="80"/>
      <c r="AH2868" s="80"/>
      <c r="AI2868" s="80"/>
      <c r="AJ2868" s="80"/>
      <c r="AK2868" s="80"/>
      <c r="AL2868" s="80"/>
      <c r="AM2868" s="240"/>
      <c r="AN2868" s="240"/>
      <c r="AO2868" s="240"/>
      <c r="AP2868" s="240"/>
      <c r="AQ2868" s="240"/>
      <c r="AR2868" s="240"/>
      <c r="AS2868" s="240"/>
      <c r="AT2868" s="256"/>
      <c r="AU2868" s="256"/>
      <c r="AV2868" s="259"/>
      <c r="AW2868" s="259"/>
      <c r="AX2868" s="256"/>
      <c r="AY2868" s="256"/>
      <c r="AZ2868" s="256"/>
      <c r="BA2868" s="256"/>
      <c r="BB2868" s="256"/>
      <c r="BC2868" s="256"/>
      <c r="BD2868" s="256"/>
      <c r="BE2868" s="256"/>
      <c r="BF2868" s="256"/>
      <c r="BG2868" s="256"/>
      <c r="BH2868" s="256"/>
      <c r="BI2868" s="256"/>
      <c r="BJ2868" s="256"/>
      <c r="BK2868" s="256"/>
      <c r="BL2868" s="262"/>
      <c r="BM2868" s="262"/>
      <c r="BN2868" s="262"/>
      <c r="BO2868" s="262"/>
      <c r="BP2868" s="262"/>
      <c r="BQ2868" s="262"/>
      <c r="BR2868" s="270"/>
      <c r="BS2868" s="270"/>
      <c r="BT2868" s="270"/>
      <c r="BU2868" s="270"/>
      <c r="BV2868" s="270"/>
      <c r="BW2868" s="270"/>
      <c r="BX2868" s="256"/>
      <c r="BY2868" s="256"/>
      <c r="BZ2868" s="256"/>
      <c r="CA2868" s="267"/>
      <c r="CB2868" s="267"/>
      <c r="CC2868" s="274"/>
      <c r="CD2868" s="267"/>
      <c r="CE2868" s="267"/>
      <c r="CF2868" s="267"/>
      <c r="CG2868" s="267"/>
      <c r="CH2868" s="267"/>
      <c r="CI2868" s="267"/>
      <c r="CJ2868" s="267"/>
      <c r="CK2868" s="267"/>
      <c r="CL2868" s="265"/>
      <c r="CM2868" s="272"/>
      <c r="CN2868" s="264"/>
      <c r="CO2868" s="180"/>
      <c r="CP2868" s="226"/>
      <c r="CQ2868" s="226"/>
      <c r="CR2868" s="226"/>
      <c r="CS2868" s="181"/>
      <c r="CT2868" s="181"/>
      <c r="CU2868" s="181"/>
      <c r="CV2868" s="181"/>
      <c r="CW2868" s="181"/>
      <c r="CX2868" s="181"/>
      <c r="CY2868" s="181"/>
      <c r="CZ2868" s="181"/>
      <c r="DA2868" s="181"/>
    </row>
    <row r="2869" spans="1:105" s="120" customFormat="1" ht="15" customHeight="1">
      <c r="A2869" s="228"/>
      <c r="B2869" s="346"/>
      <c r="C2869" s="349"/>
      <c r="D2869" s="237"/>
      <c r="E2869" s="237"/>
      <c r="F2869" s="243"/>
      <c r="G2869" s="122">
        <v>2.7</v>
      </c>
      <c r="H2869" s="84"/>
      <c r="I2869" s="84"/>
      <c r="J2869" s="84"/>
      <c r="K2869" s="84"/>
      <c r="L2869" s="84"/>
      <c r="M2869" s="84"/>
      <c r="N2869" s="84"/>
      <c r="O2869" s="84"/>
      <c r="P2869" s="84"/>
      <c r="Q2869" s="84"/>
      <c r="R2869" s="84"/>
      <c r="S2869" s="84"/>
      <c r="T2869" s="84"/>
      <c r="U2869" s="84"/>
      <c r="V2869" s="84"/>
      <c r="W2869" s="84"/>
      <c r="X2869" s="84"/>
      <c r="Y2869" s="84"/>
      <c r="Z2869" s="84"/>
      <c r="AA2869" s="84"/>
      <c r="AB2869" s="84"/>
      <c r="AC2869" s="80"/>
      <c r="AD2869" s="80"/>
      <c r="AE2869" s="80"/>
      <c r="AF2869" s="80"/>
      <c r="AG2869" s="80"/>
      <c r="AH2869" s="80"/>
      <c r="AI2869" s="80"/>
      <c r="AJ2869" s="80"/>
      <c r="AK2869" s="80"/>
      <c r="AL2869" s="80"/>
      <c r="AM2869" s="240"/>
      <c r="AN2869" s="240"/>
      <c r="AO2869" s="240"/>
      <c r="AP2869" s="240"/>
      <c r="AQ2869" s="240"/>
      <c r="AR2869" s="240"/>
      <c r="AS2869" s="240"/>
      <c r="AT2869" s="256"/>
      <c r="AU2869" s="256"/>
      <c r="AV2869" s="259"/>
      <c r="AW2869" s="259"/>
      <c r="AX2869" s="256"/>
      <c r="AY2869" s="256"/>
      <c r="AZ2869" s="256"/>
      <c r="BA2869" s="256"/>
      <c r="BB2869" s="256"/>
      <c r="BC2869" s="256"/>
      <c r="BD2869" s="256"/>
      <c r="BE2869" s="256"/>
      <c r="BF2869" s="256"/>
      <c r="BG2869" s="256"/>
      <c r="BH2869" s="256"/>
      <c r="BI2869" s="256"/>
      <c r="BJ2869" s="256"/>
      <c r="BK2869" s="256"/>
      <c r="BL2869" s="262"/>
      <c r="BM2869" s="262"/>
      <c r="BN2869" s="262"/>
      <c r="BO2869" s="262"/>
      <c r="BP2869" s="262"/>
      <c r="BQ2869" s="262"/>
      <c r="BR2869" s="270"/>
      <c r="BS2869" s="270"/>
      <c r="BT2869" s="270"/>
      <c r="BU2869" s="270"/>
      <c r="BV2869" s="270"/>
      <c r="BW2869" s="270"/>
      <c r="BX2869" s="256"/>
      <c r="BY2869" s="256"/>
      <c r="BZ2869" s="256"/>
      <c r="CA2869" s="267"/>
      <c r="CB2869" s="267"/>
      <c r="CC2869" s="274"/>
      <c r="CD2869" s="267"/>
      <c r="CE2869" s="267"/>
      <c r="CF2869" s="267"/>
      <c r="CG2869" s="267"/>
      <c r="CH2869" s="267"/>
      <c r="CI2869" s="267"/>
      <c r="CJ2869" s="267"/>
      <c r="CK2869" s="267"/>
      <c r="CL2869" s="265"/>
      <c r="CM2869" s="272"/>
      <c r="CN2869" s="264"/>
      <c r="CO2869" s="180"/>
      <c r="CP2869" s="226"/>
      <c r="CQ2869" s="226"/>
      <c r="CR2869" s="226"/>
      <c r="CS2869" s="181"/>
      <c r="CT2869" s="181"/>
      <c r="CU2869" s="181"/>
      <c r="CV2869" s="181"/>
      <c r="CW2869" s="181"/>
      <c r="CX2869" s="181"/>
      <c r="CY2869" s="181"/>
      <c r="CZ2869" s="181"/>
      <c r="DA2869" s="181"/>
    </row>
    <row r="2870" spans="1:105" s="120" customFormat="1" ht="15" customHeight="1">
      <c r="A2870" s="228"/>
      <c r="B2870" s="346"/>
      <c r="C2870" s="349"/>
      <c r="D2870" s="237"/>
      <c r="E2870" s="237"/>
      <c r="F2870" s="243"/>
      <c r="G2870" s="122">
        <v>3</v>
      </c>
      <c r="H2870" s="84"/>
      <c r="I2870" s="84"/>
      <c r="J2870" s="84"/>
      <c r="K2870" s="84"/>
      <c r="L2870" s="84"/>
      <c r="M2870" s="84"/>
      <c r="N2870" s="84"/>
      <c r="O2870" s="84"/>
      <c r="P2870" s="84"/>
      <c r="Q2870" s="84"/>
      <c r="R2870" s="84"/>
      <c r="S2870" s="84"/>
      <c r="T2870" s="84"/>
      <c r="U2870" s="84"/>
      <c r="V2870" s="84"/>
      <c r="W2870" s="84"/>
      <c r="X2870" s="84"/>
      <c r="Y2870" s="84"/>
      <c r="Z2870" s="84"/>
      <c r="AA2870" s="84"/>
      <c r="AB2870" s="84"/>
      <c r="AC2870" s="80"/>
      <c r="AD2870" s="80"/>
      <c r="AE2870" s="80"/>
      <c r="AF2870" s="80"/>
      <c r="AG2870" s="80"/>
      <c r="AH2870" s="80"/>
      <c r="AI2870" s="80"/>
      <c r="AJ2870" s="80"/>
      <c r="AK2870" s="80"/>
      <c r="AL2870" s="80"/>
      <c r="AM2870" s="240"/>
      <c r="AN2870" s="240"/>
      <c r="AO2870" s="240"/>
      <c r="AP2870" s="240"/>
      <c r="AQ2870" s="240"/>
      <c r="AR2870" s="240"/>
      <c r="AS2870" s="240"/>
      <c r="AT2870" s="256"/>
      <c r="AU2870" s="256"/>
      <c r="AV2870" s="259"/>
      <c r="AW2870" s="259"/>
      <c r="AX2870" s="256"/>
      <c r="AY2870" s="256"/>
      <c r="AZ2870" s="256"/>
      <c r="BA2870" s="256"/>
      <c r="BB2870" s="256"/>
      <c r="BC2870" s="256"/>
      <c r="BD2870" s="256"/>
      <c r="BE2870" s="256"/>
      <c r="BF2870" s="256"/>
      <c r="BG2870" s="256"/>
      <c r="BH2870" s="256"/>
      <c r="BI2870" s="256"/>
      <c r="BJ2870" s="256"/>
      <c r="BK2870" s="256"/>
      <c r="BL2870" s="262"/>
      <c r="BM2870" s="262"/>
      <c r="BN2870" s="262"/>
      <c r="BO2870" s="262"/>
      <c r="BP2870" s="262"/>
      <c r="BQ2870" s="262"/>
      <c r="BR2870" s="270"/>
      <c r="BS2870" s="270"/>
      <c r="BT2870" s="270"/>
      <c r="BU2870" s="270"/>
      <c r="BV2870" s="270"/>
      <c r="BW2870" s="270"/>
      <c r="BX2870" s="256"/>
      <c r="BY2870" s="256"/>
      <c r="BZ2870" s="256"/>
      <c r="CA2870" s="267"/>
      <c r="CB2870" s="267"/>
      <c r="CC2870" s="274"/>
      <c r="CD2870" s="267"/>
      <c r="CE2870" s="267"/>
      <c r="CF2870" s="267"/>
      <c r="CG2870" s="267"/>
      <c r="CH2870" s="267"/>
      <c r="CI2870" s="267"/>
      <c r="CJ2870" s="267"/>
      <c r="CK2870" s="267"/>
      <c r="CL2870" s="265"/>
      <c r="CM2870" s="272"/>
      <c r="CN2870" s="264"/>
      <c r="CO2870" s="180"/>
      <c r="CP2870" s="226"/>
      <c r="CQ2870" s="226"/>
      <c r="CR2870" s="226"/>
      <c r="CS2870" s="181"/>
      <c r="CT2870" s="181"/>
      <c r="CU2870" s="181"/>
      <c r="CV2870" s="181"/>
      <c r="CW2870" s="181"/>
      <c r="CX2870" s="181"/>
      <c r="CY2870" s="181"/>
      <c r="CZ2870" s="181"/>
      <c r="DA2870" s="181"/>
    </row>
    <row r="2871" spans="1:105" s="120" customFormat="1" ht="15" customHeight="1">
      <c r="A2871" s="228"/>
      <c r="B2871" s="346"/>
      <c r="C2871" s="349"/>
      <c r="D2871" s="237"/>
      <c r="E2871" s="237"/>
      <c r="F2871" s="244"/>
      <c r="G2871" s="123">
        <v>3.9</v>
      </c>
      <c r="H2871" s="85"/>
      <c r="I2871" s="85"/>
      <c r="J2871" s="85"/>
      <c r="K2871" s="85"/>
      <c r="L2871" s="85"/>
      <c r="M2871" s="85"/>
      <c r="N2871" s="85"/>
      <c r="O2871" s="85"/>
      <c r="P2871" s="85"/>
      <c r="Q2871" s="85"/>
      <c r="R2871" s="85"/>
      <c r="S2871" s="85"/>
      <c r="T2871" s="85"/>
      <c r="U2871" s="85"/>
      <c r="V2871" s="85"/>
      <c r="W2871" s="85"/>
      <c r="X2871" s="85"/>
      <c r="Y2871" s="85"/>
      <c r="Z2871" s="85"/>
      <c r="AA2871" s="85"/>
      <c r="AB2871" s="85"/>
      <c r="AC2871" s="81"/>
      <c r="AD2871" s="81"/>
      <c r="AE2871" s="81"/>
      <c r="AF2871" s="81"/>
      <c r="AG2871" s="81"/>
      <c r="AH2871" s="81"/>
      <c r="AI2871" s="81"/>
      <c r="AJ2871" s="81"/>
      <c r="AK2871" s="81"/>
      <c r="AL2871" s="81"/>
      <c r="AM2871" s="240"/>
      <c r="AN2871" s="240"/>
      <c r="AO2871" s="240"/>
      <c r="AP2871" s="240"/>
      <c r="AQ2871" s="240"/>
      <c r="AR2871" s="240"/>
      <c r="AS2871" s="240"/>
      <c r="AT2871" s="256"/>
      <c r="AU2871" s="256"/>
      <c r="AV2871" s="259"/>
      <c r="AW2871" s="259"/>
      <c r="AX2871" s="256"/>
      <c r="AY2871" s="256"/>
      <c r="AZ2871" s="256"/>
      <c r="BA2871" s="256"/>
      <c r="BB2871" s="256"/>
      <c r="BC2871" s="256"/>
      <c r="BD2871" s="256"/>
      <c r="BE2871" s="256"/>
      <c r="BF2871" s="256"/>
      <c r="BG2871" s="256"/>
      <c r="BH2871" s="256"/>
      <c r="BI2871" s="256"/>
      <c r="BJ2871" s="256"/>
      <c r="BK2871" s="256"/>
      <c r="BL2871" s="262"/>
      <c r="BM2871" s="262"/>
      <c r="BN2871" s="262"/>
      <c r="BO2871" s="262"/>
      <c r="BP2871" s="262"/>
      <c r="BQ2871" s="262"/>
      <c r="BR2871" s="270"/>
      <c r="BS2871" s="270"/>
      <c r="BT2871" s="270"/>
      <c r="BU2871" s="270"/>
      <c r="BV2871" s="270"/>
      <c r="BW2871" s="270"/>
      <c r="BX2871" s="256"/>
      <c r="BY2871" s="256"/>
      <c r="BZ2871" s="256"/>
      <c r="CA2871" s="267"/>
      <c r="CB2871" s="267"/>
      <c r="CC2871" s="274"/>
      <c r="CD2871" s="267"/>
      <c r="CE2871" s="267"/>
      <c r="CF2871" s="267"/>
      <c r="CG2871" s="267"/>
      <c r="CH2871" s="267"/>
      <c r="CI2871" s="267"/>
      <c r="CJ2871" s="267"/>
      <c r="CK2871" s="267"/>
      <c r="CL2871" s="265"/>
      <c r="CM2871" s="272"/>
      <c r="CN2871" s="264"/>
      <c r="CO2871" s="180"/>
      <c r="CP2871" s="226"/>
      <c r="CQ2871" s="226"/>
      <c r="CR2871" s="226"/>
      <c r="CS2871" s="181"/>
      <c r="CT2871" s="181"/>
      <c r="CU2871" s="181"/>
      <c r="CV2871" s="181"/>
      <c r="CW2871" s="181"/>
      <c r="CX2871" s="181"/>
      <c r="CY2871" s="181"/>
      <c r="CZ2871" s="181"/>
      <c r="DA2871" s="181"/>
    </row>
    <row r="2872" spans="1:105" s="120" customFormat="1" ht="15" customHeight="1">
      <c r="A2872" s="229"/>
      <c r="B2872" s="347"/>
      <c r="C2872" s="350"/>
      <c r="D2872" s="238"/>
      <c r="E2872" s="238"/>
      <c r="F2872" s="245" t="s">
        <v>83</v>
      </c>
      <c r="G2872" s="246"/>
      <c r="H2872" s="82"/>
      <c r="I2872" s="82"/>
      <c r="J2872" s="82"/>
      <c r="K2872" s="82"/>
      <c r="L2872" s="82"/>
      <c r="M2872" s="82"/>
      <c r="N2872" s="82"/>
      <c r="O2872" s="82"/>
      <c r="P2872" s="82"/>
      <c r="Q2872" s="82"/>
      <c r="R2872" s="82"/>
      <c r="S2872" s="82"/>
      <c r="T2872" s="82"/>
      <c r="U2872" s="82"/>
      <c r="V2872" s="82"/>
      <c r="W2872" s="82"/>
      <c r="X2872" s="82"/>
      <c r="Y2872" s="82"/>
      <c r="Z2872" s="82"/>
      <c r="AA2872" s="82"/>
      <c r="AB2872" s="82"/>
      <c r="AC2872" s="35"/>
      <c r="AD2872" s="35"/>
      <c r="AE2872" s="35"/>
      <c r="AF2872" s="35"/>
      <c r="AG2872" s="35"/>
      <c r="AH2872" s="35"/>
      <c r="AI2872" s="35"/>
      <c r="AJ2872" s="35"/>
      <c r="AK2872" s="35"/>
      <c r="AL2872" s="35"/>
      <c r="AM2872" s="241"/>
      <c r="AN2872" s="241"/>
      <c r="AO2872" s="241"/>
      <c r="AP2872" s="241"/>
      <c r="AQ2872" s="241"/>
      <c r="AR2872" s="241"/>
      <c r="AS2872" s="241"/>
      <c r="AT2872" s="257"/>
      <c r="AU2872" s="257"/>
      <c r="AV2872" s="260"/>
      <c r="AW2872" s="260"/>
      <c r="AX2872" s="257"/>
      <c r="AY2872" s="257"/>
      <c r="AZ2872" s="257"/>
      <c r="BA2872" s="257"/>
      <c r="BB2872" s="257"/>
      <c r="BC2872" s="257"/>
      <c r="BD2872" s="257"/>
      <c r="BE2872" s="257"/>
      <c r="BF2872" s="257"/>
      <c r="BG2872" s="257"/>
      <c r="BH2872" s="257"/>
      <c r="BI2872" s="257"/>
      <c r="BJ2872" s="257"/>
      <c r="BK2872" s="257"/>
      <c r="BL2872" s="263"/>
      <c r="BM2872" s="263"/>
      <c r="BN2872" s="263"/>
      <c r="BO2872" s="263"/>
      <c r="BP2872" s="263"/>
      <c r="BQ2872" s="263"/>
      <c r="BR2872" s="271"/>
      <c r="BS2872" s="271"/>
      <c r="BT2872" s="271"/>
      <c r="BU2872" s="271"/>
      <c r="BV2872" s="271"/>
      <c r="BW2872" s="271"/>
      <c r="BX2872" s="257"/>
      <c r="BY2872" s="257"/>
      <c r="BZ2872" s="257"/>
      <c r="CA2872" s="268"/>
      <c r="CB2872" s="268"/>
      <c r="CC2872" s="275"/>
      <c r="CD2872" s="268"/>
      <c r="CE2872" s="268"/>
      <c r="CF2872" s="268"/>
      <c r="CG2872" s="268"/>
      <c r="CH2872" s="268"/>
      <c r="CI2872" s="268"/>
      <c r="CJ2872" s="268"/>
      <c r="CK2872" s="268"/>
      <c r="CL2872" s="265"/>
      <c r="CM2872" s="272"/>
      <c r="CN2872" s="264"/>
      <c r="CO2872" s="180"/>
      <c r="CP2872" s="226"/>
      <c r="CQ2872" s="226"/>
      <c r="CR2872" s="226"/>
      <c r="CS2872" s="181"/>
      <c r="CT2872" s="181"/>
      <c r="CU2872" s="181"/>
      <c r="CV2872" s="181"/>
      <c r="CW2872" s="181"/>
      <c r="CX2872" s="181"/>
      <c r="CY2872" s="181"/>
      <c r="CZ2872" s="181"/>
      <c r="DA2872" s="181"/>
    </row>
    <row r="2873" spans="1:105" s="120" customFormat="1" ht="15" customHeight="1">
      <c r="A2873" s="227">
        <f t="shared" si="936"/>
        <v>356</v>
      </c>
      <c r="B2873" s="345" t="s">
        <v>757</v>
      </c>
      <c r="C2873" s="348" t="s">
        <v>760</v>
      </c>
      <c r="D2873" s="236">
        <v>44249</v>
      </c>
      <c r="E2873" s="236" t="s">
        <v>353</v>
      </c>
      <c r="F2873" s="253" t="s">
        <v>80</v>
      </c>
      <c r="G2873" s="254"/>
      <c r="H2873" s="82"/>
      <c r="I2873" s="82" t="s">
        <v>73</v>
      </c>
      <c r="J2873" s="82" t="s">
        <v>73</v>
      </c>
      <c r="K2873" s="82" t="s">
        <v>73</v>
      </c>
      <c r="L2873" s="82" t="s">
        <v>73</v>
      </c>
      <c r="M2873" s="82" t="s">
        <v>73</v>
      </c>
      <c r="N2873" s="82" t="s">
        <v>73</v>
      </c>
      <c r="O2873" s="82"/>
      <c r="P2873" s="82" t="s">
        <v>73</v>
      </c>
      <c r="Q2873" s="82" t="s">
        <v>73</v>
      </c>
      <c r="R2873" s="82" t="s">
        <v>73</v>
      </c>
      <c r="S2873" s="82" t="s">
        <v>73</v>
      </c>
      <c r="T2873" s="82" t="s">
        <v>73</v>
      </c>
      <c r="U2873" s="82" t="s">
        <v>73</v>
      </c>
      <c r="V2873" s="82"/>
      <c r="W2873" s="82" t="s">
        <v>73</v>
      </c>
      <c r="X2873" s="82" t="s">
        <v>73</v>
      </c>
      <c r="Y2873" s="82" t="s">
        <v>73</v>
      </c>
      <c r="Z2873" s="82" t="s">
        <v>73</v>
      </c>
      <c r="AA2873" s="82" t="s">
        <v>73</v>
      </c>
      <c r="AB2873" s="82" t="s">
        <v>73</v>
      </c>
      <c r="AC2873" s="82"/>
      <c r="AD2873" s="82" t="s">
        <v>73</v>
      </c>
      <c r="AE2873" s="82" t="s">
        <v>73</v>
      </c>
      <c r="AF2873" s="82" t="s">
        <v>73</v>
      </c>
      <c r="AG2873" s="82" t="s">
        <v>73</v>
      </c>
      <c r="AH2873" s="82" t="s">
        <v>73</v>
      </c>
      <c r="AI2873" s="82" t="s">
        <v>73</v>
      </c>
      <c r="AJ2873" s="82"/>
      <c r="AK2873" s="82" t="s">
        <v>73</v>
      </c>
      <c r="AL2873" s="82" t="s">
        <v>73</v>
      </c>
      <c r="AM2873" s="239">
        <f>COUNTIF(H2873:AL2873,"PH")+COUNTIF(H2873:AL2873,"PH/L")+COUNTIF(H2873:AL2873,"PM")</f>
        <v>0</v>
      </c>
      <c r="AN2873" s="239">
        <f>COUNTIF(H2873:AL2873,"PD")+COUNTIF(H2873:AL2873,"PDD")+COUNTIF(H2873:AL2873,"P/DS")/2+COUNTIF(H2873:AL2873,"PMD")</f>
        <v>0</v>
      </c>
      <c r="AO2873" s="239">
        <f>COUNTIF(H2873:AL2873,"PN")+COUNTIF(H2873:AL2873,"P/NS")/2+COUNTIF(H2873:AL2873,"PH")+COUNTIF(H2873:AL2873,"PH/F")/2+COUNTIF(H2873:AL2873,"PH/L")/2+COUNTIF(H2873:AL2873,"PM")</f>
        <v>0</v>
      </c>
      <c r="AP2873" s="239">
        <f>COUNTIF(H2873:AL2873,"BH")+COUNTIF(H2873:AL2873,"AL/BL")+COUNTIF(H2873:AL2873,"UL/BL")+COUNTIF(H2873:AL2873,"BM")</f>
        <v>0</v>
      </c>
      <c r="AQ2873" s="239">
        <f>COUNTIF(H2873:AL2873,"DS")+COUNTIF(H2873:AL2873,"AL/DS")/2+COUNTIF(H2873:AL2873,"UL/DS")/2+COUNTIF(H2873:AL2873,"CT")+COUNTIF(H2873:AL2873,"MD")</f>
        <v>0</v>
      </c>
      <c r="AR2873" s="239">
        <f>COUNTIF(H2873:AL2873,"NS")+COUNTIF(H2873:AL2873,"AL/NS")/2+COUNTIF(H2873:AL2873,"UL/NS")/2+COUNTIF(H2873:AL2873,"BH")+COUNTIF(H2873:AL2873,"AL/BF")/2+COUNTIF(H2873:AL2873,"AL/BL")/2+COUNTIF(H2873:AL2873,"UL/BL")/2+COUNTIF(H2873:AL2873,"UL/BF")/2+COUNTIF(H2873:AL2873,"BM")</f>
        <v>0</v>
      </c>
      <c r="AS2873" s="239">
        <f>COUNTIF(H2873:AL2873,"AL")+COUNTIF(H2873:AL2873,"AL/DS")/2+COUNTIF(H2873:AL2873,"AL/NS")/2+COUNTIF(H2873:AL2873,"NH")+COUNTIF(H2873:AL2873,"SL")+COUNTIF(H2873:AL2873,"NHD")+COUNTIF(H2873:AL2873,"B")+COUNTIF(H2873:AL2873,"HL")+COUNTIF(H2873:AL2873,"AL/BF")/2+COUNTIF(H2873:AL2873,"AL/BL")/2</f>
        <v>0</v>
      </c>
      <c r="AT2873" s="255">
        <f>COUNTIF(H2873:AL2873,"PD")+COUNTIF(H2873:AL2873,"PN")+COUNTIF(H2873:AL2873,"P/DS")/2+COUNTIF(H2873:AL2873,"P/NS")/2+COUNTIF(H2873:AL2873,"DS")+COUNTIF(H2873:AL2873,"NS")+COUNTIF(H2873:AL2873,"AL")+COUNTIF(H2873:AL2873,"AL/DS")+COUNTIF(H2873:AL2873,"AL/NS")+COUNTIF(H2873:AL2873,"NH")+COUNTIF(H2873:AL2873,"SL")+COUNTIF(H2873:AL2873,"UL/DS")/2+COUNTIF(H2873:AL2873,"UL/NS")/2+COUNTIF(H2873:AL2873,"CT")+COUNTIF(H2873:AL2873,"NHD")+COUNTIF(H2873:AL2873,"PDD")+COUNTIF(H2873:AL2873,"B")+COUNTIF(H2873:AL2873,"HL")+COUNTIF(H2873:AL2873,"PH")+COUNTIF(H2873:AL2873,"BH")+COUNTIF(H2873:AL2873,"AL/BF")+COUNTIF(H2873:AL2873,"AL/BL")+COUNTIF(H2873:AL2873,"UL/BF")/2+COUNTIF(H2873:AL2873,"UL/BL")/2+COUNTIF(H2873:AL2873,"PH/F")/2+COUNTIF(H2873:AL2873,"PH/L")/2+COUNTIF(H2873:AL2873,"MD")+COUNTIF(H2873:AL2873,"PMD")+COUNTIF(H2873:AL2873,"PM")+COUNTIF(H2873:AL2873,"BM")</f>
        <v>0</v>
      </c>
      <c r="AU2873" s="255">
        <f>COUNTIF(H2873:AL2873,"P/DS")/2+COUNTIF(H2873:AL2873,"P/NS")/2+COUNTIF(H2873:AL2873,"IL")+COUNTIF(H2873:AL2873,"NL")+COUNTIF(H2873:AL2873,"UL")+COUNTIF(H2873:AL2873,"UL/DS")/2+COUNTIF(H2873:AL2873,"UL/NS")/2+COUNTIF(H2873:AL2873,"KT")+COUNTIF(H2873:AL2873,"UL/BF")/2+COUNTIF(H2873:AL2873,"UL/BL")/2+COUNTIF(H2873:AL2873,"PH/F")/2+COUNTIF(H2873:AL2873,"PH/L")/2+COUNTIF(H2873:AL2873,"NB")</f>
        <v>26</v>
      </c>
      <c r="AV2873" s="258">
        <f>COUNTIF(H2873:AL2873,"PN")+COUNTIF(H2873:AL2873,"TVD")+COUNTIF(H2873:AL2873,"PH")+COUNTIF(H2873:AL2873,"PM")+COUNTIF(H2873:AL2873,"PDD")-COUNTIFS(H2873:AL2873,"PN",H2880:AL2880,"&gt;=3")-COUNTIFS(H2873:AL2873,"PM",H2880:AL2880,"&gt;=3")</f>
        <v>0</v>
      </c>
      <c r="AW2873" s="258">
        <f>COUNTIF(H2873:AL2873,"NS")+COUNTIF(H2873:AL2873,"D")+COUNTIF(H2873:AL2873,"BH")+COUNTIF(H2873:AL2873,"NHD")+COUNTIF(H2873:AL2873,"BM")-COUNTIFS(H2873:AL2873,"NS",H2880:AL2880,"&gt;=3")-COUNTIFS(H2873:AL2873,"BH",H2880:AL2880,"&gt;=3")-COUNTIFS(H2873:AL2873,"BM",H2880:AL2880,"&gt;=3")</f>
        <v>0</v>
      </c>
      <c r="AX2873" s="255">
        <f>COUNTIF(H2873:AL2873,"AL")+COUNTIF(H2873:AL2873,"AL/DS")/2+COUNTIF(H2873:AL2873,"AL/NS")/2+COUNTIF(H2873:AL2873,"AL/BF")+COUNTIF(H2873:AL2873,"AL/BL")/2</f>
        <v>0</v>
      </c>
      <c r="AY2873" s="255">
        <f>COUNTIF(H2873:AL2873,"SL")</f>
        <v>0</v>
      </c>
      <c r="AZ2873" s="255">
        <f>COUNTIF(H2873:AL2873,"NH")</f>
        <v>0</v>
      </c>
      <c r="BA2873" s="255">
        <f>COUNTIF(H2873:AL2873,"HL")</f>
        <v>0</v>
      </c>
      <c r="BB2873" s="255">
        <f>COUNTIF(G2873:AL2873,"P/DS")/2+COUNTIF(G2873:AL2873,"P/NS")/2+COUNTIF(G2873:AL2873,"UL")+COUNTIF(G2873:AL2873,"UL/DS")/2+COUNTIF(G2873:AL2873,"UL/NS")/2+COUNTIF(G2873:AL2873,"UL/BL")/2+COUNTIF(G2873:AL2873,"UL/BF")/2+COUNTIF(G2873:AL2873,"PH/F")/2+COUNTIF(G2873:AL2873,"PH/L")/2</f>
        <v>0</v>
      </c>
      <c r="BC2873" s="255">
        <f>COUNTIF(H2873:AL2873,"NB")</f>
        <v>0</v>
      </c>
      <c r="BD2873" s="255">
        <f>COUNTIF(H2873:AL2873,"NL")</f>
        <v>0</v>
      </c>
      <c r="BE2873" s="255">
        <f>COUNTIF(H2873:AL2873,"IL")</f>
        <v>26</v>
      </c>
      <c r="BF2873" s="255">
        <f>COUNTIF(H2873:AL2873,"KT")</f>
        <v>0</v>
      </c>
      <c r="BG2873" s="255">
        <f>COUNTIF(H2873:AL2873,"L70")</f>
        <v>0</v>
      </c>
      <c r="BH2873" s="255">
        <f>COUNTIF(H2873:AL2873,"MD")</f>
        <v>0</v>
      </c>
      <c r="BI2873" s="255">
        <f>COUNTIF(H2873:AL2873,"PMD")</f>
        <v>0</v>
      </c>
      <c r="BJ2873" s="255">
        <f>COUNTIF(H2873:AL2873,"PM")</f>
        <v>0</v>
      </c>
      <c r="BK2873" s="255">
        <f>COUNTIF(H2873:AL2873,"BM")</f>
        <v>0</v>
      </c>
      <c r="BL2873" s="261">
        <f>SUMIF(H2873:AL2873,"PD",H2874:AL2874)+SUMIF(H2873:AL2873,"PN",H2874:AL2874)+SUMIF(H2873:AL2873,"P/DS",H2874:AL2874)+SUMIF(H2873:AL2873,"PN/F",H2874:AL2874)+SUMIF(H2873:AL2873,"PN/L",H2874:AL2874)+SUMIF(H2873:AL2873,"TV",H2874:AL2874)+SUMIF(H2873:AL2873,"TVD",H2874:AL2874)+SUMIF(H2873:AL2873,"PDD",H2874:AL2874)</f>
        <v>0</v>
      </c>
      <c r="BM2873" s="261">
        <f>SUMIF(H2873:AL2873,"PD",H2875:AL2875)+SUMIF(H2873:AL2873,"PN",H2875:AL2875)+SUMIF(H2873:AL2873,"P/DS",H2875:AL2875)+SUMIF(H2873:AL2873,"PN/F",H2875:AL2875)+SUMIF(H2873:AL2873,"PN/L",H2875:AL2875)+SUMIF(H2873:AL2873,"TV",H2875:AL2875)+SUMIF(H2873:AL2873,"TVD",H2875:AL2875)+SUMIF(H2873:AL2873,"PDD",H2875:AL2875)+SUMIF(H2873:AL2873,"PMD",H2875:AL2875)</f>
        <v>0</v>
      </c>
      <c r="BN2873" s="261">
        <f>SUMIF(H2873:AL2873,"PD",H2876:AL2876)+SUMIF(H2873:AL2873,"PN",H2876:AL2876)+SUMIF(H2873:AL2873,"P/DS",H2876:AL2876)+SUMIF(H2873:AL2873,"PN/F",H2876:AL2876)+SUMIF(H2873:AL2873,"PN/L",H2876:AL2876)+SUMIF(H2873:AL2873,"TV",H2876:AL2876)+SUMIF(H2873:AL2873,"TVD",H2876:AL2876)</f>
        <v>0</v>
      </c>
      <c r="BO2873" s="261">
        <f>SUMIF(H2873:AL2873,"PD",H2877:AL2877)+SUMIF(H2873:AL2873,"PN",H2877:AL2877)+SUMIF(H2873:AL2873,"P/DS",H2877:AL2877)+SUMIF(H2873:AL2873,"PN/F",H2877:AL2877)+SUMIF(H2873:AL2873,"PN/L",H2877:AL2877)+SUMIF(H2873:AL2873,"TV",H2877:AL2877)+SUMIF(H2873:AL2873,"TVD",H2877:AL2877)</f>
        <v>0</v>
      </c>
      <c r="BP2873" s="261">
        <f>SUMIF(H2873:AL2873,"PD",H2878:AL2878)+SUMIF(H2873:AL2873,"PN",H2878:AL2878)+SUMIF(H2873:AL2873,"P/DS",H2878:AL2878)+SUMIF(H2873:AL2873,"PN/F",H2878:AL2878)+SUMIF(H2873:AL2873,"PN/L",H2878:AL2878)+SUMIF(H2873:AL2873,"TV",H2878:AL2878)+SUMIF(H2873:AL2873,"TVD",H2878:AL2878)+SUMIF(H2873:AL2873,"PDD",H2878:AL2878)+SUMIF(H2873:AL2873,"PH",H2878:AL2878)+SUMIF(H2873:AL2873,"PM",H2878:AL2878)</f>
        <v>0</v>
      </c>
      <c r="BQ2873" s="261">
        <f>SUMIF(H2873:AL2873,"PD",H2879:AL2879)+SUMIF(H2873:AL2873,"PN",H2879:AL2879)+SUMIF(H2873:AL2873,"P/DS",H2879:AL2879)+SUMIF(H2873:AL2873,"PN/F",H2879:AL2879)+SUMIF(H2873:AL2873,"PN/L",H2879:AL2879)+SUMIF(H2873:AL2873,"TV",H2879:AL2879)+SUMIF(H2873:AL2873,"TVD",H2879:AL2879)+SUMIF(H2873:AL2873,"PDD",H2879:AL2879)+SUMIF(H2873:AL2873,"PH",H2879:AL2879)+SUMIF(H2873:AL2873,"PM",H2879:AL2879)</f>
        <v>0</v>
      </c>
      <c r="BR2873" s="269">
        <f>SUM(H2874:AL2874)-BL2873</f>
        <v>0</v>
      </c>
      <c r="BS2873" s="269">
        <f>SUM(H2875:AL2875)-BM2873</f>
        <v>0</v>
      </c>
      <c r="BT2873" s="269">
        <f>SUM(H2876:AL2876)-BN2873</f>
        <v>0</v>
      </c>
      <c r="BU2873" s="269">
        <f>SUM(H2877:AL2877)-BO2873</f>
        <v>0</v>
      </c>
      <c r="BV2873" s="269">
        <f>SUM(H2878:AL2878)-BP2873</f>
        <v>0</v>
      </c>
      <c r="BW2873" s="269">
        <f>SUM(H2879:AL2879)-BQ2873</f>
        <v>0</v>
      </c>
      <c r="BX2873" s="255">
        <f>SUMIF(H2873:AL2873,"PD",H2880:AL2880)+SUMIF(H2873:AL2873,"PN",H2880:AL2880)+SUMIF(H2873:AL2873,"P/DS",H2880:AL2880)+SUMIF(H2873:AL2873,"PN/F",H2880:AL2880)+SUMIF(H2873:AL2873,"PN/L",H2880:AL2880)</f>
        <v>0</v>
      </c>
      <c r="BY2873" s="255">
        <f>SUM(H2880:AL2880)-BX2873</f>
        <v>0</v>
      </c>
      <c r="BZ2873" s="255">
        <f t="shared" ref="BZ2873" si="939">+SUM(BL2873:BW2880)</f>
        <v>0</v>
      </c>
      <c r="CA2873" s="266">
        <f>(COUNTIFS(H2873:AL2873,"PD",H2874:AL2874,"&gt;=2"))*0.5-IF(CN2873="VP",COUNTIFS($H$16:$AL$16,"SAT",H2873:AL2873,"PD",H2874:AL2874,"&gt;=2"))*0.5</f>
        <v>0</v>
      </c>
      <c r="CB2873" s="266">
        <f>(COUNTIFS(H2873:AL2873,"PN",H2875:AL2875,"&gt;=0.5",H2874:AL2874,"&gt;=1.5"))*0.5+COUNTIFS(H2873:AL2873,"PDD",H2875:AL2875,"&gt;=0.5",H2874:AL2874,"&gt;=1.5")*0.5</f>
        <v>0</v>
      </c>
      <c r="CC2873" s="273">
        <f>(COUNTIFS(H2873:AL2873,"TV",H2875:AL2875,"&gt;=10"))*0.5+(COUNTIFS(H2873:AL2873,"PMD",H2875:AL2875,"&gt;=2"))*0.5</f>
        <v>0</v>
      </c>
      <c r="CD2873" s="266">
        <f>(COUNTIFS(H2873:AL2873,"TVD",H2877:AL2877,"&gt;=6.5",H2875:AL2875,"&gt;=3.5"))*0.5</f>
        <v>0</v>
      </c>
      <c r="CE2873" s="266">
        <f>(COUNTIFS(H2873:AL2873,"PD",H2878:AL2878,"&gt;=10"))*0.5</f>
        <v>0</v>
      </c>
      <c r="CF2873" s="266">
        <f>(COUNTIFS(H2873:AL2873,"PDD",H2878:AL2878,"&gt;=3.5",H2879:AL2879,"&gt;=6.5")+COUNTIFS(H2873:AL2873,"PH",H2879:AL2879,"&gt;=0.5",H2878:AL2878,"&gt;=1.5")+COUNTIFS(H2873:AL2873,"PM",H2879:AL2879,"&gt;=0.5",H2878:AL2878,"&gt;=1.5"))*0.5</f>
        <v>0</v>
      </c>
      <c r="CG2873" s="266">
        <f>(COUNTIFS(H2873:AL2873,"DS",H2874:AL2874,"&gt;=2")+COUNTIFS(H2873:AL2873,"AL/DS",H2874:AL2874,"&gt;=2"))*0.5-IF(CN2873="VP",COUNTIFS($H$16:$AL$16,"SAT",H2873:AL2873,"DS",H2874:AL2874,"&gt;=2"))*0.5</f>
        <v>0</v>
      </c>
      <c r="CH2873" s="266">
        <f>(COUNTIFS(H2873:AL2873,"NS",H2875:AL2875,"&gt;=0.5",H2874:AL2874,"&gt;=1.5")+COUNTIFS(H2873:AL2873,"AL/NS",H2875:AL2875,"&gt;=0.5",H2874:AL2874,"&gt;=1.5")+COUNTIFS(H2873:AL2873,"NHD",H2875:AL2875,"&gt;=4.5",H2878:AL2878,"&gt;=2",H2874:AL2874,"&gt;=1.5"))*0.5</f>
        <v>0</v>
      </c>
      <c r="CI2873" s="266">
        <f>(COUNTIF(H2875:AL2875,"&gt;=10")+COUNTIFS(H2873:AL2873,"MD",H2875:AL2875,"&gt;=2")-COUNTIFS(H2873:AL2873,"TV",H2875:AL2875,"&gt;=10"))*0.5</f>
        <v>0</v>
      </c>
      <c r="CJ2873" s="266">
        <f>(COUNTIFS(H2873:AL2873,"D",H2877:AL2877,"&gt;=6.5",H2875:AL2875,"&gt;=3.5"))*0.5</f>
        <v>0</v>
      </c>
      <c r="CK2873" s="266">
        <f>(COUNTIF(H2878:AL2878,"&gt;=10")-COUNTIFS(H2873:AL2873,"PD",H2878:AL2878,"&gt;=10"))*0.5</f>
        <v>0</v>
      </c>
      <c r="CL2873" s="265">
        <f>(COUNTIFS(H2873:AL2873,"NHD",H2878:AL2878,"&gt;=3.5",H2879:AL2879,"&gt;=6.5")+COUNTIFS(H2873:AL2873,"BH",H2878:AL2878,"&gt;=1.5",H2879:AL2879,"&gt;=0.5")+COUNTIFS(H2873:AL2873,"BM",H2878:AL2878,"&gt;=1.5",H2879:AL2879,"&gt;=0.5")+COUNTIFS(H2873:AL2873,"D",H2878:AL2878,"&gt;=1.5",H2879:AL2879,"&gt;=0.5"))*0.5</f>
        <v>0</v>
      </c>
      <c r="CM2873" s="272"/>
      <c r="CN2873" s="264" t="s">
        <v>723</v>
      </c>
      <c r="CO2873" s="180">
        <f t="shared" ref="CO2873" si="940">+AM2873+AN2873+AO2873+AP2873+AQ2873+AR2873+AS2873+AU2873+BG2873</f>
        <v>26</v>
      </c>
      <c r="CP2873" s="225">
        <f>+SUM(I2874:I2879)-I2880</f>
        <v>0</v>
      </c>
      <c r="CQ2873" s="225">
        <f>+SUM(J2874:J2879)-J2880</f>
        <v>0</v>
      </c>
      <c r="CR2873" s="225">
        <f>+SUM(K2874:K2879)-K2880</f>
        <v>0</v>
      </c>
      <c r="CS2873" s="181"/>
      <c r="CT2873" s="181"/>
      <c r="CU2873" s="181"/>
      <c r="CV2873" s="181"/>
      <c r="CW2873" s="181"/>
      <c r="CX2873" s="181"/>
      <c r="CY2873" s="181"/>
      <c r="CZ2873" s="181"/>
      <c r="DA2873" s="181"/>
    </row>
    <row r="2874" spans="1:105" s="120" customFormat="1" ht="15" customHeight="1">
      <c r="A2874" s="228"/>
      <c r="B2874" s="346"/>
      <c r="C2874" s="349"/>
      <c r="D2874" s="237"/>
      <c r="E2874" s="237"/>
      <c r="F2874" s="242" t="s">
        <v>82</v>
      </c>
      <c r="G2874" s="121">
        <v>1.5</v>
      </c>
      <c r="H2874" s="83"/>
      <c r="I2874" s="83"/>
      <c r="J2874" s="83"/>
      <c r="K2874" s="83"/>
      <c r="L2874" s="83"/>
      <c r="M2874" s="83"/>
      <c r="N2874" s="83"/>
      <c r="O2874" s="83"/>
      <c r="P2874" s="83"/>
      <c r="Q2874" s="83"/>
      <c r="R2874" s="83"/>
      <c r="S2874" s="83"/>
      <c r="T2874" s="83"/>
      <c r="U2874" s="83"/>
      <c r="V2874" s="83"/>
      <c r="W2874" s="83"/>
      <c r="X2874" s="83"/>
      <c r="Y2874" s="83"/>
      <c r="Z2874" s="83"/>
      <c r="AA2874" s="83"/>
      <c r="AB2874" s="83"/>
      <c r="AC2874" s="79"/>
      <c r="AD2874" s="79"/>
      <c r="AE2874" s="79"/>
      <c r="AF2874" s="79"/>
      <c r="AG2874" s="79"/>
      <c r="AH2874" s="79"/>
      <c r="AI2874" s="79"/>
      <c r="AJ2874" s="79"/>
      <c r="AK2874" s="79"/>
      <c r="AL2874" s="79"/>
      <c r="AM2874" s="240"/>
      <c r="AN2874" s="240"/>
      <c r="AO2874" s="240"/>
      <c r="AP2874" s="240"/>
      <c r="AQ2874" s="240"/>
      <c r="AR2874" s="240"/>
      <c r="AS2874" s="240"/>
      <c r="AT2874" s="256"/>
      <c r="AU2874" s="256"/>
      <c r="AV2874" s="259"/>
      <c r="AW2874" s="259"/>
      <c r="AX2874" s="256"/>
      <c r="AY2874" s="256"/>
      <c r="AZ2874" s="256"/>
      <c r="BA2874" s="256"/>
      <c r="BB2874" s="256"/>
      <c r="BC2874" s="256"/>
      <c r="BD2874" s="256"/>
      <c r="BE2874" s="256"/>
      <c r="BF2874" s="256"/>
      <c r="BG2874" s="256"/>
      <c r="BH2874" s="256"/>
      <c r="BI2874" s="256"/>
      <c r="BJ2874" s="256"/>
      <c r="BK2874" s="256"/>
      <c r="BL2874" s="262"/>
      <c r="BM2874" s="262"/>
      <c r="BN2874" s="262"/>
      <c r="BO2874" s="262"/>
      <c r="BP2874" s="262"/>
      <c r="BQ2874" s="262"/>
      <c r="BR2874" s="270"/>
      <c r="BS2874" s="270"/>
      <c r="BT2874" s="270"/>
      <c r="BU2874" s="270"/>
      <c r="BV2874" s="270"/>
      <c r="BW2874" s="270"/>
      <c r="BX2874" s="256"/>
      <c r="BY2874" s="256"/>
      <c r="BZ2874" s="256"/>
      <c r="CA2874" s="267"/>
      <c r="CB2874" s="267"/>
      <c r="CC2874" s="274"/>
      <c r="CD2874" s="267"/>
      <c r="CE2874" s="267"/>
      <c r="CF2874" s="267"/>
      <c r="CG2874" s="267"/>
      <c r="CH2874" s="267"/>
      <c r="CI2874" s="267"/>
      <c r="CJ2874" s="267"/>
      <c r="CK2874" s="267"/>
      <c r="CL2874" s="265"/>
      <c r="CM2874" s="272"/>
      <c r="CN2874" s="264"/>
      <c r="CO2874" s="180"/>
      <c r="CP2874" s="226"/>
      <c r="CQ2874" s="226"/>
      <c r="CR2874" s="226"/>
      <c r="CS2874" s="181"/>
      <c r="CT2874" s="181"/>
      <c r="CU2874" s="181"/>
      <c r="CV2874" s="181"/>
      <c r="CW2874" s="181"/>
      <c r="CX2874" s="181"/>
      <c r="CY2874" s="181"/>
      <c r="CZ2874" s="181"/>
      <c r="DA2874" s="181"/>
    </row>
    <row r="2875" spans="1:105" s="120" customFormat="1" ht="15" customHeight="1">
      <c r="A2875" s="228"/>
      <c r="B2875" s="346"/>
      <c r="C2875" s="349"/>
      <c r="D2875" s="237"/>
      <c r="E2875" s="237"/>
      <c r="F2875" s="243"/>
      <c r="G2875" s="122">
        <v>2</v>
      </c>
      <c r="H2875" s="84"/>
      <c r="I2875" s="84"/>
      <c r="J2875" s="84"/>
      <c r="K2875" s="84"/>
      <c r="L2875" s="84"/>
      <c r="M2875" s="84"/>
      <c r="N2875" s="84"/>
      <c r="O2875" s="84"/>
      <c r="P2875" s="84"/>
      <c r="Q2875" s="84"/>
      <c r="R2875" s="84"/>
      <c r="S2875" s="84"/>
      <c r="T2875" s="84"/>
      <c r="U2875" s="84"/>
      <c r="V2875" s="84"/>
      <c r="W2875" s="84"/>
      <c r="X2875" s="84"/>
      <c r="Y2875" s="84"/>
      <c r="Z2875" s="84"/>
      <c r="AA2875" s="84"/>
      <c r="AB2875" s="84"/>
      <c r="AC2875" s="80"/>
      <c r="AD2875" s="80"/>
      <c r="AE2875" s="80"/>
      <c r="AF2875" s="80"/>
      <c r="AG2875" s="80"/>
      <c r="AH2875" s="80"/>
      <c r="AI2875" s="80"/>
      <c r="AJ2875" s="80"/>
      <c r="AK2875" s="80"/>
      <c r="AL2875" s="80"/>
      <c r="AM2875" s="240"/>
      <c r="AN2875" s="240"/>
      <c r="AO2875" s="240"/>
      <c r="AP2875" s="240"/>
      <c r="AQ2875" s="240"/>
      <c r="AR2875" s="240"/>
      <c r="AS2875" s="240"/>
      <c r="AT2875" s="256"/>
      <c r="AU2875" s="256"/>
      <c r="AV2875" s="259"/>
      <c r="AW2875" s="259"/>
      <c r="AX2875" s="256"/>
      <c r="AY2875" s="256"/>
      <c r="AZ2875" s="256"/>
      <c r="BA2875" s="256"/>
      <c r="BB2875" s="256"/>
      <c r="BC2875" s="256"/>
      <c r="BD2875" s="256"/>
      <c r="BE2875" s="256"/>
      <c r="BF2875" s="256"/>
      <c r="BG2875" s="256"/>
      <c r="BH2875" s="256"/>
      <c r="BI2875" s="256"/>
      <c r="BJ2875" s="256"/>
      <c r="BK2875" s="256"/>
      <c r="BL2875" s="262"/>
      <c r="BM2875" s="262"/>
      <c r="BN2875" s="262"/>
      <c r="BO2875" s="262"/>
      <c r="BP2875" s="262"/>
      <c r="BQ2875" s="262"/>
      <c r="BR2875" s="270"/>
      <c r="BS2875" s="270"/>
      <c r="BT2875" s="270"/>
      <c r="BU2875" s="270"/>
      <c r="BV2875" s="270"/>
      <c r="BW2875" s="270"/>
      <c r="BX2875" s="256"/>
      <c r="BY2875" s="256"/>
      <c r="BZ2875" s="256"/>
      <c r="CA2875" s="267"/>
      <c r="CB2875" s="267"/>
      <c r="CC2875" s="274"/>
      <c r="CD2875" s="267"/>
      <c r="CE2875" s="267"/>
      <c r="CF2875" s="267"/>
      <c r="CG2875" s="267"/>
      <c r="CH2875" s="267"/>
      <c r="CI2875" s="267"/>
      <c r="CJ2875" s="267"/>
      <c r="CK2875" s="267"/>
      <c r="CL2875" s="265"/>
      <c r="CM2875" s="272"/>
      <c r="CN2875" s="264"/>
      <c r="CO2875" s="180"/>
      <c r="CP2875" s="226"/>
      <c r="CQ2875" s="226"/>
      <c r="CR2875" s="226"/>
      <c r="CS2875" s="181"/>
      <c r="CT2875" s="181"/>
      <c r="CU2875" s="181"/>
      <c r="CV2875" s="181"/>
      <c r="CW2875" s="181"/>
      <c r="CX2875" s="181"/>
      <c r="CY2875" s="181"/>
      <c r="CZ2875" s="181"/>
      <c r="DA2875" s="181"/>
    </row>
    <row r="2876" spans="1:105" s="120" customFormat="1" ht="15" customHeight="1">
      <c r="A2876" s="228"/>
      <c r="B2876" s="346"/>
      <c r="C2876" s="349"/>
      <c r="D2876" s="237"/>
      <c r="E2876" s="237"/>
      <c r="F2876" s="243"/>
      <c r="G2876" s="122">
        <v>2.1</v>
      </c>
      <c r="H2876" s="84"/>
      <c r="I2876" s="84"/>
      <c r="J2876" s="84"/>
      <c r="K2876" s="84"/>
      <c r="L2876" s="84"/>
      <c r="M2876" s="84"/>
      <c r="N2876" s="84"/>
      <c r="O2876" s="84"/>
      <c r="P2876" s="84"/>
      <c r="Q2876" s="84"/>
      <c r="R2876" s="84"/>
      <c r="S2876" s="84"/>
      <c r="T2876" s="84"/>
      <c r="U2876" s="84"/>
      <c r="V2876" s="84"/>
      <c r="W2876" s="84"/>
      <c r="X2876" s="84"/>
      <c r="Y2876" s="84"/>
      <c r="Z2876" s="84"/>
      <c r="AA2876" s="84"/>
      <c r="AB2876" s="84"/>
      <c r="AC2876" s="80"/>
      <c r="AD2876" s="80"/>
      <c r="AE2876" s="80"/>
      <c r="AF2876" s="80"/>
      <c r="AG2876" s="80"/>
      <c r="AH2876" s="80"/>
      <c r="AI2876" s="80"/>
      <c r="AJ2876" s="80"/>
      <c r="AK2876" s="80"/>
      <c r="AL2876" s="80"/>
      <c r="AM2876" s="240"/>
      <c r="AN2876" s="240"/>
      <c r="AO2876" s="240"/>
      <c r="AP2876" s="240"/>
      <c r="AQ2876" s="240"/>
      <c r="AR2876" s="240"/>
      <c r="AS2876" s="240"/>
      <c r="AT2876" s="256"/>
      <c r="AU2876" s="256"/>
      <c r="AV2876" s="259"/>
      <c r="AW2876" s="259"/>
      <c r="AX2876" s="256"/>
      <c r="AY2876" s="256"/>
      <c r="AZ2876" s="256"/>
      <c r="BA2876" s="256"/>
      <c r="BB2876" s="256"/>
      <c r="BC2876" s="256"/>
      <c r="BD2876" s="256"/>
      <c r="BE2876" s="256"/>
      <c r="BF2876" s="256"/>
      <c r="BG2876" s="256"/>
      <c r="BH2876" s="256"/>
      <c r="BI2876" s="256"/>
      <c r="BJ2876" s="256"/>
      <c r="BK2876" s="256"/>
      <c r="BL2876" s="262"/>
      <c r="BM2876" s="262"/>
      <c r="BN2876" s="262"/>
      <c r="BO2876" s="262"/>
      <c r="BP2876" s="262"/>
      <c r="BQ2876" s="262"/>
      <c r="BR2876" s="270"/>
      <c r="BS2876" s="270"/>
      <c r="BT2876" s="270"/>
      <c r="BU2876" s="270"/>
      <c r="BV2876" s="270"/>
      <c r="BW2876" s="270"/>
      <c r="BX2876" s="256"/>
      <c r="BY2876" s="256"/>
      <c r="BZ2876" s="256"/>
      <c r="CA2876" s="267"/>
      <c r="CB2876" s="267"/>
      <c r="CC2876" s="274"/>
      <c r="CD2876" s="267"/>
      <c r="CE2876" s="267"/>
      <c r="CF2876" s="267"/>
      <c r="CG2876" s="267"/>
      <c r="CH2876" s="267"/>
      <c r="CI2876" s="267"/>
      <c r="CJ2876" s="267"/>
      <c r="CK2876" s="267"/>
      <c r="CL2876" s="265"/>
      <c r="CM2876" s="272"/>
      <c r="CN2876" s="264"/>
      <c r="CO2876" s="180"/>
      <c r="CP2876" s="226"/>
      <c r="CQ2876" s="226"/>
      <c r="CR2876" s="226"/>
      <c r="CS2876" s="181"/>
      <c r="CT2876" s="181"/>
      <c r="CU2876" s="181"/>
      <c r="CV2876" s="181"/>
      <c r="CW2876" s="181"/>
      <c r="CX2876" s="181"/>
      <c r="CY2876" s="181"/>
      <c r="CZ2876" s="181"/>
      <c r="DA2876" s="181"/>
    </row>
    <row r="2877" spans="1:105" s="120" customFormat="1" ht="15" customHeight="1">
      <c r="A2877" s="228"/>
      <c r="B2877" s="346"/>
      <c r="C2877" s="349"/>
      <c r="D2877" s="237"/>
      <c r="E2877" s="237"/>
      <c r="F2877" s="243"/>
      <c r="G2877" s="122">
        <v>2.7</v>
      </c>
      <c r="H2877" s="84"/>
      <c r="I2877" s="84"/>
      <c r="J2877" s="84"/>
      <c r="K2877" s="84"/>
      <c r="L2877" s="84"/>
      <c r="M2877" s="84"/>
      <c r="N2877" s="84"/>
      <c r="O2877" s="84"/>
      <c r="P2877" s="84"/>
      <c r="Q2877" s="84"/>
      <c r="R2877" s="84"/>
      <c r="S2877" s="84"/>
      <c r="T2877" s="84"/>
      <c r="U2877" s="84"/>
      <c r="V2877" s="84"/>
      <c r="W2877" s="84"/>
      <c r="X2877" s="84"/>
      <c r="Y2877" s="84"/>
      <c r="Z2877" s="84"/>
      <c r="AA2877" s="84"/>
      <c r="AB2877" s="84"/>
      <c r="AC2877" s="80"/>
      <c r="AD2877" s="80"/>
      <c r="AE2877" s="80"/>
      <c r="AF2877" s="80"/>
      <c r="AG2877" s="80"/>
      <c r="AH2877" s="80"/>
      <c r="AI2877" s="80"/>
      <c r="AJ2877" s="80"/>
      <c r="AK2877" s="80"/>
      <c r="AL2877" s="80"/>
      <c r="AM2877" s="240"/>
      <c r="AN2877" s="240"/>
      <c r="AO2877" s="240"/>
      <c r="AP2877" s="240"/>
      <c r="AQ2877" s="240"/>
      <c r="AR2877" s="240"/>
      <c r="AS2877" s="240"/>
      <c r="AT2877" s="256"/>
      <c r="AU2877" s="256"/>
      <c r="AV2877" s="259"/>
      <c r="AW2877" s="259"/>
      <c r="AX2877" s="256"/>
      <c r="AY2877" s="256"/>
      <c r="AZ2877" s="256"/>
      <c r="BA2877" s="256"/>
      <c r="BB2877" s="256"/>
      <c r="BC2877" s="256"/>
      <c r="BD2877" s="256"/>
      <c r="BE2877" s="256"/>
      <c r="BF2877" s="256"/>
      <c r="BG2877" s="256"/>
      <c r="BH2877" s="256"/>
      <c r="BI2877" s="256"/>
      <c r="BJ2877" s="256"/>
      <c r="BK2877" s="256"/>
      <c r="BL2877" s="262"/>
      <c r="BM2877" s="262"/>
      <c r="BN2877" s="262"/>
      <c r="BO2877" s="262"/>
      <c r="BP2877" s="262"/>
      <c r="BQ2877" s="262"/>
      <c r="BR2877" s="270"/>
      <c r="BS2877" s="270"/>
      <c r="BT2877" s="270"/>
      <c r="BU2877" s="270"/>
      <c r="BV2877" s="270"/>
      <c r="BW2877" s="270"/>
      <c r="BX2877" s="256"/>
      <c r="BY2877" s="256"/>
      <c r="BZ2877" s="256"/>
      <c r="CA2877" s="267"/>
      <c r="CB2877" s="267"/>
      <c r="CC2877" s="274"/>
      <c r="CD2877" s="267"/>
      <c r="CE2877" s="267"/>
      <c r="CF2877" s="267"/>
      <c r="CG2877" s="267"/>
      <c r="CH2877" s="267"/>
      <c r="CI2877" s="267"/>
      <c r="CJ2877" s="267"/>
      <c r="CK2877" s="267"/>
      <c r="CL2877" s="265"/>
      <c r="CM2877" s="272"/>
      <c r="CN2877" s="264"/>
      <c r="CO2877" s="180"/>
      <c r="CP2877" s="226"/>
      <c r="CQ2877" s="226"/>
      <c r="CR2877" s="226"/>
      <c r="CS2877" s="181"/>
      <c r="CT2877" s="181"/>
      <c r="CU2877" s="181"/>
      <c r="CV2877" s="181"/>
      <c r="CW2877" s="181"/>
      <c r="CX2877" s="181"/>
      <c r="CY2877" s="181"/>
      <c r="CZ2877" s="181"/>
      <c r="DA2877" s="181"/>
    </row>
    <row r="2878" spans="1:105" s="120" customFormat="1" ht="15" customHeight="1">
      <c r="A2878" s="228"/>
      <c r="B2878" s="346"/>
      <c r="C2878" s="349"/>
      <c r="D2878" s="237"/>
      <c r="E2878" s="237"/>
      <c r="F2878" s="243"/>
      <c r="G2878" s="122">
        <v>3</v>
      </c>
      <c r="H2878" s="84"/>
      <c r="I2878" s="84"/>
      <c r="J2878" s="84"/>
      <c r="K2878" s="84"/>
      <c r="L2878" s="84"/>
      <c r="M2878" s="84"/>
      <c r="N2878" s="84"/>
      <c r="O2878" s="84"/>
      <c r="P2878" s="84"/>
      <c r="Q2878" s="84"/>
      <c r="R2878" s="84"/>
      <c r="S2878" s="84"/>
      <c r="T2878" s="84"/>
      <c r="U2878" s="84"/>
      <c r="V2878" s="84"/>
      <c r="W2878" s="84"/>
      <c r="X2878" s="84"/>
      <c r="Y2878" s="84"/>
      <c r="Z2878" s="84"/>
      <c r="AA2878" s="84"/>
      <c r="AB2878" s="84"/>
      <c r="AC2878" s="80"/>
      <c r="AD2878" s="80"/>
      <c r="AE2878" s="80"/>
      <c r="AF2878" s="80"/>
      <c r="AG2878" s="80"/>
      <c r="AH2878" s="80"/>
      <c r="AI2878" s="80"/>
      <c r="AJ2878" s="80"/>
      <c r="AK2878" s="80"/>
      <c r="AL2878" s="80"/>
      <c r="AM2878" s="240"/>
      <c r="AN2878" s="240"/>
      <c r="AO2878" s="240"/>
      <c r="AP2878" s="240"/>
      <c r="AQ2878" s="240"/>
      <c r="AR2878" s="240"/>
      <c r="AS2878" s="240"/>
      <c r="AT2878" s="256"/>
      <c r="AU2878" s="256"/>
      <c r="AV2878" s="259"/>
      <c r="AW2878" s="259"/>
      <c r="AX2878" s="256"/>
      <c r="AY2878" s="256"/>
      <c r="AZ2878" s="256"/>
      <c r="BA2878" s="256"/>
      <c r="BB2878" s="256"/>
      <c r="BC2878" s="256"/>
      <c r="BD2878" s="256"/>
      <c r="BE2878" s="256"/>
      <c r="BF2878" s="256"/>
      <c r="BG2878" s="256"/>
      <c r="BH2878" s="256"/>
      <c r="BI2878" s="256"/>
      <c r="BJ2878" s="256"/>
      <c r="BK2878" s="256"/>
      <c r="BL2878" s="262"/>
      <c r="BM2878" s="262"/>
      <c r="BN2878" s="262"/>
      <c r="BO2878" s="262"/>
      <c r="BP2878" s="262"/>
      <c r="BQ2878" s="262"/>
      <c r="BR2878" s="270"/>
      <c r="BS2878" s="270"/>
      <c r="BT2878" s="270"/>
      <c r="BU2878" s="270"/>
      <c r="BV2878" s="270"/>
      <c r="BW2878" s="270"/>
      <c r="BX2878" s="256"/>
      <c r="BY2878" s="256"/>
      <c r="BZ2878" s="256"/>
      <c r="CA2878" s="267"/>
      <c r="CB2878" s="267"/>
      <c r="CC2878" s="274"/>
      <c r="CD2878" s="267"/>
      <c r="CE2878" s="267"/>
      <c r="CF2878" s="267"/>
      <c r="CG2878" s="267"/>
      <c r="CH2878" s="267"/>
      <c r="CI2878" s="267"/>
      <c r="CJ2878" s="267"/>
      <c r="CK2878" s="267"/>
      <c r="CL2878" s="265"/>
      <c r="CM2878" s="272"/>
      <c r="CN2878" s="264"/>
      <c r="CO2878" s="180"/>
      <c r="CP2878" s="226"/>
      <c r="CQ2878" s="226"/>
      <c r="CR2878" s="226"/>
      <c r="CS2878" s="181"/>
      <c r="CT2878" s="181"/>
      <c r="CU2878" s="181"/>
      <c r="CV2878" s="181"/>
      <c r="CW2878" s="181"/>
      <c r="CX2878" s="181"/>
      <c r="CY2878" s="181"/>
      <c r="CZ2878" s="181"/>
      <c r="DA2878" s="181"/>
    </row>
    <row r="2879" spans="1:105" s="120" customFormat="1" ht="15" customHeight="1">
      <c r="A2879" s="228"/>
      <c r="B2879" s="346"/>
      <c r="C2879" s="349"/>
      <c r="D2879" s="237"/>
      <c r="E2879" s="237"/>
      <c r="F2879" s="244"/>
      <c r="G2879" s="123">
        <v>3.9</v>
      </c>
      <c r="H2879" s="85"/>
      <c r="I2879" s="85"/>
      <c r="J2879" s="85"/>
      <c r="K2879" s="85"/>
      <c r="L2879" s="85"/>
      <c r="M2879" s="85"/>
      <c r="N2879" s="85"/>
      <c r="O2879" s="85"/>
      <c r="P2879" s="85"/>
      <c r="Q2879" s="85"/>
      <c r="R2879" s="85"/>
      <c r="S2879" s="85"/>
      <c r="T2879" s="85"/>
      <c r="U2879" s="85"/>
      <c r="V2879" s="85"/>
      <c r="W2879" s="85"/>
      <c r="X2879" s="85"/>
      <c r="Y2879" s="85"/>
      <c r="Z2879" s="85"/>
      <c r="AA2879" s="85"/>
      <c r="AB2879" s="85"/>
      <c r="AC2879" s="81"/>
      <c r="AD2879" s="81"/>
      <c r="AE2879" s="81"/>
      <c r="AF2879" s="81"/>
      <c r="AG2879" s="81"/>
      <c r="AH2879" s="81"/>
      <c r="AI2879" s="81"/>
      <c r="AJ2879" s="81"/>
      <c r="AK2879" s="81"/>
      <c r="AL2879" s="81"/>
      <c r="AM2879" s="240"/>
      <c r="AN2879" s="240"/>
      <c r="AO2879" s="240"/>
      <c r="AP2879" s="240"/>
      <c r="AQ2879" s="240"/>
      <c r="AR2879" s="240"/>
      <c r="AS2879" s="240"/>
      <c r="AT2879" s="256"/>
      <c r="AU2879" s="256"/>
      <c r="AV2879" s="259"/>
      <c r="AW2879" s="259"/>
      <c r="AX2879" s="256"/>
      <c r="AY2879" s="256"/>
      <c r="AZ2879" s="256"/>
      <c r="BA2879" s="256"/>
      <c r="BB2879" s="256"/>
      <c r="BC2879" s="256"/>
      <c r="BD2879" s="256"/>
      <c r="BE2879" s="256"/>
      <c r="BF2879" s="256"/>
      <c r="BG2879" s="256"/>
      <c r="BH2879" s="256"/>
      <c r="BI2879" s="256"/>
      <c r="BJ2879" s="256"/>
      <c r="BK2879" s="256"/>
      <c r="BL2879" s="262"/>
      <c r="BM2879" s="262"/>
      <c r="BN2879" s="262"/>
      <c r="BO2879" s="262"/>
      <c r="BP2879" s="262"/>
      <c r="BQ2879" s="262"/>
      <c r="BR2879" s="270"/>
      <c r="BS2879" s="270"/>
      <c r="BT2879" s="270"/>
      <c r="BU2879" s="270"/>
      <c r="BV2879" s="270"/>
      <c r="BW2879" s="270"/>
      <c r="BX2879" s="256"/>
      <c r="BY2879" s="256"/>
      <c r="BZ2879" s="256"/>
      <c r="CA2879" s="267"/>
      <c r="CB2879" s="267"/>
      <c r="CC2879" s="274"/>
      <c r="CD2879" s="267"/>
      <c r="CE2879" s="267"/>
      <c r="CF2879" s="267"/>
      <c r="CG2879" s="267"/>
      <c r="CH2879" s="267"/>
      <c r="CI2879" s="267"/>
      <c r="CJ2879" s="267"/>
      <c r="CK2879" s="267"/>
      <c r="CL2879" s="265"/>
      <c r="CM2879" s="272"/>
      <c r="CN2879" s="264"/>
      <c r="CO2879" s="180"/>
      <c r="CP2879" s="226"/>
      <c r="CQ2879" s="226"/>
      <c r="CR2879" s="226"/>
      <c r="CS2879" s="181"/>
      <c r="CT2879" s="181"/>
      <c r="CU2879" s="181"/>
      <c r="CV2879" s="181"/>
      <c r="CW2879" s="181"/>
      <c r="CX2879" s="181"/>
      <c r="CY2879" s="181"/>
      <c r="CZ2879" s="181"/>
      <c r="DA2879" s="181"/>
    </row>
    <row r="2880" spans="1:105" s="120" customFormat="1" ht="15" customHeight="1">
      <c r="A2880" s="229"/>
      <c r="B2880" s="347"/>
      <c r="C2880" s="350"/>
      <c r="D2880" s="238"/>
      <c r="E2880" s="238"/>
      <c r="F2880" s="245" t="s">
        <v>83</v>
      </c>
      <c r="G2880" s="246"/>
      <c r="H2880" s="82"/>
      <c r="I2880" s="82"/>
      <c r="J2880" s="82"/>
      <c r="K2880" s="82"/>
      <c r="L2880" s="82"/>
      <c r="M2880" s="82"/>
      <c r="N2880" s="82"/>
      <c r="O2880" s="82"/>
      <c r="P2880" s="82"/>
      <c r="Q2880" s="82"/>
      <c r="R2880" s="82"/>
      <c r="S2880" s="82"/>
      <c r="T2880" s="82"/>
      <c r="U2880" s="82"/>
      <c r="V2880" s="82"/>
      <c r="W2880" s="82"/>
      <c r="X2880" s="82"/>
      <c r="Y2880" s="82"/>
      <c r="Z2880" s="82"/>
      <c r="AA2880" s="82"/>
      <c r="AB2880" s="82"/>
      <c r="AC2880" s="35"/>
      <c r="AD2880" s="35"/>
      <c r="AE2880" s="35"/>
      <c r="AF2880" s="35"/>
      <c r="AG2880" s="35"/>
      <c r="AH2880" s="35"/>
      <c r="AI2880" s="35"/>
      <c r="AJ2880" s="35"/>
      <c r="AK2880" s="35"/>
      <c r="AL2880" s="35"/>
      <c r="AM2880" s="241"/>
      <c r="AN2880" s="241"/>
      <c r="AO2880" s="241"/>
      <c r="AP2880" s="241"/>
      <c r="AQ2880" s="241"/>
      <c r="AR2880" s="241"/>
      <c r="AS2880" s="241"/>
      <c r="AT2880" s="257"/>
      <c r="AU2880" s="257"/>
      <c r="AV2880" s="260"/>
      <c r="AW2880" s="260"/>
      <c r="AX2880" s="257"/>
      <c r="AY2880" s="257"/>
      <c r="AZ2880" s="257"/>
      <c r="BA2880" s="257"/>
      <c r="BB2880" s="257"/>
      <c r="BC2880" s="257"/>
      <c r="BD2880" s="257"/>
      <c r="BE2880" s="257"/>
      <c r="BF2880" s="257"/>
      <c r="BG2880" s="257"/>
      <c r="BH2880" s="257"/>
      <c r="BI2880" s="257"/>
      <c r="BJ2880" s="257"/>
      <c r="BK2880" s="257"/>
      <c r="BL2880" s="263"/>
      <c r="BM2880" s="263"/>
      <c r="BN2880" s="263"/>
      <c r="BO2880" s="263"/>
      <c r="BP2880" s="263"/>
      <c r="BQ2880" s="263"/>
      <c r="BR2880" s="271"/>
      <c r="BS2880" s="271"/>
      <c r="BT2880" s="271"/>
      <c r="BU2880" s="271"/>
      <c r="BV2880" s="271"/>
      <c r="BW2880" s="271"/>
      <c r="BX2880" s="257"/>
      <c r="BY2880" s="257"/>
      <c r="BZ2880" s="257"/>
      <c r="CA2880" s="268"/>
      <c r="CB2880" s="268"/>
      <c r="CC2880" s="275"/>
      <c r="CD2880" s="268"/>
      <c r="CE2880" s="268"/>
      <c r="CF2880" s="268"/>
      <c r="CG2880" s="268"/>
      <c r="CH2880" s="268"/>
      <c r="CI2880" s="268"/>
      <c r="CJ2880" s="268"/>
      <c r="CK2880" s="268"/>
      <c r="CL2880" s="265"/>
      <c r="CM2880" s="272"/>
      <c r="CN2880" s="264"/>
      <c r="CO2880" s="180"/>
      <c r="CP2880" s="226"/>
      <c r="CQ2880" s="226"/>
      <c r="CR2880" s="226"/>
      <c r="CS2880" s="181"/>
      <c r="CT2880" s="181"/>
      <c r="CU2880" s="181"/>
      <c r="CV2880" s="181"/>
      <c r="CW2880" s="181"/>
      <c r="CX2880" s="181"/>
      <c r="CY2880" s="181"/>
      <c r="CZ2880" s="181"/>
      <c r="DA2880" s="181"/>
    </row>
    <row r="2881" spans="1:105" s="120" customFormat="1" ht="15" customHeight="1">
      <c r="A2881" s="227">
        <f t="shared" si="936"/>
        <v>357</v>
      </c>
      <c r="B2881" s="345" t="s">
        <v>429</v>
      </c>
      <c r="C2881" s="348" t="s">
        <v>430</v>
      </c>
      <c r="D2881" s="236">
        <v>42212</v>
      </c>
      <c r="E2881" s="236" t="s">
        <v>353</v>
      </c>
      <c r="F2881" s="253" t="s">
        <v>80</v>
      </c>
      <c r="G2881" s="254"/>
      <c r="H2881" s="82"/>
      <c r="I2881" s="82" t="s">
        <v>73</v>
      </c>
      <c r="J2881" s="82" t="s">
        <v>73</v>
      </c>
      <c r="K2881" s="82" t="s">
        <v>73</v>
      </c>
      <c r="L2881" s="82" t="s">
        <v>73</v>
      </c>
      <c r="M2881" s="82" t="s">
        <v>73</v>
      </c>
      <c r="N2881" s="82" t="s">
        <v>73</v>
      </c>
      <c r="O2881" s="82"/>
      <c r="P2881" s="82" t="s">
        <v>73</v>
      </c>
      <c r="Q2881" s="82" t="s">
        <v>73</v>
      </c>
      <c r="R2881" s="82" t="s">
        <v>73</v>
      </c>
      <c r="S2881" s="82" t="s">
        <v>73</v>
      </c>
      <c r="T2881" s="82" t="s">
        <v>73</v>
      </c>
      <c r="U2881" s="82" t="s">
        <v>73</v>
      </c>
      <c r="V2881" s="82"/>
      <c r="W2881" s="82" t="s">
        <v>73</v>
      </c>
      <c r="X2881" s="82" t="s">
        <v>73</v>
      </c>
      <c r="Y2881" s="82" t="s">
        <v>73</v>
      </c>
      <c r="Z2881" s="82" t="s">
        <v>73</v>
      </c>
      <c r="AA2881" s="82" t="s">
        <v>73</v>
      </c>
      <c r="AB2881" s="82" t="s">
        <v>73</v>
      </c>
      <c r="AC2881" s="82"/>
      <c r="AD2881" s="82" t="s">
        <v>73</v>
      </c>
      <c r="AE2881" s="82" t="s">
        <v>73</v>
      </c>
      <c r="AF2881" s="82" t="s">
        <v>73</v>
      </c>
      <c r="AG2881" s="82" t="s">
        <v>73</v>
      </c>
      <c r="AH2881" s="82" t="s">
        <v>73</v>
      </c>
      <c r="AI2881" s="82" t="s">
        <v>73</v>
      </c>
      <c r="AJ2881" s="82"/>
      <c r="AK2881" s="82" t="s">
        <v>73</v>
      </c>
      <c r="AL2881" s="82" t="s">
        <v>73</v>
      </c>
      <c r="AM2881" s="239">
        <f>COUNTIF(H2881:AL2881,"PH")+COUNTIF(H2881:AL2881,"PH/L")+COUNTIF(H2881:AL2881,"PM")</f>
        <v>0</v>
      </c>
      <c r="AN2881" s="239">
        <f>COUNTIF(H2881:AL2881,"PD")+COUNTIF(H2881:AL2881,"PDD")+COUNTIF(H2881:AL2881,"P/DS")/2+COUNTIF(H2881:AL2881,"PMD")</f>
        <v>0</v>
      </c>
      <c r="AO2881" s="239">
        <f>COUNTIF(H2881:AL2881,"PN")+COUNTIF(H2881:AL2881,"P/NS")/2+COUNTIF(H2881:AL2881,"PH")+COUNTIF(H2881:AL2881,"PH/F")/2+COUNTIF(H2881:AL2881,"PH/L")/2+COUNTIF(H2881:AL2881,"PM")</f>
        <v>0</v>
      </c>
      <c r="AP2881" s="239">
        <f>COUNTIF(H2881:AL2881,"BH")+COUNTIF(H2881:AL2881,"AL/BL")+COUNTIF(H2881:AL2881,"UL/BL")+COUNTIF(H2881:AL2881,"BM")</f>
        <v>0</v>
      </c>
      <c r="AQ2881" s="239">
        <f>COUNTIF(H2881:AL2881,"DS")+COUNTIF(H2881:AL2881,"AL/DS")/2+COUNTIF(H2881:AL2881,"UL/DS")/2+COUNTIF(H2881:AL2881,"CT")+COUNTIF(H2881:AL2881,"MD")</f>
        <v>0</v>
      </c>
      <c r="AR2881" s="239">
        <f>COUNTIF(H2881:AL2881,"NS")+COUNTIF(H2881:AL2881,"AL/NS")/2+COUNTIF(H2881:AL2881,"UL/NS")/2+COUNTIF(H2881:AL2881,"BH")+COUNTIF(H2881:AL2881,"AL/BF")/2+COUNTIF(H2881:AL2881,"AL/BL")/2+COUNTIF(H2881:AL2881,"UL/BL")/2+COUNTIF(H2881:AL2881,"UL/BF")/2+COUNTIF(H2881:AL2881,"BM")</f>
        <v>0</v>
      </c>
      <c r="AS2881" s="239">
        <f>COUNTIF(H2881:AL2881,"AL")+COUNTIF(H2881:AL2881,"AL/DS")/2+COUNTIF(H2881:AL2881,"AL/NS")/2+COUNTIF(H2881:AL2881,"NH")+COUNTIF(H2881:AL2881,"SL")+COUNTIF(H2881:AL2881,"NHD")+COUNTIF(H2881:AL2881,"B")+COUNTIF(H2881:AL2881,"HL")+COUNTIF(H2881:AL2881,"AL/BF")/2+COUNTIF(H2881:AL2881,"AL/BL")/2</f>
        <v>0</v>
      </c>
      <c r="AT2881" s="255">
        <f>COUNTIF(H2881:AL2881,"PD")+COUNTIF(H2881:AL2881,"PN")+COUNTIF(H2881:AL2881,"P/DS")/2+COUNTIF(H2881:AL2881,"P/NS")/2+COUNTIF(H2881:AL2881,"DS")+COUNTIF(H2881:AL2881,"NS")+COUNTIF(H2881:AL2881,"AL")+COUNTIF(H2881:AL2881,"AL/DS")+COUNTIF(H2881:AL2881,"AL/NS")+COUNTIF(H2881:AL2881,"NH")+COUNTIF(H2881:AL2881,"SL")+COUNTIF(H2881:AL2881,"UL/DS")/2+COUNTIF(H2881:AL2881,"UL/NS")/2+COUNTIF(H2881:AL2881,"CT")+COUNTIF(H2881:AL2881,"NHD")+COUNTIF(H2881:AL2881,"PDD")+COUNTIF(H2881:AL2881,"B")+COUNTIF(H2881:AL2881,"HL")+COUNTIF(H2881:AL2881,"PH")+COUNTIF(H2881:AL2881,"BH")+COUNTIF(H2881:AL2881,"AL/BF")+COUNTIF(H2881:AL2881,"AL/BL")+COUNTIF(H2881:AL2881,"UL/BF")/2+COUNTIF(H2881:AL2881,"UL/BL")/2+COUNTIF(H2881:AL2881,"PH/F")/2+COUNTIF(H2881:AL2881,"PH/L")/2+COUNTIF(H2881:AL2881,"MD")+COUNTIF(H2881:AL2881,"PMD")+COUNTIF(H2881:AL2881,"PM")+COUNTIF(H2881:AL2881,"BM")</f>
        <v>0</v>
      </c>
      <c r="AU2881" s="255">
        <f>COUNTIF(H2881:AL2881,"P/DS")/2+COUNTIF(H2881:AL2881,"P/NS")/2+COUNTIF(H2881:AL2881,"IL")+COUNTIF(H2881:AL2881,"NL")+COUNTIF(H2881:AL2881,"UL")+COUNTIF(H2881:AL2881,"UL/DS")/2+COUNTIF(H2881:AL2881,"UL/NS")/2+COUNTIF(H2881:AL2881,"KT")+COUNTIF(H2881:AL2881,"UL/BF")/2+COUNTIF(H2881:AL2881,"UL/BL")/2+COUNTIF(H2881:AL2881,"PH/F")/2+COUNTIF(H2881:AL2881,"PH/L")/2+COUNTIF(H2881:AL2881,"NB")</f>
        <v>26</v>
      </c>
      <c r="AV2881" s="258">
        <f>COUNTIF(H2881:AL2881,"PN")+COUNTIF(H2881:AL2881,"TVD")+COUNTIF(H2881:AL2881,"PH")+COUNTIF(H2881:AL2881,"PM")+COUNTIF(H2881:AL2881,"PDD")-COUNTIFS(H2881:AL2881,"PN",H2888:AL2888,"&gt;=3")-COUNTIFS(H2881:AL2881,"PM",H2888:AL2888,"&gt;=3")</f>
        <v>0</v>
      </c>
      <c r="AW2881" s="258">
        <f>COUNTIF(H2881:AL2881,"NS")+COUNTIF(H2881:AL2881,"D")+COUNTIF(H2881:AL2881,"BH")+COUNTIF(H2881:AL2881,"NHD")+COUNTIF(H2881:AL2881,"BM")-COUNTIFS(H2881:AL2881,"NS",H2888:AL2888,"&gt;=3")-COUNTIFS(H2881:AL2881,"BH",H2888:AL2888,"&gt;=3")-COUNTIFS(H2881:AL2881,"BM",H2888:AL2888,"&gt;=3")</f>
        <v>0</v>
      </c>
      <c r="AX2881" s="255">
        <f>COUNTIF(H2881:AL2881,"AL")+COUNTIF(H2881:AL2881,"AL/DS")/2+COUNTIF(H2881:AL2881,"AL/NS")/2+COUNTIF(H2881:AL2881,"AL/BF")+COUNTIF(H2881:AL2881,"AL/BL")/2</f>
        <v>0</v>
      </c>
      <c r="AY2881" s="255">
        <f>COUNTIF(H2881:AL2881,"SL")</f>
        <v>0</v>
      </c>
      <c r="AZ2881" s="255">
        <f>COUNTIF(H2881:AL2881,"NH")</f>
        <v>0</v>
      </c>
      <c r="BA2881" s="255">
        <f>COUNTIF(H2881:AL2881,"HL")</f>
        <v>0</v>
      </c>
      <c r="BB2881" s="255">
        <f>COUNTIF(G2881:AL2881,"P/DS")/2+COUNTIF(G2881:AL2881,"P/NS")/2+COUNTIF(G2881:AL2881,"UL")+COUNTIF(G2881:AL2881,"UL/DS")/2+COUNTIF(G2881:AL2881,"UL/NS")/2+COUNTIF(G2881:AL2881,"UL/BL")/2+COUNTIF(G2881:AL2881,"UL/BF")/2+COUNTIF(G2881:AL2881,"PH/F")/2+COUNTIF(G2881:AL2881,"PH/L")/2</f>
        <v>0</v>
      </c>
      <c r="BC2881" s="255">
        <f>COUNTIF(H2881:AL2881,"NB")</f>
        <v>0</v>
      </c>
      <c r="BD2881" s="255">
        <f>COUNTIF(H2881:AL2881,"NL")</f>
        <v>0</v>
      </c>
      <c r="BE2881" s="255">
        <f>COUNTIF(H2881:AL2881,"IL")</f>
        <v>26</v>
      </c>
      <c r="BF2881" s="255">
        <f>COUNTIF(H2881:AL2881,"KT")</f>
        <v>0</v>
      </c>
      <c r="BG2881" s="255">
        <f>COUNTIF(H2881:AL2881,"L70")</f>
        <v>0</v>
      </c>
      <c r="BH2881" s="255">
        <f>COUNTIF(H2881:AL2881,"MD")</f>
        <v>0</v>
      </c>
      <c r="BI2881" s="255">
        <f>COUNTIF(H2881:AL2881,"PMD")</f>
        <v>0</v>
      </c>
      <c r="BJ2881" s="255">
        <f>COUNTIF(H2881:AL2881,"PM")</f>
        <v>0</v>
      </c>
      <c r="BK2881" s="255">
        <f>COUNTIF(H2881:AL2881,"BM")</f>
        <v>0</v>
      </c>
      <c r="BL2881" s="261">
        <f>SUMIF(H2881:AL2881,"PD",H2882:AL2882)+SUMIF(H2881:AL2881,"PN",H2882:AL2882)+SUMIF(H2881:AL2881,"P/DS",H2882:AL2882)+SUMIF(H2881:AL2881,"PN/F",H2882:AL2882)+SUMIF(H2881:AL2881,"PN/L",H2882:AL2882)+SUMIF(H2881:AL2881,"TV",H2882:AL2882)+SUMIF(H2881:AL2881,"TVD",H2882:AL2882)+SUMIF(H2881:AL2881,"PDD",H2882:AL2882)</f>
        <v>0</v>
      </c>
      <c r="BM2881" s="261">
        <f>SUMIF(H2881:AL2881,"PD",H2883:AL2883)+SUMIF(H2881:AL2881,"PN",H2883:AL2883)+SUMIF(H2881:AL2881,"P/DS",H2883:AL2883)+SUMIF(H2881:AL2881,"PN/F",H2883:AL2883)+SUMIF(H2881:AL2881,"PN/L",H2883:AL2883)+SUMIF(H2881:AL2881,"TV",H2883:AL2883)+SUMIF(H2881:AL2881,"TVD",H2883:AL2883)+SUMIF(H2881:AL2881,"PDD",H2883:AL2883)+SUMIF(H2881:AL2881,"PMD",H2883:AL2883)</f>
        <v>0</v>
      </c>
      <c r="BN2881" s="261">
        <f>SUMIF(H2881:AL2881,"PD",H2884:AL2884)+SUMIF(H2881:AL2881,"PN",H2884:AL2884)+SUMIF(H2881:AL2881,"P/DS",H2884:AL2884)+SUMIF(H2881:AL2881,"PN/F",H2884:AL2884)+SUMIF(H2881:AL2881,"PN/L",H2884:AL2884)+SUMIF(H2881:AL2881,"TV",H2884:AL2884)+SUMIF(H2881:AL2881,"TVD",H2884:AL2884)</f>
        <v>0</v>
      </c>
      <c r="BO2881" s="261">
        <f>SUMIF(H2881:AL2881,"PD",H2885:AL2885)+SUMIF(H2881:AL2881,"PN",H2885:AL2885)+SUMIF(H2881:AL2881,"P/DS",H2885:AL2885)+SUMIF(H2881:AL2881,"PN/F",H2885:AL2885)+SUMIF(H2881:AL2881,"PN/L",H2885:AL2885)+SUMIF(H2881:AL2881,"TV",H2885:AL2885)+SUMIF(H2881:AL2881,"TVD",H2885:AL2885)</f>
        <v>0</v>
      </c>
      <c r="BP2881" s="261">
        <f>SUMIF(H2881:AL2881,"PD",H2886:AL2886)+SUMIF(H2881:AL2881,"PN",H2886:AL2886)+SUMIF(H2881:AL2881,"P/DS",H2886:AL2886)+SUMIF(H2881:AL2881,"PN/F",H2886:AL2886)+SUMIF(H2881:AL2881,"PN/L",H2886:AL2886)+SUMIF(H2881:AL2881,"TV",H2886:AL2886)+SUMIF(H2881:AL2881,"TVD",H2886:AL2886)+SUMIF(H2881:AL2881,"PDD",H2886:AL2886)+SUMIF(H2881:AL2881,"PH",H2886:AL2886)+SUMIF(H2881:AL2881,"PM",H2886:AL2886)</f>
        <v>0</v>
      </c>
      <c r="BQ2881" s="261">
        <f>SUMIF(H2881:AL2881,"PD",H2887:AL2887)+SUMIF(H2881:AL2881,"PN",H2887:AL2887)+SUMIF(H2881:AL2881,"P/DS",H2887:AL2887)+SUMIF(H2881:AL2881,"PN/F",H2887:AL2887)+SUMIF(H2881:AL2881,"PN/L",H2887:AL2887)+SUMIF(H2881:AL2881,"TV",H2887:AL2887)+SUMIF(H2881:AL2881,"TVD",H2887:AL2887)+SUMIF(H2881:AL2881,"PDD",H2887:AL2887)+SUMIF(H2881:AL2881,"PH",H2887:AL2887)+SUMIF(H2881:AL2881,"PM",H2887:AL2887)</f>
        <v>0</v>
      </c>
      <c r="BR2881" s="269">
        <f>SUM(H2882:AL2882)-BL2881</f>
        <v>0</v>
      </c>
      <c r="BS2881" s="269">
        <f>SUM(H2883:AL2883)-BM2881</f>
        <v>0</v>
      </c>
      <c r="BT2881" s="269">
        <f>SUM(H2884:AL2884)-BN2881</f>
        <v>0</v>
      </c>
      <c r="BU2881" s="269">
        <f>SUM(H2885:AL2885)-BO2881</f>
        <v>0</v>
      </c>
      <c r="BV2881" s="269">
        <f>SUM(H2886:AL2886)-BP2881</f>
        <v>0</v>
      </c>
      <c r="BW2881" s="269">
        <f>SUM(H2887:AL2887)-BQ2881</f>
        <v>0</v>
      </c>
      <c r="BX2881" s="255">
        <f>SUMIF(H2881:AL2881,"PD",H2888:AL2888)+SUMIF(H2881:AL2881,"PN",H2888:AL2888)+SUMIF(H2881:AL2881,"P/DS",H2888:AL2888)+SUMIF(H2881:AL2881,"PN/F",H2888:AL2888)+SUMIF(H2881:AL2881,"PN/L",H2888:AL2888)</f>
        <v>0</v>
      </c>
      <c r="BY2881" s="255">
        <f>SUM(H2888:AL2888)-BX2881</f>
        <v>0</v>
      </c>
      <c r="BZ2881" s="255">
        <f t="shared" ref="BZ2881" si="941">+SUM(BL2881:BW2888)</f>
        <v>0</v>
      </c>
      <c r="CA2881" s="266">
        <f>(COUNTIFS(H2881:AL2881,"PD",H2882:AL2882,"&gt;=2"))*0.5-IF(CN2881="VP",COUNTIFS($H$16:$AL$16,"SAT",H2881:AL2881,"PD",H2882:AL2882,"&gt;=2"))*0.5</f>
        <v>0</v>
      </c>
      <c r="CB2881" s="266">
        <f>(COUNTIFS(H2881:AL2881,"PN",H2883:AL2883,"&gt;=0.5",H2882:AL2882,"&gt;=1.5"))*0.5+COUNTIFS(H2881:AL2881,"PDD",H2883:AL2883,"&gt;=0.5",H2882:AL2882,"&gt;=1.5")*0.5</f>
        <v>0</v>
      </c>
      <c r="CC2881" s="273">
        <f>(COUNTIFS(H2881:AL2881,"TV",H2883:AL2883,"&gt;=10"))*0.5+(COUNTIFS(H2881:AL2881,"PMD",H2883:AL2883,"&gt;=2"))*0.5</f>
        <v>0</v>
      </c>
      <c r="CD2881" s="266">
        <f>(COUNTIFS(H2881:AL2881,"TVD",H2885:AL2885,"&gt;=6.5",H2883:AL2883,"&gt;=3.5"))*0.5</f>
        <v>0</v>
      </c>
      <c r="CE2881" s="266">
        <f>(COUNTIFS(H2881:AL2881,"PD",H2886:AL2886,"&gt;=10"))*0.5</f>
        <v>0</v>
      </c>
      <c r="CF2881" s="266">
        <f>(COUNTIFS(H2881:AL2881,"PDD",H2886:AL2886,"&gt;=3.5",H2887:AL2887,"&gt;=6.5")+COUNTIFS(H2881:AL2881,"PH",H2887:AL2887,"&gt;=0.5",H2886:AL2886,"&gt;=1.5")+COUNTIFS(H2881:AL2881,"PM",H2887:AL2887,"&gt;=0.5",H2886:AL2886,"&gt;=1.5"))*0.5</f>
        <v>0</v>
      </c>
      <c r="CG2881" s="266">
        <f>(COUNTIFS(H2881:AL2881,"DS",H2882:AL2882,"&gt;=2")+COUNTIFS(H2881:AL2881,"AL/DS",H2882:AL2882,"&gt;=2"))*0.5-IF(CN2881="VP",COUNTIFS($H$16:$AL$16,"SAT",H2881:AL2881,"DS",H2882:AL2882,"&gt;=2"))*0.5</f>
        <v>0</v>
      </c>
      <c r="CH2881" s="266">
        <f>(COUNTIFS(H2881:AL2881,"NS",H2883:AL2883,"&gt;=0.5",H2882:AL2882,"&gt;=1.5")+COUNTIFS(H2881:AL2881,"AL/NS",H2883:AL2883,"&gt;=0.5",H2882:AL2882,"&gt;=1.5")+COUNTIFS(H2881:AL2881,"NHD",H2883:AL2883,"&gt;=4.5",H2886:AL2886,"&gt;=2",H2882:AL2882,"&gt;=1.5"))*0.5</f>
        <v>0</v>
      </c>
      <c r="CI2881" s="266">
        <f>(COUNTIF(H2883:AL2883,"&gt;=10")+COUNTIFS(H2881:AL2881,"MD",H2883:AL2883,"&gt;=2")-COUNTIFS(H2881:AL2881,"TV",H2883:AL2883,"&gt;=10"))*0.5</f>
        <v>0</v>
      </c>
      <c r="CJ2881" s="266">
        <f>(COUNTIFS(H2881:AL2881,"D",H2885:AL2885,"&gt;=6.5",H2883:AL2883,"&gt;=3.5"))*0.5</f>
        <v>0</v>
      </c>
      <c r="CK2881" s="266">
        <f>(COUNTIF(H2886:AL2886,"&gt;=10")-COUNTIFS(H2881:AL2881,"PD",H2886:AL2886,"&gt;=10"))*0.5</f>
        <v>0</v>
      </c>
      <c r="CL2881" s="265">
        <f>(COUNTIFS(H2881:AL2881,"NHD",H2886:AL2886,"&gt;=3.5",H2887:AL2887,"&gt;=6.5")+COUNTIFS(H2881:AL2881,"BH",H2886:AL2886,"&gt;=1.5",H2887:AL2887,"&gt;=0.5")+COUNTIFS(H2881:AL2881,"BM",H2886:AL2886,"&gt;=1.5",H2887:AL2887,"&gt;=0.5")+COUNTIFS(H2881:AL2881,"D",H2886:AL2886,"&gt;=1.5",H2887:AL2887,"&gt;=0.5"))*0.5</f>
        <v>0</v>
      </c>
      <c r="CM2881" s="272"/>
      <c r="CN2881" s="264" t="s">
        <v>723</v>
      </c>
      <c r="CO2881" s="180">
        <f t="shared" ref="CO2881" si="942">+AM2881+AN2881+AO2881+AP2881+AQ2881+AR2881+AS2881+AU2881+BG2881</f>
        <v>26</v>
      </c>
      <c r="CP2881" s="225">
        <f>+SUM(I2882:I2887)-I2888</f>
        <v>0</v>
      </c>
      <c r="CQ2881" s="225">
        <f>+SUM(J2882:J2887)-J2888</f>
        <v>0</v>
      </c>
      <c r="CR2881" s="225">
        <f>+SUM(K2882:K2887)-K2888</f>
        <v>0</v>
      </c>
      <c r="CS2881" s="181"/>
      <c r="CT2881" s="181"/>
      <c r="CU2881" s="181"/>
      <c r="CV2881" s="181"/>
      <c r="CW2881" s="181"/>
      <c r="CX2881" s="181"/>
      <c r="CY2881" s="181"/>
      <c r="CZ2881" s="181"/>
      <c r="DA2881" s="181"/>
    </row>
    <row r="2882" spans="1:105" s="120" customFormat="1" ht="15" customHeight="1">
      <c r="A2882" s="228"/>
      <c r="B2882" s="346"/>
      <c r="C2882" s="349"/>
      <c r="D2882" s="237"/>
      <c r="E2882" s="237"/>
      <c r="F2882" s="242" t="s">
        <v>82</v>
      </c>
      <c r="G2882" s="121">
        <v>1.5</v>
      </c>
      <c r="H2882" s="83"/>
      <c r="I2882" s="83"/>
      <c r="J2882" s="83"/>
      <c r="K2882" s="83"/>
      <c r="L2882" s="83"/>
      <c r="M2882" s="83"/>
      <c r="N2882" s="83"/>
      <c r="O2882" s="83"/>
      <c r="P2882" s="83"/>
      <c r="Q2882" s="83"/>
      <c r="R2882" s="83"/>
      <c r="S2882" s="83"/>
      <c r="T2882" s="83"/>
      <c r="U2882" s="83"/>
      <c r="V2882" s="83"/>
      <c r="W2882" s="83"/>
      <c r="X2882" s="83"/>
      <c r="Y2882" s="83"/>
      <c r="Z2882" s="83"/>
      <c r="AA2882" s="83"/>
      <c r="AB2882" s="83"/>
      <c r="AC2882" s="79"/>
      <c r="AD2882" s="79"/>
      <c r="AE2882" s="79"/>
      <c r="AF2882" s="79"/>
      <c r="AG2882" s="79"/>
      <c r="AH2882" s="79"/>
      <c r="AI2882" s="79"/>
      <c r="AJ2882" s="79"/>
      <c r="AK2882" s="79"/>
      <c r="AL2882" s="79"/>
      <c r="AM2882" s="240"/>
      <c r="AN2882" s="240"/>
      <c r="AO2882" s="240"/>
      <c r="AP2882" s="240"/>
      <c r="AQ2882" s="240"/>
      <c r="AR2882" s="240"/>
      <c r="AS2882" s="240"/>
      <c r="AT2882" s="256"/>
      <c r="AU2882" s="256"/>
      <c r="AV2882" s="259"/>
      <c r="AW2882" s="259"/>
      <c r="AX2882" s="256"/>
      <c r="AY2882" s="256"/>
      <c r="AZ2882" s="256"/>
      <c r="BA2882" s="256"/>
      <c r="BB2882" s="256"/>
      <c r="BC2882" s="256"/>
      <c r="BD2882" s="256"/>
      <c r="BE2882" s="256"/>
      <c r="BF2882" s="256"/>
      <c r="BG2882" s="256"/>
      <c r="BH2882" s="256"/>
      <c r="BI2882" s="256"/>
      <c r="BJ2882" s="256"/>
      <c r="BK2882" s="256"/>
      <c r="BL2882" s="262"/>
      <c r="BM2882" s="262"/>
      <c r="BN2882" s="262"/>
      <c r="BO2882" s="262"/>
      <c r="BP2882" s="262"/>
      <c r="BQ2882" s="262"/>
      <c r="BR2882" s="270"/>
      <c r="BS2882" s="270"/>
      <c r="BT2882" s="270"/>
      <c r="BU2882" s="270"/>
      <c r="BV2882" s="270"/>
      <c r="BW2882" s="270"/>
      <c r="BX2882" s="256"/>
      <c r="BY2882" s="256"/>
      <c r="BZ2882" s="256"/>
      <c r="CA2882" s="267"/>
      <c r="CB2882" s="267"/>
      <c r="CC2882" s="274"/>
      <c r="CD2882" s="267"/>
      <c r="CE2882" s="267"/>
      <c r="CF2882" s="267"/>
      <c r="CG2882" s="267"/>
      <c r="CH2882" s="267"/>
      <c r="CI2882" s="267"/>
      <c r="CJ2882" s="267"/>
      <c r="CK2882" s="267"/>
      <c r="CL2882" s="265"/>
      <c r="CM2882" s="272"/>
      <c r="CN2882" s="264"/>
      <c r="CO2882" s="180"/>
      <c r="CP2882" s="226"/>
      <c r="CQ2882" s="226"/>
      <c r="CR2882" s="226"/>
      <c r="CS2882" s="181"/>
      <c r="CT2882" s="181"/>
      <c r="CU2882" s="181"/>
      <c r="CV2882" s="181"/>
      <c r="CW2882" s="181"/>
      <c r="CX2882" s="181"/>
      <c r="CY2882" s="181"/>
      <c r="CZ2882" s="181"/>
      <c r="DA2882" s="181"/>
    </row>
    <row r="2883" spans="1:105" s="120" customFormat="1" ht="15" customHeight="1">
      <c r="A2883" s="228"/>
      <c r="B2883" s="346"/>
      <c r="C2883" s="349"/>
      <c r="D2883" s="237"/>
      <c r="E2883" s="237"/>
      <c r="F2883" s="243"/>
      <c r="G2883" s="122">
        <v>2</v>
      </c>
      <c r="H2883" s="84"/>
      <c r="I2883" s="84"/>
      <c r="J2883" s="84"/>
      <c r="K2883" s="84"/>
      <c r="L2883" s="84"/>
      <c r="M2883" s="84"/>
      <c r="N2883" s="84"/>
      <c r="O2883" s="84"/>
      <c r="P2883" s="84"/>
      <c r="Q2883" s="84"/>
      <c r="R2883" s="84"/>
      <c r="S2883" s="84"/>
      <c r="T2883" s="84"/>
      <c r="U2883" s="84"/>
      <c r="V2883" s="84"/>
      <c r="W2883" s="84"/>
      <c r="X2883" s="84"/>
      <c r="Y2883" s="84"/>
      <c r="Z2883" s="84"/>
      <c r="AA2883" s="84"/>
      <c r="AB2883" s="84"/>
      <c r="AC2883" s="80"/>
      <c r="AD2883" s="80"/>
      <c r="AE2883" s="80"/>
      <c r="AF2883" s="80"/>
      <c r="AG2883" s="80"/>
      <c r="AH2883" s="80"/>
      <c r="AI2883" s="80"/>
      <c r="AJ2883" s="80"/>
      <c r="AK2883" s="80"/>
      <c r="AL2883" s="80"/>
      <c r="AM2883" s="240"/>
      <c r="AN2883" s="240"/>
      <c r="AO2883" s="240"/>
      <c r="AP2883" s="240"/>
      <c r="AQ2883" s="240"/>
      <c r="AR2883" s="240"/>
      <c r="AS2883" s="240"/>
      <c r="AT2883" s="256"/>
      <c r="AU2883" s="256"/>
      <c r="AV2883" s="259"/>
      <c r="AW2883" s="259"/>
      <c r="AX2883" s="256"/>
      <c r="AY2883" s="256"/>
      <c r="AZ2883" s="256"/>
      <c r="BA2883" s="256"/>
      <c r="BB2883" s="256"/>
      <c r="BC2883" s="256"/>
      <c r="BD2883" s="256"/>
      <c r="BE2883" s="256"/>
      <c r="BF2883" s="256"/>
      <c r="BG2883" s="256"/>
      <c r="BH2883" s="256"/>
      <c r="BI2883" s="256"/>
      <c r="BJ2883" s="256"/>
      <c r="BK2883" s="256"/>
      <c r="BL2883" s="262"/>
      <c r="BM2883" s="262"/>
      <c r="BN2883" s="262"/>
      <c r="BO2883" s="262"/>
      <c r="BP2883" s="262"/>
      <c r="BQ2883" s="262"/>
      <c r="BR2883" s="270"/>
      <c r="BS2883" s="270"/>
      <c r="BT2883" s="270"/>
      <c r="BU2883" s="270"/>
      <c r="BV2883" s="270"/>
      <c r="BW2883" s="270"/>
      <c r="BX2883" s="256"/>
      <c r="BY2883" s="256"/>
      <c r="BZ2883" s="256"/>
      <c r="CA2883" s="267"/>
      <c r="CB2883" s="267"/>
      <c r="CC2883" s="274"/>
      <c r="CD2883" s="267"/>
      <c r="CE2883" s="267"/>
      <c r="CF2883" s="267"/>
      <c r="CG2883" s="267"/>
      <c r="CH2883" s="267"/>
      <c r="CI2883" s="267"/>
      <c r="CJ2883" s="267"/>
      <c r="CK2883" s="267"/>
      <c r="CL2883" s="265"/>
      <c r="CM2883" s="272"/>
      <c r="CN2883" s="264"/>
      <c r="CO2883" s="180"/>
      <c r="CP2883" s="226"/>
      <c r="CQ2883" s="226"/>
      <c r="CR2883" s="226"/>
      <c r="CS2883" s="181"/>
      <c r="CT2883" s="181"/>
      <c r="CU2883" s="181"/>
      <c r="CV2883" s="181"/>
      <c r="CW2883" s="181"/>
      <c r="CX2883" s="181"/>
      <c r="CY2883" s="181"/>
      <c r="CZ2883" s="181"/>
      <c r="DA2883" s="181"/>
    </row>
    <row r="2884" spans="1:105" s="120" customFormat="1" ht="15" customHeight="1">
      <c r="A2884" s="228"/>
      <c r="B2884" s="346"/>
      <c r="C2884" s="349"/>
      <c r="D2884" s="237"/>
      <c r="E2884" s="237"/>
      <c r="F2884" s="243"/>
      <c r="G2884" s="122">
        <v>2.1</v>
      </c>
      <c r="H2884" s="84"/>
      <c r="I2884" s="84"/>
      <c r="J2884" s="84"/>
      <c r="K2884" s="84"/>
      <c r="L2884" s="84"/>
      <c r="M2884" s="84"/>
      <c r="N2884" s="84"/>
      <c r="O2884" s="84"/>
      <c r="P2884" s="84"/>
      <c r="Q2884" s="84"/>
      <c r="R2884" s="84"/>
      <c r="S2884" s="84"/>
      <c r="T2884" s="84"/>
      <c r="U2884" s="84"/>
      <c r="V2884" s="84"/>
      <c r="W2884" s="84"/>
      <c r="X2884" s="84"/>
      <c r="Y2884" s="84"/>
      <c r="Z2884" s="84"/>
      <c r="AA2884" s="84"/>
      <c r="AB2884" s="84"/>
      <c r="AC2884" s="80"/>
      <c r="AD2884" s="80"/>
      <c r="AE2884" s="80"/>
      <c r="AF2884" s="80"/>
      <c r="AG2884" s="80"/>
      <c r="AH2884" s="80"/>
      <c r="AI2884" s="80"/>
      <c r="AJ2884" s="80"/>
      <c r="AK2884" s="80"/>
      <c r="AL2884" s="80"/>
      <c r="AM2884" s="240"/>
      <c r="AN2884" s="240"/>
      <c r="AO2884" s="240"/>
      <c r="AP2884" s="240"/>
      <c r="AQ2884" s="240"/>
      <c r="AR2884" s="240"/>
      <c r="AS2884" s="240"/>
      <c r="AT2884" s="256"/>
      <c r="AU2884" s="256"/>
      <c r="AV2884" s="259"/>
      <c r="AW2884" s="259"/>
      <c r="AX2884" s="256"/>
      <c r="AY2884" s="256"/>
      <c r="AZ2884" s="256"/>
      <c r="BA2884" s="256"/>
      <c r="BB2884" s="256"/>
      <c r="BC2884" s="256"/>
      <c r="BD2884" s="256"/>
      <c r="BE2884" s="256"/>
      <c r="BF2884" s="256"/>
      <c r="BG2884" s="256"/>
      <c r="BH2884" s="256"/>
      <c r="BI2884" s="256"/>
      <c r="BJ2884" s="256"/>
      <c r="BK2884" s="256"/>
      <c r="BL2884" s="262"/>
      <c r="BM2884" s="262"/>
      <c r="BN2884" s="262"/>
      <c r="BO2884" s="262"/>
      <c r="BP2884" s="262"/>
      <c r="BQ2884" s="262"/>
      <c r="BR2884" s="270"/>
      <c r="BS2884" s="270"/>
      <c r="BT2884" s="270"/>
      <c r="BU2884" s="270"/>
      <c r="BV2884" s="270"/>
      <c r="BW2884" s="270"/>
      <c r="BX2884" s="256"/>
      <c r="BY2884" s="256"/>
      <c r="BZ2884" s="256"/>
      <c r="CA2884" s="267"/>
      <c r="CB2884" s="267"/>
      <c r="CC2884" s="274"/>
      <c r="CD2884" s="267"/>
      <c r="CE2884" s="267"/>
      <c r="CF2884" s="267"/>
      <c r="CG2884" s="267"/>
      <c r="CH2884" s="267"/>
      <c r="CI2884" s="267"/>
      <c r="CJ2884" s="267"/>
      <c r="CK2884" s="267"/>
      <c r="CL2884" s="265"/>
      <c r="CM2884" s="272"/>
      <c r="CN2884" s="264"/>
      <c r="CO2884" s="180"/>
      <c r="CP2884" s="226"/>
      <c r="CQ2884" s="226"/>
      <c r="CR2884" s="226"/>
      <c r="CS2884" s="181"/>
      <c r="CT2884" s="181"/>
      <c r="CU2884" s="181"/>
      <c r="CV2884" s="181"/>
      <c r="CW2884" s="181"/>
      <c r="CX2884" s="181"/>
      <c r="CY2884" s="181"/>
      <c r="CZ2884" s="181"/>
      <c r="DA2884" s="181"/>
    </row>
    <row r="2885" spans="1:105" s="120" customFormat="1" ht="15" customHeight="1">
      <c r="A2885" s="228"/>
      <c r="B2885" s="346"/>
      <c r="C2885" s="349"/>
      <c r="D2885" s="237"/>
      <c r="E2885" s="237"/>
      <c r="F2885" s="243"/>
      <c r="G2885" s="122">
        <v>2.7</v>
      </c>
      <c r="H2885" s="84"/>
      <c r="I2885" s="84"/>
      <c r="J2885" s="84"/>
      <c r="K2885" s="84"/>
      <c r="L2885" s="84"/>
      <c r="M2885" s="84"/>
      <c r="N2885" s="84"/>
      <c r="O2885" s="84"/>
      <c r="P2885" s="84"/>
      <c r="Q2885" s="84"/>
      <c r="R2885" s="84"/>
      <c r="S2885" s="84"/>
      <c r="T2885" s="84"/>
      <c r="U2885" s="84"/>
      <c r="V2885" s="84"/>
      <c r="W2885" s="84"/>
      <c r="X2885" s="84"/>
      <c r="Y2885" s="84"/>
      <c r="Z2885" s="84"/>
      <c r="AA2885" s="84"/>
      <c r="AB2885" s="84"/>
      <c r="AC2885" s="80"/>
      <c r="AD2885" s="80"/>
      <c r="AE2885" s="80"/>
      <c r="AF2885" s="80"/>
      <c r="AG2885" s="80"/>
      <c r="AH2885" s="80"/>
      <c r="AI2885" s="80"/>
      <c r="AJ2885" s="80"/>
      <c r="AK2885" s="80"/>
      <c r="AL2885" s="80"/>
      <c r="AM2885" s="240"/>
      <c r="AN2885" s="240"/>
      <c r="AO2885" s="240"/>
      <c r="AP2885" s="240"/>
      <c r="AQ2885" s="240"/>
      <c r="AR2885" s="240"/>
      <c r="AS2885" s="240"/>
      <c r="AT2885" s="256"/>
      <c r="AU2885" s="256"/>
      <c r="AV2885" s="259"/>
      <c r="AW2885" s="259"/>
      <c r="AX2885" s="256"/>
      <c r="AY2885" s="256"/>
      <c r="AZ2885" s="256"/>
      <c r="BA2885" s="256"/>
      <c r="BB2885" s="256"/>
      <c r="BC2885" s="256"/>
      <c r="BD2885" s="256"/>
      <c r="BE2885" s="256"/>
      <c r="BF2885" s="256"/>
      <c r="BG2885" s="256"/>
      <c r="BH2885" s="256"/>
      <c r="BI2885" s="256"/>
      <c r="BJ2885" s="256"/>
      <c r="BK2885" s="256"/>
      <c r="BL2885" s="262"/>
      <c r="BM2885" s="262"/>
      <c r="BN2885" s="262"/>
      <c r="BO2885" s="262"/>
      <c r="BP2885" s="262"/>
      <c r="BQ2885" s="262"/>
      <c r="BR2885" s="270"/>
      <c r="BS2885" s="270"/>
      <c r="BT2885" s="270"/>
      <c r="BU2885" s="270"/>
      <c r="BV2885" s="270"/>
      <c r="BW2885" s="270"/>
      <c r="BX2885" s="256"/>
      <c r="BY2885" s="256"/>
      <c r="BZ2885" s="256"/>
      <c r="CA2885" s="267"/>
      <c r="CB2885" s="267"/>
      <c r="CC2885" s="274"/>
      <c r="CD2885" s="267"/>
      <c r="CE2885" s="267"/>
      <c r="CF2885" s="267"/>
      <c r="CG2885" s="267"/>
      <c r="CH2885" s="267"/>
      <c r="CI2885" s="267"/>
      <c r="CJ2885" s="267"/>
      <c r="CK2885" s="267"/>
      <c r="CL2885" s="265"/>
      <c r="CM2885" s="272"/>
      <c r="CN2885" s="264"/>
      <c r="CO2885" s="180"/>
      <c r="CP2885" s="226"/>
      <c r="CQ2885" s="226"/>
      <c r="CR2885" s="226"/>
      <c r="CS2885" s="181"/>
      <c r="CT2885" s="181"/>
      <c r="CU2885" s="181"/>
      <c r="CV2885" s="181"/>
      <c r="CW2885" s="181"/>
      <c r="CX2885" s="181"/>
      <c r="CY2885" s="181"/>
      <c r="CZ2885" s="181"/>
      <c r="DA2885" s="181"/>
    </row>
    <row r="2886" spans="1:105" s="120" customFormat="1" ht="15" customHeight="1">
      <c r="A2886" s="228"/>
      <c r="B2886" s="346"/>
      <c r="C2886" s="349"/>
      <c r="D2886" s="237"/>
      <c r="E2886" s="237"/>
      <c r="F2886" s="243"/>
      <c r="G2886" s="122">
        <v>3</v>
      </c>
      <c r="H2886" s="84"/>
      <c r="I2886" s="84"/>
      <c r="J2886" s="84"/>
      <c r="K2886" s="84"/>
      <c r="L2886" s="84"/>
      <c r="M2886" s="84"/>
      <c r="N2886" s="84"/>
      <c r="O2886" s="84"/>
      <c r="P2886" s="84"/>
      <c r="Q2886" s="84"/>
      <c r="R2886" s="84"/>
      <c r="S2886" s="84"/>
      <c r="T2886" s="84"/>
      <c r="U2886" s="84"/>
      <c r="V2886" s="84"/>
      <c r="W2886" s="84"/>
      <c r="X2886" s="84"/>
      <c r="Y2886" s="84"/>
      <c r="Z2886" s="84"/>
      <c r="AA2886" s="84"/>
      <c r="AB2886" s="84"/>
      <c r="AC2886" s="80"/>
      <c r="AD2886" s="80"/>
      <c r="AE2886" s="80"/>
      <c r="AF2886" s="80"/>
      <c r="AG2886" s="80"/>
      <c r="AH2886" s="80"/>
      <c r="AI2886" s="80"/>
      <c r="AJ2886" s="80"/>
      <c r="AK2886" s="80"/>
      <c r="AL2886" s="80"/>
      <c r="AM2886" s="240"/>
      <c r="AN2886" s="240"/>
      <c r="AO2886" s="240"/>
      <c r="AP2886" s="240"/>
      <c r="AQ2886" s="240"/>
      <c r="AR2886" s="240"/>
      <c r="AS2886" s="240"/>
      <c r="AT2886" s="256"/>
      <c r="AU2886" s="256"/>
      <c r="AV2886" s="259"/>
      <c r="AW2886" s="259"/>
      <c r="AX2886" s="256"/>
      <c r="AY2886" s="256"/>
      <c r="AZ2886" s="256"/>
      <c r="BA2886" s="256"/>
      <c r="BB2886" s="256"/>
      <c r="BC2886" s="256"/>
      <c r="BD2886" s="256"/>
      <c r="BE2886" s="256"/>
      <c r="BF2886" s="256"/>
      <c r="BG2886" s="256"/>
      <c r="BH2886" s="256"/>
      <c r="BI2886" s="256"/>
      <c r="BJ2886" s="256"/>
      <c r="BK2886" s="256"/>
      <c r="BL2886" s="262"/>
      <c r="BM2886" s="262"/>
      <c r="BN2886" s="262"/>
      <c r="BO2886" s="262"/>
      <c r="BP2886" s="262"/>
      <c r="BQ2886" s="262"/>
      <c r="BR2886" s="270"/>
      <c r="BS2886" s="270"/>
      <c r="BT2886" s="270"/>
      <c r="BU2886" s="270"/>
      <c r="BV2886" s="270"/>
      <c r="BW2886" s="270"/>
      <c r="BX2886" s="256"/>
      <c r="BY2886" s="256"/>
      <c r="BZ2886" s="256"/>
      <c r="CA2886" s="267"/>
      <c r="CB2886" s="267"/>
      <c r="CC2886" s="274"/>
      <c r="CD2886" s="267"/>
      <c r="CE2886" s="267"/>
      <c r="CF2886" s="267"/>
      <c r="CG2886" s="267"/>
      <c r="CH2886" s="267"/>
      <c r="CI2886" s="267"/>
      <c r="CJ2886" s="267"/>
      <c r="CK2886" s="267"/>
      <c r="CL2886" s="265"/>
      <c r="CM2886" s="272"/>
      <c r="CN2886" s="264"/>
      <c r="CO2886" s="180"/>
      <c r="CP2886" s="226"/>
      <c r="CQ2886" s="226"/>
      <c r="CR2886" s="226"/>
      <c r="CS2886" s="181"/>
      <c r="CT2886" s="181"/>
      <c r="CU2886" s="181"/>
      <c r="CV2886" s="181"/>
      <c r="CW2886" s="181"/>
      <c r="CX2886" s="181"/>
      <c r="CY2886" s="181"/>
      <c r="CZ2886" s="181"/>
      <c r="DA2886" s="181"/>
    </row>
    <row r="2887" spans="1:105" s="120" customFormat="1" ht="15" customHeight="1">
      <c r="A2887" s="228"/>
      <c r="B2887" s="346"/>
      <c r="C2887" s="349"/>
      <c r="D2887" s="237"/>
      <c r="E2887" s="237"/>
      <c r="F2887" s="244"/>
      <c r="G2887" s="123">
        <v>3.9</v>
      </c>
      <c r="H2887" s="85"/>
      <c r="I2887" s="85"/>
      <c r="J2887" s="85"/>
      <c r="K2887" s="85"/>
      <c r="L2887" s="85"/>
      <c r="M2887" s="85"/>
      <c r="N2887" s="85"/>
      <c r="O2887" s="85"/>
      <c r="P2887" s="85"/>
      <c r="Q2887" s="85"/>
      <c r="R2887" s="85"/>
      <c r="S2887" s="85"/>
      <c r="T2887" s="85"/>
      <c r="U2887" s="85"/>
      <c r="V2887" s="85"/>
      <c r="W2887" s="85"/>
      <c r="X2887" s="85"/>
      <c r="Y2887" s="85"/>
      <c r="Z2887" s="85"/>
      <c r="AA2887" s="85"/>
      <c r="AB2887" s="85"/>
      <c r="AC2887" s="81"/>
      <c r="AD2887" s="81"/>
      <c r="AE2887" s="81"/>
      <c r="AF2887" s="81"/>
      <c r="AG2887" s="81"/>
      <c r="AH2887" s="81"/>
      <c r="AI2887" s="81"/>
      <c r="AJ2887" s="81"/>
      <c r="AK2887" s="81"/>
      <c r="AL2887" s="81"/>
      <c r="AM2887" s="240"/>
      <c r="AN2887" s="240"/>
      <c r="AO2887" s="240"/>
      <c r="AP2887" s="240"/>
      <c r="AQ2887" s="240"/>
      <c r="AR2887" s="240"/>
      <c r="AS2887" s="240"/>
      <c r="AT2887" s="256"/>
      <c r="AU2887" s="256"/>
      <c r="AV2887" s="259"/>
      <c r="AW2887" s="259"/>
      <c r="AX2887" s="256"/>
      <c r="AY2887" s="256"/>
      <c r="AZ2887" s="256"/>
      <c r="BA2887" s="256"/>
      <c r="BB2887" s="256"/>
      <c r="BC2887" s="256"/>
      <c r="BD2887" s="256"/>
      <c r="BE2887" s="256"/>
      <c r="BF2887" s="256"/>
      <c r="BG2887" s="256"/>
      <c r="BH2887" s="256"/>
      <c r="BI2887" s="256"/>
      <c r="BJ2887" s="256"/>
      <c r="BK2887" s="256"/>
      <c r="BL2887" s="262"/>
      <c r="BM2887" s="262"/>
      <c r="BN2887" s="262"/>
      <c r="BO2887" s="262"/>
      <c r="BP2887" s="262"/>
      <c r="BQ2887" s="262"/>
      <c r="BR2887" s="270"/>
      <c r="BS2887" s="270"/>
      <c r="BT2887" s="270"/>
      <c r="BU2887" s="270"/>
      <c r="BV2887" s="270"/>
      <c r="BW2887" s="270"/>
      <c r="BX2887" s="256"/>
      <c r="BY2887" s="256"/>
      <c r="BZ2887" s="256"/>
      <c r="CA2887" s="267"/>
      <c r="CB2887" s="267"/>
      <c r="CC2887" s="274"/>
      <c r="CD2887" s="267"/>
      <c r="CE2887" s="267"/>
      <c r="CF2887" s="267"/>
      <c r="CG2887" s="267"/>
      <c r="CH2887" s="267"/>
      <c r="CI2887" s="267"/>
      <c r="CJ2887" s="267"/>
      <c r="CK2887" s="267"/>
      <c r="CL2887" s="265"/>
      <c r="CM2887" s="272"/>
      <c r="CN2887" s="264"/>
      <c r="CO2887" s="180"/>
      <c r="CP2887" s="226"/>
      <c r="CQ2887" s="226"/>
      <c r="CR2887" s="226"/>
      <c r="CS2887" s="181"/>
      <c r="CT2887" s="181"/>
      <c r="CU2887" s="181"/>
      <c r="CV2887" s="181"/>
      <c r="CW2887" s="181"/>
      <c r="CX2887" s="181"/>
      <c r="CY2887" s="181"/>
      <c r="CZ2887" s="181"/>
      <c r="DA2887" s="181"/>
    </row>
    <row r="2888" spans="1:105" s="120" customFormat="1" ht="15" customHeight="1">
      <c r="A2888" s="229"/>
      <c r="B2888" s="347"/>
      <c r="C2888" s="350"/>
      <c r="D2888" s="238"/>
      <c r="E2888" s="238"/>
      <c r="F2888" s="245" t="s">
        <v>83</v>
      </c>
      <c r="G2888" s="246"/>
      <c r="H2888" s="82"/>
      <c r="I2888" s="82"/>
      <c r="J2888" s="82"/>
      <c r="K2888" s="82"/>
      <c r="L2888" s="82"/>
      <c r="M2888" s="82"/>
      <c r="N2888" s="82"/>
      <c r="O2888" s="82"/>
      <c r="P2888" s="82"/>
      <c r="Q2888" s="82"/>
      <c r="R2888" s="82"/>
      <c r="S2888" s="82"/>
      <c r="T2888" s="82"/>
      <c r="U2888" s="82"/>
      <c r="V2888" s="82"/>
      <c r="W2888" s="82"/>
      <c r="X2888" s="82"/>
      <c r="Y2888" s="82"/>
      <c r="Z2888" s="82"/>
      <c r="AA2888" s="82"/>
      <c r="AB2888" s="82"/>
      <c r="AC2888" s="35"/>
      <c r="AD2888" s="35"/>
      <c r="AE2888" s="35"/>
      <c r="AF2888" s="35"/>
      <c r="AG2888" s="35"/>
      <c r="AH2888" s="35"/>
      <c r="AI2888" s="35"/>
      <c r="AJ2888" s="35"/>
      <c r="AK2888" s="35"/>
      <c r="AL2888" s="35"/>
      <c r="AM2888" s="241"/>
      <c r="AN2888" s="241"/>
      <c r="AO2888" s="241"/>
      <c r="AP2888" s="241"/>
      <c r="AQ2888" s="241"/>
      <c r="AR2888" s="241"/>
      <c r="AS2888" s="241"/>
      <c r="AT2888" s="257"/>
      <c r="AU2888" s="257"/>
      <c r="AV2888" s="260"/>
      <c r="AW2888" s="260"/>
      <c r="AX2888" s="257"/>
      <c r="AY2888" s="257"/>
      <c r="AZ2888" s="257"/>
      <c r="BA2888" s="257"/>
      <c r="BB2888" s="257"/>
      <c r="BC2888" s="257"/>
      <c r="BD2888" s="257"/>
      <c r="BE2888" s="257"/>
      <c r="BF2888" s="257"/>
      <c r="BG2888" s="257"/>
      <c r="BH2888" s="257"/>
      <c r="BI2888" s="257"/>
      <c r="BJ2888" s="257"/>
      <c r="BK2888" s="257"/>
      <c r="BL2888" s="263"/>
      <c r="BM2888" s="263"/>
      <c r="BN2888" s="263"/>
      <c r="BO2888" s="263"/>
      <c r="BP2888" s="263"/>
      <c r="BQ2888" s="263"/>
      <c r="BR2888" s="271"/>
      <c r="BS2888" s="271"/>
      <c r="BT2888" s="271"/>
      <c r="BU2888" s="271"/>
      <c r="BV2888" s="271"/>
      <c r="BW2888" s="271"/>
      <c r="BX2888" s="257"/>
      <c r="BY2888" s="257"/>
      <c r="BZ2888" s="257"/>
      <c r="CA2888" s="268"/>
      <c r="CB2888" s="268"/>
      <c r="CC2888" s="275"/>
      <c r="CD2888" s="268"/>
      <c r="CE2888" s="268"/>
      <c r="CF2888" s="268"/>
      <c r="CG2888" s="268"/>
      <c r="CH2888" s="268"/>
      <c r="CI2888" s="268"/>
      <c r="CJ2888" s="268"/>
      <c r="CK2888" s="268"/>
      <c r="CL2888" s="265"/>
      <c r="CM2888" s="272"/>
      <c r="CN2888" s="264"/>
      <c r="CO2888" s="180"/>
      <c r="CP2888" s="226"/>
      <c r="CQ2888" s="226"/>
      <c r="CR2888" s="226"/>
      <c r="CS2888" s="181"/>
      <c r="CT2888" s="181"/>
      <c r="CU2888" s="181"/>
      <c r="CV2888" s="181"/>
      <c r="CW2888" s="181"/>
      <c r="CX2888" s="181"/>
      <c r="CY2888" s="181"/>
      <c r="CZ2888" s="181"/>
      <c r="DA2888" s="181"/>
    </row>
    <row r="2889" spans="1:105" s="120" customFormat="1" ht="15" customHeight="1">
      <c r="A2889" s="227">
        <f t="shared" si="936"/>
        <v>358</v>
      </c>
      <c r="B2889" s="345" t="s">
        <v>431</v>
      </c>
      <c r="C2889" s="348" t="s">
        <v>432</v>
      </c>
      <c r="D2889" s="236">
        <v>42233</v>
      </c>
      <c r="E2889" s="236" t="s">
        <v>353</v>
      </c>
      <c r="F2889" s="253" t="s">
        <v>80</v>
      </c>
      <c r="G2889" s="254"/>
      <c r="H2889" s="82"/>
      <c r="I2889" s="82" t="s">
        <v>73</v>
      </c>
      <c r="J2889" s="82" t="s">
        <v>73</v>
      </c>
      <c r="K2889" s="82" t="s">
        <v>73</v>
      </c>
      <c r="L2889" s="82" t="s">
        <v>73</v>
      </c>
      <c r="M2889" s="82" t="s">
        <v>73</v>
      </c>
      <c r="N2889" s="82" t="s">
        <v>73</v>
      </c>
      <c r="O2889" s="82"/>
      <c r="P2889" s="82" t="s">
        <v>73</v>
      </c>
      <c r="Q2889" s="82" t="s">
        <v>73</v>
      </c>
      <c r="R2889" s="82" t="s">
        <v>73</v>
      </c>
      <c r="S2889" s="82" t="s">
        <v>73</v>
      </c>
      <c r="T2889" s="82" t="s">
        <v>73</v>
      </c>
      <c r="U2889" s="82" t="s">
        <v>73</v>
      </c>
      <c r="V2889" s="82"/>
      <c r="W2889" s="82" t="s">
        <v>73</v>
      </c>
      <c r="X2889" s="82" t="s">
        <v>73</v>
      </c>
      <c r="Y2889" s="82" t="s">
        <v>73</v>
      </c>
      <c r="Z2889" s="82" t="s">
        <v>73</v>
      </c>
      <c r="AA2889" s="82" t="s">
        <v>73</v>
      </c>
      <c r="AB2889" s="82" t="s">
        <v>73</v>
      </c>
      <c r="AC2889" s="82"/>
      <c r="AD2889" s="82" t="s">
        <v>73</v>
      </c>
      <c r="AE2889" s="82" t="s">
        <v>73</v>
      </c>
      <c r="AF2889" s="82" t="s">
        <v>73</v>
      </c>
      <c r="AG2889" s="82" t="s">
        <v>73</v>
      </c>
      <c r="AH2889" s="82" t="s">
        <v>73</v>
      </c>
      <c r="AI2889" s="82" t="s">
        <v>73</v>
      </c>
      <c r="AJ2889" s="82"/>
      <c r="AK2889" s="82" t="s">
        <v>73</v>
      </c>
      <c r="AL2889" s="82" t="s">
        <v>73</v>
      </c>
      <c r="AM2889" s="239">
        <f>COUNTIF(H2889:AL2889,"PH")+COUNTIF(H2889:AL2889,"PH/L")+COUNTIF(H2889:AL2889,"PM")</f>
        <v>0</v>
      </c>
      <c r="AN2889" s="239">
        <f>COUNTIF(H2889:AL2889,"PD")+COUNTIF(H2889:AL2889,"PDD")+COUNTIF(H2889:AL2889,"P/DS")/2+COUNTIF(H2889:AL2889,"PMD")</f>
        <v>0</v>
      </c>
      <c r="AO2889" s="239">
        <f>COUNTIF(H2889:AL2889,"PN")+COUNTIF(H2889:AL2889,"P/NS")/2+COUNTIF(H2889:AL2889,"PH")+COUNTIF(H2889:AL2889,"PH/F")/2+COUNTIF(H2889:AL2889,"PH/L")/2+COUNTIF(H2889:AL2889,"PM")</f>
        <v>0</v>
      </c>
      <c r="AP2889" s="239">
        <f>COUNTIF(H2889:AL2889,"BH")+COUNTIF(H2889:AL2889,"AL/BL")+COUNTIF(H2889:AL2889,"UL/BL")+COUNTIF(H2889:AL2889,"BM")</f>
        <v>0</v>
      </c>
      <c r="AQ2889" s="239">
        <f>COUNTIF(H2889:AL2889,"DS")+COUNTIF(H2889:AL2889,"AL/DS")/2+COUNTIF(H2889:AL2889,"UL/DS")/2+COUNTIF(H2889:AL2889,"CT")+COUNTIF(H2889:AL2889,"MD")</f>
        <v>0</v>
      </c>
      <c r="AR2889" s="239">
        <f>COUNTIF(H2889:AL2889,"NS")+COUNTIF(H2889:AL2889,"AL/NS")/2+COUNTIF(H2889:AL2889,"UL/NS")/2+COUNTIF(H2889:AL2889,"BH")+COUNTIF(H2889:AL2889,"AL/BF")/2+COUNTIF(H2889:AL2889,"AL/BL")/2+COUNTIF(H2889:AL2889,"UL/BL")/2+COUNTIF(H2889:AL2889,"UL/BF")/2+COUNTIF(H2889:AL2889,"BM")</f>
        <v>0</v>
      </c>
      <c r="AS2889" s="239">
        <f>COUNTIF(H2889:AL2889,"AL")+COUNTIF(H2889:AL2889,"AL/DS")/2+COUNTIF(H2889:AL2889,"AL/NS")/2+COUNTIF(H2889:AL2889,"NH")+COUNTIF(H2889:AL2889,"SL")+COUNTIF(H2889:AL2889,"NHD")+COUNTIF(H2889:AL2889,"B")+COUNTIF(H2889:AL2889,"HL")+COUNTIF(H2889:AL2889,"AL/BF")/2+COUNTIF(H2889:AL2889,"AL/BL")/2</f>
        <v>0</v>
      </c>
      <c r="AT2889" s="255">
        <f>COUNTIF(H2889:AL2889,"PD")+COUNTIF(H2889:AL2889,"PN")+COUNTIF(H2889:AL2889,"P/DS")/2+COUNTIF(H2889:AL2889,"P/NS")/2+COUNTIF(H2889:AL2889,"DS")+COUNTIF(H2889:AL2889,"NS")+COUNTIF(H2889:AL2889,"AL")+COUNTIF(H2889:AL2889,"AL/DS")+COUNTIF(H2889:AL2889,"AL/NS")+COUNTIF(H2889:AL2889,"NH")+COUNTIF(H2889:AL2889,"SL")+COUNTIF(H2889:AL2889,"UL/DS")/2+COUNTIF(H2889:AL2889,"UL/NS")/2+COUNTIF(H2889:AL2889,"CT")+COUNTIF(H2889:AL2889,"NHD")+COUNTIF(H2889:AL2889,"PDD")+COUNTIF(H2889:AL2889,"B")+COUNTIF(H2889:AL2889,"HL")+COUNTIF(H2889:AL2889,"PH")+COUNTIF(H2889:AL2889,"BH")+COUNTIF(H2889:AL2889,"AL/BF")+COUNTIF(H2889:AL2889,"AL/BL")+COUNTIF(H2889:AL2889,"UL/BF")/2+COUNTIF(H2889:AL2889,"UL/BL")/2+COUNTIF(H2889:AL2889,"PH/F")/2+COUNTIF(H2889:AL2889,"PH/L")/2+COUNTIF(H2889:AL2889,"MD")+COUNTIF(H2889:AL2889,"PMD")+COUNTIF(H2889:AL2889,"PM")+COUNTIF(H2889:AL2889,"BM")</f>
        <v>0</v>
      </c>
      <c r="AU2889" s="255">
        <f>COUNTIF(H2889:AL2889,"P/DS")/2+COUNTIF(H2889:AL2889,"P/NS")/2+COUNTIF(H2889:AL2889,"IL")+COUNTIF(H2889:AL2889,"NL")+COUNTIF(H2889:AL2889,"UL")+COUNTIF(H2889:AL2889,"UL/DS")/2+COUNTIF(H2889:AL2889,"UL/NS")/2+COUNTIF(H2889:AL2889,"KT")+COUNTIF(H2889:AL2889,"UL/BF")/2+COUNTIF(H2889:AL2889,"UL/BL")/2+COUNTIF(H2889:AL2889,"PH/F")/2+COUNTIF(H2889:AL2889,"PH/L")/2+COUNTIF(H2889:AL2889,"NB")</f>
        <v>26</v>
      </c>
      <c r="AV2889" s="258">
        <f>COUNTIF(H2889:AL2889,"PN")+COUNTIF(H2889:AL2889,"TVD")+COUNTIF(H2889:AL2889,"PH")+COUNTIF(H2889:AL2889,"PM")+COUNTIF(H2889:AL2889,"PDD")-COUNTIFS(H2889:AL2889,"PN",H2896:AL2896,"&gt;=3")-COUNTIFS(H2889:AL2889,"PM",H2896:AL2896,"&gt;=3")</f>
        <v>0</v>
      </c>
      <c r="AW2889" s="258">
        <f>COUNTIF(H2889:AL2889,"NS")+COUNTIF(H2889:AL2889,"D")+COUNTIF(H2889:AL2889,"BH")+COUNTIF(H2889:AL2889,"NHD")+COUNTIF(H2889:AL2889,"BM")-COUNTIFS(H2889:AL2889,"NS",H2896:AL2896,"&gt;=3")-COUNTIFS(H2889:AL2889,"BH",H2896:AL2896,"&gt;=3")-COUNTIFS(H2889:AL2889,"BM",H2896:AL2896,"&gt;=3")</f>
        <v>0</v>
      </c>
      <c r="AX2889" s="255">
        <f>COUNTIF(H2889:AL2889,"AL")+COUNTIF(H2889:AL2889,"AL/DS")/2+COUNTIF(H2889:AL2889,"AL/NS")/2+COUNTIF(H2889:AL2889,"AL/BF")+COUNTIF(H2889:AL2889,"AL/BL")/2</f>
        <v>0</v>
      </c>
      <c r="AY2889" s="255">
        <f>COUNTIF(H2889:AL2889,"SL")</f>
        <v>0</v>
      </c>
      <c r="AZ2889" s="255">
        <f>COUNTIF(H2889:AL2889,"NH")</f>
        <v>0</v>
      </c>
      <c r="BA2889" s="255">
        <f>COUNTIF(H2889:AL2889,"HL")</f>
        <v>0</v>
      </c>
      <c r="BB2889" s="255">
        <f>COUNTIF(G2889:AL2889,"P/DS")/2+COUNTIF(G2889:AL2889,"P/NS")/2+COUNTIF(G2889:AL2889,"UL")+COUNTIF(G2889:AL2889,"UL/DS")/2+COUNTIF(G2889:AL2889,"UL/NS")/2+COUNTIF(G2889:AL2889,"UL/BL")/2+COUNTIF(G2889:AL2889,"UL/BF")/2+COUNTIF(G2889:AL2889,"PH/F")/2+COUNTIF(G2889:AL2889,"PH/L")/2</f>
        <v>0</v>
      </c>
      <c r="BC2889" s="255">
        <f>COUNTIF(H2889:AL2889,"NB")</f>
        <v>0</v>
      </c>
      <c r="BD2889" s="255">
        <f>COUNTIF(H2889:AL2889,"NL")</f>
        <v>0</v>
      </c>
      <c r="BE2889" s="255">
        <f>COUNTIF(H2889:AL2889,"IL")</f>
        <v>26</v>
      </c>
      <c r="BF2889" s="255">
        <f>COUNTIF(H2889:AL2889,"KT")</f>
        <v>0</v>
      </c>
      <c r="BG2889" s="255">
        <f>COUNTIF(H2889:AL2889,"L70")</f>
        <v>0</v>
      </c>
      <c r="BH2889" s="255">
        <f>COUNTIF(H2889:AL2889,"MD")</f>
        <v>0</v>
      </c>
      <c r="BI2889" s="255">
        <f>COUNTIF(H2889:AL2889,"PMD")</f>
        <v>0</v>
      </c>
      <c r="BJ2889" s="255">
        <f>COUNTIF(H2889:AL2889,"PM")</f>
        <v>0</v>
      </c>
      <c r="BK2889" s="255">
        <f>COUNTIF(H2889:AL2889,"BM")</f>
        <v>0</v>
      </c>
      <c r="BL2889" s="261">
        <f>SUMIF(H2889:AL2889,"PD",H2890:AL2890)+SUMIF(H2889:AL2889,"PN",H2890:AL2890)+SUMIF(H2889:AL2889,"P/DS",H2890:AL2890)+SUMIF(H2889:AL2889,"PN/F",H2890:AL2890)+SUMIF(H2889:AL2889,"PN/L",H2890:AL2890)+SUMIF(H2889:AL2889,"TV",H2890:AL2890)+SUMIF(H2889:AL2889,"TVD",H2890:AL2890)+SUMIF(H2889:AL2889,"PDD",H2890:AL2890)</f>
        <v>0</v>
      </c>
      <c r="BM2889" s="261">
        <f>SUMIF(H2889:AL2889,"PD",H2891:AL2891)+SUMIF(H2889:AL2889,"PN",H2891:AL2891)+SUMIF(H2889:AL2889,"P/DS",H2891:AL2891)+SUMIF(H2889:AL2889,"PN/F",H2891:AL2891)+SUMIF(H2889:AL2889,"PN/L",H2891:AL2891)+SUMIF(H2889:AL2889,"TV",H2891:AL2891)+SUMIF(H2889:AL2889,"TVD",H2891:AL2891)+SUMIF(H2889:AL2889,"PDD",H2891:AL2891)+SUMIF(H2889:AL2889,"PMD",H2891:AL2891)</f>
        <v>0</v>
      </c>
      <c r="BN2889" s="261">
        <f>SUMIF(H2889:AL2889,"PD",H2892:AL2892)+SUMIF(H2889:AL2889,"PN",H2892:AL2892)+SUMIF(H2889:AL2889,"P/DS",H2892:AL2892)+SUMIF(H2889:AL2889,"PN/F",H2892:AL2892)+SUMIF(H2889:AL2889,"PN/L",H2892:AL2892)+SUMIF(H2889:AL2889,"TV",H2892:AL2892)+SUMIF(H2889:AL2889,"TVD",H2892:AL2892)</f>
        <v>0</v>
      </c>
      <c r="BO2889" s="261">
        <f>SUMIF(H2889:AL2889,"PD",H2893:AL2893)+SUMIF(H2889:AL2889,"PN",H2893:AL2893)+SUMIF(H2889:AL2889,"P/DS",H2893:AL2893)+SUMIF(H2889:AL2889,"PN/F",H2893:AL2893)+SUMIF(H2889:AL2889,"PN/L",H2893:AL2893)+SUMIF(H2889:AL2889,"TV",H2893:AL2893)+SUMIF(H2889:AL2889,"TVD",H2893:AL2893)</f>
        <v>0</v>
      </c>
      <c r="BP2889" s="261">
        <f>SUMIF(H2889:AL2889,"PD",H2894:AL2894)+SUMIF(H2889:AL2889,"PN",H2894:AL2894)+SUMIF(H2889:AL2889,"P/DS",H2894:AL2894)+SUMIF(H2889:AL2889,"PN/F",H2894:AL2894)+SUMIF(H2889:AL2889,"PN/L",H2894:AL2894)+SUMIF(H2889:AL2889,"TV",H2894:AL2894)+SUMIF(H2889:AL2889,"TVD",H2894:AL2894)+SUMIF(H2889:AL2889,"PDD",H2894:AL2894)+SUMIF(H2889:AL2889,"PH",H2894:AL2894)+SUMIF(H2889:AL2889,"PM",H2894:AL2894)</f>
        <v>0</v>
      </c>
      <c r="BQ2889" s="261">
        <f>SUMIF(H2889:AL2889,"PD",H2895:AL2895)+SUMIF(H2889:AL2889,"PN",H2895:AL2895)+SUMIF(H2889:AL2889,"P/DS",H2895:AL2895)+SUMIF(H2889:AL2889,"PN/F",H2895:AL2895)+SUMIF(H2889:AL2889,"PN/L",H2895:AL2895)+SUMIF(H2889:AL2889,"TV",H2895:AL2895)+SUMIF(H2889:AL2889,"TVD",H2895:AL2895)+SUMIF(H2889:AL2889,"PDD",H2895:AL2895)+SUMIF(H2889:AL2889,"PH",H2895:AL2895)+SUMIF(H2889:AL2889,"PM",H2895:AL2895)</f>
        <v>0</v>
      </c>
      <c r="BR2889" s="269">
        <f>SUM(H2890:AL2890)-BL2889</f>
        <v>0</v>
      </c>
      <c r="BS2889" s="269">
        <f>SUM(H2891:AL2891)-BM2889</f>
        <v>0</v>
      </c>
      <c r="BT2889" s="269">
        <f>SUM(H2892:AL2892)-BN2889</f>
        <v>0</v>
      </c>
      <c r="BU2889" s="269">
        <f>SUM(H2893:AL2893)-BO2889</f>
        <v>0</v>
      </c>
      <c r="BV2889" s="269">
        <f>SUM(H2894:AL2894)-BP2889</f>
        <v>0</v>
      </c>
      <c r="BW2889" s="269">
        <f>SUM(H2895:AL2895)-BQ2889</f>
        <v>0</v>
      </c>
      <c r="BX2889" s="255">
        <f>SUMIF(H2889:AL2889,"PD",H2896:AL2896)+SUMIF(H2889:AL2889,"PN",H2896:AL2896)+SUMIF(H2889:AL2889,"P/DS",H2896:AL2896)+SUMIF(H2889:AL2889,"PN/F",H2896:AL2896)+SUMIF(H2889:AL2889,"PN/L",H2896:AL2896)</f>
        <v>0</v>
      </c>
      <c r="BY2889" s="255">
        <f>SUM(H2896:AL2896)-BX2889</f>
        <v>0</v>
      </c>
      <c r="BZ2889" s="255">
        <f t="shared" ref="BZ2889" si="943">+SUM(BL2889:BW2896)</f>
        <v>0</v>
      </c>
      <c r="CA2889" s="266">
        <f>(COUNTIFS(H2889:AL2889,"PD",H2890:AL2890,"&gt;=2"))*0.5-IF(CN2889="VP",COUNTIFS($H$16:$AL$16,"SAT",H2889:AL2889,"PD",H2890:AL2890,"&gt;=2"))*0.5</f>
        <v>0</v>
      </c>
      <c r="CB2889" s="266">
        <f>(COUNTIFS(H2889:AL2889,"PN",H2891:AL2891,"&gt;=0.5",H2890:AL2890,"&gt;=1.5"))*0.5+COUNTIFS(H2889:AL2889,"PDD",H2891:AL2891,"&gt;=0.5",H2890:AL2890,"&gt;=1.5")*0.5</f>
        <v>0</v>
      </c>
      <c r="CC2889" s="273">
        <f>(COUNTIFS(H2889:AL2889,"TV",H2891:AL2891,"&gt;=10"))*0.5+(COUNTIFS(H2889:AL2889,"PMD",H2891:AL2891,"&gt;=2"))*0.5</f>
        <v>0</v>
      </c>
      <c r="CD2889" s="266">
        <f>(COUNTIFS(H2889:AL2889,"TVD",H2893:AL2893,"&gt;=6.5",H2891:AL2891,"&gt;=3.5"))*0.5</f>
        <v>0</v>
      </c>
      <c r="CE2889" s="266">
        <f>(COUNTIFS(H2889:AL2889,"PD",H2894:AL2894,"&gt;=10"))*0.5</f>
        <v>0</v>
      </c>
      <c r="CF2889" s="266">
        <f>(COUNTIFS(H2889:AL2889,"PDD",H2894:AL2894,"&gt;=3.5",H2895:AL2895,"&gt;=6.5")+COUNTIFS(H2889:AL2889,"PH",H2895:AL2895,"&gt;=0.5",H2894:AL2894,"&gt;=1.5")+COUNTIFS(H2889:AL2889,"PM",H2895:AL2895,"&gt;=0.5",H2894:AL2894,"&gt;=1.5"))*0.5</f>
        <v>0</v>
      </c>
      <c r="CG2889" s="266">
        <f>(COUNTIFS(H2889:AL2889,"DS",H2890:AL2890,"&gt;=2")+COUNTIFS(H2889:AL2889,"AL/DS",H2890:AL2890,"&gt;=2"))*0.5-IF(CN2889="VP",COUNTIFS($H$16:$AL$16,"SAT",H2889:AL2889,"DS",H2890:AL2890,"&gt;=2"))*0.5</f>
        <v>0</v>
      </c>
      <c r="CH2889" s="266">
        <f>(COUNTIFS(H2889:AL2889,"NS",H2891:AL2891,"&gt;=0.5",H2890:AL2890,"&gt;=1.5")+COUNTIFS(H2889:AL2889,"AL/NS",H2891:AL2891,"&gt;=0.5",H2890:AL2890,"&gt;=1.5")+COUNTIFS(H2889:AL2889,"NHD",H2891:AL2891,"&gt;=4.5",H2894:AL2894,"&gt;=2",H2890:AL2890,"&gt;=1.5"))*0.5</f>
        <v>0</v>
      </c>
      <c r="CI2889" s="266">
        <f>(COUNTIF(H2891:AL2891,"&gt;=10")+COUNTIFS(H2889:AL2889,"MD",H2891:AL2891,"&gt;=2")-COUNTIFS(H2889:AL2889,"TV",H2891:AL2891,"&gt;=10"))*0.5</f>
        <v>0</v>
      </c>
      <c r="CJ2889" s="266">
        <f>(COUNTIFS(H2889:AL2889,"D",H2893:AL2893,"&gt;=6.5",H2891:AL2891,"&gt;=3.5"))*0.5</f>
        <v>0</v>
      </c>
      <c r="CK2889" s="266">
        <f>(COUNTIF(H2894:AL2894,"&gt;=10")-COUNTIFS(H2889:AL2889,"PD",H2894:AL2894,"&gt;=10"))*0.5</f>
        <v>0</v>
      </c>
      <c r="CL2889" s="265">
        <f>(COUNTIFS(H2889:AL2889,"NHD",H2894:AL2894,"&gt;=3.5",H2895:AL2895,"&gt;=6.5")+COUNTIFS(H2889:AL2889,"BH",H2894:AL2894,"&gt;=1.5",H2895:AL2895,"&gt;=0.5")+COUNTIFS(H2889:AL2889,"BM",H2894:AL2894,"&gt;=1.5",H2895:AL2895,"&gt;=0.5")+COUNTIFS(H2889:AL2889,"D",H2894:AL2894,"&gt;=1.5",H2895:AL2895,"&gt;=0.5"))*0.5</f>
        <v>0</v>
      </c>
      <c r="CM2889" s="272"/>
      <c r="CN2889" s="264" t="s">
        <v>723</v>
      </c>
      <c r="CO2889" s="180">
        <f t="shared" ref="CO2889" si="944">+AM2889+AN2889+AO2889+AP2889+AQ2889+AR2889+AS2889+AU2889+BG2889</f>
        <v>26</v>
      </c>
      <c r="CP2889" s="225">
        <f>+SUM(I2890:I2895)-I2896</f>
        <v>0</v>
      </c>
      <c r="CQ2889" s="225">
        <f>+SUM(J2890:J2895)-J2896</f>
        <v>0</v>
      </c>
      <c r="CR2889" s="225">
        <f>+SUM(K2890:K2895)-K2896</f>
        <v>0</v>
      </c>
      <c r="CS2889" s="181"/>
      <c r="CT2889" s="181"/>
      <c r="CU2889" s="181"/>
      <c r="CV2889" s="181"/>
      <c r="CW2889" s="181"/>
      <c r="CX2889" s="181"/>
      <c r="CY2889" s="181"/>
      <c r="CZ2889" s="181"/>
      <c r="DA2889" s="181"/>
    </row>
    <row r="2890" spans="1:105" s="120" customFormat="1" ht="15" customHeight="1">
      <c r="A2890" s="228"/>
      <c r="B2890" s="346"/>
      <c r="C2890" s="349"/>
      <c r="D2890" s="237"/>
      <c r="E2890" s="237"/>
      <c r="F2890" s="242" t="s">
        <v>82</v>
      </c>
      <c r="G2890" s="121">
        <v>1.5</v>
      </c>
      <c r="H2890" s="83"/>
      <c r="I2890" s="83"/>
      <c r="J2890" s="83"/>
      <c r="K2890" s="83"/>
      <c r="L2890" s="83"/>
      <c r="M2890" s="83"/>
      <c r="N2890" s="83"/>
      <c r="O2890" s="83"/>
      <c r="P2890" s="83"/>
      <c r="Q2890" s="83"/>
      <c r="R2890" s="83"/>
      <c r="S2890" s="83"/>
      <c r="T2890" s="83"/>
      <c r="U2890" s="83"/>
      <c r="V2890" s="83"/>
      <c r="W2890" s="83"/>
      <c r="X2890" s="83"/>
      <c r="Y2890" s="83"/>
      <c r="Z2890" s="83"/>
      <c r="AA2890" s="83"/>
      <c r="AB2890" s="83"/>
      <c r="AC2890" s="79"/>
      <c r="AD2890" s="79"/>
      <c r="AE2890" s="79"/>
      <c r="AF2890" s="79"/>
      <c r="AG2890" s="79"/>
      <c r="AH2890" s="79"/>
      <c r="AI2890" s="79"/>
      <c r="AJ2890" s="79"/>
      <c r="AK2890" s="79"/>
      <c r="AL2890" s="79"/>
      <c r="AM2890" s="240"/>
      <c r="AN2890" s="240"/>
      <c r="AO2890" s="240"/>
      <c r="AP2890" s="240"/>
      <c r="AQ2890" s="240"/>
      <c r="AR2890" s="240"/>
      <c r="AS2890" s="240"/>
      <c r="AT2890" s="256"/>
      <c r="AU2890" s="256"/>
      <c r="AV2890" s="259"/>
      <c r="AW2890" s="259"/>
      <c r="AX2890" s="256"/>
      <c r="AY2890" s="256"/>
      <c r="AZ2890" s="256"/>
      <c r="BA2890" s="256"/>
      <c r="BB2890" s="256"/>
      <c r="BC2890" s="256"/>
      <c r="BD2890" s="256"/>
      <c r="BE2890" s="256"/>
      <c r="BF2890" s="256"/>
      <c r="BG2890" s="256"/>
      <c r="BH2890" s="256"/>
      <c r="BI2890" s="256"/>
      <c r="BJ2890" s="256"/>
      <c r="BK2890" s="256"/>
      <c r="BL2890" s="262"/>
      <c r="BM2890" s="262"/>
      <c r="BN2890" s="262"/>
      <c r="BO2890" s="262"/>
      <c r="BP2890" s="262"/>
      <c r="BQ2890" s="262"/>
      <c r="BR2890" s="270"/>
      <c r="BS2890" s="270"/>
      <c r="BT2890" s="270"/>
      <c r="BU2890" s="270"/>
      <c r="BV2890" s="270"/>
      <c r="BW2890" s="270"/>
      <c r="BX2890" s="256"/>
      <c r="BY2890" s="256"/>
      <c r="BZ2890" s="256"/>
      <c r="CA2890" s="267"/>
      <c r="CB2890" s="267"/>
      <c r="CC2890" s="274"/>
      <c r="CD2890" s="267"/>
      <c r="CE2890" s="267"/>
      <c r="CF2890" s="267"/>
      <c r="CG2890" s="267"/>
      <c r="CH2890" s="267"/>
      <c r="CI2890" s="267"/>
      <c r="CJ2890" s="267"/>
      <c r="CK2890" s="267"/>
      <c r="CL2890" s="265"/>
      <c r="CM2890" s="272"/>
      <c r="CN2890" s="264"/>
      <c r="CO2890" s="180"/>
      <c r="CP2890" s="226"/>
      <c r="CQ2890" s="226"/>
      <c r="CR2890" s="226"/>
      <c r="CS2890" s="181"/>
      <c r="CT2890" s="181"/>
      <c r="CU2890" s="181"/>
      <c r="CV2890" s="181"/>
      <c r="CW2890" s="181"/>
      <c r="CX2890" s="181"/>
      <c r="CY2890" s="181"/>
      <c r="CZ2890" s="181"/>
      <c r="DA2890" s="181"/>
    </row>
    <row r="2891" spans="1:105" s="120" customFormat="1" ht="15" customHeight="1">
      <c r="A2891" s="228"/>
      <c r="B2891" s="346"/>
      <c r="C2891" s="349"/>
      <c r="D2891" s="237"/>
      <c r="E2891" s="237"/>
      <c r="F2891" s="243"/>
      <c r="G2891" s="122">
        <v>2</v>
      </c>
      <c r="H2891" s="84"/>
      <c r="I2891" s="84"/>
      <c r="J2891" s="84"/>
      <c r="K2891" s="84"/>
      <c r="L2891" s="84"/>
      <c r="M2891" s="84"/>
      <c r="N2891" s="84"/>
      <c r="O2891" s="84"/>
      <c r="P2891" s="84"/>
      <c r="Q2891" s="84"/>
      <c r="R2891" s="84"/>
      <c r="S2891" s="84"/>
      <c r="T2891" s="84"/>
      <c r="U2891" s="84"/>
      <c r="V2891" s="84"/>
      <c r="W2891" s="84"/>
      <c r="X2891" s="84"/>
      <c r="Y2891" s="84"/>
      <c r="Z2891" s="84"/>
      <c r="AA2891" s="84"/>
      <c r="AB2891" s="84"/>
      <c r="AC2891" s="80"/>
      <c r="AD2891" s="80"/>
      <c r="AE2891" s="80"/>
      <c r="AF2891" s="80"/>
      <c r="AG2891" s="80"/>
      <c r="AH2891" s="80"/>
      <c r="AI2891" s="80"/>
      <c r="AJ2891" s="80"/>
      <c r="AK2891" s="80"/>
      <c r="AL2891" s="80"/>
      <c r="AM2891" s="240"/>
      <c r="AN2891" s="240"/>
      <c r="AO2891" s="240"/>
      <c r="AP2891" s="240"/>
      <c r="AQ2891" s="240"/>
      <c r="AR2891" s="240"/>
      <c r="AS2891" s="240"/>
      <c r="AT2891" s="256"/>
      <c r="AU2891" s="256"/>
      <c r="AV2891" s="259"/>
      <c r="AW2891" s="259"/>
      <c r="AX2891" s="256"/>
      <c r="AY2891" s="256"/>
      <c r="AZ2891" s="256"/>
      <c r="BA2891" s="256"/>
      <c r="BB2891" s="256"/>
      <c r="BC2891" s="256"/>
      <c r="BD2891" s="256"/>
      <c r="BE2891" s="256"/>
      <c r="BF2891" s="256"/>
      <c r="BG2891" s="256"/>
      <c r="BH2891" s="256"/>
      <c r="BI2891" s="256"/>
      <c r="BJ2891" s="256"/>
      <c r="BK2891" s="256"/>
      <c r="BL2891" s="262"/>
      <c r="BM2891" s="262"/>
      <c r="BN2891" s="262"/>
      <c r="BO2891" s="262"/>
      <c r="BP2891" s="262"/>
      <c r="BQ2891" s="262"/>
      <c r="BR2891" s="270"/>
      <c r="BS2891" s="270"/>
      <c r="BT2891" s="270"/>
      <c r="BU2891" s="270"/>
      <c r="BV2891" s="270"/>
      <c r="BW2891" s="270"/>
      <c r="BX2891" s="256"/>
      <c r="BY2891" s="256"/>
      <c r="BZ2891" s="256"/>
      <c r="CA2891" s="267"/>
      <c r="CB2891" s="267"/>
      <c r="CC2891" s="274"/>
      <c r="CD2891" s="267"/>
      <c r="CE2891" s="267"/>
      <c r="CF2891" s="267"/>
      <c r="CG2891" s="267"/>
      <c r="CH2891" s="267"/>
      <c r="CI2891" s="267"/>
      <c r="CJ2891" s="267"/>
      <c r="CK2891" s="267"/>
      <c r="CL2891" s="265"/>
      <c r="CM2891" s="272"/>
      <c r="CN2891" s="264"/>
      <c r="CO2891" s="180"/>
      <c r="CP2891" s="226"/>
      <c r="CQ2891" s="226"/>
      <c r="CR2891" s="226"/>
      <c r="CS2891" s="181"/>
      <c r="CT2891" s="181"/>
      <c r="CU2891" s="181"/>
      <c r="CV2891" s="181"/>
      <c r="CW2891" s="181"/>
      <c r="CX2891" s="181"/>
      <c r="CY2891" s="181"/>
      <c r="CZ2891" s="181"/>
      <c r="DA2891" s="181"/>
    </row>
    <row r="2892" spans="1:105" s="120" customFormat="1" ht="15" customHeight="1">
      <c r="A2892" s="228"/>
      <c r="B2892" s="346"/>
      <c r="C2892" s="349"/>
      <c r="D2892" s="237"/>
      <c r="E2892" s="237"/>
      <c r="F2892" s="243"/>
      <c r="G2892" s="122">
        <v>2.1</v>
      </c>
      <c r="H2892" s="84"/>
      <c r="I2892" s="84"/>
      <c r="J2892" s="84"/>
      <c r="K2892" s="84"/>
      <c r="L2892" s="84"/>
      <c r="M2892" s="84"/>
      <c r="N2892" s="84"/>
      <c r="O2892" s="84"/>
      <c r="P2892" s="84"/>
      <c r="Q2892" s="84"/>
      <c r="R2892" s="84"/>
      <c r="S2892" s="84"/>
      <c r="T2892" s="84"/>
      <c r="U2892" s="84"/>
      <c r="V2892" s="84"/>
      <c r="W2892" s="84"/>
      <c r="X2892" s="84"/>
      <c r="Y2892" s="84"/>
      <c r="Z2892" s="84"/>
      <c r="AA2892" s="84"/>
      <c r="AB2892" s="84"/>
      <c r="AC2892" s="80"/>
      <c r="AD2892" s="80"/>
      <c r="AE2892" s="80"/>
      <c r="AF2892" s="80"/>
      <c r="AG2892" s="80"/>
      <c r="AH2892" s="80"/>
      <c r="AI2892" s="80"/>
      <c r="AJ2892" s="80"/>
      <c r="AK2892" s="80"/>
      <c r="AL2892" s="80"/>
      <c r="AM2892" s="240"/>
      <c r="AN2892" s="240"/>
      <c r="AO2892" s="240"/>
      <c r="AP2892" s="240"/>
      <c r="AQ2892" s="240"/>
      <c r="AR2892" s="240"/>
      <c r="AS2892" s="240"/>
      <c r="AT2892" s="256"/>
      <c r="AU2892" s="256"/>
      <c r="AV2892" s="259"/>
      <c r="AW2892" s="259"/>
      <c r="AX2892" s="256"/>
      <c r="AY2892" s="256"/>
      <c r="AZ2892" s="256"/>
      <c r="BA2892" s="256"/>
      <c r="BB2892" s="256"/>
      <c r="BC2892" s="256"/>
      <c r="BD2892" s="256"/>
      <c r="BE2892" s="256"/>
      <c r="BF2892" s="256"/>
      <c r="BG2892" s="256"/>
      <c r="BH2892" s="256"/>
      <c r="BI2892" s="256"/>
      <c r="BJ2892" s="256"/>
      <c r="BK2892" s="256"/>
      <c r="BL2892" s="262"/>
      <c r="BM2892" s="262"/>
      <c r="BN2892" s="262"/>
      <c r="BO2892" s="262"/>
      <c r="BP2892" s="262"/>
      <c r="BQ2892" s="262"/>
      <c r="BR2892" s="270"/>
      <c r="BS2892" s="270"/>
      <c r="BT2892" s="270"/>
      <c r="BU2892" s="270"/>
      <c r="BV2892" s="270"/>
      <c r="BW2892" s="270"/>
      <c r="BX2892" s="256"/>
      <c r="BY2892" s="256"/>
      <c r="BZ2892" s="256"/>
      <c r="CA2892" s="267"/>
      <c r="CB2892" s="267"/>
      <c r="CC2892" s="274"/>
      <c r="CD2892" s="267"/>
      <c r="CE2892" s="267"/>
      <c r="CF2892" s="267"/>
      <c r="CG2892" s="267"/>
      <c r="CH2892" s="267"/>
      <c r="CI2892" s="267"/>
      <c r="CJ2892" s="267"/>
      <c r="CK2892" s="267"/>
      <c r="CL2892" s="265"/>
      <c r="CM2892" s="272"/>
      <c r="CN2892" s="264"/>
      <c r="CO2892" s="180"/>
      <c r="CP2892" s="226"/>
      <c r="CQ2892" s="226"/>
      <c r="CR2892" s="226"/>
      <c r="CS2892" s="181"/>
      <c r="CT2892" s="181"/>
      <c r="CU2892" s="181"/>
      <c r="CV2892" s="181"/>
      <c r="CW2892" s="181"/>
      <c r="CX2892" s="181"/>
      <c r="CY2892" s="181"/>
      <c r="CZ2892" s="181"/>
      <c r="DA2892" s="181"/>
    </row>
    <row r="2893" spans="1:105" s="120" customFormat="1" ht="15" customHeight="1">
      <c r="A2893" s="228"/>
      <c r="B2893" s="346"/>
      <c r="C2893" s="349"/>
      <c r="D2893" s="237"/>
      <c r="E2893" s="237"/>
      <c r="F2893" s="243"/>
      <c r="G2893" s="122">
        <v>2.7</v>
      </c>
      <c r="H2893" s="84"/>
      <c r="I2893" s="84"/>
      <c r="J2893" s="84"/>
      <c r="K2893" s="84"/>
      <c r="L2893" s="84"/>
      <c r="M2893" s="84"/>
      <c r="N2893" s="84"/>
      <c r="O2893" s="84"/>
      <c r="P2893" s="84"/>
      <c r="Q2893" s="84"/>
      <c r="R2893" s="84"/>
      <c r="S2893" s="84"/>
      <c r="T2893" s="84"/>
      <c r="U2893" s="84"/>
      <c r="V2893" s="84"/>
      <c r="W2893" s="84"/>
      <c r="X2893" s="84"/>
      <c r="Y2893" s="84"/>
      <c r="Z2893" s="84"/>
      <c r="AA2893" s="84"/>
      <c r="AB2893" s="84"/>
      <c r="AC2893" s="80"/>
      <c r="AD2893" s="80"/>
      <c r="AE2893" s="80"/>
      <c r="AF2893" s="80"/>
      <c r="AG2893" s="80"/>
      <c r="AH2893" s="80"/>
      <c r="AI2893" s="80"/>
      <c r="AJ2893" s="80"/>
      <c r="AK2893" s="80"/>
      <c r="AL2893" s="80"/>
      <c r="AM2893" s="240"/>
      <c r="AN2893" s="240"/>
      <c r="AO2893" s="240"/>
      <c r="AP2893" s="240"/>
      <c r="AQ2893" s="240"/>
      <c r="AR2893" s="240"/>
      <c r="AS2893" s="240"/>
      <c r="AT2893" s="256"/>
      <c r="AU2893" s="256"/>
      <c r="AV2893" s="259"/>
      <c r="AW2893" s="259"/>
      <c r="AX2893" s="256"/>
      <c r="AY2893" s="256"/>
      <c r="AZ2893" s="256"/>
      <c r="BA2893" s="256"/>
      <c r="BB2893" s="256"/>
      <c r="BC2893" s="256"/>
      <c r="BD2893" s="256"/>
      <c r="BE2893" s="256"/>
      <c r="BF2893" s="256"/>
      <c r="BG2893" s="256"/>
      <c r="BH2893" s="256"/>
      <c r="BI2893" s="256"/>
      <c r="BJ2893" s="256"/>
      <c r="BK2893" s="256"/>
      <c r="BL2893" s="262"/>
      <c r="BM2893" s="262"/>
      <c r="BN2893" s="262"/>
      <c r="BO2893" s="262"/>
      <c r="BP2893" s="262"/>
      <c r="BQ2893" s="262"/>
      <c r="BR2893" s="270"/>
      <c r="BS2893" s="270"/>
      <c r="BT2893" s="270"/>
      <c r="BU2893" s="270"/>
      <c r="BV2893" s="270"/>
      <c r="BW2893" s="270"/>
      <c r="BX2893" s="256"/>
      <c r="BY2893" s="256"/>
      <c r="BZ2893" s="256"/>
      <c r="CA2893" s="267"/>
      <c r="CB2893" s="267"/>
      <c r="CC2893" s="274"/>
      <c r="CD2893" s="267"/>
      <c r="CE2893" s="267"/>
      <c r="CF2893" s="267"/>
      <c r="CG2893" s="267"/>
      <c r="CH2893" s="267"/>
      <c r="CI2893" s="267"/>
      <c r="CJ2893" s="267"/>
      <c r="CK2893" s="267"/>
      <c r="CL2893" s="265"/>
      <c r="CM2893" s="272"/>
      <c r="CN2893" s="264"/>
      <c r="CO2893" s="180"/>
      <c r="CP2893" s="226"/>
      <c r="CQ2893" s="226"/>
      <c r="CR2893" s="226"/>
      <c r="CS2893" s="181"/>
      <c r="CT2893" s="181"/>
      <c r="CU2893" s="181"/>
      <c r="CV2893" s="181"/>
      <c r="CW2893" s="181"/>
      <c r="CX2893" s="181"/>
      <c r="CY2893" s="181"/>
      <c r="CZ2893" s="181"/>
      <c r="DA2893" s="181"/>
    </row>
    <row r="2894" spans="1:105" s="120" customFormat="1" ht="15" customHeight="1">
      <c r="A2894" s="228"/>
      <c r="B2894" s="346"/>
      <c r="C2894" s="349"/>
      <c r="D2894" s="237"/>
      <c r="E2894" s="237"/>
      <c r="F2894" s="243"/>
      <c r="G2894" s="122">
        <v>3</v>
      </c>
      <c r="H2894" s="84"/>
      <c r="I2894" s="84"/>
      <c r="J2894" s="84"/>
      <c r="K2894" s="84"/>
      <c r="L2894" s="84"/>
      <c r="M2894" s="84"/>
      <c r="N2894" s="84"/>
      <c r="O2894" s="84"/>
      <c r="P2894" s="84"/>
      <c r="Q2894" s="84"/>
      <c r="R2894" s="84"/>
      <c r="S2894" s="84"/>
      <c r="T2894" s="84"/>
      <c r="U2894" s="84"/>
      <c r="V2894" s="84"/>
      <c r="W2894" s="84"/>
      <c r="X2894" s="84"/>
      <c r="Y2894" s="84"/>
      <c r="Z2894" s="84"/>
      <c r="AA2894" s="84"/>
      <c r="AB2894" s="84"/>
      <c r="AC2894" s="80"/>
      <c r="AD2894" s="80"/>
      <c r="AE2894" s="80"/>
      <c r="AF2894" s="80"/>
      <c r="AG2894" s="80"/>
      <c r="AH2894" s="80"/>
      <c r="AI2894" s="80"/>
      <c r="AJ2894" s="80"/>
      <c r="AK2894" s="80"/>
      <c r="AL2894" s="80"/>
      <c r="AM2894" s="240"/>
      <c r="AN2894" s="240"/>
      <c r="AO2894" s="240"/>
      <c r="AP2894" s="240"/>
      <c r="AQ2894" s="240"/>
      <c r="AR2894" s="240"/>
      <c r="AS2894" s="240"/>
      <c r="AT2894" s="256"/>
      <c r="AU2894" s="256"/>
      <c r="AV2894" s="259"/>
      <c r="AW2894" s="259"/>
      <c r="AX2894" s="256"/>
      <c r="AY2894" s="256"/>
      <c r="AZ2894" s="256"/>
      <c r="BA2894" s="256"/>
      <c r="BB2894" s="256"/>
      <c r="BC2894" s="256"/>
      <c r="BD2894" s="256"/>
      <c r="BE2894" s="256"/>
      <c r="BF2894" s="256"/>
      <c r="BG2894" s="256"/>
      <c r="BH2894" s="256"/>
      <c r="BI2894" s="256"/>
      <c r="BJ2894" s="256"/>
      <c r="BK2894" s="256"/>
      <c r="BL2894" s="262"/>
      <c r="BM2894" s="262"/>
      <c r="BN2894" s="262"/>
      <c r="BO2894" s="262"/>
      <c r="BP2894" s="262"/>
      <c r="BQ2894" s="262"/>
      <c r="BR2894" s="270"/>
      <c r="BS2894" s="270"/>
      <c r="BT2894" s="270"/>
      <c r="BU2894" s="270"/>
      <c r="BV2894" s="270"/>
      <c r="BW2894" s="270"/>
      <c r="BX2894" s="256"/>
      <c r="BY2894" s="256"/>
      <c r="BZ2894" s="256"/>
      <c r="CA2894" s="267"/>
      <c r="CB2894" s="267"/>
      <c r="CC2894" s="274"/>
      <c r="CD2894" s="267"/>
      <c r="CE2894" s="267"/>
      <c r="CF2894" s="267"/>
      <c r="CG2894" s="267"/>
      <c r="CH2894" s="267"/>
      <c r="CI2894" s="267"/>
      <c r="CJ2894" s="267"/>
      <c r="CK2894" s="267"/>
      <c r="CL2894" s="265"/>
      <c r="CM2894" s="272"/>
      <c r="CN2894" s="264"/>
      <c r="CO2894" s="180"/>
      <c r="CP2894" s="226"/>
      <c r="CQ2894" s="226"/>
      <c r="CR2894" s="226"/>
      <c r="CS2894" s="181"/>
      <c r="CT2894" s="181"/>
      <c r="CU2894" s="181"/>
      <c r="CV2894" s="181"/>
      <c r="CW2894" s="181"/>
      <c r="CX2894" s="181"/>
      <c r="CY2894" s="181"/>
      <c r="CZ2894" s="181"/>
      <c r="DA2894" s="181"/>
    </row>
    <row r="2895" spans="1:105" s="120" customFormat="1" ht="15" customHeight="1">
      <c r="A2895" s="228"/>
      <c r="B2895" s="346"/>
      <c r="C2895" s="349"/>
      <c r="D2895" s="237"/>
      <c r="E2895" s="237"/>
      <c r="F2895" s="244"/>
      <c r="G2895" s="123">
        <v>3.9</v>
      </c>
      <c r="H2895" s="85"/>
      <c r="I2895" s="85"/>
      <c r="J2895" s="85"/>
      <c r="K2895" s="85"/>
      <c r="L2895" s="85"/>
      <c r="M2895" s="85"/>
      <c r="N2895" s="85"/>
      <c r="O2895" s="85"/>
      <c r="P2895" s="85"/>
      <c r="Q2895" s="85"/>
      <c r="R2895" s="85"/>
      <c r="S2895" s="85"/>
      <c r="T2895" s="85"/>
      <c r="U2895" s="85"/>
      <c r="V2895" s="85"/>
      <c r="W2895" s="85"/>
      <c r="X2895" s="85"/>
      <c r="Y2895" s="85"/>
      <c r="Z2895" s="85"/>
      <c r="AA2895" s="85"/>
      <c r="AB2895" s="85"/>
      <c r="AC2895" s="81"/>
      <c r="AD2895" s="81"/>
      <c r="AE2895" s="81"/>
      <c r="AF2895" s="81"/>
      <c r="AG2895" s="81"/>
      <c r="AH2895" s="81"/>
      <c r="AI2895" s="81"/>
      <c r="AJ2895" s="81"/>
      <c r="AK2895" s="81"/>
      <c r="AL2895" s="81"/>
      <c r="AM2895" s="240"/>
      <c r="AN2895" s="240"/>
      <c r="AO2895" s="240"/>
      <c r="AP2895" s="240"/>
      <c r="AQ2895" s="240"/>
      <c r="AR2895" s="240"/>
      <c r="AS2895" s="240"/>
      <c r="AT2895" s="256"/>
      <c r="AU2895" s="256"/>
      <c r="AV2895" s="259"/>
      <c r="AW2895" s="259"/>
      <c r="AX2895" s="256"/>
      <c r="AY2895" s="256"/>
      <c r="AZ2895" s="256"/>
      <c r="BA2895" s="256"/>
      <c r="BB2895" s="256"/>
      <c r="BC2895" s="256"/>
      <c r="BD2895" s="256"/>
      <c r="BE2895" s="256"/>
      <c r="BF2895" s="256"/>
      <c r="BG2895" s="256"/>
      <c r="BH2895" s="256"/>
      <c r="BI2895" s="256"/>
      <c r="BJ2895" s="256"/>
      <c r="BK2895" s="256"/>
      <c r="BL2895" s="262"/>
      <c r="BM2895" s="262"/>
      <c r="BN2895" s="262"/>
      <c r="BO2895" s="262"/>
      <c r="BP2895" s="262"/>
      <c r="BQ2895" s="262"/>
      <c r="BR2895" s="270"/>
      <c r="BS2895" s="270"/>
      <c r="BT2895" s="270"/>
      <c r="BU2895" s="270"/>
      <c r="BV2895" s="270"/>
      <c r="BW2895" s="270"/>
      <c r="BX2895" s="256"/>
      <c r="BY2895" s="256"/>
      <c r="BZ2895" s="256"/>
      <c r="CA2895" s="267"/>
      <c r="CB2895" s="267"/>
      <c r="CC2895" s="274"/>
      <c r="CD2895" s="267"/>
      <c r="CE2895" s="267"/>
      <c r="CF2895" s="267"/>
      <c r="CG2895" s="267"/>
      <c r="CH2895" s="267"/>
      <c r="CI2895" s="267"/>
      <c r="CJ2895" s="267"/>
      <c r="CK2895" s="267"/>
      <c r="CL2895" s="265"/>
      <c r="CM2895" s="272"/>
      <c r="CN2895" s="264"/>
      <c r="CO2895" s="180"/>
      <c r="CP2895" s="226"/>
      <c r="CQ2895" s="226"/>
      <c r="CR2895" s="226"/>
      <c r="CS2895" s="181"/>
      <c r="CT2895" s="181"/>
      <c r="CU2895" s="181"/>
      <c r="CV2895" s="181"/>
      <c r="CW2895" s="181"/>
      <c r="CX2895" s="181"/>
      <c r="CY2895" s="181"/>
      <c r="CZ2895" s="181"/>
      <c r="DA2895" s="181"/>
    </row>
    <row r="2896" spans="1:105" s="120" customFormat="1" ht="15" customHeight="1">
      <c r="A2896" s="229"/>
      <c r="B2896" s="347"/>
      <c r="C2896" s="350"/>
      <c r="D2896" s="238"/>
      <c r="E2896" s="238"/>
      <c r="F2896" s="245" t="s">
        <v>83</v>
      </c>
      <c r="G2896" s="246"/>
      <c r="H2896" s="82"/>
      <c r="I2896" s="82"/>
      <c r="J2896" s="82"/>
      <c r="K2896" s="82"/>
      <c r="L2896" s="82"/>
      <c r="M2896" s="82"/>
      <c r="N2896" s="82"/>
      <c r="O2896" s="82"/>
      <c r="P2896" s="82"/>
      <c r="Q2896" s="82"/>
      <c r="R2896" s="82"/>
      <c r="S2896" s="82"/>
      <c r="T2896" s="82"/>
      <c r="U2896" s="82"/>
      <c r="V2896" s="82"/>
      <c r="W2896" s="82"/>
      <c r="X2896" s="82"/>
      <c r="Y2896" s="82"/>
      <c r="Z2896" s="82"/>
      <c r="AA2896" s="82"/>
      <c r="AB2896" s="82"/>
      <c r="AC2896" s="35"/>
      <c r="AD2896" s="35"/>
      <c r="AE2896" s="35"/>
      <c r="AF2896" s="35"/>
      <c r="AG2896" s="35"/>
      <c r="AH2896" s="35"/>
      <c r="AI2896" s="35"/>
      <c r="AJ2896" s="35"/>
      <c r="AK2896" s="35"/>
      <c r="AL2896" s="35"/>
      <c r="AM2896" s="241"/>
      <c r="AN2896" s="241"/>
      <c r="AO2896" s="241"/>
      <c r="AP2896" s="241"/>
      <c r="AQ2896" s="241"/>
      <c r="AR2896" s="241"/>
      <c r="AS2896" s="241"/>
      <c r="AT2896" s="257"/>
      <c r="AU2896" s="257"/>
      <c r="AV2896" s="260"/>
      <c r="AW2896" s="260"/>
      <c r="AX2896" s="257"/>
      <c r="AY2896" s="257"/>
      <c r="AZ2896" s="257"/>
      <c r="BA2896" s="257"/>
      <c r="BB2896" s="257"/>
      <c r="BC2896" s="257"/>
      <c r="BD2896" s="257"/>
      <c r="BE2896" s="257"/>
      <c r="BF2896" s="257"/>
      <c r="BG2896" s="257"/>
      <c r="BH2896" s="257"/>
      <c r="BI2896" s="257"/>
      <c r="BJ2896" s="257"/>
      <c r="BK2896" s="257"/>
      <c r="BL2896" s="263"/>
      <c r="BM2896" s="263"/>
      <c r="BN2896" s="263"/>
      <c r="BO2896" s="263"/>
      <c r="BP2896" s="263"/>
      <c r="BQ2896" s="263"/>
      <c r="BR2896" s="271"/>
      <c r="BS2896" s="271"/>
      <c r="BT2896" s="271"/>
      <c r="BU2896" s="271"/>
      <c r="BV2896" s="271"/>
      <c r="BW2896" s="271"/>
      <c r="BX2896" s="257"/>
      <c r="BY2896" s="257"/>
      <c r="BZ2896" s="257"/>
      <c r="CA2896" s="268"/>
      <c r="CB2896" s="268"/>
      <c r="CC2896" s="275"/>
      <c r="CD2896" s="268"/>
      <c r="CE2896" s="268"/>
      <c r="CF2896" s="268"/>
      <c r="CG2896" s="268"/>
      <c r="CH2896" s="268"/>
      <c r="CI2896" s="268"/>
      <c r="CJ2896" s="268"/>
      <c r="CK2896" s="268"/>
      <c r="CL2896" s="265"/>
      <c r="CM2896" s="272"/>
      <c r="CN2896" s="264"/>
      <c r="CO2896" s="180"/>
      <c r="CP2896" s="226"/>
      <c r="CQ2896" s="226"/>
      <c r="CR2896" s="226"/>
      <c r="CS2896" s="181"/>
      <c r="CT2896" s="181"/>
      <c r="CU2896" s="181"/>
      <c r="CV2896" s="181"/>
      <c r="CW2896" s="181"/>
      <c r="CX2896" s="181"/>
      <c r="CY2896" s="181"/>
      <c r="CZ2896" s="181"/>
      <c r="DA2896" s="181"/>
    </row>
    <row r="2897" spans="1:105" s="120" customFormat="1" ht="15" customHeight="1">
      <c r="A2897" s="227">
        <f t="shared" si="936"/>
        <v>359</v>
      </c>
      <c r="B2897" s="345" t="s">
        <v>577</v>
      </c>
      <c r="C2897" s="348" t="s">
        <v>581</v>
      </c>
      <c r="D2897" s="236">
        <v>44026</v>
      </c>
      <c r="E2897" s="236" t="s">
        <v>353</v>
      </c>
      <c r="F2897" s="253" t="s">
        <v>80</v>
      </c>
      <c r="G2897" s="254"/>
      <c r="H2897" s="82"/>
      <c r="I2897" s="82" t="s">
        <v>73</v>
      </c>
      <c r="J2897" s="82" t="s">
        <v>73</v>
      </c>
      <c r="K2897" s="82" t="s">
        <v>73</v>
      </c>
      <c r="L2897" s="82" t="s">
        <v>73</v>
      </c>
      <c r="M2897" s="82" t="s">
        <v>73</v>
      </c>
      <c r="N2897" s="82" t="s">
        <v>73</v>
      </c>
      <c r="O2897" s="82"/>
      <c r="P2897" s="82" t="s">
        <v>73</v>
      </c>
      <c r="Q2897" s="82" t="s">
        <v>73</v>
      </c>
      <c r="R2897" s="82" t="s">
        <v>73</v>
      </c>
      <c r="S2897" s="82" t="s">
        <v>73</v>
      </c>
      <c r="T2897" s="82" t="s">
        <v>73</v>
      </c>
      <c r="U2897" s="82" t="s">
        <v>73</v>
      </c>
      <c r="V2897" s="82"/>
      <c r="W2897" s="82" t="s">
        <v>73</v>
      </c>
      <c r="X2897" s="82" t="s">
        <v>73</v>
      </c>
      <c r="Y2897" s="82" t="s">
        <v>73</v>
      </c>
      <c r="Z2897" s="82" t="s">
        <v>73</v>
      </c>
      <c r="AA2897" s="82" t="s">
        <v>73</v>
      </c>
      <c r="AB2897" s="82" t="s">
        <v>73</v>
      </c>
      <c r="AC2897" s="82"/>
      <c r="AD2897" s="82" t="s">
        <v>73</v>
      </c>
      <c r="AE2897" s="82" t="s">
        <v>73</v>
      </c>
      <c r="AF2897" s="82" t="s">
        <v>73</v>
      </c>
      <c r="AG2897" s="82" t="s">
        <v>73</v>
      </c>
      <c r="AH2897" s="82" t="s">
        <v>73</v>
      </c>
      <c r="AI2897" s="82" t="s">
        <v>73</v>
      </c>
      <c r="AJ2897" s="82"/>
      <c r="AK2897" s="82" t="s">
        <v>73</v>
      </c>
      <c r="AL2897" s="82" t="s">
        <v>73</v>
      </c>
      <c r="AM2897" s="239">
        <f>COUNTIF(H2897:AL2897,"PH")+COUNTIF(H2897:AL2897,"PH/L")+COUNTIF(H2897:AL2897,"PM")</f>
        <v>0</v>
      </c>
      <c r="AN2897" s="239">
        <f>COUNTIF(H2897:AL2897,"PD")+COUNTIF(H2897:AL2897,"PDD")+COUNTIF(H2897:AL2897,"P/DS")/2+COUNTIF(H2897:AL2897,"PMD")</f>
        <v>0</v>
      </c>
      <c r="AO2897" s="239">
        <f>COUNTIF(H2897:AL2897,"PN")+COUNTIF(H2897:AL2897,"P/NS")/2+COUNTIF(H2897:AL2897,"PH")+COUNTIF(H2897:AL2897,"PH/F")/2+COUNTIF(H2897:AL2897,"PH/L")/2+COUNTIF(H2897:AL2897,"PM")</f>
        <v>0</v>
      </c>
      <c r="AP2897" s="239">
        <f>COUNTIF(H2897:AL2897,"BH")+COUNTIF(H2897:AL2897,"AL/BL")+COUNTIF(H2897:AL2897,"UL/BL")+COUNTIF(H2897:AL2897,"BM")</f>
        <v>0</v>
      </c>
      <c r="AQ2897" s="239">
        <f>COUNTIF(H2897:AL2897,"DS")+COUNTIF(H2897:AL2897,"AL/DS")/2+COUNTIF(H2897:AL2897,"UL/DS")/2+COUNTIF(H2897:AL2897,"CT")+COUNTIF(H2897:AL2897,"MD")</f>
        <v>0</v>
      </c>
      <c r="AR2897" s="239">
        <f>COUNTIF(H2897:AL2897,"NS")+COUNTIF(H2897:AL2897,"AL/NS")/2+COUNTIF(H2897:AL2897,"UL/NS")/2+COUNTIF(H2897:AL2897,"BH")+COUNTIF(H2897:AL2897,"AL/BF")/2+COUNTIF(H2897:AL2897,"AL/BL")/2+COUNTIF(H2897:AL2897,"UL/BL")/2+COUNTIF(H2897:AL2897,"UL/BF")/2+COUNTIF(H2897:AL2897,"BM")</f>
        <v>0</v>
      </c>
      <c r="AS2897" s="239">
        <f>COUNTIF(H2897:AL2897,"AL")+COUNTIF(H2897:AL2897,"AL/DS")/2+COUNTIF(H2897:AL2897,"AL/NS")/2+COUNTIF(H2897:AL2897,"NH")+COUNTIF(H2897:AL2897,"SL")+COUNTIF(H2897:AL2897,"NHD")+COUNTIF(H2897:AL2897,"B")+COUNTIF(H2897:AL2897,"HL")+COUNTIF(H2897:AL2897,"AL/BF")/2+COUNTIF(H2897:AL2897,"AL/BL")/2</f>
        <v>0</v>
      </c>
      <c r="AT2897" s="255">
        <f>COUNTIF(H2897:AL2897,"PD")+COUNTIF(H2897:AL2897,"PN")+COUNTIF(H2897:AL2897,"P/DS")/2+COUNTIF(H2897:AL2897,"P/NS")/2+COUNTIF(H2897:AL2897,"DS")+COUNTIF(H2897:AL2897,"NS")+COUNTIF(H2897:AL2897,"AL")+COUNTIF(H2897:AL2897,"AL/DS")+COUNTIF(H2897:AL2897,"AL/NS")+COUNTIF(H2897:AL2897,"NH")+COUNTIF(H2897:AL2897,"SL")+COUNTIF(H2897:AL2897,"UL/DS")/2+COUNTIF(H2897:AL2897,"UL/NS")/2+COUNTIF(H2897:AL2897,"CT")+COUNTIF(H2897:AL2897,"NHD")+COUNTIF(H2897:AL2897,"PDD")+COUNTIF(H2897:AL2897,"B")+COUNTIF(H2897:AL2897,"HL")+COUNTIF(H2897:AL2897,"PH")+COUNTIF(H2897:AL2897,"BH")+COUNTIF(H2897:AL2897,"AL/BF")+COUNTIF(H2897:AL2897,"AL/BL")+COUNTIF(H2897:AL2897,"UL/BF")/2+COUNTIF(H2897:AL2897,"UL/BL")/2+COUNTIF(H2897:AL2897,"PH/F")/2+COUNTIF(H2897:AL2897,"PH/L")/2+COUNTIF(H2897:AL2897,"MD")+COUNTIF(H2897:AL2897,"PMD")+COUNTIF(H2897:AL2897,"PM")+COUNTIF(H2897:AL2897,"BM")</f>
        <v>0</v>
      </c>
      <c r="AU2897" s="255">
        <f>COUNTIF(H2897:AL2897,"P/DS")/2+COUNTIF(H2897:AL2897,"P/NS")/2+COUNTIF(H2897:AL2897,"IL")+COUNTIF(H2897:AL2897,"NL")+COUNTIF(H2897:AL2897,"UL")+COUNTIF(H2897:AL2897,"UL/DS")/2+COUNTIF(H2897:AL2897,"UL/NS")/2+COUNTIF(H2897:AL2897,"KT")+COUNTIF(H2897:AL2897,"UL/BF")/2+COUNTIF(H2897:AL2897,"UL/BL")/2+COUNTIF(H2897:AL2897,"PH/F")/2+COUNTIF(H2897:AL2897,"PH/L")/2+COUNTIF(H2897:AL2897,"NB")</f>
        <v>26</v>
      </c>
      <c r="AV2897" s="258">
        <f>COUNTIF(H2897:AL2897,"PN")+COUNTIF(H2897:AL2897,"TVD")+COUNTIF(H2897:AL2897,"PH")+COUNTIF(H2897:AL2897,"PM")+COUNTIF(H2897:AL2897,"PDD")-COUNTIFS(H2897:AL2897,"PN",H2904:AL2904,"&gt;=3")-COUNTIFS(H2897:AL2897,"PM",H2904:AL2904,"&gt;=3")</f>
        <v>0</v>
      </c>
      <c r="AW2897" s="258">
        <f>COUNTIF(H2897:AL2897,"NS")+COUNTIF(H2897:AL2897,"D")+COUNTIF(H2897:AL2897,"BH")+COUNTIF(H2897:AL2897,"NHD")+COUNTIF(H2897:AL2897,"BM")-COUNTIFS(H2897:AL2897,"NS",H2904:AL2904,"&gt;=3")-COUNTIFS(H2897:AL2897,"BH",H2904:AL2904,"&gt;=3")-COUNTIFS(H2897:AL2897,"BM",H2904:AL2904,"&gt;=3")</f>
        <v>0</v>
      </c>
      <c r="AX2897" s="255">
        <f>COUNTIF(H2897:AL2897,"AL")+COUNTIF(H2897:AL2897,"AL/DS")/2+COUNTIF(H2897:AL2897,"AL/NS")/2+COUNTIF(H2897:AL2897,"AL/BF")+COUNTIF(H2897:AL2897,"AL/BL")/2</f>
        <v>0</v>
      </c>
      <c r="AY2897" s="255">
        <f>COUNTIF(H2897:AL2897,"SL")</f>
        <v>0</v>
      </c>
      <c r="AZ2897" s="255">
        <f>COUNTIF(H2897:AL2897,"NH")</f>
        <v>0</v>
      </c>
      <c r="BA2897" s="255">
        <f>COUNTIF(H2897:AL2897,"HL")</f>
        <v>0</v>
      </c>
      <c r="BB2897" s="255">
        <f>COUNTIF(G2897:AL2897,"P/DS")/2+COUNTIF(G2897:AL2897,"P/NS")/2+COUNTIF(G2897:AL2897,"UL")+COUNTIF(G2897:AL2897,"UL/DS")/2+COUNTIF(G2897:AL2897,"UL/NS")/2+COUNTIF(G2897:AL2897,"UL/BL")/2+COUNTIF(G2897:AL2897,"UL/BF")/2+COUNTIF(G2897:AL2897,"PH/F")/2+COUNTIF(G2897:AL2897,"PH/L")/2</f>
        <v>0</v>
      </c>
      <c r="BC2897" s="255">
        <f>COUNTIF(H2897:AL2897,"NB")</f>
        <v>0</v>
      </c>
      <c r="BD2897" s="255">
        <f>COUNTIF(H2897:AL2897,"NL")</f>
        <v>0</v>
      </c>
      <c r="BE2897" s="255">
        <f>COUNTIF(H2897:AL2897,"IL")</f>
        <v>26</v>
      </c>
      <c r="BF2897" s="255">
        <f>COUNTIF(H2897:AL2897,"KT")</f>
        <v>0</v>
      </c>
      <c r="BG2897" s="255">
        <f>COUNTIF(H2897:AL2897,"L70")</f>
        <v>0</v>
      </c>
      <c r="BH2897" s="255">
        <f>COUNTIF(H2897:AL2897,"MD")</f>
        <v>0</v>
      </c>
      <c r="BI2897" s="255">
        <f>COUNTIF(H2897:AL2897,"PMD")</f>
        <v>0</v>
      </c>
      <c r="BJ2897" s="255">
        <f>COUNTIF(H2897:AL2897,"PM")</f>
        <v>0</v>
      </c>
      <c r="BK2897" s="255">
        <f>COUNTIF(H2897:AL2897,"BM")</f>
        <v>0</v>
      </c>
      <c r="BL2897" s="261">
        <f>SUMIF(H2897:AL2897,"PD",H2898:AL2898)+SUMIF(H2897:AL2897,"PN",H2898:AL2898)+SUMIF(H2897:AL2897,"P/DS",H2898:AL2898)+SUMIF(H2897:AL2897,"PN/F",H2898:AL2898)+SUMIF(H2897:AL2897,"PN/L",H2898:AL2898)+SUMIF(H2897:AL2897,"TV",H2898:AL2898)+SUMIF(H2897:AL2897,"TVD",H2898:AL2898)+SUMIF(H2897:AL2897,"PDD",H2898:AL2898)</f>
        <v>0</v>
      </c>
      <c r="BM2897" s="261">
        <f>SUMIF(H2897:AL2897,"PD",H2899:AL2899)+SUMIF(H2897:AL2897,"PN",H2899:AL2899)+SUMIF(H2897:AL2897,"P/DS",H2899:AL2899)+SUMIF(H2897:AL2897,"PN/F",H2899:AL2899)+SUMIF(H2897:AL2897,"PN/L",H2899:AL2899)+SUMIF(H2897:AL2897,"TV",H2899:AL2899)+SUMIF(H2897:AL2897,"TVD",H2899:AL2899)+SUMIF(H2897:AL2897,"PDD",H2899:AL2899)+SUMIF(H2897:AL2897,"PMD",H2899:AL2899)</f>
        <v>0</v>
      </c>
      <c r="BN2897" s="261">
        <f>SUMIF(H2897:AL2897,"PD",H2900:AL2900)+SUMIF(H2897:AL2897,"PN",H2900:AL2900)+SUMIF(H2897:AL2897,"P/DS",H2900:AL2900)+SUMIF(H2897:AL2897,"PN/F",H2900:AL2900)+SUMIF(H2897:AL2897,"PN/L",H2900:AL2900)+SUMIF(H2897:AL2897,"TV",H2900:AL2900)+SUMIF(H2897:AL2897,"TVD",H2900:AL2900)</f>
        <v>0</v>
      </c>
      <c r="BO2897" s="261">
        <f>SUMIF(H2897:AL2897,"PD",H2901:AL2901)+SUMIF(H2897:AL2897,"PN",H2901:AL2901)+SUMIF(H2897:AL2897,"P/DS",H2901:AL2901)+SUMIF(H2897:AL2897,"PN/F",H2901:AL2901)+SUMIF(H2897:AL2897,"PN/L",H2901:AL2901)+SUMIF(H2897:AL2897,"TV",H2901:AL2901)+SUMIF(H2897:AL2897,"TVD",H2901:AL2901)</f>
        <v>0</v>
      </c>
      <c r="BP2897" s="261">
        <f>SUMIF(H2897:AL2897,"PD",H2902:AL2902)+SUMIF(H2897:AL2897,"PN",H2902:AL2902)+SUMIF(H2897:AL2897,"P/DS",H2902:AL2902)+SUMIF(H2897:AL2897,"PN/F",H2902:AL2902)+SUMIF(H2897:AL2897,"PN/L",H2902:AL2902)+SUMIF(H2897:AL2897,"TV",H2902:AL2902)+SUMIF(H2897:AL2897,"TVD",H2902:AL2902)+SUMIF(H2897:AL2897,"PDD",H2902:AL2902)+SUMIF(H2897:AL2897,"PH",H2902:AL2902)+SUMIF(H2897:AL2897,"PM",H2902:AL2902)</f>
        <v>0</v>
      </c>
      <c r="BQ2897" s="261">
        <f>SUMIF(H2897:AL2897,"PD",H2903:AL2903)+SUMIF(H2897:AL2897,"PN",H2903:AL2903)+SUMIF(H2897:AL2897,"P/DS",H2903:AL2903)+SUMIF(H2897:AL2897,"PN/F",H2903:AL2903)+SUMIF(H2897:AL2897,"PN/L",H2903:AL2903)+SUMIF(H2897:AL2897,"TV",H2903:AL2903)+SUMIF(H2897:AL2897,"TVD",H2903:AL2903)+SUMIF(H2897:AL2897,"PDD",H2903:AL2903)+SUMIF(H2897:AL2897,"PH",H2903:AL2903)+SUMIF(H2897:AL2897,"PM",H2903:AL2903)</f>
        <v>0</v>
      </c>
      <c r="BR2897" s="269">
        <f>SUM(H2898:AL2898)-BL2897</f>
        <v>0</v>
      </c>
      <c r="BS2897" s="269">
        <f>SUM(H2899:AL2899)-BM2897</f>
        <v>0</v>
      </c>
      <c r="BT2897" s="269">
        <f>SUM(H2900:AL2900)-BN2897</f>
        <v>0</v>
      </c>
      <c r="BU2897" s="269">
        <f>SUM(H2901:AL2901)-BO2897</f>
        <v>0</v>
      </c>
      <c r="BV2897" s="269">
        <f>SUM(H2902:AL2902)-BP2897</f>
        <v>0</v>
      </c>
      <c r="BW2897" s="269">
        <f>SUM(H2903:AL2903)-BQ2897</f>
        <v>0</v>
      </c>
      <c r="BX2897" s="255">
        <f>SUMIF(H2897:AL2897,"PD",H2904:AL2904)+SUMIF(H2897:AL2897,"PN",H2904:AL2904)+SUMIF(H2897:AL2897,"P/DS",H2904:AL2904)+SUMIF(H2897:AL2897,"PN/F",H2904:AL2904)+SUMIF(H2897:AL2897,"PN/L",H2904:AL2904)</f>
        <v>0</v>
      </c>
      <c r="BY2897" s="255">
        <f>SUM(H2904:AL2904)-BX2897</f>
        <v>0</v>
      </c>
      <c r="BZ2897" s="255">
        <f t="shared" ref="BZ2897" si="945">+SUM(BL2897:BW2904)</f>
        <v>0</v>
      </c>
      <c r="CA2897" s="266">
        <f>(COUNTIFS(H2897:AL2897,"PD",H2898:AL2898,"&gt;=2"))*0.5-IF(CN2897="VP",COUNTIFS($H$16:$AL$16,"SAT",H2897:AL2897,"PD",H2898:AL2898,"&gt;=2"))*0.5</f>
        <v>0</v>
      </c>
      <c r="CB2897" s="266">
        <f>(COUNTIFS(H2897:AL2897,"PN",H2899:AL2899,"&gt;=0.5",H2898:AL2898,"&gt;=1.5"))*0.5+COUNTIFS(H2897:AL2897,"PDD",H2899:AL2899,"&gt;=0.5",H2898:AL2898,"&gt;=1.5")*0.5</f>
        <v>0</v>
      </c>
      <c r="CC2897" s="273">
        <f>(COUNTIFS(H2897:AL2897,"TV",H2899:AL2899,"&gt;=10"))*0.5+(COUNTIFS(H2897:AL2897,"PMD",H2899:AL2899,"&gt;=2"))*0.5</f>
        <v>0</v>
      </c>
      <c r="CD2897" s="266">
        <f>(COUNTIFS(H2897:AL2897,"TVD",H2901:AL2901,"&gt;=6.5",H2899:AL2899,"&gt;=3.5"))*0.5</f>
        <v>0</v>
      </c>
      <c r="CE2897" s="266">
        <f>(COUNTIFS(H2897:AL2897,"PD",H2902:AL2902,"&gt;=10"))*0.5</f>
        <v>0</v>
      </c>
      <c r="CF2897" s="266">
        <f>(COUNTIFS(H2897:AL2897,"PDD",H2902:AL2902,"&gt;=3.5",H2903:AL2903,"&gt;=6.5")+COUNTIFS(H2897:AL2897,"PH",H2903:AL2903,"&gt;=0.5",H2902:AL2902,"&gt;=1.5")+COUNTIFS(H2897:AL2897,"PM",H2903:AL2903,"&gt;=0.5",H2902:AL2902,"&gt;=1.5"))*0.5</f>
        <v>0</v>
      </c>
      <c r="CG2897" s="266">
        <f>(COUNTIFS(H2897:AL2897,"DS",H2898:AL2898,"&gt;=2")+COUNTIFS(H2897:AL2897,"AL/DS",H2898:AL2898,"&gt;=2"))*0.5-IF(CN2897="VP",COUNTIFS($H$16:$AL$16,"SAT",H2897:AL2897,"DS",H2898:AL2898,"&gt;=2"))*0.5</f>
        <v>0</v>
      </c>
      <c r="CH2897" s="266">
        <f>(COUNTIFS(H2897:AL2897,"NS",H2899:AL2899,"&gt;=0.5",H2898:AL2898,"&gt;=1.5")+COUNTIFS(H2897:AL2897,"AL/NS",H2899:AL2899,"&gt;=0.5",H2898:AL2898,"&gt;=1.5")+COUNTIFS(H2897:AL2897,"NHD",H2899:AL2899,"&gt;=4.5",H2902:AL2902,"&gt;=2",H2898:AL2898,"&gt;=1.5"))*0.5</f>
        <v>0</v>
      </c>
      <c r="CI2897" s="266">
        <f>(COUNTIF(H2899:AL2899,"&gt;=10")+COUNTIFS(H2897:AL2897,"MD",H2899:AL2899,"&gt;=2")-COUNTIFS(H2897:AL2897,"TV",H2899:AL2899,"&gt;=10"))*0.5</f>
        <v>0</v>
      </c>
      <c r="CJ2897" s="266">
        <f>(COUNTIFS(H2897:AL2897,"D",H2901:AL2901,"&gt;=6.5",H2899:AL2899,"&gt;=3.5"))*0.5</f>
        <v>0</v>
      </c>
      <c r="CK2897" s="266">
        <f>(COUNTIF(H2902:AL2902,"&gt;=10")-COUNTIFS(H2897:AL2897,"PD",H2902:AL2902,"&gt;=10"))*0.5</f>
        <v>0</v>
      </c>
      <c r="CL2897" s="265">
        <f>(COUNTIFS(H2897:AL2897,"NHD",H2902:AL2902,"&gt;=3.5",H2903:AL2903,"&gt;=6.5")+COUNTIFS(H2897:AL2897,"BH",H2902:AL2902,"&gt;=1.5",H2903:AL2903,"&gt;=0.5")+COUNTIFS(H2897:AL2897,"BM",H2902:AL2902,"&gt;=1.5",H2903:AL2903,"&gt;=0.5")+COUNTIFS(H2897:AL2897,"D",H2902:AL2902,"&gt;=1.5",H2903:AL2903,"&gt;=0.5"))*0.5</f>
        <v>0</v>
      </c>
      <c r="CM2897" s="272"/>
      <c r="CN2897" s="264" t="s">
        <v>723</v>
      </c>
      <c r="CO2897" s="180">
        <f t="shared" ref="CO2897" si="946">+AM2897+AN2897+AO2897+AP2897+AQ2897+AR2897+AS2897+AU2897+BG2897</f>
        <v>26</v>
      </c>
      <c r="CP2897" s="225">
        <f>+SUM(I2898:I2903)-I2904</f>
        <v>0</v>
      </c>
      <c r="CQ2897" s="225">
        <f>+SUM(J2898:J2903)-J2904</f>
        <v>0</v>
      </c>
      <c r="CR2897" s="225">
        <f>+SUM(K2898:K2903)-K2904</f>
        <v>0</v>
      </c>
      <c r="CS2897" s="181"/>
      <c r="CT2897" s="181"/>
      <c r="CU2897" s="181"/>
      <c r="CV2897" s="181"/>
      <c r="CW2897" s="181"/>
      <c r="CX2897" s="181"/>
      <c r="CY2897" s="181"/>
      <c r="CZ2897" s="181"/>
      <c r="DA2897" s="181"/>
    </row>
    <row r="2898" spans="1:105" s="120" customFormat="1" ht="15" customHeight="1">
      <c r="A2898" s="228"/>
      <c r="B2898" s="346"/>
      <c r="C2898" s="349"/>
      <c r="D2898" s="237"/>
      <c r="E2898" s="237"/>
      <c r="F2898" s="242" t="s">
        <v>82</v>
      </c>
      <c r="G2898" s="121">
        <v>1.5</v>
      </c>
      <c r="H2898" s="83"/>
      <c r="I2898" s="83"/>
      <c r="J2898" s="83"/>
      <c r="K2898" s="83"/>
      <c r="L2898" s="83"/>
      <c r="M2898" s="83"/>
      <c r="N2898" s="83"/>
      <c r="O2898" s="83"/>
      <c r="P2898" s="83"/>
      <c r="Q2898" s="83"/>
      <c r="R2898" s="83"/>
      <c r="S2898" s="83"/>
      <c r="T2898" s="83"/>
      <c r="U2898" s="83"/>
      <c r="V2898" s="83"/>
      <c r="W2898" s="83"/>
      <c r="X2898" s="83"/>
      <c r="Y2898" s="83"/>
      <c r="Z2898" s="83"/>
      <c r="AA2898" s="83"/>
      <c r="AB2898" s="83"/>
      <c r="AC2898" s="79"/>
      <c r="AD2898" s="79"/>
      <c r="AE2898" s="79"/>
      <c r="AF2898" s="79"/>
      <c r="AG2898" s="79"/>
      <c r="AH2898" s="79"/>
      <c r="AI2898" s="79"/>
      <c r="AJ2898" s="79"/>
      <c r="AK2898" s="79"/>
      <c r="AL2898" s="79"/>
      <c r="AM2898" s="240"/>
      <c r="AN2898" s="240"/>
      <c r="AO2898" s="240"/>
      <c r="AP2898" s="240"/>
      <c r="AQ2898" s="240"/>
      <c r="AR2898" s="240"/>
      <c r="AS2898" s="240"/>
      <c r="AT2898" s="256"/>
      <c r="AU2898" s="256"/>
      <c r="AV2898" s="259"/>
      <c r="AW2898" s="259"/>
      <c r="AX2898" s="256"/>
      <c r="AY2898" s="256"/>
      <c r="AZ2898" s="256"/>
      <c r="BA2898" s="256"/>
      <c r="BB2898" s="256"/>
      <c r="BC2898" s="256"/>
      <c r="BD2898" s="256"/>
      <c r="BE2898" s="256"/>
      <c r="BF2898" s="256"/>
      <c r="BG2898" s="256"/>
      <c r="BH2898" s="256"/>
      <c r="BI2898" s="256"/>
      <c r="BJ2898" s="256"/>
      <c r="BK2898" s="256"/>
      <c r="BL2898" s="262"/>
      <c r="BM2898" s="262"/>
      <c r="BN2898" s="262"/>
      <c r="BO2898" s="262"/>
      <c r="BP2898" s="262"/>
      <c r="BQ2898" s="262"/>
      <c r="BR2898" s="270"/>
      <c r="BS2898" s="270"/>
      <c r="BT2898" s="270"/>
      <c r="BU2898" s="270"/>
      <c r="BV2898" s="270"/>
      <c r="BW2898" s="270"/>
      <c r="BX2898" s="256"/>
      <c r="BY2898" s="256"/>
      <c r="BZ2898" s="256"/>
      <c r="CA2898" s="267"/>
      <c r="CB2898" s="267"/>
      <c r="CC2898" s="274"/>
      <c r="CD2898" s="267"/>
      <c r="CE2898" s="267"/>
      <c r="CF2898" s="267"/>
      <c r="CG2898" s="267"/>
      <c r="CH2898" s="267"/>
      <c r="CI2898" s="267"/>
      <c r="CJ2898" s="267"/>
      <c r="CK2898" s="267"/>
      <c r="CL2898" s="265"/>
      <c r="CM2898" s="272"/>
      <c r="CN2898" s="264"/>
      <c r="CO2898" s="180"/>
      <c r="CP2898" s="226"/>
      <c r="CQ2898" s="226"/>
      <c r="CR2898" s="226"/>
      <c r="CS2898" s="181"/>
      <c r="CT2898" s="181"/>
      <c r="CU2898" s="181"/>
      <c r="CV2898" s="181"/>
      <c r="CW2898" s="181"/>
      <c r="CX2898" s="181"/>
      <c r="CY2898" s="181"/>
      <c r="CZ2898" s="181"/>
      <c r="DA2898" s="181"/>
    </row>
    <row r="2899" spans="1:105" s="120" customFormat="1" ht="15" customHeight="1">
      <c r="A2899" s="228"/>
      <c r="B2899" s="346"/>
      <c r="C2899" s="349"/>
      <c r="D2899" s="237"/>
      <c r="E2899" s="237"/>
      <c r="F2899" s="243"/>
      <c r="G2899" s="122">
        <v>2</v>
      </c>
      <c r="H2899" s="84"/>
      <c r="I2899" s="84"/>
      <c r="J2899" s="84"/>
      <c r="K2899" s="84"/>
      <c r="L2899" s="84"/>
      <c r="M2899" s="84"/>
      <c r="N2899" s="84"/>
      <c r="O2899" s="84"/>
      <c r="P2899" s="84"/>
      <c r="Q2899" s="84"/>
      <c r="R2899" s="84"/>
      <c r="S2899" s="84"/>
      <c r="T2899" s="84"/>
      <c r="U2899" s="84"/>
      <c r="V2899" s="84"/>
      <c r="W2899" s="84"/>
      <c r="X2899" s="84"/>
      <c r="Y2899" s="84"/>
      <c r="Z2899" s="84"/>
      <c r="AA2899" s="84"/>
      <c r="AB2899" s="84"/>
      <c r="AC2899" s="80"/>
      <c r="AD2899" s="80"/>
      <c r="AE2899" s="80"/>
      <c r="AF2899" s="80"/>
      <c r="AG2899" s="80"/>
      <c r="AH2899" s="80"/>
      <c r="AI2899" s="80"/>
      <c r="AJ2899" s="80"/>
      <c r="AK2899" s="80"/>
      <c r="AL2899" s="80"/>
      <c r="AM2899" s="240"/>
      <c r="AN2899" s="240"/>
      <c r="AO2899" s="240"/>
      <c r="AP2899" s="240"/>
      <c r="AQ2899" s="240"/>
      <c r="AR2899" s="240"/>
      <c r="AS2899" s="240"/>
      <c r="AT2899" s="256"/>
      <c r="AU2899" s="256"/>
      <c r="AV2899" s="259"/>
      <c r="AW2899" s="259"/>
      <c r="AX2899" s="256"/>
      <c r="AY2899" s="256"/>
      <c r="AZ2899" s="256"/>
      <c r="BA2899" s="256"/>
      <c r="BB2899" s="256"/>
      <c r="BC2899" s="256"/>
      <c r="BD2899" s="256"/>
      <c r="BE2899" s="256"/>
      <c r="BF2899" s="256"/>
      <c r="BG2899" s="256"/>
      <c r="BH2899" s="256"/>
      <c r="BI2899" s="256"/>
      <c r="BJ2899" s="256"/>
      <c r="BK2899" s="256"/>
      <c r="BL2899" s="262"/>
      <c r="BM2899" s="262"/>
      <c r="BN2899" s="262"/>
      <c r="BO2899" s="262"/>
      <c r="BP2899" s="262"/>
      <c r="BQ2899" s="262"/>
      <c r="BR2899" s="270"/>
      <c r="BS2899" s="270"/>
      <c r="BT2899" s="270"/>
      <c r="BU2899" s="270"/>
      <c r="BV2899" s="270"/>
      <c r="BW2899" s="270"/>
      <c r="BX2899" s="256"/>
      <c r="BY2899" s="256"/>
      <c r="BZ2899" s="256"/>
      <c r="CA2899" s="267"/>
      <c r="CB2899" s="267"/>
      <c r="CC2899" s="274"/>
      <c r="CD2899" s="267"/>
      <c r="CE2899" s="267"/>
      <c r="CF2899" s="267"/>
      <c r="CG2899" s="267"/>
      <c r="CH2899" s="267"/>
      <c r="CI2899" s="267"/>
      <c r="CJ2899" s="267"/>
      <c r="CK2899" s="267"/>
      <c r="CL2899" s="265"/>
      <c r="CM2899" s="272"/>
      <c r="CN2899" s="264"/>
      <c r="CO2899" s="180"/>
      <c r="CP2899" s="226"/>
      <c r="CQ2899" s="226"/>
      <c r="CR2899" s="226"/>
      <c r="CS2899" s="181"/>
      <c r="CT2899" s="181"/>
      <c r="CU2899" s="181"/>
      <c r="CV2899" s="181"/>
      <c r="CW2899" s="181"/>
      <c r="CX2899" s="181"/>
      <c r="CY2899" s="181"/>
      <c r="CZ2899" s="181"/>
      <c r="DA2899" s="181"/>
    </row>
    <row r="2900" spans="1:105" s="120" customFormat="1" ht="15" customHeight="1">
      <c r="A2900" s="228"/>
      <c r="B2900" s="346"/>
      <c r="C2900" s="349"/>
      <c r="D2900" s="237"/>
      <c r="E2900" s="237"/>
      <c r="F2900" s="243"/>
      <c r="G2900" s="122">
        <v>2.1</v>
      </c>
      <c r="H2900" s="84"/>
      <c r="I2900" s="84"/>
      <c r="J2900" s="84"/>
      <c r="K2900" s="84"/>
      <c r="L2900" s="84"/>
      <c r="M2900" s="84"/>
      <c r="N2900" s="84"/>
      <c r="O2900" s="84"/>
      <c r="P2900" s="84"/>
      <c r="Q2900" s="84"/>
      <c r="R2900" s="84"/>
      <c r="S2900" s="84"/>
      <c r="T2900" s="84"/>
      <c r="U2900" s="84"/>
      <c r="V2900" s="84"/>
      <c r="W2900" s="84"/>
      <c r="X2900" s="84"/>
      <c r="Y2900" s="84"/>
      <c r="Z2900" s="84"/>
      <c r="AA2900" s="84"/>
      <c r="AB2900" s="84"/>
      <c r="AC2900" s="80"/>
      <c r="AD2900" s="80"/>
      <c r="AE2900" s="80"/>
      <c r="AF2900" s="80"/>
      <c r="AG2900" s="80"/>
      <c r="AH2900" s="80"/>
      <c r="AI2900" s="80"/>
      <c r="AJ2900" s="80"/>
      <c r="AK2900" s="80"/>
      <c r="AL2900" s="80"/>
      <c r="AM2900" s="240"/>
      <c r="AN2900" s="240"/>
      <c r="AO2900" s="240"/>
      <c r="AP2900" s="240"/>
      <c r="AQ2900" s="240"/>
      <c r="AR2900" s="240"/>
      <c r="AS2900" s="240"/>
      <c r="AT2900" s="256"/>
      <c r="AU2900" s="256"/>
      <c r="AV2900" s="259"/>
      <c r="AW2900" s="259"/>
      <c r="AX2900" s="256"/>
      <c r="AY2900" s="256"/>
      <c r="AZ2900" s="256"/>
      <c r="BA2900" s="256"/>
      <c r="BB2900" s="256"/>
      <c r="BC2900" s="256"/>
      <c r="BD2900" s="256"/>
      <c r="BE2900" s="256"/>
      <c r="BF2900" s="256"/>
      <c r="BG2900" s="256"/>
      <c r="BH2900" s="256"/>
      <c r="BI2900" s="256"/>
      <c r="BJ2900" s="256"/>
      <c r="BK2900" s="256"/>
      <c r="BL2900" s="262"/>
      <c r="BM2900" s="262"/>
      <c r="BN2900" s="262"/>
      <c r="BO2900" s="262"/>
      <c r="BP2900" s="262"/>
      <c r="BQ2900" s="262"/>
      <c r="BR2900" s="270"/>
      <c r="BS2900" s="270"/>
      <c r="BT2900" s="270"/>
      <c r="BU2900" s="270"/>
      <c r="BV2900" s="270"/>
      <c r="BW2900" s="270"/>
      <c r="BX2900" s="256"/>
      <c r="BY2900" s="256"/>
      <c r="BZ2900" s="256"/>
      <c r="CA2900" s="267"/>
      <c r="CB2900" s="267"/>
      <c r="CC2900" s="274"/>
      <c r="CD2900" s="267"/>
      <c r="CE2900" s="267"/>
      <c r="CF2900" s="267"/>
      <c r="CG2900" s="267"/>
      <c r="CH2900" s="267"/>
      <c r="CI2900" s="267"/>
      <c r="CJ2900" s="267"/>
      <c r="CK2900" s="267"/>
      <c r="CL2900" s="265"/>
      <c r="CM2900" s="272"/>
      <c r="CN2900" s="264"/>
      <c r="CO2900" s="180"/>
      <c r="CP2900" s="226"/>
      <c r="CQ2900" s="226"/>
      <c r="CR2900" s="226"/>
      <c r="CS2900" s="181"/>
      <c r="CT2900" s="181"/>
      <c r="CU2900" s="181"/>
      <c r="CV2900" s="181"/>
      <c r="CW2900" s="181"/>
      <c r="CX2900" s="181"/>
      <c r="CY2900" s="181"/>
      <c r="CZ2900" s="181"/>
      <c r="DA2900" s="181"/>
    </row>
    <row r="2901" spans="1:105" s="120" customFormat="1" ht="15" customHeight="1">
      <c r="A2901" s="228"/>
      <c r="B2901" s="346"/>
      <c r="C2901" s="349"/>
      <c r="D2901" s="237"/>
      <c r="E2901" s="237"/>
      <c r="F2901" s="243"/>
      <c r="G2901" s="122">
        <v>2.7</v>
      </c>
      <c r="H2901" s="84"/>
      <c r="I2901" s="84"/>
      <c r="J2901" s="84"/>
      <c r="K2901" s="84"/>
      <c r="L2901" s="84"/>
      <c r="M2901" s="84"/>
      <c r="N2901" s="84"/>
      <c r="O2901" s="84"/>
      <c r="P2901" s="84"/>
      <c r="Q2901" s="84"/>
      <c r="R2901" s="84"/>
      <c r="S2901" s="84"/>
      <c r="T2901" s="84"/>
      <c r="U2901" s="84"/>
      <c r="V2901" s="84"/>
      <c r="W2901" s="84"/>
      <c r="X2901" s="84"/>
      <c r="Y2901" s="84"/>
      <c r="Z2901" s="84"/>
      <c r="AA2901" s="84"/>
      <c r="AB2901" s="84"/>
      <c r="AC2901" s="80"/>
      <c r="AD2901" s="80"/>
      <c r="AE2901" s="80"/>
      <c r="AF2901" s="80"/>
      <c r="AG2901" s="80"/>
      <c r="AH2901" s="80"/>
      <c r="AI2901" s="80"/>
      <c r="AJ2901" s="80"/>
      <c r="AK2901" s="80"/>
      <c r="AL2901" s="80"/>
      <c r="AM2901" s="240"/>
      <c r="AN2901" s="240"/>
      <c r="AO2901" s="240"/>
      <c r="AP2901" s="240"/>
      <c r="AQ2901" s="240"/>
      <c r="AR2901" s="240"/>
      <c r="AS2901" s="240"/>
      <c r="AT2901" s="256"/>
      <c r="AU2901" s="256"/>
      <c r="AV2901" s="259"/>
      <c r="AW2901" s="259"/>
      <c r="AX2901" s="256"/>
      <c r="AY2901" s="256"/>
      <c r="AZ2901" s="256"/>
      <c r="BA2901" s="256"/>
      <c r="BB2901" s="256"/>
      <c r="BC2901" s="256"/>
      <c r="BD2901" s="256"/>
      <c r="BE2901" s="256"/>
      <c r="BF2901" s="256"/>
      <c r="BG2901" s="256"/>
      <c r="BH2901" s="256"/>
      <c r="BI2901" s="256"/>
      <c r="BJ2901" s="256"/>
      <c r="BK2901" s="256"/>
      <c r="BL2901" s="262"/>
      <c r="BM2901" s="262"/>
      <c r="BN2901" s="262"/>
      <c r="BO2901" s="262"/>
      <c r="BP2901" s="262"/>
      <c r="BQ2901" s="262"/>
      <c r="BR2901" s="270"/>
      <c r="BS2901" s="270"/>
      <c r="BT2901" s="270"/>
      <c r="BU2901" s="270"/>
      <c r="BV2901" s="270"/>
      <c r="BW2901" s="270"/>
      <c r="BX2901" s="256"/>
      <c r="BY2901" s="256"/>
      <c r="BZ2901" s="256"/>
      <c r="CA2901" s="267"/>
      <c r="CB2901" s="267"/>
      <c r="CC2901" s="274"/>
      <c r="CD2901" s="267"/>
      <c r="CE2901" s="267"/>
      <c r="CF2901" s="267"/>
      <c r="CG2901" s="267"/>
      <c r="CH2901" s="267"/>
      <c r="CI2901" s="267"/>
      <c r="CJ2901" s="267"/>
      <c r="CK2901" s="267"/>
      <c r="CL2901" s="265"/>
      <c r="CM2901" s="272"/>
      <c r="CN2901" s="264"/>
      <c r="CO2901" s="180"/>
      <c r="CP2901" s="226"/>
      <c r="CQ2901" s="226"/>
      <c r="CR2901" s="226"/>
      <c r="CS2901" s="181"/>
      <c r="CT2901" s="181"/>
      <c r="CU2901" s="181"/>
      <c r="CV2901" s="181"/>
      <c r="CW2901" s="181"/>
      <c r="CX2901" s="181"/>
      <c r="CY2901" s="181"/>
      <c r="CZ2901" s="181"/>
      <c r="DA2901" s="181"/>
    </row>
    <row r="2902" spans="1:105" s="120" customFormat="1" ht="15" customHeight="1">
      <c r="A2902" s="228"/>
      <c r="B2902" s="346"/>
      <c r="C2902" s="349"/>
      <c r="D2902" s="237"/>
      <c r="E2902" s="237"/>
      <c r="F2902" s="243"/>
      <c r="G2902" s="122">
        <v>3</v>
      </c>
      <c r="H2902" s="84"/>
      <c r="I2902" s="84"/>
      <c r="J2902" s="84"/>
      <c r="K2902" s="84"/>
      <c r="L2902" s="84"/>
      <c r="M2902" s="84"/>
      <c r="N2902" s="84"/>
      <c r="O2902" s="84"/>
      <c r="P2902" s="84"/>
      <c r="Q2902" s="84"/>
      <c r="R2902" s="84"/>
      <c r="S2902" s="84"/>
      <c r="T2902" s="84"/>
      <c r="U2902" s="84"/>
      <c r="V2902" s="84"/>
      <c r="W2902" s="84"/>
      <c r="X2902" s="84"/>
      <c r="Y2902" s="84"/>
      <c r="Z2902" s="84"/>
      <c r="AA2902" s="84"/>
      <c r="AB2902" s="84"/>
      <c r="AC2902" s="80"/>
      <c r="AD2902" s="80"/>
      <c r="AE2902" s="80"/>
      <c r="AF2902" s="80"/>
      <c r="AG2902" s="80"/>
      <c r="AH2902" s="80"/>
      <c r="AI2902" s="80"/>
      <c r="AJ2902" s="80"/>
      <c r="AK2902" s="80"/>
      <c r="AL2902" s="80"/>
      <c r="AM2902" s="240"/>
      <c r="AN2902" s="240"/>
      <c r="AO2902" s="240"/>
      <c r="AP2902" s="240"/>
      <c r="AQ2902" s="240"/>
      <c r="AR2902" s="240"/>
      <c r="AS2902" s="240"/>
      <c r="AT2902" s="256"/>
      <c r="AU2902" s="256"/>
      <c r="AV2902" s="259"/>
      <c r="AW2902" s="259"/>
      <c r="AX2902" s="256"/>
      <c r="AY2902" s="256"/>
      <c r="AZ2902" s="256"/>
      <c r="BA2902" s="256"/>
      <c r="BB2902" s="256"/>
      <c r="BC2902" s="256"/>
      <c r="BD2902" s="256"/>
      <c r="BE2902" s="256"/>
      <c r="BF2902" s="256"/>
      <c r="BG2902" s="256"/>
      <c r="BH2902" s="256"/>
      <c r="BI2902" s="256"/>
      <c r="BJ2902" s="256"/>
      <c r="BK2902" s="256"/>
      <c r="BL2902" s="262"/>
      <c r="BM2902" s="262"/>
      <c r="BN2902" s="262"/>
      <c r="BO2902" s="262"/>
      <c r="BP2902" s="262"/>
      <c r="BQ2902" s="262"/>
      <c r="BR2902" s="270"/>
      <c r="BS2902" s="270"/>
      <c r="BT2902" s="270"/>
      <c r="BU2902" s="270"/>
      <c r="BV2902" s="270"/>
      <c r="BW2902" s="270"/>
      <c r="BX2902" s="256"/>
      <c r="BY2902" s="256"/>
      <c r="BZ2902" s="256"/>
      <c r="CA2902" s="267"/>
      <c r="CB2902" s="267"/>
      <c r="CC2902" s="274"/>
      <c r="CD2902" s="267"/>
      <c r="CE2902" s="267"/>
      <c r="CF2902" s="267"/>
      <c r="CG2902" s="267"/>
      <c r="CH2902" s="267"/>
      <c r="CI2902" s="267"/>
      <c r="CJ2902" s="267"/>
      <c r="CK2902" s="267"/>
      <c r="CL2902" s="265"/>
      <c r="CM2902" s="272"/>
      <c r="CN2902" s="264"/>
      <c r="CO2902" s="180"/>
      <c r="CP2902" s="226"/>
      <c r="CQ2902" s="226"/>
      <c r="CR2902" s="226"/>
      <c r="CS2902" s="181"/>
      <c r="CT2902" s="181"/>
      <c r="CU2902" s="181"/>
      <c r="CV2902" s="181"/>
      <c r="CW2902" s="181"/>
      <c r="CX2902" s="181"/>
      <c r="CY2902" s="181"/>
      <c r="CZ2902" s="181"/>
      <c r="DA2902" s="181"/>
    </row>
    <row r="2903" spans="1:105" s="120" customFormat="1" ht="15" customHeight="1">
      <c r="A2903" s="228"/>
      <c r="B2903" s="346"/>
      <c r="C2903" s="349"/>
      <c r="D2903" s="237"/>
      <c r="E2903" s="237"/>
      <c r="F2903" s="244"/>
      <c r="G2903" s="123">
        <v>3.9</v>
      </c>
      <c r="H2903" s="85"/>
      <c r="I2903" s="85"/>
      <c r="J2903" s="85"/>
      <c r="K2903" s="85"/>
      <c r="L2903" s="85"/>
      <c r="M2903" s="85"/>
      <c r="N2903" s="85"/>
      <c r="O2903" s="85"/>
      <c r="P2903" s="85"/>
      <c r="Q2903" s="85"/>
      <c r="R2903" s="85"/>
      <c r="S2903" s="85"/>
      <c r="T2903" s="85"/>
      <c r="U2903" s="85"/>
      <c r="V2903" s="85"/>
      <c r="W2903" s="85"/>
      <c r="X2903" s="85"/>
      <c r="Y2903" s="85"/>
      <c r="Z2903" s="85"/>
      <c r="AA2903" s="85"/>
      <c r="AB2903" s="85"/>
      <c r="AC2903" s="81"/>
      <c r="AD2903" s="81"/>
      <c r="AE2903" s="81"/>
      <c r="AF2903" s="81"/>
      <c r="AG2903" s="81"/>
      <c r="AH2903" s="81"/>
      <c r="AI2903" s="81"/>
      <c r="AJ2903" s="81"/>
      <c r="AK2903" s="81"/>
      <c r="AL2903" s="81"/>
      <c r="AM2903" s="240"/>
      <c r="AN2903" s="240"/>
      <c r="AO2903" s="240"/>
      <c r="AP2903" s="240"/>
      <c r="AQ2903" s="240"/>
      <c r="AR2903" s="240"/>
      <c r="AS2903" s="240"/>
      <c r="AT2903" s="256"/>
      <c r="AU2903" s="256"/>
      <c r="AV2903" s="259"/>
      <c r="AW2903" s="259"/>
      <c r="AX2903" s="256"/>
      <c r="AY2903" s="256"/>
      <c r="AZ2903" s="256"/>
      <c r="BA2903" s="256"/>
      <c r="BB2903" s="256"/>
      <c r="BC2903" s="256"/>
      <c r="BD2903" s="256"/>
      <c r="BE2903" s="256"/>
      <c r="BF2903" s="256"/>
      <c r="BG2903" s="256"/>
      <c r="BH2903" s="256"/>
      <c r="BI2903" s="256"/>
      <c r="BJ2903" s="256"/>
      <c r="BK2903" s="256"/>
      <c r="BL2903" s="262"/>
      <c r="BM2903" s="262"/>
      <c r="BN2903" s="262"/>
      <c r="BO2903" s="262"/>
      <c r="BP2903" s="262"/>
      <c r="BQ2903" s="262"/>
      <c r="BR2903" s="270"/>
      <c r="BS2903" s="270"/>
      <c r="BT2903" s="270"/>
      <c r="BU2903" s="270"/>
      <c r="BV2903" s="270"/>
      <c r="BW2903" s="270"/>
      <c r="BX2903" s="256"/>
      <c r="BY2903" s="256"/>
      <c r="BZ2903" s="256"/>
      <c r="CA2903" s="267"/>
      <c r="CB2903" s="267"/>
      <c r="CC2903" s="274"/>
      <c r="CD2903" s="267"/>
      <c r="CE2903" s="267"/>
      <c r="CF2903" s="267"/>
      <c r="CG2903" s="267"/>
      <c r="CH2903" s="267"/>
      <c r="CI2903" s="267"/>
      <c r="CJ2903" s="267"/>
      <c r="CK2903" s="267"/>
      <c r="CL2903" s="265"/>
      <c r="CM2903" s="272"/>
      <c r="CN2903" s="264"/>
      <c r="CO2903" s="180"/>
      <c r="CP2903" s="226"/>
      <c r="CQ2903" s="226"/>
      <c r="CR2903" s="226"/>
      <c r="CS2903" s="181"/>
      <c r="CT2903" s="181"/>
      <c r="CU2903" s="181"/>
      <c r="CV2903" s="181"/>
      <c r="CW2903" s="181"/>
      <c r="CX2903" s="181"/>
      <c r="CY2903" s="181"/>
      <c r="CZ2903" s="181"/>
      <c r="DA2903" s="181"/>
    </row>
    <row r="2904" spans="1:105" s="120" customFormat="1" ht="15" customHeight="1">
      <c r="A2904" s="229"/>
      <c r="B2904" s="347"/>
      <c r="C2904" s="350"/>
      <c r="D2904" s="238"/>
      <c r="E2904" s="238"/>
      <c r="F2904" s="245" t="s">
        <v>83</v>
      </c>
      <c r="G2904" s="246"/>
      <c r="H2904" s="82"/>
      <c r="I2904" s="82"/>
      <c r="J2904" s="82"/>
      <c r="K2904" s="82"/>
      <c r="L2904" s="82"/>
      <c r="M2904" s="82"/>
      <c r="N2904" s="82"/>
      <c r="O2904" s="82"/>
      <c r="P2904" s="82"/>
      <c r="Q2904" s="82"/>
      <c r="R2904" s="82"/>
      <c r="S2904" s="82"/>
      <c r="T2904" s="82"/>
      <c r="U2904" s="82"/>
      <c r="V2904" s="82"/>
      <c r="W2904" s="82"/>
      <c r="X2904" s="82"/>
      <c r="Y2904" s="82"/>
      <c r="Z2904" s="82"/>
      <c r="AA2904" s="82"/>
      <c r="AB2904" s="82"/>
      <c r="AC2904" s="35"/>
      <c r="AD2904" s="35"/>
      <c r="AE2904" s="35"/>
      <c r="AF2904" s="35"/>
      <c r="AG2904" s="35"/>
      <c r="AH2904" s="35"/>
      <c r="AI2904" s="35"/>
      <c r="AJ2904" s="35"/>
      <c r="AK2904" s="35"/>
      <c r="AL2904" s="35"/>
      <c r="AM2904" s="241"/>
      <c r="AN2904" s="241"/>
      <c r="AO2904" s="241"/>
      <c r="AP2904" s="241"/>
      <c r="AQ2904" s="241"/>
      <c r="AR2904" s="241"/>
      <c r="AS2904" s="241"/>
      <c r="AT2904" s="257"/>
      <c r="AU2904" s="257"/>
      <c r="AV2904" s="260"/>
      <c r="AW2904" s="260"/>
      <c r="AX2904" s="257"/>
      <c r="AY2904" s="257"/>
      <c r="AZ2904" s="257"/>
      <c r="BA2904" s="257"/>
      <c r="BB2904" s="257"/>
      <c r="BC2904" s="257"/>
      <c r="BD2904" s="257"/>
      <c r="BE2904" s="257"/>
      <c r="BF2904" s="257"/>
      <c r="BG2904" s="257"/>
      <c r="BH2904" s="257"/>
      <c r="BI2904" s="257"/>
      <c r="BJ2904" s="257"/>
      <c r="BK2904" s="257"/>
      <c r="BL2904" s="263"/>
      <c r="BM2904" s="263"/>
      <c r="BN2904" s="263"/>
      <c r="BO2904" s="263"/>
      <c r="BP2904" s="263"/>
      <c r="BQ2904" s="263"/>
      <c r="BR2904" s="271"/>
      <c r="BS2904" s="271"/>
      <c r="BT2904" s="271"/>
      <c r="BU2904" s="271"/>
      <c r="BV2904" s="271"/>
      <c r="BW2904" s="271"/>
      <c r="BX2904" s="257"/>
      <c r="BY2904" s="257"/>
      <c r="BZ2904" s="257"/>
      <c r="CA2904" s="268"/>
      <c r="CB2904" s="268"/>
      <c r="CC2904" s="275"/>
      <c r="CD2904" s="268"/>
      <c r="CE2904" s="268"/>
      <c r="CF2904" s="268"/>
      <c r="CG2904" s="268"/>
      <c r="CH2904" s="268"/>
      <c r="CI2904" s="268"/>
      <c r="CJ2904" s="268"/>
      <c r="CK2904" s="268"/>
      <c r="CL2904" s="265"/>
      <c r="CM2904" s="272"/>
      <c r="CN2904" s="264"/>
      <c r="CO2904" s="180"/>
      <c r="CP2904" s="226"/>
      <c r="CQ2904" s="226"/>
      <c r="CR2904" s="226"/>
      <c r="CS2904" s="181"/>
      <c r="CT2904" s="181"/>
      <c r="CU2904" s="181"/>
      <c r="CV2904" s="181"/>
      <c r="CW2904" s="181"/>
      <c r="CX2904" s="181"/>
      <c r="CY2904" s="181"/>
      <c r="CZ2904" s="181"/>
      <c r="DA2904" s="181"/>
    </row>
    <row r="2905" spans="1:105" s="120" customFormat="1" ht="15" customHeight="1">
      <c r="A2905" s="227">
        <f t="shared" si="936"/>
        <v>360</v>
      </c>
      <c r="B2905" s="345" t="s">
        <v>364</v>
      </c>
      <c r="C2905" s="348" t="s">
        <v>365</v>
      </c>
      <c r="D2905" s="236">
        <v>43717</v>
      </c>
      <c r="E2905" s="236" t="s">
        <v>1195</v>
      </c>
      <c r="F2905" s="253" t="s">
        <v>80</v>
      </c>
      <c r="G2905" s="254"/>
      <c r="H2905" s="82" t="s">
        <v>69</v>
      </c>
      <c r="I2905" s="82"/>
      <c r="J2905" s="82" t="s">
        <v>60</v>
      </c>
      <c r="K2905" s="82" t="s">
        <v>60</v>
      </c>
      <c r="L2905" s="82" t="s">
        <v>67</v>
      </c>
      <c r="M2905" s="82" t="s">
        <v>60</v>
      </c>
      <c r="N2905" s="82" t="s">
        <v>60</v>
      </c>
      <c r="O2905" s="82"/>
      <c r="P2905" s="82" t="s">
        <v>60</v>
      </c>
      <c r="Q2905" s="82" t="s">
        <v>60</v>
      </c>
      <c r="R2905" s="82" t="s">
        <v>60</v>
      </c>
      <c r="S2905" s="82" t="s">
        <v>60</v>
      </c>
      <c r="T2905" s="82" t="s">
        <v>60</v>
      </c>
      <c r="U2905" s="82" t="s">
        <v>60</v>
      </c>
      <c r="V2905" s="82"/>
      <c r="W2905" s="82" t="s">
        <v>61</v>
      </c>
      <c r="X2905" s="82" t="s">
        <v>61</v>
      </c>
      <c r="Y2905" s="82" t="s">
        <v>61</v>
      </c>
      <c r="Z2905" s="82" t="s">
        <v>61</v>
      </c>
      <c r="AA2905" s="82" t="s">
        <v>61</v>
      </c>
      <c r="AB2905" s="82" t="s">
        <v>61</v>
      </c>
      <c r="AC2905" s="82"/>
      <c r="AD2905" s="82" t="s">
        <v>61</v>
      </c>
      <c r="AE2905" s="82" t="s">
        <v>61</v>
      </c>
      <c r="AF2905" s="82" t="s">
        <v>61</v>
      </c>
      <c r="AG2905" s="82" t="s">
        <v>61</v>
      </c>
      <c r="AH2905" s="82" t="s">
        <v>61</v>
      </c>
      <c r="AI2905" s="82" t="s">
        <v>1471</v>
      </c>
      <c r="AJ2905" s="82"/>
      <c r="AK2905" s="82" t="s">
        <v>60</v>
      </c>
      <c r="AL2905" s="82" t="s">
        <v>60</v>
      </c>
      <c r="AM2905" s="239">
        <f>COUNTIF(H2905:AL2905,"PH")+COUNTIF(H2905:AL2905,"PH/L")+COUNTIF(H2905:AL2905,"PM")</f>
        <v>0</v>
      </c>
      <c r="AN2905" s="239">
        <f>COUNTIF(H2905:AL2905,"PD")+COUNTIF(H2905:AL2905,"PDD")+COUNTIF(H2905:AL2905,"P/DS")/2+COUNTIF(H2905:AL2905,"PMD")</f>
        <v>0</v>
      </c>
      <c r="AO2905" s="239">
        <f>COUNTIF(H2905:AL2905,"PN")+COUNTIF(H2905:AL2905,"P/NS")/2+COUNTIF(H2905:AL2905,"PH")+COUNTIF(H2905:AL2905,"PH/F")/2+COUNTIF(H2905:AL2905,"PH/L")/2+COUNTIF(H2905:AL2905,"PM")</f>
        <v>0</v>
      </c>
      <c r="AP2905" s="239">
        <f>COUNTIF(H2905:AL2905,"BH")+COUNTIF(H2905:AL2905,"AL/BL")+COUNTIF(H2905:AL2905,"UL/BL")+COUNTIF(H2905:AL2905,"BM")</f>
        <v>0</v>
      </c>
      <c r="AQ2905" s="239">
        <f>COUNTIF(H2905:AL2905,"DS")+COUNTIF(H2905:AL2905,"AL/DS")/2+COUNTIF(H2905:AL2905,"UL/DS")/2+COUNTIF(H2905:AL2905,"CT")+COUNTIF(H2905:AL2905,"MD")</f>
        <v>12.5</v>
      </c>
      <c r="AR2905" s="239">
        <f>COUNTIF(H2905:AL2905,"NS")+COUNTIF(H2905:AL2905,"AL/NS")/2+COUNTIF(H2905:AL2905,"UL/NS")/2+COUNTIF(H2905:AL2905,"BH")+COUNTIF(H2905:AL2905,"AL/BF")/2+COUNTIF(H2905:AL2905,"AL/BL")/2+COUNTIF(H2905:AL2905,"UL/BL")/2+COUNTIF(H2905:AL2905,"UL/BF")/2+COUNTIF(H2905:AL2905,"BM")</f>
        <v>11</v>
      </c>
      <c r="AS2905" s="239">
        <f>COUNTIF(H2905:AL2905,"AL")+COUNTIF(H2905:AL2905,"AL/DS")/2+COUNTIF(H2905:AL2905,"AL/NS")/2+COUNTIF(H2905:AL2905,"NH")+COUNTIF(H2905:AL2905,"SL")+COUNTIF(H2905:AL2905,"NHD")+COUNTIF(H2905:AL2905,"B")+COUNTIF(H2905:AL2905,"HL")+COUNTIF(H2905:AL2905,"AL/BF")/2+COUNTIF(H2905:AL2905,"AL/BL")/2</f>
        <v>2</v>
      </c>
      <c r="AT2905" s="255">
        <f>COUNTIF(H2905:AL2905,"PD")+COUNTIF(H2905:AL2905,"PN")+COUNTIF(H2905:AL2905,"P/DS")/2+COUNTIF(H2905:AL2905,"P/NS")/2+COUNTIF(H2905:AL2905,"DS")+COUNTIF(H2905:AL2905,"NS")+COUNTIF(H2905:AL2905,"AL")+COUNTIF(H2905:AL2905,"AL/DS")+COUNTIF(H2905:AL2905,"AL/NS")+COUNTIF(H2905:AL2905,"NH")+COUNTIF(H2905:AL2905,"SL")+COUNTIF(H2905:AL2905,"UL/DS")/2+COUNTIF(H2905:AL2905,"UL/NS")/2+COUNTIF(H2905:AL2905,"CT")+COUNTIF(H2905:AL2905,"NHD")+COUNTIF(H2905:AL2905,"PDD")+COUNTIF(H2905:AL2905,"B")+COUNTIF(H2905:AL2905,"HL")+COUNTIF(H2905:AL2905,"PH")+COUNTIF(H2905:AL2905,"BH")+COUNTIF(H2905:AL2905,"AL/BF")+COUNTIF(H2905:AL2905,"AL/BL")+COUNTIF(H2905:AL2905,"UL/BF")/2+COUNTIF(H2905:AL2905,"UL/BL")/2+COUNTIF(H2905:AL2905,"PH/F")/2+COUNTIF(H2905:AL2905,"PH/L")/2+COUNTIF(H2905:AL2905,"MD")+COUNTIF(H2905:AL2905,"PMD")+COUNTIF(H2905:AL2905,"PM")+COUNTIF(H2905:AL2905,"BM")</f>
        <v>25.5</v>
      </c>
      <c r="AU2905" s="255">
        <f>COUNTIF(H2905:AL2905,"P/DS")/2+COUNTIF(H2905:AL2905,"P/NS")/2+COUNTIF(H2905:AL2905,"IL")+COUNTIF(H2905:AL2905,"NL")+COUNTIF(H2905:AL2905,"UL")+COUNTIF(H2905:AL2905,"UL/DS")/2+COUNTIF(H2905:AL2905,"UL/NS")/2+COUNTIF(H2905:AL2905,"KT")+COUNTIF(H2905:AL2905,"UL/BF")/2+COUNTIF(H2905:AL2905,"UL/BL")/2+COUNTIF(H2905:AL2905,"PH/F")/2+COUNTIF(H2905:AL2905,"PH/L")/2+COUNTIF(H2905:AL2905,"NB")</f>
        <v>0.5</v>
      </c>
      <c r="AV2905" s="258">
        <f>COUNTIF(H2905:AL2905,"PN")+COUNTIF(H2905:AL2905,"TVD")+COUNTIF(H2905:AL2905,"PH")+COUNTIF(H2905:AL2905,"PM")+COUNTIF(H2905:AL2905,"PDD")-COUNTIFS(H2905:AL2905,"PN",H2912:AL2912,"&gt;=3")-COUNTIFS(H2905:AL2905,"PM",H2912:AL2912,"&gt;=3")</f>
        <v>0</v>
      </c>
      <c r="AW2905" s="258">
        <f>COUNTIF(H2905:AL2905,"NS")+COUNTIF(H2905:AL2905,"D")+COUNTIF(H2905:AL2905,"BH")+COUNTIF(H2905:AL2905,"NHD")+COUNTIF(H2905:AL2905,"BM")-COUNTIFS(H2905:AL2905,"NS",H2912:AL2912,"&gt;=3")-COUNTIFS(H2905:AL2905,"BH",H2912:AL2912,"&gt;=3")-COUNTIFS(H2905:AL2905,"BM",H2912:AL2912,"&gt;=3")</f>
        <v>11</v>
      </c>
      <c r="AX2905" s="255">
        <f>COUNTIF(H2905:AL2905,"AL")+COUNTIF(H2905:AL2905,"AL/DS")/2+COUNTIF(H2905:AL2905,"AL/NS")/2+COUNTIF(H2905:AL2905,"AL/BF")+COUNTIF(H2905:AL2905,"AL/BL")/2</f>
        <v>1</v>
      </c>
      <c r="AY2905" s="255">
        <f>COUNTIF(H2905:AL2905,"SL")</f>
        <v>0</v>
      </c>
      <c r="AZ2905" s="255">
        <f>COUNTIF(H2905:AL2905,"NH")</f>
        <v>1</v>
      </c>
      <c r="BA2905" s="255">
        <f>COUNTIF(H2905:AL2905,"HL")</f>
        <v>0</v>
      </c>
      <c r="BB2905" s="255">
        <f>COUNTIF(G2905:AL2905,"P/DS")/2+COUNTIF(G2905:AL2905,"P/NS")/2+COUNTIF(G2905:AL2905,"UL")+COUNTIF(G2905:AL2905,"UL/DS")/2+COUNTIF(G2905:AL2905,"UL/NS")/2+COUNTIF(G2905:AL2905,"UL/BL")/2+COUNTIF(G2905:AL2905,"UL/BF")/2+COUNTIF(G2905:AL2905,"PH/F")/2+COUNTIF(G2905:AL2905,"PH/L")/2</f>
        <v>0.5</v>
      </c>
      <c r="BC2905" s="255">
        <f>COUNTIF(H2905:AL2905,"NB")</f>
        <v>0</v>
      </c>
      <c r="BD2905" s="255">
        <f>COUNTIF(H2905:AL2905,"NL")</f>
        <v>0</v>
      </c>
      <c r="BE2905" s="255">
        <f>COUNTIF(H2905:AL2905,"IL")</f>
        <v>0</v>
      </c>
      <c r="BF2905" s="255">
        <f>COUNTIF(H2905:AL2905,"KT")</f>
        <v>0</v>
      </c>
      <c r="BG2905" s="255">
        <f>COUNTIF(H2905:AL2905,"L70")</f>
        <v>0</v>
      </c>
      <c r="BH2905" s="255">
        <f>COUNTIF(H2905:AL2905,"MD")</f>
        <v>0</v>
      </c>
      <c r="BI2905" s="255">
        <f>COUNTIF(H2905:AL2905,"PMD")</f>
        <v>0</v>
      </c>
      <c r="BJ2905" s="255">
        <f>COUNTIF(H2905:AL2905,"PM")</f>
        <v>0</v>
      </c>
      <c r="BK2905" s="255">
        <f>COUNTIF(H2905:AL2905,"BM")</f>
        <v>0</v>
      </c>
      <c r="BL2905" s="261">
        <f>SUMIF(H2905:AL2905,"PD",H2906:AL2906)+SUMIF(H2905:AL2905,"PN",H2906:AL2906)+SUMIF(H2905:AL2905,"P/DS",H2906:AL2906)+SUMIF(H2905:AL2905,"PN/F",H2906:AL2906)+SUMIF(H2905:AL2905,"PN/L",H2906:AL2906)+SUMIF(H2905:AL2905,"TV",H2906:AL2906)+SUMIF(H2905:AL2905,"TVD",H2906:AL2906)+SUMIF(H2905:AL2905,"PDD",H2906:AL2906)</f>
        <v>0</v>
      </c>
      <c r="BM2905" s="261">
        <f>SUMIF(H2905:AL2905,"PD",H2907:AL2907)+SUMIF(H2905:AL2905,"PN",H2907:AL2907)+SUMIF(H2905:AL2905,"P/DS",H2907:AL2907)+SUMIF(H2905:AL2905,"PN/F",H2907:AL2907)+SUMIF(H2905:AL2905,"PN/L",H2907:AL2907)+SUMIF(H2905:AL2905,"TV",H2907:AL2907)+SUMIF(H2905:AL2905,"TVD",H2907:AL2907)+SUMIF(H2905:AL2905,"PDD",H2907:AL2907)+SUMIF(H2905:AL2905,"PMD",H2907:AL2907)</f>
        <v>0</v>
      </c>
      <c r="BN2905" s="261">
        <f>SUMIF(H2905:AL2905,"PD",H2908:AL2908)+SUMIF(H2905:AL2905,"PN",H2908:AL2908)+SUMIF(H2905:AL2905,"P/DS",H2908:AL2908)+SUMIF(H2905:AL2905,"PN/F",H2908:AL2908)+SUMIF(H2905:AL2905,"PN/L",H2908:AL2908)+SUMIF(H2905:AL2905,"TV",H2908:AL2908)+SUMIF(H2905:AL2905,"TVD",H2908:AL2908)</f>
        <v>0</v>
      </c>
      <c r="BO2905" s="261">
        <f>SUMIF(H2905:AL2905,"PD",H2909:AL2909)+SUMIF(H2905:AL2905,"PN",H2909:AL2909)+SUMIF(H2905:AL2905,"P/DS",H2909:AL2909)+SUMIF(H2905:AL2905,"PN/F",H2909:AL2909)+SUMIF(H2905:AL2905,"PN/L",H2909:AL2909)+SUMIF(H2905:AL2905,"TV",H2909:AL2909)+SUMIF(H2905:AL2905,"TVD",H2909:AL2909)</f>
        <v>0</v>
      </c>
      <c r="BP2905" s="261">
        <f>SUMIF(H2905:AL2905,"PD",H2910:AL2910)+SUMIF(H2905:AL2905,"PN",H2910:AL2910)+SUMIF(H2905:AL2905,"P/DS",H2910:AL2910)+SUMIF(H2905:AL2905,"PN/F",H2910:AL2910)+SUMIF(H2905:AL2905,"PN/L",H2910:AL2910)+SUMIF(H2905:AL2905,"TV",H2910:AL2910)+SUMIF(H2905:AL2905,"TVD",H2910:AL2910)+SUMIF(H2905:AL2905,"PDD",H2910:AL2910)+SUMIF(H2905:AL2905,"PH",H2910:AL2910)+SUMIF(H2905:AL2905,"PM",H2910:AL2910)</f>
        <v>0</v>
      </c>
      <c r="BQ2905" s="261">
        <f>SUMIF(H2905:AL2905,"PD",H2911:AL2911)+SUMIF(H2905:AL2905,"PN",H2911:AL2911)+SUMIF(H2905:AL2905,"P/DS",H2911:AL2911)+SUMIF(H2905:AL2905,"PN/F",H2911:AL2911)+SUMIF(H2905:AL2905,"PN/L",H2911:AL2911)+SUMIF(H2905:AL2905,"TV",H2911:AL2911)+SUMIF(H2905:AL2905,"TVD",H2911:AL2911)+SUMIF(H2905:AL2905,"PDD",H2911:AL2911)+SUMIF(H2905:AL2905,"PH",H2911:AL2911)+SUMIF(H2905:AL2905,"PM",H2911:AL2911)</f>
        <v>0</v>
      </c>
      <c r="BR2905" s="269">
        <f>SUM(H2906:AL2906)-BL2905</f>
        <v>43</v>
      </c>
      <c r="BS2905" s="269">
        <f>SUM(H2907:AL2907)-BM2905</f>
        <v>25.5</v>
      </c>
      <c r="BT2905" s="269">
        <f>SUM(H2908:AL2908)-BN2905</f>
        <v>0</v>
      </c>
      <c r="BU2905" s="269">
        <f>SUM(H2909:AL2909)-BO2905</f>
        <v>0</v>
      </c>
      <c r="BV2905" s="269">
        <f>SUM(H2910:AL2910)-BP2905</f>
        <v>0</v>
      </c>
      <c r="BW2905" s="269">
        <f>SUM(H2911:AL2911)-BQ2905</f>
        <v>0</v>
      </c>
      <c r="BX2905" s="255">
        <f>SUMIF(H2905:AL2905,"PD",H2912:AL2912)+SUMIF(H2905:AL2905,"PN",H2912:AL2912)+SUMIF(H2905:AL2905,"P/DS",H2912:AL2912)+SUMIF(H2905:AL2905,"PN/F",H2912:AL2912)+SUMIF(H2905:AL2905,"PN/L",H2912:AL2912)</f>
        <v>0</v>
      </c>
      <c r="BY2905" s="255">
        <f>SUM(H2912:AL2912)-BX2905</f>
        <v>0</v>
      </c>
      <c r="BZ2905" s="255">
        <f t="shared" ref="BZ2905" si="947">+SUM(BL2905:BW2912)</f>
        <v>68.5</v>
      </c>
      <c r="CA2905" s="266">
        <f>(COUNTIFS(H2905:AL2905,"PD",H2906:AL2906,"&gt;=2"))*0.5-IF(CN2905="VP",COUNTIFS($H$16:$AL$16,"SAT",H2905:AL2905,"PD",H2906:AL2906,"&gt;=2"))*0.5</f>
        <v>0</v>
      </c>
      <c r="CB2905" s="266">
        <f>(COUNTIFS(H2905:AL2905,"PN",H2907:AL2907,"&gt;=0.5",H2906:AL2906,"&gt;=1.5"))*0.5+COUNTIFS(H2905:AL2905,"PDD",H2907:AL2907,"&gt;=0.5",H2906:AL2906,"&gt;=1.5")*0.5</f>
        <v>0</v>
      </c>
      <c r="CC2905" s="273">
        <f>(COUNTIFS(H2905:AL2905,"TV",H2907:AL2907,"&gt;=10"))*0.5+(COUNTIFS(H2905:AL2905,"PMD",H2907:AL2907,"&gt;=2"))*0.5</f>
        <v>0</v>
      </c>
      <c r="CD2905" s="266">
        <f>(COUNTIFS(H2905:AL2905,"TVD",H2909:AL2909,"&gt;=6.5",H2907:AL2907,"&gt;=3.5"))*0.5</f>
        <v>0</v>
      </c>
      <c r="CE2905" s="266">
        <f>(COUNTIFS(H2905:AL2905,"PD",H2910:AL2910,"&gt;=10"))*0.5</f>
        <v>0</v>
      </c>
      <c r="CF2905" s="266">
        <f>(COUNTIFS(H2905:AL2905,"PDD",H2910:AL2910,"&gt;=3.5",H2911:AL2911,"&gt;=6.5")+COUNTIFS(H2905:AL2905,"PH",H2911:AL2911,"&gt;=0.5",H2910:AL2910,"&gt;=1.5")+COUNTIFS(H2905:AL2905,"PM",H2911:AL2911,"&gt;=0.5",H2910:AL2910,"&gt;=1.5"))*0.5</f>
        <v>0</v>
      </c>
      <c r="CG2905" s="266">
        <f>(COUNTIFS(H2905:AL2905,"DS",H2906:AL2906,"&gt;=2")+COUNTIFS(H2905:AL2905,"AL/DS",H2906:AL2906,"&gt;=2"))*0.5-IF(CN2905="VP",COUNTIFS($H$16:$AL$16,"SAT",H2905:AL2905,"DS",H2906:AL2906,"&gt;=2"))*0.5</f>
        <v>5</v>
      </c>
      <c r="CH2905" s="266">
        <f>(COUNTIFS(H2905:AL2905,"NS",H2907:AL2907,"&gt;=0.5",H2906:AL2906,"&gt;=1.5")+COUNTIFS(H2905:AL2905,"AL/NS",H2907:AL2907,"&gt;=0.5",H2906:AL2906,"&gt;=1.5")+COUNTIFS(H2905:AL2905,"NHD",H2907:AL2907,"&gt;=4.5",H2910:AL2910,"&gt;=2",H2906:AL2906,"&gt;=1.5"))*0.5</f>
        <v>4.5</v>
      </c>
      <c r="CI2905" s="266">
        <f>(COUNTIF(H2907:AL2907,"&gt;=10")+COUNTIFS(H2905:AL2905,"MD",H2907:AL2907,"&gt;=2")-COUNTIFS(H2905:AL2905,"TV",H2907:AL2907,"&gt;=10"))*0.5</f>
        <v>1</v>
      </c>
      <c r="CJ2905" s="266">
        <f>(COUNTIFS(H2905:AL2905,"D",H2909:AL2909,"&gt;=6.5",H2907:AL2907,"&gt;=3.5"))*0.5</f>
        <v>0</v>
      </c>
      <c r="CK2905" s="266">
        <f>(COUNTIF(H2910:AL2910,"&gt;=10")-COUNTIFS(H2905:AL2905,"PD",H2910:AL2910,"&gt;=10"))*0.5</f>
        <v>0</v>
      </c>
      <c r="CL2905" s="265">
        <f>(COUNTIFS(H2905:AL2905,"NHD",H2910:AL2910,"&gt;=3.5",H2911:AL2911,"&gt;=6.5")+COUNTIFS(H2905:AL2905,"BH",H2910:AL2910,"&gt;=1.5",H2911:AL2911,"&gt;=0.5")+COUNTIFS(H2905:AL2905,"BM",H2910:AL2910,"&gt;=1.5",H2911:AL2911,"&gt;=0.5")+COUNTIFS(H2905:AL2905,"D",H2910:AL2910,"&gt;=1.5",H2911:AL2911,"&gt;=0.5"))*0.5</f>
        <v>0</v>
      </c>
      <c r="CM2905" s="272"/>
      <c r="CN2905" s="264" t="s">
        <v>723</v>
      </c>
      <c r="CO2905" s="180">
        <f t="shared" ref="CO2905" si="948">+AM2905+AN2905+AO2905+AP2905+AQ2905+AR2905+AS2905+AU2905+BG2905</f>
        <v>26</v>
      </c>
      <c r="CP2905" s="225">
        <f>+SUM(I2906:I2911)-I2912</f>
        <v>10.5</v>
      </c>
      <c r="CQ2905" s="225">
        <f>+SUM(J2906:J2911)-J2912</f>
        <v>2.5</v>
      </c>
      <c r="CR2905" s="225">
        <f>+SUM(K2906:K2911)-K2912</f>
        <v>2.5</v>
      </c>
      <c r="CS2905" s="181"/>
      <c r="CT2905" s="181"/>
      <c r="CU2905" s="181"/>
      <c r="CV2905" s="181"/>
      <c r="CW2905" s="181"/>
      <c r="CX2905" s="181"/>
      <c r="CY2905" s="181"/>
      <c r="CZ2905" s="181"/>
      <c r="DA2905" s="181"/>
    </row>
    <row r="2906" spans="1:105" s="120" customFormat="1" ht="15" customHeight="1">
      <c r="A2906" s="228"/>
      <c r="B2906" s="346"/>
      <c r="C2906" s="349"/>
      <c r="D2906" s="237"/>
      <c r="E2906" s="237"/>
      <c r="F2906" s="242" t="s">
        <v>82</v>
      </c>
      <c r="G2906" s="121">
        <v>1.5</v>
      </c>
      <c r="H2906" s="83"/>
      <c r="I2906" s="83"/>
      <c r="J2906" s="83">
        <v>2.5</v>
      </c>
      <c r="K2906" s="83">
        <v>2.5</v>
      </c>
      <c r="L2906" s="83">
        <v>0</v>
      </c>
      <c r="M2906" s="83">
        <v>2.5</v>
      </c>
      <c r="N2906" s="83">
        <v>2.5</v>
      </c>
      <c r="O2906" s="83"/>
      <c r="P2906" s="83">
        <v>2.5</v>
      </c>
      <c r="Q2906" s="83">
        <v>2.5</v>
      </c>
      <c r="R2906" s="83">
        <v>2.5</v>
      </c>
      <c r="S2906" s="83">
        <v>2.5</v>
      </c>
      <c r="T2906" s="83">
        <v>0</v>
      </c>
      <c r="U2906" s="83">
        <v>2.5</v>
      </c>
      <c r="V2906" s="83"/>
      <c r="W2906" s="83">
        <v>2</v>
      </c>
      <c r="X2906" s="83">
        <v>2</v>
      </c>
      <c r="Y2906" s="83">
        <v>2</v>
      </c>
      <c r="Z2906" s="83">
        <v>2</v>
      </c>
      <c r="AA2906" s="83">
        <v>2</v>
      </c>
      <c r="AB2906" s="83"/>
      <c r="AC2906" s="79"/>
      <c r="AD2906" s="79">
        <v>2</v>
      </c>
      <c r="AE2906" s="79"/>
      <c r="AF2906" s="79">
        <v>2</v>
      </c>
      <c r="AG2906" s="79">
        <v>2</v>
      </c>
      <c r="AH2906" s="79">
        <v>2</v>
      </c>
      <c r="AI2906" s="79"/>
      <c r="AJ2906" s="79"/>
      <c r="AK2906" s="79">
        <v>2.5</v>
      </c>
      <c r="AL2906" s="79"/>
      <c r="AM2906" s="240"/>
      <c r="AN2906" s="240"/>
      <c r="AO2906" s="240"/>
      <c r="AP2906" s="240"/>
      <c r="AQ2906" s="240"/>
      <c r="AR2906" s="240"/>
      <c r="AS2906" s="240"/>
      <c r="AT2906" s="256"/>
      <c r="AU2906" s="256"/>
      <c r="AV2906" s="259"/>
      <c r="AW2906" s="259"/>
      <c r="AX2906" s="256"/>
      <c r="AY2906" s="256"/>
      <c r="AZ2906" s="256"/>
      <c r="BA2906" s="256"/>
      <c r="BB2906" s="256"/>
      <c r="BC2906" s="256"/>
      <c r="BD2906" s="256"/>
      <c r="BE2906" s="256"/>
      <c r="BF2906" s="256"/>
      <c r="BG2906" s="256"/>
      <c r="BH2906" s="256"/>
      <c r="BI2906" s="256"/>
      <c r="BJ2906" s="256"/>
      <c r="BK2906" s="256"/>
      <c r="BL2906" s="262"/>
      <c r="BM2906" s="262"/>
      <c r="BN2906" s="262"/>
      <c r="BO2906" s="262"/>
      <c r="BP2906" s="262"/>
      <c r="BQ2906" s="262"/>
      <c r="BR2906" s="270"/>
      <c r="BS2906" s="270"/>
      <c r="BT2906" s="270"/>
      <c r="BU2906" s="270"/>
      <c r="BV2906" s="270"/>
      <c r="BW2906" s="270"/>
      <c r="BX2906" s="256"/>
      <c r="BY2906" s="256"/>
      <c r="BZ2906" s="256"/>
      <c r="CA2906" s="267"/>
      <c r="CB2906" s="267"/>
      <c r="CC2906" s="274"/>
      <c r="CD2906" s="267"/>
      <c r="CE2906" s="267"/>
      <c r="CF2906" s="267"/>
      <c r="CG2906" s="267"/>
      <c r="CH2906" s="267"/>
      <c r="CI2906" s="267"/>
      <c r="CJ2906" s="267"/>
      <c r="CK2906" s="267"/>
      <c r="CL2906" s="265"/>
      <c r="CM2906" s="272"/>
      <c r="CN2906" s="264"/>
      <c r="CO2906" s="180"/>
      <c r="CP2906" s="226"/>
      <c r="CQ2906" s="226"/>
      <c r="CR2906" s="226"/>
      <c r="CS2906" s="181"/>
      <c r="CT2906" s="181"/>
      <c r="CU2906" s="181"/>
      <c r="CV2906" s="181"/>
      <c r="CW2906" s="181"/>
      <c r="CX2906" s="181"/>
      <c r="CY2906" s="181"/>
      <c r="CZ2906" s="181"/>
      <c r="DA2906" s="181"/>
    </row>
    <row r="2907" spans="1:105" s="120" customFormat="1" ht="15" customHeight="1">
      <c r="A2907" s="228"/>
      <c r="B2907" s="346"/>
      <c r="C2907" s="349"/>
      <c r="D2907" s="237"/>
      <c r="E2907" s="237"/>
      <c r="F2907" s="243"/>
      <c r="G2907" s="122">
        <v>2</v>
      </c>
      <c r="H2907" s="84"/>
      <c r="I2907" s="84">
        <v>10.5</v>
      </c>
      <c r="J2907" s="84"/>
      <c r="K2907" s="84"/>
      <c r="L2907" s="84"/>
      <c r="M2907" s="84"/>
      <c r="N2907" s="84"/>
      <c r="O2907" s="84">
        <v>10.5</v>
      </c>
      <c r="P2907" s="84"/>
      <c r="Q2907" s="84"/>
      <c r="R2907" s="84"/>
      <c r="S2907" s="84"/>
      <c r="T2907" s="84"/>
      <c r="U2907" s="84"/>
      <c r="V2907" s="84"/>
      <c r="W2907" s="84">
        <v>0.5</v>
      </c>
      <c r="X2907" s="84">
        <v>0.5</v>
      </c>
      <c r="Y2907" s="84">
        <v>0.5</v>
      </c>
      <c r="Z2907" s="84">
        <v>0.5</v>
      </c>
      <c r="AA2907" s="84">
        <v>0.5</v>
      </c>
      <c r="AB2907" s="84"/>
      <c r="AC2907" s="80"/>
      <c r="AD2907" s="80">
        <v>0.5</v>
      </c>
      <c r="AE2907" s="80"/>
      <c r="AF2907" s="80">
        <v>0.5</v>
      </c>
      <c r="AG2907" s="80">
        <v>0.5</v>
      </c>
      <c r="AH2907" s="80">
        <v>0.5</v>
      </c>
      <c r="AI2907" s="80"/>
      <c r="AJ2907" s="80"/>
      <c r="AK2907" s="80"/>
      <c r="AL2907" s="80"/>
      <c r="AM2907" s="240"/>
      <c r="AN2907" s="240"/>
      <c r="AO2907" s="240"/>
      <c r="AP2907" s="240"/>
      <c r="AQ2907" s="240"/>
      <c r="AR2907" s="240"/>
      <c r="AS2907" s="240"/>
      <c r="AT2907" s="256"/>
      <c r="AU2907" s="256"/>
      <c r="AV2907" s="259"/>
      <c r="AW2907" s="259"/>
      <c r="AX2907" s="256"/>
      <c r="AY2907" s="256"/>
      <c r="AZ2907" s="256"/>
      <c r="BA2907" s="256"/>
      <c r="BB2907" s="256"/>
      <c r="BC2907" s="256"/>
      <c r="BD2907" s="256"/>
      <c r="BE2907" s="256"/>
      <c r="BF2907" s="256"/>
      <c r="BG2907" s="256"/>
      <c r="BH2907" s="256"/>
      <c r="BI2907" s="256"/>
      <c r="BJ2907" s="256"/>
      <c r="BK2907" s="256"/>
      <c r="BL2907" s="262"/>
      <c r="BM2907" s="262"/>
      <c r="BN2907" s="262"/>
      <c r="BO2907" s="262"/>
      <c r="BP2907" s="262"/>
      <c r="BQ2907" s="262"/>
      <c r="BR2907" s="270"/>
      <c r="BS2907" s="270"/>
      <c r="BT2907" s="270"/>
      <c r="BU2907" s="270"/>
      <c r="BV2907" s="270"/>
      <c r="BW2907" s="270"/>
      <c r="BX2907" s="256"/>
      <c r="BY2907" s="256"/>
      <c r="BZ2907" s="256"/>
      <c r="CA2907" s="267"/>
      <c r="CB2907" s="267"/>
      <c r="CC2907" s="274"/>
      <c r="CD2907" s="267"/>
      <c r="CE2907" s="267"/>
      <c r="CF2907" s="267"/>
      <c r="CG2907" s="267"/>
      <c r="CH2907" s="267"/>
      <c r="CI2907" s="267"/>
      <c r="CJ2907" s="267"/>
      <c r="CK2907" s="267"/>
      <c r="CL2907" s="265"/>
      <c r="CM2907" s="272"/>
      <c r="CN2907" s="264"/>
      <c r="CO2907" s="180"/>
      <c r="CP2907" s="226"/>
      <c r="CQ2907" s="226"/>
      <c r="CR2907" s="226"/>
      <c r="CS2907" s="181"/>
      <c r="CT2907" s="181"/>
      <c r="CU2907" s="181"/>
      <c r="CV2907" s="181"/>
      <c r="CW2907" s="181"/>
      <c r="CX2907" s="181"/>
      <c r="CY2907" s="181"/>
      <c r="CZ2907" s="181"/>
      <c r="DA2907" s="181"/>
    </row>
    <row r="2908" spans="1:105" s="120" customFormat="1" ht="15" customHeight="1">
      <c r="A2908" s="228"/>
      <c r="B2908" s="346"/>
      <c r="C2908" s="349"/>
      <c r="D2908" s="237"/>
      <c r="E2908" s="237"/>
      <c r="F2908" s="243"/>
      <c r="G2908" s="122">
        <v>2.1</v>
      </c>
      <c r="H2908" s="84"/>
      <c r="I2908" s="84"/>
      <c r="J2908" s="84"/>
      <c r="K2908" s="84"/>
      <c r="L2908" s="84"/>
      <c r="M2908" s="84"/>
      <c r="N2908" s="84"/>
      <c r="O2908" s="84"/>
      <c r="P2908" s="84"/>
      <c r="Q2908" s="84"/>
      <c r="R2908" s="84"/>
      <c r="S2908" s="84"/>
      <c r="T2908" s="84"/>
      <c r="U2908" s="84"/>
      <c r="V2908" s="84"/>
      <c r="W2908" s="84"/>
      <c r="X2908" s="84"/>
      <c r="Y2908" s="84"/>
      <c r="Z2908" s="84"/>
      <c r="AA2908" s="84"/>
      <c r="AB2908" s="84"/>
      <c r="AC2908" s="80"/>
      <c r="AD2908" s="80"/>
      <c r="AE2908" s="80"/>
      <c r="AF2908" s="80"/>
      <c r="AG2908" s="80"/>
      <c r="AH2908" s="80"/>
      <c r="AI2908" s="80"/>
      <c r="AJ2908" s="80"/>
      <c r="AK2908" s="80"/>
      <c r="AL2908" s="80"/>
      <c r="AM2908" s="240"/>
      <c r="AN2908" s="240"/>
      <c r="AO2908" s="240"/>
      <c r="AP2908" s="240"/>
      <c r="AQ2908" s="240"/>
      <c r="AR2908" s="240"/>
      <c r="AS2908" s="240"/>
      <c r="AT2908" s="256"/>
      <c r="AU2908" s="256"/>
      <c r="AV2908" s="259"/>
      <c r="AW2908" s="259"/>
      <c r="AX2908" s="256"/>
      <c r="AY2908" s="256"/>
      <c r="AZ2908" s="256"/>
      <c r="BA2908" s="256"/>
      <c r="BB2908" s="256"/>
      <c r="BC2908" s="256"/>
      <c r="BD2908" s="256"/>
      <c r="BE2908" s="256"/>
      <c r="BF2908" s="256"/>
      <c r="BG2908" s="256"/>
      <c r="BH2908" s="256"/>
      <c r="BI2908" s="256"/>
      <c r="BJ2908" s="256"/>
      <c r="BK2908" s="256"/>
      <c r="BL2908" s="262"/>
      <c r="BM2908" s="262"/>
      <c r="BN2908" s="262"/>
      <c r="BO2908" s="262"/>
      <c r="BP2908" s="262"/>
      <c r="BQ2908" s="262"/>
      <c r="BR2908" s="270"/>
      <c r="BS2908" s="270"/>
      <c r="BT2908" s="270"/>
      <c r="BU2908" s="270"/>
      <c r="BV2908" s="270"/>
      <c r="BW2908" s="270"/>
      <c r="BX2908" s="256"/>
      <c r="BY2908" s="256"/>
      <c r="BZ2908" s="256"/>
      <c r="CA2908" s="267"/>
      <c r="CB2908" s="267"/>
      <c r="CC2908" s="274"/>
      <c r="CD2908" s="267"/>
      <c r="CE2908" s="267"/>
      <c r="CF2908" s="267"/>
      <c r="CG2908" s="267"/>
      <c r="CH2908" s="267"/>
      <c r="CI2908" s="267"/>
      <c r="CJ2908" s="267"/>
      <c r="CK2908" s="267"/>
      <c r="CL2908" s="265"/>
      <c r="CM2908" s="272"/>
      <c r="CN2908" s="264"/>
      <c r="CO2908" s="180"/>
      <c r="CP2908" s="226"/>
      <c r="CQ2908" s="226"/>
      <c r="CR2908" s="226"/>
      <c r="CS2908" s="181"/>
      <c r="CT2908" s="181"/>
      <c r="CU2908" s="181"/>
      <c r="CV2908" s="181"/>
      <c r="CW2908" s="181"/>
      <c r="CX2908" s="181"/>
      <c r="CY2908" s="181"/>
      <c r="CZ2908" s="181"/>
      <c r="DA2908" s="181"/>
    </row>
    <row r="2909" spans="1:105" s="120" customFormat="1" ht="15" customHeight="1">
      <c r="A2909" s="228"/>
      <c r="B2909" s="346"/>
      <c r="C2909" s="349"/>
      <c r="D2909" s="237"/>
      <c r="E2909" s="237"/>
      <c r="F2909" s="243"/>
      <c r="G2909" s="122">
        <v>2.7</v>
      </c>
      <c r="H2909" s="84"/>
      <c r="I2909" s="84"/>
      <c r="J2909" s="84"/>
      <c r="K2909" s="84"/>
      <c r="L2909" s="84"/>
      <c r="M2909" s="84"/>
      <c r="N2909" s="84"/>
      <c r="O2909" s="84"/>
      <c r="P2909" s="84"/>
      <c r="Q2909" s="84"/>
      <c r="R2909" s="84"/>
      <c r="S2909" s="84"/>
      <c r="T2909" s="84"/>
      <c r="U2909" s="84"/>
      <c r="V2909" s="84"/>
      <c r="W2909" s="84"/>
      <c r="X2909" s="84"/>
      <c r="Y2909" s="84"/>
      <c r="Z2909" s="84"/>
      <c r="AA2909" s="84"/>
      <c r="AB2909" s="84"/>
      <c r="AC2909" s="80"/>
      <c r="AD2909" s="80"/>
      <c r="AE2909" s="80"/>
      <c r="AF2909" s="80"/>
      <c r="AG2909" s="80"/>
      <c r="AH2909" s="80"/>
      <c r="AI2909" s="80"/>
      <c r="AJ2909" s="80"/>
      <c r="AK2909" s="80"/>
      <c r="AL2909" s="80"/>
      <c r="AM2909" s="240"/>
      <c r="AN2909" s="240"/>
      <c r="AO2909" s="240"/>
      <c r="AP2909" s="240"/>
      <c r="AQ2909" s="240"/>
      <c r="AR2909" s="240"/>
      <c r="AS2909" s="240"/>
      <c r="AT2909" s="256"/>
      <c r="AU2909" s="256"/>
      <c r="AV2909" s="259"/>
      <c r="AW2909" s="259"/>
      <c r="AX2909" s="256"/>
      <c r="AY2909" s="256"/>
      <c r="AZ2909" s="256"/>
      <c r="BA2909" s="256"/>
      <c r="BB2909" s="256"/>
      <c r="BC2909" s="256"/>
      <c r="BD2909" s="256"/>
      <c r="BE2909" s="256"/>
      <c r="BF2909" s="256"/>
      <c r="BG2909" s="256"/>
      <c r="BH2909" s="256"/>
      <c r="BI2909" s="256"/>
      <c r="BJ2909" s="256"/>
      <c r="BK2909" s="256"/>
      <c r="BL2909" s="262"/>
      <c r="BM2909" s="262"/>
      <c r="BN2909" s="262"/>
      <c r="BO2909" s="262"/>
      <c r="BP2909" s="262"/>
      <c r="BQ2909" s="262"/>
      <c r="BR2909" s="270"/>
      <c r="BS2909" s="270"/>
      <c r="BT2909" s="270"/>
      <c r="BU2909" s="270"/>
      <c r="BV2909" s="270"/>
      <c r="BW2909" s="270"/>
      <c r="BX2909" s="256"/>
      <c r="BY2909" s="256"/>
      <c r="BZ2909" s="256"/>
      <c r="CA2909" s="267"/>
      <c r="CB2909" s="267"/>
      <c r="CC2909" s="274"/>
      <c r="CD2909" s="267"/>
      <c r="CE2909" s="267"/>
      <c r="CF2909" s="267"/>
      <c r="CG2909" s="267"/>
      <c r="CH2909" s="267"/>
      <c r="CI2909" s="267"/>
      <c r="CJ2909" s="267"/>
      <c r="CK2909" s="267"/>
      <c r="CL2909" s="265"/>
      <c r="CM2909" s="272"/>
      <c r="CN2909" s="264"/>
      <c r="CO2909" s="180"/>
      <c r="CP2909" s="226"/>
      <c r="CQ2909" s="226"/>
      <c r="CR2909" s="226"/>
      <c r="CS2909" s="181"/>
      <c r="CT2909" s="181"/>
      <c r="CU2909" s="181"/>
      <c r="CV2909" s="181"/>
      <c r="CW2909" s="181"/>
      <c r="CX2909" s="181"/>
      <c r="CY2909" s="181"/>
      <c r="CZ2909" s="181"/>
      <c r="DA2909" s="181"/>
    </row>
    <row r="2910" spans="1:105" s="120" customFormat="1" ht="15" customHeight="1">
      <c r="A2910" s="228"/>
      <c r="B2910" s="346"/>
      <c r="C2910" s="349"/>
      <c r="D2910" s="237"/>
      <c r="E2910" s="237"/>
      <c r="F2910" s="243"/>
      <c r="G2910" s="122">
        <v>3</v>
      </c>
      <c r="H2910" s="84"/>
      <c r="I2910" s="84"/>
      <c r="J2910" s="84"/>
      <c r="K2910" s="84"/>
      <c r="L2910" s="84"/>
      <c r="M2910" s="84"/>
      <c r="N2910" s="84"/>
      <c r="O2910" s="84"/>
      <c r="P2910" s="84"/>
      <c r="Q2910" s="84"/>
      <c r="R2910" s="84"/>
      <c r="S2910" s="84"/>
      <c r="T2910" s="84"/>
      <c r="U2910" s="84"/>
      <c r="V2910" s="84"/>
      <c r="W2910" s="84"/>
      <c r="X2910" s="84"/>
      <c r="Y2910" s="84"/>
      <c r="Z2910" s="84"/>
      <c r="AA2910" s="84"/>
      <c r="AB2910" s="84"/>
      <c r="AC2910" s="80"/>
      <c r="AD2910" s="80"/>
      <c r="AE2910" s="80"/>
      <c r="AF2910" s="80"/>
      <c r="AG2910" s="80"/>
      <c r="AH2910" s="80"/>
      <c r="AI2910" s="80"/>
      <c r="AJ2910" s="80"/>
      <c r="AK2910" s="80"/>
      <c r="AL2910" s="80"/>
      <c r="AM2910" s="240"/>
      <c r="AN2910" s="240"/>
      <c r="AO2910" s="240"/>
      <c r="AP2910" s="240"/>
      <c r="AQ2910" s="240"/>
      <c r="AR2910" s="240"/>
      <c r="AS2910" s="240"/>
      <c r="AT2910" s="256"/>
      <c r="AU2910" s="256"/>
      <c r="AV2910" s="259"/>
      <c r="AW2910" s="259"/>
      <c r="AX2910" s="256"/>
      <c r="AY2910" s="256"/>
      <c r="AZ2910" s="256"/>
      <c r="BA2910" s="256"/>
      <c r="BB2910" s="256"/>
      <c r="BC2910" s="256"/>
      <c r="BD2910" s="256"/>
      <c r="BE2910" s="256"/>
      <c r="BF2910" s="256"/>
      <c r="BG2910" s="256"/>
      <c r="BH2910" s="256"/>
      <c r="BI2910" s="256"/>
      <c r="BJ2910" s="256"/>
      <c r="BK2910" s="256"/>
      <c r="BL2910" s="262"/>
      <c r="BM2910" s="262"/>
      <c r="BN2910" s="262"/>
      <c r="BO2910" s="262"/>
      <c r="BP2910" s="262"/>
      <c r="BQ2910" s="262"/>
      <c r="BR2910" s="270"/>
      <c r="BS2910" s="270"/>
      <c r="BT2910" s="270"/>
      <c r="BU2910" s="270"/>
      <c r="BV2910" s="270"/>
      <c r="BW2910" s="270"/>
      <c r="BX2910" s="256"/>
      <c r="BY2910" s="256"/>
      <c r="BZ2910" s="256"/>
      <c r="CA2910" s="267"/>
      <c r="CB2910" s="267"/>
      <c r="CC2910" s="274"/>
      <c r="CD2910" s="267"/>
      <c r="CE2910" s="267"/>
      <c r="CF2910" s="267"/>
      <c r="CG2910" s="267"/>
      <c r="CH2910" s="267"/>
      <c r="CI2910" s="267"/>
      <c r="CJ2910" s="267"/>
      <c r="CK2910" s="267"/>
      <c r="CL2910" s="265"/>
      <c r="CM2910" s="272"/>
      <c r="CN2910" s="264"/>
      <c r="CO2910" s="180"/>
      <c r="CP2910" s="226"/>
      <c r="CQ2910" s="226"/>
      <c r="CR2910" s="226"/>
      <c r="CS2910" s="181"/>
      <c r="CT2910" s="181"/>
      <c r="CU2910" s="181"/>
      <c r="CV2910" s="181"/>
      <c r="CW2910" s="181"/>
      <c r="CX2910" s="181"/>
      <c r="CY2910" s="181"/>
      <c r="CZ2910" s="181"/>
      <c r="DA2910" s="181"/>
    </row>
    <row r="2911" spans="1:105" s="120" customFormat="1" ht="15" customHeight="1">
      <c r="A2911" s="228"/>
      <c r="B2911" s="346"/>
      <c r="C2911" s="349"/>
      <c r="D2911" s="237"/>
      <c r="E2911" s="237"/>
      <c r="F2911" s="244"/>
      <c r="G2911" s="123">
        <v>3.9</v>
      </c>
      <c r="H2911" s="85"/>
      <c r="I2911" s="85"/>
      <c r="J2911" s="85"/>
      <c r="K2911" s="85"/>
      <c r="L2911" s="85"/>
      <c r="M2911" s="85"/>
      <c r="N2911" s="85"/>
      <c r="O2911" s="85"/>
      <c r="P2911" s="85"/>
      <c r="Q2911" s="85"/>
      <c r="R2911" s="85"/>
      <c r="S2911" s="85"/>
      <c r="T2911" s="85"/>
      <c r="U2911" s="85"/>
      <c r="V2911" s="85"/>
      <c r="W2911" s="85"/>
      <c r="X2911" s="85"/>
      <c r="Y2911" s="85"/>
      <c r="Z2911" s="85"/>
      <c r="AA2911" s="85"/>
      <c r="AB2911" s="85"/>
      <c r="AC2911" s="81"/>
      <c r="AD2911" s="81"/>
      <c r="AE2911" s="81"/>
      <c r="AF2911" s="81"/>
      <c r="AG2911" s="81"/>
      <c r="AH2911" s="81"/>
      <c r="AI2911" s="81"/>
      <c r="AJ2911" s="81"/>
      <c r="AK2911" s="81"/>
      <c r="AL2911" s="81"/>
      <c r="AM2911" s="240"/>
      <c r="AN2911" s="240"/>
      <c r="AO2911" s="240"/>
      <c r="AP2911" s="240"/>
      <c r="AQ2911" s="240"/>
      <c r="AR2911" s="240"/>
      <c r="AS2911" s="240"/>
      <c r="AT2911" s="256"/>
      <c r="AU2911" s="256"/>
      <c r="AV2911" s="259"/>
      <c r="AW2911" s="259"/>
      <c r="AX2911" s="256"/>
      <c r="AY2911" s="256"/>
      <c r="AZ2911" s="256"/>
      <c r="BA2911" s="256"/>
      <c r="BB2911" s="256"/>
      <c r="BC2911" s="256"/>
      <c r="BD2911" s="256"/>
      <c r="BE2911" s="256"/>
      <c r="BF2911" s="256"/>
      <c r="BG2911" s="256"/>
      <c r="BH2911" s="256"/>
      <c r="BI2911" s="256"/>
      <c r="BJ2911" s="256"/>
      <c r="BK2911" s="256"/>
      <c r="BL2911" s="262"/>
      <c r="BM2911" s="262"/>
      <c r="BN2911" s="262"/>
      <c r="BO2911" s="262"/>
      <c r="BP2911" s="262"/>
      <c r="BQ2911" s="262"/>
      <c r="BR2911" s="270"/>
      <c r="BS2911" s="270"/>
      <c r="BT2911" s="270"/>
      <c r="BU2911" s="270"/>
      <c r="BV2911" s="270"/>
      <c r="BW2911" s="270"/>
      <c r="BX2911" s="256"/>
      <c r="BY2911" s="256"/>
      <c r="BZ2911" s="256"/>
      <c r="CA2911" s="267"/>
      <c r="CB2911" s="267"/>
      <c r="CC2911" s="274"/>
      <c r="CD2911" s="267"/>
      <c r="CE2911" s="267"/>
      <c r="CF2911" s="267"/>
      <c r="CG2911" s="267"/>
      <c r="CH2911" s="267"/>
      <c r="CI2911" s="267"/>
      <c r="CJ2911" s="267"/>
      <c r="CK2911" s="267"/>
      <c r="CL2911" s="265"/>
      <c r="CM2911" s="272"/>
      <c r="CN2911" s="264"/>
      <c r="CO2911" s="180"/>
      <c r="CP2911" s="226"/>
      <c r="CQ2911" s="226"/>
      <c r="CR2911" s="226"/>
      <c r="CS2911" s="181"/>
      <c r="CT2911" s="181"/>
      <c r="CU2911" s="181"/>
      <c r="CV2911" s="181"/>
      <c r="CW2911" s="181"/>
      <c r="CX2911" s="181"/>
      <c r="CY2911" s="181"/>
      <c r="CZ2911" s="181"/>
      <c r="DA2911" s="181"/>
    </row>
    <row r="2912" spans="1:105" s="120" customFormat="1" ht="15" customHeight="1">
      <c r="A2912" s="229"/>
      <c r="B2912" s="347"/>
      <c r="C2912" s="350"/>
      <c r="D2912" s="238"/>
      <c r="E2912" s="238"/>
      <c r="F2912" s="245" t="s">
        <v>83</v>
      </c>
      <c r="G2912" s="246"/>
      <c r="H2912" s="82"/>
      <c r="I2912" s="82"/>
      <c r="J2912" s="82"/>
      <c r="K2912" s="82"/>
      <c r="L2912" s="82"/>
      <c r="M2912" s="82"/>
      <c r="N2912" s="82"/>
      <c r="O2912" s="82"/>
      <c r="P2912" s="82"/>
      <c r="Q2912" s="82"/>
      <c r="R2912" s="82"/>
      <c r="S2912" s="82"/>
      <c r="T2912" s="82"/>
      <c r="U2912" s="82"/>
      <c r="V2912" s="82"/>
      <c r="W2912" s="82"/>
      <c r="X2912" s="82"/>
      <c r="Y2912" s="82"/>
      <c r="Z2912" s="82"/>
      <c r="AA2912" s="82"/>
      <c r="AB2912" s="82"/>
      <c r="AC2912" s="35"/>
      <c r="AD2912" s="35"/>
      <c r="AE2912" s="35"/>
      <c r="AF2912" s="35"/>
      <c r="AG2912" s="35"/>
      <c r="AH2912" s="35"/>
      <c r="AI2912" s="35"/>
      <c r="AJ2912" s="35"/>
      <c r="AK2912" s="35"/>
      <c r="AL2912" s="35"/>
      <c r="AM2912" s="241"/>
      <c r="AN2912" s="241"/>
      <c r="AO2912" s="241"/>
      <c r="AP2912" s="241"/>
      <c r="AQ2912" s="241"/>
      <c r="AR2912" s="241"/>
      <c r="AS2912" s="241"/>
      <c r="AT2912" s="257"/>
      <c r="AU2912" s="257"/>
      <c r="AV2912" s="260"/>
      <c r="AW2912" s="260"/>
      <c r="AX2912" s="257"/>
      <c r="AY2912" s="257"/>
      <c r="AZ2912" s="257"/>
      <c r="BA2912" s="257"/>
      <c r="BB2912" s="257"/>
      <c r="BC2912" s="257"/>
      <c r="BD2912" s="257"/>
      <c r="BE2912" s="257"/>
      <c r="BF2912" s="257"/>
      <c r="BG2912" s="257"/>
      <c r="BH2912" s="257"/>
      <c r="BI2912" s="257"/>
      <c r="BJ2912" s="257"/>
      <c r="BK2912" s="257"/>
      <c r="BL2912" s="263"/>
      <c r="BM2912" s="263"/>
      <c r="BN2912" s="263"/>
      <c r="BO2912" s="263"/>
      <c r="BP2912" s="263"/>
      <c r="BQ2912" s="263"/>
      <c r="BR2912" s="271"/>
      <c r="BS2912" s="271"/>
      <c r="BT2912" s="271"/>
      <c r="BU2912" s="271"/>
      <c r="BV2912" s="271"/>
      <c r="BW2912" s="271"/>
      <c r="BX2912" s="257"/>
      <c r="BY2912" s="257"/>
      <c r="BZ2912" s="257"/>
      <c r="CA2912" s="268"/>
      <c r="CB2912" s="268"/>
      <c r="CC2912" s="275"/>
      <c r="CD2912" s="268"/>
      <c r="CE2912" s="268"/>
      <c r="CF2912" s="268"/>
      <c r="CG2912" s="268"/>
      <c r="CH2912" s="268"/>
      <c r="CI2912" s="268"/>
      <c r="CJ2912" s="268"/>
      <c r="CK2912" s="268"/>
      <c r="CL2912" s="265"/>
      <c r="CM2912" s="272"/>
      <c r="CN2912" s="264"/>
      <c r="CO2912" s="180"/>
      <c r="CP2912" s="226"/>
      <c r="CQ2912" s="226"/>
      <c r="CR2912" s="226"/>
      <c r="CS2912" s="181"/>
      <c r="CT2912" s="181"/>
      <c r="CU2912" s="181"/>
      <c r="CV2912" s="181"/>
      <c r="CW2912" s="181"/>
      <c r="CX2912" s="181"/>
      <c r="CY2912" s="181"/>
      <c r="CZ2912" s="181"/>
      <c r="DA2912" s="181"/>
    </row>
    <row r="2913" spans="1:105" s="120" customFormat="1" ht="15" customHeight="1">
      <c r="A2913" s="227">
        <f t="shared" si="936"/>
        <v>361</v>
      </c>
      <c r="B2913" s="345" t="s">
        <v>368</v>
      </c>
      <c r="C2913" s="348" t="s">
        <v>991</v>
      </c>
      <c r="D2913" s="236">
        <v>43724</v>
      </c>
      <c r="E2913" s="236" t="s">
        <v>1195</v>
      </c>
      <c r="F2913" s="253" t="s">
        <v>80</v>
      </c>
      <c r="G2913" s="254"/>
      <c r="H2913" s="82" t="s">
        <v>69</v>
      </c>
      <c r="I2913" s="82"/>
      <c r="J2913" s="82" t="s">
        <v>60</v>
      </c>
      <c r="K2913" s="82" t="s">
        <v>60</v>
      </c>
      <c r="L2913" s="82" t="s">
        <v>60</v>
      </c>
      <c r="M2913" s="82" t="s">
        <v>60</v>
      </c>
      <c r="N2913" s="82" t="s">
        <v>60</v>
      </c>
      <c r="O2913" s="82"/>
      <c r="P2913" s="82" t="s">
        <v>60</v>
      </c>
      <c r="Q2913" s="82" t="s">
        <v>60</v>
      </c>
      <c r="R2913" s="82" t="s">
        <v>60</v>
      </c>
      <c r="S2913" s="82" t="s">
        <v>60</v>
      </c>
      <c r="T2913" s="82" t="s">
        <v>60</v>
      </c>
      <c r="U2913" s="82" t="s">
        <v>60</v>
      </c>
      <c r="V2913" s="82"/>
      <c r="W2913" s="82" t="s">
        <v>67</v>
      </c>
      <c r="X2913" s="82" t="s">
        <v>67</v>
      </c>
      <c r="Y2913" s="82" t="s">
        <v>61</v>
      </c>
      <c r="Z2913" s="82" t="s">
        <v>61</v>
      </c>
      <c r="AA2913" s="82" t="s">
        <v>61</v>
      </c>
      <c r="AB2913" s="82" t="s">
        <v>61</v>
      </c>
      <c r="AC2913" s="82"/>
      <c r="AD2913" s="82" t="s">
        <v>61</v>
      </c>
      <c r="AE2913" s="82" t="s">
        <v>61</v>
      </c>
      <c r="AF2913" s="82" t="s">
        <v>61</v>
      </c>
      <c r="AG2913" s="82" t="s">
        <v>61</v>
      </c>
      <c r="AH2913" s="82" t="s">
        <v>61</v>
      </c>
      <c r="AI2913" s="82" t="s">
        <v>1471</v>
      </c>
      <c r="AJ2913" s="82"/>
      <c r="AK2913" s="82" t="s">
        <v>60</v>
      </c>
      <c r="AL2913" s="82" t="s">
        <v>60</v>
      </c>
      <c r="AM2913" s="239">
        <f>COUNTIF(H2913:AL2913,"PH")+COUNTIF(H2913:AL2913,"PH/L")+COUNTIF(H2913:AL2913,"PM")</f>
        <v>0</v>
      </c>
      <c r="AN2913" s="239">
        <f>COUNTIF(H2913:AL2913,"PD")+COUNTIF(H2913:AL2913,"PDD")+COUNTIF(H2913:AL2913,"P/DS")/2+COUNTIF(H2913:AL2913,"PMD")</f>
        <v>0</v>
      </c>
      <c r="AO2913" s="239">
        <f>COUNTIF(H2913:AL2913,"PN")+COUNTIF(H2913:AL2913,"P/NS")/2+COUNTIF(H2913:AL2913,"PH")+COUNTIF(H2913:AL2913,"PH/F")/2+COUNTIF(H2913:AL2913,"PH/L")/2+COUNTIF(H2913:AL2913,"PM")</f>
        <v>0</v>
      </c>
      <c r="AP2913" s="239">
        <f>COUNTIF(H2913:AL2913,"BH")+COUNTIF(H2913:AL2913,"AL/BL")+COUNTIF(H2913:AL2913,"UL/BL")+COUNTIF(H2913:AL2913,"BM")</f>
        <v>0</v>
      </c>
      <c r="AQ2913" s="239">
        <f>COUNTIF(H2913:AL2913,"DS")+COUNTIF(H2913:AL2913,"AL/DS")/2+COUNTIF(H2913:AL2913,"UL/DS")/2+COUNTIF(H2913:AL2913,"CT")+COUNTIF(H2913:AL2913,"MD")</f>
        <v>13.5</v>
      </c>
      <c r="AR2913" s="239">
        <f>COUNTIF(H2913:AL2913,"NS")+COUNTIF(H2913:AL2913,"AL/NS")/2+COUNTIF(H2913:AL2913,"UL/NS")/2+COUNTIF(H2913:AL2913,"BH")+COUNTIF(H2913:AL2913,"AL/BF")/2+COUNTIF(H2913:AL2913,"AL/BL")/2+COUNTIF(H2913:AL2913,"UL/BL")/2+COUNTIF(H2913:AL2913,"UL/BF")/2+COUNTIF(H2913:AL2913,"BM")</f>
        <v>9</v>
      </c>
      <c r="AS2913" s="239">
        <f>COUNTIF(H2913:AL2913,"AL")+COUNTIF(H2913:AL2913,"AL/DS")/2+COUNTIF(H2913:AL2913,"AL/NS")/2+COUNTIF(H2913:AL2913,"NH")+COUNTIF(H2913:AL2913,"SL")+COUNTIF(H2913:AL2913,"NHD")+COUNTIF(H2913:AL2913,"B")+COUNTIF(H2913:AL2913,"HL")+COUNTIF(H2913:AL2913,"AL/BF")/2+COUNTIF(H2913:AL2913,"AL/BL")/2</f>
        <v>3</v>
      </c>
      <c r="AT2913" s="255">
        <f>COUNTIF(H2913:AL2913,"PD")+COUNTIF(H2913:AL2913,"PN")+COUNTIF(H2913:AL2913,"P/DS")/2+COUNTIF(H2913:AL2913,"P/NS")/2+COUNTIF(H2913:AL2913,"DS")+COUNTIF(H2913:AL2913,"NS")+COUNTIF(H2913:AL2913,"AL")+COUNTIF(H2913:AL2913,"AL/DS")+COUNTIF(H2913:AL2913,"AL/NS")+COUNTIF(H2913:AL2913,"NH")+COUNTIF(H2913:AL2913,"SL")+COUNTIF(H2913:AL2913,"UL/DS")/2+COUNTIF(H2913:AL2913,"UL/NS")/2+COUNTIF(H2913:AL2913,"CT")+COUNTIF(H2913:AL2913,"NHD")+COUNTIF(H2913:AL2913,"PDD")+COUNTIF(H2913:AL2913,"B")+COUNTIF(H2913:AL2913,"HL")+COUNTIF(H2913:AL2913,"PH")+COUNTIF(H2913:AL2913,"BH")+COUNTIF(H2913:AL2913,"AL/BF")+COUNTIF(H2913:AL2913,"AL/BL")+COUNTIF(H2913:AL2913,"UL/BF")/2+COUNTIF(H2913:AL2913,"UL/BL")/2+COUNTIF(H2913:AL2913,"PH/F")/2+COUNTIF(H2913:AL2913,"PH/L")/2+COUNTIF(H2913:AL2913,"MD")+COUNTIF(H2913:AL2913,"PMD")+COUNTIF(H2913:AL2913,"PM")+COUNTIF(H2913:AL2913,"BM")</f>
        <v>25.5</v>
      </c>
      <c r="AU2913" s="255">
        <f>COUNTIF(H2913:AL2913,"P/DS")/2+COUNTIF(H2913:AL2913,"P/NS")/2+COUNTIF(H2913:AL2913,"IL")+COUNTIF(H2913:AL2913,"NL")+COUNTIF(H2913:AL2913,"UL")+COUNTIF(H2913:AL2913,"UL/DS")/2+COUNTIF(H2913:AL2913,"UL/NS")/2+COUNTIF(H2913:AL2913,"KT")+COUNTIF(H2913:AL2913,"UL/BF")/2+COUNTIF(H2913:AL2913,"UL/BL")/2+COUNTIF(H2913:AL2913,"PH/F")/2+COUNTIF(H2913:AL2913,"PH/L")/2+COUNTIF(H2913:AL2913,"NB")</f>
        <v>0.5</v>
      </c>
      <c r="AV2913" s="258">
        <f>COUNTIF(H2913:AL2913,"PN")+COUNTIF(H2913:AL2913,"TVD")+COUNTIF(H2913:AL2913,"PH")+COUNTIF(H2913:AL2913,"PM")+COUNTIF(H2913:AL2913,"PDD")-COUNTIFS(H2913:AL2913,"PN",H2920:AL2920,"&gt;=3")-COUNTIFS(H2913:AL2913,"PM",H2920:AL2920,"&gt;=3")</f>
        <v>0</v>
      </c>
      <c r="AW2913" s="258">
        <f>COUNTIF(H2913:AL2913,"NS")+COUNTIF(H2913:AL2913,"D")+COUNTIF(H2913:AL2913,"BH")+COUNTIF(H2913:AL2913,"NHD")+COUNTIF(H2913:AL2913,"BM")-COUNTIFS(H2913:AL2913,"NS",H2920:AL2920,"&gt;=3")-COUNTIFS(H2913:AL2913,"BH",H2920:AL2920,"&gt;=3")-COUNTIFS(H2913:AL2913,"BM",H2920:AL2920,"&gt;=3")</f>
        <v>9</v>
      </c>
      <c r="AX2913" s="255">
        <f>COUNTIF(H2913:AL2913,"AL")+COUNTIF(H2913:AL2913,"AL/DS")/2+COUNTIF(H2913:AL2913,"AL/NS")/2+COUNTIF(H2913:AL2913,"AL/BF")+COUNTIF(H2913:AL2913,"AL/BL")/2</f>
        <v>2</v>
      </c>
      <c r="AY2913" s="255">
        <f>COUNTIF(H2913:AL2913,"SL")</f>
        <v>0</v>
      </c>
      <c r="AZ2913" s="255">
        <f>COUNTIF(H2913:AL2913,"NH")</f>
        <v>1</v>
      </c>
      <c r="BA2913" s="255">
        <f>COUNTIF(H2913:AL2913,"HL")</f>
        <v>0</v>
      </c>
      <c r="BB2913" s="255">
        <f>COUNTIF(G2913:AL2913,"P/DS")/2+COUNTIF(G2913:AL2913,"P/NS")/2+COUNTIF(G2913:AL2913,"UL")+COUNTIF(G2913:AL2913,"UL/DS")/2+COUNTIF(G2913:AL2913,"UL/NS")/2+COUNTIF(G2913:AL2913,"UL/BL")/2+COUNTIF(G2913:AL2913,"UL/BF")/2+COUNTIF(G2913:AL2913,"PH/F")/2+COUNTIF(G2913:AL2913,"PH/L")/2</f>
        <v>0.5</v>
      </c>
      <c r="BC2913" s="255">
        <f>COUNTIF(H2913:AL2913,"NB")</f>
        <v>0</v>
      </c>
      <c r="BD2913" s="255">
        <f>COUNTIF(H2913:AL2913,"NL")</f>
        <v>0</v>
      </c>
      <c r="BE2913" s="255">
        <f>COUNTIF(H2913:AL2913,"IL")</f>
        <v>0</v>
      </c>
      <c r="BF2913" s="255">
        <f>COUNTIF(H2913:AL2913,"KT")</f>
        <v>0</v>
      </c>
      <c r="BG2913" s="255">
        <f>COUNTIF(H2913:AL2913,"L70")</f>
        <v>0</v>
      </c>
      <c r="BH2913" s="255">
        <f>COUNTIF(H2913:AL2913,"MD")</f>
        <v>0</v>
      </c>
      <c r="BI2913" s="255">
        <f>COUNTIF(H2913:AL2913,"PMD")</f>
        <v>0</v>
      </c>
      <c r="BJ2913" s="255">
        <f>COUNTIF(H2913:AL2913,"PM")</f>
        <v>0</v>
      </c>
      <c r="BK2913" s="255">
        <f>COUNTIF(H2913:AL2913,"BM")</f>
        <v>0</v>
      </c>
      <c r="BL2913" s="261">
        <f>SUMIF(H2913:AL2913,"PD",H2914:AL2914)+SUMIF(H2913:AL2913,"PN",H2914:AL2914)+SUMIF(H2913:AL2913,"P/DS",H2914:AL2914)+SUMIF(H2913:AL2913,"PN/F",H2914:AL2914)+SUMIF(H2913:AL2913,"PN/L",H2914:AL2914)+SUMIF(H2913:AL2913,"TV",H2914:AL2914)+SUMIF(H2913:AL2913,"TVD",H2914:AL2914)+SUMIF(H2913:AL2913,"PDD",H2914:AL2914)</f>
        <v>0</v>
      </c>
      <c r="BM2913" s="261">
        <f>SUMIF(H2913:AL2913,"PD",H2915:AL2915)+SUMIF(H2913:AL2913,"PN",H2915:AL2915)+SUMIF(H2913:AL2913,"P/DS",H2915:AL2915)+SUMIF(H2913:AL2913,"PN/F",H2915:AL2915)+SUMIF(H2913:AL2913,"PN/L",H2915:AL2915)+SUMIF(H2913:AL2913,"TV",H2915:AL2915)+SUMIF(H2913:AL2913,"TVD",H2915:AL2915)+SUMIF(H2913:AL2913,"PDD",H2915:AL2915)+SUMIF(H2913:AL2913,"PMD",H2915:AL2915)</f>
        <v>0</v>
      </c>
      <c r="BN2913" s="261">
        <f>SUMIF(H2913:AL2913,"PD",H2916:AL2916)+SUMIF(H2913:AL2913,"PN",H2916:AL2916)+SUMIF(H2913:AL2913,"P/DS",H2916:AL2916)+SUMIF(H2913:AL2913,"PN/F",H2916:AL2916)+SUMIF(H2913:AL2913,"PN/L",H2916:AL2916)+SUMIF(H2913:AL2913,"TV",H2916:AL2916)+SUMIF(H2913:AL2913,"TVD",H2916:AL2916)</f>
        <v>0</v>
      </c>
      <c r="BO2913" s="261">
        <f>SUMIF(H2913:AL2913,"PD",H2917:AL2917)+SUMIF(H2913:AL2913,"PN",H2917:AL2917)+SUMIF(H2913:AL2913,"P/DS",H2917:AL2917)+SUMIF(H2913:AL2913,"PN/F",H2917:AL2917)+SUMIF(H2913:AL2913,"PN/L",H2917:AL2917)+SUMIF(H2913:AL2913,"TV",H2917:AL2917)+SUMIF(H2913:AL2913,"TVD",H2917:AL2917)</f>
        <v>0</v>
      </c>
      <c r="BP2913" s="261">
        <f>SUMIF(H2913:AL2913,"PD",H2918:AL2918)+SUMIF(H2913:AL2913,"PN",H2918:AL2918)+SUMIF(H2913:AL2913,"P/DS",H2918:AL2918)+SUMIF(H2913:AL2913,"PN/F",H2918:AL2918)+SUMIF(H2913:AL2913,"PN/L",H2918:AL2918)+SUMIF(H2913:AL2913,"TV",H2918:AL2918)+SUMIF(H2913:AL2913,"TVD",H2918:AL2918)+SUMIF(H2913:AL2913,"PDD",H2918:AL2918)+SUMIF(H2913:AL2913,"PH",H2918:AL2918)+SUMIF(H2913:AL2913,"PM",H2918:AL2918)</f>
        <v>0</v>
      </c>
      <c r="BQ2913" s="261">
        <f>SUMIF(H2913:AL2913,"PD",H2919:AL2919)+SUMIF(H2913:AL2913,"PN",H2919:AL2919)+SUMIF(H2913:AL2913,"P/DS",H2919:AL2919)+SUMIF(H2913:AL2913,"PN/F",H2919:AL2919)+SUMIF(H2913:AL2913,"PN/L",H2919:AL2919)+SUMIF(H2913:AL2913,"TV",H2919:AL2919)+SUMIF(H2913:AL2913,"TVD",H2919:AL2919)+SUMIF(H2913:AL2913,"PDD",H2919:AL2919)+SUMIF(H2913:AL2913,"PH",H2919:AL2919)+SUMIF(H2913:AL2913,"PM",H2919:AL2919)</f>
        <v>0</v>
      </c>
      <c r="BR2913" s="269">
        <f>SUM(H2914:AL2914)-BL2913</f>
        <v>31.5</v>
      </c>
      <c r="BS2913" s="269">
        <f>SUM(H2915:AL2915)-BM2913</f>
        <v>12</v>
      </c>
      <c r="BT2913" s="269">
        <f>SUM(H2916:AL2916)-BN2913</f>
        <v>0</v>
      </c>
      <c r="BU2913" s="269">
        <f>SUM(H2917:AL2917)-BO2913</f>
        <v>0</v>
      </c>
      <c r="BV2913" s="269">
        <f>SUM(H2918:AL2918)-BP2913</f>
        <v>0</v>
      </c>
      <c r="BW2913" s="269">
        <f>SUM(H2919:AL2919)-BQ2913</f>
        <v>0</v>
      </c>
      <c r="BX2913" s="255">
        <f>SUMIF(H2913:AL2913,"PD",H2920:AL2920)+SUMIF(H2913:AL2913,"PN",H2920:AL2920)+SUMIF(H2913:AL2913,"P/DS",H2920:AL2920)+SUMIF(H2913:AL2913,"PN/F",H2920:AL2920)+SUMIF(H2913:AL2913,"PN/L",H2920:AL2920)</f>
        <v>0</v>
      </c>
      <c r="BY2913" s="255">
        <f>SUM(H2920:AL2920)-BX2913</f>
        <v>0.5</v>
      </c>
      <c r="BZ2913" s="255">
        <f t="shared" ref="BZ2913" si="949">+SUM(BL2913:BW2920)</f>
        <v>43.5</v>
      </c>
      <c r="CA2913" s="266">
        <f>(COUNTIFS(H2913:AL2913,"PD",H2914:AL2914,"&gt;=2"))*0.5-IF(CN2913="VP",COUNTIFS($H$16:$AL$16,"SAT",H2913:AL2913,"PD",H2914:AL2914,"&gt;=2"))*0.5</f>
        <v>0</v>
      </c>
      <c r="CB2913" s="266">
        <f>(COUNTIFS(H2913:AL2913,"PN",H2915:AL2915,"&gt;=0.5",H2914:AL2914,"&gt;=1.5"))*0.5+COUNTIFS(H2913:AL2913,"PDD",H2915:AL2915,"&gt;=0.5",H2914:AL2914,"&gt;=1.5")*0.5</f>
        <v>0</v>
      </c>
      <c r="CC2913" s="273">
        <f>(COUNTIFS(H2913:AL2913,"TV",H2915:AL2915,"&gt;=10"))*0.5+(COUNTIFS(H2913:AL2913,"PMD",H2915:AL2915,"&gt;=2"))*0.5</f>
        <v>0</v>
      </c>
      <c r="CD2913" s="266">
        <f>(COUNTIFS(H2913:AL2913,"TVD",H2917:AL2917,"&gt;=6.5",H2915:AL2915,"&gt;=3.5"))*0.5</f>
        <v>0</v>
      </c>
      <c r="CE2913" s="266">
        <f>(COUNTIFS(H2913:AL2913,"PD",H2918:AL2918,"&gt;=10"))*0.5</f>
        <v>0</v>
      </c>
      <c r="CF2913" s="266">
        <f>(COUNTIFS(H2913:AL2913,"PDD",H2918:AL2918,"&gt;=3.5",H2919:AL2919,"&gt;=6.5")+COUNTIFS(H2913:AL2913,"PH",H2919:AL2919,"&gt;=0.5",H2918:AL2918,"&gt;=1.5")+COUNTIFS(H2913:AL2913,"PM",H2919:AL2919,"&gt;=0.5",H2918:AL2918,"&gt;=1.5"))*0.5</f>
        <v>0</v>
      </c>
      <c r="CG2913" s="266">
        <f>(COUNTIFS(H2913:AL2913,"DS",H2914:AL2914,"&gt;=2")+COUNTIFS(H2913:AL2913,"AL/DS",H2914:AL2914,"&gt;=2"))*0.5-IF(CN2913="VP",COUNTIFS($H$16:$AL$16,"SAT",H2913:AL2913,"DS",H2914:AL2914,"&gt;=2"))*0.5</f>
        <v>3.5</v>
      </c>
      <c r="CH2913" s="266">
        <f>(COUNTIFS(H2913:AL2913,"NS",H2915:AL2915,"&gt;=0.5",H2914:AL2914,"&gt;=1.5")+COUNTIFS(H2913:AL2913,"AL/NS",H2915:AL2915,"&gt;=0.5",H2914:AL2914,"&gt;=1.5")+COUNTIFS(H2913:AL2913,"NHD",H2915:AL2915,"&gt;=4.5",H2918:AL2918,"&gt;=2",H2914:AL2914,"&gt;=1.5"))*0.5</f>
        <v>3.5</v>
      </c>
      <c r="CI2913" s="266">
        <f>(COUNTIF(H2915:AL2915,"&gt;=10")+COUNTIFS(H2913:AL2913,"MD",H2915:AL2915,"&gt;=2")-COUNTIFS(H2913:AL2913,"TV",H2915:AL2915,"&gt;=10"))*0.5</f>
        <v>0</v>
      </c>
      <c r="CJ2913" s="266">
        <f>(COUNTIFS(H2913:AL2913,"D",H2917:AL2917,"&gt;=6.5",H2915:AL2915,"&gt;=3.5"))*0.5</f>
        <v>0</v>
      </c>
      <c r="CK2913" s="266">
        <f>(COUNTIF(H2918:AL2918,"&gt;=10")-COUNTIFS(H2913:AL2913,"PD",H2918:AL2918,"&gt;=10"))*0.5</f>
        <v>0</v>
      </c>
      <c r="CL2913" s="265">
        <f>(COUNTIFS(H2913:AL2913,"NHD",H2918:AL2918,"&gt;=3.5",H2919:AL2919,"&gt;=6.5")+COUNTIFS(H2913:AL2913,"BH",H2918:AL2918,"&gt;=1.5",H2919:AL2919,"&gt;=0.5")+COUNTIFS(H2913:AL2913,"BM",H2918:AL2918,"&gt;=1.5",H2919:AL2919,"&gt;=0.5")+COUNTIFS(H2913:AL2913,"D",H2918:AL2918,"&gt;=1.5",H2919:AL2919,"&gt;=0.5"))*0.5</f>
        <v>0</v>
      </c>
      <c r="CM2913" s="272"/>
      <c r="CN2913" s="264" t="s">
        <v>723</v>
      </c>
      <c r="CO2913" s="180">
        <f t="shared" ref="CO2913" si="950">+AM2913+AN2913+AO2913+AP2913+AQ2913+AR2913+AS2913+AU2913+BG2913</f>
        <v>26</v>
      </c>
      <c r="CP2913" s="225">
        <f>+SUM(I2914:I2919)-I2920</f>
        <v>0</v>
      </c>
      <c r="CQ2913" s="225">
        <f>+SUM(J2914:J2919)-J2920</f>
        <v>0</v>
      </c>
      <c r="CR2913" s="225">
        <f>+SUM(K2914:K2919)-K2920</f>
        <v>1</v>
      </c>
      <c r="CS2913" s="181"/>
      <c r="CT2913" s="181"/>
      <c r="CU2913" s="181"/>
      <c r="CV2913" s="181"/>
      <c r="CW2913" s="181"/>
      <c r="CX2913" s="181"/>
      <c r="CY2913" s="181"/>
      <c r="CZ2913" s="181"/>
      <c r="DA2913" s="181"/>
    </row>
    <row r="2914" spans="1:105" s="120" customFormat="1" ht="15" customHeight="1">
      <c r="A2914" s="228"/>
      <c r="B2914" s="346"/>
      <c r="C2914" s="349"/>
      <c r="D2914" s="237"/>
      <c r="E2914" s="237"/>
      <c r="F2914" s="242" t="s">
        <v>82</v>
      </c>
      <c r="G2914" s="121">
        <v>1.5</v>
      </c>
      <c r="H2914" s="83"/>
      <c r="I2914" s="83"/>
      <c r="J2914" s="83"/>
      <c r="K2914" s="83">
        <v>1</v>
      </c>
      <c r="L2914" s="83">
        <v>2.5</v>
      </c>
      <c r="M2914" s="83">
        <v>0</v>
      </c>
      <c r="N2914" s="83">
        <v>2.5</v>
      </c>
      <c r="O2914" s="83"/>
      <c r="P2914" s="83">
        <v>2.5</v>
      </c>
      <c r="Q2914" s="83">
        <v>2.5</v>
      </c>
      <c r="R2914" s="83">
        <v>2.5</v>
      </c>
      <c r="S2914" s="83">
        <v>0</v>
      </c>
      <c r="T2914" s="83">
        <v>2.5</v>
      </c>
      <c r="U2914" s="83"/>
      <c r="V2914" s="83"/>
      <c r="W2914" s="83"/>
      <c r="X2914" s="83"/>
      <c r="Y2914" s="83">
        <v>2</v>
      </c>
      <c r="Z2914" s="83">
        <v>2</v>
      </c>
      <c r="AA2914" s="83">
        <v>2</v>
      </c>
      <c r="AB2914" s="83"/>
      <c r="AC2914" s="79"/>
      <c r="AD2914" s="79">
        <v>1.5</v>
      </c>
      <c r="AE2914" s="79"/>
      <c r="AF2914" s="79">
        <v>1.5</v>
      </c>
      <c r="AG2914" s="79">
        <v>2</v>
      </c>
      <c r="AH2914" s="79">
        <v>2</v>
      </c>
      <c r="AI2914" s="79"/>
      <c r="AJ2914" s="79"/>
      <c r="AK2914" s="79">
        <v>2.5</v>
      </c>
      <c r="AL2914" s="79"/>
      <c r="AM2914" s="240"/>
      <c r="AN2914" s="240"/>
      <c r="AO2914" s="240"/>
      <c r="AP2914" s="240"/>
      <c r="AQ2914" s="240"/>
      <c r="AR2914" s="240"/>
      <c r="AS2914" s="240"/>
      <c r="AT2914" s="256"/>
      <c r="AU2914" s="256"/>
      <c r="AV2914" s="259"/>
      <c r="AW2914" s="259"/>
      <c r="AX2914" s="256"/>
      <c r="AY2914" s="256"/>
      <c r="AZ2914" s="256"/>
      <c r="BA2914" s="256"/>
      <c r="BB2914" s="256"/>
      <c r="BC2914" s="256"/>
      <c r="BD2914" s="256"/>
      <c r="BE2914" s="256"/>
      <c r="BF2914" s="256"/>
      <c r="BG2914" s="256"/>
      <c r="BH2914" s="256"/>
      <c r="BI2914" s="256"/>
      <c r="BJ2914" s="256"/>
      <c r="BK2914" s="256"/>
      <c r="BL2914" s="262"/>
      <c r="BM2914" s="262"/>
      <c r="BN2914" s="262"/>
      <c r="BO2914" s="262"/>
      <c r="BP2914" s="262"/>
      <c r="BQ2914" s="262"/>
      <c r="BR2914" s="270"/>
      <c r="BS2914" s="270"/>
      <c r="BT2914" s="270"/>
      <c r="BU2914" s="270"/>
      <c r="BV2914" s="270"/>
      <c r="BW2914" s="270"/>
      <c r="BX2914" s="256"/>
      <c r="BY2914" s="256"/>
      <c r="BZ2914" s="256"/>
      <c r="CA2914" s="267"/>
      <c r="CB2914" s="267"/>
      <c r="CC2914" s="274"/>
      <c r="CD2914" s="267"/>
      <c r="CE2914" s="267"/>
      <c r="CF2914" s="267"/>
      <c r="CG2914" s="267"/>
      <c r="CH2914" s="267"/>
      <c r="CI2914" s="267"/>
      <c r="CJ2914" s="267"/>
      <c r="CK2914" s="267"/>
      <c r="CL2914" s="265"/>
      <c r="CM2914" s="272"/>
      <c r="CN2914" s="264"/>
      <c r="CO2914" s="180"/>
      <c r="CP2914" s="226"/>
      <c r="CQ2914" s="226"/>
      <c r="CR2914" s="226"/>
      <c r="CS2914" s="181"/>
      <c r="CT2914" s="181"/>
      <c r="CU2914" s="181"/>
      <c r="CV2914" s="181"/>
      <c r="CW2914" s="181"/>
      <c r="CX2914" s="181"/>
      <c r="CY2914" s="181"/>
      <c r="CZ2914" s="181"/>
      <c r="DA2914" s="181"/>
    </row>
    <row r="2915" spans="1:105" s="120" customFormat="1" ht="15" customHeight="1">
      <c r="A2915" s="228"/>
      <c r="B2915" s="346"/>
      <c r="C2915" s="349"/>
      <c r="D2915" s="237"/>
      <c r="E2915" s="237"/>
      <c r="F2915" s="243"/>
      <c r="G2915" s="122">
        <v>2</v>
      </c>
      <c r="H2915" s="84"/>
      <c r="I2915" s="84"/>
      <c r="J2915" s="84"/>
      <c r="K2915" s="84"/>
      <c r="L2915" s="84"/>
      <c r="M2915" s="84"/>
      <c r="N2915" s="84"/>
      <c r="O2915" s="84">
        <v>8.5</v>
      </c>
      <c r="P2915" s="84"/>
      <c r="Q2915" s="84"/>
      <c r="R2915" s="84"/>
      <c r="S2915" s="84"/>
      <c r="T2915" s="84"/>
      <c r="U2915" s="84"/>
      <c r="V2915" s="84"/>
      <c r="W2915" s="84"/>
      <c r="X2915" s="84"/>
      <c r="Y2915" s="84">
        <v>0.5</v>
      </c>
      <c r="Z2915" s="84">
        <v>0.5</v>
      </c>
      <c r="AA2915" s="84">
        <v>0.5</v>
      </c>
      <c r="AB2915" s="84"/>
      <c r="AC2915" s="80"/>
      <c r="AD2915" s="80">
        <v>0.5</v>
      </c>
      <c r="AE2915" s="80"/>
      <c r="AF2915" s="80">
        <v>0.5</v>
      </c>
      <c r="AG2915" s="80">
        <v>0.5</v>
      </c>
      <c r="AH2915" s="80">
        <v>0.5</v>
      </c>
      <c r="AI2915" s="80"/>
      <c r="AJ2915" s="80"/>
      <c r="AK2915" s="80"/>
      <c r="AL2915" s="80"/>
      <c r="AM2915" s="240"/>
      <c r="AN2915" s="240"/>
      <c r="AO2915" s="240"/>
      <c r="AP2915" s="240"/>
      <c r="AQ2915" s="240"/>
      <c r="AR2915" s="240"/>
      <c r="AS2915" s="240"/>
      <c r="AT2915" s="256"/>
      <c r="AU2915" s="256"/>
      <c r="AV2915" s="259"/>
      <c r="AW2915" s="259"/>
      <c r="AX2915" s="256"/>
      <c r="AY2915" s="256"/>
      <c r="AZ2915" s="256"/>
      <c r="BA2915" s="256"/>
      <c r="BB2915" s="256"/>
      <c r="BC2915" s="256"/>
      <c r="BD2915" s="256"/>
      <c r="BE2915" s="256"/>
      <c r="BF2915" s="256"/>
      <c r="BG2915" s="256"/>
      <c r="BH2915" s="256"/>
      <c r="BI2915" s="256"/>
      <c r="BJ2915" s="256"/>
      <c r="BK2915" s="256"/>
      <c r="BL2915" s="262"/>
      <c r="BM2915" s="262"/>
      <c r="BN2915" s="262"/>
      <c r="BO2915" s="262"/>
      <c r="BP2915" s="262"/>
      <c r="BQ2915" s="262"/>
      <c r="BR2915" s="270"/>
      <c r="BS2915" s="270"/>
      <c r="BT2915" s="270"/>
      <c r="BU2915" s="270"/>
      <c r="BV2915" s="270"/>
      <c r="BW2915" s="270"/>
      <c r="BX2915" s="256"/>
      <c r="BY2915" s="256"/>
      <c r="BZ2915" s="256"/>
      <c r="CA2915" s="267"/>
      <c r="CB2915" s="267"/>
      <c r="CC2915" s="274"/>
      <c r="CD2915" s="267"/>
      <c r="CE2915" s="267"/>
      <c r="CF2915" s="267"/>
      <c r="CG2915" s="267"/>
      <c r="CH2915" s="267"/>
      <c r="CI2915" s="267"/>
      <c r="CJ2915" s="267"/>
      <c r="CK2915" s="267"/>
      <c r="CL2915" s="265"/>
      <c r="CM2915" s="272"/>
      <c r="CN2915" s="264"/>
      <c r="CO2915" s="180"/>
      <c r="CP2915" s="226"/>
      <c r="CQ2915" s="226"/>
      <c r="CR2915" s="226"/>
      <c r="CS2915" s="181"/>
      <c r="CT2915" s="181"/>
      <c r="CU2915" s="181"/>
      <c r="CV2915" s="181"/>
      <c r="CW2915" s="181"/>
      <c r="CX2915" s="181"/>
      <c r="CY2915" s="181"/>
      <c r="CZ2915" s="181"/>
      <c r="DA2915" s="181"/>
    </row>
    <row r="2916" spans="1:105" s="120" customFormat="1" ht="15" customHeight="1">
      <c r="A2916" s="228"/>
      <c r="B2916" s="346"/>
      <c r="C2916" s="349"/>
      <c r="D2916" s="237"/>
      <c r="E2916" s="237"/>
      <c r="F2916" s="243"/>
      <c r="G2916" s="122">
        <v>2.1</v>
      </c>
      <c r="H2916" s="84"/>
      <c r="I2916" s="84"/>
      <c r="J2916" s="84"/>
      <c r="K2916" s="84"/>
      <c r="L2916" s="84"/>
      <c r="M2916" s="84"/>
      <c r="N2916" s="84"/>
      <c r="O2916" s="84"/>
      <c r="P2916" s="84"/>
      <c r="Q2916" s="84"/>
      <c r="R2916" s="84"/>
      <c r="S2916" s="84"/>
      <c r="T2916" s="84"/>
      <c r="U2916" s="84"/>
      <c r="V2916" s="84"/>
      <c r="W2916" s="84"/>
      <c r="X2916" s="84"/>
      <c r="Y2916" s="84"/>
      <c r="Z2916" s="84"/>
      <c r="AA2916" s="84"/>
      <c r="AB2916" s="84"/>
      <c r="AC2916" s="80"/>
      <c r="AD2916" s="80"/>
      <c r="AE2916" s="80"/>
      <c r="AF2916" s="80"/>
      <c r="AG2916" s="80"/>
      <c r="AH2916" s="80"/>
      <c r="AI2916" s="80"/>
      <c r="AJ2916" s="80"/>
      <c r="AK2916" s="80"/>
      <c r="AL2916" s="80"/>
      <c r="AM2916" s="240"/>
      <c r="AN2916" s="240"/>
      <c r="AO2916" s="240"/>
      <c r="AP2916" s="240"/>
      <c r="AQ2916" s="240"/>
      <c r="AR2916" s="240"/>
      <c r="AS2916" s="240"/>
      <c r="AT2916" s="256"/>
      <c r="AU2916" s="256"/>
      <c r="AV2916" s="259"/>
      <c r="AW2916" s="259"/>
      <c r="AX2916" s="256"/>
      <c r="AY2916" s="256"/>
      <c r="AZ2916" s="256"/>
      <c r="BA2916" s="256"/>
      <c r="BB2916" s="256"/>
      <c r="BC2916" s="256"/>
      <c r="BD2916" s="256"/>
      <c r="BE2916" s="256"/>
      <c r="BF2916" s="256"/>
      <c r="BG2916" s="256"/>
      <c r="BH2916" s="256"/>
      <c r="BI2916" s="256"/>
      <c r="BJ2916" s="256"/>
      <c r="BK2916" s="256"/>
      <c r="BL2916" s="262"/>
      <c r="BM2916" s="262"/>
      <c r="BN2916" s="262"/>
      <c r="BO2916" s="262"/>
      <c r="BP2916" s="262"/>
      <c r="BQ2916" s="262"/>
      <c r="BR2916" s="270"/>
      <c r="BS2916" s="270"/>
      <c r="BT2916" s="270"/>
      <c r="BU2916" s="270"/>
      <c r="BV2916" s="270"/>
      <c r="BW2916" s="270"/>
      <c r="BX2916" s="256"/>
      <c r="BY2916" s="256"/>
      <c r="BZ2916" s="256"/>
      <c r="CA2916" s="267"/>
      <c r="CB2916" s="267"/>
      <c r="CC2916" s="274"/>
      <c r="CD2916" s="267"/>
      <c r="CE2916" s="267"/>
      <c r="CF2916" s="267"/>
      <c r="CG2916" s="267"/>
      <c r="CH2916" s="267"/>
      <c r="CI2916" s="267"/>
      <c r="CJ2916" s="267"/>
      <c r="CK2916" s="267"/>
      <c r="CL2916" s="265"/>
      <c r="CM2916" s="272"/>
      <c r="CN2916" s="264"/>
      <c r="CO2916" s="180"/>
      <c r="CP2916" s="226"/>
      <c r="CQ2916" s="226"/>
      <c r="CR2916" s="226"/>
      <c r="CS2916" s="181"/>
      <c r="CT2916" s="181"/>
      <c r="CU2916" s="181"/>
      <c r="CV2916" s="181"/>
      <c r="CW2916" s="181"/>
      <c r="CX2916" s="181"/>
      <c r="CY2916" s="181"/>
      <c r="CZ2916" s="181"/>
      <c r="DA2916" s="181"/>
    </row>
    <row r="2917" spans="1:105" s="120" customFormat="1" ht="15" customHeight="1">
      <c r="A2917" s="228"/>
      <c r="B2917" s="346"/>
      <c r="C2917" s="349"/>
      <c r="D2917" s="237"/>
      <c r="E2917" s="237"/>
      <c r="F2917" s="243"/>
      <c r="G2917" s="122">
        <v>2.7</v>
      </c>
      <c r="H2917" s="84"/>
      <c r="I2917" s="84"/>
      <c r="J2917" s="84"/>
      <c r="K2917" s="84"/>
      <c r="L2917" s="84"/>
      <c r="M2917" s="84"/>
      <c r="N2917" s="84"/>
      <c r="O2917" s="84"/>
      <c r="P2917" s="84"/>
      <c r="Q2917" s="84"/>
      <c r="R2917" s="84"/>
      <c r="S2917" s="84"/>
      <c r="T2917" s="84"/>
      <c r="U2917" s="84"/>
      <c r="V2917" s="84"/>
      <c r="W2917" s="84"/>
      <c r="X2917" s="84"/>
      <c r="Y2917" s="84"/>
      <c r="Z2917" s="84"/>
      <c r="AA2917" s="84"/>
      <c r="AB2917" s="84"/>
      <c r="AC2917" s="80"/>
      <c r="AD2917" s="80"/>
      <c r="AE2917" s="80"/>
      <c r="AF2917" s="80"/>
      <c r="AG2917" s="80"/>
      <c r="AH2917" s="80"/>
      <c r="AI2917" s="80"/>
      <c r="AJ2917" s="80"/>
      <c r="AK2917" s="80"/>
      <c r="AL2917" s="80"/>
      <c r="AM2917" s="240"/>
      <c r="AN2917" s="240"/>
      <c r="AO2917" s="240"/>
      <c r="AP2917" s="240"/>
      <c r="AQ2917" s="240"/>
      <c r="AR2917" s="240"/>
      <c r="AS2917" s="240"/>
      <c r="AT2917" s="256"/>
      <c r="AU2917" s="256"/>
      <c r="AV2917" s="259"/>
      <c r="AW2917" s="259"/>
      <c r="AX2917" s="256"/>
      <c r="AY2917" s="256"/>
      <c r="AZ2917" s="256"/>
      <c r="BA2917" s="256"/>
      <c r="BB2917" s="256"/>
      <c r="BC2917" s="256"/>
      <c r="BD2917" s="256"/>
      <c r="BE2917" s="256"/>
      <c r="BF2917" s="256"/>
      <c r="BG2917" s="256"/>
      <c r="BH2917" s="256"/>
      <c r="BI2917" s="256"/>
      <c r="BJ2917" s="256"/>
      <c r="BK2917" s="256"/>
      <c r="BL2917" s="262"/>
      <c r="BM2917" s="262"/>
      <c r="BN2917" s="262"/>
      <c r="BO2917" s="262"/>
      <c r="BP2917" s="262"/>
      <c r="BQ2917" s="262"/>
      <c r="BR2917" s="270"/>
      <c r="BS2917" s="270"/>
      <c r="BT2917" s="270"/>
      <c r="BU2917" s="270"/>
      <c r="BV2917" s="270"/>
      <c r="BW2917" s="270"/>
      <c r="BX2917" s="256"/>
      <c r="BY2917" s="256"/>
      <c r="BZ2917" s="256"/>
      <c r="CA2917" s="267"/>
      <c r="CB2917" s="267"/>
      <c r="CC2917" s="274"/>
      <c r="CD2917" s="267"/>
      <c r="CE2917" s="267"/>
      <c r="CF2917" s="267"/>
      <c r="CG2917" s="267"/>
      <c r="CH2917" s="267"/>
      <c r="CI2917" s="267"/>
      <c r="CJ2917" s="267"/>
      <c r="CK2917" s="267"/>
      <c r="CL2917" s="265"/>
      <c r="CM2917" s="272"/>
      <c r="CN2917" s="264"/>
      <c r="CO2917" s="180"/>
      <c r="CP2917" s="226"/>
      <c r="CQ2917" s="226"/>
      <c r="CR2917" s="226"/>
      <c r="CS2917" s="181"/>
      <c r="CT2917" s="181"/>
      <c r="CU2917" s="181"/>
      <c r="CV2917" s="181"/>
      <c r="CW2917" s="181"/>
      <c r="CX2917" s="181"/>
      <c r="CY2917" s="181"/>
      <c r="CZ2917" s="181"/>
      <c r="DA2917" s="181"/>
    </row>
    <row r="2918" spans="1:105" s="120" customFormat="1" ht="15" customHeight="1">
      <c r="A2918" s="228"/>
      <c r="B2918" s="346"/>
      <c r="C2918" s="349"/>
      <c r="D2918" s="237"/>
      <c r="E2918" s="237"/>
      <c r="F2918" s="243"/>
      <c r="G2918" s="122">
        <v>3</v>
      </c>
      <c r="H2918" s="84"/>
      <c r="I2918" s="84"/>
      <c r="J2918" s="84"/>
      <c r="K2918" s="84"/>
      <c r="L2918" s="84"/>
      <c r="M2918" s="84"/>
      <c r="N2918" s="84"/>
      <c r="O2918" s="84"/>
      <c r="P2918" s="84"/>
      <c r="Q2918" s="84"/>
      <c r="R2918" s="84"/>
      <c r="S2918" s="84"/>
      <c r="T2918" s="84"/>
      <c r="U2918" s="84"/>
      <c r="V2918" s="84"/>
      <c r="W2918" s="84"/>
      <c r="X2918" s="84"/>
      <c r="Y2918" s="84"/>
      <c r="Z2918" s="84"/>
      <c r="AA2918" s="84"/>
      <c r="AB2918" s="84"/>
      <c r="AC2918" s="80"/>
      <c r="AD2918" s="80"/>
      <c r="AE2918" s="80"/>
      <c r="AF2918" s="80"/>
      <c r="AG2918" s="80"/>
      <c r="AH2918" s="80"/>
      <c r="AI2918" s="80"/>
      <c r="AJ2918" s="80"/>
      <c r="AK2918" s="80"/>
      <c r="AL2918" s="80"/>
      <c r="AM2918" s="240"/>
      <c r="AN2918" s="240"/>
      <c r="AO2918" s="240"/>
      <c r="AP2918" s="240"/>
      <c r="AQ2918" s="240"/>
      <c r="AR2918" s="240"/>
      <c r="AS2918" s="240"/>
      <c r="AT2918" s="256"/>
      <c r="AU2918" s="256"/>
      <c r="AV2918" s="259"/>
      <c r="AW2918" s="259"/>
      <c r="AX2918" s="256"/>
      <c r="AY2918" s="256"/>
      <c r="AZ2918" s="256"/>
      <c r="BA2918" s="256"/>
      <c r="BB2918" s="256"/>
      <c r="BC2918" s="256"/>
      <c r="BD2918" s="256"/>
      <c r="BE2918" s="256"/>
      <c r="BF2918" s="256"/>
      <c r="BG2918" s="256"/>
      <c r="BH2918" s="256"/>
      <c r="BI2918" s="256"/>
      <c r="BJ2918" s="256"/>
      <c r="BK2918" s="256"/>
      <c r="BL2918" s="262"/>
      <c r="BM2918" s="262"/>
      <c r="BN2918" s="262"/>
      <c r="BO2918" s="262"/>
      <c r="BP2918" s="262"/>
      <c r="BQ2918" s="262"/>
      <c r="BR2918" s="270"/>
      <c r="BS2918" s="270"/>
      <c r="BT2918" s="270"/>
      <c r="BU2918" s="270"/>
      <c r="BV2918" s="270"/>
      <c r="BW2918" s="270"/>
      <c r="BX2918" s="256"/>
      <c r="BY2918" s="256"/>
      <c r="BZ2918" s="256"/>
      <c r="CA2918" s="267"/>
      <c r="CB2918" s="267"/>
      <c r="CC2918" s="274"/>
      <c r="CD2918" s="267"/>
      <c r="CE2918" s="267"/>
      <c r="CF2918" s="267"/>
      <c r="CG2918" s="267"/>
      <c r="CH2918" s="267"/>
      <c r="CI2918" s="267"/>
      <c r="CJ2918" s="267"/>
      <c r="CK2918" s="267"/>
      <c r="CL2918" s="265"/>
      <c r="CM2918" s="272"/>
      <c r="CN2918" s="264"/>
      <c r="CO2918" s="180"/>
      <c r="CP2918" s="226"/>
      <c r="CQ2918" s="226"/>
      <c r="CR2918" s="226"/>
      <c r="CS2918" s="181"/>
      <c r="CT2918" s="181"/>
      <c r="CU2918" s="181"/>
      <c r="CV2918" s="181"/>
      <c r="CW2918" s="181"/>
      <c r="CX2918" s="181"/>
      <c r="CY2918" s="181"/>
      <c r="CZ2918" s="181"/>
      <c r="DA2918" s="181"/>
    </row>
    <row r="2919" spans="1:105" s="120" customFormat="1" ht="15" customHeight="1">
      <c r="A2919" s="228"/>
      <c r="B2919" s="346"/>
      <c r="C2919" s="349"/>
      <c r="D2919" s="237"/>
      <c r="E2919" s="237"/>
      <c r="F2919" s="244"/>
      <c r="G2919" s="123">
        <v>3.9</v>
      </c>
      <c r="H2919" s="85"/>
      <c r="I2919" s="85"/>
      <c r="J2919" s="85"/>
      <c r="K2919" s="85"/>
      <c r="L2919" s="85"/>
      <c r="M2919" s="85"/>
      <c r="N2919" s="85"/>
      <c r="O2919" s="85"/>
      <c r="P2919" s="85"/>
      <c r="Q2919" s="85"/>
      <c r="R2919" s="85"/>
      <c r="S2919" s="85"/>
      <c r="T2919" s="85"/>
      <c r="U2919" s="85"/>
      <c r="V2919" s="85"/>
      <c r="W2919" s="85"/>
      <c r="X2919" s="85"/>
      <c r="Y2919" s="85"/>
      <c r="Z2919" s="85"/>
      <c r="AA2919" s="85"/>
      <c r="AB2919" s="85"/>
      <c r="AC2919" s="81"/>
      <c r="AD2919" s="81"/>
      <c r="AE2919" s="81"/>
      <c r="AF2919" s="81"/>
      <c r="AG2919" s="81"/>
      <c r="AH2919" s="81"/>
      <c r="AI2919" s="81"/>
      <c r="AJ2919" s="81"/>
      <c r="AK2919" s="81"/>
      <c r="AL2919" s="81"/>
      <c r="AM2919" s="240"/>
      <c r="AN2919" s="240"/>
      <c r="AO2919" s="240"/>
      <c r="AP2919" s="240"/>
      <c r="AQ2919" s="240"/>
      <c r="AR2919" s="240"/>
      <c r="AS2919" s="240"/>
      <c r="AT2919" s="256"/>
      <c r="AU2919" s="256"/>
      <c r="AV2919" s="259"/>
      <c r="AW2919" s="259"/>
      <c r="AX2919" s="256"/>
      <c r="AY2919" s="256"/>
      <c r="AZ2919" s="256"/>
      <c r="BA2919" s="256"/>
      <c r="BB2919" s="256"/>
      <c r="BC2919" s="256"/>
      <c r="BD2919" s="256"/>
      <c r="BE2919" s="256"/>
      <c r="BF2919" s="256"/>
      <c r="BG2919" s="256"/>
      <c r="BH2919" s="256"/>
      <c r="BI2919" s="256"/>
      <c r="BJ2919" s="256"/>
      <c r="BK2919" s="256"/>
      <c r="BL2919" s="262"/>
      <c r="BM2919" s="262"/>
      <c r="BN2919" s="262"/>
      <c r="BO2919" s="262"/>
      <c r="BP2919" s="262"/>
      <c r="BQ2919" s="262"/>
      <c r="BR2919" s="270"/>
      <c r="BS2919" s="270"/>
      <c r="BT2919" s="270"/>
      <c r="BU2919" s="270"/>
      <c r="BV2919" s="270"/>
      <c r="BW2919" s="270"/>
      <c r="BX2919" s="256"/>
      <c r="BY2919" s="256"/>
      <c r="BZ2919" s="256"/>
      <c r="CA2919" s="267"/>
      <c r="CB2919" s="267"/>
      <c r="CC2919" s="274"/>
      <c r="CD2919" s="267"/>
      <c r="CE2919" s="267"/>
      <c r="CF2919" s="267"/>
      <c r="CG2919" s="267"/>
      <c r="CH2919" s="267"/>
      <c r="CI2919" s="267"/>
      <c r="CJ2919" s="267"/>
      <c r="CK2919" s="267"/>
      <c r="CL2919" s="265"/>
      <c r="CM2919" s="272"/>
      <c r="CN2919" s="264"/>
      <c r="CO2919" s="180"/>
      <c r="CP2919" s="226"/>
      <c r="CQ2919" s="226"/>
      <c r="CR2919" s="226"/>
      <c r="CS2919" s="181"/>
      <c r="CT2919" s="181"/>
      <c r="CU2919" s="181"/>
      <c r="CV2919" s="181"/>
      <c r="CW2919" s="181"/>
      <c r="CX2919" s="181"/>
      <c r="CY2919" s="181"/>
      <c r="CZ2919" s="181"/>
      <c r="DA2919" s="181"/>
    </row>
    <row r="2920" spans="1:105" s="120" customFormat="1" ht="15" customHeight="1">
      <c r="A2920" s="229"/>
      <c r="B2920" s="347"/>
      <c r="C2920" s="350"/>
      <c r="D2920" s="238"/>
      <c r="E2920" s="238"/>
      <c r="F2920" s="245" t="s">
        <v>83</v>
      </c>
      <c r="G2920" s="246"/>
      <c r="H2920" s="82"/>
      <c r="I2920" s="82"/>
      <c r="J2920" s="82"/>
      <c r="K2920" s="82"/>
      <c r="L2920" s="82"/>
      <c r="M2920" s="82"/>
      <c r="N2920" s="82"/>
      <c r="O2920" s="82"/>
      <c r="P2920" s="82"/>
      <c r="Q2920" s="82"/>
      <c r="R2920" s="82"/>
      <c r="S2920" s="82"/>
      <c r="T2920" s="82"/>
      <c r="U2920" s="82"/>
      <c r="V2920" s="82"/>
      <c r="W2920" s="82"/>
      <c r="X2920" s="82"/>
      <c r="Y2920" s="82"/>
      <c r="Z2920" s="82"/>
      <c r="AA2920" s="82"/>
      <c r="AB2920" s="82">
        <v>0.5</v>
      </c>
      <c r="AC2920" s="35"/>
      <c r="AD2920" s="35"/>
      <c r="AE2920" s="35"/>
      <c r="AF2920" s="35"/>
      <c r="AG2920" s="35"/>
      <c r="AH2920" s="35"/>
      <c r="AI2920" s="35"/>
      <c r="AJ2920" s="35"/>
      <c r="AK2920" s="35"/>
      <c r="AL2920" s="35"/>
      <c r="AM2920" s="241"/>
      <c r="AN2920" s="241"/>
      <c r="AO2920" s="241"/>
      <c r="AP2920" s="241"/>
      <c r="AQ2920" s="241"/>
      <c r="AR2920" s="241"/>
      <c r="AS2920" s="241"/>
      <c r="AT2920" s="257"/>
      <c r="AU2920" s="257"/>
      <c r="AV2920" s="260"/>
      <c r="AW2920" s="260"/>
      <c r="AX2920" s="257"/>
      <c r="AY2920" s="257"/>
      <c r="AZ2920" s="257"/>
      <c r="BA2920" s="257"/>
      <c r="BB2920" s="257"/>
      <c r="BC2920" s="257"/>
      <c r="BD2920" s="257"/>
      <c r="BE2920" s="257"/>
      <c r="BF2920" s="257"/>
      <c r="BG2920" s="257"/>
      <c r="BH2920" s="257"/>
      <c r="BI2920" s="257"/>
      <c r="BJ2920" s="257"/>
      <c r="BK2920" s="257"/>
      <c r="BL2920" s="263"/>
      <c r="BM2920" s="263"/>
      <c r="BN2920" s="263"/>
      <c r="BO2920" s="263"/>
      <c r="BP2920" s="263"/>
      <c r="BQ2920" s="263"/>
      <c r="BR2920" s="271"/>
      <c r="BS2920" s="271"/>
      <c r="BT2920" s="271"/>
      <c r="BU2920" s="271"/>
      <c r="BV2920" s="271"/>
      <c r="BW2920" s="271"/>
      <c r="BX2920" s="257"/>
      <c r="BY2920" s="257"/>
      <c r="BZ2920" s="257"/>
      <c r="CA2920" s="268"/>
      <c r="CB2920" s="268"/>
      <c r="CC2920" s="275"/>
      <c r="CD2920" s="268"/>
      <c r="CE2920" s="268"/>
      <c r="CF2920" s="268"/>
      <c r="CG2920" s="268"/>
      <c r="CH2920" s="268"/>
      <c r="CI2920" s="268"/>
      <c r="CJ2920" s="268"/>
      <c r="CK2920" s="268"/>
      <c r="CL2920" s="265"/>
      <c r="CM2920" s="272"/>
      <c r="CN2920" s="264"/>
      <c r="CO2920" s="180"/>
      <c r="CP2920" s="226"/>
      <c r="CQ2920" s="226"/>
      <c r="CR2920" s="226"/>
      <c r="CS2920" s="181"/>
      <c r="CT2920" s="181"/>
      <c r="CU2920" s="181"/>
      <c r="CV2920" s="181"/>
      <c r="CW2920" s="181"/>
      <c r="CX2920" s="181"/>
      <c r="CY2920" s="181"/>
      <c r="CZ2920" s="181"/>
      <c r="DA2920" s="181"/>
    </row>
    <row r="2921" spans="1:105" s="120" customFormat="1" ht="15" customHeight="1">
      <c r="A2921" s="227">
        <f t="shared" si="936"/>
        <v>362</v>
      </c>
      <c r="B2921" s="345" t="s">
        <v>373</v>
      </c>
      <c r="C2921" s="348" t="s">
        <v>374</v>
      </c>
      <c r="D2921" s="236">
        <v>43739</v>
      </c>
      <c r="E2921" s="236" t="s">
        <v>1195</v>
      </c>
      <c r="F2921" s="253" t="s">
        <v>80</v>
      </c>
      <c r="G2921" s="254"/>
      <c r="H2921" s="82" t="s">
        <v>69</v>
      </c>
      <c r="I2921" s="82"/>
      <c r="J2921" s="82" t="s">
        <v>60</v>
      </c>
      <c r="K2921" s="82" t="s">
        <v>60</v>
      </c>
      <c r="L2921" s="82" t="s">
        <v>60</v>
      </c>
      <c r="M2921" s="82" t="s">
        <v>60</v>
      </c>
      <c r="N2921" s="82" t="s">
        <v>60</v>
      </c>
      <c r="O2921" s="82"/>
      <c r="P2921" s="82" t="s">
        <v>631</v>
      </c>
      <c r="Q2921" s="82" t="s">
        <v>60</v>
      </c>
      <c r="R2921" s="82" t="s">
        <v>60</v>
      </c>
      <c r="S2921" s="82" t="s">
        <v>60</v>
      </c>
      <c r="T2921" s="82" t="s">
        <v>60</v>
      </c>
      <c r="U2921" s="82" t="s">
        <v>60</v>
      </c>
      <c r="V2921" s="82"/>
      <c r="W2921" s="82" t="s">
        <v>67</v>
      </c>
      <c r="X2921" s="82" t="s">
        <v>61</v>
      </c>
      <c r="Y2921" s="82" t="s">
        <v>61</v>
      </c>
      <c r="Z2921" s="82" t="s">
        <v>61</v>
      </c>
      <c r="AA2921" s="82" t="s">
        <v>67</v>
      </c>
      <c r="AB2921" s="82" t="s">
        <v>61</v>
      </c>
      <c r="AC2921" s="82"/>
      <c r="AD2921" s="82" t="s">
        <v>61</v>
      </c>
      <c r="AE2921" s="82" t="s">
        <v>61</v>
      </c>
      <c r="AF2921" s="82" t="s">
        <v>61</v>
      </c>
      <c r="AG2921" s="82" t="s">
        <v>61</v>
      </c>
      <c r="AH2921" s="82" t="s">
        <v>61</v>
      </c>
      <c r="AI2921" s="82" t="s">
        <v>1471</v>
      </c>
      <c r="AJ2921" s="82"/>
      <c r="AK2921" s="82" t="s">
        <v>81</v>
      </c>
      <c r="AL2921" s="82" t="s">
        <v>60</v>
      </c>
      <c r="AM2921" s="239">
        <f>COUNTIF(H2921:AL2921,"PH")+COUNTIF(H2921:AL2921,"PH/L")+COUNTIF(H2921:AL2921,"PM")</f>
        <v>0</v>
      </c>
      <c r="AN2921" s="239">
        <f>COUNTIF(H2921:AL2921,"PD")+COUNTIF(H2921:AL2921,"PDD")+COUNTIF(H2921:AL2921,"P/DS")/2+COUNTIF(H2921:AL2921,"PMD")</f>
        <v>0</v>
      </c>
      <c r="AO2921" s="239">
        <f>COUNTIF(H2921:AL2921,"PN")+COUNTIF(H2921:AL2921,"P/NS")/2+COUNTIF(H2921:AL2921,"PH")+COUNTIF(H2921:AL2921,"PH/F")/2+COUNTIF(H2921:AL2921,"PH/L")/2+COUNTIF(H2921:AL2921,"PM")</f>
        <v>0</v>
      </c>
      <c r="AP2921" s="239">
        <f>COUNTIF(H2921:AL2921,"BH")+COUNTIF(H2921:AL2921,"AL/BL")+COUNTIF(H2921:AL2921,"UL/BL")+COUNTIF(H2921:AL2921,"BM")</f>
        <v>0</v>
      </c>
      <c r="AQ2921" s="239">
        <f>COUNTIF(H2921:AL2921,"DS")+COUNTIF(H2921:AL2921,"AL/DS")/2+COUNTIF(H2921:AL2921,"UL/DS")/2+COUNTIF(H2921:AL2921,"CT")+COUNTIF(H2921:AL2921,"MD")</f>
        <v>12</v>
      </c>
      <c r="AR2921" s="239">
        <f>COUNTIF(H2921:AL2921,"NS")+COUNTIF(H2921:AL2921,"AL/NS")/2+COUNTIF(H2921:AL2921,"UL/NS")/2+COUNTIF(H2921:AL2921,"BH")+COUNTIF(H2921:AL2921,"AL/BF")/2+COUNTIF(H2921:AL2921,"AL/BL")/2+COUNTIF(H2921:AL2921,"UL/BL")/2+COUNTIF(H2921:AL2921,"UL/BF")/2+COUNTIF(H2921:AL2921,"BM")</f>
        <v>9</v>
      </c>
      <c r="AS2921" s="239">
        <f>COUNTIF(H2921:AL2921,"AL")+COUNTIF(H2921:AL2921,"AL/DS")/2+COUNTIF(H2921:AL2921,"AL/NS")/2+COUNTIF(H2921:AL2921,"NH")+COUNTIF(H2921:AL2921,"SL")+COUNTIF(H2921:AL2921,"NHD")+COUNTIF(H2921:AL2921,"B")+COUNTIF(H2921:AL2921,"HL")+COUNTIF(H2921:AL2921,"AL/BF")/2+COUNTIF(H2921:AL2921,"AL/BL")/2</f>
        <v>3.5</v>
      </c>
      <c r="AT2921" s="255">
        <f>COUNTIF(H2921:AL2921,"PD")+COUNTIF(H2921:AL2921,"PN")+COUNTIF(H2921:AL2921,"P/DS")/2+COUNTIF(H2921:AL2921,"P/NS")/2+COUNTIF(H2921:AL2921,"DS")+COUNTIF(H2921:AL2921,"NS")+COUNTIF(H2921:AL2921,"AL")+COUNTIF(H2921:AL2921,"AL/DS")+COUNTIF(H2921:AL2921,"AL/NS")+COUNTIF(H2921:AL2921,"NH")+COUNTIF(H2921:AL2921,"SL")+COUNTIF(H2921:AL2921,"UL/DS")/2+COUNTIF(H2921:AL2921,"UL/NS")/2+COUNTIF(H2921:AL2921,"CT")+COUNTIF(H2921:AL2921,"NHD")+COUNTIF(H2921:AL2921,"PDD")+COUNTIF(H2921:AL2921,"B")+COUNTIF(H2921:AL2921,"HL")+COUNTIF(H2921:AL2921,"PH")+COUNTIF(H2921:AL2921,"BH")+COUNTIF(H2921:AL2921,"AL/BF")+COUNTIF(H2921:AL2921,"AL/BL")+COUNTIF(H2921:AL2921,"UL/BF")/2+COUNTIF(H2921:AL2921,"UL/BL")/2+COUNTIF(H2921:AL2921,"PH/F")/2+COUNTIF(H2921:AL2921,"PH/L")/2+COUNTIF(H2921:AL2921,"MD")+COUNTIF(H2921:AL2921,"PMD")+COUNTIF(H2921:AL2921,"PM")+COUNTIF(H2921:AL2921,"BM")</f>
        <v>24.5</v>
      </c>
      <c r="AU2921" s="255">
        <f>COUNTIF(H2921:AL2921,"P/DS")/2+COUNTIF(H2921:AL2921,"P/NS")/2+COUNTIF(H2921:AL2921,"IL")+COUNTIF(H2921:AL2921,"NL")+COUNTIF(H2921:AL2921,"UL")+COUNTIF(H2921:AL2921,"UL/DS")/2+COUNTIF(H2921:AL2921,"UL/NS")/2+COUNTIF(H2921:AL2921,"KT")+COUNTIF(H2921:AL2921,"UL/BF")/2+COUNTIF(H2921:AL2921,"UL/BL")/2+COUNTIF(H2921:AL2921,"PH/F")/2+COUNTIF(H2921:AL2921,"PH/L")/2+COUNTIF(H2921:AL2921,"NB")</f>
        <v>1.5</v>
      </c>
      <c r="AV2921" s="258">
        <f>COUNTIF(H2921:AL2921,"PN")+COUNTIF(H2921:AL2921,"TVD")+COUNTIF(H2921:AL2921,"PH")+COUNTIF(H2921:AL2921,"PM")+COUNTIF(H2921:AL2921,"PDD")-COUNTIFS(H2921:AL2921,"PN",H2928:AL2928,"&gt;=3")-COUNTIFS(H2921:AL2921,"PM",H2928:AL2928,"&gt;=3")</f>
        <v>0</v>
      </c>
      <c r="AW2921" s="258">
        <f>COUNTIF(H2921:AL2921,"NS")+COUNTIF(H2921:AL2921,"D")+COUNTIF(H2921:AL2921,"BH")+COUNTIF(H2921:AL2921,"NHD")+COUNTIF(H2921:AL2921,"BM")-COUNTIFS(H2921:AL2921,"NS",H2928:AL2928,"&gt;=3")-COUNTIFS(H2921:AL2921,"BH",H2928:AL2928,"&gt;=3")-COUNTIFS(H2921:AL2921,"BM",H2928:AL2928,"&gt;=3")</f>
        <v>9</v>
      </c>
      <c r="AX2921" s="255">
        <f>COUNTIF(H2921:AL2921,"AL")+COUNTIF(H2921:AL2921,"AL/DS")/2+COUNTIF(H2921:AL2921,"AL/NS")/2+COUNTIF(H2921:AL2921,"AL/BF")+COUNTIF(H2921:AL2921,"AL/BL")/2</f>
        <v>2.5</v>
      </c>
      <c r="AY2921" s="255">
        <f>COUNTIF(H2921:AL2921,"SL")</f>
        <v>0</v>
      </c>
      <c r="AZ2921" s="255">
        <f>COUNTIF(H2921:AL2921,"NH")</f>
        <v>1</v>
      </c>
      <c r="BA2921" s="255">
        <f>COUNTIF(H2921:AL2921,"HL")</f>
        <v>0</v>
      </c>
      <c r="BB2921" s="255">
        <f>COUNTIF(G2921:AL2921,"P/DS")/2+COUNTIF(G2921:AL2921,"P/NS")/2+COUNTIF(G2921:AL2921,"UL")+COUNTIF(G2921:AL2921,"UL/DS")/2+COUNTIF(G2921:AL2921,"UL/NS")/2+COUNTIF(G2921:AL2921,"UL/BL")/2+COUNTIF(G2921:AL2921,"UL/BF")/2+COUNTIF(G2921:AL2921,"PH/F")/2+COUNTIF(G2921:AL2921,"PH/L")/2</f>
        <v>0.5</v>
      </c>
      <c r="BC2921" s="255">
        <f>COUNTIF(H2921:AL2921,"NB")</f>
        <v>1</v>
      </c>
      <c r="BD2921" s="255">
        <f>COUNTIF(H2921:AL2921,"NL")</f>
        <v>0</v>
      </c>
      <c r="BE2921" s="255">
        <f>COUNTIF(H2921:AL2921,"IL")</f>
        <v>0</v>
      </c>
      <c r="BF2921" s="255">
        <f>COUNTIF(H2921:AL2921,"KT")</f>
        <v>0</v>
      </c>
      <c r="BG2921" s="255">
        <f>COUNTIF(H2921:AL2921,"L70")</f>
        <v>0</v>
      </c>
      <c r="BH2921" s="255">
        <f>COUNTIF(H2921:AL2921,"MD")</f>
        <v>0</v>
      </c>
      <c r="BI2921" s="255">
        <f>COUNTIF(H2921:AL2921,"PMD")</f>
        <v>0</v>
      </c>
      <c r="BJ2921" s="255">
        <f>COUNTIF(H2921:AL2921,"PM")</f>
        <v>0</v>
      </c>
      <c r="BK2921" s="255">
        <f>COUNTIF(H2921:AL2921,"BM")</f>
        <v>0</v>
      </c>
      <c r="BL2921" s="261">
        <f>SUMIF(H2921:AL2921,"PD",H2922:AL2922)+SUMIF(H2921:AL2921,"PN",H2922:AL2922)+SUMIF(H2921:AL2921,"P/DS",H2922:AL2922)+SUMIF(H2921:AL2921,"PN/F",H2922:AL2922)+SUMIF(H2921:AL2921,"PN/L",H2922:AL2922)+SUMIF(H2921:AL2921,"TV",H2922:AL2922)+SUMIF(H2921:AL2921,"TVD",H2922:AL2922)+SUMIF(H2921:AL2921,"PDD",H2922:AL2922)</f>
        <v>0</v>
      </c>
      <c r="BM2921" s="261">
        <f>SUMIF(H2921:AL2921,"PD",H2923:AL2923)+SUMIF(H2921:AL2921,"PN",H2923:AL2923)+SUMIF(H2921:AL2921,"P/DS",H2923:AL2923)+SUMIF(H2921:AL2921,"PN/F",H2923:AL2923)+SUMIF(H2921:AL2921,"PN/L",H2923:AL2923)+SUMIF(H2921:AL2921,"TV",H2923:AL2923)+SUMIF(H2921:AL2921,"TVD",H2923:AL2923)+SUMIF(H2921:AL2921,"PDD",H2923:AL2923)+SUMIF(H2921:AL2921,"PMD",H2923:AL2923)</f>
        <v>0</v>
      </c>
      <c r="BN2921" s="261">
        <f>SUMIF(H2921:AL2921,"PD",H2924:AL2924)+SUMIF(H2921:AL2921,"PN",H2924:AL2924)+SUMIF(H2921:AL2921,"P/DS",H2924:AL2924)+SUMIF(H2921:AL2921,"PN/F",H2924:AL2924)+SUMIF(H2921:AL2921,"PN/L",H2924:AL2924)+SUMIF(H2921:AL2921,"TV",H2924:AL2924)+SUMIF(H2921:AL2921,"TVD",H2924:AL2924)</f>
        <v>0</v>
      </c>
      <c r="BO2921" s="261">
        <f>SUMIF(H2921:AL2921,"PD",H2925:AL2925)+SUMIF(H2921:AL2921,"PN",H2925:AL2925)+SUMIF(H2921:AL2921,"P/DS",H2925:AL2925)+SUMIF(H2921:AL2921,"PN/F",H2925:AL2925)+SUMIF(H2921:AL2921,"PN/L",H2925:AL2925)+SUMIF(H2921:AL2921,"TV",H2925:AL2925)+SUMIF(H2921:AL2921,"TVD",H2925:AL2925)</f>
        <v>0</v>
      </c>
      <c r="BP2921" s="261">
        <f>SUMIF(H2921:AL2921,"PD",H2926:AL2926)+SUMIF(H2921:AL2921,"PN",H2926:AL2926)+SUMIF(H2921:AL2921,"P/DS",H2926:AL2926)+SUMIF(H2921:AL2921,"PN/F",H2926:AL2926)+SUMIF(H2921:AL2921,"PN/L",H2926:AL2926)+SUMIF(H2921:AL2921,"TV",H2926:AL2926)+SUMIF(H2921:AL2921,"TVD",H2926:AL2926)+SUMIF(H2921:AL2921,"PDD",H2926:AL2926)+SUMIF(H2921:AL2921,"PH",H2926:AL2926)+SUMIF(H2921:AL2921,"PM",H2926:AL2926)</f>
        <v>0</v>
      </c>
      <c r="BQ2921" s="261">
        <f>SUMIF(H2921:AL2921,"PD",H2927:AL2927)+SUMIF(H2921:AL2921,"PN",H2927:AL2927)+SUMIF(H2921:AL2921,"P/DS",H2927:AL2927)+SUMIF(H2921:AL2921,"PN/F",H2927:AL2927)+SUMIF(H2921:AL2921,"PN/L",H2927:AL2927)+SUMIF(H2921:AL2921,"TV",H2927:AL2927)+SUMIF(H2921:AL2921,"TVD",H2927:AL2927)+SUMIF(H2921:AL2921,"PDD",H2927:AL2927)+SUMIF(H2921:AL2921,"PH",H2927:AL2927)+SUMIF(H2921:AL2921,"PM",H2927:AL2927)</f>
        <v>0</v>
      </c>
      <c r="BR2921" s="269">
        <f>SUM(H2922:AL2922)-BL2921</f>
        <v>20.5</v>
      </c>
      <c r="BS2921" s="269">
        <f>SUM(H2923:AL2923)-BM2921</f>
        <v>21</v>
      </c>
      <c r="BT2921" s="269">
        <f>SUM(H2924:AL2924)-BN2921</f>
        <v>0</v>
      </c>
      <c r="BU2921" s="269">
        <f>SUM(H2925:AL2925)-BO2921</f>
        <v>0</v>
      </c>
      <c r="BV2921" s="269">
        <f>SUM(H2926:AL2926)-BP2921</f>
        <v>0</v>
      </c>
      <c r="BW2921" s="269">
        <f>SUM(H2927:AL2927)-BQ2921</f>
        <v>0</v>
      </c>
      <c r="BX2921" s="255">
        <f>SUMIF(H2921:AL2921,"PD",H2928:AL2928)+SUMIF(H2921:AL2921,"PN",H2928:AL2928)+SUMIF(H2921:AL2921,"P/DS",H2928:AL2928)+SUMIF(H2921:AL2921,"PN/F",H2928:AL2928)+SUMIF(H2921:AL2921,"PN/L",H2928:AL2928)</f>
        <v>0</v>
      </c>
      <c r="BY2921" s="255">
        <f>SUM(H2928:AL2928)-BX2921</f>
        <v>3</v>
      </c>
      <c r="BZ2921" s="255">
        <f t="shared" ref="BZ2921" si="951">+SUM(BL2921:BW2928)</f>
        <v>41.5</v>
      </c>
      <c r="CA2921" s="266">
        <f>(COUNTIFS(H2921:AL2921,"PD",H2922:AL2922,"&gt;=2"))*0.5-IF(CN2921="VP",COUNTIFS($H$16:$AL$16,"SAT",H2921:AL2921,"PD",H2922:AL2922,"&gt;=2"))*0.5</f>
        <v>0</v>
      </c>
      <c r="CB2921" s="266">
        <f>(COUNTIFS(H2921:AL2921,"PN",H2923:AL2923,"&gt;=0.5",H2922:AL2922,"&gt;=1.5"))*0.5+COUNTIFS(H2921:AL2921,"PDD",H2923:AL2923,"&gt;=0.5",H2922:AL2922,"&gt;=1.5")*0.5</f>
        <v>0</v>
      </c>
      <c r="CC2921" s="273">
        <f>(COUNTIFS(H2921:AL2921,"TV",H2923:AL2923,"&gt;=10"))*0.5+(COUNTIFS(H2921:AL2921,"PMD",H2923:AL2923,"&gt;=2"))*0.5</f>
        <v>0</v>
      </c>
      <c r="CD2921" s="266">
        <f>(COUNTIFS(H2921:AL2921,"TVD",H2925:AL2925,"&gt;=6.5",H2923:AL2923,"&gt;=3.5"))*0.5</f>
        <v>0</v>
      </c>
      <c r="CE2921" s="266">
        <f>(COUNTIFS(H2921:AL2921,"PD",H2926:AL2926,"&gt;=10"))*0.5</f>
        <v>0</v>
      </c>
      <c r="CF2921" s="266">
        <f>(COUNTIFS(H2921:AL2921,"PDD",H2926:AL2926,"&gt;=3.5",H2927:AL2927,"&gt;=6.5")+COUNTIFS(H2921:AL2921,"PH",H2927:AL2927,"&gt;=0.5",H2926:AL2926,"&gt;=1.5")+COUNTIFS(H2921:AL2921,"PM",H2927:AL2927,"&gt;=0.5",H2926:AL2926,"&gt;=1.5"))*0.5</f>
        <v>0</v>
      </c>
      <c r="CG2921" s="266">
        <f>(COUNTIFS(H2921:AL2921,"DS",H2922:AL2922,"&gt;=2")+COUNTIFS(H2921:AL2921,"AL/DS",H2922:AL2922,"&gt;=2"))*0.5-IF(CN2921="VP",COUNTIFS($H$16:$AL$16,"SAT",H2921:AL2921,"DS",H2922:AL2922,"&gt;=2"))*0.5</f>
        <v>2.5</v>
      </c>
      <c r="CH2921" s="266">
        <f>(COUNTIFS(H2921:AL2921,"NS",H2923:AL2923,"&gt;=0.5",H2922:AL2922,"&gt;=1.5")+COUNTIFS(H2921:AL2921,"AL/NS",H2923:AL2923,"&gt;=0.5",H2922:AL2922,"&gt;=1.5")+COUNTIFS(H2921:AL2921,"NHD",H2923:AL2923,"&gt;=4.5",H2926:AL2926,"&gt;=2",H2922:AL2922,"&gt;=1.5"))*0.5</f>
        <v>2</v>
      </c>
      <c r="CI2921" s="266">
        <f>(COUNTIF(H2923:AL2923,"&gt;=10")+COUNTIFS(H2921:AL2921,"MD",H2923:AL2923,"&gt;=2")-COUNTIFS(H2921:AL2921,"TV",H2923:AL2923,"&gt;=10"))*0.5</f>
        <v>0.5</v>
      </c>
      <c r="CJ2921" s="266">
        <f>(COUNTIFS(H2921:AL2921,"D",H2925:AL2925,"&gt;=6.5",H2923:AL2923,"&gt;=3.5"))*0.5</f>
        <v>0</v>
      </c>
      <c r="CK2921" s="266">
        <f>(COUNTIF(H2926:AL2926,"&gt;=10")-COUNTIFS(H2921:AL2921,"PD",H2926:AL2926,"&gt;=10"))*0.5</f>
        <v>0</v>
      </c>
      <c r="CL2921" s="265">
        <f>(COUNTIFS(H2921:AL2921,"NHD",H2926:AL2926,"&gt;=3.5",H2927:AL2927,"&gt;=6.5")+COUNTIFS(H2921:AL2921,"BH",H2926:AL2926,"&gt;=1.5",H2927:AL2927,"&gt;=0.5")+COUNTIFS(H2921:AL2921,"BM",H2926:AL2926,"&gt;=1.5",H2927:AL2927,"&gt;=0.5")+COUNTIFS(H2921:AL2921,"D",H2926:AL2926,"&gt;=1.5",H2927:AL2927,"&gt;=0.5"))*0.5</f>
        <v>0</v>
      </c>
      <c r="CM2921" s="272"/>
      <c r="CN2921" s="264" t="s">
        <v>723</v>
      </c>
      <c r="CO2921" s="180">
        <f t="shared" ref="CO2921" si="952">+AM2921+AN2921+AO2921+AP2921+AQ2921+AR2921+AS2921+AU2921+BG2921</f>
        <v>26</v>
      </c>
      <c r="CP2921" s="225">
        <f>+SUM(I2922:I2927)-I2928</f>
        <v>8.5</v>
      </c>
      <c r="CQ2921" s="225">
        <f>+SUM(J2922:J2927)-J2928</f>
        <v>0</v>
      </c>
      <c r="CR2921" s="225">
        <f>+SUM(K2922:K2927)-K2928</f>
        <v>0</v>
      </c>
      <c r="CS2921" s="181"/>
      <c r="CT2921" s="181"/>
      <c r="CU2921" s="181"/>
      <c r="CV2921" s="181"/>
      <c r="CW2921" s="181"/>
      <c r="CX2921" s="181"/>
      <c r="CY2921" s="181"/>
      <c r="CZ2921" s="181"/>
      <c r="DA2921" s="181"/>
    </row>
    <row r="2922" spans="1:105" s="120" customFormat="1" ht="15" customHeight="1">
      <c r="A2922" s="228"/>
      <c r="B2922" s="346"/>
      <c r="C2922" s="349"/>
      <c r="D2922" s="237"/>
      <c r="E2922" s="237"/>
      <c r="F2922" s="242" t="s">
        <v>82</v>
      </c>
      <c r="G2922" s="121">
        <v>1.5</v>
      </c>
      <c r="H2922" s="83"/>
      <c r="I2922" s="83"/>
      <c r="J2922" s="83"/>
      <c r="K2922" s="83"/>
      <c r="L2922" s="83"/>
      <c r="M2922" s="83"/>
      <c r="N2922" s="83"/>
      <c r="O2922" s="83"/>
      <c r="P2922" s="83">
        <v>0</v>
      </c>
      <c r="Q2922" s="83">
        <v>2.5</v>
      </c>
      <c r="R2922" s="83">
        <v>2.5</v>
      </c>
      <c r="S2922" s="83">
        <v>2.5</v>
      </c>
      <c r="T2922" s="83">
        <v>2.5</v>
      </c>
      <c r="U2922" s="83">
        <v>2.5</v>
      </c>
      <c r="V2922" s="83"/>
      <c r="W2922" s="83"/>
      <c r="X2922" s="83"/>
      <c r="Y2922" s="83"/>
      <c r="Z2922" s="83">
        <v>2</v>
      </c>
      <c r="AA2922" s="83"/>
      <c r="AB2922" s="83"/>
      <c r="AC2922" s="79"/>
      <c r="AD2922" s="79"/>
      <c r="AE2922" s="79">
        <v>2</v>
      </c>
      <c r="AF2922" s="79">
        <v>2</v>
      </c>
      <c r="AG2922" s="79"/>
      <c r="AH2922" s="79">
        <v>2</v>
      </c>
      <c r="AI2922" s="79"/>
      <c r="AJ2922" s="79"/>
      <c r="AK2922" s="79"/>
      <c r="AL2922" s="79"/>
      <c r="AM2922" s="240"/>
      <c r="AN2922" s="240"/>
      <c r="AO2922" s="240"/>
      <c r="AP2922" s="240"/>
      <c r="AQ2922" s="240"/>
      <c r="AR2922" s="240"/>
      <c r="AS2922" s="240"/>
      <c r="AT2922" s="256"/>
      <c r="AU2922" s="256"/>
      <c r="AV2922" s="259"/>
      <c r="AW2922" s="259"/>
      <c r="AX2922" s="256"/>
      <c r="AY2922" s="256"/>
      <c r="AZ2922" s="256"/>
      <c r="BA2922" s="256"/>
      <c r="BB2922" s="256"/>
      <c r="BC2922" s="256"/>
      <c r="BD2922" s="256"/>
      <c r="BE2922" s="256"/>
      <c r="BF2922" s="256"/>
      <c r="BG2922" s="256"/>
      <c r="BH2922" s="256"/>
      <c r="BI2922" s="256"/>
      <c r="BJ2922" s="256"/>
      <c r="BK2922" s="256"/>
      <c r="BL2922" s="262"/>
      <c r="BM2922" s="262"/>
      <c r="BN2922" s="262"/>
      <c r="BO2922" s="262"/>
      <c r="BP2922" s="262"/>
      <c r="BQ2922" s="262"/>
      <c r="BR2922" s="270"/>
      <c r="BS2922" s="270"/>
      <c r="BT2922" s="270"/>
      <c r="BU2922" s="270"/>
      <c r="BV2922" s="270"/>
      <c r="BW2922" s="270"/>
      <c r="BX2922" s="256"/>
      <c r="BY2922" s="256"/>
      <c r="BZ2922" s="256"/>
      <c r="CA2922" s="267"/>
      <c r="CB2922" s="267"/>
      <c r="CC2922" s="274"/>
      <c r="CD2922" s="267"/>
      <c r="CE2922" s="267"/>
      <c r="CF2922" s="267"/>
      <c r="CG2922" s="267"/>
      <c r="CH2922" s="267"/>
      <c r="CI2922" s="267"/>
      <c r="CJ2922" s="267"/>
      <c r="CK2922" s="267"/>
      <c r="CL2922" s="265"/>
      <c r="CM2922" s="272"/>
      <c r="CN2922" s="264"/>
      <c r="CO2922" s="180"/>
      <c r="CP2922" s="226"/>
      <c r="CQ2922" s="226"/>
      <c r="CR2922" s="226"/>
      <c r="CS2922" s="181"/>
      <c r="CT2922" s="181"/>
      <c r="CU2922" s="181"/>
      <c r="CV2922" s="181"/>
      <c r="CW2922" s="181"/>
      <c r="CX2922" s="181"/>
      <c r="CY2922" s="181"/>
      <c r="CZ2922" s="181"/>
      <c r="DA2922" s="181"/>
    </row>
    <row r="2923" spans="1:105" s="120" customFormat="1" ht="15" customHeight="1">
      <c r="A2923" s="228"/>
      <c r="B2923" s="346"/>
      <c r="C2923" s="349"/>
      <c r="D2923" s="237"/>
      <c r="E2923" s="237"/>
      <c r="F2923" s="243"/>
      <c r="G2923" s="122">
        <v>2</v>
      </c>
      <c r="H2923" s="84"/>
      <c r="I2923" s="84">
        <v>8.5</v>
      </c>
      <c r="J2923" s="84"/>
      <c r="K2923" s="84"/>
      <c r="L2923" s="84"/>
      <c r="M2923" s="84"/>
      <c r="N2923" s="84"/>
      <c r="O2923" s="84">
        <v>10.5</v>
      </c>
      <c r="P2923" s="84"/>
      <c r="Q2923" s="84"/>
      <c r="R2923" s="84"/>
      <c r="S2923" s="84"/>
      <c r="T2923" s="84"/>
      <c r="U2923" s="84"/>
      <c r="V2923" s="84"/>
      <c r="W2923" s="84"/>
      <c r="X2923" s="84"/>
      <c r="Y2923" s="84"/>
      <c r="Z2923" s="84">
        <v>0.5</v>
      </c>
      <c r="AA2923" s="84"/>
      <c r="AB2923" s="84"/>
      <c r="AC2923" s="80"/>
      <c r="AD2923" s="80"/>
      <c r="AE2923" s="80">
        <v>0.5</v>
      </c>
      <c r="AF2923" s="80">
        <v>0.5</v>
      </c>
      <c r="AG2923" s="80"/>
      <c r="AH2923" s="80">
        <v>0.5</v>
      </c>
      <c r="AI2923" s="80"/>
      <c r="AJ2923" s="80"/>
      <c r="AK2923" s="80"/>
      <c r="AL2923" s="80"/>
      <c r="AM2923" s="240"/>
      <c r="AN2923" s="240"/>
      <c r="AO2923" s="240"/>
      <c r="AP2923" s="240"/>
      <c r="AQ2923" s="240"/>
      <c r="AR2923" s="240"/>
      <c r="AS2923" s="240"/>
      <c r="AT2923" s="256"/>
      <c r="AU2923" s="256"/>
      <c r="AV2923" s="259"/>
      <c r="AW2923" s="259"/>
      <c r="AX2923" s="256"/>
      <c r="AY2923" s="256"/>
      <c r="AZ2923" s="256"/>
      <c r="BA2923" s="256"/>
      <c r="BB2923" s="256"/>
      <c r="BC2923" s="256"/>
      <c r="BD2923" s="256"/>
      <c r="BE2923" s="256"/>
      <c r="BF2923" s="256"/>
      <c r="BG2923" s="256"/>
      <c r="BH2923" s="256"/>
      <c r="BI2923" s="256"/>
      <c r="BJ2923" s="256"/>
      <c r="BK2923" s="256"/>
      <c r="BL2923" s="262"/>
      <c r="BM2923" s="262"/>
      <c r="BN2923" s="262"/>
      <c r="BO2923" s="262"/>
      <c r="BP2923" s="262"/>
      <c r="BQ2923" s="262"/>
      <c r="BR2923" s="270"/>
      <c r="BS2923" s="270"/>
      <c r="BT2923" s="270"/>
      <c r="BU2923" s="270"/>
      <c r="BV2923" s="270"/>
      <c r="BW2923" s="270"/>
      <c r="BX2923" s="256"/>
      <c r="BY2923" s="256"/>
      <c r="BZ2923" s="256"/>
      <c r="CA2923" s="267"/>
      <c r="CB2923" s="267"/>
      <c r="CC2923" s="274"/>
      <c r="CD2923" s="267"/>
      <c r="CE2923" s="267"/>
      <c r="CF2923" s="267"/>
      <c r="CG2923" s="267"/>
      <c r="CH2923" s="267"/>
      <c r="CI2923" s="267"/>
      <c r="CJ2923" s="267"/>
      <c r="CK2923" s="267"/>
      <c r="CL2923" s="265"/>
      <c r="CM2923" s="272"/>
      <c r="CN2923" s="264"/>
      <c r="CO2923" s="180"/>
      <c r="CP2923" s="226"/>
      <c r="CQ2923" s="226"/>
      <c r="CR2923" s="226"/>
      <c r="CS2923" s="181"/>
      <c r="CT2923" s="181"/>
      <c r="CU2923" s="181"/>
      <c r="CV2923" s="181"/>
      <c r="CW2923" s="181"/>
      <c r="CX2923" s="181"/>
      <c r="CY2923" s="181"/>
      <c r="CZ2923" s="181"/>
      <c r="DA2923" s="181"/>
    </row>
    <row r="2924" spans="1:105" s="120" customFormat="1" ht="15" customHeight="1">
      <c r="A2924" s="228"/>
      <c r="B2924" s="346"/>
      <c r="C2924" s="349"/>
      <c r="D2924" s="237"/>
      <c r="E2924" s="237"/>
      <c r="F2924" s="243"/>
      <c r="G2924" s="122">
        <v>2.1</v>
      </c>
      <c r="H2924" s="84"/>
      <c r="I2924" s="84"/>
      <c r="J2924" s="84"/>
      <c r="K2924" s="84"/>
      <c r="L2924" s="84"/>
      <c r="M2924" s="84"/>
      <c r="N2924" s="84"/>
      <c r="O2924" s="84"/>
      <c r="P2924" s="84"/>
      <c r="Q2924" s="84"/>
      <c r="R2924" s="84"/>
      <c r="S2924" s="84"/>
      <c r="T2924" s="84"/>
      <c r="U2924" s="84"/>
      <c r="V2924" s="84"/>
      <c r="W2924" s="84"/>
      <c r="X2924" s="84"/>
      <c r="Y2924" s="84"/>
      <c r="Z2924" s="84"/>
      <c r="AA2924" s="84"/>
      <c r="AB2924" s="84"/>
      <c r="AC2924" s="80"/>
      <c r="AD2924" s="80"/>
      <c r="AE2924" s="80"/>
      <c r="AF2924" s="80"/>
      <c r="AG2924" s="80"/>
      <c r="AH2924" s="80"/>
      <c r="AI2924" s="80"/>
      <c r="AJ2924" s="80"/>
      <c r="AK2924" s="80"/>
      <c r="AL2924" s="80"/>
      <c r="AM2924" s="240"/>
      <c r="AN2924" s="240"/>
      <c r="AO2924" s="240"/>
      <c r="AP2924" s="240"/>
      <c r="AQ2924" s="240"/>
      <c r="AR2924" s="240"/>
      <c r="AS2924" s="240"/>
      <c r="AT2924" s="256"/>
      <c r="AU2924" s="256"/>
      <c r="AV2924" s="259"/>
      <c r="AW2924" s="259"/>
      <c r="AX2924" s="256"/>
      <c r="AY2924" s="256"/>
      <c r="AZ2924" s="256"/>
      <c r="BA2924" s="256"/>
      <c r="BB2924" s="256"/>
      <c r="BC2924" s="256"/>
      <c r="BD2924" s="256"/>
      <c r="BE2924" s="256"/>
      <c r="BF2924" s="256"/>
      <c r="BG2924" s="256"/>
      <c r="BH2924" s="256"/>
      <c r="BI2924" s="256"/>
      <c r="BJ2924" s="256"/>
      <c r="BK2924" s="256"/>
      <c r="BL2924" s="262"/>
      <c r="BM2924" s="262"/>
      <c r="BN2924" s="262"/>
      <c r="BO2924" s="262"/>
      <c r="BP2924" s="262"/>
      <c r="BQ2924" s="262"/>
      <c r="BR2924" s="270"/>
      <c r="BS2924" s="270"/>
      <c r="BT2924" s="270"/>
      <c r="BU2924" s="270"/>
      <c r="BV2924" s="270"/>
      <c r="BW2924" s="270"/>
      <c r="BX2924" s="256"/>
      <c r="BY2924" s="256"/>
      <c r="BZ2924" s="256"/>
      <c r="CA2924" s="267"/>
      <c r="CB2924" s="267"/>
      <c r="CC2924" s="274"/>
      <c r="CD2924" s="267"/>
      <c r="CE2924" s="267"/>
      <c r="CF2924" s="267"/>
      <c r="CG2924" s="267"/>
      <c r="CH2924" s="267"/>
      <c r="CI2924" s="267"/>
      <c r="CJ2924" s="267"/>
      <c r="CK2924" s="267"/>
      <c r="CL2924" s="265"/>
      <c r="CM2924" s="272"/>
      <c r="CN2924" s="264"/>
      <c r="CO2924" s="180"/>
      <c r="CP2924" s="226"/>
      <c r="CQ2924" s="226"/>
      <c r="CR2924" s="226"/>
      <c r="CS2924" s="181"/>
      <c r="CT2924" s="181"/>
      <c r="CU2924" s="181"/>
      <c r="CV2924" s="181"/>
      <c r="CW2924" s="181"/>
      <c r="CX2924" s="181"/>
      <c r="CY2924" s="181"/>
      <c r="CZ2924" s="181"/>
      <c r="DA2924" s="181"/>
    </row>
    <row r="2925" spans="1:105" s="120" customFormat="1" ht="15" customHeight="1">
      <c r="A2925" s="228"/>
      <c r="B2925" s="346"/>
      <c r="C2925" s="349"/>
      <c r="D2925" s="237"/>
      <c r="E2925" s="237"/>
      <c r="F2925" s="243"/>
      <c r="G2925" s="122">
        <v>2.7</v>
      </c>
      <c r="H2925" s="84"/>
      <c r="I2925" s="84"/>
      <c r="J2925" s="84"/>
      <c r="K2925" s="84"/>
      <c r="L2925" s="84"/>
      <c r="M2925" s="84"/>
      <c r="N2925" s="84"/>
      <c r="O2925" s="84"/>
      <c r="P2925" s="84"/>
      <c r="Q2925" s="84"/>
      <c r="R2925" s="84"/>
      <c r="S2925" s="84"/>
      <c r="T2925" s="84"/>
      <c r="U2925" s="84"/>
      <c r="V2925" s="84"/>
      <c r="W2925" s="84"/>
      <c r="X2925" s="84"/>
      <c r="Y2925" s="84"/>
      <c r="Z2925" s="84"/>
      <c r="AA2925" s="84"/>
      <c r="AB2925" s="84"/>
      <c r="AC2925" s="80"/>
      <c r="AD2925" s="80"/>
      <c r="AE2925" s="80"/>
      <c r="AF2925" s="80"/>
      <c r="AG2925" s="80"/>
      <c r="AH2925" s="80"/>
      <c r="AI2925" s="80"/>
      <c r="AJ2925" s="80"/>
      <c r="AK2925" s="80"/>
      <c r="AL2925" s="80"/>
      <c r="AM2925" s="240"/>
      <c r="AN2925" s="240"/>
      <c r="AO2925" s="240"/>
      <c r="AP2925" s="240"/>
      <c r="AQ2925" s="240"/>
      <c r="AR2925" s="240"/>
      <c r="AS2925" s="240"/>
      <c r="AT2925" s="256"/>
      <c r="AU2925" s="256"/>
      <c r="AV2925" s="259"/>
      <c r="AW2925" s="259"/>
      <c r="AX2925" s="256"/>
      <c r="AY2925" s="256"/>
      <c r="AZ2925" s="256"/>
      <c r="BA2925" s="256"/>
      <c r="BB2925" s="256"/>
      <c r="BC2925" s="256"/>
      <c r="BD2925" s="256"/>
      <c r="BE2925" s="256"/>
      <c r="BF2925" s="256"/>
      <c r="BG2925" s="256"/>
      <c r="BH2925" s="256"/>
      <c r="BI2925" s="256"/>
      <c r="BJ2925" s="256"/>
      <c r="BK2925" s="256"/>
      <c r="BL2925" s="262"/>
      <c r="BM2925" s="262"/>
      <c r="BN2925" s="262"/>
      <c r="BO2925" s="262"/>
      <c r="BP2925" s="262"/>
      <c r="BQ2925" s="262"/>
      <c r="BR2925" s="270"/>
      <c r="BS2925" s="270"/>
      <c r="BT2925" s="270"/>
      <c r="BU2925" s="270"/>
      <c r="BV2925" s="270"/>
      <c r="BW2925" s="270"/>
      <c r="BX2925" s="256"/>
      <c r="BY2925" s="256"/>
      <c r="BZ2925" s="256"/>
      <c r="CA2925" s="267"/>
      <c r="CB2925" s="267"/>
      <c r="CC2925" s="274"/>
      <c r="CD2925" s="267"/>
      <c r="CE2925" s="267"/>
      <c r="CF2925" s="267"/>
      <c r="CG2925" s="267"/>
      <c r="CH2925" s="267"/>
      <c r="CI2925" s="267"/>
      <c r="CJ2925" s="267"/>
      <c r="CK2925" s="267"/>
      <c r="CL2925" s="265"/>
      <c r="CM2925" s="272"/>
      <c r="CN2925" s="264"/>
      <c r="CO2925" s="180"/>
      <c r="CP2925" s="226"/>
      <c r="CQ2925" s="226"/>
      <c r="CR2925" s="226"/>
      <c r="CS2925" s="181"/>
      <c r="CT2925" s="181"/>
      <c r="CU2925" s="181"/>
      <c r="CV2925" s="181"/>
      <c r="CW2925" s="181"/>
      <c r="CX2925" s="181"/>
      <c r="CY2925" s="181"/>
      <c r="CZ2925" s="181"/>
      <c r="DA2925" s="181"/>
    </row>
    <row r="2926" spans="1:105" s="120" customFormat="1" ht="15" customHeight="1">
      <c r="A2926" s="228"/>
      <c r="B2926" s="346"/>
      <c r="C2926" s="349"/>
      <c r="D2926" s="237"/>
      <c r="E2926" s="237"/>
      <c r="F2926" s="243"/>
      <c r="G2926" s="122">
        <v>3</v>
      </c>
      <c r="H2926" s="84"/>
      <c r="I2926" s="84"/>
      <c r="J2926" s="84"/>
      <c r="K2926" s="84"/>
      <c r="L2926" s="84"/>
      <c r="M2926" s="84"/>
      <c r="N2926" s="84"/>
      <c r="O2926" s="84"/>
      <c r="P2926" s="84"/>
      <c r="Q2926" s="84"/>
      <c r="R2926" s="84"/>
      <c r="S2926" s="84"/>
      <c r="T2926" s="84"/>
      <c r="U2926" s="84"/>
      <c r="V2926" s="84"/>
      <c r="W2926" s="84"/>
      <c r="X2926" s="84"/>
      <c r="Y2926" s="84"/>
      <c r="Z2926" s="84"/>
      <c r="AA2926" s="84"/>
      <c r="AB2926" s="84"/>
      <c r="AC2926" s="80"/>
      <c r="AD2926" s="80"/>
      <c r="AE2926" s="80"/>
      <c r="AF2926" s="80"/>
      <c r="AG2926" s="80"/>
      <c r="AH2926" s="80"/>
      <c r="AI2926" s="80"/>
      <c r="AJ2926" s="80"/>
      <c r="AK2926" s="80"/>
      <c r="AL2926" s="80"/>
      <c r="AM2926" s="240"/>
      <c r="AN2926" s="240"/>
      <c r="AO2926" s="240"/>
      <c r="AP2926" s="240"/>
      <c r="AQ2926" s="240"/>
      <c r="AR2926" s="240"/>
      <c r="AS2926" s="240"/>
      <c r="AT2926" s="256"/>
      <c r="AU2926" s="256"/>
      <c r="AV2926" s="259"/>
      <c r="AW2926" s="259"/>
      <c r="AX2926" s="256"/>
      <c r="AY2926" s="256"/>
      <c r="AZ2926" s="256"/>
      <c r="BA2926" s="256"/>
      <c r="BB2926" s="256"/>
      <c r="BC2926" s="256"/>
      <c r="BD2926" s="256"/>
      <c r="BE2926" s="256"/>
      <c r="BF2926" s="256"/>
      <c r="BG2926" s="256"/>
      <c r="BH2926" s="256"/>
      <c r="BI2926" s="256"/>
      <c r="BJ2926" s="256"/>
      <c r="BK2926" s="256"/>
      <c r="BL2926" s="262"/>
      <c r="BM2926" s="262"/>
      <c r="BN2926" s="262"/>
      <c r="BO2926" s="262"/>
      <c r="BP2926" s="262"/>
      <c r="BQ2926" s="262"/>
      <c r="BR2926" s="270"/>
      <c r="BS2926" s="270"/>
      <c r="BT2926" s="270"/>
      <c r="BU2926" s="270"/>
      <c r="BV2926" s="270"/>
      <c r="BW2926" s="270"/>
      <c r="BX2926" s="256"/>
      <c r="BY2926" s="256"/>
      <c r="BZ2926" s="256"/>
      <c r="CA2926" s="267"/>
      <c r="CB2926" s="267"/>
      <c r="CC2926" s="274"/>
      <c r="CD2926" s="267"/>
      <c r="CE2926" s="267"/>
      <c r="CF2926" s="267"/>
      <c r="CG2926" s="267"/>
      <c r="CH2926" s="267"/>
      <c r="CI2926" s="267"/>
      <c r="CJ2926" s="267"/>
      <c r="CK2926" s="267"/>
      <c r="CL2926" s="265"/>
      <c r="CM2926" s="272"/>
      <c r="CN2926" s="264"/>
      <c r="CO2926" s="180"/>
      <c r="CP2926" s="226"/>
      <c r="CQ2926" s="226"/>
      <c r="CR2926" s="226"/>
      <c r="CS2926" s="181"/>
      <c r="CT2926" s="181"/>
      <c r="CU2926" s="181"/>
      <c r="CV2926" s="181"/>
      <c r="CW2926" s="181"/>
      <c r="CX2926" s="181"/>
      <c r="CY2926" s="181"/>
      <c r="CZ2926" s="181"/>
      <c r="DA2926" s="181"/>
    </row>
    <row r="2927" spans="1:105" s="120" customFormat="1" ht="15" customHeight="1">
      <c r="A2927" s="228"/>
      <c r="B2927" s="346"/>
      <c r="C2927" s="349"/>
      <c r="D2927" s="237"/>
      <c r="E2927" s="237"/>
      <c r="F2927" s="244"/>
      <c r="G2927" s="123">
        <v>3.9</v>
      </c>
      <c r="H2927" s="85"/>
      <c r="I2927" s="85"/>
      <c r="J2927" s="85"/>
      <c r="K2927" s="85"/>
      <c r="L2927" s="85"/>
      <c r="M2927" s="85"/>
      <c r="N2927" s="85"/>
      <c r="O2927" s="85"/>
      <c r="P2927" s="85"/>
      <c r="Q2927" s="85"/>
      <c r="R2927" s="85"/>
      <c r="S2927" s="85"/>
      <c r="T2927" s="85"/>
      <c r="U2927" s="85"/>
      <c r="V2927" s="85"/>
      <c r="W2927" s="85"/>
      <c r="X2927" s="85"/>
      <c r="Y2927" s="85"/>
      <c r="Z2927" s="85"/>
      <c r="AA2927" s="85"/>
      <c r="AB2927" s="85"/>
      <c r="AC2927" s="81"/>
      <c r="AD2927" s="81"/>
      <c r="AE2927" s="81"/>
      <c r="AF2927" s="81"/>
      <c r="AG2927" s="81"/>
      <c r="AH2927" s="81"/>
      <c r="AI2927" s="81"/>
      <c r="AJ2927" s="81"/>
      <c r="AK2927" s="81"/>
      <c r="AL2927" s="81"/>
      <c r="AM2927" s="240"/>
      <c r="AN2927" s="240"/>
      <c r="AO2927" s="240"/>
      <c r="AP2927" s="240"/>
      <c r="AQ2927" s="240"/>
      <c r="AR2927" s="240"/>
      <c r="AS2927" s="240"/>
      <c r="AT2927" s="256"/>
      <c r="AU2927" s="256"/>
      <c r="AV2927" s="259"/>
      <c r="AW2927" s="259"/>
      <c r="AX2927" s="256"/>
      <c r="AY2927" s="256"/>
      <c r="AZ2927" s="256"/>
      <c r="BA2927" s="256"/>
      <c r="BB2927" s="256"/>
      <c r="BC2927" s="256"/>
      <c r="BD2927" s="256"/>
      <c r="BE2927" s="256"/>
      <c r="BF2927" s="256"/>
      <c r="BG2927" s="256"/>
      <c r="BH2927" s="256"/>
      <c r="BI2927" s="256"/>
      <c r="BJ2927" s="256"/>
      <c r="BK2927" s="256"/>
      <c r="BL2927" s="262"/>
      <c r="BM2927" s="262"/>
      <c r="BN2927" s="262"/>
      <c r="BO2927" s="262"/>
      <c r="BP2927" s="262"/>
      <c r="BQ2927" s="262"/>
      <c r="BR2927" s="270"/>
      <c r="BS2927" s="270"/>
      <c r="BT2927" s="270"/>
      <c r="BU2927" s="270"/>
      <c r="BV2927" s="270"/>
      <c r="BW2927" s="270"/>
      <c r="BX2927" s="256"/>
      <c r="BY2927" s="256"/>
      <c r="BZ2927" s="256"/>
      <c r="CA2927" s="267"/>
      <c r="CB2927" s="267"/>
      <c r="CC2927" s="274"/>
      <c r="CD2927" s="267"/>
      <c r="CE2927" s="267"/>
      <c r="CF2927" s="267"/>
      <c r="CG2927" s="267"/>
      <c r="CH2927" s="267"/>
      <c r="CI2927" s="267"/>
      <c r="CJ2927" s="267"/>
      <c r="CK2927" s="267"/>
      <c r="CL2927" s="265"/>
      <c r="CM2927" s="272"/>
      <c r="CN2927" s="264"/>
      <c r="CO2927" s="180"/>
      <c r="CP2927" s="226"/>
      <c r="CQ2927" s="226"/>
      <c r="CR2927" s="226"/>
      <c r="CS2927" s="181"/>
      <c r="CT2927" s="181"/>
      <c r="CU2927" s="181"/>
      <c r="CV2927" s="181"/>
      <c r="CW2927" s="181"/>
      <c r="CX2927" s="181"/>
      <c r="CY2927" s="181"/>
      <c r="CZ2927" s="181"/>
      <c r="DA2927" s="181"/>
    </row>
    <row r="2928" spans="1:105" s="120" customFormat="1" ht="15" customHeight="1">
      <c r="A2928" s="229"/>
      <c r="B2928" s="347"/>
      <c r="C2928" s="350"/>
      <c r="D2928" s="238"/>
      <c r="E2928" s="238"/>
      <c r="F2928" s="245" t="s">
        <v>83</v>
      </c>
      <c r="G2928" s="246"/>
      <c r="H2928" s="82"/>
      <c r="I2928" s="82"/>
      <c r="J2928" s="82"/>
      <c r="K2928" s="82"/>
      <c r="L2928" s="82"/>
      <c r="M2928" s="82"/>
      <c r="N2928" s="82"/>
      <c r="O2928" s="82"/>
      <c r="P2928" s="82"/>
      <c r="Q2928" s="82"/>
      <c r="R2928" s="82"/>
      <c r="S2928" s="82"/>
      <c r="T2928" s="82"/>
      <c r="U2928" s="82"/>
      <c r="V2928" s="82"/>
      <c r="W2928" s="82"/>
      <c r="X2928" s="82"/>
      <c r="Y2928" s="82"/>
      <c r="Z2928" s="82">
        <v>2</v>
      </c>
      <c r="AA2928" s="82"/>
      <c r="AB2928" s="82"/>
      <c r="AC2928" s="35"/>
      <c r="AD2928" s="35"/>
      <c r="AE2928" s="35"/>
      <c r="AF2928" s="35"/>
      <c r="AG2928" s="35"/>
      <c r="AH2928" s="35">
        <v>1</v>
      </c>
      <c r="AI2928" s="35"/>
      <c r="AJ2928" s="35"/>
      <c r="AK2928" s="35"/>
      <c r="AL2928" s="35"/>
      <c r="AM2928" s="241"/>
      <c r="AN2928" s="241"/>
      <c r="AO2928" s="241"/>
      <c r="AP2928" s="241"/>
      <c r="AQ2928" s="241"/>
      <c r="AR2928" s="241"/>
      <c r="AS2928" s="241"/>
      <c r="AT2928" s="257"/>
      <c r="AU2928" s="257"/>
      <c r="AV2928" s="260"/>
      <c r="AW2928" s="260"/>
      <c r="AX2928" s="257"/>
      <c r="AY2928" s="257"/>
      <c r="AZ2928" s="257"/>
      <c r="BA2928" s="257"/>
      <c r="BB2928" s="257"/>
      <c r="BC2928" s="257"/>
      <c r="BD2928" s="257"/>
      <c r="BE2928" s="257"/>
      <c r="BF2928" s="257"/>
      <c r="BG2928" s="257"/>
      <c r="BH2928" s="257"/>
      <c r="BI2928" s="257"/>
      <c r="BJ2928" s="257"/>
      <c r="BK2928" s="257"/>
      <c r="BL2928" s="263"/>
      <c r="BM2928" s="263"/>
      <c r="BN2928" s="263"/>
      <c r="BO2928" s="263"/>
      <c r="BP2928" s="263"/>
      <c r="BQ2928" s="263"/>
      <c r="BR2928" s="271"/>
      <c r="BS2928" s="271"/>
      <c r="BT2928" s="271"/>
      <c r="BU2928" s="271"/>
      <c r="BV2928" s="271"/>
      <c r="BW2928" s="271"/>
      <c r="BX2928" s="257"/>
      <c r="BY2928" s="257"/>
      <c r="BZ2928" s="257"/>
      <c r="CA2928" s="268"/>
      <c r="CB2928" s="268"/>
      <c r="CC2928" s="275"/>
      <c r="CD2928" s="268"/>
      <c r="CE2928" s="268"/>
      <c r="CF2928" s="268"/>
      <c r="CG2928" s="268"/>
      <c r="CH2928" s="268"/>
      <c r="CI2928" s="268"/>
      <c r="CJ2928" s="268"/>
      <c r="CK2928" s="268"/>
      <c r="CL2928" s="265"/>
      <c r="CM2928" s="272"/>
      <c r="CN2928" s="264"/>
      <c r="CO2928" s="180"/>
      <c r="CP2928" s="226"/>
      <c r="CQ2928" s="226"/>
      <c r="CR2928" s="226"/>
      <c r="CS2928" s="181"/>
      <c r="CT2928" s="181"/>
      <c r="CU2928" s="181"/>
      <c r="CV2928" s="181"/>
      <c r="CW2928" s="181"/>
      <c r="CX2928" s="181"/>
      <c r="CY2928" s="181"/>
      <c r="CZ2928" s="181"/>
      <c r="DA2928" s="181"/>
    </row>
    <row r="2929" spans="1:105" s="120" customFormat="1" ht="15" customHeight="1">
      <c r="A2929" s="227">
        <f t="shared" ref="A2929:A2977" si="953">A2921+1</f>
        <v>363</v>
      </c>
      <c r="B2929" s="345" t="s">
        <v>385</v>
      </c>
      <c r="C2929" s="348" t="s">
        <v>386</v>
      </c>
      <c r="D2929" s="236">
        <v>43748</v>
      </c>
      <c r="E2929" s="236" t="s">
        <v>1195</v>
      </c>
      <c r="F2929" s="253" t="s">
        <v>80</v>
      </c>
      <c r="G2929" s="254"/>
      <c r="H2929" s="82" t="s">
        <v>69</v>
      </c>
      <c r="I2929" s="82"/>
      <c r="J2929" s="82" t="s">
        <v>60</v>
      </c>
      <c r="K2929" s="82" t="s">
        <v>60</v>
      </c>
      <c r="L2929" s="82" t="s">
        <v>60</v>
      </c>
      <c r="M2929" s="82" t="s">
        <v>60</v>
      </c>
      <c r="N2929" s="82" t="s">
        <v>60</v>
      </c>
      <c r="O2929" s="82"/>
      <c r="P2929" s="82" t="s">
        <v>60</v>
      </c>
      <c r="Q2929" s="82" t="s">
        <v>631</v>
      </c>
      <c r="R2929" s="82" t="s">
        <v>60</v>
      </c>
      <c r="S2929" s="82" t="s">
        <v>60</v>
      </c>
      <c r="T2929" s="82" t="s">
        <v>60</v>
      </c>
      <c r="U2929" s="82" t="s">
        <v>60</v>
      </c>
      <c r="V2929" s="82"/>
      <c r="W2929" s="82" t="s">
        <v>61</v>
      </c>
      <c r="X2929" s="82" t="s">
        <v>61</v>
      </c>
      <c r="Y2929" s="82" t="s">
        <v>61</v>
      </c>
      <c r="Z2929" s="82" t="s">
        <v>61</v>
      </c>
      <c r="AA2929" s="82" t="s">
        <v>61</v>
      </c>
      <c r="AB2929" s="82" t="s">
        <v>61</v>
      </c>
      <c r="AC2929" s="82"/>
      <c r="AD2929" s="82" t="s">
        <v>61</v>
      </c>
      <c r="AE2929" s="82" t="s">
        <v>61</v>
      </c>
      <c r="AF2929" s="82" t="s">
        <v>61</v>
      </c>
      <c r="AG2929" s="82" t="s">
        <v>61</v>
      </c>
      <c r="AH2929" s="82" t="s">
        <v>61</v>
      </c>
      <c r="AI2929" s="82" t="s">
        <v>1471</v>
      </c>
      <c r="AJ2929" s="82"/>
      <c r="AK2929" s="82" t="s">
        <v>60</v>
      </c>
      <c r="AL2929" s="82" t="s">
        <v>60</v>
      </c>
      <c r="AM2929" s="239">
        <f>COUNTIF(H2929:AL2929,"PH")+COUNTIF(H2929:AL2929,"PH/L")+COUNTIF(H2929:AL2929,"PM")</f>
        <v>0</v>
      </c>
      <c r="AN2929" s="239">
        <f>COUNTIF(H2929:AL2929,"PD")+COUNTIF(H2929:AL2929,"PDD")+COUNTIF(H2929:AL2929,"P/DS")/2+COUNTIF(H2929:AL2929,"PMD")</f>
        <v>0</v>
      </c>
      <c r="AO2929" s="239">
        <f>COUNTIF(H2929:AL2929,"PN")+COUNTIF(H2929:AL2929,"P/NS")/2+COUNTIF(H2929:AL2929,"PH")+COUNTIF(H2929:AL2929,"PH/F")/2+COUNTIF(H2929:AL2929,"PH/L")/2+COUNTIF(H2929:AL2929,"PM")</f>
        <v>0</v>
      </c>
      <c r="AP2929" s="239">
        <f>COUNTIF(H2929:AL2929,"BH")+COUNTIF(H2929:AL2929,"AL/BL")+COUNTIF(H2929:AL2929,"UL/BL")+COUNTIF(H2929:AL2929,"BM")</f>
        <v>0</v>
      </c>
      <c r="AQ2929" s="239">
        <f>COUNTIF(H2929:AL2929,"DS")+COUNTIF(H2929:AL2929,"AL/DS")/2+COUNTIF(H2929:AL2929,"UL/DS")/2+COUNTIF(H2929:AL2929,"CT")+COUNTIF(H2929:AL2929,"MD")</f>
        <v>12.5</v>
      </c>
      <c r="AR2929" s="239">
        <f>COUNTIF(H2929:AL2929,"NS")+COUNTIF(H2929:AL2929,"AL/NS")/2+COUNTIF(H2929:AL2929,"UL/NS")/2+COUNTIF(H2929:AL2929,"BH")+COUNTIF(H2929:AL2929,"AL/BF")/2+COUNTIF(H2929:AL2929,"AL/BL")/2+COUNTIF(H2929:AL2929,"UL/BL")/2+COUNTIF(H2929:AL2929,"UL/BF")/2+COUNTIF(H2929:AL2929,"BM")</f>
        <v>11</v>
      </c>
      <c r="AS2929" s="239">
        <f>COUNTIF(H2929:AL2929,"AL")+COUNTIF(H2929:AL2929,"AL/DS")/2+COUNTIF(H2929:AL2929,"AL/NS")/2+COUNTIF(H2929:AL2929,"NH")+COUNTIF(H2929:AL2929,"SL")+COUNTIF(H2929:AL2929,"NHD")+COUNTIF(H2929:AL2929,"B")+COUNTIF(H2929:AL2929,"HL")+COUNTIF(H2929:AL2929,"AL/BF")/2+COUNTIF(H2929:AL2929,"AL/BL")/2</f>
        <v>1</v>
      </c>
      <c r="AT2929" s="255">
        <f>COUNTIF(H2929:AL2929,"PD")+COUNTIF(H2929:AL2929,"PN")+COUNTIF(H2929:AL2929,"P/DS")/2+COUNTIF(H2929:AL2929,"P/NS")/2+COUNTIF(H2929:AL2929,"DS")+COUNTIF(H2929:AL2929,"NS")+COUNTIF(H2929:AL2929,"AL")+COUNTIF(H2929:AL2929,"AL/DS")+COUNTIF(H2929:AL2929,"AL/NS")+COUNTIF(H2929:AL2929,"NH")+COUNTIF(H2929:AL2929,"SL")+COUNTIF(H2929:AL2929,"UL/DS")/2+COUNTIF(H2929:AL2929,"UL/NS")/2+COUNTIF(H2929:AL2929,"CT")+COUNTIF(H2929:AL2929,"NHD")+COUNTIF(H2929:AL2929,"PDD")+COUNTIF(H2929:AL2929,"B")+COUNTIF(H2929:AL2929,"HL")+COUNTIF(H2929:AL2929,"PH")+COUNTIF(H2929:AL2929,"BH")+COUNTIF(H2929:AL2929,"AL/BF")+COUNTIF(H2929:AL2929,"AL/BL")+COUNTIF(H2929:AL2929,"UL/BF")/2+COUNTIF(H2929:AL2929,"UL/BL")/2+COUNTIF(H2929:AL2929,"PH/F")/2+COUNTIF(H2929:AL2929,"PH/L")/2+COUNTIF(H2929:AL2929,"MD")+COUNTIF(H2929:AL2929,"PMD")+COUNTIF(H2929:AL2929,"PM")+COUNTIF(H2929:AL2929,"BM")</f>
        <v>24.5</v>
      </c>
      <c r="AU2929" s="255">
        <f>COUNTIF(H2929:AL2929,"P/DS")/2+COUNTIF(H2929:AL2929,"P/NS")/2+COUNTIF(H2929:AL2929,"IL")+COUNTIF(H2929:AL2929,"NL")+COUNTIF(H2929:AL2929,"UL")+COUNTIF(H2929:AL2929,"UL/DS")/2+COUNTIF(H2929:AL2929,"UL/NS")/2+COUNTIF(H2929:AL2929,"KT")+COUNTIF(H2929:AL2929,"UL/BF")/2+COUNTIF(H2929:AL2929,"UL/BL")/2+COUNTIF(H2929:AL2929,"PH/F")/2+COUNTIF(H2929:AL2929,"PH/L")/2+COUNTIF(H2929:AL2929,"NB")</f>
        <v>1.5</v>
      </c>
      <c r="AV2929" s="258">
        <f>COUNTIF(H2929:AL2929,"PN")+COUNTIF(H2929:AL2929,"TVD")+COUNTIF(H2929:AL2929,"PH")+COUNTIF(H2929:AL2929,"PM")+COUNTIF(H2929:AL2929,"PDD")-COUNTIFS(H2929:AL2929,"PN",H2936:AL2936,"&gt;=3")-COUNTIFS(H2929:AL2929,"PM",H2936:AL2936,"&gt;=3")</f>
        <v>0</v>
      </c>
      <c r="AW2929" s="258">
        <f>COUNTIF(H2929:AL2929,"NS")+COUNTIF(H2929:AL2929,"D")+COUNTIF(H2929:AL2929,"BH")+COUNTIF(H2929:AL2929,"NHD")+COUNTIF(H2929:AL2929,"BM")-COUNTIFS(H2929:AL2929,"NS",H2936:AL2936,"&gt;=3")-COUNTIFS(H2929:AL2929,"BH",H2936:AL2936,"&gt;=3")-COUNTIFS(H2929:AL2929,"BM",H2936:AL2936,"&gt;=3")</f>
        <v>11</v>
      </c>
      <c r="AX2929" s="255">
        <f>COUNTIF(H2929:AL2929,"AL")+COUNTIF(H2929:AL2929,"AL/DS")/2+COUNTIF(H2929:AL2929,"AL/NS")/2+COUNTIF(H2929:AL2929,"AL/BF")+COUNTIF(H2929:AL2929,"AL/BL")/2</f>
        <v>0</v>
      </c>
      <c r="AY2929" s="255">
        <f>COUNTIF(H2929:AL2929,"SL")</f>
        <v>0</v>
      </c>
      <c r="AZ2929" s="255">
        <f>COUNTIF(H2929:AL2929,"NH")</f>
        <v>1</v>
      </c>
      <c r="BA2929" s="255">
        <f>COUNTIF(H2929:AL2929,"HL")</f>
        <v>0</v>
      </c>
      <c r="BB2929" s="255">
        <f>COUNTIF(G2929:AL2929,"P/DS")/2+COUNTIF(G2929:AL2929,"P/NS")/2+COUNTIF(G2929:AL2929,"UL")+COUNTIF(G2929:AL2929,"UL/DS")/2+COUNTIF(G2929:AL2929,"UL/NS")/2+COUNTIF(G2929:AL2929,"UL/BL")/2+COUNTIF(G2929:AL2929,"UL/BF")/2+COUNTIF(G2929:AL2929,"PH/F")/2+COUNTIF(G2929:AL2929,"PH/L")/2</f>
        <v>0.5</v>
      </c>
      <c r="BC2929" s="255">
        <f>COUNTIF(H2929:AL2929,"NB")</f>
        <v>1</v>
      </c>
      <c r="BD2929" s="255">
        <f>COUNTIF(H2929:AL2929,"NL")</f>
        <v>0</v>
      </c>
      <c r="BE2929" s="255">
        <f>COUNTIF(H2929:AL2929,"IL")</f>
        <v>0</v>
      </c>
      <c r="BF2929" s="255">
        <f>COUNTIF(H2929:AL2929,"KT")</f>
        <v>0</v>
      </c>
      <c r="BG2929" s="255">
        <f>COUNTIF(H2929:AL2929,"L70")</f>
        <v>0</v>
      </c>
      <c r="BH2929" s="255">
        <f>COUNTIF(H2929:AL2929,"MD")</f>
        <v>0</v>
      </c>
      <c r="BI2929" s="255">
        <f>COUNTIF(H2929:AL2929,"PMD")</f>
        <v>0</v>
      </c>
      <c r="BJ2929" s="255">
        <f>COUNTIF(H2929:AL2929,"PM")</f>
        <v>0</v>
      </c>
      <c r="BK2929" s="255">
        <f>COUNTIF(H2929:AL2929,"BM")</f>
        <v>0</v>
      </c>
      <c r="BL2929" s="261">
        <f>SUMIF(H2929:AL2929,"PD",H2930:AL2930)+SUMIF(H2929:AL2929,"PN",H2930:AL2930)+SUMIF(H2929:AL2929,"P/DS",H2930:AL2930)+SUMIF(H2929:AL2929,"PN/F",H2930:AL2930)+SUMIF(H2929:AL2929,"PN/L",H2930:AL2930)+SUMIF(H2929:AL2929,"TV",H2930:AL2930)+SUMIF(H2929:AL2929,"TVD",H2930:AL2930)+SUMIF(H2929:AL2929,"PDD",H2930:AL2930)</f>
        <v>0</v>
      </c>
      <c r="BM2929" s="261">
        <f>SUMIF(H2929:AL2929,"PD",H2931:AL2931)+SUMIF(H2929:AL2929,"PN",H2931:AL2931)+SUMIF(H2929:AL2929,"P/DS",H2931:AL2931)+SUMIF(H2929:AL2929,"PN/F",H2931:AL2931)+SUMIF(H2929:AL2929,"PN/L",H2931:AL2931)+SUMIF(H2929:AL2929,"TV",H2931:AL2931)+SUMIF(H2929:AL2929,"TVD",H2931:AL2931)+SUMIF(H2929:AL2929,"PDD",H2931:AL2931)+SUMIF(H2929:AL2929,"PMD",H2931:AL2931)</f>
        <v>0</v>
      </c>
      <c r="BN2929" s="261">
        <f>SUMIF(H2929:AL2929,"PD",H2932:AL2932)+SUMIF(H2929:AL2929,"PN",H2932:AL2932)+SUMIF(H2929:AL2929,"P/DS",H2932:AL2932)+SUMIF(H2929:AL2929,"PN/F",H2932:AL2932)+SUMIF(H2929:AL2929,"PN/L",H2932:AL2932)+SUMIF(H2929:AL2929,"TV",H2932:AL2932)+SUMIF(H2929:AL2929,"TVD",H2932:AL2932)</f>
        <v>0</v>
      </c>
      <c r="BO2929" s="261">
        <f>SUMIF(H2929:AL2929,"PD",H2933:AL2933)+SUMIF(H2929:AL2929,"PN",H2933:AL2933)+SUMIF(H2929:AL2929,"P/DS",H2933:AL2933)+SUMIF(H2929:AL2929,"PN/F",H2933:AL2933)+SUMIF(H2929:AL2929,"PN/L",H2933:AL2933)+SUMIF(H2929:AL2929,"TV",H2933:AL2933)+SUMIF(H2929:AL2929,"TVD",H2933:AL2933)</f>
        <v>0</v>
      </c>
      <c r="BP2929" s="261">
        <f>SUMIF(H2929:AL2929,"PD",H2934:AL2934)+SUMIF(H2929:AL2929,"PN",H2934:AL2934)+SUMIF(H2929:AL2929,"P/DS",H2934:AL2934)+SUMIF(H2929:AL2929,"PN/F",H2934:AL2934)+SUMIF(H2929:AL2929,"PN/L",H2934:AL2934)+SUMIF(H2929:AL2929,"TV",H2934:AL2934)+SUMIF(H2929:AL2929,"TVD",H2934:AL2934)+SUMIF(H2929:AL2929,"PDD",H2934:AL2934)+SUMIF(H2929:AL2929,"PH",H2934:AL2934)+SUMIF(H2929:AL2929,"PM",H2934:AL2934)</f>
        <v>0</v>
      </c>
      <c r="BQ2929" s="261">
        <f>SUMIF(H2929:AL2929,"PD",H2935:AL2935)+SUMIF(H2929:AL2929,"PN",H2935:AL2935)+SUMIF(H2929:AL2929,"P/DS",H2935:AL2935)+SUMIF(H2929:AL2929,"PN/F",H2935:AL2935)+SUMIF(H2929:AL2929,"PN/L",H2935:AL2935)+SUMIF(H2929:AL2929,"TV",H2935:AL2935)+SUMIF(H2929:AL2929,"TVD",H2935:AL2935)+SUMIF(H2929:AL2929,"PDD",H2935:AL2935)+SUMIF(H2929:AL2929,"PH",H2935:AL2935)+SUMIF(H2929:AL2929,"PM",H2935:AL2935)</f>
        <v>0</v>
      </c>
      <c r="BR2929" s="269">
        <f>SUM(H2930:AL2930)-BL2929</f>
        <v>41</v>
      </c>
      <c r="BS2929" s="269">
        <f>SUM(H2931:AL2931)-BM2929</f>
        <v>25</v>
      </c>
      <c r="BT2929" s="269">
        <f>SUM(H2932:AL2932)-BN2929</f>
        <v>0</v>
      </c>
      <c r="BU2929" s="269">
        <f>SUM(H2933:AL2933)-BO2929</f>
        <v>0</v>
      </c>
      <c r="BV2929" s="269">
        <f>SUM(H2934:AL2934)-BP2929</f>
        <v>0</v>
      </c>
      <c r="BW2929" s="269">
        <f>SUM(H2935:AL2935)-BQ2929</f>
        <v>0</v>
      </c>
      <c r="BX2929" s="255">
        <f>SUMIF(H2929:AL2929,"PD",H2936:AL2936)+SUMIF(H2929:AL2929,"PN",H2936:AL2936)+SUMIF(H2929:AL2929,"P/DS",H2936:AL2936)+SUMIF(H2929:AL2929,"PN/F",H2936:AL2936)+SUMIF(H2929:AL2929,"PN/L",H2936:AL2936)</f>
        <v>0</v>
      </c>
      <c r="BY2929" s="255">
        <f>SUM(H2936:AL2936)-BX2929</f>
        <v>0</v>
      </c>
      <c r="BZ2929" s="255">
        <f t="shared" ref="BZ2929" si="954">+SUM(BL2929:BW2936)</f>
        <v>66</v>
      </c>
      <c r="CA2929" s="266">
        <f>(COUNTIFS(H2929:AL2929,"PD",H2930:AL2930,"&gt;=2"))*0.5-IF(CN2929="VP",COUNTIFS($H$16:$AL$16,"SAT",H2929:AL2929,"PD",H2930:AL2930,"&gt;=2"))*0.5</f>
        <v>0</v>
      </c>
      <c r="CB2929" s="266">
        <f>(COUNTIFS(H2929:AL2929,"PN",H2931:AL2931,"&gt;=0.5",H2930:AL2930,"&gt;=1.5"))*0.5+COUNTIFS(H2929:AL2929,"PDD",H2931:AL2931,"&gt;=0.5",H2930:AL2930,"&gt;=1.5")*0.5</f>
        <v>0</v>
      </c>
      <c r="CC2929" s="273">
        <f>(COUNTIFS(H2929:AL2929,"TV",H2931:AL2931,"&gt;=10"))*0.5+(COUNTIFS(H2929:AL2929,"PMD",H2931:AL2931,"&gt;=2"))*0.5</f>
        <v>0</v>
      </c>
      <c r="CD2929" s="266">
        <f>(COUNTIFS(H2929:AL2929,"TVD",H2933:AL2933,"&gt;=6.5",H2931:AL2931,"&gt;=3.5"))*0.5</f>
        <v>0</v>
      </c>
      <c r="CE2929" s="266">
        <f>(COUNTIFS(H2929:AL2929,"PD",H2934:AL2934,"&gt;=10"))*0.5</f>
        <v>0</v>
      </c>
      <c r="CF2929" s="266">
        <f>(COUNTIFS(H2929:AL2929,"PDD",H2934:AL2934,"&gt;=3.5",H2935:AL2935,"&gt;=6.5")+COUNTIFS(H2929:AL2929,"PH",H2935:AL2935,"&gt;=0.5",H2934:AL2934,"&gt;=1.5")+COUNTIFS(H2929:AL2929,"PM",H2935:AL2935,"&gt;=0.5",H2934:AL2934,"&gt;=1.5"))*0.5</f>
        <v>0</v>
      </c>
      <c r="CG2929" s="266">
        <f>(COUNTIFS(H2929:AL2929,"DS",H2930:AL2930,"&gt;=2")+COUNTIFS(H2929:AL2929,"AL/DS",H2930:AL2930,"&gt;=2"))*0.5-IF(CN2929="VP",COUNTIFS($H$16:$AL$16,"SAT",H2929:AL2929,"DS",H2930:AL2930,"&gt;=2"))*0.5</f>
        <v>5</v>
      </c>
      <c r="CH2929" s="266">
        <f>(COUNTIFS(H2929:AL2929,"NS",H2931:AL2931,"&gt;=0.5",H2930:AL2930,"&gt;=1.5")+COUNTIFS(H2929:AL2929,"AL/NS",H2931:AL2931,"&gt;=0.5",H2930:AL2930,"&gt;=1.5")+COUNTIFS(H2929:AL2929,"NHD",H2931:AL2931,"&gt;=4.5",H2934:AL2934,"&gt;=2",H2930:AL2930,"&gt;=1.5"))*0.5</f>
        <v>4</v>
      </c>
      <c r="CI2929" s="266">
        <f>(COUNTIF(H2931:AL2931,"&gt;=10")+COUNTIFS(H2929:AL2929,"MD",H2931:AL2931,"&gt;=2")-COUNTIFS(H2929:AL2929,"TV",H2931:AL2931,"&gt;=10"))*0.5</f>
        <v>1</v>
      </c>
      <c r="CJ2929" s="266">
        <f>(COUNTIFS(H2929:AL2929,"D",H2933:AL2933,"&gt;=6.5",H2931:AL2931,"&gt;=3.5"))*0.5</f>
        <v>0</v>
      </c>
      <c r="CK2929" s="266">
        <f>(COUNTIF(H2934:AL2934,"&gt;=10")-COUNTIFS(H2929:AL2929,"PD",H2934:AL2934,"&gt;=10"))*0.5</f>
        <v>0</v>
      </c>
      <c r="CL2929" s="265">
        <f>(COUNTIFS(H2929:AL2929,"NHD",H2934:AL2934,"&gt;=3.5",H2935:AL2935,"&gt;=6.5")+COUNTIFS(H2929:AL2929,"BH",H2934:AL2934,"&gt;=1.5",H2935:AL2935,"&gt;=0.5")+COUNTIFS(H2929:AL2929,"BM",H2934:AL2934,"&gt;=1.5",H2935:AL2935,"&gt;=0.5")+COUNTIFS(H2929:AL2929,"D",H2934:AL2934,"&gt;=1.5",H2935:AL2935,"&gt;=0.5"))*0.5</f>
        <v>0</v>
      </c>
      <c r="CM2929" s="272"/>
      <c r="CN2929" s="264" t="s">
        <v>723</v>
      </c>
      <c r="CO2929" s="180">
        <f t="shared" ref="CO2929" si="955">+AM2929+AN2929+AO2929+AP2929+AQ2929+AR2929+AS2929+AU2929+BG2929</f>
        <v>26</v>
      </c>
      <c r="CP2929" s="225">
        <f>+SUM(I2930:I2935)-I2936</f>
        <v>10.5</v>
      </c>
      <c r="CQ2929" s="225">
        <f>+SUM(J2930:J2935)-J2936</f>
        <v>2.5</v>
      </c>
      <c r="CR2929" s="225">
        <f>+SUM(K2930:K2935)-K2936</f>
        <v>2.5</v>
      </c>
      <c r="CS2929" s="181"/>
      <c r="CT2929" s="181"/>
      <c r="CU2929" s="181"/>
      <c r="CV2929" s="181"/>
      <c r="CW2929" s="181"/>
      <c r="CX2929" s="181"/>
      <c r="CY2929" s="181"/>
      <c r="CZ2929" s="181"/>
      <c r="DA2929" s="181"/>
    </row>
    <row r="2930" spans="1:105" s="120" customFormat="1" ht="15" customHeight="1">
      <c r="A2930" s="228"/>
      <c r="B2930" s="346"/>
      <c r="C2930" s="349"/>
      <c r="D2930" s="237"/>
      <c r="E2930" s="237"/>
      <c r="F2930" s="242" t="s">
        <v>82</v>
      </c>
      <c r="G2930" s="121">
        <v>1.5</v>
      </c>
      <c r="H2930" s="83"/>
      <c r="I2930" s="83"/>
      <c r="J2930" s="83">
        <v>2.5</v>
      </c>
      <c r="K2930" s="83">
        <v>2.5</v>
      </c>
      <c r="L2930" s="83">
        <v>2.5</v>
      </c>
      <c r="M2930" s="83">
        <v>2.5</v>
      </c>
      <c r="N2930" s="83">
        <v>2.5</v>
      </c>
      <c r="O2930" s="83"/>
      <c r="P2930" s="83">
        <v>0</v>
      </c>
      <c r="Q2930" s="83">
        <v>0</v>
      </c>
      <c r="R2930" s="83">
        <v>2.5</v>
      </c>
      <c r="S2930" s="83">
        <v>2.5</v>
      </c>
      <c r="T2930" s="83">
        <v>2.5</v>
      </c>
      <c r="U2930" s="83">
        <v>2.5</v>
      </c>
      <c r="V2930" s="83"/>
      <c r="W2930" s="83">
        <v>2</v>
      </c>
      <c r="X2930" s="83">
        <v>2</v>
      </c>
      <c r="Y2930" s="83">
        <v>2</v>
      </c>
      <c r="Z2930" s="83">
        <v>2</v>
      </c>
      <c r="AA2930" s="83"/>
      <c r="AB2930" s="83"/>
      <c r="AC2930" s="79"/>
      <c r="AD2930" s="79">
        <v>2</v>
      </c>
      <c r="AE2930" s="79">
        <v>2</v>
      </c>
      <c r="AF2930" s="79">
        <v>2</v>
      </c>
      <c r="AG2930" s="79"/>
      <c r="AH2930" s="79">
        <v>2</v>
      </c>
      <c r="AI2930" s="79"/>
      <c r="AJ2930" s="79"/>
      <c r="AK2930" s="79">
        <v>2.5</v>
      </c>
      <c r="AL2930" s="79"/>
      <c r="AM2930" s="240"/>
      <c r="AN2930" s="240"/>
      <c r="AO2930" s="240"/>
      <c r="AP2930" s="240"/>
      <c r="AQ2930" s="240"/>
      <c r="AR2930" s="240"/>
      <c r="AS2930" s="240"/>
      <c r="AT2930" s="256"/>
      <c r="AU2930" s="256"/>
      <c r="AV2930" s="259"/>
      <c r="AW2930" s="259"/>
      <c r="AX2930" s="256"/>
      <c r="AY2930" s="256"/>
      <c r="AZ2930" s="256"/>
      <c r="BA2930" s="256"/>
      <c r="BB2930" s="256"/>
      <c r="BC2930" s="256"/>
      <c r="BD2930" s="256"/>
      <c r="BE2930" s="256"/>
      <c r="BF2930" s="256"/>
      <c r="BG2930" s="256"/>
      <c r="BH2930" s="256"/>
      <c r="BI2930" s="256"/>
      <c r="BJ2930" s="256"/>
      <c r="BK2930" s="256"/>
      <c r="BL2930" s="262"/>
      <c r="BM2930" s="262"/>
      <c r="BN2930" s="262"/>
      <c r="BO2930" s="262"/>
      <c r="BP2930" s="262"/>
      <c r="BQ2930" s="262"/>
      <c r="BR2930" s="270"/>
      <c r="BS2930" s="270"/>
      <c r="BT2930" s="270"/>
      <c r="BU2930" s="270"/>
      <c r="BV2930" s="270"/>
      <c r="BW2930" s="270"/>
      <c r="BX2930" s="256"/>
      <c r="BY2930" s="256"/>
      <c r="BZ2930" s="256"/>
      <c r="CA2930" s="267"/>
      <c r="CB2930" s="267"/>
      <c r="CC2930" s="274"/>
      <c r="CD2930" s="267"/>
      <c r="CE2930" s="267"/>
      <c r="CF2930" s="267"/>
      <c r="CG2930" s="267"/>
      <c r="CH2930" s="267"/>
      <c r="CI2930" s="267"/>
      <c r="CJ2930" s="267"/>
      <c r="CK2930" s="267"/>
      <c r="CL2930" s="265"/>
      <c r="CM2930" s="272"/>
      <c r="CN2930" s="264"/>
      <c r="CO2930" s="180"/>
      <c r="CP2930" s="226"/>
      <c r="CQ2930" s="226"/>
      <c r="CR2930" s="226"/>
      <c r="CS2930" s="181"/>
      <c r="CT2930" s="181"/>
      <c r="CU2930" s="181"/>
      <c r="CV2930" s="181"/>
      <c r="CW2930" s="181"/>
      <c r="CX2930" s="181"/>
      <c r="CY2930" s="181"/>
      <c r="CZ2930" s="181"/>
      <c r="DA2930" s="181"/>
    </row>
    <row r="2931" spans="1:105" s="120" customFormat="1" ht="15" customHeight="1">
      <c r="A2931" s="228"/>
      <c r="B2931" s="346"/>
      <c r="C2931" s="349"/>
      <c r="D2931" s="237"/>
      <c r="E2931" s="237"/>
      <c r="F2931" s="243"/>
      <c r="G2931" s="122">
        <v>2</v>
      </c>
      <c r="H2931" s="84"/>
      <c r="I2931" s="84">
        <v>10.5</v>
      </c>
      <c r="J2931" s="84"/>
      <c r="K2931" s="84"/>
      <c r="L2931" s="84"/>
      <c r="M2931" s="84"/>
      <c r="N2931" s="84"/>
      <c r="O2931" s="84">
        <v>10.5</v>
      </c>
      <c r="P2931" s="84"/>
      <c r="Q2931" s="84"/>
      <c r="R2931" s="84"/>
      <c r="S2931" s="84"/>
      <c r="T2931" s="84"/>
      <c r="U2931" s="84"/>
      <c r="V2931" s="84"/>
      <c r="W2931" s="84">
        <v>0.5</v>
      </c>
      <c r="X2931" s="84">
        <v>0.5</v>
      </c>
      <c r="Y2931" s="84">
        <v>0.5</v>
      </c>
      <c r="Z2931" s="84">
        <v>0.5</v>
      </c>
      <c r="AA2931" s="84"/>
      <c r="AB2931" s="84"/>
      <c r="AC2931" s="80"/>
      <c r="AD2931" s="80">
        <v>0.5</v>
      </c>
      <c r="AE2931" s="80">
        <v>0.5</v>
      </c>
      <c r="AF2931" s="80">
        <v>0.5</v>
      </c>
      <c r="AG2931" s="80"/>
      <c r="AH2931" s="80">
        <v>0.5</v>
      </c>
      <c r="AI2931" s="80"/>
      <c r="AJ2931" s="80"/>
      <c r="AK2931" s="80"/>
      <c r="AL2931" s="80"/>
      <c r="AM2931" s="240"/>
      <c r="AN2931" s="240"/>
      <c r="AO2931" s="240"/>
      <c r="AP2931" s="240"/>
      <c r="AQ2931" s="240"/>
      <c r="AR2931" s="240"/>
      <c r="AS2931" s="240"/>
      <c r="AT2931" s="256"/>
      <c r="AU2931" s="256"/>
      <c r="AV2931" s="259"/>
      <c r="AW2931" s="259"/>
      <c r="AX2931" s="256"/>
      <c r="AY2931" s="256"/>
      <c r="AZ2931" s="256"/>
      <c r="BA2931" s="256"/>
      <c r="BB2931" s="256"/>
      <c r="BC2931" s="256"/>
      <c r="BD2931" s="256"/>
      <c r="BE2931" s="256"/>
      <c r="BF2931" s="256"/>
      <c r="BG2931" s="256"/>
      <c r="BH2931" s="256"/>
      <c r="BI2931" s="256"/>
      <c r="BJ2931" s="256"/>
      <c r="BK2931" s="256"/>
      <c r="BL2931" s="262"/>
      <c r="BM2931" s="262"/>
      <c r="BN2931" s="262"/>
      <c r="BO2931" s="262"/>
      <c r="BP2931" s="262"/>
      <c r="BQ2931" s="262"/>
      <c r="BR2931" s="270"/>
      <c r="BS2931" s="270"/>
      <c r="BT2931" s="270"/>
      <c r="BU2931" s="270"/>
      <c r="BV2931" s="270"/>
      <c r="BW2931" s="270"/>
      <c r="BX2931" s="256"/>
      <c r="BY2931" s="256"/>
      <c r="BZ2931" s="256"/>
      <c r="CA2931" s="267"/>
      <c r="CB2931" s="267"/>
      <c r="CC2931" s="274"/>
      <c r="CD2931" s="267"/>
      <c r="CE2931" s="267"/>
      <c r="CF2931" s="267"/>
      <c r="CG2931" s="267"/>
      <c r="CH2931" s="267"/>
      <c r="CI2931" s="267"/>
      <c r="CJ2931" s="267"/>
      <c r="CK2931" s="267"/>
      <c r="CL2931" s="265"/>
      <c r="CM2931" s="272"/>
      <c r="CN2931" s="264"/>
      <c r="CO2931" s="180"/>
      <c r="CP2931" s="226"/>
      <c r="CQ2931" s="226"/>
      <c r="CR2931" s="226"/>
      <c r="CS2931" s="181"/>
      <c r="CT2931" s="181"/>
      <c r="CU2931" s="181"/>
      <c r="CV2931" s="181"/>
      <c r="CW2931" s="181"/>
      <c r="CX2931" s="181"/>
      <c r="CY2931" s="181"/>
      <c r="CZ2931" s="181"/>
      <c r="DA2931" s="181"/>
    </row>
    <row r="2932" spans="1:105" s="120" customFormat="1" ht="15" customHeight="1">
      <c r="A2932" s="228"/>
      <c r="B2932" s="346"/>
      <c r="C2932" s="349"/>
      <c r="D2932" s="237"/>
      <c r="E2932" s="237"/>
      <c r="F2932" s="243"/>
      <c r="G2932" s="122">
        <v>2.1</v>
      </c>
      <c r="H2932" s="84"/>
      <c r="I2932" s="84"/>
      <c r="J2932" s="84"/>
      <c r="K2932" s="84"/>
      <c r="L2932" s="84"/>
      <c r="M2932" s="84"/>
      <c r="N2932" s="84"/>
      <c r="O2932" s="84"/>
      <c r="P2932" s="84"/>
      <c r="Q2932" s="84"/>
      <c r="R2932" s="84"/>
      <c r="S2932" s="84"/>
      <c r="T2932" s="84"/>
      <c r="U2932" s="84"/>
      <c r="V2932" s="84"/>
      <c r="W2932" s="84"/>
      <c r="X2932" s="84"/>
      <c r="Y2932" s="84"/>
      <c r="Z2932" s="84"/>
      <c r="AA2932" s="84"/>
      <c r="AB2932" s="84"/>
      <c r="AC2932" s="80"/>
      <c r="AD2932" s="80"/>
      <c r="AE2932" s="80"/>
      <c r="AF2932" s="80"/>
      <c r="AG2932" s="80"/>
      <c r="AH2932" s="80"/>
      <c r="AI2932" s="80"/>
      <c r="AJ2932" s="80"/>
      <c r="AK2932" s="80"/>
      <c r="AL2932" s="80"/>
      <c r="AM2932" s="240"/>
      <c r="AN2932" s="240"/>
      <c r="AO2932" s="240"/>
      <c r="AP2932" s="240"/>
      <c r="AQ2932" s="240"/>
      <c r="AR2932" s="240"/>
      <c r="AS2932" s="240"/>
      <c r="AT2932" s="256"/>
      <c r="AU2932" s="256"/>
      <c r="AV2932" s="259"/>
      <c r="AW2932" s="259"/>
      <c r="AX2932" s="256"/>
      <c r="AY2932" s="256"/>
      <c r="AZ2932" s="256"/>
      <c r="BA2932" s="256"/>
      <c r="BB2932" s="256"/>
      <c r="BC2932" s="256"/>
      <c r="BD2932" s="256"/>
      <c r="BE2932" s="256"/>
      <c r="BF2932" s="256"/>
      <c r="BG2932" s="256"/>
      <c r="BH2932" s="256"/>
      <c r="BI2932" s="256"/>
      <c r="BJ2932" s="256"/>
      <c r="BK2932" s="256"/>
      <c r="BL2932" s="262"/>
      <c r="BM2932" s="262"/>
      <c r="BN2932" s="262"/>
      <c r="BO2932" s="262"/>
      <c r="BP2932" s="262"/>
      <c r="BQ2932" s="262"/>
      <c r="BR2932" s="270"/>
      <c r="BS2932" s="270"/>
      <c r="BT2932" s="270"/>
      <c r="BU2932" s="270"/>
      <c r="BV2932" s="270"/>
      <c r="BW2932" s="270"/>
      <c r="BX2932" s="256"/>
      <c r="BY2932" s="256"/>
      <c r="BZ2932" s="256"/>
      <c r="CA2932" s="267"/>
      <c r="CB2932" s="267"/>
      <c r="CC2932" s="274"/>
      <c r="CD2932" s="267"/>
      <c r="CE2932" s="267"/>
      <c r="CF2932" s="267"/>
      <c r="CG2932" s="267"/>
      <c r="CH2932" s="267"/>
      <c r="CI2932" s="267"/>
      <c r="CJ2932" s="267"/>
      <c r="CK2932" s="267"/>
      <c r="CL2932" s="265"/>
      <c r="CM2932" s="272"/>
      <c r="CN2932" s="264"/>
      <c r="CO2932" s="180"/>
      <c r="CP2932" s="226"/>
      <c r="CQ2932" s="226"/>
      <c r="CR2932" s="226"/>
      <c r="CS2932" s="181"/>
      <c r="CT2932" s="181"/>
      <c r="CU2932" s="181"/>
      <c r="CV2932" s="181"/>
      <c r="CW2932" s="181"/>
      <c r="CX2932" s="181"/>
      <c r="CY2932" s="181"/>
      <c r="CZ2932" s="181"/>
      <c r="DA2932" s="181"/>
    </row>
    <row r="2933" spans="1:105" s="120" customFormat="1" ht="15" customHeight="1">
      <c r="A2933" s="228"/>
      <c r="B2933" s="346"/>
      <c r="C2933" s="349"/>
      <c r="D2933" s="237"/>
      <c r="E2933" s="237"/>
      <c r="F2933" s="243"/>
      <c r="G2933" s="122">
        <v>2.7</v>
      </c>
      <c r="H2933" s="84"/>
      <c r="I2933" s="84"/>
      <c r="J2933" s="84"/>
      <c r="K2933" s="84"/>
      <c r="L2933" s="84"/>
      <c r="M2933" s="84"/>
      <c r="N2933" s="84"/>
      <c r="O2933" s="84"/>
      <c r="P2933" s="84"/>
      <c r="Q2933" s="84"/>
      <c r="R2933" s="84"/>
      <c r="S2933" s="84"/>
      <c r="T2933" s="84"/>
      <c r="U2933" s="84"/>
      <c r="V2933" s="84"/>
      <c r="W2933" s="84"/>
      <c r="X2933" s="84"/>
      <c r="Y2933" s="84"/>
      <c r="Z2933" s="84"/>
      <c r="AA2933" s="84"/>
      <c r="AB2933" s="84"/>
      <c r="AC2933" s="80"/>
      <c r="AD2933" s="80"/>
      <c r="AE2933" s="80"/>
      <c r="AF2933" s="80"/>
      <c r="AG2933" s="80"/>
      <c r="AH2933" s="80"/>
      <c r="AI2933" s="80"/>
      <c r="AJ2933" s="80"/>
      <c r="AK2933" s="80"/>
      <c r="AL2933" s="80"/>
      <c r="AM2933" s="240"/>
      <c r="AN2933" s="240"/>
      <c r="AO2933" s="240"/>
      <c r="AP2933" s="240"/>
      <c r="AQ2933" s="240"/>
      <c r="AR2933" s="240"/>
      <c r="AS2933" s="240"/>
      <c r="AT2933" s="256"/>
      <c r="AU2933" s="256"/>
      <c r="AV2933" s="259"/>
      <c r="AW2933" s="259"/>
      <c r="AX2933" s="256"/>
      <c r="AY2933" s="256"/>
      <c r="AZ2933" s="256"/>
      <c r="BA2933" s="256"/>
      <c r="BB2933" s="256"/>
      <c r="BC2933" s="256"/>
      <c r="BD2933" s="256"/>
      <c r="BE2933" s="256"/>
      <c r="BF2933" s="256"/>
      <c r="BG2933" s="256"/>
      <c r="BH2933" s="256"/>
      <c r="BI2933" s="256"/>
      <c r="BJ2933" s="256"/>
      <c r="BK2933" s="256"/>
      <c r="BL2933" s="262"/>
      <c r="BM2933" s="262"/>
      <c r="BN2933" s="262"/>
      <c r="BO2933" s="262"/>
      <c r="BP2933" s="262"/>
      <c r="BQ2933" s="262"/>
      <c r="BR2933" s="270"/>
      <c r="BS2933" s="270"/>
      <c r="BT2933" s="270"/>
      <c r="BU2933" s="270"/>
      <c r="BV2933" s="270"/>
      <c r="BW2933" s="270"/>
      <c r="BX2933" s="256"/>
      <c r="BY2933" s="256"/>
      <c r="BZ2933" s="256"/>
      <c r="CA2933" s="267"/>
      <c r="CB2933" s="267"/>
      <c r="CC2933" s="274"/>
      <c r="CD2933" s="267"/>
      <c r="CE2933" s="267"/>
      <c r="CF2933" s="267"/>
      <c r="CG2933" s="267"/>
      <c r="CH2933" s="267"/>
      <c r="CI2933" s="267"/>
      <c r="CJ2933" s="267"/>
      <c r="CK2933" s="267"/>
      <c r="CL2933" s="265"/>
      <c r="CM2933" s="272"/>
      <c r="CN2933" s="264"/>
      <c r="CO2933" s="180"/>
      <c r="CP2933" s="226"/>
      <c r="CQ2933" s="226"/>
      <c r="CR2933" s="226"/>
      <c r="CS2933" s="181"/>
      <c r="CT2933" s="181"/>
      <c r="CU2933" s="181"/>
      <c r="CV2933" s="181"/>
      <c r="CW2933" s="181"/>
      <c r="CX2933" s="181"/>
      <c r="CY2933" s="181"/>
      <c r="CZ2933" s="181"/>
      <c r="DA2933" s="181"/>
    </row>
    <row r="2934" spans="1:105" s="120" customFormat="1" ht="15" customHeight="1">
      <c r="A2934" s="228"/>
      <c r="B2934" s="346"/>
      <c r="C2934" s="349"/>
      <c r="D2934" s="237"/>
      <c r="E2934" s="237"/>
      <c r="F2934" s="243"/>
      <c r="G2934" s="122">
        <v>3</v>
      </c>
      <c r="H2934" s="84"/>
      <c r="I2934" s="84"/>
      <c r="J2934" s="84"/>
      <c r="K2934" s="84"/>
      <c r="L2934" s="84"/>
      <c r="M2934" s="84"/>
      <c r="N2934" s="84"/>
      <c r="O2934" s="84"/>
      <c r="P2934" s="84"/>
      <c r="Q2934" s="84"/>
      <c r="R2934" s="84"/>
      <c r="S2934" s="84"/>
      <c r="T2934" s="84"/>
      <c r="U2934" s="84"/>
      <c r="V2934" s="84"/>
      <c r="W2934" s="84"/>
      <c r="X2934" s="84"/>
      <c r="Y2934" s="84"/>
      <c r="Z2934" s="84"/>
      <c r="AA2934" s="84"/>
      <c r="AB2934" s="84"/>
      <c r="AC2934" s="80"/>
      <c r="AD2934" s="80"/>
      <c r="AE2934" s="80"/>
      <c r="AF2934" s="80"/>
      <c r="AG2934" s="80"/>
      <c r="AH2934" s="80"/>
      <c r="AI2934" s="80"/>
      <c r="AJ2934" s="80"/>
      <c r="AK2934" s="80"/>
      <c r="AL2934" s="80"/>
      <c r="AM2934" s="240"/>
      <c r="AN2934" s="240"/>
      <c r="AO2934" s="240"/>
      <c r="AP2934" s="240"/>
      <c r="AQ2934" s="240"/>
      <c r="AR2934" s="240"/>
      <c r="AS2934" s="240"/>
      <c r="AT2934" s="256"/>
      <c r="AU2934" s="256"/>
      <c r="AV2934" s="259"/>
      <c r="AW2934" s="259"/>
      <c r="AX2934" s="256"/>
      <c r="AY2934" s="256"/>
      <c r="AZ2934" s="256"/>
      <c r="BA2934" s="256"/>
      <c r="BB2934" s="256"/>
      <c r="BC2934" s="256"/>
      <c r="BD2934" s="256"/>
      <c r="BE2934" s="256"/>
      <c r="BF2934" s="256"/>
      <c r="BG2934" s="256"/>
      <c r="BH2934" s="256"/>
      <c r="BI2934" s="256"/>
      <c r="BJ2934" s="256"/>
      <c r="BK2934" s="256"/>
      <c r="BL2934" s="262"/>
      <c r="BM2934" s="262"/>
      <c r="BN2934" s="262"/>
      <c r="BO2934" s="262"/>
      <c r="BP2934" s="262"/>
      <c r="BQ2934" s="262"/>
      <c r="BR2934" s="270"/>
      <c r="BS2934" s="270"/>
      <c r="BT2934" s="270"/>
      <c r="BU2934" s="270"/>
      <c r="BV2934" s="270"/>
      <c r="BW2934" s="270"/>
      <c r="BX2934" s="256"/>
      <c r="BY2934" s="256"/>
      <c r="BZ2934" s="256"/>
      <c r="CA2934" s="267"/>
      <c r="CB2934" s="267"/>
      <c r="CC2934" s="274"/>
      <c r="CD2934" s="267"/>
      <c r="CE2934" s="267"/>
      <c r="CF2934" s="267"/>
      <c r="CG2934" s="267"/>
      <c r="CH2934" s="267"/>
      <c r="CI2934" s="267"/>
      <c r="CJ2934" s="267"/>
      <c r="CK2934" s="267"/>
      <c r="CL2934" s="265"/>
      <c r="CM2934" s="272"/>
      <c r="CN2934" s="264"/>
      <c r="CO2934" s="180"/>
      <c r="CP2934" s="226"/>
      <c r="CQ2934" s="226"/>
      <c r="CR2934" s="226"/>
      <c r="CS2934" s="181"/>
      <c r="CT2934" s="181"/>
      <c r="CU2934" s="181"/>
      <c r="CV2934" s="181"/>
      <c r="CW2934" s="181"/>
      <c r="CX2934" s="181"/>
      <c r="CY2934" s="181"/>
      <c r="CZ2934" s="181"/>
      <c r="DA2934" s="181"/>
    </row>
    <row r="2935" spans="1:105" s="120" customFormat="1" ht="15" customHeight="1">
      <c r="A2935" s="228"/>
      <c r="B2935" s="346"/>
      <c r="C2935" s="349"/>
      <c r="D2935" s="237"/>
      <c r="E2935" s="237"/>
      <c r="F2935" s="244"/>
      <c r="G2935" s="123">
        <v>3.9</v>
      </c>
      <c r="H2935" s="85"/>
      <c r="I2935" s="85"/>
      <c r="J2935" s="85"/>
      <c r="K2935" s="85"/>
      <c r="L2935" s="85"/>
      <c r="M2935" s="85"/>
      <c r="N2935" s="85"/>
      <c r="O2935" s="85"/>
      <c r="P2935" s="85"/>
      <c r="Q2935" s="85"/>
      <c r="R2935" s="85"/>
      <c r="S2935" s="85"/>
      <c r="T2935" s="85"/>
      <c r="U2935" s="85"/>
      <c r="V2935" s="85"/>
      <c r="W2935" s="85"/>
      <c r="X2935" s="85"/>
      <c r="Y2935" s="85"/>
      <c r="Z2935" s="85"/>
      <c r="AA2935" s="85"/>
      <c r="AB2935" s="85"/>
      <c r="AC2935" s="81"/>
      <c r="AD2935" s="81"/>
      <c r="AE2935" s="81"/>
      <c r="AF2935" s="81"/>
      <c r="AG2935" s="81"/>
      <c r="AH2935" s="81"/>
      <c r="AI2935" s="81"/>
      <c r="AJ2935" s="81"/>
      <c r="AK2935" s="81"/>
      <c r="AL2935" s="81"/>
      <c r="AM2935" s="240"/>
      <c r="AN2935" s="240"/>
      <c r="AO2935" s="240"/>
      <c r="AP2935" s="240"/>
      <c r="AQ2935" s="240"/>
      <c r="AR2935" s="240"/>
      <c r="AS2935" s="240"/>
      <c r="AT2935" s="256"/>
      <c r="AU2935" s="256"/>
      <c r="AV2935" s="259"/>
      <c r="AW2935" s="259"/>
      <c r="AX2935" s="256"/>
      <c r="AY2935" s="256"/>
      <c r="AZ2935" s="256"/>
      <c r="BA2935" s="256"/>
      <c r="BB2935" s="256"/>
      <c r="BC2935" s="256"/>
      <c r="BD2935" s="256"/>
      <c r="BE2935" s="256"/>
      <c r="BF2935" s="256"/>
      <c r="BG2935" s="256"/>
      <c r="BH2935" s="256"/>
      <c r="BI2935" s="256"/>
      <c r="BJ2935" s="256"/>
      <c r="BK2935" s="256"/>
      <c r="BL2935" s="262"/>
      <c r="BM2935" s="262"/>
      <c r="BN2935" s="262"/>
      <c r="BO2935" s="262"/>
      <c r="BP2935" s="262"/>
      <c r="BQ2935" s="262"/>
      <c r="BR2935" s="270"/>
      <c r="BS2935" s="270"/>
      <c r="BT2935" s="270"/>
      <c r="BU2935" s="270"/>
      <c r="BV2935" s="270"/>
      <c r="BW2935" s="270"/>
      <c r="BX2935" s="256"/>
      <c r="BY2935" s="256"/>
      <c r="BZ2935" s="256"/>
      <c r="CA2935" s="267"/>
      <c r="CB2935" s="267"/>
      <c r="CC2935" s="274"/>
      <c r="CD2935" s="267"/>
      <c r="CE2935" s="267"/>
      <c r="CF2935" s="267"/>
      <c r="CG2935" s="267"/>
      <c r="CH2935" s="267"/>
      <c r="CI2935" s="267"/>
      <c r="CJ2935" s="267"/>
      <c r="CK2935" s="267"/>
      <c r="CL2935" s="265"/>
      <c r="CM2935" s="272"/>
      <c r="CN2935" s="264"/>
      <c r="CO2935" s="180"/>
      <c r="CP2935" s="226"/>
      <c r="CQ2935" s="226"/>
      <c r="CR2935" s="226"/>
      <c r="CS2935" s="181"/>
      <c r="CT2935" s="181"/>
      <c r="CU2935" s="181"/>
      <c r="CV2935" s="181"/>
      <c r="CW2935" s="181"/>
      <c r="CX2935" s="181"/>
      <c r="CY2935" s="181"/>
      <c r="CZ2935" s="181"/>
      <c r="DA2935" s="181"/>
    </row>
    <row r="2936" spans="1:105" s="120" customFormat="1" ht="15" customHeight="1">
      <c r="A2936" s="229"/>
      <c r="B2936" s="347"/>
      <c r="C2936" s="350"/>
      <c r="D2936" s="238"/>
      <c r="E2936" s="238"/>
      <c r="F2936" s="245" t="s">
        <v>83</v>
      </c>
      <c r="G2936" s="246"/>
      <c r="H2936" s="82"/>
      <c r="I2936" s="82"/>
      <c r="J2936" s="82"/>
      <c r="K2936" s="82"/>
      <c r="L2936" s="82"/>
      <c r="M2936" s="82"/>
      <c r="N2936" s="82"/>
      <c r="O2936" s="82"/>
      <c r="P2936" s="82"/>
      <c r="Q2936" s="82"/>
      <c r="R2936" s="82"/>
      <c r="S2936" s="82"/>
      <c r="T2936" s="82"/>
      <c r="U2936" s="82"/>
      <c r="V2936" s="82"/>
      <c r="W2936" s="82"/>
      <c r="X2936" s="82"/>
      <c r="Y2936" s="82"/>
      <c r="Z2936" s="82"/>
      <c r="AA2936" s="82"/>
      <c r="AB2936" s="82"/>
      <c r="AC2936" s="35"/>
      <c r="AD2936" s="35"/>
      <c r="AE2936" s="35"/>
      <c r="AF2936" s="35"/>
      <c r="AG2936" s="35"/>
      <c r="AH2936" s="35"/>
      <c r="AI2936" s="35"/>
      <c r="AJ2936" s="35"/>
      <c r="AK2936" s="35"/>
      <c r="AL2936" s="35"/>
      <c r="AM2936" s="241"/>
      <c r="AN2936" s="241"/>
      <c r="AO2936" s="241"/>
      <c r="AP2936" s="241"/>
      <c r="AQ2936" s="241"/>
      <c r="AR2936" s="241"/>
      <c r="AS2936" s="241"/>
      <c r="AT2936" s="257"/>
      <c r="AU2936" s="257"/>
      <c r="AV2936" s="260"/>
      <c r="AW2936" s="260"/>
      <c r="AX2936" s="257"/>
      <c r="AY2936" s="257"/>
      <c r="AZ2936" s="257"/>
      <c r="BA2936" s="257"/>
      <c r="BB2936" s="257"/>
      <c r="BC2936" s="257"/>
      <c r="BD2936" s="257"/>
      <c r="BE2936" s="257"/>
      <c r="BF2936" s="257"/>
      <c r="BG2936" s="257"/>
      <c r="BH2936" s="257"/>
      <c r="BI2936" s="257"/>
      <c r="BJ2936" s="257"/>
      <c r="BK2936" s="257"/>
      <c r="BL2936" s="263"/>
      <c r="BM2936" s="263"/>
      <c r="BN2936" s="263"/>
      <c r="BO2936" s="263"/>
      <c r="BP2936" s="263"/>
      <c r="BQ2936" s="263"/>
      <c r="BR2936" s="271"/>
      <c r="BS2936" s="271"/>
      <c r="BT2936" s="271"/>
      <c r="BU2936" s="271"/>
      <c r="BV2936" s="271"/>
      <c r="BW2936" s="271"/>
      <c r="BX2936" s="257"/>
      <c r="BY2936" s="257"/>
      <c r="BZ2936" s="257"/>
      <c r="CA2936" s="268"/>
      <c r="CB2936" s="268"/>
      <c r="CC2936" s="275"/>
      <c r="CD2936" s="268"/>
      <c r="CE2936" s="268"/>
      <c r="CF2936" s="268"/>
      <c r="CG2936" s="268"/>
      <c r="CH2936" s="268"/>
      <c r="CI2936" s="268"/>
      <c r="CJ2936" s="268"/>
      <c r="CK2936" s="268"/>
      <c r="CL2936" s="265"/>
      <c r="CM2936" s="272"/>
      <c r="CN2936" s="264"/>
      <c r="CO2936" s="180"/>
      <c r="CP2936" s="226"/>
      <c r="CQ2936" s="226"/>
      <c r="CR2936" s="226"/>
      <c r="CS2936" s="181"/>
      <c r="CT2936" s="181"/>
      <c r="CU2936" s="181"/>
      <c r="CV2936" s="181"/>
      <c r="CW2936" s="181"/>
      <c r="CX2936" s="181"/>
      <c r="CY2936" s="181"/>
      <c r="CZ2936" s="181"/>
      <c r="DA2936" s="181"/>
    </row>
    <row r="2937" spans="1:105" s="120" customFormat="1" ht="15" customHeight="1">
      <c r="A2937" s="227">
        <f t="shared" si="953"/>
        <v>364</v>
      </c>
      <c r="B2937" s="345" t="s">
        <v>387</v>
      </c>
      <c r="C2937" s="348" t="s">
        <v>388</v>
      </c>
      <c r="D2937" s="236">
        <v>43752</v>
      </c>
      <c r="E2937" s="236" t="s">
        <v>1195</v>
      </c>
      <c r="F2937" s="253" t="s">
        <v>80</v>
      </c>
      <c r="G2937" s="254"/>
      <c r="H2937" s="82" t="s">
        <v>69</v>
      </c>
      <c r="I2937" s="82"/>
      <c r="J2937" s="82" t="s">
        <v>60</v>
      </c>
      <c r="K2937" s="82" t="s">
        <v>60</v>
      </c>
      <c r="L2937" s="82" t="s">
        <v>60</v>
      </c>
      <c r="M2937" s="82" t="s">
        <v>60</v>
      </c>
      <c r="N2937" s="82" t="s">
        <v>60</v>
      </c>
      <c r="O2937" s="82"/>
      <c r="P2937" s="82" t="s">
        <v>60</v>
      </c>
      <c r="Q2937" s="82" t="s">
        <v>60</v>
      </c>
      <c r="R2937" s="82" t="s">
        <v>60</v>
      </c>
      <c r="S2937" s="82" t="s">
        <v>631</v>
      </c>
      <c r="T2937" s="82" t="s">
        <v>60</v>
      </c>
      <c r="U2937" s="82" t="s">
        <v>60</v>
      </c>
      <c r="V2937" s="82"/>
      <c r="W2937" s="82" t="s">
        <v>61</v>
      </c>
      <c r="X2937" s="82" t="s">
        <v>61</v>
      </c>
      <c r="Y2937" s="82" t="s">
        <v>61</v>
      </c>
      <c r="Z2937" s="82" t="s">
        <v>61</v>
      </c>
      <c r="AA2937" s="82" t="s">
        <v>61</v>
      </c>
      <c r="AB2937" s="82" t="s">
        <v>61</v>
      </c>
      <c r="AC2937" s="82"/>
      <c r="AD2937" s="82" t="s">
        <v>61</v>
      </c>
      <c r="AE2937" s="82" t="s">
        <v>61</v>
      </c>
      <c r="AF2937" s="82" t="s">
        <v>61</v>
      </c>
      <c r="AG2937" s="82" t="s">
        <v>61</v>
      </c>
      <c r="AH2937" s="82" t="s">
        <v>61</v>
      </c>
      <c r="AI2937" s="82" t="s">
        <v>1471</v>
      </c>
      <c r="AJ2937" s="82"/>
      <c r="AK2937" s="82" t="s">
        <v>60</v>
      </c>
      <c r="AL2937" s="82" t="s">
        <v>60</v>
      </c>
      <c r="AM2937" s="239">
        <f>COUNTIF(H2937:AL2937,"PH")+COUNTIF(H2937:AL2937,"PH/L")+COUNTIF(H2937:AL2937,"PM")</f>
        <v>0</v>
      </c>
      <c r="AN2937" s="239">
        <f>COUNTIF(H2937:AL2937,"PD")+COUNTIF(H2937:AL2937,"PDD")+COUNTIF(H2937:AL2937,"P/DS")/2+COUNTIF(H2937:AL2937,"PMD")</f>
        <v>0</v>
      </c>
      <c r="AO2937" s="239">
        <f>COUNTIF(H2937:AL2937,"PN")+COUNTIF(H2937:AL2937,"P/NS")/2+COUNTIF(H2937:AL2937,"PH")+COUNTIF(H2937:AL2937,"PH/F")/2+COUNTIF(H2937:AL2937,"PH/L")/2+COUNTIF(H2937:AL2937,"PM")</f>
        <v>0</v>
      </c>
      <c r="AP2937" s="239">
        <f>COUNTIF(H2937:AL2937,"BH")+COUNTIF(H2937:AL2937,"AL/BL")+COUNTIF(H2937:AL2937,"UL/BL")+COUNTIF(H2937:AL2937,"BM")</f>
        <v>0</v>
      </c>
      <c r="AQ2937" s="239">
        <f>COUNTIF(H2937:AL2937,"DS")+COUNTIF(H2937:AL2937,"AL/DS")/2+COUNTIF(H2937:AL2937,"UL/DS")/2+COUNTIF(H2937:AL2937,"CT")+COUNTIF(H2937:AL2937,"MD")</f>
        <v>12.5</v>
      </c>
      <c r="AR2937" s="239">
        <f>COUNTIF(H2937:AL2937,"NS")+COUNTIF(H2937:AL2937,"AL/NS")/2+COUNTIF(H2937:AL2937,"UL/NS")/2+COUNTIF(H2937:AL2937,"BH")+COUNTIF(H2937:AL2937,"AL/BF")/2+COUNTIF(H2937:AL2937,"AL/BL")/2+COUNTIF(H2937:AL2937,"UL/BL")/2+COUNTIF(H2937:AL2937,"UL/BF")/2+COUNTIF(H2937:AL2937,"BM")</f>
        <v>11</v>
      </c>
      <c r="AS2937" s="239">
        <f>COUNTIF(H2937:AL2937,"AL")+COUNTIF(H2937:AL2937,"AL/DS")/2+COUNTIF(H2937:AL2937,"AL/NS")/2+COUNTIF(H2937:AL2937,"NH")+COUNTIF(H2937:AL2937,"SL")+COUNTIF(H2937:AL2937,"NHD")+COUNTIF(H2937:AL2937,"B")+COUNTIF(H2937:AL2937,"HL")+COUNTIF(H2937:AL2937,"AL/BF")/2+COUNTIF(H2937:AL2937,"AL/BL")/2</f>
        <v>1</v>
      </c>
      <c r="AT2937" s="255">
        <f>COUNTIF(H2937:AL2937,"PD")+COUNTIF(H2937:AL2937,"PN")+COUNTIF(H2937:AL2937,"P/DS")/2+COUNTIF(H2937:AL2937,"P/NS")/2+COUNTIF(H2937:AL2937,"DS")+COUNTIF(H2937:AL2937,"NS")+COUNTIF(H2937:AL2937,"AL")+COUNTIF(H2937:AL2937,"AL/DS")+COUNTIF(H2937:AL2937,"AL/NS")+COUNTIF(H2937:AL2937,"NH")+COUNTIF(H2937:AL2937,"SL")+COUNTIF(H2937:AL2937,"UL/DS")/2+COUNTIF(H2937:AL2937,"UL/NS")/2+COUNTIF(H2937:AL2937,"CT")+COUNTIF(H2937:AL2937,"NHD")+COUNTIF(H2937:AL2937,"PDD")+COUNTIF(H2937:AL2937,"B")+COUNTIF(H2937:AL2937,"HL")+COUNTIF(H2937:AL2937,"PH")+COUNTIF(H2937:AL2937,"BH")+COUNTIF(H2937:AL2937,"AL/BF")+COUNTIF(H2937:AL2937,"AL/BL")+COUNTIF(H2937:AL2937,"UL/BF")/2+COUNTIF(H2937:AL2937,"UL/BL")/2+COUNTIF(H2937:AL2937,"PH/F")/2+COUNTIF(H2937:AL2937,"PH/L")/2+COUNTIF(H2937:AL2937,"MD")+COUNTIF(H2937:AL2937,"PMD")+COUNTIF(H2937:AL2937,"PM")+COUNTIF(H2937:AL2937,"BM")</f>
        <v>24.5</v>
      </c>
      <c r="AU2937" s="255">
        <f>COUNTIF(H2937:AL2937,"P/DS")/2+COUNTIF(H2937:AL2937,"P/NS")/2+COUNTIF(H2937:AL2937,"IL")+COUNTIF(H2937:AL2937,"NL")+COUNTIF(H2937:AL2937,"UL")+COUNTIF(H2937:AL2937,"UL/DS")/2+COUNTIF(H2937:AL2937,"UL/NS")/2+COUNTIF(H2937:AL2937,"KT")+COUNTIF(H2937:AL2937,"UL/BF")/2+COUNTIF(H2937:AL2937,"UL/BL")/2+COUNTIF(H2937:AL2937,"PH/F")/2+COUNTIF(H2937:AL2937,"PH/L")/2+COUNTIF(H2937:AL2937,"NB")</f>
        <v>1.5</v>
      </c>
      <c r="AV2937" s="258">
        <f>COUNTIF(H2937:AL2937,"PN")+COUNTIF(H2937:AL2937,"TVD")+COUNTIF(H2937:AL2937,"PH")+COUNTIF(H2937:AL2937,"PM")+COUNTIF(H2937:AL2937,"PDD")-COUNTIFS(H2937:AL2937,"PN",H2944:AL2944,"&gt;=3")-COUNTIFS(H2937:AL2937,"PM",H2944:AL2944,"&gt;=3")</f>
        <v>0</v>
      </c>
      <c r="AW2937" s="258">
        <f>COUNTIF(H2937:AL2937,"NS")+COUNTIF(H2937:AL2937,"D")+COUNTIF(H2937:AL2937,"BH")+COUNTIF(H2937:AL2937,"NHD")+COUNTIF(H2937:AL2937,"BM")-COUNTIFS(H2937:AL2937,"NS",H2944:AL2944,"&gt;=3")-COUNTIFS(H2937:AL2937,"BH",H2944:AL2944,"&gt;=3")-COUNTIFS(H2937:AL2937,"BM",H2944:AL2944,"&gt;=3")</f>
        <v>11</v>
      </c>
      <c r="AX2937" s="255">
        <f>COUNTIF(H2937:AL2937,"AL")+COUNTIF(H2937:AL2937,"AL/DS")/2+COUNTIF(H2937:AL2937,"AL/NS")/2+COUNTIF(H2937:AL2937,"AL/BF")+COUNTIF(H2937:AL2937,"AL/BL")/2</f>
        <v>0</v>
      </c>
      <c r="AY2937" s="255">
        <f>COUNTIF(H2937:AL2937,"SL")</f>
        <v>0</v>
      </c>
      <c r="AZ2937" s="255">
        <f>COUNTIF(H2937:AL2937,"NH")</f>
        <v>1</v>
      </c>
      <c r="BA2937" s="255">
        <f>COUNTIF(H2937:AL2937,"HL")</f>
        <v>0</v>
      </c>
      <c r="BB2937" s="255">
        <f>COUNTIF(G2937:AL2937,"P/DS")/2+COUNTIF(G2937:AL2937,"P/NS")/2+COUNTIF(G2937:AL2937,"UL")+COUNTIF(G2937:AL2937,"UL/DS")/2+COUNTIF(G2937:AL2937,"UL/NS")/2+COUNTIF(G2937:AL2937,"UL/BL")/2+COUNTIF(G2937:AL2937,"UL/BF")/2+COUNTIF(G2937:AL2937,"PH/F")/2+COUNTIF(G2937:AL2937,"PH/L")/2</f>
        <v>0.5</v>
      </c>
      <c r="BC2937" s="255">
        <f>COUNTIF(H2937:AL2937,"NB")</f>
        <v>1</v>
      </c>
      <c r="BD2937" s="255">
        <f>COUNTIF(H2937:AL2937,"NL")</f>
        <v>0</v>
      </c>
      <c r="BE2937" s="255">
        <f>COUNTIF(H2937:AL2937,"IL")</f>
        <v>0</v>
      </c>
      <c r="BF2937" s="255">
        <f>COUNTIF(H2937:AL2937,"KT")</f>
        <v>0</v>
      </c>
      <c r="BG2937" s="255">
        <f>COUNTIF(H2937:AL2937,"L70")</f>
        <v>0</v>
      </c>
      <c r="BH2937" s="255">
        <f>COUNTIF(H2937:AL2937,"MD")</f>
        <v>0</v>
      </c>
      <c r="BI2937" s="255">
        <f>COUNTIF(H2937:AL2937,"PMD")</f>
        <v>0</v>
      </c>
      <c r="BJ2937" s="255">
        <f>COUNTIF(H2937:AL2937,"PM")</f>
        <v>0</v>
      </c>
      <c r="BK2937" s="255">
        <f>COUNTIF(H2937:AL2937,"BM")</f>
        <v>0</v>
      </c>
      <c r="BL2937" s="261">
        <f>SUMIF(H2937:AL2937,"PD",H2938:AL2938)+SUMIF(H2937:AL2937,"PN",H2938:AL2938)+SUMIF(H2937:AL2937,"P/DS",H2938:AL2938)+SUMIF(H2937:AL2937,"PN/F",H2938:AL2938)+SUMIF(H2937:AL2937,"PN/L",H2938:AL2938)+SUMIF(H2937:AL2937,"TV",H2938:AL2938)+SUMIF(H2937:AL2937,"TVD",H2938:AL2938)+SUMIF(H2937:AL2937,"PDD",H2938:AL2938)</f>
        <v>0</v>
      </c>
      <c r="BM2937" s="261">
        <f>SUMIF(H2937:AL2937,"PD",H2939:AL2939)+SUMIF(H2937:AL2937,"PN",H2939:AL2939)+SUMIF(H2937:AL2937,"P/DS",H2939:AL2939)+SUMIF(H2937:AL2937,"PN/F",H2939:AL2939)+SUMIF(H2937:AL2937,"PN/L",H2939:AL2939)+SUMIF(H2937:AL2937,"TV",H2939:AL2939)+SUMIF(H2937:AL2937,"TVD",H2939:AL2939)+SUMIF(H2937:AL2937,"PDD",H2939:AL2939)+SUMIF(H2937:AL2937,"PMD",H2939:AL2939)</f>
        <v>0</v>
      </c>
      <c r="BN2937" s="261">
        <f>SUMIF(H2937:AL2937,"PD",H2940:AL2940)+SUMIF(H2937:AL2937,"PN",H2940:AL2940)+SUMIF(H2937:AL2937,"P/DS",H2940:AL2940)+SUMIF(H2937:AL2937,"PN/F",H2940:AL2940)+SUMIF(H2937:AL2937,"PN/L",H2940:AL2940)+SUMIF(H2937:AL2937,"TV",H2940:AL2940)+SUMIF(H2937:AL2937,"TVD",H2940:AL2940)</f>
        <v>0</v>
      </c>
      <c r="BO2937" s="261">
        <f>SUMIF(H2937:AL2937,"PD",H2941:AL2941)+SUMIF(H2937:AL2937,"PN",H2941:AL2941)+SUMIF(H2937:AL2937,"P/DS",H2941:AL2941)+SUMIF(H2937:AL2937,"PN/F",H2941:AL2941)+SUMIF(H2937:AL2937,"PN/L",H2941:AL2941)+SUMIF(H2937:AL2937,"TV",H2941:AL2941)+SUMIF(H2937:AL2937,"TVD",H2941:AL2941)</f>
        <v>0</v>
      </c>
      <c r="BP2937" s="261">
        <f>SUMIF(H2937:AL2937,"PD",H2942:AL2942)+SUMIF(H2937:AL2937,"PN",H2942:AL2942)+SUMIF(H2937:AL2937,"P/DS",H2942:AL2942)+SUMIF(H2937:AL2937,"PN/F",H2942:AL2942)+SUMIF(H2937:AL2937,"PN/L",H2942:AL2942)+SUMIF(H2937:AL2937,"TV",H2942:AL2942)+SUMIF(H2937:AL2937,"TVD",H2942:AL2942)+SUMIF(H2937:AL2937,"PDD",H2942:AL2942)+SUMIF(H2937:AL2937,"PH",H2942:AL2942)+SUMIF(H2937:AL2937,"PM",H2942:AL2942)</f>
        <v>0</v>
      </c>
      <c r="BQ2937" s="261">
        <f>SUMIF(H2937:AL2937,"PD",H2943:AL2943)+SUMIF(H2937:AL2937,"PN",H2943:AL2943)+SUMIF(H2937:AL2937,"P/DS",H2943:AL2943)+SUMIF(H2937:AL2937,"PN/F",H2943:AL2943)+SUMIF(H2937:AL2937,"PN/L",H2943:AL2943)+SUMIF(H2937:AL2937,"TV",H2943:AL2943)+SUMIF(H2937:AL2937,"TVD",H2943:AL2943)+SUMIF(H2937:AL2937,"PDD",H2943:AL2943)+SUMIF(H2937:AL2937,"PH",H2943:AL2943)+SUMIF(H2937:AL2937,"PM",H2943:AL2943)</f>
        <v>0</v>
      </c>
      <c r="BR2937" s="269">
        <f>SUM(H2938:AL2938)-BL2937</f>
        <v>40</v>
      </c>
      <c r="BS2937" s="269">
        <f>SUM(H2939:AL2939)-BM2937</f>
        <v>13</v>
      </c>
      <c r="BT2937" s="269">
        <f>SUM(H2940:AL2940)-BN2937</f>
        <v>0</v>
      </c>
      <c r="BU2937" s="269">
        <f>SUM(H2941:AL2941)-BO2937</f>
        <v>0</v>
      </c>
      <c r="BV2937" s="269">
        <f>SUM(H2942:AL2942)-BP2937</f>
        <v>0</v>
      </c>
      <c r="BW2937" s="269">
        <f>SUM(H2943:AL2943)-BQ2937</f>
        <v>0</v>
      </c>
      <c r="BX2937" s="255">
        <f>SUMIF(H2937:AL2937,"PD",H2944:AL2944)+SUMIF(H2937:AL2937,"PN",H2944:AL2944)+SUMIF(H2937:AL2937,"P/DS",H2944:AL2944)+SUMIF(H2937:AL2937,"PN/F",H2944:AL2944)+SUMIF(H2937:AL2937,"PN/L",H2944:AL2944)</f>
        <v>0</v>
      </c>
      <c r="BY2937" s="255">
        <f>SUM(H2944:AL2944)-BX2937</f>
        <v>0</v>
      </c>
      <c r="BZ2937" s="255">
        <f t="shared" ref="BZ2937" si="956">+SUM(BL2937:BW2944)</f>
        <v>53</v>
      </c>
      <c r="CA2937" s="266">
        <f>(COUNTIFS(H2937:AL2937,"PD",H2938:AL2938,"&gt;=2"))*0.5-IF(CN2937="VP",COUNTIFS($H$16:$AL$16,"SAT",H2937:AL2937,"PD",H2938:AL2938,"&gt;=2"))*0.5</f>
        <v>0</v>
      </c>
      <c r="CB2937" s="266">
        <f>(COUNTIFS(H2937:AL2937,"PN",H2939:AL2939,"&gt;=0.5",H2938:AL2938,"&gt;=1.5"))*0.5+COUNTIFS(H2937:AL2937,"PDD",H2939:AL2939,"&gt;=0.5",H2938:AL2938,"&gt;=1.5")*0.5</f>
        <v>0</v>
      </c>
      <c r="CC2937" s="273">
        <f>(COUNTIFS(H2937:AL2937,"TV",H2939:AL2939,"&gt;=10"))*0.5+(COUNTIFS(H2937:AL2937,"PMD",H2939:AL2939,"&gt;=2"))*0.5</f>
        <v>0</v>
      </c>
      <c r="CD2937" s="266">
        <f>(COUNTIFS(H2937:AL2937,"TVD",H2941:AL2941,"&gt;=6.5",H2939:AL2939,"&gt;=3.5"))*0.5</f>
        <v>0</v>
      </c>
      <c r="CE2937" s="266">
        <f>(COUNTIFS(H2937:AL2937,"PD",H2942:AL2942,"&gt;=10"))*0.5</f>
        <v>0</v>
      </c>
      <c r="CF2937" s="266">
        <f>(COUNTIFS(H2937:AL2937,"PDD",H2942:AL2942,"&gt;=3.5",H2943:AL2943,"&gt;=6.5")+COUNTIFS(H2937:AL2937,"PH",H2943:AL2943,"&gt;=0.5",H2942:AL2942,"&gt;=1.5")+COUNTIFS(H2937:AL2937,"PM",H2943:AL2943,"&gt;=0.5",H2942:AL2942,"&gt;=1.5"))*0.5</f>
        <v>0</v>
      </c>
      <c r="CG2937" s="266">
        <f>(COUNTIFS(H2937:AL2937,"DS",H2938:AL2938,"&gt;=2")+COUNTIFS(H2937:AL2937,"AL/DS",H2938:AL2938,"&gt;=2"))*0.5-IF(CN2937="VP",COUNTIFS($H$16:$AL$16,"SAT",H2937:AL2937,"DS",H2938:AL2938,"&gt;=2"))*0.5</f>
        <v>4</v>
      </c>
      <c r="CH2937" s="266">
        <f>(COUNTIFS(H2937:AL2937,"NS",H2939:AL2939,"&gt;=0.5",H2938:AL2938,"&gt;=1.5")+COUNTIFS(H2937:AL2937,"AL/NS",H2939:AL2939,"&gt;=0.5",H2938:AL2938,"&gt;=1.5")+COUNTIFS(H2937:AL2937,"NHD",H2939:AL2939,"&gt;=4.5",H2942:AL2942,"&gt;=2",H2938:AL2938,"&gt;=1.5"))*0.5</f>
        <v>5</v>
      </c>
      <c r="CI2937" s="266">
        <f>(COUNTIF(H2939:AL2939,"&gt;=10")+COUNTIFS(H2937:AL2937,"MD",H2939:AL2939,"&gt;=2")-COUNTIFS(H2937:AL2937,"TV",H2939:AL2939,"&gt;=10"))*0.5</f>
        <v>0</v>
      </c>
      <c r="CJ2937" s="266">
        <f>(COUNTIFS(H2937:AL2937,"D",H2941:AL2941,"&gt;=6.5",H2939:AL2939,"&gt;=3.5"))*0.5</f>
        <v>0</v>
      </c>
      <c r="CK2937" s="266">
        <f>(COUNTIF(H2942:AL2942,"&gt;=10")-COUNTIFS(H2937:AL2937,"PD",H2942:AL2942,"&gt;=10"))*0.5</f>
        <v>0</v>
      </c>
      <c r="CL2937" s="265">
        <f>(COUNTIFS(H2937:AL2937,"NHD",H2942:AL2942,"&gt;=3.5",H2943:AL2943,"&gt;=6.5")+COUNTIFS(H2937:AL2937,"BH",H2942:AL2942,"&gt;=1.5",H2943:AL2943,"&gt;=0.5")+COUNTIFS(H2937:AL2937,"BM",H2942:AL2942,"&gt;=1.5",H2943:AL2943,"&gt;=0.5")+COUNTIFS(H2937:AL2937,"D",H2942:AL2942,"&gt;=1.5",H2943:AL2943,"&gt;=0.5"))*0.5</f>
        <v>0</v>
      </c>
      <c r="CM2937" s="272"/>
      <c r="CN2937" s="264" t="s">
        <v>723</v>
      </c>
      <c r="CO2937" s="180">
        <f t="shared" ref="CO2937" si="957">+AM2937+AN2937+AO2937+AP2937+AQ2937+AR2937+AS2937+AU2937+BG2937</f>
        <v>26</v>
      </c>
      <c r="CP2937" s="225">
        <f>+SUM(I2938:I2943)-I2944</f>
        <v>0</v>
      </c>
      <c r="CQ2937" s="225">
        <f>+SUM(J2938:J2943)-J2944</f>
        <v>2.5</v>
      </c>
      <c r="CR2937" s="225">
        <f>+SUM(K2938:K2943)-K2944</f>
        <v>2.5</v>
      </c>
      <c r="CS2937" s="181"/>
      <c r="CT2937" s="181"/>
      <c r="CU2937" s="181"/>
      <c r="CV2937" s="181"/>
      <c r="CW2937" s="181"/>
      <c r="CX2937" s="181"/>
      <c r="CY2937" s="181"/>
      <c r="CZ2937" s="181"/>
      <c r="DA2937" s="181"/>
    </row>
    <row r="2938" spans="1:105" s="120" customFormat="1" ht="15" customHeight="1">
      <c r="A2938" s="228"/>
      <c r="B2938" s="346"/>
      <c r="C2938" s="349"/>
      <c r="D2938" s="237"/>
      <c r="E2938" s="237"/>
      <c r="F2938" s="242" t="s">
        <v>82</v>
      </c>
      <c r="G2938" s="121">
        <v>1.5</v>
      </c>
      <c r="H2938" s="83"/>
      <c r="I2938" s="83"/>
      <c r="J2938" s="83">
        <v>2.5</v>
      </c>
      <c r="K2938" s="83">
        <v>2.5</v>
      </c>
      <c r="L2938" s="83">
        <v>2.5</v>
      </c>
      <c r="M2938" s="83">
        <v>0</v>
      </c>
      <c r="N2938" s="83">
        <v>2.5</v>
      </c>
      <c r="O2938" s="83"/>
      <c r="P2938" s="83">
        <v>2.5</v>
      </c>
      <c r="Q2938" s="83">
        <v>2.5</v>
      </c>
      <c r="R2938" s="83">
        <v>0</v>
      </c>
      <c r="S2938" s="83">
        <v>0</v>
      </c>
      <c r="T2938" s="83">
        <v>2.5</v>
      </c>
      <c r="U2938" s="83"/>
      <c r="V2938" s="83"/>
      <c r="W2938" s="83">
        <v>2</v>
      </c>
      <c r="X2938" s="83">
        <v>2</v>
      </c>
      <c r="Y2938" s="83">
        <v>2</v>
      </c>
      <c r="Z2938" s="83">
        <v>2</v>
      </c>
      <c r="AA2938" s="83">
        <v>2</v>
      </c>
      <c r="AB2938" s="83"/>
      <c r="AC2938" s="79"/>
      <c r="AD2938" s="79">
        <v>2</v>
      </c>
      <c r="AE2938" s="79">
        <v>2</v>
      </c>
      <c r="AF2938" s="79">
        <v>1.5</v>
      </c>
      <c r="AG2938" s="79">
        <v>2</v>
      </c>
      <c r="AH2938" s="79">
        <v>2</v>
      </c>
      <c r="AI2938" s="79"/>
      <c r="AJ2938" s="79"/>
      <c r="AK2938" s="79">
        <v>2.5</v>
      </c>
      <c r="AL2938" s="79">
        <v>0.5</v>
      </c>
      <c r="AM2938" s="240"/>
      <c r="AN2938" s="240"/>
      <c r="AO2938" s="240"/>
      <c r="AP2938" s="240"/>
      <c r="AQ2938" s="240"/>
      <c r="AR2938" s="240"/>
      <c r="AS2938" s="240"/>
      <c r="AT2938" s="256"/>
      <c r="AU2938" s="256"/>
      <c r="AV2938" s="259"/>
      <c r="AW2938" s="259"/>
      <c r="AX2938" s="256"/>
      <c r="AY2938" s="256"/>
      <c r="AZ2938" s="256"/>
      <c r="BA2938" s="256"/>
      <c r="BB2938" s="256"/>
      <c r="BC2938" s="256"/>
      <c r="BD2938" s="256"/>
      <c r="BE2938" s="256"/>
      <c r="BF2938" s="256"/>
      <c r="BG2938" s="256"/>
      <c r="BH2938" s="256"/>
      <c r="BI2938" s="256"/>
      <c r="BJ2938" s="256"/>
      <c r="BK2938" s="256"/>
      <c r="BL2938" s="262"/>
      <c r="BM2938" s="262"/>
      <c r="BN2938" s="262"/>
      <c r="BO2938" s="262"/>
      <c r="BP2938" s="262"/>
      <c r="BQ2938" s="262"/>
      <c r="BR2938" s="270"/>
      <c r="BS2938" s="270"/>
      <c r="BT2938" s="270"/>
      <c r="BU2938" s="270"/>
      <c r="BV2938" s="270"/>
      <c r="BW2938" s="270"/>
      <c r="BX2938" s="256"/>
      <c r="BY2938" s="256"/>
      <c r="BZ2938" s="256"/>
      <c r="CA2938" s="267"/>
      <c r="CB2938" s="267"/>
      <c r="CC2938" s="274"/>
      <c r="CD2938" s="267"/>
      <c r="CE2938" s="267"/>
      <c r="CF2938" s="267"/>
      <c r="CG2938" s="267"/>
      <c r="CH2938" s="267"/>
      <c r="CI2938" s="267"/>
      <c r="CJ2938" s="267"/>
      <c r="CK2938" s="267"/>
      <c r="CL2938" s="265"/>
      <c r="CM2938" s="272"/>
      <c r="CN2938" s="264"/>
      <c r="CO2938" s="180"/>
      <c r="CP2938" s="226"/>
      <c r="CQ2938" s="226"/>
      <c r="CR2938" s="226"/>
      <c r="CS2938" s="181"/>
      <c r="CT2938" s="181"/>
      <c r="CU2938" s="181"/>
      <c r="CV2938" s="181"/>
      <c r="CW2938" s="181"/>
      <c r="CX2938" s="181"/>
      <c r="CY2938" s="181"/>
      <c r="CZ2938" s="181"/>
      <c r="DA2938" s="181"/>
    </row>
    <row r="2939" spans="1:105" s="120" customFormat="1" ht="15" customHeight="1">
      <c r="A2939" s="228"/>
      <c r="B2939" s="346"/>
      <c r="C2939" s="349"/>
      <c r="D2939" s="237"/>
      <c r="E2939" s="237"/>
      <c r="F2939" s="243"/>
      <c r="G2939" s="122">
        <v>2</v>
      </c>
      <c r="H2939" s="84"/>
      <c r="I2939" s="84"/>
      <c r="J2939" s="84"/>
      <c r="K2939" s="84"/>
      <c r="L2939" s="84"/>
      <c r="M2939" s="84"/>
      <c r="N2939" s="84"/>
      <c r="O2939" s="84">
        <v>8</v>
      </c>
      <c r="P2939" s="84"/>
      <c r="Q2939" s="84"/>
      <c r="R2939" s="84"/>
      <c r="S2939" s="84"/>
      <c r="T2939" s="84"/>
      <c r="U2939" s="84"/>
      <c r="V2939" s="84"/>
      <c r="W2939" s="84">
        <v>0.5</v>
      </c>
      <c r="X2939" s="84">
        <v>0.5</v>
      </c>
      <c r="Y2939" s="84">
        <v>0.5</v>
      </c>
      <c r="Z2939" s="84">
        <v>0.5</v>
      </c>
      <c r="AA2939" s="84">
        <v>0.5</v>
      </c>
      <c r="AB2939" s="84"/>
      <c r="AC2939" s="80"/>
      <c r="AD2939" s="80">
        <v>0.5</v>
      </c>
      <c r="AE2939" s="80">
        <v>0.5</v>
      </c>
      <c r="AF2939" s="80">
        <v>0.5</v>
      </c>
      <c r="AG2939" s="80">
        <v>0.5</v>
      </c>
      <c r="AH2939" s="80">
        <v>0.5</v>
      </c>
      <c r="AI2939" s="80"/>
      <c r="AJ2939" s="80"/>
      <c r="AK2939" s="80"/>
      <c r="AL2939" s="80"/>
      <c r="AM2939" s="240"/>
      <c r="AN2939" s="240"/>
      <c r="AO2939" s="240"/>
      <c r="AP2939" s="240"/>
      <c r="AQ2939" s="240"/>
      <c r="AR2939" s="240"/>
      <c r="AS2939" s="240"/>
      <c r="AT2939" s="256"/>
      <c r="AU2939" s="256"/>
      <c r="AV2939" s="259"/>
      <c r="AW2939" s="259"/>
      <c r="AX2939" s="256"/>
      <c r="AY2939" s="256"/>
      <c r="AZ2939" s="256"/>
      <c r="BA2939" s="256"/>
      <c r="BB2939" s="256"/>
      <c r="BC2939" s="256"/>
      <c r="BD2939" s="256"/>
      <c r="BE2939" s="256"/>
      <c r="BF2939" s="256"/>
      <c r="BG2939" s="256"/>
      <c r="BH2939" s="256"/>
      <c r="BI2939" s="256"/>
      <c r="BJ2939" s="256"/>
      <c r="BK2939" s="256"/>
      <c r="BL2939" s="262"/>
      <c r="BM2939" s="262"/>
      <c r="BN2939" s="262"/>
      <c r="BO2939" s="262"/>
      <c r="BP2939" s="262"/>
      <c r="BQ2939" s="262"/>
      <c r="BR2939" s="270"/>
      <c r="BS2939" s="270"/>
      <c r="BT2939" s="270"/>
      <c r="BU2939" s="270"/>
      <c r="BV2939" s="270"/>
      <c r="BW2939" s="270"/>
      <c r="BX2939" s="256"/>
      <c r="BY2939" s="256"/>
      <c r="BZ2939" s="256"/>
      <c r="CA2939" s="267"/>
      <c r="CB2939" s="267"/>
      <c r="CC2939" s="274"/>
      <c r="CD2939" s="267"/>
      <c r="CE2939" s="267"/>
      <c r="CF2939" s="267"/>
      <c r="CG2939" s="267"/>
      <c r="CH2939" s="267"/>
      <c r="CI2939" s="267"/>
      <c r="CJ2939" s="267"/>
      <c r="CK2939" s="267"/>
      <c r="CL2939" s="265"/>
      <c r="CM2939" s="272"/>
      <c r="CN2939" s="264"/>
      <c r="CO2939" s="180"/>
      <c r="CP2939" s="226"/>
      <c r="CQ2939" s="226"/>
      <c r="CR2939" s="226"/>
      <c r="CS2939" s="181"/>
      <c r="CT2939" s="181"/>
      <c r="CU2939" s="181"/>
      <c r="CV2939" s="181"/>
      <c r="CW2939" s="181"/>
      <c r="CX2939" s="181"/>
      <c r="CY2939" s="181"/>
      <c r="CZ2939" s="181"/>
      <c r="DA2939" s="181"/>
    </row>
    <row r="2940" spans="1:105" s="120" customFormat="1" ht="15" customHeight="1">
      <c r="A2940" s="228"/>
      <c r="B2940" s="346"/>
      <c r="C2940" s="349"/>
      <c r="D2940" s="237"/>
      <c r="E2940" s="237"/>
      <c r="F2940" s="243"/>
      <c r="G2940" s="122">
        <v>2.1</v>
      </c>
      <c r="H2940" s="84"/>
      <c r="I2940" s="84"/>
      <c r="J2940" s="84"/>
      <c r="K2940" s="84"/>
      <c r="L2940" s="84"/>
      <c r="M2940" s="84"/>
      <c r="N2940" s="84"/>
      <c r="O2940" s="84"/>
      <c r="P2940" s="84"/>
      <c r="Q2940" s="84"/>
      <c r="R2940" s="84"/>
      <c r="S2940" s="84"/>
      <c r="T2940" s="84"/>
      <c r="U2940" s="84"/>
      <c r="V2940" s="84"/>
      <c r="W2940" s="84"/>
      <c r="X2940" s="84"/>
      <c r="Y2940" s="84"/>
      <c r="Z2940" s="84"/>
      <c r="AA2940" s="84"/>
      <c r="AB2940" s="84"/>
      <c r="AC2940" s="80"/>
      <c r="AD2940" s="80"/>
      <c r="AE2940" s="80"/>
      <c r="AF2940" s="80"/>
      <c r="AG2940" s="80"/>
      <c r="AH2940" s="80"/>
      <c r="AI2940" s="80"/>
      <c r="AJ2940" s="80"/>
      <c r="AK2940" s="80"/>
      <c r="AL2940" s="80"/>
      <c r="AM2940" s="240"/>
      <c r="AN2940" s="240"/>
      <c r="AO2940" s="240"/>
      <c r="AP2940" s="240"/>
      <c r="AQ2940" s="240"/>
      <c r="AR2940" s="240"/>
      <c r="AS2940" s="240"/>
      <c r="AT2940" s="256"/>
      <c r="AU2940" s="256"/>
      <c r="AV2940" s="259"/>
      <c r="AW2940" s="259"/>
      <c r="AX2940" s="256"/>
      <c r="AY2940" s="256"/>
      <c r="AZ2940" s="256"/>
      <c r="BA2940" s="256"/>
      <c r="BB2940" s="256"/>
      <c r="BC2940" s="256"/>
      <c r="BD2940" s="256"/>
      <c r="BE2940" s="256"/>
      <c r="BF2940" s="256"/>
      <c r="BG2940" s="256"/>
      <c r="BH2940" s="256"/>
      <c r="BI2940" s="256"/>
      <c r="BJ2940" s="256"/>
      <c r="BK2940" s="256"/>
      <c r="BL2940" s="262"/>
      <c r="BM2940" s="262"/>
      <c r="BN2940" s="262"/>
      <c r="BO2940" s="262"/>
      <c r="BP2940" s="262"/>
      <c r="BQ2940" s="262"/>
      <c r="BR2940" s="270"/>
      <c r="BS2940" s="270"/>
      <c r="BT2940" s="270"/>
      <c r="BU2940" s="270"/>
      <c r="BV2940" s="270"/>
      <c r="BW2940" s="270"/>
      <c r="BX2940" s="256"/>
      <c r="BY2940" s="256"/>
      <c r="BZ2940" s="256"/>
      <c r="CA2940" s="267"/>
      <c r="CB2940" s="267"/>
      <c r="CC2940" s="274"/>
      <c r="CD2940" s="267"/>
      <c r="CE2940" s="267"/>
      <c r="CF2940" s="267"/>
      <c r="CG2940" s="267"/>
      <c r="CH2940" s="267"/>
      <c r="CI2940" s="267"/>
      <c r="CJ2940" s="267"/>
      <c r="CK2940" s="267"/>
      <c r="CL2940" s="265"/>
      <c r="CM2940" s="272"/>
      <c r="CN2940" s="264"/>
      <c r="CO2940" s="180"/>
      <c r="CP2940" s="226"/>
      <c r="CQ2940" s="226"/>
      <c r="CR2940" s="226"/>
      <c r="CS2940" s="181"/>
      <c r="CT2940" s="181"/>
      <c r="CU2940" s="181"/>
      <c r="CV2940" s="181"/>
      <c r="CW2940" s="181"/>
      <c r="CX2940" s="181"/>
      <c r="CY2940" s="181"/>
      <c r="CZ2940" s="181"/>
      <c r="DA2940" s="181"/>
    </row>
    <row r="2941" spans="1:105" s="120" customFormat="1" ht="15" customHeight="1">
      <c r="A2941" s="228"/>
      <c r="B2941" s="346"/>
      <c r="C2941" s="349"/>
      <c r="D2941" s="237"/>
      <c r="E2941" s="237"/>
      <c r="F2941" s="243"/>
      <c r="G2941" s="122">
        <v>2.7</v>
      </c>
      <c r="H2941" s="84"/>
      <c r="I2941" s="84"/>
      <c r="J2941" s="84"/>
      <c r="K2941" s="84"/>
      <c r="L2941" s="84"/>
      <c r="M2941" s="84"/>
      <c r="N2941" s="84"/>
      <c r="O2941" s="84"/>
      <c r="P2941" s="84"/>
      <c r="Q2941" s="84"/>
      <c r="R2941" s="84"/>
      <c r="S2941" s="84"/>
      <c r="T2941" s="84"/>
      <c r="U2941" s="84"/>
      <c r="V2941" s="84"/>
      <c r="W2941" s="84"/>
      <c r="X2941" s="84"/>
      <c r="Y2941" s="84"/>
      <c r="Z2941" s="84"/>
      <c r="AA2941" s="84"/>
      <c r="AB2941" s="84"/>
      <c r="AC2941" s="80"/>
      <c r="AD2941" s="80"/>
      <c r="AE2941" s="80"/>
      <c r="AF2941" s="80"/>
      <c r="AG2941" s="80"/>
      <c r="AH2941" s="80"/>
      <c r="AI2941" s="80"/>
      <c r="AJ2941" s="80"/>
      <c r="AK2941" s="80"/>
      <c r="AL2941" s="80"/>
      <c r="AM2941" s="240"/>
      <c r="AN2941" s="240"/>
      <c r="AO2941" s="240"/>
      <c r="AP2941" s="240"/>
      <c r="AQ2941" s="240"/>
      <c r="AR2941" s="240"/>
      <c r="AS2941" s="240"/>
      <c r="AT2941" s="256"/>
      <c r="AU2941" s="256"/>
      <c r="AV2941" s="259"/>
      <c r="AW2941" s="259"/>
      <c r="AX2941" s="256"/>
      <c r="AY2941" s="256"/>
      <c r="AZ2941" s="256"/>
      <c r="BA2941" s="256"/>
      <c r="BB2941" s="256"/>
      <c r="BC2941" s="256"/>
      <c r="BD2941" s="256"/>
      <c r="BE2941" s="256"/>
      <c r="BF2941" s="256"/>
      <c r="BG2941" s="256"/>
      <c r="BH2941" s="256"/>
      <c r="BI2941" s="256"/>
      <c r="BJ2941" s="256"/>
      <c r="BK2941" s="256"/>
      <c r="BL2941" s="262"/>
      <c r="BM2941" s="262"/>
      <c r="BN2941" s="262"/>
      <c r="BO2941" s="262"/>
      <c r="BP2941" s="262"/>
      <c r="BQ2941" s="262"/>
      <c r="BR2941" s="270"/>
      <c r="BS2941" s="270"/>
      <c r="BT2941" s="270"/>
      <c r="BU2941" s="270"/>
      <c r="BV2941" s="270"/>
      <c r="BW2941" s="270"/>
      <c r="BX2941" s="256"/>
      <c r="BY2941" s="256"/>
      <c r="BZ2941" s="256"/>
      <c r="CA2941" s="267"/>
      <c r="CB2941" s="267"/>
      <c r="CC2941" s="274"/>
      <c r="CD2941" s="267"/>
      <c r="CE2941" s="267"/>
      <c r="CF2941" s="267"/>
      <c r="CG2941" s="267"/>
      <c r="CH2941" s="267"/>
      <c r="CI2941" s="267"/>
      <c r="CJ2941" s="267"/>
      <c r="CK2941" s="267"/>
      <c r="CL2941" s="265"/>
      <c r="CM2941" s="272"/>
      <c r="CN2941" s="264"/>
      <c r="CO2941" s="180"/>
      <c r="CP2941" s="226"/>
      <c r="CQ2941" s="226"/>
      <c r="CR2941" s="226"/>
      <c r="CS2941" s="181"/>
      <c r="CT2941" s="181"/>
      <c r="CU2941" s="181"/>
      <c r="CV2941" s="181"/>
      <c r="CW2941" s="181"/>
      <c r="CX2941" s="181"/>
      <c r="CY2941" s="181"/>
      <c r="CZ2941" s="181"/>
      <c r="DA2941" s="181"/>
    </row>
    <row r="2942" spans="1:105" s="120" customFormat="1" ht="15" customHeight="1">
      <c r="A2942" s="228"/>
      <c r="B2942" s="346"/>
      <c r="C2942" s="349"/>
      <c r="D2942" s="237"/>
      <c r="E2942" s="237"/>
      <c r="F2942" s="243"/>
      <c r="G2942" s="122">
        <v>3</v>
      </c>
      <c r="H2942" s="84"/>
      <c r="I2942" s="84"/>
      <c r="J2942" s="84"/>
      <c r="K2942" s="84"/>
      <c r="L2942" s="84"/>
      <c r="M2942" s="84"/>
      <c r="N2942" s="84"/>
      <c r="O2942" s="84"/>
      <c r="P2942" s="84"/>
      <c r="Q2942" s="84"/>
      <c r="R2942" s="84"/>
      <c r="S2942" s="84"/>
      <c r="T2942" s="84"/>
      <c r="U2942" s="84"/>
      <c r="V2942" s="84"/>
      <c r="W2942" s="84"/>
      <c r="X2942" s="84"/>
      <c r="Y2942" s="84"/>
      <c r="Z2942" s="84"/>
      <c r="AA2942" s="84"/>
      <c r="AB2942" s="84"/>
      <c r="AC2942" s="80"/>
      <c r="AD2942" s="80"/>
      <c r="AE2942" s="80"/>
      <c r="AF2942" s="80"/>
      <c r="AG2942" s="80"/>
      <c r="AH2942" s="80"/>
      <c r="AI2942" s="80"/>
      <c r="AJ2942" s="80"/>
      <c r="AK2942" s="80"/>
      <c r="AL2942" s="80"/>
      <c r="AM2942" s="240"/>
      <c r="AN2942" s="240"/>
      <c r="AO2942" s="240"/>
      <c r="AP2942" s="240"/>
      <c r="AQ2942" s="240"/>
      <c r="AR2942" s="240"/>
      <c r="AS2942" s="240"/>
      <c r="AT2942" s="256"/>
      <c r="AU2942" s="256"/>
      <c r="AV2942" s="259"/>
      <c r="AW2942" s="259"/>
      <c r="AX2942" s="256"/>
      <c r="AY2942" s="256"/>
      <c r="AZ2942" s="256"/>
      <c r="BA2942" s="256"/>
      <c r="BB2942" s="256"/>
      <c r="BC2942" s="256"/>
      <c r="BD2942" s="256"/>
      <c r="BE2942" s="256"/>
      <c r="BF2942" s="256"/>
      <c r="BG2942" s="256"/>
      <c r="BH2942" s="256"/>
      <c r="BI2942" s="256"/>
      <c r="BJ2942" s="256"/>
      <c r="BK2942" s="256"/>
      <c r="BL2942" s="262"/>
      <c r="BM2942" s="262"/>
      <c r="BN2942" s="262"/>
      <c r="BO2942" s="262"/>
      <c r="BP2942" s="262"/>
      <c r="BQ2942" s="262"/>
      <c r="BR2942" s="270"/>
      <c r="BS2942" s="270"/>
      <c r="BT2942" s="270"/>
      <c r="BU2942" s="270"/>
      <c r="BV2942" s="270"/>
      <c r="BW2942" s="270"/>
      <c r="BX2942" s="256"/>
      <c r="BY2942" s="256"/>
      <c r="BZ2942" s="256"/>
      <c r="CA2942" s="267"/>
      <c r="CB2942" s="267"/>
      <c r="CC2942" s="274"/>
      <c r="CD2942" s="267"/>
      <c r="CE2942" s="267"/>
      <c r="CF2942" s="267"/>
      <c r="CG2942" s="267"/>
      <c r="CH2942" s="267"/>
      <c r="CI2942" s="267"/>
      <c r="CJ2942" s="267"/>
      <c r="CK2942" s="267"/>
      <c r="CL2942" s="265"/>
      <c r="CM2942" s="272"/>
      <c r="CN2942" s="264"/>
      <c r="CO2942" s="180"/>
      <c r="CP2942" s="226"/>
      <c r="CQ2942" s="226"/>
      <c r="CR2942" s="226"/>
      <c r="CS2942" s="181"/>
      <c r="CT2942" s="181"/>
      <c r="CU2942" s="181"/>
      <c r="CV2942" s="181"/>
      <c r="CW2942" s="181"/>
      <c r="CX2942" s="181"/>
      <c r="CY2942" s="181"/>
      <c r="CZ2942" s="181"/>
      <c r="DA2942" s="181"/>
    </row>
    <row r="2943" spans="1:105" s="120" customFormat="1" ht="15" customHeight="1">
      <c r="A2943" s="228"/>
      <c r="B2943" s="346"/>
      <c r="C2943" s="349"/>
      <c r="D2943" s="237"/>
      <c r="E2943" s="237"/>
      <c r="F2943" s="244"/>
      <c r="G2943" s="123">
        <v>3.9</v>
      </c>
      <c r="H2943" s="85"/>
      <c r="I2943" s="85"/>
      <c r="J2943" s="85"/>
      <c r="K2943" s="85"/>
      <c r="L2943" s="85"/>
      <c r="M2943" s="85"/>
      <c r="N2943" s="85"/>
      <c r="O2943" s="85"/>
      <c r="P2943" s="85"/>
      <c r="Q2943" s="85"/>
      <c r="R2943" s="85"/>
      <c r="S2943" s="85"/>
      <c r="T2943" s="85"/>
      <c r="U2943" s="85"/>
      <c r="V2943" s="85"/>
      <c r="W2943" s="85"/>
      <c r="X2943" s="85"/>
      <c r="Y2943" s="85"/>
      <c r="Z2943" s="85"/>
      <c r="AA2943" s="85"/>
      <c r="AB2943" s="85"/>
      <c r="AC2943" s="81"/>
      <c r="AD2943" s="81"/>
      <c r="AE2943" s="81"/>
      <c r="AF2943" s="81"/>
      <c r="AG2943" s="81"/>
      <c r="AH2943" s="81"/>
      <c r="AI2943" s="81"/>
      <c r="AJ2943" s="81"/>
      <c r="AK2943" s="81"/>
      <c r="AL2943" s="81"/>
      <c r="AM2943" s="240"/>
      <c r="AN2943" s="240"/>
      <c r="AO2943" s="240"/>
      <c r="AP2943" s="240"/>
      <c r="AQ2943" s="240"/>
      <c r="AR2943" s="240"/>
      <c r="AS2943" s="240"/>
      <c r="AT2943" s="256"/>
      <c r="AU2943" s="256"/>
      <c r="AV2943" s="259"/>
      <c r="AW2943" s="259"/>
      <c r="AX2943" s="256"/>
      <c r="AY2943" s="256"/>
      <c r="AZ2943" s="256"/>
      <c r="BA2943" s="256"/>
      <c r="BB2943" s="256"/>
      <c r="BC2943" s="256"/>
      <c r="BD2943" s="256"/>
      <c r="BE2943" s="256"/>
      <c r="BF2943" s="256"/>
      <c r="BG2943" s="256"/>
      <c r="BH2943" s="256"/>
      <c r="BI2943" s="256"/>
      <c r="BJ2943" s="256"/>
      <c r="BK2943" s="256"/>
      <c r="BL2943" s="262"/>
      <c r="BM2943" s="262"/>
      <c r="BN2943" s="262"/>
      <c r="BO2943" s="262"/>
      <c r="BP2943" s="262"/>
      <c r="BQ2943" s="262"/>
      <c r="BR2943" s="270"/>
      <c r="BS2943" s="270"/>
      <c r="BT2943" s="270"/>
      <c r="BU2943" s="270"/>
      <c r="BV2943" s="270"/>
      <c r="BW2943" s="270"/>
      <c r="BX2943" s="256"/>
      <c r="BY2943" s="256"/>
      <c r="BZ2943" s="256"/>
      <c r="CA2943" s="267"/>
      <c r="CB2943" s="267"/>
      <c r="CC2943" s="274"/>
      <c r="CD2943" s="267"/>
      <c r="CE2943" s="267"/>
      <c r="CF2943" s="267"/>
      <c r="CG2943" s="267"/>
      <c r="CH2943" s="267"/>
      <c r="CI2943" s="267"/>
      <c r="CJ2943" s="267"/>
      <c r="CK2943" s="267"/>
      <c r="CL2943" s="265"/>
      <c r="CM2943" s="272"/>
      <c r="CN2943" s="264"/>
      <c r="CO2943" s="180"/>
      <c r="CP2943" s="226"/>
      <c r="CQ2943" s="226"/>
      <c r="CR2943" s="226"/>
      <c r="CS2943" s="181"/>
      <c r="CT2943" s="181"/>
      <c r="CU2943" s="181"/>
      <c r="CV2943" s="181"/>
      <c r="CW2943" s="181"/>
      <c r="CX2943" s="181"/>
      <c r="CY2943" s="181"/>
      <c r="CZ2943" s="181"/>
      <c r="DA2943" s="181"/>
    </row>
    <row r="2944" spans="1:105" s="120" customFormat="1" ht="15" customHeight="1">
      <c r="A2944" s="229"/>
      <c r="B2944" s="347"/>
      <c r="C2944" s="350"/>
      <c r="D2944" s="238"/>
      <c r="E2944" s="238"/>
      <c r="F2944" s="245" t="s">
        <v>83</v>
      </c>
      <c r="G2944" s="246"/>
      <c r="H2944" s="82"/>
      <c r="I2944" s="82"/>
      <c r="J2944" s="82"/>
      <c r="K2944" s="82"/>
      <c r="L2944" s="82"/>
      <c r="M2944" s="82"/>
      <c r="N2944" s="82"/>
      <c r="O2944" s="82"/>
      <c r="P2944" s="82"/>
      <c r="Q2944" s="82"/>
      <c r="R2944" s="82"/>
      <c r="S2944" s="82"/>
      <c r="T2944" s="82"/>
      <c r="U2944" s="82"/>
      <c r="V2944" s="82"/>
      <c r="W2944" s="82"/>
      <c r="X2944" s="82"/>
      <c r="Y2944" s="82"/>
      <c r="Z2944" s="82"/>
      <c r="AA2944" s="82"/>
      <c r="AB2944" s="82"/>
      <c r="AC2944" s="35"/>
      <c r="AD2944" s="35"/>
      <c r="AE2944" s="35"/>
      <c r="AF2944" s="35"/>
      <c r="AG2944" s="35"/>
      <c r="AH2944" s="35"/>
      <c r="AI2944" s="35"/>
      <c r="AJ2944" s="35"/>
      <c r="AK2944" s="35"/>
      <c r="AL2944" s="35"/>
      <c r="AM2944" s="241"/>
      <c r="AN2944" s="241"/>
      <c r="AO2944" s="241"/>
      <c r="AP2944" s="241"/>
      <c r="AQ2944" s="241"/>
      <c r="AR2944" s="241"/>
      <c r="AS2944" s="241"/>
      <c r="AT2944" s="257"/>
      <c r="AU2944" s="257"/>
      <c r="AV2944" s="260"/>
      <c r="AW2944" s="260"/>
      <c r="AX2944" s="257"/>
      <c r="AY2944" s="257"/>
      <c r="AZ2944" s="257"/>
      <c r="BA2944" s="257"/>
      <c r="BB2944" s="257"/>
      <c r="BC2944" s="257"/>
      <c r="BD2944" s="257"/>
      <c r="BE2944" s="257"/>
      <c r="BF2944" s="257"/>
      <c r="BG2944" s="257"/>
      <c r="BH2944" s="257"/>
      <c r="BI2944" s="257"/>
      <c r="BJ2944" s="257"/>
      <c r="BK2944" s="257"/>
      <c r="BL2944" s="263"/>
      <c r="BM2944" s="263"/>
      <c r="BN2944" s="263"/>
      <c r="BO2944" s="263"/>
      <c r="BP2944" s="263"/>
      <c r="BQ2944" s="263"/>
      <c r="BR2944" s="271"/>
      <c r="BS2944" s="271"/>
      <c r="BT2944" s="271"/>
      <c r="BU2944" s="271"/>
      <c r="BV2944" s="271"/>
      <c r="BW2944" s="271"/>
      <c r="BX2944" s="257"/>
      <c r="BY2944" s="257"/>
      <c r="BZ2944" s="257"/>
      <c r="CA2944" s="268"/>
      <c r="CB2944" s="268"/>
      <c r="CC2944" s="275"/>
      <c r="CD2944" s="268"/>
      <c r="CE2944" s="268"/>
      <c r="CF2944" s="268"/>
      <c r="CG2944" s="268"/>
      <c r="CH2944" s="268"/>
      <c r="CI2944" s="268"/>
      <c r="CJ2944" s="268"/>
      <c r="CK2944" s="268"/>
      <c r="CL2944" s="265"/>
      <c r="CM2944" s="272"/>
      <c r="CN2944" s="264"/>
      <c r="CO2944" s="180"/>
      <c r="CP2944" s="226"/>
      <c r="CQ2944" s="226"/>
      <c r="CR2944" s="226"/>
      <c r="CS2944" s="181"/>
      <c r="CT2944" s="181"/>
      <c r="CU2944" s="181"/>
      <c r="CV2944" s="181"/>
      <c r="CW2944" s="181"/>
      <c r="CX2944" s="181"/>
      <c r="CY2944" s="181"/>
      <c r="CZ2944" s="181"/>
      <c r="DA2944" s="181"/>
    </row>
    <row r="2945" spans="1:105" s="120" customFormat="1" ht="15" customHeight="1">
      <c r="A2945" s="227">
        <f t="shared" si="953"/>
        <v>365</v>
      </c>
      <c r="B2945" s="345" t="s">
        <v>393</v>
      </c>
      <c r="C2945" s="348" t="s">
        <v>394</v>
      </c>
      <c r="D2945" s="236">
        <v>43770</v>
      </c>
      <c r="E2945" s="236" t="s">
        <v>1195</v>
      </c>
      <c r="F2945" s="253" t="s">
        <v>80</v>
      </c>
      <c r="G2945" s="254"/>
      <c r="H2945" s="82" t="s">
        <v>69</v>
      </c>
      <c r="I2945" s="82"/>
      <c r="J2945" s="82" t="s">
        <v>67</v>
      </c>
      <c r="K2945" s="82" t="s">
        <v>60</v>
      </c>
      <c r="L2945" s="82" t="s">
        <v>60</v>
      </c>
      <c r="M2945" s="82" t="s">
        <v>60</v>
      </c>
      <c r="N2945" s="82" t="s">
        <v>60</v>
      </c>
      <c r="O2945" s="82"/>
      <c r="P2945" s="82" t="s">
        <v>60</v>
      </c>
      <c r="Q2945" s="82" t="s">
        <v>60</v>
      </c>
      <c r="R2945" s="82" t="s">
        <v>60</v>
      </c>
      <c r="S2945" s="82" t="s">
        <v>60</v>
      </c>
      <c r="T2945" s="82" t="s">
        <v>60</v>
      </c>
      <c r="U2945" s="82" t="s">
        <v>60</v>
      </c>
      <c r="V2945" s="82"/>
      <c r="W2945" s="82" t="s">
        <v>61</v>
      </c>
      <c r="X2945" s="82" t="s">
        <v>61</v>
      </c>
      <c r="Y2945" s="82" t="s">
        <v>61</v>
      </c>
      <c r="Z2945" s="82" t="s">
        <v>61</v>
      </c>
      <c r="AA2945" s="82" t="s">
        <v>61</v>
      </c>
      <c r="AB2945" s="82" t="s">
        <v>61</v>
      </c>
      <c r="AC2945" s="82"/>
      <c r="AD2945" s="82" t="s">
        <v>61</v>
      </c>
      <c r="AE2945" s="82" t="s">
        <v>61</v>
      </c>
      <c r="AF2945" s="82" t="s">
        <v>61</v>
      </c>
      <c r="AG2945" s="82" t="s">
        <v>61</v>
      </c>
      <c r="AH2945" s="82" t="s">
        <v>61</v>
      </c>
      <c r="AI2945" s="82" t="s">
        <v>1471</v>
      </c>
      <c r="AJ2945" s="82"/>
      <c r="AK2945" s="82" t="s">
        <v>60</v>
      </c>
      <c r="AL2945" s="82" t="s">
        <v>60</v>
      </c>
      <c r="AM2945" s="239">
        <f>COUNTIF(H2945:AL2945,"PH")+COUNTIF(H2945:AL2945,"PH/L")+COUNTIF(H2945:AL2945,"PM")</f>
        <v>0</v>
      </c>
      <c r="AN2945" s="239">
        <f>COUNTIF(H2945:AL2945,"PD")+COUNTIF(H2945:AL2945,"PDD")+COUNTIF(H2945:AL2945,"P/DS")/2+COUNTIF(H2945:AL2945,"PMD")</f>
        <v>0</v>
      </c>
      <c r="AO2945" s="239">
        <f>COUNTIF(H2945:AL2945,"PN")+COUNTIF(H2945:AL2945,"P/NS")/2+COUNTIF(H2945:AL2945,"PH")+COUNTIF(H2945:AL2945,"PH/F")/2+COUNTIF(H2945:AL2945,"PH/L")/2+COUNTIF(H2945:AL2945,"PM")</f>
        <v>0</v>
      </c>
      <c r="AP2945" s="239">
        <f>COUNTIF(H2945:AL2945,"BH")+COUNTIF(H2945:AL2945,"AL/BL")+COUNTIF(H2945:AL2945,"UL/BL")+COUNTIF(H2945:AL2945,"BM")</f>
        <v>0</v>
      </c>
      <c r="AQ2945" s="239">
        <f>COUNTIF(H2945:AL2945,"DS")+COUNTIF(H2945:AL2945,"AL/DS")/2+COUNTIF(H2945:AL2945,"UL/DS")/2+COUNTIF(H2945:AL2945,"CT")+COUNTIF(H2945:AL2945,"MD")</f>
        <v>12.5</v>
      </c>
      <c r="AR2945" s="239">
        <f>COUNTIF(H2945:AL2945,"NS")+COUNTIF(H2945:AL2945,"AL/NS")/2+COUNTIF(H2945:AL2945,"UL/NS")/2+COUNTIF(H2945:AL2945,"BH")+COUNTIF(H2945:AL2945,"AL/BF")/2+COUNTIF(H2945:AL2945,"AL/BL")/2+COUNTIF(H2945:AL2945,"UL/BL")/2+COUNTIF(H2945:AL2945,"UL/BF")/2+COUNTIF(H2945:AL2945,"BM")</f>
        <v>11</v>
      </c>
      <c r="AS2945" s="239">
        <f>COUNTIF(H2945:AL2945,"AL")+COUNTIF(H2945:AL2945,"AL/DS")/2+COUNTIF(H2945:AL2945,"AL/NS")/2+COUNTIF(H2945:AL2945,"NH")+COUNTIF(H2945:AL2945,"SL")+COUNTIF(H2945:AL2945,"NHD")+COUNTIF(H2945:AL2945,"B")+COUNTIF(H2945:AL2945,"HL")+COUNTIF(H2945:AL2945,"AL/BF")/2+COUNTIF(H2945:AL2945,"AL/BL")/2</f>
        <v>2</v>
      </c>
      <c r="AT2945" s="255">
        <f>COUNTIF(H2945:AL2945,"PD")+COUNTIF(H2945:AL2945,"PN")+COUNTIF(H2945:AL2945,"P/DS")/2+COUNTIF(H2945:AL2945,"P/NS")/2+COUNTIF(H2945:AL2945,"DS")+COUNTIF(H2945:AL2945,"NS")+COUNTIF(H2945:AL2945,"AL")+COUNTIF(H2945:AL2945,"AL/DS")+COUNTIF(H2945:AL2945,"AL/NS")+COUNTIF(H2945:AL2945,"NH")+COUNTIF(H2945:AL2945,"SL")+COUNTIF(H2945:AL2945,"UL/DS")/2+COUNTIF(H2945:AL2945,"UL/NS")/2+COUNTIF(H2945:AL2945,"CT")+COUNTIF(H2945:AL2945,"NHD")+COUNTIF(H2945:AL2945,"PDD")+COUNTIF(H2945:AL2945,"B")+COUNTIF(H2945:AL2945,"HL")+COUNTIF(H2945:AL2945,"PH")+COUNTIF(H2945:AL2945,"BH")+COUNTIF(H2945:AL2945,"AL/BF")+COUNTIF(H2945:AL2945,"AL/BL")+COUNTIF(H2945:AL2945,"UL/BF")/2+COUNTIF(H2945:AL2945,"UL/BL")/2+COUNTIF(H2945:AL2945,"PH/F")/2+COUNTIF(H2945:AL2945,"PH/L")/2+COUNTIF(H2945:AL2945,"MD")+COUNTIF(H2945:AL2945,"PMD")+COUNTIF(H2945:AL2945,"PM")+COUNTIF(H2945:AL2945,"BM")</f>
        <v>25.5</v>
      </c>
      <c r="AU2945" s="255">
        <f>COUNTIF(H2945:AL2945,"P/DS")/2+COUNTIF(H2945:AL2945,"P/NS")/2+COUNTIF(H2945:AL2945,"IL")+COUNTIF(H2945:AL2945,"NL")+COUNTIF(H2945:AL2945,"UL")+COUNTIF(H2945:AL2945,"UL/DS")/2+COUNTIF(H2945:AL2945,"UL/NS")/2+COUNTIF(H2945:AL2945,"KT")+COUNTIF(H2945:AL2945,"UL/BF")/2+COUNTIF(H2945:AL2945,"UL/BL")/2+COUNTIF(H2945:AL2945,"PH/F")/2+COUNTIF(H2945:AL2945,"PH/L")/2+COUNTIF(H2945:AL2945,"NB")</f>
        <v>0.5</v>
      </c>
      <c r="AV2945" s="258">
        <f>COUNTIF(H2945:AL2945,"PN")+COUNTIF(H2945:AL2945,"TVD")+COUNTIF(H2945:AL2945,"PH")+COUNTIF(H2945:AL2945,"PM")+COUNTIF(H2945:AL2945,"PDD")-COUNTIFS(H2945:AL2945,"PN",H2952:AL2952,"&gt;=3")-COUNTIFS(H2945:AL2945,"PM",H2952:AL2952,"&gt;=3")</f>
        <v>0</v>
      </c>
      <c r="AW2945" s="258">
        <f>COUNTIF(H2945:AL2945,"NS")+COUNTIF(H2945:AL2945,"D")+COUNTIF(H2945:AL2945,"BH")+COUNTIF(H2945:AL2945,"NHD")+COUNTIF(H2945:AL2945,"BM")-COUNTIFS(H2945:AL2945,"NS",H2952:AL2952,"&gt;=3")-COUNTIFS(H2945:AL2945,"BH",H2952:AL2952,"&gt;=3")-COUNTIFS(H2945:AL2945,"BM",H2952:AL2952,"&gt;=3")</f>
        <v>11</v>
      </c>
      <c r="AX2945" s="255">
        <f>COUNTIF(H2945:AL2945,"AL")+COUNTIF(H2945:AL2945,"AL/DS")/2+COUNTIF(H2945:AL2945,"AL/NS")/2+COUNTIF(H2945:AL2945,"AL/BF")+COUNTIF(H2945:AL2945,"AL/BL")/2</f>
        <v>1</v>
      </c>
      <c r="AY2945" s="255">
        <f>COUNTIF(H2945:AL2945,"SL")</f>
        <v>0</v>
      </c>
      <c r="AZ2945" s="255">
        <f>COUNTIF(H2945:AL2945,"NH")</f>
        <v>1</v>
      </c>
      <c r="BA2945" s="255">
        <f>COUNTIF(H2945:AL2945,"HL")</f>
        <v>0</v>
      </c>
      <c r="BB2945" s="255">
        <f>COUNTIF(G2945:AL2945,"P/DS")/2+COUNTIF(G2945:AL2945,"P/NS")/2+COUNTIF(G2945:AL2945,"UL")+COUNTIF(G2945:AL2945,"UL/DS")/2+COUNTIF(G2945:AL2945,"UL/NS")/2+COUNTIF(G2945:AL2945,"UL/BL")/2+COUNTIF(G2945:AL2945,"UL/BF")/2+COUNTIF(G2945:AL2945,"PH/F")/2+COUNTIF(G2945:AL2945,"PH/L")/2</f>
        <v>0.5</v>
      </c>
      <c r="BC2945" s="255">
        <f>COUNTIF(H2945:AL2945,"NB")</f>
        <v>0</v>
      </c>
      <c r="BD2945" s="255">
        <f>COUNTIF(H2945:AL2945,"NL")</f>
        <v>0</v>
      </c>
      <c r="BE2945" s="255">
        <f>COUNTIF(H2945:AL2945,"IL")</f>
        <v>0</v>
      </c>
      <c r="BF2945" s="255">
        <f>COUNTIF(H2945:AL2945,"KT")</f>
        <v>0</v>
      </c>
      <c r="BG2945" s="255">
        <f>COUNTIF(H2945:AL2945,"L70")</f>
        <v>0</v>
      </c>
      <c r="BH2945" s="255">
        <f>COUNTIF(H2945:AL2945,"MD")</f>
        <v>0</v>
      </c>
      <c r="BI2945" s="255">
        <f>COUNTIF(H2945:AL2945,"PMD")</f>
        <v>0</v>
      </c>
      <c r="BJ2945" s="255">
        <f>COUNTIF(H2945:AL2945,"PM")</f>
        <v>0</v>
      </c>
      <c r="BK2945" s="255">
        <f>COUNTIF(H2945:AL2945,"BM")</f>
        <v>0</v>
      </c>
      <c r="BL2945" s="261">
        <f>SUMIF(H2945:AL2945,"PD",H2946:AL2946)+SUMIF(H2945:AL2945,"PN",H2946:AL2946)+SUMIF(H2945:AL2945,"P/DS",H2946:AL2946)+SUMIF(H2945:AL2945,"PN/F",H2946:AL2946)+SUMIF(H2945:AL2945,"PN/L",H2946:AL2946)+SUMIF(H2945:AL2945,"TV",H2946:AL2946)+SUMIF(H2945:AL2945,"TVD",H2946:AL2946)+SUMIF(H2945:AL2945,"PDD",H2946:AL2946)</f>
        <v>0</v>
      </c>
      <c r="BM2945" s="261">
        <f>SUMIF(H2945:AL2945,"PD",H2947:AL2947)+SUMIF(H2945:AL2945,"PN",H2947:AL2947)+SUMIF(H2945:AL2945,"P/DS",H2947:AL2947)+SUMIF(H2945:AL2945,"PN/F",H2947:AL2947)+SUMIF(H2945:AL2945,"PN/L",H2947:AL2947)+SUMIF(H2945:AL2945,"TV",H2947:AL2947)+SUMIF(H2945:AL2945,"TVD",H2947:AL2947)+SUMIF(H2945:AL2945,"PDD",H2947:AL2947)+SUMIF(H2945:AL2945,"PMD",H2947:AL2947)</f>
        <v>0</v>
      </c>
      <c r="BN2945" s="261">
        <f>SUMIF(H2945:AL2945,"PD",H2948:AL2948)+SUMIF(H2945:AL2945,"PN",H2948:AL2948)+SUMIF(H2945:AL2945,"P/DS",H2948:AL2948)+SUMIF(H2945:AL2945,"PN/F",H2948:AL2948)+SUMIF(H2945:AL2945,"PN/L",H2948:AL2948)+SUMIF(H2945:AL2945,"TV",H2948:AL2948)+SUMIF(H2945:AL2945,"TVD",H2948:AL2948)</f>
        <v>0</v>
      </c>
      <c r="BO2945" s="261">
        <f>SUMIF(H2945:AL2945,"PD",H2949:AL2949)+SUMIF(H2945:AL2945,"PN",H2949:AL2949)+SUMIF(H2945:AL2945,"P/DS",H2949:AL2949)+SUMIF(H2945:AL2945,"PN/F",H2949:AL2949)+SUMIF(H2945:AL2945,"PN/L",H2949:AL2949)+SUMIF(H2945:AL2945,"TV",H2949:AL2949)+SUMIF(H2945:AL2945,"TVD",H2949:AL2949)</f>
        <v>0</v>
      </c>
      <c r="BP2945" s="261">
        <f>SUMIF(H2945:AL2945,"PD",H2950:AL2950)+SUMIF(H2945:AL2945,"PN",H2950:AL2950)+SUMIF(H2945:AL2945,"P/DS",H2950:AL2950)+SUMIF(H2945:AL2945,"PN/F",H2950:AL2950)+SUMIF(H2945:AL2945,"PN/L",H2950:AL2950)+SUMIF(H2945:AL2945,"TV",H2950:AL2950)+SUMIF(H2945:AL2945,"TVD",H2950:AL2950)+SUMIF(H2945:AL2945,"PDD",H2950:AL2950)+SUMIF(H2945:AL2945,"PH",H2950:AL2950)+SUMIF(H2945:AL2945,"PM",H2950:AL2950)</f>
        <v>0</v>
      </c>
      <c r="BQ2945" s="261">
        <f>SUMIF(H2945:AL2945,"PD",H2951:AL2951)+SUMIF(H2945:AL2945,"PN",H2951:AL2951)+SUMIF(H2945:AL2945,"P/DS",H2951:AL2951)+SUMIF(H2945:AL2945,"PN/F",H2951:AL2951)+SUMIF(H2945:AL2945,"PN/L",H2951:AL2951)+SUMIF(H2945:AL2945,"TV",H2951:AL2951)+SUMIF(H2945:AL2945,"TVD",H2951:AL2951)+SUMIF(H2945:AL2945,"PDD",H2951:AL2951)+SUMIF(H2945:AL2945,"PH",H2951:AL2951)+SUMIF(H2945:AL2945,"PM",H2951:AL2951)</f>
        <v>0</v>
      </c>
      <c r="BR2945" s="269">
        <f>SUM(H2946:AL2946)-BL2945</f>
        <v>35</v>
      </c>
      <c r="BS2945" s="269">
        <f>SUM(H2947:AL2947)-BM2945</f>
        <v>23.5</v>
      </c>
      <c r="BT2945" s="269">
        <f>SUM(H2948:AL2948)-BN2945</f>
        <v>0</v>
      </c>
      <c r="BU2945" s="269">
        <f>SUM(H2949:AL2949)-BO2945</f>
        <v>0</v>
      </c>
      <c r="BV2945" s="269">
        <f>SUM(H2950:AL2950)-BP2945</f>
        <v>0</v>
      </c>
      <c r="BW2945" s="269">
        <f>SUM(H2951:AL2951)-BQ2945</f>
        <v>0</v>
      </c>
      <c r="BX2945" s="255">
        <f>SUMIF(H2945:AL2945,"PD",H2952:AL2952)+SUMIF(H2945:AL2945,"PN",H2952:AL2952)+SUMIF(H2945:AL2945,"P/DS",H2952:AL2952)+SUMIF(H2945:AL2945,"PN/F",H2952:AL2952)+SUMIF(H2945:AL2945,"PN/L",H2952:AL2952)</f>
        <v>0</v>
      </c>
      <c r="BY2945" s="255">
        <f>SUM(H2952:AL2952)-BX2945</f>
        <v>0</v>
      </c>
      <c r="BZ2945" s="255">
        <f t="shared" ref="BZ2945" si="958">+SUM(BL2945:BW2952)</f>
        <v>58.5</v>
      </c>
      <c r="CA2945" s="266">
        <f>(COUNTIFS(H2945:AL2945,"PD",H2946:AL2946,"&gt;=2"))*0.5-IF(CN2945="VP",COUNTIFS($H$16:$AL$16,"SAT",H2945:AL2945,"PD",H2946:AL2946,"&gt;=2"))*0.5</f>
        <v>0</v>
      </c>
      <c r="CB2945" s="266">
        <f>(COUNTIFS(H2945:AL2945,"PN",H2947:AL2947,"&gt;=0.5",H2946:AL2946,"&gt;=1.5"))*0.5+COUNTIFS(H2945:AL2945,"PDD",H2947:AL2947,"&gt;=0.5",H2946:AL2946,"&gt;=1.5")*0.5</f>
        <v>0</v>
      </c>
      <c r="CC2945" s="273">
        <f>(COUNTIFS(H2945:AL2945,"TV",H2947:AL2947,"&gt;=10"))*0.5+(COUNTIFS(H2945:AL2945,"PMD",H2947:AL2947,"&gt;=2"))*0.5</f>
        <v>0</v>
      </c>
      <c r="CD2945" s="266">
        <f>(COUNTIFS(H2945:AL2945,"TVD",H2949:AL2949,"&gt;=6.5",H2947:AL2947,"&gt;=3.5"))*0.5</f>
        <v>0</v>
      </c>
      <c r="CE2945" s="266">
        <f>(COUNTIFS(H2945:AL2945,"PD",H2950:AL2950,"&gt;=10"))*0.5</f>
        <v>0</v>
      </c>
      <c r="CF2945" s="266">
        <f>(COUNTIFS(H2945:AL2945,"PDD",H2950:AL2950,"&gt;=3.5",H2951:AL2951,"&gt;=6.5")+COUNTIFS(H2945:AL2945,"PH",H2951:AL2951,"&gt;=0.5",H2950:AL2950,"&gt;=1.5")+COUNTIFS(H2945:AL2945,"PM",H2951:AL2951,"&gt;=0.5",H2950:AL2950,"&gt;=1.5"))*0.5</f>
        <v>0</v>
      </c>
      <c r="CG2945" s="266">
        <f>(COUNTIFS(H2945:AL2945,"DS",H2946:AL2946,"&gt;=2")+COUNTIFS(H2945:AL2945,"AL/DS",H2946:AL2946,"&gt;=2"))*0.5-IF(CN2945="VP",COUNTIFS($H$16:$AL$16,"SAT",H2945:AL2945,"DS",H2946:AL2946,"&gt;=2"))*0.5</f>
        <v>3.5</v>
      </c>
      <c r="CH2945" s="266">
        <f>(COUNTIFS(H2945:AL2945,"NS",H2947:AL2947,"&gt;=0.5",H2946:AL2946,"&gt;=1.5")+COUNTIFS(H2945:AL2945,"AL/NS",H2947:AL2947,"&gt;=0.5",H2946:AL2946,"&gt;=1.5")+COUNTIFS(H2945:AL2945,"NHD",H2947:AL2947,"&gt;=4.5",H2950:AL2950,"&gt;=2",H2946:AL2946,"&gt;=1.5"))*0.5</f>
        <v>4.5</v>
      </c>
      <c r="CI2945" s="266">
        <f>(COUNTIF(H2947:AL2947,"&gt;=10")+COUNTIFS(H2945:AL2945,"MD",H2947:AL2947,"&gt;=2")-COUNTIFS(H2945:AL2945,"TV",H2947:AL2947,"&gt;=10"))*0.5</f>
        <v>0.5</v>
      </c>
      <c r="CJ2945" s="266">
        <f>(COUNTIFS(H2945:AL2945,"D",H2949:AL2949,"&gt;=6.5",H2947:AL2947,"&gt;=3.5"))*0.5</f>
        <v>0</v>
      </c>
      <c r="CK2945" s="266">
        <f>(COUNTIF(H2950:AL2950,"&gt;=10")-COUNTIFS(H2945:AL2945,"PD",H2950:AL2950,"&gt;=10"))*0.5</f>
        <v>0</v>
      </c>
      <c r="CL2945" s="265">
        <f>(COUNTIFS(H2945:AL2945,"NHD",H2950:AL2950,"&gt;=3.5",H2951:AL2951,"&gt;=6.5")+COUNTIFS(H2945:AL2945,"BH",H2950:AL2950,"&gt;=1.5",H2951:AL2951,"&gt;=0.5")+COUNTIFS(H2945:AL2945,"BM",H2950:AL2950,"&gt;=1.5",H2951:AL2951,"&gt;=0.5")+COUNTIFS(H2945:AL2945,"D",H2950:AL2950,"&gt;=1.5",H2951:AL2951,"&gt;=0.5"))*0.5</f>
        <v>0</v>
      </c>
      <c r="CM2945" s="272"/>
      <c r="CN2945" s="264" t="s">
        <v>723</v>
      </c>
      <c r="CO2945" s="180">
        <f t="shared" ref="CO2945" si="959">+AM2945+AN2945+AO2945+AP2945+AQ2945+AR2945+AS2945+AU2945+BG2945</f>
        <v>26</v>
      </c>
      <c r="CP2945" s="225">
        <f>+SUM(I2946:I2951)-I2952</f>
        <v>10.5</v>
      </c>
      <c r="CQ2945" s="225">
        <f>+SUM(J2946:J2951)-J2952</f>
        <v>0</v>
      </c>
      <c r="CR2945" s="225">
        <f>+SUM(K2946:K2951)-K2952</f>
        <v>0</v>
      </c>
      <c r="CS2945" s="181"/>
      <c r="CT2945" s="181"/>
      <c r="CU2945" s="181"/>
      <c r="CV2945" s="181"/>
      <c r="CW2945" s="181"/>
      <c r="CX2945" s="181"/>
      <c r="CY2945" s="181"/>
      <c r="CZ2945" s="181"/>
      <c r="DA2945" s="181"/>
    </row>
    <row r="2946" spans="1:105" s="120" customFormat="1" ht="15" customHeight="1">
      <c r="A2946" s="228"/>
      <c r="B2946" s="346"/>
      <c r="C2946" s="349"/>
      <c r="D2946" s="237"/>
      <c r="E2946" s="237"/>
      <c r="F2946" s="242" t="s">
        <v>82</v>
      </c>
      <c r="G2946" s="121">
        <v>1.5</v>
      </c>
      <c r="H2946" s="83"/>
      <c r="I2946" s="83"/>
      <c r="J2946" s="83">
        <v>0</v>
      </c>
      <c r="K2946" s="83">
        <v>0</v>
      </c>
      <c r="L2946" s="83">
        <v>2.5</v>
      </c>
      <c r="M2946" s="83">
        <v>2.5</v>
      </c>
      <c r="N2946" s="83"/>
      <c r="O2946" s="83"/>
      <c r="P2946" s="83">
        <v>0</v>
      </c>
      <c r="Q2946" s="83">
        <v>2.5</v>
      </c>
      <c r="R2946" s="83">
        <v>2.5</v>
      </c>
      <c r="S2946" s="83">
        <v>2.5</v>
      </c>
      <c r="T2946" s="83">
        <v>2.5</v>
      </c>
      <c r="U2946" s="83"/>
      <c r="V2946" s="83"/>
      <c r="W2946" s="83">
        <v>2</v>
      </c>
      <c r="X2946" s="83">
        <v>1</v>
      </c>
      <c r="Y2946" s="83">
        <v>1.5</v>
      </c>
      <c r="Z2946" s="83">
        <v>2</v>
      </c>
      <c r="AA2946" s="83">
        <v>1.5</v>
      </c>
      <c r="AB2946" s="83"/>
      <c r="AC2946" s="79"/>
      <c r="AD2946" s="79">
        <v>2</v>
      </c>
      <c r="AE2946" s="79">
        <v>2</v>
      </c>
      <c r="AF2946" s="79">
        <v>1.5</v>
      </c>
      <c r="AG2946" s="79">
        <v>2</v>
      </c>
      <c r="AH2946" s="79">
        <v>2</v>
      </c>
      <c r="AI2946" s="79"/>
      <c r="AJ2946" s="79"/>
      <c r="AK2946" s="79">
        <v>2.5</v>
      </c>
      <c r="AL2946" s="79"/>
      <c r="AM2946" s="240"/>
      <c r="AN2946" s="240"/>
      <c r="AO2946" s="240"/>
      <c r="AP2946" s="240"/>
      <c r="AQ2946" s="240"/>
      <c r="AR2946" s="240"/>
      <c r="AS2946" s="240"/>
      <c r="AT2946" s="256"/>
      <c r="AU2946" s="256"/>
      <c r="AV2946" s="259"/>
      <c r="AW2946" s="259"/>
      <c r="AX2946" s="256"/>
      <c r="AY2946" s="256"/>
      <c r="AZ2946" s="256"/>
      <c r="BA2946" s="256"/>
      <c r="BB2946" s="256"/>
      <c r="BC2946" s="256"/>
      <c r="BD2946" s="256"/>
      <c r="BE2946" s="256"/>
      <c r="BF2946" s="256"/>
      <c r="BG2946" s="256"/>
      <c r="BH2946" s="256"/>
      <c r="BI2946" s="256"/>
      <c r="BJ2946" s="256"/>
      <c r="BK2946" s="256"/>
      <c r="BL2946" s="262"/>
      <c r="BM2946" s="262"/>
      <c r="BN2946" s="262"/>
      <c r="BO2946" s="262"/>
      <c r="BP2946" s="262"/>
      <c r="BQ2946" s="262"/>
      <c r="BR2946" s="270"/>
      <c r="BS2946" s="270"/>
      <c r="BT2946" s="270"/>
      <c r="BU2946" s="270"/>
      <c r="BV2946" s="270"/>
      <c r="BW2946" s="270"/>
      <c r="BX2946" s="256"/>
      <c r="BY2946" s="256"/>
      <c r="BZ2946" s="256"/>
      <c r="CA2946" s="267"/>
      <c r="CB2946" s="267"/>
      <c r="CC2946" s="274"/>
      <c r="CD2946" s="267"/>
      <c r="CE2946" s="267"/>
      <c r="CF2946" s="267"/>
      <c r="CG2946" s="267"/>
      <c r="CH2946" s="267"/>
      <c r="CI2946" s="267"/>
      <c r="CJ2946" s="267"/>
      <c r="CK2946" s="267"/>
      <c r="CL2946" s="265"/>
      <c r="CM2946" s="272"/>
      <c r="CN2946" s="264"/>
      <c r="CO2946" s="180"/>
      <c r="CP2946" s="226"/>
      <c r="CQ2946" s="226"/>
      <c r="CR2946" s="226"/>
      <c r="CS2946" s="181"/>
      <c r="CT2946" s="181"/>
      <c r="CU2946" s="181"/>
      <c r="CV2946" s="181"/>
      <c r="CW2946" s="181"/>
      <c r="CX2946" s="181"/>
      <c r="CY2946" s="181"/>
      <c r="CZ2946" s="181"/>
      <c r="DA2946" s="181"/>
    </row>
    <row r="2947" spans="1:105" s="120" customFormat="1" ht="15" customHeight="1">
      <c r="A2947" s="228"/>
      <c r="B2947" s="346"/>
      <c r="C2947" s="349"/>
      <c r="D2947" s="237"/>
      <c r="E2947" s="237"/>
      <c r="F2947" s="243"/>
      <c r="G2947" s="122">
        <v>2</v>
      </c>
      <c r="H2947" s="84"/>
      <c r="I2947" s="84">
        <v>10.5</v>
      </c>
      <c r="J2947" s="84"/>
      <c r="K2947" s="84"/>
      <c r="L2947" s="84"/>
      <c r="M2947" s="84"/>
      <c r="N2947" s="84"/>
      <c r="O2947" s="84">
        <v>8</v>
      </c>
      <c r="P2947" s="84"/>
      <c r="Q2947" s="84"/>
      <c r="R2947" s="84"/>
      <c r="S2947" s="84"/>
      <c r="T2947" s="84"/>
      <c r="U2947" s="84"/>
      <c r="V2947" s="84"/>
      <c r="W2947" s="84">
        <v>0.5</v>
      </c>
      <c r="X2947" s="84">
        <v>0.5</v>
      </c>
      <c r="Y2947" s="84">
        <v>0.5</v>
      </c>
      <c r="Z2947" s="84">
        <v>0.5</v>
      </c>
      <c r="AA2947" s="84">
        <v>0.5</v>
      </c>
      <c r="AB2947" s="84"/>
      <c r="AC2947" s="80"/>
      <c r="AD2947" s="80">
        <v>0.5</v>
      </c>
      <c r="AE2947" s="80">
        <v>0.5</v>
      </c>
      <c r="AF2947" s="80">
        <v>0.5</v>
      </c>
      <c r="AG2947" s="80">
        <v>0.5</v>
      </c>
      <c r="AH2947" s="80">
        <v>0.5</v>
      </c>
      <c r="AI2947" s="80"/>
      <c r="AJ2947" s="80"/>
      <c r="AK2947" s="80"/>
      <c r="AL2947" s="80"/>
      <c r="AM2947" s="240"/>
      <c r="AN2947" s="240"/>
      <c r="AO2947" s="240"/>
      <c r="AP2947" s="240"/>
      <c r="AQ2947" s="240"/>
      <c r="AR2947" s="240"/>
      <c r="AS2947" s="240"/>
      <c r="AT2947" s="256"/>
      <c r="AU2947" s="256"/>
      <c r="AV2947" s="259"/>
      <c r="AW2947" s="259"/>
      <c r="AX2947" s="256"/>
      <c r="AY2947" s="256"/>
      <c r="AZ2947" s="256"/>
      <c r="BA2947" s="256"/>
      <c r="BB2947" s="256"/>
      <c r="BC2947" s="256"/>
      <c r="BD2947" s="256"/>
      <c r="BE2947" s="256"/>
      <c r="BF2947" s="256"/>
      <c r="BG2947" s="256"/>
      <c r="BH2947" s="256"/>
      <c r="BI2947" s="256"/>
      <c r="BJ2947" s="256"/>
      <c r="BK2947" s="256"/>
      <c r="BL2947" s="262"/>
      <c r="BM2947" s="262"/>
      <c r="BN2947" s="262"/>
      <c r="BO2947" s="262"/>
      <c r="BP2947" s="262"/>
      <c r="BQ2947" s="262"/>
      <c r="BR2947" s="270"/>
      <c r="BS2947" s="270"/>
      <c r="BT2947" s="270"/>
      <c r="BU2947" s="270"/>
      <c r="BV2947" s="270"/>
      <c r="BW2947" s="270"/>
      <c r="BX2947" s="256"/>
      <c r="BY2947" s="256"/>
      <c r="BZ2947" s="256"/>
      <c r="CA2947" s="267"/>
      <c r="CB2947" s="267"/>
      <c r="CC2947" s="274"/>
      <c r="CD2947" s="267"/>
      <c r="CE2947" s="267"/>
      <c r="CF2947" s="267"/>
      <c r="CG2947" s="267"/>
      <c r="CH2947" s="267"/>
      <c r="CI2947" s="267"/>
      <c r="CJ2947" s="267"/>
      <c r="CK2947" s="267"/>
      <c r="CL2947" s="265"/>
      <c r="CM2947" s="272"/>
      <c r="CN2947" s="264"/>
      <c r="CO2947" s="180"/>
      <c r="CP2947" s="226"/>
      <c r="CQ2947" s="226"/>
      <c r="CR2947" s="226"/>
      <c r="CS2947" s="181"/>
      <c r="CT2947" s="181"/>
      <c r="CU2947" s="181"/>
      <c r="CV2947" s="181"/>
      <c r="CW2947" s="181"/>
      <c r="CX2947" s="181"/>
      <c r="CY2947" s="181"/>
      <c r="CZ2947" s="181"/>
      <c r="DA2947" s="181"/>
    </row>
    <row r="2948" spans="1:105" s="120" customFormat="1" ht="15" customHeight="1">
      <c r="A2948" s="228"/>
      <c r="B2948" s="346"/>
      <c r="C2948" s="349"/>
      <c r="D2948" s="237"/>
      <c r="E2948" s="237"/>
      <c r="F2948" s="243"/>
      <c r="G2948" s="122">
        <v>2.1</v>
      </c>
      <c r="H2948" s="84"/>
      <c r="I2948" s="84"/>
      <c r="J2948" s="84"/>
      <c r="K2948" s="84"/>
      <c r="L2948" s="84"/>
      <c r="M2948" s="84"/>
      <c r="N2948" s="84"/>
      <c r="O2948" s="84"/>
      <c r="P2948" s="84"/>
      <c r="Q2948" s="84"/>
      <c r="R2948" s="84"/>
      <c r="S2948" s="84"/>
      <c r="T2948" s="84"/>
      <c r="U2948" s="84"/>
      <c r="V2948" s="84"/>
      <c r="W2948" s="84"/>
      <c r="X2948" s="84"/>
      <c r="Y2948" s="84"/>
      <c r="Z2948" s="84"/>
      <c r="AA2948" s="84"/>
      <c r="AB2948" s="84"/>
      <c r="AC2948" s="80"/>
      <c r="AD2948" s="80"/>
      <c r="AE2948" s="80"/>
      <c r="AF2948" s="80"/>
      <c r="AG2948" s="80"/>
      <c r="AH2948" s="80"/>
      <c r="AI2948" s="80"/>
      <c r="AJ2948" s="80"/>
      <c r="AK2948" s="80"/>
      <c r="AL2948" s="80"/>
      <c r="AM2948" s="240"/>
      <c r="AN2948" s="240"/>
      <c r="AO2948" s="240"/>
      <c r="AP2948" s="240"/>
      <c r="AQ2948" s="240"/>
      <c r="AR2948" s="240"/>
      <c r="AS2948" s="240"/>
      <c r="AT2948" s="256"/>
      <c r="AU2948" s="256"/>
      <c r="AV2948" s="259"/>
      <c r="AW2948" s="259"/>
      <c r="AX2948" s="256"/>
      <c r="AY2948" s="256"/>
      <c r="AZ2948" s="256"/>
      <c r="BA2948" s="256"/>
      <c r="BB2948" s="256"/>
      <c r="BC2948" s="256"/>
      <c r="BD2948" s="256"/>
      <c r="BE2948" s="256"/>
      <c r="BF2948" s="256"/>
      <c r="BG2948" s="256"/>
      <c r="BH2948" s="256"/>
      <c r="BI2948" s="256"/>
      <c r="BJ2948" s="256"/>
      <c r="BK2948" s="256"/>
      <c r="BL2948" s="262"/>
      <c r="BM2948" s="262"/>
      <c r="BN2948" s="262"/>
      <c r="BO2948" s="262"/>
      <c r="BP2948" s="262"/>
      <c r="BQ2948" s="262"/>
      <c r="BR2948" s="270"/>
      <c r="BS2948" s="270"/>
      <c r="BT2948" s="270"/>
      <c r="BU2948" s="270"/>
      <c r="BV2948" s="270"/>
      <c r="BW2948" s="270"/>
      <c r="BX2948" s="256"/>
      <c r="BY2948" s="256"/>
      <c r="BZ2948" s="256"/>
      <c r="CA2948" s="267"/>
      <c r="CB2948" s="267"/>
      <c r="CC2948" s="274"/>
      <c r="CD2948" s="267"/>
      <c r="CE2948" s="267"/>
      <c r="CF2948" s="267"/>
      <c r="CG2948" s="267"/>
      <c r="CH2948" s="267"/>
      <c r="CI2948" s="267"/>
      <c r="CJ2948" s="267"/>
      <c r="CK2948" s="267"/>
      <c r="CL2948" s="265"/>
      <c r="CM2948" s="272"/>
      <c r="CN2948" s="264"/>
      <c r="CO2948" s="180"/>
      <c r="CP2948" s="226"/>
      <c r="CQ2948" s="226"/>
      <c r="CR2948" s="226"/>
      <c r="CS2948" s="181"/>
      <c r="CT2948" s="181"/>
      <c r="CU2948" s="181"/>
      <c r="CV2948" s="181"/>
      <c r="CW2948" s="181"/>
      <c r="CX2948" s="181"/>
      <c r="CY2948" s="181"/>
      <c r="CZ2948" s="181"/>
      <c r="DA2948" s="181"/>
    </row>
    <row r="2949" spans="1:105" s="120" customFormat="1" ht="15" customHeight="1">
      <c r="A2949" s="228"/>
      <c r="B2949" s="346"/>
      <c r="C2949" s="349"/>
      <c r="D2949" s="237"/>
      <c r="E2949" s="237"/>
      <c r="F2949" s="243"/>
      <c r="G2949" s="122">
        <v>2.7</v>
      </c>
      <c r="H2949" s="84"/>
      <c r="I2949" s="84"/>
      <c r="J2949" s="84"/>
      <c r="K2949" s="84"/>
      <c r="L2949" s="84"/>
      <c r="M2949" s="84"/>
      <c r="N2949" s="84"/>
      <c r="O2949" s="84"/>
      <c r="P2949" s="84"/>
      <c r="Q2949" s="84"/>
      <c r="R2949" s="84"/>
      <c r="S2949" s="84"/>
      <c r="T2949" s="84"/>
      <c r="U2949" s="84"/>
      <c r="V2949" s="84"/>
      <c r="W2949" s="84"/>
      <c r="X2949" s="84"/>
      <c r="Y2949" s="84"/>
      <c r="Z2949" s="84"/>
      <c r="AA2949" s="84"/>
      <c r="AB2949" s="84"/>
      <c r="AC2949" s="80"/>
      <c r="AD2949" s="80"/>
      <c r="AE2949" s="80"/>
      <c r="AF2949" s="80"/>
      <c r="AG2949" s="80"/>
      <c r="AH2949" s="80"/>
      <c r="AI2949" s="80"/>
      <c r="AJ2949" s="80"/>
      <c r="AK2949" s="80"/>
      <c r="AL2949" s="80"/>
      <c r="AM2949" s="240"/>
      <c r="AN2949" s="240"/>
      <c r="AO2949" s="240"/>
      <c r="AP2949" s="240"/>
      <c r="AQ2949" s="240"/>
      <c r="AR2949" s="240"/>
      <c r="AS2949" s="240"/>
      <c r="AT2949" s="256"/>
      <c r="AU2949" s="256"/>
      <c r="AV2949" s="259"/>
      <c r="AW2949" s="259"/>
      <c r="AX2949" s="256"/>
      <c r="AY2949" s="256"/>
      <c r="AZ2949" s="256"/>
      <c r="BA2949" s="256"/>
      <c r="BB2949" s="256"/>
      <c r="BC2949" s="256"/>
      <c r="BD2949" s="256"/>
      <c r="BE2949" s="256"/>
      <c r="BF2949" s="256"/>
      <c r="BG2949" s="256"/>
      <c r="BH2949" s="256"/>
      <c r="BI2949" s="256"/>
      <c r="BJ2949" s="256"/>
      <c r="BK2949" s="256"/>
      <c r="BL2949" s="262"/>
      <c r="BM2949" s="262"/>
      <c r="BN2949" s="262"/>
      <c r="BO2949" s="262"/>
      <c r="BP2949" s="262"/>
      <c r="BQ2949" s="262"/>
      <c r="BR2949" s="270"/>
      <c r="BS2949" s="270"/>
      <c r="BT2949" s="270"/>
      <c r="BU2949" s="270"/>
      <c r="BV2949" s="270"/>
      <c r="BW2949" s="270"/>
      <c r="BX2949" s="256"/>
      <c r="BY2949" s="256"/>
      <c r="BZ2949" s="256"/>
      <c r="CA2949" s="267"/>
      <c r="CB2949" s="267"/>
      <c r="CC2949" s="274"/>
      <c r="CD2949" s="267"/>
      <c r="CE2949" s="267"/>
      <c r="CF2949" s="267"/>
      <c r="CG2949" s="267"/>
      <c r="CH2949" s="267"/>
      <c r="CI2949" s="267"/>
      <c r="CJ2949" s="267"/>
      <c r="CK2949" s="267"/>
      <c r="CL2949" s="265"/>
      <c r="CM2949" s="272"/>
      <c r="CN2949" s="264"/>
      <c r="CO2949" s="180"/>
      <c r="CP2949" s="226"/>
      <c r="CQ2949" s="226"/>
      <c r="CR2949" s="226"/>
      <c r="CS2949" s="181"/>
      <c r="CT2949" s="181"/>
      <c r="CU2949" s="181"/>
      <c r="CV2949" s="181"/>
      <c r="CW2949" s="181"/>
      <c r="CX2949" s="181"/>
      <c r="CY2949" s="181"/>
      <c r="CZ2949" s="181"/>
      <c r="DA2949" s="181"/>
    </row>
    <row r="2950" spans="1:105" s="120" customFormat="1" ht="15" customHeight="1">
      <c r="A2950" s="228"/>
      <c r="B2950" s="346"/>
      <c r="C2950" s="349"/>
      <c r="D2950" s="237"/>
      <c r="E2950" s="237"/>
      <c r="F2950" s="243"/>
      <c r="G2950" s="122">
        <v>3</v>
      </c>
      <c r="H2950" s="84"/>
      <c r="I2950" s="84"/>
      <c r="J2950" s="84"/>
      <c r="K2950" s="84"/>
      <c r="L2950" s="84"/>
      <c r="M2950" s="84"/>
      <c r="N2950" s="84"/>
      <c r="O2950" s="84"/>
      <c r="P2950" s="84"/>
      <c r="Q2950" s="84"/>
      <c r="R2950" s="84"/>
      <c r="S2950" s="84"/>
      <c r="T2950" s="84"/>
      <c r="U2950" s="84"/>
      <c r="V2950" s="84"/>
      <c r="W2950" s="84"/>
      <c r="X2950" s="84"/>
      <c r="Y2950" s="84"/>
      <c r="Z2950" s="84"/>
      <c r="AA2950" s="84"/>
      <c r="AB2950" s="84"/>
      <c r="AC2950" s="80"/>
      <c r="AD2950" s="80"/>
      <c r="AE2950" s="80"/>
      <c r="AF2950" s="80"/>
      <c r="AG2950" s="80"/>
      <c r="AH2950" s="80"/>
      <c r="AI2950" s="80"/>
      <c r="AJ2950" s="80"/>
      <c r="AK2950" s="80"/>
      <c r="AL2950" s="80"/>
      <c r="AM2950" s="240"/>
      <c r="AN2950" s="240"/>
      <c r="AO2950" s="240"/>
      <c r="AP2950" s="240"/>
      <c r="AQ2950" s="240"/>
      <c r="AR2950" s="240"/>
      <c r="AS2950" s="240"/>
      <c r="AT2950" s="256"/>
      <c r="AU2950" s="256"/>
      <c r="AV2950" s="259"/>
      <c r="AW2950" s="259"/>
      <c r="AX2950" s="256"/>
      <c r="AY2950" s="256"/>
      <c r="AZ2950" s="256"/>
      <c r="BA2950" s="256"/>
      <c r="BB2950" s="256"/>
      <c r="BC2950" s="256"/>
      <c r="BD2950" s="256"/>
      <c r="BE2950" s="256"/>
      <c r="BF2950" s="256"/>
      <c r="BG2950" s="256"/>
      <c r="BH2950" s="256"/>
      <c r="BI2950" s="256"/>
      <c r="BJ2950" s="256"/>
      <c r="BK2950" s="256"/>
      <c r="BL2950" s="262"/>
      <c r="BM2950" s="262"/>
      <c r="BN2950" s="262"/>
      <c r="BO2950" s="262"/>
      <c r="BP2950" s="262"/>
      <c r="BQ2950" s="262"/>
      <c r="BR2950" s="270"/>
      <c r="BS2950" s="270"/>
      <c r="BT2950" s="270"/>
      <c r="BU2950" s="270"/>
      <c r="BV2950" s="270"/>
      <c r="BW2950" s="270"/>
      <c r="BX2950" s="256"/>
      <c r="BY2950" s="256"/>
      <c r="BZ2950" s="256"/>
      <c r="CA2950" s="267"/>
      <c r="CB2950" s="267"/>
      <c r="CC2950" s="274"/>
      <c r="CD2950" s="267"/>
      <c r="CE2950" s="267"/>
      <c r="CF2950" s="267"/>
      <c r="CG2950" s="267"/>
      <c r="CH2950" s="267"/>
      <c r="CI2950" s="267"/>
      <c r="CJ2950" s="267"/>
      <c r="CK2950" s="267"/>
      <c r="CL2950" s="265"/>
      <c r="CM2950" s="272"/>
      <c r="CN2950" s="264"/>
      <c r="CO2950" s="180"/>
      <c r="CP2950" s="226"/>
      <c r="CQ2950" s="226"/>
      <c r="CR2950" s="226"/>
      <c r="CS2950" s="181"/>
      <c r="CT2950" s="181"/>
      <c r="CU2950" s="181"/>
      <c r="CV2950" s="181"/>
      <c r="CW2950" s="181"/>
      <c r="CX2950" s="181"/>
      <c r="CY2950" s="181"/>
      <c r="CZ2950" s="181"/>
      <c r="DA2950" s="181"/>
    </row>
    <row r="2951" spans="1:105" s="120" customFormat="1" ht="15" customHeight="1">
      <c r="A2951" s="228"/>
      <c r="B2951" s="346"/>
      <c r="C2951" s="349"/>
      <c r="D2951" s="237"/>
      <c r="E2951" s="237"/>
      <c r="F2951" s="244"/>
      <c r="G2951" s="123">
        <v>3.9</v>
      </c>
      <c r="H2951" s="85"/>
      <c r="I2951" s="85"/>
      <c r="J2951" s="85"/>
      <c r="K2951" s="85"/>
      <c r="L2951" s="85"/>
      <c r="M2951" s="85"/>
      <c r="N2951" s="85"/>
      <c r="O2951" s="85"/>
      <c r="P2951" s="85"/>
      <c r="Q2951" s="85"/>
      <c r="R2951" s="85"/>
      <c r="S2951" s="85"/>
      <c r="T2951" s="85"/>
      <c r="U2951" s="85"/>
      <c r="V2951" s="85"/>
      <c r="W2951" s="85"/>
      <c r="X2951" s="85"/>
      <c r="Y2951" s="85"/>
      <c r="Z2951" s="85"/>
      <c r="AA2951" s="85"/>
      <c r="AB2951" s="85"/>
      <c r="AC2951" s="81"/>
      <c r="AD2951" s="81"/>
      <c r="AE2951" s="81"/>
      <c r="AF2951" s="81"/>
      <c r="AG2951" s="81"/>
      <c r="AH2951" s="81"/>
      <c r="AI2951" s="81"/>
      <c r="AJ2951" s="81"/>
      <c r="AK2951" s="81"/>
      <c r="AL2951" s="81"/>
      <c r="AM2951" s="240"/>
      <c r="AN2951" s="240"/>
      <c r="AO2951" s="240"/>
      <c r="AP2951" s="240"/>
      <c r="AQ2951" s="240"/>
      <c r="AR2951" s="240"/>
      <c r="AS2951" s="240"/>
      <c r="AT2951" s="256"/>
      <c r="AU2951" s="256"/>
      <c r="AV2951" s="259"/>
      <c r="AW2951" s="259"/>
      <c r="AX2951" s="256"/>
      <c r="AY2951" s="256"/>
      <c r="AZ2951" s="256"/>
      <c r="BA2951" s="256"/>
      <c r="BB2951" s="256"/>
      <c r="BC2951" s="256"/>
      <c r="BD2951" s="256"/>
      <c r="BE2951" s="256"/>
      <c r="BF2951" s="256"/>
      <c r="BG2951" s="256"/>
      <c r="BH2951" s="256"/>
      <c r="BI2951" s="256"/>
      <c r="BJ2951" s="256"/>
      <c r="BK2951" s="256"/>
      <c r="BL2951" s="262"/>
      <c r="BM2951" s="262"/>
      <c r="BN2951" s="262"/>
      <c r="BO2951" s="262"/>
      <c r="BP2951" s="262"/>
      <c r="BQ2951" s="262"/>
      <c r="BR2951" s="270"/>
      <c r="BS2951" s="270"/>
      <c r="BT2951" s="270"/>
      <c r="BU2951" s="270"/>
      <c r="BV2951" s="270"/>
      <c r="BW2951" s="270"/>
      <c r="BX2951" s="256"/>
      <c r="BY2951" s="256"/>
      <c r="BZ2951" s="256"/>
      <c r="CA2951" s="267"/>
      <c r="CB2951" s="267"/>
      <c r="CC2951" s="274"/>
      <c r="CD2951" s="267"/>
      <c r="CE2951" s="267"/>
      <c r="CF2951" s="267"/>
      <c r="CG2951" s="267"/>
      <c r="CH2951" s="267"/>
      <c r="CI2951" s="267"/>
      <c r="CJ2951" s="267"/>
      <c r="CK2951" s="267"/>
      <c r="CL2951" s="265"/>
      <c r="CM2951" s="272"/>
      <c r="CN2951" s="264"/>
      <c r="CO2951" s="180"/>
      <c r="CP2951" s="226"/>
      <c r="CQ2951" s="226"/>
      <c r="CR2951" s="226"/>
      <c r="CS2951" s="181"/>
      <c r="CT2951" s="181"/>
      <c r="CU2951" s="181"/>
      <c r="CV2951" s="181"/>
      <c r="CW2951" s="181"/>
      <c r="CX2951" s="181"/>
      <c r="CY2951" s="181"/>
      <c r="CZ2951" s="181"/>
      <c r="DA2951" s="181"/>
    </row>
    <row r="2952" spans="1:105" s="120" customFormat="1" ht="15" customHeight="1">
      <c r="A2952" s="229"/>
      <c r="B2952" s="347"/>
      <c r="C2952" s="350"/>
      <c r="D2952" s="238"/>
      <c r="E2952" s="238"/>
      <c r="F2952" s="245" t="s">
        <v>83</v>
      </c>
      <c r="G2952" s="246"/>
      <c r="H2952" s="82"/>
      <c r="I2952" s="82"/>
      <c r="J2952" s="82"/>
      <c r="K2952" s="82"/>
      <c r="L2952" s="82"/>
      <c r="M2952" s="82"/>
      <c r="N2952" s="82"/>
      <c r="O2952" s="82"/>
      <c r="P2952" s="82"/>
      <c r="Q2952" s="82"/>
      <c r="R2952" s="82"/>
      <c r="S2952" s="82"/>
      <c r="T2952" s="82"/>
      <c r="U2952" s="82"/>
      <c r="V2952" s="82"/>
      <c r="W2952" s="82"/>
      <c r="X2952" s="82"/>
      <c r="Y2952" s="82"/>
      <c r="Z2952" s="82"/>
      <c r="AA2952" s="82"/>
      <c r="AB2952" s="82"/>
      <c r="AC2952" s="35"/>
      <c r="AD2952" s="35"/>
      <c r="AE2952" s="35"/>
      <c r="AF2952" s="35"/>
      <c r="AG2952" s="35"/>
      <c r="AH2952" s="35"/>
      <c r="AI2952" s="35"/>
      <c r="AJ2952" s="35"/>
      <c r="AK2952" s="35"/>
      <c r="AL2952" s="35"/>
      <c r="AM2952" s="241"/>
      <c r="AN2952" s="241"/>
      <c r="AO2952" s="241"/>
      <c r="AP2952" s="241"/>
      <c r="AQ2952" s="241"/>
      <c r="AR2952" s="241"/>
      <c r="AS2952" s="241"/>
      <c r="AT2952" s="257"/>
      <c r="AU2952" s="257"/>
      <c r="AV2952" s="260"/>
      <c r="AW2952" s="260"/>
      <c r="AX2952" s="257"/>
      <c r="AY2952" s="257"/>
      <c r="AZ2952" s="257"/>
      <c r="BA2952" s="257"/>
      <c r="BB2952" s="257"/>
      <c r="BC2952" s="257"/>
      <c r="BD2952" s="257"/>
      <c r="BE2952" s="257"/>
      <c r="BF2952" s="257"/>
      <c r="BG2952" s="257"/>
      <c r="BH2952" s="257"/>
      <c r="BI2952" s="257"/>
      <c r="BJ2952" s="257"/>
      <c r="BK2952" s="257"/>
      <c r="BL2952" s="263"/>
      <c r="BM2952" s="263"/>
      <c r="BN2952" s="263"/>
      <c r="BO2952" s="263"/>
      <c r="BP2952" s="263"/>
      <c r="BQ2952" s="263"/>
      <c r="BR2952" s="271"/>
      <c r="BS2952" s="271"/>
      <c r="BT2952" s="271"/>
      <c r="BU2952" s="271"/>
      <c r="BV2952" s="271"/>
      <c r="BW2952" s="271"/>
      <c r="BX2952" s="257"/>
      <c r="BY2952" s="257"/>
      <c r="BZ2952" s="257"/>
      <c r="CA2952" s="268"/>
      <c r="CB2952" s="268"/>
      <c r="CC2952" s="275"/>
      <c r="CD2952" s="268"/>
      <c r="CE2952" s="268"/>
      <c r="CF2952" s="268"/>
      <c r="CG2952" s="268"/>
      <c r="CH2952" s="268"/>
      <c r="CI2952" s="268"/>
      <c r="CJ2952" s="268"/>
      <c r="CK2952" s="268"/>
      <c r="CL2952" s="265"/>
      <c r="CM2952" s="272"/>
      <c r="CN2952" s="264"/>
      <c r="CO2952" s="180"/>
      <c r="CP2952" s="226"/>
      <c r="CQ2952" s="226"/>
      <c r="CR2952" s="226"/>
      <c r="CS2952" s="181"/>
      <c r="CT2952" s="181"/>
      <c r="CU2952" s="181"/>
      <c r="CV2952" s="181"/>
      <c r="CW2952" s="181"/>
      <c r="CX2952" s="181"/>
      <c r="CY2952" s="181"/>
      <c r="CZ2952" s="181"/>
      <c r="DA2952" s="181"/>
    </row>
    <row r="2953" spans="1:105" s="120" customFormat="1" ht="15" customHeight="1">
      <c r="A2953" s="227">
        <f t="shared" si="953"/>
        <v>366</v>
      </c>
      <c r="B2953" s="345" t="s">
        <v>397</v>
      </c>
      <c r="C2953" s="348" t="s">
        <v>398</v>
      </c>
      <c r="D2953" s="236">
        <v>43775</v>
      </c>
      <c r="E2953" s="236" t="s">
        <v>1195</v>
      </c>
      <c r="F2953" s="253" t="s">
        <v>80</v>
      </c>
      <c r="G2953" s="254"/>
      <c r="H2953" s="82" t="s">
        <v>69</v>
      </c>
      <c r="I2953" s="82"/>
      <c r="J2953" s="82" t="s">
        <v>60</v>
      </c>
      <c r="K2953" s="82" t="s">
        <v>60</v>
      </c>
      <c r="L2953" s="82" t="s">
        <v>60</v>
      </c>
      <c r="M2953" s="82" t="s">
        <v>60</v>
      </c>
      <c r="N2953" s="82" t="s">
        <v>60</v>
      </c>
      <c r="O2953" s="82"/>
      <c r="P2953" s="82" t="s">
        <v>60</v>
      </c>
      <c r="Q2953" s="82" t="s">
        <v>60</v>
      </c>
      <c r="R2953" s="82" t="s">
        <v>60</v>
      </c>
      <c r="S2953" s="82" t="s">
        <v>60</v>
      </c>
      <c r="T2953" s="82" t="s">
        <v>60</v>
      </c>
      <c r="U2953" s="82" t="s">
        <v>60</v>
      </c>
      <c r="V2953" s="82"/>
      <c r="W2953" s="82" t="s">
        <v>61</v>
      </c>
      <c r="X2953" s="82" t="s">
        <v>61</v>
      </c>
      <c r="Y2953" s="82" t="s">
        <v>61</v>
      </c>
      <c r="Z2953" s="82" t="s">
        <v>61</v>
      </c>
      <c r="AA2953" s="82" t="s">
        <v>61</v>
      </c>
      <c r="AB2953" s="82" t="s">
        <v>67</v>
      </c>
      <c r="AC2953" s="82"/>
      <c r="AD2953" s="82" t="s">
        <v>61</v>
      </c>
      <c r="AE2953" s="82" t="s">
        <v>61</v>
      </c>
      <c r="AF2953" s="82" t="s">
        <v>61</v>
      </c>
      <c r="AG2953" s="82" t="s">
        <v>61</v>
      </c>
      <c r="AH2953" s="82" t="s">
        <v>61</v>
      </c>
      <c r="AI2953" s="82" t="s">
        <v>1471</v>
      </c>
      <c r="AJ2953" s="82"/>
      <c r="AK2953" s="82" t="s">
        <v>60</v>
      </c>
      <c r="AL2953" s="82" t="s">
        <v>60</v>
      </c>
      <c r="AM2953" s="239">
        <f>COUNTIF(H2953:AL2953,"PH")+COUNTIF(H2953:AL2953,"PH/L")+COUNTIF(H2953:AL2953,"PM")</f>
        <v>0</v>
      </c>
      <c r="AN2953" s="239">
        <f>COUNTIF(H2953:AL2953,"PD")+COUNTIF(H2953:AL2953,"PDD")+COUNTIF(H2953:AL2953,"P/DS")/2+COUNTIF(H2953:AL2953,"PMD")</f>
        <v>0</v>
      </c>
      <c r="AO2953" s="239">
        <f>COUNTIF(H2953:AL2953,"PN")+COUNTIF(H2953:AL2953,"P/NS")/2+COUNTIF(H2953:AL2953,"PH")+COUNTIF(H2953:AL2953,"PH/F")/2+COUNTIF(H2953:AL2953,"PH/L")/2+COUNTIF(H2953:AL2953,"PM")</f>
        <v>0</v>
      </c>
      <c r="AP2953" s="239">
        <f>COUNTIF(H2953:AL2953,"BH")+COUNTIF(H2953:AL2953,"AL/BL")+COUNTIF(H2953:AL2953,"UL/BL")+COUNTIF(H2953:AL2953,"BM")</f>
        <v>0</v>
      </c>
      <c r="AQ2953" s="239">
        <f>COUNTIF(H2953:AL2953,"DS")+COUNTIF(H2953:AL2953,"AL/DS")/2+COUNTIF(H2953:AL2953,"UL/DS")/2+COUNTIF(H2953:AL2953,"CT")+COUNTIF(H2953:AL2953,"MD")</f>
        <v>13.5</v>
      </c>
      <c r="AR2953" s="239">
        <f>COUNTIF(H2953:AL2953,"NS")+COUNTIF(H2953:AL2953,"AL/NS")/2+COUNTIF(H2953:AL2953,"UL/NS")/2+COUNTIF(H2953:AL2953,"BH")+COUNTIF(H2953:AL2953,"AL/BF")/2+COUNTIF(H2953:AL2953,"AL/BL")/2+COUNTIF(H2953:AL2953,"UL/BL")/2+COUNTIF(H2953:AL2953,"UL/BF")/2+COUNTIF(H2953:AL2953,"BM")</f>
        <v>10</v>
      </c>
      <c r="AS2953" s="239">
        <f>COUNTIF(H2953:AL2953,"AL")+COUNTIF(H2953:AL2953,"AL/DS")/2+COUNTIF(H2953:AL2953,"AL/NS")/2+COUNTIF(H2953:AL2953,"NH")+COUNTIF(H2953:AL2953,"SL")+COUNTIF(H2953:AL2953,"NHD")+COUNTIF(H2953:AL2953,"B")+COUNTIF(H2953:AL2953,"HL")+COUNTIF(H2953:AL2953,"AL/BF")/2+COUNTIF(H2953:AL2953,"AL/BL")/2</f>
        <v>2</v>
      </c>
      <c r="AT2953" s="255">
        <f>COUNTIF(H2953:AL2953,"PD")+COUNTIF(H2953:AL2953,"PN")+COUNTIF(H2953:AL2953,"P/DS")/2+COUNTIF(H2953:AL2953,"P/NS")/2+COUNTIF(H2953:AL2953,"DS")+COUNTIF(H2953:AL2953,"NS")+COUNTIF(H2953:AL2953,"AL")+COUNTIF(H2953:AL2953,"AL/DS")+COUNTIF(H2953:AL2953,"AL/NS")+COUNTIF(H2953:AL2953,"NH")+COUNTIF(H2953:AL2953,"SL")+COUNTIF(H2953:AL2953,"UL/DS")/2+COUNTIF(H2953:AL2953,"UL/NS")/2+COUNTIF(H2953:AL2953,"CT")+COUNTIF(H2953:AL2953,"NHD")+COUNTIF(H2953:AL2953,"PDD")+COUNTIF(H2953:AL2953,"B")+COUNTIF(H2953:AL2953,"HL")+COUNTIF(H2953:AL2953,"PH")+COUNTIF(H2953:AL2953,"BH")+COUNTIF(H2953:AL2953,"AL/BF")+COUNTIF(H2953:AL2953,"AL/BL")+COUNTIF(H2953:AL2953,"UL/BF")/2+COUNTIF(H2953:AL2953,"UL/BL")/2+COUNTIF(H2953:AL2953,"PH/F")/2+COUNTIF(H2953:AL2953,"PH/L")/2+COUNTIF(H2953:AL2953,"MD")+COUNTIF(H2953:AL2953,"PMD")+COUNTIF(H2953:AL2953,"PM")+COUNTIF(H2953:AL2953,"BM")</f>
        <v>25.5</v>
      </c>
      <c r="AU2953" s="255">
        <f>COUNTIF(H2953:AL2953,"P/DS")/2+COUNTIF(H2953:AL2953,"P/NS")/2+COUNTIF(H2953:AL2953,"IL")+COUNTIF(H2953:AL2953,"NL")+COUNTIF(H2953:AL2953,"UL")+COUNTIF(H2953:AL2953,"UL/DS")/2+COUNTIF(H2953:AL2953,"UL/NS")/2+COUNTIF(H2953:AL2953,"KT")+COUNTIF(H2953:AL2953,"UL/BF")/2+COUNTIF(H2953:AL2953,"UL/BL")/2+COUNTIF(H2953:AL2953,"PH/F")/2+COUNTIF(H2953:AL2953,"PH/L")/2+COUNTIF(H2953:AL2953,"NB")</f>
        <v>0.5</v>
      </c>
      <c r="AV2953" s="258">
        <f>COUNTIF(H2953:AL2953,"PN")+COUNTIF(H2953:AL2953,"TVD")+COUNTIF(H2953:AL2953,"PH")+COUNTIF(H2953:AL2953,"PM")+COUNTIF(H2953:AL2953,"PDD")-COUNTIFS(H2953:AL2953,"PN",H2960:AL2960,"&gt;=3")-COUNTIFS(H2953:AL2953,"PM",H2960:AL2960,"&gt;=3")</f>
        <v>0</v>
      </c>
      <c r="AW2953" s="258">
        <f>COUNTIF(H2953:AL2953,"NS")+COUNTIF(H2953:AL2953,"D")+COUNTIF(H2953:AL2953,"BH")+COUNTIF(H2953:AL2953,"NHD")+COUNTIF(H2953:AL2953,"BM")-COUNTIFS(H2953:AL2953,"NS",H2960:AL2960,"&gt;=3")-COUNTIFS(H2953:AL2953,"BH",H2960:AL2960,"&gt;=3")-COUNTIFS(H2953:AL2953,"BM",H2960:AL2960,"&gt;=3")</f>
        <v>10</v>
      </c>
      <c r="AX2953" s="255">
        <f>COUNTIF(H2953:AL2953,"AL")+COUNTIF(H2953:AL2953,"AL/DS")/2+COUNTIF(H2953:AL2953,"AL/NS")/2+COUNTIF(H2953:AL2953,"AL/BF")+COUNTIF(H2953:AL2953,"AL/BL")/2</f>
        <v>1</v>
      </c>
      <c r="AY2953" s="255">
        <f>COUNTIF(H2953:AL2953,"SL")</f>
        <v>0</v>
      </c>
      <c r="AZ2953" s="255">
        <f>COUNTIF(H2953:AL2953,"NH")</f>
        <v>1</v>
      </c>
      <c r="BA2953" s="255">
        <f>COUNTIF(H2953:AL2953,"HL")</f>
        <v>0</v>
      </c>
      <c r="BB2953" s="255">
        <f>COUNTIF(G2953:AL2953,"P/DS")/2+COUNTIF(G2953:AL2953,"P/NS")/2+COUNTIF(G2953:AL2953,"UL")+COUNTIF(G2953:AL2953,"UL/DS")/2+COUNTIF(G2953:AL2953,"UL/NS")/2+COUNTIF(G2953:AL2953,"UL/BL")/2+COUNTIF(G2953:AL2953,"UL/BF")/2+COUNTIF(G2953:AL2953,"PH/F")/2+COUNTIF(G2953:AL2953,"PH/L")/2</f>
        <v>0.5</v>
      </c>
      <c r="BC2953" s="255">
        <f>COUNTIF(H2953:AL2953,"NB")</f>
        <v>0</v>
      </c>
      <c r="BD2953" s="255">
        <f>COUNTIF(H2953:AL2953,"NL")</f>
        <v>0</v>
      </c>
      <c r="BE2953" s="255">
        <f>COUNTIF(H2953:AL2953,"IL")</f>
        <v>0</v>
      </c>
      <c r="BF2953" s="255">
        <f>COUNTIF(H2953:AL2953,"KT")</f>
        <v>0</v>
      </c>
      <c r="BG2953" s="255">
        <f>COUNTIF(H2953:AL2953,"L70")</f>
        <v>0</v>
      </c>
      <c r="BH2953" s="255">
        <f>COUNTIF(H2953:AL2953,"MD")</f>
        <v>0</v>
      </c>
      <c r="BI2953" s="255">
        <f>COUNTIF(H2953:AL2953,"PMD")</f>
        <v>0</v>
      </c>
      <c r="BJ2953" s="255">
        <f>COUNTIF(H2953:AL2953,"PM")</f>
        <v>0</v>
      </c>
      <c r="BK2953" s="255">
        <f>COUNTIF(H2953:AL2953,"BM")</f>
        <v>0</v>
      </c>
      <c r="BL2953" s="261">
        <f>SUMIF(H2953:AL2953,"PD",H2954:AL2954)+SUMIF(H2953:AL2953,"PN",H2954:AL2954)+SUMIF(H2953:AL2953,"P/DS",H2954:AL2954)+SUMIF(H2953:AL2953,"PN/F",H2954:AL2954)+SUMIF(H2953:AL2953,"PN/L",H2954:AL2954)+SUMIF(H2953:AL2953,"TV",H2954:AL2954)+SUMIF(H2953:AL2953,"TVD",H2954:AL2954)+SUMIF(H2953:AL2953,"PDD",H2954:AL2954)</f>
        <v>0</v>
      </c>
      <c r="BM2953" s="261">
        <f>SUMIF(H2953:AL2953,"PD",H2955:AL2955)+SUMIF(H2953:AL2953,"PN",H2955:AL2955)+SUMIF(H2953:AL2953,"P/DS",H2955:AL2955)+SUMIF(H2953:AL2953,"PN/F",H2955:AL2955)+SUMIF(H2953:AL2953,"PN/L",H2955:AL2955)+SUMIF(H2953:AL2953,"TV",H2955:AL2955)+SUMIF(H2953:AL2953,"TVD",H2955:AL2955)+SUMIF(H2953:AL2953,"PDD",H2955:AL2955)+SUMIF(H2953:AL2953,"PMD",H2955:AL2955)</f>
        <v>0</v>
      </c>
      <c r="BN2953" s="261">
        <f>SUMIF(H2953:AL2953,"PD",H2956:AL2956)+SUMIF(H2953:AL2953,"PN",H2956:AL2956)+SUMIF(H2953:AL2953,"P/DS",H2956:AL2956)+SUMIF(H2953:AL2953,"PN/F",H2956:AL2956)+SUMIF(H2953:AL2953,"PN/L",H2956:AL2956)+SUMIF(H2953:AL2953,"TV",H2956:AL2956)+SUMIF(H2953:AL2953,"TVD",H2956:AL2956)</f>
        <v>0</v>
      </c>
      <c r="BO2953" s="261">
        <f>SUMIF(H2953:AL2953,"PD",H2957:AL2957)+SUMIF(H2953:AL2953,"PN",H2957:AL2957)+SUMIF(H2953:AL2953,"P/DS",H2957:AL2957)+SUMIF(H2953:AL2953,"PN/F",H2957:AL2957)+SUMIF(H2953:AL2953,"PN/L",H2957:AL2957)+SUMIF(H2953:AL2953,"TV",H2957:AL2957)+SUMIF(H2953:AL2953,"TVD",H2957:AL2957)</f>
        <v>0</v>
      </c>
      <c r="BP2953" s="261">
        <f>SUMIF(H2953:AL2953,"PD",H2958:AL2958)+SUMIF(H2953:AL2953,"PN",H2958:AL2958)+SUMIF(H2953:AL2953,"P/DS",H2958:AL2958)+SUMIF(H2953:AL2953,"PN/F",H2958:AL2958)+SUMIF(H2953:AL2953,"PN/L",H2958:AL2958)+SUMIF(H2953:AL2953,"TV",H2958:AL2958)+SUMIF(H2953:AL2953,"TVD",H2958:AL2958)+SUMIF(H2953:AL2953,"PDD",H2958:AL2958)+SUMIF(H2953:AL2953,"PH",H2958:AL2958)+SUMIF(H2953:AL2953,"PM",H2958:AL2958)</f>
        <v>0</v>
      </c>
      <c r="BQ2953" s="261">
        <f>SUMIF(H2953:AL2953,"PD",H2959:AL2959)+SUMIF(H2953:AL2953,"PN",H2959:AL2959)+SUMIF(H2953:AL2953,"P/DS",H2959:AL2959)+SUMIF(H2953:AL2953,"PN/F",H2959:AL2959)+SUMIF(H2953:AL2953,"PN/L",H2959:AL2959)+SUMIF(H2953:AL2953,"TV",H2959:AL2959)+SUMIF(H2953:AL2953,"TVD",H2959:AL2959)+SUMIF(H2953:AL2953,"PDD",H2959:AL2959)+SUMIF(H2953:AL2953,"PH",H2959:AL2959)+SUMIF(H2953:AL2953,"PM",H2959:AL2959)</f>
        <v>0</v>
      </c>
      <c r="BR2953" s="269">
        <f>SUM(H2954:AL2954)-BL2953</f>
        <v>49.5</v>
      </c>
      <c r="BS2953" s="269">
        <f>SUM(H2955:AL2955)-BM2953</f>
        <v>27</v>
      </c>
      <c r="BT2953" s="269">
        <f>SUM(H2956:AL2956)-BN2953</f>
        <v>0</v>
      </c>
      <c r="BU2953" s="269">
        <f>SUM(H2957:AL2957)-BO2953</f>
        <v>0</v>
      </c>
      <c r="BV2953" s="269">
        <f>SUM(H2958:AL2958)-BP2953</f>
        <v>0</v>
      </c>
      <c r="BW2953" s="269">
        <f>SUM(H2959:AL2959)-BQ2953</f>
        <v>0</v>
      </c>
      <c r="BX2953" s="255">
        <f>SUMIF(H2953:AL2953,"PD",H2960:AL2960)+SUMIF(H2953:AL2953,"PN",H2960:AL2960)+SUMIF(H2953:AL2953,"P/DS",H2960:AL2960)+SUMIF(H2953:AL2953,"PN/F",H2960:AL2960)+SUMIF(H2953:AL2953,"PN/L",H2960:AL2960)</f>
        <v>0</v>
      </c>
      <c r="BY2953" s="255">
        <f>SUM(H2960:AL2960)-BX2953</f>
        <v>0</v>
      </c>
      <c r="BZ2953" s="255">
        <f t="shared" ref="BZ2953" si="960">+SUM(BL2953:BW2960)</f>
        <v>76.5</v>
      </c>
      <c r="CA2953" s="266">
        <f>(COUNTIFS(H2953:AL2953,"PD",H2954:AL2954,"&gt;=2"))*0.5-IF(CN2953="VP",COUNTIFS($H$16:$AL$16,"SAT",H2953:AL2953,"PD",H2954:AL2954,"&gt;=2"))*0.5</f>
        <v>0</v>
      </c>
      <c r="CB2953" s="266">
        <f>(COUNTIFS(H2953:AL2953,"PN",H2955:AL2955,"&gt;=0.5",H2954:AL2954,"&gt;=1.5"))*0.5+COUNTIFS(H2953:AL2953,"PDD",H2955:AL2955,"&gt;=0.5",H2954:AL2954,"&gt;=1.5")*0.5</f>
        <v>0</v>
      </c>
      <c r="CC2953" s="273">
        <f>(COUNTIFS(H2953:AL2953,"TV",H2955:AL2955,"&gt;=10"))*0.5+(COUNTIFS(H2953:AL2953,"PMD",H2955:AL2955,"&gt;=2"))*0.5</f>
        <v>0</v>
      </c>
      <c r="CD2953" s="266">
        <f>(COUNTIFS(H2953:AL2953,"TVD",H2957:AL2957,"&gt;=6.5",H2955:AL2955,"&gt;=3.5"))*0.5</f>
        <v>0</v>
      </c>
      <c r="CE2953" s="266">
        <f>(COUNTIFS(H2953:AL2953,"PD",H2958:AL2958,"&gt;=10"))*0.5</f>
        <v>0</v>
      </c>
      <c r="CF2953" s="266">
        <f>(COUNTIFS(H2953:AL2953,"PDD",H2958:AL2958,"&gt;=3.5",H2959:AL2959,"&gt;=6.5")+COUNTIFS(H2953:AL2953,"PH",H2959:AL2959,"&gt;=0.5",H2958:AL2958,"&gt;=1.5")+COUNTIFS(H2953:AL2953,"PM",H2959:AL2959,"&gt;=0.5",H2958:AL2958,"&gt;=1.5"))*0.5</f>
        <v>0</v>
      </c>
      <c r="CG2953" s="266">
        <f>(COUNTIFS(H2953:AL2953,"DS",H2954:AL2954,"&gt;=2")+COUNTIFS(H2953:AL2953,"AL/DS",H2954:AL2954,"&gt;=2"))*0.5-IF(CN2953="VP",COUNTIFS($H$16:$AL$16,"SAT",H2953:AL2953,"DS",H2954:AL2954,"&gt;=2"))*0.5</f>
        <v>6</v>
      </c>
      <c r="CH2953" s="266">
        <f>(COUNTIFS(H2953:AL2953,"NS",H2955:AL2955,"&gt;=0.5",H2954:AL2954,"&gt;=1.5")+COUNTIFS(H2953:AL2953,"AL/NS",H2955:AL2955,"&gt;=0.5",H2954:AL2954,"&gt;=1.5")+COUNTIFS(H2953:AL2953,"NHD",H2955:AL2955,"&gt;=4.5",H2958:AL2958,"&gt;=2",H2954:AL2954,"&gt;=1.5"))*0.5</f>
        <v>4.5</v>
      </c>
      <c r="CI2953" s="266">
        <f>(COUNTIF(H2955:AL2955,"&gt;=10")+COUNTIFS(H2953:AL2953,"MD",H2955:AL2955,"&gt;=2")-COUNTIFS(H2953:AL2953,"TV",H2955:AL2955,"&gt;=10"))*0.5</f>
        <v>1</v>
      </c>
      <c r="CJ2953" s="266">
        <f>(COUNTIFS(H2953:AL2953,"D",H2957:AL2957,"&gt;=6.5",H2955:AL2955,"&gt;=3.5"))*0.5</f>
        <v>0</v>
      </c>
      <c r="CK2953" s="266">
        <f>(COUNTIF(H2958:AL2958,"&gt;=10")-COUNTIFS(H2953:AL2953,"PD",H2958:AL2958,"&gt;=10"))*0.5</f>
        <v>0</v>
      </c>
      <c r="CL2953" s="265">
        <f>(COUNTIFS(H2953:AL2953,"NHD",H2958:AL2958,"&gt;=3.5",H2959:AL2959,"&gt;=6.5")+COUNTIFS(H2953:AL2953,"BH",H2958:AL2958,"&gt;=1.5",H2959:AL2959,"&gt;=0.5")+COUNTIFS(H2953:AL2953,"BM",H2958:AL2958,"&gt;=1.5",H2959:AL2959,"&gt;=0.5")+COUNTIFS(H2953:AL2953,"D",H2958:AL2958,"&gt;=1.5",H2959:AL2959,"&gt;=0.5"))*0.5</f>
        <v>0</v>
      </c>
      <c r="CM2953" s="272"/>
      <c r="CN2953" s="264" t="s">
        <v>723</v>
      </c>
      <c r="CO2953" s="180">
        <f t="shared" ref="CO2953" si="961">+AM2953+AN2953+AO2953+AP2953+AQ2953+AR2953+AS2953+AU2953+BG2953</f>
        <v>26</v>
      </c>
      <c r="CP2953" s="225">
        <f>+SUM(I2954:I2959)-I2960</f>
        <v>12.5</v>
      </c>
      <c r="CQ2953" s="225">
        <f>+SUM(J2954:J2959)-J2960</f>
        <v>2.5</v>
      </c>
      <c r="CR2953" s="225">
        <f>+SUM(K2954:K2959)-K2960</f>
        <v>2.5</v>
      </c>
      <c r="CS2953" s="181"/>
      <c r="CT2953" s="181"/>
      <c r="CU2953" s="181"/>
      <c r="CV2953" s="181"/>
      <c r="CW2953" s="181"/>
      <c r="CX2953" s="181"/>
      <c r="CY2953" s="181"/>
      <c r="CZ2953" s="181"/>
      <c r="DA2953" s="181"/>
    </row>
    <row r="2954" spans="1:105" s="120" customFormat="1" ht="15" customHeight="1">
      <c r="A2954" s="228"/>
      <c r="B2954" s="346"/>
      <c r="C2954" s="349"/>
      <c r="D2954" s="237"/>
      <c r="E2954" s="237"/>
      <c r="F2954" s="242" t="s">
        <v>82</v>
      </c>
      <c r="G2954" s="121">
        <v>1.5</v>
      </c>
      <c r="H2954" s="83"/>
      <c r="I2954" s="83"/>
      <c r="J2954" s="83">
        <v>2.5</v>
      </c>
      <c r="K2954" s="83">
        <v>2.5</v>
      </c>
      <c r="L2954" s="83">
        <v>2.5</v>
      </c>
      <c r="M2954" s="83">
        <v>1.5</v>
      </c>
      <c r="N2954" s="83">
        <v>2.5</v>
      </c>
      <c r="O2954" s="83"/>
      <c r="P2954" s="83">
        <v>2.5</v>
      </c>
      <c r="Q2954" s="83">
        <v>2.5</v>
      </c>
      <c r="R2954" s="83">
        <v>2.5</v>
      </c>
      <c r="S2954" s="83">
        <v>2.5</v>
      </c>
      <c r="T2954" s="83">
        <v>2.5</v>
      </c>
      <c r="U2954" s="83">
        <v>2.5</v>
      </c>
      <c r="V2954" s="83"/>
      <c r="W2954" s="83">
        <v>2</v>
      </c>
      <c r="X2954" s="83">
        <v>2</v>
      </c>
      <c r="Y2954" s="83">
        <v>2</v>
      </c>
      <c r="Z2954" s="83">
        <v>2</v>
      </c>
      <c r="AA2954" s="83">
        <v>2</v>
      </c>
      <c r="AB2954" s="83"/>
      <c r="AC2954" s="79"/>
      <c r="AD2954" s="79"/>
      <c r="AE2954" s="79">
        <v>2</v>
      </c>
      <c r="AF2954" s="79">
        <v>2</v>
      </c>
      <c r="AG2954" s="79">
        <v>2</v>
      </c>
      <c r="AH2954" s="79">
        <v>2</v>
      </c>
      <c r="AI2954" s="79"/>
      <c r="AJ2954" s="79"/>
      <c r="AK2954" s="79">
        <v>2.5</v>
      </c>
      <c r="AL2954" s="79">
        <v>2.5</v>
      </c>
      <c r="AM2954" s="240"/>
      <c r="AN2954" s="240"/>
      <c r="AO2954" s="240"/>
      <c r="AP2954" s="240"/>
      <c r="AQ2954" s="240"/>
      <c r="AR2954" s="240"/>
      <c r="AS2954" s="240"/>
      <c r="AT2954" s="256"/>
      <c r="AU2954" s="256"/>
      <c r="AV2954" s="259"/>
      <c r="AW2954" s="259"/>
      <c r="AX2954" s="256"/>
      <c r="AY2954" s="256"/>
      <c r="AZ2954" s="256"/>
      <c r="BA2954" s="256"/>
      <c r="BB2954" s="256"/>
      <c r="BC2954" s="256"/>
      <c r="BD2954" s="256"/>
      <c r="BE2954" s="256"/>
      <c r="BF2954" s="256"/>
      <c r="BG2954" s="256"/>
      <c r="BH2954" s="256"/>
      <c r="BI2954" s="256"/>
      <c r="BJ2954" s="256"/>
      <c r="BK2954" s="256"/>
      <c r="BL2954" s="262"/>
      <c r="BM2954" s="262"/>
      <c r="BN2954" s="262"/>
      <c r="BO2954" s="262"/>
      <c r="BP2954" s="262"/>
      <c r="BQ2954" s="262"/>
      <c r="BR2954" s="270"/>
      <c r="BS2954" s="270"/>
      <c r="BT2954" s="270"/>
      <c r="BU2954" s="270"/>
      <c r="BV2954" s="270"/>
      <c r="BW2954" s="270"/>
      <c r="BX2954" s="256"/>
      <c r="BY2954" s="256"/>
      <c r="BZ2954" s="256"/>
      <c r="CA2954" s="267"/>
      <c r="CB2954" s="267"/>
      <c r="CC2954" s="274"/>
      <c r="CD2954" s="267"/>
      <c r="CE2954" s="267"/>
      <c r="CF2954" s="267"/>
      <c r="CG2954" s="267"/>
      <c r="CH2954" s="267"/>
      <c r="CI2954" s="267"/>
      <c r="CJ2954" s="267"/>
      <c r="CK2954" s="267"/>
      <c r="CL2954" s="265"/>
      <c r="CM2954" s="272"/>
      <c r="CN2954" s="264"/>
      <c r="CO2954" s="180"/>
      <c r="CP2954" s="226"/>
      <c r="CQ2954" s="226"/>
      <c r="CR2954" s="226"/>
      <c r="CS2954" s="181"/>
      <c r="CT2954" s="181"/>
      <c r="CU2954" s="181"/>
      <c r="CV2954" s="181"/>
      <c r="CW2954" s="181"/>
      <c r="CX2954" s="181"/>
      <c r="CY2954" s="181"/>
      <c r="CZ2954" s="181"/>
      <c r="DA2954" s="181"/>
    </row>
    <row r="2955" spans="1:105" s="120" customFormat="1" ht="15" customHeight="1">
      <c r="A2955" s="228"/>
      <c r="B2955" s="346"/>
      <c r="C2955" s="349"/>
      <c r="D2955" s="237"/>
      <c r="E2955" s="237"/>
      <c r="F2955" s="243"/>
      <c r="G2955" s="122">
        <v>2</v>
      </c>
      <c r="H2955" s="84"/>
      <c r="I2955" s="84">
        <v>12.5</v>
      </c>
      <c r="J2955" s="84"/>
      <c r="K2955" s="84"/>
      <c r="L2955" s="84"/>
      <c r="M2955" s="84"/>
      <c r="N2955" s="84"/>
      <c r="O2955" s="84">
        <v>10</v>
      </c>
      <c r="P2955" s="84"/>
      <c r="Q2955" s="84"/>
      <c r="R2955" s="84"/>
      <c r="S2955" s="84"/>
      <c r="T2955" s="84"/>
      <c r="U2955" s="84"/>
      <c r="V2955" s="84"/>
      <c r="W2955" s="84">
        <v>0.5</v>
      </c>
      <c r="X2955" s="84">
        <v>0.5</v>
      </c>
      <c r="Y2955" s="84">
        <v>0.5</v>
      </c>
      <c r="Z2955" s="84">
        <v>0.5</v>
      </c>
      <c r="AA2955" s="84">
        <v>0.5</v>
      </c>
      <c r="AB2955" s="84"/>
      <c r="AC2955" s="80"/>
      <c r="AD2955" s="80"/>
      <c r="AE2955" s="80">
        <v>0.5</v>
      </c>
      <c r="AF2955" s="80">
        <v>0.5</v>
      </c>
      <c r="AG2955" s="80">
        <v>0.5</v>
      </c>
      <c r="AH2955" s="80">
        <v>0.5</v>
      </c>
      <c r="AI2955" s="80"/>
      <c r="AJ2955" s="80"/>
      <c r="AK2955" s="80"/>
      <c r="AL2955" s="80"/>
      <c r="AM2955" s="240"/>
      <c r="AN2955" s="240"/>
      <c r="AO2955" s="240"/>
      <c r="AP2955" s="240"/>
      <c r="AQ2955" s="240"/>
      <c r="AR2955" s="240"/>
      <c r="AS2955" s="240"/>
      <c r="AT2955" s="256"/>
      <c r="AU2955" s="256"/>
      <c r="AV2955" s="259"/>
      <c r="AW2955" s="259"/>
      <c r="AX2955" s="256"/>
      <c r="AY2955" s="256"/>
      <c r="AZ2955" s="256"/>
      <c r="BA2955" s="256"/>
      <c r="BB2955" s="256"/>
      <c r="BC2955" s="256"/>
      <c r="BD2955" s="256"/>
      <c r="BE2955" s="256"/>
      <c r="BF2955" s="256"/>
      <c r="BG2955" s="256"/>
      <c r="BH2955" s="256"/>
      <c r="BI2955" s="256"/>
      <c r="BJ2955" s="256"/>
      <c r="BK2955" s="256"/>
      <c r="BL2955" s="262"/>
      <c r="BM2955" s="262"/>
      <c r="BN2955" s="262"/>
      <c r="BO2955" s="262"/>
      <c r="BP2955" s="262"/>
      <c r="BQ2955" s="262"/>
      <c r="BR2955" s="270"/>
      <c r="BS2955" s="270"/>
      <c r="BT2955" s="270"/>
      <c r="BU2955" s="270"/>
      <c r="BV2955" s="270"/>
      <c r="BW2955" s="270"/>
      <c r="BX2955" s="256"/>
      <c r="BY2955" s="256"/>
      <c r="BZ2955" s="256"/>
      <c r="CA2955" s="267"/>
      <c r="CB2955" s="267"/>
      <c r="CC2955" s="274"/>
      <c r="CD2955" s="267"/>
      <c r="CE2955" s="267"/>
      <c r="CF2955" s="267"/>
      <c r="CG2955" s="267"/>
      <c r="CH2955" s="267"/>
      <c r="CI2955" s="267"/>
      <c r="CJ2955" s="267"/>
      <c r="CK2955" s="267"/>
      <c r="CL2955" s="265"/>
      <c r="CM2955" s="272"/>
      <c r="CN2955" s="264"/>
      <c r="CO2955" s="180"/>
      <c r="CP2955" s="226"/>
      <c r="CQ2955" s="226"/>
      <c r="CR2955" s="226"/>
      <c r="CS2955" s="181"/>
      <c r="CT2955" s="181"/>
      <c r="CU2955" s="181"/>
      <c r="CV2955" s="181"/>
      <c r="CW2955" s="181"/>
      <c r="CX2955" s="181"/>
      <c r="CY2955" s="181"/>
      <c r="CZ2955" s="181"/>
      <c r="DA2955" s="181"/>
    </row>
    <row r="2956" spans="1:105" s="120" customFormat="1" ht="15" customHeight="1">
      <c r="A2956" s="228"/>
      <c r="B2956" s="346"/>
      <c r="C2956" s="349"/>
      <c r="D2956" s="237"/>
      <c r="E2956" s="237"/>
      <c r="F2956" s="243"/>
      <c r="G2956" s="122">
        <v>2.1</v>
      </c>
      <c r="H2956" s="84"/>
      <c r="I2956" s="84"/>
      <c r="J2956" s="84"/>
      <c r="K2956" s="84"/>
      <c r="L2956" s="84"/>
      <c r="M2956" s="84"/>
      <c r="N2956" s="84"/>
      <c r="O2956" s="84"/>
      <c r="P2956" s="84"/>
      <c r="Q2956" s="84"/>
      <c r="R2956" s="84"/>
      <c r="S2956" s="84"/>
      <c r="T2956" s="84"/>
      <c r="U2956" s="84"/>
      <c r="V2956" s="84"/>
      <c r="W2956" s="84"/>
      <c r="X2956" s="84"/>
      <c r="Y2956" s="84"/>
      <c r="Z2956" s="84"/>
      <c r="AA2956" s="84"/>
      <c r="AB2956" s="84"/>
      <c r="AC2956" s="80"/>
      <c r="AD2956" s="80"/>
      <c r="AE2956" s="80"/>
      <c r="AF2956" s="80"/>
      <c r="AG2956" s="80"/>
      <c r="AH2956" s="80"/>
      <c r="AI2956" s="80"/>
      <c r="AJ2956" s="80"/>
      <c r="AK2956" s="80"/>
      <c r="AL2956" s="80"/>
      <c r="AM2956" s="240"/>
      <c r="AN2956" s="240"/>
      <c r="AO2956" s="240"/>
      <c r="AP2956" s="240"/>
      <c r="AQ2956" s="240"/>
      <c r="AR2956" s="240"/>
      <c r="AS2956" s="240"/>
      <c r="AT2956" s="256"/>
      <c r="AU2956" s="256"/>
      <c r="AV2956" s="259"/>
      <c r="AW2956" s="259"/>
      <c r="AX2956" s="256"/>
      <c r="AY2956" s="256"/>
      <c r="AZ2956" s="256"/>
      <c r="BA2956" s="256"/>
      <c r="BB2956" s="256"/>
      <c r="BC2956" s="256"/>
      <c r="BD2956" s="256"/>
      <c r="BE2956" s="256"/>
      <c r="BF2956" s="256"/>
      <c r="BG2956" s="256"/>
      <c r="BH2956" s="256"/>
      <c r="BI2956" s="256"/>
      <c r="BJ2956" s="256"/>
      <c r="BK2956" s="256"/>
      <c r="BL2956" s="262"/>
      <c r="BM2956" s="262"/>
      <c r="BN2956" s="262"/>
      <c r="BO2956" s="262"/>
      <c r="BP2956" s="262"/>
      <c r="BQ2956" s="262"/>
      <c r="BR2956" s="270"/>
      <c r="BS2956" s="270"/>
      <c r="BT2956" s="270"/>
      <c r="BU2956" s="270"/>
      <c r="BV2956" s="270"/>
      <c r="BW2956" s="270"/>
      <c r="BX2956" s="256"/>
      <c r="BY2956" s="256"/>
      <c r="BZ2956" s="256"/>
      <c r="CA2956" s="267"/>
      <c r="CB2956" s="267"/>
      <c r="CC2956" s="274"/>
      <c r="CD2956" s="267"/>
      <c r="CE2956" s="267"/>
      <c r="CF2956" s="267"/>
      <c r="CG2956" s="267"/>
      <c r="CH2956" s="267"/>
      <c r="CI2956" s="267"/>
      <c r="CJ2956" s="267"/>
      <c r="CK2956" s="267"/>
      <c r="CL2956" s="265"/>
      <c r="CM2956" s="272"/>
      <c r="CN2956" s="264"/>
      <c r="CO2956" s="180"/>
      <c r="CP2956" s="226"/>
      <c r="CQ2956" s="226"/>
      <c r="CR2956" s="226"/>
      <c r="CS2956" s="181"/>
      <c r="CT2956" s="181"/>
      <c r="CU2956" s="181"/>
      <c r="CV2956" s="181"/>
      <c r="CW2956" s="181"/>
      <c r="CX2956" s="181"/>
      <c r="CY2956" s="181"/>
      <c r="CZ2956" s="181"/>
      <c r="DA2956" s="181"/>
    </row>
    <row r="2957" spans="1:105" s="120" customFormat="1" ht="15" customHeight="1">
      <c r="A2957" s="228"/>
      <c r="B2957" s="346"/>
      <c r="C2957" s="349"/>
      <c r="D2957" s="237"/>
      <c r="E2957" s="237"/>
      <c r="F2957" s="243"/>
      <c r="G2957" s="122">
        <v>2.7</v>
      </c>
      <c r="H2957" s="84"/>
      <c r="I2957" s="84"/>
      <c r="J2957" s="84"/>
      <c r="K2957" s="84"/>
      <c r="L2957" s="84"/>
      <c r="M2957" s="84"/>
      <c r="N2957" s="84"/>
      <c r="O2957" s="84"/>
      <c r="P2957" s="84"/>
      <c r="Q2957" s="84"/>
      <c r="R2957" s="84"/>
      <c r="S2957" s="84"/>
      <c r="T2957" s="84"/>
      <c r="U2957" s="84"/>
      <c r="V2957" s="84"/>
      <c r="W2957" s="84"/>
      <c r="X2957" s="84"/>
      <c r="Y2957" s="84"/>
      <c r="Z2957" s="84"/>
      <c r="AA2957" s="84"/>
      <c r="AB2957" s="84"/>
      <c r="AC2957" s="80"/>
      <c r="AD2957" s="80"/>
      <c r="AE2957" s="80"/>
      <c r="AF2957" s="80"/>
      <c r="AG2957" s="80"/>
      <c r="AH2957" s="80"/>
      <c r="AI2957" s="80"/>
      <c r="AJ2957" s="80"/>
      <c r="AK2957" s="80"/>
      <c r="AL2957" s="80"/>
      <c r="AM2957" s="240"/>
      <c r="AN2957" s="240"/>
      <c r="AO2957" s="240"/>
      <c r="AP2957" s="240"/>
      <c r="AQ2957" s="240"/>
      <c r="AR2957" s="240"/>
      <c r="AS2957" s="240"/>
      <c r="AT2957" s="256"/>
      <c r="AU2957" s="256"/>
      <c r="AV2957" s="259"/>
      <c r="AW2957" s="259"/>
      <c r="AX2957" s="256"/>
      <c r="AY2957" s="256"/>
      <c r="AZ2957" s="256"/>
      <c r="BA2957" s="256"/>
      <c r="BB2957" s="256"/>
      <c r="BC2957" s="256"/>
      <c r="BD2957" s="256"/>
      <c r="BE2957" s="256"/>
      <c r="BF2957" s="256"/>
      <c r="BG2957" s="256"/>
      <c r="BH2957" s="256"/>
      <c r="BI2957" s="256"/>
      <c r="BJ2957" s="256"/>
      <c r="BK2957" s="256"/>
      <c r="BL2957" s="262"/>
      <c r="BM2957" s="262"/>
      <c r="BN2957" s="262"/>
      <c r="BO2957" s="262"/>
      <c r="BP2957" s="262"/>
      <c r="BQ2957" s="262"/>
      <c r="BR2957" s="270"/>
      <c r="BS2957" s="270"/>
      <c r="BT2957" s="270"/>
      <c r="BU2957" s="270"/>
      <c r="BV2957" s="270"/>
      <c r="BW2957" s="270"/>
      <c r="BX2957" s="256"/>
      <c r="BY2957" s="256"/>
      <c r="BZ2957" s="256"/>
      <c r="CA2957" s="267"/>
      <c r="CB2957" s="267"/>
      <c r="CC2957" s="274"/>
      <c r="CD2957" s="267"/>
      <c r="CE2957" s="267"/>
      <c r="CF2957" s="267"/>
      <c r="CG2957" s="267"/>
      <c r="CH2957" s="267"/>
      <c r="CI2957" s="267"/>
      <c r="CJ2957" s="267"/>
      <c r="CK2957" s="267"/>
      <c r="CL2957" s="265"/>
      <c r="CM2957" s="272"/>
      <c r="CN2957" s="264"/>
      <c r="CO2957" s="180"/>
      <c r="CP2957" s="226"/>
      <c r="CQ2957" s="226"/>
      <c r="CR2957" s="226"/>
      <c r="CS2957" s="181"/>
      <c r="CT2957" s="181"/>
      <c r="CU2957" s="181"/>
      <c r="CV2957" s="181"/>
      <c r="CW2957" s="181"/>
      <c r="CX2957" s="181"/>
      <c r="CY2957" s="181"/>
      <c r="CZ2957" s="181"/>
      <c r="DA2957" s="181"/>
    </row>
    <row r="2958" spans="1:105" s="120" customFormat="1" ht="15" customHeight="1">
      <c r="A2958" s="228"/>
      <c r="B2958" s="346"/>
      <c r="C2958" s="349"/>
      <c r="D2958" s="237"/>
      <c r="E2958" s="237"/>
      <c r="F2958" s="243"/>
      <c r="G2958" s="122">
        <v>3</v>
      </c>
      <c r="H2958" s="84"/>
      <c r="I2958" s="84"/>
      <c r="J2958" s="84"/>
      <c r="K2958" s="84"/>
      <c r="L2958" s="84"/>
      <c r="M2958" s="84"/>
      <c r="N2958" s="84"/>
      <c r="O2958" s="84"/>
      <c r="P2958" s="84"/>
      <c r="Q2958" s="84"/>
      <c r="R2958" s="84"/>
      <c r="S2958" s="84"/>
      <c r="T2958" s="84"/>
      <c r="U2958" s="84"/>
      <c r="V2958" s="84"/>
      <c r="W2958" s="84"/>
      <c r="X2958" s="84"/>
      <c r="Y2958" s="84"/>
      <c r="Z2958" s="84"/>
      <c r="AA2958" s="84"/>
      <c r="AB2958" s="84"/>
      <c r="AC2958" s="80"/>
      <c r="AD2958" s="80"/>
      <c r="AE2958" s="80"/>
      <c r="AF2958" s="80"/>
      <c r="AG2958" s="80"/>
      <c r="AH2958" s="80"/>
      <c r="AI2958" s="80"/>
      <c r="AJ2958" s="80"/>
      <c r="AK2958" s="80"/>
      <c r="AL2958" s="80"/>
      <c r="AM2958" s="240"/>
      <c r="AN2958" s="240"/>
      <c r="AO2958" s="240"/>
      <c r="AP2958" s="240"/>
      <c r="AQ2958" s="240"/>
      <c r="AR2958" s="240"/>
      <c r="AS2958" s="240"/>
      <c r="AT2958" s="256"/>
      <c r="AU2958" s="256"/>
      <c r="AV2958" s="259"/>
      <c r="AW2958" s="259"/>
      <c r="AX2958" s="256"/>
      <c r="AY2958" s="256"/>
      <c r="AZ2958" s="256"/>
      <c r="BA2958" s="256"/>
      <c r="BB2958" s="256"/>
      <c r="BC2958" s="256"/>
      <c r="BD2958" s="256"/>
      <c r="BE2958" s="256"/>
      <c r="BF2958" s="256"/>
      <c r="BG2958" s="256"/>
      <c r="BH2958" s="256"/>
      <c r="BI2958" s="256"/>
      <c r="BJ2958" s="256"/>
      <c r="BK2958" s="256"/>
      <c r="BL2958" s="262"/>
      <c r="BM2958" s="262"/>
      <c r="BN2958" s="262"/>
      <c r="BO2958" s="262"/>
      <c r="BP2958" s="262"/>
      <c r="BQ2958" s="262"/>
      <c r="BR2958" s="270"/>
      <c r="BS2958" s="270"/>
      <c r="BT2958" s="270"/>
      <c r="BU2958" s="270"/>
      <c r="BV2958" s="270"/>
      <c r="BW2958" s="270"/>
      <c r="BX2958" s="256"/>
      <c r="BY2958" s="256"/>
      <c r="BZ2958" s="256"/>
      <c r="CA2958" s="267"/>
      <c r="CB2958" s="267"/>
      <c r="CC2958" s="274"/>
      <c r="CD2958" s="267"/>
      <c r="CE2958" s="267"/>
      <c r="CF2958" s="267"/>
      <c r="CG2958" s="267"/>
      <c r="CH2958" s="267"/>
      <c r="CI2958" s="267"/>
      <c r="CJ2958" s="267"/>
      <c r="CK2958" s="267"/>
      <c r="CL2958" s="265"/>
      <c r="CM2958" s="272"/>
      <c r="CN2958" s="264"/>
      <c r="CO2958" s="180"/>
      <c r="CP2958" s="226"/>
      <c r="CQ2958" s="226"/>
      <c r="CR2958" s="226"/>
      <c r="CS2958" s="181"/>
      <c r="CT2958" s="181"/>
      <c r="CU2958" s="181"/>
      <c r="CV2958" s="181"/>
      <c r="CW2958" s="181"/>
      <c r="CX2958" s="181"/>
      <c r="CY2958" s="181"/>
      <c r="CZ2958" s="181"/>
      <c r="DA2958" s="181"/>
    </row>
    <row r="2959" spans="1:105" s="120" customFormat="1" ht="15" customHeight="1">
      <c r="A2959" s="228"/>
      <c r="B2959" s="346"/>
      <c r="C2959" s="349"/>
      <c r="D2959" s="237"/>
      <c r="E2959" s="237"/>
      <c r="F2959" s="244"/>
      <c r="G2959" s="123">
        <v>3.9</v>
      </c>
      <c r="H2959" s="85"/>
      <c r="I2959" s="85"/>
      <c r="J2959" s="85"/>
      <c r="K2959" s="85"/>
      <c r="L2959" s="85"/>
      <c r="M2959" s="85"/>
      <c r="N2959" s="85"/>
      <c r="O2959" s="85"/>
      <c r="P2959" s="85"/>
      <c r="Q2959" s="85"/>
      <c r="R2959" s="85"/>
      <c r="S2959" s="85"/>
      <c r="T2959" s="85"/>
      <c r="U2959" s="85"/>
      <c r="V2959" s="85"/>
      <c r="W2959" s="85"/>
      <c r="X2959" s="85"/>
      <c r="Y2959" s="85"/>
      <c r="Z2959" s="85"/>
      <c r="AA2959" s="85"/>
      <c r="AB2959" s="85"/>
      <c r="AC2959" s="81"/>
      <c r="AD2959" s="81"/>
      <c r="AE2959" s="81"/>
      <c r="AF2959" s="81"/>
      <c r="AG2959" s="81"/>
      <c r="AH2959" s="81"/>
      <c r="AI2959" s="81"/>
      <c r="AJ2959" s="81"/>
      <c r="AK2959" s="81"/>
      <c r="AL2959" s="81"/>
      <c r="AM2959" s="240"/>
      <c r="AN2959" s="240"/>
      <c r="AO2959" s="240"/>
      <c r="AP2959" s="240"/>
      <c r="AQ2959" s="240"/>
      <c r="AR2959" s="240"/>
      <c r="AS2959" s="240"/>
      <c r="AT2959" s="256"/>
      <c r="AU2959" s="256"/>
      <c r="AV2959" s="259"/>
      <c r="AW2959" s="259"/>
      <c r="AX2959" s="256"/>
      <c r="AY2959" s="256"/>
      <c r="AZ2959" s="256"/>
      <c r="BA2959" s="256"/>
      <c r="BB2959" s="256"/>
      <c r="BC2959" s="256"/>
      <c r="BD2959" s="256"/>
      <c r="BE2959" s="256"/>
      <c r="BF2959" s="256"/>
      <c r="BG2959" s="256"/>
      <c r="BH2959" s="256"/>
      <c r="BI2959" s="256"/>
      <c r="BJ2959" s="256"/>
      <c r="BK2959" s="256"/>
      <c r="BL2959" s="262"/>
      <c r="BM2959" s="262"/>
      <c r="BN2959" s="262"/>
      <c r="BO2959" s="262"/>
      <c r="BP2959" s="262"/>
      <c r="BQ2959" s="262"/>
      <c r="BR2959" s="270"/>
      <c r="BS2959" s="270"/>
      <c r="BT2959" s="270"/>
      <c r="BU2959" s="270"/>
      <c r="BV2959" s="270"/>
      <c r="BW2959" s="270"/>
      <c r="BX2959" s="256"/>
      <c r="BY2959" s="256"/>
      <c r="BZ2959" s="256"/>
      <c r="CA2959" s="267"/>
      <c r="CB2959" s="267"/>
      <c r="CC2959" s="274"/>
      <c r="CD2959" s="267"/>
      <c r="CE2959" s="267"/>
      <c r="CF2959" s="267"/>
      <c r="CG2959" s="267"/>
      <c r="CH2959" s="267"/>
      <c r="CI2959" s="267"/>
      <c r="CJ2959" s="267"/>
      <c r="CK2959" s="267"/>
      <c r="CL2959" s="265"/>
      <c r="CM2959" s="272"/>
      <c r="CN2959" s="264"/>
      <c r="CO2959" s="180"/>
      <c r="CP2959" s="226"/>
      <c r="CQ2959" s="226"/>
      <c r="CR2959" s="226"/>
      <c r="CS2959" s="181"/>
      <c r="CT2959" s="181"/>
      <c r="CU2959" s="181"/>
      <c r="CV2959" s="181"/>
      <c r="CW2959" s="181"/>
      <c r="CX2959" s="181"/>
      <c r="CY2959" s="181"/>
      <c r="CZ2959" s="181"/>
      <c r="DA2959" s="181"/>
    </row>
    <row r="2960" spans="1:105" s="120" customFormat="1" ht="15" customHeight="1">
      <c r="A2960" s="229"/>
      <c r="B2960" s="347"/>
      <c r="C2960" s="350"/>
      <c r="D2960" s="238"/>
      <c r="E2960" s="238"/>
      <c r="F2960" s="245" t="s">
        <v>83</v>
      </c>
      <c r="G2960" s="246"/>
      <c r="H2960" s="82"/>
      <c r="I2960" s="82"/>
      <c r="J2960" s="82"/>
      <c r="K2960" s="82"/>
      <c r="L2960" s="82"/>
      <c r="M2960" s="82"/>
      <c r="N2960" s="82"/>
      <c r="O2960" s="82"/>
      <c r="P2960" s="82"/>
      <c r="Q2960" s="82"/>
      <c r="R2960" s="82"/>
      <c r="S2960" s="82"/>
      <c r="T2960" s="82"/>
      <c r="U2960" s="82"/>
      <c r="V2960" s="82"/>
      <c r="W2960" s="82"/>
      <c r="X2960" s="82"/>
      <c r="Y2960" s="82"/>
      <c r="Z2960" s="82"/>
      <c r="AA2960" s="82"/>
      <c r="AB2960" s="82"/>
      <c r="AC2960" s="35"/>
      <c r="AD2960" s="35"/>
      <c r="AE2960" s="35"/>
      <c r="AF2960" s="35"/>
      <c r="AG2960" s="35"/>
      <c r="AH2960" s="35"/>
      <c r="AI2960" s="35"/>
      <c r="AJ2960" s="35"/>
      <c r="AK2960" s="35"/>
      <c r="AL2960" s="35"/>
      <c r="AM2960" s="241"/>
      <c r="AN2960" s="241"/>
      <c r="AO2960" s="241"/>
      <c r="AP2960" s="241"/>
      <c r="AQ2960" s="241"/>
      <c r="AR2960" s="241"/>
      <c r="AS2960" s="241"/>
      <c r="AT2960" s="257"/>
      <c r="AU2960" s="257"/>
      <c r="AV2960" s="260"/>
      <c r="AW2960" s="260"/>
      <c r="AX2960" s="257"/>
      <c r="AY2960" s="257"/>
      <c r="AZ2960" s="257"/>
      <c r="BA2960" s="257"/>
      <c r="BB2960" s="257"/>
      <c r="BC2960" s="257"/>
      <c r="BD2960" s="257"/>
      <c r="BE2960" s="257"/>
      <c r="BF2960" s="257"/>
      <c r="BG2960" s="257"/>
      <c r="BH2960" s="257"/>
      <c r="BI2960" s="257"/>
      <c r="BJ2960" s="257"/>
      <c r="BK2960" s="257"/>
      <c r="BL2960" s="263"/>
      <c r="BM2960" s="263"/>
      <c r="BN2960" s="263"/>
      <c r="BO2960" s="263"/>
      <c r="BP2960" s="263"/>
      <c r="BQ2960" s="263"/>
      <c r="BR2960" s="271"/>
      <c r="BS2960" s="271"/>
      <c r="BT2960" s="271"/>
      <c r="BU2960" s="271"/>
      <c r="BV2960" s="271"/>
      <c r="BW2960" s="271"/>
      <c r="BX2960" s="257"/>
      <c r="BY2960" s="257"/>
      <c r="BZ2960" s="257"/>
      <c r="CA2960" s="268"/>
      <c r="CB2960" s="268"/>
      <c r="CC2960" s="275"/>
      <c r="CD2960" s="268"/>
      <c r="CE2960" s="268"/>
      <c r="CF2960" s="268"/>
      <c r="CG2960" s="268"/>
      <c r="CH2960" s="268"/>
      <c r="CI2960" s="268"/>
      <c r="CJ2960" s="268"/>
      <c r="CK2960" s="268"/>
      <c r="CL2960" s="265"/>
      <c r="CM2960" s="272"/>
      <c r="CN2960" s="264"/>
      <c r="CO2960" s="180"/>
      <c r="CP2960" s="226"/>
      <c r="CQ2960" s="226"/>
      <c r="CR2960" s="226"/>
      <c r="CS2960" s="181"/>
      <c r="CT2960" s="181"/>
      <c r="CU2960" s="181"/>
      <c r="CV2960" s="181"/>
      <c r="CW2960" s="181"/>
      <c r="CX2960" s="181"/>
      <c r="CY2960" s="181"/>
      <c r="CZ2960" s="181"/>
      <c r="DA2960" s="181"/>
    </row>
    <row r="2961" spans="1:105" s="120" customFormat="1" ht="15" customHeight="1">
      <c r="A2961" s="227">
        <f t="shared" si="953"/>
        <v>367</v>
      </c>
      <c r="B2961" s="345" t="s">
        <v>403</v>
      </c>
      <c r="C2961" s="348" t="s">
        <v>404</v>
      </c>
      <c r="D2961" s="236">
        <v>43801</v>
      </c>
      <c r="E2961" s="236" t="s">
        <v>1195</v>
      </c>
      <c r="F2961" s="253" t="s">
        <v>80</v>
      </c>
      <c r="G2961" s="254"/>
      <c r="H2961" s="82" t="s">
        <v>69</v>
      </c>
      <c r="I2961" s="82"/>
      <c r="J2961" s="82" t="s">
        <v>73</v>
      </c>
      <c r="K2961" s="82" t="s">
        <v>73</v>
      </c>
      <c r="L2961" s="82" t="s">
        <v>73</v>
      </c>
      <c r="M2961" s="82" t="s">
        <v>73</v>
      </c>
      <c r="N2961" s="82" t="s">
        <v>73</v>
      </c>
      <c r="O2961" s="82"/>
      <c r="P2961" s="82" t="s">
        <v>67</v>
      </c>
      <c r="Q2961" s="82" t="s">
        <v>60</v>
      </c>
      <c r="R2961" s="82" t="s">
        <v>60</v>
      </c>
      <c r="S2961" s="82" t="s">
        <v>60</v>
      </c>
      <c r="T2961" s="82" t="s">
        <v>60</v>
      </c>
      <c r="U2961" s="82" t="s">
        <v>67</v>
      </c>
      <c r="V2961" s="82"/>
      <c r="W2961" s="82" t="s">
        <v>61</v>
      </c>
      <c r="X2961" s="82" t="s">
        <v>61</v>
      </c>
      <c r="Y2961" s="82" t="s">
        <v>61</v>
      </c>
      <c r="Z2961" s="82" t="s">
        <v>61</v>
      </c>
      <c r="AA2961" s="82" t="s">
        <v>61</v>
      </c>
      <c r="AB2961" s="82" t="s">
        <v>61</v>
      </c>
      <c r="AC2961" s="82"/>
      <c r="AD2961" s="82" t="s">
        <v>61</v>
      </c>
      <c r="AE2961" s="82" t="s">
        <v>61</v>
      </c>
      <c r="AF2961" s="82" t="s">
        <v>61</v>
      </c>
      <c r="AG2961" s="82" t="s">
        <v>61</v>
      </c>
      <c r="AH2961" s="82" t="s">
        <v>61</v>
      </c>
      <c r="AI2961" s="82" t="s">
        <v>1471</v>
      </c>
      <c r="AJ2961" s="82"/>
      <c r="AK2961" s="82" t="s">
        <v>60</v>
      </c>
      <c r="AL2961" s="82" t="s">
        <v>60</v>
      </c>
      <c r="AM2961" s="239">
        <f>COUNTIF(H2961:AL2961,"PH")+COUNTIF(H2961:AL2961,"PH/L")+COUNTIF(H2961:AL2961,"PM")</f>
        <v>0</v>
      </c>
      <c r="AN2961" s="239">
        <f>COUNTIF(H2961:AL2961,"PD")+COUNTIF(H2961:AL2961,"PDD")+COUNTIF(H2961:AL2961,"P/DS")/2+COUNTIF(H2961:AL2961,"PMD")</f>
        <v>0</v>
      </c>
      <c r="AO2961" s="239">
        <f>COUNTIF(H2961:AL2961,"PN")+COUNTIF(H2961:AL2961,"P/NS")/2+COUNTIF(H2961:AL2961,"PH")+COUNTIF(H2961:AL2961,"PH/F")/2+COUNTIF(H2961:AL2961,"PH/L")/2+COUNTIF(H2961:AL2961,"PM")</f>
        <v>0</v>
      </c>
      <c r="AP2961" s="239">
        <f>COUNTIF(H2961:AL2961,"BH")+COUNTIF(H2961:AL2961,"AL/BL")+COUNTIF(H2961:AL2961,"UL/BL")+COUNTIF(H2961:AL2961,"BM")</f>
        <v>0</v>
      </c>
      <c r="AQ2961" s="239">
        <f>COUNTIF(H2961:AL2961,"DS")+COUNTIF(H2961:AL2961,"AL/DS")/2+COUNTIF(H2961:AL2961,"UL/DS")/2+COUNTIF(H2961:AL2961,"CT")+COUNTIF(H2961:AL2961,"MD")</f>
        <v>6.5</v>
      </c>
      <c r="AR2961" s="239">
        <f>COUNTIF(H2961:AL2961,"NS")+COUNTIF(H2961:AL2961,"AL/NS")/2+COUNTIF(H2961:AL2961,"UL/NS")/2+COUNTIF(H2961:AL2961,"BH")+COUNTIF(H2961:AL2961,"AL/BF")/2+COUNTIF(H2961:AL2961,"AL/BL")/2+COUNTIF(H2961:AL2961,"UL/BL")/2+COUNTIF(H2961:AL2961,"UL/BF")/2+COUNTIF(H2961:AL2961,"BM")</f>
        <v>11</v>
      </c>
      <c r="AS2961" s="239">
        <f>COUNTIF(H2961:AL2961,"AL")+COUNTIF(H2961:AL2961,"AL/DS")/2+COUNTIF(H2961:AL2961,"AL/NS")/2+COUNTIF(H2961:AL2961,"NH")+COUNTIF(H2961:AL2961,"SL")+COUNTIF(H2961:AL2961,"NHD")+COUNTIF(H2961:AL2961,"B")+COUNTIF(H2961:AL2961,"HL")+COUNTIF(H2961:AL2961,"AL/BF")/2+COUNTIF(H2961:AL2961,"AL/BL")/2</f>
        <v>3</v>
      </c>
      <c r="AT2961" s="255">
        <f>COUNTIF(H2961:AL2961,"PD")+COUNTIF(H2961:AL2961,"PN")+COUNTIF(H2961:AL2961,"P/DS")/2+COUNTIF(H2961:AL2961,"P/NS")/2+COUNTIF(H2961:AL2961,"DS")+COUNTIF(H2961:AL2961,"NS")+COUNTIF(H2961:AL2961,"AL")+COUNTIF(H2961:AL2961,"AL/DS")+COUNTIF(H2961:AL2961,"AL/NS")+COUNTIF(H2961:AL2961,"NH")+COUNTIF(H2961:AL2961,"SL")+COUNTIF(H2961:AL2961,"UL/DS")/2+COUNTIF(H2961:AL2961,"UL/NS")/2+COUNTIF(H2961:AL2961,"CT")+COUNTIF(H2961:AL2961,"NHD")+COUNTIF(H2961:AL2961,"PDD")+COUNTIF(H2961:AL2961,"B")+COUNTIF(H2961:AL2961,"HL")+COUNTIF(H2961:AL2961,"PH")+COUNTIF(H2961:AL2961,"BH")+COUNTIF(H2961:AL2961,"AL/BF")+COUNTIF(H2961:AL2961,"AL/BL")+COUNTIF(H2961:AL2961,"UL/BF")/2+COUNTIF(H2961:AL2961,"UL/BL")/2+COUNTIF(H2961:AL2961,"PH/F")/2+COUNTIF(H2961:AL2961,"PH/L")/2+COUNTIF(H2961:AL2961,"MD")+COUNTIF(H2961:AL2961,"PMD")+COUNTIF(H2961:AL2961,"PM")+COUNTIF(H2961:AL2961,"BM")</f>
        <v>20.5</v>
      </c>
      <c r="AU2961" s="255">
        <f>COUNTIF(H2961:AL2961,"P/DS")/2+COUNTIF(H2961:AL2961,"P/NS")/2+COUNTIF(H2961:AL2961,"IL")+COUNTIF(H2961:AL2961,"NL")+COUNTIF(H2961:AL2961,"UL")+COUNTIF(H2961:AL2961,"UL/DS")/2+COUNTIF(H2961:AL2961,"UL/NS")/2+COUNTIF(H2961:AL2961,"KT")+COUNTIF(H2961:AL2961,"UL/BF")/2+COUNTIF(H2961:AL2961,"UL/BL")/2+COUNTIF(H2961:AL2961,"PH/F")/2+COUNTIF(H2961:AL2961,"PH/L")/2+COUNTIF(H2961:AL2961,"NB")</f>
        <v>5.5</v>
      </c>
      <c r="AV2961" s="258">
        <f>COUNTIF(H2961:AL2961,"PN")+COUNTIF(H2961:AL2961,"TVD")+COUNTIF(H2961:AL2961,"PH")+COUNTIF(H2961:AL2961,"PM")+COUNTIF(H2961:AL2961,"PDD")-COUNTIFS(H2961:AL2961,"PN",H2968:AL2968,"&gt;=3")-COUNTIFS(H2961:AL2961,"PM",H2968:AL2968,"&gt;=3")</f>
        <v>0</v>
      </c>
      <c r="AW2961" s="258">
        <f>COUNTIF(H2961:AL2961,"NS")+COUNTIF(H2961:AL2961,"D")+COUNTIF(H2961:AL2961,"BH")+COUNTIF(H2961:AL2961,"NHD")+COUNTIF(H2961:AL2961,"BM")-COUNTIFS(H2961:AL2961,"NS",H2968:AL2968,"&gt;=3")-COUNTIFS(H2961:AL2961,"BH",H2968:AL2968,"&gt;=3")-COUNTIFS(H2961:AL2961,"BM",H2968:AL2968,"&gt;=3")</f>
        <v>11</v>
      </c>
      <c r="AX2961" s="255">
        <f>COUNTIF(H2961:AL2961,"AL")+COUNTIF(H2961:AL2961,"AL/DS")/2+COUNTIF(H2961:AL2961,"AL/NS")/2+COUNTIF(H2961:AL2961,"AL/BF")+COUNTIF(H2961:AL2961,"AL/BL")/2</f>
        <v>2</v>
      </c>
      <c r="AY2961" s="255">
        <f>COUNTIF(H2961:AL2961,"SL")</f>
        <v>0</v>
      </c>
      <c r="AZ2961" s="255">
        <f>COUNTIF(H2961:AL2961,"NH")</f>
        <v>1</v>
      </c>
      <c r="BA2961" s="255">
        <f>COUNTIF(H2961:AL2961,"HL")</f>
        <v>0</v>
      </c>
      <c r="BB2961" s="255">
        <f>COUNTIF(G2961:AL2961,"P/DS")/2+COUNTIF(G2961:AL2961,"P/NS")/2+COUNTIF(G2961:AL2961,"UL")+COUNTIF(G2961:AL2961,"UL/DS")/2+COUNTIF(G2961:AL2961,"UL/NS")/2+COUNTIF(G2961:AL2961,"UL/BL")/2+COUNTIF(G2961:AL2961,"UL/BF")/2+COUNTIF(G2961:AL2961,"PH/F")/2+COUNTIF(G2961:AL2961,"PH/L")/2</f>
        <v>0.5</v>
      </c>
      <c r="BC2961" s="255">
        <f>COUNTIF(H2961:AL2961,"NB")</f>
        <v>0</v>
      </c>
      <c r="BD2961" s="255">
        <f>COUNTIF(H2961:AL2961,"NL")</f>
        <v>0</v>
      </c>
      <c r="BE2961" s="255">
        <f>COUNTIF(H2961:AL2961,"IL")</f>
        <v>5</v>
      </c>
      <c r="BF2961" s="255">
        <f>COUNTIF(H2961:AL2961,"KT")</f>
        <v>0</v>
      </c>
      <c r="BG2961" s="255">
        <f>COUNTIF(H2961:AL2961,"L70")</f>
        <v>0</v>
      </c>
      <c r="BH2961" s="255">
        <f>COUNTIF(H2961:AL2961,"MD")</f>
        <v>0</v>
      </c>
      <c r="BI2961" s="255">
        <f>COUNTIF(H2961:AL2961,"PMD")</f>
        <v>0</v>
      </c>
      <c r="BJ2961" s="255">
        <f>COUNTIF(H2961:AL2961,"PM")</f>
        <v>0</v>
      </c>
      <c r="BK2961" s="255">
        <f>COUNTIF(H2961:AL2961,"BM")</f>
        <v>0</v>
      </c>
      <c r="BL2961" s="261">
        <f>SUMIF(H2961:AL2961,"PD",H2962:AL2962)+SUMIF(H2961:AL2961,"PN",H2962:AL2962)+SUMIF(H2961:AL2961,"P/DS",H2962:AL2962)+SUMIF(H2961:AL2961,"PN/F",H2962:AL2962)+SUMIF(H2961:AL2961,"PN/L",H2962:AL2962)+SUMIF(H2961:AL2961,"TV",H2962:AL2962)+SUMIF(H2961:AL2961,"TVD",H2962:AL2962)+SUMIF(H2961:AL2961,"PDD",H2962:AL2962)</f>
        <v>0</v>
      </c>
      <c r="BM2961" s="261">
        <f>SUMIF(H2961:AL2961,"PD",H2963:AL2963)+SUMIF(H2961:AL2961,"PN",H2963:AL2963)+SUMIF(H2961:AL2961,"P/DS",H2963:AL2963)+SUMIF(H2961:AL2961,"PN/F",H2963:AL2963)+SUMIF(H2961:AL2961,"PN/L",H2963:AL2963)+SUMIF(H2961:AL2961,"TV",H2963:AL2963)+SUMIF(H2961:AL2961,"TVD",H2963:AL2963)+SUMIF(H2961:AL2961,"PDD",H2963:AL2963)+SUMIF(H2961:AL2961,"PMD",H2963:AL2963)</f>
        <v>0</v>
      </c>
      <c r="BN2961" s="261">
        <f>SUMIF(H2961:AL2961,"PD",H2964:AL2964)+SUMIF(H2961:AL2961,"PN",H2964:AL2964)+SUMIF(H2961:AL2961,"P/DS",H2964:AL2964)+SUMIF(H2961:AL2961,"PN/F",H2964:AL2964)+SUMIF(H2961:AL2961,"PN/L",H2964:AL2964)+SUMIF(H2961:AL2961,"TV",H2964:AL2964)+SUMIF(H2961:AL2961,"TVD",H2964:AL2964)</f>
        <v>0</v>
      </c>
      <c r="BO2961" s="261">
        <f>SUMIF(H2961:AL2961,"PD",H2965:AL2965)+SUMIF(H2961:AL2961,"PN",H2965:AL2965)+SUMIF(H2961:AL2961,"P/DS",H2965:AL2965)+SUMIF(H2961:AL2961,"PN/F",H2965:AL2965)+SUMIF(H2961:AL2961,"PN/L",H2965:AL2965)+SUMIF(H2961:AL2961,"TV",H2965:AL2965)+SUMIF(H2961:AL2961,"TVD",H2965:AL2965)</f>
        <v>0</v>
      </c>
      <c r="BP2961" s="261">
        <f>SUMIF(H2961:AL2961,"PD",H2966:AL2966)+SUMIF(H2961:AL2961,"PN",H2966:AL2966)+SUMIF(H2961:AL2961,"P/DS",H2966:AL2966)+SUMIF(H2961:AL2961,"PN/F",H2966:AL2966)+SUMIF(H2961:AL2961,"PN/L",H2966:AL2966)+SUMIF(H2961:AL2961,"TV",H2966:AL2966)+SUMIF(H2961:AL2961,"TVD",H2966:AL2966)+SUMIF(H2961:AL2961,"PDD",H2966:AL2966)+SUMIF(H2961:AL2961,"PH",H2966:AL2966)+SUMIF(H2961:AL2961,"PM",H2966:AL2966)</f>
        <v>0</v>
      </c>
      <c r="BQ2961" s="261">
        <f>SUMIF(H2961:AL2961,"PD",H2967:AL2967)+SUMIF(H2961:AL2961,"PN",H2967:AL2967)+SUMIF(H2961:AL2961,"P/DS",H2967:AL2967)+SUMIF(H2961:AL2961,"PN/F",H2967:AL2967)+SUMIF(H2961:AL2961,"PN/L",H2967:AL2967)+SUMIF(H2961:AL2961,"TV",H2967:AL2967)+SUMIF(H2961:AL2961,"TVD",H2967:AL2967)+SUMIF(H2961:AL2961,"PDD",H2967:AL2967)+SUMIF(H2961:AL2961,"PH",H2967:AL2967)+SUMIF(H2961:AL2961,"PM",H2967:AL2967)</f>
        <v>0</v>
      </c>
      <c r="BR2961" s="269">
        <f>SUM(H2962:AL2962)-BL2961</f>
        <v>28.5</v>
      </c>
      <c r="BS2961" s="269">
        <f>SUM(H2963:AL2963)-BM2961</f>
        <v>23.5</v>
      </c>
      <c r="BT2961" s="269">
        <f>SUM(H2964:AL2964)-BN2961</f>
        <v>0</v>
      </c>
      <c r="BU2961" s="269">
        <f>SUM(H2965:AL2965)-BO2961</f>
        <v>0</v>
      </c>
      <c r="BV2961" s="269">
        <f>SUM(H2966:AL2966)-BP2961</f>
        <v>0</v>
      </c>
      <c r="BW2961" s="269">
        <f>SUM(H2967:AL2967)-BQ2961</f>
        <v>0</v>
      </c>
      <c r="BX2961" s="255">
        <f>SUMIF(H2961:AL2961,"PD",H2968:AL2968)+SUMIF(H2961:AL2961,"PN",H2968:AL2968)+SUMIF(H2961:AL2961,"P/DS",H2968:AL2968)+SUMIF(H2961:AL2961,"PN/F",H2968:AL2968)+SUMIF(H2961:AL2961,"PN/L",H2968:AL2968)</f>
        <v>0</v>
      </c>
      <c r="BY2961" s="255">
        <f>SUM(H2968:AL2968)-BX2961</f>
        <v>2</v>
      </c>
      <c r="BZ2961" s="255">
        <f t="shared" ref="BZ2961" si="962">+SUM(BL2961:BW2968)</f>
        <v>52</v>
      </c>
      <c r="CA2961" s="266">
        <f>(COUNTIFS(H2961:AL2961,"PD",H2962:AL2962,"&gt;=2"))*0.5-IF(CN2961="VP",COUNTIFS($H$16:$AL$16,"SAT",H2961:AL2961,"PD",H2962:AL2962,"&gt;=2"))*0.5</f>
        <v>0</v>
      </c>
      <c r="CB2961" s="266">
        <f>(COUNTIFS(H2961:AL2961,"PN",H2963:AL2963,"&gt;=0.5",H2962:AL2962,"&gt;=1.5"))*0.5+COUNTIFS(H2961:AL2961,"PDD",H2963:AL2963,"&gt;=0.5",H2962:AL2962,"&gt;=1.5")*0.5</f>
        <v>0</v>
      </c>
      <c r="CC2961" s="273">
        <f>(COUNTIFS(H2961:AL2961,"TV",H2963:AL2963,"&gt;=10"))*0.5+(COUNTIFS(H2961:AL2961,"PMD",H2963:AL2963,"&gt;=2"))*0.5</f>
        <v>0</v>
      </c>
      <c r="CD2961" s="266">
        <f>(COUNTIFS(H2961:AL2961,"TVD",H2965:AL2965,"&gt;=6.5",H2963:AL2963,"&gt;=3.5"))*0.5</f>
        <v>0</v>
      </c>
      <c r="CE2961" s="266">
        <f>(COUNTIFS(H2961:AL2961,"PD",H2966:AL2966,"&gt;=10"))*0.5</f>
        <v>0</v>
      </c>
      <c r="CF2961" s="266">
        <f>(COUNTIFS(H2961:AL2961,"PDD",H2966:AL2966,"&gt;=3.5",H2967:AL2967,"&gt;=6.5")+COUNTIFS(H2961:AL2961,"PH",H2967:AL2967,"&gt;=0.5",H2966:AL2966,"&gt;=1.5")+COUNTIFS(H2961:AL2961,"PM",H2967:AL2967,"&gt;=0.5",H2966:AL2966,"&gt;=1.5"))*0.5</f>
        <v>0</v>
      </c>
      <c r="CG2961" s="266">
        <f>(COUNTIFS(H2961:AL2961,"DS",H2962:AL2962,"&gt;=2")+COUNTIFS(H2961:AL2961,"AL/DS",H2962:AL2962,"&gt;=2"))*0.5-IF(CN2961="VP",COUNTIFS($H$16:$AL$16,"SAT",H2961:AL2961,"DS",H2962:AL2962,"&gt;=2"))*0.5</f>
        <v>2.5</v>
      </c>
      <c r="CH2961" s="266">
        <f>(COUNTIFS(H2961:AL2961,"NS",H2963:AL2963,"&gt;=0.5",H2962:AL2962,"&gt;=1.5")+COUNTIFS(H2961:AL2961,"AL/NS",H2963:AL2963,"&gt;=0.5",H2962:AL2962,"&gt;=1.5")+COUNTIFS(H2961:AL2961,"NHD",H2963:AL2963,"&gt;=4.5",H2966:AL2966,"&gt;=2",H2962:AL2962,"&gt;=1.5"))*0.5</f>
        <v>4</v>
      </c>
      <c r="CI2961" s="266">
        <f>(COUNTIF(H2963:AL2963,"&gt;=10")+COUNTIFS(H2961:AL2961,"MD",H2963:AL2963,"&gt;=2")-COUNTIFS(H2961:AL2961,"TV",H2963:AL2963,"&gt;=10"))*0.5</f>
        <v>0.5</v>
      </c>
      <c r="CJ2961" s="266">
        <f>(COUNTIFS(H2961:AL2961,"D",H2965:AL2965,"&gt;=6.5",H2963:AL2963,"&gt;=3.5"))*0.5</f>
        <v>0</v>
      </c>
      <c r="CK2961" s="266">
        <f>(COUNTIF(H2966:AL2966,"&gt;=10")-COUNTIFS(H2961:AL2961,"PD",H2966:AL2966,"&gt;=10"))*0.5</f>
        <v>0</v>
      </c>
      <c r="CL2961" s="265">
        <f>(COUNTIFS(H2961:AL2961,"NHD",H2966:AL2966,"&gt;=3.5",H2967:AL2967,"&gt;=6.5")+COUNTIFS(H2961:AL2961,"BH",H2966:AL2966,"&gt;=1.5",H2967:AL2967,"&gt;=0.5")+COUNTIFS(H2961:AL2961,"BM",H2966:AL2966,"&gt;=1.5",H2967:AL2967,"&gt;=0.5")+COUNTIFS(H2961:AL2961,"D",H2966:AL2966,"&gt;=1.5",H2967:AL2967,"&gt;=0.5"))*0.5</f>
        <v>0</v>
      </c>
      <c r="CM2961" s="272"/>
      <c r="CN2961" s="264" t="s">
        <v>723</v>
      </c>
      <c r="CO2961" s="180">
        <f t="shared" ref="CO2961" si="963">+AM2961+AN2961+AO2961+AP2961+AQ2961+AR2961+AS2961+AU2961+BG2961</f>
        <v>26</v>
      </c>
      <c r="CP2961" s="225">
        <f>+SUM(I2962:I2967)-I2968</f>
        <v>10.5</v>
      </c>
      <c r="CQ2961" s="225">
        <f>+SUM(J2962:J2967)-J2968</f>
        <v>0</v>
      </c>
      <c r="CR2961" s="225">
        <f>+SUM(K2962:K2967)-K2968</f>
        <v>0</v>
      </c>
      <c r="CS2961" s="181"/>
      <c r="CT2961" s="181"/>
      <c r="CU2961" s="181"/>
      <c r="CV2961" s="181"/>
      <c r="CW2961" s="181"/>
      <c r="CX2961" s="181"/>
      <c r="CY2961" s="181"/>
      <c r="CZ2961" s="181"/>
      <c r="DA2961" s="181"/>
    </row>
    <row r="2962" spans="1:105" s="120" customFormat="1" ht="15" customHeight="1">
      <c r="A2962" s="228"/>
      <c r="B2962" s="346"/>
      <c r="C2962" s="349"/>
      <c r="D2962" s="237"/>
      <c r="E2962" s="237"/>
      <c r="F2962" s="242" t="s">
        <v>82</v>
      </c>
      <c r="G2962" s="121">
        <v>1.5</v>
      </c>
      <c r="H2962" s="83"/>
      <c r="I2962" s="83"/>
      <c r="J2962" s="83"/>
      <c r="K2962" s="83"/>
      <c r="L2962" s="83"/>
      <c r="M2962" s="83"/>
      <c r="N2962" s="83"/>
      <c r="O2962" s="83"/>
      <c r="P2962" s="83">
        <v>0</v>
      </c>
      <c r="Q2962" s="83">
        <v>2.5</v>
      </c>
      <c r="R2962" s="83">
        <v>2.5</v>
      </c>
      <c r="S2962" s="83">
        <v>2.5</v>
      </c>
      <c r="T2962" s="83"/>
      <c r="U2962" s="83"/>
      <c r="V2962" s="83"/>
      <c r="W2962" s="83">
        <v>2</v>
      </c>
      <c r="X2962" s="83">
        <v>2</v>
      </c>
      <c r="Y2962" s="83">
        <v>2</v>
      </c>
      <c r="Z2962" s="83">
        <v>2</v>
      </c>
      <c r="AA2962" s="83">
        <v>1.5</v>
      </c>
      <c r="AB2962" s="83"/>
      <c r="AC2962" s="79"/>
      <c r="AD2962" s="79">
        <v>2</v>
      </c>
      <c r="AE2962" s="79">
        <v>2</v>
      </c>
      <c r="AF2962" s="79">
        <v>1.5</v>
      </c>
      <c r="AG2962" s="79">
        <v>0.5</v>
      </c>
      <c r="AH2962" s="79">
        <v>0.5</v>
      </c>
      <c r="AI2962" s="79"/>
      <c r="AJ2962" s="79"/>
      <c r="AK2962" s="79">
        <v>2.5</v>
      </c>
      <c r="AL2962" s="79">
        <v>2.5</v>
      </c>
      <c r="AM2962" s="240"/>
      <c r="AN2962" s="240"/>
      <c r="AO2962" s="240"/>
      <c r="AP2962" s="240"/>
      <c r="AQ2962" s="240"/>
      <c r="AR2962" s="240"/>
      <c r="AS2962" s="240"/>
      <c r="AT2962" s="256"/>
      <c r="AU2962" s="256"/>
      <c r="AV2962" s="259"/>
      <c r="AW2962" s="259"/>
      <c r="AX2962" s="256"/>
      <c r="AY2962" s="256"/>
      <c r="AZ2962" s="256"/>
      <c r="BA2962" s="256"/>
      <c r="BB2962" s="256"/>
      <c r="BC2962" s="256"/>
      <c r="BD2962" s="256"/>
      <c r="BE2962" s="256"/>
      <c r="BF2962" s="256"/>
      <c r="BG2962" s="256"/>
      <c r="BH2962" s="256"/>
      <c r="BI2962" s="256"/>
      <c r="BJ2962" s="256"/>
      <c r="BK2962" s="256"/>
      <c r="BL2962" s="262"/>
      <c r="BM2962" s="262"/>
      <c r="BN2962" s="262"/>
      <c r="BO2962" s="262"/>
      <c r="BP2962" s="262"/>
      <c r="BQ2962" s="262"/>
      <c r="BR2962" s="270"/>
      <c r="BS2962" s="270"/>
      <c r="BT2962" s="270"/>
      <c r="BU2962" s="270"/>
      <c r="BV2962" s="270"/>
      <c r="BW2962" s="270"/>
      <c r="BX2962" s="256"/>
      <c r="BY2962" s="256"/>
      <c r="BZ2962" s="256"/>
      <c r="CA2962" s="267"/>
      <c r="CB2962" s="267"/>
      <c r="CC2962" s="274"/>
      <c r="CD2962" s="267"/>
      <c r="CE2962" s="267"/>
      <c r="CF2962" s="267"/>
      <c r="CG2962" s="267"/>
      <c r="CH2962" s="267"/>
      <c r="CI2962" s="267"/>
      <c r="CJ2962" s="267"/>
      <c r="CK2962" s="267"/>
      <c r="CL2962" s="265"/>
      <c r="CM2962" s="272"/>
      <c r="CN2962" s="264"/>
      <c r="CO2962" s="180"/>
      <c r="CP2962" s="226"/>
      <c r="CQ2962" s="226"/>
      <c r="CR2962" s="226"/>
      <c r="CS2962" s="181"/>
      <c r="CT2962" s="181"/>
      <c r="CU2962" s="181"/>
      <c r="CV2962" s="181"/>
      <c r="CW2962" s="181"/>
      <c r="CX2962" s="181"/>
      <c r="CY2962" s="181"/>
      <c r="CZ2962" s="181"/>
      <c r="DA2962" s="181"/>
    </row>
    <row r="2963" spans="1:105" s="120" customFormat="1" ht="15" customHeight="1">
      <c r="A2963" s="228"/>
      <c r="B2963" s="346"/>
      <c r="C2963" s="349"/>
      <c r="D2963" s="237"/>
      <c r="E2963" s="237"/>
      <c r="F2963" s="243"/>
      <c r="G2963" s="122">
        <v>2</v>
      </c>
      <c r="H2963" s="84"/>
      <c r="I2963" s="84">
        <v>10.5</v>
      </c>
      <c r="J2963" s="84"/>
      <c r="K2963" s="84"/>
      <c r="L2963" s="84"/>
      <c r="M2963" s="84"/>
      <c r="N2963" s="84"/>
      <c r="O2963" s="84">
        <v>8</v>
      </c>
      <c r="P2963" s="84"/>
      <c r="Q2963" s="84"/>
      <c r="R2963" s="84"/>
      <c r="S2963" s="84"/>
      <c r="T2963" s="84"/>
      <c r="U2963" s="84"/>
      <c r="V2963" s="84"/>
      <c r="W2963" s="84">
        <v>0.5</v>
      </c>
      <c r="X2963" s="84">
        <v>0.5</v>
      </c>
      <c r="Y2963" s="84">
        <v>0.5</v>
      </c>
      <c r="Z2963" s="84">
        <v>0.5</v>
      </c>
      <c r="AA2963" s="84">
        <v>0.5</v>
      </c>
      <c r="AB2963" s="84"/>
      <c r="AC2963" s="80"/>
      <c r="AD2963" s="80">
        <v>0.5</v>
      </c>
      <c r="AE2963" s="80">
        <v>0.5</v>
      </c>
      <c r="AF2963" s="80">
        <v>0.5</v>
      </c>
      <c r="AG2963" s="80">
        <v>0.5</v>
      </c>
      <c r="AH2963" s="80">
        <v>0.5</v>
      </c>
      <c r="AI2963" s="80"/>
      <c r="AJ2963" s="80"/>
      <c r="AK2963" s="80"/>
      <c r="AL2963" s="80"/>
      <c r="AM2963" s="240"/>
      <c r="AN2963" s="240"/>
      <c r="AO2963" s="240"/>
      <c r="AP2963" s="240"/>
      <c r="AQ2963" s="240"/>
      <c r="AR2963" s="240"/>
      <c r="AS2963" s="240"/>
      <c r="AT2963" s="256"/>
      <c r="AU2963" s="256"/>
      <c r="AV2963" s="259"/>
      <c r="AW2963" s="259"/>
      <c r="AX2963" s="256"/>
      <c r="AY2963" s="256"/>
      <c r="AZ2963" s="256"/>
      <c r="BA2963" s="256"/>
      <c r="BB2963" s="256"/>
      <c r="BC2963" s="256"/>
      <c r="BD2963" s="256"/>
      <c r="BE2963" s="256"/>
      <c r="BF2963" s="256"/>
      <c r="BG2963" s="256"/>
      <c r="BH2963" s="256"/>
      <c r="BI2963" s="256"/>
      <c r="BJ2963" s="256"/>
      <c r="BK2963" s="256"/>
      <c r="BL2963" s="262"/>
      <c r="BM2963" s="262"/>
      <c r="BN2963" s="262"/>
      <c r="BO2963" s="262"/>
      <c r="BP2963" s="262"/>
      <c r="BQ2963" s="262"/>
      <c r="BR2963" s="270"/>
      <c r="BS2963" s="270"/>
      <c r="BT2963" s="270"/>
      <c r="BU2963" s="270"/>
      <c r="BV2963" s="270"/>
      <c r="BW2963" s="270"/>
      <c r="BX2963" s="256"/>
      <c r="BY2963" s="256"/>
      <c r="BZ2963" s="256"/>
      <c r="CA2963" s="267"/>
      <c r="CB2963" s="267"/>
      <c r="CC2963" s="274"/>
      <c r="CD2963" s="267"/>
      <c r="CE2963" s="267"/>
      <c r="CF2963" s="267"/>
      <c r="CG2963" s="267"/>
      <c r="CH2963" s="267"/>
      <c r="CI2963" s="267"/>
      <c r="CJ2963" s="267"/>
      <c r="CK2963" s="267"/>
      <c r="CL2963" s="265"/>
      <c r="CM2963" s="272"/>
      <c r="CN2963" s="264"/>
      <c r="CO2963" s="180"/>
      <c r="CP2963" s="226"/>
      <c r="CQ2963" s="226"/>
      <c r="CR2963" s="226"/>
      <c r="CS2963" s="181"/>
      <c r="CT2963" s="181"/>
      <c r="CU2963" s="181"/>
      <c r="CV2963" s="181"/>
      <c r="CW2963" s="181"/>
      <c r="CX2963" s="181"/>
      <c r="CY2963" s="181"/>
      <c r="CZ2963" s="181"/>
      <c r="DA2963" s="181"/>
    </row>
    <row r="2964" spans="1:105" s="120" customFormat="1" ht="15" customHeight="1">
      <c r="A2964" s="228"/>
      <c r="B2964" s="346"/>
      <c r="C2964" s="349"/>
      <c r="D2964" s="237"/>
      <c r="E2964" s="237"/>
      <c r="F2964" s="243"/>
      <c r="G2964" s="122">
        <v>2.1</v>
      </c>
      <c r="H2964" s="84"/>
      <c r="I2964" s="84"/>
      <c r="J2964" s="84"/>
      <c r="K2964" s="84"/>
      <c r="L2964" s="84"/>
      <c r="M2964" s="84"/>
      <c r="N2964" s="84"/>
      <c r="O2964" s="84"/>
      <c r="P2964" s="84"/>
      <c r="Q2964" s="84"/>
      <c r="R2964" s="84"/>
      <c r="S2964" s="84"/>
      <c r="T2964" s="84"/>
      <c r="U2964" s="84"/>
      <c r="V2964" s="84"/>
      <c r="W2964" s="84"/>
      <c r="X2964" s="84"/>
      <c r="Y2964" s="84"/>
      <c r="Z2964" s="84"/>
      <c r="AA2964" s="84"/>
      <c r="AB2964" s="84"/>
      <c r="AC2964" s="80"/>
      <c r="AD2964" s="80"/>
      <c r="AE2964" s="80"/>
      <c r="AF2964" s="80"/>
      <c r="AG2964" s="80"/>
      <c r="AH2964" s="80"/>
      <c r="AI2964" s="80"/>
      <c r="AJ2964" s="80"/>
      <c r="AK2964" s="80"/>
      <c r="AL2964" s="80"/>
      <c r="AM2964" s="240"/>
      <c r="AN2964" s="240"/>
      <c r="AO2964" s="240"/>
      <c r="AP2964" s="240"/>
      <c r="AQ2964" s="240"/>
      <c r="AR2964" s="240"/>
      <c r="AS2964" s="240"/>
      <c r="AT2964" s="256"/>
      <c r="AU2964" s="256"/>
      <c r="AV2964" s="259"/>
      <c r="AW2964" s="259"/>
      <c r="AX2964" s="256"/>
      <c r="AY2964" s="256"/>
      <c r="AZ2964" s="256"/>
      <c r="BA2964" s="256"/>
      <c r="BB2964" s="256"/>
      <c r="BC2964" s="256"/>
      <c r="BD2964" s="256"/>
      <c r="BE2964" s="256"/>
      <c r="BF2964" s="256"/>
      <c r="BG2964" s="256"/>
      <c r="BH2964" s="256"/>
      <c r="BI2964" s="256"/>
      <c r="BJ2964" s="256"/>
      <c r="BK2964" s="256"/>
      <c r="BL2964" s="262"/>
      <c r="BM2964" s="262"/>
      <c r="BN2964" s="262"/>
      <c r="BO2964" s="262"/>
      <c r="BP2964" s="262"/>
      <c r="BQ2964" s="262"/>
      <c r="BR2964" s="270"/>
      <c r="BS2964" s="270"/>
      <c r="BT2964" s="270"/>
      <c r="BU2964" s="270"/>
      <c r="BV2964" s="270"/>
      <c r="BW2964" s="270"/>
      <c r="BX2964" s="256"/>
      <c r="BY2964" s="256"/>
      <c r="BZ2964" s="256"/>
      <c r="CA2964" s="267"/>
      <c r="CB2964" s="267"/>
      <c r="CC2964" s="274"/>
      <c r="CD2964" s="267"/>
      <c r="CE2964" s="267"/>
      <c r="CF2964" s="267"/>
      <c r="CG2964" s="267"/>
      <c r="CH2964" s="267"/>
      <c r="CI2964" s="267"/>
      <c r="CJ2964" s="267"/>
      <c r="CK2964" s="267"/>
      <c r="CL2964" s="265"/>
      <c r="CM2964" s="272"/>
      <c r="CN2964" s="264"/>
      <c r="CO2964" s="180"/>
      <c r="CP2964" s="226"/>
      <c r="CQ2964" s="226"/>
      <c r="CR2964" s="226"/>
      <c r="CS2964" s="181"/>
      <c r="CT2964" s="181"/>
      <c r="CU2964" s="181"/>
      <c r="CV2964" s="181"/>
      <c r="CW2964" s="181"/>
      <c r="CX2964" s="181"/>
      <c r="CY2964" s="181"/>
      <c r="CZ2964" s="181"/>
      <c r="DA2964" s="181"/>
    </row>
    <row r="2965" spans="1:105" s="120" customFormat="1" ht="15" customHeight="1">
      <c r="A2965" s="228"/>
      <c r="B2965" s="346"/>
      <c r="C2965" s="349"/>
      <c r="D2965" s="237"/>
      <c r="E2965" s="237"/>
      <c r="F2965" s="243"/>
      <c r="G2965" s="122">
        <v>2.7</v>
      </c>
      <c r="H2965" s="84"/>
      <c r="I2965" s="84"/>
      <c r="J2965" s="84"/>
      <c r="K2965" s="84"/>
      <c r="L2965" s="84"/>
      <c r="M2965" s="84"/>
      <c r="N2965" s="84"/>
      <c r="O2965" s="84"/>
      <c r="P2965" s="84"/>
      <c r="Q2965" s="84"/>
      <c r="R2965" s="84"/>
      <c r="S2965" s="84"/>
      <c r="T2965" s="84"/>
      <c r="U2965" s="84"/>
      <c r="V2965" s="84"/>
      <c r="W2965" s="84"/>
      <c r="X2965" s="84"/>
      <c r="Y2965" s="84"/>
      <c r="Z2965" s="84"/>
      <c r="AA2965" s="84"/>
      <c r="AB2965" s="84"/>
      <c r="AC2965" s="80"/>
      <c r="AD2965" s="80"/>
      <c r="AE2965" s="80"/>
      <c r="AF2965" s="80"/>
      <c r="AG2965" s="80"/>
      <c r="AH2965" s="80"/>
      <c r="AI2965" s="80"/>
      <c r="AJ2965" s="80"/>
      <c r="AK2965" s="80"/>
      <c r="AL2965" s="80"/>
      <c r="AM2965" s="240"/>
      <c r="AN2965" s="240"/>
      <c r="AO2965" s="240"/>
      <c r="AP2965" s="240"/>
      <c r="AQ2965" s="240"/>
      <c r="AR2965" s="240"/>
      <c r="AS2965" s="240"/>
      <c r="AT2965" s="256"/>
      <c r="AU2965" s="256"/>
      <c r="AV2965" s="259"/>
      <c r="AW2965" s="259"/>
      <c r="AX2965" s="256"/>
      <c r="AY2965" s="256"/>
      <c r="AZ2965" s="256"/>
      <c r="BA2965" s="256"/>
      <c r="BB2965" s="256"/>
      <c r="BC2965" s="256"/>
      <c r="BD2965" s="256"/>
      <c r="BE2965" s="256"/>
      <c r="BF2965" s="256"/>
      <c r="BG2965" s="256"/>
      <c r="BH2965" s="256"/>
      <c r="BI2965" s="256"/>
      <c r="BJ2965" s="256"/>
      <c r="BK2965" s="256"/>
      <c r="BL2965" s="262"/>
      <c r="BM2965" s="262"/>
      <c r="BN2965" s="262"/>
      <c r="BO2965" s="262"/>
      <c r="BP2965" s="262"/>
      <c r="BQ2965" s="262"/>
      <c r="BR2965" s="270"/>
      <c r="BS2965" s="270"/>
      <c r="BT2965" s="270"/>
      <c r="BU2965" s="270"/>
      <c r="BV2965" s="270"/>
      <c r="BW2965" s="270"/>
      <c r="BX2965" s="256"/>
      <c r="BY2965" s="256"/>
      <c r="BZ2965" s="256"/>
      <c r="CA2965" s="267"/>
      <c r="CB2965" s="267"/>
      <c r="CC2965" s="274"/>
      <c r="CD2965" s="267"/>
      <c r="CE2965" s="267"/>
      <c r="CF2965" s="267"/>
      <c r="CG2965" s="267"/>
      <c r="CH2965" s="267"/>
      <c r="CI2965" s="267"/>
      <c r="CJ2965" s="267"/>
      <c r="CK2965" s="267"/>
      <c r="CL2965" s="265"/>
      <c r="CM2965" s="272"/>
      <c r="CN2965" s="264"/>
      <c r="CO2965" s="180"/>
      <c r="CP2965" s="226"/>
      <c r="CQ2965" s="226"/>
      <c r="CR2965" s="226"/>
      <c r="CS2965" s="181"/>
      <c r="CT2965" s="181"/>
      <c r="CU2965" s="181"/>
      <c r="CV2965" s="181"/>
      <c r="CW2965" s="181"/>
      <c r="CX2965" s="181"/>
      <c r="CY2965" s="181"/>
      <c r="CZ2965" s="181"/>
      <c r="DA2965" s="181"/>
    </row>
    <row r="2966" spans="1:105" s="120" customFormat="1" ht="15" customHeight="1">
      <c r="A2966" s="228"/>
      <c r="B2966" s="346"/>
      <c r="C2966" s="349"/>
      <c r="D2966" s="237"/>
      <c r="E2966" s="237"/>
      <c r="F2966" s="243"/>
      <c r="G2966" s="122">
        <v>3</v>
      </c>
      <c r="H2966" s="84"/>
      <c r="I2966" s="84"/>
      <c r="J2966" s="84"/>
      <c r="K2966" s="84"/>
      <c r="L2966" s="84"/>
      <c r="M2966" s="84"/>
      <c r="N2966" s="84"/>
      <c r="O2966" s="84"/>
      <c r="P2966" s="84"/>
      <c r="Q2966" s="84"/>
      <c r="R2966" s="84"/>
      <c r="S2966" s="84"/>
      <c r="T2966" s="84"/>
      <c r="U2966" s="84"/>
      <c r="V2966" s="84"/>
      <c r="W2966" s="84"/>
      <c r="X2966" s="84"/>
      <c r="Y2966" s="84"/>
      <c r="Z2966" s="84"/>
      <c r="AA2966" s="84"/>
      <c r="AB2966" s="84"/>
      <c r="AC2966" s="80"/>
      <c r="AD2966" s="80"/>
      <c r="AE2966" s="80"/>
      <c r="AF2966" s="80"/>
      <c r="AG2966" s="80"/>
      <c r="AH2966" s="80"/>
      <c r="AI2966" s="80"/>
      <c r="AJ2966" s="80"/>
      <c r="AK2966" s="80"/>
      <c r="AL2966" s="80"/>
      <c r="AM2966" s="240"/>
      <c r="AN2966" s="240"/>
      <c r="AO2966" s="240"/>
      <c r="AP2966" s="240"/>
      <c r="AQ2966" s="240"/>
      <c r="AR2966" s="240"/>
      <c r="AS2966" s="240"/>
      <c r="AT2966" s="256"/>
      <c r="AU2966" s="256"/>
      <c r="AV2966" s="259"/>
      <c r="AW2966" s="259"/>
      <c r="AX2966" s="256"/>
      <c r="AY2966" s="256"/>
      <c r="AZ2966" s="256"/>
      <c r="BA2966" s="256"/>
      <c r="BB2966" s="256"/>
      <c r="BC2966" s="256"/>
      <c r="BD2966" s="256"/>
      <c r="BE2966" s="256"/>
      <c r="BF2966" s="256"/>
      <c r="BG2966" s="256"/>
      <c r="BH2966" s="256"/>
      <c r="BI2966" s="256"/>
      <c r="BJ2966" s="256"/>
      <c r="BK2966" s="256"/>
      <c r="BL2966" s="262"/>
      <c r="BM2966" s="262"/>
      <c r="BN2966" s="262"/>
      <c r="BO2966" s="262"/>
      <c r="BP2966" s="262"/>
      <c r="BQ2966" s="262"/>
      <c r="BR2966" s="270"/>
      <c r="BS2966" s="270"/>
      <c r="BT2966" s="270"/>
      <c r="BU2966" s="270"/>
      <c r="BV2966" s="270"/>
      <c r="BW2966" s="270"/>
      <c r="BX2966" s="256"/>
      <c r="BY2966" s="256"/>
      <c r="BZ2966" s="256"/>
      <c r="CA2966" s="267"/>
      <c r="CB2966" s="267"/>
      <c r="CC2966" s="274"/>
      <c r="CD2966" s="267"/>
      <c r="CE2966" s="267"/>
      <c r="CF2966" s="267"/>
      <c r="CG2966" s="267"/>
      <c r="CH2966" s="267"/>
      <c r="CI2966" s="267"/>
      <c r="CJ2966" s="267"/>
      <c r="CK2966" s="267"/>
      <c r="CL2966" s="265"/>
      <c r="CM2966" s="272"/>
      <c r="CN2966" s="264"/>
      <c r="CO2966" s="180"/>
      <c r="CP2966" s="226"/>
      <c r="CQ2966" s="226"/>
      <c r="CR2966" s="226"/>
      <c r="CS2966" s="181"/>
      <c r="CT2966" s="181"/>
      <c r="CU2966" s="181"/>
      <c r="CV2966" s="181"/>
      <c r="CW2966" s="181"/>
      <c r="CX2966" s="181"/>
      <c r="CY2966" s="181"/>
      <c r="CZ2966" s="181"/>
      <c r="DA2966" s="181"/>
    </row>
    <row r="2967" spans="1:105" s="120" customFormat="1" ht="15" customHeight="1">
      <c r="A2967" s="228"/>
      <c r="B2967" s="346"/>
      <c r="C2967" s="349"/>
      <c r="D2967" s="237"/>
      <c r="E2967" s="237"/>
      <c r="F2967" s="244"/>
      <c r="G2967" s="123">
        <v>3.9</v>
      </c>
      <c r="H2967" s="85"/>
      <c r="I2967" s="85"/>
      <c r="J2967" s="85"/>
      <c r="K2967" s="85"/>
      <c r="L2967" s="85"/>
      <c r="M2967" s="85"/>
      <c r="N2967" s="85"/>
      <c r="O2967" s="85"/>
      <c r="P2967" s="85"/>
      <c r="Q2967" s="85"/>
      <c r="R2967" s="85"/>
      <c r="S2967" s="85"/>
      <c r="T2967" s="85"/>
      <c r="U2967" s="85"/>
      <c r="V2967" s="85"/>
      <c r="W2967" s="85"/>
      <c r="X2967" s="85"/>
      <c r="Y2967" s="85"/>
      <c r="Z2967" s="85"/>
      <c r="AA2967" s="85"/>
      <c r="AB2967" s="85"/>
      <c r="AC2967" s="81"/>
      <c r="AD2967" s="81"/>
      <c r="AE2967" s="81"/>
      <c r="AF2967" s="81"/>
      <c r="AG2967" s="81"/>
      <c r="AH2967" s="81"/>
      <c r="AI2967" s="81"/>
      <c r="AJ2967" s="81"/>
      <c r="AK2967" s="81"/>
      <c r="AL2967" s="81"/>
      <c r="AM2967" s="240"/>
      <c r="AN2967" s="240"/>
      <c r="AO2967" s="240"/>
      <c r="AP2967" s="240"/>
      <c r="AQ2967" s="240"/>
      <c r="AR2967" s="240"/>
      <c r="AS2967" s="240"/>
      <c r="AT2967" s="256"/>
      <c r="AU2967" s="256"/>
      <c r="AV2967" s="259"/>
      <c r="AW2967" s="259"/>
      <c r="AX2967" s="256"/>
      <c r="AY2967" s="256"/>
      <c r="AZ2967" s="256"/>
      <c r="BA2967" s="256"/>
      <c r="BB2967" s="256"/>
      <c r="BC2967" s="256"/>
      <c r="BD2967" s="256"/>
      <c r="BE2967" s="256"/>
      <c r="BF2967" s="256"/>
      <c r="BG2967" s="256"/>
      <c r="BH2967" s="256"/>
      <c r="BI2967" s="256"/>
      <c r="BJ2967" s="256"/>
      <c r="BK2967" s="256"/>
      <c r="BL2967" s="262"/>
      <c r="BM2967" s="262"/>
      <c r="BN2967" s="262"/>
      <c r="BO2967" s="262"/>
      <c r="BP2967" s="262"/>
      <c r="BQ2967" s="262"/>
      <c r="BR2967" s="270"/>
      <c r="BS2967" s="270"/>
      <c r="BT2967" s="270"/>
      <c r="BU2967" s="270"/>
      <c r="BV2967" s="270"/>
      <c r="BW2967" s="270"/>
      <c r="BX2967" s="256"/>
      <c r="BY2967" s="256"/>
      <c r="BZ2967" s="256"/>
      <c r="CA2967" s="267"/>
      <c r="CB2967" s="267"/>
      <c r="CC2967" s="274"/>
      <c r="CD2967" s="267"/>
      <c r="CE2967" s="267"/>
      <c r="CF2967" s="267"/>
      <c r="CG2967" s="267"/>
      <c r="CH2967" s="267"/>
      <c r="CI2967" s="267"/>
      <c r="CJ2967" s="267"/>
      <c r="CK2967" s="267"/>
      <c r="CL2967" s="265"/>
      <c r="CM2967" s="272"/>
      <c r="CN2967" s="264"/>
      <c r="CO2967" s="180"/>
      <c r="CP2967" s="226"/>
      <c r="CQ2967" s="226"/>
      <c r="CR2967" s="226"/>
      <c r="CS2967" s="181"/>
      <c r="CT2967" s="181"/>
      <c r="CU2967" s="181"/>
      <c r="CV2967" s="181"/>
      <c r="CW2967" s="181"/>
      <c r="CX2967" s="181"/>
      <c r="CY2967" s="181"/>
      <c r="CZ2967" s="181"/>
      <c r="DA2967" s="181"/>
    </row>
    <row r="2968" spans="1:105" s="120" customFormat="1" ht="15" customHeight="1">
      <c r="A2968" s="229"/>
      <c r="B2968" s="347"/>
      <c r="C2968" s="350"/>
      <c r="D2968" s="238"/>
      <c r="E2968" s="238"/>
      <c r="F2968" s="245" t="s">
        <v>83</v>
      </c>
      <c r="G2968" s="246"/>
      <c r="H2968" s="82"/>
      <c r="I2968" s="82"/>
      <c r="J2968" s="82"/>
      <c r="K2968" s="82"/>
      <c r="L2968" s="82"/>
      <c r="M2968" s="82"/>
      <c r="N2968" s="82"/>
      <c r="O2968" s="82"/>
      <c r="P2968" s="82"/>
      <c r="Q2968" s="82"/>
      <c r="R2968" s="82"/>
      <c r="S2968" s="82"/>
      <c r="T2968" s="82"/>
      <c r="U2968" s="82"/>
      <c r="V2968" s="82"/>
      <c r="W2968" s="82"/>
      <c r="X2968" s="82"/>
      <c r="Y2968" s="82"/>
      <c r="Z2968" s="82"/>
      <c r="AA2968" s="82">
        <v>2</v>
      </c>
      <c r="AB2968" s="82"/>
      <c r="AC2968" s="35"/>
      <c r="AD2968" s="35"/>
      <c r="AE2968" s="35"/>
      <c r="AF2968" s="35"/>
      <c r="AG2968" s="35"/>
      <c r="AH2968" s="35"/>
      <c r="AI2968" s="35"/>
      <c r="AJ2968" s="35"/>
      <c r="AK2968" s="35"/>
      <c r="AL2968" s="35"/>
      <c r="AM2968" s="241"/>
      <c r="AN2968" s="241"/>
      <c r="AO2968" s="241"/>
      <c r="AP2968" s="241"/>
      <c r="AQ2968" s="241"/>
      <c r="AR2968" s="241"/>
      <c r="AS2968" s="241"/>
      <c r="AT2968" s="257"/>
      <c r="AU2968" s="257"/>
      <c r="AV2968" s="260"/>
      <c r="AW2968" s="260"/>
      <c r="AX2968" s="257"/>
      <c r="AY2968" s="257"/>
      <c r="AZ2968" s="257"/>
      <c r="BA2968" s="257"/>
      <c r="BB2968" s="257"/>
      <c r="BC2968" s="257"/>
      <c r="BD2968" s="257"/>
      <c r="BE2968" s="257"/>
      <c r="BF2968" s="257"/>
      <c r="BG2968" s="257"/>
      <c r="BH2968" s="257"/>
      <c r="BI2968" s="257"/>
      <c r="BJ2968" s="257"/>
      <c r="BK2968" s="257"/>
      <c r="BL2968" s="263"/>
      <c r="BM2968" s="263"/>
      <c r="BN2968" s="263"/>
      <c r="BO2968" s="263"/>
      <c r="BP2968" s="263"/>
      <c r="BQ2968" s="263"/>
      <c r="BR2968" s="271"/>
      <c r="BS2968" s="271"/>
      <c r="BT2968" s="271"/>
      <c r="BU2968" s="271"/>
      <c r="BV2968" s="271"/>
      <c r="BW2968" s="271"/>
      <c r="BX2968" s="257"/>
      <c r="BY2968" s="257"/>
      <c r="BZ2968" s="257"/>
      <c r="CA2968" s="268"/>
      <c r="CB2968" s="268"/>
      <c r="CC2968" s="275"/>
      <c r="CD2968" s="268"/>
      <c r="CE2968" s="268"/>
      <c r="CF2968" s="268"/>
      <c r="CG2968" s="268"/>
      <c r="CH2968" s="268"/>
      <c r="CI2968" s="268"/>
      <c r="CJ2968" s="268"/>
      <c r="CK2968" s="268"/>
      <c r="CL2968" s="265"/>
      <c r="CM2968" s="272"/>
      <c r="CN2968" s="264"/>
      <c r="CO2968" s="180"/>
      <c r="CP2968" s="226"/>
      <c r="CQ2968" s="226"/>
      <c r="CR2968" s="226"/>
      <c r="CS2968" s="181"/>
      <c r="CT2968" s="181"/>
      <c r="CU2968" s="181"/>
      <c r="CV2968" s="181"/>
      <c r="CW2968" s="181"/>
      <c r="CX2968" s="181"/>
      <c r="CY2968" s="181"/>
      <c r="CZ2968" s="181"/>
      <c r="DA2968" s="181"/>
    </row>
    <row r="2969" spans="1:105" s="120" customFormat="1" ht="15" customHeight="1">
      <c r="A2969" s="227">
        <f t="shared" si="953"/>
        <v>368</v>
      </c>
      <c r="B2969" s="345" t="s">
        <v>405</v>
      </c>
      <c r="C2969" s="348" t="s">
        <v>406</v>
      </c>
      <c r="D2969" s="236">
        <v>43808</v>
      </c>
      <c r="E2969" s="236" t="s">
        <v>353</v>
      </c>
      <c r="F2969" s="253" t="s">
        <v>80</v>
      </c>
      <c r="G2969" s="254"/>
      <c r="H2969" s="82" t="s">
        <v>69</v>
      </c>
      <c r="I2969" s="82"/>
      <c r="J2969" s="82" t="s">
        <v>67</v>
      </c>
      <c r="K2969" s="82" t="s">
        <v>60</v>
      </c>
      <c r="L2969" s="82" t="s">
        <v>60</v>
      </c>
      <c r="M2969" s="82" t="s">
        <v>60</v>
      </c>
      <c r="N2969" s="82" t="s">
        <v>60</v>
      </c>
      <c r="O2969" s="82"/>
      <c r="P2969" s="82" t="s">
        <v>60</v>
      </c>
      <c r="Q2969" s="82" t="s">
        <v>631</v>
      </c>
      <c r="R2969" s="82" t="s">
        <v>60</v>
      </c>
      <c r="S2969" s="82" t="s">
        <v>60</v>
      </c>
      <c r="T2969" s="82" t="s">
        <v>60</v>
      </c>
      <c r="U2969" s="82" t="s">
        <v>60</v>
      </c>
      <c r="V2969" s="82"/>
      <c r="W2969" s="82" t="s">
        <v>61</v>
      </c>
      <c r="X2969" s="82" t="s">
        <v>61</v>
      </c>
      <c r="Y2969" s="82" t="s">
        <v>61</v>
      </c>
      <c r="Z2969" s="82" t="s">
        <v>61</v>
      </c>
      <c r="AA2969" s="82" t="s">
        <v>61</v>
      </c>
      <c r="AB2969" s="82" t="s">
        <v>61</v>
      </c>
      <c r="AC2969" s="82"/>
      <c r="AD2969" s="82" t="s">
        <v>61</v>
      </c>
      <c r="AE2969" s="82" t="s">
        <v>61</v>
      </c>
      <c r="AF2969" s="82" t="s">
        <v>61</v>
      </c>
      <c r="AG2969" s="82" t="s">
        <v>61</v>
      </c>
      <c r="AH2969" s="82" t="s">
        <v>61</v>
      </c>
      <c r="AI2969" s="82" t="s">
        <v>1471</v>
      </c>
      <c r="AJ2969" s="82"/>
      <c r="AK2969" s="82" t="s">
        <v>60</v>
      </c>
      <c r="AL2969" s="82" t="s">
        <v>60</v>
      </c>
      <c r="AM2969" s="239">
        <f>COUNTIF(H2969:AL2969,"PH")+COUNTIF(H2969:AL2969,"PH/L")+COUNTIF(H2969:AL2969,"PM")</f>
        <v>0</v>
      </c>
      <c r="AN2969" s="239">
        <f>COUNTIF(H2969:AL2969,"PD")+COUNTIF(H2969:AL2969,"PDD")+COUNTIF(H2969:AL2969,"P/DS")/2+COUNTIF(H2969:AL2969,"PMD")</f>
        <v>0</v>
      </c>
      <c r="AO2969" s="239">
        <f>COUNTIF(H2969:AL2969,"PN")+COUNTIF(H2969:AL2969,"P/NS")/2+COUNTIF(H2969:AL2969,"PH")+COUNTIF(H2969:AL2969,"PH/F")/2+COUNTIF(H2969:AL2969,"PH/L")/2+COUNTIF(H2969:AL2969,"PM")</f>
        <v>0</v>
      </c>
      <c r="AP2969" s="239">
        <f>COUNTIF(H2969:AL2969,"BH")+COUNTIF(H2969:AL2969,"AL/BL")+COUNTIF(H2969:AL2969,"UL/BL")+COUNTIF(H2969:AL2969,"BM")</f>
        <v>0</v>
      </c>
      <c r="AQ2969" s="239">
        <f>COUNTIF(H2969:AL2969,"DS")+COUNTIF(H2969:AL2969,"AL/DS")/2+COUNTIF(H2969:AL2969,"UL/DS")/2+COUNTIF(H2969:AL2969,"CT")+COUNTIF(H2969:AL2969,"MD")</f>
        <v>11.5</v>
      </c>
      <c r="AR2969" s="239">
        <f>COUNTIF(H2969:AL2969,"NS")+COUNTIF(H2969:AL2969,"AL/NS")/2+COUNTIF(H2969:AL2969,"UL/NS")/2+COUNTIF(H2969:AL2969,"BH")+COUNTIF(H2969:AL2969,"AL/BF")/2+COUNTIF(H2969:AL2969,"AL/BL")/2+COUNTIF(H2969:AL2969,"UL/BL")/2+COUNTIF(H2969:AL2969,"UL/BF")/2+COUNTIF(H2969:AL2969,"BM")</f>
        <v>11</v>
      </c>
      <c r="AS2969" s="239">
        <f>COUNTIF(H2969:AL2969,"AL")+COUNTIF(H2969:AL2969,"AL/DS")/2+COUNTIF(H2969:AL2969,"AL/NS")/2+COUNTIF(H2969:AL2969,"NH")+COUNTIF(H2969:AL2969,"SL")+COUNTIF(H2969:AL2969,"NHD")+COUNTIF(H2969:AL2969,"B")+COUNTIF(H2969:AL2969,"HL")+COUNTIF(H2969:AL2969,"AL/BF")/2+COUNTIF(H2969:AL2969,"AL/BL")/2</f>
        <v>2</v>
      </c>
      <c r="AT2969" s="255">
        <f>COUNTIF(H2969:AL2969,"PD")+COUNTIF(H2969:AL2969,"PN")+COUNTIF(H2969:AL2969,"P/DS")/2+COUNTIF(H2969:AL2969,"P/NS")/2+COUNTIF(H2969:AL2969,"DS")+COUNTIF(H2969:AL2969,"NS")+COUNTIF(H2969:AL2969,"AL")+COUNTIF(H2969:AL2969,"AL/DS")+COUNTIF(H2969:AL2969,"AL/NS")+COUNTIF(H2969:AL2969,"NH")+COUNTIF(H2969:AL2969,"SL")+COUNTIF(H2969:AL2969,"UL/DS")/2+COUNTIF(H2969:AL2969,"UL/NS")/2+COUNTIF(H2969:AL2969,"CT")+COUNTIF(H2969:AL2969,"NHD")+COUNTIF(H2969:AL2969,"PDD")+COUNTIF(H2969:AL2969,"B")+COUNTIF(H2969:AL2969,"HL")+COUNTIF(H2969:AL2969,"PH")+COUNTIF(H2969:AL2969,"BH")+COUNTIF(H2969:AL2969,"AL/BF")+COUNTIF(H2969:AL2969,"AL/BL")+COUNTIF(H2969:AL2969,"UL/BF")/2+COUNTIF(H2969:AL2969,"UL/BL")/2+COUNTIF(H2969:AL2969,"PH/F")/2+COUNTIF(H2969:AL2969,"PH/L")/2+COUNTIF(H2969:AL2969,"MD")+COUNTIF(H2969:AL2969,"PMD")+COUNTIF(H2969:AL2969,"PM")+COUNTIF(H2969:AL2969,"BM")</f>
        <v>24.5</v>
      </c>
      <c r="AU2969" s="255">
        <f>COUNTIF(H2969:AL2969,"P/DS")/2+COUNTIF(H2969:AL2969,"P/NS")/2+COUNTIF(H2969:AL2969,"IL")+COUNTIF(H2969:AL2969,"NL")+COUNTIF(H2969:AL2969,"UL")+COUNTIF(H2969:AL2969,"UL/DS")/2+COUNTIF(H2969:AL2969,"UL/NS")/2+COUNTIF(H2969:AL2969,"KT")+COUNTIF(H2969:AL2969,"UL/BF")/2+COUNTIF(H2969:AL2969,"UL/BL")/2+COUNTIF(H2969:AL2969,"PH/F")/2+COUNTIF(H2969:AL2969,"PH/L")/2+COUNTIF(H2969:AL2969,"NB")</f>
        <v>1.5</v>
      </c>
      <c r="AV2969" s="258">
        <f>COUNTIF(H2969:AL2969,"PN")+COUNTIF(H2969:AL2969,"TVD")+COUNTIF(H2969:AL2969,"PH")+COUNTIF(H2969:AL2969,"PM")+COUNTIF(H2969:AL2969,"PDD")-COUNTIFS(H2969:AL2969,"PN",H2976:AL2976,"&gt;=3")-COUNTIFS(H2969:AL2969,"PM",H2976:AL2976,"&gt;=3")</f>
        <v>0</v>
      </c>
      <c r="AW2969" s="258">
        <f>COUNTIF(H2969:AL2969,"NS")+COUNTIF(H2969:AL2969,"D")+COUNTIF(H2969:AL2969,"BH")+COUNTIF(H2969:AL2969,"NHD")+COUNTIF(H2969:AL2969,"BM")-COUNTIFS(H2969:AL2969,"NS",H2976:AL2976,"&gt;=3")-COUNTIFS(H2969:AL2969,"BH",H2976:AL2976,"&gt;=3")-COUNTIFS(H2969:AL2969,"BM",H2976:AL2976,"&gt;=3")</f>
        <v>11</v>
      </c>
      <c r="AX2969" s="255">
        <f>COUNTIF(H2969:AL2969,"AL")+COUNTIF(H2969:AL2969,"AL/DS")/2+COUNTIF(H2969:AL2969,"AL/NS")/2+COUNTIF(H2969:AL2969,"AL/BF")+COUNTIF(H2969:AL2969,"AL/BL")/2</f>
        <v>1</v>
      </c>
      <c r="AY2969" s="255">
        <f>COUNTIF(H2969:AL2969,"SL")</f>
        <v>0</v>
      </c>
      <c r="AZ2969" s="255">
        <f>COUNTIF(H2969:AL2969,"NH")</f>
        <v>1</v>
      </c>
      <c r="BA2969" s="255">
        <f>COUNTIF(H2969:AL2969,"HL")</f>
        <v>0</v>
      </c>
      <c r="BB2969" s="255">
        <f>COUNTIF(G2969:AL2969,"P/DS")/2+COUNTIF(G2969:AL2969,"P/NS")/2+COUNTIF(G2969:AL2969,"UL")+COUNTIF(G2969:AL2969,"UL/DS")/2+COUNTIF(G2969:AL2969,"UL/NS")/2+COUNTIF(G2969:AL2969,"UL/BL")/2+COUNTIF(G2969:AL2969,"UL/BF")/2+COUNTIF(G2969:AL2969,"PH/F")/2+COUNTIF(G2969:AL2969,"PH/L")/2</f>
        <v>0.5</v>
      </c>
      <c r="BC2969" s="255">
        <f>COUNTIF(H2969:AL2969,"NB")</f>
        <v>1</v>
      </c>
      <c r="BD2969" s="255">
        <f>COUNTIF(H2969:AL2969,"NL")</f>
        <v>0</v>
      </c>
      <c r="BE2969" s="255">
        <f>COUNTIF(H2969:AL2969,"IL")</f>
        <v>0</v>
      </c>
      <c r="BF2969" s="255">
        <f>COUNTIF(H2969:AL2969,"KT")</f>
        <v>0</v>
      </c>
      <c r="BG2969" s="255">
        <f>COUNTIF(H2969:AL2969,"L70")</f>
        <v>0</v>
      </c>
      <c r="BH2969" s="255">
        <f>COUNTIF(H2969:AL2969,"MD")</f>
        <v>0</v>
      </c>
      <c r="BI2969" s="255">
        <f>COUNTIF(H2969:AL2969,"PMD")</f>
        <v>0</v>
      </c>
      <c r="BJ2969" s="255">
        <f>COUNTIF(H2969:AL2969,"PM")</f>
        <v>0</v>
      </c>
      <c r="BK2969" s="255">
        <f>COUNTIF(H2969:AL2969,"BM")</f>
        <v>0</v>
      </c>
      <c r="BL2969" s="261">
        <f>SUMIF(H2969:AL2969,"PD",H2970:AL2970)+SUMIF(H2969:AL2969,"PN",H2970:AL2970)+SUMIF(H2969:AL2969,"P/DS",H2970:AL2970)+SUMIF(H2969:AL2969,"PN/F",H2970:AL2970)+SUMIF(H2969:AL2969,"PN/L",H2970:AL2970)+SUMIF(H2969:AL2969,"TV",H2970:AL2970)+SUMIF(H2969:AL2969,"TVD",H2970:AL2970)+SUMIF(H2969:AL2969,"PDD",H2970:AL2970)</f>
        <v>0</v>
      </c>
      <c r="BM2969" s="261">
        <f>SUMIF(H2969:AL2969,"PD",H2971:AL2971)+SUMIF(H2969:AL2969,"PN",H2971:AL2971)+SUMIF(H2969:AL2969,"P/DS",H2971:AL2971)+SUMIF(H2969:AL2969,"PN/F",H2971:AL2971)+SUMIF(H2969:AL2969,"PN/L",H2971:AL2971)+SUMIF(H2969:AL2969,"TV",H2971:AL2971)+SUMIF(H2969:AL2969,"TVD",H2971:AL2971)+SUMIF(H2969:AL2969,"PDD",H2971:AL2971)+SUMIF(H2969:AL2969,"PMD",H2971:AL2971)</f>
        <v>0</v>
      </c>
      <c r="BN2969" s="261">
        <f>SUMIF(H2969:AL2969,"PD",H2972:AL2972)+SUMIF(H2969:AL2969,"PN",H2972:AL2972)+SUMIF(H2969:AL2969,"P/DS",H2972:AL2972)+SUMIF(H2969:AL2969,"PN/F",H2972:AL2972)+SUMIF(H2969:AL2969,"PN/L",H2972:AL2972)+SUMIF(H2969:AL2969,"TV",H2972:AL2972)+SUMIF(H2969:AL2969,"TVD",H2972:AL2972)</f>
        <v>0</v>
      </c>
      <c r="BO2969" s="261">
        <f>SUMIF(H2969:AL2969,"PD",H2973:AL2973)+SUMIF(H2969:AL2969,"PN",H2973:AL2973)+SUMIF(H2969:AL2969,"P/DS",H2973:AL2973)+SUMIF(H2969:AL2969,"PN/F",H2973:AL2973)+SUMIF(H2969:AL2969,"PN/L",H2973:AL2973)+SUMIF(H2969:AL2969,"TV",H2973:AL2973)+SUMIF(H2969:AL2969,"TVD",H2973:AL2973)</f>
        <v>0</v>
      </c>
      <c r="BP2969" s="261">
        <f>SUMIF(H2969:AL2969,"PD",H2974:AL2974)+SUMIF(H2969:AL2969,"PN",H2974:AL2974)+SUMIF(H2969:AL2969,"P/DS",H2974:AL2974)+SUMIF(H2969:AL2969,"PN/F",H2974:AL2974)+SUMIF(H2969:AL2969,"PN/L",H2974:AL2974)+SUMIF(H2969:AL2969,"TV",H2974:AL2974)+SUMIF(H2969:AL2969,"TVD",H2974:AL2974)+SUMIF(H2969:AL2969,"PDD",H2974:AL2974)+SUMIF(H2969:AL2969,"PH",H2974:AL2974)+SUMIF(H2969:AL2969,"PM",H2974:AL2974)</f>
        <v>0</v>
      </c>
      <c r="BQ2969" s="261">
        <f>SUMIF(H2969:AL2969,"PD",H2975:AL2975)+SUMIF(H2969:AL2969,"PN",H2975:AL2975)+SUMIF(H2969:AL2969,"P/DS",H2975:AL2975)+SUMIF(H2969:AL2969,"PN/F",H2975:AL2975)+SUMIF(H2969:AL2969,"PN/L",H2975:AL2975)+SUMIF(H2969:AL2969,"TV",H2975:AL2975)+SUMIF(H2969:AL2969,"TVD",H2975:AL2975)+SUMIF(H2969:AL2969,"PDD",H2975:AL2975)+SUMIF(H2969:AL2969,"PH",H2975:AL2975)+SUMIF(H2969:AL2969,"PM",H2975:AL2975)</f>
        <v>0</v>
      </c>
      <c r="BR2969" s="269">
        <f>SUM(H2970:AL2970)-BL2969</f>
        <v>32</v>
      </c>
      <c r="BS2969" s="269">
        <f>SUM(H2971:AL2971)-BM2969</f>
        <v>15.5</v>
      </c>
      <c r="BT2969" s="269">
        <f>SUM(H2972:AL2972)-BN2969</f>
        <v>0</v>
      </c>
      <c r="BU2969" s="269">
        <f>SUM(H2973:AL2973)-BO2969</f>
        <v>0</v>
      </c>
      <c r="BV2969" s="269">
        <f>SUM(H2974:AL2974)-BP2969</f>
        <v>0</v>
      </c>
      <c r="BW2969" s="269">
        <f>SUM(H2975:AL2975)-BQ2969</f>
        <v>0</v>
      </c>
      <c r="BX2969" s="255">
        <f>SUMIF(H2969:AL2969,"PD",H2976:AL2976)+SUMIF(H2969:AL2969,"PN",H2976:AL2976)+SUMIF(H2969:AL2969,"P/DS",H2976:AL2976)+SUMIF(H2969:AL2969,"PN/F",H2976:AL2976)+SUMIF(H2969:AL2969,"PN/L",H2976:AL2976)</f>
        <v>0</v>
      </c>
      <c r="BY2969" s="255">
        <f>SUM(H2976:AL2976)-BX2969</f>
        <v>0</v>
      </c>
      <c r="BZ2969" s="255">
        <f t="shared" ref="BZ2969" si="964">+SUM(BL2969:BW2976)</f>
        <v>47.5</v>
      </c>
      <c r="CA2969" s="266">
        <f>(COUNTIFS(H2969:AL2969,"PD",H2970:AL2970,"&gt;=2"))*0.5-IF(CN2969="VP",COUNTIFS($H$16:$AL$16,"SAT",H2969:AL2969,"PD",H2970:AL2970,"&gt;=2"))*0.5</f>
        <v>0</v>
      </c>
      <c r="CB2969" s="266">
        <f>(COUNTIFS(H2969:AL2969,"PN",H2971:AL2971,"&gt;=0.5",H2970:AL2970,"&gt;=1.5"))*0.5+COUNTIFS(H2969:AL2969,"PDD",H2971:AL2971,"&gt;=0.5",H2970:AL2970,"&gt;=1.5")*0.5</f>
        <v>0</v>
      </c>
      <c r="CC2969" s="273">
        <f>(COUNTIFS(H2969:AL2969,"TV",H2971:AL2971,"&gt;=10"))*0.5+(COUNTIFS(H2969:AL2969,"PMD",H2971:AL2971,"&gt;=2"))*0.5</f>
        <v>0</v>
      </c>
      <c r="CD2969" s="266">
        <f>(COUNTIFS(H2969:AL2969,"TVD",H2973:AL2973,"&gt;=6.5",H2971:AL2971,"&gt;=3.5"))*0.5</f>
        <v>0</v>
      </c>
      <c r="CE2969" s="266">
        <f>(COUNTIFS(H2969:AL2969,"PD",H2974:AL2974,"&gt;=10"))*0.5</f>
        <v>0</v>
      </c>
      <c r="CF2969" s="266">
        <f>(COUNTIFS(H2969:AL2969,"PDD",H2974:AL2974,"&gt;=3.5",H2975:AL2975,"&gt;=6.5")+COUNTIFS(H2969:AL2969,"PH",H2975:AL2975,"&gt;=0.5",H2974:AL2974,"&gt;=1.5")+COUNTIFS(H2969:AL2969,"PM",H2975:AL2975,"&gt;=0.5",H2974:AL2974,"&gt;=1.5"))*0.5</f>
        <v>0</v>
      </c>
      <c r="CG2969" s="266">
        <f>(COUNTIFS(H2969:AL2969,"DS",H2970:AL2970,"&gt;=2")+COUNTIFS(H2969:AL2969,"AL/DS",H2970:AL2970,"&gt;=2"))*0.5-IF(CN2969="VP",COUNTIFS($H$16:$AL$16,"SAT",H2969:AL2969,"DS",H2970:AL2970,"&gt;=2"))*0.5</f>
        <v>2.5</v>
      </c>
      <c r="CH2969" s="266">
        <f>(COUNTIFS(H2969:AL2969,"NS",H2971:AL2971,"&gt;=0.5",H2970:AL2970,"&gt;=1.5")+COUNTIFS(H2969:AL2969,"AL/NS",H2971:AL2971,"&gt;=0.5",H2970:AL2970,"&gt;=1.5")+COUNTIFS(H2969:AL2969,"NHD",H2971:AL2971,"&gt;=4.5",H2974:AL2974,"&gt;=2",H2970:AL2970,"&gt;=1.5"))*0.5</f>
        <v>5</v>
      </c>
      <c r="CI2969" s="266">
        <f>(COUNTIF(H2971:AL2971,"&gt;=10")+COUNTIFS(H2969:AL2969,"MD",H2971:AL2971,"&gt;=2")-COUNTIFS(H2969:AL2969,"TV",H2971:AL2971,"&gt;=10"))*0.5</f>
        <v>0.5</v>
      </c>
      <c r="CJ2969" s="266">
        <f>(COUNTIFS(H2969:AL2969,"D",H2973:AL2973,"&gt;=6.5",H2971:AL2971,"&gt;=3.5"))*0.5</f>
        <v>0</v>
      </c>
      <c r="CK2969" s="266">
        <f>(COUNTIF(H2974:AL2974,"&gt;=10")-COUNTIFS(H2969:AL2969,"PD",H2974:AL2974,"&gt;=10"))*0.5</f>
        <v>0</v>
      </c>
      <c r="CL2969" s="265">
        <f>(COUNTIFS(H2969:AL2969,"NHD",H2974:AL2974,"&gt;=3.5",H2975:AL2975,"&gt;=6.5")+COUNTIFS(H2969:AL2969,"BH",H2974:AL2974,"&gt;=1.5",H2975:AL2975,"&gt;=0.5")+COUNTIFS(H2969:AL2969,"BM",H2974:AL2974,"&gt;=1.5",H2975:AL2975,"&gt;=0.5")+COUNTIFS(H2969:AL2969,"D",H2974:AL2974,"&gt;=1.5",H2975:AL2975,"&gt;=0.5"))*0.5</f>
        <v>0</v>
      </c>
      <c r="CM2969" s="272"/>
      <c r="CN2969" s="264" t="s">
        <v>723</v>
      </c>
      <c r="CO2969" s="180">
        <f t="shared" ref="CO2969" si="965">+AM2969+AN2969+AO2969+AP2969+AQ2969+AR2969+AS2969+AU2969+BG2969</f>
        <v>26</v>
      </c>
      <c r="CP2969" s="225">
        <f>+SUM(I2970:I2975)-I2976</f>
        <v>0</v>
      </c>
      <c r="CQ2969" s="225">
        <f>+SUM(J2970:J2975)-J2976</f>
        <v>0</v>
      </c>
      <c r="CR2969" s="225">
        <f>+SUM(K2970:K2975)-K2976</f>
        <v>0</v>
      </c>
      <c r="CS2969" s="181"/>
      <c r="CT2969" s="181"/>
      <c r="CU2969" s="181"/>
      <c r="CV2969" s="181"/>
      <c r="CW2969" s="181"/>
      <c r="CX2969" s="181"/>
      <c r="CY2969" s="181"/>
      <c r="CZ2969" s="181"/>
      <c r="DA2969" s="181"/>
    </row>
    <row r="2970" spans="1:105" s="120" customFormat="1" ht="15" customHeight="1">
      <c r="A2970" s="228"/>
      <c r="B2970" s="346"/>
      <c r="C2970" s="349"/>
      <c r="D2970" s="237"/>
      <c r="E2970" s="237"/>
      <c r="F2970" s="242" t="s">
        <v>82</v>
      </c>
      <c r="G2970" s="121">
        <v>1.5</v>
      </c>
      <c r="H2970" s="83"/>
      <c r="I2970" s="83"/>
      <c r="J2970" s="83"/>
      <c r="K2970" s="83"/>
      <c r="L2970" s="83"/>
      <c r="M2970" s="83">
        <v>2.5</v>
      </c>
      <c r="N2970" s="83"/>
      <c r="O2970" s="83"/>
      <c r="P2970" s="83">
        <v>0</v>
      </c>
      <c r="Q2970" s="83">
        <v>0</v>
      </c>
      <c r="R2970" s="83">
        <v>2.5</v>
      </c>
      <c r="S2970" s="83">
        <v>2.5</v>
      </c>
      <c r="T2970" s="83">
        <v>2.5</v>
      </c>
      <c r="U2970" s="83">
        <v>2.5</v>
      </c>
      <c r="V2970" s="83"/>
      <c r="W2970" s="83">
        <v>2</v>
      </c>
      <c r="X2970" s="83">
        <v>2</v>
      </c>
      <c r="Y2970" s="83">
        <v>2</v>
      </c>
      <c r="Z2970" s="83">
        <v>2</v>
      </c>
      <c r="AA2970" s="83">
        <v>2</v>
      </c>
      <c r="AB2970" s="83"/>
      <c r="AC2970" s="79"/>
      <c r="AD2970" s="79">
        <v>2</v>
      </c>
      <c r="AE2970" s="79">
        <v>2</v>
      </c>
      <c r="AF2970" s="79">
        <v>1.5</v>
      </c>
      <c r="AG2970" s="79">
        <v>2</v>
      </c>
      <c r="AH2970" s="79">
        <v>2</v>
      </c>
      <c r="AI2970" s="79"/>
      <c r="AJ2970" s="79"/>
      <c r="AK2970" s="79"/>
      <c r="AL2970" s="79"/>
      <c r="AM2970" s="240"/>
      <c r="AN2970" s="240"/>
      <c r="AO2970" s="240"/>
      <c r="AP2970" s="240"/>
      <c r="AQ2970" s="240"/>
      <c r="AR2970" s="240"/>
      <c r="AS2970" s="240"/>
      <c r="AT2970" s="256"/>
      <c r="AU2970" s="256"/>
      <c r="AV2970" s="259"/>
      <c r="AW2970" s="259"/>
      <c r="AX2970" s="256"/>
      <c r="AY2970" s="256"/>
      <c r="AZ2970" s="256"/>
      <c r="BA2970" s="256"/>
      <c r="BB2970" s="256"/>
      <c r="BC2970" s="256"/>
      <c r="BD2970" s="256"/>
      <c r="BE2970" s="256"/>
      <c r="BF2970" s="256"/>
      <c r="BG2970" s="256"/>
      <c r="BH2970" s="256"/>
      <c r="BI2970" s="256"/>
      <c r="BJ2970" s="256"/>
      <c r="BK2970" s="256"/>
      <c r="BL2970" s="262"/>
      <c r="BM2970" s="262"/>
      <c r="BN2970" s="262"/>
      <c r="BO2970" s="262"/>
      <c r="BP2970" s="262"/>
      <c r="BQ2970" s="262"/>
      <c r="BR2970" s="270"/>
      <c r="BS2970" s="270"/>
      <c r="BT2970" s="270"/>
      <c r="BU2970" s="270"/>
      <c r="BV2970" s="270"/>
      <c r="BW2970" s="270"/>
      <c r="BX2970" s="256"/>
      <c r="BY2970" s="256"/>
      <c r="BZ2970" s="256"/>
      <c r="CA2970" s="267"/>
      <c r="CB2970" s="267"/>
      <c r="CC2970" s="274"/>
      <c r="CD2970" s="267"/>
      <c r="CE2970" s="267"/>
      <c r="CF2970" s="267"/>
      <c r="CG2970" s="267"/>
      <c r="CH2970" s="267"/>
      <c r="CI2970" s="267"/>
      <c r="CJ2970" s="267"/>
      <c r="CK2970" s="267"/>
      <c r="CL2970" s="265"/>
      <c r="CM2970" s="272"/>
      <c r="CN2970" s="264"/>
      <c r="CO2970" s="180"/>
      <c r="CP2970" s="226"/>
      <c r="CQ2970" s="226"/>
      <c r="CR2970" s="226"/>
      <c r="CS2970" s="181"/>
      <c r="CT2970" s="181"/>
      <c r="CU2970" s="181"/>
      <c r="CV2970" s="181"/>
      <c r="CW2970" s="181"/>
      <c r="CX2970" s="181"/>
      <c r="CY2970" s="181"/>
      <c r="CZ2970" s="181"/>
      <c r="DA2970" s="181"/>
    </row>
    <row r="2971" spans="1:105" s="120" customFormat="1" ht="15" customHeight="1">
      <c r="A2971" s="228"/>
      <c r="B2971" s="346"/>
      <c r="C2971" s="349"/>
      <c r="D2971" s="237"/>
      <c r="E2971" s="237"/>
      <c r="F2971" s="243"/>
      <c r="G2971" s="122">
        <v>2</v>
      </c>
      <c r="H2971" s="84"/>
      <c r="I2971" s="84"/>
      <c r="J2971" s="84"/>
      <c r="K2971" s="84"/>
      <c r="L2971" s="84"/>
      <c r="M2971" s="84"/>
      <c r="N2971" s="84"/>
      <c r="O2971" s="84">
        <v>10.5</v>
      </c>
      <c r="P2971" s="84"/>
      <c r="Q2971" s="84"/>
      <c r="R2971" s="84"/>
      <c r="S2971" s="84"/>
      <c r="T2971" s="84"/>
      <c r="U2971" s="84"/>
      <c r="V2971" s="84"/>
      <c r="W2971" s="84">
        <v>0.5</v>
      </c>
      <c r="X2971" s="84">
        <v>0.5</v>
      </c>
      <c r="Y2971" s="84">
        <v>0.5</v>
      </c>
      <c r="Z2971" s="84">
        <v>0.5</v>
      </c>
      <c r="AA2971" s="84">
        <v>0.5</v>
      </c>
      <c r="AB2971" s="84"/>
      <c r="AC2971" s="80"/>
      <c r="AD2971" s="80">
        <v>0.5</v>
      </c>
      <c r="AE2971" s="80">
        <v>0.5</v>
      </c>
      <c r="AF2971" s="80">
        <v>0.5</v>
      </c>
      <c r="AG2971" s="80">
        <v>0.5</v>
      </c>
      <c r="AH2971" s="80">
        <v>0.5</v>
      </c>
      <c r="AI2971" s="80"/>
      <c r="AJ2971" s="80"/>
      <c r="AK2971" s="80"/>
      <c r="AL2971" s="80"/>
      <c r="AM2971" s="240"/>
      <c r="AN2971" s="240"/>
      <c r="AO2971" s="240"/>
      <c r="AP2971" s="240"/>
      <c r="AQ2971" s="240"/>
      <c r="AR2971" s="240"/>
      <c r="AS2971" s="240"/>
      <c r="AT2971" s="256"/>
      <c r="AU2971" s="256"/>
      <c r="AV2971" s="259"/>
      <c r="AW2971" s="259"/>
      <c r="AX2971" s="256"/>
      <c r="AY2971" s="256"/>
      <c r="AZ2971" s="256"/>
      <c r="BA2971" s="256"/>
      <c r="BB2971" s="256"/>
      <c r="BC2971" s="256"/>
      <c r="BD2971" s="256"/>
      <c r="BE2971" s="256"/>
      <c r="BF2971" s="256"/>
      <c r="BG2971" s="256"/>
      <c r="BH2971" s="256"/>
      <c r="BI2971" s="256"/>
      <c r="BJ2971" s="256"/>
      <c r="BK2971" s="256"/>
      <c r="BL2971" s="262"/>
      <c r="BM2971" s="262"/>
      <c r="BN2971" s="262"/>
      <c r="BO2971" s="262"/>
      <c r="BP2971" s="262"/>
      <c r="BQ2971" s="262"/>
      <c r="BR2971" s="270"/>
      <c r="BS2971" s="270"/>
      <c r="BT2971" s="270"/>
      <c r="BU2971" s="270"/>
      <c r="BV2971" s="270"/>
      <c r="BW2971" s="270"/>
      <c r="BX2971" s="256"/>
      <c r="BY2971" s="256"/>
      <c r="BZ2971" s="256"/>
      <c r="CA2971" s="267"/>
      <c r="CB2971" s="267"/>
      <c r="CC2971" s="274"/>
      <c r="CD2971" s="267"/>
      <c r="CE2971" s="267"/>
      <c r="CF2971" s="267"/>
      <c r="CG2971" s="267"/>
      <c r="CH2971" s="267"/>
      <c r="CI2971" s="267"/>
      <c r="CJ2971" s="267"/>
      <c r="CK2971" s="267"/>
      <c r="CL2971" s="265"/>
      <c r="CM2971" s="272"/>
      <c r="CN2971" s="264"/>
      <c r="CO2971" s="180"/>
      <c r="CP2971" s="226"/>
      <c r="CQ2971" s="226"/>
      <c r="CR2971" s="226"/>
      <c r="CS2971" s="181"/>
      <c r="CT2971" s="181"/>
      <c r="CU2971" s="181"/>
      <c r="CV2971" s="181"/>
      <c r="CW2971" s="181"/>
      <c r="CX2971" s="181"/>
      <c r="CY2971" s="181"/>
      <c r="CZ2971" s="181"/>
      <c r="DA2971" s="181"/>
    </row>
    <row r="2972" spans="1:105" s="120" customFormat="1" ht="15" customHeight="1">
      <c r="A2972" s="228"/>
      <c r="B2972" s="346"/>
      <c r="C2972" s="349"/>
      <c r="D2972" s="237"/>
      <c r="E2972" s="237"/>
      <c r="F2972" s="243"/>
      <c r="G2972" s="122">
        <v>2.1</v>
      </c>
      <c r="H2972" s="84"/>
      <c r="I2972" s="84"/>
      <c r="J2972" s="84"/>
      <c r="K2972" s="84"/>
      <c r="L2972" s="84"/>
      <c r="M2972" s="84"/>
      <c r="N2972" s="84"/>
      <c r="O2972" s="84"/>
      <c r="P2972" s="84"/>
      <c r="Q2972" s="84"/>
      <c r="R2972" s="84"/>
      <c r="S2972" s="84"/>
      <c r="T2972" s="84"/>
      <c r="U2972" s="84"/>
      <c r="V2972" s="84"/>
      <c r="W2972" s="84"/>
      <c r="X2972" s="84"/>
      <c r="Y2972" s="84"/>
      <c r="Z2972" s="84"/>
      <c r="AA2972" s="84"/>
      <c r="AB2972" s="84"/>
      <c r="AC2972" s="80"/>
      <c r="AD2972" s="80"/>
      <c r="AE2972" s="80"/>
      <c r="AF2972" s="80"/>
      <c r="AG2972" s="80"/>
      <c r="AH2972" s="80"/>
      <c r="AI2972" s="80"/>
      <c r="AJ2972" s="80"/>
      <c r="AK2972" s="80"/>
      <c r="AL2972" s="80"/>
      <c r="AM2972" s="240"/>
      <c r="AN2972" s="240"/>
      <c r="AO2972" s="240"/>
      <c r="AP2972" s="240"/>
      <c r="AQ2972" s="240"/>
      <c r="AR2972" s="240"/>
      <c r="AS2972" s="240"/>
      <c r="AT2972" s="256"/>
      <c r="AU2972" s="256"/>
      <c r="AV2972" s="259"/>
      <c r="AW2972" s="259"/>
      <c r="AX2972" s="256"/>
      <c r="AY2972" s="256"/>
      <c r="AZ2972" s="256"/>
      <c r="BA2972" s="256"/>
      <c r="BB2972" s="256"/>
      <c r="BC2972" s="256"/>
      <c r="BD2972" s="256"/>
      <c r="BE2972" s="256"/>
      <c r="BF2972" s="256"/>
      <c r="BG2972" s="256"/>
      <c r="BH2972" s="256"/>
      <c r="BI2972" s="256"/>
      <c r="BJ2972" s="256"/>
      <c r="BK2972" s="256"/>
      <c r="BL2972" s="262"/>
      <c r="BM2972" s="262"/>
      <c r="BN2972" s="262"/>
      <c r="BO2972" s="262"/>
      <c r="BP2972" s="262"/>
      <c r="BQ2972" s="262"/>
      <c r="BR2972" s="270"/>
      <c r="BS2972" s="270"/>
      <c r="BT2972" s="270"/>
      <c r="BU2972" s="270"/>
      <c r="BV2972" s="270"/>
      <c r="BW2972" s="270"/>
      <c r="BX2972" s="256"/>
      <c r="BY2972" s="256"/>
      <c r="BZ2972" s="256"/>
      <c r="CA2972" s="267"/>
      <c r="CB2972" s="267"/>
      <c r="CC2972" s="274"/>
      <c r="CD2972" s="267"/>
      <c r="CE2972" s="267"/>
      <c r="CF2972" s="267"/>
      <c r="CG2972" s="267"/>
      <c r="CH2972" s="267"/>
      <c r="CI2972" s="267"/>
      <c r="CJ2972" s="267"/>
      <c r="CK2972" s="267"/>
      <c r="CL2972" s="265"/>
      <c r="CM2972" s="272"/>
      <c r="CN2972" s="264"/>
      <c r="CO2972" s="180"/>
      <c r="CP2972" s="226"/>
      <c r="CQ2972" s="226"/>
      <c r="CR2972" s="226"/>
      <c r="CS2972" s="181"/>
      <c r="CT2972" s="181"/>
      <c r="CU2972" s="181"/>
      <c r="CV2972" s="181"/>
      <c r="CW2972" s="181"/>
      <c r="CX2972" s="181"/>
      <c r="CY2972" s="181"/>
      <c r="CZ2972" s="181"/>
      <c r="DA2972" s="181"/>
    </row>
    <row r="2973" spans="1:105" s="120" customFormat="1" ht="15" customHeight="1">
      <c r="A2973" s="228"/>
      <c r="B2973" s="346"/>
      <c r="C2973" s="349"/>
      <c r="D2973" s="237"/>
      <c r="E2973" s="237"/>
      <c r="F2973" s="243"/>
      <c r="G2973" s="122">
        <v>2.7</v>
      </c>
      <c r="H2973" s="84"/>
      <c r="I2973" s="84"/>
      <c r="J2973" s="84"/>
      <c r="K2973" s="84"/>
      <c r="L2973" s="84"/>
      <c r="M2973" s="84"/>
      <c r="N2973" s="84"/>
      <c r="O2973" s="84"/>
      <c r="P2973" s="84"/>
      <c r="Q2973" s="84"/>
      <c r="R2973" s="84"/>
      <c r="S2973" s="84"/>
      <c r="T2973" s="84"/>
      <c r="U2973" s="84"/>
      <c r="V2973" s="84"/>
      <c r="W2973" s="84"/>
      <c r="X2973" s="84"/>
      <c r="Y2973" s="84"/>
      <c r="Z2973" s="84"/>
      <c r="AA2973" s="84"/>
      <c r="AB2973" s="84"/>
      <c r="AC2973" s="80"/>
      <c r="AD2973" s="80"/>
      <c r="AE2973" s="80"/>
      <c r="AF2973" s="80"/>
      <c r="AG2973" s="80"/>
      <c r="AH2973" s="80"/>
      <c r="AI2973" s="80"/>
      <c r="AJ2973" s="80"/>
      <c r="AK2973" s="80"/>
      <c r="AL2973" s="80"/>
      <c r="AM2973" s="240"/>
      <c r="AN2973" s="240"/>
      <c r="AO2973" s="240"/>
      <c r="AP2973" s="240"/>
      <c r="AQ2973" s="240"/>
      <c r="AR2973" s="240"/>
      <c r="AS2973" s="240"/>
      <c r="AT2973" s="256"/>
      <c r="AU2973" s="256"/>
      <c r="AV2973" s="259"/>
      <c r="AW2973" s="259"/>
      <c r="AX2973" s="256"/>
      <c r="AY2973" s="256"/>
      <c r="AZ2973" s="256"/>
      <c r="BA2973" s="256"/>
      <c r="BB2973" s="256"/>
      <c r="BC2973" s="256"/>
      <c r="BD2973" s="256"/>
      <c r="BE2973" s="256"/>
      <c r="BF2973" s="256"/>
      <c r="BG2973" s="256"/>
      <c r="BH2973" s="256"/>
      <c r="BI2973" s="256"/>
      <c r="BJ2973" s="256"/>
      <c r="BK2973" s="256"/>
      <c r="BL2973" s="262"/>
      <c r="BM2973" s="262"/>
      <c r="BN2973" s="262"/>
      <c r="BO2973" s="262"/>
      <c r="BP2973" s="262"/>
      <c r="BQ2973" s="262"/>
      <c r="BR2973" s="270"/>
      <c r="BS2973" s="270"/>
      <c r="BT2973" s="270"/>
      <c r="BU2973" s="270"/>
      <c r="BV2973" s="270"/>
      <c r="BW2973" s="270"/>
      <c r="BX2973" s="256"/>
      <c r="BY2973" s="256"/>
      <c r="BZ2973" s="256"/>
      <c r="CA2973" s="267"/>
      <c r="CB2973" s="267"/>
      <c r="CC2973" s="274"/>
      <c r="CD2973" s="267"/>
      <c r="CE2973" s="267"/>
      <c r="CF2973" s="267"/>
      <c r="CG2973" s="267"/>
      <c r="CH2973" s="267"/>
      <c r="CI2973" s="267"/>
      <c r="CJ2973" s="267"/>
      <c r="CK2973" s="267"/>
      <c r="CL2973" s="265"/>
      <c r="CM2973" s="272"/>
      <c r="CN2973" s="264"/>
      <c r="CO2973" s="180"/>
      <c r="CP2973" s="226"/>
      <c r="CQ2973" s="226"/>
      <c r="CR2973" s="226"/>
      <c r="CS2973" s="181"/>
      <c r="CT2973" s="181"/>
      <c r="CU2973" s="181"/>
      <c r="CV2973" s="181"/>
      <c r="CW2973" s="181"/>
      <c r="CX2973" s="181"/>
      <c r="CY2973" s="181"/>
      <c r="CZ2973" s="181"/>
      <c r="DA2973" s="181"/>
    </row>
    <row r="2974" spans="1:105" s="120" customFormat="1" ht="15" customHeight="1">
      <c r="A2974" s="228"/>
      <c r="B2974" s="346"/>
      <c r="C2974" s="349"/>
      <c r="D2974" s="237"/>
      <c r="E2974" s="237"/>
      <c r="F2974" s="243"/>
      <c r="G2974" s="122">
        <v>3</v>
      </c>
      <c r="H2974" s="84"/>
      <c r="I2974" s="84"/>
      <c r="J2974" s="84"/>
      <c r="K2974" s="84"/>
      <c r="L2974" s="84"/>
      <c r="M2974" s="84"/>
      <c r="N2974" s="84"/>
      <c r="O2974" s="84"/>
      <c r="P2974" s="84"/>
      <c r="Q2974" s="84"/>
      <c r="R2974" s="84"/>
      <c r="S2974" s="84"/>
      <c r="T2974" s="84"/>
      <c r="U2974" s="84"/>
      <c r="V2974" s="84"/>
      <c r="W2974" s="84"/>
      <c r="X2974" s="84"/>
      <c r="Y2974" s="84"/>
      <c r="Z2974" s="84"/>
      <c r="AA2974" s="84"/>
      <c r="AB2974" s="84"/>
      <c r="AC2974" s="80"/>
      <c r="AD2974" s="80"/>
      <c r="AE2974" s="80"/>
      <c r="AF2974" s="80"/>
      <c r="AG2974" s="80"/>
      <c r="AH2974" s="80"/>
      <c r="AI2974" s="80"/>
      <c r="AJ2974" s="80"/>
      <c r="AK2974" s="80"/>
      <c r="AL2974" s="80"/>
      <c r="AM2974" s="240"/>
      <c r="AN2974" s="240"/>
      <c r="AO2974" s="240"/>
      <c r="AP2974" s="240"/>
      <c r="AQ2974" s="240"/>
      <c r="AR2974" s="240"/>
      <c r="AS2974" s="240"/>
      <c r="AT2974" s="256"/>
      <c r="AU2974" s="256"/>
      <c r="AV2974" s="259"/>
      <c r="AW2974" s="259"/>
      <c r="AX2974" s="256"/>
      <c r="AY2974" s="256"/>
      <c r="AZ2974" s="256"/>
      <c r="BA2974" s="256"/>
      <c r="BB2974" s="256"/>
      <c r="BC2974" s="256"/>
      <c r="BD2974" s="256"/>
      <c r="BE2974" s="256"/>
      <c r="BF2974" s="256"/>
      <c r="BG2974" s="256"/>
      <c r="BH2974" s="256"/>
      <c r="BI2974" s="256"/>
      <c r="BJ2974" s="256"/>
      <c r="BK2974" s="256"/>
      <c r="BL2974" s="262"/>
      <c r="BM2974" s="262"/>
      <c r="BN2974" s="262"/>
      <c r="BO2974" s="262"/>
      <c r="BP2974" s="262"/>
      <c r="BQ2974" s="262"/>
      <c r="BR2974" s="270"/>
      <c r="BS2974" s="270"/>
      <c r="BT2974" s="270"/>
      <c r="BU2974" s="270"/>
      <c r="BV2974" s="270"/>
      <c r="BW2974" s="270"/>
      <c r="BX2974" s="256"/>
      <c r="BY2974" s="256"/>
      <c r="BZ2974" s="256"/>
      <c r="CA2974" s="267"/>
      <c r="CB2974" s="267"/>
      <c r="CC2974" s="274"/>
      <c r="CD2974" s="267"/>
      <c r="CE2974" s="267"/>
      <c r="CF2974" s="267"/>
      <c r="CG2974" s="267"/>
      <c r="CH2974" s="267"/>
      <c r="CI2974" s="267"/>
      <c r="CJ2974" s="267"/>
      <c r="CK2974" s="267"/>
      <c r="CL2974" s="265"/>
      <c r="CM2974" s="272"/>
      <c r="CN2974" s="264"/>
      <c r="CO2974" s="180"/>
      <c r="CP2974" s="226"/>
      <c r="CQ2974" s="226"/>
      <c r="CR2974" s="226"/>
      <c r="CS2974" s="181"/>
      <c r="CT2974" s="181"/>
      <c r="CU2974" s="181"/>
      <c r="CV2974" s="181"/>
      <c r="CW2974" s="181"/>
      <c r="CX2974" s="181"/>
      <c r="CY2974" s="181"/>
      <c r="CZ2974" s="181"/>
      <c r="DA2974" s="181"/>
    </row>
    <row r="2975" spans="1:105" s="120" customFormat="1" ht="15" customHeight="1">
      <c r="A2975" s="228"/>
      <c r="B2975" s="346"/>
      <c r="C2975" s="349"/>
      <c r="D2975" s="237"/>
      <c r="E2975" s="237"/>
      <c r="F2975" s="244"/>
      <c r="G2975" s="123">
        <v>3.9</v>
      </c>
      <c r="H2975" s="85"/>
      <c r="I2975" s="85"/>
      <c r="J2975" s="85"/>
      <c r="K2975" s="85"/>
      <c r="L2975" s="85"/>
      <c r="M2975" s="85"/>
      <c r="N2975" s="85"/>
      <c r="O2975" s="85"/>
      <c r="P2975" s="85"/>
      <c r="Q2975" s="85"/>
      <c r="R2975" s="85"/>
      <c r="S2975" s="85"/>
      <c r="T2975" s="85"/>
      <c r="U2975" s="85"/>
      <c r="V2975" s="85"/>
      <c r="W2975" s="85"/>
      <c r="X2975" s="85"/>
      <c r="Y2975" s="85"/>
      <c r="Z2975" s="85"/>
      <c r="AA2975" s="85"/>
      <c r="AB2975" s="85"/>
      <c r="AC2975" s="81"/>
      <c r="AD2975" s="81"/>
      <c r="AE2975" s="81"/>
      <c r="AF2975" s="81"/>
      <c r="AG2975" s="81"/>
      <c r="AH2975" s="81"/>
      <c r="AI2975" s="81"/>
      <c r="AJ2975" s="81"/>
      <c r="AK2975" s="81"/>
      <c r="AL2975" s="81"/>
      <c r="AM2975" s="240"/>
      <c r="AN2975" s="240"/>
      <c r="AO2975" s="240"/>
      <c r="AP2975" s="240"/>
      <c r="AQ2975" s="240"/>
      <c r="AR2975" s="240"/>
      <c r="AS2975" s="240"/>
      <c r="AT2975" s="256"/>
      <c r="AU2975" s="256"/>
      <c r="AV2975" s="259"/>
      <c r="AW2975" s="259"/>
      <c r="AX2975" s="256"/>
      <c r="AY2975" s="256"/>
      <c r="AZ2975" s="256"/>
      <c r="BA2975" s="256"/>
      <c r="BB2975" s="256"/>
      <c r="BC2975" s="256"/>
      <c r="BD2975" s="256"/>
      <c r="BE2975" s="256"/>
      <c r="BF2975" s="256"/>
      <c r="BG2975" s="256"/>
      <c r="BH2975" s="256"/>
      <c r="BI2975" s="256"/>
      <c r="BJ2975" s="256"/>
      <c r="BK2975" s="256"/>
      <c r="BL2975" s="262"/>
      <c r="BM2975" s="262"/>
      <c r="BN2975" s="262"/>
      <c r="BO2975" s="262"/>
      <c r="BP2975" s="262"/>
      <c r="BQ2975" s="262"/>
      <c r="BR2975" s="270"/>
      <c r="BS2975" s="270"/>
      <c r="BT2975" s="270"/>
      <c r="BU2975" s="270"/>
      <c r="BV2975" s="270"/>
      <c r="BW2975" s="270"/>
      <c r="BX2975" s="256"/>
      <c r="BY2975" s="256"/>
      <c r="BZ2975" s="256"/>
      <c r="CA2975" s="267"/>
      <c r="CB2975" s="267"/>
      <c r="CC2975" s="274"/>
      <c r="CD2975" s="267"/>
      <c r="CE2975" s="267"/>
      <c r="CF2975" s="267"/>
      <c r="CG2975" s="267"/>
      <c r="CH2975" s="267"/>
      <c r="CI2975" s="267"/>
      <c r="CJ2975" s="267"/>
      <c r="CK2975" s="267"/>
      <c r="CL2975" s="265"/>
      <c r="CM2975" s="272"/>
      <c r="CN2975" s="264"/>
      <c r="CO2975" s="180"/>
      <c r="CP2975" s="226"/>
      <c r="CQ2975" s="226"/>
      <c r="CR2975" s="226"/>
      <c r="CS2975" s="181"/>
      <c r="CT2975" s="181"/>
      <c r="CU2975" s="181"/>
      <c r="CV2975" s="181"/>
      <c r="CW2975" s="181"/>
      <c r="CX2975" s="181"/>
      <c r="CY2975" s="181"/>
      <c r="CZ2975" s="181"/>
      <c r="DA2975" s="181"/>
    </row>
    <row r="2976" spans="1:105" s="120" customFormat="1" ht="15" customHeight="1">
      <c r="A2976" s="229"/>
      <c r="B2976" s="347"/>
      <c r="C2976" s="350"/>
      <c r="D2976" s="238"/>
      <c r="E2976" s="238"/>
      <c r="F2976" s="245" t="s">
        <v>83</v>
      </c>
      <c r="G2976" s="246"/>
      <c r="H2976" s="82"/>
      <c r="I2976" s="82"/>
      <c r="J2976" s="82"/>
      <c r="K2976" s="82"/>
      <c r="L2976" s="82"/>
      <c r="M2976" s="82"/>
      <c r="N2976" s="82"/>
      <c r="O2976" s="82"/>
      <c r="P2976" s="82"/>
      <c r="Q2976" s="82"/>
      <c r="R2976" s="82"/>
      <c r="S2976" s="82"/>
      <c r="T2976" s="82"/>
      <c r="U2976" s="82"/>
      <c r="V2976" s="82"/>
      <c r="W2976" s="82"/>
      <c r="X2976" s="82"/>
      <c r="Y2976" s="82"/>
      <c r="Z2976" s="82"/>
      <c r="AA2976" s="82"/>
      <c r="AB2976" s="82"/>
      <c r="AC2976" s="35"/>
      <c r="AD2976" s="35"/>
      <c r="AE2976" s="35"/>
      <c r="AF2976" s="35"/>
      <c r="AG2976" s="35"/>
      <c r="AH2976" s="35"/>
      <c r="AI2976" s="35"/>
      <c r="AJ2976" s="35"/>
      <c r="AK2976" s="35"/>
      <c r="AL2976" s="35"/>
      <c r="AM2976" s="241"/>
      <c r="AN2976" s="241"/>
      <c r="AO2976" s="241"/>
      <c r="AP2976" s="241"/>
      <c r="AQ2976" s="241"/>
      <c r="AR2976" s="241"/>
      <c r="AS2976" s="241"/>
      <c r="AT2976" s="257"/>
      <c r="AU2976" s="257"/>
      <c r="AV2976" s="260"/>
      <c r="AW2976" s="260"/>
      <c r="AX2976" s="257"/>
      <c r="AY2976" s="257"/>
      <c r="AZ2976" s="257"/>
      <c r="BA2976" s="257"/>
      <c r="BB2976" s="257"/>
      <c r="BC2976" s="257"/>
      <c r="BD2976" s="257"/>
      <c r="BE2976" s="257"/>
      <c r="BF2976" s="257"/>
      <c r="BG2976" s="257"/>
      <c r="BH2976" s="257"/>
      <c r="BI2976" s="257"/>
      <c r="BJ2976" s="257"/>
      <c r="BK2976" s="257"/>
      <c r="BL2976" s="263"/>
      <c r="BM2976" s="263"/>
      <c r="BN2976" s="263"/>
      <c r="BO2976" s="263"/>
      <c r="BP2976" s="263"/>
      <c r="BQ2976" s="263"/>
      <c r="BR2976" s="271"/>
      <c r="BS2976" s="271"/>
      <c r="BT2976" s="271"/>
      <c r="BU2976" s="271"/>
      <c r="BV2976" s="271"/>
      <c r="BW2976" s="271"/>
      <c r="BX2976" s="257"/>
      <c r="BY2976" s="257"/>
      <c r="BZ2976" s="257"/>
      <c r="CA2976" s="268"/>
      <c r="CB2976" s="268"/>
      <c r="CC2976" s="275"/>
      <c r="CD2976" s="268"/>
      <c r="CE2976" s="268"/>
      <c r="CF2976" s="268"/>
      <c r="CG2976" s="268"/>
      <c r="CH2976" s="268"/>
      <c r="CI2976" s="268"/>
      <c r="CJ2976" s="268"/>
      <c r="CK2976" s="268"/>
      <c r="CL2976" s="265"/>
      <c r="CM2976" s="272"/>
      <c r="CN2976" s="264"/>
      <c r="CO2976" s="180"/>
      <c r="CP2976" s="226"/>
      <c r="CQ2976" s="226"/>
      <c r="CR2976" s="226"/>
      <c r="CS2976" s="181"/>
      <c r="CT2976" s="181"/>
      <c r="CU2976" s="181"/>
      <c r="CV2976" s="181"/>
      <c r="CW2976" s="181"/>
      <c r="CX2976" s="181"/>
      <c r="CY2976" s="181"/>
      <c r="CZ2976" s="181"/>
      <c r="DA2976" s="181"/>
    </row>
    <row r="2977" spans="1:105" s="120" customFormat="1" ht="15" customHeight="1">
      <c r="A2977" s="227">
        <f t="shared" si="953"/>
        <v>369</v>
      </c>
      <c r="B2977" s="345" t="s">
        <v>412</v>
      </c>
      <c r="C2977" s="348" t="s">
        <v>729</v>
      </c>
      <c r="D2977" s="236">
        <v>43906</v>
      </c>
      <c r="E2977" s="236" t="s">
        <v>1195</v>
      </c>
      <c r="F2977" s="253" t="s">
        <v>80</v>
      </c>
      <c r="G2977" s="254"/>
      <c r="H2977" s="82" t="s">
        <v>69</v>
      </c>
      <c r="I2977" s="82"/>
      <c r="J2977" s="82" t="s">
        <v>60</v>
      </c>
      <c r="K2977" s="82" t="s">
        <v>60</v>
      </c>
      <c r="L2977" s="82" t="s">
        <v>60</v>
      </c>
      <c r="M2977" s="82" t="s">
        <v>60</v>
      </c>
      <c r="N2977" s="82" t="s">
        <v>60</v>
      </c>
      <c r="O2977" s="82"/>
      <c r="P2977" s="82" t="s">
        <v>60</v>
      </c>
      <c r="Q2977" s="82" t="s">
        <v>60</v>
      </c>
      <c r="R2977" s="82" t="s">
        <v>60</v>
      </c>
      <c r="S2977" s="82" t="s">
        <v>60</v>
      </c>
      <c r="T2977" s="82" t="s">
        <v>60</v>
      </c>
      <c r="U2977" s="82" t="s">
        <v>60</v>
      </c>
      <c r="V2977" s="82"/>
      <c r="W2977" s="82" t="s">
        <v>61</v>
      </c>
      <c r="X2977" s="82" t="s">
        <v>61</v>
      </c>
      <c r="Y2977" s="82" t="s">
        <v>61</v>
      </c>
      <c r="Z2977" s="82" t="s">
        <v>61</v>
      </c>
      <c r="AA2977" s="82" t="s">
        <v>61</v>
      </c>
      <c r="AB2977" s="82" t="s">
        <v>61</v>
      </c>
      <c r="AC2977" s="82"/>
      <c r="AD2977" s="82" t="s">
        <v>61</v>
      </c>
      <c r="AE2977" s="82" t="s">
        <v>61</v>
      </c>
      <c r="AF2977" s="82" t="s">
        <v>61</v>
      </c>
      <c r="AG2977" s="82" t="s">
        <v>61</v>
      </c>
      <c r="AH2977" s="82" t="s">
        <v>61</v>
      </c>
      <c r="AI2977" s="82" t="s">
        <v>1471</v>
      </c>
      <c r="AJ2977" s="82"/>
      <c r="AK2977" s="82" t="s">
        <v>60</v>
      </c>
      <c r="AL2977" s="82" t="s">
        <v>60</v>
      </c>
      <c r="AM2977" s="239">
        <f>COUNTIF(H2977:AL2977,"PH")+COUNTIF(H2977:AL2977,"PH/L")+COUNTIF(H2977:AL2977,"PM")</f>
        <v>0</v>
      </c>
      <c r="AN2977" s="239">
        <f>COUNTIF(H2977:AL2977,"PD")+COUNTIF(H2977:AL2977,"PDD")+COUNTIF(H2977:AL2977,"P/DS")/2+COUNTIF(H2977:AL2977,"PMD")</f>
        <v>0</v>
      </c>
      <c r="AO2977" s="239">
        <f>COUNTIF(H2977:AL2977,"PN")+COUNTIF(H2977:AL2977,"P/NS")/2+COUNTIF(H2977:AL2977,"PH")+COUNTIF(H2977:AL2977,"PH/F")/2+COUNTIF(H2977:AL2977,"PH/L")/2+COUNTIF(H2977:AL2977,"PM")</f>
        <v>0</v>
      </c>
      <c r="AP2977" s="239">
        <f>COUNTIF(H2977:AL2977,"BH")+COUNTIF(H2977:AL2977,"AL/BL")+COUNTIF(H2977:AL2977,"UL/BL")+COUNTIF(H2977:AL2977,"BM")</f>
        <v>0</v>
      </c>
      <c r="AQ2977" s="239">
        <f>COUNTIF(H2977:AL2977,"DS")+COUNTIF(H2977:AL2977,"AL/DS")/2+COUNTIF(H2977:AL2977,"UL/DS")/2+COUNTIF(H2977:AL2977,"CT")+COUNTIF(H2977:AL2977,"MD")</f>
        <v>13.5</v>
      </c>
      <c r="AR2977" s="239">
        <f>COUNTIF(H2977:AL2977,"NS")+COUNTIF(H2977:AL2977,"AL/NS")/2+COUNTIF(H2977:AL2977,"UL/NS")/2+COUNTIF(H2977:AL2977,"BH")+COUNTIF(H2977:AL2977,"AL/BF")/2+COUNTIF(H2977:AL2977,"AL/BL")/2+COUNTIF(H2977:AL2977,"UL/BL")/2+COUNTIF(H2977:AL2977,"UL/BF")/2+COUNTIF(H2977:AL2977,"BM")</f>
        <v>11</v>
      </c>
      <c r="AS2977" s="239">
        <f>COUNTIF(H2977:AL2977,"AL")+COUNTIF(H2977:AL2977,"AL/DS")/2+COUNTIF(H2977:AL2977,"AL/NS")/2+COUNTIF(H2977:AL2977,"NH")+COUNTIF(H2977:AL2977,"SL")+COUNTIF(H2977:AL2977,"NHD")+COUNTIF(H2977:AL2977,"B")+COUNTIF(H2977:AL2977,"HL")+COUNTIF(H2977:AL2977,"AL/BF")/2+COUNTIF(H2977:AL2977,"AL/BL")/2</f>
        <v>1</v>
      </c>
      <c r="AT2977" s="255">
        <f>COUNTIF(H2977:AL2977,"PD")+COUNTIF(H2977:AL2977,"PN")+COUNTIF(H2977:AL2977,"P/DS")/2+COUNTIF(H2977:AL2977,"P/NS")/2+COUNTIF(H2977:AL2977,"DS")+COUNTIF(H2977:AL2977,"NS")+COUNTIF(H2977:AL2977,"AL")+COUNTIF(H2977:AL2977,"AL/DS")+COUNTIF(H2977:AL2977,"AL/NS")+COUNTIF(H2977:AL2977,"NH")+COUNTIF(H2977:AL2977,"SL")+COUNTIF(H2977:AL2977,"UL/DS")/2+COUNTIF(H2977:AL2977,"UL/NS")/2+COUNTIF(H2977:AL2977,"CT")+COUNTIF(H2977:AL2977,"NHD")+COUNTIF(H2977:AL2977,"PDD")+COUNTIF(H2977:AL2977,"B")+COUNTIF(H2977:AL2977,"HL")+COUNTIF(H2977:AL2977,"PH")+COUNTIF(H2977:AL2977,"BH")+COUNTIF(H2977:AL2977,"AL/BF")+COUNTIF(H2977:AL2977,"AL/BL")+COUNTIF(H2977:AL2977,"UL/BF")/2+COUNTIF(H2977:AL2977,"UL/BL")/2+COUNTIF(H2977:AL2977,"PH/F")/2+COUNTIF(H2977:AL2977,"PH/L")/2+COUNTIF(H2977:AL2977,"MD")+COUNTIF(H2977:AL2977,"PMD")+COUNTIF(H2977:AL2977,"PM")+COUNTIF(H2977:AL2977,"BM")</f>
        <v>25.5</v>
      </c>
      <c r="AU2977" s="255">
        <f>COUNTIF(H2977:AL2977,"P/DS")/2+COUNTIF(H2977:AL2977,"P/NS")/2+COUNTIF(H2977:AL2977,"IL")+COUNTIF(H2977:AL2977,"NL")+COUNTIF(H2977:AL2977,"UL")+COUNTIF(H2977:AL2977,"UL/DS")/2+COUNTIF(H2977:AL2977,"UL/NS")/2+COUNTIF(H2977:AL2977,"KT")+COUNTIF(H2977:AL2977,"UL/BF")/2+COUNTIF(H2977:AL2977,"UL/BL")/2+COUNTIF(H2977:AL2977,"PH/F")/2+COUNTIF(H2977:AL2977,"PH/L")/2+COUNTIF(H2977:AL2977,"NB")</f>
        <v>0.5</v>
      </c>
      <c r="AV2977" s="258">
        <f>COUNTIF(H2977:AL2977,"PN")+COUNTIF(H2977:AL2977,"TVD")+COUNTIF(H2977:AL2977,"PH")+COUNTIF(H2977:AL2977,"PM")+COUNTIF(H2977:AL2977,"PDD")-COUNTIFS(H2977:AL2977,"PN",H2984:AL2984,"&gt;=3")-COUNTIFS(H2977:AL2977,"PM",H2984:AL2984,"&gt;=3")</f>
        <v>0</v>
      </c>
      <c r="AW2977" s="258">
        <f>COUNTIF(H2977:AL2977,"NS")+COUNTIF(H2977:AL2977,"D")+COUNTIF(H2977:AL2977,"BH")+COUNTIF(H2977:AL2977,"NHD")+COUNTIF(H2977:AL2977,"BM")-COUNTIFS(H2977:AL2977,"NS",H2984:AL2984,"&gt;=3")-COUNTIFS(H2977:AL2977,"BH",H2984:AL2984,"&gt;=3")-COUNTIFS(H2977:AL2977,"BM",H2984:AL2984,"&gt;=3")</f>
        <v>11</v>
      </c>
      <c r="AX2977" s="255">
        <f>COUNTIF(H2977:AL2977,"AL")+COUNTIF(H2977:AL2977,"AL/DS")/2+COUNTIF(H2977:AL2977,"AL/NS")/2+COUNTIF(H2977:AL2977,"AL/BF")+COUNTIF(H2977:AL2977,"AL/BL")/2</f>
        <v>0</v>
      </c>
      <c r="AY2977" s="255">
        <f>COUNTIF(H2977:AL2977,"SL")</f>
        <v>0</v>
      </c>
      <c r="AZ2977" s="255">
        <f>COUNTIF(H2977:AL2977,"NH")</f>
        <v>1</v>
      </c>
      <c r="BA2977" s="255">
        <f>COUNTIF(H2977:AL2977,"HL")</f>
        <v>0</v>
      </c>
      <c r="BB2977" s="255">
        <f>COUNTIF(G2977:AL2977,"P/DS")/2+COUNTIF(G2977:AL2977,"P/NS")/2+COUNTIF(G2977:AL2977,"UL")+COUNTIF(G2977:AL2977,"UL/DS")/2+COUNTIF(G2977:AL2977,"UL/NS")/2+COUNTIF(G2977:AL2977,"UL/BL")/2+COUNTIF(G2977:AL2977,"UL/BF")/2+COUNTIF(G2977:AL2977,"PH/F")/2+COUNTIF(G2977:AL2977,"PH/L")/2</f>
        <v>0.5</v>
      </c>
      <c r="BC2977" s="255">
        <f>COUNTIF(H2977:AL2977,"NB")</f>
        <v>0</v>
      </c>
      <c r="BD2977" s="255">
        <f>COUNTIF(H2977:AL2977,"NL")</f>
        <v>0</v>
      </c>
      <c r="BE2977" s="255">
        <f>COUNTIF(H2977:AL2977,"IL")</f>
        <v>0</v>
      </c>
      <c r="BF2977" s="255">
        <f>COUNTIF(H2977:AL2977,"KT")</f>
        <v>0</v>
      </c>
      <c r="BG2977" s="255">
        <f>COUNTIF(H2977:AL2977,"L70")</f>
        <v>0</v>
      </c>
      <c r="BH2977" s="255">
        <f>COUNTIF(H2977:AL2977,"MD")</f>
        <v>0</v>
      </c>
      <c r="BI2977" s="255">
        <f>COUNTIF(H2977:AL2977,"PMD")</f>
        <v>0</v>
      </c>
      <c r="BJ2977" s="255">
        <f>COUNTIF(H2977:AL2977,"PM")</f>
        <v>0</v>
      </c>
      <c r="BK2977" s="255">
        <f>COUNTIF(H2977:AL2977,"BM")</f>
        <v>0</v>
      </c>
      <c r="BL2977" s="261">
        <f>SUMIF(H2977:AL2977,"PD",H2978:AL2978)+SUMIF(H2977:AL2977,"PN",H2978:AL2978)+SUMIF(H2977:AL2977,"P/DS",H2978:AL2978)+SUMIF(H2977:AL2977,"PN/F",H2978:AL2978)+SUMIF(H2977:AL2977,"PN/L",H2978:AL2978)+SUMIF(H2977:AL2977,"TV",H2978:AL2978)+SUMIF(H2977:AL2977,"TVD",H2978:AL2978)+SUMIF(H2977:AL2977,"PDD",H2978:AL2978)</f>
        <v>0</v>
      </c>
      <c r="BM2977" s="261">
        <f>SUMIF(H2977:AL2977,"PD",H2979:AL2979)+SUMIF(H2977:AL2977,"PN",H2979:AL2979)+SUMIF(H2977:AL2977,"P/DS",H2979:AL2979)+SUMIF(H2977:AL2977,"PN/F",H2979:AL2979)+SUMIF(H2977:AL2977,"PN/L",H2979:AL2979)+SUMIF(H2977:AL2977,"TV",H2979:AL2979)+SUMIF(H2977:AL2977,"TVD",H2979:AL2979)+SUMIF(H2977:AL2977,"PDD",H2979:AL2979)+SUMIF(H2977:AL2977,"PMD",H2979:AL2979)</f>
        <v>0</v>
      </c>
      <c r="BN2977" s="261">
        <f>SUMIF(H2977:AL2977,"PD",H2980:AL2980)+SUMIF(H2977:AL2977,"PN",H2980:AL2980)+SUMIF(H2977:AL2977,"P/DS",H2980:AL2980)+SUMIF(H2977:AL2977,"PN/F",H2980:AL2980)+SUMIF(H2977:AL2977,"PN/L",H2980:AL2980)+SUMIF(H2977:AL2977,"TV",H2980:AL2980)+SUMIF(H2977:AL2977,"TVD",H2980:AL2980)</f>
        <v>0</v>
      </c>
      <c r="BO2977" s="261">
        <f>SUMIF(H2977:AL2977,"PD",H2981:AL2981)+SUMIF(H2977:AL2977,"PN",H2981:AL2981)+SUMIF(H2977:AL2977,"P/DS",H2981:AL2981)+SUMIF(H2977:AL2977,"PN/F",H2981:AL2981)+SUMIF(H2977:AL2977,"PN/L",H2981:AL2981)+SUMIF(H2977:AL2977,"TV",H2981:AL2981)+SUMIF(H2977:AL2977,"TVD",H2981:AL2981)</f>
        <v>0</v>
      </c>
      <c r="BP2977" s="261">
        <f>SUMIF(H2977:AL2977,"PD",H2982:AL2982)+SUMIF(H2977:AL2977,"PN",H2982:AL2982)+SUMIF(H2977:AL2977,"P/DS",H2982:AL2982)+SUMIF(H2977:AL2977,"PN/F",H2982:AL2982)+SUMIF(H2977:AL2977,"PN/L",H2982:AL2982)+SUMIF(H2977:AL2977,"TV",H2982:AL2982)+SUMIF(H2977:AL2977,"TVD",H2982:AL2982)+SUMIF(H2977:AL2977,"PDD",H2982:AL2982)+SUMIF(H2977:AL2977,"PH",H2982:AL2982)+SUMIF(H2977:AL2977,"PM",H2982:AL2982)</f>
        <v>0</v>
      </c>
      <c r="BQ2977" s="261">
        <f>SUMIF(H2977:AL2977,"PD",H2983:AL2983)+SUMIF(H2977:AL2977,"PN",H2983:AL2983)+SUMIF(H2977:AL2977,"P/DS",H2983:AL2983)+SUMIF(H2977:AL2977,"PN/F",H2983:AL2983)+SUMIF(H2977:AL2977,"PN/L",H2983:AL2983)+SUMIF(H2977:AL2977,"TV",H2983:AL2983)+SUMIF(H2977:AL2977,"TVD",H2983:AL2983)+SUMIF(H2977:AL2977,"PDD",H2983:AL2983)+SUMIF(H2977:AL2977,"PH",H2983:AL2983)+SUMIF(H2977:AL2977,"PM",H2983:AL2983)</f>
        <v>0</v>
      </c>
      <c r="BR2977" s="269">
        <f>SUM(H2978:AL2978)-BL2977</f>
        <v>47</v>
      </c>
      <c r="BS2977" s="269">
        <f>SUM(H2979:AL2979)-BM2977</f>
        <v>27.5</v>
      </c>
      <c r="BT2977" s="269">
        <f>SUM(H2980:AL2980)-BN2977</f>
        <v>0</v>
      </c>
      <c r="BU2977" s="269">
        <f>SUM(H2981:AL2981)-BO2977</f>
        <v>0</v>
      </c>
      <c r="BV2977" s="269">
        <f>SUM(H2982:AL2982)-BP2977</f>
        <v>0</v>
      </c>
      <c r="BW2977" s="269">
        <f>SUM(H2983:AL2983)-BQ2977</f>
        <v>0</v>
      </c>
      <c r="BX2977" s="255">
        <f>SUMIF(H2977:AL2977,"PD",H2984:AL2984)+SUMIF(H2977:AL2977,"PN",H2984:AL2984)+SUMIF(H2977:AL2977,"P/DS",H2984:AL2984)+SUMIF(H2977:AL2977,"PN/F",H2984:AL2984)+SUMIF(H2977:AL2977,"PN/L",H2984:AL2984)</f>
        <v>0</v>
      </c>
      <c r="BY2977" s="255">
        <f>SUM(H2984:AL2984)-BX2977</f>
        <v>2</v>
      </c>
      <c r="BZ2977" s="255">
        <f t="shared" ref="BZ2977" si="966">+SUM(BL2977:BW2984)</f>
        <v>74.5</v>
      </c>
      <c r="CA2977" s="266">
        <f>(COUNTIFS(H2977:AL2977,"PD",H2978:AL2978,"&gt;=2"))*0.5-IF(CN2977="VP",COUNTIFS($H$16:$AL$16,"SAT",H2977:AL2977,"PD",H2978:AL2978,"&gt;=2"))*0.5</f>
        <v>0</v>
      </c>
      <c r="CB2977" s="266">
        <f>(COUNTIFS(H2977:AL2977,"PN",H2979:AL2979,"&gt;=0.5",H2978:AL2978,"&gt;=1.5"))*0.5+COUNTIFS(H2977:AL2977,"PDD",H2979:AL2979,"&gt;=0.5",H2978:AL2978,"&gt;=1.5")*0.5</f>
        <v>0</v>
      </c>
      <c r="CC2977" s="273">
        <f>(COUNTIFS(H2977:AL2977,"TV",H2979:AL2979,"&gt;=10"))*0.5+(COUNTIFS(H2977:AL2977,"PMD",H2979:AL2979,"&gt;=2"))*0.5</f>
        <v>0</v>
      </c>
      <c r="CD2977" s="266">
        <f>(COUNTIFS(H2977:AL2977,"TVD",H2981:AL2981,"&gt;=6.5",H2979:AL2979,"&gt;=3.5"))*0.5</f>
        <v>0</v>
      </c>
      <c r="CE2977" s="266">
        <f>(COUNTIFS(H2977:AL2977,"PD",H2982:AL2982,"&gt;=10"))*0.5</f>
        <v>0</v>
      </c>
      <c r="CF2977" s="266">
        <f>(COUNTIFS(H2977:AL2977,"PDD",H2982:AL2982,"&gt;=3.5",H2983:AL2983,"&gt;=6.5")+COUNTIFS(H2977:AL2977,"PH",H2983:AL2983,"&gt;=0.5",H2982:AL2982,"&gt;=1.5")+COUNTIFS(H2977:AL2977,"PM",H2983:AL2983,"&gt;=0.5",H2982:AL2982,"&gt;=1.5"))*0.5</f>
        <v>0</v>
      </c>
      <c r="CG2977" s="266">
        <f>(COUNTIFS(H2977:AL2977,"DS",H2978:AL2978,"&gt;=2")+COUNTIFS(H2977:AL2977,"AL/DS",H2978:AL2978,"&gt;=2"))*0.5-IF(CN2977="VP",COUNTIFS($H$16:$AL$16,"SAT",H2977:AL2977,"DS",H2978:AL2978,"&gt;=2"))*0.5</f>
        <v>5.5</v>
      </c>
      <c r="CH2977" s="266">
        <f>(COUNTIFS(H2977:AL2977,"NS",H2979:AL2979,"&gt;=0.5",H2978:AL2978,"&gt;=1.5")+COUNTIFS(H2977:AL2977,"AL/NS",H2979:AL2979,"&gt;=0.5",H2978:AL2978,"&gt;=1.5")+COUNTIFS(H2977:AL2977,"NHD",H2979:AL2979,"&gt;=4.5",H2982:AL2982,"&gt;=2",H2978:AL2978,"&gt;=1.5"))*0.5</f>
        <v>4.5</v>
      </c>
      <c r="CI2977" s="266">
        <f>(COUNTIF(H2979:AL2979,"&gt;=10")+COUNTIFS(H2977:AL2977,"MD",H2979:AL2979,"&gt;=2")-COUNTIFS(H2977:AL2977,"TV",H2979:AL2979,"&gt;=10"))*0.5</f>
        <v>1</v>
      </c>
      <c r="CJ2977" s="266">
        <f>(COUNTIFS(H2977:AL2977,"D",H2981:AL2981,"&gt;=6.5",H2979:AL2979,"&gt;=3.5"))*0.5</f>
        <v>0</v>
      </c>
      <c r="CK2977" s="266">
        <f>(COUNTIF(H2982:AL2982,"&gt;=10")-COUNTIFS(H2977:AL2977,"PD",H2982:AL2982,"&gt;=10"))*0.5</f>
        <v>0</v>
      </c>
      <c r="CL2977" s="265">
        <f>(COUNTIFS(H2977:AL2977,"NHD",H2982:AL2982,"&gt;=3.5",H2983:AL2983,"&gt;=6.5")+COUNTIFS(H2977:AL2977,"BH",H2982:AL2982,"&gt;=1.5",H2983:AL2983,"&gt;=0.5")+COUNTIFS(H2977:AL2977,"BM",H2982:AL2982,"&gt;=1.5",H2983:AL2983,"&gt;=0.5")+COUNTIFS(H2977:AL2977,"D",H2982:AL2982,"&gt;=1.5",H2983:AL2983,"&gt;=0.5"))*0.5</f>
        <v>0</v>
      </c>
      <c r="CM2977" s="272"/>
      <c r="CN2977" s="264" t="s">
        <v>723</v>
      </c>
      <c r="CO2977" s="180">
        <f t="shared" ref="CO2977" si="967">+AM2977+AN2977+AO2977+AP2977+AQ2977+AR2977+AS2977+AU2977+BG2977</f>
        <v>26</v>
      </c>
      <c r="CP2977" s="225">
        <f>+SUM(I2978:I2983)-I2984</f>
        <v>12.5</v>
      </c>
      <c r="CQ2977" s="225">
        <f>+SUM(J2978:J2983)-J2984</f>
        <v>2.5</v>
      </c>
      <c r="CR2977" s="225">
        <f>+SUM(K2978:K2983)-K2984</f>
        <v>2.5</v>
      </c>
      <c r="CS2977" s="181"/>
      <c r="CT2977" s="181"/>
      <c r="CU2977" s="181"/>
      <c r="CV2977" s="181"/>
      <c r="CW2977" s="181"/>
      <c r="CX2977" s="181"/>
      <c r="CY2977" s="181"/>
      <c r="CZ2977" s="181"/>
      <c r="DA2977" s="181"/>
    </row>
    <row r="2978" spans="1:105" s="120" customFormat="1" ht="15" customHeight="1">
      <c r="A2978" s="228"/>
      <c r="B2978" s="346"/>
      <c r="C2978" s="349"/>
      <c r="D2978" s="237"/>
      <c r="E2978" s="237"/>
      <c r="F2978" s="242" t="s">
        <v>82</v>
      </c>
      <c r="G2978" s="121">
        <v>1.5</v>
      </c>
      <c r="H2978" s="83"/>
      <c r="I2978" s="83"/>
      <c r="J2978" s="83">
        <v>2.5</v>
      </c>
      <c r="K2978" s="83">
        <v>2.5</v>
      </c>
      <c r="L2978" s="83">
        <v>2.5</v>
      </c>
      <c r="M2978" s="83">
        <v>2.5</v>
      </c>
      <c r="N2978" s="83">
        <v>2.5</v>
      </c>
      <c r="O2978" s="83"/>
      <c r="P2978" s="83">
        <v>1.5</v>
      </c>
      <c r="Q2978" s="83">
        <v>2.5</v>
      </c>
      <c r="R2978" s="83">
        <v>2.5</v>
      </c>
      <c r="S2978" s="83">
        <v>2.5</v>
      </c>
      <c r="T2978" s="83">
        <v>2.5</v>
      </c>
      <c r="U2978" s="83">
        <v>2.5</v>
      </c>
      <c r="V2978" s="83"/>
      <c r="W2978" s="83">
        <v>2</v>
      </c>
      <c r="X2978" s="83">
        <v>2</v>
      </c>
      <c r="Y2978" s="83">
        <v>2</v>
      </c>
      <c r="Z2978" s="83">
        <v>2</v>
      </c>
      <c r="AA2978" s="83"/>
      <c r="AB2978" s="83"/>
      <c r="AC2978" s="79"/>
      <c r="AD2978" s="79">
        <v>2</v>
      </c>
      <c r="AE2978" s="79">
        <v>2</v>
      </c>
      <c r="AF2978" s="79">
        <v>2</v>
      </c>
      <c r="AG2978" s="79">
        <v>2</v>
      </c>
      <c r="AH2978" s="79">
        <v>2</v>
      </c>
      <c r="AI2978" s="79"/>
      <c r="AJ2978" s="79"/>
      <c r="AK2978" s="79"/>
      <c r="AL2978" s="79">
        <v>2.5</v>
      </c>
      <c r="AM2978" s="240"/>
      <c r="AN2978" s="240"/>
      <c r="AO2978" s="240"/>
      <c r="AP2978" s="240"/>
      <c r="AQ2978" s="240"/>
      <c r="AR2978" s="240"/>
      <c r="AS2978" s="240"/>
      <c r="AT2978" s="256"/>
      <c r="AU2978" s="256"/>
      <c r="AV2978" s="259"/>
      <c r="AW2978" s="259"/>
      <c r="AX2978" s="256"/>
      <c r="AY2978" s="256"/>
      <c r="AZ2978" s="256"/>
      <c r="BA2978" s="256"/>
      <c r="BB2978" s="256"/>
      <c r="BC2978" s="256"/>
      <c r="BD2978" s="256"/>
      <c r="BE2978" s="256"/>
      <c r="BF2978" s="256"/>
      <c r="BG2978" s="256"/>
      <c r="BH2978" s="256"/>
      <c r="BI2978" s="256"/>
      <c r="BJ2978" s="256"/>
      <c r="BK2978" s="256"/>
      <c r="BL2978" s="262"/>
      <c r="BM2978" s="262"/>
      <c r="BN2978" s="262"/>
      <c r="BO2978" s="262"/>
      <c r="BP2978" s="262"/>
      <c r="BQ2978" s="262"/>
      <c r="BR2978" s="270"/>
      <c r="BS2978" s="270"/>
      <c r="BT2978" s="270"/>
      <c r="BU2978" s="270"/>
      <c r="BV2978" s="270"/>
      <c r="BW2978" s="270"/>
      <c r="BX2978" s="256"/>
      <c r="BY2978" s="256"/>
      <c r="BZ2978" s="256"/>
      <c r="CA2978" s="267"/>
      <c r="CB2978" s="267"/>
      <c r="CC2978" s="274"/>
      <c r="CD2978" s="267"/>
      <c r="CE2978" s="267"/>
      <c r="CF2978" s="267"/>
      <c r="CG2978" s="267"/>
      <c r="CH2978" s="267"/>
      <c r="CI2978" s="267"/>
      <c r="CJ2978" s="267"/>
      <c r="CK2978" s="267"/>
      <c r="CL2978" s="265"/>
      <c r="CM2978" s="272"/>
      <c r="CN2978" s="264"/>
      <c r="CO2978" s="180"/>
      <c r="CP2978" s="226"/>
      <c r="CQ2978" s="226"/>
      <c r="CR2978" s="226"/>
      <c r="CS2978" s="181"/>
      <c r="CT2978" s="181"/>
      <c r="CU2978" s="181"/>
      <c r="CV2978" s="181"/>
      <c r="CW2978" s="181"/>
      <c r="CX2978" s="181"/>
      <c r="CY2978" s="181"/>
      <c r="CZ2978" s="181"/>
      <c r="DA2978" s="181"/>
    </row>
    <row r="2979" spans="1:105" s="120" customFormat="1" ht="15" customHeight="1">
      <c r="A2979" s="228"/>
      <c r="B2979" s="346"/>
      <c r="C2979" s="349"/>
      <c r="D2979" s="237"/>
      <c r="E2979" s="237"/>
      <c r="F2979" s="243"/>
      <c r="G2979" s="122">
        <v>2</v>
      </c>
      <c r="H2979" s="84"/>
      <c r="I2979" s="84">
        <v>12.5</v>
      </c>
      <c r="J2979" s="84"/>
      <c r="K2979" s="84"/>
      <c r="L2979" s="84"/>
      <c r="M2979" s="84"/>
      <c r="N2979" s="84"/>
      <c r="O2979" s="84">
        <v>10.5</v>
      </c>
      <c r="P2979" s="84"/>
      <c r="Q2979" s="84"/>
      <c r="R2979" s="84"/>
      <c r="S2979" s="84"/>
      <c r="T2979" s="84"/>
      <c r="U2979" s="84"/>
      <c r="V2979" s="84"/>
      <c r="W2979" s="84">
        <v>0.5</v>
      </c>
      <c r="X2979" s="84">
        <v>0.5</v>
      </c>
      <c r="Y2979" s="84">
        <v>0.5</v>
      </c>
      <c r="Z2979" s="84">
        <v>0.5</v>
      </c>
      <c r="AA2979" s="84"/>
      <c r="AB2979" s="84"/>
      <c r="AC2979" s="80"/>
      <c r="AD2979" s="80">
        <v>0.5</v>
      </c>
      <c r="AE2979" s="80">
        <v>0.5</v>
      </c>
      <c r="AF2979" s="80">
        <v>0.5</v>
      </c>
      <c r="AG2979" s="80">
        <v>0.5</v>
      </c>
      <c r="AH2979" s="80">
        <v>0.5</v>
      </c>
      <c r="AI2979" s="80"/>
      <c r="AJ2979" s="80"/>
      <c r="AK2979" s="80"/>
      <c r="AL2979" s="80"/>
      <c r="AM2979" s="240"/>
      <c r="AN2979" s="240"/>
      <c r="AO2979" s="240"/>
      <c r="AP2979" s="240"/>
      <c r="AQ2979" s="240"/>
      <c r="AR2979" s="240"/>
      <c r="AS2979" s="240"/>
      <c r="AT2979" s="256"/>
      <c r="AU2979" s="256"/>
      <c r="AV2979" s="259"/>
      <c r="AW2979" s="259"/>
      <c r="AX2979" s="256"/>
      <c r="AY2979" s="256"/>
      <c r="AZ2979" s="256"/>
      <c r="BA2979" s="256"/>
      <c r="BB2979" s="256"/>
      <c r="BC2979" s="256"/>
      <c r="BD2979" s="256"/>
      <c r="BE2979" s="256"/>
      <c r="BF2979" s="256"/>
      <c r="BG2979" s="256"/>
      <c r="BH2979" s="256"/>
      <c r="BI2979" s="256"/>
      <c r="BJ2979" s="256"/>
      <c r="BK2979" s="256"/>
      <c r="BL2979" s="262"/>
      <c r="BM2979" s="262"/>
      <c r="BN2979" s="262"/>
      <c r="BO2979" s="262"/>
      <c r="BP2979" s="262"/>
      <c r="BQ2979" s="262"/>
      <c r="BR2979" s="270"/>
      <c r="BS2979" s="270"/>
      <c r="BT2979" s="270"/>
      <c r="BU2979" s="270"/>
      <c r="BV2979" s="270"/>
      <c r="BW2979" s="270"/>
      <c r="BX2979" s="256"/>
      <c r="BY2979" s="256"/>
      <c r="BZ2979" s="256"/>
      <c r="CA2979" s="267"/>
      <c r="CB2979" s="267"/>
      <c r="CC2979" s="274"/>
      <c r="CD2979" s="267"/>
      <c r="CE2979" s="267"/>
      <c r="CF2979" s="267"/>
      <c r="CG2979" s="267"/>
      <c r="CH2979" s="267"/>
      <c r="CI2979" s="267"/>
      <c r="CJ2979" s="267"/>
      <c r="CK2979" s="267"/>
      <c r="CL2979" s="265"/>
      <c r="CM2979" s="272"/>
      <c r="CN2979" s="264"/>
      <c r="CO2979" s="180"/>
      <c r="CP2979" s="226"/>
      <c r="CQ2979" s="226"/>
      <c r="CR2979" s="226"/>
      <c r="CS2979" s="181"/>
      <c r="CT2979" s="181"/>
      <c r="CU2979" s="181"/>
      <c r="CV2979" s="181"/>
      <c r="CW2979" s="181"/>
      <c r="CX2979" s="181"/>
      <c r="CY2979" s="181"/>
      <c r="CZ2979" s="181"/>
      <c r="DA2979" s="181"/>
    </row>
    <row r="2980" spans="1:105" s="120" customFormat="1" ht="15" customHeight="1">
      <c r="A2980" s="228"/>
      <c r="B2980" s="346"/>
      <c r="C2980" s="349"/>
      <c r="D2980" s="237"/>
      <c r="E2980" s="237"/>
      <c r="F2980" s="243"/>
      <c r="G2980" s="122">
        <v>2.1</v>
      </c>
      <c r="H2980" s="84"/>
      <c r="I2980" s="84"/>
      <c r="J2980" s="84"/>
      <c r="K2980" s="84"/>
      <c r="L2980" s="84"/>
      <c r="M2980" s="84"/>
      <c r="N2980" s="84"/>
      <c r="O2980" s="84"/>
      <c r="P2980" s="84"/>
      <c r="Q2980" s="84"/>
      <c r="R2980" s="84"/>
      <c r="S2980" s="84"/>
      <c r="T2980" s="84"/>
      <c r="U2980" s="84"/>
      <c r="V2980" s="84"/>
      <c r="W2980" s="84"/>
      <c r="X2980" s="84"/>
      <c r="Y2980" s="84"/>
      <c r="Z2980" s="84"/>
      <c r="AA2980" s="84"/>
      <c r="AB2980" s="84"/>
      <c r="AC2980" s="80"/>
      <c r="AD2980" s="80"/>
      <c r="AE2980" s="80"/>
      <c r="AF2980" s="80"/>
      <c r="AG2980" s="80"/>
      <c r="AH2980" s="80"/>
      <c r="AI2980" s="80"/>
      <c r="AJ2980" s="80"/>
      <c r="AK2980" s="80"/>
      <c r="AL2980" s="80"/>
      <c r="AM2980" s="240"/>
      <c r="AN2980" s="240"/>
      <c r="AO2980" s="240"/>
      <c r="AP2980" s="240"/>
      <c r="AQ2980" s="240"/>
      <c r="AR2980" s="240"/>
      <c r="AS2980" s="240"/>
      <c r="AT2980" s="256"/>
      <c r="AU2980" s="256"/>
      <c r="AV2980" s="259"/>
      <c r="AW2980" s="259"/>
      <c r="AX2980" s="256"/>
      <c r="AY2980" s="256"/>
      <c r="AZ2980" s="256"/>
      <c r="BA2980" s="256"/>
      <c r="BB2980" s="256"/>
      <c r="BC2980" s="256"/>
      <c r="BD2980" s="256"/>
      <c r="BE2980" s="256"/>
      <c r="BF2980" s="256"/>
      <c r="BG2980" s="256"/>
      <c r="BH2980" s="256"/>
      <c r="BI2980" s="256"/>
      <c r="BJ2980" s="256"/>
      <c r="BK2980" s="256"/>
      <c r="BL2980" s="262"/>
      <c r="BM2980" s="262"/>
      <c r="BN2980" s="262"/>
      <c r="BO2980" s="262"/>
      <c r="BP2980" s="262"/>
      <c r="BQ2980" s="262"/>
      <c r="BR2980" s="270"/>
      <c r="BS2980" s="270"/>
      <c r="BT2980" s="270"/>
      <c r="BU2980" s="270"/>
      <c r="BV2980" s="270"/>
      <c r="BW2980" s="270"/>
      <c r="BX2980" s="256"/>
      <c r="BY2980" s="256"/>
      <c r="BZ2980" s="256"/>
      <c r="CA2980" s="267"/>
      <c r="CB2980" s="267"/>
      <c r="CC2980" s="274"/>
      <c r="CD2980" s="267"/>
      <c r="CE2980" s="267"/>
      <c r="CF2980" s="267"/>
      <c r="CG2980" s="267"/>
      <c r="CH2980" s="267"/>
      <c r="CI2980" s="267"/>
      <c r="CJ2980" s="267"/>
      <c r="CK2980" s="267"/>
      <c r="CL2980" s="265"/>
      <c r="CM2980" s="272"/>
      <c r="CN2980" s="264"/>
      <c r="CO2980" s="180"/>
      <c r="CP2980" s="226"/>
      <c r="CQ2980" s="226"/>
      <c r="CR2980" s="226"/>
      <c r="CS2980" s="181"/>
      <c r="CT2980" s="181"/>
      <c r="CU2980" s="181"/>
      <c r="CV2980" s="181"/>
      <c r="CW2980" s="181"/>
      <c r="CX2980" s="181"/>
      <c r="CY2980" s="181"/>
      <c r="CZ2980" s="181"/>
      <c r="DA2980" s="181"/>
    </row>
    <row r="2981" spans="1:105" s="120" customFormat="1" ht="15" customHeight="1">
      <c r="A2981" s="228"/>
      <c r="B2981" s="346"/>
      <c r="C2981" s="349"/>
      <c r="D2981" s="237"/>
      <c r="E2981" s="237"/>
      <c r="F2981" s="243"/>
      <c r="G2981" s="122">
        <v>2.7</v>
      </c>
      <c r="H2981" s="84"/>
      <c r="I2981" s="84"/>
      <c r="J2981" s="84"/>
      <c r="K2981" s="84"/>
      <c r="L2981" s="84"/>
      <c r="M2981" s="84"/>
      <c r="N2981" s="84"/>
      <c r="O2981" s="84"/>
      <c r="P2981" s="84"/>
      <c r="Q2981" s="84"/>
      <c r="R2981" s="84"/>
      <c r="S2981" s="84"/>
      <c r="T2981" s="84"/>
      <c r="U2981" s="84"/>
      <c r="V2981" s="84"/>
      <c r="W2981" s="84"/>
      <c r="X2981" s="84"/>
      <c r="Y2981" s="84"/>
      <c r="Z2981" s="84"/>
      <c r="AA2981" s="84"/>
      <c r="AB2981" s="84"/>
      <c r="AC2981" s="80"/>
      <c r="AD2981" s="80"/>
      <c r="AE2981" s="80"/>
      <c r="AF2981" s="80"/>
      <c r="AG2981" s="80"/>
      <c r="AH2981" s="80"/>
      <c r="AI2981" s="80"/>
      <c r="AJ2981" s="80"/>
      <c r="AK2981" s="80"/>
      <c r="AL2981" s="80"/>
      <c r="AM2981" s="240"/>
      <c r="AN2981" s="240"/>
      <c r="AO2981" s="240"/>
      <c r="AP2981" s="240"/>
      <c r="AQ2981" s="240"/>
      <c r="AR2981" s="240"/>
      <c r="AS2981" s="240"/>
      <c r="AT2981" s="256"/>
      <c r="AU2981" s="256"/>
      <c r="AV2981" s="259"/>
      <c r="AW2981" s="259"/>
      <c r="AX2981" s="256"/>
      <c r="AY2981" s="256"/>
      <c r="AZ2981" s="256"/>
      <c r="BA2981" s="256"/>
      <c r="BB2981" s="256"/>
      <c r="BC2981" s="256"/>
      <c r="BD2981" s="256"/>
      <c r="BE2981" s="256"/>
      <c r="BF2981" s="256"/>
      <c r="BG2981" s="256"/>
      <c r="BH2981" s="256"/>
      <c r="BI2981" s="256"/>
      <c r="BJ2981" s="256"/>
      <c r="BK2981" s="256"/>
      <c r="BL2981" s="262"/>
      <c r="BM2981" s="262"/>
      <c r="BN2981" s="262"/>
      <c r="BO2981" s="262"/>
      <c r="BP2981" s="262"/>
      <c r="BQ2981" s="262"/>
      <c r="BR2981" s="270"/>
      <c r="BS2981" s="270"/>
      <c r="BT2981" s="270"/>
      <c r="BU2981" s="270"/>
      <c r="BV2981" s="270"/>
      <c r="BW2981" s="270"/>
      <c r="BX2981" s="256"/>
      <c r="BY2981" s="256"/>
      <c r="BZ2981" s="256"/>
      <c r="CA2981" s="267"/>
      <c r="CB2981" s="267"/>
      <c r="CC2981" s="274"/>
      <c r="CD2981" s="267"/>
      <c r="CE2981" s="267"/>
      <c r="CF2981" s="267"/>
      <c r="CG2981" s="267"/>
      <c r="CH2981" s="267"/>
      <c r="CI2981" s="267"/>
      <c r="CJ2981" s="267"/>
      <c r="CK2981" s="267"/>
      <c r="CL2981" s="265"/>
      <c r="CM2981" s="272"/>
      <c r="CN2981" s="264"/>
      <c r="CO2981" s="180"/>
      <c r="CP2981" s="226"/>
      <c r="CQ2981" s="226"/>
      <c r="CR2981" s="226"/>
      <c r="CS2981" s="181"/>
      <c r="CT2981" s="181"/>
      <c r="CU2981" s="181"/>
      <c r="CV2981" s="181"/>
      <c r="CW2981" s="181"/>
      <c r="CX2981" s="181"/>
      <c r="CY2981" s="181"/>
      <c r="CZ2981" s="181"/>
      <c r="DA2981" s="181"/>
    </row>
    <row r="2982" spans="1:105" s="120" customFormat="1" ht="15" customHeight="1">
      <c r="A2982" s="228"/>
      <c r="B2982" s="346"/>
      <c r="C2982" s="349"/>
      <c r="D2982" s="237"/>
      <c r="E2982" s="237"/>
      <c r="F2982" s="243"/>
      <c r="G2982" s="122">
        <v>3</v>
      </c>
      <c r="H2982" s="84"/>
      <c r="I2982" s="84"/>
      <c r="J2982" s="84"/>
      <c r="K2982" s="84"/>
      <c r="L2982" s="84"/>
      <c r="M2982" s="84"/>
      <c r="N2982" s="84"/>
      <c r="O2982" s="84"/>
      <c r="P2982" s="84"/>
      <c r="Q2982" s="84"/>
      <c r="R2982" s="84"/>
      <c r="S2982" s="84"/>
      <c r="T2982" s="84"/>
      <c r="U2982" s="84"/>
      <c r="V2982" s="84"/>
      <c r="W2982" s="84"/>
      <c r="X2982" s="84"/>
      <c r="Y2982" s="84"/>
      <c r="Z2982" s="84"/>
      <c r="AA2982" s="84"/>
      <c r="AB2982" s="84"/>
      <c r="AC2982" s="80"/>
      <c r="AD2982" s="80"/>
      <c r="AE2982" s="80"/>
      <c r="AF2982" s="80"/>
      <c r="AG2982" s="80"/>
      <c r="AH2982" s="80"/>
      <c r="AI2982" s="80"/>
      <c r="AJ2982" s="80"/>
      <c r="AK2982" s="80"/>
      <c r="AL2982" s="80"/>
      <c r="AM2982" s="240"/>
      <c r="AN2982" s="240"/>
      <c r="AO2982" s="240"/>
      <c r="AP2982" s="240"/>
      <c r="AQ2982" s="240"/>
      <c r="AR2982" s="240"/>
      <c r="AS2982" s="240"/>
      <c r="AT2982" s="256"/>
      <c r="AU2982" s="256"/>
      <c r="AV2982" s="259"/>
      <c r="AW2982" s="259"/>
      <c r="AX2982" s="256"/>
      <c r="AY2982" s="256"/>
      <c r="AZ2982" s="256"/>
      <c r="BA2982" s="256"/>
      <c r="BB2982" s="256"/>
      <c r="BC2982" s="256"/>
      <c r="BD2982" s="256"/>
      <c r="BE2982" s="256"/>
      <c r="BF2982" s="256"/>
      <c r="BG2982" s="256"/>
      <c r="BH2982" s="256"/>
      <c r="BI2982" s="256"/>
      <c r="BJ2982" s="256"/>
      <c r="BK2982" s="256"/>
      <c r="BL2982" s="262"/>
      <c r="BM2982" s="262"/>
      <c r="BN2982" s="262"/>
      <c r="BO2982" s="262"/>
      <c r="BP2982" s="262"/>
      <c r="BQ2982" s="262"/>
      <c r="BR2982" s="270"/>
      <c r="BS2982" s="270"/>
      <c r="BT2982" s="270"/>
      <c r="BU2982" s="270"/>
      <c r="BV2982" s="270"/>
      <c r="BW2982" s="270"/>
      <c r="BX2982" s="256"/>
      <c r="BY2982" s="256"/>
      <c r="BZ2982" s="256"/>
      <c r="CA2982" s="267"/>
      <c r="CB2982" s="267"/>
      <c r="CC2982" s="274"/>
      <c r="CD2982" s="267"/>
      <c r="CE2982" s="267"/>
      <c r="CF2982" s="267"/>
      <c r="CG2982" s="267"/>
      <c r="CH2982" s="267"/>
      <c r="CI2982" s="267"/>
      <c r="CJ2982" s="267"/>
      <c r="CK2982" s="267"/>
      <c r="CL2982" s="265"/>
      <c r="CM2982" s="272"/>
      <c r="CN2982" s="264"/>
      <c r="CO2982" s="180"/>
      <c r="CP2982" s="226"/>
      <c r="CQ2982" s="226"/>
      <c r="CR2982" s="226"/>
      <c r="CS2982" s="181"/>
      <c r="CT2982" s="181"/>
      <c r="CU2982" s="181"/>
      <c r="CV2982" s="181"/>
      <c r="CW2982" s="181"/>
      <c r="CX2982" s="181"/>
      <c r="CY2982" s="181"/>
      <c r="CZ2982" s="181"/>
      <c r="DA2982" s="181"/>
    </row>
    <row r="2983" spans="1:105" s="120" customFormat="1" ht="15" customHeight="1">
      <c r="A2983" s="228"/>
      <c r="B2983" s="346"/>
      <c r="C2983" s="349"/>
      <c r="D2983" s="237"/>
      <c r="E2983" s="237"/>
      <c r="F2983" s="244"/>
      <c r="G2983" s="123">
        <v>3.9</v>
      </c>
      <c r="H2983" s="85"/>
      <c r="I2983" s="85"/>
      <c r="J2983" s="85"/>
      <c r="K2983" s="85"/>
      <c r="L2983" s="85"/>
      <c r="M2983" s="85"/>
      <c r="N2983" s="85"/>
      <c r="O2983" s="85"/>
      <c r="P2983" s="85"/>
      <c r="Q2983" s="85"/>
      <c r="R2983" s="85"/>
      <c r="S2983" s="85"/>
      <c r="T2983" s="85"/>
      <c r="U2983" s="85"/>
      <c r="V2983" s="85"/>
      <c r="W2983" s="85"/>
      <c r="X2983" s="85"/>
      <c r="Y2983" s="85"/>
      <c r="Z2983" s="85"/>
      <c r="AA2983" s="85"/>
      <c r="AB2983" s="85"/>
      <c r="AC2983" s="81"/>
      <c r="AD2983" s="81"/>
      <c r="AE2983" s="81"/>
      <c r="AF2983" s="81"/>
      <c r="AG2983" s="81"/>
      <c r="AH2983" s="81"/>
      <c r="AI2983" s="81"/>
      <c r="AJ2983" s="81"/>
      <c r="AK2983" s="81"/>
      <c r="AL2983" s="81"/>
      <c r="AM2983" s="240"/>
      <c r="AN2983" s="240"/>
      <c r="AO2983" s="240"/>
      <c r="AP2983" s="240"/>
      <c r="AQ2983" s="240"/>
      <c r="AR2983" s="240"/>
      <c r="AS2983" s="240"/>
      <c r="AT2983" s="256"/>
      <c r="AU2983" s="256"/>
      <c r="AV2983" s="259"/>
      <c r="AW2983" s="259"/>
      <c r="AX2983" s="256"/>
      <c r="AY2983" s="256"/>
      <c r="AZ2983" s="256"/>
      <c r="BA2983" s="256"/>
      <c r="BB2983" s="256"/>
      <c r="BC2983" s="256"/>
      <c r="BD2983" s="256"/>
      <c r="BE2983" s="256"/>
      <c r="BF2983" s="256"/>
      <c r="BG2983" s="256"/>
      <c r="BH2983" s="256"/>
      <c r="BI2983" s="256"/>
      <c r="BJ2983" s="256"/>
      <c r="BK2983" s="256"/>
      <c r="BL2983" s="262"/>
      <c r="BM2983" s="262"/>
      <c r="BN2983" s="262"/>
      <c r="BO2983" s="262"/>
      <c r="BP2983" s="262"/>
      <c r="BQ2983" s="262"/>
      <c r="BR2983" s="270"/>
      <c r="BS2983" s="270"/>
      <c r="BT2983" s="270"/>
      <c r="BU2983" s="270"/>
      <c r="BV2983" s="270"/>
      <c r="BW2983" s="270"/>
      <c r="BX2983" s="256"/>
      <c r="BY2983" s="256"/>
      <c r="BZ2983" s="256"/>
      <c r="CA2983" s="267"/>
      <c r="CB2983" s="267"/>
      <c r="CC2983" s="274"/>
      <c r="CD2983" s="267"/>
      <c r="CE2983" s="267"/>
      <c r="CF2983" s="267"/>
      <c r="CG2983" s="267"/>
      <c r="CH2983" s="267"/>
      <c r="CI2983" s="267"/>
      <c r="CJ2983" s="267"/>
      <c r="CK2983" s="267"/>
      <c r="CL2983" s="265"/>
      <c r="CM2983" s="272"/>
      <c r="CN2983" s="264"/>
      <c r="CO2983" s="180"/>
      <c r="CP2983" s="226"/>
      <c r="CQ2983" s="226"/>
      <c r="CR2983" s="226"/>
      <c r="CS2983" s="181"/>
      <c r="CT2983" s="181"/>
      <c r="CU2983" s="181"/>
      <c r="CV2983" s="181"/>
      <c r="CW2983" s="181"/>
      <c r="CX2983" s="181"/>
      <c r="CY2983" s="181"/>
      <c r="CZ2983" s="181"/>
      <c r="DA2983" s="181"/>
    </row>
    <row r="2984" spans="1:105" s="120" customFormat="1" ht="15" customHeight="1">
      <c r="A2984" s="229"/>
      <c r="B2984" s="347"/>
      <c r="C2984" s="350"/>
      <c r="D2984" s="238"/>
      <c r="E2984" s="238"/>
      <c r="F2984" s="245" t="s">
        <v>83</v>
      </c>
      <c r="G2984" s="246"/>
      <c r="H2984" s="82"/>
      <c r="I2984" s="82"/>
      <c r="J2984" s="82"/>
      <c r="K2984" s="82"/>
      <c r="L2984" s="82"/>
      <c r="M2984" s="82"/>
      <c r="N2984" s="82"/>
      <c r="O2984" s="82"/>
      <c r="P2984" s="82"/>
      <c r="Q2984" s="82"/>
      <c r="R2984" s="82"/>
      <c r="S2984" s="82"/>
      <c r="T2984" s="82"/>
      <c r="U2984" s="82"/>
      <c r="V2984" s="82"/>
      <c r="W2984" s="82"/>
      <c r="X2984" s="82"/>
      <c r="Y2984" s="82"/>
      <c r="Z2984" s="82"/>
      <c r="AA2984" s="82"/>
      <c r="AB2984" s="82"/>
      <c r="AC2984" s="35"/>
      <c r="AD2984" s="35"/>
      <c r="AE2984" s="35"/>
      <c r="AF2984" s="35"/>
      <c r="AG2984" s="35"/>
      <c r="AH2984" s="35">
        <v>2</v>
      </c>
      <c r="AI2984" s="35"/>
      <c r="AJ2984" s="35"/>
      <c r="AK2984" s="35"/>
      <c r="AL2984" s="35"/>
      <c r="AM2984" s="241"/>
      <c r="AN2984" s="241"/>
      <c r="AO2984" s="241"/>
      <c r="AP2984" s="241"/>
      <c r="AQ2984" s="241"/>
      <c r="AR2984" s="241"/>
      <c r="AS2984" s="241"/>
      <c r="AT2984" s="257"/>
      <c r="AU2984" s="257"/>
      <c r="AV2984" s="260"/>
      <c r="AW2984" s="260"/>
      <c r="AX2984" s="257"/>
      <c r="AY2984" s="257"/>
      <c r="AZ2984" s="257"/>
      <c r="BA2984" s="257"/>
      <c r="BB2984" s="257"/>
      <c r="BC2984" s="257"/>
      <c r="BD2984" s="257"/>
      <c r="BE2984" s="257"/>
      <c r="BF2984" s="257"/>
      <c r="BG2984" s="257"/>
      <c r="BH2984" s="257"/>
      <c r="BI2984" s="257"/>
      <c r="BJ2984" s="257"/>
      <c r="BK2984" s="257"/>
      <c r="BL2984" s="263"/>
      <c r="BM2984" s="263"/>
      <c r="BN2984" s="263"/>
      <c r="BO2984" s="263"/>
      <c r="BP2984" s="263"/>
      <c r="BQ2984" s="263"/>
      <c r="BR2984" s="271"/>
      <c r="BS2984" s="271"/>
      <c r="BT2984" s="271"/>
      <c r="BU2984" s="271"/>
      <c r="BV2984" s="271"/>
      <c r="BW2984" s="271"/>
      <c r="BX2984" s="257"/>
      <c r="BY2984" s="257"/>
      <c r="BZ2984" s="257"/>
      <c r="CA2984" s="268"/>
      <c r="CB2984" s="268"/>
      <c r="CC2984" s="275"/>
      <c r="CD2984" s="268"/>
      <c r="CE2984" s="268"/>
      <c r="CF2984" s="268"/>
      <c r="CG2984" s="268"/>
      <c r="CH2984" s="268"/>
      <c r="CI2984" s="268"/>
      <c r="CJ2984" s="268"/>
      <c r="CK2984" s="268"/>
      <c r="CL2984" s="265"/>
      <c r="CM2984" s="272"/>
      <c r="CN2984" s="264"/>
      <c r="CO2984" s="180"/>
      <c r="CP2984" s="226"/>
      <c r="CQ2984" s="226"/>
      <c r="CR2984" s="226"/>
      <c r="CS2984" s="181"/>
      <c r="CT2984" s="181"/>
      <c r="CU2984" s="181"/>
      <c r="CV2984" s="181"/>
      <c r="CW2984" s="181"/>
      <c r="CX2984" s="181"/>
      <c r="CY2984" s="181"/>
      <c r="CZ2984" s="181"/>
      <c r="DA2984" s="181"/>
    </row>
    <row r="2985" spans="1:105" s="120" customFormat="1" ht="15" customHeight="1">
      <c r="A2985" s="227">
        <f t="shared" ref="A2985:A3041" si="968">A2977+1</f>
        <v>370</v>
      </c>
      <c r="B2985" s="345" t="s">
        <v>574</v>
      </c>
      <c r="C2985" s="348" t="s">
        <v>579</v>
      </c>
      <c r="D2985" s="236" t="s">
        <v>1437</v>
      </c>
      <c r="E2985" s="236" t="s">
        <v>1378</v>
      </c>
      <c r="F2985" s="253" t="s">
        <v>80</v>
      </c>
      <c r="G2985" s="254"/>
      <c r="H2985" s="82" t="s">
        <v>69</v>
      </c>
      <c r="I2985" s="82"/>
      <c r="J2985" s="82" t="s">
        <v>60</v>
      </c>
      <c r="K2985" s="82" t="s">
        <v>60</v>
      </c>
      <c r="L2985" s="82" t="s">
        <v>60</v>
      </c>
      <c r="M2985" s="82" t="s">
        <v>60</v>
      </c>
      <c r="N2985" s="82" t="s">
        <v>60</v>
      </c>
      <c r="O2985" s="82"/>
      <c r="P2985" s="82" t="s">
        <v>60</v>
      </c>
      <c r="Q2985" s="82" t="s">
        <v>60</v>
      </c>
      <c r="R2985" s="82" t="s">
        <v>60</v>
      </c>
      <c r="S2985" s="82" t="s">
        <v>60</v>
      </c>
      <c r="T2985" s="82" t="s">
        <v>60</v>
      </c>
      <c r="U2985" s="82" t="s">
        <v>60</v>
      </c>
      <c r="V2985" s="82"/>
      <c r="W2985" s="82" t="s">
        <v>61</v>
      </c>
      <c r="X2985" s="82" t="s">
        <v>61</v>
      </c>
      <c r="Y2985" s="82" t="s">
        <v>61</v>
      </c>
      <c r="Z2985" s="82" t="s">
        <v>61</v>
      </c>
      <c r="AA2985" s="82" t="s">
        <v>61</v>
      </c>
      <c r="AB2985" s="82" t="s">
        <v>61</v>
      </c>
      <c r="AC2985" s="82"/>
      <c r="AD2985" s="82" t="s">
        <v>61</v>
      </c>
      <c r="AE2985" s="82" t="s">
        <v>61</v>
      </c>
      <c r="AF2985" s="82" t="s">
        <v>61</v>
      </c>
      <c r="AG2985" s="82" t="s">
        <v>61</v>
      </c>
      <c r="AH2985" s="82" t="s">
        <v>61</v>
      </c>
      <c r="AI2985" s="82" t="s">
        <v>1471</v>
      </c>
      <c r="AJ2985" s="82"/>
      <c r="AK2985" s="82" t="s">
        <v>60</v>
      </c>
      <c r="AL2985" s="82" t="s">
        <v>60</v>
      </c>
      <c r="AM2985" s="239">
        <f>COUNTIF(H2985:AL2985,"PH")+COUNTIF(H2985:AL2985,"PH/L")+COUNTIF(H2985:AL2985,"PM")</f>
        <v>0</v>
      </c>
      <c r="AN2985" s="239">
        <f>COUNTIF(H2985:AL2985,"PD")+COUNTIF(H2985:AL2985,"PDD")+COUNTIF(H2985:AL2985,"P/DS")/2+COUNTIF(H2985:AL2985,"PMD")</f>
        <v>0</v>
      </c>
      <c r="AO2985" s="239">
        <f>COUNTIF(H2985:AL2985,"PN")+COUNTIF(H2985:AL2985,"P/NS")/2+COUNTIF(H2985:AL2985,"PH")+COUNTIF(H2985:AL2985,"PH/F")/2+COUNTIF(H2985:AL2985,"PH/L")/2+COUNTIF(H2985:AL2985,"PM")</f>
        <v>0</v>
      </c>
      <c r="AP2985" s="239">
        <f>COUNTIF(H2985:AL2985,"BH")+COUNTIF(H2985:AL2985,"AL/BL")+COUNTIF(H2985:AL2985,"UL/BL")+COUNTIF(H2985:AL2985,"BM")</f>
        <v>0</v>
      </c>
      <c r="AQ2985" s="239">
        <f>COUNTIF(H2985:AL2985,"DS")+COUNTIF(H2985:AL2985,"AL/DS")/2+COUNTIF(H2985:AL2985,"UL/DS")/2+COUNTIF(H2985:AL2985,"CT")+COUNTIF(H2985:AL2985,"MD")</f>
        <v>13.5</v>
      </c>
      <c r="AR2985" s="239">
        <f>COUNTIF(H2985:AL2985,"NS")+COUNTIF(H2985:AL2985,"AL/NS")/2+COUNTIF(H2985:AL2985,"UL/NS")/2+COUNTIF(H2985:AL2985,"BH")+COUNTIF(H2985:AL2985,"AL/BF")/2+COUNTIF(H2985:AL2985,"AL/BL")/2+COUNTIF(H2985:AL2985,"UL/BL")/2+COUNTIF(H2985:AL2985,"UL/BF")/2+COUNTIF(H2985:AL2985,"BM")</f>
        <v>11</v>
      </c>
      <c r="AS2985" s="239">
        <f>COUNTIF(H2985:AL2985,"AL")+COUNTIF(H2985:AL2985,"AL/DS")/2+COUNTIF(H2985:AL2985,"AL/NS")/2+COUNTIF(H2985:AL2985,"NH")+COUNTIF(H2985:AL2985,"SL")+COUNTIF(H2985:AL2985,"NHD")+COUNTIF(H2985:AL2985,"B")+COUNTIF(H2985:AL2985,"HL")+COUNTIF(H2985:AL2985,"AL/BF")/2+COUNTIF(H2985:AL2985,"AL/BL")/2</f>
        <v>1</v>
      </c>
      <c r="AT2985" s="255">
        <f>COUNTIF(H2985:AL2985,"PD")+COUNTIF(H2985:AL2985,"PN")+COUNTIF(H2985:AL2985,"P/DS")/2+COUNTIF(H2985:AL2985,"P/NS")/2+COUNTIF(H2985:AL2985,"DS")+COUNTIF(H2985:AL2985,"NS")+COUNTIF(H2985:AL2985,"AL")+COUNTIF(H2985:AL2985,"AL/DS")+COUNTIF(H2985:AL2985,"AL/NS")+COUNTIF(H2985:AL2985,"NH")+COUNTIF(H2985:AL2985,"SL")+COUNTIF(H2985:AL2985,"UL/DS")/2+COUNTIF(H2985:AL2985,"UL/NS")/2+COUNTIF(H2985:AL2985,"CT")+COUNTIF(H2985:AL2985,"NHD")+COUNTIF(H2985:AL2985,"PDD")+COUNTIF(H2985:AL2985,"B")+COUNTIF(H2985:AL2985,"HL")+COUNTIF(H2985:AL2985,"PH")+COUNTIF(H2985:AL2985,"BH")+COUNTIF(H2985:AL2985,"AL/BF")+COUNTIF(H2985:AL2985,"AL/BL")+COUNTIF(H2985:AL2985,"UL/BF")/2+COUNTIF(H2985:AL2985,"UL/BL")/2+COUNTIF(H2985:AL2985,"PH/F")/2+COUNTIF(H2985:AL2985,"PH/L")/2+COUNTIF(H2985:AL2985,"MD")+COUNTIF(H2985:AL2985,"PMD")+COUNTIF(H2985:AL2985,"PM")+COUNTIF(H2985:AL2985,"BM")</f>
        <v>25.5</v>
      </c>
      <c r="AU2985" s="255">
        <f>COUNTIF(H2985:AL2985,"P/DS")/2+COUNTIF(H2985:AL2985,"P/NS")/2+COUNTIF(H2985:AL2985,"IL")+COUNTIF(H2985:AL2985,"NL")+COUNTIF(H2985:AL2985,"UL")+COUNTIF(H2985:AL2985,"UL/DS")/2+COUNTIF(H2985:AL2985,"UL/NS")/2+COUNTIF(H2985:AL2985,"KT")+COUNTIF(H2985:AL2985,"UL/BF")/2+COUNTIF(H2985:AL2985,"UL/BL")/2+COUNTIF(H2985:AL2985,"PH/F")/2+COUNTIF(H2985:AL2985,"PH/L")/2+COUNTIF(H2985:AL2985,"NB")</f>
        <v>0.5</v>
      </c>
      <c r="AV2985" s="258">
        <f>COUNTIF(H2985:AL2985,"PN")+COUNTIF(H2985:AL2985,"TVD")+COUNTIF(H2985:AL2985,"PH")+COUNTIF(H2985:AL2985,"PM")+COUNTIF(H2985:AL2985,"PDD")-COUNTIFS(H2985:AL2985,"PN",H2992:AL2992,"&gt;=3")-COUNTIFS(H2985:AL2985,"PM",H2992:AL2992,"&gt;=3")</f>
        <v>0</v>
      </c>
      <c r="AW2985" s="258">
        <f>COUNTIF(H2985:AL2985,"NS")+COUNTIF(H2985:AL2985,"D")+COUNTIF(H2985:AL2985,"BH")+COUNTIF(H2985:AL2985,"NHD")+COUNTIF(H2985:AL2985,"BM")-COUNTIFS(H2985:AL2985,"NS",H2992:AL2992,"&gt;=3")-COUNTIFS(H2985:AL2985,"BH",H2992:AL2992,"&gt;=3")-COUNTIFS(H2985:AL2985,"BM",H2992:AL2992,"&gt;=3")</f>
        <v>11</v>
      </c>
      <c r="AX2985" s="255">
        <f>COUNTIF(H2985:AL2985,"AL")+COUNTIF(H2985:AL2985,"AL/DS")/2+COUNTIF(H2985:AL2985,"AL/NS")/2+COUNTIF(H2985:AL2985,"AL/BF")+COUNTIF(H2985:AL2985,"AL/BL")/2</f>
        <v>0</v>
      </c>
      <c r="AY2985" s="255">
        <f>COUNTIF(H2985:AL2985,"SL")</f>
        <v>0</v>
      </c>
      <c r="AZ2985" s="255">
        <f>COUNTIF(H2985:AL2985,"NH")</f>
        <v>1</v>
      </c>
      <c r="BA2985" s="255">
        <f>COUNTIF(H2985:AL2985,"HL")</f>
        <v>0</v>
      </c>
      <c r="BB2985" s="255">
        <f>COUNTIF(G2985:AL2985,"P/DS")/2+COUNTIF(G2985:AL2985,"P/NS")/2+COUNTIF(G2985:AL2985,"UL")+COUNTIF(G2985:AL2985,"UL/DS")/2+COUNTIF(G2985:AL2985,"UL/NS")/2+COUNTIF(G2985:AL2985,"UL/BL")/2+COUNTIF(G2985:AL2985,"UL/BF")/2+COUNTIF(G2985:AL2985,"PH/F")/2+COUNTIF(G2985:AL2985,"PH/L")/2</f>
        <v>0.5</v>
      </c>
      <c r="BC2985" s="255">
        <f>COUNTIF(H2985:AL2985,"NB")</f>
        <v>0</v>
      </c>
      <c r="BD2985" s="255">
        <f>COUNTIF(H2985:AL2985,"NL")</f>
        <v>0</v>
      </c>
      <c r="BE2985" s="255">
        <f>COUNTIF(H2985:AL2985,"IL")</f>
        <v>0</v>
      </c>
      <c r="BF2985" s="255">
        <f>COUNTIF(H2985:AL2985,"KT")</f>
        <v>0</v>
      </c>
      <c r="BG2985" s="255">
        <f>COUNTIF(H2985:AL2985,"L70")</f>
        <v>0</v>
      </c>
      <c r="BH2985" s="255">
        <f>COUNTIF(H2985:AL2985,"MD")</f>
        <v>0</v>
      </c>
      <c r="BI2985" s="255">
        <f>COUNTIF(H2985:AL2985,"PMD")</f>
        <v>0</v>
      </c>
      <c r="BJ2985" s="255">
        <f>COUNTIF(H2985:AL2985,"PM")</f>
        <v>0</v>
      </c>
      <c r="BK2985" s="255">
        <f>COUNTIF(H2985:AL2985,"BM")</f>
        <v>0</v>
      </c>
      <c r="BL2985" s="261">
        <f>SUMIF(H2985:AL2985,"PD",H2986:AL2986)+SUMIF(H2985:AL2985,"PN",H2986:AL2986)+SUMIF(H2985:AL2985,"P/DS",H2986:AL2986)+SUMIF(H2985:AL2985,"PN/F",H2986:AL2986)+SUMIF(H2985:AL2985,"PN/L",H2986:AL2986)+SUMIF(H2985:AL2985,"TV",H2986:AL2986)+SUMIF(H2985:AL2985,"TVD",H2986:AL2986)+SUMIF(H2985:AL2985,"PDD",H2986:AL2986)</f>
        <v>0</v>
      </c>
      <c r="BM2985" s="261">
        <f>SUMIF(H2985:AL2985,"PD",H2987:AL2987)+SUMIF(H2985:AL2985,"PN",H2987:AL2987)+SUMIF(H2985:AL2985,"P/DS",H2987:AL2987)+SUMIF(H2985:AL2985,"PN/F",H2987:AL2987)+SUMIF(H2985:AL2985,"PN/L",H2987:AL2987)+SUMIF(H2985:AL2985,"TV",H2987:AL2987)+SUMIF(H2985:AL2985,"TVD",H2987:AL2987)+SUMIF(H2985:AL2985,"PDD",H2987:AL2987)+SUMIF(H2985:AL2985,"PMD",H2987:AL2987)</f>
        <v>0</v>
      </c>
      <c r="BN2985" s="261">
        <f>SUMIF(H2985:AL2985,"PD",H2988:AL2988)+SUMIF(H2985:AL2985,"PN",H2988:AL2988)+SUMIF(H2985:AL2985,"P/DS",H2988:AL2988)+SUMIF(H2985:AL2985,"PN/F",H2988:AL2988)+SUMIF(H2985:AL2985,"PN/L",H2988:AL2988)+SUMIF(H2985:AL2985,"TV",H2988:AL2988)+SUMIF(H2985:AL2985,"TVD",H2988:AL2988)</f>
        <v>0</v>
      </c>
      <c r="BO2985" s="261">
        <f>SUMIF(H2985:AL2985,"PD",H2989:AL2989)+SUMIF(H2985:AL2985,"PN",H2989:AL2989)+SUMIF(H2985:AL2985,"P/DS",H2989:AL2989)+SUMIF(H2985:AL2985,"PN/F",H2989:AL2989)+SUMIF(H2985:AL2985,"PN/L",H2989:AL2989)+SUMIF(H2985:AL2985,"TV",H2989:AL2989)+SUMIF(H2985:AL2985,"TVD",H2989:AL2989)</f>
        <v>0</v>
      </c>
      <c r="BP2985" s="261">
        <f>SUMIF(H2985:AL2985,"PD",H2990:AL2990)+SUMIF(H2985:AL2985,"PN",H2990:AL2990)+SUMIF(H2985:AL2985,"P/DS",H2990:AL2990)+SUMIF(H2985:AL2985,"PN/F",H2990:AL2990)+SUMIF(H2985:AL2985,"PN/L",H2990:AL2990)+SUMIF(H2985:AL2985,"TV",H2990:AL2990)+SUMIF(H2985:AL2985,"TVD",H2990:AL2990)+SUMIF(H2985:AL2985,"PDD",H2990:AL2990)+SUMIF(H2985:AL2985,"PH",H2990:AL2990)+SUMIF(H2985:AL2985,"PM",H2990:AL2990)</f>
        <v>0</v>
      </c>
      <c r="BQ2985" s="261">
        <f>SUMIF(H2985:AL2985,"PD",H2991:AL2991)+SUMIF(H2985:AL2985,"PN",H2991:AL2991)+SUMIF(H2985:AL2985,"P/DS",H2991:AL2991)+SUMIF(H2985:AL2985,"PN/F",H2991:AL2991)+SUMIF(H2985:AL2985,"PN/L",H2991:AL2991)+SUMIF(H2985:AL2985,"TV",H2991:AL2991)+SUMIF(H2985:AL2985,"TVD",H2991:AL2991)+SUMIF(H2985:AL2985,"PDD",H2991:AL2991)+SUMIF(H2985:AL2985,"PH",H2991:AL2991)+SUMIF(H2985:AL2985,"PM",H2991:AL2991)</f>
        <v>0</v>
      </c>
      <c r="BR2985" s="269">
        <f>SUM(H2986:AL2986)-BL2985</f>
        <v>35</v>
      </c>
      <c r="BS2985" s="269">
        <f>SUM(H2987:AL2987)-BM2985</f>
        <v>26</v>
      </c>
      <c r="BT2985" s="269">
        <f>SUM(H2988:AL2988)-BN2985</f>
        <v>0</v>
      </c>
      <c r="BU2985" s="269">
        <f>SUM(H2989:AL2989)-BO2985</f>
        <v>0</v>
      </c>
      <c r="BV2985" s="269">
        <f>SUM(H2990:AL2990)-BP2985</f>
        <v>0</v>
      </c>
      <c r="BW2985" s="269">
        <f>SUM(H2991:AL2991)-BQ2985</f>
        <v>0</v>
      </c>
      <c r="BX2985" s="255">
        <f>SUMIF(H2985:AL2985,"PD",H2992:AL2992)+SUMIF(H2985:AL2985,"PN",H2992:AL2992)+SUMIF(H2985:AL2985,"P/DS",H2992:AL2992)+SUMIF(H2985:AL2985,"PN/F",H2992:AL2992)+SUMIF(H2985:AL2985,"PN/L",H2992:AL2992)</f>
        <v>0</v>
      </c>
      <c r="BY2985" s="255">
        <f>SUM(H2992:AL2992)-BX2985</f>
        <v>1.5</v>
      </c>
      <c r="BZ2985" s="255">
        <f t="shared" ref="BZ2985" si="969">+SUM(BL2985:BW2992)</f>
        <v>61</v>
      </c>
      <c r="CA2985" s="266">
        <f>(COUNTIFS(H2985:AL2985,"PD",H2986:AL2986,"&gt;=2"))*0.5-IF(CN2985="VP",COUNTIFS($H$16:$AL$16,"SAT",H2985:AL2985,"PD",H2986:AL2986,"&gt;=2"))*0.5</f>
        <v>0</v>
      </c>
      <c r="CB2985" s="266">
        <f>(COUNTIFS(H2985:AL2985,"PN",H2987:AL2987,"&gt;=0.5",H2986:AL2986,"&gt;=1.5"))*0.5+COUNTIFS(H2985:AL2985,"PDD",H2987:AL2987,"&gt;=0.5",H2986:AL2986,"&gt;=1.5")*0.5</f>
        <v>0</v>
      </c>
      <c r="CC2985" s="273">
        <f>(COUNTIFS(H2985:AL2985,"TV",H2987:AL2987,"&gt;=10"))*0.5+(COUNTIFS(H2985:AL2985,"PMD",H2987:AL2987,"&gt;=2"))*0.5</f>
        <v>0</v>
      </c>
      <c r="CD2985" s="266">
        <f>(COUNTIFS(H2985:AL2985,"TVD",H2989:AL2989,"&gt;=6.5",H2987:AL2987,"&gt;=3.5"))*0.5</f>
        <v>0</v>
      </c>
      <c r="CE2985" s="266">
        <f>(COUNTIFS(H2985:AL2985,"PD",H2990:AL2990,"&gt;=10"))*0.5</f>
        <v>0</v>
      </c>
      <c r="CF2985" s="266">
        <f>(COUNTIFS(H2985:AL2985,"PDD",H2990:AL2990,"&gt;=3.5",H2991:AL2991,"&gt;=6.5")+COUNTIFS(H2985:AL2985,"PH",H2991:AL2991,"&gt;=0.5",H2990:AL2990,"&gt;=1.5")+COUNTIFS(H2985:AL2985,"PM",H2991:AL2991,"&gt;=0.5",H2990:AL2990,"&gt;=1.5"))*0.5</f>
        <v>0</v>
      </c>
      <c r="CG2985" s="266">
        <f>(COUNTIFS(H2985:AL2985,"DS",H2986:AL2986,"&gt;=2")+COUNTIFS(H2985:AL2985,"AL/DS",H2986:AL2986,"&gt;=2"))*0.5-IF(CN2985="VP",COUNTIFS($H$16:$AL$16,"SAT",H2985:AL2985,"DS",H2986:AL2986,"&gt;=2"))*0.5</f>
        <v>4</v>
      </c>
      <c r="CH2985" s="266">
        <f>(COUNTIFS(H2985:AL2985,"NS",H2987:AL2987,"&gt;=0.5",H2986:AL2986,"&gt;=1.5")+COUNTIFS(H2985:AL2985,"AL/NS",H2987:AL2987,"&gt;=0.5",H2986:AL2986,"&gt;=1.5")+COUNTIFS(H2985:AL2985,"NHD",H2987:AL2987,"&gt;=4.5",H2990:AL2990,"&gt;=2",H2986:AL2986,"&gt;=1.5"))*0.5</f>
        <v>2.5</v>
      </c>
      <c r="CI2985" s="266">
        <f>(COUNTIF(H2987:AL2987,"&gt;=10")+COUNTIFS(H2985:AL2985,"MD",H2987:AL2987,"&gt;=2")-COUNTIFS(H2985:AL2985,"TV",H2987:AL2987,"&gt;=10"))*0.5</f>
        <v>1</v>
      </c>
      <c r="CJ2985" s="266">
        <f>(COUNTIFS(H2985:AL2985,"D",H2989:AL2989,"&gt;=6.5",H2987:AL2987,"&gt;=3.5"))*0.5</f>
        <v>0</v>
      </c>
      <c r="CK2985" s="266">
        <f>(COUNTIF(H2990:AL2990,"&gt;=10")-COUNTIFS(H2985:AL2985,"PD",H2990:AL2990,"&gt;=10"))*0.5</f>
        <v>0</v>
      </c>
      <c r="CL2985" s="265">
        <f>(COUNTIFS(H2985:AL2985,"NHD",H2990:AL2990,"&gt;=3.5",H2991:AL2991,"&gt;=6.5")+COUNTIFS(H2985:AL2985,"BH",H2990:AL2990,"&gt;=1.5",H2991:AL2991,"&gt;=0.5")+COUNTIFS(H2985:AL2985,"BM",H2990:AL2990,"&gt;=1.5",H2991:AL2991,"&gt;=0.5")+COUNTIFS(H2985:AL2985,"D",H2990:AL2990,"&gt;=1.5",H2991:AL2991,"&gt;=0.5"))*0.5</f>
        <v>0</v>
      </c>
      <c r="CM2985" s="272"/>
      <c r="CN2985" s="264" t="s">
        <v>723</v>
      </c>
      <c r="CO2985" s="209">
        <f t="shared" ref="CO2985" si="970">+AM2985+AN2985+AO2985+AP2985+AQ2985+AR2985+AS2985+AU2985+BG2985</f>
        <v>26</v>
      </c>
      <c r="CP2985" s="225">
        <f>+SUM(I2986:I2991)-I2992</f>
        <v>10.5</v>
      </c>
      <c r="CQ2985" s="225">
        <f>+SUM(J2986:J2991)-J2992</f>
        <v>2.5</v>
      </c>
      <c r="CR2985" s="225">
        <f>+SUM(K2986:K2991)-K2992</f>
        <v>2.5</v>
      </c>
      <c r="CS2985" s="210"/>
      <c r="CT2985" s="210"/>
      <c r="CU2985" s="210"/>
      <c r="CV2985" s="210"/>
      <c r="CW2985" s="210"/>
      <c r="CX2985" s="210"/>
      <c r="CY2985" s="210"/>
      <c r="CZ2985" s="210"/>
      <c r="DA2985" s="210"/>
    </row>
    <row r="2986" spans="1:105" s="120" customFormat="1" ht="15" customHeight="1">
      <c r="A2986" s="228"/>
      <c r="B2986" s="346"/>
      <c r="C2986" s="349"/>
      <c r="D2986" s="237"/>
      <c r="E2986" s="237"/>
      <c r="F2986" s="242" t="s">
        <v>82</v>
      </c>
      <c r="G2986" s="121">
        <v>1.5</v>
      </c>
      <c r="H2986" s="83"/>
      <c r="I2986" s="83"/>
      <c r="J2986" s="83">
        <v>2.5</v>
      </c>
      <c r="K2986" s="83">
        <v>2.5</v>
      </c>
      <c r="L2986" s="83">
        <v>2.5</v>
      </c>
      <c r="M2986" s="83"/>
      <c r="N2986" s="83"/>
      <c r="O2986" s="83"/>
      <c r="P2986" s="83">
        <v>2.5</v>
      </c>
      <c r="Q2986" s="83">
        <v>0</v>
      </c>
      <c r="R2986" s="83">
        <v>2.5</v>
      </c>
      <c r="S2986" s="83">
        <v>2.5</v>
      </c>
      <c r="T2986" s="83">
        <v>2.5</v>
      </c>
      <c r="U2986" s="83"/>
      <c r="V2986" s="83"/>
      <c r="W2986" s="83">
        <v>1</v>
      </c>
      <c r="X2986" s="83">
        <v>1</v>
      </c>
      <c r="Y2986" s="83">
        <v>1</v>
      </c>
      <c r="Z2986" s="83">
        <v>1</v>
      </c>
      <c r="AA2986" s="83">
        <v>1</v>
      </c>
      <c r="AB2986" s="83"/>
      <c r="AC2986" s="79"/>
      <c r="AD2986" s="79">
        <v>2</v>
      </c>
      <c r="AE2986" s="79">
        <v>2</v>
      </c>
      <c r="AF2986" s="79">
        <v>2</v>
      </c>
      <c r="AG2986" s="79">
        <v>2</v>
      </c>
      <c r="AH2986" s="79">
        <v>2</v>
      </c>
      <c r="AI2986" s="79"/>
      <c r="AJ2986" s="79"/>
      <c r="AK2986" s="79"/>
      <c r="AL2986" s="79">
        <v>2.5</v>
      </c>
      <c r="AM2986" s="240"/>
      <c r="AN2986" s="240"/>
      <c r="AO2986" s="240"/>
      <c r="AP2986" s="240"/>
      <c r="AQ2986" s="240"/>
      <c r="AR2986" s="240"/>
      <c r="AS2986" s="240"/>
      <c r="AT2986" s="256"/>
      <c r="AU2986" s="256"/>
      <c r="AV2986" s="259"/>
      <c r="AW2986" s="259"/>
      <c r="AX2986" s="256"/>
      <c r="AY2986" s="256"/>
      <c r="AZ2986" s="256"/>
      <c r="BA2986" s="256"/>
      <c r="BB2986" s="256"/>
      <c r="BC2986" s="256"/>
      <c r="BD2986" s="256"/>
      <c r="BE2986" s="256"/>
      <c r="BF2986" s="256"/>
      <c r="BG2986" s="256"/>
      <c r="BH2986" s="256"/>
      <c r="BI2986" s="256"/>
      <c r="BJ2986" s="256"/>
      <c r="BK2986" s="256"/>
      <c r="BL2986" s="262"/>
      <c r="BM2986" s="262"/>
      <c r="BN2986" s="262"/>
      <c r="BO2986" s="262"/>
      <c r="BP2986" s="262"/>
      <c r="BQ2986" s="262"/>
      <c r="BR2986" s="270"/>
      <c r="BS2986" s="270"/>
      <c r="BT2986" s="270"/>
      <c r="BU2986" s="270"/>
      <c r="BV2986" s="270"/>
      <c r="BW2986" s="270"/>
      <c r="BX2986" s="256"/>
      <c r="BY2986" s="256"/>
      <c r="BZ2986" s="256"/>
      <c r="CA2986" s="267"/>
      <c r="CB2986" s="267"/>
      <c r="CC2986" s="274"/>
      <c r="CD2986" s="267"/>
      <c r="CE2986" s="267"/>
      <c r="CF2986" s="267"/>
      <c r="CG2986" s="267"/>
      <c r="CH2986" s="267"/>
      <c r="CI2986" s="267"/>
      <c r="CJ2986" s="267"/>
      <c r="CK2986" s="267"/>
      <c r="CL2986" s="265"/>
      <c r="CM2986" s="272"/>
      <c r="CN2986" s="264"/>
      <c r="CO2986" s="209"/>
      <c r="CP2986" s="226"/>
      <c r="CQ2986" s="226"/>
      <c r="CR2986" s="226"/>
      <c r="CS2986" s="210"/>
      <c r="CT2986" s="210"/>
      <c r="CU2986" s="210"/>
      <c r="CV2986" s="210"/>
      <c r="CW2986" s="210"/>
      <c r="CX2986" s="210"/>
      <c r="CY2986" s="210"/>
      <c r="CZ2986" s="210"/>
      <c r="DA2986" s="210"/>
    </row>
    <row r="2987" spans="1:105" s="120" customFormat="1" ht="15" customHeight="1">
      <c r="A2987" s="228"/>
      <c r="B2987" s="346"/>
      <c r="C2987" s="349"/>
      <c r="D2987" s="237"/>
      <c r="E2987" s="237"/>
      <c r="F2987" s="243"/>
      <c r="G2987" s="122">
        <v>2</v>
      </c>
      <c r="H2987" s="84"/>
      <c r="I2987" s="84">
        <v>10.5</v>
      </c>
      <c r="J2987" s="84"/>
      <c r="K2987" s="84"/>
      <c r="L2987" s="84"/>
      <c r="M2987" s="84"/>
      <c r="N2987" s="84"/>
      <c r="O2987" s="84">
        <v>10.5</v>
      </c>
      <c r="P2987" s="84"/>
      <c r="Q2987" s="84"/>
      <c r="R2987" s="84"/>
      <c r="S2987" s="84"/>
      <c r="T2987" s="84"/>
      <c r="U2987" s="84"/>
      <c r="V2987" s="84"/>
      <c r="W2987" s="84">
        <v>0.5</v>
      </c>
      <c r="X2987" s="84">
        <v>0.5</v>
      </c>
      <c r="Y2987" s="84">
        <v>0.5</v>
      </c>
      <c r="Z2987" s="84">
        <v>0.5</v>
      </c>
      <c r="AA2987" s="84">
        <v>0.5</v>
      </c>
      <c r="AB2987" s="84"/>
      <c r="AC2987" s="80"/>
      <c r="AD2987" s="80">
        <v>0.5</v>
      </c>
      <c r="AE2987" s="80">
        <v>0.5</v>
      </c>
      <c r="AF2987" s="80">
        <v>0.5</v>
      </c>
      <c r="AG2987" s="80">
        <v>0.5</v>
      </c>
      <c r="AH2987" s="80">
        <v>0.5</v>
      </c>
      <c r="AI2987" s="80"/>
      <c r="AJ2987" s="80"/>
      <c r="AK2987" s="80"/>
      <c r="AL2987" s="80"/>
      <c r="AM2987" s="240"/>
      <c r="AN2987" s="240"/>
      <c r="AO2987" s="240"/>
      <c r="AP2987" s="240"/>
      <c r="AQ2987" s="240"/>
      <c r="AR2987" s="240"/>
      <c r="AS2987" s="240"/>
      <c r="AT2987" s="256"/>
      <c r="AU2987" s="256"/>
      <c r="AV2987" s="259"/>
      <c r="AW2987" s="259"/>
      <c r="AX2987" s="256"/>
      <c r="AY2987" s="256"/>
      <c r="AZ2987" s="256"/>
      <c r="BA2987" s="256"/>
      <c r="BB2987" s="256"/>
      <c r="BC2987" s="256"/>
      <c r="BD2987" s="256"/>
      <c r="BE2987" s="256"/>
      <c r="BF2987" s="256"/>
      <c r="BG2987" s="256"/>
      <c r="BH2987" s="256"/>
      <c r="BI2987" s="256"/>
      <c r="BJ2987" s="256"/>
      <c r="BK2987" s="256"/>
      <c r="BL2987" s="262"/>
      <c r="BM2987" s="262"/>
      <c r="BN2987" s="262"/>
      <c r="BO2987" s="262"/>
      <c r="BP2987" s="262"/>
      <c r="BQ2987" s="262"/>
      <c r="BR2987" s="270"/>
      <c r="BS2987" s="270"/>
      <c r="BT2987" s="270"/>
      <c r="BU2987" s="270"/>
      <c r="BV2987" s="270"/>
      <c r="BW2987" s="270"/>
      <c r="BX2987" s="256"/>
      <c r="BY2987" s="256"/>
      <c r="BZ2987" s="256"/>
      <c r="CA2987" s="267"/>
      <c r="CB2987" s="267"/>
      <c r="CC2987" s="274"/>
      <c r="CD2987" s="267"/>
      <c r="CE2987" s="267"/>
      <c r="CF2987" s="267"/>
      <c r="CG2987" s="267"/>
      <c r="CH2987" s="267"/>
      <c r="CI2987" s="267"/>
      <c r="CJ2987" s="267"/>
      <c r="CK2987" s="267"/>
      <c r="CL2987" s="265"/>
      <c r="CM2987" s="272"/>
      <c r="CN2987" s="264"/>
      <c r="CO2987" s="209"/>
      <c r="CP2987" s="226"/>
      <c r="CQ2987" s="226"/>
      <c r="CR2987" s="226"/>
      <c r="CS2987" s="210"/>
      <c r="CT2987" s="210"/>
      <c r="CU2987" s="210"/>
      <c r="CV2987" s="210"/>
      <c r="CW2987" s="210"/>
      <c r="CX2987" s="210"/>
      <c r="CY2987" s="210"/>
      <c r="CZ2987" s="210"/>
      <c r="DA2987" s="210"/>
    </row>
    <row r="2988" spans="1:105" s="120" customFormat="1" ht="15" customHeight="1">
      <c r="A2988" s="228"/>
      <c r="B2988" s="346"/>
      <c r="C2988" s="349"/>
      <c r="D2988" s="237"/>
      <c r="E2988" s="237"/>
      <c r="F2988" s="243"/>
      <c r="G2988" s="122">
        <v>2.1</v>
      </c>
      <c r="H2988" s="84"/>
      <c r="I2988" s="84"/>
      <c r="J2988" s="84"/>
      <c r="K2988" s="84"/>
      <c r="L2988" s="84"/>
      <c r="M2988" s="84"/>
      <c r="N2988" s="84"/>
      <c r="O2988" s="84"/>
      <c r="P2988" s="84"/>
      <c r="Q2988" s="84"/>
      <c r="R2988" s="84"/>
      <c r="S2988" s="84"/>
      <c r="T2988" s="84"/>
      <c r="U2988" s="84"/>
      <c r="V2988" s="84"/>
      <c r="W2988" s="84"/>
      <c r="X2988" s="84"/>
      <c r="Y2988" s="84"/>
      <c r="Z2988" s="84"/>
      <c r="AA2988" s="84"/>
      <c r="AB2988" s="84"/>
      <c r="AC2988" s="80"/>
      <c r="AD2988" s="80"/>
      <c r="AE2988" s="80"/>
      <c r="AF2988" s="80"/>
      <c r="AG2988" s="80"/>
      <c r="AH2988" s="80"/>
      <c r="AI2988" s="80"/>
      <c r="AJ2988" s="80"/>
      <c r="AK2988" s="80"/>
      <c r="AL2988" s="80"/>
      <c r="AM2988" s="240"/>
      <c r="AN2988" s="240"/>
      <c r="AO2988" s="240"/>
      <c r="AP2988" s="240"/>
      <c r="AQ2988" s="240"/>
      <c r="AR2988" s="240"/>
      <c r="AS2988" s="240"/>
      <c r="AT2988" s="256"/>
      <c r="AU2988" s="256"/>
      <c r="AV2988" s="259"/>
      <c r="AW2988" s="259"/>
      <c r="AX2988" s="256"/>
      <c r="AY2988" s="256"/>
      <c r="AZ2988" s="256"/>
      <c r="BA2988" s="256"/>
      <c r="BB2988" s="256"/>
      <c r="BC2988" s="256"/>
      <c r="BD2988" s="256"/>
      <c r="BE2988" s="256"/>
      <c r="BF2988" s="256"/>
      <c r="BG2988" s="256"/>
      <c r="BH2988" s="256"/>
      <c r="BI2988" s="256"/>
      <c r="BJ2988" s="256"/>
      <c r="BK2988" s="256"/>
      <c r="BL2988" s="262"/>
      <c r="BM2988" s="262"/>
      <c r="BN2988" s="262"/>
      <c r="BO2988" s="262"/>
      <c r="BP2988" s="262"/>
      <c r="BQ2988" s="262"/>
      <c r="BR2988" s="270"/>
      <c r="BS2988" s="270"/>
      <c r="BT2988" s="270"/>
      <c r="BU2988" s="270"/>
      <c r="BV2988" s="270"/>
      <c r="BW2988" s="270"/>
      <c r="BX2988" s="256"/>
      <c r="BY2988" s="256"/>
      <c r="BZ2988" s="256"/>
      <c r="CA2988" s="267"/>
      <c r="CB2988" s="267"/>
      <c r="CC2988" s="274"/>
      <c r="CD2988" s="267"/>
      <c r="CE2988" s="267"/>
      <c r="CF2988" s="267"/>
      <c r="CG2988" s="267"/>
      <c r="CH2988" s="267"/>
      <c r="CI2988" s="267"/>
      <c r="CJ2988" s="267"/>
      <c r="CK2988" s="267"/>
      <c r="CL2988" s="265"/>
      <c r="CM2988" s="272"/>
      <c r="CN2988" s="264"/>
      <c r="CO2988" s="209"/>
      <c r="CP2988" s="226"/>
      <c r="CQ2988" s="226"/>
      <c r="CR2988" s="226"/>
      <c r="CS2988" s="210"/>
      <c r="CT2988" s="210"/>
      <c r="CU2988" s="210"/>
      <c r="CV2988" s="210"/>
      <c r="CW2988" s="210"/>
      <c r="CX2988" s="210"/>
      <c r="CY2988" s="210"/>
      <c r="CZ2988" s="210"/>
      <c r="DA2988" s="210"/>
    </row>
    <row r="2989" spans="1:105" s="120" customFormat="1" ht="15" customHeight="1">
      <c r="A2989" s="228"/>
      <c r="B2989" s="346"/>
      <c r="C2989" s="349"/>
      <c r="D2989" s="237"/>
      <c r="E2989" s="237"/>
      <c r="F2989" s="243"/>
      <c r="G2989" s="122">
        <v>2.7</v>
      </c>
      <c r="H2989" s="84"/>
      <c r="I2989" s="84"/>
      <c r="J2989" s="84"/>
      <c r="K2989" s="84"/>
      <c r="L2989" s="84"/>
      <c r="M2989" s="84"/>
      <c r="N2989" s="84"/>
      <c r="O2989" s="84"/>
      <c r="P2989" s="84"/>
      <c r="Q2989" s="84"/>
      <c r="R2989" s="84"/>
      <c r="S2989" s="84"/>
      <c r="T2989" s="84"/>
      <c r="U2989" s="84"/>
      <c r="V2989" s="84"/>
      <c r="W2989" s="84"/>
      <c r="X2989" s="84"/>
      <c r="Y2989" s="84"/>
      <c r="Z2989" s="84"/>
      <c r="AA2989" s="84"/>
      <c r="AB2989" s="84"/>
      <c r="AC2989" s="80"/>
      <c r="AD2989" s="80"/>
      <c r="AE2989" s="80"/>
      <c r="AF2989" s="80"/>
      <c r="AG2989" s="80"/>
      <c r="AH2989" s="80"/>
      <c r="AI2989" s="80"/>
      <c r="AJ2989" s="80"/>
      <c r="AK2989" s="80"/>
      <c r="AL2989" s="80"/>
      <c r="AM2989" s="240"/>
      <c r="AN2989" s="240"/>
      <c r="AO2989" s="240"/>
      <c r="AP2989" s="240"/>
      <c r="AQ2989" s="240"/>
      <c r="AR2989" s="240"/>
      <c r="AS2989" s="240"/>
      <c r="AT2989" s="256"/>
      <c r="AU2989" s="256"/>
      <c r="AV2989" s="259"/>
      <c r="AW2989" s="259"/>
      <c r="AX2989" s="256"/>
      <c r="AY2989" s="256"/>
      <c r="AZ2989" s="256"/>
      <c r="BA2989" s="256"/>
      <c r="BB2989" s="256"/>
      <c r="BC2989" s="256"/>
      <c r="BD2989" s="256"/>
      <c r="BE2989" s="256"/>
      <c r="BF2989" s="256"/>
      <c r="BG2989" s="256"/>
      <c r="BH2989" s="256"/>
      <c r="BI2989" s="256"/>
      <c r="BJ2989" s="256"/>
      <c r="BK2989" s="256"/>
      <c r="BL2989" s="262"/>
      <c r="BM2989" s="262"/>
      <c r="BN2989" s="262"/>
      <c r="BO2989" s="262"/>
      <c r="BP2989" s="262"/>
      <c r="BQ2989" s="262"/>
      <c r="BR2989" s="270"/>
      <c r="BS2989" s="270"/>
      <c r="BT2989" s="270"/>
      <c r="BU2989" s="270"/>
      <c r="BV2989" s="270"/>
      <c r="BW2989" s="270"/>
      <c r="BX2989" s="256"/>
      <c r="BY2989" s="256"/>
      <c r="BZ2989" s="256"/>
      <c r="CA2989" s="267"/>
      <c r="CB2989" s="267"/>
      <c r="CC2989" s="274"/>
      <c r="CD2989" s="267"/>
      <c r="CE2989" s="267"/>
      <c r="CF2989" s="267"/>
      <c r="CG2989" s="267"/>
      <c r="CH2989" s="267"/>
      <c r="CI2989" s="267"/>
      <c r="CJ2989" s="267"/>
      <c r="CK2989" s="267"/>
      <c r="CL2989" s="265"/>
      <c r="CM2989" s="272"/>
      <c r="CN2989" s="264"/>
      <c r="CO2989" s="209"/>
      <c r="CP2989" s="226"/>
      <c r="CQ2989" s="226"/>
      <c r="CR2989" s="226"/>
      <c r="CS2989" s="210"/>
      <c r="CT2989" s="210"/>
      <c r="CU2989" s="210"/>
      <c r="CV2989" s="210"/>
      <c r="CW2989" s="210"/>
      <c r="CX2989" s="210"/>
      <c r="CY2989" s="210"/>
      <c r="CZ2989" s="210"/>
      <c r="DA2989" s="210"/>
    </row>
    <row r="2990" spans="1:105" s="120" customFormat="1" ht="15" customHeight="1">
      <c r="A2990" s="228"/>
      <c r="B2990" s="346"/>
      <c r="C2990" s="349"/>
      <c r="D2990" s="237"/>
      <c r="E2990" s="237"/>
      <c r="F2990" s="243"/>
      <c r="G2990" s="122">
        <v>3</v>
      </c>
      <c r="H2990" s="84"/>
      <c r="I2990" s="84"/>
      <c r="J2990" s="84"/>
      <c r="K2990" s="84"/>
      <c r="L2990" s="84"/>
      <c r="M2990" s="84"/>
      <c r="N2990" s="84"/>
      <c r="O2990" s="84"/>
      <c r="P2990" s="84"/>
      <c r="Q2990" s="84"/>
      <c r="R2990" s="84"/>
      <c r="S2990" s="84"/>
      <c r="T2990" s="84"/>
      <c r="U2990" s="84"/>
      <c r="V2990" s="84"/>
      <c r="W2990" s="84"/>
      <c r="X2990" s="84"/>
      <c r="Y2990" s="84"/>
      <c r="Z2990" s="84"/>
      <c r="AA2990" s="84"/>
      <c r="AB2990" s="84"/>
      <c r="AC2990" s="80"/>
      <c r="AD2990" s="80"/>
      <c r="AE2990" s="80"/>
      <c r="AF2990" s="80"/>
      <c r="AG2990" s="80"/>
      <c r="AH2990" s="80"/>
      <c r="AI2990" s="80"/>
      <c r="AJ2990" s="80"/>
      <c r="AK2990" s="80"/>
      <c r="AL2990" s="80"/>
      <c r="AM2990" s="240"/>
      <c r="AN2990" s="240"/>
      <c r="AO2990" s="240"/>
      <c r="AP2990" s="240"/>
      <c r="AQ2990" s="240"/>
      <c r="AR2990" s="240"/>
      <c r="AS2990" s="240"/>
      <c r="AT2990" s="256"/>
      <c r="AU2990" s="256"/>
      <c r="AV2990" s="259"/>
      <c r="AW2990" s="259"/>
      <c r="AX2990" s="256"/>
      <c r="AY2990" s="256"/>
      <c r="AZ2990" s="256"/>
      <c r="BA2990" s="256"/>
      <c r="BB2990" s="256"/>
      <c r="BC2990" s="256"/>
      <c r="BD2990" s="256"/>
      <c r="BE2990" s="256"/>
      <c r="BF2990" s="256"/>
      <c r="BG2990" s="256"/>
      <c r="BH2990" s="256"/>
      <c r="BI2990" s="256"/>
      <c r="BJ2990" s="256"/>
      <c r="BK2990" s="256"/>
      <c r="BL2990" s="262"/>
      <c r="BM2990" s="262"/>
      <c r="BN2990" s="262"/>
      <c r="BO2990" s="262"/>
      <c r="BP2990" s="262"/>
      <c r="BQ2990" s="262"/>
      <c r="BR2990" s="270"/>
      <c r="BS2990" s="270"/>
      <c r="BT2990" s="270"/>
      <c r="BU2990" s="270"/>
      <c r="BV2990" s="270"/>
      <c r="BW2990" s="270"/>
      <c r="BX2990" s="256"/>
      <c r="BY2990" s="256"/>
      <c r="BZ2990" s="256"/>
      <c r="CA2990" s="267"/>
      <c r="CB2990" s="267"/>
      <c r="CC2990" s="274"/>
      <c r="CD2990" s="267"/>
      <c r="CE2990" s="267"/>
      <c r="CF2990" s="267"/>
      <c r="CG2990" s="267"/>
      <c r="CH2990" s="267"/>
      <c r="CI2990" s="267"/>
      <c r="CJ2990" s="267"/>
      <c r="CK2990" s="267"/>
      <c r="CL2990" s="265"/>
      <c r="CM2990" s="272"/>
      <c r="CN2990" s="264"/>
      <c r="CO2990" s="209"/>
      <c r="CP2990" s="226"/>
      <c r="CQ2990" s="226"/>
      <c r="CR2990" s="226"/>
      <c r="CS2990" s="210"/>
      <c r="CT2990" s="210"/>
      <c r="CU2990" s="210"/>
      <c r="CV2990" s="210"/>
      <c r="CW2990" s="210"/>
      <c r="CX2990" s="210"/>
      <c r="CY2990" s="210"/>
      <c r="CZ2990" s="210"/>
      <c r="DA2990" s="210"/>
    </row>
    <row r="2991" spans="1:105" s="120" customFormat="1" ht="15" customHeight="1">
      <c r="A2991" s="228"/>
      <c r="B2991" s="346"/>
      <c r="C2991" s="349"/>
      <c r="D2991" s="237"/>
      <c r="E2991" s="237"/>
      <c r="F2991" s="244"/>
      <c r="G2991" s="123">
        <v>3.9</v>
      </c>
      <c r="H2991" s="85"/>
      <c r="I2991" s="85"/>
      <c r="J2991" s="85"/>
      <c r="K2991" s="85"/>
      <c r="L2991" s="85"/>
      <c r="M2991" s="85"/>
      <c r="N2991" s="85"/>
      <c r="O2991" s="85"/>
      <c r="P2991" s="85"/>
      <c r="Q2991" s="85"/>
      <c r="R2991" s="85"/>
      <c r="S2991" s="85"/>
      <c r="T2991" s="85"/>
      <c r="U2991" s="85"/>
      <c r="V2991" s="85"/>
      <c r="W2991" s="85"/>
      <c r="X2991" s="85"/>
      <c r="Y2991" s="85"/>
      <c r="Z2991" s="85"/>
      <c r="AA2991" s="85"/>
      <c r="AB2991" s="85"/>
      <c r="AC2991" s="81"/>
      <c r="AD2991" s="81"/>
      <c r="AE2991" s="81"/>
      <c r="AF2991" s="81"/>
      <c r="AG2991" s="81"/>
      <c r="AH2991" s="81"/>
      <c r="AI2991" s="81"/>
      <c r="AJ2991" s="81"/>
      <c r="AK2991" s="81"/>
      <c r="AL2991" s="81"/>
      <c r="AM2991" s="240"/>
      <c r="AN2991" s="240"/>
      <c r="AO2991" s="240"/>
      <c r="AP2991" s="240"/>
      <c r="AQ2991" s="240"/>
      <c r="AR2991" s="240"/>
      <c r="AS2991" s="240"/>
      <c r="AT2991" s="256"/>
      <c r="AU2991" s="256"/>
      <c r="AV2991" s="259"/>
      <c r="AW2991" s="259"/>
      <c r="AX2991" s="256"/>
      <c r="AY2991" s="256"/>
      <c r="AZ2991" s="256"/>
      <c r="BA2991" s="256"/>
      <c r="BB2991" s="256"/>
      <c r="BC2991" s="256"/>
      <c r="BD2991" s="256"/>
      <c r="BE2991" s="256"/>
      <c r="BF2991" s="256"/>
      <c r="BG2991" s="256"/>
      <c r="BH2991" s="256"/>
      <c r="BI2991" s="256"/>
      <c r="BJ2991" s="256"/>
      <c r="BK2991" s="256"/>
      <c r="BL2991" s="262"/>
      <c r="BM2991" s="262"/>
      <c r="BN2991" s="262"/>
      <c r="BO2991" s="262"/>
      <c r="BP2991" s="262"/>
      <c r="BQ2991" s="262"/>
      <c r="BR2991" s="270"/>
      <c r="BS2991" s="270"/>
      <c r="BT2991" s="270"/>
      <c r="BU2991" s="270"/>
      <c r="BV2991" s="270"/>
      <c r="BW2991" s="270"/>
      <c r="BX2991" s="256"/>
      <c r="BY2991" s="256"/>
      <c r="BZ2991" s="256"/>
      <c r="CA2991" s="267"/>
      <c r="CB2991" s="267"/>
      <c r="CC2991" s="274"/>
      <c r="CD2991" s="267"/>
      <c r="CE2991" s="267"/>
      <c r="CF2991" s="267"/>
      <c r="CG2991" s="267"/>
      <c r="CH2991" s="267"/>
      <c r="CI2991" s="267"/>
      <c r="CJ2991" s="267"/>
      <c r="CK2991" s="267"/>
      <c r="CL2991" s="265"/>
      <c r="CM2991" s="272"/>
      <c r="CN2991" s="264"/>
      <c r="CO2991" s="209"/>
      <c r="CP2991" s="226"/>
      <c r="CQ2991" s="226"/>
      <c r="CR2991" s="226"/>
      <c r="CS2991" s="210"/>
      <c r="CT2991" s="210"/>
      <c r="CU2991" s="210"/>
      <c r="CV2991" s="210"/>
      <c r="CW2991" s="210"/>
      <c r="CX2991" s="210"/>
      <c r="CY2991" s="210"/>
      <c r="CZ2991" s="210"/>
      <c r="DA2991" s="210"/>
    </row>
    <row r="2992" spans="1:105" s="120" customFormat="1" ht="15" customHeight="1">
      <c r="A2992" s="229"/>
      <c r="B2992" s="347"/>
      <c r="C2992" s="350"/>
      <c r="D2992" s="238"/>
      <c r="E2992" s="238"/>
      <c r="F2992" s="245" t="s">
        <v>83</v>
      </c>
      <c r="G2992" s="246"/>
      <c r="H2992" s="82"/>
      <c r="I2992" s="82"/>
      <c r="J2992" s="82"/>
      <c r="K2992" s="82"/>
      <c r="L2992" s="82"/>
      <c r="M2992" s="82"/>
      <c r="N2992" s="82"/>
      <c r="O2992" s="82"/>
      <c r="P2992" s="82"/>
      <c r="Q2992" s="82"/>
      <c r="R2992" s="82"/>
      <c r="S2992" s="82"/>
      <c r="T2992" s="82"/>
      <c r="U2992" s="82"/>
      <c r="V2992" s="82"/>
      <c r="W2992" s="82"/>
      <c r="X2992" s="82"/>
      <c r="Y2992" s="82"/>
      <c r="Z2992" s="82"/>
      <c r="AA2992" s="82"/>
      <c r="AB2992" s="82"/>
      <c r="AC2992" s="35"/>
      <c r="AD2992" s="35"/>
      <c r="AE2992" s="35"/>
      <c r="AF2992" s="35">
        <v>1</v>
      </c>
      <c r="AG2992" s="35">
        <v>0.5</v>
      </c>
      <c r="AH2992" s="35"/>
      <c r="AI2992" s="35"/>
      <c r="AJ2992" s="35"/>
      <c r="AK2992" s="35"/>
      <c r="AL2992" s="35"/>
      <c r="AM2992" s="241"/>
      <c r="AN2992" s="241"/>
      <c r="AO2992" s="241"/>
      <c r="AP2992" s="241"/>
      <c r="AQ2992" s="241"/>
      <c r="AR2992" s="241"/>
      <c r="AS2992" s="241"/>
      <c r="AT2992" s="257"/>
      <c r="AU2992" s="257"/>
      <c r="AV2992" s="260"/>
      <c r="AW2992" s="260"/>
      <c r="AX2992" s="257"/>
      <c r="AY2992" s="257"/>
      <c r="AZ2992" s="257"/>
      <c r="BA2992" s="257"/>
      <c r="BB2992" s="257"/>
      <c r="BC2992" s="257"/>
      <c r="BD2992" s="257"/>
      <c r="BE2992" s="257"/>
      <c r="BF2992" s="257"/>
      <c r="BG2992" s="257"/>
      <c r="BH2992" s="257"/>
      <c r="BI2992" s="257"/>
      <c r="BJ2992" s="257"/>
      <c r="BK2992" s="257"/>
      <c r="BL2992" s="263"/>
      <c r="BM2992" s="263"/>
      <c r="BN2992" s="263"/>
      <c r="BO2992" s="263"/>
      <c r="BP2992" s="263"/>
      <c r="BQ2992" s="263"/>
      <c r="BR2992" s="271"/>
      <c r="BS2992" s="271"/>
      <c r="BT2992" s="271"/>
      <c r="BU2992" s="271"/>
      <c r="BV2992" s="271"/>
      <c r="BW2992" s="271"/>
      <c r="BX2992" s="257"/>
      <c r="BY2992" s="257"/>
      <c r="BZ2992" s="257"/>
      <c r="CA2992" s="268"/>
      <c r="CB2992" s="268"/>
      <c r="CC2992" s="275"/>
      <c r="CD2992" s="268"/>
      <c r="CE2992" s="268"/>
      <c r="CF2992" s="268"/>
      <c r="CG2992" s="268"/>
      <c r="CH2992" s="268"/>
      <c r="CI2992" s="268"/>
      <c r="CJ2992" s="268"/>
      <c r="CK2992" s="268"/>
      <c r="CL2992" s="265"/>
      <c r="CM2992" s="272"/>
      <c r="CN2992" s="264"/>
      <c r="CO2992" s="209"/>
      <c r="CP2992" s="226"/>
      <c r="CQ2992" s="226"/>
      <c r="CR2992" s="226"/>
      <c r="CS2992" s="210"/>
      <c r="CT2992" s="210"/>
      <c r="CU2992" s="210"/>
      <c r="CV2992" s="210"/>
      <c r="CW2992" s="210"/>
      <c r="CX2992" s="210"/>
      <c r="CY2992" s="210"/>
      <c r="CZ2992" s="210"/>
      <c r="DA2992" s="210"/>
    </row>
    <row r="2993" spans="1:105" s="120" customFormat="1" ht="15" customHeight="1">
      <c r="A2993" s="227">
        <f t="shared" si="968"/>
        <v>371</v>
      </c>
      <c r="B2993" s="345" t="s">
        <v>413</v>
      </c>
      <c r="C2993" s="348" t="s">
        <v>730</v>
      </c>
      <c r="D2993" s="236">
        <v>43913</v>
      </c>
      <c r="E2993" s="236" t="s">
        <v>1195</v>
      </c>
      <c r="F2993" s="253" t="s">
        <v>80</v>
      </c>
      <c r="G2993" s="254"/>
      <c r="H2993" s="82" t="s">
        <v>69</v>
      </c>
      <c r="I2993" s="82"/>
      <c r="J2993" s="82" t="s">
        <v>60</v>
      </c>
      <c r="K2993" s="82" t="s">
        <v>60</v>
      </c>
      <c r="L2993" s="82" t="s">
        <v>60</v>
      </c>
      <c r="M2993" s="82" t="s">
        <v>60</v>
      </c>
      <c r="N2993" s="82" t="s">
        <v>60</v>
      </c>
      <c r="O2993" s="82"/>
      <c r="P2993" s="82" t="s">
        <v>60</v>
      </c>
      <c r="Q2993" s="82" t="s">
        <v>60</v>
      </c>
      <c r="R2993" s="82" t="s">
        <v>60</v>
      </c>
      <c r="S2993" s="82" t="s">
        <v>60</v>
      </c>
      <c r="T2993" s="82" t="s">
        <v>60</v>
      </c>
      <c r="U2993" s="82" t="s">
        <v>60</v>
      </c>
      <c r="V2993" s="82"/>
      <c r="W2993" s="82" t="s">
        <v>631</v>
      </c>
      <c r="X2993" s="82" t="s">
        <v>61</v>
      </c>
      <c r="Y2993" s="82" t="s">
        <v>61</v>
      </c>
      <c r="Z2993" s="82" t="s">
        <v>61</v>
      </c>
      <c r="AA2993" s="82" t="s">
        <v>61</v>
      </c>
      <c r="AB2993" s="82" t="s">
        <v>61</v>
      </c>
      <c r="AC2993" s="82"/>
      <c r="AD2993" s="82" t="s">
        <v>61</v>
      </c>
      <c r="AE2993" s="82" t="s">
        <v>61</v>
      </c>
      <c r="AF2993" s="82" t="s">
        <v>61</v>
      </c>
      <c r="AG2993" s="82" t="s">
        <v>61</v>
      </c>
      <c r="AH2993" s="82" t="s">
        <v>61</v>
      </c>
      <c r="AI2993" s="82" t="s">
        <v>1471</v>
      </c>
      <c r="AJ2993" s="82"/>
      <c r="AK2993" s="82" t="s">
        <v>60</v>
      </c>
      <c r="AL2993" s="82" t="s">
        <v>60</v>
      </c>
      <c r="AM2993" s="239">
        <f>COUNTIF(H2993:AL2993,"PH")+COUNTIF(H2993:AL2993,"PH/L")+COUNTIF(H2993:AL2993,"PM")</f>
        <v>0</v>
      </c>
      <c r="AN2993" s="239">
        <f>COUNTIF(H2993:AL2993,"PD")+COUNTIF(H2993:AL2993,"PDD")+COUNTIF(H2993:AL2993,"P/DS")/2+COUNTIF(H2993:AL2993,"PMD")</f>
        <v>0</v>
      </c>
      <c r="AO2993" s="239">
        <f>COUNTIF(H2993:AL2993,"PN")+COUNTIF(H2993:AL2993,"P/NS")/2+COUNTIF(H2993:AL2993,"PH")+COUNTIF(H2993:AL2993,"PH/F")/2+COUNTIF(H2993:AL2993,"PH/L")/2+COUNTIF(H2993:AL2993,"PM")</f>
        <v>0</v>
      </c>
      <c r="AP2993" s="239">
        <f>COUNTIF(H2993:AL2993,"BH")+COUNTIF(H2993:AL2993,"AL/BL")+COUNTIF(H2993:AL2993,"UL/BL")+COUNTIF(H2993:AL2993,"BM")</f>
        <v>0</v>
      </c>
      <c r="AQ2993" s="239">
        <f>COUNTIF(H2993:AL2993,"DS")+COUNTIF(H2993:AL2993,"AL/DS")/2+COUNTIF(H2993:AL2993,"UL/DS")/2+COUNTIF(H2993:AL2993,"CT")+COUNTIF(H2993:AL2993,"MD")</f>
        <v>13.5</v>
      </c>
      <c r="AR2993" s="239">
        <f>COUNTIF(H2993:AL2993,"NS")+COUNTIF(H2993:AL2993,"AL/NS")/2+COUNTIF(H2993:AL2993,"UL/NS")/2+COUNTIF(H2993:AL2993,"BH")+COUNTIF(H2993:AL2993,"AL/BF")/2+COUNTIF(H2993:AL2993,"AL/BL")/2+COUNTIF(H2993:AL2993,"UL/BL")/2+COUNTIF(H2993:AL2993,"UL/BF")/2+COUNTIF(H2993:AL2993,"BM")</f>
        <v>10</v>
      </c>
      <c r="AS2993" s="239">
        <f>COUNTIF(H2993:AL2993,"AL")+COUNTIF(H2993:AL2993,"AL/DS")/2+COUNTIF(H2993:AL2993,"AL/NS")/2+COUNTIF(H2993:AL2993,"NH")+COUNTIF(H2993:AL2993,"SL")+COUNTIF(H2993:AL2993,"NHD")+COUNTIF(H2993:AL2993,"B")+COUNTIF(H2993:AL2993,"HL")+COUNTIF(H2993:AL2993,"AL/BF")/2+COUNTIF(H2993:AL2993,"AL/BL")/2</f>
        <v>1</v>
      </c>
      <c r="AT2993" s="255">
        <f>COUNTIF(H2993:AL2993,"PD")+COUNTIF(H2993:AL2993,"PN")+COUNTIF(H2993:AL2993,"P/DS")/2+COUNTIF(H2993:AL2993,"P/NS")/2+COUNTIF(H2993:AL2993,"DS")+COUNTIF(H2993:AL2993,"NS")+COUNTIF(H2993:AL2993,"AL")+COUNTIF(H2993:AL2993,"AL/DS")+COUNTIF(H2993:AL2993,"AL/NS")+COUNTIF(H2993:AL2993,"NH")+COUNTIF(H2993:AL2993,"SL")+COUNTIF(H2993:AL2993,"UL/DS")/2+COUNTIF(H2993:AL2993,"UL/NS")/2+COUNTIF(H2993:AL2993,"CT")+COUNTIF(H2993:AL2993,"NHD")+COUNTIF(H2993:AL2993,"PDD")+COUNTIF(H2993:AL2993,"B")+COUNTIF(H2993:AL2993,"HL")+COUNTIF(H2993:AL2993,"PH")+COUNTIF(H2993:AL2993,"BH")+COUNTIF(H2993:AL2993,"AL/BF")+COUNTIF(H2993:AL2993,"AL/BL")+COUNTIF(H2993:AL2993,"UL/BF")/2+COUNTIF(H2993:AL2993,"UL/BL")/2+COUNTIF(H2993:AL2993,"PH/F")/2+COUNTIF(H2993:AL2993,"PH/L")/2+COUNTIF(H2993:AL2993,"MD")+COUNTIF(H2993:AL2993,"PMD")+COUNTIF(H2993:AL2993,"PM")+COUNTIF(H2993:AL2993,"BM")</f>
        <v>24.5</v>
      </c>
      <c r="AU2993" s="255">
        <f>COUNTIF(H2993:AL2993,"P/DS")/2+COUNTIF(H2993:AL2993,"P/NS")/2+COUNTIF(H2993:AL2993,"IL")+COUNTIF(H2993:AL2993,"NL")+COUNTIF(H2993:AL2993,"UL")+COUNTIF(H2993:AL2993,"UL/DS")/2+COUNTIF(H2993:AL2993,"UL/NS")/2+COUNTIF(H2993:AL2993,"KT")+COUNTIF(H2993:AL2993,"UL/BF")/2+COUNTIF(H2993:AL2993,"UL/BL")/2+COUNTIF(H2993:AL2993,"PH/F")/2+COUNTIF(H2993:AL2993,"PH/L")/2+COUNTIF(H2993:AL2993,"NB")</f>
        <v>1.5</v>
      </c>
      <c r="AV2993" s="258">
        <f>COUNTIF(H2993:AL2993,"PN")+COUNTIF(H2993:AL2993,"TVD")+COUNTIF(H2993:AL2993,"PH")+COUNTIF(H2993:AL2993,"PM")+COUNTIF(H2993:AL2993,"PDD")-COUNTIFS(H2993:AL2993,"PN",H3000:AL3000,"&gt;=3")-COUNTIFS(H2993:AL2993,"PM",H3000:AL3000,"&gt;=3")</f>
        <v>0</v>
      </c>
      <c r="AW2993" s="258">
        <f>COUNTIF(H2993:AL2993,"NS")+COUNTIF(H2993:AL2993,"D")+COUNTIF(H2993:AL2993,"BH")+COUNTIF(H2993:AL2993,"NHD")+COUNTIF(H2993:AL2993,"BM")-COUNTIFS(H2993:AL2993,"NS",H3000:AL3000,"&gt;=3")-COUNTIFS(H2993:AL2993,"BH",H3000:AL3000,"&gt;=3")-COUNTIFS(H2993:AL2993,"BM",H3000:AL3000,"&gt;=3")</f>
        <v>10</v>
      </c>
      <c r="AX2993" s="255">
        <f>COUNTIF(H2993:AL2993,"AL")+COUNTIF(H2993:AL2993,"AL/DS")/2+COUNTIF(H2993:AL2993,"AL/NS")/2+COUNTIF(H2993:AL2993,"AL/BF")+COUNTIF(H2993:AL2993,"AL/BL")/2</f>
        <v>0</v>
      </c>
      <c r="AY2993" s="255">
        <f>COUNTIF(H2993:AL2993,"SL")</f>
        <v>0</v>
      </c>
      <c r="AZ2993" s="255">
        <f>COUNTIF(H2993:AL2993,"NH")</f>
        <v>1</v>
      </c>
      <c r="BA2993" s="255">
        <f>COUNTIF(H2993:AL2993,"HL")</f>
        <v>0</v>
      </c>
      <c r="BB2993" s="255">
        <f>COUNTIF(G2993:AL2993,"P/DS")/2+COUNTIF(G2993:AL2993,"P/NS")/2+COUNTIF(G2993:AL2993,"UL")+COUNTIF(G2993:AL2993,"UL/DS")/2+COUNTIF(G2993:AL2993,"UL/NS")/2+COUNTIF(G2993:AL2993,"UL/BL")/2+COUNTIF(G2993:AL2993,"UL/BF")/2+COUNTIF(G2993:AL2993,"PH/F")/2+COUNTIF(G2993:AL2993,"PH/L")/2</f>
        <v>0.5</v>
      </c>
      <c r="BC2993" s="255">
        <f>COUNTIF(H2993:AL2993,"NB")</f>
        <v>1</v>
      </c>
      <c r="BD2993" s="255">
        <f>COUNTIF(H2993:AL2993,"NL")</f>
        <v>0</v>
      </c>
      <c r="BE2993" s="255">
        <f>COUNTIF(H2993:AL2993,"IL")</f>
        <v>0</v>
      </c>
      <c r="BF2993" s="255">
        <f>COUNTIF(H2993:AL2993,"KT")</f>
        <v>0</v>
      </c>
      <c r="BG2993" s="255">
        <f>COUNTIF(H2993:AL2993,"L70")</f>
        <v>0</v>
      </c>
      <c r="BH2993" s="255">
        <f>COUNTIF(H2993:AL2993,"MD")</f>
        <v>0</v>
      </c>
      <c r="BI2993" s="255">
        <f>COUNTIF(H2993:AL2993,"PMD")</f>
        <v>0</v>
      </c>
      <c r="BJ2993" s="255">
        <f>COUNTIF(H2993:AL2993,"PM")</f>
        <v>0</v>
      </c>
      <c r="BK2993" s="255">
        <f>COUNTIF(H2993:AL2993,"BM")</f>
        <v>0</v>
      </c>
      <c r="BL2993" s="261">
        <f>SUMIF(H2993:AL2993,"PD",H2994:AL2994)+SUMIF(H2993:AL2993,"PN",H2994:AL2994)+SUMIF(H2993:AL2993,"P/DS",H2994:AL2994)+SUMIF(H2993:AL2993,"PN/F",H2994:AL2994)+SUMIF(H2993:AL2993,"PN/L",H2994:AL2994)+SUMIF(H2993:AL2993,"TV",H2994:AL2994)+SUMIF(H2993:AL2993,"TVD",H2994:AL2994)+SUMIF(H2993:AL2993,"PDD",H2994:AL2994)</f>
        <v>0</v>
      </c>
      <c r="BM2993" s="261">
        <f>SUMIF(H2993:AL2993,"PD",H2995:AL2995)+SUMIF(H2993:AL2993,"PN",H2995:AL2995)+SUMIF(H2993:AL2993,"P/DS",H2995:AL2995)+SUMIF(H2993:AL2993,"PN/F",H2995:AL2995)+SUMIF(H2993:AL2993,"PN/L",H2995:AL2995)+SUMIF(H2993:AL2993,"TV",H2995:AL2995)+SUMIF(H2993:AL2993,"TVD",H2995:AL2995)+SUMIF(H2993:AL2993,"PDD",H2995:AL2995)+SUMIF(H2993:AL2993,"PMD",H2995:AL2995)</f>
        <v>0</v>
      </c>
      <c r="BN2993" s="261">
        <f>SUMIF(H2993:AL2993,"PD",H2996:AL2996)+SUMIF(H2993:AL2993,"PN",H2996:AL2996)+SUMIF(H2993:AL2993,"P/DS",H2996:AL2996)+SUMIF(H2993:AL2993,"PN/F",H2996:AL2996)+SUMIF(H2993:AL2993,"PN/L",H2996:AL2996)+SUMIF(H2993:AL2993,"TV",H2996:AL2996)+SUMIF(H2993:AL2993,"TVD",H2996:AL2996)</f>
        <v>0</v>
      </c>
      <c r="BO2993" s="261">
        <f>SUMIF(H2993:AL2993,"PD",H2997:AL2997)+SUMIF(H2993:AL2993,"PN",H2997:AL2997)+SUMIF(H2993:AL2993,"P/DS",H2997:AL2997)+SUMIF(H2993:AL2993,"PN/F",H2997:AL2997)+SUMIF(H2993:AL2993,"PN/L",H2997:AL2997)+SUMIF(H2993:AL2993,"TV",H2997:AL2997)+SUMIF(H2993:AL2993,"TVD",H2997:AL2997)</f>
        <v>0</v>
      </c>
      <c r="BP2993" s="261">
        <f>SUMIF(H2993:AL2993,"PD",H2998:AL2998)+SUMIF(H2993:AL2993,"PN",H2998:AL2998)+SUMIF(H2993:AL2993,"P/DS",H2998:AL2998)+SUMIF(H2993:AL2993,"PN/F",H2998:AL2998)+SUMIF(H2993:AL2993,"PN/L",H2998:AL2998)+SUMIF(H2993:AL2993,"TV",H2998:AL2998)+SUMIF(H2993:AL2993,"TVD",H2998:AL2998)+SUMIF(H2993:AL2993,"PDD",H2998:AL2998)+SUMIF(H2993:AL2993,"PH",H2998:AL2998)+SUMIF(H2993:AL2993,"PM",H2998:AL2998)</f>
        <v>0</v>
      </c>
      <c r="BQ2993" s="261">
        <f>SUMIF(H2993:AL2993,"PD",H2999:AL2999)+SUMIF(H2993:AL2993,"PN",H2999:AL2999)+SUMIF(H2993:AL2993,"P/DS",H2999:AL2999)+SUMIF(H2993:AL2993,"PN/F",H2999:AL2999)+SUMIF(H2993:AL2993,"PN/L",H2999:AL2999)+SUMIF(H2993:AL2993,"TV",H2999:AL2999)+SUMIF(H2993:AL2993,"TVD",H2999:AL2999)+SUMIF(H2993:AL2993,"PDD",H2999:AL2999)+SUMIF(H2993:AL2993,"PH",H2999:AL2999)+SUMIF(H2993:AL2993,"PM",H2999:AL2999)</f>
        <v>0</v>
      </c>
      <c r="BR2993" s="269">
        <f>SUM(H2994:AL2994)-BL2993</f>
        <v>35</v>
      </c>
      <c r="BS2993" s="269">
        <f>SUM(H2995:AL2995)-BM2993</f>
        <v>20.5</v>
      </c>
      <c r="BT2993" s="269">
        <f>SUM(H2996:AL2996)-BN2993</f>
        <v>0</v>
      </c>
      <c r="BU2993" s="269">
        <f>SUM(H2997:AL2997)-BO2993</f>
        <v>0</v>
      </c>
      <c r="BV2993" s="269">
        <f>SUM(H2998:AL2998)-BP2993</f>
        <v>0</v>
      </c>
      <c r="BW2993" s="269">
        <f>SUM(H2999:AL2999)-BQ2993</f>
        <v>0</v>
      </c>
      <c r="BX2993" s="255">
        <f>SUMIF(H2993:AL2993,"PD",H3000:AL3000)+SUMIF(H2993:AL2993,"PN",H3000:AL3000)+SUMIF(H2993:AL2993,"P/DS",H3000:AL3000)+SUMIF(H2993:AL2993,"PN/F",H3000:AL3000)+SUMIF(H2993:AL2993,"PN/L",H3000:AL3000)</f>
        <v>0</v>
      </c>
      <c r="BY2993" s="255">
        <f>SUM(H3000:AL3000)-BX2993</f>
        <v>1</v>
      </c>
      <c r="BZ2993" s="255">
        <f t="shared" ref="BZ2993" si="971">+SUM(BL2993:BW3000)</f>
        <v>55.5</v>
      </c>
      <c r="CA2993" s="266">
        <f>(COUNTIFS(H2993:AL2993,"PD",H2994:AL2994,"&gt;=2"))*0.5-IF(CN2993="VP",COUNTIFS($H$16:$AL$16,"SAT",H2993:AL2993,"PD",H2994:AL2994,"&gt;=2"))*0.5</f>
        <v>0</v>
      </c>
      <c r="CB2993" s="266">
        <f>(COUNTIFS(H2993:AL2993,"PN",H2995:AL2995,"&gt;=0.5",H2994:AL2994,"&gt;=1.5"))*0.5+COUNTIFS(H2993:AL2993,"PDD",H2995:AL2995,"&gt;=0.5",H2994:AL2994,"&gt;=1.5")*0.5</f>
        <v>0</v>
      </c>
      <c r="CC2993" s="273">
        <f>(COUNTIFS(H2993:AL2993,"TV",H2995:AL2995,"&gt;=10"))*0.5+(COUNTIFS(H2993:AL2993,"PMD",H2995:AL2995,"&gt;=2"))*0.5</f>
        <v>0</v>
      </c>
      <c r="CD2993" s="266">
        <f>(COUNTIFS(H2993:AL2993,"TVD",H2997:AL2997,"&gt;=6.5",H2995:AL2995,"&gt;=3.5"))*0.5</f>
        <v>0</v>
      </c>
      <c r="CE2993" s="266">
        <f>(COUNTIFS(H2993:AL2993,"PD",H2998:AL2998,"&gt;=10"))*0.5</f>
        <v>0</v>
      </c>
      <c r="CF2993" s="266">
        <f>(COUNTIFS(H2993:AL2993,"PDD",H2998:AL2998,"&gt;=3.5",H2999:AL2999,"&gt;=6.5")+COUNTIFS(H2993:AL2993,"PH",H2999:AL2999,"&gt;=0.5",H2998:AL2998,"&gt;=1.5")+COUNTIFS(H2993:AL2993,"PM",H2999:AL2999,"&gt;=0.5",H2998:AL2998,"&gt;=1.5"))*0.5</f>
        <v>0</v>
      </c>
      <c r="CG2993" s="266">
        <f>(COUNTIFS(H2993:AL2993,"DS",H2994:AL2994,"&gt;=2")+COUNTIFS(H2993:AL2993,"AL/DS",H2994:AL2994,"&gt;=2"))*0.5-IF(CN2993="VP",COUNTIFS($H$16:$AL$16,"SAT",H2993:AL2993,"DS",H2994:AL2994,"&gt;=2"))*0.5</f>
        <v>3.5</v>
      </c>
      <c r="CH2993" s="266">
        <f>(COUNTIFS(H2993:AL2993,"NS",H2995:AL2995,"&gt;=0.5",H2994:AL2994,"&gt;=1.5")+COUNTIFS(H2993:AL2993,"AL/NS",H2995:AL2995,"&gt;=0.5",H2994:AL2994,"&gt;=1.5")+COUNTIFS(H2993:AL2993,"NHD",H2995:AL2995,"&gt;=4.5",H2998:AL2998,"&gt;=2",H2994:AL2994,"&gt;=1.5"))*0.5</f>
        <v>4.5</v>
      </c>
      <c r="CI2993" s="266">
        <f>(COUNTIF(H2995:AL2995,"&gt;=10")+COUNTIFS(H2993:AL2993,"MD",H2995:AL2995,"&gt;=2")-COUNTIFS(H2993:AL2993,"TV",H2995:AL2995,"&gt;=10"))*0.5</f>
        <v>0</v>
      </c>
      <c r="CJ2993" s="266">
        <f>(COUNTIFS(H2993:AL2993,"D",H2997:AL2997,"&gt;=6.5",H2995:AL2995,"&gt;=3.5"))*0.5</f>
        <v>0</v>
      </c>
      <c r="CK2993" s="266">
        <f>(COUNTIF(H2998:AL2998,"&gt;=10")-COUNTIFS(H2993:AL2993,"PD",H2998:AL2998,"&gt;=10"))*0.5</f>
        <v>0</v>
      </c>
      <c r="CL2993" s="265">
        <f>(COUNTIFS(H2993:AL2993,"NHD",H2998:AL2998,"&gt;=3.5",H2999:AL2999,"&gt;=6.5")+COUNTIFS(H2993:AL2993,"BH",H2998:AL2998,"&gt;=1.5",H2999:AL2999,"&gt;=0.5")+COUNTIFS(H2993:AL2993,"BM",H2998:AL2998,"&gt;=1.5",H2999:AL2999,"&gt;=0.5")+COUNTIFS(H2993:AL2993,"D",H2998:AL2998,"&gt;=1.5",H2999:AL2999,"&gt;=0.5"))*0.5</f>
        <v>0</v>
      </c>
      <c r="CM2993" s="272"/>
      <c r="CN2993" s="264" t="s">
        <v>723</v>
      </c>
      <c r="CO2993" s="180">
        <f t="shared" ref="CO2993" si="972">+AM2993+AN2993+AO2993+AP2993+AQ2993+AR2993+AS2993+AU2993+BG2993</f>
        <v>26</v>
      </c>
      <c r="CP2993" s="225">
        <f>+SUM(I2994:I2999)-I3000</f>
        <v>0</v>
      </c>
      <c r="CQ2993" s="225">
        <f>+SUM(J2994:J2999)-J3000</f>
        <v>2.5</v>
      </c>
      <c r="CR2993" s="225">
        <f>+SUM(K2994:K2999)-K3000</f>
        <v>2.5</v>
      </c>
      <c r="CS2993" s="181"/>
      <c r="CT2993" s="181"/>
      <c r="CU2993" s="181"/>
      <c r="CV2993" s="181"/>
      <c r="CW2993" s="181"/>
      <c r="CX2993" s="181"/>
      <c r="CY2993" s="181"/>
      <c r="CZ2993" s="181"/>
      <c r="DA2993" s="181"/>
    </row>
    <row r="2994" spans="1:105" s="120" customFormat="1" ht="15" customHeight="1">
      <c r="A2994" s="228"/>
      <c r="B2994" s="346"/>
      <c r="C2994" s="349"/>
      <c r="D2994" s="237"/>
      <c r="E2994" s="237"/>
      <c r="F2994" s="242" t="s">
        <v>82</v>
      </c>
      <c r="G2994" s="121">
        <v>1.5</v>
      </c>
      <c r="H2994" s="83"/>
      <c r="I2994" s="83"/>
      <c r="J2994" s="83">
        <v>2.5</v>
      </c>
      <c r="K2994" s="83">
        <v>2.5</v>
      </c>
      <c r="L2994" s="83"/>
      <c r="M2994" s="83"/>
      <c r="N2994" s="83"/>
      <c r="O2994" s="83"/>
      <c r="P2994" s="83">
        <v>2.5</v>
      </c>
      <c r="Q2994" s="83">
        <v>0</v>
      </c>
      <c r="R2994" s="83">
        <v>2.5</v>
      </c>
      <c r="S2994" s="83">
        <v>0</v>
      </c>
      <c r="T2994" s="83">
        <v>2.5</v>
      </c>
      <c r="U2994" s="83">
        <v>0</v>
      </c>
      <c r="V2994" s="83"/>
      <c r="W2994" s="83"/>
      <c r="X2994" s="83">
        <v>2</v>
      </c>
      <c r="Y2994" s="83">
        <v>2</v>
      </c>
      <c r="Z2994" s="83">
        <v>2</v>
      </c>
      <c r="AA2994" s="83">
        <v>2</v>
      </c>
      <c r="AB2994" s="83"/>
      <c r="AC2994" s="79"/>
      <c r="AD2994" s="79">
        <v>2</v>
      </c>
      <c r="AE2994" s="79">
        <v>2</v>
      </c>
      <c r="AF2994" s="79">
        <v>2</v>
      </c>
      <c r="AG2994" s="79">
        <v>2</v>
      </c>
      <c r="AH2994" s="79">
        <v>2</v>
      </c>
      <c r="AI2994" s="79"/>
      <c r="AJ2994" s="79"/>
      <c r="AK2994" s="79">
        <v>2</v>
      </c>
      <c r="AL2994" s="79">
        <v>2.5</v>
      </c>
      <c r="AM2994" s="240"/>
      <c r="AN2994" s="240"/>
      <c r="AO2994" s="240"/>
      <c r="AP2994" s="240"/>
      <c r="AQ2994" s="240"/>
      <c r="AR2994" s="240"/>
      <c r="AS2994" s="240"/>
      <c r="AT2994" s="256"/>
      <c r="AU2994" s="256"/>
      <c r="AV2994" s="259"/>
      <c r="AW2994" s="259"/>
      <c r="AX2994" s="256"/>
      <c r="AY2994" s="256"/>
      <c r="AZ2994" s="256"/>
      <c r="BA2994" s="256"/>
      <c r="BB2994" s="256"/>
      <c r="BC2994" s="256"/>
      <c r="BD2994" s="256"/>
      <c r="BE2994" s="256"/>
      <c r="BF2994" s="256"/>
      <c r="BG2994" s="256"/>
      <c r="BH2994" s="256"/>
      <c r="BI2994" s="256"/>
      <c r="BJ2994" s="256"/>
      <c r="BK2994" s="256"/>
      <c r="BL2994" s="262"/>
      <c r="BM2994" s="262"/>
      <c r="BN2994" s="262"/>
      <c r="BO2994" s="262"/>
      <c r="BP2994" s="262"/>
      <c r="BQ2994" s="262"/>
      <c r="BR2994" s="270"/>
      <c r="BS2994" s="270"/>
      <c r="BT2994" s="270"/>
      <c r="BU2994" s="270"/>
      <c r="BV2994" s="270"/>
      <c r="BW2994" s="270"/>
      <c r="BX2994" s="256"/>
      <c r="BY2994" s="256"/>
      <c r="BZ2994" s="256"/>
      <c r="CA2994" s="267"/>
      <c r="CB2994" s="267"/>
      <c r="CC2994" s="274"/>
      <c r="CD2994" s="267"/>
      <c r="CE2994" s="267"/>
      <c r="CF2994" s="267"/>
      <c r="CG2994" s="267"/>
      <c r="CH2994" s="267"/>
      <c r="CI2994" s="267"/>
      <c r="CJ2994" s="267"/>
      <c r="CK2994" s="267"/>
      <c r="CL2994" s="265"/>
      <c r="CM2994" s="272"/>
      <c r="CN2994" s="264"/>
      <c r="CO2994" s="180"/>
      <c r="CP2994" s="226"/>
      <c r="CQ2994" s="226"/>
      <c r="CR2994" s="226"/>
      <c r="CS2994" s="181"/>
      <c r="CT2994" s="181"/>
      <c r="CU2994" s="181"/>
      <c r="CV2994" s="181"/>
      <c r="CW2994" s="181"/>
      <c r="CX2994" s="181"/>
      <c r="CY2994" s="181"/>
      <c r="CZ2994" s="181"/>
      <c r="DA2994" s="181"/>
    </row>
    <row r="2995" spans="1:105" s="120" customFormat="1" ht="15" customHeight="1">
      <c r="A2995" s="228"/>
      <c r="B2995" s="346"/>
      <c r="C2995" s="349"/>
      <c r="D2995" s="237"/>
      <c r="E2995" s="237"/>
      <c r="F2995" s="243"/>
      <c r="G2995" s="122">
        <v>2</v>
      </c>
      <c r="H2995" s="84"/>
      <c r="I2995" s="84"/>
      <c r="J2995" s="84"/>
      <c r="K2995" s="84"/>
      <c r="L2995" s="84"/>
      <c r="M2995" s="84"/>
      <c r="N2995" s="84"/>
      <c r="O2995" s="84">
        <v>8</v>
      </c>
      <c r="P2995" s="84"/>
      <c r="Q2995" s="84"/>
      <c r="R2995" s="84"/>
      <c r="S2995" s="84"/>
      <c r="T2995" s="84"/>
      <c r="U2995" s="84"/>
      <c r="V2995" s="84">
        <v>8</v>
      </c>
      <c r="W2995" s="84"/>
      <c r="X2995" s="84">
        <v>0.5</v>
      </c>
      <c r="Y2995" s="84">
        <v>0.5</v>
      </c>
      <c r="Z2995" s="84">
        <v>0.5</v>
      </c>
      <c r="AA2995" s="84">
        <v>0.5</v>
      </c>
      <c r="AB2995" s="84"/>
      <c r="AC2995" s="80"/>
      <c r="AD2995" s="80">
        <v>0.5</v>
      </c>
      <c r="AE2995" s="80">
        <v>0.5</v>
      </c>
      <c r="AF2995" s="80">
        <v>0.5</v>
      </c>
      <c r="AG2995" s="80">
        <v>0.5</v>
      </c>
      <c r="AH2995" s="80">
        <v>0.5</v>
      </c>
      <c r="AI2995" s="80"/>
      <c r="AJ2995" s="80"/>
      <c r="AK2995" s="80"/>
      <c r="AL2995" s="80"/>
      <c r="AM2995" s="240"/>
      <c r="AN2995" s="240"/>
      <c r="AO2995" s="240"/>
      <c r="AP2995" s="240"/>
      <c r="AQ2995" s="240"/>
      <c r="AR2995" s="240"/>
      <c r="AS2995" s="240"/>
      <c r="AT2995" s="256"/>
      <c r="AU2995" s="256"/>
      <c r="AV2995" s="259"/>
      <c r="AW2995" s="259"/>
      <c r="AX2995" s="256"/>
      <c r="AY2995" s="256"/>
      <c r="AZ2995" s="256"/>
      <c r="BA2995" s="256"/>
      <c r="BB2995" s="256"/>
      <c r="BC2995" s="256"/>
      <c r="BD2995" s="256"/>
      <c r="BE2995" s="256"/>
      <c r="BF2995" s="256"/>
      <c r="BG2995" s="256"/>
      <c r="BH2995" s="256"/>
      <c r="BI2995" s="256"/>
      <c r="BJ2995" s="256"/>
      <c r="BK2995" s="256"/>
      <c r="BL2995" s="262"/>
      <c r="BM2995" s="262"/>
      <c r="BN2995" s="262"/>
      <c r="BO2995" s="262"/>
      <c r="BP2995" s="262"/>
      <c r="BQ2995" s="262"/>
      <c r="BR2995" s="270"/>
      <c r="BS2995" s="270"/>
      <c r="BT2995" s="270"/>
      <c r="BU2995" s="270"/>
      <c r="BV2995" s="270"/>
      <c r="BW2995" s="270"/>
      <c r="BX2995" s="256"/>
      <c r="BY2995" s="256"/>
      <c r="BZ2995" s="256"/>
      <c r="CA2995" s="267"/>
      <c r="CB2995" s="267"/>
      <c r="CC2995" s="274"/>
      <c r="CD2995" s="267"/>
      <c r="CE2995" s="267"/>
      <c r="CF2995" s="267"/>
      <c r="CG2995" s="267"/>
      <c r="CH2995" s="267"/>
      <c r="CI2995" s="267"/>
      <c r="CJ2995" s="267"/>
      <c r="CK2995" s="267"/>
      <c r="CL2995" s="265"/>
      <c r="CM2995" s="272"/>
      <c r="CN2995" s="264"/>
      <c r="CO2995" s="180"/>
      <c r="CP2995" s="226"/>
      <c r="CQ2995" s="226"/>
      <c r="CR2995" s="226"/>
      <c r="CS2995" s="181"/>
      <c r="CT2995" s="181"/>
      <c r="CU2995" s="181"/>
      <c r="CV2995" s="181"/>
      <c r="CW2995" s="181"/>
      <c r="CX2995" s="181"/>
      <c r="CY2995" s="181"/>
      <c r="CZ2995" s="181"/>
      <c r="DA2995" s="181"/>
    </row>
    <row r="2996" spans="1:105" s="120" customFormat="1" ht="15" customHeight="1">
      <c r="A2996" s="228"/>
      <c r="B2996" s="346"/>
      <c r="C2996" s="349"/>
      <c r="D2996" s="237"/>
      <c r="E2996" s="237"/>
      <c r="F2996" s="243"/>
      <c r="G2996" s="122">
        <v>2.1</v>
      </c>
      <c r="H2996" s="84"/>
      <c r="I2996" s="84"/>
      <c r="J2996" s="84"/>
      <c r="K2996" s="84"/>
      <c r="L2996" s="84"/>
      <c r="M2996" s="84"/>
      <c r="N2996" s="84"/>
      <c r="O2996" s="84"/>
      <c r="P2996" s="84"/>
      <c r="Q2996" s="84"/>
      <c r="R2996" s="84"/>
      <c r="S2996" s="84"/>
      <c r="T2996" s="84"/>
      <c r="U2996" s="84"/>
      <c r="V2996" s="84"/>
      <c r="W2996" s="84"/>
      <c r="X2996" s="84"/>
      <c r="Y2996" s="84"/>
      <c r="Z2996" s="84"/>
      <c r="AA2996" s="84"/>
      <c r="AB2996" s="84"/>
      <c r="AC2996" s="80"/>
      <c r="AD2996" s="80"/>
      <c r="AE2996" s="80"/>
      <c r="AF2996" s="80"/>
      <c r="AG2996" s="80"/>
      <c r="AH2996" s="80"/>
      <c r="AI2996" s="80"/>
      <c r="AJ2996" s="80"/>
      <c r="AK2996" s="80"/>
      <c r="AL2996" s="80"/>
      <c r="AM2996" s="240"/>
      <c r="AN2996" s="240"/>
      <c r="AO2996" s="240"/>
      <c r="AP2996" s="240"/>
      <c r="AQ2996" s="240"/>
      <c r="AR2996" s="240"/>
      <c r="AS2996" s="240"/>
      <c r="AT2996" s="256"/>
      <c r="AU2996" s="256"/>
      <c r="AV2996" s="259"/>
      <c r="AW2996" s="259"/>
      <c r="AX2996" s="256"/>
      <c r="AY2996" s="256"/>
      <c r="AZ2996" s="256"/>
      <c r="BA2996" s="256"/>
      <c r="BB2996" s="256"/>
      <c r="BC2996" s="256"/>
      <c r="BD2996" s="256"/>
      <c r="BE2996" s="256"/>
      <c r="BF2996" s="256"/>
      <c r="BG2996" s="256"/>
      <c r="BH2996" s="256"/>
      <c r="BI2996" s="256"/>
      <c r="BJ2996" s="256"/>
      <c r="BK2996" s="256"/>
      <c r="BL2996" s="262"/>
      <c r="BM2996" s="262"/>
      <c r="BN2996" s="262"/>
      <c r="BO2996" s="262"/>
      <c r="BP2996" s="262"/>
      <c r="BQ2996" s="262"/>
      <c r="BR2996" s="270"/>
      <c r="BS2996" s="270"/>
      <c r="BT2996" s="270"/>
      <c r="BU2996" s="270"/>
      <c r="BV2996" s="270"/>
      <c r="BW2996" s="270"/>
      <c r="BX2996" s="256"/>
      <c r="BY2996" s="256"/>
      <c r="BZ2996" s="256"/>
      <c r="CA2996" s="267"/>
      <c r="CB2996" s="267"/>
      <c r="CC2996" s="274"/>
      <c r="CD2996" s="267"/>
      <c r="CE2996" s="267"/>
      <c r="CF2996" s="267"/>
      <c r="CG2996" s="267"/>
      <c r="CH2996" s="267"/>
      <c r="CI2996" s="267"/>
      <c r="CJ2996" s="267"/>
      <c r="CK2996" s="267"/>
      <c r="CL2996" s="265"/>
      <c r="CM2996" s="272"/>
      <c r="CN2996" s="264"/>
      <c r="CO2996" s="180"/>
      <c r="CP2996" s="226"/>
      <c r="CQ2996" s="226"/>
      <c r="CR2996" s="226"/>
      <c r="CS2996" s="181"/>
      <c r="CT2996" s="181"/>
      <c r="CU2996" s="181"/>
      <c r="CV2996" s="181"/>
      <c r="CW2996" s="181"/>
      <c r="CX2996" s="181"/>
      <c r="CY2996" s="181"/>
      <c r="CZ2996" s="181"/>
      <c r="DA2996" s="181"/>
    </row>
    <row r="2997" spans="1:105" s="120" customFormat="1" ht="15" customHeight="1">
      <c r="A2997" s="228"/>
      <c r="B2997" s="346"/>
      <c r="C2997" s="349"/>
      <c r="D2997" s="237"/>
      <c r="E2997" s="237"/>
      <c r="F2997" s="243"/>
      <c r="G2997" s="122">
        <v>2.7</v>
      </c>
      <c r="H2997" s="84"/>
      <c r="I2997" s="84"/>
      <c r="J2997" s="84"/>
      <c r="K2997" s="84"/>
      <c r="L2997" s="84"/>
      <c r="M2997" s="84"/>
      <c r="N2997" s="84"/>
      <c r="O2997" s="84"/>
      <c r="P2997" s="84"/>
      <c r="Q2997" s="84"/>
      <c r="R2997" s="84"/>
      <c r="S2997" s="84"/>
      <c r="T2997" s="84"/>
      <c r="U2997" s="84"/>
      <c r="V2997" s="84"/>
      <c r="W2997" s="84"/>
      <c r="X2997" s="84"/>
      <c r="Y2997" s="84"/>
      <c r="Z2997" s="84"/>
      <c r="AA2997" s="84"/>
      <c r="AB2997" s="84"/>
      <c r="AC2997" s="80"/>
      <c r="AD2997" s="80"/>
      <c r="AE2997" s="80"/>
      <c r="AF2997" s="80"/>
      <c r="AG2997" s="80"/>
      <c r="AH2997" s="80"/>
      <c r="AI2997" s="80"/>
      <c r="AJ2997" s="80"/>
      <c r="AK2997" s="80"/>
      <c r="AL2997" s="80"/>
      <c r="AM2997" s="240"/>
      <c r="AN2997" s="240"/>
      <c r="AO2997" s="240"/>
      <c r="AP2997" s="240"/>
      <c r="AQ2997" s="240"/>
      <c r="AR2997" s="240"/>
      <c r="AS2997" s="240"/>
      <c r="AT2997" s="256"/>
      <c r="AU2997" s="256"/>
      <c r="AV2997" s="259"/>
      <c r="AW2997" s="259"/>
      <c r="AX2997" s="256"/>
      <c r="AY2997" s="256"/>
      <c r="AZ2997" s="256"/>
      <c r="BA2997" s="256"/>
      <c r="BB2997" s="256"/>
      <c r="BC2997" s="256"/>
      <c r="BD2997" s="256"/>
      <c r="BE2997" s="256"/>
      <c r="BF2997" s="256"/>
      <c r="BG2997" s="256"/>
      <c r="BH2997" s="256"/>
      <c r="BI2997" s="256"/>
      <c r="BJ2997" s="256"/>
      <c r="BK2997" s="256"/>
      <c r="BL2997" s="262"/>
      <c r="BM2997" s="262"/>
      <c r="BN2997" s="262"/>
      <c r="BO2997" s="262"/>
      <c r="BP2997" s="262"/>
      <c r="BQ2997" s="262"/>
      <c r="BR2997" s="270"/>
      <c r="BS2997" s="270"/>
      <c r="BT2997" s="270"/>
      <c r="BU2997" s="270"/>
      <c r="BV2997" s="270"/>
      <c r="BW2997" s="270"/>
      <c r="BX2997" s="256"/>
      <c r="BY2997" s="256"/>
      <c r="BZ2997" s="256"/>
      <c r="CA2997" s="267"/>
      <c r="CB2997" s="267"/>
      <c r="CC2997" s="274"/>
      <c r="CD2997" s="267"/>
      <c r="CE2997" s="267"/>
      <c r="CF2997" s="267"/>
      <c r="CG2997" s="267"/>
      <c r="CH2997" s="267"/>
      <c r="CI2997" s="267"/>
      <c r="CJ2997" s="267"/>
      <c r="CK2997" s="267"/>
      <c r="CL2997" s="265"/>
      <c r="CM2997" s="272"/>
      <c r="CN2997" s="264"/>
      <c r="CO2997" s="180"/>
      <c r="CP2997" s="226"/>
      <c r="CQ2997" s="226"/>
      <c r="CR2997" s="226"/>
      <c r="CS2997" s="181"/>
      <c r="CT2997" s="181"/>
      <c r="CU2997" s="181"/>
      <c r="CV2997" s="181"/>
      <c r="CW2997" s="181"/>
      <c r="CX2997" s="181"/>
      <c r="CY2997" s="181"/>
      <c r="CZ2997" s="181"/>
      <c r="DA2997" s="181"/>
    </row>
    <row r="2998" spans="1:105" s="120" customFormat="1" ht="15" customHeight="1">
      <c r="A2998" s="228"/>
      <c r="B2998" s="346"/>
      <c r="C2998" s="349"/>
      <c r="D2998" s="237"/>
      <c r="E2998" s="237"/>
      <c r="F2998" s="243"/>
      <c r="G2998" s="122">
        <v>3</v>
      </c>
      <c r="H2998" s="84"/>
      <c r="I2998" s="84"/>
      <c r="J2998" s="84"/>
      <c r="K2998" s="84"/>
      <c r="L2998" s="84"/>
      <c r="M2998" s="84"/>
      <c r="N2998" s="84"/>
      <c r="O2998" s="84"/>
      <c r="P2998" s="84"/>
      <c r="Q2998" s="84"/>
      <c r="R2998" s="84"/>
      <c r="S2998" s="84"/>
      <c r="T2998" s="84"/>
      <c r="U2998" s="84"/>
      <c r="V2998" s="84"/>
      <c r="W2998" s="84"/>
      <c r="X2998" s="84"/>
      <c r="Y2998" s="84"/>
      <c r="Z2998" s="84"/>
      <c r="AA2998" s="84"/>
      <c r="AB2998" s="84"/>
      <c r="AC2998" s="80"/>
      <c r="AD2998" s="80"/>
      <c r="AE2998" s="80"/>
      <c r="AF2998" s="80"/>
      <c r="AG2998" s="80"/>
      <c r="AH2998" s="80"/>
      <c r="AI2998" s="80"/>
      <c r="AJ2998" s="80"/>
      <c r="AK2998" s="80"/>
      <c r="AL2998" s="80"/>
      <c r="AM2998" s="240"/>
      <c r="AN2998" s="240"/>
      <c r="AO2998" s="240"/>
      <c r="AP2998" s="240"/>
      <c r="AQ2998" s="240"/>
      <c r="AR2998" s="240"/>
      <c r="AS2998" s="240"/>
      <c r="AT2998" s="256"/>
      <c r="AU2998" s="256"/>
      <c r="AV2998" s="259"/>
      <c r="AW2998" s="259"/>
      <c r="AX2998" s="256"/>
      <c r="AY2998" s="256"/>
      <c r="AZ2998" s="256"/>
      <c r="BA2998" s="256"/>
      <c r="BB2998" s="256"/>
      <c r="BC2998" s="256"/>
      <c r="BD2998" s="256"/>
      <c r="BE2998" s="256"/>
      <c r="BF2998" s="256"/>
      <c r="BG2998" s="256"/>
      <c r="BH2998" s="256"/>
      <c r="BI2998" s="256"/>
      <c r="BJ2998" s="256"/>
      <c r="BK2998" s="256"/>
      <c r="BL2998" s="262"/>
      <c r="BM2998" s="262"/>
      <c r="BN2998" s="262"/>
      <c r="BO2998" s="262"/>
      <c r="BP2998" s="262"/>
      <c r="BQ2998" s="262"/>
      <c r="BR2998" s="270"/>
      <c r="BS2998" s="270"/>
      <c r="BT2998" s="270"/>
      <c r="BU2998" s="270"/>
      <c r="BV2998" s="270"/>
      <c r="BW2998" s="270"/>
      <c r="BX2998" s="256"/>
      <c r="BY2998" s="256"/>
      <c r="BZ2998" s="256"/>
      <c r="CA2998" s="267"/>
      <c r="CB2998" s="267"/>
      <c r="CC2998" s="274"/>
      <c r="CD2998" s="267"/>
      <c r="CE2998" s="267"/>
      <c r="CF2998" s="267"/>
      <c r="CG2998" s="267"/>
      <c r="CH2998" s="267"/>
      <c r="CI2998" s="267"/>
      <c r="CJ2998" s="267"/>
      <c r="CK2998" s="267"/>
      <c r="CL2998" s="265"/>
      <c r="CM2998" s="272"/>
      <c r="CN2998" s="264"/>
      <c r="CO2998" s="180"/>
      <c r="CP2998" s="226"/>
      <c r="CQ2998" s="226"/>
      <c r="CR2998" s="226"/>
      <c r="CS2998" s="181"/>
      <c r="CT2998" s="181"/>
      <c r="CU2998" s="181"/>
      <c r="CV2998" s="181"/>
      <c r="CW2998" s="181"/>
      <c r="CX2998" s="181"/>
      <c r="CY2998" s="181"/>
      <c r="CZ2998" s="181"/>
      <c r="DA2998" s="181"/>
    </row>
    <row r="2999" spans="1:105" s="120" customFormat="1" ht="15" customHeight="1">
      <c r="A2999" s="228"/>
      <c r="B2999" s="346"/>
      <c r="C2999" s="349"/>
      <c r="D2999" s="237"/>
      <c r="E2999" s="237"/>
      <c r="F2999" s="244"/>
      <c r="G2999" s="123">
        <v>3.9</v>
      </c>
      <c r="H2999" s="85"/>
      <c r="I2999" s="85"/>
      <c r="J2999" s="85"/>
      <c r="K2999" s="85"/>
      <c r="L2999" s="85"/>
      <c r="M2999" s="85"/>
      <c r="N2999" s="85"/>
      <c r="O2999" s="85"/>
      <c r="P2999" s="85"/>
      <c r="Q2999" s="85"/>
      <c r="R2999" s="85"/>
      <c r="S2999" s="85"/>
      <c r="T2999" s="85"/>
      <c r="U2999" s="85"/>
      <c r="V2999" s="85"/>
      <c r="W2999" s="85"/>
      <c r="X2999" s="85"/>
      <c r="Y2999" s="85"/>
      <c r="Z2999" s="85"/>
      <c r="AA2999" s="85"/>
      <c r="AB2999" s="85"/>
      <c r="AC2999" s="81"/>
      <c r="AD2999" s="81"/>
      <c r="AE2999" s="81"/>
      <c r="AF2999" s="81"/>
      <c r="AG2999" s="81"/>
      <c r="AH2999" s="81"/>
      <c r="AI2999" s="81"/>
      <c r="AJ2999" s="81"/>
      <c r="AK2999" s="81"/>
      <c r="AL2999" s="81"/>
      <c r="AM2999" s="240"/>
      <c r="AN2999" s="240"/>
      <c r="AO2999" s="240"/>
      <c r="AP2999" s="240"/>
      <c r="AQ2999" s="240"/>
      <c r="AR2999" s="240"/>
      <c r="AS2999" s="240"/>
      <c r="AT2999" s="256"/>
      <c r="AU2999" s="256"/>
      <c r="AV2999" s="259"/>
      <c r="AW2999" s="259"/>
      <c r="AX2999" s="256"/>
      <c r="AY2999" s="256"/>
      <c r="AZ2999" s="256"/>
      <c r="BA2999" s="256"/>
      <c r="BB2999" s="256"/>
      <c r="BC2999" s="256"/>
      <c r="BD2999" s="256"/>
      <c r="BE2999" s="256"/>
      <c r="BF2999" s="256"/>
      <c r="BG2999" s="256"/>
      <c r="BH2999" s="256"/>
      <c r="BI2999" s="256"/>
      <c r="BJ2999" s="256"/>
      <c r="BK2999" s="256"/>
      <c r="BL2999" s="262"/>
      <c r="BM2999" s="262"/>
      <c r="BN2999" s="262"/>
      <c r="BO2999" s="262"/>
      <c r="BP2999" s="262"/>
      <c r="BQ2999" s="262"/>
      <c r="BR2999" s="270"/>
      <c r="BS2999" s="270"/>
      <c r="BT2999" s="270"/>
      <c r="BU2999" s="270"/>
      <c r="BV2999" s="270"/>
      <c r="BW2999" s="270"/>
      <c r="BX2999" s="256"/>
      <c r="BY2999" s="256"/>
      <c r="BZ2999" s="256"/>
      <c r="CA2999" s="267"/>
      <c r="CB2999" s="267"/>
      <c r="CC2999" s="274"/>
      <c r="CD2999" s="267"/>
      <c r="CE2999" s="267"/>
      <c r="CF2999" s="267"/>
      <c r="CG2999" s="267"/>
      <c r="CH2999" s="267"/>
      <c r="CI2999" s="267"/>
      <c r="CJ2999" s="267"/>
      <c r="CK2999" s="267"/>
      <c r="CL2999" s="265"/>
      <c r="CM2999" s="272"/>
      <c r="CN2999" s="264"/>
      <c r="CO2999" s="180"/>
      <c r="CP2999" s="226"/>
      <c r="CQ2999" s="226"/>
      <c r="CR2999" s="226"/>
      <c r="CS2999" s="181"/>
      <c r="CT2999" s="181"/>
      <c r="CU2999" s="181"/>
      <c r="CV2999" s="181"/>
      <c r="CW2999" s="181"/>
      <c r="CX2999" s="181"/>
      <c r="CY2999" s="181"/>
      <c r="CZ2999" s="181"/>
      <c r="DA2999" s="181"/>
    </row>
    <row r="3000" spans="1:105" s="120" customFormat="1" ht="15" customHeight="1">
      <c r="A3000" s="229"/>
      <c r="B3000" s="347"/>
      <c r="C3000" s="350"/>
      <c r="D3000" s="238"/>
      <c r="E3000" s="238"/>
      <c r="F3000" s="245" t="s">
        <v>83</v>
      </c>
      <c r="G3000" s="246"/>
      <c r="H3000" s="82"/>
      <c r="I3000" s="82"/>
      <c r="J3000" s="82"/>
      <c r="K3000" s="82"/>
      <c r="L3000" s="82"/>
      <c r="M3000" s="82"/>
      <c r="N3000" s="82"/>
      <c r="O3000" s="82"/>
      <c r="P3000" s="82"/>
      <c r="Q3000" s="82"/>
      <c r="R3000" s="82">
        <v>1</v>
      </c>
      <c r="S3000" s="82"/>
      <c r="T3000" s="82"/>
      <c r="U3000" s="82"/>
      <c r="V3000" s="82"/>
      <c r="W3000" s="82"/>
      <c r="X3000" s="82"/>
      <c r="Y3000" s="82"/>
      <c r="Z3000" s="82"/>
      <c r="AA3000" s="82"/>
      <c r="AB3000" s="82"/>
      <c r="AC3000" s="35"/>
      <c r="AD3000" s="35"/>
      <c r="AE3000" s="35"/>
      <c r="AF3000" s="35"/>
      <c r="AG3000" s="35"/>
      <c r="AH3000" s="35"/>
      <c r="AI3000" s="35"/>
      <c r="AJ3000" s="35"/>
      <c r="AK3000" s="35"/>
      <c r="AL3000" s="35"/>
      <c r="AM3000" s="241"/>
      <c r="AN3000" s="241"/>
      <c r="AO3000" s="241"/>
      <c r="AP3000" s="241"/>
      <c r="AQ3000" s="241"/>
      <c r="AR3000" s="241"/>
      <c r="AS3000" s="241"/>
      <c r="AT3000" s="257"/>
      <c r="AU3000" s="257"/>
      <c r="AV3000" s="260"/>
      <c r="AW3000" s="260"/>
      <c r="AX3000" s="257"/>
      <c r="AY3000" s="257"/>
      <c r="AZ3000" s="257"/>
      <c r="BA3000" s="257"/>
      <c r="BB3000" s="257"/>
      <c r="BC3000" s="257"/>
      <c r="BD3000" s="257"/>
      <c r="BE3000" s="257"/>
      <c r="BF3000" s="257"/>
      <c r="BG3000" s="257"/>
      <c r="BH3000" s="257"/>
      <c r="BI3000" s="257"/>
      <c r="BJ3000" s="257"/>
      <c r="BK3000" s="257"/>
      <c r="BL3000" s="263"/>
      <c r="BM3000" s="263"/>
      <c r="BN3000" s="263"/>
      <c r="BO3000" s="263"/>
      <c r="BP3000" s="263"/>
      <c r="BQ3000" s="263"/>
      <c r="BR3000" s="271"/>
      <c r="BS3000" s="271"/>
      <c r="BT3000" s="271"/>
      <c r="BU3000" s="271"/>
      <c r="BV3000" s="271"/>
      <c r="BW3000" s="271"/>
      <c r="BX3000" s="257"/>
      <c r="BY3000" s="257"/>
      <c r="BZ3000" s="257"/>
      <c r="CA3000" s="268"/>
      <c r="CB3000" s="268"/>
      <c r="CC3000" s="275"/>
      <c r="CD3000" s="268"/>
      <c r="CE3000" s="268"/>
      <c r="CF3000" s="268"/>
      <c r="CG3000" s="268"/>
      <c r="CH3000" s="268"/>
      <c r="CI3000" s="268"/>
      <c r="CJ3000" s="268"/>
      <c r="CK3000" s="268"/>
      <c r="CL3000" s="265"/>
      <c r="CM3000" s="272"/>
      <c r="CN3000" s="264"/>
      <c r="CO3000" s="180"/>
      <c r="CP3000" s="226"/>
      <c r="CQ3000" s="226"/>
      <c r="CR3000" s="226"/>
      <c r="CS3000" s="181"/>
      <c r="CT3000" s="181"/>
      <c r="CU3000" s="181"/>
      <c r="CV3000" s="181"/>
      <c r="CW3000" s="181"/>
      <c r="CX3000" s="181"/>
      <c r="CY3000" s="181"/>
      <c r="CZ3000" s="181"/>
      <c r="DA3000" s="181"/>
    </row>
    <row r="3001" spans="1:105" s="120" customFormat="1" ht="15" customHeight="1">
      <c r="A3001" s="227">
        <f t="shared" si="968"/>
        <v>372</v>
      </c>
      <c r="B3001" s="345" t="s">
        <v>633</v>
      </c>
      <c r="C3001" s="348" t="s">
        <v>731</v>
      </c>
      <c r="D3001" s="236">
        <v>44095</v>
      </c>
      <c r="E3001" s="236" t="s">
        <v>353</v>
      </c>
      <c r="F3001" s="253" t="s">
        <v>80</v>
      </c>
      <c r="G3001" s="254"/>
      <c r="H3001" s="82" t="s">
        <v>69</v>
      </c>
      <c r="I3001" s="82"/>
      <c r="J3001" s="82" t="s">
        <v>60</v>
      </c>
      <c r="K3001" s="82" t="s">
        <v>60</v>
      </c>
      <c r="L3001" s="82" t="s">
        <v>60</v>
      </c>
      <c r="M3001" s="82" t="s">
        <v>60</v>
      </c>
      <c r="N3001" s="82" t="s">
        <v>60</v>
      </c>
      <c r="O3001" s="82"/>
      <c r="P3001" s="82" t="s">
        <v>60</v>
      </c>
      <c r="Q3001" s="82" t="s">
        <v>60</v>
      </c>
      <c r="R3001" s="82" t="s">
        <v>60</v>
      </c>
      <c r="S3001" s="82" t="s">
        <v>60</v>
      </c>
      <c r="T3001" s="82" t="s">
        <v>60</v>
      </c>
      <c r="U3001" s="82" t="s">
        <v>60</v>
      </c>
      <c r="V3001" s="82"/>
      <c r="W3001" s="82" t="s">
        <v>61</v>
      </c>
      <c r="X3001" s="82" t="s">
        <v>61</v>
      </c>
      <c r="Y3001" s="82" t="s">
        <v>61</v>
      </c>
      <c r="Z3001" s="82" t="s">
        <v>61</v>
      </c>
      <c r="AA3001" s="82" t="s">
        <v>61</v>
      </c>
      <c r="AB3001" s="82" t="s">
        <v>61</v>
      </c>
      <c r="AC3001" s="82"/>
      <c r="AD3001" s="82" t="s">
        <v>61</v>
      </c>
      <c r="AE3001" s="82" t="s">
        <v>61</v>
      </c>
      <c r="AF3001" s="82" t="s">
        <v>61</v>
      </c>
      <c r="AG3001" s="82" t="s">
        <v>61</v>
      </c>
      <c r="AH3001" s="82" t="s">
        <v>61</v>
      </c>
      <c r="AI3001" s="82" t="s">
        <v>1471</v>
      </c>
      <c r="AJ3001" s="82"/>
      <c r="AK3001" s="82" t="s">
        <v>60</v>
      </c>
      <c r="AL3001" s="82" t="s">
        <v>60</v>
      </c>
      <c r="AM3001" s="239">
        <f>COUNTIF(H3001:AL3001,"PH")+COUNTIF(H3001:AL3001,"PH/L")+COUNTIF(H3001:AL3001,"PM")</f>
        <v>0</v>
      </c>
      <c r="AN3001" s="239">
        <f>COUNTIF(H3001:AL3001,"PD")+COUNTIF(H3001:AL3001,"PDD")+COUNTIF(H3001:AL3001,"P/DS")/2+COUNTIF(H3001:AL3001,"PMD")</f>
        <v>0</v>
      </c>
      <c r="AO3001" s="239">
        <f>COUNTIF(H3001:AL3001,"PN")+COUNTIF(H3001:AL3001,"P/NS")/2+COUNTIF(H3001:AL3001,"PH")+COUNTIF(H3001:AL3001,"PH/F")/2+COUNTIF(H3001:AL3001,"PH/L")/2+COUNTIF(H3001:AL3001,"PM")</f>
        <v>0</v>
      </c>
      <c r="AP3001" s="239">
        <f>COUNTIF(H3001:AL3001,"BH")+COUNTIF(H3001:AL3001,"AL/BL")+COUNTIF(H3001:AL3001,"UL/BL")+COUNTIF(H3001:AL3001,"BM")</f>
        <v>0</v>
      </c>
      <c r="AQ3001" s="239">
        <f>COUNTIF(H3001:AL3001,"DS")+COUNTIF(H3001:AL3001,"AL/DS")/2+COUNTIF(H3001:AL3001,"UL/DS")/2+COUNTIF(H3001:AL3001,"CT")+COUNTIF(H3001:AL3001,"MD")</f>
        <v>13.5</v>
      </c>
      <c r="AR3001" s="239">
        <f>COUNTIF(H3001:AL3001,"NS")+COUNTIF(H3001:AL3001,"AL/NS")/2+COUNTIF(H3001:AL3001,"UL/NS")/2+COUNTIF(H3001:AL3001,"BH")+COUNTIF(H3001:AL3001,"AL/BF")/2+COUNTIF(H3001:AL3001,"AL/BL")/2+COUNTIF(H3001:AL3001,"UL/BL")/2+COUNTIF(H3001:AL3001,"UL/BF")/2+COUNTIF(H3001:AL3001,"BM")</f>
        <v>11</v>
      </c>
      <c r="AS3001" s="239">
        <f>COUNTIF(H3001:AL3001,"AL")+COUNTIF(H3001:AL3001,"AL/DS")/2+COUNTIF(H3001:AL3001,"AL/NS")/2+COUNTIF(H3001:AL3001,"NH")+COUNTIF(H3001:AL3001,"SL")+COUNTIF(H3001:AL3001,"NHD")+COUNTIF(H3001:AL3001,"B")+COUNTIF(H3001:AL3001,"HL")+COUNTIF(H3001:AL3001,"AL/BF")/2+COUNTIF(H3001:AL3001,"AL/BL")/2</f>
        <v>1</v>
      </c>
      <c r="AT3001" s="255">
        <f>COUNTIF(H3001:AL3001,"PD")+COUNTIF(H3001:AL3001,"PN")+COUNTIF(H3001:AL3001,"P/DS")/2+COUNTIF(H3001:AL3001,"P/NS")/2+COUNTIF(H3001:AL3001,"DS")+COUNTIF(H3001:AL3001,"NS")+COUNTIF(H3001:AL3001,"AL")+COUNTIF(H3001:AL3001,"AL/DS")+COUNTIF(H3001:AL3001,"AL/NS")+COUNTIF(H3001:AL3001,"NH")+COUNTIF(H3001:AL3001,"SL")+COUNTIF(H3001:AL3001,"UL/DS")/2+COUNTIF(H3001:AL3001,"UL/NS")/2+COUNTIF(H3001:AL3001,"CT")+COUNTIF(H3001:AL3001,"NHD")+COUNTIF(H3001:AL3001,"PDD")+COUNTIF(H3001:AL3001,"B")+COUNTIF(H3001:AL3001,"HL")+COUNTIF(H3001:AL3001,"PH")+COUNTIF(H3001:AL3001,"BH")+COUNTIF(H3001:AL3001,"AL/BF")+COUNTIF(H3001:AL3001,"AL/BL")+COUNTIF(H3001:AL3001,"UL/BF")/2+COUNTIF(H3001:AL3001,"UL/BL")/2+COUNTIF(H3001:AL3001,"PH/F")/2+COUNTIF(H3001:AL3001,"PH/L")/2+COUNTIF(H3001:AL3001,"MD")+COUNTIF(H3001:AL3001,"PMD")+COUNTIF(H3001:AL3001,"PM")+COUNTIF(H3001:AL3001,"BM")</f>
        <v>25.5</v>
      </c>
      <c r="AU3001" s="255">
        <f>COUNTIF(H3001:AL3001,"P/DS")/2+COUNTIF(H3001:AL3001,"P/NS")/2+COUNTIF(H3001:AL3001,"IL")+COUNTIF(H3001:AL3001,"NL")+COUNTIF(H3001:AL3001,"UL")+COUNTIF(H3001:AL3001,"UL/DS")/2+COUNTIF(H3001:AL3001,"UL/NS")/2+COUNTIF(H3001:AL3001,"KT")+COUNTIF(H3001:AL3001,"UL/BF")/2+COUNTIF(H3001:AL3001,"UL/BL")/2+COUNTIF(H3001:AL3001,"PH/F")/2+COUNTIF(H3001:AL3001,"PH/L")/2+COUNTIF(H3001:AL3001,"NB")</f>
        <v>0.5</v>
      </c>
      <c r="AV3001" s="258">
        <f>COUNTIF(H3001:AL3001,"PN")+COUNTIF(H3001:AL3001,"TVD")+COUNTIF(H3001:AL3001,"PH")+COUNTIF(H3001:AL3001,"PM")+COUNTIF(H3001:AL3001,"PDD")-COUNTIFS(H3001:AL3001,"PN",H3008:AL3008,"&gt;=3")-COUNTIFS(H3001:AL3001,"PM",H3008:AL3008,"&gt;=3")</f>
        <v>0</v>
      </c>
      <c r="AW3001" s="258">
        <f>COUNTIF(H3001:AL3001,"NS")+COUNTIF(H3001:AL3001,"D")+COUNTIF(H3001:AL3001,"BH")+COUNTIF(H3001:AL3001,"NHD")+COUNTIF(H3001:AL3001,"BM")-COUNTIFS(H3001:AL3001,"NS",H3008:AL3008,"&gt;=3")-COUNTIFS(H3001:AL3001,"BH",H3008:AL3008,"&gt;=3")-COUNTIFS(H3001:AL3001,"BM",H3008:AL3008,"&gt;=3")</f>
        <v>11</v>
      </c>
      <c r="AX3001" s="255">
        <f>COUNTIF(H3001:AL3001,"AL")+COUNTIF(H3001:AL3001,"AL/DS")/2+COUNTIF(H3001:AL3001,"AL/NS")/2+COUNTIF(H3001:AL3001,"AL/BF")+COUNTIF(H3001:AL3001,"AL/BL")/2</f>
        <v>0</v>
      </c>
      <c r="AY3001" s="255">
        <f>COUNTIF(H3001:AL3001,"SL")</f>
        <v>0</v>
      </c>
      <c r="AZ3001" s="255">
        <f>COUNTIF(H3001:AL3001,"NH")</f>
        <v>1</v>
      </c>
      <c r="BA3001" s="255">
        <f>COUNTIF(H3001:AL3001,"HL")</f>
        <v>0</v>
      </c>
      <c r="BB3001" s="255">
        <f>COUNTIF(G3001:AL3001,"P/DS")/2+COUNTIF(G3001:AL3001,"P/NS")/2+COUNTIF(G3001:AL3001,"UL")+COUNTIF(G3001:AL3001,"UL/DS")/2+COUNTIF(G3001:AL3001,"UL/NS")/2+COUNTIF(G3001:AL3001,"UL/BL")/2+COUNTIF(G3001:AL3001,"UL/BF")/2+COUNTIF(G3001:AL3001,"PH/F")/2+COUNTIF(G3001:AL3001,"PH/L")/2</f>
        <v>0.5</v>
      </c>
      <c r="BC3001" s="255">
        <f>COUNTIF(H3001:AL3001,"NB")</f>
        <v>0</v>
      </c>
      <c r="BD3001" s="255">
        <f>COUNTIF(H3001:AL3001,"NL")</f>
        <v>0</v>
      </c>
      <c r="BE3001" s="255">
        <f>COUNTIF(H3001:AL3001,"IL")</f>
        <v>0</v>
      </c>
      <c r="BF3001" s="255">
        <f>COUNTIF(H3001:AL3001,"KT")</f>
        <v>0</v>
      </c>
      <c r="BG3001" s="255">
        <f>COUNTIF(H3001:AL3001,"L70")</f>
        <v>0</v>
      </c>
      <c r="BH3001" s="255">
        <f>COUNTIF(H3001:AL3001,"MD")</f>
        <v>0</v>
      </c>
      <c r="BI3001" s="255">
        <f>COUNTIF(H3001:AL3001,"PMD")</f>
        <v>0</v>
      </c>
      <c r="BJ3001" s="255">
        <f>COUNTIF(H3001:AL3001,"PM")</f>
        <v>0</v>
      </c>
      <c r="BK3001" s="255">
        <f>COUNTIF(H3001:AL3001,"BM")</f>
        <v>0</v>
      </c>
      <c r="BL3001" s="261">
        <f>SUMIF(H3001:AL3001,"PD",H3002:AL3002)+SUMIF(H3001:AL3001,"PN",H3002:AL3002)+SUMIF(H3001:AL3001,"P/DS",H3002:AL3002)+SUMIF(H3001:AL3001,"PN/F",H3002:AL3002)+SUMIF(H3001:AL3001,"PN/L",H3002:AL3002)+SUMIF(H3001:AL3001,"TV",H3002:AL3002)+SUMIF(H3001:AL3001,"TVD",H3002:AL3002)+SUMIF(H3001:AL3001,"PDD",H3002:AL3002)</f>
        <v>0</v>
      </c>
      <c r="BM3001" s="261">
        <f>SUMIF(H3001:AL3001,"PD",H3003:AL3003)+SUMIF(H3001:AL3001,"PN",H3003:AL3003)+SUMIF(H3001:AL3001,"P/DS",H3003:AL3003)+SUMIF(H3001:AL3001,"PN/F",H3003:AL3003)+SUMIF(H3001:AL3001,"PN/L",H3003:AL3003)+SUMIF(H3001:AL3001,"TV",H3003:AL3003)+SUMIF(H3001:AL3001,"TVD",H3003:AL3003)+SUMIF(H3001:AL3001,"PDD",H3003:AL3003)+SUMIF(H3001:AL3001,"PMD",H3003:AL3003)</f>
        <v>0</v>
      </c>
      <c r="BN3001" s="261">
        <f>SUMIF(H3001:AL3001,"PD",H3004:AL3004)+SUMIF(H3001:AL3001,"PN",H3004:AL3004)+SUMIF(H3001:AL3001,"P/DS",H3004:AL3004)+SUMIF(H3001:AL3001,"PN/F",H3004:AL3004)+SUMIF(H3001:AL3001,"PN/L",H3004:AL3004)+SUMIF(H3001:AL3001,"TV",H3004:AL3004)+SUMIF(H3001:AL3001,"TVD",H3004:AL3004)</f>
        <v>0</v>
      </c>
      <c r="BO3001" s="261">
        <f>SUMIF(H3001:AL3001,"PD",H3005:AL3005)+SUMIF(H3001:AL3001,"PN",H3005:AL3005)+SUMIF(H3001:AL3001,"P/DS",H3005:AL3005)+SUMIF(H3001:AL3001,"PN/F",H3005:AL3005)+SUMIF(H3001:AL3001,"PN/L",H3005:AL3005)+SUMIF(H3001:AL3001,"TV",H3005:AL3005)+SUMIF(H3001:AL3001,"TVD",H3005:AL3005)</f>
        <v>0</v>
      </c>
      <c r="BP3001" s="261">
        <f>SUMIF(H3001:AL3001,"PD",H3006:AL3006)+SUMIF(H3001:AL3001,"PN",H3006:AL3006)+SUMIF(H3001:AL3001,"P/DS",H3006:AL3006)+SUMIF(H3001:AL3001,"PN/F",H3006:AL3006)+SUMIF(H3001:AL3001,"PN/L",H3006:AL3006)+SUMIF(H3001:AL3001,"TV",H3006:AL3006)+SUMIF(H3001:AL3001,"TVD",H3006:AL3006)+SUMIF(H3001:AL3001,"PDD",H3006:AL3006)+SUMIF(H3001:AL3001,"PH",H3006:AL3006)+SUMIF(H3001:AL3001,"PM",H3006:AL3006)</f>
        <v>0</v>
      </c>
      <c r="BQ3001" s="261">
        <f>SUMIF(H3001:AL3001,"PD",H3007:AL3007)+SUMIF(H3001:AL3001,"PN",H3007:AL3007)+SUMIF(H3001:AL3001,"P/DS",H3007:AL3007)+SUMIF(H3001:AL3001,"PN/F",H3007:AL3007)+SUMIF(H3001:AL3001,"PN/L",H3007:AL3007)+SUMIF(H3001:AL3001,"TV",H3007:AL3007)+SUMIF(H3001:AL3001,"TVD",H3007:AL3007)+SUMIF(H3001:AL3001,"PDD",H3007:AL3007)+SUMIF(H3001:AL3001,"PH",H3007:AL3007)+SUMIF(H3001:AL3001,"PM",H3007:AL3007)</f>
        <v>0</v>
      </c>
      <c r="BR3001" s="269">
        <f>SUM(H3002:AL3002)-BL3001</f>
        <v>39.5</v>
      </c>
      <c r="BS3001" s="269">
        <f>SUM(H3003:AL3003)-BM3001</f>
        <v>12.5</v>
      </c>
      <c r="BT3001" s="269">
        <f>SUM(H3004:AL3004)-BN3001</f>
        <v>0</v>
      </c>
      <c r="BU3001" s="269">
        <f>SUM(H3005:AL3005)-BO3001</f>
        <v>0</v>
      </c>
      <c r="BV3001" s="269">
        <f>SUM(H3006:AL3006)-BP3001</f>
        <v>0</v>
      </c>
      <c r="BW3001" s="269">
        <f>SUM(H3007:AL3007)-BQ3001</f>
        <v>0</v>
      </c>
      <c r="BX3001" s="255">
        <f>SUMIF(H3001:AL3001,"PD",H3008:AL3008)+SUMIF(H3001:AL3001,"PN",H3008:AL3008)+SUMIF(H3001:AL3001,"P/DS",H3008:AL3008)+SUMIF(H3001:AL3001,"PN/F",H3008:AL3008)+SUMIF(H3001:AL3001,"PN/L",H3008:AL3008)</f>
        <v>0</v>
      </c>
      <c r="BY3001" s="255">
        <f>SUM(H3008:AL3008)-BX3001</f>
        <v>0</v>
      </c>
      <c r="BZ3001" s="255">
        <f t="shared" ref="BZ3001" si="973">+SUM(BL3001:BW3008)</f>
        <v>52</v>
      </c>
      <c r="CA3001" s="266">
        <f>(COUNTIFS(H3001:AL3001,"PD",H3002:AL3002,"&gt;=2"))*0.5-IF(CN3001="VP",COUNTIFS($H$16:$AL$16,"SAT",H3001:AL3001,"PD",H3002:AL3002,"&gt;=2"))*0.5</f>
        <v>0</v>
      </c>
      <c r="CB3001" s="266">
        <f>(COUNTIFS(H3001:AL3001,"PN",H3003:AL3003,"&gt;=0.5",H3002:AL3002,"&gt;=1.5"))*0.5+COUNTIFS(H3001:AL3001,"PDD",H3003:AL3003,"&gt;=0.5",H3002:AL3002,"&gt;=1.5")*0.5</f>
        <v>0</v>
      </c>
      <c r="CC3001" s="273">
        <f>(COUNTIFS(H3001:AL3001,"TV",H3003:AL3003,"&gt;=10"))*0.5+(COUNTIFS(H3001:AL3001,"PMD",H3003:AL3003,"&gt;=2"))*0.5</f>
        <v>0</v>
      </c>
      <c r="CD3001" s="266">
        <f>(COUNTIFS(H3001:AL3001,"TVD",H3005:AL3005,"&gt;=6.5",H3003:AL3003,"&gt;=3.5"))*0.5</f>
        <v>0</v>
      </c>
      <c r="CE3001" s="266">
        <f>(COUNTIFS(H3001:AL3001,"PD",H3006:AL3006,"&gt;=10"))*0.5</f>
        <v>0</v>
      </c>
      <c r="CF3001" s="266">
        <f>(COUNTIFS(H3001:AL3001,"PDD",H3006:AL3006,"&gt;=3.5",H3007:AL3007,"&gt;=6.5")+COUNTIFS(H3001:AL3001,"PH",H3007:AL3007,"&gt;=0.5",H3006:AL3006,"&gt;=1.5")+COUNTIFS(H3001:AL3001,"PM",H3007:AL3007,"&gt;=0.5",H3006:AL3006,"&gt;=1.5"))*0.5</f>
        <v>0</v>
      </c>
      <c r="CG3001" s="266">
        <f>(COUNTIFS(H3001:AL3001,"DS",H3002:AL3002,"&gt;=2")+COUNTIFS(H3001:AL3001,"AL/DS",H3002:AL3002,"&gt;=2"))*0.5-IF(CN3001="VP",COUNTIFS($H$16:$AL$16,"SAT",H3001:AL3001,"DS",H3002:AL3002,"&gt;=2"))*0.5</f>
        <v>4.5</v>
      </c>
      <c r="CH3001" s="266">
        <f>(COUNTIFS(H3001:AL3001,"NS",H3003:AL3003,"&gt;=0.5",H3002:AL3002,"&gt;=1.5")+COUNTIFS(H3001:AL3001,"AL/NS",H3003:AL3003,"&gt;=0.5",H3002:AL3002,"&gt;=1.5")+COUNTIFS(H3001:AL3001,"NHD",H3003:AL3003,"&gt;=4.5",H3006:AL3006,"&gt;=2",H3002:AL3002,"&gt;=1.5"))*0.5</f>
        <v>4.5</v>
      </c>
      <c r="CI3001" s="266">
        <f>(COUNTIF(H3003:AL3003,"&gt;=10")+COUNTIFS(H3001:AL3001,"MD",H3003:AL3003,"&gt;=2")-COUNTIFS(H3001:AL3001,"TV",H3003:AL3003,"&gt;=10"))*0.5</f>
        <v>0</v>
      </c>
      <c r="CJ3001" s="266">
        <f>(COUNTIFS(H3001:AL3001,"D",H3005:AL3005,"&gt;=6.5",H3003:AL3003,"&gt;=3.5"))*0.5</f>
        <v>0</v>
      </c>
      <c r="CK3001" s="266">
        <f>(COUNTIF(H3006:AL3006,"&gt;=10")-COUNTIFS(H3001:AL3001,"PD",H3006:AL3006,"&gt;=10"))*0.5</f>
        <v>0</v>
      </c>
      <c r="CL3001" s="265">
        <f>(COUNTIFS(H3001:AL3001,"NHD",H3006:AL3006,"&gt;=3.5",H3007:AL3007,"&gt;=6.5")+COUNTIFS(H3001:AL3001,"BH",H3006:AL3006,"&gt;=1.5",H3007:AL3007,"&gt;=0.5")+COUNTIFS(H3001:AL3001,"BM",H3006:AL3006,"&gt;=1.5",H3007:AL3007,"&gt;=0.5")+COUNTIFS(H3001:AL3001,"D",H3006:AL3006,"&gt;=1.5",H3007:AL3007,"&gt;=0.5"))*0.5</f>
        <v>0</v>
      </c>
      <c r="CM3001" s="272"/>
      <c r="CN3001" s="264" t="s">
        <v>723</v>
      </c>
      <c r="CO3001" s="180">
        <f t="shared" ref="CO3001" si="974">+AM3001+AN3001+AO3001+AP3001+AQ3001+AR3001+AS3001+AU3001+BG3001</f>
        <v>26</v>
      </c>
      <c r="CP3001" s="225">
        <f>+SUM(I3002:I3007)-I3008</f>
        <v>0</v>
      </c>
      <c r="CQ3001" s="225">
        <f>+SUM(J3002:J3007)-J3008</f>
        <v>2</v>
      </c>
      <c r="CR3001" s="225">
        <f>+SUM(K3002:K3007)-K3008</f>
        <v>2.5</v>
      </c>
      <c r="CS3001" s="181"/>
      <c r="CT3001" s="181"/>
      <c r="CU3001" s="181"/>
      <c r="CV3001" s="181"/>
      <c r="CW3001" s="181"/>
      <c r="CX3001" s="181"/>
      <c r="CY3001" s="181"/>
      <c r="CZ3001" s="181"/>
      <c r="DA3001" s="181"/>
    </row>
    <row r="3002" spans="1:105" s="120" customFormat="1" ht="15" customHeight="1">
      <c r="A3002" s="228"/>
      <c r="B3002" s="346"/>
      <c r="C3002" s="349"/>
      <c r="D3002" s="237"/>
      <c r="E3002" s="237"/>
      <c r="F3002" s="242" t="s">
        <v>82</v>
      </c>
      <c r="G3002" s="121">
        <v>1.5</v>
      </c>
      <c r="H3002" s="83"/>
      <c r="I3002" s="83"/>
      <c r="J3002" s="83">
        <v>2</v>
      </c>
      <c r="K3002" s="83">
        <v>2.5</v>
      </c>
      <c r="L3002" s="83">
        <v>0</v>
      </c>
      <c r="M3002" s="83">
        <v>0</v>
      </c>
      <c r="N3002" s="83">
        <v>2.5</v>
      </c>
      <c r="O3002" s="83"/>
      <c r="P3002" s="83">
        <v>2.5</v>
      </c>
      <c r="Q3002" s="83">
        <v>0</v>
      </c>
      <c r="R3002" s="83">
        <v>2.5</v>
      </c>
      <c r="S3002" s="83">
        <v>0</v>
      </c>
      <c r="T3002" s="83">
        <v>2.5</v>
      </c>
      <c r="U3002" s="83">
        <v>2.5</v>
      </c>
      <c r="V3002" s="83"/>
      <c r="W3002" s="83">
        <v>2</v>
      </c>
      <c r="X3002" s="83">
        <v>2</v>
      </c>
      <c r="Y3002" s="83">
        <v>2</v>
      </c>
      <c r="Z3002" s="83">
        <v>2</v>
      </c>
      <c r="AA3002" s="83">
        <v>2</v>
      </c>
      <c r="AB3002" s="83"/>
      <c r="AC3002" s="79"/>
      <c r="AD3002" s="79">
        <v>2</v>
      </c>
      <c r="AE3002" s="79"/>
      <c r="AF3002" s="79">
        <v>2</v>
      </c>
      <c r="AG3002" s="79">
        <v>2</v>
      </c>
      <c r="AH3002" s="79">
        <v>2</v>
      </c>
      <c r="AI3002" s="79"/>
      <c r="AJ3002" s="79"/>
      <c r="AK3002" s="79">
        <v>2</v>
      </c>
      <c r="AL3002" s="79">
        <v>2.5</v>
      </c>
      <c r="AM3002" s="240"/>
      <c r="AN3002" s="240"/>
      <c r="AO3002" s="240"/>
      <c r="AP3002" s="240"/>
      <c r="AQ3002" s="240"/>
      <c r="AR3002" s="240"/>
      <c r="AS3002" s="240"/>
      <c r="AT3002" s="256"/>
      <c r="AU3002" s="256"/>
      <c r="AV3002" s="259"/>
      <c r="AW3002" s="259"/>
      <c r="AX3002" s="256"/>
      <c r="AY3002" s="256"/>
      <c r="AZ3002" s="256"/>
      <c r="BA3002" s="256"/>
      <c r="BB3002" s="256"/>
      <c r="BC3002" s="256"/>
      <c r="BD3002" s="256"/>
      <c r="BE3002" s="256"/>
      <c r="BF3002" s="256"/>
      <c r="BG3002" s="256"/>
      <c r="BH3002" s="256"/>
      <c r="BI3002" s="256"/>
      <c r="BJ3002" s="256"/>
      <c r="BK3002" s="256"/>
      <c r="BL3002" s="262"/>
      <c r="BM3002" s="262"/>
      <c r="BN3002" s="262"/>
      <c r="BO3002" s="262"/>
      <c r="BP3002" s="262"/>
      <c r="BQ3002" s="262"/>
      <c r="BR3002" s="270"/>
      <c r="BS3002" s="270"/>
      <c r="BT3002" s="270"/>
      <c r="BU3002" s="270"/>
      <c r="BV3002" s="270"/>
      <c r="BW3002" s="270"/>
      <c r="BX3002" s="256"/>
      <c r="BY3002" s="256"/>
      <c r="BZ3002" s="256"/>
      <c r="CA3002" s="267"/>
      <c r="CB3002" s="267"/>
      <c r="CC3002" s="274"/>
      <c r="CD3002" s="267"/>
      <c r="CE3002" s="267"/>
      <c r="CF3002" s="267"/>
      <c r="CG3002" s="267"/>
      <c r="CH3002" s="267"/>
      <c r="CI3002" s="267"/>
      <c r="CJ3002" s="267"/>
      <c r="CK3002" s="267"/>
      <c r="CL3002" s="265"/>
      <c r="CM3002" s="272"/>
      <c r="CN3002" s="264"/>
      <c r="CO3002" s="180"/>
      <c r="CP3002" s="226"/>
      <c r="CQ3002" s="226"/>
      <c r="CR3002" s="226"/>
      <c r="CS3002" s="181"/>
      <c r="CT3002" s="181"/>
      <c r="CU3002" s="181"/>
      <c r="CV3002" s="181"/>
      <c r="CW3002" s="181"/>
      <c r="CX3002" s="181"/>
      <c r="CY3002" s="181"/>
      <c r="CZ3002" s="181"/>
      <c r="DA3002" s="181"/>
    </row>
    <row r="3003" spans="1:105" s="120" customFormat="1" ht="15" customHeight="1">
      <c r="A3003" s="228"/>
      <c r="B3003" s="346"/>
      <c r="C3003" s="349"/>
      <c r="D3003" s="237"/>
      <c r="E3003" s="237"/>
      <c r="F3003" s="243"/>
      <c r="G3003" s="122">
        <v>2</v>
      </c>
      <c r="H3003" s="84"/>
      <c r="I3003" s="84"/>
      <c r="J3003" s="84"/>
      <c r="K3003" s="84"/>
      <c r="L3003" s="84"/>
      <c r="M3003" s="84"/>
      <c r="N3003" s="84"/>
      <c r="O3003" s="84">
        <v>8</v>
      </c>
      <c r="P3003" s="84"/>
      <c r="Q3003" s="84"/>
      <c r="R3003" s="84"/>
      <c r="S3003" s="84"/>
      <c r="T3003" s="84"/>
      <c r="U3003" s="84"/>
      <c r="V3003" s="84"/>
      <c r="W3003" s="84">
        <v>0.5</v>
      </c>
      <c r="X3003" s="84">
        <v>0.5</v>
      </c>
      <c r="Y3003" s="84">
        <v>0.5</v>
      </c>
      <c r="Z3003" s="84">
        <v>0.5</v>
      </c>
      <c r="AA3003" s="84">
        <v>0.5</v>
      </c>
      <c r="AB3003" s="84"/>
      <c r="AC3003" s="80"/>
      <c r="AD3003" s="80">
        <v>0.5</v>
      </c>
      <c r="AE3003" s="80"/>
      <c r="AF3003" s="80">
        <v>0.5</v>
      </c>
      <c r="AG3003" s="80">
        <v>0.5</v>
      </c>
      <c r="AH3003" s="80">
        <v>0.5</v>
      </c>
      <c r="AI3003" s="80"/>
      <c r="AJ3003" s="80"/>
      <c r="AK3003" s="80"/>
      <c r="AL3003" s="80"/>
      <c r="AM3003" s="240"/>
      <c r="AN3003" s="240"/>
      <c r="AO3003" s="240"/>
      <c r="AP3003" s="240"/>
      <c r="AQ3003" s="240"/>
      <c r="AR3003" s="240"/>
      <c r="AS3003" s="240"/>
      <c r="AT3003" s="256"/>
      <c r="AU3003" s="256"/>
      <c r="AV3003" s="259"/>
      <c r="AW3003" s="259"/>
      <c r="AX3003" s="256"/>
      <c r="AY3003" s="256"/>
      <c r="AZ3003" s="256"/>
      <c r="BA3003" s="256"/>
      <c r="BB3003" s="256"/>
      <c r="BC3003" s="256"/>
      <c r="BD3003" s="256"/>
      <c r="BE3003" s="256"/>
      <c r="BF3003" s="256"/>
      <c r="BG3003" s="256"/>
      <c r="BH3003" s="256"/>
      <c r="BI3003" s="256"/>
      <c r="BJ3003" s="256"/>
      <c r="BK3003" s="256"/>
      <c r="BL3003" s="262"/>
      <c r="BM3003" s="262"/>
      <c r="BN3003" s="262"/>
      <c r="BO3003" s="262"/>
      <c r="BP3003" s="262"/>
      <c r="BQ3003" s="262"/>
      <c r="BR3003" s="270"/>
      <c r="BS3003" s="270"/>
      <c r="BT3003" s="270"/>
      <c r="BU3003" s="270"/>
      <c r="BV3003" s="270"/>
      <c r="BW3003" s="270"/>
      <c r="BX3003" s="256"/>
      <c r="BY3003" s="256"/>
      <c r="BZ3003" s="256"/>
      <c r="CA3003" s="267"/>
      <c r="CB3003" s="267"/>
      <c r="CC3003" s="274"/>
      <c r="CD3003" s="267"/>
      <c r="CE3003" s="267"/>
      <c r="CF3003" s="267"/>
      <c r="CG3003" s="267"/>
      <c r="CH3003" s="267"/>
      <c r="CI3003" s="267"/>
      <c r="CJ3003" s="267"/>
      <c r="CK3003" s="267"/>
      <c r="CL3003" s="265"/>
      <c r="CM3003" s="272"/>
      <c r="CN3003" s="264"/>
      <c r="CO3003" s="180"/>
      <c r="CP3003" s="226"/>
      <c r="CQ3003" s="226"/>
      <c r="CR3003" s="226"/>
      <c r="CS3003" s="181"/>
      <c r="CT3003" s="181"/>
      <c r="CU3003" s="181"/>
      <c r="CV3003" s="181"/>
      <c r="CW3003" s="181"/>
      <c r="CX3003" s="181"/>
      <c r="CY3003" s="181"/>
      <c r="CZ3003" s="181"/>
      <c r="DA3003" s="181"/>
    </row>
    <row r="3004" spans="1:105" s="120" customFormat="1" ht="15" customHeight="1">
      <c r="A3004" s="228"/>
      <c r="B3004" s="346"/>
      <c r="C3004" s="349"/>
      <c r="D3004" s="237"/>
      <c r="E3004" s="237"/>
      <c r="F3004" s="243"/>
      <c r="G3004" s="122">
        <v>2.1</v>
      </c>
      <c r="H3004" s="84"/>
      <c r="I3004" s="84"/>
      <c r="J3004" s="84"/>
      <c r="K3004" s="84"/>
      <c r="L3004" s="84"/>
      <c r="M3004" s="84"/>
      <c r="N3004" s="84"/>
      <c r="O3004" s="84"/>
      <c r="P3004" s="84"/>
      <c r="Q3004" s="84"/>
      <c r="R3004" s="84"/>
      <c r="S3004" s="84"/>
      <c r="T3004" s="84"/>
      <c r="U3004" s="84"/>
      <c r="V3004" s="84"/>
      <c r="W3004" s="84"/>
      <c r="X3004" s="84"/>
      <c r="Y3004" s="84"/>
      <c r="Z3004" s="84"/>
      <c r="AA3004" s="84"/>
      <c r="AB3004" s="84"/>
      <c r="AC3004" s="80"/>
      <c r="AD3004" s="80"/>
      <c r="AE3004" s="80"/>
      <c r="AF3004" s="80"/>
      <c r="AG3004" s="80"/>
      <c r="AH3004" s="80"/>
      <c r="AI3004" s="80"/>
      <c r="AJ3004" s="80"/>
      <c r="AK3004" s="80"/>
      <c r="AL3004" s="80"/>
      <c r="AM3004" s="240"/>
      <c r="AN3004" s="240"/>
      <c r="AO3004" s="240"/>
      <c r="AP3004" s="240"/>
      <c r="AQ3004" s="240"/>
      <c r="AR3004" s="240"/>
      <c r="AS3004" s="240"/>
      <c r="AT3004" s="256"/>
      <c r="AU3004" s="256"/>
      <c r="AV3004" s="259"/>
      <c r="AW3004" s="259"/>
      <c r="AX3004" s="256"/>
      <c r="AY3004" s="256"/>
      <c r="AZ3004" s="256"/>
      <c r="BA3004" s="256"/>
      <c r="BB3004" s="256"/>
      <c r="BC3004" s="256"/>
      <c r="BD3004" s="256"/>
      <c r="BE3004" s="256"/>
      <c r="BF3004" s="256"/>
      <c r="BG3004" s="256"/>
      <c r="BH3004" s="256"/>
      <c r="BI3004" s="256"/>
      <c r="BJ3004" s="256"/>
      <c r="BK3004" s="256"/>
      <c r="BL3004" s="262"/>
      <c r="BM3004" s="262"/>
      <c r="BN3004" s="262"/>
      <c r="BO3004" s="262"/>
      <c r="BP3004" s="262"/>
      <c r="BQ3004" s="262"/>
      <c r="BR3004" s="270"/>
      <c r="BS3004" s="270"/>
      <c r="BT3004" s="270"/>
      <c r="BU3004" s="270"/>
      <c r="BV3004" s="270"/>
      <c r="BW3004" s="270"/>
      <c r="BX3004" s="256"/>
      <c r="BY3004" s="256"/>
      <c r="BZ3004" s="256"/>
      <c r="CA3004" s="267"/>
      <c r="CB3004" s="267"/>
      <c r="CC3004" s="274"/>
      <c r="CD3004" s="267"/>
      <c r="CE3004" s="267"/>
      <c r="CF3004" s="267"/>
      <c r="CG3004" s="267"/>
      <c r="CH3004" s="267"/>
      <c r="CI3004" s="267"/>
      <c r="CJ3004" s="267"/>
      <c r="CK3004" s="267"/>
      <c r="CL3004" s="265"/>
      <c r="CM3004" s="272"/>
      <c r="CN3004" s="264"/>
      <c r="CO3004" s="180"/>
      <c r="CP3004" s="226"/>
      <c r="CQ3004" s="226"/>
      <c r="CR3004" s="226"/>
      <c r="CS3004" s="181"/>
      <c r="CT3004" s="181"/>
      <c r="CU3004" s="181"/>
      <c r="CV3004" s="181"/>
      <c r="CW3004" s="181"/>
      <c r="CX3004" s="181"/>
      <c r="CY3004" s="181"/>
      <c r="CZ3004" s="181"/>
      <c r="DA3004" s="181"/>
    </row>
    <row r="3005" spans="1:105" s="120" customFormat="1" ht="15" customHeight="1">
      <c r="A3005" s="228"/>
      <c r="B3005" s="346"/>
      <c r="C3005" s="349"/>
      <c r="D3005" s="237"/>
      <c r="E3005" s="237"/>
      <c r="F3005" s="243"/>
      <c r="G3005" s="122">
        <v>2.7</v>
      </c>
      <c r="H3005" s="84"/>
      <c r="I3005" s="84"/>
      <c r="J3005" s="84"/>
      <c r="K3005" s="84"/>
      <c r="L3005" s="84"/>
      <c r="M3005" s="84"/>
      <c r="N3005" s="84"/>
      <c r="O3005" s="84"/>
      <c r="P3005" s="84"/>
      <c r="Q3005" s="84"/>
      <c r="R3005" s="84"/>
      <c r="S3005" s="84"/>
      <c r="T3005" s="84"/>
      <c r="U3005" s="84"/>
      <c r="V3005" s="84"/>
      <c r="W3005" s="84"/>
      <c r="X3005" s="84"/>
      <c r="Y3005" s="84"/>
      <c r="Z3005" s="84"/>
      <c r="AA3005" s="84"/>
      <c r="AB3005" s="84"/>
      <c r="AC3005" s="80"/>
      <c r="AD3005" s="80"/>
      <c r="AE3005" s="80"/>
      <c r="AF3005" s="80"/>
      <c r="AG3005" s="80"/>
      <c r="AH3005" s="80"/>
      <c r="AI3005" s="80"/>
      <c r="AJ3005" s="80"/>
      <c r="AK3005" s="80"/>
      <c r="AL3005" s="80"/>
      <c r="AM3005" s="240"/>
      <c r="AN3005" s="240"/>
      <c r="AO3005" s="240"/>
      <c r="AP3005" s="240"/>
      <c r="AQ3005" s="240"/>
      <c r="AR3005" s="240"/>
      <c r="AS3005" s="240"/>
      <c r="AT3005" s="256"/>
      <c r="AU3005" s="256"/>
      <c r="AV3005" s="259"/>
      <c r="AW3005" s="259"/>
      <c r="AX3005" s="256"/>
      <c r="AY3005" s="256"/>
      <c r="AZ3005" s="256"/>
      <c r="BA3005" s="256"/>
      <c r="BB3005" s="256"/>
      <c r="BC3005" s="256"/>
      <c r="BD3005" s="256"/>
      <c r="BE3005" s="256"/>
      <c r="BF3005" s="256"/>
      <c r="BG3005" s="256"/>
      <c r="BH3005" s="256"/>
      <c r="BI3005" s="256"/>
      <c r="BJ3005" s="256"/>
      <c r="BK3005" s="256"/>
      <c r="BL3005" s="262"/>
      <c r="BM3005" s="262"/>
      <c r="BN3005" s="262"/>
      <c r="BO3005" s="262"/>
      <c r="BP3005" s="262"/>
      <c r="BQ3005" s="262"/>
      <c r="BR3005" s="270"/>
      <c r="BS3005" s="270"/>
      <c r="BT3005" s="270"/>
      <c r="BU3005" s="270"/>
      <c r="BV3005" s="270"/>
      <c r="BW3005" s="270"/>
      <c r="BX3005" s="256"/>
      <c r="BY3005" s="256"/>
      <c r="BZ3005" s="256"/>
      <c r="CA3005" s="267"/>
      <c r="CB3005" s="267"/>
      <c r="CC3005" s="274"/>
      <c r="CD3005" s="267"/>
      <c r="CE3005" s="267"/>
      <c r="CF3005" s="267"/>
      <c r="CG3005" s="267"/>
      <c r="CH3005" s="267"/>
      <c r="CI3005" s="267"/>
      <c r="CJ3005" s="267"/>
      <c r="CK3005" s="267"/>
      <c r="CL3005" s="265"/>
      <c r="CM3005" s="272"/>
      <c r="CN3005" s="264"/>
      <c r="CO3005" s="180"/>
      <c r="CP3005" s="226"/>
      <c r="CQ3005" s="226"/>
      <c r="CR3005" s="226"/>
      <c r="CS3005" s="181"/>
      <c r="CT3005" s="181"/>
      <c r="CU3005" s="181"/>
      <c r="CV3005" s="181"/>
      <c r="CW3005" s="181"/>
      <c r="CX3005" s="181"/>
      <c r="CY3005" s="181"/>
      <c r="CZ3005" s="181"/>
      <c r="DA3005" s="181"/>
    </row>
    <row r="3006" spans="1:105" s="120" customFormat="1" ht="15" customHeight="1">
      <c r="A3006" s="228"/>
      <c r="B3006" s="346"/>
      <c r="C3006" s="349"/>
      <c r="D3006" s="237"/>
      <c r="E3006" s="237"/>
      <c r="F3006" s="243"/>
      <c r="G3006" s="122">
        <v>3</v>
      </c>
      <c r="H3006" s="84"/>
      <c r="I3006" s="84"/>
      <c r="J3006" s="84"/>
      <c r="K3006" s="84"/>
      <c r="L3006" s="84"/>
      <c r="M3006" s="84"/>
      <c r="N3006" s="84"/>
      <c r="O3006" s="84"/>
      <c r="P3006" s="84"/>
      <c r="Q3006" s="84"/>
      <c r="R3006" s="84"/>
      <c r="S3006" s="84"/>
      <c r="T3006" s="84"/>
      <c r="U3006" s="84"/>
      <c r="V3006" s="84"/>
      <c r="W3006" s="84"/>
      <c r="X3006" s="84"/>
      <c r="Y3006" s="84"/>
      <c r="Z3006" s="84"/>
      <c r="AA3006" s="84"/>
      <c r="AB3006" s="84"/>
      <c r="AC3006" s="80"/>
      <c r="AD3006" s="80"/>
      <c r="AE3006" s="80"/>
      <c r="AF3006" s="80"/>
      <c r="AG3006" s="80"/>
      <c r="AH3006" s="80"/>
      <c r="AI3006" s="80"/>
      <c r="AJ3006" s="80"/>
      <c r="AK3006" s="80"/>
      <c r="AL3006" s="80"/>
      <c r="AM3006" s="240"/>
      <c r="AN3006" s="240"/>
      <c r="AO3006" s="240"/>
      <c r="AP3006" s="240"/>
      <c r="AQ3006" s="240"/>
      <c r="AR3006" s="240"/>
      <c r="AS3006" s="240"/>
      <c r="AT3006" s="256"/>
      <c r="AU3006" s="256"/>
      <c r="AV3006" s="259"/>
      <c r="AW3006" s="259"/>
      <c r="AX3006" s="256"/>
      <c r="AY3006" s="256"/>
      <c r="AZ3006" s="256"/>
      <c r="BA3006" s="256"/>
      <c r="BB3006" s="256"/>
      <c r="BC3006" s="256"/>
      <c r="BD3006" s="256"/>
      <c r="BE3006" s="256"/>
      <c r="BF3006" s="256"/>
      <c r="BG3006" s="256"/>
      <c r="BH3006" s="256"/>
      <c r="BI3006" s="256"/>
      <c r="BJ3006" s="256"/>
      <c r="BK3006" s="256"/>
      <c r="BL3006" s="262"/>
      <c r="BM3006" s="262"/>
      <c r="BN3006" s="262"/>
      <c r="BO3006" s="262"/>
      <c r="BP3006" s="262"/>
      <c r="BQ3006" s="262"/>
      <c r="BR3006" s="270"/>
      <c r="BS3006" s="270"/>
      <c r="BT3006" s="270"/>
      <c r="BU3006" s="270"/>
      <c r="BV3006" s="270"/>
      <c r="BW3006" s="270"/>
      <c r="BX3006" s="256"/>
      <c r="BY3006" s="256"/>
      <c r="BZ3006" s="256"/>
      <c r="CA3006" s="267"/>
      <c r="CB3006" s="267"/>
      <c r="CC3006" s="274"/>
      <c r="CD3006" s="267"/>
      <c r="CE3006" s="267"/>
      <c r="CF3006" s="267"/>
      <c r="CG3006" s="267"/>
      <c r="CH3006" s="267"/>
      <c r="CI3006" s="267"/>
      <c r="CJ3006" s="267"/>
      <c r="CK3006" s="267"/>
      <c r="CL3006" s="265"/>
      <c r="CM3006" s="272"/>
      <c r="CN3006" s="264"/>
      <c r="CO3006" s="180"/>
      <c r="CP3006" s="226"/>
      <c r="CQ3006" s="226"/>
      <c r="CR3006" s="226"/>
      <c r="CS3006" s="181"/>
      <c r="CT3006" s="181"/>
      <c r="CU3006" s="181"/>
      <c r="CV3006" s="181"/>
      <c r="CW3006" s="181"/>
      <c r="CX3006" s="181"/>
      <c r="CY3006" s="181"/>
      <c r="CZ3006" s="181"/>
      <c r="DA3006" s="181"/>
    </row>
    <row r="3007" spans="1:105" s="120" customFormat="1" ht="15" customHeight="1">
      <c r="A3007" s="228"/>
      <c r="B3007" s="346"/>
      <c r="C3007" s="349"/>
      <c r="D3007" s="237"/>
      <c r="E3007" s="237"/>
      <c r="F3007" s="244"/>
      <c r="G3007" s="123">
        <v>3.9</v>
      </c>
      <c r="H3007" s="85"/>
      <c r="I3007" s="85"/>
      <c r="J3007" s="85"/>
      <c r="K3007" s="85"/>
      <c r="L3007" s="85"/>
      <c r="M3007" s="85"/>
      <c r="N3007" s="85"/>
      <c r="O3007" s="85"/>
      <c r="P3007" s="85"/>
      <c r="Q3007" s="85"/>
      <c r="R3007" s="85"/>
      <c r="S3007" s="85"/>
      <c r="T3007" s="85"/>
      <c r="U3007" s="85"/>
      <c r="V3007" s="85"/>
      <c r="W3007" s="85"/>
      <c r="X3007" s="85"/>
      <c r="Y3007" s="85"/>
      <c r="Z3007" s="85"/>
      <c r="AA3007" s="85"/>
      <c r="AB3007" s="85"/>
      <c r="AC3007" s="81"/>
      <c r="AD3007" s="81"/>
      <c r="AE3007" s="81"/>
      <c r="AF3007" s="81"/>
      <c r="AG3007" s="81"/>
      <c r="AH3007" s="81"/>
      <c r="AI3007" s="81"/>
      <c r="AJ3007" s="81"/>
      <c r="AK3007" s="81"/>
      <c r="AL3007" s="81"/>
      <c r="AM3007" s="240"/>
      <c r="AN3007" s="240"/>
      <c r="AO3007" s="240"/>
      <c r="AP3007" s="240"/>
      <c r="AQ3007" s="240"/>
      <c r="AR3007" s="240"/>
      <c r="AS3007" s="240"/>
      <c r="AT3007" s="256"/>
      <c r="AU3007" s="256"/>
      <c r="AV3007" s="259"/>
      <c r="AW3007" s="259"/>
      <c r="AX3007" s="256"/>
      <c r="AY3007" s="256"/>
      <c r="AZ3007" s="256"/>
      <c r="BA3007" s="256"/>
      <c r="BB3007" s="256"/>
      <c r="BC3007" s="256"/>
      <c r="BD3007" s="256"/>
      <c r="BE3007" s="256"/>
      <c r="BF3007" s="256"/>
      <c r="BG3007" s="256"/>
      <c r="BH3007" s="256"/>
      <c r="BI3007" s="256"/>
      <c r="BJ3007" s="256"/>
      <c r="BK3007" s="256"/>
      <c r="BL3007" s="262"/>
      <c r="BM3007" s="262"/>
      <c r="BN3007" s="262"/>
      <c r="BO3007" s="262"/>
      <c r="BP3007" s="262"/>
      <c r="BQ3007" s="262"/>
      <c r="BR3007" s="270"/>
      <c r="BS3007" s="270"/>
      <c r="BT3007" s="270"/>
      <c r="BU3007" s="270"/>
      <c r="BV3007" s="270"/>
      <c r="BW3007" s="270"/>
      <c r="BX3007" s="256"/>
      <c r="BY3007" s="256"/>
      <c r="BZ3007" s="256"/>
      <c r="CA3007" s="267"/>
      <c r="CB3007" s="267"/>
      <c r="CC3007" s="274"/>
      <c r="CD3007" s="267"/>
      <c r="CE3007" s="267"/>
      <c r="CF3007" s="267"/>
      <c r="CG3007" s="267"/>
      <c r="CH3007" s="267"/>
      <c r="CI3007" s="267"/>
      <c r="CJ3007" s="267"/>
      <c r="CK3007" s="267"/>
      <c r="CL3007" s="265"/>
      <c r="CM3007" s="272"/>
      <c r="CN3007" s="264"/>
      <c r="CO3007" s="180"/>
      <c r="CP3007" s="226"/>
      <c r="CQ3007" s="226"/>
      <c r="CR3007" s="226"/>
      <c r="CS3007" s="181"/>
      <c r="CT3007" s="181"/>
      <c r="CU3007" s="181"/>
      <c r="CV3007" s="181"/>
      <c r="CW3007" s="181"/>
      <c r="CX3007" s="181"/>
      <c r="CY3007" s="181"/>
      <c r="CZ3007" s="181"/>
      <c r="DA3007" s="181"/>
    </row>
    <row r="3008" spans="1:105" s="120" customFormat="1" ht="15" customHeight="1">
      <c r="A3008" s="229"/>
      <c r="B3008" s="347"/>
      <c r="C3008" s="350"/>
      <c r="D3008" s="238"/>
      <c r="E3008" s="238"/>
      <c r="F3008" s="245" t="s">
        <v>83</v>
      </c>
      <c r="G3008" s="246"/>
      <c r="H3008" s="82"/>
      <c r="I3008" s="82"/>
      <c r="J3008" s="82"/>
      <c r="K3008" s="82"/>
      <c r="L3008" s="82"/>
      <c r="M3008" s="82"/>
      <c r="N3008" s="82"/>
      <c r="O3008" s="82"/>
      <c r="P3008" s="82"/>
      <c r="Q3008" s="82"/>
      <c r="R3008" s="82"/>
      <c r="S3008" s="82"/>
      <c r="T3008" s="82"/>
      <c r="U3008" s="82"/>
      <c r="V3008" s="82"/>
      <c r="W3008" s="82"/>
      <c r="X3008" s="82"/>
      <c r="Y3008" s="82"/>
      <c r="Z3008" s="82"/>
      <c r="AA3008" s="82"/>
      <c r="AB3008" s="82"/>
      <c r="AC3008" s="35"/>
      <c r="AD3008" s="35"/>
      <c r="AE3008" s="35"/>
      <c r="AF3008" s="35"/>
      <c r="AG3008" s="35"/>
      <c r="AH3008" s="35"/>
      <c r="AI3008" s="35"/>
      <c r="AJ3008" s="35"/>
      <c r="AK3008" s="35"/>
      <c r="AL3008" s="35"/>
      <c r="AM3008" s="241"/>
      <c r="AN3008" s="241"/>
      <c r="AO3008" s="241"/>
      <c r="AP3008" s="241"/>
      <c r="AQ3008" s="241"/>
      <c r="AR3008" s="241"/>
      <c r="AS3008" s="241"/>
      <c r="AT3008" s="257"/>
      <c r="AU3008" s="257"/>
      <c r="AV3008" s="260"/>
      <c r="AW3008" s="260"/>
      <c r="AX3008" s="257"/>
      <c r="AY3008" s="257"/>
      <c r="AZ3008" s="257"/>
      <c r="BA3008" s="257"/>
      <c r="BB3008" s="257"/>
      <c r="BC3008" s="257"/>
      <c r="BD3008" s="257"/>
      <c r="BE3008" s="257"/>
      <c r="BF3008" s="257"/>
      <c r="BG3008" s="257"/>
      <c r="BH3008" s="257"/>
      <c r="BI3008" s="257"/>
      <c r="BJ3008" s="257"/>
      <c r="BK3008" s="257"/>
      <c r="BL3008" s="263"/>
      <c r="BM3008" s="263"/>
      <c r="BN3008" s="263"/>
      <c r="BO3008" s="263"/>
      <c r="BP3008" s="263"/>
      <c r="BQ3008" s="263"/>
      <c r="BR3008" s="271"/>
      <c r="BS3008" s="271"/>
      <c r="BT3008" s="271"/>
      <c r="BU3008" s="271"/>
      <c r="BV3008" s="271"/>
      <c r="BW3008" s="271"/>
      <c r="BX3008" s="257"/>
      <c r="BY3008" s="257"/>
      <c r="BZ3008" s="257"/>
      <c r="CA3008" s="268"/>
      <c r="CB3008" s="268"/>
      <c r="CC3008" s="275"/>
      <c r="CD3008" s="268"/>
      <c r="CE3008" s="268"/>
      <c r="CF3008" s="268"/>
      <c r="CG3008" s="268"/>
      <c r="CH3008" s="268"/>
      <c r="CI3008" s="268"/>
      <c r="CJ3008" s="268"/>
      <c r="CK3008" s="268"/>
      <c r="CL3008" s="265"/>
      <c r="CM3008" s="272"/>
      <c r="CN3008" s="264"/>
      <c r="CO3008" s="180"/>
      <c r="CP3008" s="226"/>
      <c r="CQ3008" s="226"/>
      <c r="CR3008" s="226"/>
      <c r="CS3008" s="181"/>
      <c r="CT3008" s="181"/>
      <c r="CU3008" s="181"/>
      <c r="CV3008" s="181"/>
      <c r="CW3008" s="181"/>
      <c r="CX3008" s="181"/>
      <c r="CY3008" s="181"/>
      <c r="CZ3008" s="181"/>
      <c r="DA3008" s="181"/>
    </row>
    <row r="3009" spans="1:105" s="120" customFormat="1" ht="15" customHeight="1">
      <c r="A3009" s="227">
        <f t="shared" si="968"/>
        <v>373</v>
      </c>
      <c r="B3009" s="613" t="s">
        <v>657</v>
      </c>
      <c r="C3009" s="544" t="s">
        <v>659</v>
      </c>
      <c r="D3009" s="236">
        <v>44105</v>
      </c>
      <c r="E3009" s="236" t="s">
        <v>1195</v>
      </c>
      <c r="F3009" s="253" t="s">
        <v>80</v>
      </c>
      <c r="G3009" s="254"/>
      <c r="H3009" s="82" t="s">
        <v>69</v>
      </c>
      <c r="I3009" s="82"/>
      <c r="J3009" s="82" t="s">
        <v>60</v>
      </c>
      <c r="K3009" s="82" t="s">
        <v>60</v>
      </c>
      <c r="L3009" s="82" t="s">
        <v>60</v>
      </c>
      <c r="M3009" s="82" t="s">
        <v>60</v>
      </c>
      <c r="N3009" s="82" t="s">
        <v>60</v>
      </c>
      <c r="O3009" s="82"/>
      <c r="P3009" s="82" t="s">
        <v>60</v>
      </c>
      <c r="Q3009" s="82" t="s">
        <v>60</v>
      </c>
      <c r="R3009" s="82" t="s">
        <v>60</v>
      </c>
      <c r="S3009" s="82" t="s">
        <v>60</v>
      </c>
      <c r="T3009" s="82" t="s">
        <v>60</v>
      </c>
      <c r="U3009" s="82" t="s">
        <v>631</v>
      </c>
      <c r="V3009" s="82"/>
      <c r="W3009" s="82" t="s">
        <v>67</v>
      </c>
      <c r="X3009" s="82" t="s">
        <v>67</v>
      </c>
      <c r="Y3009" s="82" t="s">
        <v>61</v>
      </c>
      <c r="Z3009" s="82" t="s">
        <v>61</v>
      </c>
      <c r="AA3009" s="82" t="s">
        <v>61</v>
      </c>
      <c r="AB3009" s="82" t="s">
        <v>61</v>
      </c>
      <c r="AC3009" s="82"/>
      <c r="AD3009" s="82" t="s">
        <v>61</v>
      </c>
      <c r="AE3009" s="82" t="s">
        <v>61</v>
      </c>
      <c r="AF3009" s="82" t="s">
        <v>61</v>
      </c>
      <c r="AG3009" s="82" t="s">
        <v>61</v>
      </c>
      <c r="AH3009" s="82" t="s">
        <v>61</v>
      </c>
      <c r="AI3009" s="82" t="s">
        <v>1471</v>
      </c>
      <c r="AJ3009" s="82"/>
      <c r="AK3009" s="82" t="s">
        <v>60</v>
      </c>
      <c r="AL3009" s="82" t="s">
        <v>60</v>
      </c>
      <c r="AM3009" s="239">
        <f>COUNTIF(H3009:AL3009,"PH")+COUNTIF(H3009:AL3009,"PH/L")+COUNTIF(H3009:AL3009,"PM")</f>
        <v>0</v>
      </c>
      <c r="AN3009" s="239">
        <f>COUNTIF(H3009:AL3009,"PD")+COUNTIF(H3009:AL3009,"PDD")+COUNTIF(H3009:AL3009,"P/DS")/2+COUNTIF(H3009:AL3009,"PMD")</f>
        <v>0</v>
      </c>
      <c r="AO3009" s="239">
        <f>COUNTIF(H3009:AL3009,"PN")+COUNTIF(H3009:AL3009,"P/NS")/2+COUNTIF(H3009:AL3009,"PH")+COUNTIF(H3009:AL3009,"PH/F")/2+COUNTIF(H3009:AL3009,"PH/L")/2+COUNTIF(H3009:AL3009,"PM")</f>
        <v>0</v>
      </c>
      <c r="AP3009" s="239">
        <f>COUNTIF(H3009:AL3009,"BH")+COUNTIF(H3009:AL3009,"AL/BL")+COUNTIF(H3009:AL3009,"UL/BL")+COUNTIF(H3009:AL3009,"BM")</f>
        <v>0</v>
      </c>
      <c r="AQ3009" s="239">
        <f>COUNTIF(H3009:AL3009,"DS")+COUNTIF(H3009:AL3009,"AL/DS")/2+COUNTIF(H3009:AL3009,"UL/DS")/2+COUNTIF(H3009:AL3009,"CT")+COUNTIF(H3009:AL3009,"MD")</f>
        <v>12.5</v>
      </c>
      <c r="AR3009" s="239">
        <f>COUNTIF(H3009:AL3009,"NS")+COUNTIF(H3009:AL3009,"AL/NS")/2+COUNTIF(H3009:AL3009,"UL/NS")/2+COUNTIF(H3009:AL3009,"BH")+COUNTIF(H3009:AL3009,"AL/BF")/2+COUNTIF(H3009:AL3009,"AL/BL")/2+COUNTIF(H3009:AL3009,"UL/BL")/2+COUNTIF(H3009:AL3009,"UL/BF")/2+COUNTIF(H3009:AL3009,"BM")</f>
        <v>9</v>
      </c>
      <c r="AS3009" s="239">
        <f>COUNTIF(H3009:AL3009,"AL")+COUNTIF(H3009:AL3009,"AL/DS")/2+COUNTIF(H3009:AL3009,"AL/NS")/2+COUNTIF(H3009:AL3009,"NH")+COUNTIF(H3009:AL3009,"SL")+COUNTIF(H3009:AL3009,"NHD")+COUNTIF(H3009:AL3009,"B")+COUNTIF(H3009:AL3009,"HL")+COUNTIF(H3009:AL3009,"AL/BF")/2+COUNTIF(H3009:AL3009,"AL/BL")/2</f>
        <v>3</v>
      </c>
      <c r="AT3009" s="255">
        <f>COUNTIF(H3009:AL3009,"PD")+COUNTIF(H3009:AL3009,"PN")+COUNTIF(H3009:AL3009,"P/DS")/2+COUNTIF(H3009:AL3009,"P/NS")/2+COUNTIF(H3009:AL3009,"DS")+COUNTIF(H3009:AL3009,"NS")+COUNTIF(H3009:AL3009,"AL")+COUNTIF(H3009:AL3009,"AL/DS")+COUNTIF(H3009:AL3009,"AL/NS")+COUNTIF(H3009:AL3009,"NH")+COUNTIF(H3009:AL3009,"SL")+COUNTIF(H3009:AL3009,"UL/DS")/2+COUNTIF(H3009:AL3009,"UL/NS")/2+COUNTIF(H3009:AL3009,"CT")+COUNTIF(H3009:AL3009,"NHD")+COUNTIF(H3009:AL3009,"PDD")+COUNTIF(H3009:AL3009,"B")+COUNTIF(H3009:AL3009,"HL")+COUNTIF(H3009:AL3009,"PH")+COUNTIF(H3009:AL3009,"BH")+COUNTIF(H3009:AL3009,"AL/BF")+COUNTIF(H3009:AL3009,"AL/BL")+COUNTIF(H3009:AL3009,"UL/BF")/2+COUNTIF(H3009:AL3009,"UL/BL")/2+COUNTIF(H3009:AL3009,"PH/F")/2+COUNTIF(H3009:AL3009,"PH/L")/2+COUNTIF(H3009:AL3009,"MD")+COUNTIF(H3009:AL3009,"PMD")+COUNTIF(H3009:AL3009,"PM")+COUNTIF(H3009:AL3009,"BM")</f>
        <v>24.5</v>
      </c>
      <c r="AU3009" s="255">
        <f>COUNTIF(H3009:AL3009,"P/DS")/2+COUNTIF(H3009:AL3009,"P/NS")/2+COUNTIF(H3009:AL3009,"IL")+COUNTIF(H3009:AL3009,"NL")+COUNTIF(H3009:AL3009,"UL")+COUNTIF(H3009:AL3009,"UL/DS")/2+COUNTIF(H3009:AL3009,"UL/NS")/2+COUNTIF(H3009:AL3009,"KT")+COUNTIF(H3009:AL3009,"UL/BF")/2+COUNTIF(H3009:AL3009,"UL/BL")/2+COUNTIF(H3009:AL3009,"PH/F")/2+COUNTIF(H3009:AL3009,"PH/L")/2+COUNTIF(H3009:AL3009,"NB")</f>
        <v>1.5</v>
      </c>
      <c r="AV3009" s="258">
        <f>COUNTIF(H3009:AL3009,"PN")+COUNTIF(H3009:AL3009,"TVD")+COUNTIF(H3009:AL3009,"PH")+COUNTIF(H3009:AL3009,"PM")+COUNTIF(H3009:AL3009,"PDD")-COUNTIFS(H3009:AL3009,"PN",H3016:AL3016,"&gt;=3")-COUNTIFS(H3009:AL3009,"PM",H3016:AL3016,"&gt;=3")</f>
        <v>0</v>
      </c>
      <c r="AW3009" s="258">
        <f>COUNTIF(H3009:AL3009,"NS")+COUNTIF(H3009:AL3009,"D")+COUNTIF(H3009:AL3009,"BH")+COUNTIF(H3009:AL3009,"NHD")+COUNTIF(H3009:AL3009,"BM")-COUNTIFS(H3009:AL3009,"NS",H3016:AL3016,"&gt;=3")-COUNTIFS(H3009:AL3009,"BH",H3016:AL3016,"&gt;=3")-COUNTIFS(H3009:AL3009,"BM",H3016:AL3016,"&gt;=3")</f>
        <v>9</v>
      </c>
      <c r="AX3009" s="255">
        <f>COUNTIF(H3009:AL3009,"AL")+COUNTIF(H3009:AL3009,"AL/DS")/2+COUNTIF(H3009:AL3009,"AL/NS")/2+COUNTIF(H3009:AL3009,"AL/BF")+COUNTIF(H3009:AL3009,"AL/BL")/2</f>
        <v>2</v>
      </c>
      <c r="AY3009" s="255">
        <f>COUNTIF(H3009:AL3009,"SL")</f>
        <v>0</v>
      </c>
      <c r="AZ3009" s="255">
        <f>COUNTIF(H3009:AL3009,"NH")</f>
        <v>1</v>
      </c>
      <c r="BA3009" s="255">
        <f>COUNTIF(H3009:AL3009,"HL")</f>
        <v>0</v>
      </c>
      <c r="BB3009" s="255">
        <f>COUNTIF(G3009:AL3009,"P/DS")/2+COUNTIF(G3009:AL3009,"P/NS")/2+COUNTIF(G3009:AL3009,"UL")+COUNTIF(G3009:AL3009,"UL/DS")/2+COUNTIF(G3009:AL3009,"UL/NS")/2+COUNTIF(G3009:AL3009,"UL/BL")/2+COUNTIF(G3009:AL3009,"UL/BF")/2+COUNTIF(G3009:AL3009,"PH/F")/2+COUNTIF(G3009:AL3009,"PH/L")/2</f>
        <v>0.5</v>
      </c>
      <c r="BC3009" s="255">
        <f>COUNTIF(H3009:AL3009,"NB")</f>
        <v>1</v>
      </c>
      <c r="BD3009" s="255">
        <f>COUNTIF(H3009:AL3009,"NL")</f>
        <v>0</v>
      </c>
      <c r="BE3009" s="255">
        <f>COUNTIF(H3009:AL3009,"IL")</f>
        <v>0</v>
      </c>
      <c r="BF3009" s="255">
        <f>COUNTIF(H3009:AL3009,"KT")</f>
        <v>0</v>
      </c>
      <c r="BG3009" s="255">
        <f>COUNTIF(H3009:AL3009,"L70")</f>
        <v>0</v>
      </c>
      <c r="BH3009" s="255">
        <f>COUNTIF(H3009:AL3009,"MD")</f>
        <v>0</v>
      </c>
      <c r="BI3009" s="255">
        <f>COUNTIF(H3009:AL3009,"PMD")</f>
        <v>0</v>
      </c>
      <c r="BJ3009" s="255">
        <f>COUNTIF(H3009:AL3009,"PM")</f>
        <v>0</v>
      </c>
      <c r="BK3009" s="255">
        <f>COUNTIF(H3009:AL3009,"BM")</f>
        <v>0</v>
      </c>
      <c r="BL3009" s="261">
        <f>SUMIF(H3009:AL3009,"PD",H3010:AL3010)+SUMIF(H3009:AL3009,"PN",H3010:AL3010)+SUMIF(H3009:AL3009,"P/DS",H3010:AL3010)+SUMIF(H3009:AL3009,"PN/F",H3010:AL3010)+SUMIF(H3009:AL3009,"PN/L",H3010:AL3010)+SUMIF(H3009:AL3009,"TV",H3010:AL3010)+SUMIF(H3009:AL3009,"TVD",H3010:AL3010)+SUMIF(H3009:AL3009,"PDD",H3010:AL3010)</f>
        <v>0</v>
      </c>
      <c r="BM3009" s="261">
        <f>SUMIF(H3009:AL3009,"PD",H3011:AL3011)+SUMIF(H3009:AL3009,"PN",H3011:AL3011)+SUMIF(H3009:AL3009,"P/DS",H3011:AL3011)+SUMIF(H3009:AL3009,"PN/F",H3011:AL3011)+SUMIF(H3009:AL3009,"PN/L",H3011:AL3011)+SUMIF(H3009:AL3009,"TV",H3011:AL3011)+SUMIF(H3009:AL3009,"TVD",H3011:AL3011)+SUMIF(H3009:AL3009,"PDD",H3011:AL3011)+SUMIF(H3009:AL3009,"PMD",H3011:AL3011)</f>
        <v>0</v>
      </c>
      <c r="BN3009" s="261">
        <f>SUMIF(H3009:AL3009,"PD",H3012:AL3012)+SUMIF(H3009:AL3009,"PN",H3012:AL3012)+SUMIF(H3009:AL3009,"P/DS",H3012:AL3012)+SUMIF(H3009:AL3009,"PN/F",H3012:AL3012)+SUMIF(H3009:AL3009,"PN/L",H3012:AL3012)+SUMIF(H3009:AL3009,"TV",H3012:AL3012)+SUMIF(H3009:AL3009,"TVD",H3012:AL3012)</f>
        <v>0</v>
      </c>
      <c r="BO3009" s="261">
        <f>SUMIF(H3009:AL3009,"PD",H3013:AL3013)+SUMIF(H3009:AL3009,"PN",H3013:AL3013)+SUMIF(H3009:AL3009,"P/DS",H3013:AL3013)+SUMIF(H3009:AL3009,"PN/F",H3013:AL3013)+SUMIF(H3009:AL3009,"PN/L",H3013:AL3013)+SUMIF(H3009:AL3009,"TV",H3013:AL3013)+SUMIF(H3009:AL3009,"TVD",H3013:AL3013)</f>
        <v>0</v>
      </c>
      <c r="BP3009" s="261">
        <f>SUMIF(H3009:AL3009,"PD",H3014:AL3014)+SUMIF(H3009:AL3009,"PN",H3014:AL3014)+SUMIF(H3009:AL3009,"P/DS",H3014:AL3014)+SUMIF(H3009:AL3009,"PN/F",H3014:AL3014)+SUMIF(H3009:AL3009,"PN/L",H3014:AL3014)+SUMIF(H3009:AL3009,"TV",H3014:AL3014)+SUMIF(H3009:AL3009,"TVD",H3014:AL3014)+SUMIF(H3009:AL3009,"PDD",H3014:AL3014)+SUMIF(H3009:AL3009,"PH",H3014:AL3014)+SUMIF(H3009:AL3009,"PM",H3014:AL3014)</f>
        <v>0</v>
      </c>
      <c r="BQ3009" s="261">
        <f>SUMIF(H3009:AL3009,"PD",H3015:AL3015)+SUMIF(H3009:AL3009,"PN",H3015:AL3015)+SUMIF(H3009:AL3009,"P/DS",H3015:AL3015)+SUMIF(H3009:AL3009,"PN/F",H3015:AL3015)+SUMIF(H3009:AL3009,"PN/L",H3015:AL3015)+SUMIF(H3009:AL3009,"TV",H3015:AL3015)+SUMIF(H3009:AL3009,"TVD",H3015:AL3015)+SUMIF(H3009:AL3009,"PDD",H3015:AL3015)+SUMIF(H3009:AL3009,"PH",H3015:AL3015)+SUMIF(H3009:AL3009,"PM",H3015:AL3015)</f>
        <v>0</v>
      </c>
      <c r="BR3009" s="269">
        <f>SUM(H3010:AL3010)-BL3009</f>
        <v>32.5</v>
      </c>
      <c r="BS3009" s="269">
        <f>SUM(H3011:AL3011)-BM3009</f>
        <v>26</v>
      </c>
      <c r="BT3009" s="269">
        <f>SUM(H3012:AL3012)-BN3009</f>
        <v>0</v>
      </c>
      <c r="BU3009" s="269">
        <f>SUM(H3013:AL3013)-BO3009</f>
        <v>0</v>
      </c>
      <c r="BV3009" s="269">
        <f>SUM(H3014:AL3014)-BP3009</f>
        <v>0</v>
      </c>
      <c r="BW3009" s="269">
        <f>SUM(H3015:AL3015)-BQ3009</f>
        <v>0</v>
      </c>
      <c r="BX3009" s="255">
        <f>SUMIF(H3009:AL3009,"PD",H3016:AL3016)+SUMIF(H3009:AL3009,"PN",H3016:AL3016)+SUMIF(H3009:AL3009,"P/DS",H3016:AL3016)+SUMIF(H3009:AL3009,"PN/F",H3016:AL3016)+SUMIF(H3009:AL3009,"PN/L",H3016:AL3016)</f>
        <v>0</v>
      </c>
      <c r="BY3009" s="255">
        <f>SUM(H3016:AL3016)-BX3009</f>
        <v>0</v>
      </c>
      <c r="BZ3009" s="255">
        <f t="shared" ref="BZ3009" si="975">+SUM(BL3009:BW3016)</f>
        <v>58.5</v>
      </c>
      <c r="CA3009" s="266">
        <f>(COUNTIFS(H3009:AL3009,"PD",H3010:AL3010,"&gt;=2"))*0.5-IF(CN3009="VP",COUNTIFS($H$16:$AL$16,"SAT",H3009:AL3009,"PD",H3010:AL3010,"&gt;=2"))*0.5</f>
        <v>0</v>
      </c>
      <c r="CB3009" s="266">
        <f>(COUNTIFS(H3009:AL3009,"PN",H3011:AL3011,"&gt;=0.5",H3010:AL3010,"&gt;=1.5"))*0.5+COUNTIFS(H3009:AL3009,"PDD",H3011:AL3011,"&gt;=0.5",H3010:AL3010,"&gt;=1.5")*0.5</f>
        <v>0</v>
      </c>
      <c r="CC3009" s="273">
        <f>(COUNTIFS(H3009:AL3009,"TV",H3011:AL3011,"&gt;=10"))*0.5+(COUNTIFS(H3009:AL3009,"PMD",H3011:AL3011,"&gt;=2"))*0.5</f>
        <v>0</v>
      </c>
      <c r="CD3009" s="266">
        <f>(COUNTIFS(H3009:AL3009,"TVD",H3013:AL3013,"&gt;=6.5",H3011:AL3011,"&gt;=3.5"))*0.5</f>
        <v>0</v>
      </c>
      <c r="CE3009" s="266">
        <f>(COUNTIFS(H3009:AL3009,"PD",H3014:AL3014,"&gt;=10"))*0.5</f>
        <v>0</v>
      </c>
      <c r="CF3009" s="266">
        <f>(COUNTIFS(H3009:AL3009,"PDD",H3014:AL3014,"&gt;=3.5",H3015:AL3015,"&gt;=6.5")+COUNTIFS(H3009:AL3009,"PH",H3015:AL3015,"&gt;=0.5",H3014:AL3014,"&gt;=1.5")+COUNTIFS(H3009:AL3009,"PM",H3015:AL3015,"&gt;=0.5",H3014:AL3014,"&gt;=1.5"))*0.5</f>
        <v>0</v>
      </c>
      <c r="CG3009" s="266">
        <f>(COUNTIFS(H3009:AL3009,"DS",H3010:AL3010,"&gt;=2")+COUNTIFS(H3009:AL3009,"AL/DS",H3010:AL3010,"&gt;=2"))*0.5-IF(CN3009="VP",COUNTIFS($H$16:$AL$16,"SAT",H3009:AL3009,"DS",H3010:AL3010,"&gt;=2"))*0.5</f>
        <v>4.5</v>
      </c>
      <c r="CH3009" s="266">
        <f>(COUNTIFS(H3009:AL3009,"NS",H3011:AL3011,"&gt;=0.5",H3010:AL3010,"&gt;=1.5")+COUNTIFS(H3009:AL3009,"AL/NS",H3011:AL3011,"&gt;=0.5",H3010:AL3010,"&gt;=1.5")+COUNTIFS(H3009:AL3009,"NHD",H3011:AL3011,"&gt;=4.5",H3014:AL3014,"&gt;=2",H3010:AL3010,"&gt;=1.5"))*0.5</f>
        <v>3</v>
      </c>
      <c r="CI3009" s="266">
        <f>(COUNTIF(H3011:AL3011,"&gt;=10")+COUNTIFS(H3009:AL3009,"MD",H3011:AL3011,"&gt;=2")-COUNTIFS(H3009:AL3009,"TV",H3011:AL3011,"&gt;=10"))*0.5</f>
        <v>1</v>
      </c>
      <c r="CJ3009" s="266">
        <f>(COUNTIFS(H3009:AL3009,"D",H3013:AL3013,"&gt;=6.5",H3011:AL3011,"&gt;=3.5"))*0.5</f>
        <v>0</v>
      </c>
      <c r="CK3009" s="266">
        <f>(COUNTIF(H3014:AL3014,"&gt;=10")-COUNTIFS(H3009:AL3009,"PD",H3014:AL3014,"&gt;=10"))*0.5</f>
        <v>0</v>
      </c>
      <c r="CL3009" s="265">
        <f>(COUNTIFS(H3009:AL3009,"NHD",H3014:AL3014,"&gt;=3.5",H3015:AL3015,"&gt;=6.5")+COUNTIFS(H3009:AL3009,"BH",H3014:AL3014,"&gt;=1.5",H3015:AL3015,"&gt;=0.5")+COUNTIFS(H3009:AL3009,"BM",H3014:AL3014,"&gt;=1.5",H3015:AL3015,"&gt;=0.5")+COUNTIFS(H3009:AL3009,"D",H3014:AL3014,"&gt;=1.5",H3015:AL3015,"&gt;=0.5"))*0.5</f>
        <v>0</v>
      </c>
      <c r="CM3009" s="272"/>
      <c r="CN3009" s="264" t="s">
        <v>723</v>
      </c>
      <c r="CO3009" s="138">
        <f t="shared" ref="CO3009" si="976">+AM3009+AN3009+AO3009+AP3009+AQ3009+AR3009+AS3009+AU3009+BG3009</f>
        <v>26</v>
      </c>
      <c r="CP3009" s="225">
        <f>+SUM(I3010:I3015)-I3016</f>
        <v>12.5</v>
      </c>
      <c r="CQ3009" s="225">
        <f>+SUM(J3010:J3015)-J3016</f>
        <v>2.5</v>
      </c>
      <c r="CR3009" s="225">
        <f>+SUM(K3010:K3015)-K3016</f>
        <v>2.5</v>
      </c>
      <c r="CS3009" s="139"/>
      <c r="CT3009" s="139"/>
      <c r="CU3009" s="139"/>
      <c r="CV3009" s="139"/>
      <c r="CW3009" s="139"/>
      <c r="CX3009" s="139"/>
      <c r="CY3009" s="139"/>
      <c r="CZ3009" s="139"/>
      <c r="DA3009" s="139"/>
    </row>
    <row r="3010" spans="1:105" s="120" customFormat="1" ht="15" customHeight="1">
      <c r="A3010" s="228"/>
      <c r="B3010" s="614"/>
      <c r="C3010" s="545"/>
      <c r="D3010" s="237"/>
      <c r="E3010" s="237"/>
      <c r="F3010" s="242" t="s">
        <v>82</v>
      </c>
      <c r="G3010" s="121">
        <v>1.5</v>
      </c>
      <c r="H3010" s="83"/>
      <c r="I3010" s="83"/>
      <c r="J3010" s="83">
        <v>2.5</v>
      </c>
      <c r="K3010" s="83">
        <v>2.5</v>
      </c>
      <c r="L3010" s="83">
        <v>2.5</v>
      </c>
      <c r="M3010" s="83">
        <v>0</v>
      </c>
      <c r="N3010" s="83">
        <v>2.5</v>
      </c>
      <c r="O3010" s="83"/>
      <c r="P3010" s="83">
        <v>0</v>
      </c>
      <c r="Q3010" s="83">
        <v>2</v>
      </c>
      <c r="R3010" s="83">
        <v>2</v>
      </c>
      <c r="S3010" s="83">
        <v>2.5</v>
      </c>
      <c r="T3010" s="83">
        <v>2.5</v>
      </c>
      <c r="U3010" s="83">
        <v>0</v>
      </c>
      <c r="V3010" s="83"/>
      <c r="W3010" s="83"/>
      <c r="X3010" s="83"/>
      <c r="Y3010" s="83">
        <v>2</v>
      </c>
      <c r="Z3010" s="83">
        <v>2</v>
      </c>
      <c r="AA3010" s="83"/>
      <c r="AB3010" s="83"/>
      <c r="AC3010" s="79"/>
      <c r="AD3010" s="79">
        <v>2</v>
      </c>
      <c r="AE3010" s="79">
        <v>2</v>
      </c>
      <c r="AF3010" s="79"/>
      <c r="AG3010" s="79">
        <v>1.5</v>
      </c>
      <c r="AH3010" s="79">
        <v>2</v>
      </c>
      <c r="AI3010" s="79"/>
      <c r="AJ3010" s="79"/>
      <c r="AK3010" s="79"/>
      <c r="AL3010" s="79">
        <v>2</v>
      </c>
      <c r="AM3010" s="240"/>
      <c r="AN3010" s="240"/>
      <c r="AO3010" s="240"/>
      <c r="AP3010" s="240"/>
      <c r="AQ3010" s="240"/>
      <c r="AR3010" s="240"/>
      <c r="AS3010" s="240"/>
      <c r="AT3010" s="256"/>
      <c r="AU3010" s="256"/>
      <c r="AV3010" s="259"/>
      <c r="AW3010" s="259"/>
      <c r="AX3010" s="256"/>
      <c r="AY3010" s="256"/>
      <c r="AZ3010" s="256"/>
      <c r="BA3010" s="256"/>
      <c r="BB3010" s="256"/>
      <c r="BC3010" s="256"/>
      <c r="BD3010" s="256"/>
      <c r="BE3010" s="256"/>
      <c r="BF3010" s="256"/>
      <c r="BG3010" s="256"/>
      <c r="BH3010" s="256"/>
      <c r="BI3010" s="256"/>
      <c r="BJ3010" s="256"/>
      <c r="BK3010" s="256"/>
      <c r="BL3010" s="262"/>
      <c r="BM3010" s="262"/>
      <c r="BN3010" s="262"/>
      <c r="BO3010" s="262"/>
      <c r="BP3010" s="262"/>
      <c r="BQ3010" s="262"/>
      <c r="BR3010" s="270"/>
      <c r="BS3010" s="270"/>
      <c r="BT3010" s="270"/>
      <c r="BU3010" s="270"/>
      <c r="BV3010" s="270"/>
      <c r="BW3010" s="270"/>
      <c r="BX3010" s="256"/>
      <c r="BY3010" s="256"/>
      <c r="BZ3010" s="256"/>
      <c r="CA3010" s="267"/>
      <c r="CB3010" s="267"/>
      <c r="CC3010" s="274"/>
      <c r="CD3010" s="267"/>
      <c r="CE3010" s="267"/>
      <c r="CF3010" s="267"/>
      <c r="CG3010" s="267"/>
      <c r="CH3010" s="267"/>
      <c r="CI3010" s="267"/>
      <c r="CJ3010" s="267"/>
      <c r="CK3010" s="267"/>
      <c r="CL3010" s="265"/>
      <c r="CM3010" s="272"/>
      <c r="CN3010" s="264"/>
      <c r="CO3010" s="138"/>
      <c r="CP3010" s="226"/>
      <c r="CQ3010" s="226"/>
      <c r="CR3010" s="226"/>
      <c r="CS3010" s="139"/>
      <c r="CT3010" s="139"/>
      <c r="CU3010" s="139"/>
      <c r="CV3010" s="139"/>
      <c r="CW3010" s="139"/>
      <c r="CX3010" s="139"/>
      <c r="CY3010" s="139"/>
      <c r="CZ3010" s="139"/>
      <c r="DA3010" s="139"/>
    </row>
    <row r="3011" spans="1:105" s="120" customFormat="1" ht="15" customHeight="1">
      <c r="A3011" s="228"/>
      <c r="B3011" s="614"/>
      <c r="C3011" s="545"/>
      <c r="D3011" s="237"/>
      <c r="E3011" s="237"/>
      <c r="F3011" s="243"/>
      <c r="G3011" s="122">
        <v>2</v>
      </c>
      <c r="H3011" s="84"/>
      <c r="I3011" s="84">
        <v>12.5</v>
      </c>
      <c r="J3011" s="84"/>
      <c r="K3011" s="84"/>
      <c r="L3011" s="84"/>
      <c r="M3011" s="84"/>
      <c r="N3011" s="84"/>
      <c r="O3011" s="84">
        <v>10.5</v>
      </c>
      <c r="P3011" s="84"/>
      <c r="Q3011" s="84"/>
      <c r="R3011" s="84"/>
      <c r="S3011" s="84"/>
      <c r="T3011" s="84"/>
      <c r="U3011" s="84"/>
      <c r="V3011" s="84"/>
      <c r="W3011" s="84"/>
      <c r="X3011" s="84"/>
      <c r="Y3011" s="84">
        <v>0.5</v>
      </c>
      <c r="Z3011" s="84">
        <v>0.5</v>
      </c>
      <c r="AA3011" s="84"/>
      <c r="AB3011" s="84"/>
      <c r="AC3011" s="80"/>
      <c r="AD3011" s="80">
        <v>0.5</v>
      </c>
      <c r="AE3011" s="80">
        <v>0.5</v>
      </c>
      <c r="AF3011" s="80"/>
      <c r="AG3011" s="80">
        <v>0.5</v>
      </c>
      <c r="AH3011" s="80">
        <v>0.5</v>
      </c>
      <c r="AI3011" s="80"/>
      <c r="AJ3011" s="80"/>
      <c r="AK3011" s="80"/>
      <c r="AL3011" s="80"/>
      <c r="AM3011" s="240"/>
      <c r="AN3011" s="240"/>
      <c r="AO3011" s="240"/>
      <c r="AP3011" s="240"/>
      <c r="AQ3011" s="240"/>
      <c r="AR3011" s="240"/>
      <c r="AS3011" s="240"/>
      <c r="AT3011" s="256"/>
      <c r="AU3011" s="256"/>
      <c r="AV3011" s="259"/>
      <c r="AW3011" s="259"/>
      <c r="AX3011" s="256"/>
      <c r="AY3011" s="256"/>
      <c r="AZ3011" s="256"/>
      <c r="BA3011" s="256"/>
      <c r="BB3011" s="256"/>
      <c r="BC3011" s="256"/>
      <c r="BD3011" s="256"/>
      <c r="BE3011" s="256"/>
      <c r="BF3011" s="256"/>
      <c r="BG3011" s="256"/>
      <c r="BH3011" s="256"/>
      <c r="BI3011" s="256"/>
      <c r="BJ3011" s="256"/>
      <c r="BK3011" s="256"/>
      <c r="BL3011" s="262"/>
      <c r="BM3011" s="262"/>
      <c r="BN3011" s="262"/>
      <c r="BO3011" s="262"/>
      <c r="BP3011" s="262"/>
      <c r="BQ3011" s="262"/>
      <c r="BR3011" s="270"/>
      <c r="BS3011" s="270"/>
      <c r="BT3011" s="270"/>
      <c r="BU3011" s="270"/>
      <c r="BV3011" s="270"/>
      <c r="BW3011" s="270"/>
      <c r="BX3011" s="256"/>
      <c r="BY3011" s="256"/>
      <c r="BZ3011" s="256"/>
      <c r="CA3011" s="267"/>
      <c r="CB3011" s="267"/>
      <c r="CC3011" s="274"/>
      <c r="CD3011" s="267"/>
      <c r="CE3011" s="267"/>
      <c r="CF3011" s="267"/>
      <c r="CG3011" s="267"/>
      <c r="CH3011" s="267"/>
      <c r="CI3011" s="267"/>
      <c r="CJ3011" s="267"/>
      <c r="CK3011" s="267"/>
      <c r="CL3011" s="265"/>
      <c r="CM3011" s="272"/>
      <c r="CN3011" s="264"/>
      <c r="CO3011" s="138"/>
      <c r="CP3011" s="226"/>
      <c r="CQ3011" s="226"/>
      <c r="CR3011" s="226"/>
      <c r="CS3011" s="139"/>
      <c r="CT3011" s="139"/>
      <c r="CU3011" s="139"/>
      <c r="CV3011" s="139"/>
      <c r="CW3011" s="139"/>
      <c r="CX3011" s="139"/>
      <c r="CY3011" s="139"/>
      <c r="CZ3011" s="139"/>
      <c r="DA3011" s="139"/>
    </row>
    <row r="3012" spans="1:105" s="120" customFormat="1" ht="15" customHeight="1">
      <c r="A3012" s="228"/>
      <c r="B3012" s="614"/>
      <c r="C3012" s="545"/>
      <c r="D3012" s="237"/>
      <c r="E3012" s="237"/>
      <c r="F3012" s="243"/>
      <c r="G3012" s="122">
        <v>2.1</v>
      </c>
      <c r="H3012" s="84"/>
      <c r="I3012" s="84"/>
      <c r="J3012" s="84"/>
      <c r="K3012" s="84"/>
      <c r="L3012" s="84"/>
      <c r="M3012" s="84"/>
      <c r="N3012" s="84"/>
      <c r="O3012" s="84"/>
      <c r="P3012" s="84"/>
      <c r="Q3012" s="84"/>
      <c r="R3012" s="84"/>
      <c r="S3012" s="84"/>
      <c r="T3012" s="84"/>
      <c r="U3012" s="84"/>
      <c r="V3012" s="84"/>
      <c r="W3012" s="84"/>
      <c r="X3012" s="84"/>
      <c r="Y3012" s="84"/>
      <c r="Z3012" s="84"/>
      <c r="AA3012" s="84"/>
      <c r="AB3012" s="84"/>
      <c r="AC3012" s="80"/>
      <c r="AD3012" s="80"/>
      <c r="AE3012" s="80"/>
      <c r="AF3012" s="80"/>
      <c r="AG3012" s="80"/>
      <c r="AH3012" s="80"/>
      <c r="AI3012" s="80"/>
      <c r="AJ3012" s="80"/>
      <c r="AK3012" s="80"/>
      <c r="AL3012" s="80"/>
      <c r="AM3012" s="240"/>
      <c r="AN3012" s="240"/>
      <c r="AO3012" s="240"/>
      <c r="AP3012" s="240"/>
      <c r="AQ3012" s="240"/>
      <c r="AR3012" s="240"/>
      <c r="AS3012" s="240"/>
      <c r="AT3012" s="256"/>
      <c r="AU3012" s="256"/>
      <c r="AV3012" s="259"/>
      <c r="AW3012" s="259"/>
      <c r="AX3012" s="256"/>
      <c r="AY3012" s="256"/>
      <c r="AZ3012" s="256"/>
      <c r="BA3012" s="256"/>
      <c r="BB3012" s="256"/>
      <c r="BC3012" s="256"/>
      <c r="BD3012" s="256"/>
      <c r="BE3012" s="256"/>
      <c r="BF3012" s="256"/>
      <c r="BG3012" s="256"/>
      <c r="BH3012" s="256"/>
      <c r="BI3012" s="256"/>
      <c r="BJ3012" s="256"/>
      <c r="BK3012" s="256"/>
      <c r="BL3012" s="262"/>
      <c r="BM3012" s="262"/>
      <c r="BN3012" s="262"/>
      <c r="BO3012" s="262"/>
      <c r="BP3012" s="262"/>
      <c r="BQ3012" s="262"/>
      <c r="BR3012" s="270"/>
      <c r="BS3012" s="270"/>
      <c r="BT3012" s="270"/>
      <c r="BU3012" s="270"/>
      <c r="BV3012" s="270"/>
      <c r="BW3012" s="270"/>
      <c r="BX3012" s="256"/>
      <c r="BY3012" s="256"/>
      <c r="BZ3012" s="256"/>
      <c r="CA3012" s="267"/>
      <c r="CB3012" s="267"/>
      <c r="CC3012" s="274"/>
      <c r="CD3012" s="267"/>
      <c r="CE3012" s="267"/>
      <c r="CF3012" s="267"/>
      <c r="CG3012" s="267"/>
      <c r="CH3012" s="267"/>
      <c r="CI3012" s="267"/>
      <c r="CJ3012" s="267"/>
      <c r="CK3012" s="267"/>
      <c r="CL3012" s="265"/>
      <c r="CM3012" s="272"/>
      <c r="CN3012" s="264"/>
      <c r="CO3012" s="138"/>
      <c r="CP3012" s="226"/>
      <c r="CQ3012" s="226"/>
      <c r="CR3012" s="226"/>
      <c r="CS3012" s="139"/>
      <c r="CT3012" s="139"/>
      <c r="CU3012" s="139"/>
      <c r="CV3012" s="139"/>
      <c r="CW3012" s="139"/>
      <c r="CX3012" s="139"/>
      <c r="CY3012" s="139"/>
      <c r="CZ3012" s="139"/>
      <c r="DA3012" s="139"/>
    </row>
    <row r="3013" spans="1:105" s="120" customFormat="1" ht="15" customHeight="1">
      <c r="A3013" s="228"/>
      <c r="B3013" s="614"/>
      <c r="C3013" s="545"/>
      <c r="D3013" s="237"/>
      <c r="E3013" s="237"/>
      <c r="F3013" s="243"/>
      <c r="G3013" s="122">
        <v>2.7</v>
      </c>
      <c r="H3013" s="84"/>
      <c r="I3013" s="84"/>
      <c r="J3013" s="84"/>
      <c r="K3013" s="84"/>
      <c r="L3013" s="84"/>
      <c r="M3013" s="84"/>
      <c r="N3013" s="84"/>
      <c r="O3013" s="84"/>
      <c r="P3013" s="84"/>
      <c r="Q3013" s="84"/>
      <c r="R3013" s="84"/>
      <c r="S3013" s="84"/>
      <c r="T3013" s="84"/>
      <c r="U3013" s="84"/>
      <c r="V3013" s="84"/>
      <c r="W3013" s="84"/>
      <c r="X3013" s="84"/>
      <c r="Y3013" s="84"/>
      <c r="Z3013" s="84"/>
      <c r="AA3013" s="84"/>
      <c r="AB3013" s="84"/>
      <c r="AC3013" s="80"/>
      <c r="AD3013" s="80"/>
      <c r="AE3013" s="80"/>
      <c r="AF3013" s="80"/>
      <c r="AG3013" s="80"/>
      <c r="AH3013" s="80"/>
      <c r="AI3013" s="80"/>
      <c r="AJ3013" s="80"/>
      <c r="AK3013" s="80"/>
      <c r="AL3013" s="80"/>
      <c r="AM3013" s="240"/>
      <c r="AN3013" s="240"/>
      <c r="AO3013" s="240"/>
      <c r="AP3013" s="240"/>
      <c r="AQ3013" s="240"/>
      <c r="AR3013" s="240"/>
      <c r="AS3013" s="240"/>
      <c r="AT3013" s="256"/>
      <c r="AU3013" s="256"/>
      <c r="AV3013" s="259"/>
      <c r="AW3013" s="259"/>
      <c r="AX3013" s="256"/>
      <c r="AY3013" s="256"/>
      <c r="AZ3013" s="256"/>
      <c r="BA3013" s="256"/>
      <c r="BB3013" s="256"/>
      <c r="BC3013" s="256"/>
      <c r="BD3013" s="256"/>
      <c r="BE3013" s="256"/>
      <c r="BF3013" s="256"/>
      <c r="BG3013" s="256"/>
      <c r="BH3013" s="256"/>
      <c r="BI3013" s="256"/>
      <c r="BJ3013" s="256"/>
      <c r="BK3013" s="256"/>
      <c r="BL3013" s="262"/>
      <c r="BM3013" s="262"/>
      <c r="BN3013" s="262"/>
      <c r="BO3013" s="262"/>
      <c r="BP3013" s="262"/>
      <c r="BQ3013" s="262"/>
      <c r="BR3013" s="270"/>
      <c r="BS3013" s="270"/>
      <c r="BT3013" s="270"/>
      <c r="BU3013" s="270"/>
      <c r="BV3013" s="270"/>
      <c r="BW3013" s="270"/>
      <c r="BX3013" s="256"/>
      <c r="BY3013" s="256"/>
      <c r="BZ3013" s="256"/>
      <c r="CA3013" s="267"/>
      <c r="CB3013" s="267"/>
      <c r="CC3013" s="274"/>
      <c r="CD3013" s="267"/>
      <c r="CE3013" s="267"/>
      <c r="CF3013" s="267"/>
      <c r="CG3013" s="267"/>
      <c r="CH3013" s="267"/>
      <c r="CI3013" s="267"/>
      <c r="CJ3013" s="267"/>
      <c r="CK3013" s="267"/>
      <c r="CL3013" s="265"/>
      <c r="CM3013" s="272"/>
      <c r="CN3013" s="264"/>
      <c r="CO3013" s="138"/>
      <c r="CP3013" s="226"/>
      <c r="CQ3013" s="226"/>
      <c r="CR3013" s="226"/>
      <c r="CS3013" s="139"/>
      <c r="CT3013" s="139"/>
      <c r="CU3013" s="139"/>
      <c r="CV3013" s="139"/>
      <c r="CW3013" s="139"/>
      <c r="CX3013" s="139"/>
      <c r="CY3013" s="139"/>
      <c r="CZ3013" s="139"/>
      <c r="DA3013" s="139"/>
    </row>
    <row r="3014" spans="1:105" s="120" customFormat="1" ht="15" customHeight="1">
      <c r="A3014" s="228"/>
      <c r="B3014" s="614"/>
      <c r="C3014" s="545"/>
      <c r="D3014" s="237"/>
      <c r="E3014" s="237"/>
      <c r="F3014" s="243"/>
      <c r="G3014" s="122">
        <v>3</v>
      </c>
      <c r="H3014" s="84"/>
      <c r="I3014" s="84"/>
      <c r="J3014" s="84"/>
      <c r="K3014" s="84"/>
      <c r="L3014" s="84"/>
      <c r="M3014" s="84"/>
      <c r="N3014" s="84"/>
      <c r="O3014" s="84"/>
      <c r="P3014" s="84"/>
      <c r="Q3014" s="84"/>
      <c r="R3014" s="84"/>
      <c r="S3014" s="84"/>
      <c r="T3014" s="84"/>
      <c r="U3014" s="84"/>
      <c r="V3014" s="84"/>
      <c r="W3014" s="84"/>
      <c r="X3014" s="84"/>
      <c r="Y3014" s="84"/>
      <c r="Z3014" s="84"/>
      <c r="AA3014" s="84"/>
      <c r="AB3014" s="84"/>
      <c r="AC3014" s="80"/>
      <c r="AD3014" s="80"/>
      <c r="AE3014" s="80"/>
      <c r="AF3014" s="80"/>
      <c r="AG3014" s="80"/>
      <c r="AH3014" s="80"/>
      <c r="AI3014" s="80"/>
      <c r="AJ3014" s="80"/>
      <c r="AK3014" s="80"/>
      <c r="AL3014" s="80"/>
      <c r="AM3014" s="240"/>
      <c r="AN3014" s="240"/>
      <c r="AO3014" s="240"/>
      <c r="AP3014" s="240"/>
      <c r="AQ3014" s="240"/>
      <c r="AR3014" s="240"/>
      <c r="AS3014" s="240"/>
      <c r="AT3014" s="256"/>
      <c r="AU3014" s="256"/>
      <c r="AV3014" s="259"/>
      <c r="AW3014" s="259"/>
      <c r="AX3014" s="256"/>
      <c r="AY3014" s="256"/>
      <c r="AZ3014" s="256"/>
      <c r="BA3014" s="256"/>
      <c r="BB3014" s="256"/>
      <c r="BC3014" s="256"/>
      <c r="BD3014" s="256"/>
      <c r="BE3014" s="256"/>
      <c r="BF3014" s="256"/>
      <c r="BG3014" s="256"/>
      <c r="BH3014" s="256"/>
      <c r="BI3014" s="256"/>
      <c r="BJ3014" s="256"/>
      <c r="BK3014" s="256"/>
      <c r="BL3014" s="262"/>
      <c r="BM3014" s="262"/>
      <c r="BN3014" s="262"/>
      <c r="BO3014" s="262"/>
      <c r="BP3014" s="262"/>
      <c r="BQ3014" s="262"/>
      <c r="BR3014" s="270"/>
      <c r="BS3014" s="270"/>
      <c r="BT3014" s="270"/>
      <c r="BU3014" s="270"/>
      <c r="BV3014" s="270"/>
      <c r="BW3014" s="270"/>
      <c r="BX3014" s="256"/>
      <c r="BY3014" s="256"/>
      <c r="BZ3014" s="256"/>
      <c r="CA3014" s="267"/>
      <c r="CB3014" s="267"/>
      <c r="CC3014" s="274"/>
      <c r="CD3014" s="267"/>
      <c r="CE3014" s="267"/>
      <c r="CF3014" s="267"/>
      <c r="CG3014" s="267"/>
      <c r="CH3014" s="267"/>
      <c r="CI3014" s="267"/>
      <c r="CJ3014" s="267"/>
      <c r="CK3014" s="267"/>
      <c r="CL3014" s="265"/>
      <c r="CM3014" s="272"/>
      <c r="CN3014" s="264"/>
      <c r="CO3014" s="138"/>
      <c r="CP3014" s="226"/>
      <c r="CQ3014" s="226"/>
      <c r="CR3014" s="226"/>
      <c r="CS3014" s="139"/>
      <c r="CT3014" s="139"/>
      <c r="CU3014" s="139"/>
      <c r="CV3014" s="139"/>
      <c r="CW3014" s="139"/>
      <c r="CX3014" s="139"/>
      <c r="CY3014" s="139"/>
      <c r="CZ3014" s="139"/>
      <c r="DA3014" s="139"/>
    </row>
    <row r="3015" spans="1:105" s="120" customFormat="1" ht="15" customHeight="1">
      <c r="A3015" s="228"/>
      <c r="B3015" s="614"/>
      <c r="C3015" s="545"/>
      <c r="D3015" s="237"/>
      <c r="E3015" s="237"/>
      <c r="F3015" s="244"/>
      <c r="G3015" s="123">
        <v>3.9</v>
      </c>
      <c r="H3015" s="85"/>
      <c r="I3015" s="85"/>
      <c r="J3015" s="85"/>
      <c r="K3015" s="85"/>
      <c r="L3015" s="85"/>
      <c r="M3015" s="85"/>
      <c r="N3015" s="85"/>
      <c r="O3015" s="85"/>
      <c r="P3015" s="85"/>
      <c r="Q3015" s="85"/>
      <c r="R3015" s="85"/>
      <c r="S3015" s="85"/>
      <c r="T3015" s="85"/>
      <c r="U3015" s="85"/>
      <c r="V3015" s="85"/>
      <c r="W3015" s="85"/>
      <c r="X3015" s="85"/>
      <c r="Y3015" s="85"/>
      <c r="Z3015" s="85"/>
      <c r="AA3015" s="85"/>
      <c r="AB3015" s="85"/>
      <c r="AC3015" s="81"/>
      <c r="AD3015" s="81"/>
      <c r="AE3015" s="81"/>
      <c r="AF3015" s="81"/>
      <c r="AG3015" s="81"/>
      <c r="AH3015" s="81"/>
      <c r="AI3015" s="81"/>
      <c r="AJ3015" s="81"/>
      <c r="AK3015" s="81"/>
      <c r="AL3015" s="81"/>
      <c r="AM3015" s="240"/>
      <c r="AN3015" s="240"/>
      <c r="AO3015" s="240"/>
      <c r="AP3015" s="240"/>
      <c r="AQ3015" s="240"/>
      <c r="AR3015" s="240"/>
      <c r="AS3015" s="240"/>
      <c r="AT3015" s="256"/>
      <c r="AU3015" s="256"/>
      <c r="AV3015" s="259"/>
      <c r="AW3015" s="259"/>
      <c r="AX3015" s="256"/>
      <c r="AY3015" s="256"/>
      <c r="AZ3015" s="256"/>
      <c r="BA3015" s="256"/>
      <c r="BB3015" s="256"/>
      <c r="BC3015" s="256"/>
      <c r="BD3015" s="256"/>
      <c r="BE3015" s="256"/>
      <c r="BF3015" s="256"/>
      <c r="BG3015" s="256"/>
      <c r="BH3015" s="256"/>
      <c r="BI3015" s="256"/>
      <c r="BJ3015" s="256"/>
      <c r="BK3015" s="256"/>
      <c r="BL3015" s="262"/>
      <c r="BM3015" s="262"/>
      <c r="BN3015" s="262"/>
      <c r="BO3015" s="262"/>
      <c r="BP3015" s="262"/>
      <c r="BQ3015" s="262"/>
      <c r="BR3015" s="270"/>
      <c r="BS3015" s="270"/>
      <c r="BT3015" s="270"/>
      <c r="BU3015" s="270"/>
      <c r="BV3015" s="270"/>
      <c r="BW3015" s="270"/>
      <c r="BX3015" s="256"/>
      <c r="BY3015" s="256"/>
      <c r="BZ3015" s="256"/>
      <c r="CA3015" s="267"/>
      <c r="CB3015" s="267"/>
      <c r="CC3015" s="274"/>
      <c r="CD3015" s="267"/>
      <c r="CE3015" s="267"/>
      <c r="CF3015" s="267"/>
      <c r="CG3015" s="267"/>
      <c r="CH3015" s="267"/>
      <c r="CI3015" s="267"/>
      <c r="CJ3015" s="267"/>
      <c r="CK3015" s="267"/>
      <c r="CL3015" s="265"/>
      <c r="CM3015" s="272"/>
      <c r="CN3015" s="264"/>
      <c r="CO3015" s="138"/>
      <c r="CP3015" s="226"/>
      <c r="CQ3015" s="226"/>
      <c r="CR3015" s="226"/>
      <c r="CS3015" s="139"/>
      <c r="CT3015" s="139"/>
      <c r="CU3015" s="139"/>
      <c r="CV3015" s="139"/>
      <c r="CW3015" s="139"/>
      <c r="CX3015" s="139"/>
      <c r="CY3015" s="139"/>
      <c r="CZ3015" s="139"/>
      <c r="DA3015" s="139"/>
    </row>
    <row r="3016" spans="1:105" s="120" customFormat="1" ht="15" customHeight="1">
      <c r="A3016" s="229"/>
      <c r="B3016" s="615"/>
      <c r="C3016" s="546"/>
      <c r="D3016" s="238"/>
      <c r="E3016" s="238"/>
      <c r="F3016" s="245" t="s">
        <v>83</v>
      </c>
      <c r="G3016" s="246"/>
      <c r="H3016" s="82"/>
      <c r="I3016" s="82"/>
      <c r="J3016" s="82"/>
      <c r="K3016" s="82"/>
      <c r="L3016" s="82"/>
      <c r="M3016" s="82"/>
      <c r="N3016" s="82"/>
      <c r="O3016" s="82"/>
      <c r="P3016" s="82"/>
      <c r="Q3016" s="82"/>
      <c r="R3016" s="82"/>
      <c r="S3016" s="82"/>
      <c r="T3016" s="82"/>
      <c r="U3016" s="82"/>
      <c r="V3016" s="82"/>
      <c r="W3016" s="82"/>
      <c r="X3016" s="82"/>
      <c r="Y3016" s="82"/>
      <c r="Z3016" s="82"/>
      <c r="AA3016" s="82"/>
      <c r="AB3016" s="82"/>
      <c r="AC3016" s="35"/>
      <c r="AD3016" s="35"/>
      <c r="AE3016" s="35"/>
      <c r="AF3016" s="35"/>
      <c r="AG3016" s="35"/>
      <c r="AH3016" s="35"/>
      <c r="AI3016" s="35"/>
      <c r="AJ3016" s="35"/>
      <c r="AK3016" s="35"/>
      <c r="AL3016" s="35"/>
      <c r="AM3016" s="241"/>
      <c r="AN3016" s="241"/>
      <c r="AO3016" s="241"/>
      <c r="AP3016" s="241"/>
      <c r="AQ3016" s="241"/>
      <c r="AR3016" s="241"/>
      <c r="AS3016" s="241"/>
      <c r="AT3016" s="257"/>
      <c r="AU3016" s="257"/>
      <c r="AV3016" s="260"/>
      <c r="AW3016" s="260"/>
      <c r="AX3016" s="257"/>
      <c r="AY3016" s="257"/>
      <c r="AZ3016" s="257"/>
      <c r="BA3016" s="257"/>
      <c r="BB3016" s="257"/>
      <c r="BC3016" s="257"/>
      <c r="BD3016" s="257"/>
      <c r="BE3016" s="257"/>
      <c r="BF3016" s="257"/>
      <c r="BG3016" s="257"/>
      <c r="BH3016" s="257"/>
      <c r="BI3016" s="257"/>
      <c r="BJ3016" s="257"/>
      <c r="BK3016" s="257"/>
      <c r="BL3016" s="263"/>
      <c r="BM3016" s="263"/>
      <c r="BN3016" s="263"/>
      <c r="BO3016" s="263"/>
      <c r="BP3016" s="263"/>
      <c r="BQ3016" s="263"/>
      <c r="BR3016" s="271"/>
      <c r="BS3016" s="271"/>
      <c r="BT3016" s="271"/>
      <c r="BU3016" s="271"/>
      <c r="BV3016" s="271"/>
      <c r="BW3016" s="271"/>
      <c r="BX3016" s="257"/>
      <c r="BY3016" s="257"/>
      <c r="BZ3016" s="257"/>
      <c r="CA3016" s="268"/>
      <c r="CB3016" s="268"/>
      <c r="CC3016" s="275"/>
      <c r="CD3016" s="268"/>
      <c r="CE3016" s="268"/>
      <c r="CF3016" s="268"/>
      <c r="CG3016" s="268"/>
      <c r="CH3016" s="268"/>
      <c r="CI3016" s="268"/>
      <c r="CJ3016" s="268"/>
      <c r="CK3016" s="268"/>
      <c r="CL3016" s="265"/>
      <c r="CM3016" s="272"/>
      <c r="CN3016" s="264"/>
      <c r="CO3016" s="138"/>
      <c r="CP3016" s="226"/>
      <c r="CQ3016" s="226"/>
      <c r="CR3016" s="226"/>
      <c r="CS3016" s="139"/>
      <c r="CT3016" s="139"/>
      <c r="CU3016" s="139"/>
      <c r="CV3016" s="139"/>
      <c r="CW3016" s="139"/>
      <c r="CX3016" s="139"/>
      <c r="CY3016" s="139"/>
      <c r="CZ3016" s="139"/>
      <c r="DA3016" s="139"/>
    </row>
    <row r="3017" spans="1:105" s="120" customFormat="1" ht="15" customHeight="1">
      <c r="A3017" s="227">
        <f t="shared" si="968"/>
        <v>374</v>
      </c>
      <c r="B3017" s="613" t="s">
        <v>688</v>
      </c>
      <c r="C3017" s="544" t="s">
        <v>734</v>
      </c>
      <c r="D3017" s="236">
        <v>44144</v>
      </c>
      <c r="E3017" s="236" t="s">
        <v>1195</v>
      </c>
      <c r="F3017" s="253" t="s">
        <v>80</v>
      </c>
      <c r="G3017" s="254"/>
      <c r="H3017" s="82" t="s">
        <v>69</v>
      </c>
      <c r="I3017" s="82"/>
      <c r="J3017" s="82" t="s">
        <v>60</v>
      </c>
      <c r="K3017" s="82" t="s">
        <v>60</v>
      </c>
      <c r="L3017" s="82" t="s">
        <v>60</v>
      </c>
      <c r="M3017" s="82" t="s">
        <v>60</v>
      </c>
      <c r="N3017" s="82" t="s">
        <v>60</v>
      </c>
      <c r="O3017" s="82"/>
      <c r="P3017" s="82" t="s">
        <v>60</v>
      </c>
      <c r="Q3017" s="82" t="s">
        <v>60</v>
      </c>
      <c r="R3017" s="82" t="s">
        <v>60</v>
      </c>
      <c r="S3017" s="82" t="s">
        <v>60</v>
      </c>
      <c r="T3017" s="82" t="s">
        <v>60</v>
      </c>
      <c r="U3017" s="82" t="s">
        <v>60</v>
      </c>
      <c r="V3017" s="82"/>
      <c r="W3017" s="82" t="s">
        <v>61</v>
      </c>
      <c r="X3017" s="82" t="s">
        <v>61</v>
      </c>
      <c r="Y3017" s="82" t="s">
        <v>61</v>
      </c>
      <c r="Z3017" s="82" t="s">
        <v>61</v>
      </c>
      <c r="AA3017" s="82" t="s">
        <v>61</v>
      </c>
      <c r="AB3017" s="82" t="s">
        <v>61</v>
      </c>
      <c r="AC3017" s="82"/>
      <c r="AD3017" s="82" t="s">
        <v>61</v>
      </c>
      <c r="AE3017" s="82" t="s">
        <v>67</v>
      </c>
      <c r="AF3017" s="82" t="s">
        <v>61</v>
      </c>
      <c r="AG3017" s="82" t="s">
        <v>61</v>
      </c>
      <c r="AH3017" s="82" t="s">
        <v>61</v>
      </c>
      <c r="AI3017" s="82" t="s">
        <v>1471</v>
      </c>
      <c r="AJ3017" s="82"/>
      <c r="AK3017" s="82" t="s">
        <v>60</v>
      </c>
      <c r="AL3017" s="82" t="s">
        <v>60</v>
      </c>
      <c r="AM3017" s="239">
        <f>COUNTIF(H3017:AL3017,"PH")+COUNTIF(H3017:AL3017,"PH/L")+COUNTIF(H3017:AL3017,"PM")</f>
        <v>0</v>
      </c>
      <c r="AN3017" s="239">
        <f>COUNTIF(H3017:AL3017,"PD")+COUNTIF(H3017:AL3017,"PDD")+COUNTIF(H3017:AL3017,"P/DS")/2+COUNTIF(H3017:AL3017,"PMD")</f>
        <v>0</v>
      </c>
      <c r="AO3017" s="239">
        <f>COUNTIF(H3017:AL3017,"PN")+COUNTIF(H3017:AL3017,"P/NS")/2+COUNTIF(H3017:AL3017,"PH")+COUNTIF(H3017:AL3017,"PH/F")/2+COUNTIF(H3017:AL3017,"PH/L")/2+COUNTIF(H3017:AL3017,"PM")</f>
        <v>0</v>
      </c>
      <c r="AP3017" s="239">
        <f>COUNTIF(H3017:AL3017,"BH")+COUNTIF(H3017:AL3017,"AL/BL")+COUNTIF(H3017:AL3017,"UL/BL")+COUNTIF(H3017:AL3017,"BM")</f>
        <v>0</v>
      </c>
      <c r="AQ3017" s="239">
        <f>COUNTIF(H3017:AL3017,"DS")+COUNTIF(H3017:AL3017,"AL/DS")/2+COUNTIF(H3017:AL3017,"UL/DS")/2+COUNTIF(H3017:AL3017,"CT")+COUNTIF(H3017:AL3017,"MD")</f>
        <v>13.5</v>
      </c>
      <c r="AR3017" s="239">
        <f>COUNTIF(H3017:AL3017,"NS")+COUNTIF(H3017:AL3017,"AL/NS")/2+COUNTIF(H3017:AL3017,"UL/NS")/2+COUNTIF(H3017:AL3017,"BH")+COUNTIF(H3017:AL3017,"AL/BF")/2+COUNTIF(H3017:AL3017,"AL/BL")/2+COUNTIF(H3017:AL3017,"UL/BL")/2+COUNTIF(H3017:AL3017,"UL/BF")/2+COUNTIF(H3017:AL3017,"BM")</f>
        <v>10</v>
      </c>
      <c r="AS3017" s="239">
        <f>COUNTIF(H3017:AL3017,"AL")+COUNTIF(H3017:AL3017,"AL/DS")/2+COUNTIF(H3017:AL3017,"AL/NS")/2+COUNTIF(H3017:AL3017,"NH")+COUNTIF(H3017:AL3017,"SL")+COUNTIF(H3017:AL3017,"NHD")+COUNTIF(H3017:AL3017,"B")+COUNTIF(H3017:AL3017,"HL")+COUNTIF(H3017:AL3017,"AL/BF")/2+COUNTIF(H3017:AL3017,"AL/BL")/2</f>
        <v>2</v>
      </c>
      <c r="AT3017" s="255">
        <f>COUNTIF(H3017:AL3017,"PD")+COUNTIF(H3017:AL3017,"PN")+COUNTIF(H3017:AL3017,"P/DS")/2+COUNTIF(H3017:AL3017,"P/NS")/2+COUNTIF(H3017:AL3017,"DS")+COUNTIF(H3017:AL3017,"NS")+COUNTIF(H3017:AL3017,"AL")+COUNTIF(H3017:AL3017,"AL/DS")+COUNTIF(H3017:AL3017,"AL/NS")+COUNTIF(H3017:AL3017,"NH")+COUNTIF(H3017:AL3017,"SL")+COUNTIF(H3017:AL3017,"UL/DS")/2+COUNTIF(H3017:AL3017,"UL/NS")/2+COUNTIF(H3017:AL3017,"CT")+COUNTIF(H3017:AL3017,"NHD")+COUNTIF(H3017:AL3017,"PDD")+COUNTIF(H3017:AL3017,"B")+COUNTIF(H3017:AL3017,"HL")+COUNTIF(H3017:AL3017,"PH")+COUNTIF(H3017:AL3017,"BH")+COUNTIF(H3017:AL3017,"AL/BF")+COUNTIF(H3017:AL3017,"AL/BL")+COUNTIF(H3017:AL3017,"UL/BF")/2+COUNTIF(H3017:AL3017,"UL/BL")/2+COUNTIF(H3017:AL3017,"PH/F")/2+COUNTIF(H3017:AL3017,"PH/L")/2+COUNTIF(H3017:AL3017,"MD")+COUNTIF(H3017:AL3017,"PMD")+COUNTIF(H3017:AL3017,"PM")+COUNTIF(H3017:AL3017,"BM")</f>
        <v>25.5</v>
      </c>
      <c r="AU3017" s="255">
        <f>COUNTIF(H3017:AL3017,"P/DS")/2+COUNTIF(H3017:AL3017,"P/NS")/2+COUNTIF(H3017:AL3017,"IL")+COUNTIF(H3017:AL3017,"NL")+COUNTIF(H3017:AL3017,"UL")+COUNTIF(H3017:AL3017,"UL/DS")/2+COUNTIF(H3017:AL3017,"UL/NS")/2+COUNTIF(H3017:AL3017,"KT")+COUNTIF(H3017:AL3017,"UL/BF")/2+COUNTIF(H3017:AL3017,"UL/BL")/2+COUNTIF(H3017:AL3017,"PH/F")/2+COUNTIF(H3017:AL3017,"PH/L")/2+COUNTIF(H3017:AL3017,"NB")</f>
        <v>0.5</v>
      </c>
      <c r="AV3017" s="258">
        <f>COUNTIF(H3017:AL3017,"PN")+COUNTIF(H3017:AL3017,"TVD")+COUNTIF(H3017:AL3017,"PH")+COUNTIF(H3017:AL3017,"PM")+COUNTIF(H3017:AL3017,"PDD")-COUNTIFS(H3017:AL3017,"PN",H3024:AL3024,"&gt;=3")-COUNTIFS(H3017:AL3017,"PM",H3024:AL3024,"&gt;=3")</f>
        <v>0</v>
      </c>
      <c r="AW3017" s="258">
        <f>COUNTIF(H3017:AL3017,"NS")+COUNTIF(H3017:AL3017,"D")+COUNTIF(H3017:AL3017,"BH")+COUNTIF(H3017:AL3017,"NHD")+COUNTIF(H3017:AL3017,"BM")-COUNTIFS(H3017:AL3017,"NS",H3024:AL3024,"&gt;=3")-COUNTIFS(H3017:AL3017,"BH",H3024:AL3024,"&gt;=3")-COUNTIFS(H3017:AL3017,"BM",H3024:AL3024,"&gt;=3")</f>
        <v>10</v>
      </c>
      <c r="AX3017" s="255">
        <f>COUNTIF(H3017:AL3017,"AL")+COUNTIF(H3017:AL3017,"AL/DS")/2+COUNTIF(H3017:AL3017,"AL/NS")/2+COUNTIF(H3017:AL3017,"AL/BF")+COUNTIF(H3017:AL3017,"AL/BL")/2</f>
        <v>1</v>
      </c>
      <c r="AY3017" s="255">
        <f>COUNTIF(H3017:AL3017,"SL")</f>
        <v>0</v>
      </c>
      <c r="AZ3017" s="255">
        <f>COUNTIF(H3017:AL3017,"NH")</f>
        <v>1</v>
      </c>
      <c r="BA3017" s="255">
        <f>COUNTIF(H3017:AL3017,"HL")</f>
        <v>0</v>
      </c>
      <c r="BB3017" s="255">
        <f>COUNTIF(G3017:AL3017,"P/DS")/2+COUNTIF(G3017:AL3017,"P/NS")/2+COUNTIF(G3017:AL3017,"UL")+COUNTIF(G3017:AL3017,"UL/DS")/2+COUNTIF(G3017:AL3017,"UL/NS")/2+COUNTIF(G3017:AL3017,"UL/BL")/2+COUNTIF(G3017:AL3017,"UL/BF")/2+COUNTIF(G3017:AL3017,"PH/F")/2+COUNTIF(G3017:AL3017,"PH/L")/2</f>
        <v>0.5</v>
      </c>
      <c r="BC3017" s="255">
        <f>COUNTIF(H3017:AL3017,"NB")</f>
        <v>0</v>
      </c>
      <c r="BD3017" s="255">
        <f>COUNTIF(H3017:AL3017,"NL")</f>
        <v>0</v>
      </c>
      <c r="BE3017" s="255">
        <f>COUNTIF(H3017:AL3017,"IL")</f>
        <v>0</v>
      </c>
      <c r="BF3017" s="255">
        <f>COUNTIF(H3017:AL3017,"KT")</f>
        <v>0</v>
      </c>
      <c r="BG3017" s="255">
        <f>COUNTIF(H3017:AL3017,"L70")</f>
        <v>0</v>
      </c>
      <c r="BH3017" s="255">
        <f>COUNTIF(H3017:AL3017,"MD")</f>
        <v>0</v>
      </c>
      <c r="BI3017" s="255">
        <f>COUNTIF(H3017:AL3017,"PMD")</f>
        <v>0</v>
      </c>
      <c r="BJ3017" s="255">
        <f>COUNTIF(H3017:AL3017,"PM")</f>
        <v>0</v>
      </c>
      <c r="BK3017" s="255">
        <f>COUNTIF(H3017:AL3017,"BM")</f>
        <v>0</v>
      </c>
      <c r="BL3017" s="261">
        <f>SUMIF(H3017:AL3017,"PD",H3018:AL3018)+SUMIF(H3017:AL3017,"PN",H3018:AL3018)+SUMIF(H3017:AL3017,"P/DS",H3018:AL3018)+SUMIF(H3017:AL3017,"PN/F",H3018:AL3018)+SUMIF(H3017:AL3017,"PN/L",H3018:AL3018)+SUMIF(H3017:AL3017,"TV",H3018:AL3018)+SUMIF(H3017:AL3017,"TVD",H3018:AL3018)+SUMIF(H3017:AL3017,"PDD",H3018:AL3018)</f>
        <v>0</v>
      </c>
      <c r="BM3017" s="261">
        <f>SUMIF(H3017:AL3017,"PD",H3019:AL3019)+SUMIF(H3017:AL3017,"PN",H3019:AL3019)+SUMIF(H3017:AL3017,"P/DS",H3019:AL3019)+SUMIF(H3017:AL3017,"PN/F",H3019:AL3019)+SUMIF(H3017:AL3017,"PN/L",H3019:AL3019)+SUMIF(H3017:AL3017,"TV",H3019:AL3019)+SUMIF(H3017:AL3017,"TVD",H3019:AL3019)+SUMIF(H3017:AL3017,"PDD",H3019:AL3019)+SUMIF(H3017:AL3017,"PMD",H3019:AL3019)</f>
        <v>0</v>
      </c>
      <c r="BN3017" s="261">
        <f>SUMIF(H3017:AL3017,"PD",H3020:AL3020)+SUMIF(H3017:AL3017,"PN",H3020:AL3020)+SUMIF(H3017:AL3017,"P/DS",H3020:AL3020)+SUMIF(H3017:AL3017,"PN/F",H3020:AL3020)+SUMIF(H3017:AL3017,"PN/L",H3020:AL3020)+SUMIF(H3017:AL3017,"TV",H3020:AL3020)+SUMIF(H3017:AL3017,"TVD",H3020:AL3020)</f>
        <v>0</v>
      </c>
      <c r="BO3017" s="261">
        <f>SUMIF(H3017:AL3017,"PD",H3021:AL3021)+SUMIF(H3017:AL3017,"PN",H3021:AL3021)+SUMIF(H3017:AL3017,"P/DS",H3021:AL3021)+SUMIF(H3017:AL3017,"PN/F",H3021:AL3021)+SUMIF(H3017:AL3017,"PN/L",H3021:AL3021)+SUMIF(H3017:AL3017,"TV",H3021:AL3021)+SUMIF(H3017:AL3017,"TVD",H3021:AL3021)</f>
        <v>0</v>
      </c>
      <c r="BP3017" s="261">
        <f>SUMIF(H3017:AL3017,"PD",H3022:AL3022)+SUMIF(H3017:AL3017,"PN",H3022:AL3022)+SUMIF(H3017:AL3017,"P/DS",H3022:AL3022)+SUMIF(H3017:AL3017,"PN/F",H3022:AL3022)+SUMIF(H3017:AL3017,"PN/L",H3022:AL3022)+SUMIF(H3017:AL3017,"TV",H3022:AL3022)+SUMIF(H3017:AL3017,"TVD",H3022:AL3022)+SUMIF(H3017:AL3017,"PDD",H3022:AL3022)+SUMIF(H3017:AL3017,"PH",H3022:AL3022)+SUMIF(H3017:AL3017,"PM",H3022:AL3022)</f>
        <v>0</v>
      </c>
      <c r="BQ3017" s="261">
        <f>SUMIF(H3017:AL3017,"PD",H3023:AL3023)+SUMIF(H3017:AL3017,"PN",H3023:AL3023)+SUMIF(H3017:AL3017,"P/DS",H3023:AL3023)+SUMIF(H3017:AL3017,"PN/F",H3023:AL3023)+SUMIF(H3017:AL3017,"PN/L",H3023:AL3023)+SUMIF(H3017:AL3017,"TV",H3023:AL3023)+SUMIF(H3017:AL3017,"TVD",H3023:AL3023)+SUMIF(H3017:AL3017,"PDD",H3023:AL3023)+SUMIF(H3017:AL3017,"PH",H3023:AL3023)+SUMIF(H3017:AL3017,"PM",H3023:AL3023)</f>
        <v>0</v>
      </c>
      <c r="BR3017" s="269">
        <f>SUM(H3018:AL3018)-BL3017</f>
        <v>41</v>
      </c>
      <c r="BS3017" s="269">
        <f>SUM(H3019:AL3019)-BM3017</f>
        <v>23</v>
      </c>
      <c r="BT3017" s="269">
        <f>SUM(H3020:AL3020)-BN3017</f>
        <v>0</v>
      </c>
      <c r="BU3017" s="269">
        <f>SUM(H3021:AL3021)-BO3017</f>
        <v>0</v>
      </c>
      <c r="BV3017" s="269">
        <f>SUM(H3022:AL3022)-BP3017</f>
        <v>0</v>
      </c>
      <c r="BW3017" s="269">
        <f>SUM(H3023:AL3023)-BQ3017</f>
        <v>0</v>
      </c>
      <c r="BX3017" s="255">
        <f>SUMIF(H3017:AL3017,"PD",H3024:AL3024)+SUMIF(H3017:AL3017,"PN",H3024:AL3024)+SUMIF(H3017:AL3017,"P/DS",H3024:AL3024)+SUMIF(H3017:AL3017,"PN/F",H3024:AL3024)+SUMIF(H3017:AL3017,"PN/L",H3024:AL3024)</f>
        <v>0</v>
      </c>
      <c r="BY3017" s="255">
        <f>SUM(H3024:AL3024)-BX3017</f>
        <v>0</v>
      </c>
      <c r="BZ3017" s="255">
        <f t="shared" ref="BZ3017" si="977">+SUM(BL3017:BW3024)</f>
        <v>64</v>
      </c>
      <c r="CA3017" s="266">
        <f>(COUNTIFS(H3017:AL3017,"PD",H3018:AL3018,"&gt;=2"))*0.5-IF(CN3017="VP",COUNTIFS($H$16:$AL$16,"SAT",H3017:AL3017,"PD",H3018:AL3018,"&gt;=2"))*0.5</f>
        <v>0</v>
      </c>
      <c r="CB3017" s="266">
        <f>(COUNTIFS(H3017:AL3017,"PN",H3019:AL3019,"&gt;=0.5",H3018:AL3018,"&gt;=1.5"))*0.5+COUNTIFS(H3017:AL3017,"PDD",H3019:AL3019,"&gt;=0.5",H3018:AL3018,"&gt;=1.5")*0.5</f>
        <v>0</v>
      </c>
      <c r="CC3017" s="273">
        <f>(COUNTIFS(H3017:AL3017,"TV",H3019:AL3019,"&gt;=10"))*0.5+(COUNTIFS(H3017:AL3017,"PMD",H3019:AL3019,"&gt;=2"))*0.5</f>
        <v>0</v>
      </c>
      <c r="CD3017" s="266">
        <f>(COUNTIFS(H3017:AL3017,"TVD",H3021:AL3021,"&gt;=6.5",H3019:AL3019,"&gt;=3.5"))*0.5</f>
        <v>0</v>
      </c>
      <c r="CE3017" s="266">
        <f>(COUNTIFS(H3017:AL3017,"PD",H3022:AL3022,"&gt;=10"))*0.5</f>
        <v>0</v>
      </c>
      <c r="CF3017" s="266">
        <f>(COUNTIFS(H3017:AL3017,"PDD",H3022:AL3022,"&gt;=3.5",H3023:AL3023,"&gt;=6.5")+COUNTIFS(H3017:AL3017,"PH",H3023:AL3023,"&gt;=0.5",H3022:AL3022,"&gt;=1.5")+COUNTIFS(H3017:AL3017,"PM",H3023:AL3023,"&gt;=0.5",H3022:AL3022,"&gt;=1.5"))*0.5</f>
        <v>0</v>
      </c>
      <c r="CG3017" s="266">
        <f>(COUNTIFS(H3017:AL3017,"DS",H3018:AL3018,"&gt;=2")+COUNTIFS(H3017:AL3017,"AL/DS",H3018:AL3018,"&gt;=2"))*0.5-IF(CN3017="VP",COUNTIFS($H$16:$AL$16,"SAT",H3017:AL3017,"DS",H3018:AL3018,"&gt;=2"))*0.5</f>
        <v>4.5</v>
      </c>
      <c r="CH3017" s="266">
        <f>(COUNTIFS(H3017:AL3017,"NS",H3019:AL3019,"&gt;=0.5",H3018:AL3018,"&gt;=1.5")+COUNTIFS(H3017:AL3017,"AL/NS",H3019:AL3019,"&gt;=0.5",H3018:AL3018,"&gt;=1.5")+COUNTIFS(H3017:AL3017,"NHD",H3019:AL3019,"&gt;=4.5",H3022:AL3022,"&gt;=2",H3018:AL3018,"&gt;=1.5"))*0.5</f>
        <v>4.5</v>
      </c>
      <c r="CI3017" s="266">
        <f>(COUNTIF(H3019:AL3019,"&gt;=10")+COUNTIFS(H3017:AL3017,"MD",H3019:AL3019,"&gt;=2")-COUNTIFS(H3017:AL3017,"TV",H3019:AL3019,"&gt;=10"))*0.5</f>
        <v>0.5</v>
      </c>
      <c r="CJ3017" s="266">
        <f>(COUNTIFS(H3017:AL3017,"D",H3021:AL3021,"&gt;=6.5",H3019:AL3019,"&gt;=3.5"))*0.5</f>
        <v>0</v>
      </c>
      <c r="CK3017" s="266">
        <f>(COUNTIF(H3022:AL3022,"&gt;=10")-COUNTIFS(H3017:AL3017,"PD",H3022:AL3022,"&gt;=10"))*0.5</f>
        <v>0</v>
      </c>
      <c r="CL3017" s="265">
        <f>(COUNTIFS(H3017:AL3017,"NHD",H3022:AL3022,"&gt;=3.5",H3023:AL3023,"&gt;=6.5")+COUNTIFS(H3017:AL3017,"BH",H3022:AL3022,"&gt;=1.5",H3023:AL3023,"&gt;=0.5")+COUNTIFS(H3017:AL3017,"BM",H3022:AL3022,"&gt;=1.5",H3023:AL3023,"&gt;=0.5")+COUNTIFS(H3017:AL3017,"D",H3022:AL3022,"&gt;=1.5",H3023:AL3023,"&gt;=0.5"))*0.5</f>
        <v>0</v>
      </c>
      <c r="CM3017" s="272"/>
      <c r="CN3017" s="264" t="s">
        <v>723</v>
      </c>
      <c r="CO3017" s="138">
        <f t="shared" ref="CO3017" si="978">+AM3017+AN3017+AO3017+AP3017+AQ3017+AR3017+AS3017+AU3017+BG3017</f>
        <v>26</v>
      </c>
      <c r="CP3017" s="225">
        <f>+SUM(I3018:I3023)-I3024</f>
        <v>0</v>
      </c>
      <c r="CQ3017" s="225">
        <f>+SUM(J3018:J3023)-J3024</f>
        <v>0</v>
      </c>
      <c r="CR3017" s="225">
        <f>+SUM(K3018:K3023)-K3024</f>
        <v>0</v>
      </c>
      <c r="CS3017" s="139"/>
      <c r="CT3017" s="139"/>
      <c r="CU3017" s="139"/>
      <c r="CV3017" s="139"/>
      <c r="CW3017" s="139"/>
      <c r="CX3017" s="139"/>
      <c r="CY3017" s="139"/>
      <c r="CZ3017" s="139"/>
      <c r="DA3017" s="139"/>
    </row>
    <row r="3018" spans="1:105" s="120" customFormat="1" ht="15" customHeight="1">
      <c r="A3018" s="228"/>
      <c r="B3018" s="614"/>
      <c r="C3018" s="545"/>
      <c r="D3018" s="237"/>
      <c r="E3018" s="237"/>
      <c r="F3018" s="242" t="s">
        <v>82</v>
      </c>
      <c r="G3018" s="121">
        <v>1.5</v>
      </c>
      <c r="H3018" s="83"/>
      <c r="I3018" s="83"/>
      <c r="J3018" s="83"/>
      <c r="K3018" s="83"/>
      <c r="L3018" s="83">
        <v>2.5</v>
      </c>
      <c r="M3018" s="83">
        <v>2.5</v>
      </c>
      <c r="N3018" s="83">
        <v>2.5</v>
      </c>
      <c r="O3018" s="83"/>
      <c r="P3018" s="83">
        <v>2.5</v>
      </c>
      <c r="Q3018" s="83">
        <v>2.5</v>
      </c>
      <c r="R3018" s="83">
        <v>2.5</v>
      </c>
      <c r="S3018" s="83">
        <v>0</v>
      </c>
      <c r="T3018" s="83">
        <v>2.5</v>
      </c>
      <c r="U3018" s="83">
        <v>2.5</v>
      </c>
      <c r="V3018" s="83"/>
      <c r="W3018" s="83">
        <v>2</v>
      </c>
      <c r="X3018" s="83">
        <v>2</v>
      </c>
      <c r="Y3018" s="83">
        <v>2</v>
      </c>
      <c r="Z3018" s="83">
        <v>2</v>
      </c>
      <c r="AA3018" s="83">
        <v>2</v>
      </c>
      <c r="AB3018" s="83"/>
      <c r="AC3018" s="79"/>
      <c r="AD3018" s="79">
        <v>2</v>
      </c>
      <c r="AE3018" s="79"/>
      <c r="AF3018" s="79">
        <v>2</v>
      </c>
      <c r="AG3018" s="79">
        <v>2</v>
      </c>
      <c r="AH3018" s="79">
        <v>2</v>
      </c>
      <c r="AI3018" s="79"/>
      <c r="AJ3018" s="79"/>
      <c r="AK3018" s="79">
        <v>0.5</v>
      </c>
      <c r="AL3018" s="79">
        <v>2.5</v>
      </c>
      <c r="AM3018" s="240"/>
      <c r="AN3018" s="240"/>
      <c r="AO3018" s="240"/>
      <c r="AP3018" s="240"/>
      <c r="AQ3018" s="240"/>
      <c r="AR3018" s="240"/>
      <c r="AS3018" s="240"/>
      <c r="AT3018" s="256"/>
      <c r="AU3018" s="256"/>
      <c r="AV3018" s="259"/>
      <c r="AW3018" s="259"/>
      <c r="AX3018" s="256"/>
      <c r="AY3018" s="256"/>
      <c r="AZ3018" s="256"/>
      <c r="BA3018" s="256"/>
      <c r="BB3018" s="256"/>
      <c r="BC3018" s="256"/>
      <c r="BD3018" s="256"/>
      <c r="BE3018" s="256"/>
      <c r="BF3018" s="256"/>
      <c r="BG3018" s="256"/>
      <c r="BH3018" s="256"/>
      <c r="BI3018" s="256"/>
      <c r="BJ3018" s="256"/>
      <c r="BK3018" s="256"/>
      <c r="BL3018" s="262"/>
      <c r="BM3018" s="262"/>
      <c r="BN3018" s="262"/>
      <c r="BO3018" s="262"/>
      <c r="BP3018" s="262"/>
      <c r="BQ3018" s="262"/>
      <c r="BR3018" s="270"/>
      <c r="BS3018" s="270"/>
      <c r="BT3018" s="270"/>
      <c r="BU3018" s="270"/>
      <c r="BV3018" s="270"/>
      <c r="BW3018" s="270"/>
      <c r="BX3018" s="256"/>
      <c r="BY3018" s="256"/>
      <c r="BZ3018" s="256"/>
      <c r="CA3018" s="267"/>
      <c r="CB3018" s="267"/>
      <c r="CC3018" s="274"/>
      <c r="CD3018" s="267"/>
      <c r="CE3018" s="267"/>
      <c r="CF3018" s="267"/>
      <c r="CG3018" s="267"/>
      <c r="CH3018" s="267"/>
      <c r="CI3018" s="267"/>
      <c r="CJ3018" s="267"/>
      <c r="CK3018" s="267"/>
      <c r="CL3018" s="265"/>
      <c r="CM3018" s="272"/>
      <c r="CN3018" s="264"/>
      <c r="CO3018" s="138"/>
      <c r="CP3018" s="226"/>
      <c r="CQ3018" s="226"/>
      <c r="CR3018" s="226"/>
      <c r="CS3018" s="139"/>
      <c r="CT3018" s="139"/>
      <c r="CU3018" s="139"/>
      <c r="CV3018" s="139"/>
      <c r="CW3018" s="139"/>
      <c r="CX3018" s="139"/>
      <c r="CY3018" s="139"/>
      <c r="CZ3018" s="139"/>
      <c r="DA3018" s="139"/>
    </row>
    <row r="3019" spans="1:105" s="120" customFormat="1" ht="15" customHeight="1">
      <c r="A3019" s="228"/>
      <c r="B3019" s="614"/>
      <c r="C3019" s="545"/>
      <c r="D3019" s="237"/>
      <c r="E3019" s="237"/>
      <c r="F3019" s="243"/>
      <c r="G3019" s="122">
        <v>2</v>
      </c>
      <c r="H3019" s="84"/>
      <c r="I3019" s="84"/>
      <c r="J3019" s="84"/>
      <c r="K3019" s="84"/>
      <c r="L3019" s="84"/>
      <c r="M3019" s="84"/>
      <c r="N3019" s="84"/>
      <c r="O3019" s="84">
        <v>10.5</v>
      </c>
      <c r="P3019" s="84"/>
      <c r="Q3019" s="84"/>
      <c r="R3019" s="84"/>
      <c r="S3019" s="84"/>
      <c r="T3019" s="84"/>
      <c r="U3019" s="84"/>
      <c r="V3019" s="84">
        <v>8</v>
      </c>
      <c r="W3019" s="84">
        <v>0.5</v>
      </c>
      <c r="X3019" s="84">
        <v>0.5</v>
      </c>
      <c r="Y3019" s="84">
        <v>0.5</v>
      </c>
      <c r="Z3019" s="84">
        <v>0.5</v>
      </c>
      <c r="AA3019" s="84">
        <v>0.5</v>
      </c>
      <c r="AB3019" s="84"/>
      <c r="AC3019" s="80"/>
      <c r="AD3019" s="80">
        <v>0.5</v>
      </c>
      <c r="AE3019" s="80"/>
      <c r="AF3019" s="80">
        <v>0.5</v>
      </c>
      <c r="AG3019" s="80">
        <v>0.5</v>
      </c>
      <c r="AH3019" s="80">
        <v>0.5</v>
      </c>
      <c r="AI3019" s="80"/>
      <c r="AJ3019" s="80"/>
      <c r="AK3019" s="80"/>
      <c r="AL3019" s="80"/>
      <c r="AM3019" s="240"/>
      <c r="AN3019" s="240"/>
      <c r="AO3019" s="240"/>
      <c r="AP3019" s="240"/>
      <c r="AQ3019" s="240"/>
      <c r="AR3019" s="240"/>
      <c r="AS3019" s="240"/>
      <c r="AT3019" s="256"/>
      <c r="AU3019" s="256"/>
      <c r="AV3019" s="259"/>
      <c r="AW3019" s="259"/>
      <c r="AX3019" s="256"/>
      <c r="AY3019" s="256"/>
      <c r="AZ3019" s="256"/>
      <c r="BA3019" s="256"/>
      <c r="BB3019" s="256"/>
      <c r="BC3019" s="256"/>
      <c r="BD3019" s="256"/>
      <c r="BE3019" s="256"/>
      <c r="BF3019" s="256"/>
      <c r="BG3019" s="256"/>
      <c r="BH3019" s="256"/>
      <c r="BI3019" s="256"/>
      <c r="BJ3019" s="256"/>
      <c r="BK3019" s="256"/>
      <c r="BL3019" s="262"/>
      <c r="BM3019" s="262"/>
      <c r="BN3019" s="262"/>
      <c r="BO3019" s="262"/>
      <c r="BP3019" s="262"/>
      <c r="BQ3019" s="262"/>
      <c r="BR3019" s="270"/>
      <c r="BS3019" s="270"/>
      <c r="BT3019" s="270"/>
      <c r="BU3019" s="270"/>
      <c r="BV3019" s="270"/>
      <c r="BW3019" s="270"/>
      <c r="BX3019" s="256"/>
      <c r="BY3019" s="256"/>
      <c r="BZ3019" s="256"/>
      <c r="CA3019" s="267"/>
      <c r="CB3019" s="267"/>
      <c r="CC3019" s="274"/>
      <c r="CD3019" s="267"/>
      <c r="CE3019" s="267"/>
      <c r="CF3019" s="267"/>
      <c r="CG3019" s="267"/>
      <c r="CH3019" s="267"/>
      <c r="CI3019" s="267"/>
      <c r="CJ3019" s="267"/>
      <c r="CK3019" s="267"/>
      <c r="CL3019" s="265"/>
      <c r="CM3019" s="272"/>
      <c r="CN3019" s="264"/>
      <c r="CO3019" s="138"/>
      <c r="CP3019" s="226"/>
      <c r="CQ3019" s="226"/>
      <c r="CR3019" s="226"/>
      <c r="CS3019" s="139"/>
      <c r="CT3019" s="139"/>
      <c r="CU3019" s="139"/>
      <c r="CV3019" s="139"/>
      <c r="CW3019" s="139"/>
      <c r="CX3019" s="139"/>
      <c r="CY3019" s="139"/>
      <c r="CZ3019" s="139"/>
      <c r="DA3019" s="139"/>
    </row>
    <row r="3020" spans="1:105" s="120" customFormat="1" ht="15" customHeight="1">
      <c r="A3020" s="228"/>
      <c r="B3020" s="614"/>
      <c r="C3020" s="545"/>
      <c r="D3020" s="237"/>
      <c r="E3020" s="237"/>
      <c r="F3020" s="243"/>
      <c r="G3020" s="122">
        <v>2.1</v>
      </c>
      <c r="H3020" s="84"/>
      <c r="I3020" s="84"/>
      <c r="J3020" s="84"/>
      <c r="K3020" s="84"/>
      <c r="L3020" s="84"/>
      <c r="M3020" s="84"/>
      <c r="N3020" s="84"/>
      <c r="O3020" s="84"/>
      <c r="P3020" s="84"/>
      <c r="Q3020" s="84"/>
      <c r="R3020" s="84"/>
      <c r="S3020" s="84"/>
      <c r="T3020" s="84"/>
      <c r="U3020" s="84"/>
      <c r="V3020" s="84"/>
      <c r="W3020" s="84"/>
      <c r="X3020" s="84"/>
      <c r="Y3020" s="84"/>
      <c r="Z3020" s="84"/>
      <c r="AA3020" s="84"/>
      <c r="AB3020" s="84"/>
      <c r="AC3020" s="80"/>
      <c r="AD3020" s="80"/>
      <c r="AE3020" s="80"/>
      <c r="AF3020" s="80"/>
      <c r="AG3020" s="80"/>
      <c r="AH3020" s="80"/>
      <c r="AI3020" s="80"/>
      <c r="AJ3020" s="80"/>
      <c r="AK3020" s="80"/>
      <c r="AL3020" s="80"/>
      <c r="AM3020" s="240"/>
      <c r="AN3020" s="240"/>
      <c r="AO3020" s="240"/>
      <c r="AP3020" s="240"/>
      <c r="AQ3020" s="240"/>
      <c r="AR3020" s="240"/>
      <c r="AS3020" s="240"/>
      <c r="AT3020" s="256"/>
      <c r="AU3020" s="256"/>
      <c r="AV3020" s="259"/>
      <c r="AW3020" s="259"/>
      <c r="AX3020" s="256"/>
      <c r="AY3020" s="256"/>
      <c r="AZ3020" s="256"/>
      <c r="BA3020" s="256"/>
      <c r="BB3020" s="256"/>
      <c r="BC3020" s="256"/>
      <c r="BD3020" s="256"/>
      <c r="BE3020" s="256"/>
      <c r="BF3020" s="256"/>
      <c r="BG3020" s="256"/>
      <c r="BH3020" s="256"/>
      <c r="BI3020" s="256"/>
      <c r="BJ3020" s="256"/>
      <c r="BK3020" s="256"/>
      <c r="BL3020" s="262"/>
      <c r="BM3020" s="262"/>
      <c r="BN3020" s="262"/>
      <c r="BO3020" s="262"/>
      <c r="BP3020" s="262"/>
      <c r="BQ3020" s="262"/>
      <c r="BR3020" s="270"/>
      <c r="BS3020" s="270"/>
      <c r="BT3020" s="270"/>
      <c r="BU3020" s="270"/>
      <c r="BV3020" s="270"/>
      <c r="BW3020" s="270"/>
      <c r="BX3020" s="256"/>
      <c r="BY3020" s="256"/>
      <c r="BZ3020" s="256"/>
      <c r="CA3020" s="267"/>
      <c r="CB3020" s="267"/>
      <c r="CC3020" s="274"/>
      <c r="CD3020" s="267"/>
      <c r="CE3020" s="267"/>
      <c r="CF3020" s="267"/>
      <c r="CG3020" s="267"/>
      <c r="CH3020" s="267"/>
      <c r="CI3020" s="267"/>
      <c r="CJ3020" s="267"/>
      <c r="CK3020" s="267"/>
      <c r="CL3020" s="265"/>
      <c r="CM3020" s="272"/>
      <c r="CN3020" s="264"/>
      <c r="CO3020" s="138"/>
      <c r="CP3020" s="226"/>
      <c r="CQ3020" s="226"/>
      <c r="CR3020" s="226"/>
      <c r="CS3020" s="139"/>
      <c r="CT3020" s="139"/>
      <c r="CU3020" s="139"/>
      <c r="CV3020" s="139"/>
      <c r="CW3020" s="139"/>
      <c r="CX3020" s="139"/>
      <c r="CY3020" s="139"/>
      <c r="CZ3020" s="139"/>
      <c r="DA3020" s="139"/>
    </row>
    <row r="3021" spans="1:105" s="120" customFormat="1" ht="15" customHeight="1">
      <c r="A3021" s="228"/>
      <c r="B3021" s="614"/>
      <c r="C3021" s="545"/>
      <c r="D3021" s="237"/>
      <c r="E3021" s="237"/>
      <c r="F3021" s="243"/>
      <c r="G3021" s="122">
        <v>2.7</v>
      </c>
      <c r="H3021" s="84"/>
      <c r="I3021" s="84"/>
      <c r="J3021" s="84"/>
      <c r="K3021" s="84"/>
      <c r="L3021" s="84"/>
      <c r="M3021" s="84"/>
      <c r="N3021" s="84"/>
      <c r="O3021" s="84"/>
      <c r="P3021" s="84"/>
      <c r="Q3021" s="84"/>
      <c r="R3021" s="84"/>
      <c r="S3021" s="84"/>
      <c r="T3021" s="84"/>
      <c r="U3021" s="84"/>
      <c r="V3021" s="84"/>
      <c r="W3021" s="84"/>
      <c r="X3021" s="84"/>
      <c r="Y3021" s="84"/>
      <c r="Z3021" s="84"/>
      <c r="AA3021" s="84"/>
      <c r="AB3021" s="84"/>
      <c r="AC3021" s="80"/>
      <c r="AD3021" s="80"/>
      <c r="AE3021" s="80"/>
      <c r="AF3021" s="80"/>
      <c r="AG3021" s="80"/>
      <c r="AH3021" s="80"/>
      <c r="AI3021" s="80"/>
      <c r="AJ3021" s="80"/>
      <c r="AK3021" s="80"/>
      <c r="AL3021" s="80"/>
      <c r="AM3021" s="240"/>
      <c r="AN3021" s="240"/>
      <c r="AO3021" s="240"/>
      <c r="AP3021" s="240"/>
      <c r="AQ3021" s="240"/>
      <c r="AR3021" s="240"/>
      <c r="AS3021" s="240"/>
      <c r="AT3021" s="256"/>
      <c r="AU3021" s="256"/>
      <c r="AV3021" s="259"/>
      <c r="AW3021" s="259"/>
      <c r="AX3021" s="256"/>
      <c r="AY3021" s="256"/>
      <c r="AZ3021" s="256"/>
      <c r="BA3021" s="256"/>
      <c r="BB3021" s="256"/>
      <c r="BC3021" s="256"/>
      <c r="BD3021" s="256"/>
      <c r="BE3021" s="256"/>
      <c r="BF3021" s="256"/>
      <c r="BG3021" s="256"/>
      <c r="BH3021" s="256"/>
      <c r="BI3021" s="256"/>
      <c r="BJ3021" s="256"/>
      <c r="BK3021" s="256"/>
      <c r="BL3021" s="262"/>
      <c r="BM3021" s="262"/>
      <c r="BN3021" s="262"/>
      <c r="BO3021" s="262"/>
      <c r="BP3021" s="262"/>
      <c r="BQ3021" s="262"/>
      <c r="BR3021" s="270"/>
      <c r="BS3021" s="270"/>
      <c r="BT3021" s="270"/>
      <c r="BU3021" s="270"/>
      <c r="BV3021" s="270"/>
      <c r="BW3021" s="270"/>
      <c r="BX3021" s="256"/>
      <c r="BY3021" s="256"/>
      <c r="BZ3021" s="256"/>
      <c r="CA3021" s="267"/>
      <c r="CB3021" s="267"/>
      <c r="CC3021" s="274"/>
      <c r="CD3021" s="267"/>
      <c r="CE3021" s="267"/>
      <c r="CF3021" s="267"/>
      <c r="CG3021" s="267"/>
      <c r="CH3021" s="267"/>
      <c r="CI3021" s="267"/>
      <c r="CJ3021" s="267"/>
      <c r="CK3021" s="267"/>
      <c r="CL3021" s="265"/>
      <c r="CM3021" s="272"/>
      <c r="CN3021" s="264"/>
      <c r="CO3021" s="138"/>
      <c r="CP3021" s="226"/>
      <c r="CQ3021" s="226"/>
      <c r="CR3021" s="226"/>
      <c r="CS3021" s="139"/>
      <c r="CT3021" s="139"/>
      <c r="CU3021" s="139"/>
      <c r="CV3021" s="139"/>
      <c r="CW3021" s="139"/>
      <c r="CX3021" s="139"/>
      <c r="CY3021" s="139"/>
      <c r="CZ3021" s="139"/>
      <c r="DA3021" s="139"/>
    </row>
    <row r="3022" spans="1:105" s="120" customFormat="1" ht="15" customHeight="1">
      <c r="A3022" s="228"/>
      <c r="B3022" s="614"/>
      <c r="C3022" s="545"/>
      <c r="D3022" s="237"/>
      <c r="E3022" s="237"/>
      <c r="F3022" s="243"/>
      <c r="G3022" s="122">
        <v>3</v>
      </c>
      <c r="H3022" s="84"/>
      <c r="I3022" s="84"/>
      <c r="J3022" s="84"/>
      <c r="K3022" s="84"/>
      <c r="L3022" s="84"/>
      <c r="M3022" s="84"/>
      <c r="N3022" s="84"/>
      <c r="O3022" s="84"/>
      <c r="P3022" s="84"/>
      <c r="Q3022" s="84"/>
      <c r="R3022" s="84"/>
      <c r="S3022" s="84"/>
      <c r="T3022" s="84"/>
      <c r="U3022" s="84"/>
      <c r="V3022" s="84"/>
      <c r="W3022" s="84"/>
      <c r="X3022" s="84"/>
      <c r="Y3022" s="84"/>
      <c r="Z3022" s="84"/>
      <c r="AA3022" s="84"/>
      <c r="AB3022" s="84"/>
      <c r="AC3022" s="80"/>
      <c r="AD3022" s="80"/>
      <c r="AE3022" s="80"/>
      <c r="AF3022" s="80"/>
      <c r="AG3022" s="80"/>
      <c r="AH3022" s="80"/>
      <c r="AI3022" s="80"/>
      <c r="AJ3022" s="80"/>
      <c r="AK3022" s="80"/>
      <c r="AL3022" s="80"/>
      <c r="AM3022" s="240"/>
      <c r="AN3022" s="240"/>
      <c r="AO3022" s="240"/>
      <c r="AP3022" s="240"/>
      <c r="AQ3022" s="240"/>
      <c r="AR3022" s="240"/>
      <c r="AS3022" s="240"/>
      <c r="AT3022" s="256"/>
      <c r="AU3022" s="256"/>
      <c r="AV3022" s="259"/>
      <c r="AW3022" s="259"/>
      <c r="AX3022" s="256"/>
      <c r="AY3022" s="256"/>
      <c r="AZ3022" s="256"/>
      <c r="BA3022" s="256"/>
      <c r="BB3022" s="256"/>
      <c r="BC3022" s="256"/>
      <c r="BD3022" s="256"/>
      <c r="BE3022" s="256"/>
      <c r="BF3022" s="256"/>
      <c r="BG3022" s="256"/>
      <c r="BH3022" s="256"/>
      <c r="BI3022" s="256"/>
      <c r="BJ3022" s="256"/>
      <c r="BK3022" s="256"/>
      <c r="BL3022" s="262"/>
      <c r="BM3022" s="262"/>
      <c r="BN3022" s="262"/>
      <c r="BO3022" s="262"/>
      <c r="BP3022" s="262"/>
      <c r="BQ3022" s="262"/>
      <c r="BR3022" s="270"/>
      <c r="BS3022" s="270"/>
      <c r="BT3022" s="270"/>
      <c r="BU3022" s="270"/>
      <c r="BV3022" s="270"/>
      <c r="BW3022" s="270"/>
      <c r="BX3022" s="256"/>
      <c r="BY3022" s="256"/>
      <c r="BZ3022" s="256"/>
      <c r="CA3022" s="267"/>
      <c r="CB3022" s="267"/>
      <c r="CC3022" s="274"/>
      <c r="CD3022" s="267"/>
      <c r="CE3022" s="267"/>
      <c r="CF3022" s="267"/>
      <c r="CG3022" s="267"/>
      <c r="CH3022" s="267"/>
      <c r="CI3022" s="267"/>
      <c r="CJ3022" s="267"/>
      <c r="CK3022" s="267"/>
      <c r="CL3022" s="265"/>
      <c r="CM3022" s="272"/>
      <c r="CN3022" s="264"/>
      <c r="CO3022" s="138"/>
      <c r="CP3022" s="226"/>
      <c r="CQ3022" s="226"/>
      <c r="CR3022" s="226"/>
      <c r="CS3022" s="139"/>
      <c r="CT3022" s="139"/>
      <c r="CU3022" s="139"/>
      <c r="CV3022" s="139"/>
      <c r="CW3022" s="139"/>
      <c r="CX3022" s="139"/>
      <c r="CY3022" s="139"/>
      <c r="CZ3022" s="139"/>
      <c r="DA3022" s="139"/>
    </row>
    <row r="3023" spans="1:105" s="120" customFormat="1" ht="15" customHeight="1">
      <c r="A3023" s="228"/>
      <c r="B3023" s="614"/>
      <c r="C3023" s="545"/>
      <c r="D3023" s="237"/>
      <c r="E3023" s="237"/>
      <c r="F3023" s="244"/>
      <c r="G3023" s="123">
        <v>3.9</v>
      </c>
      <c r="H3023" s="85"/>
      <c r="I3023" s="85"/>
      <c r="J3023" s="85"/>
      <c r="K3023" s="85"/>
      <c r="L3023" s="85"/>
      <c r="M3023" s="85"/>
      <c r="N3023" s="85"/>
      <c r="O3023" s="85"/>
      <c r="P3023" s="85"/>
      <c r="Q3023" s="85"/>
      <c r="R3023" s="85"/>
      <c r="S3023" s="85"/>
      <c r="T3023" s="85"/>
      <c r="U3023" s="85"/>
      <c r="V3023" s="85"/>
      <c r="W3023" s="85"/>
      <c r="X3023" s="85"/>
      <c r="Y3023" s="85"/>
      <c r="Z3023" s="85"/>
      <c r="AA3023" s="85"/>
      <c r="AB3023" s="85"/>
      <c r="AC3023" s="81"/>
      <c r="AD3023" s="81"/>
      <c r="AE3023" s="81"/>
      <c r="AF3023" s="81"/>
      <c r="AG3023" s="81"/>
      <c r="AH3023" s="81"/>
      <c r="AI3023" s="81"/>
      <c r="AJ3023" s="81"/>
      <c r="AK3023" s="81"/>
      <c r="AL3023" s="81"/>
      <c r="AM3023" s="240"/>
      <c r="AN3023" s="240"/>
      <c r="AO3023" s="240"/>
      <c r="AP3023" s="240"/>
      <c r="AQ3023" s="240"/>
      <c r="AR3023" s="240"/>
      <c r="AS3023" s="240"/>
      <c r="AT3023" s="256"/>
      <c r="AU3023" s="256"/>
      <c r="AV3023" s="259"/>
      <c r="AW3023" s="259"/>
      <c r="AX3023" s="256"/>
      <c r="AY3023" s="256"/>
      <c r="AZ3023" s="256"/>
      <c r="BA3023" s="256"/>
      <c r="BB3023" s="256"/>
      <c r="BC3023" s="256"/>
      <c r="BD3023" s="256"/>
      <c r="BE3023" s="256"/>
      <c r="BF3023" s="256"/>
      <c r="BG3023" s="256"/>
      <c r="BH3023" s="256"/>
      <c r="BI3023" s="256"/>
      <c r="BJ3023" s="256"/>
      <c r="BK3023" s="256"/>
      <c r="BL3023" s="262"/>
      <c r="BM3023" s="262"/>
      <c r="BN3023" s="262"/>
      <c r="BO3023" s="262"/>
      <c r="BP3023" s="262"/>
      <c r="BQ3023" s="262"/>
      <c r="BR3023" s="270"/>
      <c r="BS3023" s="270"/>
      <c r="BT3023" s="270"/>
      <c r="BU3023" s="270"/>
      <c r="BV3023" s="270"/>
      <c r="BW3023" s="270"/>
      <c r="BX3023" s="256"/>
      <c r="BY3023" s="256"/>
      <c r="BZ3023" s="256"/>
      <c r="CA3023" s="267"/>
      <c r="CB3023" s="267"/>
      <c r="CC3023" s="274"/>
      <c r="CD3023" s="267"/>
      <c r="CE3023" s="267"/>
      <c r="CF3023" s="267"/>
      <c r="CG3023" s="267"/>
      <c r="CH3023" s="267"/>
      <c r="CI3023" s="267"/>
      <c r="CJ3023" s="267"/>
      <c r="CK3023" s="267"/>
      <c r="CL3023" s="265"/>
      <c r="CM3023" s="272"/>
      <c r="CN3023" s="264"/>
      <c r="CO3023" s="138"/>
      <c r="CP3023" s="226"/>
      <c r="CQ3023" s="226"/>
      <c r="CR3023" s="226"/>
      <c r="CS3023" s="139"/>
      <c r="CT3023" s="139"/>
      <c r="CU3023" s="139"/>
      <c r="CV3023" s="139"/>
      <c r="CW3023" s="139"/>
      <c r="CX3023" s="139"/>
      <c r="CY3023" s="139"/>
      <c r="CZ3023" s="139"/>
      <c r="DA3023" s="139"/>
    </row>
    <row r="3024" spans="1:105" s="120" customFormat="1" ht="15" customHeight="1">
      <c r="A3024" s="229"/>
      <c r="B3024" s="615"/>
      <c r="C3024" s="546"/>
      <c r="D3024" s="238"/>
      <c r="E3024" s="238"/>
      <c r="F3024" s="245" t="s">
        <v>83</v>
      </c>
      <c r="G3024" s="246"/>
      <c r="H3024" s="82"/>
      <c r="I3024" s="82"/>
      <c r="J3024" s="82"/>
      <c r="K3024" s="82"/>
      <c r="L3024" s="82"/>
      <c r="M3024" s="82"/>
      <c r="N3024" s="82"/>
      <c r="O3024" s="82"/>
      <c r="P3024" s="82"/>
      <c r="Q3024" s="82"/>
      <c r="R3024" s="82"/>
      <c r="S3024" s="82"/>
      <c r="T3024" s="82"/>
      <c r="U3024" s="82"/>
      <c r="V3024" s="82"/>
      <c r="W3024" s="82"/>
      <c r="X3024" s="82"/>
      <c r="Y3024" s="82"/>
      <c r="Z3024" s="82"/>
      <c r="AA3024" s="82"/>
      <c r="AB3024" s="82"/>
      <c r="AC3024" s="82"/>
      <c r="AD3024" s="35"/>
      <c r="AE3024" s="35"/>
      <c r="AF3024" s="35"/>
      <c r="AG3024" s="35"/>
      <c r="AH3024" s="35"/>
      <c r="AI3024" s="35"/>
      <c r="AJ3024" s="35"/>
      <c r="AK3024" s="35"/>
      <c r="AL3024" s="35"/>
      <c r="AM3024" s="241"/>
      <c r="AN3024" s="241"/>
      <c r="AO3024" s="241"/>
      <c r="AP3024" s="241"/>
      <c r="AQ3024" s="241"/>
      <c r="AR3024" s="241"/>
      <c r="AS3024" s="241"/>
      <c r="AT3024" s="257"/>
      <c r="AU3024" s="257"/>
      <c r="AV3024" s="260"/>
      <c r="AW3024" s="260"/>
      <c r="AX3024" s="257"/>
      <c r="AY3024" s="257"/>
      <c r="AZ3024" s="257"/>
      <c r="BA3024" s="257"/>
      <c r="BB3024" s="257"/>
      <c r="BC3024" s="257"/>
      <c r="BD3024" s="257"/>
      <c r="BE3024" s="257"/>
      <c r="BF3024" s="257"/>
      <c r="BG3024" s="257"/>
      <c r="BH3024" s="257"/>
      <c r="BI3024" s="257"/>
      <c r="BJ3024" s="257"/>
      <c r="BK3024" s="257"/>
      <c r="BL3024" s="263"/>
      <c r="BM3024" s="263"/>
      <c r="BN3024" s="263"/>
      <c r="BO3024" s="263"/>
      <c r="BP3024" s="263"/>
      <c r="BQ3024" s="263"/>
      <c r="BR3024" s="271"/>
      <c r="BS3024" s="271"/>
      <c r="BT3024" s="271"/>
      <c r="BU3024" s="271"/>
      <c r="BV3024" s="271"/>
      <c r="BW3024" s="271"/>
      <c r="BX3024" s="257"/>
      <c r="BY3024" s="257"/>
      <c r="BZ3024" s="257"/>
      <c r="CA3024" s="268"/>
      <c r="CB3024" s="268"/>
      <c r="CC3024" s="275"/>
      <c r="CD3024" s="268"/>
      <c r="CE3024" s="268"/>
      <c r="CF3024" s="268"/>
      <c r="CG3024" s="268"/>
      <c r="CH3024" s="268"/>
      <c r="CI3024" s="268"/>
      <c r="CJ3024" s="268"/>
      <c r="CK3024" s="268"/>
      <c r="CL3024" s="265"/>
      <c r="CM3024" s="272"/>
      <c r="CN3024" s="264"/>
      <c r="CO3024" s="138"/>
      <c r="CP3024" s="226"/>
      <c r="CQ3024" s="226"/>
      <c r="CR3024" s="226"/>
      <c r="CS3024" s="139"/>
      <c r="CT3024" s="139"/>
      <c r="CU3024" s="139"/>
      <c r="CV3024" s="139"/>
      <c r="CW3024" s="139"/>
      <c r="CX3024" s="139"/>
      <c r="CY3024" s="139"/>
      <c r="CZ3024" s="139"/>
      <c r="DA3024" s="139"/>
    </row>
    <row r="3025" spans="1:105" s="120" customFormat="1" ht="15" customHeight="1">
      <c r="A3025" s="227">
        <f t="shared" si="968"/>
        <v>375</v>
      </c>
      <c r="B3025" s="613" t="s">
        <v>689</v>
      </c>
      <c r="C3025" s="544" t="s">
        <v>735</v>
      </c>
      <c r="D3025" s="236">
        <v>44144</v>
      </c>
      <c r="E3025" s="236" t="s">
        <v>1195</v>
      </c>
      <c r="F3025" s="253" t="s">
        <v>80</v>
      </c>
      <c r="G3025" s="254"/>
      <c r="H3025" s="82" t="s">
        <v>69</v>
      </c>
      <c r="I3025" s="82"/>
      <c r="J3025" s="82" t="s">
        <v>60</v>
      </c>
      <c r="K3025" s="82" t="s">
        <v>60</v>
      </c>
      <c r="L3025" s="82" t="s">
        <v>60</v>
      </c>
      <c r="M3025" s="82" t="s">
        <v>60</v>
      </c>
      <c r="N3025" s="82" t="s">
        <v>60</v>
      </c>
      <c r="O3025" s="82"/>
      <c r="P3025" s="82" t="s">
        <v>60</v>
      </c>
      <c r="Q3025" s="82" t="s">
        <v>60</v>
      </c>
      <c r="R3025" s="82" t="s">
        <v>60</v>
      </c>
      <c r="S3025" s="82" t="s">
        <v>60</v>
      </c>
      <c r="T3025" s="82" t="s">
        <v>60</v>
      </c>
      <c r="U3025" s="82" t="s">
        <v>60</v>
      </c>
      <c r="V3025" s="82"/>
      <c r="W3025" s="82" t="s">
        <v>67</v>
      </c>
      <c r="X3025" s="82" t="s">
        <v>61</v>
      </c>
      <c r="Y3025" s="82" t="s">
        <v>61</v>
      </c>
      <c r="Z3025" s="82" t="s">
        <v>61</v>
      </c>
      <c r="AA3025" s="82" t="s">
        <v>61</v>
      </c>
      <c r="AB3025" s="82" t="s">
        <v>61</v>
      </c>
      <c r="AC3025" s="82"/>
      <c r="AD3025" s="82" t="s">
        <v>61</v>
      </c>
      <c r="AE3025" s="82" t="s">
        <v>61</v>
      </c>
      <c r="AF3025" s="82" t="s">
        <v>61</v>
      </c>
      <c r="AG3025" s="82" t="s">
        <v>61</v>
      </c>
      <c r="AH3025" s="82" t="s">
        <v>61</v>
      </c>
      <c r="AI3025" s="82" t="s">
        <v>1471</v>
      </c>
      <c r="AJ3025" s="82"/>
      <c r="AK3025" s="82" t="s">
        <v>60</v>
      </c>
      <c r="AL3025" s="82" t="s">
        <v>60</v>
      </c>
      <c r="AM3025" s="239">
        <f>COUNTIF(H3025:AL3025,"PH")+COUNTIF(H3025:AL3025,"PH/L")+COUNTIF(H3025:AL3025,"PM")</f>
        <v>0</v>
      </c>
      <c r="AN3025" s="239">
        <f>COUNTIF(H3025:AL3025,"PD")+COUNTIF(H3025:AL3025,"PDD")+COUNTIF(H3025:AL3025,"P/DS")/2+COUNTIF(H3025:AL3025,"PMD")</f>
        <v>0</v>
      </c>
      <c r="AO3025" s="239">
        <f>COUNTIF(H3025:AL3025,"PN")+COUNTIF(H3025:AL3025,"P/NS")/2+COUNTIF(H3025:AL3025,"PH")+COUNTIF(H3025:AL3025,"PH/F")/2+COUNTIF(H3025:AL3025,"PH/L")/2+COUNTIF(H3025:AL3025,"PM")</f>
        <v>0</v>
      </c>
      <c r="AP3025" s="239">
        <f>COUNTIF(H3025:AL3025,"BH")+COUNTIF(H3025:AL3025,"AL/BL")+COUNTIF(H3025:AL3025,"UL/BL")+COUNTIF(H3025:AL3025,"BM")</f>
        <v>0</v>
      </c>
      <c r="AQ3025" s="239">
        <f>COUNTIF(H3025:AL3025,"DS")+COUNTIF(H3025:AL3025,"AL/DS")/2+COUNTIF(H3025:AL3025,"UL/DS")/2+COUNTIF(H3025:AL3025,"CT")+COUNTIF(H3025:AL3025,"MD")</f>
        <v>13.5</v>
      </c>
      <c r="AR3025" s="239">
        <f>COUNTIF(H3025:AL3025,"NS")+COUNTIF(H3025:AL3025,"AL/NS")/2+COUNTIF(H3025:AL3025,"UL/NS")/2+COUNTIF(H3025:AL3025,"BH")+COUNTIF(H3025:AL3025,"AL/BF")/2+COUNTIF(H3025:AL3025,"AL/BL")/2+COUNTIF(H3025:AL3025,"UL/BL")/2+COUNTIF(H3025:AL3025,"UL/BF")/2+COUNTIF(H3025:AL3025,"BM")</f>
        <v>10</v>
      </c>
      <c r="AS3025" s="239">
        <f>COUNTIF(H3025:AL3025,"AL")+COUNTIF(H3025:AL3025,"AL/DS")/2+COUNTIF(H3025:AL3025,"AL/NS")/2+COUNTIF(H3025:AL3025,"NH")+COUNTIF(H3025:AL3025,"SL")+COUNTIF(H3025:AL3025,"NHD")+COUNTIF(H3025:AL3025,"B")+COUNTIF(H3025:AL3025,"HL")+COUNTIF(H3025:AL3025,"AL/BF")/2+COUNTIF(H3025:AL3025,"AL/BL")/2</f>
        <v>2</v>
      </c>
      <c r="AT3025" s="255">
        <f>COUNTIF(H3025:AL3025,"PD")+COUNTIF(H3025:AL3025,"PN")+COUNTIF(H3025:AL3025,"P/DS")/2+COUNTIF(H3025:AL3025,"P/NS")/2+COUNTIF(H3025:AL3025,"DS")+COUNTIF(H3025:AL3025,"NS")+COUNTIF(H3025:AL3025,"AL")+COUNTIF(H3025:AL3025,"AL/DS")+COUNTIF(H3025:AL3025,"AL/NS")+COUNTIF(H3025:AL3025,"NH")+COUNTIF(H3025:AL3025,"SL")+COUNTIF(H3025:AL3025,"UL/DS")/2+COUNTIF(H3025:AL3025,"UL/NS")/2+COUNTIF(H3025:AL3025,"CT")+COUNTIF(H3025:AL3025,"NHD")+COUNTIF(H3025:AL3025,"PDD")+COUNTIF(H3025:AL3025,"B")+COUNTIF(H3025:AL3025,"HL")+COUNTIF(H3025:AL3025,"PH")+COUNTIF(H3025:AL3025,"BH")+COUNTIF(H3025:AL3025,"AL/BF")+COUNTIF(H3025:AL3025,"AL/BL")+COUNTIF(H3025:AL3025,"UL/BF")/2+COUNTIF(H3025:AL3025,"UL/BL")/2+COUNTIF(H3025:AL3025,"PH/F")/2+COUNTIF(H3025:AL3025,"PH/L")/2+COUNTIF(H3025:AL3025,"MD")+COUNTIF(H3025:AL3025,"PMD")+COUNTIF(H3025:AL3025,"PM")+COUNTIF(H3025:AL3025,"BM")</f>
        <v>25.5</v>
      </c>
      <c r="AU3025" s="255">
        <f>COUNTIF(H3025:AL3025,"P/DS")/2+COUNTIF(H3025:AL3025,"P/NS")/2+COUNTIF(H3025:AL3025,"IL")+COUNTIF(H3025:AL3025,"NL")+COUNTIF(H3025:AL3025,"UL")+COUNTIF(H3025:AL3025,"UL/DS")/2+COUNTIF(H3025:AL3025,"UL/NS")/2+COUNTIF(H3025:AL3025,"KT")+COUNTIF(H3025:AL3025,"UL/BF")/2+COUNTIF(H3025:AL3025,"UL/BL")/2+COUNTIF(H3025:AL3025,"PH/F")/2+COUNTIF(H3025:AL3025,"PH/L")/2+COUNTIF(H3025:AL3025,"NB")</f>
        <v>0.5</v>
      </c>
      <c r="AV3025" s="258">
        <f>COUNTIF(H3025:AL3025,"PN")+COUNTIF(H3025:AL3025,"TVD")+COUNTIF(H3025:AL3025,"PH")+COUNTIF(H3025:AL3025,"PM")+COUNTIF(H3025:AL3025,"PDD")-COUNTIFS(H3025:AL3025,"PN",H3032:AL3032,"&gt;=3")-COUNTIFS(H3025:AL3025,"PM",H3032:AL3032,"&gt;=3")</f>
        <v>0</v>
      </c>
      <c r="AW3025" s="258">
        <f>COUNTIF(H3025:AL3025,"NS")+COUNTIF(H3025:AL3025,"D")+COUNTIF(H3025:AL3025,"BH")+COUNTIF(H3025:AL3025,"NHD")+COUNTIF(H3025:AL3025,"BM")-COUNTIFS(H3025:AL3025,"NS",H3032:AL3032,"&gt;=3")-COUNTIFS(H3025:AL3025,"BH",H3032:AL3032,"&gt;=3")-COUNTIFS(H3025:AL3025,"BM",H3032:AL3032,"&gt;=3")</f>
        <v>10</v>
      </c>
      <c r="AX3025" s="255">
        <f>COUNTIF(H3025:AL3025,"AL")+COUNTIF(H3025:AL3025,"AL/DS")/2+COUNTIF(H3025:AL3025,"AL/NS")/2+COUNTIF(H3025:AL3025,"AL/BF")+COUNTIF(H3025:AL3025,"AL/BL")/2</f>
        <v>1</v>
      </c>
      <c r="AY3025" s="255">
        <f>COUNTIF(H3025:AL3025,"SL")</f>
        <v>0</v>
      </c>
      <c r="AZ3025" s="255">
        <f>COUNTIF(H3025:AL3025,"NH")</f>
        <v>1</v>
      </c>
      <c r="BA3025" s="255">
        <f>COUNTIF(H3025:AL3025,"HL")</f>
        <v>0</v>
      </c>
      <c r="BB3025" s="255">
        <f>COUNTIF(G3025:AL3025,"P/DS")/2+COUNTIF(G3025:AL3025,"P/NS")/2+COUNTIF(G3025:AL3025,"UL")+COUNTIF(G3025:AL3025,"UL/DS")/2+COUNTIF(G3025:AL3025,"UL/NS")/2+COUNTIF(G3025:AL3025,"UL/BL")/2+COUNTIF(G3025:AL3025,"UL/BF")/2+COUNTIF(G3025:AL3025,"PH/F")/2+COUNTIF(G3025:AL3025,"PH/L")/2</f>
        <v>0.5</v>
      </c>
      <c r="BC3025" s="255">
        <f>COUNTIF(H3025:AL3025,"NB")</f>
        <v>0</v>
      </c>
      <c r="BD3025" s="255">
        <f>COUNTIF(H3025:AL3025,"NL")</f>
        <v>0</v>
      </c>
      <c r="BE3025" s="255">
        <f>COUNTIF(H3025:AL3025,"IL")</f>
        <v>0</v>
      </c>
      <c r="BF3025" s="255">
        <f>COUNTIF(H3025:AL3025,"KT")</f>
        <v>0</v>
      </c>
      <c r="BG3025" s="255">
        <f>COUNTIF(H3025:AL3025,"L70")</f>
        <v>0</v>
      </c>
      <c r="BH3025" s="255">
        <f>COUNTIF(H3025:AL3025,"MD")</f>
        <v>0</v>
      </c>
      <c r="BI3025" s="255">
        <f>COUNTIF(H3025:AL3025,"PMD")</f>
        <v>0</v>
      </c>
      <c r="BJ3025" s="255">
        <f>COUNTIF(H3025:AL3025,"PM")</f>
        <v>0</v>
      </c>
      <c r="BK3025" s="255">
        <f>COUNTIF(H3025:AL3025,"BM")</f>
        <v>0</v>
      </c>
      <c r="BL3025" s="261">
        <f>SUMIF(H3025:AL3025,"PD",H3026:AL3026)+SUMIF(H3025:AL3025,"PN",H3026:AL3026)+SUMIF(H3025:AL3025,"P/DS",H3026:AL3026)+SUMIF(H3025:AL3025,"PN/F",H3026:AL3026)+SUMIF(H3025:AL3025,"PN/L",H3026:AL3026)+SUMIF(H3025:AL3025,"TV",H3026:AL3026)+SUMIF(H3025:AL3025,"TVD",H3026:AL3026)+SUMIF(H3025:AL3025,"PDD",H3026:AL3026)</f>
        <v>0</v>
      </c>
      <c r="BM3025" s="261">
        <f>SUMIF(H3025:AL3025,"PD",H3027:AL3027)+SUMIF(H3025:AL3025,"PN",H3027:AL3027)+SUMIF(H3025:AL3025,"P/DS",H3027:AL3027)+SUMIF(H3025:AL3025,"PN/F",H3027:AL3027)+SUMIF(H3025:AL3025,"PN/L",H3027:AL3027)+SUMIF(H3025:AL3025,"TV",H3027:AL3027)+SUMIF(H3025:AL3025,"TVD",H3027:AL3027)+SUMIF(H3025:AL3025,"PDD",H3027:AL3027)+SUMIF(H3025:AL3025,"PMD",H3027:AL3027)</f>
        <v>0</v>
      </c>
      <c r="BN3025" s="261">
        <f>SUMIF(H3025:AL3025,"PD",H3028:AL3028)+SUMIF(H3025:AL3025,"PN",H3028:AL3028)+SUMIF(H3025:AL3025,"P/DS",H3028:AL3028)+SUMIF(H3025:AL3025,"PN/F",H3028:AL3028)+SUMIF(H3025:AL3025,"PN/L",H3028:AL3028)+SUMIF(H3025:AL3025,"TV",H3028:AL3028)+SUMIF(H3025:AL3025,"TVD",H3028:AL3028)</f>
        <v>0</v>
      </c>
      <c r="BO3025" s="261">
        <f>SUMIF(H3025:AL3025,"PD",H3029:AL3029)+SUMIF(H3025:AL3025,"PN",H3029:AL3029)+SUMIF(H3025:AL3025,"P/DS",H3029:AL3029)+SUMIF(H3025:AL3025,"PN/F",H3029:AL3029)+SUMIF(H3025:AL3025,"PN/L",H3029:AL3029)+SUMIF(H3025:AL3025,"TV",H3029:AL3029)+SUMIF(H3025:AL3025,"TVD",H3029:AL3029)</f>
        <v>0</v>
      </c>
      <c r="BP3025" s="261">
        <f>SUMIF(H3025:AL3025,"PD",H3030:AL3030)+SUMIF(H3025:AL3025,"PN",H3030:AL3030)+SUMIF(H3025:AL3025,"P/DS",H3030:AL3030)+SUMIF(H3025:AL3025,"PN/F",H3030:AL3030)+SUMIF(H3025:AL3025,"PN/L",H3030:AL3030)+SUMIF(H3025:AL3025,"TV",H3030:AL3030)+SUMIF(H3025:AL3025,"TVD",H3030:AL3030)+SUMIF(H3025:AL3025,"PDD",H3030:AL3030)+SUMIF(H3025:AL3025,"PH",H3030:AL3030)+SUMIF(H3025:AL3025,"PM",H3030:AL3030)</f>
        <v>0</v>
      </c>
      <c r="BQ3025" s="261">
        <f>SUMIF(H3025:AL3025,"PD",H3031:AL3031)+SUMIF(H3025:AL3025,"PN",H3031:AL3031)+SUMIF(H3025:AL3025,"P/DS",H3031:AL3031)+SUMIF(H3025:AL3025,"PN/F",H3031:AL3031)+SUMIF(H3025:AL3025,"PN/L",H3031:AL3031)+SUMIF(H3025:AL3025,"TV",H3031:AL3031)+SUMIF(H3025:AL3025,"TVD",H3031:AL3031)+SUMIF(H3025:AL3025,"PDD",H3031:AL3031)+SUMIF(H3025:AL3025,"PH",H3031:AL3031)+SUMIF(H3025:AL3025,"PM",H3031:AL3031)</f>
        <v>0</v>
      </c>
      <c r="BR3025" s="269">
        <f>SUM(H3026:AL3026)-BL3025</f>
        <v>39</v>
      </c>
      <c r="BS3025" s="269">
        <f>SUM(H3027:AL3027)-BM3025</f>
        <v>23</v>
      </c>
      <c r="BT3025" s="269">
        <f>SUM(H3028:AL3028)-BN3025</f>
        <v>0</v>
      </c>
      <c r="BU3025" s="269">
        <f>SUM(H3029:AL3029)-BO3025</f>
        <v>0</v>
      </c>
      <c r="BV3025" s="269">
        <f>SUM(H3030:AL3030)-BP3025</f>
        <v>0</v>
      </c>
      <c r="BW3025" s="269">
        <f>SUM(H3031:AL3031)-BQ3025</f>
        <v>0</v>
      </c>
      <c r="BX3025" s="255">
        <f>SUMIF(H3025:AL3025,"PD",H3032:AL3032)+SUMIF(H3025:AL3025,"PN",H3032:AL3032)+SUMIF(H3025:AL3025,"P/DS",H3032:AL3032)+SUMIF(H3025:AL3025,"PN/F",H3032:AL3032)+SUMIF(H3025:AL3025,"PN/L",H3032:AL3032)</f>
        <v>0</v>
      </c>
      <c r="BY3025" s="255">
        <f>SUM(H3032:AL3032)-BX3025</f>
        <v>0.7</v>
      </c>
      <c r="BZ3025" s="255">
        <f t="shared" ref="BZ3025" si="979">+SUM(BL3025:BW3032)</f>
        <v>62</v>
      </c>
      <c r="CA3025" s="266">
        <f>(COUNTIFS(H3025:AL3025,"PD",H3026:AL3026,"&gt;=2"))*0.5-IF(CN3025="VP",COUNTIFS($H$16:$AL$16,"SAT",H3025:AL3025,"PD",H3026:AL3026,"&gt;=2"))*0.5</f>
        <v>0</v>
      </c>
      <c r="CB3025" s="266">
        <f>(COUNTIFS(H3025:AL3025,"PN",H3027:AL3027,"&gt;=0.5",H3026:AL3026,"&gt;=1.5"))*0.5+COUNTIFS(H3025:AL3025,"PDD",H3027:AL3027,"&gt;=0.5",H3026:AL3026,"&gt;=1.5")*0.5</f>
        <v>0</v>
      </c>
      <c r="CC3025" s="273">
        <f>(COUNTIFS(H3025:AL3025,"TV",H3027:AL3027,"&gt;=10"))*0.5+(COUNTIFS(H3025:AL3025,"PMD",H3027:AL3027,"&gt;=2"))*0.5</f>
        <v>0</v>
      </c>
      <c r="CD3025" s="266">
        <f>(COUNTIFS(H3025:AL3025,"TVD",H3029:AL3029,"&gt;=6.5",H3027:AL3027,"&gt;=3.5"))*0.5</f>
        <v>0</v>
      </c>
      <c r="CE3025" s="266">
        <f>(COUNTIFS(H3025:AL3025,"PD",H3030:AL3030,"&gt;=10"))*0.5</f>
        <v>0</v>
      </c>
      <c r="CF3025" s="266">
        <f>(COUNTIFS(H3025:AL3025,"PDD",H3030:AL3030,"&gt;=3.5",H3031:AL3031,"&gt;=6.5")+COUNTIFS(H3025:AL3025,"PH",H3031:AL3031,"&gt;=0.5",H3030:AL3030,"&gt;=1.5")+COUNTIFS(H3025:AL3025,"PM",H3031:AL3031,"&gt;=0.5",H3030:AL3030,"&gt;=1.5"))*0.5</f>
        <v>0</v>
      </c>
      <c r="CG3025" s="266">
        <f>(COUNTIFS(H3025:AL3025,"DS",H3026:AL3026,"&gt;=2")+COUNTIFS(H3025:AL3025,"AL/DS",H3026:AL3026,"&gt;=2"))*0.5-IF(CN3025="VP",COUNTIFS($H$16:$AL$16,"SAT",H3025:AL3025,"DS",H3026:AL3026,"&gt;=2"))*0.5</f>
        <v>4.5</v>
      </c>
      <c r="CH3025" s="266">
        <f>(COUNTIFS(H3025:AL3025,"NS",H3027:AL3027,"&gt;=0.5",H3026:AL3026,"&gt;=1.5")+COUNTIFS(H3025:AL3025,"AL/NS",H3027:AL3027,"&gt;=0.5",H3026:AL3026,"&gt;=1.5")+COUNTIFS(H3025:AL3025,"NHD",H3027:AL3027,"&gt;=4.5",H3030:AL3030,"&gt;=2",H3026:AL3026,"&gt;=1.5"))*0.5</f>
        <v>4.5</v>
      </c>
      <c r="CI3025" s="266">
        <f>(COUNTIF(H3027:AL3027,"&gt;=10")+COUNTIFS(H3025:AL3025,"MD",H3027:AL3027,"&gt;=2")-COUNTIFS(H3025:AL3025,"TV",H3027:AL3027,"&gt;=10"))*0.5</f>
        <v>0.5</v>
      </c>
      <c r="CJ3025" s="266">
        <f>(COUNTIFS(H3025:AL3025,"D",H3029:AL3029,"&gt;=6.5",H3027:AL3027,"&gt;=3.5"))*0.5</f>
        <v>0</v>
      </c>
      <c r="CK3025" s="266">
        <f>(COUNTIF(H3030:AL3030,"&gt;=10")-COUNTIFS(H3025:AL3025,"PD",H3030:AL3030,"&gt;=10"))*0.5</f>
        <v>0</v>
      </c>
      <c r="CL3025" s="265">
        <f>(COUNTIFS(H3025:AL3025,"NHD",H3030:AL3030,"&gt;=3.5",H3031:AL3031,"&gt;=6.5")+COUNTIFS(H3025:AL3025,"BH",H3030:AL3030,"&gt;=1.5",H3031:AL3031,"&gt;=0.5")+COUNTIFS(H3025:AL3025,"BM",H3030:AL3030,"&gt;=1.5",H3031:AL3031,"&gt;=0.5")+COUNTIFS(H3025:AL3025,"D",H3030:AL3030,"&gt;=1.5",H3031:AL3031,"&gt;=0.5"))*0.5</f>
        <v>0</v>
      </c>
      <c r="CM3025" s="272"/>
      <c r="CN3025" s="264" t="s">
        <v>723</v>
      </c>
      <c r="CO3025" s="138">
        <f t="shared" ref="CO3025" si="980">+AM3025+AN3025+AO3025+AP3025+AQ3025+AR3025+AS3025+AU3025+BG3025</f>
        <v>26</v>
      </c>
      <c r="CP3025" s="225">
        <f>+SUM(I3026:I3031)-I3032</f>
        <v>0</v>
      </c>
      <c r="CQ3025" s="225">
        <f>+SUM(J3026:J3031)-J3032</f>
        <v>0</v>
      </c>
      <c r="CR3025" s="225">
        <f>+SUM(K3026:K3031)-K3032</f>
        <v>2</v>
      </c>
      <c r="CS3025" s="139"/>
      <c r="CT3025" s="139"/>
      <c r="CU3025" s="139"/>
      <c r="CV3025" s="139"/>
      <c r="CW3025" s="139"/>
      <c r="CX3025" s="139"/>
      <c r="CY3025" s="139"/>
      <c r="CZ3025" s="139"/>
      <c r="DA3025" s="139"/>
    </row>
    <row r="3026" spans="1:105" s="120" customFormat="1" ht="15" customHeight="1">
      <c r="A3026" s="228"/>
      <c r="B3026" s="614"/>
      <c r="C3026" s="545"/>
      <c r="D3026" s="237"/>
      <c r="E3026" s="237"/>
      <c r="F3026" s="242" t="s">
        <v>82</v>
      </c>
      <c r="G3026" s="121">
        <v>1.5</v>
      </c>
      <c r="H3026" s="83"/>
      <c r="I3026" s="83"/>
      <c r="J3026" s="83"/>
      <c r="K3026" s="83">
        <v>2</v>
      </c>
      <c r="L3026" s="83">
        <v>2.5</v>
      </c>
      <c r="M3026" s="83">
        <v>2.5</v>
      </c>
      <c r="N3026" s="83">
        <v>2.5</v>
      </c>
      <c r="O3026" s="83"/>
      <c r="P3026" s="83">
        <v>2</v>
      </c>
      <c r="Q3026" s="83">
        <v>2.5</v>
      </c>
      <c r="R3026" s="83">
        <v>2</v>
      </c>
      <c r="S3026" s="83">
        <v>0</v>
      </c>
      <c r="T3026" s="83">
        <v>2.5</v>
      </c>
      <c r="U3026" s="83">
        <v>2.5</v>
      </c>
      <c r="V3026" s="83"/>
      <c r="W3026" s="83"/>
      <c r="X3026" s="83">
        <v>2</v>
      </c>
      <c r="Y3026" s="83">
        <v>2</v>
      </c>
      <c r="Z3026" s="83">
        <v>2</v>
      </c>
      <c r="AA3026" s="83">
        <v>2</v>
      </c>
      <c r="AB3026" s="83"/>
      <c r="AC3026" s="79"/>
      <c r="AD3026" s="79">
        <v>2</v>
      </c>
      <c r="AE3026" s="79">
        <v>2</v>
      </c>
      <c r="AF3026" s="79">
        <v>2</v>
      </c>
      <c r="AG3026" s="79">
        <v>2</v>
      </c>
      <c r="AH3026" s="79">
        <v>2</v>
      </c>
      <c r="AI3026" s="79"/>
      <c r="AJ3026" s="79"/>
      <c r="AK3026" s="79"/>
      <c r="AL3026" s="79"/>
      <c r="AM3026" s="240"/>
      <c r="AN3026" s="240"/>
      <c r="AO3026" s="240"/>
      <c r="AP3026" s="240"/>
      <c r="AQ3026" s="240"/>
      <c r="AR3026" s="240"/>
      <c r="AS3026" s="240"/>
      <c r="AT3026" s="256"/>
      <c r="AU3026" s="256"/>
      <c r="AV3026" s="259"/>
      <c r="AW3026" s="259"/>
      <c r="AX3026" s="256"/>
      <c r="AY3026" s="256"/>
      <c r="AZ3026" s="256"/>
      <c r="BA3026" s="256"/>
      <c r="BB3026" s="256"/>
      <c r="BC3026" s="256"/>
      <c r="BD3026" s="256"/>
      <c r="BE3026" s="256"/>
      <c r="BF3026" s="256"/>
      <c r="BG3026" s="256"/>
      <c r="BH3026" s="256"/>
      <c r="BI3026" s="256"/>
      <c r="BJ3026" s="256"/>
      <c r="BK3026" s="256"/>
      <c r="BL3026" s="262"/>
      <c r="BM3026" s="262"/>
      <c r="BN3026" s="262"/>
      <c r="BO3026" s="262"/>
      <c r="BP3026" s="262"/>
      <c r="BQ3026" s="262"/>
      <c r="BR3026" s="270"/>
      <c r="BS3026" s="270"/>
      <c r="BT3026" s="270"/>
      <c r="BU3026" s="270"/>
      <c r="BV3026" s="270"/>
      <c r="BW3026" s="270"/>
      <c r="BX3026" s="256"/>
      <c r="BY3026" s="256"/>
      <c r="BZ3026" s="256"/>
      <c r="CA3026" s="267"/>
      <c r="CB3026" s="267"/>
      <c r="CC3026" s="274"/>
      <c r="CD3026" s="267"/>
      <c r="CE3026" s="267"/>
      <c r="CF3026" s="267"/>
      <c r="CG3026" s="267"/>
      <c r="CH3026" s="267"/>
      <c r="CI3026" s="267"/>
      <c r="CJ3026" s="267"/>
      <c r="CK3026" s="267"/>
      <c r="CL3026" s="265"/>
      <c r="CM3026" s="272"/>
      <c r="CN3026" s="264"/>
      <c r="CO3026" s="138"/>
      <c r="CP3026" s="226"/>
      <c r="CQ3026" s="226"/>
      <c r="CR3026" s="226"/>
      <c r="CS3026" s="139"/>
      <c r="CT3026" s="139"/>
      <c r="CU3026" s="139"/>
      <c r="CV3026" s="139"/>
      <c r="CW3026" s="139"/>
      <c r="CX3026" s="139"/>
      <c r="CY3026" s="139"/>
      <c r="CZ3026" s="139"/>
      <c r="DA3026" s="139"/>
    </row>
    <row r="3027" spans="1:105" s="120" customFormat="1" ht="15" customHeight="1">
      <c r="A3027" s="228"/>
      <c r="B3027" s="614"/>
      <c r="C3027" s="545"/>
      <c r="D3027" s="237"/>
      <c r="E3027" s="237"/>
      <c r="F3027" s="243"/>
      <c r="G3027" s="122">
        <v>2</v>
      </c>
      <c r="H3027" s="84"/>
      <c r="I3027" s="84"/>
      <c r="J3027" s="84"/>
      <c r="K3027" s="84"/>
      <c r="L3027" s="84"/>
      <c r="M3027" s="84"/>
      <c r="N3027" s="84"/>
      <c r="O3027" s="84">
        <v>10.5</v>
      </c>
      <c r="P3027" s="84"/>
      <c r="Q3027" s="84"/>
      <c r="R3027" s="84"/>
      <c r="S3027" s="84"/>
      <c r="T3027" s="84"/>
      <c r="U3027" s="84"/>
      <c r="V3027" s="84">
        <v>8</v>
      </c>
      <c r="W3027" s="84"/>
      <c r="X3027" s="84">
        <v>0.5</v>
      </c>
      <c r="Y3027" s="84">
        <v>0.5</v>
      </c>
      <c r="Z3027" s="84">
        <v>0.5</v>
      </c>
      <c r="AA3027" s="84">
        <v>0.5</v>
      </c>
      <c r="AB3027" s="84"/>
      <c r="AC3027" s="80"/>
      <c r="AD3027" s="80">
        <v>0.5</v>
      </c>
      <c r="AE3027" s="80">
        <v>0.5</v>
      </c>
      <c r="AF3027" s="80">
        <v>0.5</v>
      </c>
      <c r="AG3027" s="80">
        <v>0.5</v>
      </c>
      <c r="AH3027" s="80">
        <v>0.5</v>
      </c>
      <c r="AI3027" s="80"/>
      <c r="AJ3027" s="80"/>
      <c r="AK3027" s="80"/>
      <c r="AL3027" s="80"/>
      <c r="AM3027" s="240"/>
      <c r="AN3027" s="240"/>
      <c r="AO3027" s="240"/>
      <c r="AP3027" s="240"/>
      <c r="AQ3027" s="240"/>
      <c r="AR3027" s="240"/>
      <c r="AS3027" s="240"/>
      <c r="AT3027" s="256"/>
      <c r="AU3027" s="256"/>
      <c r="AV3027" s="259"/>
      <c r="AW3027" s="259"/>
      <c r="AX3027" s="256"/>
      <c r="AY3027" s="256"/>
      <c r="AZ3027" s="256"/>
      <c r="BA3027" s="256"/>
      <c r="BB3027" s="256"/>
      <c r="BC3027" s="256"/>
      <c r="BD3027" s="256"/>
      <c r="BE3027" s="256"/>
      <c r="BF3027" s="256"/>
      <c r="BG3027" s="256"/>
      <c r="BH3027" s="256"/>
      <c r="BI3027" s="256"/>
      <c r="BJ3027" s="256"/>
      <c r="BK3027" s="256"/>
      <c r="BL3027" s="262"/>
      <c r="BM3027" s="262"/>
      <c r="BN3027" s="262"/>
      <c r="BO3027" s="262"/>
      <c r="BP3027" s="262"/>
      <c r="BQ3027" s="262"/>
      <c r="BR3027" s="270"/>
      <c r="BS3027" s="270"/>
      <c r="BT3027" s="270"/>
      <c r="BU3027" s="270"/>
      <c r="BV3027" s="270"/>
      <c r="BW3027" s="270"/>
      <c r="BX3027" s="256"/>
      <c r="BY3027" s="256"/>
      <c r="BZ3027" s="256"/>
      <c r="CA3027" s="267"/>
      <c r="CB3027" s="267"/>
      <c r="CC3027" s="274"/>
      <c r="CD3027" s="267"/>
      <c r="CE3027" s="267"/>
      <c r="CF3027" s="267"/>
      <c r="CG3027" s="267"/>
      <c r="CH3027" s="267"/>
      <c r="CI3027" s="267"/>
      <c r="CJ3027" s="267"/>
      <c r="CK3027" s="267"/>
      <c r="CL3027" s="265"/>
      <c r="CM3027" s="272"/>
      <c r="CN3027" s="264"/>
      <c r="CO3027" s="138"/>
      <c r="CP3027" s="226"/>
      <c r="CQ3027" s="226"/>
      <c r="CR3027" s="226"/>
      <c r="CS3027" s="139"/>
      <c r="CT3027" s="139"/>
      <c r="CU3027" s="139"/>
      <c r="CV3027" s="139"/>
      <c r="CW3027" s="139"/>
      <c r="CX3027" s="139"/>
      <c r="CY3027" s="139"/>
      <c r="CZ3027" s="139"/>
      <c r="DA3027" s="139"/>
    </row>
    <row r="3028" spans="1:105" s="120" customFormat="1" ht="15" customHeight="1">
      <c r="A3028" s="228"/>
      <c r="B3028" s="614"/>
      <c r="C3028" s="545"/>
      <c r="D3028" s="237"/>
      <c r="E3028" s="237"/>
      <c r="F3028" s="243"/>
      <c r="G3028" s="122">
        <v>2.1</v>
      </c>
      <c r="H3028" s="84"/>
      <c r="I3028" s="84"/>
      <c r="J3028" s="84"/>
      <c r="K3028" s="84"/>
      <c r="L3028" s="84"/>
      <c r="M3028" s="84"/>
      <c r="N3028" s="84"/>
      <c r="O3028" s="84"/>
      <c r="P3028" s="84"/>
      <c r="Q3028" s="84"/>
      <c r="R3028" s="84"/>
      <c r="S3028" s="84"/>
      <c r="T3028" s="84"/>
      <c r="U3028" s="84"/>
      <c r="V3028" s="84"/>
      <c r="W3028" s="84"/>
      <c r="X3028" s="84"/>
      <c r="Y3028" s="84"/>
      <c r="Z3028" s="84"/>
      <c r="AA3028" s="84"/>
      <c r="AB3028" s="84"/>
      <c r="AC3028" s="80"/>
      <c r="AD3028" s="80"/>
      <c r="AE3028" s="80"/>
      <c r="AF3028" s="80"/>
      <c r="AG3028" s="80"/>
      <c r="AH3028" s="80"/>
      <c r="AI3028" s="80"/>
      <c r="AJ3028" s="80"/>
      <c r="AK3028" s="80"/>
      <c r="AL3028" s="80"/>
      <c r="AM3028" s="240"/>
      <c r="AN3028" s="240"/>
      <c r="AO3028" s="240"/>
      <c r="AP3028" s="240"/>
      <c r="AQ3028" s="240"/>
      <c r="AR3028" s="240"/>
      <c r="AS3028" s="240"/>
      <c r="AT3028" s="256"/>
      <c r="AU3028" s="256"/>
      <c r="AV3028" s="259"/>
      <c r="AW3028" s="259"/>
      <c r="AX3028" s="256"/>
      <c r="AY3028" s="256"/>
      <c r="AZ3028" s="256"/>
      <c r="BA3028" s="256"/>
      <c r="BB3028" s="256"/>
      <c r="BC3028" s="256"/>
      <c r="BD3028" s="256"/>
      <c r="BE3028" s="256"/>
      <c r="BF3028" s="256"/>
      <c r="BG3028" s="256"/>
      <c r="BH3028" s="256"/>
      <c r="BI3028" s="256"/>
      <c r="BJ3028" s="256"/>
      <c r="BK3028" s="256"/>
      <c r="BL3028" s="262"/>
      <c r="BM3028" s="262"/>
      <c r="BN3028" s="262"/>
      <c r="BO3028" s="262"/>
      <c r="BP3028" s="262"/>
      <c r="BQ3028" s="262"/>
      <c r="BR3028" s="270"/>
      <c r="BS3028" s="270"/>
      <c r="BT3028" s="270"/>
      <c r="BU3028" s="270"/>
      <c r="BV3028" s="270"/>
      <c r="BW3028" s="270"/>
      <c r="BX3028" s="256"/>
      <c r="BY3028" s="256"/>
      <c r="BZ3028" s="256"/>
      <c r="CA3028" s="267"/>
      <c r="CB3028" s="267"/>
      <c r="CC3028" s="274"/>
      <c r="CD3028" s="267"/>
      <c r="CE3028" s="267"/>
      <c r="CF3028" s="267"/>
      <c r="CG3028" s="267"/>
      <c r="CH3028" s="267"/>
      <c r="CI3028" s="267"/>
      <c r="CJ3028" s="267"/>
      <c r="CK3028" s="267"/>
      <c r="CL3028" s="265"/>
      <c r="CM3028" s="272"/>
      <c r="CN3028" s="264"/>
      <c r="CO3028" s="138"/>
      <c r="CP3028" s="226"/>
      <c r="CQ3028" s="226"/>
      <c r="CR3028" s="226"/>
      <c r="CS3028" s="139"/>
      <c r="CT3028" s="139"/>
      <c r="CU3028" s="139"/>
      <c r="CV3028" s="139"/>
      <c r="CW3028" s="139"/>
      <c r="CX3028" s="139"/>
      <c r="CY3028" s="139"/>
      <c r="CZ3028" s="139"/>
      <c r="DA3028" s="139"/>
    </row>
    <row r="3029" spans="1:105" s="120" customFormat="1" ht="15" customHeight="1">
      <c r="A3029" s="228"/>
      <c r="B3029" s="614"/>
      <c r="C3029" s="545"/>
      <c r="D3029" s="237"/>
      <c r="E3029" s="237"/>
      <c r="F3029" s="243"/>
      <c r="G3029" s="122">
        <v>2.7</v>
      </c>
      <c r="H3029" s="84"/>
      <c r="I3029" s="84"/>
      <c r="J3029" s="84"/>
      <c r="K3029" s="84"/>
      <c r="L3029" s="84"/>
      <c r="M3029" s="84"/>
      <c r="N3029" s="84"/>
      <c r="O3029" s="84"/>
      <c r="P3029" s="84"/>
      <c r="Q3029" s="84"/>
      <c r="R3029" s="84"/>
      <c r="S3029" s="84"/>
      <c r="T3029" s="84"/>
      <c r="U3029" s="84"/>
      <c r="V3029" s="84"/>
      <c r="W3029" s="84"/>
      <c r="X3029" s="84"/>
      <c r="Y3029" s="84"/>
      <c r="Z3029" s="84"/>
      <c r="AA3029" s="84"/>
      <c r="AB3029" s="84"/>
      <c r="AC3029" s="80"/>
      <c r="AD3029" s="80"/>
      <c r="AE3029" s="80"/>
      <c r="AF3029" s="80"/>
      <c r="AG3029" s="80"/>
      <c r="AH3029" s="80"/>
      <c r="AI3029" s="80"/>
      <c r="AJ3029" s="80"/>
      <c r="AK3029" s="80"/>
      <c r="AL3029" s="80"/>
      <c r="AM3029" s="240"/>
      <c r="AN3029" s="240"/>
      <c r="AO3029" s="240"/>
      <c r="AP3029" s="240"/>
      <c r="AQ3029" s="240"/>
      <c r="AR3029" s="240"/>
      <c r="AS3029" s="240"/>
      <c r="AT3029" s="256"/>
      <c r="AU3029" s="256"/>
      <c r="AV3029" s="259"/>
      <c r="AW3029" s="259"/>
      <c r="AX3029" s="256"/>
      <c r="AY3029" s="256"/>
      <c r="AZ3029" s="256"/>
      <c r="BA3029" s="256"/>
      <c r="BB3029" s="256"/>
      <c r="BC3029" s="256"/>
      <c r="BD3029" s="256"/>
      <c r="BE3029" s="256"/>
      <c r="BF3029" s="256"/>
      <c r="BG3029" s="256"/>
      <c r="BH3029" s="256"/>
      <c r="BI3029" s="256"/>
      <c r="BJ3029" s="256"/>
      <c r="BK3029" s="256"/>
      <c r="BL3029" s="262"/>
      <c r="BM3029" s="262"/>
      <c r="BN3029" s="262"/>
      <c r="BO3029" s="262"/>
      <c r="BP3029" s="262"/>
      <c r="BQ3029" s="262"/>
      <c r="BR3029" s="270"/>
      <c r="BS3029" s="270"/>
      <c r="BT3029" s="270"/>
      <c r="BU3029" s="270"/>
      <c r="BV3029" s="270"/>
      <c r="BW3029" s="270"/>
      <c r="BX3029" s="256"/>
      <c r="BY3029" s="256"/>
      <c r="BZ3029" s="256"/>
      <c r="CA3029" s="267"/>
      <c r="CB3029" s="267"/>
      <c r="CC3029" s="274"/>
      <c r="CD3029" s="267"/>
      <c r="CE3029" s="267"/>
      <c r="CF3029" s="267"/>
      <c r="CG3029" s="267"/>
      <c r="CH3029" s="267"/>
      <c r="CI3029" s="267"/>
      <c r="CJ3029" s="267"/>
      <c r="CK3029" s="267"/>
      <c r="CL3029" s="265"/>
      <c r="CM3029" s="272"/>
      <c r="CN3029" s="264"/>
      <c r="CO3029" s="138"/>
      <c r="CP3029" s="226"/>
      <c r="CQ3029" s="226"/>
      <c r="CR3029" s="226"/>
      <c r="CS3029" s="139"/>
      <c r="CT3029" s="139"/>
      <c r="CU3029" s="139"/>
      <c r="CV3029" s="139"/>
      <c r="CW3029" s="139"/>
      <c r="CX3029" s="139"/>
      <c r="CY3029" s="139"/>
      <c r="CZ3029" s="139"/>
      <c r="DA3029" s="139"/>
    </row>
    <row r="3030" spans="1:105" s="120" customFormat="1" ht="15" customHeight="1">
      <c r="A3030" s="228"/>
      <c r="B3030" s="614"/>
      <c r="C3030" s="545"/>
      <c r="D3030" s="237"/>
      <c r="E3030" s="237"/>
      <c r="F3030" s="243"/>
      <c r="G3030" s="122">
        <v>3</v>
      </c>
      <c r="H3030" s="84"/>
      <c r="I3030" s="84"/>
      <c r="J3030" s="84"/>
      <c r="K3030" s="84"/>
      <c r="L3030" s="84"/>
      <c r="M3030" s="84"/>
      <c r="N3030" s="84"/>
      <c r="O3030" s="84"/>
      <c r="P3030" s="84"/>
      <c r="Q3030" s="84"/>
      <c r="R3030" s="84"/>
      <c r="S3030" s="84"/>
      <c r="T3030" s="84"/>
      <c r="U3030" s="84"/>
      <c r="V3030" s="84"/>
      <c r="W3030" s="84"/>
      <c r="X3030" s="84"/>
      <c r="Y3030" s="84"/>
      <c r="Z3030" s="84"/>
      <c r="AA3030" s="84"/>
      <c r="AB3030" s="84"/>
      <c r="AC3030" s="80"/>
      <c r="AD3030" s="80"/>
      <c r="AE3030" s="80"/>
      <c r="AF3030" s="80"/>
      <c r="AG3030" s="80"/>
      <c r="AH3030" s="80"/>
      <c r="AI3030" s="80"/>
      <c r="AJ3030" s="80"/>
      <c r="AK3030" s="80"/>
      <c r="AL3030" s="80"/>
      <c r="AM3030" s="240"/>
      <c r="AN3030" s="240"/>
      <c r="AO3030" s="240"/>
      <c r="AP3030" s="240"/>
      <c r="AQ3030" s="240"/>
      <c r="AR3030" s="240"/>
      <c r="AS3030" s="240"/>
      <c r="AT3030" s="256"/>
      <c r="AU3030" s="256"/>
      <c r="AV3030" s="259"/>
      <c r="AW3030" s="259"/>
      <c r="AX3030" s="256"/>
      <c r="AY3030" s="256"/>
      <c r="AZ3030" s="256"/>
      <c r="BA3030" s="256"/>
      <c r="BB3030" s="256"/>
      <c r="BC3030" s="256"/>
      <c r="BD3030" s="256"/>
      <c r="BE3030" s="256"/>
      <c r="BF3030" s="256"/>
      <c r="BG3030" s="256"/>
      <c r="BH3030" s="256"/>
      <c r="BI3030" s="256"/>
      <c r="BJ3030" s="256"/>
      <c r="BK3030" s="256"/>
      <c r="BL3030" s="262"/>
      <c r="BM3030" s="262"/>
      <c r="BN3030" s="262"/>
      <c r="BO3030" s="262"/>
      <c r="BP3030" s="262"/>
      <c r="BQ3030" s="262"/>
      <c r="BR3030" s="270"/>
      <c r="BS3030" s="270"/>
      <c r="BT3030" s="270"/>
      <c r="BU3030" s="270"/>
      <c r="BV3030" s="270"/>
      <c r="BW3030" s="270"/>
      <c r="BX3030" s="256"/>
      <c r="BY3030" s="256"/>
      <c r="BZ3030" s="256"/>
      <c r="CA3030" s="267"/>
      <c r="CB3030" s="267"/>
      <c r="CC3030" s="274"/>
      <c r="CD3030" s="267"/>
      <c r="CE3030" s="267"/>
      <c r="CF3030" s="267"/>
      <c r="CG3030" s="267"/>
      <c r="CH3030" s="267"/>
      <c r="CI3030" s="267"/>
      <c r="CJ3030" s="267"/>
      <c r="CK3030" s="267"/>
      <c r="CL3030" s="265"/>
      <c r="CM3030" s="272"/>
      <c r="CN3030" s="264"/>
      <c r="CO3030" s="138"/>
      <c r="CP3030" s="226"/>
      <c r="CQ3030" s="226"/>
      <c r="CR3030" s="226"/>
      <c r="CS3030" s="139"/>
      <c r="CT3030" s="139"/>
      <c r="CU3030" s="139"/>
      <c r="CV3030" s="139"/>
      <c r="CW3030" s="139"/>
      <c r="CX3030" s="139"/>
      <c r="CY3030" s="139"/>
      <c r="CZ3030" s="139"/>
      <c r="DA3030" s="139"/>
    </row>
    <row r="3031" spans="1:105" s="120" customFormat="1" ht="15" customHeight="1">
      <c r="A3031" s="228"/>
      <c r="B3031" s="614"/>
      <c r="C3031" s="545"/>
      <c r="D3031" s="237"/>
      <c r="E3031" s="237"/>
      <c r="F3031" s="244"/>
      <c r="G3031" s="123">
        <v>3.9</v>
      </c>
      <c r="H3031" s="85"/>
      <c r="I3031" s="85"/>
      <c r="J3031" s="85"/>
      <c r="K3031" s="85"/>
      <c r="L3031" s="85"/>
      <c r="M3031" s="85"/>
      <c r="N3031" s="85"/>
      <c r="O3031" s="85"/>
      <c r="P3031" s="85"/>
      <c r="Q3031" s="85"/>
      <c r="R3031" s="85"/>
      <c r="S3031" s="85"/>
      <c r="T3031" s="85"/>
      <c r="U3031" s="85"/>
      <c r="V3031" s="85"/>
      <c r="W3031" s="85"/>
      <c r="X3031" s="85"/>
      <c r="Y3031" s="85"/>
      <c r="Z3031" s="85"/>
      <c r="AA3031" s="85"/>
      <c r="AB3031" s="85"/>
      <c r="AC3031" s="81"/>
      <c r="AD3031" s="81"/>
      <c r="AE3031" s="81"/>
      <c r="AF3031" s="81"/>
      <c r="AG3031" s="81"/>
      <c r="AH3031" s="81"/>
      <c r="AI3031" s="81"/>
      <c r="AJ3031" s="81"/>
      <c r="AK3031" s="81"/>
      <c r="AL3031" s="81"/>
      <c r="AM3031" s="240"/>
      <c r="AN3031" s="240"/>
      <c r="AO3031" s="240"/>
      <c r="AP3031" s="240"/>
      <c r="AQ3031" s="240"/>
      <c r="AR3031" s="240"/>
      <c r="AS3031" s="240"/>
      <c r="AT3031" s="256"/>
      <c r="AU3031" s="256"/>
      <c r="AV3031" s="259"/>
      <c r="AW3031" s="259"/>
      <c r="AX3031" s="256"/>
      <c r="AY3031" s="256"/>
      <c r="AZ3031" s="256"/>
      <c r="BA3031" s="256"/>
      <c r="BB3031" s="256"/>
      <c r="BC3031" s="256"/>
      <c r="BD3031" s="256"/>
      <c r="BE3031" s="256"/>
      <c r="BF3031" s="256"/>
      <c r="BG3031" s="256"/>
      <c r="BH3031" s="256"/>
      <c r="BI3031" s="256"/>
      <c r="BJ3031" s="256"/>
      <c r="BK3031" s="256"/>
      <c r="BL3031" s="262"/>
      <c r="BM3031" s="262"/>
      <c r="BN3031" s="262"/>
      <c r="BO3031" s="262"/>
      <c r="BP3031" s="262"/>
      <c r="BQ3031" s="262"/>
      <c r="BR3031" s="270"/>
      <c r="BS3031" s="270"/>
      <c r="BT3031" s="270"/>
      <c r="BU3031" s="270"/>
      <c r="BV3031" s="270"/>
      <c r="BW3031" s="270"/>
      <c r="BX3031" s="256"/>
      <c r="BY3031" s="256"/>
      <c r="BZ3031" s="256"/>
      <c r="CA3031" s="267"/>
      <c r="CB3031" s="267"/>
      <c r="CC3031" s="274"/>
      <c r="CD3031" s="267"/>
      <c r="CE3031" s="267"/>
      <c r="CF3031" s="267"/>
      <c r="CG3031" s="267"/>
      <c r="CH3031" s="267"/>
      <c r="CI3031" s="267"/>
      <c r="CJ3031" s="267"/>
      <c r="CK3031" s="267"/>
      <c r="CL3031" s="265"/>
      <c r="CM3031" s="272"/>
      <c r="CN3031" s="264"/>
      <c r="CO3031" s="138"/>
      <c r="CP3031" s="226"/>
      <c r="CQ3031" s="226"/>
      <c r="CR3031" s="226"/>
      <c r="CS3031" s="139"/>
      <c r="CT3031" s="139"/>
      <c r="CU3031" s="139"/>
      <c r="CV3031" s="139"/>
      <c r="CW3031" s="139"/>
      <c r="CX3031" s="139"/>
      <c r="CY3031" s="139"/>
      <c r="CZ3031" s="139"/>
      <c r="DA3031" s="139"/>
    </row>
    <row r="3032" spans="1:105" s="120" customFormat="1" ht="15" customHeight="1">
      <c r="A3032" s="229"/>
      <c r="B3032" s="615"/>
      <c r="C3032" s="546"/>
      <c r="D3032" s="238"/>
      <c r="E3032" s="238"/>
      <c r="F3032" s="245" t="s">
        <v>83</v>
      </c>
      <c r="G3032" s="246"/>
      <c r="H3032" s="82"/>
      <c r="I3032" s="82"/>
      <c r="J3032" s="82"/>
      <c r="K3032" s="82"/>
      <c r="L3032" s="82"/>
      <c r="M3032" s="82"/>
      <c r="N3032" s="82"/>
      <c r="O3032" s="82"/>
      <c r="P3032" s="82"/>
      <c r="Q3032" s="82"/>
      <c r="R3032" s="82"/>
      <c r="S3032" s="82">
        <v>0.5</v>
      </c>
      <c r="T3032" s="82"/>
      <c r="U3032" s="82"/>
      <c r="V3032" s="82"/>
      <c r="W3032" s="82"/>
      <c r="X3032" s="82"/>
      <c r="Y3032" s="82"/>
      <c r="Z3032" s="82"/>
      <c r="AA3032" s="82"/>
      <c r="AB3032" s="82"/>
      <c r="AC3032" s="35"/>
      <c r="AD3032" s="35"/>
      <c r="AE3032" s="35"/>
      <c r="AF3032" s="35"/>
      <c r="AG3032" s="35"/>
      <c r="AH3032" s="224">
        <v>0.2</v>
      </c>
      <c r="AI3032" s="35"/>
      <c r="AJ3032" s="35"/>
      <c r="AK3032" s="35"/>
      <c r="AL3032" s="35"/>
      <c r="AM3032" s="241"/>
      <c r="AN3032" s="241"/>
      <c r="AO3032" s="241"/>
      <c r="AP3032" s="241"/>
      <c r="AQ3032" s="241"/>
      <c r="AR3032" s="241"/>
      <c r="AS3032" s="241"/>
      <c r="AT3032" s="257"/>
      <c r="AU3032" s="257"/>
      <c r="AV3032" s="260"/>
      <c r="AW3032" s="260"/>
      <c r="AX3032" s="257"/>
      <c r="AY3032" s="257"/>
      <c r="AZ3032" s="257"/>
      <c r="BA3032" s="257"/>
      <c r="BB3032" s="257"/>
      <c r="BC3032" s="257"/>
      <c r="BD3032" s="257"/>
      <c r="BE3032" s="257"/>
      <c r="BF3032" s="257"/>
      <c r="BG3032" s="257"/>
      <c r="BH3032" s="257"/>
      <c r="BI3032" s="257"/>
      <c r="BJ3032" s="257"/>
      <c r="BK3032" s="257"/>
      <c r="BL3032" s="263"/>
      <c r="BM3032" s="263"/>
      <c r="BN3032" s="263"/>
      <c r="BO3032" s="263"/>
      <c r="BP3032" s="263"/>
      <c r="BQ3032" s="263"/>
      <c r="BR3032" s="271"/>
      <c r="BS3032" s="271"/>
      <c r="BT3032" s="271"/>
      <c r="BU3032" s="271"/>
      <c r="BV3032" s="271"/>
      <c r="BW3032" s="271"/>
      <c r="BX3032" s="257"/>
      <c r="BY3032" s="257"/>
      <c r="BZ3032" s="257"/>
      <c r="CA3032" s="268"/>
      <c r="CB3032" s="268"/>
      <c r="CC3032" s="275"/>
      <c r="CD3032" s="268"/>
      <c r="CE3032" s="268"/>
      <c r="CF3032" s="268"/>
      <c r="CG3032" s="268"/>
      <c r="CH3032" s="268"/>
      <c r="CI3032" s="268"/>
      <c r="CJ3032" s="268"/>
      <c r="CK3032" s="268"/>
      <c r="CL3032" s="265"/>
      <c r="CM3032" s="272"/>
      <c r="CN3032" s="264"/>
      <c r="CO3032" s="138"/>
      <c r="CP3032" s="226"/>
      <c r="CQ3032" s="226"/>
      <c r="CR3032" s="226"/>
      <c r="CS3032" s="139"/>
      <c r="CT3032" s="139"/>
      <c r="CU3032" s="139"/>
      <c r="CV3032" s="139"/>
      <c r="CW3032" s="139"/>
      <c r="CX3032" s="139"/>
      <c r="CY3032" s="139"/>
      <c r="CZ3032" s="139"/>
      <c r="DA3032" s="139"/>
    </row>
    <row r="3033" spans="1:105" s="120" customFormat="1" ht="15" customHeight="1">
      <c r="A3033" s="227">
        <f t="shared" si="968"/>
        <v>376</v>
      </c>
      <c r="B3033" s="613" t="s">
        <v>691</v>
      </c>
      <c r="C3033" s="544" t="s">
        <v>736</v>
      </c>
      <c r="D3033" s="236">
        <v>44146</v>
      </c>
      <c r="E3033" s="236" t="s">
        <v>1195</v>
      </c>
      <c r="F3033" s="253" t="s">
        <v>80</v>
      </c>
      <c r="G3033" s="254"/>
      <c r="H3033" s="82" t="s">
        <v>69</v>
      </c>
      <c r="I3033" s="82"/>
      <c r="J3033" s="82" t="s">
        <v>60</v>
      </c>
      <c r="K3033" s="82" t="s">
        <v>60</v>
      </c>
      <c r="L3033" s="82" t="s">
        <v>60</v>
      </c>
      <c r="M3033" s="82" t="s">
        <v>60</v>
      </c>
      <c r="N3033" s="82" t="s">
        <v>60</v>
      </c>
      <c r="O3033" s="82"/>
      <c r="P3033" s="82" t="s">
        <v>60</v>
      </c>
      <c r="Q3033" s="82" t="s">
        <v>60</v>
      </c>
      <c r="R3033" s="82" t="s">
        <v>60</v>
      </c>
      <c r="S3033" s="82" t="s">
        <v>60</v>
      </c>
      <c r="T3033" s="82" t="s">
        <v>631</v>
      </c>
      <c r="U3033" s="82" t="s">
        <v>60</v>
      </c>
      <c r="V3033" s="82"/>
      <c r="W3033" s="82" t="s">
        <v>61</v>
      </c>
      <c r="X3033" s="82" t="s">
        <v>61</v>
      </c>
      <c r="Y3033" s="82" t="s">
        <v>61</v>
      </c>
      <c r="Z3033" s="82" t="s">
        <v>61</v>
      </c>
      <c r="AA3033" s="82" t="s">
        <v>61</v>
      </c>
      <c r="AB3033" s="82" t="s">
        <v>61</v>
      </c>
      <c r="AC3033" s="82"/>
      <c r="AD3033" s="82" t="s">
        <v>61</v>
      </c>
      <c r="AE3033" s="82" t="s">
        <v>61</v>
      </c>
      <c r="AF3033" s="82" t="s">
        <v>61</v>
      </c>
      <c r="AG3033" s="82" t="s">
        <v>61</v>
      </c>
      <c r="AH3033" s="82" t="s">
        <v>61</v>
      </c>
      <c r="AI3033" s="82" t="s">
        <v>1471</v>
      </c>
      <c r="AJ3033" s="82"/>
      <c r="AK3033" s="82" t="s">
        <v>60</v>
      </c>
      <c r="AL3033" s="82" t="s">
        <v>60</v>
      </c>
      <c r="AM3033" s="239">
        <f>COUNTIF(H3033:AL3033,"PH")+COUNTIF(H3033:AL3033,"PH/L")+COUNTIF(H3033:AL3033,"PM")</f>
        <v>0</v>
      </c>
      <c r="AN3033" s="239">
        <f>COUNTIF(H3033:AL3033,"PD")+COUNTIF(H3033:AL3033,"PDD")+COUNTIF(H3033:AL3033,"P/DS")/2+COUNTIF(H3033:AL3033,"PMD")</f>
        <v>0</v>
      </c>
      <c r="AO3033" s="239">
        <f>COUNTIF(H3033:AL3033,"PN")+COUNTIF(H3033:AL3033,"P/NS")/2+COUNTIF(H3033:AL3033,"PH")+COUNTIF(H3033:AL3033,"PH/F")/2+COUNTIF(H3033:AL3033,"PH/L")/2+COUNTIF(H3033:AL3033,"PM")</f>
        <v>0</v>
      </c>
      <c r="AP3033" s="239">
        <f>COUNTIF(H3033:AL3033,"BH")+COUNTIF(H3033:AL3033,"AL/BL")+COUNTIF(H3033:AL3033,"UL/BL")+COUNTIF(H3033:AL3033,"BM")</f>
        <v>0</v>
      </c>
      <c r="AQ3033" s="239">
        <f>COUNTIF(H3033:AL3033,"DS")+COUNTIF(H3033:AL3033,"AL/DS")/2+COUNTIF(H3033:AL3033,"UL/DS")/2+COUNTIF(H3033:AL3033,"CT")+COUNTIF(H3033:AL3033,"MD")</f>
        <v>12.5</v>
      </c>
      <c r="AR3033" s="239">
        <f>COUNTIF(H3033:AL3033,"NS")+COUNTIF(H3033:AL3033,"AL/NS")/2+COUNTIF(H3033:AL3033,"UL/NS")/2+COUNTIF(H3033:AL3033,"BH")+COUNTIF(H3033:AL3033,"AL/BF")/2+COUNTIF(H3033:AL3033,"AL/BL")/2+COUNTIF(H3033:AL3033,"UL/BL")/2+COUNTIF(H3033:AL3033,"UL/BF")/2+COUNTIF(H3033:AL3033,"BM")</f>
        <v>11</v>
      </c>
      <c r="AS3033" s="239">
        <f>COUNTIF(H3033:AL3033,"AL")+COUNTIF(H3033:AL3033,"AL/DS")/2+COUNTIF(H3033:AL3033,"AL/NS")/2+COUNTIF(H3033:AL3033,"NH")+COUNTIF(H3033:AL3033,"SL")+COUNTIF(H3033:AL3033,"NHD")+COUNTIF(H3033:AL3033,"B")+COUNTIF(H3033:AL3033,"HL")+COUNTIF(H3033:AL3033,"AL/BF")/2+COUNTIF(H3033:AL3033,"AL/BL")/2</f>
        <v>1</v>
      </c>
      <c r="AT3033" s="255">
        <f>COUNTIF(H3033:AL3033,"PD")+COUNTIF(H3033:AL3033,"PN")+COUNTIF(H3033:AL3033,"P/DS")/2+COUNTIF(H3033:AL3033,"P/NS")/2+COUNTIF(H3033:AL3033,"DS")+COUNTIF(H3033:AL3033,"NS")+COUNTIF(H3033:AL3033,"AL")+COUNTIF(H3033:AL3033,"AL/DS")+COUNTIF(H3033:AL3033,"AL/NS")+COUNTIF(H3033:AL3033,"NH")+COUNTIF(H3033:AL3033,"SL")+COUNTIF(H3033:AL3033,"UL/DS")/2+COUNTIF(H3033:AL3033,"UL/NS")/2+COUNTIF(H3033:AL3033,"CT")+COUNTIF(H3033:AL3033,"NHD")+COUNTIF(H3033:AL3033,"PDD")+COUNTIF(H3033:AL3033,"B")+COUNTIF(H3033:AL3033,"HL")+COUNTIF(H3033:AL3033,"PH")+COUNTIF(H3033:AL3033,"BH")+COUNTIF(H3033:AL3033,"AL/BF")+COUNTIF(H3033:AL3033,"AL/BL")+COUNTIF(H3033:AL3033,"UL/BF")/2+COUNTIF(H3033:AL3033,"UL/BL")/2+COUNTIF(H3033:AL3033,"PH/F")/2+COUNTIF(H3033:AL3033,"PH/L")/2+COUNTIF(H3033:AL3033,"MD")+COUNTIF(H3033:AL3033,"PMD")+COUNTIF(H3033:AL3033,"PM")+COUNTIF(H3033:AL3033,"BM")</f>
        <v>24.5</v>
      </c>
      <c r="AU3033" s="255">
        <f>COUNTIF(H3033:AL3033,"P/DS")/2+COUNTIF(H3033:AL3033,"P/NS")/2+COUNTIF(H3033:AL3033,"IL")+COUNTIF(H3033:AL3033,"NL")+COUNTIF(H3033:AL3033,"UL")+COUNTIF(H3033:AL3033,"UL/DS")/2+COUNTIF(H3033:AL3033,"UL/NS")/2+COUNTIF(H3033:AL3033,"KT")+COUNTIF(H3033:AL3033,"UL/BF")/2+COUNTIF(H3033:AL3033,"UL/BL")/2+COUNTIF(H3033:AL3033,"PH/F")/2+COUNTIF(H3033:AL3033,"PH/L")/2+COUNTIF(H3033:AL3033,"NB")</f>
        <v>1.5</v>
      </c>
      <c r="AV3033" s="258">
        <f>COUNTIF(H3033:AL3033,"PN")+COUNTIF(H3033:AL3033,"TVD")+COUNTIF(H3033:AL3033,"PH")+COUNTIF(H3033:AL3033,"PM")+COUNTIF(H3033:AL3033,"PDD")-COUNTIFS(H3033:AL3033,"PN",H3040:AL3040,"&gt;=3")-COUNTIFS(H3033:AL3033,"PM",H3040:AL3040,"&gt;=3")</f>
        <v>0</v>
      </c>
      <c r="AW3033" s="258">
        <f>COUNTIF(H3033:AL3033,"NS")+COUNTIF(H3033:AL3033,"D")+COUNTIF(H3033:AL3033,"BH")+COUNTIF(H3033:AL3033,"NHD")+COUNTIF(H3033:AL3033,"BM")-COUNTIFS(H3033:AL3033,"NS",H3040:AL3040,"&gt;=3")-COUNTIFS(H3033:AL3033,"BH",H3040:AL3040,"&gt;=3")-COUNTIFS(H3033:AL3033,"BM",H3040:AL3040,"&gt;=3")</f>
        <v>11</v>
      </c>
      <c r="AX3033" s="255">
        <f>COUNTIF(H3033:AL3033,"AL")+COUNTIF(H3033:AL3033,"AL/DS")/2+COUNTIF(H3033:AL3033,"AL/NS")/2+COUNTIF(H3033:AL3033,"AL/BF")+COUNTIF(H3033:AL3033,"AL/BL")/2</f>
        <v>0</v>
      </c>
      <c r="AY3033" s="255">
        <f>COUNTIF(H3033:AL3033,"SL")</f>
        <v>0</v>
      </c>
      <c r="AZ3033" s="255">
        <f>COUNTIF(H3033:AL3033,"NH")</f>
        <v>1</v>
      </c>
      <c r="BA3033" s="255">
        <f>COUNTIF(H3033:AL3033,"HL")</f>
        <v>0</v>
      </c>
      <c r="BB3033" s="255">
        <f>COUNTIF(G3033:AL3033,"P/DS")/2+COUNTIF(G3033:AL3033,"P/NS")/2+COUNTIF(G3033:AL3033,"UL")+COUNTIF(G3033:AL3033,"UL/DS")/2+COUNTIF(G3033:AL3033,"UL/NS")/2+COUNTIF(G3033:AL3033,"UL/BL")/2+COUNTIF(G3033:AL3033,"UL/BF")/2+COUNTIF(G3033:AL3033,"PH/F")/2+COUNTIF(G3033:AL3033,"PH/L")/2</f>
        <v>0.5</v>
      </c>
      <c r="BC3033" s="255">
        <f>COUNTIF(H3033:AL3033,"NB")</f>
        <v>1</v>
      </c>
      <c r="BD3033" s="255">
        <f>COUNTIF(H3033:AL3033,"NL")</f>
        <v>0</v>
      </c>
      <c r="BE3033" s="255">
        <f>COUNTIF(H3033:AL3033,"IL")</f>
        <v>0</v>
      </c>
      <c r="BF3033" s="255">
        <f>COUNTIF(H3033:AL3033,"KT")</f>
        <v>0</v>
      </c>
      <c r="BG3033" s="255">
        <f>COUNTIF(H3033:AL3033,"L70")</f>
        <v>0</v>
      </c>
      <c r="BH3033" s="255">
        <f>COUNTIF(H3033:AL3033,"MD")</f>
        <v>0</v>
      </c>
      <c r="BI3033" s="255">
        <f>COUNTIF(H3033:AL3033,"PMD")</f>
        <v>0</v>
      </c>
      <c r="BJ3033" s="255">
        <f>COUNTIF(H3033:AL3033,"PM")</f>
        <v>0</v>
      </c>
      <c r="BK3033" s="255">
        <f>COUNTIF(H3033:AL3033,"BM")</f>
        <v>0</v>
      </c>
      <c r="BL3033" s="261">
        <f>SUMIF(H3033:AL3033,"PD",H3034:AL3034)+SUMIF(H3033:AL3033,"PN",H3034:AL3034)+SUMIF(H3033:AL3033,"P/DS",H3034:AL3034)+SUMIF(H3033:AL3033,"PN/F",H3034:AL3034)+SUMIF(H3033:AL3033,"PN/L",H3034:AL3034)+SUMIF(H3033:AL3033,"TV",H3034:AL3034)+SUMIF(H3033:AL3033,"TVD",H3034:AL3034)+SUMIF(H3033:AL3033,"PDD",H3034:AL3034)</f>
        <v>0</v>
      </c>
      <c r="BM3033" s="261">
        <f>SUMIF(H3033:AL3033,"PD",H3035:AL3035)+SUMIF(H3033:AL3033,"PN",H3035:AL3035)+SUMIF(H3033:AL3033,"P/DS",H3035:AL3035)+SUMIF(H3033:AL3033,"PN/F",H3035:AL3035)+SUMIF(H3033:AL3033,"PN/L",H3035:AL3035)+SUMIF(H3033:AL3033,"TV",H3035:AL3035)+SUMIF(H3033:AL3033,"TVD",H3035:AL3035)+SUMIF(H3033:AL3033,"PDD",H3035:AL3035)+SUMIF(H3033:AL3033,"PMD",H3035:AL3035)</f>
        <v>0</v>
      </c>
      <c r="BN3033" s="261">
        <f>SUMIF(H3033:AL3033,"PD",H3036:AL3036)+SUMIF(H3033:AL3033,"PN",H3036:AL3036)+SUMIF(H3033:AL3033,"P/DS",H3036:AL3036)+SUMIF(H3033:AL3033,"PN/F",H3036:AL3036)+SUMIF(H3033:AL3033,"PN/L",H3036:AL3036)+SUMIF(H3033:AL3033,"TV",H3036:AL3036)+SUMIF(H3033:AL3033,"TVD",H3036:AL3036)</f>
        <v>0</v>
      </c>
      <c r="BO3033" s="261">
        <f>SUMIF(H3033:AL3033,"PD",H3037:AL3037)+SUMIF(H3033:AL3033,"PN",H3037:AL3037)+SUMIF(H3033:AL3033,"P/DS",H3037:AL3037)+SUMIF(H3033:AL3033,"PN/F",H3037:AL3037)+SUMIF(H3033:AL3033,"PN/L",H3037:AL3037)+SUMIF(H3033:AL3033,"TV",H3037:AL3037)+SUMIF(H3033:AL3033,"TVD",H3037:AL3037)</f>
        <v>0</v>
      </c>
      <c r="BP3033" s="261">
        <f>SUMIF(H3033:AL3033,"PD",H3038:AL3038)+SUMIF(H3033:AL3033,"PN",H3038:AL3038)+SUMIF(H3033:AL3033,"P/DS",H3038:AL3038)+SUMIF(H3033:AL3033,"PN/F",H3038:AL3038)+SUMIF(H3033:AL3033,"PN/L",H3038:AL3038)+SUMIF(H3033:AL3033,"TV",H3038:AL3038)+SUMIF(H3033:AL3033,"TVD",H3038:AL3038)+SUMIF(H3033:AL3033,"PDD",H3038:AL3038)+SUMIF(H3033:AL3033,"PH",H3038:AL3038)+SUMIF(H3033:AL3033,"PM",H3038:AL3038)</f>
        <v>0</v>
      </c>
      <c r="BQ3033" s="261">
        <f>SUMIF(H3033:AL3033,"PD",H3039:AL3039)+SUMIF(H3033:AL3033,"PN",H3039:AL3039)+SUMIF(H3033:AL3033,"P/DS",H3039:AL3039)+SUMIF(H3033:AL3033,"PN/F",H3039:AL3039)+SUMIF(H3033:AL3033,"PN/L",H3039:AL3039)+SUMIF(H3033:AL3033,"TV",H3039:AL3039)+SUMIF(H3033:AL3033,"TVD",H3039:AL3039)+SUMIF(H3033:AL3033,"PDD",H3039:AL3039)+SUMIF(H3033:AL3033,"PH",H3039:AL3039)+SUMIF(H3033:AL3033,"PM",H3039:AL3039)</f>
        <v>0</v>
      </c>
      <c r="BR3033" s="269">
        <f>SUM(H3034:AL3034)-BL3033</f>
        <v>33</v>
      </c>
      <c r="BS3033" s="269">
        <f>SUM(H3035:AL3035)-BM3033</f>
        <v>13</v>
      </c>
      <c r="BT3033" s="269">
        <f>SUM(H3036:AL3036)-BN3033</f>
        <v>0</v>
      </c>
      <c r="BU3033" s="269">
        <f>SUM(H3037:AL3037)-BO3033</f>
        <v>0</v>
      </c>
      <c r="BV3033" s="269">
        <f>SUM(H3038:AL3038)-BP3033</f>
        <v>0</v>
      </c>
      <c r="BW3033" s="269">
        <f>SUM(H3039:AL3039)-BQ3033</f>
        <v>0</v>
      </c>
      <c r="BX3033" s="255">
        <f>SUMIF(H3033:AL3033,"PD",H3040:AL3040)+SUMIF(H3033:AL3033,"PN",H3040:AL3040)+SUMIF(H3033:AL3033,"P/DS",H3040:AL3040)+SUMIF(H3033:AL3033,"PN/F",H3040:AL3040)+SUMIF(H3033:AL3033,"PN/L",H3040:AL3040)</f>
        <v>0</v>
      </c>
      <c r="BY3033" s="255">
        <f>SUM(H3040:AL3040)-BX3033</f>
        <v>0</v>
      </c>
      <c r="BZ3033" s="255">
        <f t="shared" ref="BZ3033" si="981">+SUM(BL3033:BW3040)</f>
        <v>46</v>
      </c>
      <c r="CA3033" s="266">
        <f>(COUNTIFS(H3033:AL3033,"PD",H3034:AL3034,"&gt;=2"))*0.5-IF(CN3033="VP",COUNTIFS($H$16:$AL$16,"SAT",H3033:AL3033,"PD",H3034:AL3034,"&gt;=2"))*0.5</f>
        <v>0</v>
      </c>
      <c r="CB3033" s="266">
        <f>(COUNTIFS(H3033:AL3033,"PN",H3035:AL3035,"&gt;=0.5",H3034:AL3034,"&gt;=1.5"))*0.5+COUNTIFS(H3033:AL3033,"PDD",H3035:AL3035,"&gt;=0.5",H3034:AL3034,"&gt;=1.5")*0.5</f>
        <v>0</v>
      </c>
      <c r="CC3033" s="273">
        <f>(COUNTIFS(H3033:AL3033,"TV",H3035:AL3035,"&gt;=10"))*0.5+(COUNTIFS(H3033:AL3033,"PMD",H3035:AL3035,"&gt;=2"))*0.5</f>
        <v>0</v>
      </c>
      <c r="CD3033" s="266">
        <f>(COUNTIFS(H3033:AL3033,"TVD",H3037:AL3037,"&gt;=6.5",H3035:AL3035,"&gt;=3.5"))*0.5</f>
        <v>0</v>
      </c>
      <c r="CE3033" s="266">
        <f>(COUNTIFS(H3033:AL3033,"PD",H3038:AL3038,"&gt;=10"))*0.5</f>
        <v>0</v>
      </c>
      <c r="CF3033" s="266">
        <f>(COUNTIFS(H3033:AL3033,"PDD",H3038:AL3038,"&gt;=3.5",H3039:AL3039,"&gt;=6.5")+COUNTIFS(H3033:AL3033,"PH",H3039:AL3039,"&gt;=0.5",H3038:AL3038,"&gt;=1.5")+COUNTIFS(H3033:AL3033,"PM",H3039:AL3039,"&gt;=0.5",H3038:AL3038,"&gt;=1.5"))*0.5</f>
        <v>0</v>
      </c>
      <c r="CG3033" s="266">
        <f>(COUNTIFS(H3033:AL3033,"DS",H3034:AL3034,"&gt;=2")+COUNTIFS(H3033:AL3033,"AL/DS",H3034:AL3034,"&gt;=2"))*0.5-IF(CN3033="VP",COUNTIFS($H$16:$AL$16,"SAT",H3033:AL3033,"DS",H3034:AL3034,"&gt;=2"))*0.5</f>
        <v>3</v>
      </c>
      <c r="CH3033" s="266">
        <f>(COUNTIFS(H3033:AL3033,"NS",H3035:AL3035,"&gt;=0.5",H3034:AL3034,"&gt;=1.5")+COUNTIFS(H3033:AL3033,"AL/NS",H3035:AL3035,"&gt;=0.5",H3034:AL3034,"&gt;=1.5")+COUNTIFS(H3033:AL3033,"NHD",H3035:AL3035,"&gt;=4.5",H3038:AL3038,"&gt;=2",H3034:AL3034,"&gt;=1.5"))*0.5</f>
        <v>4</v>
      </c>
      <c r="CI3033" s="266">
        <f>(COUNTIF(H3035:AL3035,"&gt;=10")+COUNTIFS(H3033:AL3033,"MD",H3035:AL3035,"&gt;=2")-COUNTIFS(H3033:AL3033,"TV",H3035:AL3035,"&gt;=10"))*0.5</f>
        <v>0</v>
      </c>
      <c r="CJ3033" s="266">
        <f>(COUNTIFS(H3033:AL3033,"D",H3037:AL3037,"&gt;=6.5",H3035:AL3035,"&gt;=3.5"))*0.5</f>
        <v>0</v>
      </c>
      <c r="CK3033" s="266">
        <f>(COUNTIF(H3038:AL3038,"&gt;=10")-COUNTIFS(H3033:AL3033,"PD",H3038:AL3038,"&gt;=10"))*0.5</f>
        <v>0</v>
      </c>
      <c r="CL3033" s="265">
        <f>(COUNTIFS(H3033:AL3033,"NHD",H3038:AL3038,"&gt;=3.5",H3039:AL3039,"&gt;=6.5")+COUNTIFS(H3033:AL3033,"BH",H3038:AL3038,"&gt;=1.5",H3039:AL3039,"&gt;=0.5")+COUNTIFS(H3033:AL3033,"BM",H3038:AL3038,"&gt;=1.5",H3039:AL3039,"&gt;=0.5")+COUNTIFS(H3033:AL3033,"D",H3038:AL3038,"&gt;=1.5",H3039:AL3039,"&gt;=0.5"))*0.5</f>
        <v>0</v>
      </c>
      <c r="CM3033" s="272"/>
      <c r="CN3033" s="264" t="s">
        <v>723</v>
      </c>
      <c r="CO3033" s="138">
        <f t="shared" ref="CO3033" si="982">+AM3033+AN3033+AO3033+AP3033+AQ3033+AR3033+AS3033+AU3033+BG3033</f>
        <v>26</v>
      </c>
      <c r="CP3033" s="225">
        <f>+SUM(I3034:I3039)-I3040</f>
        <v>0</v>
      </c>
      <c r="CQ3033" s="225">
        <f>+SUM(J3034:J3039)-J3040</f>
        <v>2.5</v>
      </c>
      <c r="CR3033" s="225">
        <f>+SUM(K3034:K3039)-K3040</f>
        <v>2.5</v>
      </c>
      <c r="CS3033" s="139"/>
      <c r="CT3033" s="139"/>
      <c r="CU3033" s="139"/>
      <c r="CV3033" s="139"/>
      <c r="CW3033" s="139"/>
      <c r="CX3033" s="139"/>
      <c r="CY3033" s="139"/>
      <c r="CZ3033" s="139"/>
      <c r="DA3033" s="139"/>
    </row>
    <row r="3034" spans="1:105" s="120" customFormat="1" ht="15" customHeight="1">
      <c r="A3034" s="228"/>
      <c r="B3034" s="614"/>
      <c r="C3034" s="545"/>
      <c r="D3034" s="237"/>
      <c r="E3034" s="237"/>
      <c r="F3034" s="242" t="s">
        <v>82</v>
      </c>
      <c r="G3034" s="121">
        <v>1.5</v>
      </c>
      <c r="H3034" s="83"/>
      <c r="I3034" s="83"/>
      <c r="J3034" s="83">
        <v>2.5</v>
      </c>
      <c r="K3034" s="83">
        <v>2.5</v>
      </c>
      <c r="L3034" s="83"/>
      <c r="M3034" s="83"/>
      <c r="N3034" s="83"/>
      <c r="O3034" s="83"/>
      <c r="P3034" s="83">
        <v>2.5</v>
      </c>
      <c r="Q3034" s="83">
        <v>0</v>
      </c>
      <c r="R3034" s="83">
        <v>2.5</v>
      </c>
      <c r="S3034" s="83">
        <v>0</v>
      </c>
      <c r="T3034" s="83">
        <v>0</v>
      </c>
      <c r="U3034" s="83">
        <v>2.5</v>
      </c>
      <c r="V3034" s="83"/>
      <c r="W3034" s="83">
        <v>1</v>
      </c>
      <c r="X3034" s="83">
        <v>2</v>
      </c>
      <c r="Y3034" s="83">
        <v>2</v>
      </c>
      <c r="Z3034" s="83">
        <v>2</v>
      </c>
      <c r="AA3034" s="83">
        <v>2</v>
      </c>
      <c r="AB3034" s="83"/>
      <c r="AC3034" s="79"/>
      <c r="AD3034" s="79">
        <v>2</v>
      </c>
      <c r="AE3034" s="79">
        <v>1</v>
      </c>
      <c r="AF3034" s="79">
        <v>2</v>
      </c>
      <c r="AG3034" s="79">
        <v>2</v>
      </c>
      <c r="AH3034" s="79">
        <v>2</v>
      </c>
      <c r="AI3034" s="79"/>
      <c r="AJ3034" s="79"/>
      <c r="AK3034" s="79">
        <v>2.5</v>
      </c>
      <c r="AL3034" s="79"/>
      <c r="AM3034" s="240"/>
      <c r="AN3034" s="240"/>
      <c r="AO3034" s="240"/>
      <c r="AP3034" s="240"/>
      <c r="AQ3034" s="240"/>
      <c r="AR3034" s="240"/>
      <c r="AS3034" s="240"/>
      <c r="AT3034" s="256"/>
      <c r="AU3034" s="256"/>
      <c r="AV3034" s="259"/>
      <c r="AW3034" s="259"/>
      <c r="AX3034" s="256"/>
      <c r="AY3034" s="256"/>
      <c r="AZ3034" s="256"/>
      <c r="BA3034" s="256"/>
      <c r="BB3034" s="256"/>
      <c r="BC3034" s="256"/>
      <c r="BD3034" s="256"/>
      <c r="BE3034" s="256"/>
      <c r="BF3034" s="256"/>
      <c r="BG3034" s="256"/>
      <c r="BH3034" s="256"/>
      <c r="BI3034" s="256"/>
      <c r="BJ3034" s="256"/>
      <c r="BK3034" s="256"/>
      <c r="BL3034" s="262"/>
      <c r="BM3034" s="262"/>
      <c r="BN3034" s="262"/>
      <c r="BO3034" s="262"/>
      <c r="BP3034" s="262"/>
      <c r="BQ3034" s="262"/>
      <c r="BR3034" s="270"/>
      <c r="BS3034" s="270"/>
      <c r="BT3034" s="270"/>
      <c r="BU3034" s="270"/>
      <c r="BV3034" s="270"/>
      <c r="BW3034" s="270"/>
      <c r="BX3034" s="256"/>
      <c r="BY3034" s="256"/>
      <c r="BZ3034" s="256"/>
      <c r="CA3034" s="267"/>
      <c r="CB3034" s="267"/>
      <c r="CC3034" s="274"/>
      <c r="CD3034" s="267"/>
      <c r="CE3034" s="267"/>
      <c r="CF3034" s="267"/>
      <c r="CG3034" s="267"/>
      <c r="CH3034" s="267"/>
      <c r="CI3034" s="267"/>
      <c r="CJ3034" s="267"/>
      <c r="CK3034" s="267"/>
      <c r="CL3034" s="265"/>
      <c r="CM3034" s="272"/>
      <c r="CN3034" s="264"/>
      <c r="CO3034" s="138"/>
      <c r="CP3034" s="226"/>
      <c r="CQ3034" s="226"/>
      <c r="CR3034" s="226"/>
      <c r="CS3034" s="139"/>
      <c r="CT3034" s="139"/>
      <c r="CU3034" s="139"/>
      <c r="CV3034" s="139"/>
      <c r="CW3034" s="139"/>
      <c r="CX3034" s="139"/>
      <c r="CY3034" s="139"/>
      <c r="CZ3034" s="139"/>
      <c r="DA3034" s="139"/>
    </row>
    <row r="3035" spans="1:105" s="120" customFormat="1" ht="15" customHeight="1">
      <c r="A3035" s="228"/>
      <c r="B3035" s="614"/>
      <c r="C3035" s="545"/>
      <c r="D3035" s="237"/>
      <c r="E3035" s="237"/>
      <c r="F3035" s="243"/>
      <c r="G3035" s="122">
        <v>2</v>
      </c>
      <c r="H3035" s="84"/>
      <c r="I3035" s="84"/>
      <c r="J3035" s="84"/>
      <c r="K3035" s="84"/>
      <c r="L3035" s="84"/>
      <c r="M3035" s="84"/>
      <c r="N3035" s="84"/>
      <c r="O3035" s="84">
        <v>8</v>
      </c>
      <c r="P3035" s="84"/>
      <c r="Q3035" s="84"/>
      <c r="R3035" s="84"/>
      <c r="S3035" s="84"/>
      <c r="T3035" s="84"/>
      <c r="U3035" s="84"/>
      <c r="V3035" s="84"/>
      <c r="W3035" s="84">
        <v>0.5</v>
      </c>
      <c r="X3035" s="84">
        <v>0.5</v>
      </c>
      <c r="Y3035" s="84">
        <v>0.5</v>
      </c>
      <c r="Z3035" s="84">
        <v>0.5</v>
      </c>
      <c r="AA3035" s="84">
        <v>0.5</v>
      </c>
      <c r="AB3035" s="84"/>
      <c r="AC3035" s="80"/>
      <c r="AD3035" s="80">
        <v>0.5</v>
      </c>
      <c r="AE3035" s="80">
        <v>0.5</v>
      </c>
      <c r="AF3035" s="80">
        <v>0.5</v>
      </c>
      <c r="AG3035" s="80">
        <v>0.5</v>
      </c>
      <c r="AH3035" s="80">
        <v>0.5</v>
      </c>
      <c r="AI3035" s="80"/>
      <c r="AJ3035" s="80"/>
      <c r="AK3035" s="80"/>
      <c r="AL3035" s="80"/>
      <c r="AM3035" s="240"/>
      <c r="AN3035" s="240"/>
      <c r="AO3035" s="240"/>
      <c r="AP3035" s="240"/>
      <c r="AQ3035" s="240"/>
      <c r="AR3035" s="240"/>
      <c r="AS3035" s="240"/>
      <c r="AT3035" s="256"/>
      <c r="AU3035" s="256"/>
      <c r="AV3035" s="259"/>
      <c r="AW3035" s="259"/>
      <c r="AX3035" s="256"/>
      <c r="AY3035" s="256"/>
      <c r="AZ3035" s="256"/>
      <c r="BA3035" s="256"/>
      <c r="BB3035" s="256"/>
      <c r="BC3035" s="256"/>
      <c r="BD3035" s="256"/>
      <c r="BE3035" s="256"/>
      <c r="BF3035" s="256"/>
      <c r="BG3035" s="256"/>
      <c r="BH3035" s="256"/>
      <c r="BI3035" s="256"/>
      <c r="BJ3035" s="256"/>
      <c r="BK3035" s="256"/>
      <c r="BL3035" s="262"/>
      <c r="BM3035" s="262"/>
      <c r="BN3035" s="262"/>
      <c r="BO3035" s="262"/>
      <c r="BP3035" s="262"/>
      <c r="BQ3035" s="262"/>
      <c r="BR3035" s="270"/>
      <c r="BS3035" s="270"/>
      <c r="BT3035" s="270"/>
      <c r="BU3035" s="270"/>
      <c r="BV3035" s="270"/>
      <c r="BW3035" s="270"/>
      <c r="BX3035" s="256"/>
      <c r="BY3035" s="256"/>
      <c r="BZ3035" s="256"/>
      <c r="CA3035" s="267"/>
      <c r="CB3035" s="267"/>
      <c r="CC3035" s="274"/>
      <c r="CD3035" s="267"/>
      <c r="CE3035" s="267"/>
      <c r="CF3035" s="267"/>
      <c r="CG3035" s="267"/>
      <c r="CH3035" s="267"/>
      <c r="CI3035" s="267"/>
      <c r="CJ3035" s="267"/>
      <c r="CK3035" s="267"/>
      <c r="CL3035" s="265"/>
      <c r="CM3035" s="272"/>
      <c r="CN3035" s="264"/>
      <c r="CO3035" s="138"/>
      <c r="CP3035" s="226"/>
      <c r="CQ3035" s="226"/>
      <c r="CR3035" s="226"/>
      <c r="CS3035" s="139"/>
      <c r="CT3035" s="139"/>
      <c r="CU3035" s="139"/>
      <c r="CV3035" s="139"/>
      <c r="CW3035" s="139"/>
      <c r="CX3035" s="139"/>
      <c r="CY3035" s="139"/>
      <c r="CZ3035" s="139"/>
      <c r="DA3035" s="139"/>
    </row>
    <row r="3036" spans="1:105" s="120" customFormat="1" ht="15" customHeight="1">
      <c r="A3036" s="228"/>
      <c r="B3036" s="614"/>
      <c r="C3036" s="545"/>
      <c r="D3036" s="237"/>
      <c r="E3036" s="237"/>
      <c r="F3036" s="243"/>
      <c r="G3036" s="122">
        <v>2.1</v>
      </c>
      <c r="H3036" s="84"/>
      <c r="I3036" s="84"/>
      <c r="J3036" s="84"/>
      <c r="K3036" s="84"/>
      <c r="L3036" s="84"/>
      <c r="M3036" s="84"/>
      <c r="N3036" s="84"/>
      <c r="O3036" s="84"/>
      <c r="P3036" s="84"/>
      <c r="Q3036" s="84"/>
      <c r="R3036" s="84"/>
      <c r="S3036" s="84"/>
      <c r="T3036" s="84"/>
      <c r="U3036" s="84"/>
      <c r="V3036" s="84"/>
      <c r="W3036" s="84"/>
      <c r="X3036" s="84"/>
      <c r="Y3036" s="84"/>
      <c r="Z3036" s="84"/>
      <c r="AA3036" s="84"/>
      <c r="AB3036" s="84"/>
      <c r="AC3036" s="80"/>
      <c r="AD3036" s="80"/>
      <c r="AE3036" s="80"/>
      <c r="AF3036" s="80"/>
      <c r="AG3036" s="80"/>
      <c r="AH3036" s="80"/>
      <c r="AI3036" s="80"/>
      <c r="AJ3036" s="80"/>
      <c r="AK3036" s="80"/>
      <c r="AL3036" s="80"/>
      <c r="AM3036" s="240"/>
      <c r="AN3036" s="240"/>
      <c r="AO3036" s="240"/>
      <c r="AP3036" s="240"/>
      <c r="AQ3036" s="240"/>
      <c r="AR3036" s="240"/>
      <c r="AS3036" s="240"/>
      <c r="AT3036" s="256"/>
      <c r="AU3036" s="256"/>
      <c r="AV3036" s="259"/>
      <c r="AW3036" s="259"/>
      <c r="AX3036" s="256"/>
      <c r="AY3036" s="256"/>
      <c r="AZ3036" s="256"/>
      <c r="BA3036" s="256"/>
      <c r="BB3036" s="256"/>
      <c r="BC3036" s="256"/>
      <c r="BD3036" s="256"/>
      <c r="BE3036" s="256"/>
      <c r="BF3036" s="256"/>
      <c r="BG3036" s="256"/>
      <c r="BH3036" s="256"/>
      <c r="BI3036" s="256"/>
      <c r="BJ3036" s="256"/>
      <c r="BK3036" s="256"/>
      <c r="BL3036" s="262"/>
      <c r="BM3036" s="262"/>
      <c r="BN3036" s="262"/>
      <c r="BO3036" s="262"/>
      <c r="BP3036" s="262"/>
      <c r="BQ3036" s="262"/>
      <c r="BR3036" s="270"/>
      <c r="BS3036" s="270"/>
      <c r="BT3036" s="270"/>
      <c r="BU3036" s="270"/>
      <c r="BV3036" s="270"/>
      <c r="BW3036" s="270"/>
      <c r="BX3036" s="256"/>
      <c r="BY3036" s="256"/>
      <c r="BZ3036" s="256"/>
      <c r="CA3036" s="267"/>
      <c r="CB3036" s="267"/>
      <c r="CC3036" s="274"/>
      <c r="CD3036" s="267"/>
      <c r="CE3036" s="267"/>
      <c r="CF3036" s="267"/>
      <c r="CG3036" s="267"/>
      <c r="CH3036" s="267"/>
      <c r="CI3036" s="267"/>
      <c r="CJ3036" s="267"/>
      <c r="CK3036" s="267"/>
      <c r="CL3036" s="265"/>
      <c r="CM3036" s="272"/>
      <c r="CN3036" s="264"/>
      <c r="CO3036" s="138"/>
      <c r="CP3036" s="226"/>
      <c r="CQ3036" s="226"/>
      <c r="CR3036" s="226"/>
      <c r="CS3036" s="139"/>
      <c r="CT3036" s="139"/>
      <c r="CU3036" s="139"/>
      <c r="CV3036" s="139"/>
      <c r="CW3036" s="139"/>
      <c r="CX3036" s="139"/>
      <c r="CY3036" s="139"/>
      <c r="CZ3036" s="139"/>
      <c r="DA3036" s="139"/>
    </row>
    <row r="3037" spans="1:105" s="120" customFormat="1" ht="15" customHeight="1">
      <c r="A3037" s="228"/>
      <c r="B3037" s="614"/>
      <c r="C3037" s="545"/>
      <c r="D3037" s="237"/>
      <c r="E3037" s="237"/>
      <c r="F3037" s="243"/>
      <c r="G3037" s="122">
        <v>2.7</v>
      </c>
      <c r="H3037" s="84"/>
      <c r="I3037" s="84"/>
      <c r="J3037" s="84"/>
      <c r="K3037" s="84"/>
      <c r="L3037" s="84"/>
      <c r="M3037" s="84"/>
      <c r="N3037" s="84"/>
      <c r="O3037" s="84"/>
      <c r="P3037" s="84"/>
      <c r="Q3037" s="84"/>
      <c r="R3037" s="84"/>
      <c r="S3037" s="84"/>
      <c r="T3037" s="84"/>
      <c r="U3037" s="84"/>
      <c r="V3037" s="84"/>
      <c r="W3037" s="84"/>
      <c r="X3037" s="84"/>
      <c r="Y3037" s="84"/>
      <c r="Z3037" s="84"/>
      <c r="AA3037" s="84"/>
      <c r="AB3037" s="84"/>
      <c r="AC3037" s="80"/>
      <c r="AD3037" s="80"/>
      <c r="AE3037" s="80"/>
      <c r="AF3037" s="80"/>
      <c r="AG3037" s="80"/>
      <c r="AH3037" s="80"/>
      <c r="AI3037" s="80"/>
      <c r="AJ3037" s="80"/>
      <c r="AK3037" s="80"/>
      <c r="AL3037" s="80"/>
      <c r="AM3037" s="240"/>
      <c r="AN3037" s="240"/>
      <c r="AO3037" s="240"/>
      <c r="AP3037" s="240"/>
      <c r="AQ3037" s="240"/>
      <c r="AR3037" s="240"/>
      <c r="AS3037" s="240"/>
      <c r="AT3037" s="256"/>
      <c r="AU3037" s="256"/>
      <c r="AV3037" s="259"/>
      <c r="AW3037" s="259"/>
      <c r="AX3037" s="256"/>
      <c r="AY3037" s="256"/>
      <c r="AZ3037" s="256"/>
      <c r="BA3037" s="256"/>
      <c r="BB3037" s="256"/>
      <c r="BC3037" s="256"/>
      <c r="BD3037" s="256"/>
      <c r="BE3037" s="256"/>
      <c r="BF3037" s="256"/>
      <c r="BG3037" s="256"/>
      <c r="BH3037" s="256"/>
      <c r="BI3037" s="256"/>
      <c r="BJ3037" s="256"/>
      <c r="BK3037" s="256"/>
      <c r="BL3037" s="262"/>
      <c r="BM3037" s="262"/>
      <c r="BN3037" s="262"/>
      <c r="BO3037" s="262"/>
      <c r="BP3037" s="262"/>
      <c r="BQ3037" s="262"/>
      <c r="BR3037" s="270"/>
      <c r="BS3037" s="270"/>
      <c r="BT3037" s="270"/>
      <c r="BU3037" s="270"/>
      <c r="BV3037" s="270"/>
      <c r="BW3037" s="270"/>
      <c r="BX3037" s="256"/>
      <c r="BY3037" s="256"/>
      <c r="BZ3037" s="256"/>
      <c r="CA3037" s="267"/>
      <c r="CB3037" s="267"/>
      <c r="CC3037" s="274"/>
      <c r="CD3037" s="267"/>
      <c r="CE3037" s="267"/>
      <c r="CF3037" s="267"/>
      <c r="CG3037" s="267"/>
      <c r="CH3037" s="267"/>
      <c r="CI3037" s="267"/>
      <c r="CJ3037" s="267"/>
      <c r="CK3037" s="267"/>
      <c r="CL3037" s="265"/>
      <c r="CM3037" s="272"/>
      <c r="CN3037" s="264"/>
      <c r="CO3037" s="138"/>
      <c r="CP3037" s="226"/>
      <c r="CQ3037" s="226"/>
      <c r="CR3037" s="226"/>
      <c r="CS3037" s="139"/>
      <c r="CT3037" s="139"/>
      <c r="CU3037" s="139"/>
      <c r="CV3037" s="139"/>
      <c r="CW3037" s="139"/>
      <c r="CX3037" s="139"/>
      <c r="CY3037" s="139"/>
      <c r="CZ3037" s="139"/>
      <c r="DA3037" s="139"/>
    </row>
    <row r="3038" spans="1:105" s="120" customFormat="1" ht="15" customHeight="1">
      <c r="A3038" s="228"/>
      <c r="B3038" s="614"/>
      <c r="C3038" s="545"/>
      <c r="D3038" s="237"/>
      <c r="E3038" s="237"/>
      <c r="F3038" s="243"/>
      <c r="G3038" s="122">
        <v>3</v>
      </c>
      <c r="H3038" s="84"/>
      <c r="I3038" s="84"/>
      <c r="J3038" s="84"/>
      <c r="K3038" s="84"/>
      <c r="L3038" s="84"/>
      <c r="M3038" s="84"/>
      <c r="N3038" s="84"/>
      <c r="O3038" s="84"/>
      <c r="P3038" s="84"/>
      <c r="Q3038" s="84"/>
      <c r="R3038" s="84"/>
      <c r="S3038" s="84"/>
      <c r="T3038" s="84"/>
      <c r="U3038" s="84"/>
      <c r="V3038" s="84"/>
      <c r="W3038" s="84"/>
      <c r="X3038" s="84"/>
      <c r="Y3038" s="84"/>
      <c r="Z3038" s="84"/>
      <c r="AA3038" s="84"/>
      <c r="AB3038" s="84"/>
      <c r="AC3038" s="80"/>
      <c r="AD3038" s="80"/>
      <c r="AE3038" s="80"/>
      <c r="AF3038" s="80"/>
      <c r="AG3038" s="80"/>
      <c r="AH3038" s="80"/>
      <c r="AI3038" s="80"/>
      <c r="AJ3038" s="80"/>
      <c r="AK3038" s="80"/>
      <c r="AL3038" s="80"/>
      <c r="AM3038" s="240"/>
      <c r="AN3038" s="240"/>
      <c r="AO3038" s="240"/>
      <c r="AP3038" s="240"/>
      <c r="AQ3038" s="240"/>
      <c r="AR3038" s="240"/>
      <c r="AS3038" s="240"/>
      <c r="AT3038" s="256"/>
      <c r="AU3038" s="256"/>
      <c r="AV3038" s="259"/>
      <c r="AW3038" s="259"/>
      <c r="AX3038" s="256"/>
      <c r="AY3038" s="256"/>
      <c r="AZ3038" s="256"/>
      <c r="BA3038" s="256"/>
      <c r="BB3038" s="256"/>
      <c r="BC3038" s="256"/>
      <c r="BD3038" s="256"/>
      <c r="BE3038" s="256"/>
      <c r="BF3038" s="256"/>
      <c r="BG3038" s="256"/>
      <c r="BH3038" s="256"/>
      <c r="BI3038" s="256"/>
      <c r="BJ3038" s="256"/>
      <c r="BK3038" s="256"/>
      <c r="BL3038" s="262"/>
      <c r="BM3038" s="262"/>
      <c r="BN3038" s="262"/>
      <c r="BO3038" s="262"/>
      <c r="BP3038" s="262"/>
      <c r="BQ3038" s="262"/>
      <c r="BR3038" s="270"/>
      <c r="BS3038" s="270"/>
      <c r="BT3038" s="270"/>
      <c r="BU3038" s="270"/>
      <c r="BV3038" s="270"/>
      <c r="BW3038" s="270"/>
      <c r="BX3038" s="256"/>
      <c r="BY3038" s="256"/>
      <c r="BZ3038" s="256"/>
      <c r="CA3038" s="267"/>
      <c r="CB3038" s="267"/>
      <c r="CC3038" s="274"/>
      <c r="CD3038" s="267"/>
      <c r="CE3038" s="267"/>
      <c r="CF3038" s="267"/>
      <c r="CG3038" s="267"/>
      <c r="CH3038" s="267"/>
      <c r="CI3038" s="267"/>
      <c r="CJ3038" s="267"/>
      <c r="CK3038" s="267"/>
      <c r="CL3038" s="265"/>
      <c r="CM3038" s="272"/>
      <c r="CN3038" s="264"/>
      <c r="CO3038" s="138"/>
      <c r="CP3038" s="226"/>
      <c r="CQ3038" s="226"/>
      <c r="CR3038" s="226"/>
      <c r="CS3038" s="139"/>
      <c r="CT3038" s="139"/>
      <c r="CU3038" s="139"/>
      <c r="CV3038" s="139"/>
      <c r="CW3038" s="139"/>
      <c r="CX3038" s="139"/>
      <c r="CY3038" s="139"/>
      <c r="CZ3038" s="139"/>
      <c r="DA3038" s="139"/>
    </row>
    <row r="3039" spans="1:105" s="120" customFormat="1" ht="15" customHeight="1">
      <c r="A3039" s="228"/>
      <c r="B3039" s="614"/>
      <c r="C3039" s="545"/>
      <c r="D3039" s="237"/>
      <c r="E3039" s="237"/>
      <c r="F3039" s="244"/>
      <c r="G3039" s="123">
        <v>3.9</v>
      </c>
      <c r="H3039" s="85"/>
      <c r="I3039" s="85"/>
      <c r="J3039" s="85"/>
      <c r="K3039" s="85"/>
      <c r="L3039" s="85"/>
      <c r="M3039" s="85"/>
      <c r="N3039" s="85"/>
      <c r="O3039" s="85"/>
      <c r="P3039" s="85"/>
      <c r="Q3039" s="85"/>
      <c r="R3039" s="85"/>
      <c r="S3039" s="85"/>
      <c r="T3039" s="85"/>
      <c r="U3039" s="85"/>
      <c r="V3039" s="85"/>
      <c r="W3039" s="85"/>
      <c r="X3039" s="85"/>
      <c r="Y3039" s="85"/>
      <c r="Z3039" s="85"/>
      <c r="AA3039" s="85"/>
      <c r="AB3039" s="85"/>
      <c r="AC3039" s="81"/>
      <c r="AD3039" s="81"/>
      <c r="AE3039" s="81"/>
      <c r="AF3039" s="81"/>
      <c r="AG3039" s="81"/>
      <c r="AH3039" s="81"/>
      <c r="AI3039" s="81"/>
      <c r="AJ3039" s="81"/>
      <c r="AK3039" s="81"/>
      <c r="AL3039" s="81"/>
      <c r="AM3039" s="240"/>
      <c r="AN3039" s="240"/>
      <c r="AO3039" s="240"/>
      <c r="AP3039" s="240"/>
      <c r="AQ3039" s="240"/>
      <c r="AR3039" s="240"/>
      <c r="AS3039" s="240"/>
      <c r="AT3039" s="256"/>
      <c r="AU3039" s="256"/>
      <c r="AV3039" s="259"/>
      <c r="AW3039" s="259"/>
      <c r="AX3039" s="256"/>
      <c r="AY3039" s="256"/>
      <c r="AZ3039" s="256"/>
      <c r="BA3039" s="256"/>
      <c r="BB3039" s="256"/>
      <c r="BC3039" s="256"/>
      <c r="BD3039" s="256"/>
      <c r="BE3039" s="256"/>
      <c r="BF3039" s="256"/>
      <c r="BG3039" s="256"/>
      <c r="BH3039" s="256"/>
      <c r="BI3039" s="256"/>
      <c r="BJ3039" s="256"/>
      <c r="BK3039" s="256"/>
      <c r="BL3039" s="262"/>
      <c r="BM3039" s="262"/>
      <c r="BN3039" s="262"/>
      <c r="BO3039" s="262"/>
      <c r="BP3039" s="262"/>
      <c r="BQ3039" s="262"/>
      <c r="BR3039" s="270"/>
      <c r="BS3039" s="270"/>
      <c r="BT3039" s="270"/>
      <c r="BU3039" s="270"/>
      <c r="BV3039" s="270"/>
      <c r="BW3039" s="270"/>
      <c r="BX3039" s="256"/>
      <c r="BY3039" s="256"/>
      <c r="BZ3039" s="256"/>
      <c r="CA3039" s="267"/>
      <c r="CB3039" s="267"/>
      <c r="CC3039" s="274"/>
      <c r="CD3039" s="267"/>
      <c r="CE3039" s="267"/>
      <c r="CF3039" s="267"/>
      <c r="CG3039" s="267"/>
      <c r="CH3039" s="267"/>
      <c r="CI3039" s="267"/>
      <c r="CJ3039" s="267"/>
      <c r="CK3039" s="267"/>
      <c r="CL3039" s="265"/>
      <c r="CM3039" s="272"/>
      <c r="CN3039" s="264"/>
      <c r="CO3039" s="138"/>
      <c r="CP3039" s="226"/>
      <c r="CQ3039" s="226"/>
      <c r="CR3039" s="226"/>
      <c r="CS3039" s="139"/>
      <c r="CT3039" s="139"/>
      <c r="CU3039" s="139"/>
      <c r="CV3039" s="139"/>
      <c r="CW3039" s="139"/>
      <c r="CX3039" s="139"/>
      <c r="CY3039" s="139"/>
      <c r="CZ3039" s="139"/>
      <c r="DA3039" s="139"/>
    </row>
    <row r="3040" spans="1:105" s="120" customFormat="1" ht="15.75" customHeight="1">
      <c r="A3040" s="229"/>
      <c r="B3040" s="615"/>
      <c r="C3040" s="546"/>
      <c r="D3040" s="238"/>
      <c r="E3040" s="238"/>
      <c r="F3040" s="245" t="s">
        <v>83</v>
      </c>
      <c r="G3040" s="246"/>
      <c r="H3040" s="82"/>
      <c r="I3040" s="82"/>
      <c r="J3040" s="82"/>
      <c r="K3040" s="82"/>
      <c r="L3040" s="82"/>
      <c r="M3040" s="82"/>
      <c r="N3040" s="82"/>
      <c r="O3040" s="82"/>
      <c r="P3040" s="82"/>
      <c r="Q3040" s="82"/>
      <c r="R3040" s="82"/>
      <c r="S3040" s="82"/>
      <c r="T3040" s="82"/>
      <c r="U3040" s="82"/>
      <c r="V3040" s="82"/>
      <c r="W3040" s="82"/>
      <c r="X3040" s="82"/>
      <c r="Y3040" s="82"/>
      <c r="Z3040" s="82"/>
      <c r="AA3040" s="82"/>
      <c r="AB3040" s="82"/>
      <c r="AC3040" s="35"/>
      <c r="AD3040" s="35"/>
      <c r="AE3040" s="35"/>
      <c r="AF3040" s="35"/>
      <c r="AG3040" s="35"/>
      <c r="AH3040" s="35"/>
      <c r="AI3040" s="35"/>
      <c r="AJ3040" s="35"/>
      <c r="AK3040" s="35"/>
      <c r="AL3040" s="35"/>
      <c r="AM3040" s="241"/>
      <c r="AN3040" s="241"/>
      <c r="AO3040" s="241"/>
      <c r="AP3040" s="241"/>
      <c r="AQ3040" s="241"/>
      <c r="AR3040" s="241"/>
      <c r="AS3040" s="241"/>
      <c r="AT3040" s="257"/>
      <c r="AU3040" s="257"/>
      <c r="AV3040" s="260"/>
      <c r="AW3040" s="260"/>
      <c r="AX3040" s="257"/>
      <c r="AY3040" s="257"/>
      <c r="AZ3040" s="257"/>
      <c r="BA3040" s="257"/>
      <c r="BB3040" s="257"/>
      <c r="BC3040" s="257"/>
      <c r="BD3040" s="257"/>
      <c r="BE3040" s="257"/>
      <c r="BF3040" s="257"/>
      <c r="BG3040" s="257"/>
      <c r="BH3040" s="257"/>
      <c r="BI3040" s="257"/>
      <c r="BJ3040" s="257"/>
      <c r="BK3040" s="257"/>
      <c r="BL3040" s="263"/>
      <c r="BM3040" s="263"/>
      <c r="BN3040" s="263"/>
      <c r="BO3040" s="263"/>
      <c r="BP3040" s="263"/>
      <c r="BQ3040" s="263"/>
      <c r="BR3040" s="271"/>
      <c r="BS3040" s="271"/>
      <c r="BT3040" s="271"/>
      <c r="BU3040" s="271"/>
      <c r="BV3040" s="271"/>
      <c r="BW3040" s="271"/>
      <c r="BX3040" s="257"/>
      <c r="BY3040" s="257"/>
      <c r="BZ3040" s="257"/>
      <c r="CA3040" s="268"/>
      <c r="CB3040" s="268"/>
      <c r="CC3040" s="275"/>
      <c r="CD3040" s="268"/>
      <c r="CE3040" s="268"/>
      <c r="CF3040" s="268"/>
      <c r="CG3040" s="268"/>
      <c r="CH3040" s="268"/>
      <c r="CI3040" s="268"/>
      <c r="CJ3040" s="268"/>
      <c r="CK3040" s="268"/>
      <c r="CL3040" s="265"/>
      <c r="CM3040" s="272"/>
      <c r="CN3040" s="264"/>
      <c r="CO3040" s="138"/>
      <c r="CP3040" s="226"/>
      <c r="CQ3040" s="226"/>
      <c r="CR3040" s="226"/>
      <c r="CS3040" s="139"/>
      <c r="CT3040" s="139"/>
      <c r="CU3040" s="139"/>
      <c r="CV3040" s="139"/>
      <c r="CW3040" s="139"/>
      <c r="CX3040" s="139"/>
      <c r="CY3040" s="139"/>
      <c r="CZ3040" s="139"/>
      <c r="DA3040" s="139"/>
    </row>
    <row r="3041" spans="1:105" s="120" customFormat="1" ht="15" customHeight="1">
      <c r="A3041" s="227">
        <f t="shared" si="968"/>
        <v>377</v>
      </c>
      <c r="B3041" s="613" t="s">
        <v>695</v>
      </c>
      <c r="C3041" s="544" t="s">
        <v>737</v>
      </c>
      <c r="D3041" s="236">
        <v>44158</v>
      </c>
      <c r="E3041" s="236" t="s">
        <v>1195</v>
      </c>
      <c r="F3041" s="253" t="s">
        <v>80</v>
      </c>
      <c r="G3041" s="254"/>
      <c r="H3041" s="82" t="s">
        <v>69</v>
      </c>
      <c r="I3041" s="82"/>
      <c r="J3041" s="82" t="s">
        <v>60</v>
      </c>
      <c r="K3041" s="82" t="s">
        <v>60</v>
      </c>
      <c r="L3041" s="82" t="s">
        <v>60</v>
      </c>
      <c r="M3041" s="82" t="s">
        <v>60</v>
      </c>
      <c r="N3041" s="82" t="s">
        <v>67</v>
      </c>
      <c r="O3041" s="82"/>
      <c r="P3041" s="82" t="s">
        <v>60</v>
      </c>
      <c r="Q3041" s="82" t="s">
        <v>60</v>
      </c>
      <c r="R3041" s="82" t="s">
        <v>60</v>
      </c>
      <c r="S3041" s="82" t="s">
        <v>60</v>
      </c>
      <c r="T3041" s="82" t="s">
        <v>60</v>
      </c>
      <c r="U3041" s="82" t="s">
        <v>67</v>
      </c>
      <c r="V3041" s="82"/>
      <c r="W3041" s="82" t="s">
        <v>61</v>
      </c>
      <c r="X3041" s="82" t="s">
        <v>61</v>
      </c>
      <c r="Y3041" s="82" t="s">
        <v>61</v>
      </c>
      <c r="Z3041" s="82" t="s">
        <v>61</v>
      </c>
      <c r="AA3041" s="82" t="s">
        <v>61</v>
      </c>
      <c r="AB3041" s="82" t="s">
        <v>61</v>
      </c>
      <c r="AC3041" s="82"/>
      <c r="AD3041" s="82" t="s">
        <v>61</v>
      </c>
      <c r="AE3041" s="82" t="s">
        <v>61</v>
      </c>
      <c r="AF3041" s="82" t="s">
        <v>61</v>
      </c>
      <c r="AG3041" s="82" t="s">
        <v>61</v>
      </c>
      <c r="AH3041" s="82" t="s">
        <v>61</v>
      </c>
      <c r="AI3041" s="82" t="s">
        <v>1471</v>
      </c>
      <c r="AJ3041" s="82"/>
      <c r="AK3041" s="82" t="s">
        <v>60</v>
      </c>
      <c r="AL3041" s="82" t="s">
        <v>60</v>
      </c>
      <c r="AM3041" s="239">
        <f>COUNTIF(H3041:AL3041,"PH")+COUNTIF(H3041:AL3041,"PH/L")+COUNTIF(H3041:AL3041,"PM")</f>
        <v>0</v>
      </c>
      <c r="AN3041" s="239">
        <f>COUNTIF(H3041:AL3041,"PD")+COUNTIF(H3041:AL3041,"PDD")+COUNTIF(H3041:AL3041,"P/DS")/2+COUNTIF(H3041:AL3041,"PMD")</f>
        <v>0</v>
      </c>
      <c r="AO3041" s="239">
        <f>COUNTIF(H3041:AL3041,"PN")+COUNTIF(H3041:AL3041,"P/NS")/2+COUNTIF(H3041:AL3041,"PH")+COUNTIF(H3041:AL3041,"PH/F")/2+COUNTIF(H3041:AL3041,"PH/L")/2+COUNTIF(H3041:AL3041,"PM")</f>
        <v>0</v>
      </c>
      <c r="AP3041" s="239">
        <f>COUNTIF(H3041:AL3041,"BH")+COUNTIF(H3041:AL3041,"AL/BL")+COUNTIF(H3041:AL3041,"UL/BL")+COUNTIF(H3041:AL3041,"BM")</f>
        <v>0</v>
      </c>
      <c r="AQ3041" s="239">
        <f>COUNTIF(H3041:AL3041,"DS")+COUNTIF(H3041:AL3041,"AL/DS")/2+COUNTIF(H3041:AL3041,"UL/DS")/2+COUNTIF(H3041:AL3041,"CT")+COUNTIF(H3041:AL3041,"MD")</f>
        <v>11.5</v>
      </c>
      <c r="AR3041" s="239">
        <f>COUNTIF(H3041:AL3041,"NS")+COUNTIF(H3041:AL3041,"AL/NS")/2+COUNTIF(H3041:AL3041,"UL/NS")/2+COUNTIF(H3041:AL3041,"BH")+COUNTIF(H3041:AL3041,"AL/BF")/2+COUNTIF(H3041:AL3041,"AL/BL")/2+COUNTIF(H3041:AL3041,"UL/BL")/2+COUNTIF(H3041:AL3041,"UL/BF")/2+COUNTIF(H3041:AL3041,"BM")</f>
        <v>11</v>
      </c>
      <c r="AS3041" s="239">
        <f>COUNTIF(H3041:AL3041,"AL")+COUNTIF(H3041:AL3041,"AL/DS")/2+COUNTIF(H3041:AL3041,"AL/NS")/2+COUNTIF(H3041:AL3041,"NH")+COUNTIF(H3041:AL3041,"SL")+COUNTIF(H3041:AL3041,"NHD")+COUNTIF(H3041:AL3041,"B")+COUNTIF(H3041:AL3041,"HL")+COUNTIF(H3041:AL3041,"AL/BF")/2+COUNTIF(H3041:AL3041,"AL/BL")/2</f>
        <v>3</v>
      </c>
      <c r="AT3041" s="255">
        <f>COUNTIF(H3041:AL3041,"PD")+COUNTIF(H3041:AL3041,"PN")+COUNTIF(H3041:AL3041,"P/DS")/2+COUNTIF(H3041:AL3041,"P/NS")/2+COUNTIF(H3041:AL3041,"DS")+COUNTIF(H3041:AL3041,"NS")+COUNTIF(H3041:AL3041,"AL")+COUNTIF(H3041:AL3041,"AL/DS")+COUNTIF(H3041:AL3041,"AL/NS")+COUNTIF(H3041:AL3041,"NH")+COUNTIF(H3041:AL3041,"SL")+COUNTIF(H3041:AL3041,"UL/DS")/2+COUNTIF(H3041:AL3041,"UL/NS")/2+COUNTIF(H3041:AL3041,"CT")+COUNTIF(H3041:AL3041,"NHD")+COUNTIF(H3041:AL3041,"PDD")+COUNTIF(H3041:AL3041,"B")+COUNTIF(H3041:AL3041,"HL")+COUNTIF(H3041:AL3041,"PH")+COUNTIF(H3041:AL3041,"BH")+COUNTIF(H3041:AL3041,"AL/BF")+COUNTIF(H3041:AL3041,"AL/BL")+COUNTIF(H3041:AL3041,"UL/BF")/2+COUNTIF(H3041:AL3041,"UL/BL")/2+COUNTIF(H3041:AL3041,"PH/F")/2+COUNTIF(H3041:AL3041,"PH/L")/2+COUNTIF(H3041:AL3041,"MD")+COUNTIF(H3041:AL3041,"PMD")+COUNTIF(H3041:AL3041,"PM")+COUNTIF(H3041:AL3041,"BM")</f>
        <v>25.5</v>
      </c>
      <c r="AU3041" s="255">
        <f>COUNTIF(H3041:AL3041,"P/DS")/2+COUNTIF(H3041:AL3041,"P/NS")/2+COUNTIF(H3041:AL3041,"IL")+COUNTIF(H3041:AL3041,"NL")+COUNTIF(H3041:AL3041,"UL")+COUNTIF(H3041:AL3041,"UL/DS")/2+COUNTIF(H3041:AL3041,"UL/NS")/2+COUNTIF(H3041:AL3041,"KT")+COUNTIF(H3041:AL3041,"UL/BF")/2+COUNTIF(H3041:AL3041,"UL/BL")/2+COUNTIF(H3041:AL3041,"PH/F")/2+COUNTIF(H3041:AL3041,"PH/L")/2+COUNTIF(H3041:AL3041,"NB")</f>
        <v>0.5</v>
      </c>
      <c r="AV3041" s="258">
        <f>COUNTIF(H3041:AL3041,"PN")+COUNTIF(H3041:AL3041,"TVD")+COUNTIF(H3041:AL3041,"PH")+COUNTIF(H3041:AL3041,"PM")+COUNTIF(H3041:AL3041,"PDD")-COUNTIFS(H3041:AL3041,"PN",H3048:AL3048,"&gt;=3")-COUNTIFS(H3041:AL3041,"PM",H3048:AL3048,"&gt;=3")</f>
        <v>0</v>
      </c>
      <c r="AW3041" s="258">
        <f>COUNTIF(H3041:AL3041,"NS")+COUNTIF(H3041:AL3041,"D")+COUNTIF(H3041:AL3041,"BH")+COUNTIF(H3041:AL3041,"NHD")+COUNTIF(H3041:AL3041,"BM")-COUNTIFS(H3041:AL3041,"NS",H3048:AL3048,"&gt;=3")-COUNTIFS(H3041:AL3041,"BH",H3048:AL3048,"&gt;=3")-COUNTIFS(H3041:AL3041,"BM",H3048:AL3048,"&gt;=3")</f>
        <v>11</v>
      </c>
      <c r="AX3041" s="255">
        <f>COUNTIF(H3041:AL3041,"AL")+COUNTIF(H3041:AL3041,"AL/DS")/2+COUNTIF(H3041:AL3041,"AL/NS")/2+COUNTIF(H3041:AL3041,"AL/BF")+COUNTIF(H3041:AL3041,"AL/BL")/2</f>
        <v>2</v>
      </c>
      <c r="AY3041" s="255">
        <f>COUNTIF(H3041:AL3041,"SL")</f>
        <v>0</v>
      </c>
      <c r="AZ3041" s="255">
        <f>COUNTIF(H3041:AL3041,"NH")</f>
        <v>1</v>
      </c>
      <c r="BA3041" s="255">
        <f>COUNTIF(H3041:AL3041,"HL")</f>
        <v>0</v>
      </c>
      <c r="BB3041" s="255">
        <f>COUNTIF(G3041:AL3041,"P/DS")/2+COUNTIF(G3041:AL3041,"P/NS")/2+COUNTIF(G3041:AL3041,"UL")+COUNTIF(G3041:AL3041,"UL/DS")/2+COUNTIF(G3041:AL3041,"UL/NS")/2+COUNTIF(G3041:AL3041,"UL/BL")/2+COUNTIF(G3041:AL3041,"UL/BF")/2+COUNTIF(G3041:AL3041,"PH/F")/2+COUNTIF(G3041:AL3041,"PH/L")/2</f>
        <v>0.5</v>
      </c>
      <c r="BC3041" s="255">
        <f>COUNTIF(H3041:AL3041,"NB")</f>
        <v>0</v>
      </c>
      <c r="BD3041" s="255">
        <f>COUNTIF(H3041:AL3041,"NL")</f>
        <v>0</v>
      </c>
      <c r="BE3041" s="255">
        <f>COUNTIF(H3041:AL3041,"IL")</f>
        <v>0</v>
      </c>
      <c r="BF3041" s="255">
        <f>COUNTIF(H3041:AL3041,"KT")</f>
        <v>0</v>
      </c>
      <c r="BG3041" s="255">
        <f>COUNTIF(H3041:AL3041,"L70")</f>
        <v>0</v>
      </c>
      <c r="BH3041" s="255">
        <f>COUNTIF(H3041:AL3041,"MD")</f>
        <v>0</v>
      </c>
      <c r="BI3041" s="255">
        <f>COUNTIF(H3041:AL3041,"PMD")</f>
        <v>0</v>
      </c>
      <c r="BJ3041" s="255">
        <f>COUNTIF(H3041:AL3041,"PM")</f>
        <v>0</v>
      </c>
      <c r="BK3041" s="255">
        <f>COUNTIF(H3041:AL3041,"BM")</f>
        <v>0</v>
      </c>
      <c r="BL3041" s="261">
        <f>SUMIF(H3041:AL3041,"PD",H3042:AL3042)+SUMIF(H3041:AL3041,"PN",H3042:AL3042)+SUMIF(H3041:AL3041,"P/DS",H3042:AL3042)+SUMIF(H3041:AL3041,"PN/F",H3042:AL3042)+SUMIF(H3041:AL3041,"PN/L",H3042:AL3042)+SUMIF(H3041:AL3041,"TV",H3042:AL3042)+SUMIF(H3041:AL3041,"TVD",H3042:AL3042)+SUMIF(H3041:AL3041,"PDD",H3042:AL3042)</f>
        <v>0</v>
      </c>
      <c r="BM3041" s="261">
        <f>SUMIF(H3041:AL3041,"PD",H3043:AL3043)+SUMIF(H3041:AL3041,"PN",H3043:AL3043)+SUMIF(H3041:AL3041,"P/DS",H3043:AL3043)+SUMIF(H3041:AL3041,"PN/F",H3043:AL3043)+SUMIF(H3041:AL3041,"PN/L",H3043:AL3043)+SUMIF(H3041:AL3041,"TV",H3043:AL3043)+SUMIF(H3041:AL3041,"TVD",H3043:AL3043)+SUMIF(H3041:AL3041,"PDD",H3043:AL3043)+SUMIF(H3041:AL3041,"PMD",H3043:AL3043)</f>
        <v>0</v>
      </c>
      <c r="BN3041" s="261">
        <f>SUMIF(H3041:AL3041,"PD",H3044:AL3044)+SUMIF(H3041:AL3041,"PN",H3044:AL3044)+SUMIF(H3041:AL3041,"P/DS",H3044:AL3044)+SUMIF(H3041:AL3041,"PN/F",H3044:AL3044)+SUMIF(H3041:AL3041,"PN/L",H3044:AL3044)+SUMIF(H3041:AL3041,"TV",H3044:AL3044)+SUMIF(H3041:AL3041,"TVD",H3044:AL3044)</f>
        <v>0</v>
      </c>
      <c r="BO3041" s="261">
        <f>SUMIF(H3041:AL3041,"PD",H3045:AL3045)+SUMIF(H3041:AL3041,"PN",H3045:AL3045)+SUMIF(H3041:AL3041,"P/DS",H3045:AL3045)+SUMIF(H3041:AL3041,"PN/F",H3045:AL3045)+SUMIF(H3041:AL3041,"PN/L",H3045:AL3045)+SUMIF(H3041:AL3041,"TV",H3045:AL3045)+SUMIF(H3041:AL3041,"TVD",H3045:AL3045)</f>
        <v>0</v>
      </c>
      <c r="BP3041" s="261">
        <f>SUMIF(H3041:AL3041,"PD",H3046:AL3046)+SUMIF(H3041:AL3041,"PN",H3046:AL3046)+SUMIF(H3041:AL3041,"P/DS",H3046:AL3046)+SUMIF(H3041:AL3041,"PN/F",H3046:AL3046)+SUMIF(H3041:AL3041,"PN/L",H3046:AL3046)+SUMIF(H3041:AL3041,"TV",H3046:AL3046)+SUMIF(H3041:AL3041,"TVD",H3046:AL3046)+SUMIF(H3041:AL3041,"PDD",H3046:AL3046)+SUMIF(H3041:AL3041,"PH",H3046:AL3046)+SUMIF(H3041:AL3041,"PM",H3046:AL3046)</f>
        <v>0</v>
      </c>
      <c r="BQ3041" s="261">
        <f>SUMIF(H3041:AL3041,"PD",H3047:AL3047)+SUMIF(H3041:AL3041,"PN",H3047:AL3047)+SUMIF(H3041:AL3041,"P/DS",H3047:AL3047)+SUMIF(H3041:AL3041,"PN/F",H3047:AL3047)+SUMIF(H3041:AL3041,"PN/L",H3047:AL3047)+SUMIF(H3041:AL3041,"TV",H3047:AL3047)+SUMIF(H3041:AL3041,"TVD",H3047:AL3047)+SUMIF(H3041:AL3041,"PDD",H3047:AL3047)+SUMIF(H3041:AL3041,"PH",H3047:AL3047)+SUMIF(H3041:AL3041,"PM",H3047:AL3047)</f>
        <v>0</v>
      </c>
      <c r="BR3041" s="269">
        <f>SUM(H3042:AL3042)-BL3041</f>
        <v>34.5</v>
      </c>
      <c r="BS3041" s="269">
        <f>SUM(H3043:AL3043)-BM3041</f>
        <v>13</v>
      </c>
      <c r="BT3041" s="269">
        <f>SUM(H3044:AL3044)-BN3041</f>
        <v>0</v>
      </c>
      <c r="BU3041" s="269">
        <f>SUM(H3045:AL3045)-BO3041</f>
        <v>0</v>
      </c>
      <c r="BV3041" s="269">
        <f>SUM(H3046:AL3046)-BP3041</f>
        <v>0</v>
      </c>
      <c r="BW3041" s="269">
        <f>SUM(H3047:AL3047)-BQ3041</f>
        <v>0</v>
      </c>
      <c r="BX3041" s="255">
        <f>SUMIF(H3041:AL3041,"PD",H3048:AL3048)+SUMIF(H3041:AL3041,"PN",H3048:AL3048)+SUMIF(H3041:AL3041,"P/DS",H3048:AL3048)+SUMIF(H3041:AL3041,"PN/F",H3048:AL3048)+SUMIF(H3041:AL3041,"PN/L",H3048:AL3048)</f>
        <v>0</v>
      </c>
      <c r="BY3041" s="255">
        <f>SUM(H3048:AL3048)-BX3041</f>
        <v>0</v>
      </c>
      <c r="BZ3041" s="255">
        <f t="shared" ref="BZ3041" si="983">+SUM(BL3041:BW3048)</f>
        <v>47.5</v>
      </c>
      <c r="CA3041" s="266">
        <f>(COUNTIFS(H3041:AL3041,"PD",H3042:AL3042,"&gt;=2"))*0.5-IF(CN3041="VP",COUNTIFS($H$16:$AL$16,"SAT",H3041:AL3041,"PD",H3042:AL3042,"&gt;=2"))*0.5</f>
        <v>0</v>
      </c>
      <c r="CB3041" s="266">
        <f>(COUNTIFS(H3041:AL3041,"PN",H3043:AL3043,"&gt;=0.5",H3042:AL3042,"&gt;=1.5"))*0.5+COUNTIFS(H3041:AL3041,"PDD",H3043:AL3043,"&gt;=0.5",H3042:AL3042,"&gt;=1.5")*0.5</f>
        <v>0</v>
      </c>
      <c r="CC3041" s="273">
        <f>(COUNTIFS(H3041:AL3041,"TV",H3043:AL3043,"&gt;=10"))*0.5+(COUNTIFS(H3041:AL3041,"PMD",H3043:AL3043,"&gt;=2"))*0.5</f>
        <v>0</v>
      </c>
      <c r="CD3041" s="266">
        <f>(COUNTIFS(H3041:AL3041,"TVD",H3045:AL3045,"&gt;=6.5",H3043:AL3043,"&gt;=3.5"))*0.5</f>
        <v>0</v>
      </c>
      <c r="CE3041" s="266">
        <f>(COUNTIFS(H3041:AL3041,"PD",H3046:AL3046,"&gt;=10"))*0.5</f>
        <v>0</v>
      </c>
      <c r="CF3041" s="266">
        <f>(COUNTIFS(H3041:AL3041,"PDD",H3046:AL3046,"&gt;=3.5",H3047:AL3047,"&gt;=6.5")+COUNTIFS(H3041:AL3041,"PH",H3047:AL3047,"&gt;=0.5",H3046:AL3046,"&gt;=1.5")+COUNTIFS(H3041:AL3041,"PM",H3047:AL3047,"&gt;=0.5",H3046:AL3046,"&gt;=1.5"))*0.5</f>
        <v>0</v>
      </c>
      <c r="CG3041" s="266">
        <f>(COUNTIFS(H3041:AL3041,"DS",H3042:AL3042,"&gt;=2")+COUNTIFS(H3041:AL3041,"AL/DS",H3042:AL3042,"&gt;=2"))*0.5-IF(CN3041="VP",COUNTIFS($H$16:$AL$16,"SAT",H3041:AL3041,"DS",H3042:AL3042,"&gt;=2"))*0.5</f>
        <v>2.5</v>
      </c>
      <c r="CH3041" s="266">
        <f>(COUNTIFS(H3041:AL3041,"NS",H3043:AL3043,"&gt;=0.5",H3042:AL3042,"&gt;=1.5")+COUNTIFS(H3041:AL3041,"AL/NS",H3043:AL3043,"&gt;=0.5",H3042:AL3042,"&gt;=1.5")+COUNTIFS(H3041:AL3041,"NHD",H3043:AL3043,"&gt;=4.5",H3046:AL3046,"&gt;=2",H3042:AL3042,"&gt;=1.5"))*0.5</f>
        <v>5</v>
      </c>
      <c r="CI3041" s="266">
        <f>(COUNTIF(H3043:AL3043,"&gt;=10")+COUNTIFS(H3041:AL3041,"MD",H3043:AL3043,"&gt;=2")-COUNTIFS(H3041:AL3041,"TV",H3043:AL3043,"&gt;=10"))*0.5</f>
        <v>0</v>
      </c>
      <c r="CJ3041" s="266">
        <f>(COUNTIFS(H3041:AL3041,"D",H3045:AL3045,"&gt;=6.5",H3043:AL3043,"&gt;=3.5"))*0.5</f>
        <v>0</v>
      </c>
      <c r="CK3041" s="266">
        <f>(COUNTIF(H3046:AL3046,"&gt;=10")-COUNTIFS(H3041:AL3041,"PD",H3046:AL3046,"&gt;=10"))*0.5</f>
        <v>0</v>
      </c>
      <c r="CL3041" s="265">
        <f>(COUNTIFS(H3041:AL3041,"NHD",H3046:AL3046,"&gt;=3.5",H3047:AL3047,"&gt;=6.5")+COUNTIFS(H3041:AL3041,"BH",H3046:AL3046,"&gt;=1.5",H3047:AL3047,"&gt;=0.5")+COUNTIFS(H3041:AL3041,"BM",H3046:AL3046,"&gt;=1.5",H3047:AL3047,"&gt;=0.5")+COUNTIFS(H3041:AL3041,"D",H3046:AL3046,"&gt;=1.5",H3047:AL3047,"&gt;=0.5"))*0.5</f>
        <v>0</v>
      </c>
      <c r="CM3041" s="272"/>
      <c r="CN3041" s="264" t="s">
        <v>723</v>
      </c>
      <c r="CO3041" s="138">
        <f t="shared" ref="CO3041" si="984">+AM3041+AN3041+AO3041+AP3041+AQ3041+AR3041+AS3041+AU3041+BG3041</f>
        <v>26</v>
      </c>
      <c r="CP3041" s="225">
        <f>+SUM(I3042:I3047)-I3048</f>
        <v>0</v>
      </c>
      <c r="CQ3041" s="225">
        <f>+SUM(J3042:J3047)-J3048</f>
        <v>2.5</v>
      </c>
      <c r="CR3041" s="225">
        <f>+SUM(K3042:K3047)-K3048</f>
        <v>1.5</v>
      </c>
      <c r="CS3041" s="139"/>
      <c r="CT3041" s="139"/>
      <c r="CU3041" s="139"/>
      <c r="CV3041" s="139"/>
      <c r="CW3041" s="139"/>
      <c r="CX3041" s="139"/>
      <c r="CY3041" s="139"/>
      <c r="CZ3041" s="139"/>
      <c r="DA3041" s="139"/>
    </row>
    <row r="3042" spans="1:105" s="120" customFormat="1" ht="15" customHeight="1">
      <c r="A3042" s="228"/>
      <c r="B3042" s="614"/>
      <c r="C3042" s="545"/>
      <c r="D3042" s="237"/>
      <c r="E3042" s="237"/>
      <c r="F3042" s="242" t="s">
        <v>82</v>
      </c>
      <c r="G3042" s="121">
        <v>1.5</v>
      </c>
      <c r="H3042" s="83"/>
      <c r="I3042" s="83"/>
      <c r="J3042" s="83">
        <v>2.5</v>
      </c>
      <c r="K3042" s="83">
        <v>1.5</v>
      </c>
      <c r="L3042" s="83"/>
      <c r="M3042" s="83"/>
      <c r="N3042" s="83"/>
      <c r="O3042" s="83"/>
      <c r="P3042" s="83">
        <v>2.5</v>
      </c>
      <c r="Q3042" s="83">
        <v>0</v>
      </c>
      <c r="R3042" s="83">
        <v>2.5</v>
      </c>
      <c r="S3042" s="83">
        <v>0</v>
      </c>
      <c r="T3042" s="83">
        <v>2.5</v>
      </c>
      <c r="U3042" s="83">
        <v>0</v>
      </c>
      <c r="V3042" s="83"/>
      <c r="W3042" s="83">
        <v>2</v>
      </c>
      <c r="X3042" s="83">
        <v>2</v>
      </c>
      <c r="Y3042" s="83">
        <v>2</v>
      </c>
      <c r="Z3042" s="83">
        <v>2</v>
      </c>
      <c r="AA3042" s="83">
        <v>2</v>
      </c>
      <c r="AB3042" s="83"/>
      <c r="AC3042" s="79"/>
      <c r="AD3042" s="79">
        <v>2</v>
      </c>
      <c r="AE3042" s="79">
        <v>2</v>
      </c>
      <c r="AF3042" s="79">
        <v>2</v>
      </c>
      <c r="AG3042" s="79">
        <v>2</v>
      </c>
      <c r="AH3042" s="79">
        <v>2</v>
      </c>
      <c r="AI3042" s="79"/>
      <c r="AJ3042" s="79"/>
      <c r="AK3042" s="79">
        <v>0.5</v>
      </c>
      <c r="AL3042" s="79">
        <v>2.5</v>
      </c>
      <c r="AM3042" s="240"/>
      <c r="AN3042" s="240"/>
      <c r="AO3042" s="240"/>
      <c r="AP3042" s="240"/>
      <c r="AQ3042" s="240"/>
      <c r="AR3042" s="240"/>
      <c r="AS3042" s="240"/>
      <c r="AT3042" s="256"/>
      <c r="AU3042" s="256"/>
      <c r="AV3042" s="259"/>
      <c r="AW3042" s="259"/>
      <c r="AX3042" s="256"/>
      <c r="AY3042" s="256"/>
      <c r="AZ3042" s="256"/>
      <c r="BA3042" s="256"/>
      <c r="BB3042" s="256"/>
      <c r="BC3042" s="256"/>
      <c r="BD3042" s="256"/>
      <c r="BE3042" s="256"/>
      <c r="BF3042" s="256"/>
      <c r="BG3042" s="256"/>
      <c r="BH3042" s="256"/>
      <c r="BI3042" s="256"/>
      <c r="BJ3042" s="256"/>
      <c r="BK3042" s="256"/>
      <c r="BL3042" s="262"/>
      <c r="BM3042" s="262"/>
      <c r="BN3042" s="262"/>
      <c r="BO3042" s="262"/>
      <c r="BP3042" s="262"/>
      <c r="BQ3042" s="262"/>
      <c r="BR3042" s="270"/>
      <c r="BS3042" s="270"/>
      <c r="BT3042" s="270"/>
      <c r="BU3042" s="270"/>
      <c r="BV3042" s="270"/>
      <c r="BW3042" s="270"/>
      <c r="BX3042" s="256"/>
      <c r="BY3042" s="256"/>
      <c r="BZ3042" s="256"/>
      <c r="CA3042" s="267"/>
      <c r="CB3042" s="267"/>
      <c r="CC3042" s="274"/>
      <c r="CD3042" s="267"/>
      <c r="CE3042" s="267"/>
      <c r="CF3042" s="267"/>
      <c r="CG3042" s="267"/>
      <c r="CH3042" s="267"/>
      <c r="CI3042" s="267"/>
      <c r="CJ3042" s="267"/>
      <c r="CK3042" s="267"/>
      <c r="CL3042" s="265"/>
      <c r="CM3042" s="272"/>
      <c r="CN3042" s="264"/>
      <c r="CO3042" s="138"/>
      <c r="CP3042" s="226"/>
      <c r="CQ3042" s="226"/>
      <c r="CR3042" s="226"/>
      <c r="CS3042" s="139"/>
      <c r="CT3042" s="139"/>
      <c r="CU3042" s="139"/>
      <c r="CV3042" s="139"/>
      <c r="CW3042" s="139"/>
      <c r="CX3042" s="139"/>
      <c r="CY3042" s="139"/>
      <c r="CZ3042" s="139"/>
      <c r="DA3042" s="139"/>
    </row>
    <row r="3043" spans="1:105" s="120" customFormat="1" ht="15" customHeight="1">
      <c r="A3043" s="228"/>
      <c r="B3043" s="614"/>
      <c r="C3043" s="545"/>
      <c r="D3043" s="237"/>
      <c r="E3043" s="237"/>
      <c r="F3043" s="243"/>
      <c r="G3043" s="122">
        <v>2</v>
      </c>
      <c r="H3043" s="84"/>
      <c r="I3043" s="84"/>
      <c r="J3043" s="84"/>
      <c r="K3043" s="84"/>
      <c r="L3043" s="84"/>
      <c r="M3043" s="84"/>
      <c r="N3043" s="84"/>
      <c r="O3043" s="84">
        <v>8</v>
      </c>
      <c r="P3043" s="84"/>
      <c r="Q3043" s="84"/>
      <c r="R3043" s="84"/>
      <c r="S3043" s="84"/>
      <c r="T3043" s="84"/>
      <c r="U3043" s="84"/>
      <c r="V3043" s="84"/>
      <c r="W3043" s="84">
        <v>0.5</v>
      </c>
      <c r="X3043" s="84">
        <v>0.5</v>
      </c>
      <c r="Y3043" s="84">
        <v>0.5</v>
      </c>
      <c r="Z3043" s="84">
        <v>0.5</v>
      </c>
      <c r="AA3043" s="84">
        <v>0.5</v>
      </c>
      <c r="AB3043" s="84"/>
      <c r="AC3043" s="80"/>
      <c r="AD3043" s="80">
        <v>0.5</v>
      </c>
      <c r="AE3043" s="80">
        <v>0.5</v>
      </c>
      <c r="AF3043" s="80">
        <v>0.5</v>
      </c>
      <c r="AG3043" s="80">
        <v>0.5</v>
      </c>
      <c r="AH3043" s="80">
        <v>0.5</v>
      </c>
      <c r="AI3043" s="80"/>
      <c r="AJ3043" s="80"/>
      <c r="AK3043" s="80"/>
      <c r="AL3043" s="80"/>
      <c r="AM3043" s="240"/>
      <c r="AN3043" s="240"/>
      <c r="AO3043" s="240"/>
      <c r="AP3043" s="240"/>
      <c r="AQ3043" s="240"/>
      <c r="AR3043" s="240"/>
      <c r="AS3043" s="240"/>
      <c r="AT3043" s="256"/>
      <c r="AU3043" s="256"/>
      <c r="AV3043" s="259"/>
      <c r="AW3043" s="259"/>
      <c r="AX3043" s="256"/>
      <c r="AY3043" s="256"/>
      <c r="AZ3043" s="256"/>
      <c r="BA3043" s="256"/>
      <c r="BB3043" s="256"/>
      <c r="BC3043" s="256"/>
      <c r="BD3043" s="256"/>
      <c r="BE3043" s="256"/>
      <c r="BF3043" s="256"/>
      <c r="BG3043" s="256"/>
      <c r="BH3043" s="256"/>
      <c r="BI3043" s="256"/>
      <c r="BJ3043" s="256"/>
      <c r="BK3043" s="256"/>
      <c r="BL3043" s="262"/>
      <c r="BM3043" s="262"/>
      <c r="BN3043" s="262"/>
      <c r="BO3043" s="262"/>
      <c r="BP3043" s="262"/>
      <c r="BQ3043" s="262"/>
      <c r="BR3043" s="270"/>
      <c r="BS3043" s="270"/>
      <c r="BT3043" s="270"/>
      <c r="BU3043" s="270"/>
      <c r="BV3043" s="270"/>
      <c r="BW3043" s="270"/>
      <c r="BX3043" s="256"/>
      <c r="BY3043" s="256"/>
      <c r="BZ3043" s="256"/>
      <c r="CA3043" s="267"/>
      <c r="CB3043" s="267"/>
      <c r="CC3043" s="274"/>
      <c r="CD3043" s="267"/>
      <c r="CE3043" s="267"/>
      <c r="CF3043" s="267"/>
      <c r="CG3043" s="267"/>
      <c r="CH3043" s="267"/>
      <c r="CI3043" s="267"/>
      <c r="CJ3043" s="267"/>
      <c r="CK3043" s="267"/>
      <c r="CL3043" s="265"/>
      <c r="CM3043" s="272"/>
      <c r="CN3043" s="264"/>
      <c r="CO3043" s="138"/>
      <c r="CP3043" s="226"/>
      <c r="CQ3043" s="226"/>
      <c r="CR3043" s="226"/>
      <c r="CS3043" s="139"/>
      <c r="CT3043" s="139"/>
      <c r="CU3043" s="139"/>
      <c r="CV3043" s="139"/>
      <c r="CW3043" s="139"/>
      <c r="CX3043" s="139"/>
      <c r="CY3043" s="139"/>
      <c r="CZ3043" s="139"/>
      <c r="DA3043" s="139"/>
    </row>
    <row r="3044" spans="1:105" s="120" customFormat="1" ht="15" customHeight="1">
      <c r="A3044" s="228"/>
      <c r="B3044" s="614"/>
      <c r="C3044" s="545"/>
      <c r="D3044" s="237"/>
      <c r="E3044" s="237"/>
      <c r="F3044" s="243"/>
      <c r="G3044" s="122">
        <v>2.1</v>
      </c>
      <c r="H3044" s="84"/>
      <c r="I3044" s="84"/>
      <c r="J3044" s="84"/>
      <c r="K3044" s="84"/>
      <c r="L3044" s="84"/>
      <c r="M3044" s="84"/>
      <c r="N3044" s="84"/>
      <c r="O3044" s="84"/>
      <c r="P3044" s="84"/>
      <c r="Q3044" s="84"/>
      <c r="R3044" s="84"/>
      <c r="S3044" s="84"/>
      <c r="T3044" s="84"/>
      <c r="U3044" s="84"/>
      <c r="V3044" s="84"/>
      <c r="W3044" s="84"/>
      <c r="X3044" s="84"/>
      <c r="Y3044" s="84"/>
      <c r="Z3044" s="84"/>
      <c r="AA3044" s="84"/>
      <c r="AB3044" s="84"/>
      <c r="AC3044" s="80"/>
      <c r="AD3044" s="80"/>
      <c r="AE3044" s="80"/>
      <c r="AF3044" s="80"/>
      <c r="AG3044" s="80"/>
      <c r="AH3044" s="80"/>
      <c r="AI3044" s="80"/>
      <c r="AJ3044" s="80"/>
      <c r="AK3044" s="80"/>
      <c r="AL3044" s="80"/>
      <c r="AM3044" s="240"/>
      <c r="AN3044" s="240"/>
      <c r="AO3044" s="240"/>
      <c r="AP3044" s="240"/>
      <c r="AQ3044" s="240"/>
      <c r="AR3044" s="240"/>
      <c r="AS3044" s="240"/>
      <c r="AT3044" s="256"/>
      <c r="AU3044" s="256"/>
      <c r="AV3044" s="259"/>
      <c r="AW3044" s="259"/>
      <c r="AX3044" s="256"/>
      <c r="AY3044" s="256"/>
      <c r="AZ3044" s="256"/>
      <c r="BA3044" s="256"/>
      <c r="BB3044" s="256"/>
      <c r="BC3044" s="256"/>
      <c r="BD3044" s="256"/>
      <c r="BE3044" s="256"/>
      <c r="BF3044" s="256"/>
      <c r="BG3044" s="256"/>
      <c r="BH3044" s="256"/>
      <c r="BI3044" s="256"/>
      <c r="BJ3044" s="256"/>
      <c r="BK3044" s="256"/>
      <c r="BL3044" s="262"/>
      <c r="BM3044" s="262"/>
      <c r="BN3044" s="262"/>
      <c r="BO3044" s="262"/>
      <c r="BP3044" s="262"/>
      <c r="BQ3044" s="262"/>
      <c r="BR3044" s="270"/>
      <c r="BS3044" s="270"/>
      <c r="BT3044" s="270"/>
      <c r="BU3044" s="270"/>
      <c r="BV3044" s="270"/>
      <c r="BW3044" s="270"/>
      <c r="BX3044" s="256"/>
      <c r="BY3044" s="256"/>
      <c r="BZ3044" s="256"/>
      <c r="CA3044" s="267"/>
      <c r="CB3044" s="267"/>
      <c r="CC3044" s="274"/>
      <c r="CD3044" s="267"/>
      <c r="CE3044" s="267"/>
      <c r="CF3044" s="267"/>
      <c r="CG3044" s="267"/>
      <c r="CH3044" s="267"/>
      <c r="CI3044" s="267"/>
      <c r="CJ3044" s="267"/>
      <c r="CK3044" s="267"/>
      <c r="CL3044" s="265"/>
      <c r="CM3044" s="272"/>
      <c r="CN3044" s="264"/>
      <c r="CO3044" s="138"/>
      <c r="CP3044" s="226"/>
      <c r="CQ3044" s="226"/>
      <c r="CR3044" s="226"/>
      <c r="CS3044" s="139"/>
      <c r="CT3044" s="139"/>
      <c r="CU3044" s="139"/>
      <c r="CV3044" s="139"/>
      <c r="CW3044" s="139"/>
      <c r="CX3044" s="139"/>
      <c r="CY3044" s="139"/>
      <c r="CZ3044" s="139"/>
      <c r="DA3044" s="139"/>
    </row>
    <row r="3045" spans="1:105" s="120" customFormat="1" ht="15" customHeight="1">
      <c r="A3045" s="228"/>
      <c r="B3045" s="614"/>
      <c r="C3045" s="545"/>
      <c r="D3045" s="237"/>
      <c r="E3045" s="237"/>
      <c r="F3045" s="243"/>
      <c r="G3045" s="122">
        <v>2.7</v>
      </c>
      <c r="H3045" s="84"/>
      <c r="I3045" s="84"/>
      <c r="J3045" s="84"/>
      <c r="K3045" s="84"/>
      <c r="L3045" s="84"/>
      <c r="M3045" s="84"/>
      <c r="N3045" s="84"/>
      <c r="O3045" s="84"/>
      <c r="P3045" s="84"/>
      <c r="Q3045" s="84"/>
      <c r="R3045" s="84"/>
      <c r="S3045" s="84"/>
      <c r="T3045" s="84"/>
      <c r="U3045" s="84"/>
      <c r="V3045" s="84"/>
      <c r="W3045" s="84"/>
      <c r="X3045" s="84"/>
      <c r="Y3045" s="84"/>
      <c r="Z3045" s="84"/>
      <c r="AA3045" s="84"/>
      <c r="AB3045" s="84"/>
      <c r="AC3045" s="80"/>
      <c r="AD3045" s="80"/>
      <c r="AE3045" s="80"/>
      <c r="AF3045" s="80"/>
      <c r="AG3045" s="80"/>
      <c r="AH3045" s="80"/>
      <c r="AI3045" s="80"/>
      <c r="AJ3045" s="80"/>
      <c r="AK3045" s="80"/>
      <c r="AL3045" s="80"/>
      <c r="AM3045" s="240"/>
      <c r="AN3045" s="240"/>
      <c r="AO3045" s="240"/>
      <c r="AP3045" s="240"/>
      <c r="AQ3045" s="240"/>
      <c r="AR3045" s="240"/>
      <c r="AS3045" s="240"/>
      <c r="AT3045" s="256"/>
      <c r="AU3045" s="256"/>
      <c r="AV3045" s="259"/>
      <c r="AW3045" s="259"/>
      <c r="AX3045" s="256"/>
      <c r="AY3045" s="256"/>
      <c r="AZ3045" s="256"/>
      <c r="BA3045" s="256"/>
      <c r="BB3045" s="256"/>
      <c r="BC3045" s="256"/>
      <c r="BD3045" s="256"/>
      <c r="BE3045" s="256"/>
      <c r="BF3045" s="256"/>
      <c r="BG3045" s="256"/>
      <c r="BH3045" s="256"/>
      <c r="BI3045" s="256"/>
      <c r="BJ3045" s="256"/>
      <c r="BK3045" s="256"/>
      <c r="BL3045" s="262"/>
      <c r="BM3045" s="262"/>
      <c r="BN3045" s="262"/>
      <c r="BO3045" s="262"/>
      <c r="BP3045" s="262"/>
      <c r="BQ3045" s="262"/>
      <c r="BR3045" s="270"/>
      <c r="BS3045" s="270"/>
      <c r="BT3045" s="270"/>
      <c r="BU3045" s="270"/>
      <c r="BV3045" s="270"/>
      <c r="BW3045" s="270"/>
      <c r="BX3045" s="256"/>
      <c r="BY3045" s="256"/>
      <c r="BZ3045" s="256"/>
      <c r="CA3045" s="267"/>
      <c r="CB3045" s="267"/>
      <c r="CC3045" s="274"/>
      <c r="CD3045" s="267"/>
      <c r="CE3045" s="267"/>
      <c r="CF3045" s="267"/>
      <c r="CG3045" s="267"/>
      <c r="CH3045" s="267"/>
      <c r="CI3045" s="267"/>
      <c r="CJ3045" s="267"/>
      <c r="CK3045" s="267"/>
      <c r="CL3045" s="265"/>
      <c r="CM3045" s="272"/>
      <c r="CN3045" s="264"/>
      <c r="CO3045" s="138"/>
      <c r="CP3045" s="226"/>
      <c r="CQ3045" s="226"/>
      <c r="CR3045" s="226"/>
      <c r="CS3045" s="139"/>
      <c r="CT3045" s="139"/>
      <c r="CU3045" s="139"/>
      <c r="CV3045" s="139"/>
      <c r="CW3045" s="139"/>
      <c r="CX3045" s="139"/>
      <c r="CY3045" s="139"/>
      <c r="CZ3045" s="139"/>
      <c r="DA3045" s="139"/>
    </row>
    <row r="3046" spans="1:105" s="120" customFormat="1" ht="15" customHeight="1">
      <c r="A3046" s="228"/>
      <c r="B3046" s="614"/>
      <c r="C3046" s="545"/>
      <c r="D3046" s="237"/>
      <c r="E3046" s="237"/>
      <c r="F3046" s="243"/>
      <c r="G3046" s="122">
        <v>3</v>
      </c>
      <c r="H3046" s="84"/>
      <c r="I3046" s="84"/>
      <c r="J3046" s="84"/>
      <c r="K3046" s="84"/>
      <c r="L3046" s="84"/>
      <c r="M3046" s="84"/>
      <c r="N3046" s="84"/>
      <c r="O3046" s="84"/>
      <c r="P3046" s="84"/>
      <c r="Q3046" s="84"/>
      <c r="R3046" s="84"/>
      <c r="S3046" s="84"/>
      <c r="T3046" s="84"/>
      <c r="U3046" s="84"/>
      <c r="V3046" s="84"/>
      <c r="W3046" s="84"/>
      <c r="X3046" s="84"/>
      <c r="Y3046" s="84"/>
      <c r="Z3046" s="84"/>
      <c r="AA3046" s="84"/>
      <c r="AB3046" s="84"/>
      <c r="AC3046" s="80"/>
      <c r="AD3046" s="80"/>
      <c r="AE3046" s="80"/>
      <c r="AF3046" s="80"/>
      <c r="AG3046" s="80"/>
      <c r="AH3046" s="80"/>
      <c r="AI3046" s="80"/>
      <c r="AJ3046" s="80"/>
      <c r="AK3046" s="80"/>
      <c r="AL3046" s="80"/>
      <c r="AM3046" s="240"/>
      <c r="AN3046" s="240"/>
      <c r="AO3046" s="240"/>
      <c r="AP3046" s="240"/>
      <c r="AQ3046" s="240"/>
      <c r="AR3046" s="240"/>
      <c r="AS3046" s="240"/>
      <c r="AT3046" s="256"/>
      <c r="AU3046" s="256"/>
      <c r="AV3046" s="259"/>
      <c r="AW3046" s="259"/>
      <c r="AX3046" s="256"/>
      <c r="AY3046" s="256"/>
      <c r="AZ3046" s="256"/>
      <c r="BA3046" s="256"/>
      <c r="BB3046" s="256"/>
      <c r="BC3046" s="256"/>
      <c r="BD3046" s="256"/>
      <c r="BE3046" s="256"/>
      <c r="BF3046" s="256"/>
      <c r="BG3046" s="256"/>
      <c r="BH3046" s="256"/>
      <c r="BI3046" s="256"/>
      <c r="BJ3046" s="256"/>
      <c r="BK3046" s="256"/>
      <c r="BL3046" s="262"/>
      <c r="BM3046" s="262"/>
      <c r="BN3046" s="262"/>
      <c r="BO3046" s="262"/>
      <c r="BP3046" s="262"/>
      <c r="BQ3046" s="262"/>
      <c r="BR3046" s="270"/>
      <c r="BS3046" s="270"/>
      <c r="BT3046" s="270"/>
      <c r="BU3046" s="270"/>
      <c r="BV3046" s="270"/>
      <c r="BW3046" s="270"/>
      <c r="BX3046" s="256"/>
      <c r="BY3046" s="256"/>
      <c r="BZ3046" s="256"/>
      <c r="CA3046" s="267"/>
      <c r="CB3046" s="267"/>
      <c r="CC3046" s="274"/>
      <c r="CD3046" s="267"/>
      <c r="CE3046" s="267"/>
      <c r="CF3046" s="267"/>
      <c r="CG3046" s="267"/>
      <c r="CH3046" s="267"/>
      <c r="CI3046" s="267"/>
      <c r="CJ3046" s="267"/>
      <c r="CK3046" s="267"/>
      <c r="CL3046" s="265"/>
      <c r="CM3046" s="272"/>
      <c r="CN3046" s="264"/>
      <c r="CO3046" s="138"/>
      <c r="CP3046" s="226"/>
      <c r="CQ3046" s="226"/>
      <c r="CR3046" s="226"/>
      <c r="CS3046" s="139"/>
      <c r="CT3046" s="139"/>
      <c r="CU3046" s="139"/>
      <c r="CV3046" s="139"/>
      <c r="CW3046" s="139"/>
      <c r="CX3046" s="139"/>
      <c r="CY3046" s="139"/>
      <c r="CZ3046" s="139"/>
      <c r="DA3046" s="139"/>
    </row>
    <row r="3047" spans="1:105" s="120" customFormat="1" ht="15" customHeight="1">
      <c r="A3047" s="228"/>
      <c r="B3047" s="614"/>
      <c r="C3047" s="545"/>
      <c r="D3047" s="237"/>
      <c r="E3047" s="237"/>
      <c r="F3047" s="244"/>
      <c r="G3047" s="123">
        <v>3.9</v>
      </c>
      <c r="H3047" s="85"/>
      <c r="I3047" s="85"/>
      <c r="J3047" s="85"/>
      <c r="K3047" s="85"/>
      <c r="L3047" s="85"/>
      <c r="M3047" s="85"/>
      <c r="N3047" s="85"/>
      <c r="O3047" s="85"/>
      <c r="P3047" s="85"/>
      <c r="Q3047" s="85"/>
      <c r="R3047" s="85"/>
      <c r="S3047" s="85"/>
      <c r="T3047" s="85"/>
      <c r="U3047" s="85"/>
      <c r="V3047" s="85"/>
      <c r="W3047" s="85"/>
      <c r="X3047" s="85"/>
      <c r="Y3047" s="85"/>
      <c r="Z3047" s="85"/>
      <c r="AA3047" s="85"/>
      <c r="AB3047" s="85"/>
      <c r="AC3047" s="81"/>
      <c r="AD3047" s="81"/>
      <c r="AE3047" s="81"/>
      <c r="AF3047" s="81"/>
      <c r="AG3047" s="81"/>
      <c r="AH3047" s="81"/>
      <c r="AI3047" s="81"/>
      <c r="AJ3047" s="81"/>
      <c r="AK3047" s="81"/>
      <c r="AL3047" s="81"/>
      <c r="AM3047" s="240"/>
      <c r="AN3047" s="240"/>
      <c r="AO3047" s="240"/>
      <c r="AP3047" s="240"/>
      <c r="AQ3047" s="240"/>
      <c r="AR3047" s="240"/>
      <c r="AS3047" s="240"/>
      <c r="AT3047" s="256"/>
      <c r="AU3047" s="256"/>
      <c r="AV3047" s="259"/>
      <c r="AW3047" s="259"/>
      <c r="AX3047" s="256"/>
      <c r="AY3047" s="256"/>
      <c r="AZ3047" s="256"/>
      <c r="BA3047" s="256"/>
      <c r="BB3047" s="256"/>
      <c r="BC3047" s="256"/>
      <c r="BD3047" s="256"/>
      <c r="BE3047" s="256"/>
      <c r="BF3047" s="256"/>
      <c r="BG3047" s="256"/>
      <c r="BH3047" s="256"/>
      <c r="BI3047" s="256"/>
      <c r="BJ3047" s="256"/>
      <c r="BK3047" s="256"/>
      <c r="BL3047" s="262"/>
      <c r="BM3047" s="262"/>
      <c r="BN3047" s="262"/>
      <c r="BO3047" s="262"/>
      <c r="BP3047" s="262"/>
      <c r="BQ3047" s="262"/>
      <c r="BR3047" s="270"/>
      <c r="BS3047" s="270"/>
      <c r="BT3047" s="270"/>
      <c r="BU3047" s="270"/>
      <c r="BV3047" s="270"/>
      <c r="BW3047" s="270"/>
      <c r="BX3047" s="256"/>
      <c r="BY3047" s="256"/>
      <c r="BZ3047" s="256"/>
      <c r="CA3047" s="267"/>
      <c r="CB3047" s="267"/>
      <c r="CC3047" s="274"/>
      <c r="CD3047" s="267"/>
      <c r="CE3047" s="267"/>
      <c r="CF3047" s="267"/>
      <c r="CG3047" s="267"/>
      <c r="CH3047" s="267"/>
      <c r="CI3047" s="267"/>
      <c r="CJ3047" s="267"/>
      <c r="CK3047" s="267"/>
      <c r="CL3047" s="265"/>
      <c r="CM3047" s="272"/>
      <c r="CN3047" s="264"/>
      <c r="CO3047" s="138"/>
      <c r="CP3047" s="226"/>
      <c r="CQ3047" s="226"/>
      <c r="CR3047" s="226"/>
      <c r="CS3047" s="139"/>
      <c r="CT3047" s="139"/>
      <c r="CU3047" s="139"/>
      <c r="CV3047" s="139"/>
      <c r="CW3047" s="139"/>
      <c r="CX3047" s="139"/>
      <c r="CY3047" s="139"/>
      <c r="CZ3047" s="139"/>
      <c r="DA3047" s="139"/>
    </row>
    <row r="3048" spans="1:105" s="120" customFormat="1" ht="15" customHeight="1">
      <c r="A3048" s="229"/>
      <c r="B3048" s="615"/>
      <c r="C3048" s="546"/>
      <c r="D3048" s="238"/>
      <c r="E3048" s="238"/>
      <c r="F3048" s="245" t="s">
        <v>83</v>
      </c>
      <c r="G3048" s="246"/>
      <c r="H3048" s="82"/>
      <c r="I3048" s="82"/>
      <c r="J3048" s="82"/>
      <c r="K3048" s="82"/>
      <c r="L3048" s="82"/>
      <c r="M3048" s="82"/>
      <c r="N3048" s="82"/>
      <c r="O3048" s="82"/>
      <c r="P3048" s="82"/>
      <c r="Q3048" s="82"/>
      <c r="R3048" s="82"/>
      <c r="S3048" s="82"/>
      <c r="T3048" s="82"/>
      <c r="U3048" s="82"/>
      <c r="V3048" s="82"/>
      <c r="W3048" s="82"/>
      <c r="X3048" s="82"/>
      <c r="Y3048" s="82"/>
      <c r="Z3048" s="82"/>
      <c r="AA3048" s="82"/>
      <c r="AB3048" s="82"/>
      <c r="AC3048" s="35"/>
      <c r="AD3048" s="35"/>
      <c r="AE3048" s="35"/>
      <c r="AF3048" s="35"/>
      <c r="AG3048" s="35"/>
      <c r="AH3048" s="35"/>
      <c r="AI3048" s="35"/>
      <c r="AJ3048" s="35"/>
      <c r="AK3048" s="35"/>
      <c r="AL3048" s="35"/>
      <c r="AM3048" s="241"/>
      <c r="AN3048" s="241"/>
      <c r="AO3048" s="241"/>
      <c r="AP3048" s="241"/>
      <c r="AQ3048" s="241"/>
      <c r="AR3048" s="241"/>
      <c r="AS3048" s="241"/>
      <c r="AT3048" s="257"/>
      <c r="AU3048" s="257"/>
      <c r="AV3048" s="260"/>
      <c r="AW3048" s="260"/>
      <c r="AX3048" s="257"/>
      <c r="AY3048" s="257"/>
      <c r="AZ3048" s="257"/>
      <c r="BA3048" s="257"/>
      <c r="BB3048" s="257"/>
      <c r="BC3048" s="257"/>
      <c r="BD3048" s="257"/>
      <c r="BE3048" s="257"/>
      <c r="BF3048" s="257"/>
      <c r="BG3048" s="257"/>
      <c r="BH3048" s="257"/>
      <c r="BI3048" s="257"/>
      <c r="BJ3048" s="257"/>
      <c r="BK3048" s="257"/>
      <c r="BL3048" s="263"/>
      <c r="BM3048" s="263"/>
      <c r="BN3048" s="263"/>
      <c r="BO3048" s="263"/>
      <c r="BP3048" s="263"/>
      <c r="BQ3048" s="263"/>
      <c r="BR3048" s="271"/>
      <c r="BS3048" s="271"/>
      <c r="BT3048" s="271"/>
      <c r="BU3048" s="271"/>
      <c r="BV3048" s="271"/>
      <c r="BW3048" s="271"/>
      <c r="BX3048" s="257"/>
      <c r="BY3048" s="257"/>
      <c r="BZ3048" s="257"/>
      <c r="CA3048" s="268"/>
      <c r="CB3048" s="268"/>
      <c r="CC3048" s="275"/>
      <c r="CD3048" s="268"/>
      <c r="CE3048" s="268"/>
      <c r="CF3048" s="268"/>
      <c r="CG3048" s="268"/>
      <c r="CH3048" s="268"/>
      <c r="CI3048" s="268"/>
      <c r="CJ3048" s="268"/>
      <c r="CK3048" s="268"/>
      <c r="CL3048" s="265"/>
      <c r="CM3048" s="272"/>
      <c r="CN3048" s="264"/>
      <c r="CO3048" s="138"/>
      <c r="CP3048" s="226"/>
      <c r="CQ3048" s="226"/>
      <c r="CR3048" s="226"/>
      <c r="CS3048" s="139"/>
      <c r="CT3048" s="139"/>
      <c r="CU3048" s="139"/>
      <c r="CV3048" s="139"/>
      <c r="CW3048" s="139"/>
      <c r="CX3048" s="139"/>
      <c r="CY3048" s="139"/>
      <c r="CZ3048" s="139"/>
      <c r="DA3048" s="139"/>
    </row>
    <row r="3049" spans="1:105" s="70" customFormat="1" ht="15" customHeight="1">
      <c r="A3049" s="227">
        <f t="shared" ref="A3049:A3105" si="985">A3041+1</f>
        <v>378</v>
      </c>
      <c r="B3049" s="613" t="s">
        <v>713</v>
      </c>
      <c r="C3049" s="544" t="s">
        <v>738</v>
      </c>
      <c r="D3049" s="236">
        <v>44201</v>
      </c>
      <c r="E3049" s="236" t="s">
        <v>353</v>
      </c>
      <c r="F3049" s="253" t="s">
        <v>80</v>
      </c>
      <c r="G3049" s="254"/>
      <c r="H3049" s="82" t="s">
        <v>69</v>
      </c>
      <c r="I3049" s="82"/>
      <c r="J3049" s="82" t="s">
        <v>60</v>
      </c>
      <c r="K3049" s="82" t="s">
        <v>67</v>
      </c>
      <c r="L3049" s="82" t="s">
        <v>60</v>
      </c>
      <c r="M3049" s="82" t="s">
        <v>60</v>
      </c>
      <c r="N3049" s="82" t="s">
        <v>60</v>
      </c>
      <c r="O3049" s="82"/>
      <c r="P3049" s="82" t="s">
        <v>631</v>
      </c>
      <c r="Q3049" s="82" t="s">
        <v>60</v>
      </c>
      <c r="R3049" s="82" t="s">
        <v>60</v>
      </c>
      <c r="S3049" s="82" t="s">
        <v>60</v>
      </c>
      <c r="T3049" s="82" t="s">
        <v>60</v>
      </c>
      <c r="U3049" s="82" t="s">
        <v>60</v>
      </c>
      <c r="V3049" s="82"/>
      <c r="W3049" s="82" t="s">
        <v>61</v>
      </c>
      <c r="X3049" s="82" t="s">
        <v>61</v>
      </c>
      <c r="Y3049" s="82" t="s">
        <v>61</v>
      </c>
      <c r="Z3049" s="82" t="s">
        <v>61</v>
      </c>
      <c r="AA3049" s="82" t="s">
        <v>61</v>
      </c>
      <c r="AB3049" s="82" t="s">
        <v>61</v>
      </c>
      <c r="AC3049" s="82"/>
      <c r="AD3049" s="82" t="s">
        <v>61</v>
      </c>
      <c r="AE3049" s="82" t="s">
        <v>61</v>
      </c>
      <c r="AF3049" s="82" t="s">
        <v>61</v>
      </c>
      <c r="AG3049" s="82" t="s">
        <v>61</v>
      </c>
      <c r="AH3049" s="82" t="s">
        <v>61</v>
      </c>
      <c r="AI3049" s="82" t="s">
        <v>1471</v>
      </c>
      <c r="AJ3049" s="82"/>
      <c r="AK3049" s="82" t="s">
        <v>60</v>
      </c>
      <c r="AL3049" s="82" t="s">
        <v>60</v>
      </c>
      <c r="AM3049" s="239">
        <f>COUNTIF(H3049:AL3049,"PH")+COUNTIF(H3049:AL3049,"PH/L")+COUNTIF(H3049:AL3049,"PM")</f>
        <v>0</v>
      </c>
      <c r="AN3049" s="239">
        <f>COUNTIF(H3049:AL3049,"PD")+COUNTIF(H3049:AL3049,"PDD")+COUNTIF(H3049:AL3049,"P/DS")/2+COUNTIF(H3049:AL3049,"PMD")</f>
        <v>0</v>
      </c>
      <c r="AO3049" s="239">
        <f>COUNTIF(H3049:AL3049,"PN")+COUNTIF(H3049:AL3049,"P/NS")/2+COUNTIF(H3049:AL3049,"PH")+COUNTIF(H3049:AL3049,"PH/F")/2+COUNTIF(H3049:AL3049,"PH/L")/2+COUNTIF(H3049:AL3049,"PM")</f>
        <v>0</v>
      </c>
      <c r="AP3049" s="239">
        <f>COUNTIF(H3049:AL3049,"BH")+COUNTIF(H3049:AL3049,"AL/BL")+COUNTIF(H3049:AL3049,"UL/BL")+COUNTIF(H3049:AL3049,"BM")</f>
        <v>0</v>
      </c>
      <c r="AQ3049" s="239">
        <f>COUNTIF(H3049:AL3049,"DS")+COUNTIF(H3049:AL3049,"AL/DS")/2+COUNTIF(H3049:AL3049,"UL/DS")/2+COUNTIF(H3049:AL3049,"CT")+COUNTIF(H3049:AL3049,"MD")</f>
        <v>11.5</v>
      </c>
      <c r="AR3049" s="239">
        <f>COUNTIF(H3049:AL3049,"NS")+COUNTIF(H3049:AL3049,"AL/NS")/2+COUNTIF(H3049:AL3049,"UL/NS")/2+COUNTIF(H3049:AL3049,"BH")+COUNTIF(H3049:AL3049,"AL/BF")/2+COUNTIF(H3049:AL3049,"AL/BL")/2+COUNTIF(H3049:AL3049,"UL/BL")/2+COUNTIF(H3049:AL3049,"UL/BF")/2+COUNTIF(H3049:AL3049,"BM")</f>
        <v>11</v>
      </c>
      <c r="AS3049" s="239">
        <f>COUNTIF(H3049:AL3049,"AL")+COUNTIF(H3049:AL3049,"AL/DS")/2+COUNTIF(H3049:AL3049,"AL/NS")/2+COUNTIF(H3049:AL3049,"NH")+COUNTIF(H3049:AL3049,"SL")+COUNTIF(H3049:AL3049,"NHD")+COUNTIF(H3049:AL3049,"B")+COUNTIF(H3049:AL3049,"HL")+COUNTIF(H3049:AL3049,"AL/BF")/2+COUNTIF(H3049:AL3049,"AL/BL")/2</f>
        <v>2</v>
      </c>
      <c r="AT3049" s="255">
        <f>COUNTIF(H3049:AL3049,"PD")+COUNTIF(H3049:AL3049,"PN")+COUNTIF(H3049:AL3049,"P/DS")/2+COUNTIF(H3049:AL3049,"P/NS")/2+COUNTIF(H3049:AL3049,"DS")+COUNTIF(H3049:AL3049,"NS")+COUNTIF(H3049:AL3049,"AL")+COUNTIF(H3049:AL3049,"AL/DS")+COUNTIF(H3049:AL3049,"AL/NS")+COUNTIF(H3049:AL3049,"NH")+COUNTIF(H3049:AL3049,"SL")+COUNTIF(H3049:AL3049,"UL/DS")/2+COUNTIF(H3049:AL3049,"UL/NS")/2+COUNTIF(H3049:AL3049,"CT")+COUNTIF(H3049:AL3049,"NHD")+COUNTIF(H3049:AL3049,"PDD")+COUNTIF(H3049:AL3049,"B")+COUNTIF(H3049:AL3049,"HL")+COUNTIF(H3049:AL3049,"PH")+COUNTIF(H3049:AL3049,"BH")+COUNTIF(H3049:AL3049,"AL/BF")+COUNTIF(H3049:AL3049,"AL/BL")+COUNTIF(H3049:AL3049,"UL/BF")/2+COUNTIF(H3049:AL3049,"UL/BL")/2+COUNTIF(H3049:AL3049,"PH/F")/2+COUNTIF(H3049:AL3049,"PH/L")/2+COUNTIF(H3049:AL3049,"MD")+COUNTIF(H3049:AL3049,"PMD")+COUNTIF(H3049:AL3049,"PM")+COUNTIF(H3049:AL3049,"BM")</f>
        <v>24.5</v>
      </c>
      <c r="AU3049" s="255">
        <f>COUNTIF(H3049:AL3049,"P/DS")/2+COUNTIF(H3049:AL3049,"P/NS")/2+COUNTIF(H3049:AL3049,"IL")+COUNTIF(H3049:AL3049,"NL")+COUNTIF(H3049:AL3049,"UL")+COUNTIF(H3049:AL3049,"UL/DS")/2+COUNTIF(H3049:AL3049,"UL/NS")/2+COUNTIF(H3049:AL3049,"KT")+COUNTIF(H3049:AL3049,"UL/BF")/2+COUNTIF(H3049:AL3049,"UL/BL")/2+COUNTIF(H3049:AL3049,"PH/F")/2+COUNTIF(H3049:AL3049,"PH/L")/2+COUNTIF(H3049:AL3049,"NB")</f>
        <v>1.5</v>
      </c>
      <c r="AV3049" s="258">
        <f>COUNTIF(H3049:AL3049,"PN")+COUNTIF(H3049:AL3049,"TVD")+COUNTIF(H3049:AL3049,"PH")+COUNTIF(H3049:AL3049,"PM")+COUNTIF(H3049:AL3049,"PDD")-COUNTIFS(H3049:AL3049,"PN",H3056:AL3056,"&gt;=3")-COUNTIFS(H3049:AL3049,"PM",H3056:AL3056,"&gt;=3")</f>
        <v>0</v>
      </c>
      <c r="AW3049" s="258">
        <f>COUNTIF(H3049:AL3049,"NS")+COUNTIF(H3049:AL3049,"D")+COUNTIF(H3049:AL3049,"BH")+COUNTIF(H3049:AL3049,"NHD")+COUNTIF(H3049:AL3049,"BM")-COUNTIFS(H3049:AL3049,"NS",H3056:AL3056,"&gt;=3")-COUNTIFS(H3049:AL3049,"BH",H3056:AL3056,"&gt;=3")-COUNTIFS(H3049:AL3049,"BM",H3056:AL3056,"&gt;=3")</f>
        <v>11</v>
      </c>
      <c r="AX3049" s="255">
        <f>COUNTIF(H3049:AL3049,"AL")+COUNTIF(H3049:AL3049,"AL/DS")/2+COUNTIF(H3049:AL3049,"AL/NS")/2+COUNTIF(H3049:AL3049,"AL/BF")+COUNTIF(H3049:AL3049,"AL/BL")/2</f>
        <v>1</v>
      </c>
      <c r="AY3049" s="255">
        <f>COUNTIF(H3049:AL3049,"SL")</f>
        <v>0</v>
      </c>
      <c r="AZ3049" s="255">
        <f>COUNTIF(H3049:AL3049,"NH")</f>
        <v>1</v>
      </c>
      <c r="BA3049" s="255">
        <f>COUNTIF(H3049:AL3049,"HL")</f>
        <v>0</v>
      </c>
      <c r="BB3049" s="255">
        <f>COUNTIF(G3049:AL3049,"P/DS")/2+COUNTIF(G3049:AL3049,"P/NS")/2+COUNTIF(G3049:AL3049,"UL")+COUNTIF(G3049:AL3049,"UL/DS")/2+COUNTIF(G3049:AL3049,"UL/NS")/2+COUNTIF(G3049:AL3049,"UL/BL")/2+COUNTIF(G3049:AL3049,"UL/BF")/2+COUNTIF(G3049:AL3049,"PH/F")/2+COUNTIF(G3049:AL3049,"PH/L")/2</f>
        <v>0.5</v>
      </c>
      <c r="BC3049" s="255">
        <f>COUNTIF(H3049:AL3049,"NB")</f>
        <v>1</v>
      </c>
      <c r="BD3049" s="255">
        <f>COUNTIF(H3049:AL3049,"NL")</f>
        <v>0</v>
      </c>
      <c r="BE3049" s="255">
        <f>COUNTIF(H3049:AL3049,"IL")</f>
        <v>0</v>
      </c>
      <c r="BF3049" s="255">
        <f>COUNTIF(H3049:AL3049,"KT")</f>
        <v>0</v>
      </c>
      <c r="BG3049" s="255">
        <f>COUNTIF(H3049:AL3049,"L70")</f>
        <v>0</v>
      </c>
      <c r="BH3049" s="255">
        <f>COUNTIF(H3049:AL3049,"MD")</f>
        <v>0</v>
      </c>
      <c r="BI3049" s="255">
        <f>COUNTIF(H3049:AL3049,"PMD")</f>
        <v>0</v>
      </c>
      <c r="BJ3049" s="255">
        <f>COUNTIF(H3049:AL3049,"PM")</f>
        <v>0</v>
      </c>
      <c r="BK3049" s="255">
        <f>COUNTIF(H3049:AL3049,"BM")</f>
        <v>0</v>
      </c>
      <c r="BL3049" s="261">
        <f>SUMIF(H3049:AL3049,"PD",H3050:AL3050)+SUMIF(H3049:AL3049,"PN",H3050:AL3050)+SUMIF(H3049:AL3049,"P/DS",H3050:AL3050)+SUMIF(H3049:AL3049,"PN/F",H3050:AL3050)+SUMIF(H3049:AL3049,"PN/L",H3050:AL3050)+SUMIF(H3049:AL3049,"TV",H3050:AL3050)+SUMIF(H3049:AL3049,"TVD",H3050:AL3050)+SUMIF(H3049:AL3049,"PDD",H3050:AL3050)</f>
        <v>0</v>
      </c>
      <c r="BM3049" s="261">
        <f>SUMIF(H3049:AL3049,"PD",H3051:AL3051)+SUMIF(H3049:AL3049,"PN",H3051:AL3051)+SUMIF(H3049:AL3049,"P/DS",H3051:AL3051)+SUMIF(H3049:AL3049,"PN/F",H3051:AL3051)+SUMIF(H3049:AL3049,"PN/L",H3051:AL3051)+SUMIF(H3049:AL3049,"TV",H3051:AL3051)+SUMIF(H3049:AL3049,"TVD",H3051:AL3051)+SUMIF(H3049:AL3049,"PDD",H3051:AL3051)+SUMIF(H3049:AL3049,"PMD",H3051:AL3051)</f>
        <v>0</v>
      </c>
      <c r="BN3049" s="261">
        <f>SUMIF(H3049:AL3049,"PD",H3052:AL3052)+SUMIF(H3049:AL3049,"PN",H3052:AL3052)+SUMIF(H3049:AL3049,"P/DS",H3052:AL3052)+SUMIF(H3049:AL3049,"PN/F",H3052:AL3052)+SUMIF(H3049:AL3049,"PN/L",H3052:AL3052)+SUMIF(H3049:AL3049,"TV",H3052:AL3052)+SUMIF(H3049:AL3049,"TVD",H3052:AL3052)</f>
        <v>0</v>
      </c>
      <c r="BO3049" s="261">
        <f>SUMIF(H3049:AL3049,"PD",H3053:AL3053)+SUMIF(H3049:AL3049,"PN",H3053:AL3053)+SUMIF(H3049:AL3049,"P/DS",H3053:AL3053)+SUMIF(H3049:AL3049,"PN/F",H3053:AL3053)+SUMIF(H3049:AL3049,"PN/L",H3053:AL3053)+SUMIF(H3049:AL3049,"TV",H3053:AL3053)+SUMIF(H3049:AL3049,"TVD",H3053:AL3053)</f>
        <v>0</v>
      </c>
      <c r="BP3049" s="261">
        <f>SUMIF(H3049:AL3049,"PD",H3054:AL3054)+SUMIF(H3049:AL3049,"PN",H3054:AL3054)+SUMIF(H3049:AL3049,"P/DS",H3054:AL3054)+SUMIF(H3049:AL3049,"PN/F",H3054:AL3054)+SUMIF(H3049:AL3049,"PN/L",H3054:AL3054)+SUMIF(H3049:AL3049,"TV",H3054:AL3054)+SUMIF(H3049:AL3049,"TVD",H3054:AL3054)+SUMIF(H3049:AL3049,"PDD",H3054:AL3054)+SUMIF(H3049:AL3049,"PH",H3054:AL3054)+SUMIF(H3049:AL3049,"PM",H3054:AL3054)</f>
        <v>0</v>
      </c>
      <c r="BQ3049" s="261">
        <f>SUMIF(H3049:AL3049,"PD",H3055:AL3055)+SUMIF(H3049:AL3049,"PN",H3055:AL3055)+SUMIF(H3049:AL3049,"P/DS",H3055:AL3055)+SUMIF(H3049:AL3049,"PN/F",H3055:AL3055)+SUMIF(H3049:AL3049,"PN/L",H3055:AL3055)+SUMIF(H3049:AL3049,"TV",H3055:AL3055)+SUMIF(H3049:AL3049,"TVD",H3055:AL3055)+SUMIF(H3049:AL3049,"PDD",H3055:AL3055)+SUMIF(H3049:AL3049,"PH",H3055:AL3055)+SUMIF(H3049:AL3049,"PM",H3055:AL3055)</f>
        <v>0</v>
      </c>
      <c r="BR3049" s="269">
        <f>SUM(H3050:AL3050)-BL3049</f>
        <v>36</v>
      </c>
      <c r="BS3049" s="269">
        <f>SUM(H3051:AL3051)-BM3049</f>
        <v>25.5</v>
      </c>
      <c r="BT3049" s="269">
        <f>SUM(H3052:AL3052)-BN3049</f>
        <v>0</v>
      </c>
      <c r="BU3049" s="269">
        <f>SUM(H3053:AL3053)-BO3049</f>
        <v>0</v>
      </c>
      <c r="BV3049" s="269">
        <f>SUM(H3054:AL3054)-BP3049</f>
        <v>0</v>
      </c>
      <c r="BW3049" s="269">
        <f>SUM(H3055:AL3055)-BQ3049</f>
        <v>0</v>
      </c>
      <c r="BX3049" s="255">
        <f>SUMIF(H3049:AL3049,"PD",H3056:AL3056)+SUMIF(H3049:AL3049,"PN",H3056:AL3056)+SUMIF(H3049:AL3049,"P/DS",H3056:AL3056)+SUMIF(H3049:AL3049,"PN/F",H3056:AL3056)+SUMIF(H3049:AL3049,"PN/L",H3056:AL3056)</f>
        <v>0</v>
      </c>
      <c r="BY3049" s="255">
        <f>SUM(H3056:AL3056)-BX3049</f>
        <v>0</v>
      </c>
      <c r="BZ3049" s="255">
        <f t="shared" ref="BZ3049" si="986">+SUM(BL3049:BW3056)</f>
        <v>61.5</v>
      </c>
      <c r="CA3049" s="266">
        <f>(COUNTIFS(H3049:AL3049,"PD",H3050:AL3050,"&gt;=2"))*0.5-IF(CN3049="VP",COUNTIFS($H$16:$AL$16,"SAT",H3049:AL3049,"PD",H3050:AL3050,"&gt;=2"))*0.5</f>
        <v>0</v>
      </c>
      <c r="CB3049" s="266">
        <f>(COUNTIFS(H3049:AL3049,"PN",H3051:AL3051,"&gt;=0.5",H3050:AL3050,"&gt;=1.5"))*0.5+COUNTIFS(H3049:AL3049,"PDD",H3051:AL3051,"&gt;=0.5",H3050:AL3050,"&gt;=1.5")*0.5</f>
        <v>0</v>
      </c>
      <c r="CC3049" s="273">
        <f>(COUNTIFS(H3049:AL3049,"TV",H3051:AL3051,"&gt;=10"))*0.5+(COUNTIFS(H3049:AL3049,"PMD",H3051:AL3051,"&gt;=2"))*0.5</f>
        <v>0</v>
      </c>
      <c r="CD3049" s="266">
        <f>(COUNTIFS(H3049:AL3049,"TVD",H3053:AL3053,"&gt;=6.5",H3051:AL3051,"&gt;=3.5"))*0.5</f>
        <v>0</v>
      </c>
      <c r="CE3049" s="266">
        <f>(COUNTIFS(H3049:AL3049,"PD",H3054:AL3054,"&gt;=10"))*0.5</f>
        <v>0</v>
      </c>
      <c r="CF3049" s="266">
        <f>(COUNTIFS(H3049:AL3049,"PDD",H3054:AL3054,"&gt;=3.5",H3055:AL3055,"&gt;=6.5")+COUNTIFS(H3049:AL3049,"PH",H3055:AL3055,"&gt;=0.5",H3054:AL3054,"&gt;=1.5")+COUNTIFS(H3049:AL3049,"PM",H3055:AL3055,"&gt;=0.5",H3054:AL3054,"&gt;=1.5"))*0.5</f>
        <v>0</v>
      </c>
      <c r="CG3049" s="266">
        <f>(COUNTIFS(H3049:AL3049,"DS",H3050:AL3050,"&gt;=2")+COUNTIFS(H3049:AL3049,"AL/DS",H3050:AL3050,"&gt;=2"))*0.5-IF(CN3049="VP",COUNTIFS($H$16:$AL$16,"SAT",H3049:AL3049,"DS",H3050:AL3050,"&gt;=2"))*0.5</f>
        <v>4</v>
      </c>
      <c r="CH3049" s="266">
        <f>(COUNTIFS(H3049:AL3049,"NS",H3051:AL3051,"&gt;=0.5",H3050:AL3050,"&gt;=1.5")+COUNTIFS(H3049:AL3049,"AL/NS",H3051:AL3051,"&gt;=0.5",H3050:AL3050,"&gt;=1.5")+COUNTIFS(H3049:AL3049,"NHD",H3051:AL3051,"&gt;=4.5",H3054:AL3054,"&gt;=2",H3050:AL3050,"&gt;=1.5"))*0.5</f>
        <v>4</v>
      </c>
      <c r="CI3049" s="266">
        <f>(COUNTIF(H3051:AL3051,"&gt;=10")+COUNTIFS(H3049:AL3049,"MD",H3051:AL3051,"&gt;=2")-COUNTIFS(H3049:AL3049,"TV",H3051:AL3051,"&gt;=10"))*0.5</f>
        <v>1</v>
      </c>
      <c r="CJ3049" s="266">
        <f>(COUNTIFS(H3049:AL3049,"D",H3053:AL3053,"&gt;=6.5",H3051:AL3051,"&gt;=3.5"))*0.5</f>
        <v>0</v>
      </c>
      <c r="CK3049" s="266">
        <f>(COUNTIF(H3054:AL3054,"&gt;=10")-COUNTIFS(H3049:AL3049,"PD",H3054:AL3054,"&gt;=10"))*0.5</f>
        <v>0</v>
      </c>
      <c r="CL3049" s="265">
        <f>(COUNTIFS(H3049:AL3049,"NHD",H3054:AL3054,"&gt;=3.5",H3055:AL3055,"&gt;=6.5")+COUNTIFS(H3049:AL3049,"BH",H3054:AL3054,"&gt;=1.5",H3055:AL3055,"&gt;=0.5")+COUNTIFS(H3049:AL3049,"BM",H3054:AL3054,"&gt;=1.5",H3055:AL3055,"&gt;=0.5")+COUNTIFS(H3049:AL3049,"D",H3054:AL3054,"&gt;=1.5",H3055:AL3055,"&gt;=0.5"))*0.5</f>
        <v>0</v>
      </c>
      <c r="CM3049" s="272"/>
      <c r="CN3049" s="264" t="s">
        <v>723</v>
      </c>
      <c r="CO3049" s="125">
        <f t="shared" ref="CO3049" si="987">+AM3049+AN3049+AO3049+AP3049+AQ3049+AR3049+AS3049+AU3049+BG3049</f>
        <v>26</v>
      </c>
      <c r="CP3049" s="225">
        <f>+SUM(I3050:I3055)-I3056</f>
        <v>10.5</v>
      </c>
      <c r="CQ3049" s="225">
        <f>+SUM(J3050:J3055)-J3056</f>
        <v>2.5</v>
      </c>
      <c r="CR3049" s="225">
        <f>+SUM(K3050:K3055)-K3056</f>
        <v>0</v>
      </c>
      <c r="CS3049" s="90"/>
      <c r="CT3049" s="90"/>
      <c r="CU3049" s="90"/>
      <c r="CV3049" s="90"/>
      <c r="CW3049" s="90"/>
      <c r="CX3049" s="90"/>
      <c r="CY3049" s="90"/>
      <c r="CZ3049" s="90"/>
      <c r="DA3049" s="90"/>
    </row>
    <row r="3050" spans="1:105" s="70" customFormat="1" ht="15" customHeight="1">
      <c r="A3050" s="228"/>
      <c r="B3050" s="614"/>
      <c r="C3050" s="545"/>
      <c r="D3050" s="237"/>
      <c r="E3050" s="237"/>
      <c r="F3050" s="242" t="s">
        <v>82</v>
      </c>
      <c r="G3050" s="71">
        <v>1.5</v>
      </c>
      <c r="H3050" s="83"/>
      <c r="I3050" s="83"/>
      <c r="J3050" s="83">
        <v>2.5</v>
      </c>
      <c r="K3050" s="83">
        <v>0</v>
      </c>
      <c r="L3050" s="83">
        <v>0</v>
      </c>
      <c r="M3050" s="83">
        <v>2.5</v>
      </c>
      <c r="N3050" s="83">
        <v>2.5</v>
      </c>
      <c r="O3050" s="83"/>
      <c r="P3050" s="83">
        <v>0</v>
      </c>
      <c r="Q3050" s="83">
        <v>2.5</v>
      </c>
      <c r="R3050" s="83">
        <v>2.5</v>
      </c>
      <c r="S3050" s="83">
        <v>2.5</v>
      </c>
      <c r="T3050" s="83">
        <v>2.5</v>
      </c>
      <c r="U3050" s="83"/>
      <c r="V3050" s="83"/>
      <c r="W3050" s="83">
        <v>2</v>
      </c>
      <c r="X3050" s="83">
        <v>1</v>
      </c>
      <c r="Y3050" s="83">
        <v>1.5</v>
      </c>
      <c r="Z3050" s="83"/>
      <c r="AA3050" s="83">
        <v>1.5</v>
      </c>
      <c r="AB3050" s="83"/>
      <c r="AC3050" s="79"/>
      <c r="AD3050" s="79">
        <v>2</v>
      </c>
      <c r="AE3050" s="79">
        <v>2</v>
      </c>
      <c r="AF3050" s="79">
        <v>2</v>
      </c>
      <c r="AG3050" s="79">
        <v>2</v>
      </c>
      <c r="AH3050" s="79">
        <v>2</v>
      </c>
      <c r="AI3050" s="79"/>
      <c r="AJ3050" s="79"/>
      <c r="AK3050" s="79">
        <v>2.5</v>
      </c>
      <c r="AL3050" s="79"/>
      <c r="AM3050" s="240"/>
      <c r="AN3050" s="240"/>
      <c r="AO3050" s="240"/>
      <c r="AP3050" s="240"/>
      <c r="AQ3050" s="240"/>
      <c r="AR3050" s="240"/>
      <c r="AS3050" s="240"/>
      <c r="AT3050" s="256"/>
      <c r="AU3050" s="256"/>
      <c r="AV3050" s="259"/>
      <c r="AW3050" s="259"/>
      <c r="AX3050" s="256"/>
      <c r="AY3050" s="256"/>
      <c r="AZ3050" s="256"/>
      <c r="BA3050" s="256"/>
      <c r="BB3050" s="256"/>
      <c r="BC3050" s="256"/>
      <c r="BD3050" s="256"/>
      <c r="BE3050" s="256"/>
      <c r="BF3050" s="256"/>
      <c r="BG3050" s="256"/>
      <c r="BH3050" s="256"/>
      <c r="BI3050" s="256"/>
      <c r="BJ3050" s="256"/>
      <c r="BK3050" s="256"/>
      <c r="BL3050" s="262"/>
      <c r="BM3050" s="262"/>
      <c r="BN3050" s="262"/>
      <c r="BO3050" s="262"/>
      <c r="BP3050" s="262"/>
      <c r="BQ3050" s="262"/>
      <c r="BR3050" s="270"/>
      <c r="BS3050" s="270"/>
      <c r="BT3050" s="270"/>
      <c r="BU3050" s="270"/>
      <c r="BV3050" s="270"/>
      <c r="BW3050" s="270"/>
      <c r="BX3050" s="256"/>
      <c r="BY3050" s="256"/>
      <c r="BZ3050" s="256"/>
      <c r="CA3050" s="267"/>
      <c r="CB3050" s="267"/>
      <c r="CC3050" s="274"/>
      <c r="CD3050" s="267"/>
      <c r="CE3050" s="267"/>
      <c r="CF3050" s="267"/>
      <c r="CG3050" s="267"/>
      <c r="CH3050" s="267"/>
      <c r="CI3050" s="267"/>
      <c r="CJ3050" s="267"/>
      <c r="CK3050" s="267"/>
      <c r="CL3050" s="265"/>
      <c r="CM3050" s="272"/>
      <c r="CN3050" s="264"/>
      <c r="CO3050" s="125"/>
      <c r="CP3050" s="226"/>
      <c r="CQ3050" s="226"/>
      <c r="CR3050" s="226"/>
      <c r="CS3050" s="90"/>
      <c r="CT3050" s="90"/>
      <c r="CU3050" s="90"/>
      <c r="CV3050" s="90"/>
      <c r="CW3050" s="90"/>
      <c r="CX3050" s="90"/>
      <c r="CY3050" s="90"/>
      <c r="CZ3050" s="90"/>
      <c r="DA3050" s="90"/>
    </row>
    <row r="3051" spans="1:105" s="70" customFormat="1" ht="15" customHeight="1">
      <c r="A3051" s="228"/>
      <c r="B3051" s="614"/>
      <c r="C3051" s="545"/>
      <c r="D3051" s="237"/>
      <c r="E3051" s="237"/>
      <c r="F3051" s="243"/>
      <c r="G3051" s="72">
        <v>2</v>
      </c>
      <c r="H3051" s="84"/>
      <c r="I3051" s="84">
        <v>10.5</v>
      </c>
      <c r="J3051" s="84"/>
      <c r="K3051" s="84"/>
      <c r="L3051" s="84"/>
      <c r="M3051" s="84"/>
      <c r="N3051" s="84"/>
      <c r="O3051" s="84">
        <v>10.5</v>
      </c>
      <c r="P3051" s="84"/>
      <c r="Q3051" s="84"/>
      <c r="R3051" s="84"/>
      <c r="S3051" s="84"/>
      <c r="T3051" s="84"/>
      <c r="U3051" s="84"/>
      <c r="V3051" s="84"/>
      <c r="W3051" s="84">
        <v>0.5</v>
      </c>
      <c r="X3051" s="84">
        <v>0.5</v>
      </c>
      <c r="Y3051" s="84">
        <v>0.5</v>
      </c>
      <c r="Z3051" s="84"/>
      <c r="AA3051" s="84">
        <v>0.5</v>
      </c>
      <c r="AB3051" s="84"/>
      <c r="AC3051" s="80"/>
      <c r="AD3051" s="80">
        <v>0.5</v>
      </c>
      <c r="AE3051" s="80">
        <v>0.5</v>
      </c>
      <c r="AF3051" s="80">
        <v>0.5</v>
      </c>
      <c r="AG3051" s="80">
        <v>0.5</v>
      </c>
      <c r="AH3051" s="80">
        <v>0.5</v>
      </c>
      <c r="AI3051" s="80"/>
      <c r="AJ3051" s="80"/>
      <c r="AK3051" s="80"/>
      <c r="AL3051" s="80"/>
      <c r="AM3051" s="240"/>
      <c r="AN3051" s="240"/>
      <c r="AO3051" s="240"/>
      <c r="AP3051" s="240"/>
      <c r="AQ3051" s="240"/>
      <c r="AR3051" s="240"/>
      <c r="AS3051" s="240"/>
      <c r="AT3051" s="256"/>
      <c r="AU3051" s="256"/>
      <c r="AV3051" s="259"/>
      <c r="AW3051" s="259"/>
      <c r="AX3051" s="256"/>
      <c r="AY3051" s="256"/>
      <c r="AZ3051" s="256"/>
      <c r="BA3051" s="256"/>
      <c r="BB3051" s="256"/>
      <c r="BC3051" s="256"/>
      <c r="BD3051" s="256"/>
      <c r="BE3051" s="256"/>
      <c r="BF3051" s="256"/>
      <c r="BG3051" s="256"/>
      <c r="BH3051" s="256"/>
      <c r="BI3051" s="256"/>
      <c r="BJ3051" s="256"/>
      <c r="BK3051" s="256"/>
      <c r="BL3051" s="262"/>
      <c r="BM3051" s="262"/>
      <c r="BN3051" s="262"/>
      <c r="BO3051" s="262"/>
      <c r="BP3051" s="262"/>
      <c r="BQ3051" s="262"/>
      <c r="BR3051" s="270"/>
      <c r="BS3051" s="270"/>
      <c r="BT3051" s="270"/>
      <c r="BU3051" s="270"/>
      <c r="BV3051" s="270"/>
      <c r="BW3051" s="270"/>
      <c r="BX3051" s="256"/>
      <c r="BY3051" s="256"/>
      <c r="BZ3051" s="256"/>
      <c r="CA3051" s="267"/>
      <c r="CB3051" s="267"/>
      <c r="CC3051" s="274"/>
      <c r="CD3051" s="267"/>
      <c r="CE3051" s="267"/>
      <c r="CF3051" s="267"/>
      <c r="CG3051" s="267"/>
      <c r="CH3051" s="267"/>
      <c r="CI3051" s="267"/>
      <c r="CJ3051" s="267"/>
      <c r="CK3051" s="267"/>
      <c r="CL3051" s="265"/>
      <c r="CM3051" s="272"/>
      <c r="CN3051" s="264"/>
      <c r="CO3051" s="125"/>
      <c r="CP3051" s="226"/>
      <c r="CQ3051" s="226"/>
      <c r="CR3051" s="226"/>
      <c r="CS3051" s="90"/>
      <c r="CT3051" s="90"/>
      <c r="CU3051" s="90"/>
      <c r="CV3051" s="90"/>
      <c r="CW3051" s="90"/>
      <c r="CX3051" s="90"/>
      <c r="CY3051" s="90"/>
      <c r="CZ3051" s="90"/>
      <c r="DA3051" s="90"/>
    </row>
    <row r="3052" spans="1:105" s="70" customFormat="1" ht="15" customHeight="1">
      <c r="A3052" s="228"/>
      <c r="B3052" s="614"/>
      <c r="C3052" s="545"/>
      <c r="D3052" s="237"/>
      <c r="E3052" s="237"/>
      <c r="F3052" s="243"/>
      <c r="G3052" s="72">
        <v>2.1</v>
      </c>
      <c r="H3052" s="84"/>
      <c r="I3052" s="84"/>
      <c r="J3052" s="84"/>
      <c r="K3052" s="84"/>
      <c r="L3052" s="84"/>
      <c r="M3052" s="84"/>
      <c r="N3052" s="84"/>
      <c r="O3052" s="84"/>
      <c r="P3052" s="84"/>
      <c r="Q3052" s="84"/>
      <c r="R3052" s="84"/>
      <c r="S3052" s="84"/>
      <c r="T3052" s="84"/>
      <c r="U3052" s="84"/>
      <c r="V3052" s="84"/>
      <c r="W3052" s="84"/>
      <c r="X3052" s="84"/>
      <c r="Y3052" s="84"/>
      <c r="Z3052" s="84"/>
      <c r="AA3052" s="84"/>
      <c r="AB3052" s="84"/>
      <c r="AC3052" s="80"/>
      <c r="AD3052" s="80"/>
      <c r="AE3052" s="80"/>
      <c r="AF3052" s="80"/>
      <c r="AG3052" s="80"/>
      <c r="AH3052" s="80"/>
      <c r="AI3052" s="80"/>
      <c r="AJ3052" s="80"/>
      <c r="AK3052" s="80"/>
      <c r="AL3052" s="80"/>
      <c r="AM3052" s="240"/>
      <c r="AN3052" s="240"/>
      <c r="AO3052" s="240"/>
      <c r="AP3052" s="240"/>
      <c r="AQ3052" s="240"/>
      <c r="AR3052" s="240"/>
      <c r="AS3052" s="240"/>
      <c r="AT3052" s="256"/>
      <c r="AU3052" s="256"/>
      <c r="AV3052" s="259"/>
      <c r="AW3052" s="259"/>
      <c r="AX3052" s="256"/>
      <c r="AY3052" s="256"/>
      <c r="AZ3052" s="256"/>
      <c r="BA3052" s="256"/>
      <c r="BB3052" s="256"/>
      <c r="BC3052" s="256"/>
      <c r="BD3052" s="256"/>
      <c r="BE3052" s="256"/>
      <c r="BF3052" s="256"/>
      <c r="BG3052" s="256"/>
      <c r="BH3052" s="256"/>
      <c r="BI3052" s="256"/>
      <c r="BJ3052" s="256"/>
      <c r="BK3052" s="256"/>
      <c r="BL3052" s="262"/>
      <c r="BM3052" s="262"/>
      <c r="BN3052" s="262"/>
      <c r="BO3052" s="262"/>
      <c r="BP3052" s="262"/>
      <c r="BQ3052" s="262"/>
      <c r="BR3052" s="270"/>
      <c r="BS3052" s="270"/>
      <c r="BT3052" s="270"/>
      <c r="BU3052" s="270"/>
      <c r="BV3052" s="270"/>
      <c r="BW3052" s="270"/>
      <c r="BX3052" s="256"/>
      <c r="BY3052" s="256"/>
      <c r="BZ3052" s="256"/>
      <c r="CA3052" s="267"/>
      <c r="CB3052" s="267"/>
      <c r="CC3052" s="274"/>
      <c r="CD3052" s="267"/>
      <c r="CE3052" s="267"/>
      <c r="CF3052" s="267"/>
      <c r="CG3052" s="267"/>
      <c r="CH3052" s="267"/>
      <c r="CI3052" s="267"/>
      <c r="CJ3052" s="267"/>
      <c r="CK3052" s="267"/>
      <c r="CL3052" s="265"/>
      <c r="CM3052" s="272"/>
      <c r="CN3052" s="264"/>
      <c r="CO3052" s="125"/>
      <c r="CP3052" s="226"/>
      <c r="CQ3052" s="226"/>
      <c r="CR3052" s="226"/>
      <c r="CS3052" s="90"/>
      <c r="CT3052" s="90"/>
      <c r="CU3052" s="90"/>
      <c r="CV3052" s="90"/>
      <c r="CW3052" s="90"/>
      <c r="CX3052" s="90"/>
      <c r="CY3052" s="90"/>
      <c r="CZ3052" s="90"/>
      <c r="DA3052" s="90"/>
    </row>
    <row r="3053" spans="1:105" s="70" customFormat="1" ht="15" customHeight="1">
      <c r="A3053" s="228"/>
      <c r="B3053" s="614"/>
      <c r="C3053" s="545"/>
      <c r="D3053" s="237"/>
      <c r="E3053" s="237"/>
      <c r="F3053" s="243"/>
      <c r="G3053" s="72">
        <v>2.7</v>
      </c>
      <c r="H3053" s="84"/>
      <c r="I3053" s="84"/>
      <c r="J3053" s="84"/>
      <c r="K3053" s="84"/>
      <c r="L3053" s="84"/>
      <c r="M3053" s="84"/>
      <c r="N3053" s="84"/>
      <c r="O3053" s="84"/>
      <c r="P3053" s="84"/>
      <c r="Q3053" s="84"/>
      <c r="R3053" s="84"/>
      <c r="S3053" s="84"/>
      <c r="T3053" s="84"/>
      <c r="U3053" s="84"/>
      <c r="V3053" s="84"/>
      <c r="W3053" s="84"/>
      <c r="X3053" s="84"/>
      <c r="Y3053" s="84"/>
      <c r="Z3053" s="84"/>
      <c r="AA3053" s="84"/>
      <c r="AB3053" s="84"/>
      <c r="AC3053" s="80"/>
      <c r="AD3053" s="80"/>
      <c r="AE3053" s="80"/>
      <c r="AF3053" s="80"/>
      <c r="AG3053" s="80"/>
      <c r="AH3053" s="80"/>
      <c r="AI3053" s="80"/>
      <c r="AJ3053" s="80"/>
      <c r="AK3053" s="80"/>
      <c r="AL3053" s="80"/>
      <c r="AM3053" s="240"/>
      <c r="AN3053" s="240"/>
      <c r="AO3053" s="240"/>
      <c r="AP3053" s="240"/>
      <c r="AQ3053" s="240"/>
      <c r="AR3053" s="240"/>
      <c r="AS3053" s="240"/>
      <c r="AT3053" s="256"/>
      <c r="AU3053" s="256"/>
      <c r="AV3053" s="259"/>
      <c r="AW3053" s="259"/>
      <c r="AX3053" s="256"/>
      <c r="AY3053" s="256"/>
      <c r="AZ3053" s="256"/>
      <c r="BA3053" s="256"/>
      <c r="BB3053" s="256"/>
      <c r="BC3053" s="256"/>
      <c r="BD3053" s="256"/>
      <c r="BE3053" s="256"/>
      <c r="BF3053" s="256"/>
      <c r="BG3053" s="256"/>
      <c r="BH3053" s="256"/>
      <c r="BI3053" s="256"/>
      <c r="BJ3053" s="256"/>
      <c r="BK3053" s="256"/>
      <c r="BL3053" s="262"/>
      <c r="BM3053" s="262"/>
      <c r="BN3053" s="262"/>
      <c r="BO3053" s="262"/>
      <c r="BP3053" s="262"/>
      <c r="BQ3053" s="262"/>
      <c r="BR3053" s="270"/>
      <c r="BS3053" s="270"/>
      <c r="BT3053" s="270"/>
      <c r="BU3053" s="270"/>
      <c r="BV3053" s="270"/>
      <c r="BW3053" s="270"/>
      <c r="BX3053" s="256"/>
      <c r="BY3053" s="256"/>
      <c r="BZ3053" s="256"/>
      <c r="CA3053" s="267"/>
      <c r="CB3053" s="267"/>
      <c r="CC3053" s="274"/>
      <c r="CD3053" s="267"/>
      <c r="CE3053" s="267"/>
      <c r="CF3053" s="267"/>
      <c r="CG3053" s="267"/>
      <c r="CH3053" s="267"/>
      <c r="CI3053" s="267"/>
      <c r="CJ3053" s="267"/>
      <c r="CK3053" s="267"/>
      <c r="CL3053" s="265"/>
      <c r="CM3053" s="272"/>
      <c r="CN3053" s="264"/>
      <c r="CO3053" s="125"/>
      <c r="CP3053" s="226"/>
      <c r="CQ3053" s="226"/>
      <c r="CR3053" s="226"/>
      <c r="CS3053" s="90"/>
      <c r="CT3053" s="90"/>
      <c r="CU3053" s="90"/>
      <c r="CV3053" s="90"/>
      <c r="CW3053" s="90"/>
      <c r="CX3053" s="90"/>
      <c r="CY3053" s="90"/>
      <c r="CZ3053" s="90"/>
      <c r="DA3053" s="90"/>
    </row>
    <row r="3054" spans="1:105" s="70" customFormat="1" ht="15" customHeight="1">
      <c r="A3054" s="228"/>
      <c r="B3054" s="614"/>
      <c r="C3054" s="545"/>
      <c r="D3054" s="237"/>
      <c r="E3054" s="237"/>
      <c r="F3054" s="243"/>
      <c r="G3054" s="72">
        <v>3</v>
      </c>
      <c r="H3054" s="84"/>
      <c r="I3054" s="84"/>
      <c r="J3054" s="84"/>
      <c r="K3054" s="84"/>
      <c r="L3054" s="84"/>
      <c r="M3054" s="84"/>
      <c r="N3054" s="84"/>
      <c r="O3054" s="84"/>
      <c r="P3054" s="84"/>
      <c r="Q3054" s="84"/>
      <c r="R3054" s="84"/>
      <c r="S3054" s="84"/>
      <c r="T3054" s="84"/>
      <c r="U3054" s="84"/>
      <c r="V3054" s="84"/>
      <c r="W3054" s="84"/>
      <c r="X3054" s="84"/>
      <c r="Y3054" s="84"/>
      <c r="Z3054" s="84"/>
      <c r="AA3054" s="84"/>
      <c r="AB3054" s="84"/>
      <c r="AC3054" s="80"/>
      <c r="AD3054" s="80"/>
      <c r="AE3054" s="80"/>
      <c r="AF3054" s="80"/>
      <c r="AG3054" s="80"/>
      <c r="AH3054" s="80"/>
      <c r="AI3054" s="80"/>
      <c r="AJ3054" s="80"/>
      <c r="AK3054" s="80"/>
      <c r="AL3054" s="80"/>
      <c r="AM3054" s="240"/>
      <c r="AN3054" s="240"/>
      <c r="AO3054" s="240"/>
      <c r="AP3054" s="240"/>
      <c r="AQ3054" s="240"/>
      <c r="AR3054" s="240"/>
      <c r="AS3054" s="240"/>
      <c r="AT3054" s="256"/>
      <c r="AU3054" s="256"/>
      <c r="AV3054" s="259"/>
      <c r="AW3054" s="259"/>
      <c r="AX3054" s="256"/>
      <c r="AY3054" s="256"/>
      <c r="AZ3054" s="256"/>
      <c r="BA3054" s="256"/>
      <c r="BB3054" s="256"/>
      <c r="BC3054" s="256"/>
      <c r="BD3054" s="256"/>
      <c r="BE3054" s="256"/>
      <c r="BF3054" s="256"/>
      <c r="BG3054" s="256"/>
      <c r="BH3054" s="256"/>
      <c r="BI3054" s="256"/>
      <c r="BJ3054" s="256"/>
      <c r="BK3054" s="256"/>
      <c r="BL3054" s="262"/>
      <c r="BM3054" s="262"/>
      <c r="BN3054" s="262"/>
      <c r="BO3054" s="262"/>
      <c r="BP3054" s="262"/>
      <c r="BQ3054" s="262"/>
      <c r="BR3054" s="270"/>
      <c r="BS3054" s="270"/>
      <c r="BT3054" s="270"/>
      <c r="BU3054" s="270"/>
      <c r="BV3054" s="270"/>
      <c r="BW3054" s="270"/>
      <c r="BX3054" s="256"/>
      <c r="BY3054" s="256"/>
      <c r="BZ3054" s="256"/>
      <c r="CA3054" s="267"/>
      <c r="CB3054" s="267"/>
      <c r="CC3054" s="274"/>
      <c r="CD3054" s="267"/>
      <c r="CE3054" s="267"/>
      <c r="CF3054" s="267"/>
      <c r="CG3054" s="267"/>
      <c r="CH3054" s="267"/>
      <c r="CI3054" s="267"/>
      <c r="CJ3054" s="267"/>
      <c r="CK3054" s="267"/>
      <c r="CL3054" s="265"/>
      <c r="CM3054" s="272"/>
      <c r="CN3054" s="264"/>
      <c r="CO3054" s="125"/>
      <c r="CP3054" s="226"/>
      <c r="CQ3054" s="226"/>
      <c r="CR3054" s="226"/>
      <c r="CS3054" s="90"/>
      <c r="CT3054" s="90"/>
      <c r="CU3054" s="90"/>
      <c r="CV3054" s="90"/>
      <c r="CW3054" s="90"/>
      <c r="CX3054" s="90"/>
      <c r="CY3054" s="90"/>
      <c r="CZ3054" s="90"/>
      <c r="DA3054" s="90"/>
    </row>
    <row r="3055" spans="1:105" s="70" customFormat="1" ht="15" customHeight="1">
      <c r="A3055" s="228"/>
      <c r="B3055" s="614"/>
      <c r="C3055" s="545"/>
      <c r="D3055" s="237"/>
      <c r="E3055" s="237"/>
      <c r="F3055" s="244"/>
      <c r="G3055" s="73">
        <v>3.9</v>
      </c>
      <c r="H3055" s="85"/>
      <c r="I3055" s="85"/>
      <c r="J3055" s="85"/>
      <c r="K3055" s="85"/>
      <c r="L3055" s="85"/>
      <c r="M3055" s="85"/>
      <c r="N3055" s="85"/>
      <c r="O3055" s="85"/>
      <c r="P3055" s="85"/>
      <c r="Q3055" s="85"/>
      <c r="R3055" s="85"/>
      <c r="S3055" s="85"/>
      <c r="T3055" s="85"/>
      <c r="U3055" s="85"/>
      <c r="V3055" s="85"/>
      <c r="W3055" s="85"/>
      <c r="X3055" s="85"/>
      <c r="Y3055" s="85"/>
      <c r="Z3055" s="85"/>
      <c r="AA3055" s="85"/>
      <c r="AB3055" s="85"/>
      <c r="AC3055" s="81"/>
      <c r="AD3055" s="81"/>
      <c r="AE3055" s="81"/>
      <c r="AF3055" s="81"/>
      <c r="AG3055" s="81"/>
      <c r="AH3055" s="81"/>
      <c r="AI3055" s="81"/>
      <c r="AJ3055" s="81"/>
      <c r="AK3055" s="81"/>
      <c r="AL3055" s="81"/>
      <c r="AM3055" s="240"/>
      <c r="AN3055" s="240"/>
      <c r="AO3055" s="240"/>
      <c r="AP3055" s="240"/>
      <c r="AQ3055" s="240"/>
      <c r="AR3055" s="240"/>
      <c r="AS3055" s="240"/>
      <c r="AT3055" s="256"/>
      <c r="AU3055" s="256"/>
      <c r="AV3055" s="259"/>
      <c r="AW3055" s="259"/>
      <c r="AX3055" s="256"/>
      <c r="AY3055" s="256"/>
      <c r="AZ3055" s="256"/>
      <c r="BA3055" s="256"/>
      <c r="BB3055" s="256"/>
      <c r="BC3055" s="256"/>
      <c r="BD3055" s="256"/>
      <c r="BE3055" s="256"/>
      <c r="BF3055" s="256"/>
      <c r="BG3055" s="256"/>
      <c r="BH3055" s="256"/>
      <c r="BI3055" s="256"/>
      <c r="BJ3055" s="256"/>
      <c r="BK3055" s="256"/>
      <c r="BL3055" s="262"/>
      <c r="BM3055" s="262"/>
      <c r="BN3055" s="262"/>
      <c r="BO3055" s="262"/>
      <c r="BP3055" s="262"/>
      <c r="BQ3055" s="262"/>
      <c r="BR3055" s="270"/>
      <c r="BS3055" s="270"/>
      <c r="BT3055" s="270"/>
      <c r="BU3055" s="270"/>
      <c r="BV3055" s="270"/>
      <c r="BW3055" s="270"/>
      <c r="BX3055" s="256"/>
      <c r="BY3055" s="256"/>
      <c r="BZ3055" s="256"/>
      <c r="CA3055" s="267"/>
      <c r="CB3055" s="267"/>
      <c r="CC3055" s="274"/>
      <c r="CD3055" s="267"/>
      <c r="CE3055" s="267"/>
      <c r="CF3055" s="267"/>
      <c r="CG3055" s="267"/>
      <c r="CH3055" s="267"/>
      <c r="CI3055" s="267"/>
      <c r="CJ3055" s="267"/>
      <c r="CK3055" s="267"/>
      <c r="CL3055" s="265"/>
      <c r="CM3055" s="272"/>
      <c r="CN3055" s="264"/>
      <c r="CO3055" s="125"/>
      <c r="CP3055" s="226"/>
      <c r="CQ3055" s="226"/>
      <c r="CR3055" s="226"/>
      <c r="CS3055" s="90"/>
      <c r="CT3055" s="90"/>
      <c r="CU3055" s="90"/>
      <c r="CV3055" s="90"/>
      <c r="CW3055" s="90"/>
      <c r="CX3055" s="90"/>
      <c r="CY3055" s="90"/>
      <c r="CZ3055" s="90"/>
      <c r="DA3055" s="90"/>
    </row>
    <row r="3056" spans="1:105" s="70" customFormat="1" ht="15" customHeight="1">
      <c r="A3056" s="229"/>
      <c r="B3056" s="615"/>
      <c r="C3056" s="546"/>
      <c r="D3056" s="238"/>
      <c r="E3056" s="238"/>
      <c r="F3056" s="245" t="s">
        <v>83</v>
      </c>
      <c r="G3056" s="246"/>
      <c r="H3056" s="82"/>
      <c r="I3056" s="82"/>
      <c r="J3056" s="82"/>
      <c r="K3056" s="82"/>
      <c r="L3056" s="82"/>
      <c r="M3056" s="82"/>
      <c r="N3056" s="82"/>
      <c r="O3056" s="82"/>
      <c r="P3056" s="82"/>
      <c r="Q3056" s="82"/>
      <c r="R3056" s="82"/>
      <c r="S3056" s="82"/>
      <c r="T3056" s="82"/>
      <c r="U3056" s="82"/>
      <c r="V3056" s="82"/>
      <c r="W3056" s="82"/>
      <c r="X3056" s="82"/>
      <c r="Y3056" s="82"/>
      <c r="Z3056" s="82"/>
      <c r="AA3056" s="82"/>
      <c r="AB3056" s="82"/>
      <c r="AC3056" s="35"/>
      <c r="AD3056" s="35"/>
      <c r="AE3056" s="35"/>
      <c r="AF3056" s="35"/>
      <c r="AG3056" s="35"/>
      <c r="AH3056" s="35"/>
      <c r="AI3056" s="35"/>
      <c r="AJ3056" s="35"/>
      <c r="AK3056" s="35"/>
      <c r="AL3056" s="35"/>
      <c r="AM3056" s="241"/>
      <c r="AN3056" s="241"/>
      <c r="AO3056" s="241"/>
      <c r="AP3056" s="241"/>
      <c r="AQ3056" s="241"/>
      <c r="AR3056" s="241"/>
      <c r="AS3056" s="241"/>
      <c r="AT3056" s="257"/>
      <c r="AU3056" s="257"/>
      <c r="AV3056" s="260"/>
      <c r="AW3056" s="260"/>
      <c r="AX3056" s="257"/>
      <c r="AY3056" s="257"/>
      <c r="AZ3056" s="257"/>
      <c r="BA3056" s="257"/>
      <c r="BB3056" s="257"/>
      <c r="BC3056" s="257"/>
      <c r="BD3056" s="257"/>
      <c r="BE3056" s="257"/>
      <c r="BF3056" s="257"/>
      <c r="BG3056" s="257"/>
      <c r="BH3056" s="257"/>
      <c r="BI3056" s="257"/>
      <c r="BJ3056" s="257"/>
      <c r="BK3056" s="257"/>
      <c r="BL3056" s="263"/>
      <c r="BM3056" s="263"/>
      <c r="BN3056" s="263"/>
      <c r="BO3056" s="263"/>
      <c r="BP3056" s="263"/>
      <c r="BQ3056" s="263"/>
      <c r="BR3056" s="271"/>
      <c r="BS3056" s="271"/>
      <c r="BT3056" s="271"/>
      <c r="BU3056" s="271"/>
      <c r="BV3056" s="271"/>
      <c r="BW3056" s="271"/>
      <c r="BX3056" s="257"/>
      <c r="BY3056" s="257"/>
      <c r="BZ3056" s="257"/>
      <c r="CA3056" s="268"/>
      <c r="CB3056" s="268"/>
      <c r="CC3056" s="275"/>
      <c r="CD3056" s="268"/>
      <c r="CE3056" s="268"/>
      <c r="CF3056" s="268"/>
      <c r="CG3056" s="268"/>
      <c r="CH3056" s="268"/>
      <c r="CI3056" s="268"/>
      <c r="CJ3056" s="268"/>
      <c r="CK3056" s="268"/>
      <c r="CL3056" s="265"/>
      <c r="CM3056" s="272"/>
      <c r="CN3056" s="264"/>
      <c r="CO3056" s="125"/>
      <c r="CP3056" s="226"/>
      <c r="CQ3056" s="226"/>
      <c r="CR3056" s="226"/>
      <c r="CS3056" s="90"/>
      <c r="CT3056" s="90"/>
      <c r="CU3056" s="90"/>
      <c r="CV3056" s="90"/>
      <c r="CW3056" s="90"/>
      <c r="CX3056" s="90"/>
      <c r="CY3056" s="90"/>
      <c r="CZ3056" s="90"/>
      <c r="DA3056" s="90"/>
    </row>
    <row r="3057" spans="1:105" s="70" customFormat="1" ht="15" customHeight="1">
      <c r="A3057" s="227">
        <f t="shared" si="985"/>
        <v>379</v>
      </c>
      <c r="B3057" s="613" t="s">
        <v>719</v>
      </c>
      <c r="C3057" s="544" t="s">
        <v>739</v>
      </c>
      <c r="D3057" s="236">
        <v>44212</v>
      </c>
      <c r="E3057" s="236" t="s">
        <v>353</v>
      </c>
      <c r="F3057" s="253" t="s">
        <v>80</v>
      </c>
      <c r="G3057" s="254"/>
      <c r="H3057" s="82" t="s">
        <v>69</v>
      </c>
      <c r="I3057" s="82"/>
      <c r="J3057" s="82" t="s">
        <v>60</v>
      </c>
      <c r="K3057" s="82" t="s">
        <v>60</v>
      </c>
      <c r="L3057" s="82" t="s">
        <v>60</v>
      </c>
      <c r="M3057" s="82" t="s">
        <v>60</v>
      </c>
      <c r="N3057" s="82" t="s">
        <v>60</v>
      </c>
      <c r="O3057" s="82"/>
      <c r="P3057" s="82" t="s">
        <v>60</v>
      </c>
      <c r="Q3057" s="82" t="s">
        <v>60</v>
      </c>
      <c r="R3057" s="82" t="s">
        <v>60</v>
      </c>
      <c r="S3057" s="82" t="s">
        <v>60</v>
      </c>
      <c r="T3057" s="82" t="s">
        <v>60</v>
      </c>
      <c r="U3057" s="82" t="s">
        <v>60</v>
      </c>
      <c r="V3057" s="82"/>
      <c r="W3057" s="82" t="s">
        <v>67</v>
      </c>
      <c r="X3057" s="82" t="s">
        <v>61</v>
      </c>
      <c r="Y3057" s="82" t="s">
        <v>61</v>
      </c>
      <c r="Z3057" s="82" t="s">
        <v>61</v>
      </c>
      <c r="AA3057" s="82" t="s">
        <v>61</v>
      </c>
      <c r="AB3057" s="82" t="s">
        <v>67</v>
      </c>
      <c r="AC3057" s="82"/>
      <c r="AD3057" s="82" t="s">
        <v>61</v>
      </c>
      <c r="AE3057" s="82" t="s">
        <v>61</v>
      </c>
      <c r="AF3057" s="82" t="s">
        <v>61</v>
      </c>
      <c r="AG3057" s="82" t="s">
        <v>61</v>
      </c>
      <c r="AH3057" s="82" t="s">
        <v>61</v>
      </c>
      <c r="AI3057" s="82" t="s">
        <v>1471</v>
      </c>
      <c r="AJ3057" s="82"/>
      <c r="AK3057" s="82" t="s">
        <v>60</v>
      </c>
      <c r="AL3057" s="82" t="s">
        <v>60</v>
      </c>
      <c r="AM3057" s="239">
        <f>COUNTIF(H3057:AL3057,"PH")+COUNTIF(H3057:AL3057,"PH/L")+COUNTIF(H3057:AL3057,"PM")</f>
        <v>0</v>
      </c>
      <c r="AN3057" s="239">
        <f>COUNTIF(H3057:AL3057,"PD")+COUNTIF(H3057:AL3057,"PDD")+COUNTIF(H3057:AL3057,"P/DS")/2+COUNTIF(H3057:AL3057,"PMD")</f>
        <v>0</v>
      </c>
      <c r="AO3057" s="239">
        <f>COUNTIF(H3057:AL3057,"PN")+COUNTIF(H3057:AL3057,"P/NS")/2+COUNTIF(H3057:AL3057,"PH")+COUNTIF(H3057:AL3057,"PH/F")/2+COUNTIF(H3057:AL3057,"PH/L")/2+COUNTIF(H3057:AL3057,"PM")</f>
        <v>0</v>
      </c>
      <c r="AP3057" s="239">
        <f>COUNTIF(H3057:AL3057,"BH")+COUNTIF(H3057:AL3057,"AL/BL")+COUNTIF(H3057:AL3057,"UL/BL")+COUNTIF(H3057:AL3057,"BM")</f>
        <v>0</v>
      </c>
      <c r="AQ3057" s="239">
        <f>COUNTIF(H3057:AL3057,"DS")+COUNTIF(H3057:AL3057,"AL/DS")/2+COUNTIF(H3057:AL3057,"UL/DS")/2+COUNTIF(H3057:AL3057,"CT")+COUNTIF(H3057:AL3057,"MD")</f>
        <v>13.5</v>
      </c>
      <c r="AR3057" s="239">
        <f>COUNTIF(H3057:AL3057,"NS")+COUNTIF(H3057:AL3057,"AL/NS")/2+COUNTIF(H3057:AL3057,"UL/NS")/2+COUNTIF(H3057:AL3057,"BH")+COUNTIF(H3057:AL3057,"AL/BF")/2+COUNTIF(H3057:AL3057,"AL/BL")/2+COUNTIF(H3057:AL3057,"UL/BL")/2+COUNTIF(H3057:AL3057,"UL/BF")/2+COUNTIF(H3057:AL3057,"BM")</f>
        <v>9</v>
      </c>
      <c r="AS3057" s="239">
        <f>COUNTIF(H3057:AL3057,"AL")+COUNTIF(H3057:AL3057,"AL/DS")/2+COUNTIF(H3057:AL3057,"AL/NS")/2+COUNTIF(H3057:AL3057,"NH")+COUNTIF(H3057:AL3057,"SL")+COUNTIF(H3057:AL3057,"NHD")+COUNTIF(H3057:AL3057,"B")+COUNTIF(H3057:AL3057,"HL")+COUNTIF(H3057:AL3057,"AL/BF")/2+COUNTIF(H3057:AL3057,"AL/BL")/2</f>
        <v>3</v>
      </c>
      <c r="AT3057" s="255">
        <f>COUNTIF(H3057:AL3057,"PD")+COUNTIF(H3057:AL3057,"PN")+COUNTIF(H3057:AL3057,"P/DS")/2+COUNTIF(H3057:AL3057,"P/NS")/2+COUNTIF(H3057:AL3057,"DS")+COUNTIF(H3057:AL3057,"NS")+COUNTIF(H3057:AL3057,"AL")+COUNTIF(H3057:AL3057,"AL/DS")+COUNTIF(H3057:AL3057,"AL/NS")+COUNTIF(H3057:AL3057,"NH")+COUNTIF(H3057:AL3057,"SL")+COUNTIF(H3057:AL3057,"UL/DS")/2+COUNTIF(H3057:AL3057,"UL/NS")/2+COUNTIF(H3057:AL3057,"CT")+COUNTIF(H3057:AL3057,"NHD")+COUNTIF(H3057:AL3057,"PDD")+COUNTIF(H3057:AL3057,"B")+COUNTIF(H3057:AL3057,"HL")+COUNTIF(H3057:AL3057,"PH")+COUNTIF(H3057:AL3057,"BH")+COUNTIF(H3057:AL3057,"AL/BF")+COUNTIF(H3057:AL3057,"AL/BL")+COUNTIF(H3057:AL3057,"UL/BF")/2+COUNTIF(H3057:AL3057,"UL/BL")/2+COUNTIF(H3057:AL3057,"PH/F")/2+COUNTIF(H3057:AL3057,"PH/L")/2+COUNTIF(H3057:AL3057,"MD")+COUNTIF(H3057:AL3057,"PMD")+COUNTIF(H3057:AL3057,"PM")+COUNTIF(H3057:AL3057,"BM")</f>
        <v>25.5</v>
      </c>
      <c r="AU3057" s="255">
        <f>COUNTIF(H3057:AL3057,"P/DS")/2+COUNTIF(H3057:AL3057,"P/NS")/2+COUNTIF(H3057:AL3057,"IL")+COUNTIF(H3057:AL3057,"NL")+COUNTIF(H3057:AL3057,"UL")+COUNTIF(H3057:AL3057,"UL/DS")/2+COUNTIF(H3057:AL3057,"UL/NS")/2+COUNTIF(H3057:AL3057,"KT")+COUNTIF(H3057:AL3057,"UL/BF")/2+COUNTIF(H3057:AL3057,"UL/BL")/2+COUNTIF(H3057:AL3057,"PH/F")/2+COUNTIF(H3057:AL3057,"PH/L")/2+COUNTIF(H3057:AL3057,"NB")</f>
        <v>0.5</v>
      </c>
      <c r="AV3057" s="258">
        <f>COUNTIF(H3057:AL3057,"PN")+COUNTIF(H3057:AL3057,"TVD")+COUNTIF(H3057:AL3057,"PH")+COUNTIF(H3057:AL3057,"PM")+COUNTIF(H3057:AL3057,"PDD")-COUNTIFS(H3057:AL3057,"PN",H3064:AL3064,"&gt;=3")-COUNTIFS(H3057:AL3057,"PM",H3064:AL3064,"&gt;=3")</f>
        <v>0</v>
      </c>
      <c r="AW3057" s="258">
        <f>COUNTIF(H3057:AL3057,"NS")+COUNTIF(H3057:AL3057,"D")+COUNTIF(H3057:AL3057,"BH")+COUNTIF(H3057:AL3057,"NHD")+COUNTIF(H3057:AL3057,"BM")-COUNTIFS(H3057:AL3057,"NS",H3064:AL3064,"&gt;=3")-COUNTIFS(H3057:AL3057,"BH",H3064:AL3064,"&gt;=3")-COUNTIFS(H3057:AL3057,"BM",H3064:AL3064,"&gt;=3")</f>
        <v>9</v>
      </c>
      <c r="AX3057" s="255">
        <f>COUNTIF(H3057:AL3057,"AL")+COUNTIF(H3057:AL3057,"AL/DS")/2+COUNTIF(H3057:AL3057,"AL/NS")/2+COUNTIF(H3057:AL3057,"AL/BF")+COUNTIF(H3057:AL3057,"AL/BL")/2</f>
        <v>2</v>
      </c>
      <c r="AY3057" s="255">
        <f>COUNTIF(H3057:AL3057,"SL")</f>
        <v>0</v>
      </c>
      <c r="AZ3057" s="255">
        <f>COUNTIF(H3057:AL3057,"NH")</f>
        <v>1</v>
      </c>
      <c r="BA3057" s="255">
        <f>COUNTIF(H3057:AL3057,"HL")</f>
        <v>0</v>
      </c>
      <c r="BB3057" s="255">
        <f>COUNTIF(G3057:AL3057,"P/DS")/2+COUNTIF(G3057:AL3057,"P/NS")/2+COUNTIF(G3057:AL3057,"UL")+COUNTIF(G3057:AL3057,"UL/DS")/2+COUNTIF(G3057:AL3057,"UL/NS")/2+COUNTIF(G3057:AL3057,"UL/BL")/2+COUNTIF(G3057:AL3057,"UL/BF")/2+COUNTIF(G3057:AL3057,"PH/F")/2+COUNTIF(G3057:AL3057,"PH/L")/2</f>
        <v>0.5</v>
      </c>
      <c r="BC3057" s="255">
        <f>COUNTIF(H3057:AL3057,"NB")</f>
        <v>0</v>
      </c>
      <c r="BD3057" s="255">
        <f>COUNTIF(H3057:AL3057,"NL")</f>
        <v>0</v>
      </c>
      <c r="BE3057" s="255">
        <f>COUNTIF(H3057:AL3057,"IL")</f>
        <v>0</v>
      </c>
      <c r="BF3057" s="255">
        <f>COUNTIF(H3057:AL3057,"KT")</f>
        <v>0</v>
      </c>
      <c r="BG3057" s="255">
        <f>COUNTIF(H3057:AL3057,"L70")</f>
        <v>0</v>
      </c>
      <c r="BH3057" s="255">
        <f>COUNTIF(H3057:AL3057,"MD")</f>
        <v>0</v>
      </c>
      <c r="BI3057" s="255">
        <f>COUNTIF(H3057:AL3057,"PMD")</f>
        <v>0</v>
      </c>
      <c r="BJ3057" s="255">
        <f>COUNTIF(H3057:AL3057,"PM")</f>
        <v>0</v>
      </c>
      <c r="BK3057" s="255">
        <f>COUNTIF(H3057:AL3057,"BM")</f>
        <v>0</v>
      </c>
      <c r="BL3057" s="261">
        <f>SUMIF(H3057:AL3057,"PD",H3058:AL3058)+SUMIF(H3057:AL3057,"PN",H3058:AL3058)+SUMIF(H3057:AL3057,"P/DS",H3058:AL3058)+SUMIF(H3057:AL3057,"PN/F",H3058:AL3058)+SUMIF(H3057:AL3057,"PN/L",H3058:AL3058)+SUMIF(H3057:AL3057,"TV",H3058:AL3058)+SUMIF(H3057:AL3057,"TVD",H3058:AL3058)+SUMIF(H3057:AL3057,"PDD",H3058:AL3058)</f>
        <v>0</v>
      </c>
      <c r="BM3057" s="261">
        <f>SUMIF(H3057:AL3057,"PD",H3059:AL3059)+SUMIF(H3057:AL3057,"PN",H3059:AL3059)+SUMIF(H3057:AL3057,"P/DS",H3059:AL3059)+SUMIF(H3057:AL3057,"PN/F",H3059:AL3059)+SUMIF(H3057:AL3057,"PN/L",H3059:AL3059)+SUMIF(H3057:AL3057,"TV",H3059:AL3059)+SUMIF(H3057:AL3057,"TVD",H3059:AL3059)+SUMIF(H3057:AL3057,"PDD",H3059:AL3059)+SUMIF(H3057:AL3057,"PMD",H3059:AL3059)</f>
        <v>0</v>
      </c>
      <c r="BN3057" s="261">
        <f>SUMIF(H3057:AL3057,"PD",H3060:AL3060)+SUMIF(H3057:AL3057,"PN",H3060:AL3060)+SUMIF(H3057:AL3057,"P/DS",H3060:AL3060)+SUMIF(H3057:AL3057,"PN/F",H3060:AL3060)+SUMIF(H3057:AL3057,"PN/L",H3060:AL3060)+SUMIF(H3057:AL3057,"TV",H3060:AL3060)+SUMIF(H3057:AL3057,"TVD",H3060:AL3060)</f>
        <v>0</v>
      </c>
      <c r="BO3057" s="261">
        <f>SUMIF(H3057:AL3057,"PD",H3061:AL3061)+SUMIF(H3057:AL3057,"PN",H3061:AL3061)+SUMIF(H3057:AL3057,"P/DS",H3061:AL3061)+SUMIF(H3057:AL3057,"PN/F",H3061:AL3061)+SUMIF(H3057:AL3057,"PN/L",H3061:AL3061)+SUMIF(H3057:AL3057,"TV",H3061:AL3061)+SUMIF(H3057:AL3057,"TVD",H3061:AL3061)</f>
        <v>0</v>
      </c>
      <c r="BP3057" s="261">
        <f>SUMIF(H3057:AL3057,"PD",H3062:AL3062)+SUMIF(H3057:AL3057,"PN",H3062:AL3062)+SUMIF(H3057:AL3057,"P/DS",H3062:AL3062)+SUMIF(H3057:AL3057,"PN/F",H3062:AL3062)+SUMIF(H3057:AL3057,"PN/L",H3062:AL3062)+SUMIF(H3057:AL3057,"TV",H3062:AL3062)+SUMIF(H3057:AL3057,"TVD",H3062:AL3062)+SUMIF(H3057:AL3057,"PDD",H3062:AL3062)+SUMIF(H3057:AL3057,"PH",H3062:AL3062)+SUMIF(H3057:AL3057,"PM",H3062:AL3062)</f>
        <v>0</v>
      </c>
      <c r="BQ3057" s="261">
        <f>SUMIF(H3057:AL3057,"PD",H3063:AL3063)+SUMIF(H3057:AL3057,"PN",H3063:AL3063)+SUMIF(H3057:AL3057,"P/DS",H3063:AL3063)+SUMIF(H3057:AL3057,"PN/F",H3063:AL3063)+SUMIF(H3057:AL3057,"PN/L",H3063:AL3063)+SUMIF(H3057:AL3057,"TV",H3063:AL3063)+SUMIF(H3057:AL3057,"TVD",H3063:AL3063)+SUMIF(H3057:AL3057,"PDD",H3063:AL3063)+SUMIF(H3057:AL3057,"PH",H3063:AL3063)+SUMIF(H3057:AL3057,"PM",H3063:AL3063)</f>
        <v>0</v>
      </c>
      <c r="BR3057" s="269">
        <f>SUM(H3058:AL3058)-BL3057</f>
        <v>37.5</v>
      </c>
      <c r="BS3057" s="269">
        <f>SUM(H3059:AL3059)-BM3057</f>
        <v>20.5</v>
      </c>
      <c r="BT3057" s="269">
        <f>SUM(H3060:AL3060)-BN3057</f>
        <v>0</v>
      </c>
      <c r="BU3057" s="269">
        <f>SUM(H3061:AL3061)-BO3057</f>
        <v>0</v>
      </c>
      <c r="BV3057" s="269">
        <f>SUM(H3062:AL3062)-BP3057</f>
        <v>0</v>
      </c>
      <c r="BW3057" s="269">
        <f>SUM(H3063:AL3063)-BQ3057</f>
        <v>0</v>
      </c>
      <c r="BX3057" s="255">
        <f>SUMIF(H3057:AL3057,"PD",H3064:AL3064)+SUMIF(H3057:AL3057,"PN",H3064:AL3064)+SUMIF(H3057:AL3057,"P/DS",H3064:AL3064)+SUMIF(H3057:AL3057,"PN/F",H3064:AL3064)+SUMIF(H3057:AL3057,"PN/L",H3064:AL3064)</f>
        <v>0</v>
      </c>
      <c r="BY3057" s="255">
        <f>SUM(H3064:AL3064)-BX3057</f>
        <v>2</v>
      </c>
      <c r="BZ3057" s="255">
        <f t="shared" ref="BZ3057" si="988">+SUM(BL3057:BW3064)</f>
        <v>58</v>
      </c>
      <c r="CA3057" s="266">
        <f>(COUNTIFS(H3057:AL3057,"PD",H3058:AL3058,"&gt;=2"))*0.5-IF(CN3057="VP",COUNTIFS($H$16:$AL$16,"SAT",H3057:AL3057,"PD",H3058:AL3058,"&gt;=2"))*0.5</f>
        <v>0</v>
      </c>
      <c r="CB3057" s="266">
        <f>(COUNTIFS(H3057:AL3057,"PN",H3059:AL3059,"&gt;=0.5",H3058:AL3058,"&gt;=1.5"))*0.5+COUNTIFS(H3057:AL3057,"PDD",H3059:AL3059,"&gt;=0.5",H3058:AL3058,"&gt;=1.5")*0.5</f>
        <v>0</v>
      </c>
      <c r="CC3057" s="273">
        <f>(COUNTIFS(H3057:AL3057,"TV",H3059:AL3059,"&gt;=10"))*0.5+(COUNTIFS(H3057:AL3057,"PMD",H3059:AL3059,"&gt;=2"))*0.5</f>
        <v>0</v>
      </c>
      <c r="CD3057" s="266">
        <f>(COUNTIFS(H3057:AL3057,"TVD",H3061:AL3061,"&gt;=6.5",H3059:AL3059,"&gt;=3.5"))*0.5</f>
        <v>0</v>
      </c>
      <c r="CE3057" s="266">
        <f>(COUNTIFS(H3057:AL3057,"PD",H3062:AL3062,"&gt;=10"))*0.5</f>
        <v>0</v>
      </c>
      <c r="CF3057" s="266">
        <f>(COUNTIFS(H3057:AL3057,"PDD",H3062:AL3062,"&gt;=3.5",H3063:AL3063,"&gt;=6.5")+COUNTIFS(H3057:AL3057,"PH",H3063:AL3063,"&gt;=0.5",H3062:AL3062,"&gt;=1.5")+COUNTIFS(H3057:AL3057,"PM",H3063:AL3063,"&gt;=0.5",H3062:AL3062,"&gt;=1.5"))*0.5</f>
        <v>0</v>
      </c>
      <c r="CG3057" s="266">
        <f>(COUNTIFS(H3057:AL3057,"DS",H3058:AL3058,"&gt;=2")+COUNTIFS(H3057:AL3057,"AL/DS",H3058:AL3058,"&gt;=2"))*0.5-IF(CN3057="VP",COUNTIFS($H$16:$AL$16,"SAT",H3057:AL3057,"DS",H3058:AL3058,"&gt;=2"))*0.5</f>
        <v>4</v>
      </c>
      <c r="CH3057" s="266">
        <f>(COUNTIFS(H3057:AL3057,"NS",H3059:AL3059,"&gt;=0.5",H3058:AL3058,"&gt;=1.5")+COUNTIFS(H3057:AL3057,"AL/NS",H3059:AL3059,"&gt;=0.5",H3058:AL3058,"&gt;=1.5")+COUNTIFS(H3057:AL3057,"NHD",H3059:AL3059,"&gt;=4.5",H3062:AL3062,"&gt;=2",H3058:AL3058,"&gt;=1.5"))*0.5</f>
        <v>4</v>
      </c>
      <c r="CI3057" s="266">
        <f>(COUNTIF(H3059:AL3059,"&gt;=10")+COUNTIFS(H3057:AL3057,"MD",H3059:AL3059,"&gt;=2")-COUNTIFS(H3057:AL3057,"TV",H3059:AL3059,"&gt;=10"))*0.5</f>
        <v>0</v>
      </c>
      <c r="CJ3057" s="266">
        <f>(COUNTIFS(H3057:AL3057,"D",H3061:AL3061,"&gt;=6.5",H3059:AL3059,"&gt;=3.5"))*0.5</f>
        <v>0</v>
      </c>
      <c r="CK3057" s="266">
        <f>(COUNTIF(H3062:AL3062,"&gt;=10")-COUNTIFS(H3057:AL3057,"PD",H3062:AL3062,"&gt;=10"))*0.5</f>
        <v>0</v>
      </c>
      <c r="CL3057" s="265">
        <f>(COUNTIFS(H3057:AL3057,"NHD",H3062:AL3062,"&gt;=3.5",H3063:AL3063,"&gt;=6.5")+COUNTIFS(H3057:AL3057,"BH",H3062:AL3062,"&gt;=1.5",H3063:AL3063,"&gt;=0.5")+COUNTIFS(H3057:AL3057,"BM",H3062:AL3062,"&gt;=1.5",H3063:AL3063,"&gt;=0.5")+COUNTIFS(H3057:AL3057,"D",H3062:AL3062,"&gt;=1.5",H3063:AL3063,"&gt;=0.5"))*0.5</f>
        <v>0</v>
      </c>
      <c r="CM3057" s="272"/>
      <c r="CN3057" s="264" t="s">
        <v>723</v>
      </c>
      <c r="CO3057" s="125">
        <f t="shared" ref="CO3057" si="989">+AM3057+AN3057+AO3057+AP3057+AQ3057+AR3057+AS3057+AU3057+BG3057</f>
        <v>26</v>
      </c>
      <c r="CP3057" s="225">
        <f>+SUM(I3058:I3063)-I3064</f>
        <v>8</v>
      </c>
      <c r="CQ3057" s="225">
        <f>+SUM(J3058:J3063)-J3064</f>
        <v>2.5</v>
      </c>
      <c r="CR3057" s="225">
        <f>+SUM(K3058:K3063)-K3064</f>
        <v>0</v>
      </c>
      <c r="CS3057" s="90"/>
      <c r="CT3057" s="90"/>
      <c r="CU3057" s="90"/>
      <c r="CV3057" s="90"/>
      <c r="CW3057" s="90"/>
      <c r="CX3057" s="90"/>
      <c r="CY3057" s="90"/>
      <c r="CZ3057" s="90"/>
      <c r="DA3057" s="90"/>
    </row>
    <row r="3058" spans="1:105" s="70" customFormat="1" ht="15" customHeight="1">
      <c r="A3058" s="228"/>
      <c r="B3058" s="614"/>
      <c r="C3058" s="545"/>
      <c r="D3058" s="237"/>
      <c r="E3058" s="237"/>
      <c r="F3058" s="242" t="s">
        <v>82</v>
      </c>
      <c r="G3058" s="71">
        <v>1.5</v>
      </c>
      <c r="H3058" s="83"/>
      <c r="I3058" s="83"/>
      <c r="J3058" s="83">
        <v>2.5</v>
      </c>
      <c r="K3058" s="83">
        <v>0</v>
      </c>
      <c r="L3058" s="83">
        <v>2.5</v>
      </c>
      <c r="M3058" s="83">
        <v>2.5</v>
      </c>
      <c r="N3058" s="83"/>
      <c r="O3058" s="83"/>
      <c r="P3058" s="83">
        <v>0</v>
      </c>
      <c r="Q3058" s="83">
        <v>0</v>
      </c>
      <c r="R3058" s="83">
        <v>2.5</v>
      </c>
      <c r="S3058" s="83">
        <v>0.5</v>
      </c>
      <c r="T3058" s="83">
        <v>2.5</v>
      </c>
      <c r="U3058" s="83">
        <v>2.5</v>
      </c>
      <c r="V3058" s="83"/>
      <c r="W3058" s="83"/>
      <c r="X3058" s="83">
        <v>2</v>
      </c>
      <c r="Y3058" s="83">
        <v>2</v>
      </c>
      <c r="Z3058" s="83">
        <v>2</v>
      </c>
      <c r="AA3058" s="83">
        <v>2</v>
      </c>
      <c r="AB3058" s="83"/>
      <c r="AC3058" s="79"/>
      <c r="AD3058" s="79">
        <v>1</v>
      </c>
      <c r="AE3058" s="79">
        <v>2</v>
      </c>
      <c r="AF3058" s="79">
        <v>2</v>
      </c>
      <c r="AG3058" s="79">
        <v>2</v>
      </c>
      <c r="AH3058" s="79">
        <v>2</v>
      </c>
      <c r="AI3058" s="79"/>
      <c r="AJ3058" s="79"/>
      <c r="AK3058" s="79">
        <v>2.5</v>
      </c>
      <c r="AL3058" s="79">
        <v>2.5</v>
      </c>
      <c r="AM3058" s="240"/>
      <c r="AN3058" s="240"/>
      <c r="AO3058" s="240"/>
      <c r="AP3058" s="240"/>
      <c r="AQ3058" s="240"/>
      <c r="AR3058" s="240"/>
      <c r="AS3058" s="240"/>
      <c r="AT3058" s="256"/>
      <c r="AU3058" s="256"/>
      <c r="AV3058" s="259"/>
      <c r="AW3058" s="259"/>
      <c r="AX3058" s="256"/>
      <c r="AY3058" s="256"/>
      <c r="AZ3058" s="256"/>
      <c r="BA3058" s="256"/>
      <c r="BB3058" s="256"/>
      <c r="BC3058" s="256"/>
      <c r="BD3058" s="256"/>
      <c r="BE3058" s="256"/>
      <c r="BF3058" s="256"/>
      <c r="BG3058" s="256"/>
      <c r="BH3058" s="256"/>
      <c r="BI3058" s="256"/>
      <c r="BJ3058" s="256"/>
      <c r="BK3058" s="256"/>
      <c r="BL3058" s="262"/>
      <c r="BM3058" s="262"/>
      <c r="BN3058" s="262"/>
      <c r="BO3058" s="262"/>
      <c r="BP3058" s="262"/>
      <c r="BQ3058" s="262"/>
      <c r="BR3058" s="270"/>
      <c r="BS3058" s="270"/>
      <c r="BT3058" s="270"/>
      <c r="BU3058" s="270"/>
      <c r="BV3058" s="270"/>
      <c r="BW3058" s="270"/>
      <c r="BX3058" s="256"/>
      <c r="BY3058" s="256"/>
      <c r="BZ3058" s="256"/>
      <c r="CA3058" s="267"/>
      <c r="CB3058" s="267"/>
      <c r="CC3058" s="274"/>
      <c r="CD3058" s="267"/>
      <c r="CE3058" s="267"/>
      <c r="CF3058" s="267"/>
      <c r="CG3058" s="267"/>
      <c r="CH3058" s="267"/>
      <c r="CI3058" s="267"/>
      <c r="CJ3058" s="267"/>
      <c r="CK3058" s="267"/>
      <c r="CL3058" s="265"/>
      <c r="CM3058" s="272"/>
      <c r="CN3058" s="264"/>
      <c r="CO3058" s="125"/>
      <c r="CP3058" s="226"/>
      <c r="CQ3058" s="226"/>
      <c r="CR3058" s="226"/>
      <c r="CS3058" s="90"/>
      <c r="CT3058" s="90"/>
      <c r="CU3058" s="90"/>
      <c r="CV3058" s="90"/>
      <c r="CW3058" s="90"/>
      <c r="CX3058" s="90"/>
      <c r="CY3058" s="90"/>
      <c r="CZ3058" s="90"/>
      <c r="DA3058" s="90"/>
    </row>
    <row r="3059" spans="1:105" s="70" customFormat="1" ht="15" customHeight="1">
      <c r="A3059" s="228"/>
      <c r="B3059" s="614"/>
      <c r="C3059" s="545"/>
      <c r="D3059" s="237"/>
      <c r="E3059" s="237"/>
      <c r="F3059" s="243"/>
      <c r="G3059" s="72">
        <v>2</v>
      </c>
      <c r="H3059" s="84"/>
      <c r="I3059" s="84">
        <v>8</v>
      </c>
      <c r="J3059" s="84"/>
      <c r="K3059" s="84"/>
      <c r="L3059" s="84"/>
      <c r="M3059" s="84"/>
      <c r="N3059" s="84"/>
      <c r="O3059" s="84">
        <v>8</v>
      </c>
      <c r="P3059" s="84"/>
      <c r="Q3059" s="84"/>
      <c r="R3059" s="84"/>
      <c r="S3059" s="84"/>
      <c r="T3059" s="84"/>
      <c r="U3059" s="84"/>
      <c r="V3059" s="84"/>
      <c r="W3059" s="84"/>
      <c r="X3059" s="84">
        <v>0.5</v>
      </c>
      <c r="Y3059" s="84">
        <v>0.5</v>
      </c>
      <c r="Z3059" s="84">
        <v>0.5</v>
      </c>
      <c r="AA3059" s="84">
        <v>0.5</v>
      </c>
      <c r="AB3059" s="84"/>
      <c r="AC3059" s="80"/>
      <c r="AD3059" s="80">
        <v>0.5</v>
      </c>
      <c r="AE3059" s="80">
        <v>0.5</v>
      </c>
      <c r="AF3059" s="80">
        <v>0.5</v>
      </c>
      <c r="AG3059" s="80">
        <v>0.5</v>
      </c>
      <c r="AH3059" s="80">
        <v>0.5</v>
      </c>
      <c r="AI3059" s="80"/>
      <c r="AJ3059" s="80"/>
      <c r="AK3059" s="80"/>
      <c r="AL3059" s="80"/>
      <c r="AM3059" s="240"/>
      <c r="AN3059" s="240"/>
      <c r="AO3059" s="240"/>
      <c r="AP3059" s="240"/>
      <c r="AQ3059" s="240"/>
      <c r="AR3059" s="240"/>
      <c r="AS3059" s="240"/>
      <c r="AT3059" s="256"/>
      <c r="AU3059" s="256"/>
      <c r="AV3059" s="259"/>
      <c r="AW3059" s="259"/>
      <c r="AX3059" s="256"/>
      <c r="AY3059" s="256"/>
      <c r="AZ3059" s="256"/>
      <c r="BA3059" s="256"/>
      <c r="BB3059" s="256"/>
      <c r="BC3059" s="256"/>
      <c r="BD3059" s="256"/>
      <c r="BE3059" s="256"/>
      <c r="BF3059" s="256"/>
      <c r="BG3059" s="256"/>
      <c r="BH3059" s="256"/>
      <c r="BI3059" s="256"/>
      <c r="BJ3059" s="256"/>
      <c r="BK3059" s="256"/>
      <c r="BL3059" s="262"/>
      <c r="BM3059" s="262"/>
      <c r="BN3059" s="262"/>
      <c r="BO3059" s="262"/>
      <c r="BP3059" s="262"/>
      <c r="BQ3059" s="262"/>
      <c r="BR3059" s="270"/>
      <c r="BS3059" s="270"/>
      <c r="BT3059" s="270"/>
      <c r="BU3059" s="270"/>
      <c r="BV3059" s="270"/>
      <c r="BW3059" s="270"/>
      <c r="BX3059" s="256"/>
      <c r="BY3059" s="256"/>
      <c r="BZ3059" s="256"/>
      <c r="CA3059" s="267"/>
      <c r="CB3059" s="267"/>
      <c r="CC3059" s="274"/>
      <c r="CD3059" s="267"/>
      <c r="CE3059" s="267"/>
      <c r="CF3059" s="267"/>
      <c r="CG3059" s="267"/>
      <c r="CH3059" s="267"/>
      <c r="CI3059" s="267"/>
      <c r="CJ3059" s="267"/>
      <c r="CK3059" s="267"/>
      <c r="CL3059" s="265"/>
      <c r="CM3059" s="272"/>
      <c r="CN3059" s="264"/>
      <c r="CO3059" s="125"/>
      <c r="CP3059" s="226"/>
      <c r="CQ3059" s="226"/>
      <c r="CR3059" s="226"/>
      <c r="CS3059" s="90"/>
      <c r="CT3059" s="90"/>
      <c r="CU3059" s="90"/>
      <c r="CV3059" s="90"/>
      <c r="CW3059" s="90"/>
      <c r="CX3059" s="90"/>
      <c r="CY3059" s="90"/>
      <c r="CZ3059" s="90"/>
      <c r="DA3059" s="90"/>
    </row>
    <row r="3060" spans="1:105" s="70" customFormat="1" ht="15" customHeight="1">
      <c r="A3060" s="228"/>
      <c r="B3060" s="614"/>
      <c r="C3060" s="545"/>
      <c r="D3060" s="237"/>
      <c r="E3060" s="237"/>
      <c r="F3060" s="243"/>
      <c r="G3060" s="72">
        <v>2.1</v>
      </c>
      <c r="H3060" s="84"/>
      <c r="I3060" s="84"/>
      <c r="J3060" s="84"/>
      <c r="K3060" s="84"/>
      <c r="L3060" s="84"/>
      <c r="M3060" s="84"/>
      <c r="N3060" s="84"/>
      <c r="O3060" s="84"/>
      <c r="P3060" s="84"/>
      <c r="Q3060" s="84"/>
      <c r="R3060" s="84"/>
      <c r="S3060" s="84"/>
      <c r="T3060" s="84"/>
      <c r="U3060" s="84"/>
      <c r="V3060" s="84"/>
      <c r="W3060" s="84"/>
      <c r="X3060" s="84"/>
      <c r="Y3060" s="84"/>
      <c r="Z3060" s="84"/>
      <c r="AA3060" s="84"/>
      <c r="AB3060" s="84"/>
      <c r="AC3060" s="80"/>
      <c r="AD3060" s="80"/>
      <c r="AE3060" s="80"/>
      <c r="AF3060" s="80"/>
      <c r="AG3060" s="80"/>
      <c r="AH3060" s="80"/>
      <c r="AI3060" s="80"/>
      <c r="AJ3060" s="80"/>
      <c r="AK3060" s="80"/>
      <c r="AL3060" s="80"/>
      <c r="AM3060" s="240"/>
      <c r="AN3060" s="240"/>
      <c r="AO3060" s="240"/>
      <c r="AP3060" s="240"/>
      <c r="AQ3060" s="240"/>
      <c r="AR3060" s="240"/>
      <c r="AS3060" s="240"/>
      <c r="AT3060" s="256"/>
      <c r="AU3060" s="256"/>
      <c r="AV3060" s="259"/>
      <c r="AW3060" s="259"/>
      <c r="AX3060" s="256"/>
      <c r="AY3060" s="256"/>
      <c r="AZ3060" s="256"/>
      <c r="BA3060" s="256"/>
      <c r="BB3060" s="256"/>
      <c r="BC3060" s="256"/>
      <c r="BD3060" s="256"/>
      <c r="BE3060" s="256"/>
      <c r="BF3060" s="256"/>
      <c r="BG3060" s="256"/>
      <c r="BH3060" s="256"/>
      <c r="BI3060" s="256"/>
      <c r="BJ3060" s="256"/>
      <c r="BK3060" s="256"/>
      <c r="BL3060" s="262"/>
      <c r="BM3060" s="262"/>
      <c r="BN3060" s="262"/>
      <c r="BO3060" s="262"/>
      <c r="BP3060" s="262"/>
      <c r="BQ3060" s="262"/>
      <c r="BR3060" s="270"/>
      <c r="BS3060" s="270"/>
      <c r="BT3060" s="270"/>
      <c r="BU3060" s="270"/>
      <c r="BV3060" s="270"/>
      <c r="BW3060" s="270"/>
      <c r="BX3060" s="256"/>
      <c r="BY3060" s="256"/>
      <c r="BZ3060" s="256"/>
      <c r="CA3060" s="267"/>
      <c r="CB3060" s="267"/>
      <c r="CC3060" s="274"/>
      <c r="CD3060" s="267"/>
      <c r="CE3060" s="267"/>
      <c r="CF3060" s="267"/>
      <c r="CG3060" s="267"/>
      <c r="CH3060" s="267"/>
      <c r="CI3060" s="267"/>
      <c r="CJ3060" s="267"/>
      <c r="CK3060" s="267"/>
      <c r="CL3060" s="265"/>
      <c r="CM3060" s="272"/>
      <c r="CN3060" s="264"/>
      <c r="CO3060" s="125"/>
      <c r="CP3060" s="226"/>
      <c r="CQ3060" s="226"/>
      <c r="CR3060" s="226"/>
      <c r="CS3060" s="90"/>
      <c r="CT3060" s="90"/>
      <c r="CU3060" s="90"/>
      <c r="CV3060" s="90"/>
      <c r="CW3060" s="90"/>
      <c r="CX3060" s="90"/>
      <c r="CY3060" s="90"/>
      <c r="CZ3060" s="90"/>
      <c r="DA3060" s="90"/>
    </row>
    <row r="3061" spans="1:105" s="70" customFormat="1" ht="15" customHeight="1">
      <c r="A3061" s="228"/>
      <c r="B3061" s="614"/>
      <c r="C3061" s="545"/>
      <c r="D3061" s="237"/>
      <c r="E3061" s="237"/>
      <c r="F3061" s="243"/>
      <c r="G3061" s="72">
        <v>2.7</v>
      </c>
      <c r="H3061" s="84"/>
      <c r="I3061" s="84"/>
      <c r="J3061" s="84"/>
      <c r="K3061" s="84"/>
      <c r="L3061" s="84"/>
      <c r="M3061" s="84"/>
      <c r="N3061" s="84"/>
      <c r="O3061" s="84"/>
      <c r="P3061" s="84"/>
      <c r="Q3061" s="84"/>
      <c r="R3061" s="84"/>
      <c r="S3061" s="84"/>
      <c r="T3061" s="84"/>
      <c r="U3061" s="84"/>
      <c r="V3061" s="84"/>
      <c r="W3061" s="84"/>
      <c r="X3061" s="84"/>
      <c r="Y3061" s="84"/>
      <c r="Z3061" s="84"/>
      <c r="AA3061" s="84"/>
      <c r="AB3061" s="84"/>
      <c r="AC3061" s="80"/>
      <c r="AD3061" s="80"/>
      <c r="AE3061" s="80"/>
      <c r="AF3061" s="80"/>
      <c r="AG3061" s="80"/>
      <c r="AH3061" s="80"/>
      <c r="AI3061" s="80"/>
      <c r="AJ3061" s="80"/>
      <c r="AK3061" s="80"/>
      <c r="AL3061" s="80"/>
      <c r="AM3061" s="240"/>
      <c r="AN3061" s="240"/>
      <c r="AO3061" s="240"/>
      <c r="AP3061" s="240"/>
      <c r="AQ3061" s="240"/>
      <c r="AR3061" s="240"/>
      <c r="AS3061" s="240"/>
      <c r="AT3061" s="256"/>
      <c r="AU3061" s="256"/>
      <c r="AV3061" s="259"/>
      <c r="AW3061" s="259"/>
      <c r="AX3061" s="256"/>
      <c r="AY3061" s="256"/>
      <c r="AZ3061" s="256"/>
      <c r="BA3061" s="256"/>
      <c r="BB3061" s="256"/>
      <c r="BC3061" s="256"/>
      <c r="BD3061" s="256"/>
      <c r="BE3061" s="256"/>
      <c r="BF3061" s="256"/>
      <c r="BG3061" s="256"/>
      <c r="BH3061" s="256"/>
      <c r="BI3061" s="256"/>
      <c r="BJ3061" s="256"/>
      <c r="BK3061" s="256"/>
      <c r="BL3061" s="262"/>
      <c r="BM3061" s="262"/>
      <c r="BN3061" s="262"/>
      <c r="BO3061" s="262"/>
      <c r="BP3061" s="262"/>
      <c r="BQ3061" s="262"/>
      <c r="BR3061" s="270"/>
      <c r="BS3061" s="270"/>
      <c r="BT3061" s="270"/>
      <c r="BU3061" s="270"/>
      <c r="BV3061" s="270"/>
      <c r="BW3061" s="270"/>
      <c r="BX3061" s="256"/>
      <c r="BY3061" s="256"/>
      <c r="BZ3061" s="256"/>
      <c r="CA3061" s="267"/>
      <c r="CB3061" s="267"/>
      <c r="CC3061" s="274"/>
      <c r="CD3061" s="267"/>
      <c r="CE3061" s="267"/>
      <c r="CF3061" s="267"/>
      <c r="CG3061" s="267"/>
      <c r="CH3061" s="267"/>
      <c r="CI3061" s="267"/>
      <c r="CJ3061" s="267"/>
      <c r="CK3061" s="267"/>
      <c r="CL3061" s="265"/>
      <c r="CM3061" s="272"/>
      <c r="CN3061" s="264"/>
      <c r="CO3061" s="125"/>
      <c r="CP3061" s="226"/>
      <c r="CQ3061" s="226"/>
      <c r="CR3061" s="226"/>
      <c r="CS3061" s="90"/>
      <c r="CT3061" s="90"/>
      <c r="CU3061" s="90"/>
      <c r="CV3061" s="90"/>
      <c r="CW3061" s="90"/>
      <c r="CX3061" s="90"/>
      <c r="CY3061" s="90"/>
      <c r="CZ3061" s="90"/>
      <c r="DA3061" s="90"/>
    </row>
    <row r="3062" spans="1:105" s="70" customFormat="1" ht="15" customHeight="1">
      <c r="A3062" s="228"/>
      <c r="B3062" s="614"/>
      <c r="C3062" s="545"/>
      <c r="D3062" s="237"/>
      <c r="E3062" s="237"/>
      <c r="F3062" s="243"/>
      <c r="G3062" s="72">
        <v>3</v>
      </c>
      <c r="H3062" s="84"/>
      <c r="I3062" s="84"/>
      <c r="J3062" s="84"/>
      <c r="K3062" s="84"/>
      <c r="L3062" s="84"/>
      <c r="M3062" s="84"/>
      <c r="N3062" s="84"/>
      <c r="O3062" s="84"/>
      <c r="P3062" s="84"/>
      <c r="Q3062" s="84"/>
      <c r="R3062" s="84"/>
      <c r="S3062" s="84"/>
      <c r="T3062" s="84"/>
      <c r="U3062" s="84"/>
      <c r="V3062" s="84"/>
      <c r="W3062" s="84"/>
      <c r="X3062" s="84"/>
      <c r="Y3062" s="84"/>
      <c r="Z3062" s="84"/>
      <c r="AA3062" s="84"/>
      <c r="AB3062" s="84"/>
      <c r="AC3062" s="80"/>
      <c r="AD3062" s="80"/>
      <c r="AE3062" s="80"/>
      <c r="AF3062" s="80"/>
      <c r="AG3062" s="80"/>
      <c r="AH3062" s="80"/>
      <c r="AI3062" s="80"/>
      <c r="AJ3062" s="80"/>
      <c r="AK3062" s="80"/>
      <c r="AL3062" s="80"/>
      <c r="AM3062" s="240"/>
      <c r="AN3062" s="240"/>
      <c r="AO3062" s="240"/>
      <c r="AP3062" s="240"/>
      <c r="AQ3062" s="240"/>
      <c r="AR3062" s="240"/>
      <c r="AS3062" s="240"/>
      <c r="AT3062" s="256"/>
      <c r="AU3062" s="256"/>
      <c r="AV3062" s="259"/>
      <c r="AW3062" s="259"/>
      <c r="AX3062" s="256"/>
      <c r="AY3062" s="256"/>
      <c r="AZ3062" s="256"/>
      <c r="BA3062" s="256"/>
      <c r="BB3062" s="256"/>
      <c r="BC3062" s="256"/>
      <c r="BD3062" s="256"/>
      <c r="BE3062" s="256"/>
      <c r="BF3062" s="256"/>
      <c r="BG3062" s="256"/>
      <c r="BH3062" s="256"/>
      <c r="BI3062" s="256"/>
      <c r="BJ3062" s="256"/>
      <c r="BK3062" s="256"/>
      <c r="BL3062" s="262"/>
      <c r="BM3062" s="262"/>
      <c r="BN3062" s="262"/>
      <c r="BO3062" s="262"/>
      <c r="BP3062" s="262"/>
      <c r="BQ3062" s="262"/>
      <c r="BR3062" s="270"/>
      <c r="BS3062" s="270"/>
      <c r="BT3062" s="270"/>
      <c r="BU3062" s="270"/>
      <c r="BV3062" s="270"/>
      <c r="BW3062" s="270"/>
      <c r="BX3062" s="256"/>
      <c r="BY3062" s="256"/>
      <c r="BZ3062" s="256"/>
      <c r="CA3062" s="267"/>
      <c r="CB3062" s="267"/>
      <c r="CC3062" s="274"/>
      <c r="CD3062" s="267"/>
      <c r="CE3062" s="267"/>
      <c r="CF3062" s="267"/>
      <c r="CG3062" s="267"/>
      <c r="CH3062" s="267"/>
      <c r="CI3062" s="267"/>
      <c r="CJ3062" s="267"/>
      <c r="CK3062" s="267"/>
      <c r="CL3062" s="265"/>
      <c r="CM3062" s="272"/>
      <c r="CN3062" s="264"/>
      <c r="CO3062" s="125"/>
      <c r="CP3062" s="226"/>
      <c r="CQ3062" s="226"/>
      <c r="CR3062" s="226"/>
      <c r="CS3062" s="90"/>
      <c r="CT3062" s="90"/>
      <c r="CU3062" s="90"/>
      <c r="CV3062" s="90"/>
      <c r="CW3062" s="90"/>
      <c r="CX3062" s="90"/>
      <c r="CY3062" s="90"/>
      <c r="CZ3062" s="90"/>
      <c r="DA3062" s="90"/>
    </row>
    <row r="3063" spans="1:105" s="70" customFormat="1" ht="15" customHeight="1">
      <c r="A3063" s="228"/>
      <c r="B3063" s="614"/>
      <c r="C3063" s="545"/>
      <c r="D3063" s="237"/>
      <c r="E3063" s="237"/>
      <c r="F3063" s="244"/>
      <c r="G3063" s="73">
        <v>3.9</v>
      </c>
      <c r="H3063" s="85"/>
      <c r="I3063" s="85"/>
      <c r="J3063" s="85"/>
      <c r="K3063" s="85"/>
      <c r="L3063" s="85"/>
      <c r="M3063" s="85"/>
      <c r="N3063" s="85"/>
      <c r="O3063" s="85"/>
      <c r="P3063" s="85"/>
      <c r="Q3063" s="85"/>
      <c r="R3063" s="85"/>
      <c r="S3063" s="85"/>
      <c r="T3063" s="85"/>
      <c r="U3063" s="85"/>
      <c r="V3063" s="85"/>
      <c r="W3063" s="85"/>
      <c r="X3063" s="85"/>
      <c r="Y3063" s="85"/>
      <c r="Z3063" s="85"/>
      <c r="AA3063" s="85"/>
      <c r="AB3063" s="85"/>
      <c r="AC3063" s="81"/>
      <c r="AD3063" s="81"/>
      <c r="AE3063" s="81"/>
      <c r="AF3063" s="81"/>
      <c r="AG3063" s="81"/>
      <c r="AH3063" s="81"/>
      <c r="AI3063" s="81"/>
      <c r="AJ3063" s="81"/>
      <c r="AK3063" s="81"/>
      <c r="AL3063" s="81"/>
      <c r="AM3063" s="240"/>
      <c r="AN3063" s="240"/>
      <c r="AO3063" s="240"/>
      <c r="AP3063" s="240"/>
      <c r="AQ3063" s="240"/>
      <c r="AR3063" s="240"/>
      <c r="AS3063" s="240"/>
      <c r="AT3063" s="256"/>
      <c r="AU3063" s="256"/>
      <c r="AV3063" s="259"/>
      <c r="AW3063" s="259"/>
      <c r="AX3063" s="256"/>
      <c r="AY3063" s="256"/>
      <c r="AZ3063" s="256"/>
      <c r="BA3063" s="256"/>
      <c r="BB3063" s="256"/>
      <c r="BC3063" s="256"/>
      <c r="BD3063" s="256"/>
      <c r="BE3063" s="256"/>
      <c r="BF3063" s="256"/>
      <c r="BG3063" s="256"/>
      <c r="BH3063" s="256"/>
      <c r="BI3063" s="256"/>
      <c r="BJ3063" s="256"/>
      <c r="BK3063" s="256"/>
      <c r="BL3063" s="262"/>
      <c r="BM3063" s="262"/>
      <c r="BN3063" s="262"/>
      <c r="BO3063" s="262"/>
      <c r="BP3063" s="262"/>
      <c r="BQ3063" s="262"/>
      <c r="BR3063" s="270"/>
      <c r="BS3063" s="270"/>
      <c r="BT3063" s="270"/>
      <c r="BU3063" s="270"/>
      <c r="BV3063" s="270"/>
      <c r="BW3063" s="270"/>
      <c r="BX3063" s="256"/>
      <c r="BY3063" s="256"/>
      <c r="BZ3063" s="256"/>
      <c r="CA3063" s="267"/>
      <c r="CB3063" s="267"/>
      <c r="CC3063" s="274"/>
      <c r="CD3063" s="267"/>
      <c r="CE3063" s="267"/>
      <c r="CF3063" s="267"/>
      <c r="CG3063" s="267"/>
      <c r="CH3063" s="267"/>
      <c r="CI3063" s="267"/>
      <c r="CJ3063" s="267"/>
      <c r="CK3063" s="267"/>
      <c r="CL3063" s="265"/>
      <c r="CM3063" s="272"/>
      <c r="CN3063" s="264"/>
      <c r="CO3063" s="125"/>
      <c r="CP3063" s="226"/>
      <c r="CQ3063" s="226"/>
      <c r="CR3063" s="226"/>
      <c r="CS3063" s="90"/>
      <c r="CT3063" s="90"/>
      <c r="CU3063" s="90"/>
      <c r="CV3063" s="90"/>
      <c r="CW3063" s="90"/>
      <c r="CX3063" s="90"/>
      <c r="CY3063" s="90"/>
      <c r="CZ3063" s="90"/>
      <c r="DA3063" s="90"/>
    </row>
    <row r="3064" spans="1:105" s="70" customFormat="1" ht="15" customHeight="1">
      <c r="A3064" s="229"/>
      <c r="B3064" s="615"/>
      <c r="C3064" s="546"/>
      <c r="D3064" s="238"/>
      <c r="E3064" s="238"/>
      <c r="F3064" s="245" t="s">
        <v>83</v>
      </c>
      <c r="G3064" s="246"/>
      <c r="H3064" s="82"/>
      <c r="I3064" s="82"/>
      <c r="J3064" s="82"/>
      <c r="K3064" s="82"/>
      <c r="L3064" s="82"/>
      <c r="M3064" s="82"/>
      <c r="N3064" s="82"/>
      <c r="O3064" s="82"/>
      <c r="P3064" s="82"/>
      <c r="Q3064" s="82"/>
      <c r="R3064" s="82"/>
      <c r="S3064" s="82"/>
      <c r="T3064" s="82"/>
      <c r="U3064" s="82">
        <v>1</v>
      </c>
      <c r="V3064" s="82"/>
      <c r="W3064" s="82"/>
      <c r="X3064" s="82"/>
      <c r="Y3064" s="82"/>
      <c r="Z3064" s="82"/>
      <c r="AA3064" s="82"/>
      <c r="AB3064" s="82"/>
      <c r="AC3064" s="82"/>
      <c r="AD3064" s="35"/>
      <c r="AE3064" s="35"/>
      <c r="AF3064" s="35"/>
      <c r="AG3064" s="35"/>
      <c r="AH3064" s="35">
        <v>1</v>
      </c>
      <c r="AI3064" s="35"/>
      <c r="AJ3064" s="35"/>
      <c r="AK3064" s="35"/>
      <c r="AL3064" s="35"/>
      <c r="AM3064" s="241"/>
      <c r="AN3064" s="241"/>
      <c r="AO3064" s="241"/>
      <c r="AP3064" s="241"/>
      <c r="AQ3064" s="241"/>
      <c r="AR3064" s="241"/>
      <c r="AS3064" s="241"/>
      <c r="AT3064" s="257"/>
      <c r="AU3064" s="257"/>
      <c r="AV3064" s="260"/>
      <c r="AW3064" s="260"/>
      <c r="AX3064" s="257"/>
      <c r="AY3064" s="257"/>
      <c r="AZ3064" s="257"/>
      <c r="BA3064" s="257"/>
      <c r="BB3064" s="257"/>
      <c r="BC3064" s="257"/>
      <c r="BD3064" s="257"/>
      <c r="BE3064" s="257"/>
      <c r="BF3064" s="257"/>
      <c r="BG3064" s="257"/>
      <c r="BH3064" s="257"/>
      <c r="BI3064" s="257"/>
      <c r="BJ3064" s="257"/>
      <c r="BK3064" s="257"/>
      <c r="BL3064" s="263"/>
      <c r="BM3064" s="263"/>
      <c r="BN3064" s="263"/>
      <c r="BO3064" s="263"/>
      <c r="BP3064" s="263"/>
      <c r="BQ3064" s="263"/>
      <c r="BR3064" s="271"/>
      <c r="BS3064" s="271"/>
      <c r="BT3064" s="271"/>
      <c r="BU3064" s="271"/>
      <c r="BV3064" s="271"/>
      <c r="BW3064" s="271"/>
      <c r="BX3064" s="257"/>
      <c r="BY3064" s="257"/>
      <c r="BZ3064" s="257"/>
      <c r="CA3064" s="268"/>
      <c r="CB3064" s="268"/>
      <c r="CC3064" s="275"/>
      <c r="CD3064" s="268"/>
      <c r="CE3064" s="268"/>
      <c r="CF3064" s="268"/>
      <c r="CG3064" s="268"/>
      <c r="CH3064" s="268"/>
      <c r="CI3064" s="268"/>
      <c r="CJ3064" s="268"/>
      <c r="CK3064" s="268"/>
      <c r="CL3064" s="265"/>
      <c r="CM3064" s="272"/>
      <c r="CN3064" s="264"/>
      <c r="CO3064" s="125"/>
      <c r="CP3064" s="226"/>
      <c r="CQ3064" s="226"/>
      <c r="CR3064" s="226"/>
      <c r="CS3064" s="90"/>
      <c r="CT3064" s="90"/>
      <c r="CU3064" s="90"/>
      <c r="CV3064" s="90"/>
      <c r="CW3064" s="90"/>
      <c r="CX3064" s="90"/>
      <c r="CY3064" s="90"/>
      <c r="CZ3064" s="90"/>
      <c r="DA3064" s="90"/>
    </row>
    <row r="3065" spans="1:105" s="70" customFormat="1" ht="15" customHeight="1">
      <c r="A3065" s="227">
        <f t="shared" si="985"/>
        <v>380</v>
      </c>
      <c r="B3065" s="613" t="s">
        <v>790</v>
      </c>
      <c r="C3065" s="544" t="s">
        <v>793</v>
      </c>
      <c r="D3065" s="236">
        <v>44263</v>
      </c>
      <c r="E3065" s="236" t="s">
        <v>353</v>
      </c>
      <c r="F3065" s="253" t="s">
        <v>80</v>
      </c>
      <c r="G3065" s="254"/>
      <c r="H3065" s="82" t="s">
        <v>69</v>
      </c>
      <c r="I3065" s="82"/>
      <c r="J3065" s="82" t="s">
        <v>60</v>
      </c>
      <c r="K3065" s="82" t="s">
        <v>60</v>
      </c>
      <c r="L3065" s="82" t="s">
        <v>60</v>
      </c>
      <c r="M3065" s="82" t="s">
        <v>60</v>
      </c>
      <c r="N3065" s="82" t="s">
        <v>60</v>
      </c>
      <c r="O3065" s="82"/>
      <c r="P3065" s="82" t="s">
        <v>60</v>
      </c>
      <c r="Q3065" s="82" t="s">
        <v>60</v>
      </c>
      <c r="R3065" s="82" t="s">
        <v>60</v>
      </c>
      <c r="S3065" s="82" t="s">
        <v>60</v>
      </c>
      <c r="T3065" s="82" t="s">
        <v>60</v>
      </c>
      <c r="U3065" s="82" t="s">
        <v>60</v>
      </c>
      <c r="V3065" s="82"/>
      <c r="W3065" s="82" t="s">
        <v>61</v>
      </c>
      <c r="X3065" s="82" t="s">
        <v>61</v>
      </c>
      <c r="Y3065" s="82" t="s">
        <v>61</v>
      </c>
      <c r="Z3065" s="82" t="s">
        <v>61</v>
      </c>
      <c r="AA3065" s="82" t="s">
        <v>61</v>
      </c>
      <c r="AB3065" s="82" t="s">
        <v>61</v>
      </c>
      <c r="AC3065" s="82"/>
      <c r="AD3065" s="82" t="s">
        <v>61</v>
      </c>
      <c r="AE3065" s="82" t="s">
        <v>61</v>
      </c>
      <c r="AF3065" s="82" t="s">
        <v>61</v>
      </c>
      <c r="AG3065" s="82" t="s">
        <v>61</v>
      </c>
      <c r="AH3065" s="82" t="s">
        <v>61</v>
      </c>
      <c r="AI3065" s="82" t="s">
        <v>1471</v>
      </c>
      <c r="AJ3065" s="82"/>
      <c r="AK3065" s="82" t="s">
        <v>60</v>
      </c>
      <c r="AL3065" s="82" t="s">
        <v>60</v>
      </c>
      <c r="AM3065" s="239">
        <f>COUNTIF(H3065:AL3065,"PH")+COUNTIF(H3065:AL3065,"PH/L")+COUNTIF(H3065:AL3065,"PM")</f>
        <v>0</v>
      </c>
      <c r="AN3065" s="239">
        <f>COUNTIF(H3065:AL3065,"PD")+COUNTIF(H3065:AL3065,"PDD")+COUNTIF(H3065:AL3065,"P/DS")/2+COUNTIF(H3065:AL3065,"PMD")</f>
        <v>0</v>
      </c>
      <c r="AO3065" s="239">
        <f>COUNTIF(H3065:AL3065,"PN")+COUNTIF(H3065:AL3065,"P/NS")/2+COUNTIF(H3065:AL3065,"PH")+COUNTIF(H3065:AL3065,"PH/F")/2+COUNTIF(H3065:AL3065,"PH/L")/2+COUNTIF(H3065:AL3065,"PM")</f>
        <v>0</v>
      </c>
      <c r="AP3065" s="239">
        <f>COUNTIF(H3065:AL3065,"BH")+COUNTIF(H3065:AL3065,"AL/BL")+COUNTIF(H3065:AL3065,"UL/BL")+COUNTIF(H3065:AL3065,"BM")</f>
        <v>0</v>
      </c>
      <c r="AQ3065" s="239">
        <f>COUNTIF(H3065:AL3065,"DS")+COUNTIF(H3065:AL3065,"AL/DS")/2+COUNTIF(H3065:AL3065,"UL/DS")/2+COUNTIF(H3065:AL3065,"CT")+COUNTIF(H3065:AL3065,"MD")</f>
        <v>13.5</v>
      </c>
      <c r="AR3065" s="239">
        <f>COUNTIF(H3065:AL3065,"NS")+COUNTIF(H3065:AL3065,"AL/NS")/2+COUNTIF(H3065:AL3065,"UL/NS")/2+COUNTIF(H3065:AL3065,"BH")+COUNTIF(H3065:AL3065,"AL/BF")/2+COUNTIF(H3065:AL3065,"AL/BL")/2+COUNTIF(H3065:AL3065,"UL/BL")/2+COUNTIF(H3065:AL3065,"UL/BF")/2+COUNTIF(H3065:AL3065,"BM")</f>
        <v>11</v>
      </c>
      <c r="AS3065" s="239">
        <f>COUNTIF(H3065:AL3065,"AL")+COUNTIF(H3065:AL3065,"AL/DS")/2+COUNTIF(H3065:AL3065,"AL/NS")/2+COUNTIF(H3065:AL3065,"NH")+COUNTIF(H3065:AL3065,"SL")+COUNTIF(H3065:AL3065,"NHD")+COUNTIF(H3065:AL3065,"B")+COUNTIF(H3065:AL3065,"HL")+COUNTIF(H3065:AL3065,"AL/BF")/2+COUNTIF(H3065:AL3065,"AL/BL")/2</f>
        <v>1</v>
      </c>
      <c r="AT3065" s="255">
        <f>COUNTIF(H3065:AL3065,"PD")+COUNTIF(H3065:AL3065,"PN")+COUNTIF(H3065:AL3065,"P/DS")/2+COUNTIF(H3065:AL3065,"P/NS")/2+COUNTIF(H3065:AL3065,"DS")+COUNTIF(H3065:AL3065,"NS")+COUNTIF(H3065:AL3065,"AL")+COUNTIF(H3065:AL3065,"AL/DS")+COUNTIF(H3065:AL3065,"AL/NS")+COUNTIF(H3065:AL3065,"NH")+COUNTIF(H3065:AL3065,"SL")+COUNTIF(H3065:AL3065,"UL/DS")/2+COUNTIF(H3065:AL3065,"UL/NS")/2+COUNTIF(H3065:AL3065,"CT")+COUNTIF(H3065:AL3065,"NHD")+COUNTIF(H3065:AL3065,"PDD")+COUNTIF(H3065:AL3065,"B")+COUNTIF(H3065:AL3065,"HL")+COUNTIF(H3065:AL3065,"PH")+COUNTIF(H3065:AL3065,"BH")+COUNTIF(H3065:AL3065,"AL/BF")+COUNTIF(H3065:AL3065,"AL/BL")+COUNTIF(H3065:AL3065,"UL/BF")/2+COUNTIF(H3065:AL3065,"UL/BL")/2+COUNTIF(H3065:AL3065,"PH/F")/2+COUNTIF(H3065:AL3065,"PH/L")/2+COUNTIF(H3065:AL3065,"MD")+COUNTIF(H3065:AL3065,"PMD")+COUNTIF(H3065:AL3065,"PM")+COUNTIF(H3065:AL3065,"BM")</f>
        <v>25.5</v>
      </c>
      <c r="AU3065" s="255">
        <f>COUNTIF(H3065:AL3065,"P/DS")/2+COUNTIF(H3065:AL3065,"P/NS")/2+COUNTIF(H3065:AL3065,"IL")+COUNTIF(H3065:AL3065,"NL")+COUNTIF(H3065:AL3065,"UL")+COUNTIF(H3065:AL3065,"UL/DS")/2+COUNTIF(H3065:AL3065,"UL/NS")/2+COUNTIF(H3065:AL3065,"KT")+COUNTIF(H3065:AL3065,"UL/BF")/2+COUNTIF(H3065:AL3065,"UL/BL")/2+COUNTIF(H3065:AL3065,"PH/F")/2+COUNTIF(H3065:AL3065,"PH/L")/2+COUNTIF(H3065:AL3065,"NB")</f>
        <v>0.5</v>
      </c>
      <c r="AV3065" s="258">
        <f>COUNTIF(H3065:AL3065,"PN")+COUNTIF(H3065:AL3065,"TVD")+COUNTIF(H3065:AL3065,"PH")+COUNTIF(H3065:AL3065,"PM")+COUNTIF(H3065:AL3065,"PDD")-COUNTIFS(H3065:AL3065,"PN",H3072:AL3072,"&gt;=3")-COUNTIFS(H3065:AL3065,"PM",H3072:AL3072,"&gt;=3")</f>
        <v>0</v>
      </c>
      <c r="AW3065" s="258">
        <f>COUNTIF(H3065:AL3065,"NS")+COUNTIF(H3065:AL3065,"D")+COUNTIF(H3065:AL3065,"BH")+COUNTIF(H3065:AL3065,"NHD")+COUNTIF(H3065:AL3065,"BM")-COUNTIFS(H3065:AL3065,"NS",H3072:AL3072,"&gt;=3")-COUNTIFS(H3065:AL3065,"BH",H3072:AL3072,"&gt;=3")-COUNTIFS(H3065:AL3065,"BM",H3072:AL3072,"&gt;=3")</f>
        <v>11</v>
      </c>
      <c r="AX3065" s="255">
        <f>COUNTIF(H3065:AL3065,"AL")+COUNTIF(H3065:AL3065,"AL/DS")/2+COUNTIF(H3065:AL3065,"AL/NS")/2+COUNTIF(H3065:AL3065,"AL/BF")+COUNTIF(H3065:AL3065,"AL/BL")/2</f>
        <v>0</v>
      </c>
      <c r="AY3065" s="255">
        <f>COUNTIF(H3065:AL3065,"SL")</f>
        <v>0</v>
      </c>
      <c r="AZ3065" s="255">
        <f>COUNTIF(H3065:AL3065,"NH")</f>
        <v>1</v>
      </c>
      <c r="BA3065" s="255">
        <f>COUNTIF(H3065:AL3065,"HL")</f>
        <v>0</v>
      </c>
      <c r="BB3065" s="255">
        <f>COUNTIF(G3065:AL3065,"P/DS")/2+COUNTIF(G3065:AL3065,"P/NS")/2+COUNTIF(G3065:AL3065,"UL")+COUNTIF(G3065:AL3065,"UL/DS")/2+COUNTIF(G3065:AL3065,"UL/NS")/2+COUNTIF(G3065:AL3065,"UL/BL")/2+COUNTIF(G3065:AL3065,"UL/BF")/2+COUNTIF(G3065:AL3065,"PH/F")/2+COUNTIF(G3065:AL3065,"PH/L")/2</f>
        <v>0.5</v>
      </c>
      <c r="BC3065" s="255">
        <f>COUNTIF(H3065:AL3065,"NB")</f>
        <v>0</v>
      </c>
      <c r="BD3065" s="255">
        <f>COUNTIF(H3065:AL3065,"NL")</f>
        <v>0</v>
      </c>
      <c r="BE3065" s="255">
        <f>COUNTIF(H3065:AL3065,"IL")</f>
        <v>0</v>
      </c>
      <c r="BF3065" s="255">
        <f>COUNTIF(H3065:AL3065,"KT")</f>
        <v>0</v>
      </c>
      <c r="BG3065" s="255">
        <f>COUNTIF(H3065:AL3065,"L70")</f>
        <v>0</v>
      </c>
      <c r="BH3065" s="255">
        <f>COUNTIF(H3065:AL3065,"MD")</f>
        <v>0</v>
      </c>
      <c r="BI3065" s="255">
        <f>COUNTIF(H3065:AL3065,"PMD")</f>
        <v>0</v>
      </c>
      <c r="BJ3065" s="255">
        <f>COUNTIF(H3065:AL3065,"PM")</f>
        <v>0</v>
      </c>
      <c r="BK3065" s="255">
        <f>COUNTIF(H3065:AL3065,"BM")</f>
        <v>0</v>
      </c>
      <c r="BL3065" s="261">
        <f>SUMIF(H3065:AL3065,"PD",H3066:AL3066)+SUMIF(H3065:AL3065,"PN",H3066:AL3066)+SUMIF(H3065:AL3065,"P/DS",H3066:AL3066)+SUMIF(H3065:AL3065,"PN/F",H3066:AL3066)+SUMIF(H3065:AL3065,"PN/L",H3066:AL3066)+SUMIF(H3065:AL3065,"TV",H3066:AL3066)+SUMIF(H3065:AL3065,"TVD",H3066:AL3066)+SUMIF(H3065:AL3065,"PDD",H3066:AL3066)</f>
        <v>0</v>
      </c>
      <c r="BM3065" s="261">
        <f>SUMIF(H3065:AL3065,"PD",H3067:AL3067)+SUMIF(H3065:AL3065,"PN",H3067:AL3067)+SUMIF(H3065:AL3065,"P/DS",H3067:AL3067)+SUMIF(H3065:AL3065,"PN/F",H3067:AL3067)+SUMIF(H3065:AL3065,"PN/L",H3067:AL3067)+SUMIF(H3065:AL3065,"TV",H3067:AL3067)+SUMIF(H3065:AL3065,"TVD",H3067:AL3067)+SUMIF(H3065:AL3065,"PDD",H3067:AL3067)+SUMIF(H3065:AL3065,"PMD",H3067:AL3067)</f>
        <v>0</v>
      </c>
      <c r="BN3065" s="261">
        <f>SUMIF(H3065:AL3065,"PD",H3068:AL3068)+SUMIF(H3065:AL3065,"PN",H3068:AL3068)+SUMIF(H3065:AL3065,"P/DS",H3068:AL3068)+SUMIF(H3065:AL3065,"PN/F",H3068:AL3068)+SUMIF(H3065:AL3065,"PN/L",H3068:AL3068)+SUMIF(H3065:AL3065,"TV",H3068:AL3068)+SUMIF(H3065:AL3065,"TVD",H3068:AL3068)</f>
        <v>0</v>
      </c>
      <c r="BO3065" s="261">
        <f>SUMIF(H3065:AL3065,"PD",H3069:AL3069)+SUMIF(H3065:AL3065,"PN",H3069:AL3069)+SUMIF(H3065:AL3065,"P/DS",H3069:AL3069)+SUMIF(H3065:AL3065,"PN/F",H3069:AL3069)+SUMIF(H3065:AL3065,"PN/L",H3069:AL3069)+SUMIF(H3065:AL3065,"TV",H3069:AL3069)+SUMIF(H3065:AL3065,"TVD",H3069:AL3069)</f>
        <v>0</v>
      </c>
      <c r="BP3065" s="261">
        <f>SUMIF(H3065:AL3065,"PD",H3070:AL3070)+SUMIF(H3065:AL3065,"PN",H3070:AL3070)+SUMIF(H3065:AL3065,"P/DS",H3070:AL3070)+SUMIF(H3065:AL3065,"PN/F",H3070:AL3070)+SUMIF(H3065:AL3065,"PN/L",H3070:AL3070)+SUMIF(H3065:AL3065,"TV",H3070:AL3070)+SUMIF(H3065:AL3065,"TVD",H3070:AL3070)+SUMIF(H3065:AL3065,"PDD",H3070:AL3070)+SUMIF(H3065:AL3065,"PH",H3070:AL3070)+SUMIF(H3065:AL3065,"PM",H3070:AL3070)</f>
        <v>0</v>
      </c>
      <c r="BQ3065" s="261">
        <f>SUMIF(H3065:AL3065,"PD",H3071:AL3071)+SUMIF(H3065:AL3065,"PN",H3071:AL3071)+SUMIF(H3065:AL3065,"P/DS",H3071:AL3071)+SUMIF(H3065:AL3065,"PN/F",H3071:AL3071)+SUMIF(H3065:AL3065,"PN/L",H3071:AL3071)+SUMIF(H3065:AL3065,"TV",H3071:AL3071)+SUMIF(H3065:AL3065,"TVD",H3071:AL3071)+SUMIF(H3065:AL3065,"PDD",H3071:AL3071)+SUMIF(H3065:AL3065,"PH",H3071:AL3071)+SUMIF(H3065:AL3065,"PM",H3071:AL3071)</f>
        <v>0</v>
      </c>
      <c r="BR3065" s="269">
        <f>SUM(H3066:AL3066)-BL3065</f>
        <v>29.5</v>
      </c>
      <c r="BS3065" s="269">
        <f>SUM(H3067:AL3067)-BM3065</f>
        <v>20.5</v>
      </c>
      <c r="BT3065" s="269">
        <f>SUM(H3068:AL3068)-BN3065</f>
        <v>0</v>
      </c>
      <c r="BU3065" s="269">
        <f>SUM(H3069:AL3069)-BO3065</f>
        <v>0</v>
      </c>
      <c r="BV3065" s="269">
        <f>SUM(H3070:AL3070)-BP3065</f>
        <v>0</v>
      </c>
      <c r="BW3065" s="269">
        <f>SUM(H3071:AL3071)-BQ3065</f>
        <v>0</v>
      </c>
      <c r="BX3065" s="255">
        <f>SUMIF(H3065:AL3065,"PD",H3072:AL3072)+SUMIF(H3065:AL3065,"PN",H3072:AL3072)+SUMIF(H3065:AL3065,"P/DS",H3072:AL3072)+SUMIF(H3065:AL3065,"PN/F",H3072:AL3072)+SUMIF(H3065:AL3065,"PN/L",H3072:AL3072)</f>
        <v>0</v>
      </c>
      <c r="BY3065" s="255">
        <f>SUM(H3072:AL3072)-BX3065</f>
        <v>0</v>
      </c>
      <c r="BZ3065" s="255">
        <f t="shared" ref="BZ3065" si="990">+SUM(BL3065:BW3072)</f>
        <v>50</v>
      </c>
      <c r="CA3065" s="266">
        <f>(COUNTIFS(H3065:AL3065,"PD",H3066:AL3066,"&gt;=2"))*0.5-IF(CN3065="VP",COUNTIFS($H$16:$AL$16,"SAT",H3065:AL3065,"PD",H3066:AL3066,"&gt;=2"))*0.5</f>
        <v>0</v>
      </c>
      <c r="CB3065" s="266">
        <f>(COUNTIFS(H3065:AL3065,"PN",H3067:AL3067,"&gt;=0.5",H3066:AL3066,"&gt;=1.5"))*0.5+COUNTIFS(H3065:AL3065,"PDD",H3067:AL3067,"&gt;=0.5",H3066:AL3066,"&gt;=1.5")*0.5</f>
        <v>0</v>
      </c>
      <c r="CC3065" s="273">
        <f>(COUNTIFS(H3065:AL3065,"TV",H3067:AL3067,"&gt;=10"))*0.5+(COUNTIFS(H3065:AL3065,"PMD",H3067:AL3067,"&gt;=2"))*0.5</f>
        <v>0</v>
      </c>
      <c r="CD3065" s="266">
        <f>(COUNTIFS(H3065:AL3065,"TVD",H3069:AL3069,"&gt;=6.5",H3067:AL3067,"&gt;=3.5"))*0.5</f>
        <v>0</v>
      </c>
      <c r="CE3065" s="266">
        <f>(COUNTIFS(H3065:AL3065,"PD",H3070:AL3070,"&gt;=10"))*0.5</f>
        <v>0</v>
      </c>
      <c r="CF3065" s="266">
        <f>(COUNTIFS(H3065:AL3065,"PDD",H3070:AL3070,"&gt;=3.5",H3071:AL3071,"&gt;=6.5")+COUNTIFS(H3065:AL3065,"PH",H3071:AL3071,"&gt;=0.5",H3070:AL3070,"&gt;=1.5")+COUNTIFS(H3065:AL3065,"PM",H3071:AL3071,"&gt;=0.5",H3070:AL3070,"&gt;=1.5"))*0.5</f>
        <v>0</v>
      </c>
      <c r="CG3065" s="266">
        <f>(COUNTIFS(H3065:AL3065,"DS",H3066:AL3066,"&gt;=2")+COUNTIFS(H3065:AL3065,"AL/DS",H3066:AL3066,"&gt;=2"))*0.5-IF(CN3065="VP",COUNTIFS($H$16:$AL$16,"SAT",H3065:AL3065,"DS",H3066:AL3066,"&gt;=2"))*0.5</f>
        <v>3.5</v>
      </c>
      <c r="CH3065" s="266">
        <f>(COUNTIFS(H3065:AL3065,"NS",H3067:AL3067,"&gt;=0.5",H3066:AL3066,"&gt;=1.5")+COUNTIFS(H3065:AL3065,"AL/NS",H3067:AL3067,"&gt;=0.5",H3066:AL3066,"&gt;=1.5")+COUNTIFS(H3065:AL3065,"NHD",H3067:AL3067,"&gt;=4.5",H3070:AL3070,"&gt;=2",H3066:AL3066,"&gt;=1.5"))*0.5</f>
        <v>2.5</v>
      </c>
      <c r="CI3065" s="266">
        <f>(COUNTIF(H3067:AL3067,"&gt;=10")+COUNTIFS(H3065:AL3065,"MD",H3067:AL3067,"&gt;=2")-COUNTIFS(H3065:AL3065,"TV",H3067:AL3067,"&gt;=10"))*0.5</f>
        <v>0</v>
      </c>
      <c r="CJ3065" s="266">
        <f>(COUNTIFS(H3065:AL3065,"D",H3069:AL3069,"&gt;=6.5",H3067:AL3067,"&gt;=3.5"))*0.5</f>
        <v>0</v>
      </c>
      <c r="CK3065" s="266">
        <f>(COUNTIF(H3070:AL3070,"&gt;=10")-COUNTIFS(H3065:AL3065,"PD",H3070:AL3070,"&gt;=10"))*0.5</f>
        <v>0</v>
      </c>
      <c r="CL3065" s="265">
        <f>(COUNTIFS(H3065:AL3065,"NHD",H3070:AL3070,"&gt;=3.5",H3071:AL3071,"&gt;=6.5")+COUNTIFS(H3065:AL3065,"BH",H3070:AL3070,"&gt;=1.5",H3071:AL3071,"&gt;=0.5")+COUNTIFS(H3065:AL3065,"BM",H3070:AL3070,"&gt;=1.5",H3071:AL3071,"&gt;=0.5")+COUNTIFS(H3065:AL3065,"D",H3070:AL3070,"&gt;=1.5",H3071:AL3071,"&gt;=0.5"))*0.5</f>
        <v>0</v>
      </c>
      <c r="CM3065" s="272"/>
      <c r="CN3065" s="264" t="s">
        <v>723</v>
      </c>
      <c r="CO3065" s="125">
        <f t="shared" ref="CO3065" si="991">+AM3065+AN3065+AO3065+AP3065+AQ3065+AR3065+AS3065+AU3065+BG3065</f>
        <v>26</v>
      </c>
      <c r="CP3065" s="225">
        <f>+SUM(I3066:I3071)-I3072</f>
        <v>8</v>
      </c>
      <c r="CQ3065" s="225">
        <f>+SUM(J3066:J3071)-J3072</f>
        <v>2.5</v>
      </c>
      <c r="CR3065" s="225">
        <f>+SUM(K3066:K3071)-K3072</f>
        <v>0</v>
      </c>
      <c r="CS3065" s="90"/>
      <c r="CT3065" s="90"/>
      <c r="CU3065" s="90"/>
      <c r="CV3065" s="90"/>
      <c r="CW3065" s="90"/>
      <c r="CX3065" s="90"/>
      <c r="CY3065" s="90"/>
      <c r="CZ3065" s="90"/>
      <c r="DA3065" s="90"/>
    </row>
    <row r="3066" spans="1:105" s="70" customFormat="1" ht="15" customHeight="1">
      <c r="A3066" s="228"/>
      <c r="B3066" s="614"/>
      <c r="C3066" s="545"/>
      <c r="D3066" s="237"/>
      <c r="E3066" s="237"/>
      <c r="F3066" s="242" t="s">
        <v>82</v>
      </c>
      <c r="G3066" s="71">
        <v>1.5</v>
      </c>
      <c r="H3066" s="83"/>
      <c r="I3066" s="83"/>
      <c r="J3066" s="83">
        <v>2.5</v>
      </c>
      <c r="K3066" s="83">
        <v>0</v>
      </c>
      <c r="L3066" s="83">
        <v>2.5</v>
      </c>
      <c r="M3066" s="83">
        <v>0</v>
      </c>
      <c r="N3066" s="83"/>
      <c r="O3066" s="83"/>
      <c r="P3066" s="83">
        <v>2.5</v>
      </c>
      <c r="Q3066" s="83">
        <v>2.5</v>
      </c>
      <c r="R3066" s="83">
        <v>0</v>
      </c>
      <c r="S3066" s="83">
        <v>2.5</v>
      </c>
      <c r="T3066" s="83"/>
      <c r="U3066" s="83"/>
      <c r="V3066" s="83"/>
      <c r="W3066" s="83">
        <v>2</v>
      </c>
      <c r="X3066" s="83">
        <v>2</v>
      </c>
      <c r="Y3066" s="83">
        <v>2</v>
      </c>
      <c r="Z3066" s="83">
        <v>2</v>
      </c>
      <c r="AA3066" s="83"/>
      <c r="AB3066" s="83"/>
      <c r="AC3066" s="79"/>
      <c r="AD3066" s="79"/>
      <c r="AE3066" s="79">
        <v>2</v>
      </c>
      <c r="AF3066" s="79">
        <v>0.5</v>
      </c>
      <c r="AG3066" s="79">
        <v>0.5</v>
      </c>
      <c r="AH3066" s="79">
        <v>1</v>
      </c>
      <c r="AI3066" s="79"/>
      <c r="AJ3066" s="79"/>
      <c r="AK3066" s="79">
        <v>2.5</v>
      </c>
      <c r="AL3066" s="79">
        <v>2.5</v>
      </c>
      <c r="AM3066" s="240"/>
      <c r="AN3066" s="240"/>
      <c r="AO3066" s="240"/>
      <c r="AP3066" s="240"/>
      <c r="AQ3066" s="240"/>
      <c r="AR3066" s="240"/>
      <c r="AS3066" s="240"/>
      <c r="AT3066" s="256"/>
      <c r="AU3066" s="256"/>
      <c r="AV3066" s="259"/>
      <c r="AW3066" s="259"/>
      <c r="AX3066" s="256"/>
      <c r="AY3066" s="256"/>
      <c r="AZ3066" s="256"/>
      <c r="BA3066" s="256"/>
      <c r="BB3066" s="256"/>
      <c r="BC3066" s="256"/>
      <c r="BD3066" s="256"/>
      <c r="BE3066" s="256"/>
      <c r="BF3066" s="256"/>
      <c r="BG3066" s="256"/>
      <c r="BH3066" s="256"/>
      <c r="BI3066" s="256"/>
      <c r="BJ3066" s="256"/>
      <c r="BK3066" s="256"/>
      <c r="BL3066" s="262"/>
      <c r="BM3066" s="262"/>
      <c r="BN3066" s="262"/>
      <c r="BO3066" s="262"/>
      <c r="BP3066" s="262"/>
      <c r="BQ3066" s="262"/>
      <c r="BR3066" s="270"/>
      <c r="BS3066" s="270"/>
      <c r="BT3066" s="270"/>
      <c r="BU3066" s="270"/>
      <c r="BV3066" s="270"/>
      <c r="BW3066" s="270"/>
      <c r="BX3066" s="256"/>
      <c r="BY3066" s="256"/>
      <c r="BZ3066" s="256"/>
      <c r="CA3066" s="267"/>
      <c r="CB3066" s="267"/>
      <c r="CC3066" s="274"/>
      <c r="CD3066" s="267"/>
      <c r="CE3066" s="267"/>
      <c r="CF3066" s="267"/>
      <c r="CG3066" s="267"/>
      <c r="CH3066" s="267"/>
      <c r="CI3066" s="267"/>
      <c r="CJ3066" s="267"/>
      <c r="CK3066" s="267"/>
      <c r="CL3066" s="265"/>
      <c r="CM3066" s="272"/>
      <c r="CN3066" s="264"/>
      <c r="CO3066" s="125"/>
      <c r="CP3066" s="226"/>
      <c r="CQ3066" s="226"/>
      <c r="CR3066" s="226"/>
      <c r="CS3066" s="90"/>
      <c r="CT3066" s="90"/>
      <c r="CU3066" s="90"/>
      <c r="CV3066" s="90"/>
      <c r="CW3066" s="90"/>
      <c r="CX3066" s="90"/>
      <c r="CY3066" s="90"/>
      <c r="CZ3066" s="90"/>
      <c r="DA3066" s="90"/>
    </row>
    <row r="3067" spans="1:105" s="70" customFormat="1" ht="15" customHeight="1">
      <c r="A3067" s="228"/>
      <c r="B3067" s="614"/>
      <c r="C3067" s="545"/>
      <c r="D3067" s="237"/>
      <c r="E3067" s="237"/>
      <c r="F3067" s="243"/>
      <c r="G3067" s="72">
        <v>2</v>
      </c>
      <c r="H3067" s="84"/>
      <c r="I3067" s="84">
        <v>8</v>
      </c>
      <c r="J3067" s="84"/>
      <c r="K3067" s="84"/>
      <c r="L3067" s="84"/>
      <c r="M3067" s="84"/>
      <c r="N3067" s="84"/>
      <c r="O3067" s="84">
        <v>8</v>
      </c>
      <c r="P3067" s="84"/>
      <c r="Q3067" s="84"/>
      <c r="R3067" s="84"/>
      <c r="S3067" s="84"/>
      <c r="T3067" s="84"/>
      <c r="U3067" s="84"/>
      <c r="V3067" s="84"/>
      <c r="W3067" s="84">
        <v>0.5</v>
      </c>
      <c r="X3067" s="84">
        <v>0.5</v>
      </c>
      <c r="Y3067" s="84">
        <v>0.5</v>
      </c>
      <c r="Z3067" s="84">
        <v>0.5</v>
      </c>
      <c r="AA3067" s="84">
        <v>0.5</v>
      </c>
      <c r="AB3067" s="84"/>
      <c r="AC3067" s="80"/>
      <c r="AD3067" s="80"/>
      <c r="AE3067" s="80">
        <v>0.5</v>
      </c>
      <c r="AF3067" s="80">
        <v>0.5</v>
      </c>
      <c r="AG3067" s="80">
        <v>0.5</v>
      </c>
      <c r="AH3067" s="80">
        <v>0.5</v>
      </c>
      <c r="AI3067" s="80"/>
      <c r="AJ3067" s="80"/>
      <c r="AK3067" s="80"/>
      <c r="AL3067" s="80"/>
      <c r="AM3067" s="240"/>
      <c r="AN3067" s="240"/>
      <c r="AO3067" s="240"/>
      <c r="AP3067" s="240"/>
      <c r="AQ3067" s="240"/>
      <c r="AR3067" s="240"/>
      <c r="AS3067" s="240"/>
      <c r="AT3067" s="256"/>
      <c r="AU3067" s="256"/>
      <c r="AV3067" s="259"/>
      <c r="AW3067" s="259"/>
      <c r="AX3067" s="256"/>
      <c r="AY3067" s="256"/>
      <c r="AZ3067" s="256"/>
      <c r="BA3067" s="256"/>
      <c r="BB3067" s="256"/>
      <c r="BC3067" s="256"/>
      <c r="BD3067" s="256"/>
      <c r="BE3067" s="256"/>
      <c r="BF3067" s="256"/>
      <c r="BG3067" s="256"/>
      <c r="BH3067" s="256"/>
      <c r="BI3067" s="256"/>
      <c r="BJ3067" s="256"/>
      <c r="BK3067" s="256"/>
      <c r="BL3067" s="262"/>
      <c r="BM3067" s="262"/>
      <c r="BN3067" s="262"/>
      <c r="BO3067" s="262"/>
      <c r="BP3067" s="262"/>
      <c r="BQ3067" s="262"/>
      <c r="BR3067" s="270"/>
      <c r="BS3067" s="270"/>
      <c r="BT3067" s="270"/>
      <c r="BU3067" s="270"/>
      <c r="BV3067" s="270"/>
      <c r="BW3067" s="270"/>
      <c r="BX3067" s="256"/>
      <c r="BY3067" s="256"/>
      <c r="BZ3067" s="256"/>
      <c r="CA3067" s="267"/>
      <c r="CB3067" s="267"/>
      <c r="CC3067" s="274"/>
      <c r="CD3067" s="267"/>
      <c r="CE3067" s="267"/>
      <c r="CF3067" s="267"/>
      <c r="CG3067" s="267"/>
      <c r="CH3067" s="267"/>
      <c r="CI3067" s="267"/>
      <c r="CJ3067" s="267"/>
      <c r="CK3067" s="267"/>
      <c r="CL3067" s="265"/>
      <c r="CM3067" s="272"/>
      <c r="CN3067" s="264"/>
      <c r="CO3067" s="125"/>
      <c r="CP3067" s="226"/>
      <c r="CQ3067" s="226"/>
      <c r="CR3067" s="226"/>
      <c r="CS3067" s="90"/>
      <c r="CT3067" s="90"/>
      <c r="CU3067" s="90"/>
      <c r="CV3067" s="90"/>
      <c r="CW3067" s="90"/>
      <c r="CX3067" s="90"/>
      <c r="CY3067" s="90"/>
      <c r="CZ3067" s="90"/>
      <c r="DA3067" s="90"/>
    </row>
    <row r="3068" spans="1:105" s="70" customFormat="1" ht="15" customHeight="1">
      <c r="A3068" s="228"/>
      <c r="B3068" s="614"/>
      <c r="C3068" s="545"/>
      <c r="D3068" s="237"/>
      <c r="E3068" s="237"/>
      <c r="F3068" s="243"/>
      <c r="G3068" s="72">
        <v>2.1</v>
      </c>
      <c r="H3068" s="84"/>
      <c r="I3068" s="84"/>
      <c r="J3068" s="84"/>
      <c r="K3068" s="84"/>
      <c r="L3068" s="84"/>
      <c r="M3068" s="84"/>
      <c r="N3068" s="84"/>
      <c r="O3068" s="84"/>
      <c r="P3068" s="84"/>
      <c r="Q3068" s="84"/>
      <c r="R3068" s="84"/>
      <c r="S3068" s="84"/>
      <c r="T3068" s="84"/>
      <c r="U3068" s="84"/>
      <c r="V3068" s="84"/>
      <c r="W3068" s="84"/>
      <c r="X3068" s="84"/>
      <c r="Y3068" s="84"/>
      <c r="Z3068" s="84"/>
      <c r="AA3068" s="84"/>
      <c r="AB3068" s="84"/>
      <c r="AC3068" s="80"/>
      <c r="AD3068" s="80"/>
      <c r="AE3068" s="80"/>
      <c r="AF3068" s="80"/>
      <c r="AG3068" s="80"/>
      <c r="AH3068" s="80"/>
      <c r="AI3068" s="80"/>
      <c r="AJ3068" s="80"/>
      <c r="AK3068" s="80"/>
      <c r="AL3068" s="80"/>
      <c r="AM3068" s="240"/>
      <c r="AN3068" s="240"/>
      <c r="AO3068" s="240"/>
      <c r="AP3068" s="240"/>
      <c r="AQ3068" s="240"/>
      <c r="AR3068" s="240"/>
      <c r="AS3068" s="240"/>
      <c r="AT3068" s="256"/>
      <c r="AU3068" s="256"/>
      <c r="AV3068" s="259"/>
      <c r="AW3068" s="259"/>
      <c r="AX3068" s="256"/>
      <c r="AY3068" s="256"/>
      <c r="AZ3068" s="256"/>
      <c r="BA3068" s="256"/>
      <c r="BB3068" s="256"/>
      <c r="BC3068" s="256"/>
      <c r="BD3068" s="256"/>
      <c r="BE3068" s="256"/>
      <c r="BF3068" s="256"/>
      <c r="BG3068" s="256"/>
      <c r="BH3068" s="256"/>
      <c r="BI3068" s="256"/>
      <c r="BJ3068" s="256"/>
      <c r="BK3068" s="256"/>
      <c r="BL3068" s="262"/>
      <c r="BM3068" s="262"/>
      <c r="BN3068" s="262"/>
      <c r="BO3068" s="262"/>
      <c r="BP3068" s="262"/>
      <c r="BQ3068" s="262"/>
      <c r="BR3068" s="270"/>
      <c r="BS3068" s="270"/>
      <c r="BT3068" s="270"/>
      <c r="BU3068" s="270"/>
      <c r="BV3068" s="270"/>
      <c r="BW3068" s="270"/>
      <c r="BX3068" s="256"/>
      <c r="BY3068" s="256"/>
      <c r="BZ3068" s="256"/>
      <c r="CA3068" s="267"/>
      <c r="CB3068" s="267"/>
      <c r="CC3068" s="274"/>
      <c r="CD3068" s="267"/>
      <c r="CE3068" s="267"/>
      <c r="CF3068" s="267"/>
      <c r="CG3068" s="267"/>
      <c r="CH3068" s="267"/>
      <c r="CI3068" s="267"/>
      <c r="CJ3068" s="267"/>
      <c r="CK3068" s="267"/>
      <c r="CL3068" s="265"/>
      <c r="CM3068" s="272"/>
      <c r="CN3068" s="264"/>
      <c r="CO3068" s="125"/>
      <c r="CP3068" s="226"/>
      <c r="CQ3068" s="226"/>
      <c r="CR3068" s="226"/>
      <c r="CS3068" s="90"/>
      <c r="CT3068" s="90"/>
      <c r="CU3068" s="90"/>
      <c r="CV3068" s="90"/>
      <c r="CW3068" s="90"/>
      <c r="CX3068" s="90"/>
      <c r="CY3068" s="90"/>
      <c r="CZ3068" s="90"/>
      <c r="DA3068" s="90"/>
    </row>
    <row r="3069" spans="1:105" s="70" customFormat="1" ht="15" customHeight="1">
      <c r="A3069" s="228"/>
      <c r="B3069" s="614"/>
      <c r="C3069" s="545"/>
      <c r="D3069" s="237"/>
      <c r="E3069" s="237"/>
      <c r="F3069" s="243"/>
      <c r="G3069" s="72">
        <v>2.7</v>
      </c>
      <c r="H3069" s="84"/>
      <c r="I3069" s="84"/>
      <c r="J3069" s="84"/>
      <c r="K3069" s="84"/>
      <c r="L3069" s="84"/>
      <c r="M3069" s="84"/>
      <c r="N3069" s="84"/>
      <c r="O3069" s="84"/>
      <c r="P3069" s="84"/>
      <c r="Q3069" s="84"/>
      <c r="R3069" s="84"/>
      <c r="S3069" s="84"/>
      <c r="T3069" s="84"/>
      <c r="U3069" s="84"/>
      <c r="V3069" s="84"/>
      <c r="W3069" s="84"/>
      <c r="X3069" s="84"/>
      <c r="Y3069" s="84"/>
      <c r="Z3069" s="84"/>
      <c r="AA3069" s="84"/>
      <c r="AB3069" s="84"/>
      <c r="AC3069" s="80"/>
      <c r="AD3069" s="80"/>
      <c r="AE3069" s="80"/>
      <c r="AF3069" s="80"/>
      <c r="AG3069" s="80"/>
      <c r="AH3069" s="80"/>
      <c r="AI3069" s="80"/>
      <c r="AJ3069" s="80"/>
      <c r="AK3069" s="80"/>
      <c r="AL3069" s="80"/>
      <c r="AM3069" s="240"/>
      <c r="AN3069" s="240"/>
      <c r="AO3069" s="240"/>
      <c r="AP3069" s="240"/>
      <c r="AQ3069" s="240"/>
      <c r="AR3069" s="240"/>
      <c r="AS3069" s="240"/>
      <c r="AT3069" s="256"/>
      <c r="AU3069" s="256"/>
      <c r="AV3069" s="259"/>
      <c r="AW3069" s="259"/>
      <c r="AX3069" s="256"/>
      <c r="AY3069" s="256"/>
      <c r="AZ3069" s="256"/>
      <c r="BA3069" s="256"/>
      <c r="BB3069" s="256"/>
      <c r="BC3069" s="256"/>
      <c r="BD3069" s="256"/>
      <c r="BE3069" s="256"/>
      <c r="BF3069" s="256"/>
      <c r="BG3069" s="256"/>
      <c r="BH3069" s="256"/>
      <c r="BI3069" s="256"/>
      <c r="BJ3069" s="256"/>
      <c r="BK3069" s="256"/>
      <c r="BL3069" s="262"/>
      <c r="BM3069" s="262"/>
      <c r="BN3069" s="262"/>
      <c r="BO3069" s="262"/>
      <c r="BP3069" s="262"/>
      <c r="BQ3069" s="262"/>
      <c r="BR3069" s="270"/>
      <c r="BS3069" s="270"/>
      <c r="BT3069" s="270"/>
      <c r="BU3069" s="270"/>
      <c r="BV3069" s="270"/>
      <c r="BW3069" s="270"/>
      <c r="BX3069" s="256"/>
      <c r="BY3069" s="256"/>
      <c r="BZ3069" s="256"/>
      <c r="CA3069" s="267"/>
      <c r="CB3069" s="267"/>
      <c r="CC3069" s="274"/>
      <c r="CD3069" s="267"/>
      <c r="CE3069" s="267"/>
      <c r="CF3069" s="267"/>
      <c r="CG3069" s="267"/>
      <c r="CH3069" s="267"/>
      <c r="CI3069" s="267"/>
      <c r="CJ3069" s="267"/>
      <c r="CK3069" s="267"/>
      <c r="CL3069" s="265"/>
      <c r="CM3069" s="272"/>
      <c r="CN3069" s="264"/>
      <c r="CO3069" s="125"/>
      <c r="CP3069" s="226"/>
      <c r="CQ3069" s="226"/>
      <c r="CR3069" s="226"/>
      <c r="CS3069" s="90"/>
      <c r="CT3069" s="90"/>
      <c r="CU3069" s="90"/>
      <c r="CV3069" s="90"/>
      <c r="CW3069" s="90"/>
      <c r="CX3069" s="90"/>
      <c r="CY3069" s="90"/>
      <c r="CZ3069" s="90"/>
      <c r="DA3069" s="90"/>
    </row>
    <row r="3070" spans="1:105" s="70" customFormat="1" ht="15" customHeight="1">
      <c r="A3070" s="228"/>
      <c r="B3070" s="614"/>
      <c r="C3070" s="545"/>
      <c r="D3070" s="237"/>
      <c r="E3070" s="237"/>
      <c r="F3070" s="243"/>
      <c r="G3070" s="72">
        <v>3</v>
      </c>
      <c r="H3070" s="84"/>
      <c r="I3070" s="84"/>
      <c r="J3070" s="84"/>
      <c r="K3070" s="84"/>
      <c r="L3070" s="84"/>
      <c r="M3070" s="84"/>
      <c r="N3070" s="84"/>
      <c r="O3070" s="84"/>
      <c r="P3070" s="84"/>
      <c r="Q3070" s="84"/>
      <c r="R3070" s="84"/>
      <c r="S3070" s="84"/>
      <c r="T3070" s="84"/>
      <c r="U3070" s="84"/>
      <c r="V3070" s="84"/>
      <c r="W3070" s="84"/>
      <c r="X3070" s="84"/>
      <c r="Y3070" s="84"/>
      <c r="Z3070" s="84"/>
      <c r="AA3070" s="84"/>
      <c r="AB3070" s="84"/>
      <c r="AC3070" s="80"/>
      <c r="AD3070" s="80"/>
      <c r="AE3070" s="80"/>
      <c r="AF3070" s="80"/>
      <c r="AG3070" s="80"/>
      <c r="AH3070" s="80"/>
      <c r="AI3070" s="80"/>
      <c r="AJ3070" s="80"/>
      <c r="AK3070" s="80"/>
      <c r="AL3070" s="80"/>
      <c r="AM3070" s="240"/>
      <c r="AN3070" s="240"/>
      <c r="AO3070" s="240"/>
      <c r="AP3070" s="240"/>
      <c r="AQ3070" s="240"/>
      <c r="AR3070" s="240"/>
      <c r="AS3070" s="240"/>
      <c r="AT3070" s="256"/>
      <c r="AU3070" s="256"/>
      <c r="AV3070" s="259"/>
      <c r="AW3070" s="259"/>
      <c r="AX3070" s="256"/>
      <c r="AY3070" s="256"/>
      <c r="AZ3070" s="256"/>
      <c r="BA3070" s="256"/>
      <c r="BB3070" s="256"/>
      <c r="BC3070" s="256"/>
      <c r="BD3070" s="256"/>
      <c r="BE3070" s="256"/>
      <c r="BF3070" s="256"/>
      <c r="BG3070" s="256"/>
      <c r="BH3070" s="256"/>
      <c r="BI3070" s="256"/>
      <c r="BJ3070" s="256"/>
      <c r="BK3070" s="256"/>
      <c r="BL3070" s="262"/>
      <c r="BM3070" s="262"/>
      <c r="BN3070" s="262"/>
      <c r="BO3070" s="262"/>
      <c r="BP3070" s="262"/>
      <c r="BQ3070" s="262"/>
      <c r="BR3070" s="270"/>
      <c r="BS3070" s="270"/>
      <c r="BT3070" s="270"/>
      <c r="BU3070" s="270"/>
      <c r="BV3070" s="270"/>
      <c r="BW3070" s="270"/>
      <c r="BX3070" s="256"/>
      <c r="BY3070" s="256"/>
      <c r="BZ3070" s="256"/>
      <c r="CA3070" s="267"/>
      <c r="CB3070" s="267"/>
      <c r="CC3070" s="274"/>
      <c r="CD3070" s="267"/>
      <c r="CE3070" s="267"/>
      <c r="CF3070" s="267"/>
      <c r="CG3070" s="267"/>
      <c r="CH3070" s="267"/>
      <c r="CI3070" s="267"/>
      <c r="CJ3070" s="267"/>
      <c r="CK3070" s="267"/>
      <c r="CL3070" s="265"/>
      <c r="CM3070" s="272"/>
      <c r="CN3070" s="264"/>
      <c r="CO3070" s="125"/>
      <c r="CP3070" s="226"/>
      <c r="CQ3070" s="226"/>
      <c r="CR3070" s="226"/>
      <c r="CS3070" s="90"/>
      <c r="CT3070" s="90"/>
      <c r="CU3070" s="90"/>
      <c r="CV3070" s="90"/>
      <c r="CW3070" s="90"/>
      <c r="CX3070" s="90"/>
      <c r="CY3070" s="90"/>
      <c r="CZ3070" s="90"/>
      <c r="DA3070" s="90"/>
    </row>
    <row r="3071" spans="1:105" s="70" customFormat="1" ht="15" customHeight="1">
      <c r="A3071" s="228"/>
      <c r="B3071" s="614"/>
      <c r="C3071" s="545"/>
      <c r="D3071" s="237"/>
      <c r="E3071" s="237"/>
      <c r="F3071" s="244"/>
      <c r="G3071" s="73">
        <v>3.9</v>
      </c>
      <c r="H3071" s="85"/>
      <c r="I3071" s="85"/>
      <c r="J3071" s="85"/>
      <c r="K3071" s="85"/>
      <c r="L3071" s="85"/>
      <c r="M3071" s="85"/>
      <c r="N3071" s="85"/>
      <c r="O3071" s="85"/>
      <c r="P3071" s="85"/>
      <c r="Q3071" s="85"/>
      <c r="R3071" s="85"/>
      <c r="S3071" s="85"/>
      <c r="T3071" s="85"/>
      <c r="U3071" s="85"/>
      <c r="V3071" s="85"/>
      <c r="W3071" s="85"/>
      <c r="X3071" s="85"/>
      <c r="Y3071" s="85"/>
      <c r="Z3071" s="85"/>
      <c r="AA3071" s="85"/>
      <c r="AB3071" s="85"/>
      <c r="AC3071" s="81"/>
      <c r="AD3071" s="81"/>
      <c r="AE3071" s="81"/>
      <c r="AF3071" s="81"/>
      <c r="AG3071" s="81"/>
      <c r="AH3071" s="81"/>
      <c r="AI3071" s="81"/>
      <c r="AJ3071" s="81"/>
      <c r="AK3071" s="81"/>
      <c r="AL3071" s="81"/>
      <c r="AM3071" s="240"/>
      <c r="AN3071" s="240"/>
      <c r="AO3071" s="240"/>
      <c r="AP3071" s="240"/>
      <c r="AQ3071" s="240"/>
      <c r="AR3071" s="240"/>
      <c r="AS3071" s="240"/>
      <c r="AT3071" s="256"/>
      <c r="AU3071" s="256"/>
      <c r="AV3071" s="259"/>
      <c r="AW3071" s="259"/>
      <c r="AX3071" s="256"/>
      <c r="AY3071" s="256"/>
      <c r="AZ3071" s="256"/>
      <c r="BA3071" s="256"/>
      <c r="BB3071" s="256"/>
      <c r="BC3071" s="256"/>
      <c r="BD3071" s="256"/>
      <c r="BE3071" s="256"/>
      <c r="BF3071" s="256"/>
      <c r="BG3071" s="256"/>
      <c r="BH3071" s="256"/>
      <c r="BI3071" s="256"/>
      <c r="BJ3071" s="256"/>
      <c r="BK3071" s="256"/>
      <c r="BL3071" s="262"/>
      <c r="BM3071" s="262"/>
      <c r="BN3071" s="262"/>
      <c r="BO3071" s="262"/>
      <c r="BP3071" s="262"/>
      <c r="BQ3071" s="262"/>
      <c r="BR3071" s="270"/>
      <c r="BS3071" s="270"/>
      <c r="BT3071" s="270"/>
      <c r="BU3071" s="270"/>
      <c r="BV3071" s="270"/>
      <c r="BW3071" s="270"/>
      <c r="BX3071" s="256"/>
      <c r="BY3071" s="256"/>
      <c r="BZ3071" s="256"/>
      <c r="CA3071" s="267"/>
      <c r="CB3071" s="267"/>
      <c r="CC3071" s="274"/>
      <c r="CD3071" s="267"/>
      <c r="CE3071" s="267"/>
      <c r="CF3071" s="267"/>
      <c r="CG3071" s="267"/>
      <c r="CH3071" s="267"/>
      <c r="CI3071" s="267"/>
      <c r="CJ3071" s="267"/>
      <c r="CK3071" s="267"/>
      <c r="CL3071" s="265"/>
      <c r="CM3071" s="272"/>
      <c r="CN3071" s="264"/>
      <c r="CO3071" s="125"/>
      <c r="CP3071" s="226"/>
      <c r="CQ3071" s="226"/>
      <c r="CR3071" s="226"/>
      <c r="CS3071" s="90"/>
      <c r="CT3071" s="90"/>
      <c r="CU3071" s="90"/>
      <c r="CV3071" s="90"/>
      <c r="CW3071" s="90"/>
      <c r="CX3071" s="90"/>
      <c r="CY3071" s="90"/>
      <c r="CZ3071" s="90"/>
      <c r="DA3071" s="90"/>
    </row>
    <row r="3072" spans="1:105" s="70" customFormat="1" ht="15" customHeight="1">
      <c r="A3072" s="229"/>
      <c r="B3072" s="615"/>
      <c r="C3072" s="546"/>
      <c r="D3072" s="238"/>
      <c r="E3072" s="238"/>
      <c r="F3072" s="245" t="s">
        <v>83</v>
      </c>
      <c r="G3072" s="246"/>
      <c r="H3072" s="82"/>
      <c r="I3072" s="82"/>
      <c r="J3072" s="82"/>
      <c r="K3072" s="82"/>
      <c r="L3072" s="82"/>
      <c r="M3072" s="82"/>
      <c r="N3072" s="82"/>
      <c r="O3072" s="82"/>
      <c r="P3072" s="82"/>
      <c r="Q3072" s="82"/>
      <c r="R3072" s="82"/>
      <c r="S3072" s="82"/>
      <c r="T3072" s="82"/>
      <c r="U3072" s="82"/>
      <c r="V3072" s="82"/>
      <c r="W3072" s="82"/>
      <c r="X3072" s="82"/>
      <c r="Y3072" s="82"/>
      <c r="Z3072" s="82"/>
      <c r="AA3072" s="82"/>
      <c r="AB3072" s="82"/>
      <c r="AC3072" s="35"/>
      <c r="AD3072" s="35"/>
      <c r="AE3072" s="35"/>
      <c r="AF3072" s="35"/>
      <c r="AG3072" s="35"/>
      <c r="AH3072" s="35"/>
      <c r="AI3072" s="35"/>
      <c r="AJ3072" s="35"/>
      <c r="AK3072" s="35"/>
      <c r="AL3072" s="35"/>
      <c r="AM3072" s="241"/>
      <c r="AN3072" s="241"/>
      <c r="AO3072" s="241"/>
      <c r="AP3072" s="241"/>
      <c r="AQ3072" s="241"/>
      <c r="AR3072" s="241"/>
      <c r="AS3072" s="241"/>
      <c r="AT3072" s="257"/>
      <c r="AU3072" s="257"/>
      <c r="AV3072" s="260"/>
      <c r="AW3072" s="260"/>
      <c r="AX3072" s="257"/>
      <c r="AY3072" s="257"/>
      <c r="AZ3072" s="257"/>
      <c r="BA3072" s="257"/>
      <c r="BB3072" s="257"/>
      <c r="BC3072" s="257"/>
      <c r="BD3072" s="257"/>
      <c r="BE3072" s="257"/>
      <c r="BF3072" s="257"/>
      <c r="BG3072" s="257"/>
      <c r="BH3072" s="257"/>
      <c r="BI3072" s="257"/>
      <c r="BJ3072" s="257"/>
      <c r="BK3072" s="257"/>
      <c r="BL3072" s="263"/>
      <c r="BM3072" s="263"/>
      <c r="BN3072" s="263"/>
      <c r="BO3072" s="263"/>
      <c r="BP3072" s="263"/>
      <c r="BQ3072" s="263"/>
      <c r="BR3072" s="271"/>
      <c r="BS3072" s="271"/>
      <c r="BT3072" s="271"/>
      <c r="BU3072" s="271"/>
      <c r="BV3072" s="271"/>
      <c r="BW3072" s="271"/>
      <c r="BX3072" s="257"/>
      <c r="BY3072" s="257"/>
      <c r="BZ3072" s="257"/>
      <c r="CA3072" s="268"/>
      <c r="CB3072" s="268"/>
      <c r="CC3072" s="275"/>
      <c r="CD3072" s="268"/>
      <c r="CE3072" s="268"/>
      <c r="CF3072" s="268"/>
      <c r="CG3072" s="268"/>
      <c r="CH3072" s="268"/>
      <c r="CI3072" s="268"/>
      <c r="CJ3072" s="268"/>
      <c r="CK3072" s="268"/>
      <c r="CL3072" s="265"/>
      <c r="CM3072" s="272"/>
      <c r="CN3072" s="264"/>
      <c r="CO3072" s="125"/>
      <c r="CP3072" s="226"/>
      <c r="CQ3072" s="226"/>
      <c r="CR3072" s="226"/>
      <c r="CS3072" s="90"/>
      <c r="CT3072" s="90"/>
      <c r="CU3072" s="90"/>
      <c r="CV3072" s="90"/>
      <c r="CW3072" s="90"/>
      <c r="CX3072" s="90"/>
      <c r="CY3072" s="90"/>
      <c r="CZ3072" s="90"/>
      <c r="DA3072" s="90"/>
    </row>
    <row r="3073" spans="1:105" s="70" customFormat="1" ht="15" customHeight="1">
      <c r="A3073" s="227">
        <f t="shared" si="985"/>
        <v>381</v>
      </c>
      <c r="B3073" s="613" t="s">
        <v>791</v>
      </c>
      <c r="C3073" s="544" t="s">
        <v>992</v>
      </c>
      <c r="D3073" s="236">
        <v>44263</v>
      </c>
      <c r="E3073" s="236" t="s">
        <v>1195</v>
      </c>
      <c r="F3073" s="253" t="s">
        <v>80</v>
      </c>
      <c r="G3073" s="254"/>
      <c r="H3073" s="82" t="s">
        <v>69</v>
      </c>
      <c r="I3073" s="82"/>
      <c r="J3073" s="82" t="s">
        <v>67</v>
      </c>
      <c r="K3073" s="82" t="s">
        <v>60</v>
      </c>
      <c r="L3073" s="82" t="s">
        <v>60</v>
      </c>
      <c r="M3073" s="82" t="s">
        <v>60</v>
      </c>
      <c r="N3073" s="82" t="s">
        <v>60</v>
      </c>
      <c r="O3073" s="82"/>
      <c r="P3073" s="82" t="s">
        <v>60</v>
      </c>
      <c r="Q3073" s="82" t="s">
        <v>60</v>
      </c>
      <c r="R3073" s="82" t="s">
        <v>60</v>
      </c>
      <c r="S3073" s="82" t="s">
        <v>60</v>
      </c>
      <c r="T3073" s="82" t="s">
        <v>60</v>
      </c>
      <c r="U3073" s="82" t="s">
        <v>60</v>
      </c>
      <c r="V3073" s="82"/>
      <c r="W3073" s="82" t="s">
        <v>67</v>
      </c>
      <c r="X3073" s="82" t="s">
        <v>61</v>
      </c>
      <c r="Y3073" s="82" t="s">
        <v>61</v>
      </c>
      <c r="Z3073" s="82" t="s">
        <v>61</v>
      </c>
      <c r="AA3073" s="82" t="s">
        <v>61</v>
      </c>
      <c r="AB3073" s="82" t="s">
        <v>61</v>
      </c>
      <c r="AC3073" s="82"/>
      <c r="AD3073" s="82" t="s">
        <v>61</v>
      </c>
      <c r="AE3073" s="82" t="s">
        <v>61</v>
      </c>
      <c r="AF3073" s="82" t="s">
        <v>61</v>
      </c>
      <c r="AG3073" s="82" t="s">
        <v>61</v>
      </c>
      <c r="AH3073" s="82" t="s">
        <v>67</v>
      </c>
      <c r="AI3073" s="82" t="s">
        <v>1471</v>
      </c>
      <c r="AJ3073" s="82"/>
      <c r="AK3073" s="82" t="s">
        <v>60</v>
      </c>
      <c r="AL3073" s="82" t="s">
        <v>60</v>
      </c>
      <c r="AM3073" s="239">
        <f>COUNTIF(H3073:AL3073,"PH")+COUNTIF(H3073:AL3073,"PH/L")+COUNTIF(H3073:AL3073,"PM")</f>
        <v>0</v>
      </c>
      <c r="AN3073" s="239">
        <f>COUNTIF(H3073:AL3073,"PD")+COUNTIF(H3073:AL3073,"PDD")+COUNTIF(H3073:AL3073,"P/DS")/2+COUNTIF(H3073:AL3073,"PMD")</f>
        <v>0</v>
      </c>
      <c r="AO3073" s="239">
        <f>COUNTIF(H3073:AL3073,"PN")+COUNTIF(H3073:AL3073,"P/NS")/2+COUNTIF(H3073:AL3073,"PH")+COUNTIF(H3073:AL3073,"PH/F")/2+COUNTIF(H3073:AL3073,"PH/L")/2+COUNTIF(H3073:AL3073,"PM")</f>
        <v>0</v>
      </c>
      <c r="AP3073" s="239">
        <f>COUNTIF(H3073:AL3073,"BH")+COUNTIF(H3073:AL3073,"AL/BL")+COUNTIF(H3073:AL3073,"UL/BL")+COUNTIF(H3073:AL3073,"BM")</f>
        <v>0</v>
      </c>
      <c r="AQ3073" s="239">
        <f>COUNTIF(H3073:AL3073,"DS")+COUNTIF(H3073:AL3073,"AL/DS")/2+COUNTIF(H3073:AL3073,"UL/DS")/2+COUNTIF(H3073:AL3073,"CT")+COUNTIF(H3073:AL3073,"MD")</f>
        <v>12.5</v>
      </c>
      <c r="AR3073" s="239">
        <f>COUNTIF(H3073:AL3073,"NS")+COUNTIF(H3073:AL3073,"AL/NS")/2+COUNTIF(H3073:AL3073,"UL/NS")/2+COUNTIF(H3073:AL3073,"BH")+COUNTIF(H3073:AL3073,"AL/BF")/2+COUNTIF(H3073:AL3073,"AL/BL")/2+COUNTIF(H3073:AL3073,"UL/BL")/2+COUNTIF(H3073:AL3073,"UL/BF")/2+COUNTIF(H3073:AL3073,"BM")</f>
        <v>9</v>
      </c>
      <c r="AS3073" s="239">
        <f>COUNTIF(H3073:AL3073,"AL")+COUNTIF(H3073:AL3073,"AL/DS")/2+COUNTIF(H3073:AL3073,"AL/NS")/2+COUNTIF(H3073:AL3073,"NH")+COUNTIF(H3073:AL3073,"SL")+COUNTIF(H3073:AL3073,"NHD")+COUNTIF(H3073:AL3073,"B")+COUNTIF(H3073:AL3073,"HL")+COUNTIF(H3073:AL3073,"AL/BF")/2+COUNTIF(H3073:AL3073,"AL/BL")/2</f>
        <v>4</v>
      </c>
      <c r="AT3073" s="255">
        <f>COUNTIF(H3073:AL3073,"PD")+COUNTIF(H3073:AL3073,"PN")+COUNTIF(H3073:AL3073,"P/DS")/2+COUNTIF(H3073:AL3073,"P/NS")/2+COUNTIF(H3073:AL3073,"DS")+COUNTIF(H3073:AL3073,"NS")+COUNTIF(H3073:AL3073,"AL")+COUNTIF(H3073:AL3073,"AL/DS")+COUNTIF(H3073:AL3073,"AL/NS")+COUNTIF(H3073:AL3073,"NH")+COUNTIF(H3073:AL3073,"SL")+COUNTIF(H3073:AL3073,"UL/DS")/2+COUNTIF(H3073:AL3073,"UL/NS")/2+COUNTIF(H3073:AL3073,"CT")+COUNTIF(H3073:AL3073,"NHD")+COUNTIF(H3073:AL3073,"PDD")+COUNTIF(H3073:AL3073,"B")+COUNTIF(H3073:AL3073,"HL")+COUNTIF(H3073:AL3073,"PH")+COUNTIF(H3073:AL3073,"BH")+COUNTIF(H3073:AL3073,"AL/BF")+COUNTIF(H3073:AL3073,"AL/BL")+COUNTIF(H3073:AL3073,"UL/BF")/2+COUNTIF(H3073:AL3073,"UL/BL")/2+COUNTIF(H3073:AL3073,"PH/F")/2+COUNTIF(H3073:AL3073,"PH/L")/2+COUNTIF(H3073:AL3073,"MD")+COUNTIF(H3073:AL3073,"PMD")+COUNTIF(H3073:AL3073,"PM")+COUNTIF(H3073:AL3073,"BM")</f>
        <v>25.5</v>
      </c>
      <c r="AU3073" s="255">
        <f>COUNTIF(H3073:AL3073,"P/DS")/2+COUNTIF(H3073:AL3073,"P/NS")/2+COUNTIF(H3073:AL3073,"IL")+COUNTIF(H3073:AL3073,"NL")+COUNTIF(H3073:AL3073,"UL")+COUNTIF(H3073:AL3073,"UL/DS")/2+COUNTIF(H3073:AL3073,"UL/NS")/2+COUNTIF(H3073:AL3073,"KT")+COUNTIF(H3073:AL3073,"UL/BF")/2+COUNTIF(H3073:AL3073,"UL/BL")/2+COUNTIF(H3073:AL3073,"PH/F")/2+COUNTIF(H3073:AL3073,"PH/L")/2+COUNTIF(H3073:AL3073,"NB")</f>
        <v>0.5</v>
      </c>
      <c r="AV3073" s="258">
        <f>COUNTIF(H3073:AL3073,"PN")+COUNTIF(H3073:AL3073,"TVD")+COUNTIF(H3073:AL3073,"PH")+COUNTIF(H3073:AL3073,"PM")+COUNTIF(H3073:AL3073,"PDD")-COUNTIFS(H3073:AL3073,"PN",H3080:AL3080,"&gt;=3")-COUNTIFS(H3073:AL3073,"PM",H3080:AL3080,"&gt;=3")</f>
        <v>0</v>
      </c>
      <c r="AW3073" s="258">
        <f>COUNTIF(H3073:AL3073,"NS")+COUNTIF(H3073:AL3073,"D")+COUNTIF(H3073:AL3073,"BH")+COUNTIF(H3073:AL3073,"NHD")+COUNTIF(H3073:AL3073,"BM")-COUNTIFS(H3073:AL3073,"NS",H3080:AL3080,"&gt;=3")-COUNTIFS(H3073:AL3073,"BH",H3080:AL3080,"&gt;=3")-COUNTIFS(H3073:AL3073,"BM",H3080:AL3080,"&gt;=3")</f>
        <v>9</v>
      </c>
      <c r="AX3073" s="255">
        <f>COUNTIF(H3073:AL3073,"AL")+COUNTIF(H3073:AL3073,"AL/DS")/2+COUNTIF(H3073:AL3073,"AL/NS")/2+COUNTIF(H3073:AL3073,"AL/BF")+COUNTIF(H3073:AL3073,"AL/BL")/2</f>
        <v>3</v>
      </c>
      <c r="AY3073" s="255">
        <f>COUNTIF(H3073:AL3073,"SL")</f>
        <v>0</v>
      </c>
      <c r="AZ3073" s="255">
        <f>COUNTIF(H3073:AL3073,"NH")</f>
        <v>1</v>
      </c>
      <c r="BA3073" s="255">
        <f>COUNTIF(H3073:AL3073,"HL")</f>
        <v>0</v>
      </c>
      <c r="BB3073" s="255">
        <f>COUNTIF(G3073:AL3073,"P/DS")/2+COUNTIF(G3073:AL3073,"P/NS")/2+COUNTIF(G3073:AL3073,"UL")+COUNTIF(G3073:AL3073,"UL/DS")/2+COUNTIF(G3073:AL3073,"UL/NS")/2+COUNTIF(G3073:AL3073,"UL/BL")/2+COUNTIF(G3073:AL3073,"UL/BF")/2+COUNTIF(G3073:AL3073,"PH/F")/2+COUNTIF(G3073:AL3073,"PH/L")/2</f>
        <v>0.5</v>
      </c>
      <c r="BC3073" s="255">
        <f>COUNTIF(H3073:AL3073,"NB")</f>
        <v>0</v>
      </c>
      <c r="BD3073" s="255">
        <f>COUNTIF(H3073:AL3073,"NL")</f>
        <v>0</v>
      </c>
      <c r="BE3073" s="255">
        <f>COUNTIF(H3073:AL3073,"IL")</f>
        <v>0</v>
      </c>
      <c r="BF3073" s="255">
        <f>COUNTIF(H3073:AL3073,"KT")</f>
        <v>0</v>
      </c>
      <c r="BG3073" s="255">
        <f>COUNTIF(H3073:AL3073,"L70")</f>
        <v>0</v>
      </c>
      <c r="BH3073" s="255">
        <f>COUNTIF(H3073:AL3073,"MD")</f>
        <v>0</v>
      </c>
      <c r="BI3073" s="255">
        <f>COUNTIF(H3073:AL3073,"PMD")</f>
        <v>0</v>
      </c>
      <c r="BJ3073" s="255">
        <f>COUNTIF(H3073:AL3073,"PM")</f>
        <v>0</v>
      </c>
      <c r="BK3073" s="255">
        <f>COUNTIF(H3073:AL3073,"BM")</f>
        <v>0</v>
      </c>
      <c r="BL3073" s="261">
        <f>SUMIF(H3073:AL3073,"PD",H3074:AL3074)+SUMIF(H3073:AL3073,"PN",H3074:AL3074)+SUMIF(H3073:AL3073,"P/DS",H3074:AL3074)+SUMIF(H3073:AL3073,"PN/F",H3074:AL3074)+SUMIF(H3073:AL3073,"PN/L",H3074:AL3074)+SUMIF(H3073:AL3073,"TV",H3074:AL3074)+SUMIF(H3073:AL3073,"TVD",H3074:AL3074)+SUMIF(H3073:AL3073,"PDD",H3074:AL3074)</f>
        <v>0</v>
      </c>
      <c r="BM3073" s="261">
        <f>SUMIF(H3073:AL3073,"PD",H3075:AL3075)+SUMIF(H3073:AL3073,"PN",H3075:AL3075)+SUMIF(H3073:AL3073,"P/DS",H3075:AL3075)+SUMIF(H3073:AL3073,"PN/F",H3075:AL3075)+SUMIF(H3073:AL3073,"PN/L",H3075:AL3075)+SUMIF(H3073:AL3073,"TV",H3075:AL3075)+SUMIF(H3073:AL3073,"TVD",H3075:AL3075)+SUMIF(H3073:AL3073,"PDD",H3075:AL3075)+SUMIF(H3073:AL3073,"PMD",H3075:AL3075)</f>
        <v>0</v>
      </c>
      <c r="BN3073" s="261">
        <f>SUMIF(H3073:AL3073,"PD",H3076:AL3076)+SUMIF(H3073:AL3073,"PN",H3076:AL3076)+SUMIF(H3073:AL3073,"P/DS",H3076:AL3076)+SUMIF(H3073:AL3073,"PN/F",H3076:AL3076)+SUMIF(H3073:AL3073,"PN/L",H3076:AL3076)+SUMIF(H3073:AL3073,"TV",H3076:AL3076)+SUMIF(H3073:AL3073,"TVD",H3076:AL3076)</f>
        <v>0</v>
      </c>
      <c r="BO3073" s="261">
        <f>SUMIF(H3073:AL3073,"PD",H3077:AL3077)+SUMIF(H3073:AL3073,"PN",H3077:AL3077)+SUMIF(H3073:AL3073,"P/DS",H3077:AL3077)+SUMIF(H3073:AL3073,"PN/F",H3077:AL3077)+SUMIF(H3073:AL3073,"PN/L",H3077:AL3077)+SUMIF(H3073:AL3073,"TV",H3077:AL3077)+SUMIF(H3073:AL3073,"TVD",H3077:AL3077)</f>
        <v>0</v>
      </c>
      <c r="BP3073" s="261">
        <f>SUMIF(H3073:AL3073,"PD",H3078:AL3078)+SUMIF(H3073:AL3073,"PN",H3078:AL3078)+SUMIF(H3073:AL3073,"P/DS",H3078:AL3078)+SUMIF(H3073:AL3073,"PN/F",H3078:AL3078)+SUMIF(H3073:AL3073,"PN/L",H3078:AL3078)+SUMIF(H3073:AL3073,"TV",H3078:AL3078)+SUMIF(H3073:AL3073,"TVD",H3078:AL3078)+SUMIF(H3073:AL3073,"PDD",H3078:AL3078)+SUMIF(H3073:AL3073,"PH",H3078:AL3078)+SUMIF(H3073:AL3073,"PM",H3078:AL3078)</f>
        <v>0</v>
      </c>
      <c r="BQ3073" s="261">
        <f>SUMIF(H3073:AL3073,"PD",H3079:AL3079)+SUMIF(H3073:AL3073,"PN",H3079:AL3079)+SUMIF(H3073:AL3073,"P/DS",H3079:AL3079)+SUMIF(H3073:AL3073,"PN/F",H3079:AL3079)+SUMIF(H3073:AL3073,"PN/L",H3079:AL3079)+SUMIF(H3073:AL3073,"TV",H3079:AL3079)+SUMIF(H3073:AL3073,"TVD",H3079:AL3079)+SUMIF(H3073:AL3073,"PDD",H3079:AL3079)+SUMIF(H3073:AL3073,"PH",H3079:AL3079)+SUMIF(H3073:AL3073,"PM",H3079:AL3079)</f>
        <v>0</v>
      </c>
      <c r="BR3073" s="269">
        <f>SUM(H3074:AL3074)-BL3073</f>
        <v>39</v>
      </c>
      <c r="BS3073" s="269">
        <f>SUM(H3075:AL3075)-BM3073</f>
        <v>14</v>
      </c>
      <c r="BT3073" s="269">
        <f>SUM(H3076:AL3076)-BN3073</f>
        <v>0</v>
      </c>
      <c r="BU3073" s="269">
        <f>SUM(H3077:AL3077)-BO3073</f>
        <v>0</v>
      </c>
      <c r="BV3073" s="269">
        <f>SUM(H3078:AL3078)-BP3073</f>
        <v>0</v>
      </c>
      <c r="BW3073" s="269">
        <f>SUM(H3079:AL3079)-BQ3073</f>
        <v>0</v>
      </c>
      <c r="BX3073" s="255">
        <f>SUMIF(H3073:AL3073,"PD",H3080:AL3080)+SUMIF(H3073:AL3073,"PN",H3080:AL3080)+SUMIF(H3073:AL3073,"P/DS",H3080:AL3080)+SUMIF(H3073:AL3073,"PN/F",H3080:AL3080)+SUMIF(H3073:AL3073,"PN/L",H3080:AL3080)</f>
        <v>0</v>
      </c>
      <c r="BY3073" s="255">
        <f>SUM(H3080:AL3080)-BX3073</f>
        <v>0</v>
      </c>
      <c r="BZ3073" s="255">
        <f t="shared" ref="BZ3073" si="992">+SUM(BL3073:BW3080)</f>
        <v>53</v>
      </c>
      <c r="CA3073" s="266">
        <f>(COUNTIFS(H3073:AL3073,"PD",H3074:AL3074,"&gt;=2"))*0.5-IF(CN3073="VP",COUNTIFS($H$16:$AL$16,"SAT",H3073:AL3073,"PD",H3074:AL3074,"&gt;=2"))*0.5</f>
        <v>0</v>
      </c>
      <c r="CB3073" s="266">
        <f>(COUNTIFS(H3073:AL3073,"PN",H3075:AL3075,"&gt;=0.5",H3074:AL3074,"&gt;=1.5"))*0.5+COUNTIFS(H3073:AL3073,"PDD",H3075:AL3075,"&gt;=0.5",H3074:AL3074,"&gt;=1.5")*0.5</f>
        <v>0</v>
      </c>
      <c r="CC3073" s="273">
        <f>(COUNTIFS(H3073:AL3073,"TV",H3075:AL3075,"&gt;=10"))*0.5+(COUNTIFS(H3073:AL3073,"PMD",H3075:AL3075,"&gt;=2"))*0.5</f>
        <v>0</v>
      </c>
      <c r="CD3073" s="266">
        <f>(COUNTIFS(H3073:AL3073,"TVD",H3077:AL3077,"&gt;=6.5",H3075:AL3075,"&gt;=3.5"))*0.5</f>
        <v>0</v>
      </c>
      <c r="CE3073" s="266">
        <f>(COUNTIFS(H3073:AL3073,"PD",H3078:AL3078,"&gt;=10"))*0.5</f>
        <v>0</v>
      </c>
      <c r="CF3073" s="266">
        <f>(COUNTIFS(H3073:AL3073,"PDD",H3078:AL3078,"&gt;=3.5",H3079:AL3079,"&gt;=6.5")+COUNTIFS(H3073:AL3073,"PH",H3079:AL3079,"&gt;=0.5",H3078:AL3078,"&gt;=1.5")+COUNTIFS(H3073:AL3073,"PM",H3079:AL3079,"&gt;=0.5",H3078:AL3078,"&gt;=1.5"))*0.5</f>
        <v>0</v>
      </c>
      <c r="CG3073" s="266">
        <f>(COUNTIFS(H3073:AL3073,"DS",H3074:AL3074,"&gt;=2")+COUNTIFS(H3073:AL3073,"AL/DS",H3074:AL3074,"&gt;=2"))*0.5-IF(CN3073="VP",COUNTIFS($H$16:$AL$16,"SAT",H3073:AL3073,"DS",H3074:AL3074,"&gt;=2"))*0.5</f>
        <v>5</v>
      </c>
      <c r="CH3073" s="266">
        <f>(COUNTIFS(H3073:AL3073,"NS",H3075:AL3075,"&gt;=0.5",H3074:AL3074,"&gt;=1.5")+COUNTIFS(H3073:AL3073,"AL/NS",H3075:AL3075,"&gt;=0.5",H3074:AL3074,"&gt;=1.5")+COUNTIFS(H3073:AL3073,"NHD",H3075:AL3075,"&gt;=4.5",H3078:AL3078,"&gt;=2",H3074:AL3074,"&gt;=1.5"))*0.5</f>
        <v>3.5</v>
      </c>
      <c r="CI3073" s="266">
        <f>(COUNTIF(H3075:AL3075,"&gt;=10")+COUNTIFS(H3073:AL3073,"MD",H3075:AL3075,"&gt;=2")-COUNTIFS(H3073:AL3073,"TV",H3075:AL3075,"&gt;=10"))*0.5</f>
        <v>0.5</v>
      </c>
      <c r="CJ3073" s="266">
        <f>(COUNTIFS(H3073:AL3073,"D",H3077:AL3077,"&gt;=6.5",H3075:AL3075,"&gt;=3.5"))*0.5</f>
        <v>0</v>
      </c>
      <c r="CK3073" s="266">
        <f>(COUNTIF(H3078:AL3078,"&gt;=10")-COUNTIFS(H3073:AL3073,"PD",H3078:AL3078,"&gt;=10"))*0.5</f>
        <v>0</v>
      </c>
      <c r="CL3073" s="265">
        <f>(COUNTIFS(H3073:AL3073,"NHD",H3078:AL3078,"&gt;=3.5",H3079:AL3079,"&gt;=6.5")+COUNTIFS(H3073:AL3073,"BH",H3078:AL3078,"&gt;=1.5",H3079:AL3079,"&gt;=0.5")+COUNTIFS(H3073:AL3073,"BM",H3078:AL3078,"&gt;=1.5",H3079:AL3079,"&gt;=0.5")+COUNTIFS(H3073:AL3073,"D",H3078:AL3078,"&gt;=1.5",H3079:AL3079,"&gt;=0.5"))*0.5</f>
        <v>0</v>
      </c>
      <c r="CM3073" s="272"/>
      <c r="CN3073" s="264" t="s">
        <v>723</v>
      </c>
      <c r="CO3073" s="125">
        <f t="shared" ref="CO3073" si="993">+AM3073+AN3073+AO3073+AP3073+AQ3073+AR3073+AS3073+AU3073+BG3073</f>
        <v>26</v>
      </c>
      <c r="CP3073" s="225">
        <f>+SUM(I3074:I3079)-I3080</f>
        <v>0</v>
      </c>
      <c r="CQ3073" s="225">
        <f>+SUM(J3074:J3079)-J3080</f>
        <v>0</v>
      </c>
      <c r="CR3073" s="225">
        <f>+SUM(K3074:K3079)-K3080</f>
        <v>0</v>
      </c>
      <c r="CS3073" s="90"/>
      <c r="CT3073" s="90"/>
      <c r="CU3073" s="90"/>
      <c r="CV3073" s="90"/>
      <c r="CW3073" s="90"/>
      <c r="CX3073" s="90"/>
      <c r="CY3073" s="90"/>
      <c r="CZ3073" s="90"/>
      <c r="DA3073" s="90"/>
    </row>
    <row r="3074" spans="1:105" s="70" customFormat="1" ht="15" customHeight="1">
      <c r="A3074" s="228"/>
      <c r="B3074" s="614"/>
      <c r="C3074" s="545"/>
      <c r="D3074" s="237"/>
      <c r="E3074" s="237"/>
      <c r="F3074" s="242" t="s">
        <v>82</v>
      </c>
      <c r="G3074" s="71">
        <v>1.5</v>
      </c>
      <c r="H3074" s="83"/>
      <c r="I3074" s="83"/>
      <c r="J3074" s="83"/>
      <c r="K3074" s="83"/>
      <c r="L3074" s="83">
        <v>2.5</v>
      </c>
      <c r="M3074" s="83">
        <v>2.5</v>
      </c>
      <c r="N3074" s="83">
        <v>2.5</v>
      </c>
      <c r="O3074" s="83"/>
      <c r="P3074" s="83">
        <v>2.5</v>
      </c>
      <c r="Q3074" s="83">
        <v>2.5</v>
      </c>
      <c r="R3074" s="83">
        <v>2.5</v>
      </c>
      <c r="S3074" s="83">
        <v>0</v>
      </c>
      <c r="T3074" s="83">
        <v>2.5</v>
      </c>
      <c r="U3074" s="83">
        <v>2.5</v>
      </c>
      <c r="V3074" s="83"/>
      <c r="W3074" s="83"/>
      <c r="X3074" s="83">
        <v>2</v>
      </c>
      <c r="Y3074" s="83">
        <v>2</v>
      </c>
      <c r="Z3074" s="83">
        <v>2</v>
      </c>
      <c r="AA3074" s="83">
        <v>2</v>
      </c>
      <c r="AB3074" s="83"/>
      <c r="AC3074" s="79"/>
      <c r="AD3074" s="79">
        <v>2</v>
      </c>
      <c r="AE3074" s="79">
        <v>2</v>
      </c>
      <c r="AF3074" s="79"/>
      <c r="AG3074" s="79">
        <v>2</v>
      </c>
      <c r="AH3074" s="79"/>
      <c r="AI3074" s="79"/>
      <c r="AJ3074" s="79"/>
      <c r="AK3074" s="79">
        <v>2.5</v>
      </c>
      <c r="AL3074" s="79">
        <v>2.5</v>
      </c>
      <c r="AM3074" s="240"/>
      <c r="AN3074" s="240"/>
      <c r="AO3074" s="240"/>
      <c r="AP3074" s="240"/>
      <c r="AQ3074" s="240"/>
      <c r="AR3074" s="240"/>
      <c r="AS3074" s="240"/>
      <c r="AT3074" s="256"/>
      <c r="AU3074" s="256"/>
      <c r="AV3074" s="259"/>
      <c r="AW3074" s="259"/>
      <c r="AX3074" s="256"/>
      <c r="AY3074" s="256"/>
      <c r="AZ3074" s="256"/>
      <c r="BA3074" s="256"/>
      <c r="BB3074" s="256"/>
      <c r="BC3074" s="256"/>
      <c r="BD3074" s="256"/>
      <c r="BE3074" s="256"/>
      <c r="BF3074" s="256"/>
      <c r="BG3074" s="256"/>
      <c r="BH3074" s="256"/>
      <c r="BI3074" s="256"/>
      <c r="BJ3074" s="256"/>
      <c r="BK3074" s="256"/>
      <c r="BL3074" s="262"/>
      <c r="BM3074" s="262"/>
      <c r="BN3074" s="262"/>
      <c r="BO3074" s="262"/>
      <c r="BP3074" s="262"/>
      <c r="BQ3074" s="262"/>
      <c r="BR3074" s="270"/>
      <c r="BS3074" s="270"/>
      <c r="BT3074" s="270"/>
      <c r="BU3074" s="270"/>
      <c r="BV3074" s="270"/>
      <c r="BW3074" s="270"/>
      <c r="BX3074" s="256"/>
      <c r="BY3074" s="256"/>
      <c r="BZ3074" s="256"/>
      <c r="CA3074" s="267"/>
      <c r="CB3074" s="267"/>
      <c r="CC3074" s="274"/>
      <c r="CD3074" s="267"/>
      <c r="CE3074" s="267"/>
      <c r="CF3074" s="267"/>
      <c r="CG3074" s="267"/>
      <c r="CH3074" s="267"/>
      <c r="CI3074" s="267"/>
      <c r="CJ3074" s="267"/>
      <c r="CK3074" s="267"/>
      <c r="CL3074" s="265"/>
      <c r="CM3074" s="272"/>
      <c r="CN3074" s="264"/>
      <c r="CO3074" s="125"/>
      <c r="CP3074" s="226"/>
      <c r="CQ3074" s="226"/>
      <c r="CR3074" s="226"/>
      <c r="CS3074" s="90"/>
      <c r="CT3074" s="90"/>
      <c r="CU3074" s="90"/>
      <c r="CV3074" s="90"/>
      <c r="CW3074" s="90"/>
      <c r="CX3074" s="90"/>
      <c r="CY3074" s="90"/>
      <c r="CZ3074" s="90"/>
      <c r="DA3074" s="90"/>
    </row>
    <row r="3075" spans="1:105" s="70" customFormat="1" ht="15" customHeight="1">
      <c r="A3075" s="228"/>
      <c r="B3075" s="614"/>
      <c r="C3075" s="545"/>
      <c r="D3075" s="237"/>
      <c r="E3075" s="237"/>
      <c r="F3075" s="243"/>
      <c r="G3075" s="72">
        <v>2</v>
      </c>
      <c r="H3075" s="84"/>
      <c r="I3075" s="84"/>
      <c r="J3075" s="84"/>
      <c r="K3075" s="84"/>
      <c r="L3075" s="84"/>
      <c r="M3075" s="84"/>
      <c r="N3075" s="84"/>
      <c r="O3075" s="84">
        <v>10.5</v>
      </c>
      <c r="P3075" s="84"/>
      <c r="Q3075" s="84"/>
      <c r="R3075" s="84"/>
      <c r="S3075" s="84"/>
      <c r="T3075" s="84"/>
      <c r="U3075" s="84"/>
      <c r="V3075" s="84"/>
      <c r="W3075" s="84"/>
      <c r="X3075" s="84">
        <v>0.5</v>
      </c>
      <c r="Y3075" s="84">
        <v>0.5</v>
      </c>
      <c r="Z3075" s="84">
        <v>0.5</v>
      </c>
      <c r="AA3075" s="84">
        <v>0.5</v>
      </c>
      <c r="AB3075" s="84"/>
      <c r="AC3075" s="80"/>
      <c r="AD3075" s="80">
        <v>0.5</v>
      </c>
      <c r="AE3075" s="80">
        <v>0.5</v>
      </c>
      <c r="AF3075" s="80"/>
      <c r="AG3075" s="80">
        <v>0.5</v>
      </c>
      <c r="AH3075" s="80"/>
      <c r="AI3075" s="80"/>
      <c r="AJ3075" s="80"/>
      <c r="AK3075" s="80"/>
      <c r="AL3075" s="80"/>
      <c r="AM3075" s="240"/>
      <c r="AN3075" s="240"/>
      <c r="AO3075" s="240"/>
      <c r="AP3075" s="240"/>
      <c r="AQ3075" s="240"/>
      <c r="AR3075" s="240"/>
      <c r="AS3075" s="240"/>
      <c r="AT3075" s="256"/>
      <c r="AU3075" s="256"/>
      <c r="AV3075" s="259"/>
      <c r="AW3075" s="259"/>
      <c r="AX3075" s="256"/>
      <c r="AY3075" s="256"/>
      <c r="AZ3075" s="256"/>
      <c r="BA3075" s="256"/>
      <c r="BB3075" s="256"/>
      <c r="BC3075" s="256"/>
      <c r="BD3075" s="256"/>
      <c r="BE3075" s="256"/>
      <c r="BF3075" s="256"/>
      <c r="BG3075" s="256"/>
      <c r="BH3075" s="256"/>
      <c r="BI3075" s="256"/>
      <c r="BJ3075" s="256"/>
      <c r="BK3075" s="256"/>
      <c r="BL3075" s="262"/>
      <c r="BM3075" s="262"/>
      <c r="BN3075" s="262"/>
      <c r="BO3075" s="262"/>
      <c r="BP3075" s="262"/>
      <c r="BQ3075" s="262"/>
      <c r="BR3075" s="270"/>
      <c r="BS3075" s="270"/>
      <c r="BT3075" s="270"/>
      <c r="BU3075" s="270"/>
      <c r="BV3075" s="270"/>
      <c r="BW3075" s="270"/>
      <c r="BX3075" s="256"/>
      <c r="BY3075" s="256"/>
      <c r="BZ3075" s="256"/>
      <c r="CA3075" s="267"/>
      <c r="CB3075" s="267"/>
      <c r="CC3075" s="274"/>
      <c r="CD3075" s="267"/>
      <c r="CE3075" s="267"/>
      <c r="CF3075" s="267"/>
      <c r="CG3075" s="267"/>
      <c r="CH3075" s="267"/>
      <c r="CI3075" s="267"/>
      <c r="CJ3075" s="267"/>
      <c r="CK3075" s="267"/>
      <c r="CL3075" s="265"/>
      <c r="CM3075" s="272"/>
      <c r="CN3075" s="264"/>
      <c r="CO3075" s="125"/>
      <c r="CP3075" s="226"/>
      <c r="CQ3075" s="226"/>
      <c r="CR3075" s="226"/>
      <c r="CS3075" s="90"/>
      <c r="CT3075" s="90"/>
      <c r="CU3075" s="90"/>
      <c r="CV3075" s="90"/>
      <c r="CW3075" s="90"/>
      <c r="CX3075" s="90"/>
      <c r="CY3075" s="90"/>
      <c r="CZ3075" s="90"/>
      <c r="DA3075" s="90"/>
    </row>
    <row r="3076" spans="1:105" s="70" customFormat="1" ht="15" customHeight="1">
      <c r="A3076" s="228"/>
      <c r="B3076" s="614"/>
      <c r="C3076" s="545"/>
      <c r="D3076" s="237"/>
      <c r="E3076" s="237"/>
      <c r="F3076" s="243"/>
      <c r="G3076" s="72">
        <v>2.1</v>
      </c>
      <c r="H3076" s="84"/>
      <c r="I3076" s="84"/>
      <c r="J3076" s="84"/>
      <c r="K3076" s="84"/>
      <c r="L3076" s="84"/>
      <c r="M3076" s="84"/>
      <c r="N3076" s="84"/>
      <c r="O3076" s="84"/>
      <c r="P3076" s="84"/>
      <c r="Q3076" s="84"/>
      <c r="R3076" s="84"/>
      <c r="S3076" s="84"/>
      <c r="T3076" s="84"/>
      <c r="U3076" s="84"/>
      <c r="V3076" s="84"/>
      <c r="W3076" s="84"/>
      <c r="X3076" s="84"/>
      <c r="Y3076" s="84"/>
      <c r="Z3076" s="84"/>
      <c r="AA3076" s="84"/>
      <c r="AB3076" s="84"/>
      <c r="AC3076" s="80"/>
      <c r="AD3076" s="80"/>
      <c r="AE3076" s="80"/>
      <c r="AF3076" s="80"/>
      <c r="AG3076" s="80"/>
      <c r="AH3076" s="80"/>
      <c r="AI3076" s="80"/>
      <c r="AJ3076" s="80"/>
      <c r="AK3076" s="80"/>
      <c r="AL3076" s="80"/>
      <c r="AM3076" s="240"/>
      <c r="AN3076" s="240"/>
      <c r="AO3076" s="240"/>
      <c r="AP3076" s="240"/>
      <c r="AQ3076" s="240"/>
      <c r="AR3076" s="240"/>
      <c r="AS3076" s="240"/>
      <c r="AT3076" s="256"/>
      <c r="AU3076" s="256"/>
      <c r="AV3076" s="259"/>
      <c r="AW3076" s="259"/>
      <c r="AX3076" s="256"/>
      <c r="AY3076" s="256"/>
      <c r="AZ3076" s="256"/>
      <c r="BA3076" s="256"/>
      <c r="BB3076" s="256"/>
      <c r="BC3076" s="256"/>
      <c r="BD3076" s="256"/>
      <c r="BE3076" s="256"/>
      <c r="BF3076" s="256"/>
      <c r="BG3076" s="256"/>
      <c r="BH3076" s="256"/>
      <c r="BI3076" s="256"/>
      <c r="BJ3076" s="256"/>
      <c r="BK3076" s="256"/>
      <c r="BL3076" s="262"/>
      <c r="BM3076" s="262"/>
      <c r="BN3076" s="262"/>
      <c r="BO3076" s="262"/>
      <c r="BP3076" s="262"/>
      <c r="BQ3076" s="262"/>
      <c r="BR3076" s="270"/>
      <c r="BS3076" s="270"/>
      <c r="BT3076" s="270"/>
      <c r="BU3076" s="270"/>
      <c r="BV3076" s="270"/>
      <c r="BW3076" s="270"/>
      <c r="BX3076" s="256"/>
      <c r="BY3076" s="256"/>
      <c r="BZ3076" s="256"/>
      <c r="CA3076" s="267"/>
      <c r="CB3076" s="267"/>
      <c r="CC3076" s="274"/>
      <c r="CD3076" s="267"/>
      <c r="CE3076" s="267"/>
      <c r="CF3076" s="267"/>
      <c r="CG3076" s="267"/>
      <c r="CH3076" s="267"/>
      <c r="CI3076" s="267"/>
      <c r="CJ3076" s="267"/>
      <c r="CK3076" s="267"/>
      <c r="CL3076" s="265"/>
      <c r="CM3076" s="272"/>
      <c r="CN3076" s="264"/>
      <c r="CO3076" s="125"/>
      <c r="CP3076" s="226"/>
      <c r="CQ3076" s="226"/>
      <c r="CR3076" s="226"/>
      <c r="CS3076" s="90"/>
      <c r="CT3076" s="90"/>
      <c r="CU3076" s="90"/>
      <c r="CV3076" s="90"/>
      <c r="CW3076" s="90"/>
      <c r="CX3076" s="90"/>
      <c r="CY3076" s="90"/>
      <c r="CZ3076" s="90"/>
      <c r="DA3076" s="90"/>
    </row>
    <row r="3077" spans="1:105" s="70" customFormat="1" ht="15" customHeight="1">
      <c r="A3077" s="228"/>
      <c r="B3077" s="614"/>
      <c r="C3077" s="545"/>
      <c r="D3077" s="237"/>
      <c r="E3077" s="237"/>
      <c r="F3077" s="243"/>
      <c r="G3077" s="72">
        <v>2.7</v>
      </c>
      <c r="H3077" s="84"/>
      <c r="I3077" s="84"/>
      <c r="J3077" s="84"/>
      <c r="K3077" s="84"/>
      <c r="L3077" s="84"/>
      <c r="M3077" s="84"/>
      <c r="N3077" s="84"/>
      <c r="O3077" s="84"/>
      <c r="P3077" s="84"/>
      <c r="Q3077" s="84"/>
      <c r="R3077" s="84"/>
      <c r="S3077" s="84"/>
      <c r="T3077" s="84"/>
      <c r="U3077" s="84"/>
      <c r="V3077" s="84"/>
      <c r="W3077" s="84"/>
      <c r="X3077" s="84"/>
      <c r="Y3077" s="84"/>
      <c r="Z3077" s="84"/>
      <c r="AA3077" s="84"/>
      <c r="AB3077" s="84"/>
      <c r="AC3077" s="80"/>
      <c r="AD3077" s="80"/>
      <c r="AE3077" s="80"/>
      <c r="AF3077" s="80"/>
      <c r="AG3077" s="80"/>
      <c r="AH3077" s="80"/>
      <c r="AI3077" s="80"/>
      <c r="AJ3077" s="80"/>
      <c r="AK3077" s="80"/>
      <c r="AL3077" s="80"/>
      <c r="AM3077" s="240"/>
      <c r="AN3077" s="240"/>
      <c r="AO3077" s="240"/>
      <c r="AP3077" s="240"/>
      <c r="AQ3077" s="240"/>
      <c r="AR3077" s="240"/>
      <c r="AS3077" s="240"/>
      <c r="AT3077" s="256"/>
      <c r="AU3077" s="256"/>
      <c r="AV3077" s="259"/>
      <c r="AW3077" s="259"/>
      <c r="AX3077" s="256"/>
      <c r="AY3077" s="256"/>
      <c r="AZ3077" s="256"/>
      <c r="BA3077" s="256"/>
      <c r="BB3077" s="256"/>
      <c r="BC3077" s="256"/>
      <c r="BD3077" s="256"/>
      <c r="BE3077" s="256"/>
      <c r="BF3077" s="256"/>
      <c r="BG3077" s="256"/>
      <c r="BH3077" s="256"/>
      <c r="BI3077" s="256"/>
      <c r="BJ3077" s="256"/>
      <c r="BK3077" s="256"/>
      <c r="BL3077" s="262"/>
      <c r="BM3077" s="262"/>
      <c r="BN3077" s="262"/>
      <c r="BO3077" s="262"/>
      <c r="BP3077" s="262"/>
      <c r="BQ3077" s="262"/>
      <c r="BR3077" s="270"/>
      <c r="BS3077" s="270"/>
      <c r="BT3077" s="270"/>
      <c r="BU3077" s="270"/>
      <c r="BV3077" s="270"/>
      <c r="BW3077" s="270"/>
      <c r="BX3077" s="256"/>
      <c r="BY3077" s="256"/>
      <c r="BZ3077" s="256"/>
      <c r="CA3077" s="267"/>
      <c r="CB3077" s="267"/>
      <c r="CC3077" s="274"/>
      <c r="CD3077" s="267"/>
      <c r="CE3077" s="267"/>
      <c r="CF3077" s="267"/>
      <c r="CG3077" s="267"/>
      <c r="CH3077" s="267"/>
      <c r="CI3077" s="267"/>
      <c r="CJ3077" s="267"/>
      <c r="CK3077" s="267"/>
      <c r="CL3077" s="265"/>
      <c r="CM3077" s="272"/>
      <c r="CN3077" s="264"/>
      <c r="CO3077" s="125"/>
      <c r="CP3077" s="226"/>
      <c r="CQ3077" s="226"/>
      <c r="CR3077" s="226"/>
      <c r="CS3077" s="90"/>
      <c r="CT3077" s="90"/>
      <c r="CU3077" s="90"/>
      <c r="CV3077" s="90"/>
      <c r="CW3077" s="90"/>
      <c r="CX3077" s="90"/>
      <c r="CY3077" s="90"/>
      <c r="CZ3077" s="90"/>
      <c r="DA3077" s="90"/>
    </row>
    <row r="3078" spans="1:105" s="70" customFormat="1" ht="15" customHeight="1">
      <c r="A3078" s="228"/>
      <c r="B3078" s="614"/>
      <c r="C3078" s="545"/>
      <c r="D3078" s="237"/>
      <c r="E3078" s="237"/>
      <c r="F3078" s="243"/>
      <c r="G3078" s="72">
        <v>3</v>
      </c>
      <c r="H3078" s="84"/>
      <c r="I3078" s="84"/>
      <c r="J3078" s="84"/>
      <c r="K3078" s="84"/>
      <c r="L3078" s="84"/>
      <c r="M3078" s="84"/>
      <c r="N3078" s="84"/>
      <c r="O3078" s="84"/>
      <c r="P3078" s="84"/>
      <c r="Q3078" s="84"/>
      <c r="R3078" s="84"/>
      <c r="S3078" s="84"/>
      <c r="T3078" s="84"/>
      <c r="U3078" s="84"/>
      <c r="V3078" s="84"/>
      <c r="W3078" s="84"/>
      <c r="X3078" s="84"/>
      <c r="Y3078" s="84"/>
      <c r="Z3078" s="84"/>
      <c r="AA3078" s="84"/>
      <c r="AB3078" s="84"/>
      <c r="AC3078" s="80"/>
      <c r="AD3078" s="80"/>
      <c r="AE3078" s="80"/>
      <c r="AF3078" s="80"/>
      <c r="AG3078" s="80"/>
      <c r="AH3078" s="80"/>
      <c r="AI3078" s="80"/>
      <c r="AJ3078" s="80"/>
      <c r="AK3078" s="80"/>
      <c r="AL3078" s="80"/>
      <c r="AM3078" s="240"/>
      <c r="AN3078" s="240"/>
      <c r="AO3078" s="240"/>
      <c r="AP3078" s="240"/>
      <c r="AQ3078" s="240"/>
      <c r="AR3078" s="240"/>
      <c r="AS3078" s="240"/>
      <c r="AT3078" s="256"/>
      <c r="AU3078" s="256"/>
      <c r="AV3078" s="259"/>
      <c r="AW3078" s="259"/>
      <c r="AX3078" s="256"/>
      <c r="AY3078" s="256"/>
      <c r="AZ3078" s="256"/>
      <c r="BA3078" s="256"/>
      <c r="BB3078" s="256"/>
      <c r="BC3078" s="256"/>
      <c r="BD3078" s="256"/>
      <c r="BE3078" s="256"/>
      <c r="BF3078" s="256"/>
      <c r="BG3078" s="256"/>
      <c r="BH3078" s="256"/>
      <c r="BI3078" s="256"/>
      <c r="BJ3078" s="256"/>
      <c r="BK3078" s="256"/>
      <c r="BL3078" s="262"/>
      <c r="BM3078" s="262"/>
      <c r="BN3078" s="262"/>
      <c r="BO3078" s="262"/>
      <c r="BP3078" s="262"/>
      <c r="BQ3078" s="262"/>
      <c r="BR3078" s="270"/>
      <c r="BS3078" s="270"/>
      <c r="BT3078" s="270"/>
      <c r="BU3078" s="270"/>
      <c r="BV3078" s="270"/>
      <c r="BW3078" s="270"/>
      <c r="BX3078" s="256"/>
      <c r="BY3078" s="256"/>
      <c r="BZ3078" s="256"/>
      <c r="CA3078" s="267"/>
      <c r="CB3078" s="267"/>
      <c r="CC3078" s="274"/>
      <c r="CD3078" s="267"/>
      <c r="CE3078" s="267"/>
      <c r="CF3078" s="267"/>
      <c r="CG3078" s="267"/>
      <c r="CH3078" s="267"/>
      <c r="CI3078" s="267"/>
      <c r="CJ3078" s="267"/>
      <c r="CK3078" s="267"/>
      <c r="CL3078" s="265"/>
      <c r="CM3078" s="272"/>
      <c r="CN3078" s="264"/>
      <c r="CO3078" s="125"/>
      <c r="CP3078" s="226"/>
      <c r="CQ3078" s="226"/>
      <c r="CR3078" s="226"/>
      <c r="CS3078" s="90"/>
      <c r="CT3078" s="90"/>
      <c r="CU3078" s="90"/>
      <c r="CV3078" s="90"/>
      <c r="CW3078" s="90"/>
      <c r="CX3078" s="90"/>
      <c r="CY3078" s="90"/>
      <c r="CZ3078" s="90"/>
      <c r="DA3078" s="90"/>
    </row>
    <row r="3079" spans="1:105" s="70" customFormat="1" ht="15" customHeight="1">
      <c r="A3079" s="228"/>
      <c r="B3079" s="614"/>
      <c r="C3079" s="545"/>
      <c r="D3079" s="237"/>
      <c r="E3079" s="237"/>
      <c r="F3079" s="244"/>
      <c r="G3079" s="73">
        <v>3.9</v>
      </c>
      <c r="H3079" s="85"/>
      <c r="I3079" s="85"/>
      <c r="J3079" s="85"/>
      <c r="K3079" s="85"/>
      <c r="L3079" s="85"/>
      <c r="M3079" s="85"/>
      <c r="N3079" s="85"/>
      <c r="O3079" s="85"/>
      <c r="P3079" s="85"/>
      <c r="Q3079" s="85"/>
      <c r="R3079" s="85"/>
      <c r="S3079" s="85"/>
      <c r="T3079" s="85"/>
      <c r="U3079" s="85"/>
      <c r="V3079" s="85"/>
      <c r="W3079" s="85"/>
      <c r="X3079" s="85"/>
      <c r="Y3079" s="85"/>
      <c r="Z3079" s="85"/>
      <c r="AA3079" s="85"/>
      <c r="AB3079" s="85"/>
      <c r="AC3079" s="81"/>
      <c r="AD3079" s="81"/>
      <c r="AE3079" s="81"/>
      <c r="AF3079" s="81"/>
      <c r="AG3079" s="81"/>
      <c r="AH3079" s="81"/>
      <c r="AI3079" s="81"/>
      <c r="AJ3079" s="81"/>
      <c r="AK3079" s="81"/>
      <c r="AL3079" s="81"/>
      <c r="AM3079" s="240"/>
      <c r="AN3079" s="240"/>
      <c r="AO3079" s="240"/>
      <c r="AP3079" s="240"/>
      <c r="AQ3079" s="240"/>
      <c r="AR3079" s="240"/>
      <c r="AS3079" s="240"/>
      <c r="AT3079" s="256"/>
      <c r="AU3079" s="256"/>
      <c r="AV3079" s="259"/>
      <c r="AW3079" s="259"/>
      <c r="AX3079" s="256"/>
      <c r="AY3079" s="256"/>
      <c r="AZ3079" s="256"/>
      <c r="BA3079" s="256"/>
      <c r="BB3079" s="256"/>
      <c r="BC3079" s="256"/>
      <c r="BD3079" s="256"/>
      <c r="BE3079" s="256"/>
      <c r="BF3079" s="256"/>
      <c r="BG3079" s="256"/>
      <c r="BH3079" s="256"/>
      <c r="BI3079" s="256"/>
      <c r="BJ3079" s="256"/>
      <c r="BK3079" s="256"/>
      <c r="BL3079" s="262"/>
      <c r="BM3079" s="262"/>
      <c r="BN3079" s="262"/>
      <c r="BO3079" s="262"/>
      <c r="BP3079" s="262"/>
      <c r="BQ3079" s="262"/>
      <c r="BR3079" s="270"/>
      <c r="BS3079" s="270"/>
      <c r="BT3079" s="270"/>
      <c r="BU3079" s="270"/>
      <c r="BV3079" s="270"/>
      <c r="BW3079" s="270"/>
      <c r="BX3079" s="256"/>
      <c r="BY3079" s="256"/>
      <c r="BZ3079" s="256"/>
      <c r="CA3079" s="267"/>
      <c r="CB3079" s="267"/>
      <c r="CC3079" s="274"/>
      <c r="CD3079" s="267"/>
      <c r="CE3079" s="267"/>
      <c r="CF3079" s="267"/>
      <c r="CG3079" s="267"/>
      <c r="CH3079" s="267"/>
      <c r="CI3079" s="267"/>
      <c r="CJ3079" s="267"/>
      <c r="CK3079" s="267"/>
      <c r="CL3079" s="265"/>
      <c r="CM3079" s="272"/>
      <c r="CN3079" s="264"/>
      <c r="CO3079" s="125"/>
      <c r="CP3079" s="226"/>
      <c r="CQ3079" s="226"/>
      <c r="CR3079" s="226"/>
      <c r="CS3079" s="90"/>
      <c r="CT3079" s="90"/>
      <c r="CU3079" s="90"/>
      <c r="CV3079" s="90"/>
      <c r="CW3079" s="90"/>
      <c r="CX3079" s="90"/>
      <c r="CY3079" s="90"/>
      <c r="CZ3079" s="90"/>
      <c r="DA3079" s="90"/>
    </row>
    <row r="3080" spans="1:105" s="70" customFormat="1" ht="15.75" customHeight="1">
      <c r="A3080" s="229"/>
      <c r="B3080" s="615"/>
      <c r="C3080" s="546"/>
      <c r="D3080" s="238"/>
      <c r="E3080" s="238"/>
      <c r="F3080" s="245" t="s">
        <v>83</v>
      </c>
      <c r="G3080" s="246"/>
      <c r="H3080" s="82"/>
      <c r="I3080" s="82"/>
      <c r="J3080" s="82"/>
      <c r="K3080" s="82"/>
      <c r="L3080" s="82"/>
      <c r="M3080" s="82"/>
      <c r="N3080" s="82"/>
      <c r="O3080" s="82"/>
      <c r="P3080" s="82"/>
      <c r="Q3080" s="82"/>
      <c r="R3080" s="82"/>
      <c r="S3080" s="82"/>
      <c r="T3080" s="82"/>
      <c r="U3080" s="82"/>
      <c r="V3080" s="82"/>
      <c r="W3080" s="82"/>
      <c r="X3080" s="82"/>
      <c r="Y3080" s="82"/>
      <c r="Z3080" s="82"/>
      <c r="AA3080" s="82"/>
      <c r="AB3080" s="82"/>
      <c r="AC3080" s="35"/>
      <c r="AD3080" s="35"/>
      <c r="AE3080" s="35"/>
      <c r="AF3080" s="35"/>
      <c r="AG3080" s="35"/>
      <c r="AH3080" s="35"/>
      <c r="AI3080" s="35"/>
      <c r="AJ3080" s="35"/>
      <c r="AK3080" s="35"/>
      <c r="AL3080" s="35"/>
      <c r="AM3080" s="241"/>
      <c r="AN3080" s="241"/>
      <c r="AO3080" s="241"/>
      <c r="AP3080" s="241"/>
      <c r="AQ3080" s="241"/>
      <c r="AR3080" s="241"/>
      <c r="AS3080" s="241"/>
      <c r="AT3080" s="257"/>
      <c r="AU3080" s="257"/>
      <c r="AV3080" s="260"/>
      <c r="AW3080" s="260"/>
      <c r="AX3080" s="257"/>
      <c r="AY3080" s="257"/>
      <c r="AZ3080" s="257"/>
      <c r="BA3080" s="257"/>
      <c r="BB3080" s="257"/>
      <c r="BC3080" s="257"/>
      <c r="BD3080" s="257"/>
      <c r="BE3080" s="257"/>
      <c r="BF3080" s="257"/>
      <c r="BG3080" s="257"/>
      <c r="BH3080" s="257"/>
      <c r="BI3080" s="257"/>
      <c r="BJ3080" s="257"/>
      <c r="BK3080" s="257"/>
      <c r="BL3080" s="263"/>
      <c r="BM3080" s="263"/>
      <c r="BN3080" s="263"/>
      <c r="BO3080" s="263"/>
      <c r="BP3080" s="263"/>
      <c r="BQ3080" s="263"/>
      <c r="BR3080" s="271"/>
      <c r="BS3080" s="271"/>
      <c r="BT3080" s="271"/>
      <c r="BU3080" s="271"/>
      <c r="BV3080" s="271"/>
      <c r="BW3080" s="271"/>
      <c r="BX3080" s="257"/>
      <c r="BY3080" s="257"/>
      <c r="BZ3080" s="257"/>
      <c r="CA3080" s="268"/>
      <c r="CB3080" s="268"/>
      <c r="CC3080" s="275"/>
      <c r="CD3080" s="268"/>
      <c r="CE3080" s="268"/>
      <c r="CF3080" s="268"/>
      <c r="CG3080" s="268"/>
      <c r="CH3080" s="268"/>
      <c r="CI3080" s="268"/>
      <c r="CJ3080" s="268"/>
      <c r="CK3080" s="268"/>
      <c r="CL3080" s="265"/>
      <c r="CM3080" s="272"/>
      <c r="CN3080" s="264"/>
      <c r="CO3080" s="125"/>
      <c r="CP3080" s="226"/>
      <c r="CQ3080" s="226"/>
      <c r="CR3080" s="226"/>
      <c r="CS3080" s="90"/>
      <c r="CT3080" s="90"/>
      <c r="CU3080" s="90"/>
      <c r="CV3080" s="90"/>
      <c r="CW3080" s="90"/>
      <c r="CX3080" s="90"/>
      <c r="CY3080" s="90"/>
      <c r="CZ3080" s="90"/>
      <c r="DA3080" s="90"/>
    </row>
    <row r="3081" spans="1:105" s="70" customFormat="1" ht="15" customHeight="1">
      <c r="A3081" s="227">
        <f t="shared" si="985"/>
        <v>382</v>
      </c>
      <c r="B3081" s="613" t="s">
        <v>792</v>
      </c>
      <c r="C3081" s="544" t="s">
        <v>993</v>
      </c>
      <c r="D3081" s="236">
        <v>44263</v>
      </c>
      <c r="E3081" s="236" t="s">
        <v>1195</v>
      </c>
      <c r="F3081" s="253" t="s">
        <v>80</v>
      </c>
      <c r="G3081" s="254"/>
      <c r="H3081" s="82" t="s">
        <v>69</v>
      </c>
      <c r="I3081" s="82"/>
      <c r="J3081" s="82" t="s">
        <v>60</v>
      </c>
      <c r="K3081" s="82" t="s">
        <v>60</v>
      </c>
      <c r="L3081" s="82" t="s">
        <v>60</v>
      </c>
      <c r="M3081" s="82" t="s">
        <v>60</v>
      </c>
      <c r="N3081" s="82" t="s">
        <v>60</v>
      </c>
      <c r="O3081" s="82"/>
      <c r="P3081" s="82" t="s">
        <v>60</v>
      </c>
      <c r="Q3081" s="82" t="s">
        <v>60</v>
      </c>
      <c r="R3081" s="82" t="s">
        <v>60</v>
      </c>
      <c r="S3081" s="82" t="s">
        <v>60</v>
      </c>
      <c r="T3081" s="82" t="s">
        <v>60</v>
      </c>
      <c r="U3081" s="82" t="s">
        <v>60</v>
      </c>
      <c r="V3081" s="82"/>
      <c r="W3081" s="82" t="s">
        <v>61</v>
      </c>
      <c r="X3081" s="82" t="s">
        <v>61</v>
      </c>
      <c r="Y3081" s="82" t="s">
        <v>61</v>
      </c>
      <c r="Z3081" s="82" t="s">
        <v>61</v>
      </c>
      <c r="AA3081" s="82" t="s">
        <v>61</v>
      </c>
      <c r="AB3081" s="82" t="s">
        <v>61</v>
      </c>
      <c r="AC3081" s="82"/>
      <c r="AD3081" s="82" t="s">
        <v>61</v>
      </c>
      <c r="AE3081" s="82" t="s">
        <v>61</v>
      </c>
      <c r="AF3081" s="82" t="s">
        <v>61</v>
      </c>
      <c r="AG3081" s="82" t="s">
        <v>61</v>
      </c>
      <c r="AH3081" s="82" t="s">
        <v>61</v>
      </c>
      <c r="AI3081" s="82" t="s">
        <v>1471</v>
      </c>
      <c r="AJ3081" s="82"/>
      <c r="AK3081" s="82" t="s">
        <v>60</v>
      </c>
      <c r="AL3081" s="82" t="s">
        <v>60</v>
      </c>
      <c r="AM3081" s="239">
        <f>COUNTIF(H3081:AL3081,"PH")+COUNTIF(H3081:AL3081,"PH/L")+COUNTIF(H3081:AL3081,"PM")</f>
        <v>0</v>
      </c>
      <c r="AN3081" s="239">
        <f>COUNTIF(H3081:AL3081,"PD")+COUNTIF(H3081:AL3081,"PDD")+COUNTIF(H3081:AL3081,"P/DS")/2+COUNTIF(H3081:AL3081,"PMD")</f>
        <v>0</v>
      </c>
      <c r="AO3081" s="239">
        <f>COUNTIF(H3081:AL3081,"PN")+COUNTIF(H3081:AL3081,"P/NS")/2+COUNTIF(H3081:AL3081,"PH")+COUNTIF(H3081:AL3081,"PH/F")/2+COUNTIF(H3081:AL3081,"PH/L")/2+COUNTIF(H3081:AL3081,"PM")</f>
        <v>0</v>
      </c>
      <c r="AP3081" s="239">
        <f>COUNTIF(H3081:AL3081,"BH")+COUNTIF(H3081:AL3081,"AL/BL")+COUNTIF(H3081:AL3081,"UL/BL")+COUNTIF(H3081:AL3081,"BM")</f>
        <v>0</v>
      </c>
      <c r="AQ3081" s="239">
        <f>COUNTIF(H3081:AL3081,"DS")+COUNTIF(H3081:AL3081,"AL/DS")/2+COUNTIF(H3081:AL3081,"UL/DS")/2+COUNTIF(H3081:AL3081,"CT")+COUNTIF(H3081:AL3081,"MD")</f>
        <v>13.5</v>
      </c>
      <c r="AR3081" s="239">
        <f>COUNTIF(H3081:AL3081,"NS")+COUNTIF(H3081:AL3081,"AL/NS")/2+COUNTIF(H3081:AL3081,"UL/NS")/2+COUNTIF(H3081:AL3081,"BH")+COUNTIF(H3081:AL3081,"AL/BF")/2+COUNTIF(H3081:AL3081,"AL/BL")/2+COUNTIF(H3081:AL3081,"UL/BL")/2+COUNTIF(H3081:AL3081,"UL/BF")/2+COUNTIF(H3081:AL3081,"BM")</f>
        <v>11</v>
      </c>
      <c r="AS3081" s="239">
        <f>COUNTIF(H3081:AL3081,"AL")+COUNTIF(H3081:AL3081,"AL/DS")/2+COUNTIF(H3081:AL3081,"AL/NS")/2+COUNTIF(H3081:AL3081,"NH")+COUNTIF(H3081:AL3081,"SL")+COUNTIF(H3081:AL3081,"NHD")+COUNTIF(H3081:AL3081,"B")+COUNTIF(H3081:AL3081,"HL")+COUNTIF(H3081:AL3081,"AL/BF")/2+COUNTIF(H3081:AL3081,"AL/BL")/2</f>
        <v>1</v>
      </c>
      <c r="AT3081" s="255">
        <f>COUNTIF(H3081:AL3081,"PD")+COUNTIF(H3081:AL3081,"PN")+COUNTIF(H3081:AL3081,"P/DS")/2+COUNTIF(H3081:AL3081,"P/NS")/2+COUNTIF(H3081:AL3081,"DS")+COUNTIF(H3081:AL3081,"NS")+COUNTIF(H3081:AL3081,"AL")+COUNTIF(H3081:AL3081,"AL/DS")+COUNTIF(H3081:AL3081,"AL/NS")+COUNTIF(H3081:AL3081,"NH")+COUNTIF(H3081:AL3081,"SL")+COUNTIF(H3081:AL3081,"UL/DS")/2+COUNTIF(H3081:AL3081,"UL/NS")/2+COUNTIF(H3081:AL3081,"CT")+COUNTIF(H3081:AL3081,"NHD")+COUNTIF(H3081:AL3081,"PDD")+COUNTIF(H3081:AL3081,"B")+COUNTIF(H3081:AL3081,"HL")+COUNTIF(H3081:AL3081,"PH")+COUNTIF(H3081:AL3081,"BH")+COUNTIF(H3081:AL3081,"AL/BF")+COUNTIF(H3081:AL3081,"AL/BL")+COUNTIF(H3081:AL3081,"UL/BF")/2+COUNTIF(H3081:AL3081,"UL/BL")/2+COUNTIF(H3081:AL3081,"PH/F")/2+COUNTIF(H3081:AL3081,"PH/L")/2+COUNTIF(H3081:AL3081,"MD")+COUNTIF(H3081:AL3081,"PMD")+COUNTIF(H3081:AL3081,"PM")+COUNTIF(H3081:AL3081,"BM")</f>
        <v>25.5</v>
      </c>
      <c r="AU3081" s="255">
        <f>COUNTIF(H3081:AL3081,"P/DS")/2+COUNTIF(H3081:AL3081,"P/NS")/2+COUNTIF(H3081:AL3081,"IL")+COUNTIF(H3081:AL3081,"NL")+COUNTIF(H3081:AL3081,"UL")+COUNTIF(H3081:AL3081,"UL/DS")/2+COUNTIF(H3081:AL3081,"UL/NS")/2+COUNTIF(H3081:AL3081,"KT")+COUNTIF(H3081:AL3081,"UL/BF")/2+COUNTIF(H3081:AL3081,"UL/BL")/2+COUNTIF(H3081:AL3081,"PH/F")/2+COUNTIF(H3081:AL3081,"PH/L")/2+COUNTIF(H3081:AL3081,"NB")</f>
        <v>0.5</v>
      </c>
      <c r="AV3081" s="258">
        <f>COUNTIF(H3081:AL3081,"PN")+COUNTIF(H3081:AL3081,"TVD")+COUNTIF(H3081:AL3081,"PH")+COUNTIF(H3081:AL3081,"PM")+COUNTIF(H3081:AL3081,"PDD")-COUNTIFS(H3081:AL3081,"PN",H3088:AL3088,"&gt;=3")-COUNTIFS(H3081:AL3081,"PM",H3088:AL3088,"&gt;=3")</f>
        <v>0</v>
      </c>
      <c r="AW3081" s="258">
        <f>COUNTIF(H3081:AL3081,"NS")+COUNTIF(H3081:AL3081,"D")+COUNTIF(H3081:AL3081,"BH")+COUNTIF(H3081:AL3081,"NHD")+COUNTIF(H3081:AL3081,"BM")-COUNTIFS(H3081:AL3081,"NS",H3088:AL3088,"&gt;=3")-COUNTIFS(H3081:AL3081,"BH",H3088:AL3088,"&gt;=3")-COUNTIFS(H3081:AL3081,"BM",H3088:AL3088,"&gt;=3")</f>
        <v>11</v>
      </c>
      <c r="AX3081" s="255">
        <f>COUNTIF(H3081:AL3081,"AL")+COUNTIF(H3081:AL3081,"AL/DS")/2+COUNTIF(H3081:AL3081,"AL/NS")/2+COUNTIF(H3081:AL3081,"AL/BF")+COUNTIF(H3081:AL3081,"AL/BL")/2</f>
        <v>0</v>
      </c>
      <c r="AY3081" s="255">
        <f>COUNTIF(H3081:AL3081,"SL")</f>
        <v>0</v>
      </c>
      <c r="AZ3081" s="255">
        <f>COUNTIF(H3081:AL3081,"NH")</f>
        <v>1</v>
      </c>
      <c r="BA3081" s="255">
        <f>COUNTIF(H3081:AL3081,"HL")</f>
        <v>0</v>
      </c>
      <c r="BB3081" s="255">
        <f>COUNTIF(G3081:AL3081,"P/DS")/2+COUNTIF(G3081:AL3081,"P/NS")/2+COUNTIF(G3081:AL3081,"UL")+COUNTIF(G3081:AL3081,"UL/DS")/2+COUNTIF(G3081:AL3081,"UL/NS")/2+COUNTIF(G3081:AL3081,"UL/BL")/2+COUNTIF(G3081:AL3081,"UL/BF")/2+COUNTIF(G3081:AL3081,"PH/F")/2+COUNTIF(G3081:AL3081,"PH/L")/2</f>
        <v>0.5</v>
      </c>
      <c r="BC3081" s="255">
        <f>COUNTIF(H3081:AL3081,"NB")</f>
        <v>0</v>
      </c>
      <c r="BD3081" s="255">
        <f>COUNTIF(H3081:AL3081,"NL")</f>
        <v>0</v>
      </c>
      <c r="BE3081" s="255">
        <f>COUNTIF(H3081:AL3081,"IL")</f>
        <v>0</v>
      </c>
      <c r="BF3081" s="255">
        <f>COUNTIF(H3081:AL3081,"KT")</f>
        <v>0</v>
      </c>
      <c r="BG3081" s="255">
        <f>COUNTIF(H3081:AL3081,"L70")</f>
        <v>0</v>
      </c>
      <c r="BH3081" s="255">
        <f>COUNTIF(H3081:AL3081,"MD")</f>
        <v>0</v>
      </c>
      <c r="BI3081" s="255">
        <f>COUNTIF(H3081:AL3081,"PMD")</f>
        <v>0</v>
      </c>
      <c r="BJ3081" s="255">
        <f>COUNTIF(H3081:AL3081,"PM")</f>
        <v>0</v>
      </c>
      <c r="BK3081" s="255">
        <f>COUNTIF(H3081:AL3081,"BM")</f>
        <v>0</v>
      </c>
      <c r="BL3081" s="261">
        <f>SUMIF(H3081:AL3081,"PD",H3082:AL3082)+SUMIF(H3081:AL3081,"PN",H3082:AL3082)+SUMIF(H3081:AL3081,"P/DS",H3082:AL3082)+SUMIF(H3081:AL3081,"PN/F",H3082:AL3082)+SUMIF(H3081:AL3081,"PN/L",H3082:AL3082)+SUMIF(H3081:AL3081,"TV",H3082:AL3082)+SUMIF(H3081:AL3081,"TVD",H3082:AL3082)+SUMIF(H3081:AL3081,"PDD",H3082:AL3082)</f>
        <v>0</v>
      </c>
      <c r="BM3081" s="261">
        <f>SUMIF(H3081:AL3081,"PD",H3083:AL3083)+SUMIF(H3081:AL3081,"PN",H3083:AL3083)+SUMIF(H3081:AL3081,"P/DS",H3083:AL3083)+SUMIF(H3081:AL3081,"PN/F",H3083:AL3083)+SUMIF(H3081:AL3081,"PN/L",H3083:AL3083)+SUMIF(H3081:AL3081,"TV",H3083:AL3083)+SUMIF(H3081:AL3081,"TVD",H3083:AL3083)+SUMIF(H3081:AL3081,"PDD",H3083:AL3083)+SUMIF(H3081:AL3081,"PMD",H3083:AL3083)</f>
        <v>0</v>
      </c>
      <c r="BN3081" s="261">
        <f>SUMIF(H3081:AL3081,"PD",H3084:AL3084)+SUMIF(H3081:AL3081,"PN",H3084:AL3084)+SUMIF(H3081:AL3081,"P/DS",H3084:AL3084)+SUMIF(H3081:AL3081,"PN/F",H3084:AL3084)+SUMIF(H3081:AL3081,"PN/L",H3084:AL3084)+SUMIF(H3081:AL3081,"TV",H3084:AL3084)+SUMIF(H3081:AL3081,"TVD",H3084:AL3084)</f>
        <v>0</v>
      </c>
      <c r="BO3081" s="261">
        <f>SUMIF(H3081:AL3081,"PD",H3085:AL3085)+SUMIF(H3081:AL3081,"PN",H3085:AL3085)+SUMIF(H3081:AL3081,"P/DS",H3085:AL3085)+SUMIF(H3081:AL3081,"PN/F",H3085:AL3085)+SUMIF(H3081:AL3081,"PN/L",H3085:AL3085)+SUMIF(H3081:AL3081,"TV",H3085:AL3085)+SUMIF(H3081:AL3081,"TVD",H3085:AL3085)</f>
        <v>0</v>
      </c>
      <c r="BP3081" s="261">
        <f>SUMIF(H3081:AL3081,"PD",H3086:AL3086)+SUMIF(H3081:AL3081,"PN",H3086:AL3086)+SUMIF(H3081:AL3081,"P/DS",H3086:AL3086)+SUMIF(H3081:AL3081,"PN/F",H3086:AL3086)+SUMIF(H3081:AL3081,"PN/L",H3086:AL3086)+SUMIF(H3081:AL3081,"TV",H3086:AL3086)+SUMIF(H3081:AL3081,"TVD",H3086:AL3086)+SUMIF(H3081:AL3081,"PDD",H3086:AL3086)+SUMIF(H3081:AL3081,"PH",H3086:AL3086)+SUMIF(H3081:AL3081,"PM",H3086:AL3086)</f>
        <v>0</v>
      </c>
      <c r="BQ3081" s="261">
        <f>SUMIF(H3081:AL3081,"PD",H3087:AL3087)+SUMIF(H3081:AL3081,"PN",H3087:AL3087)+SUMIF(H3081:AL3081,"P/DS",H3087:AL3087)+SUMIF(H3081:AL3081,"PN/F",H3087:AL3087)+SUMIF(H3081:AL3081,"PN/L",H3087:AL3087)+SUMIF(H3081:AL3081,"TV",H3087:AL3087)+SUMIF(H3081:AL3081,"TVD",H3087:AL3087)+SUMIF(H3081:AL3081,"PDD",H3087:AL3087)+SUMIF(H3081:AL3081,"PH",H3087:AL3087)+SUMIF(H3081:AL3081,"PM",H3087:AL3087)</f>
        <v>0</v>
      </c>
      <c r="BR3081" s="269">
        <f>SUM(H3082:AL3082)-BL3081</f>
        <v>45.5</v>
      </c>
      <c r="BS3081" s="269">
        <f>SUM(H3083:AL3083)-BM3081</f>
        <v>25.5</v>
      </c>
      <c r="BT3081" s="269">
        <f>SUM(H3084:AL3084)-BN3081</f>
        <v>0</v>
      </c>
      <c r="BU3081" s="269">
        <f>SUM(H3085:AL3085)-BO3081</f>
        <v>0</v>
      </c>
      <c r="BV3081" s="269">
        <f>SUM(H3086:AL3086)-BP3081</f>
        <v>0</v>
      </c>
      <c r="BW3081" s="269">
        <f>SUM(H3087:AL3087)-BQ3081</f>
        <v>0</v>
      </c>
      <c r="BX3081" s="255">
        <f>SUMIF(H3081:AL3081,"PD",H3088:AL3088)+SUMIF(H3081:AL3081,"PN",H3088:AL3088)+SUMIF(H3081:AL3081,"P/DS",H3088:AL3088)+SUMIF(H3081:AL3081,"PN/F",H3088:AL3088)+SUMIF(H3081:AL3081,"PN/L",H3088:AL3088)</f>
        <v>0</v>
      </c>
      <c r="BY3081" s="255">
        <f>SUM(H3088:AL3088)-BX3081</f>
        <v>0</v>
      </c>
      <c r="BZ3081" s="255">
        <f t="shared" ref="BZ3081" si="994">+SUM(BL3081:BW3088)</f>
        <v>71</v>
      </c>
      <c r="CA3081" s="266">
        <f>(COUNTIFS(H3081:AL3081,"PD",H3082:AL3082,"&gt;=2"))*0.5-IF(CN3081="VP",COUNTIFS($H$16:$AL$16,"SAT",H3081:AL3081,"PD",H3082:AL3082,"&gt;=2"))*0.5</f>
        <v>0</v>
      </c>
      <c r="CB3081" s="266">
        <f>(COUNTIFS(H3081:AL3081,"PN",H3083:AL3083,"&gt;=0.5",H3082:AL3082,"&gt;=1.5"))*0.5+COUNTIFS(H3081:AL3081,"PDD",H3083:AL3083,"&gt;=0.5",H3082:AL3082,"&gt;=1.5")*0.5</f>
        <v>0</v>
      </c>
      <c r="CC3081" s="273">
        <f>(COUNTIFS(H3081:AL3081,"TV",H3083:AL3083,"&gt;=10"))*0.5+(COUNTIFS(H3081:AL3081,"PMD",H3083:AL3083,"&gt;=2"))*0.5</f>
        <v>0</v>
      </c>
      <c r="CD3081" s="266">
        <f>(COUNTIFS(H3081:AL3081,"TVD",H3085:AL3085,"&gt;=6.5",H3083:AL3083,"&gt;=3.5"))*0.5</f>
        <v>0</v>
      </c>
      <c r="CE3081" s="266">
        <f>(COUNTIFS(H3081:AL3081,"PD",H3086:AL3086,"&gt;=10"))*0.5</f>
        <v>0</v>
      </c>
      <c r="CF3081" s="266">
        <f>(COUNTIFS(H3081:AL3081,"PDD",H3086:AL3086,"&gt;=3.5",H3087:AL3087,"&gt;=6.5")+COUNTIFS(H3081:AL3081,"PH",H3087:AL3087,"&gt;=0.5",H3086:AL3086,"&gt;=1.5")+COUNTIFS(H3081:AL3081,"PM",H3087:AL3087,"&gt;=0.5",H3086:AL3086,"&gt;=1.5"))*0.5</f>
        <v>0</v>
      </c>
      <c r="CG3081" s="266">
        <f>(COUNTIFS(H3081:AL3081,"DS",H3082:AL3082,"&gt;=2")+COUNTIFS(H3081:AL3081,"AL/DS",H3082:AL3082,"&gt;=2"))*0.5-IF(CN3081="VP",COUNTIFS($H$16:$AL$16,"SAT",H3081:AL3081,"DS",H3082:AL3082,"&gt;=2"))*0.5</f>
        <v>5.5</v>
      </c>
      <c r="CH3081" s="266">
        <f>(COUNTIFS(H3081:AL3081,"NS",H3083:AL3083,"&gt;=0.5",H3082:AL3082,"&gt;=1.5")+COUNTIFS(H3081:AL3081,"AL/NS",H3083:AL3083,"&gt;=0.5",H3082:AL3082,"&gt;=1.5")+COUNTIFS(H3081:AL3081,"NHD",H3083:AL3083,"&gt;=4.5",H3086:AL3086,"&gt;=2",H3082:AL3082,"&gt;=1.5"))*0.5</f>
        <v>4.5</v>
      </c>
      <c r="CI3081" s="266">
        <f>(COUNTIF(H3083:AL3083,"&gt;=10")+COUNTIFS(H3081:AL3081,"MD",H3083:AL3083,"&gt;=2")-COUNTIFS(H3081:AL3081,"TV",H3083:AL3083,"&gt;=10"))*0.5</f>
        <v>0.5</v>
      </c>
      <c r="CJ3081" s="266">
        <f>(COUNTIFS(H3081:AL3081,"D",H3085:AL3085,"&gt;=6.5",H3083:AL3083,"&gt;=3.5"))*0.5</f>
        <v>0</v>
      </c>
      <c r="CK3081" s="266">
        <f>(COUNTIF(H3086:AL3086,"&gt;=10")-COUNTIFS(H3081:AL3081,"PD",H3086:AL3086,"&gt;=10"))*0.5</f>
        <v>0</v>
      </c>
      <c r="CL3081" s="265">
        <f>(COUNTIFS(H3081:AL3081,"NHD",H3086:AL3086,"&gt;=3.5",H3087:AL3087,"&gt;=6.5")+COUNTIFS(H3081:AL3081,"BH",H3086:AL3086,"&gt;=1.5",H3087:AL3087,"&gt;=0.5")+COUNTIFS(H3081:AL3081,"BM",H3086:AL3086,"&gt;=1.5",H3087:AL3087,"&gt;=0.5")+COUNTIFS(H3081:AL3081,"D",H3086:AL3086,"&gt;=1.5",H3087:AL3087,"&gt;=0.5"))*0.5</f>
        <v>0</v>
      </c>
      <c r="CM3081" s="272"/>
      <c r="CN3081" s="264" t="s">
        <v>723</v>
      </c>
      <c r="CO3081" s="125">
        <f t="shared" ref="CO3081" si="995">+AM3081+AN3081+AO3081+AP3081+AQ3081+AR3081+AS3081+AU3081+BG3081</f>
        <v>26</v>
      </c>
      <c r="CP3081" s="225">
        <f>+SUM(I3082:I3087)-I3088</f>
        <v>12.5</v>
      </c>
      <c r="CQ3081" s="225">
        <f>+SUM(J3082:J3087)-J3088</f>
        <v>2.5</v>
      </c>
      <c r="CR3081" s="225">
        <f>+SUM(K3082:K3087)-K3088</f>
        <v>2.5</v>
      </c>
      <c r="CS3081" s="95"/>
      <c r="CT3081" s="95"/>
      <c r="CU3081" s="95"/>
      <c r="CV3081" s="95"/>
      <c r="CW3081" s="95"/>
      <c r="CX3081" s="95"/>
      <c r="CY3081" s="95"/>
      <c r="CZ3081" s="95"/>
      <c r="DA3081" s="95"/>
    </row>
    <row r="3082" spans="1:105" s="70" customFormat="1" ht="15" customHeight="1">
      <c r="A3082" s="228"/>
      <c r="B3082" s="614"/>
      <c r="C3082" s="545"/>
      <c r="D3082" s="237"/>
      <c r="E3082" s="237"/>
      <c r="F3082" s="242" t="s">
        <v>82</v>
      </c>
      <c r="G3082" s="71">
        <v>1.5</v>
      </c>
      <c r="H3082" s="83"/>
      <c r="I3082" s="83"/>
      <c r="J3082" s="83">
        <v>2.5</v>
      </c>
      <c r="K3082" s="83">
        <v>2.5</v>
      </c>
      <c r="L3082" s="83">
        <v>2.5</v>
      </c>
      <c r="M3082" s="83">
        <v>2.5</v>
      </c>
      <c r="N3082" s="83"/>
      <c r="O3082" s="83"/>
      <c r="P3082" s="83">
        <v>2.5</v>
      </c>
      <c r="Q3082" s="83">
        <v>2.5</v>
      </c>
      <c r="R3082" s="83">
        <v>2.5</v>
      </c>
      <c r="S3082" s="83">
        <v>2.5</v>
      </c>
      <c r="T3082" s="83">
        <v>2.5</v>
      </c>
      <c r="U3082" s="83">
        <v>2.5</v>
      </c>
      <c r="V3082" s="83"/>
      <c r="W3082" s="83">
        <v>2</v>
      </c>
      <c r="X3082" s="83">
        <v>2</v>
      </c>
      <c r="Y3082" s="83">
        <v>2</v>
      </c>
      <c r="Z3082" s="83">
        <v>2</v>
      </c>
      <c r="AA3082" s="83">
        <v>2</v>
      </c>
      <c r="AB3082" s="83"/>
      <c r="AC3082" s="79"/>
      <c r="AD3082" s="79">
        <v>2</v>
      </c>
      <c r="AE3082" s="79"/>
      <c r="AF3082" s="79">
        <v>2</v>
      </c>
      <c r="AG3082" s="79">
        <v>2</v>
      </c>
      <c r="AH3082" s="79">
        <v>2</v>
      </c>
      <c r="AI3082" s="79"/>
      <c r="AJ3082" s="79"/>
      <c r="AK3082" s="79">
        <v>2.5</v>
      </c>
      <c r="AL3082" s="79"/>
      <c r="AM3082" s="240"/>
      <c r="AN3082" s="240"/>
      <c r="AO3082" s="240"/>
      <c r="AP3082" s="240"/>
      <c r="AQ3082" s="240"/>
      <c r="AR3082" s="240"/>
      <c r="AS3082" s="240"/>
      <c r="AT3082" s="256"/>
      <c r="AU3082" s="256"/>
      <c r="AV3082" s="259"/>
      <c r="AW3082" s="259"/>
      <c r="AX3082" s="256"/>
      <c r="AY3082" s="256"/>
      <c r="AZ3082" s="256"/>
      <c r="BA3082" s="256"/>
      <c r="BB3082" s="256"/>
      <c r="BC3082" s="256"/>
      <c r="BD3082" s="256"/>
      <c r="BE3082" s="256"/>
      <c r="BF3082" s="256"/>
      <c r="BG3082" s="256"/>
      <c r="BH3082" s="256"/>
      <c r="BI3082" s="256"/>
      <c r="BJ3082" s="256"/>
      <c r="BK3082" s="256"/>
      <c r="BL3082" s="262"/>
      <c r="BM3082" s="262"/>
      <c r="BN3082" s="262"/>
      <c r="BO3082" s="262"/>
      <c r="BP3082" s="262"/>
      <c r="BQ3082" s="262"/>
      <c r="BR3082" s="270"/>
      <c r="BS3082" s="270"/>
      <c r="BT3082" s="270"/>
      <c r="BU3082" s="270"/>
      <c r="BV3082" s="270"/>
      <c r="BW3082" s="270"/>
      <c r="BX3082" s="256"/>
      <c r="BY3082" s="256"/>
      <c r="BZ3082" s="256"/>
      <c r="CA3082" s="267"/>
      <c r="CB3082" s="267"/>
      <c r="CC3082" s="274"/>
      <c r="CD3082" s="267"/>
      <c r="CE3082" s="267"/>
      <c r="CF3082" s="267"/>
      <c r="CG3082" s="267"/>
      <c r="CH3082" s="267"/>
      <c r="CI3082" s="267"/>
      <c r="CJ3082" s="267"/>
      <c r="CK3082" s="267"/>
      <c r="CL3082" s="265"/>
      <c r="CM3082" s="272"/>
      <c r="CN3082" s="264"/>
      <c r="CO3082" s="125"/>
      <c r="CP3082" s="226"/>
      <c r="CQ3082" s="226"/>
      <c r="CR3082" s="226"/>
      <c r="CS3082" s="95"/>
      <c r="CT3082" s="95"/>
      <c r="CU3082" s="95"/>
      <c r="CV3082" s="95"/>
      <c r="CW3082" s="95"/>
      <c r="CX3082" s="95"/>
      <c r="CY3082" s="95"/>
      <c r="CZ3082" s="95"/>
      <c r="DA3082" s="95"/>
    </row>
    <row r="3083" spans="1:105" s="70" customFormat="1" ht="15" customHeight="1">
      <c r="A3083" s="228"/>
      <c r="B3083" s="614"/>
      <c r="C3083" s="545"/>
      <c r="D3083" s="237"/>
      <c r="E3083" s="237"/>
      <c r="F3083" s="243"/>
      <c r="G3083" s="72">
        <v>2</v>
      </c>
      <c r="H3083" s="84"/>
      <c r="I3083" s="84">
        <v>12.5</v>
      </c>
      <c r="J3083" s="84"/>
      <c r="K3083" s="84"/>
      <c r="L3083" s="84"/>
      <c r="M3083" s="84"/>
      <c r="N3083" s="84"/>
      <c r="O3083" s="84">
        <v>8.5</v>
      </c>
      <c r="P3083" s="84"/>
      <c r="Q3083" s="84"/>
      <c r="R3083" s="84"/>
      <c r="S3083" s="84"/>
      <c r="T3083" s="84"/>
      <c r="U3083" s="84"/>
      <c r="V3083" s="84"/>
      <c r="W3083" s="84">
        <v>0.5</v>
      </c>
      <c r="X3083" s="84">
        <v>0.5</v>
      </c>
      <c r="Y3083" s="84">
        <v>0.5</v>
      </c>
      <c r="Z3083" s="84">
        <v>0.5</v>
      </c>
      <c r="AA3083" s="84">
        <v>0.5</v>
      </c>
      <c r="AB3083" s="84"/>
      <c r="AC3083" s="80"/>
      <c r="AD3083" s="80">
        <v>0.5</v>
      </c>
      <c r="AE3083" s="80"/>
      <c r="AF3083" s="80">
        <v>0.5</v>
      </c>
      <c r="AG3083" s="80">
        <v>0.5</v>
      </c>
      <c r="AH3083" s="80">
        <v>0.5</v>
      </c>
      <c r="AI3083" s="80"/>
      <c r="AJ3083" s="80"/>
      <c r="AK3083" s="80"/>
      <c r="AL3083" s="80"/>
      <c r="AM3083" s="240"/>
      <c r="AN3083" s="240"/>
      <c r="AO3083" s="240"/>
      <c r="AP3083" s="240"/>
      <c r="AQ3083" s="240"/>
      <c r="AR3083" s="240"/>
      <c r="AS3083" s="240"/>
      <c r="AT3083" s="256"/>
      <c r="AU3083" s="256"/>
      <c r="AV3083" s="259"/>
      <c r="AW3083" s="259"/>
      <c r="AX3083" s="256"/>
      <c r="AY3083" s="256"/>
      <c r="AZ3083" s="256"/>
      <c r="BA3083" s="256"/>
      <c r="BB3083" s="256"/>
      <c r="BC3083" s="256"/>
      <c r="BD3083" s="256"/>
      <c r="BE3083" s="256"/>
      <c r="BF3083" s="256"/>
      <c r="BG3083" s="256"/>
      <c r="BH3083" s="256"/>
      <c r="BI3083" s="256"/>
      <c r="BJ3083" s="256"/>
      <c r="BK3083" s="256"/>
      <c r="BL3083" s="262"/>
      <c r="BM3083" s="262"/>
      <c r="BN3083" s="262"/>
      <c r="BO3083" s="262"/>
      <c r="BP3083" s="262"/>
      <c r="BQ3083" s="262"/>
      <c r="BR3083" s="270"/>
      <c r="BS3083" s="270"/>
      <c r="BT3083" s="270"/>
      <c r="BU3083" s="270"/>
      <c r="BV3083" s="270"/>
      <c r="BW3083" s="270"/>
      <c r="BX3083" s="256"/>
      <c r="BY3083" s="256"/>
      <c r="BZ3083" s="256"/>
      <c r="CA3083" s="267"/>
      <c r="CB3083" s="267"/>
      <c r="CC3083" s="274"/>
      <c r="CD3083" s="267"/>
      <c r="CE3083" s="267"/>
      <c r="CF3083" s="267"/>
      <c r="CG3083" s="267"/>
      <c r="CH3083" s="267"/>
      <c r="CI3083" s="267"/>
      <c r="CJ3083" s="267"/>
      <c r="CK3083" s="267"/>
      <c r="CL3083" s="265"/>
      <c r="CM3083" s="272"/>
      <c r="CN3083" s="264"/>
      <c r="CO3083" s="125"/>
      <c r="CP3083" s="226"/>
      <c r="CQ3083" s="226"/>
      <c r="CR3083" s="226"/>
      <c r="CS3083" s="95"/>
      <c r="CT3083" s="95"/>
      <c r="CU3083" s="95"/>
      <c r="CV3083" s="95"/>
      <c r="CW3083" s="95"/>
      <c r="CX3083" s="95"/>
      <c r="CY3083" s="95"/>
      <c r="CZ3083" s="95"/>
      <c r="DA3083" s="95"/>
    </row>
    <row r="3084" spans="1:105" s="70" customFormat="1" ht="15" customHeight="1">
      <c r="A3084" s="228"/>
      <c r="B3084" s="614"/>
      <c r="C3084" s="545"/>
      <c r="D3084" s="237"/>
      <c r="E3084" s="237"/>
      <c r="F3084" s="243"/>
      <c r="G3084" s="72">
        <v>2.1</v>
      </c>
      <c r="H3084" s="84"/>
      <c r="I3084" s="84"/>
      <c r="J3084" s="84"/>
      <c r="K3084" s="84"/>
      <c r="L3084" s="84"/>
      <c r="M3084" s="84"/>
      <c r="N3084" s="84"/>
      <c r="O3084" s="84"/>
      <c r="P3084" s="84"/>
      <c r="Q3084" s="84"/>
      <c r="R3084" s="84"/>
      <c r="S3084" s="84"/>
      <c r="T3084" s="84"/>
      <c r="U3084" s="84"/>
      <c r="V3084" s="84"/>
      <c r="W3084" s="84"/>
      <c r="X3084" s="84"/>
      <c r="Y3084" s="84"/>
      <c r="Z3084" s="84"/>
      <c r="AA3084" s="84"/>
      <c r="AB3084" s="84"/>
      <c r="AC3084" s="80"/>
      <c r="AD3084" s="80"/>
      <c r="AE3084" s="80"/>
      <c r="AF3084" s="80"/>
      <c r="AG3084" s="80"/>
      <c r="AH3084" s="80"/>
      <c r="AI3084" s="80"/>
      <c r="AJ3084" s="80"/>
      <c r="AK3084" s="80"/>
      <c r="AL3084" s="80"/>
      <c r="AM3084" s="240"/>
      <c r="AN3084" s="240"/>
      <c r="AO3084" s="240"/>
      <c r="AP3084" s="240"/>
      <c r="AQ3084" s="240"/>
      <c r="AR3084" s="240"/>
      <c r="AS3084" s="240"/>
      <c r="AT3084" s="256"/>
      <c r="AU3084" s="256"/>
      <c r="AV3084" s="259"/>
      <c r="AW3084" s="259"/>
      <c r="AX3084" s="256"/>
      <c r="AY3084" s="256"/>
      <c r="AZ3084" s="256"/>
      <c r="BA3084" s="256"/>
      <c r="BB3084" s="256"/>
      <c r="BC3084" s="256"/>
      <c r="BD3084" s="256"/>
      <c r="BE3084" s="256"/>
      <c r="BF3084" s="256"/>
      <c r="BG3084" s="256"/>
      <c r="BH3084" s="256"/>
      <c r="BI3084" s="256"/>
      <c r="BJ3084" s="256"/>
      <c r="BK3084" s="256"/>
      <c r="BL3084" s="262"/>
      <c r="BM3084" s="262"/>
      <c r="BN3084" s="262"/>
      <c r="BO3084" s="262"/>
      <c r="BP3084" s="262"/>
      <c r="BQ3084" s="262"/>
      <c r="BR3084" s="270"/>
      <c r="BS3084" s="270"/>
      <c r="BT3084" s="270"/>
      <c r="BU3084" s="270"/>
      <c r="BV3084" s="270"/>
      <c r="BW3084" s="270"/>
      <c r="BX3084" s="256"/>
      <c r="BY3084" s="256"/>
      <c r="BZ3084" s="256"/>
      <c r="CA3084" s="267"/>
      <c r="CB3084" s="267"/>
      <c r="CC3084" s="274"/>
      <c r="CD3084" s="267"/>
      <c r="CE3084" s="267"/>
      <c r="CF3084" s="267"/>
      <c r="CG3084" s="267"/>
      <c r="CH3084" s="267"/>
      <c r="CI3084" s="267"/>
      <c r="CJ3084" s="267"/>
      <c r="CK3084" s="267"/>
      <c r="CL3084" s="265"/>
      <c r="CM3084" s="272"/>
      <c r="CN3084" s="264"/>
      <c r="CO3084" s="125"/>
      <c r="CP3084" s="226"/>
      <c r="CQ3084" s="226"/>
      <c r="CR3084" s="226"/>
      <c r="CS3084" s="95"/>
      <c r="CT3084" s="95"/>
      <c r="CU3084" s="95"/>
      <c r="CV3084" s="95"/>
      <c r="CW3084" s="95"/>
      <c r="CX3084" s="95"/>
      <c r="CY3084" s="95"/>
      <c r="CZ3084" s="95"/>
      <c r="DA3084" s="95"/>
    </row>
    <row r="3085" spans="1:105" s="70" customFormat="1" ht="15" customHeight="1">
      <c r="A3085" s="228"/>
      <c r="B3085" s="614"/>
      <c r="C3085" s="545"/>
      <c r="D3085" s="237"/>
      <c r="E3085" s="237"/>
      <c r="F3085" s="243"/>
      <c r="G3085" s="72">
        <v>2.7</v>
      </c>
      <c r="H3085" s="84"/>
      <c r="I3085" s="84"/>
      <c r="J3085" s="84"/>
      <c r="K3085" s="84"/>
      <c r="L3085" s="84"/>
      <c r="M3085" s="84"/>
      <c r="N3085" s="84"/>
      <c r="O3085" s="84"/>
      <c r="P3085" s="84"/>
      <c r="Q3085" s="84"/>
      <c r="R3085" s="84"/>
      <c r="S3085" s="84"/>
      <c r="T3085" s="84"/>
      <c r="U3085" s="84"/>
      <c r="V3085" s="84"/>
      <c r="W3085" s="84"/>
      <c r="X3085" s="84"/>
      <c r="Y3085" s="84"/>
      <c r="Z3085" s="84"/>
      <c r="AA3085" s="84"/>
      <c r="AB3085" s="84"/>
      <c r="AC3085" s="80"/>
      <c r="AD3085" s="80"/>
      <c r="AE3085" s="80"/>
      <c r="AF3085" s="80"/>
      <c r="AG3085" s="80"/>
      <c r="AH3085" s="80"/>
      <c r="AI3085" s="80"/>
      <c r="AJ3085" s="80"/>
      <c r="AK3085" s="80"/>
      <c r="AL3085" s="80"/>
      <c r="AM3085" s="240"/>
      <c r="AN3085" s="240"/>
      <c r="AO3085" s="240"/>
      <c r="AP3085" s="240"/>
      <c r="AQ3085" s="240"/>
      <c r="AR3085" s="240"/>
      <c r="AS3085" s="240"/>
      <c r="AT3085" s="256"/>
      <c r="AU3085" s="256"/>
      <c r="AV3085" s="259"/>
      <c r="AW3085" s="259"/>
      <c r="AX3085" s="256"/>
      <c r="AY3085" s="256"/>
      <c r="AZ3085" s="256"/>
      <c r="BA3085" s="256"/>
      <c r="BB3085" s="256"/>
      <c r="BC3085" s="256"/>
      <c r="BD3085" s="256"/>
      <c r="BE3085" s="256"/>
      <c r="BF3085" s="256"/>
      <c r="BG3085" s="256"/>
      <c r="BH3085" s="256"/>
      <c r="BI3085" s="256"/>
      <c r="BJ3085" s="256"/>
      <c r="BK3085" s="256"/>
      <c r="BL3085" s="262"/>
      <c r="BM3085" s="262"/>
      <c r="BN3085" s="262"/>
      <c r="BO3085" s="262"/>
      <c r="BP3085" s="262"/>
      <c r="BQ3085" s="262"/>
      <c r="BR3085" s="270"/>
      <c r="BS3085" s="270"/>
      <c r="BT3085" s="270"/>
      <c r="BU3085" s="270"/>
      <c r="BV3085" s="270"/>
      <c r="BW3085" s="270"/>
      <c r="BX3085" s="256"/>
      <c r="BY3085" s="256"/>
      <c r="BZ3085" s="256"/>
      <c r="CA3085" s="267"/>
      <c r="CB3085" s="267"/>
      <c r="CC3085" s="274"/>
      <c r="CD3085" s="267"/>
      <c r="CE3085" s="267"/>
      <c r="CF3085" s="267"/>
      <c r="CG3085" s="267"/>
      <c r="CH3085" s="267"/>
      <c r="CI3085" s="267"/>
      <c r="CJ3085" s="267"/>
      <c r="CK3085" s="267"/>
      <c r="CL3085" s="265"/>
      <c r="CM3085" s="272"/>
      <c r="CN3085" s="264"/>
      <c r="CO3085" s="125"/>
      <c r="CP3085" s="226"/>
      <c r="CQ3085" s="226"/>
      <c r="CR3085" s="226"/>
      <c r="CS3085" s="95"/>
      <c r="CT3085" s="95"/>
      <c r="CU3085" s="95"/>
      <c r="CV3085" s="95"/>
      <c r="CW3085" s="95"/>
      <c r="CX3085" s="95"/>
      <c r="CY3085" s="95"/>
      <c r="CZ3085" s="95"/>
      <c r="DA3085" s="95"/>
    </row>
    <row r="3086" spans="1:105" s="70" customFormat="1" ht="15" customHeight="1">
      <c r="A3086" s="228"/>
      <c r="B3086" s="614"/>
      <c r="C3086" s="545"/>
      <c r="D3086" s="237"/>
      <c r="E3086" s="237"/>
      <c r="F3086" s="243"/>
      <c r="G3086" s="72">
        <v>3</v>
      </c>
      <c r="H3086" s="84"/>
      <c r="I3086" s="84"/>
      <c r="J3086" s="84"/>
      <c r="K3086" s="84"/>
      <c r="L3086" s="84"/>
      <c r="M3086" s="84"/>
      <c r="N3086" s="84"/>
      <c r="O3086" s="84"/>
      <c r="P3086" s="84"/>
      <c r="Q3086" s="84"/>
      <c r="R3086" s="84"/>
      <c r="S3086" s="84"/>
      <c r="T3086" s="84"/>
      <c r="U3086" s="84"/>
      <c r="V3086" s="84"/>
      <c r="W3086" s="84"/>
      <c r="X3086" s="84"/>
      <c r="Y3086" s="84"/>
      <c r="Z3086" s="84"/>
      <c r="AA3086" s="84"/>
      <c r="AB3086" s="84"/>
      <c r="AC3086" s="80"/>
      <c r="AD3086" s="80"/>
      <c r="AE3086" s="80"/>
      <c r="AF3086" s="80"/>
      <c r="AG3086" s="80"/>
      <c r="AH3086" s="80"/>
      <c r="AI3086" s="80"/>
      <c r="AJ3086" s="80"/>
      <c r="AK3086" s="80"/>
      <c r="AL3086" s="80"/>
      <c r="AM3086" s="240"/>
      <c r="AN3086" s="240"/>
      <c r="AO3086" s="240"/>
      <c r="AP3086" s="240"/>
      <c r="AQ3086" s="240"/>
      <c r="AR3086" s="240"/>
      <c r="AS3086" s="240"/>
      <c r="AT3086" s="256"/>
      <c r="AU3086" s="256"/>
      <c r="AV3086" s="259"/>
      <c r="AW3086" s="259"/>
      <c r="AX3086" s="256"/>
      <c r="AY3086" s="256"/>
      <c r="AZ3086" s="256"/>
      <c r="BA3086" s="256"/>
      <c r="BB3086" s="256"/>
      <c r="BC3086" s="256"/>
      <c r="BD3086" s="256"/>
      <c r="BE3086" s="256"/>
      <c r="BF3086" s="256"/>
      <c r="BG3086" s="256"/>
      <c r="BH3086" s="256"/>
      <c r="BI3086" s="256"/>
      <c r="BJ3086" s="256"/>
      <c r="BK3086" s="256"/>
      <c r="BL3086" s="262"/>
      <c r="BM3086" s="262"/>
      <c r="BN3086" s="262"/>
      <c r="BO3086" s="262"/>
      <c r="BP3086" s="262"/>
      <c r="BQ3086" s="262"/>
      <c r="BR3086" s="270"/>
      <c r="BS3086" s="270"/>
      <c r="BT3086" s="270"/>
      <c r="BU3086" s="270"/>
      <c r="BV3086" s="270"/>
      <c r="BW3086" s="270"/>
      <c r="BX3086" s="256"/>
      <c r="BY3086" s="256"/>
      <c r="BZ3086" s="256"/>
      <c r="CA3086" s="267"/>
      <c r="CB3086" s="267"/>
      <c r="CC3086" s="274"/>
      <c r="CD3086" s="267"/>
      <c r="CE3086" s="267"/>
      <c r="CF3086" s="267"/>
      <c r="CG3086" s="267"/>
      <c r="CH3086" s="267"/>
      <c r="CI3086" s="267"/>
      <c r="CJ3086" s="267"/>
      <c r="CK3086" s="267"/>
      <c r="CL3086" s="265"/>
      <c r="CM3086" s="272"/>
      <c r="CN3086" s="264"/>
      <c r="CO3086" s="125"/>
      <c r="CP3086" s="226"/>
      <c r="CQ3086" s="226"/>
      <c r="CR3086" s="226"/>
      <c r="CS3086" s="95"/>
      <c r="CT3086" s="95"/>
      <c r="CU3086" s="95"/>
      <c r="CV3086" s="95"/>
      <c r="CW3086" s="95"/>
      <c r="CX3086" s="95"/>
      <c r="CY3086" s="95"/>
      <c r="CZ3086" s="95"/>
      <c r="DA3086" s="95"/>
    </row>
    <row r="3087" spans="1:105" s="70" customFormat="1" ht="15" customHeight="1">
      <c r="A3087" s="228"/>
      <c r="B3087" s="614"/>
      <c r="C3087" s="545"/>
      <c r="D3087" s="237"/>
      <c r="E3087" s="237"/>
      <c r="F3087" s="244"/>
      <c r="G3087" s="73">
        <v>3.9</v>
      </c>
      <c r="H3087" s="85"/>
      <c r="I3087" s="85"/>
      <c r="J3087" s="85"/>
      <c r="K3087" s="85"/>
      <c r="L3087" s="85"/>
      <c r="M3087" s="85"/>
      <c r="N3087" s="85"/>
      <c r="O3087" s="85"/>
      <c r="P3087" s="85"/>
      <c r="Q3087" s="85"/>
      <c r="R3087" s="85"/>
      <c r="S3087" s="85"/>
      <c r="T3087" s="85"/>
      <c r="U3087" s="85"/>
      <c r="V3087" s="85"/>
      <c r="W3087" s="85"/>
      <c r="X3087" s="85"/>
      <c r="Y3087" s="85"/>
      <c r="Z3087" s="85"/>
      <c r="AA3087" s="85"/>
      <c r="AB3087" s="85"/>
      <c r="AC3087" s="81"/>
      <c r="AD3087" s="81"/>
      <c r="AE3087" s="81"/>
      <c r="AF3087" s="81"/>
      <c r="AG3087" s="81"/>
      <c r="AH3087" s="81"/>
      <c r="AI3087" s="81"/>
      <c r="AJ3087" s="81"/>
      <c r="AK3087" s="81"/>
      <c r="AL3087" s="81"/>
      <c r="AM3087" s="240"/>
      <c r="AN3087" s="240"/>
      <c r="AO3087" s="240"/>
      <c r="AP3087" s="240"/>
      <c r="AQ3087" s="240"/>
      <c r="AR3087" s="240"/>
      <c r="AS3087" s="240"/>
      <c r="AT3087" s="256"/>
      <c r="AU3087" s="256"/>
      <c r="AV3087" s="259"/>
      <c r="AW3087" s="259"/>
      <c r="AX3087" s="256"/>
      <c r="AY3087" s="256"/>
      <c r="AZ3087" s="256"/>
      <c r="BA3087" s="256"/>
      <c r="BB3087" s="256"/>
      <c r="BC3087" s="256"/>
      <c r="BD3087" s="256"/>
      <c r="BE3087" s="256"/>
      <c r="BF3087" s="256"/>
      <c r="BG3087" s="256"/>
      <c r="BH3087" s="256"/>
      <c r="BI3087" s="256"/>
      <c r="BJ3087" s="256"/>
      <c r="BK3087" s="256"/>
      <c r="BL3087" s="262"/>
      <c r="BM3087" s="262"/>
      <c r="BN3087" s="262"/>
      <c r="BO3087" s="262"/>
      <c r="BP3087" s="262"/>
      <c r="BQ3087" s="262"/>
      <c r="BR3087" s="270"/>
      <c r="BS3087" s="270"/>
      <c r="BT3087" s="270"/>
      <c r="BU3087" s="270"/>
      <c r="BV3087" s="270"/>
      <c r="BW3087" s="270"/>
      <c r="BX3087" s="256"/>
      <c r="BY3087" s="256"/>
      <c r="BZ3087" s="256"/>
      <c r="CA3087" s="267"/>
      <c r="CB3087" s="267"/>
      <c r="CC3087" s="274"/>
      <c r="CD3087" s="267"/>
      <c r="CE3087" s="267"/>
      <c r="CF3087" s="267"/>
      <c r="CG3087" s="267"/>
      <c r="CH3087" s="267"/>
      <c r="CI3087" s="267"/>
      <c r="CJ3087" s="267"/>
      <c r="CK3087" s="267"/>
      <c r="CL3087" s="265"/>
      <c r="CM3087" s="272"/>
      <c r="CN3087" s="264"/>
      <c r="CO3087" s="125"/>
      <c r="CP3087" s="226"/>
      <c r="CQ3087" s="226"/>
      <c r="CR3087" s="226"/>
      <c r="CS3087" s="95"/>
      <c r="CT3087" s="95"/>
      <c r="CU3087" s="95"/>
      <c r="CV3087" s="95"/>
      <c r="CW3087" s="95"/>
      <c r="CX3087" s="95"/>
      <c r="CY3087" s="95"/>
      <c r="CZ3087" s="95"/>
      <c r="DA3087" s="95"/>
    </row>
    <row r="3088" spans="1:105" s="70" customFormat="1" ht="15" customHeight="1">
      <c r="A3088" s="229"/>
      <c r="B3088" s="615"/>
      <c r="C3088" s="546"/>
      <c r="D3088" s="238"/>
      <c r="E3088" s="238"/>
      <c r="F3088" s="245" t="s">
        <v>83</v>
      </c>
      <c r="G3088" s="246"/>
      <c r="H3088" s="82"/>
      <c r="I3088" s="82"/>
      <c r="J3088" s="82"/>
      <c r="K3088" s="82"/>
      <c r="L3088" s="82"/>
      <c r="M3088" s="82"/>
      <c r="N3088" s="82"/>
      <c r="O3088" s="82"/>
      <c r="P3088" s="82"/>
      <c r="Q3088" s="82"/>
      <c r="R3088" s="82"/>
      <c r="S3088" s="82"/>
      <c r="T3088" s="82"/>
      <c r="U3088" s="82"/>
      <c r="V3088" s="82"/>
      <c r="W3088" s="82"/>
      <c r="X3088" s="82"/>
      <c r="Y3088" s="82"/>
      <c r="Z3088" s="82"/>
      <c r="AA3088" s="82"/>
      <c r="AB3088" s="82"/>
      <c r="AC3088" s="35"/>
      <c r="AD3088" s="35"/>
      <c r="AE3088" s="35"/>
      <c r="AF3088" s="35"/>
      <c r="AG3088" s="35"/>
      <c r="AH3088" s="35"/>
      <c r="AI3088" s="35"/>
      <c r="AJ3088" s="35"/>
      <c r="AK3088" s="35"/>
      <c r="AL3088" s="35"/>
      <c r="AM3088" s="241"/>
      <c r="AN3088" s="241"/>
      <c r="AO3088" s="241"/>
      <c r="AP3088" s="241"/>
      <c r="AQ3088" s="241"/>
      <c r="AR3088" s="241"/>
      <c r="AS3088" s="241"/>
      <c r="AT3088" s="257"/>
      <c r="AU3088" s="257"/>
      <c r="AV3088" s="260"/>
      <c r="AW3088" s="260"/>
      <c r="AX3088" s="257"/>
      <c r="AY3088" s="257"/>
      <c r="AZ3088" s="257"/>
      <c r="BA3088" s="257"/>
      <c r="BB3088" s="257"/>
      <c r="BC3088" s="257"/>
      <c r="BD3088" s="257"/>
      <c r="BE3088" s="257"/>
      <c r="BF3088" s="257"/>
      <c r="BG3088" s="257"/>
      <c r="BH3088" s="257"/>
      <c r="BI3088" s="257"/>
      <c r="BJ3088" s="257"/>
      <c r="BK3088" s="257"/>
      <c r="BL3088" s="263"/>
      <c r="BM3088" s="263"/>
      <c r="BN3088" s="263"/>
      <c r="BO3088" s="263"/>
      <c r="BP3088" s="263"/>
      <c r="BQ3088" s="263"/>
      <c r="BR3088" s="271"/>
      <c r="BS3088" s="271"/>
      <c r="BT3088" s="271"/>
      <c r="BU3088" s="271"/>
      <c r="BV3088" s="271"/>
      <c r="BW3088" s="271"/>
      <c r="BX3088" s="257"/>
      <c r="BY3088" s="257"/>
      <c r="BZ3088" s="257"/>
      <c r="CA3088" s="268"/>
      <c r="CB3088" s="268"/>
      <c r="CC3088" s="275"/>
      <c r="CD3088" s="268"/>
      <c r="CE3088" s="268"/>
      <c r="CF3088" s="268"/>
      <c r="CG3088" s="268"/>
      <c r="CH3088" s="268"/>
      <c r="CI3088" s="268"/>
      <c r="CJ3088" s="268"/>
      <c r="CK3088" s="268"/>
      <c r="CL3088" s="265"/>
      <c r="CM3088" s="272"/>
      <c r="CN3088" s="264"/>
      <c r="CO3088" s="125"/>
      <c r="CP3088" s="226"/>
      <c r="CQ3088" s="226"/>
      <c r="CR3088" s="226"/>
      <c r="CS3088" s="95"/>
      <c r="CT3088" s="95"/>
      <c r="CU3088" s="95"/>
      <c r="CV3088" s="95"/>
      <c r="CW3088" s="95"/>
      <c r="CX3088" s="95"/>
      <c r="CY3088" s="95"/>
      <c r="CZ3088" s="95"/>
      <c r="DA3088" s="95"/>
    </row>
    <row r="3089" spans="1:105" s="70" customFormat="1" ht="15" customHeight="1">
      <c r="A3089" s="227">
        <f t="shared" si="985"/>
        <v>383</v>
      </c>
      <c r="B3089" s="345" t="s">
        <v>850</v>
      </c>
      <c r="C3089" s="348" t="s">
        <v>994</v>
      </c>
      <c r="D3089" s="236">
        <v>44330</v>
      </c>
      <c r="E3089" s="236" t="s">
        <v>353</v>
      </c>
      <c r="F3089" s="253" t="s">
        <v>80</v>
      </c>
      <c r="G3089" s="254"/>
      <c r="H3089" s="82" t="s">
        <v>69</v>
      </c>
      <c r="I3089" s="82"/>
      <c r="J3089" s="82" t="s">
        <v>60</v>
      </c>
      <c r="K3089" s="82" t="s">
        <v>60</v>
      </c>
      <c r="L3089" s="82" t="s">
        <v>60</v>
      </c>
      <c r="M3089" s="82" t="s">
        <v>60</v>
      </c>
      <c r="N3089" s="82" t="s">
        <v>60</v>
      </c>
      <c r="O3089" s="82"/>
      <c r="P3089" s="82" t="s">
        <v>60</v>
      </c>
      <c r="Q3089" s="82" t="s">
        <v>60</v>
      </c>
      <c r="R3089" s="82" t="s">
        <v>60</v>
      </c>
      <c r="S3089" s="82" t="s">
        <v>60</v>
      </c>
      <c r="T3089" s="82" t="s">
        <v>60</v>
      </c>
      <c r="U3089" s="82" t="s">
        <v>60</v>
      </c>
      <c r="V3089" s="82"/>
      <c r="W3089" s="82" t="s">
        <v>61</v>
      </c>
      <c r="X3089" s="82" t="s">
        <v>61</v>
      </c>
      <c r="Y3089" s="82" t="s">
        <v>61</v>
      </c>
      <c r="Z3089" s="82" t="s">
        <v>61</v>
      </c>
      <c r="AA3089" s="82" t="s">
        <v>61</v>
      </c>
      <c r="AB3089" s="82" t="s">
        <v>61</v>
      </c>
      <c r="AC3089" s="82"/>
      <c r="AD3089" s="82" t="s">
        <v>61</v>
      </c>
      <c r="AE3089" s="82" t="s">
        <v>61</v>
      </c>
      <c r="AF3089" s="82" t="s">
        <v>61</v>
      </c>
      <c r="AG3089" s="82" t="s">
        <v>61</v>
      </c>
      <c r="AH3089" s="82" t="s">
        <v>61</v>
      </c>
      <c r="AI3089" s="82" t="s">
        <v>1471</v>
      </c>
      <c r="AJ3089" s="82"/>
      <c r="AK3089" s="82" t="s">
        <v>60</v>
      </c>
      <c r="AL3089" s="82" t="s">
        <v>60</v>
      </c>
      <c r="AM3089" s="239">
        <f>COUNTIF(H3089:AL3089,"PH")+COUNTIF(H3089:AL3089,"PH/L")+COUNTIF(H3089:AL3089,"PM")</f>
        <v>0</v>
      </c>
      <c r="AN3089" s="239">
        <f>COUNTIF(H3089:AL3089,"PD")+COUNTIF(H3089:AL3089,"PDD")+COUNTIF(H3089:AL3089,"P/DS")/2+COUNTIF(H3089:AL3089,"PMD")</f>
        <v>0</v>
      </c>
      <c r="AO3089" s="239">
        <f>COUNTIF(H3089:AL3089,"PN")+COUNTIF(H3089:AL3089,"P/NS")/2+COUNTIF(H3089:AL3089,"PH")+COUNTIF(H3089:AL3089,"PH/F")/2+COUNTIF(H3089:AL3089,"PH/L")/2+COUNTIF(H3089:AL3089,"PM")</f>
        <v>0</v>
      </c>
      <c r="AP3089" s="239">
        <f>COUNTIF(H3089:AL3089,"BH")+COUNTIF(H3089:AL3089,"AL/BL")+COUNTIF(H3089:AL3089,"UL/BL")+COUNTIF(H3089:AL3089,"BM")</f>
        <v>0</v>
      </c>
      <c r="AQ3089" s="239">
        <f>COUNTIF(H3089:AL3089,"DS")+COUNTIF(H3089:AL3089,"AL/DS")/2+COUNTIF(H3089:AL3089,"UL/DS")/2+COUNTIF(H3089:AL3089,"CT")+COUNTIF(H3089:AL3089,"MD")</f>
        <v>13.5</v>
      </c>
      <c r="AR3089" s="239">
        <f>COUNTIF(H3089:AL3089,"NS")+COUNTIF(H3089:AL3089,"AL/NS")/2+COUNTIF(H3089:AL3089,"UL/NS")/2+COUNTIF(H3089:AL3089,"BH")+COUNTIF(H3089:AL3089,"AL/BF")/2+COUNTIF(H3089:AL3089,"AL/BL")/2+COUNTIF(H3089:AL3089,"UL/BL")/2+COUNTIF(H3089:AL3089,"UL/BF")/2+COUNTIF(H3089:AL3089,"BM")</f>
        <v>11</v>
      </c>
      <c r="AS3089" s="239">
        <f>COUNTIF(H3089:AL3089,"AL")+COUNTIF(H3089:AL3089,"AL/DS")/2+COUNTIF(H3089:AL3089,"AL/NS")/2+COUNTIF(H3089:AL3089,"NH")+COUNTIF(H3089:AL3089,"SL")+COUNTIF(H3089:AL3089,"NHD")+COUNTIF(H3089:AL3089,"B")+COUNTIF(H3089:AL3089,"HL")+COUNTIF(H3089:AL3089,"AL/BF")/2+COUNTIF(H3089:AL3089,"AL/BL")/2</f>
        <v>1</v>
      </c>
      <c r="AT3089" s="255">
        <f>COUNTIF(H3089:AL3089,"PD")+COUNTIF(H3089:AL3089,"PN")+COUNTIF(H3089:AL3089,"P/DS")/2+COUNTIF(H3089:AL3089,"P/NS")/2+COUNTIF(H3089:AL3089,"DS")+COUNTIF(H3089:AL3089,"NS")+COUNTIF(H3089:AL3089,"AL")+COUNTIF(H3089:AL3089,"AL/DS")+COUNTIF(H3089:AL3089,"AL/NS")+COUNTIF(H3089:AL3089,"NH")+COUNTIF(H3089:AL3089,"SL")+COUNTIF(H3089:AL3089,"UL/DS")/2+COUNTIF(H3089:AL3089,"UL/NS")/2+COUNTIF(H3089:AL3089,"CT")+COUNTIF(H3089:AL3089,"NHD")+COUNTIF(H3089:AL3089,"PDD")+COUNTIF(H3089:AL3089,"B")+COUNTIF(H3089:AL3089,"HL")+COUNTIF(H3089:AL3089,"PH")+COUNTIF(H3089:AL3089,"BH")+COUNTIF(H3089:AL3089,"AL/BF")+COUNTIF(H3089:AL3089,"AL/BL")+COUNTIF(H3089:AL3089,"UL/BF")/2+COUNTIF(H3089:AL3089,"UL/BL")/2+COUNTIF(H3089:AL3089,"PH/F")/2+COUNTIF(H3089:AL3089,"PH/L")/2+COUNTIF(H3089:AL3089,"MD")+COUNTIF(H3089:AL3089,"PMD")+COUNTIF(H3089:AL3089,"PM")+COUNTIF(H3089:AL3089,"BM")</f>
        <v>25.5</v>
      </c>
      <c r="AU3089" s="255">
        <f>COUNTIF(H3089:AL3089,"P/DS")/2+COUNTIF(H3089:AL3089,"P/NS")/2+COUNTIF(H3089:AL3089,"IL")+COUNTIF(H3089:AL3089,"NL")+COUNTIF(H3089:AL3089,"UL")+COUNTIF(H3089:AL3089,"UL/DS")/2+COUNTIF(H3089:AL3089,"UL/NS")/2+COUNTIF(H3089:AL3089,"KT")+COUNTIF(H3089:AL3089,"UL/BF")/2+COUNTIF(H3089:AL3089,"UL/BL")/2+COUNTIF(H3089:AL3089,"PH/F")/2+COUNTIF(H3089:AL3089,"PH/L")/2+COUNTIF(H3089:AL3089,"NB")</f>
        <v>0.5</v>
      </c>
      <c r="AV3089" s="258">
        <f>COUNTIF(H3089:AL3089,"PN")+COUNTIF(H3089:AL3089,"TVD")+COUNTIF(H3089:AL3089,"PH")+COUNTIF(H3089:AL3089,"PM")+COUNTIF(H3089:AL3089,"PDD")-COUNTIFS(H3089:AL3089,"PN",H3096:AL3096,"&gt;=3")-COUNTIFS(H3089:AL3089,"PM",H3096:AL3096,"&gt;=3")</f>
        <v>0</v>
      </c>
      <c r="AW3089" s="258">
        <f>COUNTIF(H3089:AL3089,"NS")+COUNTIF(H3089:AL3089,"D")+COUNTIF(H3089:AL3089,"BH")+COUNTIF(H3089:AL3089,"NHD")+COUNTIF(H3089:AL3089,"BM")-COUNTIFS(H3089:AL3089,"NS",H3096:AL3096,"&gt;=3")-COUNTIFS(H3089:AL3089,"BH",H3096:AL3096,"&gt;=3")-COUNTIFS(H3089:AL3089,"BM",H3096:AL3096,"&gt;=3")</f>
        <v>11</v>
      </c>
      <c r="AX3089" s="255">
        <f>COUNTIF(H3089:AL3089,"AL")+COUNTIF(H3089:AL3089,"AL/DS")/2+COUNTIF(H3089:AL3089,"AL/NS")/2+COUNTIF(H3089:AL3089,"AL/BF")+COUNTIF(H3089:AL3089,"AL/BL")/2</f>
        <v>0</v>
      </c>
      <c r="AY3089" s="255">
        <f>COUNTIF(H3089:AL3089,"SL")</f>
        <v>0</v>
      </c>
      <c r="AZ3089" s="255">
        <f>COUNTIF(H3089:AL3089,"NH")</f>
        <v>1</v>
      </c>
      <c r="BA3089" s="255">
        <f>COUNTIF(H3089:AL3089,"HL")</f>
        <v>0</v>
      </c>
      <c r="BB3089" s="255">
        <f>COUNTIF(G3089:AL3089,"P/DS")/2+COUNTIF(G3089:AL3089,"P/NS")/2+COUNTIF(G3089:AL3089,"UL")+COUNTIF(G3089:AL3089,"UL/DS")/2+COUNTIF(G3089:AL3089,"UL/NS")/2+COUNTIF(G3089:AL3089,"UL/BL")/2+COUNTIF(G3089:AL3089,"UL/BF")/2+COUNTIF(G3089:AL3089,"PH/F")/2+COUNTIF(G3089:AL3089,"PH/L")/2</f>
        <v>0.5</v>
      </c>
      <c r="BC3089" s="255">
        <f>COUNTIF(H3089:AL3089,"NB")</f>
        <v>0</v>
      </c>
      <c r="BD3089" s="255">
        <f>COUNTIF(H3089:AL3089,"NL")</f>
        <v>0</v>
      </c>
      <c r="BE3089" s="255">
        <f>COUNTIF(H3089:AL3089,"IL")</f>
        <v>0</v>
      </c>
      <c r="BF3089" s="255">
        <f>COUNTIF(H3089:AL3089,"KT")</f>
        <v>0</v>
      </c>
      <c r="BG3089" s="255">
        <f>COUNTIF(H3089:AL3089,"L70")</f>
        <v>0</v>
      </c>
      <c r="BH3089" s="255">
        <f>COUNTIF(H3089:AL3089,"MD")</f>
        <v>0</v>
      </c>
      <c r="BI3089" s="255">
        <f>COUNTIF(H3089:AL3089,"PMD")</f>
        <v>0</v>
      </c>
      <c r="BJ3089" s="255">
        <f>COUNTIF(H3089:AL3089,"PM")</f>
        <v>0</v>
      </c>
      <c r="BK3089" s="255">
        <f>COUNTIF(H3089:AL3089,"BM")</f>
        <v>0</v>
      </c>
      <c r="BL3089" s="261">
        <f>SUMIF(H3089:AL3089,"PD",H3090:AL3090)+SUMIF(H3089:AL3089,"PN",H3090:AL3090)+SUMIF(H3089:AL3089,"P/DS",H3090:AL3090)+SUMIF(H3089:AL3089,"PN/F",H3090:AL3090)+SUMIF(H3089:AL3089,"PN/L",H3090:AL3090)+SUMIF(H3089:AL3089,"TV",H3090:AL3090)+SUMIF(H3089:AL3089,"TVD",H3090:AL3090)+SUMIF(H3089:AL3089,"PDD",H3090:AL3090)</f>
        <v>0</v>
      </c>
      <c r="BM3089" s="261">
        <f>SUMIF(H3089:AL3089,"PD",H3091:AL3091)+SUMIF(H3089:AL3089,"PN",H3091:AL3091)+SUMIF(H3089:AL3089,"P/DS",H3091:AL3091)+SUMIF(H3089:AL3089,"PN/F",H3091:AL3091)+SUMIF(H3089:AL3089,"PN/L",H3091:AL3091)+SUMIF(H3089:AL3089,"TV",H3091:AL3091)+SUMIF(H3089:AL3089,"TVD",H3091:AL3091)+SUMIF(H3089:AL3089,"PDD",H3091:AL3091)+SUMIF(H3089:AL3089,"PMD",H3091:AL3091)</f>
        <v>0</v>
      </c>
      <c r="BN3089" s="261">
        <f>SUMIF(H3089:AL3089,"PD",H3092:AL3092)+SUMIF(H3089:AL3089,"PN",H3092:AL3092)+SUMIF(H3089:AL3089,"P/DS",H3092:AL3092)+SUMIF(H3089:AL3089,"PN/F",H3092:AL3092)+SUMIF(H3089:AL3089,"PN/L",H3092:AL3092)+SUMIF(H3089:AL3089,"TV",H3092:AL3092)+SUMIF(H3089:AL3089,"TVD",H3092:AL3092)</f>
        <v>0</v>
      </c>
      <c r="BO3089" s="261">
        <f>SUMIF(H3089:AL3089,"PD",H3093:AL3093)+SUMIF(H3089:AL3089,"PN",H3093:AL3093)+SUMIF(H3089:AL3089,"P/DS",H3093:AL3093)+SUMIF(H3089:AL3089,"PN/F",H3093:AL3093)+SUMIF(H3089:AL3089,"PN/L",H3093:AL3093)+SUMIF(H3089:AL3089,"TV",H3093:AL3093)+SUMIF(H3089:AL3089,"TVD",H3093:AL3093)</f>
        <v>0</v>
      </c>
      <c r="BP3089" s="261">
        <f>SUMIF(H3089:AL3089,"PD",H3094:AL3094)+SUMIF(H3089:AL3089,"PN",H3094:AL3094)+SUMIF(H3089:AL3089,"P/DS",H3094:AL3094)+SUMIF(H3089:AL3089,"PN/F",H3094:AL3094)+SUMIF(H3089:AL3089,"PN/L",H3094:AL3094)+SUMIF(H3089:AL3089,"TV",H3094:AL3094)+SUMIF(H3089:AL3089,"TVD",H3094:AL3094)+SUMIF(H3089:AL3089,"PDD",H3094:AL3094)+SUMIF(H3089:AL3089,"PH",H3094:AL3094)+SUMIF(H3089:AL3089,"PM",H3094:AL3094)</f>
        <v>0</v>
      </c>
      <c r="BQ3089" s="261">
        <f>SUMIF(H3089:AL3089,"PD",H3095:AL3095)+SUMIF(H3089:AL3089,"PN",H3095:AL3095)+SUMIF(H3089:AL3089,"P/DS",H3095:AL3095)+SUMIF(H3089:AL3089,"PN/F",H3095:AL3095)+SUMIF(H3089:AL3089,"PN/L",H3095:AL3095)+SUMIF(H3089:AL3089,"TV",H3095:AL3095)+SUMIF(H3089:AL3089,"TVD",H3095:AL3095)+SUMIF(H3089:AL3089,"PDD",H3095:AL3095)+SUMIF(H3089:AL3089,"PH",H3095:AL3095)+SUMIF(H3089:AL3089,"PM",H3095:AL3095)</f>
        <v>0</v>
      </c>
      <c r="BR3089" s="269">
        <f>SUM(H3090:AL3090)-BL3089</f>
        <v>38.5</v>
      </c>
      <c r="BS3089" s="269">
        <f>SUM(H3091:AL3091)-BM3089</f>
        <v>12</v>
      </c>
      <c r="BT3089" s="269">
        <f>SUM(H3092:AL3092)-BN3089</f>
        <v>0</v>
      </c>
      <c r="BU3089" s="269">
        <f>SUM(H3093:AL3093)-BO3089</f>
        <v>0</v>
      </c>
      <c r="BV3089" s="269">
        <f>SUM(H3094:AL3094)-BP3089</f>
        <v>0</v>
      </c>
      <c r="BW3089" s="269">
        <f>SUM(H3095:AL3095)-BQ3089</f>
        <v>0</v>
      </c>
      <c r="BX3089" s="255">
        <f>SUMIF(H3089:AL3089,"PD",H3096:AL3096)+SUMIF(H3089:AL3089,"PN",H3096:AL3096)+SUMIF(H3089:AL3089,"P/DS",H3096:AL3096)+SUMIF(H3089:AL3089,"PN/F",H3096:AL3096)+SUMIF(H3089:AL3089,"PN/L",H3096:AL3096)</f>
        <v>0</v>
      </c>
      <c r="BY3089" s="255">
        <f>SUM(H3096:AL3096)-BX3089</f>
        <v>0.2</v>
      </c>
      <c r="BZ3089" s="255">
        <f t="shared" ref="BZ3089" si="996">+SUM(BL3089:BW3096)</f>
        <v>50.5</v>
      </c>
      <c r="CA3089" s="266">
        <f>(COUNTIFS(H3089:AL3089,"PD",H3090:AL3090,"&gt;=2"))*0.5-IF(CN3089="VP",COUNTIFS($H$16:$AL$16,"SAT",H3089:AL3089,"PD",H3090:AL3090,"&gt;=2"))*0.5</f>
        <v>0</v>
      </c>
      <c r="CB3089" s="266">
        <f>(COUNTIFS(H3089:AL3089,"PN",H3091:AL3091,"&gt;=0.5",H3090:AL3090,"&gt;=1.5"))*0.5+COUNTIFS(H3089:AL3089,"PDD",H3091:AL3091,"&gt;=0.5",H3090:AL3090,"&gt;=1.5")*0.5</f>
        <v>0</v>
      </c>
      <c r="CC3089" s="273">
        <f>(COUNTIFS(H3089:AL3089,"TV",H3091:AL3091,"&gt;=10"))*0.5+(COUNTIFS(H3089:AL3089,"PMD",H3091:AL3091,"&gt;=2"))*0.5</f>
        <v>0</v>
      </c>
      <c r="CD3089" s="266">
        <f>(COUNTIFS(H3089:AL3089,"TVD",H3093:AL3093,"&gt;=6.5",H3091:AL3091,"&gt;=3.5"))*0.5</f>
        <v>0</v>
      </c>
      <c r="CE3089" s="266">
        <f>(COUNTIFS(H3089:AL3089,"PD",H3094:AL3094,"&gt;=10"))*0.5</f>
        <v>0</v>
      </c>
      <c r="CF3089" s="266">
        <f>(COUNTIFS(H3089:AL3089,"PDD",H3094:AL3094,"&gt;=3.5",H3095:AL3095,"&gt;=6.5")+COUNTIFS(H3089:AL3089,"PH",H3095:AL3095,"&gt;=0.5",H3094:AL3094,"&gt;=1.5")+COUNTIFS(H3089:AL3089,"PM",H3095:AL3095,"&gt;=0.5",H3094:AL3094,"&gt;=1.5"))*0.5</f>
        <v>0</v>
      </c>
      <c r="CG3089" s="266">
        <f>(COUNTIFS(H3089:AL3089,"DS",H3090:AL3090,"&gt;=2")+COUNTIFS(H3089:AL3089,"AL/DS",H3090:AL3090,"&gt;=2"))*0.5-IF(CN3089="VP",COUNTIFS($H$16:$AL$16,"SAT",H3089:AL3089,"DS",H3090:AL3090,"&gt;=2"))*0.5</f>
        <v>4.5</v>
      </c>
      <c r="CH3089" s="266">
        <f>(COUNTIFS(H3089:AL3089,"NS",H3091:AL3091,"&gt;=0.5",H3090:AL3090,"&gt;=1.5")+COUNTIFS(H3089:AL3089,"AL/NS",H3091:AL3091,"&gt;=0.5",H3090:AL3090,"&gt;=1.5")+COUNTIFS(H3089:AL3089,"NHD",H3091:AL3091,"&gt;=4.5",H3094:AL3094,"&gt;=2",H3090:AL3090,"&gt;=1.5"))*0.5</f>
        <v>4</v>
      </c>
      <c r="CI3089" s="266">
        <f>(COUNTIF(H3091:AL3091,"&gt;=10")+COUNTIFS(H3089:AL3089,"MD",H3091:AL3091,"&gt;=2")-COUNTIFS(H3089:AL3089,"TV",H3091:AL3091,"&gt;=10"))*0.5</f>
        <v>0</v>
      </c>
      <c r="CJ3089" s="266">
        <f>(COUNTIFS(H3089:AL3089,"D",H3093:AL3093,"&gt;=6.5",H3091:AL3091,"&gt;=3.5"))*0.5</f>
        <v>0</v>
      </c>
      <c r="CK3089" s="266">
        <f>(COUNTIF(H3094:AL3094,"&gt;=10")-COUNTIFS(H3089:AL3089,"PD",H3094:AL3094,"&gt;=10"))*0.5</f>
        <v>0</v>
      </c>
      <c r="CL3089" s="265">
        <f>(COUNTIFS(H3089:AL3089,"NHD",H3094:AL3094,"&gt;=3.5",H3095:AL3095,"&gt;=6.5")+COUNTIFS(H3089:AL3089,"BH",H3094:AL3094,"&gt;=1.5",H3095:AL3095,"&gt;=0.5")+COUNTIFS(H3089:AL3089,"BM",H3094:AL3094,"&gt;=1.5",H3095:AL3095,"&gt;=0.5")+COUNTIFS(H3089:AL3089,"D",H3094:AL3094,"&gt;=1.5",H3095:AL3095,"&gt;=0.5"))*0.5</f>
        <v>0</v>
      </c>
      <c r="CM3089" s="272"/>
      <c r="CN3089" s="264" t="s">
        <v>723</v>
      </c>
      <c r="CO3089" s="125">
        <f t="shared" ref="CO3089" si="997">+AM3089+AN3089+AO3089+AP3089+AQ3089+AR3089+AS3089+AU3089+BG3089</f>
        <v>26</v>
      </c>
      <c r="CP3089" s="225">
        <f>+SUM(I3090:I3095)-I3096</f>
        <v>0</v>
      </c>
      <c r="CQ3089" s="225">
        <f>+SUM(J3090:J3095)-J3096</f>
        <v>0</v>
      </c>
      <c r="CR3089" s="225">
        <f>+SUM(K3090:K3095)-K3096</f>
        <v>2.5</v>
      </c>
      <c r="CS3089" s="90"/>
      <c r="CT3089" s="90"/>
      <c r="CU3089" s="90"/>
      <c r="CV3089" s="90"/>
      <c r="CW3089" s="90"/>
      <c r="CX3089" s="90"/>
      <c r="CY3089" s="90"/>
      <c r="CZ3089" s="90"/>
      <c r="DA3089" s="90"/>
    </row>
    <row r="3090" spans="1:105" s="70" customFormat="1" ht="15" customHeight="1">
      <c r="A3090" s="228"/>
      <c r="B3090" s="346"/>
      <c r="C3090" s="349"/>
      <c r="D3090" s="237"/>
      <c r="E3090" s="237"/>
      <c r="F3090" s="242" t="s">
        <v>82</v>
      </c>
      <c r="G3090" s="71">
        <v>1.5</v>
      </c>
      <c r="H3090" s="83"/>
      <c r="I3090" s="83"/>
      <c r="J3090" s="83"/>
      <c r="K3090" s="83">
        <v>2.5</v>
      </c>
      <c r="L3090" s="83">
        <v>0</v>
      </c>
      <c r="M3090" s="83">
        <v>2.5</v>
      </c>
      <c r="N3090" s="83">
        <v>2.5</v>
      </c>
      <c r="O3090" s="83"/>
      <c r="P3090" s="83">
        <v>2.5</v>
      </c>
      <c r="Q3090" s="83">
        <v>2.5</v>
      </c>
      <c r="R3090" s="83">
        <v>0</v>
      </c>
      <c r="S3090" s="83">
        <v>2.5</v>
      </c>
      <c r="T3090" s="83">
        <v>2.5</v>
      </c>
      <c r="U3090" s="83"/>
      <c r="V3090" s="83"/>
      <c r="W3090" s="83">
        <v>2</v>
      </c>
      <c r="X3090" s="83">
        <v>2</v>
      </c>
      <c r="Y3090" s="83">
        <v>2</v>
      </c>
      <c r="Z3090" s="83">
        <v>2</v>
      </c>
      <c r="AA3090" s="83">
        <v>2</v>
      </c>
      <c r="AB3090" s="83"/>
      <c r="AC3090" s="79"/>
      <c r="AD3090" s="79"/>
      <c r="AE3090" s="79"/>
      <c r="AF3090" s="79">
        <v>2</v>
      </c>
      <c r="AG3090" s="79">
        <v>2</v>
      </c>
      <c r="AH3090" s="79">
        <v>2</v>
      </c>
      <c r="AI3090" s="79"/>
      <c r="AJ3090" s="79"/>
      <c r="AK3090" s="79">
        <v>2.5</v>
      </c>
      <c r="AL3090" s="79">
        <v>2.5</v>
      </c>
      <c r="AM3090" s="240"/>
      <c r="AN3090" s="240"/>
      <c r="AO3090" s="240"/>
      <c r="AP3090" s="240"/>
      <c r="AQ3090" s="240"/>
      <c r="AR3090" s="240"/>
      <c r="AS3090" s="240"/>
      <c r="AT3090" s="256"/>
      <c r="AU3090" s="256"/>
      <c r="AV3090" s="259"/>
      <c r="AW3090" s="259"/>
      <c r="AX3090" s="256"/>
      <c r="AY3090" s="256"/>
      <c r="AZ3090" s="256"/>
      <c r="BA3090" s="256"/>
      <c r="BB3090" s="256"/>
      <c r="BC3090" s="256"/>
      <c r="BD3090" s="256"/>
      <c r="BE3090" s="256"/>
      <c r="BF3090" s="256"/>
      <c r="BG3090" s="256"/>
      <c r="BH3090" s="256"/>
      <c r="BI3090" s="256"/>
      <c r="BJ3090" s="256"/>
      <c r="BK3090" s="256"/>
      <c r="BL3090" s="262"/>
      <c r="BM3090" s="262"/>
      <c r="BN3090" s="262"/>
      <c r="BO3090" s="262"/>
      <c r="BP3090" s="262"/>
      <c r="BQ3090" s="262"/>
      <c r="BR3090" s="270"/>
      <c r="BS3090" s="270"/>
      <c r="BT3090" s="270"/>
      <c r="BU3090" s="270"/>
      <c r="BV3090" s="270"/>
      <c r="BW3090" s="270"/>
      <c r="BX3090" s="256"/>
      <c r="BY3090" s="256"/>
      <c r="BZ3090" s="256"/>
      <c r="CA3090" s="267"/>
      <c r="CB3090" s="267"/>
      <c r="CC3090" s="274"/>
      <c r="CD3090" s="267"/>
      <c r="CE3090" s="267"/>
      <c r="CF3090" s="267"/>
      <c r="CG3090" s="267"/>
      <c r="CH3090" s="267"/>
      <c r="CI3090" s="267"/>
      <c r="CJ3090" s="267"/>
      <c r="CK3090" s="267"/>
      <c r="CL3090" s="265"/>
      <c r="CM3090" s="272"/>
      <c r="CN3090" s="264"/>
      <c r="CO3090" s="125"/>
      <c r="CP3090" s="226"/>
      <c r="CQ3090" s="226"/>
      <c r="CR3090" s="226"/>
      <c r="CS3090" s="90"/>
      <c r="CT3090" s="90"/>
      <c r="CU3090" s="90"/>
      <c r="CV3090" s="90"/>
      <c r="CW3090" s="90"/>
      <c r="CX3090" s="90"/>
      <c r="CY3090" s="90"/>
      <c r="CZ3090" s="90"/>
      <c r="DA3090" s="90"/>
    </row>
    <row r="3091" spans="1:105" s="70" customFormat="1" ht="15" customHeight="1">
      <c r="A3091" s="228"/>
      <c r="B3091" s="346"/>
      <c r="C3091" s="349"/>
      <c r="D3091" s="237"/>
      <c r="E3091" s="237"/>
      <c r="F3091" s="243"/>
      <c r="G3091" s="72">
        <v>2</v>
      </c>
      <c r="H3091" s="84"/>
      <c r="I3091" s="84"/>
      <c r="J3091" s="84"/>
      <c r="K3091" s="84"/>
      <c r="L3091" s="84"/>
      <c r="M3091" s="84"/>
      <c r="N3091" s="84"/>
      <c r="O3091" s="84">
        <v>8</v>
      </c>
      <c r="P3091" s="84"/>
      <c r="Q3091" s="84"/>
      <c r="R3091" s="84"/>
      <c r="S3091" s="84"/>
      <c r="T3091" s="84"/>
      <c r="U3091" s="84"/>
      <c r="V3091" s="84"/>
      <c r="W3091" s="84">
        <v>0.5</v>
      </c>
      <c r="X3091" s="84">
        <v>0.5</v>
      </c>
      <c r="Y3091" s="84">
        <v>0.5</v>
      </c>
      <c r="Z3091" s="84">
        <v>0.5</v>
      </c>
      <c r="AA3091" s="84">
        <v>0.5</v>
      </c>
      <c r="AB3091" s="84"/>
      <c r="AC3091" s="80"/>
      <c r="AD3091" s="80"/>
      <c r="AE3091" s="80"/>
      <c r="AF3091" s="80">
        <v>0.5</v>
      </c>
      <c r="AG3091" s="80">
        <v>0.5</v>
      </c>
      <c r="AH3091" s="80">
        <v>0.5</v>
      </c>
      <c r="AI3091" s="80"/>
      <c r="AJ3091" s="80"/>
      <c r="AK3091" s="80"/>
      <c r="AL3091" s="80"/>
      <c r="AM3091" s="240"/>
      <c r="AN3091" s="240"/>
      <c r="AO3091" s="240"/>
      <c r="AP3091" s="240"/>
      <c r="AQ3091" s="240"/>
      <c r="AR3091" s="240"/>
      <c r="AS3091" s="240"/>
      <c r="AT3091" s="256"/>
      <c r="AU3091" s="256"/>
      <c r="AV3091" s="259"/>
      <c r="AW3091" s="259"/>
      <c r="AX3091" s="256"/>
      <c r="AY3091" s="256"/>
      <c r="AZ3091" s="256"/>
      <c r="BA3091" s="256"/>
      <c r="BB3091" s="256"/>
      <c r="BC3091" s="256"/>
      <c r="BD3091" s="256"/>
      <c r="BE3091" s="256"/>
      <c r="BF3091" s="256"/>
      <c r="BG3091" s="256"/>
      <c r="BH3091" s="256"/>
      <c r="BI3091" s="256"/>
      <c r="BJ3091" s="256"/>
      <c r="BK3091" s="256"/>
      <c r="BL3091" s="262"/>
      <c r="BM3091" s="262"/>
      <c r="BN3091" s="262"/>
      <c r="BO3091" s="262"/>
      <c r="BP3091" s="262"/>
      <c r="BQ3091" s="262"/>
      <c r="BR3091" s="270"/>
      <c r="BS3091" s="270"/>
      <c r="BT3091" s="270"/>
      <c r="BU3091" s="270"/>
      <c r="BV3091" s="270"/>
      <c r="BW3091" s="270"/>
      <c r="BX3091" s="256"/>
      <c r="BY3091" s="256"/>
      <c r="BZ3091" s="256"/>
      <c r="CA3091" s="267"/>
      <c r="CB3091" s="267"/>
      <c r="CC3091" s="274"/>
      <c r="CD3091" s="267"/>
      <c r="CE3091" s="267"/>
      <c r="CF3091" s="267"/>
      <c r="CG3091" s="267"/>
      <c r="CH3091" s="267"/>
      <c r="CI3091" s="267"/>
      <c r="CJ3091" s="267"/>
      <c r="CK3091" s="267"/>
      <c r="CL3091" s="265"/>
      <c r="CM3091" s="272"/>
      <c r="CN3091" s="264"/>
      <c r="CO3091" s="125"/>
      <c r="CP3091" s="226"/>
      <c r="CQ3091" s="226"/>
      <c r="CR3091" s="226"/>
      <c r="CS3091" s="90"/>
      <c r="CT3091" s="90"/>
      <c r="CU3091" s="90"/>
      <c r="CV3091" s="90"/>
      <c r="CW3091" s="90"/>
      <c r="CX3091" s="90"/>
      <c r="CY3091" s="90"/>
      <c r="CZ3091" s="90"/>
      <c r="DA3091" s="90"/>
    </row>
    <row r="3092" spans="1:105" s="70" customFormat="1" ht="15" customHeight="1">
      <c r="A3092" s="228"/>
      <c r="B3092" s="346"/>
      <c r="C3092" s="349"/>
      <c r="D3092" s="237"/>
      <c r="E3092" s="237"/>
      <c r="F3092" s="243"/>
      <c r="G3092" s="72">
        <v>2.1</v>
      </c>
      <c r="H3092" s="84"/>
      <c r="I3092" s="84"/>
      <c r="J3092" s="84"/>
      <c r="K3092" s="84"/>
      <c r="L3092" s="84"/>
      <c r="M3092" s="84"/>
      <c r="N3092" s="84"/>
      <c r="O3092" s="84"/>
      <c r="P3092" s="84"/>
      <c r="Q3092" s="84"/>
      <c r="R3092" s="84"/>
      <c r="S3092" s="84"/>
      <c r="T3092" s="84"/>
      <c r="U3092" s="84"/>
      <c r="V3092" s="84"/>
      <c r="W3092" s="84"/>
      <c r="X3092" s="84"/>
      <c r="Y3092" s="84"/>
      <c r="Z3092" s="84"/>
      <c r="AA3092" s="84"/>
      <c r="AB3092" s="84"/>
      <c r="AC3092" s="80"/>
      <c r="AD3092" s="80"/>
      <c r="AE3092" s="80"/>
      <c r="AF3092" s="80"/>
      <c r="AG3092" s="80"/>
      <c r="AH3092" s="80"/>
      <c r="AI3092" s="80"/>
      <c r="AJ3092" s="80"/>
      <c r="AK3092" s="80"/>
      <c r="AL3092" s="80"/>
      <c r="AM3092" s="240"/>
      <c r="AN3092" s="240"/>
      <c r="AO3092" s="240"/>
      <c r="AP3092" s="240"/>
      <c r="AQ3092" s="240"/>
      <c r="AR3092" s="240"/>
      <c r="AS3092" s="240"/>
      <c r="AT3092" s="256"/>
      <c r="AU3092" s="256"/>
      <c r="AV3092" s="259"/>
      <c r="AW3092" s="259"/>
      <c r="AX3092" s="256"/>
      <c r="AY3092" s="256"/>
      <c r="AZ3092" s="256"/>
      <c r="BA3092" s="256"/>
      <c r="BB3092" s="256"/>
      <c r="BC3092" s="256"/>
      <c r="BD3092" s="256"/>
      <c r="BE3092" s="256"/>
      <c r="BF3092" s="256"/>
      <c r="BG3092" s="256"/>
      <c r="BH3092" s="256"/>
      <c r="BI3092" s="256"/>
      <c r="BJ3092" s="256"/>
      <c r="BK3092" s="256"/>
      <c r="BL3092" s="262"/>
      <c r="BM3092" s="262"/>
      <c r="BN3092" s="262"/>
      <c r="BO3092" s="262"/>
      <c r="BP3092" s="262"/>
      <c r="BQ3092" s="262"/>
      <c r="BR3092" s="270"/>
      <c r="BS3092" s="270"/>
      <c r="BT3092" s="270"/>
      <c r="BU3092" s="270"/>
      <c r="BV3092" s="270"/>
      <c r="BW3092" s="270"/>
      <c r="BX3092" s="256"/>
      <c r="BY3092" s="256"/>
      <c r="BZ3092" s="256"/>
      <c r="CA3092" s="267"/>
      <c r="CB3092" s="267"/>
      <c r="CC3092" s="274"/>
      <c r="CD3092" s="267"/>
      <c r="CE3092" s="267"/>
      <c r="CF3092" s="267"/>
      <c r="CG3092" s="267"/>
      <c r="CH3092" s="267"/>
      <c r="CI3092" s="267"/>
      <c r="CJ3092" s="267"/>
      <c r="CK3092" s="267"/>
      <c r="CL3092" s="265"/>
      <c r="CM3092" s="272"/>
      <c r="CN3092" s="264"/>
      <c r="CO3092" s="125"/>
      <c r="CP3092" s="226"/>
      <c r="CQ3092" s="226"/>
      <c r="CR3092" s="226"/>
      <c r="CS3092" s="90"/>
      <c r="CT3092" s="90"/>
      <c r="CU3092" s="90"/>
      <c r="CV3092" s="90"/>
      <c r="CW3092" s="90"/>
      <c r="CX3092" s="90"/>
      <c r="CY3092" s="90"/>
      <c r="CZ3092" s="90"/>
      <c r="DA3092" s="90"/>
    </row>
    <row r="3093" spans="1:105" s="70" customFormat="1" ht="15" customHeight="1">
      <c r="A3093" s="228"/>
      <c r="B3093" s="346"/>
      <c r="C3093" s="349"/>
      <c r="D3093" s="237"/>
      <c r="E3093" s="237"/>
      <c r="F3093" s="243"/>
      <c r="G3093" s="72">
        <v>2.7</v>
      </c>
      <c r="H3093" s="84"/>
      <c r="I3093" s="84"/>
      <c r="J3093" s="84"/>
      <c r="K3093" s="84"/>
      <c r="L3093" s="84"/>
      <c r="M3093" s="84"/>
      <c r="N3093" s="84"/>
      <c r="O3093" s="84"/>
      <c r="P3093" s="84"/>
      <c r="Q3093" s="84"/>
      <c r="R3093" s="84"/>
      <c r="S3093" s="84"/>
      <c r="T3093" s="84"/>
      <c r="U3093" s="84"/>
      <c r="V3093" s="84"/>
      <c r="W3093" s="84"/>
      <c r="X3093" s="84"/>
      <c r="Y3093" s="84"/>
      <c r="Z3093" s="84"/>
      <c r="AA3093" s="84"/>
      <c r="AB3093" s="84"/>
      <c r="AC3093" s="80"/>
      <c r="AD3093" s="80"/>
      <c r="AE3093" s="80"/>
      <c r="AF3093" s="80"/>
      <c r="AG3093" s="80"/>
      <c r="AH3093" s="80"/>
      <c r="AI3093" s="80"/>
      <c r="AJ3093" s="80"/>
      <c r="AK3093" s="80"/>
      <c r="AL3093" s="80"/>
      <c r="AM3093" s="240"/>
      <c r="AN3093" s="240"/>
      <c r="AO3093" s="240"/>
      <c r="AP3093" s="240"/>
      <c r="AQ3093" s="240"/>
      <c r="AR3093" s="240"/>
      <c r="AS3093" s="240"/>
      <c r="AT3093" s="256"/>
      <c r="AU3093" s="256"/>
      <c r="AV3093" s="259"/>
      <c r="AW3093" s="259"/>
      <c r="AX3093" s="256"/>
      <c r="AY3093" s="256"/>
      <c r="AZ3093" s="256"/>
      <c r="BA3093" s="256"/>
      <c r="BB3093" s="256"/>
      <c r="BC3093" s="256"/>
      <c r="BD3093" s="256"/>
      <c r="BE3093" s="256"/>
      <c r="BF3093" s="256"/>
      <c r="BG3093" s="256"/>
      <c r="BH3093" s="256"/>
      <c r="BI3093" s="256"/>
      <c r="BJ3093" s="256"/>
      <c r="BK3093" s="256"/>
      <c r="BL3093" s="262"/>
      <c r="BM3093" s="262"/>
      <c r="BN3093" s="262"/>
      <c r="BO3093" s="262"/>
      <c r="BP3093" s="262"/>
      <c r="BQ3093" s="262"/>
      <c r="BR3093" s="270"/>
      <c r="BS3093" s="270"/>
      <c r="BT3093" s="270"/>
      <c r="BU3093" s="270"/>
      <c r="BV3093" s="270"/>
      <c r="BW3093" s="270"/>
      <c r="BX3093" s="256"/>
      <c r="BY3093" s="256"/>
      <c r="BZ3093" s="256"/>
      <c r="CA3093" s="267"/>
      <c r="CB3093" s="267"/>
      <c r="CC3093" s="274"/>
      <c r="CD3093" s="267"/>
      <c r="CE3093" s="267"/>
      <c r="CF3093" s="267"/>
      <c r="CG3093" s="267"/>
      <c r="CH3093" s="267"/>
      <c r="CI3093" s="267"/>
      <c r="CJ3093" s="267"/>
      <c r="CK3093" s="267"/>
      <c r="CL3093" s="265"/>
      <c r="CM3093" s="272"/>
      <c r="CN3093" s="264"/>
      <c r="CO3093" s="125"/>
      <c r="CP3093" s="226"/>
      <c r="CQ3093" s="226"/>
      <c r="CR3093" s="226"/>
      <c r="CS3093" s="90"/>
      <c r="CT3093" s="90"/>
      <c r="CU3093" s="90"/>
      <c r="CV3093" s="90"/>
      <c r="CW3093" s="90"/>
      <c r="CX3093" s="90"/>
      <c r="CY3093" s="90"/>
      <c r="CZ3093" s="90"/>
      <c r="DA3093" s="90"/>
    </row>
    <row r="3094" spans="1:105" s="70" customFormat="1" ht="15" customHeight="1">
      <c r="A3094" s="228"/>
      <c r="B3094" s="346"/>
      <c r="C3094" s="349"/>
      <c r="D3094" s="237"/>
      <c r="E3094" s="237"/>
      <c r="F3094" s="243"/>
      <c r="G3094" s="72">
        <v>3</v>
      </c>
      <c r="H3094" s="84"/>
      <c r="I3094" s="84"/>
      <c r="J3094" s="84"/>
      <c r="K3094" s="84"/>
      <c r="L3094" s="84"/>
      <c r="M3094" s="84"/>
      <c r="N3094" s="84"/>
      <c r="O3094" s="84"/>
      <c r="P3094" s="84"/>
      <c r="Q3094" s="84"/>
      <c r="R3094" s="84"/>
      <c r="S3094" s="84"/>
      <c r="T3094" s="84"/>
      <c r="U3094" s="84"/>
      <c r="V3094" s="84"/>
      <c r="W3094" s="84"/>
      <c r="X3094" s="84"/>
      <c r="Y3094" s="84"/>
      <c r="Z3094" s="84"/>
      <c r="AA3094" s="84"/>
      <c r="AB3094" s="84"/>
      <c r="AC3094" s="80"/>
      <c r="AD3094" s="80"/>
      <c r="AE3094" s="80"/>
      <c r="AF3094" s="80"/>
      <c r="AG3094" s="80"/>
      <c r="AH3094" s="80"/>
      <c r="AI3094" s="80"/>
      <c r="AJ3094" s="80"/>
      <c r="AK3094" s="80"/>
      <c r="AL3094" s="80"/>
      <c r="AM3094" s="240"/>
      <c r="AN3094" s="240"/>
      <c r="AO3094" s="240"/>
      <c r="AP3094" s="240"/>
      <c r="AQ3094" s="240"/>
      <c r="AR3094" s="240"/>
      <c r="AS3094" s="240"/>
      <c r="AT3094" s="256"/>
      <c r="AU3094" s="256"/>
      <c r="AV3094" s="259"/>
      <c r="AW3094" s="259"/>
      <c r="AX3094" s="256"/>
      <c r="AY3094" s="256"/>
      <c r="AZ3094" s="256"/>
      <c r="BA3094" s="256"/>
      <c r="BB3094" s="256"/>
      <c r="BC3094" s="256"/>
      <c r="BD3094" s="256"/>
      <c r="BE3094" s="256"/>
      <c r="BF3094" s="256"/>
      <c r="BG3094" s="256"/>
      <c r="BH3094" s="256"/>
      <c r="BI3094" s="256"/>
      <c r="BJ3094" s="256"/>
      <c r="BK3094" s="256"/>
      <c r="BL3094" s="262"/>
      <c r="BM3094" s="262"/>
      <c r="BN3094" s="262"/>
      <c r="BO3094" s="262"/>
      <c r="BP3094" s="262"/>
      <c r="BQ3094" s="262"/>
      <c r="BR3094" s="270"/>
      <c r="BS3094" s="270"/>
      <c r="BT3094" s="270"/>
      <c r="BU3094" s="270"/>
      <c r="BV3094" s="270"/>
      <c r="BW3094" s="270"/>
      <c r="BX3094" s="256"/>
      <c r="BY3094" s="256"/>
      <c r="BZ3094" s="256"/>
      <c r="CA3094" s="267"/>
      <c r="CB3094" s="267"/>
      <c r="CC3094" s="274"/>
      <c r="CD3094" s="267"/>
      <c r="CE3094" s="267"/>
      <c r="CF3094" s="267"/>
      <c r="CG3094" s="267"/>
      <c r="CH3094" s="267"/>
      <c r="CI3094" s="267"/>
      <c r="CJ3094" s="267"/>
      <c r="CK3094" s="267"/>
      <c r="CL3094" s="265"/>
      <c r="CM3094" s="272"/>
      <c r="CN3094" s="264"/>
      <c r="CO3094" s="125"/>
      <c r="CP3094" s="226"/>
      <c r="CQ3094" s="226"/>
      <c r="CR3094" s="226"/>
      <c r="CS3094" s="90"/>
      <c r="CT3094" s="90"/>
      <c r="CU3094" s="90"/>
      <c r="CV3094" s="90"/>
      <c r="CW3094" s="90"/>
      <c r="CX3094" s="90"/>
      <c r="CY3094" s="90"/>
      <c r="CZ3094" s="90"/>
      <c r="DA3094" s="90"/>
    </row>
    <row r="3095" spans="1:105" s="70" customFormat="1" ht="15" customHeight="1">
      <c r="A3095" s="228"/>
      <c r="B3095" s="346"/>
      <c r="C3095" s="349"/>
      <c r="D3095" s="237"/>
      <c r="E3095" s="237"/>
      <c r="F3095" s="244"/>
      <c r="G3095" s="73">
        <v>3.9</v>
      </c>
      <c r="H3095" s="85"/>
      <c r="I3095" s="85"/>
      <c r="J3095" s="85"/>
      <c r="K3095" s="85"/>
      <c r="L3095" s="85"/>
      <c r="M3095" s="85"/>
      <c r="N3095" s="85"/>
      <c r="O3095" s="85"/>
      <c r="P3095" s="85"/>
      <c r="Q3095" s="85"/>
      <c r="R3095" s="85"/>
      <c r="S3095" s="85"/>
      <c r="T3095" s="85"/>
      <c r="U3095" s="85"/>
      <c r="V3095" s="85"/>
      <c r="W3095" s="85"/>
      <c r="X3095" s="85"/>
      <c r="Y3095" s="85"/>
      <c r="Z3095" s="85"/>
      <c r="AA3095" s="85"/>
      <c r="AB3095" s="85"/>
      <c r="AC3095" s="81"/>
      <c r="AD3095" s="81"/>
      <c r="AE3095" s="81"/>
      <c r="AF3095" s="81"/>
      <c r="AG3095" s="81"/>
      <c r="AH3095" s="81"/>
      <c r="AI3095" s="81"/>
      <c r="AJ3095" s="81"/>
      <c r="AK3095" s="81"/>
      <c r="AL3095" s="81"/>
      <c r="AM3095" s="240"/>
      <c r="AN3095" s="240"/>
      <c r="AO3095" s="240"/>
      <c r="AP3095" s="240"/>
      <c r="AQ3095" s="240"/>
      <c r="AR3095" s="240"/>
      <c r="AS3095" s="240"/>
      <c r="AT3095" s="256"/>
      <c r="AU3095" s="256"/>
      <c r="AV3095" s="259"/>
      <c r="AW3095" s="259"/>
      <c r="AX3095" s="256"/>
      <c r="AY3095" s="256"/>
      <c r="AZ3095" s="256"/>
      <c r="BA3095" s="256"/>
      <c r="BB3095" s="256"/>
      <c r="BC3095" s="256"/>
      <c r="BD3095" s="256"/>
      <c r="BE3095" s="256"/>
      <c r="BF3095" s="256"/>
      <c r="BG3095" s="256"/>
      <c r="BH3095" s="256"/>
      <c r="BI3095" s="256"/>
      <c r="BJ3095" s="256"/>
      <c r="BK3095" s="256"/>
      <c r="BL3095" s="262"/>
      <c r="BM3095" s="262"/>
      <c r="BN3095" s="262"/>
      <c r="BO3095" s="262"/>
      <c r="BP3095" s="262"/>
      <c r="BQ3095" s="262"/>
      <c r="BR3095" s="270"/>
      <c r="BS3095" s="270"/>
      <c r="BT3095" s="270"/>
      <c r="BU3095" s="270"/>
      <c r="BV3095" s="270"/>
      <c r="BW3095" s="270"/>
      <c r="BX3095" s="256"/>
      <c r="BY3095" s="256"/>
      <c r="BZ3095" s="256"/>
      <c r="CA3095" s="267"/>
      <c r="CB3095" s="267"/>
      <c r="CC3095" s="274"/>
      <c r="CD3095" s="267"/>
      <c r="CE3095" s="267"/>
      <c r="CF3095" s="267"/>
      <c r="CG3095" s="267"/>
      <c r="CH3095" s="267"/>
      <c r="CI3095" s="267"/>
      <c r="CJ3095" s="267"/>
      <c r="CK3095" s="267"/>
      <c r="CL3095" s="265"/>
      <c r="CM3095" s="272"/>
      <c r="CN3095" s="264"/>
      <c r="CO3095" s="125"/>
      <c r="CP3095" s="226"/>
      <c r="CQ3095" s="226"/>
      <c r="CR3095" s="226"/>
      <c r="CS3095" s="90"/>
      <c r="CT3095" s="90"/>
      <c r="CU3095" s="90"/>
      <c r="CV3095" s="90"/>
      <c r="CW3095" s="90"/>
      <c r="CX3095" s="90"/>
      <c r="CY3095" s="90"/>
      <c r="CZ3095" s="90"/>
      <c r="DA3095" s="90"/>
    </row>
    <row r="3096" spans="1:105" s="70" customFormat="1" ht="15" customHeight="1">
      <c r="A3096" s="229"/>
      <c r="B3096" s="347"/>
      <c r="C3096" s="350"/>
      <c r="D3096" s="238"/>
      <c r="E3096" s="238"/>
      <c r="F3096" s="245" t="s">
        <v>83</v>
      </c>
      <c r="G3096" s="246"/>
      <c r="H3096" s="82"/>
      <c r="I3096" s="82"/>
      <c r="J3096" s="82"/>
      <c r="K3096" s="82"/>
      <c r="L3096" s="82"/>
      <c r="M3096" s="82"/>
      <c r="N3096" s="82"/>
      <c r="O3096" s="82"/>
      <c r="P3096" s="82"/>
      <c r="Q3096" s="82"/>
      <c r="R3096" s="82"/>
      <c r="S3096" s="82"/>
      <c r="T3096" s="82"/>
      <c r="U3096" s="82"/>
      <c r="V3096" s="82"/>
      <c r="W3096" s="82">
        <v>0.2</v>
      </c>
      <c r="X3096" s="82"/>
      <c r="Y3096" s="82"/>
      <c r="Z3096" s="82"/>
      <c r="AA3096" s="82"/>
      <c r="AB3096" s="82"/>
      <c r="AC3096" s="35"/>
      <c r="AD3096" s="35"/>
      <c r="AE3096" s="35"/>
      <c r="AF3096" s="35"/>
      <c r="AG3096" s="35"/>
      <c r="AH3096" s="35"/>
      <c r="AI3096" s="35"/>
      <c r="AJ3096" s="35"/>
      <c r="AK3096" s="35"/>
      <c r="AL3096" s="35"/>
      <c r="AM3096" s="241"/>
      <c r="AN3096" s="241"/>
      <c r="AO3096" s="241"/>
      <c r="AP3096" s="241"/>
      <c r="AQ3096" s="241"/>
      <c r="AR3096" s="241"/>
      <c r="AS3096" s="241"/>
      <c r="AT3096" s="257"/>
      <c r="AU3096" s="257"/>
      <c r="AV3096" s="260"/>
      <c r="AW3096" s="260"/>
      <c r="AX3096" s="257"/>
      <c r="AY3096" s="257"/>
      <c r="AZ3096" s="257"/>
      <c r="BA3096" s="257"/>
      <c r="BB3096" s="257"/>
      <c r="BC3096" s="257"/>
      <c r="BD3096" s="257"/>
      <c r="BE3096" s="257"/>
      <c r="BF3096" s="257"/>
      <c r="BG3096" s="257"/>
      <c r="BH3096" s="257"/>
      <c r="BI3096" s="257"/>
      <c r="BJ3096" s="257"/>
      <c r="BK3096" s="257"/>
      <c r="BL3096" s="263"/>
      <c r="BM3096" s="263"/>
      <c r="BN3096" s="263"/>
      <c r="BO3096" s="263"/>
      <c r="BP3096" s="263"/>
      <c r="BQ3096" s="263"/>
      <c r="BR3096" s="271"/>
      <c r="BS3096" s="271"/>
      <c r="BT3096" s="271"/>
      <c r="BU3096" s="271"/>
      <c r="BV3096" s="271"/>
      <c r="BW3096" s="271"/>
      <c r="BX3096" s="257"/>
      <c r="BY3096" s="257"/>
      <c r="BZ3096" s="257"/>
      <c r="CA3096" s="268"/>
      <c r="CB3096" s="268"/>
      <c r="CC3096" s="275"/>
      <c r="CD3096" s="268"/>
      <c r="CE3096" s="268"/>
      <c r="CF3096" s="268"/>
      <c r="CG3096" s="268"/>
      <c r="CH3096" s="268"/>
      <c r="CI3096" s="268"/>
      <c r="CJ3096" s="268"/>
      <c r="CK3096" s="268"/>
      <c r="CL3096" s="265"/>
      <c r="CM3096" s="272"/>
      <c r="CN3096" s="264"/>
      <c r="CO3096" s="125"/>
      <c r="CP3096" s="226"/>
      <c r="CQ3096" s="226"/>
      <c r="CR3096" s="226"/>
      <c r="CS3096" s="90"/>
      <c r="CT3096" s="90"/>
      <c r="CU3096" s="90"/>
      <c r="CV3096" s="90"/>
      <c r="CW3096" s="90"/>
      <c r="CX3096" s="90"/>
      <c r="CY3096" s="90"/>
      <c r="CZ3096" s="90"/>
      <c r="DA3096" s="90"/>
    </row>
    <row r="3097" spans="1:105" s="70" customFormat="1" ht="15" customHeight="1">
      <c r="A3097" s="227">
        <f t="shared" si="985"/>
        <v>384</v>
      </c>
      <c r="B3097" s="616" t="s">
        <v>1012</v>
      </c>
      <c r="C3097" s="609" t="s">
        <v>1215</v>
      </c>
      <c r="D3097" s="236">
        <v>44565</v>
      </c>
      <c r="E3097" s="236" t="s">
        <v>1195</v>
      </c>
      <c r="F3097" s="253" t="s">
        <v>80</v>
      </c>
      <c r="G3097" s="254"/>
      <c r="H3097" s="82" t="s">
        <v>69</v>
      </c>
      <c r="I3097" s="82"/>
      <c r="J3097" s="82" t="s">
        <v>60</v>
      </c>
      <c r="K3097" s="82" t="s">
        <v>60</v>
      </c>
      <c r="L3097" s="82" t="s">
        <v>60</v>
      </c>
      <c r="M3097" s="82" t="s">
        <v>60</v>
      </c>
      <c r="N3097" s="82" t="s">
        <v>60</v>
      </c>
      <c r="O3097" s="82"/>
      <c r="P3097" s="82" t="s">
        <v>60</v>
      </c>
      <c r="Q3097" s="82" t="s">
        <v>60</v>
      </c>
      <c r="R3097" s="82" t="s">
        <v>60</v>
      </c>
      <c r="S3097" s="82" t="s">
        <v>60</v>
      </c>
      <c r="T3097" s="82" t="s">
        <v>60</v>
      </c>
      <c r="U3097" s="82" t="s">
        <v>67</v>
      </c>
      <c r="V3097" s="82"/>
      <c r="W3097" s="82" t="s">
        <v>61</v>
      </c>
      <c r="X3097" s="82" t="s">
        <v>61</v>
      </c>
      <c r="Y3097" s="82" t="s">
        <v>61</v>
      </c>
      <c r="Z3097" s="82" t="s">
        <v>61</v>
      </c>
      <c r="AA3097" s="82" t="s">
        <v>61</v>
      </c>
      <c r="AB3097" s="82" t="s">
        <v>61</v>
      </c>
      <c r="AC3097" s="82"/>
      <c r="AD3097" s="82" t="s">
        <v>61</v>
      </c>
      <c r="AE3097" s="82" t="s">
        <v>61</v>
      </c>
      <c r="AF3097" s="82" t="s">
        <v>61</v>
      </c>
      <c r="AG3097" s="82" t="s">
        <v>61</v>
      </c>
      <c r="AH3097" s="82" t="s">
        <v>61</v>
      </c>
      <c r="AI3097" s="82" t="s">
        <v>1471</v>
      </c>
      <c r="AJ3097" s="82"/>
      <c r="AK3097" s="82" t="s">
        <v>60</v>
      </c>
      <c r="AL3097" s="82" t="s">
        <v>60</v>
      </c>
      <c r="AM3097" s="239">
        <f>COUNTIF(H3097:AL3097,"PH")+COUNTIF(H3097:AL3097,"PH/L")+COUNTIF(H3097:AL3097,"PM")</f>
        <v>0</v>
      </c>
      <c r="AN3097" s="239">
        <f>COUNTIF(H3097:AL3097,"PD")+COUNTIF(H3097:AL3097,"PDD")+COUNTIF(H3097:AL3097,"P/DS")/2+COUNTIF(H3097:AL3097,"PMD")</f>
        <v>0</v>
      </c>
      <c r="AO3097" s="239">
        <f>COUNTIF(H3097:AL3097,"PN")+COUNTIF(H3097:AL3097,"P/NS")/2+COUNTIF(H3097:AL3097,"PH")+COUNTIF(H3097:AL3097,"PH/F")/2+COUNTIF(H3097:AL3097,"PH/L")/2+COUNTIF(H3097:AL3097,"PM")</f>
        <v>0</v>
      </c>
      <c r="AP3097" s="239">
        <f>COUNTIF(H3097:AL3097,"BH")+COUNTIF(H3097:AL3097,"AL/BL")+COUNTIF(H3097:AL3097,"UL/BL")+COUNTIF(H3097:AL3097,"BM")</f>
        <v>0</v>
      </c>
      <c r="AQ3097" s="239">
        <f>COUNTIF(H3097:AL3097,"DS")+COUNTIF(H3097:AL3097,"AL/DS")/2+COUNTIF(H3097:AL3097,"UL/DS")/2+COUNTIF(H3097:AL3097,"CT")+COUNTIF(H3097:AL3097,"MD")</f>
        <v>12.5</v>
      </c>
      <c r="AR3097" s="239">
        <f>COUNTIF(H3097:AL3097,"NS")+COUNTIF(H3097:AL3097,"AL/NS")/2+COUNTIF(H3097:AL3097,"UL/NS")/2+COUNTIF(H3097:AL3097,"BH")+COUNTIF(H3097:AL3097,"AL/BF")/2+COUNTIF(H3097:AL3097,"AL/BL")/2+COUNTIF(H3097:AL3097,"UL/BL")/2+COUNTIF(H3097:AL3097,"UL/BF")/2+COUNTIF(H3097:AL3097,"BM")</f>
        <v>11</v>
      </c>
      <c r="AS3097" s="239">
        <f>COUNTIF(H3097:AL3097,"AL")+COUNTIF(H3097:AL3097,"AL/DS")/2+COUNTIF(H3097:AL3097,"AL/NS")/2+COUNTIF(H3097:AL3097,"NH")+COUNTIF(H3097:AL3097,"SL")+COUNTIF(H3097:AL3097,"NHD")+COUNTIF(H3097:AL3097,"B")+COUNTIF(H3097:AL3097,"HL")+COUNTIF(H3097:AL3097,"AL/BF")/2+COUNTIF(H3097:AL3097,"AL/BL")/2</f>
        <v>2</v>
      </c>
      <c r="AT3097" s="255">
        <f>COUNTIF(H3097:AL3097,"PD")+COUNTIF(H3097:AL3097,"PN")+COUNTIF(H3097:AL3097,"P/DS")/2+COUNTIF(H3097:AL3097,"P/NS")/2+COUNTIF(H3097:AL3097,"DS")+COUNTIF(H3097:AL3097,"NS")+COUNTIF(H3097:AL3097,"AL")+COUNTIF(H3097:AL3097,"AL/DS")+COUNTIF(H3097:AL3097,"AL/NS")+COUNTIF(H3097:AL3097,"NH")+COUNTIF(H3097:AL3097,"SL")+COUNTIF(H3097:AL3097,"UL/DS")/2+COUNTIF(H3097:AL3097,"UL/NS")/2+COUNTIF(H3097:AL3097,"CT")+COUNTIF(H3097:AL3097,"NHD")+COUNTIF(H3097:AL3097,"PDD")+COUNTIF(H3097:AL3097,"B")+COUNTIF(H3097:AL3097,"HL")+COUNTIF(H3097:AL3097,"PH")+COUNTIF(H3097:AL3097,"BH")+COUNTIF(H3097:AL3097,"AL/BF")+COUNTIF(H3097:AL3097,"AL/BL")+COUNTIF(H3097:AL3097,"UL/BF")/2+COUNTIF(H3097:AL3097,"UL/BL")/2+COUNTIF(H3097:AL3097,"PH/F")/2+COUNTIF(H3097:AL3097,"PH/L")/2+COUNTIF(H3097:AL3097,"MD")+COUNTIF(H3097:AL3097,"PMD")+COUNTIF(H3097:AL3097,"PM")+COUNTIF(H3097:AL3097,"BM")</f>
        <v>25.5</v>
      </c>
      <c r="AU3097" s="255">
        <f>COUNTIF(H3097:AL3097,"P/DS")/2+COUNTIF(H3097:AL3097,"P/NS")/2+COUNTIF(H3097:AL3097,"IL")+COUNTIF(H3097:AL3097,"NL")+COUNTIF(H3097:AL3097,"UL")+COUNTIF(H3097:AL3097,"UL/DS")/2+COUNTIF(H3097:AL3097,"UL/NS")/2+COUNTIF(H3097:AL3097,"KT")+COUNTIF(H3097:AL3097,"UL/BF")/2+COUNTIF(H3097:AL3097,"UL/BL")/2+COUNTIF(H3097:AL3097,"PH/F")/2+COUNTIF(H3097:AL3097,"PH/L")/2+COUNTIF(H3097:AL3097,"NB")</f>
        <v>0.5</v>
      </c>
      <c r="AV3097" s="258">
        <f>COUNTIF(H3097:AL3097,"PN")+COUNTIF(H3097:AL3097,"TVD")+COUNTIF(H3097:AL3097,"PH")+COUNTIF(H3097:AL3097,"PM")+COUNTIF(H3097:AL3097,"PDD")-COUNTIFS(H3097:AL3097,"PN",H3104:AL3104,"&gt;=3")-COUNTIFS(H3097:AL3097,"PM",H3104:AL3104,"&gt;=3")</f>
        <v>0</v>
      </c>
      <c r="AW3097" s="258">
        <f>COUNTIF(H3097:AL3097,"NS")+COUNTIF(H3097:AL3097,"D")+COUNTIF(H3097:AL3097,"BH")+COUNTIF(H3097:AL3097,"NHD")+COUNTIF(H3097:AL3097,"BM")-COUNTIFS(H3097:AL3097,"NS",H3104:AL3104,"&gt;=3")-COUNTIFS(H3097:AL3097,"BH",H3104:AL3104,"&gt;=3")-COUNTIFS(H3097:AL3097,"BM",H3104:AL3104,"&gt;=3")</f>
        <v>11</v>
      </c>
      <c r="AX3097" s="255">
        <f>COUNTIF(H3097:AL3097,"AL")+COUNTIF(H3097:AL3097,"AL/DS")/2+COUNTIF(H3097:AL3097,"AL/NS")/2+COUNTIF(H3097:AL3097,"AL/BF")+COUNTIF(H3097:AL3097,"AL/BL")/2</f>
        <v>1</v>
      </c>
      <c r="AY3097" s="255">
        <f>COUNTIF(H3097:AL3097,"SL")</f>
        <v>0</v>
      </c>
      <c r="AZ3097" s="255">
        <f>COUNTIF(H3097:AL3097,"NH")</f>
        <v>1</v>
      </c>
      <c r="BA3097" s="255">
        <f>COUNTIF(H3097:AL3097,"HL")</f>
        <v>0</v>
      </c>
      <c r="BB3097" s="255">
        <f>COUNTIF(G3097:AL3097,"P/DS")/2+COUNTIF(G3097:AL3097,"P/NS")/2+COUNTIF(G3097:AL3097,"UL")+COUNTIF(G3097:AL3097,"UL/DS")/2+COUNTIF(G3097:AL3097,"UL/NS")/2+COUNTIF(G3097:AL3097,"UL/BL")/2+COUNTIF(G3097:AL3097,"UL/BF")/2+COUNTIF(G3097:AL3097,"PH/F")/2+COUNTIF(G3097:AL3097,"PH/L")/2</f>
        <v>0.5</v>
      </c>
      <c r="BC3097" s="255">
        <f>COUNTIF(H3097:AL3097,"NB")</f>
        <v>0</v>
      </c>
      <c r="BD3097" s="255">
        <f>COUNTIF(H3097:AL3097,"NL")</f>
        <v>0</v>
      </c>
      <c r="BE3097" s="255">
        <f>COUNTIF(H3097:AL3097,"IL")</f>
        <v>0</v>
      </c>
      <c r="BF3097" s="255">
        <f>COUNTIF(H3097:AL3097,"KT")</f>
        <v>0</v>
      </c>
      <c r="BG3097" s="255">
        <f>COUNTIF(H3097:AL3097,"L70")</f>
        <v>0</v>
      </c>
      <c r="BH3097" s="255">
        <f>COUNTIF(H3097:AL3097,"MD")</f>
        <v>0</v>
      </c>
      <c r="BI3097" s="255">
        <f>COUNTIF(H3097:AL3097,"PMD")</f>
        <v>0</v>
      </c>
      <c r="BJ3097" s="255">
        <f>COUNTIF(H3097:AL3097,"PM")</f>
        <v>0</v>
      </c>
      <c r="BK3097" s="255">
        <f>COUNTIF(H3097:AL3097,"BM")</f>
        <v>0</v>
      </c>
      <c r="BL3097" s="261">
        <f>SUMIF(H3097:AL3097,"PD",H3098:AL3098)+SUMIF(H3097:AL3097,"PN",H3098:AL3098)+SUMIF(H3097:AL3097,"P/DS",H3098:AL3098)+SUMIF(H3097:AL3097,"PN/F",H3098:AL3098)+SUMIF(H3097:AL3097,"PN/L",H3098:AL3098)+SUMIF(H3097:AL3097,"TV",H3098:AL3098)+SUMIF(H3097:AL3097,"TVD",H3098:AL3098)+SUMIF(H3097:AL3097,"PDD",H3098:AL3098)</f>
        <v>0</v>
      </c>
      <c r="BM3097" s="261">
        <f>SUMIF(H3097:AL3097,"PD",H3099:AL3099)+SUMIF(H3097:AL3097,"PN",H3099:AL3099)+SUMIF(H3097:AL3097,"P/DS",H3099:AL3099)+SUMIF(H3097:AL3097,"PN/F",H3099:AL3099)+SUMIF(H3097:AL3097,"PN/L",H3099:AL3099)+SUMIF(H3097:AL3097,"TV",H3099:AL3099)+SUMIF(H3097:AL3097,"TVD",H3099:AL3099)+SUMIF(H3097:AL3097,"PDD",H3099:AL3099)+SUMIF(H3097:AL3097,"PMD",H3099:AL3099)</f>
        <v>0</v>
      </c>
      <c r="BN3097" s="261">
        <f>SUMIF(H3097:AL3097,"PD",H3100:AL3100)+SUMIF(H3097:AL3097,"PN",H3100:AL3100)+SUMIF(H3097:AL3097,"P/DS",H3100:AL3100)+SUMIF(H3097:AL3097,"PN/F",H3100:AL3100)+SUMIF(H3097:AL3097,"PN/L",H3100:AL3100)+SUMIF(H3097:AL3097,"TV",H3100:AL3100)+SUMIF(H3097:AL3097,"TVD",H3100:AL3100)</f>
        <v>0</v>
      </c>
      <c r="BO3097" s="261">
        <f>SUMIF(H3097:AL3097,"PD",H3101:AL3101)+SUMIF(H3097:AL3097,"PN",H3101:AL3101)+SUMIF(H3097:AL3097,"P/DS",H3101:AL3101)+SUMIF(H3097:AL3097,"PN/F",H3101:AL3101)+SUMIF(H3097:AL3097,"PN/L",H3101:AL3101)+SUMIF(H3097:AL3097,"TV",H3101:AL3101)+SUMIF(H3097:AL3097,"TVD",H3101:AL3101)</f>
        <v>0</v>
      </c>
      <c r="BP3097" s="261">
        <f>SUMIF(H3097:AL3097,"PD",H3102:AL3102)+SUMIF(H3097:AL3097,"PN",H3102:AL3102)+SUMIF(H3097:AL3097,"P/DS",H3102:AL3102)+SUMIF(H3097:AL3097,"PN/F",H3102:AL3102)+SUMIF(H3097:AL3097,"PN/L",H3102:AL3102)+SUMIF(H3097:AL3097,"TV",H3102:AL3102)+SUMIF(H3097:AL3097,"TVD",H3102:AL3102)+SUMIF(H3097:AL3097,"PDD",H3102:AL3102)+SUMIF(H3097:AL3097,"PH",H3102:AL3102)+SUMIF(H3097:AL3097,"PM",H3102:AL3102)</f>
        <v>0</v>
      </c>
      <c r="BQ3097" s="261">
        <f>SUMIF(H3097:AL3097,"PD",H3103:AL3103)+SUMIF(H3097:AL3097,"PN",H3103:AL3103)+SUMIF(H3097:AL3097,"P/DS",H3103:AL3103)+SUMIF(H3097:AL3097,"PN/F",H3103:AL3103)+SUMIF(H3097:AL3097,"PN/L",H3103:AL3103)+SUMIF(H3097:AL3097,"TV",H3103:AL3103)+SUMIF(H3097:AL3097,"TVD",H3103:AL3103)+SUMIF(H3097:AL3097,"PDD",H3103:AL3103)+SUMIF(H3097:AL3097,"PH",H3103:AL3103)+SUMIF(H3097:AL3097,"PM",H3103:AL3103)</f>
        <v>0</v>
      </c>
      <c r="BR3097" s="269">
        <f>SUM(H3098:AL3098)-BL3097</f>
        <v>22.5</v>
      </c>
      <c r="BS3097" s="269">
        <f>SUM(H3099:AL3099)-BM3097</f>
        <v>5</v>
      </c>
      <c r="BT3097" s="269">
        <f>SUM(H3100:AL3100)-BN3097</f>
        <v>0</v>
      </c>
      <c r="BU3097" s="269">
        <f>SUM(H3101:AL3101)-BO3097</f>
        <v>0</v>
      </c>
      <c r="BV3097" s="269">
        <f>SUM(H3102:AL3102)-BP3097</f>
        <v>0</v>
      </c>
      <c r="BW3097" s="269">
        <f>SUM(H3103:AL3103)-BQ3097</f>
        <v>0</v>
      </c>
      <c r="BX3097" s="255">
        <f>SUMIF(H3097:AL3097,"PD",H3104:AL3104)+SUMIF(H3097:AL3097,"PN",H3104:AL3104)+SUMIF(H3097:AL3097,"P/DS",H3104:AL3104)+SUMIF(H3097:AL3097,"PN/F",H3104:AL3104)+SUMIF(H3097:AL3097,"PN/L",H3104:AL3104)</f>
        <v>0</v>
      </c>
      <c r="BY3097" s="255">
        <f>SUM(H3104:AL3104)-BX3097</f>
        <v>1.2</v>
      </c>
      <c r="BZ3097" s="255">
        <f t="shared" ref="BZ3097" si="998">+SUM(BL3097:BW3104)</f>
        <v>27.5</v>
      </c>
      <c r="CA3097" s="266">
        <f>(COUNTIFS(H3097:AL3097,"PD",H3098:AL3098,"&gt;=2"))*0.5-IF(CN3097="VP",COUNTIFS($H$16:$AL$16,"SAT",H3097:AL3097,"PD",H3098:AL3098,"&gt;=2"))*0.5</f>
        <v>0</v>
      </c>
      <c r="CB3097" s="266">
        <f>(COUNTIFS(H3097:AL3097,"PN",H3099:AL3099,"&gt;=0.5",H3098:AL3098,"&gt;=1.5"))*0.5+COUNTIFS(H3097:AL3097,"PDD",H3099:AL3099,"&gt;=0.5",H3098:AL3098,"&gt;=1.5")*0.5</f>
        <v>0</v>
      </c>
      <c r="CC3097" s="273">
        <f>(COUNTIFS(H3097:AL3097,"TV",H3099:AL3099,"&gt;=10"))*0.5+(COUNTIFS(H3097:AL3097,"PMD",H3099:AL3099,"&gt;=2"))*0.5</f>
        <v>0</v>
      </c>
      <c r="CD3097" s="266">
        <f>(COUNTIFS(H3097:AL3097,"TVD",H3101:AL3101,"&gt;=6.5",H3099:AL3099,"&gt;=3.5"))*0.5</f>
        <v>0</v>
      </c>
      <c r="CE3097" s="266">
        <f>(COUNTIFS(H3097:AL3097,"PD",H3102:AL3102,"&gt;=10"))*0.5</f>
        <v>0</v>
      </c>
      <c r="CF3097" s="266">
        <f>(COUNTIFS(H3097:AL3097,"PDD",H3102:AL3102,"&gt;=3.5",H3103:AL3103,"&gt;=6.5")+COUNTIFS(H3097:AL3097,"PH",H3103:AL3103,"&gt;=0.5",H3102:AL3102,"&gt;=1.5")+COUNTIFS(H3097:AL3097,"PM",H3103:AL3103,"&gt;=0.5",H3102:AL3102,"&gt;=1.5"))*0.5</f>
        <v>0</v>
      </c>
      <c r="CG3097" s="266">
        <f>(COUNTIFS(H3097:AL3097,"DS",H3098:AL3098,"&gt;=2")+COUNTIFS(H3097:AL3097,"AL/DS",H3098:AL3098,"&gt;=2"))*0.5-IF(CN3097="VP",COUNTIFS($H$16:$AL$16,"SAT",H3097:AL3097,"DS",H3098:AL3098,"&gt;=2"))*0.5</f>
        <v>1</v>
      </c>
      <c r="CH3097" s="266">
        <f>(COUNTIFS(H3097:AL3097,"NS",H3099:AL3099,"&gt;=0.5",H3098:AL3098,"&gt;=1.5")+COUNTIFS(H3097:AL3097,"AL/NS",H3099:AL3099,"&gt;=0.5",H3098:AL3098,"&gt;=1.5")+COUNTIFS(H3097:AL3097,"NHD",H3099:AL3099,"&gt;=4.5",H3102:AL3102,"&gt;=2",H3098:AL3098,"&gt;=1.5"))*0.5</f>
        <v>4.5</v>
      </c>
      <c r="CI3097" s="266">
        <f>(COUNTIF(H3099:AL3099,"&gt;=10")+COUNTIFS(H3097:AL3097,"MD",H3099:AL3099,"&gt;=2")-COUNTIFS(H3097:AL3097,"TV",H3099:AL3099,"&gt;=10"))*0.5</f>
        <v>0</v>
      </c>
      <c r="CJ3097" s="266">
        <f>(COUNTIFS(H3097:AL3097,"D",H3101:AL3101,"&gt;=6.5",H3099:AL3099,"&gt;=3.5"))*0.5</f>
        <v>0</v>
      </c>
      <c r="CK3097" s="266">
        <f>(COUNTIF(H3102:AL3102,"&gt;=10")-COUNTIFS(H3097:AL3097,"PD",H3102:AL3102,"&gt;=10"))*0.5</f>
        <v>0</v>
      </c>
      <c r="CL3097" s="265">
        <f>(COUNTIFS(H3097:AL3097,"NHD",H3102:AL3102,"&gt;=3.5",H3103:AL3103,"&gt;=6.5")+COUNTIFS(H3097:AL3097,"BH",H3102:AL3102,"&gt;=1.5",H3103:AL3103,"&gt;=0.5")+COUNTIFS(H3097:AL3097,"BM",H3102:AL3102,"&gt;=1.5",H3103:AL3103,"&gt;=0.5")+COUNTIFS(H3097:AL3097,"D",H3102:AL3102,"&gt;=1.5",H3103:AL3103,"&gt;=0.5"))*0.5</f>
        <v>0</v>
      </c>
      <c r="CM3097" s="272"/>
      <c r="CN3097" s="264" t="s">
        <v>723</v>
      </c>
      <c r="CO3097" s="125">
        <f t="shared" ref="CO3097" si="999">+AM3097+AN3097+AO3097+AP3097+AQ3097+AR3097+AS3097+AU3097+BG3097</f>
        <v>26</v>
      </c>
      <c r="CP3097" s="225">
        <f>+SUM(I3098:I3103)-I3104</f>
        <v>0</v>
      </c>
      <c r="CQ3097" s="225">
        <f>+SUM(J3098:J3103)-J3104</f>
        <v>0</v>
      </c>
      <c r="CR3097" s="225">
        <f>+SUM(K3098:K3103)-K3104</f>
        <v>0</v>
      </c>
      <c r="CS3097" s="90"/>
      <c r="CT3097" s="90"/>
      <c r="CU3097" s="90"/>
      <c r="CV3097" s="90"/>
      <c r="CW3097" s="90"/>
      <c r="CX3097" s="90"/>
      <c r="CY3097" s="90"/>
      <c r="CZ3097" s="90"/>
      <c r="DA3097" s="90"/>
    </row>
    <row r="3098" spans="1:105" s="70" customFormat="1" ht="15" customHeight="1">
      <c r="A3098" s="228"/>
      <c r="B3098" s="617"/>
      <c r="C3098" s="610"/>
      <c r="D3098" s="237"/>
      <c r="E3098" s="237"/>
      <c r="F3098" s="242" t="s">
        <v>82</v>
      </c>
      <c r="G3098" s="71">
        <v>1.5</v>
      </c>
      <c r="H3098" s="83"/>
      <c r="I3098" s="83"/>
      <c r="J3098" s="83"/>
      <c r="K3098" s="83"/>
      <c r="L3098" s="83"/>
      <c r="M3098" s="83"/>
      <c r="N3098" s="83"/>
      <c r="O3098" s="83"/>
      <c r="P3098" s="83"/>
      <c r="Q3098" s="83"/>
      <c r="R3098" s="83"/>
      <c r="S3098" s="83"/>
      <c r="T3098" s="83"/>
      <c r="U3098" s="83"/>
      <c r="V3098" s="83"/>
      <c r="W3098" s="83">
        <v>2</v>
      </c>
      <c r="X3098" s="83">
        <v>2</v>
      </c>
      <c r="Y3098" s="83">
        <v>2</v>
      </c>
      <c r="Z3098" s="83">
        <v>2</v>
      </c>
      <c r="AA3098" s="83">
        <v>2</v>
      </c>
      <c r="AB3098" s="83"/>
      <c r="AC3098" s="79"/>
      <c r="AD3098" s="79">
        <v>2</v>
      </c>
      <c r="AE3098" s="79">
        <v>2</v>
      </c>
      <c r="AF3098" s="79">
        <v>1.5</v>
      </c>
      <c r="AG3098" s="79">
        <v>2</v>
      </c>
      <c r="AH3098" s="79"/>
      <c r="AI3098" s="79"/>
      <c r="AJ3098" s="79"/>
      <c r="AK3098" s="79">
        <v>2.5</v>
      </c>
      <c r="AL3098" s="79">
        <v>2.5</v>
      </c>
      <c r="AM3098" s="240"/>
      <c r="AN3098" s="240"/>
      <c r="AO3098" s="240"/>
      <c r="AP3098" s="240"/>
      <c r="AQ3098" s="240"/>
      <c r="AR3098" s="240"/>
      <c r="AS3098" s="240"/>
      <c r="AT3098" s="256"/>
      <c r="AU3098" s="256"/>
      <c r="AV3098" s="259"/>
      <c r="AW3098" s="259"/>
      <c r="AX3098" s="256"/>
      <c r="AY3098" s="256"/>
      <c r="AZ3098" s="256"/>
      <c r="BA3098" s="256"/>
      <c r="BB3098" s="256"/>
      <c r="BC3098" s="256"/>
      <c r="BD3098" s="256"/>
      <c r="BE3098" s="256"/>
      <c r="BF3098" s="256"/>
      <c r="BG3098" s="256"/>
      <c r="BH3098" s="256"/>
      <c r="BI3098" s="256"/>
      <c r="BJ3098" s="256"/>
      <c r="BK3098" s="256"/>
      <c r="BL3098" s="262"/>
      <c r="BM3098" s="262"/>
      <c r="BN3098" s="262"/>
      <c r="BO3098" s="262"/>
      <c r="BP3098" s="262"/>
      <c r="BQ3098" s="262"/>
      <c r="BR3098" s="270"/>
      <c r="BS3098" s="270"/>
      <c r="BT3098" s="270"/>
      <c r="BU3098" s="270"/>
      <c r="BV3098" s="270"/>
      <c r="BW3098" s="270"/>
      <c r="BX3098" s="256"/>
      <c r="BY3098" s="256"/>
      <c r="BZ3098" s="256"/>
      <c r="CA3098" s="267"/>
      <c r="CB3098" s="267"/>
      <c r="CC3098" s="274"/>
      <c r="CD3098" s="267"/>
      <c r="CE3098" s="267"/>
      <c r="CF3098" s="267"/>
      <c r="CG3098" s="267"/>
      <c r="CH3098" s="267"/>
      <c r="CI3098" s="267"/>
      <c r="CJ3098" s="267"/>
      <c r="CK3098" s="267"/>
      <c r="CL3098" s="265"/>
      <c r="CM3098" s="272"/>
      <c r="CN3098" s="264"/>
      <c r="CO3098" s="125"/>
      <c r="CP3098" s="226"/>
      <c r="CQ3098" s="226"/>
      <c r="CR3098" s="226"/>
      <c r="CS3098" s="90"/>
      <c r="CT3098" s="90"/>
      <c r="CU3098" s="90"/>
      <c r="CV3098" s="90"/>
      <c r="CW3098" s="90"/>
      <c r="CX3098" s="90"/>
      <c r="CY3098" s="90"/>
      <c r="CZ3098" s="90"/>
      <c r="DA3098" s="90"/>
    </row>
    <row r="3099" spans="1:105" s="70" customFormat="1" ht="15" customHeight="1">
      <c r="A3099" s="228"/>
      <c r="B3099" s="617"/>
      <c r="C3099" s="610"/>
      <c r="D3099" s="237"/>
      <c r="E3099" s="237"/>
      <c r="F3099" s="243"/>
      <c r="G3099" s="72">
        <v>2</v>
      </c>
      <c r="H3099" s="84"/>
      <c r="I3099" s="84"/>
      <c r="J3099" s="84"/>
      <c r="K3099" s="84"/>
      <c r="L3099" s="84"/>
      <c r="M3099" s="84"/>
      <c r="N3099" s="84"/>
      <c r="O3099" s="84"/>
      <c r="P3099" s="84"/>
      <c r="Q3099" s="84"/>
      <c r="R3099" s="84"/>
      <c r="S3099" s="84"/>
      <c r="T3099" s="84"/>
      <c r="U3099" s="84"/>
      <c r="V3099" s="84"/>
      <c r="W3099" s="84">
        <v>0.5</v>
      </c>
      <c r="X3099" s="84">
        <v>0.5</v>
      </c>
      <c r="Y3099" s="84">
        <v>0.5</v>
      </c>
      <c r="Z3099" s="84">
        <v>0.5</v>
      </c>
      <c r="AA3099" s="84">
        <v>0.5</v>
      </c>
      <c r="AB3099" s="84"/>
      <c r="AC3099" s="80"/>
      <c r="AD3099" s="80">
        <v>0.5</v>
      </c>
      <c r="AE3099" s="80">
        <v>0.5</v>
      </c>
      <c r="AF3099" s="80">
        <v>0.5</v>
      </c>
      <c r="AG3099" s="80">
        <v>0.5</v>
      </c>
      <c r="AH3099" s="80">
        <v>0.5</v>
      </c>
      <c r="AI3099" s="80"/>
      <c r="AJ3099" s="80"/>
      <c r="AK3099" s="80"/>
      <c r="AL3099" s="80"/>
      <c r="AM3099" s="240"/>
      <c r="AN3099" s="240"/>
      <c r="AO3099" s="240"/>
      <c r="AP3099" s="240"/>
      <c r="AQ3099" s="240"/>
      <c r="AR3099" s="240"/>
      <c r="AS3099" s="240"/>
      <c r="AT3099" s="256"/>
      <c r="AU3099" s="256"/>
      <c r="AV3099" s="259"/>
      <c r="AW3099" s="259"/>
      <c r="AX3099" s="256"/>
      <c r="AY3099" s="256"/>
      <c r="AZ3099" s="256"/>
      <c r="BA3099" s="256"/>
      <c r="BB3099" s="256"/>
      <c r="BC3099" s="256"/>
      <c r="BD3099" s="256"/>
      <c r="BE3099" s="256"/>
      <c r="BF3099" s="256"/>
      <c r="BG3099" s="256"/>
      <c r="BH3099" s="256"/>
      <c r="BI3099" s="256"/>
      <c r="BJ3099" s="256"/>
      <c r="BK3099" s="256"/>
      <c r="BL3099" s="262"/>
      <c r="BM3099" s="262"/>
      <c r="BN3099" s="262"/>
      <c r="BO3099" s="262"/>
      <c r="BP3099" s="262"/>
      <c r="BQ3099" s="262"/>
      <c r="BR3099" s="270"/>
      <c r="BS3099" s="270"/>
      <c r="BT3099" s="270"/>
      <c r="BU3099" s="270"/>
      <c r="BV3099" s="270"/>
      <c r="BW3099" s="270"/>
      <c r="BX3099" s="256"/>
      <c r="BY3099" s="256"/>
      <c r="BZ3099" s="256"/>
      <c r="CA3099" s="267"/>
      <c r="CB3099" s="267"/>
      <c r="CC3099" s="274"/>
      <c r="CD3099" s="267"/>
      <c r="CE3099" s="267"/>
      <c r="CF3099" s="267"/>
      <c r="CG3099" s="267"/>
      <c r="CH3099" s="267"/>
      <c r="CI3099" s="267"/>
      <c r="CJ3099" s="267"/>
      <c r="CK3099" s="267"/>
      <c r="CL3099" s="265"/>
      <c r="CM3099" s="272"/>
      <c r="CN3099" s="264"/>
      <c r="CO3099" s="125"/>
      <c r="CP3099" s="226"/>
      <c r="CQ3099" s="226"/>
      <c r="CR3099" s="226"/>
      <c r="CS3099" s="90"/>
      <c r="CT3099" s="90"/>
      <c r="CU3099" s="90"/>
      <c r="CV3099" s="90"/>
      <c r="CW3099" s="90"/>
      <c r="CX3099" s="90"/>
      <c r="CY3099" s="90"/>
      <c r="CZ3099" s="90"/>
      <c r="DA3099" s="90"/>
    </row>
    <row r="3100" spans="1:105" s="70" customFormat="1" ht="15" customHeight="1">
      <c r="A3100" s="228"/>
      <c r="B3100" s="617"/>
      <c r="C3100" s="610"/>
      <c r="D3100" s="237"/>
      <c r="E3100" s="237"/>
      <c r="F3100" s="243"/>
      <c r="G3100" s="72">
        <v>2.1</v>
      </c>
      <c r="H3100" s="84"/>
      <c r="I3100" s="84"/>
      <c r="J3100" s="84"/>
      <c r="K3100" s="84"/>
      <c r="L3100" s="84"/>
      <c r="M3100" s="84"/>
      <c r="N3100" s="84"/>
      <c r="O3100" s="84"/>
      <c r="P3100" s="84"/>
      <c r="Q3100" s="84"/>
      <c r="R3100" s="84"/>
      <c r="S3100" s="84"/>
      <c r="T3100" s="84"/>
      <c r="U3100" s="84"/>
      <c r="V3100" s="84"/>
      <c r="W3100" s="84"/>
      <c r="X3100" s="84"/>
      <c r="Y3100" s="84"/>
      <c r="Z3100" s="84"/>
      <c r="AA3100" s="84"/>
      <c r="AB3100" s="84"/>
      <c r="AC3100" s="80"/>
      <c r="AD3100" s="80"/>
      <c r="AE3100" s="80"/>
      <c r="AF3100" s="80"/>
      <c r="AG3100" s="80"/>
      <c r="AH3100" s="80"/>
      <c r="AI3100" s="80"/>
      <c r="AJ3100" s="80"/>
      <c r="AK3100" s="80"/>
      <c r="AL3100" s="80"/>
      <c r="AM3100" s="240"/>
      <c r="AN3100" s="240"/>
      <c r="AO3100" s="240"/>
      <c r="AP3100" s="240"/>
      <c r="AQ3100" s="240"/>
      <c r="AR3100" s="240"/>
      <c r="AS3100" s="240"/>
      <c r="AT3100" s="256"/>
      <c r="AU3100" s="256"/>
      <c r="AV3100" s="259"/>
      <c r="AW3100" s="259"/>
      <c r="AX3100" s="256"/>
      <c r="AY3100" s="256"/>
      <c r="AZ3100" s="256"/>
      <c r="BA3100" s="256"/>
      <c r="BB3100" s="256"/>
      <c r="BC3100" s="256"/>
      <c r="BD3100" s="256"/>
      <c r="BE3100" s="256"/>
      <c r="BF3100" s="256"/>
      <c r="BG3100" s="256"/>
      <c r="BH3100" s="256"/>
      <c r="BI3100" s="256"/>
      <c r="BJ3100" s="256"/>
      <c r="BK3100" s="256"/>
      <c r="BL3100" s="262"/>
      <c r="BM3100" s="262"/>
      <c r="BN3100" s="262"/>
      <c r="BO3100" s="262"/>
      <c r="BP3100" s="262"/>
      <c r="BQ3100" s="262"/>
      <c r="BR3100" s="270"/>
      <c r="BS3100" s="270"/>
      <c r="BT3100" s="270"/>
      <c r="BU3100" s="270"/>
      <c r="BV3100" s="270"/>
      <c r="BW3100" s="270"/>
      <c r="BX3100" s="256"/>
      <c r="BY3100" s="256"/>
      <c r="BZ3100" s="256"/>
      <c r="CA3100" s="267"/>
      <c r="CB3100" s="267"/>
      <c r="CC3100" s="274"/>
      <c r="CD3100" s="267"/>
      <c r="CE3100" s="267"/>
      <c r="CF3100" s="267"/>
      <c r="CG3100" s="267"/>
      <c r="CH3100" s="267"/>
      <c r="CI3100" s="267"/>
      <c r="CJ3100" s="267"/>
      <c r="CK3100" s="267"/>
      <c r="CL3100" s="265"/>
      <c r="CM3100" s="272"/>
      <c r="CN3100" s="264"/>
      <c r="CO3100" s="125"/>
      <c r="CP3100" s="226"/>
      <c r="CQ3100" s="226"/>
      <c r="CR3100" s="226"/>
      <c r="CS3100" s="90"/>
      <c r="CT3100" s="90"/>
      <c r="CU3100" s="90"/>
      <c r="CV3100" s="90"/>
      <c r="CW3100" s="90"/>
      <c r="CX3100" s="90"/>
      <c r="CY3100" s="90"/>
      <c r="CZ3100" s="90"/>
      <c r="DA3100" s="90"/>
    </row>
    <row r="3101" spans="1:105" s="70" customFormat="1" ht="15" customHeight="1">
      <c r="A3101" s="228"/>
      <c r="B3101" s="617"/>
      <c r="C3101" s="610"/>
      <c r="D3101" s="237"/>
      <c r="E3101" s="237"/>
      <c r="F3101" s="243"/>
      <c r="G3101" s="72">
        <v>2.7</v>
      </c>
      <c r="H3101" s="84"/>
      <c r="I3101" s="84"/>
      <c r="J3101" s="84"/>
      <c r="K3101" s="84"/>
      <c r="L3101" s="84"/>
      <c r="M3101" s="84"/>
      <c r="N3101" s="84"/>
      <c r="O3101" s="84"/>
      <c r="P3101" s="84"/>
      <c r="Q3101" s="84"/>
      <c r="R3101" s="84"/>
      <c r="S3101" s="84"/>
      <c r="T3101" s="84"/>
      <c r="U3101" s="84"/>
      <c r="V3101" s="84"/>
      <c r="W3101" s="84"/>
      <c r="X3101" s="84"/>
      <c r="Y3101" s="84"/>
      <c r="Z3101" s="84"/>
      <c r="AA3101" s="84"/>
      <c r="AB3101" s="84"/>
      <c r="AC3101" s="80"/>
      <c r="AD3101" s="80"/>
      <c r="AE3101" s="80"/>
      <c r="AF3101" s="80"/>
      <c r="AG3101" s="80"/>
      <c r="AH3101" s="80"/>
      <c r="AI3101" s="80"/>
      <c r="AJ3101" s="80"/>
      <c r="AK3101" s="80"/>
      <c r="AL3101" s="80"/>
      <c r="AM3101" s="240"/>
      <c r="AN3101" s="240"/>
      <c r="AO3101" s="240"/>
      <c r="AP3101" s="240"/>
      <c r="AQ3101" s="240"/>
      <c r="AR3101" s="240"/>
      <c r="AS3101" s="240"/>
      <c r="AT3101" s="256"/>
      <c r="AU3101" s="256"/>
      <c r="AV3101" s="259"/>
      <c r="AW3101" s="259"/>
      <c r="AX3101" s="256"/>
      <c r="AY3101" s="256"/>
      <c r="AZ3101" s="256"/>
      <c r="BA3101" s="256"/>
      <c r="BB3101" s="256"/>
      <c r="BC3101" s="256"/>
      <c r="BD3101" s="256"/>
      <c r="BE3101" s="256"/>
      <c r="BF3101" s="256"/>
      <c r="BG3101" s="256"/>
      <c r="BH3101" s="256"/>
      <c r="BI3101" s="256"/>
      <c r="BJ3101" s="256"/>
      <c r="BK3101" s="256"/>
      <c r="BL3101" s="262"/>
      <c r="BM3101" s="262"/>
      <c r="BN3101" s="262"/>
      <c r="BO3101" s="262"/>
      <c r="BP3101" s="262"/>
      <c r="BQ3101" s="262"/>
      <c r="BR3101" s="270"/>
      <c r="BS3101" s="270"/>
      <c r="BT3101" s="270"/>
      <c r="BU3101" s="270"/>
      <c r="BV3101" s="270"/>
      <c r="BW3101" s="270"/>
      <c r="BX3101" s="256"/>
      <c r="BY3101" s="256"/>
      <c r="BZ3101" s="256"/>
      <c r="CA3101" s="267"/>
      <c r="CB3101" s="267"/>
      <c r="CC3101" s="274"/>
      <c r="CD3101" s="267"/>
      <c r="CE3101" s="267"/>
      <c r="CF3101" s="267"/>
      <c r="CG3101" s="267"/>
      <c r="CH3101" s="267"/>
      <c r="CI3101" s="267"/>
      <c r="CJ3101" s="267"/>
      <c r="CK3101" s="267"/>
      <c r="CL3101" s="265"/>
      <c r="CM3101" s="272"/>
      <c r="CN3101" s="264"/>
      <c r="CO3101" s="125"/>
      <c r="CP3101" s="226"/>
      <c r="CQ3101" s="226"/>
      <c r="CR3101" s="226"/>
      <c r="CS3101" s="90"/>
      <c r="CT3101" s="90"/>
      <c r="CU3101" s="90"/>
      <c r="CV3101" s="90"/>
      <c r="CW3101" s="90"/>
      <c r="CX3101" s="90"/>
      <c r="CY3101" s="90"/>
      <c r="CZ3101" s="90"/>
      <c r="DA3101" s="90"/>
    </row>
    <row r="3102" spans="1:105" s="70" customFormat="1" ht="15" customHeight="1">
      <c r="A3102" s="228"/>
      <c r="B3102" s="617"/>
      <c r="C3102" s="610"/>
      <c r="D3102" s="237"/>
      <c r="E3102" s="237"/>
      <c r="F3102" s="243"/>
      <c r="G3102" s="72">
        <v>3</v>
      </c>
      <c r="H3102" s="84"/>
      <c r="I3102" s="84"/>
      <c r="J3102" s="84"/>
      <c r="K3102" s="84"/>
      <c r="L3102" s="84"/>
      <c r="M3102" s="84"/>
      <c r="N3102" s="84"/>
      <c r="O3102" s="84"/>
      <c r="P3102" s="84"/>
      <c r="Q3102" s="84"/>
      <c r="R3102" s="84"/>
      <c r="S3102" s="84"/>
      <c r="T3102" s="84"/>
      <c r="U3102" s="84"/>
      <c r="V3102" s="84"/>
      <c r="W3102" s="84"/>
      <c r="X3102" s="84"/>
      <c r="Y3102" s="84"/>
      <c r="Z3102" s="84"/>
      <c r="AA3102" s="84"/>
      <c r="AB3102" s="84"/>
      <c r="AC3102" s="80"/>
      <c r="AD3102" s="80"/>
      <c r="AE3102" s="80"/>
      <c r="AF3102" s="80"/>
      <c r="AG3102" s="80"/>
      <c r="AH3102" s="80"/>
      <c r="AI3102" s="80"/>
      <c r="AJ3102" s="80"/>
      <c r="AK3102" s="80"/>
      <c r="AL3102" s="80"/>
      <c r="AM3102" s="240"/>
      <c r="AN3102" s="240"/>
      <c r="AO3102" s="240"/>
      <c r="AP3102" s="240"/>
      <c r="AQ3102" s="240"/>
      <c r="AR3102" s="240"/>
      <c r="AS3102" s="240"/>
      <c r="AT3102" s="256"/>
      <c r="AU3102" s="256"/>
      <c r="AV3102" s="259"/>
      <c r="AW3102" s="259"/>
      <c r="AX3102" s="256"/>
      <c r="AY3102" s="256"/>
      <c r="AZ3102" s="256"/>
      <c r="BA3102" s="256"/>
      <c r="BB3102" s="256"/>
      <c r="BC3102" s="256"/>
      <c r="BD3102" s="256"/>
      <c r="BE3102" s="256"/>
      <c r="BF3102" s="256"/>
      <c r="BG3102" s="256"/>
      <c r="BH3102" s="256"/>
      <c r="BI3102" s="256"/>
      <c r="BJ3102" s="256"/>
      <c r="BK3102" s="256"/>
      <c r="BL3102" s="262"/>
      <c r="BM3102" s="262"/>
      <c r="BN3102" s="262"/>
      <c r="BO3102" s="262"/>
      <c r="BP3102" s="262"/>
      <c r="BQ3102" s="262"/>
      <c r="BR3102" s="270"/>
      <c r="BS3102" s="270"/>
      <c r="BT3102" s="270"/>
      <c r="BU3102" s="270"/>
      <c r="BV3102" s="270"/>
      <c r="BW3102" s="270"/>
      <c r="BX3102" s="256"/>
      <c r="BY3102" s="256"/>
      <c r="BZ3102" s="256"/>
      <c r="CA3102" s="267"/>
      <c r="CB3102" s="267"/>
      <c r="CC3102" s="274"/>
      <c r="CD3102" s="267"/>
      <c r="CE3102" s="267"/>
      <c r="CF3102" s="267"/>
      <c r="CG3102" s="267"/>
      <c r="CH3102" s="267"/>
      <c r="CI3102" s="267"/>
      <c r="CJ3102" s="267"/>
      <c r="CK3102" s="267"/>
      <c r="CL3102" s="265"/>
      <c r="CM3102" s="272"/>
      <c r="CN3102" s="264"/>
      <c r="CO3102" s="125"/>
      <c r="CP3102" s="226"/>
      <c r="CQ3102" s="226"/>
      <c r="CR3102" s="226"/>
      <c r="CS3102" s="90"/>
      <c r="CT3102" s="90"/>
      <c r="CU3102" s="90"/>
      <c r="CV3102" s="90"/>
      <c r="CW3102" s="90"/>
      <c r="CX3102" s="90"/>
      <c r="CY3102" s="90"/>
      <c r="CZ3102" s="90"/>
      <c r="DA3102" s="90"/>
    </row>
    <row r="3103" spans="1:105" s="70" customFormat="1" ht="15" customHeight="1">
      <c r="A3103" s="228"/>
      <c r="B3103" s="617"/>
      <c r="C3103" s="610"/>
      <c r="D3103" s="237"/>
      <c r="E3103" s="237"/>
      <c r="F3103" s="244"/>
      <c r="G3103" s="73">
        <v>3.9</v>
      </c>
      <c r="H3103" s="85"/>
      <c r="I3103" s="85"/>
      <c r="J3103" s="85"/>
      <c r="K3103" s="85"/>
      <c r="L3103" s="85"/>
      <c r="M3103" s="85"/>
      <c r="N3103" s="85"/>
      <c r="O3103" s="85"/>
      <c r="P3103" s="85"/>
      <c r="Q3103" s="85"/>
      <c r="R3103" s="85"/>
      <c r="S3103" s="85"/>
      <c r="T3103" s="85"/>
      <c r="U3103" s="85"/>
      <c r="V3103" s="85"/>
      <c r="W3103" s="85"/>
      <c r="X3103" s="85"/>
      <c r="Y3103" s="85"/>
      <c r="Z3103" s="85"/>
      <c r="AA3103" s="85"/>
      <c r="AB3103" s="85"/>
      <c r="AC3103" s="81"/>
      <c r="AD3103" s="81"/>
      <c r="AE3103" s="81"/>
      <c r="AF3103" s="81"/>
      <c r="AG3103" s="81"/>
      <c r="AH3103" s="81"/>
      <c r="AI3103" s="81"/>
      <c r="AJ3103" s="81"/>
      <c r="AK3103" s="81"/>
      <c r="AL3103" s="81"/>
      <c r="AM3103" s="240"/>
      <c r="AN3103" s="240"/>
      <c r="AO3103" s="240"/>
      <c r="AP3103" s="240"/>
      <c r="AQ3103" s="240"/>
      <c r="AR3103" s="240"/>
      <c r="AS3103" s="240"/>
      <c r="AT3103" s="256"/>
      <c r="AU3103" s="256"/>
      <c r="AV3103" s="259"/>
      <c r="AW3103" s="259"/>
      <c r="AX3103" s="256"/>
      <c r="AY3103" s="256"/>
      <c r="AZ3103" s="256"/>
      <c r="BA3103" s="256"/>
      <c r="BB3103" s="256"/>
      <c r="BC3103" s="256"/>
      <c r="BD3103" s="256"/>
      <c r="BE3103" s="256"/>
      <c r="BF3103" s="256"/>
      <c r="BG3103" s="256"/>
      <c r="BH3103" s="256"/>
      <c r="BI3103" s="256"/>
      <c r="BJ3103" s="256"/>
      <c r="BK3103" s="256"/>
      <c r="BL3103" s="262"/>
      <c r="BM3103" s="262"/>
      <c r="BN3103" s="262"/>
      <c r="BO3103" s="262"/>
      <c r="BP3103" s="262"/>
      <c r="BQ3103" s="262"/>
      <c r="BR3103" s="270"/>
      <c r="BS3103" s="270"/>
      <c r="BT3103" s="270"/>
      <c r="BU3103" s="270"/>
      <c r="BV3103" s="270"/>
      <c r="BW3103" s="270"/>
      <c r="BX3103" s="256"/>
      <c r="BY3103" s="256"/>
      <c r="BZ3103" s="256"/>
      <c r="CA3103" s="267"/>
      <c r="CB3103" s="267"/>
      <c r="CC3103" s="274"/>
      <c r="CD3103" s="267"/>
      <c r="CE3103" s="267"/>
      <c r="CF3103" s="267"/>
      <c r="CG3103" s="267"/>
      <c r="CH3103" s="267"/>
      <c r="CI3103" s="267"/>
      <c r="CJ3103" s="267"/>
      <c r="CK3103" s="267"/>
      <c r="CL3103" s="265"/>
      <c r="CM3103" s="272"/>
      <c r="CN3103" s="264"/>
      <c r="CO3103" s="125"/>
      <c r="CP3103" s="226"/>
      <c r="CQ3103" s="226"/>
      <c r="CR3103" s="226"/>
      <c r="CS3103" s="90"/>
      <c r="CT3103" s="90"/>
      <c r="CU3103" s="90"/>
      <c r="CV3103" s="90"/>
      <c r="CW3103" s="90"/>
      <c r="CX3103" s="90"/>
      <c r="CY3103" s="90"/>
      <c r="CZ3103" s="90"/>
      <c r="DA3103" s="90"/>
    </row>
    <row r="3104" spans="1:105" s="70" customFormat="1" ht="15" customHeight="1">
      <c r="A3104" s="229"/>
      <c r="B3104" s="618"/>
      <c r="C3104" s="611"/>
      <c r="D3104" s="238"/>
      <c r="E3104" s="238"/>
      <c r="F3104" s="245" t="s">
        <v>83</v>
      </c>
      <c r="G3104" s="246"/>
      <c r="H3104" s="82"/>
      <c r="I3104" s="82"/>
      <c r="J3104" s="82"/>
      <c r="K3104" s="82"/>
      <c r="L3104" s="82"/>
      <c r="M3104" s="82"/>
      <c r="N3104" s="82"/>
      <c r="O3104" s="82"/>
      <c r="P3104" s="82"/>
      <c r="Q3104" s="82"/>
      <c r="R3104" s="82"/>
      <c r="S3104" s="82"/>
      <c r="T3104" s="82"/>
      <c r="U3104" s="82"/>
      <c r="V3104" s="82"/>
      <c r="W3104" s="82">
        <v>0.2</v>
      </c>
      <c r="X3104" s="82"/>
      <c r="Y3104" s="82"/>
      <c r="Z3104" s="82">
        <v>1</v>
      </c>
      <c r="AA3104" s="82"/>
      <c r="AB3104" s="82"/>
      <c r="AC3104" s="82"/>
      <c r="AD3104" s="35"/>
      <c r="AE3104" s="35"/>
      <c r="AF3104" s="35"/>
      <c r="AG3104" s="35"/>
      <c r="AH3104" s="35"/>
      <c r="AI3104" s="35"/>
      <c r="AJ3104" s="35"/>
      <c r="AK3104" s="35"/>
      <c r="AL3104" s="35"/>
      <c r="AM3104" s="241"/>
      <c r="AN3104" s="241"/>
      <c r="AO3104" s="241"/>
      <c r="AP3104" s="241"/>
      <c r="AQ3104" s="241"/>
      <c r="AR3104" s="241"/>
      <c r="AS3104" s="241"/>
      <c r="AT3104" s="257"/>
      <c r="AU3104" s="257"/>
      <c r="AV3104" s="260"/>
      <c r="AW3104" s="260"/>
      <c r="AX3104" s="257"/>
      <c r="AY3104" s="257"/>
      <c r="AZ3104" s="257"/>
      <c r="BA3104" s="257"/>
      <c r="BB3104" s="257"/>
      <c r="BC3104" s="257"/>
      <c r="BD3104" s="257"/>
      <c r="BE3104" s="257"/>
      <c r="BF3104" s="257"/>
      <c r="BG3104" s="257"/>
      <c r="BH3104" s="257"/>
      <c r="BI3104" s="257"/>
      <c r="BJ3104" s="257"/>
      <c r="BK3104" s="257"/>
      <c r="BL3104" s="263"/>
      <c r="BM3104" s="263"/>
      <c r="BN3104" s="263"/>
      <c r="BO3104" s="263"/>
      <c r="BP3104" s="263"/>
      <c r="BQ3104" s="263"/>
      <c r="BR3104" s="271"/>
      <c r="BS3104" s="271"/>
      <c r="BT3104" s="271"/>
      <c r="BU3104" s="271"/>
      <c r="BV3104" s="271"/>
      <c r="BW3104" s="271"/>
      <c r="BX3104" s="257"/>
      <c r="BY3104" s="257"/>
      <c r="BZ3104" s="257"/>
      <c r="CA3104" s="268"/>
      <c r="CB3104" s="268"/>
      <c r="CC3104" s="275"/>
      <c r="CD3104" s="268"/>
      <c r="CE3104" s="268"/>
      <c r="CF3104" s="268"/>
      <c r="CG3104" s="268"/>
      <c r="CH3104" s="268"/>
      <c r="CI3104" s="268"/>
      <c r="CJ3104" s="268"/>
      <c r="CK3104" s="268"/>
      <c r="CL3104" s="265"/>
      <c r="CM3104" s="272"/>
      <c r="CN3104" s="264"/>
      <c r="CO3104" s="125"/>
      <c r="CP3104" s="226"/>
      <c r="CQ3104" s="226"/>
      <c r="CR3104" s="226"/>
      <c r="CS3104" s="90"/>
      <c r="CT3104" s="90"/>
      <c r="CU3104" s="90"/>
      <c r="CV3104" s="90"/>
      <c r="CW3104" s="90"/>
      <c r="CX3104" s="90"/>
      <c r="CY3104" s="90"/>
      <c r="CZ3104" s="90"/>
      <c r="DA3104" s="90"/>
    </row>
    <row r="3105" spans="1:105" s="70" customFormat="1" ht="15" customHeight="1">
      <c r="A3105" s="227">
        <f t="shared" si="985"/>
        <v>385</v>
      </c>
      <c r="B3105" s="616" t="s">
        <v>1279</v>
      </c>
      <c r="C3105" s="609" t="s">
        <v>1339</v>
      </c>
      <c r="D3105" s="236">
        <v>44648</v>
      </c>
      <c r="E3105" s="236" t="s">
        <v>1195</v>
      </c>
      <c r="F3105" s="253" t="s">
        <v>80</v>
      </c>
      <c r="G3105" s="351"/>
      <c r="H3105" s="82" t="s">
        <v>57</v>
      </c>
      <c r="I3105" s="82"/>
      <c r="J3105" s="82" t="s">
        <v>57</v>
      </c>
      <c r="K3105" s="82" t="s">
        <v>57</v>
      </c>
      <c r="L3105" s="82" t="s">
        <v>57</v>
      </c>
      <c r="M3105" s="82" t="s">
        <v>57</v>
      </c>
      <c r="N3105" s="82" t="s">
        <v>57</v>
      </c>
      <c r="O3105" s="82"/>
      <c r="P3105" s="82" t="s">
        <v>57</v>
      </c>
      <c r="Q3105" s="82" t="s">
        <v>57</v>
      </c>
      <c r="R3105" s="82" t="s">
        <v>57</v>
      </c>
      <c r="S3105" s="82" t="s">
        <v>57</v>
      </c>
      <c r="T3105" s="82" t="s">
        <v>57</v>
      </c>
      <c r="U3105" s="82" t="s">
        <v>57</v>
      </c>
      <c r="V3105" s="82"/>
      <c r="W3105" s="82" t="s">
        <v>71</v>
      </c>
      <c r="X3105" s="82" t="s">
        <v>58</v>
      </c>
      <c r="Y3105" s="82" t="s">
        <v>58</v>
      </c>
      <c r="Z3105" s="82" t="s">
        <v>58</v>
      </c>
      <c r="AA3105" s="82" t="s">
        <v>58</v>
      </c>
      <c r="AB3105" s="82" t="s">
        <v>58</v>
      </c>
      <c r="AC3105" s="82"/>
      <c r="AD3105" s="82" t="s">
        <v>58</v>
      </c>
      <c r="AE3105" s="82" t="s">
        <v>58</v>
      </c>
      <c r="AF3105" s="82" t="s">
        <v>58</v>
      </c>
      <c r="AG3105" s="82" t="s">
        <v>58</v>
      </c>
      <c r="AH3105" s="82" t="s">
        <v>61</v>
      </c>
      <c r="AI3105" s="82" t="s">
        <v>1471</v>
      </c>
      <c r="AJ3105" s="82"/>
      <c r="AK3105" s="82" t="s">
        <v>60</v>
      </c>
      <c r="AL3105" s="82" t="s">
        <v>60</v>
      </c>
      <c r="AM3105" s="239">
        <f>COUNTIF(H3105:AL3105,"PH")+COUNTIF(H3105:AL3105,"PH/L")+COUNTIF(H3105:AL3105,"PM")</f>
        <v>0</v>
      </c>
      <c r="AN3105" s="239">
        <f>COUNTIF(H3105:AL3105,"PD")+COUNTIF(H3105:AL3105,"PDD")+COUNTIF(H3105:AL3105,"P/DS")/2+COUNTIF(H3105:AL3105,"PMD")</f>
        <v>12</v>
      </c>
      <c r="AO3105" s="239">
        <f>COUNTIF(H3105:AL3105,"PN")+COUNTIF(H3105:AL3105,"P/NS")/2+COUNTIF(H3105:AL3105,"PH")+COUNTIF(H3105:AL3105,"PH/F")/2+COUNTIF(H3105:AL3105,"PH/L")/2+COUNTIF(H3105:AL3105,"PM")</f>
        <v>9</v>
      </c>
      <c r="AP3105" s="239">
        <f>COUNTIF(H3105:AL3105,"BH")+COUNTIF(H3105:AL3105,"AL/BL")+COUNTIF(H3105:AL3105,"UL/BL")+COUNTIF(H3105:AL3105,"BM")</f>
        <v>0</v>
      </c>
      <c r="AQ3105" s="239">
        <f>COUNTIF(H3105:AL3105,"DS")+COUNTIF(H3105:AL3105,"AL/DS")/2+COUNTIF(H3105:AL3105,"UL/DS")/2+COUNTIF(H3105:AL3105,"CT")+COUNTIF(H3105:AL3105,"MD")</f>
        <v>2.5</v>
      </c>
      <c r="AR3105" s="239">
        <f>COUNTIF(H3105:AL3105,"NS")+COUNTIF(H3105:AL3105,"AL/NS")/2+COUNTIF(H3105:AL3105,"UL/NS")/2+COUNTIF(H3105:AL3105,"BH")+COUNTIF(H3105:AL3105,"AL/BF")/2+COUNTIF(H3105:AL3105,"AL/BL")/2+COUNTIF(H3105:AL3105,"UL/BL")/2+COUNTIF(H3105:AL3105,"UL/BF")/2+COUNTIF(H3105:AL3105,"BM")</f>
        <v>1</v>
      </c>
      <c r="AS3105" s="239">
        <f>COUNTIF(H3105:AL3105,"AL")+COUNTIF(H3105:AL3105,"AL/DS")/2+COUNTIF(H3105:AL3105,"AL/NS")/2+COUNTIF(H3105:AL3105,"NH")+COUNTIF(H3105:AL3105,"SL")+COUNTIF(H3105:AL3105,"NHD")+COUNTIF(H3105:AL3105,"B")+COUNTIF(H3105:AL3105,"HL")+COUNTIF(H3105:AL3105,"AL/BF")/2+COUNTIF(H3105:AL3105,"AL/BL")/2</f>
        <v>0</v>
      </c>
      <c r="AT3105" s="255">
        <f>COUNTIF(H3105:AL3105,"PD")+COUNTIF(H3105:AL3105,"PN")+COUNTIF(H3105:AL3105,"P/DS")/2+COUNTIF(H3105:AL3105,"P/NS")/2+COUNTIF(H3105:AL3105,"DS")+COUNTIF(H3105:AL3105,"NS")+COUNTIF(H3105:AL3105,"AL")+COUNTIF(H3105:AL3105,"AL/DS")+COUNTIF(H3105:AL3105,"AL/NS")+COUNTIF(H3105:AL3105,"NH")+COUNTIF(H3105:AL3105,"SL")+COUNTIF(H3105:AL3105,"UL/DS")/2+COUNTIF(H3105:AL3105,"UL/NS")/2+COUNTIF(H3105:AL3105,"CT")+COUNTIF(H3105:AL3105,"NHD")+COUNTIF(H3105:AL3105,"PDD")+COUNTIF(H3105:AL3105,"B")+COUNTIF(H3105:AL3105,"HL")+COUNTIF(H3105:AL3105,"PH")+COUNTIF(H3105:AL3105,"BH")+COUNTIF(H3105:AL3105,"AL/BF")+COUNTIF(H3105:AL3105,"AL/BL")+COUNTIF(H3105:AL3105,"UL/BF")/2+COUNTIF(H3105:AL3105,"UL/BL")/2+COUNTIF(H3105:AL3105,"PH/F")/2+COUNTIF(H3105:AL3105,"PH/L")/2+COUNTIF(H3105:AL3105,"MD")+COUNTIF(H3105:AL3105,"PMD")+COUNTIF(H3105:AL3105,"PM")+COUNTIF(H3105:AL3105,"BM")</f>
        <v>24.5</v>
      </c>
      <c r="AU3105" s="255">
        <f>COUNTIF(H3105:AL3105,"P/DS")/2+COUNTIF(H3105:AL3105,"P/NS")/2+COUNTIF(H3105:AL3105,"IL")+COUNTIF(H3105:AL3105,"NL")+COUNTIF(H3105:AL3105,"UL")+COUNTIF(H3105:AL3105,"UL/DS")/2+COUNTIF(H3105:AL3105,"UL/NS")/2+COUNTIF(H3105:AL3105,"KT")+COUNTIF(H3105:AL3105,"UL/BF")/2+COUNTIF(H3105:AL3105,"UL/BL")/2+COUNTIF(H3105:AL3105,"PH/F")/2+COUNTIF(H3105:AL3105,"PH/L")/2+COUNTIF(H3105:AL3105,"NB")</f>
        <v>1.5</v>
      </c>
      <c r="AV3105" s="258">
        <f>COUNTIF(H3105:AL3105,"PN")+COUNTIF(H3105:AL3105,"TVD")+COUNTIF(H3105:AL3105,"PH")+COUNTIF(H3105:AL3105,"PM")+COUNTIF(H3105:AL3105,"PDD")-COUNTIFS(H3105:AL3105,"PN",H3112:AL3112,"&gt;=3")-COUNTIFS(H3105:AL3105,"PM",H3112:AL3112,"&gt;=3")</f>
        <v>9</v>
      </c>
      <c r="AW3105" s="258">
        <f>COUNTIF(H3105:AL3105,"NS")+COUNTIF(H3105:AL3105,"D")+COUNTIF(H3105:AL3105,"BH")+COUNTIF(H3105:AL3105,"NHD")+COUNTIF(H3105:AL3105,"BM")-COUNTIFS(H3105:AL3105,"NS",H3112:AL3112,"&gt;=3")-COUNTIFS(H3105:AL3105,"BH",H3112:AL3112,"&gt;=3")-COUNTIFS(H3105:AL3105,"BM",H3112:AL3112,"&gt;=3")</f>
        <v>1</v>
      </c>
      <c r="AX3105" s="255">
        <f>COUNTIF(H3105:AL3105,"AL")+COUNTIF(H3105:AL3105,"AL/DS")/2+COUNTIF(H3105:AL3105,"AL/NS")/2+COUNTIF(H3105:AL3105,"AL/BF")+COUNTIF(H3105:AL3105,"AL/BL")/2</f>
        <v>0</v>
      </c>
      <c r="AY3105" s="255">
        <f>COUNTIF(H3105:AL3105,"SL")</f>
        <v>0</v>
      </c>
      <c r="AZ3105" s="255">
        <f>COUNTIF(H3105:AL3105,"NH")</f>
        <v>0</v>
      </c>
      <c r="BA3105" s="255">
        <f>COUNTIF(H3105:AL3105,"HL")</f>
        <v>0</v>
      </c>
      <c r="BB3105" s="255">
        <f>COUNTIF(G3105:AL3105,"P/DS")/2+COUNTIF(G3105:AL3105,"P/NS")/2+COUNTIF(G3105:AL3105,"UL")+COUNTIF(G3105:AL3105,"UL/DS")/2+COUNTIF(G3105:AL3105,"UL/NS")/2+COUNTIF(G3105:AL3105,"UL/BL")/2+COUNTIF(G3105:AL3105,"UL/BF")/2+COUNTIF(G3105:AL3105,"PH/F")/2+COUNTIF(G3105:AL3105,"PH/L")/2</f>
        <v>1.5</v>
      </c>
      <c r="BC3105" s="255">
        <f>COUNTIF(H3105:AL3105,"NB")</f>
        <v>0</v>
      </c>
      <c r="BD3105" s="255">
        <f>COUNTIF(H3105:AL3105,"NL")</f>
        <v>0</v>
      </c>
      <c r="BE3105" s="255">
        <f>COUNTIF(H3105:AL3105,"IL")</f>
        <v>0</v>
      </c>
      <c r="BF3105" s="255">
        <f>COUNTIF(H3105:AL3105,"KT")</f>
        <v>0</v>
      </c>
      <c r="BG3105" s="255">
        <f>COUNTIF(H3105:AL3105,"L70")</f>
        <v>0</v>
      </c>
      <c r="BH3105" s="255">
        <f>COUNTIF(H3105:AL3105,"MD")</f>
        <v>0</v>
      </c>
      <c r="BI3105" s="255">
        <f>COUNTIF(H3105:AL3105,"PMD")</f>
        <v>0</v>
      </c>
      <c r="BJ3105" s="255">
        <f>COUNTIF(H3105:AL3105,"PM")</f>
        <v>0</v>
      </c>
      <c r="BK3105" s="255">
        <f>COUNTIF(H3105:AL3105,"BM")</f>
        <v>0</v>
      </c>
      <c r="BL3105" s="261">
        <f>SUMIF(H3105:AL3105,"PD",H3106:AL3106)+SUMIF(H3105:AL3105,"PN",H3106:AL3106)+SUMIF(H3105:AL3105,"P/DS",H3106:AL3106)+SUMIF(H3105:AL3105,"PN/F",H3106:AL3106)+SUMIF(H3105:AL3105,"PN/L",H3106:AL3106)+SUMIF(H3105:AL3105,"TV",H3106:AL3106)+SUMIF(H3105:AL3105,"TVD",H3106:AL3106)+SUMIF(H3105:AL3105,"PDD",H3106:AL3106)</f>
        <v>30.5</v>
      </c>
      <c r="BM3105" s="261">
        <f>SUMIF(H3105:AL3105,"PD",H3107:AL3107)+SUMIF(H3105:AL3105,"PN",H3107:AL3107)+SUMIF(H3105:AL3105,"P/DS",H3107:AL3107)+SUMIF(H3105:AL3105,"PN/F",H3107:AL3107)+SUMIF(H3105:AL3105,"PN/L",H3107:AL3107)+SUMIF(H3105:AL3105,"TV",H3107:AL3107)+SUMIF(H3105:AL3105,"TVD",H3107:AL3107)+SUMIF(H3105:AL3105,"PDD",H3107:AL3107)+SUMIF(H3105:AL3105,"PMD",H3107:AL3107)</f>
        <v>4</v>
      </c>
      <c r="BN3105" s="261">
        <f>SUMIF(H3105:AL3105,"PD",H3108:AL3108)+SUMIF(H3105:AL3105,"PN",H3108:AL3108)+SUMIF(H3105:AL3105,"P/DS",H3108:AL3108)+SUMIF(H3105:AL3105,"PN/F",H3108:AL3108)+SUMIF(H3105:AL3105,"PN/L",H3108:AL3108)+SUMIF(H3105:AL3105,"TV",H3108:AL3108)+SUMIF(H3105:AL3105,"TVD",H3108:AL3108)</f>
        <v>0</v>
      </c>
      <c r="BO3105" s="261">
        <f>SUMIF(H3105:AL3105,"PD",H3109:AL3109)+SUMIF(H3105:AL3105,"PN",H3109:AL3109)+SUMIF(H3105:AL3105,"P/DS",H3109:AL3109)+SUMIF(H3105:AL3105,"PN/F",H3109:AL3109)+SUMIF(H3105:AL3105,"PN/L",H3109:AL3109)+SUMIF(H3105:AL3105,"TV",H3109:AL3109)+SUMIF(H3105:AL3105,"TVD",H3109:AL3109)</f>
        <v>0</v>
      </c>
      <c r="BP3105" s="261">
        <f>SUMIF(H3105:AL3105,"PD",H3110:AL3110)+SUMIF(H3105:AL3105,"PN",H3110:AL3110)+SUMIF(H3105:AL3105,"P/DS",H3110:AL3110)+SUMIF(H3105:AL3105,"PN/F",H3110:AL3110)+SUMIF(H3105:AL3105,"PN/L",H3110:AL3110)+SUMIF(H3105:AL3105,"TV",H3110:AL3110)+SUMIF(H3105:AL3105,"TVD",H3110:AL3110)+SUMIF(H3105:AL3105,"PDD",H3110:AL3110)+SUMIF(H3105:AL3105,"PH",H3110:AL3110)+SUMIF(H3105:AL3105,"PM",H3110:AL3110)</f>
        <v>0</v>
      </c>
      <c r="BQ3105" s="261">
        <f>SUMIF(H3105:AL3105,"PD",H3111:AL3111)+SUMIF(H3105:AL3105,"PN",H3111:AL3111)+SUMIF(H3105:AL3105,"P/DS",H3111:AL3111)+SUMIF(H3105:AL3105,"PN/F",H3111:AL3111)+SUMIF(H3105:AL3105,"PN/L",H3111:AL3111)+SUMIF(H3105:AL3105,"TV",H3111:AL3111)+SUMIF(H3105:AL3105,"TVD",H3111:AL3111)+SUMIF(H3105:AL3105,"PDD",H3111:AL3111)+SUMIF(H3105:AL3105,"PH",H3111:AL3111)+SUMIF(H3105:AL3105,"PM",H3111:AL3111)</f>
        <v>0</v>
      </c>
      <c r="BR3105" s="269">
        <f>SUM(H3106:AL3106)-BL3105</f>
        <v>4.5</v>
      </c>
      <c r="BS3105" s="269">
        <f>SUM(H3107:AL3107)-BM3105</f>
        <v>17</v>
      </c>
      <c r="BT3105" s="269">
        <f>SUM(H3108:AL3108)-BN3105</f>
        <v>0</v>
      </c>
      <c r="BU3105" s="269">
        <f>SUM(H3109:AL3109)-BO3105</f>
        <v>0</v>
      </c>
      <c r="BV3105" s="269">
        <f>SUM(H3110:AL3110)-BP3105</f>
        <v>0</v>
      </c>
      <c r="BW3105" s="269">
        <f>SUM(H3111:AL3111)-BQ3105</f>
        <v>0</v>
      </c>
      <c r="BX3105" s="255">
        <f>SUMIF(H3105:AL3105,"PD",H3112:AL3112)+SUMIF(H3105:AL3105,"PN",H3112:AL3112)+SUMIF(H3105:AL3105,"P/DS",H3112:AL3112)+SUMIF(H3105:AL3105,"PN/F",H3112:AL3112)+SUMIF(H3105:AL3105,"PN/L",H3112:AL3112)</f>
        <v>0</v>
      </c>
      <c r="BY3105" s="255">
        <f>SUM(H3112:AL3112)-BX3105</f>
        <v>0</v>
      </c>
      <c r="BZ3105" s="255">
        <f t="shared" ref="BZ3105" si="1000">+SUM(BL3105:BW3112)</f>
        <v>56</v>
      </c>
      <c r="CA3105" s="266">
        <f>(COUNTIFS(H3105:AL3105,"PD",H3106:AL3106,"&gt;=2"))*0.5-IF(CN3105="VP",COUNTIFS($H$16:$AL$16,"SAT",H3105:AL3105,"PD",H3106:AL3106,"&gt;=2"))*0.5</f>
        <v>3</v>
      </c>
      <c r="CB3105" s="266">
        <f>(COUNTIFS(H3105:AL3105,"PN",H3107:AL3107,"&gt;=0.5",H3106:AL3106,"&gt;=1.5"))*0.5+COUNTIFS(H3105:AL3105,"PDD",H3107:AL3107,"&gt;=0.5",H3106:AL3106,"&gt;=1.5")*0.5</f>
        <v>4</v>
      </c>
      <c r="CC3105" s="273">
        <f>(COUNTIFS(H3105:AL3105,"TV",H3107:AL3107,"&gt;=10"))*0.5+(COUNTIFS(H3105:AL3105,"PMD",H3107:AL3107,"&gt;=2"))*0.5</f>
        <v>0</v>
      </c>
      <c r="CD3105" s="266">
        <f>(COUNTIFS(H3105:AL3105,"TVD",H3109:AL3109,"&gt;=6.5",H3107:AL3107,"&gt;=3.5"))*0.5</f>
        <v>0</v>
      </c>
      <c r="CE3105" s="266">
        <f>(COUNTIFS(H3105:AL3105,"PD",H3110:AL3110,"&gt;=10"))*0.5</f>
        <v>0</v>
      </c>
      <c r="CF3105" s="266">
        <f>(COUNTIFS(H3105:AL3105,"PDD",H3110:AL3110,"&gt;=3.5",H3111:AL3111,"&gt;=6.5")+COUNTIFS(H3105:AL3105,"PH",H3111:AL3111,"&gt;=0.5",H3110:AL3110,"&gt;=1.5")+COUNTIFS(H3105:AL3105,"PM",H3111:AL3111,"&gt;=0.5",H3110:AL3110,"&gt;=1.5"))*0.5</f>
        <v>0</v>
      </c>
      <c r="CG3105" s="266">
        <f>(COUNTIFS(H3105:AL3105,"DS",H3106:AL3106,"&gt;=2")+COUNTIFS(H3105:AL3105,"AL/DS",H3106:AL3106,"&gt;=2"))*0.5-IF(CN3105="VP",COUNTIFS($H$16:$AL$16,"SAT",H3105:AL3105,"DS",H3106:AL3106,"&gt;=2"))*0.5</f>
        <v>0.5</v>
      </c>
      <c r="CH3105" s="266">
        <f>(COUNTIFS(H3105:AL3105,"NS",H3107:AL3107,"&gt;=0.5",H3106:AL3106,"&gt;=1.5")+COUNTIFS(H3105:AL3105,"AL/NS",H3107:AL3107,"&gt;=0.5",H3106:AL3106,"&gt;=1.5")+COUNTIFS(H3105:AL3105,"NHD",H3107:AL3107,"&gt;=4.5",H3110:AL3110,"&gt;=2",H3106:AL3106,"&gt;=1.5"))*0.5</f>
        <v>0.5</v>
      </c>
      <c r="CI3105" s="266">
        <f>(COUNTIF(H3107:AL3107,"&gt;=10")+COUNTIFS(H3105:AL3105,"MD",H3107:AL3107,"&gt;=2")-COUNTIFS(H3105:AL3105,"TV",H3107:AL3107,"&gt;=10"))*0.5</f>
        <v>0</v>
      </c>
      <c r="CJ3105" s="266">
        <f>(COUNTIFS(H3105:AL3105,"D",H3109:AL3109,"&gt;=6.5",H3107:AL3107,"&gt;=3.5"))*0.5</f>
        <v>0</v>
      </c>
      <c r="CK3105" s="266">
        <f>(COUNTIF(H3110:AL3110,"&gt;=10")-COUNTIFS(H3105:AL3105,"PD",H3110:AL3110,"&gt;=10"))*0.5</f>
        <v>0</v>
      </c>
      <c r="CL3105" s="265">
        <f>(COUNTIFS(H3105:AL3105,"NHD",H3110:AL3110,"&gt;=3.5",H3111:AL3111,"&gt;=6.5")+COUNTIFS(H3105:AL3105,"BH",H3110:AL3110,"&gt;=1.5",H3111:AL3111,"&gt;=0.5")+COUNTIFS(H3105:AL3105,"BM",H3110:AL3110,"&gt;=1.5",H3111:AL3111,"&gt;=0.5")+COUNTIFS(H3105:AL3105,"D",H3110:AL3110,"&gt;=1.5",H3111:AL3111,"&gt;=0.5"))*0.5</f>
        <v>0</v>
      </c>
      <c r="CM3105" s="272"/>
      <c r="CN3105" s="264" t="s">
        <v>723</v>
      </c>
      <c r="CO3105" s="125">
        <f t="shared" ref="CO3105" si="1001">+AM3105+AN3105+AO3105+AP3105+AQ3105+AR3105+AS3105+AU3105+BG3105</f>
        <v>26</v>
      </c>
      <c r="CP3105" s="225">
        <f>+SUM(I3106:I3111)-I3112</f>
        <v>8</v>
      </c>
      <c r="CQ3105" s="225">
        <f>+SUM(J3106:J3111)-J3112</f>
        <v>2.5</v>
      </c>
      <c r="CR3105" s="225">
        <f>+SUM(K3106:K3111)-K3112</f>
        <v>2.5</v>
      </c>
      <c r="CS3105" s="113"/>
      <c r="CT3105" s="113"/>
      <c r="CU3105" s="113"/>
      <c r="CV3105" s="113"/>
      <c r="CW3105" s="113"/>
      <c r="CX3105" s="113"/>
      <c r="CY3105" s="113"/>
      <c r="CZ3105" s="113"/>
      <c r="DA3105" s="113"/>
    </row>
    <row r="3106" spans="1:105" s="70" customFormat="1" ht="15" customHeight="1">
      <c r="A3106" s="228"/>
      <c r="B3106" s="617"/>
      <c r="C3106" s="610"/>
      <c r="D3106" s="237"/>
      <c r="E3106" s="237"/>
      <c r="F3106" s="242" t="s">
        <v>82</v>
      </c>
      <c r="G3106" s="71">
        <v>1.5</v>
      </c>
      <c r="H3106" s="83"/>
      <c r="I3106" s="83"/>
      <c r="J3106" s="83">
        <v>2.5</v>
      </c>
      <c r="K3106" s="83">
        <v>2.5</v>
      </c>
      <c r="L3106" s="83">
        <v>0</v>
      </c>
      <c r="M3106" s="83">
        <v>2.5</v>
      </c>
      <c r="N3106" s="83"/>
      <c r="O3106" s="83"/>
      <c r="P3106" s="83">
        <v>0</v>
      </c>
      <c r="Q3106" s="83">
        <v>2.5</v>
      </c>
      <c r="R3106" s="83">
        <v>2.5</v>
      </c>
      <c r="S3106" s="83">
        <v>2.5</v>
      </c>
      <c r="T3106" s="83"/>
      <c r="U3106" s="83"/>
      <c r="V3106" s="83"/>
      <c r="W3106" s="83"/>
      <c r="X3106" s="83">
        <v>2</v>
      </c>
      <c r="Y3106" s="83">
        <v>2</v>
      </c>
      <c r="Z3106" s="83">
        <v>2</v>
      </c>
      <c r="AA3106" s="83">
        <v>2</v>
      </c>
      <c r="AB3106" s="83"/>
      <c r="AC3106" s="79"/>
      <c r="AD3106" s="79">
        <v>2</v>
      </c>
      <c r="AE3106" s="79">
        <v>2</v>
      </c>
      <c r="AF3106" s="79">
        <v>1.5</v>
      </c>
      <c r="AG3106" s="79">
        <v>2</v>
      </c>
      <c r="AH3106" s="79">
        <v>2</v>
      </c>
      <c r="AI3106" s="79"/>
      <c r="AJ3106" s="79"/>
      <c r="AK3106" s="79">
        <v>2.5</v>
      </c>
      <c r="AL3106" s="79"/>
      <c r="AM3106" s="240"/>
      <c r="AN3106" s="240"/>
      <c r="AO3106" s="240"/>
      <c r="AP3106" s="240"/>
      <c r="AQ3106" s="240"/>
      <c r="AR3106" s="240"/>
      <c r="AS3106" s="240"/>
      <c r="AT3106" s="256"/>
      <c r="AU3106" s="256"/>
      <c r="AV3106" s="259"/>
      <c r="AW3106" s="259"/>
      <c r="AX3106" s="256"/>
      <c r="AY3106" s="256"/>
      <c r="AZ3106" s="256"/>
      <c r="BA3106" s="256"/>
      <c r="BB3106" s="256"/>
      <c r="BC3106" s="256"/>
      <c r="BD3106" s="256"/>
      <c r="BE3106" s="256"/>
      <c r="BF3106" s="256"/>
      <c r="BG3106" s="256"/>
      <c r="BH3106" s="256"/>
      <c r="BI3106" s="256"/>
      <c r="BJ3106" s="256"/>
      <c r="BK3106" s="256"/>
      <c r="BL3106" s="262"/>
      <c r="BM3106" s="262"/>
      <c r="BN3106" s="262"/>
      <c r="BO3106" s="262"/>
      <c r="BP3106" s="262"/>
      <c r="BQ3106" s="262"/>
      <c r="BR3106" s="270"/>
      <c r="BS3106" s="270"/>
      <c r="BT3106" s="270"/>
      <c r="BU3106" s="270"/>
      <c r="BV3106" s="270"/>
      <c r="BW3106" s="270"/>
      <c r="BX3106" s="256"/>
      <c r="BY3106" s="256"/>
      <c r="BZ3106" s="256"/>
      <c r="CA3106" s="267"/>
      <c r="CB3106" s="267"/>
      <c r="CC3106" s="274"/>
      <c r="CD3106" s="267"/>
      <c r="CE3106" s="267"/>
      <c r="CF3106" s="267"/>
      <c r="CG3106" s="267"/>
      <c r="CH3106" s="267"/>
      <c r="CI3106" s="267"/>
      <c r="CJ3106" s="267"/>
      <c r="CK3106" s="267"/>
      <c r="CL3106" s="265"/>
      <c r="CM3106" s="272"/>
      <c r="CN3106" s="264"/>
      <c r="CO3106" s="125"/>
      <c r="CP3106" s="226"/>
      <c r="CQ3106" s="226"/>
      <c r="CR3106" s="226"/>
      <c r="CS3106" s="113"/>
      <c r="CT3106" s="113"/>
      <c r="CU3106" s="113"/>
      <c r="CV3106" s="113"/>
      <c r="CW3106" s="113"/>
      <c r="CX3106" s="113"/>
      <c r="CY3106" s="113"/>
      <c r="CZ3106" s="113"/>
      <c r="DA3106" s="113"/>
    </row>
    <row r="3107" spans="1:105" s="70" customFormat="1" ht="15" customHeight="1">
      <c r="A3107" s="228"/>
      <c r="B3107" s="617"/>
      <c r="C3107" s="610"/>
      <c r="D3107" s="237"/>
      <c r="E3107" s="237"/>
      <c r="F3107" s="243"/>
      <c r="G3107" s="72">
        <v>2</v>
      </c>
      <c r="H3107" s="84"/>
      <c r="I3107" s="84">
        <v>8</v>
      </c>
      <c r="J3107" s="84"/>
      <c r="K3107" s="84"/>
      <c r="L3107" s="84"/>
      <c r="M3107" s="84"/>
      <c r="N3107" s="84"/>
      <c r="O3107" s="84">
        <v>8.5</v>
      </c>
      <c r="P3107" s="84"/>
      <c r="Q3107" s="84"/>
      <c r="R3107" s="84"/>
      <c r="S3107" s="84"/>
      <c r="T3107" s="84"/>
      <c r="U3107" s="84"/>
      <c r="V3107" s="84"/>
      <c r="W3107" s="84"/>
      <c r="X3107" s="84">
        <v>0.5</v>
      </c>
      <c r="Y3107" s="84">
        <v>0.5</v>
      </c>
      <c r="Z3107" s="84">
        <v>0.5</v>
      </c>
      <c r="AA3107" s="84">
        <v>0.5</v>
      </c>
      <c r="AB3107" s="84"/>
      <c r="AC3107" s="80"/>
      <c r="AD3107" s="80">
        <v>0.5</v>
      </c>
      <c r="AE3107" s="80">
        <v>0.5</v>
      </c>
      <c r="AF3107" s="80">
        <v>0.5</v>
      </c>
      <c r="AG3107" s="80">
        <v>0.5</v>
      </c>
      <c r="AH3107" s="80">
        <v>0.5</v>
      </c>
      <c r="AI3107" s="80"/>
      <c r="AJ3107" s="80"/>
      <c r="AK3107" s="80"/>
      <c r="AL3107" s="80"/>
      <c r="AM3107" s="240"/>
      <c r="AN3107" s="240"/>
      <c r="AO3107" s="240"/>
      <c r="AP3107" s="240"/>
      <c r="AQ3107" s="240"/>
      <c r="AR3107" s="240"/>
      <c r="AS3107" s="240"/>
      <c r="AT3107" s="256"/>
      <c r="AU3107" s="256"/>
      <c r="AV3107" s="259"/>
      <c r="AW3107" s="259"/>
      <c r="AX3107" s="256"/>
      <c r="AY3107" s="256"/>
      <c r="AZ3107" s="256"/>
      <c r="BA3107" s="256"/>
      <c r="BB3107" s="256"/>
      <c r="BC3107" s="256"/>
      <c r="BD3107" s="256"/>
      <c r="BE3107" s="256"/>
      <c r="BF3107" s="256"/>
      <c r="BG3107" s="256"/>
      <c r="BH3107" s="256"/>
      <c r="BI3107" s="256"/>
      <c r="BJ3107" s="256"/>
      <c r="BK3107" s="256"/>
      <c r="BL3107" s="262"/>
      <c r="BM3107" s="262"/>
      <c r="BN3107" s="262"/>
      <c r="BO3107" s="262"/>
      <c r="BP3107" s="262"/>
      <c r="BQ3107" s="262"/>
      <c r="BR3107" s="270"/>
      <c r="BS3107" s="270"/>
      <c r="BT3107" s="270"/>
      <c r="BU3107" s="270"/>
      <c r="BV3107" s="270"/>
      <c r="BW3107" s="270"/>
      <c r="BX3107" s="256"/>
      <c r="BY3107" s="256"/>
      <c r="BZ3107" s="256"/>
      <c r="CA3107" s="267"/>
      <c r="CB3107" s="267"/>
      <c r="CC3107" s="274"/>
      <c r="CD3107" s="267"/>
      <c r="CE3107" s="267"/>
      <c r="CF3107" s="267"/>
      <c r="CG3107" s="267"/>
      <c r="CH3107" s="267"/>
      <c r="CI3107" s="267"/>
      <c r="CJ3107" s="267"/>
      <c r="CK3107" s="267"/>
      <c r="CL3107" s="265"/>
      <c r="CM3107" s="272"/>
      <c r="CN3107" s="264"/>
      <c r="CO3107" s="125"/>
      <c r="CP3107" s="226"/>
      <c r="CQ3107" s="226"/>
      <c r="CR3107" s="226"/>
      <c r="CS3107" s="113"/>
      <c r="CT3107" s="113"/>
      <c r="CU3107" s="113"/>
      <c r="CV3107" s="113"/>
      <c r="CW3107" s="113"/>
      <c r="CX3107" s="113"/>
      <c r="CY3107" s="113"/>
      <c r="CZ3107" s="113"/>
      <c r="DA3107" s="113"/>
    </row>
    <row r="3108" spans="1:105" s="70" customFormat="1" ht="15" customHeight="1">
      <c r="A3108" s="228"/>
      <c r="B3108" s="617"/>
      <c r="C3108" s="610"/>
      <c r="D3108" s="237"/>
      <c r="E3108" s="237"/>
      <c r="F3108" s="243"/>
      <c r="G3108" s="72">
        <v>2.1</v>
      </c>
      <c r="H3108" s="84"/>
      <c r="I3108" s="84"/>
      <c r="J3108" s="84"/>
      <c r="K3108" s="84"/>
      <c r="L3108" s="84"/>
      <c r="M3108" s="84"/>
      <c r="N3108" s="84"/>
      <c r="O3108" s="84"/>
      <c r="P3108" s="84"/>
      <c r="Q3108" s="84"/>
      <c r="R3108" s="84"/>
      <c r="S3108" s="84"/>
      <c r="T3108" s="84"/>
      <c r="U3108" s="84"/>
      <c r="V3108" s="84"/>
      <c r="W3108" s="84"/>
      <c r="X3108" s="84"/>
      <c r="Y3108" s="84"/>
      <c r="Z3108" s="84"/>
      <c r="AA3108" s="84"/>
      <c r="AB3108" s="84"/>
      <c r="AC3108" s="80"/>
      <c r="AD3108" s="80"/>
      <c r="AE3108" s="80"/>
      <c r="AF3108" s="80"/>
      <c r="AG3108" s="80"/>
      <c r="AH3108" s="80"/>
      <c r="AI3108" s="80"/>
      <c r="AJ3108" s="80"/>
      <c r="AK3108" s="80"/>
      <c r="AL3108" s="80"/>
      <c r="AM3108" s="240"/>
      <c r="AN3108" s="240"/>
      <c r="AO3108" s="240"/>
      <c r="AP3108" s="240"/>
      <c r="AQ3108" s="240"/>
      <c r="AR3108" s="240"/>
      <c r="AS3108" s="240"/>
      <c r="AT3108" s="256"/>
      <c r="AU3108" s="256"/>
      <c r="AV3108" s="259"/>
      <c r="AW3108" s="259"/>
      <c r="AX3108" s="256"/>
      <c r="AY3108" s="256"/>
      <c r="AZ3108" s="256"/>
      <c r="BA3108" s="256"/>
      <c r="BB3108" s="256"/>
      <c r="BC3108" s="256"/>
      <c r="BD3108" s="256"/>
      <c r="BE3108" s="256"/>
      <c r="BF3108" s="256"/>
      <c r="BG3108" s="256"/>
      <c r="BH3108" s="256"/>
      <c r="BI3108" s="256"/>
      <c r="BJ3108" s="256"/>
      <c r="BK3108" s="256"/>
      <c r="BL3108" s="262"/>
      <c r="BM3108" s="262"/>
      <c r="BN3108" s="262"/>
      <c r="BO3108" s="262"/>
      <c r="BP3108" s="262"/>
      <c r="BQ3108" s="262"/>
      <c r="BR3108" s="270"/>
      <c r="BS3108" s="270"/>
      <c r="BT3108" s="270"/>
      <c r="BU3108" s="270"/>
      <c r="BV3108" s="270"/>
      <c r="BW3108" s="270"/>
      <c r="BX3108" s="256"/>
      <c r="BY3108" s="256"/>
      <c r="BZ3108" s="256"/>
      <c r="CA3108" s="267"/>
      <c r="CB3108" s="267"/>
      <c r="CC3108" s="274"/>
      <c r="CD3108" s="267"/>
      <c r="CE3108" s="267"/>
      <c r="CF3108" s="267"/>
      <c r="CG3108" s="267"/>
      <c r="CH3108" s="267"/>
      <c r="CI3108" s="267"/>
      <c r="CJ3108" s="267"/>
      <c r="CK3108" s="267"/>
      <c r="CL3108" s="265"/>
      <c r="CM3108" s="272"/>
      <c r="CN3108" s="264"/>
      <c r="CO3108" s="125"/>
      <c r="CP3108" s="226"/>
      <c r="CQ3108" s="226"/>
      <c r="CR3108" s="226"/>
      <c r="CS3108" s="113"/>
      <c r="CT3108" s="113"/>
      <c r="CU3108" s="113"/>
      <c r="CV3108" s="113"/>
      <c r="CW3108" s="113"/>
      <c r="CX3108" s="113"/>
      <c r="CY3108" s="113"/>
      <c r="CZ3108" s="113"/>
      <c r="DA3108" s="113"/>
    </row>
    <row r="3109" spans="1:105" s="70" customFormat="1" ht="15" customHeight="1">
      <c r="A3109" s="228"/>
      <c r="B3109" s="617"/>
      <c r="C3109" s="610"/>
      <c r="D3109" s="237"/>
      <c r="E3109" s="237"/>
      <c r="F3109" s="243"/>
      <c r="G3109" s="72">
        <v>2.7</v>
      </c>
      <c r="H3109" s="84"/>
      <c r="I3109" s="84"/>
      <c r="J3109" s="84"/>
      <c r="K3109" s="84"/>
      <c r="L3109" s="84"/>
      <c r="M3109" s="84"/>
      <c r="N3109" s="84"/>
      <c r="O3109" s="84"/>
      <c r="P3109" s="84"/>
      <c r="Q3109" s="84"/>
      <c r="R3109" s="84"/>
      <c r="S3109" s="84"/>
      <c r="T3109" s="84"/>
      <c r="U3109" s="84"/>
      <c r="V3109" s="84"/>
      <c r="W3109" s="84"/>
      <c r="X3109" s="84"/>
      <c r="Y3109" s="84"/>
      <c r="Z3109" s="84"/>
      <c r="AA3109" s="84"/>
      <c r="AB3109" s="84"/>
      <c r="AC3109" s="80"/>
      <c r="AD3109" s="80"/>
      <c r="AE3109" s="80"/>
      <c r="AF3109" s="80"/>
      <c r="AG3109" s="80"/>
      <c r="AH3109" s="80"/>
      <c r="AI3109" s="80"/>
      <c r="AJ3109" s="80"/>
      <c r="AK3109" s="80"/>
      <c r="AL3109" s="80"/>
      <c r="AM3109" s="240"/>
      <c r="AN3109" s="240"/>
      <c r="AO3109" s="240"/>
      <c r="AP3109" s="240"/>
      <c r="AQ3109" s="240"/>
      <c r="AR3109" s="240"/>
      <c r="AS3109" s="240"/>
      <c r="AT3109" s="256"/>
      <c r="AU3109" s="256"/>
      <c r="AV3109" s="259"/>
      <c r="AW3109" s="259"/>
      <c r="AX3109" s="256"/>
      <c r="AY3109" s="256"/>
      <c r="AZ3109" s="256"/>
      <c r="BA3109" s="256"/>
      <c r="BB3109" s="256"/>
      <c r="BC3109" s="256"/>
      <c r="BD3109" s="256"/>
      <c r="BE3109" s="256"/>
      <c r="BF3109" s="256"/>
      <c r="BG3109" s="256"/>
      <c r="BH3109" s="256"/>
      <c r="BI3109" s="256"/>
      <c r="BJ3109" s="256"/>
      <c r="BK3109" s="256"/>
      <c r="BL3109" s="262"/>
      <c r="BM3109" s="262"/>
      <c r="BN3109" s="262"/>
      <c r="BO3109" s="262"/>
      <c r="BP3109" s="262"/>
      <c r="BQ3109" s="262"/>
      <c r="BR3109" s="270"/>
      <c r="BS3109" s="270"/>
      <c r="BT3109" s="270"/>
      <c r="BU3109" s="270"/>
      <c r="BV3109" s="270"/>
      <c r="BW3109" s="270"/>
      <c r="BX3109" s="256"/>
      <c r="BY3109" s="256"/>
      <c r="BZ3109" s="256"/>
      <c r="CA3109" s="267"/>
      <c r="CB3109" s="267"/>
      <c r="CC3109" s="274"/>
      <c r="CD3109" s="267"/>
      <c r="CE3109" s="267"/>
      <c r="CF3109" s="267"/>
      <c r="CG3109" s="267"/>
      <c r="CH3109" s="267"/>
      <c r="CI3109" s="267"/>
      <c r="CJ3109" s="267"/>
      <c r="CK3109" s="267"/>
      <c r="CL3109" s="265"/>
      <c r="CM3109" s="272"/>
      <c r="CN3109" s="264"/>
      <c r="CO3109" s="125"/>
      <c r="CP3109" s="226"/>
      <c r="CQ3109" s="226"/>
      <c r="CR3109" s="226"/>
      <c r="CS3109" s="113"/>
      <c r="CT3109" s="113"/>
      <c r="CU3109" s="113"/>
      <c r="CV3109" s="113"/>
      <c r="CW3109" s="113"/>
      <c r="CX3109" s="113"/>
      <c r="CY3109" s="113"/>
      <c r="CZ3109" s="113"/>
      <c r="DA3109" s="113"/>
    </row>
    <row r="3110" spans="1:105" s="70" customFormat="1" ht="15" customHeight="1">
      <c r="A3110" s="228"/>
      <c r="B3110" s="617"/>
      <c r="C3110" s="610"/>
      <c r="D3110" s="237"/>
      <c r="E3110" s="237"/>
      <c r="F3110" s="243"/>
      <c r="G3110" s="72">
        <v>3</v>
      </c>
      <c r="H3110" s="84"/>
      <c r="I3110" s="84"/>
      <c r="J3110" s="84"/>
      <c r="K3110" s="84"/>
      <c r="L3110" s="84"/>
      <c r="M3110" s="84"/>
      <c r="N3110" s="84"/>
      <c r="O3110" s="84"/>
      <c r="P3110" s="84"/>
      <c r="Q3110" s="84"/>
      <c r="R3110" s="84"/>
      <c r="S3110" s="84"/>
      <c r="T3110" s="84"/>
      <c r="U3110" s="84"/>
      <c r="V3110" s="84"/>
      <c r="W3110" s="84"/>
      <c r="X3110" s="84"/>
      <c r="Y3110" s="84"/>
      <c r="Z3110" s="84"/>
      <c r="AA3110" s="84"/>
      <c r="AB3110" s="84"/>
      <c r="AC3110" s="80"/>
      <c r="AD3110" s="80"/>
      <c r="AE3110" s="80"/>
      <c r="AF3110" s="80"/>
      <c r="AG3110" s="80"/>
      <c r="AH3110" s="80"/>
      <c r="AI3110" s="80"/>
      <c r="AJ3110" s="80"/>
      <c r="AK3110" s="80"/>
      <c r="AL3110" s="80"/>
      <c r="AM3110" s="240"/>
      <c r="AN3110" s="240"/>
      <c r="AO3110" s="240"/>
      <c r="AP3110" s="240"/>
      <c r="AQ3110" s="240"/>
      <c r="AR3110" s="240"/>
      <c r="AS3110" s="240"/>
      <c r="AT3110" s="256"/>
      <c r="AU3110" s="256"/>
      <c r="AV3110" s="259"/>
      <c r="AW3110" s="259"/>
      <c r="AX3110" s="256"/>
      <c r="AY3110" s="256"/>
      <c r="AZ3110" s="256"/>
      <c r="BA3110" s="256"/>
      <c r="BB3110" s="256"/>
      <c r="BC3110" s="256"/>
      <c r="BD3110" s="256"/>
      <c r="BE3110" s="256"/>
      <c r="BF3110" s="256"/>
      <c r="BG3110" s="256"/>
      <c r="BH3110" s="256"/>
      <c r="BI3110" s="256"/>
      <c r="BJ3110" s="256"/>
      <c r="BK3110" s="256"/>
      <c r="BL3110" s="262"/>
      <c r="BM3110" s="262"/>
      <c r="BN3110" s="262"/>
      <c r="BO3110" s="262"/>
      <c r="BP3110" s="262"/>
      <c r="BQ3110" s="262"/>
      <c r="BR3110" s="270"/>
      <c r="BS3110" s="270"/>
      <c r="BT3110" s="270"/>
      <c r="BU3110" s="270"/>
      <c r="BV3110" s="270"/>
      <c r="BW3110" s="270"/>
      <c r="BX3110" s="256"/>
      <c r="BY3110" s="256"/>
      <c r="BZ3110" s="256"/>
      <c r="CA3110" s="267"/>
      <c r="CB3110" s="267"/>
      <c r="CC3110" s="274"/>
      <c r="CD3110" s="267"/>
      <c r="CE3110" s="267"/>
      <c r="CF3110" s="267"/>
      <c r="CG3110" s="267"/>
      <c r="CH3110" s="267"/>
      <c r="CI3110" s="267"/>
      <c r="CJ3110" s="267"/>
      <c r="CK3110" s="267"/>
      <c r="CL3110" s="265"/>
      <c r="CM3110" s="272"/>
      <c r="CN3110" s="264"/>
      <c r="CO3110" s="125"/>
      <c r="CP3110" s="226"/>
      <c r="CQ3110" s="226"/>
      <c r="CR3110" s="226"/>
      <c r="CS3110" s="113"/>
      <c r="CT3110" s="113"/>
      <c r="CU3110" s="113"/>
      <c r="CV3110" s="113"/>
      <c r="CW3110" s="113"/>
      <c r="CX3110" s="113"/>
      <c r="CY3110" s="113"/>
      <c r="CZ3110" s="113"/>
      <c r="DA3110" s="113"/>
    </row>
    <row r="3111" spans="1:105" s="70" customFormat="1" ht="15" customHeight="1">
      <c r="A3111" s="228"/>
      <c r="B3111" s="617"/>
      <c r="C3111" s="610"/>
      <c r="D3111" s="237"/>
      <c r="E3111" s="237"/>
      <c r="F3111" s="244"/>
      <c r="G3111" s="73">
        <v>3.9</v>
      </c>
      <c r="H3111" s="85"/>
      <c r="I3111" s="85"/>
      <c r="J3111" s="85"/>
      <c r="K3111" s="85"/>
      <c r="L3111" s="85"/>
      <c r="M3111" s="85"/>
      <c r="N3111" s="85"/>
      <c r="O3111" s="85"/>
      <c r="P3111" s="85"/>
      <c r="Q3111" s="85"/>
      <c r="R3111" s="85"/>
      <c r="S3111" s="85"/>
      <c r="T3111" s="85"/>
      <c r="U3111" s="85"/>
      <c r="V3111" s="85"/>
      <c r="W3111" s="85"/>
      <c r="X3111" s="85"/>
      <c r="Y3111" s="85"/>
      <c r="Z3111" s="85"/>
      <c r="AA3111" s="85"/>
      <c r="AB3111" s="85"/>
      <c r="AC3111" s="81"/>
      <c r="AD3111" s="81"/>
      <c r="AE3111" s="81"/>
      <c r="AF3111" s="81"/>
      <c r="AG3111" s="81"/>
      <c r="AH3111" s="81"/>
      <c r="AI3111" s="81"/>
      <c r="AJ3111" s="81"/>
      <c r="AK3111" s="81"/>
      <c r="AL3111" s="81"/>
      <c r="AM3111" s="240"/>
      <c r="AN3111" s="240"/>
      <c r="AO3111" s="240"/>
      <c r="AP3111" s="240"/>
      <c r="AQ3111" s="240"/>
      <c r="AR3111" s="240"/>
      <c r="AS3111" s="240"/>
      <c r="AT3111" s="256"/>
      <c r="AU3111" s="256"/>
      <c r="AV3111" s="259"/>
      <c r="AW3111" s="259"/>
      <c r="AX3111" s="256"/>
      <c r="AY3111" s="256"/>
      <c r="AZ3111" s="256"/>
      <c r="BA3111" s="256"/>
      <c r="BB3111" s="256"/>
      <c r="BC3111" s="256"/>
      <c r="BD3111" s="256"/>
      <c r="BE3111" s="256"/>
      <c r="BF3111" s="256"/>
      <c r="BG3111" s="256"/>
      <c r="BH3111" s="256"/>
      <c r="BI3111" s="256"/>
      <c r="BJ3111" s="256"/>
      <c r="BK3111" s="256"/>
      <c r="BL3111" s="262"/>
      <c r="BM3111" s="262"/>
      <c r="BN3111" s="262"/>
      <c r="BO3111" s="262"/>
      <c r="BP3111" s="262"/>
      <c r="BQ3111" s="262"/>
      <c r="BR3111" s="270"/>
      <c r="BS3111" s="270"/>
      <c r="BT3111" s="270"/>
      <c r="BU3111" s="270"/>
      <c r="BV3111" s="270"/>
      <c r="BW3111" s="270"/>
      <c r="BX3111" s="256"/>
      <c r="BY3111" s="256"/>
      <c r="BZ3111" s="256"/>
      <c r="CA3111" s="267"/>
      <c r="CB3111" s="267"/>
      <c r="CC3111" s="274"/>
      <c r="CD3111" s="267"/>
      <c r="CE3111" s="267"/>
      <c r="CF3111" s="267"/>
      <c r="CG3111" s="267"/>
      <c r="CH3111" s="267"/>
      <c r="CI3111" s="267"/>
      <c r="CJ3111" s="267"/>
      <c r="CK3111" s="267"/>
      <c r="CL3111" s="265"/>
      <c r="CM3111" s="272"/>
      <c r="CN3111" s="264"/>
      <c r="CO3111" s="125"/>
      <c r="CP3111" s="226"/>
      <c r="CQ3111" s="226"/>
      <c r="CR3111" s="226"/>
      <c r="CS3111" s="113"/>
      <c r="CT3111" s="113"/>
      <c r="CU3111" s="113"/>
      <c r="CV3111" s="113"/>
      <c r="CW3111" s="113"/>
      <c r="CX3111" s="113"/>
      <c r="CY3111" s="113"/>
      <c r="CZ3111" s="113"/>
      <c r="DA3111" s="113"/>
    </row>
    <row r="3112" spans="1:105" s="70" customFormat="1" ht="15" customHeight="1">
      <c r="A3112" s="229"/>
      <c r="B3112" s="618"/>
      <c r="C3112" s="611"/>
      <c r="D3112" s="238"/>
      <c r="E3112" s="238"/>
      <c r="F3112" s="245" t="s">
        <v>83</v>
      </c>
      <c r="G3112" s="352"/>
      <c r="H3112" s="82"/>
      <c r="I3112" s="82"/>
      <c r="J3112" s="82"/>
      <c r="K3112" s="82"/>
      <c r="L3112" s="82"/>
      <c r="M3112" s="82"/>
      <c r="N3112" s="82"/>
      <c r="O3112" s="82"/>
      <c r="P3112" s="82"/>
      <c r="Q3112" s="82"/>
      <c r="R3112" s="82"/>
      <c r="S3112" s="82"/>
      <c r="T3112" s="82"/>
      <c r="U3112" s="82"/>
      <c r="V3112" s="82"/>
      <c r="W3112" s="82"/>
      <c r="X3112" s="82"/>
      <c r="Y3112" s="82"/>
      <c r="Z3112" s="82"/>
      <c r="AA3112" s="82"/>
      <c r="AB3112" s="82"/>
      <c r="AC3112" s="35"/>
      <c r="AD3112" s="35"/>
      <c r="AE3112" s="35"/>
      <c r="AF3112" s="35"/>
      <c r="AG3112" s="35"/>
      <c r="AH3112" s="35"/>
      <c r="AI3112" s="35"/>
      <c r="AJ3112" s="35"/>
      <c r="AK3112" s="35"/>
      <c r="AL3112" s="35"/>
      <c r="AM3112" s="241"/>
      <c r="AN3112" s="241"/>
      <c r="AO3112" s="241"/>
      <c r="AP3112" s="241"/>
      <c r="AQ3112" s="241"/>
      <c r="AR3112" s="241"/>
      <c r="AS3112" s="241"/>
      <c r="AT3112" s="257"/>
      <c r="AU3112" s="257"/>
      <c r="AV3112" s="260"/>
      <c r="AW3112" s="260"/>
      <c r="AX3112" s="257"/>
      <c r="AY3112" s="257"/>
      <c r="AZ3112" s="257"/>
      <c r="BA3112" s="257"/>
      <c r="BB3112" s="257"/>
      <c r="BC3112" s="257"/>
      <c r="BD3112" s="257"/>
      <c r="BE3112" s="257"/>
      <c r="BF3112" s="257"/>
      <c r="BG3112" s="257"/>
      <c r="BH3112" s="257"/>
      <c r="BI3112" s="257"/>
      <c r="BJ3112" s="257"/>
      <c r="BK3112" s="257"/>
      <c r="BL3112" s="263"/>
      <c r="BM3112" s="263"/>
      <c r="BN3112" s="263"/>
      <c r="BO3112" s="263"/>
      <c r="BP3112" s="263"/>
      <c r="BQ3112" s="263"/>
      <c r="BR3112" s="271"/>
      <c r="BS3112" s="271"/>
      <c r="BT3112" s="271"/>
      <c r="BU3112" s="271"/>
      <c r="BV3112" s="271"/>
      <c r="BW3112" s="271"/>
      <c r="BX3112" s="257"/>
      <c r="BY3112" s="257"/>
      <c r="BZ3112" s="257"/>
      <c r="CA3112" s="268"/>
      <c r="CB3112" s="268"/>
      <c r="CC3112" s="275"/>
      <c r="CD3112" s="268"/>
      <c r="CE3112" s="268"/>
      <c r="CF3112" s="268"/>
      <c r="CG3112" s="268"/>
      <c r="CH3112" s="268"/>
      <c r="CI3112" s="268"/>
      <c r="CJ3112" s="268"/>
      <c r="CK3112" s="268"/>
      <c r="CL3112" s="265"/>
      <c r="CM3112" s="272"/>
      <c r="CN3112" s="264"/>
      <c r="CO3112" s="125"/>
      <c r="CP3112" s="226"/>
      <c r="CQ3112" s="226"/>
      <c r="CR3112" s="226"/>
      <c r="CS3112" s="113"/>
      <c r="CT3112" s="113"/>
      <c r="CU3112" s="113"/>
      <c r="CV3112" s="113"/>
      <c r="CW3112" s="113"/>
      <c r="CX3112" s="113"/>
      <c r="CY3112" s="113"/>
      <c r="CZ3112" s="113"/>
      <c r="DA3112" s="113"/>
    </row>
    <row r="3113" spans="1:105" s="120" customFormat="1" ht="15" customHeight="1">
      <c r="A3113" s="227">
        <f>A3097+1</f>
        <v>385</v>
      </c>
      <c r="B3113" s="616" t="s">
        <v>1366</v>
      </c>
      <c r="C3113" s="622" t="s">
        <v>1379</v>
      </c>
      <c r="D3113" s="236" t="s">
        <v>1377</v>
      </c>
      <c r="E3113" s="236" t="s">
        <v>1195</v>
      </c>
      <c r="F3113" s="253" t="s">
        <v>80</v>
      </c>
      <c r="G3113" s="254"/>
      <c r="H3113" s="82" t="s">
        <v>57</v>
      </c>
      <c r="I3113" s="82"/>
      <c r="J3113" s="82" t="s">
        <v>57</v>
      </c>
      <c r="K3113" s="82" t="s">
        <v>57</v>
      </c>
      <c r="L3113" s="82" t="s">
        <v>57</v>
      </c>
      <c r="M3113" s="82" t="s">
        <v>57</v>
      </c>
      <c r="N3113" s="82" t="s">
        <v>57</v>
      </c>
      <c r="O3113" s="82"/>
      <c r="P3113" s="82" t="s">
        <v>57</v>
      </c>
      <c r="Q3113" s="82" t="s">
        <v>57</v>
      </c>
      <c r="R3113" s="82" t="s">
        <v>57</v>
      </c>
      <c r="S3113" s="82" t="s">
        <v>57</v>
      </c>
      <c r="T3113" s="82" t="s">
        <v>57</v>
      </c>
      <c r="U3113" s="82" t="s">
        <v>57</v>
      </c>
      <c r="V3113" s="82"/>
      <c r="W3113" s="82" t="s">
        <v>58</v>
      </c>
      <c r="X3113" s="82" t="s">
        <v>58</v>
      </c>
      <c r="Y3113" s="82" t="s">
        <v>58</v>
      </c>
      <c r="Z3113" s="82" t="s">
        <v>58</v>
      </c>
      <c r="AA3113" s="82" t="s">
        <v>58</v>
      </c>
      <c r="AB3113" s="82" t="s">
        <v>71</v>
      </c>
      <c r="AC3113" s="82"/>
      <c r="AD3113" s="82" t="s">
        <v>58</v>
      </c>
      <c r="AE3113" s="82" t="s">
        <v>58</v>
      </c>
      <c r="AF3113" s="82" t="s">
        <v>58</v>
      </c>
      <c r="AG3113" s="82" t="s">
        <v>58</v>
      </c>
      <c r="AH3113" s="82" t="s">
        <v>58</v>
      </c>
      <c r="AI3113" s="82" t="s">
        <v>1443</v>
      </c>
      <c r="AJ3113" s="82"/>
      <c r="AK3113" s="82" t="s">
        <v>57</v>
      </c>
      <c r="AL3113" s="82" t="s">
        <v>57</v>
      </c>
      <c r="AM3113" s="239">
        <f>COUNTIF(H3113:AL3113,"PH")+COUNTIF(H3113:AL3113,"PH/L")+COUNTIF(H3113:AL3113,"PM")</f>
        <v>0</v>
      </c>
      <c r="AN3113" s="239">
        <f>COUNTIF(H3113:AL3113,"PD")+COUNTIF(H3113:AL3113,"PDD")+COUNTIF(H3113:AL3113,"P/DS")/2+COUNTIF(H3113:AL3113,"PMD")</f>
        <v>14.5</v>
      </c>
      <c r="AO3113" s="239">
        <f>COUNTIF(H3113:AL3113,"PN")+COUNTIF(H3113:AL3113,"P/NS")/2+COUNTIF(H3113:AL3113,"PH")+COUNTIF(H3113:AL3113,"PH/F")/2+COUNTIF(H3113:AL3113,"PH/L")/2+COUNTIF(H3113:AL3113,"PM")</f>
        <v>10</v>
      </c>
      <c r="AP3113" s="239">
        <f>COUNTIF(H3113:AL3113,"BH")+COUNTIF(H3113:AL3113,"AL/BL")+COUNTIF(H3113:AL3113,"UL/BL")+COUNTIF(H3113:AL3113,"BM")</f>
        <v>0</v>
      </c>
      <c r="AQ3113" s="239">
        <f>COUNTIF(H3113:AL3113,"DS")+COUNTIF(H3113:AL3113,"AL/DS")/2+COUNTIF(H3113:AL3113,"UL/DS")/2+COUNTIF(H3113:AL3113,"CT")+COUNTIF(H3113:AL3113,"MD")</f>
        <v>0</v>
      </c>
      <c r="AR3113" s="239">
        <f>COUNTIF(H3113:AL3113,"NS")+COUNTIF(H3113:AL3113,"AL/NS")/2+COUNTIF(H3113:AL3113,"UL/NS")/2+COUNTIF(H3113:AL3113,"BH")+COUNTIF(H3113:AL3113,"AL/BF")/2+COUNTIF(H3113:AL3113,"AL/BL")/2+COUNTIF(H3113:AL3113,"UL/BL")/2+COUNTIF(H3113:AL3113,"UL/BF")/2+COUNTIF(H3113:AL3113,"BM")</f>
        <v>0</v>
      </c>
      <c r="AS3113" s="239">
        <f>COUNTIF(H3113:AL3113,"AL")+COUNTIF(H3113:AL3113,"AL/DS")/2+COUNTIF(H3113:AL3113,"AL/NS")/2+COUNTIF(H3113:AL3113,"NH")+COUNTIF(H3113:AL3113,"SL")+COUNTIF(H3113:AL3113,"NHD")+COUNTIF(H3113:AL3113,"B")+COUNTIF(H3113:AL3113,"HL")+COUNTIF(H3113:AL3113,"AL/BF")/2+COUNTIF(H3113:AL3113,"AL/BL")/2</f>
        <v>0</v>
      </c>
      <c r="AT3113" s="255">
        <f>COUNTIF(H3113:AL3113,"PD")+COUNTIF(H3113:AL3113,"PN")+COUNTIF(H3113:AL3113,"P/DS")/2+COUNTIF(H3113:AL3113,"P/NS")/2+COUNTIF(H3113:AL3113,"DS")+COUNTIF(H3113:AL3113,"NS")+COUNTIF(H3113:AL3113,"AL")+COUNTIF(H3113:AL3113,"AL/DS")+COUNTIF(H3113:AL3113,"AL/NS")+COUNTIF(H3113:AL3113,"NH")+COUNTIF(H3113:AL3113,"SL")+COUNTIF(H3113:AL3113,"UL/DS")/2+COUNTIF(H3113:AL3113,"UL/NS")/2+COUNTIF(H3113:AL3113,"CT")+COUNTIF(H3113:AL3113,"NHD")+COUNTIF(H3113:AL3113,"PDD")+COUNTIF(H3113:AL3113,"B")+COUNTIF(H3113:AL3113,"HL")+COUNTIF(H3113:AL3113,"PH")+COUNTIF(H3113:AL3113,"BH")+COUNTIF(H3113:AL3113,"AL/BF")+COUNTIF(H3113:AL3113,"AL/BL")+COUNTIF(H3113:AL3113,"UL/BF")/2+COUNTIF(H3113:AL3113,"UL/BL")/2+COUNTIF(H3113:AL3113,"PH/F")/2+COUNTIF(H3113:AL3113,"PH/L")/2+COUNTIF(H3113:AL3113,"MD")+COUNTIF(H3113:AL3113,"PMD")+COUNTIF(H3113:AL3113,"PM")+COUNTIF(H3113:AL3113,"BM")</f>
        <v>24.5</v>
      </c>
      <c r="AU3113" s="255">
        <f>COUNTIF(H3113:AL3113,"P/DS")/2+COUNTIF(H3113:AL3113,"P/NS")/2+COUNTIF(H3113:AL3113,"IL")+COUNTIF(H3113:AL3113,"NL")+COUNTIF(H3113:AL3113,"UL")+COUNTIF(H3113:AL3113,"UL/DS")/2+COUNTIF(H3113:AL3113,"UL/NS")/2+COUNTIF(H3113:AL3113,"KT")+COUNTIF(H3113:AL3113,"UL/BF")/2+COUNTIF(H3113:AL3113,"UL/BL")/2+COUNTIF(H3113:AL3113,"PH/F")/2+COUNTIF(H3113:AL3113,"PH/L")/2+COUNTIF(H3113:AL3113,"NB")</f>
        <v>1.5</v>
      </c>
      <c r="AV3113" s="258">
        <f>COUNTIF(H3113:AL3113,"PN")+COUNTIF(H3113:AL3113,"TVD")+COUNTIF(H3113:AL3113,"PH")+COUNTIF(H3113:AL3113,"PM")+COUNTIF(H3113:AL3113,"PDD")-COUNTIFS(H3113:AL3113,"PN",H3120:AL3120,"&gt;=3")-COUNTIFS(H3113:AL3113,"PM",H3120:AL3120,"&gt;=3")</f>
        <v>10</v>
      </c>
      <c r="AW3113" s="258">
        <f>COUNTIF(H3113:AL3113,"NS")+COUNTIF(H3113:AL3113,"D")+COUNTIF(H3113:AL3113,"BH")+COUNTIF(H3113:AL3113,"NHD")+COUNTIF(H3113:AL3113,"BM")-COUNTIFS(H3113:AL3113,"NS",H3120:AL3120,"&gt;=3")-COUNTIFS(H3113:AL3113,"BH",H3120:AL3120,"&gt;=3")-COUNTIFS(H3113:AL3113,"BM",H3120:AL3120,"&gt;=3")</f>
        <v>0</v>
      </c>
      <c r="AX3113" s="255">
        <f>COUNTIF(H3113:AL3113,"AL")+COUNTIF(H3113:AL3113,"AL/DS")/2+COUNTIF(H3113:AL3113,"AL/NS")/2+COUNTIF(H3113:AL3113,"AL/BF")+COUNTIF(H3113:AL3113,"AL/BL")/2</f>
        <v>0</v>
      </c>
      <c r="AY3113" s="255">
        <f>COUNTIF(H3113:AL3113,"SL")</f>
        <v>0</v>
      </c>
      <c r="AZ3113" s="255">
        <f>COUNTIF(H3113:AL3113,"NH")</f>
        <v>0</v>
      </c>
      <c r="BA3113" s="255">
        <f>COUNTIF(H3113:AL3113,"HL")</f>
        <v>0</v>
      </c>
      <c r="BB3113" s="255">
        <f>COUNTIF(G3113:AL3113,"P/DS")/2+COUNTIF(G3113:AL3113,"P/NS")/2+COUNTIF(G3113:AL3113,"UL")+COUNTIF(G3113:AL3113,"UL/DS")/2+COUNTIF(G3113:AL3113,"UL/NS")/2+COUNTIF(G3113:AL3113,"UL/BL")/2+COUNTIF(G3113:AL3113,"UL/BF")/2+COUNTIF(G3113:AL3113,"PH/F")/2+COUNTIF(G3113:AL3113,"PH/L")/2</f>
        <v>1.5</v>
      </c>
      <c r="BC3113" s="255">
        <f>COUNTIF(H3113:AL3113,"NB")</f>
        <v>0</v>
      </c>
      <c r="BD3113" s="255">
        <f>COUNTIF(H3113:AL3113,"NL")</f>
        <v>0</v>
      </c>
      <c r="BE3113" s="255">
        <f>COUNTIF(H3113:AL3113,"IL")</f>
        <v>0</v>
      </c>
      <c r="BF3113" s="255">
        <f>COUNTIF(H3113:AL3113,"KT")</f>
        <v>0</v>
      </c>
      <c r="BG3113" s="255">
        <f>COUNTIF(H3113:AL3113,"L70")</f>
        <v>0</v>
      </c>
      <c r="BH3113" s="255">
        <f>COUNTIF(H3113:AL3113,"MD")</f>
        <v>0</v>
      </c>
      <c r="BI3113" s="255">
        <f>COUNTIF(H3113:AL3113,"PMD")</f>
        <v>0</v>
      </c>
      <c r="BJ3113" s="255">
        <f>COUNTIF(H3113:AL3113,"PM")</f>
        <v>0</v>
      </c>
      <c r="BK3113" s="255">
        <f>COUNTIF(H3113:AL3113,"BM")</f>
        <v>0</v>
      </c>
      <c r="BL3113" s="261">
        <f>SUMIF(H3113:AL3113,"PD",H3114:AL3114)+SUMIF(H3113:AL3113,"PN",H3114:AL3114)+SUMIF(H3113:AL3113,"P/DS",H3114:AL3114)+SUMIF(H3113:AL3113,"PN/F",H3114:AL3114)+SUMIF(H3113:AL3113,"PN/L",H3114:AL3114)+SUMIF(H3113:AL3113,"TV",H3114:AL3114)+SUMIF(H3113:AL3113,"TVD",H3114:AL3114)+SUMIF(H3113:AL3113,"PDD",H3114:AL3114)</f>
        <v>41</v>
      </c>
      <c r="BM3113" s="261">
        <f>SUMIF(H3113:AL3113,"PD",H3115:AL3115)+SUMIF(H3113:AL3113,"PN",H3115:AL3115)+SUMIF(H3113:AL3113,"P/DS",H3115:AL3115)+SUMIF(H3113:AL3113,"PN/F",H3115:AL3115)+SUMIF(H3113:AL3113,"PN/L",H3115:AL3115)+SUMIF(H3113:AL3113,"TV",H3115:AL3115)+SUMIF(H3113:AL3113,"TVD",H3115:AL3115)+SUMIF(H3113:AL3113,"PDD",H3115:AL3115)+SUMIF(H3113:AL3113,"PMD",H3115:AL3115)</f>
        <v>5</v>
      </c>
      <c r="BN3113" s="261">
        <f>SUMIF(H3113:AL3113,"PD",H3116:AL3116)+SUMIF(H3113:AL3113,"PN",H3116:AL3116)+SUMIF(H3113:AL3113,"P/DS",H3116:AL3116)+SUMIF(H3113:AL3113,"PN/F",H3116:AL3116)+SUMIF(H3113:AL3113,"PN/L",H3116:AL3116)+SUMIF(H3113:AL3113,"TV",H3116:AL3116)+SUMIF(H3113:AL3113,"TVD",H3116:AL3116)</f>
        <v>0</v>
      </c>
      <c r="BO3113" s="261">
        <f>SUMIF(H3113:AL3113,"PD",H3117:AL3117)+SUMIF(H3113:AL3113,"PN",H3117:AL3117)+SUMIF(H3113:AL3113,"P/DS",H3117:AL3117)+SUMIF(H3113:AL3113,"PN/F",H3117:AL3117)+SUMIF(H3113:AL3113,"PN/L",H3117:AL3117)+SUMIF(H3113:AL3113,"TV",H3117:AL3117)+SUMIF(H3113:AL3113,"TVD",H3117:AL3117)</f>
        <v>0</v>
      </c>
      <c r="BP3113" s="261">
        <f>SUMIF(H3113:AL3113,"PD",H3118:AL3118)+SUMIF(H3113:AL3113,"PN",H3118:AL3118)+SUMIF(H3113:AL3113,"P/DS",H3118:AL3118)+SUMIF(H3113:AL3113,"PN/F",H3118:AL3118)+SUMIF(H3113:AL3113,"PN/L",H3118:AL3118)+SUMIF(H3113:AL3113,"TV",H3118:AL3118)+SUMIF(H3113:AL3113,"TVD",H3118:AL3118)+SUMIF(H3113:AL3113,"PDD",H3118:AL3118)+SUMIF(H3113:AL3113,"PH",H3118:AL3118)+SUMIF(H3113:AL3113,"PM",H3118:AL3118)</f>
        <v>0</v>
      </c>
      <c r="BQ3113" s="261">
        <f>SUMIF(H3113:AL3113,"PD",H3119:AL3119)+SUMIF(H3113:AL3113,"PN",H3119:AL3119)+SUMIF(H3113:AL3113,"P/DS",H3119:AL3119)+SUMIF(H3113:AL3113,"PN/F",H3119:AL3119)+SUMIF(H3113:AL3113,"PN/L",H3119:AL3119)+SUMIF(H3113:AL3113,"TV",H3119:AL3119)+SUMIF(H3113:AL3113,"TVD",H3119:AL3119)+SUMIF(H3113:AL3113,"PDD",H3119:AL3119)+SUMIF(H3113:AL3113,"PH",H3119:AL3119)+SUMIF(H3113:AL3113,"PM",H3119:AL3119)</f>
        <v>0</v>
      </c>
      <c r="BR3113" s="269">
        <f>SUM(H3114:AL3114)-BL3113</f>
        <v>0</v>
      </c>
      <c r="BS3113" s="269">
        <f>SUM(H3115:AL3115)-BM3113</f>
        <v>8</v>
      </c>
      <c r="BT3113" s="269">
        <f>SUM(H3116:AL3116)-BN3113</f>
        <v>0</v>
      </c>
      <c r="BU3113" s="269">
        <f>SUM(H3117:AL3117)-BO3113</f>
        <v>0</v>
      </c>
      <c r="BV3113" s="269">
        <f>SUM(H3118:AL3118)-BP3113</f>
        <v>0</v>
      </c>
      <c r="BW3113" s="269">
        <f>SUM(H3119:AL3119)-BQ3113</f>
        <v>0</v>
      </c>
      <c r="BX3113" s="255">
        <f>SUMIF(H3113:AL3113,"PD",H3120:AL3120)+SUMIF(H3113:AL3113,"PN",H3120:AL3120)+SUMIF(H3113:AL3113,"P/DS",H3120:AL3120)+SUMIF(H3113:AL3113,"PN/F",H3120:AL3120)+SUMIF(H3113:AL3113,"PN/L",H3120:AL3120)</f>
        <v>0</v>
      </c>
      <c r="BY3113" s="255">
        <f>SUM(H3120:AL3120)-BX3113</f>
        <v>0</v>
      </c>
      <c r="BZ3113" s="255">
        <f t="shared" ref="BZ3113" si="1002">+SUM(BL3113:BW3120)</f>
        <v>54</v>
      </c>
      <c r="CA3113" s="266">
        <f>(COUNTIFS(H3113:AL3113,"PD",H3114:AL3114,"&gt;=2"))*0.5-IF(CN3113="VP",COUNTIFS($H$16:$AL$16,"SAT",H3113:AL3113,"PD",H3114:AL3114,"&gt;=2"))*0.5</f>
        <v>4</v>
      </c>
      <c r="CB3113" s="266">
        <f>(COUNTIFS(H3113:AL3113,"PN",H3115:AL3115,"&gt;=0.5",H3114:AL3114,"&gt;=1.5"))*0.5+COUNTIFS(H3113:AL3113,"PDD",H3115:AL3115,"&gt;=0.5",H3114:AL3114,"&gt;=1.5")*0.5</f>
        <v>5</v>
      </c>
      <c r="CC3113" s="273">
        <f>(COUNTIFS(H3113:AL3113,"TV",H3115:AL3115,"&gt;=10"))*0.5+(COUNTIFS(H3113:AL3113,"PMD",H3115:AL3115,"&gt;=2"))*0.5</f>
        <v>0</v>
      </c>
      <c r="CD3113" s="266">
        <f>(COUNTIFS(H3113:AL3113,"TVD",H3117:AL3117,"&gt;=6.5",H3115:AL3115,"&gt;=3.5"))*0.5</f>
        <v>0</v>
      </c>
      <c r="CE3113" s="266">
        <f>(COUNTIFS(H3113:AL3113,"PD",H3118:AL3118,"&gt;=10"))*0.5</f>
        <v>0</v>
      </c>
      <c r="CF3113" s="266">
        <f>(COUNTIFS(H3113:AL3113,"PDD",H3118:AL3118,"&gt;=3.5",H3119:AL3119,"&gt;=6.5")+COUNTIFS(H3113:AL3113,"PH",H3119:AL3119,"&gt;=0.5",H3118:AL3118,"&gt;=1.5")+COUNTIFS(H3113:AL3113,"PM",H3119:AL3119,"&gt;=0.5",H3118:AL3118,"&gt;=1.5"))*0.5</f>
        <v>0</v>
      </c>
      <c r="CG3113" s="266">
        <f>(COUNTIFS(H3113:AL3113,"DS",H3114:AL3114,"&gt;=2")+COUNTIFS(H3113:AL3113,"AL/DS",H3114:AL3114,"&gt;=2"))*0.5-IF(CN3113="VP",COUNTIFS($H$16:$AL$16,"SAT",H3113:AL3113,"DS",H3114:AL3114,"&gt;=2"))*0.5</f>
        <v>0</v>
      </c>
      <c r="CH3113" s="266">
        <f>(COUNTIFS(H3113:AL3113,"NS",H3115:AL3115,"&gt;=0.5",H3114:AL3114,"&gt;=1.5")+COUNTIFS(H3113:AL3113,"AL/NS",H3115:AL3115,"&gt;=0.5",H3114:AL3114,"&gt;=1.5")+COUNTIFS(H3113:AL3113,"NHD",H3115:AL3115,"&gt;=4.5",H3118:AL3118,"&gt;=2",H3114:AL3114,"&gt;=1.5"))*0.5</f>
        <v>0</v>
      </c>
      <c r="CI3113" s="266">
        <f>(COUNTIF(H3115:AL3115,"&gt;=10")+COUNTIFS(H3113:AL3113,"MD",H3115:AL3115,"&gt;=2")-COUNTIFS(H3113:AL3113,"TV",H3115:AL3115,"&gt;=10"))*0.5</f>
        <v>0</v>
      </c>
      <c r="CJ3113" s="266">
        <f>(COUNTIFS(H3113:AL3113,"D",H3117:AL3117,"&gt;=6.5",H3115:AL3115,"&gt;=3.5"))*0.5</f>
        <v>0</v>
      </c>
      <c r="CK3113" s="266">
        <f>(COUNTIF(H3118:AL3118,"&gt;=10")-COUNTIFS(H3113:AL3113,"PD",H3118:AL3118,"&gt;=10"))*0.5</f>
        <v>0</v>
      </c>
      <c r="CL3113" s="265">
        <f>(COUNTIFS(H3113:AL3113,"NHD",H3118:AL3118,"&gt;=3.5",H3119:AL3119,"&gt;=6.5")+COUNTIFS(H3113:AL3113,"BH",H3118:AL3118,"&gt;=1.5",H3119:AL3119,"&gt;=0.5")+COUNTIFS(H3113:AL3113,"BM",H3118:AL3118,"&gt;=1.5",H3119:AL3119,"&gt;=0.5")+COUNTIFS(H3113:AL3113,"D",H3118:AL3118,"&gt;=1.5",H3119:AL3119,"&gt;=0.5"))*0.5</f>
        <v>0</v>
      </c>
      <c r="CM3113" s="272"/>
      <c r="CN3113" s="264" t="s">
        <v>723</v>
      </c>
      <c r="CO3113" s="217">
        <f t="shared" ref="CO3113" si="1003">+AM3113+AN3113+AO3113+AP3113+AQ3113+AR3113+AS3113+AU3113+BG3113</f>
        <v>26</v>
      </c>
      <c r="CP3113" s="225">
        <f>+SUM(I3114:I3119)-I3120</f>
        <v>0</v>
      </c>
      <c r="CQ3113" s="225">
        <f>+SUM(J3114:J3119)-J3120</f>
        <v>2.5</v>
      </c>
      <c r="CR3113" s="225">
        <f>+SUM(K3114:K3119)-K3120</f>
        <v>2.5</v>
      </c>
      <c r="CS3113" s="218"/>
      <c r="CT3113" s="218"/>
      <c r="CU3113" s="218"/>
      <c r="CV3113" s="218"/>
      <c r="CW3113" s="218"/>
      <c r="CX3113" s="218"/>
      <c r="CY3113" s="218"/>
      <c r="CZ3113" s="218"/>
      <c r="DA3113" s="218"/>
    </row>
    <row r="3114" spans="1:105" s="120" customFormat="1" ht="15" customHeight="1">
      <c r="A3114" s="228"/>
      <c r="B3114" s="617"/>
      <c r="C3114" s="610"/>
      <c r="D3114" s="237"/>
      <c r="E3114" s="237"/>
      <c r="F3114" s="242" t="s">
        <v>82</v>
      </c>
      <c r="G3114" s="121">
        <v>1.5</v>
      </c>
      <c r="H3114" s="83"/>
      <c r="I3114" s="83"/>
      <c r="J3114" s="83">
        <v>2.5</v>
      </c>
      <c r="K3114" s="83">
        <v>2.5</v>
      </c>
      <c r="L3114" s="83">
        <v>0</v>
      </c>
      <c r="M3114" s="83">
        <v>2.5</v>
      </c>
      <c r="N3114" s="83">
        <v>2.5</v>
      </c>
      <c r="O3114" s="83"/>
      <c r="P3114" s="83">
        <v>1.5</v>
      </c>
      <c r="Q3114" s="83">
        <v>0</v>
      </c>
      <c r="R3114" s="83">
        <v>2.5</v>
      </c>
      <c r="S3114" s="83">
        <v>0</v>
      </c>
      <c r="T3114" s="83">
        <v>2.5</v>
      </c>
      <c r="U3114" s="83"/>
      <c r="V3114" s="83"/>
      <c r="W3114" s="83">
        <v>2</v>
      </c>
      <c r="X3114" s="83">
        <v>2</v>
      </c>
      <c r="Y3114" s="83">
        <v>2</v>
      </c>
      <c r="Z3114" s="83">
        <v>2</v>
      </c>
      <c r="AA3114" s="83">
        <v>2</v>
      </c>
      <c r="AB3114" s="83"/>
      <c r="AC3114" s="79"/>
      <c r="AD3114" s="79">
        <v>2</v>
      </c>
      <c r="AE3114" s="79">
        <v>2</v>
      </c>
      <c r="AF3114" s="79">
        <v>1.5</v>
      </c>
      <c r="AG3114" s="79">
        <v>2</v>
      </c>
      <c r="AH3114" s="79">
        <v>2</v>
      </c>
      <c r="AI3114" s="79"/>
      <c r="AJ3114" s="79"/>
      <c r="AK3114" s="79">
        <v>2.5</v>
      </c>
      <c r="AL3114" s="79">
        <v>2.5</v>
      </c>
      <c r="AM3114" s="240"/>
      <c r="AN3114" s="240"/>
      <c r="AO3114" s="240"/>
      <c r="AP3114" s="240"/>
      <c r="AQ3114" s="240"/>
      <c r="AR3114" s="240"/>
      <c r="AS3114" s="240"/>
      <c r="AT3114" s="256"/>
      <c r="AU3114" s="256"/>
      <c r="AV3114" s="259"/>
      <c r="AW3114" s="259"/>
      <c r="AX3114" s="256"/>
      <c r="AY3114" s="256"/>
      <c r="AZ3114" s="256"/>
      <c r="BA3114" s="256"/>
      <c r="BB3114" s="256"/>
      <c r="BC3114" s="256"/>
      <c r="BD3114" s="256"/>
      <c r="BE3114" s="256"/>
      <c r="BF3114" s="256"/>
      <c r="BG3114" s="256"/>
      <c r="BH3114" s="256"/>
      <c r="BI3114" s="256"/>
      <c r="BJ3114" s="256"/>
      <c r="BK3114" s="256"/>
      <c r="BL3114" s="262"/>
      <c r="BM3114" s="262"/>
      <c r="BN3114" s="262"/>
      <c r="BO3114" s="262"/>
      <c r="BP3114" s="262"/>
      <c r="BQ3114" s="262"/>
      <c r="BR3114" s="270"/>
      <c r="BS3114" s="270"/>
      <c r="BT3114" s="270"/>
      <c r="BU3114" s="270"/>
      <c r="BV3114" s="270"/>
      <c r="BW3114" s="270"/>
      <c r="BX3114" s="256"/>
      <c r="BY3114" s="256"/>
      <c r="BZ3114" s="256"/>
      <c r="CA3114" s="267"/>
      <c r="CB3114" s="267"/>
      <c r="CC3114" s="274"/>
      <c r="CD3114" s="267"/>
      <c r="CE3114" s="267"/>
      <c r="CF3114" s="267"/>
      <c r="CG3114" s="267"/>
      <c r="CH3114" s="267"/>
      <c r="CI3114" s="267"/>
      <c r="CJ3114" s="267"/>
      <c r="CK3114" s="267"/>
      <c r="CL3114" s="265"/>
      <c r="CM3114" s="272"/>
      <c r="CN3114" s="264"/>
      <c r="CO3114" s="217"/>
      <c r="CP3114" s="226"/>
      <c r="CQ3114" s="226"/>
      <c r="CR3114" s="226"/>
      <c r="CS3114" s="218"/>
      <c r="CT3114" s="218"/>
      <c r="CU3114" s="218"/>
      <c r="CV3114" s="218"/>
      <c r="CW3114" s="218"/>
      <c r="CX3114" s="218"/>
      <c r="CY3114" s="218"/>
      <c r="CZ3114" s="218"/>
      <c r="DA3114" s="218"/>
    </row>
    <row r="3115" spans="1:105" s="120" customFormat="1" ht="15" customHeight="1">
      <c r="A3115" s="228"/>
      <c r="B3115" s="617"/>
      <c r="C3115" s="610"/>
      <c r="D3115" s="237"/>
      <c r="E3115" s="237"/>
      <c r="F3115" s="243"/>
      <c r="G3115" s="122">
        <v>2</v>
      </c>
      <c r="H3115" s="84"/>
      <c r="I3115" s="84"/>
      <c r="J3115" s="84"/>
      <c r="K3115" s="84"/>
      <c r="L3115" s="84"/>
      <c r="M3115" s="84"/>
      <c r="N3115" s="84"/>
      <c r="O3115" s="84">
        <v>8</v>
      </c>
      <c r="P3115" s="84"/>
      <c r="Q3115" s="84"/>
      <c r="R3115" s="84"/>
      <c r="S3115" s="84"/>
      <c r="T3115" s="84"/>
      <c r="U3115" s="84"/>
      <c r="V3115" s="84"/>
      <c r="W3115" s="84">
        <v>0.5</v>
      </c>
      <c r="X3115" s="84">
        <v>0.5</v>
      </c>
      <c r="Y3115" s="84">
        <v>0.5</v>
      </c>
      <c r="Z3115" s="84">
        <v>0.5</v>
      </c>
      <c r="AA3115" s="84">
        <v>0.5</v>
      </c>
      <c r="AB3115" s="84"/>
      <c r="AC3115" s="80"/>
      <c r="AD3115" s="80">
        <v>0.5</v>
      </c>
      <c r="AE3115" s="80">
        <v>0.5</v>
      </c>
      <c r="AF3115" s="80">
        <v>0.5</v>
      </c>
      <c r="AG3115" s="80">
        <v>0.5</v>
      </c>
      <c r="AH3115" s="80">
        <v>0.5</v>
      </c>
      <c r="AI3115" s="80"/>
      <c r="AJ3115" s="80"/>
      <c r="AK3115" s="80"/>
      <c r="AL3115" s="80"/>
      <c r="AM3115" s="240"/>
      <c r="AN3115" s="240"/>
      <c r="AO3115" s="240"/>
      <c r="AP3115" s="240"/>
      <c r="AQ3115" s="240"/>
      <c r="AR3115" s="240"/>
      <c r="AS3115" s="240"/>
      <c r="AT3115" s="256"/>
      <c r="AU3115" s="256"/>
      <c r="AV3115" s="259"/>
      <c r="AW3115" s="259"/>
      <c r="AX3115" s="256"/>
      <c r="AY3115" s="256"/>
      <c r="AZ3115" s="256"/>
      <c r="BA3115" s="256"/>
      <c r="BB3115" s="256"/>
      <c r="BC3115" s="256"/>
      <c r="BD3115" s="256"/>
      <c r="BE3115" s="256"/>
      <c r="BF3115" s="256"/>
      <c r="BG3115" s="256"/>
      <c r="BH3115" s="256"/>
      <c r="BI3115" s="256"/>
      <c r="BJ3115" s="256"/>
      <c r="BK3115" s="256"/>
      <c r="BL3115" s="262"/>
      <c r="BM3115" s="262"/>
      <c r="BN3115" s="262"/>
      <c r="BO3115" s="262"/>
      <c r="BP3115" s="262"/>
      <c r="BQ3115" s="262"/>
      <c r="BR3115" s="270"/>
      <c r="BS3115" s="270"/>
      <c r="BT3115" s="270"/>
      <c r="BU3115" s="270"/>
      <c r="BV3115" s="270"/>
      <c r="BW3115" s="270"/>
      <c r="BX3115" s="256"/>
      <c r="BY3115" s="256"/>
      <c r="BZ3115" s="256"/>
      <c r="CA3115" s="267"/>
      <c r="CB3115" s="267"/>
      <c r="CC3115" s="274"/>
      <c r="CD3115" s="267"/>
      <c r="CE3115" s="267"/>
      <c r="CF3115" s="267"/>
      <c r="CG3115" s="267"/>
      <c r="CH3115" s="267"/>
      <c r="CI3115" s="267"/>
      <c r="CJ3115" s="267"/>
      <c r="CK3115" s="267"/>
      <c r="CL3115" s="265"/>
      <c r="CM3115" s="272"/>
      <c r="CN3115" s="264"/>
      <c r="CO3115" s="217"/>
      <c r="CP3115" s="226"/>
      <c r="CQ3115" s="226"/>
      <c r="CR3115" s="226"/>
      <c r="CS3115" s="218"/>
      <c r="CT3115" s="218"/>
      <c r="CU3115" s="218"/>
      <c r="CV3115" s="218"/>
      <c r="CW3115" s="218"/>
      <c r="CX3115" s="218"/>
      <c r="CY3115" s="218"/>
      <c r="CZ3115" s="218"/>
      <c r="DA3115" s="218"/>
    </row>
    <row r="3116" spans="1:105" s="120" customFormat="1" ht="15" customHeight="1">
      <c r="A3116" s="228"/>
      <c r="B3116" s="617"/>
      <c r="C3116" s="610"/>
      <c r="D3116" s="237"/>
      <c r="E3116" s="237"/>
      <c r="F3116" s="243"/>
      <c r="G3116" s="122">
        <v>2.1</v>
      </c>
      <c r="H3116" s="84"/>
      <c r="I3116" s="84"/>
      <c r="J3116" s="84"/>
      <c r="K3116" s="84"/>
      <c r="L3116" s="84"/>
      <c r="M3116" s="84"/>
      <c r="N3116" s="84"/>
      <c r="O3116" s="84"/>
      <c r="P3116" s="84"/>
      <c r="Q3116" s="84"/>
      <c r="R3116" s="84"/>
      <c r="S3116" s="84"/>
      <c r="T3116" s="84"/>
      <c r="U3116" s="84"/>
      <c r="V3116" s="84"/>
      <c r="W3116" s="84"/>
      <c r="X3116" s="84"/>
      <c r="Y3116" s="84"/>
      <c r="Z3116" s="84"/>
      <c r="AA3116" s="84"/>
      <c r="AB3116" s="84"/>
      <c r="AC3116" s="80"/>
      <c r="AD3116" s="80"/>
      <c r="AE3116" s="80"/>
      <c r="AF3116" s="80"/>
      <c r="AG3116" s="80"/>
      <c r="AH3116" s="80"/>
      <c r="AI3116" s="80"/>
      <c r="AJ3116" s="80"/>
      <c r="AK3116" s="80"/>
      <c r="AL3116" s="80"/>
      <c r="AM3116" s="240"/>
      <c r="AN3116" s="240"/>
      <c r="AO3116" s="240"/>
      <c r="AP3116" s="240"/>
      <c r="AQ3116" s="240"/>
      <c r="AR3116" s="240"/>
      <c r="AS3116" s="240"/>
      <c r="AT3116" s="256"/>
      <c r="AU3116" s="256"/>
      <c r="AV3116" s="259"/>
      <c r="AW3116" s="259"/>
      <c r="AX3116" s="256"/>
      <c r="AY3116" s="256"/>
      <c r="AZ3116" s="256"/>
      <c r="BA3116" s="256"/>
      <c r="BB3116" s="256"/>
      <c r="BC3116" s="256"/>
      <c r="BD3116" s="256"/>
      <c r="BE3116" s="256"/>
      <c r="BF3116" s="256"/>
      <c r="BG3116" s="256"/>
      <c r="BH3116" s="256"/>
      <c r="BI3116" s="256"/>
      <c r="BJ3116" s="256"/>
      <c r="BK3116" s="256"/>
      <c r="BL3116" s="262"/>
      <c r="BM3116" s="262"/>
      <c r="BN3116" s="262"/>
      <c r="BO3116" s="262"/>
      <c r="BP3116" s="262"/>
      <c r="BQ3116" s="262"/>
      <c r="BR3116" s="270"/>
      <c r="BS3116" s="270"/>
      <c r="BT3116" s="270"/>
      <c r="BU3116" s="270"/>
      <c r="BV3116" s="270"/>
      <c r="BW3116" s="270"/>
      <c r="BX3116" s="256"/>
      <c r="BY3116" s="256"/>
      <c r="BZ3116" s="256"/>
      <c r="CA3116" s="267"/>
      <c r="CB3116" s="267"/>
      <c r="CC3116" s="274"/>
      <c r="CD3116" s="267"/>
      <c r="CE3116" s="267"/>
      <c r="CF3116" s="267"/>
      <c r="CG3116" s="267"/>
      <c r="CH3116" s="267"/>
      <c r="CI3116" s="267"/>
      <c r="CJ3116" s="267"/>
      <c r="CK3116" s="267"/>
      <c r="CL3116" s="265"/>
      <c r="CM3116" s="272"/>
      <c r="CN3116" s="264"/>
      <c r="CO3116" s="217"/>
      <c r="CP3116" s="226"/>
      <c r="CQ3116" s="226"/>
      <c r="CR3116" s="226"/>
      <c r="CS3116" s="218"/>
      <c r="CT3116" s="218"/>
      <c r="CU3116" s="218"/>
      <c r="CV3116" s="218"/>
      <c r="CW3116" s="218"/>
      <c r="CX3116" s="218"/>
      <c r="CY3116" s="218"/>
      <c r="CZ3116" s="218"/>
      <c r="DA3116" s="218"/>
    </row>
    <row r="3117" spans="1:105" s="120" customFormat="1" ht="15" customHeight="1">
      <c r="A3117" s="228"/>
      <c r="B3117" s="617"/>
      <c r="C3117" s="610"/>
      <c r="D3117" s="237"/>
      <c r="E3117" s="237"/>
      <c r="F3117" s="243"/>
      <c r="G3117" s="122">
        <v>2.7</v>
      </c>
      <c r="H3117" s="84"/>
      <c r="I3117" s="84"/>
      <c r="J3117" s="84"/>
      <c r="K3117" s="84"/>
      <c r="L3117" s="84"/>
      <c r="M3117" s="84"/>
      <c r="N3117" s="84"/>
      <c r="O3117" s="84"/>
      <c r="P3117" s="84"/>
      <c r="Q3117" s="84"/>
      <c r="R3117" s="84"/>
      <c r="S3117" s="84"/>
      <c r="T3117" s="84"/>
      <c r="U3117" s="84"/>
      <c r="V3117" s="84"/>
      <c r="W3117" s="84"/>
      <c r="X3117" s="84"/>
      <c r="Y3117" s="84"/>
      <c r="Z3117" s="84"/>
      <c r="AA3117" s="84"/>
      <c r="AB3117" s="84"/>
      <c r="AC3117" s="80"/>
      <c r="AD3117" s="80"/>
      <c r="AE3117" s="80"/>
      <c r="AF3117" s="80"/>
      <c r="AG3117" s="80"/>
      <c r="AH3117" s="80"/>
      <c r="AI3117" s="80"/>
      <c r="AJ3117" s="80"/>
      <c r="AK3117" s="80"/>
      <c r="AL3117" s="80"/>
      <c r="AM3117" s="240"/>
      <c r="AN3117" s="240"/>
      <c r="AO3117" s="240"/>
      <c r="AP3117" s="240"/>
      <c r="AQ3117" s="240"/>
      <c r="AR3117" s="240"/>
      <c r="AS3117" s="240"/>
      <c r="AT3117" s="256"/>
      <c r="AU3117" s="256"/>
      <c r="AV3117" s="259"/>
      <c r="AW3117" s="259"/>
      <c r="AX3117" s="256"/>
      <c r="AY3117" s="256"/>
      <c r="AZ3117" s="256"/>
      <c r="BA3117" s="256"/>
      <c r="BB3117" s="256"/>
      <c r="BC3117" s="256"/>
      <c r="BD3117" s="256"/>
      <c r="BE3117" s="256"/>
      <c r="BF3117" s="256"/>
      <c r="BG3117" s="256"/>
      <c r="BH3117" s="256"/>
      <c r="BI3117" s="256"/>
      <c r="BJ3117" s="256"/>
      <c r="BK3117" s="256"/>
      <c r="BL3117" s="262"/>
      <c r="BM3117" s="262"/>
      <c r="BN3117" s="262"/>
      <c r="BO3117" s="262"/>
      <c r="BP3117" s="262"/>
      <c r="BQ3117" s="262"/>
      <c r="BR3117" s="270"/>
      <c r="BS3117" s="270"/>
      <c r="BT3117" s="270"/>
      <c r="BU3117" s="270"/>
      <c r="BV3117" s="270"/>
      <c r="BW3117" s="270"/>
      <c r="BX3117" s="256"/>
      <c r="BY3117" s="256"/>
      <c r="BZ3117" s="256"/>
      <c r="CA3117" s="267"/>
      <c r="CB3117" s="267"/>
      <c r="CC3117" s="274"/>
      <c r="CD3117" s="267"/>
      <c r="CE3117" s="267"/>
      <c r="CF3117" s="267"/>
      <c r="CG3117" s="267"/>
      <c r="CH3117" s="267"/>
      <c r="CI3117" s="267"/>
      <c r="CJ3117" s="267"/>
      <c r="CK3117" s="267"/>
      <c r="CL3117" s="265"/>
      <c r="CM3117" s="272"/>
      <c r="CN3117" s="264"/>
      <c r="CO3117" s="217"/>
      <c r="CP3117" s="226"/>
      <c r="CQ3117" s="226"/>
      <c r="CR3117" s="226"/>
      <c r="CS3117" s="218"/>
      <c r="CT3117" s="218"/>
      <c r="CU3117" s="218"/>
      <c r="CV3117" s="218"/>
      <c r="CW3117" s="218"/>
      <c r="CX3117" s="218"/>
      <c r="CY3117" s="218"/>
      <c r="CZ3117" s="218"/>
      <c r="DA3117" s="218"/>
    </row>
    <row r="3118" spans="1:105" s="120" customFormat="1" ht="15" customHeight="1">
      <c r="A3118" s="228"/>
      <c r="B3118" s="617"/>
      <c r="C3118" s="610"/>
      <c r="D3118" s="237"/>
      <c r="E3118" s="237"/>
      <c r="F3118" s="243"/>
      <c r="G3118" s="122">
        <v>3</v>
      </c>
      <c r="H3118" s="84"/>
      <c r="I3118" s="84"/>
      <c r="J3118" s="84"/>
      <c r="K3118" s="84"/>
      <c r="L3118" s="84"/>
      <c r="M3118" s="84"/>
      <c r="N3118" s="84"/>
      <c r="O3118" s="84"/>
      <c r="P3118" s="84"/>
      <c r="Q3118" s="84"/>
      <c r="R3118" s="84"/>
      <c r="S3118" s="84"/>
      <c r="T3118" s="84"/>
      <c r="U3118" s="84"/>
      <c r="V3118" s="84"/>
      <c r="W3118" s="84"/>
      <c r="X3118" s="84"/>
      <c r="Y3118" s="84"/>
      <c r="Z3118" s="84"/>
      <c r="AA3118" s="84"/>
      <c r="AB3118" s="84"/>
      <c r="AC3118" s="80"/>
      <c r="AD3118" s="80"/>
      <c r="AE3118" s="80"/>
      <c r="AF3118" s="80"/>
      <c r="AG3118" s="80"/>
      <c r="AH3118" s="80"/>
      <c r="AI3118" s="80"/>
      <c r="AJ3118" s="80"/>
      <c r="AK3118" s="80"/>
      <c r="AL3118" s="80"/>
      <c r="AM3118" s="240"/>
      <c r="AN3118" s="240"/>
      <c r="AO3118" s="240"/>
      <c r="AP3118" s="240"/>
      <c r="AQ3118" s="240"/>
      <c r="AR3118" s="240"/>
      <c r="AS3118" s="240"/>
      <c r="AT3118" s="256"/>
      <c r="AU3118" s="256"/>
      <c r="AV3118" s="259"/>
      <c r="AW3118" s="259"/>
      <c r="AX3118" s="256"/>
      <c r="AY3118" s="256"/>
      <c r="AZ3118" s="256"/>
      <c r="BA3118" s="256"/>
      <c r="BB3118" s="256"/>
      <c r="BC3118" s="256"/>
      <c r="BD3118" s="256"/>
      <c r="BE3118" s="256"/>
      <c r="BF3118" s="256"/>
      <c r="BG3118" s="256"/>
      <c r="BH3118" s="256"/>
      <c r="BI3118" s="256"/>
      <c r="BJ3118" s="256"/>
      <c r="BK3118" s="256"/>
      <c r="BL3118" s="262"/>
      <c r="BM3118" s="262"/>
      <c r="BN3118" s="262"/>
      <c r="BO3118" s="262"/>
      <c r="BP3118" s="262"/>
      <c r="BQ3118" s="262"/>
      <c r="BR3118" s="270"/>
      <c r="BS3118" s="270"/>
      <c r="BT3118" s="270"/>
      <c r="BU3118" s="270"/>
      <c r="BV3118" s="270"/>
      <c r="BW3118" s="270"/>
      <c r="BX3118" s="256"/>
      <c r="BY3118" s="256"/>
      <c r="BZ3118" s="256"/>
      <c r="CA3118" s="267"/>
      <c r="CB3118" s="267"/>
      <c r="CC3118" s="274"/>
      <c r="CD3118" s="267"/>
      <c r="CE3118" s="267"/>
      <c r="CF3118" s="267"/>
      <c r="CG3118" s="267"/>
      <c r="CH3118" s="267"/>
      <c r="CI3118" s="267"/>
      <c r="CJ3118" s="267"/>
      <c r="CK3118" s="267"/>
      <c r="CL3118" s="265"/>
      <c r="CM3118" s="272"/>
      <c r="CN3118" s="264"/>
      <c r="CO3118" s="217"/>
      <c r="CP3118" s="226"/>
      <c r="CQ3118" s="226"/>
      <c r="CR3118" s="226"/>
      <c r="CS3118" s="218"/>
      <c r="CT3118" s="218"/>
      <c r="CU3118" s="218"/>
      <c r="CV3118" s="218"/>
      <c r="CW3118" s="218"/>
      <c r="CX3118" s="218"/>
      <c r="CY3118" s="218"/>
      <c r="CZ3118" s="218"/>
      <c r="DA3118" s="218"/>
    </row>
    <row r="3119" spans="1:105" s="120" customFormat="1" ht="15" customHeight="1">
      <c r="A3119" s="228"/>
      <c r="B3119" s="617"/>
      <c r="C3119" s="610"/>
      <c r="D3119" s="237"/>
      <c r="E3119" s="237"/>
      <c r="F3119" s="244"/>
      <c r="G3119" s="123">
        <v>3.9</v>
      </c>
      <c r="H3119" s="85"/>
      <c r="I3119" s="85"/>
      <c r="J3119" s="85"/>
      <c r="K3119" s="85"/>
      <c r="L3119" s="85"/>
      <c r="M3119" s="85"/>
      <c r="N3119" s="85"/>
      <c r="O3119" s="85"/>
      <c r="P3119" s="85"/>
      <c r="Q3119" s="85"/>
      <c r="R3119" s="85"/>
      <c r="S3119" s="85"/>
      <c r="T3119" s="85"/>
      <c r="U3119" s="85"/>
      <c r="V3119" s="85"/>
      <c r="W3119" s="85"/>
      <c r="X3119" s="85"/>
      <c r="Y3119" s="85"/>
      <c r="Z3119" s="85"/>
      <c r="AA3119" s="85"/>
      <c r="AB3119" s="85"/>
      <c r="AC3119" s="81"/>
      <c r="AD3119" s="81"/>
      <c r="AE3119" s="81"/>
      <c r="AF3119" s="81"/>
      <c r="AG3119" s="81"/>
      <c r="AH3119" s="81"/>
      <c r="AI3119" s="81"/>
      <c r="AJ3119" s="81"/>
      <c r="AK3119" s="81"/>
      <c r="AL3119" s="81"/>
      <c r="AM3119" s="240"/>
      <c r="AN3119" s="240"/>
      <c r="AO3119" s="240"/>
      <c r="AP3119" s="240"/>
      <c r="AQ3119" s="240"/>
      <c r="AR3119" s="240"/>
      <c r="AS3119" s="240"/>
      <c r="AT3119" s="256"/>
      <c r="AU3119" s="256"/>
      <c r="AV3119" s="259"/>
      <c r="AW3119" s="259"/>
      <c r="AX3119" s="256"/>
      <c r="AY3119" s="256"/>
      <c r="AZ3119" s="256"/>
      <c r="BA3119" s="256"/>
      <c r="BB3119" s="256"/>
      <c r="BC3119" s="256"/>
      <c r="BD3119" s="256"/>
      <c r="BE3119" s="256"/>
      <c r="BF3119" s="256"/>
      <c r="BG3119" s="256"/>
      <c r="BH3119" s="256"/>
      <c r="BI3119" s="256"/>
      <c r="BJ3119" s="256"/>
      <c r="BK3119" s="256"/>
      <c r="BL3119" s="262"/>
      <c r="BM3119" s="262"/>
      <c r="BN3119" s="262"/>
      <c r="BO3119" s="262"/>
      <c r="BP3119" s="262"/>
      <c r="BQ3119" s="262"/>
      <c r="BR3119" s="270"/>
      <c r="BS3119" s="270"/>
      <c r="BT3119" s="270"/>
      <c r="BU3119" s="270"/>
      <c r="BV3119" s="270"/>
      <c r="BW3119" s="270"/>
      <c r="BX3119" s="256"/>
      <c r="BY3119" s="256"/>
      <c r="BZ3119" s="256"/>
      <c r="CA3119" s="267"/>
      <c r="CB3119" s="267"/>
      <c r="CC3119" s="274"/>
      <c r="CD3119" s="267"/>
      <c r="CE3119" s="267"/>
      <c r="CF3119" s="267"/>
      <c r="CG3119" s="267"/>
      <c r="CH3119" s="267"/>
      <c r="CI3119" s="267"/>
      <c r="CJ3119" s="267"/>
      <c r="CK3119" s="267"/>
      <c r="CL3119" s="265"/>
      <c r="CM3119" s="272"/>
      <c r="CN3119" s="264"/>
      <c r="CO3119" s="217"/>
      <c r="CP3119" s="226"/>
      <c r="CQ3119" s="226"/>
      <c r="CR3119" s="226"/>
      <c r="CS3119" s="218"/>
      <c r="CT3119" s="218"/>
      <c r="CU3119" s="218"/>
      <c r="CV3119" s="218"/>
      <c r="CW3119" s="218"/>
      <c r="CX3119" s="218"/>
      <c r="CY3119" s="218"/>
      <c r="CZ3119" s="218"/>
      <c r="DA3119" s="218"/>
    </row>
    <row r="3120" spans="1:105" s="120" customFormat="1" ht="15" customHeight="1">
      <c r="A3120" s="229"/>
      <c r="B3120" s="618"/>
      <c r="C3120" s="611"/>
      <c r="D3120" s="238"/>
      <c r="E3120" s="238"/>
      <c r="F3120" s="245" t="s">
        <v>83</v>
      </c>
      <c r="G3120" s="246"/>
      <c r="H3120" s="82"/>
      <c r="I3120" s="82"/>
      <c r="J3120" s="82"/>
      <c r="K3120" s="82"/>
      <c r="L3120" s="82"/>
      <c r="M3120" s="82"/>
      <c r="N3120" s="82"/>
      <c r="O3120" s="82"/>
      <c r="P3120" s="82"/>
      <c r="Q3120" s="82"/>
      <c r="R3120" s="82"/>
      <c r="S3120" s="82"/>
      <c r="T3120" s="82"/>
      <c r="U3120" s="82"/>
      <c r="V3120" s="82"/>
      <c r="W3120" s="82"/>
      <c r="X3120" s="82"/>
      <c r="Y3120" s="82"/>
      <c r="Z3120" s="82"/>
      <c r="AA3120" s="82"/>
      <c r="AB3120" s="82"/>
      <c r="AC3120" s="35"/>
      <c r="AD3120" s="35"/>
      <c r="AE3120" s="35"/>
      <c r="AF3120" s="35"/>
      <c r="AG3120" s="35"/>
      <c r="AH3120" s="35"/>
      <c r="AI3120" s="35"/>
      <c r="AJ3120" s="35"/>
      <c r="AK3120" s="35"/>
      <c r="AL3120" s="35"/>
      <c r="AM3120" s="241"/>
      <c r="AN3120" s="241"/>
      <c r="AO3120" s="241"/>
      <c r="AP3120" s="241"/>
      <c r="AQ3120" s="241"/>
      <c r="AR3120" s="241"/>
      <c r="AS3120" s="241"/>
      <c r="AT3120" s="257"/>
      <c r="AU3120" s="257"/>
      <c r="AV3120" s="260"/>
      <c r="AW3120" s="260"/>
      <c r="AX3120" s="257"/>
      <c r="AY3120" s="257"/>
      <c r="AZ3120" s="257"/>
      <c r="BA3120" s="257"/>
      <c r="BB3120" s="257"/>
      <c r="BC3120" s="257"/>
      <c r="BD3120" s="257"/>
      <c r="BE3120" s="257"/>
      <c r="BF3120" s="257"/>
      <c r="BG3120" s="257"/>
      <c r="BH3120" s="257"/>
      <c r="BI3120" s="257"/>
      <c r="BJ3120" s="257"/>
      <c r="BK3120" s="257"/>
      <c r="BL3120" s="263"/>
      <c r="BM3120" s="263"/>
      <c r="BN3120" s="263"/>
      <c r="BO3120" s="263"/>
      <c r="BP3120" s="263"/>
      <c r="BQ3120" s="263"/>
      <c r="BR3120" s="271"/>
      <c r="BS3120" s="271"/>
      <c r="BT3120" s="271"/>
      <c r="BU3120" s="271"/>
      <c r="BV3120" s="271"/>
      <c r="BW3120" s="271"/>
      <c r="BX3120" s="257"/>
      <c r="BY3120" s="257"/>
      <c r="BZ3120" s="257"/>
      <c r="CA3120" s="268"/>
      <c r="CB3120" s="268"/>
      <c r="CC3120" s="275"/>
      <c r="CD3120" s="268"/>
      <c r="CE3120" s="268"/>
      <c r="CF3120" s="268"/>
      <c r="CG3120" s="268"/>
      <c r="CH3120" s="268"/>
      <c r="CI3120" s="268"/>
      <c r="CJ3120" s="268"/>
      <c r="CK3120" s="268"/>
      <c r="CL3120" s="265"/>
      <c r="CM3120" s="272"/>
      <c r="CN3120" s="264"/>
      <c r="CO3120" s="217"/>
      <c r="CP3120" s="226"/>
      <c r="CQ3120" s="226"/>
      <c r="CR3120" s="226"/>
      <c r="CS3120" s="218"/>
      <c r="CT3120" s="218"/>
      <c r="CU3120" s="218"/>
      <c r="CV3120" s="218"/>
      <c r="CW3120" s="218"/>
      <c r="CX3120" s="218"/>
      <c r="CY3120" s="218"/>
      <c r="CZ3120" s="218"/>
      <c r="DA3120" s="218"/>
    </row>
    <row r="3121" spans="1:105" s="120" customFormat="1" ht="15" customHeight="1">
      <c r="A3121" s="227">
        <f>A3105+1</f>
        <v>386</v>
      </c>
      <c r="B3121" s="616" t="s">
        <v>1487</v>
      </c>
      <c r="C3121" s="622" t="s">
        <v>1488</v>
      </c>
      <c r="D3121" s="236">
        <v>44691</v>
      </c>
      <c r="E3121" s="236" t="s">
        <v>1195</v>
      </c>
      <c r="F3121" s="253" t="s">
        <v>80</v>
      </c>
      <c r="G3121" s="254"/>
      <c r="H3121" s="82"/>
      <c r="I3121" s="82"/>
      <c r="J3121" s="82"/>
      <c r="K3121" s="82"/>
      <c r="L3121" s="82"/>
      <c r="M3121" s="82"/>
      <c r="N3121" s="82"/>
      <c r="O3121" s="82"/>
      <c r="P3121" s="82"/>
      <c r="Q3121" s="82" t="s">
        <v>57</v>
      </c>
      <c r="R3121" s="82" t="s">
        <v>57</v>
      </c>
      <c r="S3121" s="82" t="s">
        <v>57</v>
      </c>
      <c r="T3121" s="82" t="s">
        <v>57</v>
      </c>
      <c r="U3121" s="82" t="s">
        <v>57</v>
      </c>
      <c r="V3121" s="82"/>
      <c r="W3121" s="82" t="s">
        <v>58</v>
      </c>
      <c r="X3121" s="82" t="s">
        <v>58</v>
      </c>
      <c r="Y3121" s="82" t="s">
        <v>58</v>
      </c>
      <c r="Z3121" s="82" t="s">
        <v>58</v>
      </c>
      <c r="AA3121" s="82" t="s">
        <v>58</v>
      </c>
      <c r="AB3121" s="82" t="s">
        <v>58</v>
      </c>
      <c r="AC3121" s="82"/>
      <c r="AD3121" s="82" t="s">
        <v>58</v>
      </c>
      <c r="AE3121" s="82" t="s">
        <v>58</v>
      </c>
      <c r="AF3121" s="82" t="s">
        <v>58</v>
      </c>
      <c r="AG3121" s="82" t="s">
        <v>58</v>
      </c>
      <c r="AH3121" s="82" t="s">
        <v>58</v>
      </c>
      <c r="AI3121" s="82" t="s">
        <v>1443</v>
      </c>
      <c r="AJ3121" s="82"/>
      <c r="AK3121" s="82" t="s">
        <v>57</v>
      </c>
      <c r="AL3121" s="82" t="s">
        <v>57</v>
      </c>
      <c r="AM3121" s="239">
        <f>COUNTIF(H3121:AL3121,"PH")+COUNTIF(H3121:AL3121,"PH/L")+COUNTIF(H3121:AL3121,"PM")</f>
        <v>0</v>
      </c>
      <c r="AN3121" s="239">
        <f>COUNTIF(H3121:AL3121,"PD")+COUNTIF(H3121:AL3121,"PDD")+COUNTIF(H3121:AL3121,"P/DS")/2+COUNTIF(H3121:AL3121,"PMD")</f>
        <v>7.5</v>
      </c>
      <c r="AO3121" s="239">
        <f>COUNTIF(H3121:AL3121,"PN")+COUNTIF(H3121:AL3121,"P/NS")/2+COUNTIF(H3121:AL3121,"PH")+COUNTIF(H3121:AL3121,"PH/F")/2+COUNTIF(H3121:AL3121,"PH/L")/2+COUNTIF(H3121:AL3121,"PM")</f>
        <v>11</v>
      </c>
      <c r="AP3121" s="239">
        <f>COUNTIF(H3121:AL3121,"BH")+COUNTIF(H3121:AL3121,"AL/BL")+COUNTIF(H3121:AL3121,"UL/BL")+COUNTIF(H3121:AL3121,"BM")</f>
        <v>0</v>
      </c>
      <c r="AQ3121" s="239">
        <f>COUNTIF(H3121:AL3121,"DS")+COUNTIF(H3121:AL3121,"AL/DS")/2+COUNTIF(H3121:AL3121,"UL/DS")/2+COUNTIF(H3121:AL3121,"CT")+COUNTIF(H3121:AL3121,"MD")</f>
        <v>0</v>
      </c>
      <c r="AR3121" s="239">
        <f>COUNTIF(H3121:AL3121,"NS")+COUNTIF(H3121:AL3121,"AL/NS")/2+COUNTIF(H3121:AL3121,"UL/NS")/2+COUNTIF(H3121:AL3121,"BH")+COUNTIF(H3121:AL3121,"AL/BF")/2+COUNTIF(H3121:AL3121,"AL/BL")/2+COUNTIF(H3121:AL3121,"UL/BL")/2+COUNTIF(H3121:AL3121,"UL/BF")/2+COUNTIF(H3121:AL3121,"BM")</f>
        <v>0</v>
      </c>
      <c r="AS3121" s="239">
        <f>COUNTIF(H3121:AL3121,"AL")+COUNTIF(H3121:AL3121,"AL/DS")/2+COUNTIF(H3121:AL3121,"AL/NS")/2+COUNTIF(H3121:AL3121,"NH")+COUNTIF(H3121:AL3121,"SL")+COUNTIF(H3121:AL3121,"NHD")+COUNTIF(H3121:AL3121,"B")+COUNTIF(H3121:AL3121,"HL")+COUNTIF(H3121:AL3121,"AL/BF")/2+COUNTIF(H3121:AL3121,"AL/BL")/2</f>
        <v>0</v>
      </c>
      <c r="AT3121" s="255">
        <f>COUNTIF(H3121:AL3121,"PD")+COUNTIF(H3121:AL3121,"PN")+COUNTIF(H3121:AL3121,"P/DS")/2+COUNTIF(H3121:AL3121,"P/NS")/2+COUNTIF(H3121:AL3121,"DS")+COUNTIF(H3121:AL3121,"NS")+COUNTIF(H3121:AL3121,"AL")+COUNTIF(H3121:AL3121,"AL/DS")+COUNTIF(H3121:AL3121,"AL/NS")+COUNTIF(H3121:AL3121,"NH")+COUNTIF(H3121:AL3121,"SL")+COUNTIF(H3121:AL3121,"UL/DS")/2+COUNTIF(H3121:AL3121,"UL/NS")/2+COUNTIF(H3121:AL3121,"CT")+COUNTIF(H3121:AL3121,"NHD")+COUNTIF(H3121:AL3121,"PDD")+COUNTIF(H3121:AL3121,"B")+COUNTIF(H3121:AL3121,"HL")+COUNTIF(H3121:AL3121,"PH")+COUNTIF(H3121:AL3121,"BH")+COUNTIF(H3121:AL3121,"AL/BF")+COUNTIF(H3121:AL3121,"AL/BL")+COUNTIF(H3121:AL3121,"UL/BF")/2+COUNTIF(H3121:AL3121,"UL/BL")/2+COUNTIF(H3121:AL3121,"PH/F")/2+COUNTIF(H3121:AL3121,"PH/L")/2+COUNTIF(H3121:AL3121,"MD")+COUNTIF(H3121:AL3121,"PMD")+COUNTIF(H3121:AL3121,"PM")+COUNTIF(H3121:AL3121,"BM")</f>
        <v>18.5</v>
      </c>
      <c r="AU3121" s="255">
        <f>COUNTIF(H3121:AL3121,"P/DS")/2+COUNTIF(H3121:AL3121,"P/NS")/2+COUNTIF(H3121:AL3121,"IL")+COUNTIF(H3121:AL3121,"NL")+COUNTIF(H3121:AL3121,"UL")+COUNTIF(H3121:AL3121,"UL/DS")/2+COUNTIF(H3121:AL3121,"UL/NS")/2+COUNTIF(H3121:AL3121,"KT")+COUNTIF(H3121:AL3121,"UL/BF")/2+COUNTIF(H3121:AL3121,"UL/BL")/2+COUNTIF(H3121:AL3121,"PH/F")/2+COUNTIF(H3121:AL3121,"PH/L")/2+COUNTIF(H3121:AL3121,"NB")</f>
        <v>0.5</v>
      </c>
      <c r="AV3121" s="258">
        <f>COUNTIF(H3121:AL3121,"PN")+COUNTIF(H3121:AL3121,"TVD")+COUNTIF(H3121:AL3121,"PH")+COUNTIF(H3121:AL3121,"PM")+COUNTIF(H3121:AL3121,"PDD")-COUNTIFS(H3121:AL3121,"PN",H3128:AL3128,"&gt;=3")-COUNTIFS(H3121:AL3121,"PM",H3128:AL3128,"&gt;=3")</f>
        <v>11</v>
      </c>
      <c r="AW3121" s="258">
        <f>COUNTIF(H3121:AL3121,"NS")+COUNTIF(H3121:AL3121,"D")+COUNTIF(H3121:AL3121,"BH")+COUNTIF(H3121:AL3121,"NHD")+COUNTIF(H3121:AL3121,"BM")-COUNTIFS(H3121:AL3121,"NS",H3128:AL3128,"&gt;=3")-COUNTIFS(H3121:AL3121,"BH",H3128:AL3128,"&gt;=3")-COUNTIFS(H3121:AL3121,"BM",H3128:AL3128,"&gt;=3")</f>
        <v>0</v>
      </c>
      <c r="AX3121" s="255">
        <f>COUNTIF(H3121:AL3121,"AL")+COUNTIF(H3121:AL3121,"AL/DS")/2+COUNTIF(H3121:AL3121,"AL/NS")/2+COUNTIF(H3121:AL3121,"AL/BF")+COUNTIF(H3121:AL3121,"AL/BL")/2</f>
        <v>0</v>
      </c>
      <c r="AY3121" s="255">
        <f>COUNTIF(H3121:AL3121,"SL")</f>
        <v>0</v>
      </c>
      <c r="AZ3121" s="255">
        <f>COUNTIF(H3121:AL3121,"NH")</f>
        <v>0</v>
      </c>
      <c r="BA3121" s="255">
        <f>COUNTIF(H3121:AL3121,"HL")</f>
        <v>0</v>
      </c>
      <c r="BB3121" s="255">
        <f>COUNTIF(G3121:AL3121,"P/DS")/2+COUNTIF(G3121:AL3121,"P/NS")/2+COUNTIF(G3121:AL3121,"UL")+COUNTIF(G3121:AL3121,"UL/DS")/2+COUNTIF(G3121:AL3121,"UL/NS")/2+COUNTIF(G3121:AL3121,"UL/BL")/2+COUNTIF(G3121:AL3121,"UL/BF")/2+COUNTIF(G3121:AL3121,"PH/F")/2+COUNTIF(G3121:AL3121,"PH/L")/2</f>
        <v>0.5</v>
      </c>
      <c r="BC3121" s="255">
        <f>COUNTIF(H3121:AL3121,"NB")</f>
        <v>0</v>
      </c>
      <c r="BD3121" s="255">
        <f>COUNTIF(H3121:AL3121,"NL")</f>
        <v>0</v>
      </c>
      <c r="BE3121" s="255">
        <f>COUNTIF(H3121:AL3121,"IL")</f>
        <v>0</v>
      </c>
      <c r="BF3121" s="255">
        <f>COUNTIF(H3121:AL3121,"KT")</f>
        <v>0</v>
      </c>
      <c r="BG3121" s="255">
        <f>COUNTIF(H3121:AL3121,"L70")</f>
        <v>0</v>
      </c>
      <c r="BH3121" s="255">
        <f>COUNTIF(H3121:AL3121,"MD")</f>
        <v>0</v>
      </c>
      <c r="BI3121" s="255">
        <f>COUNTIF(H3121:AL3121,"PMD")</f>
        <v>0</v>
      </c>
      <c r="BJ3121" s="255">
        <f>COUNTIF(H3121:AL3121,"PM")</f>
        <v>0</v>
      </c>
      <c r="BK3121" s="255">
        <f>COUNTIF(H3121:AL3121,"BM")</f>
        <v>0</v>
      </c>
      <c r="BL3121" s="261">
        <f>SUMIF(H3121:AL3121,"PD",H3122:AL3122)+SUMIF(H3121:AL3121,"PN",H3122:AL3122)+SUMIF(H3121:AL3121,"P/DS",H3122:AL3122)+SUMIF(H3121:AL3121,"PN/F",H3122:AL3122)+SUMIF(H3121:AL3121,"PN/L",H3122:AL3122)+SUMIF(H3121:AL3121,"TV",H3122:AL3122)+SUMIF(H3121:AL3121,"TVD",H3122:AL3122)+SUMIF(H3121:AL3121,"PDD",H3122:AL3122)</f>
        <v>35.5</v>
      </c>
      <c r="BM3121" s="261">
        <f>SUMIF(H3121:AL3121,"PD",H3123:AL3123)+SUMIF(H3121:AL3121,"PN",H3123:AL3123)+SUMIF(H3121:AL3121,"P/DS",H3123:AL3123)+SUMIF(H3121:AL3121,"PN/F",H3123:AL3123)+SUMIF(H3121:AL3121,"PN/L",H3123:AL3123)+SUMIF(H3121:AL3121,"TV",H3123:AL3123)+SUMIF(H3121:AL3121,"TVD",H3123:AL3123)+SUMIF(H3121:AL3121,"PDD",H3123:AL3123)+SUMIF(H3121:AL3121,"PMD",H3123:AL3123)</f>
        <v>4.5</v>
      </c>
      <c r="BN3121" s="261">
        <f>SUMIF(H3121:AL3121,"PD",H3124:AL3124)+SUMIF(H3121:AL3121,"PN",H3124:AL3124)+SUMIF(H3121:AL3121,"P/DS",H3124:AL3124)+SUMIF(H3121:AL3121,"PN/F",H3124:AL3124)+SUMIF(H3121:AL3121,"PN/L",H3124:AL3124)+SUMIF(H3121:AL3121,"TV",H3124:AL3124)+SUMIF(H3121:AL3121,"TVD",H3124:AL3124)</f>
        <v>0</v>
      </c>
      <c r="BO3121" s="261">
        <f>SUMIF(H3121:AL3121,"PD",H3125:AL3125)+SUMIF(H3121:AL3121,"PN",H3125:AL3125)+SUMIF(H3121:AL3121,"P/DS",H3125:AL3125)+SUMIF(H3121:AL3121,"PN/F",H3125:AL3125)+SUMIF(H3121:AL3121,"PN/L",H3125:AL3125)+SUMIF(H3121:AL3121,"TV",H3125:AL3125)+SUMIF(H3121:AL3121,"TVD",H3125:AL3125)</f>
        <v>0</v>
      </c>
      <c r="BP3121" s="261">
        <f>SUMIF(H3121:AL3121,"PD",H3126:AL3126)+SUMIF(H3121:AL3121,"PN",H3126:AL3126)+SUMIF(H3121:AL3121,"P/DS",H3126:AL3126)+SUMIF(H3121:AL3121,"PN/F",H3126:AL3126)+SUMIF(H3121:AL3121,"PN/L",H3126:AL3126)+SUMIF(H3121:AL3121,"TV",H3126:AL3126)+SUMIF(H3121:AL3121,"TVD",H3126:AL3126)+SUMIF(H3121:AL3121,"PDD",H3126:AL3126)+SUMIF(H3121:AL3121,"PH",H3126:AL3126)+SUMIF(H3121:AL3121,"PM",H3126:AL3126)</f>
        <v>0</v>
      </c>
      <c r="BQ3121" s="261">
        <f>SUMIF(H3121:AL3121,"PD",H3127:AL3127)+SUMIF(H3121:AL3121,"PN",H3127:AL3127)+SUMIF(H3121:AL3121,"P/DS",H3127:AL3127)+SUMIF(H3121:AL3121,"PN/F",H3127:AL3127)+SUMIF(H3121:AL3121,"PN/L",H3127:AL3127)+SUMIF(H3121:AL3121,"TV",H3127:AL3127)+SUMIF(H3121:AL3121,"TVD",H3127:AL3127)+SUMIF(H3121:AL3121,"PDD",H3127:AL3127)+SUMIF(H3121:AL3121,"PH",H3127:AL3127)+SUMIF(H3121:AL3121,"PM",H3127:AL3127)</f>
        <v>0</v>
      </c>
      <c r="BR3121" s="269">
        <f>SUM(H3122:AL3122)-BL3121</f>
        <v>0</v>
      </c>
      <c r="BS3121" s="269">
        <f>SUM(H3123:AL3123)-BM3121</f>
        <v>0</v>
      </c>
      <c r="BT3121" s="269">
        <f>SUM(H3124:AL3124)-BN3121</f>
        <v>0</v>
      </c>
      <c r="BU3121" s="269">
        <f>SUM(H3125:AL3125)-BO3121</f>
        <v>0</v>
      </c>
      <c r="BV3121" s="269">
        <f>SUM(H3126:AL3126)-BP3121</f>
        <v>0</v>
      </c>
      <c r="BW3121" s="269">
        <f>SUM(H3127:AL3127)-BQ3121</f>
        <v>0</v>
      </c>
      <c r="BX3121" s="255">
        <f>SUMIF(H3121:AL3121,"PD",H3128:AL3128)+SUMIF(H3121:AL3121,"PN",H3128:AL3128)+SUMIF(H3121:AL3121,"P/DS",H3128:AL3128)+SUMIF(H3121:AL3121,"PN/F",H3128:AL3128)+SUMIF(H3121:AL3121,"PN/L",H3128:AL3128)</f>
        <v>0</v>
      </c>
      <c r="BY3121" s="255">
        <f>SUM(H3128:AL3128)-BX3121</f>
        <v>0</v>
      </c>
      <c r="BZ3121" s="255">
        <f t="shared" ref="BZ3121" si="1004">+SUM(BL3121:BW3128)</f>
        <v>40</v>
      </c>
      <c r="CA3121" s="266">
        <f>(COUNTIFS(H3121:AL3121,"PD",H3122:AL3122,"&gt;=2"))*0.5-IF(CN3121="VP",COUNTIFS($H$16:$AL$16,"SAT",H3121:AL3121,"PD",H3122:AL3122,"&gt;=2"))*0.5</f>
        <v>3.5</v>
      </c>
      <c r="CB3121" s="266">
        <f>(COUNTIFS(H3121:AL3121,"PN",H3123:AL3123,"&gt;=0.5",H3122:AL3122,"&gt;=1.5"))*0.5+COUNTIFS(H3121:AL3121,"PDD",H3123:AL3123,"&gt;=0.5",H3122:AL3122,"&gt;=1.5")*0.5</f>
        <v>4.5</v>
      </c>
      <c r="CC3121" s="273">
        <f>(COUNTIFS(H3121:AL3121,"TV",H3123:AL3123,"&gt;=10"))*0.5+(COUNTIFS(H3121:AL3121,"PMD",H3123:AL3123,"&gt;=2"))*0.5</f>
        <v>0</v>
      </c>
      <c r="CD3121" s="266">
        <f>(COUNTIFS(H3121:AL3121,"TVD",H3125:AL3125,"&gt;=6.5",H3123:AL3123,"&gt;=3.5"))*0.5</f>
        <v>0</v>
      </c>
      <c r="CE3121" s="266">
        <f>(COUNTIFS(H3121:AL3121,"PD",H3126:AL3126,"&gt;=10"))*0.5</f>
        <v>0</v>
      </c>
      <c r="CF3121" s="266">
        <f>(COUNTIFS(H3121:AL3121,"PDD",H3126:AL3126,"&gt;=3.5",H3127:AL3127,"&gt;=6.5")+COUNTIFS(H3121:AL3121,"PH",H3127:AL3127,"&gt;=0.5",H3126:AL3126,"&gt;=1.5")+COUNTIFS(H3121:AL3121,"PM",H3127:AL3127,"&gt;=0.5",H3126:AL3126,"&gt;=1.5"))*0.5</f>
        <v>0</v>
      </c>
      <c r="CG3121" s="266">
        <f>(COUNTIFS(H3121:AL3121,"DS",H3122:AL3122,"&gt;=2")+COUNTIFS(H3121:AL3121,"AL/DS",H3122:AL3122,"&gt;=2"))*0.5-IF(CN3121="VP",COUNTIFS($H$16:$AL$16,"SAT",H3121:AL3121,"DS",H3122:AL3122,"&gt;=2"))*0.5</f>
        <v>0</v>
      </c>
      <c r="CH3121" s="266">
        <f>(COUNTIFS(H3121:AL3121,"NS",H3123:AL3123,"&gt;=0.5",H3122:AL3122,"&gt;=1.5")+COUNTIFS(H3121:AL3121,"AL/NS",H3123:AL3123,"&gt;=0.5",H3122:AL3122,"&gt;=1.5")+COUNTIFS(H3121:AL3121,"NHD",H3123:AL3123,"&gt;=4.5",H3126:AL3126,"&gt;=2",H3122:AL3122,"&gt;=1.5"))*0.5</f>
        <v>0</v>
      </c>
      <c r="CI3121" s="266">
        <f>(COUNTIF(H3123:AL3123,"&gt;=10")+COUNTIFS(H3121:AL3121,"MD",H3123:AL3123,"&gt;=2")-COUNTIFS(H3121:AL3121,"TV",H3123:AL3123,"&gt;=10"))*0.5</f>
        <v>0</v>
      </c>
      <c r="CJ3121" s="266">
        <f>(COUNTIFS(H3121:AL3121,"D",H3125:AL3125,"&gt;=6.5",H3123:AL3123,"&gt;=3.5"))*0.5</f>
        <v>0</v>
      </c>
      <c r="CK3121" s="266">
        <f>(COUNTIF(H3126:AL3126,"&gt;=10")-COUNTIFS(H3121:AL3121,"PD",H3126:AL3126,"&gt;=10"))*0.5</f>
        <v>0</v>
      </c>
      <c r="CL3121" s="265">
        <f>(COUNTIFS(H3121:AL3121,"NHD",H3126:AL3126,"&gt;=3.5",H3127:AL3127,"&gt;=6.5")+COUNTIFS(H3121:AL3121,"BH",H3126:AL3126,"&gt;=1.5",H3127:AL3127,"&gt;=0.5")+COUNTIFS(H3121:AL3121,"BM",H3126:AL3126,"&gt;=1.5",H3127:AL3127,"&gt;=0.5")+COUNTIFS(H3121:AL3121,"D",H3126:AL3126,"&gt;=1.5",H3127:AL3127,"&gt;=0.5"))*0.5</f>
        <v>0</v>
      </c>
      <c r="CM3121" s="272"/>
      <c r="CN3121" s="264" t="s">
        <v>723</v>
      </c>
      <c r="CO3121" s="193">
        <f t="shared" ref="CO3121" si="1005">+AM3121+AN3121+AO3121+AP3121+AQ3121+AR3121+AS3121+AU3121+BG3121</f>
        <v>19</v>
      </c>
      <c r="CP3121" s="225">
        <f>+SUM(I3122:I3127)-I3128</f>
        <v>0</v>
      </c>
      <c r="CQ3121" s="225">
        <f>+SUM(J3122:J3127)-J3128</f>
        <v>0</v>
      </c>
      <c r="CR3121" s="225">
        <f>+SUM(K3122:K3127)-K3128</f>
        <v>0</v>
      </c>
      <c r="CS3121" s="192"/>
      <c r="CT3121" s="192"/>
      <c r="CU3121" s="192"/>
      <c r="CV3121" s="192"/>
      <c r="CW3121" s="192"/>
      <c r="CX3121" s="192"/>
      <c r="CY3121" s="192"/>
      <c r="CZ3121" s="192"/>
      <c r="DA3121" s="192"/>
    </row>
    <row r="3122" spans="1:105" s="120" customFormat="1" ht="15" customHeight="1">
      <c r="A3122" s="228"/>
      <c r="B3122" s="617"/>
      <c r="C3122" s="610"/>
      <c r="D3122" s="237"/>
      <c r="E3122" s="237"/>
      <c r="F3122" s="242" t="s">
        <v>82</v>
      </c>
      <c r="G3122" s="121">
        <v>1.5</v>
      </c>
      <c r="H3122" s="83"/>
      <c r="I3122" s="83"/>
      <c r="J3122" s="83"/>
      <c r="K3122" s="83"/>
      <c r="L3122" s="83"/>
      <c r="M3122" s="83"/>
      <c r="N3122" s="83"/>
      <c r="O3122" s="83"/>
      <c r="P3122" s="83"/>
      <c r="Q3122" s="83">
        <v>2.5</v>
      </c>
      <c r="R3122" s="83">
        <v>2.5</v>
      </c>
      <c r="S3122" s="83">
        <v>2.5</v>
      </c>
      <c r="T3122" s="83">
        <v>2.5</v>
      </c>
      <c r="U3122" s="83">
        <v>2.5</v>
      </c>
      <c r="V3122" s="83"/>
      <c r="W3122" s="83">
        <v>2</v>
      </c>
      <c r="X3122" s="83">
        <v>2</v>
      </c>
      <c r="Y3122" s="83">
        <v>2</v>
      </c>
      <c r="Z3122" s="83">
        <v>2</v>
      </c>
      <c r="AA3122" s="83">
        <v>2</v>
      </c>
      <c r="AB3122" s="83"/>
      <c r="AC3122" s="79"/>
      <c r="AD3122" s="79">
        <v>2</v>
      </c>
      <c r="AE3122" s="79">
        <v>2</v>
      </c>
      <c r="AF3122" s="79">
        <v>2</v>
      </c>
      <c r="AG3122" s="79">
        <v>2</v>
      </c>
      <c r="AH3122" s="79"/>
      <c r="AI3122" s="79"/>
      <c r="AJ3122" s="79"/>
      <c r="AK3122" s="79">
        <v>2.5</v>
      </c>
      <c r="AL3122" s="79">
        <v>2.5</v>
      </c>
      <c r="AM3122" s="240"/>
      <c r="AN3122" s="240"/>
      <c r="AO3122" s="240"/>
      <c r="AP3122" s="240"/>
      <c r="AQ3122" s="240"/>
      <c r="AR3122" s="240"/>
      <c r="AS3122" s="240"/>
      <c r="AT3122" s="256"/>
      <c r="AU3122" s="256"/>
      <c r="AV3122" s="259"/>
      <c r="AW3122" s="259"/>
      <c r="AX3122" s="256"/>
      <c r="AY3122" s="256"/>
      <c r="AZ3122" s="256"/>
      <c r="BA3122" s="256"/>
      <c r="BB3122" s="256"/>
      <c r="BC3122" s="256"/>
      <c r="BD3122" s="256"/>
      <c r="BE3122" s="256"/>
      <c r="BF3122" s="256"/>
      <c r="BG3122" s="256"/>
      <c r="BH3122" s="256"/>
      <c r="BI3122" s="256"/>
      <c r="BJ3122" s="256"/>
      <c r="BK3122" s="256"/>
      <c r="BL3122" s="262"/>
      <c r="BM3122" s="262"/>
      <c r="BN3122" s="262"/>
      <c r="BO3122" s="262"/>
      <c r="BP3122" s="262"/>
      <c r="BQ3122" s="262"/>
      <c r="BR3122" s="270"/>
      <c r="BS3122" s="270"/>
      <c r="BT3122" s="270"/>
      <c r="BU3122" s="270"/>
      <c r="BV3122" s="270"/>
      <c r="BW3122" s="270"/>
      <c r="BX3122" s="256"/>
      <c r="BY3122" s="256"/>
      <c r="BZ3122" s="256"/>
      <c r="CA3122" s="267"/>
      <c r="CB3122" s="267"/>
      <c r="CC3122" s="274"/>
      <c r="CD3122" s="267"/>
      <c r="CE3122" s="267"/>
      <c r="CF3122" s="267"/>
      <c r="CG3122" s="267"/>
      <c r="CH3122" s="267"/>
      <c r="CI3122" s="267"/>
      <c r="CJ3122" s="267"/>
      <c r="CK3122" s="267"/>
      <c r="CL3122" s="265"/>
      <c r="CM3122" s="272"/>
      <c r="CN3122" s="264"/>
      <c r="CO3122" s="193"/>
      <c r="CP3122" s="226"/>
      <c r="CQ3122" s="226"/>
      <c r="CR3122" s="226"/>
      <c r="CS3122" s="192"/>
      <c r="CT3122" s="192"/>
      <c r="CU3122" s="192"/>
      <c r="CV3122" s="192"/>
      <c r="CW3122" s="192"/>
      <c r="CX3122" s="192"/>
      <c r="CY3122" s="192"/>
      <c r="CZ3122" s="192"/>
      <c r="DA3122" s="192"/>
    </row>
    <row r="3123" spans="1:105" s="120" customFormat="1" ht="15" customHeight="1">
      <c r="A3123" s="228"/>
      <c r="B3123" s="617"/>
      <c r="C3123" s="610"/>
      <c r="D3123" s="237"/>
      <c r="E3123" s="237"/>
      <c r="F3123" s="243"/>
      <c r="G3123" s="122">
        <v>2</v>
      </c>
      <c r="H3123" s="84"/>
      <c r="I3123" s="84"/>
      <c r="J3123" s="84"/>
      <c r="K3123" s="84"/>
      <c r="L3123" s="84"/>
      <c r="M3123" s="84"/>
      <c r="N3123" s="84"/>
      <c r="O3123" s="84"/>
      <c r="P3123" s="84"/>
      <c r="Q3123" s="84"/>
      <c r="R3123" s="84"/>
      <c r="S3123" s="84"/>
      <c r="T3123" s="84"/>
      <c r="U3123" s="84"/>
      <c r="V3123" s="84"/>
      <c r="W3123" s="84">
        <v>0.5</v>
      </c>
      <c r="X3123" s="84">
        <v>0.5</v>
      </c>
      <c r="Y3123" s="84">
        <v>0.5</v>
      </c>
      <c r="Z3123" s="84">
        <v>0.5</v>
      </c>
      <c r="AA3123" s="84">
        <v>0.5</v>
      </c>
      <c r="AB3123" s="84"/>
      <c r="AC3123" s="80"/>
      <c r="AD3123" s="80">
        <v>0.5</v>
      </c>
      <c r="AE3123" s="80">
        <v>0.5</v>
      </c>
      <c r="AF3123" s="80">
        <v>0.5</v>
      </c>
      <c r="AG3123" s="80">
        <v>0.5</v>
      </c>
      <c r="AH3123" s="80"/>
      <c r="AI3123" s="80"/>
      <c r="AJ3123" s="80"/>
      <c r="AK3123" s="80"/>
      <c r="AL3123" s="80"/>
      <c r="AM3123" s="240"/>
      <c r="AN3123" s="240"/>
      <c r="AO3123" s="240"/>
      <c r="AP3123" s="240"/>
      <c r="AQ3123" s="240"/>
      <c r="AR3123" s="240"/>
      <c r="AS3123" s="240"/>
      <c r="AT3123" s="256"/>
      <c r="AU3123" s="256"/>
      <c r="AV3123" s="259"/>
      <c r="AW3123" s="259"/>
      <c r="AX3123" s="256"/>
      <c r="AY3123" s="256"/>
      <c r="AZ3123" s="256"/>
      <c r="BA3123" s="256"/>
      <c r="BB3123" s="256"/>
      <c r="BC3123" s="256"/>
      <c r="BD3123" s="256"/>
      <c r="BE3123" s="256"/>
      <c r="BF3123" s="256"/>
      <c r="BG3123" s="256"/>
      <c r="BH3123" s="256"/>
      <c r="BI3123" s="256"/>
      <c r="BJ3123" s="256"/>
      <c r="BK3123" s="256"/>
      <c r="BL3123" s="262"/>
      <c r="BM3123" s="262"/>
      <c r="BN3123" s="262"/>
      <c r="BO3123" s="262"/>
      <c r="BP3123" s="262"/>
      <c r="BQ3123" s="262"/>
      <c r="BR3123" s="270"/>
      <c r="BS3123" s="270"/>
      <c r="BT3123" s="270"/>
      <c r="BU3123" s="270"/>
      <c r="BV3123" s="270"/>
      <c r="BW3123" s="270"/>
      <c r="BX3123" s="256"/>
      <c r="BY3123" s="256"/>
      <c r="BZ3123" s="256"/>
      <c r="CA3123" s="267"/>
      <c r="CB3123" s="267"/>
      <c r="CC3123" s="274"/>
      <c r="CD3123" s="267"/>
      <c r="CE3123" s="267"/>
      <c r="CF3123" s="267"/>
      <c r="CG3123" s="267"/>
      <c r="CH3123" s="267"/>
      <c r="CI3123" s="267"/>
      <c r="CJ3123" s="267"/>
      <c r="CK3123" s="267"/>
      <c r="CL3123" s="265"/>
      <c r="CM3123" s="272"/>
      <c r="CN3123" s="264"/>
      <c r="CO3123" s="193"/>
      <c r="CP3123" s="226"/>
      <c r="CQ3123" s="226"/>
      <c r="CR3123" s="226"/>
      <c r="CS3123" s="192"/>
      <c r="CT3123" s="192"/>
      <c r="CU3123" s="192"/>
      <c r="CV3123" s="192"/>
      <c r="CW3123" s="192"/>
      <c r="CX3123" s="192"/>
      <c r="CY3123" s="192"/>
      <c r="CZ3123" s="192"/>
      <c r="DA3123" s="192"/>
    </row>
    <row r="3124" spans="1:105" s="120" customFormat="1" ht="15" customHeight="1">
      <c r="A3124" s="228"/>
      <c r="B3124" s="617"/>
      <c r="C3124" s="610"/>
      <c r="D3124" s="237"/>
      <c r="E3124" s="237"/>
      <c r="F3124" s="243"/>
      <c r="G3124" s="122">
        <v>2.1</v>
      </c>
      <c r="H3124" s="84"/>
      <c r="I3124" s="84"/>
      <c r="J3124" s="84"/>
      <c r="K3124" s="84"/>
      <c r="L3124" s="84"/>
      <c r="M3124" s="84"/>
      <c r="N3124" s="84"/>
      <c r="O3124" s="84"/>
      <c r="P3124" s="84"/>
      <c r="Q3124" s="84"/>
      <c r="R3124" s="84"/>
      <c r="S3124" s="84"/>
      <c r="T3124" s="84"/>
      <c r="U3124" s="84"/>
      <c r="V3124" s="84"/>
      <c r="W3124" s="84"/>
      <c r="X3124" s="84"/>
      <c r="Y3124" s="84"/>
      <c r="Z3124" s="84"/>
      <c r="AA3124" s="84"/>
      <c r="AB3124" s="84"/>
      <c r="AC3124" s="80"/>
      <c r="AD3124" s="80"/>
      <c r="AE3124" s="80"/>
      <c r="AF3124" s="80"/>
      <c r="AG3124" s="80"/>
      <c r="AH3124" s="80"/>
      <c r="AI3124" s="80"/>
      <c r="AJ3124" s="80"/>
      <c r="AK3124" s="80"/>
      <c r="AL3124" s="80"/>
      <c r="AM3124" s="240"/>
      <c r="AN3124" s="240"/>
      <c r="AO3124" s="240"/>
      <c r="AP3124" s="240"/>
      <c r="AQ3124" s="240"/>
      <c r="AR3124" s="240"/>
      <c r="AS3124" s="240"/>
      <c r="AT3124" s="256"/>
      <c r="AU3124" s="256"/>
      <c r="AV3124" s="259"/>
      <c r="AW3124" s="259"/>
      <c r="AX3124" s="256"/>
      <c r="AY3124" s="256"/>
      <c r="AZ3124" s="256"/>
      <c r="BA3124" s="256"/>
      <c r="BB3124" s="256"/>
      <c r="BC3124" s="256"/>
      <c r="BD3124" s="256"/>
      <c r="BE3124" s="256"/>
      <c r="BF3124" s="256"/>
      <c r="BG3124" s="256"/>
      <c r="BH3124" s="256"/>
      <c r="BI3124" s="256"/>
      <c r="BJ3124" s="256"/>
      <c r="BK3124" s="256"/>
      <c r="BL3124" s="262"/>
      <c r="BM3124" s="262"/>
      <c r="BN3124" s="262"/>
      <c r="BO3124" s="262"/>
      <c r="BP3124" s="262"/>
      <c r="BQ3124" s="262"/>
      <c r="BR3124" s="270"/>
      <c r="BS3124" s="270"/>
      <c r="BT3124" s="270"/>
      <c r="BU3124" s="270"/>
      <c r="BV3124" s="270"/>
      <c r="BW3124" s="270"/>
      <c r="BX3124" s="256"/>
      <c r="BY3124" s="256"/>
      <c r="BZ3124" s="256"/>
      <c r="CA3124" s="267"/>
      <c r="CB3124" s="267"/>
      <c r="CC3124" s="274"/>
      <c r="CD3124" s="267"/>
      <c r="CE3124" s="267"/>
      <c r="CF3124" s="267"/>
      <c r="CG3124" s="267"/>
      <c r="CH3124" s="267"/>
      <c r="CI3124" s="267"/>
      <c r="CJ3124" s="267"/>
      <c r="CK3124" s="267"/>
      <c r="CL3124" s="265"/>
      <c r="CM3124" s="272"/>
      <c r="CN3124" s="264"/>
      <c r="CO3124" s="193"/>
      <c r="CP3124" s="226"/>
      <c r="CQ3124" s="226"/>
      <c r="CR3124" s="226"/>
      <c r="CS3124" s="192"/>
      <c r="CT3124" s="192"/>
      <c r="CU3124" s="192"/>
      <c r="CV3124" s="192"/>
      <c r="CW3124" s="192"/>
      <c r="CX3124" s="192"/>
      <c r="CY3124" s="192"/>
      <c r="CZ3124" s="192"/>
      <c r="DA3124" s="192"/>
    </row>
    <row r="3125" spans="1:105" s="120" customFormat="1" ht="15" customHeight="1">
      <c r="A3125" s="228"/>
      <c r="B3125" s="617"/>
      <c r="C3125" s="610"/>
      <c r="D3125" s="237"/>
      <c r="E3125" s="237"/>
      <c r="F3125" s="243"/>
      <c r="G3125" s="122">
        <v>2.7</v>
      </c>
      <c r="H3125" s="84"/>
      <c r="I3125" s="84"/>
      <c r="J3125" s="84"/>
      <c r="K3125" s="84"/>
      <c r="L3125" s="84"/>
      <c r="M3125" s="84"/>
      <c r="N3125" s="84"/>
      <c r="O3125" s="84"/>
      <c r="P3125" s="84"/>
      <c r="Q3125" s="84"/>
      <c r="R3125" s="84"/>
      <c r="S3125" s="84"/>
      <c r="T3125" s="84"/>
      <c r="U3125" s="84"/>
      <c r="V3125" s="84"/>
      <c r="W3125" s="84"/>
      <c r="X3125" s="84"/>
      <c r="Y3125" s="84"/>
      <c r="Z3125" s="84"/>
      <c r="AA3125" s="84"/>
      <c r="AB3125" s="84"/>
      <c r="AC3125" s="80"/>
      <c r="AD3125" s="80"/>
      <c r="AE3125" s="80"/>
      <c r="AF3125" s="80"/>
      <c r="AG3125" s="80"/>
      <c r="AH3125" s="80"/>
      <c r="AI3125" s="80"/>
      <c r="AJ3125" s="80"/>
      <c r="AK3125" s="80"/>
      <c r="AL3125" s="80"/>
      <c r="AM3125" s="240"/>
      <c r="AN3125" s="240"/>
      <c r="AO3125" s="240"/>
      <c r="AP3125" s="240"/>
      <c r="AQ3125" s="240"/>
      <c r="AR3125" s="240"/>
      <c r="AS3125" s="240"/>
      <c r="AT3125" s="256"/>
      <c r="AU3125" s="256"/>
      <c r="AV3125" s="259"/>
      <c r="AW3125" s="259"/>
      <c r="AX3125" s="256"/>
      <c r="AY3125" s="256"/>
      <c r="AZ3125" s="256"/>
      <c r="BA3125" s="256"/>
      <c r="BB3125" s="256"/>
      <c r="BC3125" s="256"/>
      <c r="BD3125" s="256"/>
      <c r="BE3125" s="256"/>
      <c r="BF3125" s="256"/>
      <c r="BG3125" s="256"/>
      <c r="BH3125" s="256"/>
      <c r="BI3125" s="256"/>
      <c r="BJ3125" s="256"/>
      <c r="BK3125" s="256"/>
      <c r="BL3125" s="262"/>
      <c r="BM3125" s="262"/>
      <c r="BN3125" s="262"/>
      <c r="BO3125" s="262"/>
      <c r="BP3125" s="262"/>
      <c r="BQ3125" s="262"/>
      <c r="BR3125" s="270"/>
      <c r="BS3125" s="270"/>
      <c r="BT3125" s="270"/>
      <c r="BU3125" s="270"/>
      <c r="BV3125" s="270"/>
      <c r="BW3125" s="270"/>
      <c r="BX3125" s="256"/>
      <c r="BY3125" s="256"/>
      <c r="BZ3125" s="256"/>
      <c r="CA3125" s="267"/>
      <c r="CB3125" s="267"/>
      <c r="CC3125" s="274"/>
      <c r="CD3125" s="267"/>
      <c r="CE3125" s="267"/>
      <c r="CF3125" s="267"/>
      <c r="CG3125" s="267"/>
      <c r="CH3125" s="267"/>
      <c r="CI3125" s="267"/>
      <c r="CJ3125" s="267"/>
      <c r="CK3125" s="267"/>
      <c r="CL3125" s="265"/>
      <c r="CM3125" s="272"/>
      <c r="CN3125" s="264"/>
      <c r="CO3125" s="193"/>
      <c r="CP3125" s="226"/>
      <c r="CQ3125" s="226"/>
      <c r="CR3125" s="226"/>
      <c r="CS3125" s="192"/>
      <c r="CT3125" s="192"/>
      <c r="CU3125" s="192"/>
      <c r="CV3125" s="192"/>
      <c r="CW3125" s="192"/>
      <c r="CX3125" s="192"/>
      <c r="CY3125" s="192"/>
      <c r="CZ3125" s="192"/>
      <c r="DA3125" s="192"/>
    </row>
    <row r="3126" spans="1:105" s="120" customFormat="1" ht="15" customHeight="1">
      <c r="A3126" s="228"/>
      <c r="B3126" s="617"/>
      <c r="C3126" s="610"/>
      <c r="D3126" s="237"/>
      <c r="E3126" s="237"/>
      <c r="F3126" s="243"/>
      <c r="G3126" s="122">
        <v>3</v>
      </c>
      <c r="H3126" s="84"/>
      <c r="I3126" s="84"/>
      <c r="J3126" s="84"/>
      <c r="K3126" s="84"/>
      <c r="L3126" s="84"/>
      <c r="M3126" s="84"/>
      <c r="N3126" s="84"/>
      <c r="O3126" s="84"/>
      <c r="P3126" s="84"/>
      <c r="Q3126" s="84"/>
      <c r="R3126" s="84"/>
      <c r="S3126" s="84"/>
      <c r="T3126" s="84"/>
      <c r="U3126" s="84"/>
      <c r="V3126" s="84"/>
      <c r="W3126" s="84"/>
      <c r="X3126" s="84"/>
      <c r="Y3126" s="84"/>
      <c r="Z3126" s="84"/>
      <c r="AA3126" s="84"/>
      <c r="AB3126" s="84"/>
      <c r="AC3126" s="80"/>
      <c r="AD3126" s="80"/>
      <c r="AE3126" s="80"/>
      <c r="AF3126" s="80"/>
      <c r="AG3126" s="80"/>
      <c r="AH3126" s="80"/>
      <c r="AI3126" s="80"/>
      <c r="AJ3126" s="80"/>
      <c r="AK3126" s="80"/>
      <c r="AL3126" s="80"/>
      <c r="AM3126" s="240"/>
      <c r="AN3126" s="240"/>
      <c r="AO3126" s="240"/>
      <c r="AP3126" s="240"/>
      <c r="AQ3126" s="240"/>
      <c r="AR3126" s="240"/>
      <c r="AS3126" s="240"/>
      <c r="AT3126" s="256"/>
      <c r="AU3126" s="256"/>
      <c r="AV3126" s="259"/>
      <c r="AW3126" s="259"/>
      <c r="AX3126" s="256"/>
      <c r="AY3126" s="256"/>
      <c r="AZ3126" s="256"/>
      <c r="BA3126" s="256"/>
      <c r="BB3126" s="256"/>
      <c r="BC3126" s="256"/>
      <c r="BD3126" s="256"/>
      <c r="BE3126" s="256"/>
      <c r="BF3126" s="256"/>
      <c r="BG3126" s="256"/>
      <c r="BH3126" s="256"/>
      <c r="BI3126" s="256"/>
      <c r="BJ3126" s="256"/>
      <c r="BK3126" s="256"/>
      <c r="BL3126" s="262"/>
      <c r="BM3126" s="262"/>
      <c r="BN3126" s="262"/>
      <c r="BO3126" s="262"/>
      <c r="BP3126" s="262"/>
      <c r="BQ3126" s="262"/>
      <c r="BR3126" s="270"/>
      <c r="BS3126" s="270"/>
      <c r="BT3126" s="270"/>
      <c r="BU3126" s="270"/>
      <c r="BV3126" s="270"/>
      <c r="BW3126" s="270"/>
      <c r="BX3126" s="256"/>
      <c r="BY3126" s="256"/>
      <c r="BZ3126" s="256"/>
      <c r="CA3126" s="267"/>
      <c r="CB3126" s="267"/>
      <c r="CC3126" s="274"/>
      <c r="CD3126" s="267"/>
      <c r="CE3126" s="267"/>
      <c r="CF3126" s="267"/>
      <c r="CG3126" s="267"/>
      <c r="CH3126" s="267"/>
      <c r="CI3126" s="267"/>
      <c r="CJ3126" s="267"/>
      <c r="CK3126" s="267"/>
      <c r="CL3126" s="265"/>
      <c r="CM3126" s="272"/>
      <c r="CN3126" s="264"/>
      <c r="CO3126" s="193"/>
      <c r="CP3126" s="226"/>
      <c r="CQ3126" s="226"/>
      <c r="CR3126" s="226"/>
      <c r="CS3126" s="192"/>
      <c r="CT3126" s="192"/>
      <c r="CU3126" s="192"/>
      <c r="CV3126" s="192"/>
      <c r="CW3126" s="192"/>
      <c r="CX3126" s="192"/>
      <c r="CY3126" s="192"/>
      <c r="CZ3126" s="192"/>
      <c r="DA3126" s="192"/>
    </row>
    <row r="3127" spans="1:105" s="120" customFormat="1" ht="15" customHeight="1">
      <c r="A3127" s="228"/>
      <c r="B3127" s="617"/>
      <c r="C3127" s="610"/>
      <c r="D3127" s="237"/>
      <c r="E3127" s="237"/>
      <c r="F3127" s="244"/>
      <c r="G3127" s="123">
        <v>3.9</v>
      </c>
      <c r="H3127" s="85"/>
      <c r="I3127" s="85"/>
      <c r="J3127" s="85"/>
      <c r="K3127" s="85"/>
      <c r="L3127" s="85"/>
      <c r="M3127" s="85"/>
      <c r="N3127" s="85"/>
      <c r="O3127" s="85"/>
      <c r="P3127" s="85"/>
      <c r="Q3127" s="85"/>
      <c r="R3127" s="85"/>
      <c r="S3127" s="85"/>
      <c r="T3127" s="85"/>
      <c r="U3127" s="85"/>
      <c r="V3127" s="85"/>
      <c r="W3127" s="85"/>
      <c r="X3127" s="85"/>
      <c r="Y3127" s="85"/>
      <c r="Z3127" s="85"/>
      <c r="AA3127" s="85"/>
      <c r="AB3127" s="85"/>
      <c r="AC3127" s="81"/>
      <c r="AD3127" s="81"/>
      <c r="AE3127" s="81"/>
      <c r="AF3127" s="81"/>
      <c r="AG3127" s="81"/>
      <c r="AH3127" s="81"/>
      <c r="AI3127" s="81"/>
      <c r="AJ3127" s="81"/>
      <c r="AK3127" s="81"/>
      <c r="AL3127" s="81"/>
      <c r="AM3127" s="240"/>
      <c r="AN3127" s="240"/>
      <c r="AO3127" s="240"/>
      <c r="AP3127" s="240"/>
      <c r="AQ3127" s="240"/>
      <c r="AR3127" s="240"/>
      <c r="AS3127" s="240"/>
      <c r="AT3127" s="256"/>
      <c r="AU3127" s="256"/>
      <c r="AV3127" s="259"/>
      <c r="AW3127" s="259"/>
      <c r="AX3127" s="256"/>
      <c r="AY3127" s="256"/>
      <c r="AZ3127" s="256"/>
      <c r="BA3127" s="256"/>
      <c r="BB3127" s="256"/>
      <c r="BC3127" s="256"/>
      <c r="BD3127" s="256"/>
      <c r="BE3127" s="256"/>
      <c r="BF3127" s="256"/>
      <c r="BG3127" s="256"/>
      <c r="BH3127" s="256"/>
      <c r="BI3127" s="256"/>
      <c r="BJ3127" s="256"/>
      <c r="BK3127" s="256"/>
      <c r="BL3127" s="262"/>
      <c r="BM3127" s="262"/>
      <c r="BN3127" s="262"/>
      <c r="BO3127" s="262"/>
      <c r="BP3127" s="262"/>
      <c r="BQ3127" s="262"/>
      <c r="BR3127" s="270"/>
      <c r="BS3127" s="270"/>
      <c r="BT3127" s="270"/>
      <c r="BU3127" s="270"/>
      <c r="BV3127" s="270"/>
      <c r="BW3127" s="270"/>
      <c r="BX3127" s="256"/>
      <c r="BY3127" s="256"/>
      <c r="BZ3127" s="256"/>
      <c r="CA3127" s="267"/>
      <c r="CB3127" s="267"/>
      <c r="CC3127" s="274"/>
      <c r="CD3127" s="267"/>
      <c r="CE3127" s="267"/>
      <c r="CF3127" s="267"/>
      <c r="CG3127" s="267"/>
      <c r="CH3127" s="267"/>
      <c r="CI3127" s="267"/>
      <c r="CJ3127" s="267"/>
      <c r="CK3127" s="267"/>
      <c r="CL3127" s="265"/>
      <c r="CM3127" s="272"/>
      <c r="CN3127" s="264"/>
      <c r="CO3127" s="193"/>
      <c r="CP3127" s="226"/>
      <c r="CQ3127" s="226"/>
      <c r="CR3127" s="226"/>
      <c r="CS3127" s="192"/>
      <c r="CT3127" s="192"/>
      <c r="CU3127" s="192"/>
      <c r="CV3127" s="192"/>
      <c r="CW3127" s="192"/>
      <c r="CX3127" s="192"/>
      <c r="CY3127" s="192"/>
      <c r="CZ3127" s="192"/>
      <c r="DA3127" s="192"/>
    </row>
    <row r="3128" spans="1:105" s="120" customFormat="1" ht="15" customHeight="1">
      <c r="A3128" s="229"/>
      <c r="B3128" s="618"/>
      <c r="C3128" s="611"/>
      <c r="D3128" s="238"/>
      <c r="E3128" s="238"/>
      <c r="F3128" s="245" t="s">
        <v>83</v>
      </c>
      <c r="G3128" s="246"/>
      <c r="H3128" s="82"/>
      <c r="I3128" s="82"/>
      <c r="J3128" s="82"/>
      <c r="K3128" s="82"/>
      <c r="L3128" s="82"/>
      <c r="M3128" s="82"/>
      <c r="N3128" s="82"/>
      <c r="O3128" s="82"/>
      <c r="P3128" s="82"/>
      <c r="Q3128" s="82"/>
      <c r="R3128" s="82"/>
      <c r="S3128" s="82"/>
      <c r="T3128" s="82"/>
      <c r="U3128" s="82"/>
      <c r="V3128" s="82"/>
      <c r="W3128" s="82"/>
      <c r="X3128" s="82"/>
      <c r="Y3128" s="82"/>
      <c r="Z3128" s="82"/>
      <c r="AA3128" s="82"/>
      <c r="AB3128" s="82"/>
      <c r="AC3128" s="35"/>
      <c r="AD3128" s="35"/>
      <c r="AE3128" s="35"/>
      <c r="AF3128" s="35"/>
      <c r="AG3128" s="35"/>
      <c r="AH3128" s="35"/>
      <c r="AI3128" s="35"/>
      <c r="AJ3128" s="35"/>
      <c r="AK3128" s="35"/>
      <c r="AL3128" s="35"/>
      <c r="AM3128" s="241"/>
      <c r="AN3128" s="241"/>
      <c r="AO3128" s="241"/>
      <c r="AP3128" s="241"/>
      <c r="AQ3128" s="241"/>
      <c r="AR3128" s="241"/>
      <c r="AS3128" s="241"/>
      <c r="AT3128" s="257"/>
      <c r="AU3128" s="257"/>
      <c r="AV3128" s="260"/>
      <c r="AW3128" s="260"/>
      <c r="AX3128" s="257"/>
      <c r="AY3128" s="257"/>
      <c r="AZ3128" s="257"/>
      <c r="BA3128" s="257"/>
      <c r="BB3128" s="257"/>
      <c r="BC3128" s="257"/>
      <c r="BD3128" s="257"/>
      <c r="BE3128" s="257"/>
      <c r="BF3128" s="257"/>
      <c r="BG3128" s="257"/>
      <c r="BH3128" s="257"/>
      <c r="BI3128" s="257"/>
      <c r="BJ3128" s="257"/>
      <c r="BK3128" s="257"/>
      <c r="BL3128" s="263"/>
      <c r="BM3128" s="263"/>
      <c r="BN3128" s="263"/>
      <c r="BO3128" s="263"/>
      <c r="BP3128" s="263"/>
      <c r="BQ3128" s="263"/>
      <c r="BR3128" s="271"/>
      <c r="BS3128" s="271"/>
      <c r="BT3128" s="271"/>
      <c r="BU3128" s="271"/>
      <c r="BV3128" s="271"/>
      <c r="BW3128" s="271"/>
      <c r="BX3128" s="257"/>
      <c r="BY3128" s="257"/>
      <c r="BZ3128" s="257"/>
      <c r="CA3128" s="268"/>
      <c r="CB3128" s="268"/>
      <c r="CC3128" s="275"/>
      <c r="CD3128" s="268"/>
      <c r="CE3128" s="268"/>
      <c r="CF3128" s="268"/>
      <c r="CG3128" s="268"/>
      <c r="CH3128" s="268"/>
      <c r="CI3128" s="268"/>
      <c r="CJ3128" s="268"/>
      <c r="CK3128" s="268"/>
      <c r="CL3128" s="265"/>
      <c r="CM3128" s="272"/>
      <c r="CN3128" s="264"/>
      <c r="CO3128" s="193"/>
      <c r="CP3128" s="226"/>
      <c r="CQ3128" s="226"/>
      <c r="CR3128" s="226"/>
      <c r="CS3128" s="192"/>
      <c r="CT3128" s="192"/>
      <c r="CU3128" s="192"/>
      <c r="CV3128" s="192"/>
      <c r="CW3128" s="192"/>
      <c r="CX3128" s="192"/>
      <c r="CY3128" s="192"/>
      <c r="CZ3128" s="192"/>
      <c r="DA3128" s="192"/>
    </row>
    <row r="3129" spans="1:105" s="70" customFormat="1" ht="15" customHeight="1">
      <c r="A3129" s="227">
        <f t="shared" ref="A3129:A3177" si="1006">A3121+1</f>
        <v>387</v>
      </c>
      <c r="B3129" s="613" t="s">
        <v>416</v>
      </c>
      <c r="C3129" s="612" t="s">
        <v>417</v>
      </c>
      <c r="D3129" s="236">
        <v>42258</v>
      </c>
      <c r="E3129" s="236" t="s">
        <v>353</v>
      </c>
      <c r="F3129" s="253" t="s">
        <v>80</v>
      </c>
      <c r="G3129" s="254"/>
      <c r="H3129" s="82" t="s">
        <v>69</v>
      </c>
      <c r="I3129" s="82"/>
      <c r="J3129" s="82" t="s">
        <v>60</v>
      </c>
      <c r="K3129" s="82" t="s">
        <v>60</v>
      </c>
      <c r="L3129" s="82" t="s">
        <v>60</v>
      </c>
      <c r="M3129" s="82" t="s">
        <v>60</v>
      </c>
      <c r="N3129" s="82" t="s">
        <v>60</v>
      </c>
      <c r="O3129" s="82"/>
      <c r="P3129" s="82" t="s">
        <v>60</v>
      </c>
      <c r="Q3129" s="82" t="s">
        <v>60</v>
      </c>
      <c r="R3129" s="82" t="s">
        <v>60</v>
      </c>
      <c r="S3129" s="82" t="s">
        <v>60</v>
      </c>
      <c r="T3129" s="82" t="s">
        <v>60</v>
      </c>
      <c r="U3129" s="82" t="s">
        <v>60</v>
      </c>
      <c r="V3129" s="82"/>
      <c r="W3129" s="82" t="s">
        <v>61</v>
      </c>
      <c r="X3129" s="82" t="s">
        <v>61</v>
      </c>
      <c r="Y3129" s="82" t="s">
        <v>61</v>
      </c>
      <c r="Z3129" s="82" t="s">
        <v>61</v>
      </c>
      <c r="AA3129" s="82" t="s">
        <v>61</v>
      </c>
      <c r="AB3129" s="82" t="s">
        <v>61</v>
      </c>
      <c r="AC3129" s="82"/>
      <c r="AD3129" s="82" t="s">
        <v>60</v>
      </c>
      <c r="AE3129" s="82" t="s">
        <v>60</v>
      </c>
      <c r="AF3129" s="82" t="s">
        <v>60</v>
      </c>
      <c r="AG3129" s="82" t="s">
        <v>60</v>
      </c>
      <c r="AH3129" s="82" t="s">
        <v>74</v>
      </c>
      <c r="AI3129" s="82" t="s">
        <v>1471</v>
      </c>
      <c r="AJ3129" s="82"/>
      <c r="AK3129" s="82" t="s">
        <v>67</v>
      </c>
      <c r="AL3129" s="82" t="s">
        <v>60</v>
      </c>
      <c r="AM3129" s="239">
        <f>COUNTIF(H3129:AL3129,"PH")+COUNTIF(H3129:AL3129,"PH/L")+COUNTIF(H3129:AL3129,"PM")</f>
        <v>0</v>
      </c>
      <c r="AN3129" s="239">
        <f>COUNTIF(H3129:AL3129,"PD")+COUNTIF(H3129:AL3129,"PDD")+COUNTIF(H3129:AL3129,"P/DS")/2+COUNTIF(H3129:AL3129,"PMD")</f>
        <v>0</v>
      </c>
      <c r="AO3129" s="239">
        <f>COUNTIF(H3129:AL3129,"PN")+COUNTIF(H3129:AL3129,"P/NS")/2+COUNTIF(H3129:AL3129,"PH")+COUNTIF(H3129:AL3129,"PH/F")/2+COUNTIF(H3129:AL3129,"PH/L")/2+COUNTIF(H3129:AL3129,"PM")</f>
        <v>0</v>
      </c>
      <c r="AP3129" s="239">
        <f>COUNTIF(H3129:AL3129,"BH")+COUNTIF(H3129:AL3129,"AL/BL")+COUNTIF(H3129:AL3129,"UL/BL")+COUNTIF(H3129:AL3129,"BM")</f>
        <v>0</v>
      </c>
      <c r="AQ3129" s="239">
        <f>COUNTIF(H3129:AL3129,"DS")+COUNTIF(H3129:AL3129,"AL/DS")/2+COUNTIF(H3129:AL3129,"UL/DS")/2+COUNTIF(H3129:AL3129,"CT")+COUNTIF(H3129:AL3129,"MD")</f>
        <v>16.5</v>
      </c>
      <c r="AR3129" s="239">
        <f>COUNTIF(H3129:AL3129,"NS")+COUNTIF(H3129:AL3129,"AL/NS")/2+COUNTIF(H3129:AL3129,"UL/NS")/2+COUNTIF(H3129:AL3129,"BH")+COUNTIF(H3129:AL3129,"AL/BF")/2+COUNTIF(H3129:AL3129,"AL/BL")/2+COUNTIF(H3129:AL3129,"UL/BL")/2+COUNTIF(H3129:AL3129,"UL/BF")/2+COUNTIF(H3129:AL3129,"BM")</f>
        <v>6</v>
      </c>
      <c r="AS3129" s="239">
        <f>COUNTIF(H3129:AL3129,"AL")+COUNTIF(H3129:AL3129,"AL/DS")/2+COUNTIF(H3129:AL3129,"AL/NS")/2+COUNTIF(H3129:AL3129,"NH")+COUNTIF(H3129:AL3129,"SL")+COUNTIF(H3129:AL3129,"NHD")+COUNTIF(H3129:AL3129,"B")+COUNTIF(H3129:AL3129,"HL")+COUNTIF(H3129:AL3129,"AL/BF")/2+COUNTIF(H3129:AL3129,"AL/BL")/2</f>
        <v>2</v>
      </c>
      <c r="AT3129" s="255">
        <f>COUNTIF(H3129:AL3129,"PD")+COUNTIF(H3129:AL3129,"PN")+COUNTIF(H3129:AL3129,"P/DS")/2+COUNTIF(H3129:AL3129,"P/NS")/2+COUNTIF(H3129:AL3129,"DS")+COUNTIF(H3129:AL3129,"NS")+COUNTIF(H3129:AL3129,"AL")+COUNTIF(H3129:AL3129,"AL/DS")+COUNTIF(H3129:AL3129,"AL/NS")+COUNTIF(H3129:AL3129,"NH")+COUNTIF(H3129:AL3129,"SL")+COUNTIF(H3129:AL3129,"UL/DS")/2+COUNTIF(H3129:AL3129,"UL/NS")/2+COUNTIF(H3129:AL3129,"CT")+COUNTIF(H3129:AL3129,"NHD")+COUNTIF(H3129:AL3129,"PDD")+COUNTIF(H3129:AL3129,"B")+COUNTIF(H3129:AL3129,"HL")+COUNTIF(H3129:AL3129,"PH")+COUNTIF(H3129:AL3129,"BH")+COUNTIF(H3129:AL3129,"AL/BF")+COUNTIF(H3129:AL3129,"AL/BL")+COUNTIF(H3129:AL3129,"UL/BF")/2+COUNTIF(H3129:AL3129,"UL/BL")/2+COUNTIF(H3129:AL3129,"PH/F")/2+COUNTIF(H3129:AL3129,"PH/L")/2+COUNTIF(H3129:AL3129,"MD")+COUNTIF(H3129:AL3129,"PMD")+COUNTIF(H3129:AL3129,"PM")+COUNTIF(H3129:AL3129,"BM")</f>
        <v>24.5</v>
      </c>
      <c r="AU3129" s="255">
        <f>COUNTIF(H3129:AL3129,"P/DS")/2+COUNTIF(H3129:AL3129,"P/NS")/2+COUNTIF(H3129:AL3129,"IL")+COUNTIF(H3129:AL3129,"NL")+COUNTIF(H3129:AL3129,"UL")+COUNTIF(H3129:AL3129,"UL/DS")/2+COUNTIF(H3129:AL3129,"UL/NS")/2+COUNTIF(H3129:AL3129,"KT")+COUNTIF(H3129:AL3129,"UL/BF")/2+COUNTIF(H3129:AL3129,"UL/BL")/2+COUNTIF(H3129:AL3129,"PH/F")/2+COUNTIF(H3129:AL3129,"PH/L")/2+COUNTIF(H3129:AL3129,"NB")</f>
        <v>1.5</v>
      </c>
      <c r="AV3129" s="258">
        <f>COUNTIF(H3129:AL3129,"PN")+COUNTIF(H3129:AL3129,"TVD")+COUNTIF(H3129:AL3129,"PH")+COUNTIF(H3129:AL3129,"PM")+COUNTIF(H3129:AL3129,"PDD")-COUNTIFS(H3129:AL3129,"PN",H3136:AL3136,"&gt;=3")-COUNTIFS(H3129:AL3129,"PM",H3136:AL3136,"&gt;=3")</f>
        <v>0</v>
      </c>
      <c r="AW3129" s="258">
        <f>COUNTIF(H3129:AL3129,"NS")+COUNTIF(H3129:AL3129,"D")+COUNTIF(H3129:AL3129,"BH")+COUNTIF(H3129:AL3129,"NHD")+COUNTIF(H3129:AL3129,"BM")-COUNTIFS(H3129:AL3129,"NS",H3136:AL3136,"&gt;=3")-COUNTIFS(H3129:AL3129,"BH",H3136:AL3136,"&gt;=3")-COUNTIFS(H3129:AL3129,"BM",H3136:AL3136,"&gt;=3")</f>
        <v>6</v>
      </c>
      <c r="AX3129" s="255">
        <f>COUNTIF(H3129:AL3129,"AL")+COUNTIF(H3129:AL3129,"AL/DS")/2+COUNTIF(H3129:AL3129,"AL/NS")/2+COUNTIF(H3129:AL3129,"AL/BF")+COUNTIF(H3129:AL3129,"AL/BL")/2</f>
        <v>1</v>
      </c>
      <c r="AY3129" s="255">
        <f>COUNTIF(H3129:AL3129,"SL")</f>
        <v>0</v>
      </c>
      <c r="AZ3129" s="255">
        <f>COUNTIF(H3129:AL3129,"NH")</f>
        <v>1</v>
      </c>
      <c r="BA3129" s="255">
        <f>COUNTIF(H3129:AL3129,"HL")</f>
        <v>0</v>
      </c>
      <c r="BB3129" s="255">
        <f>COUNTIF(G3129:AL3129,"P/DS")/2+COUNTIF(G3129:AL3129,"P/NS")/2+COUNTIF(G3129:AL3129,"UL")+COUNTIF(G3129:AL3129,"UL/DS")/2+COUNTIF(G3129:AL3129,"UL/NS")/2+COUNTIF(G3129:AL3129,"UL/BL")/2+COUNTIF(G3129:AL3129,"UL/BF")/2+COUNTIF(G3129:AL3129,"PH/F")/2+COUNTIF(G3129:AL3129,"PH/L")/2</f>
        <v>0.5</v>
      </c>
      <c r="BC3129" s="255">
        <f>COUNTIF(H3129:AL3129,"NB")</f>
        <v>0</v>
      </c>
      <c r="BD3129" s="255">
        <f>COUNTIF(H3129:AL3129,"NL")</f>
        <v>0</v>
      </c>
      <c r="BE3129" s="255">
        <f>COUNTIF(H3129:AL3129,"IL")</f>
        <v>0</v>
      </c>
      <c r="BF3129" s="255">
        <f>COUNTIF(H3129:AL3129,"KT")</f>
        <v>1</v>
      </c>
      <c r="BG3129" s="255">
        <f>COUNTIF(H3129:AL3129,"L70")</f>
        <v>0</v>
      </c>
      <c r="BH3129" s="255">
        <f>COUNTIF(H3129:AL3129,"MD")</f>
        <v>0</v>
      </c>
      <c r="BI3129" s="255">
        <f>COUNTIF(H3129:AL3129,"PMD")</f>
        <v>0</v>
      </c>
      <c r="BJ3129" s="255">
        <f>COUNTIF(H3129:AL3129,"PM")</f>
        <v>0</v>
      </c>
      <c r="BK3129" s="255">
        <f>COUNTIF(H3129:AL3129,"BM")</f>
        <v>0</v>
      </c>
      <c r="BL3129" s="261">
        <f>SUMIF(H3129:AL3129,"PD",H3130:AL3130)+SUMIF(H3129:AL3129,"PN",H3130:AL3130)+SUMIF(H3129:AL3129,"P/DS",H3130:AL3130)+SUMIF(H3129:AL3129,"PN/F",H3130:AL3130)+SUMIF(H3129:AL3129,"PN/L",H3130:AL3130)+SUMIF(H3129:AL3129,"TV",H3130:AL3130)+SUMIF(H3129:AL3129,"TVD",H3130:AL3130)+SUMIF(H3129:AL3129,"PDD",H3130:AL3130)</f>
        <v>0</v>
      </c>
      <c r="BM3129" s="261">
        <f>SUMIF(H3129:AL3129,"PD",H3131:AL3131)+SUMIF(H3129:AL3129,"PN",H3131:AL3131)+SUMIF(H3129:AL3129,"P/DS",H3131:AL3131)+SUMIF(H3129:AL3129,"PN/F",H3131:AL3131)+SUMIF(H3129:AL3129,"PN/L",H3131:AL3131)+SUMIF(H3129:AL3129,"TV",H3131:AL3131)+SUMIF(H3129:AL3129,"TVD",H3131:AL3131)+SUMIF(H3129:AL3129,"PDD",H3131:AL3131)+SUMIF(H3129:AL3129,"PMD",H3131:AL3131)</f>
        <v>0</v>
      </c>
      <c r="BN3129" s="261">
        <f>SUMIF(H3129:AL3129,"PD",H3132:AL3132)+SUMIF(H3129:AL3129,"PN",H3132:AL3132)+SUMIF(H3129:AL3129,"P/DS",H3132:AL3132)+SUMIF(H3129:AL3129,"PN/F",H3132:AL3132)+SUMIF(H3129:AL3129,"PN/L",H3132:AL3132)+SUMIF(H3129:AL3129,"TV",H3132:AL3132)+SUMIF(H3129:AL3129,"TVD",H3132:AL3132)</f>
        <v>0</v>
      </c>
      <c r="BO3129" s="261">
        <f>SUMIF(H3129:AL3129,"PD",H3133:AL3133)+SUMIF(H3129:AL3129,"PN",H3133:AL3133)+SUMIF(H3129:AL3129,"P/DS",H3133:AL3133)+SUMIF(H3129:AL3129,"PN/F",H3133:AL3133)+SUMIF(H3129:AL3129,"PN/L",H3133:AL3133)+SUMIF(H3129:AL3129,"TV",H3133:AL3133)+SUMIF(H3129:AL3129,"TVD",H3133:AL3133)</f>
        <v>0</v>
      </c>
      <c r="BP3129" s="261">
        <f>SUMIF(H3129:AL3129,"PD",H3134:AL3134)+SUMIF(H3129:AL3129,"PN",H3134:AL3134)+SUMIF(H3129:AL3129,"P/DS",H3134:AL3134)+SUMIF(H3129:AL3129,"PN/F",H3134:AL3134)+SUMIF(H3129:AL3129,"PN/L",H3134:AL3134)+SUMIF(H3129:AL3129,"TV",H3134:AL3134)+SUMIF(H3129:AL3129,"TVD",H3134:AL3134)+SUMIF(H3129:AL3129,"PDD",H3134:AL3134)+SUMIF(H3129:AL3129,"PH",H3134:AL3134)+SUMIF(H3129:AL3129,"PM",H3134:AL3134)</f>
        <v>0</v>
      </c>
      <c r="BQ3129" s="261">
        <f>SUMIF(H3129:AL3129,"PD",H3135:AL3135)+SUMIF(H3129:AL3129,"PN",H3135:AL3135)+SUMIF(H3129:AL3129,"P/DS",H3135:AL3135)+SUMIF(H3129:AL3129,"PN/F",H3135:AL3135)+SUMIF(H3129:AL3129,"PN/L",H3135:AL3135)+SUMIF(H3129:AL3129,"TV",H3135:AL3135)+SUMIF(H3129:AL3129,"TVD",H3135:AL3135)+SUMIF(H3129:AL3129,"PDD",H3135:AL3135)+SUMIF(H3129:AL3129,"PH",H3135:AL3135)+SUMIF(H3129:AL3129,"PM",H3135:AL3135)</f>
        <v>0</v>
      </c>
      <c r="BR3129" s="269">
        <f>SUM(H3130:AL3130)-BL3129</f>
        <v>25</v>
      </c>
      <c r="BS3129" s="269">
        <f>SUM(H3131:AL3131)-BM3129</f>
        <v>10.5</v>
      </c>
      <c r="BT3129" s="269">
        <f>SUM(H3132:AL3132)-BN3129</f>
        <v>0</v>
      </c>
      <c r="BU3129" s="269">
        <f>SUM(H3133:AL3133)-BO3129</f>
        <v>0</v>
      </c>
      <c r="BV3129" s="269">
        <f>SUM(H3134:AL3134)-BP3129</f>
        <v>0</v>
      </c>
      <c r="BW3129" s="269">
        <f>SUM(H3135:AL3135)-BQ3129</f>
        <v>0</v>
      </c>
      <c r="BX3129" s="255">
        <f>SUMIF(H3129:AL3129,"PD",H3136:AL3136)+SUMIF(H3129:AL3129,"PN",H3136:AL3136)+SUMIF(H3129:AL3129,"P/DS",H3136:AL3136)+SUMIF(H3129:AL3129,"PN/F",H3136:AL3136)+SUMIF(H3129:AL3129,"PN/L",H3136:AL3136)</f>
        <v>0</v>
      </c>
      <c r="BY3129" s="255">
        <f>SUM(H3136:AL3136)-BX3129</f>
        <v>0</v>
      </c>
      <c r="BZ3129" s="255">
        <f t="shared" ref="BZ3129" si="1007">+SUM(BL3129:BW3136)</f>
        <v>35.5</v>
      </c>
      <c r="CA3129" s="266">
        <f>(COUNTIFS(H3129:AL3129,"PD",H3130:AL3130,"&gt;=2"))*0.5-IF(CN3129="VP",COUNTIFS($H$16:$AL$16,"SAT",H3129:AL3129,"PD",H3130:AL3130,"&gt;=2"))*0.5</f>
        <v>0</v>
      </c>
      <c r="CB3129" s="266">
        <f>(COUNTIFS(H3129:AL3129,"PN",H3131:AL3131,"&gt;=0.5",H3130:AL3130,"&gt;=1.5"))*0.5+COUNTIFS(H3129:AL3129,"PDD",H3131:AL3131,"&gt;=0.5",H3130:AL3130,"&gt;=1.5")*0.5</f>
        <v>0</v>
      </c>
      <c r="CC3129" s="273">
        <f>(COUNTIFS(H3129:AL3129,"TV",H3131:AL3131,"&gt;=10"))*0.5+(COUNTIFS(H3129:AL3129,"PMD",H3131:AL3131,"&gt;=2"))*0.5</f>
        <v>0</v>
      </c>
      <c r="CD3129" s="266">
        <f>(COUNTIFS(H3129:AL3129,"TVD",H3133:AL3133,"&gt;=6.5",H3131:AL3131,"&gt;=3.5"))*0.5</f>
        <v>0</v>
      </c>
      <c r="CE3129" s="266">
        <f>(COUNTIFS(H3129:AL3129,"PD",H3134:AL3134,"&gt;=10"))*0.5</f>
        <v>0</v>
      </c>
      <c r="CF3129" s="266">
        <f>(COUNTIFS(H3129:AL3129,"PDD",H3134:AL3134,"&gt;=3.5",H3135:AL3135,"&gt;=6.5")+COUNTIFS(H3129:AL3129,"PH",H3135:AL3135,"&gt;=0.5",H3134:AL3134,"&gt;=1.5")+COUNTIFS(H3129:AL3129,"PM",H3135:AL3135,"&gt;=0.5",H3134:AL3134,"&gt;=1.5"))*0.5</f>
        <v>0</v>
      </c>
      <c r="CG3129" s="266">
        <f>(COUNTIFS(H3129:AL3129,"DS",H3130:AL3130,"&gt;=2")+COUNTIFS(H3129:AL3129,"AL/DS",H3130:AL3130,"&gt;=2"))*0.5-IF(CN3129="VP",COUNTIFS($H$16:$AL$16,"SAT",H3129:AL3129,"DS",H3130:AL3130,"&gt;=2"))*0.5</f>
        <v>3</v>
      </c>
      <c r="CH3129" s="266">
        <f>(COUNTIFS(H3129:AL3129,"NS",H3131:AL3131,"&gt;=0.5",H3130:AL3130,"&gt;=1.5")+COUNTIFS(H3129:AL3129,"AL/NS",H3131:AL3131,"&gt;=0.5",H3130:AL3130,"&gt;=1.5")+COUNTIFS(H3129:AL3129,"NHD",H3131:AL3131,"&gt;=4.5",H3134:AL3134,"&gt;=2",H3130:AL3130,"&gt;=1.5"))*0.5</f>
        <v>2.5</v>
      </c>
      <c r="CI3129" s="266">
        <f>(COUNTIF(H3131:AL3131,"&gt;=10")+COUNTIFS(H3129:AL3129,"MD",H3131:AL3131,"&gt;=2")-COUNTIFS(H3129:AL3129,"TV",H3131:AL3131,"&gt;=10"))*0.5</f>
        <v>0</v>
      </c>
      <c r="CJ3129" s="266">
        <f>(COUNTIFS(H3129:AL3129,"D",H3133:AL3133,"&gt;=6.5",H3131:AL3131,"&gt;=3.5"))*0.5</f>
        <v>0</v>
      </c>
      <c r="CK3129" s="266">
        <f>(COUNTIF(H3134:AL3134,"&gt;=10")-COUNTIFS(H3129:AL3129,"PD",H3134:AL3134,"&gt;=10"))*0.5</f>
        <v>0</v>
      </c>
      <c r="CL3129" s="265">
        <f>(COUNTIFS(H3129:AL3129,"NHD",H3134:AL3134,"&gt;=3.5",H3135:AL3135,"&gt;=6.5")+COUNTIFS(H3129:AL3129,"BH",H3134:AL3134,"&gt;=1.5",H3135:AL3135,"&gt;=0.5")+COUNTIFS(H3129:AL3129,"BM",H3134:AL3134,"&gt;=1.5",H3135:AL3135,"&gt;=0.5")+COUNTIFS(H3129:AL3129,"D",H3134:AL3134,"&gt;=1.5",H3135:AL3135,"&gt;=0.5"))*0.5</f>
        <v>0</v>
      </c>
      <c r="CM3129" s="272"/>
      <c r="CN3129" s="264" t="s">
        <v>723</v>
      </c>
      <c r="CO3129" s="125">
        <f t="shared" ref="CO3129" si="1008">+AM3129+AN3129+AO3129+AP3129+AQ3129+AR3129+AS3129+AU3129+BG3129</f>
        <v>26</v>
      </c>
      <c r="CP3129" s="225">
        <f>+SUM(I3130:I3135)-I3136</f>
        <v>0</v>
      </c>
      <c r="CQ3129" s="225">
        <f>+SUM(J3130:J3135)-J3136</f>
        <v>2.5</v>
      </c>
      <c r="CR3129" s="225">
        <f>+SUM(K3130:K3135)-K3136</f>
        <v>0</v>
      </c>
      <c r="CS3129" s="115"/>
      <c r="CT3129" s="115"/>
      <c r="CU3129" s="115"/>
      <c r="CV3129" s="115"/>
      <c r="CW3129" s="115"/>
      <c r="CX3129" s="115"/>
      <c r="CY3129" s="115"/>
      <c r="CZ3129" s="115"/>
      <c r="DA3129" s="115"/>
    </row>
    <row r="3130" spans="1:105" s="70" customFormat="1" ht="15" customHeight="1">
      <c r="A3130" s="228"/>
      <c r="B3130" s="614"/>
      <c r="C3130" s="545"/>
      <c r="D3130" s="237"/>
      <c r="E3130" s="237"/>
      <c r="F3130" s="242" t="s">
        <v>82</v>
      </c>
      <c r="G3130" s="71">
        <v>1.5</v>
      </c>
      <c r="H3130" s="83"/>
      <c r="I3130" s="83"/>
      <c r="J3130" s="83">
        <v>2.5</v>
      </c>
      <c r="K3130" s="83">
        <v>0</v>
      </c>
      <c r="L3130" s="83">
        <v>0</v>
      </c>
      <c r="M3130" s="83">
        <v>2.5</v>
      </c>
      <c r="N3130" s="83"/>
      <c r="O3130" s="83"/>
      <c r="P3130" s="83">
        <v>2.5</v>
      </c>
      <c r="Q3130" s="83">
        <v>0</v>
      </c>
      <c r="R3130" s="83">
        <v>2.5</v>
      </c>
      <c r="S3130" s="83">
        <v>2.5</v>
      </c>
      <c r="T3130" s="83">
        <v>0</v>
      </c>
      <c r="U3130" s="83">
        <v>2.5</v>
      </c>
      <c r="V3130" s="83"/>
      <c r="W3130" s="83">
        <v>2</v>
      </c>
      <c r="X3130" s="83">
        <v>2</v>
      </c>
      <c r="Y3130" s="83">
        <v>2</v>
      </c>
      <c r="Z3130" s="83">
        <v>2</v>
      </c>
      <c r="AA3130" s="83">
        <v>2</v>
      </c>
      <c r="AB3130" s="83"/>
      <c r="AC3130" s="79"/>
      <c r="AD3130" s="79"/>
      <c r="AE3130" s="79"/>
      <c r="AF3130" s="79"/>
      <c r="AG3130" s="79"/>
      <c r="AH3130" s="79"/>
      <c r="AI3130" s="79"/>
      <c r="AJ3130" s="79"/>
      <c r="AK3130" s="79"/>
      <c r="AL3130" s="79"/>
      <c r="AM3130" s="240"/>
      <c r="AN3130" s="240"/>
      <c r="AO3130" s="240"/>
      <c r="AP3130" s="240"/>
      <c r="AQ3130" s="240"/>
      <c r="AR3130" s="240"/>
      <c r="AS3130" s="240"/>
      <c r="AT3130" s="256"/>
      <c r="AU3130" s="256"/>
      <c r="AV3130" s="259"/>
      <c r="AW3130" s="259"/>
      <c r="AX3130" s="256"/>
      <c r="AY3130" s="256"/>
      <c r="AZ3130" s="256"/>
      <c r="BA3130" s="256"/>
      <c r="BB3130" s="256"/>
      <c r="BC3130" s="256"/>
      <c r="BD3130" s="256"/>
      <c r="BE3130" s="256"/>
      <c r="BF3130" s="256"/>
      <c r="BG3130" s="256"/>
      <c r="BH3130" s="256"/>
      <c r="BI3130" s="256"/>
      <c r="BJ3130" s="256"/>
      <c r="BK3130" s="256"/>
      <c r="BL3130" s="262"/>
      <c r="BM3130" s="262"/>
      <c r="BN3130" s="262"/>
      <c r="BO3130" s="262"/>
      <c r="BP3130" s="262"/>
      <c r="BQ3130" s="262"/>
      <c r="BR3130" s="270"/>
      <c r="BS3130" s="270"/>
      <c r="BT3130" s="270"/>
      <c r="BU3130" s="270"/>
      <c r="BV3130" s="270"/>
      <c r="BW3130" s="270"/>
      <c r="BX3130" s="256"/>
      <c r="BY3130" s="256"/>
      <c r="BZ3130" s="256"/>
      <c r="CA3130" s="267"/>
      <c r="CB3130" s="267"/>
      <c r="CC3130" s="274"/>
      <c r="CD3130" s="267"/>
      <c r="CE3130" s="267"/>
      <c r="CF3130" s="267"/>
      <c r="CG3130" s="267"/>
      <c r="CH3130" s="267"/>
      <c r="CI3130" s="267"/>
      <c r="CJ3130" s="267"/>
      <c r="CK3130" s="267"/>
      <c r="CL3130" s="265"/>
      <c r="CM3130" s="272"/>
      <c r="CN3130" s="264"/>
      <c r="CO3130" s="125"/>
      <c r="CP3130" s="226"/>
      <c r="CQ3130" s="226"/>
      <c r="CR3130" s="226"/>
      <c r="CS3130" s="115"/>
      <c r="CT3130" s="115"/>
      <c r="CU3130" s="115"/>
      <c r="CV3130" s="115"/>
      <c r="CW3130" s="115"/>
      <c r="CX3130" s="115"/>
      <c r="CY3130" s="115"/>
      <c r="CZ3130" s="115"/>
      <c r="DA3130" s="115"/>
    </row>
    <row r="3131" spans="1:105" s="70" customFormat="1" ht="15" customHeight="1">
      <c r="A3131" s="228"/>
      <c r="B3131" s="614"/>
      <c r="C3131" s="545"/>
      <c r="D3131" s="237"/>
      <c r="E3131" s="237"/>
      <c r="F3131" s="243"/>
      <c r="G3131" s="72">
        <v>2</v>
      </c>
      <c r="H3131" s="84"/>
      <c r="I3131" s="84"/>
      <c r="J3131" s="84"/>
      <c r="K3131" s="84"/>
      <c r="L3131" s="84"/>
      <c r="M3131" s="84"/>
      <c r="N3131" s="84"/>
      <c r="O3131" s="84">
        <v>8</v>
      </c>
      <c r="P3131" s="84"/>
      <c r="Q3131" s="84"/>
      <c r="R3131" s="84"/>
      <c r="S3131" s="84"/>
      <c r="T3131" s="84"/>
      <c r="U3131" s="84"/>
      <c r="V3131" s="84"/>
      <c r="W3131" s="84">
        <v>0.5</v>
      </c>
      <c r="X3131" s="84">
        <v>0.5</v>
      </c>
      <c r="Y3131" s="84">
        <v>0.5</v>
      </c>
      <c r="Z3131" s="84">
        <v>0.5</v>
      </c>
      <c r="AA3131" s="84">
        <v>0.5</v>
      </c>
      <c r="AB3131" s="84"/>
      <c r="AC3131" s="80"/>
      <c r="AD3131" s="80"/>
      <c r="AE3131" s="80"/>
      <c r="AF3131" s="80"/>
      <c r="AG3131" s="80"/>
      <c r="AH3131" s="80"/>
      <c r="AI3131" s="80"/>
      <c r="AJ3131" s="80"/>
      <c r="AK3131" s="80"/>
      <c r="AL3131" s="80"/>
      <c r="AM3131" s="240"/>
      <c r="AN3131" s="240"/>
      <c r="AO3131" s="240"/>
      <c r="AP3131" s="240"/>
      <c r="AQ3131" s="240"/>
      <c r="AR3131" s="240"/>
      <c r="AS3131" s="240"/>
      <c r="AT3131" s="256"/>
      <c r="AU3131" s="256"/>
      <c r="AV3131" s="259"/>
      <c r="AW3131" s="259"/>
      <c r="AX3131" s="256"/>
      <c r="AY3131" s="256"/>
      <c r="AZ3131" s="256"/>
      <c r="BA3131" s="256"/>
      <c r="BB3131" s="256"/>
      <c r="BC3131" s="256"/>
      <c r="BD3131" s="256"/>
      <c r="BE3131" s="256"/>
      <c r="BF3131" s="256"/>
      <c r="BG3131" s="256"/>
      <c r="BH3131" s="256"/>
      <c r="BI3131" s="256"/>
      <c r="BJ3131" s="256"/>
      <c r="BK3131" s="256"/>
      <c r="BL3131" s="262"/>
      <c r="BM3131" s="262"/>
      <c r="BN3131" s="262"/>
      <c r="BO3131" s="262"/>
      <c r="BP3131" s="262"/>
      <c r="BQ3131" s="262"/>
      <c r="BR3131" s="270"/>
      <c r="BS3131" s="270"/>
      <c r="BT3131" s="270"/>
      <c r="BU3131" s="270"/>
      <c r="BV3131" s="270"/>
      <c r="BW3131" s="270"/>
      <c r="BX3131" s="256"/>
      <c r="BY3131" s="256"/>
      <c r="BZ3131" s="256"/>
      <c r="CA3131" s="267"/>
      <c r="CB3131" s="267"/>
      <c r="CC3131" s="274"/>
      <c r="CD3131" s="267"/>
      <c r="CE3131" s="267"/>
      <c r="CF3131" s="267"/>
      <c r="CG3131" s="267"/>
      <c r="CH3131" s="267"/>
      <c r="CI3131" s="267"/>
      <c r="CJ3131" s="267"/>
      <c r="CK3131" s="267"/>
      <c r="CL3131" s="265"/>
      <c r="CM3131" s="272"/>
      <c r="CN3131" s="264"/>
      <c r="CO3131" s="125"/>
      <c r="CP3131" s="226"/>
      <c r="CQ3131" s="226"/>
      <c r="CR3131" s="226"/>
      <c r="CS3131" s="115"/>
      <c r="CT3131" s="115"/>
      <c r="CU3131" s="115"/>
      <c r="CV3131" s="115"/>
      <c r="CW3131" s="115"/>
      <c r="CX3131" s="115"/>
      <c r="CY3131" s="115"/>
      <c r="CZ3131" s="115"/>
      <c r="DA3131" s="115"/>
    </row>
    <row r="3132" spans="1:105" s="70" customFormat="1" ht="15" customHeight="1">
      <c r="A3132" s="228"/>
      <c r="B3132" s="614"/>
      <c r="C3132" s="545"/>
      <c r="D3132" s="237"/>
      <c r="E3132" s="237"/>
      <c r="F3132" s="243"/>
      <c r="G3132" s="72">
        <v>2.1</v>
      </c>
      <c r="H3132" s="84"/>
      <c r="I3132" s="84"/>
      <c r="J3132" s="84"/>
      <c r="K3132" s="84"/>
      <c r="L3132" s="84"/>
      <c r="M3132" s="84"/>
      <c r="N3132" s="84"/>
      <c r="O3132" s="84"/>
      <c r="P3132" s="84"/>
      <c r="Q3132" s="84"/>
      <c r="R3132" s="84"/>
      <c r="S3132" s="84"/>
      <c r="T3132" s="84"/>
      <c r="U3132" s="84"/>
      <c r="V3132" s="84"/>
      <c r="W3132" s="84"/>
      <c r="X3132" s="84"/>
      <c r="Y3132" s="84"/>
      <c r="Z3132" s="84"/>
      <c r="AA3132" s="84"/>
      <c r="AB3132" s="84"/>
      <c r="AC3132" s="80"/>
      <c r="AD3132" s="80"/>
      <c r="AE3132" s="80"/>
      <c r="AF3132" s="80"/>
      <c r="AG3132" s="80"/>
      <c r="AH3132" s="80"/>
      <c r="AI3132" s="80"/>
      <c r="AJ3132" s="80"/>
      <c r="AK3132" s="80"/>
      <c r="AL3132" s="80"/>
      <c r="AM3132" s="240"/>
      <c r="AN3132" s="240"/>
      <c r="AO3132" s="240"/>
      <c r="AP3132" s="240"/>
      <c r="AQ3132" s="240"/>
      <c r="AR3132" s="240"/>
      <c r="AS3132" s="240"/>
      <c r="AT3132" s="256"/>
      <c r="AU3132" s="256"/>
      <c r="AV3132" s="259"/>
      <c r="AW3132" s="259"/>
      <c r="AX3132" s="256"/>
      <c r="AY3132" s="256"/>
      <c r="AZ3132" s="256"/>
      <c r="BA3132" s="256"/>
      <c r="BB3132" s="256"/>
      <c r="BC3132" s="256"/>
      <c r="BD3132" s="256"/>
      <c r="BE3132" s="256"/>
      <c r="BF3132" s="256"/>
      <c r="BG3132" s="256"/>
      <c r="BH3132" s="256"/>
      <c r="BI3132" s="256"/>
      <c r="BJ3132" s="256"/>
      <c r="BK3132" s="256"/>
      <c r="BL3132" s="262"/>
      <c r="BM3132" s="262"/>
      <c r="BN3132" s="262"/>
      <c r="BO3132" s="262"/>
      <c r="BP3132" s="262"/>
      <c r="BQ3132" s="262"/>
      <c r="BR3132" s="270"/>
      <c r="BS3132" s="270"/>
      <c r="BT3132" s="270"/>
      <c r="BU3132" s="270"/>
      <c r="BV3132" s="270"/>
      <c r="BW3132" s="270"/>
      <c r="BX3132" s="256"/>
      <c r="BY3132" s="256"/>
      <c r="BZ3132" s="256"/>
      <c r="CA3132" s="267"/>
      <c r="CB3132" s="267"/>
      <c r="CC3132" s="274"/>
      <c r="CD3132" s="267"/>
      <c r="CE3132" s="267"/>
      <c r="CF3132" s="267"/>
      <c r="CG3132" s="267"/>
      <c r="CH3132" s="267"/>
      <c r="CI3132" s="267"/>
      <c r="CJ3132" s="267"/>
      <c r="CK3132" s="267"/>
      <c r="CL3132" s="265"/>
      <c r="CM3132" s="272"/>
      <c r="CN3132" s="264"/>
      <c r="CO3132" s="125"/>
      <c r="CP3132" s="226"/>
      <c r="CQ3132" s="226"/>
      <c r="CR3132" s="226"/>
      <c r="CS3132" s="115"/>
      <c r="CT3132" s="115"/>
      <c r="CU3132" s="115"/>
      <c r="CV3132" s="115"/>
      <c r="CW3132" s="115"/>
      <c r="CX3132" s="115"/>
      <c r="CY3132" s="115"/>
      <c r="CZ3132" s="115"/>
      <c r="DA3132" s="115"/>
    </row>
    <row r="3133" spans="1:105" s="70" customFormat="1" ht="15" customHeight="1">
      <c r="A3133" s="228"/>
      <c r="B3133" s="614"/>
      <c r="C3133" s="545"/>
      <c r="D3133" s="237"/>
      <c r="E3133" s="237"/>
      <c r="F3133" s="243"/>
      <c r="G3133" s="72">
        <v>2.7</v>
      </c>
      <c r="H3133" s="84"/>
      <c r="I3133" s="84"/>
      <c r="J3133" s="84"/>
      <c r="K3133" s="84"/>
      <c r="L3133" s="84"/>
      <c r="M3133" s="84"/>
      <c r="N3133" s="84"/>
      <c r="O3133" s="84"/>
      <c r="P3133" s="84"/>
      <c r="Q3133" s="84"/>
      <c r="R3133" s="84"/>
      <c r="S3133" s="84"/>
      <c r="T3133" s="84"/>
      <c r="U3133" s="84"/>
      <c r="V3133" s="84"/>
      <c r="W3133" s="84"/>
      <c r="X3133" s="84"/>
      <c r="Y3133" s="84"/>
      <c r="Z3133" s="84"/>
      <c r="AA3133" s="84"/>
      <c r="AB3133" s="84"/>
      <c r="AC3133" s="80"/>
      <c r="AD3133" s="80"/>
      <c r="AE3133" s="80"/>
      <c r="AF3133" s="80"/>
      <c r="AG3133" s="80"/>
      <c r="AH3133" s="80"/>
      <c r="AI3133" s="80"/>
      <c r="AJ3133" s="80"/>
      <c r="AK3133" s="80"/>
      <c r="AL3133" s="80"/>
      <c r="AM3133" s="240"/>
      <c r="AN3133" s="240"/>
      <c r="AO3133" s="240"/>
      <c r="AP3133" s="240"/>
      <c r="AQ3133" s="240"/>
      <c r="AR3133" s="240"/>
      <c r="AS3133" s="240"/>
      <c r="AT3133" s="256"/>
      <c r="AU3133" s="256"/>
      <c r="AV3133" s="259"/>
      <c r="AW3133" s="259"/>
      <c r="AX3133" s="256"/>
      <c r="AY3133" s="256"/>
      <c r="AZ3133" s="256"/>
      <c r="BA3133" s="256"/>
      <c r="BB3133" s="256"/>
      <c r="BC3133" s="256"/>
      <c r="BD3133" s="256"/>
      <c r="BE3133" s="256"/>
      <c r="BF3133" s="256"/>
      <c r="BG3133" s="256"/>
      <c r="BH3133" s="256"/>
      <c r="BI3133" s="256"/>
      <c r="BJ3133" s="256"/>
      <c r="BK3133" s="256"/>
      <c r="BL3133" s="262"/>
      <c r="BM3133" s="262"/>
      <c r="BN3133" s="262"/>
      <c r="BO3133" s="262"/>
      <c r="BP3133" s="262"/>
      <c r="BQ3133" s="262"/>
      <c r="BR3133" s="270"/>
      <c r="BS3133" s="270"/>
      <c r="BT3133" s="270"/>
      <c r="BU3133" s="270"/>
      <c r="BV3133" s="270"/>
      <c r="BW3133" s="270"/>
      <c r="BX3133" s="256"/>
      <c r="BY3133" s="256"/>
      <c r="BZ3133" s="256"/>
      <c r="CA3133" s="267"/>
      <c r="CB3133" s="267"/>
      <c r="CC3133" s="274"/>
      <c r="CD3133" s="267"/>
      <c r="CE3133" s="267"/>
      <c r="CF3133" s="267"/>
      <c r="CG3133" s="267"/>
      <c r="CH3133" s="267"/>
      <c r="CI3133" s="267"/>
      <c r="CJ3133" s="267"/>
      <c r="CK3133" s="267"/>
      <c r="CL3133" s="265"/>
      <c r="CM3133" s="272"/>
      <c r="CN3133" s="264"/>
      <c r="CO3133" s="125"/>
      <c r="CP3133" s="226"/>
      <c r="CQ3133" s="226"/>
      <c r="CR3133" s="226"/>
      <c r="CS3133" s="115"/>
      <c r="CT3133" s="115"/>
      <c r="CU3133" s="115"/>
      <c r="CV3133" s="115"/>
      <c r="CW3133" s="115"/>
      <c r="CX3133" s="115"/>
      <c r="CY3133" s="115"/>
      <c r="CZ3133" s="115"/>
      <c r="DA3133" s="115"/>
    </row>
    <row r="3134" spans="1:105" s="70" customFormat="1" ht="15" customHeight="1">
      <c r="A3134" s="228"/>
      <c r="B3134" s="614"/>
      <c r="C3134" s="545"/>
      <c r="D3134" s="237"/>
      <c r="E3134" s="237"/>
      <c r="F3134" s="243"/>
      <c r="G3134" s="72">
        <v>3</v>
      </c>
      <c r="H3134" s="84"/>
      <c r="I3134" s="84"/>
      <c r="J3134" s="84"/>
      <c r="K3134" s="84"/>
      <c r="L3134" s="84"/>
      <c r="M3134" s="84"/>
      <c r="N3134" s="84"/>
      <c r="O3134" s="84"/>
      <c r="P3134" s="84"/>
      <c r="Q3134" s="84"/>
      <c r="R3134" s="84"/>
      <c r="S3134" s="84"/>
      <c r="T3134" s="84"/>
      <c r="U3134" s="84"/>
      <c r="V3134" s="84"/>
      <c r="W3134" s="84"/>
      <c r="X3134" s="84"/>
      <c r="Y3134" s="84"/>
      <c r="Z3134" s="84"/>
      <c r="AA3134" s="84"/>
      <c r="AB3134" s="84"/>
      <c r="AC3134" s="80"/>
      <c r="AD3134" s="80"/>
      <c r="AE3134" s="80"/>
      <c r="AF3134" s="80"/>
      <c r="AG3134" s="80"/>
      <c r="AH3134" s="80"/>
      <c r="AI3134" s="80"/>
      <c r="AJ3134" s="80"/>
      <c r="AK3134" s="80"/>
      <c r="AL3134" s="80"/>
      <c r="AM3134" s="240"/>
      <c r="AN3134" s="240"/>
      <c r="AO3134" s="240"/>
      <c r="AP3134" s="240"/>
      <c r="AQ3134" s="240"/>
      <c r="AR3134" s="240"/>
      <c r="AS3134" s="240"/>
      <c r="AT3134" s="256"/>
      <c r="AU3134" s="256"/>
      <c r="AV3134" s="259"/>
      <c r="AW3134" s="259"/>
      <c r="AX3134" s="256"/>
      <c r="AY3134" s="256"/>
      <c r="AZ3134" s="256"/>
      <c r="BA3134" s="256"/>
      <c r="BB3134" s="256"/>
      <c r="BC3134" s="256"/>
      <c r="BD3134" s="256"/>
      <c r="BE3134" s="256"/>
      <c r="BF3134" s="256"/>
      <c r="BG3134" s="256"/>
      <c r="BH3134" s="256"/>
      <c r="BI3134" s="256"/>
      <c r="BJ3134" s="256"/>
      <c r="BK3134" s="256"/>
      <c r="BL3134" s="262"/>
      <c r="BM3134" s="262"/>
      <c r="BN3134" s="262"/>
      <c r="BO3134" s="262"/>
      <c r="BP3134" s="262"/>
      <c r="BQ3134" s="262"/>
      <c r="BR3134" s="270"/>
      <c r="BS3134" s="270"/>
      <c r="BT3134" s="270"/>
      <c r="BU3134" s="270"/>
      <c r="BV3134" s="270"/>
      <c r="BW3134" s="270"/>
      <c r="BX3134" s="256"/>
      <c r="BY3134" s="256"/>
      <c r="BZ3134" s="256"/>
      <c r="CA3134" s="267"/>
      <c r="CB3134" s="267"/>
      <c r="CC3134" s="274"/>
      <c r="CD3134" s="267"/>
      <c r="CE3134" s="267"/>
      <c r="CF3134" s="267"/>
      <c r="CG3134" s="267"/>
      <c r="CH3134" s="267"/>
      <c r="CI3134" s="267"/>
      <c r="CJ3134" s="267"/>
      <c r="CK3134" s="267"/>
      <c r="CL3134" s="265"/>
      <c r="CM3134" s="272"/>
      <c r="CN3134" s="264"/>
      <c r="CO3134" s="125"/>
      <c r="CP3134" s="226"/>
      <c r="CQ3134" s="226"/>
      <c r="CR3134" s="226"/>
      <c r="CS3134" s="115"/>
      <c r="CT3134" s="115"/>
      <c r="CU3134" s="115"/>
      <c r="CV3134" s="115"/>
      <c r="CW3134" s="115"/>
      <c r="CX3134" s="115"/>
      <c r="CY3134" s="115"/>
      <c r="CZ3134" s="115"/>
      <c r="DA3134" s="115"/>
    </row>
    <row r="3135" spans="1:105" s="70" customFormat="1" ht="15" customHeight="1">
      <c r="A3135" s="228"/>
      <c r="B3135" s="614"/>
      <c r="C3135" s="545"/>
      <c r="D3135" s="237"/>
      <c r="E3135" s="237"/>
      <c r="F3135" s="244"/>
      <c r="G3135" s="73">
        <v>3.9</v>
      </c>
      <c r="H3135" s="85"/>
      <c r="I3135" s="85"/>
      <c r="J3135" s="85"/>
      <c r="K3135" s="85"/>
      <c r="L3135" s="85"/>
      <c r="M3135" s="85"/>
      <c r="N3135" s="85"/>
      <c r="O3135" s="85"/>
      <c r="P3135" s="85"/>
      <c r="Q3135" s="85"/>
      <c r="R3135" s="85"/>
      <c r="S3135" s="85"/>
      <c r="T3135" s="85"/>
      <c r="U3135" s="85"/>
      <c r="V3135" s="85"/>
      <c r="W3135" s="85"/>
      <c r="X3135" s="85"/>
      <c r="Y3135" s="85"/>
      <c r="Z3135" s="85"/>
      <c r="AA3135" s="85"/>
      <c r="AB3135" s="85"/>
      <c r="AC3135" s="81"/>
      <c r="AD3135" s="81"/>
      <c r="AE3135" s="81"/>
      <c r="AF3135" s="81"/>
      <c r="AG3135" s="81"/>
      <c r="AH3135" s="81"/>
      <c r="AI3135" s="81"/>
      <c r="AJ3135" s="81"/>
      <c r="AK3135" s="81"/>
      <c r="AL3135" s="81"/>
      <c r="AM3135" s="240"/>
      <c r="AN3135" s="240"/>
      <c r="AO3135" s="240"/>
      <c r="AP3135" s="240"/>
      <c r="AQ3135" s="240"/>
      <c r="AR3135" s="240"/>
      <c r="AS3135" s="240"/>
      <c r="AT3135" s="256"/>
      <c r="AU3135" s="256"/>
      <c r="AV3135" s="259"/>
      <c r="AW3135" s="259"/>
      <c r="AX3135" s="256"/>
      <c r="AY3135" s="256"/>
      <c r="AZ3135" s="256"/>
      <c r="BA3135" s="256"/>
      <c r="BB3135" s="256"/>
      <c r="BC3135" s="256"/>
      <c r="BD3135" s="256"/>
      <c r="BE3135" s="256"/>
      <c r="BF3135" s="256"/>
      <c r="BG3135" s="256"/>
      <c r="BH3135" s="256"/>
      <c r="BI3135" s="256"/>
      <c r="BJ3135" s="256"/>
      <c r="BK3135" s="256"/>
      <c r="BL3135" s="262"/>
      <c r="BM3135" s="262"/>
      <c r="BN3135" s="262"/>
      <c r="BO3135" s="262"/>
      <c r="BP3135" s="262"/>
      <c r="BQ3135" s="262"/>
      <c r="BR3135" s="270"/>
      <c r="BS3135" s="270"/>
      <c r="BT3135" s="270"/>
      <c r="BU3135" s="270"/>
      <c r="BV3135" s="270"/>
      <c r="BW3135" s="270"/>
      <c r="BX3135" s="256"/>
      <c r="BY3135" s="256"/>
      <c r="BZ3135" s="256"/>
      <c r="CA3135" s="267"/>
      <c r="CB3135" s="267"/>
      <c r="CC3135" s="274"/>
      <c r="CD3135" s="267"/>
      <c r="CE3135" s="267"/>
      <c r="CF3135" s="267"/>
      <c r="CG3135" s="267"/>
      <c r="CH3135" s="267"/>
      <c r="CI3135" s="267"/>
      <c r="CJ3135" s="267"/>
      <c r="CK3135" s="267"/>
      <c r="CL3135" s="265"/>
      <c r="CM3135" s="272"/>
      <c r="CN3135" s="264"/>
      <c r="CO3135" s="125"/>
      <c r="CP3135" s="226"/>
      <c r="CQ3135" s="226"/>
      <c r="CR3135" s="226"/>
      <c r="CS3135" s="115"/>
      <c r="CT3135" s="115"/>
      <c r="CU3135" s="115"/>
      <c r="CV3135" s="115"/>
      <c r="CW3135" s="115"/>
      <c r="CX3135" s="115"/>
      <c r="CY3135" s="115"/>
      <c r="CZ3135" s="115"/>
      <c r="DA3135" s="115"/>
    </row>
    <row r="3136" spans="1:105" s="70" customFormat="1" ht="15" customHeight="1">
      <c r="A3136" s="229"/>
      <c r="B3136" s="615"/>
      <c r="C3136" s="546"/>
      <c r="D3136" s="238"/>
      <c r="E3136" s="238"/>
      <c r="F3136" s="245" t="s">
        <v>83</v>
      </c>
      <c r="G3136" s="246"/>
      <c r="H3136" s="82"/>
      <c r="I3136" s="82"/>
      <c r="J3136" s="82"/>
      <c r="K3136" s="82"/>
      <c r="L3136" s="82"/>
      <c r="M3136" s="85"/>
      <c r="N3136" s="82"/>
      <c r="O3136" s="82"/>
      <c r="P3136" s="82"/>
      <c r="Q3136" s="82"/>
      <c r="R3136" s="82"/>
      <c r="S3136" s="82"/>
      <c r="T3136" s="82"/>
      <c r="U3136" s="82"/>
      <c r="V3136" s="82"/>
      <c r="W3136" s="82"/>
      <c r="X3136" s="82"/>
      <c r="Y3136" s="82"/>
      <c r="Z3136" s="82"/>
      <c r="AA3136" s="82"/>
      <c r="AB3136" s="82"/>
      <c r="AC3136" s="35"/>
      <c r="AD3136" s="35"/>
      <c r="AE3136" s="35"/>
      <c r="AF3136" s="35"/>
      <c r="AG3136" s="35"/>
      <c r="AH3136" s="35"/>
      <c r="AI3136" s="35"/>
      <c r="AJ3136" s="35"/>
      <c r="AK3136" s="35"/>
      <c r="AL3136" s="35"/>
      <c r="AM3136" s="241"/>
      <c r="AN3136" s="241"/>
      <c r="AO3136" s="241"/>
      <c r="AP3136" s="241"/>
      <c r="AQ3136" s="241"/>
      <c r="AR3136" s="241"/>
      <c r="AS3136" s="241"/>
      <c r="AT3136" s="257"/>
      <c r="AU3136" s="257"/>
      <c r="AV3136" s="260"/>
      <c r="AW3136" s="260"/>
      <c r="AX3136" s="257"/>
      <c r="AY3136" s="257"/>
      <c r="AZ3136" s="257"/>
      <c r="BA3136" s="257"/>
      <c r="BB3136" s="257"/>
      <c r="BC3136" s="257"/>
      <c r="BD3136" s="257"/>
      <c r="BE3136" s="257"/>
      <c r="BF3136" s="257"/>
      <c r="BG3136" s="257"/>
      <c r="BH3136" s="257"/>
      <c r="BI3136" s="257"/>
      <c r="BJ3136" s="257"/>
      <c r="BK3136" s="257"/>
      <c r="BL3136" s="263"/>
      <c r="BM3136" s="263"/>
      <c r="BN3136" s="263"/>
      <c r="BO3136" s="263"/>
      <c r="BP3136" s="263"/>
      <c r="BQ3136" s="263"/>
      <c r="BR3136" s="271"/>
      <c r="BS3136" s="271"/>
      <c r="BT3136" s="271"/>
      <c r="BU3136" s="271"/>
      <c r="BV3136" s="271"/>
      <c r="BW3136" s="271"/>
      <c r="BX3136" s="257"/>
      <c r="BY3136" s="257"/>
      <c r="BZ3136" s="257"/>
      <c r="CA3136" s="268"/>
      <c r="CB3136" s="268"/>
      <c r="CC3136" s="275"/>
      <c r="CD3136" s="268"/>
      <c r="CE3136" s="268"/>
      <c r="CF3136" s="268"/>
      <c r="CG3136" s="268"/>
      <c r="CH3136" s="268"/>
      <c r="CI3136" s="268"/>
      <c r="CJ3136" s="268"/>
      <c r="CK3136" s="268"/>
      <c r="CL3136" s="265"/>
      <c r="CM3136" s="272"/>
      <c r="CN3136" s="264"/>
      <c r="CO3136" s="125"/>
      <c r="CP3136" s="226"/>
      <c r="CQ3136" s="226"/>
      <c r="CR3136" s="226"/>
      <c r="CS3136" s="115"/>
      <c r="CT3136" s="115"/>
      <c r="CU3136" s="115"/>
      <c r="CV3136" s="115"/>
      <c r="CW3136" s="115"/>
      <c r="CX3136" s="115"/>
      <c r="CY3136" s="115"/>
      <c r="CZ3136" s="115"/>
      <c r="DA3136" s="115"/>
    </row>
    <row r="3137" spans="1:105" s="70" customFormat="1" ht="15" customHeight="1">
      <c r="A3137" s="227">
        <f t="shared" si="1006"/>
        <v>388</v>
      </c>
      <c r="B3137" s="345" t="s">
        <v>418</v>
      </c>
      <c r="C3137" s="584" t="s">
        <v>419</v>
      </c>
      <c r="D3137" s="236">
        <v>42816</v>
      </c>
      <c r="E3137" s="236" t="s">
        <v>353</v>
      </c>
      <c r="F3137" s="253" t="s">
        <v>80</v>
      </c>
      <c r="G3137" s="351"/>
      <c r="H3137" s="82" t="s">
        <v>69</v>
      </c>
      <c r="I3137" s="82"/>
      <c r="J3137" s="82" t="s">
        <v>60</v>
      </c>
      <c r="K3137" s="82" t="s">
        <v>60</v>
      </c>
      <c r="L3137" s="82" t="s">
        <v>60</v>
      </c>
      <c r="M3137" s="82" t="s">
        <v>60</v>
      </c>
      <c r="N3137" s="82" t="s">
        <v>60</v>
      </c>
      <c r="O3137" s="82"/>
      <c r="P3137" s="82" t="s">
        <v>60</v>
      </c>
      <c r="Q3137" s="82" t="s">
        <v>60</v>
      </c>
      <c r="R3137" s="82" t="s">
        <v>60</v>
      </c>
      <c r="S3137" s="82" t="s">
        <v>60</v>
      </c>
      <c r="T3137" s="82" t="s">
        <v>60</v>
      </c>
      <c r="U3137" s="82" t="s">
        <v>60</v>
      </c>
      <c r="V3137" s="82"/>
      <c r="W3137" s="82" t="s">
        <v>61</v>
      </c>
      <c r="X3137" s="82" t="s">
        <v>61</v>
      </c>
      <c r="Y3137" s="82" t="s">
        <v>61</v>
      </c>
      <c r="Z3137" s="82" t="s">
        <v>61</v>
      </c>
      <c r="AA3137" s="82" t="s">
        <v>61</v>
      </c>
      <c r="AB3137" s="82" t="s">
        <v>61</v>
      </c>
      <c r="AC3137" s="82"/>
      <c r="AD3137" s="82" t="s">
        <v>61</v>
      </c>
      <c r="AE3137" s="82" t="s">
        <v>61</v>
      </c>
      <c r="AF3137" s="82" t="s">
        <v>61</v>
      </c>
      <c r="AG3137" s="82" t="s">
        <v>61</v>
      </c>
      <c r="AH3137" s="82" t="s">
        <v>61</v>
      </c>
      <c r="AI3137" s="82" t="s">
        <v>1471</v>
      </c>
      <c r="AJ3137" s="82"/>
      <c r="AK3137" s="82" t="s">
        <v>60</v>
      </c>
      <c r="AL3137" s="82" t="s">
        <v>60</v>
      </c>
      <c r="AM3137" s="239">
        <f>COUNTIF(H3137:AL3137,"PH")+COUNTIF(H3137:AL3137,"PH/L")+COUNTIF(H3137:AL3137,"PM")</f>
        <v>0</v>
      </c>
      <c r="AN3137" s="239">
        <f>COUNTIF(H3137:AL3137,"PD")+COUNTIF(H3137:AL3137,"PDD")+COUNTIF(H3137:AL3137,"P/DS")/2+COUNTIF(H3137:AL3137,"PMD")</f>
        <v>0</v>
      </c>
      <c r="AO3137" s="239">
        <f>COUNTIF(H3137:AL3137,"PN")+COUNTIF(H3137:AL3137,"P/NS")/2+COUNTIF(H3137:AL3137,"PH")+COUNTIF(H3137:AL3137,"PH/F")/2+COUNTIF(H3137:AL3137,"PH/L")/2+COUNTIF(H3137:AL3137,"PM")</f>
        <v>0</v>
      </c>
      <c r="AP3137" s="239">
        <f>COUNTIF(H3137:AL3137,"BH")+COUNTIF(H3137:AL3137,"AL/BL")+COUNTIF(H3137:AL3137,"UL/BL")+COUNTIF(H3137:AL3137,"BM")</f>
        <v>0</v>
      </c>
      <c r="AQ3137" s="239">
        <f>COUNTIF(H3137:AL3137,"DS")+COUNTIF(H3137:AL3137,"AL/DS")/2+COUNTIF(H3137:AL3137,"UL/DS")/2+COUNTIF(H3137:AL3137,"CT")+COUNTIF(H3137:AL3137,"MD")</f>
        <v>13.5</v>
      </c>
      <c r="AR3137" s="239">
        <f>COUNTIF(H3137:AL3137,"NS")+COUNTIF(H3137:AL3137,"AL/NS")/2+COUNTIF(H3137:AL3137,"UL/NS")/2+COUNTIF(H3137:AL3137,"BH")+COUNTIF(H3137:AL3137,"AL/BF")/2+COUNTIF(H3137:AL3137,"AL/BL")/2+COUNTIF(H3137:AL3137,"UL/BL")/2+COUNTIF(H3137:AL3137,"UL/BF")/2+COUNTIF(H3137:AL3137,"BM")</f>
        <v>11</v>
      </c>
      <c r="AS3137" s="239">
        <f>COUNTIF(H3137:AL3137,"AL")+COUNTIF(H3137:AL3137,"AL/DS")/2+COUNTIF(H3137:AL3137,"AL/NS")/2+COUNTIF(H3137:AL3137,"NH")+COUNTIF(H3137:AL3137,"SL")+COUNTIF(H3137:AL3137,"NHD")+COUNTIF(H3137:AL3137,"B")+COUNTIF(H3137:AL3137,"HL")+COUNTIF(H3137:AL3137,"AL/BF")/2+COUNTIF(H3137:AL3137,"AL/BL")/2</f>
        <v>1</v>
      </c>
      <c r="AT3137" s="255">
        <f>COUNTIF(H3137:AL3137,"PD")+COUNTIF(H3137:AL3137,"PN")+COUNTIF(H3137:AL3137,"P/DS")/2+COUNTIF(H3137:AL3137,"P/NS")/2+COUNTIF(H3137:AL3137,"DS")+COUNTIF(H3137:AL3137,"NS")+COUNTIF(H3137:AL3137,"AL")+COUNTIF(H3137:AL3137,"AL/DS")+COUNTIF(H3137:AL3137,"AL/NS")+COUNTIF(H3137:AL3137,"NH")+COUNTIF(H3137:AL3137,"SL")+COUNTIF(H3137:AL3137,"UL/DS")/2+COUNTIF(H3137:AL3137,"UL/NS")/2+COUNTIF(H3137:AL3137,"CT")+COUNTIF(H3137:AL3137,"NHD")+COUNTIF(H3137:AL3137,"PDD")+COUNTIF(H3137:AL3137,"B")+COUNTIF(H3137:AL3137,"HL")+COUNTIF(H3137:AL3137,"PH")+COUNTIF(H3137:AL3137,"BH")+COUNTIF(H3137:AL3137,"AL/BF")+COUNTIF(H3137:AL3137,"AL/BL")+COUNTIF(H3137:AL3137,"UL/BF")/2+COUNTIF(H3137:AL3137,"UL/BL")/2+COUNTIF(H3137:AL3137,"PH/F")/2+COUNTIF(H3137:AL3137,"PH/L")/2+COUNTIF(H3137:AL3137,"MD")+COUNTIF(H3137:AL3137,"PMD")+COUNTIF(H3137:AL3137,"PM")+COUNTIF(H3137:AL3137,"BM")</f>
        <v>25.5</v>
      </c>
      <c r="AU3137" s="255">
        <f>COUNTIF(H3137:AL3137,"P/DS")/2+COUNTIF(H3137:AL3137,"P/NS")/2+COUNTIF(H3137:AL3137,"IL")+COUNTIF(H3137:AL3137,"NL")+COUNTIF(H3137:AL3137,"UL")+COUNTIF(H3137:AL3137,"UL/DS")/2+COUNTIF(H3137:AL3137,"UL/NS")/2+COUNTIF(H3137:AL3137,"KT")+COUNTIF(H3137:AL3137,"UL/BF")/2+COUNTIF(H3137:AL3137,"UL/BL")/2+COUNTIF(H3137:AL3137,"PH/F")/2+COUNTIF(H3137:AL3137,"PH/L")/2+COUNTIF(H3137:AL3137,"NB")</f>
        <v>0.5</v>
      </c>
      <c r="AV3137" s="258">
        <f>COUNTIF(H3137:AL3137,"PN")+COUNTIF(H3137:AL3137,"TVD")+COUNTIF(H3137:AL3137,"PH")+COUNTIF(H3137:AL3137,"PM")+COUNTIF(H3137:AL3137,"PDD")-COUNTIFS(H3137:AL3137,"PN",H3144:AL3144,"&gt;=3")-COUNTIFS(H3137:AL3137,"PM",H3144:AL3144,"&gt;=3")</f>
        <v>0</v>
      </c>
      <c r="AW3137" s="258">
        <f>COUNTIF(H3137:AL3137,"NS")+COUNTIF(H3137:AL3137,"D")+COUNTIF(H3137:AL3137,"BH")+COUNTIF(H3137:AL3137,"NHD")+COUNTIF(H3137:AL3137,"BM")-COUNTIFS(H3137:AL3137,"NS",H3144:AL3144,"&gt;=3")-COUNTIFS(H3137:AL3137,"BH",H3144:AL3144,"&gt;=3")-COUNTIFS(H3137:AL3137,"BM",H3144:AL3144,"&gt;=3")</f>
        <v>11</v>
      </c>
      <c r="AX3137" s="255">
        <f>COUNTIF(H3137:AL3137,"AL")+COUNTIF(H3137:AL3137,"AL/DS")/2+COUNTIF(H3137:AL3137,"AL/NS")/2+COUNTIF(H3137:AL3137,"AL/BF")+COUNTIF(H3137:AL3137,"AL/BL")/2</f>
        <v>0</v>
      </c>
      <c r="AY3137" s="255">
        <f>COUNTIF(H3137:AL3137,"SL")</f>
        <v>0</v>
      </c>
      <c r="AZ3137" s="255">
        <f>COUNTIF(H3137:AL3137,"NH")</f>
        <v>1</v>
      </c>
      <c r="BA3137" s="255">
        <f>COUNTIF(H3137:AL3137,"HL")</f>
        <v>0</v>
      </c>
      <c r="BB3137" s="255">
        <f>COUNTIF(G3137:AL3137,"P/DS")/2+COUNTIF(G3137:AL3137,"P/NS")/2+COUNTIF(G3137:AL3137,"UL")+COUNTIF(G3137:AL3137,"UL/DS")/2+COUNTIF(G3137:AL3137,"UL/NS")/2+COUNTIF(G3137:AL3137,"UL/BL")/2+COUNTIF(G3137:AL3137,"UL/BF")/2+COUNTIF(G3137:AL3137,"PH/F")/2+COUNTIF(G3137:AL3137,"PH/L")/2</f>
        <v>0.5</v>
      </c>
      <c r="BC3137" s="255">
        <f>COUNTIF(H3137:AL3137,"NB")</f>
        <v>0</v>
      </c>
      <c r="BD3137" s="255">
        <f>COUNTIF(H3137:AL3137,"NL")</f>
        <v>0</v>
      </c>
      <c r="BE3137" s="255">
        <f>COUNTIF(H3137:AL3137,"IL")</f>
        <v>0</v>
      </c>
      <c r="BF3137" s="255">
        <f>COUNTIF(H3137:AL3137,"KT")</f>
        <v>0</v>
      </c>
      <c r="BG3137" s="255">
        <f>COUNTIF(H3137:AL3137,"L70")</f>
        <v>0</v>
      </c>
      <c r="BH3137" s="255">
        <f>COUNTIF(H3137:AL3137,"MD")</f>
        <v>0</v>
      </c>
      <c r="BI3137" s="255">
        <f>COUNTIF(H3137:AL3137,"PMD")</f>
        <v>0</v>
      </c>
      <c r="BJ3137" s="255">
        <f>COUNTIF(H3137:AL3137,"PM")</f>
        <v>0</v>
      </c>
      <c r="BK3137" s="255">
        <f>COUNTIF(H3137:AL3137,"BM")</f>
        <v>0</v>
      </c>
      <c r="BL3137" s="261">
        <f>SUMIF(H3137:AL3137,"PD",H3138:AL3138)+SUMIF(H3137:AL3137,"PN",H3138:AL3138)+SUMIF(H3137:AL3137,"P/DS",H3138:AL3138)+SUMIF(H3137:AL3137,"PN/F",H3138:AL3138)+SUMIF(H3137:AL3137,"PN/L",H3138:AL3138)+SUMIF(H3137:AL3137,"TV",H3138:AL3138)+SUMIF(H3137:AL3137,"TVD",H3138:AL3138)+SUMIF(H3137:AL3137,"PDD",H3138:AL3138)</f>
        <v>0</v>
      </c>
      <c r="BM3137" s="261">
        <f>SUMIF(H3137:AL3137,"PD",H3139:AL3139)+SUMIF(H3137:AL3137,"PN",H3139:AL3139)+SUMIF(H3137:AL3137,"P/DS",H3139:AL3139)+SUMIF(H3137:AL3137,"PN/F",H3139:AL3139)+SUMIF(H3137:AL3137,"PN/L",H3139:AL3139)+SUMIF(H3137:AL3137,"TV",H3139:AL3139)+SUMIF(H3137:AL3137,"TVD",H3139:AL3139)+SUMIF(H3137:AL3137,"PDD",H3139:AL3139)+SUMIF(H3137:AL3137,"PMD",H3139:AL3139)</f>
        <v>0</v>
      </c>
      <c r="BN3137" s="261">
        <f>SUMIF(H3137:AL3137,"PD",H3140:AL3140)+SUMIF(H3137:AL3137,"PN",H3140:AL3140)+SUMIF(H3137:AL3137,"P/DS",H3140:AL3140)+SUMIF(H3137:AL3137,"PN/F",H3140:AL3140)+SUMIF(H3137:AL3137,"PN/L",H3140:AL3140)+SUMIF(H3137:AL3137,"TV",H3140:AL3140)+SUMIF(H3137:AL3137,"TVD",H3140:AL3140)</f>
        <v>0</v>
      </c>
      <c r="BO3137" s="261">
        <f>SUMIF(H3137:AL3137,"PD",H3141:AL3141)+SUMIF(H3137:AL3137,"PN",H3141:AL3141)+SUMIF(H3137:AL3137,"P/DS",H3141:AL3141)+SUMIF(H3137:AL3137,"PN/F",H3141:AL3141)+SUMIF(H3137:AL3137,"PN/L",H3141:AL3141)+SUMIF(H3137:AL3137,"TV",H3141:AL3141)+SUMIF(H3137:AL3137,"TVD",H3141:AL3141)</f>
        <v>0</v>
      </c>
      <c r="BP3137" s="261">
        <f>SUMIF(H3137:AL3137,"PD",H3142:AL3142)+SUMIF(H3137:AL3137,"PN",H3142:AL3142)+SUMIF(H3137:AL3137,"P/DS",H3142:AL3142)+SUMIF(H3137:AL3137,"PN/F",H3142:AL3142)+SUMIF(H3137:AL3137,"PN/L",H3142:AL3142)+SUMIF(H3137:AL3137,"TV",H3142:AL3142)+SUMIF(H3137:AL3137,"TVD",H3142:AL3142)+SUMIF(H3137:AL3137,"PDD",H3142:AL3142)+SUMIF(H3137:AL3137,"PH",H3142:AL3142)+SUMIF(H3137:AL3137,"PM",H3142:AL3142)</f>
        <v>0</v>
      </c>
      <c r="BQ3137" s="261">
        <f>SUMIF(H3137:AL3137,"PD",H3143:AL3143)+SUMIF(H3137:AL3137,"PN",H3143:AL3143)+SUMIF(H3137:AL3137,"P/DS",H3143:AL3143)+SUMIF(H3137:AL3137,"PN/F",H3143:AL3143)+SUMIF(H3137:AL3137,"PN/L",H3143:AL3143)+SUMIF(H3137:AL3137,"TV",H3143:AL3143)+SUMIF(H3137:AL3137,"TVD",H3143:AL3143)+SUMIF(H3137:AL3137,"PDD",H3143:AL3143)+SUMIF(H3137:AL3137,"PH",H3143:AL3143)+SUMIF(H3137:AL3137,"PM",H3143:AL3143)</f>
        <v>0</v>
      </c>
      <c r="BR3137" s="269">
        <f>SUM(H3138:AL3138)-BL3137</f>
        <v>36</v>
      </c>
      <c r="BS3137" s="269">
        <f>SUM(H3139:AL3139)-BM3137</f>
        <v>24</v>
      </c>
      <c r="BT3137" s="269">
        <f>SUM(H3140:AL3140)-BN3137</f>
        <v>0</v>
      </c>
      <c r="BU3137" s="269">
        <f>SUM(H3141:AL3141)-BO3137</f>
        <v>0</v>
      </c>
      <c r="BV3137" s="269">
        <f>SUM(H3142:AL3142)-BP3137</f>
        <v>0</v>
      </c>
      <c r="BW3137" s="269">
        <f>SUM(H3143:AL3143)-BQ3137</f>
        <v>0</v>
      </c>
      <c r="BX3137" s="255">
        <f>SUMIF(H3137:AL3137,"PD",H3144:AL3144)+SUMIF(H3137:AL3137,"PN",H3144:AL3144)+SUMIF(H3137:AL3137,"P/DS",H3144:AL3144)+SUMIF(H3137:AL3137,"PN/F",H3144:AL3144)+SUMIF(H3137:AL3137,"PN/L",H3144:AL3144)</f>
        <v>0</v>
      </c>
      <c r="BY3137" s="255">
        <f>SUM(H3144:AL3144)-BX3137</f>
        <v>0</v>
      </c>
      <c r="BZ3137" s="255">
        <f t="shared" ref="BZ3137" si="1009">+SUM(BL3137:BW3144)</f>
        <v>60</v>
      </c>
      <c r="CA3137" s="266">
        <f>(COUNTIFS(H3137:AL3137,"PD",H3138:AL3138,"&gt;=2"))*0.5-IF(CN3137="VP",COUNTIFS($H$16:$AL$16,"SAT",H3137:AL3137,"PD",H3138:AL3138,"&gt;=2"))*0.5</f>
        <v>0</v>
      </c>
      <c r="CB3137" s="266">
        <f>(COUNTIFS(H3137:AL3137,"PN",H3139:AL3139,"&gt;=0.5",H3138:AL3138,"&gt;=1.5"))*0.5+COUNTIFS(H3137:AL3137,"PDD",H3139:AL3139,"&gt;=0.5",H3138:AL3138,"&gt;=1.5")*0.5</f>
        <v>0</v>
      </c>
      <c r="CC3137" s="273">
        <f>(COUNTIFS(H3137:AL3137,"TV",H3139:AL3139,"&gt;=10"))*0.5+(COUNTIFS(H3137:AL3137,"PMD",H3139:AL3139,"&gt;=2"))*0.5</f>
        <v>0</v>
      </c>
      <c r="CD3137" s="266">
        <f>(COUNTIFS(H3137:AL3137,"TVD",H3141:AL3141,"&gt;=6.5",H3139:AL3139,"&gt;=3.5"))*0.5</f>
        <v>0</v>
      </c>
      <c r="CE3137" s="266">
        <f>(COUNTIFS(H3137:AL3137,"PD",H3142:AL3142,"&gt;=10"))*0.5</f>
        <v>0</v>
      </c>
      <c r="CF3137" s="266">
        <f>(COUNTIFS(H3137:AL3137,"PDD",H3142:AL3142,"&gt;=3.5",H3143:AL3143,"&gt;=6.5")+COUNTIFS(H3137:AL3137,"PH",H3143:AL3143,"&gt;=0.5",H3142:AL3142,"&gt;=1.5")+COUNTIFS(H3137:AL3137,"PM",H3143:AL3143,"&gt;=0.5",H3142:AL3142,"&gt;=1.5"))*0.5</f>
        <v>0</v>
      </c>
      <c r="CG3137" s="266">
        <f>(COUNTIFS(H3137:AL3137,"DS",H3138:AL3138,"&gt;=2")+COUNTIFS(H3137:AL3137,"AL/DS",H3138:AL3138,"&gt;=2"))*0.5-IF(CN3137="VP",COUNTIFS($H$16:$AL$16,"SAT",H3137:AL3137,"DS",H3138:AL3138,"&gt;=2"))*0.5</f>
        <v>5</v>
      </c>
      <c r="CH3137" s="266">
        <f>(COUNTIFS(H3137:AL3137,"NS",H3139:AL3139,"&gt;=0.5",H3138:AL3138,"&gt;=1.5")+COUNTIFS(H3137:AL3137,"AL/NS",H3139:AL3139,"&gt;=0.5",H3138:AL3138,"&gt;=1.5")+COUNTIFS(H3137:AL3137,"NHD",H3139:AL3139,"&gt;=4.5",H3142:AL3142,"&gt;=2",H3138:AL3138,"&gt;=1.5"))*0.5</f>
        <v>3</v>
      </c>
      <c r="CI3137" s="266">
        <f>(COUNTIF(H3139:AL3139,"&gt;=10")+COUNTIFS(H3137:AL3137,"MD",H3139:AL3139,"&gt;=2")-COUNTIFS(H3137:AL3137,"TV",H3139:AL3139,"&gt;=10"))*0.5</f>
        <v>1</v>
      </c>
      <c r="CJ3137" s="266">
        <f>(COUNTIFS(H3137:AL3137,"D",H3141:AL3141,"&gt;=6.5",H3139:AL3139,"&gt;=3.5"))*0.5</f>
        <v>0</v>
      </c>
      <c r="CK3137" s="266">
        <f>(COUNTIF(H3142:AL3142,"&gt;=10")-COUNTIFS(H3137:AL3137,"PD",H3142:AL3142,"&gt;=10"))*0.5</f>
        <v>0</v>
      </c>
      <c r="CL3137" s="265">
        <f>(COUNTIFS(H3137:AL3137,"NHD",H3142:AL3142,"&gt;=3.5",H3143:AL3143,"&gt;=6.5")+COUNTIFS(H3137:AL3137,"BH",H3142:AL3142,"&gt;=1.5",H3143:AL3143,"&gt;=0.5")+COUNTIFS(H3137:AL3137,"BM",H3142:AL3142,"&gt;=1.5",H3143:AL3143,"&gt;=0.5")+COUNTIFS(H3137:AL3137,"D",H3142:AL3142,"&gt;=1.5",H3143:AL3143,"&gt;=0.5"))*0.5</f>
        <v>0</v>
      </c>
      <c r="CM3137" s="272"/>
      <c r="CN3137" s="264" t="s">
        <v>723</v>
      </c>
      <c r="CO3137" s="125">
        <f t="shared" ref="CO3137" si="1010">+AM3137+AN3137+AO3137+AP3137+AQ3137+AR3137+AS3137+AU3137+BG3137</f>
        <v>26</v>
      </c>
      <c r="CP3137" s="225">
        <f>+SUM(I3138:I3143)-I3144</f>
        <v>10.5</v>
      </c>
      <c r="CQ3137" s="225">
        <f>+SUM(J3138:J3143)-J3144</f>
        <v>2.5</v>
      </c>
      <c r="CR3137" s="225">
        <f>+SUM(K3138:K3143)-K3144</f>
        <v>2.5</v>
      </c>
      <c r="CS3137" s="90"/>
      <c r="CT3137" s="90"/>
      <c r="CU3137" s="90"/>
      <c r="CV3137" s="90"/>
      <c r="CW3137" s="90"/>
      <c r="CX3137" s="90"/>
      <c r="CY3137" s="90"/>
      <c r="CZ3137" s="90"/>
      <c r="DA3137" s="90"/>
    </row>
    <row r="3138" spans="1:105" s="70" customFormat="1" ht="15" customHeight="1">
      <c r="A3138" s="228"/>
      <c r="B3138" s="346"/>
      <c r="C3138" s="349"/>
      <c r="D3138" s="237"/>
      <c r="E3138" s="237"/>
      <c r="F3138" s="242" t="s">
        <v>82</v>
      </c>
      <c r="G3138" s="71">
        <v>1.5</v>
      </c>
      <c r="H3138" s="83"/>
      <c r="I3138" s="83"/>
      <c r="J3138" s="83">
        <v>2.5</v>
      </c>
      <c r="K3138" s="83">
        <v>2.5</v>
      </c>
      <c r="L3138" s="83">
        <v>2.5</v>
      </c>
      <c r="M3138" s="83">
        <v>2.5</v>
      </c>
      <c r="N3138" s="83">
        <v>2.5</v>
      </c>
      <c r="O3138" s="83"/>
      <c r="P3138" s="83">
        <v>2.5</v>
      </c>
      <c r="Q3138" s="83">
        <v>2.5</v>
      </c>
      <c r="R3138" s="83">
        <v>2.5</v>
      </c>
      <c r="S3138" s="83">
        <v>0</v>
      </c>
      <c r="T3138" s="83">
        <v>2.5</v>
      </c>
      <c r="U3138" s="83">
        <v>2.5</v>
      </c>
      <c r="V3138" s="83"/>
      <c r="W3138" s="83">
        <v>2</v>
      </c>
      <c r="X3138" s="83"/>
      <c r="Y3138" s="83">
        <v>2</v>
      </c>
      <c r="Z3138" s="83"/>
      <c r="AA3138" s="83">
        <v>1.5</v>
      </c>
      <c r="AB3138" s="83"/>
      <c r="AC3138" s="79"/>
      <c r="AD3138" s="79"/>
      <c r="AE3138" s="79">
        <v>2</v>
      </c>
      <c r="AF3138" s="79">
        <v>1.5</v>
      </c>
      <c r="AG3138" s="79"/>
      <c r="AH3138" s="79">
        <v>2</v>
      </c>
      <c r="AI3138" s="79"/>
      <c r="AJ3138" s="79"/>
      <c r="AK3138" s="79"/>
      <c r="AL3138" s="79"/>
      <c r="AM3138" s="240"/>
      <c r="AN3138" s="240"/>
      <c r="AO3138" s="240"/>
      <c r="AP3138" s="240"/>
      <c r="AQ3138" s="240"/>
      <c r="AR3138" s="240"/>
      <c r="AS3138" s="240"/>
      <c r="AT3138" s="256"/>
      <c r="AU3138" s="256"/>
      <c r="AV3138" s="259"/>
      <c r="AW3138" s="259"/>
      <c r="AX3138" s="256"/>
      <c r="AY3138" s="256"/>
      <c r="AZ3138" s="256"/>
      <c r="BA3138" s="256"/>
      <c r="BB3138" s="256"/>
      <c r="BC3138" s="256"/>
      <c r="BD3138" s="256"/>
      <c r="BE3138" s="256"/>
      <c r="BF3138" s="256"/>
      <c r="BG3138" s="256"/>
      <c r="BH3138" s="256"/>
      <c r="BI3138" s="256"/>
      <c r="BJ3138" s="256"/>
      <c r="BK3138" s="256"/>
      <c r="BL3138" s="262"/>
      <c r="BM3138" s="262"/>
      <c r="BN3138" s="262"/>
      <c r="BO3138" s="262"/>
      <c r="BP3138" s="262"/>
      <c r="BQ3138" s="262"/>
      <c r="BR3138" s="270"/>
      <c r="BS3138" s="270"/>
      <c r="BT3138" s="270"/>
      <c r="BU3138" s="270"/>
      <c r="BV3138" s="270"/>
      <c r="BW3138" s="270"/>
      <c r="BX3138" s="256"/>
      <c r="BY3138" s="256"/>
      <c r="BZ3138" s="256"/>
      <c r="CA3138" s="267"/>
      <c r="CB3138" s="267"/>
      <c r="CC3138" s="274"/>
      <c r="CD3138" s="267"/>
      <c r="CE3138" s="267"/>
      <c r="CF3138" s="267"/>
      <c r="CG3138" s="267"/>
      <c r="CH3138" s="267"/>
      <c r="CI3138" s="267"/>
      <c r="CJ3138" s="267"/>
      <c r="CK3138" s="267"/>
      <c r="CL3138" s="265"/>
      <c r="CM3138" s="272"/>
      <c r="CN3138" s="264"/>
      <c r="CO3138" s="125"/>
      <c r="CP3138" s="226"/>
      <c r="CQ3138" s="226"/>
      <c r="CR3138" s="226"/>
      <c r="CS3138" s="90"/>
      <c r="CT3138" s="90"/>
      <c r="CU3138" s="90"/>
      <c r="CV3138" s="90"/>
      <c r="CW3138" s="90"/>
      <c r="CX3138" s="90"/>
      <c r="CY3138" s="90"/>
      <c r="CZ3138" s="90"/>
      <c r="DA3138" s="90"/>
    </row>
    <row r="3139" spans="1:105" s="70" customFormat="1" ht="15" customHeight="1">
      <c r="A3139" s="228"/>
      <c r="B3139" s="346"/>
      <c r="C3139" s="349"/>
      <c r="D3139" s="237"/>
      <c r="E3139" s="237"/>
      <c r="F3139" s="243"/>
      <c r="G3139" s="72">
        <v>2</v>
      </c>
      <c r="H3139" s="84"/>
      <c r="I3139" s="84">
        <v>10.5</v>
      </c>
      <c r="J3139" s="84"/>
      <c r="K3139" s="84"/>
      <c r="L3139" s="84"/>
      <c r="M3139" s="84"/>
      <c r="N3139" s="84"/>
      <c r="O3139" s="84">
        <v>10.5</v>
      </c>
      <c r="P3139" s="84"/>
      <c r="Q3139" s="84"/>
      <c r="R3139" s="84"/>
      <c r="S3139" s="84"/>
      <c r="T3139" s="84"/>
      <c r="U3139" s="84"/>
      <c r="V3139" s="84"/>
      <c r="W3139" s="84">
        <v>0.5</v>
      </c>
      <c r="X3139" s="84"/>
      <c r="Y3139" s="84">
        <v>0.5</v>
      </c>
      <c r="Z3139" s="84"/>
      <c r="AA3139" s="84">
        <v>0.5</v>
      </c>
      <c r="AB3139" s="84"/>
      <c r="AC3139" s="80"/>
      <c r="AD3139" s="80"/>
      <c r="AE3139" s="80">
        <v>0.5</v>
      </c>
      <c r="AF3139" s="80">
        <v>0.5</v>
      </c>
      <c r="AG3139" s="80"/>
      <c r="AH3139" s="80">
        <v>0.5</v>
      </c>
      <c r="AI3139" s="80"/>
      <c r="AJ3139" s="80"/>
      <c r="AK3139" s="80"/>
      <c r="AL3139" s="80"/>
      <c r="AM3139" s="240"/>
      <c r="AN3139" s="240"/>
      <c r="AO3139" s="240"/>
      <c r="AP3139" s="240"/>
      <c r="AQ3139" s="240"/>
      <c r="AR3139" s="240"/>
      <c r="AS3139" s="240"/>
      <c r="AT3139" s="256"/>
      <c r="AU3139" s="256"/>
      <c r="AV3139" s="259"/>
      <c r="AW3139" s="259"/>
      <c r="AX3139" s="256"/>
      <c r="AY3139" s="256"/>
      <c r="AZ3139" s="256"/>
      <c r="BA3139" s="256"/>
      <c r="BB3139" s="256"/>
      <c r="BC3139" s="256"/>
      <c r="BD3139" s="256"/>
      <c r="BE3139" s="256"/>
      <c r="BF3139" s="256"/>
      <c r="BG3139" s="256"/>
      <c r="BH3139" s="256"/>
      <c r="BI3139" s="256"/>
      <c r="BJ3139" s="256"/>
      <c r="BK3139" s="256"/>
      <c r="BL3139" s="262"/>
      <c r="BM3139" s="262"/>
      <c r="BN3139" s="262"/>
      <c r="BO3139" s="262"/>
      <c r="BP3139" s="262"/>
      <c r="BQ3139" s="262"/>
      <c r="BR3139" s="270"/>
      <c r="BS3139" s="270"/>
      <c r="BT3139" s="270"/>
      <c r="BU3139" s="270"/>
      <c r="BV3139" s="270"/>
      <c r="BW3139" s="270"/>
      <c r="BX3139" s="256"/>
      <c r="BY3139" s="256"/>
      <c r="BZ3139" s="256"/>
      <c r="CA3139" s="267"/>
      <c r="CB3139" s="267"/>
      <c r="CC3139" s="274"/>
      <c r="CD3139" s="267"/>
      <c r="CE3139" s="267"/>
      <c r="CF3139" s="267"/>
      <c r="CG3139" s="267"/>
      <c r="CH3139" s="267"/>
      <c r="CI3139" s="267"/>
      <c r="CJ3139" s="267"/>
      <c r="CK3139" s="267"/>
      <c r="CL3139" s="265"/>
      <c r="CM3139" s="272"/>
      <c r="CN3139" s="264"/>
      <c r="CO3139" s="125"/>
      <c r="CP3139" s="226"/>
      <c r="CQ3139" s="226"/>
      <c r="CR3139" s="226"/>
      <c r="CS3139" s="90"/>
      <c r="CT3139" s="90"/>
      <c r="CU3139" s="90"/>
      <c r="CV3139" s="90"/>
      <c r="CW3139" s="90"/>
      <c r="CX3139" s="90"/>
      <c r="CY3139" s="90"/>
      <c r="CZ3139" s="90"/>
      <c r="DA3139" s="90"/>
    </row>
    <row r="3140" spans="1:105" s="70" customFormat="1" ht="15" customHeight="1">
      <c r="A3140" s="228"/>
      <c r="B3140" s="346"/>
      <c r="C3140" s="349"/>
      <c r="D3140" s="237"/>
      <c r="E3140" s="237"/>
      <c r="F3140" s="243"/>
      <c r="G3140" s="72">
        <v>2.1</v>
      </c>
      <c r="H3140" s="84"/>
      <c r="I3140" s="84"/>
      <c r="J3140" s="84"/>
      <c r="K3140" s="84"/>
      <c r="L3140" s="84"/>
      <c r="M3140" s="84"/>
      <c r="N3140" s="84"/>
      <c r="O3140" s="84"/>
      <c r="P3140" s="84"/>
      <c r="Q3140" s="84"/>
      <c r="R3140" s="84"/>
      <c r="S3140" s="84"/>
      <c r="T3140" s="84"/>
      <c r="U3140" s="84"/>
      <c r="V3140" s="84"/>
      <c r="W3140" s="84"/>
      <c r="X3140" s="84"/>
      <c r="Y3140" s="84"/>
      <c r="Z3140" s="84"/>
      <c r="AA3140" s="84"/>
      <c r="AB3140" s="84"/>
      <c r="AC3140" s="80"/>
      <c r="AD3140" s="80"/>
      <c r="AE3140" s="80"/>
      <c r="AF3140" s="80"/>
      <c r="AG3140" s="80"/>
      <c r="AH3140" s="80"/>
      <c r="AI3140" s="80"/>
      <c r="AJ3140" s="80"/>
      <c r="AK3140" s="80"/>
      <c r="AL3140" s="80"/>
      <c r="AM3140" s="240"/>
      <c r="AN3140" s="240"/>
      <c r="AO3140" s="240"/>
      <c r="AP3140" s="240"/>
      <c r="AQ3140" s="240"/>
      <c r="AR3140" s="240"/>
      <c r="AS3140" s="240"/>
      <c r="AT3140" s="256"/>
      <c r="AU3140" s="256"/>
      <c r="AV3140" s="259"/>
      <c r="AW3140" s="259"/>
      <c r="AX3140" s="256"/>
      <c r="AY3140" s="256"/>
      <c r="AZ3140" s="256"/>
      <c r="BA3140" s="256"/>
      <c r="BB3140" s="256"/>
      <c r="BC3140" s="256"/>
      <c r="BD3140" s="256"/>
      <c r="BE3140" s="256"/>
      <c r="BF3140" s="256"/>
      <c r="BG3140" s="256"/>
      <c r="BH3140" s="256"/>
      <c r="BI3140" s="256"/>
      <c r="BJ3140" s="256"/>
      <c r="BK3140" s="256"/>
      <c r="BL3140" s="262"/>
      <c r="BM3140" s="262"/>
      <c r="BN3140" s="262"/>
      <c r="BO3140" s="262"/>
      <c r="BP3140" s="262"/>
      <c r="BQ3140" s="262"/>
      <c r="BR3140" s="270"/>
      <c r="BS3140" s="270"/>
      <c r="BT3140" s="270"/>
      <c r="BU3140" s="270"/>
      <c r="BV3140" s="270"/>
      <c r="BW3140" s="270"/>
      <c r="BX3140" s="256"/>
      <c r="BY3140" s="256"/>
      <c r="BZ3140" s="256"/>
      <c r="CA3140" s="267"/>
      <c r="CB3140" s="267"/>
      <c r="CC3140" s="274"/>
      <c r="CD3140" s="267"/>
      <c r="CE3140" s="267"/>
      <c r="CF3140" s="267"/>
      <c r="CG3140" s="267"/>
      <c r="CH3140" s="267"/>
      <c r="CI3140" s="267"/>
      <c r="CJ3140" s="267"/>
      <c r="CK3140" s="267"/>
      <c r="CL3140" s="265"/>
      <c r="CM3140" s="272"/>
      <c r="CN3140" s="264"/>
      <c r="CO3140" s="125"/>
      <c r="CP3140" s="226"/>
      <c r="CQ3140" s="226"/>
      <c r="CR3140" s="226"/>
      <c r="CS3140" s="90"/>
      <c r="CT3140" s="90"/>
      <c r="CU3140" s="90"/>
      <c r="CV3140" s="90"/>
      <c r="CW3140" s="90"/>
      <c r="CX3140" s="90"/>
      <c r="CY3140" s="90"/>
      <c r="CZ3140" s="90"/>
      <c r="DA3140" s="90"/>
    </row>
    <row r="3141" spans="1:105" s="70" customFormat="1" ht="15" customHeight="1">
      <c r="A3141" s="228"/>
      <c r="B3141" s="346"/>
      <c r="C3141" s="349"/>
      <c r="D3141" s="237"/>
      <c r="E3141" s="237"/>
      <c r="F3141" s="243"/>
      <c r="G3141" s="72">
        <v>2.7</v>
      </c>
      <c r="H3141" s="84"/>
      <c r="I3141" s="84"/>
      <c r="J3141" s="84"/>
      <c r="K3141" s="84"/>
      <c r="L3141" s="84"/>
      <c r="M3141" s="84"/>
      <c r="N3141" s="84"/>
      <c r="O3141" s="84"/>
      <c r="P3141" s="84"/>
      <c r="Q3141" s="84"/>
      <c r="R3141" s="84"/>
      <c r="S3141" s="84"/>
      <c r="T3141" s="84"/>
      <c r="U3141" s="84"/>
      <c r="V3141" s="84"/>
      <c r="W3141" s="84"/>
      <c r="X3141" s="84"/>
      <c r="Y3141" s="84"/>
      <c r="Z3141" s="84"/>
      <c r="AA3141" s="84"/>
      <c r="AB3141" s="84"/>
      <c r="AC3141" s="80"/>
      <c r="AD3141" s="80"/>
      <c r="AE3141" s="80"/>
      <c r="AF3141" s="80"/>
      <c r="AG3141" s="80"/>
      <c r="AH3141" s="80"/>
      <c r="AI3141" s="80"/>
      <c r="AJ3141" s="80"/>
      <c r="AK3141" s="80"/>
      <c r="AL3141" s="80"/>
      <c r="AM3141" s="240"/>
      <c r="AN3141" s="240"/>
      <c r="AO3141" s="240"/>
      <c r="AP3141" s="240"/>
      <c r="AQ3141" s="240"/>
      <c r="AR3141" s="240"/>
      <c r="AS3141" s="240"/>
      <c r="AT3141" s="256"/>
      <c r="AU3141" s="256"/>
      <c r="AV3141" s="259"/>
      <c r="AW3141" s="259"/>
      <c r="AX3141" s="256"/>
      <c r="AY3141" s="256"/>
      <c r="AZ3141" s="256"/>
      <c r="BA3141" s="256"/>
      <c r="BB3141" s="256"/>
      <c r="BC3141" s="256"/>
      <c r="BD3141" s="256"/>
      <c r="BE3141" s="256"/>
      <c r="BF3141" s="256"/>
      <c r="BG3141" s="256"/>
      <c r="BH3141" s="256"/>
      <c r="BI3141" s="256"/>
      <c r="BJ3141" s="256"/>
      <c r="BK3141" s="256"/>
      <c r="BL3141" s="262"/>
      <c r="BM3141" s="262"/>
      <c r="BN3141" s="262"/>
      <c r="BO3141" s="262"/>
      <c r="BP3141" s="262"/>
      <c r="BQ3141" s="262"/>
      <c r="BR3141" s="270"/>
      <c r="BS3141" s="270"/>
      <c r="BT3141" s="270"/>
      <c r="BU3141" s="270"/>
      <c r="BV3141" s="270"/>
      <c r="BW3141" s="270"/>
      <c r="BX3141" s="256"/>
      <c r="BY3141" s="256"/>
      <c r="BZ3141" s="256"/>
      <c r="CA3141" s="267"/>
      <c r="CB3141" s="267"/>
      <c r="CC3141" s="274"/>
      <c r="CD3141" s="267"/>
      <c r="CE3141" s="267"/>
      <c r="CF3141" s="267"/>
      <c r="CG3141" s="267"/>
      <c r="CH3141" s="267"/>
      <c r="CI3141" s="267"/>
      <c r="CJ3141" s="267"/>
      <c r="CK3141" s="267"/>
      <c r="CL3141" s="265"/>
      <c r="CM3141" s="272"/>
      <c r="CN3141" s="264"/>
      <c r="CO3141" s="125"/>
      <c r="CP3141" s="226"/>
      <c r="CQ3141" s="226"/>
      <c r="CR3141" s="226"/>
      <c r="CS3141" s="90"/>
      <c r="CT3141" s="90"/>
      <c r="CU3141" s="90"/>
      <c r="CV3141" s="90"/>
      <c r="CW3141" s="90"/>
      <c r="CX3141" s="90"/>
      <c r="CY3141" s="90"/>
      <c r="CZ3141" s="90"/>
      <c r="DA3141" s="90"/>
    </row>
    <row r="3142" spans="1:105" s="70" customFormat="1" ht="15" customHeight="1">
      <c r="A3142" s="228"/>
      <c r="B3142" s="346"/>
      <c r="C3142" s="349"/>
      <c r="D3142" s="237"/>
      <c r="E3142" s="237"/>
      <c r="F3142" s="243"/>
      <c r="G3142" s="72">
        <v>3</v>
      </c>
      <c r="H3142" s="84"/>
      <c r="I3142" s="84"/>
      <c r="J3142" s="84"/>
      <c r="K3142" s="84"/>
      <c r="L3142" s="84"/>
      <c r="M3142" s="84"/>
      <c r="N3142" s="84"/>
      <c r="O3142" s="84"/>
      <c r="P3142" s="84"/>
      <c r="Q3142" s="84"/>
      <c r="R3142" s="84"/>
      <c r="S3142" s="84"/>
      <c r="T3142" s="84"/>
      <c r="U3142" s="84"/>
      <c r="V3142" s="84"/>
      <c r="W3142" s="84"/>
      <c r="X3142" s="84"/>
      <c r="Y3142" s="84"/>
      <c r="Z3142" s="84"/>
      <c r="AA3142" s="84"/>
      <c r="AB3142" s="84"/>
      <c r="AC3142" s="80"/>
      <c r="AD3142" s="80"/>
      <c r="AE3142" s="80"/>
      <c r="AF3142" s="80"/>
      <c r="AG3142" s="80"/>
      <c r="AH3142" s="80"/>
      <c r="AI3142" s="80"/>
      <c r="AJ3142" s="80"/>
      <c r="AK3142" s="80"/>
      <c r="AL3142" s="80"/>
      <c r="AM3142" s="240"/>
      <c r="AN3142" s="240"/>
      <c r="AO3142" s="240"/>
      <c r="AP3142" s="240"/>
      <c r="AQ3142" s="240"/>
      <c r="AR3142" s="240"/>
      <c r="AS3142" s="240"/>
      <c r="AT3142" s="256"/>
      <c r="AU3142" s="256"/>
      <c r="AV3142" s="259"/>
      <c r="AW3142" s="259"/>
      <c r="AX3142" s="256"/>
      <c r="AY3142" s="256"/>
      <c r="AZ3142" s="256"/>
      <c r="BA3142" s="256"/>
      <c r="BB3142" s="256"/>
      <c r="BC3142" s="256"/>
      <c r="BD3142" s="256"/>
      <c r="BE3142" s="256"/>
      <c r="BF3142" s="256"/>
      <c r="BG3142" s="256"/>
      <c r="BH3142" s="256"/>
      <c r="BI3142" s="256"/>
      <c r="BJ3142" s="256"/>
      <c r="BK3142" s="256"/>
      <c r="BL3142" s="262"/>
      <c r="BM3142" s="262"/>
      <c r="BN3142" s="262"/>
      <c r="BO3142" s="262"/>
      <c r="BP3142" s="262"/>
      <c r="BQ3142" s="262"/>
      <c r="BR3142" s="270"/>
      <c r="BS3142" s="270"/>
      <c r="BT3142" s="270"/>
      <c r="BU3142" s="270"/>
      <c r="BV3142" s="270"/>
      <c r="BW3142" s="270"/>
      <c r="BX3142" s="256"/>
      <c r="BY3142" s="256"/>
      <c r="BZ3142" s="256"/>
      <c r="CA3142" s="267"/>
      <c r="CB3142" s="267"/>
      <c r="CC3142" s="274"/>
      <c r="CD3142" s="267"/>
      <c r="CE3142" s="267"/>
      <c r="CF3142" s="267"/>
      <c r="CG3142" s="267"/>
      <c r="CH3142" s="267"/>
      <c r="CI3142" s="267"/>
      <c r="CJ3142" s="267"/>
      <c r="CK3142" s="267"/>
      <c r="CL3142" s="265"/>
      <c r="CM3142" s="272"/>
      <c r="CN3142" s="264"/>
      <c r="CO3142" s="125"/>
      <c r="CP3142" s="226"/>
      <c r="CQ3142" s="226"/>
      <c r="CR3142" s="226"/>
      <c r="CS3142" s="90"/>
      <c r="CT3142" s="90"/>
      <c r="CU3142" s="90"/>
      <c r="CV3142" s="90"/>
      <c r="CW3142" s="90"/>
      <c r="CX3142" s="90"/>
      <c r="CY3142" s="90"/>
      <c r="CZ3142" s="90"/>
      <c r="DA3142" s="90"/>
    </row>
    <row r="3143" spans="1:105" s="70" customFormat="1" ht="15" customHeight="1">
      <c r="A3143" s="228"/>
      <c r="B3143" s="346"/>
      <c r="C3143" s="349"/>
      <c r="D3143" s="237"/>
      <c r="E3143" s="237"/>
      <c r="F3143" s="244"/>
      <c r="G3143" s="73">
        <v>3.9</v>
      </c>
      <c r="H3143" s="85"/>
      <c r="I3143" s="85"/>
      <c r="J3143" s="85"/>
      <c r="K3143" s="85"/>
      <c r="L3143" s="85"/>
      <c r="M3143" s="85"/>
      <c r="N3143" s="85"/>
      <c r="O3143" s="85"/>
      <c r="P3143" s="85"/>
      <c r="Q3143" s="85"/>
      <c r="R3143" s="85"/>
      <c r="S3143" s="85"/>
      <c r="T3143" s="85"/>
      <c r="U3143" s="85"/>
      <c r="V3143" s="85"/>
      <c r="W3143" s="85"/>
      <c r="X3143" s="85"/>
      <c r="Y3143" s="85"/>
      <c r="Z3143" s="85"/>
      <c r="AA3143" s="85"/>
      <c r="AB3143" s="85"/>
      <c r="AC3143" s="81"/>
      <c r="AD3143" s="81"/>
      <c r="AE3143" s="81"/>
      <c r="AF3143" s="81"/>
      <c r="AG3143" s="81"/>
      <c r="AH3143" s="81"/>
      <c r="AI3143" s="81"/>
      <c r="AJ3143" s="81"/>
      <c r="AK3143" s="81"/>
      <c r="AL3143" s="81"/>
      <c r="AM3143" s="240"/>
      <c r="AN3143" s="240"/>
      <c r="AO3143" s="240"/>
      <c r="AP3143" s="240"/>
      <c r="AQ3143" s="240"/>
      <c r="AR3143" s="240"/>
      <c r="AS3143" s="240"/>
      <c r="AT3143" s="256"/>
      <c r="AU3143" s="256"/>
      <c r="AV3143" s="259"/>
      <c r="AW3143" s="259"/>
      <c r="AX3143" s="256"/>
      <c r="AY3143" s="256"/>
      <c r="AZ3143" s="256"/>
      <c r="BA3143" s="256"/>
      <c r="BB3143" s="256"/>
      <c r="BC3143" s="256"/>
      <c r="BD3143" s="256"/>
      <c r="BE3143" s="256"/>
      <c r="BF3143" s="256"/>
      <c r="BG3143" s="256"/>
      <c r="BH3143" s="256"/>
      <c r="BI3143" s="256"/>
      <c r="BJ3143" s="256"/>
      <c r="BK3143" s="256"/>
      <c r="BL3143" s="262"/>
      <c r="BM3143" s="262"/>
      <c r="BN3143" s="262"/>
      <c r="BO3143" s="262"/>
      <c r="BP3143" s="262"/>
      <c r="BQ3143" s="262"/>
      <c r="BR3143" s="270"/>
      <c r="BS3143" s="270"/>
      <c r="BT3143" s="270"/>
      <c r="BU3143" s="270"/>
      <c r="BV3143" s="270"/>
      <c r="BW3143" s="270"/>
      <c r="BX3143" s="256"/>
      <c r="BY3143" s="256"/>
      <c r="BZ3143" s="256"/>
      <c r="CA3143" s="267"/>
      <c r="CB3143" s="267"/>
      <c r="CC3143" s="274"/>
      <c r="CD3143" s="267"/>
      <c r="CE3143" s="267"/>
      <c r="CF3143" s="267"/>
      <c r="CG3143" s="267"/>
      <c r="CH3143" s="267"/>
      <c r="CI3143" s="267"/>
      <c r="CJ3143" s="267"/>
      <c r="CK3143" s="267"/>
      <c r="CL3143" s="265"/>
      <c r="CM3143" s="272"/>
      <c r="CN3143" s="264"/>
      <c r="CO3143" s="125"/>
      <c r="CP3143" s="226"/>
      <c r="CQ3143" s="226"/>
      <c r="CR3143" s="226"/>
      <c r="CS3143" s="90"/>
      <c r="CT3143" s="90"/>
      <c r="CU3143" s="90"/>
      <c r="CV3143" s="90"/>
      <c r="CW3143" s="90"/>
      <c r="CX3143" s="90"/>
      <c r="CY3143" s="90"/>
      <c r="CZ3143" s="90"/>
      <c r="DA3143" s="90"/>
    </row>
    <row r="3144" spans="1:105" s="70" customFormat="1" ht="15" customHeight="1">
      <c r="A3144" s="229"/>
      <c r="B3144" s="347"/>
      <c r="C3144" s="350"/>
      <c r="D3144" s="238"/>
      <c r="E3144" s="238"/>
      <c r="F3144" s="245" t="s">
        <v>83</v>
      </c>
      <c r="G3144" s="352"/>
      <c r="H3144" s="82"/>
      <c r="I3144" s="82"/>
      <c r="J3144" s="82"/>
      <c r="K3144" s="82"/>
      <c r="L3144" s="82"/>
      <c r="M3144" s="82"/>
      <c r="N3144" s="82"/>
      <c r="O3144" s="82"/>
      <c r="P3144" s="82"/>
      <c r="Q3144" s="82"/>
      <c r="R3144" s="82"/>
      <c r="S3144" s="82"/>
      <c r="T3144" s="82"/>
      <c r="U3144" s="82"/>
      <c r="V3144" s="82"/>
      <c r="W3144" s="82"/>
      <c r="X3144" s="82"/>
      <c r="Y3144" s="82"/>
      <c r="Z3144" s="82"/>
      <c r="AA3144" s="82"/>
      <c r="AB3144" s="82"/>
      <c r="AC3144" s="35"/>
      <c r="AD3144" s="35"/>
      <c r="AE3144" s="35"/>
      <c r="AF3144" s="35"/>
      <c r="AG3144" s="35"/>
      <c r="AH3144" s="35"/>
      <c r="AI3144" s="35"/>
      <c r="AJ3144" s="35"/>
      <c r="AK3144" s="35"/>
      <c r="AL3144" s="35"/>
      <c r="AM3144" s="241"/>
      <c r="AN3144" s="241"/>
      <c r="AO3144" s="241"/>
      <c r="AP3144" s="241"/>
      <c r="AQ3144" s="241"/>
      <c r="AR3144" s="241"/>
      <c r="AS3144" s="241"/>
      <c r="AT3144" s="257"/>
      <c r="AU3144" s="257"/>
      <c r="AV3144" s="260"/>
      <c r="AW3144" s="260"/>
      <c r="AX3144" s="257"/>
      <c r="AY3144" s="257"/>
      <c r="AZ3144" s="257"/>
      <c r="BA3144" s="257"/>
      <c r="BB3144" s="257"/>
      <c r="BC3144" s="257"/>
      <c r="BD3144" s="257"/>
      <c r="BE3144" s="257"/>
      <c r="BF3144" s="257"/>
      <c r="BG3144" s="257"/>
      <c r="BH3144" s="257"/>
      <c r="BI3144" s="257"/>
      <c r="BJ3144" s="257"/>
      <c r="BK3144" s="257"/>
      <c r="BL3144" s="263"/>
      <c r="BM3144" s="263"/>
      <c r="BN3144" s="263"/>
      <c r="BO3144" s="263"/>
      <c r="BP3144" s="263"/>
      <c r="BQ3144" s="263"/>
      <c r="BR3144" s="271"/>
      <c r="BS3144" s="271"/>
      <c r="BT3144" s="271"/>
      <c r="BU3144" s="271"/>
      <c r="BV3144" s="271"/>
      <c r="BW3144" s="271"/>
      <c r="BX3144" s="257"/>
      <c r="BY3144" s="257"/>
      <c r="BZ3144" s="257"/>
      <c r="CA3144" s="268"/>
      <c r="CB3144" s="268"/>
      <c r="CC3144" s="275"/>
      <c r="CD3144" s="268"/>
      <c r="CE3144" s="268"/>
      <c r="CF3144" s="268"/>
      <c r="CG3144" s="268"/>
      <c r="CH3144" s="268"/>
      <c r="CI3144" s="268"/>
      <c r="CJ3144" s="268"/>
      <c r="CK3144" s="268"/>
      <c r="CL3144" s="265"/>
      <c r="CM3144" s="272"/>
      <c r="CN3144" s="264"/>
      <c r="CO3144" s="125"/>
      <c r="CP3144" s="226"/>
      <c r="CQ3144" s="226"/>
      <c r="CR3144" s="226"/>
      <c r="CS3144" s="90"/>
      <c r="CT3144" s="90"/>
      <c r="CU3144" s="90"/>
      <c r="CV3144" s="90"/>
      <c r="CW3144" s="90"/>
      <c r="CX3144" s="90"/>
      <c r="CY3144" s="90"/>
      <c r="CZ3144" s="90"/>
      <c r="DA3144" s="90"/>
    </row>
    <row r="3145" spans="1:105" s="120" customFormat="1" ht="15" customHeight="1">
      <c r="A3145" s="227">
        <f t="shared" si="1006"/>
        <v>389</v>
      </c>
      <c r="B3145" s="345" t="s">
        <v>478</v>
      </c>
      <c r="C3145" s="584" t="s">
        <v>421</v>
      </c>
      <c r="D3145" s="236">
        <v>43068</v>
      </c>
      <c r="E3145" s="236" t="s">
        <v>353</v>
      </c>
      <c r="F3145" s="253" t="s">
        <v>80</v>
      </c>
      <c r="G3145" s="254"/>
      <c r="H3145" s="82" t="s">
        <v>69</v>
      </c>
      <c r="I3145" s="82"/>
      <c r="J3145" s="82" t="s">
        <v>60</v>
      </c>
      <c r="K3145" s="82" t="s">
        <v>60</v>
      </c>
      <c r="L3145" s="82" t="s">
        <v>60</v>
      </c>
      <c r="M3145" s="82" t="s">
        <v>60</v>
      </c>
      <c r="N3145" s="82" t="s">
        <v>60</v>
      </c>
      <c r="O3145" s="82"/>
      <c r="P3145" s="82" t="s">
        <v>60</v>
      </c>
      <c r="Q3145" s="82" t="s">
        <v>60</v>
      </c>
      <c r="R3145" s="82" t="s">
        <v>60</v>
      </c>
      <c r="S3145" s="82" t="s">
        <v>60</v>
      </c>
      <c r="T3145" s="82" t="s">
        <v>60</v>
      </c>
      <c r="U3145" s="82" t="s">
        <v>60</v>
      </c>
      <c r="V3145" s="82"/>
      <c r="W3145" s="82" t="s">
        <v>61</v>
      </c>
      <c r="X3145" s="82" t="s">
        <v>61</v>
      </c>
      <c r="Y3145" s="82" t="s">
        <v>61</v>
      </c>
      <c r="Z3145" s="82" t="s">
        <v>61</v>
      </c>
      <c r="AA3145" s="82" t="s">
        <v>61</v>
      </c>
      <c r="AB3145" s="82" t="s">
        <v>61</v>
      </c>
      <c r="AC3145" s="82"/>
      <c r="AD3145" s="82" t="s">
        <v>61</v>
      </c>
      <c r="AE3145" s="82" t="s">
        <v>61</v>
      </c>
      <c r="AF3145" s="82" t="s">
        <v>61</v>
      </c>
      <c r="AG3145" s="82" t="s">
        <v>61</v>
      </c>
      <c r="AH3145" s="82" t="s">
        <v>61</v>
      </c>
      <c r="AI3145" s="82" t="s">
        <v>1471</v>
      </c>
      <c r="AJ3145" s="82"/>
      <c r="AK3145" s="82" t="s">
        <v>67</v>
      </c>
      <c r="AL3145" s="82" t="s">
        <v>67</v>
      </c>
      <c r="AM3145" s="239">
        <f>COUNTIF(H3145:AL3145,"PH")+COUNTIF(H3145:AL3145,"PH/L")+COUNTIF(H3145:AL3145,"PM")</f>
        <v>0</v>
      </c>
      <c r="AN3145" s="239">
        <f>COUNTIF(H3145:AL3145,"PD")+COUNTIF(H3145:AL3145,"PDD")+COUNTIF(H3145:AL3145,"P/DS")/2+COUNTIF(H3145:AL3145,"PMD")</f>
        <v>0</v>
      </c>
      <c r="AO3145" s="239">
        <f>COUNTIF(H3145:AL3145,"PN")+COUNTIF(H3145:AL3145,"P/NS")/2+COUNTIF(H3145:AL3145,"PH")+COUNTIF(H3145:AL3145,"PH/F")/2+COUNTIF(H3145:AL3145,"PH/L")/2+COUNTIF(H3145:AL3145,"PM")</f>
        <v>0</v>
      </c>
      <c r="AP3145" s="239">
        <f>COUNTIF(H3145:AL3145,"BH")+COUNTIF(H3145:AL3145,"AL/BL")+COUNTIF(H3145:AL3145,"UL/BL")+COUNTIF(H3145:AL3145,"BM")</f>
        <v>0</v>
      </c>
      <c r="AQ3145" s="239">
        <f>COUNTIF(H3145:AL3145,"DS")+COUNTIF(H3145:AL3145,"AL/DS")/2+COUNTIF(H3145:AL3145,"UL/DS")/2+COUNTIF(H3145:AL3145,"CT")+COUNTIF(H3145:AL3145,"MD")</f>
        <v>11.5</v>
      </c>
      <c r="AR3145" s="239">
        <f>COUNTIF(H3145:AL3145,"NS")+COUNTIF(H3145:AL3145,"AL/NS")/2+COUNTIF(H3145:AL3145,"UL/NS")/2+COUNTIF(H3145:AL3145,"BH")+COUNTIF(H3145:AL3145,"AL/BF")/2+COUNTIF(H3145:AL3145,"AL/BL")/2+COUNTIF(H3145:AL3145,"UL/BL")/2+COUNTIF(H3145:AL3145,"UL/BF")/2+COUNTIF(H3145:AL3145,"BM")</f>
        <v>11</v>
      </c>
      <c r="AS3145" s="239">
        <f>COUNTIF(H3145:AL3145,"AL")+COUNTIF(H3145:AL3145,"AL/DS")/2+COUNTIF(H3145:AL3145,"AL/NS")/2+COUNTIF(H3145:AL3145,"NH")+COUNTIF(H3145:AL3145,"SL")+COUNTIF(H3145:AL3145,"NHD")+COUNTIF(H3145:AL3145,"B")+COUNTIF(H3145:AL3145,"HL")+COUNTIF(H3145:AL3145,"AL/BF")/2+COUNTIF(H3145:AL3145,"AL/BL")/2</f>
        <v>3</v>
      </c>
      <c r="AT3145" s="255">
        <f>COUNTIF(H3145:AL3145,"PD")+COUNTIF(H3145:AL3145,"PN")+COUNTIF(H3145:AL3145,"P/DS")/2+COUNTIF(H3145:AL3145,"P/NS")/2+COUNTIF(H3145:AL3145,"DS")+COUNTIF(H3145:AL3145,"NS")+COUNTIF(H3145:AL3145,"AL")+COUNTIF(H3145:AL3145,"AL/DS")+COUNTIF(H3145:AL3145,"AL/NS")+COUNTIF(H3145:AL3145,"NH")+COUNTIF(H3145:AL3145,"SL")+COUNTIF(H3145:AL3145,"UL/DS")/2+COUNTIF(H3145:AL3145,"UL/NS")/2+COUNTIF(H3145:AL3145,"CT")+COUNTIF(H3145:AL3145,"NHD")+COUNTIF(H3145:AL3145,"PDD")+COUNTIF(H3145:AL3145,"B")+COUNTIF(H3145:AL3145,"HL")+COUNTIF(H3145:AL3145,"PH")+COUNTIF(H3145:AL3145,"BH")+COUNTIF(H3145:AL3145,"AL/BF")+COUNTIF(H3145:AL3145,"AL/BL")+COUNTIF(H3145:AL3145,"UL/BF")/2+COUNTIF(H3145:AL3145,"UL/BL")/2+COUNTIF(H3145:AL3145,"PH/F")/2+COUNTIF(H3145:AL3145,"PH/L")/2+COUNTIF(H3145:AL3145,"MD")+COUNTIF(H3145:AL3145,"PMD")+COUNTIF(H3145:AL3145,"PM")+COUNTIF(H3145:AL3145,"BM")</f>
        <v>25.5</v>
      </c>
      <c r="AU3145" s="255">
        <f>COUNTIF(H3145:AL3145,"P/DS")/2+COUNTIF(H3145:AL3145,"P/NS")/2+COUNTIF(H3145:AL3145,"IL")+COUNTIF(H3145:AL3145,"NL")+COUNTIF(H3145:AL3145,"UL")+COUNTIF(H3145:AL3145,"UL/DS")/2+COUNTIF(H3145:AL3145,"UL/NS")/2+COUNTIF(H3145:AL3145,"KT")+COUNTIF(H3145:AL3145,"UL/BF")/2+COUNTIF(H3145:AL3145,"UL/BL")/2+COUNTIF(H3145:AL3145,"PH/F")/2+COUNTIF(H3145:AL3145,"PH/L")/2+COUNTIF(H3145:AL3145,"NB")</f>
        <v>0.5</v>
      </c>
      <c r="AV3145" s="258">
        <f>COUNTIF(H3145:AL3145,"PN")+COUNTIF(H3145:AL3145,"TVD")+COUNTIF(H3145:AL3145,"PH")+COUNTIF(H3145:AL3145,"PM")+COUNTIF(H3145:AL3145,"PDD")-COUNTIFS(H3145:AL3145,"PN",H3152:AL3152,"&gt;=3")-COUNTIFS(H3145:AL3145,"PM",H3152:AL3152,"&gt;=3")</f>
        <v>0</v>
      </c>
      <c r="AW3145" s="258">
        <f>COUNTIF(H3145:AL3145,"NS")+COUNTIF(H3145:AL3145,"D")+COUNTIF(H3145:AL3145,"BH")+COUNTIF(H3145:AL3145,"NHD")+COUNTIF(H3145:AL3145,"BM")-COUNTIFS(H3145:AL3145,"NS",H3152:AL3152,"&gt;=3")-COUNTIFS(H3145:AL3145,"BH",H3152:AL3152,"&gt;=3")-COUNTIFS(H3145:AL3145,"BM",H3152:AL3152,"&gt;=3")</f>
        <v>11</v>
      </c>
      <c r="AX3145" s="255">
        <f>COUNTIF(H3145:AL3145,"AL")+COUNTIF(H3145:AL3145,"AL/DS")/2+COUNTIF(H3145:AL3145,"AL/NS")/2+COUNTIF(H3145:AL3145,"AL/BF")+COUNTIF(H3145:AL3145,"AL/BL")/2</f>
        <v>2</v>
      </c>
      <c r="AY3145" s="255">
        <f>COUNTIF(H3145:AL3145,"SL")</f>
        <v>0</v>
      </c>
      <c r="AZ3145" s="255">
        <f>COUNTIF(H3145:AL3145,"NH")</f>
        <v>1</v>
      </c>
      <c r="BA3145" s="255">
        <f>COUNTIF(H3145:AL3145,"HL")</f>
        <v>0</v>
      </c>
      <c r="BB3145" s="255">
        <f>COUNTIF(G3145:AL3145,"P/DS")/2+COUNTIF(G3145:AL3145,"P/NS")/2+COUNTIF(G3145:AL3145,"UL")+COUNTIF(G3145:AL3145,"UL/DS")/2+COUNTIF(G3145:AL3145,"UL/NS")/2+COUNTIF(G3145:AL3145,"UL/BL")/2+COUNTIF(G3145:AL3145,"UL/BF")/2+COUNTIF(G3145:AL3145,"PH/F")/2+COUNTIF(G3145:AL3145,"PH/L")/2</f>
        <v>0.5</v>
      </c>
      <c r="BC3145" s="255">
        <f>COUNTIF(H3145:AL3145,"NB")</f>
        <v>0</v>
      </c>
      <c r="BD3145" s="255">
        <f>COUNTIF(H3145:AL3145,"NL")</f>
        <v>0</v>
      </c>
      <c r="BE3145" s="255">
        <f>COUNTIF(H3145:AL3145,"IL")</f>
        <v>0</v>
      </c>
      <c r="BF3145" s="255">
        <f>COUNTIF(H3145:AL3145,"KT")</f>
        <v>0</v>
      </c>
      <c r="BG3145" s="255">
        <f>COUNTIF(H3145:AL3145,"L70")</f>
        <v>0</v>
      </c>
      <c r="BH3145" s="255">
        <f>COUNTIF(H3145:AL3145,"MD")</f>
        <v>0</v>
      </c>
      <c r="BI3145" s="255">
        <f>COUNTIF(H3145:AL3145,"PMD")</f>
        <v>0</v>
      </c>
      <c r="BJ3145" s="255">
        <f>COUNTIF(H3145:AL3145,"PM")</f>
        <v>0</v>
      </c>
      <c r="BK3145" s="255">
        <f>COUNTIF(H3145:AL3145,"BM")</f>
        <v>0</v>
      </c>
      <c r="BL3145" s="261">
        <f>SUMIF(H3145:AL3145,"PD",H3146:AL3146)+SUMIF(H3145:AL3145,"PN",H3146:AL3146)+SUMIF(H3145:AL3145,"P/DS",H3146:AL3146)+SUMIF(H3145:AL3145,"PN/F",H3146:AL3146)+SUMIF(H3145:AL3145,"PN/L",H3146:AL3146)+SUMIF(H3145:AL3145,"TV",H3146:AL3146)+SUMIF(H3145:AL3145,"TVD",H3146:AL3146)+SUMIF(H3145:AL3145,"PDD",H3146:AL3146)</f>
        <v>0</v>
      </c>
      <c r="BM3145" s="261">
        <f>SUMIF(H3145:AL3145,"PD",H3147:AL3147)+SUMIF(H3145:AL3145,"PN",H3147:AL3147)+SUMIF(H3145:AL3145,"P/DS",H3147:AL3147)+SUMIF(H3145:AL3145,"PN/F",H3147:AL3147)+SUMIF(H3145:AL3145,"PN/L",H3147:AL3147)+SUMIF(H3145:AL3145,"TV",H3147:AL3147)+SUMIF(H3145:AL3145,"TVD",H3147:AL3147)+SUMIF(H3145:AL3145,"PDD",H3147:AL3147)+SUMIF(H3145:AL3145,"PMD",H3147:AL3147)</f>
        <v>0</v>
      </c>
      <c r="BN3145" s="261">
        <f>SUMIF(H3145:AL3145,"PD",H3148:AL3148)+SUMIF(H3145:AL3145,"PN",H3148:AL3148)+SUMIF(H3145:AL3145,"P/DS",H3148:AL3148)+SUMIF(H3145:AL3145,"PN/F",H3148:AL3148)+SUMIF(H3145:AL3145,"PN/L",H3148:AL3148)+SUMIF(H3145:AL3145,"TV",H3148:AL3148)+SUMIF(H3145:AL3145,"TVD",H3148:AL3148)</f>
        <v>0</v>
      </c>
      <c r="BO3145" s="261">
        <f>SUMIF(H3145:AL3145,"PD",H3149:AL3149)+SUMIF(H3145:AL3145,"PN",H3149:AL3149)+SUMIF(H3145:AL3145,"P/DS",H3149:AL3149)+SUMIF(H3145:AL3145,"PN/F",H3149:AL3149)+SUMIF(H3145:AL3145,"PN/L",H3149:AL3149)+SUMIF(H3145:AL3145,"TV",H3149:AL3149)+SUMIF(H3145:AL3145,"TVD",H3149:AL3149)</f>
        <v>0</v>
      </c>
      <c r="BP3145" s="261">
        <f>SUMIF(H3145:AL3145,"PD",H3150:AL3150)+SUMIF(H3145:AL3145,"PN",H3150:AL3150)+SUMIF(H3145:AL3145,"P/DS",H3150:AL3150)+SUMIF(H3145:AL3145,"PN/F",H3150:AL3150)+SUMIF(H3145:AL3145,"PN/L",H3150:AL3150)+SUMIF(H3145:AL3145,"TV",H3150:AL3150)+SUMIF(H3145:AL3145,"TVD",H3150:AL3150)+SUMIF(H3145:AL3145,"PDD",H3150:AL3150)+SUMIF(H3145:AL3145,"PH",H3150:AL3150)+SUMIF(H3145:AL3145,"PM",H3150:AL3150)</f>
        <v>0</v>
      </c>
      <c r="BQ3145" s="261">
        <f>SUMIF(H3145:AL3145,"PD",H3151:AL3151)+SUMIF(H3145:AL3145,"PN",H3151:AL3151)+SUMIF(H3145:AL3145,"P/DS",H3151:AL3151)+SUMIF(H3145:AL3145,"PN/F",H3151:AL3151)+SUMIF(H3145:AL3145,"PN/L",H3151:AL3151)+SUMIF(H3145:AL3145,"TV",H3151:AL3151)+SUMIF(H3145:AL3145,"TVD",H3151:AL3151)+SUMIF(H3145:AL3145,"PDD",H3151:AL3151)+SUMIF(H3145:AL3145,"PH",H3151:AL3151)+SUMIF(H3145:AL3145,"PM",H3151:AL3151)</f>
        <v>0</v>
      </c>
      <c r="BR3145" s="269">
        <f>SUM(H3146:AL3146)-BL3145</f>
        <v>45</v>
      </c>
      <c r="BS3145" s="269">
        <f>SUM(H3147:AL3147)-BM3145</f>
        <v>15</v>
      </c>
      <c r="BT3145" s="269">
        <f>SUM(H3148:AL3148)-BN3145</f>
        <v>0</v>
      </c>
      <c r="BU3145" s="269">
        <f>SUM(H3149:AL3149)-BO3145</f>
        <v>0</v>
      </c>
      <c r="BV3145" s="269">
        <f>SUM(H3150:AL3150)-BP3145</f>
        <v>0</v>
      </c>
      <c r="BW3145" s="269">
        <f>SUM(H3151:AL3151)-BQ3145</f>
        <v>0</v>
      </c>
      <c r="BX3145" s="255">
        <f>SUMIF(H3145:AL3145,"PD",H3152:AL3152)+SUMIF(H3145:AL3145,"PN",H3152:AL3152)+SUMIF(H3145:AL3145,"P/DS",H3152:AL3152)+SUMIF(H3145:AL3145,"PN/F",H3152:AL3152)+SUMIF(H3145:AL3145,"PN/L",H3152:AL3152)</f>
        <v>0</v>
      </c>
      <c r="BY3145" s="255">
        <f>SUM(H3152:AL3152)-BX3145</f>
        <v>0</v>
      </c>
      <c r="BZ3145" s="255">
        <f t="shared" ref="BZ3145" si="1011">+SUM(BL3145:BW3152)</f>
        <v>60</v>
      </c>
      <c r="CA3145" s="266">
        <f>(COUNTIFS(H3145:AL3145,"PD",H3146:AL3146,"&gt;=2"))*0.5-IF(CN3145="VP",COUNTIFS($H$16:$AL$16,"SAT",H3145:AL3145,"PD",H3146:AL3146,"&gt;=2"))*0.5</f>
        <v>0</v>
      </c>
      <c r="CB3145" s="266">
        <f>(COUNTIFS(H3145:AL3145,"PN",H3147:AL3147,"&gt;=0.5",H3146:AL3146,"&gt;=1.5"))*0.5+COUNTIFS(H3145:AL3145,"PDD",H3147:AL3147,"&gt;=0.5",H3146:AL3146,"&gt;=1.5")*0.5</f>
        <v>0</v>
      </c>
      <c r="CC3145" s="273">
        <f>(COUNTIFS(H3145:AL3145,"TV",H3147:AL3147,"&gt;=10"))*0.5+(COUNTIFS(H3145:AL3145,"PMD",H3147:AL3147,"&gt;=2"))*0.5</f>
        <v>0</v>
      </c>
      <c r="CD3145" s="266">
        <f>(COUNTIFS(H3145:AL3145,"TVD",H3149:AL3149,"&gt;=6.5",H3147:AL3147,"&gt;=3.5"))*0.5</f>
        <v>0</v>
      </c>
      <c r="CE3145" s="266">
        <f>(COUNTIFS(H3145:AL3145,"PD",H3150:AL3150,"&gt;=10"))*0.5</f>
        <v>0</v>
      </c>
      <c r="CF3145" s="266">
        <f>(COUNTIFS(H3145:AL3145,"PDD",H3150:AL3150,"&gt;=3.5",H3151:AL3151,"&gt;=6.5")+COUNTIFS(H3145:AL3145,"PH",H3151:AL3151,"&gt;=0.5",H3150:AL3150,"&gt;=1.5")+COUNTIFS(H3145:AL3145,"PM",H3151:AL3151,"&gt;=0.5",H3150:AL3150,"&gt;=1.5"))*0.5</f>
        <v>0</v>
      </c>
      <c r="CG3145" s="266">
        <f>(COUNTIFS(H3145:AL3145,"DS",H3146:AL3146,"&gt;=2")+COUNTIFS(H3145:AL3145,"AL/DS",H3146:AL3146,"&gt;=2"))*0.5-IF(CN3145="VP",COUNTIFS($H$16:$AL$16,"SAT",H3145:AL3145,"DS",H3146:AL3146,"&gt;=2"))*0.5</f>
        <v>5.5</v>
      </c>
      <c r="CH3145" s="266">
        <f>(COUNTIFS(H3145:AL3145,"NS",H3147:AL3147,"&gt;=0.5",H3146:AL3146,"&gt;=1.5")+COUNTIFS(H3145:AL3145,"AL/NS",H3147:AL3147,"&gt;=0.5",H3146:AL3146,"&gt;=1.5")+COUNTIFS(H3145:AL3145,"NHD",H3147:AL3147,"&gt;=4.5",H3150:AL3150,"&gt;=2",H3146:AL3146,"&gt;=1.5"))*0.5</f>
        <v>4.5</v>
      </c>
      <c r="CI3145" s="266">
        <f>(COUNTIF(H3147:AL3147,"&gt;=10")+COUNTIFS(H3145:AL3145,"MD",H3147:AL3147,"&gt;=2")-COUNTIFS(H3145:AL3145,"TV",H3147:AL3147,"&gt;=10"))*0.5</f>
        <v>0.5</v>
      </c>
      <c r="CJ3145" s="266">
        <f>(COUNTIFS(H3145:AL3145,"D",H3149:AL3149,"&gt;=6.5",H3147:AL3147,"&gt;=3.5"))*0.5</f>
        <v>0</v>
      </c>
      <c r="CK3145" s="266">
        <f>(COUNTIF(H3150:AL3150,"&gt;=10")-COUNTIFS(H3145:AL3145,"PD",H3150:AL3150,"&gt;=10"))*0.5</f>
        <v>0</v>
      </c>
      <c r="CL3145" s="265">
        <f>(COUNTIFS(H3145:AL3145,"NHD",H3150:AL3150,"&gt;=3.5",H3151:AL3151,"&gt;=6.5")+COUNTIFS(H3145:AL3145,"BH",H3150:AL3150,"&gt;=1.5",H3151:AL3151,"&gt;=0.5")+COUNTIFS(H3145:AL3145,"BM",H3150:AL3150,"&gt;=1.5",H3151:AL3151,"&gt;=0.5")+COUNTIFS(H3145:AL3145,"D",H3150:AL3150,"&gt;=1.5",H3151:AL3151,"&gt;=0.5"))*0.5</f>
        <v>0</v>
      </c>
      <c r="CM3145" s="272"/>
      <c r="CN3145" s="264" t="s">
        <v>723</v>
      </c>
      <c r="CO3145" s="177">
        <f t="shared" ref="CO3145" si="1012">+AM3145+AN3145+AO3145+AP3145+AQ3145+AR3145+AS3145+AU3145+BG3145</f>
        <v>26</v>
      </c>
      <c r="CP3145" s="225">
        <f>+SUM(I3146:I3151)-I3152</f>
        <v>0</v>
      </c>
      <c r="CQ3145" s="225">
        <f>+SUM(J3146:J3151)-J3152</f>
        <v>2.5</v>
      </c>
      <c r="CR3145" s="225">
        <f>+SUM(K3146:K3151)-K3152</f>
        <v>2.5</v>
      </c>
      <c r="CS3145" s="178"/>
      <c r="CT3145" s="178"/>
      <c r="CU3145" s="178"/>
      <c r="CV3145" s="178"/>
      <c r="CW3145" s="178"/>
      <c r="CX3145" s="178"/>
      <c r="CY3145" s="178"/>
      <c r="CZ3145" s="178"/>
      <c r="DA3145" s="178"/>
    </row>
    <row r="3146" spans="1:105" s="120" customFormat="1" ht="15" customHeight="1">
      <c r="A3146" s="228"/>
      <c r="B3146" s="346"/>
      <c r="C3146" s="349"/>
      <c r="D3146" s="237"/>
      <c r="E3146" s="237"/>
      <c r="F3146" s="242" t="s">
        <v>82</v>
      </c>
      <c r="G3146" s="121">
        <v>1.5</v>
      </c>
      <c r="H3146" s="83"/>
      <c r="I3146" s="83"/>
      <c r="J3146" s="83">
        <v>2.5</v>
      </c>
      <c r="K3146" s="83">
        <v>2.5</v>
      </c>
      <c r="L3146" s="83">
        <v>2.5</v>
      </c>
      <c r="M3146" s="83">
        <v>2.5</v>
      </c>
      <c r="N3146" s="83">
        <v>2.5</v>
      </c>
      <c r="O3146" s="83"/>
      <c r="P3146" s="83">
        <v>2.5</v>
      </c>
      <c r="Q3146" s="83">
        <v>2.5</v>
      </c>
      <c r="R3146" s="83">
        <v>2.5</v>
      </c>
      <c r="S3146" s="83">
        <v>2.5</v>
      </c>
      <c r="T3146" s="83">
        <v>2.5</v>
      </c>
      <c r="U3146" s="83">
        <v>2.5</v>
      </c>
      <c r="V3146" s="83"/>
      <c r="W3146" s="83">
        <v>2</v>
      </c>
      <c r="X3146" s="83">
        <v>2</v>
      </c>
      <c r="Y3146" s="83"/>
      <c r="Z3146" s="83">
        <v>2</v>
      </c>
      <c r="AA3146" s="83">
        <v>2</v>
      </c>
      <c r="AB3146" s="83"/>
      <c r="AC3146" s="79"/>
      <c r="AD3146" s="79">
        <v>2</v>
      </c>
      <c r="AE3146" s="79">
        <v>2</v>
      </c>
      <c r="AF3146" s="79">
        <v>2</v>
      </c>
      <c r="AG3146" s="79">
        <v>1.5</v>
      </c>
      <c r="AH3146" s="79">
        <v>2</v>
      </c>
      <c r="AI3146" s="79"/>
      <c r="AJ3146" s="79"/>
      <c r="AK3146" s="79"/>
      <c r="AL3146" s="79"/>
      <c r="AM3146" s="240"/>
      <c r="AN3146" s="240"/>
      <c r="AO3146" s="240"/>
      <c r="AP3146" s="240"/>
      <c r="AQ3146" s="240"/>
      <c r="AR3146" s="240"/>
      <c r="AS3146" s="240"/>
      <c r="AT3146" s="256"/>
      <c r="AU3146" s="256"/>
      <c r="AV3146" s="259"/>
      <c r="AW3146" s="259"/>
      <c r="AX3146" s="256"/>
      <c r="AY3146" s="256"/>
      <c r="AZ3146" s="256"/>
      <c r="BA3146" s="256"/>
      <c r="BB3146" s="256"/>
      <c r="BC3146" s="256"/>
      <c r="BD3146" s="256"/>
      <c r="BE3146" s="256"/>
      <c r="BF3146" s="256"/>
      <c r="BG3146" s="256"/>
      <c r="BH3146" s="256"/>
      <c r="BI3146" s="256"/>
      <c r="BJ3146" s="256"/>
      <c r="BK3146" s="256"/>
      <c r="BL3146" s="262"/>
      <c r="BM3146" s="262"/>
      <c r="BN3146" s="262"/>
      <c r="BO3146" s="262"/>
      <c r="BP3146" s="262"/>
      <c r="BQ3146" s="262"/>
      <c r="BR3146" s="270"/>
      <c r="BS3146" s="270"/>
      <c r="BT3146" s="270"/>
      <c r="BU3146" s="270"/>
      <c r="BV3146" s="270"/>
      <c r="BW3146" s="270"/>
      <c r="BX3146" s="256"/>
      <c r="BY3146" s="256"/>
      <c r="BZ3146" s="256"/>
      <c r="CA3146" s="267"/>
      <c r="CB3146" s="267"/>
      <c r="CC3146" s="274"/>
      <c r="CD3146" s="267"/>
      <c r="CE3146" s="267"/>
      <c r="CF3146" s="267"/>
      <c r="CG3146" s="267"/>
      <c r="CH3146" s="267"/>
      <c r="CI3146" s="267"/>
      <c r="CJ3146" s="267"/>
      <c r="CK3146" s="267"/>
      <c r="CL3146" s="265"/>
      <c r="CM3146" s="272"/>
      <c r="CN3146" s="264"/>
      <c r="CO3146" s="177"/>
      <c r="CP3146" s="226"/>
      <c r="CQ3146" s="226"/>
      <c r="CR3146" s="226"/>
      <c r="CS3146" s="178"/>
      <c r="CT3146" s="178"/>
      <c r="CU3146" s="178"/>
      <c r="CV3146" s="178"/>
      <c r="CW3146" s="178"/>
      <c r="CX3146" s="178"/>
      <c r="CY3146" s="178"/>
      <c r="CZ3146" s="178"/>
      <c r="DA3146" s="178"/>
    </row>
    <row r="3147" spans="1:105" s="120" customFormat="1" ht="15" customHeight="1">
      <c r="A3147" s="228"/>
      <c r="B3147" s="346"/>
      <c r="C3147" s="349"/>
      <c r="D3147" s="237"/>
      <c r="E3147" s="237"/>
      <c r="F3147" s="243"/>
      <c r="G3147" s="122">
        <v>2</v>
      </c>
      <c r="H3147" s="84"/>
      <c r="I3147" s="84"/>
      <c r="J3147" s="84"/>
      <c r="K3147" s="84"/>
      <c r="L3147" s="84"/>
      <c r="M3147" s="84"/>
      <c r="N3147" s="84"/>
      <c r="O3147" s="84">
        <v>10.5</v>
      </c>
      <c r="P3147" s="84"/>
      <c r="Q3147" s="84"/>
      <c r="R3147" s="84"/>
      <c r="S3147" s="84"/>
      <c r="T3147" s="84"/>
      <c r="U3147" s="84"/>
      <c r="V3147" s="84"/>
      <c r="W3147" s="84">
        <v>0.5</v>
      </c>
      <c r="X3147" s="84">
        <v>0.5</v>
      </c>
      <c r="Y3147" s="84"/>
      <c r="Z3147" s="84">
        <v>0.5</v>
      </c>
      <c r="AA3147" s="84">
        <v>0.5</v>
      </c>
      <c r="AB3147" s="84"/>
      <c r="AC3147" s="80"/>
      <c r="AD3147" s="80">
        <v>0.5</v>
      </c>
      <c r="AE3147" s="80">
        <v>0.5</v>
      </c>
      <c r="AF3147" s="80">
        <v>0.5</v>
      </c>
      <c r="AG3147" s="80">
        <v>0.5</v>
      </c>
      <c r="AH3147" s="80">
        <v>0.5</v>
      </c>
      <c r="AI3147" s="80"/>
      <c r="AJ3147" s="80"/>
      <c r="AK3147" s="80"/>
      <c r="AL3147" s="80"/>
      <c r="AM3147" s="240"/>
      <c r="AN3147" s="240"/>
      <c r="AO3147" s="240"/>
      <c r="AP3147" s="240"/>
      <c r="AQ3147" s="240"/>
      <c r="AR3147" s="240"/>
      <c r="AS3147" s="240"/>
      <c r="AT3147" s="256"/>
      <c r="AU3147" s="256"/>
      <c r="AV3147" s="259"/>
      <c r="AW3147" s="259"/>
      <c r="AX3147" s="256"/>
      <c r="AY3147" s="256"/>
      <c r="AZ3147" s="256"/>
      <c r="BA3147" s="256"/>
      <c r="BB3147" s="256"/>
      <c r="BC3147" s="256"/>
      <c r="BD3147" s="256"/>
      <c r="BE3147" s="256"/>
      <c r="BF3147" s="256"/>
      <c r="BG3147" s="256"/>
      <c r="BH3147" s="256"/>
      <c r="BI3147" s="256"/>
      <c r="BJ3147" s="256"/>
      <c r="BK3147" s="256"/>
      <c r="BL3147" s="262"/>
      <c r="BM3147" s="262"/>
      <c r="BN3147" s="262"/>
      <c r="BO3147" s="262"/>
      <c r="BP3147" s="262"/>
      <c r="BQ3147" s="262"/>
      <c r="BR3147" s="270"/>
      <c r="BS3147" s="270"/>
      <c r="BT3147" s="270"/>
      <c r="BU3147" s="270"/>
      <c r="BV3147" s="270"/>
      <c r="BW3147" s="270"/>
      <c r="BX3147" s="256"/>
      <c r="BY3147" s="256"/>
      <c r="BZ3147" s="256"/>
      <c r="CA3147" s="267"/>
      <c r="CB3147" s="267"/>
      <c r="CC3147" s="274"/>
      <c r="CD3147" s="267"/>
      <c r="CE3147" s="267"/>
      <c r="CF3147" s="267"/>
      <c r="CG3147" s="267"/>
      <c r="CH3147" s="267"/>
      <c r="CI3147" s="267"/>
      <c r="CJ3147" s="267"/>
      <c r="CK3147" s="267"/>
      <c r="CL3147" s="265"/>
      <c r="CM3147" s="272"/>
      <c r="CN3147" s="264"/>
      <c r="CO3147" s="177"/>
      <c r="CP3147" s="226"/>
      <c r="CQ3147" s="226"/>
      <c r="CR3147" s="226"/>
      <c r="CS3147" s="178"/>
      <c r="CT3147" s="178"/>
      <c r="CU3147" s="178"/>
      <c r="CV3147" s="178"/>
      <c r="CW3147" s="178"/>
      <c r="CX3147" s="178"/>
      <c r="CY3147" s="178"/>
      <c r="CZ3147" s="178"/>
      <c r="DA3147" s="178"/>
    </row>
    <row r="3148" spans="1:105" s="120" customFormat="1" ht="15" customHeight="1">
      <c r="A3148" s="228"/>
      <c r="B3148" s="346"/>
      <c r="C3148" s="349"/>
      <c r="D3148" s="237"/>
      <c r="E3148" s="237"/>
      <c r="F3148" s="243"/>
      <c r="G3148" s="122">
        <v>2.1</v>
      </c>
      <c r="H3148" s="84"/>
      <c r="I3148" s="84"/>
      <c r="J3148" s="84"/>
      <c r="K3148" s="84"/>
      <c r="L3148" s="84"/>
      <c r="M3148" s="84"/>
      <c r="N3148" s="84"/>
      <c r="O3148" s="84"/>
      <c r="P3148" s="84"/>
      <c r="Q3148" s="84"/>
      <c r="R3148" s="84"/>
      <c r="S3148" s="84"/>
      <c r="T3148" s="84"/>
      <c r="U3148" s="84"/>
      <c r="V3148" s="84"/>
      <c r="W3148" s="84"/>
      <c r="X3148" s="84"/>
      <c r="Y3148" s="84"/>
      <c r="Z3148" s="84"/>
      <c r="AA3148" s="84"/>
      <c r="AB3148" s="84"/>
      <c r="AC3148" s="80"/>
      <c r="AD3148" s="80"/>
      <c r="AE3148" s="80"/>
      <c r="AF3148" s="80"/>
      <c r="AG3148" s="80"/>
      <c r="AH3148" s="80"/>
      <c r="AI3148" s="80"/>
      <c r="AJ3148" s="80"/>
      <c r="AK3148" s="80"/>
      <c r="AL3148" s="80"/>
      <c r="AM3148" s="240"/>
      <c r="AN3148" s="240"/>
      <c r="AO3148" s="240"/>
      <c r="AP3148" s="240"/>
      <c r="AQ3148" s="240"/>
      <c r="AR3148" s="240"/>
      <c r="AS3148" s="240"/>
      <c r="AT3148" s="256"/>
      <c r="AU3148" s="256"/>
      <c r="AV3148" s="259"/>
      <c r="AW3148" s="259"/>
      <c r="AX3148" s="256"/>
      <c r="AY3148" s="256"/>
      <c r="AZ3148" s="256"/>
      <c r="BA3148" s="256"/>
      <c r="BB3148" s="256"/>
      <c r="BC3148" s="256"/>
      <c r="BD3148" s="256"/>
      <c r="BE3148" s="256"/>
      <c r="BF3148" s="256"/>
      <c r="BG3148" s="256"/>
      <c r="BH3148" s="256"/>
      <c r="BI3148" s="256"/>
      <c r="BJ3148" s="256"/>
      <c r="BK3148" s="256"/>
      <c r="BL3148" s="262"/>
      <c r="BM3148" s="262"/>
      <c r="BN3148" s="262"/>
      <c r="BO3148" s="262"/>
      <c r="BP3148" s="262"/>
      <c r="BQ3148" s="262"/>
      <c r="BR3148" s="270"/>
      <c r="BS3148" s="270"/>
      <c r="BT3148" s="270"/>
      <c r="BU3148" s="270"/>
      <c r="BV3148" s="270"/>
      <c r="BW3148" s="270"/>
      <c r="BX3148" s="256"/>
      <c r="BY3148" s="256"/>
      <c r="BZ3148" s="256"/>
      <c r="CA3148" s="267"/>
      <c r="CB3148" s="267"/>
      <c r="CC3148" s="274"/>
      <c r="CD3148" s="267"/>
      <c r="CE3148" s="267"/>
      <c r="CF3148" s="267"/>
      <c r="CG3148" s="267"/>
      <c r="CH3148" s="267"/>
      <c r="CI3148" s="267"/>
      <c r="CJ3148" s="267"/>
      <c r="CK3148" s="267"/>
      <c r="CL3148" s="265"/>
      <c r="CM3148" s="272"/>
      <c r="CN3148" s="264"/>
      <c r="CO3148" s="177"/>
      <c r="CP3148" s="226"/>
      <c r="CQ3148" s="226"/>
      <c r="CR3148" s="226"/>
      <c r="CS3148" s="178"/>
      <c r="CT3148" s="178"/>
      <c r="CU3148" s="178"/>
      <c r="CV3148" s="178"/>
      <c r="CW3148" s="178"/>
      <c r="CX3148" s="178"/>
      <c r="CY3148" s="178"/>
      <c r="CZ3148" s="178"/>
      <c r="DA3148" s="178"/>
    </row>
    <row r="3149" spans="1:105" s="120" customFormat="1" ht="15" customHeight="1">
      <c r="A3149" s="228"/>
      <c r="B3149" s="346"/>
      <c r="C3149" s="349"/>
      <c r="D3149" s="237"/>
      <c r="E3149" s="237"/>
      <c r="F3149" s="243"/>
      <c r="G3149" s="122">
        <v>2.7</v>
      </c>
      <c r="H3149" s="84"/>
      <c r="I3149" s="84"/>
      <c r="J3149" s="84"/>
      <c r="K3149" s="84"/>
      <c r="L3149" s="84"/>
      <c r="M3149" s="84"/>
      <c r="N3149" s="84"/>
      <c r="O3149" s="84"/>
      <c r="P3149" s="84"/>
      <c r="Q3149" s="84"/>
      <c r="R3149" s="84"/>
      <c r="S3149" s="84"/>
      <c r="T3149" s="84"/>
      <c r="U3149" s="84"/>
      <c r="V3149" s="84"/>
      <c r="W3149" s="84"/>
      <c r="X3149" s="84"/>
      <c r="Y3149" s="84"/>
      <c r="Z3149" s="84"/>
      <c r="AA3149" s="84"/>
      <c r="AB3149" s="84"/>
      <c r="AC3149" s="80"/>
      <c r="AD3149" s="80"/>
      <c r="AE3149" s="80"/>
      <c r="AF3149" s="80"/>
      <c r="AG3149" s="80"/>
      <c r="AH3149" s="80"/>
      <c r="AI3149" s="80"/>
      <c r="AJ3149" s="80"/>
      <c r="AK3149" s="80"/>
      <c r="AL3149" s="80"/>
      <c r="AM3149" s="240"/>
      <c r="AN3149" s="240"/>
      <c r="AO3149" s="240"/>
      <c r="AP3149" s="240"/>
      <c r="AQ3149" s="240"/>
      <c r="AR3149" s="240"/>
      <c r="AS3149" s="240"/>
      <c r="AT3149" s="256"/>
      <c r="AU3149" s="256"/>
      <c r="AV3149" s="259"/>
      <c r="AW3149" s="259"/>
      <c r="AX3149" s="256"/>
      <c r="AY3149" s="256"/>
      <c r="AZ3149" s="256"/>
      <c r="BA3149" s="256"/>
      <c r="BB3149" s="256"/>
      <c r="BC3149" s="256"/>
      <c r="BD3149" s="256"/>
      <c r="BE3149" s="256"/>
      <c r="BF3149" s="256"/>
      <c r="BG3149" s="256"/>
      <c r="BH3149" s="256"/>
      <c r="BI3149" s="256"/>
      <c r="BJ3149" s="256"/>
      <c r="BK3149" s="256"/>
      <c r="BL3149" s="262"/>
      <c r="BM3149" s="262"/>
      <c r="BN3149" s="262"/>
      <c r="BO3149" s="262"/>
      <c r="BP3149" s="262"/>
      <c r="BQ3149" s="262"/>
      <c r="BR3149" s="270"/>
      <c r="BS3149" s="270"/>
      <c r="BT3149" s="270"/>
      <c r="BU3149" s="270"/>
      <c r="BV3149" s="270"/>
      <c r="BW3149" s="270"/>
      <c r="BX3149" s="256"/>
      <c r="BY3149" s="256"/>
      <c r="BZ3149" s="256"/>
      <c r="CA3149" s="267"/>
      <c r="CB3149" s="267"/>
      <c r="CC3149" s="274"/>
      <c r="CD3149" s="267"/>
      <c r="CE3149" s="267"/>
      <c r="CF3149" s="267"/>
      <c r="CG3149" s="267"/>
      <c r="CH3149" s="267"/>
      <c r="CI3149" s="267"/>
      <c r="CJ3149" s="267"/>
      <c r="CK3149" s="267"/>
      <c r="CL3149" s="265"/>
      <c r="CM3149" s="272"/>
      <c r="CN3149" s="264"/>
      <c r="CO3149" s="177"/>
      <c r="CP3149" s="226"/>
      <c r="CQ3149" s="226"/>
      <c r="CR3149" s="226"/>
      <c r="CS3149" s="178"/>
      <c r="CT3149" s="178"/>
      <c r="CU3149" s="178"/>
      <c r="CV3149" s="178"/>
      <c r="CW3149" s="178"/>
      <c r="CX3149" s="178"/>
      <c r="CY3149" s="178"/>
      <c r="CZ3149" s="178"/>
      <c r="DA3149" s="178"/>
    </row>
    <row r="3150" spans="1:105" s="120" customFormat="1" ht="15" customHeight="1">
      <c r="A3150" s="228"/>
      <c r="B3150" s="346"/>
      <c r="C3150" s="349"/>
      <c r="D3150" s="237"/>
      <c r="E3150" s="237"/>
      <c r="F3150" s="243"/>
      <c r="G3150" s="122">
        <v>3</v>
      </c>
      <c r="H3150" s="84"/>
      <c r="I3150" s="84"/>
      <c r="J3150" s="84"/>
      <c r="K3150" s="84"/>
      <c r="L3150" s="84"/>
      <c r="M3150" s="84"/>
      <c r="N3150" s="84"/>
      <c r="O3150" s="84"/>
      <c r="P3150" s="84"/>
      <c r="Q3150" s="84"/>
      <c r="R3150" s="84"/>
      <c r="S3150" s="84"/>
      <c r="T3150" s="84"/>
      <c r="U3150" s="84"/>
      <c r="V3150" s="84"/>
      <c r="W3150" s="84"/>
      <c r="X3150" s="84"/>
      <c r="Y3150" s="84"/>
      <c r="Z3150" s="84"/>
      <c r="AA3150" s="84"/>
      <c r="AB3150" s="84"/>
      <c r="AC3150" s="80"/>
      <c r="AD3150" s="80"/>
      <c r="AE3150" s="80"/>
      <c r="AF3150" s="80"/>
      <c r="AG3150" s="80"/>
      <c r="AH3150" s="80"/>
      <c r="AI3150" s="80"/>
      <c r="AJ3150" s="80"/>
      <c r="AK3150" s="80"/>
      <c r="AL3150" s="80"/>
      <c r="AM3150" s="240"/>
      <c r="AN3150" s="240"/>
      <c r="AO3150" s="240"/>
      <c r="AP3150" s="240"/>
      <c r="AQ3150" s="240"/>
      <c r="AR3150" s="240"/>
      <c r="AS3150" s="240"/>
      <c r="AT3150" s="256"/>
      <c r="AU3150" s="256"/>
      <c r="AV3150" s="259"/>
      <c r="AW3150" s="259"/>
      <c r="AX3150" s="256"/>
      <c r="AY3150" s="256"/>
      <c r="AZ3150" s="256"/>
      <c r="BA3150" s="256"/>
      <c r="BB3150" s="256"/>
      <c r="BC3150" s="256"/>
      <c r="BD3150" s="256"/>
      <c r="BE3150" s="256"/>
      <c r="BF3150" s="256"/>
      <c r="BG3150" s="256"/>
      <c r="BH3150" s="256"/>
      <c r="BI3150" s="256"/>
      <c r="BJ3150" s="256"/>
      <c r="BK3150" s="256"/>
      <c r="BL3150" s="262"/>
      <c r="BM3150" s="262"/>
      <c r="BN3150" s="262"/>
      <c r="BO3150" s="262"/>
      <c r="BP3150" s="262"/>
      <c r="BQ3150" s="262"/>
      <c r="BR3150" s="270"/>
      <c r="BS3150" s="270"/>
      <c r="BT3150" s="270"/>
      <c r="BU3150" s="270"/>
      <c r="BV3150" s="270"/>
      <c r="BW3150" s="270"/>
      <c r="BX3150" s="256"/>
      <c r="BY3150" s="256"/>
      <c r="BZ3150" s="256"/>
      <c r="CA3150" s="267"/>
      <c r="CB3150" s="267"/>
      <c r="CC3150" s="274"/>
      <c r="CD3150" s="267"/>
      <c r="CE3150" s="267"/>
      <c r="CF3150" s="267"/>
      <c r="CG3150" s="267"/>
      <c r="CH3150" s="267"/>
      <c r="CI3150" s="267"/>
      <c r="CJ3150" s="267"/>
      <c r="CK3150" s="267"/>
      <c r="CL3150" s="265"/>
      <c r="CM3150" s="272"/>
      <c r="CN3150" s="264"/>
      <c r="CO3150" s="177"/>
      <c r="CP3150" s="226"/>
      <c r="CQ3150" s="226"/>
      <c r="CR3150" s="226"/>
      <c r="CS3150" s="178"/>
      <c r="CT3150" s="178"/>
      <c r="CU3150" s="178"/>
      <c r="CV3150" s="178"/>
      <c r="CW3150" s="178"/>
      <c r="CX3150" s="178"/>
      <c r="CY3150" s="178"/>
      <c r="CZ3150" s="178"/>
      <c r="DA3150" s="178"/>
    </row>
    <row r="3151" spans="1:105" s="120" customFormat="1" ht="15" customHeight="1">
      <c r="A3151" s="228"/>
      <c r="B3151" s="346"/>
      <c r="C3151" s="349"/>
      <c r="D3151" s="237"/>
      <c r="E3151" s="237"/>
      <c r="F3151" s="244"/>
      <c r="G3151" s="123">
        <v>3.9</v>
      </c>
      <c r="H3151" s="85"/>
      <c r="I3151" s="85"/>
      <c r="J3151" s="85"/>
      <c r="K3151" s="85"/>
      <c r="L3151" s="85"/>
      <c r="M3151" s="85"/>
      <c r="N3151" s="85"/>
      <c r="O3151" s="85"/>
      <c r="P3151" s="85"/>
      <c r="Q3151" s="85"/>
      <c r="R3151" s="85"/>
      <c r="S3151" s="85"/>
      <c r="T3151" s="85"/>
      <c r="U3151" s="85"/>
      <c r="V3151" s="85"/>
      <c r="W3151" s="85"/>
      <c r="X3151" s="85"/>
      <c r="Y3151" s="85"/>
      <c r="Z3151" s="85"/>
      <c r="AA3151" s="85"/>
      <c r="AB3151" s="85"/>
      <c r="AC3151" s="81"/>
      <c r="AD3151" s="81"/>
      <c r="AE3151" s="81"/>
      <c r="AF3151" s="81"/>
      <c r="AG3151" s="81"/>
      <c r="AH3151" s="81"/>
      <c r="AI3151" s="81"/>
      <c r="AJ3151" s="81"/>
      <c r="AK3151" s="81"/>
      <c r="AL3151" s="81"/>
      <c r="AM3151" s="240"/>
      <c r="AN3151" s="240"/>
      <c r="AO3151" s="240"/>
      <c r="AP3151" s="240"/>
      <c r="AQ3151" s="240"/>
      <c r="AR3151" s="240"/>
      <c r="AS3151" s="240"/>
      <c r="AT3151" s="256"/>
      <c r="AU3151" s="256"/>
      <c r="AV3151" s="259"/>
      <c r="AW3151" s="259"/>
      <c r="AX3151" s="256"/>
      <c r="AY3151" s="256"/>
      <c r="AZ3151" s="256"/>
      <c r="BA3151" s="256"/>
      <c r="BB3151" s="256"/>
      <c r="BC3151" s="256"/>
      <c r="BD3151" s="256"/>
      <c r="BE3151" s="256"/>
      <c r="BF3151" s="256"/>
      <c r="BG3151" s="256"/>
      <c r="BH3151" s="256"/>
      <c r="BI3151" s="256"/>
      <c r="BJ3151" s="256"/>
      <c r="BK3151" s="256"/>
      <c r="BL3151" s="262"/>
      <c r="BM3151" s="262"/>
      <c r="BN3151" s="262"/>
      <c r="BO3151" s="262"/>
      <c r="BP3151" s="262"/>
      <c r="BQ3151" s="262"/>
      <c r="BR3151" s="270"/>
      <c r="BS3151" s="270"/>
      <c r="BT3151" s="270"/>
      <c r="BU3151" s="270"/>
      <c r="BV3151" s="270"/>
      <c r="BW3151" s="270"/>
      <c r="BX3151" s="256"/>
      <c r="BY3151" s="256"/>
      <c r="BZ3151" s="256"/>
      <c r="CA3151" s="267"/>
      <c r="CB3151" s="267"/>
      <c r="CC3151" s="274"/>
      <c r="CD3151" s="267"/>
      <c r="CE3151" s="267"/>
      <c r="CF3151" s="267"/>
      <c r="CG3151" s="267"/>
      <c r="CH3151" s="267"/>
      <c r="CI3151" s="267"/>
      <c r="CJ3151" s="267"/>
      <c r="CK3151" s="267"/>
      <c r="CL3151" s="265"/>
      <c r="CM3151" s="272"/>
      <c r="CN3151" s="264"/>
      <c r="CO3151" s="177"/>
      <c r="CP3151" s="226"/>
      <c r="CQ3151" s="226"/>
      <c r="CR3151" s="226"/>
      <c r="CS3151" s="178"/>
      <c r="CT3151" s="178"/>
      <c r="CU3151" s="178"/>
      <c r="CV3151" s="178"/>
      <c r="CW3151" s="178"/>
      <c r="CX3151" s="178"/>
      <c r="CY3151" s="178"/>
      <c r="CZ3151" s="178"/>
      <c r="DA3151" s="178"/>
    </row>
    <row r="3152" spans="1:105" s="120" customFormat="1" ht="15" customHeight="1">
      <c r="A3152" s="229"/>
      <c r="B3152" s="347"/>
      <c r="C3152" s="350"/>
      <c r="D3152" s="238"/>
      <c r="E3152" s="238"/>
      <c r="F3152" s="245" t="s">
        <v>83</v>
      </c>
      <c r="G3152" s="246"/>
      <c r="H3152" s="82"/>
      <c r="I3152" s="82"/>
      <c r="J3152" s="82"/>
      <c r="K3152" s="82"/>
      <c r="L3152" s="82"/>
      <c r="M3152" s="82"/>
      <c r="N3152" s="82"/>
      <c r="O3152" s="82"/>
      <c r="P3152" s="82"/>
      <c r="Q3152" s="82"/>
      <c r="R3152" s="82"/>
      <c r="S3152" s="82"/>
      <c r="T3152" s="82"/>
      <c r="U3152" s="82"/>
      <c r="V3152" s="82"/>
      <c r="W3152" s="82"/>
      <c r="X3152" s="82"/>
      <c r="Y3152" s="82"/>
      <c r="Z3152" s="82"/>
      <c r="AA3152" s="82"/>
      <c r="AB3152" s="82"/>
      <c r="AC3152" s="35"/>
      <c r="AD3152" s="35"/>
      <c r="AE3152" s="35"/>
      <c r="AF3152" s="35"/>
      <c r="AG3152" s="35"/>
      <c r="AH3152" s="35"/>
      <c r="AI3152" s="35"/>
      <c r="AJ3152" s="35"/>
      <c r="AK3152" s="35"/>
      <c r="AL3152" s="35"/>
      <c r="AM3152" s="241"/>
      <c r="AN3152" s="241"/>
      <c r="AO3152" s="241"/>
      <c r="AP3152" s="241"/>
      <c r="AQ3152" s="241"/>
      <c r="AR3152" s="241"/>
      <c r="AS3152" s="241"/>
      <c r="AT3152" s="257"/>
      <c r="AU3152" s="257"/>
      <c r="AV3152" s="260"/>
      <c r="AW3152" s="260"/>
      <c r="AX3152" s="257"/>
      <c r="AY3152" s="257"/>
      <c r="AZ3152" s="257"/>
      <c r="BA3152" s="257"/>
      <c r="BB3152" s="257"/>
      <c r="BC3152" s="257"/>
      <c r="BD3152" s="257"/>
      <c r="BE3152" s="257"/>
      <c r="BF3152" s="257"/>
      <c r="BG3152" s="257"/>
      <c r="BH3152" s="257"/>
      <c r="BI3152" s="257"/>
      <c r="BJ3152" s="257"/>
      <c r="BK3152" s="257"/>
      <c r="BL3152" s="263"/>
      <c r="BM3152" s="263"/>
      <c r="BN3152" s="263"/>
      <c r="BO3152" s="263"/>
      <c r="BP3152" s="263"/>
      <c r="BQ3152" s="263"/>
      <c r="BR3152" s="271"/>
      <c r="BS3152" s="271"/>
      <c r="BT3152" s="271"/>
      <c r="BU3152" s="271"/>
      <c r="BV3152" s="271"/>
      <c r="BW3152" s="271"/>
      <c r="BX3152" s="257"/>
      <c r="BY3152" s="257"/>
      <c r="BZ3152" s="257"/>
      <c r="CA3152" s="268"/>
      <c r="CB3152" s="268"/>
      <c r="CC3152" s="275"/>
      <c r="CD3152" s="268"/>
      <c r="CE3152" s="268"/>
      <c r="CF3152" s="268"/>
      <c r="CG3152" s="268"/>
      <c r="CH3152" s="268"/>
      <c r="CI3152" s="268"/>
      <c r="CJ3152" s="268"/>
      <c r="CK3152" s="268"/>
      <c r="CL3152" s="265"/>
      <c r="CM3152" s="272"/>
      <c r="CN3152" s="264"/>
      <c r="CO3152" s="177"/>
      <c r="CP3152" s="226"/>
      <c r="CQ3152" s="226"/>
      <c r="CR3152" s="226"/>
      <c r="CS3152" s="178"/>
      <c r="CT3152" s="178"/>
      <c r="CU3152" s="178"/>
      <c r="CV3152" s="178"/>
      <c r="CW3152" s="178"/>
      <c r="CX3152" s="178"/>
      <c r="CY3152" s="178"/>
      <c r="CZ3152" s="178"/>
      <c r="DA3152" s="178"/>
    </row>
    <row r="3153" spans="1:105" s="120" customFormat="1" ht="15" customHeight="1">
      <c r="A3153" s="227">
        <f t="shared" si="1006"/>
        <v>390</v>
      </c>
      <c r="B3153" s="345" t="s">
        <v>422</v>
      </c>
      <c r="C3153" s="584" t="s">
        <v>423</v>
      </c>
      <c r="D3153" s="236">
        <v>43158</v>
      </c>
      <c r="E3153" s="236" t="s">
        <v>353</v>
      </c>
      <c r="F3153" s="253" t="s">
        <v>80</v>
      </c>
      <c r="G3153" s="254"/>
      <c r="H3153" s="82" t="s">
        <v>69</v>
      </c>
      <c r="I3153" s="82"/>
      <c r="J3153" s="82" t="s">
        <v>60</v>
      </c>
      <c r="K3153" s="82" t="s">
        <v>60</v>
      </c>
      <c r="L3153" s="82" t="s">
        <v>60</v>
      </c>
      <c r="M3153" s="82" t="s">
        <v>60</v>
      </c>
      <c r="N3153" s="82" t="s">
        <v>60</v>
      </c>
      <c r="O3153" s="82"/>
      <c r="P3153" s="82" t="s">
        <v>60</v>
      </c>
      <c r="Q3153" s="82" t="s">
        <v>60</v>
      </c>
      <c r="R3153" s="82" t="s">
        <v>60</v>
      </c>
      <c r="S3153" s="82" t="s">
        <v>60</v>
      </c>
      <c r="T3153" s="82" t="s">
        <v>60</v>
      </c>
      <c r="U3153" s="82" t="s">
        <v>60</v>
      </c>
      <c r="V3153" s="82"/>
      <c r="W3153" s="82" t="s">
        <v>67</v>
      </c>
      <c r="X3153" s="82" t="s">
        <v>67</v>
      </c>
      <c r="Y3153" s="82" t="s">
        <v>61</v>
      </c>
      <c r="Z3153" s="82" t="s">
        <v>61</v>
      </c>
      <c r="AA3153" s="82" t="s">
        <v>61</v>
      </c>
      <c r="AB3153" s="82" t="s">
        <v>61</v>
      </c>
      <c r="AC3153" s="82"/>
      <c r="AD3153" s="82" t="s">
        <v>61</v>
      </c>
      <c r="AE3153" s="82" t="s">
        <v>61</v>
      </c>
      <c r="AF3153" s="82" t="s">
        <v>61</v>
      </c>
      <c r="AG3153" s="82" t="s">
        <v>61</v>
      </c>
      <c r="AH3153" s="82" t="s">
        <v>61</v>
      </c>
      <c r="AI3153" s="82" t="s">
        <v>1471</v>
      </c>
      <c r="AJ3153" s="82"/>
      <c r="AK3153" s="82" t="s">
        <v>60</v>
      </c>
      <c r="AL3153" s="82" t="s">
        <v>60</v>
      </c>
      <c r="AM3153" s="239">
        <f>COUNTIF(H3153:AL3153,"PH")+COUNTIF(H3153:AL3153,"PH/L")+COUNTIF(H3153:AL3153,"PM")</f>
        <v>0</v>
      </c>
      <c r="AN3153" s="239">
        <f>COUNTIF(H3153:AL3153,"PD")+COUNTIF(H3153:AL3153,"PDD")+COUNTIF(H3153:AL3153,"P/DS")/2+COUNTIF(H3153:AL3153,"PMD")</f>
        <v>0</v>
      </c>
      <c r="AO3153" s="239">
        <f>COUNTIF(H3153:AL3153,"PN")+COUNTIF(H3153:AL3153,"P/NS")/2+COUNTIF(H3153:AL3153,"PH")+COUNTIF(H3153:AL3153,"PH/F")/2+COUNTIF(H3153:AL3153,"PH/L")/2+COUNTIF(H3153:AL3153,"PM")</f>
        <v>0</v>
      </c>
      <c r="AP3153" s="239">
        <f>COUNTIF(H3153:AL3153,"BH")+COUNTIF(H3153:AL3153,"AL/BL")+COUNTIF(H3153:AL3153,"UL/BL")+COUNTIF(H3153:AL3153,"BM")</f>
        <v>0</v>
      </c>
      <c r="AQ3153" s="239">
        <f>COUNTIF(H3153:AL3153,"DS")+COUNTIF(H3153:AL3153,"AL/DS")/2+COUNTIF(H3153:AL3153,"UL/DS")/2+COUNTIF(H3153:AL3153,"CT")+COUNTIF(H3153:AL3153,"MD")</f>
        <v>13.5</v>
      </c>
      <c r="AR3153" s="239">
        <f>COUNTIF(H3153:AL3153,"NS")+COUNTIF(H3153:AL3153,"AL/NS")/2+COUNTIF(H3153:AL3153,"UL/NS")/2+COUNTIF(H3153:AL3153,"BH")+COUNTIF(H3153:AL3153,"AL/BF")/2+COUNTIF(H3153:AL3153,"AL/BL")/2+COUNTIF(H3153:AL3153,"UL/BL")/2+COUNTIF(H3153:AL3153,"UL/BF")/2+COUNTIF(H3153:AL3153,"BM")</f>
        <v>9</v>
      </c>
      <c r="AS3153" s="239">
        <f>COUNTIF(H3153:AL3153,"AL")+COUNTIF(H3153:AL3153,"AL/DS")/2+COUNTIF(H3153:AL3153,"AL/NS")/2+COUNTIF(H3153:AL3153,"NH")+COUNTIF(H3153:AL3153,"SL")+COUNTIF(H3153:AL3153,"NHD")+COUNTIF(H3153:AL3153,"B")+COUNTIF(H3153:AL3153,"HL")+COUNTIF(H3153:AL3153,"AL/BF")/2+COUNTIF(H3153:AL3153,"AL/BL")/2</f>
        <v>3</v>
      </c>
      <c r="AT3153" s="255">
        <f>COUNTIF(H3153:AL3153,"PD")+COUNTIF(H3153:AL3153,"PN")+COUNTIF(H3153:AL3153,"P/DS")/2+COUNTIF(H3153:AL3153,"P/NS")/2+COUNTIF(H3153:AL3153,"DS")+COUNTIF(H3153:AL3153,"NS")+COUNTIF(H3153:AL3153,"AL")+COUNTIF(H3153:AL3153,"AL/DS")+COUNTIF(H3153:AL3153,"AL/NS")+COUNTIF(H3153:AL3153,"NH")+COUNTIF(H3153:AL3153,"SL")+COUNTIF(H3153:AL3153,"UL/DS")/2+COUNTIF(H3153:AL3153,"UL/NS")/2+COUNTIF(H3153:AL3153,"CT")+COUNTIF(H3153:AL3153,"NHD")+COUNTIF(H3153:AL3153,"PDD")+COUNTIF(H3153:AL3153,"B")+COUNTIF(H3153:AL3153,"HL")+COUNTIF(H3153:AL3153,"PH")+COUNTIF(H3153:AL3153,"BH")+COUNTIF(H3153:AL3153,"AL/BF")+COUNTIF(H3153:AL3153,"AL/BL")+COUNTIF(H3153:AL3153,"UL/BF")/2+COUNTIF(H3153:AL3153,"UL/BL")/2+COUNTIF(H3153:AL3153,"PH/F")/2+COUNTIF(H3153:AL3153,"PH/L")/2+COUNTIF(H3153:AL3153,"MD")+COUNTIF(H3153:AL3153,"PMD")+COUNTIF(H3153:AL3153,"PM")+COUNTIF(H3153:AL3153,"BM")</f>
        <v>25.5</v>
      </c>
      <c r="AU3153" s="255">
        <f>COUNTIF(H3153:AL3153,"P/DS")/2+COUNTIF(H3153:AL3153,"P/NS")/2+COUNTIF(H3153:AL3153,"IL")+COUNTIF(H3153:AL3153,"NL")+COUNTIF(H3153:AL3153,"UL")+COUNTIF(H3153:AL3153,"UL/DS")/2+COUNTIF(H3153:AL3153,"UL/NS")/2+COUNTIF(H3153:AL3153,"KT")+COUNTIF(H3153:AL3153,"UL/BF")/2+COUNTIF(H3153:AL3153,"UL/BL")/2+COUNTIF(H3153:AL3153,"PH/F")/2+COUNTIF(H3153:AL3153,"PH/L")/2+COUNTIF(H3153:AL3153,"NB")</f>
        <v>0.5</v>
      </c>
      <c r="AV3153" s="258">
        <f>COUNTIF(H3153:AL3153,"PN")+COUNTIF(H3153:AL3153,"TVD")+COUNTIF(H3153:AL3153,"PH")+COUNTIF(H3153:AL3153,"PM")+COUNTIF(H3153:AL3153,"PDD")-COUNTIFS(H3153:AL3153,"PN",H3160:AL3160,"&gt;=3")-COUNTIFS(H3153:AL3153,"PM",H3160:AL3160,"&gt;=3")</f>
        <v>0</v>
      </c>
      <c r="AW3153" s="258">
        <f>COUNTIF(H3153:AL3153,"NS")+COUNTIF(H3153:AL3153,"D")+COUNTIF(H3153:AL3153,"BH")+COUNTIF(H3153:AL3153,"NHD")+COUNTIF(H3153:AL3153,"BM")-COUNTIFS(H3153:AL3153,"NS",H3160:AL3160,"&gt;=3")-COUNTIFS(H3153:AL3153,"BH",H3160:AL3160,"&gt;=3")-COUNTIFS(H3153:AL3153,"BM",H3160:AL3160,"&gt;=3")</f>
        <v>9</v>
      </c>
      <c r="AX3153" s="255">
        <f>COUNTIF(H3153:AL3153,"AL")+COUNTIF(H3153:AL3153,"AL/DS")/2+COUNTIF(H3153:AL3153,"AL/NS")/2+COUNTIF(H3153:AL3153,"AL/BF")+COUNTIF(H3153:AL3153,"AL/BL")/2</f>
        <v>2</v>
      </c>
      <c r="AY3153" s="255">
        <f>COUNTIF(H3153:AL3153,"SL")</f>
        <v>0</v>
      </c>
      <c r="AZ3153" s="255">
        <f>COUNTIF(H3153:AL3153,"NH")</f>
        <v>1</v>
      </c>
      <c r="BA3153" s="255">
        <f>COUNTIF(H3153:AL3153,"HL")</f>
        <v>0</v>
      </c>
      <c r="BB3153" s="255">
        <f>COUNTIF(G3153:AL3153,"P/DS")/2+COUNTIF(G3153:AL3153,"P/NS")/2+COUNTIF(G3153:AL3153,"UL")+COUNTIF(G3153:AL3153,"UL/DS")/2+COUNTIF(G3153:AL3153,"UL/NS")/2+COUNTIF(G3153:AL3153,"UL/BL")/2+COUNTIF(G3153:AL3153,"UL/BF")/2+COUNTIF(G3153:AL3153,"PH/F")/2+COUNTIF(G3153:AL3153,"PH/L")/2</f>
        <v>0.5</v>
      </c>
      <c r="BC3153" s="255">
        <f>COUNTIF(H3153:AL3153,"NB")</f>
        <v>0</v>
      </c>
      <c r="BD3153" s="255">
        <f>COUNTIF(H3153:AL3153,"NL")</f>
        <v>0</v>
      </c>
      <c r="BE3153" s="255">
        <f>COUNTIF(H3153:AL3153,"IL")</f>
        <v>0</v>
      </c>
      <c r="BF3153" s="255">
        <f>COUNTIF(H3153:AL3153,"KT")</f>
        <v>0</v>
      </c>
      <c r="BG3153" s="255">
        <f>COUNTIF(H3153:AL3153,"L70")</f>
        <v>0</v>
      </c>
      <c r="BH3153" s="255">
        <f>COUNTIF(H3153:AL3153,"MD")</f>
        <v>0</v>
      </c>
      <c r="BI3153" s="255">
        <f>COUNTIF(H3153:AL3153,"PMD")</f>
        <v>0</v>
      </c>
      <c r="BJ3153" s="255">
        <f>COUNTIF(H3153:AL3153,"PM")</f>
        <v>0</v>
      </c>
      <c r="BK3153" s="255">
        <f>COUNTIF(H3153:AL3153,"BM")</f>
        <v>0</v>
      </c>
      <c r="BL3153" s="261">
        <f>SUMIF(H3153:AL3153,"PD",H3154:AL3154)+SUMIF(H3153:AL3153,"PN",H3154:AL3154)+SUMIF(H3153:AL3153,"P/DS",H3154:AL3154)+SUMIF(H3153:AL3153,"PN/F",H3154:AL3154)+SUMIF(H3153:AL3153,"PN/L",H3154:AL3154)+SUMIF(H3153:AL3153,"TV",H3154:AL3154)+SUMIF(H3153:AL3153,"TVD",H3154:AL3154)+SUMIF(H3153:AL3153,"PDD",H3154:AL3154)</f>
        <v>0</v>
      </c>
      <c r="BM3153" s="261">
        <f>SUMIF(H3153:AL3153,"PD",H3155:AL3155)+SUMIF(H3153:AL3153,"PN",H3155:AL3155)+SUMIF(H3153:AL3153,"P/DS",H3155:AL3155)+SUMIF(H3153:AL3153,"PN/F",H3155:AL3155)+SUMIF(H3153:AL3153,"PN/L",H3155:AL3155)+SUMIF(H3153:AL3153,"TV",H3155:AL3155)+SUMIF(H3153:AL3153,"TVD",H3155:AL3155)+SUMIF(H3153:AL3153,"PDD",H3155:AL3155)+SUMIF(H3153:AL3153,"PMD",H3155:AL3155)</f>
        <v>0</v>
      </c>
      <c r="BN3153" s="261">
        <f>SUMIF(H3153:AL3153,"PD",H3156:AL3156)+SUMIF(H3153:AL3153,"PN",H3156:AL3156)+SUMIF(H3153:AL3153,"P/DS",H3156:AL3156)+SUMIF(H3153:AL3153,"PN/F",H3156:AL3156)+SUMIF(H3153:AL3153,"PN/L",H3156:AL3156)+SUMIF(H3153:AL3153,"TV",H3156:AL3156)+SUMIF(H3153:AL3153,"TVD",H3156:AL3156)</f>
        <v>0</v>
      </c>
      <c r="BO3153" s="261">
        <f>SUMIF(H3153:AL3153,"PD",H3157:AL3157)+SUMIF(H3153:AL3153,"PN",H3157:AL3157)+SUMIF(H3153:AL3153,"P/DS",H3157:AL3157)+SUMIF(H3153:AL3153,"PN/F",H3157:AL3157)+SUMIF(H3153:AL3153,"PN/L",H3157:AL3157)+SUMIF(H3153:AL3153,"TV",H3157:AL3157)+SUMIF(H3153:AL3153,"TVD",H3157:AL3157)</f>
        <v>0</v>
      </c>
      <c r="BP3153" s="261">
        <f>SUMIF(H3153:AL3153,"PD",H3158:AL3158)+SUMIF(H3153:AL3153,"PN",H3158:AL3158)+SUMIF(H3153:AL3153,"P/DS",H3158:AL3158)+SUMIF(H3153:AL3153,"PN/F",H3158:AL3158)+SUMIF(H3153:AL3153,"PN/L",H3158:AL3158)+SUMIF(H3153:AL3153,"TV",H3158:AL3158)+SUMIF(H3153:AL3153,"TVD",H3158:AL3158)+SUMIF(H3153:AL3153,"PDD",H3158:AL3158)+SUMIF(H3153:AL3153,"PH",H3158:AL3158)+SUMIF(H3153:AL3153,"PM",H3158:AL3158)</f>
        <v>0</v>
      </c>
      <c r="BQ3153" s="261">
        <f>SUMIF(H3153:AL3153,"PD",H3159:AL3159)+SUMIF(H3153:AL3153,"PN",H3159:AL3159)+SUMIF(H3153:AL3153,"P/DS",H3159:AL3159)+SUMIF(H3153:AL3153,"PN/F",H3159:AL3159)+SUMIF(H3153:AL3153,"PN/L",H3159:AL3159)+SUMIF(H3153:AL3153,"TV",H3159:AL3159)+SUMIF(H3153:AL3153,"TVD",H3159:AL3159)+SUMIF(H3153:AL3153,"PDD",H3159:AL3159)+SUMIF(H3153:AL3153,"PH",H3159:AL3159)+SUMIF(H3153:AL3153,"PM",H3159:AL3159)</f>
        <v>0</v>
      </c>
      <c r="BR3153" s="269">
        <f>SUM(H3154:AL3154)-BL3153</f>
        <v>43.5</v>
      </c>
      <c r="BS3153" s="269">
        <f>SUM(H3155:AL3155)-BM3153</f>
        <v>14.5</v>
      </c>
      <c r="BT3153" s="269">
        <f>SUM(H3156:AL3156)-BN3153</f>
        <v>0</v>
      </c>
      <c r="BU3153" s="269">
        <f>SUM(H3157:AL3157)-BO3153</f>
        <v>0</v>
      </c>
      <c r="BV3153" s="269">
        <f>SUM(H3158:AL3158)-BP3153</f>
        <v>0</v>
      </c>
      <c r="BW3153" s="269">
        <f>SUM(H3159:AL3159)-BQ3153</f>
        <v>0</v>
      </c>
      <c r="BX3153" s="255">
        <f>SUMIF(H3153:AL3153,"PD",H3160:AL3160)+SUMIF(H3153:AL3153,"PN",H3160:AL3160)+SUMIF(H3153:AL3153,"P/DS",H3160:AL3160)+SUMIF(H3153:AL3153,"PN/F",H3160:AL3160)+SUMIF(H3153:AL3153,"PN/L",H3160:AL3160)</f>
        <v>0</v>
      </c>
      <c r="BY3153" s="255">
        <f>SUM(H3160:AL3160)-BX3153</f>
        <v>0.5</v>
      </c>
      <c r="BZ3153" s="255">
        <f t="shared" ref="BZ3153" si="1013">+SUM(BL3153:BW3160)</f>
        <v>58</v>
      </c>
      <c r="CA3153" s="266">
        <f>(COUNTIFS(H3153:AL3153,"PD",H3154:AL3154,"&gt;=2"))*0.5-IF(CN3153="VP",COUNTIFS($H$16:$AL$16,"SAT",H3153:AL3153,"PD",H3154:AL3154,"&gt;=2"))*0.5</f>
        <v>0</v>
      </c>
      <c r="CB3153" s="266">
        <f>(COUNTIFS(H3153:AL3153,"PN",H3155:AL3155,"&gt;=0.5",H3154:AL3154,"&gt;=1.5"))*0.5+COUNTIFS(H3153:AL3153,"PDD",H3155:AL3155,"&gt;=0.5",H3154:AL3154,"&gt;=1.5")*0.5</f>
        <v>0</v>
      </c>
      <c r="CC3153" s="273">
        <f>(COUNTIFS(H3153:AL3153,"TV",H3155:AL3155,"&gt;=10"))*0.5+(COUNTIFS(H3153:AL3153,"PMD",H3155:AL3155,"&gt;=2"))*0.5</f>
        <v>0</v>
      </c>
      <c r="CD3153" s="266">
        <f>(COUNTIFS(H3153:AL3153,"TVD",H3157:AL3157,"&gt;=6.5",H3155:AL3155,"&gt;=3.5"))*0.5</f>
        <v>0</v>
      </c>
      <c r="CE3153" s="266">
        <f>(COUNTIFS(H3153:AL3153,"PD",H3158:AL3158,"&gt;=10"))*0.5</f>
        <v>0</v>
      </c>
      <c r="CF3153" s="266">
        <f>(COUNTIFS(H3153:AL3153,"PDD",H3158:AL3158,"&gt;=3.5",H3159:AL3159,"&gt;=6.5")+COUNTIFS(H3153:AL3153,"PH",H3159:AL3159,"&gt;=0.5",H3158:AL3158,"&gt;=1.5")+COUNTIFS(H3153:AL3153,"PM",H3159:AL3159,"&gt;=0.5",H3158:AL3158,"&gt;=1.5"))*0.5</f>
        <v>0</v>
      </c>
      <c r="CG3153" s="266">
        <f>(COUNTIFS(H3153:AL3153,"DS",H3154:AL3154,"&gt;=2")+COUNTIFS(H3153:AL3153,"AL/DS",H3154:AL3154,"&gt;=2"))*0.5-IF(CN3153="VP",COUNTIFS($H$16:$AL$16,"SAT",H3153:AL3153,"DS",H3154:AL3154,"&gt;=2"))*0.5</f>
        <v>5.5</v>
      </c>
      <c r="CH3153" s="266">
        <f>(COUNTIFS(H3153:AL3153,"NS",H3155:AL3155,"&gt;=0.5",H3154:AL3154,"&gt;=1.5")+COUNTIFS(H3153:AL3153,"AL/NS",H3155:AL3155,"&gt;=0.5",H3154:AL3154,"&gt;=1.5")+COUNTIFS(H3153:AL3153,"NHD",H3155:AL3155,"&gt;=4.5",H3158:AL3158,"&gt;=2",H3154:AL3154,"&gt;=1.5"))*0.5</f>
        <v>4</v>
      </c>
      <c r="CI3153" s="266">
        <f>(COUNTIF(H3155:AL3155,"&gt;=10")+COUNTIFS(H3153:AL3153,"MD",H3155:AL3155,"&gt;=2")-COUNTIFS(H3153:AL3153,"TV",H3155:AL3155,"&gt;=10"))*0.5</f>
        <v>0.5</v>
      </c>
      <c r="CJ3153" s="266">
        <f>(COUNTIFS(H3153:AL3153,"D",H3157:AL3157,"&gt;=6.5",H3155:AL3155,"&gt;=3.5"))*0.5</f>
        <v>0</v>
      </c>
      <c r="CK3153" s="266">
        <f>(COUNTIF(H3158:AL3158,"&gt;=10")-COUNTIFS(H3153:AL3153,"PD",H3158:AL3158,"&gt;=10"))*0.5</f>
        <v>0</v>
      </c>
      <c r="CL3153" s="265">
        <f>(COUNTIFS(H3153:AL3153,"NHD",H3158:AL3158,"&gt;=3.5",H3159:AL3159,"&gt;=6.5")+COUNTIFS(H3153:AL3153,"BH",H3158:AL3158,"&gt;=1.5",H3159:AL3159,"&gt;=0.5")+COUNTIFS(H3153:AL3153,"BM",H3158:AL3158,"&gt;=1.5",H3159:AL3159,"&gt;=0.5")+COUNTIFS(H3153:AL3153,"D",H3158:AL3158,"&gt;=1.5",H3159:AL3159,"&gt;=0.5"))*0.5</f>
        <v>0</v>
      </c>
      <c r="CM3153" s="272"/>
      <c r="CN3153" s="264" t="s">
        <v>723</v>
      </c>
      <c r="CO3153" s="177">
        <f t="shared" ref="CO3153" si="1014">+AM3153+AN3153+AO3153+AP3153+AQ3153+AR3153+AS3153+AU3153+BG3153</f>
        <v>26</v>
      </c>
      <c r="CP3153" s="225">
        <f>+SUM(I3154:I3159)-I3160</f>
        <v>0</v>
      </c>
      <c r="CQ3153" s="225">
        <f>+SUM(J3154:J3159)-J3160</f>
        <v>2.5</v>
      </c>
      <c r="CR3153" s="225">
        <f>+SUM(K3154:K3159)-K3160</f>
        <v>2.5</v>
      </c>
      <c r="CS3153" s="178"/>
      <c r="CT3153" s="178"/>
      <c r="CU3153" s="178"/>
      <c r="CV3153" s="178"/>
      <c r="CW3153" s="178"/>
      <c r="CX3153" s="178"/>
      <c r="CY3153" s="178"/>
      <c r="CZ3153" s="178"/>
      <c r="DA3153" s="178"/>
    </row>
    <row r="3154" spans="1:105" s="120" customFormat="1" ht="15" customHeight="1">
      <c r="A3154" s="228"/>
      <c r="B3154" s="346"/>
      <c r="C3154" s="349"/>
      <c r="D3154" s="237"/>
      <c r="E3154" s="237"/>
      <c r="F3154" s="242" t="s">
        <v>82</v>
      </c>
      <c r="G3154" s="121">
        <v>1.5</v>
      </c>
      <c r="H3154" s="83"/>
      <c r="I3154" s="83"/>
      <c r="J3154" s="83">
        <v>2.5</v>
      </c>
      <c r="K3154" s="83">
        <v>2.5</v>
      </c>
      <c r="L3154" s="83">
        <v>2.5</v>
      </c>
      <c r="M3154" s="83">
        <v>2.5</v>
      </c>
      <c r="N3154" s="83">
        <v>2.5</v>
      </c>
      <c r="O3154" s="83"/>
      <c r="P3154" s="83">
        <v>2.5</v>
      </c>
      <c r="Q3154" s="83">
        <v>0</v>
      </c>
      <c r="R3154" s="83">
        <v>2.5</v>
      </c>
      <c r="S3154" s="83">
        <v>2.5</v>
      </c>
      <c r="T3154" s="83">
        <v>0</v>
      </c>
      <c r="U3154" s="83">
        <v>2.5</v>
      </c>
      <c r="V3154" s="83"/>
      <c r="W3154" s="83"/>
      <c r="X3154" s="83"/>
      <c r="Y3154" s="83">
        <v>2</v>
      </c>
      <c r="Z3154" s="83">
        <v>2</v>
      </c>
      <c r="AA3154" s="83">
        <v>2</v>
      </c>
      <c r="AB3154" s="83"/>
      <c r="AC3154" s="79"/>
      <c r="AD3154" s="79">
        <v>2</v>
      </c>
      <c r="AE3154" s="79">
        <v>2</v>
      </c>
      <c r="AF3154" s="79">
        <v>2</v>
      </c>
      <c r="AG3154" s="79">
        <v>2</v>
      </c>
      <c r="AH3154" s="79">
        <v>2</v>
      </c>
      <c r="AI3154" s="79"/>
      <c r="AJ3154" s="79"/>
      <c r="AK3154" s="79">
        <v>2.5</v>
      </c>
      <c r="AL3154" s="79">
        <v>2.5</v>
      </c>
      <c r="AM3154" s="240"/>
      <c r="AN3154" s="240"/>
      <c r="AO3154" s="240"/>
      <c r="AP3154" s="240"/>
      <c r="AQ3154" s="240"/>
      <c r="AR3154" s="240"/>
      <c r="AS3154" s="240"/>
      <c r="AT3154" s="256"/>
      <c r="AU3154" s="256"/>
      <c r="AV3154" s="259"/>
      <c r="AW3154" s="259"/>
      <c r="AX3154" s="256"/>
      <c r="AY3154" s="256"/>
      <c r="AZ3154" s="256"/>
      <c r="BA3154" s="256"/>
      <c r="BB3154" s="256"/>
      <c r="BC3154" s="256"/>
      <c r="BD3154" s="256"/>
      <c r="BE3154" s="256"/>
      <c r="BF3154" s="256"/>
      <c r="BG3154" s="256"/>
      <c r="BH3154" s="256"/>
      <c r="BI3154" s="256"/>
      <c r="BJ3154" s="256"/>
      <c r="BK3154" s="256"/>
      <c r="BL3154" s="262"/>
      <c r="BM3154" s="262"/>
      <c r="BN3154" s="262"/>
      <c r="BO3154" s="262"/>
      <c r="BP3154" s="262"/>
      <c r="BQ3154" s="262"/>
      <c r="BR3154" s="270"/>
      <c r="BS3154" s="270"/>
      <c r="BT3154" s="270"/>
      <c r="BU3154" s="270"/>
      <c r="BV3154" s="270"/>
      <c r="BW3154" s="270"/>
      <c r="BX3154" s="256"/>
      <c r="BY3154" s="256"/>
      <c r="BZ3154" s="256"/>
      <c r="CA3154" s="267"/>
      <c r="CB3154" s="267"/>
      <c r="CC3154" s="274"/>
      <c r="CD3154" s="267"/>
      <c r="CE3154" s="267"/>
      <c r="CF3154" s="267"/>
      <c r="CG3154" s="267"/>
      <c r="CH3154" s="267"/>
      <c r="CI3154" s="267"/>
      <c r="CJ3154" s="267"/>
      <c r="CK3154" s="267"/>
      <c r="CL3154" s="265"/>
      <c r="CM3154" s="272"/>
      <c r="CN3154" s="264"/>
      <c r="CO3154" s="177"/>
      <c r="CP3154" s="226"/>
      <c r="CQ3154" s="226"/>
      <c r="CR3154" s="226"/>
      <c r="CS3154" s="178"/>
      <c r="CT3154" s="178"/>
      <c r="CU3154" s="178"/>
      <c r="CV3154" s="178"/>
      <c r="CW3154" s="178"/>
      <c r="CX3154" s="178"/>
      <c r="CY3154" s="178"/>
      <c r="CZ3154" s="178"/>
      <c r="DA3154" s="178"/>
    </row>
    <row r="3155" spans="1:105" s="120" customFormat="1" ht="15" customHeight="1">
      <c r="A3155" s="228"/>
      <c r="B3155" s="346"/>
      <c r="C3155" s="349"/>
      <c r="D3155" s="237"/>
      <c r="E3155" s="237"/>
      <c r="F3155" s="243"/>
      <c r="G3155" s="122">
        <v>2</v>
      </c>
      <c r="H3155" s="84"/>
      <c r="I3155" s="84"/>
      <c r="J3155" s="84"/>
      <c r="K3155" s="84"/>
      <c r="L3155" s="84"/>
      <c r="M3155" s="84"/>
      <c r="N3155" s="84"/>
      <c r="O3155" s="84">
        <v>10.5</v>
      </c>
      <c r="P3155" s="84"/>
      <c r="Q3155" s="84"/>
      <c r="R3155" s="84"/>
      <c r="S3155" s="84"/>
      <c r="T3155" s="84"/>
      <c r="U3155" s="84"/>
      <c r="V3155" s="84"/>
      <c r="W3155" s="84"/>
      <c r="X3155" s="84"/>
      <c r="Y3155" s="84">
        <v>0.5</v>
      </c>
      <c r="Z3155" s="84">
        <v>0.5</v>
      </c>
      <c r="AA3155" s="84">
        <v>0.5</v>
      </c>
      <c r="AB3155" s="84"/>
      <c r="AC3155" s="80"/>
      <c r="AD3155" s="80">
        <v>0.5</v>
      </c>
      <c r="AE3155" s="80">
        <v>0.5</v>
      </c>
      <c r="AF3155" s="80">
        <v>0.5</v>
      </c>
      <c r="AG3155" s="80">
        <v>0.5</v>
      </c>
      <c r="AH3155" s="80">
        <v>0.5</v>
      </c>
      <c r="AI3155" s="80"/>
      <c r="AJ3155" s="80"/>
      <c r="AK3155" s="80"/>
      <c r="AL3155" s="80"/>
      <c r="AM3155" s="240"/>
      <c r="AN3155" s="240"/>
      <c r="AO3155" s="240"/>
      <c r="AP3155" s="240"/>
      <c r="AQ3155" s="240"/>
      <c r="AR3155" s="240"/>
      <c r="AS3155" s="240"/>
      <c r="AT3155" s="256"/>
      <c r="AU3155" s="256"/>
      <c r="AV3155" s="259"/>
      <c r="AW3155" s="259"/>
      <c r="AX3155" s="256"/>
      <c r="AY3155" s="256"/>
      <c r="AZ3155" s="256"/>
      <c r="BA3155" s="256"/>
      <c r="BB3155" s="256"/>
      <c r="BC3155" s="256"/>
      <c r="BD3155" s="256"/>
      <c r="BE3155" s="256"/>
      <c r="BF3155" s="256"/>
      <c r="BG3155" s="256"/>
      <c r="BH3155" s="256"/>
      <c r="BI3155" s="256"/>
      <c r="BJ3155" s="256"/>
      <c r="BK3155" s="256"/>
      <c r="BL3155" s="262"/>
      <c r="BM3155" s="262"/>
      <c r="BN3155" s="262"/>
      <c r="BO3155" s="262"/>
      <c r="BP3155" s="262"/>
      <c r="BQ3155" s="262"/>
      <c r="BR3155" s="270"/>
      <c r="BS3155" s="270"/>
      <c r="BT3155" s="270"/>
      <c r="BU3155" s="270"/>
      <c r="BV3155" s="270"/>
      <c r="BW3155" s="270"/>
      <c r="BX3155" s="256"/>
      <c r="BY3155" s="256"/>
      <c r="BZ3155" s="256"/>
      <c r="CA3155" s="267"/>
      <c r="CB3155" s="267"/>
      <c r="CC3155" s="274"/>
      <c r="CD3155" s="267"/>
      <c r="CE3155" s="267"/>
      <c r="CF3155" s="267"/>
      <c r="CG3155" s="267"/>
      <c r="CH3155" s="267"/>
      <c r="CI3155" s="267"/>
      <c r="CJ3155" s="267"/>
      <c r="CK3155" s="267"/>
      <c r="CL3155" s="265"/>
      <c r="CM3155" s="272"/>
      <c r="CN3155" s="264"/>
      <c r="CO3155" s="177"/>
      <c r="CP3155" s="226"/>
      <c r="CQ3155" s="226"/>
      <c r="CR3155" s="226"/>
      <c r="CS3155" s="178"/>
      <c r="CT3155" s="178"/>
      <c r="CU3155" s="178"/>
      <c r="CV3155" s="178"/>
      <c r="CW3155" s="178"/>
      <c r="CX3155" s="178"/>
      <c r="CY3155" s="178"/>
      <c r="CZ3155" s="178"/>
      <c r="DA3155" s="178"/>
    </row>
    <row r="3156" spans="1:105" s="120" customFormat="1" ht="15" customHeight="1">
      <c r="A3156" s="228"/>
      <c r="B3156" s="346"/>
      <c r="C3156" s="349"/>
      <c r="D3156" s="237"/>
      <c r="E3156" s="237"/>
      <c r="F3156" s="243"/>
      <c r="G3156" s="122">
        <v>2.1</v>
      </c>
      <c r="H3156" s="84"/>
      <c r="I3156" s="84"/>
      <c r="J3156" s="84"/>
      <c r="K3156" s="84"/>
      <c r="L3156" s="84"/>
      <c r="M3156" s="84"/>
      <c r="N3156" s="84"/>
      <c r="O3156" s="84"/>
      <c r="P3156" s="84"/>
      <c r="Q3156" s="84"/>
      <c r="R3156" s="84"/>
      <c r="S3156" s="84"/>
      <c r="T3156" s="84"/>
      <c r="U3156" s="84"/>
      <c r="V3156" s="84"/>
      <c r="W3156" s="84"/>
      <c r="X3156" s="84"/>
      <c r="Y3156" s="84"/>
      <c r="Z3156" s="84"/>
      <c r="AA3156" s="84"/>
      <c r="AB3156" s="84"/>
      <c r="AC3156" s="80"/>
      <c r="AD3156" s="80"/>
      <c r="AE3156" s="80"/>
      <c r="AF3156" s="80"/>
      <c r="AG3156" s="80"/>
      <c r="AH3156" s="80"/>
      <c r="AI3156" s="80"/>
      <c r="AJ3156" s="80"/>
      <c r="AK3156" s="80"/>
      <c r="AL3156" s="80"/>
      <c r="AM3156" s="240"/>
      <c r="AN3156" s="240"/>
      <c r="AO3156" s="240"/>
      <c r="AP3156" s="240"/>
      <c r="AQ3156" s="240"/>
      <c r="AR3156" s="240"/>
      <c r="AS3156" s="240"/>
      <c r="AT3156" s="256"/>
      <c r="AU3156" s="256"/>
      <c r="AV3156" s="259"/>
      <c r="AW3156" s="259"/>
      <c r="AX3156" s="256"/>
      <c r="AY3156" s="256"/>
      <c r="AZ3156" s="256"/>
      <c r="BA3156" s="256"/>
      <c r="BB3156" s="256"/>
      <c r="BC3156" s="256"/>
      <c r="BD3156" s="256"/>
      <c r="BE3156" s="256"/>
      <c r="BF3156" s="256"/>
      <c r="BG3156" s="256"/>
      <c r="BH3156" s="256"/>
      <c r="BI3156" s="256"/>
      <c r="BJ3156" s="256"/>
      <c r="BK3156" s="256"/>
      <c r="BL3156" s="262"/>
      <c r="BM3156" s="262"/>
      <c r="BN3156" s="262"/>
      <c r="BO3156" s="262"/>
      <c r="BP3156" s="262"/>
      <c r="BQ3156" s="262"/>
      <c r="BR3156" s="270"/>
      <c r="BS3156" s="270"/>
      <c r="BT3156" s="270"/>
      <c r="BU3156" s="270"/>
      <c r="BV3156" s="270"/>
      <c r="BW3156" s="270"/>
      <c r="BX3156" s="256"/>
      <c r="BY3156" s="256"/>
      <c r="BZ3156" s="256"/>
      <c r="CA3156" s="267"/>
      <c r="CB3156" s="267"/>
      <c r="CC3156" s="274"/>
      <c r="CD3156" s="267"/>
      <c r="CE3156" s="267"/>
      <c r="CF3156" s="267"/>
      <c r="CG3156" s="267"/>
      <c r="CH3156" s="267"/>
      <c r="CI3156" s="267"/>
      <c r="CJ3156" s="267"/>
      <c r="CK3156" s="267"/>
      <c r="CL3156" s="265"/>
      <c r="CM3156" s="272"/>
      <c r="CN3156" s="264"/>
      <c r="CO3156" s="177"/>
      <c r="CP3156" s="226"/>
      <c r="CQ3156" s="226"/>
      <c r="CR3156" s="226"/>
      <c r="CS3156" s="178"/>
      <c r="CT3156" s="178"/>
      <c r="CU3156" s="178"/>
      <c r="CV3156" s="178"/>
      <c r="CW3156" s="178"/>
      <c r="CX3156" s="178"/>
      <c r="CY3156" s="178"/>
      <c r="CZ3156" s="178"/>
      <c r="DA3156" s="178"/>
    </row>
    <row r="3157" spans="1:105" s="120" customFormat="1" ht="15" customHeight="1">
      <c r="A3157" s="228"/>
      <c r="B3157" s="346"/>
      <c r="C3157" s="349"/>
      <c r="D3157" s="237"/>
      <c r="E3157" s="237"/>
      <c r="F3157" s="243"/>
      <c r="G3157" s="122">
        <v>2.7</v>
      </c>
      <c r="H3157" s="84"/>
      <c r="I3157" s="84"/>
      <c r="J3157" s="84"/>
      <c r="K3157" s="84"/>
      <c r="L3157" s="84"/>
      <c r="M3157" s="84"/>
      <c r="N3157" s="84"/>
      <c r="O3157" s="84"/>
      <c r="P3157" s="84"/>
      <c r="Q3157" s="84"/>
      <c r="R3157" s="84"/>
      <c r="S3157" s="84"/>
      <c r="T3157" s="84"/>
      <c r="U3157" s="84"/>
      <c r="V3157" s="84"/>
      <c r="W3157" s="84"/>
      <c r="X3157" s="84"/>
      <c r="Y3157" s="84"/>
      <c r="Z3157" s="84"/>
      <c r="AA3157" s="84"/>
      <c r="AB3157" s="84"/>
      <c r="AC3157" s="80"/>
      <c r="AD3157" s="80"/>
      <c r="AE3157" s="80"/>
      <c r="AF3157" s="80"/>
      <c r="AG3157" s="80"/>
      <c r="AH3157" s="80"/>
      <c r="AI3157" s="80"/>
      <c r="AJ3157" s="80"/>
      <c r="AK3157" s="80"/>
      <c r="AL3157" s="80"/>
      <c r="AM3157" s="240"/>
      <c r="AN3157" s="240"/>
      <c r="AO3157" s="240"/>
      <c r="AP3157" s="240"/>
      <c r="AQ3157" s="240"/>
      <c r="AR3157" s="240"/>
      <c r="AS3157" s="240"/>
      <c r="AT3157" s="256"/>
      <c r="AU3157" s="256"/>
      <c r="AV3157" s="259"/>
      <c r="AW3157" s="259"/>
      <c r="AX3157" s="256"/>
      <c r="AY3157" s="256"/>
      <c r="AZ3157" s="256"/>
      <c r="BA3157" s="256"/>
      <c r="BB3157" s="256"/>
      <c r="BC3157" s="256"/>
      <c r="BD3157" s="256"/>
      <c r="BE3157" s="256"/>
      <c r="BF3157" s="256"/>
      <c r="BG3157" s="256"/>
      <c r="BH3157" s="256"/>
      <c r="BI3157" s="256"/>
      <c r="BJ3157" s="256"/>
      <c r="BK3157" s="256"/>
      <c r="BL3157" s="262"/>
      <c r="BM3157" s="262"/>
      <c r="BN3157" s="262"/>
      <c r="BO3157" s="262"/>
      <c r="BP3157" s="262"/>
      <c r="BQ3157" s="262"/>
      <c r="BR3157" s="270"/>
      <c r="BS3157" s="270"/>
      <c r="BT3157" s="270"/>
      <c r="BU3157" s="270"/>
      <c r="BV3157" s="270"/>
      <c r="BW3157" s="270"/>
      <c r="BX3157" s="256"/>
      <c r="BY3157" s="256"/>
      <c r="BZ3157" s="256"/>
      <c r="CA3157" s="267"/>
      <c r="CB3157" s="267"/>
      <c r="CC3157" s="274"/>
      <c r="CD3157" s="267"/>
      <c r="CE3157" s="267"/>
      <c r="CF3157" s="267"/>
      <c r="CG3157" s="267"/>
      <c r="CH3157" s="267"/>
      <c r="CI3157" s="267"/>
      <c r="CJ3157" s="267"/>
      <c r="CK3157" s="267"/>
      <c r="CL3157" s="265"/>
      <c r="CM3157" s="272"/>
      <c r="CN3157" s="264"/>
      <c r="CO3157" s="177"/>
      <c r="CP3157" s="226"/>
      <c r="CQ3157" s="226"/>
      <c r="CR3157" s="226"/>
      <c r="CS3157" s="178"/>
      <c r="CT3157" s="178"/>
      <c r="CU3157" s="178"/>
      <c r="CV3157" s="178"/>
      <c r="CW3157" s="178"/>
      <c r="CX3157" s="178"/>
      <c r="CY3157" s="178"/>
      <c r="CZ3157" s="178"/>
      <c r="DA3157" s="178"/>
    </row>
    <row r="3158" spans="1:105" s="120" customFormat="1" ht="15" customHeight="1">
      <c r="A3158" s="228"/>
      <c r="B3158" s="346"/>
      <c r="C3158" s="349"/>
      <c r="D3158" s="237"/>
      <c r="E3158" s="237"/>
      <c r="F3158" s="243"/>
      <c r="G3158" s="122">
        <v>3</v>
      </c>
      <c r="H3158" s="84"/>
      <c r="I3158" s="84"/>
      <c r="J3158" s="84"/>
      <c r="K3158" s="84"/>
      <c r="L3158" s="84"/>
      <c r="M3158" s="84"/>
      <c r="N3158" s="84"/>
      <c r="O3158" s="84"/>
      <c r="P3158" s="84"/>
      <c r="Q3158" s="84"/>
      <c r="R3158" s="84"/>
      <c r="S3158" s="84"/>
      <c r="T3158" s="84"/>
      <c r="U3158" s="84"/>
      <c r="V3158" s="84"/>
      <c r="W3158" s="84"/>
      <c r="X3158" s="84"/>
      <c r="Y3158" s="84"/>
      <c r="Z3158" s="84"/>
      <c r="AA3158" s="84"/>
      <c r="AB3158" s="84"/>
      <c r="AC3158" s="80"/>
      <c r="AD3158" s="80"/>
      <c r="AE3158" s="80"/>
      <c r="AF3158" s="80"/>
      <c r="AG3158" s="80"/>
      <c r="AH3158" s="80"/>
      <c r="AI3158" s="80"/>
      <c r="AJ3158" s="80"/>
      <c r="AK3158" s="80"/>
      <c r="AL3158" s="80"/>
      <c r="AM3158" s="240"/>
      <c r="AN3158" s="240"/>
      <c r="AO3158" s="240"/>
      <c r="AP3158" s="240"/>
      <c r="AQ3158" s="240"/>
      <c r="AR3158" s="240"/>
      <c r="AS3158" s="240"/>
      <c r="AT3158" s="256"/>
      <c r="AU3158" s="256"/>
      <c r="AV3158" s="259"/>
      <c r="AW3158" s="259"/>
      <c r="AX3158" s="256"/>
      <c r="AY3158" s="256"/>
      <c r="AZ3158" s="256"/>
      <c r="BA3158" s="256"/>
      <c r="BB3158" s="256"/>
      <c r="BC3158" s="256"/>
      <c r="BD3158" s="256"/>
      <c r="BE3158" s="256"/>
      <c r="BF3158" s="256"/>
      <c r="BG3158" s="256"/>
      <c r="BH3158" s="256"/>
      <c r="BI3158" s="256"/>
      <c r="BJ3158" s="256"/>
      <c r="BK3158" s="256"/>
      <c r="BL3158" s="262"/>
      <c r="BM3158" s="262"/>
      <c r="BN3158" s="262"/>
      <c r="BO3158" s="262"/>
      <c r="BP3158" s="262"/>
      <c r="BQ3158" s="262"/>
      <c r="BR3158" s="270"/>
      <c r="BS3158" s="270"/>
      <c r="BT3158" s="270"/>
      <c r="BU3158" s="270"/>
      <c r="BV3158" s="270"/>
      <c r="BW3158" s="270"/>
      <c r="BX3158" s="256"/>
      <c r="BY3158" s="256"/>
      <c r="BZ3158" s="256"/>
      <c r="CA3158" s="267"/>
      <c r="CB3158" s="267"/>
      <c r="CC3158" s="274"/>
      <c r="CD3158" s="267"/>
      <c r="CE3158" s="267"/>
      <c r="CF3158" s="267"/>
      <c r="CG3158" s="267"/>
      <c r="CH3158" s="267"/>
      <c r="CI3158" s="267"/>
      <c r="CJ3158" s="267"/>
      <c r="CK3158" s="267"/>
      <c r="CL3158" s="265"/>
      <c r="CM3158" s="272"/>
      <c r="CN3158" s="264"/>
      <c r="CO3158" s="177"/>
      <c r="CP3158" s="226"/>
      <c r="CQ3158" s="226"/>
      <c r="CR3158" s="226"/>
      <c r="CS3158" s="178"/>
      <c r="CT3158" s="178"/>
      <c r="CU3158" s="178"/>
      <c r="CV3158" s="178"/>
      <c r="CW3158" s="178"/>
      <c r="CX3158" s="178"/>
      <c r="CY3158" s="178"/>
      <c r="CZ3158" s="178"/>
      <c r="DA3158" s="178"/>
    </row>
    <row r="3159" spans="1:105" s="120" customFormat="1" ht="15" customHeight="1">
      <c r="A3159" s="228"/>
      <c r="B3159" s="346"/>
      <c r="C3159" s="349"/>
      <c r="D3159" s="237"/>
      <c r="E3159" s="237"/>
      <c r="F3159" s="244"/>
      <c r="G3159" s="123">
        <v>3.9</v>
      </c>
      <c r="H3159" s="85"/>
      <c r="I3159" s="85"/>
      <c r="J3159" s="85"/>
      <c r="K3159" s="85"/>
      <c r="L3159" s="85"/>
      <c r="M3159" s="85"/>
      <c r="N3159" s="85"/>
      <c r="O3159" s="85"/>
      <c r="P3159" s="85"/>
      <c r="Q3159" s="85"/>
      <c r="R3159" s="85"/>
      <c r="S3159" s="85"/>
      <c r="T3159" s="85"/>
      <c r="U3159" s="85"/>
      <c r="V3159" s="85"/>
      <c r="W3159" s="85"/>
      <c r="X3159" s="85"/>
      <c r="Y3159" s="85"/>
      <c r="Z3159" s="85"/>
      <c r="AA3159" s="85"/>
      <c r="AB3159" s="85"/>
      <c r="AC3159" s="81"/>
      <c r="AD3159" s="81"/>
      <c r="AE3159" s="81"/>
      <c r="AF3159" s="81"/>
      <c r="AG3159" s="81"/>
      <c r="AH3159" s="81"/>
      <c r="AI3159" s="81"/>
      <c r="AJ3159" s="81"/>
      <c r="AK3159" s="81"/>
      <c r="AL3159" s="81"/>
      <c r="AM3159" s="240"/>
      <c r="AN3159" s="240"/>
      <c r="AO3159" s="240"/>
      <c r="AP3159" s="240"/>
      <c r="AQ3159" s="240"/>
      <c r="AR3159" s="240"/>
      <c r="AS3159" s="240"/>
      <c r="AT3159" s="256"/>
      <c r="AU3159" s="256"/>
      <c r="AV3159" s="259"/>
      <c r="AW3159" s="259"/>
      <c r="AX3159" s="256"/>
      <c r="AY3159" s="256"/>
      <c r="AZ3159" s="256"/>
      <c r="BA3159" s="256"/>
      <c r="BB3159" s="256"/>
      <c r="BC3159" s="256"/>
      <c r="BD3159" s="256"/>
      <c r="BE3159" s="256"/>
      <c r="BF3159" s="256"/>
      <c r="BG3159" s="256"/>
      <c r="BH3159" s="256"/>
      <c r="BI3159" s="256"/>
      <c r="BJ3159" s="256"/>
      <c r="BK3159" s="256"/>
      <c r="BL3159" s="262"/>
      <c r="BM3159" s="262"/>
      <c r="BN3159" s="262"/>
      <c r="BO3159" s="262"/>
      <c r="BP3159" s="262"/>
      <c r="BQ3159" s="262"/>
      <c r="BR3159" s="270"/>
      <c r="BS3159" s="270"/>
      <c r="BT3159" s="270"/>
      <c r="BU3159" s="270"/>
      <c r="BV3159" s="270"/>
      <c r="BW3159" s="270"/>
      <c r="BX3159" s="256"/>
      <c r="BY3159" s="256"/>
      <c r="BZ3159" s="256"/>
      <c r="CA3159" s="267"/>
      <c r="CB3159" s="267"/>
      <c r="CC3159" s="274"/>
      <c r="CD3159" s="267"/>
      <c r="CE3159" s="267"/>
      <c r="CF3159" s="267"/>
      <c r="CG3159" s="267"/>
      <c r="CH3159" s="267"/>
      <c r="CI3159" s="267"/>
      <c r="CJ3159" s="267"/>
      <c r="CK3159" s="267"/>
      <c r="CL3159" s="265"/>
      <c r="CM3159" s="272"/>
      <c r="CN3159" s="264"/>
      <c r="CO3159" s="177"/>
      <c r="CP3159" s="226"/>
      <c r="CQ3159" s="226"/>
      <c r="CR3159" s="226"/>
      <c r="CS3159" s="178"/>
      <c r="CT3159" s="178"/>
      <c r="CU3159" s="178"/>
      <c r="CV3159" s="178"/>
      <c r="CW3159" s="178"/>
      <c r="CX3159" s="178"/>
      <c r="CY3159" s="178"/>
      <c r="CZ3159" s="178"/>
      <c r="DA3159" s="178"/>
    </row>
    <row r="3160" spans="1:105" s="120" customFormat="1" ht="15" customHeight="1">
      <c r="A3160" s="229"/>
      <c r="B3160" s="347"/>
      <c r="C3160" s="350"/>
      <c r="D3160" s="238"/>
      <c r="E3160" s="238"/>
      <c r="F3160" s="245" t="s">
        <v>83</v>
      </c>
      <c r="G3160" s="246"/>
      <c r="H3160" s="82"/>
      <c r="I3160" s="82"/>
      <c r="J3160" s="82"/>
      <c r="K3160" s="82"/>
      <c r="L3160" s="82"/>
      <c r="M3160" s="82"/>
      <c r="N3160" s="82"/>
      <c r="O3160" s="82"/>
      <c r="P3160" s="82"/>
      <c r="Q3160" s="82"/>
      <c r="R3160" s="82"/>
      <c r="S3160" s="82"/>
      <c r="T3160" s="82"/>
      <c r="U3160" s="82"/>
      <c r="V3160" s="82"/>
      <c r="W3160" s="82"/>
      <c r="X3160" s="82"/>
      <c r="Y3160" s="82"/>
      <c r="Z3160" s="82"/>
      <c r="AA3160" s="82"/>
      <c r="AB3160" s="82"/>
      <c r="AC3160" s="35"/>
      <c r="AD3160" s="35"/>
      <c r="AE3160" s="35"/>
      <c r="AF3160" s="35"/>
      <c r="AG3160" s="35"/>
      <c r="AH3160" s="35"/>
      <c r="AI3160" s="35"/>
      <c r="AJ3160" s="35"/>
      <c r="AK3160" s="35">
        <v>0.5</v>
      </c>
      <c r="AL3160" s="35"/>
      <c r="AM3160" s="241"/>
      <c r="AN3160" s="241"/>
      <c r="AO3160" s="241"/>
      <c r="AP3160" s="241"/>
      <c r="AQ3160" s="241"/>
      <c r="AR3160" s="241"/>
      <c r="AS3160" s="241"/>
      <c r="AT3160" s="257"/>
      <c r="AU3160" s="257"/>
      <c r="AV3160" s="260"/>
      <c r="AW3160" s="260"/>
      <c r="AX3160" s="257"/>
      <c r="AY3160" s="257"/>
      <c r="AZ3160" s="257"/>
      <c r="BA3160" s="257"/>
      <c r="BB3160" s="257"/>
      <c r="BC3160" s="257"/>
      <c r="BD3160" s="257"/>
      <c r="BE3160" s="257"/>
      <c r="BF3160" s="257"/>
      <c r="BG3160" s="257"/>
      <c r="BH3160" s="257"/>
      <c r="BI3160" s="257"/>
      <c r="BJ3160" s="257"/>
      <c r="BK3160" s="257"/>
      <c r="BL3160" s="263"/>
      <c r="BM3160" s="263"/>
      <c r="BN3160" s="263"/>
      <c r="BO3160" s="263"/>
      <c r="BP3160" s="263"/>
      <c r="BQ3160" s="263"/>
      <c r="BR3160" s="271"/>
      <c r="BS3160" s="271"/>
      <c r="BT3160" s="271"/>
      <c r="BU3160" s="271"/>
      <c r="BV3160" s="271"/>
      <c r="BW3160" s="271"/>
      <c r="BX3160" s="257"/>
      <c r="BY3160" s="257"/>
      <c r="BZ3160" s="257"/>
      <c r="CA3160" s="268"/>
      <c r="CB3160" s="268"/>
      <c r="CC3160" s="275"/>
      <c r="CD3160" s="268"/>
      <c r="CE3160" s="268"/>
      <c r="CF3160" s="268"/>
      <c r="CG3160" s="268"/>
      <c r="CH3160" s="268"/>
      <c r="CI3160" s="268"/>
      <c r="CJ3160" s="268"/>
      <c r="CK3160" s="268"/>
      <c r="CL3160" s="265"/>
      <c r="CM3160" s="272"/>
      <c r="CN3160" s="264"/>
      <c r="CO3160" s="177"/>
      <c r="CP3160" s="226"/>
      <c r="CQ3160" s="226"/>
      <c r="CR3160" s="226"/>
      <c r="CS3160" s="178"/>
      <c r="CT3160" s="178"/>
      <c r="CU3160" s="178"/>
      <c r="CV3160" s="178"/>
      <c r="CW3160" s="178"/>
      <c r="CX3160" s="178"/>
      <c r="CY3160" s="178"/>
      <c r="CZ3160" s="178"/>
      <c r="DA3160" s="178"/>
    </row>
    <row r="3161" spans="1:105" s="120" customFormat="1" ht="15" customHeight="1">
      <c r="A3161" s="227">
        <f t="shared" si="1006"/>
        <v>391</v>
      </c>
      <c r="B3161" s="345" t="s">
        <v>424</v>
      </c>
      <c r="C3161" s="348" t="s">
        <v>195</v>
      </c>
      <c r="D3161" s="236">
        <v>43775</v>
      </c>
      <c r="E3161" s="236" t="s">
        <v>353</v>
      </c>
      <c r="F3161" s="253" t="s">
        <v>80</v>
      </c>
      <c r="G3161" s="254"/>
      <c r="H3161" s="82" t="s">
        <v>69</v>
      </c>
      <c r="I3161" s="82"/>
      <c r="J3161" s="82" t="s">
        <v>67</v>
      </c>
      <c r="K3161" s="82" t="s">
        <v>60</v>
      </c>
      <c r="L3161" s="82" t="s">
        <v>60</v>
      </c>
      <c r="M3161" s="82" t="s">
        <v>60</v>
      </c>
      <c r="N3161" s="82" t="s">
        <v>60</v>
      </c>
      <c r="O3161" s="82"/>
      <c r="P3161" s="82" t="s">
        <v>60</v>
      </c>
      <c r="Q3161" s="82" t="s">
        <v>60</v>
      </c>
      <c r="R3161" s="82" t="s">
        <v>60</v>
      </c>
      <c r="S3161" s="82" t="s">
        <v>60</v>
      </c>
      <c r="T3161" s="82" t="s">
        <v>60</v>
      </c>
      <c r="U3161" s="82" t="s">
        <v>60</v>
      </c>
      <c r="V3161" s="82"/>
      <c r="W3161" s="82" t="s">
        <v>61</v>
      </c>
      <c r="X3161" s="82" t="s">
        <v>61</v>
      </c>
      <c r="Y3161" s="82" t="s">
        <v>61</v>
      </c>
      <c r="Z3161" s="82" t="s">
        <v>61</v>
      </c>
      <c r="AA3161" s="82" t="s">
        <v>61</v>
      </c>
      <c r="AB3161" s="82" t="s">
        <v>61</v>
      </c>
      <c r="AC3161" s="82"/>
      <c r="AD3161" s="82" t="s">
        <v>61</v>
      </c>
      <c r="AE3161" s="82" t="s">
        <v>61</v>
      </c>
      <c r="AF3161" s="82" t="s">
        <v>61</v>
      </c>
      <c r="AG3161" s="82" t="s">
        <v>61</v>
      </c>
      <c r="AH3161" s="82" t="s">
        <v>61</v>
      </c>
      <c r="AI3161" s="82" t="s">
        <v>1471</v>
      </c>
      <c r="AJ3161" s="82"/>
      <c r="AK3161" s="82" t="s">
        <v>60</v>
      </c>
      <c r="AL3161" s="82" t="s">
        <v>60</v>
      </c>
      <c r="AM3161" s="239">
        <f>COUNTIF(H3161:AL3161,"PH")+COUNTIF(H3161:AL3161,"PH/L")+COUNTIF(H3161:AL3161,"PM")</f>
        <v>0</v>
      </c>
      <c r="AN3161" s="239">
        <f>COUNTIF(H3161:AL3161,"PD")+COUNTIF(H3161:AL3161,"PDD")+COUNTIF(H3161:AL3161,"P/DS")/2+COUNTIF(H3161:AL3161,"PMD")</f>
        <v>0</v>
      </c>
      <c r="AO3161" s="239">
        <f>COUNTIF(H3161:AL3161,"PN")+COUNTIF(H3161:AL3161,"P/NS")/2+COUNTIF(H3161:AL3161,"PH")+COUNTIF(H3161:AL3161,"PH/F")/2+COUNTIF(H3161:AL3161,"PH/L")/2+COUNTIF(H3161:AL3161,"PM")</f>
        <v>0</v>
      </c>
      <c r="AP3161" s="239">
        <f>COUNTIF(H3161:AL3161,"BH")+COUNTIF(H3161:AL3161,"AL/BL")+COUNTIF(H3161:AL3161,"UL/BL")+COUNTIF(H3161:AL3161,"BM")</f>
        <v>0</v>
      </c>
      <c r="AQ3161" s="239">
        <f>COUNTIF(H3161:AL3161,"DS")+COUNTIF(H3161:AL3161,"AL/DS")/2+COUNTIF(H3161:AL3161,"UL/DS")/2+COUNTIF(H3161:AL3161,"CT")+COUNTIF(H3161:AL3161,"MD")</f>
        <v>12.5</v>
      </c>
      <c r="AR3161" s="239">
        <f>COUNTIF(H3161:AL3161,"NS")+COUNTIF(H3161:AL3161,"AL/NS")/2+COUNTIF(H3161:AL3161,"UL/NS")/2+COUNTIF(H3161:AL3161,"BH")+COUNTIF(H3161:AL3161,"AL/BF")/2+COUNTIF(H3161:AL3161,"AL/BL")/2+COUNTIF(H3161:AL3161,"UL/BL")/2+COUNTIF(H3161:AL3161,"UL/BF")/2+COUNTIF(H3161:AL3161,"BM")</f>
        <v>11</v>
      </c>
      <c r="AS3161" s="239">
        <f>COUNTIF(H3161:AL3161,"AL")+COUNTIF(H3161:AL3161,"AL/DS")/2+COUNTIF(H3161:AL3161,"AL/NS")/2+COUNTIF(H3161:AL3161,"NH")+COUNTIF(H3161:AL3161,"SL")+COUNTIF(H3161:AL3161,"NHD")+COUNTIF(H3161:AL3161,"B")+COUNTIF(H3161:AL3161,"HL")+COUNTIF(H3161:AL3161,"AL/BF")/2+COUNTIF(H3161:AL3161,"AL/BL")/2</f>
        <v>2</v>
      </c>
      <c r="AT3161" s="255">
        <f>COUNTIF(H3161:AL3161,"PD")+COUNTIF(H3161:AL3161,"PN")+COUNTIF(H3161:AL3161,"P/DS")/2+COUNTIF(H3161:AL3161,"P/NS")/2+COUNTIF(H3161:AL3161,"DS")+COUNTIF(H3161:AL3161,"NS")+COUNTIF(H3161:AL3161,"AL")+COUNTIF(H3161:AL3161,"AL/DS")+COUNTIF(H3161:AL3161,"AL/NS")+COUNTIF(H3161:AL3161,"NH")+COUNTIF(H3161:AL3161,"SL")+COUNTIF(H3161:AL3161,"UL/DS")/2+COUNTIF(H3161:AL3161,"UL/NS")/2+COUNTIF(H3161:AL3161,"CT")+COUNTIF(H3161:AL3161,"NHD")+COUNTIF(H3161:AL3161,"PDD")+COUNTIF(H3161:AL3161,"B")+COUNTIF(H3161:AL3161,"HL")+COUNTIF(H3161:AL3161,"PH")+COUNTIF(H3161:AL3161,"BH")+COUNTIF(H3161:AL3161,"AL/BF")+COUNTIF(H3161:AL3161,"AL/BL")+COUNTIF(H3161:AL3161,"UL/BF")/2+COUNTIF(H3161:AL3161,"UL/BL")/2+COUNTIF(H3161:AL3161,"PH/F")/2+COUNTIF(H3161:AL3161,"PH/L")/2+COUNTIF(H3161:AL3161,"MD")+COUNTIF(H3161:AL3161,"PMD")+COUNTIF(H3161:AL3161,"PM")+COUNTIF(H3161:AL3161,"BM")</f>
        <v>25.5</v>
      </c>
      <c r="AU3161" s="255">
        <f>COUNTIF(H3161:AL3161,"P/DS")/2+COUNTIF(H3161:AL3161,"P/NS")/2+COUNTIF(H3161:AL3161,"IL")+COUNTIF(H3161:AL3161,"NL")+COUNTIF(H3161:AL3161,"UL")+COUNTIF(H3161:AL3161,"UL/DS")/2+COUNTIF(H3161:AL3161,"UL/NS")/2+COUNTIF(H3161:AL3161,"KT")+COUNTIF(H3161:AL3161,"UL/BF")/2+COUNTIF(H3161:AL3161,"UL/BL")/2+COUNTIF(H3161:AL3161,"PH/F")/2+COUNTIF(H3161:AL3161,"PH/L")/2+COUNTIF(H3161:AL3161,"NB")</f>
        <v>0.5</v>
      </c>
      <c r="AV3161" s="258">
        <f>COUNTIF(H3161:AL3161,"PN")+COUNTIF(H3161:AL3161,"TVD")+COUNTIF(H3161:AL3161,"PH")+COUNTIF(H3161:AL3161,"PM")+COUNTIF(H3161:AL3161,"PDD")-COUNTIFS(H3161:AL3161,"PN",H3168:AL3168,"&gt;=3")-COUNTIFS(H3161:AL3161,"PM",H3168:AL3168,"&gt;=3")</f>
        <v>0</v>
      </c>
      <c r="AW3161" s="258">
        <f>COUNTIF(H3161:AL3161,"NS")+COUNTIF(H3161:AL3161,"D")+COUNTIF(H3161:AL3161,"BH")+COUNTIF(H3161:AL3161,"NHD")+COUNTIF(H3161:AL3161,"BM")-COUNTIFS(H3161:AL3161,"NS",H3168:AL3168,"&gt;=3")-COUNTIFS(H3161:AL3161,"BH",H3168:AL3168,"&gt;=3")-COUNTIFS(H3161:AL3161,"BM",H3168:AL3168,"&gt;=3")</f>
        <v>11</v>
      </c>
      <c r="AX3161" s="255">
        <f>COUNTIF(H3161:AL3161,"AL")+COUNTIF(H3161:AL3161,"AL/DS")/2+COUNTIF(H3161:AL3161,"AL/NS")/2+COUNTIF(H3161:AL3161,"AL/BF")+COUNTIF(H3161:AL3161,"AL/BL")/2</f>
        <v>1</v>
      </c>
      <c r="AY3161" s="255">
        <f>COUNTIF(H3161:AL3161,"SL")</f>
        <v>0</v>
      </c>
      <c r="AZ3161" s="255">
        <f>COUNTIF(H3161:AL3161,"NH")</f>
        <v>1</v>
      </c>
      <c r="BA3161" s="255">
        <f>COUNTIF(H3161:AL3161,"HL")</f>
        <v>0</v>
      </c>
      <c r="BB3161" s="255">
        <f>COUNTIF(G3161:AL3161,"P/DS")/2+COUNTIF(G3161:AL3161,"P/NS")/2+COUNTIF(G3161:AL3161,"UL")+COUNTIF(G3161:AL3161,"UL/DS")/2+COUNTIF(G3161:AL3161,"UL/NS")/2+COUNTIF(G3161:AL3161,"UL/BL")/2+COUNTIF(G3161:AL3161,"UL/BF")/2+COUNTIF(G3161:AL3161,"PH/F")/2+COUNTIF(G3161:AL3161,"PH/L")/2</f>
        <v>0.5</v>
      </c>
      <c r="BC3161" s="255">
        <f>COUNTIF(H3161:AL3161,"NB")</f>
        <v>0</v>
      </c>
      <c r="BD3161" s="255">
        <f>COUNTIF(H3161:AL3161,"NL")</f>
        <v>0</v>
      </c>
      <c r="BE3161" s="255">
        <f>COUNTIF(H3161:AL3161,"IL")</f>
        <v>0</v>
      </c>
      <c r="BF3161" s="255">
        <f>COUNTIF(H3161:AL3161,"KT")</f>
        <v>0</v>
      </c>
      <c r="BG3161" s="255">
        <f>COUNTIF(H3161:AL3161,"L70")</f>
        <v>0</v>
      </c>
      <c r="BH3161" s="255">
        <f>COUNTIF(H3161:AL3161,"MD")</f>
        <v>0</v>
      </c>
      <c r="BI3161" s="255">
        <f>COUNTIF(H3161:AL3161,"PMD")</f>
        <v>0</v>
      </c>
      <c r="BJ3161" s="255">
        <f>COUNTIF(H3161:AL3161,"PM")</f>
        <v>0</v>
      </c>
      <c r="BK3161" s="255">
        <f>COUNTIF(H3161:AL3161,"BM")</f>
        <v>0</v>
      </c>
      <c r="BL3161" s="261">
        <f>SUMIF(H3161:AL3161,"PD",H3162:AL3162)+SUMIF(H3161:AL3161,"PN",H3162:AL3162)+SUMIF(H3161:AL3161,"P/DS",H3162:AL3162)+SUMIF(H3161:AL3161,"PN/F",H3162:AL3162)+SUMIF(H3161:AL3161,"PN/L",H3162:AL3162)+SUMIF(H3161:AL3161,"TV",H3162:AL3162)+SUMIF(H3161:AL3161,"TVD",H3162:AL3162)+SUMIF(H3161:AL3161,"PDD",H3162:AL3162)</f>
        <v>0</v>
      </c>
      <c r="BM3161" s="261">
        <f>SUMIF(H3161:AL3161,"PD",H3163:AL3163)+SUMIF(H3161:AL3161,"PN",H3163:AL3163)+SUMIF(H3161:AL3161,"P/DS",H3163:AL3163)+SUMIF(H3161:AL3161,"PN/F",H3163:AL3163)+SUMIF(H3161:AL3161,"PN/L",H3163:AL3163)+SUMIF(H3161:AL3161,"TV",H3163:AL3163)+SUMIF(H3161:AL3161,"TVD",H3163:AL3163)+SUMIF(H3161:AL3161,"PDD",H3163:AL3163)+SUMIF(H3161:AL3161,"PMD",H3163:AL3163)</f>
        <v>0</v>
      </c>
      <c r="BN3161" s="261">
        <f>SUMIF(H3161:AL3161,"PD",H3164:AL3164)+SUMIF(H3161:AL3161,"PN",H3164:AL3164)+SUMIF(H3161:AL3161,"P/DS",H3164:AL3164)+SUMIF(H3161:AL3161,"PN/F",H3164:AL3164)+SUMIF(H3161:AL3161,"PN/L",H3164:AL3164)+SUMIF(H3161:AL3161,"TV",H3164:AL3164)+SUMIF(H3161:AL3161,"TVD",H3164:AL3164)</f>
        <v>0</v>
      </c>
      <c r="BO3161" s="261">
        <f>SUMIF(H3161:AL3161,"PD",H3165:AL3165)+SUMIF(H3161:AL3161,"PN",H3165:AL3165)+SUMIF(H3161:AL3161,"P/DS",H3165:AL3165)+SUMIF(H3161:AL3161,"PN/F",H3165:AL3165)+SUMIF(H3161:AL3161,"PN/L",H3165:AL3165)+SUMIF(H3161:AL3161,"TV",H3165:AL3165)+SUMIF(H3161:AL3161,"TVD",H3165:AL3165)</f>
        <v>0</v>
      </c>
      <c r="BP3161" s="261">
        <f>SUMIF(H3161:AL3161,"PD",H3166:AL3166)+SUMIF(H3161:AL3161,"PN",H3166:AL3166)+SUMIF(H3161:AL3161,"P/DS",H3166:AL3166)+SUMIF(H3161:AL3161,"PN/F",H3166:AL3166)+SUMIF(H3161:AL3161,"PN/L",H3166:AL3166)+SUMIF(H3161:AL3161,"TV",H3166:AL3166)+SUMIF(H3161:AL3161,"TVD",H3166:AL3166)+SUMIF(H3161:AL3161,"PDD",H3166:AL3166)+SUMIF(H3161:AL3161,"PH",H3166:AL3166)+SUMIF(H3161:AL3161,"PM",H3166:AL3166)</f>
        <v>0</v>
      </c>
      <c r="BQ3161" s="261">
        <f>SUMIF(H3161:AL3161,"PD",H3167:AL3167)+SUMIF(H3161:AL3161,"PN",H3167:AL3167)+SUMIF(H3161:AL3161,"P/DS",H3167:AL3167)+SUMIF(H3161:AL3161,"PN/F",H3167:AL3167)+SUMIF(H3161:AL3161,"PN/L",H3167:AL3167)+SUMIF(H3161:AL3161,"TV",H3167:AL3167)+SUMIF(H3161:AL3161,"TVD",H3167:AL3167)+SUMIF(H3161:AL3161,"PDD",H3167:AL3167)+SUMIF(H3161:AL3161,"PH",H3167:AL3167)+SUMIF(H3161:AL3161,"PM",H3167:AL3167)</f>
        <v>0</v>
      </c>
      <c r="BR3161" s="269">
        <f>SUM(H3162:AL3162)-BL3161</f>
        <v>47.5</v>
      </c>
      <c r="BS3161" s="269">
        <f>SUM(H3163:AL3163)-BM3161</f>
        <v>15.5</v>
      </c>
      <c r="BT3161" s="269">
        <f>SUM(H3164:AL3164)-BN3161</f>
        <v>0</v>
      </c>
      <c r="BU3161" s="269">
        <f>SUM(H3165:AL3165)-BO3161</f>
        <v>0</v>
      </c>
      <c r="BV3161" s="269">
        <f>SUM(H3166:AL3166)-BP3161</f>
        <v>0</v>
      </c>
      <c r="BW3161" s="269">
        <f>SUM(H3167:AL3167)-BQ3161</f>
        <v>0</v>
      </c>
      <c r="BX3161" s="255">
        <f>SUMIF(H3161:AL3161,"PD",H3168:AL3168)+SUMIF(H3161:AL3161,"PN",H3168:AL3168)+SUMIF(H3161:AL3161,"P/DS",H3168:AL3168)+SUMIF(H3161:AL3161,"PN/F",H3168:AL3168)+SUMIF(H3161:AL3161,"PN/L",H3168:AL3168)</f>
        <v>0</v>
      </c>
      <c r="BY3161" s="255">
        <f>SUM(H3168:AL3168)-BX3161</f>
        <v>0</v>
      </c>
      <c r="BZ3161" s="255">
        <f t="shared" ref="BZ3161" si="1015">+SUM(BL3161:BW3168)</f>
        <v>63</v>
      </c>
      <c r="CA3161" s="266">
        <f>(COUNTIFS(H3161:AL3161,"PD",H3162:AL3162,"&gt;=2"))*0.5-IF(CN3161="VP",COUNTIFS($H$16:$AL$16,"SAT",H3161:AL3161,"PD",H3162:AL3162,"&gt;=2"))*0.5</f>
        <v>0</v>
      </c>
      <c r="CB3161" s="266">
        <f>(COUNTIFS(H3161:AL3161,"PN",H3163:AL3163,"&gt;=0.5",H3162:AL3162,"&gt;=1.5"))*0.5+COUNTIFS(H3161:AL3161,"PDD",H3163:AL3163,"&gt;=0.5",H3162:AL3162,"&gt;=1.5")*0.5</f>
        <v>0</v>
      </c>
      <c r="CC3161" s="273">
        <f>(COUNTIFS(H3161:AL3161,"TV",H3163:AL3163,"&gt;=10"))*0.5+(COUNTIFS(H3161:AL3161,"PMD",H3163:AL3163,"&gt;=2"))*0.5</f>
        <v>0</v>
      </c>
      <c r="CD3161" s="266">
        <f>(COUNTIFS(H3161:AL3161,"TVD",H3165:AL3165,"&gt;=6.5",H3163:AL3163,"&gt;=3.5"))*0.5</f>
        <v>0</v>
      </c>
      <c r="CE3161" s="266">
        <f>(COUNTIFS(H3161:AL3161,"PD",H3166:AL3166,"&gt;=10"))*0.5</f>
        <v>0</v>
      </c>
      <c r="CF3161" s="266">
        <f>(COUNTIFS(H3161:AL3161,"PDD",H3166:AL3166,"&gt;=3.5",H3167:AL3167,"&gt;=6.5")+COUNTIFS(H3161:AL3161,"PH",H3167:AL3167,"&gt;=0.5",H3166:AL3166,"&gt;=1.5")+COUNTIFS(H3161:AL3161,"PM",H3167:AL3167,"&gt;=0.5",H3166:AL3166,"&gt;=1.5"))*0.5</f>
        <v>0</v>
      </c>
      <c r="CG3161" s="266">
        <f>(COUNTIFS(H3161:AL3161,"DS",H3162:AL3162,"&gt;=2")+COUNTIFS(H3161:AL3161,"AL/DS",H3162:AL3162,"&gt;=2"))*0.5-IF(CN3161="VP",COUNTIFS($H$16:$AL$16,"SAT",H3161:AL3161,"DS",H3162:AL3162,"&gt;=2"))*0.5</f>
        <v>5.5</v>
      </c>
      <c r="CH3161" s="266">
        <f>(COUNTIFS(H3161:AL3161,"NS",H3163:AL3163,"&gt;=0.5",H3162:AL3162,"&gt;=1.5")+COUNTIFS(H3161:AL3161,"AL/NS",H3163:AL3163,"&gt;=0.5",H3162:AL3162,"&gt;=1.5")+COUNTIFS(H3161:AL3161,"NHD",H3163:AL3163,"&gt;=4.5",H3166:AL3166,"&gt;=2",H3162:AL3162,"&gt;=1.5"))*0.5</f>
        <v>5</v>
      </c>
      <c r="CI3161" s="266">
        <f>(COUNTIF(H3163:AL3163,"&gt;=10")+COUNTIFS(H3161:AL3161,"MD",H3163:AL3163,"&gt;=2")-COUNTIFS(H3161:AL3161,"TV",H3163:AL3163,"&gt;=10"))*0.5</f>
        <v>0.5</v>
      </c>
      <c r="CJ3161" s="266">
        <f>(COUNTIFS(H3161:AL3161,"D",H3165:AL3165,"&gt;=6.5",H3163:AL3163,"&gt;=3.5"))*0.5</f>
        <v>0</v>
      </c>
      <c r="CK3161" s="266">
        <f>(COUNTIF(H3166:AL3166,"&gt;=10")-COUNTIFS(H3161:AL3161,"PD",H3166:AL3166,"&gt;=10"))*0.5</f>
        <v>0</v>
      </c>
      <c r="CL3161" s="265">
        <f>(COUNTIFS(H3161:AL3161,"NHD",H3166:AL3166,"&gt;=3.5",H3167:AL3167,"&gt;=6.5")+COUNTIFS(H3161:AL3161,"BH",H3166:AL3166,"&gt;=1.5",H3167:AL3167,"&gt;=0.5")+COUNTIFS(H3161:AL3161,"BM",H3166:AL3166,"&gt;=1.5",H3167:AL3167,"&gt;=0.5")+COUNTIFS(H3161:AL3161,"D",H3166:AL3166,"&gt;=1.5",H3167:AL3167,"&gt;=0.5"))*0.5</f>
        <v>0</v>
      </c>
      <c r="CM3161" s="272"/>
      <c r="CN3161" s="264" t="s">
        <v>723</v>
      </c>
      <c r="CO3161" s="177">
        <f t="shared" ref="CO3161" si="1016">+AM3161+AN3161+AO3161+AP3161+AQ3161+AR3161+AS3161+AU3161+BG3161</f>
        <v>26</v>
      </c>
      <c r="CP3161" s="225">
        <f>+SUM(I3162:I3167)-I3168</f>
        <v>0</v>
      </c>
      <c r="CQ3161" s="225">
        <f>+SUM(J3162:J3167)-J3168</f>
        <v>0</v>
      </c>
      <c r="CR3161" s="225">
        <f>+SUM(K3162:K3167)-K3168</f>
        <v>2.5</v>
      </c>
      <c r="CS3161" s="178"/>
      <c r="CT3161" s="178"/>
      <c r="CU3161" s="178"/>
      <c r="CV3161" s="178"/>
      <c r="CW3161" s="178"/>
      <c r="CX3161" s="178"/>
      <c r="CY3161" s="178"/>
      <c r="CZ3161" s="178"/>
      <c r="DA3161" s="178"/>
    </row>
    <row r="3162" spans="1:105" s="120" customFormat="1" ht="15" customHeight="1">
      <c r="A3162" s="228"/>
      <c r="B3162" s="346"/>
      <c r="C3162" s="349"/>
      <c r="D3162" s="237"/>
      <c r="E3162" s="237"/>
      <c r="F3162" s="242" t="s">
        <v>82</v>
      </c>
      <c r="G3162" s="121">
        <v>1.5</v>
      </c>
      <c r="H3162" s="83"/>
      <c r="I3162" s="83"/>
      <c r="J3162" s="83"/>
      <c r="K3162" s="83">
        <v>2.5</v>
      </c>
      <c r="L3162" s="83">
        <v>2.5</v>
      </c>
      <c r="M3162" s="83">
        <v>2.5</v>
      </c>
      <c r="N3162" s="83">
        <v>2.5</v>
      </c>
      <c r="O3162" s="83"/>
      <c r="P3162" s="83">
        <v>2.5</v>
      </c>
      <c r="Q3162" s="83">
        <v>2.5</v>
      </c>
      <c r="R3162" s="83">
        <v>2.5</v>
      </c>
      <c r="S3162" s="83">
        <v>2.5</v>
      </c>
      <c r="T3162" s="83">
        <v>2.5</v>
      </c>
      <c r="U3162" s="83"/>
      <c r="V3162" s="83"/>
      <c r="W3162" s="83">
        <v>2</v>
      </c>
      <c r="X3162" s="83">
        <v>2</v>
      </c>
      <c r="Y3162" s="83">
        <v>2</v>
      </c>
      <c r="Z3162" s="83">
        <v>2</v>
      </c>
      <c r="AA3162" s="83">
        <v>2</v>
      </c>
      <c r="AB3162" s="83"/>
      <c r="AC3162" s="79"/>
      <c r="AD3162" s="79">
        <v>2</v>
      </c>
      <c r="AE3162" s="79">
        <v>2</v>
      </c>
      <c r="AF3162" s="79">
        <v>2</v>
      </c>
      <c r="AG3162" s="79">
        <v>2</v>
      </c>
      <c r="AH3162" s="79">
        <v>2</v>
      </c>
      <c r="AI3162" s="79"/>
      <c r="AJ3162" s="79"/>
      <c r="AK3162" s="79">
        <v>2.5</v>
      </c>
      <c r="AL3162" s="79">
        <v>2.5</v>
      </c>
      <c r="AM3162" s="240"/>
      <c r="AN3162" s="240"/>
      <c r="AO3162" s="240"/>
      <c r="AP3162" s="240"/>
      <c r="AQ3162" s="240"/>
      <c r="AR3162" s="240"/>
      <c r="AS3162" s="240"/>
      <c r="AT3162" s="256"/>
      <c r="AU3162" s="256"/>
      <c r="AV3162" s="259"/>
      <c r="AW3162" s="259"/>
      <c r="AX3162" s="256"/>
      <c r="AY3162" s="256"/>
      <c r="AZ3162" s="256"/>
      <c r="BA3162" s="256"/>
      <c r="BB3162" s="256"/>
      <c r="BC3162" s="256"/>
      <c r="BD3162" s="256"/>
      <c r="BE3162" s="256"/>
      <c r="BF3162" s="256"/>
      <c r="BG3162" s="256"/>
      <c r="BH3162" s="256"/>
      <c r="BI3162" s="256"/>
      <c r="BJ3162" s="256"/>
      <c r="BK3162" s="256"/>
      <c r="BL3162" s="262"/>
      <c r="BM3162" s="262"/>
      <c r="BN3162" s="262"/>
      <c r="BO3162" s="262"/>
      <c r="BP3162" s="262"/>
      <c r="BQ3162" s="262"/>
      <c r="BR3162" s="270"/>
      <c r="BS3162" s="270"/>
      <c r="BT3162" s="270"/>
      <c r="BU3162" s="270"/>
      <c r="BV3162" s="270"/>
      <c r="BW3162" s="270"/>
      <c r="BX3162" s="256"/>
      <c r="BY3162" s="256"/>
      <c r="BZ3162" s="256"/>
      <c r="CA3162" s="267"/>
      <c r="CB3162" s="267"/>
      <c r="CC3162" s="274"/>
      <c r="CD3162" s="267"/>
      <c r="CE3162" s="267"/>
      <c r="CF3162" s="267"/>
      <c r="CG3162" s="267"/>
      <c r="CH3162" s="267"/>
      <c r="CI3162" s="267"/>
      <c r="CJ3162" s="267"/>
      <c r="CK3162" s="267"/>
      <c r="CL3162" s="265"/>
      <c r="CM3162" s="272"/>
      <c r="CN3162" s="264"/>
      <c r="CO3162" s="177"/>
      <c r="CP3162" s="226"/>
      <c r="CQ3162" s="226"/>
      <c r="CR3162" s="226"/>
      <c r="CS3162" s="178"/>
      <c r="CT3162" s="178"/>
      <c r="CU3162" s="178"/>
      <c r="CV3162" s="178"/>
      <c r="CW3162" s="178"/>
      <c r="CX3162" s="178"/>
      <c r="CY3162" s="178"/>
      <c r="CZ3162" s="178"/>
      <c r="DA3162" s="178"/>
    </row>
    <row r="3163" spans="1:105" s="120" customFormat="1" ht="15" customHeight="1">
      <c r="A3163" s="228"/>
      <c r="B3163" s="346"/>
      <c r="C3163" s="349"/>
      <c r="D3163" s="237"/>
      <c r="E3163" s="237"/>
      <c r="F3163" s="243"/>
      <c r="G3163" s="122">
        <v>2</v>
      </c>
      <c r="H3163" s="84"/>
      <c r="I3163" s="84"/>
      <c r="J3163" s="84"/>
      <c r="K3163" s="84"/>
      <c r="L3163" s="84"/>
      <c r="M3163" s="84"/>
      <c r="N3163" s="84"/>
      <c r="O3163" s="84">
        <v>10.5</v>
      </c>
      <c r="P3163" s="84"/>
      <c r="Q3163" s="84"/>
      <c r="R3163" s="84"/>
      <c r="S3163" s="84"/>
      <c r="T3163" s="84"/>
      <c r="U3163" s="84"/>
      <c r="V3163" s="84"/>
      <c r="W3163" s="84">
        <v>0.5</v>
      </c>
      <c r="X3163" s="84">
        <v>0.5</v>
      </c>
      <c r="Y3163" s="84">
        <v>0.5</v>
      </c>
      <c r="Z3163" s="84">
        <v>0.5</v>
      </c>
      <c r="AA3163" s="84">
        <v>0.5</v>
      </c>
      <c r="AB3163" s="84"/>
      <c r="AC3163" s="80"/>
      <c r="AD3163" s="80">
        <v>0.5</v>
      </c>
      <c r="AE3163" s="80">
        <v>0.5</v>
      </c>
      <c r="AF3163" s="80">
        <v>0.5</v>
      </c>
      <c r="AG3163" s="80">
        <v>0.5</v>
      </c>
      <c r="AH3163" s="80">
        <v>0.5</v>
      </c>
      <c r="AI3163" s="80"/>
      <c r="AJ3163" s="80"/>
      <c r="AK3163" s="80"/>
      <c r="AL3163" s="80"/>
      <c r="AM3163" s="240"/>
      <c r="AN3163" s="240"/>
      <c r="AO3163" s="240"/>
      <c r="AP3163" s="240"/>
      <c r="AQ3163" s="240"/>
      <c r="AR3163" s="240"/>
      <c r="AS3163" s="240"/>
      <c r="AT3163" s="256"/>
      <c r="AU3163" s="256"/>
      <c r="AV3163" s="259"/>
      <c r="AW3163" s="259"/>
      <c r="AX3163" s="256"/>
      <c r="AY3163" s="256"/>
      <c r="AZ3163" s="256"/>
      <c r="BA3163" s="256"/>
      <c r="BB3163" s="256"/>
      <c r="BC3163" s="256"/>
      <c r="BD3163" s="256"/>
      <c r="BE3163" s="256"/>
      <c r="BF3163" s="256"/>
      <c r="BG3163" s="256"/>
      <c r="BH3163" s="256"/>
      <c r="BI3163" s="256"/>
      <c r="BJ3163" s="256"/>
      <c r="BK3163" s="256"/>
      <c r="BL3163" s="262"/>
      <c r="BM3163" s="262"/>
      <c r="BN3163" s="262"/>
      <c r="BO3163" s="262"/>
      <c r="BP3163" s="262"/>
      <c r="BQ3163" s="262"/>
      <c r="BR3163" s="270"/>
      <c r="BS3163" s="270"/>
      <c r="BT3163" s="270"/>
      <c r="BU3163" s="270"/>
      <c r="BV3163" s="270"/>
      <c r="BW3163" s="270"/>
      <c r="BX3163" s="256"/>
      <c r="BY3163" s="256"/>
      <c r="BZ3163" s="256"/>
      <c r="CA3163" s="267"/>
      <c r="CB3163" s="267"/>
      <c r="CC3163" s="274"/>
      <c r="CD3163" s="267"/>
      <c r="CE3163" s="267"/>
      <c r="CF3163" s="267"/>
      <c r="CG3163" s="267"/>
      <c r="CH3163" s="267"/>
      <c r="CI3163" s="267"/>
      <c r="CJ3163" s="267"/>
      <c r="CK3163" s="267"/>
      <c r="CL3163" s="265"/>
      <c r="CM3163" s="272"/>
      <c r="CN3163" s="264"/>
      <c r="CO3163" s="177"/>
      <c r="CP3163" s="226"/>
      <c r="CQ3163" s="226"/>
      <c r="CR3163" s="226"/>
      <c r="CS3163" s="178"/>
      <c r="CT3163" s="178"/>
      <c r="CU3163" s="178"/>
      <c r="CV3163" s="178"/>
      <c r="CW3163" s="178"/>
      <c r="CX3163" s="178"/>
      <c r="CY3163" s="178"/>
      <c r="CZ3163" s="178"/>
      <c r="DA3163" s="178"/>
    </row>
    <row r="3164" spans="1:105" s="120" customFormat="1" ht="15" customHeight="1">
      <c r="A3164" s="228"/>
      <c r="B3164" s="346"/>
      <c r="C3164" s="349"/>
      <c r="D3164" s="237"/>
      <c r="E3164" s="237"/>
      <c r="F3164" s="243"/>
      <c r="G3164" s="122">
        <v>2.1</v>
      </c>
      <c r="H3164" s="84"/>
      <c r="I3164" s="84"/>
      <c r="J3164" s="84"/>
      <c r="K3164" s="84"/>
      <c r="L3164" s="84"/>
      <c r="M3164" s="84"/>
      <c r="N3164" s="84"/>
      <c r="O3164" s="84"/>
      <c r="P3164" s="84"/>
      <c r="Q3164" s="84"/>
      <c r="R3164" s="84"/>
      <c r="S3164" s="84"/>
      <c r="T3164" s="84"/>
      <c r="U3164" s="84"/>
      <c r="V3164" s="84"/>
      <c r="W3164" s="84"/>
      <c r="X3164" s="84"/>
      <c r="Y3164" s="84"/>
      <c r="Z3164" s="84"/>
      <c r="AA3164" s="84"/>
      <c r="AB3164" s="84"/>
      <c r="AC3164" s="80"/>
      <c r="AD3164" s="80"/>
      <c r="AE3164" s="80"/>
      <c r="AF3164" s="80"/>
      <c r="AG3164" s="80"/>
      <c r="AH3164" s="80"/>
      <c r="AI3164" s="80"/>
      <c r="AJ3164" s="80"/>
      <c r="AK3164" s="80"/>
      <c r="AL3164" s="80"/>
      <c r="AM3164" s="240"/>
      <c r="AN3164" s="240"/>
      <c r="AO3164" s="240"/>
      <c r="AP3164" s="240"/>
      <c r="AQ3164" s="240"/>
      <c r="AR3164" s="240"/>
      <c r="AS3164" s="240"/>
      <c r="AT3164" s="256"/>
      <c r="AU3164" s="256"/>
      <c r="AV3164" s="259"/>
      <c r="AW3164" s="259"/>
      <c r="AX3164" s="256"/>
      <c r="AY3164" s="256"/>
      <c r="AZ3164" s="256"/>
      <c r="BA3164" s="256"/>
      <c r="BB3164" s="256"/>
      <c r="BC3164" s="256"/>
      <c r="BD3164" s="256"/>
      <c r="BE3164" s="256"/>
      <c r="BF3164" s="256"/>
      <c r="BG3164" s="256"/>
      <c r="BH3164" s="256"/>
      <c r="BI3164" s="256"/>
      <c r="BJ3164" s="256"/>
      <c r="BK3164" s="256"/>
      <c r="BL3164" s="262"/>
      <c r="BM3164" s="262"/>
      <c r="BN3164" s="262"/>
      <c r="BO3164" s="262"/>
      <c r="BP3164" s="262"/>
      <c r="BQ3164" s="262"/>
      <c r="BR3164" s="270"/>
      <c r="BS3164" s="270"/>
      <c r="BT3164" s="270"/>
      <c r="BU3164" s="270"/>
      <c r="BV3164" s="270"/>
      <c r="BW3164" s="270"/>
      <c r="BX3164" s="256"/>
      <c r="BY3164" s="256"/>
      <c r="BZ3164" s="256"/>
      <c r="CA3164" s="267"/>
      <c r="CB3164" s="267"/>
      <c r="CC3164" s="274"/>
      <c r="CD3164" s="267"/>
      <c r="CE3164" s="267"/>
      <c r="CF3164" s="267"/>
      <c r="CG3164" s="267"/>
      <c r="CH3164" s="267"/>
      <c r="CI3164" s="267"/>
      <c r="CJ3164" s="267"/>
      <c r="CK3164" s="267"/>
      <c r="CL3164" s="265"/>
      <c r="CM3164" s="272"/>
      <c r="CN3164" s="264"/>
      <c r="CO3164" s="177"/>
      <c r="CP3164" s="226"/>
      <c r="CQ3164" s="226"/>
      <c r="CR3164" s="226"/>
      <c r="CS3164" s="178"/>
      <c r="CT3164" s="178"/>
      <c r="CU3164" s="178"/>
      <c r="CV3164" s="178"/>
      <c r="CW3164" s="178"/>
      <c r="CX3164" s="178"/>
      <c r="CY3164" s="178"/>
      <c r="CZ3164" s="178"/>
      <c r="DA3164" s="178"/>
    </row>
    <row r="3165" spans="1:105" s="120" customFormat="1" ht="15" customHeight="1">
      <c r="A3165" s="228"/>
      <c r="B3165" s="346"/>
      <c r="C3165" s="349"/>
      <c r="D3165" s="237"/>
      <c r="E3165" s="237"/>
      <c r="F3165" s="243"/>
      <c r="G3165" s="122">
        <v>2.7</v>
      </c>
      <c r="H3165" s="84"/>
      <c r="I3165" s="84"/>
      <c r="J3165" s="84"/>
      <c r="K3165" s="84"/>
      <c r="L3165" s="84"/>
      <c r="M3165" s="84"/>
      <c r="N3165" s="84"/>
      <c r="O3165" s="84"/>
      <c r="P3165" s="84"/>
      <c r="Q3165" s="84"/>
      <c r="R3165" s="84"/>
      <c r="S3165" s="84"/>
      <c r="T3165" s="84"/>
      <c r="U3165" s="84"/>
      <c r="V3165" s="84"/>
      <c r="W3165" s="84"/>
      <c r="X3165" s="84"/>
      <c r="Y3165" s="84"/>
      <c r="Z3165" s="84"/>
      <c r="AA3165" s="84"/>
      <c r="AB3165" s="84"/>
      <c r="AC3165" s="80"/>
      <c r="AD3165" s="80"/>
      <c r="AE3165" s="80"/>
      <c r="AF3165" s="80"/>
      <c r="AG3165" s="80"/>
      <c r="AH3165" s="80"/>
      <c r="AI3165" s="80"/>
      <c r="AJ3165" s="80"/>
      <c r="AK3165" s="80"/>
      <c r="AL3165" s="80"/>
      <c r="AM3165" s="240"/>
      <c r="AN3165" s="240"/>
      <c r="AO3165" s="240"/>
      <c r="AP3165" s="240"/>
      <c r="AQ3165" s="240"/>
      <c r="AR3165" s="240"/>
      <c r="AS3165" s="240"/>
      <c r="AT3165" s="256"/>
      <c r="AU3165" s="256"/>
      <c r="AV3165" s="259"/>
      <c r="AW3165" s="259"/>
      <c r="AX3165" s="256"/>
      <c r="AY3165" s="256"/>
      <c r="AZ3165" s="256"/>
      <c r="BA3165" s="256"/>
      <c r="BB3165" s="256"/>
      <c r="BC3165" s="256"/>
      <c r="BD3165" s="256"/>
      <c r="BE3165" s="256"/>
      <c r="BF3165" s="256"/>
      <c r="BG3165" s="256"/>
      <c r="BH3165" s="256"/>
      <c r="BI3165" s="256"/>
      <c r="BJ3165" s="256"/>
      <c r="BK3165" s="256"/>
      <c r="BL3165" s="262"/>
      <c r="BM3165" s="262"/>
      <c r="BN3165" s="262"/>
      <c r="BO3165" s="262"/>
      <c r="BP3165" s="262"/>
      <c r="BQ3165" s="262"/>
      <c r="BR3165" s="270"/>
      <c r="BS3165" s="270"/>
      <c r="BT3165" s="270"/>
      <c r="BU3165" s="270"/>
      <c r="BV3165" s="270"/>
      <c r="BW3165" s="270"/>
      <c r="BX3165" s="256"/>
      <c r="BY3165" s="256"/>
      <c r="BZ3165" s="256"/>
      <c r="CA3165" s="267"/>
      <c r="CB3165" s="267"/>
      <c r="CC3165" s="274"/>
      <c r="CD3165" s="267"/>
      <c r="CE3165" s="267"/>
      <c r="CF3165" s="267"/>
      <c r="CG3165" s="267"/>
      <c r="CH3165" s="267"/>
      <c r="CI3165" s="267"/>
      <c r="CJ3165" s="267"/>
      <c r="CK3165" s="267"/>
      <c r="CL3165" s="265"/>
      <c r="CM3165" s="272"/>
      <c r="CN3165" s="264"/>
      <c r="CO3165" s="177"/>
      <c r="CP3165" s="226"/>
      <c r="CQ3165" s="226"/>
      <c r="CR3165" s="226"/>
      <c r="CS3165" s="178"/>
      <c r="CT3165" s="178"/>
      <c r="CU3165" s="178"/>
      <c r="CV3165" s="178"/>
      <c r="CW3165" s="178"/>
      <c r="CX3165" s="178"/>
      <c r="CY3165" s="178"/>
      <c r="CZ3165" s="178"/>
      <c r="DA3165" s="178"/>
    </row>
    <row r="3166" spans="1:105" s="120" customFormat="1" ht="15" customHeight="1">
      <c r="A3166" s="228"/>
      <c r="B3166" s="346"/>
      <c r="C3166" s="349"/>
      <c r="D3166" s="237"/>
      <c r="E3166" s="237"/>
      <c r="F3166" s="243"/>
      <c r="G3166" s="122">
        <v>3</v>
      </c>
      <c r="H3166" s="84"/>
      <c r="I3166" s="84"/>
      <c r="J3166" s="84"/>
      <c r="K3166" s="84"/>
      <c r="L3166" s="84"/>
      <c r="M3166" s="84"/>
      <c r="N3166" s="84"/>
      <c r="O3166" s="84"/>
      <c r="P3166" s="84"/>
      <c r="Q3166" s="84"/>
      <c r="R3166" s="84"/>
      <c r="S3166" s="84"/>
      <c r="T3166" s="84"/>
      <c r="U3166" s="84"/>
      <c r="V3166" s="84"/>
      <c r="W3166" s="84"/>
      <c r="X3166" s="84"/>
      <c r="Y3166" s="84"/>
      <c r="Z3166" s="84"/>
      <c r="AA3166" s="84"/>
      <c r="AB3166" s="84"/>
      <c r="AC3166" s="80"/>
      <c r="AD3166" s="80"/>
      <c r="AE3166" s="80"/>
      <c r="AF3166" s="80"/>
      <c r="AG3166" s="80"/>
      <c r="AH3166" s="80"/>
      <c r="AI3166" s="80"/>
      <c r="AJ3166" s="80"/>
      <c r="AK3166" s="80"/>
      <c r="AL3166" s="80"/>
      <c r="AM3166" s="240"/>
      <c r="AN3166" s="240"/>
      <c r="AO3166" s="240"/>
      <c r="AP3166" s="240"/>
      <c r="AQ3166" s="240"/>
      <c r="AR3166" s="240"/>
      <c r="AS3166" s="240"/>
      <c r="AT3166" s="256"/>
      <c r="AU3166" s="256"/>
      <c r="AV3166" s="259"/>
      <c r="AW3166" s="259"/>
      <c r="AX3166" s="256"/>
      <c r="AY3166" s="256"/>
      <c r="AZ3166" s="256"/>
      <c r="BA3166" s="256"/>
      <c r="BB3166" s="256"/>
      <c r="BC3166" s="256"/>
      <c r="BD3166" s="256"/>
      <c r="BE3166" s="256"/>
      <c r="BF3166" s="256"/>
      <c r="BG3166" s="256"/>
      <c r="BH3166" s="256"/>
      <c r="BI3166" s="256"/>
      <c r="BJ3166" s="256"/>
      <c r="BK3166" s="256"/>
      <c r="BL3166" s="262"/>
      <c r="BM3166" s="262"/>
      <c r="BN3166" s="262"/>
      <c r="BO3166" s="262"/>
      <c r="BP3166" s="262"/>
      <c r="BQ3166" s="262"/>
      <c r="BR3166" s="270"/>
      <c r="BS3166" s="270"/>
      <c r="BT3166" s="270"/>
      <c r="BU3166" s="270"/>
      <c r="BV3166" s="270"/>
      <c r="BW3166" s="270"/>
      <c r="BX3166" s="256"/>
      <c r="BY3166" s="256"/>
      <c r="BZ3166" s="256"/>
      <c r="CA3166" s="267"/>
      <c r="CB3166" s="267"/>
      <c r="CC3166" s="274"/>
      <c r="CD3166" s="267"/>
      <c r="CE3166" s="267"/>
      <c r="CF3166" s="267"/>
      <c r="CG3166" s="267"/>
      <c r="CH3166" s="267"/>
      <c r="CI3166" s="267"/>
      <c r="CJ3166" s="267"/>
      <c r="CK3166" s="267"/>
      <c r="CL3166" s="265"/>
      <c r="CM3166" s="272"/>
      <c r="CN3166" s="264"/>
      <c r="CO3166" s="177"/>
      <c r="CP3166" s="226"/>
      <c r="CQ3166" s="226"/>
      <c r="CR3166" s="226"/>
      <c r="CS3166" s="178"/>
      <c r="CT3166" s="178"/>
      <c r="CU3166" s="178"/>
      <c r="CV3166" s="178"/>
      <c r="CW3166" s="178"/>
      <c r="CX3166" s="178"/>
      <c r="CY3166" s="178"/>
      <c r="CZ3166" s="178"/>
      <c r="DA3166" s="178"/>
    </row>
    <row r="3167" spans="1:105" s="120" customFormat="1" ht="15" customHeight="1">
      <c r="A3167" s="228"/>
      <c r="B3167" s="346"/>
      <c r="C3167" s="349"/>
      <c r="D3167" s="237"/>
      <c r="E3167" s="237"/>
      <c r="F3167" s="244"/>
      <c r="G3167" s="123">
        <v>3.9</v>
      </c>
      <c r="H3167" s="85"/>
      <c r="I3167" s="85"/>
      <c r="J3167" s="85"/>
      <c r="K3167" s="85"/>
      <c r="L3167" s="85"/>
      <c r="M3167" s="85"/>
      <c r="N3167" s="85"/>
      <c r="O3167" s="85"/>
      <c r="P3167" s="85"/>
      <c r="Q3167" s="85"/>
      <c r="R3167" s="85"/>
      <c r="S3167" s="85"/>
      <c r="T3167" s="85"/>
      <c r="U3167" s="85"/>
      <c r="V3167" s="85"/>
      <c r="W3167" s="85"/>
      <c r="X3167" s="85"/>
      <c r="Y3167" s="85"/>
      <c r="Z3167" s="85"/>
      <c r="AA3167" s="85"/>
      <c r="AB3167" s="85"/>
      <c r="AC3167" s="81"/>
      <c r="AD3167" s="81"/>
      <c r="AE3167" s="81"/>
      <c r="AF3167" s="81"/>
      <c r="AG3167" s="81"/>
      <c r="AH3167" s="81"/>
      <c r="AI3167" s="81"/>
      <c r="AJ3167" s="81"/>
      <c r="AK3167" s="81"/>
      <c r="AL3167" s="81"/>
      <c r="AM3167" s="240"/>
      <c r="AN3167" s="240"/>
      <c r="AO3167" s="240"/>
      <c r="AP3167" s="240"/>
      <c r="AQ3167" s="240"/>
      <c r="AR3167" s="240"/>
      <c r="AS3167" s="240"/>
      <c r="AT3167" s="256"/>
      <c r="AU3167" s="256"/>
      <c r="AV3167" s="259"/>
      <c r="AW3167" s="259"/>
      <c r="AX3167" s="256"/>
      <c r="AY3167" s="256"/>
      <c r="AZ3167" s="256"/>
      <c r="BA3167" s="256"/>
      <c r="BB3167" s="256"/>
      <c r="BC3167" s="256"/>
      <c r="BD3167" s="256"/>
      <c r="BE3167" s="256"/>
      <c r="BF3167" s="256"/>
      <c r="BG3167" s="256"/>
      <c r="BH3167" s="256"/>
      <c r="BI3167" s="256"/>
      <c r="BJ3167" s="256"/>
      <c r="BK3167" s="256"/>
      <c r="BL3167" s="262"/>
      <c r="BM3167" s="262"/>
      <c r="BN3167" s="262"/>
      <c r="BO3167" s="262"/>
      <c r="BP3167" s="262"/>
      <c r="BQ3167" s="262"/>
      <c r="BR3167" s="270"/>
      <c r="BS3167" s="270"/>
      <c r="BT3167" s="270"/>
      <c r="BU3167" s="270"/>
      <c r="BV3167" s="270"/>
      <c r="BW3167" s="270"/>
      <c r="BX3167" s="256"/>
      <c r="BY3167" s="256"/>
      <c r="BZ3167" s="256"/>
      <c r="CA3167" s="267"/>
      <c r="CB3167" s="267"/>
      <c r="CC3167" s="274"/>
      <c r="CD3167" s="267"/>
      <c r="CE3167" s="267"/>
      <c r="CF3167" s="267"/>
      <c r="CG3167" s="267"/>
      <c r="CH3167" s="267"/>
      <c r="CI3167" s="267"/>
      <c r="CJ3167" s="267"/>
      <c r="CK3167" s="267"/>
      <c r="CL3167" s="265"/>
      <c r="CM3167" s="272"/>
      <c r="CN3167" s="264"/>
      <c r="CO3167" s="177"/>
      <c r="CP3167" s="226"/>
      <c r="CQ3167" s="226"/>
      <c r="CR3167" s="226"/>
      <c r="CS3167" s="178"/>
      <c r="CT3167" s="178"/>
      <c r="CU3167" s="178"/>
      <c r="CV3167" s="178"/>
      <c r="CW3167" s="178"/>
      <c r="CX3167" s="178"/>
      <c r="CY3167" s="178"/>
      <c r="CZ3167" s="178"/>
      <c r="DA3167" s="178"/>
    </row>
    <row r="3168" spans="1:105" s="120" customFormat="1" ht="15" customHeight="1">
      <c r="A3168" s="229"/>
      <c r="B3168" s="347"/>
      <c r="C3168" s="350"/>
      <c r="D3168" s="238"/>
      <c r="E3168" s="238"/>
      <c r="F3168" s="245" t="s">
        <v>83</v>
      </c>
      <c r="G3168" s="246"/>
      <c r="H3168" s="82"/>
      <c r="I3168" s="82"/>
      <c r="J3168" s="82"/>
      <c r="K3168" s="82"/>
      <c r="L3168" s="82"/>
      <c r="M3168" s="82"/>
      <c r="N3168" s="82"/>
      <c r="O3168" s="82"/>
      <c r="P3168" s="82"/>
      <c r="Q3168" s="82"/>
      <c r="R3168" s="82"/>
      <c r="S3168" s="82"/>
      <c r="T3168" s="82"/>
      <c r="U3168" s="82"/>
      <c r="V3168" s="82"/>
      <c r="W3168" s="82"/>
      <c r="X3168" s="82"/>
      <c r="Y3168" s="82"/>
      <c r="Z3168" s="82"/>
      <c r="AA3168" s="82"/>
      <c r="AB3168" s="82"/>
      <c r="AC3168" s="35"/>
      <c r="AD3168" s="35"/>
      <c r="AE3168" s="35"/>
      <c r="AF3168" s="35"/>
      <c r="AG3168" s="35"/>
      <c r="AH3168" s="35"/>
      <c r="AI3168" s="35"/>
      <c r="AJ3168" s="35"/>
      <c r="AK3168" s="35"/>
      <c r="AL3168" s="35"/>
      <c r="AM3168" s="241"/>
      <c r="AN3168" s="241"/>
      <c r="AO3168" s="241"/>
      <c r="AP3168" s="241"/>
      <c r="AQ3168" s="241"/>
      <c r="AR3168" s="241"/>
      <c r="AS3168" s="241"/>
      <c r="AT3168" s="257"/>
      <c r="AU3168" s="257"/>
      <c r="AV3168" s="260"/>
      <c r="AW3168" s="260"/>
      <c r="AX3168" s="257"/>
      <c r="AY3168" s="257"/>
      <c r="AZ3168" s="257"/>
      <c r="BA3168" s="257"/>
      <c r="BB3168" s="257"/>
      <c r="BC3168" s="257"/>
      <c r="BD3168" s="257"/>
      <c r="BE3168" s="257"/>
      <c r="BF3168" s="257"/>
      <c r="BG3168" s="257"/>
      <c r="BH3168" s="257"/>
      <c r="BI3168" s="257"/>
      <c r="BJ3168" s="257"/>
      <c r="BK3168" s="257"/>
      <c r="BL3168" s="263"/>
      <c r="BM3168" s="263"/>
      <c r="BN3168" s="263"/>
      <c r="BO3168" s="263"/>
      <c r="BP3168" s="263"/>
      <c r="BQ3168" s="263"/>
      <c r="BR3168" s="271"/>
      <c r="BS3168" s="271"/>
      <c r="BT3168" s="271"/>
      <c r="BU3168" s="271"/>
      <c r="BV3168" s="271"/>
      <c r="BW3168" s="271"/>
      <c r="BX3168" s="257"/>
      <c r="BY3168" s="257"/>
      <c r="BZ3168" s="257"/>
      <c r="CA3168" s="268"/>
      <c r="CB3168" s="268"/>
      <c r="CC3168" s="275"/>
      <c r="CD3168" s="268"/>
      <c r="CE3168" s="268"/>
      <c r="CF3168" s="268"/>
      <c r="CG3168" s="268"/>
      <c r="CH3168" s="268"/>
      <c r="CI3168" s="268"/>
      <c r="CJ3168" s="268"/>
      <c r="CK3168" s="268"/>
      <c r="CL3168" s="265"/>
      <c r="CM3168" s="272"/>
      <c r="CN3168" s="264"/>
      <c r="CO3168" s="177"/>
      <c r="CP3168" s="226"/>
      <c r="CQ3168" s="226"/>
      <c r="CR3168" s="226"/>
      <c r="CS3168" s="178"/>
      <c r="CT3168" s="178"/>
      <c r="CU3168" s="178"/>
      <c r="CV3168" s="178"/>
      <c r="CW3168" s="178"/>
      <c r="CX3168" s="178"/>
      <c r="CY3168" s="178"/>
      <c r="CZ3168" s="178"/>
      <c r="DA3168" s="178"/>
    </row>
    <row r="3169" spans="1:105" s="120" customFormat="1" ht="15" customHeight="1">
      <c r="A3169" s="227">
        <f t="shared" si="1006"/>
        <v>392</v>
      </c>
      <c r="B3169" s="345" t="s">
        <v>575</v>
      </c>
      <c r="C3169" s="348" t="s">
        <v>580</v>
      </c>
      <c r="D3169" s="236">
        <v>44026</v>
      </c>
      <c r="E3169" s="236" t="s">
        <v>353</v>
      </c>
      <c r="F3169" s="253" t="s">
        <v>80</v>
      </c>
      <c r="G3169" s="254"/>
      <c r="H3169" s="82" t="s">
        <v>69</v>
      </c>
      <c r="I3169" s="82"/>
      <c r="J3169" s="82" t="s">
        <v>60</v>
      </c>
      <c r="K3169" s="82" t="s">
        <v>60</v>
      </c>
      <c r="L3169" s="82" t="s">
        <v>60</v>
      </c>
      <c r="M3169" s="82" t="s">
        <v>60</v>
      </c>
      <c r="N3169" s="82" t="s">
        <v>60</v>
      </c>
      <c r="O3169" s="82"/>
      <c r="P3169" s="82" t="s">
        <v>60</v>
      </c>
      <c r="Q3169" s="82" t="s">
        <v>60</v>
      </c>
      <c r="R3169" s="82" t="s">
        <v>60</v>
      </c>
      <c r="S3169" s="82" t="s">
        <v>631</v>
      </c>
      <c r="T3169" s="82" t="s">
        <v>60</v>
      </c>
      <c r="U3169" s="82" t="s">
        <v>60</v>
      </c>
      <c r="V3169" s="82"/>
      <c r="W3169" s="82" t="s">
        <v>61</v>
      </c>
      <c r="X3169" s="82" t="s">
        <v>61</v>
      </c>
      <c r="Y3169" s="82" t="s">
        <v>61</v>
      </c>
      <c r="Z3169" s="82" t="s">
        <v>61</v>
      </c>
      <c r="AA3169" s="82" t="s">
        <v>61</v>
      </c>
      <c r="AB3169" s="82" t="s">
        <v>61</v>
      </c>
      <c r="AC3169" s="82"/>
      <c r="AD3169" s="82" t="s">
        <v>61</v>
      </c>
      <c r="AE3169" s="82" t="s">
        <v>61</v>
      </c>
      <c r="AF3169" s="82" t="s">
        <v>61</v>
      </c>
      <c r="AG3169" s="82" t="s">
        <v>61</v>
      </c>
      <c r="AH3169" s="82" t="s">
        <v>61</v>
      </c>
      <c r="AI3169" s="82" t="s">
        <v>1471</v>
      </c>
      <c r="AJ3169" s="82"/>
      <c r="AK3169" s="82" t="s">
        <v>60</v>
      </c>
      <c r="AL3169" s="82" t="s">
        <v>60</v>
      </c>
      <c r="AM3169" s="239">
        <f>COUNTIF(H3169:AL3169,"PH")+COUNTIF(H3169:AL3169,"PH/L")+COUNTIF(H3169:AL3169,"PM")</f>
        <v>0</v>
      </c>
      <c r="AN3169" s="239">
        <f>COUNTIF(H3169:AL3169,"PD")+COUNTIF(H3169:AL3169,"PDD")+COUNTIF(H3169:AL3169,"P/DS")/2+COUNTIF(H3169:AL3169,"PMD")</f>
        <v>0</v>
      </c>
      <c r="AO3169" s="239">
        <f>COUNTIF(H3169:AL3169,"PN")+COUNTIF(H3169:AL3169,"P/NS")/2+COUNTIF(H3169:AL3169,"PH")+COUNTIF(H3169:AL3169,"PH/F")/2+COUNTIF(H3169:AL3169,"PH/L")/2+COUNTIF(H3169:AL3169,"PM")</f>
        <v>0</v>
      </c>
      <c r="AP3169" s="239">
        <f>COUNTIF(H3169:AL3169,"BH")+COUNTIF(H3169:AL3169,"AL/BL")+COUNTIF(H3169:AL3169,"UL/BL")+COUNTIF(H3169:AL3169,"BM")</f>
        <v>0</v>
      </c>
      <c r="AQ3169" s="239">
        <f>COUNTIF(H3169:AL3169,"DS")+COUNTIF(H3169:AL3169,"AL/DS")/2+COUNTIF(H3169:AL3169,"UL/DS")/2+COUNTIF(H3169:AL3169,"CT")+COUNTIF(H3169:AL3169,"MD")</f>
        <v>12.5</v>
      </c>
      <c r="AR3169" s="239">
        <f>COUNTIF(H3169:AL3169,"NS")+COUNTIF(H3169:AL3169,"AL/NS")/2+COUNTIF(H3169:AL3169,"UL/NS")/2+COUNTIF(H3169:AL3169,"BH")+COUNTIF(H3169:AL3169,"AL/BF")/2+COUNTIF(H3169:AL3169,"AL/BL")/2+COUNTIF(H3169:AL3169,"UL/BL")/2+COUNTIF(H3169:AL3169,"UL/BF")/2+COUNTIF(H3169:AL3169,"BM")</f>
        <v>11</v>
      </c>
      <c r="AS3169" s="239">
        <f>COUNTIF(H3169:AL3169,"AL")+COUNTIF(H3169:AL3169,"AL/DS")/2+COUNTIF(H3169:AL3169,"AL/NS")/2+COUNTIF(H3169:AL3169,"NH")+COUNTIF(H3169:AL3169,"SL")+COUNTIF(H3169:AL3169,"NHD")+COUNTIF(H3169:AL3169,"B")+COUNTIF(H3169:AL3169,"HL")+COUNTIF(H3169:AL3169,"AL/BF")/2+COUNTIF(H3169:AL3169,"AL/BL")/2</f>
        <v>1</v>
      </c>
      <c r="AT3169" s="255">
        <f>COUNTIF(H3169:AL3169,"PD")+COUNTIF(H3169:AL3169,"PN")+COUNTIF(H3169:AL3169,"P/DS")/2+COUNTIF(H3169:AL3169,"P/NS")/2+COUNTIF(H3169:AL3169,"DS")+COUNTIF(H3169:AL3169,"NS")+COUNTIF(H3169:AL3169,"AL")+COUNTIF(H3169:AL3169,"AL/DS")+COUNTIF(H3169:AL3169,"AL/NS")+COUNTIF(H3169:AL3169,"NH")+COUNTIF(H3169:AL3169,"SL")+COUNTIF(H3169:AL3169,"UL/DS")/2+COUNTIF(H3169:AL3169,"UL/NS")/2+COUNTIF(H3169:AL3169,"CT")+COUNTIF(H3169:AL3169,"NHD")+COUNTIF(H3169:AL3169,"PDD")+COUNTIF(H3169:AL3169,"B")+COUNTIF(H3169:AL3169,"HL")+COUNTIF(H3169:AL3169,"PH")+COUNTIF(H3169:AL3169,"BH")+COUNTIF(H3169:AL3169,"AL/BF")+COUNTIF(H3169:AL3169,"AL/BL")+COUNTIF(H3169:AL3169,"UL/BF")/2+COUNTIF(H3169:AL3169,"UL/BL")/2+COUNTIF(H3169:AL3169,"PH/F")/2+COUNTIF(H3169:AL3169,"PH/L")/2+COUNTIF(H3169:AL3169,"MD")+COUNTIF(H3169:AL3169,"PMD")+COUNTIF(H3169:AL3169,"PM")+COUNTIF(H3169:AL3169,"BM")</f>
        <v>24.5</v>
      </c>
      <c r="AU3169" s="255">
        <f>COUNTIF(H3169:AL3169,"P/DS")/2+COUNTIF(H3169:AL3169,"P/NS")/2+COUNTIF(H3169:AL3169,"IL")+COUNTIF(H3169:AL3169,"NL")+COUNTIF(H3169:AL3169,"UL")+COUNTIF(H3169:AL3169,"UL/DS")/2+COUNTIF(H3169:AL3169,"UL/NS")/2+COUNTIF(H3169:AL3169,"KT")+COUNTIF(H3169:AL3169,"UL/BF")/2+COUNTIF(H3169:AL3169,"UL/BL")/2+COUNTIF(H3169:AL3169,"PH/F")/2+COUNTIF(H3169:AL3169,"PH/L")/2+COUNTIF(H3169:AL3169,"NB")</f>
        <v>1.5</v>
      </c>
      <c r="AV3169" s="258">
        <f>COUNTIF(H3169:AL3169,"PN")+COUNTIF(H3169:AL3169,"TVD")+COUNTIF(H3169:AL3169,"PH")+COUNTIF(H3169:AL3169,"PM")+COUNTIF(H3169:AL3169,"PDD")-COUNTIFS(H3169:AL3169,"PN",H3176:AL3176,"&gt;=3")-COUNTIFS(H3169:AL3169,"PM",H3176:AL3176,"&gt;=3")</f>
        <v>0</v>
      </c>
      <c r="AW3169" s="258">
        <f>COUNTIF(H3169:AL3169,"NS")+COUNTIF(H3169:AL3169,"D")+COUNTIF(H3169:AL3169,"BH")+COUNTIF(H3169:AL3169,"NHD")+COUNTIF(H3169:AL3169,"BM")-COUNTIFS(H3169:AL3169,"NS",H3176:AL3176,"&gt;=3")-COUNTIFS(H3169:AL3169,"BH",H3176:AL3176,"&gt;=3")-COUNTIFS(H3169:AL3169,"BM",H3176:AL3176,"&gt;=3")</f>
        <v>11</v>
      </c>
      <c r="AX3169" s="255">
        <f>COUNTIF(H3169:AL3169,"AL")+COUNTIF(H3169:AL3169,"AL/DS")/2+COUNTIF(H3169:AL3169,"AL/NS")/2+COUNTIF(H3169:AL3169,"AL/BF")+COUNTIF(H3169:AL3169,"AL/BL")/2</f>
        <v>0</v>
      </c>
      <c r="AY3169" s="255">
        <f>COUNTIF(H3169:AL3169,"SL")</f>
        <v>0</v>
      </c>
      <c r="AZ3169" s="255">
        <f>COUNTIF(H3169:AL3169,"NH")</f>
        <v>1</v>
      </c>
      <c r="BA3169" s="255">
        <f>COUNTIF(H3169:AL3169,"HL")</f>
        <v>0</v>
      </c>
      <c r="BB3169" s="255">
        <f>COUNTIF(G3169:AL3169,"P/DS")/2+COUNTIF(G3169:AL3169,"P/NS")/2+COUNTIF(G3169:AL3169,"UL")+COUNTIF(G3169:AL3169,"UL/DS")/2+COUNTIF(G3169:AL3169,"UL/NS")/2+COUNTIF(G3169:AL3169,"UL/BL")/2+COUNTIF(G3169:AL3169,"UL/BF")/2+COUNTIF(G3169:AL3169,"PH/F")/2+COUNTIF(G3169:AL3169,"PH/L")/2</f>
        <v>0.5</v>
      </c>
      <c r="BC3169" s="255">
        <f>COUNTIF(H3169:AL3169,"NB")</f>
        <v>1</v>
      </c>
      <c r="BD3169" s="255">
        <f>COUNTIF(H3169:AL3169,"NL")</f>
        <v>0</v>
      </c>
      <c r="BE3169" s="255">
        <f>COUNTIF(H3169:AL3169,"IL")</f>
        <v>0</v>
      </c>
      <c r="BF3169" s="255">
        <f>COUNTIF(H3169:AL3169,"KT")</f>
        <v>0</v>
      </c>
      <c r="BG3169" s="255">
        <f>COUNTIF(H3169:AL3169,"L70")</f>
        <v>0</v>
      </c>
      <c r="BH3169" s="255">
        <f>COUNTIF(H3169:AL3169,"MD")</f>
        <v>0</v>
      </c>
      <c r="BI3169" s="255">
        <f>COUNTIF(H3169:AL3169,"PMD")</f>
        <v>0</v>
      </c>
      <c r="BJ3169" s="255">
        <f>COUNTIF(H3169:AL3169,"PM")</f>
        <v>0</v>
      </c>
      <c r="BK3169" s="255">
        <f>COUNTIF(H3169:AL3169,"BM")</f>
        <v>0</v>
      </c>
      <c r="BL3169" s="261">
        <f>SUMIF(H3169:AL3169,"PD",H3170:AL3170)+SUMIF(H3169:AL3169,"PN",H3170:AL3170)+SUMIF(H3169:AL3169,"P/DS",H3170:AL3170)+SUMIF(H3169:AL3169,"PN/F",H3170:AL3170)+SUMIF(H3169:AL3169,"PN/L",H3170:AL3170)+SUMIF(H3169:AL3169,"TV",H3170:AL3170)+SUMIF(H3169:AL3169,"TVD",H3170:AL3170)+SUMIF(H3169:AL3169,"PDD",H3170:AL3170)</f>
        <v>0</v>
      </c>
      <c r="BM3169" s="261">
        <f>SUMIF(H3169:AL3169,"PD",H3171:AL3171)+SUMIF(H3169:AL3169,"PN",H3171:AL3171)+SUMIF(H3169:AL3169,"P/DS",H3171:AL3171)+SUMIF(H3169:AL3169,"PN/F",H3171:AL3171)+SUMIF(H3169:AL3169,"PN/L",H3171:AL3171)+SUMIF(H3169:AL3169,"TV",H3171:AL3171)+SUMIF(H3169:AL3169,"TVD",H3171:AL3171)+SUMIF(H3169:AL3169,"PDD",H3171:AL3171)+SUMIF(H3169:AL3169,"PMD",H3171:AL3171)</f>
        <v>0</v>
      </c>
      <c r="BN3169" s="261">
        <f>SUMIF(H3169:AL3169,"PD",H3172:AL3172)+SUMIF(H3169:AL3169,"PN",H3172:AL3172)+SUMIF(H3169:AL3169,"P/DS",H3172:AL3172)+SUMIF(H3169:AL3169,"PN/F",H3172:AL3172)+SUMIF(H3169:AL3169,"PN/L",H3172:AL3172)+SUMIF(H3169:AL3169,"TV",H3172:AL3172)+SUMIF(H3169:AL3169,"TVD",H3172:AL3172)</f>
        <v>0</v>
      </c>
      <c r="BO3169" s="261">
        <f>SUMIF(H3169:AL3169,"PD",H3173:AL3173)+SUMIF(H3169:AL3169,"PN",H3173:AL3173)+SUMIF(H3169:AL3169,"P/DS",H3173:AL3173)+SUMIF(H3169:AL3169,"PN/F",H3173:AL3173)+SUMIF(H3169:AL3169,"PN/L",H3173:AL3173)+SUMIF(H3169:AL3169,"TV",H3173:AL3173)+SUMIF(H3169:AL3169,"TVD",H3173:AL3173)</f>
        <v>0</v>
      </c>
      <c r="BP3169" s="261">
        <f>SUMIF(H3169:AL3169,"PD",H3174:AL3174)+SUMIF(H3169:AL3169,"PN",H3174:AL3174)+SUMIF(H3169:AL3169,"P/DS",H3174:AL3174)+SUMIF(H3169:AL3169,"PN/F",H3174:AL3174)+SUMIF(H3169:AL3169,"PN/L",H3174:AL3174)+SUMIF(H3169:AL3169,"TV",H3174:AL3174)+SUMIF(H3169:AL3169,"TVD",H3174:AL3174)+SUMIF(H3169:AL3169,"PDD",H3174:AL3174)+SUMIF(H3169:AL3169,"PH",H3174:AL3174)+SUMIF(H3169:AL3169,"PM",H3174:AL3174)</f>
        <v>0</v>
      </c>
      <c r="BQ3169" s="261">
        <f>SUMIF(H3169:AL3169,"PD",H3175:AL3175)+SUMIF(H3169:AL3169,"PN",H3175:AL3175)+SUMIF(H3169:AL3169,"P/DS",H3175:AL3175)+SUMIF(H3169:AL3169,"PN/F",H3175:AL3175)+SUMIF(H3169:AL3169,"PN/L",H3175:AL3175)+SUMIF(H3169:AL3169,"TV",H3175:AL3175)+SUMIF(H3169:AL3169,"TVD",H3175:AL3175)+SUMIF(H3169:AL3169,"PDD",H3175:AL3175)+SUMIF(H3169:AL3169,"PH",H3175:AL3175)+SUMIF(H3169:AL3169,"PM",H3175:AL3175)</f>
        <v>0</v>
      </c>
      <c r="BR3169" s="269">
        <f>SUM(H3170:AL3170)-BL3169</f>
        <v>40</v>
      </c>
      <c r="BS3169" s="269">
        <f>SUM(H3171:AL3171)-BM3169</f>
        <v>12</v>
      </c>
      <c r="BT3169" s="269">
        <f>SUM(H3172:AL3172)-BN3169</f>
        <v>0</v>
      </c>
      <c r="BU3169" s="269">
        <f>SUM(H3173:AL3173)-BO3169</f>
        <v>0</v>
      </c>
      <c r="BV3169" s="269">
        <f>SUM(H3174:AL3174)-BP3169</f>
        <v>0</v>
      </c>
      <c r="BW3169" s="269">
        <f>SUM(H3175:AL3175)-BQ3169</f>
        <v>0</v>
      </c>
      <c r="BX3169" s="255">
        <f>SUMIF(H3169:AL3169,"PD",H3176:AL3176)+SUMIF(H3169:AL3169,"PN",H3176:AL3176)+SUMIF(H3169:AL3169,"P/DS",H3176:AL3176)+SUMIF(H3169:AL3169,"PN/F",H3176:AL3176)+SUMIF(H3169:AL3169,"PN/L",H3176:AL3176)</f>
        <v>0</v>
      </c>
      <c r="BY3169" s="255">
        <f>SUM(H3176:AL3176)-BX3169</f>
        <v>0</v>
      </c>
      <c r="BZ3169" s="255">
        <f t="shared" ref="BZ3169" si="1017">+SUM(BL3169:BW3176)</f>
        <v>52</v>
      </c>
      <c r="CA3169" s="266">
        <f>(COUNTIFS(H3169:AL3169,"PD",H3170:AL3170,"&gt;=2"))*0.5-IF(CN3169="VP",COUNTIFS($H$16:$AL$16,"SAT",H3169:AL3169,"PD",H3170:AL3170,"&gt;=2"))*0.5</f>
        <v>0</v>
      </c>
      <c r="CB3169" s="266">
        <f>(COUNTIFS(H3169:AL3169,"PN",H3171:AL3171,"&gt;=0.5",H3170:AL3170,"&gt;=1.5"))*0.5+COUNTIFS(H3169:AL3169,"PDD",H3171:AL3171,"&gt;=0.5",H3170:AL3170,"&gt;=1.5")*0.5</f>
        <v>0</v>
      </c>
      <c r="CC3169" s="273">
        <f>(COUNTIFS(H3169:AL3169,"TV",H3171:AL3171,"&gt;=10"))*0.5+(COUNTIFS(H3169:AL3169,"PMD",H3171:AL3171,"&gt;=2"))*0.5</f>
        <v>0</v>
      </c>
      <c r="CD3169" s="266">
        <f>(COUNTIFS(H3169:AL3169,"TVD",H3173:AL3173,"&gt;=6.5",H3171:AL3171,"&gt;=3.5"))*0.5</f>
        <v>0</v>
      </c>
      <c r="CE3169" s="266">
        <f>(COUNTIFS(H3169:AL3169,"PD",H3174:AL3174,"&gt;=10"))*0.5</f>
        <v>0</v>
      </c>
      <c r="CF3169" s="266">
        <f>(COUNTIFS(H3169:AL3169,"PDD",H3174:AL3174,"&gt;=3.5",H3175:AL3175,"&gt;=6.5")+COUNTIFS(H3169:AL3169,"PH",H3175:AL3175,"&gt;=0.5",H3174:AL3174,"&gt;=1.5")+COUNTIFS(H3169:AL3169,"PM",H3175:AL3175,"&gt;=0.5",H3174:AL3174,"&gt;=1.5"))*0.5</f>
        <v>0</v>
      </c>
      <c r="CG3169" s="266">
        <f>(COUNTIFS(H3169:AL3169,"DS",H3170:AL3170,"&gt;=2")+COUNTIFS(H3169:AL3169,"AL/DS",H3170:AL3170,"&gt;=2"))*0.5-IF(CN3169="VP",COUNTIFS($H$16:$AL$16,"SAT",H3169:AL3169,"DS",H3170:AL3170,"&gt;=2"))*0.5</f>
        <v>4.5</v>
      </c>
      <c r="CH3169" s="266">
        <f>(COUNTIFS(H3169:AL3169,"NS",H3171:AL3171,"&gt;=0.5",H3170:AL3170,"&gt;=1.5")+COUNTIFS(H3169:AL3169,"AL/NS",H3171:AL3171,"&gt;=0.5",H3170:AL3170,"&gt;=1.5")+COUNTIFS(H3169:AL3169,"NHD",H3171:AL3171,"&gt;=4.5",H3174:AL3174,"&gt;=2",H3170:AL3170,"&gt;=1.5"))*0.5</f>
        <v>4</v>
      </c>
      <c r="CI3169" s="266">
        <f>(COUNTIF(H3171:AL3171,"&gt;=10")+COUNTIFS(H3169:AL3169,"MD",H3171:AL3171,"&gt;=2")-COUNTIFS(H3169:AL3169,"TV",H3171:AL3171,"&gt;=10"))*0.5</f>
        <v>0</v>
      </c>
      <c r="CJ3169" s="266">
        <f>(COUNTIFS(H3169:AL3169,"D",H3173:AL3173,"&gt;=6.5",H3171:AL3171,"&gt;=3.5"))*0.5</f>
        <v>0</v>
      </c>
      <c r="CK3169" s="266">
        <f>(COUNTIF(H3174:AL3174,"&gt;=10")-COUNTIFS(H3169:AL3169,"PD",H3174:AL3174,"&gt;=10"))*0.5</f>
        <v>0</v>
      </c>
      <c r="CL3169" s="265">
        <f>(COUNTIFS(H3169:AL3169,"NHD",H3174:AL3174,"&gt;=3.5",H3175:AL3175,"&gt;=6.5")+COUNTIFS(H3169:AL3169,"BH",H3174:AL3174,"&gt;=1.5",H3175:AL3175,"&gt;=0.5")+COUNTIFS(H3169:AL3169,"BM",H3174:AL3174,"&gt;=1.5",H3175:AL3175,"&gt;=0.5")+COUNTIFS(H3169:AL3169,"D",H3174:AL3174,"&gt;=1.5",H3175:AL3175,"&gt;=0.5"))*0.5</f>
        <v>0</v>
      </c>
      <c r="CM3169" s="272"/>
      <c r="CN3169" s="264" t="s">
        <v>723</v>
      </c>
      <c r="CO3169" s="177">
        <f t="shared" ref="CO3169" si="1018">+AM3169+AN3169+AO3169+AP3169+AQ3169+AR3169+AS3169+AU3169+BG3169</f>
        <v>26</v>
      </c>
      <c r="CP3169" s="225">
        <f>+SUM(I3170:I3175)-I3176</f>
        <v>0</v>
      </c>
      <c r="CQ3169" s="225">
        <f>+SUM(J3170:J3175)-J3176</f>
        <v>4.5</v>
      </c>
      <c r="CR3169" s="225">
        <f>+SUM(K3170:K3175)-K3176</f>
        <v>2.5</v>
      </c>
      <c r="CS3169" s="178"/>
      <c r="CT3169" s="178"/>
      <c r="CU3169" s="178"/>
      <c r="CV3169" s="178"/>
      <c r="CW3169" s="178"/>
      <c r="CX3169" s="178"/>
      <c r="CY3169" s="178"/>
      <c r="CZ3169" s="178"/>
      <c r="DA3169" s="178"/>
    </row>
    <row r="3170" spans="1:105" s="120" customFormat="1" ht="15" customHeight="1">
      <c r="A3170" s="228"/>
      <c r="B3170" s="346"/>
      <c r="C3170" s="349"/>
      <c r="D3170" s="237"/>
      <c r="E3170" s="237"/>
      <c r="F3170" s="242" t="s">
        <v>82</v>
      </c>
      <c r="G3170" s="121">
        <v>1.5</v>
      </c>
      <c r="H3170" s="83"/>
      <c r="I3170" s="83"/>
      <c r="J3170" s="83">
        <v>4.5</v>
      </c>
      <c r="K3170" s="83">
        <v>2.5</v>
      </c>
      <c r="L3170" s="83">
        <v>2.5</v>
      </c>
      <c r="M3170" s="83">
        <v>0</v>
      </c>
      <c r="N3170" s="83">
        <v>2.5</v>
      </c>
      <c r="O3170" s="83"/>
      <c r="P3170" s="83">
        <v>0</v>
      </c>
      <c r="Q3170" s="83">
        <v>2.5</v>
      </c>
      <c r="R3170" s="83">
        <v>0</v>
      </c>
      <c r="S3170" s="83">
        <v>0</v>
      </c>
      <c r="T3170" s="83">
        <v>2.5</v>
      </c>
      <c r="U3170" s="83">
        <v>2.5</v>
      </c>
      <c r="V3170" s="83"/>
      <c r="W3170" s="83">
        <v>2</v>
      </c>
      <c r="X3170" s="83">
        <v>2</v>
      </c>
      <c r="Y3170" s="83">
        <v>2</v>
      </c>
      <c r="Z3170" s="83">
        <v>2</v>
      </c>
      <c r="AA3170" s="83">
        <v>2</v>
      </c>
      <c r="AB3170" s="83"/>
      <c r="AC3170" s="79"/>
      <c r="AD3170" s="79"/>
      <c r="AE3170" s="79">
        <v>2</v>
      </c>
      <c r="AF3170" s="79"/>
      <c r="AG3170" s="79">
        <v>2</v>
      </c>
      <c r="AH3170" s="79">
        <v>2</v>
      </c>
      <c r="AI3170" s="79"/>
      <c r="AJ3170" s="79"/>
      <c r="AK3170" s="79">
        <v>2</v>
      </c>
      <c r="AL3170" s="79">
        <v>2.5</v>
      </c>
      <c r="AM3170" s="240"/>
      <c r="AN3170" s="240"/>
      <c r="AO3170" s="240"/>
      <c r="AP3170" s="240"/>
      <c r="AQ3170" s="240"/>
      <c r="AR3170" s="240"/>
      <c r="AS3170" s="240"/>
      <c r="AT3170" s="256"/>
      <c r="AU3170" s="256"/>
      <c r="AV3170" s="259"/>
      <c r="AW3170" s="259"/>
      <c r="AX3170" s="256"/>
      <c r="AY3170" s="256"/>
      <c r="AZ3170" s="256"/>
      <c r="BA3170" s="256"/>
      <c r="BB3170" s="256"/>
      <c r="BC3170" s="256"/>
      <c r="BD3170" s="256"/>
      <c r="BE3170" s="256"/>
      <c r="BF3170" s="256"/>
      <c r="BG3170" s="256"/>
      <c r="BH3170" s="256"/>
      <c r="BI3170" s="256"/>
      <c r="BJ3170" s="256"/>
      <c r="BK3170" s="256"/>
      <c r="BL3170" s="262"/>
      <c r="BM3170" s="262"/>
      <c r="BN3170" s="262"/>
      <c r="BO3170" s="262"/>
      <c r="BP3170" s="262"/>
      <c r="BQ3170" s="262"/>
      <c r="BR3170" s="270"/>
      <c r="BS3170" s="270"/>
      <c r="BT3170" s="270"/>
      <c r="BU3170" s="270"/>
      <c r="BV3170" s="270"/>
      <c r="BW3170" s="270"/>
      <c r="BX3170" s="256"/>
      <c r="BY3170" s="256"/>
      <c r="BZ3170" s="256"/>
      <c r="CA3170" s="267"/>
      <c r="CB3170" s="267"/>
      <c r="CC3170" s="274"/>
      <c r="CD3170" s="267"/>
      <c r="CE3170" s="267"/>
      <c r="CF3170" s="267"/>
      <c r="CG3170" s="267"/>
      <c r="CH3170" s="267"/>
      <c r="CI3170" s="267"/>
      <c r="CJ3170" s="267"/>
      <c r="CK3170" s="267"/>
      <c r="CL3170" s="265"/>
      <c r="CM3170" s="272"/>
      <c r="CN3170" s="264"/>
      <c r="CO3170" s="177"/>
      <c r="CP3170" s="226"/>
      <c r="CQ3170" s="226"/>
      <c r="CR3170" s="226"/>
      <c r="CS3170" s="178"/>
      <c r="CT3170" s="178"/>
      <c r="CU3170" s="178"/>
      <c r="CV3170" s="178"/>
      <c r="CW3170" s="178"/>
      <c r="CX3170" s="178"/>
      <c r="CY3170" s="178"/>
      <c r="CZ3170" s="178"/>
      <c r="DA3170" s="178"/>
    </row>
    <row r="3171" spans="1:105" s="120" customFormat="1" ht="15" customHeight="1">
      <c r="A3171" s="228"/>
      <c r="B3171" s="346"/>
      <c r="C3171" s="349"/>
      <c r="D3171" s="237"/>
      <c r="E3171" s="237"/>
      <c r="F3171" s="243"/>
      <c r="G3171" s="122">
        <v>2</v>
      </c>
      <c r="H3171" s="84"/>
      <c r="I3171" s="84"/>
      <c r="J3171" s="84"/>
      <c r="K3171" s="84"/>
      <c r="L3171" s="84"/>
      <c r="M3171" s="84"/>
      <c r="N3171" s="84"/>
      <c r="O3171" s="84">
        <v>8</v>
      </c>
      <c r="P3171" s="84"/>
      <c r="Q3171" s="84"/>
      <c r="R3171" s="84"/>
      <c r="S3171" s="84"/>
      <c r="T3171" s="84"/>
      <c r="U3171" s="84"/>
      <c r="V3171" s="84"/>
      <c r="W3171" s="84">
        <v>0.5</v>
      </c>
      <c r="X3171" s="84">
        <v>0.5</v>
      </c>
      <c r="Y3171" s="84">
        <v>0.5</v>
      </c>
      <c r="Z3171" s="84">
        <v>0.5</v>
      </c>
      <c r="AA3171" s="84">
        <v>0.5</v>
      </c>
      <c r="AB3171" s="84"/>
      <c r="AC3171" s="80"/>
      <c r="AD3171" s="80"/>
      <c r="AE3171" s="80">
        <v>0.5</v>
      </c>
      <c r="AF3171" s="80"/>
      <c r="AG3171" s="80">
        <v>0.5</v>
      </c>
      <c r="AH3171" s="80">
        <v>0.5</v>
      </c>
      <c r="AI3171" s="80"/>
      <c r="AJ3171" s="80"/>
      <c r="AK3171" s="80"/>
      <c r="AL3171" s="80"/>
      <c r="AM3171" s="240"/>
      <c r="AN3171" s="240"/>
      <c r="AO3171" s="240"/>
      <c r="AP3171" s="240"/>
      <c r="AQ3171" s="240"/>
      <c r="AR3171" s="240"/>
      <c r="AS3171" s="240"/>
      <c r="AT3171" s="256"/>
      <c r="AU3171" s="256"/>
      <c r="AV3171" s="259"/>
      <c r="AW3171" s="259"/>
      <c r="AX3171" s="256"/>
      <c r="AY3171" s="256"/>
      <c r="AZ3171" s="256"/>
      <c r="BA3171" s="256"/>
      <c r="BB3171" s="256"/>
      <c r="BC3171" s="256"/>
      <c r="BD3171" s="256"/>
      <c r="BE3171" s="256"/>
      <c r="BF3171" s="256"/>
      <c r="BG3171" s="256"/>
      <c r="BH3171" s="256"/>
      <c r="BI3171" s="256"/>
      <c r="BJ3171" s="256"/>
      <c r="BK3171" s="256"/>
      <c r="BL3171" s="262"/>
      <c r="BM3171" s="262"/>
      <c r="BN3171" s="262"/>
      <c r="BO3171" s="262"/>
      <c r="BP3171" s="262"/>
      <c r="BQ3171" s="262"/>
      <c r="BR3171" s="270"/>
      <c r="BS3171" s="270"/>
      <c r="BT3171" s="270"/>
      <c r="BU3171" s="270"/>
      <c r="BV3171" s="270"/>
      <c r="BW3171" s="270"/>
      <c r="BX3171" s="256"/>
      <c r="BY3171" s="256"/>
      <c r="BZ3171" s="256"/>
      <c r="CA3171" s="267"/>
      <c r="CB3171" s="267"/>
      <c r="CC3171" s="274"/>
      <c r="CD3171" s="267"/>
      <c r="CE3171" s="267"/>
      <c r="CF3171" s="267"/>
      <c r="CG3171" s="267"/>
      <c r="CH3171" s="267"/>
      <c r="CI3171" s="267"/>
      <c r="CJ3171" s="267"/>
      <c r="CK3171" s="267"/>
      <c r="CL3171" s="265"/>
      <c r="CM3171" s="272"/>
      <c r="CN3171" s="264"/>
      <c r="CO3171" s="177"/>
      <c r="CP3171" s="226"/>
      <c r="CQ3171" s="226"/>
      <c r="CR3171" s="226"/>
      <c r="CS3171" s="178"/>
      <c r="CT3171" s="178"/>
      <c r="CU3171" s="178"/>
      <c r="CV3171" s="178"/>
      <c r="CW3171" s="178"/>
      <c r="CX3171" s="178"/>
      <c r="CY3171" s="178"/>
      <c r="CZ3171" s="178"/>
      <c r="DA3171" s="178"/>
    </row>
    <row r="3172" spans="1:105" s="120" customFormat="1" ht="15" customHeight="1">
      <c r="A3172" s="228"/>
      <c r="B3172" s="346"/>
      <c r="C3172" s="349"/>
      <c r="D3172" s="237"/>
      <c r="E3172" s="237"/>
      <c r="F3172" s="243"/>
      <c r="G3172" s="122">
        <v>2.1</v>
      </c>
      <c r="H3172" s="84"/>
      <c r="I3172" s="84"/>
      <c r="J3172" s="84"/>
      <c r="K3172" s="84"/>
      <c r="L3172" s="84"/>
      <c r="M3172" s="84"/>
      <c r="N3172" s="84"/>
      <c r="O3172" s="84"/>
      <c r="P3172" s="84"/>
      <c r="Q3172" s="84"/>
      <c r="R3172" s="84"/>
      <c r="S3172" s="84"/>
      <c r="T3172" s="84"/>
      <c r="U3172" s="84"/>
      <c r="V3172" s="84"/>
      <c r="W3172" s="84"/>
      <c r="X3172" s="84"/>
      <c r="Y3172" s="84"/>
      <c r="Z3172" s="84"/>
      <c r="AA3172" s="84"/>
      <c r="AB3172" s="84"/>
      <c r="AC3172" s="80"/>
      <c r="AD3172" s="80"/>
      <c r="AE3172" s="80"/>
      <c r="AF3172" s="80"/>
      <c r="AG3172" s="80"/>
      <c r="AH3172" s="80"/>
      <c r="AI3172" s="80"/>
      <c r="AJ3172" s="80"/>
      <c r="AK3172" s="80"/>
      <c r="AL3172" s="80"/>
      <c r="AM3172" s="240"/>
      <c r="AN3172" s="240"/>
      <c r="AO3172" s="240"/>
      <c r="AP3172" s="240"/>
      <c r="AQ3172" s="240"/>
      <c r="AR3172" s="240"/>
      <c r="AS3172" s="240"/>
      <c r="AT3172" s="256"/>
      <c r="AU3172" s="256"/>
      <c r="AV3172" s="259"/>
      <c r="AW3172" s="259"/>
      <c r="AX3172" s="256"/>
      <c r="AY3172" s="256"/>
      <c r="AZ3172" s="256"/>
      <c r="BA3172" s="256"/>
      <c r="BB3172" s="256"/>
      <c r="BC3172" s="256"/>
      <c r="BD3172" s="256"/>
      <c r="BE3172" s="256"/>
      <c r="BF3172" s="256"/>
      <c r="BG3172" s="256"/>
      <c r="BH3172" s="256"/>
      <c r="BI3172" s="256"/>
      <c r="BJ3172" s="256"/>
      <c r="BK3172" s="256"/>
      <c r="BL3172" s="262"/>
      <c r="BM3172" s="262"/>
      <c r="BN3172" s="262"/>
      <c r="BO3172" s="262"/>
      <c r="BP3172" s="262"/>
      <c r="BQ3172" s="262"/>
      <c r="BR3172" s="270"/>
      <c r="BS3172" s="270"/>
      <c r="BT3172" s="270"/>
      <c r="BU3172" s="270"/>
      <c r="BV3172" s="270"/>
      <c r="BW3172" s="270"/>
      <c r="BX3172" s="256"/>
      <c r="BY3172" s="256"/>
      <c r="BZ3172" s="256"/>
      <c r="CA3172" s="267"/>
      <c r="CB3172" s="267"/>
      <c r="CC3172" s="274"/>
      <c r="CD3172" s="267"/>
      <c r="CE3172" s="267"/>
      <c r="CF3172" s="267"/>
      <c r="CG3172" s="267"/>
      <c r="CH3172" s="267"/>
      <c r="CI3172" s="267"/>
      <c r="CJ3172" s="267"/>
      <c r="CK3172" s="267"/>
      <c r="CL3172" s="265"/>
      <c r="CM3172" s="272"/>
      <c r="CN3172" s="264"/>
      <c r="CO3172" s="177"/>
      <c r="CP3172" s="226"/>
      <c r="CQ3172" s="226"/>
      <c r="CR3172" s="226"/>
      <c r="CS3172" s="178"/>
      <c r="CT3172" s="178"/>
      <c r="CU3172" s="178"/>
      <c r="CV3172" s="178"/>
      <c r="CW3172" s="178"/>
      <c r="CX3172" s="178"/>
      <c r="CY3172" s="178"/>
      <c r="CZ3172" s="178"/>
      <c r="DA3172" s="178"/>
    </row>
    <row r="3173" spans="1:105" s="120" customFormat="1" ht="15" customHeight="1">
      <c r="A3173" s="228"/>
      <c r="B3173" s="346"/>
      <c r="C3173" s="349"/>
      <c r="D3173" s="237"/>
      <c r="E3173" s="237"/>
      <c r="F3173" s="243"/>
      <c r="G3173" s="122">
        <v>2.7</v>
      </c>
      <c r="H3173" s="84"/>
      <c r="I3173" s="84"/>
      <c r="J3173" s="84"/>
      <c r="K3173" s="84"/>
      <c r="L3173" s="84"/>
      <c r="M3173" s="84"/>
      <c r="N3173" s="84"/>
      <c r="O3173" s="84"/>
      <c r="P3173" s="84"/>
      <c r="Q3173" s="84"/>
      <c r="R3173" s="84"/>
      <c r="S3173" s="84"/>
      <c r="T3173" s="84"/>
      <c r="U3173" s="84"/>
      <c r="V3173" s="84"/>
      <c r="W3173" s="84"/>
      <c r="X3173" s="84"/>
      <c r="Y3173" s="84"/>
      <c r="Z3173" s="84"/>
      <c r="AA3173" s="84"/>
      <c r="AB3173" s="84"/>
      <c r="AC3173" s="80"/>
      <c r="AD3173" s="80"/>
      <c r="AE3173" s="80"/>
      <c r="AF3173" s="80"/>
      <c r="AG3173" s="80"/>
      <c r="AH3173" s="80"/>
      <c r="AI3173" s="80"/>
      <c r="AJ3173" s="80"/>
      <c r="AK3173" s="80"/>
      <c r="AL3173" s="80"/>
      <c r="AM3173" s="240"/>
      <c r="AN3173" s="240"/>
      <c r="AO3173" s="240"/>
      <c r="AP3173" s="240"/>
      <c r="AQ3173" s="240"/>
      <c r="AR3173" s="240"/>
      <c r="AS3173" s="240"/>
      <c r="AT3173" s="256"/>
      <c r="AU3173" s="256"/>
      <c r="AV3173" s="259"/>
      <c r="AW3173" s="259"/>
      <c r="AX3173" s="256"/>
      <c r="AY3173" s="256"/>
      <c r="AZ3173" s="256"/>
      <c r="BA3173" s="256"/>
      <c r="BB3173" s="256"/>
      <c r="BC3173" s="256"/>
      <c r="BD3173" s="256"/>
      <c r="BE3173" s="256"/>
      <c r="BF3173" s="256"/>
      <c r="BG3173" s="256"/>
      <c r="BH3173" s="256"/>
      <c r="BI3173" s="256"/>
      <c r="BJ3173" s="256"/>
      <c r="BK3173" s="256"/>
      <c r="BL3173" s="262"/>
      <c r="BM3173" s="262"/>
      <c r="BN3173" s="262"/>
      <c r="BO3173" s="262"/>
      <c r="BP3173" s="262"/>
      <c r="BQ3173" s="262"/>
      <c r="BR3173" s="270"/>
      <c r="BS3173" s="270"/>
      <c r="BT3173" s="270"/>
      <c r="BU3173" s="270"/>
      <c r="BV3173" s="270"/>
      <c r="BW3173" s="270"/>
      <c r="BX3173" s="256"/>
      <c r="BY3173" s="256"/>
      <c r="BZ3173" s="256"/>
      <c r="CA3173" s="267"/>
      <c r="CB3173" s="267"/>
      <c r="CC3173" s="274"/>
      <c r="CD3173" s="267"/>
      <c r="CE3173" s="267"/>
      <c r="CF3173" s="267"/>
      <c r="CG3173" s="267"/>
      <c r="CH3173" s="267"/>
      <c r="CI3173" s="267"/>
      <c r="CJ3173" s="267"/>
      <c r="CK3173" s="267"/>
      <c r="CL3173" s="265"/>
      <c r="CM3173" s="272"/>
      <c r="CN3173" s="264"/>
      <c r="CO3173" s="177"/>
      <c r="CP3173" s="226"/>
      <c r="CQ3173" s="226"/>
      <c r="CR3173" s="226"/>
      <c r="CS3173" s="178"/>
      <c r="CT3173" s="178"/>
      <c r="CU3173" s="178"/>
      <c r="CV3173" s="178"/>
      <c r="CW3173" s="178"/>
      <c r="CX3173" s="178"/>
      <c r="CY3173" s="178"/>
      <c r="CZ3173" s="178"/>
      <c r="DA3173" s="178"/>
    </row>
    <row r="3174" spans="1:105" s="120" customFormat="1" ht="15" customHeight="1">
      <c r="A3174" s="228"/>
      <c r="B3174" s="346"/>
      <c r="C3174" s="349"/>
      <c r="D3174" s="237"/>
      <c r="E3174" s="237"/>
      <c r="F3174" s="243"/>
      <c r="G3174" s="122">
        <v>3</v>
      </c>
      <c r="H3174" s="84"/>
      <c r="I3174" s="84"/>
      <c r="J3174" s="84"/>
      <c r="K3174" s="84"/>
      <c r="L3174" s="84"/>
      <c r="M3174" s="84"/>
      <c r="N3174" s="84"/>
      <c r="O3174" s="84"/>
      <c r="P3174" s="84"/>
      <c r="Q3174" s="84"/>
      <c r="R3174" s="84"/>
      <c r="S3174" s="84"/>
      <c r="T3174" s="84"/>
      <c r="U3174" s="84"/>
      <c r="V3174" s="84"/>
      <c r="W3174" s="84"/>
      <c r="X3174" s="84"/>
      <c r="Y3174" s="84"/>
      <c r="Z3174" s="84"/>
      <c r="AA3174" s="84"/>
      <c r="AB3174" s="84"/>
      <c r="AC3174" s="80"/>
      <c r="AD3174" s="80"/>
      <c r="AE3174" s="80"/>
      <c r="AF3174" s="80"/>
      <c r="AG3174" s="80"/>
      <c r="AH3174" s="80"/>
      <c r="AI3174" s="80"/>
      <c r="AJ3174" s="80"/>
      <c r="AK3174" s="80"/>
      <c r="AL3174" s="80"/>
      <c r="AM3174" s="240"/>
      <c r="AN3174" s="240"/>
      <c r="AO3174" s="240"/>
      <c r="AP3174" s="240"/>
      <c r="AQ3174" s="240"/>
      <c r="AR3174" s="240"/>
      <c r="AS3174" s="240"/>
      <c r="AT3174" s="256"/>
      <c r="AU3174" s="256"/>
      <c r="AV3174" s="259"/>
      <c r="AW3174" s="259"/>
      <c r="AX3174" s="256"/>
      <c r="AY3174" s="256"/>
      <c r="AZ3174" s="256"/>
      <c r="BA3174" s="256"/>
      <c r="BB3174" s="256"/>
      <c r="BC3174" s="256"/>
      <c r="BD3174" s="256"/>
      <c r="BE3174" s="256"/>
      <c r="BF3174" s="256"/>
      <c r="BG3174" s="256"/>
      <c r="BH3174" s="256"/>
      <c r="BI3174" s="256"/>
      <c r="BJ3174" s="256"/>
      <c r="BK3174" s="256"/>
      <c r="BL3174" s="262"/>
      <c r="BM3174" s="262"/>
      <c r="BN3174" s="262"/>
      <c r="BO3174" s="262"/>
      <c r="BP3174" s="262"/>
      <c r="BQ3174" s="262"/>
      <c r="BR3174" s="270"/>
      <c r="BS3174" s="270"/>
      <c r="BT3174" s="270"/>
      <c r="BU3174" s="270"/>
      <c r="BV3174" s="270"/>
      <c r="BW3174" s="270"/>
      <c r="BX3174" s="256"/>
      <c r="BY3174" s="256"/>
      <c r="BZ3174" s="256"/>
      <c r="CA3174" s="267"/>
      <c r="CB3174" s="267"/>
      <c r="CC3174" s="274"/>
      <c r="CD3174" s="267"/>
      <c r="CE3174" s="267"/>
      <c r="CF3174" s="267"/>
      <c r="CG3174" s="267"/>
      <c r="CH3174" s="267"/>
      <c r="CI3174" s="267"/>
      <c r="CJ3174" s="267"/>
      <c r="CK3174" s="267"/>
      <c r="CL3174" s="265"/>
      <c r="CM3174" s="272"/>
      <c r="CN3174" s="264"/>
      <c r="CO3174" s="177"/>
      <c r="CP3174" s="226"/>
      <c r="CQ3174" s="226"/>
      <c r="CR3174" s="226"/>
      <c r="CS3174" s="178"/>
      <c r="CT3174" s="178"/>
      <c r="CU3174" s="178"/>
      <c r="CV3174" s="178"/>
      <c r="CW3174" s="178"/>
      <c r="CX3174" s="178"/>
      <c r="CY3174" s="178"/>
      <c r="CZ3174" s="178"/>
      <c r="DA3174" s="178"/>
    </row>
    <row r="3175" spans="1:105" s="120" customFormat="1" ht="15" customHeight="1">
      <c r="A3175" s="228"/>
      <c r="B3175" s="346"/>
      <c r="C3175" s="349"/>
      <c r="D3175" s="237"/>
      <c r="E3175" s="237"/>
      <c r="F3175" s="244"/>
      <c r="G3175" s="123">
        <v>3.9</v>
      </c>
      <c r="H3175" s="85"/>
      <c r="I3175" s="85"/>
      <c r="J3175" s="85"/>
      <c r="K3175" s="85"/>
      <c r="L3175" s="85"/>
      <c r="M3175" s="85"/>
      <c r="N3175" s="85"/>
      <c r="O3175" s="85"/>
      <c r="P3175" s="85"/>
      <c r="Q3175" s="85"/>
      <c r="R3175" s="85"/>
      <c r="S3175" s="85"/>
      <c r="T3175" s="85"/>
      <c r="U3175" s="85"/>
      <c r="V3175" s="85"/>
      <c r="W3175" s="85"/>
      <c r="X3175" s="85"/>
      <c r="Y3175" s="85"/>
      <c r="Z3175" s="85"/>
      <c r="AA3175" s="85"/>
      <c r="AB3175" s="85"/>
      <c r="AC3175" s="81"/>
      <c r="AD3175" s="81"/>
      <c r="AE3175" s="81"/>
      <c r="AF3175" s="81"/>
      <c r="AG3175" s="81"/>
      <c r="AH3175" s="81"/>
      <c r="AI3175" s="81"/>
      <c r="AJ3175" s="81"/>
      <c r="AK3175" s="81"/>
      <c r="AL3175" s="81"/>
      <c r="AM3175" s="240"/>
      <c r="AN3175" s="240"/>
      <c r="AO3175" s="240"/>
      <c r="AP3175" s="240"/>
      <c r="AQ3175" s="240"/>
      <c r="AR3175" s="240"/>
      <c r="AS3175" s="240"/>
      <c r="AT3175" s="256"/>
      <c r="AU3175" s="256"/>
      <c r="AV3175" s="259"/>
      <c r="AW3175" s="259"/>
      <c r="AX3175" s="256"/>
      <c r="AY3175" s="256"/>
      <c r="AZ3175" s="256"/>
      <c r="BA3175" s="256"/>
      <c r="BB3175" s="256"/>
      <c r="BC3175" s="256"/>
      <c r="BD3175" s="256"/>
      <c r="BE3175" s="256"/>
      <c r="BF3175" s="256"/>
      <c r="BG3175" s="256"/>
      <c r="BH3175" s="256"/>
      <c r="BI3175" s="256"/>
      <c r="BJ3175" s="256"/>
      <c r="BK3175" s="256"/>
      <c r="BL3175" s="262"/>
      <c r="BM3175" s="262"/>
      <c r="BN3175" s="262"/>
      <c r="BO3175" s="262"/>
      <c r="BP3175" s="262"/>
      <c r="BQ3175" s="262"/>
      <c r="BR3175" s="270"/>
      <c r="BS3175" s="270"/>
      <c r="BT3175" s="270"/>
      <c r="BU3175" s="270"/>
      <c r="BV3175" s="270"/>
      <c r="BW3175" s="270"/>
      <c r="BX3175" s="256"/>
      <c r="BY3175" s="256"/>
      <c r="BZ3175" s="256"/>
      <c r="CA3175" s="267"/>
      <c r="CB3175" s="267"/>
      <c r="CC3175" s="274"/>
      <c r="CD3175" s="267"/>
      <c r="CE3175" s="267"/>
      <c r="CF3175" s="267"/>
      <c r="CG3175" s="267"/>
      <c r="CH3175" s="267"/>
      <c r="CI3175" s="267"/>
      <c r="CJ3175" s="267"/>
      <c r="CK3175" s="267"/>
      <c r="CL3175" s="265"/>
      <c r="CM3175" s="272"/>
      <c r="CN3175" s="264"/>
      <c r="CO3175" s="177"/>
      <c r="CP3175" s="226"/>
      <c r="CQ3175" s="226"/>
      <c r="CR3175" s="226"/>
      <c r="CS3175" s="178"/>
      <c r="CT3175" s="178"/>
      <c r="CU3175" s="178"/>
      <c r="CV3175" s="178"/>
      <c r="CW3175" s="178"/>
      <c r="CX3175" s="178"/>
      <c r="CY3175" s="178"/>
      <c r="CZ3175" s="178"/>
      <c r="DA3175" s="178"/>
    </row>
    <row r="3176" spans="1:105" s="120" customFormat="1" ht="15" customHeight="1">
      <c r="A3176" s="229"/>
      <c r="B3176" s="347"/>
      <c r="C3176" s="350"/>
      <c r="D3176" s="238"/>
      <c r="E3176" s="238"/>
      <c r="F3176" s="245" t="s">
        <v>83</v>
      </c>
      <c r="G3176" s="246"/>
      <c r="H3176" s="82"/>
      <c r="I3176" s="82"/>
      <c r="J3176" s="82"/>
      <c r="K3176" s="82"/>
      <c r="L3176" s="82"/>
      <c r="M3176" s="82"/>
      <c r="N3176" s="82"/>
      <c r="O3176" s="82"/>
      <c r="P3176" s="82"/>
      <c r="Q3176" s="82"/>
      <c r="R3176" s="82"/>
      <c r="S3176" s="82"/>
      <c r="T3176" s="82"/>
      <c r="U3176" s="82"/>
      <c r="V3176" s="82"/>
      <c r="W3176" s="82"/>
      <c r="X3176" s="82"/>
      <c r="Y3176" s="82"/>
      <c r="Z3176" s="82"/>
      <c r="AA3176" s="82"/>
      <c r="AB3176" s="82"/>
      <c r="AC3176" s="35"/>
      <c r="AD3176" s="35"/>
      <c r="AE3176" s="35"/>
      <c r="AF3176" s="35"/>
      <c r="AG3176" s="35"/>
      <c r="AH3176" s="35"/>
      <c r="AI3176" s="35"/>
      <c r="AJ3176" s="35"/>
      <c r="AK3176" s="35"/>
      <c r="AL3176" s="35"/>
      <c r="AM3176" s="241"/>
      <c r="AN3176" s="241"/>
      <c r="AO3176" s="241"/>
      <c r="AP3176" s="241"/>
      <c r="AQ3176" s="241"/>
      <c r="AR3176" s="241"/>
      <c r="AS3176" s="241"/>
      <c r="AT3176" s="257"/>
      <c r="AU3176" s="257"/>
      <c r="AV3176" s="260"/>
      <c r="AW3176" s="260"/>
      <c r="AX3176" s="257"/>
      <c r="AY3176" s="257"/>
      <c r="AZ3176" s="257"/>
      <c r="BA3176" s="257"/>
      <c r="BB3176" s="257"/>
      <c r="BC3176" s="257"/>
      <c r="BD3176" s="257"/>
      <c r="BE3176" s="257"/>
      <c r="BF3176" s="257"/>
      <c r="BG3176" s="257"/>
      <c r="BH3176" s="257"/>
      <c r="BI3176" s="257"/>
      <c r="BJ3176" s="257"/>
      <c r="BK3176" s="257"/>
      <c r="BL3176" s="263"/>
      <c r="BM3176" s="263"/>
      <c r="BN3176" s="263"/>
      <c r="BO3176" s="263"/>
      <c r="BP3176" s="263"/>
      <c r="BQ3176" s="263"/>
      <c r="BR3176" s="271"/>
      <c r="BS3176" s="271"/>
      <c r="BT3176" s="271"/>
      <c r="BU3176" s="271"/>
      <c r="BV3176" s="271"/>
      <c r="BW3176" s="271"/>
      <c r="BX3176" s="257"/>
      <c r="BY3176" s="257"/>
      <c r="BZ3176" s="257"/>
      <c r="CA3176" s="268"/>
      <c r="CB3176" s="268"/>
      <c r="CC3176" s="275"/>
      <c r="CD3176" s="268"/>
      <c r="CE3176" s="268"/>
      <c r="CF3176" s="268"/>
      <c r="CG3176" s="268"/>
      <c r="CH3176" s="268"/>
      <c r="CI3176" s="268"/>
      <c r="CJ3176" s="268"/>
      <c r="CK3176" s="268"/>
      <c r="CL3176" s="265"/>
      <c r="CM3176" s="272"/>
      <c r="CN3176" s="264"/>
      <c r="CO3176" s="177"/>
      <c r="CP3176" s="226"/>
      <c r="CQ3176" s="226"/>
      <c r="CR3176" s="226"/>
      <c r="CS3176" s="178"/>
      <c r="CT3176" s="178"/>
      <c r="CU3176" s="178"/>
      <c r="CV3176" s="178"/>
      <c r="CW3176" s="178"/>
      <c r="CX3176" s="178"/>
      <c r="CY3176" s="178"/>
      <c r="CZ3176" s="178"/>
      <c r="DA3176" s="178"/>
    </row>
    <row r="3177" spans="1:105" s="120" customFormat="1" ht="15" customHeight="1">
      <c r="A3177" s="227">
        <f t="shared" si="1006"/>
        <v>393</v>
      </c>
      <c r="B3177" s="345" t="s">
        <v>593</v>
      </c>
      <c r="C3177" s="348" t="s">
        <v>596</v>
      </c>
      <c r="D3177" s="236">
        <v>44050</v>
      </c>
      <c r="E3177" s="236" t="s">
        <v>353</v>
      </c>
      <c r="F3177" s="253" t="s">
        <v>80</v>
      </c>
      <c r="G3177" s="254"/>
      <c r="H3177" s="82" t="s">
        <v>69</v>
      </c>
      <c r="I3177" s="82"/>
      <c r="J3177" s="82" t="s">
        <v>60</v>
      </c>
      <c r="K3177" s="82" t="s">
        <v>60</v>
      </c>
      <c r="L3177" s="82" t="s">
        <v>60</v>
      </c>
      <c r="M3177" s="82" t="s">
        <v>60</v>
      </c>
      <c r="N3177" s="82" t="s">
        <v>60</v>
      </c>
      <c r="O3177" s="82"/>
      <c r="P3177" s="82" t="s">
        <v>60</v>
      </c>
      <c r="Q3177" s="82" t="s">
        <v>60</v>
      </c>
      <c r="R3177" s="82" t="s">
        <v>60</v>
      </c>
      <c r="S3177" s="82" t="s">
        <v>60</v>
      </c>
      <c r="T3177" s="82" t="s">
        <v>60</v>
      </c>
      <c r="U3177" s="82" t="s">
        <v>60</v>
      </c>
      <c r="V3177" s="82"/>
      <c r="W3177" s="82" t="s">
        <v>61</v>
      </c>
      <c r="X3177" s="82" t="s">
        <v>61</v>
      </c>
      <c r="Y3177" s="82" t="s">
        <v>61</v>
      </c>
      <c r="Z3177" s="82" t="s">
        <v>67</v>
      </c>
      <c r="AA3177" s="82" t="s">
        <v>67</v>
      </c>
      <c r="AB3177" s="82" t="s">
        <v>67</v>
      </c>
      <c r="AC3177" s="82"/>
      <c r="AD3177" s="82" t="s">
        <v>61</v>
      </c>
      <c r="AE3177" s="82" t="s">
        <v>61</v>
      </c>
      <c r="AF3177" s="82" t="s">
        <v>61</v>
      </c>
      <c r="AG3177" s="82" t="s">
        <v>61</v>
      </c>
      <c r="AH3177" s="82" t="s">
        <v>61</v>
      </c>
      <c r="AI3177" s="82" t="s">
        <v>1471</v>
      </c>
      <c r="AJ3177" s="82"/>
      <c r="AK3177" s="82" t="s">
        <v>60</v>
      </c>
      <c r="AL3177" s="82" t="s">
        <v>60</v>
      </c>
      <c r="AM3177" s="239">
        <f>COUNTIF(H3177:AL3177,"PH")+COUNTIF(H3177:AL3177,"PH/L")+COUNTIF(H3177:AL3177,"PM")</f>
        <v>0</v>
      </c>
      <c r="AN3177" s="239">
        <f>COUNTIF(H3177:AL3177,"PD")+COUNTIF(H3177:AL3177,"PDD")+COUNTIF(H3177:AL3177,"P/DS")/2+COUNTIF(H3177:AL3177,"PMD")</f>
        <v>0</v>
      </c>
      <c r="AO3177" s="239">
        <f>COUNTIF(H3177:AL3177,"PN")+COUNTIF(H3177:AL3177,"P/NS")/2+COUNTIF(H3177:AL3177,"PH")+COUNTIF(H3177:AL3177,"PH/F")/2+COUNTIF(H3177:AL3177,"PH/L")/2+COUNTIF(H3177:AL3177,"PM")</f>
        <v>0</v>
      </c>
      <c r="AP3177" s="239">
        <f>COUNTIF(H3177:AL3177,"BH")+COUNTIF(H3177:AL3177,"AL/BL")+COUNTIF(H3177:AL3177,"UL/BL")+COUNTIF(H3177:AL3177,"BM")</f>
        <v>0</v>
      </c>
      <c r="AQ3177" s="239">
        <f>COUNTIF(H3177:AL3177,"DS")+COUNTIF(H3177:AL3177,"AL/DS")/2+COUNTIF(H3177:AL3177,"UL/DS")/2+COUNTIF(H3177:AL3177,"CT")+COUNTIF(H3177:AL3177,"MD")</f>
        <v>13.5</v>
      </c>
      <c r="AR3177" s="239">
        <f>COUNTIF(H3177:AL3177,"NS")+COUNTIF(H3177:AL3177,"AL/NS")/2+COUNTIF(H3177:AL3177,"UL/NS")/2+COUNTIF(H3177:AL3177,"BH")+COUNTIF(H3177:AL3177,"AL/BF")/2+COUNTIF(H3177:AL3177,"AL/BL")/2+COUNTIF(H3177:AL3177,"UL/BL")/2+COUNTIF(H3177:AL3177,"UL/BF")/2+COUNTIF(H3177:AL3177,"BM")</f>
        <v>8</v>
      </c>
      <c r="AS3177" s="239">
        <f>COUNTIF(H3177:AL3177,"AL")+COUNTIF(H3177:AL3177,"AL/DS")/2+COUNTIF(H3177:AL3177,"AL/NS")/2+COUNTIF(H3177:AL3177,"NH")+COUNTIF(H3177:AL3177,"SL")+COUNTIF(H3177:AL3177,"NHD")+COUNTIF(H3177:AL3177,"B")+COUNTIF(H3177:AL3177,"HL")+COUNTIF(H3177:AL3177,"AL/BF")/2+COUNTIF(H3177:AL3177,"AL/BL")/2</f>
        <v>4</v>
      </c>
      <c r="AT3177" s="255">
        <f>COUNTIF(H3177:AL3177,"PD")+COUNTIF(H3177:AL3177,"PN")+COUNTIF(H3177:AL3177,"P/DS")/2+COUNTIF(H3177:AL3177,"P/NS")/2+COUNTIF(H3177:AL3177,"DS")+COUNTIF(H3177:AL3177,"NS")+COUNTIF(H3177:AL3177,"AL")+COUNTIF(H3177:AL3177,"AL/DS")+COUNTIF(H3177:AL3177,"AL/NS")+COUNTIF(H3177:AL3177,"NH")+COUNTIF(H3177:AL3177,"SL")+COUNTIF(H3177:AL3177,"UL/DS")/2+COUNTIF(H3177:AL3177,"UL/NS")/2+COUNTIF(H3177:AL3177,"CT")+COUNTIF(H3177:AL3177,"NHD")+COUNTIF(H3177:AL3177,"PDD")+COUNTIF(H3177:AL3177,"B")+COUNTIF(H3177:AL3177,"HL")+COUNTIF(H3177:AL3177,"PH")+COUNTIF(H3177:AL3177,"BH")+COUNTIF(H3177:AL3177,"AL/BF")+COUNTIF(H3177:AL3177,"AL/BL")+COUNTIF(H3177:AL3177,"UL/BF")/2+COUNTIF(H3177:AL3177,"UL/BL")/2+COUNTIF(H3177:AL3177,"PH/F")/2+COUNTIF(H3177:AL3177,"PH/L")/2+COUNTIF(H3177:AL3177,"MD")+COUNTIF(H3177:AL3177,"PMD")+COUNTIF(H3177:AL3177,"PM")+COUNTIF(H3177:AL3177,"BM")</f>
        <v>25.5</v>
      </c>
      <c r="AU3177" s="255">
        <f>COUNTIF(H3177:AL3177,"P/DS")/2+COUNTIF(H3177:AL3177,"P/NS")/2+COUNTIF(H3177:AL3177,"IL")+COUNTIF(H3177:AL3177,"NL")+COUNTIF(H3177:AL3177,"UL")+COUNTIF(H3177:AL3177,"UL/DS")/2+COUNTIF(H3177:AL3177,"UL/NS")/2+COUNTIF(H3177:AL3177,"KT")+COUNTIF(H3177:AL3177,"UL/BF")/2+COUNTIF(H3177:AL3177,"UL/BL")/2+COUNTIF(H3177:AL3177,"PH/F")/2+COUNTIF(H3177:AL3177,"PH/L")/2+COUNTIF(H3177:AL3177,"NB")</f>
        <v>0.5</v>
      </c>
      <c r="AV3177" s="258">
        <f>COUNTIF(H3177:AL3177,"PN")+COUNTIF(H3177:AL3177,"TVD")+COUNTIF(H3177:AL3177,"PH")+COUNTIF(H3177:AL3177,"PM")+COUNTIF(H3177:AL3177,"PDD")-COUNTIFS(H3177:AL3177,"PN",H3184:AL3184,"&gt;=3")-COUNTIFS(H3177:AL3177,"PM",H3184:AL3184,"&gt;=3")</f>
        <v>0</v>
      </c>
      <c r="AW3177" s="258">
        <f>COUNTIF(H3177:AL3177,"NS")+COUNTIF(H3177:AL3177,"D")+COUNTIF(H3177:AL3177,"BH")+COUNTIF(H3177:AL3177,"NHD")+COUNTIF(H3177:AL3177,"BM")-COUNTIFS(H3177:AL3177,"NS",H3184:AL3184,"&gt;=3")-COUNTIFS(H3177:AL3177,"BH",H3184:AL3184,"&gt;=3")-COUNTIFS(H3177:AL3177,"BM",H3184:AL3184,"&gt;=3")</f>
        <v>8</v>
      </c>
      <c r="AX3177" s="255">
        <f>COUNTIF(H3177:AL3177,"AL")+COUNTIF(H3177:AL3177,"AL/DS")/2+COUNTIF(H3177:AL3177,"AL/NS")/2+COUNTIF(H3177:AL3177,"AL/BF")+COUNTIF(H3177:AL3177,"AL/BL")/2</f>
        <v>3</v>
      </c>
      <c r="AY3177" s="255">
        <f>COUNTIF(H3177:AL3177,"SL")</f>
        <v>0</v>
      </c>
      <c r="AZ3177" s="255">
        <f>COUNTIF(H3177:AL3177,"NH")</f>
        <v>1</v>
      </c>
      <c r="BA3177" s="255">
        <f>COUNTIF(H3177:AL3177,"HL")</f>
        <v>0</v>
      </c>
      <c r="BB3177" s="255">
        <f>COUNTIF(G3177:AL3177,"P/DS")/2+COUNTIF(G3177:AL3177,"P/NS")/2+COUNTIF(G3177:AL3177,"UL")+COUNTIF(G3177:AL3177,"UL/DS")/2+COUNTIF(G3177:AL3177,"UL/NS")/2+COUNTIF(G3177:AL3177,"UL/BL")/2+COUNTIF(G3177:AL3177,"UL/BF")/2+COUNTIF(G3177:AL3177,"PH/F")/2+COUNTIF(G3177:AL3177,"PH/L")/2</f>
        <v>0.5</v>
      </c>
      <c r="BC3177" s="255">
        <f>COUNTIF(H3177:AL3177,"NB")</f>
        <v>0</v>
      </c>
      <c r="BD3177" s="255">
        <f>COUNTIF(H3177:AL3177,"NL")</f>
        <v>0</v>
      </c>
      <c r="BE3177" s="255">
        <f>COUNTIF(H3177:AL3177,"IL")</f>
        <v>0</v>
      </c>
      <c r="BF3177" s="255">
        <f>COUNTIF(H3177:AL3177,"KT")</f>
        <v>0</v>
      </c>
      <c r="BG3177" s="255">
        <f>COUNTIF(H3177:AL3177,"L70")</f>
        <v>0</v>
      </c>
      <c r="BH3177" s="255">
        <f>COUNTIF(H3177:AL3177,"MD")</f>
        <v>0</v>
      </c>
      <c r="BI3177" s="255">
        <f>COUNTIF(H3177:AL3177,"PMD")</f>
        <v>0</v>
      </c>
      <c r="BJ3177" s="255">
        <f>COUNTIF(H3177:AL3177,"PM")</f>
        <v>0</v>
      </c>
      <c r="BK3177" s="255">
        <f>COUNTIF(H3177:AL3177,"BM")</f>
        <v>0</v>
      </c>
      <c r="BL3177" s="261">
        <f>SUMIF(H3177:AL3177,"PD",H3178:AL3178)+SUMIF(H3177:AL3177,"PN",H3178:AL3178)+SUMIF(H3177:AL3177,"P/DS",H3178:AL3178)+SUMIF(H3177:AL3177,"PN/F",H3178:AL3178)+SUMIF(H3177:AL3177,"PN/L",H3178:AL3178)+SUMIF(H3177:AL3177,"TV",H3178:AL3178)+SUMIF(H3177:AL3177,"TVD",H3178:AL3178)+SUMIF(H3177:AL3177,"PDD",H3178:AL3178)</f>
        <v>0</v>
      </c>
      <c r="BM3177" s="261">
        <f>SUMIF(H3177:AL3177,"PD",H3179:AL3179)+SUMIF(H3177:AL3177,"PN",H3179:AL3179)+SUMIF(H3177:AL3177,"P/DS",H3179:AL3179)+SUMIF(H3177:AL3177,"PN/F",H3179:AL3179)+SUMIF(H3177:AL3177,"PN/L",H3179:AL3179)+SUMIF(H3177:AL3177,"TV",H3179:AL3179)+SUMIF(H3177:AL3177,"TVD",H3179:AL3179)+SUMIF(H3177:AL3177,"PDD",H3179:AL3179)+SUMIF(H3177:AL3177,"PMD",H3179:AL3179)</f>
        <v>0</v>
      </c>
      <c r="BN3177" s="261">
        <f>SUMIF(H3177:AL3177,"PD",H3180:AL3180)+SUMIF(H3177:AL3177,"PN",H3180:AL3180)+SUMIF(H3177:AL3177,"P/DS",H3180:AL3180)+SUMIF(H3177:AL3177,"PN/F",H3180:AL3180)+SUMIF(H3177:AL3177,"PN/L",H3180:AL3180)+SUMIF(H3177:AL3177,"TV",H3180:AL3180)+SUMIF(H3177:AL3177,"TVD",H3180:AL3180)</f>
        <v>0</v>
      </c>
      <c r="BO3177" s="261">
        <f>SUMIF(H3177:AL3177,"PD",H3181:AL3181)+SUMIF(H3177:AL3177,"PN",H3181:AL3181)+SUMIF(H3177:AL3177,"P/DS",H3181:AL3181)+SUMIF(H3177:AL3177,"PN/F",H3181:AL3181)+SUMIF(H3177:AL3177,"PN/L",H3181:AL3181)+SUMIF(H3177:AL3177,"TV",H3181:AL3181)+SUMIF(H3177:AL3177,"TVD",H3181:AL3181)</f>
        <v>0</v>
      </c>
      <c r="BP3177" s="261">
        <f>SUMIF(H3177:AL3177,"PD",H3182:AL3182)+SUMIF(H3177:AL3177,"PN",H3182:AL3182)+SUMIF(H3177:AL3177,"P/DS",H3182:AL3182)+SUMIF(H3177:AL3177,"PN/F",H3182:AL3182)+SUMIF(H3177:AL3177,"PN/L",H3182:AL3182)+SUMIF(H3177:AL3177,"TV",H3182:AL3182)+SUMIF(H3177:AL3177,"TVD",H3182:AL3182)+SUMIF(H3177:AL3177,"PDD",H3182:AL3182)+SUMIF(H3177:AL3177,"PH",H3182:AL3182)+SUMIF(H3177:AL3177,"PM",H3182:AL3182)</f>
        <v>0</v>
      </c>
      <c r="BQ3177" s="261">
        <f>SUMIF(H3177:AL3177,"PD",H3183:AL3183)+SUMIF(H3177:AL3177,"PN",H3183:AL3183)+SUMIF(H3177:AL3177,"P/DS",H3183:AL3183)+SUMIF(H3177:AL3177,"PN/F",H3183:AL3183)+SUMIF(H3177:AL3177,"PN/L",H3183:AL3183)+SUMIF(H3177:AL3177,"TV",H3183:AL3183)+SUMIF(H3177:AL3177,"TVD",H3183:AL3183)+SUMIF(H3177:AL3177,"PDD",H3183:AL3183)+SUMIF(H3177:AL3177,"PH",H3183:AL3183)+SUMIF(H3177:AL3177,"PM",H3183:AL3183)</f>
        <v>0</v>
      </c>
      <c r="BR3177" s="269">
        <f>SUM(H3178:AL3178)-BL3177</f>
        <v>30.5</v>
      </c>
      <c r="BS3177" s="269">
        <f>SUM(H3179:AL3179)-BM3177</f>
        <v>11</v>
      </c>
      <c r="BT3177" s="269">
        <f>SUM(H3180:AL3180)-BN3177</f>
        <v>0</v>
      </c>
      <c r="BU3177" s="269">
        <f>SUM(H3181:AL3181)-BO3177</f>
        <v>0</v>
      </c>
      <c r="BV3177" s="269">
        <f>SUM(H3182:AL3182)-BP3177</f>
        <v>0</v>
      </c>
      <c r="BW3177" s="269">
        <f>SUM(H3183:AL3183)-BQ3177</f>
        <v>0</v>
      </c>
      <c r="BX3177" s="255">
        <f>SUMIF(H3177:AL3177,"PD",H3184:AL3184)+SUMIF(H3177:AL3177,"PN",H3184:AL3184)+SUMIF(H3177:AL3177,"P/DS",H3184:AL3184)+SUMIF(H3177:AL3177,"PN/F",H3184:AL3184)+SUMIF(H3177:AL3177,"PN/L",H3184:AL3184)</f>
        <v>0</v>
      </c>
      <c r="BY3177" s="255">
        <f>SUM(H3184:AL3184)-BX3177</f>
        <v>0</v>
      </c>
      <c r="BZ3177" s="255">
        <f t="shared" ref="BZ3177" si="1019">+SUM(BL3177:BW3184)</f>
        <v>41.5</v>
      </c>
      <c r="CA3177" s="266">
        <f>(COUNTIFS(H3177:AL3177,"PD",H3178:AL3178,"&gt;=2"))*0.5-IF(CN3177="VP",COUNTIFS($H$16:$AL$16,"SAT",H3177:AL3177,"PD",H3178:AL3178,"&gt;=2"))*0.5</f>
        <v>0</v>
      </c>
      <c r="CB3177" s="266">
        <f>(COUNTIFS(H3177:AL3177,"PN",H3179:AL3179,"&gt;=0.5",H3178:AL3178,"&gt;=1.5"))*0.5+COUNTIFS(H3177:AL3177,"PDD",H3179:AL3179,"&gt;=0.5",H3178:AL3178,"&gt;=1.5")*0.5</f>
        <v>0</v>
      </c>
      <c r="CC3177" s="273">
        <f>(COUNTIFS(H3177:AL3177,"TV",H3179:AL3179,"&gt;=10"))*0.5+(COUNTIFS(H3177:AL3177,"PMD",H3179:AL3179,"&gt;=2"))*0.5</f>
        <v>0</v>
      </c>
      <c r="CD3177" s="266">
        <f>(COUNTIFS(H3177:AL3177,"TVD",H3181:AL3181,"&gt;=6.5",H3179:AL3179,"&gt;=3.5"))*0.5</f>
        <v>0</v>
      </c>
      <c r="CE3177" s="266">
        <f>(COUNTIFS(H3177:AL3177,"PD",H3182:AL3182,"&gt;=10"))*0.5</f>
        <v>0</v>
      </c>
      <c r="CF3177" s="266">
        <f>(COUNTIFS(H3177:AL3177,"PDD",H3182:AL3182,"&gt;=3.5",H3183:AL3183,"&gt;=6.5")+COUNTIFS(H3177:AL3177,"PH",H3183:AL3183,"&gt;=0.5",H3182:AL3182,"&gt;=1.5")+COUNTIFS(H3177:AL3177,"PM",H3183:AL3183,"&gt;=0.5",H3182:AL3182,"&gt;=1.5"))*0.5</f>
        <v>0</v>
      </c>
      <c r="CG3177" s="266">
        <f>(COUNTIFS(H3177:AL3177,"DS",H3178:AL3178,"&gt;=2")+COUNTIFS(H3177:AL3177,"AL/DS",H3178:AL3178,"&gt;=2"))*0.5-IF(CN3177="VP",COUNTIFS($H$16:$AL$16,"SAT",H3177:AL3177,"DS",H3178:AL3178,"&gt;=2"))*0.5</f>
        <v>4</v>
      </c>
      <c r="CH3177" s="266">
        <f>(COUNTIFS(H3177:AL3177,"NS",H3179:AL3179,"&gt;=0.5",H3178:AL3178,"&gt;=1.5")+COUNTIFS(H3177:AL3177,"AL/NS",H3179:AL3179,"&gt;=0.5",H3178:AL3178,"&gt;=1.5")+COUNTIFS(H3177:AL3177,"NHD",H3179:AL3179,"&gt;=4.5",H3182:AL3182,"&gt;=2",H3178:AL3178,"&gt;=1.5"))*0.5</f>
        <v>3</v>
      </c>
      <c r="CI3177" s="266">
        <f>(COUNTIF(H3179:AL3179,"&gt;=10")+COUNTIFS(H3177:AL3177,"MD",H3179:AL3179,"&gt;=2")-COUNTIFS(H3177:AL3177,"TV",H3179:AL3179,"&gt;=10"))*0.5</f>
        <v>0</v>
      </c>
      <c r="CJ3177" s="266">
        <f>(COUNTIFS(H3177:AL3177,"D",H3181:AL3181,"&gt;=6.5",H3179:AL3179,"&gt;=3.5"))*0.5</f>
        <v>0</v>
      </c>
      <c r="CK3177" s="266">
        <f>(COUNTIF(H3182:AL3182,"&gt;=10")-COUNTIFS(H3177:AL3177,"PD",H3182:AL3182,"&gt;=10"))*0.5</f>
        <v>0</v>
      </c>
      <c r="CL3177" s="265">
        <f>(COUNTIFS(H3177:AL3177,"NHD",H3182:AL3182,"&gt;=3.5",H3183:AL3183,"&gt;=6.5")+COUNTIFS(H3177:AL3177,"BH",H3182:AL3182,"&gt;=1.5",H3183:AL3183,"&gt;=0.5")+COUNTIFS(H3177:AL3177,"BM",H3182:AL3182,"&gt;=1.5",H3183:AL3183,"&gt;=0.5")+COUNTIFS(H3177:AL3177,"D",H3182:AL3182,"&gt;=1.5",H3183:AL3183,"&gt;=0.5"))*0.5</f>
        <v>0</v>
      </c>
      <c r="CM3177" s="272"/>
      <c r="CN3177" s="264" t="s">
        <v>723</v>
      </c>
      <c r="CO3177" s="177">
        <f t="shared" ref="CO3177" si="1020">+AM3177+AN3177+AO3177+AP3177+AQ3177+AR3177+AS3177+AU3177+BG3177</f>
        <v>26</v>
      </c>
      <c r="CP3177" s="225">
        <f>+SUM(I3178:I3183)-I3184</f>
        <v>0</v>
      </c>
      <c r="CQ3177" s="225">
        <f>+SUM(J3178:J3183)-J3184</f>
        <v>2.5</v>
      </c>
      <c r="CR3177" s="225">
        <f>+SUM(K3178:K3183)-K3184</f>
        <v>2.5</v>
      </c>
      <c r="CS3177" s="178"/>
      <c r="CT3177" s="178"/>
      <c r="CU3177" s="178"/>
      <c r="CV3177" s="178"/>
      <c r="CW3177" s="178"/>
      <c r="CX3177" s="178"/>
      <c r="CY3177" s="178"/>
      <c r="CZ3177" s="178"/>
      <c r="DA3177" s="178"/>
    </row>
    <row r="3178" spans="1:105" s="120" customFormat="1" ht="15" customHeight="1">
      <c r="A3178" s="228"/>
      <c r="B3178" s="346"/>
      <c r="C3178" s="349"/>
      <c r="D3178" s="237"/>
      <c r="E3178" s="237"/>
      <c r="F3178" s="242" t="s">
        <v>82</v>
      </c>
      <c r="G3178" s="121">
        <v>1.5</v>
      </c>
      <c r="H3178" s="83"/>
      <c r="I3178" s="83"/>
      <c r="J3178" s="83">
        <v>2.5</v>
      </c>
      <c r="K3178" s="83">
        <v>2.5</v>
      </c>
      <c r="L3178" s="83">
        <v>2</v>
      </c>
      <c r="M3178" s="83">
        <v>0</v>
      </c>
      <c r="N3178" s="83">
        <v>2.5</v>
      </c>
      <c r="O3178" s="83"/>
      <c r="P3178" s="83">
        <v>0</v>
      </c>
      <c r="Q3178" s="83">
        <v>2.5</v>
      </c>
      <c r="R3178" s="83">
        <v>0</v>
      </c>
      <c r="S3178" s="83">
        <v>2</v>
      </c>
      <c r="T3178" s="83"/>
      <c r="U3178" s="83"/>
      <c r="V3178" s="83"/>
      <c r="W3178" s="83">
        <v>2</v>
      </c>
      <c r="X3178" s="83">
        <v>2</v>
      </c>
      <c r="Y3178" s="83">
        <v>1.5</v>
      </c>
      <c r="Z3178" s="83"/>
      <c r="AA3178" s="83"/>
      <c r="AB3178" s="83"/>
      <c r="AC3178" s="79"/>
      <c r="AD3178" s="79"/>
      <c r="AE3178" s="79"/>
      <c r="AF3178" s="79">
        <v>2</v>
      </c>
      <c r="AG3178" s="79">
        <v>2</v>
      </c>
      <c r="AH3178" s="79">
        <v>2</v>
      </c>
      <c r="AI3178" s="79"/>
      <c r="AJ3178" s="79"/>
      <c r="AK3178" s="79">
        <v>2.5</v>
      </c>
      <c r="AL3178" s="79">
        <v>2.5</v>
      </c>
      <c r="AM3178" s="240"/>
      <c r="AN3178" s="240"/>
      <c r="AO3178" s="240"/>
      <c r="AP3178" s="240"/>
      <c r="AQ3178" s="240"/>
      <c r="AR3178" s="240"/>
      <c r="AS3178" s="240"/>
      <c r="AT3178" s="256"/>
      <c r="AU3178" s="256"/>
      <c r="AV3178" s="259"/>
      <c r="AW3178" s="259"/>
      <c r="AX3178" s="256"/>
      <c r="AY3178" s="256"/>
      <c r="AZ3178" s="256"/>
      <c r="BA3178" s="256"/>
      <c r="BB3178" s="256"/>
      <c r="BC3178" s="256"/>
      <c r="BD3178" s="256"/>
      <c r="BE3178" s="256"/>
      <c r="BF3178" s="256"/>
      <c r="BG3178" s="256"/>
      <c r="BH3178" s="256"/>
      <c r="BI3178" s="256"/>
      <c r="BJ3178" s="256"/>
      <c r="BK3178" s="256"/>
      <c r="BL3178" s="262"/>
      <c r="BM3178" s="262"/>
      <c r="BN3178" s="262"/>
      <c r="BO3178" s="262"/>
      <c r="BP3178" s="262"/>
      <c r="BQ3178" s="262"/>
      <c r="BR3178" s="270"/>
      <c r="BS3178" s="270"/>
      <c r="BT3178" s="270"/>
      <c r="BU3178" s="270"/>
      <c r="BV3178" s="270"/>
      <c r="BW3178" s="270"/>
      <c r="BX3178" s="256"/>
      <c r="BY3178" s="256"/>
      <c r="BZ3178" s="256"/>
      <c r="CA3178" s="267"/>
      <c r="CB3178" s="267"/>
      <c r="CC3178" s="274"/>
      <c r="CD3178" s="267"/>
      <c r="CE3178" s="267"/>
      <c r="CF3178" s="267"/>
      <c r="CG3178" s="267"/>
      <c r="CH3178" s="267"/>
      <c r="CI3178" s="267"/>
      <c r="CJ3178" s="267"/>
      <c r="CK3178" s="267"/>
      <c r="CL3178" s="265"/>
      <c r="CM3178" s="272"/>
      <c r="CN3178" s="264"/>
      <c r="CO3178" s="177"/>
      <c r="CP3178" s="226"/>
      <c r="CQ3178" s="226"/>
      <c r="CR3178" s="226"/>
      <c r="CS3178" s="178"/>
      <c r="CT3178" s="178"/>
      <c r="CU3178" s="178"/>
      <c r="CV3178" s="178"/>
      <c r="CW3178" s="178"/>
      <c r="CX3178" s="178"/>
      <c r="CY3178" s="178"/>
      <c r="CZ3178" s="178"/>
      <c r="DA3178" s="178"/>
    </row>
    <row r="3179" spans="1:105" s="120" customFormat="1" ht="15" customHeight="1">
      <c r="A3179" s="228"/>
      <c r="B3179" s="346"/>
      <c r="C3179" s="349"/>
      <c r="D3179" s="237"/>
      <c r="E3179" s="237"/>
      <c r="F3179" s="243"/>
      <c r="G3179" s="122">
        <v>2</v>
      </c>
      <c r="H3179" s="84"/>
      <c r="I3179" s="84"/>
      <c r="J3179" s="84"/>
      <c r="K3179" s="84"/>
      <c r="L3179" s="84"/>
      <c r="M3179" s="84"/>
      <c r="N3179" s="84"/>
      <c r="O3179" s="84">
        <v>8</v>
      </c>
      <c r="P3179" s="84"/>
      <c r="Q3179" s="84"/>
      <c r="R3179" s="84"/>
      <c r="S3179" s="84"/>
      <c r="T3179" s="84"/>
      <c r="U3179" s="84"/>
      <c r="V3179" s="84"/>
      <c r="W3179" s="84">
        <v>0.5</v>
      </c>
      <c r="X3179" s="84">
        <v>0.5</v>
      </c>
      <c r="Y3179" s="84">
        <v>0.5</v>
      </c>
      <c r="Z3179" s="84"/>
      <c r="AA3179" s="84"/>
      <c r="AB3179" s="84"/>
      <c r="AC3179" s="80"/>
      <c r="AD3179" s="80"/>
      <c r="AE3179" s="80"/>
      <c r="AF3179" s="80">
        <v>0.5</v>
      </c>
      <c r="AG3179" s="80">
        <v>0.5</v>
      </c>
      <c r="AH3179" s="80">
        <v>0.5</v>
      </c>
      <c r="AI3179" s="80"/>
      <c r="AJ3179" s="80"/>
      <c r="AK3179" s="80"/>
      <c r="AL3179" s="80"/>
      <c r="AM3179" s="240"/>
      <c r="AN3179" s="240"/>
      <c r="AO3179" s="240"/>
      <c r="AP3179" s="240"/>
      <c r="AQ3179" s="240"/>
      <c r="AR3179" s="240"/>
      <c r="AS3179" s="240"/>
      <c r="AT3179" s="256"/>
      <c r="AU3179" s="256"/>
      <c r="AV3179" s="259"/>
      <c r="AW3179" s="259"/>
      <c r="AX3179" s="256"/>
      <c r="AY3179" s="256"/>
      <c r="AZ3179" s="256"/>
      <c r="BA3179" s="256"/>
      <c r="BB3179" s="256"/>
      <c r="BC3179" s="256"/>
      <c r="BD3179" s="256"/>
      <c r="BE3179" s="256"/>
      <c r="BF3179" s="256"/>
      <c r="BG3179" s="256"/>
      <c r="BH3179" s="256"/>
      <c r="BI3179" s="256"/>
      <c r="BJ3179" s="256"/>
      <c r="BK3179" s="256"/>
      <c r="BL3179" s="262"/>
      <c r="BM3179" s="262"/>
      <c r="BN3179" s="262"/>
      <c r="BO3179" s="262"/>
      <c r="BP3179" s="262"/>
      <c r="BQ3179" s="262"/>
      <c r="BR3179" s="270"/>
      <c r="BS3179" s="270"/>
      <c r="BT3179" s="270"/>
      <c r="BU3179" s="270"/>
      <c r="BV3179" s="270"/>
      <c r="BW3179" s="270"/>
      <c r="BX3179" s="256"/>
      <c r="BY3179" s="256"/>
      <c r="BZ3179" s="256"/>
      <c r="CA3179" s="267"/>
      <c r="CB3179" s="267"/>
      <c r="CC3179" s="274"/>
      <c r="CD3179" s="267"/>
      <c r="CE3179" s="267"/>
      <c r="CF3179" s="267"/>
      <c r="CG3179" s="267"/>
      <c r="CH3179" s="267"/>
      <c r="CI3179" s="267"/>
      <c r="CJ3179" s="267"/>
      <c r="CK3179" s="267"/>
      <c r="CL3179" s="265"/>
      <c r="CM3179" s="272"/>
      <c r="CN3179" s="264"/>
      <c r="CO3179" s="177"/>
      <c r="CP3179" s="226"/>
      <c r="CQ3179" s="226"/>
      <c r="CR3179" s="226"/>
      <c r="CS3179" s="178"/>
      <c r="CT3179" s="178"/>
      <c r="CU3179" s="178"/>
      <c r="CV3179" s="178"/>
      <c r="CW3179" s="178"/>
      <c r="CX3179" s="178"/>
      <c r="CY3179" s="178"/>
      <c r="CZ3179" s="178"/>
      <c r="DA3179" s="178"/>
    </row>
    <row r="3180" spans="1:105" s="120" customFormat="1" ht="15" customHeight="1">
      <c r="A3180" s="228"/>
      <c r="B3180" s="346"/>
      <c r="C3180" s="349"/>
      <c r="D3180" s="237"/>
      <c r="E3180" s="237"/>
      <c r="F3180" s="243"/>
      <c r="G3180" s="122">
        <v>2.1</v>
      </c>
      <c r="H3180" s="84"/>
      <c r="I3180" s="84"/>
      <c r="J3180" s="84"/>
      <c r="K3180" s="84"/>
      <c r="L3180" s="84"/>
      <c r="M3180" s="84"/>
      <c r="N3180" s="84"/>
      <c r="O3180" s="84"/>
      <c r="P3180" s="84"/>
      <c r="Q3180" s="84"/>
      <c r="R3180" s="84"/>
      <c r="S3180" s="84"/>
      <c r="T3180" s="84"/>
      <c r="U3180" s="84"/>
      <c r="V3180" s="84"/>
      <c r="W3180" s="84"/>
      <c r="X3180" s="84"/>
      <c r="Y3180" s="84"/>
      <c r="Z3180" s="84"/>
      <c r="AA3180" s="84"/>
      <c r="AB3180" s="84"/>
      <c r="AC3180" s="80"/>
      <c r="AD3180" s="80"/>
      <c r="AE3180" s="80"/>
      <c r="AF3180" s="80"/>
      <c r="AG3180" s="80"/>
      <c r="AH3180" s="80"/>
      <c r="AI3180" s="80"/>
      <c r="AJ3180" s="80"/>
      <c r="AK3180" s="80"/>
      <c r="AL3180" s="80"/>
      <c r="AM3180" s="240"/>
      <c r="AN3180" s="240"/>
      <c r="AO3180" s="240"/>
      <c r="AP3180" s="240"/>
      <c r="AQ3180" s="240"/>
      <c r="AR3180" s="240"/>
      <c r="AS3180" s="240"/>
      <c r="AT3180" s="256"/>
      <c r="AU3180" s="256"/>
      <c r="AV3180" s="259"/>
      <c r="AW3180" s="259"/>
      <c r="AX3180" s="256"/>
      <c r="AY3180" s="256"/>
      <c r="AZ3180" s="256"/>
      <c r="BA3180" s="256"/>
      <c r="BB3180" s="256"/>
      <c r="BC3180" s="256"/>
      <c r="BD3180" s="256"/>
      <c r="BE3180" s="256"/>
      <c r="BF3180" s="256"/>
      <c r="BG3180" s="256"/>
      <c r="BH3180" s="256"/>
      <c r="BI3180" s="256"/>
      <c r="BJ3180" s="256"/>
      <c r="BK3180" s="256"/>
      <c r="BL3180" s="262"/>
      <c r="BM3180" s="262"/>
      <c r="BN3180" s="262"/>
      <c r="BO3180" s="262"/>
      <c r="BP3180" s="262"/>
      <c r="BQ3180" s="262"/>
      <c r="BR3180" s="270"/>
      <c r="BS3180" s="270"/>
      <c r="BT3180" s="270"/>
      <c r="BU3180" s="270"/>
      <c r="BV3180" s="270"/>
      <c r="BW3180" s="270"/>
      <c r="BX3180" s="256"/>
      <c r="BY3180" s="256"/>
      <c r="BZ3180" s="256"/>
      <c r="CA3180" s="267"/>
      <c r="CB3180" s="267"/>
      <c r="CC3180" s="274"/>
      <c r="CD3180" s="267"/>
      <c r="CE3180" s="267"/>
      <c r="CF3180" s="267"/>
      <c r="CG3180" s="267"/>
      <c r="CH3180" s="267"/>
      <c r="CI3180" s="267"/>
      <c r="CJ3180" s="267"/>
      <c r="CK3180" s="267"/>
      <c r="CL3180" s="265"/>
      <c r="CM3180" s="272"/>
      <c r="CN3180" s="264"/>
      <c r="CO3180" s="177"/>
      <c r="CP3180" s="226"/>
      <c r="CQ3180" s="226"/>
      <c r="CR3180" s="226"/>
      <c r="CS3180" s="178"/>
      <c r="CT3180" s="178"/>
      <c r="CU3180" s="178"/>
      <c r="CV3180" s="178"/>
      <c r="CW3180" s="178"/>
      <c r="CX3180" s="178"/>
      <c r="CY3180" s="178"/>
      <c r="CZ3180" s="178"/>
      <c r="DA3180" s="178"/>
    </row>
    <row r="3181" spans="1:105" s="120" customFormat="1" ht="15" customHeight="1">
      <c r="A3181" s="228"/>
      <c r="B3181" s="346"/>
      <c r="C3181" s="349"/>
      <c r="D3181" s="237"/>
      <c r="E3181" s="237"/>
      <c r="F3181" s="243"/>
      <c r="G3181" s="122">
        <v>2.7</v>
      </c>
      <c r="H3181" s="84"/>
      <c r="I3181" s="84"/>
      <c r="J3181" s="84"/>
      <c r="K3181" s="84"/>
      <c r="L3181" s="84"/>
      <c r="M3181" s="84"/>
      <c r="N3181" s="84"/>
      <c r="O3181" s="84"/>
      <c r="P3181" s="84"/>
      <c r="Q3181" s="84"/>
      <c r="R3181" s="84"/>
      <c r="S3181" s="84"/>
      <c r="T3181" s="84"/>
      <c r="U3181" s="84"/>
      <c r="V3181" s="84"/>
      <c r="W3181" s="84"/>
      <c r="X3181" s="84"/>
      <c r="Y3181" s="84"/>
      <c r="Z3181" s="84"/>
      <c r="AA3181" s="84"/>
      <c r="AB3181" s="84"/>
      <c r="AC3181" s="80"/>
      <c r="AD3181" s="80"/>
      <c r="AE3181" s="80"/>
      <c r="AF3181" s="80"/>
      <c r="AG3181" s="80"/>
      <c r="AH3181" s="80"/>
      <c r="AI3181" s="80"/>
      <c r="AJ3181" s="80"/>
      <c r="AK3181" s="80"/>
      <c r="AL3181" s="80"/>
      <c r="AM3181" s="240"/>
      <c r="AN3181" s="240"/>
      <c r="AO3181" s="240"/>
      <c r="AP3181" s="240"/>
      <c r="AQ3181" s="240"/>
      <c r="AR3181" s="240"/>
      <c r="AS3181" s="240"/>
      <c r="AT3181" s="256"/>
      <c r="AU3181" s="256"/>
      <c r="AV3181" s="259"/>
      <c r="AW3181" s="259"/>
      <c r="AX3181" s="256"/>
      <c r="AY3181" s="256"/>
      <c r="AZ3181" s="256"/>
      <c r="BA3181" s="256"/>
      <c r="BB3181" s="256"/>
      <c r="BC3181" s="256"/>
      <c r="BD3181" s="256"/>
      <c r="BE3181" s="256"/>
      <c r="BF3181" s="256"/>
      <c r="BG3181" s="256"/>
      <c r="BH3181" s="256"/>
      <c r="BI3181" s="256"/>
      <c r="BJ3181" s="256"/>
      <c r="BK3181" s="256"/>
      <c r="BL3181" s="262"/>
      <c r="BM3181" s="262"/>
      <c r="BN3181" s="262"/>
      <c r="BO3181" s="262"/>
      <c r="BP3181" s="262"/>
      <c r="BQ3181" s="262"/>
      <c r="BR3181" s="270"/>
      <c r="BS3181" s="270"/>
      <c r="BT3181" s="270"/>
      <c r="BU3181" s="270"/>
      <c r="BV3181" s="270"/>
      <c r="BW3181" s="270"/>
      <c r="BX3181" s="256"/>
      <c r="BY3181" s="256"/>
      <c r="BZ3181" s="256"/>
      <c r="CA3181" s="267"/>
      <c r="CB3181" s="267"/>
      <c r="CC3181" s="274"/>
      <c r="CD3181" s="267"/>
      <c r="CE3181" s="267"/>
      <c r="CF3181" s="267"/>
      <c r="CG3181" s="267"/>
      <c r="CH3181" s="267"/>
      <c r="CI3181" s="267"/>
      <c r="CJ3181" s="267"/>
      <c r="CK3181" s="267"/>
      <c r="CL3181" s="265"/>
      <c r="CM3181" s="272"/>
      <c r="CN3181" s="264"/>
      <c r="CO3181" s="177"/>
      <c r="CP3181" s="226"/>
      <c r="CQ3181" s="226"/>
      <c r="CR3181" s="226"/>
      <c r="CS3181" s="178"/>
      <c r="CT3181" s="178"/>
      <c r="CU3181" s="178"/>
      <c r="CV3181" s="178"/>
      <c r="CW3181" s="178"/>
      <c r="CX3181" s="178"/>
      <c r="CY3181" s="178"/>
      <c r="CZ3181" s="178"/>
      <c r="DA3181" s="178"/>
    </row>
    <row r="3182" spans="1:105" s="120" customFormat="1" ht="15" customHeight="1">
      <c r="A3182" s="228"/>
      <c r="B3182" s="346"/>
      <c r="C3182" s="349"/>
      <c r="D3182" s="237"/>
      <c r="E3182" s="237"/>
      <c r="F3182" s="243"/>
      <c r="G3182" s="122">
        <v>3</v>
      </c>
      <c r="H3182" s="84"/>
      <c r="I3182" s="84"/>
      <c r="J3182" s="84"/>
      <c r="K3182" s="84"/>
      <c r="L3182" s="84"/>
      <c r="M3182" s="84"/>
      <c r="N3182" s="84"/>
      <c r="O3182" s="84"/>
      <c r="P3182" s="84"/>
      <c r="Q3182" s="84"/>
      <c r="R3182" s="84"/>
      <c r="S3182" s="84"/>
      <c r="T3182" s="84"/>
      <c r="U3182" s="84"/>
      <c r="V3182" s="84"/>
      <c r="W3182" s="84"/>
      <c r="X3182" s="84"/>
      <c r="Y3182" s="84"/>
      <c r="Z3182" s="84"/>
      <c r="AA3182" s="84"/>
      <c r="AB3182" s="84"/>
      <c r="AC3182" s="80"/>
      <c r="AD3182" s="80"/>
      <c r="AE3182" s="80"/>
      <c r="AF3182" s="80"/>
      <c r="AG3182" s="80"/>
      <c r="AH3182" s="80"/>
      <c r="AI3182" s="80"/>
      <c r="AJ3182" s="80"/>
      <c r="AK3182" s="80"/>
      <c r="AL3182" s="80"/>
      <c r="AM3182" s="240"/>
      <c r="AN3182" s="240"/>
      <c r="AO3182" s="240"/>
      <c r="AP3182" s="240"/>
      <c r="AQ3182" s="240"/>
      <c r="AR3182" s="240"/>
      <c r="AS3182" s="240"/>
      <c r="AT3182" s="256"/>
      <c r="AU3182" s="256"/>
      <c r="AV3182" s="259"/>
      <c r="AW3182" s="259"/>
      <c r="AX3182" s="256"/>
      <c r="AY3182" s="256"/>
      <c r="AZ3182" s="256"/>
      <c r="BA3182" s="256"/>
      <c r="BB3182" s="256"/>
      <c r="BC3182" s="256"/>
      <c r="BD3182" s="256"/>
      <c r="BE3182" s="256"/>
      <c r="BF3182" s="256"/>
      <c r="BG3182" s="256"/>
      <c r="BH3182" s="256"/>
      <c r="BI3182" s="256"/>
      <c r="BJ3182" s="256"/>
      <c r="BK3182" s="256"/>
      <c r="BL3182" s="262"/>
      <c r="BM3182" s="262"/>
      <c r="BN3182" s="262"/>
      <c r="BO3182" s="262"/>
      <c r="BP3182" s="262"/>
      <c r="BQ3182" s="262"/>
      <c r="BR3182" s="270"/>
      <c r="BS3182" s="270"/>
      <c r="BT3182" s="270"/>
      <c r="BU3182" s="270"/>
      <c r="BV3182" s="270"/>
      <c r="BW3182" s="270"/>
      <c r="BX3182" s="256"/>
      <c r="BY3182" s="256"/>
      <c r="BZ3182" s="256"/>
      <c r="CA3182" s="267"/>
      <c r="CB3182" s="267"/>
      <c r="CC3182" s="274"/>
      <c r="CD3182" s="267"/>
      <c r="CE3182" s="267"/>
      <c r="CF3182" s="267"/>
      <c r="CG3182" s="267"/>
      <c r="CH3182" s="267"/>
      <c r="CI3182" s="267"/>
      <c r="CJ3182" s="267"/>
      <c r="CK3182" s="267"/>
      <c r="CL3182" s="265"/>
      <c r="CM3182" s="272"/>
      <c r="CN3182" s="264"/>
      <c r="CO3182" s="177"/>
      <c r="CP3182" s="226"/>
      <c r="CQ3182" s="226"/>
      <c r="CR3182" s="226"/>
      <c r="CS3182" s="178"/>
      <c r="CT3182" s="178"/>
      <c r="CU3182" s="178"/>
      <c r="CV3182" s="178"/>
      <c r="CW3182" s="178"/>
      <c r="CX3182" s="178"/>
      <c r="CY3182" s="178"/>
      <c r="CZ3182" s="178"/>
      <c r="DA3182" s="178"/>
    </row>
    <row r="3183" spans="1:105" s="120" customFormat="1" ht="15" customHeight="1">
      <c r="A3183" s="228"/>
      <c r="B3183" s="346"/>
      <c r="C3183" s="349"/>
      <c r="D3183" s="237"/>
      <c r="E3183" s="237"/>
      <c r="F3183" s="244"/>
      <c r="G3183" s="123">
        <v>3.9</v>
      </c>
      <c r="H3183" s="85"/>
      <c r="I3183" s="85"/>
      <c r="J3183" s="85"/>
      <c r="K3183" s="85"/>
      <c r="L3183" s="85"/>
      <c r="M3183" s="85"/>
      <c r="N3183" s="85"/>
      <c r="O3183" s="85"/>
      <c r="P3183" s="85"/>
      <c r="Q3183" s="85"/>
      <c r="R3183" s="85"/>
      <c r="S3183" s="85"/>
      <c r="T3183" s="85"/>
      <c r="U3183" s="85"/>
      <c r="V3183" s="85"/>
      <c r="W3183" s="85"/>
      <c r="X3183" s="85"/>
      <c r="Y3183" s="85"/>
      <c r="Z3183" s="85"/>
      <c r="AA3183" s="85"/>
      <c r="AB3183" s="85"/>
      <c r="AC3183" s="81"/>
      <c r="AD3183" s="81"/>
      <c r="AE3183" s="81"/>
      <c r="AF3183" s="81"/>
      <c r="AG3183" s="81"/>
      <c r="AH3183" s="81"/>
      <c r="AI3183" s="81"/>
      <c r="AJ3183" s="81"/>
      <c r="AK3183" s="81"/>
      <c r="AL3183" s="81"/>
      <c r="AM3183" s="240"/>
      <c r="AN3183" s="240"/>
      <c r="AO3183" s="240"/>
      <c r="AP3183" s="240"/>
      <c r="AQ3183" s="240"/>
      <c r="AR3183" s="240"/>
      <c r="AS3183" s="240"/>
      <c r="AT3183" s="256"/>
      <c r="AU3183" s="256"/>
      <c r="AV3183" s="259"/>
      <c r="AW3183" s="259"/>
      <c r="AX3183" s="256"/>
      <c r="AY3183" s="256"/>
      <c r="AZ3183" s="256"/>
      <c r="BA3183" s="256"/>
      <c r="BB3183" s="256"/>
      <c r="BC3183" s="256"/>
      <c r="BD3183" s="256"/>
      <c r="BE3183" s="256"/>
      <c r="BF3183" s="256"/>
      <c r="BG3183" s="256"/>
      <c r="BH3183" s="256"/>
      <c r="BI3183" s="256"/>
      <c r="BJ3183" s="256"/>
      <c r="BK3183" s="256"/>
      <c r="BL3183" s="262"/>
      <c r="BM3183" s="262"/>
      <c r="BN3183" s="262"/>
      <c r="BO3183" s="262"/>
      <c r="BP3183" s="262"/>
      <c r="BQ3183" s="262"/>
      <c r="BR3183" s="270"/>
      <c r="BS3183" s="270"/>
      <c r="BT3183" s="270"/>
      <c r="BU3183" s="270"/>
      <c r="BV3183" s="270"/>
      <c r="BW3183" s="270"/>
      <c r="BX3183" s="256"/>
      <c r="BY3183" s="256"/>
      <c r="BZ3183" s="256"/>
      <c r="CA3183" s="267"/>
      <c r="CB3183" s="267"/>
      <c r="CC3183" s="274"/>
      <c r="CD3183" s="267"/>
      <c r="CE3183" s="267"/>
      <c r="CF3183" s="267"/>
      <c r="CG3183" s="267"/>
      <c r="CH3183" s="267"/>
      <c r="CI3183" s="267"/>
      <c r="CJ3183" s="267"/>
      <c r="CK3183" s="267"/>
      <c r="CL3183" s="265"/>
      <c r="CM3183" s="272"/>
      <c r="CN3183" s="264"/>
      <c r="CO3183" s="177"/>
      <c r="CP3183" s="226"/>
      <c r="CQ3183" s="226"/>
      <c r="CR3183" s="226"/>
      <c r="CS3183" s="178"/>
      <c r="CT3183" s="178"/>
      <c r="CU3183" s="178"/>
      <c r="CV3183" s="178"/>
      <c r="CW3183" s="178"/>
      <c r="CX3183" s="178"/>
      <c r="CY3183" s="178"/>
      <c r="CZ3183" s="178"/>
      <c r="DA3183" s="178"/>
    </row>
    <row r="3184" spans="1:105" s="120" customFormat="1" ht="15" customHeight="1">
      <c r="A3184" s="229"/>
      <c r="B3184" s="347"/>
      <c r="C3184" s="350"/>
      <c r="D3184" s="238"/>
      <c r="E3184" s="238"/>
      <c r="F3184" s="245" t="s">
        <v>83</v>
      </c>
      <c r="G3184" s="246"/>
      <c r="H3184" s="82"/>
      <c r="I3184" s="82"/>
      <c r="J3184" s="82"/>
      <c r="K3184" s="82"/>
      <c r="L3184" s="82"/>
      <c r="M3184" s="82"/>
      <c r="N3184" s="82"/>
      <c r="O3184" s="82"/>
      <c r="P3184" s="82"/>
      <c r="Q3184" s="82"/>
      <c r="R3184" s="82"/>
      <c r="S3184" s="82"/>
      <c r="T3184" s="82"/>
      <c r="U3184" s="82"/>
      <c r="V3184" s="82"/>
      <c r="W3184" s="82"/>
      <c r="X3184" s="82"/>
      <c r="Y3184" s="82"/>
      <c r="Z3184" s="82"/>
      <c r="AA3184" s="82"/>
      <c r="AB3184" s="82"/>
      <c r="AC3184" s="35"/>
      <c r="AD3184" s="35"/>
      <c r="AE3184" s="35"/>
      <c r="AF3184" s="35"/>
      <c r="AG3184" s="35"/>
      <c r="AH3184" s="35"/>
      <c r="AI3184" s="35"/>
      <c r="AJ3184" s="35"/>
      <c r="AK3184" s="35"/>
      <c r="AL3184" s="35"/>
      <c r="AM3184" s="241"/>
      <c r="AN3184" s="241"/>
      <c r="AO3184" s="241"/>
      <c r="AP3184" s="241"/>
      <c r="AQ3184" s="241"/>
      <c r="AR3184" s="241"/>
      <c r="AS3184" s="241"/>
      <c r="AT3184" s="257"/>
      <c r="AU3184" s="257"/>
      <c r="AV3184" s="260"/>
      <c r="AW3184" s="260"/>
      <c r="AX3184" s="257"/>
      <c r="AY3184" s="257"/>
      <c r="AZ3184" s="257"/>
      <c r="BA3184" s="257"/>
      <c r="BB3184" s="257"/>
      <c r="BC3184" s="257"/>
      <c r="BD3184" s="257"/>
      <c r="BE3184" s="257"/>
      <c r="BF3184" s="257"/>
      <c r="BG3184" s="257"/>
      <c r="BH3184" s="257"/>
      <c r="BI3184" s="257"/>
      <c r="BJ3184" s="257"/>
      <c r="BK3184" s="257"/>
      <c r="BL3184" s="263"/>
      <c r="BM3184" s="263"/>
      <c r="BN3184" s="263"/>
      <c r="BO3184" s="263"/>
      <c r="BP3184" s="263"/>
      <c r="BQ3184" s="263"/>
      <c r="BR3184" s="271"/>
      <c r="BS3184" s="271"/>
      <c r="BT3184" s="271"/>
      <c r="BU3184" s="271"/>
      <c r="BV3184" s="271"/>
      <c r="BW3184" s="271"/>
      <c r="BX3184" s="257"/>
      <c r="BY3184" s="257"/>
      <c r="BZ3184" s="257"/>
      <c r="CA3184" s="268"/>
      <c r="CB3184" s="268"/>
      <c r="CC3184" s="275"/>
      <c r="CD3184" s="268"/>
      <c r="CE3184" s="268"/>
      <c r="CF3184" s="268"/>
      <c r="CG3184" s="268"/>
      <c r="CH3184" s="268"/>
      <c r="CI3184" s="268"/>
      <c r="CJ3184" s="268"/>
      <c r="CK3184" s="268"/>
      <c r="CL3184" s="265"/>
      <c r="CM3184" s="272"/>
      <c r="CN3184" s="264"/>
      <c r="CO3184" s="177"/>
      <c r="CP3184" s="226"/>
      <c r="CQ3184" s="226"/>
      <c r="CR3184" s="226"/>
      <c r="CS3184" s="178"/>
      <c r="CT3184" s="178"/>
      <c r="CU3184" s="178"/>
      <c r="CV3184" s="178"/>
      <c r="CW3184" s="178"/>
      <c r="CX3184" s="178"/>
      <c r="CY3184" s="178"/>
      <c r="CZ3184" s="178"/>
      <c r="DA3184" s="178"/>
    </row>
    <row r="3185" spans="1:105" s="120" customFormat="1" ht="15" customHeight="1">
      <c r="A3185" s="227">
        <f t="shared" ref="A3185:A3241" si="1021">A3177+1</f>
        <v>394</v>
      </c>
      <c r="B3185" s="345" t="s">
        <v>622</v>
      </c>
      <c r="C3185" s="348" t="s">
        <v>625</v>
      </c>
      <c r="D3185" s="236">
        <v>44082</v>
      </c>
      <c r="E3185" s="236" t="s">
        <v>353</v>
      </c>
      <c r="F3185" s="253" t="s">
        <v>80</v>
      </c>
      <c r="G3185" s="254"/>
      <c r="H3185" s="82" t="s">
        <v>69</v>
      </c>
      <c r="I3185" s="82"/>
      <c r="J3185" s="82" t="s">
        <v>60</v>
      </c>
      <c r="K3185" s="82" t="s">
        <v>60</v>
      </c>
      <c r="L3185" s="82" t="s">
        <v>60</v>
      </c>
      <c r="M3185" s="82" t="s">
        <v>60</v>
      </c>
      <c r="N3185" s="82" t="s">
        <v>60</v>
      </c>
      <c r="O3185" s="82"/>
      <c r="P3185" s="82" t="s">
        <v>60</v>
      </c>
      <c r="Q3185" s="82" t="s">
        <v>60</v>
      </c>
      <c r="R3185" s="82" t="s">
        <v>60</v>
      </c>
      <c r="S3185" s="82" t="s">
        <v>60</v>
      </c>
      <c r="T3185" s="82" t="s">
        <v>60</v>
      </c>
      <c r="U3185" s="82" t="s">
        <v>60</v>
      </c>
      <c r="V3185" s="82"/>
      <c r="W3185" s="82" t="s">
        <v>61</v>
      </c>
      <c r="X3185" s="82" t="s">
        <v>61</v>
      </c>
      <c r="Y3185" s="82" t="s">
        <v>61</v>
      </c>
      <c r="Z3185" s="82" t="s">
        <v>61</v>
      </c>
      <c r="AA3185" s="82" t="s">
        <v>61</v>
      </c>
      <c r="AB3185" s="82" t="s">
        <v>61</v>
      </c>
      <c r="AC3185" s="82"/>
      <c r="AD3185" s="82" t="s">
        <v>61</v>
      </c>
      <c r="AE3185" s="82" t="s">
        <v>61</v>
      </c>
      <c r="AF3185" s="82" t="s">
        <v>61</v>
      </c>
      <c r="AG3185" s="82" t="s">
        <v>61</v>
      </c>
      <c r="AH3185" s="82" t="s">
        <v>61</v>
      </c>
      <c r="AI3185" s="82" t="s">
        <v>1471</v>
      </c>
      <c r="AJ3185" s="82"/>
      <c r="AK3185" s="82" t="s">
        <v>60</v>
      </c>
      <c r="AL3185" s="82" t="s">
        <v>60</v>
      </c>
      <c r="AM3185" s="239">
        <f>COUNTIF(H3185:AL3185,"PH")+COUNTIF(H3185:AL3185,"PH/L")+COUNTIF(H3185:AL3185,"PM")</f>
        <v>0</v>
      </c>
      <c r="AN3185" s="239">
        <f>COUNTIF(H3185:AL3185,"PD")+COUNTIF(H3185:AL3185,"PDD")+COUNTIF(H3185:AL3185,"P/DS")/2+COUNTIF(H3185:AL3185,"PMD")</f>
        <v>0</v>
      </c>
      <c r="AO3185" s="239">
        <f>COUNTIF(H3185:AL3185,"PN")+COUNTIF(H3185:AL3185,"P/NS")/2+COUNTIF(H3185:AL3185,"PH")+COUNTIF(H3185:AL3185,"PH/F")/2+COUNTIF(H3185:AL3185,"PH/L")/2+COUNTIF(H3185:AL3185,"PM")</f>
        <v>0</v>
      </c>
      <c r="AP3185" s="239">
        <f>COUNTIF(H3185:AL3185,"BH")+COUNTIF(H3185:AL3185,"AL/BL")+COUNTIF(H3185:AL3185,"UL/BL")+COUNTIF(H3185:AL3185,"BM")</f>
        <v>0</v>
      </c>
      <c r="AQ3185" s="239">
        <f>COUNTIF(H3185:AL3185,"DS")+COUNTIF(H3185:AL3185,"AL/DS")/2+COUNTIF(H3185:AL3185,"UL/DS")/2+COUNTIF(H3185:AL3185,"CT")+COUNTIF(H3185:AL3185,"MD")</f>
        <v>13.5</v>
      </c>
      <c r="AR3185" s="239">
        <f>COUNTIF(H3185:AL3185,"NS")+COUNTIF(H3185:AL3185,"AL/NS")/2+COUNTIF(H3185:AL3185,"UL/NS")/2+COUNTIF(H3185:AL3185,"BH")+COUNTIF(H3185:AL3185,"AL/BF")/2+COUNTIF(H3185:AL3185,"AL/BL")/2+COUNTIF(H3185:AL3185,"UL/BL")/2+COUNTIF(H3185:AL3185,"UL/BF")/2+COUNTIF(H3185:AL3185,"BM")</f>
        <v>11</v>
      </c>
      <c r="AS3185" s="239">
        <f>COUNTIF(H3185:AL3185,"AL")+COUNTIF(H3185:AL3185,"AL/DS")/2+COUNTIF(H3185:AL3185,"AL/NS")/2+COUNTIF(H3185:AL3185,"NH")+COUNTIF(H3185:AL3185,"SL")+COUNTIF(H3185:AL3185,"NHD")+COUNTIF(H3185:AL3185,"B")+COUNTIF(H3185:AL3185,"HL")+COUNTIF(H3185:AL3185,"AL/BF")/2+COUNTIF(H3185:AL3185,"AL/BL")/2</f>
        <v>1</v>
      </c>
      <c r="AT3185" s="255">
        <f>COUNTIF(H3185:AL3185,"PD")+COUNTIF(H3185:AL3185,"PN")+COUNTIF(H3185:AL3185,"P/DS")/2+COUNTIF(H3185:AL3185,"P/NS")/2+COUNTIF(H3185:AL3185,"DS")+COUNTIF(H3185:AL3185,"NS")+COUNTIF(H3185:AL3185,"AL")+COUNTIF(H3185:AL3185,"AL/DS")+COUNTIF(H3185:AL3185,"AL/NS")+COUNTIF(H3185:AL3185,"NH")+COUNTIF(H3185:AL3185,"SL")+COUNTIF(H3185:AL3185,"UL/DS")/2+COUNTIF(H3185:AL3185,"UL/NS")/2+COUNTIF(H3185:AL3185,"CT")+COUNTIF(H3185:AL3185,"NHD")+COUNTIF(H3185:AL3185,"PDD")+COUNTIF(H3185:AL3185,"B")+COUNTIF(H3185:AL3185,"HL")+COUNTIF(H3185:AL3185,"PH")+COUNTIF(H3185:AL3185,"BH")+COUNTIF(H3185:AL3185,"AL/BF")+COUNTIF(H3185:AL3185,"AL/BL")+COUNTIF(H3185:AL3185,"UL/BF")/2+COUNTIF(H3185:AL3185,"UL/BL")/2+COUNTIF(H3185:AL3185,"PH/F")/2+COUNTIF(H3185:AL3185,"PH/L")/2+COUNTIF(H3185:AL3185,"MD")+COUNTIF(H3185:AL3185,"PMD")+COUNTIF(H3185:AL3185,"PM")+COUNTIF(H3185:AL3185,"BM")</f>
        <v>25.5</v>
      </c>
      <c r="AU3185" s="255">
        <f>COUNTIF(H3185:AL3185,"P/DS")/2+COUNTIF(H3185:AL3185,"P/NS")/2+COUNTIF(H3185:AL3185,"IL")+COUNTIF(H3185:AL3185,"NL")+COUNTIF(H3185:AL3185,"UL")+COUNTIF(H3185:AL3185,"UL/DS")/2+COUNTIF(H3185:AL3185,"UL/NS")/2+COUNTIF(H3185:AL3185,"KT")+COUNTIF(H3185:AL3185,"UL/BF")/2+COUNTIF(H3185:AL3185,"UL/BL")/2+COUNTIF(H3185:AL3185,"PH/F")/2+COUNTIF(H3185:AL3185,"PH/L")/2+COUNTIF(H3185:AL3185,"NB")</f>
        <v>0.5</v>
      </c>
      <c r="AV3185" s="258">
        <f>COUNTIF(H3185:AL3185,"PN")+COUNTIF(H3185:AL3185,"TVD")+COUNTIF(H3185:AL3185,"PH")+COUNTIF(H3185:AL3185,"PM")+COUNTIF(H3185:AL3185,"PDD")-COUNTIFS(H3185:AL3185,"PN",H3192:AL3192,"&gt;=3")-COUNTIFS(H3185:AL3185,"PM",H3192:AL3192,"&gt;=3")</f>
        <v>0</v>
      </c>
      <c r="AW3185" s="258">
        <f>COUNTIF(H3185:AL3185,"NS")+COUNTIF(H3185:AL3185,"D")+COUNTIF(H3185:AL3185,"BH")+COUNTIF(H3185:AL3185,"NHD")+COUNTIF(H3185:AL3185,"BM")-COUNTIFS(H3185:AL3185,"NS",H3192:AL3192,"&gt;=3")-COUNTIFS(H3185:AL3185,"BH",H3192:AL3192,"&gt;=3")-COUNTIFS(H3185:AL3185,"BM",H3192:AL3192,"&gt;=3")</f>
        <v>11</v>
      </c>
      <c r="AX3185" s="255">
        <f>COUNTIF(H3185:AL3185,"AL")+COUNTIF(H3185:AL3185,"AL/DS")/2+COUNTIF(H3185:AL3185,"AL/NS")/2+COUNTIF(H3185:AL3185,"AL/BF")+COUNTIF(H3185:AL3185,"AL/BL")/2</f>
        <v>0</v>
      </c>
      <c r="AY3185" s="255">
        <f>COUNTIF(H3185:AL3185,"SL")</f>
        <v>0</v>
      </c>
      <c r="AZ3185" s="255">
        <f>COUNTIF(H3185:AL3185,"NH")</f>
        <v>1</v>
      </c>
      <c r="BA3185" s="255">
        <f>COUNTIF(H3185:AL3185,"HL")</f>
        <v>0</v>
      </c>
      <c r="BB3185" s="255">
        <f>COUNTIF(G3185:AL3185,"P/DS")/2+COUNTIF(G3185:AL3185,"P/NS")/2+COUNTIF(G3185:AL3185,"UL")+COUNTIF(G3185:AL3185,"UL/DS")/2+COUNTIF(G3185:AL3185,"UL/NS")/2+COUNTIF(G3185:AL3185,"UL/BL")/2+COUNTIF(G3185:AL3185,"UL/BF")/2+COUNTIF(G3185:AL3185,"PH/F")/2+COUNTIF(G3185:AL3185,"PH/L")/2</f>
        <v>0.5</v>
      </c>
      <c r="BC3185" s="255">
        <f>COUNTIF(H3185:AL3185,"NB")</f>
        <v>0</v>
      </c>
      <c r="BD3185" s="255">
        <f>COUNTIF(H3185:AL3185,"NL")</f>
        <v>0</v>
      </c>
      <c r="BE3185" s="255">
        <f>COUNTIF(H3185:AL3185,"IL")</f>
        <v>0</v>
      </c>
      <c r="BF3185" s="255">
        <f>COUNTIF(H3185:AL3185,"KT")</f>
        <v>0</v>
      </c>
      <c r="BG3185" s="255">
        <f>COUNTIF(H3185:AL3185,"L70")</f>
        <v>0</v>
      </c>
      <c r="BH3185" s="255">
        <f>COUNTIF(H3185:AL3185,"MD")</f>
        <v>0</v>
      </c>
      <c r="BI3185" s="255">
        <f>COUNTIF(H3185:AL3185,"PMD")</f>
        <v>0</v>
      </c>
      <c r="BJ3185" s="255">
        <f>COUNTIF(H3185:AL3185,"PM")</f>
        <v>0</v>
      </c>
      <c r="BK3185" s="255">
        <f>COUNTIF(H3185:AL3185,"BM")</f>
        <v>0</v>
      </c>
      <c r="BL3185" s="261">
        <f>SUMIF(H3185:AL3185,"PD",H3186:AL3186)+SUMIF(H3185:AL3185,"PN",H3186:AL3186)+SUMIF(H3185:AL3185,"P/DS",H3186:AL3186)+SUMIF(H3185:AL3185,"PN/F",H3186:AL3186)+SUMIF(H3185:AL3185,"PN/L",H3186:AL3186)+SUMIF(H3185:AL3185,"TV",H3186:AL3186)+SUMIF(H3185:AL3185,"TVD",H3186:AL3186)+SUMIF(H3185:AL3185,"PDD",H3186:AL3186)</f>
        <v>0</v>
      </c>
      <c r="BM3185" s="261">
        <f>SUMIF(H3185:AL3185,"PD",H3187:AL3187)+SUMIF(H3185:AL3185,"PN",H3187:AL3187)+SUMIF(H3185:AL3185,"P/DS",H3187:AL3187)+SUMIF(H3185:AL3185,"PN/F",H3187:AL3187)+SUMIF(H3185:AL3185,"PN/L",H3187:AL3187)+SUMIF(H3185:AL3185,"TV",H3187:AL3187)+SUMIF(H3185:AL3185,"TVD",H3187:AL3187)+SUMIF(H3185:AL3185,"PDD",H3187:AL3187)+SUMIF(H3185:AL3185,"PMD",H3187:AL3187)</f>
        <v>0</v>
      </c>
      <c r="BN3185" s="261">
        <f>SUMIF(H3185:AL3185,"PD",H3188:AL3188)+SUMIF(H3185:AL3185,"PN",H3188:AL3188)+SUMIF(H3185:AL3185,"P/DS",H3188:AL3188)+SUMIF(H3185:AL3185,"PN/F",H3188:AL3188)+SUMIF(H3185:AL3185,"PN/L",H3188:AL3188)+SUMIF(H3185:AL3185,"TV",H3188:AL3188)+SUMIF(H3185:AL3185,"TVD",H3188:AL3188)</f>
        <v>0</v>
      </c>
      <c r="BO3185" s="261">
        <f>SUMIF(H3185:AL3185,"PD",H3189:AL3189)+SUMIF(H3185:AL3185,"PN",H3189:AL3189)+SUMIF(H3185:AL3185,"P/DS",H3189:AL3189)+SUMIF(H3185:AL3185,"PN/F",H3189:AL3189)+SUMIF(H3185:AL3185,"PN/L",H3189:AL3189)+SUMIF(H3185:AL3185,"TV",H3189:AL3189)+SUMIF(H3185:AL3185,"TVD",H3189:AL3189)</f>
        <v>0</v>
      </c>
      <c r="BP3185" s="261">
        <f>SUMIF(H3185:AL3185,"PD",H3190:AL3190)+SUMIF(H3185:AL3185,"PN",H3190:AL3190)+SUMIF(H3185:AL3185,"P/DS",H3190:AL3190)+SUMIF(H3185:AL3185,"PN/F",H3190:AL3190)+SUMIF(H3185:AL3185,"PN/L",H3190:AL3190)+SUMIF(H3185:AL3185,"TV",H3190:AL3190)+SUMIF(H3185:AL3185,"TVD",H3190:AL3190)+SUMIF(H3185:AL3185,"PDD",H3190:AL3190)+SUMIF(H3185:AL3185,"PH",H3190:AL3190)+SUMIF(H3185:AL3185,"PM",H3190:AL3190)</f>
        <v>0</v>
      </c>
      <c r="BQ3185" s="261">
        <f>SUMIF(H3185:AL3185,"PD",H3191:AL3191)+SUMIF(H3185:AL3185,"PN",H3191:AL3191)+SUMIF(H3185:AL3185,"P/DS",H3191:AL3191)+SUMIF(H3185:AL3185,"PN/F",H3191:AL3191)+SUMIF(H3185:AL3185,"PN/L",H3191:AL3191)+SUMIF(H3185:AL3185,"TV",H3191:AL3191)+SUMIF(H3185:AL3185,"TVD",H3191:AL3191)+SUMIF(H3185:AL3185,"PDD",H3191:AL3191)+SUMIF(H3185:AL3185,"PH",H3191:AL3191)+SUMIF(H3185:AL3185,"PM",H3191:AL3191)</f>
        <v>0</v>
      </c>
      <c r="BR3185" s="269">
        <f>SUM(H3186:AL3186)-BL3185</f>
        <v>32.5</v>
      </c>
      <c r="BS3185" s="269">
        <f>SUM(H3187:AL3187)-BM3185</f>
        <v>2.5</v>
      </c>
      <c r="BT3185" s="269">
        <f>SUM(H3188:AL3188)-BN3185</f>
        <v>0</v>
      </c>
      <c r="BU3185" s="269">
        <f>SUM(H3189:AL3189)-BO3185</f>
        <v>0</v>
      </c>
      <c r="BV3185" s="269">
        <f>SUM(H3190:AL3190)-BP3185</f>
        <v>0</v>
      </c>
      <c r="BW3185" s="269">
        <f>SUM(H3191:AL3191)-BQ3185</f>
        <v>0</v>
      </c>
      <c r="BX3185" s="255">
        <f>SUMIF(H3185:AL3185,"PD",H3192:AL3192)+SUMIF(H3185:AL3185,"PN",H3192:AL3192)+SUMIF(H3185:AL3185,"P/DS",H3192:AL3192)+SUMIF(H3185:AL3185,"PN/F",H3192:AL3192)+SUMIF(H3185:AL3185,"PN/L",H3192:AL3192)</f>
        <v>0</v>
      </c>
      <c r="BY3185" s="255">
        <f>SUM(H3192:AL3192)-BX3185</f>
        <v>3</v>
      </c>
      <c r="BZ3185" s="255">
        <f t="shared" ref="BZ3185" si="1022">+SUM(BL3185:BW3192)</f>
        <v>35</v>
      </c>
      <c r="CA3185" s="266">
        <f>(COUNTIFS(H3185:AL3185,"PD",H3186:AL3186,"&gt;=2"))*0.5-IF(CN3185="VP",COUNTIFS($H$16:$AL$16,"SAT",H3185:AL3185,"PD",H3186:AL3186,"&gt;=2"))*0.5</f>
        <v>0</v>
      </c>
      <c r="CB3185" s="266">
        <f>(COUNTIFS(H3185:AL3185,"PN",H3187:AL3187,"&gt;=0.5",H3186:AL3186,"&gt;=1.5"))*0.5+COUNTIFS(H3185:AL3185,"PDD",H3187:AL3187,"&gt;=0.5",H3186:AL3186,"&gt;=1.5")*0.5</f>
        <v>0</v>
      </c>
      <c r="CC3185" s="273">
        <f>(COUNTIFS(H3185:AL3185,"TV",H3187:AL3187,"&gt;=10"))*0.5+(COUNTIFS(H3185:AL3185,"PMD",H3187:AL3187,"&gt;=2"))*0.5</f>
        <v>0</v>
      </c>
      <c r="CD3185" s="266">
        <f>(COUNTIFS(H3185:AL3185,"TVD",H3189:AL3189,"&gt;=6.5",H3187:AL3187,"&gt;=3.5"))*0.5</f>
        <v>0</v>
      </c>
      <c r="CE3185" s="266">
        <f>(COUNTIFS(H3185:AL3185,"PD",H3190:AL3190,"&gt;=10"))*0.5</f>
        <v>0</v>
      </c>
      <c r="CF3185" s="266">
        <f>(COUNTIFS(H3185:AL3185,"PDD",H3190:AL3190,"&gt;=3.5",H3191:AL3191,"&gt;=6.5")+COUNTIFS(H3185:AL3185,"PH",H3191:AL3191,"&gt;=0.5",H3190:AL3190,"&gt;=1.5")+COUNTIFS(H3185:AL3185,"PM",H3191:AL3191,"&gt;=0.5",H3190:AL3190,"&gt;=1.5"))*0.5</f>
        <v>0</v>
      </c>
      <c r="CG3185" s="266">
        <f>(COUNTIFS(H3185:AL3185,"DS",H3186:AL3186,"&gt;=2")+COUNTIFS(H3185:AL3185,"AL/DS",H3186:AL3186,"&gt;=2"))*0.5-IF(CN3185="VP",COUNTIFS($H$16:$AL$16,"SAT",H3185:AL3185,"DS",H3186:AL3186,"&gt;=2"))*0.5</f>
        <v>4.5</v>
      </c>
      <c r="CH3185" s="266">
        <f>(COUNTIFS(H3185:AL3185,"NS",H3187:AL3187,"&gt;=0.5",H3186:AL3186,"&gt;=1.5")+COUNTIFS(H3185:AL3185,"AL/NS",H3187:AL3187,"&gt;=0.5",H3186:AL3186,"&gt;=1.5")+COUNTIFS(H3185:AL3185,"NHD",H3187:AL3187,"&gt;=4.5",H3190:AL3190,"&gt;=2",H3186:AL3186,"&gt;=1.5"))*0.5</f>
        <v>2.5</v>
      </c>
      <c r="CI3185" s="266">
        <f>(COUNTIF(H3187:AL3187,"&gt;=10")+COUNTIFS(H3185:AL3185,"MD",H3187:AL3187,"&gt;=2")-COUNTIFS(H3185:AL3185,"TV",H3187:AL3187,"&gt;=10"))*0.5</f>
        <v>0</v>
      </c>
      <c r="CJ3185" s="266">
        <f>(COUNTIFS(H3185:AL3185,"D",H3189:AL3189,"&gt;=6.5",H3187:AL3187,"&gt;=3.5"))*0.5</f>
        <v>0</v>
      </c>
      <c r="CK3185" s="266">
        <f>(COUNTIF(H3190:AL3190,"&gt;=10")-COUNTIFS(H3185:AL3185,"PD",H3190:AL3190,"&gt;=10"))*0.5</f>
        <v>0</v>
      </c>
      <c r="CL3185" s="265">
        <f>(COUNTIFS(H3185:AL3185,"NHD",H3190:AL3190,"&gt;=3.5",H3191:AL3191,"&gt;=6.5")+COUNTIFS(H3185:AL3185,"BH",H3190:AL3190,"&gt;=1.5",H3191:AL3191,"&gt;=0.5")+COUNTIFS(H3185:AL3185,"BM",H3190:AL3190,"&gt;=1.5",H3191:AL3191,"&gt;=0.5")+COUNTIFS(H3185:AL3185,"D",H3190:AL3190,"&gt;=1.5",H3191:AL3191,"&gt;=0.5"))*0.5</f>
        <v>0</v>
      </c>
      <c r="CM3185" s="272"/>
      <c r="CN3185" s="264" t="s">
        <v>723</v>
      </c>
      <c r="CO3185" s="177">
        <f t="shared" ref="CO3185" si="1023">+AM3185+AN3185+AO3185+AP3185+AQ3185+AR3185+AS3185+AU3185+BG3185</f>
        <v>26</v>
      </c>
      <c r="CP3185" s="225">
        <f>+SUM(I3186:I3191)-I3192</f>
        <v>0</v>
      </c>
      <c r="CQ3185" s="225">
        <f>+SUM(J3186:J3191)-J3192</f>
        <v>2.5</v>
      </c>
      <c r="CR3185" s="225">
        <f>+SUM(K3186:K3191)-K3192</f>
        <v>0</v>
      </c>
      <c r="CS3185" s="178"/>
      <c r="CT3185" s="178"/>
      <c r="CU3185" s="178"/>
      <c r="CV3185" s="178"/>
      <c r="CW3185" s="178"/>
      <c r="CX3185" s="178"/>
      <c r="CY3185" s="178"/>
      <c r="CZ3185" s="178"/>
      <c r="DA3185" s="178"/>
    </row>
    <row r="3186" spans="1:105" s="120" customFormat="1" ht="15" customHeight="1">
      <c r="A3186" s="228"/>
      <c r="B3186" s="346"/>
      <c r="C3186" s="349"/>
      <c r="D3186" s="237"/>
      <c r="E3186" s="237"/>
      <c r="F3186" s="242" t="s">
        <v>82</v>
      </c>
      <c r="G3186" s="121">
        <v>1.5</v>
      </c>
      <c r="H3186" s="83"/>
      <c r="I3186" s="83"/>
      <c r="J3186" s="83">
        <v>2.5</v>
      </c>
      <c r="K3186" s="83">
        <v>0</v>
      </c>
      <c r="L3186" s="83">
        <v>2.5</v>
      </c>
      <c r="M3186" s="83">
        <v>0</v>
      </c>
      <c r="N3186" s="83">
        <v>2.5</v>
      </c>
      <c r="O3186" s="83"/>
      <c r="P3186" s="83">
        <v>2.5</v>
      </c>
      <c r="Q3186" s="83">
        <v>0</v>
      </c>
      <c r="R3186" s="83">
        <v>2.5</v>
      </c>
      <c r="S3186" s="83">
        <v>2.5</v>
      </c>
      <c r="T3186" s="83">
        <v>2.5</v>
      </c>
      <c r="U3186" s="83"/>
      <c r="V3186" s="83"/>
      <c r="W3186" s="83">
        <v>2</v>
      </c>
      <c r="X3186" s="83"/>
      <c r="Y3186" s="83"/>
      <c r="Z3186" s="83">
        <v>2</v>
      </c>
      <c r="AA3186" s="83">
        <v>2</v>
      </c>
      <c r="AB3186" s="83"/>
      <c r="AC3186" s="79"/>
      <c r="AD3186" s="79"/>
      <c r="AE3186" s="79"/>
      <c r="AF3186" s="79"/>
      <c r="AG3186" s="79">
        <v>2</v>
      </c>
      <c r="AH3186" s="79">
        <v>2</v>
      </c>
      <c r="AI3186" s="79"/>
      <c r="AJ3186" s="79"/>
      <c r="AK3186" s="79">
        <v>2.5</v>
      </c>
      <c r="AL3186" s="79">
        <v>2.5</v>
      </c>
      <c r="AM3186" s="240"/>
      <c r="AN3186" s="240"/>
      <c r="AO3186" s="240"/>
      <c r="AP3186" s="240"/>
      <c r="AQ3186" s="240"/>
      <c r="AR3186" s="240"/>
      <c r="AS3186" s="240"/>
      <c r="AT3186" s="256"/>
      <c r="AU3186" s="256"/>
      <c r="AV3186" s="259"/>
      <c r="AW3186" s="259"/>
      <c r="AX3186" s="256"/>
      <c r="AY3186" s="256"/>
      <c r="AZ3186" s="256"/>
      <c r="BA3186" s="256"/>
      <c r="BB3186" s="256"/>
      <c r="BC3186" s="256"/>
      <c r="BD3186" s="256"/>
      <c r="BE3186" s="256"/>
      <c r="BF3186" s="256"/>
      <c r="BG3186" s="256"/>
      <c r="BH3186" s="256"/>
      <c r="BI3186" s="256"/>
      <c r="BJ3186" s="256"/>
      <c r="BK3186" s="256"/>
      <c r="BL3186" s="262"/>
      <c r="BM3186" s="262"/>
      <c r="BN3186" s="262"/>
      <c r="BO3186" s="262"/>
      <c r="BP3186" s="262"/>
      <c r="BQ3186" s="262"/>
      <c r="BR3186" s="270"/>
      <c r="BS3186" s="270"/>
      <c r="BT3186" s="270"/>
      <c r="BU3186" s="270"/>
      <c r="BV3186" s="270"/>
      <c r="BW3186" s="270"/>
      <c r="BX3186" s="256"/>
      <c r="BY3186" s="256"/>
      <c r="BZ3186" s="256"/>
      <c r="CA3186" s="267"/>
      <c r="CB3186" s="267"/>
      <c r="CC3186" s="274"/>
      <c r="CD3186" s="267"/>
      <c r="CE3186" s="267"/>
      <c r="CF3186" s="267"/>
      <c r="CG3186" s="267"/>
      <c r="CH3186" s="267"/>
      <c r="CI3186" s="267"/>
      <c r="CJ3186" s="267"/>
      <c r="CK3186" s="267"/>
      <c r="CL3186" s="265"/>
      <c r="CM3186" s="272"/>
      <c r="CN3186" s="264"/>
      <c r="CO3186" s="177"/>
      <c r="CP3186" s="226"/>
      <c r="CQ3186" s="226"/>
      <c r="CR3186" s="226"/>
      <c r="CS3186" s="178"/>
      <c r="CT3186" s="178"/>
      <c r="CU3186" s="178"/>
      <c r="CV3186" s="178"/>
      <c r="CW3186" s="178"/>
      <c r="CX3186" s="178"/>
      <c r="CY3186" s="178"/>
      <c r="CZ3186" s="178"/>
      <c r="DA3186" s="178"/>
    </row>
    <row r="3187" spans="1:105" s="120" customFormat="1" ht="15" customHeight="1">
      <c r="A3187" s="228"/>
      <c r="B3187" s="346"/>
      <c r="C3187" s="349"/>
      <c r="D3187" s="237"/>
      <c r="E3187" s="237"/>
      <c r="F3187" s="243"/>
      <c r="G3187" s="122">
        <v>2</v>
      </c>
      <c r="H3187" s="84"/>
      <c r="I3187" s="84"/>
      <c r="J3187" s="84"/>
      <c r="K3187" s="84"/>
      <c r="L3187" s="84"/>
      <c r="M3187" s="84"/>
      <c r="N3187" s="84"/>
      <c r="O3187" s="84"/>
      <c r="P3187" s="84"/>
      <c r="Q3187" s="84"/>
      <c r="R3187" s="84"/>
      <c r="S3187" s="84"/>
      <c r="T3187" s="84"/>
      <c r="U3187" s="84"/>
      <c r="V3187" s="84"/>
      <c r="W3187" s="84">
        <v>0.5</v>
      </c>
      <c r="X3187" s="84"/>
      <c r="Y3187" s="84"/>
      <c r="Z3187" s="84">
        <v>0.5</v>
      </c>
      <c r="AA3187" s="84">
        <v>0.5</v>
      </c>
      <c r="AB3187" s="84"/>
      <c r="AC3187" s="80"/>
      <c r="AD3187" s="80"/>
      <c r="AE3187" s="80"/>
      <c r="AF3187" s="80"/>
      <c r="AG3187" s="80">
        <v>0.5</v>
      </c>
      <c r="AH3187" s="80">
        <v>0.5</v>
      </c>
      <c r="AI3187" s="80"/>
      <c r="AJ3187" s="80"/>
      <c r="AK3187" s="80"/>
      <c r="AL3187" s="80"/>
      <c r="AM3187" s="240"/>
      <c r="AN3187" s="240"/>
      <c r="AO3187" s="240"/>
      <c r="AP3187" s="240"/>
      <c r="AQ3187" s="240"/>
      <c r="AR3187" s="240"/>
      <c r="AS3187" s="240"/>
      <c r="AT3187" s="256"/>
      <c r="AU3187" s="256"/>
      <c r="AV3187" s="259"/>
      <c r="AW3187" s="259"/>
      <c r="AX3187" s="256"/>
      <c r="AY3187" s="256"/>
      <c r="AZ3187" s="256"/>
      <c r="BA3187" s="256"/>
      <c r="BB3187" s="256"/>
      <c r="BC3187" s="256"/>
      <c r="BD3187" s="256"/>
      <c r="BE3187" s="256"/>
      <c r="BF3187" s="256"/>
      <c r="BG3187" s="256"/>
      <c r="BH3187" s="256"/>
      <c r="BI3187" s="256"/>
      <c r="BJ3187" s="256"/>
      <c r="BK3187" s="256"/>
      <c r="BL3187" s="262"/>
      <c r="BM3187" s="262"/>
      <c r="BN3187" s="262"/>
      <c r="BO3187" s="262"/>
      <c r="BP3187" s="262"/>
      <c r="BQ3187" s="262"/>
      <c r="BR3187" s="270"/>
      <c r="BS3187" s="270"/>
      <c r="BT3187" s="270"/>
      <c r="BU3187" s="270"/>
      <c r="BV3187" s="270"/>
      <c r="BW3187" s="270"/>
      <c r="BX3187" s="256"/>
      <c r="BY3187" s="256"/>
      <c r="BZ3187" s="256"/>
      <c r="CA3187" s="267"/>
      <c r="CB3187" s="267"/>
      <c r="CC3187" s="274"/>
      <c r="CD3187" s="267"/>
      <c r="CE3187" s="267"/>
      <c r="CF3187" s="267"/>
      <c r="CG3187" s="267"/>
      <c r="CH3187" s="267"/>
      <c r="CI3187" s="267"/>
      <c r="CJ3187" s="267"/>
      <c r="CK3187" s="267"/>
      <c r="CL3187" s="265"/>
      <c r="CM3187" s="272"/>
      <c r="CN3187" s="264"/>
      <c r="CO3187" s="177"/>
      <c r="CP3187" s="226"/>
      <c r="CQ3187" s="226"/>
      <c r="CR3187" s="226"/>
      <c r="CS3187" s="178"/>
      <c r="CT3187" s="178"/>
      <c r="CU3187" s="178"/>
      <c r="CV3187" s="178"/>
      <c r="CW3187" s="178"/>
      <c r="CX3187" s="178"/>
      <c r="CY3187" s="178"/>
      <c r="CZ3187" s="178"/>
      <c r="DA3187" s="178"/>
    </row>
    <row r="3188" spans="1:105" s="120" customFormat="1" ht="15" customHeight="1">
      <c r="A3188" s="228"/>
      <c r="B3188" s="346"/>
      <c r="C3188" s="349"/>
      <c r="D3188" s="237"/>
      <c r="E3188" s="237"/>
      <c r="F3188" s="243"/>
      <c r="G3188" s="122">
        <v>2.1</v>
      </c>
      <c r="H3188" s="84"/>
      <c r="I3188" s="84"/>
      <c r="J3188" s="84"/>
      <c r="K3188" s="84"/>
      <c r="L3188" s="84"/>
      <c r="M3188" s="84"/>
      <c r="N3188" s="84"/>
      <c r="O3188" s="84"/>
      <c r="P3188" s="84"/>
      <c r="Q3188" s="84"/>
      <c r="R3188" s="84"/>
      <c r="S3188" s="84"/>
      <c r="T3188" s="84"/>
      <c r="U3188" s="84"/>
      <c r="V3188" s="84"/>
      <c r="W3188" s="84"/>
      <c r="X3188" s="84"/>
      <c r="Y3188" s="84"/>
      <c r="Z3188" s="84"/>
      <c r="AA3188" s="84"/>
      <c r="AB3188" s="84"/>
      <c r="AC3188" s="80"/>
      <c r="AD3188" s="80"/>
      <c r="AE3188" s="80"/>
      <c r="AF3188" s="80"/>
      <c r="AG3188" s="80"/>
      <c r="AH3188" s="80"/>
      <c r="AI3188" s="80"/>
      <c r="AJ3188" s="80"/>
      <c r="AK3188" s="80"/>
      <c r="AL3188" s="80"/>
      <c r="AM3188" s="240"/>
      <c r="AN3188" s="240"/>
      <c r="AO3188" s="240"/>
      <c r="AP3188" s="240"/>
      <c r="AQ3188" s="240"/>
      <c r="AR3188" s="240"/>
      <c r="AS3188" s="240"/>
      <c r="AT3188" s="256"/>
      <c r="AU3188" s="256"/>
      <c r="AV3188" s="259"/>
      <c r="AW3188" s="259"/>
      <c r="AX3188" s="256"/>
      <c r="AY3188" s="256"/>
      <c r="AZ3188" s="256"/>
      <c r="BA3188" s="256"/>
      <c r="BB3188" s="256"/>
      <c r="BC3188" s="256"/>
      <c r="BD3188" s="256"/>
      <c r="BE3188" s="256"/>
      <c r="BF3188" s="256"/>
      <c r="BG3188" s="256"/>
      <c r="BH3188" s="256"/>
      <c r="BI3188" s="256"/>
      <c r="BJ3188" s="256"/>
      <c r="BK3188" s="256"/>
      <c r="BL3188" s="262"/>
      <c r="BM3188" s="262"/>
      <c r="BN3188" s="262"/>
      <c r="BO3188" s="262"/>
      <c r="BP3188" s="262"/>
      <c r="BQ3188" s="262"/>
      <c r="BR3188" s="270"/>
      <c r="BS3188" s="270"/>
      <c r="BT3188" s="270"/>
      <c r="BU3188" s="270"/>
      <c r="BV3188" s="270"/>
      <c r="BW3188" s="270"/>
      <c r="BX3188" s="256"/>
      <c r="BY3188" s="256"/>
      <c r="BZ3188" s="256"/>
      <c r="CA3188" s="267"/>
      <c r="CB3188" s="267"/>
      <c r="CC3188" s="274"/>
      <c r="CD3188" s="267"/>
      <c r="CE3188" s="267"/>
      <c r="CF3188" s="267"/>
      <c r="CG3188" s="267"/>
      <c r="CH3188" s="267"/>
      <c r="CI3188" s="267"/>
      <c r="CJ3188" s="267"/>
      <c r="CK3188" s="267"/>
      <c r="CL3188" s="265"/>
      <c r="CM3188" s="272"/>
      <c r="CN3188" s="264"/>
      <c r="CO3188" s="177"/>
      <c r="CP3188" s="226"/>
      <c r="CQ3188" s="226"/>
      <c r="CR3188" s="226"/>
      <c r="CS3188" s="178"/>
      <c r="CT3188" s="178"/>
      <c r="CU3188" s="178"/>
      <c r="CV3188" s="178"/>
      <c r="CW3188" s="178"/>
      <c r="CX3188" s="178"/>
      <c r="CY3188" s="178"/>
      <c r="CZ3188" s="178"/>
      <c r="DA3188" s="178"/>
    </row>
    <row r="3189" spans="1:105" s="120" customFormat="1" ht="15" customHeight="1">
      <c r="A3189" s="228"/>
      <c r="B3189" s="346"/>
      <c r="C3189" s="349"/>
      <c r="D3189" s="237"/>
      <c r="E3189" s="237"/>
      <c r="F3189" s="243"/>
      <c r="G3189" s="122">
        <v>2.7</v>
      </c>
      <c r="H3189" s="84"/>
      <c r="I3189" s="84"/>
      <c r="J3189" s="84"/>
      <c r="K3189" s="84"/>
      <c r="L3189" s="84"/>
      <c r="M3189" s="84"/>
      <c r="N3189" s="84"/>
      <c r="O3189" s="84"/>
      <c r="P3189" s="84"/>
      <c r="Q3189" s="84"/>
      <c r="R3189" s="84"/>
      <c r="S3189" s="84"/>
      <c r="T3189" s="84"/>
      <c r="U3189" s="84"/>
      <c r="V3189" s="84"/>
      <c r="W3189" s="84"/>
      <c r="X3189" s="84"/>
      <c r="Y3189" s="84"/>
      <c r="Z3189" s="84"/>
      <c r="AA3189" s="84"/>
      <c r="AB3189" s="84"/>
      <c r="AC3189" s="80"/>
      <c r="AD3189" s="80"/>
      <c r="AE3189" s="80"/>
      <c r="AF3189" s="80"/>
      <c r="AG3189" s="80"/>
      <c r="AH3189" s="80"/>
      <c r="AI3189" s="80"/>
      <c r="AJ3189" s="80"/>
      <c r="AK3189" s="80"/>
      <c r="AL3189" s="80"/>
      <c r="AM3189" s="240"/>
      <c r="AN3189" s="240"/>
      <c r="AO3189" s="240"/>
      <c r="AP3189" s="240"/>
      <c r="AQ3189" s="240"/>
      <c r="AR3189" s="240"/>
      <c r="AS3189" s="240"/>
      <c r="AT3189" s="256"/>
      <c r="AU3189" s="256"/>
      <c r="AV3189" s="259"/>
      <c r="AW3189" s="259"/>
      <c r="AX3189" s="256"/>
      <c r="AY3189" s="256"/>
      <c r="AZ3189" s="256"/>
      <c r="BA3189" s="256"/>
      <c r="BB3189" s="256"/>
      <c r="BC3189" s="256"/>
      <c r="BD3189" s="256"/>
      <c r="BE3189" s="256"/>
      <c r="BF3189" s="256"/>
      <c r="BG3189" s="256"/>
      <c r="BH3189" s="256"/>
      <c r="BI3189" s="256"/>
      <c r="BJ3189" s="256"/>
      <c r="BK3189" s="256"/>
      <c r="BL3189" s="262"/>
      <c r="BM3189" s="262"/>
      <c r="BN3189" s="262"/>
      <c r="BO3189" s="262"/>
      <c r="BP3189" s="262"/>
      <c r="BQ3189" s="262"/>
      <c r="BR3189" s="270"/>
      <c r="BS3189" s="270"/>
      <c r="BT3189" s="270"/>
      <c r="BU3189" s="270"/>
      <c r="BV3189" s="270"/>
      <c r="BW3189" s="270"/>
      <c r="BX3189" s="256"/>
      <c r="BY3189" s="256"/>
      <c r="BZ3189" s="256"/>
      <c r="CA3189" s="267"/>
      <c r="CB3189" s="267"/>
      <c r="CC3189" s="274"/>
      <c r="CD3189" s="267"/>
      <c r="CE3189" s="267"/>
      <c r="CF3189" s="267"/>
      <c r="CG3189" s="267"/>
      <c r="CH3189" s="267"/>
      <c r="CI3189" s="267"/>
      <c r="CJ3189" s="267"/>
      <c r="CK3189" s="267"/>
      <c r="CL3189" s="265"/>
      <c r="CM3189" s="272"/>
      <c r="CN3189" s="264"/>
      <c r="CO3189" s="177"/>
      <c r="CP3189" s="226"/>
      <c r="CQ3189" s="226"/>
      <c r="CR3189" s="226"/>
      <c r="CS3189" s="178"/>
      <c r="CT3189" s="178"/>
      <c r="CU3189" s="178"/>
      <c r="CV3189" s="178"/>
      <c r="CW3189" s="178"/>
      <c r="CX3189" s="178"/>
      <c r="CY3189" s="178"/>
      <c r="CZ3189" s="178"/>
      <c r="DA3189" s="178"/>
    </row>
    <row r="3190" spans="1:105" s="120" customFormat="1" ht="15" customHeight="1">
      <c r="A3190" s="228"/>
      <c r="B3190" s="346"/>
      <c r="C3190" s="349"/>
      <c r="D3190" s="237"/>
      <c r="E3190" s="237"/>
      <c r="F3190" s="243"/>
      <c r="G3190" s="122">
        <v>3</v>
      </c>
      <c r="H3190" s="84"/>
      <c r="I3190" s="84"/>
      <c r="J3190" s="84"/>
      <c r="K3190" s="84"/>
      <c r="L3190" s="84"/>
      <c r="M3190" s="84"/>
      <c r="N3190" s="84"/>
      <c r="O3190" s="84"/>
      <c r="P3190" s="84"/>
      <c r="Q3190" s="84"/>
      <c r="R3190" s="84"/>
      <c r="S3190" s="84"/>
      <c r="T3190" s="84"/>
      <c r="U3190" s="84"/>
      <c r="V3190" s="84"/>
      <c r="W3190" s="84"/>
      <c r="X3190" s="84"/>
      <c r="Y3190" s="84"/>
      <c r="Z3190" s="84"/>
      <c r="AA3190" s="84"/>
      <c r="AB3190" s="84"/>
      <c r="AC3190" s="80"/>
      <c r="AD3190" s="80"/>
      <c r="AE3190" s="80"/>
      <c r="AF3190" s="80"/>
      <c r="AG3190" s="80"/>
      <c r="AH3190" s="80"/>
      <c r="AI3190" s="80"/>
      <c r="AJ3190" s="80"/>
      <c r="AK3190" s="80"/>
      <c r="AL3190" s="80"/>
      <c r="AM3190" s="240"/>
      <c r="AN3190" s="240"/>
      <c r="AO3190" s="240"/>
      <c r="AP3190" s="240"/>
      <c r="AQ3190" s="240"/>
      <c r="AR3190" s="240"/>
      <c r="AS3190" s="240"/>
      <c r="AT3190" s="256"/>
      <c r="AU3190" s="256"/>
      <c r="AV3190" s="259"/>
      <c r="AW3190" s="259"/>
      <c r="AX3190" s="256"/>
      <c r="AY3190" s="256"/>
      <c r="AZ3190" s="256"/>
      <c r="BA3190" s="256"/>
      <c r="BB3190" s="256"/>
      <c r="BC3190" s="256"/>
      <c r="BD3190" s="256"/>
      <c r="BE3190" s="256"/>
      <c r="BF3190" s="256"/>
      <c r="BG3190" s="256"/>
      <c r="BH3190" s="256"/>
      <c r="BI3190" s="256"/>
      <c r="BJ3190" s="256"/>
      <c r="BK3190" s="256"/>
      <c r="BL3190" s="262"/>
      <c r="BM3190" s="262"/>
      <c r="BN3190" s="262"/>
      <c r="BO3190" s="262"/>
      <c r="BP3190" s="262"/>
      <c r="BQ3190" s="262"/>
      <c r="BR3190" s="270"/>
      <c r="BS3190" s="270"/>
      <c r="BT3190" s="270"/>
      <c r="BU3190" s="270"/>
      <c r="BV3190" s="270"/>
      <c r="BW3190" s="270"/>
      <c r="BX3190" s="256"/>
      <c r="BY3190" s="256"/>
      <c r="BZ3190" s="256"/>
      <c r="CA3190" s="267"/>
      <c r="CB3190" s="267"/>
      <c r="CC3190" s="274"/>
      <c r="CD3190" s="267"/>
      <c r="CE3190" s="267"/>
      <c r="CF3190" s="267"/>
      <c r="CG3190" s="267"/>
      <c r="CH3190" s="267"/>
      <c r="CI3190" s="267"/>
      <c r="CJ3190" s="267"/>
      <c r="CK3190" s="267"/>
      <c r="CL3190" s="265"/>
      <c r="CM3190" s="272"/>
      <c r="CN3190" s="264"/>
      <c r="CO3190" s="177"/>
      <c r="CP3190" s="226"/>
      <c r="CQ3190" s="226"/>
      <c r="CR3190" s="226"/>
      <c r="CS3190" s="178"/>
      <c r="CT3190" s="178"/>
      <c r="CU3190" s="178"/>
      <c r="CV3190" s="178"/>
      <c r="CW3190" s="178"/>
      <c r="CX3190" s="178"/>
      <c r="CY3190" s="178"/>
      <c r="CZ3190" s="178"/>
      <c r="DA3190" s="178"/>
    </row>
    <row r="3191" spans="1:105" s="120" customFormat="1" ht="15" customHeight="1">
      <c r="A3191" s="228"/>
      <c r="B3191" s="346"/>
      <c r="C3191" s="349"/>
      <c r="D3191" s="237"/>
      <c r="E3191" s="237"/>
      <c r="F3191" s="244"/>
      <c r="G3191" s="123">
        <v>3.9</v>
      </c>
      <c r="H3191" s="85"/>
      <c r="I3191" s="85"/>
      <c r="J3191" s="85"/>
      <c r="K3191" s="85"/>
      <c r="L3191" s="85"/>
      <c r="M3191" s="85"/>
      <c r="N3191" s="85"/>
      <c r="O3191" s="85"/>
      <c r="P3191" s="85"/>
      <c r="Q3191" s="85"/>
      <c r="R3191" s="85"/>
      <c r="S3191" s="85"/>
      <c r="T3191" s="85"/>
      <c r="U3191" s="85"/>
      <c r="V3191" s="85"/>
      <c r="W3191" s="85"/>
      <c r="X3191" s="85"/>
      <c r="Y3191" s="85"/>
      <c r="Z3191" s="85"/>
      <c r="AA3191" s="85"/>
      <c r="AB3191" s="85"/>
      <c r="AC3191" s="81"/>
      <c r="AD3191" s="81"/>
      <c r="AE3191" s="81"/>
      <c r="AF3191" s="81"/>
      <c r="AG3191" s="81"/>
      <c r="AH3191" s="81"/>
      <c r="AI3191" s="81"/>
      <c r="AJ3191" s="81"/>
      <c r="AK3191" s="81"/>
      <c r="AL3191" s="81"/>
      <c r="AM3191" s="240"/>
      <c r="AN3191" s="240"/>
      <c r="AO3191" s="240"/>
      <c r="AP3191" s="240"/>
      <c r="AQ3191" s="240"/>
      <c r="AR3191" s="240"/>
      <c r="AS3191" s="240"/>
      <c r="AT3191" s="256"/>
      <c r="AU3191" s="256"/>
      <c r="AV3191" s="259"/>
      <c r="AW3191" s="259"/>
      <c r="AX3191" s="256"/>
      <c r="AY3191" s="256"/>
      <c r="AZ3191" s="256"/>
      <c r="BA3191" s="256"/>
      <c r="BB3191" s="256"/>
      <c r="BC3191" s="256"/>
      <c r="BD3191" s="256"/>
      <c r="BE3191" s="256"/>
      <c r="BF3191" s="256"/>
      <c r="BG3191" s="256"/>
      <c r="BH3191" s="256"/>
      <c r="BI3191" s="256"/>
      <c r="BJ3191" s="256"/>
      <c r="BK3191" s="256"/>
      <c r="BL3191" s="262"/>
      <c r="BM3191" s="262"/>
      <c r="BN3191" s="262"/>
      <c r="BO3191" s="262"/>
      <c r="BP3191" s="262"/>
      <c r="BQ3191" s="262"/>
      <c r="BR3191" s="270"/>
      <c r="BS3191" s="270"/>
      <c r="BT3191" s="270"/>
      <c r="BU3191" s="270"/>
      <c r="BV3191" s="270"/>
      <c r="BW3191" s="270"/>
      <c r="BX3191" s="256"/>
      <c r="BY3191" s="256"/>
      <c r="BZ3191" s="256"/>
      <c r="CA3191" s="267"/>
      <c r="CB3191" s="267"/>
      <c r="CC3191" s="274"/>
      <c r="CD3191" s="267"/>
      <c r="CE3191" s="267"/>
      <c r="CF3191" s="267"/>
      <c r="CG3191" s="267"/>
      <c r="CH3191" s="267"/>
      <c r="CI3191" s="267"/>
      <c r="CJ3191" s="267"/>
      <c r="CK3191" s="267"/>
      <c r="CL3191" s="265"/>
      <c r="CM3191" s="272"/>
      <c r="CN3191" s="264"/>
      <c r="CO3191" s="177"/>
      <c r="CP3191" s="226"/>
      <c r="CQ3191" s="226"/>
      <c r="CR3191" s="226"/>
      <c r="CS3191" s="178"/>
      <c r="CT3191" s="178"/>
      <c r="CU3191" s="178"/>
      <c r="CV3191" s="178"/>
      <c r="CW3191" s="178"/>
      <c r="CX3191" s="178"/>
      <c r="CY3191" s="178"/>
      <c r="CZ3191" s="178"/>
      <c r="DA3191" s="178"/>
    </row>
    <row r="3192" spans="1:105" s="120" customFormat="1" ht="15" customHeight="1">
      <c r="A3192" s="229"/>
      <c r="B3192" s="347"/>
      <c r="C3192" s="350"/>
      <c r="D3192" s="238"/>
      <c r="E3192" s="238"/>
      <c r="F3192" s="245" t="s">
        <v>83</v>
      </c>
      <c r="G3192" s="246"/>
      <c r="H3192" s="82"/>
      <c r="I3192" s="82"/>
      <c r="J3192" s="82"/>
      <c r="K3192" s="82"/>
      <c r="L3192" s="82"/>
      <c r="M3192" s="82"/>
      <c r="N3192" s="82"/>
      <c r="O3192" s="82"/>
      <c r="P3192" s="82"/>
      <c r="Q3192" s="82"/>
      <c r="R3192" s="82"/>
      <c r="S3192" s="82">
        <v>2</v>
      </c>
      <c r="T3192" s="82"/>
      <c r="U3192" s="82"/>
      <c r="V3192" s="82"/>
      <c r="W3192" s="82"/>
      <c r="X3192" s="82"/>
      <c r="Y3192" s="82"/>
      <c r="Z3192" s="82"/>
      <c r="AA3192" s="82"/>
      <c r="AB3192" s="82"/>
      <c r="AC3192" s="35"/>
      <c r="AD3192" s="35"/>
      <c r="AE3192" s="35"/>
      <c r="AF3192" s="35"/>
      <c r="AG3192" s="35"/>
      <c r="AH3192" s="35">
        <v>1</v>
      </c>
      <c r="AI3192" s="35"/>
      <c r="AJ3192" s="35"/>
      <c r="AK3192" s="35"/>
      <c r="AL3192" s="35"/>
      <c r="AM3192" s="241"/>
      <c r="AN3192" s="241"/>
      <c r="AO3192" s="241"/>
      <c r="AP3192" s="241"/>
      <c r="AQ3192" s="241"/>
      <c r="AR3192" s="241"/>
      <c r="AS3192" s="241"/>
      <c r="AT3192" s="257"/>
      <c r="AU3192" s="257"/>
      <c r="AV3192" s="260"/>
      <c r="AW3192" s="260"/>
      <c r="AX3192" s="257"/>
      <c r="AY3192" s="257"/>
      <c r="AZ3192" s="257"/>
      <c r="BA3192" s="257"/>
      <c r="BB3192" s="257"/>
      <c r="BC3192" s="257"/>
      <c r="BD3192" s="257"/>
      <c r="BE3192" s="257"/>
      <c r="BF3192" s="257"/>
      <c r="BG3192" s="257"/>
      <c r="BH3192" s="257"/>
      <c r="BI3192" s="257"/>
      <c r="BJ3192" s="257"/>
      <c r="BK3192" s="257"/>
      <c r="BL3192" s="263"/>
      <c r="BM3192" s="263"/>
      <c r="BN3192" s="263"/>
      <c r="BO3192" s="263"/>
      <c r="BP3192" s="263"/>
      <c r="BQ3192" s="263"/>
      <c r="BR3192" s="271"/>
      <c r="BS3192" s="271"/>
      <c r="BT3192" s="271"/>
      <c r="BU3192" s="271"/>
      <c r="BV3192" s="271"/>
      <c r="BW3192" s="271"/>
      <c r="BX3192" s="257"/>
      <c r="BY3192" s="257"/>
      <c r="BZ3192" s="257"/>
      <c r="CA3192" s="268"/>
      <c r="CB3192" s="268"/>
      <c r="CC3192" s="275"/>
      <c r="CD3192" s="268"/>
      <c r="CE3192" s="268"/>
      <c r="CF3192" s="268"/>
      <c r="CG3192" s="268"/>
      <c r="CH3192" s="268"/>
      <c r="CI3192" s="268"/>
      <c r="CJ3192" s="268"/>
      <c r="CK3192" s="268"/>
      <c r="CL3192" s="265"/>
      <c r="CM3192" s="272"/>
      <c r="CN3192" s="264"/>
      <c r="CO3192" s="177"/>
      <c r="CP3192" s="226"/>
      <c r="CQ3192" s="226"/>
      <c r="CR3192" s="226"/>
      <c r="CS3192" s="178"/>
      <c r="CT3192" s="178"/>
      <c r="CU3192" s="178"/>
      <c r="CV3192" s="178"/>
      <c r="CW3192" s="178"/>
      <c r="CX3192" s="178"/>
      <c r="CY3192" s="178"/>
      <c r="CZ3192" s="178"/>
      <c r="DA3192" s="178"/>
    </row>
    <row r="3193" spans="1:105" s="120" customFormat="1" ht="15" customHeight="1">
      <c r="A3193" s="227">
        <f t="shared" si="1021"/>
        <v>395</v>
      </c>
      <c r="B3193" s="345" t="s">
        <v>658</v>
      </c>
      <c r="C3193" s="348" t="s">
        <v>660</v>
      </c>
      <c r="D3193" s="236">
        <v>44105</v>
      </c>
      <c r="E3193" s="236" t="s">
        <v>353</v>
      </c>
      <c r="F3193" s="253" t="s">
        <v>80</v>
      </c>
      <c r="G3193" s="254"/>
      <c r="H3193" s="82" t="s">
        <v>69</v>
      </c>
      <c r="I3193" s="82"/>
      <c r="J3193" s="82" t="s">
        <v>67</v>
      </c>
      <c r="K3193" s="82" t="s">
        <v>60</v>
      </c>
      <c r="L3193" s="82" t="s">
        <v>60</v>
      </c>
      <c r="M3193" s="82" t="s">
        <v>60</v>
      </c>
      <c r="N3193" s="82" t="s">
        <v>60</v>
      </c>
      <c r="O3193" s="82"/>
      <c r="P3193" s="82" t="s">
        <v>60</v>
      </c>
      <c r="Q3193" s="82" t="s">
        <v>60</v>
      </c>
      <c r="R3193" s="82" t="s">
        <v>60</v>
      </c>
      <c r="S3193" s="82" t="s">
        <v>60</v>
      </c>
      <c r="T3193" s="82" t="s">
        <v>60</v>
      </c>
      <c r="U3193" s="82" t="s">
        <v>60</v>
      </c>
      <c r="V3193" s="82"/>
      <c r="W3193" s="82" t="s">
        <v>631</v>
      </c>
      <c r="X3193" s="82" t="s">
        <v>61</v>
      </c>
      <c r="Y3193" s="82" t="s">
        <v>71</v>
      </c>
      <c r="Z3193" s="82" t="s">
        <v>71</v>
      </c>
      <c r="AA3193" s="82" t="s">
        <v>73</v>
      </c>
      <c r="AB3193" s="82" t="s">
        <v>61</v>
      </c>
      <c r="AC3193" s="82"/>
      <c r="AD3193" s="82" t="s">
        <v>61</v>
      </c>
      <c r="AE3193" s="82" t="s">
        <v>61</v>
      </c>
      <c r="AF3193" s="82" t="s">
        <v>61</v>
      </c>
      <c r="AG3193" s="82" t="s">
        <v>61</v>
      </c>
      <c r="AH3193" s="82" t="s">
        <v>61</v>
      </c>
      <c r="AI3193" s="82" t="s">
        <v>1471</v>
      </c>
      <c r="AJ3193" s="82"/>
      <c r="AK3193" s="82" t="s">
        <v>60</v>
      </c>
      <c r="AL3193" s="82" t="s">
        <v>60</v>
      </c>
      <c r="AM3193" s="239">
        <f>COUNTIF(H3193:AL3193,"PH")+COUNTIF(H3193:AL3193,"PH/L")+COUNTIF(H3193:AL3193,"PM")</f>
        <v>0</v>
      </c>
      <c r="AN3193" s="239">
        <f>COUNTIF(H3193:AL3193,"PD")+COUNTIF(H3193:AL3193,"PDD")+COUNTIF(H3193:AL3193,"P/DS")/2+COUNTIF(H3193:AL3193,"PMD")</f>
        <v>0</v>
      </c>
      <c r="AO3193" s="239">
        <f>COUNTIF(H3193:AL3193,"PN")+COUNTIF(H3193:AL3193,"P/NS")/2+COUNTIF(H3193:AL3193,"PH")+COUNTIF(H3193:AL3193,"PH/F")/2+COUNTIF(H3193:AL3193,"PH/L")/2+COUNTIF(H3193:AL3193,"PM")</f>
        <v>0</v>
      </c>
      <c r="AP3193" s="239">
        <f>COUNTIF(H3193:AL3193,"BH")+COUNTIF(H3193:AL3193,"AL/BL")+COUNTIF(H3193:AL3193,"UL/BL")+COUNTIF(H3193:AL3193,"BM")</f>
        <v>0</v>
      </c>
      <c r="AQ3193" s="239">
        <f>COUNTIF(H3193:AL3193,"DS")+COUNTIF(H3193:AL3193,"AL/DS")/2+COUNTIF(H3193:AL3193,"UL/DS")/2+COUNTIF(H3193:AL3193,"CT")+COUNTIF(H3193:AL3193,"MD")</f>
        <v>12.5</v>
      </c>
      <c r="AR3193" s="239">
        <f>COUNTIF(H3193:AL3193,"NS")+COUNTIF(H3193:AL3193,"AL/NS")/2+COUNTIF(H3193:AL3193,"UL/NS")/2+COUNTIF(H3193:AL3193,"BH")+COUNTIF(H3193:AL3193,"AL/BF")/2+COUNTIF(H3193:AL3193,"AL/BL")/2+COUNTIF(H3193:AL3193,"UL/BL")/2+COUNTIF(H3193:AL3193,"UL/BF")/2+COUNTIF(H3193:AL3193,"BM")</f>
        <v>7</v>
      </c>
      <c r="AS3193" s="239">
        <f>COUNTIF(H3193:AL3193,"AL")+COUNTIF(H3193:AL3193,"AL/DS")/2+COUNTIF(H3193:AL3193,"AL/NS")/2+COUNTIF(H3193:AL3193,"NH")+COUNTIF(H3193:AL3193,"SL")+COUNTIF(H3193:AL3193,"NHD")+COUNTIF(H3193:AL3193,"B")+COUNTIF(H3193:AL3193,"HL")+COUNTIF(H3193:AL3193,"AL/BF")/2+COUNTIF(H3193:AL3193,"AL/BL")/2</f>
        <v>2</v>
      </c>
      <c r="AT3193" s="255">
        <f>COUNTIF(H3193:AL3193,"PD")+COUNTIF(H3193:AL3193,"PN")+COUNTIF(H3193:AL3193,"P/DS")/2+COUNTIF(H3193:AL3193,"P/NS")/2+COUNTIF(H3193:AL3193,"DS")+COUNTIF(H3193:AL3193,"NS")+COUNTIF(H3193:AL3193,"AL")+COUNTIF(H3193:AL3193,"AL/DS")+COUNTIF(H3193:AL3193,"AL/NS")+COUNTIF(H3193:AL3193,"NH")+COUNTIF(H3193:AL3193,"SL")+COUNTIF(H3193:AL3193,"UL/DS")/2+COUNTIF(H3193:AL3193,"UL/NS")/2+COUNTIF(H3193:AL3193,"CT")+COUNTIF(H3193:AL3193,"NHD")+COUNTIF(H3193:AL3193,"PDD")+COUNTIF(H3193:AL3193,"B")+COUNTIF(H3193:AL3193,"HL")+COUNTIF(H3193:AL3193,"PH")+COUNTIF(H3193:AL3193,"BH")+COUNTIF(H3193:AL3193,"AL/BF")+COUNTIF(H3193:AL3193,"AL/BL")+COUNTIF(H3193:AL3193,"UL/BF")/2+COUNTIF(H3193:AL3193,"UL/BL")/2+COUNTIF(H3193:AL3193,"PH/F")/2+COUNTIF(H3193:AL3193,"PH/L")/2+COUNTIF(H3193:AL3193,"MD")+COUNTIF(H3193:AL3193,"PMD")+COUNTIF(H3193:AL3193,"PM")+COUNTIF(H3193:AL3193,"BM")</f>
        <v>21.5</v>
      </c>
      <c r="AU3193" s="255">
        <f>COUNTIF(H3193:AL3193,"P/DS")/2+COUNTIF(H3193:AL3193,"P/NS")/2+COUNTIF(H3193:AL3193,"IL")+COUNTIF(H3193:AL3193,"NL")+COUNTIF(H3193:AL3193,"UL")+COUNTIF(H3193:AL3193,"UL/DS")/2+COUNTIF(H3193:AL3193,"UL/NS")/2+COUNTIF(H3193:AL3193,"KT")+COUNTIF(H3193:AL3193,"UL/BF")/2+COUNTIF(H3193:AL3193,"UL/BL")/2+COUNTIF(H3193:AL3193,"PH/F")/2+COUNTIF(H3193:AL3193,"PH/L")/2+COUNTIF(H3193:AL3193,"NB")</f>
        <v>4.5</v>
      </c>
      <c r="AV3193" s="258">
        <f>COUNTIF(H3193:AL3193,"PN")+COUNTIF(H3193:AL3193,"TVD")+COUNTIF(H3193:AL3193,"PH")+COUNTIF(H3193:AL3193,"PM")+COUNTIF(H3193:AL3193,"PDD")-COUNTIFS(H3193:AL3193,"PN",H3200:AL3200,"&gt;=3")-COUNTIFS(H3193:AL3193,"PM",H3200:AL3200,"&gt;=3")</f>
        <v>0</v>
      </c>
      <c r="AW3193" s="258">
        <f>COUNTIF(H3193:AL3193,"NS")+COUNTIF(H3193:AL3193,"D")+COUNTIF(H3193:AL3193,"BH")+COUNTIF(H3193:AL3193,"NHD")+COUNTIF(H3193:AL3193,"BM")-COUNTIFS(H3193:AL3193,"NS",H3200:AL3200,"&gt;=3")-COUNTIFS(H3193:AL3193,"BH",H3200:AL3200,"&gt;=3")-COUNTIFS(H3193:AL3193,"BM",H3200:AL3200,"&gt;=3")</f>
        <v>7</v>
      </c>
      <c r="AX3193" s="255">
        <f>COUNTIF(H3193:AL3193,"AL")+COUNTIF(H3193:AL3193,"AL/DS")/2+COUNTIF(H3193:AL3193,"AL/NS")/2+COUNTIF(H3193:AL3193,"AL/BF")+COUNTIF(H3193:AL3193,"AL/BL")/2</f>
        <v>1</v>
      </c>
      <c r="AY3193" s="255">
        <f>COUNTIF(H3193:AL3193,"SL")</f>
        <v>0</v>
      </c>
      <c r="AZ3193" s="255">
        <f>COUNTIF(H3193:AL3193,"NH")</f>
        <v>1</v>
      </c>
      <c r="BA3193" s="255">
        <f>COUNTIF(H3193:AL3193,"HL")</f>
        <v>0</v>
      </c>
      <c r="BB3193" s="255">
        <f>COUNTIF(G3193:AL3193,"P/DS")/2+COUNTIF(G3193:AL3193,"P/NS")/2+COUNTIF(G3193:AL3193,"UL")+COUNTIF(G3193:AL3193,"UL/DS")/2+COUNTIF(G3193:AL3193,"UL/NS")/2+COUNTIF(G3193:AL3193,"UL/BL")/2+COUNTIF(G3193:AL3193,"UL/BF")/2+COUNTIF(G3193:AL3193,"PH/F")/2+COUNTIF(G3193:AL3193,"PH/L")/2</f>
        <v>2.5</v>
      </c>
      <c r="BC3193" s="255">
        <f>COUNTIF(H3193:AL3193,"NB")</f>
        <v>1</v>
      </c>
      <c r="BD3193" s="255">
        <f>COUNTIF(H3193:AL3193,"NL")</f>
        <v>0</v>
      </c>
      <c r="BE3193" s="255">
        <f>COUNTIF(H3193:AL3193,"IL")</f>
        <v>1</v>
      </c>
      <c r="BF3193" s="255">
        <f>COUNTIF(H3193:AL3193,"KT")</f>
        <v>0</v>
      </c>
      <c r="BG3193" s="255">
        <f>COUNTIF(H3193:AL3193,"L70")</f>
        <v>0</v>
      </c>
      <c r="BH3193" s="255">
        <f>COUNTIF(H3193:AL3193,"MD")</f>
        <v>0</v>
      </c>
      <c r="BI3193" s="255">
        <f>COUNTIF(H3193:AL3193,"PMD")</f>
        <v>0</v>
      </c>
      <c r="BJ3193" s="255">
        <f>COUNTIF(H3193:AL3193,"PM")</f>
        <v>0</v>
      </c>
      <c r="BK3193" s="255">
        <f>COUNTIF(H3193:AL3193,"BM")</f>
        <v>0</v>
      </c>
      <c r="BL3193" s="261">
        <f>SUMIF(H3193:AL3193,"PD",H3194:AL3194)+SUMIF(H3193:AL3193,"PN",H3194:AL3194)+SUMIF(H3193:AL3193,"P/DS",H3194:AL3194)+SUMIF(H3193:AL3193,"PN/F",H3194:AL3194)+SUMIF(H3193:AL3193,"PN/L",H3194:AL3194)+SUMIF(H3193:AL3193,"TV",H3194:AL3194)+SUMIF(H3193:AL3193,"TVD",H3194:AL3194)+SUMIF(H3193:AL3193,"PDD",H3194:AL3194)</f>
        <v>0</v>
      </c>
      <c r="BM3193" s="261">
        <f>SUMIF(H3193:AL3193,"PD",H3195:AL3195)+SUMIF(H3193:AL3193,"PN",H3195:AL3195)+SUMIF(H3193:AL3193,"P/DS",H3195:AL3195)+SUMIF(H3193:AL3193,"PN/F",H3195:AL3195)+SUMIF(H3193:AL3193,"PN/L",H3195:AL3195)+SUMIF(H3193:AL3193,"TV",H3195:AL3195)+SUMIF(H3193:AL3193,"TVD",H3195:AL3195)+SUMIF(H3193:AL3193,"PDD",H3195:AL3195)+SUMIF(H3193:AL3193,"PMD",H3195:AL3195)</f>
        <v>0</v>
      </c>
      <c r="BN3193" s="261">
        <f>SUMIF(H3193:AL3193,"PD",H3196:AL3196)+SUMIF(H3193:AL3193,"PN",H3196:AL3196)+SUMIF(H3193:AL3193,"P/DS",H3196:AL3196)+SUMIF(H3193:AL3193,"PN/F",H3196:AL3196)+SUMIF(H3193:AL3193,"PN/L",H3196:AL3196)+SUMIF(H3193:AL3193,"TV",H3196:AL3196)+SUMIF(H3193:AL3193,"TVD",H3196:AL3196)</f>
        <v>0</v>
      </c>
      <c r="BO3193" s="261">
        <f>SUMIF(H3193:AL3193,"PD",H3197:AL3197)+SUMIF(H3193:AL3193,"PN",H3197:AL3197)+SUMIF(H3193:AL3193,"P/DS",H3197:AL3197)+SUMIF(H3193:AL3193,"PN/F",H3197:AL3197)+SUMIF(H3193:AL3193,"PN/L",H3197:AL3197)+SUMIF(H3193:AL3193,"TV",H3197:AL3197)+SUMIF(H3193:AL3193,"TVD",H3197:AL3197)</f>
        <v>0</v>
      </c>
      <c r="BP3193" s="261">
        <f>SUMIF(H3193:AL3193,"PD",H3198:AL3198)+SUMIF(H3193:AL3193,"PN",H3198:AL3198)+SUMIF(H3193:AL3193,"P/DS",H3198:AL3198)+SUMIF(H3193:AL3193,"PN/F",H3198:AL3198)+SUMIF(H3193:AL3193,"PN/L",H3198:AL3198)+SUMIF(H3193:AL3193,"TV",H3198:AL3198)+SUMIF(H3193:AL3193,"TVD",H3198:AL3198)+SUMIF(H3193:AL3193,"PDD",H3198:AL3198)+SUMIF(H3193:AL3193,"PH",H3198:AL3198)+SUMIF(H3193:AL3193,"PM",H3198:AL3198)</f>
        <v>0</v>
      </c>
      <c r="BQ3193" s="261">
        <f>SUMIF(H3193:AL3193,"PD",H3199:AL3199)+SUMIF(H3193:AL3193,"PN",H3199:AL3199)+SUMIF(H3193:AL3193,"P/DS",H3199:AL3199)+SUMIF(H3193:AL3193,"PN/F",H3199:AL3199)+SUMIF(H3193:AL3193,"PN/L",H3199:AL3199)+SUMIF(H3193:AL3193,"TV",H3199:AL3199)+SUMIF(H3193:AL3193,"TVD",H3199:AL3199)+SUMIF(H3193:AL3193,"PDD",H3199:AL3199)+SUMIF(H3193:AL3193,"PH",H3199:AL3199)+SUMIF(H3193:AL3193,"PM",H3199:AL3199)</f>
        <v>0</v>
      </c>
      <c r="BR3193" s="269">
        <f>SUM(H3194:AL3194)-BL3193</f>
        <v>31</v>
      </c>
      <c r="BS3193" s="269">
        <f>SUM(H3195:AL3195)-BM3193</f>
        <v>9.5</v>
      </c>
      <c r="BT3193" s="269">
        <f>SUM(H3196:AL3196)-BN3193</f>
        <v>0</v>
      </c>
      <c r="BU3193" s="269">
        <f>SUM(H3197:AL3197)-BO3193</f>
        <v>0</v>
      </c>
      <c r="BV3193" s="269">
        <f>SUM(H3198:AL3198)-BP3193</f>
        <v>0</v>
      </c>
      <c r="BW3193" s="269">
        <f>SUM(H3199:AL3199)-BQ3193</f>
        <v>0</v>
      </c>
      <c r="BX3193" s="255">
        <f>SUMIF(H3193:AL3193,"PD",H3200:AL3200)+SUMIF(H3193:AL3193,"PN",H3200:AL3200)+SUMIF(H3193:AL3193,"P/DS",H3200:AL3200)+SUMIF(H3193:AL3193,"PN/F",H3200:AL3200)+SUMIF(H3193:AL3193,"PN/L",H3200:AL3200)</f>
        <v>0</v>
      </c>
      <c r="BY3193" s="255">
        <f>SUM(H3200:AL3200)-BX3193</f>
        <v>0</v>
      </c>
      <c r="BZ3193" s="255">
        <f t="shared" ref="BZ3193" si="1024">+SUM(BL3193:BW3200)</f>
        <v>40.5</v>
      </c>
      <c r="CA3193" s="266">
        <f>(COUNTIFS(H3193:AL3193,"PD",H3194:AL3194,"&gt;=2"))*0.5-IF(CN3193="VP",COUNTIFS($H$16:$AL$16,"SAT",H3193:AL3193,"PD",H3194:AL3194,"&gt;=2"))*0.5</f>
        <v>0</v>
      </c>
      <c r="CB3193" s="266">
        <f>(COUNTIFS(H3193:AL3193,"PN",H3195:AL3195,"&gt;=0.5",H3194:AL3194,"&gt;=1.5"))*0.5+COUNTIFS(H3193:AL3193,"PDD",H3195:AL3195,"&gt;=0.5",H3194:AL3194,"&gt;=1.5")*0.5</f>
        <v>0</v>
      </c>
      <c r="CC3193" s="273">
        <f>(COUNTIFS(H3193:AL3193,"TV",H3195:AL3195,"&gt;=10"))*0.5+(COUNTIFS(H3193:AL3193,"PMD",H3195:AL3195,"&gt;=2"))*0.5</f>
        <v>0</v>
      </c>
      <c r="CD3193" s="266">
        <f>(COUNTIFS(H3193:AL3193,"TVD",H3197:AL3197,"&gt;=6.5",H3195:AL3195,"&gt;=3.5"))*0.5</f>
        <v>0</v>
      </c>
      <c r="CE3193" s="266">
        <f>(COUNTIFS(H3193:AL3193,"PD",H3198:AL3198,"&gt;=10"))*0.5</f>
        <v>0</v>
      </c>
      <c r="CF3193" s="266">
        <f>(COUNTIFS(H3193:AL3193,"PDD",H3198:AL3198,"&gt;=3.5",H3199:AL3199,"&gt;=6.5")+COUNTIFS(H3193:AL3193,"PH",H3199:AL3199,"&gt;=0.5",H3198:AL3198,"&gt;=1.5")+COUNTIFS(H3193:AL3193,"PM",H3199:AL3199,"&gt;=0.5",H3198:AL3198,"&gt;=1.5"))*0.5</f>
        <v>0</v>
      </c>
      <c r="CG3193" s="266">
        <f>(COUNTIFS(H3193:AL3193,"DS",H3194:AL3194,"&gt;=2")+COUNTIFS(H3193:AL3193,"AL/DS",H3194:AL3194,"&gt;=2"))*0.5-IF(CN3193="VP",COUNTIFS($H$16:$AL$16,"SAT",H3193:AL3193,"DS",H3194:AL3194,"&gt;=2"))*0.5</f>
        <v>5</v>
      </c>
      <c r="CH3193" s="266">
        <f>(COUNTIFS(H3193:AL3193,"NS",H3195:AL3195,"&gt;=0.5",H3194:AL3194,"&gt;=1.5")+COUNTIFS(H3193:AL3193,"AL/NS",H3195:AL3195,"&gt;=0.5",H3194:AL3194,"&gt;=1.5")+COUNTIFS(H3193:AL3193,"NHD",H3195:AL3195,"&gt;=4.5",H3198:AL3198,"&gt;=2",H3194:AL3194,"&gt;=1.5"))*0.5</f>
        <v>1.5</v>
      </c>
      <c r="CI3193" s="266">
        <f>(COUNTIF(H3195:AL3195,"&gt;=10")+COUNTIFS(H3193:AL3193,"MD",H3195:AL3195,"&gt;=2")-COUNTIFS(H3193:AL3193,"TV",H3195:AL3195,"&gt;=10"))*0.5</f>
        <v>0</v>
      </c>
      <c r="CJ3193" s="266">
        <f>(COUNTIFS(H3193:AL3193,"D",H3197:AL3197,"&gt;=6.5",H3195:AL3195,"&gt;=3.5"))*0.5</f>
        <v>0</v>
      </c>
      <c r="CK3193" s="266">
        <f>(COUNTIF(H3198:AL3198,"&gt;=10")-COUNTIFS(H3193:AL3193,"PD",H3198:AL3198,"&gt;=10"))*0.5</f>
        <v>0</v>
      </c>
      <c r="CL3193" s="265">
        <f>(COUNTIFS(H3193:AL3193,"NHD",H3198:AL3198,"&gt;=3.5",H3199:AL3199,"&gt;=6.5")+COUNTIFS(H3193:AL3193,"BH",H3198:AL3198,"&gt;=1.5",H3199:AL3199,"&gt;=0.5")+COUNTIFS(H3193:AL3193,"BM",H3198:AL3198,"&gt;=1.5",H3199:AL3199,"&gt;=0.5")+COUNTIFS(H3193:AL3193,"D",H3198:AL3198,"&gt;=1.5",H3199:AL3199,"&gt;=0.5"))*0.5</f>
        <v>0</v>
      </c>
      <c r="CM3193" s="272"/>
      <c r="CN3193" s="264" t="s">
        <v>723</v>
      </c>
      <c r="CO3193" s="177">
        <f t="shared" ref="CO3193" si="1025">+AM3193+AN3193+AO3193+AP3193+AQ3193+AR3193+AS3193+AU3193+BG3193</f>
        <v>26</v>
      </c>
      <c r="CP3193" s="225">
        <f>+SUM(I3194:I3199)-I3200</f>
        <v>0</v>
      </c>
      <c r="CQ3193" s="225">
        <f>+SUM(J3194:J3199)-J3200</f>
        <v>0</v>
      </c>
      <c r="CR3193" s="225">
        <f>+SUM(K3194:K3199)-K3200</f>
        <v>0</v>
      </c>
      <c r="CS3193" s="178"/>
      <c r="CT3193" s="178"/>
      <c r="CU3193" s="178"/>
      <c r="CV3193" s="178"/>
      <c r="CW3193" s="178"/>
      <c r="CX3193" s="178"/>
      <c r="CY3193" s="178"/>
      <c r="CZ3193" s="178"/>
      <c r="DA3193" s="178"/>
    </row>
    <row r="3194" spans="1:105" s="120" customFormat="1" ht="15" customHeight="1">
      <c r="A3194" s="228"/>
      <c r="B3194" s="346"/>
      <c r="C3194" s="349"/>
      <c r="D3194" s="237"/>
      <c r="E3194" s="237"/>
      <c r="F3194" s="242" t="s">
        <v>82</v>
      </c>
      <c r="G3194" s="121">
        <v>1.5</v>
      </c>
      <c r="H3194" s="83"/>
      <c r="I3194" s="83"/>
      <c r="J3194" s="83"/>
      <c r="K3194" s="83"/>
      <c r="L3194" s="83">
        <v>2.5</v>
      </c>
      <c r="M3194" s="83">
        <v>2.5</v>
      </c>
      <c r="N3194" s="83">
        <v>2.5</v>
      </c>
      <c r="O3194" s="83"/>
      <c r="P3194" s="83">
        <v>2.5</v>
      </c>
      <c r="Q3194" s="83">
        <v>2.5</v>
      </c>
      <c r="R3194" s="83">
        <v>2.5</v>
      </c>
      <c r="S3194" s="83">
        <v>2.5</v>
      </c>
      <c r="T3194" s="83">
        <v>2.5</v>
      </c>
      <c r="U3194" s="83">
        <v>2.5</v>
      </c>
      <c r="V3194" s="83"/>
      <c r="W3194" s="83"/>
      <c r="X3194" s="83"/>
      <c r="Y3194" s="83"/>
      <c r="Z3194" s="83"/>
      <c r="AA3194" s="83"/>
      <c r="AB3194" s="83"/>
      <c r="AC3194" s="79"/>
      <c r="AD3194" s="79"/>
      <c r="AE3194" s="79">
        <v>2</v>
      </c>
      <c r="AF3194" s="79"/>
      <c r="AG3194" s="79">
        <v>2</v>
      </c>
      <c r="AH3194" s="79">
        <v>2</v>
      </c>
      <c r="AI3194" s="79"/>
      <c r="AJ3194" s="79"/>
      <c r="AK3194" s="79">
        <v>2.5</v>
      </c>
      <c r="AL3194" s="79"/>
      <c r="AM3194" s="240"/>
      <c r="AN3194" s="240"/>
      <c r="AO3194" s="240"/>
      <c r="AP3194" s="240"/>
      <c r="AQ3194" s="240"/>
      <c r="AR3194" s="240"/>
      <c r="AS3194" s="240"/>
      <c r="AT3194" s="256"/>
      <c r="AU3194" s="256"/>
      <c r="AV3194" s="259"/>
      <c r="AW3194" s="259"/>
      <c r="AX3194" s="256"/>
      <c r="AY3194" s="256"/>
      <c r="AZ3194" s="256"/>
      <c r="BA3194" s="256"/>
      <c r="BB3194" s="256"/>
      <c r="BC3194" s="256"/>
      <c r="BD3194" s="256"/>
      <c r="BE3194" s="256"/>
      <c r="BF3194" s="256"/>
      <c r="BG3194" s="256"/>
      <c r="BH3194" s="256"/>
      <c r="BI3194" s="256"/>
      <c r="BJ3194" s="256"/>
      <c r="BK3194" s="256"/>
      <c r="BL3194" s="262"/>
      <c r="BM3194" s="262"/>
      <c r="BN3194" s="262"/>
      <c r="BO3194" s="262"/>
      <c r="BP3194" s="262"/>
      <c r="BQ3194" s="262"/>
      <c r="BR3194" s="270"/>
      <c r="BS3194" s="270"/>
      <c r="BT3194" s="270"/>
      <c r="BU3194" s="270"/>
      <c r="BV3194" s="270"/>
      <c r="BW3194" s="270"/>
      <c r="BX3194" s="256"/>
      <c r="BY3194" s="256"/>
      <c r="BZ3194" s="256"/>
      <c r="CA3194" s="267"/>
      <c r="CB3194" s="267"/>
      <c r="CC3194" s="274"/>
      <c r="CD3194" s="267"/>
      <c r="CE3194" s="267"/>
      <c r="CF3194" s="267"/>
      <c r="CG3194" s="267"/>
      <c r="CH3194" s="267"/>
      <c r="CI3194" s="267"/>
      <c r="CJ3194" s="267"/>
      <c r="CK3194" s="267"/>
      <c r="CL3194" s="265"/>
      <c r="CM3194" s="272"/>
      <c r="CN3194" s="264"/>
      <c r="CO3194" s="177"/>
      <c r="CP3194" s="226"/>
      <c r="CQ3194" s="226"/>
      <c r="CR3194" s="226"/>
      <c r="CS3194" s="178"/>
      <c r="CT3194" s="178"/>
      <c r="CU3194" s="178"/>
      <c r="CV3194" s="178"/>
      <c r="CW3194" s="178"/>
      <c r="CX3194" s="178"/>
      <c r="CY3194" s="178"/>
      <c r="CZ3194" s="178"/>
      <c r="DA3194" s="178"/>
    </row>
    <row r="3195" spans="1:105" s="120" customFormat="1" ht="15" customHeight="1">
      <c r="A3195" s="228"/>
      <c r="B3195" s="346"/>
      <c r="C3195" s="349"/>
      <c r="D3195" s="237"/>
      <c r="E3195" s="237"/>
      <c r="F3195" s="243"/>
      <c r="G3195" s="122">
        <v>2</v>
      </c>
      <c r="H3195" s="84"/>
      <c r="I3195" s="84"/>
      <c r="J3195" s="84"/>
      <c r="K3195" s="84"/>
      <c r="L3195" s="84"/>
      <c r="M3195" s="84"/>
      <c r="N3195" s="84"/>
      <c r="O3195" s="84"/>
      <c r="P3195" s="84"/>
      <c r="Q3195" s="84"/>
      <c r="R3195" s="84"/>
      <c r="S3195" s="84"/>
      <c r="T3195" s="84"/>
      <c r="U3195" s="84"/>
      <c r="V3195" s="84">
        <v>8</v>
      </c>
      <c r="W3195" s="84"/>
      <c r="X3195" s="84"/>
      <c r="Y3195" s="84"/>
      <c r="Z3195" s="84"/>
      <c r="AA3195" s="84"/>
      <c r="AB3195" s="84"/>
      <c r="AC3195" s="80"/>
      <c r="AD3195" s="80"/>
      <c r="AE3195" s="80">
        <v>0.5</v>
      </c>
      <c r="AF3195" s="80"/>
      <c r="AG3195" s="80">
        <v>0.5</v>
      </c>
      <c r="AH3195" s="80">
        <v>0.5</v>
      </c>
      <c r="AI3195" s="80"/>
      <c r="AJ3195" s="80"/>
      <c r="AK3195" s="80"/>
      <c r="AL3195" s="80"/>
      <c r="AM3195" s="240"/>
      <c r="AN3195" s="240"/>
      <c r="AO3195" s="240"/>
      <c r="AP3195" s="240"/>
      <c r="AQ3195" s="240"/>
      <c r="AR3195" s="240"/>
      <c r="AS3195" s="240"/>
      <c r="AT3195" s="256"/>
      <c r="AU3195" s="256"/>
      <c r="AV3195" s="259"/>
      <c r="AW3195" s="259"/>
      <c r="AX3195" s="256"/>
      <c r="AY3195" s="256"/>
      <c r="AZ3195" s="256"/>
      <c r="BA3195" s="256"/>
      <c r="BB3195" s="256"/>
      <c r="BC3195" s="256"/>
      <c r="BD3195" s="256"/>
      <c r="BE3195" s="256"/>
      <c r="BF3195" s="256"/>
      <c r="BG3195" s="256"/>
      <c r="BH3195" s="256"/>
      <c r="BI3195" s="256"/>
      <c r="BJ3195" s="256"/>
      <c r="BK3195" s="256"/>
      <c r="BL3195" s="262"/>
      <c r="BM3195" s="262"/>
      <c r="BN3195" s="262"/>
      <c r="BO3195" s="262"/>
      <c r="BP3195" s="262"/>
      <c r="BQ3195" s="262"/>
      <c r="BR3195" s="270"/>
      <c r="BS3195" s="270"/>
      <c r="BT3195" s="270"/>
      <c r="BU3195" s="270"/>
      <c r="BV3195" s="270"/>
      <c r="BW3195" s="270"/>
      <c r="BX3195" s="256"/>
      <c r="BY3195" s="256"/>
      <c r="BZ3195" s="256"/>
      <c r="CA3195" s="267"/>
      <c r="CB3195" s="267"/>
      <c r="CC3195" s="274"/>
      <c r="CD3195" s="267"/>
      <c r="CE3195" s="267"/>
      <c r="CF3195" s="267"/>
      <c r="CG3195" s="267"/>
      <c r="CH3195" s="267"/>
      <c r="CI3195" s="267"/>
      <c r="CJ3195" s="267"/>
      <c r="CK3195" s="267"/>
      <c r="CL3195" s="265"/>
      <c r="CM3195" s="272"/>
      <c r="CN3195" s="264"/>
      <c r="CO3195" s="177"/>
      <c r="CP3195" s="226"/>
      <c r="CQ3195" s="226"/>
      <c r="CR3195" s="226"/>
      <c r="CS3195" s="178"/>
      <c r="CT3195" s="178"/>
      <c r="CU3195" s="178"/>
      <c r="CV3195" s="178"/>
      <c r="CW3195" s="178"/>
      <c r="CX3195" s="178"/>
      <c r="CY3195" s="178"/>
      <c r="CZ3195" s="178"/>
      <c r="DA3195" s="178"/>
    </row>
    <row r="3196" spans="1:105" s="120" customFormat="1" ht="15" customHeight="1">
      <c r="A3196" s="228"/>
      <c r="B3196" s="346"/>
      <c r="C3196" s="349"/>
      <c r="D3196" s="237"/>
      <c r="E3196" s="237"/>
      <c r="F3196" s="243"/>
      <c r="G3196" s="122">
        <v>2.1</v>
      </c>
      <c r="H3196" s="84"/>
      <c r="I3196" s="84"/>
      <c r="J3196" s="84"/>
      <c r="K3196" s="84"/>
      <c r="L3196" s="84"/>
      <c r="M3196" s="84"/>
      <c r="N3196" s="84"/>
      <c r="O3196" s="84"/>
      <c r="P3196" s="84"/>
      <c r="Q3196" s="84"/>
      <c r="R3196" s="84"/>
      <c r="S3196" s="84"/>
      <c r="T3196" s="84"/>
      <c r="U3196" s="84"/>
      <c r="V3196" s="84"/>
      <c r="W3196" s="84"/>
      <c r="X3196" s="84"/>
      <c r="Y3196" s="84"/>
      <c r="Z3196" s="84"/>
      <c r="AA3196" s="84"/>
      <c r="AB3196" s="84"/>
      <c r="AC3196" s="80"/>
      <c r="AD3196" s="80"/>
      <c r="AE3196" s="80"/>
      <c r="AF3196" s="80"/>
      <c r="AG3196" s="80"/>
      <c r="AH3196" s="80"/>
      <c r="AI3196" s="80"/>
      <c r="AJ3196" s="80"/>
      <c r="AK3196" s="80"/>
      <c r="AL3196" s="80"/>
      <c r="AM3196" s="240"/>
      <c r="AN3196" s="240"/>
      <c r="AO3196" s="240"/>
      <c r="AP3196" s="240"/>
      <c r="AQ3196" s="240"/>
      <c r="AR3196" s="240"/>
      <c r="AS3196" s="240"/>
      <c r="AT3196" s="256"/>
      <c r="AU3196" s="256"/>
      <c r="AV3196" s="259"/>
      <c r="AW3196" s="259"/>
      <c r="AX3196" s="256"/>
      <c r="AY3196" s="256"/>
      <c r="AZ3196" s="256"/>
      <c r="BA3196" s="256"/>
      <c r="BB3196" s="256"/>
      <c r="BC3196" s="256"/>
      <c r="BD3196" s="256"/>
      <c r="BE3196" s="256"/>
      <c r="BF3196" s="256"/>
      <c r="BG3196" s="256"/>
      <c r="BH3196" s="256"/>
      <c r="BI3196" s="256"/>
      <c r="BJ3196" s="256"/>
      <c r="BK3196" s="256"/>
      <c r="BL3196" s="262"/>
      <c r="BM3196" s="262"/>
      <c r="BN3196" s="262"/>
      <c r="BO3196" s="262"/>
      <c r="BP3196" s="262"/>
      <c r="BQ3196" s="262"/>
      <c r="BR3196" s="270"/>
      <c r="BS3196" s="270"/>
      <c r="BT3196" s="270"/>
      <c r="BU3196" s="270"/>
      <c r="BV3196" s="270"/>
      <c r="BW3196" s="270"/>
      <c r="BX3196" s="256"/>
      <c r="BY3196" s="256"/>
      <c r="BZ3196" s="256"/>
      <c r="CA3196" s="267"/>
      <c r="CB3196" s="267"/>
      <c r="CC3196" s="274"/>
      <c r="CD3196" s="267"/>
      <c r="CE3196" s="267"/>
      <c r="CF3196" s="267"/>
      <c r="CG3196" s="267"/>
      <c r="CH3196" s="267"/>
      <c r="CI3196" s="267"/>
      <c r="CJ3196" s="267"/>
      <c r="CK3196" s="267"/>
      <c r="CL3196" s="265"/>
      <c r="CM3196" s="272"/>
      <c r="CN3196" s="264"/>
      <c r="CO3196" s="177"/>
      <c r="CP3196" s="226"/>
      <c r="CQ3196" s="226"/>
      <c r="CR3196" s="226"/>
      <c r="CS3196" s="178"/>
      <c r="CT3196" s="178"/>
      <c r="CU3196" s="178"/>
      <c r="CV3196" s="178"/>
      <c r="CW3196" s="178"/>
      <c r="CX3196" s="178"/>
      <c r="CY3196" s="178"/>
      <c r="CZ3196" s="178"/>
      <c r="DA3196" s="178"/>
    </row>
    <row r="3197" spans="1:105" s="120" customFormat="1" ht="15" customHeight="1">
      <c r="A3197" s="228"/>
      <c r="B3197" s="346"/>
      <c r="C3197" s="349"/>
      <c r="D3197" s="237"/>
      <c r="E3197" s="237"/>
      <c r="F3197" s="243"/>
      <c r="G3197" s="122">
        <v>2.7</v>
      </c>
      <c r="H3197" s="84"/>
      <c r="I3197" s="84"/>
      <c r="J3197" s="84"/>
      <c r="K3197" s="84"/>
      <c r="L3197" s="84"/>
      <c r="M3197" s="84"/>
      <c r="N3197" s="84"/>
      <c r="O3197" s="84"/>
      <c r="P3197" s="84"/>
      <c r="Q3197" s="84"/>
      <c r="R3197" s="84"/>
      <c r="S3197" s="84"/>
      <c r="T3197" s="84"/>
      <c r="U3197" s="84"/>
      <c r="V3197" s="84"/>
      <c r="W3197" s="84"/>
      <c r="X3197" s="84"/>
      <c r="Y3197" s="84"/>
      <c r="Z3197" s="84"/>
      <c r="AA3197" s="84"/>
      <c r="AB3197" s="84"/>
      <c r="AC3197" s="80"/>
      <c r="AD3197" s="80"/>
      <c r="AE3197" s="80"/>
      <c r="AF3197" s="80"/>
      <c r="AG3197" s="80"/>
      <c r="AH3197" s="80"/>
      <c r="AI3197" s="80"/>
      <c r="AJ3197" s="80"/>
      <c r="AK3197" s="80"/>
      <c r="AL3197" s="80"/>
      <c r="AM3197" s="240"/>
      <c r="AN3197" s="240"/>
      <c r="AO3197" s="240"/>
      <c r="AP3197" s="240"/>
      <c r="AQ3197" s="240"/>
      <c r="AR3197" s="240"/>
      <c r="AS3197" s="240"/>
      <c r="AT3197" s="256"/>
      <c r="AU3197" s="256"/>
      <c r="AV3197" s="259"/>
      <c r="AW3197" s="259"/>
      <c r="AX3197" s="256"/>
      <c r="AY3197" s="256"/>
      <c r="AZ3197" s="256"/>
      <c r="BA3197" s="256"/>
      <c r="BB3197" s="256"/>
      <c r="BC3197" s="256"/>
      <c r="BD3197" s="256"/>
      <c r="BE3197" s="256"/>
      <c r="BF3197" s="256"/>
      <c r="BG3197" s="256"/>
      <c r="BH3197" s="256"/>
      <c r="BI3197" s="256"/>
      <c r="BJ3197" s="256"/>
      <c r="BK3197" s="256"/>
      <c r="BL3197" s="262"/>
      <c r="BM3197" s="262"/>
      <c r="BN3197" s="262"/>
      <c r="BO3197" s="262"/>
      <c r="BP3197" s="262"/>
      <c r="BQ3197" s="262"/>
      <c r="BR3197" s="270"/>
      <c r="BS3197" s="270"/>
      <c r="BT3197" s="270"/>
      <c r="BU3197" s="270"/>
      <c r="BV3197" s="270"/>
      <c r="BW3197" s="270"/>
      <c r="BX3197" s="256"/>
      <c r="BY3197" s="256"/>
      <c r="BZ3197" s="256"/>
      <c r="CA3197" s="267"/>
      <c r="CB3197" s="267"/>
      <c r="CC3197" s="274"/>
      <c r="CD3197" s="267"/>
      <c r="CE3197" s="267"/>
      <c r="CF3197" s="267"/>
      <c r="CG3197" s="267"/>
      <c r="CH3197" s="267"/>
      <c r="CI3197" s="267"/>
      <c r="CJ3197" s="267"/>
      <c r="CK3197" s="267"/>
      <c r="CL3197" s="265"/>
      <c r="CM3197" s="272"/>
      <c r="CN3197" s="264"/>
      <c r="CO3197" s="177"/>
      <c r="CP3197" s="226"/>
      <c r="CQ3197" s="226"/>
      <c r="CR3197" s="226"/>
      <c r="CS3197" s="178"/>
      <c r="CT3197" s="178"/>
      <c r="CU3197" s="178"/>
      <c r="CV3197" s="178"/>
      <c r="CW3197" s="178"/>
      <c r="CX3197" s="178"/>
      <c r="CY3197" s="178"/>
      <c r="CZ3197" s="178"/>
      <c r="DA3197" s="178"/>
    </row>
    <row r="3198" spans="1:105" s="120" customFormat="1" ht="15" customHeight="1">
      <c r="A3198" s="228"/>
      <c r="B3198" s="346"/>
      <c r="C3198" s="349"/>
      <c r="D3198" s="237"/>
      <c r="E3198" s="237"/>
      <c r="F3198" s="243"/>
      <c r="G3198" s="122">
        <v>3</v>
      </c>
      <c r="H3198" s="84"/>
      <c r="I3198" s="84"/>
      <c r="J3198" s="84"/>
      <c r="K3198" s="84"/>
      <c r="L3198" s="84"/>
      <c r="M3198" s="84"/>
      <c r="N3198" s="84"/>
      <c r="O3198" s="84"/>
      <c r="P3198" s="84"/>
      <c r="Q3198" s="84"/>
      <c r="R3198" s="84"/>
      <c r="S3198" s="84"/>
      <c r="T3198" s="84"/>
      <c r="U3198" s="84"/>
      <c r="V3198" s="84"/>
      <c r="W3198" s="84"/>
      <c r="X3198" s="84"/>
      <c r="Y3198" s="84"/>
      <c r="Z3198" s="84"/>
      <c r="AA3198" s="84"/>
      <c r="AB3198" s="84"/>
      <c r="AC3198" s="80"/>
      <c r="AD3198" s="80"/>
      <c r="AE3198" s="80"/>
      <c r="AF3198" s="80"/>
      <c r="AG3198" s="80"/>
      <c r="AH3198" s="80"/>
      <c r="AI3198" s="80"/>
      <c r="AJ3198" s="80"/>
      <c r="AK3198" s="80"/>
      <c r="AL3198" s="80"/>
      <c r="AM3198" s="240"/>
      <c r="AN3198" s="240"/>
      <c r="AO3198" s="240"/>
      <c r="AP3198" s="240"/>
      <c r="AQ3198" s="240"/>
      <c r="AR3198" s="240"/>
      <c r="AS3198" s="240"/>
      <c r="AT3198" s="256"/>
      <c r="AU3198" s="256"/>
      <c r="AV3198" s="259"/>
      <c r="AW3198" s="259"/>
      <c r="AX3198" s="256"/>
      <c r="AY3198" s="256"/>
      <c r="AZ3198" s="256"/>
      <c r="BA3198" s="256"/>
      <c r="BB3198" s="256"/>
      <c r="BC3198" s="256"/>
      <c r="BD3198" s="256"/>
      <c r="BE3198" s="256"/>
      <c r="BF3198" s="256"/>
      <c r="BG3198" s="256"/>
      <c r="BH3198" s="256"/>
      <c r="BI3198" s="256"/>
      <c r="BJ3198" s="256"/>
      <c r="BK3198" s="256"/>
      <c r="BL3198" s="262"/>
      <c r="BM3198" s="262"/>
      <c r="BN3198" s="262"/>
      <c r="BO3198" s="262"/>
      <c r="BP3198" s="262"/>
      <c r="BQ3198" s="262"/>
      <c r="BR3198" s="270"/>
      <c r="BS3198" s="270"/>
      <c r="BT3198" s="270"/>
      <c r="BU3198" s="270"/>
      <c r="BV3198" s="270"/>
      <c r="BW3198" s="270"/>
      <c r="BX3198" s="256"/>
      <c r="BY3198" s="256"/>
      <c r="BZ3198" s="256"/>
      <c r="CA3198" s="267"/>
      <c r="CB3198" s="267"/>
      <c r="CC3198" s="274"/>
      <c r="CD3198" s="267"/>
      <c r="CE3198" s="267"/>
      <c r="CF3198" s="267"/>
      <c r="CG3198" s="267"/>
      <c r="CH3198" s="267"/>
      <c r="CI3198" s="267"/>
      <c r="CJ3198" s="267"/>
      <c r="CK3198" s="267"/>
      <c r="CL3198" s="265"/>
      <c r="CM3198" s="272"/>
      <c r="CN3198" s="264"/>
      <c r="CO3198" s="177"/>
      <c r="CP3198" s="226"/>
      <c r="CQ3198" s="226"/>
      <c r="CR3198" s="226"/>
      <c r="CS3198" s="178"/>
      <c r="CT3198" s="178"/>
      <c r="CU3198" s="178"/>
      <c r="CV3198" s="178"/>
      <c r="CW3198" s="178"/>
      <c r="CX3198" s="178"/>
      <c r="CY3198" s="178"/>
      <c r="CZ3198" s="178"/>
      <c r="DA3198" s="178"/>
    </row>
    <row r="3199" spans="1:105" s="120" customFormat="1" ht="15" customHeight="1">
      <c r="A3199" s="228"/>
      <c r="B3199" s="346"/>
      <c r="C3199" s="349"/>
      <c r="D3199" s="237"/>
      <c r="E3199" s="237"/>
      <c r="F3199" s="244"/>
      <c r="G3199" s="123">
        <v>3.9</v>
      </c>
      <c r="H3199" s="85"/>
      <c r="I3199" s="85"/>
      <c r="J3199" s="85"/>
      <c r="K3199" s="85"/>
      <c r="L3199" s="85"/>
      <c r="M3199" s="85"/>
      <c r="N3199" s="85"/>
      <c r="O3199" s="85"/>
      <c r="P3199" s="85"/>
      <c r="Q3199" s="85"/>
      <c r="R3199" s="85"/>
      <c r="S3199" s="85"/>
      <c r="T3199" s="85"/>
      <c r="U3199" s="85"/>
      <c r="V3199" s="85"/>
      <c r="W3199" s="85"/>
      <c r="X3199" s="85"/>
      <c r="Y3199" s="85"/>
      <c r="Z3199" s="85"/>
      <c r="AA3199" s="85"/>
      <c r="AB3199" s="85"/>
      <c r="AC3199" s="81"/>
      <c r="AD3199" s="81"/>
      <c r="AE3199" s="81"/>
      <c r="AF3199" s="81"/>
      <c r="AG3199" s="81"/>
      <c r="AH3199" s="81"/>
      <c r="AI3199" s="81"/>
      <c r="AJ3199" s="81"/>
      <c r="AK3199" s="81"/>
      <c r="AL3199" s="81"/>
      <c r="AM3199" s="240"/>
      <c r="AN3199" s="240"/>
      <c r="AO3199" s="240"/>
      <c r="AP3199" s="240"/>
      <c r="AQ3199" s="240"/>
      <c r="AR3199" s="240"/>
      <c r="AS3199" s="240"/>
      <c r="AT3199" s="256"/>
      <c r="AU3199" s="256"/>
      <c r="AV3199" s="259"/>
      <c r="AW3199" s="259"/>
      <c r="AX3199" s="256"/>
      <c r="AY3199" s="256"/>
      <c r="AZ3199" s="256"/>
      <c r="BA3199" s="256"/>
      <c r="BB3199" s="256"/>
      <c r="BC3199" s="256"/>
      <c r="BD3199" s="256"/>
      <c r="BE3199" s="256"/>
      <c r="BF3199" s="256"/>
      <c r="BG3199" s="256"/>
      <c r="BH3199" s="256"/>
      <c r="BI3199" s="256"/>
      <c r="BJ3199" s="256"/>
      <c r="BK3199" s="256"/>
      <c r="BL3199" s="262"/>
      <c r="BM3199" s="262"/>
      <c r="BN3199" s="262"/>
      <c r="BO3199" s="262"/>
      <c r="BP3199" s="262"/>
      <c r="BQ3199" s="262"/>
      <c r="BR3199" s="270"/>
      <c r="BS3199" s="270"/>
      <c r="BT3199" s="270"/>
      <c r="BU3199" s="270"/>
      <c r="BV3199" s="270"/>
      <c r="BW3199" s="270"/>
      <c r="BX3199" s="256"/>
      <c r="BY3199" s="256"/>
      <c r="BZ3199" s="256"/>
      <c r="CA3199" s="267"/>
      <c r="CB3199" s="267"/>
      <c r="CC3199" s="274"/>
      <c r="CD3199" s="267"/>
      <c r="CE3199" s="267"/>
      <c r="CF3199" s="267"/>
      <c r="CG3199" s="267"/>
      <c r="CH3199" s="267"/>
      <c r="CI3199" s="267"/>
      <c r="CJ3199" s="267"/>
      <c r="CK3199" s="267"/>
      <c r="CL3199" s="265"/>
      <c r="CM3199" s="272"/>
      <c r="CN3199" s="264"/>
      <c r="CO3199" s="177"/>
      <c r="CP3199" s="226"/>
      <c r="CQ3199" s="226"/>
      <c r="CR3199" s="226"/>
      <c r="CS3199" s="178"/>
      <c r="CT3199" s="178"/>
      <c r="CU3199" s="178"/>
      <c r="CV3199" s="178"/>
      <c r="CW3199" s="178"/>
      <c r="CX3199" s="178"/>
      <c r="CY3199" s="178"/>
      <c r="CZ3199" s="178"/>
      <c r="DA3199" s="178"/>
    </row>
    <row r="3200" spans="1:105" s="120" customFormat="1" ht="15" customHeight="1">
      <c r="A3200" s="229"/>
      <c r="B3200" s="347"/>
      <c r="C3200" s="350"/>
      <c r="D3200" s="238"/>
      <c r="E3200" s="238"/>
      <c r="F3200" s="245" t="s">
        <v>83</v>
      </c>
      <c r="G3200" s="246"/>
      <c r="H3200" s="82"/>
      <c r="I3200" s="82"/>
      <c r="J3200" s="82"/>
      <c r="K3200" s="82"/>
      <c r="L3200" s="82"/>
      <c r="M3200" s="82"/>
      <c r="N3200" s="82"/>
      <c r="O3200" s="82"/>
      <c r="P3200" s="82"/>
      <c r="Q3200" s="82"/>
      <c r="R3200" s="82"/>
      <c r="S3200" s="82"/>
      <c r="T3200" s="82"/>
      <c r="U3200" s="82"/>
      <c r="V3200" s="82"/>
      <c r="W3200" s="82"/>
      <c r="X3200" s="82"/>
      <c r="Y3200" s="82"/>
      <c r="Z3200" s="82"/>
      <c r="AA3200" s="82"/>
      <c r="AB3200" s="82"/>
      <c r="AC3200" s="35"/>
      <c r="AD3200" s="35"/>
      <c r="AE3200" s="35"/>
      <c r="AF3200" s="35"/>
      <c r="AG3200" s="35"/>
      <c r="AH3200" s="35"/>
      <c r="AI3200" s="35"/>
      <c r="AJ3200" s="35"/>
      <c r="AK3200" s="35"/>
      <c r="AL3200" s="35"/>
      <c r="AM3200" s="241"/>
      <c r="AN3200" s="241"/>
      <c r="AO3200" s="241"/>
      <c r="AP3200" s="241"/>
      <c r="AQ3200" s="241"/>
      <c r="AR3200" s="241"/>
      <c r="AS3200" s="241"/>
      <c r="AT3200" s="257"/>
      <c r="AU3200" s="257"/>
      <c r="AV3200" s="260"/>
      <c r="AW3200" s="260"/>
      <c r="AX3200" s="257"/>
      <c r="AY3200" s="257"/>
      <c r="AZ3200" s="257"/>
      <c r="BA3200" s="257"/>
      <c r="BB3200" s="257"/>
      <c r="BC3200" s="257"/>
      <c r="BD3200" s="257"/>
      <c r="BE3200" s="257"/>
      <c r="BF3200" s="257"/>
      <c r="BG3200" s="257"/>
      <c r="BH3200" s="257"/>
      <c r="BI3200" s="257"/>
      <c r="BJ3200" s="257"/>
      <c r="BK3200" s="257"/>
      <c r="BL3200" s="263"/>
      <c r="BM3200" s="263"/>
      <c r="BN3200" s="263"/>
      <c r="BO3200" s="263"/>
      <c r="BP3200" s="263"/>
      <c r="BQ3200" s="263"/>
      <c r="BR3200" s="271"/>
      <c r="BS3200" s="271"/>
      <c r="BT3200" s="271"/>
      <c r="BU3200" s="271"/>
      <c r="BV3200" s="271"/>
      <c r="BW3200" s="271"/>
      <c r="BX3200" s="257"/>
      <c r="BY3200" s="257"/>
      <c r="BZ3200" s="257"/>
      <c r="CA3200" s="268"/>
      <c r="CB3200" s="268"/>
      <c r="CC3200" s="275"/>
      <c r="CD3200" s="268"/>
      <c r="CE3200" s="268"/>
      <c r="CF3200" s="268"/>
      <c r="CG3200" s="268"/>
      <c r="CH3200" s="268"/>
      <c r="CI3200" s="268"/>
      <c r="CJ3200" s="268"/>
      <c r="CK3200" s="268"/>
      <c r="CL3200" s="265"/>
      <c r="CM3200" s="272"/>
      <c r="CN3200" s="264"/>
      <c r="CO3200" s="177"/>
      <c r="CP3200" s="226"/>
      <c r="CQ3200" s="226"/>
      <c r="CR3200" s="226"/>
      <c r="CS3200" s="178"/>
      <c r="CT3200" s="178"/>
      <c r="CU3200" s="178"/>
      <c r="CV3200" s="178"/>
      <c r="CW3200" s="178"/>
      <c r="CX3200" s="178"/>
      <c r="CY3200" s="178"/>
      <c r="CZ3200" s="178"/>
      <c r="DA3200" s="178"/>
    </row>
    <row r="3201" spans="1:105" s="120" customFormat="1" ht="15" customHeight="1">
      <c r="A3201" s="227">
        <f t="shared" si="1021"/>
        <v>396</v>
      </c>
      <c r="B3201" s="345" t="s">
        <v>667</v>
      </c>
      <c r="C3201" s="348" t="s">
        <v>675</v>
      </c>
      <c r="D3201" s="236">
        <v>44137</v>
      </c>
      <c r="E3201" s="236" t="s">
        <v>353</v>
      </c>
      <c r="F3201" s="253" t="s">
        <v>80</v>
      </c>
      <c r="G3201" s="254"/>
      <c r="H3201" s="82" t="s">
        <v>69</v>
      </c>
      <c r="I3201" s="82"/>
      <c r="J3201" s="82" t="s">
        <v>67</v>
      </c>
      <c r="K3201" s="82" t="s">
        <v>60</v>
      </c>
      <c r="L3201" s="82" t="s">
        <v>60</v>
      </c>
      <c r="M3201" s="82" t="s">
        <v>60</v>
      </c>
      <c r="N3201" s="82" t="s">
        <v>60</v>
      </c>
      <c r="O3201" s="82"/>
      <c r="P3201" s="82" t="s">
        <v>60</v>
      </c>
      <c r="Q3201" s="82" t="s">
        <v>60</v>
      </c>
      <c r="R3201" s="82" t="s">
        <v>60</v>
      </c>
      <c r="S3201" s="82" t="s">
        <v>60</v>
      </c>
      <c r="T3201" s="82" t="s">
        <v>60</v>
      </c>
      <c r="U3201" s="82" t="s">
        <v>60</v>
      </c>
      <c r="V3201" s="82"/>
      <c r="W3201" s="82" t="s">
        <v>61</v>
      </c>
      <c r="X3201" s="82" t="s">
        <v>61</v>
      </c>
      <c r="Y3201" s="82" t="s">
        <v>61</v>
      </c>
      <c r="Z3201" s="82" t="s">
        <v>61</v>
      </c>
      <c r="AA3201" s="82" t="s">
        <v>61</v>
      </c>
      <c r="AB3201" s="82" t="s">
        <v>61</v>
      </c>
      <c r="AC3201" s="82"/>
      <c r="AD3201" s="82" t="s">
        <v>67</v>
      </c>
      <c r="AE3201" s="82" t="s">
        <v>61</v>
      </c>
      <c r="AF3201" s="82" t="s">
        <v>61</v>
      </c>
      <c r="AG3201" s="82" t="s">
        <v>61</v>
      </c>
      <c r="AH3201" s="82" t="s">
        <v>61</v>
      </c>
      <c r="AI3201" s="82" t="s">
        <v>1471</v>
      </c>
      <c r="AJ3201" s="82"/>
      <c r="AK3201" s="82" t="s">
        <v>60</v>
      </c>
      <c r="AL3201" s="82" t="s">
        <v>60</v>
      </c>
      <c r="AM3201" s="239">
        <f>COUNTIF(H3201:AL3201,"PH")+COUNTIF(H3201:AL3201,"PH/L")+COUNTIF(H3201:AL3201,"PM")</f>
        <v>0</v>
      </c>
      <c r="AN3201" s="239">
        <f>COUNTIF(H3201:AL3201,"PD")+COUNTIF(H3201:AL3201,"PDD")+COUNTIF(H3201:AL3201,"P/DS")/2+COUNTIF(H3201:AL3201,"PMD")</f>
        <v>0</v>
      </c>
      <c r="AO3201" s="239">
        <f>COUNTIF(H3201:AL3201,"PN")+COUNTIF(H3201:AL3201,"P/NS")/2+COUNTIF(H3201:AL3201,"PH")+COUNTIF(H3201:AL3201,"PH/F")/2+COUNTIF(H3201:AL3201,"PH/L")/2+COUNTIF(H3201:AL3201,"PM")</f>
        <v>0</v>
      </c>
      <c r="AP3201" s="239">
        <f>COUNTIF(H3201:AL3201,"BH")+COUNTIF(H3201:AL3201,"AL/BL")+COUNTIF(H3201:AL3201,"UL/BL")+COUNTIF(H3201:AL3201,"BM")</f>
        <v>0</v>
      </c>
      <c r="AQ3201" s="239">
        <f>COUNTIF(H3201:AL3201,"DS")+COUNTIF(H3201:AL3201,"AL/DS")/2+COUNTIF(H3201:AL3201,"UL/DS")/2+COUNTIF(H3201:AL3201,"CT")+COUNTIF(H3201:AL3201,"MD")</f>
        <v>12.5</v>
      </c>
      <c r="AR3201" s="239">
        <f>COUNTIF(H3201:AL3201,"NS")+COUNTIF(H3201:AL3201,"AL/NS")/2+COUNTIF(H3201:AL3201,"UL/NS")/2+COUNTIF(H3201:AL3201,"BH")+COUNTIF(H3201:AL3201,"AL/BF")/2+COUNTIF(H3201:AL3201,"AL/BL")/2+COUNTIF(H3201:AL3201,"UL/BL")/2+COUNTIF(H3201:AL3201,"UL/BF")/2+COUNTIF(H3201:AL3201,"BM")</f>
        <v>10</v>
      </c>
      <c r="AS3201" s="239">
        <f>COUNTIF(H3201:AL3201,"AL")+COUNTIF(H3201:AL3201,"AL/DS")/2+COUNTIF(H3201:AL3201,"AL/NS")/2+COUNTIF(H3201:AL3201,"NH")+COUNTIF(H3201:AL3201,"SL")+COUNTIF(H3201:AL3201,"NHD")+COUNTIF(H3201:AL3201,"B")+COUNTIF(H3201:AL3201,"HL")+COUNTIF(H3201:AL3201,"AL/BF")/2+COUNTIF(H3201:AL3201,"AL/BL")/2</f>
        <v>3</v>
      </c>
      <c r="AT3201" s="255">
        <f>COUNTIF(H3201:AL3201,"PD")+COUNTIF(H3201:AL3201,"PN")+COUNTIF(H3201:AL3201,"P/DS")/2+COUNTIF(H3201:AL3201,"P/NS")/2+COUNTIF(H3201:AL3201,"DS")+COUNTIF(H3201:AL3201,"NS")+COUNTIF(H3201:AL3201,"AL")+COUNTIF(H3201:AL3201,"AL/DS")+COUNTIF(H3201:AL3201,"AL/NS")+COUNTIF(H3201:AL3201,"NH")+COUNTIF(H3201:AL3201,"SL")+COUNTIF(H3201:AL3201,"UL/DS")/2+COUNTIF(H3201:AL3201,"UL/NS")/2+COUNTIF(H3201:AL3201,"CT")+COUNTIF(H3201:AL3201,"NHD")+COUNTIF(H3201:AL3201,"PDD")+COUNTIF(H3201:AL3201,"B")+COUNTIF(H3201:AL3201,"HL")+COUNTIF(H3201:AL3201,"PH")+COUNTIF(H3201:AL3201,"BH")+COUNTIF(H3201:AL3201,"AL/BF")+COUNTIF(H3201:AL3201,"AL/BL")+COUNTIF(H3201:AL3201,"UL/BF")/2+COUNTIF(H3201:AL3201,"UL/BL")/2+COUNTIF(H3201:AL3201,"PH/F")/2+COUNTIF(H3201:AL3201,"PH/L")/2+COUNTIF(H3201:AL3201,"MD")+COUNTIF(H3201:AL3201,"PMD")+COUNTIF(H3201:AL3201,"PM")+COUNTIF(H3201:AL3201,"BM")</f>
        <v>25.5</v>
      </c>
      <c r="AU3201" s="255">
        <f>COUNTIF(H3201:AL3201,"P/DS")/2+COUNTIF(H3201:AL3201,"P/NS")/2+COUNTIF(H3201:AL3201,"IL")+COUNTIF(H3201:AL3201,"NL")+COUNTIF(H3201:AL3201,"UL")+COUNTIF(H3201:AL3201,"UL/DS")/2+COUNTIF(H3201:AL3201,"UL/NS")/2+COUNTIF(H3201:AL3201,"KT")+COUNTIF(H3201:AL3201,"UL/BF")/2+COUNTIF(H3201:AL3201,"UL/BL")/2+COUNTIF(H3201:AL3201,"PH/F")/2+COUNTIF(H3201:AL3201,"PH/L")/2+COUNTIF(H3201:AL3201,"NB")</f>
        <v>0.5</v>
      </c>
      <c r="AV3201" s="258">
        <f>COUNTIF(H3201:AL3201,"PN")+COUNTIF(H3201:AL3201,"TVD")+COUNTIF(H3201:AL3201,"PH")+COUNTIF(H3201:AL3201,"PM")+COUNTIF(H3201:AL3201,"PDD")-COUNTIFS(H3201:AL3201,"PN",H3208:AL3208,"&gt;=3")-COUNTIFS(H3201:AL3201,"PM",H3208:AL3208,"&gt;=3")</f>
        <v>0</v>
      </c>
      <c r="AW3201" s="258">
        <f>COUNTIF(H3201:AL3201,"NS")+COUNTIF(H3201:AL3201,"D")+COUNTIF(H3201:AL3201,"BH")+COUNTIF(H3201:AL3201,"NHD")+COUNTIF(H3201:AL3201,"BM")-COUNTIFS(H3201:AL3201,"NS",H3208:AL3208,"&gt;=3")-COUNTIFS(H3201:AL3201,"BH",H3208:AL3208,"&gt;=3")-COUNTIFS(H3201:AL3201,"BM",H3208:AL3208,"&gt;=3")</f>
        <v>10</v>
      </c>
      <c r="AX3201" s="255">
        <f>COUNTIF(H3201:AL3201,"AL")+COUNTIF(H3201:AL3201,"AL/DS")/2+COUNTIF(H3201:AL3201,"AL/NS")/2+COUNTIF(H3201:AL3201,"AL/BF")+COUNTIF(H3201:AL3201,"AL/BL")/2</f>
        <v>2</v>
      </c>
      <c r="AY3201" s="255">
        <f>COUNTIF(H3201:AL3201,"SL")</f>
        <v>0</v>
      </c>
      <c r="AZ3201" s="255">
        <f>COUNTIF(H3201:AL3201,"NH")</f>
        <v>1</v>
      </c>
      <c r="BA3201" s="255">
        <f>COUNTIF(H3201:AL3201,"HL")</f>
        <v>0</v>
      </c>
      <c r="BB3201" s="255">
        <f>COUNTIF(G3201:AL3201,"P/DS")/2+COUNTIF(G3201:AL3201,"P/NS")/2+COUNTIF(G3201:AL3201,"UL")+COUNTIF(G3201:AL3201,"UL/DS")/2+COUNTIF(G3201:AL3201,"UL/NS")/2+COUNTIF(G3201:AL3201,"UL/BL")/2+COUNTIF(G3201:AL3201,"UL/BF")/2+COUNTIF(G3201:AL3201,"PH/F")/2+COUNTIF(G3201:AL3201,"PH/L")/2</f>
        <v>0.5</v>
      </c>
      <c r="BC3201" s="255">
        <f>COUNTIF(H3201:AL3201,"NB")</f>
        <v>0</v>
      </c>
      <c r="BD3201" s="255">
        <f>COUNTIF(H3201:AL3201,"NL")</f>
        <v>0</v>
      </c>
      <c r="BE3201" s="255">
        <f>COUNTIF(H3201:AL3201,"IL")</f>
        <v>0</v>
      </c>
      <c r="BF3201" s="255">
        <f>COUNTIF(H3201:AL3201,"KT")</f>
        <v>0</v>
      </c>
      <c r="BG3201" s="255">
        <f>COUNTIF(H3201:AL3201,"L70")</f>
        <v>0</v>
      </c>
      <c r="BH3201" s="255">
        <f>COUNTIF(H3201:AL3201,"MD")</f>
        <v>0</v>
      </c>
      <c r="BI3201" s="255">
        <f>COUNTIF(H3201:AL3201,"PMD")</f>
        <v>0</v>
      </c>
      <c r="BJ3201" s="255">
        <f>COUNTIF(H3201:AL3201,"PM")</f>
        <v>0</v>
      </c>
      <c r="BK3201" s="255">
        <f>COUNTIF(H3201:AL3201,"BM")</f>
        <v>0</v>
      </c>
      <c r="BL3201" s="261">
        <f>SUMIF(H3201:AL3201,"PD",H3202:AL3202)+SUMIF(H3201:AL3201,"PN",H3202:AL3202)+SUMIF(H3201:AL3201,"P/DS",H3202:AL3202)+SUMIF(H3201:AL3201,"PN/F",H3202:AL3202)+SUMIF(H3201:AL3201,"PN/L",H3202:AL3202)+SUMIF(H3201:AL3201,"TV",H3202:AL3202)+SUMIF(H3201:AL3201,"TVD",H3202:AL3202)+SUMIF(H3201:AL3201,"PDD",H3202:AL3202)</f>
        <v>0</v>
      </c>
      <c r="BM3201" s="261">
        <f>SUMIF(H3201:AL3201,"PD",H3203:AL3203)+SUMIF(H3201:AL3201,"PN",H3203:AL3203)+SUMIF(H3201:AL3201,"P/DS",H3203:AL3203)+SUMIF(H3201:AL3201,"PN/F",H3203:AL3203)+SUMIF(H3201:AL3201,"PN/L",H3203:AL3203)+SUMIF(H3201:AL3201,"TV",H3203:AL3203)+SUMIF(H3201:AL3201,"TVD",H3203:AL3203)+SUMIF(H3201:AL3201,"PDD",H3203:AL3203)+SUMIF(H3201:AL3201,"PMD",H3203:AL3203)</f>
        <v>0</v>
      </c>
      <c r="BN3201" s="261">
        <f>SUMIF(H3201:AL3201,"PD",H3204:AL3204)+SUMIF(H3201:AL3201,"PN",H3204:AL3204)+SUMIF(H3201:AL3201,"P/DS",H3204:AL3204)+SUMIF(H3201:AL3201,"PN/F",H3204:AL3204)+SUMIF(H3201:AL3201,"PN/L",H3204:AL3204)+SUMIF(H3201:AL3201,"TV",H3204:AL3204)+SUMIF(H3201:AL3201,"TVD",H3204:AL3204)</f>
        <v>0</v>
      </c>
      <c r="BO3201" s="261">
        <f>SUMIF(H3201:AL3201,"PD",H3205:AL3205)+SUMIF(H3201:AL3201,"PN",H3205:AL3205)+SUMIF(H3201:AL3201,"P/DS",H3205:AL3205)+SUMIF(H3201:AL3201,"PN/F",H3205:AL3205)+SUMIF(H3201:AL3201,"PN/L",H3205:AL3205)+SUMIF(H3201:AL3201,"TV",H3205:AL3205)+SUMIF(H3201:AL3201,"TVD",H3205:AL3205)</f>
        <v>0</v>
      </c>
      <c r="BP3201" s="261">
        <f>SUMIF(H3201:AL3201,"PD",H3206:AL3206)+SUMIF(H3201:AL3201,"PN",H3206:AL3206)+SUMIF(H3201:AL3201,"P/DS",H3206:AL3206)+SUMIF(H3201:AL3201,"PN/F",H3206:AL3206)+SUMIF(H3201:AL3201,"PN/L",H3206:AL3206)+SUMIF(H3201:AL3201,"TV",H3206:AL3206)+SUMIF(H3201:AL3201,"TVD",H3206:AL3206)+SUMIF(H3201:AL3201,"PDD",H3206:AL3206)+SUMIF(H3201:AL3201,"PH",H3206:AL3206)+SUMIF(H3201:AL3201,"PM",H3206:AL3206)</f>
        <v>0</v>
      </c>
      <c r="BQ3201" s="261">
        <f>SUMIF(H3201:AL3201,"PD",H3207:AL3207)+SUMIF(H3201:AL3201,"PN",H3207:AL3207)+SUMIF(H3201:AL3201,"P/DS",H3207:AL3207)+SUMIF(H3201:AL3201,"PN/F",H3207:AL3207)+SUMIF(H3201:AL3201,"PN/L",H3207:AL3207)+SUMIF(H3201:AL3201,"TV",H3207:AL3207)+SUMIF(H3201:AL3201,"TVD",H3207:AL3207)+SUMIF(H3201:AL3201,"PDD",H3207:AL3207)+SUMIF(H3201:AL3201,"PH",H3207:AL3207)+SUMIF(H3201:AL3201,"PM",H3207:AL3207)</f>
        <v>0</v>
      </c>
      <c r="BR3201" s="269">
        <f>SUM(H3202:AL3202)-BL3201</f>
        <v>34.5</v>
      </c>
      <c r="BS3201" s="269">
        <f>SUM(H3203:AL3203)-BM3201</f>
        <v>3</v>
      </c>
      <c r="BT3201" s="269">
        <f>SUM(H3204:AL3204)-BN3201</f>
        <v>0</v>
      </c>
      <c r="BU3201" s="269">
        <f>SUM(H3205:AL3205)-BO3201</f>
        <v>0</v>
      </c>
      <c r="BV3201" s="269">
        <f>SUM(H3206:AL3206)-BP3201</f>
        <v>0</v>
      </c>
      <c r="BW3201" s="269">
        <f>SUM(H3207:AL3207)-BQ3201</f>
        <v>0</v>
      </c>
      <c r="BX3201" s="255">
        <f>SUMIF(H3201:AL3201,"PD",H3208:AL3208)+SUMIF(H3201:AL3201,"PN",H3208:AL3208)+SUMIF(H3201:AL3201,"P/DS",H3208:AL3208)+SUMIF(H3201:AL3201,"PN/F",H3208:AL3208)+SUMIF(H3201:AL3201,"PN/L",H3208:AL3208)</f>
        <v>0</v>
      </c>
      <c r="BY3201" s="255">
        <f>SUM(H3208:AL3208)-BX3201</f>
        <v>0</v>
      </c>
      <c r="BZ3201" s="255">
        <f t="shared" ref="BZ3201" si="1026">+SUM(BL3201:BW3208)</f>
        <v>37.5</v>
      </c>
      <c r="CA3201" s="266">
        <f>(COUNTIFS(H3201:AL3201,"PD",H3202:AL3202,"&gt;=2"))*0.5-IF(CN3201="VP",COUNTIFS($H$16:$AL$16,"SAT",H3201:AL3201,"PD",H3202:AL3202,"&gt;=2"))*0.5</f>
        <v>0</v>
      </c>
      <c r="CB3201" s="266">
        <f>(COUNTIFS(H3201:AL3201,"PN",H3203:AL3203,"&gt;=0.5",H3202:AL3202,"&gt;=1.5"))*0.5+COUNTIFS(H3201:AL3201,"PDD",H3203:AL3203,"&gt;=0.5",H3202:AL3202,"&gt;=1.5")*0.5</f>
        <v>0</v>
      </c>
      <c r="CC3201" s="273">
        <f>(COUNTIFS(H3201:AL3201,"TV",H3203:AL3203,"&gt;=10"))*0.5+(COUNTIFS(H3201:AL3201,"PMD",H3203:AL3203,"&gt;=2"))*0.5</f>
        <v>0</v>
      </c>
      <c r="CD3201" s="266">
        <f>(COUNTIFS(H3201:AL3201,"TVD",H3205:AL3205,"&gt;=6.5",H3203:AL3203,"&gt;=3.5"))*0.5</f>
        <v>0</v>
      </c>
      <c r="CE3201" s="266">
        <f>(COUNTIFS(H3201:AL3201,"PD",H3206:AL3206,"&gt;=10"))*0.5</f>
        <v>0</v>
      </c>
      <c r="CF3201" s="266">
        <f>(COUNTIFS(H3201:AL3201,"PDD",H3206:AL3206,"&gt;=3.5",H3207:AL3207,"&gt;=6.5")+COUNTIFS(H3201:AL3201,"PH",H3207:AL3207,"&gt;=0.5",H3206:AL3206,"&gt;=1.5")+COUNTIFS(H3201:AL3201,"PM",H3207:AL3207,"&gt;=0.5",H3206:AL3206,"&gt;=1.5"))*0.5</f>
        <v>0</v>
      </c>
      <c r="CG3201" s="266">
        <f>(COUNTIFS(H3201:AL3201,"DS",H3202:AL3202,"&gt;=2")+COUNTIFS(H3201:AL3201,"AL/DS",H3202:AL3202,"&gt;=2"))*0.5-IF(CN3201="VP",COUNTIFS($H$16:$AL$16,"SAT",H3201:AL3201,"DS",H3202:AL3202,"&gt;=2"))*0.5</f>
        <v>4.5</v>
      </c>
      <c r="CH3201" s="266">
        <f>(COUNTIFS(H3201:AL3201,"NS",H3203:AL3203,"&gt;=0.5",H3202:AL3202,"&gt;=1.5")+COUNTIFS(H3201:AL3201,"AL/NS",H3203:AL3203,"&gt;=0.5",H3202:AL3202,"&gt;=1.5")+COUNTIFS(H3201:AL3201,"NHD",H3203:AL3203,"&gt;=4.5",H3206:AL3206,"&gt;=2",H3202:AL3202,"&gt;=1.5"))*0.5</f>
        <v>3</v>
      </c>
      <c r="CI3201" s="266">
        <f>(COUNTIF(H3203:AL3203,"&gt;=10")+COUNTIFS(H3201:AL3201,"MD",H3203:AL3203,"&gt;=2")-COUNTIFS(H3201:AL3201,"TV",H3203:AL3203,"&gt;=10"))*0.5</f>
        <v>0</v>
      </c>
      <c r="CJ3201" s="266">
        <f>(COUNTIFS(H3201:AL3201,"D",H3205:AL3205,"&gt;=6.5",H3203:AL3203,"&gt;=3.5"))*0.5</f>
        <v>0</v>
      </c>
      <c r="CK3201" s="266">
        <f>(COUNTIF(H3206:AL3206,"&gt;=10")-COUNTIFS(H3201:AL3201,"PD",H3206:AL3206,"&gt;=10"))*0.5</f>
        <v>0</v>
      </c>
      <c r="CL3201" s="265">
        <f>(COUNTIFS(H3201:AL3201,"NHD",H3206:AL3206,"&gt;=3.5",H3207:AL3207,"&gt;=6.5")+COUNTIFS(H3201:AL3201,"BH",H3206:AL3206,"&gt;=1.5",H3207:AL3207,"&gt;=0.5")+COUNTIFS(H3201:AL3201,"BM",H3206:AL3206,"&gt;=1.5",H3207:AL3207,"&gt;=0.5")+COUNTIFS(H3201:AL3201,"D",H3206:AL3206,"&gt;=1.5",H3207:AL3207,"&gt;=0.5"))*0.5</f>
        <v>0</v>
      </c>
      <c r="CM3201" s="272"/>
      <c r="CN3201" s="264" t="s">
        <v>723</v>
      </c>
      <c r="CO3201" s="177">
        <f t="shared" ref="CO3201" si="1027">+AM3201+AN3201+AO3201+AP3201+AQ3201+AR3201+AS3201+AU3201+BG3201</f>
        <v>26</v>
      </c>
      <c r="CP3201" s="225">
        <f>+SUM(I3202:I3207)-I3208</f>
        <v>0</v>
      </c>
      <c r="CQ3201" s="225">
        <f>+SUM(J3202:J3207)-J3208</f>
        <v>0</v>
      </c>
      <c r="CR3201" s="225">
        <f>+SUM(K3202:K3207)-K3208</f>
        <v>0</v>
      </c>
      <c r="CS3201" s="178"/>
      <c r="CT3201" s="178"/>
      <c r="CU3201" s="178"/>
      <c r="CV3201" s="178"/>
      <c r="CW3201" s="178"/>
      <c r="CX3201" s="178"/>
      <c r="CY3201" s="178"/>
      <c r="CZ3201" s="178"/>
      <c r="DA3201" s="178"/>
    </row>
    <row r="3202" spans="1:105" s="120" customFormat="1" ht="15" customHeight="1">
      <c r="A3202" s="228"/>
      <c r="B3202" s="346"/>
      <c r="C3202" s="349"/>
      <c r="D3202" s="237"/>
      <c r="E3202" s="237"/>
      <c r="F3202" s="242" t="s">
        <v>82</v>
      </c>
      <c r="G3202" s="121">
        <v>1.5</v>
      </c>
      <c r="H3202" s="83"/>
      <c r="I3202" s="83"/>
      <c r="J3202" s="83"/>
      <c r="K3202" s="83"/>
      <c r="L3202" s="83">
        <v>2.5</v>
      </c>
      <c r="M3202" s="83">
        <v>2.5</v>
      </c>
      <c r="N3202" s="83"/>
      <c r="O3202" s="83"/>
      <c r="P3202" s="83">
        <v>2.5</v>
      </c>
      <c r="Q3202" s="83">
        <v>2.5</v>
      </c>
      <c r="R3202" s="83">
        <v>2.5</v>
      </c>
      <c r="S3202" s="83">
        <v>2.5</v>
      </c>
      <c r="T3202" s="83">
        <v>2.5</v>
      </c>
      <c r="U3202" s="83">
        <v>0</v>
      </c>
      <c r="V3202" s="83"/>
      <c r="W3202" s="83"/>
      <c r="X3202" s="83">
        <v>2</v>
      </c>
      <c r="Y3202" s="83">
        <v>2</v>
      </c>
      <c r="Z3202" s="83">
        <v>2</v>
      </c>
      <c r="AA3202" s="83">
        <v>2</v>
      </c>
      <c r="AB3202" s="83"/>
      <c r="AC3202" s="79"/>
      <c r="AD3202" s="79"/>
      <c r="AE3202" s="79"/>
      <c r="AF3202" s="79"/>
      <c r="AG3202" s="79">
        <v>2</v>
      </c>
      <c r="AH3202" s="79">
        <v>2</v>
      </c>
      <c r="AI3202" s="79"/>
      <c r="AJ3202" s="79"/>
      <c r="AK3202" s="79">
        <v>2.5</v>
      </c>
      <c r="AL3202" s="79">
        <v>2.5</v>
      </c>
      <c r="AM3202" s="240"/>
      <c r="AN3202" s="240"/>
      <c r="AO3202" s="240"/>
      <c r="AP3202" s="240"/>
      <c r="AQ3202" s="240"/>
      <c r="AR3202" s="240"/>
      <c r="AS3202" s="240"/>
      <c r="AT3202" s="256"/>
      <c r="AU3202" s="256"/>
      <c r="AV3202" s="259"/>
      <c r="AW3202" s="259"/>
      <c r="AX3202" s="256"/>
      <c r="AY3202" s="256"/>
      <c r="AZ3202" s="256"/>
      <c r="BA3202" s="256"/>
      <c r="BB3202" s="256"/>
      <c r="BC3202" s="256"/>
      <c r="BD3202" s="256"/>
      <c r="BE3202" s="256"/>
      <c r="BF3202" s="256"/>
      <c r="BG3202" s="256"/>
      <c r="BH3202" s="256"/>
      <c r="BI3202" s="256"/>
      <c r="BJ3202" s="256"/>
      <c r="BK3202" s="256"/>
      <c r="BL3202" s="262"/>
      <c r="BM3202" s="262"/>
      <c r="BN3202" s="262"/>
      <c r="BO3202" s="262"/>
      <c r="BP3202" s="262"/>
      <c r="BQ3202" s="262"/>
      <c r="BR3202" s="270"/>
      <c r="BS3202" s="270"/>
      <c r="BT3202" s="270"/>
      <c r="BU3202" s="270"/>
      <c r="BV3202" s="270"/>
      <c r="BW3202" s="270"/>
      <c r="BX3202" s="256"/>
      <c r="BY3202" s="256"/>
      <c r="BZ3202" s="256"/>
      <c r="CA3202" s="267"/>
      <c r="CB3202" s="267"/>
      <c r="CC3202" s="274"/>
      <c r="CD3202" s="267"/>
      <c r="CE3202" s="267"/>
      <c r="CF3202" s="267"/>
      <c r="CG3202" s="267"/>
      <c r="CH3202" s="267"/>
      <c r="CI3202" s="267"/>
      <c r="CJ3202" s="267"/>
      <c r="CK3202" s="267"/>
      <c r="CL3202" s="265"/>
      <c r="CM3202" s="272"/>
      <c r="CN3202" s="264"/>
      <c r="CO3202" s="177"/>
      <c r="CP3202" s="226"/>
      <c r="CQ3202" s="226"/>
      <c r="CR3202" s="226"/>
      <c r="CS3202" s="178"/>
      <c r="CT3202" s="178"/>
      <c r="CU3202" s="178"/>
      <c r="CV3202" s="178"/>
      <c r="CW3202" s="178"/>
      <c r="CX3202" s="178"/>
      <c r="CY3202" s="178"/>
      <c r="CZ3202" s="178"/>
      <c r="DA3202" s="178"/>
    </row>
    <row r="3203" spans="1:105" s="120" customFormat="1" ht="15" customHeight="1">
      <c r="A3203" s="228"/>
      <c r="B3203" s="346"/>
      <c r="C3203" s="349"/>
      <c r="D3203" s="237"/>
      <c r="E3203" s="237"/>
      <c r="F3203" s="243"/>
      <c r="G3203" s="122">
        <v>2</v>
      </c>
      <c r="H3203" s="84"/>
      <c r="I3203" s="84"/>
      <c r="J3203" s="84"/>
      <c r="K3203" s="84"/>
      <c r="L3203" s="84"/>
      <c r="M3203" s="84"/>
      <c r="N3203" s="84"/>
      <c r="O3203" s="84"/>
      <c r="P3203" s="84"/>
      <c r="Q3203" s="84"/>
      <c r="R3203" s="84"/>
      <c r="S3203" s="84"/>
      <c r="T3203" s="84"/>
      <c r="U3203" s="84"/>
      <c r="V3203" s="84"/>
      <c r="W3203" s="84"/>
      <c r="X3203" s="84">
        <v>0.5</v>
      </c>
      <c r="Y3203" s="84">
        <v>0.5</v>
      </c>
      <c r="Z3203" s="84">
        <v>0.5</v>
      </c>
      <c r="AA3203" s="84">
        <v>0.5</v>
      </c>
      <c r="AB3203" s="84"/>
      <c r="AC3203" s="80"/>
      <c r="AD3203" s="80"/>
      <c r="AE3203" s="80"/>
      <c r="AF3203" s="80"/>
      <c r="AG3203" s="80">
        <v>0.5</v>
      </c>
      <c r="AH3203" s="80">
        <v>0.5</v>
      </c>
      <c r="AI3203" s="80"/>
      <c r="AJ3203" s="80"/>
      <c r="AK3203" s="80"/>
      <c r="AL3203" s="80"/>
      <c r="AM3203" s="240"/>
      <c r="AN3203" s="240"/>
      <c r="AO3203" s="240"/>
      <c r="AP3203" s="240"/>
      <c r="AQ3203" s="240"/>
      <c r="AR3203" s="240"/>
      <c r="AS3203" s="240"/>
      <c r="AT3203" s="256"/>
      <c r="AU3203" s="256"/>
      <c r="AV3203" s="259"/>
      <c r="AW3203" s="259"/>
      <c r="AX3203" s="256"/>
      <c r="AY3203" s="256"/>
      <c r="AZ3203" s="256"/>
      <c r="BA3203" s="256"/>
      <c r="BB3203" s="256"/>
      <c r="BC3203" s="256"/>
      <c r="BD3203" s="256"/>
      <c r="BE3203" s="256"/>
      <c r="BF3203" s="256"/>
      <c r="BG3203" s="256"/>
      <c r="BH3203" s="256"/>
      <c r="BI3203" s="256"/>
      <c r="BJ3203" s="256"/>
      <c r="BK3203" s="256"/>
      <c r="BL3203" s="262"/>
      <c r="BM3203" s="262"/>
      <c r="BN3203" s="262"/>
      <c r="BO3203" s="262"/>
      <c r="BP3203" s="262"/>
      <c r="BQ3203" s="262"/>
      <c r="BR3203" s="270"/>
      <c r="BS3203" s="270"/>
      <c r="BT3203" s="270"/>
      <c r="BU3203" s="270"/>
      <c r="BV3203" s="270"/>
      <c r="BW3203" s="270"/>
      <c r="BX3203" s="256"/>
      <c r="BY3203" s="256"/>
      <c r="BZ3203" s="256"/>
      <c r="CA3203" s="267"/>
      <c r="CB3203" s="267"/>
      <c r="CC3203" s="274"/>
      <c r="CD3203" s="267"/>
      <c r="CE3203" s="267"/>
      <c r="CF3203" s="267"/>
      <c r="CG3203" s="267"/>
      <c r="CH3203" s="267"/>
      <c r="CI3203" s="267"/>
      <c r="CJ3203" s="267"/>
      <c r="CK3203" s="267"/>
      <c r="CL3203" s="265"/>
      <c r="CM3203" s="272"/>
      <c r="CN3203" s="264"/>
      <c r="CO3203" s="177"/>
      <c r="CP3203" s="226"/>
      <c r="CQ3203" s="226"/>
      <c r="CR3203" s="226"/>
      <c r="CS3203" s="178"/>
      <c r="CT3203" s="178"/>
      <c r="CU3203" s="178"/>
      <c r="CV3203" s="178"/>
      <c r="CW3203" s="178"/>
      <c r="CX3203" s="178"/>
      <c r="CY3203" s="178"/>
      <c r="CZ3203" s="178"/>
      <c r="DA3203" s="178"/>
    </row>
    <row r="3204" spans="1:105" s="120" customFormat="1" ht="15" customHeight="1">
      <c r="A3204" s="228"/>
      <c r="B3204" s="346"/>
      <c r="C3204" s="349"/>
      <c r="D3204" s="237"/>
      <c r="E3204" s="237"/>
      <c r="F3204" s="243"/>
      <c r="G3204" s="122">
        <v>2.1</v>
      </c>
      <c r="H3204" s="84"/>
      <c r="I3204" s="84"/>
      <c r="J3204" s="84"/>
      <c r="K3204" s="84"/>
      <c r="L3204" s="84"/>
      <c r="M3204" s="84"/>
      <c r="N3204" s="84"/>
      <c r="O3204" s="84"/>
      <c r="P3204" s="84"/>
      <c r="Q3204" s="84"/>
      <c r="R3204" s="84"/>
      <c r="S3204" s="84"/>
      <c r="T3204" s="84"/>
      <c r="U3204" s="84"/>
      <c r="V3204" s="84"/>
      <c r="W3204" s="84"/>
      <c r="X3204" s="84"/>
      <c r="Y3204" s="84"/>
      <c r="Z3204" s="84"/>
      <c r="AA3204" s="84"/>
      <c r="AB3204" s="84"/>
      <c r="AC3204" s="80"/>
      <c r="AD3204" s="80"/>
      <c r="AE3204" s="80"/>
      <c r="AF3204" s="80"/>
      <c r="AG3204" s="80"/>
      <c r="AH3204" s="80"/>
      <c r="AI3204" s="80"/>
      <c r="AJ3204" s="80"/>
      <c r="AK3204" s="80"/>
      <c r="AL3204" s="80"/>
      <c r="AM3204" s="240"/>
      <c r="AN3204" s="240"/>
      <c r="AO3204" s="240"/>
      <c r="AP3204" s="240"/>
      <c r="AQ3204" s="240"/>
      <c r="AR3204" s="240"/>
      <c r="AS3204" s="240"/>
      <c r="AT3204" s="256"/>
      <c r="AU3204" s="256"/>
      <c r="AV3204" s="259"/>
      <c r="AW3204" s="259"/>
      <c r="AX3204" s="256"/>
      <c r="AY3204" s="256"/>
      <c r="AZ3204" s="256"/>
      <c r="BA3204" s="256"/>
      <c r="BB3204" s="256"/>
      <c r="BC3204" s="256"/>
      <c r="BD3204" s="256"/>
      <c r="BE3204" s="256"/>
      <c r="BF3204" s="256"/>
      <c r="BG3204" s="256"/>
      <c r="BH3204" s="256"/>
      <c r="BI3204" s="256"/>
      <c r="BJ3204" s="256"/>
      <c r="BK3204" s="256"/>
      <c r="BL3204" s="262"/>
      <c r="BM3204" s="262"/>
      <c r="BN3204" s="262"/>
      <c r="BO3204" s="262"/>
      <c r="BP3204" s="262"/>
      <c r="BQ3204" s="262"/>
      <c r="BR3204" s="270"/>
      <c r="BS3204" s="270"/>
      <c r="BT3204" s="270"/>
      <c r="BU3204" s="270"/>
      <c r="BV3204" s="270"/>
      <c r="BW3204" s="270"/>
      <c r="BX3204" s="256"/>
      <c r="BY3204" s="256"/>
      <c r="BZ3204" s="256"/>
      <c r="CA3204" s="267"/>
      <c r="CB3204" s="267"/>
      <c r="CC3204" s="274"/>
      <c r="CD3204" s="267"/>
      <c r="CE3204" s="267"/>
      <c r="CF3204" s="267"/>
      <c r="CG3204" s="267"/>
      <c r="CH3204" s="267"/>
      <c r="CI3204" s="267"/>
      <c r="CJ3204" s="267"/>
      <c r="CK3204" s="267"/>
      <c r="CL3204" s="265"/>
      <c r="CM3204" s="272"/>
      <c r="CN3204" s="264"/>
      <c r="CO3204" s="177"/>
      <c r="CP3204" s="226"/>
      <c r="CQ3204" s="226"/>
      <c r="CR3204" s="226"/>
      <c r="CS3204" s="178"/>
      <c r="CT3204" s="178"/>
      <c r="CU3204" s="178"/>
      <c r="CV3204" s="178"/>
      <c r="CW3204" s="178"/>
      <c r="CX3204" s="178"/>
      <c r="CY3204" s="178"/>
      <c r="CZ3204" s="178"/>
      <c r="DA3204" s="178"/>
    </row>
    <row r="3205" spans="1:105" s="120" customFormat="1" ht="15" customHeight="1">
      <c r="A3205" s="228"/>
      <c r="B3205" s="346"/>
      <c r="C3205" s="349"/>
      <c r="D3205" s="237"/>
      <c r="E3205" s="237"/>
      <c r="F3205" s="243"/>
      <c r="G3205" s="122">
        <v>2.7</v>
      </c>
      <c r="H3205" s="84"/>
      <c r="I3205" s="84"/>
      <c r="J3205" s="84"/>
      <c r="K3205" s="84"/>
      <c r="L3205" s="84"/>
      <c r="M3205" s="84"/>
      <c r="N3205" s="84"/>
      <c r="O3205" s="84"/>
      <c r="P3205" s="84"/>
      <c r="Q3205" s="84"/>
      <c r="R3205" s="84"/>
      <c r="S3205" s="84"/>
      <c r="T3205" s="84"/>
      <c r="U3205" s="84"/>
      <c r="V3205" s="84"/>
      <c r="W3205" s="84"/>
      <c r="X3205" s="84"/>
      <c r="Y3205" s="84"/>
      <c r="Z3205" s="84"/>
      <c r="AA3205" s="84"/>
      <c r="AB3205" s="84"/>
      <c r="AC3205" s="80"/>
      <c r="AD3205" s="80"/>
      <c r="AE3205" s="80"/>
      <c r="AF3205" s="80"/>
      <c r="AG3205" s="80"/>
      <c r="AH3205" s="80"/>
      <c r="AI3205" s="80"/>
      <c r="AJ3205" s="80"/>
      <c r="AK3205" s="80"/>
      <c r="AL3205" s="80"/>
      <c r="AM3205" s="240"/>
      <c r="AN3205" s="240"/>
      <c r="AO3205" s="240"/>
      <c r="AP3205" s="240"/>
      <c r="AQ3205" s="240"/>
      <c r="AR3205" s="240"/>
      <c r="AS3205" s="240"/>
      <c r="AT3205" s="256"/>
      <c r="AU3205" s="256"/>
      <c r="AV3205" s="259"/>
      <c r="AW3205" s="259"/>
      <c r="AX3205" s="256"/>
      <c r="AY3205" s="256"/>
      <c r="AZ3205" s="256"/>
      <c r="BA3205" s="256"/>
      <c r="BB3205" s="256"/>
      <c r="BC3205" s="256"/>
      <c r="BD3205" s="256"/>
      <c r="BE3205" s="256"/>
      <c r="BF3205" s="256"/>
      <c r="BG3205" s="256"/>
      <c r="BH3205" s="256"/>
      <c r="BI3205" s="256"/>
      <c r="BJ3205" s="256"/>
      <c r="BK3205" s="256"/>
      <c r="BL3205" s="262"/>
      <c r="BM3205" s="262"/>
      <c r="BN3205" s="262"/>
      <c r="BO3205" s="262"/>
      <c r="BP3205" s="262"/>
      <c r="BQ3205" s="262"/>
      <c r="BR3205" s="270"/>
      <c r="BS3205" s="270"/>
      <c r="BT3205" s="270"/>
      <c r="BU3205" s="270"/>
      <c r="BV3205" s="270"/>
      <c r="BW3205" s="270"/>
      <c r="BX3205" s="256"/>
      <c r="BY3205" s="256"/>
      <c r="BZ3205" s="256"/>
      <c r="CA3205" s="267"/>
      <c r="CB3205" s="267"/>
      <c r="CC3205" s="274"/>
      <c r="CD3205" s="267"/>
      <c r="CE3205" s="267"/>
      <c r="CF3205" s="267"/>
      <c r="CG3205" s="267"/>
      <c r="CH3205" s="267"/>
      <c r="CI3205" s="267"/>
      <c r="CJ3205" s="267"/>
      <c r="CK3205" s="267"/>
      <c r="CL3205" s="265"/>
      <c r="CM3205" s="272"/>
      <c r="CN3205" s="264"/>
      <c r="CO3205" s="177"/>
      <c r="CP3205" s="226"/>
      <c r="CQ3205" s="226"/>
      <c r="CR3205" s="226"/>
      <c r="CS3205" s="178"/>
      <c r="CT3205" s="178"/>
      <c r="CU3205" s="178"/>
      <c r="CV3205" s="178"/>
      <c r="CW3205" s="178"/>
      <c r="CX3205" s="178"/>
      <c r="CY3205" s="178"/>
      <c r="CZ3205" s="178"/>
      <c r="DA3205" s="178"/>
    </row>
    <row r="3206" spans="1:105" s="120" customFormat="1" ht="15" customHeight="1">
      <c r="A3206" s="228"/>
      <c r="B3206" s="346"/>
      <c r="C3206" s="349"/>
      <c r="D3206" s="237"/>
      <c r="E3206" s="237"/>
      <c r="F3206" s="243"/>
      <c r="G3206" s="122">
        <v>3</v>
      </c>
      <c r="H3206" s="84"/>
      <c r="I3206" s="84"/>
      <c r="J3206" s="84"/>
      <c r="K3206" s="84"/>
      <c r="L3206" s="84"/>
      <c r="M3206" s="84"/>
      <c r="N3206" s="84"/>
      <c r="O3206" s="84"/>
      <c r="P3206" s="84"/>
      <c r="Q3206" s="84"/>
      <c r="R3206" s="84"/>
      <c r="S3206" s="84"/>
      <c r="T3206" s="84"/>
      <c r="U3206" s="84"/>
      <c r="V3206" s="84"/>
      <c r="W3206" s="84"/>
      <c r="X3206" s="84"/>
      <c r="Y3206" s="84"/>
      <c r="Z3206" s="84"/>
      <c r="AA3206" s="84"/>
      <c r="AB3206" s="84"/>
      <c r="AC3206" s="80"/>
      <c r="AD3206" s="80"/>
      <c r="AE3206" s="80"/>
      <c r="AF3206" s="80"/>
      <c r="AG3206" s="80"/>
      <c r="AH3206" s="80"/>
      <c r="AI3206" s="80"/>
      <c r="AJ3206" s="80"/>
      <c r="AK3206" s="80"/>
      <c r="AL3206" s="80"/>
      <c r="AM3206" s="240"/>
      <c r="AN3206" s="240"/>
      <c r="AO3206" s="240"/>
      <c r="AP3206" s="240"/>
      <c r="AQ3206" s="240"/>
      <c r="AR3206" s="240"/>
      <c r="AS3206" s="240"/>
      <c r="AT3206" s="256"/>
      <c r="AU3206" s="256"/>
      <c r="AV3206" s="259"/>
      <c r="AW3206" s="259"/>
      <c r="AX3206" s="256"/>
      <c r="AY3206" s="256"/>
      <c r="AZ3206" s="256"/>
      <c r="BA3206" s="256"/>
      <c r="BB3206" s="256"/>
      <c r="BC3206" s="256"/>
      <c r="BD3206" s="256"/>
      <c r="BE3206" s="256"/>
      <c r="BF3206" s="256"/>
      <c r="BG3206" s="256"/>
      <c r="BH3206" s="256"/>
      <c r="BI3206" s="256"/>
      <c r="BJ3206" s="256"/>
      <c r="BK3206" s="256"/>
      <c r="BL3206" s="262"/>
      <c r="BM3206" s="262"/>
      <c r="BN3206" s="262"/>
      <c r="BO3206" s="262"/>
      <c r="BP3206" s="262"/>
      <c r="BQ3206" s="262"/>
      <c r="BR3206" s="270"/>
      <c r="BS3206" s="270"/>
      <c r="BT3206" s="270"/>
      <c r="BU3206" s="270"/>
      <c r="BV3206" s="270"/>
      <c r="BW3206" s="270"/>
      <c r="BX3206" s="256"/>
      <c r="BY3206" s="256"/>
      <c r="BZ3206" s="256"/>
      <c r="CA3206" s="267"/>
      <c r="CB3206" s="267"/>
      <c r="CC3206" s="274"/>
      <c r="CD3206" s="267"/>
      <c r="CE3206" s="267"/>
      <c r="CF3206" s="267"/>
      <c r="CG3206" s="267"/>
      <c r="CH3206" s="267"/>
      <c r="CI3206" s="267"/>
      <c r="CJ3206" s="267"/>
      <c r="CK3206" s="267"/>
      <c r="CL3206" s="265"/>
      <c r="CM3206" s="272"/>
      <c r="CN3206" s="264"/>
      <c r="CO3206" s="177"/>
      <c r="CP3206" s="226"/>
      <c r="CQ3206" s="226"/>
      <c r="CR3206" s="226"/>
      <c r="CS3206" s="178"/>
      <c r="CT3206" s="178"/>
      <c r="CU3206" s="178"/>
      <c r="CV3206" s="178"/>
      <c r="CW3206" s="178"/>
      <c r="CX3206" s="178"/>
      <c r="CY3206" s="178"/>
      <c r="CZ3206" s="178"/>
      <c r="DA3206" s="178"/>
    </row>
    <row r="3207" spans="1:105" s="120" customFormat="1" ht="15" customHeight="1">
      <c r="A3207" s="228"/>
      <c r="B3207" s="346"/>
      <c r="C3207" s="349"/>
      <c r="D3207" s="237"/>
      <c r="E3207" s="237"/>
      <c r="F3207" s="244"/>
      <c r="G3207" s="123">
        <v>3.9</v>
      </c>
      <c r="H3207" s="85"/>
      <c r="I3207" s="85"/>
      <c r="J3207" s="85"/>
      <c r="K3207" s="85"/>
      <c r="L3207" s="85"/>
      <c r="M3207" s="85"/>
      <c r="N3207" s="85"/>
      <c r="O3207" s="85"/>
      <c r="P3207" s="85"/>
      <c r="Q3207" s="85"/>
      <c r="R3207" s="85"/>
      <c r="S3207" s="85"/>
      <c r="T3207" s="85"/>
      <c r="U3207" s="85"/>
      <c r="V3207" s="85"/>
      <c r="W3207" s="85"/>
      <c r="X3207" s="85"/>
      <c r="Y3207" s="85"/>
      <c r="Z3207" s="85"/>
      <c r="AA3207" s="85"/>
      <c r="AB3207" s="85"/>
      <c r="AC3207" s="81"/>
      <c r="AD3207" s="81"/>
      <c r="AE3207" s="81"/>
      <c r="AF3207" s="81"/>
      <c r="AG3207" s="81"/>
      <c r="AH3207" s="81"/>
      <c r="AI3207" s="81"/>
      <c r="AJ3207" s="81"/>
      <c r="AK3207" s="81"/>
      <c r="AL3207" s="81"/>
      <c r="AM3207" s="240"/>
      <c r="AN3207" s="240"/>
      <c r="AO3207" s="240"/>
      <c r="AP3207" s="240"/>
      <c r="AQ3207" s="240"/>
      <c r="AR3207" s="240"/>
      <c r="AS3207" s="240"/>
      <c r="AT3207" s="256"/>
      <c r="AU3207" s="256"/>
      <c r="AV3207" s="259"/>
      <c r="AW3207" s="259"/>
      <c r="AX3207" s="256"/>
      <c r="AY3207" s="256"/>
      <c r="AZ3207" s="256"/>
      <c r="BA3207" s="256"/>
      <c r="BB3207" s="256"/>
      <c r="BC3207" s="256"/>
      <c r="BD3207" s="256"/>
      <c r="BE3207" s="256"/>
      <c r="BF3207" s="256"/>
      <c r="BG3207" s="256"/>
      <c r="BH3207" s="256"/>
      <c r="BI3207" s="256"/>
      <c r="BJ3207" s="256"/>
      <c r="BK3207" s="256"/>
      <c r="BL3207" s="262"/>
      <c r="BM3207" s="262"/>
      <c r="BN3207" s="262"/>
      <c r="BO3207" s="262"/>
      <c r="BP3207" s="262"/>
      <c r="BQ3207" s="262"/>
      <c r="BR3207" s="270"/>
      <c r="BS3207" s="270"/>
      <c r="BT3207" s="270"/>
      <c r="BU3207" s="270"/>
      <c r="BV3207" s="270"/>
      <c r="BW3207" s="270"/>
      <c r="BX3207" s="256"/>
      <c r="BY3207" s="256"/>
      <c r="BZ3207" s="256"/>
      <c r="CA3207" s="267"/>
      <c r="CB3207" s="267"/>
      <c r="CC3207" s="274"/>
      <c r="CD3207" s="267"/>
      <c r="CE3207" s="267"/>
      <c r="CF3207" s="267"/>
      <c r="CG3207" s="267"/>
      <c r="CH3207" s="267"/>
      <c r="CI3207" s="267"/>
      <c r="CJ3207" s="267"/>
      <c r="CK3207" s="267"/>
      <c r="CL3207" s="265"/>
      <c r="CM3207" s="272"/>
      <c r="CN3207" s="264"/>
      <c r="CO3207" s="177"/>
      <c r="CP3207" s="226"/>
      <c r="CQ3207" s="226"/>
      <c r="CR3207" s="226"/>
      <c r="CS3207" s="178"/>
      <c r="CT3207" s="178"/>
      <c r="CU3207" s="178"/>
      <c r="CV3207" s="178"/>
      <c r="CW3207" s="178"/>
      <c r="CX3207" s="178"/>
      <c r="CY3207" s="178"/>
      <c r="CZ3207" s="178"/>
      <c r="DA3207" s="178"/>
    </row>
    <row r="3208" spans="1:105" s="120" customFormat="1" ht="15" customHeight="1">
      <c r="A3208" s="229"/>
      <c r="B3208" s="347"/>
      <c r="C3208" s="350"/>
      <c r="D3208" s="238"/>
      <c r="E3208" s="238"/>
      <c r="F3208" s="245" t="s">
        <v>83</v>
      </c>
      <c r="G3208" s="246"/>
      <c r="H3208" s="82"/>
      <c r="I3208" s="82"/>
      <c r="J3208" s="82"/>
      <c r="K3208" s="82"/>
      <c r="L3208" s="82"/>
      <c r="M3208" s="82"/>
      <c r="N3208" s="82"/>
      <c r="O3208" s="82"/>
      <c r="P3208" s="82"/>
      <c r="Q3208" s="82"/>
      <c r="R3208" s="82"/>
      <c r="S3208" s="82"/>
      <c r="T3208" s="82"/>
      <c r="U3208" s="82"/>
      <c r="V3208" s="82"/>
      <c r="W3208" s="82"/>
      <c r="X3208" s="82"/>
      <c r="Y3208" s="82"/>
      <c r="Z3208" s="82"/>
      <c r="AA3208" s="82"/>
      <c r="AB3208" s="82"/>
      <c r="AC3208" s="35"/>
      <c r="AD3208" s="35"/>
      <c r="AE3208" s="35"/>
      <c r="AF3208" s="35"/>
      <c r="AG3208" s="35"/>
      <c r="AH3208" s="35"/>
      <c r="AI3208" s="35"/>
      <c r="AJ3208" s="35"/>
      <c r="AK3208" s="35"/>
      <c r="AL3208" s="35"/>
      <c r="AM3208" s="241"/>
      <c r="AN3208" s="241"/>
      <c r="AO3208" s="241"/>
      <c r="AP3208" s="241"/>
      <c r="AQ3208" s="241"/>
      <c r="AR3208" s="241"/>
      <c r="AS3208" s="241"/>
      <c r="AT3208" s="257"/>
      <c r="AU3208" s="257"/>
      <c r="AV3208" s="260"/>
      <c r="AW3208" s="260"/>
      <c r="AX3208" s="257"/>
      <c r="AY3208" s="257"/>
      <c r="AZ3208" s="257"/>
      <c r="BA3208" s="257"/>
      <c r="BB3208" s="257"/>
      <c r="BC3208" s="257"/>
      <c r="BD3208" s="257"/>
      <c r="BE3208" s="257"/>
      <c r="BF3208" s="257"/>
      <c r="BG3208" s="257"/>
      <c r="BH3208" s="257"/>
      <c r="BI3208" s="257"/>
      <c r="BJ3208" s="257"/>
      <c r="BK3208" s="257"/>
      <c r="BL3208" s="263"/>
      <c r="BM3208" s="263"/>
      <c r="BN3208" s="263"/>
      <c r="BO3208" s="263"/>
      <c r="BP3208" s="263"/>
      <c r="BQ3208" s="263"/>
      <c r="BR3208" s="271"/>
      <c r="BS3208" s="271"/>
      <c r="BT3208" s="271"/>
      <c r="BU3208" s="271"/>
      <c r="BV3208" s="271"/>
      <c r="BW3208" s="271"/>
      <c r="BX3208" s="257"/>
      <c r="BY3208" s="257"/>
      <c r="BZ3208" s="257"/>
      <c r="CA3208" s="268"/>
      <c r="CB3208" s="268"/>
      <c r="CC3208" s="275"/>
      <c r="CD3208" s="268"/>
      <c r="CE3208" s="268"/>
      <c r="CF3208" s="268"/>
      <c r="CG3208" s="268"/>
      <c r="CH3208" s="268"/>
      <c r="CI3208" s="268"/>
      <c r="CJ3208" s="268"/>
      <c r="CK3208" s="268"/>
      <c r="CL3208" s="265"/>
      <c r="CM3208" s="272"/>
      <c r="CN3208" s="264"/>
      <c r="CO3208" s="177"/>
      <c r="CP3208" s="226"/>
      <c r="CQ3208" s="226"/>
      <c r="CR3208" s="226"/>
      <c r="CS3208" s="178"/>
      <c r="CT3208" s="178"/>
      <c r="CU3208" s="178"/>
      <c r="CV3208" s="178"/>
      <c r="CW3208" s="178"/>
      <c r="CX3208" s="178"/>
      <c r="CY3208" s="178"/>
      <c r="CZ3208" s="178"/>
      <c r="DA3208" s="178"/>
    </row>
    <row r="3209" spans="1:105" s="120" customFormat="1" ht="15" customHeight="1">
      <c r="A3209" s="227">
        <f t="shared" si="1021"/>
        <v>397</v>
      </c>
      <c r="B3209" s="345" t="s">
        <v>668</v>
      </c>
      <c r="C3209" s="348" t="s">
        <v>676</v>
      </c>
      <c r="D3209" s="236">
        <v>44137</v>
      </c>
      <c r="E3209" s="236" t="s">
        <v>353</v>
      </c>
      <c r="F3209" s="253" t="s">
        <v>80</v>
      </c>
      <c r="G3209" s="254"/>
      <c r="H3209" s="82" t="s">
        <v>69</v>
      </c>
      <c r="I3209" s="82"/>
      <c r="J3209" s="82" t="s">
        <v>67</v>
      </c>
      <c r="K3209" s="82" t="s">
        <v>67</v>
      </c>
      <c r="L3209" s="82" t="s">
        <v>60</v>
      </c>
      <c r="M3209" s="82" t="s">
        <v>60</v>
      </c>
      <c r="N3209" s="82" t="s">
        <v>60</v>
      </c>
      <c r="O3209" s="82"/>
      <c r="P3209" s="82" t="s">
        <v>60</v>
      </c>
      <c r="Q3209" s="82" t="s">
        <v>60</v>
      </c>
      <c r="R3209" s="82" t="s">
        <v>60</v>
      </c>
      <c r="S3209" s="82" t="s">
        <v>60</v>
      </c>
      <c r="T3209" s="82" t="s">
        <v>60</v>
      </c>
      <c r="U3209" s="82" t="s">
        <v>60</v>
      </c>
      <c r="V3209" s="82"/>
      <c r="W3209" s="82" t="s">
        <v>61</v>
      </c>
      <c r="X3209" s="82" t="s">
        <v>61</v>
      </c>
      <c r="Y3209" s="82" t="s">
        <v>61</v>
      </c>
      <c r="Z3209" s="82" t="s">
        <v>61</v>
      </c>
      <c r="AA3209" s="82" t="s">
        <v>61</v>
      </c>
      <c r="AB3209" s="82" t="s">
        <v>61</v>
      </c>
      <c r="AC3209" s="82"/>
      <c r="AD3209" s="82" t="s">
        <v>61</v>
      </c>
      <c r="AE3209" s="82" t="s">
        <v>61</v>
      </c>
      <c r="AF3209" s="82" t="s">
        <v>61</v>
      </c>
      <c r="AG3209" s="82" t="s">
        <v>61</v>
      </c>
      <c r="AH3209" s="82" t="s">
        <v>61</v>
      </c>
      <c r="AI3209" s="82" t="s">
        <v>1471</v>
      </c>
      <c r="AJ3209" s="82"/>
      <c r="AK3209" s="82" t="s">
        <v>60</v>
      </c>
      <c r="AL3209" s="82" t="s">
        <v>60</v>
      </c>
      <c r="AM3209" s="239">
        <f>COUNTIF(H3209:AL3209,"PH")+COUNTIF(H3209:AL3209,"PH/L")+COUNTIF(H3209:AL3209,"PM")</f>
        <v>0</v>
      </c>
      <c r="AN3209" s="239">
        <f>COUNTIF(H3209:AL3209,"PD")+COUNTIF(H3209:AL3209,"PDD")+COUNTIF(H3209:AL3209,"P/DS")/2+COUNTIF(H3209:AL3209,"PMD")</f>
        <v>0</v>
      </c>
      <c r="AO3209" s="239">
        <f>COUNTIF(H3209:AL3209,"PN")+COUNTIF(H3209:AL3209,"P/NS")/2+COUNTIF(H3209:AL3209,"PH")+COUNTIF(H3209:AL3209,"PH/F")/2+COUNTIF(H3209:AL3209,"PH/L")/2+COUNTIF(H3209:AL3209,"PM")</f>
        <v>0</v>
      </c>
      <c r="AP3209" s="239">
        <f>COUNTIF(H3209:AL3209,"BH")+COUNTIF(H3209:AL3209,"AL/BL")+COUNTIF(H3209:AL3209,"UL/BL")+COUNTIF(H3209:AL3209,"BM")</f>
        <v>0</v>
      </c>
      <c r="AQ3209" s="239">
        <f>COUNTIF(H3209:AL3209,"DS")+COUNTIF(H3209:AL3209,"AL/DS")/2+COUNTIF(H3209:AL3209,"UL/DS")/2+COUNTIF(H3209:AL3209,"CT")+COUNTIF(H3209:AL3209,"MD")</f>
        <v>11.5</v>
      </c>
      <c r="AR3209" s="239">
        <f>COUNTIF(H3209:AL3209,"NS")+COUNTIF(H3209:AL3209,"AL/NS")/2+COUNTIF(H3209:AL3209,"UL/NS")/2+COUNTIF(H3209:AL3209,"BH")+COUNTIF(H3209:AL3209,"AL/BF")/2+COUNTIF(H3209:AL3209,"AL/BL")/2+COUNTIF(H3209:AL3209,"UL/BL")/2+COUNTIF(H3209:AL3209,"UL/BF")/2+COUNTIF(H3209:AL3209,"BM")</f>
        <v>11</v>
      </c>
      <c r="AS3209" s="239">
        <f>COUNTIF(H3209:AL3209,"AL")+COUNTIF(H3209:AL3209,"AL/DS")/2+COUNTIF(H3209:AL3209,"AL/NS")/2+COUNTIF(H3209:AL3209,"NH")+COUNTIF(H3209:AL3209,"SL")+COUNTIF(H3209:AL3209,"NHD")+COUNTIF(H3209:AL3209,"B")+COUNTIF(H3209:AL3209,"HL")+COUNTIF(H3209:AL3209,"AL/BF")/2+COUNTIF(H3209:AL3209,"AL/BL")/2</f>
        <v>3</v>
      </c>
      <c r="AT3209" s="255">
        <f>COUNTIF(H3209:AL3209,"PD")+COUNTIF(H3209:AL3209,"PN")+COUNTIF(H3209:AL3209,"P/DS")/2+COUNTIF(H3209:AL3209,"P/NS")/2+COUNTIF(H3209:AL3209,"DS")+COUNTIF(H3209:AL3209,"NS")+COUNTIF(H3209:AL3209,"AL")+COUNTIF(H3209:AL3209,"AL/DS")+COUNTIF(H3209:AL3209,"AL/NS")+COUNTIF(H3209:AL3209,"NH")+COUNTIF(H3209:AL3209,"SL")+COUNTIF(H3209:AL3209,"UL/DS")/2+COUNTIF(H3209:AL3209,"UL/NS")/2+COUNTIF(H3209:AL3209,"CT")+COUNTIF(H3209:AL3209,"NHD")+COUNTIF(H3209:AL3209,"PDD")+COUNTIF(H3209:AL3209,"B")+COUNTIF(H3209:AL3209,"HL")+COUNTIF(H3209:AL3209,"PH")+COUNTIF(H3209:AL3209,"BH")+COUNTIF(H3209:AL3209,"AL/BF")+COUNTIF(H3209:AL3209,"AL/BL")+COUNTIF(H3209:AL3209,"UL/BF")/2+COUNTIF(H3209:AL3209,"UL/BL")/2+COUNTIF(H3209:AL3209,"PH/F")/2+COUNTIF(H3209:AL3209,"PH/L")/2+COUNTIF(H3209:AL3209,"MD")+COUNTIF(H3209:AL3209,"PMD")+COUNTIF(H3209:AL3209,"PM")+COUNTIF(H3209:AL3209,"BM")</f>
        <v>25.5</v>
      </c>
      <c r="AU3209" s="255">
        <f>COUNTIF(H3209:AL3209,"P/DS")/2+COUNTIF(H3209:AL3209,"P/NS")/2+COUNTIF(H3209:AL3209,"IL")+COUNTIF(H3209:AL3209,"NL")+COUNTIF(H3209:AL3209,"UL")+COUNTIF(H3209:AL3209,"UL/DS")/2+COUNTIF(H3209:AL3209,"UL/NS")/2+COUNTIF(H3209:AL3209,"KT")+COUNTIF(H3209:AL3209,"UL/BF")/2+COUNTIF(H3209:AL3209,"UL/BL")/2+COUNTIF(H3209:AL3209,"PH/F")/2+COUNTIF(H3209:AL3209,"PH/L")/2+COUNTIF(H3209:AL3209,"NB")</f>
        <v>0.5</v>
      </c>
      <c r="AV3209" s="258">
        <f>COUNTIF(H3209:AL3209,"PN")+COUNTIF(H3209:AL3209,"TVD")+COUNTIF(H3209:AL3209,"PH")+COUNTIF(H3209:AL3209,"PM")+COUNTIF(H3209:AL3209,"PDD")-COUNTIFS(H3209:AL3209,"PN",H3216:AL3216,"&gt;=3")-COUNTIFS(H3209:AL3209,"PM",H3216:AL3216,"&gt;=3")</f>
        <v>0</v>
      </c>
      <c r="AW3209" s="258">
        <f>COUNTIF(H3209:AL3209,"NS")+COUNTIF(H3209:AL3209,"D")+COUNTIF(H3209:AL3209,"BH")+COUNTIF(H3209:AL3209,"NHD")+COUNTIF(H3209:AL3209,"BM")-COUNTIFS(H3209:AL3209,"NS",H3216:AL3216,"&gt;=3")-COUNTIFS(H3209:AL3209,"BH",H3216:AL3216,"&gt;=3")-COUNTIFS(H3209:AL3209,"BM",H3216:AL3216,"&gt;=3")</f>
        <v>11</v>
      </c>
      <c r="AX3209" s="255">
        <f>COUNTIF(H3209:AL3209,"AL")+COUNTIF(H3209:AL3209,"AL/DS")/2+COUNTIF(H3209:AL3209,"AL/NS")/2+COUNTIF(H3209:AL3209,"AL/BF")+COUNTIF(H3209:AL3209,"AL/BL")/2</f>
        <v>2</v>
      </c>
      <c r="AY3209" s="255">
        <f>COUNTIF(H3209:AL3209,"SL")</f>
        <v>0</v>
      </c>
      <c r="AZ3209" s="255">
        <f>COUNTIF(H3209:AL3209,"NH")</f>
        <v>1</v>
      </c>
      <c r="BA3209" s="255">
        <f>COUNTIF(H3209:AL3209,"HL")</f>
        <v>0</v>
      </c>
      <c r="BB3209" s="255">
        <f>COUNTIF(G3209:AL3209,"P/DS")/2+COUNTIF(G3209:AL3209,"P/NS")/2+COUNTIF(G3209:AL3209,"UL")+COUNTIF(G3209:AL3209,"UL/DS")/2+COUNTIF(G3209:AL3209,"UL/NS")/2+COUNTIF(G3209:AL3209,"UL/BL")/2+COUNTIF(G3209:AL3209,"UL/BF")/2+COUNTIF(G3209:AL3209,"PH/F")/2+COUNTIF(G3209:AL3209,"PH/L")/2</f>
        <v>0.5</v>
      </c>
      <c r="BC3209" s="255">
        <f>COUNTIF(H3209:AL3209,"NB")</f>
        <v>0</v>
      </c>
      <c r="BD3209" s="255">
        <f>COUNTIF(H3209:AL3209,"NL")</f>
        <v>0</v>
      </c>
      <c r="BE3209" s="255">
        <f>COUNTIF(H3209:AL3209,"IL")</f>
        <v>0</v>
      </c>
      <c r="BF3209" s="255">
        <f>COUNTIF(H3209:AL3209,"KT")</f>
        <v>0</v>
      </c>
      <c r="BG3209" s="255">
        <f>COUNTIF(H3209:AL3209,"L70")</f>
        <v>0</v>
      </c>
      <c r="BH3209" s="255">
        <f>COUNTIF(H3209:AL3209,"MD")</f>
        <v>0</v>
      </c>
      <c r="BI3209" s="255">
        <f>COUNTIF(H3209:AL3209,"PMD")</f>
        <v>0</v>
      </c>
      <c r="BJ3209" s="255">
        <f>COUNTIF(H3209:AL3209,"PM")</f>
        <v>0</v>
      </c>
      <c r="BK3209" s="255">
        <f>COUNTIF(H3209:AL3209,"BM")</f>
        <v>0</v>
      </c>
      <c r="BL3209" s="261">
        <f>SUMIF(H3209:AL3209,"PD",H3210:AL3210)+SUMIF(H3209:AL3209,"PN",H3210:AL3210)+SUMIF(H3209:AL3209,"P/DS",H3210:AL3210)+SUMIF(H3209:AL3209,"PN/F",H3210:AL3210)+SUMIF(H3209:AL3209,"PN/L",H3210:AL3210)+SUMIF(H3209:AL3209,"TV",H3210:AL3210)+SUMIF(H3209:AL3209,"TVD",H3210:AL3210)+SUMIF(H3209:AL3209,"PDD",H3210:AL3210)</f>
        <v>0</v>
      </c>
      <c r="BM3209" s="261">
        <f>SUMIF(H3209:AL3209,"PD",H3211:AL3211)+SUMIF(H3209:AL3209,"PN",H3211:AL3211)+SUMIF(H3209:AL3209,"P/DS",H3211:AL3211)+SUMIF(H3209:AL3209,"PN/F",H3211:AL3211)+SUMIF(H3209:AL3209,"PN/L",H3211:AL3211)+SUMIF(H3209:AL3209,"TV",H3211:AL3211)+SUMIF(H3209:AL3209,"TVD",H3211:AL3211)+SUMIF(H3209:AL3209,"PDD",H3211:AL3211)+SUMIF(H3209:AL3209,"PMD",H3211:AL3211)</f>
        <v>0</v>
      </c>
      <c r="BN3209" s="261">
        <f>SUMIF(H3209:AL3209,"PD",H3212:AL3212)+SUMIF(H3209:AL3209,"PN",H3212:AL3212)+SUMIF(H3209:AL3209,"P/DS",H3212:AL3212)+SUMIF(H3209:AL3209,"PN/F",H3212:AL3212)+SUMIF(H3209:AL3209,"PN/L",H3212:AL3212)+SUMIF(H3209:AL3209,"TV",H3212:AL3212)+SUMIF(H3209:AL3209,"TVD",H3212:AL3212)</f>
        <v>0</v>
      </c>
      <c r="BO3209" s="261">
        <f>SUMIF(H3209:AL3209,"PD",H3213:AL3213)+SUMIF(H3209:AL3209,"PN",H3213:AL3213)+SUMIF(H3209:AL3209,"P/DS",H3213:AL3213)+SUMIF(H3209:AL3209,"PN/F",H3213:AL3213)+SUMIF(H3209:AL3209,"PN/L",H3213:AL3213)+SUMIF(H3209:AL3209,"TV",H3213:AL3213)+SUMIF(H3209:AL3209,"TVD",H3213:AL3213)</f>
        <v>0</v>
      </c>
      <c r="BP3209" s="261">
        <f>SUMIF(H3209:AL3209,"PD",H3214:AL3214)+SUMIF(H3209:AL3209,"PN",H3214:AL3214)+SUMIF(H3209:AL3209,"P/DS",H3214:AL3214)+SUMIF(H3209:AL3209,"PN/F",H3214:AL3214)+SUMIF(H3209:AL3209,"PN/L",H3214:AL3214)+SUMIF(H3209:AL3209,"TV",H3214:AL3214)+SUMIF(H3209:AL3209,"TVD",H3214:AL3214)+SUMIF(H3209:AL3209,"PDD",H3214:AL3214)+SUMIF(H3209:AL3209,"PH",H3214:AL3214)+SUMIF(H3209:AL3209,"PM",H3214:AL3214)</f>
        <v>0</v>
      </c>
      <c r="BQ3209" s="261">
        <f>SUMIF(H3209:AL3209,"PD",H3215:AL3215)+SUMIF(H3209:AL3209,"PN",H3215:AL3215)+SUMIF(H3209:AL3209,"P/DS",H3215:AL3215)+SUMIF(H3209:AL3209,"PN/F",H3215:AL3215)+SUMIF(H3209:AL3209,"PN/L",H3215:AL3215)+SUMIF(H3209:AL3209,"TV",H3215:AL3215)+SUMIF(H3209:AL3209,"TVD",H3215:AL3215)+SUMIF(H3209:AL3209,"PDD",H3215:AL3215)+SUMIF(H3209:AL3209,"PH",H3215:AL3215)+SUMIF(H3209:AL3209,"PM",H3215:AL3215)</f>
        <v>0</v>
      </c>
      <c r="BR3209" s="269">
        <f>SUM(H3210:AL3210)-BL3209</f>
        <v>43</v>
      </c>
      <c r="BS3209" s="269">
        <f>SUM(H3211:AL3211)-BM3209</f>
        <v>4.5</v>
      </c>
      <c r="BT3209" s="269">
        <f>SUM(H3212:AL3212)-BN3209</f>
        <v>0</v>
      </c>
      <c r="BU3209" s="269">
        <f>SUM(H3213:AL3213)-BO3209</f>
        <v>0</v>
      </c>
      <c r="BV3209" s="269">
        <f>SUM(H3214:AL3214)-BP3209</f>
        <v>0</v>
      </c>
      <c r="BW3209" s="269">
        <f>SUM(H3215:AL3215)-BQ3209</f>
        <v>0</v>
      </c>
      <c r="BX3209" s="255">
        <f>SUMIF(H3209:AL3209,"PD",H3216:AL3216)+SUMIF(H3209:AL3209,"PN",H3216:AL3216)+SUMIF(H3209:AL3209,"P/DS",H3216:AL3216)+SUMIF(H3209:AL3209,"PN/F",H3216:AL3216)+SUMIF(H3209:AL3209,"PN/L",H3216:AL3216)</f>
        <v>0</v>
      </c>
      <c r="BY3209" s="255">
        <f>SUM(H3216:AL3216)-BX3209</f>
        <v>0</v>
      </c>
      <c r="BZ3209" s="255">
        <f t="shared" ref="BZ3209" si="1028">+SUM(BL3209:BW3216)</f>
        <v>47.5</v>
      </c>
      <c r="CA3209" s="266">
        <f>(COUNTIFS(H3209:AL3209,"PD",H3210:AL3210,"&gt;=2"))*0.5-IF(CN3209="VP",COUNTIFS($H$16:$AL$16,"SAT",H3209:AL3209,"PD",H3210:AL3210,"&gt;=2"))*0.5</f>
        <v>0</v>
      </c>
      <c r="CB3209" s="266">
        <f>(COUNTIFS(H3209:AL3209,"PN",H3211:AL3211,"&gt;=0.5",H3210:AL3210,"&gt;=1.5"))*0.5+COUNTIFS(H3209:AL3209,"PDD",H3211:AL3211,"&gt;=0.5",H3210:AL3210,"&gt;=1.5")*0.5</f>
        <v>0</v>
      </c>
      <c r="CC3209" s="273">
        <f>(COUNTIFS(H3209:AL3209,"TV",H3211:AL3211,"&gt;=10"))*0.5+(COUNTIFS(H3209:AL3209,"PMD",H3211:AL3211,"&gt;=2"))*0.5</f>
        <v>0</v>
      </c>
      <c r="CD3209" s="266">
        <f>(COUNTIFS(H3209:AL3209,"TVD",H3213:AL3213,"&gt;=6.5",H3211:AL3211,"&gt;=3.5"))*0.5</f>
        <v>0</v>
      </c>
      <c r="CE3209" s="266">
        <f>(COUNTIFS(H3209:AL3209,"PD",H3214:AL3214,"&gt;=10"))*0.5</f>
        <v>0</v>
      </c>
      <c r="CF3209" s="266">
        <f>(COUNTIFS(H3209:AL3209,"PDD",H3214:AL3214,"&gt;=3.5",H3215:AL3215,"&gt;=6.5")+COUNTIFS(H3209:AL3209,"PH",H3215:AL3215,"&gt;=0.5",H3214:AL3214,"&gt;=1.5")+COUNTIFS(H3209:AL3209,"PM",H3215:AL3215,"&gt;=0.5",H3214:AL3214,"&gt;=1.5"))*0.5</f>
        <v>0</v>
      </c>
      <c r="CG3209" s="266">
        <f>(COUNTIFS(H3209:AL3209,"DS",H3210:AL3210,"&gt;=2")+COUNTIFS(H3209:AL3209,"AL/DS",H3210:AL3210,"&gt;=2"))*0.5-IF(CN3209="VP",COUNTIFS($H$16:$AL$16,"SAT",H3209:AL3209,"DS",H3210:AL3210,"&gt;=2"))*0.5</f>
        <v>5</v>
      </c>
      <c r="CH3209" s="266">
        <f>(COUNTIFS(H3209:AL3209,"NS",H3211:AL3211,"&gt;=0.5",H3210:AL3210,"&gt;=1.5")+COUNTIFS(H3209:AL3209,"AL/NS",H3211:AL3211,"&gt;=0.5",H3210:AL3210,"&gt;=1.5")+COUNTIFS(H3209:AL3209,"NHD",H3211:AL3211,"&gt;=4.5",H3214:AL3214,"&gt;=2",H3210:AL3210,"&gt;=1.5"))*0.5</f>
        <v>4.5</v>
      </c>
      <c r="CI3209" s="266">
        <f>(COUNTIF(H3211:AL3211,"&gt;=10")+COUNTIFS(H3209:AL3209,"MD",H3211:AL3211,"&gt;=2")-COUNTIFS(H3209:AL3209,"TV",H3211:AL3211,"&gt;=10"))*0.5</f>
        <v>0</v>
      </c>
      <c r="CJ3209" s="266">
        <f>(COUNTIFS(H3209:AL3209,"D",H3213:AL3213,"&gt;=6.5",H3211:AL3211,"&gt;=3.5"))*0.5</f>
        <v>0</v>
      </c>
      <c r="CK3209" s="266">
        <f>(COUNTIF(H3214:AL3214,"&gt;=10")-COUNTIFS(H3209:AL3209,"PD",H3214:AL3214,"&gt;=10"))*0.5</f>
        <v>0</v>
      </c>
      <c r="CL3209" s="265">
        <f>(COUNTIFS(H3209:AL3209,"NHD",H3214:AL3214,"&gt;=3.5",H3215:AL3215,"&gt;=6.5")+COUNTIFS(H3209:AL3209,"BH",H3214:AL3214,"&gt;=1.5",H3215:AL3215,"&gt;=0.5")+COUNTIFS(H3209:AL3209,"BM",H3214:AL3214,"&gt;=1.5",H3215:AL3215,"&gt;=0.5")+COUNTIFS(H3209:AL3209,"D",H3214:AL3214,"&gt;=1.5",H3215:AL3215,"&gt;=0.5"))*0.5</f>
        <v>0</v>
      </c>
      <c r="CM3209" s="272"/>
      <c r="CN3209" s="264" t="s">
        <v>723</v>
      </c>
      <c r="CO3209" s="177">
        <f t="shared" ref="CO3209" si="1029">+AM3209+AN3209+AO3209+AP3209+AQ3209+AR3209+AS3209+AU3209+BG3209</f>
        <v>26</v>
      </c>
      <c r="CP3209" s="225">
        <f>+SUM(I3210:I3215)-I3216</f>
        <v>0</v>
      </c>
      <c r="CQ3209" s="225">
        <f>+SUM(J3210:J3215)-J3216</f>
        <v>0</v>
      </c>
      <c r="CR3209" s="225">
        <f>+SUM(K3210:K3215)-K3216</f>
        <v>0</v>
      </c>
      <c r="CS3209" s="178"/>
      <c r="CT3209" s="178"/>
      <c r="CU3209" s="178"/>
      <c r="CV3209" s="178"/>
      <c r="CW3209" s="178"/>
      <c r="CX3209" s="178"/>
      <c r="CY3209" s="178"/>
      <c r="CZ3209" s="178"/>
      <c r="DA3209" s="178"/>
    </row>
    <row r="3210" spans="1:105" s="120" customFormat="1" ht="15" customHeight="1">
      <c r="A3210" s="228"/>
      <c r="B3210" s="346"/>
      <c r="C3210" s="349"/>
      <c r="D3210" s="237"/>
      <c r="E3210" s="237"/>
      <c r="F3210" s="242" t="s">
        <v>82</v>
      </c>
      <c r="G3210" s="121">
        <v>1.5</v>
      </c>
      <c r="H3210" s="83"/>
      <c r="I3210" s="83"/>
      <c r="J3210" s="83"/>
      <c r="K3210" s="83"/>
      <c r="L3210" s="83">
        <v>2.5</v>
      </c>
      <c r="M3210" s="83">
        <v>2.5</v>
      </c>
      <c r="N3210" s="83">
        <v>2.5</v>
      </c>
      <c r="O3210" s="83"/>
      <c r="P3210" s="83">
        <v>0</v>
      </c>
      <c r="Q3210" s="83">
        <v>2.5</v>
      </c>
      <c r="R3210" s="83">
        <v>2.5</v>
      </c>
      <c r="S3210" s="83">
        <v>2.5</v>
      </c>
      <c r="T3210" s="83">
        <v>2.5</v>
      </c>
      <c r="U3210" s="83">
        <v>2.5</v>
      </c>
      <c r="V3210" s="83"/>
      <c r="W3210" s="83">
        <v>2</v>
      </c>
      <c r="X3210" s="83">
        <v>2</v>
      </c>
      <c r="Y3210" s="83">
        <v>2</v>
      </c>
      <c r="Z3210" s="83">
        <v>2</v>
      </c>
      <c r="AA3210" s="83">
        <v>2</v>
      </c>
      <c r="AB3210" s="83"/>
      <c r="AC3210" s="79"/>
      <c r="AD3210" s="79"/>
      <c r="AE3210" s="79">
        <v>2</v>
      </c>
      <c r="AF3210" s="79">
        <v>2</v>
      </c>
      <c r="AG3210" s="79">
        <v>2</v>
      </c>
      <c r="AH3210" s="79">
        <v>2</v>
      </c>
      <c r="AI3210" s="79"/>
      <c r="AJ3210" s="79"/>
      <c r="AK3210" s="79">
        <v>2.5</v>
      </c>
      <c r="AL3210" s="79">
        <v>2.5</v>
      </c>
      <c r="AM3210" s="240"/>
      <c r="AN3210" s="240"/>
      <c r="AO3210" s="240"/>
      <c r="AP3210" s="240"/>
      <c r="AQ3210" s="240"/>
      <c r="AR3210" s="240"/>
      <c r="AS3210" s="240"/>
      <c r="AT3210" s="256"/>
      <c r="AU3210" s="256"/>
      <c r="AV3210" s="259"/>
      <c r="AW3210" s="259"/>
      <c r="AX3210" s="256"/>
      <c r="AY3210" s="256"/>
      <c r="AZ3210" s="256"/>
      <c r="BA3210" s="256"/>
      <c r="BB3210" s="256"/>
      <c r="BC3210" s="256"/>
      <c r="BD3210" s="256"/>
      <c r="BE3210" s="256"/>
      <c r="BF3210" s="256"/>
      <c r="BG3210" s="256"/>
      <c r="BH3210" s="256"/>
      <c r="BI3210" s="256"/>
      <c r="BJ3210" s="256"/>
      <c r="BK3210" s="256"/>
      <c r="BL3210" s="262"/>
      <c r="BM3210" s="262"/>
      <c r="BN3210" s="262"/>
      <c r="BO3210" s="262"/>
      <c r="BP3210" s="262"/>
      <c r="BQ3210" s="262"/>
      <c r="BR3210" s="270"/>
      <c r="BS3210" s="270"/>
      <c r="BT3210" s="270"/>
      <c r="BU3210" s="270"/>
      <c r="BV3210" s="270"/>
      <c r="BW3210" s="270"/>
      <c r="BX3210" s="256"/>
      <c r="BY3210" s="256"/>
      <c r="BZ3210" s="256"/>
      <c r="CA3210" s="267"/>
      <c r="CB3210" s="267"/>
      <c r="CC3210" s="274"/>
      <c r="CD3210" s="267"/>
      <c r="CE3210" s="267"/>
      <c r="CF3210" s="267"/>
      <c r="CG3210" s="267"/>
      <c r="CH3210" s="267"/>
      <c r="CI3210" s="267"/>
      <c r="CJ3210" s="267"/>
      <c r="CK3210" s="267"/>
      <c r="CL3210" s="265"/>
      <c r="CM3210" s="272"/>
      <c r="CN3210" s="264"/>
      <c r="CO3210" s="177"/>
      <c r="CP3210" s="226"/>
      <c r="CQ3210" s="226"/>
      <c r="CR3210" s="226"/>
      <c r="CS3210" s="178"/>
      <c r="CT3210" s="178"/>
      <c r="CU3210" s="178"/>
      <c r="CV3210" s="178"/>
      <c r="CW3210" s="178"/>
      <c r="CX3210" s="178"/>
      <c r="CY3210" s="178"/>
      <c r="CZ3210" s="178"/>
      <c r="DA3210" s="178"/>
    </row>
    <row r="3211" spans="1:105" s="120" customFormat="1" ht="15" customHeight="1">
      <c r="A3211" s="228"/>
      <c r="B3211" s="346"/>
      <c r="C3211" s="349"/>
      <c r="D3211" s="237"/>
      <c r="E3211" s="237"/>
      <c r="F3211" s="243"/>
      <c r="G3211" s="122">
        <v>2</v>
      </c>
      <c r="H3211" s="84"/>
      <c r="I3211" s="84"/>
      <c r="J3211" s="84"/>
      <c r="K3211" s="84"/>
      <c r="L3211" s="84"/>
      <c r="M3211" s="84"/>
      <c r="N3211" s="84"/>
      <c r="O3211" s="84"/>
      <c r="P3211" s="84"/>
      <c r="Q3211" s="84"/>
      <c r="R3211" s="84"/>
      <c r="S3211" s="84"/>
      <c r="T3211" s="84"/>
      <c r="U3211" s="84"/>
      <c r="V3211" s="84"/>
      <c r="W3211" s="84">
        <v>0.5</v>
      </c>
      <c r="X3211" s="84">
        <v>0.5</v>
      </c>
      <c r="Y3211" s="84">
        <v>0.5</v>
      </c>
      <c r="Z3211" s="84">
        <v>0.5</v>
      </c>
      <c r="AA3211" s="84">
        <v>0.5</v>
      </c>
      <c r="AB3211" s="84"/>
      <c r="AC3211" s="80"/>
      <c r="AD3211" s="80"/>
      <c r="AE3211" s="80">
        <v>0.5</v>
      </c>
      <c r="AF3211" s="80">
        <v>0.5</v>
      </c>
      <c r="AG3211" s="80">
        <v>0.5</v>
      </c>
      <c r="AH3211" s="80">
        <v>0.5</v>
      </c>
      <c r="AI3211" s="80"/>
      <c r="AJ3211" s="80"/>
      <c r="AK3211" s="80"/>
      <c r="AL3211" s="80"/>
      <c r="AM3211" s="240"/>
      <c r="AN3211" s="240"/>
      <c r="AO3211" s="240"/>
      <c r="AP3211" s="240"/>
      <c r="AQ3211" s="240"/>
      <c r="AR3211" s="240"/>
      <c r="AS3211" s="240"/>
      <c r="AT3211" s="256"/>
      <c r="AU3211" s="256"/>
      <c r="AV3211" s="259"/>
      <c r="AW3211" s="259"/>
      <c r="AX3211" s="256"/>
      <c r="AY3211" s="256"/>
      <c r="AZ3211" s="256"/>
      <c r="BA3211" s="256"/>
      <c r="BB3211" s="256"/>
      <c r="BC3211" s="256"/>
      <c r="BD3211" s="256"/>
      <c r="BE3211" s="256"/>
      <c r="BF3211" s="256"/>
      <c r="BG3211" s="256"/>
      <c r="BH3211" s="256"/>
      <c r="BI3211" s="256"/>
      <c r="BJ3211" s="256"/>
      <c r="BK3211" s="256"/>
      <c r="BL3211" s="262"/>
      <c r="BM3211" s="262"/>
      <c r="BN3211" s="262"/>
      <c r="BO3211" s="262"/>
      <c r="BP3211" s="262"/>
      <c r="BQ3211" s="262"/>
      <c r="BR3211" s="270"/>
      <c r="BS3211" s="270"/>
      <c r="BT3211" s="270"/>
      <c r="BU3211" s="270"/>
      <c r="BV3211" s="270"/>
      <c r="BW3211" s="270"/>
      <c r="BX3211" s="256"/>
      <c r="BY3211" s="256"/>
      <c r="BZ3211" s="256"/>
      <c r="CA3211" s="267"/>
      <c r="CB3211" s="267"/>
      <c r="CC3211" s="274"/>
      <c r="CD3211" s="267"/>
      <c r="CE3211" s="267"/>
      <c r="CF3211" s="267"/>
      <c r="CG3211" s="267"/>
      <c r="CH3211" s="267"/>
      <c r="CI3211" s="267"/>
      <c r="CJ3211" s="267"/>
      <c r="CK3211" s="267"/>
      <c r="CL3211" s="265"/>
      <c r="CM3211" s="272"/>
      <c r="CN3211" s="264"/>
      <c r="CO3211" s="177"/>
      <c r="CP3211" s="226"/>
      <c r="CQ3211" s="226"/>
      <c r="CR3211" s="226"/>
      <c r="CS3211" s="178"/>
      <c r="CT3211" s="178"/>
      <c r="CU3211" s="178"/>
      <c r="CV3211" s="178"/>
      <c r="CW3211" s="178"/>
      <c r="CX3211" s="178"/>
      <c r="CY3211" s="178"/>
      <c r="CZ3211" s="178"/>
      <c r="DA3211" s="178"/>
    </row>
    <row r="3212" spans="1:105" s="120" customFormat="1" ht="15" customHeight="1">
      <c r="A3212" s="228"/>
      <c r="B3212" s="346"/>
      <c r="C3212" s="349"/>
      <c r="D3212" s="237"/>
      <c r="E3212" s="237"/>
      <c r="F3212" s="243"/>
      <c r="G3212" s="122">
        <v>2.1</v>
      </c>
      <c r="H3212" s="84"/>
      <c r="I3212" s="84"/>
      <c r="J3212" s="84"/>
      <c r="K3212" s="84"/>
      <c r="L3212" s="84"/>
      <c r="M3212" s="84"/>
      <c r="N3212" s="84"/>
      <c r="O3212" s="84"/>
      <c r="P3212" s="84"/>
      <c r="Q3212" s="84"/>
      <c r="R3212" s="84"/>
      <c r="S3212" s="84"/>
      <c r="T3212" s="84"/>
      <c r="U3212" s="84"/>
      <c r="V3212" s="84"/>
      <c r="W3212" s="84"/>
      <c r="X3212" s="84"/>
      <c r="Y3212" s="84"/>
      <c r="Z3212" s="84"/>
      <c r="AA3212" s="84"/>
      <c r="AB3212" s="84"/>
      <c r="AC3212" s="80"/>
      <c r="AD3212" s="80"/>
      <c r="AE3212" s="80"/>
      <c r="AF3212" s="80"/>
      <c r="AG3212" s="80"/>
      <c r="AH3212" s="80"/>
      <c r="AI3212" s="80"/>
      <c r="AJ3212" s="80"/>
      <c r="AK3212" s="80"/>
      <c r="AL3212" s="80"/>
      <c r="AM3212" s="240"/>
      <c r="AN3212" s="240"/>
      <c r="AO3212" s="240"/>
      <c r="AP3212" s="240"/>
      <c r="AQ3212" s="240"/>
      <c r="AR3212" s="240"/>
      <c r="AS3212" s="240"/>
      <c r="AT3212" s="256"/>
      <c r="AU3212" s="256"/>
      <c r="AV3212" s="259"/>
      <c r="AW3212" s="259"/>
      <c r="AX3212" s="256"/>
      <c r="AY3212" s="256"/>
      <c r="AZ3212" s="256"/>
      <c r="BA3212" s="256"/>
      <c r="BB3212" s="256"/>
      <c r="BC3212" s="256"/>
      <c r="BD3212" s="256"/>
      <c r="BE3212" s="256"/>
      <c r="BF3212" s="256"/>
      <c r="BG3212" s="256"/>
      <c r="BH3212" s="256"/>
      <c r="BI3212" s="256"/>
      <c r="BJ3212" s="256"/>
      <c r="BK3212" s="256"/>
      <c r="BL3212" s="262"/>
      <c r="BM3212" s="262"/>
      <c r="BN3212" s="262"/>
      <c r="BO3212" s="262"/>
      <c r="BP3212" s="262"/>
      <c r="BQ3212" s="262"/>
      <c r="BR3212" s="270"/>
      <c r="BS3212" s="270"/>
      <c r="BT3212" s="270"/>
      <c r="BU3212" s="270"/>
      <c r="BV3212" s="270"/>
      <c r="BW3212" s="270"/>
      <c r="BX3212" s="256"/>
      <c r="BY3212" s="256"/>
      <c r="BZ3212" s="256"/>
      <c r="CA3212" s="267"/>
      <c r="CB3212" s="267"/>
      <c r="CC3212" s="274"/>
      <c r="CD3212" s="267"/>
      <c r="CE3212" s="267"/>
      <c r="CF3212" s="267"/>
      <c r="CG3212" s="267"/>
      <c r="CH3212" s="267"/>
      <c r="CI3212" s="267"/>
      <c r="CJ3212" s="267"/>
      <c r="CK3212" s="267"/>
      <c r="CL3212" s="265"/>
      <c r="CM3212" s="272"/>
      <c r="CN3212" s="264"/>
      <c r="CO3212" s="177"/>
      <c r="CP3212" s="226"/>
      <c r="CQ3212" s="226"/>
      <c r="CR3212" s="226"/>
      <c r="CS3212" s="178"/>
      <c r="CT3212" s="178"/>
      <c r="CU3212" s="178"/>
      <c r="CV3212" s="178"/>
      <c r="CW3212" s="178"/>
      <c r="CX3212" s="178"/>
      <c r="CY3212" s="178"/>
      <c r="CZ3212" s="178"/>
      <c r="DA3212" s="178"/>
    </row>
    <row r="3213" spans="1:105" s="120" customFormat="1" ht="15" customHeight="1">
      <c r="A3213" s="228"/>
      <c r="B3213" s="346"/>
      <c r="C3213" s="349"/>
      <c r="D3213" s="237"/>
      <c r="E3213" s="237"/>
      <c r="F3213" s="243"/>
      <c r="G3213" s="122">
        <v>2.7</v>
      </c>
      <c r="H3213" s="84"/>
      <c r="I3213" s="84"/>
      <c r="J3213" s="84"/>
      <c r="K3213" s="84"/>
      <c r="L3213" s="84"/>
      <c r="M3213" s="84"/>
      <c r="N3213" s="84"/>
      <c r="O3213" s="84"/>
      <c r="P3213" s="84"/>
      <c r="Q3213" s="84"/>
      <c r="R3213" s="84"/>
      <c r="S3213" s="84"/>
      <c r="T3213" s="84"/>
      <c r="U3213" s="84"/>
      <c r="V3213" s="84"/>
      <c r="W3213" s="84"/>
      <c r="X3213" s="84"/>
      <c r="Y3213" s="84"/>
      <c r="Z3213" s="84"/>
      <c r="AA3213" s="84"/>
      <c r="AB3213" s="84"/>
      <c r="AC3213" s="80"/>
      <c r="AD3213" s="80"/>
      <c r="AE3213" s="80"/>
      <c r="AF3213" s="80"/>
      <c r="AG3213" s="80"/>
      <c r="AH3213" s="80"/>
      <c r="AI3213" s="80"/>
      <c r="AJ3213" s="80"/>
      <c r="AK3213" s="80"/>
      <c r="AL3213" s="80"/>
      <c r="AM3213" s="240"/>
      <c r="AN3213" s="240"/>
      <c r="AO3213" s="240"/>
      <c r="AP3213" s="240"/>
      <c r="AQ3213" s="240"/>
      <c r="AR3213" s="240"/>
      <c r="AS3213" s="240"/>
      <c r="AT3213" s="256"/>
      <c r="AU3213" s="256"/>
      <c r="AV3213" s="259"/>
      <c r="AW3213" s="259"/>
      <c r="AX3213" s="256"/>
      <c r="AY3213" s="256"/>
      <c r="AZ3213" s="256"/>
      <c r="BA3213" s="256"/>
      <c r="BB3213" s="256"/>
      <c r="BC3213" s="256"/>
      <c r="BD3213" s="256"/>
      <c r="BE3213" s="256"/>
      <c r="BF3213" s="256"/>
      <c r="BG3213" s="256"/>
      <c r="BH3213" s="256"/>
      <c r="BI3213" s="256"/>
      <c r="BJ3213" s="256"/>
      <c r="BK3213" s="256"/>
      <c r="BL3213" s="262"/>
      <c r="BM3213" s="262"/>
      <c r="BN3213" s="262"/>
      <c r="BO3213" s="262"/>
      <c r="BP3213" s="262"/>
      <c r="BQ3213" s="262"/>
      <c r="BR3213" s="270"/>
      <c r="BS3213" s="270"/>
      <c r="BT3213" s="270"/>
      <c r="BU3213" s="270"/>
      <c r="BV3213" s="270"/>
      <c r="BW3213" s="270"/>
      <c r="BX3213" s="256"/>
      <c r="BY3213" s="256"/>
      <c r="BZ3213" s="256"/>
      <c r="CA3213" s="267"/>
      <c r="CB3213" s="267"/>
      <c r="CC3213" s="274"/>
      <c r="CD3213" s="267"/>
      <c r="CE3213" s="267"/>
      <c r="CF3213" s="267"/>
      <c r="CG3213" s="267"/>
      <c r="CH3213" s="267"/>
      <c r="CI3213" s="267"/>
      <c r="CJ3213" s="267"/>
      <c r="CK3213" s="267"/>
      <c r="CL3213" s="265"/>
      <c r="CM3213" s="272"/>
      <c r="CN3213" s="264"/>
      <c r="CO3213" s="177"/>
      <c r="CP3213" s="226"/>
      <c r="CQ3213" s="226"/>
      <c r="CR3213" s="226"/>
      <c r="CS3213" s="178"/>
      <c r="CT3213" s="178"/>
      <c r="CU3213" s="178"/>
      <c r="CV3213" s="178"/>
      <c r="CW3213" s="178"/>
      <c r="CX3213" s="178"/>
      <c r="CY3213" s="178"/>
      <c r="CZ3213" s="178"/>
      <c r="DA3213" s="178"/>
    </row>
    <row r="3214" spans="1:105" s="120" customFormat="1" ht="15" customHeight="1">
      <c r="A3214" s="228"/>
      <c r="B3214" s="346"/>
      <c r="C3214" s="349"/>
      <c r="D3214" s="237"/>
      <c r="E3214" s="237"/>
      <c r="F3214" s="243"/>
      <c r="G3214" s="122">
        <v>3</v>
      </c>
      <c r="H3214" s="84"/>
      <c r="I3214" s="84"/>
      <c r="J3214" s="84"/>
      <c r="K3214" s="84"/>
      <c r="L3214" s="84"/>
      <c r="M3214" s="84"/>
      <c r="N3214" s="84"/>
      <c r="O3214" s="84"/>
      <c r="P3214" s="84"/>
      <c r="Q3214" s="84"/>
      <c r="R3214" s="84"/>
      <c r="S3214" s="84"/>
      <c r="T3214" s="84"/>
      <c r="U3214" s="84"/>
      <c r="V3214" s="84"/>
      <c r="W3214" s="84"/>
      <c r="X3214" s="84"/>
      <c r="Y3214" s="84"/>
      <c r="Z3214" s="84"/>
      <c r="AA3214" s="84"/>
      <c r="AB3214" s="84"/>
      <c r="AC3214" s="80"/>
      <c r="AD3214" s="80"/>
      <c r="AE3214" s="80"/>
      <c r="AF3214" s="80"/>
      <c r="AG3214" s="80"/>
      <c r="AH3214" s="80"/>
      <c r="AI3214" s="80"/>
      <c r="AJ3214" s="80"/>
      <c r="AK3214" s="80"/>
      <c r="AL3214" s="80"/>
      <c r="AM3214" s="240"/>
      <c r="AN3214" s="240"/>
      <c r="AO3214" s="240"/>
      <c r="AP3214" s="240"/>
      <c r="AQ3214" s="240"/>
      <c r="AR3214" s="240"/>
      <c r="AS3214" s="240"/>
      <c r="AT3214" s="256"/>
      <c r="AU3214" s="256"/>
      <c r="AV3214" s="259"/>
      <c r="AW3214" s="259"/>
      <c r="AX3214" s="256"/>
      <c r="AY3214" s="256"/>
      <c r="AZ3214" s="256"/>
      <c r="BA3214" s="256"/>
      <c r="BB3214" s="256"/>
      <c r="BC3214" s="256"/>
      <c r="BD3214" s="256"/>
      <c r="BE3214" s="256"/>
      <c r="BF3214" s="256"/>
      <c r="BG3214" s="256"/>
      <c r="BH3214" s="256"/>
      <c r="BI3214" s="256"/>
      <c r="BJ3214" s="256"/>
      <c r="BK3214" s="256"/>
      <c r="BL3214" s="262"/>
      <c r="BM3214" s="262"/>
      <c r="BN3214" s="262"/>
      <c r="BO3214" s="262"/>
      <c r="BP3214" s="262"/>
      <c r="BQ3214" s="262"/>
      <c r="BR3214" s="270"/>
      <c r="BS3214" s="270"/>
      <c r="BT3214" s="270"/>
      <c r="BU3214" s="270"/>
      <c r="BV3214" s="270"/>
      <c r="BW3214" s="270"/>
      <c r="BX3214" s="256"/>
      <c r="BY3214" s="256"/>
      <c r="BZ3214" s="256"/>
      <c r="CA3214" s="267"/>
      <c r="CB3214" s="267"/>
      <c r="CC3214" s="274"/>
      <c r="CD3214" s="267"/>
      <c r="CE3214" s="267"/>
      <c r="CF3214" s="267"/>
      <c r="CG3214" s="267"/>
      <c r="CH3214" s="267"/>
      <c r="CI3214" s="267"/>
      <c r="CJ3214" s="267"/>
      <c r="CK3214" s="267"/>
      <c r="CL3214" s="265"/>
      <c r="CM3214" s="272"/>
      <c r="CN3214" s="264"/>
      <c r="CO3214" s="177"/>
      <c r="CP3214" s="226"/>
      <c r="CQ3214" s="226"/>
      <c r="CR3214" s="226"/>
      <c r="CS3214" s="178"/>
      <c r="CT3214" s="178"/>
      <c r="CU3214" s="178"/>
      <c r="CV3214" s="178"/>
      <c r="CW3214" s="178"/>
      <c r="CX3214" s="178"/>
      <c r="CY3214" s="178"/>
      <c r="CZ3214" s="178"/>
      <c r="DA3214" s="178"/>
    </row>
    <row r="3215" spans="1:105" s="120" customFormat="1" ht="15" customHeight="1">
      <c r="A3215" s="228"/>
      <c r="B3215" s="346"/>
      <c r="C3215" s="349"/>
      <c r="D3215" s="237"/>
      <c r="E3215" s="237"/>
      <c r="F3215" s="244"/>
      <c r="G3215" s="123">
        <v>3.9</v>
      </c>
      <c r="H3215" s="85"/>
      <c r="I3215" s="85"/>
      <c r="J3215" s="85"/>
      <c r="K3215" s="85"/>
      <c r="L3215" s="85"/>
      <c r="M3215" s="85"/>
      <c r="N3215" s="85"/>
      <c r="O3215" s="85"/>
      <c r="P3215" s="85"/>
      <c r="Q3215" s="85"/>
      <c r="R3215" s="85"/>
      <c r="S3215" s="85"/>
      <c r="T3215" s="85"/>
      <c r="U3215" s="85"/>
      <c r="V3215" s="85"/>
      <c r="W3215" s="85"/>
      <c r="X3215" s="85"/>
      <c r="Y3215" s="85"/>
      <c r="Z3215" s="85"/>
      <c r="AA3215" s="85"/>
      <c r="AB3215" s="85"/>
      <c r="AC3215" s="81"/>
      <c r="AD3215" s="81"/>
      <c r="AE3215" s="81"/>
      <c r="AF3215" s="81"/>
      <c r="AG3215" s="81"/>
      <c r="AH3215" s="81"/>
      <c r="AI3215" s="81"/>
      <c r="AJ3215" s="81"/>
      <c r="AK3215" s="81"/>
      <c r="AL3215" s="81"/>
      <c r="AM3215" s="240"/>
      <c r="AN3215" s="240"/>
      <c r="AO3215" s="240"/>
      <c r="AP3215" s="240"/>
      <c r="AQ3215" s="240"/>
      <c r="AR3215" s="240"/>
      <c r="AS3215" s="240"/>
      <c r="AT3215" s="256"/>
      <c r="AU3215" s="256"/>
      <c r="AV3215" s="259"/>
      <c r="AW3215" s="259"/>
      <c r="AX3215" s="256"/>
      <c r="AY3215" s="256"/>
      <c r="AZ3215" s="256"/>
      <c r="BA3215" s="256"/>
      <c r="BB3215" s="256"/>
      <c r="BC3215" s="256"/>
      <c r="BD3215" s="256"/>
      <c r="BE3215" s="256"/>
      <c r="BF3215" s="256"/>
      <c r="BG3215" s="256"/>
      <c r="BH3215" s="256"/>
      <c r="BI3215" s="256"/>
      <c r="BJ3215" s="256"/>
      <c r="BK3215" s="256"/>
      <c r="BL3215" s="262"/>
      <c r="BM3215" s="262"/>
      <c r="BN3215" s="262"/>
      <c r="BO3215" s="262"/>
      <c r="BP3215" s="262"/>
      <c r="BQ3215" s="262"/>
      <c r="BR3215" s="270"/>
      <c r="BS3215" s="270"/>
      <c r="BT3215" s="270"/>
      <c r="BU3215" s="270"/>
      <c r="BV3215" s="270"/>
      <c r="BW3215" s="270"/>
      <c r="BX3215" s="256"/>
      <c r="BY3215" s="256"/>
      <c r="BZ3215" s="256"/>
      <c r="CA3215" s="267"/>
      <c r="CB3215" s="267"/>
      <c r="CC3215" s="274"/>
      <c r="CD3215" s="267"/>
      <c r="CE3215" s="267"/>
      <c r="CF3215" s="267"/>
      <c r="CG3215" s="267"/>
      <c r="CH3215" s="267"/>
      <c r="CI3215" s="267"/>
      <c r="CJ3215" s="267"/>
      <c r="CK3215" s="267"/>
      <c r="CL3215" s="265"/>
      <c r="CM3215" s="272"/>
      <c r="CN3215" s="264"/>
      <c r="CO3215" s="177"/>
      <c r="CP3215" s="226"/>
      <c r="CQ3215" s="226"/>
      <c r="CR3215" s="226"/>
      <c r="CS3215" s="178"/>
      <c r="CT3215" s="178"/>
      <c r="CU3215" s="178"/>
      <c r="CV3215" s="178"/>
      <c r="CW3215" s="178"/>
      <c r="CX3215" s="178"/>
      <c r="CY3215" s="178"/>
      <c r="CZ3215" s="178"/>
      <c r="DA3215" s="178"/>
    </row>
    <row r="3216" spans="1:105" s="120" customFormat="1" ht="15" customHeight="1">
      <c r="A3216" s="229"/>
      <c r="B3216" s="347"/>
      <c r="C3216" s="350"/>
      <c r="D3216" s="238"/>
      <c r="E3216" s="238"/>
      <c r="F3216" s="245" t="s">
        <v>83</v>
      </c>
      <c r="G3216" s="246"/>
      <c r="H3216" s="82"/>
      <c r="I3216" s="82"/>
      <c r="J3216" s="82"/>
      <c r="K3216" s="82"/>
      <c r="L3216" s="82"/>
      <c r="M3216" s="82"/>
      <c r="N3216" s="82"/>
      <c r="O3216" s="82"/>
      <c r="P3216" s="82"/>
      <c r="Q3216" s="82"/>
      <c r="R3216" s="82"/>
      <c r="S3216" s="82"/>
      <c r="T3216" s="82"/>
      <c r="U3216" s="82"/>
      <c r="V3216" s="82"/>
      <c r="W3216" s="82"/>
      <c r="X3216" s="82"/>
      <c r="Y3216" s="82"/>
      <c r="Z3216" s="82"/>
      <c r="AA3216" s="82"/>
      <c r="AB3216" s="82"/>
      <c r="AC3216" s="35"/>
      <c r="AD3216" s="35"/>
      <c r="AE3216" s="35"/>
      <c r="AF3216" s="35"/>
      <c r="AG3216" s="35"/>
      <c r="AH3216" s="35"/>
      <c r="AI3216" s="35"/>
      <c r="AJ3216" s="35"/>
      <c r="AK3216" s="35"/>
      <c r="AL3216" s="35"/>
      <c r="AM3216" s="241"/>
      <c r="AN3216" s="241"/>
      <c r="AO3216" s="241"/>
      <c r="AP3216" s="241"/>
      <c r="AQ3216" s="241"/>
      <c r="AR3216" s="241"/>
      <c r="AS3216" s="241"/>
      <c r="AT3216" s="257"/>
      <c r="AU3216" s="257"/>
      <c r="AV3216" s="260"/>
      <c r="AW3216" s="260"/>
      <c r="AX3216" s="257"/>
      <c r="AY3216" s="257"/>
      <c r="AZ3216" s="257"/>
      <c r="BA3216" s="257"/>
      <c r="BB3216" s="257"/>
      <c r="BC3216" s="257"/>
      <c r="BD3216" s="257"/>
      <c r="BE3216" s="257"/>
      <c r="BF3216" s="257"/>
      <c r="BG3216" s="257"/>
      <c r="BH3216" s="257"/>
      <c r="BI3216" s="257"/>
      <c r="BJ3216" s="257"/>
      <c r="BK3216" s="257"/>
      <c r="BL3216" s="263"/>
      <c r="BM3216" s="263"/>
      <c r="BN3216" s="263"/>
      <c r="BO3216" s="263"/>
      <c r="BP3216" s="263"/>
      <c r="BQ3216" s="263"/>
      <c r="BR3216" s="271"/>
      <c r="BS3216" s="271"/>
      <c r="BT3216" s="271"/>
      <c r="BU3216" s="271"/>
      <c r="BV3216" s="271"/>
      <c r="BW3216" s="271"/>
      <c r="BX3216" s="257"/>
      <c r="BY3216" s="257"/>
      <c r="BZ3216" s="257"/>
      <c r="CA3216" s="268"/>
      <c r="CB3216" s="268"/>
      <c r="CC3216" s="275"/>
      <c r="CD3216" s="268"/>
      <c r="CE3216" s="268"/>
      <c r="CF3216" s="268"/>
      <c r="CG3216" s="268"/>
      <c r="CH3216" s="268"/>
      <c r="CI3216" s="268"/>
      <c r="CJ3216" s="268"/>
      <c r="CK3216" s="268"/>
      <c r="CL3216" s="265"/>
      <c r="CM3216" s="272"/>
      <c r="CN3216" s="264"/>
      <c r="CO3216" s="177"/>
      <c r="CP3216" s="226"/>
      <c r="CQ3216" s="226"/>
      <c r="CR3216" s="226"/>
      <c r="CS3216" s="178"/>
      <c r="CT3216" s="178"/>
      <c r="CU3216" s="178"/>
      <c r="CV3216" s="178"/>
      <c r="CW3216" s="178"/>
      <c r="CX3216" s="178"/>
      <c r="CY3216" s="178"/>
      <c r="CZ3216" s="178"/>
      <c r="DA3216" s="178"/>
    </row>
    <row r="3217" spans="1:105" s="120" customFormat="1" ht="15" customHeight="1">
      <c r="A3217" s="227">
        <f t="shared" si="1021"/>
        <v>398</v>
      </c>
      <c r="B3217" s="345" t="s">
        <v>670</v>
      </c>
      <c r="C3217" s="348" t="s">
        <v>678</v>
      </c>
      <c r="D3217" s="236">
        <v>44137</v>
      </c>
      <c r="E3217" s="236" t="s">
        <v>353</v>
      </c>
      <c r="F3217" s="253" t="s">
        <v>80</v>
      </c>
      <c r="G3217" s="254"/>
      <c r="H3217" s="82" t="s">
        <v>69</v>
      </c>
      <c r="I3217" s="82"/>
      <c r="J3217" s="82" t="s">
        <v>60</v>
      </c>
      <c r="K3217" s="82" t="s">
        <v>60</v>
      </c>
      <c r="L3217" s="82" t="s">
        <v>60</v>
      </c>
      <c r="M3217" s="82" t="s">
        <v>60</v>
      </c>
      <c r="N3217" s="82" t="s">
        <v>60</v>
      </c>
      <c r="O3217" s="82"/>
      <c r="P3217" s="82" t="s">
        <v>60</v>
      </c>
      <c r="Q3217" s="82" t="s">
        <v>60</v>
      </c>
      <c r="R3217" s="82" t="s">
        <v>60</v>
      </c>
      <c r="S3217" s="82" t="s">
        <v>60</v>
      </c>
      <c r="T3217" s="82" t="s">
        <v>60</v>
      </c>
      <c r="U3217" s="82" t="s">
        <v>60</v>
      </c>
      <c r="V3217" s="82"/>
      <c r="W3217" s="82" t="s">
        <v>67</v>
      </c>
      <c r="X3217" s="82" t="s">
        <v>61</v>
      </c>
      <c r="Y3217" s="82" t="s">
        <v>61</v>
      </c>
      <c r="Z3217" s="82" t="s">
        <v>61</v>
      </c>
      <c r="AA3217" s="82" t="s">
        <v>61</v>
      </c>
      <c r="AB3217" s="82" t="s">
        <v>61</v>
      </c>
      <c r="AC3217" s="82"/>
      <c r="AD3217" s="82" t="s">
        <v>61</v>
      </c>
      <c r="AE3217" s="82" t="s">
        <v>61</v>
      </c>
      <c r="AF3217" s="82" t="s">
        <v>61</v>
      </c>
      <c r="AG3217" s="82" t="s">
        <v>61</v>
      </c>
      <c r="AH3217" s="82" t="s">
        <v>61</v>
      </c>
      <c r="AI3217" s="82" t="s">
        <v>1471</v>
      </c>
      <c r="AJ3217" s="82"/>
      <c r="AK3217" s="82" t="s">
        <v>60</v>
      </c>
      <c r="AL3217" s="82" t="s">
        <v>60</v>
      </c>
      <c r="AM3217" s="239">
        <f>COUNTIF(H3217:AL3217,"PH")+COUNTIF(H3217:AL3217,"PH/L")+COUNTIF(H3217:AL3217,"PM")</f>
        <v>0</v>
      </c>
      <c r="AN3217" s="239">
        <f>COUNTIF(H3217:AL3217,"PD")+COUNTIF(H3217:AL3217,"PDD")+COUNTIF(H3217:AL3217,"P/DS")/2+COUNTIF(H3217:AL3217,"PMD")</f>
        <v>0</v>
      </c>
      <c r="AO3217" s="239">
        <f>COUNTIF(H3217:AL3217,"PN")+COUNTIF(H3217:AL3217,"P/NS")/2+COUNTIF(H3217:AL3217,"PH")+COUNTIF(H3217:AL3217,"PH/F")/2+COUNTIF(H3217:AL3217,"PH/L")/2+COUNTIF(H3217:AL3217,"PM")</f>
        <v>0</v>
      </c>
      <c r="AP3217" s="239">
        <f>COUNTIF(H3217:AL3217,"BH")+COUNTIF(H3217:AL3217,"AL/BL")+COUNTIF(H3217:AL3217,"UL/BL")+COUNTIF(H3217:AL3217,"BM")</f>
        <v>0</v>
      </c>
      <c r="AQ3217" s="239">
        <f>COUNTIF(H3217:AL3217,"DS")+COUNTIF(H3217:AL3217,"AL/DS")/2+COUNTIF(H3217:AL3217,"UL/DS")/2+COUNTIF(H3217:AL3217,"CT")+COUNTIF(H3217:AL3217,"MD")</f>
        <v>13.5</v>
      </c>
      <c r="AR3217" s="239">
        <f>COUNTIF(H3217:AL3217,"NS")+COUNTIF(H3217:AL3217,"AL/NS")/2+COUNTIF(H3217:AL3217,"UL/NS")/2+COUNTIF(H3217:AL3217,"BH")+COUNTIF(H3217:AL3217,"AL/BF")/2+COUNTIF(H3217:AL3217,"AL/BL")/2+COUNTIF(H3217:AL3217,"UL/BL")/2+COUNTIF(H3217:AL3217,"UL/BF")/2+COUNTIF(H3217:AL3217,"BM")</f>
        <v>10</v>
      </c>
      <c r="AS3217" s="239">
        <f>COUNTIF(H3217:AL3217,"AL")+COUNTIF(H3217:AL3217,"AL/DS")/2+COUNTIF(H3217:AL3217,"AL/NS")/2+COUNTIF(H3217:AL3217,"NH")+COUNTIF(H3217:AL3217,"SL")+COUNTIF(H3217:AL3217,"NHD")+COUNTIF(H3217:AL3217,"B")+COUNTIF(H3217:AL3217,"HL")+COUNTIF(H3217:AL3217,"AL/BF")/2+COUNTIF(H3217:AL3217,"AL/BL")/2</f>
        <v>2</v>
      </c>
      <c r="AT3217" s="255">
        <f>COUNTIF(H3217:AL3217,"PD")+COUNTIF(H3217:AL3217,"PN")+COUNTIF(H3217:AL3217,"P/DS")/2+COUNTIF(H3217:AL3217,"P/NS")/2+COUNTIF(H3217:AL3217,"DS")+COUNTIF(H3217:AL3217,"NS")+COUNTIF(H3217:AL3217,"AL")+COUNTIF(H3217:AL3217,"AL/DS")+COUNTIF(H3217:AL3217,"AL/NS")+COUNTIF(H3217:AL3217,"NH")+COUNTIF(H3217:AL3217,"SL")+COUNTIF(H3217:AL3217,"UL/DS")/2+COUNTIF(H3217:AL3217,"UL/NS")/2+COUNTIF(H3217:AL3217,"CT")+COUNTIF(H3217:AL3217,"NHD")+COUNTIF(H3217:AL3217,"PDD")+COUNTIF(H3217:AL3217,"B")+COUNTIF(H3217:AL3217,"HL")+COUNTIF(H3217:AL3217,"PH")+COUNTIF(H3217:AL3217,"BH")+COUNTIF(H3217:AL3217,"AL/BF")+COUNTIF(H3217:AL3217,"AL/BL")+COUNTIF(H3217:AL3217,"UL/BF")/2+COUNTIF(H3217:AL3217,"UL/BL")/2+COUNTIF(H3217:AL3217,"PH/F")/2+COUNTIF(H3217:AL3217,"PH/L")/2+COUNTIF(H3217:AL3217,"MD")+COUNTIF(H3217:AL3217,"PMD")+COUNTIF(H3217:AL3217,"PM")+COUNTIF(H3217:AL3217,"BM")</f>
        <v>25.5</v>
      </c>
      <c r="AU3217" s="255">
        <f>COUNTIF(H3217:AL3217,"P/DS")/2+COUNTIF(H3217:AL3217,"P/NS")/2+COUNTIF(H3217:AL3217,"IL")+COUNTIF(H3217:AL3217,"NL")+COUNTIF(H3217:AL3217,"UL")+COUNTIF(H3217:AL3217,"UL/DS")/2+COUNTIF(H3217:AL3217,"UL/NS")/2+COUNTIF(H3217:AL3217,"KT")+COUNTIF(H3217:AL3217,"UL/BF")/2+COUNTIF(H3217:AL3217,"UL/BL")/2+COUNTIF(H3217:AL3217,"PH/F")/2+COUNTIF(H3217:AL3217,"PH/L")/2+COUNTIF(H3217:AL3217,"NB")</f>
        <v>0.5</v>
      </c>
      <c r="AV3217" s="258">
        <f>COUNTIF(H3217:AL3217,"PN")+COUNTIF(H3217:AL3217,"TVD")+COUNTIF(H3217:AL3217,"PH")+COUNTIF(H3217:AL3217,"PM")+COUNTIF(H3217:AL3217,"PDD")-COUNTIFS(H3217:AL3217,"PN",H3224:AL3224,"&gt;=3")-COUNTIFS(H3217:AL3217,"PM",H3224:AL3224,"&gt;=3")</f>
        <v>0</v>
      </c>
      <c r="AW3217" s="258">
        <f>COUNTIF(H3217:AL3217,"NS")+COUNTIF(H3217:AL3217,"D")+COUNTIF(H3217:AL3217,"BH")+COUNTIF(H3217:AL3217,"NHD")+COUNTIF(H3217:AL3217,"BM")-COUNTIFS(H3217:AL3217,"NS",H3224:AL3224,"&gt;=3")-COUNTIFS(H3217:AL3217,"BH",H3224:AL3224,"&gt;=3")-COUNTIFS(H3217:AL3217,"BM",H3224:AL3224,"&gt;=3")</f>
        <v>10</v>
      </c>
      <c r="AX3217" s="255">
        <f>COUNTIF(H3217:AL3217,"AL")+COUNTIF(H3217:AL3217,"AL/DS")/2+COUNTIF(H3217:AL3217,"AL/NS")/2+COUNTIF(H3217:AL3217,"AL/BF")+COUNTIF(H3217:AL3217,"AL/BL")/2</f>
        <v>1</v>
      </c>
      <c r="AY3217" s="255">
        <f>COUNTIF(H3217:AL3217,"SL")</f>
        <v>0</v>
      </c>
      <c r="AZ3217" s="255">
        <f>COUNTIF(H3217:AL3217,"NH")</f>
        <v>1</v>
      </c>
      <c r="BA3217" s="255">
        <f>COUNTIF(H3217:AL3217,"HL")</f>
        <v>0</v>
      </c>
      <c r="BB3217" s="255">
        <f>COUNTIF(G3217:AL3217,"P/DS")/2+COUNTIF(G3217:AL3217,"P/NS")/2+COUNTIF(G3217:AL3217,"UL")+COUNTIF(G3217:AL3217,"UL/DS")/2+COUNTIF(G3217:AL3217,"UL/NS")/2+COUNTIF(G3217:AL3217,"UL/BL")/2+COUNTIF(G3217:AL3217,"UL/BF")/2+COUNTIF(G3217:AL3217,"PH/F")/2+COUNTIF(G3217:AL3217,"PH/L")/2</f>
        <v>0.5</v>
      </c>
      <c r="BC3217" s="255">
        <f>COUNTIF(H3217:AL3217,"NB")</f>
        <v>0</v>
      </c>
      <c r="BD3217" s="255">
        <f>COUNTIF(H3217:AL3217,"NL")</f>
        <v>0</v>
      </c>
      <c r="BE3217" s="255">
        <f>COUNTIF(H3217:AL3217,"IL")</f>
        <v>0</v>
      </c>
      <c r="BF3217" s="255">
        <f>COUNTIF(H3217:AL3217,"KT")</f>
        <v>0</v>
      </c>
      <c r="BG3217" s="255">
        <f>COUNTIF(H3217:AL3217,"L70")</f>
        <v>0</v>
      </c>
      <c r="BH3217" s="255">
        <f>COUNTIF(H3217:AL3217,"MD")</f>
        <v>0</v>
      </c>
      <c r="BI3217" s="255">
        <f>COUNTIF(H3217:AL3217,"PMD")</f>
        <v>0</v>
      </c>
      <c r="BJ3217" s="255">
        <f>COUNTIF(H3217:AL3217,"PM")</f>
        <v>0</v>
      </c>
      <c r="BK3217" s="255">
        <f>COUNTIF(H3217:AL3217,"BM")</f>
        <v>0</v>
      </c>
      <c r="BL3217" s="261">
        <f>SUMIF(H3217:AL3217,"PD",H3218:AL3218)+SUMIF(H3217:AL3217,"PN",H3218:AL3218)+SUMIF(H3217:AL3217,"P/DS",H3218:AL3218)+SUMIF(H3217:AL3217,"PN/F",H3218:AL3218)+SUMIF(H3217:AL3217,"PN/L",H3218:AL3218)+SUMIF(H3217:AL3217,"TV",H3218:AL3218)+SUMIF(H3217:AL3217,"TVD",H3218:AL3218)+SUMIF(H3217:AL3217,"PDD",H3218:AL3218)</f>
        <v>0</v>
      </c>
      <c r="BM3217" s="261">
        <f>SUMIF(H3217:AL3217,"PD",H3219:AL3219)+SUMIF(H3217:AL3217,"PN",H3219:AL3219)+SUMIF(H3217:AL3217,"P/DS",H3219:AL3219)+SUMIF(H3217:AL3217,"PN/F",H3219:AL3219)+SUMIF(H3217:AL3217,"PN/L",H3219:AL3219)+SUMIF(H3217:AL3217,"TV",H3219:AL3219)+SUMIF(H3217:AL3217,"TVD",H3219:AL3219)+SUMIF(H3217:AL3217,"PDD",H3219:AL3219)+SUMIF(H3217:AL3217,"PMD",H3219:AL3219)</f>
        <v>0</v>
      </c>
      <c r="BN3217" s="261">
        <f>SUMIF(H3217:AL3217,"PD",H3220:AL3220)+SUMIF(H3217:AL3217,"PN",H3220:AL3220)+SUMIF(H3217:AL3217,"P/DS",H3220:AL3220)+SUMIF(H3217:AL3217,"PN/F",H3220:AL3220)+SUMIF(H3217:AL3217,"PN/L",H3220:AL3220)+SUMIF(H3217:AL3217,"TV",H3220:AL3220)+SUMIF(H3217:AL3217,"TVD",H3220:AL3220)</f>
        <v>0</v>
      </c>
      <c r="BO3217" s="261">
        <f>SUMIF(H3217:AL3217,"PD",H3221:AL3221)+SUMIF(H3217:AL3217,"PN",H3221:AL3221)+SUMIF(H3217:AL3217,"P/DS",H3221:AL3221)+SUMIF(H3217:AL3217,"PN/F",H3221:AL3221)+SUMIF(H3217:AL3217,"PN/L",H3221:AL3221)+SUMIF(H3217:AL3217,"TV",H3221:AL3221)+SUMIF(H3217:AL3217,"TVD",H3221:AL3221)</f>
        <v>0</v>
      </c>
      <c r="BP3217" s="261">
        <f>SUMIF(H3217:AL3217,"PD",H3222:AL3222)+SUMIF(H3217:AL3217,"PN",H3222:AL3222)+SUMIF(H3217:AL3217,"P/DS",H3222:AL3222)+SUMIF(H3217:AL3217,"PN/F",H3222:AL3222)+SUMIF(H3217:AL3217,"PN/L",H3222:AL3222)+SUMIF(H3217:AL3217,"TV",H3222:AL3222)+SUMIF(H3217:AL3217,"TVD",H3222:AL3222)+SUMIF(H3217:AL3217,"PDD",H3222:AL3222)+SUMIF(H3217:AL3217,"PH",H3222:AL3222)+SUMIF(H3217:AL3217,"PM",H3222:AL3222)</f>
        <v>0</v>
      </c>
      <c r="BQ3217" s="261">
        <f>SUMIF(H3217:AL3217,"PD",H3223:AL3223)+SUMIF(H3217:AL3217,"PN",H3223:AL3223)+SUMIF(H3217:AL3217,"P/DS",H3223:AL3223)+SUMIF(H3217:AL3217,"PN/F",H3223:AL3223)+SUMIF(H3217:AL3217,"PN/L",H3223:AL3223)+SUMIF(H3217:AL3217,"TV",H3223:AL3223)+SUMIF(H3217:AL3217,"TVD",H3223:AL3223)+SUMIF(H3217:AL3217,"PDD",H3223:AL3223)+SUMIF(H3217:AL3217,"PH",H3223:AL3223)+SUMIF(H3217:AL3217,"PM",H3223:AL3223)</f>
        <v>0</v>
      </c>
      <c r="BR3217" s="269">
        <f>SUM(H3218:AL3218)-BL3217</f>
        <v>43.5</v>
      </c>
      <c r="BS3217" s="269">
        <f>SUM(H3219:AL3219)-BM3217</f>
        <v>14</v>
      </c>
      <c r="BT3217" s="269">
        <f>SUM(H3220:AL3220)-BN3217</f>
        <v>0</v>
      </c>
      <c r="BU3217" s="269">
        <f>SUM(H3221:AL3221)-BO3217</f>
        <v>0</v>
      </c>
      <c r="BV3217" s="269">
        <f>SUM(H3222:AL3222)-BP3217</f>
        <v>0</v>
      </c>
      <c r="BW3217" s="269">
        <f>SUM(H3223:AL3223)-BQ3217</f>
        <v>0</v>
      </c>
      <c r="BX3217" s="255">
        <f>SUMIF(H3217:AL3217,"PD",H3224:AL3224)+SUMIF(H3217:AL3217,"PN",H3224:AL3224)+SUMIF(H3217:AL3217,"P/DS",H3224:AL3224)+SUMIF(H3217:AL3217,"PN/F",H3224:AL3224)+SUMIF(H3217:AL3217,"PN/L",H3224:AL3224)</f>
        <v>0</v>
      </c>
      <c r="BY3217" s="255">
        <f>SUM(H3224:AL3224)-BX3217</f>
        <v>0</v>
      </c>
      <c r="BZ3217" s="255">
        <f t="shared" ref="BZ3217" si="1030">+SUM(BL3217:BW3224)</f>
        <v>57.5</v>
      </c>
      <c r="CA3217" s="266">
        <f>(COUNTIFS(H3217:AL3217,"PD",H3218:AL3218,"&gt;=2"))*0.5-IF(CN3217="VP",COUNTIFS($H$16:$AL$16,"SAT",H3217:AL3217,"PD",H3218:AL3218,"&gt;=2"))*0.5</f>
        <v>0</v>
      </c>
      <c r="CB3217" s="266">
        <f>(COUNTIFS(H3217:AL3217,"PN",H3219:AL3219,"&gt;=0.5",H3218:AL3218,"&gt;=1.5"))*0.5+COUNTIFS(H3217:AL3217,"PDD",H3219:AL3219,"&gt;=0.5",H3218:AL3218,"&gt;=1.5")*0.5</f>
        <v>0</v>
      </c>
      <c r="CC3217" s="273">
        <f>(COUNTIFS(H3217:AL3217,"TV",H3219:AL3219,"&gt;=10"))*0.5+(COUNTIFS(H3217:AL3217,"PMD",H3219:AL3219,"&gt;=2"))*0.5</f>
        <v>0</v>
      </c>
      <c r="CD3217" s="266">
        <f>(COUNTIFS(H3217:AL3217,"TVD",H3221:AL3221,"&gt;=6.5",H3219:AL3219,"&gt;=3.5"))*0.5</f>
        <v>0</v>
      </c>
      <c r="CE3217" s="266">
        <f>(COUNTIFS(H3217:AL3217,"PD",H3222:AL3222,"&gt;=10"))*0.5</f>
        <v>0</v>
      </c>
      <c r="CF3217" s="266">
        <f>(COUNTIFS(H3217:AL3217,"PDD",H3222:AL3222,"&gt;=3.5",H3223:AL3223,"&gt;=6.5")+COUNTIFS(H3217:AL3217,"PH",H3223:AL3223,"&gt;=0.5",H3222:AL3222,"&gt;=1.5")+COUNTIFS(H3217:AL3217,"PM",H3223:AL3223,"&gt;=0.5",H3222:AL3222,"&gt;=1.5"))*0.5</f>
        <v>0</v>
      </c>
      <c r="CG3217" s="266">
        <f>(COUNTIFS(H3217:AL3217,"DS",H3218:AL3218,"&gt;=2")+COUNTIFS(H3217:AL3217,"AL/DS",H3218:AL3218,"&gt;=2"))*0.5-IF(CN3217="VP",COUNTIFS($H$16:$AL$16,"SAT",H3217:AL3217,"DS",H3218:AL3218,"&gt;=2"))*0.5</f>
        <v>6</v>
      </c>
      <c r="CH3217" s="266">
        <f>(COUNTIFS(H3217:AL3217,"NS",H3219:AL3219,"&gt;=0.5",H3218:AL3218,"&gt;=1.5")+COUNTIFS(H3217:AL3217,"AL/NS",H3219:AL3219,"&gt;=0.5",H3218:AL3218,"&gt;=1.5")+COUNTIFS(H3217:AL3217,"NHD",H3219:AL3219,"&gt;=4.5",H3222:AL3222,"&gt;=2",H3218:AL3218,"&gt;=1.5"))*0.5</f>
        <v>3.5</v>
      </c>
      <c r="CI3217" s="266">
        <f>(COUNTIF(H3219:AL3219,"&gt;=10")+COUNTIFS(H3217:AL3217,"MD",H3219:AL3219,"&gt;=2")-COUNTIFS(H3217:AL3217,"TV",H3219:AL3219,"&gt;=10"))*0.5</f>
        <v>0.5</v>
      </c>
      <c r="CJ3217" s="266">
        <f>(COUNTIFS(H3217:AL3217,"D",H3221:AL3221,"&gt;=6.5",H3219:AL3219,"&gt;=3.5"))*0.5</f>
        <v>0</v>
      </c>
      <c r="CK3217" s="266">
        <f>(COUNTIF(H3222:AL3222,"&gt;=10")-COUNTIFS(H3217:AL3217,"PD",H3222:AL3222,"&gt;=10"))*0.5</f>
        <v>0</v>
      </c>
      <c r="CL3217" s="265">
        <f>(COUNTIFS(H3217:AL3217,"NHD",H3222:AL3222,"&gt;=3.5",H3223:AL3223,"&gt;=6.5")+COUNTIFS(H3217:AL3217,"BH",H3222:AL3222,"&gt;=1.5",H3223:AL3223,"&gt;=0.5")+COUNTIFS(H3217:AL3217,"BM",H3222:AL3222,"&gt;=1.5",H3223:AL3223,"&gt;=0.5")+COUNTIFS(H3217:AL3217,"D",H3222:AL3222,"&gt;=1.5",H3223:AL3223,"&gt;=0.5"))*0.5</f>
        <v>0</v>
      </c>
      <c r="CM3217" s="272"/>
      <c r="CN3217" s="264" t="s">
        <v>723</v>
      </c>
      <c r="CO3217" s="177">
        <f t="shared" ref="CO3217" si="1031">+AM3217+AN3217+AO3217+AP3217+AQ3217+AR3217+AS3217+AU3217+BG3217</f>
        <v>26</v>
      </c>
      <c r="CP3217" s="225">
        <f>+SUM(I3218:I3223)-I3224</f>
        <v>0</v>
      </c>
      <c r="CQ3217" s="225">
        <f>+SUM(J3218:J3223)-J3224</f>
        <v>2.5</v>
      </c>
      <c r="CR3217" s="225">
        <f>+SUM(K3218:K3223)-K3224</f>
        <v>2.5</v>
      </c>
      <c r="CS3217" s="178"/>
      <c r="CT3217" s="178"/>
      <c r="CU3217" s="178"/>
      <c r="CV3217" s="178"/>
      <c r="CW3217" s="178"/>
      <c r="CX3217" s="178"/>
      <c r="CY3217" s="178"/>
      <c r="CZ3217" s="178"/>
      <c r="DA3217" s="178"/>
    </row>
    <row r="3218" spans="1:105" s="120" customFormat="1" ht="15" customHeight="1">
      <c r="A3218" s="228"/>
      <c r="B3218" s="346"/>
      <c r="C3218" s="349"/>
      <c r="D3218" s="237"/>
      <c r="E3218" s="237"/>
      <c r="F3218" s="242" t="s">
        <v>82</v>
      </c>
      <c r="G3218" s="121">
        <v>1.5</v>
      </c>
      <c r="H3218" s="83"/>
      <c r="I3218" s="83"/>
      <c r="J3218" s="83">
        <v>2.5</v>
      </c>
      <c r="K3218" s="83">
        <v>2.5</v>
      </c>
      <c r="L3218" s="83">
        <v>2.5</v>
      </c>
      <c r="M3218" s="83">
        <v>2.5</v>
      </c>
      <c r="N3218" s="83">
        <v>2.5</v>
      </c>
      <c r="O3218" s="83"/>
      <c r="P3218" s="83">
        <v>2.5</v>
      </c>
      <c r="Q3218" s="83">
        <v>2.5</v>
      </c>
      <c r="R3218" s="83">
        <v>2.5</v>
      </c>
      <c r="S3218" s="83">
        <v>2.5</v>
      </c>
      <c r="T3218" s="83">
        <v>2.5</v>
      </c>
      <c r="U3218" s="83"/>
      <c r="V3218" s="83"/>
      <c r="W3218" s="83"/>
      <c r="X3218" s="83">
        <v>2</v>
      </c>
      <c r="Y3218" s="83">
        <v>2</v>
      </c>
      <c r="Z3218" s="83"/>
      <c r="AA3218" s="83">
        <v>2</v>
      </c>
      <c r="AB3218" s="83"/>
      <c r="AC3218" s="79"/>
      <c r="AD3218" s="79">
        <v>1.5</v>
      </c>
      <c r="AE3218" s="79">
        <v>2</v>
      </c>
      <c r="AF3218" s="79"/>
      <c r="AG3218" s="79">
        <v>2</v>
      </c>
      <c r="AH3218" s="79">
        <v>2</v>
      </c>
      <c r="AI3218" s="79"/>
      <c r="AJ3218" s="79"/>
      <c r="AK3218" s="79">
        <v>2.5</v>
      </c>
      <c r="AL3218" s="79">
        <v>2.5</v>
      </c>
      <c r="AM3218" s="240"/>
      <c r="AN3218" s="240"/>
      <c r="AO3218" s="240"/>
      <c r="AP3218" s="240"/>
      <c r="AQ3218" s="240"/>
      <c r="AR3218" s="240"/>
      <c r="AS3218" s="240"/>
      <c r="AT3218" s="256"/>
      <c r="AU3218" s="256"/>
      <c r="AV3218" s="259"/>
      <c r="AW3218" s="259"/>
      <c r="AX3218" s="256"/>
      <c r="AY3218" s="256"/>
      <c r="AZ3218" s="256"/>
      <c r="BA3218" s="256"/>
      <c r="BB3218" s="256"/>
      <c r="BC3218" s="256"/>
      <c r="BD3218" s="256"/>
      <c r="BE3218" s="256"/>
      <c r="BF3218" s="256"/>
      <c r="BG3218" s="256"/>
      <c r="BH3218" s="256"/>
      <c r="BI3218" s="256"/>
      <c r="BJ3218" s="256"/>
      <c r="BK3218" s="256"/>
      <c r="BL3218" s="262"/>
      <c r="BM3218" s="262"/>
      <c r="BN3218" s="262"/>
      <c r="BO3218" s="262"/>
      <c r="BP3218" s="262"/>
      <c r="BQ3218" s="262"/>
      <c r="BR3218" s="270"/>
      <c r="BS3218" s="270"/>
      <c r="BT3218" s="270"/>
      <c r="BU3218" s="270"/>
      <c r="BV3218" s="270"/>
      <c r="BW3218" s="270"/>
      <c r="BX3218" s="256"/>
      <c r="BY3218" s="256"/>
      <c r="BZ3218" s="256"/>
      <c r="CA3218" s="267"/>
      <c r="CB3218" s="267"/>
      <c r="CC3218" s="274"/>
      <c r="CD3218" s="267"/>
      <c r="CE3218" s="267"/>
      <c r="CF3218" s="267"/>
      <c r="CG3218" s="267"/>
      <c r="CH3218" s="267"/>
      <c r="CI3218" s="267"/>
      <c r="CJ3218" s="267"/>
      <c r="CK3218" s="267"/>
      <c r="CL3218" s="265"/>
      <c r="CM3218" s="272"/>
      <c r="CN3218" s="264"/>
      <c r="CO3218" s="177"/>
      <c r="CP3218" s="226"/>
      <c r="CQ3218" s="226"/>
      <c r="CR3218" s="226"/>
      <c r="CS3218" s="178"/>
      <c r="CT3218" s="178"/>
      <c r="CU3218" s="178"/>
      <c r="CV3218" s="178"/>
      <c r="CW3218" s="178"/>
      <c r="CX3218" s="178"/>
      <c r="CY3218" s="178"/>
      <c r="CZ3218" s="178"/>
      <c r="DA3218" s="178"/>
    </row>
    <row r="3219" spans="1:105" s="120" customFormat="1" ht="15" customHeight="1">
      <c r="A3219" s="228"/>
      <c r="B3219" s="346"/>
      <c r="C3219" s="349"/>
      <c r="D3219" s="237"/>
      <c r="E3219" s="237"/>
      <c r="F3219" s="243"/>
      <c r="G3219" s="122">
        <v>2</v>
      </c>
      <c r="H3219" s="84"/>
      <c r="I3219" s="84"/>
      <c r="J3219" s="84"/>
      <c r="K3219" s="84"/>
      <c r="L3219" s="84"/>
      <c r="M3219" s="84"/>
      <c r="N3219" s="84"/>
      <c r="O3219" s="84">
        <v>10.5</v>
      </c>
      <c r="P3219" s="84"/>
      <c r="Q3219" s="84"/>
      <c r="R3219" s="84"/>
      <c r="S3219" s="84"/>
      <c r="T3219" s="84"/>
      <c r="U3219" s="84"/>
      <c r="V3219" s="84"/>
      <c r="W3219" s="84"/>
      <c r="X3219" s="84">
        <v>0.5</v>
      </c>
      <c r="Y3219" s="84">
        <v>0.5</v>
      </c>
      <c r="Z3219" s="84"/>
      <c r="AA3219" s="84">
        <v>0.5</v>
      </c>
      <c r="AB3219" s="84"/>
      <c r="AC3219" s="80"/>
      <c r="AD3219" s="80">
        <v>0.5</v>
      </c>
      <c r="AE3219" s="80">
        <v>0.5</v>
      </c>
      <c r="AF3219" s="80"/>
      <c r="AG3219" s="80">
        <v>0.5</v>
      </c>
      <c r="AH3219" s="80">
        <v>0.5</v>
      </c>
      <c r="AI3219" s="80"/>
      <c r="AJ3219" s="80"/>
      <c r="AK3219" s="80"/>
      <c r="AL3219" s="80"/>
      <c r="AM3219" s="240"/>
      <c r="AN3219" s="240"/>
      <c r="AO3219" s="240"/>
      <c r="AP3219" s="240"/>
      <c r="AQ3219" s="240"/>
      <c r="AR3219" s="240"/>
      <c r="AS3219" s="240"/>
      <c r="AT3219" s="256"/>
      <c r="AU3219" s="256"/>
      <c r="AV3219" s="259"/>
      <c r="AW3219" s="259"/>
      <c r="AX3219" s="256"/>
      <c r="AY3219" s="256"/>
      <c r="AZ3219" s="256"/>
      <c r="BA3219" s="256"/>
      <c r="BB3219" s="256"/>
      <c r="BC3219" s="256"/>
      <c r="BD3219" s="256"/>
      <c r="BE3219" s="256"/>
      <c r="BF3219" s="256"/>
      <c r="BG3219" s="256"/>
      <c r="BH3219" s="256"/>
      <c r="BI3219" s="256"/>
      <c r="BJ3219" s="256"/>
      <c r="BK3219" s="256"/>
      <c r="BL3219" s="262"/>
      <c r="BM3219" s="262"/>
      <c r="BN3219" s="262"/>
      <c r="BO3219" s="262"/>
      <c r="BP3219" s="262"/>
      <c r="BQ3219" s="262"/>
      <c r="BR3219" s="270"/>
      <c r="BS3219" s="270"/>
      <c r="BT3219" s="270"/>
      <c r="BU3219" s="270"/>
      <c r="BV3219" s="270"/>
      <c r="BW3219" s="270"/>
      <c r="BX3219" s="256"/>
      <c r="BY3219" s="256"/>
      <c r="BZ3219" s="256"/>
      <c r="CA3219" s="267"/>
      <c r="CB3219" s="267"/>
      <c r="CC3219" s="274"/>
      <c r="CD3219" s="267"/>
      <c r="CE3219" s="267"/>
      <c r="CF3219" s="267"/>
      <c r="CG3219" s="267"/>
      <c r="CH3219" s="267"/>
      <c r="CI3219" s="267"/>
      <c r="CJ3219" s="267"/>
      <c r="CK3219" s="267"/>
      <c r="CL3219" s="265"/>
      <c r="CM3219" s="272"/>
      <c r="CN3219" s="264"/>
      <c r="CO3219" s="177"/>
      <c r="CP3219" s="226"/>
      <c r="CQ3219" s="226"/>
      <c r="CR3219" s="226"/>
      <c r="CS3219" s="178"/>
      <c r="CT3219" s="178"/>
      <c r="CU3219" s="178"/>
      <c r="CV3219" s="178"/>
      <c r="CW3219" s="178"/>
      <c r="CX3219" s="178"/>
      <c r="CY3219" s="178"/>
      <c r="CZ3219" s="178"/>
      <c r="DA3219" s="178"/>
    </row>
    <row r="3220" spans="1:105" s="120" customFormat="1" ht="15" customHeight="1">
      <c r="A3220" s="228"/>
      <c r="B3220" s="346"/>
      <c r="C3220" s="349"/>
      <c r="D3220" s="237"/>
      <c r="E3220" s="237"/>
      <c r="F3220" s="243"/>
      <c r="G3220" s="122">
        <v>2.1</v>
      </c>
      <c r="H3220" s="84"/>
      <c r="I3220" s="84"/>
      <c r="J3220" s="84"/>
      <c r="K3220" s="84"/>
      <c r="L3220" s="84"/>
      <c r="M3220" s="84"/>
      <c r="N3220" s="84"/>
      <c r="O3220" s="84"/>
      <c r="P3220" s="84"/>
      <c r="Q3220" s="84"/>
      <c r="R3220" s="84"/>
      <c r="S3220" s="84"/>
      <c r="T3220" s="84"/>
      <c r="U3220" s="84"/>
      <c r="V3220" s="84"/>
      <c r="W3220" s="84"/>
      <c r="X3220" s="84"/>
      <c r="Y3220" s="84"/>
      <c r="Z3220" s="84"/>
      <c r="AA3220" s="84"/>
      <c r="AB3220" s="84"/>
      <c r="AC3220" s="80"/>
      <c r="AD3220" s="80"/>
      <c r="AE3220" s="80"/>
      <c r="AF3220" s="80"/>
      <c r="AG3220" s="80"/>
      <c r="AH3220" s="80"/>
      <c r="AI3220" s="80"/>
      <c r="AJ3220" s="80"/>
      <c r="AK3220" s="80"/>
      <c r="AL3220" s="80"/>
      <c r="AM3220" s="240"/>
      <c r="AN3220" s="240"/>
      <c r="AO3220" s="240"/>
      <c r="AP3220" s="240"/>
      <c r="AQ3220" s="240"/>
      <c r="AR3220" s="240"/>
      <c r="AS3220" s="240"/>
      <c r="AT3220" s="256"/>
      <c r="AU3220" s="256"/>
      <c r="AV3220" s="259"/>
      <c r="AW3220" s="259"/>
      <c r="AX3220" s="256"/>
      <c r="AY3220" s="256"/>
      <c r="AZ3220" s="256"/>
      <c r="BA3220" s="256"/>
      <c r="BB3220" s="256"/>
      <c r="BC3220" s="256"/>
      <c r="BD3220" s="256"/>
      <c r="BE3220" s="256"/>
      <c r="BF3220" s="256"/>
      <c r="BG3220" s="256"/>
      <c r="BH3220" s="256"/>
      <c r="BI3220" s="256"/>
      <c r="BJ3220" s="256"/>
      <c r="BK3220" s="256"/>
      <c r="BL3220" s="262"/>
      <c r="BM3220" s="262"/>
      <c r="BN3220" s="262"/>
      <c r="BO3220" s="262"/>
      <c r="BP3220" s="262"/>
      <c r="BQ3220" s="262"/>
      <c r="BR3220" s="270"/>
      <c r="BS3220" s="270"/>
      <c r="BT3220" s="270"/>
      <c r="BU3220" s="270"/>
      <c r="BV3220" s="270"/>
      <c r="BW3220" s="270"/>
      <c r="BX3220" s="256"/>
      <c r="BY3220" s="256"/>
      <c r="BZ3220" s="256"/>
      <c r="CA3220" s="267"/>
      <c r="CB3220" s="267"/>
      <c r="CC3220" s="274"/>
      <c r="CD3220" s="267"/>
      <c r="CE3220" s="267"/>
      <c r="CF3220" s="267"/>
      <c r="CG3220" s="267"/>
      <c r="CH3220" s="267"/>
      <c r="CI3220" s="267"/>
      <c r="CJ3220" s="267"/>
      <c r="CK3220" s="267"/>
      <c r="CL3220" s="265"/>
      <c r="CM3220" s="272"/>
      <c r="CN3220" s="264"/>
      <c r="CO3220" s="177"/>
      <c r="CP3220" s="226"/>
      <c r="CQ3220" s="226"/>
      <c r="CR3220" s="226"/>
      <c r="CS3220" s="178"/>
      <c r="CT3220" s="178"/>
      <c r="CU3220" s="178"/>
      <c r="CV3220" s="178"/>
      <c r="CW3220" s="178"/>
      <c r="CX3220" s="178"/>
      <c r="CY3220" s="178"/>
      <c r="CZ3220" s="178"/>
      <c r="DA3220" s="178"/>
    </row>
    <row r="3221" spans="1:105" s="120" customFormat="1" ht="15" customHeight="1">
      <c r="A3221" s="228"/>
      <c r="B3221" s="346"/>
      <c r="C3221" s="349"/>
      <c r="D3221" s="237"/>
      <c r="E3221" s="237"/>
      <c r="F3221" s="243"/>
      <c r="G3221" s="122">
        <v>2.7</v>
      </c>
      <c r="H3221" s="84"/>
      <c r="I3221" s="84"/>
      <c r="J3221" s="84"/>
      <c r="K3221" s="84"/>
      <c r="L3221" s="84"/>
      <c r="M3221" s="84"/>
      <c r="N3221" s="84"/>
      <c r="O3221" s="84"/>
      <c r="P3221" s="84"/>
      <c r="Q3221" s="84"/>
      <c r="R3221" s="84"/>
      <c r="S3221" s="84"/>
      <c r="T3221" s="84"/>
      <c r="U3221" s="84"/>
      <c r="V3221" s="84"/>
      <c r="W3221" s="84"/>
      <c r="X3221" s="84"/>
      <c r="Y3221" s="84"/>
      <c r="Z3221" s="84"/>
      <c r="AA3221" s="84"/>
      <c r="AB3221" s="84"/>
      <c r="AC3221" s="80"/>
      <c r="AD3221" s="80"/>
      <c r="AE3221" s="80"/>
      <c r="AF3221" s="80"/>
      <c r="AG3221" s="80"/>
      <c r="AH3221" s="80"/>
      <c r="AI3221" s="80"/>
      <c r="AJ3221" s="80"/>
      <c r="AK3221" s="80"/>
      <c r="AL3221" s="80"/>
      <c r="AM3221" s="240"/>
      <c r="AN3221" s="240"/>
      <c r="AO3221" s="240"/>
      <c r="AP3221" s="240"/>
      <c r="AQ3221" s="240"/>
      <c r="AR3221" s="240"/>
      <c r="AS3221" s="240"/>
      <c r="AT3221" s="256"/>
      <c r="AU3221" s="256"/>
      <c r="AV3221" s="259"/>
      <c r="AW3221" s="259"/>
      <c r="AX3221" s="256"/>
      <c r="AY3221" s="256"/>
      <c r="AZ3221" s="256"/>
      <c r="BA3221" s="256"/>
      <c r="BB3221" s="256"/>
      <c r="BC3221" s="256"/>
      <c r="BD3221" s="256"/>
      <c r="BE3221" s="256"/>
      <c r="BF3221" s="256"/>
      <c r="BG3221" s="256"/>
      <c r="BH3221" s="256"/>
      <c r="BI3221" s="256"/>
      <c r="BJ3221" s="256"/>
      <c r="BK3221" s="256"/>
      <c r="BL3221" s="262"/>
      <c r="BM3221" s="262"/>
      <c r="BN3221" s="262"/>
      <c r="BO3221" s="262"/>
      <c r="BP3221" s="262"/>
      <c r="BQ3221" s="262"/>
      <c r="BR3221" s="270"/>
      <c r="BS3221" s="270"/>
      <c r="BT3221" s="270"/>
      <c r="BU3221" s="270"/>
      <c r="BV3221" s="270"/>
      <c r="BW3221" s="270"/>
      <c r="BX3221" s="256"/>
      <c r="BY3221" s="256"/>
      <c r="BZ3221" s="256"/>
      <c r="CA3221" s="267"/>
      <c r="CB3221" s="267"/>
      <c r="CC3221" s="274"/>
      <c r="CD3221" s="267"/>
      <c r="CE3221" s="267"/>
      <c r="CF3221" s="267"/>
      <c r="CG3221" s="267"/>
      <c r="CH3221" s="267"/>
      <c r="CI3221" s="267"/>
      <c r="CJ3221" s="267"/>
      <c r="CK3221" s="267"/>
      <c r="CL3221" s="265"/>
      <c r="CM3221" s="272"/>
      <c r="CN3221" s="264"/>
      <c r="CO3221" s="177"/>
      <c r="CP3221" s="226"/>
      <c r="CQ3221" s="226"/>
      <c r="CR3221" s="226"/>
      <c r="CS3221" s="178"/>
      <c r="CT3221" s="178"/>
      <c r="CU3221" s="178"/>
      <c r="CV3221" s="178"/>
      <c r="CW3221" s="178"/>
      <c r="CX3221" s="178"/>
      <c r="CY3221" s="178"/>
      <c r="CZ3221" s="178"/>
      <c r="DA3221" s="178"/>
    </row>
    <row r="3222" spans="1:105" s="120" customFormat="1" ht="15" customHeight="1">
      <c r="A3222" s="228"/>
      <c r="B3222" s="346"/>
      <c r="C3222" s="349"/>
      <c r="D3222" s="237"/>
      <c r="E3222" s="237"/>
      <c r="F3222" s="243"/>
      <c r="G3222" s="122">
        <v>3</v>
      </c>
      <c r="H3222" s="84"/>
      <c r="I3222" s="84"/>
      <c r="J3222" s="84"/>
      <c r="K3222" s="84"/>
      <c r="L3222" s="84"/>
      <c r="M3222" s="84"/>
      <c r="N3222" s="84"/>
      <c r="O3222" s="84"/>
      <c r="P3222" s="84"/>
      <c r="Q3222" s="84"/>
      <c r="R3222" s="84"/>
      <c r="S3222" s="84"/>
      <c r="T3222" s="84"/>
      <c r="U3222" s="84"/>
      <c r="V3222" s="84"/>
      <c r="W3222" s="84"/>
      <c r="X3222" s="84"/>
      <c r="Y3222" s="84"/>
      <c r="Z3222" s="84"/>
      <c r="AA3222" s="84"/>
      <c r="AB3222" s="84"/>
      <c r="AC3222" s="80"/>
      <c r="AD3222" s="80"/>
      <c r="AE3222" s="80"/>
      <c r="AF3222" s="80"/>
      <c r="AG3222" s="80"/>
      <c r="AH3222" s="80"/>
      <c r="AI3222" s="80"/>
      <c r="AJ3222" s="80"/>
      <c r="AK3222" s="80"/>
      <c r="AL3222" s="80"/>
      <c r="AM3222" s="240"/>
      <c r="AN3222" s="240"/>
      <c r="AO3222" s="240"/>
      <c r="AP3222" s="240"/>
      <c r="AQ3222" s="240"/>
      <c r="AR3222" s="240"/>
      <c r="AS3222" s="240"/>
      <c r="AT3222" s="256"/>
      <c r="AU3222" s="256"/>
      <c r="AV3222" s="259"/>
      <c r="AW3222" s="259"/>
      <c r="AX3222" s="256"/>
      <c r="AY3222" s="256"/>
      <c r="AZ3222" s="256"/>
      <c r="BA3222" s="256"/>
      <c r="BB3222" s="256"/>
      <c r="BC3222" s="256"/>
      <c r="BD3222" s="256"/>
      <c r="BE3222" s="256"/>
      <c r="BF3222" s="256"/>
      <c r="BG3222" s="256"/>
      <c r="BH3222" s="256"/>
      <c r="BI3222" s="256"/>
      <c r="BJ3222" s="256"/>
      <c r="BK3222" s="256"/>
      <c r="BL3222" s="262"/>
      <c r="BM3222" s="262"/>
      <c r="BN3222" s="262"/>
      <c r="BO3222" s="262"/>
      <c r="BP3222" s="262"/>
      <c r="BQ3222" s="262"/>
      <c r="BR3222" s="270"/>
      <c r="BS3222" s="270"/>
      <c r="BT3222" s="270"/>
      <c r="BU3222" s="270"/>
      <c r="BV3222" s="270"/>
      <c r="BW3222" s="270"/>
      <c r="BX3222" s="256"/>
      <c r="BY3222" s="256"/>
      <c r="BZ3222" s="256"/>
      <c r="CA3222" s="267"/>
      <c r="CB3222" s="267"/>
      <c r="CC3222" s="274"/>
      <c r="CD3222" s="267"/>
      <c r="CE3222" s="267"/>
      <c r="CF3222" s="267"/>
      <c r="CG3222" s="267"/>
      <c r="CH3222" s="267"/>
      <c r="CI3222" s="267"/>
      <c r="CJ3222" s="267"/>
      <c r="CK3222" s="267"/>
      <c r="CL3222" s="265"/>
      <c r="CM3222" s="272"/>
      <c r="CN3222" s="264"/>
      <c r="CO3222" s="177"/>
      <c r="CP3222" s="226"/>
      <c r="CQ3222" s="226"/>
      <c r="CR3222" s="226"/>
      <c r="CS3222" s="178"/>
      <c r="CT3222" s="178"/>
      <c r="CU3222" s="178"/>
      <c r="CV3222" s="178"/>
      <c r="CW3222" s="178"/>
      <c r="CX3222" s="178"/>
      <c r="CY3222" s="178"/>
      <c r="CZ3222" s="178"/>
      <c r="DA3222" s="178"/>
    </row>
    <row r="3223" spans="1:105" s="120" customFormat="1" ht="15" customHeight="1">
      <c r="A3223" s="228"/>
      <c r="B3223" s="346"/>
      <c r="C3223" s="349"/>
      <c r="D3223" s="237"/>
      <c r="E3223" s="237"/>
      <c r="F3223" s="244"/>
      <c r="G3223" s="123">
        <v>3.9</v>
      </c>
      <c r="H3223" s="85"/>
      <c r="I3223" s="85"/>
      <c r="J3223" s="85"/>
      <c r="K3223" s="85"/>
      <c r="L3223" s="85"/>
      <c r="M3223" s="85"/>
      <c r="N3223" s="85"/>
      <c r="O3223" s="85"/>
      <c r="P3223" s="85"/>
      <c r="Q3223" s="85"/>
      <c r="R3223" s="85"/>
      <c r="S3223" s="85"/>
      <c r="T3223" s="85"/>
      <c r="U3223" s="85"/>
      <c r="V3223" s="85"/>
      <c r="W3223" s="85"/>
      <c r="X3223" s="85"/>
      <c r="Y3223" s="85"/>
      <c r="Z3223" s="85"/>
      <c r="AA3223" s="85"/>
      <c r="AB3223" s="85"/>
      <c r="AC3223" s="81"/>
      <c r="AD3223" s="81"/>
      <c r="AE3223" s="81"/>
      <c r="AF3223" s="81"/>
      <c r="AG3223" s="81"/>
      <c r="AH3223" s="81"/>
      <c r="AI3223" s="81"/>
      <c r="AJ3223" s="81"/>
      <c r="AK3223" s="81"/>
      <c r="AL3223" s="81"/>
      <c r="AM3223" s="240"/>
      <c r="AN3223" s="240"/>
      <c r="AO3223" s="240"/>
      <c r="AP3223" s="240"/>
      <c r="AQ3223" s="240"/>
      <c r="AR3223" s="240"/>
      <c r="AS3223" s="240"/>
      <c r="AT3223" s="256"/>
      <c r="AU3223" s="256"/>
      <c r="AV3223" s="259"/>
      <c r="AW3223" s="259"/>
      <c r="AX3223" s="256"/>
      <c r="AY3223" s="256"/>
      <c r="AZ3223" s="256"/>
      <c r="BA3223" s="256"/>
      <c r="BB3223" s="256"/>
      <c r="BC3223" s="256"/>
      <c r="BD3223" s="256"/>
      <c r="BE3223" s="256"/>
      <c r="BF3223" s="256"/>
      <c r="BG3223" s="256"/>
      <c r="BH3223" s="256"/>
      <c r="BI3223" s="256"/>
      <c r="BJ3223" s="256"/>
      <c r="BK3223" s="256"/>
      <c r="BL3223" s="262"/>
      <c r="BM3223" s="262"/>
      <c r="BN3223" s="262"/>
      <c r="BO3223" s="262"/>
      <c r="BP3223" s="262"/>
      <c r="BQ3223" s="262"/>
      <c r="BR3223" s="270"/>
      <c r="BS3223" s="270"/>
      <c r="BT3223" s="270"/>
      <c r="BU3223" s="270"/>
      <c r="BV3223" s="270"/>
      <c r="BW3223" s="270"/>
      <c r="BX3223" s="256"/>
      <c r="BY3223" s="256"/>
      <c r="BZ3223" s="256"/>
      <c r="CA3223" s="267"/>
      <c r="CB3223" s="267"/>
      <c r="CC3223" s="274"/>
      <c r="CD3223" s="267"/>
      <c r="CE3223" s="267"/>
      <c r="CF3223" s="267"/>
      <c r="CG3223" s="267"/>
      <c r="CH3223" s="267"/>
      <c r="CI3223" s="267"/>
      <c r="CJ3223" s="267"/>
      <c r="CK3223" s="267"/>
      <c r="CL3223" s="265"/>
      <c r="CM3223" s="272"/>
      <c r="CN3223" s="264"/>
      <c r="CO3223" s="177"/>
      <c r="CP3223" s="226"/>
      <c r="CQ3223" s="226"/>
      <c r="CR3223" s="226"/>
      <c r="CS3223" s="178"/>
      <c r="CT3223" s="178"/>
      <c r="CU3223" s="178"/>
      <c r="CV3223" s="178"/>
      <c r="CW3223" s="178"/>
      <c r="CX3223" s="178"/>
      <c r="CY3223" s="178"/>
      <c r="CZ3223" s="178"/>
      <c r="DA3223" s="178"/>
    </row>
    <row r="3224" spans="1:105" s="120" customFormat="1" ht="15" customHeight="1">
      <c r="A3224" s="229"/>
      <c r="B3224" s="347"/>
      <c r="C3224" s="350"/>
      <c r="D3224" s="238"/>
      <c r="E3224" s="238"/>
      <c r="F3224" s="245" t="s">
        <v>83</v>
      </c>
      <c r="G3224" s="246"/>
      <c r="H3224" s="82"/>
      <c r="I3224" s="82"/>
      <c r="J3224" s="82"/>
      <c r="K3224" s="82"/>
      <c r="L3224" s="82"/>
      <c r="M3224" s="82"/>
      <c r="N3224" s="82"/>
      <c r="O3224" s="82"/>
      <c r="P3224" s="82"/>
      <c r="Q3224" s="82"/>
      <c r="R3224" s="82"/>
      <c r="S3224" s="82"/>
      <c r="T3224" s="82"/>
      <c r="U3224" s="82"/>
      <c r="V3224" s="82"/>
      <c r="W3224" s="82"/>
      <c r="X3224" s="82"/>
      <c r="Y3224" s="82"/>
      <c r="Z3224" s="82"/>
      <c r="AA3224" s="82"/>
      <c r="AB3224" s="82"/>
      <c r="AC3224" s="35"/>
      <c r="AD3224" s="35"/>
      <c r="AE3224" s="35"/>
      <c r="AF3224" s="35"/>
      <c r="AG3224" s="35"/>
      <c r="AH3224" s="35"/>
      <c r="AI3224" s="35"/>
      <c r="AJ3224" s="35"/>
      <c r="AK3224" s="35"/>
      <c r="AL3224" s="35"/>
      <c r="AM3224" s="241"/>
      <c r="AN3224" s="241"/>
      <c r="AO3224" s="241"/>
      <c r="AP3224" s="241"/>
      <c r="AQ3224" s="241"/>
      <c r="AR3224" s="241"/>
      <c r="AS3224" s="241"/>
      <c r="AT3224" s="257"/>
      <c r="AU3224" s="257"/>
      <c r="AV3224" s="260"/>
      <c r="AW3224" s="260"/>
      <c r="AX3224" s="257"/>
      <c r="AY3224" s="257"/>
      <c r="AZ3224" s="257"/>
      <c r="BA3224" s="257"/>
      <c r="BB3224" s="257"/>
      <c r="BC3224" s="257"/>
      <c r="BD3224" s="257"/>
      <c r="BE3224" s="257"/>
      <c r="BF3224" s="257"/>
      <c r="BG3224" s="257"/>
      <c r="BH3224" s="257"/>
      <c r="BI3224" s="257"/>
      <c r="BJ3224" s="257"/>
      <c r="BK3224" s="257"/>
      <c r="BL3224" s="263"/>
      <c r="BM3224" s="263"/>
      <c r="BN3224" s="263"/>
      <c r="BO3224" s="263"/>
      <c r="BP3224" s="263"/>
      <c r="BQ3224" s="263"/>
      <c r="BR3224" s="271"/>
      <c r="BS3224" s="271"/>
      <c r="BT3224" s="271"/>
      <c r="BU3224" s="271"/>
      <c r="BV3224" s="271"/>
      <c r="BW3224" s="271"/>
      <c r="BX3224" s="257"/>
      <c r="BY3224" s="257"/>
      <c r="BZ3224" s="257"/>
      <c r="CA3224" s="268"/>
      <c r="CB3224" s="268"/>
      <c r="CC3224" s="275"/>
      <c r="CD3224" s="268"/>
      <c r="CE3224" s="268"/>
      <c r="CF3224" s="268"/>
      <c r="CG3224" s="268"/>
      <c r="CH3224" s="268"/>
      <c r="CI3224" s="268"/>
      <c r="CJ3224" s="268"/>
      <c r="CK3224" s="268"/>
      <c r="CL3224" s="265"/>
      <c r="CM3224" s="272"/>
      <c r="CN3224" s="264"/>
      <c r="CO3224" s="177"/>
      <c r="CP3224" s="226"/>
      <c r="CQ3224" s="226"/>
      <c r="CR3224" s="226"/>
      <c r="CS3224" s="178"/>
      <c r="CT3224" s="178"/>
      <c r="CU3224" s="178"/>
      <c r="CV3224" s="178"/>
      <c r="CW3224" s="178"/>
      <c r="CX3224" s="178"/>
      <c r="CY3224" s="178"/>
      <c r="CZ3224" s="178"/>
      <c r="DA3224" s="178"/>
    </row>
    <row r="3225" spans="1:105" s="120" customFormat="1" ht="15" customHeight="1">
      <c r="A3225" s="227">
        <f t="shared" si="1021"/>
        <v>399</v>
      </c>
      <c r="B3225" s="345" t="s">
        <v>671</v>
      </c>
      <c r="C3225" s="348" t="s">
        <v>679</v>
      </c>
      <c r="D3225" s="236">
        <v>43872</v>
      </c>
      <c r="E3225" s="236" t="s">
        <v>353</v>
      </c>
      <c r="F3225" s="253" t="s">
        <v>80</v>
      </c>
      <c r="G3225" s="254"/>
      <c r="H3225" s="82" t="s">
        <v>69</v>
      </c>
      <c r="I3225" s="82"/>
      <c r="J3225" s="82" t="s">
        <v>60</v>
      </c>
      <c r="K3225" s="82" t="s">
        <v>60</v>
      </c>
      <c r="L3225" s="82" t="s">
        <v>60</v>
      </c>
      <c r="M3225" s="82" t="s">
        <v>60</v>
      </c>
      <c r="N3225" s="82" t="s">
        <v>60</v>
      </c>
      <c r="O3225" s="82"/>
      <c r="P3225" s="82" t="s">
        <v>60</v>
      </c>
      <c r="Q3225" s="82" t="s">
        <v>60</v>
      </c>
      <c r="R3225" s="82" t="s">
        <v>60</v>
      </c>
      <c r="S3225" s="82" t="s">
        <v>60</v>
      </c>
      <c r="T3225" s="82" t="s">
        <v>60</v>
      </c>
      <c r="U3225" s="82" t="s">
        <v>60</v>
      </c>
      <c r="V3225" s="82"/>
      <c r="W3225" s="82" t="s">
        <v>61</v>
      </c>
      <c r="X3225" s="82" t="s">
        <v>61</v>
      </c>
      <c r="Y3225" s="82" t="s">
        <v>61</v>
      </c>
      <c r="Z3225" s="82" t="s">
        <v>61</v>
      </c>
      <c r="AA3225" s="82" t="s">
        <v>61</v>
      </c>
      <c r="AB3225" s="82" t="s">
        <v>61</v>
      </c>
      <c r="AC3225" s="82"/>
      <c r="AD3225" s="82" t="s">
        <v>61</v>
      </c>
      <c r="AE3225" s="82" t="s">
        <v>61</v>
      </c>
      <c r="AF3225" s="82" t="s">
        <v>61</v>
      </c>
      <c r="AG3225" s="82" t="s">
        <v>61</v>
      </c>
      <c r="AH3225" s="82" t="s">
        <v>61</v>
      </c>
      <c r="AI3225" s="82" t="s">
        <v>1471</v>
      </c>
      <c r="AJ3225" s="82"/>
      <c r="AK3225" s="82" t="s">
        <v>60</v>
      </c>
      <c r="AL3225" s="82" t="s">
        <v>60</v>
      </c>
      <c r="AM3225" s="239">
        <f>COUNTIF(H3225:AL3225,"PH")+COUNTIF(H3225:AL3225,"PH/L")+COUNTIF(H3225:AL3225,"PM")</f>
        <v>0</v>
      </c>
      <c r="AN3225" s="239">
        <f>COUNTIF(H3225:AL3225,"PD")+COUNTIF(H3225:AL3225,"PDD")+COUNTIF(H3225:AL3225,"P/DS")/2+COUNTIF(H3225:AL3225,"PMD")</f>
        <v>0</v>
      </c>
      <c r="AO3225" s="239">
        <f>COUNTIF(H3225:AL3225,"PN")+COUNTIF(H3225:AL3225,"P/NS")/2+COUNTIF(H3225:AL3225,"PH")+COUNTIF(H3225:AL3225,"PH/F")/2+COUNTIF(H3225:AL3225,"PH/L")/2+COUNTIF(H3225:AL3225,"PM")</f>
        <v>0</v>
      </c>
      <c r="AP3225" s="239">
        <f>COUNTIF(H3225:AL3225,"BH")+COUNTIF(H3225:AL3225,"AL/BL")+COUNTIF(H3225:AL3225,"UL/BL")+COUNTIF(H3225:AL3225,"BM")</f>
        <v>0</v>
      </c>
      <c r="AQ3225" s="239">
        <f>COUNTIF(H3225:AL3225,"DS")+COUNTIF(H3225:AL3225,"AL/DS")/2+COUNTIF(H3225:AL3225,"UL/DS")/2+COUNTIF(H3225:AL3225,"CT")+COUNTIF(H3225:AL3225,"MD")</f>
        <v>13.5</v>
      </c>
      <c r="AR3225" s="239">
        <f>COUNTIF(H3225:AL3225,"NS")+COUNTIF(H3225:AL3225,"AL/NS")/2+COUNTIF(H3225:AL3225,"UL/NS")/2+COUNTIF(H3225:AL3225,"BH")+COUNTIF(H3225:AL3225,"AL/BF")/2+COUNTIF(H3225:AL3225,"AL/BL")/2+COUNTIF(H3225:AL3225,"UL/BL")/2+COUNTIF(H3225:AL3225,"UL/BF")/2+COUNTIF(H3225:AL3225,"BM")</f>
        <v>11</v>
      </c>
      <c r="AS3225" s="239">
        <f>COUNTIF(H3225:AL3225,"AL")+COUNTIF(H3225:AL3225,"AL/DS")/2+COUNTIF(H3225:AL3225,"AL/NS")/2+COUNTIF(H3225:AL3225,"NH")+COUNTIF(H3225:AL3225,"SL")+COUNTIF(H3225:AL3225,"NHD")+COUNTIF(H3225:AL3225,"B")+COUNTIF(H3225:AL3225,"HL")+COUNTIF(H3225:AL3225,"AL/BF")/2+COUNTIF(H3225:AL3225,"AL/BL")/2</f>
        <v>1</v>
      </c>
      <c r="AT3225" s="255">
        <f>COUNTIF(H3225:AL3225,"PD")+COUNTIF(H3225:AL3225,"PN")+COUNTIF(H3225:AL3225,"P/DS")/2+COUNTIF(H3225:AL3225,"P/NS")/2+COUNTIF(H3225:AL3225,"DS")+COUNTIF(H3225:AL3225,"NS")+COUNTIF(H3225:AL3225,"AL")+COUNTIF(H3225:AL3225,"AL/DS")+COUNTIF(H3225:AL3225,"AL/NS")+COUNTIF(H3225:AL3225,"NH")+COUNTIF(H3225:AL3225,"SL")+COUNTIF(H3225:AL3225,"UL/DS")/2+COUNTIF(H3225:AL3225,"UL/NS")/2+COUNTIF(H3225:AL3225,"CT")+COUNTIF(H3225:AL3225,"NHD")+COUNTIF(H3225:AL3225,"PDD")+COUNTIF(H3225:AL3225,"B")+COUNTIF(H3225:AL3225,"HL")+COUNTIF(H3225:AL3225,"PH")+COUNTIF(H3225:AL3225,"BH")+COUNTIF(H3225:AL3225,"AL/BF")+COUNTIF(H3225:AL3225,"AL/BL")+COUNTIF(H3225:AL3225,"UL/BF")/2+COUNTIF(H3225:AL3225,"UL/BL")/2+COUNTIF(H3225:AL3225,"PH/F")/2+COUNTIF(H3225:AL3225,"PH/L")/2+COUNTIF(H3225:AL3225,"MD")+COUNTIF(H3225:AL3225,"PMD")+COUNTIF(H3225:AL3225,"PM")+COUNTIF(H3225:AL3225,"BM")</f>
        <v>25.5</v>
      </c>
      <c r="AU3225" s="255">
        <f>COUNTIF(H3225:AL3225,"P/DS")/2+COUNTIF(H3225:AL3225,"P/NS")/2+COUNTIF(H3225:AL3225,"IL")+COUNTIF(H3225:AL3225,"NL")+COUNTIF(H3225:AL3225,"UL")+COUNTIF(H3225:AL3225,"UL/DS")/2+COUNTIF(H3225:AL3225,"UL/NS")/2+COUNTIF(H3225:AL3225,"KT")+COUNTIF(H3225:AL3225,"UL/BF")/2+COUNTIF(H3225:AL3225,"UL/BL")/2+COUNTIF(H3225:AL3225,"PH/F")/2+COUNTIF(H3225:AL3225,"PH/L")/2+COUNTIF(H3225:AL3225,"NB")</f>
        <v>0.5</v>
      </c>
      <c r="AV3225" s="258">
        <f>COUNTIF(H3225:AL3225,"PN")+COUNTIF(H3225:AL3225,"TVD")+COUNTIF(H3225:AL3225,"PH")+COUNTIF(H3225:AL3225,"PM")+COUNTIF(H3225:AL3225,"PDD")-COUNTIFS(H3225:AL3225,"PN",H3232:AL3232,"&gt;=3")-COUNTIFS(H3225:AL3225,"PM",H3232:AL3232,"&gt;=3")</f>
        <v>0</v>
      </c>
      <c r="AW3225" s="258">
        <f>COUNTIF(H3225:AL3225,"NS")+COUNTIF(H3225:AL3225,"D")+COUNTIF(H3225:AL3225,"BH")+COUNTIF(H3225:AL3225,"NHD")+COUNTIF(H3225:AL3225,"BM")-COUNTIFS(H3225:AL3225,"NS",H3232:AL3232,"&gt;=3")-COUNTIFS(H3225:AL3225,"BH",H3232:AL3232,"&gt;=3")-COUNTIFS(H3225:AL3225,"BM",H3232:AL3232,"&gt;=3")</f>
        <v>11</v>
      </c>
      <c r="AX3225" s="255">
        <f>COUNTIF(H3225:AL3225,"AL")+COUNTIF(H3225:AL3225,"AL/DS")/2+COUNTIF(H3225:AL3225,"AL/NS")/2+COUNTIF(H3225:AL3225,"AL/BF")+COUNTIF(H3225:AL3225,"AL/BL")/2</f>
        <v>0</v>
      </c>
      <c r="AY3225" s="255">
        <f>COUNTIF(H3225:AL3225,"SL")</f>
        <v>0</v>
      </c>
      <c r="AZ3225" s="255">
        <f>COUNTIF(H3225:AL3225,"NH")</f>
        <v>1</v>
      </c>
      <c r="BA3225" s="255">
        <f>COUNTIF(H3225:AL3225,"HL")</f>
        <v>0</v>
      </c>
      <c r="BB3225" s="255">
        <f>COUNTIF(G3225:AL3225,"P/DS")/2+COUNTIF(G3225:AL3225,"P/NS")/2+COUNTIF(G3225:AL3225,"UL")+COUNTIF(G3225:AL3225,"UL/DS")/2+COUNTIF(G3225:AL3225,"UL/NS")/2+COUNTIF(G3225:AL3225,"UL/BL")/2+COUNTIF(G3225:AL3225,"UL/BF")/2+COUNTIF(G3225:AL3225,"PH/F")/2+COUNTIF(G3225:AL3225,"PH/L")/2</f>
        <v>0.5</v>
      </c>
      <c r="BC3225" s="255">
        <f>COUNTIF(H3225:AL3225,"NB")</f>
        <v>0</v>
      </c>
      <c r="BD3225" s="255">
        <f>COUNTIF(H3225:AL3225,"NL")</f>
        <v>0</v>
      </c>
      <c r="BE3225" s="255">
        <f>COUNTIF(H3225:AL3225,"IL")</f>
        <v>0</v>
      </c>
      <c r="BF3225" s="255">
        <f>COUNTIF(H3225:AL3225,"KT")</f>
        <v>0</v>
      </c>
      <c r="BG3225" s="255">
        <f>COUNTIF(H3225:AL3225,"L70")</f>
        <v>0</v>
      </c>
      <c r="BH3225" s="255">
        <f>COUNTIF(H3225:AL3225,"MD")</f>
        <v>0</v>
      </c>
      <c r="BI3225" s="255">
        <f>COUNTIF(H3225:AL3225,"PMD")</f>
        <v>0</v>
      </c>
      <c r="BJ3225" s="255">
        <f>COUNTIF(H3225:AL3225,"PM")</f>
        <v>0</v>
      </c>
      <c r="BK3225" s="255">
        <f>COUNTIF(H3225:AL3225,"BM")</f>
        <v>0</v>
      </c>
      <c r="BL3225" s="261">
        <f>SUMIF(H3225:AL3225,"PD",H3226:AL3226)+SUMIF(H3225:AL3225,"PN",H3226:AL3226)+SUMIF(H3225:AL3225,"P/DS",H3226:AL3226)+SUMIF(H3225:AL3225,"PN/F",H3226:AL3226)+SUMIF(H3225:AL3225,"PN/L",H3226:AL3226)+SUMIF(H3225:AL3225,"TV",H3226:AL3226)+SUMIF(H3225:AL3225,"TVD",H3226:AL3226)+SUMIF(H3225:AL3225,"PDD",H3226:AL3226)</f>
        <v>0</v>
      </c>
      <c r="BM3225" s="261">
        <f>SUMIF(H3225:AL3225,"PD",H3227:AL3227)+SUMIF(H3225:AL3225,"PN",H3227:AL3227)+SUMIF(H3225:AL3225,"P/DS",H3227:AL3227)+SUMIF(H3225:AL3225,"PN/F",H3227:AL3227)+SUMIF(H3225:AL3225,"PN/L",H3227:AL3227)+SUMIF(H3225:AL3225,"TV",H3227:AL3227)+SUMIF(H3225:AL3225,"TVD",H3227:AL3227)+SUMIF(H3225:AL3225,"PDD",H3227:AL3227)+SUMIF(H3225:AL3225,"PMD",H3227:AL3227)</f>
        <v>0</v>
      </c>
      <c r="BN3225" s="261">
        <f>SUMIF(H3225:AL3225,"PD",H3228:AL3228)+SUMIF(H3225:AL3225,"PN",H3228:AL3228)+SUMIF(H3225:AL3225,"P/DS",H3228:AL3228)+SUMIF(H3225:AL3225,"PN/F",H3228:AL3228)+SUMIF(H3225:AL3225,"PN/L",H3228:AL3228)+SUMIF(H3225:AL3225,"TV",H3228:AL3228)+SUMIF(H3225:AL3225,"TVD",H3228:AL3228)</f>
        <v>0</v>
      </c>
      <c r="BO3225" s="261">
        <f>SUMIF(H3225:AL3225,"PD",H3229:AL3229)+SUMIF(H3225:AL3225,"PN",H3229:AL3229)+SUMIF(H3225:AL3225,"P/DS",H3229:AL3229)+SUMIF(H3225:AL3225,"PN/F",H3229:AL3229)+SUMIF(H3225:AL3225,"PN/L",H3229:AL3229)+SUMIF(H3225:AL3225,"TV",H3229:AL3229)+SUMIF(H3225:AL3225,"TVD",H3229:AL3229)</f>
        <v>0</v>
      </c>
      <c r="BP3225" s="261">
        <f>SUMIF(H3225:AL3225,"PD",H3230:AL3230)+SUMIF(H3225:AL3225,"PN",H3230:AL3230)+SUMIF(H3225:AL3225,"P/DS",H3230:AL3230)+SUMIF(H3225:AL3225,"PN/F",H3230:AL3230)+SUMIF(H3225:AL3225,"PN/L",H3230:AL3230)+SUMIF(H3225:AL3225,"TV",H3230:AL3230)+SUMIF(H3225:AL3225,"TVD",H3230:AL3230)+SUMIF(H3225:AL3225,"PDD",H3230:AL3230)+SUMIF(H3225:AL3225,"PH",H3230:AL3230)+SUMIF(H3225:AL3225,"PM",H3230:AL3230)</f>
        <v>0</v>
      </c>
      <c r="BQ3225" s="261">
        <f>SUMIF(H3225:AL3225,"PD",H3231:AL3231)+SUMIF(H3225:AL3225,"PN",H3231:AL3231)+SUMIF(H3225:AL3225,"P/DS",H3231:AL3231)+SUMIF(H3225:AL3225,"PN/F",H3231:AL3231)+SUMIF(H3225:AL3225,"PN/L",H3231:AL3231)+SUMIF(H3225:AL3225,"TV",H3231:AL3231)+SUMIF(H3225:AL3225,"TVD",H3231:AL3231)+SUMIF(H3225:AL3225,"PDD",H3231:AL3231)+SUMIF(H3225:AL3225,"PH",H3231:AL3231)+SUMIF(H3225:AL3225,"PM",H3231:AL3231)</f>
        <v>0</v>
      </c>
      <c r="BR3225" s="269">
        <f>SUM(H3226:AL3226)-BL3225</f>
        <v>37.5</v>
      </c>
      <c r="BS3225" s="269">
        <f>SUM(H3227:AL3227)-BM3225</f>
        <v>22.5</v>
      </c>
      <c r="BT3225" s="269">
        <f>SUM(H3228:AL3228)-BN3225</f>
        <v>0</v>
      </c>
      <c r="BU3225" s="269">
        <f>SUM(H3229:AL3229)-BO3225</f>
        <v>0</v>
      </c>
      <c r="BV3225" s="269">
        <f>SUM(H3230:AL3230)-BP3225</f>
        <v>0</v>
      </c>
      <c r="BW3225" s="269">
        <f>SUM(H3231:AL3231)-BQ3225</f>
        <v>0</v>
      </c>
      <c r="BX3225" s="255">
        <f>SUMIF(H3225:AL3225,"PD",H3232:AL3232)+SUMIF(H3225:AL3225,"PN",H3232:AL3232)+SUMIF(H3225:AL3225,"P/DS",H3232:AL3232)+SUMIF(H3225:AL3225,"PN/F",H3232:AL3232)+SUMIF(H3225:AL3225,"PN/L",H3232:AL3232)</f>
        <v>0</v>
      </c>
      <c r="BY3225" s="255">
        <f>SUM(H3232:AL3232)-BX3225</f>
        <v>0</v>
      </c>
      <c r="BZ3225" s="255">
        <f t="shared" ref="BZ3225" si="1032">+SUM(BL3225:BW3232)</f>
        <v>60</v>
      </c>
      <c r="CA3225" s="266">
        <f>(COUNTIFS(H3225:AL3225,"PD",H3226:AL3226,"&gt;=2"))*0.5-IF(CN3225="VP",COUNTIFS($H$16:$AL$16,"SAT",H3225:AL3225,"PD",H3226:AL3226,"&gt;=2"))*0.5</f>
        <v>0</v>
      </c>
      <c r="CB3225" s="266">
        <f>(COUNTIFS(H3225:AL3225,"PN",H3227:AL3227,"&gt;=0.5",H3226:AL3226,"&gt;=1.5"))*0.5+COUNTIFS(H3225:AL3225,"PDD",H3227:AL3227,"&gt;=0.5",H3226:AL3226,"&gt;=1.5")*0.5</f>
        <v>0</v>
      </c>
      <c r="CC3225" s="273">
        <f>(COUNTIFS(H3225:AL3225,"TV",H3227:AL3227,"&gt;=10"))*0.5+(COUNTIFS(H3225:AL3225,"PMD",H3227:AL3227,"&gt;=2"))*0.5</f>
        <v>0</v>
      </c>
      <c r="CD3225" s="266">
        <f>(COUNTIFS(H3225:AL3225,"TVD",H3229:AL3229,"&gt;=6.5",H3227:AL3227,"&gt;=3.5"))*0.5</f>
        <v>0</v>
      </c>
      <c r="CE3225" s="266">
        <f>(COUNTIFS(H3225:AL3225,"PD",H3230:AL3230,"&gt;=10"))*0.5</f>
        <v>0</v>
      </c>
      <c r="CF3225" s="266">
        <f>(COUNTIFS(H3225:AL3225,"PDD",H3230:AL3230,"&gt;=3.5",H3231:AL3231,"&gt;=6.5")+COUNTIFS(H3225:AL3225,"PH",H3231:AL3231,"&gt;=0.5",H3230:AL3230,"&gt;=1.5")+COUNTIFS(H3225:AL3225,"PM",H3231:AL3231,"&gt;=0.5",H3230:AL3230,"&gt;=1.5"))*0.5</f>
        <v>0</v>
      </c>
      <c r="CG3225" s="266">
        <f>(COUNTIFS(H3225:AL3225,"DS",H3226:AL3226,"&gt;=2")+COUNTIFS(H3225:AL3225,"AL/DS",H3226:AL3226,"&gt;=2"))*0.5-IF(CN3225="VP",COUNTIFS($H$16:$AL$16,"SAT",H3225:AL3225,"DS",H3226:AL3226,"&gt;=2"))*0.5</f>
        <v>5</v>
      </c>
      <c r="CH3225" s="266">
        <f>(COUNTIFS(H3225:AL3225,"NS",H3227:AL3227,"&gt;=0.5",H3226:AL3226,"&gt;=1.5")+COUNTIFS(H3225:AL3225,"AL/NS",H3227:AL3227,"&gt;=0.5",H3226:AL3226,"&gt;=1.5")+COUNTIFS(H3225:AL3225,"NHD",H3227:AL3227,"&gt;=4.5",H3230:AL3230,"&gt;=2",H3226:AL3226,"&gt;=1.5"))*0.5</f>
        <v>3.5</v>
      </c>
      <c r="CI3225" s="266">
        <f>(COUNTIF(H3227:AL3227,"&gt;=10")+COUNTIFS(H3225:AL3225,"MD",H3227:AL3227,"&gt;=2")-COUNTIFS(H3225:AL3225,"TV",H3227:AL3227,"&gt;=10"))*0.5</f>
        <v>0.5</v>
      </c>
      <c r="CJ3225" s="266">
        <f>(COUNTIFS(H3225:AL3225,"D",H3229:AL3229,"&gt;=6.5",H3227:AL3227,"&gt;=3.5"))*0.5</f>
        <v>0</v>
      </c>
      <c r="CK3225" s="266">
        <f>(COUNTIF(H3230:AL3230,"&gt;=10")-COUNTIFS(H3225:AL3225,"PD",H3230:AL3230,"&gt;=10"))*0.5</f>
        <v>0</v>
      </c>
      <c r="CL3225" s="265">
        <f>(COUNTIFS(H3225:AL3225,"NHD",H3230:AL3230,"&gt;=3.5",H3231:AL3231,"&gt;=6.5")+COUNTIFS(H3225:AL3225,"BH",H3230:AL3230,"&gt;=1.5",H3231:AL3231,"&gt;=0.5")+COUNTIFS(H3225:AL3225,"BM",H3230:AL3230,"&gt;=1.5",H3231:AL3231,"&gt;=0.5")+COUNTIFS(H3225:AL3225,"D",H3230:AL3230,"&gt;=1.5",H3231:AL3231,"&gt;=0.5"))*0.5</f>
        <v>0</v>
      </c>
      <c r="CM3225" s="272"/>
      <c r="CN3225" s="264" t="s">
        <v>723</v>
      </c>
      <c r="CO3225" s="193">
        <f t="shared" ref="CO3225" si="1033">+AM3225+AN3225+AO3225+AP3225+AQ3225+AR3225+AS3225+AU3225+BG3225</f>
        <v>26</v>
      </c>
      <c r="CP3225" s="225">
        <f>+SUM(I3226:I3231)-I3232</f>
        <v>8.5</v>
      </c>
      <c r="CQ3225" s="225">
        <f>+SUM(J3226:J3231)-J3232</f>
        <v>2.5</v>
      </c>
      <c r="CR3225" s="225">
        <f>+SUM(K3226:K3231)-K3232</f>
        <v>2.5</v>
      </c>
      <c r="CS3225" s="192"/>
      <c r="CT3225" s="192"/>
      <c r="CU3225" s="192"/>
      <c r="CV3225" s="192"/>
      <c r="CW3225" s="192"/>
      <c r="CX3225" s="192"/>
      <c r="CY3225" s="192"/>
      <c r="CZ3225" s="192"/>
      <c r="DA3225" s="192"/>
    </row>
    <row r="3226" spans="1:105" s="120" customFormat="1" ht="15" customHeight="1">
      <c r="A3226" s="228"/>
      <c r="B3226" s="346"/>
      <c r="C3226" s="349"/>
      <c r="D3226" s="237"/>
      <c r="E3226" s="237"/>
      <c r="F3226" s="242" t="s">
        <v>82</v>
      </c>
      <c r="G3226" s="121">
        <v>1.5</v>
      </c>
      <c r="H3226" s="83"/>
      <c r="I3226" s="83"/>
      <c r="J3226" s="83">
        <v>2.5</v>
      </c>
      <c r="K3226" s="83">
        <v>2.5</v>
      </c>
      <c r="L3226" s="83">
        <v>2.5</v>
      </c>
      <c r="M3226" s="83">
        <v>2.5</v>
      </c>
      <c r="N3226" s="83">
        <v>2.5</v>
      </c>
      <c r="O3226" s="83"/>
      <c r="P3226" s="83">
        <v>2.5</v>
      </c>
      <c r="Q3226" s="83">
        <v>2.5</v>
      </c>
      <c r="R3226" s="83">
        <v>2.5</v>
      </c>
      <c r="S3226" s="83">
        <v>2.5</v>
      </c>
      <c r="T3226" s="83">
        <v>2.5</v>
      </c>
      <c r="U3226" s="83"/>
      <c r="V3226" s="83"/>
      <c r="W3226" s="83">
        <v>2</v>
      </c>
      <c r="X3226" s="83">
        <v>1.5</v>
      </c>
      <c r="Y3226" s="83"/>
      <c r="Z3226" s="83">
        <v>1.5</v>
      </c>
      <c r="AA3226" s="83"/>
      <c r="AB3226" s="83"/>
      <c r="AC3226" s="79"/>
      <c r="AD3226" s="79">
        <v>2</v>
      </c>
      <c r="AE3226" s="79"/>
      <c r="AF3226" s="79">
        <v>2</v>
      </c>
      <c r="AG3226" s="79">
        <v>2</v>
      </c>
      <c r="AH3226" s="79">
        <v>1.5</v>
      </c>
      <c r="AI3226" s="79"/>
      <c r="AJ3226" s="79"/>
      <c r="AK3226" s="79"/>
      <c r="AL3226" s="79"/>
      <c r="AM3226" s="240"/>
      <c r="AN3226" s="240"/>
      <c r="AO3226" s="240"/>
      <c r="AP3226" s="240"/>
      <c r="AQ3226" s="240"/>
      <c r="AR3226" s="240"/>
      <c r="AS3226" s="240"/>
      <c r="AT3226" s="256"/>
      <c r="AU3226" s="256"/>
      <c r="AV3226" s="259"/>
      <c r="AW3226" s="259"/>
      <c r="AX3226" s="256"/>
      <c r="AY3226" s="256"/>
      <c r="AZ3226" s="256"/>
      <c r="BA3226" s="256"/>
      <c r="BB3226" s="256"/>
      <c r="BC3226" s="256"/>
      <c r="BD3226" s="256"/>
      <c r="BE3226" s="256"/>
      <c r="BF3226" s="256"/>
      <c r="BG3226" s="256"/>
      <c r="BH3226" s="256"/>
      <c r="BI3226" s="256"/>
      <c r="BJ3226" s="256"/>
      <c r="BK3226" s="256"/>
      <c r="BL3226" s="262"/>
      <c r="BM3226" s="262"/>
      <c r="BN3226" s="262"/>
      <c r="BO3226" s="262"/>
      <c r="BP3226" s="262"/>
      <c r="BQ3226" s="262"/>
      <c r="BR3226" s="270"/>
      <c r="BS3226" s="270"/>
      <c r="BT3226" s="270"/>
      <c r="BU3226" s="270"/>
      <c r="BV3226" s="270"/>
      <c r="BW3226" s="270"/>
      <c r="BX3226" s="256"/>
      <c r="BY3226" s="256"/>
      <c r="BZ3226" s="256"/>
      <c r="CA3226" s="267"/>
      <c r="CB3226" s="267"/>
      <c r="CC3226" s="274"/>
      <c r="CD3226" s="267"/>
      <c r="CE3226" s="267"/>
      <c r="CF3226" s="267"/>
      <c r="CG3226" s="267"/>
      <c r="CH3226" s="267"/>
      <c r="CI3226" s="267"/>
      <c r="CJ3226" s="267"/>
      <c r="CK3226" s="267"/>
      <c r="CL3226" s="265"/>
      <c r="CM3226" s="272"/>
      <c r="CN3226" s="264"/>
      <c r="CO3226" s="193"/>
      <c r="CP3226" s="226"/>
      <c r="CQ3226" s="226"/>
      <c r="CR3226" s="226"/>
      <c r="CS3226" s="192"/>
      <c r="CT3226" s="192"/>
      <c r="CU3226" s="192"/>
      <c r="CV3226" s="192"/>
      <c r="CW3226" s="192"/>
      <c r="CX3226" s="192"/>
      <c r="CY3226" s="192"/>
      <c r="CZ3226" s="192"/>
      <c r="DA3226" s="192"/>
    </row>
    <row r="3227" spans="1:105" s="120" customFormat="1" ht="15" customHeight="1">
      <c r="A3227" s="228"/>
      <c r="B3227" s="346"/>
      <c r="C3227" s="349"/>
      <c r="D3227" s="237"/>
      <c r="E3227" s="237"/>
      <c r="F3227" s="243"/>
      <c r="G3227" s="122">
        <v>2</v>
      </c>
      <c r="H3227" s="84"/>
      <c r="I3227" s="84">
        <v>8.5</v>
      </c>
      <c r="J3227" s="84"/>
      <c r="K3227" s="84"/>
      <c r="L3227" s="84"/>
      <c r="M3227" s="84"/>
      <c r="N3227" s="84"/>
      <c r="O3227" s="84">
        <v>10.5</v>
      </c>
      <c r="P3227" s="84"/>
      <c r="Q3227" s="84"/>
      <c r="R3227" s="84"/>
      <c r="S3227" s="84"/>
      <c r="T3227" s="84"/>
      <c r="U3227" s="84"/>
      <c r="V3227" s="84"/>
      <c r="W3227" s="84">
        <v>0.5</v>
      </c>
      <c r="X3227" s="84">
        <v>0.5</v>
      </c>
      <c r="Y3227" s="84"/>
      <c r="Z3227" s="84">
        <v>0.5</v>
      </c>
      <c r="AA3227" s="84"/>
      <c r="AB3227" s="84"/>
      <c r="AC3227" s="80"/>
      <c r="AD3227" s="80">
        <v>0.5</v>
      </c>
      <c r="AE3227" s="80"/>
      <c r="AF3227" s="80">
        <v>0.5</v>
      </c>
      <c r="AG3227" s="80">
        <v>0.5</v>
      </c>
      <c r="AH3227" s="80">
        <v>0.5</v>
      </c>
      <c r="AI3227" s="80"/>
      <c r="AJ3227" s="80"/>
      <c r="AK3227" s="80"/>
      <c r="AL3227" s="80"/>
      <c r="AM3227" s="240"/>
      <c r="AN3227" s="240"/>
      <c r="AO3227" s="240"/>
      <c r="AP3227" s="240"/>
      <c r="AQ3227" s="240"/>
      <c r="AR3227" s="240"/>
      <c r="AS3227" s="240"/>
      <c r="AT3227" s="256"/>
      <c r="AU3227" s="256"/>
      <c r="AV3227" s="259"/>
      <c r="AW3227" s="259"/>
      <c r="AX3227" s="256"/>
      <c r="AY3227" s="256"/>
      <c r="AZ3227" s="256"/>
      <c r="BA3227" s="256"/>
      <c r="BB3227" s="256"/>
      <c r="BC3227" s="256"/>
      <c r="BD3227" s="256"/>
      <c r="BE3227" s="256"/>
      <c r="BF3227" s="256"/>
      <c r="BG3227" s="256"/>
      <c r="BH3227" s="256"/>
      <c r="BI3227" s="256"/>
      <c r="BJ3227" s="256"/>
      <c r="BK3227" s="256"/>
      <c r="BL3227" s="262"/>
      <c r="BM3227" s="262"/>
      <c r="BN3227" s="262"/>
      <c r="BO3227" s="262"/>
      <c r="BP3227" s="262"/>
      <c r="BQ3227" s="262"/>
      <c r="BR3227" s="270"/>
      <c r="BS3227" s="270"/>
      <c r="BT3227" s="270"/>
      <c r="BU3227" s="270"/>
      <c r="BV3227" s="270"/>
      <c r="BW3227" s="270"/>
      <c r="BX3227" s="256"/>
      <c r="BY3227" s="256"/>
      <c r="BZ3227" s="256"/>
      <c r="CA3227" s="267"/>
      <c r="CB3227" s="267"/>
      <c r="CC3227" s="274"/>
      <c r="CD3227" s="267"/>
      <c r="CE3227" s="267"/>
      <c r="CF3227" s="267"/>
      <c r="CG3227" s="267"/>
      <c r="CH3227" s="267"/>
      <c r="CI3227" s="267"/>
      <c r="CJ3227" s="267"/>
      <c r="CK3227" s="267"/>
      <c r="CL3227" s="265"/>
      <c r="CM3227" s="272"/>
      <c r="CN3227" s="264"/>
      <c r="CO3227" s="193"/>
      <c r="CP3227" s="226"/>
      <c r="CQ3227" s="226"/>
      <c r="CR3227" s="226"/>
      <c r="CS3227" s="192"/>
      <c r="CT3227" s="192"/>
      <c r="CU3227" s="192"/>
      <c r="CV3227" s="192"/>
      <c r="CW3227" s="192"/>
      <c r="CX3227" s="192"/>
      <c r="CY3227" s="192"/>
      <c r="CZ3227" s="192"/>
      <c r="DA3227" s="192"/>
    </row>
    <row r="3228" spans="1:105" s="120" customFormat="1" ht="15" customHeight="1">
      <c r="A3228" s="228"/>
      <c r="B3228" s="346"/>
      <c r="C3228" s="349"/>
      <c r="D3228" s="237"/>
      <c r="E3228" s="237"/>
      <c r="F3228" s="243"/>
      <c r="G3228" s="122">
        <v>2.1</v>
      </c>
      <c r="H3228" s="84"/>
      <c r="I3228" s="84"/>
      <c r="J3228" s="84"/>
      <c r="K3228" s="84"/>
      <c r="L3228" s="84"/>
      <c r="M3228" s="84"/>
      <c r="N3228" s="84"/>
      <c r="O3228" s="84"/>
      <c r="P3228" s="84"/>
      <c r="Q3228" s="84"/>
      <c r="R3228" s="84"/>
      <c r="S3228" s="84"/>
      <c r="T3228" s="84"/>
      <c r="U3228" s="84"/>
      <c r="V3228" s="84"/>
      <c r="W3228" s="84"/>
      <c r="X3228" s="84"/>
      <c r="Y3228" s="84"/>
      <c r="Z3228" s="84"/>
      <c r="AA3228" s="84"/>
      <c r="AB3228" s="84"/>
      <c r="AC3228" s="80"/>
      <c r="AD3228" s="80"/>
      <c r="AE3228" s="80"/>
      <c r="AF3228" s="80"/>
      <c r="AG3228" s="80"/>
      <c r="AH3228" s="80"/>
      <c r="AI3228" s="80"/>
      <c r="AJ3228" s="80"/>
      <c r="AK3228" s="80"/>
      <c r="AL3228" s="80"/>
      <c r="AM3228" s="240"/>
      <c r="AN3228" s="240"/>
      <c r="AO3228" s="240"/>
      <c r="AP3228" s="240"/>
      <c r="AQ3228" s="240"/>
      <c r="AR3228" s="240"/>
      <c r="AS3228" s="240"/>
      <c r="AT3228" s="256"/>
      <c r="AU3228" s="256"/>
      <c r="AV3228" s="259"/>
      <c r="AW3228" s="259"/>
      <c r="AX3228" s="256"/>
      <c r="AY3228" s="256"/>
      <c r="AZ3228" s="256"/>
      <c r="BA3228" s="256"/>
      <c r="BB3228" s="256"/>
      <c r="BC3228" s="256"/>
      <c r="BD3228" s="256"/>
      <c r="BE3228" s="256"/>
      <c r="BF3228" s="256"/>
      <c r="BG3228" s="256"/>
      <c r="BH3228" s="256"/>
      <c r="BI3228" s="256"/>
      <c r="BJ3228" s="256"/>
      <c r="BK3228" s="256"/>
      <c r="BL3228" s="262"/>
      <c r="BM3228" s="262"/>
      <c r="BN3228" s="262"/>
      <c r="BO3228" s="262"/>
      <c r="BP3228" s="262"/>
      <c r="BQ3228" s="262"/>
      <c r="BR3228" s="270"/>
      <c r="BS3228" s="270"/>
      <c r="BT3228" s="270"/>
      <c r="BU3228" s="270"/>
      <c r="BV3228" s="270"/>
      <c r="BW3228" s="270"/>
      <c r="BX3228" s="256"/>
      <c r="BY3228" s="256"/>
      <c r="BZ3228" s="256"/>
      <c r="CA3228" s="267"/>
      <c r="CB3228" s="267"/>
      <c r="CC3228" s="274"/>
      <c r="CD3228" s="267"/>
      <c r="CE3228" s="267"/>
      <c r="CF3228" s="267"/>
      <c r="CG3228" s="267"/>
      <c r="CH3228" s="267"/>
      <c r="CI3228" s="267"/>
      <c r="CJ3228" s="267"/>
      <c r="CK3228" s="267"/>
      <c r="CL3228" s="265"/>
      <c r="CM3228" s="272"/>
      <c r="CN3228" s="264"/>
      <c r="CO3228" s="193"/>
      <c r="CP3228" s="226"/>
      <c r="CQ3228" s="226"/>
      <c r="CR3228" s="226"/>
      <c r="CS3228" s="192"/>
      <c r="CT3228" s="192"/>
      <c r="CU3228" s="192"/>
      <c r="CV3228" s="192"/>
      <c r="CW3228" s="192"/>
      <c r="CX3228" s="192"/>
      <c r="CY3228" s="192"/>
      <c r="CZ3228" s="192"/>
      <c r="DA3228" s="192"/>
    </row>
    <row r="3229" spans="1:105" s="120" customFormat="1" ht="15" customHeight="1">
      <c r="A3229" s="228"/>
      <c r="B3229" s="346"/>
      <c r="C3229" s="349"/>
      <c r="D3229" s="237"/>
      <c r="E3229" s="237"/>
      <c r="F3229" s="243"/>
      <c r="G3229" s="122">
        <v>2.7</v>
      </c>
      <c r="H3229" s="84"/>
      <c r="I3229" s="84"/>
      <c r="J3229" s="84"/>
      <c r="K3229" s="84"/>
      <c r="L3229" s="84"/>
      <c r="M3229" s="84"/>
      <c r="N3229" s="84"/>
      <c r="O3229" s="84"/>
      <c r="P3229" s="84"/>
      <c r="Q3229" s="84"/>
      <c r="R3229" s="84"/>
      <c r="S3229" s="84"/>
      <c r="T3229" s="84"/>
      <c r="U3229" s="84"/>
      <c r="V3229" s="84"/>
      <c r="W3229" s="84"/>
      <c r="X3229" s="84"/>
      <c r="Y3229" s="84"/>
      <c r="Z3229" s="84"/>
      <c r="AA3229" s="84"/>
      <c r="AB3229" s="84"/>
      <c r="AC3229" s="80"/>
      <c r="AD3229" s="80"/>
      <c r="AE3229" s="80"/>
      <c r="AF3229" s="80"/>
      <c r="AG3229" s="80"/>
      <c r="AH3229" s="80"/>
      <c r="AI3229" s="80"/>
      <c r="AJ3229" s="80"/>
      <c r="AK3229" s="80"/>
      <c r="AL3229" s="80"/>
      <c r="AM3229" s="240"/>
      <c r="AN3229" s="240"/>
      <c r="AO3229" s="240"/>
      <c r="AP3229" s="240"/>
      <c r="AQ3229" s="240"/>
      <c r="AR3229" s="240"/>
      <c r="AS3229" s="240"/>
      <c r="AT3229" s="256"/>
      <c r="AU3229" s="256"/>
      <c r="AV3229" s="259"/>
      <c r="AW3229" s="259"/>
      <c r="AX3229" s="256"/>
      <c r="AY3229" s="256"/>
      <c r="AZ3229" s="256"/>
      <c r="BA3229" s="256"/>
      <c r="BB3229" s="256"/>
      <c r="BC3229" s="256"/>
      <c r="BD3229" s="256"/>
      <c r="BE3229" s="256"/>
      <c r="BF3229" s="256"/>
      <c r="BG3229" s="256"/>
      <c r="BH3229" s="256"/>
      <c r="BI3229" s="256"/>
      <c r="BJ3229" s="256"/>
      <c r="BK3229" s="256"/>
      <c r="BL3229" s="262"/>
      <c r="BM3229" s="262"/>
      <c r="BN3229" s="262"/>
      <c r="BO3229" s="262"/>
      <c r="BP3229" s="262"/>
      <c r="BQ3229" s="262"/>
      <c r="BR3229" s="270"/>
      <c r="BS3229" s="270"/>
      <c r="BT3229" s="270"/>
      <c r="BU3229" s="270"/>
      <c r="BV3229" s="270"/>
      <c r="BW3229" s="270"/>
      <c r="BX3229" s="256"/>
      <c r="BY3229" s="256"/>
      <c r="BZ3229" s="256"/>
      <c r="CA3229" s="267"/>
      <c r="CB3229" s="267"/>
      <c r="CC3229" s="274"/>
      <c r="CD3229" s="267"/>
      <c r="CE3229" s="267"/>
      <c r="CF3229" s="267"/>
      <c r="CG3229" s="267"/>
      <c r="CH3229" s="267"/>
      <c r="CI3229" s="267"/>
      <c r="CJ3229" s="267"/>
      <c r="CK3229" s="267"/>
      <c r="CL3229" s="265"/>
      <c r="CM3229" s="272"/>
      <c r="CN3229" s="264"/>
      <c r="CO3229" s="193"/>
      <c r="CP3229" s="226"/>
      <c r="CQ3229" s="226"/>
      <c r="CR3229" s="226"/>
      <c r="CS3229" s="192"/>
      <c r="CT3229" s="192"/>
      <c r="CU3229" s="192"/>
      <c r="CV3229" s="192"/>
      <c r="CW3229" s="192"/>
      <c r="CX3229" s="192"/>
      <c r="CY3229" s="192"/>
      <c r="CZ3229" s="192"/>
      <c r="DA3229" s="192"/>
    </row>
    <row r="3230" spans="1:105" s="120" customFormat="1" ht="15" customHeight="1">
      <c r="A3230" s="228"/>
      <c r="B3230" s="346"/>
      <c r="C3230" s="349"/>
      <c r="D3230" s="237"/>
      <c r="E3230" s="237"/>
      <c r="F3230" s="243"/>
      <c r="G3230" s="122">
        <v>3</v>
      </c>
      <c r="H3230" s="84"/>
      <c r="I3230" s="84"/>
      <c r="J3230" s="84"/>
      <c r="K3230" s="84"/>
      <c r="L3230" s="84"/>
      <c r="M3230" s="84"/>
      <c r="N3230" s="84"/>
      <c r="O3230" s="84"/>
      <c r="P3230" s="84"/>
      <c r="Q3230" s="84"/>
      <c r="R3230" s="84"/>
      <c r="S3230" s="84"/>
      <c r="T3230" s="84"/>
      <c r="U3230" s="84"/>
      <c r="V3230" s="84"/>
      <c r="W3230" s="84"/>
      <c r="X3230" s="84"/>
      <c r="Y3230" s="84"/>
      <c r="Z3230" s="84"/>
      <c r="AA3230" s="84"/>
      <c r="AB3230" s="84"/>
      <c r="AC3230" s="80"/>
      <c r="AD3230" s="80"/>
      <c r="AE3230" s="80"/>
      <c r="AF3230" s="80"/>
      <c r="AG3230" s="80"/>
      <c r="AH3230" s="80"/>
      <c r="AI3230" s="80"/>
      <c r="AJ3230" s="80"/>
      <c r="AK3230" s="80"/>
      <c r="AL3230" s="80"/>
      <c r="AM3230" s="240"/>
      <c r="AN3230" s="240"/>
      <c r="AO3230" s="240"/>
      <c r="AP3230" s="240"/>
      <c r="AQ3230" s="240"/>
      <c r="AR3230" s="240"/>
      <c r="AS3230" s="240"/>
      <c r="AT3230" s="256"/>
      <c r="AU3230" s="256"/>
      <c r="AV3230" s="259"/>
      <c r="AW3230" s="259"/>
      <c r="AX3230" s="256"/>
      <c r="AY3230" s="256"/>
      <c r="AZ3230" s="256"/>
      <c r="BA3230" s="256"/>
      <c r="BB3230" s="256"/>
      <c r="BC3230" s="256"/>
      <c r="BD3230" s="256"/>
      <c r="BE3230" s="256"/>
      <c r="BF3230" s="256"/>
      <c r="BG3230" s="256"/>
      <c r="BH3230" s="256"/>
      <c r="BI3230" s="256"/>
      <c r="BJ3230" s="256"/>
      <c r="BK3230" s="256"/>
      <c r="BL3230" s="262"/>
      <c r="BM3230" s="262"/>
      <c r="BN3230" s="262"/>
      <c r="BO3230" s="262"/>
      <c r="BP3230" s="262"/>
      <c r="BQ3230" s="262"/>
      <c r="BR3230" s="270"/>
      <c r="BS3230" s="270"/>
      <c r="BT3230" s="270"/>
      <c r="BU3230" s="270"/>
      <c r="BV3230" s="270"/>
      <c r="BW3230" s="270"/>
      <c r="BX3230" s="256"/>
      <c r="BY3230" s="256"/>
      <c r="BZ3230" s="256"/>
      <c r="CA3230" s="267"/>
      <c r="CB3230" s="267"/>
      <c r="CC3230" s="274"/>
      <c r="CD3230" s="267"/>
      <c r="CE3230" s="267"/>
      <c r="CF3230" s="267"/>
      <c r="CG3230" s="267"/>
      <c r="CH3230" s="267"/>
      <c r="CI3230" s="267"/>
      <c r="CJ3230" s="267"/>
      <c r="CK3230" s="267"/>
      <c r="CL3230" s="265"/>
      <c r="CM3230" s="272"/>
      <c r="CN3230" s="264"/>
      <c r="CO3230" s="193"/>
      <c r="CP3230" s="226"/>
      <c r="CQ3230" s="226"/>
      <c r="CR3230" s="226"/>
      <c r="CS3230" s="192"/>
      <c r="CT3230" s="192"/>
      <c r="CU3230" s="192"/>
      <c r="CV3230" s="192"/>
      <c r="CW3230" s="192"/>
      <c r="CX3230" s="192"/>
      <c r="CY3230" s="192"/>
      <c r="CZ3230" s="192"/>
      <c r="DA3230" s="192"/>
    </row>
    <row r="3231" spans="1:105" s="120" customFormat="1" ht="15" customHeight="1">
      <c r="A3231" s="228"/>
      <c r="B3231" s="346"/>
      <c r="C3231" s="349"/>
      <c r="D3231" s="237"/>
      <c r="E3231" s="237"/>
      <c r="F3231" s="244"/>
      <c r="G3231" s="123">
        <v>3.9</v>
      </c>
      <c r="H3231" s="85"/>
      <c r="I3231" s="85"/>
      <c r="J3231" s="85"/>
      <c r="K3231" s="85"/>
      <c r="L3231" s="85"/>
      <c r="M3231" s="85"/>
      <c r="N3231" s="85"/>
      <c r="O3231" s="85"/>
      <c r="P3231" s="85"/>
      <c r="Q3231" s="85"/>
      <c r="R3231" s="85"/>
      <c r="S3231" s="85"/>
      <c r="T3231" s="85"/>
      <c r="U3231" s="85"/>
      <c r="V3231" s="85"/>
      <c r="W3231" s="85"/>
      <c r="X3231" s="85"/>
      <c r="Y3231" s="85"/>
      <c r="Z3231" s="85"/>
      <c r="AA3231" s="85"/>
      <c r="AB3231" s="85"/>
      <c r="AC3231" s="81"/>
      <c r="AD3231" s="81"/>
      <c r="AE3231" s="81"/>
      <c r="AF3231" s="81"/>
      <c r="AG3231" s="81"/>
      <c r="AH3231" s="81"/>
      <c r="AI3231" s="81"/>
      <c r="AJ3231" s="81"/>
      <c r="AK3231" s="81"/>
      <c r="AL3231" s="81"/>
      <c r="AM3231" s="240"/>
      <c r="AN3231" s="240"/>
      <c r="AO3231" s="240"/>
      <c r="AP3231" s="240"/>
      <c r="AQ3231" s="240"/>
      <c r="AR3231" s="240"/>
      <c r="AS3231" s="240"/>
      <c r="AT3231" s="256"/>
      <c r="AU3231" s="256"/>
      <c r="AV3231" s="259"/>
      <c r="AW3231" s="259"/>
      <c r="AX3231" s="256"/>
      <c r="AY3231" s="256"/>
      <c r="AZ3231" s="256"/>
      <c r="BA3231" s="256"/>
      <c r="BB3231" s="256"/>
      <c r="BC3231" s="256"/>
      <c r="BD3231" s="256"/>
      <c r="BE3231" s="256"/>
      <c r="BF3231" s="256"/>
      <c r="BG3231" s="256"/>
      <c r="BH3231" s="256"/>
      <c r="BI3231" s="256"/>
      <c r="BJ3231" s="256"/>
      <c r="BK3231" s="256"/>
      <c r="BL3231" s="262"/>
      <c r="BM3231" s="262"/>
      <c r="BN3231" s="262"/>
      <c r="BO3231" s="262"/>
      <c r="BP3231" s="262"/>
      <c r="BQ3231" s="262"/>
      <c r="BR3231" s="270"/>
      <c r="BS3231" s="270"/>
      <c r="BT3231" s="270"/>
      <c r="BU3231" s="270"/>
      <c r="BV3231" s="270"/>
      <c r="BW3231" s="270"/>
      <c r="BX3231" s="256"/>
      <c r="BY3231" s="256"/>
      <c r="BZ3231" s="256"/>
      <c r="CA3231" s="267"/>
      <c r="CB3231" s="267"/>
      <c r="CC3231" s="274"/>
      <c r="CD3231" s="267"/>
      <c r="CE3231" s="267"/>
      <c r="CF3231" s="267"/>
      <c r="CG3231" s="267"/>
      <c r="CH3231" s="267"/>
      <c r="CI3231" s="267"/>
      <c r="CJ3231" s="267"/>
      <c r="CK3231" s="267"/>
      <c r="CL3231" s="265"/>
      <c r="CM3231" s="272"/>
      <c r="CN3231" s="264"/>
      <c r="CO3231" s="193"/>
      <c r="CP3231" s="226"/>
      <c r="CQ3231" s="226"/>
      <c r="CR3231" s="226"/>
      <c r="CS3231" s="192"/>
      <c r="CT3231" s="192"/>
      <c r="CU3231" s="192"/>
      <c r="CV3231" s="192"/>
      <c r="CW3231" s="192"/>
      <c r="CX3231" s="192"/>
      <c r="CY3231" s="192"/>
      <c r="CZ3231" s="192"/>
      <c r="DA3231" s="192"/>
    </row>
    <row r="3232" spans="1:105" s="120" customFormat="1" ht="15" customHeight="1">
      <c r="A3232" s="229"/>
      <c r="B3232" s="347"/>
      <c r="C3232" s="350"/>
      <c r="D3232" s="238"/>
      <c r="E3232" s="238"/>
      <c r="F3232" s="245" t="s">
        <v>83</v>
      </c>
      <c r="G3232" s="246"/>
      <c r="H3232" s="82"/>
      <c r="I3232" s="82"/>
      <c r="J3232" s="82"/>
      <c r="K3232" s="82"/>
      <c r="L3232" s="82"/>
      <c r="M3232" s="82"/>
      <c r="N3232" s="82"/>
      <c r="O3232" s="82"/>
      <c r="P3232" s="82"/>
      <c r="Q3232" s="82"/>
      <c r="R3232" s="82"/>
      <c r="S3232" s="82"/>
      <c r="T3232" s="82"/>
      <c r="U3232" s="82"/>
      <c r="V3232" s="82"/>
      <c r="W3232" s="82"/>
      <c r="X3232" s="82"/>
      <c r="Y3232" s="82"/>
      <c r="Z3232" s="82"/>
      <c r="AA3232" s="82"/>
      <c r="AB3232" s="82"/>
      <c r="AC3232" s="35"/>
      <c r="AD3232" s="35"/>
      <c r="AE3232" s="35"/>
      <c r="AF3232" s="35"/>
      <c r="AG3232" s="35"/>
      <c r="AH3232" s="35"/>
      <c r="AI3232" s="35"/>
      <c r="AJ3232" s="35"/>
      <c r="AK3232" s="35"/>
      <c r="AL3232" s="35"/>
      <c r="AM3232" s="241"/>
      <c r="AN3232" s="241"/>
      <c r="AO3232" s="241"/>
      <c r="AP3232" s="241"/>
      <c r="AQ3232" s="241"/>
      <c r="AR3232" s="241"/>
      <c r="AS3232" s="241"/>
      <c r="AT3232" s="257"/>
      <c r="AU3232" s="257"/>
      <c r="AV3232" s="260"/>
      <c r="AW3232" s="260"/>
      <c r="AX3232" s="257"/>
      <c r="AY3232" s="257"/>
      <c r="AZ3232" s="257"/>
      <c r="BA3232" s="257"/>
      <c r="BB3232" s="257"/>
      <c r="BC3232" s="257"/>
      <c r="BD3232" s="257"/>
      <c r="BE3232" s="257"/>
      <c r="BF3232" s="257"/>
      <c r="BG3232" s="257"/>
      <c r="BH3232" s="257"/>
      <c r="BI3232" s="257"/>
      <c r="BJ3232" s="257"/>
      <c r="BK3232" s="257"/>
      <c r="BL3232" s="263"/>
      <c r="BM3232" s="263"/>
      <c r="BN3232" s="263"/>
      <c r="BO3232" s="263"/>
      <c r="BP3232" s="263"/>
      <c r="BQ3232" s="263"/>
      <c r="BR3232" s="271"/>
      <c r="BS3232" s="271"/>
      <c r="BT3232" s="271"/>
      <c r="BU3232" s="271"/>
      <c r="BV3232" s="271"/>
      <c r="BW3232" s="271"/>
      <c r="BX3232" s="257"/>
      <c r="BY3232" s="257"/>
      <c r="BZ3232" s="257"/>
      <c r="CA3232" s="268"/>
      <c r="CB3232" s="268"/>
      <c r="CC3232" s="275"/>
      <c r="CD3232" s="268"/>
      <c r="CE3232" s="268"/>
      <c r="CF3232" s="268"/>
      <c r="CG3232" s="268"/>
      <c r="CH3232" s="268"/>
      <c r="CI3232" s="268"/>
      <c r="CJ3232" s="268"/>
      <c r="CK3232" s="268"/>
      <c r="CL3232" s="265"/>
      <c r="CM3232" s="272"/>
      <c r="CN3232" s="264"/>
      <c r="CO3232" s="193"/>
      <c r="CP3232" s="226"/>
      <c r="CQ3232" s="226"/>
      <c r="CR3232" s="226"/>
      <c r="CS3232" s="192"/>
      <c r="CT3232" s="192"/>
      <c r="CU3232" s="192"/>
      <c r="CV3232" s="192"/>
      <c r="CW3232" s="192"/>
      <c r="CX3232" s="192"/>
      <c r="CY3232" s="192"/>
      <c r="CZ3232" s="192"/>
      <c r="DA3232" s="192"/>
    </row>
    <row r="3233" spans="1:105" s="120" customFormat="1" ht="15" customHeight="1">
      <c r="A3233" s="227">
        <f t="shared" si="1021"/>
        <v>400</v>
      </c>
      <c r="B3233" s="345" t="s">
        <v>674</v>
      </c>
      <c r="C3233" s="348" t="s">
        <v>682</v>
      </c>
      <c r="D3233" s="236">
        <v>44137</v>
      </c>
      <c r="E3233" s="236" t="s">
        <v>353</v>
      </c>
      <c r="F3233" s="253" t="s">
        <v>80</v>
      </c>
      <c r="G3233" s="254"/>
      <c r="H3233" s="82" t="s">
        <v>69</v>
      </c>
      <c r="I3233" s="82"/>
      <c r="J3233" s="82" t="s">
        <v>60</v>
      </c>
      <c r="K3233" s="82" t="s">
        <v>60</v>
      </c>
      <c r="L3233" s="82" t="s">
        <v>60</v>
      </c>
      <c r="M3233" s="82" t="s">
        <v>60</v>
      </c>
      <c r="N3233" s="82" t="s">
        <v>60</v>
      </c>
      <c r="O3233" s="82"/>
      <c r="P3233" s="82" t="s">
        <v>60</v>
      </c>
      <c r="Q3233" s="82" t="s">
        <v>60</v>
      </c>
      <c r="R3233" s="82" t="s">
        <v>60</v>
      </c>
      <c r="S3233" s="82" t="s">
        <v>60</v>
      </c>
      <c r="T3233" s="82" t="s">
        <v>60</v>
      </c>
      <c r="U3233" s="82" t="s">
        <v>60</v>
      </c>
      <c r="V3233" s="82"/>
      <c r="W3233" s="82" t="s">
        <v>61</v>
      </c>
      <c r="X3233" s="82" t="s">
        <v>61</v>
      </c>
      <c r="Y3233" s="82" t="s">
        <v>61</v>
      </c>
      <c r="Z3233" s="82" t="s">
        <v>61</v>
      </c>
      <c r="AA3233" s="82" t="s">
        <v>61</v>
      </c>
      <c r="AB3233" s="82" t="s">
        <v>61</v>
      </c>
      <c r="AC3233" s="82"/>
      <c r="AD3233" s="82" t="s">
        <v>61</v>
      </c>
      <c r="AE3233" s="82" t="s">
        <v>61</v>
      </c>
      <c r="AF3233" s="82" t="s">
        <v>61</v>
      </c>
      <c r="AG3233" s="82" t="s">
        <v>61</v>
      </c>
      <c r="AH3233" s="82" t="s">
        <v>61</v>
      </c>
      <c r="AI3233" s="82" t="s">
        <v>1471</v>
      </c>
      <c r="AJ3233" s="82"/>
      <c r="AK3233" s="82" t="s">
        <v>60</v>
      </c>
      <c r="AL3233" s="82" t="s">
        <v>60</v>
      </c>
      <c r="AM3233" s="239">
        <f>COUNTIF(H3233:AL3233,"PH")+COUNTIF(H3233:AL3233,"PH/L")+COUNTIF(H3233:AL3233,"PM")</f>
        <v>0</v>
      </c>
      <c r="AN3233" s="239">
        <f>COUNTIF(H3233:AL3233,"PD")+COUNTIF(H3233:AL3233,"PDD")+COUNTIF(H3233:AL3233,"P/DS")/2+COUNTIF(H3233:AL3233,"PMD")</f>
        <v>0</v>
      </c>
      <c r="AO3233" s="239">
        <f>COUNTIF(H3233:AL3233,"PN")+COUNTIF(H3233:AL3233,"P/NS")/2+COUNTIF(H3233:AL3233,"PH")+COUNTIF(H3233:AL3233,"PH/F")/2+COUNTIF(H3233:AL3233,"PH/L")/2+COUNTIF(H3233:AL3233,"PM")</f>
        <v>0</v>
      </c>
      <c r="AP3233" s="239">
        <f>COUNTIF(H3233:AL3233,"BH")+COUNTIF(H3233:AL3233,"AL/BL")+COUNTIF(H3233:AL3233,"UL/BL")+COUNTIF(H3233:AL3233,"BM")</f>
        <v>0</v>
      </c>
      <c r="AQ3233" s="239">
        <f>COUNTIF(H3233:AL3233,"DS")+COUNTIF(H3233:AL3233,"AL/DS")/2+COUNTIF(H3233:AL3233,"UL/DS")/2+COUNTIF(H3233:AL3233,"CT")+COUNTIF(H3233:AL3233,"MD")</f>
        <v>13.5</v>
      </c>
      <c r="AR3233" s="239">
        <f>COUNTIF(H3233:AL3233,"NS")+COUNTIF(H3233:AL3233,"AL/NS")/2+COUNTIF(H3233:AL3233,"UL/NS")/2+COUNTIF(H3233:AL3233,"BH")+COUNTIF(H3233:AL3233,"AL/BF")/2+COUNTIF(H3233:AL3233,"AL/BL")/2+COUNTIF(H3233:AL3233,"UL/BL")/2+COUNTIF(H3233:AL3233,"UL/BF")/2+COUNTIF(H3233:AL3233,"BM")</f>
        <v>11</v>
      </c>
      <c r="AS3233" s="239">
        <f>COUNTIF(H3233:AL3233,"AL")+COUNTIF(H3233:AL3233,"AL/DS")/2+COUNTIF(H3233:AL3233,"AL/NS")/2+COUNTIF(H3233:AL3233,"NH")+COUNTIF(H3233:AL3233,"SL")+COUNTIF(H3233:AL3233,"NHD")+COUNTIF(H3233:AL3233,"B")+COUNTIF(H3233:AL3233,"HL")+COUNTIF(H3233:AL3233,"AL/BF")/2+COUNTIF(H3233:AL3233,"AL/BL")/2</f>
        <v>1</v>
      </c>
      <c r="AT3233" s="255">
        <f>COUNTIF(H3233:AL3233,"PD")+COUNTIF(H3233:AL3233,"PN")+COUNTIF(H3233:AL3233,"P/DS")/2+COUNTIF(H3233:AL3233,"P/NS")/2+COUNTIF(H3233:AL3233,"DS")+COUNTIF(H3233:AL3233,"NS")+COUNTIF(H3233:AL3233,"AL")+COUNTIF(H3233:AL3233,"AL/DS")+COUNTIF(H3233:AL3233,"AL/NS")+COUNTIF(H3233:AL3233,"NH")+COUNTIF(H3233:AL3233,"SL")+COUNTIF(H3233:AL3233,"UL/DS")/2+COUNTIF(H3233:AL3233,"UL/NS")/2+COUNTIF(H3233:AL3233,"CT")+COUNTIF(H3233:AL3233,"NHD")+COUNTIF(H3233:AL3233,"PDD")+COUNTIF(H3233:AL3233,"B")+COUNTIF(H3233:AL3233,"HL")+COUNTIF(H3233:AL3233,"PH")+COUNTIF(H3233:AL3233,"BH")+COUNTIF(H3233:AL3233,"AL/BF")+COUNTIF(H3233:AL3233,"AL/BL")+COUNTIF(H3233:AL3233,"UL/BF")/2+COUNTIF(H3233:AL3233,"UL/BL")/2+COUNTIF(H3233:AL3233,"PH/F")/2+COUNTIF(H3233:AL3233,"PH/L")/2+COUNTIF(H3233:AL3233,"MD")+COUNTIF(H3233:AL3233,"PMD")+COUNTIF(H3233:AL3233,"PM")+COUNTIF(H3233:AL3233,"BM")</f>
        <v>25.5</v>
      </c>
      <c r="AU3233" s="255">
        <f>COUNTIF(H3233:AL3233,"P/DS")/2+COUNTIF(H3233:AL3233,"P/NS")/2+COUNTIF(H3233:AL3233,"IL")+COUNTIF(H3233:AL3233,"NL")+COUNTIF(H3233:AL3233,"UL")+COUNTIF(H3233:AL3233,"UL/DS")/2+COUNTIF(H3233:AL3233,"UL/NS")/2+COUNTIF(H3233:AL3233,"KT")+COUNTIF(H3233:AL3233,"UL/BF")/2+COUNTIF(H3233:AL3233,"UL/BL")/2+COUNTIF(H3233:AL3233,"PH/F")/2+COUNTIF(H3233:AL3233,"PH/L")/2+COUNTIF(H3233:AL3233,"NB")</f>
        <v>0.5</v>
      </c>
      <c r="AV3233" s="258">
        <f>COUNTIF(H3233:AL3233,"PN")+COUNTIF(H3233:AL3233,"TVD")+COUNTIF(H3233:AL3233,"PH")+COUNTIF(H3233:AL3233,"PM")+COUNTIF(H3233:AL3233,"PDD")-COUNTIFS(H3233:AL3233,"PN",H3240:AL3240,"&gt;=3")-COUNTIFS(H3233:AL3233,"PM",H3240:AL3240,"&gt;=3")</f>
        <v>0</v>
      </c>
      <c r="AW3233" s="258">
        <f>COUNTIF(H3233:AL3233,"NS")+COUNTIF(H3233:AL3233,"D")+COUNTIF(H3233:AL3233,"BH")+COUNTIF(H3233:AL3233,"NHD")+COUNTIF(H3233:AL3233,"BM")-COUNTIFS(H3233:AL3233,"NS",H3240:AL3240,"&gt;=3")-COUNTIFS(H3233:AL3233,"BH",H3240:AL3240,"&gt;=3")-COUNTIFS(H3233:AL3233,"BM",H3240:AL3240,"&gt;=3")</f>
        <v>11</v>
      </c>
      <c r="AX3233" s="255">
        <f>COUNTIF(H3233:AL3233,"AL")+COUNTIF(H3233:AL3233,"AL/DS")/2+COUNTIF(H3233:AL3233,"AL/NS")/2+COUNTIF(H3233:AL3233,"AL/BF")+COUNTIF(H3233:AL3233,"AL/BL")/2</f>
        <v>0</v>
      </c>
      <c r="AY3233" s="255">
        <f>COUNTIF(H3233:AL3233,"SL")</f>
        <v>0</v>
      </c>
      <c r="AZ3233" s="255">
        <f>COUNTIF(H3233:AL3233,"NH")</f>
        <v>1</v>
      </c>
      <c r="BA3233" s="255">
        <f>COUNTIF(H3233:AL3233,"HL")</f>
        <v>0</v>
      </c>
      <c r="BB3233" s="255">
        <f>COUNTIF(G3233:AL3233,"P/DS")/2+COUNTIF(G3233:AL3233,"P/NS")/2+COUNTIF(G3233:AL3233,"UL")+COUNTIF(G3233:AL3233,"UL/DS")/2+COUNTIF(G3233:AL3233,"UL/NS")/2+COUNTIF(G3233:AL3233,"UL/BL")/2+COUNTIF(G3233:AL3233,"UL/BF")/2+COUNTIF(G3233:AL3233,"PH/F")/2+COUNTIF(G3233:AL3233,"PH/L")/2</f>
        <v>0.5</v>
      </c>
      <c r="BC3233" s="255">
        <f>COUNTIF(H3233:AL3233,"NB")</f>
        <v>0</v>
      </c>
      <c r="BD3233" s="255">
        <f>COUNTIF(H3233:AL3233,"NL")</f>
        <v>0</v>
      </c>
      <c r="BE3233" s="255">
        <f>COUNTIF(H3233:AL3233,"IL")</f>
        <v>0</v>
      </c>
      <c r="BF3233" s="255">
        <f>COUNTIF(H3233:AL3233,"KT")</f>
        <v>0</v>
      </c>
      <c r="BG3233" s="255">
        <f>COUNTIF(H3233:AL3233,"L70")</f>
        <v>0</v>
      </c>
      <c r="BH3233" s="255">
        <f>COUNTIF(H3233:AL3233,"MD")</f>
        <v>0</v>
      </c>
      <c r="BI3233" s="255">
        <f>COUNTIF(H3233:AL3233,"PMD")</f>
        <v>0</v>
      </c>
      <c r="BJ3233" s="255">
        <f>COUNTIF(H3233:AL3233,"PM")</f>
        <v>0</v>
      </c>
      <c r="BK3233" s="255">
        <f>COUNTIF(H3233:AL3233,"BM")</f>
        <v>0</v>
      </c>
      <c r="BL3233" s="261">
        <f>SUMIF(H3233:AL3233,"PD",H3234:AL3234)+SUMIF(H3233:AL3233,"PN",H3234:AL3234)+SUMIF(H3233:AL3233,"P/DS",H3234:AL3234)+SUMIF(H3233:AL3233,"PN/F",H3234:AL3234)+SUMIF(H3233:AL3233,"PN/L",H3234:AL3234)+SUMIF(H3233:AL3233,"TV",H3234:AL3234)+SUMIF(H3233:AL3233,"TVD",H3234:AL3234)+SUMIF(H3233:AL3233,"PDD",H3234:AL3234)</f>
        <v>0</v>
      </c>
      <c r="BM3233" s="261">
        <f>SUMIF(H3233:AL3233,"PD",H3235:AL3235)+SUMIF(H3233:AL3233,"PN",H3235:AL3235)+SUMIF(H3233:AL3233,"P/DS",H3235:AL3235)+SUMIF(H3233:AL3233,"PN/F",H3235:AL3235)+SUMIF(H3233:AL3233,"PN/L",H3235:AL3235)+SUMIF(H3233:AL3233,"TV",H3235:AL3235)+SUMIF(H3233:AL3233,"TVD",H3235:AL3235)+SUMIF(H3233:AL3233,"PDD",H3235:AL3235)+SUMIF(H3233:AL3233,"PMD",H3235:AL3235)</f>
        <v>0</v>
      </c>
      <c r="BN3233" s="261">
        <f>SUMIF(H3233:AL3233,"PD",H3236:AL3236)+SUMIF(H3233:AL3233,"PN",H3236:AL3236)+SUMIF(H3233:AL3233,"P/DS",H3236:AL3236)+SUMIF(H3233:AL3233,"PN/F",H3236:AL3236)+SUMIF(H3233:AL3233,"PN/L",H3236:AL3236)+SUMIF(H3233:AL3233,"TV",H3236:AL3236)+SUMIF(H3233:AL3233,"TVD",H3236:AL3236)</f>
        <v>0</v>
      </c>
      <c r="BO3233" s="261">
        <f>SUMIF(H3233:AL3233,"PD",H3237:AL3237)+SUMIF(H3233:AL3233,"PN",H3237:AL3237)+SUMIF(H3233:AL3233,"P/DS",H3237:AL3237)+SUMIF(H3233:AL3233,"PN/F",H3237:AL3237)+SUMIF(H3233:AL3233,"PN/L",H3237:AL3237)+SUMIF(H3233:AL3233,"TV",H3237:AL3237)+SUMIF(H3233:AL3233,"TVD",H3237:AL3237)</f>
        <v>0</v>
      </c>
      <c r="BP3233" s="261">
        <f>SUMIF(H3233:AL3233,"PD",H3238:AL3238)+SUMIF(H3233:AL3233,"PN",H3238:AL3238)+SUMIF(H3233:AL3233,"P/DS",H3238:AL3238)+SUMIF(H3233:AL3233,"PN/F",H3238:AL3238)+SUMIF(H3233:AL3233,"PN/L",H3238:AL3238)+SUMIF(H3233:AL3233,"TV",H3238:AL3238)+SUMIF(H3233:AL3233,"TVD",H3238:AL3238)+SUMIF(H3233:AL3233,"PDD",H3238:AL3238)+SUMIF(H3233:AL3233,"PH",H3238:AL3238)+SUMIF(H3233:AL3233,"PM",H3238:AL3238)</f>
        <v>0</v>
      </c>
      <c r="BQ3233" s="261">
        <f>SUMIF(H3233:AL3233,"PD",H3239:AL3239)+SUMIF(H3233:AL3233,"PN",H3239:AL3239)+SUMIF(H3233:AL3233,"P/DS",H3239:AL3239)+SUMIF(H3233:AL3233,"PN/F",H3239:AL3239)+SUMIF(H3233:AL3233,"PN/L",H3239:AL3239)+SUMIF(H3233:AL3233,"TV",H3239:AL3239)+SUMIF(H3233:AL3233,"TVD",H3239:AL3239)+SUMIF(H3233:AL3233,"PDD",H3239:AL3239)+SUMIF(H3233:AL3233,"PH",H3239:AL3239)+SUMIF(H3233:AL3233,"PM",H3239:AL3239)</f>
        <v>0</v>
      </c>
      <c r="BR3233" s="269">
        <f>SUM(H3234:AL3234)-BL3233</f>
        <v>36</v>
      </c>
      <c r="BS3233" s="269">
        <f>SUM(H3235:AL3235)-BM3233</f>
        <v>24</v>
      </c>
      <c r="BT3233" s="269">
        <f>SUM(H3236:AL3236)-BN3233</f>
        <v>0</v>
      </c>
      <c r="BU3233" s="269">
        <f>SUM(H3237:AL3237)-BO3233</f>
        <v>0</v>
      </c>
      <c r="BV3233" s="269">
        <f>SUM(H3238:AL3238)-BP3233</f>
        <v>0</v>
      </c>
      <c r="BW3233" s="269">
        <f>SUM(H3239:AL3239)-BQ3233</f>
        <v>0</v>
      </c>
      <c r="BX3233" s="255">
        <f>SUMIF(H3233:AL3233,"PD",H3240:AL3240)+SUMIF(H3233:AL3233,"PN",H3240:AL3240)+SUMIF(H3233:AL3233,"P/DS",H3240:AL3240)+SUMIF(H3233:AL3233,"PN/F",H3240:AL3240)+SUMIF(H3233:AL3233,"PN/L",H3240:AL3240)</f>
        <v>0</v>
      </c>
      <c r="BY3233" s="255">
        <f>SUM(H3240:AL3240)-BX3233</f>
        <v>0</v>
      </c>
      <c r="BZ3233" s="255">
        <f t="shared" ref="BZ3233" si="1034">+SUM(BL3233:BW3240)</f>
        <v>60</v>
      </c>
      <c r="CA3233" s="266">
        <f>(COUNTIFS(H3233:AL3233,"PD",H3234:AL3234,"&gt;=2"))*0.5-IF(CN3233="VP",COUNTIFS($H$16:$AL$16,"SAT",H3233:AL3233,"PD",H3234:AL3234,"&gt;=2"))*0.5</f>
        <v>0</v>
      </c>
      <c r="CB3233" s="266">
        <f>(COUNTIFS(H3233:AL3233,"PN",H3235:AL3235,"&gt;=0.5",H3234:AL3234,"&gt;=1.5"))*0.5+COUNTIFS(H3233:AL3233,"PDD",H3235:AL3235,"&gt;=0.5",H3234:AL3234,"&gt;=1.5")*0.5</f>
        <v>0</v>
      </c>
      <c r="CC3233" s="273">
        <f>(COUNTIFS(H3233:AL3233,"TV",H3235:AL3235,"&gt;=10"))*0.5+(COUNTIFS(H3233:AL3233,"PMD",H3235:AL3235,"&gt;=2"))*0.5</f>
        <v>0</v>
      </c>
      <c r="CD3233" s="266">
        <f>(COUNTIFS(H3233:AL3233,"TVD",H3237:AL3237,"&gt;=6.5",H3235:AL3235,"&gt;=3.5"))*0.5</f>
        <v>0</v>
      </c>
      <c r="CE3233" s="266">
        <f>(COUNTIFS(H3233:AL3233,"PD",H3238:AL3238,"&gt;=10"))*0.5</f>
        <v>0</v>
      </c>
      <c r="CF3233" s="266">
        <f>(COUNTIFS(H3233:AL3233,"PDD",H3238:AL3238,"&gt;=3.5",H3239:AL3239,"&gt;=6.5")+COUNTIFS(H3233:AL3233,"PH",H3239:AL3239,"&gt;=0.5",H3238:AL3238,"&gt;=1.5")+COUNTIFS(H3233:AL3233,"PM",H3239:AL3239,"&gt;=0.5",H3238:AL3238,"&gt;=1.5"))*0.5</f>
        <v>0</v>
      </c>
      <c r="CG3233" s="266">
        <f>(COUNTIFS(H3233:AL3233,"DS",H3234:AL3234,"&gt;=2")+COUNTIFS(H3233:AL3233,"AL/DS",H3234:AL3234,"&gt;=2"))*0.5-IF(CN3233="VP",COUNTIFS($H$16:$AL$16,"SAT",H3233:AL3233,"DS",H3234:AL3234,"&gt;=2"))*0.5</f>
        <v>5</v>
      </c>
      <c r="CH3233" s="266">
        <f>(COUNTIFS(H3233:AL3233,"NS",H3235:AL3235,"&gt;=0.5",H3234:AL3234,"&gt;=1.5")+COUNTIFS(H3233:AL3233,"AL/NS",H3235:AL3235,"&gt;=0.5",H3234:AL3234,"&gt;=1.5")+COUNTIFS(H3233:AL3233,"NHD",H3235:AL3235,"&gt;=4.5",H3238:AL3238,"&gt;=2",H3234:AL3234,"&gt;=1.5"))*0.5</f>
        <v>3</v>
      </c>
      <c r="CI3233" s="266">
        <f>(COUNTIF(H3235:AL3235,"&gt;=10")+COUNTIFS(H3233:AL3233,"MD",H3235:AL3235,"&gt;=2")-COUNTIFS(H3233:AL3233,"TV",H3235:AL3235,"&gt;=10"))*0.5</f>
        <v>1</v>
      </c>
      <c r="CJ3233" s="266">
        <f>(COUNTIFS(H3233:AL3233,"D",H3237:AL3237,"&gt;=6.5",H3235:AL3235,"&gt;=3.5"))*0.5</f>
        <v>0</v>
      </c>
      <c r="CK3233" s="266">
        <f>(COUNTIF(H3238:AL3238,"&gt;=10")-COUNTIFS(H3233:AL3233,"PD",H3238:AL3238,"&gt;=10"))*0.5</f>
        <v>0</v>
      </c>
      <c r="CL3233" s="265">
        <f>(COUNTIFS(H3233:AL3233,"NHD",H3238:AL3238,"&gt;=3.5",H3239:AL3239,"&gt;=6.5")+COUNTIFS(H3233:AL3233,"BH",H3238:AL3238,"&gt;=1.5",H3239:AL3239,"&gt;=0.5")+COUNTIFS(H3233:AL3233,"BM",H3238:AL3238,"&gt;=1.5",H3239:AL3239,"&gt;=0.5")+COUNTIFS(H3233:AL3233,"D",H3238:AL3238,"&gt;=1.5",H3239:AL3239,"&gt;=0.5"))*0.5</f>
        <v>0</v>
      </c>
      <c r="CM3233" s="272"/>
      <c r="CN3233" s="264" t="s">
        <v>723</v>
      </c>
      <c r="CO3233" s="177">
        <f t="shared" ref="CO3233" si="1035">+AM3233+AN3233+AO3233+AP3233+AQ3233+AR3233+AS3233+AU3233+BG3233</f>
        <v>26</v>
      </c>
      <c r="CP3233" s="225">
        <f>+SUM(I3234:I3239)-I3240</f>
        <v>10.5</v>
      </c>
      <c r="CQ3233" s="225">
        <f>+SUM(J3234:J3239)-J3240</f>
        <v>2.5</v>
      </c>
      <c r="CR3233" s="225">
        <f>+SUM(K3234:K3239)-K3240</f>
        <v>2.5</v>
      </c>
      <c r="CS3233" s="178"/>
      <c r="CT3233" s="178"/>
      <c r="CU3233" s="178"/>
      <c r="CV3233" s="178"/>
      <c r="CW3233" s="178"/>
      <c r="CX3233" s="178"/>
      <c r="CY3233" s="178"/>
      <c r="CZ3233" s="178"/>
      <c r="DA3233" s="178"/>
    </row>
    <row r="3234" spans="1:105" s="120" customFormat="1" ht="15" customHeight="1">
      <c r="A3234" s="228"/>
      <c r="B3234" s="346"/>
      <c r="C3234" s="349"/>
      <c r="D3234" s="237"/>
      <c r="E3234" s="237"/>
      <c r="F3234" s="242" t="s">
        <v>82</v>
      </c>
      <c r="G3234" s="121">
        <v>1.5</v>
      </c>
      <c r="H3234" s="83"/>
      <c r="I3234" s="83"/>
      <c r="J3234" s="83">
        <v>2.5</v>
      </c>
      <c r="K3234" s="83">
        <v>2.5</v>
      </c>
      <c r="L3234" s="83">
        <v>2.5</v>
      </c>
      <c r="M3234" s="83">
        <v>2.5</v>
      </c>
      <c r="N3234" s="83">
        <v>2.5</v>
      </c>
      <c r="O3234" s="83"/>
      <c r="P3234" s="83">
        <v>2.5</v>
      </c>
      <c r="Q3234" s="83">
        <v>2.5</v>
      </c>
      <c r="R3234" s="83">
        <v>0</v>
      </c>
      <c r="S3234" s="83">
        <v>2.5</v>
      </c>
      <c r="T3234" s="83">
        <v>2.5</v>
      </c>
      <c r="U3234" s="83">
        <v>2.5</v>
      </c>
      <c r="V3234" s="83"/>
      <c r="W3234" s="83">
        <v>2</v>
      </c>
      <c r="X3234" s="83"/>
      <c r="Y3234" s="83">
        <v>1.5</v>
      </c>
      <c r="Z3234" s="83"/>
      <c r="AA3234" s="83">
        <v>2</v>
      </c>
      <c r="AB3234" s="83"/>
      <c r="AC3234" s="79"/>
      <c r="AD3234" s="79">
        <v>1.5</v>
      </c>
      <c r="AE3234" s="79"/>
      <c r="AF3234" s="79">
        <v>2</v>
      </c>
      <c r="AG3234" s="79"/>
      <c r="AH3234" s="79">
        <v>2</v>
      </c>
      <c r="AI3234" s="79"/>
      <c r="AJ3234" s="79"/>
      <c r="AK3234" s="79"/>
      <c r="AL3234" s="79"/>
      <c r="AM3234" s="240"/>
      <c r="AN3234" s="240"/>
      <c r="AO3234" s="240"/>
      <c r="AP3234" s="240"/>
      <c r="AQ3234" s="240"/>
      <c r="AR3234" s="240"/>
      <c r="AS3234" s="240"/>
      <c r="AT3234" s="256"/>
      <c r="AU3234" s="256"/>
      <c r="AV3234" s="259"/>
      <c r="AW3234" s="259"/>
      <c r="AX3234" s="256"/>
      <c r="AY3234" s="256"/>
      <c r="AZ3234" s="256"/>
      <c r="BA3234" s="256"/>
      <c r="BB3234" s="256"/>
      <c r="BC3234" s="256"/>
      <c r="BD3234" s="256"/>
      <c r="BE3234" s="256"/>
      <c r="BF3234" s="256"/>
      <c r="BG3234" s="256"/>
      <c r="BH3234" s="256"/>
      <c r="BI3234" s="256"/>
      <c r="BJ3234" s="256"/>
      <c r="BK3234" s="256"/>
      <c r="BL3234" s="262"/>
      <c r="BM3234" s="262"/>
      <c r="BN3234" s="262"/>
      <c r="BO3234" s="262"/>
      <c r="BP3234" s="262"/>
      <c r="BQ3234" s="262"/>
      <c r="BR3234" s="270"/>
      <c r="BS3234" s="270"/>
      <c r="BT3234" s="270"/>
      <c r="BU3234" s="270"/>
      <c r="BV3234" s="270"/>
      <c r="BW3234" s="270"/>
      <c r="BX3234" s="256"/>
      <c r="BY3234" s="256"/>
      <c r="BZ3234" s="256"/>
      <c r="CA3234" s="267"/>
      <c r="CB3234" s="267"/>
      <c r="CC3234" s="274"/>
      <c r="CD3234" s="267"/>
      <c r="CE3234" s="267"/>
      <c r="CF3234" s="267"/>
      <c r="CG3234" s="267"/>
      <c r="CH3234" s="267"/>
      <c r="CI3234" s="267"/>
      <c r="CJ3234" s="267"/>
      <c r="CK3234" s="267"/>
      <c r="CL3234" s="265"/>
      <c r="CM3234" s="272"/>
      <c r="CN3234" s="264"/>
      <c r="CO3234" s="177"/>
      <c r="CP3234" s="226"/>
      <c r="CQ3234" s="226"/>
      <c r="CR3234" s="226"/>
      <c r="CS3234" s="178"/>
      <c r="CT3234" s="178"/>
      <c r="CU3234" s="178"/>
      <c r="CV3234" s="178"/>
      <c r="CW3234" s="178"/>
      <c r="CX3234" s="178"/>
      <c r="CY3234" s="178"/>
      <c r="CZ3234" s="178"/>
      <c r="DA3234" s="178"/>
    </row>
    <row r="3235" spans="1:105" s="120" customFormat="1" ht="15" customHeight="1">
      <c r="A3235" s="228"/>
      <c r="B3235" s="346"/>
      <c r="C3235" s="349"/>
      <c r="D3235" s="237"/>
      <c r="E3235" s="237"/>
      <c r="F3235" s="243"/>
      <c r="G3235" s="122">
        <v>2</v>
      </c>
      <c r="H3235" s="84"/>
      <c r="I3235" s="84">
        <v>10.5</v>
      </c>
      <c r="J3235" s="84"/>
      <c r="K3235" s="84"/>
      <c r="L3235" s="84"/>
      <c r="M3235" s="84"/>
      <c r="N3235" s="84"/>
      <c r="O3235" s="84">
        <v>10.5</v>
      </c>
      <c r="P3235" s="84"/>
      <c r="Q3235" s="84"/>
      <c r="R3235" s="84"/>
      <c r="S3235" s="84"/>
      <c r="T3235" s="84"/>
      <c r="U3235" s="84"/>
      <c r="V3235" s="84"/>
      <c r="W3235" s="84">
        <v>0.5</v>
      </c>
      <c r="X3235" s="84"/>
      <c r="Y3235" s="84">
        <v>0.5</v>
      </c>
      <c r="Z3235" s="84"/>
      <c r="AA3235" s="84">
        <v>0.5</v>
      </c>
      <c r="AB3235" s="84"/>
      <c r="AC3235" s="80"/>
      <c r="AD3235" s="80">
        <v>0.5</v>
      </c>
      <c r="AE3235" s="80"/>
      <c r="AF3235" s="80">
        <v>0.5</v>
      </c>
      <c r="AG3235" s="80"/>
      <c r="AH3235" s="80">
        <v>0.5</v>
      </c>
      <c r="AI3235" s="80"/>
      <c r="AJ3235" s="80"/>
      <c r="AK3235" s="80"/>
      <c r="AL3235" s="80"/>
      <c r="AM3235" s="240"/>
      <c r="AN3235" s="240"/>
      <c r="AO3235" s="240"/>
      <c r="AP3235" s="240"/>
      <c r="AQ3235" s="240"/>
      <c r="AR3235" s="240"/>
      <c r="AS3235" s="240"/>
      <c r="AT3235" s="256"/>
      <c r="AU3235" s="256"/>
      <c r="AV3235" s="259"/>
      <c r="AW3235" s="259"/>
      <c r="AX3235" s="256"/>
      <c r="AY3235" s="256"/>
      <c r="AZ3235" s="256"/>
      <c r="BA3235" s="256"/>
      <c r="BB3235" s="256"/>
      <c r="BC3235" s="256"/>
      <c r="BD3235" s="256"/>
      <c r="BE3235" s="256"/>
      <c r="BF3235" s="256"/>
      <c r="BG3235" s="256"/>
      <c r="BH3235" s="256"/>
      <c r="BI3235" s="256"/>
      <c r="BJ3235" s="256"/>
      <c r="BK3235" s="256"/>
      <c r="BL3235" s="262"/>
      <c r="BM3235" s="262"/>
      <c r="BN3235" s="262"/>
      <c r="BO3235" s="262"/>
      <c r="BP3235" s="262"/>
      <c r="BQ3235" s="262"/>
      <c r="BR3235" s="270"/>
      <c r="BS3235" s="270"/>
      <c r="BT3235" s="270"/>
      <c r="BU3235" s="270"/>
      <c r="BV3235" s="270"/>
      <c r="BW3235" s="270"/>
      <c r="BX3235" s="256"/>
      <c r="BY3235" s="256"/>
      <c r="BZ3235" s="256"/>
      <c r="CA3235" s="267"/>
      <c r="CB3235" s="267"/>
      <c r="CC3235" s="274"/>
      <c r="CD3235" s="267"/>
      <c r="CE3235" s="267"/>
      <c r="CF3235" s="267"/>
      <c r="CG3235" s="267"/>
      <c r="CH3235" s="267"/>
      <c r="CI3235" s="267"/>
      <c r="CJ3235" s="267"/>
      <c r="CK3235" s="267"/>
      <c r="CL3235" s="265"/>
      <c r="CM3235" s="272"/>
      <c r="CN3235" s="264"/>
      <c r="CO3235" s="177"/>
      <c r="CP3235" s="226"/>
      <c r="CQ3235" s="226"/>
      <c r="CR3235" s="226"/>
      <c r="CS3235" s="178"/>
      <c r="CT3235" s="178"/>
      <c r="CU3235" s="178"/>
      <c r="CV3235" s="178"/>
      <c r="CW3235" s="178"/>
      <c r="CX3235" s="178"/>
      <c r="CY3235" s="178"/>
      <c r="CZ3235" s="178"/>
      <c r="DA3235" s="178"/>
    </row>
    <row r="3236" spans="1:105" s="120" customFormat="1" ht="15" customHeight="1">
      <c r="A3236" s="228"/>
      <c r="B3236" s="346"/>
      <c r="C3236" s="349"/>
      <c r="D3236" s="237"/>
      <c r="E3236" s="237"/>
      <c r="F3236" s="243"/>
      <c r="G3236" s="122">
        <v>2.1</v>
      </c>
      <c r="H3236" s="84"/>
      <c r="I3236" s="84"/>
      <c r="J3236" s="84"/>
      <c r="K3236" s="84"/>
      <c r="L3236" s="84"/>
      <c r="M3236" s="84"/>
      <c r="N3236" s="84"/>
      <c r="O3236" s="84"/>
      <c r="P3236" s="84"/>
      <c r="Q3236" s="84"/>
      <c r="R3236" s="84"/>
      <c r="S3236" s="84"/>
      <c r="T3236" s="84"/>
      <c r="U3236" s="84"/>
      <c r="V3236" s="84"/>
      <c r="W3236" s="84"/>
      <c r="X3236" s="84"/>
      <c r="Y3236" s="84"/>
      <c r="Z3236" s="84"/>
      <c r="AA3236" s="84"/>
      <c r="AB3236" s="84"/>
      <c r="AC3236" s="80"/>
      <c r="AD3236" s="80"/>
      <c r="AE3236" s="80"/>
      <c r="AF3236" s="80"/>
      <c r="AG3236" s="80"/>
      <c r="AH3236" s="80"/>
      <c r="AI3236" s="80"/>
      <c r="AJ3236" s="80"/>
      <c r="AK3236" s="80"/>
      <c r="AL3236" s="80"/>
      <c r="AM3236" s="240"/>
      <c r="AN3236" s="240"/>
      <c r="AO3236" s="240"/>
      <c r="AP3236" s="240"/>
      <c r="AQ3236" s="240"/>
      <c r="AR3236" s="240"/>
      <c r="AS3236" s="240"/>
      <c r="AT3236" s="256"/>
      <c r="AU3236" s="256"/>
      <c r="AV3236" s="259"/>
      <c r="AW3236" s="259"/>
      <c r="AX3236" s="256"/>
      <c r="AY3236" s="256"/>
      <c r="AZ3236" s="256"/>
      <c r="BA3236" s="256"/>
      <c r="BB3236" s="256"/>
      <c r="BC3236" s="256"/>
      <c r="BD3236" s="256"/>
      <c r="BE3236" s="256"/>
      <c r="BF3236" s="256"/>
      <c r="BG3236" s="256"/>
      <c r="BH3236" s="256"/>
      <c r="BI3236" s="256"/>
      <c r="BJ3236" s="256"/>
      <c r="BK3236" s="256"/>
      <c r="BL3236" s="262"/>
      <c r="BM3236" s="262"/>
      <c r="BN3236" s="262"/>
      <c r="BO3236" s="262"/>
      <c r="BP3236" s="262"/>
      <c r="BQ3236" s="262"/>
      <c r="BR3236" s="270"/>
      <c r="BS3236" s="270"/>
      <c r="BT3236" s="270"/>
      <c r="BU3236" s="270"/>
      <c r="BV3236" s="270"/>
      <c r="BW3236" s="270"/>
      <c r="BX3236" s="256"/>
      <c r="BY3236" s="256"/>
      <c r="BZ3236" s="256"/>
      <c r="CA3236" s="267"/>
      <c r="CB3236" s="267"/>
      <c r="CC3236" s="274"/>
      <c r="CD3236" s="267"/>
      <c r="CE3236" s="267"/>
      <c r="CF3236" s="267"/>
      <c r="CG3236" s="267"/>
      <c r="CH3236" s="267"/>
      <c r="CI3236" s="267"/>
      <c r="CJ3236" s="267"/>
      <c r="CK3236" s="267"/>
      <c r="CL3236" s="265"/>
      <c r="CM3236" s="272"/>
      <c r="CN3236" s="264"/>
      <c r="CO3236" s="177"/>
      <c r="CP3236" s="226"/>
      <c r="CQ3236" s="226"/>
      <c r="CR3236" s="226"/>
      <c r="CS3236" s="178"/>
      <c r="CT3236" s="178"/>
      <c r="CU3236" s="178"/>
      <c r="CV3236" s="178"/>
      <c r="CW3236" s="178"/>
      <c r="CX3236" s="178"/>
      <c r="CY3236" s="178"/>
      <c r="CZ3236" s="178"/>
      <c r="DA3236" s="178"/>
    </row>
    <row r="3237" spans="1:105" s="120" customFormat="1" ht="15" customHeight="1">
      <c r="A3237" s="228"/>
      <c r="B3237" s="346"/>
      <c r="C3237" s="349"/>
      <c r="D3237" s="237"/>
      <c r="E3237" s="237"/>
      <c r="F3237" s="243"/>
      <c r="G3237" s="122">
        <v>2.7</v>
      </c>
      <c r="H3237" s="84"/>
      <c r="I3237" s="84"/>
      <c r="J3237" s="84"/>
      <c r="K3237" s="84"/>
      <c r="L3237" s="84"/>
      <c r="M3237" s="84"/>
      <c r="N3237" s="84"/>
      <c r="O3237" s="84"/>
      <c r="P3237" s="84"/>
      <c r="Q3237" s="84"/>
      <c r="R3237" s="84"/>
      <c r="S3237" s="84"/>
      <c r="T3237" s="84"/>
      <c r="U3237" s="84"/>
      <c r="V3237" s="84"/>
      <c r="W3237" s="84"/>
      <c r="X3237" s="84"/>
      <c r="Y3237" s="84"/>
      <c r="Z3237" s="84"/>
      <c r="AA3237" s="84"/>
      <c r="AB3237" s="84"/>
      <c r="AC3237" s="80"/>
      <c r="AD3237" s="80"/>
      <c r="AE3237" s="80"/>
      <c r="AF3237" s="80"/>
      <c r="AG3237" s="80"/>
      <c r="AH3237" s="80"/>
      <c r="AI3237" s="80"/>
      <c r="AJ3237" s="80"/>
      <c r="AK3237" s="80"/>
      <c r="AL3237" s="80"/>
      <c r="AM3237" s="240"/>
      <c r="AN3237" s="240"/>
      <c r="AO3237" s="240"/>
      <c r="AP3237" s="240"/>
      <c r="AQ3237" s="240"/>
      <c r="AR3237" s="240"/>
      <c r="AS3237" s="240"/>
      <c r="AT3237" s="256"/>
      <c r="AU3237" s="256"/>
      <c r="AV3237" s="259"/>
      <c r="AW3237" s="259"/>
      <c r="AX3237" s="256"/>
      <c r="AY3237" s="256"/>
      <c r="AZ3237" s="256"/>
      <c r="BA3237" s="256"/>
      <c r="BB3237" s="256"/>
      <c r="BC3237" s="256"/>
      <c r="BD3237" s="256"/>
      <c r="BE3237" s="256"/>
      <c r="BF3237" s="256"/>
      <c r="BG3237" s="256"/>
      <c r="BH3237" s="256"/>
      <c r="BI3237" s="256"/>
      <c r="BJ3237" s="256"/>
      <c r="BK3237" s="256"/>
      <c r="BL3237" s="262"/>
      <c r="BM3237" s="262"/>
      <c r="BN3237" s="262"/>
      <c r="BO3237" s="262"/>
      <c r="BP3237" s="262"/>
      <c r="BQ3237" s="262"/>
      <c r="BR3237" s="270"/>
      <c r="BS3237" s="270"/>
      <c r="BT3237" s="270"/>
      <c r="BU3237" s="270"/>
      <c r="BV3237" s="270"/>
      <c r="BW3237" s="270"/>
      <c r="BX3237" s="256"/>
      <c r="BY3237" s="256"/>
      <c r="BZ3237" s="256"/>
      <c r="CA3237" s="267"/>
      <c r="CB3237" s="267"/>
      <c r="CC3237" s="274"/>
      <c r="CD3237" s="267"/>
      <c r="CE3237" s="267"/>
      <c r="CF3237" s="267"/>
      <c r="CG3237" s="267"/>
      <c r="CH3237" s="267"/>
      <c r="CI3237" s="267"/>
      <c r="CJ3237" s="267"/>
      <c r="CK3237" s="267"/>
      <c r="CL3237" s="265"/>
      <c r="CM3237" s="272"/>
      <c r="CN3237" s="264"/>
      <c r="CO3237" s="177"/>
      <c r="CP3237" s="226"/>
      <c r="CQ3237" s="226"/>
      <c r="CR3237" s="226"/>
      <c r="CS3237" s="178"/>
      <c r="CT3237" s="178"/>
      <c r="CU3237" s="178"/>
      <c r="CV3237" s="178"/>
      <c r="CW3237" s="178"/>
      <c r="CX3237" s="178"/>
      <c r="CY3237" s="178"/>
      <c r="CZ3237" s="178"/>
      <c r="DA3237" s="178"/>
    </row>
    <row r="3238" spans="1:105" s="120" customFormat="1" ht="15" customHeight="1">
      <c r="A3238" s="228"/>
      <c r="B3238" s="346"/>
      <c r="C3238" s="349"/>
      <c r="D3238" s="237"/>
      <c r="E3238" s="237"/>
      <c r="F3238" s="243"/>
      <c r="G3238" s="122">
        <v>3</v>
      </c>
      <c r="H3238" s="84"/>
      <c r="I3238" s="84"/>
      <c r="J3238" s="84"/>
      <c r="K3238" s="84"/>
      <c r="L3238" s="84"/>
      <c r="M3238" s="84"/>
      <c r="N3238" s="84"/>
      <c r="O3238" s="84"/>
      <c r="P3238" s="84"/>
      <c r="Q3238" s="84"/>
      <c r="R3238" s="84"/>
      <c r="S3238" s="84"/>
      <c r="T3238" s="84"/>
      <c r="U3238" s="84"/>
      <c r="V3238" s="84"/>
      <c r="W3238" s="84"/>
      <c r="X3238" s="84"/>
      <c r="Y3238" s="84"/>
      <c r="Z3238" s="84"/>
      <c r="AA3238" s="84"/>
      <c r="AB3238" s="84"/>
      <c r="AC3238" s="80"/>
      <c r="AD3238" s="80"/>
      <c r="AE3238" s="80"/>
      <c r="AF3238" s="80"/>
      <c r="AG3238" s="80"/>
      <c r="AH3238" s="80"/>
      <c r="AI3238" s="80"/>
      <c r="AJ3238" s="80"/>
      <c r="AK3238" s="80"/>
      <c r="AL3238" s="80"/>
      <c r="AM3238" s="240"/>
      <c r="AN3238" s="240"/>
      <c r="AO3238" s="240"/>
      <c r="AP3238" s="240"/>
      <c r="AQ3238" s="240"/>
      <c r="AR3238" s="240"/>
      <c r="AS3238" s="240"/>
      <c r="AT3238" s="256"/>
      <c r="AU3238" s="256"/>
      <c r="AV3238" s="259"/>
      <c r="AW3238" s="259"/>
      <c r="AX3238" s="256"/>
      <c r="AY3238" s="256"/>
      <c r="AZ3238" s="256"/>
      <c r="BA3238" s="256"/>
      <c r="BB3238" s="256"/>
      <c r="BC3238" s="256"/>
      <c r="BD3238" s="256"/>
      <c r="BE3238" s="256"/>
      <c r="BF3238" s="256"/>
      <c r="BG3238" s="256"/>
      <c r="BH3238" s="256"/>
      <c r="BI3238" s="256"/>
      <c r="BJ3238" s="256"/>
      <c r="BK3238" s="256"/>
      <c r="BL3238" s="262"/>
      <c r="BM3238" s="262"/>
      <c r="BN3238" s="262"/>
      <c r="BO3238" s="262"/>
      <c r="BP3238" s="262"/>
      <c r="BQ3238" s="262"/>
      <c r="BR3238" s="270"/>
      <c r="BS3238" s="270"/>
      <c r="BT3238" s="270"/>
      <c r="BU3238" s="270"/>
      <c r="BV3238" s="270"/>
      <c r="BW3238" s="270"/>
      <c r="BX3238" s="256"/>
      <c r="BY3238" s="256"/>
      <c r="BZ3238" s="256"/>
      <c r="CA3238" s="267"/>
      <c r="CB3238" s="267"/>
      <c r="CC3238" s="274"/>
      <c r="CD3238" s="267"/>
      <c r="CE3238" s="267"/>
      <c r="CF3238" s="267"/>
      <c r="CG3238" s="267"/>
      <c r="CH3238" s="267"/>
      <c r="CI3238" s="267"/>
      <c r="CJ3238" s="267"/>
      <c r="CK3238" s="267"/>
      <c r="CL3238" s="265"/>
      <c r="CM3238" s="272"/>
      <c r="CN3238" s="264"/>
      <c r="CO3238" s="177"/>
      <c r="CP3238" s="226"/>
      <c r="CQ3238" s="226"/>
      <c r="CR3238" s="226"/>
      <c r="CS3238" s="178"/>
      <c r="CT3238" s="178"/>
      <c r="CU3238" s="178"/>
      <c r="CV3238" s="178"/>
      <c r="CW3238" s="178"/>
      <c r="CX3238" s="178"/>
      <c r="CY3238" s="178"/>
      <c r="CZ3238" s="178"/>
      <c r="DA3238" s="178"/>
    </row>
    <row r="3239" spans="1:105" s="120" customFormat="1" ht="15" customHeight="1">
      <c r="A3239" s="228"/>
      <c r="B3239" s="346"/>
      <c r="C3239" s="349"/>
      <c r="D3239" s="237"/>
      <c r="E3239" s="237"/>
      <c r="F3239" s="244"/>
      <c r="G3239" s="123">
        <v>3.9</v>
      </c>
      <c r="H3239" s="85"/>
      <c r="I3239" s="85"/>
      <c r="J3239" s="85"/>
      <c r="K3239" s="85"/>
      <c r="L3239" s="85"/>
      <c r="M3239" s="85"/>
      <c r="N3239" s="85"/>
      <c r="O3239" s="85"/>
      <c r="P3239" s="85"/>
      <c r="Q3239" s="85"/>
      <c r="R3239" s="85"/>
      <c r="S3239" s="85"/>
      <c r="T3239" s="85"/>
      <c r="U3239" s="85"/>
      <c r="V3239" s="85"/>
      <c r="W3239" s="85"/>
      <c r="X3239" s="85"/>
      <c r="Y3239" s="85"/>
      <c r="Z3239" s="85"/>
      <c r="AA3239" s="85"/>
      <c r="AB3239" s="85"/>
      <c r="AC3239" s="81"/>
      <c r="AD3239" s="81"/>
      <c r="AE3239" s="81"/>
      <c r="AF3239" s="81"/>
      <c r="AG3239" s="81"/>
      <c r="AH3239" s="81"/>
      <c r="AI3239" s="81"/>
      <c r="AJ3239" s="81"/>
      <c r="AK3239" s="81"/>
      <c r="AL3239" s="81"/>
      <c r="AM3239" s="240"/>
      <c r="AN3239" s="240"/>
      <c r="AO3239" s="240"/>
      <c r="AP3239" s="240"/>
      <c r="AQ3239" s="240"/>
      <c r="AR3239" s="240"/>
      <c r="AS3239" s="240"/>
      <c r="AT3239" s="256"/>
      <c r="AU3239" s="256"/>
      <c r="AV3239" s="259"/>
      <c r="AW3239" s="259"/>
      <c r="AX3239" s="256"/>
      <c r="AY3239" s="256"/>
      <c r="AZ3239" s="256"/>
      <c r="BA3239" s="256"/>
      <c r="BB3239" s="256"/>
      <c r="BC3239" s="256"/>
      <c r="BD3239" s="256"/>
      <c r="BE3239" s="256"/>
      <c r="BF3239" s="256"/>
      <c r="BG3239" s="256"/>
      <c r="BH3239" s="256"/>
      <c r="BI3239" s="256"/>
      <c r="BJ3239" s="256"/>
      <c r="BK3239" s="256"/>
      <c r="BL3239" s="262"/>
      <c r="BM3239" s="262"/>
      <c r="BN3239" s="262"/>
      <c r="BO3239" s="262"/>
      <c r="BP3239" s="262"/>
      <c r="BQ3239" s="262"/>
      <c r="BR3239" s="270"/>
      <c r="BS3239" s="270"/>
      <c r="BT3239" s="270"/>
      <c r="BU3239" s="270"/>
      <c r="BV3239" s="270"/>
      <c r="BW3239" s="270"/>
      <c r="BX3239" s="256"/>
      <c r="BY3239" s="256"/>
      <c r="BZ3239" s="256"/>
      <c r="CA3239" s="267"/>
      <c r="CB3239" s="267"/>
      <c r="CC3239" s="274"/>
      <c r="CD3239" s="267"/>
      <c r="CE3239" s="267"/>
      <c r="CF3239" s="267"/>
      <c r="CG3239" s="267"/>
      <c r="CH3239" s="267"/>
      <c r="CI3239" s="267"/>
      <c r="CJ3239" s="267"/>
      <c r="CK3239" s="267"/>
      <c r="CL3239" s="265"/>
      <c r="CM3239" s="272"/>
      <c r="CN3239" s="264"/>
      <c r="CO3239" s="177"/>
      <c r="CP3239" s="226"/>
      <c r="CQ3239" s="226"/>
      <c r="CR3239" s="226"/>
      <c r="CS3239" s="178"/>
      <c r="CT3239" s="178"/>
      <c r="CU3239" s="178"/>
      <c r="CV3239" s="178"/>
      <c r="CW3239" s="178"/>
      <c r="CX3239" s="178"/>
      <c r="CY3239" s="178"/>
      <c r="CZ3239" s="178"/>
      <c r="DA3239" s="178"/>
    </row>
    <row r="3240" spans="1:105" s="120" customFormat="1" ht="15" customHeight="1">
      <c r="A3240" s="229"/>
      <c r="B3240" s="347"/>
      <c r="C3240" s="350"/>
      <c r="D3240" s="238"/>
      <c r="E3240" s="238"/>
      <c r="F3240" s="245" t="s">
        <v>83</v>
      </c>
      <c r="G3240" s="246"/>
      <c r="H3240" s="82"/>
      <c r="I3240" s="82"/>
      <c r="J3240" s="82"/>
      <c r="K3240" s="82"/>
      <c r="L3240" s="82"/>
      <c r="M3240" s="82"/>
      <c r="N3240" s="82"/>
      <c r="O3240" s="82"/>
      <c r="P3240" s="82"/>
      <c r="Q3240" s="82"/>
      <c r="R3240" s="82"/>
      <c r="S3240" s="82"/>
      <c r="T3240" s="82"/>
      <c r="U3240" s="82"/>
      <c r="V3240" s="82"/>
      <c r="W3240" s="82"/>
      <c r="X3240" s="82"/>
      <c r="Y3240" s="82"/>
      <c r="Z3240" s="82"/>
      <c r="AA3240" s="82"/>
      <c r="AB3240" s="82"/>
      <c r="AC3240" s="35"/>
      <c r="AD3240" s="35"/>
      <c r="AE3240" s="35"/>
      <c r="AF3240" s="35"/>
      <c r="AG3240" s="35"/>
      <c r="AH3240" s="35"/>
      <c r="AI3240" s="35"/>
      <c r="AJ3240" s="35"/>
      <c r="AK3240" s="35"/>
      <c r="AL3240" s="35"/>
      <c r="AM3240" s="241"/>
      <c r="AN3240" s="241"/>
      <c r="AO3240" s="241"/>
      <c r="AP3240" s="241"/>
      <c r="AQ3240" s="241"/>
      <c r="AR3240" s="241"/>
      <c r="AS3240" s="241"/>
      <c r="AT3240" s="257"/>
      <c r="AU3240" s="257"/>
      <c r="AV3240" s="260"/>
      <c r="AW3240" s="260"/>
      <c r="AX3240" s="257"/>
      <c r="AY3240" s="257"/>
      <c r="AZ3240" s="257"/>
      <c r="BA3240" s="257"/>
      <c r="BB3240" s="257"/>
      <c r="BC3240" s="257"/>
      <c r="BD3240" s="257"/>
      <c r="BE3240" s="257"/>
      <c r="BF3240" s="257"/>
      <c r="BG3240" s="257"/>
      <c r="BH3240" s="257"/>
      <c r="BI3240" s="257"/>
      <c r="BJ3240" s="257"/>
      <c r="BK3240" s="257"/>
      <c r="BL3240" s="263"/>
      <c r="BM3240" s="263"/>
      <c r="BN3240" s="263"/>
      <c r="BO3240" s="263"/>
      <c r="BP3240" s="263"/>
      <c r="BQ3240" s="263"/>
      <c r="BR3240" s="271"/>
      <c r="BS3240" s="271"/>
      <c r="BT3240" s="271"/>
      <c r="BU3240" s="271"/>
      <c r="BV3240" s="271"/>
      <c r="BW3240" s="271"/>
      <c r="BX3240" s="257"/>
      <c r="BY3240" s="257"/>
      <c r="BZ3240" s="257"/>
      <c r="CA3240" s="268"/>
      <c r="CB3240" s="268"/>
      <c r="CC3240" s="275"/>
      <c r="CD3240" s="268"/>
      <c r="CE3240" s="268"/>
      <c r="CF3240" s="268"/>
      <c r="CG3240" s="268"/>
      <c r="CH3240" s="268"/>
      <c r="CI3240" s="268"/>
      <c r="CJ3240" s="268"/>
      <c r="CK3240" s="268"/>
      <c r="CL3240" s="265"/>
      <c r="CM3240" s="272"/>
      <c r="CN3240" s="264"/>
      <c r="CO3240" s="177"/>
      <c r="CP3240" s="226"/>
      <c r="CQ3240" s="226"/>
      <c r="CR3240" s="226"/>
      <c r="CS3240" s="178"/>
      <c r="CT3240" s="178"/>
      <c r="CU3240" s="178"/>
      <c r="CV3240" s="178"/>
      <c r="CW3240" s="178"/>
      <c r="CX3240" s="178"/>
      <c r="CY3240" s="178"/>
      <c r="CZ3240" s="178"/>
      <c r="DA3240" s="178"/>
    </row>
    <row r="3241" spans="1:105" s="120" customFormat="1" ht="15" customHeight="1">
      <c r="A3241" s="227">
        <f t="shared" si="1021"/>
        <v>401</v>
      </c>
      <c r="B3241" s="345" t="s">
        <v>700</v>
      </c>
      <c r="C3241" s="348" t="s">
        <v>704</v>
      </c>
      <c r="D3241" s="236">
        <v>44167</v>
      </c>
      <c r="E3241" s="236" t="s">
        <v>353</v>
      </c>
      <c r="F3241" s="253" t="s">
        <v>80</v>
      </c>
      <c r="G3241" s="254"/>
      <c r="H3241" s="82" t="s">
        <v>69</v>
      </c>
      <c r="I3241" s="82"/>
      <c r="J3241" s="82" t="s">
        <v>60</v>
      </c>
      <c r="K3241" s="82" t="s">
        <v>60</v>
      </c>
      <c r="L3241" s="82" t="s">
        <v>60</v>
      </c>
      <c r="M3241" s="82" t="s">
        <v>60</v>
      </c>
      <c r="N3241" s="82" t="s">
        <v>60</v>
      </c>
      <c r="O3241" s="82"/>
      <c r="P3241" s="82" t="s">
        <v>60</v>
      </c>
      <c r="Q3241" s="82" t="s">
        <v>60</v>
      </c>
      <c r="R3241" s="82" t="s">
        <v>60</v>
      </c>
      <c r="S3241" s="82" t="s">
        <v>60</v>
      </c>
      <c r="T3241" s="82" t="s">
        <v>60</v>
      </c>
      <c r="U3241" s="82" t="s">
        <v>60</v>
      </c>
      <c r="V3241" s="82"/>
      <c r="W3241" s="82" t="s">
        <v>61</v>
      </c>
      <c r="X3241" s="82" t="s">
        <v>61</v>
      </c>
      <c r="Y3241" s="82" t="s">
        <v>61</v>
      </c>
      <c r="Z3241" s="82" t="s">
        <v>61</v>
      </c>
      <c r="AA3241" s="82" t="s">
        <v>61</v>
      </c>
      <c r="AB3241" s="82" t="s">
        <v>61</v>
      </c>
      <c r="AC3241" s="82"/>
      <c r="AD3241" s="82" t="s">
        <v>61</v>
      </c>
      <c r="AE3241" s="82" t="s">
        <v>61</v>
      </c>
      <c r="AF3241" s="82" t="s">
        <v>61</v>
      </c>
      <c r="AG3241" s="82" t="s">
        <v>61</v>
      </c>
      <c r="AH3241" s="82" t="s">
        <v>61</v>
      </c>
      <c r="AI3241" s="82" t="s">
        <v>1471</v>
      </c>
      <c r="AJ3241" s="82"/>
      <c r="AK3241" s="82" t="s">
        <v>60</v>
      </c>
      <c r="AL3241" s="82" t="s">
        <v>60</v>
      </c>
      <c r="AM3241" s="239">
        <f>COUNTIF(H3241:AL3241,"PH")+COUNTIF(H3241:AL3241,"PH/L")+COUNTIF(H3241:AL3241,"PM")</f>
        <v>0</v>
      </c>
      <c r="AN3241" s="239">
        <f>COUNTIF(H3241:AL3241,"PD")+COUNTIF(H3241:AL3241,"PDD")+COUNTIF(H3241:AL3241,"P/DS")/2+COUNTIF(H3241:AL3241,"PMD")</f>
        <v>0</v>
      </c>
      <c r="AO3241" s="239">
        <f>COUNTIF(H3241:AL3241,"PN")+COUNTIF(H3241:AL3241,"P/NS")/2+COUNTIF(H3241:AL3241,"PH")+COUNTIF(H3241:AL3241,"PH/F")/2+COUNTIF(H3241:AL3241,"PH/L")/2+COUNTIF(H3241:AL3241,"PM")</f>
        <v>0</v>
      </c>
      <c r="AP3241" s="239">
        <f>COUNTIF(H3241:AL3241,"BH")+COUNTIF(H3241:AL3241,"AL/BL")+COUNTIF(H3241:AL3241,"UL/BL")+COUNTIF(H3241:AL3241,"BM")</f>
        <v>0</v>
      </c>
      <c r="AQ3241" s="239">
        <f>COUNTIF(H3241:AL3241,"DS")+COUNTIF(H3241:AL3241,"AL/DS")/2+COUNTIF(H3241:AL3241,"UL/DS")/2+COUNTIF(H3241:AL3241,"CT")+COUNTIF(H3241:AL3241,"MD")</f>
        <v>13.5</v>
      </c>
      <c r="AR3241" s="239">
        <f>COUNTIF(H3241:AL3241,"NS")+COUNTIF(H3241:AL3241,"AL/NS")/2+COUNTIF(H3241:AL3241,"UL/NS")/2+COUNTIF(H3241:AL3241,"BH")+COUNTIF(H3241:AL3241,"AL/BF")/2+COUNTIF(H3241:AL3241,"AL/BL")/2+COUNTIF(H3241:AL3241,"UL/BL")/2+COUNTIF(H3241:AL3241,"UL/BF")/2+COUNTIF(H3241:AL3241,"BM")</f>
        <v>11</v>
      </c>
      <c r="AS3241" s="239">
        <f>COUNTIF(H3241:AL3241,"AL")+COUNTIF(H3241:AL3241,"AL/DS")/2+COUNTIF(H3241:AL3241,"AL/NS")/2+COUNTIF(H3241:AL3241,"NH")+COUNTIF(H3241:AL3241,"SL")+COUNTIF(H3241:AL3241,"NHD")+COUNTIF(H3241:AL3241,"B")+COUNTIF(H3241:AL3241,"HL")+COUNTIF(H3241:AL3241,"AL/BF")/2+COUNTIF(H3241:AL3241,"AL/BL")/2</f>
        <v>1</v>
      </c>
      <c r="AT3241" s="255">
        <f>COUNTIF(H3241:AL3241,"PD")+COUNTIF(H3241:AL3241,"PN")+COUNTIF(H3241:AL3241,"P/DS")/2+COUNTIF(H3241:AL3241,"P/NS")/2+COUNTIF(H3241:AL3241,"DS")+COUNTIF(H3241:AL3241,"NS")+COUNTIF(H3241:AL3241,"AL")+COUNTIF(H3241:AL3241,"AL/DS")+COUNTIF(H3241:AL3241,"AL/NS")+COUNTIF(H3241:AL3241,"NH")+COUNTIF(H3241:AL3241,"SL")+COUNTIF(H3241:AL3241,"UL/DS")/2+COUNTIF(H3241:AL3241,"UL/NS")/2+COUNTIF(H3241:AL3241,"CT")+COUNTIF(H3241:AL3241,"NHD")+COUNTIF(H3241:AL3241,"PDD")+COUNTIF(H3241:AL3241,"B")+COUNTIF(H3241:AL3241,"HL")+COUNTIF(H3241:AL3241,"PH")+COUNTIF(H3241:AL3241,"BH")+COUNTIF(H3241:AL3241,"AL/BF")+COUNTIF(H3241:AL3241,"AL/BL")+COUNTIF(H3241:AL3241,"UL/BF")/2+COUNTIF(H3241:AL3241,"UL/BL")/2+COUNTIF(H3241:AL3241,"PH/F")/2+COUNTIF(H3241:AL3241,"PH/L")/2+COUNTIF(H3241:AL3241,"MD")+COUNTIF(H3241:AL3241,"PMD")+COUNTIF(H3241:AL3241,"PM")+COUNTIF(H3241:AL3241,"BM")</f>
        <v>25.5</v>
      </c>
      <c r="AU3241" s="255">
        <f>COUNTIF(H3241:AL3241,"P/DS")/2+COUNTIF(H3241:AL3241,"P/NS")/2+COUNTIF(H3241:AL3241,"IL")+COUNTIF(H3241:AL3241,"NL")+COUNTIF(H3241:AL3241,"UL")+COUNTIF(H3241:AL3241,"UL/DS")/2+COUNTIF(H3241:AL3241,"UL/NS")/2+COUNTIF(H3241:AL3241,"KT")+COUNTIF(H3241:AL3241,"UL/BF")/2+COUNTIF(H3241:AL3241,"UL/BL")/2+COUNTIF(H3241:AL3241,"PH/F")/2+COUNTIF(H3241:AL3241,"PH/L")/2+COUNTIF(H3241:AL3241,"NB")</f>
        <v>0.5</v>
      </c>
      <c r="AV3241" s="258">
        <f>COUNTIF(H3241:AL3241,"PN")+COUNTIF(H3241:AL3241,"TVD")+COUNTIF(H3241:AL3241,"PH")+COUNTIF(H3241:AL3241,"PM")+COUNTIF(H3241:AL3241,"PDD")-COUNTIFS(H3241:AL3241,"PN",H3248:AL3248,"&gt;=3")-COUNTIFS(H3241:AL3241,"PM",H3248:AL3248,"&gt;=3")</f>
        <v>0</v>
      </c>
      <c r="AW3241" s="258">
        <f>COUNTIF(H3241:AL3241,"NS")+COUNTIF(H3241:AL3241,"D")+COUNTIF(H3241:AL3241,"BH")+COUNTIF(H3241:AL3241,"NHD")+COUNTIF(H3241:AL3241,"BM")-COUNTIFS(H3241:AL3241,"NS",H3248:AL3248,"&gt;=3")-COUNTIFS(H3241:AL3241,"BH",H3248:AL3248,"&gt;=3")-COUNTIFS(H3241:AL3241,"BM",H3248:AL3248,"&gt;=3")</f>
        <v>11</v>
      </c>
      <c r="AX3241" s="255">
        <f>COUNTIF(H3241:AL3241,"AL")+COUNTIF(H3241:AL3241,"AL/DS")/2+COUNTIF(H3241:AL3241,"AL/NS")/2+COUNTIF(H3241:AL3241,"AL/BF")+COUNTIF(H3241:AL3241,"AL/BL")/2</f>
        <v>0</v>
      </c>
      <c r="AY3241" s="255">
        <f>COUNTIF(H3241:AL3241,"SL")</f>
        <v>0</v>
      </c>
      <c r="AZ3241" s="255">
        <f>COUNTIF(H3241:AL3241,"NH")</f>
        <v>1</v>
      </c>
      <c r="BA3241" s="255">
        <f>COUNTIF(H3241:AL3241,"HL")</f>
        <v>0</v>
      </c>
      <c r="BB3241" s="255">
        <f>COUNTIF(G3241:AL3241,"P/DS")/2+COUNTIF(G3241:AL3241,"P/NS")/2+COUNTIF(G3241:AL3241,"UL")+COUNTIF(G3241:AL3241,"UL/DS")/2+COUNTIF(G3241:AL3241,"UL/NS")/2+COUNTIF(G3241:AL3241,"UL/BL")/2+COUNTIF(G3241:AL3241,"UL/BF")/2+COUNTIF(G3241:AL3241,"PH/F")/2+COUNTIF(G3241:AL3241,"PH/L")/2</f>
        <v>0.5</v>
      </c>
      <c r="BC3241" s="255">
        <f>COUNTIF(H3241:AL3241,"NB")</f>
        <v>0</v>
      </c>
      <c r="BD3241" s="255">
        <f>COUNTIF(H3241:AL3241,"NL")</f>
        <v>0</v>
      </c>
      <c r="BE3241" s="255">
        <f>COUNTIF(H3241:AL3241,"IL")</f>
        <v>0</v>
      </c>
      <c r="BF3241" s="255">
        <f>COUNTIF(H3241:AL3241,"KT")</f>
        <v>0</v>
      </c>
      <c r="BG3241" s="255">
        <f>COUNTIF(H3241:AL3241,"L70")</f>
        <v>0</v>
      </c>
      <c r="BH3241" s="255">
        <f>COUNTIF(H3241:AL3241,"MD")</f>
        <v>0</v>
      </c>
      <c r="BI3241" s="255">
        <f>COUNTIF(H3241:AL3241,"PMD")</f>
        <v>0</v>
      </c>
      <c r="BJ3241" s="255">
        <f>COUNTIF(H3241:AL3241,"PM")</f>
        <v>0</v>
      </c>
      <c r="BK3241" s="255">
        <f>COUNTIF(H3241:AL3241,"BM")</f>
        <v>0</v>
      </c>
      <c r="BL3241" s="261">
        <f>SUMIF(H3241:AL3241,"PD",H3242:AL3242)+SUMIF(H3241:AL3241,"PN",H3242:AL3242)+SUMIF(H3241:AL3241,"P/DS",H3242:AL3242)+SUMIF(H3241:AL3241,"PN/F",H3242:AL3242)+SUMIF(H3241:AL3241,"PN/L",H3242:AL3242)+SUMIF(H3241:AL3241,"TV",H3242:AL3242)+SUMIF(H3241:AL3241,"TVD",H3242:AL3242)+SUMIF(H3241:AL3241,"PDD",H3242:AL3242)</f>
        <v>0</v>
      </c>
      <c r="BM3241" s="261">
        <f>SUMIF(H3241:AL3241,"PD",H3243:AL3243)+SUMIF(H3241:AL3241,"PN",H3243:AL3243)+SUMIF(H3241:AL3241,"P/DS",H3243:AL3243)+SUMIF(H3241:AL3241,"PN/F",H3243:AL3243)+SUMIF(H3241:AL3241,"PN/L",H3243:AL3243)+SUMIF(H3241:AL3241,"TV",H3243:AL3243)+SUMIF(H3241:AL3241,"TVD",H3243:AL3243)+SUMIF(H3241:AL3241,"PDD",H3243:AL3243)+SUMIF(H3241:AL3241,"PMD",H3243:AL3243)</f>
        <v>0</v>
      </c>
      <c r="BN3241" s="261">
        <f>SUMIF(H3241:AL3241,"PD",H3244:AL3244)+SUMIF(H3241:AL3241,"PN",H3244:AL3244)+SUMIF(H3241:AL3241,"P/DS",H3244:AL3244)+SUMIF(H3241:AL3241,"PN/F",H3244:AL3244)+SUMIF(H3241:AL3241,"PN/L",H3244:AL3244)+SUMIF(H3241:AL3241,"TV",H3244:AL3244)+SUMIF(H3241:AL3241,"TVD",H3244:AL3244)</f>
        <v>0</v>
      </c>
      <c r="BO3241" s="261">
        <f>SUMIF(H3241:AL3241,"PD",H3245:AL3245)+SUMIF(H3241:AL3241,"PN",H3245:AL3245)+SUMIF(H3241:AL3241,"P/DS",H3245:AL3245)+SUMIF(H3241:AL3241,"PN/F",H3245:AL3245)+SUMIF(H3241:AL3241,"PN/L",H3245:AL3245)+SUMIF(H3241:AL3241,"TV",H3245:AL3245)+SUMIF(H3241:AL3241,"TVD",H3245:AL3245)</f>
        <v>0</v>
      </c>
      <c r="BP3241" s="261">
        <f>SUMIF(H3241:AL3241,"PD",H3246:AL3246)+SUMIF(H3241:AL3241,"PN",H3246:AL3246)+SUMIF(H3241:AL3241,"P/DS",H3246:AL3246)+SUMIF(H3241:AL3241,"PN/F",H3246:AL3246)+SUMIF(H3241:AL3241,"PN/L",H3246:AL3246)+SUMIF(H3241:AL3241,"TV",H3246:AL3246)+SUMIF(H3241:AL3241,"TVD",H3246:AL3246)+SUMIF(H3241:AL3241,"PDD",H3246:AL3246)+SUMIF(H3241:AL3241,"PH",H3246:AL3246)+SUMIF(H3241:AL3241,"PM",H3246:AL3246)</f>
        <v>0</v>
      </c>
      <c r="BQ3241" s="261">
        <f>SUMIF(H3241:AL3241,"PD",H3247:AL3247)+SUMIF(H3241:AL3241,"PN",H3247:AL3247)+SUMIF(H3241:AL3241,"P/DS",H3247:AL3247)+SUMIF(H3241:AL3241,"PN/F",H3247:AL3247)+SUMIF(H3241:AL3241,"PN/L",H3247:AL3247)+SUMIF(H3241:AL3241,"TV",H3247:AL3247)+SUMIF(H3241:AL3241,"TVD",H3247:AL3247)+SUMIF(H3241:AL3241,"PDD",H3247:AL3247)+SUMIF(H3241:AL3241,"PH",H3247:AL3247)+SUMIF(H3241:AL3241,"PM",H3247:AL3247)</f>
        <v>0</v>
      </c>
      <c r="BR3241" s="269">
        <f>SUM(H3242:AL3242)-BL3241</f>
        <v>45</v>
      </c>
      <c r="BS3241" s="269">
        <f>SUM(H3243:AL3243)-BM3241</f>
        <v>15</v>
      </c>
      <c r="BT3241" s="269">
        <f>SUM(H3244:AL3244)-BN3241</f>
        <v>0</v>
      </c>
      <c r="BU3241" s="269">
        <f>SUM(H3245:AL3245)-BO3241</f>
        <v>0</v>
      </c>
      <c r="BV3241" s="269">
        <f>SUM(H3246:AL3246)-BP3241</f>
        <v>0</v>
      </c>
      <c r="BW3241" s="269">
        <f>SUM(H3247:AL3247)-BQ3241</f>
        <v>0</v>
      </c>
      <c r="BX3241" s="255">
        <f>SUMIF(H3241:AL3241,"PD",H3248:AL3248)+SUMIF(H3241:AL3241,"PN",H3248:AL3248)+SUMIF(H3241:AL3241,"P/DS",H3248:AL3248)+SUMIF(H3241:AL3241,"PN/F",H3248:AL3248)+SUMIF(H3241:AL3241,"PN/L",H3248:AL3248)</f>
        <v>0</v>
      </c>
      <c r="BY3241" s="255">
        <f>SUM(H3248:AL3248)-BX3241</f>
        <v>0</v>
      </c>
      <c r="BZ3241" s="255">
        <f t="shared" ref="BZ3241" si="1036">+SUM(BL3241:BW3248)</f>
        <v>60</v>
      </c>
      <c r="CA3241" s="266">
        <f>(COUNTIFS(H3241:AL3241,"PD",H3242:AL3242,"&gt;=2"))*0.5-IF(CN3241="VP",COUNTIFS($H$16:$AL$16,"SAT",H3241:AL3241,"PD",H3242:AL3242,"&gt;=2"))*0.5</f>
        <v>0</v>
      </c>
      <c r="CB3241" s="266">
        <f>(COUNTIFS(H3241:AL3241,"PN",H3243:AL3243,"&gt;=0.5",H3242:AL3242,"&gt;=1.5"))*0.5+COUNTIFS(H3241:AL3241,"PDD",H3243:AL3243,"&gt;=0.5",H3242:AL3242,"&gt;=1.5")*0.5</f>
        <v>0</v>
      </c>
      <c r="CC3241" s="273">
        <f>(COUNTIFS(H3241:AL3241,"TV",H3243:AL3243,"&gt;=10"))*0.5+(COUNTIFS(H3241:AL3241,"PMD",H3243:AL3243,"&gt;=2"))*0.5</f>
        <v>0</v>
      </c>
      <c r="CD3241" s="266">
        <f>(COUNTIFS(H3241:AL3241,"TVD",H3245:AL3245,"&gt;=6.5",H3243:AL3243,"&gt;=3.5"))*0.5</f>
        <v>0</v>
      </c>
      <c r="CE3241" s="266">
        <f>(COUNTIFS(H3241:AL3241,"PD",H3246:AL3246,"&gt;=10"))*0.5</f>
        <v>0</v>
      </c>
      <c r="CF3241" s="266">
        <f>(COUNTIFS(H3241:AL3241,"PDD",H3246:AL3246,"&gt;=3.5",H3247:AL3247,"&gt;=6.5")+COUNTIFS(H3241:AL3241,"PH",H3247:AL3247,"&gt;=0.5",H3246:AL3246,"&gt;=1.5")+COUNTIFS(H3241:AL3241,"PM",H3247:AL3247,"&gt;=0.5",H3246:AL3246,"&gt;=1.5"))*0.5</f>
        <v>0</v>
      </c>
      <c r="CG3241" s="266">
        <f>(COUNTIFS(H3241:AL3241,"DS",H3242:AL3242,"&gt;=2")+COUNTIFS(H3241:AL3241,"AL/DS",H3242:AL3242,"&gt;=2"))*0.5-IF(CN3241="VP",COUNTIFS($H$16:$AL$16,"SAT",H3241:AL3241,"DS",H3242:AL3242,"&gt;=2"))*0.5</f>
        <v>5.5</v>
      </c>
      <c r="CH3241" s="266">
        <f>(COUNTIFS(H3241:AL3241,"NS",H3243:AL3243,"&gt;=0.5",H3242:AL3242,"&gt;=1.5")+COUNTIFS(H3241:AL3241,"AL/NS",H3243:AL3243,"&gt;=0.5",H3242:AL3242,"&gt;=1.5")+COUNTIFS(H3241:AL3241,"NHD",H3243:AL3243,"&gt;=4.5",H3246:AL3246,"&gt;=2",H3242:AL3242,"&gt;=1.5"))*0.5</f>
        <v>4.5</v>
      </c>
      <c r="CI3241" s="266">
        <f>(COUNTIF(H3243:AL3243,"&gt;=10")+COUNTIFS(H3241:AL3241,"MD",H3243:AL3243,"&gt;=2")-COUNTIFS(H3241:AL3241,"TV",H3243:AL3243,"&gt;=10"))*0.5</f>
        <v>0.5</v>
      </c>
      <c r="CJ3241" s="266">
        <f>(COUNTIFS(H3241:AL3241,"D",H3245:AL3245,"&gt;=6.5",H3243:AL3243,"&gt;=3.5"))*0.5</f>
        <v>0</v>
      </c>
      <c r="CK3241" s="266">
        <f>(COUNTIF(H3246:AL3246,"&gt;=10")-COUNTIFS(H3241:AL3241,"PD",H3246:AL3246,"&gt;=10"))*0.5</f>
        <v>0</v>
      </c>
      <c r="CL3241" s="265">
        <f>(COUNTIFS(H3241:AL3241,"NHD",H3246:AL3246,"&gt;=3.5",H3247:AL3247,"&gt;=6.5")+COUNTIFS(H3241:AL3241,"BH",H3246:AL3246,"&gt;=1.5",H3247:AL3247,"&gt;=0.5")+COUNTIFS(H3241:AL3241,"BM",H3246:AL3246,"&gt;=1.5",H3247:AL3247,"&gt;=0.5")+COUNTIFS(H3241:AL3241,"D",H3246:AL3246,"&gt;=1.5",H3247:AL3247,"&gt;=0.5"))*0.5</f>
        <v>0</v>
      </c>
      <c r="CM3241" s="272"/>
      <c r="CN3241" s="264" t="s">
        <v>723</v>
      </c>
      <c r="CO3241" s="177">
        <f t="shared" ref="CO3241" si="1037">+AM3241+AN3241+AO3241+AP3241+AQ3241+AR3241+AS3241+AU3241+BG3241</f>
        <v>26</v>
      </c>
      <c r="CP3241" s="225">
        <f>+SUM(I3242:I3247)-I3248</f>
        <v>10.5</v>
      </c>
      <c r="CQ3241" s="225">
        <f>+SUM(J3242:J3247)-J3248</f>
        <v>2.5</v>
      </c>
      <c r="CR3241" s="225">
        <f>+SUM(K3242:K3247)-K3248</f>
        <v>2.5</v>
      </c>
      <c r="CS3241" s="178"/>
      <c r="CT3241" s="178"/>
      <c r="CU3241" s="178"/>
      <c r="CV3241" s="178"/>
      <c r="CW3241" s="178"/>
      <c r="CX3241" s="178"/>
      <c r="CY3241" s="178"/>
      <c r="CZ3241" s="178"/>
      <c r="DA3241" s="178"/>
    </row>
    <row r="3242" spans="1:105" s="120" customFormat="1" ht="15" customHeight="1">
      <c r="A3242" s="228"/>
      <c r="B3242" s="346"/>
      <c r="C3242" s="349"/>
      <c r="D3242" s="237"/>
      <c r="E3242" s="237"/>
      <c r="F3242" s="242" t="s">
        <v>82</v>
      </c>
      <c r="G3242" s="121">
        <v>1.5</v>
      </c>
      <c r="H3242" s="83"/>
      <c r="I3242" s="83"/>
      <c r="J3242" s="83">
        <v>2.5</v>
      </c>
      <c r="K3242" s="83">
        <v>2.5</v>
      </c>
      <c r="L3242" s="83">
        <v>0</v>
      </c>
      <c r="M3242" s="83">
        <v>2.5</v>
      </c>
      <c r="N3242" s="83"/>
      <c r="O3242" s="83"/>
      <c r="P3242" s="83">
        <v>2.5</v>
      </c>
      <c r="Q3242" s="83">
        <v>2.5</v>
      </c>
      <c r="R3242" s="83">
        <v>2.5</v>
      </c>
      <c r="S3242" s="83">
        <v>2.5</v>
      </c>
      <c r="T3242" s="83">
        <v>2.5</v>
      </c>
      <c r="U3242" s="83">
        <v>2.5</v>
      </c>
      <c r="V3242" s="83"/>
      <c r="W3242" s="83">
        <v>2</v>
      </c>
      <c r="X3242" s="83">
        <v>1.5</v>
      </c>
      <c r="Y3242" s="83">
        <v>2</v>
      </c>
      <c r="Z3242" s="83">
        <v>2</v>
      </c>
      <c r="AA3242" s="83">
        <v>2</v>
      </c>
      <c r="AB3242" s="83"/>
      <c r="AC3242" s="79"/>
      <c r="AD3242" s="79">
        <v>2</v>
      </c>
      <c r="AE3242" s="79">
        <v>2</v>
      </c>
      <c r="AF3242" s="79"/>
      <c r="AG3242" s="79">
        <v>2</v>
      </c>
      <c r="AH3242" s="79">
        <v>2</v>
      </c>
      <c r="AI3242" s="79"/>
      <c r="AJ3242" s="79"/>
      <c r="AK3242" s="79">
        <v>2.5</v>
      </c>
      <c r="AL3242" s="79">
        <v>2.5</v>
      </c>
      <c r="AM3242" s="240"/>
      <c r="AN3242" s="240"/>
      <c r="AO3242" s="240"/>
      <c r="AP3242" s="240"/>
      <c r="AQ3242" s="240"/>
      <c r="AR3242" s="240"/>
      <c r="AS3242" s="240"/>
      <c r="AT3242" s="256"/>
      <c r="AU3242" s="256"/>
      <c r="AV3242" s="259"/>
      <c r="AW3242" s="259"/>
      <c r="AX3242" s="256"/>
      <c r="AY3242" s="256"/>
      <c r="AZ3242" s="256"/>
      <c r="BA3242" s="256"/>
      <c r="BB3242" s="256"/>
      <c r="BC3242" s="256"/>
      <c r="BD3242" s="256"/>
      <c r="BE3242" s="256"/>
      <c r="BF3242" s="256"/>
      <c r="BG3242" s="256"/>
      <c r="BH3242" s="256"/>
      <c r="BI3242" s="256"/>
      <c r="BJ3242" s="256"/>
      <c r="BK3242" s="256"/>
      <c r="BL3242" s="262"/>
      <c r="BM3242" s="262"/>
      <c r="BN3242" s="262"/>
      <c r="BO3242" s="262"/>
      <c r="BP3242" s="262"/>
      <c r="BQ3242" s="262"/>
      <c r="BR3242" s="270"/>
      <c r="BS3242" s="270"/>
      <c r="BT3242" s="270"/>
      <c r="BU3242" s="270"/>
      <c r="BV3242" s="270"/>
      <c r="BW3242" s="270"/>
      <c r="BX3242" s="256"/>
      <c r="BY3242" s="256"/>
      <c r="BZ3242" s="256"/>
      <c r="CA3242" s="267"/>
      <c r="CB3242" s="267"/>
      <c r="CC3242" s="274"/>
      <c r="CD3242" s="267"/>
      <c r="CE3242" s="267"/>
      <c r="CF3242" s="267"/>
      <c r="CG3242" s="267"/>
      <c r="CH3242" s="267"/>
      <c r="CI3242" s="267"/>
      <c r="CJ3242" s="267"/>
      <c r="CK3242" s="267"/>
      <c r="CL3242" s="265"/>
      <c r="CM3242" s="272"/>
      <c r="CN3242" s="264"/>
      <c r="CO3242" s="177"/>
      <c r="CP3242" s="226"/>
      <c r="CQ3242" s="226"/>
      <c r="CR3242" s="226"/>
      <c r="CS3242" s="178"/>
      <c r="CT3242" s="178"/>
      <c r="CU3242" s="178"/>
      <c r="CV3242" s="178"/>
      <c r="CW3242" s="178"/>
      <c r="CX3242" s="178"/>
      <c r="CY3242" s="178"/>
      <c r="CZ3242" s="178"/>
      <c r="DA3242" s="178"/>
    </row>
    <row r="3243" spans="1:105" s="120" customFormat="1" ht="15" customHeight="1">
      <c r="A3243" s="228"/>
      <c r="B3243" s="346"/>
      <c r="C3243" s="349"/>
      <c r="D3243" s="237"/>
      <c r="E3243" s="237"/>
      <c r="F3243" s="243"/>
      <c r="G3243" s="122">
        <v>2</v>
      </c>
      <c r="H3243" s="84"/>
      <c r="I3243" s="84">
        <v>10.5</v>
      </c>
      <c r="J3243" s="84"/>
      <c r="K3243" s="84"/>
      <c r="L3243" s="84"/>
      <c r="M3243" s="84"/>
      <c r="N3243" s="84"/>
      <c r="O3243" s="84"/>
      <c r="P3243" s="84"/>
      <c r="Q3243" s="84"/>
      <c r="R3243" s="84"/>
      <c r="S3243" s="84"/>
      <c r="T3243" s="84"/>
      <c r="U3243" s="84"/>
      <c r="V3243" s="84"/>
      <c r="W3243" s="84">
        <v>0.5</v>
      </c>
      <c r="X3243" s="84">
        <v>0.5</v>
      </c>
      <c r="Y3243" s="84">
        <v>0.5</v>
      </c>
      <c r="Z3243" s="84">
        <v>0.5</v>
      </c>
      <c r="AA3243" s="84">
        <v>0.5</v>
      </c>
      <c r="AB3243" s="84"/>
      <c r="AC3243" s="80"/>
      <c r="AD3243" s="80">
        <v>0.5</v>
      </c>
      <c r="AE3243" s="80">
        <v>0.5</v>
      </c>
      <c r="AF3243" s="80"/>
      <c r="AG3243" s="80">
        <v>0.5</v>
      </c>
      <c r="AH3243" s="80">
        <v>0.5</v>
      </c>
      <c r="AI3243" s="80"/>
      <c r="AJ3243" s="80"/>
      <c r="AK3243" s="80"/>
      <c r="AL3243" s="80"/>
      <c r="AM3243" s="240"/>
      <c r="AN3243" s="240"/>
      <c r="AO3243" s="240"/>
      <c r="AP3243" s="240"/>
      <c r="AQ3243" s="240"/>
      <c r="AR3243" s="240"/>
      <c r="AS3243" s="240"/>
      <c r="AT3243" s="256"/>
      <c r="AU3243" s="256"/>
      <c r="AV3243" s="259"/>
      <c r="AW3243" s="259"/>
      <c r="AX3243" s="256"/>
      <c r="AY3243" s="256"/>
      <c r="AZ3243" s="256"/>
      <c r="BA3243" s="256"/>
      <c r="BB3243" s="256"/>
      <c r="BC3243" s="256"/>
      <c r="BD3243" s="256"/>
      <c r="BE3243" s="256"/>
      <c r="BF3243" s="256"/>
      <c r="BG3243" s="256"/>
      <c r="BH3243" s="256"/>
      <c r="BI3243" s="256"/>
      <c r="BJ3243" s="256"/>
      <c r="BK3243" s="256"/>
      <c r="BL3243" s="262"/>
      <c r="BM3243" s="262"/>
      <c r="BN3243" s="262"/>
      <c r="BO3243" s="262"/>
      <c r="BP3243" s="262"/>
      <c r="BQ3243" s="262"/>
      <c r="BR3243" s="270"/>
      <c r="BS3243" s="270"/>
      <c r="BT3243" s="270"/>
      <c r="BU3243" s="270"/>
      <c r="BV3243" s="270"/>
      <c r="BW3243" s="270"/>
      <c r="BX3243" s="256"/>
      <c r="BY3243" s="256"/>
      <c r="BZ3243" s="256"/>
      <c r="CA3243" s="267"/>
      <c r="CB3243" s="267"/>
      <c r="CC3243" s="274"/>
      <c r="CD3243" s="267"/>
      <c r="CE3243" s="267"/>
      <c r="CF3243" s="267"/>
      <c r="CG3243" s="267"/>
      <c r="CH3243" s="267"/>
      <c r="CI3243" s="267"/>
      <c r="CJ3243" s="267"/>
      <c r="CK3243" s="267"/>
      <c r="CL3243" s="265"/>
      <c r="CM3243" s="272"/>
      <c r="CN3243" s="264"/>
      <c r="CO3243" s="177"/>
      <c r="CP3243" s="226"/>
      <c r="CQ3243" s="226"/>
      <c r="CR3243" s="226"/>
      <c r="CS3243" s="178"/>
      <c r="CT3243" s="178"/>
      <c r="CU3243" s="178"/>
      <c r="CV3243" s="178"/>
      <c r="CW3243" s="178"/>
      <c r="CX3243" s="178"/>
      <c r="CY3243" s="178"/>
      <c r="CZ3243" s="178"/>
      <c r="DA3243" s="178"/>
    </row>
    <row r="3244" spans="1:105" s="120" customFormat="1" ht="15" customHeight="1">
      <c r="A3244" s="228"/>
      <c r="B3244" s="346"/>
      <c r="C3244" s="349"/>
      <c r="D3244" s="237"/>
      <c r="E3244" s="237"/>
      <c r="F3244" s="243"/>
      <c r="G3244" s="122">
        <v>2.1</v>
      </c>
      <c r="H3244" s="84"/>
      <c r="I3244" s="84"/>
      <c r="J3244" s="84"/>
      <c r="K3244" s="84"/>
      <c r="L3244" s="84"/>
      <c r="M3244" s="84"/>
      <c r="N3244" s="84"/>
      <c r="O3244" s="84"/>
      <c r="P3244" s="84"/>
      <c r="Q3244" s="84"/>
      <c r="R3244" s="84"/>
      <c r="S3244" s="84"/>
      <c r="T3244" s="84"/>
      <c r="U3244" s="84"/>
      <c r="V3244" s="84"/>
      <c r="W3244" s="84"/>
      <c r="X3244" s="84"/>
      <c r="Y3244" s="84"/>
      <c r="Z3244" s="84"/>
      <c r="AA3244" s="84"/>
      <c r="AB3244" s="84"/>
      <c r="AC3244" s="80"/>
      <c r="AD3244" s="80"/>
      <c r="AE3244" s="80"/>
      <c r="AF3244" s="80"/>
      <c r="AG3244" s="80"/>
      <c r="AH3244" s="80"/>
      <c r="AI3244" s="80"/>
      <c r="AJ3244" s="80"/>
      <c r="AK3244" s="80"/>
      <c r="AL3244" s="80"/>
      <c r="AM3244" s="240"/>
      <c r="AN3244" s="240"/>
      <c r="AO3244" s="240"/>
      <c r="AP3244" s="240"/>
      <c r="AQ3244" s="240"/>
      <c r="AR3244" s="240"/>
      <c r="AS3244" s="240"/>
      <c r="AT3244" s="256"/>
      <c r="AU3244" s="256"/>
      <c r="AV3244" s="259"/>
      <c r="AW3244" s="259"/>
      <c r="AX3244" s="256"/>
      <c r="AY3244" s="256"/>
      <c r="AZ3244" s="256"/>
      <c r="BA3244" s="256"/>
      <c r="BB3244" s="256"/>
      <c r="BC3244" s="256"/>
      <c r="BD3244" s="256"/>
      <c r="BE3244" s="256"/>
      <c r="BF3244" s="256"/>
      <c r="BG3244" s="256"/>
      <c r="BH3244" s="256"/>
      <c r="BI3244" s="256"/>
      <c r="BJ3244" s="256"/>
      <c r="BK3244" s="256"/>
      <c r="BL3244" s="262"/>
      <c r="BM3244" s="262"/>
      <c r="BN3244" s="262"/>
      <c r="BO3244" s="262"/>
      <c r="BP3244" s="262"/>
      <c r="BQ3244" s="262"/>
      <c r="BR3244" s="270"/>
      <c r="BS3244" s="270"/>
      <c r="BT3244" s="270"/>
      <c r="BU3244" s="270"/>
      <c r="BV3244" s="270"/>
      <c r="BW3244" s="270"/>
      <c r="BX3244" s="256"/>
      <c r="BY3244" s="256"/>
      <c r="BZ3244" s="256"/>
      <c r="CA3244" s="267"/>
      <c r="CB3244" s="267"/>
      <c r="CC3244" s="274"/>
      <c r="CD3244" s="267"/>
      <c r="CE3244" s="267"/>
      <c r="CF3244" s="267"/>
      <c r="CG3244" s="267"/>
      <c r="CH3244" s="267"/>
      <c r="CI3244" s="267"/>
      <c r="CJ3244" s="267"/>
      <c r="CK3244" s="267"/>
      <c r="CL3244" s="265"/>
      <c r="CM3244" s="272"/>
      <c r="CN3244" s="264"/>
      <c r="CO3244" s="177"/>
      <c r="CP3244" s="226"/>
      <c r="CQ3244" s="226"/>
      <c r="CR3244" s="226"/>
      <c r="CS3244" s="178"/>
      <c r="CT3244" s="178"/>
      <c r="CU3244" s="178"/>
      <c r="CV3244" s="178"/>
      <c r="CW3244" s="178"/>
      <c r="CX3244" s="178"/>
      <c r="CY3244" s="178"/>
      <c r="CZ3244" s="178"/>
      <c r="DA3244" s="178"/>
    </row>
    <row r="3245" spans="1:105" s="120" customFormat="1" ht="15" customHeight="1">
      <c r="A3245" s="228"/>
      <c r="B3245" s="346"/>
      <c r="C3245" s="349"/>
      <c r="D3245" s="237"/>
      <c r="E3245" s="237"/>
      <c r="F3245" s="243"/>
      <c r="G3245" s="122">
        <v>2.7</v>
      </c>
      <c r="H3245" s="84"/>
      <c r="I3245" s="84"/>
      <c r="J3245" s="84"/>
      <c r="K3245" s="84"/>
      <c r="L3245" s="84"/>
      <c r="M3245" s="84"/>
      <c r="N3245" s="84"/>
      <c r="O3245" s="84"/>
      <c r="P3245" s="84"/>
      <c r="Q3245" s="84"/>
      <c r="R3245" s="84"/>
      <c r="S3245" s="84"/>
      <c r="T3245" s="84"/>
      <c r="U3245" s="84"/>
      <c r="V3245" s="84"/>
      <c r="W3245" s="84"/>
      <c r="X3245" s="84"/>
      <c r="Y3245" s="84"/>
      <c r="Z3245" s="84"/>
      <c r="AA3245" s="84"/>
      <c r="AB3245" s="84"/>
      <c r="AC3245" s="80"/>
      <c r="AD3245" s="80"/>
      <c r="AE3245" s="80"/>
      <c r="AF3245" s="80"/>
      <c r="AG3245" s="80"/>
      <c r="AH3245" s="80"/>
      <c r="AI3245" s="80"/>
      <c r="AJ3245" s="80"/>
      <c r="AK3245" s="80"/>
      <c r="AL3245" s="80"/>
      <c r="AM3245" s="240"/>
      <c r="AN3245" s="240"/>
      <c r="AO3245" s="240"/>
      <c r="AP3245" s="240"/>
      <c r="AQ3245" s="240"/>
      <c r="AR3245" s="240"/>
      <c r="AS3245" s="240"/>
      <c r="AT3245" s="256"/>
      <c r="AU3245" s="256"/>
      <c r="AV3245" s="259"/>
      <c r="AW3245" s="259"/>
      <c r="AX3245" s="256"/>
      <c r="AY3245" s="256"/>
      <c r="AZ3245" s="256"/>
      <c r="BA3245" s="256"/>
      <c r="BB3245" s="256"/>
      <c r="BC3245" s="256"/>
      <c r="BD3245" s="256"/>
      <c r="BE3245" s="256"/>
      <c r="BF3245" s="256"/>
      <c r="BG3245" s="256"/>
      <c r="BH3245" s="256"/>
      <c r="BI3245" s="256"/>
      <c r="BJ3245" s="256"/>
      <c r="BK3245" s="256"/>
      <c r="BL3245" s="262"/>
      <c r="BM3245" s="262"/>
      <c r="BN3245" s="262"/>
      <c r="BO3245" s="262"/>
      <c r="BP3245" s="262"/>
      <c r="BQ3245" s="262"/>
      <c r="BR3245" s="270"/>
      <c r="BS3245" s="270"/>
      <c r="BT3245" s="270"/>
      <c r="BU3245" s="270"/>
      <c r="BV3245" s="270"/>
      <c r="BW3245" s="270"/>
      <c r="BX3245" s="256"/>
      <c r="BY3245" s="256"/>
      <c r="BZ3245" s="256"/>
      <c r="CA3245" s="267"/>
      <c r="CB3245" s="267"/>
      <c r="CC3245" s="274"/>
      <c r="CD3245" s="267"/>
      <c r="CE3245" s="267"/>
      <c r="CF3245" s="267"/>
      <c r="CG3245" s="267"/>
      <c r="CH3245" s="267"/>
      <c r="CI3245" s="267"/>
      <c r="CJ3245" s="267"/>
      <c r="CK3245" s="267"/>
      <c r="CL3245" s="265"/>
      <c r="CM3245" s="272"/>
      <c r="CN3245" s="264"/>
      <c r="CO3245" s="177"/>
      <c r="CP3245" s="226"/>
      <c r="CQ3245" s="226"/>
      <c r="CR3245" s="226"/>
      <c r="CS3245" s="178"/>
      <c r="CT3245" s="178"/>
      <c r="CU3245" s="178"/>
      <c r="CV3245" s="178"/>
      <c r="CW3245" s="178"/>
      <c r="CX3245" s="178"/>
      <c r="CY3245" s="178"/>
      <c r="CZ3245" s="178"/>
      <c r="DA3245" s="178"/>
    </row>
    <row r="3246" spans="1:105" s="120" customFormat="1" ht="15" customHeight="1">
      <c r="A3246" s="228"/>
      <c r="B3246" s="346"/>
      <c r="C3246" s="349"/>
      <c r="D3246" s="237"/>
      <c r="E3246" s="237"/>
      <c r="F3246" s="243"/>
      <c r="G3246" s="122">
        <v>3</v>
      </c>
      <c r="H3246" s="84"/>
      <c r="I3246" s="84"/>
      <c r="J3246" s="84"/>
      <c r="K3246" s="84"/>
      <c r="L3246" s="84"/>
      <c r="M3246" s="84"/>
      <c r="N3246" s="84"/>
      <c r="O3246" s="84"/>
      <c r="P3246" s="84"/>
      <c r="Q3246" s="84"/>
      <c r="R3246" s="84"/>
      <c r="S3246" s="84"/>
      <c r="T3246" s="84"/>
      <c r="U3246" s="84"/>
      <c r="V3246" s="84"/>
      <c r="W3246" s="84"/>
      <c r="X3246" s="84"/>
      <c r="Y3246" s="84"/>
      <c r="Z3246" s="84"/>
      <c r="AA3246" s="84"/>
      <c r="AB3246" s="84"/>
      <c r="AC3246" s="80"/>
      <c r="AD3246" s="80"/>
      <c r="AE3246" s="80"/>
      <c r="AF3246" s="80"/>
      <c r="AG3246" s="80"/>
      <c r="AH3246" s="80"/>
      <c r="AI3246" s="80"/>
      <c r="AJ3246" s="80"/>
      <c r="AK3246" s="80"/>
      <c r="AL3246" s="80"/>
      <c r="AM3246" s="240"/>
      <c r="AN3246" s="240"/>
      <c r="AO3246" s="240"/>
      <c r="AP3246" s="240"/>
      <c r="AQ3246" s="240"/>
      <c r="AR3246" s="240"/>
      <c r="AS3246" s="240"/>
      <c r="AT3246" s="256"/>
      <c r="AU3246" s="256"/>
      <c r="AV3246" s="259"/>
      <c r="AW3246" s="259"/>
      <c r="AX3246" s="256"/>
      <c r="AY3246" s="256"/>
      <c r="AZ3246" s="256"/>
      <c r="BA3246" s="256"/>
      <c r="BB3246" s="256"/>
      <c r="BC3246" s="256"/>
      <c r="BD3246" s="256"/>
      <c r="BE3246" s="256"/>
      <c r="BF3246" s="256"/>
      <c r="BG3246" s="256"/>
      <c r="BH3246" s="256"/>
      <c r="BI3246" s="256"/>
      <c r="BJ3246" s="256"/>
      <c r="BK3246" s="256"/>
      <c r="BL3246" s="262"/>
      <c r="BM3246" s="262"/>
      <c r="BN3246" s="262"/>
      <c r="BO3246" s="262"/>
      <c r="BP3246" s="262"/>
      <c r="BQ3246" s="262"/>
      <c r="BR3246" s="270"/>
      <c r="BS3246" s="270"/>
      <c r="BT3246" s="270"/>
      <c r="BU3246" s="270"/>
      <c r="BV3246" s="270"/>
      <c r="BW3246" s="270"/>
      <c r="BX3246" s="256"/>
      <c r="BY3246" s="256"/>
      <c r="BZ3246" s="256"/>
      <c r="CA3246" s="267"/>
      <c r="CB3246" s="267"/>
      <c r="CC3246" s="274"/>
      <c r="CD3246" s="267"/>
      <c r="CE3246" s="267"/>
      <c r="CF3246" s="267"/>
      <c r="CG3246" s="267"/>
      <c r="CH3246" s="267"/>
      <c r="CI3246" s="267"/>
      <c r="CJ3246" s="267"/>
      <c r="CK3246" s="267"/>
      <c r="CL3246" s="265"/>
      <c r="CM3246" s="272"/>
      <c r="CN3246" s="264"/>
      <c r="CO3246" s="177"/>
      <c r="CP3246" s="226"/>
      <c r="CQ3246" s="226"/>
      <c r="CR3246" s="226"/>
      <c r="CS3246" s="178"/>
      <c r="CT3246" s="178"/>
      <c r="CU3246" s="178"/>
      <c r="CV3246" s="178"/>
      <c r="CW3246" s="178"/>
      <c r="CX3246" s="178"/>
      <c r="CY3246" s="178"/>
      <c r="CZ3246" s="178"/>
      <c r="DA3246" s="178"/>
    </row>
    <row r="3247" spans="1:105" s="120" customFormat="1" ht="15" customHeight="1">
      <c r="A3247" s="228"/>
      <c r="B3247" s="346"/>
      <c r="C3247" s="349"/>
      <c r="D3247" s="237"/>
      <c r="E3247" s="237"/>
      <c r="F3247" s="244"/>
      <c r="G3247" s="123">
        <v>3.9</v>
      </c>
      <c r="H3247" s="85"/>
      <c r="I3247" s="85"/>
      <c r="J3247" s="85"/>
      <c r="K3247" s="85"/>
      <c r="L3247" s="85"/>
      <c r="M3247" s="85"/>
      <c r="N3247" s="85"/>
      <c r="O3247" s="85"/>
      <c r="P3247" s="85"/>
      <c r="Q3247" s="85"/>
      <c r="R3247" s="85"/>
      <c r="S3247" s="85"/>
      <c r="T3247" s="85"/>
      <c r="U3247" s="85"/>
      <c r="V3247" s="85"/>
      <c r="W3247" s="85"/>
      <c r="X3247" s="85"/>
      <c r="Y3247" s="85"/>
      <c r="Z3247" s="85"/>
      <c r="AA3247" s="85"/>
      <c r="AB3247" s="85"/>
      <c r="AC3247" s="81"/>
      <c r="AD3247" s="81"/>
      <c r="AE3247" s="81"/>
      <c r="AF3247" s="81"/>
      <c r="AG3247" s="81"/>
      <c r="AH3247" s="81"/>
      <c r="AI3247" s="81"/>
      <c r="AJ3247" s="81"/>
      <c r="AK3247" s="81"/>
      <c r="AL3247" s="81"/>
      <c r="AM3247" s="240"/>
      <c r="AN3247" s="240"/>
      <c r="AO3247" s="240"/>
      <c r="AP3247" s="240"/>
      <c r="AQ3247" s="240"/>
      <c r="AR3247" s="240"/>
      <c r="AS3247" s="240"/>
      <c r="AT3247" s="256"/>
      <c r="AU3247" s="256"/>
      <c r="AV3247" s="259"/>
      <c r="AW3247" s="259"/>
      <c r="AX3247" s="256"/>
      <c r="AY3247" s="256"/>
      <c r="AZ3247" s="256"/>
      <c r="BA3247" s="256"/>
      <c r="BB3247" s="256"/>
      <c r="BC3247" s="256"/>
      <c r="BD3247" s="256"/>
      <c r="BE3247" s="256"/>
      <c r="BF3247" s="256"/>
      <c r="BG3247" s="256"/>
      <c r="BH3247" s="256"/>
      <c r="BI3247" s="256"/>
      <c r="BJ3247" s="256"/>
      <c r="BK3247" s="256"/>
      <c r="BL3247" s="262"/>
      <c r="BM3247" s="262"/>
      <c r="BN3247" s="262"/>
      <c r="BO3247" s="262"/>
      <c r="BP3247" s="262"/>
      <c r="BQ3247" s="262"/>
      <c r="BR3247" s="270"/>
      <c r="BS3247" s="270"/>
      <c r="BT3247" s="270"/>
      <c r="BU3247" s="270"/>
      <c r="BV3247" s="270"/>
      <c r="BW3247" s="270"/>
      <c r="BX3247" s="256"/>
      <c r="BY3247" s="256"/>
      <c r="BZ3247" s="256"/>
      <c r="CA3247" s="267"/>
      <c r="CB3247" s="267"/>
      <c r="CC3247" s="274"/>
      <c r="CD3247" s="267"/>
      <c r="CE3247" s="267"/>
      <c r="CF3247" s="267"/>
      <c r="CG3247" s="267"/>
      <c r="CH3247" s="267"/>
      <c r="CI3247" s="267"/>
      <c r="CJ3247" s="267"/>
      <c r="CK3247" s="267"/>
      <c r="CL3247" s="265"/>
      <c r="CM3247" s="272"/>
      <c r="CN3247" s="264"/>
      <c r="CO3247" s="177"/>
      <c r="CP3247" s="226"/>
      <c r="CQ3247" s="226"/>
      <c r="CR3247" s="226"/>
      <c r="CS3247" s="178"/>
      <c r="CT3247" s="178"/>
      <c r="CU3247" s="178"/>
      <c r="CV3247" s="178"/>
      <c r="CW3247" s="178"/>
      <c r="CX3247" s="178"/>
      <c r="CY3247" s="178"/>
      <c r="CZ3247" s="178"/>
      <c r="DA3247" s="178"/>
    </row>
    <row r="3248" spans="1:105" s="120" customFormat="1" ht="15" customHeight="1">
      <c r="A3248" s="229"/>
      <c r="B3248" s="347"/>
      <c r="C3248" s="350"/>
      <c r="D3248" s="238"/>
      <c r="E3248" s="238"/>
      <c r="F3248" s="245" t="s">
        <v>83</v>
      </c>
      <c r="G3248" s="246"/>
      <c r="H3248" s="82"/>
      <c r="I3248" s="82"/>
      <c r="J3248" s="82"/>
      <c r="K3248" s="82"/>
      <c r="L3248" s="82"/>
      <c r="M3248" s="82"/>
      <c r="N3248" s="82"/>
      <c r="O3248" s="82"/>
      <c r="P3248" s="82"/>
      <c r="Q3248" s="82"/>
      <c r="R3248" s="82"/>
      <c r="S3248" s="82"/>
      <c r="T3248" s="82"/>
      <c r="U3248" s="82"/>
      <c r="V3248" s="82"/>
      <c r="W3248" s="82"/>
      <c r="X3248" s="82"/>
      <c r="Y3248" s="82"/>
      <c r="Z3248" s="82"/>
      <c r="AA3248" s="82"/>
      <c r="AB3248" s="82"/>
      <c r="AC3248" s="35"/>
      <c r="AD3248" s="35"/>
      <c r="AE3248" s="35"/>
      <c r="AF3248" s="35"/>
      <c r="AG3248" s="35"/>
      <c r="AH3248" s="35"/>
      <c r="AI3248" s="35"/>
      <c r="AJ3248" s="35"/>
      <c r="AK3248" s="35"/>
      <c r="AL3248" s="35"/>
      <c r="AM3248" s="241"/>
      <c r="AN3248" s="241"/>
      <c r="AO3248" s="241"/>
      <c r="AP3248" s="241"/>
      <c r="AQ3248" s="241"/>
      <c r="AR3248" s="241"/>
      <c r="AS3248" s="241"/>
      <c r="AT3248" s="257"/>
      <c r="AU3248" s="257"/>
      <c r="AV3248" s="260"/>
      <c r="AW3248" s="260"/>
      <c r="AX3248" s="257"/>
      <c r="AY3248" s="257"/>
      <c r="AZ3248" s="257"/>
      <c r="BA3248" s="257"/>
      <c r="BB3248" s="257"/>
      <c r="BC3248" s="257"/>
      <c r="BD3248" s="257"/>
      <c r="BE3248" s="257"/>
      <c r="BF3248" s="257"/>
      <c r="BG3248" s="257"/>
      <c r="BH3248" s="257"/>
      <c r="BI3248" s="257"/>
      <c r="BJ3248" s="257"/>
      <c r="BK3248" s="257"/>
      <c r="BL3248" s="263"/>
      <c r="BM3248" s="263"/>
      <c r="BN3248" s="263"/>
      <c r="BO3248" s="263"/>
      <c r="BP3248" s="263"/>
      <c r="BQ3248" s="263"/>
      <c r="BR3248" s="271"/>
      <c r="BS3248" s="271"/>
      <c r="BT3248" s="271"/>
      <c r="BU3248" s="271"/>
      <c r="BV3248" s="271"/>
      <c r="BW3248" s="271"/>
      <c r="BX3248" s="257"/>
      <c r="BY3248" s="257"/>
      <c r="BZ3248" s="257"/>
      <c r="CA3248" s="268"/>
      <c r="CB3248" s="268"/>
      <c r="CC3248" s="275"/>
      <c r="CD3248" s="268"/>
      <c r="CE3248" s="268"/>
      <c r="CF3248" s="268"/>
      <c r="CG3248" s="268"/>
      <c r="CH3248" s="268"/>
      <c r="CI3248" s="268"/>
      <c r="CJ3248" s="268"/>
      <c r="CK3248" s="268"/>
      <c r="CL3248" s="265"/>
      <c r="CM3248" s="272"/>
      <c r="CN3248" s="264"/>
      <c r="CO3248" s="177"/>
      <c r="CP3248" s="226"/>
      <c r="CQ3248" s="226"/>
      <c r="CR3248" s="226"/>
      <c r="CS3248" s="178"/>
      <c r="CT3248" s="178"/>
      <c r="CU3248" s="178"/>
      <c r="CV3248" s="178"/>
      <c r="CW3248" s="178"/>
      <c r="CX3248" s="178"/>
      <c r="CY3248" s="178"/>
      <c r="CZ3248" s="178"/>
      <c r="DA3248" s="178"/>
    </row>
    <row r="3249" spans="1:105" s="120" customFormat="1" ht="15" customHeight="1">
      <c r="A3249" s="227">
        <f t="shared" ref="A3249:A3305" si="1038">A3241+1</f>
        <v>402</v>
      </c>
      <c r="B3249" s="345" t="s">
        <v>710</v>
      </c>
      <c r="C3249" s="348" t="s">
        <v>711</v>
      </c>
      <c r="D3249" s="236">
        <v>44187</v>
      </c>
      <c r="E3249" s="236" t="s">
        <v>353</v>
      </c>
      <c r="F3249" s="253" t="s">
        <v>80</v>
      </c>
      <c r="G3249" s="254"/>
      <c r="H3249" s="82" t="s">
        <v>69</v>
      </c>
      <c r="I3249" s="82"/>
      <c r="J3249" s="82" t="s">
        <v>67</v>
      </c>
      <c r="K3249" s="82" t="s">
        <v>60</v>
      </c>
      <c r="L3249" s="82" t="s">
        <v>60</v>
      </c>
      <c r="M3249" s="82" t="s">
        <v>60</v>
      </c>
      <c r="N3249" s="82" t="s">
        <v>60</v>
      </c>
      <c r="O3249" s="82"/>
      <c r="P3249" s="82" t="s">
        <v>60</v>
      </c>
      <c r="Q3249" s="82" t="s">
        <v>60</v>
      </c>
      <c r="R3249" s="82" t="s">
        <v>60</v>
      </c>
      <c r="S3249" s="82" t="s">
        <v>60</v>
      </c>
      <c r="T3249" s="82" t="s">
        <v>60</v>
      </c>
      <c r="U3249" s="82" t="s">
        <v>60</v>
      </c>
      <c r="V3249" s="82"/>
      <c r="W3249" s="82" t="s">
        <v>61</v>
      </c>
      <c r="X3249" s="82" t="s">
        <v>61</v>
      </c>
      <c r="Y3249" s="82" t="s">
        <v>61</v>
      </c>
      <c r="Z3249" s="82" t="s">
        <v>61</v>
      </c>
      <c r="AA3249" s="82" t="s">
        <v>61</v>
      </c>
      <c r="AB3249" s="82" t="s">
        <v>61</v>
      </c>
      <c r="AC3249" s="82"/>
      <c r="AD3249" s="82" t="s">
        <v>61</v>
      </c>
      <c r="AE3249" s="82" t="s">
        <v>61</v>
      </c>
      <c r="AF3249" s="82" t="s">
        <v>61</v>
      </c>
      <c r="AG3249" s="82" t="s">
        <v>61</v>
      </c>
      <c r="AH3249" s="82" t="s">
        <v>61</v>
      </c>
      <c r="AI3249" s="82" t="s">
        <v>1471</v>
      </c>
      <c r="AJ3249" s="82"/>
      <c r="AK3249" s="82" t="s">
        <v>60</v>
      </c>
      <c r="AL3249" s="82" t="s">
        <v>60</v>
      </c>
      <c r="AM3249" s="239">
        <f>COUNTIF(H3249:AL3249,"PH")+COUNTIF(H3249:AL3249,"PH/L")+COUNTIF(H3249:AL3249,"PM")</f>
        <v>0</v>
      </c>
      <c r="AN3249" s="239">
        <f>COUNTIF(H3249:AL3249,"PD")+COUNTIF(H3249:AL3249,"PDD")+COUNTIF(H3249:AL3249,"P/DS")/2+COUNTIF(H3249:AL3249,"PMD")</f>
        <v>0</v>
      </c>
      <c r="AO3249" s="239">
        <f>COUNTIF(H3249:AL3249,"PN")+COUNTIF(H3249:AL3249,"P/NS")/2+COUNTIF(H3249:AL3249,"PH")+COUNTIF(H3249:AL3249,"PH/F")/2+COUNTIF(H3249:AL3249,"PH/L")/2+COUNTIF(H3249:AL3249,"PM")</f>
        <v>0</v>
      </c>
      <c r="AP3249" s="239">
        <f>COUNTIF(H3249:AL3249,"BH")+COUNTIF(H3249:AL3249,"AL/BL")+COUNTIF(H3249:AL3249,"UL/BL")+COUNTIF(H3249:AL3249,"BM")</f>
        <v>0</v>
      </c>
      <c r="AQ3249" s="239">
        <f>COUNTIF(H3249:AL3249,"DS")+COUNTIF(H3249:AL3249,"AL/DS")/2+COUNTIF(H3249:AL3249,"UL/DS")/2+COUNTIF(H3249:AL3249,"CT")+COUNTIF(H3249:AL3249,"MD")</f>
        <v>12.5</v>
      </c>
      <c r="AR3249" s="239">
        <f>COUNTIF(H3249:AL3249,"NS")+COUNTIF(H3249:AL3249,"AL/NS")/2+COUNTIF(H3249:AL3249,"UL/NS")/2+COUNTIF(H3249:AL3249,"BH")+COUNTIF(H3249:AL3249,"AL/BF")/2+COUNTIF(H3249:AL3249,"AL/BL")/2+COUNTIF(H3249:AL3249,"UL/BL")/2+COUNTIF(H3249:AL3249,"UL/BF")/2+COUNTIF(H3249:AL3249,"BM")</f>
        <v>11</v>
      </c>
      <c r="AS3249" s="239">
        <f>COUNTIF(H3249:AL3249,"AL")+COUNTIF(H3249:AL3249,"AL/DS")/2+COUNTIF(H3249:AL3249,"AL/NS")/2+COUNTIF(H3249:AL3249,"NH")+COUNTIF(H3249:AL3249,"SL")+COUNTIF(H3249:AL3249,"NHD")+COUNTIF(H3249:AL3249,"B")+COUNTIF(H3249:AL3249,"HL")+COUNTIF(H3249:AL3249,"AL/BF")/2+COUNTIF(H3249:AL3249,"AL/BL")/2</f>
        <v>2</v>
      </c>
      <c r="AT3249" s="255">
        <f>COUNTIF(H3249:AL3249,"PD")+COUNTIF(H3249:AL3249,"PN")+COUNTIF(H3249:AL3249,"P/DS")/2+COUNTIF(H3249:AL3249,"P/NS")/2+COUNTIF(H3249:AL3249,"DS")+COUNTIF(H3249:AL3249,"NS")+COUNTIF(H3249:AL3249,"AL")+COUNTIF(H3249:AL3249,"AL/DS")+COUNTIF(H3249:AL3249,"AL/NS")+COUNTIF(H3249:AL3249,"NH")+COUNTIF(H3249:AL3249,"SL")+COUNTIF(H3249:AL3249,"UL/DS")/2+COUNTIF(H3249:AL3249,"UL/NS")/2+COUNTIF(H3249:AL3249,"CT")+COUNTIF(H3249:AL3249,"NHD")+COUNTIF(H3249:AL3249,"PDD")+COUNTIF(H3249:AL3249,"B")+COUNTIF(H3249:AL3249,"HL")+COUNTIF(H3249:AL3249,"PH")+COUNTIF(H3249:AL3249,"BH")+COUNTIF(H3249:AL3249,"AL/BF")+COUNTIF(H3249:AL3249,"AL/BL")+COUNTIF(H3249:AL3249,"UL/BF")/2+COUNTIF(H3249:AL3249,"UL/BL")/2+COUNTIF(H3249:AL3249,"PH/F")/2+COUNTIF(H3249:AL3249,"PH/L")/2+COUNTIF(H3249:AL3249,"MD")+COUNTIF(H3249:AL3249,"PMD")+COUNTIF(H3249:AL3249,"PM")+COUNTIF(H3249:AL3249,"BM")</f>
        <v>25.5</v>
      </c>
      <c r="AU3249" s="255">
        <f>COUNTIF(H3249:AL3249,"P/DS")/2+COUNTIF(H3249:AL3249,"P/NS")/2+COUNTIF(H3249:AL3249,"IL")+COUNTIF(H3249:AL3249,"NL")+COUNTIF(H3249:AL3249,"UL")+COUNTIF(H3249:AL3249,"UL/DS")/2+COUNTIF(H3249:AL3249,"UL/NS")/2+COUNTIF(H3249:AL3249,"KT")+COUNTIF(H3249:AL3249,"UL/BF")/2+COUNTIF(H3249:AL3249,"UL/BL")/2+COUNTIF(H3249:AL3249,"PH/F")/2+COUNTIF(H3249:AL3249,"PH/L")/2+COUNTIF(H3249:AL3249,"NB")</f>
        <v>0.5</v>
      </c>
      <c r="AV3249" s="258">
        <f>COUNTIF(H3249:AL3249,"PN")+COUNTIF(H3249:AL3249,"TVD")+COUNTIF(H3249:AL3249,"PH")+COUNTIF(H3249:AL3249,"PM")+COUNTIF(H3249:AL3249,"PDD")-COUNTIFS(H3249:AL3249,"PN",H3256:AL3256,"&gt;=3")-COUNTIFS(H3249:AL3249,"PM",H3256:AL3256,"&gt;=3")</f>
        <v>0</v>
      </c>
      <c r="AW3249" s="258">
        <f>COUNTIF(H3249:AL3249,"NS")+COUNTIF(H3249:AL3249,"D")+COUNTIF(H3249:AL3249,"BH")+COUNTIF(H3249:AL3249,"NHD")+COUNTIF(H3249:AL3249,"BM")-COUNTIFS(H3249:AL3249,"NS",H3256:AL3256,"&gt;=3")-COUNTIFS(H3249:AL3249,"BH",H3256:AL3256,"&gt;=3")-COUNTIFS(H3249:AL3249,"BM",H3256:AL3256,"&gt;=3")</f>
        <v>11</v>
      </c>
      <c r="AX3249" s="255">
        <f>COUNTIF(H3249:AL3249,"AL")+COUNTIF(H3249:AL3249,"AL/DS")/2+COUNTIF(H3249:AL3249,"AL/NS")/2+COUNTIF(H3249:AL3249,"AL/BF")+COUNTIF(H3249:AL3249,"AL/BL")/2</f>
        <v>1</v>
      </c>
      <c r="AY3249" s="255">
        <f>COUNTIF(H3249:AL3249,"SL")</f>
        <v>0</v>
      </c>
      <c r="AZ3249" s="255">
        <f>COUNTIF(H3249:AL3249,"NH")</f>
        <v>1</v>
      </c>
      <c r="BA3249" s="255">
        <f>COUNTIF(H3249:AL3249,"HL")</f>
        <v>0</v>
      </c>
      <c r="BB3249" s="255">
        <f>COUNTIF(G3249:AL3249,"P/DS")/2+COUNTIF(G3249:AL3249,"P/NS")/2+COUNTIF(G3249:AL3249,"UL")+COUNTIF(G3249:AL3249,"UL/DS")/2+COUNTIF(G3249:AL3249,"UL/NS")/2+COUNTIF(G3249:AL3249,"UL/BL")/2+COUNTIF(G3249:AL3249,"UL/BF")/2+COUNTIF(G3249:AL3249,"PH/F")/2+COUNTIF(G3249:AL3249,"PH/L")/2</f>
        <v>0.5</v>
      </c>
      <c r="BC3249" s="255">
        <f>COUNTIF(H3249:AL3249,"NB")</f>
        <v>0</v>
      </c>
      <c r="BD3249" s="255">
        <f>COUNTIF(H3249:AL3249,"NL")</f>
        <v>0</v>
      </c>
      <c r="BE3249" s="255">
        <f>COUNTIF(H3249:AL3249,"IL")</f>
        <v>0</v>
      </c>
      <c r="BF3249" s="255">
        <f>COUNTIF(H3249:AL3249,"KT")</f>
        <v>0</v>
      </c>
      <c r="BG3249" s="255">
        <f>COUNTIF(H3249:AL3249,"L70")</f>
        <v>0</v>
      </c>
      <c r="BH3249" s="255">
        <f>COUNTIF(H3249:AL3249,"MD")</f>
        <v>0</v>
      </c>
      <c r="BI3249" s="255">
        <f>COUNTIF(H3249:AL3249,"PMD")</f>
        <v>0</v>
      </c>
      <c r="BJ3249" s="255">
        <f>COUNTIF(H3249:AL3249,"PM")</f>
        <v>0</v>
      </c>
      <c r="BK3249" s="255">
        <f>COUNTIF(H3249:AL3249,"BM")</f>
        <v>0</v>
      </c>
      <c r="BL3249" s="261">
        <f>SUMIF(H3249:AL3249,"PD",H3250:AL3250)+SUMIF(H3249:AL3249,"PN",H3250:AL3250)+SUMIF(H3249:AL3249,"P/DS",H3250:AL3250)+SUMIF(H3249:AL3249,"PN/F",H3250:AL3250)+SUMIF(H3249:AL3249,"PN/L",H3250:AL3250)+SUMIF(H3249:AL3249,"TV",H3250:AL3250)+SUMIF(H3249:AL3249,"TVD",H3250:AL3250)+SUMIF(H3249:AL3249,"PDD",H3250:AL3250)</f>
        <v>0</v>
      </c>
      <c r="BM3249" s="261">
        <f>SUMIF(H3249:AL3249,"PD",H3251:AL3251)+SUMIF(H3249:AL3249,"PN",H3251:AL3251)+SUMIF(H3249:AL3249,"P/DS",H3251:AL3251)+SUMIF(H3249:AL3249,"PN/F",H3251:AL3251)+SUMIF(H3249:AL3249,"PN/L",H3251:AL3251)+SUMIF(H3249:AL3249,"TV",H3251:AL3251)+SUMIF(H3249:AL3249,"TVD",H3251:AL3251)+SUMIF(H3249:AL3249,"PDD",H3251:AL3251)+SUMIF(H3249:AL3249,"PMD",H3251:AL3251)</f>
        <v>0</v>
      </c>
      <c r="BN3249" s="261">
        <f>SUMIF(H3249:AL3249,"PD",H3252:AL3252)+SUMIF(H3249:AL3249,"PN",H3252:AL3252)+SUMIF(H3249:AL3249,"P/DS",H3252:AL3252)+SUMIF(H3249:AL3249,"PN/F",H3252:AL3252)+SUMIF(H3249:AL3249,"PN/L",H3252:AL3252)+SUMIF(H3249:AL3249,"TV",H3252:AL3252)+SUMIF(H3249:AL3249,"TVD",H3252:AL3252)</f>
        <v>0</v>
      </c>
      <c r="BO3249" s="261">
        <f>SUMIF(H3249:AL3249,"PD",H3253:AL3253)+SUMIF(H3249:AL3249,"PN",H3253:AL3253)+SUMIF(H3249:AL3249,"P/DS",H3253:AL3253)+SUMIF(H3249:AL3249,"PN/F",H3253:AL3253)+SUMIF(H3249:AL3249,"PN/L",H3253:AL3253)+SUMIF(H3249:AL3249,"TV",H3253:AL3253)+SUMIF(H3249:AL3249,"TVD",H3253:AL3253)</f>
        <v>0</v>
      </c>
      <c r="BP3249" s="261">
        <f>SUMIF(H3249:AL3249,"PD",H3254:AL3254)+SUMIF(H3249:AL3249,"PN",H3254:AL3254)+SUMIF(H3249:AL3249,"P/DS",H3254:AL3254)+SUMIF(H3249:AL3249,"PN/F",H3254:AL3254)+SUMIF(H3249:AL3249,"PN/L",H3254:AL3254)+SUMIF(H3249:AL3249,"TV",H3254:AL3254)+SUMIF(H3249:AL3249,"TVD",H3254:AL3254)+SUMIF(H3249:AL3249,"PDD",H3254:AL3254)+SUMIF(H3249:AL3249,"PH",H3254:AL3254)+SUMIF(H3249:AL3249,"PM",H3254:AL3254)</f>
        <v>0</v>
      </c>
      <c r="BQ3249" s="261">
        <f>SUMIF(H3249:AL3249,"PD",H3255:AL3255)+SUMIF(H3249:AL3249,"PN",H3255:AL3255)+SUMIF(H3249:AL3249,"P/DS",H3255:AL3255)+SUMIF(H3249:AL3249,"PN/F",H3255:AL3255)+SUMIF(H3249:AL3249,"PN/L",H3255:AL3255)+SUMIF(H3249:AL3249,"TV",H3255:AL3255)+SUMIF(H3249:AL3249,"TVD",H3255:AL3255)+SUMIF(H3249:AL3249,"PDD",H3255:AL3255)+SUMIF(H3249:AL3249,"PH",H3255:AL3255)+SUMIF(H3249:AL3249,"PM",H3255:AL3255)</f>
        <v>0</v>
      </c>
      <c r="BR3249" s="269">
        <f>SUM(H3250:AL3250)-BL3249</f>
        <v>38</v>
      </c>
      <c r="BS3249" s="269">
        <f>SUM(H3251:AL3251)-BM3249</f>
        <v>14.5</v>
      </c>
      <c r="BT3249" s="269">
        <f>SUM(H3252:AL3252)-BN3249</f>
        <v>0</v>
      </c>
      <c r="BU3249" s="269">
        <f>SUM(H3253:AL3253)-BO3249</f>
        <v>0</v>
      </c>
      <c r="BV3249" s="269">
        <f>SUM(H3254:AL3254)-BP3249</f>
        <v>0</v>
      </c>
      <c r="BW3249" s="269">
        <f>SUM(H3255:AL3255)-BQ3249</f>
        <v>0</v>
      </c>
      <c r="BX3249" s="255">
        <f>SUMIF(H3249:AL3249,"PD",H3256:AL3256)+SUMIF(H3249:AL3249,"PN",H3256:AL3256)+SUMIF(H3249:AL3249,"P/DS",H3256:AL3256)+SUMIF(H3249:AL3249,"PN/F",H3256:AL3256)+SUMIF(H3249:AL3249,"PN/L",H3256:AL3256)</f>
        <v>0</v>
      </c>
      <c r="BY3249" s="255">
        <f>SUM(H3256:AL3256)-BX3249</f>
        <v>0</v>
      </c>
      <c r="BZ3249" s="255">
        <f t="shared" ref="BZ3249" si="1039">+SUM(BL3249:BW3256)</f>
        <v>52.5</v>
      </c>
      <c r="CA3249" s="266">
        <f>(COUNTIFS(H3249:AL3249,"PD",H3250:AL3250,"&gt;=2"))*0.5-IF(CN3249="VP",COUNTIFS($H$16:$AL$16,"SAT",H3249:AL3249,"PD",H3250:AL3250,"&gt;=2"))*0.5</f>
        <v>0</v>
      </c>
      <c r="CB3249" s="266">
        <f>(COUNTIFS(H3249:AL3249,"PN",H3251:AL3251,"&gt;=0.5",H3250:AL3250,"&gt;=1.5"))*0.5+COUNTIFS(H3249:AL3249,"PDD",H3251:AL3251,"&gt;=0.5",H3250:AL3250,"&gt;=1.5")*0.5</f>
        <v>0</v>
      </c>
      <c r="CC3249" s="273">
        <f>(COUNTIFS(H3249:AL3249,"TV",H3251:AL3251,"&gt;=10"))*0.5+(COUNTIFS(H3249:AL3249,"PMD",H3251:AL3251,"&gt;=2"))*0.5</f>
        <v>0</v>
      </c>
      <c r="CD3249" s="266">
        <f>(COUNTIFS(H3249:AL3249,"TVD",H3253:AL3253,"&gt;=6.5",H3251:AL3251,"&gt;=3.5"))*0.5</f>
        <v>0</v>
      </c>
      <c r="CE3249" s="266">
        <f>(COUNTIFS(H3249:AL3249,"PD",H3254:AL3254,"&gt;=10"))*0.5</f>
        <v>0</v>
      </c>
      <c r="CF3249" s="266">
        <f>(COUNTIFS(H3249:AL3249,"PDD",H3254:AL3254,"&gt;=3.5",H3255:AL3255,"&gt;=6.5")+COUNTIFS(H3249:AL3249,"PH",H3255:AL3255,"&gt;=0.5",H3254:AL3254,"&gt;=1.5")+COUNTIFS(H3249:AL3249,"PM",H3255:AL3255,"&gt;=0.5",H3254:AL3254,"&gt;=1.5"))*0.5</f>
        <v>0</v>
      </c>
      <c r="CG3249" s="266">
        <f>(COUNTIFS(H3249:AL3249,"DS",H3250:AL3250,"&gt;=2")+COUNTIFS(H3249:AL3249,"AL/DS",H3250:AL3250,"&gt;=2"))*0.5-IF(CN3249="VP",COUNTIFS($H$16:$AL$16,"SAT",H3249:AL3249,"DS",H3250:AL3250,"&gt;=2"))*0.5</f>
        <v>4.5</v>
      </c>
      <c r="CH3249" s="266">
        <f>(COUNTIFS(H3249:AL3249,"NS",H3251:AL3251,"&gt;=0.5",H3250:AL3250,"&gt;=1.5")+COUNTIFS(H3249:AL3249,"AL/NS",H3251:AL3251,"&gt;=0.5",H3250:AL3250,"&gt;=1.5")+COUNTIFS(H3249:AL3249,"NHD",H3251:AL3251,"&gt;=4.5",H3254:AL3254,"&gt;=2",H3250:AL3250,"&gt;=1.5"))*0.5</f>
        <v>4</v>
      </c>
      <c r="CI3249" s="266">
        <f>(COUNTIF(H3251:AL3251,"&gt;=10")+COUNTIFS(H3249:AL3249,"MD",H3251:AL3251,"&gt;=2")-COUNTIFS(H3249:AL3249,"TV",H3251:AL3251,"&gt;=10"))*0.5</f>
        <v>0.5</v>
      </c>
      <c r="CJ3249" s="266">
        <f>(COUNTIFS(H3249:AL3249,"D",H3253:AL3253,"&gt;=6.5",H3251:AL3251,"&gt;=3.5"))*0.5</f>
        <v>0</v>
      </c>
      <c r="CK3249" s="266">
        <f>(COUNTIF(H3254:AL3254,"&gt;=10")-COUNTIFS(H3249:AL3249,"PD",H3254:AL3254,"&gt;=10"))*0.5</f>
        <v>0</v>
      </c>
      <c r="CL3249" s="265">
        <f>(COUNTIFS(H3249:AL3249,"NHD",H3254:AL3254,"&gt;=3.5",H3255:AL3255,"&gt;=6.5")+COUNTIFS(H3249:AL3249,"BH",H3254:AL3254,"&gt;=1.5",H3255:AL3255,"&gt;=0.5")+COUNTIFS(H3249:AL3249,"BM",H3254:AL3254,"&gt;=1.5",H3255:AL3255,"&gt;=0.5")+COUNTIFS(H3249:AL3249,"D",H3254:AL3254,"&gt;=1.5",H3255:AL3255,"&gt;=0.5"))*0.5</f>
        <v>0</v>
      </c>
      <c r="CM3249" s="272"/>
      <c r="CN3249" s="264" t="s">
        <v>723</v>
      </c>
      <c r="CO3249" s="177">
        <f t="shared" ref="CO3249" si="1040">+AM3249+AN3249+AO3249+AP3249+AQ3249+AR3249+AS3249+AU3249+BG3249</f>
        <v>26</v>
      </c>
      <c r="CP3249" s="225">
        <f>+SUM(I3250:I3255)-I3256</f>
        <v>0</v>
      </c>
      <c r="CQ3249" s="225">
        <f>+SUM(J3250:J3255)-J3256</f>
        <v>0</v>
      </c>
      <c r="CR3249" s="225">
        <f>+SUM(K3250:K3255)-K3256</f>
        <v>2.5</v>
      </c>
      <c r="CS3249" s="178"/>
      <c r="CT3249" s="178"/>
      <c r="CU3249" s="178"/>
      <c r="CV3249" s="178"/>
      <c r="CW3249" s="178"/>
      <c r="CX3249" s="178"/>
      <c r="CY3249" s="178"/>
      <c r="CZ3249" s="178"/>
      <c r="DA3249" s="178"/>
    </row>
    <row r="3250" spans="1:105" s="120" customFormat="1" ht="15" customHeight="1">
      <c r="A3250" s="228"/>
      <c r="B3250" s="346"/>
      <c r="C3250" s="349"/>
      <c r="D3250" s="237"/>
      <c r="E3250" s="237"/>
      <c r="F3250" s="242" t="s">
        <v>82</v>
      </c>
      <c r="G3250" s="121">
        <v>1.5</v>
      </c>
      <c r="H3250" s="83"/>
      <c r="I3250" s="83"/>
      <c r="J3250" s="83"/>
      <c r="K3250" s="83">
        <v>2.5</v>
      </c>
      <c r="L3250" s="83">
        <v>2.5</v>
      </c>
      <c r="M3250" s="83">
        <v>0</v>
      </c>
      <c r="N3250" s="83">
        <v>2.5</v>
      </c>
      <c r="O3250" s="83"/>
      <c r="P3250" s="83">
        <v>0</v>
      </c>
      <c r="Q3250" s="83">
        <v>2.5</v>
      </c>
      <c r="R3250" s="83">
        <v>2.5</v>
      </c>
      <c r="S3250" s="83">
        <v>0</v>
      </c>
      <c r="T3250" s="83">
        <v>2.5</v>
      </c>
      <c r="U3250" s="83">
        <v>2.5</v>
      </c>
      <c r="V3250" s="83"/>
      <c r="W3250" s="83">
        <v>2</v>
      </c>
      <c r="X3250" s="83">
        <v>2</v>
      </c>
      <c r="Y3250" s="83">
        <v>2</v>
      </c>
      <c r="Z3250" s="83">
        <v>2</v>
      </c>
      <c r="AA3250" s="83">
        <v>2</v>
      </c>
      <c r="AB3250" s="83"/>
      <c r="AC3250" s="79"/>
      <c r="AD3250" s="79"/>
      <c r="AE3250" s="79"/>
      <c r="AF3250" s="79">
        <v>2</v>
      </c>
      <c r="AG3250" s="79">
        <v>2</v>
      </c>
      <c r="AH3250" s="79">
        <v>2</v>
      </c>
      <c r="AI3250" s="79"/>
      <c r="AJ3250" s="79"/>
      <c r="AK3250" s="79">
        <v>2</v>
      </c>
      <c r="AL3250" s="79">
        <v>2.5</v>
      </c>
      <c r="AM3250" s="240"/>
      <c r="AN3250" s="240"/>
      <c r="AO3250" s="240"/>
      <c r="AP3250" s="240"/>
      <c r="AQ3250" s="240"/>
      <c r="AR3250" s="240"/>
      <c r="AS3250" s="240"/>
      <c r="AT3250" s="256"/>
      <c r="AU3250" s="256"/>
      <c r="AV3250" s="259"/>
      <c r="AW3250" s="259"/>
      <c r="AX3250" s="256"/>
      <c r="AY3250" s="256"/>
      <c r="AZ3250" s="256"/>
      <c r="BA3250" s="256"/>
      <c r="BB3250" s="256"/>
      <c r="BC3250" s="256"/>
      <c r="BD3250" s="256"/>
      <c r="BE3250" s="256"/>
      <c r="BF3250" s="256"/>
      <c r="BG3250" s="256"/>
      <c r="BH3250" s="256"/>
      <c r="BI3250" s="256"/>
      <c r="BJ3250" s="256"/>
      <c r="BK3250" s="256"/>
      <c r="BL3250" s="262"/>
      <c r="BM3250" s="262"/>
      <c r="BN3250" s="262"/>
      <c r="BO3250" s="262"/>
      <c r="BP3250" s="262"/>
      <c r="BQ3250" s="262"/>
      <c r="BR3250" s="270"/>
      <c r="BS3250" s="270"/>
      <c r="BT3250" s="270"/>
      <c r="BU3250" s="270"/>
      <c r="BV3250" s="270"/>
      <c r="BW3250" s="270"/>
      <c r="BX3250" s="256"/>
      <c r="BY3250" s="256"/>
      <c r="BZ3250" s="256"/>
      <c r="CA3250" s="267"/>
      <c r="CB3250" s="267"/>
      <c r="CC3250" s="274"/>
      <c r="CD3250" s="267"/>
      <c r="CE3250" s="267"/>
      <c r="CF3250" s="267"/>
      <c r="CG3250" s="267"/>
      <c r="CH3250" s="267"/>
      <c r="CI3250" s="267"/>
      <c r="CJ3250" s="267"/>
      <c r="CK3250" s="267"/>
      <c r="CL3250" s="265"/>
      <c r="CM3250" s="272"/>
      <c r="CN3250" s="264"/>
      <c r="CO3250" s="177"/>
      <c r="CP3250" s="226"/>
      <c r="CQ3250" s="226"/>
      <c r="CR3250" s="226"/>
      <c r="CS3250" s="178"/>
      <c r="CT3250" s="178"/>
      <c r="CU3250" s="178"/>
      <c r="CV3250" s="178"/>
      <c r="CW3250" s="178"/>
      <c r="CX3250" s="178"/>
      <c r="CY3250" s="178"/>
      <c r="CZ3250" s="178"/>
      <c r="DA3250" s="178"/>
    </row>
    <row r="3251" spans="1:105" s="120" customFormat="1" ht="15" customHeight="1">
      <c r="A3251" s="228"/>
      <c r="B3251" s="346"/>
      <c r="C3251" s="349"/>
      <c r="D3251" s="237"/>
      <c r="E3251" s="237"/>
      <c r="F3251" s="243"/>
      <c r="G3251" s="122">
        <v>2</v>
      </c>
      <c r="H3251" s="84"/>
      <c r="I3251" s="84"/>
      <c r="J3251" s="84"/>
      <c r="K3251" s="84"/>
      <c r="L3251" s="84"/>
      <c r="M3251" s="84"/>
      <c r="N3251" s="84"/>
      <c r="O3251" s="84">
        <v>10.5</v>
      </c>
      <c r="P3251" s="84"/>
      <c r="Q3251" s="84"/>
      <c r="R3251" s="84"/>
      <c r="S3251" s="84"/>
      <c r="T3251" s="84"/>
      <c r="U3251" s="84"/>
      <c r="V3251" s="84"/>
      <c r="W3251" s="84">
        <v>0.5</v>
      </c>
      <c r="X3251" s="84">
        <v>0.5</v>
      </c>
      <c r="Y3251" s="84">
        <v>0.5</v>
      </c>
      <c r="Z3251" s="84">
        <v>0.5</v>
      </c>
      <c r="AA3251" s="84">
        <v>0.5</v>
      </c>
      <c r="AB3251" s="84"/>
      <c r="AC3251" s="80"/>
      <c r="AD3251" s="80"/>
      <c r="AE3251" s="80"/>
      <c r="AF3251" s="80">
        <v>0.5</v>
      </c>
      <c r="AG3251" s="80">
        <v>0.5</v>
      </c>
      <c r="AH3251" s="80">
        <v>0.5</v>
      </c>
      <c r="AI3251" s="80"/>
      <c r="AJ3251" s="80"/>
      <c r="AK3251" s="80"/>
      <c r="AL3251" s="80"/>
      <c r="AM3251" s="240"/>
      <c r="AN3251" s="240"/>
      <c r="AO3251" s="240"/>
      <c r="AP3251" s="240"/>
      <c r="AQ3251" s="240"/>
      <c r="AR3251" s="240"/>
      <c r="AS3251" s="240"/>
      <c r="AT3251" s="256"/>
      <c r="AU3251" s="256"/>
      <c r="AV3251" s="259"/>
      <c r="AW3251" s="259"/>
      <c r="AX3251" s="256"/>
      <c r="AY3251" s="256"/>
      <c r="AZ3251" s="256"/>
      <c r="BA3251" s="256"/>
      <c r="BB3251" s="256"/>
      <c r="BC3251" s="256"/>
      <c r="BD3251" s="256"/>
      <c r="BE3251" s="256"/>
      <c r="BF3251" s="256"/>
      <c r="BG3251" s="256"/>
      <c r="BH3251" s="256"/>
      <c r="BI3251" s="256"/>
      <c r="BJ3251" s="256"/>
      <c r="BK3251" s="256"/>
      <c r="BL3251" s="262"/>
      <c r="BM3251" s="262"/>
      <c r="BN3251" s="262"/>
      <c r="BO3251" s="262"/>
      <c r="BP3251" s="262"/>
      <c r="BQ3251" s="262"/>
      <c r="BR3251" s="270"/>
      <c r="BS3251" s="270"/>
      <c r="BT3251" s="270"/>
      <c r="BU3251" s="270"/>
      <c r="BV3251" s="270"/>
      <c r="BW3251" s="270"/>
      <c r="BX3251" s="256"/>
      <c r="BY3251" s="256"/>
      <c r="BZ3251" s="256"/>
      <c r="CA3251" s="267"/>
      <c r="CB3251" s="267"/>
      <c r="CC3251" s="274"/>
      <c r="CD3251" s="267"/>
      <c r="CE3251" s="267"/>
      <c r="CF3251" s="267"/>
      <c r="CG3251" s="267"/>
      <c r="CH3251" s="267"/>
      <c r="CI3251" s="267"/>
      <c r="CJ3251" s="267"/>
      <c r="CK3251" s="267"/>
      <c r="CL3251" s="265"/>
      <c r="CM3251" s="272"/>
      <c r="CN3251" s="264"/>
      <c r="CO3251" s="177"/>
      <c r="CP3251" s="226"/>
      <c r="CQ3251" s="226"/>
      <c r="CR3251" s="226"/>
      <c r="CS3251" s="178"/>
      <c r="CT3251" s="178"/>
      <c r="CU3251" s="178"/>
      <c r="CV3251" s="178"/>
      <c r="CW3251" s="178"/>
      <c r="CX3251" s="178"/>
      <c r="CY3251" s="178"/>
      <c r="CZ3251" s="178"/>
      <c r="DA3251" s="178"/>
    </row>
    <row r="3252" spans="1:105" s="120" customFormat="1" ht="15" customHeight="1">
      <c r="A3252" s="228"/>
      <c r="B3252" s="346"/>
      <c r="C3252" s="349"/>
      <c r="D3252" s="237"/>
      <c r="E3252" s="237"/>
      <c r="F3252" s="243"/>
      <c r="G3252" s="122">
        <v>2.1</v>
      </c>
      <c r="H3252" s="84"/>
      <c r="I3252" s="84"/>
      <c r="J3252" s="84"/>
      <c r="K3252" s="84"/>
      <c r="L3252" s="84"/>
      <c r="M3252" s="84"/>
      <c r="N3252" s="84"/>
      <c r="O3252" s="84"/>
      <c r="P3252" s="84"/>
      <c r="Q3252" s="84"/>
      <c r="R3252" s="84"/>
      <c r="S3252" s="84"/>
      <c r="T3252" s="84"/>
      <c r="U3252" s="84"/>
      <c r="V3252" s="84"/>
      <c r="W3252" s="84"/>
      <c r="X3252" s="84"/>
      <c r="Y3252" s="84"/>
      <c r="Z3252" s="84"/>
      <c r="AA3252" s="84"/>
      <c r="AB3252" s="84"/>
      <c r="AC3252" s="80"/>
      <c r="AD3252" s="80"/>
      <c r="AE3252" s="80"/>
      <c r="AF3252" s="80"/>
      <c r="AG3252" s="80"/>
      <c r="AH3252" s="80"/>
      <c r="AI3252" s="80"/>
      <c r="AJ3252" s="80"/>
      <c r="AK3252" s="80"/>
      <c r="AL3252" s="80"/>
      <c r="AM3252" s="240"/>
      <c r="AN3252" s="240"/>
      <c r="AO3252" s="240"/>
      <c r="AP3252" s="240"/>
      <c r="AQ3252" s="240"/>
      <c r="AR3252" s="240"/>
      <c r="AS3252" s="240"/>
      <c r="AT3252" s="256"/>
      <c r="AU3252" s="256"/>
      <c r="AV3252" s="259"/>
      <c r="AW3252" s="259"/>
      <c r="AX3252" s="256"/>
      <c r="AY3252" s="256"/>
      <c r="AZ3252" s="256"/>
      <c r="BA3252" s="256"/>
      <c r="BB3252" s="256"/>
      <c r="BC3252" s="256"/>
      <c r="BD3252" s="256"/>
      <c r="BE3252" s="256"/>
      <c r="BF3252" s="256"/>
      <c r="BG3252" s="256"/>
      <c r="BH3252" s="256"/>
      <c r="BI3252" s="256"/>
      <c r="BJ3252" s="256"/>
      <c r="BK3252" s="256"/>
      <c r="BL3252" s="262"/>
      <c r="BM3252" s="262"/>
      <c r="BN3252" s="262"/>
      <c r="BO3252" s="262"/>
      <c r="BP3252" s="262"/>
      <c r="BQ3252" s="262"/>
      <c r="BR3252" s="270"/>
      <c r="BS3252" s="270"/>
      <c r="BT3252" s="270"/>
      <c r="BU3252" s="270"/>
      <c r="BV3252" s="270"/>
      <c r="BW3252" s="270"/>
      <c r="BX3252" s="256"/>
      <c r="BY3252" s="256"/>
      <c r="BZ3252" s="256"/>
      <c r="CA3252" s="267"/>
      <c r="CB3252" s="267"/>
      <c r="CC3252" s="274"/>
      <c r="CD3252" s="267"/>
      <c r="CE3252" s="267"/>
      <c r="CF3252" s="267"/>
      <c r="CG3252" s="267"/>
      <c r="CH3252" s="267"/>
      <c r="CI3252" s="267"/>
      <c r="CJ3252" s="267"/>
      <c r="CK3252" s="267"/>
      <c r="CL3252" s="265"/>
      <c r="CM3252" s="272"/>
      <c r="CN3252" s="264"/>
      <c r="CO3252" s="177"/>
      <c r="CP3252" s="226"/>
      <c r="CQ3252" s="226"/>
      <c r="CR3252" s="226"/>
      <c r="CS3252" s="178"/>
      <c r="CT3252" s="178"/>
      <c r="CU3252" s="178"/>
      <c r="CV3252" s="178"/>
      <c r="CW3252" s="178"/>
      <c r="CX3252" s="178"/>
      <c r="CY3252" s="178"/>
      <c r="CZ3252" s="178"/>
      <c r="DA3252" s="178"/>
    </row>
    <row r="3253" spans="1:105" s="120" customFormat="1" ht="15" customHeight="1">
      <c r="A3253" s="228"/>
      <c r="B3253" s="346"/>
      <c r="C3253" s="349"/>
      <c r="D3253" s="237"/>
      <c r="E3253" s="237"/>
      <c r="F3253" s="243"/>
      <c r="G3253" s="122">
        <v>2.7</v>
      </c>
      <c r="H3253" s="84"/>
      <c r="I3253" s="84"/>
      <c r="J3253" s="84"/>
      <c r="K3253" s="84"/>
      <c r="L3253" s="84"/>
      <c r="M3253" s="84"/>
      <c r="N3253" s="84"/>
      <c r="O3253" s="84"/>
      <c r="P3253" s="84"/>
      <c r="Q3253" s="84"/>
      <c r="R3253" s="84"/>
      <c r="S3253" s="84"/>
      <c r="T3253" s="84"/>
      <c r="U3253" s="84"/>
      <c r="V3253" s="84"/>
      <c r="W3253" s="84"/>
      <c r="X3253" s="84"/>
      <c r="Y3253" s="84"/>
      <c r="Z3253" s="84"/>
      <c r="AA3253" s="84"/>
      <c r="AB3253" s="84"/>
      <c r="AC3253" s="80"/>
      <c r="AD3253" s="80"/>
      <c r="AE3253" s="80"/>
      <c r="AF3253" s="80"/>
      <c r="AG3253" s="80"/>
      <c r="AH3253" s="80"/>
      <c r="AI3253" s="80"/>
      <c r="AJ3253" s="80"/>
      <c r="AK3253" s="80"/>
      <c r="AL3253" s="80"/>
      <c r="AM3253" s="240"/>
      <c r="AN3253" s="240"/>
      <c r="AO3253" s="240"/>
      <c r="AP3253" s="240"/>
      <c r="AQ3253" s="240"/>
      <c r="AR3253" s="240"/>
      <c r="AS3253" s="240"/>
      <c r="AT3253" s="256"/>
      <c r="AU3253" s="256"/>
      <c r="AV3253" s="259"/>
      <c r="AW3253" s="259"/>
      <c r="AX3253" s="256"/>
      <c r="AY3253" s="256"/>
      <c r="AZ3253" s="256"/>
      <c r="BA3253" s="256"/>
      <c r="BB3253" s="256"/>
      <c r="BC3253" s="256"/>
      <c r="BD3253" s="256"/>
      <c r="BE3253" s="256"/>
      <c r="BF3253" s="256"/>
      <c r="BG3253" s="256"/>
      <c r="BH3253" s="256"/>
      <c r="BI3253" s="256"/>
      <c r="BJ3253" s="256"/>
      <c r="BK3253" s="256"/>
      <c r="BL3253" s="262"/>
      <c r="BM3253" s="262"/>
      <c r="BN3253" s="262"/>
      <c r="BO3253" s="262"/>
      <c r="BP3253" s="262"/>
      <c r="BQ3253" s="262"/>
      <c r="BR3253" s="270"/>
      <c r="BS3253" s="270"/>
      <c r="BT3253" s="270"/>
      <c r="BU3253" s="270"/>
      <c r="BV3253" s="270"/>
      <c r="BW3253" s="270"/>
      <c r="BX3253" s="256"/>
      <c r="BY3253" s="256"/>
      <c r="BZ3253" s="256"/>
      <c r="CA3253" s="267"/>
      <c r="CB3253" s="267"/>
      <c r="CC3253" s="274"/>
      <c r="CD3253" s="267"/>
      <c r="CE3253" s="267"/>
      <c r="CF3253" s="267"/>
      <c r="CG3253" s="267"/>
      <c r="CH3253" s="267"/>
      <c r="CI3253" s="267"/>
      <c r="CJ3253" s="267"/>
      <c r="CK3253" s="267"/>
      <c r="CL3253" s="265"/>
      <c r="CM3253" s="272"/>
      <c r="CN3253" s="264"/>
      <c r="CO3253" s="177"/>
      <c r="CP3253" s="226"/>
      <c r="CQ3253" s="226"/>
      <c r="CR3253" s="226"/>
      <c r="CS3253" s="178"/>
      <c r="CT3253" s="178"/>
      <c r="CU3253" s="178"/>
      <c r="CV3253" s="178"/>
      <c r="CW3253" s="178"/>
      <c r="CX3253" s="178"/>
      <c r="CY3253" s="178"/>
      <c r="CZ3253" s="178"/>
      <c r="DA3253" s="178"/>
    </row>
    <row r="3254" spans="1:105" s="120" customFormat="1" ht="15" customHeight="1">
      <c r="A3254" s="228"/>
      <c r="B3254" s="346"/>
      <c r="C3254" s="349"/>
      <c r="D3254" s="237"/>
      <c r="E3254" s="237"/>
      <c r="F3254" s="243"/>
      <c r="G3254" s="122">
        <v>3</v>
      </c>
      <c r="H3254" s="84"/>
      <c r="I3254" s="84"/>
      <c r="J3254" s="84"/>
      <c r="K3254" s="84"/>
      <c r="L3254" s="84"/>
      <c r="M3254" s="84"/>
      <c r="N3254" s="84"/>
      <c r="O3254" s="84"/>
      <c r="P3254" s="84"/>
      <c r="Q3254" s="84"/>
      <c r="R3254" s="84"/>
      <c r="S3254" s="84"/>
      <c r="T3254" s="84"/>
      <c r="U3254" s="84"/>
      <c r="V3254" s="84"/>
      <c r="W3254" s="84"/>
      <c r="X3254" s="84"/>
      <c r="Y3254" s="84"/>
      <c r="Z3254" s="84"/>
      <c r="AA3254" s="84"/>
      <c r="AB3254" s="84"/>
      <c r="AC3254" s="80"/>
      <c r="AD3254" s="80"/>
      <c r="AE3254" s="80"/>
      <c r="AF3254" s="80"/>
      <c r="AG3254" s="80"/>
      <c r="AH3254" s="80"/>
      <c r="AI3254" s="80"/>
      <c r="AJ3254" s="80"/>
      <c r="AK3254" s="80"/>
      <c r="AL3254" s="80"/>
      <c r="AM3254" s="240"/>
      <c r="AN3254" s="240"/>
      <c r="AO3254" s="240"/>
      <c r="AP3254" s="240"/>
      <c r="AQ3254" s="240"/>
      <c r="AR3254" s="240"/>
      <c r="AS3254" s="240"/>
      <c r="AT3254" s="256"/>
      <c r="AU3254" s="256"/>
      <c r="AV3254" s="259"/>
      <c r="AW3254" s="259"/>
      <c r="AX3254" s="256"/>
      <c r="AY3254" s="256"/>
      <c r="AZ3254" s="256"/>
      <c r="BA3254" s="256"/>
      <c r="BB3254" s="256"/>
      <c r="BC3254" s="256"/>
      <c r="BD3254" s="256"/>
      <c r="BE3254" s="256"/>
      <c r="BF3254" s="256"/>
      <c r="BG3254" s="256"/>
      <c r="BH3254" s="256"/>
      <c r="BI3254" s="256"/>
      <c r="BJ3254" s="256"/>
      <c r="BK3254" s="256"/>
      <c r="BL3254" s="262"/>
      <c r="BM3254" s="262"/>
      <c r="BN3254" s="262"/>
      <c r="BO3254" s="262"/>
      <c r="BP3254" s="262"/>
      <c r="BQ3254" s="262"/>
      <c r="BR3254" s="270"/>
      <c r="BS3254" s="270"/>
      <c r="BT3254" s="270"/>
      <c r="BU3254" s="270"/>
      <c r="BV3254" s="270"/>
      <c r="BW3254" s="270"/>
      <c r="BX3254" s="256"/>
      <c r="BY3254" s="256"/>
      <c r="BZ3254" s="256"/>
      <c r="CA3254" s="267"/>
      <c r="CB3254" s="267"/>
      <c r="CC3254" s="274"/>
      <c r="CD3254" s="267"/>
      <c r="CE3254" s="267"/>
      <c r="CF3254" s="267"/>
      <c r="CG3254" s="267"/>
      <c r="CH3254" s="267"/>
      <c r="CI3254" s="267"/>
      <c r="CJ3254" s="267"/>
      <c r="CK3254" s="267"/>
      <c r="CL3254" s="265"/>
      <c r="CM3254" s="272"/>
      <c r="CN3254" s="264"/>
      <c r="CO3254" s="177"/>
      <c r="CP3254" s="226"/>
      <c r="CQ3254" s="226"/>
      <c r="CR3254" s="226"/>
      <c r="CS3254" s="178"/>
      <c r="CT3254" s="178"/>
      <c r="CU3254" s="178"/>
      <c r="CV3254" s="178"/>
      <c r="CW3254" s="178"/>
      <c r="CX3254" s="178"/>
      <c r="CY3254" s="178"/>
      <c r="CZ3254" s="178"/>
      <c r="DA3254" s="178"/>
    </row>
    <row r="3255" spans="1:105" s="120" customFormat="1" ht="15" customHeight="1">
      <c r="A3255" s="228"/>
      <c r="B3255" s="346"/>
      <c r="C3255" s="349"/>
      <c r="D3255" s="237"/>
      <c r="E3255" s="237"/>
      <c r="F3255" s="244"/>
      <c r="G3255" s="123">
        <v>3.9</v>
      </c>
      <c r="H3255" s="85"/>
      <c r="I3255" s="85"/>
      <c r="J3255" s="85"/>
      <c r="K3255" s="85"/>
      <c r="L3255" s="85"/>
      <c r="M3255" s="85"/>
      <c r="N3255" s="85"/>
      <c r="O3255" s="85"/>
      <c r="P3255" s="85"/>
      <c r="Q3255" s="85"/>
      <c r="R3255" s="85"/>
      <c r="S3255" s="85"/>
      <c r="T3255" s="85"/>
      <c r="U3255" s="85"/>
      <c r="V3255" s="85"/>
      <c r="W3255" s="85"/>
      <c r="X3255" s="85"/>
      <c r="Y3255" s="85"/>
      <c r="Z3255" s="85"/>
      <c r="AA3255" s="85"/>
      <c r="AB3255" s="85"/>
      <c r="AC3255" s="81"/>
      <c r="AD3255" s="81"/>
      <c r="AE3255" s="81"/>
      <c r="AF3255" s="81"/>
      <c r="AG3255" s="81"/>
      <c r="AH3255" s="81"/>
      <c r="AI3255" s="81"/>
      <c r="AJ3255" s="81"/>
      <c r="AK3255" s="81"/>
      <c r="AL3255" s="81"/>
      <c r="AM3255" s="240"/>
      <c r="AN3255" s="240"/>
      <c r="AO3255" s="240"/>
      <c r="AP3255" s="240"/>
      <c r="AQ3255" s="240"/>
      <c r="AR3255" s="240"/>
      <c r="AS3255" s="240"/>
      <c r="AT3255" s="256"/>
      <c r="AU3255" s="256"/>
      <c r="AV3255" s="259"/>
      <c r="AW3255" s="259"/>
      <c r="AX3255" s="256"/>
      <c r="AY3255" s="256"/>
      <c r="AZ3255" s="256"/>
      <c r="BA3255" s="256"/>
      <c r="BB3255" s="256"/>
      <c r="BC3255" s="256"/>
      <c r="BD3255" s="256"/>
      <c r="BE3255" s="256"/>
      <c r="BF3255" s="256"/>
      <c r="BG3255" s="256"/>
      <c r="BH3255" s="256"/>
      <c r="BI3255" s="256"/>
      <c r="BJ3255" s="256"/>
      <c r="BK3255" s="256"/>
      <c r="BL3255" s="262"/>
      <c r="BM3255" s="262"/>
      <c r="BN3255" s="262"/>
      <c r="BO3255" s="262"/>
      <c r="BP3255" s="262"/>
      <c r="BQ3255" s="262"/>
      <c r="BR3255" s="270"/>
      <c r="BS3255" s="270"/>
      <c r="BT3255" s="270"/>
      <c r="BU3255" s="270"/>
      <c r="BV3255" s="270"/>
      <c r="BW3255" s="270"/>
      <c r="BX3255" s="256"/>
      <c r="BY3255" s="256"/>
      <c r="BZ3255" s="256"/>
      <c r="CA3255" s="267"/>
      <c r="CB3255" s="267"/>
      <c r="CC3255" s="274"/>
      <c r="CD3255" s="267"/>
      <c r="CE3255" s="267"/>
      <c r="CF3255" s="267"/>
      <c r="CG3255" s="267"/>
      <c r="CH3255" s="267"/>
      <c r="CI3255" s="267"/>
      <c r="CJ3255" s="267"/>
      <c r="CK3255" s="267"/>
      <c r="CL3255" s="265"/>
      <c r="CM3255" s="272"/>
      <c r="CN3255" s="264"/>
      <c r="CO3255" s="177"/>
      <c r="CP3255" s="226"/>
      <c r="CQ3255" s="226"/>
      <c r="CR3255" s="226"/>
      <c r="CS3255" s="178"/>
      <c r="CT3255" s="178"/>
      <c r="CU3255" s="178"/>
      <c r="CV3255" s="178"/>
      <c r="CW3255" s="178"/>
      <c r="CX3255" s="178"/>
      <c r="CY3255" s="178"/>
      <c r="CZ3255" s="178"/>
      <c r="DA3255" s="178"/>
    </row>
    <row r="3256" spans="1:105" s="120" customFormat="1" ht="15" customHeight="1">
      <c r="A3256" s="229"/>
      <c r="B3256" s="347"/>
      <c r="C3256" s="350"/>
      <c r="D3256" s="238"/>
      <c r="E3256" s="238"/>
      <c r="F3256" s="245" t="s">
        <v>83</v>
      </c>
      <c r="G3256" s="246"/>
      <c r="H3256" s="82"/>
      <c r="I3256" s="82"/>
      <c r="J3256" s="82"/>
      <c r="K3256" s="82"/>
      <c r="L3256" s="82"/>
      <c r="M3256" s="82"/>
      <c r="N3256" s="82"/>
      <c r="O3256" s="82"/>
      <c r="P3256" s="82"/>
      <c r="Q3256" s="82"/>
      <c r="R3256" s="82"/>
      <c r="S3256" s="82"/>
      <c r="T3256" s="82"/>
      <c r="U3256" s="82"/>
      <c r="V3256" s="82"/>
      <c r="W3256" s="82"/>
      <c r="X3256" s="82"/>
      <c r="Y3256" s="82"/>
      <c r="Z3256" s="82"/>
      <c r="AA3256" s="82"/>
      <c r="AB3256" s="82"/>
      <c r="AC3256" s="35"/>
      <c r="AD3256" s="35"/>
      <c r="AE3256" s="35"/>
      <c r="AF3256" s="35"/>
      <c r="AG3256" s="35"/>
      <c r="AH3256" s="35"/>
      <c r="AI3256" s="35"/>
      <c r="AJ3256" s="35"/>
      <c r="AK3256" s="35"/>
      <c r="AL3256" s="35"/>
      <c r="AM3256" s="241"/>
      <c r="AN3256" s="241"/>
      <c r="AO3256" s="241"/>
      <c r="AP3256" s="241"/>
      <c r="AQ3256" s="241"/>
      <c r="AR3256" s="241"/>
      <c r="AS3256" s="241"/>
      <c r="AT3256" s="257"/>
      <c r="AU3256" s="257"/>
      <c r="AV3256" s="260"/>
      <c r="AW3256" s="260"/>
      <c r="AX3256" s="257"/>
      <c r="AY3256" s="257"/>
      <c r="AZ3256" s="257"/>
      <c r="BA3256" s="257"/>
      <c r="BB3256" s="257"/>
      <c r="BC3256" s="257"/>
      <c r="BD3256" s="257"/>
      <c r="BE3256" s="257"/>
      <c r="BF3256" s="257"/>
      <c r="BG3256" s="257"/>
      <c r="BH3256" s="257"/>
      <c r="BI3256" s="257"/>
      <c r="BJ3256" s="257"/>
      <c r="BK3256" s="257"/>
      <c r="BL3256" s="263"/>
      <c r="BM3256" s="263"/>
      <c r="BN3256" s="263"/>
      <c r="BO3256" s="263"/>
      <c r="BP3256" s="263"/>
      <c r="BQ3256" s="263"/>
      <c r="BR3256" s="271"/>
      <c r="BS3256" s="271"/>
      <c r="BT3256" s="271"/>
      <c r="BU3256" s="271"/>
      <c r="BV3256" s="271"/>
      <c r="BW3256" s="271"/>
      <c r="BX3256" s="257"/>
      <c r="BY3256" s="257"/>
      <c r="BZ3256" s="257"/>
      <c r="CA3256" s="268"/>
      <c r="CB3256" s="268"/>
      <c r="CC3256" s="275"/>
      <c r="CD3256" s="268"/>
      <c r="CE3256" s="268"/>
      <c r="CF3256" s="268"/>
      <c r="CG3256" s="268"/>
      <c r="CH3256" s="268"/>
      <c r="CI3256" s="268"/>
      <c r="CJ3256" s="268"/>
      <c r="CK3256" s="268"/>
      <c r="CL3256" s="265"/>
      <c r="CM3256" s="272"/>
      <c r="CN3256" s="264"/>
      <c r="CO3256" s="177"/>
      <c r="CP3256" s="226"/>
      <c r="CQ3256" s="226"/>
      <c r="CR3256" s="226"/>
      <c r="CS3256" s="178"/>
      <c r="CT3256" s="178"/>
      <c r="CU3256" s="178"/>
      <c r="CV3256" s="178"/>
      <c r="CW3256" s="178"/>
      <c r="CX3256" s="178"/>
      <c r="CY3256" s="178"/>
      <c r="CZ3256" s="178"/>
      <c r="DA3256" s="178"/>
    </row>
    <row r="3257" spans="1:105" s="120" customFormat="1" ht="15" customHeight="1">
      <c r="A3257" s="227">
        <f t="shared" si="1038"/>
        <v>403</v>
      </c>
      <c r="B3257" s="345" t="s">
        <v>756</v>
      </c>
      <c r="C3257" s="348" t="s">
        <v>759</v>
      </c>
      <c r="D3257" s="236">
        <v>44246</v>
      </c>
      <c r="E3257" s="236" t="s">
        <v>353</v>
      </c>
      <c r="F3257" s="253" t="s">
        <v>80</v>
      </c>
      <c r="G3257" s="254"/>
      <c r="H3257" s="82" t="s">
        <v>69</v>
      </c>
      <c r="I3257" s="82"/>
      <c r="J3257" s="82" t="s">
        <v>60</v>
      </c>
      <c r="K3257" s="82" t="s">
        <v>60</v>
      </c>
      <c r="L3257" s="82" t="s">
        <v>60</v>
      </c>
      <c r="M3257" s="82" t="s">
        <v>60</v>
      </c>
      <c r="N3257" s="82" t="s">
        <v>60</v>
      </c>
      <c r="O3257" s="82"/>
      <c r="P3257" s="82" t="s">
        <v>60</v>
      </c>
      <c r="Q3257" s="82" t="s">
        <v>60</v>
      </c>
      <c r="R3257" s="82" t="s">
        <v>60</v>
      </c>
      <c r="S3257" s="82" t="s">
        <v>60</v>
      </c>
      <c r="T3257" s="82" t="s">
        <v>60</v>
      </c>
      <c r="U3257" s="82" t="s">
        <v>60</v>
      </c>
      <c r="V3257" s="82"/>
      <c r="W3257" s="82" t="s">
        <v>61</v>
      </c>
      <c r="X3257" s="82" t="s">
        <v>61</v>
      </c>
      <c r="Y3257" s="82" t="s">
        <v>61</v>
      </c>
      <c r="Z3257" s="82" t="s">
        <v>61</v>
      </c>
      <c r="AA3257" s="82" t="s">
        <v>61</v>
      </c>
      <c r="AB3257" s="82" t="s">
        <v>61</v>
      </c>
      <c r="AC3257" s="82"/>
      <c r="AD3257" s="82" t="s">
        <v>61</v>
      </c>
      <c r="AE3257" s="82" t="s">
        <v>61</v>
      </c>
      <c r="AF3257" s="82" t="s">
        <v>61</v>
      </c>
      <c r="AG3257" s="82" t="s">
        <v>61</v>
      </c>
      <c r="AH3257" s="82" t="s">
        <v>61</v>
      </c>
      <c r="AI3257" s="82" t="s">
        <v>1471</v>
      </c>
      <c r="AJ3257" s="82"/>
      <c r="AK3257" s="82" t="s">
        <v>60</v>
      </c>
      <c r="AL3257" s="82" t="s">
        <v>60</v>
      </c>
      <c r="AM3257" s="239">
        <f>COUNTIF(H3257:AL3257,"PH")+COUNTIF(H3257:AL3257,"PH/L")+COUNTIF(H3257:AL3257,"PM")</f>
        <v>0</v>
      </c>
      <c r="AN3257" s="239">
        <f>COUNTIF(H3257:AL3257,"PD")+COUNTIF(H3257:AL3257,"PDD")+COUNTIF(H3257:AL3257,"P/DS")/2+COUNTIF(H3257:AL3257,"PMD")</f>
        <v>0</v>
      </c>
      <c r="AO3257" s="239">
        <f>COUNTIF(H3257:AL3257,"PN")+COUNTIF(H3257:AL3257,"P/NS")/2+COUNTIF(H3257:AL3257,"PH")+COUNTIF(H3257:AL3257,"PH/F")/2+COUNTIF(H3257:AL3257,"PH/L")/2+COUNTIF(H3257:AL3257,"PM")</f>
        <v>0</v>
      </c>
      <c r="AP3257" s="239">
        <f>COUNTIF(H3257:AL3257,"BH")+COUNTIF(H3257:AL3257,"AL/BL")+COUNTIF(H3257:AL3257,"UL/BL")+COUNTIF(H3257:AL3257,"BM")</f>
        <v>0</v>
      </c>
      <c r="AQ3257" s="239">
        <f>COUNTIF(H3257:AL3257,"DS")+COUNTIF(H3257:AL3257,"AL/DS")/2+COUNTIF(H3257:AL3257,"UL/DS")/2+COUNTIF(H3257:AL3257,"CT")+COUNTIF(H3257:AL3257,"MD")</f>
        <v>13.5</v>
      </c>
      <c r="AR3257" s="239">
        <f>COUNTIF(H3257:AL3257,"NS")+COUNTIF(H3257:AL3257,"AL/NS")/2+COUNTIF(H3257:AL3257,"UL/NS")/2+COUNTIF(H3257:AL3257,"BH")+COUNTIF(H3257:AL3257,"AL/BF")/2+COUNTIF(H3257:AL3257,"AL/BL")/2+COUNTIF(H3257:AL3257,"UL/BL")/2+COUNTIF(H3257:AL3257,"UL/BF")/2+COUNTIF(H3257:AL3257,"BM")</f>
        <v>11</v>
      </c>
      <c r="AS3257" s="239">
        <f>COUNTIF(H3257:AL3257,"AL")+COUNTIF(H3257:AL3257,"AL/DS")/2+COUNTIF(H3257:AL3257,"AL/NS")/2+COUNTIF(H3257:AL3257,"NH")+COUNTIF(H3257:AL3257,"SL")+COUNTIF(H3257:AL3257,"NHD")+COUNTIF(H3257:AL3257,"B")+COUNTIF(H3257:AL3257,"HL")+COUNTIF(H3257:AL3257,"AL/BF")/2+COUNTIF(H3257:AL3257,"AL/BL")/2</f>
        <v>1</v>
      </c>
      <c r="AT3257" s="255">
        <f>COUNTIF(H3257:AL3257,"PD")+COUNTIF(H3257:AL3257,"PN")+COUNTIF(H3257:AL3257,"P/DS")/2+COUNTIF(H3257:AL3257,"P/NS")/2+COUNTIF(H3257:AL3257,"DS")+COUNTIF(H3257:AL3257,"NS")+COUNTIF(H3257:AL3257,"AL")+COUNTIF(H3257:AL3257,"AL/DS")+COUNTIF(H3257:AL3257,"AL/NS")+COUNTIF(H3257:AL3257,"NH")+COUNTIF(H3257:AL3257,"SL")+COUNTIF(H3257:AL3257,"UL/DS")/2+COUNTIF(H3257:AL3257,"UL/NS")/2+COUNTIF(H3257:AL3257,"CT")+COUNTIF(H3257:AL3257,"NHD")+COUNTIF(H3257:AL3257,"PDD")+COUNTIF(H3257:AL3257,"B")+COUNTIF(H3257:AL3257,"HL")+COUNTIF(H3257:AL3257,"PH")+COUNTIF(H3257:AL3257,"BH")+COUNTIF(H3257:AL3257,"AL/BF")+COUNTIF(H3257:AL3257,"AL/BL")+COUNTIF(H3257:AL3257,"UL/BF")/2+COUNTIF(H3257:AL3257,"UL/BL")/2+COUNTIF(H3257:AL3257,"PH/F")/2+COUNTIF(H3257:AL3257,"PH/L")/2+COUNTIF(H3257:AL3257,"MD")+COUNTIF(H3257:AL3257,"PMD")+COUNTIF(H3257:AL3257,"PM")+COUNTIF(H3257:AL3257,"BM")</f>
        <v>25.5</v>
      </c>
      <c r="AU3257" s="255">
        <f>COUNTIF(H3257:AL3257,"P/DS")/2+COUNTIF(H3257:AL3257,"P/NS")/2+COUNTIF(H3257:AL3257,"IL")+COUNTIF(H3257:AL3257,"NL")+COUNTIF(H3257:AL3257,"UL")+COUNTIF(H3257:AL3257,"UL/DS")/2+COUNTIF(H3257:AL3257,"UL/NS")/2+COUNTIF(H3257:AL3257,"KT")+COUNTIF(H3257:AL3257,"UL/BF")/2+COUNTIF(H3257:AL3257,"UL/BL")/2+COUNTIF(H3257:AL3257,"PH/F")/2+COUNTIF(H3257:AL3257,"PH/L")/2+COUNTIF(H3257:AL3257,"NB")</f>
        <v>0.5</v>
      </c>
      <c r="AV3257" s="258">
        <f>COUNTIF(H3257:AL3257,"PN")+COUNTIF(H3257:AL3257,"TVD")+COUNTIF(H3257:AL3257,"PH")+COUNTIF(H3257:AL3257,"PM")+COUNTIF(H3257:AL3257,"PDD")-COUNTIFS(H3257:AL3257,"PN",H3264:AL3264,"&gt;=3")-COUNTIFS(H3257:AL3257,"PM",H3264:AL3264,"&gt;=3")</f>
        <v>0</v>
      </c>
      <c r="AW3257" s="258">
        <f>COUNTIF(H3257:AL3257,"NS")+COUNTIF(H3257:AL3257,"D")+COUNTIF(H3257:AL3257,"BH")+COUNTIF(H3257:AL3257,"NHD")+COUNTIF(H3257:AL3257,"BM")-COUNTIFS(H3257:AL3257,"NS",H3264:AL3264,"&gt;=3")-COUNTIFS(H3257:AL3257,"BH",H3264:AL3264,"&gt;=3")-COUNTIFS(H3257:AL3257,"BM",H3264:AL3264,"&gt;=3")</f>
        <v>11</v>
      </c>
      <c r="AX3257" s="255">
        <f>COUNTIF(H3257:AL3257,"AL")+COUNTIF(H3257:AL3257,"AL/DS")/2+COUNTIF(H3257:AL3257,"AL/NS")/2+COUNTIF(H3257:AL3257,"AL/BF")+COUNTIF(H3257:AL3257,"AL/BL")/2</f>
        <v>0</v>
      </c>
      <c r="AY3257" s="255">
        <f>COUNTIF(H3257:AL3257,"SL")</f>
        <v>0</v>
      </c>
      <c r="AZ3257" s="255">
        <f>COUNTIF(H3257:AL3257,"NH")</f>
        <v>1</v>
      </c>
      <c r="BA3257" s="255">
        <f>COUNTIF(H3257:AL3257,"HL")</f>
        <v>0</v>
      </c>
      <c r="BB3257" s="255">
        <f>COUNTIF(G3257:AL3257,"P/DS")/2+COUNTIF(G3257:AL3257,"P/NS")/2+COUNTIF(G3257:AL3257,"UL")+COUNTIF(G3257:AL3257,"UL/DS")/2+COUNTIF(G3257:AL3257,"UL/NS")/2+COUNTIF(G3257:AL3257,"UL/BL")/2+COUNTIF(G3257:AL3257,"UL/BF")/2+COUNTIF(G3257:AL3257,"PH/F")/2+COUNTIF(G3257:AL3257,"PH/L")/2</f>
        <v>0.5</v>
      </c>
      <c r="BC3257" s="255">
        <f>COUNTIF(H3257:AL3257,"NB")</f>
        <v>0</v>
      </c>
      <c r="BD3257" s="255">
        <f>COUNTIF(H3257:AL3257,"NL")</f>
        <v>0</v>
      </c>
      <c r="BE3257" s="255">
        <f>COUNTIF(H3257:AL3257,"IL")</f>
        <v>0</v>
      </c>
      <c r="BF3257" s="255">
        <f>COUNTIF(H3257:AL3257,"KT")</f>
        <v>0</v>
      </c>
      <c r="BG3257" s="255">
        <f>COUNTIF(H3257:AL3257,"L70")</f>
        <v>0</v>
      </c>
      <c r="BH3257" s="255">
        <f>COUNTIF(H3257:AL3257,"MD")</f>
        <v>0</v>
      </c>
      <c r="BI3257" s="255">
        <f>COUNTIF(H3257:AL3257,"PMD")</f>
        <v>0</v>
      </c>
      <c r="BJ3257" s="255">
        <f>COUNTIF(H3257:AL3257,"PM")</f>
        <v>0</v>
      </c>
      <c r="BK3257" s="255">
        <f>COUNTIF(H3257:AL3257,"BM")</f>
        <v>0</v>
      </c>
      <c r="BL3257" s="261">
        <f>SUMIF(H3257:AL3257,"PD",H3258:AL3258)+SUMIF(H3257:AL3257,"PN",H3258:AL3258)+SUMIF(H3257:AL3257,"P/DS",H3258:AL3258)+SUMIF(H3257:AL3257,"PN/F",H3258:AL3258)+SUMIF(H3257:AL3257,"PN/L",H3258:AL3258)+SUMIF(H3257:AL3257,"TV",H3258:AL3258)+SUMIF(H3257:AL3257,"TVD",H3258:AL3258)+SUMIF(H3257:AL3257,"PDD",H3258:AL3258)</f>
        <v>0</v>
      </c>
      <c r="BM3257" s="261">
        <f>SUMIF(H3257:AL3257,"PD",H3259:AL3259)+SUMIF(H3257:AL3257,"PN",H3259:AL3259)+SUMIF(H3257:AL3257,"P/DS",H3259:AL3259)+SUMIF(H3257:AL3257,"PN/F",H3259:AL3259)+SUMIF(H3257:AL3257,"PN/L",H3259:AL3259)+SUMIF(H3257:AL3257,"TV",H3259:AL3259)+SUMIF(H3257:AL3257,"TVD",H3259:AL3259)+SUMIF(H3257:AL3257,"PDD",H3259:AL3259)+SUMIF(H3257:AL3257,"PMD",H3259:AL3259)</f>
        <v>0</v>
      </c>
      <c r="BN3257" s="261">
        <f>SUMIF(H3257:AL3257,"PD",H3260:AL3260)+SUMIF(H3257:AL3257,"PN",H3260:AL3260)+SUMIF(H3257:AL3257,"P/DS",H3260:AL3260)+SUMIF(H3257:AL3257,"PN/F",H3260:AL3260)+SUMIF(H3257:AL3257,"PN/L",H3260:AL3260)+SUMIF(H3257:AL3257,"TV",H3260:AL3260)+SUMIF(H3257:AL3257,"TVD",H3260:AL3260)</f>
        <v>0</v>
      </c>
      <c r="BO3257" s="261">
        <f>SUMIF(H3257:AL3257,"PD",H3261:AL3261)+SUMIF(H3257:AL3257,"PN",H3261:AL3261)+SUMIF(H3257:AL3257,"P/DS",H3261:AL3261)+SUMIF(H3257:AL3257,"PN/F",H3261:AL3261)+SUMIF(H3257:AL3257,"PN/L",H3261:AL3261)+SUMIF(H3257:AL3257,"TV",H3261:AL3261)+SUMIF(H3257:AL3257,"TVD",H3261:AL3261)</f>
        <v>0</v>
      </c>
      <c r="BP3257" s="261">
        <f>SUMIF(H3257:AL3257,"PD",H3262:AL3262)+SUMIF(H3257:AL3257,"PN",H3262:AL3262)+SUMIF(H3257:AL3257,"P/DS",H3262:AL3262)+SUMIF(H3257:AL3257,"PN/F",H3262:AL3262)+SUMIF(H3257:AL3257,"PN/L",H3262:AL3262)+SUMIF(H3257:AL3257,"TV",H3262:AL3262)+SUMIF(H3257:AL3257,"TVD",H3262:AL3262)+SUMIF(H3257:AL3257,"PDD",H3262:AL3262)+SUMIF(H3257:AL3257,"PH",H3262:AL3262)+SUMIF(H3257:AL3257,"PM",H3262:AL3262)</f>
        <v>0</v>
      </c>
      <c r="BQ3257" s="261">
        <f>SUMIF(H3257:AL3257,"PD",H3263:AL3263)+SUMIF(H3257:AL3257,"PN",H3263:AL3263)+SUMIF(H3257:AL3257,"P/DS",H3263:AL3263)+SUMIF(H3257:AL3257,"PN/F",H3263:AL3263)+SUMIF(H3257:AL3257,"PN/L",H3263:AL3263)+SUMIF(H3257:AL3257,"TV",H3263:AL3263)+SUMIF(H3257:AL3257,"TVD",H3263:AL3263)+SUMIF(H3257:AL3257,"PDD",H3263:AL3263)+SUMIF(H3257:AL3257,"PH",H3263:AL3263)+SUMIF(H3257:AL3257,"PM",H3263:AL3263)</f>
        <v>0</v>
      </c>
      <c r="BR3257" s="269">
        <f>SUM(H3258:AL3258)-BL3257</f>
        <v>34.5</v>
      </c>
      <c r="BS3257" s="269">
        <f>SUM(H3259:AL3259)-BM3257</f>
        <v>24</v>
      </c>
      <c r="BT3257" s="269">
        <f>SUM(H3260:AL3260)-BN3257</f>
        <v>0</v>
      </c>
      <c r="BU3257" s="269">
        <f>SUM(H3261:AL3261)-BO3257</f>
        <v>0</v>
      </c>
      <c r="BV3257" s="269">
        <f>SUM(H3262:AL3262)-BP3257</f>
        <v>0</v>
      </c>
      <c r="BW3257" s="269">
        <f>SUM(H3263:AL3263)-BQ3257</f>
        <v>0</v>
      </c>
      <c r="BX3257" s="255">
        <f>SUMIF(H3257:AL3257,"PD",H3264:AL3264)+SUMIF(H3257:AL3257,"PN",H3264:AL3264)+SUMIF(H3257:AL3257,"P/DS",H3264:AL3264)+SUMIF(H3257:AL3257,"PN/F",H3264:AL3264)+SUMIF(H3257:AL3257,"PN/L",H3264:AL3264)</f>
        <v>0</v>
      </c>
      <c r="BY3257" s="255">
        <f>SUM(H3264:AL3264)-BX3257</f>
        <v>0</v>
      </c>
      <c r="BZ3257" s="255">
        <f t="shared" ref="BZ3257" si="1041">+SUM(BL3257:BW3264)</f>
        <v>58.5</v>
      </c>
      <c r="CA3257" s="266">
        <f>(COUNTIFS(H3257:AL3257,"PD",H3258:AL3258,"&gt;=2"))*0.5-IF(CN3257="VP",COUNTIFS($H$16:$AL$16,"SAT",H3257:AL3257,"PD",H3258:AL3258,"&gt;=2"))*0.5</f>
        <v>0</v>
      </c>
      <c r="CB3257" s="266">
        <f>(COUNTIFS(H3257:AL3257,"PN",H3259:AL3259,"&gt;=0.5",H3258:AL3258,"&gt;=1.5"))*0.5+COUNTIFS(H3257:AL3257,"PDD",H3259:AL3259,"&gt;=0.5",H3258:AL3258,"&gt;=1.5")*0.5</f>
        <v>0</v>
      </c>
      <c r="CC3257" s="273">
        <f>(COUNTIFS(H3257:AL3257,"TV",H3259:AL3259,"&gt;=10"))*0.5+(COUNTIFS(H3257:AL3257,"PMD",H3259:AL3259,"&gt;=2"))*0.5</f>
        <v>0</v>
      </c>
      <c r="CD3257" s="266">
        <f>(COUNTIFS(H3257:AL3257,"TVD",H3261:AL3261,"&gt;=6.5",H3259:AL3259,"&gt;=3.5"))*0.5</f>
        <v>0</v>
      </c>
      <c r="CE3257" s="266">
        <f>(COUNTIFS(H3257:AL3257,"PD",H3262:AL3262,"&gt;=10"))*0.5</f>
        <v>0</v>
      </c>
      <c r="CF3257" s="266">
        <f>(COUNTIFS(H3257:AL3257,"PDD",H3262:AL3262,"&gt;=3.5",H3263:AL3263,"&gt;=6.5")+COUNTIFS(H3257:AL3257,"PH",H3263:AL3263,"&gt;=0.5",H3262:AL3262,"&gt;=1.5")+COUNTIFS(H3257:AL3257,"PM",H3263:AL3263,"&gt;=0.5",H3262:AL3262,"&gt;=1.5"))*0.5</f>
        <v>0</v>
      </c>
      <c r="CG3257" s="266">
        <f>(COUNTIFS(H3257:AL3257,"DS",H3258:AL3258,"&gt;=2")+COUNTIFS(H3257:AL3257,"AL/DS",H3258:AL3258,"&gt;=2"))*0.5-IF(CN3257="VP",COUNTIFS($H$16:$AL$16,"SAT",H3257:AL3257,"DS",H3258:AL3258,"&gt;=2"))*0.5</f>
        <v>4.5</v>
      </c>
      <c r="CH3257" s="266">
        <f>(COUNTIFS(H3257:AL3257,"NS",H3259:AL3259,"&gt;=0.5",H3258:AL3258,"&gt;=1.5")+COUNTIFS(H3257:AL3257,"AL/NS",H3259:AL3259,"&gt;=0.5",H3258:AL3258,"&gt;=1.5")+COUNTIFS(H3257:AL3257,"NHD",H3259:AL3259,"&gt;=4.5",H3262:AL3262,"&gt;=2",H3258:AL3258,"&gt;=1.5"))*0.5</f>
        <v>3</v>
      </c>
      <c r="CI3257" s="266">
        <f>(COUNTIF(H3259:AL3259,"&gt;=10")+COUNTIFS(H3257:AL3257,"MD",H3259:AL3259,"&gt;=2")-COUNTIFS(H3257:AL3257,"TV",H3259:AL3259,"&gt;=10"))*0.5</f>
        <v>1</v>
      </c>
      <c r="CJ3257" s="266">
        <f>(COUNTIFS(H3257:AL3257,"D",H3261:AL3261,"&gt;=6.5",H3259:AL3259,"&gt;=3.5"))*0.5</f>
        <v>0</v>
      </c>
      <c r="CK3257" s="266">
        <f>(COUNTIF(H3262:AL3262,"&gt;=10")-COUNTIFS(H3257:AL3257,"PD",H3262:AL3262,"&gt;=10"))*0.5</f>
        <v>0</v>
      </c>
      <c r="CL3257" s="265">
        <f>(COUNTIFS(H3257:AL3257,"NHD",H3262:AL3262,"&gt;=3.5",H3263:AL3263,"&gt;=6.5")+COUNTIFS(H3257:AL3257,"BH",H3262:AL3262,"&gt;=1.5",H3263:AL3263,"&gt;=0.5")+COUNTIFS(H3257:AL3257,"BM",H3262:AL3262,"&gt;=1.5",H3263:AL3263,"&gt;=0.5")+COUNTIFS(H3257:AL3257,"D",H3262:AL3262,"&gt;=1.5",H3263:AL3263,"&gt;=0.5"))*0.5</f>
        <v>0</v>
      </c>
      <c r="CM3257" s="272"/>
      <c r="CN3257" s="264" t="s">
        <v>723</v>
      </c>
      <c r="CO3257" s="177">
        <f t="shared" ref="CO3257" si="1042">+AM3257+AN3257+AO3257+AP3257+AQ3257+AR3257+AS3257+AU3257+BG3257</f>
        <v>26</v>
      </c>
      <c r="CP3257" s="225">
        <f>+SUM(I3258:I3263)-I3264</f>
        <v>10.5</v>
      </c>
      <c r="CQ3257" s="225">
        <f>+SUM(J3258:J3263)-J3264</f>
        <v>2.5</v>
      </c>
      <c r="CR3257" s="225">
        <f>+SUM(K3258:K3263)-K3264</f>
        <v>2.5</v>
      </c>
      <c r="CS3257" s="178"/>
      <c r="CT3257" s="178"/>
      <c r="CU3257" s="178"/>
      <c r="CV3257" s="178"/>
      <c r="CW3257" s="178"/>
      <c r="CX3257" s="178"/>
      <c r="CY3257" s="178"/>
      <c r="CZ3257" s="178"/>
      <c r="DA3257" s="178"/>
    </row>
    <row r="3258" spans="1:105" s="120" customFormat="1" ht="15" customHeight="1">
      <c r="A3258" s="228"/>
      <c r="B3258" s="346"/>
      <c r="C3258" s="349"/>
      <c r="D3258" s="237"/>
      <c r="E3258" s="237"/>
      <c r="F3258" s="242" t="s">
        <v>82</v>
      </c>
      <c r="G3258" s="121">
        <v>1.5</v>
      </c>
      <c r="H3258" s="83"/>
      <c r="I3258" s="83"/>
      <c r="J3258" s="83">
        <v>2.5</v>
      </c>
      <c r="K3258" s="83">
        <v>2.5</v>
      </c>
      <c r="L3258" s="83">
        <v>2.5</v>
      </c>
      <c r="M3258" s="83">
        <v>2.5</v>
      </c>
      <c r="N3258" s="83">
        <v>0</v>
      </c>
      <c r="O3258" s="83"/>
      <c r="P3258" s="83">
        <v>2.5</v>
      </c>
      <c r="Q3258" s="83">
        <v>2.5</v>
      </c>
      <c r="R3258" s="83">
        <v>2.5</v>
      </c>
      <c r="S3258" s="83">
        <v>2.5</v>
      </c>
      <c r="T3258" s="83">
        <v>2.5</v>
      </c>
      <c r="U3258" s="83">
        <v>0</v>
      </c>
      <c r="V3258" s="83"/>
      <c r="W3258" s="83">
        <v>2</v>
      </c>
      <c r="X3258" s="83"/>
      <c r="Y3258" s="83">
        <v>2</v>
      </c>
      <c r="Z3258" s="83">
        <v>2</v>
      </c>
      <c r="AA3258" s="83"/>
      <c r="AB3258" s="83"/>
      <c r="AC3258" s="79"/>
      <c r="AD3258" s="79">
        <v>2</v>
      </c>
      <c r="AE3258" s="79"/>
      <c r="AF3258" s="79">
        <v>2</v>
      </c>
      <c r="AG3258" s="79"/>
      <c r="AH3258" s="79">
        <v>2</v>
      </c>
      <c r="AI3258" s="79"/>
      <c r="AJ3258" s="79"/>
      <c r="AK3258" s="79"/>
      <c r="AL3258" s="79"/>
      <c r="AM3258" s="240"/>
      <c r="AN3258" s="240"/>
      <c r="AO3258" s="240"/>
      <c r="AP3258" s="240"/>
      <c r="AQ3258" s="240"/>
      <c r="AR3258" s="240"/>
      <c r="AS3258" s="240"/>
      <c r="AT3258" s="256"/>
      <c r="AU3258" s="256"/>
      <c r="AV3258" s="259"/>
      <c r="AW3258" s="259"/>
      <c r="AX3258" s="256"/>
      <c r="AY3258" s="256"/>
      <c r="AZ3258" s="256"/>
      <c r="BA3258" s="256"/>
      <c r="BB3258" s="256"/>
      <c r="BC3258" s="256"/>
      <c r="BD3258" s="256"/>
      <c r="BE3258" s="256"/>
      <c r="BF3258" s="256"/>
      <c r="BG3258" s="256"/>
      <c r="BH3258" s="256"/>
      <c r="BI3258" s="256"/>
      <c r="BJ3258" s="256"/>
      <c r="BK3258" s="256"/>
      <c r="BL3258" s="262"/>
      <c r="BM3258" s="262"/>
      <c r="BN3258" s="262"/>
      <c r="BO3258" s="262"/>
      <c r="BP3258" s="262"/>
      <c r="BQ3258" s="262"/>
      <c r="BR3258" s="270"/>
      <c r="BS3258" s="270"/>
      <c r="BT3258" s="270"/>
      <c r="BU3258" s="270"/>
      <c r="BV3258" s="270"/>
      <c r="BW3258" s="270"/>
      <c r="BX3258" s="256"/>
      <c r="BY3258" s="256"/>
      <c r="BZ3258" s="256"/>
      <c r="CA3258" s="267"/>
      <c r="CB3258" s="267"/>
      <c r="CC3258" s="274"/>
      <c r="CD3258" s="267"/>
      <c r="CE3258" s="267"/>
      <c r="CF3258" s="267"/>
      <c r="CG3258" s="267"/>
      <c r="CH3258" s="267"/>
      <c r="CI3258" s="267"/>
      <c r="CJ3258" s="267"/>
      <c r="CK3258" s="267"/>
      <c r="CL3258" s="265"/>
      <c r="CM3258" s="272"/>
      <c r="CN3258" s="264"/>
      <c r="CO3258" s="177"/>
      <c r="CP3258" s="226"/>
      <c r="CQ3258" s="226"/>
      <c r="CR3258" s="226"/>
      <c r="CS3258" s="178"/>
      <c r="CT3258" s="178"/>
      <c r="CU3258" s="178"/>
      <c r="CV3258" s="178"/>
      <c r="CW3258" s="178"/>
      <c r="CX3258" s="178"/>
      <c r="CY3258" s="178"/>
      <c r="CZ3258" s="178"/>
      <c r="DA3258" s="178"/>
    </row>
    <row r="3259" spans="1:105" s="120" customFormat="1" ht="15" customHeight="1">
      <c r="A3259" s="228"/>
      <c r="B3259" s="346"/>
      <c r="C3259" s="349"/>
      <c r="D3259" s="237"/>
      <c r="E3259" s="237"/>
      <c r="F3259" s="243"/>
      <c r="G3259" s="122">
        <v>2</v>
      </c>
      <c r="H3259" s="84"/>
      <c r="I3259" s="84">
        <v>10.5</v>
      </c>
      <c r="J3259" s="84"/>
      <c r="K3259" s="84"/>
      <c r="L3259" s="84"/>
      <c r="M3259" s="84"/>
      <c r="N3259" s="84"/>
      <c r="O3259" s="84">
        <v>10.5</v>
      </c>
      <c r="P3259" s="84"/>
      <c r="Q3259" s="84"/>
      <c r="R3259" s="84"/>
      <c r="S3259" s="84"/>
      <c r="T3259" s="84"/>
      <c r="U3259" s="84"/>
      <c r="V3259" s="84"/>
      <c r="W3259" s="84">
        <v>0.5</v>
      </c>
      <c r="X3259" s="84"/>
      <c r="Y3259" s="84">
        <v>0.5</v>
      </c>
      <c r="Z3259" s="84">
        <v>0.5</v>
      </c>
      <c r="AA3259" s="84"/>
      <c r="AB3259" s="84"/>
      <c r="AC3259" s="80"/>
      <c r="AD3259" s="80">
        <v>0.5</v>
      </c>
      <c r="AE3259" s="80"/>
      <c r="AF3259" s="80">
        <v>0.5</v>
      </c>
      <c r="AG3259" s="80"/>
      <c r="AH3259" s="80">
        <v>0.5</v>
      </c>
      <c r="AI3259" s="80"/>
      <c r="AJ3259" s="80"/>
      <c r="AK3259" s="80"/>
      <c r="AL3259" s="80"/>
      <c r="AM3259" s="240"/>
      <c r="AN3259" s="240"/>
      <c r="AO3259" s="240"/>
      <c r="AP3259" s="240"/>
      <c r="AQ3259" s="240"/>
      <c r="AR3259" s="240"/>
      <c r="AS3259" s="240"/>
      <c r="AT3259" s="256"/>
      <c r="AU3259" s="256"/>
      <c r="AV3259" s="259"/>
      <c r="AW3259" s="259"/>
      <c r="AX3259" s="256"/>
      <c r="AY3259" s="256"/>
      <c r="AZ3259" s="256"/>
      <c r="BA3259" s="256"/>
      <c r="BB3259" s="256"/>
      <c r="BC3259" s="256"/>
      <c r="BD3259" s="256"/>
      <c r="BE3259" s="256"/>
      <c r="BF3259" s="256"/>
      <c r="BG3259" s="256"/>
      <c r="BH3259" s="256"/>
      <c r="BI3259" s="256"/>
      <c r="BJ3259" s="256"/>
      <c r="BK3259" s="256"/>
      <c r="BL3259" s="262"/>
      <c r="BM3259" s="262"/>
      <c r="BN3259" s="262"/>
      <c r="BO3259" s="262"/>
      <c r="BP3259" s="262"/>
      <c r="BQ3259" s="262"/>
      <c r="BR3259" s="270"/>
      <c r="BS3259" s="270"/>
      <c r="BT3259" s="270"/>
      <c r="BU3259" s="270"/>
      <c r="BV3259" s="270"/>
      <c r="BW3259" s="270"/>
      <c r="BX3259" s="256"/>
      <c r="BY3259" s="256"/>
      <c r="BZ3259" s="256"/>
      <c r="CA3259" s="267"/>
      <c r="CB3259" s="267"/>
      <c r="CC3259" s="274"/>
      <c r="CD3259" s="267"/>
      <c r="CE3259" s="267"/>
      <c r="CF3259" s="267"/>
      <c r="CG3259" s="267"/>
      <c r="CH3259" s="267"/>
      <c r="CI3259" s="267"/>
      <c r="CJ3259" s="267"/>
      <c r="CK3259" s="267"/>
      <c r="CL3259" s="265"/>
      <c r="CM3259" s="272"/>
      <c r="CN3259" s="264"/>
      <c r="CO3259" s="177"/>
      <c r="CP3259" s="226"/>
      <c r="CQ3259" s="226"/>
      <c r="CR3259" s="226"/>
      <c r="CS3259" s="178"/>
      <c r="CT3259" s="178"/>
      <c r="CU3259" s="178"/>
      <c r="CV3259" s="178"/>
      <c r="CW3259" s="178"/>
      <c r="CX3259" s="178"/>
      <c r="CY3259" s="178"/>
      <c r="CZ3259" s="178"/>
      <c r="DA3259" s="178"/>
    </row>
    <row r="3260" spans="1:105" s="120" customFormat="1" ht="15" customHeight="1">
      <c r="A3260" s="228"/>
      <c r="B3260" s="346"/>
      <c r="C3260" s="349"/>
      <c r="D3260" s="237"/>
      <c r="E3260" s="237"/>
      <c r="F3260" s="243"/>
      <c r="G3260" s="122">
        <v>2.1</v>
      </c>
      <c r="H3260" s="84"/>
      <c r="I3260" s="84"/>
      <c r="J3260" s="84"/>
      <c r="K3260" s="84"/>
      <c r="L3260" s="84"/>
      <c r="M3260" s="84"/>
      <c r="N3260" s="84"/>
      <c r="O3260" s="84"/>
      <c r="P3260" s="84"/>
      <c r="Q3260" s="84"/>
      <c r="R3260" s="84"/>
      <c r="S3260" s="84"/>
      <c r="T3260" s="84"/>
      <c r="U3260" s="84"/>
      <c r="V3260" s="84"/>
      <c r="W3260" s="84"/>
      <c r="X3260" s="84"/>
      <c r="Y3260" s="84"/>
      <c r="Z3260" s="84"/>
      <c r="AA3260" s="84"/>
      <c r="AB3260" s="84"/>
      <c r="AC3260" s="80"/>
      <c r="AD3260" s="80"/>
      <c r="AE3260" s="80"/>
      <c r="AF3260" s="80"/>
      <c r="AG3260" s="80"/>
      <c r="AH3260" s="80"/>
      <c r="AI3260" s="80"/>
      <c r="AJ3260" s="80"/>
      <c r="AK3260" s="80"/>
      <c r="AL3260" s="80"/>
      <c r="AM3260" s="240"/>
      <c r="AN3260" s="240"/>
      <c r="AO3260" s="240"/>
      <c r="AP3260" s="240"/>
      <c r="AQ3260" s="240"/>
      <c r="AR3260" s="240"/>
      <c r="AS3260" s="240"/>
      <c r="AT3260" s="256"/>
      <c r="AU3260" s="256"/>
      <c r="AV3260" s="259"/>
      <c r="AW3260" s="259"/>
      <c r="AX3260" s="256"/>
      <c r="AY3260" s="256"/>
      <c r="AZ3260" s="256"/>
      <c r="BA3260" s="256"/>
      <c r="BB3260" s="256"/>
      <c r="BC3260" s="256"/>
      <c r="BD3260" s="256"/>
      <c r="BE3260" s="256"/>
      <c r="BF3260" s="256"/>
      <c r="BG3260" s="256"/>
      <c r="BH3260" s="256"/>
      <c r="BI3260" s="256"/>
      <c r="BJ3260" s="256"/>
      <c r="BK3260" s="256"/>
      <c r="BL3260" s="262"/>
      <c r="BM3260" s="262"/>
      <c r="BN3260" s="262"/>
      <c r="BO3260" s="262"/>
      <c r="BP3260" s="262"/>
      <c r="BQ3260" s="262"/>
      <c r="BR3260" s="270"/>
      <c r="BS3260" s="270"/>
      <c r="BT3260" s="270"/>
      <c r="BU3260" s="270"/>
      <c r="BV3260" s="270"/>
      <c r="BW3260" s="270"/>
      <c r="BX3260" s="256"/>
      <c r="BY3260" s="256"/>
      <c r="BZ3260" s="256"/>
      <c r="CA3260" s="267"/>
      <c r="CB3260" s="267"/>
      <c r="CC3260" s="274"/>
      <c r="CD3260" s="267"/>
      <c r="CE3260" s="267"/>
      <c r="CF3260" s="267"/>
      <c r="CG3260" s="267"/>
      <c r="CH3260" s="267"/>
      <c r="CI3260" s="267"/>
      <c r="CJ3260" s="267"/>
      <c r="CK3260" s="267"/>
      <c r="CL3260" s="265"/>
      <c r="CM3260" s="272"/>
      <c r="CN3260" s="264"/>
      <c r="CO3260" s="177"/>
      <c r="CP3260" s="226"/>
      <c r="CQ3260" s="226"/>
      <c r="CR3260" s="226"/>
      <c r="CS3260" s="178"/>
      <c r="CT3260" s="178"/>
      <c r="CU3260" s="178"/>
      <c r="CV3260" s="178"/>
      <c r="CW3260" s="178"/>
      <c r="CX3260" s="178"/>
      <c r="CY3260" s="178"/>
      <c r="CZ3260" s="178"/>
      <c r="DA3260" s="178"/>
    </row>
    <row r="3261" spans="1:105" s="120" customFormat="1" ht="15" customHeight="1">
      <c r="A3261" s="228"/>
      <c r="B3261" s="346"/>
      <c r="C3261" s="349"/>
      <c r="D3261" s="237"/>
      <c r="E3261" s="237"/>
      <c r="F3261" s="243"/>
      <c r="G3261" s="122">
        <v>2.7</v>
      </c>
      <c r="H3261" s="84"/>
      <c r="I3261" s="84"/>
      <c r="J3261" s="84"/>
      <c r="K3261" s="84"/>
      <c r="L3261" s="84"/>
      <c r="M3261" s="84"/>
      <c r="N3261" s="84"/>
      <c r="O3261" s="84"/>
      <c r="P3261" s="84"/>
      <c r="Q3261" s="84"/>
      <c r="R3261" s="84"/>
      <c r="S3261" s="84"/>
      <c r="T3261" s="84"/>
      <c r="U3261" s="84"/>
      <c r="V3261" s="84"/>
      <c r="W3261" s="84"/>
      <c r="X3261" s="84"/>
      <c r="Y3261" s="84"/>
      <c r="Z3261" s="84"/>
      <c r="AA3261" s="84"/>
      <c r="AB3261" s="84"/>
      <c r="AC3261" s="80"/>
      <c r="AD3261" s="80"/>
      <c r="AE3261" s="80"/>
      <c r="AF3261" s="80"/>
      <c r="AG3261" s="80"/>
      <c r="AH3261" s="80"/>
      <c r="AI3261" s="80"/>
      <c r="AJ3261" s="80"/>
      <c r="AK3261" s="80"/>
      <c r="AL3261" s="80"/>
      <c r="AM3261" s="240"/>
      <c r="AN3261" s="240"/>
      <c r="AO3261" s="240"/>
      <c r="AP3261" s="240"/>
      <c r="AQ3261" s="240"/>
      <c r="AR3261" s="240"/>
      <c r="AS3261" s="240"/>
      <c r="AT3261" s="256"/>
      <c r="AU3261" s="256"/>
      <c r="AV3261" s="259"/>
      <c r="AW3261" s="259"/>
      <c r="AX3261" s="256"/>
      <c r="AY3261" s="256"/>
      <c r="AZ3261" s="256"/>
      <c r="BA3261" s="256"/>
      <c r="BB3261" s="256"/>
      <c r="BC3261" s="256"/>
      <c r="BD3261" s="256"/>
      <c r="BE3261" s="256"/>
      <c r="BF3261" s="256"/>
      <c r="BG3261" s="256"/>
      <c r="BH3261" s="256"/>
      <c r="BI3261" s="256"/>
      <c r="BJ3261" s="256"/>
      <c r="BK3261" s="256"/>
      <c r="BL3261" s="262"/>
      <c r="BM3261" s="262"/>
      <c r="BN3261" s="262"/>
      <c r="BO3261" s="262"/>
      <c r="BP3261" s="262"/>
      <c r="BQ3261" s="262"/>
      <c r="BR3261" s="270"/>
      <c r="BS3261" s="270"/>
      <c r="BT3261" s="270"/>
      <c r="BU3261" s="270"/>
      <c r="BV3261" s="270"/>
      <c r="BW3261" s="270"/>
      <c r="BX3261" s="256"/>
      <c r="BY3261" s="256"/>
      <c r="BZ3261" s="256"/>
      <c r="CA3261" s="267"/>
      <c r="CB3261" s="267"/>
      <c r="CC3261" s="274"/>
      <c r="CD3261" s="267"/>
      <c r="CE3261" s="267"/>
      <c r="CF3261" s="267"/>
      <c r="CG3261" s="267"/>
      <c r="CH3261" s="267"/>
      <c r="CI3261" s="267"/>
      <c r="CJ3261" s="267"/>
      <c r="CK3261" s="267"/>
      <c r="CL3261" s="265"/>
      <c r="CM3261" s="272"/>
      <c r="CN3261" s="264"/>
      <c r="CO3261" s="177"/>
      <c r="CP3261" s="226"/>
      <c r="CQ3261" s="226"/>
      <c r="CR3261" s="226"/>
      <c r="CS3261" s="178"/>
      <c r="CT3261" s="178"/>
      <c r="CU3261" s="178"/>
      <c r="CV3261" s="178"/>
      <c r="CW3261" s="178"/>
      <c r="CX3261" s="178"/>
      <c r="CY3261" s="178"/>
      <c r="CZ3261" s="178"/>
      <c r="DA3261" s="178"/>
    </row>
    <row r="3262" spans="1:105" s="120" customFormat="1" ht="15" customHeight="1">
      <c r="A3262" s="228"/>
      <c r="B3262" s="346"/>
      <c r="C3262" s="349"/>
      <c r="D3262" s="237"/>
      <c r="E3262" s="237"/>
      <c r="F3262" s="243"/>
      <c r="G3262" s="122">
        <v>3</v>
      </c>
      <c r="H3262" s="84"/>
      <c r="I3262" s="84"/>
      <c r="J3262" s="84"/>
      <c r="K3262" s="84"/>
      <c r="L3262" s="84"/>
      <c r="M3262" s="84"/>
      <c r="N3262" s="84"/>
      <c r="O3262" s="84"/>
      <c r="P3262" s="84"/>
      <c r="Q3262" s="84"/>
      <c r="R3262" s="84"/>
      <c r="S3262" s="84"/>
      <c r="T3262" s="84"/>
      <c r="U3262" s="84"/>
      <c r="V3262" s="84"/>
      <c r="W3262" s="84"/>
      <c r="X3262" s="84"/>
      <c r="Y3262" s="84"/>
      <c r="Z3262" s="84"/>
      <c r="AA3262" s="84"/>
      <c r="AB3262" s="84"/>
      <c r="AC3262" s="80"/>
      <c r="AD3262" s="80"/>
      <c r="AE3262" s="80"/>
      <c r="AF3262" s="80"/>
      <c r="AG3262" s="80"/>
      <c r="AH3262" s="80"/>
      <c r="AI3262" s="80"/>
      <c r="AJ3262" s="80"/>
      <c r="AK3262" s="80"/>
      <c r="AL3262" s="80"/>
      <c r="AM3262" s="240"/>
      <c r="AN3262" s="240"/>
      <c r="AO3262" s="240"/>
      <c r="AP3262" s="240"/>
      <c r="AQ3262" s="240"/>
      <c r="AR3262" s="240"/>
      <c r="AS3262" s="240"/>
      <c r="AT3262" s="256"/>
      <c r="AU3262" s="256"/>
      <c r="AV3262" s="259"/>
      <c r="AW3262" s="259"/>
      <c r="AX3262" s="256"/>
      <c r="AY3262" s="256"/>
      <c r="AZ3262" s="256"/>
      <c r="BA3262" s="256"/>
      <c r="BB3262" s="256"/>
      <c r="BC3262" s="256"/>
      <c r="BD3262" s="256"/>
      <c r="BE3262" s="256"/>
      <c r="BF3262" s="256"/>
      <c r="BG3262" s="256"/>
      <c r="BH3262" s="256"/>
      <c r="BI3262" s="256"/>
      <c r="BJ3262" s="256"/>
      <c r="BK3262" s="256"/>
      <c r="BL3262" s="262"/>
      <c r="BM3262" s="262"/>
      <c r="BN3262" s="262"/>
      <c r="BO3262" s="262"/>
      <c r="BP3262" s="262"/>
      <c r="BQ3262" s="262"/>
      <c r="BR3262" s="270"/>
      <c r="BS3262" s="270"/>
      <c r="BT3262" s="270"/>
      <c r="BU3262" s="270"/>
      <c r="BV3262" s="270"/>
      <c r="BW3262" s="270"/>
      <c r="BX3262" s="256"/>
      <c r="BY3262" s="256"/>
      <c r="BZ3262" s="256"/>
      <c r="CA3262" s="267"/>
      <c r="CB3262" s="267"/>
      <c r="CC3262" s="274"/>
      <c r="CD3262" s="267"/>
      <c r="CE3262" s="267"/>
      <c r="CF3262" s="267"/>
      <c r="CG3262" s="267"/>
      <c r="CH3262" s="267"/>
      <c r="CI3262" s="267"/>
      <c r="CJ3262" s="267"/>
      <c r="CK3262" s="267"/>
      <c r="CL3262" s="265"/>
      <c r="CM3262" s="272"/>
      <c r="CN3262" s="264"/>
      <c r="CO3262" s="177"/>
      <c r="CP3262" s="226"/>
      <c r="CQ3262" s="226"/>
      <c r="CR3262" s="226"/>
      <c r="CS3262" s="178"/>
      <c r="CT3262" s="178"/>
      <c r="CU3262" s="178"/>
      <c r="CV3262" s="178"/>
      <c r="CW3262" s="178"/>
      <c r="CX3262" s="178"/>
      <c r="CY3262" s="178"/>
      <c r="CZ3262" s="178"/>
      <c r="DA3262" s="178"/>
    </row>
    <row r="3263" spans="1:105" s="120" customFormat="1" ht="15" customHeight="1">
      <c r="A3263" s="228"/>
      <c r="B3263" s="346"/>
      <c r="C3263" s="349"/>
      <c r="D3263" s="237"/>
      <c r="E3263" s="237"/>
      <c r="F3263" s="244"/>
      <c r="G3263" s="123">
        <v>3.9</v>
      </c>
      <c r="H3263" s="85"/>
      <c r="I3263" s="85"/>
      <c r="J3263" s="85"/>
      <c r="K3263" s="85"/>
      <c r="L3263" s="85"/>
      <c r="M3263" s="85"/>
      <c r="N3263" s="85"/>
      <c r="O3263" s="85"/>
      <c r="P3263" s="85"/>
      <c r="Q3263" s="85"/>
      <c r="R3263" s="85"/>
      <c r="S3263" s="85"/>
      <c r="T3263" s="85"/>
      <c r="U3263" s="85"/>
      <c r="V3263" s="85"/>
      <c r="W3263" s="85"/>
      <c r="X3263" s="85"/>
      <c r="Y3263" s="85"/>
      <c r="Z3263" s="85"/>
      <c r="AA3263" s="85"/>
      <c r="AB3263" s="85"/>
      <c r="AC3263" s="81"/>
      <c r="AD3263" s="81"/>
      <c r="AE3263" s="81"/>
      <c r="AF3263" s="81"/>
      <c r="AG3263" s="81"/>
      <c r="AH3263" s="81"/>
      <c r="AI3263" s="81"/>
      <c r="AJ3263" s="81"/>
      <c r="AK3263" s="81"/>
      <c r="AL3263" s="81"/>
      <c r="AM3263" s="240"/>
      <c r="AN3263" s="240"/>
      <c r="AO3263" s="240"/>
      <c r="AP3263" s="240"/>
      <c r="AQ3263" s="240"/>
      <c r="AR3263" s="240"/>
      <c r="AS3263" s="240"/>
      <c r="AT3263" s="256"/>
      <c r="AU3263" s="256"/>
      <c r="AV3263" s="259"/>
      <c r="AW3263" s="259"/>
      <c r="AX3263" s="256"/>
      <c r="AY3263" s="256"/>
      <c r="AZ3263" s="256"/>
      <c r="BA3263" s="256"/>
      <c r="BB3263" s="256"/>
      <c r="BC3263" s="256"/>
      <c r="BD3263" s="256"/>
      <c r="BE3263" s="256"/>
      <c r="BF3263" s="256"/>
      <c r="BG3263" s="256"/>
      <c r="BH3263" s="256"/>
      <c r="BI3263" s="256"/>
      <c r="BJ3263" s="256"/>
      <c r="BK3263" s="256"/>
      <c r="BL3263" s="262"/>
      <c r="BM3263" s="262"/>
      <c r="BN3263" s="262"/>
      <c r="BO3263" s="262"/>
      <c r="BP3263" s="262"/>
      <c r="BQ3263" s="262"/>
      <c r="BR3263" s="270"/>
      <c r="BS3263" s="270"/>
      <c r="BT3263" s="270"/>
      <c r="BU3263" s="270"/>
      <c r="BV3263" s="270"/>
      <c r="BW3263" s="270"/>
      <c r="BX3263" s="256"/>
      <c r="BY3263" s="256"/>
      <c r="BZ3263" s="256"/>
      <c r="CA3263" s="267"/>
      <c r="CB3263" s="267"/>
      <c r="CC3263" s="274"/>
      <c r="CD3263" s="267"/>
      <c r="CE3263" s="267"/>
      <c r="CF3263" s="267"/>
      <c r="CG3263" s="267"/>
      <c r="CH3263" s="267"/>
      <c r="CI3263" s="267"/>
      <c r="CJ3263" s="267"/>
      <c r="CK3263" s="267"/>
      <c r="CL3263" s="265"/>
      <c r="CM3263" s="272"/>
      <c r="CN3263" s="264"/>
      <c r="CO3263" s="177"/>
      <c r="CP3263" s="226"/>
      <c r="CQ3263" s="226"/>
      <c r="CR3263" s="226"/>
      <c r="CS3263" s="178"/>
      <c r="CT3263" s="178"/>
      <c r="CU3263" s="178"/>
      <c r="CV3263" s="178"/>
      <c r="CW3263" s="178"/>
      <c r="CX3263" s="178"/>
      <c r="CY3263" s="178"/>
      <c r="CZ3263" s="178"/>
      <c r="DA3263" s="178"/>
    </row>
    <row r="3264" spans="1:105" s="120" customFormat="1" ht="15" customHeight="1">
      <c r="A3264" s="229"/>
      <c r="B3264" s="347"/>
      <c r="C3264" s="350"/>
      <c r="D3264" s="238"/>
      <c r="E3264" s="238"/>
      <c r="F3264" s="245" t="s">
        <v>83</v>
      </c>
      <c r="G3264" s="246"/>
      <c r="H3264" s="82"/>
      <c r="I3264" s="82"/>
      <c r="J3264" s="82"/>
      <c r="K3264" s="82"/>
      <c r="L3264" s="82"/>
      <c r="M3264" s="82"/>
      <c r="N3264" s="82"/>
      <c r="O3264" s="82"/>
      <c r="P3264" s="82"/>
      <c r="Q3264" s="82"/>
      <c r="R3264" s="82"/>
      <c r="S3264" s="82"/>
      <c r="T3264" s="82"/>
      <c r="U3264" s="82"/>
      <c r="V3264" s="82"/>
      <c r="W3264" s="82"/>
      <c r="X3264" s="82"/>
      <c r="Y3264" s="82"/>
      <c r="Z3264" s="82"/>
      <c r="AA3264" s="82"/>
      <c r="AB3264" s="82"/>
      <c r="AC3264" s="35"/>
      <c r="AD3264" s="35"/>
      <c r="AE3264" s="35"/>
      <c r="AF3264" s="35"/>
      <c r="AG3264" s="35"/>
      <c r="AH3264" s="35"/>
      <c r="AI3264" s="35"/>
      <c r="AJ3264" s="35"/>
      <c r="AK3264" s="35"/>
      <c r="AL3264" s="35"/>
      <c r="AM3264" s="241"/>
      <c r="AN3264" s="241"/>
      <c r="AO3264" s="241"/>
      <c r="AP3264" s="241"/>
      <c r="AQ3264" s="241"/>
      <c r="AR3264" s="241"/>
      <c r="AS3264" s="241"/>
      <c r="AT3264" s="257"/>
      <c r="AU3264" s="257"/>
      <c r="AV3264" s="260"/>
      <c r="AW3264" s="260"/>
      <c r="AX3264" s="257"/>
      <c r="AY3264" s="257"/>
      <c r="AZ3264" s="257"/>
      <c r="BA3264" s="257"/>
      <c r="BB3264" s="257"/>
      <c r="BC3264" s="257"/>
      <c r="BD3264" s="257"/>
      <c r="BE3264" s="257"/>
      <c r="BF3264" s="257"/>
      <c r="BG3264" s="257"/>
      <c r="BH3264" s="257"/>
      <c r="BI3264" s="257"/>
      <c r="BJ3264" s="257"/>
      <c r="BK3264" s="257"/>
      <c r="BL3264" s="263"/>
      <c r="BM3264" s="263"/>
      <c r="BN3264" s="263"/>
      <c r="BO3264" s="263"/>
      <c r="BP3264" s="263"/>
      <c r="BQ3264" s="263"/>
      <c r="BR3264" s="271"/>
      <c r="BS3264" s="271"/>
      <c r="BT3264" s="271"/>
      <c r="BU3264" s="271"/>
      <c r="BV3264" s="271"/>
      <c r="BW3264" s="271"/>
      <c r="BX3264" s="257"/>
      <c r="BY3264" s="257"/>
      <c r="BZ3264" s="257"/>
      <c r="CA3264" s="268"/>
      <c r="CB3264" s="268"/>
      <c r="CC3264" s="275"/>
      <c r="CD3264" s="268"/>
      <c r="CE3264" s="268"/>
      <c r="CF3264" s="268"/>
      <c r="CG3264" s="268"/>
      <c r="CH3264" s="268"/>
      <c r="CI3264" s="268"/>
      <c r="CJ3264" s="268"/>
      <c r="CK3264" s="268"/>
      <c r="CL3264" s="265"/>
      <c r="CM3264" s="272"/>
      <c r="CN3264" s="264"/>
      <c r="CO3264" s="177"/>
      <c r="CP3264" s="226"/>
      <c r="CQ3264" s="226"/>
      <c r="CR3264" s="226"/>
      <c r="CS3264" s="178"/>
      <c r="CT3264" s="178"/>
      <c r="CU3264" s="178"/>
      <c r="CV3264" s="178"/>
      <c r="CW3264" s="178"/>
      <c r="CX3264" s="178"/>
      <c r="CY3264" s="178"/>
      <c r="CZ3264" s="178"/>
      <c r="DA3264" s="178"/>
    </row>
    <row r="3265" spans="1:105" s="120" customFormat="1" ht="15" customHeight="1">
      <c r="A3265" s="227">
        <f t="shared" si="1038"/>
        <v>404</v>
      </c>
      <c r="B3265" s="345" t="s">
        <v>771</v>
      </c>
      <c r="C3265" s="348" t="s">
        <v>114</v>
      </c>
      <c r="D3265" s="236">
        <v>44251</v>
      </c>
      <c r="E3265" s="236" t="s">
        <v>353</v>
      </c>
      <c r="F3265" s="253" t="s">
        <v>80</v>
      </c>
      <c r="G3265" s="254"/>
      <c r="H3265" s="82" t="s">
        <v>69</v>
      </c>
      <c r="I3265" s="82"/>
      <c r="J3265" s="82" t="s">
        <v>60</v>
      </c>
      <c r="K3265" s="82" t="s">
        <v>60</v>
      </c>
      <c r="L3265" s="82" t="s">
        <v>60</v>
      </c>
      <c r="M3265" s="82" t="s">
        <v>60</v>
      </c>
      <c r="N3265" s="82" t="s">
        <v>60</v>
      </c>
      <c r="O3265" s="82"/>
      <c r="P3265" s="82" t="s">
        <v>67</v>
      </c>
      <c r="Q3265" s="82" t="s">
        <v>67</v>
      </c>
      <c r="R3265" s="82" t="s">
        <v>67</v>
      </c>
      <c r="S3265" s="82" t="s">
        <v>60</v>
      </c>
      <c r="T3265" s="82" t="s">
        <v>60</v>
      </c>
      <c r="U3265" s="82" t="s">
        <v>60</v>
      </c>
      <c r="V3265" s="82"/>
      <c r="W3265" s="82" t="s">
        <v>61</v>
      </c>
      <c r="X3265" s="82" t="s">
        <v>61</v>
      </c>
      <c r="Y3265" s="82" t="s">
        <v>61</v>
      </c>
      <c r="Z3265" s="82" t="s">
        <v>61</v>
      </c>
      <c r="AA3265" s="82" t="s">
        <v>61</v>
      </c>
      <c r="AB3265" s="82" t="s">
        <v>61</v>
      </c>
      <c r="AC3265" s="82"/>
      <c r="AD3265" s="82" t="s">
        <v>61</v>
      </c>
      <c r="AE3265" s="82" t="s">
        <v>61</v>
      </c>
      <c r="AF3265" s="82" t="s">
        <v>61</v>
      </c>
      <c r="AG3265" s="82" t="s">
        <v>61</v>
      </c>
      <c r="AH3265" s="82" t="s">
        <v>61</v>
      </c>
      <c r="AI3265" s="82" t="s">
        <v>1471</v>
      </c>
      <c r="AJ3265" s="82"/>
      <c r="AK3265" s="82" t="s">
        <v>60</v>
      </c>
      <c r="AL3265" s="82" t="s">
        <v>60</v>
      </c>
      <c r="AM3265" s="239">
        <f>COUNTIF(H3265:AL3265,"PH")+COUNTIF(H3265:AL3265,"PH/L")+COUNTIF(H3265:AL3265,"PM")</f>
        <v>0</v>
      </c>
      <c r="AN3265" s="239">
        <f>COUNTIF(H3265:AL3265,"PD")+COUNTIF(H3265:AL3265,"PDD")+COUNTIF(H3265:AL3265,"P/DS")/2+COUNTIF(H3265:AL3265,"PMD")</f>
        <v>0</v>
      </c>
      <c r="AO3265" s="239">
        <f>COUNTIF(H3265:AL3265,"PN")+COUNTIF(H3265:AL3265,"P/NS")/2+COUNTIF(H3265:AL3265,"PH")+COUNTIF(H3265:AL3265,"PH/F")/2+COUNTIF(H3265:AL3265,"PH/L")/2+COUNTIF(H3265:AL3265,"PM")</f>
        <v>0</v>
      </c>
      <c r="AP3265" s="239">
        <f>COUNTIF(H3265:AL3265,"BH")+COUNTIF(H3265:AL3265,"AL/BL")+COUNTIF(H3265:AL3265,"UL/BL")+COUNTIF(H3265:AL3265,"BM")</f>
        <v>0</v>
      </c>
      <c r="AQ3265" s="239">
        <f>COUNTIF(H3265:AL3265,"DS")+COUNTIF(H3265:AL3265,"AL/DS")/2+COUNTIF(H3265:AL3265,"UL/DS")/2+COUNTIF(H3265:AL3265,"CT")+COUNTIF(H3265:AL3265,"MD")</f>
        <v>10.5</v>
      </c>
      <c r="AR3265" s="239">
        <f>COUNTIF(H3265:AL3265,"NS")+COUNTIF(H3265:AL3265,"AL/NS")/2+COUNTIF(H3265:AL3265,"UL/NS")/2+COUNTIF(H3265:AL3265,"BH")+COUNTIF(H3265:AL3265,"AL/BF")/2+COUNTIF(H3265:AL3265,"AL/BL")/2+COUNTIF(H3265:AL3265,"UL/BL")/2+COUNTIF(H3265:AL3265,"UL/BF")/2+COUNTIF(H3265:AL3265,"BM")</f>
        <v>11</v>
      </c>
      <c r="AS3265" s="239">
        <f>COUNTIF(H3265:AL3265,"AL")+COUNTIF(H3265:AL3265,"AL/DS")/2+COUNTIF(H3265:AL3265,"AL/NS")/2+COUNTIF(H3265:AL3265,"NH")+COUNTIF(H3265:AL3265,"SL")+COUNTIF(H3265:AL3265,"NHD")+COUNTIF(H3265:AL3265,"B")+COUNTIF(H3265:AL3265,"HL")+COUNTIF(H3265:AL3265,"AL/BF")/2+COUNTIF(H3265:AL3265,"AL/BL")/2</f>
        <v>4</v>
      </c>
      <c r="AT3265" s="255">
        <f>COUNTIF(H3265:AL3265,"PD")+COUNTIF(H3265:AL3265,"PN")+COUNTIF(H3265:AL3265,"P/DS")/2+COUNTIF(H3265:AL3265,"P/NS")/2+COUNTIF(H3265:AL3265,"DS")+COUNTIF(H3265:AL3265,"NS")+COUNTIF(H3265:AL3265,"AL")+COUNTIF(H3265:AL3265,"AL/DS")+COUNTIF(H3265:AL3265,"AL/NS")+COUNTIF(H3265:AL3265,"NH")+COUNTIF(H3265:AL3265,"SL")+COUNTIF(H3265:AL3265,"UL/DS")/2+COUNTIF(H3265:AL3265,"UL/NS")/2+COUNTIF(H3265:AL3265,"CT")+COUNTIF(H3265:AL3265,"NHD")+COUNTIF(H3265:AL3265,"PDD")+COUNTIF(H3265:AL3265,"B")+COUNTIF(H3265:AL3265,"HL")+COUNTIF(H3265:AL3265,"PH")+COUNTIF(H3265:AL3265,"BH")+COUNTIF(H3265:AL3265,"AL/BF")+COUNTIF(H3265:AL3265,"AL/BL")+COUNTIF(H3265:AL3265,"UL/BF")/2+COUNTIF(H3265:AL3265,"UL/BL")/2+COUNTIF(H3265:AL3265,"PH/F")/2+COUNTIF(H3265:AL3265,"PH/L")/2+COUNTIF(H3265:AL3265,"MD")+COUNTIF(H3265:AL3265,"PMD")+COUNTIF(H3265:AL3265,"PM")+COUNTIF(H3265:AL3265,"BM")</f>
        <v>25.5</v>
      </c>
      <c r="AU3265" s="255">
        <f>COUNTIF(H3265:AL3265,"P/DS")/2+COUNTIF(H3265:AL3265,"P/NS")/2+COUNTIF(H3265:AL3265,"IL")+COUNTIF(H3265:AL3265,"NL")+COUNTIF(H3265:AL3265,"UL")+COUNTIF(H3265:AL3265,"UL/DS")/2+COUNTIF(H3265:AL3265,"UL/NS")/2+COUNTIF(H3265:AL3265,"KT")+COUNTIF(H3265:AL3265,"UL/BF")/2+COUNTIF(H3265:AL3265,"UL/BL")/2+COUNTIF(H3265:AL3265,"PH/F")/2+COUNTIF(H3265:AL3265,"PH/L")/2+COUNTIF(H3265:AL3265,"NB")</f>
        <v>0.5</v>
      </c>
      <c r="AV3265" s="258">
        <f>COUNTIF(H3265:AL3265,"PN")+COUNTIF(H3265:AL3265,"TVD")+COUNTIF(H3265:AL3265,"PH")+COUNTIF(H3265:AL3265,"PM")+COUNTIF(H3265:AL3265,"PDD")-COUNTIFS(H3265:AL3265,"PN",H3272:AL3272,"&gt;=3")-COUNTIFS(H3265:AL3265,"PM",H3272:AL3272,"&gt;=3")</f>
        <v>0</v>
      </c>
      <c r="AW3265" s="258">
        <f>COUNTIF(H3265:AL3265,"NS")+COUNTIF(H3265:AL3265,"D")+COUNTIF(H3265:AL3265,"BH")+COUNTIF(H3265:AL3265,"NHD")+COUNTIF(H3265:AL3265,"BM")-COUNTIFS(H3265:AL3265,"NS",H3272:AL3272,"&gt;=3")-COUNTIFS(H3265:AL3265,"BH",H3272:AL3272,"&gt;=3")-COUNTIFS(H3265:AL3265,"BM",H3272:AL3272,"&gt;=3")</f>
        <v>11</v>
      </c>
      <c r="AX3265" s="255">
        <f>COUNTIF(H3265:AL3265,"AL")+COUNTIF(H3265:AL3265,"AL/DS")/2+COUNTIF(H3265:AL3265,"AL/NS")/2+COUNTIF(H3265:AL3265,"AL/BF")+COUNTIF(H3265:AL3265,"AL/BL")/2</f>
        <v>3</v>
      </c>
      <c r="AY3265" s="255">
        <f>COUNTIF(H3265:AL3265,"SL")</f>
        <v>0</v>
      </c>
      <c r="AZ3265" s="255">
        <f>COUNTIF(H3265:AL3265,"NH")</f>
        <v>1</v>
      </c>
      <c r="BA3265" s="255">
        <f>COUNTIF(H3265:AL3265,"HL")</f>
        <v>0</v>
      </c>
      <c r="BB3265" s="255">
        <f>COUNTIF(G3265:AL3265,"P/DS")/2+COUNTIF(G3265:AL3265,"P/NS")/2+COUNTIF(G3265:AL3265,"UL")+COUNTIF(G3265:AL3265,"UL/DS")/2+COUNTIF(G3265:AL3265,"UL/NS")/2+COUNTIF(G3265:AL3265,"UL/BL")/2+COUNTIF(G3265:AL3265,"UL/BF")/2+COUNTIF(G3265:AL3265,"PH/F")/2+COUNTIF(G3265:AL3265,"PH/L")/2</f>
        <v>0.5</v>
      </c>
      <c r="BC3265" s="255">
        <f>COUNTIF(H3265:AL3265,"NB")</f>
        <v>0</v>
      </c>
      <c r="BD3265" s="255">
        <f>COUNTIF(H3265:AL3265,"NL")</f>
        <v>0</v>
      </c>
      <c r="BE3265" s="255">
        <f>COUNTIF(H3265:AL3265,"IL")</f>
        <v>0</v>
      </c>
      <c r="BF3265" s="255">
        <f>COUNTIF(H3265:AL3265,"KT")</f>
        <v>0</v>
      </c>
      <c r="BG3265" s="255">
        <f>COUNTIF(H3265:AL3265,"L70")</f>
        <v>0</v>
      </c>
      <c r="BH3265" s="255">
        <f>COUNTIF(H3265:AL3265,"MD")</f>
        <v>0</v>
      </c>
      <c r="BI3265" s="255">
        <f>COUNTIF(H3265:AL3265,"PMD")</f>
        <v>0</v>
      </c>
      <c r="BJ3265" s="255">
        <f>COUNTIF(H3265:AL3265,"PM")</f>
        <v>0</v>
      </c>
      <c r="BK3265" s="255">
        <f>COUNTIF(H3265:AL3265,"BM")</f>
        <v>0</v>
      </c>
      <c r="BL3265" s="261">
        <f>SUMIF(H3265:AL3265,"PD",H3266:AL3266)+SUMIF(H3265:AL3265,"PN",H3266:AL3266)+SUMIF(H3265:AL3265,"P/DS",H3266:AL3266)+SUMIF(H3265:AL3265,"PN/F",H3266:AL3266)+SUMIF(H3265:AL3265,"PN/L",H3266:AL3266)+SUMIF(H3265:AL3265,"TV",H3266:AL3266)+SUMIF(H3265:AL3265,"TVD",H3266:AL3266)+SUMIF(H3265:AL3265,"PDD",H3266:AL3266)</f>
        <v>0</v>
      </c>
      <c r="BM3265" s="261">
        <f>SUMIF(H3265:AL3265,"PD",H3267:AL3267)+SUMIF(H3265:AL3265,"PN",H3267:AL3267)+SUMIF(H3265:AL3265,"P/DS",H3267:AL3267)+SUMIF(H3265:AL3265,"PN/F",H3267:AL3267)+SUMIF(H3265:AL3265,"PN/L",H3267:AL3267)+SUMIF(H3265:AL3265,"TV",H3267:AL3267)+SUMIF(H3265:AL3265,"TVD",H3267:AL3267)+SUMIF(H3265:AL3265,"PDD",H3267:AL3267)+SUMIF(H3265:AL3265,"PMD",H3267:AL3267)</f>
        <v>0</v>
      </c>
      <c r="BN3265" s="261">
        <f>SUMIF(H3265:AL3265,"PD",H3268:AL3268)+SUMIF(H3265:AL3265,"PN",H3268:AL3268)+SUMIF(H3265:AL3265,"P/DS",H3268:AL3268)+SUMIF(H3265:AL3265,"PN/F",H3268:AL3268)+SUMIF(H3265:AL3265,"PN/L",H3268:AL3268)+SUMIF(H3265:AL3265,"TV",H3268:AL3268)+SUMIF(H3265:AL3265,"TVD",H3268:AL3268)</f>
        <v>0</v>
      </c>
      <c r="BO3265" s="261">
        <f>SUMIF(H3265:AL3265,"PD",H3269:AL3269)+SUMIF(H3265:AL3265,"PN",H3269:AL3269)+SUMIF(H3265:AL3265,"P/DS",H3269:AL3269)+SUMIF(H3265:AL3265,"PN/F",H3269:AL3269)+SUMIF(H3265:AL3265,"PN/L",H3269:AL3269)+SUMIF(H3265:AL3265,"TV",H3269:AL3269)+SUMIF(H3265:AL3265,"TVD",H3269:AL3269)</f>
        <v>0</v>
      </c>
      <c r="BP3265" s="261">
        <f>SUMIF(H3265:AL3265,"PD",H3270:AL3270)+SUMIF(H3265:AL3265,"PN",H3270:AL3270)+SUMIF(H3265:AL3265,"P/DS",H3270:AL3270)+SUMIF(H3265:AL3265,"PN/F",H3270:AL3270)+SUMIF(H3265:AL3265,"PN/L",H3270:AL3270)+SUMIF(H3265:AL3265,"TV",H3270:AL3270)+SUMIF(H3265:AL3265,"TVD",H3270:AL3270)+SUMIF(H3265:AL3265,"PDD",H3270:AL3270)+SUMIF(H3265:AL3265,"PH",H3270:AL3270)+SUMIF(H3265:AL3265,"PM",H3270:AL3270)</f>
        <v>0</v>
      </c>
      <c r="BQ3265" s="261">
        <f>SUMIF(H3265:AL3265,"PD",H3271:AL3271)+SUMIF(H3265:AL3265,"PN",H3271:AL3271)+SUMIF(H3265:AL3265,"P/DS",H3271:AL3271)+SUMIF(H3265:AL3265,"PN/F",H3271:AL3271)+SUMIF(H3265:AL3265,"PN/L",H3271:AL3271)+SUMIF(H3265:AL3265,"TV",H3271:AL3271)+SUMIF(H3265:AL3265,"TVD",H3271:AL3271)+SUMIF(H3265:AL3265,"PDD",H3271:AL3271)+SUMIF(H3265:AL3265,"PH",H3271:AL3271)+SUMIF(H3265:AL3265,"PM",H3271:AL3271)</f>
        <v>0</v>
      </c>
      <c r="BR3265" s="269">
        <f>SUM(H3266:AL3266)-BL3265</f>
        <v>42</v>
      </c>
      <c r="BS3265" s="269">
        <f>SUM(H3267:AL3267)-BM3265</f>
        <v>4.5</v>
      </c>
      <c r="BT3265" s="269">
        <f>SUM(H3268:AL3268)-BN3265</f>
        <v>0</v>
      </c>
      <c r="BU3265" s="269">
        <f>SUM(H3269:AL3269)-BO3265</f>
        <v>0</v>
      </c>
      <c r="BV3265" s="269">
        <f>SUM(H3270:AL3270)-BP3265</f>
        <v>0</v>
      </c>
      <c r="BW3265" s="269">
        <f>SUM(H3271:AL3271)-BQ3265</f>
        <v>0</v>
      </c>
      <c r="BX3265" s="255">
        <f>SUMIF(H3265:AL3265,"PD",H3272:AL3272)+SUMIF(H3265:AL3265,"PN",H3272:AL3272)+SUMIF(H3265:AL3265,"P/DS",H3272:AL3272)+SUMIF(H3265:AL3265,"PN/F",H3272:AL3272)+SUMIF(H3265:AL3265,"PN/L",H3272:AL3272)</f>
        <v>0</v>
      </c>
      <c r="BY3265" s="255">
        <f>SUM(H3272:AL3272)-BX3265</f>
        <v>0</v>
      </c>
      <c r="BZ3265" s="255">
        <f t="shared" ref="BZ3265" si="1043">+SUM(BL3265:BW3272)</f>
        <v>46.5</v>
      </c>
      <c r="CA3265" s="266">
        <f>(COUNTIFS(H3265:AL3265,"PD",H3266:AL3266,"&gt;=2"))*0.5-IF(CN3265="VP",COUNTIFS($H$16:$AL$16,"SAT",H3265:AL3265,"PD",H3266:AL3266,"&gt;=2"))*0.5</f>
        <v>0</v>
      </c>
      <c r="CB3265" s="266">
        <f>(COUNTIFS(H3265:AL3265,"PN",H3267:AL3267,"&gt;=0.5",H3266:AL3266,"&gt;=1.5"))*0.5+COUNTIFS(H3265:AL3265,"PDD",H3267:AL3267,"&gt;=0.5",H3266:AL3266,"&gt;=1.5")*0.5</f>
        <v>0</v>
      </c>
      <c r="CC3265" s="273">
        <f>(COUNTIFS(H3265:AL3265,"TV",H3267:AL3267,"&gt;=10"))*0.5+(COUNTIFS(H3265:AL3265,"PMD",H3267:AL3267,"&gt;=2"))*0.5</f>
        <v>0</v>
      </c>
      <c r="CD3265" s="266">
        <f>(COUNTIFS(H3265:AL3265,"TVD",H3269:AL3269,"&gt;=6.5",H3267:AL3267,"&gt;=3.5"))*0.5</f>
        <v>0</v>
      </c>
      <c r="CE3265" s="266">
        <f>(COUNTIFS(H3265:AL3265,"PD",H3270:AL3270,"&gt;=10"))*0.5</f>
        <v>0</v>
      </c>
      <c r="CF3265" s="266">
        <f>(COUNTIFS(H3265:AL3265,"PDD",H3270:AL3270,"&gt;=3.5",H3271:AL3271,"&gt;=6.5")+COUNTIFS(H3265:AL3265,"PH",H3271:AL3271,"&gt;=0.5",H3270:AL3270,"&gt;=1.5")+COUNTIFS(H3265:AL3265,"PM",H3271:AL3271,"&gt;=0.5",H3270:AL3270,"&gt;=1.5"))*0.5</f>
        <v>0</v>
      </c>
      <c r="CG3265" s="266">
        <f>(COUNTIFS(H3265:AL3265,"DS",H3266:AL3266,"&gt;=2")+COUNTIFS(H3265:AL3265,"AL/DS",H3266:AL3266,"&gt;=2"))*0.5-IF(CN3265="VP",COUNTIFS($H$16:$AL$16,"SAT",H3265:AL3265,"DS",H3266:AL3266,"&gt;=2"))*0.5</f>
        <v>4.5</v>
      </c>
      <c r="CH3265" s="266">
        <f>(COUNTIFS(H3265:AL3265,"NS",H3267:AL3267,"&gt;=0.5",H3266:AL3266,"&gt;=1.5")+COUNTIFS(H3265:AL3265,"AL/NS",H3267:AL3267,"&gt;=0.5",H3266:AL3266,"&gt;=1.5")+COUNTIFS(H3265:AL3265,"NHD",H3267:AL3267,"&gt;=4.5",H3270:AL3270,"&gt;=2",H3266:AL3266,"&gt;=1.5"))*0.5</f>
        <v>4.5</v>
      </c>
      <c r="CI3265" s="266">
        <f>(COUNTIF(H3267:AL3267,"&gt;=10")+COUNTIFS(H3265:AL3265,"MD",H3267:AL3267,"&gt;=2")-COUNTIFS(H3265:AL3265,"TV",H3267:AL3267,"&gt;=10"))*0.5</f>
        <v>0</v>
      </c>
      <c r="CJ3265" s="266">
        <f>(COUNTIFS(H3265:AL3265,"D",H3269:AL3269,"&gt;=6.5",H3267:AL3267,"&gt;=3.5"))*0.5</f>
        <v>0</v>
      </c>
      <c r="CK3265" s="266">
        <f>(COUNTIF(H3270:AL3270,"&gt;=10")-COUNTIFS(H3265:AL3265,"PD",H3270:AL3270,"&gt;=10"))*0.5</f>
        <v>0</v>
      </c>
      <c r="CL3265" s="265">
        <f>(COUNTIFS(H3265:AL3265,"NHD",H3270:AL3270,"&gt;=3.5",H3271:AL3271,"&gt;=6.5")+COUNTIFS(H3265:AL3265,"BH",H3270:AL3270,"&gt;=1.5",H3271:AL3271,"&gt;=0.5")+COUNTIFS(H3265:AL3265,"BM",H3270:AL3270,"&gt;=1.5",H3271:AL3271,"&gt;=0.5")+COUNTIFS(H3265:AL3265,"D",H3270:AL3270,"&gt;=1.5",H3271:AL3271,"&gt;=0.5"))*0.5</f>
        <v>0</v>
      </c>
      <c r="CM3265" s="272"/>
      <c r="CN3265" s="264" t="s">
        <v>723</v>
      </c>
      <c r="CO3265" s="177">
        <f t="shared" ref="CO3265" si="1044">+AM3265+AN3265+AO3265+AP3265+AQ3265+AR3265+AS3265+AU3265+BG3265</f>
        <v>26</v>
      </c>
      <c r="CP3265" s="225">
        <f>+SUM(I3266:I3271)-I3272</f>
        <v>0</v>
      </c>
      <c r="CQ3265" s="225">
        <f>+SUM(J3266:J3271)-J3272</f>
        <v>4.5</v>
      </c>
      <c r="CR3265" s="225">
        <f>+SUM(K3266:K3271)-K3272</f>
        <v>2.5</v>
      </c>
      <c r="CS3265" s="178"/>
      <c r="CT3265" s="178"/>
      <c r="CU3265" s="178"/>
      <c r="CV3265" s="178"/>
      <c r="CW3265" s="178"/>
      <c r="CX3265" s="178"/>
      <c r="CY3265" s="178"/>
      <c r="CZ3265" s="178"/>
      <c r="DA3265" s="178"/>
    </row>
    <row r="3266" spans="1:105" s="120" customFormat="1" ht="15" customHeight="1">
      <c r="A3266" s="228"/>
      <c r="B3266" s="346"/>
      <c r="C3266" s="349"/>
      <c r="D3266" s="237"/>
      <c r="E3266" s="237"/>
      <c r="F3266" s="242" t="s">
        <v>82</v>
      </c>
      <c r="G3266" s="121">
        <v>1.5</v>
      </c>
      <c r="H3266" s="83"/>
      <c r="I3266" s="83"/>
      <c r="J3266" s="83">
        <v>4.5</v>
      </c>
      <c r="K3266" s="83">
        <v>2.5</v>
      </c>
      <c r="L3266" s="83">
        <v>2.5</v>
      </c>
      <c r="M3266" s="83">
        <v>2.5</v>
      </c>
      <c r="N3266" s="83">
        <v>0</v>
      </c>
      <c r="O3266" s="83"/>
      <c r="P3266" s="83">
        <v>0</v>
      </c>
      <c r="Q3266" s="83">
        <v>0</v>
      </c>
      <c r="R3266" s="83">
        <v>0</v>
      </c>
      <c r="S3266" s="83">
        <v>2.5</v>
      </c>
      <c r="T3266" s="83">
        <v>2.5</v>
      </c>
      <c r="U3266" s="83">
        <v>2.5</v>
      </c>
      <c r="V3266" s="83"/>
      <c r="W3266" s="83">
        <v>2</v>
      </c>
      <c r="X3266" s="83">
        <v>2</v>
      </c>
      <c r="Y3266" s="83">
        <v>2</v>
      </c>
      <c r="Z3266" s="83">
        <v>2</v>
      </c>
      <c r="AA3266" s="83">
        <v>2</v>
      </c>
      <c r="AB3266" s="83"/>
      <c r="AC3266" s="79"/>
      <c r="AD3266" s="79">
        <v>2</v>
      </c>
      <c r="AE3266" s="79"/>
      <c r="AF3266" s="79">
        <v>2</v>
      </c>
      <c r="AG3266" s="79">
        <v>2</v>
      </c>
      <c r="AH3266" s="79">
        <v>2</v>
      </c>
      <c r="AI3266" s="79"/>
      <c r="AJ3266" s="79"/>
      <c r="AK3266" s="79">
        <v>2</v>
      </c>
      <c r="AL3266" s="79">
        <v>2.5</v>
      </c>
      <c r="AM3266" s="240"/>
      <c r="AN3266" s="240"/>
      <c r="AO3266" s="240"/>
      <c r="AP3266" s="240"/>
      <c r="AQ3266" s="240"/>
      <c r="AR3266" s="240"/>
      <c r="AS3266" s="240"/>
      <c r="AT3266" s="256"/>
      <c r="AU3266" s="256"/>
      <c r="AV3266" s="259"/>
      <c r="AW3266" s="259"/>
      <c r="AX3266" s="256"/>
      <c r="AY3266" s="256"/>
      <c r="AZ3266" s="256"/>
      <c r="BA3266" s="256"/>
      <c r="BB3266" s="256"/>
      <c r="BC3266" s="256"/>
      <c r="BD3266" s="256"/>
      <c r="BE3266" s="256"/>
      <c r="BF3266" s="256"/>
      <c r="BG3266" s="256"/>
      <c r="BH3266" s="256"/>
      <c r="BI3266" s="256"/>
      <c r="BJ3266" s="256"/>
      <c r="BK3266" s="256"/>
      <c r="BL3266" s="262"/>
      <c r="BM3266" s="262"/>
      <c r="BN3266" s="262"/>
      <c r="BO3266" s="262"/>
      <c r="BP3266" s="262"/>
      <c r="BQ3266" s="262"/>
      <c r="BR3266" s="270"/>
      <c r="BS3266" s="270"/>
      <c r="BT3266" s="270"/>
      <c r="BU3266" s="270"/>
      <c r="BV3266" s="270"/>
      <c r="BW3266" s="270"/>
      <c r="BX3266" s="256"/>
      <c r="BY3266" s="256"/>
      <c r="BZ3266" s="256"/>
      <c r="CA3266" s="267"/>
      <c r="CB3266" s="267"/>
      <c r="CC3266" s="274"/>
      <c r="CD3266" s="267"/>
      <c r="CE3266" s="267"/>
      <c r="CF3266" s="267"/>
      <c r="CG3266" s="267"/>
      <c r="CH3266" s="267"/>
      <c r="CI3266" s="267"/>
      <c r="CJ3266" s="267"/>
      <c r="CK3266" s="267"/>
      <c r="CL3266" s="265"/>
      <c r="CM3266" s="272"/>
      <c r="CN3266" s="264"/>
      <c r="CO3266" s="177"/>
      <c r="CP3266" s="226"/>
      <c r="CQ3266" s="226"/>
      <c r="CR3266" s="226"/>
      <c r="CS3266" s="178"/>
      <c r="CT3266" s="178"/>
      <c r="CU3266" s="178"/>
      <c r="CV3266" s="178"/>
      <c r="CW3266" s="178"/>
      <c r="CX3266" s="178"/>
      <c r="CY3266" s="178"/>
      <c r="CZ3266" s="178"/>
      <c r="DA3266" s="178"/>
    </row>
    <row r="3267" spans="1:105" s="120" customFormat="1" ht="15" customHeight="1">
      <c r="A3267" s="228"/>
      <c r="B3267" s="346"/>
      <c r="C3267" s="349"/>
      <c r="D3267" s="237"/>
      <c r="E3267" s="237"/>
      <c r="F3267" s="243"/>
      <c r="G3267" s="122">
        <v>2</v>
      </c>
      <c r="H3267" s="84"/>
      <c r="I3267" s="84"/>
      <c r="J3267" s="84"/>
      <c r="K3267" s="84"/>
      <c r="L3267" s="84"/>
      <c r="M3267" s="84"/>
      <c r="N3267" s="84"/>
      <c r="O3267" s="84"/>
      <c r="P3267" s="84"/>
      <c r="Q3267" s="84"/>
      <c r="R3267" s="84"/>
      <c r="S3267" s="84"/>
      <c r="T3267" s="84"/>
      <c r="U3267" s="84"/>
      <c r="V3267" s="84"/>
      <c r="W3267" s="84">
        <v>0.5</v>
      </c>
      <c r="X3267" s="84">
        <v>0.5</v>
      </c>
      <c r="Y3267" s="84">
        <v>0.5</v>
      </c>
      <c r="Z3267" s="84">
        <v>0.5</v>
      </c>
      <c r="AA3267" s="84">
        <v>0.5</v>
      </c>
      <c r="AB3267" s="84"/>
      <c r="AC3267" s="80"/>
      <c r="AD3267" s="80">
        <v>0.5</v>
      </c>
      <c r="AE3267" s="80"/>
      <c r="AF3267" s="80">
        <v>0.5</v>
      </c>
      <c r="AG3267" s="80">
        <v>0.5</v>
      </c>
      <c r="AH3267" s="80">
        <v>0.5</v>
      </c>
      <c r="AI3267" s="80"/>
      <c r="AJ3267" s="80"/>
      <c r="AK3267" s="80"/>
      <c r="AL3267" s="80"/>
      <c r="AM3267" s="240"/>
      <c r="AN3267" s="240"/>
      <c r="AO3267" s="240"/>
      <c r="AP3267" s="240"/>
      <c r="AQ3267" s="240"/>
      <c r="AR3267" s="240"/>
      <c r="AS3267" s="240"/>
      <c r="AT3267" s="256"/>
      <c r="AU3267" s="256"/>
      <c r="AV3267" s="259"/>
      <c r="AW3267" s="259"/>
      <c r="AX3267" s="256"/>
      <c r="AY3267" s="256"/>
      <c r="AZ3267" s="256"/>
      <c r="BA3267" s="256"/>
      <c r="BB3267" s="256"/>
      <c r="BC3267" s="256"/>
      <c r="BD3267" s="256"/>
      <c r="BE3267" s="256"/>
      <c r="BF3267" s="256"/>
      <c r="BG3267" s="256"/>
      <c r="BH3267" s="256"/>
      <c r="BI3267" s="256"/>
      <c r="BJ3267" s="256"/>
      <c r="BK3267" s="256"/>
      <c r="BL3267" s="262"/>
      <c r="BM3267" s="262"/>
      <c r="BN3267" s="262"/>
      <c r="BO3267" s="262"/>
      <c r="BP3267" s="262"/>
      <c r="BQ3267" s="262"/>
      <c r="BR3267" s="270"/>
      <c r="BS3267" s="270"/>
      <c r="BT3267" s="270"/>
      <c r="BU3267" s="270"/>
      <c r="BV3267" s="270"/>
      <c r="BW3267" s="270"/>
      <c r="BX3267" s="256"/>
      <c r="BY3267" s="256"/>
      <c r="BZ3267" s="256"/>
      <c r="CA3267" s="267"/>
      <c r="CB3267" s="267"/>
      <c r="CC3267" s="274"/>
      <c r="CD3267" s="267"/>
      <c r="CE3267" s="267"/>
      <c r="CF3267" s="267"/>
      <c r="CG3267" s="267"/>
      <c r="CH3267" s="267"/>
      <c r="CI3267" s="267"/>
      <c r="CJ3267" s="267"/>
      <c r="CK3267" s="267"/>
      <c r="CL3267" s="265"/>
      <c r="CM3267" s="272"/>
      <c r="CN3267" s="264"/>
      <c r="CO3267" s="177"/>
      <c r="CP3267" s="226"/>
      <c r="CQ3267" s="226"/>
      <c r="CR3267" s="226"/>
      <c r="CS3267" s="178"/>
      <c r="CT3267" s="178"/>
      <c r="CU3267" s="178"/>
      <c r="CV3267" s="178"/>
      <c r="CW3267" s="178"/>
      <c r="CX3267" s="178"/>
      <c r="CY3267" s="178"/>
      <c r="CZ3267" s="178"/>
      <c r="DA3267" s="178"/>
    </row>
    <row r="3268" spans="1:105" s="120" customFormat="1" ht="15" customHeight="1">
      <c r="A3268" s="228"/>
      <c r="B3268" s="346"/>
      <c r="C3268" s="349"/>
      <c r="D3268" s="237"/>
      <c r="E3268" s="237"/>
      <c r="F3268" s="243"/>
      <c r="G3268" s="122">
        <v>2.1</v>
      </c>
      <c r="H3268" s="84"/>
      <c r="I3268" s="84"/>
      <c r="J3268" s="84"/>
      <c r="K3268" s="84"/>
      <c r="L3268" s="84"/>
      <c r="M3268" s="84"/>
      <c r="N3268" s="84"/>
      <c r="O3268" s="84"/>
      <c r="P3268" s="84"/>
      <c r="Q3268" s="84"/>
      <c r="R3268" s="84"/>
      <c r="S3268" s="84"/>
      <c r="T3268" s="84"/>
      <c r="U3268" s="84"/>
      <c r="V3268" s="84"/>
      <c r="W3268" s="84"/>
      <c r="X3268" s="84"/>
      <c r="Y3268" s="84"/>
      <c r="Z3268" s="84"/>
      <c r="AA3268" s="84"/>
      <c r="AB3268" s="84"/>
      <c r="AC3268" s="80"/>
      <c r="AD3268" s="80"/>
      <c r="AE3268" s="80"/>
      <c r="AF3268" s="80"/>
      <c r="AG3268" s="80"/>
      <c r="AH3268" s="80"/>
      <c r="AI3268" s="80"/>
      <c r="AJ3268" s="80"/>
      <c r="AK3268" s="80"/>
      <c r="AL3268" s="80"/>
      <c r="AM3268" s="240"/>
      <c r="AN3268" s="240"/>
      <c r="AO3268" s="240"/>
      <c r="AP3268" s="240"/>
      <c r="AQ3268" s="240"/>
      <c r="AR3268" s="240"/>
      <c r="AS3268" s="240"/>
      <c r="AT3268" s="256"/>
      <c r="AU3268" s="256"/>
      <c r="AV3268" s="259"/>
      <c r="AW3268" s="259"/>
      <c r="AX3268" s="256"/>
      <c r="AY3268" s="256"/>
      <c r="AZ3268" s="256"/>
      <c r="BA3268" s="256"/>
      <c r="BB3268" s="256"/>
      <c r="BC3268" s="256"/>
      <c r="BD3268" s="256"/>
      <c r="BE3268" s="256"/>
      <c r="BF3268" s="256"/>
      <c r="BG3268" s="256"/>
      <c r="BH3268" s="256"/>
      <c r="BI3268" s="256"/>
      <c r="BJ3268" s="256"/>
      <c r="BK3268" s="256"/>
      <c r="BL3268" s="262"/>
      <c r="BM3268" s="262"/>
      <c r="BN3268" s="262"/>
      <c r="BO3268" s="262"/>
      <c r="BP3268" s="262"/>
      <c r="BQ3268" s="262"/>
      <c r="BR3268" s="270"/>
      <c r="BS3268" s="270"/>
      <c r="BT3268" s="270"/>
      <c r="BU3268" s="270"/>
      <c r="BV3268" s="270"/>
      <c r="BW3268" s="270"/>
      <c r="BX3268" s="256"/>
      <c r="BY3268" s="256"/>
      <c r="BZ3268" s="256"/>
      <c r="CA3268" s="267"/>
      <c r="CB3268" s="267"/>
      <c r="CC3268" s="274"/>
      <c r="CD3268" s="267"/>
      <c r="CE3268" s="267"/>
      <c r="CF3268" s="267"/>
      <c r="CG3268" s="267"/>
      <c r="CH3268" s="267"/>
      <c r="CI3268" s="267"/>
      <c r="CJ3268" s="267"/>
      <c r="CK3268" s="267"/>
      <c r="CL3268" s="265"/>
      <c r="CM3268" s="272"/>
      <c r="CN3268" s="264"/>
      <c r="CO3268" s="177"/>
      <c r="CP3268" s="226"/>
      <c r="CQ3268" s="226"/>
      <c r="CR3268" s="226"/>
      <c r="CS3268" s="178"/>
      <c r="CT3268" s="178"/>
      <c r="CU3268" s="178"/>
      <c r="CV3268" s="178"/>
      <c r="CW3268" s="178"/>
      <c r="CX3268" s="178"/>
      <c r="CY3268" s="178"/>
      <c r="CZ3268" s="178"/>
      <c r="DA3268" s="178"/>
    </row>
    <row r="3269" spans="1:105" s="120" customFormat="1" ht="15" customHeight="1">
      <c r="A3269" s="228"/>
      <c r="B3269" s="346"/>
      <c r="C3269" s="349"/>
      <c r="D3269" s="237"/>
      <c r="E3269" s="237"/>
      <c r="F3269" s="243"/>
      <c r="G3269" s="122">
        <v>2.7</v>
      </c>
      <c r="H3269" s="84"/>
      <c r="I3269" s="84"/>
      <c r="J3269" s="84"/>
      <c r="K3269" s="84"/>
      <c r="L3269" s="84"/>
      <c r="M3269" s="84"/>
      <c r="N3269" s="84"/>
      <c r="O3269" s="84"/>
      <c r="P3269" s="84"/>
      <c r="Q3269" s="84"/>
      <c r="R3269" s="84"/>
      <c r="S3269" s="84"/>
      <c r="T3269" s="84"/>
      <c r="U3269" s="84"/>
      <c r="V3269" s="84"/>
      <c r="W3269" s="84"/>
      <c r="X3269" s="84"/>
      <c r="Y3269" s="84"/>
      <c r="Z3269" s="84"/>
      <c r="AA3269" s="84"/>
      <c r="AB3269" s="84"/>
      <c r="AC3269" s="80"/>
      <c r="AD3269" s="80"/>
      <c r="AE3269" s="80"/>
      <c r="AF3269" s="80"/>
      <c r="AG3269" s="80"/>
      <c r="AH3269" s="80"/>
      <c r="AI3269" s="80"/>
      <c r="AJ3269" s="80"/>
      <c r="AK3269" s="80"/>
      <c r="AL3269" s="80"/>
      <c r="AM3269" s="240"/>
      <c r="AN3269" s="240"/>
      <c r="AO3269" s="240"/>
      <c r="AP3269" s="240"/>
      <c r="AQ3269" s="240"/>
      <c r="AR3269" s="240"/>
      <c r="AS3269" s="240"/>
      <c r="AT3269" s="256"/>
      <c r="AU3269" s="256"/>
      <c r="AV3269" s="259"/>
      <c r="AW3269" s="259"/>
      <c r="AX3269" s="256"/>
      <c r="AY3269" s="256"/>
      <c r="AZ3269" s="256"/>
      <c r="BA3269" s="256"/>
      <c r="BB3269" s="256"/>
      <c r="BC3269" s="256"/>
      <c r="BD3269" s="256"/>
      <c r="BE3269" s="256"/>
      <c r="BF3269" s="256"/>
      <c r="BG3269" s="256"/>
      <c r="BH3269" s="256"/>
      <c r="BI3269" s="256"/>
      <c r="BJ3269" s="256"/>
      <c r="BK3269" s="256"/>
      <c r="BL3269" s="262"/>
      <c r="BM3269" s="262"/>
      <c r="BN3269" s="262"/>
      <c r="BO3269" s="262"/>
      <c r="BP3269" s="262"/>
      <c r="BQ3269" s="262"/>
      <c r="BR3269" s="270"/>
      <c r="BS3269" s="270"/>
      <c r="BT3269" s="270"/>
      <c r="BU3269" s="270"/>
      <c r="BV3269" s="270"/>
      <c r="BW3269" s="270"/>
      <c r="BX3269" s="256"/>
      <c r="BY3269" s="256"/>
      <c r="BZ3269" s="256"/>
      <c r="CA3269" s="267"/>
      <c r="CB3269" s="267"/>
      <c r="CC3269" s="274"/>
      <c r="CD3269" s="267"/>
      <c r="CE3269" s="267"/>
      <c r="CF3269" s="267"/>
      <c r="CG3269" s="267"/>
      <c r="CH3269" s="267"/>
      <c r="CI3269" s="267"/>
      <c r="CJ3269" s="267"/>
      <c r="CK3269" s="267"/>
      <c r="CL3269" s="265"/>
      <c r="CM3269" s="272"/>
      <c r="CN3269" s="264"/>
      <c r="CO3269" s="177"/>
      <c r="CP3269" s="226"/>
      <c r="CQ3269" s="226"/>
      <c r="CR3269" s="226"/>
      <c r="CS3269" s="178"/>
      <c r="CT3269" s="178"/>
      <c r="CU3269" s="178"/>
      <c r="CV3269" s="178"/>
      <c r="CW3269" s="178"/>
      <c r="CX3269" s="178"/>
      <c r="CY3269" s="178"/>
      <c r="CZ3269" s="178"/>
      <c r="DA3269" s="178"/>
    </row>
    <row r="3270" spans="1:105" s="120" customFormat="1" ht="15" customHeight="1">
      <c r="A3270" s="228"/>
      <c r="B3270" s="346"/>
      <c r="C3270" s="349"/>
      <c r="D3270" s="237"/>
      <c r="E3270" s="237"/>
      <c r="F3270" s="243"/>
      <c r="G3270" s="122">
        <v>3</v>
      </c>
      <c r="H3270" s="84"/>
      <c r="I3270" s="84"/>
      <c r="J3270" s="84"/>
      <c r="K3270" s="84"/>
      <c r="L3270" s="84"/>
      <c r="M3270" s="84"/>
      <c r="N3270" s="84"/>
      <c r="O3270" s="84"/>
      <c r="P3270" s="84"/>
      <c r="Q3270" s="84"/>
      <c r="R3270" s="84"/>
      <c r="S3270" s="84"/>
      <c r="T3270" s="84"/>
      <c r="U3270" s="84"/>
      <c r="V3270" s="84"/>
      <c r="W3270" s="84"/>
      <c r="X3270" s="84"/>
      <c r="Y3270" s="84"/>
      <c r="Z3270" s="84"/>
      <c r="AA3270" s="84"/>
      <c r="AB3270" s="84"/>
      <c r="AC3270" s="80"/>
      <c r="AD3270" s="80"/>
      <c r="AE3270" s="80"/>
      <c r="AF3270" s="80"/>
      <c r="AG3270" s="80"/>
      <c r="AH3270" s="80"/>
      <c r="AI3270" s="80"/>
      <c r="AJ3270" s="80"/>
      <c r="AK3270" s="80"/>
      <c r="AL3270" s="80"/>
      <c r="AM3270" s="240"/>
      <c r="AN3270" s="240"/>
      <c r="AO3270" s="240"/>
      <c r="AP3270" s="240"/>
      <c r="AQ3270" s="240"/>
      <c r="AR3270" s="240"/>
      <c r="AS3270" s="240"/>
      <c r="AT3270" s="256"/>
      <c r="AU3270" s="256"/>
      <c r="AV3270" s="259"/>
      <c r="AW3270" s="259"/>
      <c r="AX3270" s="256"/>
      <c r="AY3270" s="256"/>
      <c r="AZ3270" s="256"/>
      <c r="BA3270" s="256"/>
      <c r="BB3270" s="256"/>
      <c r="BC3270" s="256"/>
      <c r="BD3270" s="256"/>
      <c r="BE3270" s="256"/>
      <c r="BF3270" s="256"/>
      <c r="BG3270" s="256"/>
      <c r="BH3270" s="256"/>
      <c r="BI3270" s="256"/>
      <c r="BJ3270" s="256"/>
      <c r="BK3270" s="256"/>
      <c r="BL3270" s="262"/>
      <c r="BM3270" s="262"/>
      <c r="BN3270" s="262"/>
      <c r="BO3270" s="262"/>
      <c r="BP3270" s="262"/>
      <c r="BQ3270" s="262"/>
      <c r="BR3270" s="270"/>
      <c r="BS3270" s="270"/>
      <c r="BT3270" s="270"/>
      <c r="BU3270" s="270"/>
      <c r="BV3270" s="270"/>
      <c r="BW3270" s="270"/>
      <c r="BX3270" s="256"/>
      <c r="BY3270" s="256"/>
      <c r="BZ3270" s="256"/>
      <c r="CA3270" s="267"/>
      <c r="CB3270" s="267"/>
      <c r="CC3270" s="274"/>
      <c r="CD3270" s="267"/>
      <c r="CE3270" s="267"/>
      <c r="CF3270" s="267"/>
      <c r="CG3270" s="267"/>
      <c r="CH3270" s="267"/>
      <c r="CI3270" s="267"/>
      <c r="CJ3270" s="267"/>
      <c r="CK3270" s="267"/>
      <c r="CL3270" s="265"/>
      <c r="CM3270" s="272"/>
      <c r="CN3270" s="264"/>
      <c r="CO3270" s="177"/>
      <c r="CP3270" s="226"/>
      <c r="CQ3270" s="226"/>
      <c r="CR3270" s="226"/>
      <c r="CS3270" s="178"/>
      <c r="CT3270" s="178"/>
      <c r="CU3270" s="178"/>
      <c r="CV3270" s="178"/>
      <c r="CW3270" s="178"/>
      <c r="CX3270" s="178"/>
      <c r="CY3270" s="178"/>
      <c r="CZ3270" s="178"/>
      <c r="DA3270" s="178"/>
    </row>
    <row r="3271" spans="1:105" s="120" customFormat="1" ht="15" customHeight="1">
      <c r="A3271" s="228"/>
      <c r="B3271" s="346"/>
      <c r="C3271" s="349"/>
      <c r="D3271" s="237"/>
      <c r="E3271" s="237"/>
      <c r="F3271" s="244"/>
      <c r="G3271" s="123">
        <v>3.9</v>
      </c>
      <c r="H3271" s="85"/>
      <c r="I3271" s="85"/>
      <c r="J3271" s="85"/>
      <c r="K3271" s="85"/>
      <c r="L3271" s="85"/>
      <c r="M3271" s="85"/>
      <c r="N3271" s="85"/>
      <c r="O3271" s="85"/>
      <c r="P3271" s="85"/>
      <c r="Q3271" s="85"/>
      <c r="R3271" s="85"/>
      <c r="S3271" s="85"/>
      <c r="T3271" s="85"/>
      <c r="U3271" s="85"/>
      <c r="V3271" s="85"/>
      <c r="W3271" s="85"/>
      <c r="X3271" s="85"/>
      <c r="Y3271" s="85"/>
      <c r="Z3271" s="85"/>
      <c r="AA3271" s="85"/>
      <c r="AB3271" s="85"/>
      <c r="AC3271" s="81"/>
      <c r="AD3271" s="81"/>
      <c r="AE3271" s="81"/>
      <c r="AF3271" s="81"/>
      <c r="AG3271" s="81"/>
      <c r="AH3271" s="81"/>
      <c r="AI3271" s="81"/>
      <c r="AJ3271" s="81"/>
      <c r="AK3271" s="81"/>
      <c r="AL3271" s="81"/>
      <c r="AM3271" s="240"/>
      <c r="AN3271" s="240"/>
      <c r="AO3271" s="240"/>
      <c r="AP3271" s="240"/>
      <c r="AQ3271" s="240"/>
      <c r="AR3271" s="240"/>
      <c r="AS3271" s="240"/>
      <c r="AT3271" s="256"/>
      <c r="AU3271" s="256"/>
      <c r="AV3271" s="259"/>
      <c r="AW3271" s="259"/>
      <c r="AX3271" s="256"/>
      <c r="AY3271" s="256"/>
      <c r="AZ3271" s="256"/>
      <c r="BA3271" s="256"/>
      <c r="BB3271" s="256"/>
      <c r="BC3271" s="256"/>
      <c r="BD3271" s="256"/>
      <c r="BE3271" s="256"/>
      <c r="BF3271" s="256"/>
      <c r="BG3271" s="256"/>
      <c r="BH3271" s="256"/>
      <c r="BI3271" s="256"/>
      <c r="BJ3271" s="256"/>
      <c r="BK3271" s="256"/>
      <c r="BL3271" s="262"/>
      <c r="BM3271" s="262"/>
      <c r="BN3271" s="262"/>
      <c r="BO3271" s="262"/>
      <c r="BP3271" s="262"/>
      <c r="BQ3271" s="262"/>
      <c r="BR3271" s="270"/>
      <c r="BS3271" s="270"/>
      <c r="BT3271" s="270"/>
      <c r="BU3271" s="270"/>
      <c r="BV3271" s="270"/>
      <c r="BW3271" s="270"/>
      <c r="BX3271" s="256"/>
      <c r="BY3271" s="256"/>
      <c r="BZ3271" s="256"/>
      <c r="CA3271" s="267"/>
      <c r="CB3271" s="267"/>
      <c r="CC3271" s="274"/>
      <c r="CD3271" s="267"/>
      <c r="CE3271" s="267"/>
      <c r="CF3271" s="267"/>
      <c r="CG3271" s="267"/>
      <c r="CH3271" s="267"/>
      <c r="CI3271" s="267"/>
      <c r="CJ3271" s="267"/>
      <c r="CK3271" s="267"/>
      <c r="CL3271" s="265"/>
      <c r="CM3271" s="272"/>
      <c r="CN3271" s="264"/>
      <c r="CO3271" s="177"/>
      <c r="CP3271" s="226"/>
      <c r="CQ3271" s="226"/>
      <c r="CR3271" s="226"/>
      <c r="CS3271" s="178"/>
      <c r="CT3271" s="178"/>
      <c r="CU3271" s="178"/>
      <c r="CV3271" s="178"/>
      <c r="CW3271" s="178"/>
      <c r="CX3271" s="178"/>
      <c r="CY3271" s="178"/>
      <c r="CZ3271" s="178"/>
      <c r="DA3271" s="178"/>
    </row>
    <row r="3272" spans="1:105" s="120" customFormat="1" ht="15" customHeight="1">
      <c r="A3272" s="229"/>
      <c r="B3272" s="347"/>
      <c r="C3272" s="350"/>
      <c r="D3272" s="238"/>
      <c r="E3272" s="238"/>
      <c r="F3272" s="245" t="s">
        <v>83</v>
      </c>
      <c r="G3272" s="246"/>
      <c r="H3272" s="82"/>
      <c r="I3272" s="82"/>
      <c r="J3272" s="82"/>
      <c r="K3272" s="82"/>
      <c r="L3272" s="82"/>
      <c r="M3272" s="82"/>
      <c r="N3272" s="82"/>
      <c r="O3272" s="82"/>
      <c r="P3272" s="82"/>
      <c r="Q3272" s="82"/>
      <c r="R3272" s="82"/>
      <c r="S3272" s="82"/>
      <c r="T3272" s="82"/>
      <c r="U3272" s="82"/>
      <c r="V3272" s="82"/>
      <c r="W3272" s="82"/>
      <c r="X3272" s="82"/>
      <c r="Y3272" s="82"/>
      <c r="Z3272" s="82"/>
      <c r="AA3272" s="82"/>
      <c r="AB3272" s="82"/>
      <c r="AC3272" s="35"/>
      <c r="AD3272" s="35"/>
      <c r="AE3272" s="35"/>
      <c r="AF3272" s="35"/>
      <c r="AG3272" s="35"/>
      <c r="AH3272" s="35"/>
      <c r="AI3272" s="35"/>
      <c r="AJ3272" s="35"/>
      <c r="AK3272" s="35"/>
      <c r="AL3272" s="35"/>
      <c r="AM3272" s="241"/>
      <c r="AN3272" s="241"/>
      <c r="AO3272" s="241"/>
      <c r="AP3272" s="241"/>
      <c r="AQ3272" s="241"/>
      <c r="AR3272" s="241"/>
      <c r="AS3272" s="241"/>
      <c r="AT3272" s="257"/>
      <c r="AU3272" s="257"/>
      <c r="AV3272" s="260"/>
      <c r="AW3272" s="260"/>
      <c r="AX3272" s="257"/>
      <c r="AY3272" s="257"/>
      <c r="AZ3272" s="257"/>
      <c r="BA3272" s="257"/>
      <c r="BB3272" s="257"/>
      <c r="BC3272" s="257"/>
      <c r="BD3272" s="257"/>
      <c r="BE3272" s="257"/>
      <c r="BF3272" s="257"/>
      <c r="BG3272" s="257"/>
      <c r="BH3272" s="257"/>
      <c r="BI3272" s="257"/>
      <c r="BJ3272" s="257"/>
      <c r="BK3272" s="257"/>
      <c r="BL3272" s="263"/>
      <c r="BM3272" s="263"/>
      <c r="BN3272" s="263"/>
      <c r="BO3272" s="263"/>
      <c r="BP3272" s="263"/>
      <c r="BQ3272" s="263"/>
      <c r="BR3272" s="271"/>
      <c r="BS3272" s="271"/>
      <c r="BT3272" s="271"/>
      <c r="BU3272" s="271"/>
      <c r="BV3272" s="271"/>
      <c r="BW3272" s="271"/>
      <c r="BX3272" s="257"/>
      <c r="BY3272" s="257"/>
      <c r="BZ3272" s="257"/>
      <c r="CA3272" s="268"/>
      <c r="CB3272" s="268"/>
      <c r="CC3272" s="275"/>
      <c r="CD3272" s="268"/>
      <c r="CE3272" s="268"/>
      <c r="CF3272" s="268"/>
      <c r="CG3272" s="268"/>
      <c r="CH3272" s="268"/>
      <c r="CI3272" s="268"/>
      <c r="CJ3272" s="268"/>
      <c r="CK3272" s="268"/>
      <c r="CL3272" s="265"/>
      <c r="CM3272" s="272"/>
      <c r="CN3272" s="264"/>
      <c r="CO3272" s="177"/>
      <c r="CP3272" s="226"/>
      <c r="CQ3272" s="226"/>
      <c r="CR3272" s="226"/>
      <c r="CS3272" s="178"/>
      <c r="CT3272" s="178"/>
      <c r="CU3272" s="178"/>
      <c r="CV3272" s="178"/>
      <c r="CW3272" s="178"/>
      <c r="CX3272" s="178"/>
      <c r="CY3272" s="178"/>
      <c r="CZ3272" s="178"/>
      <c r="DA3272" s="178"/>
    </row>
    <row r="3273" spans="1:105" s="120" customFormat="1" ht="15" customHeight="1">
      <c r="A3273" s="227">
        <f t="shared" si="1038"/>
        <v>405</v>
      </c>
      <c r="B3273" s="345" t="s">
        <v>824</v>
      </c>
      <c r="C3273" s="348" t="s">
        <v>825</v>
      </c>
      <c r="D3273" s="236">
        <v>44298</v>
      </c>
      <c r="E3273" s="236" t="s">
        <v>353</v>
      </c>
      <c r="F3273" s="253" t="s">
        <v>80</v>
      </c>
      <c r="G3273" s="254"/>
      <c r="H3273" s="82" t="s">
        <v>69</v>
      </c>
      <c r="I3273" s="82"/>
      <c r="J3273" s="82" t="s">
        <v>60</v>
      </c>
      <c r="K3273" s="82" t="s">
        <v>60</v>
      </c>
      <c r="L3273" s="82" t="s">
        <v>60</v>
      </c>
      <c r="M3273" s="82" t="s">
        <v>60</v>
      </c>
      <c r="N3273" s="82" t="s">
        <v>60</v>
      </c>
      <c r="O3273" s="82"/>
      <c r="P3273" s="82" t="s">
        <v>67</v>
      </c>
      <c r="Q3273" s="82" t="s">
        <v>60</v>
      </c>
      <c r="R3273" s="82" t="s">
        <v>60</v>
      </c>
      <c r="S3273" s="82" t="s">
        <v>60</v>
      </c>
      <c r="T3273" s="82" t="s">
        <v>60</v>
      </c>
      <c r="U3273" s="82" t="s">
        <v>60</v>
      </c>
      <c r="V3273" s="82"/>
      <c r="W3273" s="82" t="s">
        <v>61</v>
      </c>
      <c r="X3273" s="82" t="s">
        <v>61</v>
      </c>
      <c r="Y3273" s="82" t="s">
        <v>61</v>
      </c>
      <c r="Z3273" s="82" t="s">
        <v>61</v>
      </c>
      <c r="AA3273" s="82" t="s">
        <v>67</v>
      </c>
      <c r="AB3273" s="82" t="s">
        <v>61</v>
      </c>
      <c r="AC3273" s="82"/>
      <c r="AD3273" s="82" t="s">
        <v>61</v>
      </c>
      <c r="AE3273" s="82" t="s">
        <v>61</v>
      </c>
      <c r="AF3273" s="82" t="s">
        <v>61</v>
      </c>
      <c r="AG3273" s="82" t="s">
        <v>61</v>
      </c>
      <c r="AH3273" s="82" t="s">
        <v>61</v>
      </c>
      <c r="AI3273" s="82" t="s">
        <v>1471</v>
      </c>
      <c r="AJ3273" s="82"/>
      <c r="AK3273" s="82" t="s">
        <v>60</v>
      </c>
      <c r="AL3273" s="82" t="s">
        <v>67</v>
      </c>
      <c r="AM3273" s="239">
        <f>COUNTIF(H3273:AL3273,"PH")+COUNTIF(H3273:AL3273,"PH/L")+COUNTIF(H3273:AL3273,"PM")</f>
        <v>0</v>
      </c>
      <c r="AN3273" s="239">
        <f>COUNTIF(H3273:AL3273,"PD")+COUNTIF(H3273:AL3273,"PDD")+COUNTIF(H3273:AL3273,"P/DS")/2+COUNTIF(H3273:AL3273,"PMD")</f>
        <v>0</v>
      </c>
      <c r="AO3273" s="239">
        <f>COUNTIF(H3273:AL3273,"PN")+COUNTIF(H3273:AL3273,"P/NS")/2+COUNTIF(H3273:AL3273,"PH")+COUNTIF(H3273:AL3273,"PH/F")/2+COUNTIF(H3273:AL3273,"PH/L")/2+COUNTIF(H3273:AL3273,"PM")</f>
        <v>0</v>
      </c>
      <c r="AP3273" s="239">
        <f>COUNTIF(H3273:AL3273,"BH")+COUNTIF(H3273:AL3273,"AL/BL")+COUNTIF(H3273:AL3273,"UL/BL")+COUNTIF(H3273:AL3273,"BM")</f>
        <v>0</v>
      </c>
      <c r="AQ3273" s="239">
        <f>COUNTIF(H3273:AL3273,"DS")+COUNTIF(H3273:AL3273,"AL/DS")/2+COUNTIF(H3273:AL3273,"UL/DS")/2+COUNTIF(H3273:AL3273,"CT")+COUNTIF(H3273:AL3273,"MD")</f>
        <v>11.5</v>
      </c>
      <c r="AR3273" s="239">
        <f>COUNTIF(H3273:AL3273,"NS")+COUNTIF(H3273:AL3273,"AL/NS")/2+COUNTIF(H3273:AL3273,"UL/NS")/2+COUNTIF(H3273:AL3273,"BH")+COUNTIF(H3273:AL3273,"AL/BF")/2+COUNTIF(H3273:AL3273,"AL/BL")/2+COUNTIF(H3273:AL3273,"UL/BL")/2+COUNTIF(H3273:AL3273,"UL/BF")/2+COUNTIF(H3273:AL3273,"BM")</f>
        <v>10</v>
      </c>
      <c r="AS3273" s="239">
        <f>COUNTIF(H3273:AL3273,"AL")+COUNTIF(H3273:AL3273,"AL/DS")/2+COUNTIF(H3273:AL3273,"AL/NS")/2+COUNTIF(H3273:AL3273,"NH")+COUNTIF(H3273:AL3273,"SL")+COUNTIF(H3273:AL3273,"NHD")+COUNTIF(H3273:AL3273,"B")+COUNTIF(H3273:AL3273,"HL")+COUNTIF(H3273:AL3273,"AL/BF")/2+COUNTIF(H3273:AL3273,"AL/BL")/2</f>
        <v>4</v>
      </c>
      <c r="AT3273" s="255">
        <f>COUNTIF(H3273:AL3273,"PD")+COUNTIF(H3273:AL3273,"PN")+COUNTIF(H3273:AL3273,"P/DS")/2+COUNTIF(H3273:AL3273,"P/NS")/2+COUNTIF(H3273:AL3273,"DS")+COUNTIF(H3273:AL3273,"NS")+COUNTIF(H3273:AL3273,"AL")+COUNTIF(H3273:AL3273,"AL/DS")+COUNTIF(H3273:AL3273,"AL/NS")+COUNTIF(H3273:AL3273,"NH")+COUNTIF(H3273:AL3273,"SL")+COUNTIF(H3273:AL3273,"UL/DS")/2+COUNTIF(H3273:AL3273,"UL/NS")/2+COUNTIF(H3273:AL3273,"CT")+COUNTIF(H3273:AL3273,"NHD")+COUNTIF(H3273:AL3273,"PDD")+COUNTIF(H3273:AL3273,"B")+COUNTIF(H3273:AL3273,"HL")+COUNTIF(H3273:AL3273,"PH")+COUNTIF(H3273:AL3273,"BH")+COUNTIF(H3273:AL3273,"AL/BF")+COUNTIF(H3273:AL3273,"AL/BL")+COUNTIF(H3273:AL3273,"UL/BF")/2+COUNTIF(H3273:AL3273,"UL/BL")/2+COUNTIF(H3273:AL3273,"PH/F")/2+COUNTIF(H3273:AL3273,"PH/L")/2+COUNTIF(H3273:AL3273,"MD")+COUNTIF(H3273:AL3273,"PMD")+COUNTIF(H3273:AL3273,"PM")+COUNTIF(H3273:AL3273,"BM")</f>
        <v>25.5</v>
      </c>
      <c r="AU3273" s="255">
        <f>COUNTIF(H3273:AL3273,"P/DS")/2+COUNTIF(H3273:AL3273,"P/NS")/2+COUNTIF(H3273:AL3273,"IL")+COUNTIF(H3273:AL3273,"NL")+COUNTIF(H3273:AL3273,"UL")+COUNTIF(H3273:AL3273,"UL/DS")/2+COUNTIF(H3273:AL3273,"UL/NS")/2+COUNTIF(H3273:AL3273,"KT")+COUNTIF(H3273:AL3273,"UL/BF")/2+COUNTIF(H3273:AL3273,"UL/BL")/2+COUNTIF(H3273:AL3273,"PH/F")/2+COUNTIF(H3273:AL3273,"PH/L")/2+COUNTIF(H3273:AL3273,"NB")</f>
        <v>0.5</v>
      </c>
      <c r="AV3273" s="258">
        <f>COUNTIF(H3273:AL3273,"PN")+COUNTIF(H3273:AL3273,"TVD")+COUNTIF(H3273:AL3273,"PH")+COUNTIF(H3273:AL3273,"PM")+COUNTIF(H3273:AL3273,"PDD")-COUNTIFS(H3273:AL3273,"PN",H3280:AL3280,"&gt;=3")-COUNTIFS(H3273:AL3273,"PM",H3280:AL3280,"&gt;=3")</f>
        <v>0</v>
      </c>
      <c r="AW3273" s="258">
        <f>COUNTIF(H3273:AL3273,"NS")+COUNTIF(H3273:AL3273,"D")+COUNTIF(H3273:AL3273,"BH")+COUNTIF(H3273:AL3273,"NHD")+COUNTIF(H3273:AL3273,"BM")-COUNTIFS(H3273:AL3273,"NS",H3280:AL3280,"&gt;=3")-COUNTIFS(H3273:AL3273,"BH",H3280:AL3280,"&gt;=3")-COUNTIFS(H3273:AL3273,"BM",H3280:AL3280,"&gt;=3")</f>
        <v>10</v>
      </c>
      <c r="AX3273" s="255">
        <f>COUNTIF(H3273:AL3273,"AL")+COUNTIF(H3273:AL3273,"AL/DS")/2+COUNTIF(H3273:AL3273,"AL/NS")/2+COUNTIF(H3273:AL3273,"AL/BF")+COUNTIF(H3273:AL3273,"AL/BL")/2</f>
        <v>3</v>
      </c>
      <c r="AY3273" s="255">
        <f>COUNTIF(H3273:AL3273,"SL")</f>
        <v>0</v>
      </c>
      <c r="AZ3273" s="255">
        <f>COUNTIF(H3273:AL3273,"NH")</f>
        <v>1</v>
      </c>
      <c r="BA3273" s="255">
        <f>COUNTIF(H3273:AL3273,"HL")</f>
        <v>0</v>
      </c>
      <c r="BB3273" s="255">
        <f>COUNTIF(G3273:AL3273,"P/DS")/2+COUNTIF(G3273:AL3273,"P/NS")/2+COUNTIF(G3273:AL3273,"UL")+COUNTIF(G3273:AL3273,"UL/DS")/2+COUNTIF(G3273:AL3273,"UL/NS")/2+COUNTIF(G3273:AL3273,"UL/BL")/2+COUNTIF(G3273:AL3273,"UL/BF")/2+COUNTIF(G3273:AL3273,"PH/F")/2+COUNTIF(G3273:AL3273,"PH/L")/2</f>
        <v>0.5</v>
      </c>
      <c r="BC3273" s="255">
        <f>COUNTIF(H3273:AL3273,"NB")</f>
        <v>0</v>
      </c>
      <c r="BD3273" s="255">
        <f>COUNTIF(H3273:AL3273,"NL")</f>
        <v>0</v>
      </c>
      <c r="BE3273" s="255">
        <f>COUNTIF(H3273:AL3273,"IL")</f>
        <v>0</v>
      </c>
      <c r="BF3273" s="255">
        <f>COUNTIF(H3273:AL3273,"KT")</f>
        <v>0</v>
      </c>
      <c r="BG3273" s="255">
        <f>COUNTIF(H3273:AL3273,"L70")</f>
        <v>0</v>
      </c>
      <c r="BH3273" s="255">
        <f>COUNTIF(H3273:AL3273,"MD")</f>
        <v>0</v>
      </c>
      <c r="BI3273" s="255">
        <f>COUNTIF(H3273:AL3273,"PMD")</f>
        <v>0</v>
      </c>
      <c r="BJ3273" s="255">
        <f>COUNTIF(H3273:AL3273,"PM")</f>
        <v>0</v>
      </c>
      <c r="BK3273" s="255">
        <f>COUNTIF(H3273:AL3273,"BM")</f>
        <v>0</v>
      </c>
      <c r="BL3273" s="261">
        <f>SUMIF(H3273:AL3273,"PD",H3274:AL3274)+SUMIF(H3273:AL3273,"PN",H3274:AL3274)+SUMIF(H3273:AL3273,"P/DS",H3274:AL3274)+SUMIF(H3273:AL3273,"PN/F",H3274:AL3274)+SUMIF(H3273:AL3273,"PN/L",H3274:AL3274)+SUMIF(H3273:AL3273,"TV",H3274:AL3274)+SUMIF(H3273:AL3273,"TVD",H3274:AL3274)+SUMIF(H3273:AL3273,"PDD",H3274:AL3274)</f>
        <v>0</v>
      </c>
      <c r="BM3273" s="261">
        <f>SUMIF(H3273:AL3273,"PD",H3275:AL3275)+SUMIF(H3273:AL3273,"PN",H3275:AL3275)+SUMIF(H3273:AL3273,"P/DS",H3275:AL3275)+SUMIF(H3273:AL3273,"PN/F",H3275:AL3275)+SUMIF(H3273:AL3273,"PN/L",H3275:AL3275)+SUMIF(H3273:AL3273,"TV",H3275:AL3275)+SUMIF(H3273:AL3273,"TVD",H3275:AL3275)+SUMIF(H3273:AL3273,"PDD",H3275:AL3275)+SUMIF(H3273:AL3273,"PMD",H3275:AL3275)</f>
        <v>0</v>
      </c>
      <c r="BN3273" s="261">
        <f>SUMIF(H3273:AL3273,"PD",H3276:AL3276)+SUMIF(H3273:AL3273,"PN",H3276:AL3276)+SUMIF(H3273:AL3273,"P/DS",H3276:AL3276)+SUMIF(H3273:AL3273,"PN/F",H3276:AL3276)+SUMIF(H3273:AL3273,"PN/L",H3276:AL3276)+SUMIF(H3273:AL3273,"TV",H3276:AL3276)+SUMIF(H3273:AL3273,"TVD",H3276:AL3276)</f>
        <v>0</v>
      </c>
      <c r="BO3273" s="261">
        <f>SUMIF(H3273:AL3273,"PD",H3277:AL3277)+SUMIF(H3273:AL3273,"PN",H3277:AL3277)+SUMIF(H3273:AL3273,"P/DS",H3277:AL3277)+SUMIF(H3273:AL3273,"PN/F",H3277:AL3277)+SUMIF(H3273:AL3273,"PN/L",H3277:AL3277)+SUMIF(H3273:AL3273,"TV",H3277:AL3277)+SUMIF(H3273:AL3273,"TVD",H3277:AL3277)</f>
        <v>0</v>
      </c>
      <c r="BP3273" s="261">
        <f>SUMIF(H3273:AL3273,"PD",H3278:AL3278)+SUMIF(H3273:AL3273,"PN",H3278:AL3278)+SUMIF(H3273:AL3273,"P/DS",H3278:AL3278)+SUMIF(H3273:AL3273,"PN/F",H3278:AL3278)+SUMIF(H3273:AL3273,"PN/L",H3278:AL3278)+SUMIF(H3273:AL3273,"TV",H3278:AL3278)+SUMIF(H3273:AL3273,"TVD",H3278:AL3278)+SUMIF(H3273:AL3273,"PDD",H3278:AL3278)+SUMIF(H3273:AL3273,"PH",H3278:AL3278)+SUMIF(H3273:AL3273,"PM",H3278:AL3278)</f>
        <v>0</v>
      </c>
      <c r="BQ3273" s="261">
        <f>SUMIF(H3273:AL3273,"PD",H3279:AL3279)+SUMIF(H3273:AL3273,"PN",H3279:AL3279)+SUMIF(H3273:AL3273,"P/DS",H3279:AL3279)+SUMIF(H3273:AL3273,"PN/F",H3279:AL3279)+SUMIF(H3273:AL3273,"PN/L",H3279:AL3279)+SUMIF(H3273:AL3273,"TV",H3279:AL3279)+SUMIF(H3273:AL3273,"TVD",H3279:AL3279)+SUMIF(H3273:AL3273,"PDD",H3279:AL3279)+SUMIF(H3273:AL3273,"PH",H3279:AL3279)+SUMIF(H3273:AL3273,"PM",H3279:AL3279)</f>
        <v>0</v>
      </c>
      <c r="BR3273" s="269">
        <f>SUM(H3274:AL3274)-BL3273</f>
        <v>34</v>
      </c>
      <c r="BS3273" s="269">
        <f>SUM(H3275:AL3275)-BM3273</f>
        <v>11.5</v>
      </c>
      <c r="BT3273" s="269">
        <f>SUM(H3276:AL3276)-BN3273</f>
        <v>0</v>
      </c>
      <c r="BU3273" s="269">
        <f>SUM(H3277:AL3277)-BO3273</f>
        <v>0</v>
      </c>
      <c r="BV3273" s="269">
        <f>SUM(H3278:AL3278)-BP3273</f>
        <v>0</v>
      </c>
      <c r="BW3273" s="269">
        <f>SUM(H3279:AL3279)-BQ3273</f>
        <v>0</v>
      </c>
      <c r="BX3273" s="255">
        <f>SUMIF(H3273:AL3273,"PD",H3280:AL3280)+SUMIF(H3273:AL3273,"PN",H3280:AL3280)+SUMIF(H3273:AL3273,"P/DS",H3280:AL3280)+SUMIF(H3273:AL3273,"PN/F",H3280:AL3280)+SUMIF(H3273:AL3273,"PN/L",H3280:AL3280)</f>
        <v>0</v>
      </c>
      <c r="BY3273" s="255">
        <f>SUM(H3280:AL3280)-BX3273</f>
        <v>0</v>
      </c>
      <c r="BZ3273" s="255">
        <f t="shared" ref="BZ3273" si="1045">+SUM(BL3273:BW3280)</f>
        <v>45.5</v>
      </c>
      <c r="CA3273" s="266">
        <f>(COUNTIFS(H3273:AL3273,"PD",H3274:AL3274,"&gt;=2"))*0.5-IF(CN3273="VP",COUNTIFS($H$16:$AL$16,"SAT",H3273:AL3273,"PD",H3274:AL3274,"&gt;=2"))*0.5</f>
        <v>0</v>
      </c>
      <c r="CB3273" s="266">
        <f>(COUNTIFS(H3273:AL3273,"PN",H3275:AL3275,"&gt;=0.5",H3274:AL3274,"&gt;=1.5"))*0.5+COUNTIFS(H3273:AL3273,"PDD",H3275:AL3275,"&gt;=0.5",H3274:AL3274,"&gt;=1.5")*0.5</f>
        <v>0</v>
      </c>
      <c r="CC3273" s="273">
        <f>(COUNTIFS(H3273:AL3273,"TV",H3275:AL3275,"&gt;=10"))*0.5+(COUNTIFS(H3273:AL3273,"PMD",H3275:AL3275,"&gt;=2"))*0.5</f>
        <v>0</v>
      </c>
      <c r="CD3273" s="266">
        <f>(COUNTIFS(H3273:AL3273,"TVD",H3277:AL3277,"&gt;=6.5",H3275:AL3275,"&gt;=3.5"))*0.5</f>
        <v>0</v>
      </c>
      <c r="CE3273" s="266">
        <f>(COUNTIFS(H3273:AL3273,"PD",H3278:AL3278,"&gt;=10"))*0.5</f>
        <v>0</v>
      </c>
      <c r="CF3273" s="266">
        <f>(COUNTIFS(H3273:AL3273,"PDD",H3278:AL3278,"&gt;=3.5",H3279:AL3279,"&gt;=6.5")+COUNTIFS(H3273:AL3273,"PH",H3279:AL3279,"&gt;=0.5",H3278:AL3278,"&gt;=1.5")+COUNTIFS(H3273:AL3273,"PM",H3279:AL3279,"&gt;=0.5",H3278:AL3278,"&gt;=1.5"))*0.5</f>
        <v>0</v>
      </c>
      <c r="CG3273" s="266">
        <f>(COUNTIFS(H3273:AL3273,"DS",H3274:AL3274,"&gt;=2")+COUNTIFS(H3273:AL3273,"AL/DS",H3274:AL3274,"&gt;=2"))*0.5-IF(CN3273="VP",COUNTIFS($H$16:$AL$16,"SAT",H3273:AL3273,"DS",H3274:AL3274,"&gt;=2"))*0.5</f>
        <v>4</v>
      </c>
      <c r="CH3273" s="266">
        <f>(COUNTIFS(H3273:AL3273,"NS",H3275:AL3275,"&gt;=0.5",H3274:AL3274,"&gt;=1.5")+COUNTIFS(H3273:AL3273,"AL/NS",H3275:AL3275,"&gt;=0.5",H3274:AL3274,"&gt;=1.5")+COUNTIFS(H3273:AL3273,"NHD",H3275:AL3275,"&gt;=4.5",H3278:AL3278,"&gt;=2",H3274:AL3274,"&gt;=1.5"))*0.5</f>
        <v>3.5</v>
      </c>
      <c r="CI3273" s="266">
        <f>(COUNTIF(H3275:AL3275,"&gt;=10")+COUNTIFS(H3273:AL3273,"MD",H3275:AL3275,"&gt;=2")-COUNTIFS(H3273:AL3273,"TV",H3275:AL3275,"&gt;=10"))*0.5</f>
        <v>0</v>
      </c>
      <c r="CJ3273" s="266">
        <f>(COUNTIFS(H3273:AL3273,"D",H3277:AL3277,"&gt;=6.5",H3275:AL3275,"&gt;=3.5"))*0.5</f>
        <v>0</v>
      </c>
      <c r="CK3273" s="266">
        <f>(COUNTIF(H3278:AL3278,"&gt;=10")-COUNTIFS(H3273:AL3273,"PD",H3278:AL3278,"&gt;=10"))*0.5</f>
        <v>0</v>
      </c>
      <c r="CL3273" s="265">
        <f>(COUNTIFS(H3273:AL3273,"NHD",H3278:AL3278,"&gt;=3.5",H3279:AL3279,"&gt;=6.5")+COUNTIFS(H3273:AL3273,"BH",H3278:AL3278,"&gt;=1.5",H3279:AL3279,"&gt;=0.5")+COUNTIFS(H3273:AL3273,"BM",H3278:AL3278,"&gt;=1.5",H3279:AL3279,"&gt;=0.5")+COUNTIFS(H3273:AL3273,"D",H3278:AL3278,"&gt;=1.5",H3279:AL3279,"&gt;=0.5"))*0.5</f>
        <v>0</v>
      </c>
      <c r="CM3273" s="272"/>
      <c r="CN3273" s="264" t="s">
        <v>723</v>
      </c>
      <c r="CO3273" s="177">
        <f t="shared" ref="CO3273" si="1046">+AM3273+AN3273+AO3273+AP3273+AQ3273+AR3273+AS3273+AU3273+BG3273</f>
        <v>26</v>
      </c>
      <c r="CP3273" s="225">
        <f>+SUM(I3274:I3279)-I3280</f>
        <v>0</v>
      </c>
      <c r="CQ3273" s="225">
        <f>+SUM(J3274:J3279)-J3280</f>
        <v>2.5</v>
      </c>
      <c r="CR3273" s="225">
        <f>+SUM(K3274:K3279)-K3280</f>
        <v>2.5</v>
      </c>
      <c r="CS3273" s="178"/>
      <c r="CT3273" s="178"/>
      <c r="CU3273" s="178"/>
      <c r="CV3273" s="178"/>
      <c r="CW3273" s="178"/>
      <c r="CX3273" s="178"/>
      <c r="CY3273" s="178"/>
      <c r="CZ3273" s="178"/>
      <c r="DA3273" s="178"/>
    </row>
    <row r="3274" spans="1:105" s="120" customFormat="1" ht="15" customHeight="1">
      <c r="A3274" s="228"/>
      <c r="B3274" s="346"/>
      <c r="C3274" s="349"/>
      <c r="D3274" s="237"/>
      <c r="E3274" s="237"/>
      <c r="F3274" s="242" t="s">
        <v>82</v>
      </c>
      <c r="G3274" s="121">
        <v>1.5</v>
      </c>
      <c r="H3274" s="83"/>
      <c r="I3274" s="83"/>
      <c r="J3274" s="83">
        <v>2.5</v>
      </c>
      <c r="K3274" s="83">
        <v>2.5</v>
      </c>
      <c r="L3274" s="83">
        <v>0</v>
      </c>
      <c r="M3274" s="83">
        <v>2.5</v>
      </c>
      <c r="N3274" s="83">
        <v>0</v>
      </c>
      <c r="O3274" s="83"/>
      <c r="P3274" s="83">
        <v>0</v>
      </c>
      <c r="Q3274" s="83">
        <v>2.5</v>
      </c>
      <c r="R3274" s="83">
        <v>2.5</v>
      </c>
      <c r="S3274" s="83">
        <v>2.5</v>
      </c>
      <c r="T3274" s="83">
        <v>2.5</v>
      </c>
      <c r="U3274" s="83">
        <v>0</v>
      </c>
      <c r="V3274" s="83"/>
      <c r="W3274" s="83">
        <v>2</v>
      </c>
      <c r="X3274" s="83">
        <v>2</v>
      </c>
      <c r="Y3274" s="83">
        <v>2</v>
      </c>
      <c r="Z3274" s="83">
        <v>2</v>
      </c>
      <c r="AA3274" s="83"/>
      <c r="AB3274" s="83"/>
      <c r="AC3274" s="79"/>
      <c r="AD3274" s="79"/>
      <c r="AE3274" s="79"/>
      <c r="AF3274" s="79">
        <v>2</v>
      </c>
      <c r="AG3274" s="79">
        <v>2</v>
      </c>
      <c r="AH3274" s="79">
        <v>2</v>
      </c>
      <c r="AI3274" s="79"/>
      <c r="AJ3274" s="79"/>
      <c r="AK3274" s="79">
        <v>2.5</v>
      </c>
      <c r="AL3274" s="79"/>
      <c r="AM3274" s="240"/>
      <c r="AN3274" s="240"/>
      <c r="AO3274" s="240"/>
      <c r="AP3274" s="240"/>
      <c r="AQ3274" s="240"/>
      <c r="AR3274" s="240"/>
      <c r="AS3274" s="240"/>
      <c r="AT3274" s="256"/>
      <c r="AU3274" s="256"/>
      <c r="AV3274" s="259"/>
      <c r="AW3274" s="259"/>
      <c r="AX3274" s="256"/>
      <c r="AY3274" s="256"/>
      <c r="AZ3274" s="256"/>
      <c r="BA3274" s="256"/>
      <c r="BB3274" s="256"/>
      <c r="BC3274" s="256"/>
      <c r="BD3274" s="256"/>
      <c r="BE3274" s="256"/>
      <c r="BF3274" s="256"/>
      <c r="BG3274" s="256"/>
      <c r="BH3274" s="256"/>
      <c r="BI3274" s="256"/>
      <c r="BJ3274" s="256"/>
      <c r="BK3274" s="256"/>
      <c r="BL3274" s="262"/>
      <c r="BM3274" s="262"/>
      <c r="BN3274" s="262"/>
      <c r="BO3274" s="262"/>
      <c r="BP3274" s="262"/>
      <c r="BQ3274" s="262"/>
      <c r="BR3274" s="270"/>
      <c r="BS3274" s="270"/>
      <c r="BT3274" s="270"/>
      <c r="BU3274" s="270"/>
      <c r="BV3274" s="270"/>
      <c r="BW3274" s="270"/>
      <c r="BX3274" s="256"/>
      <c r="BY3274" s="256"/>
      <c r="BZ3274" s="256"/>
      <c r="CA3274" s="267"/>
      <c r="CB3274" s="267"/>
      <c r="CC3274" s="274"/>
      <c r="CD3274" s="267"/>
      <c r="CE3274" s="267"/>
      <c r="CF3274" s="267"/>
      <c r="CG3274" s="267"/>
      <c r="CH3274" s="267"/>
      <c r="CI3274" s="267"/>
      <c r="CJ3274" s="267"/>
      <c r="CK3274" s="267"/>
      <c r="CL3274" s="265"/>
      <c r="CM3274" s="272"/>
      <c r="CN3274" s="264"/>
      <c r="CO3274" s="177"/>
      <c r="CP3274" s="226"/>
      <c r="CQ3274" s="226"/>
      <c r="CR3274" s="226"/>
      <c r="CS3274" s="178"/>
      <c r="CT3274" s="178"/>
      <c r="CU3274" s="178"/>
      <c r="CV3274" s="178"/>
      <c r="CW3274" s="178"/>
      <c r="CX3274" s="178"/>
      <c r="CY3274" s="178"/>
      <c r="CZ3274" s="178"/>
      <c r="DA3274" s="178"/>
    </row>
    <row r="3275" spans="1:105" s="120" customFormat="1" ht="15" customHeight="1">
      <c r="A3275" s="228"/>
      <c r="B3275" s="346"/>
      <c r="C3275" s="349"/>
      <c r="D3275" s="237"/>
      <c r="E3275" s="237"/>
      <c r="F3275" s="243"/>
      <c r="G3275" s="122">
        <v>2</v>
      </c>
      <c r="H3275" s="84"/>
      <c r="I3275" s="84"/>
      <c r="J3275" s="84"/>
      <c r="K3275" s="84"/>
      <c r="L3275" s="84"/>
      <c r="M3275" s="84"/>
      <c r="N3275" s="84"/>
      <c r="O3275" s="84">
        <v>8</v>
      </c>
      <c r="P3275" s="84"/>
      <c r="Q3275" s="84"/>
      <c r="R3275" s="84"/>
      <c r="S3275" s="84"/>
      <c r="T3275" s="84"/>
      <c r="U3275" s="84"/>
      <c r="V3275" s="84"/>
      <c r="W3275" s="84">
        <v>0.5</v>
      </c>
      <c r="X3275" s="84">
        <v>0.5</v>
      </c>
      <c r="Y3275" s="84">
        <v>0.5</v>
      </c>
      <c r="Z3275" s="84">
        <v>0.5</v>
      </c>
      <c r="AA3275" s="84"/>
      <c r="AB3275" s="84"/>
      <c r="AC3275" s="80"/>
      <c r="AD3275" s="80"/>
      <c r="AE3275" s="80"/>
      <c r="AF3275" s="80">
        <v>0.5</v>
      </c>
      <c r="AG3275" s="80">
        <v>0.5</v>
      </c>
      <c r="AH3275" s="80">
        <v>0.5</v>
      </c>
      <c r="AI3275" s="80"/>
      <c r="AJ3275" s="80"/>
      <c r="AK3275" s="80"/>
      <c r="AL3275" s="80"/>
      <c r="AM3275" s="240"/>
      <c r="AN3275" s="240"/>
      <c r="AO3275" s="240"/>
      <c r="AP3275" s="240"/>
      <c r="AQ3275" s="240"/>
      <c r="AR3275" s="240"/>
      <c r="AS3275" s="240"/>
      <c r="AT3275" s="256"/>
      <c r="AU3275" s="256"/>
      <c r="AV3275" s="259"/>
      <c r="AW3275" s="259"/>
      <c r="AX3275" s="256"/>
      <c r="AY3275" s="256"/>
      <c r="AZ3275" s="256"/>
      <c r="BA3275" s="256"/>
      <c r="BB3275" s="256"/>
      <c r="BC3275" s="256"/>
      <c r="BD3275" s="256"/>
      <c r="BE3275" s="256"/>
      <c r="BF3275" s="256"/>
      <c r="BG3275" s="256"/>
      <c r="BH3275" s="256"/>
      <c r="BI3275" s="256"/>
      <c r="BJ3275" s="256"/>
      <c r="BK3275" s="256"/>
      <c r="BL3275" s="262"/>
      <c r="BM3275" s="262"/>
      <c r="BN3275" s="262"/>
      <c r="BO3275" s="262"/>
      <c r="BP3275" s="262"/>
      <c r="BQ3275" s="262"/>
      <c r="BR3275" s="270"/>
      <c r="BS3275" s="270"/>
      <c r="BT3275" s="270"/>
      <c r="BU3275" s="270"/>
      <c r="BV3275" s="270"/>
      <c r="BW3275" s="270"/>
      <c r="BX3275" s="256"/>
      <c r="BY3275" s="256"/>
      <c r="BZ3275" s="256"/>
      <c r="CA3275" s="267"/>
      <c r="CB3275" s="267"/>
      <c r="CC3275" s="274"/>
      <c r="CD3275" s="267"/>
      <c r="CE3275" s="267"/>
      <c r="CF3275" s="267"/>
      <c r="CG3275" s="267"/>
      <c r="CH3275" s="267"/>
      <c r="CI3275" s="267"/>
      <c r="CJ3275" s="267"/>
      <c r="CK3275" s="267"/>
      <c r="CL3275" s="265"/>
      <c r="CM3275" s="272"/>
      <c r="CN3275" s="264"/>
      <c r="CO3275" s="177"/>
      <c r="CP3275" s="226"/>
      <c r="CQ3275" s="226"/>
      <c r="CR3275" s="226"/>
      <c r="CS3275" s="178"/>
      <c r="CT3275" s="178"/>
      <c r="CU3275" s="178"/>
      <c r="CV3275" s="178"/>
      <c r="CW3275" s="178"/>
      <c r="CX3275" s="178"/>
      <c r="CY3275" s="178"/>
      <c r="CZ3275" s="178"/>
      <c r="DA3275" s="178"/>
    </row>
    <row r="3276" spans="1:105" s="120" customFormat="1" ht="15" customHeight="1">
      <c r="A3276" s="228"/>
      <c r="B3276" s="346"/>
      <c r="C3276" s="349"/>
      <c r="D3276" s="237"/>
      <c r="E3276" s="237"/>
      <c r="F3276" s="243"/>
      <c r="G3276" s="122">
        <v>2.1</v>
      </c>
      <c r="H3276" s="84"/>
      <c r="I3276" s="84"/>
      <c r="J3276" s="84"/>
      <c r="K3276" s="84"/>
      <c r="L3276" s="84"/>
      <c r="M3276" s="84"/>
      <c r="N3276" s="84"/>
      <c r="O3276" s="84"/>
      <c r="P3276" s="84"/>
      <c r="Q3276" s="84"/>
      <c r="R3276" s="84"/>
      <c r="S3276" s="84"/>
      <c r="T3276" s="84"/>
      <c r="U3276" s="84"/>
      <c r="V3276" s="84"/>
      <c r="W3276" s="84"/>
      <c r="X3276" s="84"/>
      <c r="Y3276" s="84"/>
      <c r="Z3276" s="84"/>
      <c r="AA3276" s="84"/>
      <c r="AB3276" s="84"/>
      <c r="AC3276" s="80"/>
      <c r="AD3276" s="80"/>
      <c r="AE3276" s="80"/>
      <c r="AF3276" s="80"/>
      <c r="AG3276" s="80"/>
      <c r="AH3276" s="80"/>
      <c r="AI3276" s="80"/>
      <c r="AJ3276" s="80"/>
      <c r="AK3276" s="80"/>
      <c r="AL3276" s="80"/>
      <c r="AM3276" s="240"/>
      <c r="AN3276" s="240"/>
      <c r="AO3276" s="240"/>
      <c r="AP3276" s="240"/>
      <c r="AQ3276" s="240"/>
      <c r="AR3276" s="240"/>
      <c r="AS3276" s="240"/>
      <c r="AT3276" s="256"/>
      <c r="AU3276" s="256"/>
      <c r="AV3276" s="259"/>
      <c r="AW3276" s="259"/>
      <c r="AX3276" s="256"/>
      <c r="AY3276" s="256"/>
      <c r="AZ3276" s="256"/>
      <c r="BA3276" s="256"/>
      <c r="BB3276" s="256"/>
      <c r="BC3276" s="256"/>
      <c r="BD3276" s="256"/>
      <c r="BE3276" s="256"/>
      <c r="BF3276" s="256"/>
      <c r="BG3276" s="256"/>
      <c r="BH3276" s="256"/>
      <c r="BI3276" s="256"/>
      <c r="BJ3276" s="256"/>
      <c r="BK3276" s="256"/>
      <c r="BL3276" s="262"/>
      <c r="BM3276" s="262"/>
      <c r="BN3276" s="262"/>
      <c r="BO3276" s="262"/>
      <c r="BP3276" s="262"/>
      <c r="BQ3276" s="262"/>
      <c r="BR3276" s="270"/>
      <c r="BS3276" s="270"/>
      <c r="BT3276" s="270"/>
      <c r="BU3276" s="270"/>
      <c r="BV3276" s="270"/>
      <c r="BW3276" s="270"/>
      <c r="BX3276" s="256"/>
      <c r="BY3276" s="256"/>
      <c r="BZ3276" s="256"/>
      <c r="CA3276" s="267"/>
      <c r="CB3276" s="267"/>
      <c r="CC3276" s="274"/>
      <c r="CD3276" s="267"/>
      <c r="CE3276" s="267"/>
      <c r="CF3276" s="267"/>
      <c r="CG3276" s="267"/>
      <c r="CH3276" s="267"/>
      <c r="CI3276" s="267"/>
      <c r="CJ3276" s="267"/>
      <c r="CK3276" s="267"/>
      <c r="CL3276" s="265"/>
      <c r="CM3276" s="272"/>
      <c r="CN3276" s="264"/>
      <c r="CO3276" s="177"/>
      <c r="CP3276" s="226"/>
      <c r="CQ3276" s="226"/>
      <c r="CR3276" s="226"/>
      <c r="CS3276" s="178"/>
      <c r="CT3276" s="178"/>
      <c r="CU3276" s="178"/>
      <c r="CV3276" s="178"/>
      <c r="CW3276" s="178"/>
      <c r="CX3276" s="178"/>
      <c r="CY3276" s="178"/>
      <c r="CZ3276" s="178"/>
      <c r="DA3276" s="178"/>
    </row>
    <row r="3277" spans="1:105" s="120" customFormat="1" ht="15" customHeight="1">
      <c r="A3277" s="228"/>
      <c r="B3277" s="346"/>
      <c r="C3277" s="349"/>
      <c r="D3277" s="237"/>
      <c r="E3277" s="237"/>
      <c r="F3277" s="243"/>
      <c r="G3277" s="122">
        <v>2.7</v>
      </c>
      <c r="H3277" s="84"/>
      <c r="I3277" s="84"/>
      <c r="J3277" s="84"/>
      <c r="K3277" s="84"/>
      <c r="L3277" s="84"/>
      <c r="M3277" s="84"/>
      <c r="N3277" s="84"/>
      <c r="O3277" s="84"/>
      <c r="P3277" s="84"/>
      <c r="Q3277" s="84"/>
      <c r="R3277" s="84"/>
      <c r="S3277" s="84"/>
      <c r="T3277" s="84"/>
      <c r="U3277" s="84"/>
      <c r="V3277" s="84"/>
      <c r="W3277" s="84"/>
      <c r="X3277" s="84"/>
      <c r="Y3277" s="84"/>
      <c r="Z3277" s="84"/>
      <c r="AA3277" s="84"/>
      <c r="AB3277" s="84"/>
      <c r="AC3277" s="80"/>
      <c r="AD3277" s="80"/>
      <c r="AE3277" s="80"/>
      <c r="AF3277" s="80"/>
      <c r="AG3277" s="80"/>
      <c r="AH3277" s="80"/>
      <c r="AI3277" s="80"/>
      <c r="AJ3277" s="80"/>
      <c r="AK3277" s="80"/>
      <c r="AL3277" s="80"/>
      <c r="AM3277" s="240"/>
      <c r="AN3277" s="240"/>
      <c r="AO3277" s="240"/>
      <c r="AP3277" s="240"/>
      <c r="AQ3277" s="240"/>
      <c r="AR3277" s="240"/>
      <c r="AS3277" s="240"/>
      <c r="AT3277" s="256"/>
      <c r="AU3277" s="256"/>
      <c r="AV3277" s="259"/>
      <c r="AW3277" s="259"/>
      <c r="AX3277" s="256"/>
      <c r="AY3277" s="256"/>
      <c r="AZ3277" s="256"/>
      <c r="BA3277" s="256"/>
      <c r="BB3277" s="256"/>
      <c r="BC3277" s="256"/>
      <c r="BD3277" s="256"/>
      <c r="BE3277" s="256"/>
      <c r="BF3277" s="256"/>
      <c r="BG3277" s="256"/>
      <c r="BH3277" s="256"/>
      <c r="BI3277" s="256"/>
      <c r="BJ3277" s="256"/>
      <c r="BK3277" s="256"/>
      <c r="BL3277" s="262"/>
      <c r="BM3277" s="262"/>
      <c r="BN3277" s="262"/>
      <c r="BO3277" s="262"/>
      <c r="BP3277" s="262"/>
      <c r="BQ3277" s="262"/>
      <c r="BR3277" s="270"/>
      <c r="BS3277" s="270"/>
      <c r="BT3277" s="270"/>
      <c r="BU3277" s="270"/>
      <c r="BV3277" s="270"/>
      <c r="BW3277" s="270"/>
      <c r="BX3277" s="256"/>
      <c r="BY3277" s="256"/>
      <c r="BZ3277" s="256"/>
      <c r="CA3277" s="267"/>
      <c r="CB3277" s="267"/>
      <c r="CC3277" s="274"/>
      <c r="CD3277" s="267"/>
      <c r="CE3277" s="267"/>
      <c r="CF3277" s="267"/>
      <c r="CG3277" s="267"/>
      <c r="CH3277" s="267"/>
      <c r="CI3277" s="267"/>
      <c r="CJ3277" s="267"/>
      <c r="CK3277" s="267"/>
      <c r="CL3277" s="265"/>
      <c r="CM3277" s="272"/>
      <c r="CN3277" s="264"/>
      <c r="CO3277" s="177"/>
      <c r="CP3277" s="226"/>
      <c r="CQ3277" s="226"/>
      <c r="CR3277" s="226"/>
      <c r="CS3277" s="178"/>
      <c r="CT3277" s="178"/>
      <c r="CU3277" s="178"/>
      <c r="CV3277" s="178"/>
      <c r="CW3277" s="178"/>
      <c r="CX3277" s="178"/>
      <c r="CY3277" s="178"/>
      <c r="CZ3277" s="178"/>
      <c r="DA3277" s="178"/>
    </row>
    <row r="3278" spans="1:105" s="120" customFormat="1" ht="15" customHeight="1">
      <c r="A3278" s="228"/>
      <c r="B3278" s="346"/>
      <c r="C3278" s="349"/>
      <c r="D3278" s="237"/>
      <c r="E3278" s="237"/>
      <c r="F3278" s="243"/>
      <c r="G3278" s="122">
        <v>3</v>
      </c>
      <c r="H3278" s="84"/>
      <c r="I3278" s="84"/>
      <c r="J3278" s="84"/>
      <c r="K3278" s="84"/>
      <c r="L3278" s="84"/>
      <c r="M3278" s="84"/>
      <c r="N3278" s="84"/>
      <c r="O3278" s="84"/>
      <c r="P3278" s="84"/>
      <c r="Q3278" s="84"/>
      <c r="R3278" s="84"/>
      <c r="S3278" s="84"/>
      <c r="T3278" s="84"/>
      <c r="U3278" s="84"/>
      <c r="V3278" s="84"/>
      <c r="W3278" s="84"/>
      <c r="X3278" s="84"/>
      <c r="Y3278" s="84"/>
      <c r="Z3278" s="84"/>
      <c r="AA3278" s="84"/>
      <c r="AB3278" s="84"/>
      <c r="AC3278" s="80"/>
      <c r="AD3278" s="80"/>
      <c r="AE3278" s="80"/>
      <c r="AF3278" s="80"/>
      <c r="AG3278" s="80"/>
      <c r="AH3278" s="80"/>
      <c r="AI3278" s="80"/>
      <c r="AJ3278" s="80"/>
      <c r="AK3278" s="80"/>
      <c r="AL3278" s="80"/>
      <c r="AM3278" s="240"/>
      <c r="AN3278" s="240"/>
      <c r="AO3278" s="240"/>
      <c r="AP3278" s="240"/>
      <c r="AQ3278" s="240"/>
      <c r="AR3278" s="240"/>
      <c r="AS3278" s="240"/>
      <c r="AT3278" s="256"/>
      <c r="AU3278" s="256"/>
      <c r="AV3278" s="259"/>
      <c r="AW3278" s="259"/>
      <c r="AX3278" s="256"/>
      <c r="AY3278" s="256"/>
      <c r="AZ3278" s="256"/>
      <c r="BA3278" s="256"/>
      <c r="BB3278" s="256"/>
      <c r="BC3278" s="256"/>
      <c r="BD3278" s="256"/>
      <c r="BE3278" s="256"/>
      <c r="BF3278" s="256"/>
      <c r="BG3278" s="256"/>
      <c r="BH3278" s="256"/>
      <c r="BI3278" s="256"/>
      <c r="BJ3278" s="256"/>
      <c r="BK3278" s="256"/>
      <c r="BL3278" s="262"/>
      <c r="BM3278" s="262"/>
      <c r="BN3278" s="262"/>
      <c r="BO3278" s="262"/>
      <c r="BP3278" s="262"/>
      <c r="BQ3278" s="262"/>
      <c r="BR3278" s="270"/>
      <c r="BS3278" s="270"/>
      <c r="BT3278" s="270"/>
      <c r="BU3278" s="270"/>
      <c r="BV3278" s="270"/>
      <c r="BW3278" s="270"/>
      <c r="BX3278" s="256"/>
      <c r="BY3278" s="256"/>
      <c r="BZ3278" s="256"/>
      <c r="CA3278" s="267"/>
      <c r="CB3278" s="267"/>
      <c r="CC3278" s="274"/>
      <c r="CD3278" s="267"/>
      <c r="CE3278" s="267"/>
      <c r="CF3278" s="267"/>
      <c r="CG3278" s="267"/>
      <c r="CH3278" s="267"/>
      <c r="CI3278" s="267"/>
      <c r="CJ3278" s="267"/>
      <c r="CK3278" s="267"/>
      <c r="CL3278" s="265"/>
      <c r="CM3278" s="272"/>
      <c r="CN3278" s="264"/>
      <c r="CO3278" s="177"/>
      <c r="CP3278" s="226"/>
      <c r="CQ3278" s="226"/>
      <c r="CR3278" s="226"/>
      <c r="CS3278" s="178"/>
      <c r="CT3278" s="178"/>
      <c r="CU3278" s="178"/>
      <c r="CV3278" s="178"/>
      <c r="CW3278" s="178"/>
      <c r="CX3278" s="178"/>
      <c r="CY3278" s="178"/>
      <c r="CZ3278" s="178"/>
      <c r="DA3278" s="178"/>
    </row>
    <row r="3279" spans="1:105" s="120" customFormat="1" ht="15" customHeight="1">
      <c r="A3279" s="228"/>
      <c r="B3279" s="346"/>
      <c r="C3279" s="349"/>
      <c r="D3279" s="237"/>
      <c r="E3279" s="237"/>
      <c r="F3279" s="244"/>
      <c r="G3279" s="123">
        <v>3.9</v>
      </c>
      <c r="H3279" s="85"/>
      <c r="I3279" s="85"/>
      <c r="J3279" s="85"/>
      <c r="K3279" s="85"/>
      <c r="L3279" s="85"/>
      <c r="M3279" s="85"/>
      <c r="N3279" s="85"/>
      <c r="O3279" s="85"/>
      <c r="P3279" s="85"/>
      <c r="Q3279" s="85"/>
      <c r="R3279" s="85"/>
      <c r="S3279" s="85"/>
      <c r="T3279" s="85"/>
      <c r="U3279" s="85"/>
      <c r="V3279" s="85"/>
      <c r="W3279" s="85"/>
      <c r="X3279" s="85"/>
      <c r="Y3279" s="85"/>
      <c r="Z3279" s="85"/>
      <c r="AA3279" s="85"/>
      <c r="AB3279" s="85"/>
      <c r="AC3279" s="81"/>
      <c r="AD3279" s="81"/>
      <c r="AE3279" s="81"/>
      <c r="AF3279" s="81"/>
      <c r="AG3279" s="81"/>
      <c r="AH3279" s="81"/>
      <c r="AI3279" s="81"/>
      <c r="AJ3279" s="81"/>
      <c r="AK3279" s="81"/>
      <c r="AL3279" s="81"/>
      <c r="AM3279" s="240"/>
      <c r="AN3279" s="240"/>
      <c r="AO3279" s="240"/>
      <c r="AP3279" s="240"/>
      <c r="AQ3279" s="240"/>
      <c r="AR3279" s="240"/>
      <c r="AS3279" s="240"/>
      <c r="AT3279" s="256"/>
      <c r="AU3279" s="256"/>
      <c r="AV3279" s="259"/>
      <c r="AW3279" s="259"/>
      <c r="AX3279" s="256"/>
      <c r="AY3279" s="256"/>
      <c r="AZ3279" s="256"/>
      <c r="BA3279" s="256"/>
      <c r="BB3279" s="256"/>
      <c r="BC3279" s="256"/>
      <c r="BD3279" s="256"/>
      <c r="BE3279" s="256"/>
      <c r="BF3279" s="256"/>
      <c r="BG3279" s="256"/>
      <c r="BH3279" s="256"/>
      <c r="BI3279" s="256"/>
      <c r="BJ3279" s="256"/>
      <c r="BK3279" s="256"/>
      <c r="BL3279" s="262"/>
      <c r="BM3279" s="262"/>
      <c r="BN3279" s="262"/>
      <c r="BO3279" s="262"/>
      <c r="BP3279" s="262"/>
      <c r="BQ3279" s="262"/>
      <c r="BR3279" s="270"/>
      <c r="BS3279" s="270"/>
      <c r="BT3279" s="270"/>
      <c r="BU3279" s="270"/>
      <c r="BV3279" s="270"/>
      <c r="BW3279" s="270"/>
      <c r="BX3279" s="256"/>
      <c r="BY3279" s="256"/>
      <c r="BZ3279" s="256"/>
      <c r="CA3279" s="267"/>
      <c r="CB3279" s="267"/>
      <c r="CC3279" s="274"/>
      <c r="CD3279" s="267"/>
      <c r="CE3279" s="267"/>
      <c r="CF3279" s="267"/>
      <c r="CG3279" s="267"/>
      <c r="CH3279" s="267"/>
      <c r="CI3279" s="267"/>
      <c r="CJ3279" s="267"/>
      <c r="CK3279" s="267"/>
      <c r="CL3279" s="265"/>
      <c r="CM3279" s="272"/>
      <c r="CN3279" s="264"/>
      <c r="CO3279" s="177"/>
      <c r="CP3279" s="226"/>
      <c r="CQ3279" s="226"/>
      <c r="CR3279" s="226"/>
      <c r="CS3279" s="178"/>
      <c r="CT3279" s="178"/>
      <c r="CU3279" s="178"/>
      <c r="CV3279" s="178"/>
      <c r="CW3279" s="178"/>
      <c r="CX3279" s="178"/>
      <c r="CY3279" s="178"/>
      <c r="CZ3279" s="178"/>
      <c r="DA3279" s="178"/>
    </row>
    <row r="3280" spans="1:105" s="120" customFormat="1" ht="15" customHeight="1">
      <c r="A3280" s="229"/>
      <c r="B3280" s="347"/>
      <c r="C3280" s="350"/>
      <c r="D3280" s="238"/>
      <c r="E3280" s="238"/>
      <c r="F3280" s="245" t="s">
        <v>83</v>
      </c>
      <c r="G3280" s="246"/>
      <c r="H3280" s="82"/>
      <c r="I3280" s="82"/>
      <c r="J3280" s="82"/>
      <c r="K3280" s="82"/>
      <c r="L3280" s="82"/>
      <c r="M3280" s="82"/>
      <c r="N3280" s="82"/>
      <c r="O3280" s="82"/>
      <c r="P3280" s="82"/>
      <c r="Q3280" s="82"/>
      <c r="R3280" s="82"/>
      <c r="S3280" s="82"/>
      <c r="T3280" s="82"/>
      <c r="U3280" s="82"/>
      <c r="V3280" s="82"/>
      <c r="W3280" s="82"/>
      <c r="X3280" s="82"/>
      <c r="Y3280" s="82"/>
      <c r="Z3280" s="82"/>
      <c r="AA3280" s="82"/>
      <c r="AB3280" s="82"/>
      <c r="AC3280" s="35"/>
      <c r="AD3280" s="35"/>
      <c r="AE3280" s="35"/>
      <c r="AF3280" s="35"/>
      <c r="AG3280" s="35"/>
      <c r="AH3280" s="35"/>
      <c r="AI3280" s="35"/>
      <c r="AJ3280" s="35"/>
      <c r="AK3280" s="35"/>
      <c r="AL3280" s="35"/>
      <c r="AM3280" s="241"/>
      <c r="AN3280" s="241"/>
      <c r="AO3280" s="241"/>
      <c r="AP3280" s="241"/>
      <c r="AQ3280" s="241"/>
      <c r="AR3280" s="241"/>
      <c r="AS3280" s="241"/>
      <c r="AT3280" s="257"/>
      <c r="AU3280" s="257"/>
      <c r="AV3280" s="260"/>
      <c r="AW3280" s="260"/>
      <c r="AX3280" s="257"/>
      <c r="AY3280" s="257"/>
      <c r="AZ3280" s="257"/>
      <c r="BA3280" s="257"/>
      <c r="BB3280" s="257"/>
      <c r="BC3280" s="257"/>
      <c r="BD3280" s="257"/>
      <c r="BE3280" s="257"/>
      <c r="BF3280" s="257"/>
      <c r="BG3280" s="257"/>
      <c r="BH3280" s="257"/>
      <c r="BI3280" s="257"/>
      <c r="BJ3280" s="257"/>
      <c r="BK3280" s="257"/>
      <c r="BL3280" s="263"/>
      <c r="BM3280" s="263"/>
      <c r="BN3280" s="263"/>
      <c r="BO3280" s="263"/>
      <c r="BP3280" s="263"/>
      <c r="BQ3280" s="263"/>
      <c r="BR3280" s="271"/>
      <c r="BS3280" s="271"/>
      <c r="BT3280" s="271"/>
      <c r="BU3280" s="271"/>
      <c r="BV3280" s="271"/>
      <c r="BW3280" s="271"/>
      <c r="BX3280" s="257"/>
      <c r="BY3280" s="257"/>
      <c r="BZ3280" s="257"/>
      <c r="CA3280" s="268"/>
      <c r="CB3280" s="268"/>
      <c r="CC3280" s="275"/>
      <c r="CD3280" s="268"/>
      <c r="CE3280" s="268"/>
      <c r="CF3280" s="268"/>
      <c r="CG3280" s="268"/>
      <c r="CH3280" s="268"/>
      <c r="CI3280" s="268"/>
      <c r="CJ3280" s="268"/>
      <c r="CK3280" s="268"/>
      <c r="CL3280" s="265"/>
      <c r="CM3280" s="272"/>
      <c r="CN3280" s="264"/>
      <c r="CO3280" s="177"/>
      <c r="CP3280" s="226"/>
      <c r="CQ3280" s="226"/>
      <c r="CR3280" s="226"/>
      <c r="CS3280" s="178"/>
      <c r="CT3280" s="178"/>
      <c r="CU3280" s="178"/>
      <c r="CV3280" s="178"/>
      <c r="CW3280" s="178"/>
      <c r="CX3280" s="178"/>
      <c r="CY3280" s="178"/>
      <c r="CZ3280" s="178"/>
      <c r="DA3280" s="178"/>
    </row>
    <row r="3281" spans="1:105" s="120" customFormat="1" ht="15" customHeight="1">
      <c r="A3281" s="227">
        <f t="shared" si="1038"/>
        <v>406</v>
      </c>
      <c r="B3281" s="345" t="s">
        <v>826</v>
      </c>
      <c r="C3281" s="348" t="s">
        <v>827</v>
      </c>
      <c r="D3281" s="236">
        <v>44306</v>
      </c>
      <c r="E3281" s="236" t="s">
        <v>353</v>
      </c>
      <c r="F3281" s="253" t="s">
        <v>80</v>
      </c>
      <c r="G3281" s="254"/>
      <c r="H3281" s="82" t="s">
        <v>69</v>
      </c>
      <c r="I3281" s="82"/>
      <c r="J3281" s="82" t="s">
        <v>67</v>
      </c>
      <c r="K3281" s="82" t="s">
        <v>60</v>
      </c>
      <c r="L3281" s="82" t="s">
        <v>60</v>
      </c>
      <c r="M3281" s="82" t="s">
        <v>60</v>
      </c>
      <c r="N3281" s="82" t="s">
        <v>60</v>
      </c>
      <c r="O3281" s="82"/>
      <c r="P3281" s="82" t="s">
        <v>60</v>
      </c>
      <c r="Q3281" s="82" t="s">
        <v>60</v>
      </c>
      <c r="R3281" s="82" t="s">
        <v>60</v>
      </c>
      <c r="S3281" s="82" t="s">
        <v>60</v>
      </c>
      <c r="T3281" s="82" t="s">
        <v>60</v>
      </c>
      <c r="U3281" s="82" t="s">
        <v>60</v>
      </c>
      <c r="V3281" s="82"/>
      <c r="W3281" s="82" t="s">
        <v>61</v>
      </c>
      <c r="X3281" s="82" t="s">
        <v>61</v>
      </c>
      <c r="Y3281" s="82" t="s">
        <v>61</v>
      </c>
      <c r="Z3281" s="82" t="s">
        <v>61</v>
      </c>
      <c r="AA3281" s="82" t="s">
        <v>61</v>
      </c>
      <c r="AB3281" s="82" t="s">
        <v>61</v>
      </c>
      <c r="AC3281" s="82"/>
      <c r="AD3281" s="82" t="s">
        <v>61</v>
      </c>
      <c r="AE3281" s="82" t="s">
        <v>61</v>
      </c>
      <c r="AF3281" s="82" t="s">
        <v>61</v>
      </c>
      <c r="AG3281" s="82" t="s">
        <v>61</v>
      </c>
      <c r="AH3281" s="82" t="s">
        <v>61</v>
      </c>
      <c r="AI3281" s="82" t="s">
        <v>1471</v>
      </c>
      <c r="AJ3281" s="82"/>
      <c r="AK3281" s="82" t="s">
        <v>60</v>
      </c>
      <c r="AL3281" s="82" t="s">
        <v>60</v>
      </c>
      <c r="AM3281" s="239">
        <f>COUNTIF(H3281:AL3281,"PH")+COUNTIF(H3281:AL3281,"PH/L")+COUNTIF(H3281:AL3281,"PM")</f>
        <v>0</v>
      </c>
      <c r="AN3281" s="239">
        <f>COUNTIF(H3281:AL3281,"PD")+COUNTIF(H3281:AL3281,"PDD")+COUNTIF(H3281:AL3281,"P/DS")/2+COUNTIF(H3281:AL3281,"PMD")</f>
        <v>0</v>
      </c>
      <c r="AO3281" s="239">
        <f>COUNTIF(H3281:AL3281,"PN")+COUNTIF(H3281:AL3281,"P/NS")/2+COUNTIF(H3281:AL3281,"PH")+COUNTIF(H3281:AL3281,"PH/F")/2+COUNTIF(H3281:AL3281,"PH/L")/2+COUNTIF(H3281:AL3281,"PM")</f>
        <v>0</v>
      </c>
      <c r="AP3281" s="239">
        <f>COUNTIF(H3281:AL3281,"BH")+COUNTIF(H3281:AL3281,"AL/BL")+COUNTIF(H3281:AL3281,"UL/BL")+COUNTIF(H3281:AL3281,"BM")</f>
        <v>0</v>
      </c>
      <c r="AQ3281" s="239">
        <f>COUNTIF(H3281:AL3281,"DS")+COUNTIF(H3281:AL3281,"AL/DS")/2+COUNTIF(H3281:AL3281,"UL/DS")/2+COUNTIF(H3281:AL3281,"CT")+COUNTIF(H3281:AL3281,"MD")</f>
        <v>12.5</v>
      </c>
      <c r="AR3281" s="239">
        <f>COUNTIF(H3281:AL3281,"NS")+COUNTIF(H3281:AL3281,"AL/NS")/2+COUNTIF(H3281:AL3281,"UL/NS")/2+COUNTIF(H3281:AL3281,"BH")+COUNTIF(H3281:AL3281,"AL/BF")/2+COUNTIF(H3281:AL3281,"AL/BL")/2+COUNTIF(H3281:AL3281,"UL/BL")/2+COUNTIF(H3281:AL3281,"UL/BF")/2+COUNTIF(H3281:AL3281,"BM")</f>
        <v>11</v>
      </c>
      <c r="AS3281" s="239">
        <f>COUNTIF(H3281:AL3281,"AL")+COUNTIF(H3281:AL3281,"AL/DS")/2+COUNTIF(H3281:AL3281,"AL/NS")/2+COUNTIF(H3281:AL3281,"NH")+COUNTIF(H3281:AL3281,"SL")+COUNTIF(H3281:AL3281,"NHD")+COUNTIF(H3281:AL3281,"B")+COUNTIF(H3281:AL3281,"HL")+COUNTIF(H3281:AL3281,"AL/BF")/2+COUNTIF(H3281:AL3281,"AL/BL")/2</f>
        <v>2</v>
      </c>
      <c r="AT3281" s="255">
        <f>COUNTIF(H3281:AL3281,"PD")+COUNTIF(H3281:AL3281,"PN")+COUNTIF(H3281:AL3281,"P/DS")/2+COUNTIF(H3281:AL3281,"P/NS")/2+COUNTIF(H3281:AL3281,"DS")+COUNTIF(H3281:AL3281,"NS")+COUNTIF(H3281:AL3281,"AL")+COUNTIF(H3281:AL3281,"AL/DS")+COUNTIF(H3281:AL3281,"AL/NS")+COUNTIF(H3281:AL3281,"NH")+COUNTIF(H3281:AL3281,"SL")+COUNTIF(H3281:AL3281,"UL/DS")/2+COUNTIF(H3281:AL3281,"UL/NS")/2+COUNTIF(H3281:AL3281,"CT")+COUNTIF(H3281:AL3281,"NHD")+COUNTIF(H3281:AL3281,"PDD")+COUNTIF(H3281:AL3281,"B")+COUNTIF(H3281:AL3281,"HL")+COUNTIF(H3281:AL3281,"PH")+COUNTIF(H3281:AL3281,"BH")+COUNTIF(H3281:AL3281,"AL/BF")+COUNTIF(H3281:AL3281,"AL/BL")+COUNTIF(H3281:AL3281,"UL/BF")/2+COUNTIF(H3281:AL3281,"UL/BL")/2+COUNTIF(H3281:AL3281,"PH/F")/2+COUNTIF(H3281:AL3281,"PH/L")/2+COUNTIF(H3281:AL3281,"MD")+COUNTIF(H3281:AL3281,"PMD")+COUNTIF(H3281:AL3281,"PM")+COUNTIF(H3281:AL3281,"BM")</f>
        <v>25.5</v>
      </c>
      <c r="AU3281" s="255">
        <f>COUNTIF(H3281:AL3281,"P/DS")/2+COUNTIF(H3281:AL3281,"P/NS")/2+COUNTIF(H3281:AL3281,"IL")+COUNTIF(H3281:AL3281,"NL")+COUNTIF(H3281:AL3281,"UL")+COUNTIF(H3281:AL3281,"UL/DS")/2+COUNTIF(H3281:AL3281,"UL/NS")/2+COUNTIF(H3281:AL3281,"KT")+COUNTIF(H3281:AL3281,"UL/BF")/2+COUNTIF(H3281:AL3281,"UL/BL")/2+COUNTIF(H3281:AL3281,"PH/F")/2+COUNTIF(H3281:AL3281,"PH/L")/2+COUNTIF(H3281:AL3281,"NB")</f>
        <v>0.5</v>
      </c>
      <c r="AV3281" s="258">
        <f>COUNTIF(H3281:AL3281,"PN")+COUNTIF(H3281:AL3281,"TVD")+COUNTIF(H3281:AL3281,"PH")+COUNTIF(H3281:AL3281,"PM")+COUNTIF(H3281:AL3281,"PDD")-COUNTIFS(H3281:AL3281,"PN",H3288:AL3288,"&gt;=3")-COUNTIFS(H3281:AL3281,"PM",H3288:AL3288,"&gt;=3")</f>
        <v>0</v>
      </c>
      <c r="AW3281" s="258">
        <f>COUNTIF(H3281:AL3281,"NS")+COUNTIF(H3281:AL3281,"D")+COUNTIF(H3281:AL3281,"BH")+COUNTIF(H3281:AL3281,"NHD")+COUNTIF(H3281:AL3281,"BM")-COUNTIFS(H3281:AL3281,"NS",H3288:AL3288,"&gt;=3")-COUNTIFS(H3281:AL3281,"BH",H3288:AL3288,"&gt;=3")-COUNTIFS(H3281:AL3281,"BM",H3288:AL3288,"&gt;=3")</f>
        <v>11</v>
      </c>
      <c r="AX3281" s="255">
        <f>COUNTIF(H3281:AL3281,"AL")+COUNTIF(H3281:AL3281,"AL/DS")/2+COUNTIF(H3281:AL3281,"AL/NS")/2+COUNTIF(H3281:AL3281,"AL/BF")+COUNTIF(H3281:AL3281,"AL/BL")/2</f>
        <v>1</v>
      </c>
      <c r="AY3281" s="255">
        <f>COUNTIF(H3281:AL3281,"SL")</f>
        <v>0</v>
      </c>
      <c r="AZ3281" s="255">
        <f>COUNTIF(H3281:AL3281,"NH")</f>
        <v>1</v>
      </c>
      <c r="BA3281" s="255">
        <f>COUNTIF(H3281:AL3281,"HL")</f>
        <v>0</v>
      </c>
      <c r="BB3281" s="255">
        <f>COUNTIF(G3281:AL3281,"P/DS")/2+COUNTIF(G3281:AL3281,"P/NS")/2+COUNTIF(G3281:AL3281,"UL")+COUNTIF(G3281:AL3281,"UL/DS")/2+COUNTIF(G3281:AL3281,"UL/NS")/2+COUNTIF(G3281:AL3281,"UL/BL")/2+COUNTIF(G3281:AL3281,"UL/BF")/2+COUNTIF(G3281:AL3281,"PH/F")/2+COUNTIF(G3281:AL3281,"PH/L")/2</f>
        <v>0.5</v>
      </c>
      <c r="BC3281" s="255">
        <f>COUNTIF(H3281:AL3281,"NB")</f>
        <v>0</v>
      </c>
      <c r="BD3281" s="255">
        <f>COUNTIF(H3281:AL3281,"NL")</f>
        <v>0</v>
      </c>
      <c r="BE3281" s="255">
        <f>COUNTIF(H3281:AL3281,"IL")</f>
        <v>0</v>
      </c>
      <c r="BF3281" s="255">
        <f>COUNTIF(H3281:AL3281,"KT")</f>
        <v>0</v>
      </c>
      <c r="BG3281" s="255">
        <f>COUNTIF(H3281:AL3281,"L70")</f>
        <v>0</v>
      </c>
      <c r="BH3281" s="255">
        <f>COUNTIF(H3281:AL3281,"MD")</f>
        <v>0</v>
      </c>
      <c r="BI3281" s="255">
        <f>COUNTIF(H3281:AL3281,"PMD")</f>
        <v>0</v>
      </c>
      <c r="BJ3281" s="255">
        <f>COUNTIF(H3281:AL3281,"PM")</f>
        <v>0</v>
      </c>
      <c r="BK3281" s="255">
        <f>COUNTIF(H3281:AL3281,"BM")</f>
        <v>0</v>
      </c>
      <c r="BL3281" s="261">
        <f>SUMIF(H3281:AL3281,"PD",H3282:AL3282)+SUMIF(H3281:AL3281,"PN",H3282:AL3282)+SUMIF(H3281:AL3281,"P/DS",H3282:AL3282)+SUMIF(H3281:AL3281,"PN/F",H3282:AL3282)+SUMIF(H3281:AL3281,"PN/L",H3282:AL3282)+SUMIF(H3281:AL3281,"TV",H3282:AL3282)+SUMIF(H3281:AL3281,"TVD",H3282:AL3282)+SUMIF(H3281:AL3281,"PDD",H3282:AL3282)</f>
        <v>0</v>
      </c>
      <c r="BM3281" s="261">
        <f>SUMIF(H3281:AL3281,"PD",H3283:AL3283)+SUMIF(H3281:AL3281,"PN",H3283:AL3283)+SUMIF(H3281:AL3281,"P/DS",H3283:AL3283)+SUMIF(H3281:AL3281,"PN/F",H3283:AL3283)+SUMIF(H3281:AL3281,"PN/L",H3283:AL3283)+SUMIF(H3281:AL3281,"TV",H3283:AL3283)+SUMIF(H3281:AL3281,"TVD",H3283:AL3283)+SUMIF(H3281:AL3281,"PDD",H3283:AL3283)+SUMIF(H3281:AL3281,"PMD",H3283:AL3283)</f>
        <v>0</v>
      </c>
      <c r="BN3281" s="261">
        <f>SUMIF(H3281:AL3281,"PD",H3284:AL3284)+SUMIF(H3281:AL3281,"PN",H3284:AL3284)+SUMIF(H3281:AL3281,"P/DS",H3284:AL3284)+SUMIF(H3281:AL3281,"PN/F",H3284:AL3284)+SUMIF(H3281:AL3281,"PN/L",H3284:AL3284)+SUMIF(H3281:AL3281,"TV",H3284:AL3284)+SUMIF(H3281:AL3281,"TVD",H3284:AL3284)</f>
        <v>0</v>
      </c>
      <c r="BO3281" s="261">
        <f>SUMIF(H3281:AL3281,"PD",H3285:AL3285)+SUMIF(H3281:AL3281,"PN",H3285:AL3285)+SUMIF(H3281:AL3281,"P/DS",H3285:AL3285)+SUMIF(H3281:AL3281,"PN/F",H3285:AL3285)+SUMIF(H3281:AL3281,"PN/L",H3285:AL3285)+SUMIF(H3281:AL3281,"TV",H3285:AL3285)+SUMIF(H3281:AL3281,"TVD",H3285:AL3285)</f>
        <v>0</v>
      </c>
      <c r="BP3281" s="261">
        <f>SUMIF(H3281:AL3281,"PD",H3286:AL3286)+SUMIF(H3281:AL3281,"PN",H3286:AL3286)+SUMIF(H3281:AL3281,"P/DS",H3286:AL3286)+SUMIF(H3281:AL3281,"PN/F",H3286:AL3286)+SUMIF(H3281:AL3281,"PN/L",H3286:AL3286)+SUMIF(H3281:AL3281,"TV",H3286:AL3286)+SUMIF(H3281:AL3281,"TVD",H3286:AL3286)+SUMIF(H3281:AL3281,"PDD",H3286:AL3286)+SUMIF(H3281:AL3281,"PH",H3286:AL3286)+SUMIF(H3281:AL3281,"PM",H3286:AL3286)</f>
        <v>0</v>
      </c>
      <c r="BQ3281" s="261">
        <f>SUMIF(H3281:AL3281,"PD",H3287:AL3287)+SUMIF(H3281:AL3281,"PN",H3287:AL3287)+SUMIF(H3281:AL3281,"P/DS",H3287:AL3287)+SUMIF(H3281:AL3281,"PN/F",H3287:AL3287)+SUMIF(H3281:AL3281,"PN/L",H3287:AL3287)+SUMIF(H3281:AL3281,"TV",H3287:AL3287)+SUMIF(H3281:AL3281,"TVD",H3287:AL3287)+SUMIF(H3281:AL3281,"PDD",H3287:AL3287)+SUMIF(H3281:AL3281,"PH",H3287:AL3287)+SUMIF(H3281:AL3281,"PM",H3287:AL3287)</f>
        <v>0</v>
      </c>
      <c r="BR3281" s="269">
        <f>SUM(H3282:AL3282)-BL3281</f>
        <v>42</v>
      </c>
      <c r="BS3281" s="269">
        <f>SUM(H3283:AL3283)-BM3281</f>
        <v>11</v>
      </c>
      <c r="BT3281" s="269">
        <f>SUM(H3284:AL3284)-BN3281</f>
        <v>0</v>
      </c>
      <c r="BU3281" s="269">
        <f>SUM(H3285:AL3285)-BO3281</f>
        <v>0</v>
      </c>
      <c r="BV3281" s="269">
        <f>SUM(H3286:AL3286)-BP3281</f>
        <v>0</v>
      </c>
      <c r="BW3281" s="269">
        <f>SUM(H3287:AL3287)-BQ3281</f>
        <v>0</v>
      </c>
      <c r="BX3281" s="255">
        <f>SUMIF(H3281:AL3281,"PD",H3288:AL3288)+SUMIF(H3281:AL3281,"PN",H3288:AL3288)+SUMIF(H3281:AL3281,"P/DS",H3288:AL3288)+SUMIF(H3281:AL3281,"PN/F",H3288:AL3288)+SUMIF(H3281:AL3281,"PN/L",H3288:AL3288)</f>
        <v>0</v>
      </c>
      <c r="BY3281" s="255">
        <f>SUM(H3288:AL3288)-BX3281</f>
        <v>0</v>
      </c>
      <c r="BZ3281" s="255">
        <f t="shared" ref="BZ3281" si="1047">+SUM(BL3281:BW3288)</f>
        <v>53</v>
      </c>
      <c r="CA3281" s="266">
        <f>(COUNTIFS(H3281:AL3281,"PD",H3282:AL3282,"&gt;=2"))*0.5-IF(CN3281="VP",COUNTIFS($H$16:$AL$16,"SAT",H3281:AL3281,"PD",H3282:AL3282,"&gt;=2"))*0.5</f>
        <v>0</v>
      </c>
      <c r="CB3281" s="266">
        <f>(COUNTIFS(H3281:AL3281,"PN",H3283:AL3283,"&gt;=0.5",H3282:AL3282,"&gt;=1.5"))*0.5+COUNTIFS(H3281:AL3281,"PDD",H3283:AL3283,"&gt;=0.5",H3282:AL3282,"&gt;=1.5")*0.5</f>
        <v>0</v>
      </c>
      <c r="CC3281" s="273">
        <f>(COUNTIFS(H3281:AL3281,"TV",H3283:AL3283,"&gt;=10"))*0.5+(COUNTIFS(H3281:AL3281,"PMD",H3283:AL3283,"&gt;=2"))*0.5</f>
        <v>0</v>
      </c>
      <c r="CD3281" s="266">
        <f>(COUNTIFS(H3281:AL3281,"TVD",H3285:AL3285,"&gt;=6.5",H3283:AL3283,"&gt;=3.5"))*0.5</f>
        <v>0</v>
      </c>
      <c r="CE3281" s="266">
        <f>(COUNTIFS(H3281:AL3281,"PD",H3286:AL3286,"&gt;=10"))*0.5</f>
        <v>0</v>
      </c>
      <c r="CF3281" s="266">
        <f>(COUNTIFS(H3281:AL3281,"PDD",H3286:AL3286,"&gt;=3.5",H3287:AL3287,"&gt;=6.5")+COUNTIFS(H3281:AL3281,"PH",H3287:AL3287,"&gt;=0.5",H3286:AL3286,"&gt;=1.5")+COUNTIFS(H3281:AL3281,"PM",H3287:AL3287,"&gt;=0.5",H3286:AL3286,"&gt;=1.5"))*0.5</f>
        <v>0</v>
      </c>
      <c r="CG3281" s="266">
        <f>(COUNTIFS(H3281:AL3281,"DS",H3282:AL3282,"&gt;=2")+COUNTIFS(H3281:AL3281,"AL/DS",H3282:AL3282,"&gt;=2"))*0.5-IF(CN3281="VP",COUNTIFS($H$16:$AL$16,"SAT",H3281:AL3281,"DS",H3282:AL3282,"&gt;=2"))*0.5</f>
        <v>6</v>
      </c>
      <c r="CH3281" s="266">
        <f>(COUNTIFS(H3281:AL3281,"NS",H3283:AL3283,"&gt;=0.5",H3282:AL3282,"&gt;=1.5")+COUNTIFS(H3281:AL3281,"AL/NS",H3283:AL3283,"&gt;=0.5",H3282:AL3282,"&gt;=1.5")+COUNTIFS(H3281:AL3281,"NHD",H3283:AL3283,"&gt;=4.5",H3286:AL3286,"&gt;=2",H3282:AL3282,"&gt;=1.5"))*0.5</f>
        <v>3</v>
      </c>
      <c r="CI3281" s="266">
        <f>(COUNTIF(H3283:AL3283,"&gt;=10")+COUNTIFS(H3281:AL3281,"MD",H3283:AL3283,"&gt;=2")-COUNTIFS(H3281:AL3281,"TV",H3283:AL3283,"&gt;=10"))*0.5</f>
        <v>0</v>
      </c>
      <c r="CJ3281" s="266">
        <f>(COUNTIFS(H3281:AL3281,"D",H3285:AL3285,"&gt;=6.5",H3283:AL3283,"&gt;=3.5"))*0.5</f>
        <v>0</v>
      </c>
      <c r="CK3281" s="266">
        <f>(COUNTIF(H3286:AL3286,"&gt;=10")-COUNTIFS(H3281:AL3281,"PD",H3286:AL3286,"&gt;=10"))*0.5</f>
        <v>0</v>
      </c>
      <c r="CL3281" s="265">
        <f>(COUNTIFS(H3281:AL3281,"NHD",H3286:AL3286,"&gt;=3.5",H3287:AL3287,"&gt;=6.5")+COUNTIFS(H3281:AL3281,"BH",H3286:AL3286,"&gt;=1.5",H3287:AL3287,"&gt;=0.5")+COUNTIFS(H3281:AL3281,"BM",H3286:AL3286,"&gt;=1.5",H3287:AL3287,"&gt;=0.5")+COUNTIFS(H3281:AL3281,"D",H3286:AL3286,"&gt;=1.5",H3287:AL3287,"&gt;=0.5"))*0.5</f>
        <v>0</v>
      </c>
      <c r="CM3281" s="272"/>
      <c r="CN3281" s="264" t="s">
        <v>723</v>
      </c>
      <c r="CO3281" s="186">
        <f t="shared" ref="CO3281" si="1048">+AM3281+AN3281+AO3281+AP3281+AQ3281+AR3281+AS3281+AU3281+BG3281</f>
        <v>26</v>
      </c>
      <c r="CP3281" s="225">
        <f>+SUM(I3282:I3287)-I3288</f>
        <v>0</v>
      </c>
      <c r="CQ3281" s="225">
        <f>+SUM(J3282:J3287)-J3288</f>
        <v>0</v>
      </c>
      <c r="CR3281" s="225">
        <f>+SUM(K3282:K3287)-K3288</f>
        <v>2.5</v>
      </c>
      <c r="CS3281" s="187"/>
      <c r="CT3281" s="187"/>
      <c r="CU3281" s="187"/>
      <c r="CV3281" s="187"/>
      <c r="CW3281" s="187"/>
      <c r="CX3281" s="187"/>
      <c r="CY3281" s="187"/>
      <c r="CZ3281" s="187"/>
      <c r="DA3281" s="187"/>
    </row>
    <row r="3282" spans="1:105" s="120" customFormat="1" ht="15" customHeight="1">
      <c r="A3282" s="228"/>
      <c r="B3282" s="346"/>
      <c r="C3282" s="349"/>
      <c r="D3282" s="237"/>
      <c r="E3282" s="237"/>
      <c r="F3282" s="242" t="s">
        <v>82</v>
      </c>
      <c r="G3282" s="121">
        <v>1.5</v>
      </c>
      <c r="H3282" s="83"/>
      <c r="I3282" s="83"/>
      <c r="J3282" s="83">
        <v>0</v>
      </c>
      <c r="K3282" s="83">
        <v>2.5</v>
      </c>
      <c r="L3282" s="83">
        <v>2.5</v>
      </c>
      <c r="M3282" s="83">
        <v>2.5</v>
      </c>
      <c r="N3282" s="83">
        <v>2.5</v>
      </c>
      <c r="O3282" s="83"/>
      <c r="P3282" s="83">
        <v>2.5</v>
      </c>
      <c r="Q3282" s="83">
        <v>2.5</v>
      </c>
      <c r="R3282" s="83">
        <v>2.5</v>
      </c>
      <c r="S3282" s="83">
        <v>2.5</v>
      </c>
      <c r="T3282" s="83">
        <v>2.5</v>
      </c>
      <c r="U3282" s="83">
        <v>2.5</v>
      </c>
      <c r="V3282" s="83"/>
      <c r="W3282" s="83">
        <v>2</v>
      </c>
      <c r="X3282" s="83"/>
      <c r="Y3282" s="83">
        <v>2</v>
      </c>
      <c r="Z3282" s="83">
        <v>2</v>
      </c>
      <c r="AA3282" s="83">
        <v>2</v>
      </c>
      <c r="AB3282" s="83"/>
      <c r="AC3282" s="79"/>
      <c r="AD3282" s="79"/>
      <c r="AE3282" s="79"/>
      <c r="AF3282" s="79"/>
      <c r="AG3282" s="79">
        <v>2</v>
      </c>
      <c r="AH3282" s="79">
        <v>2</v>
      </c>
      <c r="AI3282" s="79"/>
      <c r="AJ3282" s="79"/>
      <c r="AK3282" s="79">
        <v>2.5</v>
      </c>
      <c r="AL3282" s="79">
        <v>2.5</v>
      </c>
      <c r="AM3282" s="240"/>
      <c r="AN3282" s="240"/>
      <c r="AO3282" s="240"/>
      <c r="AP3282" s="240"/>
      <c r="AQ3282" s="240"/>
      <c r="AR3282" s="240"/>
      <c r="AS3282" s="240"/>
      <c r="AT3282" s="256"/>
      <c r="AU3282" s="256"/>
      <c r="AV3282" s="259"/>
      <c r="AW3282" s="259"/>
      <c r="AX3282" s="256"/>
      <c r="AY3282" s="256"/>
      <c r="AZ3282" s="256"/>
      <c r="BA3282" s="256"/>
      <c r="BB3282" s="256"/>
      <c r="BC3282" s="256"/>
      <c r="BD3282" s="256"/>
      <c r="BE3282" s="256"/>
      <c r="BF3282" s="256"/>
      <c r="BG3282" s="256"/>
      <c r="BH3282" s="256"/>
      <c r="BI3282" s="256"/>
      <c r="BJ3282" s="256"/>
      <c r="BK3282" s="256"/>
      <c r="BL3282" s="262"/>
      <c r="BM3282" s="262"/>
      <c r="BN3282" s="262"/>
      <c r="BO3282" s="262"/>
      <c r="BP3282" s="262"/>
      <c r="BQ3282" s="262"/>
      <c r="BR3282" s="270"/>
      <c r="BS3282" s="270"/>
      <c r="BT3282" s="270"/>
      <c r="BU3282" s="270"/>
      <c r="BV3282" s="270"/>
      <c r="BW3282" s="270"/>
      <c r="BX3282" s="256"/>
      <c r="BY3282" s="256"/>
      <c r="BZ3282" s="256"/>
      <c r="CA3282" s="267"/>
      <c r="CB3282" s="267"/>
      <c r="CC3282" s="274"/>
      <c r="CD3282" s="267"/>
      <c r="CE3282" s="267"/>
      <c r="CF3282" s="267"/>
      <c r="CG3282" s="267"/>
      <c r="CH3282" s="267"/>
      <c r="CI3282" s="267"/>
      <c r="CJ3282" s="267"/>
      <c r="CK3282" s="267"/>
      <c r="CL3282" s="265"/>
      <c r="CM3282" s="272"/>
      <c r="CN3282" s="264"/>
      <c r="CO3282" s="186"/>
      <c r="CP3282" s="226"/>
      <c r="CQ3282" s="226"/>
      <c r="CR3282" s="226"/>
      <c r="CS3282" s="187"/>
      <c r="CT3282" s="187"/>
      <c r="CU3282" s="187"/>
      <c r="CV3282" s="187"/>
      <c r="CW3282" s="187"/>
      <c r="CX3282" s="187"/>
      <c r="CY3282" s="187"/>
      <c r="CZ3282" s="187"/>
      <c r="DA3282" s="187"/>
    </row>
    <row r="3283" spans="1:105" s="120" customFormat="1" ht="15" customHeight="1">
      <c r="A3283" s="228"/>
      <c r="B3283" s="346"/>
      <c r="C3283" s="349"/>
      <c r="D3283" s="237"/>
      <c r="E3283" s="237"/>
      <c r="F3283" s="243"/>
      <c r="G3283" s="122">
        <v>2</v>
      </c>
      <c r="H3283" s="84"/>
      <c r="I3283" s="84"/>
      <c r="J3283" s="84"/>
      <c r="K3283" s="84"/>
      <c r="L3283" s="84"/>
      <c r="M3283" s="84"/>
      <c r="N3283" s="84"/>
      <c r="O3283" s="84">
        <v>8</v>
      </c>
      <c r="P3283" s="84"/>
      <c r="Q3283" s="84"/>
      <c r="R3283" s="84"/>
      <c r="S3283" s="84"/>
      <c r="T3283" s="84"/>
      <c r="U3283" s="84"/>
      <c r="V3283" s="84"/>
      <c r="W3283" s="84">
        <v>0.5</v>
      </c>
      <c r="X3283" s="84"/>
      <c r="Y3283" s="84">
        <v>0.5</v>
      </c>
      <c r="Z3283" s="84">
        <v>0.5</v>
      </c>
      <c r="AA3283" s="84">
        <v>0.5</v>
      </c>
      <c r="AB3283" s="84"/>
      <c r="AC3283" s="80"/>
      <c r="AD3283" s="80"/>
      <c r="AE3283" s="80"/>
      <c r="AF3283" s="80"/>
      <c r="AG3283" s="80">
        <v>0.5</v>
      </c>
      <c r="AH3283" s="80">
        <v>0.5</v>
      </c>
      <c r="AI3283" s="80"/>
      <c r="AJ3283" s="80"/>
      <c r="AK3283" s="80"/>
      <c r="AL3283" s="80"/>
      <c r="AM3283" s="240"/>
      <c r="AN3283" s="240"/>
      <c r="AO3283" s="240"/>
      <c r="AP3283" s="240"/>
      <c r="AQ3283" s="240"/>
      <c r="AR3283" s="240"/>
      <c r="AS3283" s="240"/>
      <c r="AT3283" s="256"/>
      <c r="AU3283" s="256"/>
      <c r="AV3283" s="259"/>
      <c r="AW3283" s="259"/>
      <c r="AX3283" s="256"/>
      <c r="AY3283" s="256"/>
      <c r="AZ3283" s="256"/>
      <c r="BA3283" s="256"/>
      <c r="BB3283" s="256"/>
      <c r="BC3283" s="256"/>
      <c r="BD3283" s="256"/>
      <c r="BE3283" s="256"/>
      <c r="BF3283" s="256"/>
      <c r="BG3283" s="256"/>
      <c r="BH3283" s="256"/>
      <c r="BI3283" s="256"/>
      <c r="BJ3283" s="256"/>
      <c r="BK3283" s="256"/>
      <c r="BL3283" s="262"/>
      <c r="BM3283" s="262"/>
      <c r="BN3283" s="262"/>
      <c r="BO3283" s="262"/>
      <c r="BP3283" s="262"/>
      <c r="BQ3283" s="262"/>
      <c r="BR3283" s="270"/>
      <c r="BS3283" s="270"/>
      <c r="BT3283" s="270"/>
      <c r="BU3283" s="270"/>
      <c r="BV3283" s="270"/>
      <c r="BW3283" s="270"/>
      <c r="BX3283" s="256"/>
      <c r="BY3283" s="256"/>
      <c r="BZ3283" s="256"/>
      <c r="CA3283" s="267"/>
      <c r="CB3283" s="267"/>
      <c r="CC3283" s="274"/>
      <c r="CD3283" s="267"/>
      <c r="CE3283" s="267"/>
      <c r="CF3283" s="267"/>
      <c r="CG3283" s="267"/>
      <c r="CH3283" s="267"/>
      <c r="CI3283" s="267"/>
      <c r="CJ3283" s="267"/>
      <c r="CK3283" s="267"/>
      <c r="CL3283" s="265"/>
      <c r="CM3283" s="272"/>
      <c r="CN3283" s="264"/>
      <c r="CO3283" s="186"/>
      <c r="CP3283" s="226"/>
      <c r="CQ3283" s="226"/>
      <c r="CR3283" s="226"/>
      <c r="CS3283" s="187"/>
      <c r="CT3283" s="187"/>
      <c r="CU3283" s="187"/>
      <c r="CV3283" s="187"/>
      <c r="CW3283" s="187"/>
      <c r="CX3283" s="187"/>
      <c r="CY3283" s="187"/>
      <c r="CZ3283" s="187"/>
      <c r="DA3283" s="187"/>
    </row>
    <row r="3284" spans="1:105" s="120" customFormat="1" ht="15" customHeight="1">
      <c r="A3284" s="228"/>
      <c r="B3284" s="346"/>
      <c r="C3284" s="349"/>
      <c r="D3284" s="237"/>
      <c r="E3284" s="237"/>
      <c r="F3284" s="243"/>
      <c r="G3284" s="122">
        <v>2.1</v>
      </c>
      <c r="H3284" s="84"/>
      <c r="I3284" s="84"/>
      <c r="J3284" s="84"/>
      <c r="K3284" s="84"/>
      <c r="L3284" s="84"/>
      <c r="M3284" s="84"/>
      <c r="N3284" s="84"/>
      <c r="O3284" s="84"/>
      <c r="P3284" s="84"/>
      <c r="Q3284" s="84"/>
      <c r="R3284" s="84"/>
      <c r="S3284" s="84"/>
      <c r="T3284" s="84"/>
      <c r="U3284" s="84"/>
      <c r="V3284" s="84"/>
      <c r="W3284" s="84"/>
      <c r="X3284" s="84"/>
      <c r="Y3284" s="84"/>
      <c r="Z3284" s="84"/>
      <c r="AA3284" s="84"/>
      <c r="AB3284" s="84"/>
      <c r="AC3284" s="80"/>
      <c r="AD3284" s="80"/>
      <c r="AE3284" s="80"/>
      <c r="AF3284" s="80"/>
      <c r="AG3284" s="80"/>
      <c r="AH3284" s="80"/>
      <c r="AI3284" s="80"/>
      <c r="AJ3284" s="80"/>
      <c r="AK3284" s="80"/>
      <c r="AL3284" s="80"/>
      <c r="AM3284" s="240"/>
      <c r="AN3284" s="240"/>
      <c r="AO3284" s="240"/>
      <c r="AP3284" s="240"/>
      <c r="AQ3284" s="240"/>
      <c r="AR3284" s="240"/>
      <c r="AS3284" s="240"/>
      <c r="AT3284" s="256"/>
      <c r="AU3284" s="256"/>
      <c r="AV3284" s="259"/>
      <c r="AW3284" s="259"/>
      <c r="AX3284" s="256"/>
      <c r="AY3284" s="256"/>
      <c r="AZ3284" s="256"/>
      <c r="BA3284" s="256"/>
      <c r="BB3284" s="256"/>
      <c r="BC3284" s="256"/>
      <c r="BD3284" s="256"/>
      <c r="BE3284" s="256"/>
      <c r="BF3284" s="256"/>
      <c r="BG3284" s="256"/>
      <c r="BH3284" s="256"/>
      <c r="BI3284" s="256"/>
      <c r="BJ3284" s="256"/>
      <c r="BK3284" s="256"/>
      <c r="BL3284" s="262"/>
      <c r="BM3284" s="262"/>
      <c r="BN3284" s="262"/>
      <c r="BO3284" s="262"/>
      <c r="BP3284" s="262"/>
      <c r="BQ3284" s="262"/>
      <c r="BR3284" s="270"/>
      <c r="BS3284" s="270"/>
      <c r="BT3284" s="270"/>
      <c r="BU3284" s="270"/>
      <c r="BV3284" s="270"/>
      <c r="BW3284" s="270"/>
      <c r="BX3284" s="256"/>
      <c r="BY3284" s="256"/>
      <c r="BZ3284" s="256"/>
      <c r="CA3284" s="267"/>
      <c r="CB3284" s="267"/>
      <c r="CC3284" s="274"/>
      <c r="CD3284" s="267"/>
      <c r="CE3284" s="267"/>
      <c r="CF3284" s="267"/>
      <c r="CG3284" s="267"/>
      <c r="CH3284" s="267"/>
      <c r="CI3284" s="267"/>
      <c r="CJ3284" s="267"/>
      <c r="CK3284" s="267"/>
      <c r="CL3284" s="265"/>
      <c r="CM3284" s="272"/>
      <c r="CN3284" s="264"/>
      <c r="CO3284" s="186"/>
      <c r="CP3284" s="226"/>
      <c r="CQ3284" s="226"/>
      <c r="CR3284" s="226"/>
      <c r="CS3284" s="187"/>
      <c r="CT3284" s="187"/>
      <c r="CU3284" s="187"/>
      <c r="CV3284" s="187"/>
      <c r="CW3284" s="187"/>
      <c r="CX3284" s="187"/>
      <c r="CY3284" s="187"/>
      <c r="CZ3284" s="187"/>
      <c r="DA3284" s="187"/>
    </row>
    <row r="3285" spans="1:105" s="120" customFormat="1" ht="15" customHeight="1">
      <c r="A3285" s="228"/>
      <c r="B3285" s="346"/>
      <c r="C3285" s="349"/>
      <c r="D3285" s="237"/>
      <c r="E3285" s="237"/>
      <c r="F3285" s="243"/>
      <c r="G3285" s="122">
        <v>2.7</v>
      </c>
      <c r="H3285" s="84"/>
      <c r="I3285" s="84"/>
      <c r="J3285" s="84"/>
      <c r="K3285" s="84"/>
      <c r="L3285" s="84"/>
      <c r="M3285" s="84"/>
      <c r="N3285" s="84"/>
      <c r="O3285" s="84"/>
      <c r="P3285" s="84"/>
      <c r="Q3285" s="84"/>
      <c r="R3285" s="84"/>
      <c r="S3285" s="84"/>
      <c r="T3285" s="84"/>
      <c r="U3285" s="84"/>
      <c r="V3285" s="84"/>
      <c r="W3285" s="84"/>
      <c r="X3285" s="84"/>
      <c r="Y3285" s="84"/>
      <c r="Z3285" s="84"/>
      <c r="AA3285" s="84"/>
      <c r="AB3285" s="84"/>
      <c r="AC3285" s="80"/>
      <c r="AD3285" s="80"/>
      <c r="AE3285" s="80"/>
      <c r="AF3285" s="80"/>
      <c r="AG3285" s="80"/>
      <c r="AH3285" s="80"/>
      <c r="AI3285" s="80"/>
      <c r="AJ3285" s="80"/>
      <c r="AK3285" s="80"/>
      <c r="AL3285" s="80"/>
      <c r="AM3285" s="240"/>
      <c r="AN3285" s="240"/>
      <c r="AO3285" s="240"/>
      <c r="AP3285" s="240"/>
      <c r="AQ3285" s="240"/>
      <c r="AR3285" s="240"/>
      <c r="AS3285" s="240"/>
      <c r="AT3285" s="256"/>
      <c r="AU3285" s="256"/>
      <c r="AV3285" s="259"/>
      <c r="AW3285" s="259"/>
      <c r="AX3285" s="256"/>
      <c r="AY3285" s="256"/>
      <c r="AZ3285" s="256"/>
      <c r="BA3285" s="256"/>
      <c r="BB3285" s="256"/>
      <c r="BC3285" s="256"/>
      <c r="BD3285" s="256"/>
      <c r="BE3285" s="256"/>
      <c r="BF3285" s="256"/>
      <c r="BG3285" s="256"/>
      <c r="BH3285" s="256"/>
      <c r="BI3285" s="256"/>
      <c r="BJ3285" s="256"/>
      <c r="BK3285" s="256"/>
      <c r="BL3285" s="262"/>
      <c r="BM3285" s="262"/>
      <c r="BN3285" s="262"/>
      <c r="BO3285" s="262"/>
      <c r="BP3285" s="262"/>
      <c r="BQ3285" s="262"/>
      <c r="BR3285" s="270"/>
      <c r="BS3285" s="270"/>
      <c r="BT3285" s="270"/>
      <c r="BU3285" s="270"/>
      <c r="BV3285" s="270"/>
      <c r="BW3285" s="270"/>
      <c r="BX3285" s="256"/>
      <c r="BY3285" s="256"/>
      <c r="BZ3285" s="256"/>
      <c r="CA3285" s="267"/>
      <c r="CB3285" s="267"/>
      <c r="CC3285" s="274"/>
      <c r="CD3285" s="267"/>
      <c r="CE3285" s="267"/>
      <c r="CF3285" s="267"/>
      <c r="CG3285" s="267"/>
      <c r="CH3285" s="267"/>
      <c r="CI3285" s="267"/>
      <c r="CJ3285" s="267"/>
      <c r="CK3285" s="267"/>
      <c r="CL3285" s="265"/>
      <c r="CM3285" s="272"/>
      <c r="CN3285" s="264"/>
      <c r="CO3285" s="186"/>
      <c r="CP3285" s="226"/>
      <c r="CQ3285" s="226"/>
      <c r="CR3285" s="226"/>
      <c r="CS3285" s="187"/>
      <c r="CT3285" s="187"/>
      <c r="CU3285" s="187"/>
      <c r="CV3285" s="187"/>
      <c r="CW3285" s="187"/>
      <c r="CX3285" s="187"/>
      <c r="CY3285" s="187"/>
      <c r="CZ3285" s="187"/>
      <c r="DA3285" s="187"/>
    </row>
    <row r="3286" spans="1:105" s="120" customFormat="1" ht="15" customHeight="1">
      <c r="A3286" s="228"/>
      <c r="B3286" s="346"/>
      <c r="C3286" s="349"/>
      <c r="D3286" s="237"/>
      <c r="E3286" s="237"/>
      <c r="F3286" s="243"/>
      <c r="G3286" s="122">
        <v>3</v>
      </c>
      <c r="H3286" s="84"/>
      <c r="I3286" s="84"/>
      <c r="J3286" s="84"/>
      <c r="K3286" s="84"/>
      <c r="L3286" s="84"/>
      <c r="M3286" s="84"/>
      <c r="N3286" s="84"/>
      <c r="O3286" s="84"/>
      <c r="P3286" s="84"/>
      <c r="Q3286" s="84"/>
      <c r="R3286" s="84"/>
      <c r="S3286" s="84"/>
      <c r="T3286" s="84"/>
      <c r="U3286" s="84"/>
      <c r="V3286" s="84"/>
      <c r="W3286" s="84"/>
      <c r="X3286" s="84"/>
      <c r="Y3286" s="84"/>
      <c r="Z3286" s="84"/>
      <c r="AA3286" s="84"/>
      <c r="AB3286" s="84"/>
      <c r="AC3286" s="80"/>
      <c r="AD3286" s="80"/>
      <c r="AE3286" s="80"/>
      <c r="AF3286" s="80"/>
      <c r="AG3286" s="80"/>
      <c r="AH3286" s="80"/>
      <c r="AI3286" s="80"/>
      <c r="AJ3286" s="80"/>
      <c r="AK3286" s="80"/>
      <c r="AL3286" s="80"/>
      <c r="AM3286" s="240"/>
      <c r="AN3286" s="240"/>
      <c r="AO3286" s="240"/>
      <c r="AP3286" s="240"/>
      <c r="AQ3286" s="240"/>
      <c r="AR3286" s="240"/>
      <c r="AS3286" s="240"/>
      <c r="AT3286" s="256"/>
      <c r="AU3286" s="256"/>
      <c r="AV3286" s="259"/>
      <c r="AW3286" s="259"/>
      <c r="AX3286" s="256"/>
      <c r="AY3286" s="256"/>
      <c r="AZ3286" s="256"/>
      <c r="BA3286" s="256"/>
      <c r="BB3286" s="256"/>
      <c r="BC3286" s="256"/>
      <c r="BD3286" s="256"/>
      <c r="BE3286" s="256"/>
      <c r="BF3286" s="256"/>
      <c r="BG3286" s="256"/>
      <c r="BH3286" s="256"/>
      <c r="BI3286" s="256"/>
      <c r="BJ3286" s="256"/>
      <c r="BK3286" s="256"/>
      <c r="BL3286" s="262"/>
      <c r="BM3286" s="262"/>
      <c r="BN3286" s="262"/>
      <c r="BO3286" s="262"/>
      <c r="BP3286" s="262"/>
      <c r="BQ3286" s="262"/>
      <c r="BR3286" s="270"/>
      <c r="BS3286" s="270"/>
      <c r="BT3286" s="270"/>
      <c r="BU3286" s="270"/>
      <c r="BV3286" s="270"/>
      <c r="BW3286" s="270"/>
      <c r="BX3286" s="256"/>
      <c r="BY3286" s="256"/>
      <c r="BZ3286" s="256"/>
      <c r="CA3286" s="267"/>
      <c r="CB3286" s="267"/>
      <c r="CC3286" s="274"/>
      <c r="CD3286" s="267"/>
      <c r="CE3286" s="267"/>
      <c r="CF3286" s="267"/>
      <c r="CG3286" s="267"/>
      <c r="CH3286" s="267"/>
      <c r="CI3286" s="267"/>
      <c r="CJ3286" s="267"/>
      <c r="CK3286" s="267"/>
      <c r="CL3286" s="265"/>
      <c r="CM3286" s="272"/>
      <c r="CN3286" s="264"/>
      <c r="CO3286" s="186"/>
      <c r="CP3286" s="226"/>
      <c r="CQ3286" s="226"/>
      <c r="CR3286" s="226"/>
      <c r="CS3286" s="187"/>
      <c r="CT3286" s="187"/>
      <c r="CU3286" s="187"/>
      <c r="CV3286" s="187"/>
      <c r="CW3286" s="187"/>
      <c r="CX3286" s="187"/>
      <c r="CY3286" s="187"/>
      <c r="CZ3286" s="187"/>
      <c r="DA3286" s="187"/>
    </row>
    <row r="3287" spans="1:105" s="120" customFormat="1" ht="15" customHeight="1">
      <c r="A3287" s="228"/>
      <c r="B3287" s="346"/>
      <c r="C3287" s="349"/>
      <c r="D3287" s="237"/>
      <c r="E3287" s="237"/>
      <c r="F3287" s="244"/>
      <c r="G3287" s="123">
        <v>3.9</v>
      </c>
      <c r="H3287" s="85"/>
      <c r="I3287" s="85"/>
      <c r="J3287" s="85"/>
      <c r="K3287" s="85"/>
      <c r="L3287" s="85"/>
      <c r="M3287" s="85"/>
      <c r="N3287" s="85"/>
      <c r="O3287" s="85"/>
      <c r="P3287" s="85"/>
      <c r="Q3287" s="85"/>
      <c r="R3287" s="85"/>
      <c r="S3287" s="85"/>
      <c r="T3287" s="85"/>
      <c r="U3287" s="85"/>
      <c r="V3287" s="85"/>
      <c r="W3287" s="85"/>
      <c r="X3287" s="85"/>
      <c r="Y3287" s="85"/>
      <c r="Z3287" s="85"/>
      <c r="AA3287" s="85"/>
      <c r="AB3287" s="85"/>
      <c r="AC3287" s="81"/>
      <c r="AD3287" s="81"/>
      <c r="AE3287" s="81"/>
      <c r="AF3287" s="81"/>
      <c r="AG3287" s="81"/>
      <c r="AH3287" s="81"/>
      <c r="AI3287" s="81"/>
      <c r="AJ3287" s="81"/>
      <c r="AK3287" s="81"/>
      <c r="AL3287" s="81"/>
      <c r="AM3287" s="240"/>
      <c r="AN3287" s="240"/>
      <c r="AO3287" s="240"/>
      <c r="AP3287" s="240"/>
      <c r="AQ3287" s="240"/>
      <c r="AR3287" s="240"/>
      <c r="AS3287" s="240"/>
      <c r="AT3287" s="256"/>
      <c r="AU3287" s="256"/>
      <c r="AV3287" s="259"/>
      <c r="AW3287" s="259"/>
      <c r="AX3287" s="256"/>
      <c r="AY3287" s="256"/>
      <c r="AZ3287" s="256"/>
      <c r="BA3287" s="256"/>
      <c r="BB3287" s="256"/>
      <c r="BC3287" s="256"/>
      <c r="BD3287" s="256"/>
      <c r="BE3287" s="256"/>
      <c r="BF3287" s="256"/>
      <c r="BG3287" s="256"/>
      <c r="BH3287" s="256"/>
      <c r="BI3287" s="256"/>
      <c r="BJ3287" s="256"/>
      <c r="BK3287" s="256"/>
      <c r="BL3287" s="262"/>
      <c r="BM3287" s="262"/>
      <c r="BN3287" s="262"/>
      <c r="BO3287" s="262"/>
      <c r="BP3287" s="262"/>
      <c r="BQ3287" s="262"/>
      <c r="BR3287" s="270"/>
      <c r="BS3287" s="270"/>
      <c r="BT3287" s="270"/>
      <c r="BU3287" s="270"/>
      <c r="BV3287" s="270"/>
      <c r="BW3287" s="270"/>
      <c r="BX3287" s="256"/>
      <c r="BY3287" s="256"/>
      <c r="BZ3287" s="256"/>
      <c r="CA3287" s="267"/>
      <c r="CB3287" s="267"/>
      <c r="CC3287" s="274"/>
      <c r="CD3287" s="267"/>
      <c r="CE3287" s="267"/>
      <c r="CF3287" s="267"/>
      <c r="CG3287" s="267"/>
      <c r="CH3287" s="267"/>
      <c r="CI3287" s="267"/>
      <c r="CJ3287" s="267"/>
      <c r="CK3287" s="267"/>
      <c r="CL3287" s="265"/>
      <c r="CM3287" s="272"/>
      <c r="CN3287" s="264"/>
      <c r="CO3287" s="186"/>
      <c r="CP3287" s="226"/>
      <c r="CQ3287" s="226"/>
      <c r="CR3287" s="226"/>
      <c r="CS3287" s="187"/>
      <c r="CT3287" s="187"/>
      <c r="CU3287" s="187"/>
      <c r="CV3287" s="187"/>
      <c r="CW3287" s="187"/>
      <c r="CX3287" s="187"/>
      <c r="CY3287" s="187"/>
      <c r="CZ3287" s="187"/>
      <c r="DA3287" s="187"/>
    </row>
    <row r="3288" spans="1:105" s="120" customFormat="1" ht="15" customHeight="1">
      <c r="A3288" s="229"/>
      <c r="B3288" s="347"/>
      <c r="C3288" s="350"/>
      <c r="D3288" s="238"/>
      <c r="E3288" s="238"/>
      <c r="F3288" s="245" t="s">
        <v>83</v>
      </c>
      <c r="G3288" s="246"/>
      <c r="H3288" s="82"/>
      <c r="I3288" s="82"/>
      <c r="J3288" s="82"/>
      <c r="K3288" s="82"/>
      <c r="L3288" s="82"/>
      <c r="M3288" s="82"/>
      <c r="N3288" s="82"/>
      <c r="O3288" s="82"/>
      <c r="P3288" s="82"/>
      <c r="Q3288" s="82"/>
      <c r="R3288" s="82"/>
      <c r="S3288" s="82"/>
      <c r="T3288" s="82"/>
      <c r="U3288" s="82"/>
      <c r="V3288" s="82"/>
      <c r="W3288" s="82"/>
      <c r="X3288" s="82"/>
      <c r="Y3288" s="82"/>
      <c r="Z3288" s="82"/>
      <c r="AA3288" s="82"/>
      <c r="AB3288" s="82"/>
      <c r="AC3288" s="35"/>
      <c r="AD3288" s="35"/>
      <c r="AE3288" s="35"/>
      <c r="AF3288" s="35"/>
      <c r="AG3288" s="35"/>
      <c r="AH3288" s="35"/>
      <c r="AI3288" s="35"/>
      <c r="AJ3288" s="35"/>
      <c r="AK3288" s="35"/>
      <c r="AL3288" s="35"/>
      <c r="AM3288" s="241"/>
      <c r="AN3288" s="241"/>
      <c r="AO3288" s="241"/>
      <c r="AP3288" s="241"/>
      <c r="AQ3288" s="241"/>
      <c r="AR3288" s="241"/>
      <c r="AS3288" s="241"/>
      <c r="AT3288" s="257"/>
      <c r="AU3288" s="257"/>
      <c r="AV3288" s="260"/>
      <c r="AW3288" s="260"/>
      <c r="AX3288" s="257"/>
      <c r="AY3288" s="257"/>
      <c r="AZ3288" s="257"/>
      <c r="BA3288" s="257"/>
      <c r="BB3288" s="257"/>
      <c r="BC3288" s="257"/>
      <c r="BD3288" s="257"/>
      <c r="BE3288" s="257"/>
      <c r="BF3288" s="257"/>
      <c r="BG3288" s="257"/>
      <c r="BH3288" s="257"/>
      <c r="BI3288" s="257"/>
      <c r="BJ3288" s="257"/>
      <c r="BK3288" s="257"/>
      <c r="BL3288" s="263"/>
      <c r="BM3288" s="263"/>
      <c r="BN3288" s="263"/>
      <c r="BO3288" s="263"/>
      <c r="BP3288" s="263"/>
      <c r="BQ3288" s="263"/>
      <c r="BR3288" s="271"/>
      <c r="BS3288" s="271"/>
      <c r="BT3288" s="271"/>
      <c r="BU3288" s="271"/>
      <c r="BV3288" s="271"/>
      <c r="BW3288" s="271"/>
      <c r="BX3288" s="257"/>
      <c r="BY3288" s="257"/>
      <c r="BZ3288" s="257"/>
      <c r="CA3288" s="268"/>
      <c r="CB3288" s="268"/>
      <c r="CC3288" s="275"/>
      <c r="CD3288" s="268"/>
      <c r="CE3288" s="268"/>
      <c r="CF3288" s="268"/>
      <c r="CG3288" s="268"/>
      <c r="CH3288" s="268"/>
      <c r="CI3288" s="268"/>
      <c r="CJ3288" s="268"/>
      <c r="CK3288" s="268"/>
      <c r="CL3288" s="265"/>
      <c r="CM3288" s="272"/>
      <c r="CN3288" s="264"/>
      <c r="CO3288" s="186"/>
      <c r="CP3288" s="226"/>
      <c r="CQ3288" s="226"/>
      <c r="CR3288" s="226"/>
      <c r="CS3288" s="187"/>
      <c r="CT3288" s="187"/>
      <c r="CU3288" s="187"/>
      <c r="CV3288" s="187"/>
      <c r="CW3288" s="187"/>
      <c r="CX3288" s="187"/>
      <c r="CY3288" s="187"/>
      <c r="CZ3288" s="187"/>
      <c r="DA3288" s="187"/>
    </row>
    <row r="3289" spans="1:105" s="120" customFormat="1" ht="15" customHeight="1">
      <c r="A3289" s="227">
        <f t="shared" si="1038"/>
        <v>407</v>
      </c>
      <c r="B3289" s="345" t="s">
        <v>836</v>
      </c>
      <c r="C3289" s="348" t="s">
        <v>1337</v>
      </c>
      <c r="D3289" s="236">
        <v>44382</v>
      </c>
      <c r="E3289" s="236" t="s">
        <v>353</v>
      </c>
      <c r="F3289" s="253" t="s">
        <v>80</v>
      </c>
      <c r="G3289" s="254"/>
      <c r="H3289" s="82" t="s">
        <v>69</v>
      </c>
      <c r="I3289" s="82"/>
      <c r="J3289" s="82" t="s">
        <v>60</v>
      </c>
      <c r="K3289" s="82" t="s">
        <v>60</v>
      </c>
      <c r="L3289" s="82" t="s">
        <v>60</v>
      </c>
      <c r="M3289" s="82" t="s">
        <v>60</v>
      </c>
      <c r="N3289" s="82" t="s">
        <v>60</v>
      </c>
      <c r="O3289" s="82"/>
      <c r="P3289" s="82" t="s">
        <v>60</v>
      </c>
      <c r="Q3289" s="82" t="s">
        <v>60</v>
      </c>
      <c r="R3289" s="82" t="s">
        <v>60</v>
      </c>
      <c r="S3289" s="82" t="s">
        <v>60</v>
      </c>
      <c r="T3289" s="82" t="s">
        <v>60</v>
      </c>
      <c r="U3289" s="82" t="s">
        <v>631</v>
      </c>
      <c r="V3289" s="82"/>
      <c r="W3289" s="82" t="s">
        <v>61</v>
      </c>
      <c r="X3289" s="82" t="s">
        <v>61</v>
      </c>
      <c r="Y3289" s="82" t="s">
        <v>61</v>
      </c>
      <c r="Z3289" s="82" t="s">
        <v>61</v>
      </c>
      <c r="AA3289" s="82" t="s">
        <v>61</v>
      </c>
      <c r="AB3289" s="82" t="s">
        <v>61</v>
      </c>
      <c r="AC3289" s="82"/>
      <c r="AD3289" s="82" t="s">
        <v>61</v>
      </c>
      <c r="AE3289" s="82" t="s">
        <v>61</v>
      </c>
      <c r="AF3289" s="82" t="s">
        <v>61</v>
      </c>
      <c r="AG3289" s="82" t="s">
        <v>61</v>
      </c>
      <c r="AH3289" s="82" t="s">
        <v>61</v>
      </c>
      <c r="AI3289" s="82" t="s">
        <v>1471</v>
      </c>
      <c r="AJ3289" s="82"/>
      <c r="AK3289" s="82" t="s">
        <v>60</v>
      </c>
      <c r="AL3289" s="82" t="s">
        <v>60</v>
      </c>
      <c r="AM3289" s="239">
        <f>COUNTIF(H3289:AL3289,"PH")+COUNTIF(H3289:AL3289,"PH/L")+COUNTIF(H3289:AL3289,"PM")</f>
        <v>0</v>
      </c>
      <c r="AN3289" s="239">
        <f>COUNTIF(H3289:AL3289,"PD")+COUNTIF(H3289:AL3289,"PDD")+COUNTIF(H3289:AL3289,"P/DS")/2+COUNTIF(H3289:AL3289,"PMD")</f>
        <v>0</v>
      </c>
      <c r="AO3289" s="239">
        <f>COUNTIF(H3289:AL3289,"PN")+COUNTIF(H3289:AL3289,"P/NS")/2+COUNTIF(H3289:AL3289,"PH")+COUNTIF(H3289:AL3289,"PH/F")/2+COUNTIF(H3289:AL3289,"PH/L")/2+COUNTIF(H3289:AL3289,"PM")</f>
        <v>0</v>
      </c>
      <c r="AP3289" s="239">
        <f>COUNTIF(H3289:AL3289,"BH")+COUNTIF(H3289:AL3289,"AL/BL")+COUNTIF(H3289:AL3289,"UL/BL")+COUNTIF(H3289:AL3289,"BM")</f>
        <v>0</v>
      </c>
      <c r="AQ3289" s="239">
        <f>COUNTIF(H3289:AL3289,"DS")+COUNTIF(H3289:AL3289,"AL/DS")/2+COUNTIF(H3289:AL3289,"UL/DS")/2+COUNTIF(H3289:AL3289,"CT")+COUNTIF(H3289:AL3289,"MD")</f>
        <v>12.5</v>
      </c>
      <c r="AR3289" s="239">
        <f>COUNTIF(H3289:AL3289,"NS")+COUNTIF(H3289:AL3289,"AL/NS")/2+COUNTIF(H3289:AL3289,"UL/NS")/2+COUNTIF(H3289:AL3289,"BH")+COUNTIF(H3289:AL3289,"AL/BF")/2+COUNTIF(H3289:AL3289,"AL/BL")/2+COUNTIF(H3289:AL3289,"UL/BL")/2+COUNTIF(H3289:AL3289,"UL/BF")/2+COUNTIF(H3289:AL3289,"BM")</f>
        <v>11</v>
      </c>
      <c r="AS3289" s="239">
        <f>COUNTIF(H3289:AL3289,"AL")+COUNTIF(H3289:AL3289,"AL/DS")/2+COUNTIF(H3289:AL3289,"AL/NS")/2+COUNTIF(H3289:AL3289,"NH")+COUNTIF(H3289:AL3289,"SL")+COUNTIF(H3289:AL3289,"NHD")+COUNTIF(H3289:AL3289,"B")+COUNTIF(H3289:AL3289,"HL")+COUNTIF(H3289:AL3289,"AL/BF")/2+COUNTIF(H3289:AL3289,"AL/BL")/2</f>
        <v>1</v>
      </c>
      <c r="AT3289" s="255">
        <f>COUNTIF(H3289:AL3289,"PD")+COUNTIF(H3289:AL3289,"PN")+COUNTIF(H3289:AL3289,"P/DS")/2+COUNTIF(H3289:AL3289,"P/NS")/2+COUNTIF(H3289:AL3289,"DS")+COUNTIF(H3289:AL3289,"NS")+COUNTIF(H3289:AL3289,"AL")+COUNTIF(H3289:AL3289,"AL/DS")+COUNTIF(H3289:AL3289,"AL/NS")+COUNTIF(H3289:AL3289,"NH")+COUNTIF(H3289:AL3289,"SL")+COUNTIF(H3289:AL3289,"UL/DS")/2+COUNTIF(H3289:AL3289,"UL/NS")/2+COUNTIF(H3289:AL3289,"CT")+COUNTIF(H3289:AL3289,"NHD")+COUNTIF(H3289:AL3289,"PDD")+COUNTIF(H3289:AL3289,"B")+COUNTIF(H3289:AL3289,"HL")+COUNTIF(H3289:AL3289,"PH")+COUNTIF(H3289:AL3289,"BH")+COUNTIF(H3289:AL3289,"AL/BF")+COUNTIF(H3289:AL3289,"AL/BL")+COUNTIF(H3289:AL3289,"UL/BF")/2+COUNTIF(H3289:AL3289,"UL/BL")/2+COUNTIF(H3289:AL3289,"PH/F")/2+COUNTIF(H3289:AL3289,"PH/L")/2+COUNTIF(H3289:AL3289,"MD")+COUNTIF(H3289:AL3289,"PMD")+COUNTIF(H3289:AL3289,"PM")+COUNTIF(H3289:AL3289,"BM")</f>
        <v>24.5</v>
      </c>
      <c r="AU3289" s="255">
        <f>COUNTIF(H3289:AL3289,"P/DS")/2+COUNTIF(H3289:AL3289,"P/NS")/2+COUNTIF(H3289:AL3289,"IL")+COUNTIF(H3289:AL3289,"NL")+COUNTIF(H3289:AL3289,"UL")+COUNTIF(H3289:AL3289,"UL/DS")/2+COUNTIF(H3289:AL3289,"UL/NS")/2+COUNTIF(H3289:AL3289,"KT")+COUNTIF(H3289:AL3289,"UL/BF")/2+COUNTIF(H3289:AL3289,"UL/BL")/2+COUNTIF(H3289:AL3289,"PH/F")/2+COUNTIF(H3289:AL3289,"PH/L")/2+COUNTIF(H3289:AL3289,"NB")</f>
        <v>1.5</v>
      </c>
      <c r="AV3289" s="258">
        <f>COUNTIF(H3289:AL3289,"PN")+COUNTIF(H3289:AL3289,"TVD")+COUNTIF(H3289:AL3289,"PH")+COUNTIF(H3289:AL3289,"PM")+COUNTIF(H3289:AL3289,"PDD")-COUNTIFS(H3289:AL3289,"PN",H3296:AL3296,"&gt;=3")-COUNTIFS(H3289:AL3289,"PM",H3296:AL3296,"&gt;=3")</f>
        <v>0</v>
      </c>
      <c r="AW3289" s="258">
        <f>COUNTIF(H3289:AL3289,"NS")+COUNTIF(H3289:AL3289,"D")+COUNTIF(H3289:AL3289,"BH")+COUNTIF(H3289:AL3289,"NHD")+COUNTIF(H3289:AL3289,"BM")-COUNTIFS(H3289:AL3289,"NS",H3296:AL3296,"&gt;=3")-COUNTIFS(H3289:AL3289,"BH",H3296:AL3296,"&gt;=3")-COUNTIFS(H3289:AL3289,"BM",H3296:AL3296,"&gt;=3")</f>
        <v>11</v>
      </c>
      <c r="AX3289" s="255">
        <f>COUNTIF(H3289:AL3289,"AL")+COUNTIF(H3289:AL3289,"AL/DS")/2+COUNTIF(H3289:AL3289,"AL/NS")/2+COUNTIF(H3289:AL3289,"AL/BF")+COUNTIF(H3289:AL3289,"AL/BL")/2</f>
        <v>0</v>
      </c>
      <c r="AY3289" s="255">
        <f>COUNTIF(H3289:AL3289,"SL")</f>
        <v>0</v>
      </c>
      <c r="AZ3289" s="255">
        <f>COUNTIF(H3289:AL3289,"NH")</f>
        <v>1</v>
      </c>
      <c r="BA3289" s="255">
        <f>COUNTIF(H3289:AL3289,"HL")</f>
        <v>0</v>
      </c>
      <c r="BB3289" s="255">
        <f>COUNTIF(G3289:AL3289,"P/DS")/2+COUNTIF(G3289:AL3289,"P/NS")/2+COUNTIF(G3289:AL3289,"UL")+COUNTIF(G3289:AL3289,"UL/DS")/2+COUNTIF(G3289:AL3289,"UL/NS")/2+COUNTIF(G3289:AL3289,"UL/BL")/2+COUNTIF(G3289:AL3289,"UL/BF")/2+COUNTIF(G3289:AL3289,"PH/F")/2+COUNTIF(G3289:AL3289,"PH/L")/2</f>
        <v>0.5</v>
      </c>
      <c r="BC3289" s="255">
        <f>COUNTIF(H3289:AL3289,"NB")</f>
        <v>1</v>
      </c>
      <c r="BD3289" s="255">
        <f>COUNTIF(H3289:AL3289,"NL")</f>
        <v>0</v>
      </c>
      <c r="BE3289" s="255">
        <f>COUNTIF(H3289:AL3289,"IL")</f>
        <v>0</v>
      </c>
      <c r="BF3289" s="255">
        <f>COUNTIF(H3289:AL3289,"KT")</f>
        <v>0</v>
      </c>
      <c r="BG3289" s="255">
        <f>COUNTIF(H3289:AL3289,"L70")</f>
        <v>0</v>
      </c>
      <c r="BH3289" s="255">
        <f>COUNTIF(H3289:AL3289,"MD")</f>
        <v>0</v>
      </c>
      <c r="BI3289" s="255">
        <f>COUNTIF(H3289:AL3289,"PMD")</f>
        <v>0</v>
      </c>
      <c r="BJ3289" s="255">
        <f>COUNTIF(H3289:AL3289,"PM")</f>
        <v>0</v>
      </c>
      <c r="BK3289" s="255">
        <f>COUNTIF(H3289:AL3289,"BM")</f>
        <v>0</v>
      </c>
      <c r="BL3289" s="261">
        <f>SUMIF(H3289:AL3289,"PD",H3290:AL3290)+SUMIF(H3289:AL3289,"PN",H3290:AL3290)+SUMIF(H3289:AL3289,"P/DS",H3290:AL3290)+SUMIF(H3289:AL3289,"PN/F",H3290:AL3290)+SUMIF(H3289:AL3289,"PN/L",H3290:AL3290)+SUMIF(H3289:AL3289,"TV",H3290:AL3290)+SUMIF(H3289:AL3289,"TVD",H3290:AL3290)+SUMIF(H3289:AL3289,"PDD",H3290:AL3290)</f>
        <v>0</v>
      </c>
      <c r="BM3289" s="261">
        <f>SUMIF(H3289:AL3289,"PD",H3291:AL3291)+SUMIF(H3289:AL3289,"PN",H3291:AL3291)+SUMIF(H3289:AL3289,"P/DS",H3291:AL3291)+SUMIF(H3289:AL3289,"PN/F",H3291:AL3291)+SUMIF(H3289:AL3289,"PN/L",H3291:AL3291)+SUMIF(H3289:AL3289,"TV",H3291:AL3291)+SUMIF(H3289:AL3289,"TVD",H3291:AL3291)+SUMIF(H3289:AL3289,"PDD",H3291:AL3291)+SUMIF(H3289:AL3289,"PMD",H3291:AL3291)</f>
        <v>0</v>
      </c>
      <c r="BN3289" s="261">
        <f>SUMIF(H3289:AL3289,"PD",H3292:AL3292)+SUMIF(H3289:AL3289,"PN",H3292:AL3292)+SUMIF(H3289:AL3289,"P/DS",H3292:AL3292)+SUMIF(H3289:AL3289,"PN/F",H3292:AL3292)+SUMIF(H3289:AL3289,"PN/L",H3292:AL3292)+SUMIF(H3289:AL3289,"TV",H3292:AL3292)+SUMIF(H3289:AL3289,"TVD",H3292:AL3292)</f>
        <v>0</v>
      </c>
      <c r="BO3289" s="261">
        <f>SUMIF(H3289:AL3289,"PD",H3293:AL3293)+SUMIF(H3289:AL3289,"PN",H3293:AL3293)+SUMIF(H3289:AL3289,"P/DS",H3293:AL3293)+SUMIF(H3289:AL3289,"PN/F",H3293:AL3293)+SUMIF(H3289:AL3289,"PN/L",H3293:AL3293)+SUMIF(H3289:AL3289,"TV",H3293:AL3293)+SUMIF(H3289:AL3289,"TVD",H3293:AL3293)</f>
        <v>0</v>
      </c>
      <c r="BP3289" s="261">
        <f>SUMIF(H3289:AL3289,"PD",H3294:AL3294)+SUMIF(H3289:AL3289,"PN",H3294:AL3294)+SUMIF(H3289:AL3289,"P/DS",H3294:AL3294)+SUMIF(H3289:AL3289,"PN/F",H3294:AL3294)+SUMIF(H3289:AL3289,"PN/L",H3294:AL3294)+SUMIF(H3289:AL3289,"TV",H3294:AL3294)+SUMIF(H3289:AL3289,"TVD",H3294:AL3294)+SUMIF(H3289:AL3289,"PDD",H3294:AL3294)+SUMIF(H3289:AL3289,"PH",H3294:AL3294)+SUMIF(H3289:AL3289,"PM",H3294:AL3294)</f>
        <v>0</v>
      </c>
      <c r="BQ3289" s="261">
        <f>SUMIF(H3289:AL3289,"PD",H3295:AL3295)+SUMIF(H3289:AL3289,"PN",H3295:AL3295)+SUMIF(H3289:AL3289,"P/DS",H3295:AL3295)+SUMIF(H3289:AL3289,"PN/F",H3295:AL3295)+SUMIF(H3289:AL3289,"PN/L",H3295:AL3295)+SUMIF(H3289:AL3289,"TV",H3295:AL3295)+SUMIF(H3289:AL3289,"TVD",H3295:AL3295)+SUMIF(H3289:AL3289,"PDD",H3295:AL3295)+SUMIF(H3289:AL3289,"PH",H3295:AL3295)+SUMIF(H3289:AL3289,"PM",H3295:AL3295)</f>
        <v>0</v>
      </c>
      <c r="BR3289" s="269">
        <f>SUM(H3290:AL3290)-BL3289</f>
        <v>36.5</v>
      </c>
      <c r="BS3289" s="269">
        <f>SUM(H3291:AL3291)-BM3289</f>
        <v>23.5</v>
      </c>
      <c r="BT3289" s="269">
        <f>SUM(H3292:AL3292)-BN3289</f>
        <v>0</v>
      </c>
      <c r="BU3289" s="269">
        <f>SUM(H3293:AL3293)-BO3289</f>
        <v>0</v>
      </c>
      <c r="BV3289" s="269">
        <f>SUM(H3294:AL3294)-BP3289</f>
        <v>0</v>
      </c>
      <c r="BW3289" s="269">
        <f>SUM(H3295:AL3295)-BQ3289</f>
        <v>0</v>
      </c>
      <c r="BX3289" s="255">
        <f>SUMIF(H3289:AL3289,"PD",H3296:AL3296)+SUMIF(H3289:AL3289,"PN",H3296:AL3296)+SUMIF(H3289:AL3289,"P/DS",H3296:AL3296)+SUMIF(H3289:AL3289,"PN/F",H3296:AL3296)+SUMIF(H3289:AL3289,"PN/L",H3296:AL3296)</f>
        <v>0</v>
      </c>
      <c r="BY3289" s="255">
        <f>SUM(H3296:AL3296)-BX3289</f>
        <v>0</v>
      </c>
      <c r="BZ3289" s="255">
        <f t="shared" ref="BZ3289" si="1049">+SUM(BL3289:BW3296)</f>
        <v>60</v>
      </c>
      <c r="CA3289" s="266">
        <f>(COUNTIFS(H3289:AL3289,"PD",H3290:AL3290,"&gt;=2"))*0.5-IF(CN3289="VP",COUNTIFS($H$16:$AL$16,"SAT",H3289:AL3289,"PD",H3290:AL3290,"&gt;=2"))*0.5</f>
        <v>0</v>
      </c>
      <c r="CB3289" s="266">
        <f>(COUNTIFS(H3289:AL3289,"PN",H3291:AL3291,"&gt;=0.5",H3290:AL3290,"&gt;=1.5"))*0.5+COUNTIFS(H3289:AL3289,"PDD",H3291:AL3291,"&gt;=0.5",H3290:AL3290,"&gt;=1.5")*0.5</f>
        <v>0</v>
      </c>
      <c r="CC3289" s="273">
        <f>(COUNTIFS(H3289:AL3289,"TV",H3291:AL3291,"&gt;=10"))*0.5+(COUNTIFS(H3289:AL3289,"PMD",H3291:AL3291,"&gt;=2"))*0.5</f>
        <v>0</v>
      </c>
      <c r="CD3289" s="266">
        <f>(COUNTIFS(H3289:AL3289,"TVD",H3293:AL3293,"&gt;=6.5",H3291:AL3291,"&gt;=3.5"))*0.5</f>
        <v>0</v>
      </c>
      <c r="CE3289" s="266">
        <f>(COUNTIFS(H3289:AL3289,"PD",H3294:AL3294,"&gt;=10"))*0.5</f>
        <v>0</v>
      </c>
      <c r="CF3289" s="266">
        <f>(COUNTIFS(H3289:AL3289,"PDD",H3294:AL3294,"&gt;=3.5",H3295:AL3295,"&gt;=6.5")+COUNTIFS(H3289:AL3289,"PH",H3295:AL3295,"&gt;=0.5",H3294:AL3294,"&gt;=1.5")+COUNTIFS(H3289:AL3289,"PM",H3295:AL3295,"&gt;=0.5",H3294:AL3294,"&gt;=1.5"))*0.5</f>
        <v>0</v>
      </c>
      <c r="CG3289" s="266">
        <f>(COUNTIFS(H3289:AL3289,"DS",H3290:AL3290,"&gt;=2")+COUNTIFS(H3289:AL3289,"AL/DS",H3290:AL3290,"&gt;=2"))*0.5-IF(CN3289="VP",COUNTIFS($H$16:$AL$16,"SAT",H3289:AL3289,"DS",H3290:AL3290,"&gt;=2"))*0.5</f>
        <v>4.5</v>
      </c>
      <c r="CH3289" s="266">
        <f>(COUNTIFS(H3289:AL3289,"NS",H3291:AL3291,"&gt;=0.5",H3290:AL3290,"&gt;=1.5")+COUNTIFS(H3289:AL3289,"AL/NS",H3291:AL3291,"&gt;=0.5",H3290:AL3290,"&gt;=1.5")+COUNTIFS(H3289:AL3289,"NHD",H3291:AL3291,"&gt;=4.5",H3294:AL3294,"&gt;=2",H3290:AL3290,"&gt;=1.5"))*0.5</f>
        <v>3.5</v>
      </c>
      <c r="CI3289" s="266">
        <f>(COUNTIF(H3291:AL3291,"&gt;=10")+COUNTIFS(H3289:AL3289,"MD",H3291:AL3291,"&gt;=2")-COUNTIFS(H3289:AL3289,"TV",H3291:AL3291,"&gt;=10"))*0.5</f>
        <v>0.5</v>
      </c>
      <c r="CJ3289" s="266">
        <f>(COUNTIFS(H3289:AL3289,"D",H3293:AL3293,"&gt;=6.5",H3291:AL3291,"&gt;=3.5"))*0.5</f>
        <v>0</v>
      </c>
      <c r="CK3289" s="266">
        <f>(COUNTIF(H3294:AL3294,"&gt;=10")-COUNTIFS(H3289:AL3289,"PD",H3294:AL3294,"&gt;=10"))*0.5</f>
        <v>0</v>
      </c>
      <c r="CL3289" s="265">
        <f>(COUNTIFS(H3289:AL3289,"NHD",H3294:AL3294,"&gt;=3.5",H3295:AL3295,"&gt;=6.5")+COUNTIFS(H3289:AL3289,"BH",H3294:AL3294,"&gt;=1.5",H3295:AL3295,"&gt;=0.5")+COUNTIFS(H3289:AL3289,"BM",H3294:AL3294,"&gt;=1.5",H3295:AL3295,"&gt;=0.5")+COUNTIFS(H3289:AL3289,"D",H3294:AL3294,"&gt;=1.5",H3295:AL3295,"&gt;=0.5"))*0.5</f>
        <v>0</v>
      </c>
      <c r="CM3289" s="272"/>
      <c r="CN3289" s="264" t="s">
        <v>723</v>
      </c>
      <c r="CO3289" s="177">
        <f t="shared" ref="CO3289" si="1050">+AM3289+AN3289+AO3289+AP3289+AQ3289+AR3289+AS3289+AU3289+BG3289</f>
        <v>26</v>
      </c>
      <c r="CP3289" s="225">
        <f>+SUM(I3290:I3295)-I3296</f>
        <v>9.5</v>
      </c>
      <c r="CQ3289" s="225">
        <f>+SUM(J3290:J3295)-J3296</f>
        <v>2.5</v>
      </c>
      <c r="CR3289" s="225">
        <f>+SUM(K3290:K3295)-K3296</f>
        <v>2.5</v>
      </c>
      <c r="CS3289" s="178"/>
      <c r="CT3289" s="178"/>
      <c r="CU3289" s="178"/>
      <c r="CV3289" s="178"/>
      <c r="CW3289" s="178"/>
      <c r="CX3289" s="178"/>
      <c r="CY3289" s="178"/>
      <c r="CZ3289" s="178"/>
      <c r="DA3289" s="178"/>
    </row>
    <row r="3290" spans="1:105" s="120" customFormat="1" ht="15" customHeight="1">
      <c r="A3290" s="228"/>
      <c r="B3290" s="346"/>
      <c r="C3290" s="349"/>
      <c r="D3290" s="237"/>
      <c r="E3290" s="237"/>
      <c r="F3290" s="242" t="s">
        <v>82</v>
      </c>
      <c r="G3290" s="121">
        <v>1.5</v>
      </c>
      <c r="H3290" s="83"/>
      <c r="I3290" s="83"/>
      <c r="J3290" s="83">
        <v>2.5</v>
      </c>
      <c r="K3290" s="83">
        <v>2.5</v>
      </c>
      <c r="L3290" s="83">
        <v>2.5</v>
      </c>
      <c r="M3290" s="83">
        <v>2.5</v>
      </c>
      <c r="N3290" s="83">
        <v>2.5</v>
      </c>
      <c r="O3290" s="83"/>
      <c r="P3290" s="83">
        <v>2.5</v>
      </c>
      <c r="Q3290" s="83">
        <v>2.5</v>
      </c>
      <c r="R3290" s="83">
        <v>2.5</v>
      </c>
      <c r="S3290" s="83">
        <v>2.5</v>
      </c>
      <c r="T3290" s="83"/>
      <c r="U3290" s="83"/>
      <c r="V3290" s="83"/>
      <c r="W3290" s="83">
        <v>2</v>
      </c>
      <c r="X3290" s="83"/>
      <c r="Y3290" s="83">
        <v>2</v>
      </c>
      <c r="Z3290" s="83"/>
      <c r="AA3290" s="83">
        <v>2</v>
      </c>
      <c r="AB3290" s="83"/>
      <c r="AC3290" s="79"/>
      <c r="AD3290" s="79">
        <v>2</v>
      </c>
      <c r="AE3290" s="79">
        <v>2</v>
      </c>
      <c r="AF3290" s="79">
        <v>2</v>
      </c>
      <c r="AG3290" s="79">
        <v>2</v>
      </c>
      <c r="AH3290" s="79"/>
      <c r="AI3290" s="79"/>
      <c r="AJ3290" s="79"/>
      <c r="AK3290" s="79"/>
      <c r="AL3290" s="79"/>
      <c r="AM3290" s="240"/>
      <c r="AN3290" s="240"/>
      <c r="AO3290" s="240"/>
      <c r="AP3290" s="240"/>
      <c r="AQ3290" s="240"/>
      <c r="AR3290" s="240"/>
      <c r="AS3290" s="240"/>
      <c r="AT3290" s="256"/>
      <c r="AU3290" s="256"/>
      <c r="AV3290" s="259"/>
      <c r="AW3290" s="259"/>
      <c r="AX3290" s="256"/>
      <c r="AY3290" s="256"/>
      <c r="AZ3290" s="256"/>
      <c r="BA3290" s="256"/>
      <c r="BB3290" s="256"/>
      <c r="BC3290" s="256"/>
      <c r="BD3290" s="256"/>
      <c r="BE3290" s="256"/>
      <c r="BF3290" s="256"/>
      <c r="BG3290" s="256"/>
      <c r="BH3290" s="256"/>
      <c r="BI3290" s="256"/>
      <c r="BJ3290" s="256"/>
      <c r="BK3290" s="256"/>
      <c r="BL3290" s="262"/>
      <c r="BM3290" s="262"/>
      <c r="BN3290" s="262"/>
      <c r="BO3290" s="262"/>
      <c r="BP3290" s="262"/>
      <c r="BQ3290" s="262"/>
      <c r="BR3290" s="270"/>
      <c r="BS3290" s="270"/>
      <c r="BT3290" s="270"/>
      <c r="BU3290" s="270"/>
      <c r="BV3290" s="270"/>
      <c r="BW3290" s="270"/>
      <c r="BX3290" s="256"/>
      <c r="BY3290" s="256"/>
      <c r="BZ3290" s="256"/>
      <c r="CA3290" s="267"/>
      <c r="CB3290" s="267"/>
      <c r="CC3290" s="274"/>
      <c r="CD3290" s="267"/>
      <c r="CE3290" s="267"/>
      <c r="CF3290" s="267"/>
      <c r="CG3290" s="267"/>
      <c r="CH3290" s="267"/>
      <c r="CI3290" s="267"/>
      <c r="CJ3290" s="267"/>
      <c r="CK3290" s="267"/>
      <c r="CL3290" s="265"/>
      <c r="CM3290" s="272"/>
      <c r="CN3290" s="264"/>
      <c r="CO3290" s="177"/>
      <c r="CP3290" s="226"/>
      <c r="CQ3290" s="226"/>
      <c r="CR3290" s="226"/>
      <c r="CS3290" s="178"/>
      <c r="CT3290" s="178"/>
      <c r="CU3290" s="178"/>
      <c r="CV3290" s="178"/>
      <c r="CW3290" s="178"/>
      <c r="CX3290" s="178"/>
      <c r="CY3290" s="178"/>
      <c r="CZ3290" s="178"/>
      <c r="DA3290" s="178"/>
    </row>
    <row r="3291" spans="1:105" s="120" customFormat="1" ht="15" customHeight="1">
      <c r="A3291" s="228"/>
      <c r="B3291" s="346"/>
      <c r="C3291" s="349"/>
      <c r="D3291" s="237"/>
      <c r="E3291" s="237"/>
      <c r="F3291" s="243"/>
      <c r="G3291" s="122">
        <v>2</v>
      </c>
      <c r="H3291" s="84"/>
      <c r="I3291" s="84">
        <v>9.5</v>
      </c>
      <c r="J3291" s="84"/>
      <c r="K3291" s="84"/>
      <c r="L3291" s="84"/>
      <c r="M3291" s="84"/>
      <c r="N3291" s="84"/>
      <c r="O3291" s="84">
        <v>10.5</v>
      </c>
      <c r="P3291" s="84"/>
      <c r="Q3291" s="84"/>
      <c r="R3291" s="84"/>
      <c r="S3291" s="84"/>
      <c r="T3291" s="84"/>
      <c r="U3291" s="84"/>
      <c r="V3291" s="84"/>
      <c r="W3291" s="84">
        <v>0.5</v>
      </c>
      <c r="X3291" s="84"/>
      <c r="Y3291" s="84">
        <v>0.5</v>
      </c>
      <c r="Z3291" s="84"/>
      <c r="AA3291" s="84">
        <v>0.5</v>
      </c>
      <c r="AB3291" s="84"/>
      <c r="AC3291" s="80"/>
      <c r="AD3291" s="80">
        <v>0.5</v>
      </c>
      <c r="AE3291" s="80">
        <v>0.5</v>
      </c>
      <c r="AF3291" s="80">
        <v>0.5</v>
      </c>
      <c r="AG3291" s="80">
        <v>0.5</v>
      </c>
      <c r="AH3291" s="80"/>
      <c r="AI3291" s="80"/>
      <c r="AJ3291" s="80"/>
      <c r="AK3291" s="80"/>
      <c r="AL3291" s="80"/>
      <c r="AM3291" s="240"/>
      <c r="AN3291" s="240"/>
      <c r="AO3291" s="240"/>
      <c r="AP3291" s="240"/>
      <c r="AQ3291" s="240"/>
      <c r="AR3291" s="240"/>
      <c r="AS3291" s="240"/>
      <c r="AT3291" s="256"/>
      <c r="AU3291" s="256"/>
      <c r="AV3291" s="259"/>
      <c r="AW3291" s="259"/>
      <c r="AX3291" s="256"/>
      <c r="AY3291" s="256"/>
      <c r="AZ3291" s="256"/>
      <c r="BA3291" s="256"/>
      <c r="BB3291" s="256"/>
      <c r="BC3291" s="256"/>
      <c r="BD3291" s="256"/>
      <c r="BE3291" s="256"/>
      <c r="BF3291" s="256"/>
      <c r="BG3291" s="256"/>
      <c r="BH3291" s="256"/>
      <c r="BI3291" s="256"/>
      <c r="BJ3291" s="256"/>
      <c r="BK3291" s="256"/>
      <c r="BL3291" s="262"/>
      <c r="BM3291" s="262"/>
      <c r="BN3291" s="262"/>
      <c r="BO3291" s="262"/>
      <c r="BP3291" s="262"/>
      <c r="BQ3291" s="262"/>
      <c r="BR3291" s="270"/>
      <c r="BS3291" s="270"/>
      <c r="BT3291" s="270"/>
      <c r="BU3291" s="270"/>
      <c r="BV3291" s="270"/>
      <c r="BW3291" s="270"/>
      <c r="BX3291" s="256"/>
      <c r="BY3291" s="256"/>
      <c r="BZ3291" s="256"/>
      <c r="CA3291" s="267"/>
      <c r="CB3291" s="267"/>
      <c r="CC3291" s="274"/>
      <c r="CD3291" s="267"/>
      <c r="CE3291" s="267"/>
      <c r="CF3291" s="267"/>
      <c r="CG3291" s="267"/>
      <c r="CH3291" s="267"/>
      <c r="CI3291" s="267"/>
      <c r="CJ3291" s="267"/>
      <c r="CK3291" s="267"/>
      <c r="CL3291" s="265"/>
      <c r="CM3291" s="272"/>
      <c r="CN3291" s="264"/>
      <c r="CO3291" s="177"/>
      <c r="CP3291" s="226"/>
      <c r="CQ3291" s="226"/>
      <c r="CR3291" s="226"/>
      <c r="CS3291" s="178"/>
      <c r="CT3291" s="178"/>
      <c r="CU3291" s="178"/>
      <c r="CV3291" s="178"/>
      <c r="CW3291" s="178"/>
      <c r="CX3291" s="178"/>
      <c r="CY3291" s="178"/>
      <c r="CZ3291" s="178"/>
      <c r="DA3291" s="178"/>
    </row>
    <row r="3292" spans="1:105" s="120" customFormat="1" ht="15" customHeight="1">
      <c r="A3292" s="228"/>
      <c r="B3292" s="346"/>
      <c r="C3292" s="349"/>
      <c r="D3292" s="237"/>
      <c r="E3292" s="237"/>
      <c r="F3292" s="243"/>
      <c r="G3292" s="122">
        <v>2.1</v>
      </c>
      <c r="H3292" s="84"/>
      <c r="I3292" s="84"/>
      <c r="J3292" s="84"/>
      <c r="K3292" s="84"/>
      <c r="L3292" s="84"/>
      <c r="M3292" s="84"/>
      <c r="N3292" s="84"/>
      <c r="O3292" s="84"/>
      <c r="P3292" s="84"/>
      <c r="Q3292" s="84"/>
      <c r="R3292" s="84"/>
      <c r="S3292" s="84"/>
      <c r="T3292" s="84"/>
      <c r="U3292" s="84"/>
      <c r="V3292" s="84"/>
      <c r="W3292" s="84"/>
      <c r="X3292" s="84"/>
      <c r="Y3292" s="84"/>
      <c r="Z3292" s="84"/>
      <c r="AA3292" s="84"/>
      <c r="AB3292" s="84"/>
      <c r="AC3292" s="80"/>
      <c r="AD3292" s="80"/>
      <c r="AE3292" s="80"/>
      <c r="AF3292" s="80"/>
      <c r="AG3292" s="80"/>
      <c r="AH3292" s="80"/>
      <c r="AI3292" s="80"/>
      <c r="AJ3292" s="80"/>
      <c r="AK3292" s="80"/>
      <c r="AL3292" s="80"/>
      <c r="AM3292" s="240"/>
      <c r="AN3292" s="240"/>
      <c r="AO3292" s="240"/>
      <c r="AP3292" s="240"/>
      <c r="AQ3292" s="240"/>
      <c r="AR3292" s="240"/>
      <c r="AS3292" s="240"/>
      <c r="AT3292" s="256"/>
      <c r="AU3292" s="256"/>
      <c r="AV3292" s="259"/>
      <c r="AW3292" s="259"/>
      <c r="AX3292" s="256"/>
      <c r="AY3292" s="256"/>
      <c r="AZ3292" s="256"/>
      <c r="BA3292" s="256"/>
      <c r="BB3292" s="256"/>
      <c r="BC3292" s="256"/>
      <c r="BD3292" s="256"/>
      <c r="BE3292" s="256"/>
      <c r="BF3292" s="256"/>
      <c r="BG3292" s="256"/>
      <c r="BH3292" s="256"/>
      <c r="BI3292" s="256"/>
      <c r="BJ3292" s="256"/>
      <c r="BK3292" s="256"/>
      <c r="BL3292" s="262"/>
      <c r="BM3292" s="262"/>
      <c r="BN3292" s="262"/>
      <c r="BO3292" s="262"/>
      <c r="BP3292" s="262"/>
      <c r="BQ3292" s="262"/>
      <c r="BR3292" s="270"/>
      <c r="BS3292" s="270"/>
      <c r="BT3292" s="270"/>
      <c r="BU3292" s="270"/>
      <c r="BV3292" s="270"/>
      <c r="BW3292" s="270"/>
      <c r="BX3292" s="256"/>
      <c r="BY3292" s="256"/>
      <c r="BZ3292" s="256"/>
      <c r="CA3292" s="267"/>
      <c r="CB3292" s="267"/>
      <c r="CC3292" s="274"/>
      <c r="CD3292" s="267"/>
      <c r="CE3292" s="267"/>
      <c r="CF3292" s="267"/>
      <c r="CG3292" s="267"/>
      <c r="CH3292" s="267"/>
      <c r="CI3292" s="267"/>
      <c r="CJ3292" s="267"/>
      <c r="CK3292" s="267"/>
      <c r="CL3292" s="265"/>
      <c r="CM3292" s="272"/>
      <c r="CN3292" s="264"/>
      <c r="CO3292" s="177"/>
      <c r="CP3292" s="226"/>
      <c r="CQ3292" s="226"/>
      <c r="CR3292" s="226"/>
      <c r="CS3292" s="178"/>
      <c r="CT3292" s="178"/>
      <c r="CU3292" s="178"/>
      <c r="CV3292" s="178"/>
      <c r="CW3292" s="178"/>
      <c r="CX3292" s="178"/>
      <c r="CY3292" s="178"/>
      <c r="CZ3292" s="178"/>
      <c r="DA3292" s="178"/>
    </row>
    <row r="3293" spans="1:105" s="120" customFormat="1" ht="15" customHeight="1">
      <c r="A3293" s="228"/>
      <c r="B3293" s="346"/>
      <c r="C3293" s="349"/>
      <c r="D3293" s="237"/>
      <c r="E3293" s="237"/>
      <c r="F3293" s="243"/>
      <c r="G3293" s="122">
        <v>2.7</v>
      </c>
      <c r="H3293" s="84"/>
      <c r="I3293" s="84"/>
      <c r="J3293" s="84"/>
      <c r="K3293" s="84"/>
      <c r="L3293" s="84"/>
      <c r="M3293" s="84"/>
      <c r="N3293" s="84"/>
      <c r="O3293" s="84"/>
      <c r="P3293" s="84"/>
      <c r="Q3293" s="84"/>
      <c r="R3293" s="84"/>
      <c r="S3293" s="84"/>
      <c r="T3293" s="84"/>
      <c r="U3293" s="84"/>
      <c r="V3293" s="84"/>
      <c r="W3293" s="84"/>
      <c r="X3293" s="84"/>
      <c r="Y3293" s="84"/>
      <c r="Z3293" s="84"/>
      <c r="AA3293" s="84"/>
      <c r="AB3293" s="84"/>
      <c r="AC3293" s="80"/>
      <c r="AD3293" s="80"/>
      <c r="AE3293" s="80"/>
      <c r="AF3293" s="80"/>
      <c r="AG3293" s="80"/>
      <c r="AH3293" s="80"/>
      <c r="AI3293" s="80"/>
      <c r="AJ3293" s="80"/>
      <c r="AK3293" s="80"/>
      <c r="AL3293" s="80"/>
      <c r="AM3293" s="240"/>
      <c r="AN3293" s="240"/>
      <c r="AO3293" s="240"/>
      <c r="AP3293" s="240"/>
      <c r="AQ3293" s="240"/>
      <c r="AR3293" s="240"/>
      <c r="AS3293" s="240"/>
      <c r="AT3293" s="256"/>
      <c r="AU3293" s="256"/>
      <c r="AV3293" s="259"/>
      <c r="AW3293" s="259"/>
      <c r="AX3293" s="256"/>
      <c r="AY3293" s="256"/>
      <c r="AZ3293" s="256"/>
      <c r="BA3293" s="256"/>
      <c r="BB3293" s="256"/>
      <c r="BC3293" s="256"/>
      <c r="BD3293" s="256"/>
      <c r="BE3293" s="256"/>
      <c r="BF3293" s="256"/>
      <c r="BG3293" s="256"/>
      <c r="BH3293" s="256"/>
      <c r="BI3293" s="256"/>
      <c r="BJ3293" s="256"/>
      <c r="BK3293" s="256"/>
      <c r="BL3293" s="262"/>
      <c r="BM3293" s="262"/>
      <c r="BN3293" s="262"/>
      <c r="BO3293" s="262"/>
      <c r="BP3293" s="262"/>
      <c r="BQ3293" s="262"/>
      <c r="BR3293" s="270"/>
      <c r="BS3293" s="270"/>
      <c r="BT3293" s="270"/>
      <c r="BU3293" s="270"/>
      <c r="BV3293" s="270"/>
      <c r="BW3293" s="270"/>
      <c r="BX3293" s="256"/>
      <c r="BY3293" s="256"/>
      <c r="BZ3293" s="256"/>
      <c r="CA3293" s="267"/>
      <c r="CB3293" s="267"/>
      <c r="CC3293" s="274"/>
      <c r="CD3293" s="267"/>
      <c r="CE3293" s="267"/>
      <c r="CF3293" s="267"/>
      <c r="CG3293" s="267"/>
      <c r="CH3293" s="267"/>
      <c r="CI3293" s="267"/>
      <c r="CJ3293" s="267"/>
      <c r="CK3293" s="267"/>
      <c r="CL3293" s="265"/>
      <c r="CM3293" s="272"/>
      <c r="CN3293" s="264"/>
      <c r="CO3293" s="177"/>
      <c r="CP3293" s="226"/>
      <c r="CQ3293" s="226"/>
      <c r="CR3293" s="226"/>
      <c r="CS3293" s="178"/>
      <c r="CT3293" s="178"/>
      <c r="CU3293" s="178"/>
      <c r="CV3293" s="178"/>
      <c r="CW3293" s="178"/>
      <c r="CX3293" s="178"/>
      <c r="CY3293" s="178"/>
      <c r="CZ3293" s="178"/>
      <c r="DA3293" s="178"/>
    </row>
    <row r="3294" spans="1:105" s="120" customFormat="1" ht="15" customHeight="1">
      <c r="A3294" s="228"/>
      <c r="B3294" s="346"/>
      <c r="C3294" s="349"/>
      <c r="D3294" s="237"/>
      <c r="E3294" s="237"/>
      <c r="F3294" s="243"/>
      <c r="G3294" s="122">
        <v>3</v>
      </c>
      <c r="H3294" s="84"/>
      <c r="I3294" s="84"/>
      <c r="J3294" s="84"/>
      <c r="K3294" s="84"/>
      <c r="L3294" s="84"/>
      <c r="M3294" s="84"/>
      <c r="N3294" s="84"/>
      <c r="O3294" s="84"/>
      <c r="P3294" s="84"/>
      <c r="Q3294" s="84"/>
      <c r="R3294" s="84"/>
      <c r="S3294" s="84"/>
      <c r="T3294" s="84"/>
      <c r="U3294" s="84"/>
      <c r="V3294" s="84"/>
      <c r="W3294" s="84"/>
      <c r="X3294" s="84"/>
      <c r="Y3294" s="84"/>
      <c r="Z3294" s="84"/>
      <c r="AA3294" s="84"/>
      <c r="AB3294" s="84"/>
      <c r="AC3294" s="80"/>
      <c r="AD3294" s="80"/>
      <c r="AE3294" s="80"/>
      <c r="AF3294" s="80"/>
      <c r="AG3294" s="80"/>
      <c r="AH3294" s="80"/>
      <c r="AI3294" s="80"/>
      <c r="AJ3294" s="80"/>
      <c r="AK3294" s="80"/>
      <c r="AL3294" s="80"/>
      <c r="AM3294" s="240"/>
      <c r="AN3294" s="240"/>
      <c r="AO3294" s="240"/>
      <c r="AP3294" s="240"/>
      <c r="AQ3294" s="240"/>
      <c r="AR3294" s="240"/>
      <c r="AS3294" s="240"/>
      <c r="AT3294" s="256"/>
      <c r="AU3294" s="256"/>
      <c r="AV3294" s="259"/>
      <c r="AW3294" s="259"/>
      <c r="AX3294" s="256"/>
      <c r="AY3294" s="256"/>
      <c r="AZ3294" s="256"/>
      <c r="BA3294" s="256"/>
      <c r="BB3294" s="256"/>
      <c r="BC3294" s="256"/>
      <c r="BD3294" s="256"/>
      <c r="BE3294" s="256"/>
      <c r="BF3294" s="256"/>
      <c r="BG3294" s="256"/>
      <c r="BH3294" s="256"/>
      <c r="BI3294" s="256"/>
      <c r="BJ3294" s="256"/>
      <c r="BK3294" s="256"/>
      <c r="BL3294" s="262"/>
      <c r="BM3294" s="262"/>
      <c r="BN3294" s="262"/>
      <c r="BO3294" s="262"/>
      <c r="BP3294" s="262"/>
      <c r="BQ3294" s="262"/>
      <c r="BR3294" s="270"/>
      <c r="BS3294" s="270"/>
      <c r="BT3294" s="270"/>
      <c r="BU3294" s="270"/>
      <c r="BV3294" s="270"/>
      <c r="BW3294" s="270"/>
      <c r="BX3294" s="256"/>
      <c r="BY3294" s="256"/>
      <c r="BZ3294" s="256"/>
      <c r="CA3294" s="267"/>
      <c r="CB3294" s="267"/>
      <c r="CC3294" s="274"/>
      <c r="CD3294" s="267"/>
      <c r="CE3294" s="267"/>
      <c r="CF3294" s="267"/>
      <c r="CG3294" s="267"/>
      <c r="CH3294" s="267"/>
      <c r="CI3294" s="267"/>
      <c r="CJ3294" s="267"/>
      <c r="CK3294" s="267"/>
      <c r="CL3294" s="265"/>
      <c r="CM3294" s="272"/>
      <c r="CN3294" s="264"/>
      <c r="CO3294" s="177"/>
      <c r="CP3294" s="226"/>
      <c r="CQ3294" s="226"/>
      <c r="CR3294" s="226"/>
      <c r="CS3294" s="178"/>
      <c r="CT3294" s="178"/>
      <c r="CU3294" s="178"/>
      <c r="CV3294" s="178"/>
      <c r="CW3294" s="178"/>
      <c r="CX3294" s="178"/>
      <c r="CY3294" s="178"/>
      <c r="CZ3294" s="178"/>
      <c r="DA3294" s="178"/>
    </row>
    <row r="3295" spans="1:105" s="120" customFormat="1" ht="15" customHeight="1">
      <c r="A3295" s="228"/>
      <c r="B3295" s="346"/>
      <c r="C3295" s="349"/>
      <c r="D3295" s="237"/>
      <c r="E3295" s="237"/>
      <c r="F3295" s="244"/>
      <c r="G3295" s="123">
        <v>3.9</v>
      </c>
      <c r="H3295" s="85"/>
      <c r="I3295" s="85"/>
      <c r="J3295" s="85"/>
      <c r="K3295" s="85"/>
      <c r="L3295" s="85"/>
      <c r="M3295" s="85"/>
      <c r="N3295" s="85"/>
      <c r="O3295" s="85"/>
      <c r="P3295" s="85"/>
      <c r="Q3295" s="85"/>
      <c r="R3295" s="85"/>
      <c r="S3295" s="85"/>
      <c r="T3295" s="85"/>
      <c r="U3295" s="85"/>
      <c r="V3295" s="85"/>
      <c r="W3295" s="85"/>
      <c r="X3295" s="85"/>
      <c r="Y3295" s="85"/>
      <c r="Z3295" s="85"/>
      <c r="AA3295" s="85"/>
      <c r="AB3295" s="85"/>
      <c r="AC3295" s="81"/>
      <c r="AD3295" s="81"/>
      <c r="AE3295" s="81"/>
      <c r="AF3295" s="81"/>
      <c r="AG3295" s="81"/>
      <c r="AH3295" s="81"/>
      <c r="AI3295" s="81"/>
      <c r="AJ3295" s="81"/>
      <c r="AK3295" s="81"/>
      <c r="AL3295" s="81"/>
      <c r="AM3295" s="240"/>
      <c r="AN3295" s="240"/>
      <c r="AO3295" s="240"/>
      <c r="AP3295" s="240"/>
      <c r="AQ3295" s="240"/>
      <c r="AR3295" s="240"/>
      <c r="AS3295" s="240"/>
      <c r="AT3295" s="256"/>
      <c r="AU3295" s="256"/>
      <c r="AV3295" s="259"/>
      <c r="AW3295" s="259"/>
      <c r="AX3295" s="256"/>
      <c r="AY3295" s="256"/>
      <c r="AZ3295" s="256"/>
      <c r="BA3295" s="256"/>
      <c r="BB3295" s="256"/>
      <c r="BC3295" s="256"/>
      <c r="BD3295" s="256"/>
      <c r="BE3295" s="256"/>
      <c r="BF3295" s="256"/>
      <c r="BG3295" s="256"/>
      <c r="BH3295" s="256"/>
      <c r="BI3295" s="256"/>
      <c r="BJ3295" s="256"/>
      <c r="BK3295" s="256"/>
      <c r="BL3295" s="262"/>
      <c r="BM3295" s="262"/>
      <c r="BN3295" s="262"/>
      <c r="BO3295" s="262"/>
      <c r="BP3295" s="262"/>
      <c r="BQ3295" s="262"/>
      <c r="BR3295" s="270"/>
      <c r="BS3295" s="270"/>
      <c r="BT3295" s="270"/>
      <c r="BU3295" s="270"/>
      <c r="BV3295" s="270"/>
      <c r="BW3295" s="270"/>
      <c r="BX3295" s="256"/>
      <c r="BY3295" s="256"/>
      <c r="BZ3295" s="256"/>
      <c r="CA3295" s="267"/>
      <c r="CB3295" s="267"/>
      <c r="CC3295" s="274"/>
      <c r="CD3295" s="267"/>
      <c r="CE3295" s="267"/>
      <c r="CF3295" s="267"/>
      <c r="CG3295" s="267"/>
      <c r="CH3295" s="267"/>
      <c r="CI3295" s="267"/>
      <c r="CJ3295" s="267"/>
      <c r="CK3295" s="267"/>
      <c r="CL3295" s="265"/>
      <c r="CM3295" s="272"/>
      <c r="CN3295" s="264"/>
      <c r="CO3295" s="177"/>
      <c r="CP3295" s="226"/>
      <c r="CQ3295" s="226"/>
      <c r="CR3295" s="226"/>
      <c r="CS3295" s="178"/>
      <c r="CT3295" s="178"/>
      <c r="CU3295" s="178"/>
      <c r="CV3295" s="178"/>
      <c r="CW3295" s="178"/>
      <c r="CX3295" s="178"/>
      <c r="CY3295" s="178"/>
      <c r="CZ3295" s="178"/>
      <c r="DA3295" s="178"/>
    </row>
    <row r="3296" spans="1:105" s="120" customFormat="1" ht="15" customHeight="1">
      <c r="A3296" s="229"/>
      <c r="B3296" s="347"/>
      <c r="C3296" s="350"/>
      <c r="D3296" s="238"/>
      <c r="E3296" s="238"/>
      <c r="F3296" s="245" t="s">
        <v>83</v>
      </c>
      <c r="G3296" s="246"/>
      <c r="H3296" s="82"/>
      <c r="I3296" s="82"/>
      <c r="J3296" s="82"/>
      <c r="K3296" s="82"/>
      <c r="L3296" s="82"/>
      <c r="M3296" s="82"/>
      <c r="N3296" s="82"/>
      <c r="O3296" s="82"/>
      <c r="P3296" s="82"/>
      <c r="Q3296" s="82"/>
      <c r="R3296" s="82"/>
      <c r="S3296" s="82"/>
      <c r="T3296" s="82"/>
      <c r="U3296" s="82"/>
      <c r="V3296" s="82"/>
      <c r="W3296" s="82"/>
      <c r="X3296" s="82"/>
      <c r="Y3296" s="82"/>
      <c r="Z3296" s="82"/>
      <c r="AA3296" s="82"/>
      <c r="AB3296" s="82"/>
      <c r="AC3296" s="35"/>
      <c r="AD3296" s="35"/>
      <c r="AE3296" s="35"/>
      <c r="AF3296" s="35"/>
      <c r="AG3296" s="35"/>
      <c r="AH3296" s="35"/>
      <c r="AI3296" s="35"/>
      <c r="AJ3296" s="35"/>
      <c r="AK3296" s="35"/>
      <c r="AL3296" s="35"/>
      <c r="AM3296" s="241"/>
      <c r="AN3296" s="241"/>
      <c r="AO3296" s="241"/>
      <c r="AP3296" s="241"/>
      <c r="AQ3296" s="241"/>
      <c r="AR3296" s="241"/>
      <c r="AS3296" s="241"/>
      <c r="AT3296" s="257"/>
      <c r="AU3296" s="257"/>
      <c r="AV3296" s="260"/>
      <c r="AW3296" s="260"/>
      <c r="AX3296" s="257"/>
      <c r="AY3296" s="257"/>
      <c r="AZ3296" s="257"/>
      <c r="BA3296" s="257"/>
      <c r="BB3296" s="257"/>
      <c r="BC3296" s="257"/>
      <c r="BD3296" s="257"/>
      <c r="BE3296" s="257"/>
      <c r="BF3296" s="257"/>
      <c r="BG3296" s="257"/>
      <c r="BH3296" s="257"/>
      <c r="BI3296" s="257"/>
      <c r="BJ3296" s="257"/>
      <c r="BK3296" s="257"/>
      <c r="BL3296" s="263"/>
      <c r="BM3296" s="263"/>
      <c r="BN3296" s="263"/>
      <c r="BO3296" s="263"/>
      <c r="BP3296" s="263"/>
      <c r="BQ3296" s="263"/>
      <c r="BR3296" s="271"/>
      <c r="BS3296" s="271"/>
      <c r="BT3296" s="271"/>
      <c r="BU3296" s="271"/>
      <c r="BV3296" s="271"/>
      <c r="BW3296" s="271"/>
      <c r="BX3296" s="257"/>
      <c r="BY3296" s="257"/>
      <c r="BZ3296" s="257"/>
      <c r="CA3296" s="268"/>
      <c r="CB3296" s="268"/>
      <c r="CC3296" s="275"/>
      <c r="CD3296" s="268"/>
      <c r="CE3296" s="268"/>
      <c r="CF3296" s="268"/>
      <c r="CG3296" s="268"/>
      <c r="CH3296" s="268"/>
      <c r="CI3296" s="268"/>
      <c r="CJ3296" s="268"/>
      <c r="CK3296" s="268"/>
      <c r="CL3296" s="265"/>
      <c r="CM3296" s="272"/>
      <c r="CN3296" s="264"/>
      <c r="CO3296" s="177"/>
      <c r="CP3296" s="226"/>
      <c r="CQ3296" s="226"/>
      <c r="CR3296" s="226"/>
      <c r="CS3296" s="178"/>
      <c r="CT3296" s="178"/>
      <c r="CU3296" s="178"/>
      <c r="CV3296" s="178"/>
      <c r="CW3296" s="178"/>
      <c r="CX3296" s="178"/>
      <c r="CY3296" s="178"/>
      <c r="CZ3296" s="178"/>
      <c r="DA3296" s="178"/>
    </row>
    <row r="3297" spans="1:105" s="120" customFormat="1" ht="15" customHeight="1">
      <c r="A3297" s="227">
        <f t="shared" si="1038"/>
        <v>408</v>
      </c>
      <c r="B3297" s="345" t="s">
        <v>852</v>
      </c>
      <c r="C3297" s="348" t="s">
        <v>857</v>
      </c>
      <c r="D3297" s="236" t="s">
        <v>844</v>
      </c>
      <c r="E3297" s="236" t="s">
        <v>353</v>
      </c>
      <c r="F3297" s="253" t="s">
        <v>80</v>
      </c>
      <c r="G3297" s="254"/>
      <c r="H3297" s="82" t="s">
        <v>69</v>
      </c>
      <c r="I3297" s="82"/>
      <c r="J3297" s="82" t="s">
        <v>60</v>
      </c>
      <c r="K3297" s="82" t="s">
        <v>60</v>
      </c>
      <c r="L3297" s="82" t="s">
        <v>60</v>
      </c>
      <c r="M3297" s="82" t="s">
        <v>60</v>
      </c>
      <c r="N3297" s="82" t="s">
        <v>60</v>
      </c>
      <c r="O3297" s="82"/>
      <c r="P3297" s="82" t="s">
        <v>60</v>
      </c>
      <c r="Q3297" s="82" t="s">
        <v>60</v>
      </c>
      <c r="R3297" s="82" t="s">
        <v>60</v>
      </c>
      <c r="S3297" s="82" t="s">
        <v>60</v>
      </c>
      <c r="T3297" s="82" t="s">
        <v>60</v>
      </c>
      <c r="U3297" s="82" t="s">
        <v>60</v>
      </c>
      <c r="V3297" s="82"/>
      <c r="W3297" s="82" t="s">
        <v>61</v>
      </c>
      <c r="X3297" s="82" t="s">
        <v>61</v>
      </c>
      <c r="Y3297" s="82" t="s">
        <v>61</v>
      </c>
      <c r="Z3297" s="82" t="s">
        <v>61</v>
      </c>
      <c r="AA3297" s="82" t="s">
        <v>61</v>
      </c>
      <c r="AB3297" s="82" t="s">
        <v>61</v>
      </c>
      <c r="AC3297" s="82"/>
      <c r="AD3297" s="82" t="s">
        <v>61</v>
      </c>
      <c r="AE3297" s="82" t="s">
        <v>61</v>
      </c>
      <c r="AF3297" s="82" t="s">
        <v>61</v>
      </c>
      <c r="AG3297" s="82" t="s">
        <v>61</v>
      </c>
      <c r="AH3297" s="82" t="s">
        <v>61</v>
      </c>
      <c r="AI3297" s="82" t="s">
        <v>1471</v>
      </c>
      <c r="AJ3297" s="82"/>
      <c r="AK3297" s="82" t="s">
        <v>60</v>
      </c>
      <c r="AL3297" s="82" t="s">
        <v>60</v>
      </c>
      <c r="AM3297" s="239">
        <f>COUNTIF(H3297:AL3297,"PH")+COUNTIF(H3297:AL3297,"PH/L")+COUNTIF(H3297:AL3297,"PM")</f>
        <v>0</v>
      </c>
      <c r="AN3297" s="239">
        <f>COUNTIF(H3297:AL3297,"PD")+COUNTIF(H3297:AL3297,"PDD")+COUNTIF(H3297:AL3297,"P/DS")/2+COUNTIF(H3297:AL3297,"PMD")</f>
        <v>0</v>
      </c>
      <c r="AO3297" s="239">
        <f>COUNTIF(H3297:AL3297,"PN")+COUNTIF(H3297:AL3297,"P/NS")/2+COUNTIF(H3297:AL3297,"PH")+COUNTIF(H3297:AL3297,"PH/F")/2+COUNTIF(H3297:AL3297,"PH/L")/2+COUNTIF(H3297:AL3297,"PM")</f>
        <v>0</v>
      </c>
      <c r="AP3297" s="239">
        <f>COUNTIF(H3297:AL3297,"BH")+COUNTIF(H3297:AL3297,"AL/BL")+COUNTIF(H3297:AL3297,"UL/BL")+COUNTIF(H3297:AL3297,"BM")</f>
        <v>0</v>
      </c>
      <c r="AQ3297" s="239">
        <f>COUNTIF(H3297:AL3297,"DS")+COUNTIF(H3297:AL3297,"AL/DS")/2+COUNTIF(H3297:AL3297,"UL/DS")/2+COUNTIF(H3297:AL3297,"CT")+COUNTIF(H3297:AL3297,"MD")</f>
        <v>13.5</v>
      </c>
      <c r="AR3297" s="239">
        <f>COUNTIF(H3297:AL3297,"NS")+COUNTIF(H3297:AL3297,"AL/NS")/2+COUNTIF(H3297:AL3297,"UL/NS")/2+COUNTIF(H3297:AL3297,"BH")+COUNTIF(H3297:AL3297,"AL/BF")/2+COUNTIF(H3297:AL3297,"AL/BL")/2+COUNTIF(H3297:AL3297,"UL/BL")/2+COUNTIF(H3297:AL3297,"UL/BF")/2+COUNTIF(H3297:AL3297,"BM")</f>
        <v>11</v>
      </c>
      <c r="AS3297" s="239">
        <f>COUNTIF(H3297:AL3297,"AL")+COUNTIF(H3297:AL3297,"AL/DS")/2+COUNTIF(H3297:AL3297,"AL/NS")/2+COUNTIF(H3297:AL3297,"NH")+COUNTIF(H3297:AL3297,"SL")+COUNTIF(H3297:AL3297,"NHD")+COUNTIF(H3297:AL3297,"B")+COUNTIF(H3297:AL3297,"HL")+COUNTIF(H3297:AL3297,"AL/BF")/2+COUNTIF(H3297:AL3297,"AL/BL")/2</f>
        <v>1</v>
      </c>
      <c r="AT3297" s="255">
        <f>COUNTIF(H3297:AL3297,"PD")+COUNTIF(H3297:AL3297,"PN")+COUNTIF(H3297:AL3297,"P/DS")/2+COUNTIF(H3297:AL3297,"P/NS")/2+COUNTIF(H3297:AL3297,"DS")+COUNTIF(H3297:AL3297,"NS")+COUNTIF(H3297:AL3297,"AL")+COUNTIF(H3297:AL3297,"AL/DS")+COUNTIF(H3297:AL3297,"AL/NS")+COUNTIF(H3297:AL3297,"NH")+COUNTIF(H3297:AL3297,"SL")+COUNTIF(H3297:AL3297,"UL/DS")/2+COUNTIF(H3297:AL3297,"UL/NS")/2+COUNTIF(H3297:AL3297,"CT")+COUNTIF(H3297:AL3297,"NHD")+COUNTIF(H3297:AL3297,"PDD")+COUNTIF(H3297:AL3297,"B")+COUNTIF(H3297:AL3297,"HL")+COUNTIF(H3297:AL3297,"PH")+COUNTIF(H3297:AL3297,"BH")+COUNTIF(H3297:AL3297,"AL/BF")+COUNTIF(H3297:AL3297,"AL/BL")+COUNTIF(H3297:AL3297,"UL/BF")/2+COUNTIF(H3297:AL3297,"UL/BL")/2+COUNTIF(H3297:AL3297,"PH/F")/2+COUNTIF(H3297:AL3297,"PH/L")/2+COUNTIF(H3297:AL3297,"MD")+COUNTIF(H3297:AL3297,"PMD")+COUNTIF(H3297:AL3297,"PM")+COUNTIF(H3297:AL3297,"BM")</f>
        <v>25.5</v>
      </c>
      <c r="AU3297" s="255">
        <f>COUNTIF(H3297:AL3297,"P/DS")/2+COUNTIF(H3297:AL3297,"P/NS")/2+COUNTIF(H3297:AL3297,"IL")+COUNTIF(H3297:AL3297,"NL")+COUNTIF(H3297:AL3297,"UL")+COUNTIF(H3297:AL3297,"UL/DS")/2+COUNTIF(H3297:AL3297,"UL/NS")/2+COUNTIF(H3297:AL3297,"KT")+COUNTIF(H3297:AL3297,"UL/BF")/2+COUNTIF(H3297:AL3297,"UL/BL")/2+COUNTIF(H3297:AL3297,"PH/F")/2+COUNTIF(H3297:AL3297,"PH/L")/2+COUNTIF(H3297:AL3297,"NB")</f>
        <v>0.5</v>
      </c>
      <c r="AV3297" s="258">
        <f>COUNTIF(H3297:AL3297,"PN")+COUNTIF(H3297:AL3297,"TVD")+COUNTIF(H3297:AL3297,"PH")+COUNTIF(H3297:AL3297,"PM")+COUNTIF(H3297:AL3297,"PDD")-COUNTIFS(H3297:AL3297,"PN",H3304:AL3304,"&gt;=3")-COUNTIFS(H3297:AL3297,"PM",H3304:AL3304,"&gt;=3")</f>
        <v>0</v>
      </c>
      <c r="AW3297" s="258">
        <f>COUNTIF(H3297:AL3297,"NS")+COUNTIF(H3297:AL3297,"D")+COUNTIF(H3297:AL3297,"BH")+COUNTIF(H3297:AL3297,"NHD")+COUNTIF(H3297:AL3297,"BM")-COUNTIFS(H3297:AL3297,"NS",H3304:AL3304,"&gt;=3")-COUNTIFS(H3297:AL3297,"BH",H3304:AL3304,"&gt;=3")-COUNTIFS(H3297:AL3297,"BM",H3304:AL3304,"&gt;=3")</f>
        <v>11</v>
      </c>
      <c r="AX3297" s="255">
        <f>COUNTIF(H3297:AL3297,"AL")+COUNTIF(H3297:AL3297,"AL/DS")/2+COUNTIF(H3297:AL3297,"AL/NS")/2+COUNTIF(H3297:AL3297,"AL/BF")+COUNTIF(H3297:AL3297,"AL/BL")/2</f>
        <v>0</v>
      </c>
      <c r="AY3297" s="255">
        <f>COUNTIF(H3297:AL3297,"SL")</f>
        <v>0</v>
      </c>
      <c r="AZ3297" s="255">
        <f>COUNTIF(H3297:AL3297,"NH")</f>
        <v>1</v>
      </c>
      <c r="BA3297" s="255">
        <f>COUNTIF(H3297:AL3297,"HL")</f>
        <v>0</v>
      </c>
      <c r="BB3297" s="255">
        <f>COUNTIF(G3297:AL3297,"P/DS")/2+COUNTIF(G3297:AL3297,"P/NS")/2+COUNTIF(G3297:AL3297,"UL")+COUNTIF(G3297:AL3297,"UL/DS")/2+COUNTIF(G3297:AL3297,"UL/NS")/2+COUNTIF(G3297:AL3297,"UL/BL")/2+COUNTIF(G3297:AL3297,"UL/BF")/2+COUNTIF(G3297:AL3297,"PH/F")/2+COUNTIF(G3297:AL3297,"PH/L")/2</f>
        <v>0.5</v>
      </c>
      <c r="BC3297" s="255">
        <f>COUNTIF(H3297:AL3297,"NB")</f>
        <v>0</v>
      </c>
      <c r="BD3297" s="255">
        <f>COUNTIF(H3297:AL3297,"NL")</f>
        <v>0</v>
      </c>
      <c r="BE3297" s="255">
        <f>COUNTIF(H3297:AL3297,"IL")</f>
        <v>0</v>
      </c>
      <c r="BF3297" s="255">
        <f>COUNTIF(H3297:AL3297,"KT")</f>
        <v>0</v>
      </c>
      <c r="BG3297" s="255">
        <f>COUNTIF(H3297:AL3297,"L70")</f>
        <v>0</v>
      </c>
      <c r="BH3297" s="255">
        <f>COUNTIF(H3297:AL3297,"MD")</f>
        <v>0</v>
      </c>
      <c r="BI3297" s="255">
        <f>COUNTIF(H3297:AL3297,"PMD")</f>
        <v>0</v>
      </c>
      <c r="BJ3297" s="255">
        <f>COUNTIF(H3297:AL3297,"PM")</f>
        <v>0</v>
      </c>
      <c r="BK3297" s="255">
        <f>COUNTIF(H3297:AL3297,"BM")</f>
        <v>0</v>
      </c>
      <c r="BL3297" s="261">
        <f>SUMIF(H3297:AL3297,"PD",H3298:AL3298)+SUMIF(H3297:AL3297,"PN",H3298:AL3298)+SUMIF(H3297:AL3297,"P/DS",H3298:AL3298)+SUMIF(H3297:AL3297,"PN/F",H3298:AL3298)+SUMIF(H3297:AL3297,"PN/L",H3298:AL3298)+SUMIF(H3297:AL3297,"TV",H3298:AL3298)+SUMIF(H3297:AL3297,"TVD",H3298:AL3298)+SUMIF(H3297:AL3297,"PDD",H3298:AL3298)</f>
        <v>0</v>
      </c>
      <c r="BM3297" s="261">
        <f>SUMIF(H3297:AL3297,"PD",H3299:AL3299)+SUMIF(H3297:AL3297,"PN",H3299:AL3299)+SUMIF(H3297:AL3297,"P/DS",H3299:AL3299)+SUMIF(H3297:AL3297,"PN/F",H3299:AL3299)+SUMIF(H3297:AL3297,"PN/L",H3299:AL3299)+SUMIF(H3297:AL3297,"TV",H3299:AL3299)+SUMIF(H3297:AL3297,"TVD",H3299:AL3299)+SUMIF(H3297:AL3297,"PDD",H3299:AL3299)+SUMIF(H3297:AL3297,"PMD",H3299:AL3299)</f>
        <v>0</v>
      </c>
      <c r="BN3297" s="261">
        <f>SUMIF(H3297:AL3297,"PD",H3300:AL3300)+SUMIF(H3297:AL3297,"PN",H3300:AL3300)+SUMIF(H3297:AL3297,"P/DS",H3300:AL3300)+SUMIF(H3297:AL3297,"PN/F",H3300:AL3300)+SUMIF(H3297:AL3297,"PN/L",H3300:AL3300)+SUMIF(H3297:AL3297,"TV",H3300:AL3300)+SUMIF(H3297:AL3297,"TVD",H3300:AL3300)</f>
        <v>0</v>
      </c>
      <c r="BO3297" s="261">
        <f>SUMIF(H3297:AL3297,"PD",H3301:AL3301)+SUMIF(H3297:AL3297,"PN",H3301:AL3301)+SUMIF(H3297:AL3297,"P/DS",H3301:AL3301)+SUMIF(H3297:AL3297,"PN/F",H3301:AL3301)+SUMIF(H3297:AL3297,"PN/L",H3301:AL3301)+SUMIF(H3297:AL3297,"TV",H3301:AL3301)+SUMIF(H3297:AL3297,"TVD",H3301:AL3301)</f>
        <v>0</v>
      </c>
      <c r="BP3297" s="261">
        <f>SUMIF(H3297:AL3297,"PD",H3302:AL3302)+SUMIF(H3297:AL3297,"PN",H3302:AL3302)+SUMIF(H3297:AL3297,"P/DS",H3302:AL3302)+SUMIF(H3297:AL3297,"PN/F",H3302:AL3302)+SUMIF(H3297:AL3297,"PN/L",H3302:AL3302)+SUMIF(H3297:AL3297,"TV",H3302:AL3302)+SUMIF(H3297:AL3297,"TVD",H3302:AL3302)+SUMIF(H3297:AL3297,"PDD",H3302:AL3302)+SUMIF(H3297:AL3297,"PH",H3302:AL3302)+SUMIF(H3297:AL3297,"PM",H3302:AL3302)</f>
        <v>0</v>
      </c>
      <c r="BQ3297" s="261">
        <f>SUMIF(H3297:AL3297,"PD",H3303:AL3303)+SUMIF(H3297:AL3297,"PN",H3303:AL3303)+SUMIF(H3297:AL3297,"P/DS",H3303:AL3303)+SUMIF(H3297:AL3297,"PN/F",H3303:AL3303)+SUMIF(H3297:AL3297,"PN/L",H3303:AL3303)+SUMIF(H3297:AL3297,"TV",H3303:AL3303)+SUMIF(H3297:AL3297,"TVD",H3303:AL3303)+SUMIF(H3297:AL3297,"PDD",H3303:AL3303)+SUMIF(H3297:AL3297,"PH",H3303:AL3303)+SUMIF(H3297:AL3297,"PM",H3303:AL3303)</f>
        <v>0</v>
      </c>
      <c r="BR3297" s="269">
        <f>SUM(H3298:AL3298)-BL3297</f>
        <v>36</v>
      </c>
      <c r="BS3297" s="269">
        <f>SUM(H3299:AL3299)-BM3297</f>
        <v>24</v>
      </c>
      <c r="BT3297" s="269">
        <f>SUM(H3300:AL3300)-BN3297</f>
        <v>0</v>
      </c>
      <c r="BU3297" s="269">
        <f>SUM(H3301:AL3301)-BO3297</f>
        <v>0</v>
      </c>
      <c r="BV3297" s="269">
        <f>SUM(H3302:AL3302)-BP3297</f>
        <v>0</v>
      </c>
      <c r="BW3297" s="269">
        <f>SUM(H3303:AL3303)-BQ3297</f>
        <v>0</v>
      </c>
      <c r="BX3297" s="255">
        <f>SUMIF(H3297:AL3297,"PD",H3304:AL3304)+SUMIF(H3297:AL3297,"PN",H3304:AL3304)+SUMIF(H3297:AL3297,"P/DS",H3304:AL3304)+SUMIF(H3297:AL3297,"PN/F",H3304:AL3304)+SUMIF(H3297:AL3297,"PN/L",H3304:AL3304)</f>
        <v>0</v>
      </c>
      <c r="BY3297" s="255">
        <f>SUM(H3304:AL3304)-BX3297</f>
        <v>0</v>
      </c>
      <c r="BZ3297" s="255">
        <f t="shared" ref="BZ3297" si="1051">+SUM(BL3297:BW3304)</f>
        <v>60</v>
      </c>
      <c r="CA3297" s="266">
        <f>(COUNTIFS(H3297:AL3297,"PD",H3298:AL3298,"&gt;=2"))*0.5-IF(CN3297="VP",COUNTIFS($H$16:$AL$16,"SAT",H3297:AL3297,"PD",H3298:AL3298,"&gt;=2"))*0.5</f>
        <v>0</v>
      </c>
      <c r="CB3297" s="266">
        <f>(COUNTIFS(H3297:AL3297,"PN",H3299:AL3299,"&gt;=0.5",H3298:AL3298,"&gt;=1.5"))*0.5+COUNTIFS(H3297:AL3297,"PDD",H3299:AL3299,"&gt;=0.5",H3298:AL3298,"&gt;=1.5")*0.5</f>
        <v>0</v>
      </c>
      <c r="CC3297" s="273">
        <f>(COUNTIFS(H3297:AL3297,"TV",H3299:AL3299,"&gt;=10"))*0.5+(COUNTIFS(H3297:AL3297,"PMD",H3299:AL3299,"&gt;=2"))*0.5</f>
        <v>0</v>
      </c>
      <c r="CD3297" s="266">
        <f>(COUNTIFS(H3297:AL3297,"TVD",H3301:AL3301,"&gt;=6.5",H3299:AL3299,"&gt;=3.5"))*0.5</f>
        <v>0</v>
      </c>
      <c r="CE3297" s="266">
        <f>(COUNTIFS(H3297:AL3297,"PD",H3302:AL3302,"&gt;=10"))*0.5</f>
        <v>0</v>
      </c>
      <c r="CF3297" s="266">
        <f>(COUNTIFS(H3297:AL3297,"PDD",H3302:AL3302,"&gt;=3.5",H3303:AL3303,"&gt;=6.5")+COUNTIFS(H3297:AL3297,"PH",H3303:AL3303,"&gt;=0.5",H3302:AL3302,"&gt;=1.5")+COUNTIFS(H3297:AL3297,"PM",H3303:AL3303,"&gt;=0.5",H3302:AL3302,"&gt;=1.5"))*0.5</f>
        <v>0</v>
      </c>
      <c r="CG3297" s="266">
        <f>(COUNTIFS(H3297:AL3297,"DS",H3298:AL3298,"&gt;=2")+COUNTIFS(H3297:AL3297,"AL/DS",H3298:AL3298,"&gt;=2"))*0.5-IF(CN3297="VP",COUNTIFS($H$16:$AL$16,"SAT",H3297:AL3297,"DS",H3298:AL3298,"&gt;=2"))*0.5</f>
        <v>5</v>
      </c>
      <c r="CH3297" s="266">
        <f>(COUNTIFS(H3297:AL3297,"NS",H3299:AL3299,"&gt;=0.5",H3298:AL3298,"&gt;=1.5")+COUNTIFS(H3297:AL3297,"AL/NS",H3299:AL3299,"&gt;=0.5",H3298:AL3298,"&gt;=1.5")+COUNTIFS(H3297:AL3297,"NHD",H3299:AL3299,"&gt;=4.5",H3302:AL3302,"&gt;=2",H3298:AL3298,"&gt;=1.5"))*0.5</f>
        <v>3</v>
      </c>
      <c r="CI3297" s="266">
        <f>(COUNTIF(H3299:AL3299,"&gt;=10")+COUNTIFS(H3297:AL3297,"MD",H3299:AL3299,"&gt;=2")-COUNTIFS(H3297:AL3297,"TV",H3299:AL3299,"&gt;=10"))*0.5</f>
        <v>1</v>
      </c>
      <c r="CJ3297" s="266">
        <f>(COUNTIFS(H3297:AL3297,"D",H3301:AL3301,"&gt;=6.5",H3299:AL3299,"&gt;=3.5"))*0.5</f>
        <v>0</v>
      </c>
      <c r="CK3297" s="266">
        <f>(COUNTIF(H3302:AL3302,"&gt;=10")-COUNTIFS(H3297:AL3297,"PD",H3302:AL3302,"&gt;=10"))*0.5</f>
        <v>0</v>
      </c>
      <c r="CL3297" s="265">
        <f>(COUNTIFS(H3297:AL3297,"NHD",H3302:AL3302,"&gt;=3.5",H3303:AL3303,"&gt;=6.5")+COUNTIFS(H3297:AL3297,"BH",H3302:AL3302,"&gt;=1.5",H3303:AL3303,"&gt;=0.5")+COUNTIFS(H3297:AL3297,"BM",H3302:AL3302,"&gt;=1.5",H3303:AL3303,"&gt;=0.5")+COUNTIFS(H3297:AL3297,"D",H3302:AL3302,"&gt;=1.5",H3303:AL3303,"&gt;=0.5"))*0.5</f>
        <v>0</v>
      </c>
      <c r="CM3297" s="272"/>
      <c r="CN3297" s="264" t="s">
        <v>723</v>
      </c>
      <c r="CO3297" s="177">
        <f t="shared" ref="CO3297" si="1052">+AM3297+AN3297+AO3297+AP3297+AQ3297+AR3297+AS3297+AU3297+BG3297</f>
        <v>26</v>
      </c>
      <c r="CP3297" s="225">
        <f>+SUM(I3298:I3303)-I3304</f>
        <v>10.5</v>
      </c>
      <c r="CQ3297" s="225">
        <f>+SUM(J3298:J3303)-J3304</f>
        <v>2.5</v>
      </c>
      <c r="CR3297" s="225">
        <f>+SUM(K3298:K3303)-K3304</f>
        <v>2.5</v>
      </c>
      <c r="CS3297" s="178"/>
      <c r="CT3297" s="178"/>
      <c r="CU3297" s="178"/>
      <c r="CV3297" s="178"/>
      <c r="CW3297" s="178"/>
      <c r="CX3297" s="178"/>
      <c r="CY3297" s="178"/>
      <c r="CZ3297" s="178"/>
      <c r="DA3297" s="178"/>
    </row>
    <row r="3298" spans="1:105" s="120" customFormat="1" ht="15" customHeight="1">
      <c r="A3298" s="228"/>
      <c r="B3298" s="346"/>
      <c r="C3298" s="349"/>
      <c r="D3298" s="237"/>
      <c r="E3298" s="237"/>
      <c r="F3298" s="242" t="s">
        <v>82</v>
      </c>
      <c r="G3298" s="121">
        <v>1.5</v>
      </c>
      <c r="H3298" s="83"/>
      <c r="I3298" s="83"/>
      <c r="J3298" s="83">
        <v>2.5</v>
      </c>
      <c r="K3298" s="83">
        <v>2.5</v>
      </c>
      <c r="L3298" s="83">
        <v>2.5</v>
      </c>
      <c r="M3298" s="83">
        <v>0</v>
      </c>
      <c r="N3298" s="83">
        <v>2.5</v>
      </c>
      <c r="O3298" s="83"/>
      <c r="P3298" s="83">
        <v>2.5</v>
      </c>
      <c r="Q3298" s="83">
        <v>2.5</v>
      </c>
      <c r="R3298" s="83">
        <v>2.5</v>
      </c>
      <c r="S3298" s="83">
        <v>2.5</v>
      </c>
      <c r="T3298" s="83">
        <v>2.5</v>
      </c>
      <c r="U3298" s="83"/>
      <c r="V3298" s="83"/>
      <c r="W3298" s="83">
        <v>2</v>
      </c>
      <c r="X3298" s="83">
        <v>2</v>
      </c>
      <c r="Y3298" s="83"/>
      <c r="Z3298" s="83">
        <v>2</v>
      </c>
      <c r="AA3298" s="83"/>
      <c r="AB3298" s="83"/>
      <c r="AC3298" s="79"/>
      <c r="AD3298" s="79">
        <v>2</v>
      </c>
      <c r="AE3298" s="79"/>
      <c r="AF3298" s="79">
        <v>2</v>
      </c>
      <c r="AG3298" s="79">
        <v>1.5</v>
      </c>
      <c r="AH3298" s="79"/>
      <c r="AI3298" s="79"/>
      <c r="AJ3298" s="79"/>
      <c r="AK3298" s="79"/>
      <c r="AL3298" s="79">
        <v>2</v>
      </c>
      <c r="AM3298" s="240"/>
      <c r="AN3298" s="240"/>
      <c r="AO3298" s="240"/>
      <c r="AP3298" s="240"/>
      <c r="AQ3298" s="240"/>
      <c r="AR3298" s="240"/>
      <c r="AS3298" s="240"/>
      <c r="AT3298" s="256"/>
      <c r="AU3298" s="256"/>
      <c r="AV3298" s="259"/>
      <c r="AW3298" s="259"/>
      <c r="AX3298" s="256"/>
      <c r="AY3298" s="256"/>
      <c r="AZ3298" s="256"/>
      <c r="BA3298" s="256"/>
      <c r="BB3298" s="256"/>
      <c r="BC3298" s="256"/>
      <c r="BD3298" s="256"/>
      <c r="BE3298" s="256"/>
      <c r="BF3298" s="256"/>
      <c r="BG3298" s="256"/>
      <c r="BH3298" s="256"/>
      <c r="BI3298" s="256"/>
      <c r="BJ3298" s="256"/>
      <c r="BK3298" s="256"/>
      <c r="BL3298" s="262"/>
      <c r="BM3298" s="262"/>
      <c r="BN3298" s="262"/>
      <c r="BO3298" s="262"/>
      <c r="BP3298" s="262"/>
      <c r="BQ3298" s="262"/>
      <c r="BR3298" s="270"/>
      <c r="BS3298" s="270"/>
      <c r="BT3298" s="270"/>
      <c r="BU3298" s="270"/>
      <c r="BV3298" s="270"/>
      <c r="BW3298" s="270"/>
      <c r="BX3298" s="256"/>
      <c r="BY3298" s="256"/>
      <c r="BZ3298" s="256"/>
      <c r="CA3298" s="267"/>
      <c r="CB3298" s="267"/>
      <c r="CC3298" s="274"/>
      <c r="CD3298" s="267"/>
      <c r="CE3298" s="267"/>
      <c r="CF3298" s="267"/>
      <c r="CG3298" s="267"/>
      <c r="CH3298" s="267"/>
      <c r="CI3298" s="267"/>
      <c r="CJ3298" s="267"/>
      <c r="CK3298" s="267"/>
      <c r="CL3298" s="265"/>
      <c r="CM3298" s="272"/>
      <c r="CN3298" s="264"/>
      <c r="CO3298" s="177"/>
      <c r="CP3298" s="226"/>
      <c r="CQ3298" s="226"/>
      <c r="CR3298" s="226"/>
      <c r="CS3298" s="178"/>
      <c r="CT3298" s="178"/>
      <c r="CU3298" s="178"/>
      <c r="CV3298" s="178"/>
      <c r="CW3298" s="178"/>
      <c r="CX3298" s="178"/>
      <c r="CY3298" s="178"/>
      <c r="CZ3298" s="178"/>
      <c r="DA3298" s="178"/>
    </row>
    <row r="3299" spans="1:105" s="120" customFormat="1" ht="15" customHeight="1">
      <c r="A3299" s="228"/>
      <c r="B3299" s="346"/>
      <c r="C3299" s="349"/>
      <c r="D3299" s="237"/>
      <c r="E3299" s="237"/>
      <c r="F3299" s="243"/>
      <c r="G3299" s="122">
        <v>2</v>
      </c>
      <c r="H3299" s="84"/>
      <c r="I3299" s="84">
        <v>10.5</v>
      </c>
      <c r="J3299" s="84"/>
      <c r="K3299" s="84"/>
      <c r="L3299" s="84"/>
      <c r="M3299" s="84"/>
      <c r="N3299" s="84"/>
      <c r="O3299" s="84">
        <v>10.5</v>
      </c>
      <c r="P3299" s="84"/>
      <c r="Q3299" s="84"/>
      <c r="R3299" s="84"/>
      <c r="S3299" s="84"/>
      <c r="T3299" s="84"/>
      <c r="U3299" s="84"/>
      <c r="V3299" s="84"/>
      <c r="W3299" s="84">
        <v>0.5</v>
      </c>
      <c r="X3299" s="84">
        <v>0.5</v>
      </c>
      <c r="Y3299" s="84"/>
      <c r="Z3299" s="84">
        <v>0.5</v>
      </c>
      <c r="AA3299" s="84"/>
      <c r="AB3299" s="84"/>
      <c r="AC3299" s="80"/>
      <c r="AD3299" s="80">
        <v>0.5</v>
      </c>
      <c r="AE3299" s="80"/>
      <c r="AF3299" s="80">
        <v>0.5</v>
      </c>
      <c r="AG3299" s="80">
        <v>0.5</v>
      </c>
      <c r="AH3299" s="80"/>
      <c r="AI3299" s="80"/>
      <c r="AJ3299" s="80"/>
      <c r="AK3299" s="80"/>
      <c r="AL3299" s="80"/>
      <c r="AM3299" s="240"/>
      <c r="AN3299" s="240"/>
      <c r="AO3299" s="240"/>
      <c r="AP3299" s="240"/>
      <c r="AQ3299" s="240"/>
      <c r="AR3299" s="240"/>
      <c r="AS3299" s="240"/>
      <c r="AT3299" s="256"/>
      <c r="AU3299" s="256"/>
      <c r="AV3299" s="259"/>
      <c r="AW3299" s="259"/>
      <c r="AX3299" s="256"/>
      <c r="AY3299" s="256"/>
      <c r="AZ3299" s="256"/>
      <c r="BA3299" s="256"/>
      <c r="BB3299" s="256"/>
      <c r="BC3299" s="256"/>
      <c r="BD3299" s="256"/>
      <c r="BE3299" s="256"/>
      <c r="BF3299" s="256"/>
      <c r="BG3299" s="256"/>
      <c r="BH3299" s="256"/>
      <c r="BI3299" s="256"/>
      <c r="BJ3299" s="256"/>
      <c r="BK3299" s="256"/>
      <c r="BL3299" s="262"/>
      <c r="BM3299" s="262"/>
      <c r="BN3299" s="262"/>
      <c r="BO3299" s="262"/>
      <c r="BP3299" s="262"/>
      <c r="BQ3299" s="262"/>
      <c r="BR3299" s="270"/>
      <c r="BS3299" s="270"/>
      <c r="BT3299" s="270"/>
      <c r="BU3299" s="270"/>
      <c r="BV3299" s="270"/>
      <c r="BW3299" s="270"/>
      <c r="BX3299" s="256"/>
      <c r="BY3299" s="256"/>
      <c r="BZ3299" s="256"/>
      <c r="CA3299" s="267"/>
      <c r="CB3299" s="267"/>
      <c r="CC3299" s="274"/>
      <c r="CD3299" s="267"/>
      <c r="CE3299" s="267"/>
      <c r="CF3299" s="267"/>
      <c r="CG3299" s="267"/>
      <c r="CH3299" s="267"/>
      <c r="CI3299" s="267"/>
      <c r="CJ3299" s="267"/>
      <c r="CK3299" s="267"/>
      <c r="CL3299" s="265"/>
      <c r="CM3299" s="272"/>
      <c r="CN3299" s="264"/>
      <c r="CO3299" s="177"/>
      <c r="CP3299" s="226"/>
      <c r="CQ3299" s="226"/>
      <c r="CR3299" s="226"/>
      <c r="CS3299" s="178"/>
      <c r="CT3299" s="178"/>
      <c r="CU3299" s="178"/>
      <c r="CV3299" s="178"/>
      <c r="CW3299" s="178"/>
      <c r="CX3299" s="178"/>
      <c r="CY3299" s="178"/>
      <c r="CZ3299" s="178"/>
      <c r="DA3299" s="178"/>
    </row>
    <row r="3300" spans="1:105" s="120" customFormat="1" ht="15" customHeight="1">
      <c r="A3300" s="228"/>
      <c r="B3300" s="346"/>
      <c r="C3300" s="349"/>
      <c r="D3300" s="237"/>
      <c r="E3300" s="237"/>
      <c r="F3300" s="243"/>
      <c r="G3300" s="122">
        <v>2.1</v>
      </c>
      <c r="H3300" s="84"/>
      <c r="I3300" s="84"/>
      <c r="J3300" s="84"/>
      <c r="K3300" s="84"/>
      <c r="L3300" s="84"/>
      <c r="M3300" s="84"/>
      <c r="N3300" s="84"/>
      <c r="O3300" s="84"/>
      <c r="P3300" s="84"/>
      <c r="Q3300" s="84"/>
      <c r="R3300" s="84"/>
      <c r="S3300" s="84"/>
      <c r="T3300" s="84"/>
      <c r="U3300" s="84"/>
      <c r="V3300" s="84"/>
      <c r="W3300" s="84"/>
      <c r="X3300" s="84"/>
      <c r="Y3300" s="84"/>
      <c r="Z3300" s="84"/>
      <c r="AA3300" s="84"/>
      <c r="AB3300" s="84"/>
      <c r="AC3300" s="80"/>
      <c r="AD3300" s="80"/>
      <c r="AE3300" s="80"/>
      <c r="AF3300" s="80"/>
      <c r="AG3300" s="80"/>
      <c r="AH3300" s="80"/>
      <c r="AI3300" s="80"/>
      <c r="AJ3300" s="80"/>
      <c r="AK3300" s="80"/>
      <c r="AL3300" s="80"/>
      <c r="AM3300" s="240"/>
      <c r="AN3300" s="240"/>
      <c r="AO3300" s="240"/>
      <c r="AP3300" s="240"/>
      <c r="AQ3300" s="240"/>
      <c r="AR3300" s="240"/>
      <c r="AS3300" s="240"/>
      <c r="AT3300" s="256"/>
      <c r="AU3300" s="256"/>
      <c r="AV3300" s="259"/>
      <c r="AW3300" s="259"/>
      <c r="AX3300" s="256"/>
      <c r="AY3300" s="256"/>
      <c r="AZ3300" s="256"/>
      <c r="BA3300" s="256"/>
      <c r="BB3300" s="256"/>
      <c r="BC3300" s="256"/>
      <c r="BD3300" s="256"/>
      <c r="BE3300" s="256"/>
      <c r="BF3300" s="256"/>
      <c r="BG3300" s="256"/>
      <c r="BH3300" s="256"/>
      <c r="BI3300" s="256"/>
      <c r="BJ3300" s="256"/>
      <c r="BK3300" s="256"/>
      <c r="BL3300" s="262"/>
      <c r="BM3300" s="262"/>
      <c r="BN3300" s="262"/>
      <c r="BO3300" s="262"/>
      <c r="BP3300" s="262"/>
      <c r="BQ3300" s="262"/>
      <c r="BR3300" s="270"/>
      <c r="BS3300" s="270"/>
      <c r="BT3300" s="270"/>
      <c r="BU3300" s="270"/>
      <c r="BV3300" s="270"/>
      <c r="BW3300" s="270"/>
      <c r="BX3300" s="256"/>
      <c r="BY3300" s="256"/>
      <c r="BZ3300" s="256"/>
      <c r="CA3300" s="267"/>
      <c r="CB3300" s="267"/>
      <c r="CC3300" s="274"/>
      <c r="CD3300" s="267"/>
      <c r="CE3300" s="267"/>
      <c r="CF3300" s="267"/>
      <c r="CG3300" s="267"/>
      <c r="CH3300" s="267"/>
      <c r="CI3300" s="267"/>
      <c r="CJ3300" s="267"/>
      <c r="CK3300" s="267"/>
      <c r="CL3300" s="265"/>
      <c r="CM3300" s="272"/>
      <c r="CN3300" s="264"/>
      <c r="CO3300" s="177"/>
      <c r="CP3300" s="226"/>
      <c r="CQ3300" s="226"/>
      <c r="CR3300" s="226"/>
      <c r="CS3300" s="178"/>
      <c r="CT3300" s="178"/>
      <c r="CU3300" s="178"/>
      <c r="CV3300" s="178"/>
      <c r="CW3300" s="178"/>
      <c r="CX3300" s="178"/>
      <c r="CY3300" s="178"/>
      <c r="CZ3300" s="178"/>
      <c r="DA3300" s="178"/>
    </row>
    <row r="3301" spans="1:105" s="120" customFormat="1" ht="15" customHeight="1">
      <c r="A3301" s="228"/>
      <c r="B3301" s="346"/>
      <c r="C3301" s="349"/>
      <c r="D3301" s="237"/>
      <c r="E3301" s="237"/>
      <c r="F3301" s="243"/>
      <c r="G3301" s="122">
        <v>2.7</v>
      </c>
      <c r="H3301" s="84"/>
      <c r="I3301" s="84"/>
      <c r="J3301" s="84"/>
      <c r="K3301" s="84"/>
      <c r="L3301" s="84"/>
      <c r="M3301" s="84"/>
      <c r="N3301" s="84"/>
      <c r="O3301" s="84"/>
      <c r="P3301" s="84"/>
      <c r="Q3301" s="84"/>
      <c r="R3301" s="84"/>
      <c r="S3301" s="84"/>
      <c r="T3301" s="84"/>
      <c r="U3301" s="84"/>
      <c r="V3301" s="84"/>
      <c r="W3301" s="84"/>
      <c r="X3301" s="84"/>
      <c r="Y3301" s="84"/>
      <c r="Z3301" s="84"/>
      <c r="AA3301" s="84"/>
      <c r="AB3301" s="84"/>
      <c r="AC3301" s="80"/>
      <c r="AD3301" s="80"/>
      <c r="AE3301" s="80"/>
      <c r="AF3301" s="80"/>
      <c r="AG3301" s="80"/>
      <c r="AH3301" s="80"/>
      <c r="AI3301" s="80"/>
      <c r="AJ3301" s="80"/>
      <c r="AK3301" s="80"/>
      <c r="AL3301" s="80"/>
      <c r="AM3301" s="240"/>
      <c r="AN3301" s="240"/>
      <c r="AO3301" s="240"/>
      <c r="AP3301" s="240"/>
      <c r="AQ3301" s="240"/>
      <c r="AR3301" s="240"/>
      <c r="AS3301" s="240"/>
      <c r="AT3301" s="256"/>
      <c r="AU3301" s="256"/>
      <c r="AV3301" s="259"/>
      <c r="AW3301" s="259"/>
      <c r="AX3301" s="256"/>
      <c r="AY3301" s="256"/>
      <c r="AZ3301" s="256"/>
      <c r="BA3301" s="256"/>
      <c r="BB3301" s="256"/>
      <c r="BC3301" s="256"/>
      <c r="BD3301" s="256"/>
      <c r="BE3301" s="256"/>
      <c r="BF3301" s="256"/>
      <c r="BG3301" s="256"/>
      <c r="BH3301" s="256"/>
      <c r="BI3301" s="256"/>
      <c r="BJ3301" s="256"/>
      <c r="BK3301" s="256"/>
      <c r="BL3301" s="262"/>
      <c r="BM3301" s="262"/>
      <c r="BN3301" s="262"/>
      <c r="BO3301" s="262"/>
      <c r="BP3301" s="262"/>
      <c r="BQ3301" s="262"/>
      <c r="BR3301" s="270"/>
      <c r="BS3301" s="270"/>
      <c r="BT3301" s="270"/>
      <c r="BU3301" s="270"/>
      <c r="BV3301" s="270"/>
      <c r="BW3301" s="270"/>
      <c r="BX3301" s="256"/>
      <c r="BY3301" s="256"/>
      <c r="BZ3301" s="256"/>
      <c r="CA3301" s="267"/>
      <c r="CB3301" s="267"/>
      <c r="CC3301" s="274"/>
      <c r="CD3301" s="267"/>
      <c r="CE3301" s="267"/>
      <c r="CF3301" s="267"/>
      <c r="CG3301" s="267"/>
      <c r="CH3301" s="267"/>
      <c r="CI3301" s="267"/>
      <c r="CJ3301" s="267"/>
      <c r="CK3301" s="267"/>
      <c r="CL3301" s="265"/>
      <c r="CM3301" s="272"/>
      <c r="CN3301" s="264"/>
      <c r="CO3301" s="177"/>
      <c r="CP3301" s="226"/>
      <c r="CQ3301" s="226"/>
      <c r="CR3301" s="226"/>
      <c r="CS3301" s="178"/>
      <c r="CT3301" s="178"/>
      <c r="CU3301" s="178"/>
      <c r="CV3301" s="178"/>
      <c r="CW3301" s="178"/>
      <c r="CX3301" s="178"/>
      <c r="CY3301" s="178"/>
      <c r="CZ3301" s="178"/>
      <c r="DA3301" s="178"/>
    </row>
    <row r="3302" spans="1:105" s="120" customFormat="1" ht="15" customHeight="1">
      <c r="A3302" s="228"/>
      <c r="B3302" s="346"/>
      <c r="C3302" s="349"/>
      <c r="D3302" s="237"/>
      <c r="E3302" s="237"/>
      <c r="F3302" s="243"/>
      <c r="G3302" s="122">
        <v>3</v>
      </c>
      <c r="H3302" s="84"/>
      <c r="I3302" s="84"/>
      <c r="J3302" s="84"/>
      <c r="K3302" s="84"/>
      <c r="L3302" s="84"/>
      <c r="M3302" s="84"/>
      <c r="N3302" s="84"/>
      <c r="O3302" s="84"/>
      <c r="P3302" s="84"/>
      <c r="Q3302" s="84"/>
      <c r="R3302" s="84"/>
      <c r="S3302" s="84"/>
      <c r="T3302" s="84"/>
      <c r="U3302" s="84"/>
      <c r="V3302" s="84"/>
      <c r="W3302" s="84"/>
      <c r="X3302" s="84"/>
      <c r="Y3302" s="84"/>
      <c r="Z3302" s="84"/>
      <c r="AA3302" s="84"/>
      <c r="AB3302" s="84"/>
      <c r="AC3302" s="80"/>
      <c r="AD3302" s="80"/>
      <c r="AE3302" s="80"/>
      <c r="AF3302" s="80"/>
      <c r="AG3302" s="80"/>
      <c r="AH3302" s="80"/>
      <c r="AI3302" s="80"/>
      <c r="AJ3302" s="80"/>
      <c r="AK3302" s="80"/>
      <c r="AL3302" s="80"/>
      <c r="AM3302" s="240"/>
      <c r="AN3302" s="240"/>
      <c r="AO3302" s="240"/>
      <c r="AP3302" s="240"/>
      <c r="AQ3302" s="240"/>
      <c r="AR3302" s="240"/>
      <c r="AS3302" s="240"/>
      <c r="AT3302" s="256"/>
      <c r="AU3302" s="256"/>
      <c r="AV3302" s="259"/>
      <c r="AW3302" s="259"/>
      <c r="AX3302" s="256"/>
      <c r="AY3302" s="256"/>
      <c r="AZ3302" s="256"/>
      <c r="BA3302" s="256"/>
      <c r="BB3302" s="256"/>
      <c r="BC3302" s="256"/>
      <c r="BD3302" s="256"/>
      <c r="BE3302" s="256"/>
      <c r="BF3302" s="256"/>
      <c r="BG3302" s="256"/>
      <c r="BH3302" s="256"/>
      <c r="BI3302" s="256"/>
      <c r="BJ3302" s="256"/>
      <c r="BK3302" s="256"/>
      <c r="BL3302" s="262"/>
      <c r="BM3302" s="262"/>
      <c r="BN3302" s="262"/>
      <c r="BO3302" s="262"/>
      <c r="BP3302" s="262"/>
      <c r="BQ3302" s="262"/>
      <c r="BR3302" s="270"/>
      <c r="BS3302" s="270"/>
      <c r="BT3302" s="270"/>
      <c r="BU3302" s="270"/>
      <c r="BV3302" s="270"/>
      <c r="BW3302" s="270"/>
      <c r="BX3302" s="256"/>
      <c r="BY3302" s="256"/>
      <c r="BZ3302" s="256"/>
      <c r="CA3302" s="267"/>
      <c r="CB3302" s="267"/>
      <c r="CC3302" s="274"/>
      <c r="CD3302" s="267"/>
      <c r="CE3302" s="267"/>
      <c r="CF3302" s="267"/>
      <c r="CG3302" s="267"/>
      <c r="CH3302" s="267"/>
      <c r="CI3302" s="267"/>
      <c r="CJ3302" s="267"/>
      <c r="CK3302" s="267"/>
      <c r="CL3302" s="265"/>
      <c r="CM3302" s="272"/>
      <c r="CN3302" s="264"/>
      <c r="CO3302" s="177"/>
      <c r="CP3302" s="226"/>
      <c r="CQ3302" s="226"/>
      <c r="CR3302" s="226"/>
      <c r="CS3302" s="178"/>
      <c r="CT3302" s="178"/>
      <c r="CU3302" s="178"/>
      <c r="CV3302" s="178"/>
      <c r="CW3302" s="178"/>
      <c r="CX3302" s="178"/>
      <c r="CY3302" s="178"/>
      <c r="CZ3302" s="178"/>
      <c r="DA3302" s="178"/>
    </row>
    <row r="3303" spans="1:105" s="120" customFormat="1" ht="15" customHeight="1">
      <c r="A3303" s="228"/>
      <c r="B3303" s="346"/>
      <c r="C3303" s="349"/>
      <c r="D3303" s="237"/>
      <c r="E3303" s="237"/>
      <c r="F3303" s="244"/>
      <c r="G3303" s="123">
        <v>3.9</v>
      </c>
      <c r="H3303" s="85"/>
      <c r="I3303" s="85"/>
      <c r="J3303" s="85"/>
      <c r="K3303" s="85"/>
      <c r="L3303" s="85"/>
      <c r="M3303" s="85"/>
      <c r="N3303" s="85"/>
      <c r="O3303" s="85"/>
      <c r="P3303" s="85"/>
      <c r="Q3303" s="85"/>
      <c r="R3303" s="85"/>
      <c r="S3303" s="85"/>
      <c r="T3303" s="85"/>
      <c r="U3303" s="85"/>
      <c r="V3303" s="85"/>
      <c r="W3303" s="85"/>
      <c r="X3303" s="85"/>
      <c r="Y3303" s="85"/>
      <c r="Z3303" s="85"/>
      <c r="AA3303" s="85"/>
      <c r="AB3303" s="85"/>
      <c r="AC3303" s="81"/>
      <c r="AD3303" s="81"/>
      <c r="AE3303" s="81"/>
      <c r="AF3303" s="81"/>
      <c r="AG3303" s="81"/>
      <c r="AH3303" s="81"/>
      <c r="AI3303" s="81"/>
      <c r="AJ3303" s="81"/>
      <c r="AK3303" s="81"/>
      <c r="AL3303" s="81"/>
      <c r="AM3303" s="240"/>
      <c r="AN3303" s="240"/>
      <c r="AO3303" s="240"/>
      <c r="AP3303" s="240"/>
      <c r="AQ3303" s="240"/>
      <c r="AR3303" s="240"/>
      <c r="AS3303" s="240"/>
      <c r="AT3303" s="256"/>
      <c r="AU3303" s="256"/>
      <c r="AV3303" s="259"/>
      <c r="AW3303" s="259"/>
      <c r="AX3303" s="256"/>
      <c r="AY3303" s="256"/>
      <c r="AZ3303" s="256"/>
      <c r="BA3303" s="256"/>
      <c r="BB3303" s="256"/>
      <c r="BC3303" s="256"/>
      <c r="BD3303" s="256"/>
      <c r="BE3303" s="256"/>
      <c r="BF3303" s="256"/>
      <c r="BG3303" s="256"/>
      <c r="BH3303" s="256"/>
      <c r="BI3303" s="256"/>
      <c r="BJ3303" s="256"/>
      <c r="BK3303" s="256"/>
      <c r="BL3303" s="262"/>
      <c r="BM3303" s="262"/>
      <c r="BN3303" s="262"/>
      <c r="BO3303" s="262"/>
      <c r="BP3303" s="262"/>
      <c r="BQ3303" s="262"/>
      <c r="BR3303" s="270"/>
      <c r="BS3303" s="270"/>
      <c r="BT3303" s="270"/>
      <c r="BU3303" s="270"/>
      <c r="BV3303" s="270"/>
      <c r="BW3303" s="270"/>
      <c r="BX3303" s="256"/>
      <c r="BY3303" s="256"/>
      <c r="BZ3303" s="256"/>
      <c r="CA3303" s="267"/>
      <c r="CB3303" s="267"/>
      <c r="CC3303" s="274"/>
      <c r="CD3303" s="267"/>
      <c r="CE3303" s="267"/>
      <c r="CF3303" s="267"/>
      <c r="CG3303" s="267"/>
      <c r="CH3303" s="267"/>
      <c r="CI3303" s="267"/>
      <c r="CJ3303" s="267"/>
      <c r="CK3303" s="267"/>
      <c r="CL3303" s="265"/>
      <c r="CM3303" s="272"/>
      <c r="CN3303" s="264"/>
      <c r="CO3303" s="177"/>
      <c r="CP3303" s="226"/>
      <c r="CQ3303" s="226"/>
      <c r="CR3303" s="226"/>
      <c r="CS3303" s="178"/>
      <c r="CT3303" s="178"/>
      <c r="CU3303" s="178"/>
      <c r="CV3303" s="178"/>
      <c r="CW3303" s="178"/>
      <c r="CX3303" s="178"/>
      <c r="CY3303" s="178"/>
      <c r="CZ3303" s="178"/>
      <c r="DA3303" s="178"/>
    </row>
    <row r="3304" spans="1:105" s="120" customFormat="1" ht="15" customHeight="1">
      <c r="A3304" s="229"/>
      <c r="B3304" s="347"/>
      <c r="C3304" s="350"/>
      <c r="D3304" s="238"/>
      <c r="E3304" s="238"/>
      <c r="F3304" s="245" t="s">
        <v>83</v>
      </c>
      <c r="G3304" s="246"/>
      <c r="H3304" s="82"/>
      <c r="I3304" s="82"/>
      <c r="J3304" s="82"/>
      <c r="K3304" s="82"/>
      <c r="L3304" s="82"/>
      <c r="M3304" s="82"/>
      <c r="N3304" s="82"/>
      <c r="O3304" s="82"/>
      <c r="P3304" s="82"/>
      <c r="Q3304" s="82"/>
      <c r="R3304" s="82"/>
      <c r="S3304" s="82"/>
      <c r="T3304" s="82"/>
      <c r="U3304" s="82"/>
      <c r="V3304" s="82"/>
      <c r="W3304" s="82"/>
      <c r="X3304" s="82"/>
      <c r="Y3304" s="82"/>
      <c r="Z3304" s="82"/>
      <c r="AA3304" s="82"/>
      <c r="AB3304" s="82"/>
      <c r="AC3304" s="35"/>
      <c r="AD3304" s="35"/>
      <c r="AE3304" s="35"/>
      <c r="AF3304" s="35"/>
      <c r="AG3304" s="35"/>
      <c r="AH3304" s="35"/>
      <c r="AI3304" s="35"/>
      <c r="AJ3304" s="35"/>
      <c r="AK3304" s="35"/>
      <c r="AL3304" s="35"/>
      <c r="AM3304" s="241"/>
      <c r="AN3304" s="241"/>
      <c r="AO3304" s="241"/>
      <c r="AP3304" s="241"/>
      <c r="AQ3304" s="241"/>
      <c r="AR3304" s="241"/>
      <c r="AS3304" s="241"/>
      <c r="AT3304" s="257"/>
      <c r="AU3304" s="257"/>
      <c r="AV3304" s="260"/>
      <c r="AW3304" s="260"/>
      <c r="AX3304" s="257"/>
      <c r="AY3304" s="257"/>
      <c r="AZ3304" s="257"/>
      <c r="BA3304" s="257"/>
      <c r="BB3304" s="257"/>
      <c r="BC3304" s="257"/>
      <c r="BD3304" s="257"/>
      <c r="BE3304" s="257"/>
      <c r="BF3304" s="257"/>
      <c r="BG3304" s="257"/>
      <c r="BH3304" s="257"/>
      <c r="BI3304" s="257"/>
      <c r="BJ3304" s="257"/>
      <c r="BK3304" s="257"/>
      <c r="BL3304" s="263"/>
      <c r="BM3304" s="263"/>
      <c r="BN3304" s="263"/>
      <c r="BO3304" s="263"/>
      <c r="BP3304" s="263"/>
      <c r="BQ3304" s="263"/>
      <c r="BR3304" s="271"/>
      <c r="BS3304" s="271"/>
      <c r="BT3304" s="271"/>
      <c r="BU3304" s="271"/>
      <c r="BV3304" s="271"/>
      <c r="BW3304" s="271"/>
      <c r="BX3304" s="257"/>
      <c r="BY3304" s="257"/>
      <c r="BZ3304" s="257"/>
      <c r="CA3304" s="268"/>
      <c r="CB3304" s="268"/>
      <c r="CC3304" s="275"/>
      <c r="CD3304" s="268"/>
      <c r="CE3304" s="268"/>
      <c r="CF3304" s="268"/>
      <c r="CG3304" s="268"/>
      <c r="CH3304" s="268"/>
      <c r="CI3304" s="268"/>
      <c r="CJ3304" s="268"/>
      <c r="CK3304" s="268"/>
      <c r="CL3304" s="265"/>
      <c r="CM3304" s="272"/>
      <c r="CN3304" s="264"/>
      <c r="CO3304" s="177"/>
      <c r="CP3304" s="226"/>
      <c r="CQ3304" s="226"/>
      <c r="CR3304" s="226"/>
      <c r="CS3304" s="178"/>
      <c r="CT3304" s="178"/>
      <c r="CU3304" s="178"/>
      <c r="CV3304" s="178"/>
      <c r="CW3304" s="178"/>
      <c r="CX3304" s="178"/>
      <c r="CY3304" s="178"/>
      <c r="CZ3304" s="178"/>
      <c r="DA3304" s="178"/>
    </row>
    <row r="3305" spans="1:105" s="120" customFormat="1" ht="15" customHeight="1">
      <c r="A3305" s="227">
        <f t="shared" si="1038"/>
        <v>409</v>
      </c>
      <c r="B3305" s="345" t="s">
        <v>884</v>
      </c>
      <c r="C3305" s="348" t="s">
        <v>887</v>
      </c>
      <c r="D3305" s="236" t="s">
        <v>888</v>
      </c>
      <c r="E3305" s="236" t="s">
        <v>353</v>
      </c>
      <c r="F3305" s="253" t="s">
        <v>80</v>
      </c>
      <c r="G3305" s="254"/>
      <c r="H3305" s="82" t="s">
        <v>69</v>
      </c>
      <c r="I3305" s="82"/>
      <c r="J3305" s="82" t="s">
        <v>60</v>
      </c>
      <c r="K3305" s="82" t="s">
        <v>60</v>
      </c>
      <c r="L3305" s="82" t="s">
        <v>60</v>
      </c>
      <c r="M3305" s="82" t="s">
        <v>60</v>
      </c>
      <c r="N3305" s="82" t="s">
        <v>60</v>
      </c>
      <c r="O3305" s="82"/>
      <c r="P3305" s="82" t="s">
        <v>60</v>
      </c>
      <c r="Q3305" s="82" t="s">
        <v>60</v>
      </c>
      <c r="R3305" s="82" t="s">
        <v>60</v>
      </c>
      <c r="S3305" s="82" t="s">
        <v>67</v>
      </c>
      <c r="T3305" s="82" t="s">
        <v>60</v>
      </c>
      <c r="U3305" s="82" t="s">
        <v>60</v>
      </c>
      <c r="V3305" s="82"/>
      <c r="W3305" s="82" t="s">
        <v>61</v>
      </c>
      <c r="X3305" s="82" t="s">
        <v>61</v>
      </c>
      <c r="Y3305" s="82" t="s">
        <v>61</v>
      </c>
      <c r="Z3305" s="82" t="s">
        <v>61</v>
      </c>
      <c r="AA3305" s="82" t="s">
        <v>61</v>
      </c>
      <c r="AB3305" s="82" t="s">
        <v>61</v>
      </c>
      <c r="AC3305" s="82"/>
      <c r="AD3305" s="82" t="s">
        <v>61</v>
      </c>
      <c r="AE3305" s="82" t="s">
        <v>61</v>
      </c>
      <c r="AF3305" s="82" t="s">
        <v>61</v>
      </c>
      <c r="AG3305" s="82" t="s">
        <v>61</v>
      </c>
      <c r="AH3305" s="82" t="s">
        <v>61</v>
      </c>
      <c r="AI3305" s="82" t="s">
        <v>1471</v>
      </c>
      <c r="AJ3305" s="82"/>
      <c r="AK3305" s="82" t="s">
        <v>60</v>
      </c>
      <c r="AL3305" s="82" t="s">
        <v>60</v>
      </c>
      <c r="AM3305" s="239">
        <f>COUNTIF(H3305:AL3305,"PH")+COUNTIF(H3305:AL3305,"PH/L")+COUNTIF(H3305:AL3305,"PM")</f>
        <v>0</v>
      </c>
      <c r="AN3305" s="239">
        <f>COUNTIF(H3305:AL3305,"PD")+COUNTIF(H3305:AL3305,"PDD")+COUNTIF(H3305:AL3305,"P/DS")/2+COUNTIF(H3305:AL3305,"PMD")</f>
        <v>0</v>
      </c>
      <c r="AO3305" s="239">
        <f>COUNTIF(H3305:AL3305,"PN")+COUNTIF(H3305:AL3305,"P/NS")/2+COUNTIF(H3305:AL3305,"PH")+COUNTIF(H3305:AL3305,"PH/F")/2+COUNTIF(H3305:AL3305,"PH/L")/2+COUNTIF(H3305:AL3305,"PM")</f>
        <v>0</v>
      </c>
      <c r="AP3305" s="239">
        <f>COUNTIF(H3305:AL3305,"BH")+COUNTIF(H3305:AL3305,"AL/BL")+COUNTIF(H3305:AL3305,"UL/BL")+COUNTIF(H3305:AL3305,"BM")</f>
        <v>0</v>
      </c>
      <c r="AQ3305" s="239">
        <f>COUNTIF(H3305:AL3305,"DS")+COUNTIF(H3305:AL3305,"AL/DS")/2+COUNTIF(H3305:AL3305,"UL/DS")/2+COUNTIF(H3305:AL3305,"CT")+COUNTIF(H3305:AL3305,"MD")</f>
        <v>12.5</v>
      </c>
      <c r="AR3305" s="239">
        <f>COUNTIF(H3305:AL3305,"NS")+COUNTIF(H3305:AL3305,"AL/NS")/2+COUNTIF(H3305:AL3305,"UL/NS")/2+COUNTIF(H3305:AL3305,"BH")+COUNTIF(H3305:AL3305,"AL/BF")/2+COUNTIF(H3305:AL3305,"AL/BL")/2+COUNTIF(H3305:AL3305,"UL/BL")/2+COUNTIF(H3305:AL3305,"UL/BF")/2+COUNTIF(H3305:AL3305,"BM")</f>
        <v>11</v>
      </c>
      <c r="AS3305" s="239">
        <f>COUNTIF(H3305:AL3305,"AL")+COUNTIF(H3305:AL3305,"AL/DS")/2+COUNTIF(H3305:AL3305,"AL/NS")/2+COUNTIF(H3305:AL3305,"NH")+COUNTIF(H3305:AL3305,"SL")+COUNTIF(H3305:AL3305,"NHD")+COUNTIF(H3305:AL3305,"B")+COUNTIF(H3305:AL3305,"HL")+COUNTIF(H3305:AL3305,"AL/BF")/2+COUNTIF(H3305:AL3305,"AL/BL")/2</f>
        <v>2</v>
      </c>
      <c r="AT3305" s="255">
        <f>COUNTIF(H3305:AL3305,"PD")+COUNTIF(H3305:AL3305,"PN")+COUNTIF(H3305:AL3305,"P/DS")/2+COUNTIF(H3305:AL3305,"P/NS")/2+COUNTIF(H3305:AL3305,"DS")+COUNTIF(H3305:AL3305,"NS")+COUNTIF(H3305:AL3305,"AL")+COUNTIF(H3305:AL3305,"AL/DS")+COUNTIF(H3305:AL3305,"AL/NS")+COUNTIF(H3305:AL3305,"NH")+COUNTIF(H3305:AL3305,"SL")+COUNTIF(H3305:AL3305,"UL/DS")/2+COUNTIF(H3305:AL3305,"UL/NS")/2+COUNTIF(H3305:AL3305,"CT")+COUNTIF(H3305:AL3305,"NHD")+COUNTIF(H3305:AL3305,"PDD")+COUNTIF(H3305:AL3305,"B")+COUNTIF(H3305:AL3305,"HL")+COUNTIF(H3305:AL3305,"PH")+COUNTIF(H3305:AL3305,"BH")+COUNTIF(H3305:AL3305,"AL/BF")+COUNTIF(H3305:AL3305,"AL/BL")+COUNTIF(H3305:AL3305,"UL/BF")/2+COUNTIF(H3305:AL3305,"UL/BL")/2+COUNTIF(H3305:AL3305,"PH/F")/2+COUNTIF(H3305:AL3305,"PH/L")/2+COUNTIF(H3305:AL3305,"MD")+COUNTIF(H3305:AL3305,"PMD")+COUNTIF(H3305:AL3305,"PM")+COUNTIF(H3305:AL3305,"BM")</f>
        <v>25.5</v>
      </c>
      <c r="AU3305" s="255">
        <f>COUNTIF(H3305:AL3305,"P/DS")/2+COUNTIF(H3305:AL3305,"P/NS")/2+COUNTIF(H3305:AL3305,"IL")+COUNTIF(H3305:AL3305,"NL")+COUNTIF(H3305:AL3305,"UL")+COUNTIF(H3305:AL3305,"UL/DS")/2+COUNTIF(H3305:AL3305,"UL/NS")/2+COUNTIF(H3305:AL3305,"KT")+COUNTIF(H3305:AL3305,"UL/BF")/2+COUNTIF(H3305:AL3305,"UL/BL")/2+COUNTIF(H3305:AL3305,"PH/F")/2+COUNTIF(H3305:AL3305,"PH/L")/2+COUNTIF(H3305:AL3305,"NB")</f>
        <v>0.5</v>
      </c>
      <c r="AV3305" s="258">
        <f>COUNTIF(H3305:AL3305,"PN")+COUNTIF(H3305:AL3305,"TVD")+COUNTIF(H3305:AL3305,"PH")+COUNTIF(H3305:AL3305,"PM")+COUNTIF(H3305:AL3305,"PDD")-COUNTIFS(H3305:AL3305,"PN",H3312:AL3312,"&gt;=3")-COUNTIFS(H3305:AL3305,"PM",H3312:AL3312,"&gt;=3")</f>
        <v>0</v>
      </c>
      <c r="AW3305" s="258">
        <f>COUNTIF(H3305:AL3305,"NS")+COUNTIF(H3305:AL3305,"D")+COUNTIF(H3305:AL3305,"BH")+COUNTIF(H3305:AL3305,"NHD")+COUNTIF(H3305:AL3305,"BM")-COUNTIFS(H3305:AL3305,"NS",H3312:AL3312,"&gt;=3")-COUNTIFS(H3305:AL3305,"BH",H3312:AL3312,"&gt;=3")-COUNTIFS(H3305:AL3305,"BM",H3312:AL3312,"&gt;=3")</f>
        <v>11</v>
      </c>
      <c r="AX3305" s="255">
        <f>COUNTIF(H3305:AL3305,"AL")+COUNTIF(H3305:AL3305,"AL/DS")/2+COUNTIF(H3305:AL3305,"AL/NS")/2+COUNTIF(H3305:AL3305,"AL/BF")+COUNTIF(H3305:AL3305,"AL/BL")/2</f>
        <v>1</v>
      </c>
      <c r="AY3305" s="255">
        <f>COUNTIF(H3305:AL3305,"SL")</f>
        <v>0</v>
      </c>
      <c r="AZ3305" s="255">
        <f>COUNTIF(H3305:AL3305,"NH")</f>
        <v>1</v>
      </c>
      <c r="BA3305" s="255">
        <f>COUNTIF(H3305:AL3305,"HL")</f>
        <v>0</v>
      </c>
      <c r="BB3305" s="255">
        <f>COUNTIF(G3305:AL3305,"P/DS")/2+COUNTIF(G3305:AL3305,"P/NS")/2+COUNTIF(G3305:AL3305,"UL")+COUNTIF(G3305:AL3305,"UL/DS")/2+COUNTIF(G3305:AL3305,"UL/NS")/2+COUNTIF(G3305:AL3305,"UL/BL")/2+COUNTIF(G3305:AL3305,"UL/BF")/2+COUNTIF(G3305:AL3305,"PH/F")/2+COUNTIF(G3305:AL3305,"PH/L")/2</f>
        <v>0.5</v>
      </c>
      <c r="BC3305" s="255">
        <f>COUNTIF(H3305:AL3305,"NB")</f>
        <v>0</v>
      </c>
      <c r="BD3305" s="255">
        <f>COUNTIF(H3305:AL3305,"NL")</f>
        <v>0</v>
      </c>
      <c r="BE3305" s="255">
        <f>COUNTIF(H3305:AL3305,"IL")</f>
        <v>0</v>
      </c>
      <c r="BF3305" s="255">
        <f>COUNTIF(H3305:AL3305,"KT")</f>
        <v>0</v>
      </c>
      <c r="BG3305" s="255">
        <f>COUNTIF(H3305:AL3305,"L70")</f>
        <v>0</v>
      </c>
      <c r="BH3305" s="255">
        <f>COUNTIF(H3305:AL3305,"MD")</f>
        <v>0</v>
      </c>
      <c r="BI3305" s="255">
        <f>COUNTIF(H3305:AL3305,"PMD")</f>
        <v>0</v>
      </c>
      <c r="BJ3305" s="255">
        <f>COUNTIF(H3305:AL3305,"PM")</f>
        <v>0</v>
      </c>
      <c r="BK3305" s="255">
        <f>COUNTIF(H3305:AL3305,"BM")</f>
        <v>0</v>
      </c>
      <c r="BL3305" s="261">
        <f>SUMIF(H3305:AL3305,"PD",H3306:AL3306)+SUMIF(H3305:AL3305,"PN",H3306:AL3306)+SUMIF(H3305:AL3305,"P/DS",H3306:AL3306)+SUMIF(H3305:AL3305,"PN/F",H3306:AL3306)+SUMIF(H3305:AL3305,"PN/L",H3306:AL3306)+SUMIF(H3305:AL3305,"TV",H3306:AL3306)+SUMIF(H3305:AL3305,"TVD",H3306:AL3306)+SUMIF(H3305:AL3305,"PDD",H3306:AL3306)</f>
        <v>0</v>
      </c>
      <c r="BM3305" s="261">
        <f>SUMIF(H3305:AL3305,"PD",H3307:AL3307)+SUMIF(H3305:AL3305,"PN",H3307:AL3307)+SUMIF(H3305:AL3305,"P/DS",H3307:AL3307)+SUMIF(H3305:AL3305,"PN/F",H3307:AL3307)+SUMIF(H3305:AL3305,"PN/L",H3307:AL3307)+SUMIF(H3305:AL3305,"TV",H3307:AL3307)+SUMIF(H3305:AL3305,"TVD",H3307:AL3307)+SUMIF(H3305:AL3305,"PDD",H3307:AL3307)+SUMIF(H3305:AL3305,"PMD",H3307:AL3307)</f>
        <v>0</v>
      </c>
      <c r="BN3305" s="261">
        <f>SUMIF(H3305:AL3305,"PD",H3308:AL3308)+SUMIF(H3305:AL3305,"PN",H3308:AL3308)+SUMIF(H3305:AL3305,"P/DS",H3308:AL3308)+SUMIF(H3305:AL3305,"PN/F",H3308:AL3308)+SUMIF(H3305:AL3305,"PN/L",H3308:AL3308)+SUMIF(H3305:AL3305,"TV",H3308:AL3308)+SUMIF(H3305:AL3305,"TVD",H3308:AL3308)</f>
        <v>0</v>
      </c>
      <c r="BO3305" s="261">
        <f>SUMIF(H3305:AL3305,"PD",H3309:AL3309)+SUMIF(H3305:AL3305,"PN",H3309:AL3309)+SUMIF(H3305:AL3305,"P/DS",H3309:AL3309)+SUMIF(H3305:AL3305,"PN/F",H3309:AL3309)+SUMIF(H3305:AL3305,"PN/L",H3309:AL3309)+SUMIF(H3305:AL3305,"TV",H3309:AL3309)+SUMIF(H3305:AL3305,"TVD",H3309:AL3309)</f>
        <v>0</v>
      </c>
      <c r="BP3305" s="261">
        <f>SUMIF(H3305:AL3305,"PD",H3310:AL3310)+SUMIF(H3305:AL3305,"PN",H3310:AL3310)+SUMIF(H3305:AL3305,"P/DS",H3310:AL3310)+SUMIF(H3305:AL3305,"PN/F",H3310:AL3310)+SUMIF(H3305:AL3305,"PN/L",H3310:AL3310)+SUMIF(H3305:AL3305,"TV",H3310:AL3310)+SUMIF(H3305:AL3305,"TVD",H3310:AL3310)+SUMIF(H3305:AL3305,"PDD",H3310:AL3310)+SUMIF(H3305:AL3305,"PH",H3310:AL3310)+SUMIF(H3305:AL3305,"PM",H3310:AL3310)</f>
        <v>0</v>
      </c>
      <c r="BQ3305" s="261">
        <f>SUMIF(H3305:AL3305,"PD",H3311:AL3311)+SUMIF(H3305:AL3305,"PN",H3311:AL3311)+SUMIF(H3305:AL3305,"P/DS",H3311:AL3311)+SUMIF(H3305:AL3305,"PN/F",H3311:AL3311)+SUMIF(H3305:AL3305,"PN/L",H3311:AL3311)+SUMIF(H3305:AL3305,"TV",H3311:AL3311)+SUMIF(H3305:AL3305,"TVD",H3311:AL3311)+SUMIF(H3305:AL3305,"PDD",H3311:AL3311)+SUMIF(H3305:AL3305,"PH",H3311:AL3311)+SUMIF(H3305:AL3305,"PM",H3311:AL3311)</f>
        <v>0</v>
      </c>
      <c r="BR3305" s="269">
        <f>SUM(H3306:AL3306)-BL3305</f>
        <v>42.5</v>
      </c>
      <c r="BS3305" s="269">
        <f>SUM(H3307:AL3307)-BM3305</f>
        <v>12.5</v>
      </c>
      <c r="BT3305" s="269">
        <f>SUM(H3308:AL3308)-BN3305</f>
        <v>0</v>
      </c>
      <c r="BU3305" s="269">
        <f>SUM(H3309:AL3309)-BO3305</f>
        <v>0</v>
      </c>
      <c r="BV3305" s="269">
        <f>SUM(H3310:AL3310)-BP3305</f>
        <v>0</v>
      </c>
      <c r="BW3305" s="269">
        <f>SUM(H3311:AL3311)-BQ3305</f>
        <v>0</v>
      </c>
      <c r="BX3305" s="255">
        <f>SUMIF(H3305:AL3305,"PD",H3312:AL3312)+SUMIF(H3305:AL3305,"PN",H3312:AL3312)+SUMIF(H3305:AL3305,"P/DS",H3312:AL3312)+SUMIF(H3305:AL3305,"PN/F",H3312:AL3312)+SUMIF(H3305:AL3305,"PN/L",H3312:AL3312)</f>
        <v>0</v>
      </c>
      <c r="BY3305" s="255">
        <f>SUM(H3312:AL3312)-BX3305</f>
        <v>2</v>
      </c>
      <c r="BZ3305" s="255">
        <f t="shared" ref="BZ3305" si="1053">+SUM(BL3305:BW3312)</f>
        <v>55</v>
      </c>
      <c r="CA3305" s="266">
        <f>(COUNTIFS(H3305:AL3305,"PD",H3306:AL3306,"&gt;=2"))*0.5-IF(CN3305="VP",COUNTIFS($H$16:$AL$16,"SAT",H3305:AL3305,"PD",H3306:AL3306,"&gt;=2"))*0.5</f>
        <v>0</v>
      </c>
      <c r="CB3305" s="266">
        <f>(COUNTIFS(H3305:AL3305,"PN",H3307:AL3307,"&gt;=0.5",H3306:AL3306,"&gt;=1.5"))*0.5+COUNTIFS(H3305:AL3305,"PDD",H3307:AL3307,"&gt;=0.5",H3306:AL3306,"&gt;=1.5")*0.5</f>
        <v>0</v>
      </c>
      <c r="CC3305" s="273">
        <f>(COUNTIFS(H3305:AL3305,"TV",H3307:AL3307,"&gt;=10"))*0.5+(COUNTIFS(H3305:AL3305,"PMD",H3307:AL3307,"&gt;=2"))*0.5</f>
        <v>0</v>
      </c>
      <c r="CD3305" s="266">
        <f>(COUNTIFS(H3305:AL3305,"TVD",H3309:AL3309,"&gt;=6.5",H3307:AL3307,"&gt;=3.5"))*0.5</f>
        <v>0</v>
      </c>
      <c r="CE3305" s="266">
        <f>(COUNTIFS(H3305:AL3305,"PD",H3310:AL3310,"&gt;=10"))*0.5</f>
        <v>0</v>
      </c>
      <c r="CF3305" s="266">
        <f>(COUNTIFS(H3305:AL3305,"PDD",H3310:AL3310,"&gt;=3.5",H3311:AL3311,"&gt;=6.5")+COUNTIFS(H3305:AL3305,"PH",H3311:AL3311,"&gt;=0.5",H3310:AL3310,"&gt;=1.5")+COUNTIFS(H3305:AL3305,"PM",H3311:AL3311,"&gt;=0.5",H3310:AL3310,"&gt;=1.5"))*0.5</f>
        <v>0</v>
      </c>
      <c r="CG3305" s="266">
        <f>(COUNTIFS(H3305:AL3305,"DS",H3306:AL3306,"&gt;=2")+COUNTIFS(H3305:AL3305,"AL/DS",H3306:AL3306,"&gt;=2"))*0.5-IF(CN3305="VP",COUNTIFS($H$16:$AL$16,"SAT",H3305:AL3305,"DS",H3306:AL3306,"&gt;=2"))*0.5</f>
        <v>5</v>
      </c>
      <c r="CH3305" s="266">
        <f>(COUNTIFS(H3305:AL3305,"NS",H3307:AL3307,"&gt;=0.5",H3306:AL3306,"&gt;=1.5")+COUNTIFS(H3305:AL3305,"AL/NS",H3307:AL3307,"&gt;=0.5",H3306:AL3306,"&gt;=1.5")+COUNTIFS(H3305:AL3305,"NHD",H3307:AL3307,"&gt;=4.5",H3310:AL3310,"&gt;=2",H3306:AL3306,"&gt;=1.5"))*0.5</f>
        <v>4.5</v>
      </c>
      <c r="CI3305" s="266">
        <f>(COUNTIF(H3307:AL3307,"&gt;=10")+COUNTIFS(H3305:AL3305,"MD",H3307:AL3307,"&gt;=2")-COUNTIFS(H3305:AL3305,"TV",H3307:AL3307,"&gt;=10"))*0.5</f>
        <v>0</v>
      </c>
      <c r="CJ3305" s="266">
        <f>(COUNTIFS(H3305:AL3305,"D",H3309:AL3309,"&gt;=6.5",H3307:AL3307,"&gt;=3.5"))*0.5</f>
        <v>0</v>
      </c>
      <c r="CK3305" s="266">
        <f>(COUNTIF(H3310:AL3310,"&gt;=10")-COUNTIFS(H3305:AL3305,"PD",H3310:AL3310,"&gt;=10"))*0.5</f>
        <v>0</v>
      </c>
      <c r="CL3305" s="265">
        <f>(COUNTIFS(H3305:AL3305,"NHD",H3310:AL3310,"&gt;=3.5",H3311:AL3311,"&gt;=6.5")+COUNTIFS(H3305:AL3305,"BH",H3310:AL3310,"&gt;=1.5",H3311:AL3311,"&gt;=0.5")+COUNTIFS(H3305:AL3305,"BM",H3310:AL3310,"&gt;=1.5",H3311:AL3311,"&gt;=0.5")+COUNTIFS(H3305:AL3305,"D",H3310:AL3310,"&gt;=1.5",H3311:AL3311,"&gt;=0.5"))*0.5</f>
        <v>0</v>
      </c>
      <c r="CM3305" s="272"/>
      <c r="CN3305" s="264" t="s">
        <v>723</v>
      </c>
      <c r="CO3305" s="177">
        <f t="shared" ref="CO3305" si="1054">+AM3305+AN3305+AO3305+AP3305+AQ3305+AR3305+AS3305+AU3305+BG3305</f>
        <v>26</v>
      </c>
      <c r="CP3305" s="225">
        <f>+SUM(I3306:I3311)-I3312</f>
        <v>0</v>
      </c>
      <c r="CQ3305" s="225">
        <f>+SUM(J3306:J3311)-J3312</f>
        <v>2.5</v>
      </c>
      <c r="CR3305" s="225">
        <f>+SUM(K3306:K3311)-K3312</f>
        <v>2.5</v>
      </c>
      <c r="CS3305" s="178"/>
      <c r="CT3305" s="178"/>
      <c r="CU3305" s="178"/>
      <c r="CV3305" s="178"/>
      <c r="CW3305" s="178"/>
      <c r="CX3305" s="178"/>
      <c r="CY3305" s="178"/>
      <c r="CZ3305" s="178"/>
      <c r="DA3305" s="178"/>
    </row>
    <row r="3306" spans="1:105" s="120" customFormat="1" ht="15" customHeight="1">
      <c r="A3306" s="228"/>
      <c r="B3306" s="346"/>
      <c r="C3306" s="349"/>
      <c r="D3306" s="237"/>
      <c r="E3306" s="237"/>
      <c r="F3306" s="242" t="s">
        <v>82</v>
      </c>
      <c r="G3306" s="121">
        <v>1.5</v>
      </c>
      <c r="H3306" s="83"/>
      <c r="I3306" s="83"/>
      <c r="J3306" s="83">
        <v>2.5</v>
      </c>
      <c r="K3306" s="83">
        <v>2.5</v>
      </c>
      <c r="L3306" s="83">
        <v>2.5</v>
      </c>
      <c r="M3306" s="83">
        <v>0</v>
      </c>
      <c r="N3306" s="83">
        <v>2.5</v>
      </c>
      <c r="O3306" s="83"/>
      <c r="P3306" s="83">
        <v>2.5</v>
      </c>
      <c r="Q3306" s="83">
        <v>2.5</v>
      </c>
      <c r="R3306" s="83">
        <v>0</v>
      </c>
      <c r="S3306" s="83">
        <v>0</v>
      </c>
      <c r="T3306" s="83">
        <v>2.5</v>
      </c>
      <c r="U3306" s="83">
        <v>2.5</v>
      </c>
      <c r="V3306" s="83"/>
      <c r="W3306" s="83">
        <v>2</v>
      </c>
      <c r="X3306" s="83">
        <v>2</v>
      </c>
      <c r="Y3306" s="83">
        <v>2</v>
      </c>
      <c r="Z3306" s="83">
        <v>2</v>
      </c>
      <c r="AA3306" s="83">
        <v>2</v>
      </c>
      <c r="AB3306" s="83"/>
      <c r="AC3306" s="79"/>
      <c r="AD3306" s="79">
        <v>2</v>
      </c>
      <c r="AE3306" s="79"/>
      <c r="AF3306" s="79">
        <v>2</v>
      </c>
      <c r="AG3306" s="79">
        <v>2</v>
      </c>
      <c r="AH3306" s="79">
        <v>2</v>
      </c>
      <c r="AI3306" s="79"/>
      <c r="AJ3306" s="79"/>
      <c r="AK3306" s="79">
        <v>2</v>
      </c>
      <c r="AL3306" s="79">
        <v>2.5</v>
      </c>
      <c r="AM3306" s="240"/>
      <c r="AN3306" s="240"/>
      <c r="AO3306" s="240"/>
      <c r="AP3306" s="240"/>
      <c r="AQ3306" s="240"/>
      <c r="AR3306" s="240"/>
      <c r="AS3306" s="240"/>
      <c r="AT3306" s="256"/>
      <c r="AU3306" s="256"/>
      <c r="AV3306" s="259"/>
      <c r="AW3306" s="259"/>
      <c r="AX3306" s="256"/>
      <c r="AY3306" s="256"/>
      <c r="AZ3306" s="256"/>
      <c r="BA3306" s="256"/>
      <c r="BB3306" s="256"/>
      <c r="BC3306" s="256"/>
      <c r="BD3306" s="256"/>
      <c r="BE3306" s="256"/>
      <c r="BF3306" s="256"/>
      <c r="BG3306" s="256"/>
      <c r="BH3306" s="256"/>
      <c r="BI3306" s="256"/>
      <c r="BJ3306" s="256"/>
      <c r="BK3306" s="256"/>
      <c r="BL3306" s="262"/>
      <c r="BM3306" s="262"/>
      <c r="BN3306" s="262"/>
      <c r="BO3306" s="262"/>
      <c r="BP3306" s="262"/>
      <c r="BQ3306" s="262"/>
      <c r="BR3306" s="270"/>
      <c r="BS3306" s="270"/>
      <c r="BT3306" s="270"/>
      <c r="BU3306" s="270"/>
      <c r="BV3306" s="270"/>
      <c r="BW3306" s="270"/>
      <c r="BX3306" s="256"/>
      <c r="BY3306" s="256"/>
      <c r="BZ3306" s="256"/>
      <c r="CA3306" s="267"/>
      <c r="CB3306" s="267"/>
      <c r="CC3306" s="274"/>
      <c r="CD3306" s="267"/>
      <c r="CE3306" s="267"/>
      <c r="CF3306" s="267"/>
      <c r="CG3306" s="267"/>
      <c r="CH3306" s="267"/>
      <c r="CI3306" s="267"/>
      <c r="CJ3306" s="267"/>
      <c r="CK3306" s="267"/>
      <c r="CL3306" s="265"/>
      <c r="CM3306" s="272"/>
      <c r="CN3306" s="264"/>
      <c r="CO3306" s="177"/>
      <c r="CP3306" s="226"/>
      <c r="CQ3306" s="226"/>
      <c r="CR3306" s="226"/>
      <c r="CS3306" s="178"/>
      <c r="CT3306" s="178"/>
      <c r="CU3306" s="178"/>
      <c r="CV3306" s="178"/>
      <c r="CW3306" s="178"/>
      <c r="CX3306" s="178"/>
      <c r="CY3306" s="178"/>
      <c r="CZ3306" s="178"/>
      <c r="DA3306" s="178"/>
    </row>
    <row r="3307" spans="1:105" s="120" customFormat="1" ht="15" customHeight="1">
      <c r="A3307" s="228"/>
      <c r="B3307" s="346"/>
      <c r="C3307" s="349"/>
      <c r="D3307" s="237"/>
      <c r="E3307" s="237"/>
      <c r="F3307" s="243"/>
      <c r="G3307" s="122">
        <v>2</v>
      </c>
      <c r="H3307" s="84"/>
      <c r="I3307" s="84"/>
      <c r="J3307" s="84"/>
      <c r="K3307" s="84"/>
      <c r="L3307" s="84"/>
      <c r="M3307" s="84"/>
      <c r="N3307" s="84"/>
      <c r="O3307" s="84">
        <v>8</v>
      </c>
      <c r="P3307" s="84"/>
      <c r="Q3307" s="84"/>
      <c r="R3307" s="84"/>
      <c r="S3307" s="84"/>
      <c r="T3307" s="84"/>
      <c r="U3307" s="84"/>
      <c r="V3307" s="84"/>
      <c r="W3307" s="84">
        <v>0.5</v>
      </c>
      <c r="X3307" s="84">
        <v>0.5</v>
      </c>
      <c r="Y3307" s="84">
        <v>0.5</v>
      </c>
      <c r="Z3307" s="84">
        <v>0.5</v>
      </c>
      <c r="AA3307" s="84">
        <v>0.5</v>
      </c>
      <c r="AB3307" s="84"/>
      <c r="AC3307" s="80"/>
      <c r="AD3307" s="80">
        <v>0.5</v>
      </c>
      <c r="AE3307" s="80"/>
      <c r="AF3307" s="80">
        <v>0.5</v>
      </c>
      <c r="AG3307" s="80">
        <v>0.5</v>
      </c>
      <c r="AH3307" s="80">
        <v>0.5</v>
      </c>
      <c r="AI3307" s="80"/>
      <c r="AJ3307" s="80"/>
      <c r="AK3307" s="80"/>
      <c r="AL3307" s="80"/>
      <c r="AM3307" s="240"/>
      <c r="AN3307" s="240"/>
      <c r="AO3307" s="240"/>
      <c r="AP3307" s="240"/>
      <c r="AQ3307" s="240"/>
      <c r="AR3307" s="240"/>
      <c r="AS3307" s="240"/>
      <c r="AT3307" s="256"/>
      <c r="AU3307" s="256"/>
      <c r="AV3307" s="259"/>
      <c r="AW3307" s="259"/>
      <c r="AX3307" s="256"/>
      <c r="AY3307" s="256"/>
      <c r="AZ3307" s="256"/>
      <c r="BA3307" s="256"/>
      <c r="BB3307" s="256"/>
      <c r="BC3307" s="256"/>
      <c r="BD3307" s="256"/>
      <c r="BE3307" s="256"/>
      <c r="BF3307" s="256"/>
      <c r="BG3307" s="256"/>
      <c r="BH3307" s="256"/>
      <c r="BI3307" s="256"/>
      <c r="BJ3307" s="256"/>
      <c r="BK3307" s="256"/>
      <c r="BL3307" s="262"/>
      <c r="BM3307" s="262"/>
      <c r="BN3307" s="262"/>
      <c r="BO3307" s="262"/>
      <c r="BP3307" s="262"/>
      <c r="BQ3307" s="262"/>
      <c r="BR3307" s="270"/>
      <c r="BS3307" s="270"/>
      <c r="BT3307" s="270"/>
      <c r="BU3307" s="270"/>
      <c r="BV3307" s="270"/>
      <c r="BW3307" s="270"/>
      <c r="BX3307" s="256"/>
      <c r="BY3307" s="256"/>
      <c r="BZ3307" s="256"/>
      <c r="CA3307" s="267"/>
      <c r="CB3307" s="267"/>
      <c r="CC3307" s="274"/>
      <c r="CD3307" s="267"/>
      <c r="CE3307" s="267"/>
      <c r="CF3307" s="267"/>
      <c r="CG3307" s="267"/>
      <c r="CH3307" s="267"/>
      <c r="CI3307" s="267"/>
      <c r="CJ3307" s="267"/>
      <c r="CK3307" s="267"/>
      <c r="CL3307" s="265"/>
      <c r="CM3307" s="272"/>
      <c r="CN3307" s="264"/>
      <c r="CO3307" s="177"/>
      <c r="CP3307" s="226"/>
      <c r="CQ3307" s="226"/>
      <c r="CR3307" s="226"/>
      <c r="CS3307" s="178"/>
      <c r="CT3307" s="178"/>
      <c r="CU3307" s="178"/>
      <c r="CV3307" s="178"/>
      <c r="CW3307" s="178"/>
      <c r="CX3307" s="178"/>
      <c r="CY3307" s="178"/>
      <c r="CZ3307" s="178"/>
      <c r="DA3307" s="178"/>
    </row>
    <row r="3308" spans="1:105" s="120" customFormat="1" ht="15" customHeight="1">
      <c r="A3308" s="228"/>
      <c r="B3308" s="346"/>
      <c r="C3308" s="349"/>
      <c r="D3308" s="237"/>
      <c r="E3308" s="237"/>
      <c r="F3308" s="243"/>
      <c r="G3308" s="122">
        <v>2.1</v>
      </c>
      <c r="H3308" s="84"/>
      <c r="I3308" s="84"/>
      <c r="J3308" s="84"/>
      <c r="K3308" s="84"/>
      <c r="L3308" s="84"/>
      <c r="M3308" s="84"/>
      <c r="N3308" s="84"/>
      <c r="O3308" s="84"/>
      <c r="P3308" s="84"/>
      <c r="Q3308" s="84"/>
      <c r="R3308" s="84"/>
      <c r="S3308" s="84"/>
      <c r="T3308" s="84"/>
      <c r="U3308" s="84"/>
      <c r="V3308" s="84"/>
      <c r="W3308" s="84"/>
      <c r="X3308" s="84"/>
      <c r="Y3308" s="84"/>
      <c r="Z3308" s="84"/>
      <c r="AA3308" s="84"/>
      <c r="AB3308" s="84"/>
      <c r="AC3308" s="80"/>
      <c r="AD3308" s="80"/>
      <c r="AE3308" s="80"/>
      <c r="AF3308" s="80"/>
      <c r="AG3308" s="80"/>
      <c r="AH3308" s="80"/>
      <c r="AI3308" s="80"/>
      <c r="AJ3308" s="80"/>
      <c r="AK3308" s="80"/>
      <c r="AL3308" s="80"/>
      <c r="AM3308" s="240"/>
      <c r="AN3308" s="240"/>
      <c r="AO3308" s="240"/>
      <c r="AP3308" s="240"/>
      <c r="AQ3308" s="240"/>
      <c r="AR3308" s="240"/>
      <c r="AS3308" s="240"/>
      <c r="AT3308" s="256"/>
      <c r="AU3308" s="256"/>
      <c r="AV3308" s="259"/>
      <c r="AW3308" s="259"/>
      <c r="AX3308" s="256"/>
      <c r="AY3308" s="256"/>
      <c r="AZ3308" s="256"/>
      <c r="BA3308" s="256"/>
      <c r="BB3308" s="256"/>
      <c r="BC3308" s="256"/>
      <c r="BD3308" s="256"/>
      <c r="BE3308" s="256"/>
      <c r="BF3308" s="256"/>
      <c r="BG3308" s="256"/>
      <c r="BH3308" s="256"/>
      <c r="BI3308" s="256"/>
      <c r="BJ3308" s="256"/>
      <c r="BK3308" s="256"/>
      <c r="BL3308" s="262"/>
      <c r="BM3308" s="262"/>
      <c r="BN3308" s="262"/>
      <c r="BO3308" s="262"/>
      <c r="BP3308" s="262"/>
      <c r="BQ3308" s="262"/>
      <c r="BR3308" s="270"/>
      <c r="BS3308" s="270"/>
      <c r="BT3308" s="270"/>
      <c r="BU3308" s="270"/>
      <c r="BV3308" s="270"/>
      <c r="BW3308" s="270"/>
      <c r="BX3308" s="256"/>
      <c r="BY3308" s="256"/>
      <c r="BZ3308" s="256"/>
      <c r="CA3308" s="267"/>
      <c r="CB3308" s="267"/>
      <c r="CC3308" s="274"/>
      <c r="CD3308" s="267"/>
      <c r="CE3308" s="267"/>
      <c r="CF3308" s="267"/>
      <c r="CG3308" s="267"/>
      <c r="CH3308" s="267"/>
      <c r="CI3308" s="267"/>
      <c r="CJ3308" s="267"/>
      <c r="CK3308" s="267"/>
      <c r="CL3308" s="265"/>
      <c r="CM3308" s="272"/>
      <c r="CN3308" s="264"/>
      <c r="CO3308" s="177"/>
      <c r="CP3308" s="226"/>
      <c r="CQ3308" s="226"/>
      <c r="CR3308" s="226"/>
      <c r="CS3308" s="178"/>
      <c r="CT3308" s="178"/>
      <c r="CU3308" s="178"/>
      <c r="CV3308" s="178"/>
      <c r="CW3308" s="178"/>
      <c r="CX3308" s="178"/>
      <c r="CY3308" s="178"/>
      <c r="CZ3308" s="178"/>
      <c r="DA3308" s="178"/>
    </row>
    <row r="3309" spans="1:105" s="120" customFormat="1" ht="15" customHeight="1">
      <c r="A3309" s="228"/>
      <c r="B3309" s="346"/>
      <c r="C3309" s="349"/>
      <c r="D3309" s="237"/>
      <c r="E3309" s="237"/>
      <c r="F3309" s="243"/>
      <c r="G3309" s="122">
        <v>2.7</v>
      </c>
      <c r="H3309" s="84"/>
      <c r="I3309" s="84"/>
      <c r="J3309" s="84"/>
      <c r="K3309" s="84"/>
      <c r="L3309" s="84"/>
      <c r="M3309" s="84"/>
      <c r="N3309" s="84"/>
      <c r="O3309" s="84"/>
      <c r="P3309" s="84"/>
      <c r="Q3309" s="84"/>
      <c r="R3309" s="84"/>
      <c r="S3309" s="84"/>
      <c r="T3309" s="84"/>
      <c r="U3309" s="84"/>
      <c r="V3309" s="84"/>
      <c r="W3309" s="84"/>
      <c r="X3309" s="84"/>
      <c r="Y3309" s="84"/>
      <c r="Z3309" s="84"/>
      <c r="AA3309" s="84"/>
      <c r="AB3309" s="84"/>
      <c r="AC3309" s="80"/>
      <c r="AD3309" s="80"/>
      <c r="AE3309" s="80"/>
      <c r="AF3309" s="80"/>
      <c r="AG3309" s="80"/>
      <c r="AH3309" s="80"/>
      <c r="AI3309" s="80"/>
      <c r="AJ3309" s="80"/>
      <c r="AK3309" s="80"/>
      <c r="AL3309" s="80"/>
      <c r="AM3309" s="240"/>
      <c r="AN3309" s="240"/>
      <c r="AO3309" s="240"/>
      <c r="AP3309" s="240"/>
      <c r="AQ3309" s="240"/>
      <c r="AR3309" s="240"/>
      <c r="AS3309" s="240"/>
      <c r="AT3309" s="256"/>
      <c r="AU3309" s="256"/>
      <c r="AV3309" s="259"/>
      <c r="AW3309" s="259"/>
      <c r="AX3309" s="256"/>
      <c r="AY3309" s="256"/>
      <c r="AZ3309" s="256"/>
      <c r="BA3309" s="256"/>
      <c r="BB3309" s="256"/>
      <c r="BC3309" s="256"/>
      <c r="BD3309" s="256"/>
      <c r="BE3309" s="256"/>
      <c r="BF3309" s="256"/>
      <c r="BG3309" s="256"/>
      <c r="BH3309" s="256"/>
      <c r="BI3309" s="256"/>
      <c r="BJ3309" s="256"/>
      <c r="BK3309" s="256"/>
      <c r="BL3309" s="262"/>
      <c r="BM3309" s="262"/>
      <c r="BN3309" s="262"/>
      <c r="BO3309" s="262"/>
      <c r="BP3309" s="262"/>
      <c r="BQ3309" s="262"/>
      <c r="BR3309" s="270"/>
      <c r="BS3309" s="270"/>
      <c r="BT3309" s="270"/>
      <c r="BU3309" s="270"/>
      <c r="BV3309" s="270"/>
      <c r="BW3309" s="270"/>
      <c r="BX3309" s="256"/>
      <c r="BY3309" s="256"/>
      <c r="BZ3309" s="256"/>
      <c r="CA3309" s="267"/>
      <c r="CB3309" s="267"/>
      <c r="CC3309" s="274"/>
      <c r="CD3309" s="267"/>
      <c r="CE3309" s="267"/>
      <c r="CF3309" s="267"/>
      <c r="CG3309" s="267"/>
      <c r="CH3309" s="267"/>
      <c r="CI3309" s="267"/>
      <c r="CJ3309" s="267"/>
      <c r="CK3309" s="267"/>
      <c r="CL3309" s="265"/>
      <c r="CM3309" s="272"/>
      <c r="CN3309" s="264"/>
      <c r="CO3309" s="177"/>
      <c r="CP3309" s="226"/>
      <c r="CQ3309" s="226"/>
      <c r="CR3309" s="226"/>
      <c r="CS3309" s="178"/>
      <c r="CT3309" s="178"/>
      <c r="CU3309" s="178"/>
      <c r="CV3309" s="178"/>
      <c r="CW3309" s="178"/>
      <c r="CX3309" s="178"/>
      <c r="CY3309" s="178"/>
      <c r="CZ3309" s="178"/>
      <c r="DA3309" s="178"/>
    </row>
    <row r="3310" spans="1:105" s="120" customFormat="1" ht="15" customHeight="1">
      <c r="A3310" s="228"/>
      <c r="B3310" s="346"/>
      <c r="C3310" s="349"/>
      <c r="D3310" s="237"/>
      <c r="E3310" s="237"/>
      <c r="F3310" s="243"/>
      <c r="G3310" s="122">
        <v>3</v>
      </c>
      <c r="H3310" s="84"/>
      <c r="I3310" s="84"/>
      <c r="J3310" s="84"/>
      <c r="K3310" s="84"/>
      <c r="L3310" s="84"/>
      <c r="M3310" s="84"/>
      <c r="N3310" s="84"/>
      <c r="O3310" s="84"/>
      <c r="P3310" s="84"/>
      <c r="Q3310" s="84"/>
      <c r="R3310" s="84"/>
      <c r="S3310" s="84"/>
      <c r="T3310" s="84"/>
      <c r="U3310" s="84"/>
      <c r="V3310" s="84"/>
      <c r="W3310" s="84"/>
      <c r="X3310" s="84"/>
      <c r="Y3310" s="84"/>
      <c r="Z3310" s="84"/>
      <c r="AA3310" s="84"/>
      <c r="AB3310" s="84"/>
      <c r="AC3310" s="80"/>
      <c r="AD3310" s="80"/>
      <c r="AE3310" s="80"/>
      <c r="AF3310" s="80"/>
      <c r="AG3310" s="80"/>
      <c r="AH3310" s="80"/>
      <c r="AI3310" s="80"/>
      <c r="AJ3310" s="80"/>
      <c r="AK3310" s="80"/>
      <c r="AL3310" s="80"/>
      <c r="AM3310" s="240"/>
      <c r="AN3310" s="240"/>
      <c r="AO3310" s="240"/>
      <c r="AP3310" s="240"/>
      <c r="AQ3310" s="240"/>
      <c r="AR3310" s="240"/>
      <c r="AS3310" s="240"/>
      <c r="AT3310" s="256"/>
      <c r="AU3310" s="256"/>
      <c r="AV3310" s="259"/>
      <c r="AW3310" s="259"/>
      <c r="AX3310" s="256"/>
      <c r="AY3310" s="256"/>
      <c r="AZ3310" s="256"/>
      <c r="BA3310" s="256"/>
      <c r="BB3310" s="256"/>
      <c r="BC3310" s="256"/>
      <c r="BD3310" s="256"/>
      <c r="BE3310" s="256"/>
      <c r="BF3310" s="256"/>
      <c r="BG3310" s="256"/>
      <c r="BH3310" s="256"/>
      <c r="BI3310" s="256"/>
      <c r="BJ3310" s="256"/>
      <c r="BK3310" s="256"/>
      <c r="BL3310" s="262"/>
      <c r="BM3310" s="262"/>
      <c r="BN3310" s="262"/>
      <c r="BO3310" s="262"/>
      <c r="BP3310" s="262"/>
      <c r="BQ3310" s="262"/>
      <c r="BR3310" s="270"/>
      <c r="BS3310" s="270"/>
      <c r="BT3310" s="270"/>
      <c r="BU3310" s="270"/>
      <c r="BV3310" s="270"/>
      <c r="BW3310" s="270"/>
      <c r="BX3310" s="256"/>
      <c r="BY3310" s="256"/>
      <c r="BZ3310" s="256"/>
      <c r="CA3310" s="267"/>
      <c r="CB3310" s="267"/>
      <c r="CC3310" s="274"/>
      <c r="CD3310" s="267"/>
      <c r="CE3310" s="267"/>
      <c r="CF3310" s="267"/>
      <c r="CG3310" s="267"/>
      <c r="CH3310" s="267"/>
      <c r="CI3310" s="267"/>
      <c r="CJ3310" s="267"/>
      <c r="CK3310" s="267"/>
      <c r="CL3310" s="265"/>
      <c r="CM3310" s="272"/>
      <c r="CN3310" s="264"/>
      <c r="CO3310" s="177"/>
      <c r="CP3310" s="226"/>
      <c r="CQ3310" s="226"/>
      <c r="CR3310" s="226"/>
      <c r="CS3310" s="178"/>
      <c r="CT3310" s="178"/>
      <c r="CU3310" s="178"/>
      <c r="CV3310" s="178"/>
      <c r="CW3310" s="178"/>
      <c r="CX3310" s="178"/>
      <c r="CY3310" s="178"/>
      <c r="CZ3310" s="178"/>
      <c r="DA3310" s="178"/>
    </row>
    <row r="3311" spans="1:105" s="120" customFormat="1" ht="15" customHeight="1">
      <c r="A3311" s="228"/>
      <c r="B3311" s="346"/>
      <c r="C3311" s="349"/>
      <c r="D3311" s="237"/>
      <c r="E3311" s="237"/>
      <c r="F3311" s="244"/>
      <c r="G3311" s="123">
        <v>3.9</v>
      </c>
      <c r="H3311" s="85"/>
      <c r="I3311" s="85"/>
      <c r="J3311" s="85"/>
      <c r="K3311" s="85"/>
      <c r="L3311" s="85"/>
      <c r="M3311" s="85"/>
      <c r="N3311" s="85"/>
      <c r="O3311" s="85"/>
      <c r="P3311" s="85"/>
      <c r="Q3311" s="85"/>
      <c r="R3311" s="85"/>
      <c r="S3311" s="85"/>
      <c r="T3311" s="85"/>
      <c r="U3311" s="85"/>
      <c r="V3311" s="85"/>
      <c r="W3311" s="85"/>
      <c r="X3311" s="85"/>
      <c r="Y3311" s="85"/>
      <c r="Z3311" s="85"/>
      <c r="AA3311" s="85"/>
      <c r="AB3311" s="85"/>
      <c r="AC3311" s="81"/>
      <c r="AD3311" s="81"/>
      <c r="AE3311" s="81"/>
      <c r="AF3311" s="81"/>
      <c r="AG3311" s="81"/>
      <c r="AH3311" s="81"/>
      <c r="AI3311" s="81"/>
      <c r="AJ3311" s="81"/>
      <c r="AK3311" s="81"/>
      <c r="AL3311" s="81"/>
      <c r="AM3311" s="240"/>
      <c r="AN3311" s="240"/>
      <c r="AO3311" s="240"/>
      <c r="AP3311" s="240"/>
      <c r="AQ3311" s="240"/>
      <c r="AR3311" s="240"/>
      <c r="AS3311" s="240"/>
      <c r="AT3311" s="256"/>
      <c r="AU3311" s="256"/>
      <c r="AV3311" s="259"/>
      <c r="AW3311" s="259"/>
      <c r="AX3311" s="256"/>
      <c r="AY3311" s="256"/>
      <c r="AZ3311" s="256"/>
      <c r="BA3311" s="256"/>
      <c r="BB3311" s="256"/>
      <c r="BC3311" s="256"/>
      <c r="BD3311" s="256"/>
      <c r="BE3311" s="256"/>
      <c r="BF3311" s="256"/>
      <c r="BG3311" s="256"/>
      <c r="BH3311" s="256"/>
      <c r="BI3311" s="256"/>
      <c r="BJ3311" s="256"/>
      <c r="BK3311" s="256"/>
      <c r="BL3311" s="262"/>
      <c r="BM3311" s="262"/>
      <c r="BN3311" s="262"/>
      <c r="BO3311" s="262"/>
      <c r="BP3311" s="262"/>
      <c r="BQ3311" s="262"/>
      <c r="BR3311" s="270"/>
      <c r="BS3311" s="270"/>
      <c r="BT3311" s="270"/>
      <c r="BU3311" s="270"/>
      <c r="BV3311" s="270"/>
      <c r="BW3311" s="270"/>
      <c r="BX3311" s="256"/>
      <c r="BY3311" s="256"/>
      <c r="BZ3311" s="256"/>
      <c r="CA3311" s="267"/>
      <c r="CB3311" s="267"/>
      <c r="CC3311" s="274"/>
      <c r="CD3311" s="267"/>
      <c r="CE3311" s="267"/>
      <c r="CF3311" s="267"/>
      <c r="CG3311" s="267"/>
      <c r="CH3311" s="267"/>
      <c r="CI3311" s="267"/>
      <c r="CJ3311" s="267"/>
      <c r="CK3311" s="267"/>
      <c r="CL3311" s="265"/>
      <c r="CM3311" s="272"/>
      <c r="CN3311" s="264"/>
      <c r="CO3311" s="177"/>
      <c r="CP3311" s="226"/>
      <c r="CQ3311" s="226"/>
      <c r="CR3311" s="226"/>
      <c r="CS3311" s="178"/>
      <c r="CT3311" s="178"/>
      <c r="CU3311" s="178"/>
      <c r="CV3311" s="178"/>
      <c r="CW3311" s="178"/>
      <c r="CX3311" s="178"/>
      <c r="CY3311" s="178"/>
      <c r="CZ3311" s="178"/>
      <c r="DA3311" s="178"/>
    </row>
    <row r="3312" spans="1:105" s="120" customFormat="1" ht="15" customHeight="1">
      <c r="A3312" s="229"/>
      <c r="B3312" s="347"/>
      <c r="C3312" s="350"/>
      <c r="D3312" s="238"/>
      <c r="E3312" s="238"/>
      <c r="F3312" s="245" t="s">
        <v>83</v>
      </c>
      <c r="G3312" s="246"/>
      <c r="H3312" s="82"/>
      <c r="I3312" s="82"/>
      <c r="J3312" s="82"/>
      <c r="K3312" s="82"/>
      <c r="L3312" s="82"/>
      <c r="M3312" s="82"/>
      <c r="N3312" s="82"/>
      <c r="O3312" s="82"/>
      <c r="P3312" s="82"/>
      <c r="Q3312" s="82"/>
      <c r="R3312" s="82"/>
      <c r="S3312" s="82"/>
      <c r="T3312" s="82"/>
      <c r="U3312" s="82"/>
      <c r="V3312" s="82"/>
      <c r="W3312" s="82"/>
      <c r="X3312" s="82"/>
      <c r="Y3312" s="82"/>
      <c r="Z3312" s="82"/>
      <c r="AA3312" s="82"/>
      <c r="AB3312" s="82"/>
      <c r="AC3312" s="35"/>
      <c r="AD3312" s="35"/>
      <c r="AE3312" s="35">
        <v>1</v>
      </c>
      <c r="AF3312" s="35">
        <v>1</v>
      </c>
      <c r="AG3312" s="35"/>
      <c r="AH3312" s="35"/>
      <c r="AI3312" s="35"/>
      <c r="AJ3312" s="35"/>
      <c r="AK3312" s="35"/>
      <c r="AL3312" s="35"/>
      <c r="AM3312" s="241"/>
      <c r="AN3312" s="241"/>
      <c r="AO3312" s="241"/>
      <c r="AP3312" s="241"/>
      <c r="AQ3312" s="241"/>
      <c r="AR3312" s="241"/>
      <c r="AS3312" s="241"/>
      <c r="AT3312" s="257"/>
      <c r="AU3312" s="257"/>
      <c r="AV3312" s="260"/>
      <c r="AW3312" s="260"/>
      <c r="AX3312" s="257"/>
      <c r="AY3312" s="257"/>
      <c r="AZ3312" s="257"/>
      <c r="BA3312" s="257"/>
      <c r="BB3312" s="257"/>
      <c r="BC3312" s="257"/>
      <c r="BD3312" s="257"/>
      <c r="BE3312" s="257"/>
      <c r="BF3312" s="257"/>
      <c r="BG3312" s="257"/>
      <c r="BH3312" s="257"/>
      <c r="BI3312" s="257"/>
      <c r="BJ3312" s="257"/>
      <c r="BK3312" s="257"/>
      <c r="BL3312" s="263"/>
      <c r="BM3312" s="263"/>
      <c r="BN3312" s="263"/>
      <c r="BO3312" s="263"/>
      <c r="BP3312" s="263"/>
      <c r="BQ3312" s="263"/>
      <c r="BR3312" s="271"/>
      <c r="BS3312" s="271"/>
      <c r="BT3312" s="271"/>
      <c r="BU3312" s="271"/>
      <c r="BV3312" s="271"/>
      <c r="BW3312" s="271"/>
      <c r="BX3312" s="257"/>
      <c r="BY3312" s="257"/>
      <c r="BZ3312" s="257"/>
      <c r="CA3312" s="268"/>
      <c r="CB3312" s="268"/>
      <c r="CC3312" s="275"/>
      <c r="CD3312" s="268"/>
      <c r="CE3312" s="268"/>
      <c r="CF3312" s="268"/>
      <c r="CG3312" s="268"/>
      <c r="CH3312" s="268"/>
      <c r="CI3312" s="268"/>
      <c r="CJ3312" s="268"/>
      <c r="CK3312" s="268"/>
      <c r="CL3312" s="265"/>
      <c r="CM3312" s="272"/>
      <c r="CN3312" s="264"/>
      <c r="CO3312" s="177"/>
      <c r="CP3312" s="226"/>
      <c r="CQ3312" s="226"/>
      <c r="CR3312" s="226"/>
      <c r="CS3312" s="178"/>
      <c r="CT3312" s="178"/>
      <c r="CU3312" s="178"/>
      <c r="CV3312" s="178"/>
      <c r="CW3312" s="178"/>
      <c r="CX3312" s="178"/>
      <c r="CY3312" s="178"/>
      <c r="CZ3312" s="178"/>
      <c r="DA3312" s="178"/>
    </row>
    <row r="3313" spans="1:105" s="120" customFormat="1" ht="15" customHeight="1">
      <c r="A3313" s="227">
        <f t="shared" ref="A3313:A3369" si="1055">A3305+1</f>
        <v>410</v>
      </c>
      <c r="B3313" s="345" t="s">
        <v>885</v>
      </c>
      <c r="C3313" s="348" t="s">
        <v>421</v>
      </c>
      <c r="D3313" s="236" t="s">
        <v>889</v>
      </c>
      <c r="E3313" s="236" t="s">
        <v>353</v>
      </c>
      <c r="F3313" s="253" t="s">
        <v>80</v>
      </c>
      <c r="G3313" s="254"/>
      <c r="H3313" s="82" t="s">
        <v>69</v>
      </c>
      <c r="I3313" s="82"/>
      <c r="J3313" s="82" t="s">
        <v>67</v>
      </c>
      <c r="K3313" s="82" t="s">
        <v>60</v>
      </c>
      <c r="L3313" s="82" t="s">
        <v>60</v>
      </c>
      <c r="M3313" s="82" t="s">
        <v>60</v>
      </c>
      <c r="N3313" s="82" t="s">
        <v>60</v>
      </c>
      <c r="O3313" s="82"/>
      <c r="P3313" s="82" t="s">
        <v>60</v>
      </c>
      <c r="Q3313" s="82" t="s">
        <v>60</v>
      </c>
      <c r="R3313" s="82" t="s">
        <v>60</v>
      </c>
      <c r="S3313" s="82" t="s">
        <v>60</v>
      </c>
      <c r="T3313" s="82" t="s">
        <v>60</v>
      </c>
      <c r="U3313" s="82" t="s">
        <v>67</v>
      </c>
      <c r="V3313" s="82"/>
      <c r="W3313" s="82" t="s">
        <v>61</v>
      </c>
      <c r="X3313" s="82" t="s">
        <v>61</v>
      </c>
      <c r="Y3313" s="82" t="s">
        <v>61</v>
      </c>
      <c r="Z3313" s="82" t="s">
        <v>61</v>
      </c>
      <c r="AA3313" s="82" t="s">
        <v>61</v>
      </c>
      <c r="AB3313" s="82" t="s">
        <v>61</v>
      </c>
      <c r="AC3313" s="82"/>
      <c r="AD3313" s="82" t="s">
        <v>61</v>
      </c>
      <c r="AE3313" s="82" t="s">
        <v>61</v>
      </c>
      <c r="AF3313" s="82" t="s">
        <v>61</v>
      </c>
      <c r="AG3313" s="82" t="s">
        <v>61</v>
      </c>
      <c r="AH3313" s="82" t="s">
        <v>61</v>
      </c>
      <c r="AI3313" s="82" t="s">
        <v>1471</v>
      </c>
      <c r="AJ3313" s="82"/>
      <c r="AK3313" s="82" t="s">
        <v>60</v>
      </c>
      <c r="AL3313" s="82" t="s">
        <v>60</v>
      </c>
      <c r="AM3313" s="239">
        <f>COUNTIF(H3313:AL3313,"PH")+COUNTIF(H3313:AL3313,"PH/L")+COUNTIF(H3313:AL3313,"PM")</f>
        <v>0</v>
      </c>
      <c r="AN3313" s="239">
        <f>COUNTIF(H3313:AL3313,"PD")+COUNTIF(H3313:AL3313,"PDD")+COUNTIF(H3313:AL3313,"P/DS")/2+COUNTIF(H3313:AL3313,"PMD")</f>
        <v>0</v>
      </c>
      <c r="AO3313" s="239">
        <f>COUNTIF(H3313:AL3313,"PN")+COUNTIF(H3313:AL3313,"P/NS")/2+COUNTIF(H3313:AL3313,"PH")+COUNTIF(H3313:AL3313,"PH/F")/2+COUNTIF(H3313:AL3313,"PH/L")/2+COUNTIF(H3313:AL3313,"PM")</f>
        <v>0</v>
      </c>
      <c r="AP3313" s="239">
        <f>COUNTIF(H3313:AL3313,"BH")+COUNTIF(H3313:AL3313,"AL/BL")+COUNTIF(H3313:AL3313,"UL/BL")+COUNTIF(H3313:AL3313,"BM")</f>
        <v>0</v>
      </c>
      <c r="AQ3313" s="239">
        <f>COUNTIF(H3313:AL3313,"DS")+COUNTIF(H3313:AL3313,"AL/DS")/2+COUNTIF(H3313:AL3313,"UL/DS")/2+COUNTIF(H3313:AL3313,"CT")+COUNTIF(H3313:AL3313,"MD")</f>
        <v>11.5</v>
      </c>
      <c r="AR3313" s="239">
        <f>COUNTIF(H3313:AL3313,"NS")+COUNTIF(H3313:AL3313,"AL/NS")/2+COUNTIF(H3313:AL3313,"UL/NS")/2+COUNTIF(H3313:AL3313,"BH")+COUNTIF(H3313:AL3313,"AL/BF")/2+COUNTIF(H3313:AL3313,"AL/BL")/2+COUNTIF(H3313:AL3313,"UL/BL")/2+COUNTIF(H3313:AL3313,"UL/BF")/2+COUNTIF(H3313:AL3313,"BM")</f>
        <v>11</v>
      </c>
      <c r="AS3313" s="239">
        <f>COUNTIF(H3313:AL3313,"AL")+COUNTIF(H3313:AL3313,"AL/DS")/2+COUNTIF(H3313:AL3313,"AL/NS")/2+COUNTIF(H3313:AL3313,"NH")+COUNTIF(H3313:AL3313,"SL")+COUNTIF(H3313:AL3313,"NHD")+COUNTIF(H3313:AL3313,"B")+COUNTIF(H3313:AL3313,"HL")+COUNTIF(H3313:AL3313,"AL/BF")/2+COUNTIF(H3313:AL3313,"AL/BL")/2</f>
        <v>3</v>
      </c>
      <c r="AT3313" s="255">
        <f>COUNTIF(H3313:AL3313,"PD")+COUNTIF(H3313:AL3313,"PN")+COUNTIF(H3313:AL3313,"P/DS")/2+COUNTIF(H3313:AL3313,"P/NS")/2+COUNTIF(H3313:AL3313,"DS")+COUNTIF(H3313:AL3313,"NS")+COUNTIF(H3313:AL3313,"AL")+COUNTIF(H3313:AL3313,"AL/DS")+COUNTIF(H3313:AL3313,"AL/NS")+COUNTIF(H3313:AL3313,"NH")+COUNTIF(H3313:AL3313,"SL")+COUNTIF(H3313:AL3313,"UL/DS")/2+COUNTIF(H3313:AL3313,"UL/NS")/2+COUNTIF(H3313:AL3313,"CT")+COUNTIF(H3313:AL3313,"NHD")+COUNTIF(H3313:AL3313,"PDD")+COUNTIF(H3313:AL3313,"B")+COUNTIF(H3313:AL3313,"HL")+COUNTIF(H3313:AL3313,"PH")+COUNTIF(H3313:AL3313,"BH")+COUNTIF(H3313:AL3313,"AL/BF")+COUNTIF(H3313:AL3313,"AL/BL")+COUNTIF(H3313:AL3313,"UL/BF")/2+COUNTIF(H3313:AL3313,"UL/BL")/2+COUNTIF(H3313:AL3313,"PH/F")/2+COUNTIF(H3313:AL3313,"PH/L")/2+COUNTIF(H3313:AL3313,"MD")+COUNTIF(H3313:AL3313,"PMD")+COUNTIF(H3313:AL3313,"PM")+COUNTIF(H3313:AL3313,"BM")</f>
        <v>25.5</v>
      </c>
      <c r="AU3313" s="255">
        <f>COUNTIF(H3313:AL3313,"P/DS")/2+COUNTIF(H3313:AL3313,"P/NS")/2+COUNTIF(H3313:AL3313,"IL")+COUNTIF(H3313:AL3313,"NL")+COUNTIF(H3313:AL3313,"UL")+COUNTIF(H3313:AL3313,"UL/DS")/2+COUNTIF(H3313:AL3313,"UL/NS")/2+COUNTIF(H3313:AL3313,"KT")+COUNTIF(H3313:AL3313,"UL/BF")/2+COUNTIF(H3313:AL3313,"UL/BL")/2+COUNTIF(H3313:AL3313,"PH/F")/2+COUNTIF(H3313:AL3313,"PH/L")/2+COUNTIF(H3313:AL3313,"NB")</f>
        <v>0.5</v>
      </c>
      <c r="AV3313" s="258">
        <f>COUNTIF(H3313:AL3313,"PN")+COUNTIF(H3313:AL3313,"TVD")+COUNTIF(H3313:AL3313,"PH")+COUNTIF(H3313:AL3313,"PM")+COUNTIF(H3313:AL3313,"PDD")-COUNTIFS(H3313:AL3313,"PN",H3320:AL3320,"&gt;=3")-COUNTIFS(H3313:AL3313,"PM",H3320:AL3320,"&gt;=3")</f>
        <v>0</v>
      </c>
      <c r="AW3313" s="258">
        <f>COUNTIF(H3313:AL3313,"NS")+COUNTIF(H3313:AL3313,"D")+COUNTIF(H3313:AL3313,"BH")+COUNTIF(H3313:AL3313,"NHD")+COUNTIF(H3313:AL3313,"BM")-COUNTIFS(H3313:AL3313,"NS",H3320:AL3320,"&gt;=3")-COUNTIFS(H3313:AL3313,"BH",H3320:AL3320,"&gt;=3")-COUNTIFS(H3313:AL3313,"BM",H3320:AL3320,"&gt;=3")</f>
        <v>11</v>
      </c>
      <c r="AX3313" s="255">
        <f>COUNTIF(H3313:AL3313,"AL")+COUNTIF(H3313:AL3313,"AL/DS")/2+COUNTIF(H3313:AL3313,"AL/NS")/2+COUNTIF(H3313:AL3313,"AL/BF")+COUNTIF(H3313:AL3313,"AL/BL")/2</f>
        <v>2</v>
      </c>
      <c r="AY3313" s="255">
        <f>COUNTIF(H3313:AL3313,"SL")</f>
        <v>0</v>
      </c>
      <c r="AZ3313" s="255">
        <f>COUNTIF(H3313:AL3313,"NH")</f>
        <v>1</v>
      </c>
      <c r="BA3313" s="255">
        <f>COUNTIF(H3313:AL3313,"HL")</f>
        <v>0</v>
      </c>
      <c r="BB3313" s="255">
        <f>COUNTIF(G3313:AL3313,"P/DS")/2+COUNTIF(G3313:AL3313,"P/NS")/2+COUNTIF(G3313:AL3313,"UL")+COUNTIF(G3313:AL3313,"UL/DS")/2+COUNTIF(G3313:AL3313,"UL/NS")/2+COUNTIF(G3313:AL3313,"UL/BL")/2+COUNTIF(G3313:AL3313,"UL/BF")/2+COUNTIF(G3313:AL3313,"PH/F")/2+COUNTIF(G3313:AL3313,"PH/L")/2</f>
        <v>0.5</v>
      </c>
      <c r="BC3313" s="255">
        <f>COUNTIF(H3313:AL3313,"NB")</f>
        <v>0</v>
      </c>
      <c r="BD3313" s="255">
        <f>COUNTIF(H3313:AL3313,"NL")</f>
        <v>0</v>
      </c>
      <c r="BE3313" s="255">
        <f>COUNTIF(H3313:AL3313,"IL")</f>
        <v>0</v>
      </c>
      <c r="BF3313" s="255">
        <f>COUNTIF(H3313:AL3313,"KT")</f>
        <v>0</v>
      </c>
      <c r="BG3313" s="255">
        <f>COUNTIF(H3313:AL3313,"L70")</f>
        <v>0</v>
      </c>
      <c r="BH3313" s="255">
        <f>COUNTIF(H3313:AL3313,"MD")</f>
        <v>0</v>
      </c>
      <c r="BI3313" s="255">
        <f>COUNTIF(H3313:AL3313,"PMD")</f>
        <v>0</v>
      </c>
      <c r="BJ3313" s="255">
        <f>COUNTIF(H3313:AL3313,"PM")</f>
        <v>0</v>
      </c>
      <c r="BK3313" s="255">
        <f>COUNTIF(H3313:AL3313,"BM")</f>
        <v>0</v>
      </c>
      <c r="BL3313" s="261">
        <f>SUMIF(H3313:AL3313,"PD",H3314:AL3314)+SUMIF(H3313:AL3313,"PN",H3314:AL3314)+SUMIF(H3313:AL3313,"P/DS",H3314:AL3314)+SUMIF(H3313:AL3313,"PN/F",H3314:AL3314)+SUMIF(H3313:AL3313,"PN/L",H3314:AL3314)+SUMIF(H3313:AL3313,"TV",H3314:AL3314)+SUMIF(H3313:AL3313,"TVD",H3314:AL3314)+SUMIF(H3313:AL3313,"PDD",H3314:AL3314)</f>
        <v>0</v>
      </c>
      <c r="BM3313" s="261">
        <f>SUMIF(H3313:AL3313,"PD",H3315:AL3315)+SUMIF(H3313:AL3313,"PN",H3315:AL3315)+SUMIF(H3313:AL3313,"P/DS",H3315:AL3315)+SUMIF(H3313:AL3313,"PN/F",H3315:AL3315)+SUMIF(H3313:AL3313,"PN/L",H3315:AL3315)+SUMIF(H3313:AL3313,"TV",H3315:AL3315)+SUMIF(H3313:AL3313,"TVD",H3315:AL3315)+SUMIF(H3313:AL3313,"PDD",H3315:AL3315)+SUMIF(H3313:AL3313,"PMD",H3315:AL3315)</f>
        <v>0</v>
      </c>
      <c r="BN3313" s="261">
        <f>SUMIF(H3313:AL3313,"PD",H3316:AL3316)+SUMIF(H3313:AL3313,"PN",H3316:AL3316)+SUMIF(H3313:AL3313,"P/DS",H3316:AL3316)+SUMIF(H3313:AL3313,"PN/F",H3316:AL3316)+SUMIF(H3313:AL3313,"PN/L",H3316:AL3316)+SUMIF(H3313:AL3313,"TV",H3316:AL3316)+SUMIF(H3313:AL3313,"TVD",H3316:AL3316)</f>
        <v>0</v>
      </c>
      <c r="BO3313" s="261">
        <f>SUMIF(H3313:AL3313,"PD",H3317:AL3317)+SUMIF(H3313:AL3313,"PN",H3317:AL3317)+SUMIF(H3313:AL3313,"P/DS",H3317:AL3317)+SUMIF(H3313:AL3313,"PN/F",H3317:AL3317)+SUMIF(H3313:AL3313,"PN/L",H3317:AL3317)+SUMIF(H3313:AL3313,"TV",H3317:AL3317)+SUMIF(H3313:AL3313,"TVD",H3317:AL3317)</f>
        <v>0</v>
      </c>
      <c r="BP3313" s="261">
        <f>SUMIF(H3313:AL3313,"PD",H3318:AL3318)+SUMIF(H3313:AL3313,"PN",H3318:AL3318)+SUMIF(H3313:AL3313,"P/DS",H3318:AL3318)+SUMIF(H3313:AL3313,"PN/F",H3318:AL3318)+SUMIF(H3313:AL3313,"PN/L",H3318:AL3318)+SUMIF(H3313:AL3313,"TV",H3318:AL3318)+SUMIF(H3313:AL3313,"TVD",H3318:AL3318)+SUMIF(H3313:AL3313,"PDD",H3318:AL3318)+SUMIF(H3313:AL3313,"PH",H3318:AL3318)+SUMIF(H3313:AL3313,"PM",H3318:AL3318)</f>
        <v>0</v>
      </c>
      <c r="BQ3313" s="261">
        <f>SUMIF(H3313:AL3313,"PD",H3319:AL3319)+SUMIF(H3313:AL3313,"PN",H3319:AL3319)+SUMIF(H3313:AL3313,"P/DS",H3319:AL3319)+SUMIF(H3313:AL3313,"PN/F",H3319:AL3319)+SUMIF(H3313:AL3313,"PN/L",H3319:AL3319)+SUMIF(H3313:AL3313,"TV",H3319:AL3319)+SUMIF(H3313:AL3313,"TVD",H3319:AL3319)+SUMIF(H3313:AL3313,"PDD",H3319:AL3319)+SUMIF(H3313:AL3313,"PH",H3319:AL3319)+SUMIF(H3313:AL3313,"PM",H3319:AL3319)</f>
        <v>0</v>
      </c>
      <c r="BR3313" s="269">
        <f>SUM(H3314:AL3314)-BL3313</f>
        <v>40</v>
      </c>
      <c r="BS3313" s="269">
        <f>SUM(H3315:AL3315)-BM3313</f>
        <v>12.5</v>
      </c>
      <c r="BT3313" s="269">
        <f>SUM(H3316:AL3316)-BN3313</f>
        <v>0</v>
      </c>
      <c r="BU3313" s="269">
        <f>SUM(H3317:AL3317)-BO3313</f>
        <v>0</v>
      </c>
      <c r="BV3313" s="269">
        <f>SUM(H3318:AL3318)-BP3313</f>
        <v>0</v>
      </c>
      <c r="BW3313" s="269">
        <f>SUM(H3319:AL3319)-BQ3313</f>
        <v>0</v>
      </c>
      <c r="BX3313" s="255">
        <f>SUMIF(H3313:AL3313,"PD",H3320:AL3320)+SUMIF(H3313:AL3313,"PN",H3320:AL3320)+SUMIF(H3313:AL3313,"P/DS",H3320:AL3320)+SUMIF(H3313:AL3313,"PN/F",H3320:AL3320)+SUMIF(H3313:AL3313,"PN/L",H3320:AL3320)</f>
        <v>0</v>
      </c>
      <c r="BY3313" s="255">
        <f>SUM(H3320:AL3320)-BX3313</f>
        <v>0</v>
      </c>
      <c r="BZ3313" s="255">
        <f t="shared" ref="BZ3313" si="1056">+SUM(BL3313:BW3320)</f>
        <v>52.5</v>
      </c>
      <c r="CA3313" s="266">
        <f>(COUNTIFS(H3313:AL3313,"PD",H3314:AL3314,"&gt;=2"))*0.5-IF(CN3313="VP",COUNTIFS($H$16:$AL$16,"SAT",H3313:AL3313,"PD",H3314:AL3314,"&gt;=2"))*0.5</f>
        <v>0</v>
      </c>
      <c r="CB3313" s="266">
        <f>(COUNTIFS(H3313:AL3313,"PN",H3315:AL3315,"&gt;=0.5",H3314:AL3314,"&gt;=1.5"))*0.5+COUNTIFS(H3313:AL3313,"PDD",H3315:AL3315,"&gt;=0.5",H3314:AL3314,"&gt;=1.5")*0.5</f>
        <v>0</v>
      </c>
      <c r="CC3313" s="273">
        <f>(COUNTIFS(H3313:AL3313,"TV",H3315:AL3315,"&gt;=10"))*0.5+(COUNTIFS(H3313:AL3313,"PMD",H3315:AL3315,"&gt;=2"))*0.5</f>
        <v>0</v>
      </c>
      <c r="CD3313" s="266">
        <f>(COUNTIFS(H3313:AL3313,"TVD",H3317:AL3317,"&gt;=6.5",H3315:AL3315,"&gt;=3.5"))*0.5</f>
        <v>0</v>
      </c>
      <c r="CE3313" s="266">
        <f>(COUNTIFS(H3313:AL3313,"PD",H3318:AL3318,"&gt;=10"))*0.5</f>
        <v>0</v>
      </c>
      <c r="CF3313" s="266">
        <f>(COUNTIFS(H3313:AL3313,"PDD",H3318:AL3318,"&gt;=3.5",H3319:AL3319,"&gt;=6.5")+COUNTIFS(H3313:AL3313,"PH",H3319:AL3319,"&gt;=0.5",H3318:AL3318,"&gt;=1.5")+COUNTIFS(H3313:AL3313,"PM",H3319:AL3319,"&gt;=0.5",H3318:AL3318,"&gt;=1.5"))*0.5</f>
        <v>0</v>
      </c>
      <c r="CG3313" s="266">
        <f>(COUNTIFS(H3313:AL3313,"DS",H3314:AL3314,"&gt;=2")+COUNTIFS(H3313:AL3313,"AL/DS",H3314:AL3314,"&gt;=2"))*0.5-IF(CN3313="VP",COUNTIFS($H$16:$AL$16,"SAT",H3313:AL3313,"DS",H3314:AL3314,"&gt;=2"))*0.5</f>
        <v>4.5</v>
      </c>
      <c r="CH3313" s="266">
        <f>(COUNTIFS(H3313:AL3313,"NS",H3315:AL3315,"&gt;=0.5",H3314:AL3314,"&gt;=1.5")+COUNTIFS(H3313:AL3313,"AL/NS",H3315:AL3315,"&gt;=0.5",H3314:AL3314,"&gt;=1.5")+COUNTIFS(H3313:AL3313,"NHD",H3315:AL3315,"&gt;=4.5",H3318:AL3318,"&gt;=2",H3314:AL3314,"&gt;=1.5"))*0.5</f>
        <v>4.5</v>
      </c>
      <c r="CI3313" s="266">
        <f>(COUNTIF(H3315:AL3315,"&gt;=10")+COUNTIFS(H3313:AL3313,"MD",H3315:AL3315,"&gt;=2")-COUNTIFS(H3313:AL3313,"TV",H3315:AL3315,"&gt;=10"))*0.5</f>
        <v>0</v>
      </c>
      <c r="CJ3313" s="266">
        <f>(COUNTIFS(H3313:AL3313,"D",H3317:AL3317,"&gt;=6.5",H3315:AL3315,"&gt;=3.5"))*0.5</f>
        <v>0</v>
      </c>
      <c r="CK3313" s="266">
        <f>(COUNTIF(H3318:AL3318,"&gt;=10")-COUNTIFS(H3313:AL3313,"PD",H3318:AL3318,"&gt;=10"))*0.5</f>
        <v>0</v>
      </c>
      <c r="CL3313" s="265">
        <f>(COUNTIFS(H3313:AL3313,"NHD",H3318:AL3318,"&gt;=3.5",H3319:AL3319,"&gt;=6.5")+COUNTIFS(H3313:AL3313,"BH",H3318:AL3318,"&gt;=1.5",H3319:AL3319,"&gt;=0.5")+COUNTIFS(H3313:AL3313,"BM",H3318:AL3318,"&gt;=1.5",H3319:AL3319,"&gt;=0.5")+COUNTIFS(H3313:AL3313,"D",H3318:AL3318,"&gt;=1.5",H3319:AL3319,"&gt;=0.5"))*0.5</f>
        <v>0</v>
      </c>
      <c r="CM3313" s="272"/>
      <c r="CN3313" s="264" t="s">
        <v>723</v>
      </c>
      <c r="CO3313" s="177">
        <f t="shared" ref="CO3313" si="1057">+AM3313+AN3313+AO3313+AP3313+AQ3313+AR3313+AS3313+AU3313+BG3313</f>
        <v>26</v>
      </c>
      <c r="CP3313" s="225">
        <f>+SUM(I3314:I3319)-I3320</f>
        <v>0</v>
      </c>
      <c r="CQ3313" s="225">
        <f>+SUM(J3314:J3319)-J3320</f>
        <v>0</v>
      </c>
      <c r="CR3313" s="225">
        <f>+SUM(K3314:K3319)-K3320</f>
        <v>2.5</v>
      </c>
      <c r="CS3313" s="178"/>
      <c r="CT3313" s="178"/>
      <c r="CU3313" s="178"/>
      <c r="CV3313" s="178"/>
      <c r="CW3313" s="178"/>
      <c r="CX3313" s="178"/>
      <c r="CY3313" s="178"/>
      <c r="CZ3313" s="178"/>
      <c r="DA3313" s="178"/>
    </row>
    <row r="3314" spans="1:105" s="120" customFormat="1" ht="15" customHeight="1">
      <c r="A3314" s="228"/>
      <c r="B3314" s="346"/>
      <c r="C3314" s="349"/>
      <c r="D3314" s="237"/>
      <c r="E3314" s="237"/>
      <c r="F3314" s="242" t="s">
        <v>82</v>
      </c>
      <c r="G3314" s="121">
        <v>1.5</v>
      </c>
      <c r="H3314" s="83"/>
      <c r="I3314" s="83"/>
      <c r="J3314" s="83"/>
      <c r="K3314" s="83">
        <v>2.5</v>
      </c>
      <c r="L3314" s="83">
        <v>2.5</v>
      </c>
      <c r="M3314" s="83">
        <v>2.5</v>
      </c>
      <c r="N3314" s="83"/>
      <c r="O3314" s="83"/>
      <c r="P3314" s="83">
        <v>2.5</v>
      </c>
      <c r="Q3314" s="83">
        <v>2.5</v>
      </c>
      <c r="R3314" s="83">
        <v>2.5</v>
      </c>
      <c r="S3314" s="83">
        <v>0</v>
      </c>
      <c r="T3314" s="83">
        <v>2.5</v>
      </c>
      <c r="U3314" s="83"/>
      <c r="V3314" s="83"/>
      <c r="W3314" s="83">
        <v>2</v>
      </c>
      <c r="X3314" s="83">
        <v>2</v>
      </c>
      <c r="Y3314" s="83">
        <v>2</v>
      </c>
      <c r="Z3314" s="83">
        <v>2</v>
      </c>
      <c r="AA3314" s="83">
        <v>2</v>
      </c>
      <c r="AB3314" s="83"/>
      <c r="AC3314" s="79"/>
      <c r="AD3314" s="79">
        <v>2</v>
      </c>
      <c r="AE3314" s="79"/>
      <c r="AF3314" s="79">
        <v>2</v>
      </c>
      <c r="AG3314" s="79">
        <v>2</v>
      </c>
      <c r="AH3314" s="79">
        <v>2</v>
      </c>
      <c r="AI3314" s="79"/>
      <c r="AJ3314" s="79"/>
      <c r="AK3314" s="79">
        <v>2</v>
      </c>
      <c r="AL3314" s="79">
        <v>2.5</v>
      </c>
      <c r="AM3314" s="240"/>
      <c r="AN3314" s="240"/>
      <c r="AO3314" s="240"/>
      <c r="AP3314" s="240"/>
      <c r="AQ3314" s="240"/>
      <c r="AR3314" s="240"/>
      <c r="AS3314" s="240"/>
      <c r="AT3314" s="256"/>
      <c r="AU3314" s="256"/>
      <c r="AV3314" s="259"/>
      <c r="AW3314" s="259"/>
      <c r="AX3314" s="256"/>
      <c r="AY3314" s="256"/>
      <c r="AZ3314" s="256"/>
      <c r="BA3314" s="256"/>
      <c r="BB3314" s="256"/>
      <c r="BC3314" s="256"/>
      <c r="BD3314" s="256"/>
      <c r="BE3314" s="256"/>
      <c r="BF3314" s="256"/>
      <c r="BG3314" s="256"/>
      <c r="BH3314" s="256"/>
      <c r="BI3314" s="256"/>
      <c r="BJ3314" s="256"/>
      <c r="BK3314" s="256"/>
      <c r="BL3314" s="262"/>
      <c r="BM3314" s="262"/>
      <c r="BN3314" s="262"/>
      <c r="BO3314" s="262"/>
      <c r="BP3314" s="262"/>
      <c r="BQ3314" s="262"/>
      <c r="BR3314" s="270"/>
      <c r="BS3314" s="270"/>
      <c r="BT3314" s="270"/>
      <c r="BU3314" s="270"/>
      <c r="BV3314" s="270"/>
      <c r="BW3314" s="270"/>
      <c r="BX3314" s="256"/>
      <c r="BY3314" s="256"/>
      <c r="BZ3314" s="256"/>
      <c r="CA3314" s="267"/>
      <c r="CB3314" s="267"/>
      <c r="CC3314" s="274"/>
      <c r="CD3314" s="267"/>
      <c r="CE3314" s="267"/>
      <c r="CF3314" s="267"/>
      <c r="CG3314" s="267"/>
      <c r="CH3314" s="267"/>
      <c r="CI3314" s="267"/>
      <c r="CJ3314" s="267"/>
      <c r="CK3314" s="267"/>
      <c r="CL3314" s="265"/>
      <c r="CM3314" s="272"/>
      <c r="CN3314" s="264"/>
      <c r="CO3314" s="177"/>
      <c r="CP3314" s="226"/>
      <c r="CQ3314" s="226"/>
      <c r="CR3314" s="226"/>
      <c r="CS3314" s="178"/>
      <c r="CT3314" s="178"/>
      <c r="CU3314" s="178"/>
      <c r="CV3314" s="178"/>
      <c r="CW3314" s="178"/>
      <c r="CX3314" s="178"/>
      <c r="CY3314" s="178"/>
      <c r="CZ3314" s="178"/>
      <c r="DA3314" s="178"/>
    </row>
    <row r="3315" spans="1:105" s="120" customFormat="1" ht="15" customHeight="1">
      <c r="A3315" s="228"/>
      <c r="B3315" s="346"/>
      <c r="C3315" s="349"/>
      <c r="D3315" s="237"/>
      <c r="E3315" s="237"/>
      <c r="F3315" s="243"/>
      <c r="G3315" s="122">
        <v>2</v>
      </c>
      <c r="H3315" s="84"/>
      <c r="I3315" s="84"/>
      <c r="J3315" s="84"/>
      <c r="K3315" s="84"/>
      <c r="L3315" s="84"/>
      <c r="M3315" s="84"/>
      <c r="N3315" s="84"/>
      <c r="O3315" s="84">
        <v>8</v>
      </c>
      <c r="P3315" s="84"/>
      <c r="Q3315" s="84"/>
      <c r="R3315" s="84"/>
      <c r="S3315" s="84"/>
      <c r="T3315" s="84"/>
      <c r="U3315" s="84"/>
      <c r="V3315" s="84"/>
      <c r="W3315" s="84">
        <v>0.5</v>
      </c>
      <c r="X3315" s="84">
        <v>0.5</v>
      </c>
      <c r="Y3315" s="84">
        <v>0.5</v>
      </c>
      <c r="Z3315" s="84">
        <v>0.5</v>
      </c>
      <c r="AA3315" s="84">
        <v>0.5</v>
      </c>
      <c r="AB3315" s="84"/>
      <c r="AC3315" s="80"/>
      <c r="AD3315" s="80">
        <v>0.5</v>
      </c>
      <c r="AE3315" s="80"/>
      <c r="AF3315" s="80">
        <v>0.5</v>
      </c>
      <c r="AG3315" s="80">
        <v>0.5</v>
      </c>
      <c r="AH3315" s="80">
        <v>0.5</v>
      </c>
      <c r="AI3315" s="80"/>
      <c r="AJ3315" s="80"/>
      <c r="AK3315" s="80"/>
      <c r="AL3315" s="80"/>
      <c r="AM3315" s="240"/>
      <c r="AN3315" s="240"/>
      <c r="AO3315" s="240"/>
      <c r="AP3315" s="240"/>
      <c r="AQ3315" s="240"/>
      <c r="AR3315" s="240"/>
      <c r="AS3315" s="240"/>
      <c r="AT3315" s="256"/>
      <c r="AU3315" s="256"/>
      <c r="AV3315" s="259"/>
      <c r="AW3315" s="259"/>
      <c r="AX3315" s="256"/>
      <c r="AY3315" s="256"/>
      <c r="AZ3315" s="256"/>
      <c r="BA3315" s="256"/>
      <c r="BB3315" s="256"/>
      <c r="BC3315" s="256"/>
      <c r="BD3315" s="256"/>
      <c r="BE3315" s="256"/>
      <c r="BF3315" s="256"/>
      <c r="BG3315" s="256"/>
      <c r="BH3315" s="256"/>
      <c r="BI3315" s="256"/>
      <c r="BJ3315" s="256"/>
      <c r="BK3315" s="256"/>
      <c r="BL3315" s="262"/>
      <c r="BM3315" s="262"/>
      <c r="BN3315" s="262"/>
      <c r="BO3315" s="262"/>
      <c r="BP3315" s="262"/>
      <c r="BQ3315" s="262"/>
      <c r="BR3315" s="270"/>
      <c r="BS3315" s="270"/>
      <c r="BT3315" s="270"/>
      <c r="BU3315" s="270"/>
      <c r="BV3315" s="270"/>
      <c r="BW3315" s="270"/>
      <c r="BX3315" s="256"/>
      <c r="BY3315" s="256"/>
      <c r="BZ3315" s="256"/>
      <c r="CA3315" s="267"/>
      <c r="CB3315" s="267"/>
      <c r="CC3315" s="274"/>
      <c r="CD3315" s="267"/>
      <c r="CE3315" s="267"/>
      <c r="CF3315" s="267"/>
      <c r="CG3315" s="267"/>
      <c r="CH3315" s="267"/>
      <c r="CI3315" s="267"/>
      <c r="CJ3315" s="267"/>
      <c r="CK3315" s="267"/>
      <c r="CL3315" s="265"/>
      <c r="CM3315" s="272"/>
      <c r="CN3315" s="264"/>
      <c r="CO3315" s="177"/>
      <c r="CP3315" s="226"/>
      <c r="CQ3315" s="226"/>
      <c r="CR3315" s="226"/>
      <c r="CS3315" s="178"/>
      <c r="CT3315" s="178"/>
      <c r="CU3315" s="178"/>
      <c r="CV3315" s="178"/>
      <c r="CW3315" s="178"/>
      <c r="CX3315" s="178"/>
      <c r="CY3315" s="178"/>
      <c r="CZ3315" s="178"/>
      <c r="DA3315" s="178"/>
    </row>
    <row r="3316" spans="1:105" s="120" customFormat="1" ht="15" customHeight="1">
      <c r="A3316" s="228"/>
      <c r="B3316" s="346"/>
      <c r="C3316" s="349"/>
      <c r="D3316" s="237"/>
      <c r="E3316" s="237"/>
      <c r="F3316" s="243"/>
      <c r="G3316" s="122">
        <v>2.1</v>
      </c>
      <c r="H3316" s="84"/>
      <c r="I3316" s="84"/>
      <c r="J3316" s="84"/>
      <c r="K3316" s="84"/>
      <c r="L3316" s="84"/>
      <c r="M3316" s="84"/>
      <c r="N3316" s="84"/>
      <c r="O3316" s="84"/>
      <c r="P3316" s="84"/>
      <c r="Q3316" s="84"/>
      <c r="R3316" s="84"/>
      <c r="S3316" s="84"/>
      <c r="T3316" s="84"/>
      <c r="U3316" s="84"/>
      <c r="V3316" s="84"/>
      <c r="W3316" s="84"/>
      <c r="X3316" s="84"/>
      <c r="Y3316" s="84"/>
      <c r="Z3316" s="84"/>
      <c r="AA3316" s="84"/>
      <c r="AB3316" s="84"/>
      <c r="AC3316" s="80"/>
      <c r="AD3316" s="80"/>
      <c r="AE3316" s="80"/>
      <c r="AF3316" s="80"/>
      <c r="AG3316" s="80"/>
      <c r="AH3316" s="80"/>
      <c r="AI3316" s="80"/>
      <c r="AJ3316" s="80"/>
      <c r="AK3316" s="80"/>
      <c r="AL3316" s="80"/>
      <c r="AM3316" s="240"/>
      <c r="AN3316" s="240"/>
      <c r="AO3316" s="240"/>
      <c r="AP3316" s="240"/>
      <c r="AQ3316" s="240"/>
      <c r="AR3316" s="240"/>
      <c r="AS3316" s="240"/>
      <c r="AT3316" s="256"/>
      <c r="AU3316" s="256"/>
      <c r="AV3316" s="259"/>
      <c r="AW3316" s="259"/>
      <c r="AX3316" s="256"/>
      <c r="AY3316" s="256"/>
      <c r="AZ3316" s="256"/>
      <c r="BA3316" s="256"/>
      <c r="BB3316" s="256"/>
      <c r="BC3316" s="256"/>
      <c r="BD3316" s="256"/>
      <c r="BE3316" s="256"/>
      <c r="BF3316" s="256"/>
      <c r="BG3316" s="256"/>
      <c r="BH3316" s="256"/>
      <c r="BI3316" s="256"/>
      <c r="BJ3316" s="256"/>
      <c r="BK3316" s="256"/>
      <c r="BL3316" s="262"/>
      <c r="BM3316" s="262"/>
      <c r="BN3316" s="262"/>
      <c r="BO3316" s="262"/>
      <c r="BP3316" s="262"/>
      <c r="BQ3316" s="262"/>
      <c r="BR3316" s="270"/>
      <c r="BS3316" s="270"/>
      <c r="BT3316" s="270"/>
      <c r="BU3316" s="270"/>
      <c r="BV3316" s="270"/>
      <c r="BW3316" s="270"/>
      <c r="BX3316" s="256"/>
      <c r="BY3316" s="256"/>
      <c r="BZ3316" s="256"/>
      <c r="CA3316" s="267"/>
      <c r="CB3316" s="267"/>
      <c r="CC3316" s="274"/>
      <c r="CD3316" s="267"/>
      <c r="CE3316" s="267"/>
      <c r="CF3316" s="267"/>
      <c r="CG3316" s="267"/>
      <c r="CH3316" s="267"/>
      <c r="CI3316" s="267"/>
      <c r="CJ3316" s="267"/>
      <c r="CK3316" s="267"/>
      <c r="CL3316" s="265"/>
      <c r="CM3316" s="272"/>
      <c r="CN3316" s="264"/>
      <c r="CO3316" s="177"/>
      <c r="CP3316" s="226"/>
      <c r="CQ3316" s="226"/>
      <c r="CR3316" s="226"/>
      <c r="CS3316" s="178"/>
      <c r="CT3316" s="178"/>
      <c r="CU3316" s="178"/>
      <c r="CV3316" s="178"/>
      <c r="CW3316" s="178"/>
      <c r="CX3316" s="178"/>
      <c r="CY3316" s="178"/>
      <c r="CZ3316" s="178"/>
      <c r="DA3316" s="178"/>
    </row>
    <row r="3317" spans="1:105" s="120" customFormat="1" ht="15" customHeight="1">
      <c r="A3317" s="228"/>
      <c r="B3317" s="346"/>
      <c r="C3317" s="349"/>
      <c r="D3317" s="237"/>
      <c r="E3317" s="237"/>
      <c r="F3317" s="243"/>
      <c r="G3317" s="122">
        <v>2.7</v>
      </c>
      <c r="H3317" s="84"/>
      <c r="I3317" s="84"/>
      <c r="J3317" s="84"/>
      <c r="K3317" s="84"/>
      <c r="L3317" s="84"/>
      <c r="M3317" s="84"/>
      <c r="N3317" s="84"/>
      <c r="O3317" s="84"/>
      <c r="P3317" s="84"/>
      <c r="Q3317" s="84"/>
      <c r="R3317" s="84"/>
      <c r="S3317" s="84"/>
      <c r="T3317" s="84"/>
      <c r="U3317" s="84"/>
      <c r="V3317" s="84"/>
      <c r="W3317" s="84"/>
      <c r="X3317" s="84"/>
      <c r="Y3317" s="84"/>
      <c r="Z3317" s="84"/>
      <c r="AA3317" s="84"/>
      <c r="AB3317" s="84"/>
      <c r="AC3317" s="80"/>
      <c r="AD3317" s="80"/>
      <c r="AE3317" s="80"/>
      <c r="AF3317" s="80"/>
      <c r="AG3317" s="80"/>
      <c r="AH3317" s="80"/>
      <c r="AI3317" s="80"/>
      <c r="AJ3317" s="80"/>
      <c r="AK3317" s="80"/>
      <c r="AL3317" s="80"/>
      <c r="AM3317" s="240"/>
      <c r="AN3317" s="240"/>
      <c r="AO3317" s="240"/>
      <c r="AP3317" s="240"/>
      <c r="AQ3317" s="240"/>
      <c r="AR3317" s="240"/>
      <c r="AS3317" s="240"/>
      <c r="AT3317" s="256"/>
      <c r="AU3317" s="256"/>
      <c r="AV3317" s="259"/>
      <c r="AW3317" s="259"/>
      <c r="AX3317" s="256"/>
      <c r="AY3317" s="256"/>
      <c r="AZ3317" s="256"/>
      <c r="BA3317" s="256"/>
      <c r="BB3317" s="256"/>
      <c r="BC3317" s="256"/>
      <c r="BD3317" s="256"/>
      <c r="BE3317" s="256"/>
      <c r="BF3317" s="256"/>
      <c r="BG3317" s="256"/>
      <c r="BH3317" s="256"/>
      <c r="BI3317" s="256"/>
      <c r="BJ3317" s="256"/>
      <c r="BK3317" s="256"/>
      <c r="BL3317" s="262"/>
      <c r="BM3317" s="262"/>
      <c r="BN3317" s="262"/>
      <c r="BO3317" s="262"/>
      <c r="BP3317" s="262"/>
      <c r="BQ3317" s="262"/>
      <c r="BR3317" s="270"/>
      <c r="BS3317" s="270"/>
      <c r="BT3317" s="270"/>
      <c r="BU3317" s="270"/>
      <c r="BV3317" s="270"/>
      <c r="BW3317" s="270"/>
      <c r="BX3317" s="256"/>
      <c r="BY3317" s="256"/>
      <c r="BZ3317" s="256"/>
      <c r="CA3317" s="267"/>
      <c r="CB3317" s="267"/>
      <c r="CC3317" s="274"/>
      <c r="CD3317" s="267"/>
      <c r="CE3317" s="267"/>
      <c r="CF3317" s="267"/>
      <c r="CG3317" s="267"/>
      <c r="CH3317" s="267"/>
      <c r="CI3317" s="267"/>
      <c r="CJ3317" s="267"/>
      <c r="CK3317" s="267"/>
      <c r="CL3317" s="265"/>
      <c r="CM3317" s="272"/>
      <c r="CN3317" s="264"/>
      <c r="CO3317" s="177"/>
      <c r="CP3317" s="226"/>
      <c r="CQ3317" s="226"/>
      <c r="CR3317" s="226"/>
      <c r="CS3317" s="178"/>
      <c r="CT3317" s="178"/>
      <c r="CU3317" s="178"/>
      <c r="CV3317" s="178"/>
      <c r="CW3317" s="178"/>
      <c r="CX3317" s="178"/>
      <c r="CY3317" s="178"/>
      <c r="CZ3317" s="178"/>
      <c r="DA3317" s="178"/>
    </row>
    <row r="3318" spans="1:105" s="120" customFormat="1" ht="15" customHeight="1">
      <c r="A3318" s="228"/>
      <c r="B3318" s="346"/>
      <c r="C3318" s="349"/>
      <c r="D3318" s="237"/>
      <c r="E3318" s="237"/>
      <c r="F3318" s="243"/>
      <c r="G3318" s="122">
        <v>3</v>
      </c>
      <c r="H3318" s="84"/>
      <c r="I3318" s="84"/>
      <c r="J3318" s="84"/>
      <c r="K3318" s="84"/>
      <c r="L3318" s="84"/>
      <c r="M3318" s="84"/>
      <c r="N3318" s="84"/>
      <c r="O3318" s="84"/>
      <c r="P3318" s="84"/>
      <c r="Q3318" s="84"/>
      <c r="R3318" s="84"/>
      <c r="S3318" s="84"/>
      <c r="T3318" s="84"/>
      <c r="U3318" s="84"/>
      <c r="V3318" s="84"/>
      <c r="W3318" s="84"/>
      <c r="X3318" s="84"/>
      <c r="Y3318" s="84"/>
      <c r="Z3318" s="84"/>
      <c r="AA3318" s="84"/>
      <c r="AB3318" s="84"/>
      <c r="AC3318" s="80"/>
      <c r="AD3318" s="80"/>
      <c r="AE3318" s="80"/>
      <c r="AF3318" s="80"/>
      <c r="AG3318" s="80"/>
      <c r="AH3318" s="80"/>
      <c r="AI3318" s="80"/>
      <c r="AJ3318" s="80"/>
      <c r="AK3318" s="80"/>
      <c r="AL3318" s="80"/>
      <c r="AM3318" s="240"/>
      <c r="AN3318" s="240"/>
      <c r="AO3318" s="240"/>
      <c r="AP3318" s="240"/>
      <c r="AQ3318" s="240"/>
      <c r="AR3318" s="240"/>
      <c r="AS3318" s="240"/>
      <c r="AT3318" s="256"/>
      <c r="AU3318" s="256"/>
      <c r="AV3318" s="259"/>
      <c r="AW3318" s="259"/>
      <c r="AX3318" s="256"/>
      <c r="AY3318" s="256"/>
      <c r="AZ3318" s="256"/>
      <c r="BA3318" s="256"/>
      <c r="BB3318" s="256"/>
      <c r="BC3318" s="256"/>
      <c r="BD3318" s="256"/>
      <c r="BE3318" s="256"/>
      <c r="BF3318" s="256"/>
      <c r="BG3318" s="256"/>
      <c r="BH3318" s="256"/>
      <c r="BI3318" s="256"/>
      <c r="BJ3318" s="256"/>
      <c r="BK3318" s="256"/>
      <c r="BL3318" s="262"/>
      <c r="BM3318" s="262"/>
      <c r="BN3318" s="262"/>
      <c r="BO3318" s="262"/>
      <c r="BP3318" s="262"/>
      <c r="BQ3318" s="262"/>
      <c r="BR3318" s="270"/>
      <c r="BS3318" s="270"/>
      <c r="BT3318" s="270"/>
      <c r="BU3318" s="270"/>
      <c r="BV3318" s="270"/>
      <c r="BW3318" s="270"/>
      <c r="BX3318" s="256"/>
      <c r="BY3318" s="256"/>
      <c r="BZ3318" s="256"/>
      <c r="CA3318" s="267"/>
      <c r="CB3318" s="267"/>
      <c r="CC3318" s="274"/>
      <c r="CD3318" s="267"/>
      <c r="CE3318" s="267"/>
      <c r="CF3318" s="267"/>
      <c r="CG3318" s="267"/>
      <c r="CH3318" s="267"/>
      <c r="CI3318" s="267"/>
      <c r="CJ3318" s="267"/>
      <c r="CK3318" s="267"/>
      <c r="CL3318" s="265"/>
      <c r="CM3318" s="272"/>
      <c r="CN3318" s="264"/>
      <c r="CO3318" s="177"/>
      <c r="CP3318" s="226"/>
      <c r="CQ3318" s="226"/>
      <c r="CR3318" s="226"/>
      <c r="CS3318" s="178"/>
      <c r="CT3318" s="178"/>
      <c r="CU3318" s="178"/>
      <c r="CV3318" s="178"/>
      <c r="CW3318" s="178"/>
      <c r="CX3318" s="178"/>
      <c r="CY3318" s="178"/>
      <c r="CZ3318" s="178"/>
      <c r="DA3318" s="178"/>
    </row>
    <row r="3319" spans="1:105" s="120" customFormat="1" ht="15" customHeight="1">
      <c r="A3319" s="228"/>
      <c r="B3319" s="346"/>
      <c r="C3319" s="349"/>
      <c r="D3319" s="237"/>
      <c r="E3319" s="237"/>
      <c r="F3319" s="244"/>
      <c r="G3319" s="123">
        <v>3.9</v>
      </c>
      <c r="H3319" s="85"/>
      <c r="I3319" s="85"/>
      <c r="J3319" s="85"/>
      <c r="K3319" s="85"/>
      <c r="L3319" s="85"/>
      <c r="M3319" s="85"/>
      <c r="N3319" s="85"/>
      <c r="O3319" s="85"/>
      <c r="P3319" s="85"/>
      <c r="Q3319" s="85"/>
      <c r="R3319" s="85"/>
      <c r="S3319" s="85"/>
      <c r="T3319" s="85"/>
      <c r="U3319" s="85"/>
      <c r="V3319" s="85"/>
      <c r="W3319" s="85"/>
      <c r="X3319" s="85"/>
      <c r="Y3319" s="85"/>
      <c r="Z3319" s="85"/>
      <c r="AA3319" s="85"/>
      <c r="AB3319" s="85"/>
      <c r="AC3319" s="81"/>
      <c r="AD3319" s="81"/>
      <c r="AE3319" s="81"/>
      <c r="AF3319" s="81"/>
      <c r="AG3319" s="81"/>
      <c r="AH3319" s="81"/>
      <c r="AI3319" s="81"/>
      <c r="AJ3319" s="81"/>
      <c r="AK3319" s="81"/>
      <c r="AL3319" s="81"/>
      <c r="AM3319" s="240"/>
      <c r="AN3319" s="240"/>
      <c r="AO3319" s="240"/>
      <c r="AP3319" s="240"/>
      <c r="AQ3319" s="240"/>
      <c r="AR3319" s="240"/>
      <c r="AS3319" s="240"/>
      <c r="AT3319" s="256"/>
      <c r="AU3319" s="256"/>
      <c r="AV3319" s="259"/>
      <c r="AW3319" s="259"/>
      <c r="AX3319" s="256"/>
      <c r="AY3319" s="256"/>
      <c r="AZ3319" s="256"/>
      <c r="BA3319" s="256"/>
      <c r="BB3319" s="256"/>
      <c r="BC3319" s="256"/>
      <c r="BD3319" s="256"/>
      <c r="BE3319" s="256"/>
      <c r="BF3319" s="256"/>
      <c r="BG3319" s="256"/>
      <c r="BH3319" s="256"/>
      <c r="BI3319" s="256"/>
      <c r="BJ3319" s="256"/>
      <c r="BK3319" s="256"/>
      <c r="BL3319" s="262"/>
      <c r="BM3319" s="262"/>
      <c r="BN3319" s="262"/>
      <c r="BO3319" s="262"/>
      <c r="BP3319" s="262"/>
      <c r="BQ3319" s="262"/>
      <c r="BR3319" s="270"/>
      <c r="BS3319" s="270"/>
      <c r="BT3319" s="270"/>
      <c r="BU3319" s="270"/>
      <c r="BV3319" s="270"/>
      <c r="BW3319" s="270"/>
      <c r="BX3319" s="256"/>
      <c r="BY3319" s="256"/>
      <c r="BZ3319" s="256"/>
      <c r="CA3319" s="267"/>
      <c r="CB3319" s="267"/>
      <c r="CC3319" s="274"/>
      <c r="CD3319" s="267"/>
      <c r="CE3319" s="267"/>
      <c r="CF3319" s="267"/>
      <c r="CG3319" s="267"/>
      <c r="CH3319" s="267"/>
      <c r="CI3319" s="267"/>
      <c r="CJ3319" s="267"/>
      <c r="CK3319" s="267"/>
      <c r="CL3319" s="265"/>
      <c r="CM3319" s="272"/>
      <c r="CN3319" s="264"/>
      <c r="CO3319" s="177"/>
      <c r="CP3319" s="226"/>
      <c r="CQ3319" s="226"/>
      <c r="CR3319" s="226"/>
      <c r="CS3319" s="178"/>
      <c r="CT3319" s="178"/>
      <c r="CU3319" s="178"/>
      <c r="CV3319" s="178"/>
      <c r="CW3319" s="178"/>
      <c r="CX3319" s="178"/>
      <c r="CY3319" s="178"/>
      <c r="CZ3319" s="178"/>
      <c r="DA3319" s="178"/>
    </row>
    <row r="3320" spans="1:105" s="120" customFormat="1" ht="18" customHeight="1">
      <c r="A3320" s="229"/>
      <c r="B3320" s="347"/>
      <c r="C3320" s="350"/>
      <c r="D3320" s="238"/>
      <c r="E3320" s="238"/>
      <c r="F3320" s="245" t="s">
        <v>83</v>
      </c>
      <c r="G3320" s="246"/>
      <c r="H3320" s="82"/>
      <c r="I3320" s="82"/>
      <c r="J3320" s="82"/>
      <c r="K3320" s="82"/>
      <c r="L3320" s="82"/>
      <c r="M3320" s="82"/>
      <c r="N3320" s="82"/>
      <c r="O3320" s="82"/>
      <c r="P3320" s="82"/>
      <c r="Q3320" s="82"/>
      <c r="R3320" s="82"/>
      <c r="S3320" s="82"/>
      <c r="T3320" s="82"/>
      <c r="U3320" s="82"/>
      <c r="V3320" s="82"/>
      <c r="W3320" s="82"/>
      <c r="X3320" s="82"/>
      <c r="Y3320" s="82"/>
      <c r="Z3320" s="82"/>
      <c r="AA3320" s="82"/>
      <c r="AB3320" s="82"/>
      <c r="AC3320" s="35"/>
      <c r="AD3320" s="35"/>
      <c r="AE3320" s="35"/>
      <c r="AF3320" s="35"/>
      <c r="AG3320" s="35"/>
      <c r="AH3320" s="35"/>
      <c r="AI3320" s="35"/>
      <c r="AJ3320" s="35"/>
      <c r="AK3320" s="35"/>
      <c r="AL3320" s="35"/>
      <c r="AM3320" s="241"/>
      <c r="AN3320" s="241"/>
      <c r="AO3320" s="241"/>
      <c r="AP3320" s="241"/>
      <c r="AQ3320" s="241"/>
      <c r="AR3320" s="241"/>
      <c r="AS3320" s="241"/>
      <c r="AT3320" s="257"/>
      <c r="AU3320" s="257"/>
      <c r="AV3320" s="260"/>
      <c r="AW3320" s="260"/>
      <c r="AX3320" s="257"/>
      <c r="AY3320" s="257"/>
      <c r="AZ3320" s="257"/>
      <c r="BA3320" s="257"/>
      <c r="BB3320" s="257"/>
      <c r="BC3320" s="257"/>
      <c r="BD3320" s="257"/>
      <c r="BE3320" s="257"/>
      <c r="BF3320" s="257"/>
      <c r="BG3320" s="257"/>
      <c r="BH3320" s="257"/>
      <c r="BI3320" s="257"/>
      <c r="BJ3320" s="257"/>
      <c r="BK3320" s="257"/>
      <c r="BL3320" s="263"/>
      <c r="BM3320" s="263"/>
      <c r="BN3320" s="263"/>
      <c r="BO3320" s="263"/>
      <c r="BP3320" s="263"/>
      <c r="BQ3320" s="263"/>
      <c r="BR3320" s="271"/>
      <c r="BS3320" s="271"/>
      <c r="BT3320" s="271"/>
      <c r="BU3320" s="271"/>
      <c r="BV3320" s="271"/>
      <c r="BW3320" s="271"/>
      <c r="BX3320" s="257"/>
      <c r="BY3320" s="257"/>
      <c r="BZ3320" s="257"/>
      <c r="CA3320" s="268"/>
      <c r="CB3320" s="268"/>
      <c r="CC3320" s="275"/>
      <c r="CD3320" s="268"/>
      <c r="CE3320" s="268"/>
      <c r="CF3320" s="268"/>
      <c r="CG3320" s="268"/>
      <c r="CH3320" s="268"/>
      <c r="CI3320" s="268"/>
      <c r="CJ3320" s="268"/>
      <c r="CK3320" s="268"/>
      <c r="CL3320" s="265"/>
      <c r="CM3320" s="272"/>
      <c r="CN3320" s="264"/>
      <c r="CO3320" s="177"/>
      <c r="CP3320" s="226"/>
      <c r="CQ3320" s="226"/>
      <c r="CR3320" s="226"/>
      <c r="CS3320" s="178"/>
      <c r="CT3320" s="178"/>
      <c r="CU3320" s="178"/>
      <c r="CV3320" s="178"/>
      <c r="CW3320" s="178"/>
      <c r="CX3320" s="178"/>
      <c r="CY3320" s="178"/>
      <c r="CZ3320" s="178"/>
      <c r="DA3320" s="178"/>
    </row>
    <row r="3321" spans="1:105" s="120" customFormat="1" ht="15" customHeight="1">
      <c r="A3321" s="227">
        <f t="shared" si="1055"/>
        <v>411</v>
      </c>
      <c r="B3321" s="345" t="s">
        <v>1136</v>
      </c>
      <c r="C3321" s="348" t="s">
        <v>1137</v>
      </c>
      <c r="D3321" s="236">
        <v>44617</v>
      </c>
      <c r="E3321" s="236" t="s">
        <v>353</v>
      </c>
      <c r="F3321" s="253" t="s">
        <v>80</v>
      </c>
      <c r="G3321" s="351"/>
      <c r="H3321" s="82" t="s">
        <v>69</v>
      </c>
      <c r="I3321" s="82"/>
      <c r="J3321" s="82" t="s">
        <v>60</v>
      </c>
      <c r="K3321" s="82" t="s">
        <v>60</v>
      </c>
      <c r="L3321" s="82" t="s">
        <v>60</v>
      </c>
      <c r="M3321" s="82" t="s">
        <v>60</v>
      </c>
      <c r="N3321" s="82" t="s">
        <v>60</v>
      </c>
      <c r="O3321" s="82"/>
      <c r="P3321" s="82" t="s">
        <v>60</v>
      </c>
      <c r="Q3321" s="82" t="s">
        <v>60</v>
      </c>
      <c r="R3321" s="82" t="s">
        <v>60</v>
      </c>
      <c r="S3321" s="82" t="s">
        <v>60</v>
      </c>
      <c r="T3321" s="82" t="s">
        <v>60</v>
      </c>
      <c r="U3321" s="82" t="s">
        <v>60</v>
      </c>
      <c r="V3321" s="82"/>
      <c r="W3321" s="82" t="s">
        <v>61</v>
      </c>
      <c r="X3321" s="82" t="s">
        <v>61</v>
      </c>
      <c r="Y3321" s="82" t="s">
        <v>61</v>
      </c>
      <c r="Z3321" s="82" t="s">
        <v>61</v>
      </c>
      <c r="AA3321" s="82" t="s">
        <v>61</v>
      </c>
      <c r="AB3321" s="82" t="s">
        <v>61</v>
      </c>
      <c r="AC3321" s="82"/>
      <c r="AD3321" s="82" t="s">
        <v>61</v>
      </c>
      <c r="AE3321" s="82" t="s">
        <v>61</v>
      </c>
      <c r="AF3321" s="82" t="s">
        <v>61</v>
      </c>
      <c r="AG3321" s="82" t="s">
        <v>61</v>
      </c>
      <c r="AH3321" s="82" t="s">
        <v>61</v>
      </c>
      <c r="AI3321" s="82" t="s">
        <v>1471</v>
      </c>
      <c r="AJ3321" s="82"/>
      <c r="AK3321" s="82" t="s">
        <v>60</v>
      </c>
      <c r="AL3321" s="82" t="s">
        <v>60</v>
      </c>
      <c r="AM3321" s="239">
        <f>COUNTIF(H3321:AL3321,"PH")+COUNTIF(H3321:AL3321,"PH/L")+COUNTIF(H3321:AL3321,"PM")</f>
        <v>0</v>
      </c>
      <c r="AN3321" s="239">
        <f>COUNTIF(H3321:AL3321,"PD")+COUNTIF(H3321:AL3321,"PDD")+COUNTIF(H3321:AL3321,"P/DS")/2+COUNTIF(H3321:AL3321,"PMD")</f>
        <v>0</v>
      </c>
      <c r="AO3321" s="239">
        <f>COUNTIF(H3321:AL3321,"PN")+COUNTIF(H3321:AL3321,"P/NS")/2+COUNTIF(H3321:AL3321,"PH")+COUNTIF(H3321:AL3321,"PH/F")/2+COUNTIF(H3321:AL3321,"PH/L")/2+COUNTIF(H3321:AL3321,"PM")</f>
        <v>0</v>
      </c>
      <c r="AP3321" s="239">
        <f>COUNTIF(H3321:AL3321,"BH")+COUNTIF(H3321:AL3321,"AL/BL")+COUNTIF(H3321:AL3321,"UL/BL")+COUNTIF(H3321:AL3321,"BM")</f>
        <v>0</v>
      </c>
      <c r="AQ3321" s="239">
        <f>COUNTIF(H3321:AL3321,"DS")+COUNTIF(H3321:AL3321,"AL/DS")/2+COUNTIF(H3321:AL3321,"UL/DS")/2+COUNTIF(H3321:AL3321,"CT")+COUNTIF(H3321:AL3321,"MD")</f>
        <v>13.5</v>
      </c>
      <c r="AR3321" s="239">
        <f>COUNTIF(H3321:AL3321,"NS")+COUNTIF(H3321:AL3321,"AL/NS")/2+COUNTIF(H3321:AL3321,"UL/NS")/2+COUNTIF(H3321:AL3321,"BH")+COUNTIF(H3321:AL3321,"AL/BF")/2+COUNTIF(H3321:AL3321,"AL/BL")/2+COUNTIF(H3321:AL3321,"UL/BL")/2+COUNTIF(H3321:AL3321,"UL/BF")/2+COUNTIF(H3321:AL3321,"BM")</f>
        <v>11</v>
      </c>
      <c r="AS3321" s="239">
        <f>COUNTIF(H3321:AL3321,"AL")+COUNTIF(H3321:AL3321,"AL/DS")/2+COUNTIF(H3321:AL3321,"AL/NS")/2+COUNTIF(H3321:AL3321,"NH")+COUNTIF(H3321:AL3321,"SL")+COUNTIF(H3321:AL3321,"NHD")+COUNTIF(H3321:AL3321,"B")+COUNTIF(H3321:AL3321,"HL")+COUNTIF(H3321:AL3321,"AL/BF")/2+COUNTIF(H3321:AL3321,"AL/BL")/2</f>
        <v>1</v>
      </c>
      <c r="AT3321" s="255">
        <f>COUNTIF(H3321:AL3321,"PD")+COUNTIF(H3321:AL3321,"PN")+COUNTIF(H3321:AL3321,"P/DS")/2+COUNTIF(H3321:AL3321,"P/NS")/2+COUNTIF(H3321:AL3321,"DS")+COUNTIF(H3321:AL3321,"NS")+COUNTIF(H3321:AL3321,"AL")+COUNTIF(H3321:AL3321,"AL/DS")+COUNTIF(H3321:AL3321,"AL/NS")+COUNTIF(H3321:AL3321,"NH")+COUNTIF(H3321:AL3321,"SL")+COUNTIF(H3321:AL3321,"UL/DS")/2+COUNTIF(H3321:AL3321,"UL/NS")/2+COUNTIF(H3321:AL3321,"CT")+COUNTIF(H3321:AL3321,"NHD")+COUNTIF(H3321:AL3321,"PDD")+COUNTIF(H3321:AL3321,"B")+COUNTIF(H3321:AL3321,"HL")+COUNTIF(H3321:AL3321,"PH")+COUNTIF(H3321:AL3321,"BH")+COUNTIF(H3321:AL3321,"AL/BF")+COUNTIF(H3321:AL3321,"AL/BL")+COUNTIF(H3321:AL3321,"UL/BF")/2+COUNTIF(H3321:AL3321,"UL/BL")/2+COUNTIF(H3321:AL3321,"PH/F")/2+COUNTIF(H3321:AL3321,"PH/L")/2+COUNTIF(H3321:AL3321,"MD")+COUNTIF(H3321:AL3321,"PMD")+COUNTIF(H3321:AL3321,"PM")+COUNTIF(H3321:AL3321,"BM")</f>
        <v>25.5</v>
      </c>
      <c r="AU3321" s="255">
        <f>COUNTIF(H3321:AL3321,"P/DS")/2+COUNTIF(H3321:AL3321,"P/NS")/2+COUNTIF(H3321:AL3321,"IL")+COUNTIF(H3321:AL3321,"NL")+COUNTIF(H3321:AL3321,"UL")+COUNTIF(H3321:AL3321,"UL/DS")/2+COUNTIF(H3321:AL3321,"UL/NS")/2+COUNTIF(H3321:AL3321,"KT")+COUNTIF(H3321:AL3321,"UL/BF")/2+COUNTIF(H3321:AL3321,"UL/BL")/2+COUNTIF(H3321:AL3321,"PH/F")/2+COUNTIF(H3321:AL3321,"PH/L")/2+COUNTIF(H3321:AL3321,"NB")</f>
        <v>0.5</v>
      </c>
      <c r="AV3321" s="258">
        <f>COUNTIF(H3321:AL3321,"PN")+COUNTIF(H3321:AL3321,"TVD")+COUNTIF(H3321:AL3321,"PH")+COUNTIF(H3321:AL3321,"PM")+COUNTIF(H3321:AL3321,"PDD")-COUNTIFS(H3321:AL3321,"PN",H3328:AL3328,"&gt;=3")-COUNTIFS(H3321:AL3321,"PM",H3328:AL3328,"&gt;=3")</f>
        <v>0</v>
      </c>
      <c r="AW3321" s="258">
        <f>COUNTIF(H3321:AL3321,"NS")+COUNTIF(H3321:AL3321,"D")+COUNTIF(H3321:AL3321,"BH")+COUNTIF(H3321:AL3321,"NHD")+COUNTIF(H3321:AL3321,"BM")-COUNTIFS(H3321:AL3321,"NS",H3328:AL3328,"&gt;=3")-COUNTIFS(H3321:AL3321,"BH",H3328:AL3328,"&gt;=3")-COUNTIFS(H3321:AL3321,"BM",H3328:AL3328,"&gt;=3")</f>
        <v>11</v>
      </c>
      <c r="AX3321" s="255">
        <f>COUNTIF(H3321:AL3321,"AL")+COUNTIF(H3321:AL3321,"AL/DS")/2+COUNTIF(H3321:AL3321,"AL/NS")/2+COUNTIF(H3321:AL3321,"AL/BF")+COUNTIF(H3321:AL3321,"AL/BL")/2</f>
        <v>0</v>
      </c>
      <c r="AY3321" s="255">
        <f>COUNTIF(H3321:AL3321,"SL")</f>
        <v>0</v>
      </c>
      <c r="AZ3321" s="255">
        <f>COUNTIF(H3321:AL3321,"NH")</f>
        <v>1</v>
      </c>
      <c r="BA3321" s="255">
        <f>COUNTIF(H3321:AL3321,"HL")</f>
        <v>0</v>
      </c>
      <c r="BB3321" s="255">
        <f>COUNTIF(G3321:AL3321,"P/DS")/2+COUNTIF(G3321:AL3321,"P/NS")/2+COUNTIF(G3321:AL3321,"UL")+COUNTIF(G3321:AL3321,"UL/DS")/2+COUNTIF(G3321:AL3321,"UL/NS")/2+COUNTIF(G3321:AL3321,"UL/BL")/2+COUNTIF(G3321:AL3321,"UL/BF")/2+COUNTIF(G3321:AL3321,"PH/F")/2+COUNTIF(G3321:AL3321,"PH/L")/2</f>
        <v>0.5</v>
      </c>
      <c r="BC3321" s="255">
        <f>COUNTIF(H3321:AL3321,"NB")</f>
        <v>0</v>
      </c>
      <c r="BD3321" s="255">
        <f>COUNTIF(H3321:AL3321,"NL")</f>
        <v>0</v>
      </c>
      <c r="BE3321" s="255">
        <f>COUNTIF(H3321:AL3321,"IL")</f>
        <v>0</v>
      </c>
      <c r="BF3321" s="255">
        <f>COUNTIF(H3321:AL3321,"KT")</f>
        <v>0</v>
      </c>
      <c r="BG3321" s="255">
        <f>COUNTIF(H3321:AL3321,"L70")</f>
        <v>0</v>
      </c>
      <c r="BH3321" s="255">
        <f>COUNTIF(H3321:AL3321,"MD")</f>
        <v>0</v>
      </c>
      <c r="BI3321" s="255">
        <f>COUNTIF(H3321:AL3321,"PMD")</f>
        <v>0</v>
      </c>
      <c r="BJ3321" s="255">
        <f>COUNTIF(H3321:AL3321,"PM")</f>
        <v>0</v>
      </c>
      <c r="BK3321" s="255">
        <f>COUNTIF(H3321:AL3321,"BM")</f>
        <v>0</v>
      </c>
      <c r="BL3321" s="261">
        <f>SUMIF(H3321:AL3321,"PD",H3322:AL3322)+SUMIF(H3321:AL3321,"PN",H3322:AL3322)+SUMIF(H3321:AL3321,"P/DS",H3322:AL3322)+SUMIF(H3321:AL3321,"PN/F",H3322:AL3322)+SUMIF(H3321:AL3321,"PN/L",H3322:AL3322)+SUMIF(H3321:AL3321,"TV",H3322:AL3322)+SUMIF(H3321:AL3321,"TVD",H3322:AL3322)+SUMIF(H3321:AL3321,"PDD",H3322:AL3322)</f>
        <v>0</v>
      </c>
      <c r="BM3321" s="261">
        <f>SUMIF(H3321:AL3321,"PD",H3323:AL3323)+SUMIF(H3321:AL3321,"PN",H3323:AL3323)+SUMIF(H3321:AL3321,"P/DS",H3323:AL3323)+SUMIF(H3321:AL3321,"PN/F",H3323:AL3323)+SUMIF(H3321:AL3321,"PN/L",H3323:AL3323)+SUMIF(H3321:AL3321,"TV",H3323:AL3323)+SUMIF(H3321:AL3321,"TVD",H3323:AL3323)+SUMIF(H3321:AL3321,"PDD",H3323:AL3323)+SUMIF(H3321:AL3321,"PMD",H3323:AL3323)</f>
        <v>0</v>
      </c>
      <c r="BN3321" s="261">
        <f>SUMIF(H3321:AL3321,"PD",H3324:AL3324)+SUMIF(H3321:AL3321,"PN",H3324:AL3324)+SUMIF(H3321:AL3321,"P/DS",H3324:AL3324)+SUMIF(H3321:AL3321,"PN/F",H3324:AL3324)+SUMIF(H3321:AL3321,"PN/L",H3324:AL3324)+SUMIF(H3321:AL3321,"TV",H3324:AL3324)+SUMIF(H3321:AL3321,"TVD",H3324:AL3324)</f>
        <v>0</v>
      </c>
      <c r="BO3321" s="261">
        <f>SUMIF(H3321:AL3321,"PD",H3325:AL3325)+SUMIF(H3321:AL3321,"PN",H3325:AL3325)+SUMIF(H3321:AL3321,"P/DS",H3325:AL3325)+SUMIF(H3321:AL3321,"PN/F",H3325:AL3325)+SUMIF(H3321:AL3321,"PN/L",H3325:AL3325)+SUMIF(H3321:AL3321,"TV",H3325:AL3325)+SUMIF(H3321:AL3321,"TVD",H3325:AL3325)</f>
        <v>0</v>
      </c>
      <c r="BP3321" s="261">
        <f>SUMIF(H3321:AL3321,"PD",H3326:AL3326)+SUMIF(H3321:AL3321,"PN",H3326:AL3326)+SUMIF(H3321:AL3321,"P/DS",H3326:AL3326)+SUMIF(H3321:AL3321,"PN/F",H3326:AL3326)+SUMIF(H3321:AL3321,"PN/L",H3326:AL3326)+SUMIF(H3321:AL3321,"TV",H3326:AL3326)+SUMIF(H3321:AL3321,"TVD",H3326:AL3326)+SUMIF(H3321:AL3321,"PDD",H3326:AL3326)+SUMIF(H3321:AL3321,"PH",H3326:AL3326)+SUMIF(H3321:AL3321,"PM",H3326:AL3326)</f>
        <v>0</v>
      </c>
      <c r="BQ3321" s="261">
        <f>SUMIF(H3321:AL3321,"PD",H3327:AL3327)+SUMIF(H3321:AL3321,"PN",H3327:AL3327)+SUMIF(H3321:AL3321,"P/DS",H3327:AL3327)+SUMIF(H3321:AL3321,"PN/F",H3327:AL3327)+SUMIF(H3321:AL3321,"PN/L",H3327:AL3327)+SUMIF(H3321:AL3321,"TV",H3327:AL3327)+SUMIF(H3321:AL3321,"TVD",H3327:AL3327)+SUMIF(H3321:AL3321,"PDD",H3327:AL3327)+SUMIF(H3321:AL3321,"PH",H3327:AL3327)+SUMIF(H3321:AL3321,"PM",H3327:AL3327)</f>
        <v>0</v>
      </c>
      <c r="BR3321" s="269">
        <f>SUM(H3322:AL3322)-BL3321</f>
        <v>37</v>
      </c>
      <c r="BS3321" s="269">
        <f>SUM(H3323:AL3323)-BM3321</f>
        <v>21.5</v>
      </c>
      <c r="BT3321" s="269">
        <f>SUM(H3324:AL3324)-BN3321</f>
        <v>0</v>
      </c>
      <c r="BU3321" s="269">
        <f>SUM(H3325:AL3325)-BO3321</f>
        <v>0</v>
      </c>
      <c r="BV3321" s="269">
        <f>SUM(H3326:AL3326)-BP3321</f>
        <v>0</v>
      </c>
      <c r="BW3321" s="269">
        <f>SUM(H3327:AL3327)-BQ3321</f>
        <v>0</v>
      </c>
      <c r="BX3321" s="255">
        <f>SUMIF(H3321:AL3321,"PD",H3328:AL3328)+SUMIF(H3321:AL3321,"PN",H3328:AL3328)+SUMIF(H3321:AL3321,"P/DS",H3328:AL3328)+SUMIF(H3321:AL3321,"PN/F",H3328:AL3328)+SUMIF(H3321:AL3321,"PN/L",H3328:AL3328)</f>
        <v>0</v>
      </c>
      <c r="BY3321" s="255">
        <f>SUM(H3328:AL3328)-BX3321</f>
        <v>1</v>
      </c>
      <c r="BZ3321" s="255">
        <f t="shared" ref="BZ3321" si="1058">+SUM(BL3321:BW3328)</f>
        <v>58.5</v>
      </c>
      <c r="CA3321" s="266">
        <f>(COUNTIFS(H3321:AL3321,"PD",H3322:AL3322,"&gt;=2"))*0.5-IF(CN3321="VP",COUNTIFS($H$16:$AL$16,"SAT",H3321:AL3321,"PD",H3322:AL3322,"&gt;=2"))*0.5</f>
        <v>0</v>
      </c>
      <c r="CB3321" s="266">
        <f>(COUNTIFS(H3321:AL3321,"PN",H3323:AL3323,"&gt;=0.5",H3322:AL3322,"&gt;=1.5"))*0.5+COUNTIFS(H3321:AL3321,"PDD",H3323:AL3323,"&gt;=0.5",H3322:AL3322,"&gt;=1.5")*0.5</f>
        <v>0</v>
      </c>
      <c r="CC3321" s="273">
        <f>(COUNTIFS(H3321:AL3321,"TV",H3323:AL3323,"&gt;=10"))*0.5+(COUNTIFS(H3321:AL3321,"PMD",H3323:AL3323,"&gt;=2"))*0.5</f>
        <v>0</v>
      </c>
      <c r="CD3321" s="266">
        <f>(COUNTIFS(H3321:AL3321,"TVD",H3325:AL3325,"&gt;=6.5",H3323:AL3323,"&gt;=3.5"))*0.5</f>
        <v>0</v>
      </c>
      <c r="CE3321" s="266">
        <f>(COUNTIFS(H3321:AL3321,"PD",H3326:AL3326,"&gt;=10"))*0.5</f>
        <v>0</v>
      </c>
      <c r="CF3321" s="266">
        <f>(COUNTIFS(H3321:AL3321,"PDD",H3326:AL3326,"&gt;=3.5",H3327:AL3327,"&gt;=6.5")+COUNTIFS(H3321:AL3321,"PH",H3327:AL3327,"&gt;=0.5",H3326:AL3326,"&gt;=1.5")+COUNTIFS(H3321:AL3321,"PM",H3327:AL3327,"&gt;=0.5",H3326:AL3326,"&gt;=1.5"))*0.5</f>
        <v>0</v>
      </c>
      <c r="CG3321" s="266">
        <f>(COUNTIFS(H3321:AL3321,"DS",H3322:AL3322,"&gt;=2")+COUNTIFS(H3321:AL3321,"AL/DS",H3322:AL3322,"&gt;=2"))*0.5-IF(CN3321="VP",COUNTIFS($H$16:$AL$16,"SAT",H3321:AL3321,"DS",H3322:AL3322,"&gt;=2"))*0.5</f>
        <v>6</v>
      </c>
      <c r="CH3321" s="266">
        <f>(COUNTIFS(H3321:AL3321,"NS",H3323:AL3323,"&gt;=0.5",H3322:AL3322,"&gt;=1.5")+COUNTIFS(H3321:AL3321,"AL/NS",H3323:AL3323,"&gt;=0.5",H3322:AL3322,"&gt;=1.5")+COUNTIFS(H3321:AL3321,"NHD",H3323:AL3323,"&gt;=4.5",H3326:AL3326,"&gt;=2",H3322:AL3322,"&gt;=1.5"))*0.5</f>
        <v>2</v>
      </c>
      <c r="CI3321" s="266">
        <f>(COUNTIF(H3323:AL3323,"&gt;=10")+COUNTIFS(H3321:AL3321,"MD",H3323:AL3323,"&gt;=2")-COUNTIFS(H3321:AL3321,"TV",H3323:AL3323,"&gt;=10"))*0.5</f>
        <v>0.5</v>
      </c>
      <c r="CJ3321" s="266">
        <f>(COUNTIFS(H3321:AL3321,"D",H3325:AL3325,"&gt;=6.5",H3323:AL3323,"&gt;=3.5"))*0.5</f>
        <v>0</v>
      </c>
      <c r="CK3321" s="266">
        <f>(COUNTIF(H3326:AL3326,"&gt;=10")-COUNTIFS(H3321:AL3321,"PD",H3326:AL3326,"&gt;=10"))*0.5</f>
        <v>0</v>
      </c>
      <c r="CL3321" s="265">
        <f>(COUNTIFS(H3321:AL3321,"NHD",H3326:AL3326,"&gt;=3.5",H3327:AL3327,"&gt;=6.5")+COUNTIFS(H3321:AL3321,"BH",H3326:AL3326,"&gt;=1.5",H3327:AL3327,"&gt;=0.5")+COUNTIFS(H3321:AL3321,"BM",H3326:AL3326,"&gt;=1.5",H3327:AL3327,"&gt;=0.5")+COUNTIFS(H3321:AL3321,"D",H3326:AL3326,"&gt;=1.5",H3327:AL3327,"&gt;=0.5"))*0.5</f>
        <v>0</v>
      </c>
      <c r="CM3321" s="272"/>
      <c r="CN3321" s="264" t="s">
        <v>723</v>
      </c>
      <c r="CO3321" s="177">
        <f t="shared" ref="CO3321" si="1059">+AM3321+AN3321+AO3321+AP3321+AQ3321+AR3321+AS3321+AU3321+BG3321</f>
        <v>26</v>
      </c>
      <c r="CP3321" s="225">
        <f>+SUM(I3322:I3327)-I3328</f>
        <v>9</v>
      </c>
      <c r="CQ3321" s="225">
        <f>+SUM(J3322:J3327)-J3328</f>
        <v>2.5</v>
      </c>
      <c r="CR3321" s="225">
        <f>+SUM(K3322:K3327)-K3328</f>
        <v>2.5</v>
      </c>
      <c r="CS3321" s="178"/>
      <c r="CT3321" s="178"/>
      <c r="CU3321" s="178"/>
      <c r="CV3321" s="178"/>
      <c r="CW3321" s="178"/>
      <c r="CX3321" s="178"/>
      <c r="CY3321" s="178"/>
      <c r="CZ3321" s="178"/>
      <c r="DA3321" s="178"/>
    </row>
    <row r="3322" spans="1:105" s="120" customFormat="1" ht="15" customHeight="1">
      <c r="A3322" s="228"/>
      <c r="B3322" s="346"/>
      <c r="C3322" s="349"/>
      <c r="D3322" s="237"/>
      <c r="E3322" s="237"/>
      <c r="F3322" s="242" t="s">
        <v>82</v>
      </c>
      <c r="G3322" s="121">
        <v>1.5</v>
      </c>
      <c r="H3322" s="83"/>
      <c r="I3322" s="83"/>
      <c r="J3322" s="83">
        <v>2.5</v>
      </c>
      <c r="K3322" s="83">
        <v>2.5</v>
      </c>
      <c r="L3322" s="83">
        <v>2.5</v>
      </c>
      <c r="M3322" s="83">
        <v>2.5</v>
      </c>
      <c r="N3322" s="83">
        <v>2.5</v>
      </c>
      <c r="O3322" s="83"/>
      <c r="P3322" s="83">
        <v>2.5</v>
      </c>
      <c r="Q3322" s="83">
        <v>2.5</v>
      </c>
      <c r="R3322" s="83">
        <v>2.5</v>
      </c>
      <c r="S3322" s="83">
        <v>2.5</v>
      </c>
      <c r="T3322" s="83">
        <v>2.5</v>
      </c>
      <c r="U3322" s="83"/>
      <c r="V3322" s="83"/>
      <c r="W3322" s="83"/>
      <c r="X3322" s="83"/>
      <c r="Y3322" s="83">
        <v>2</v>
      </c>
      <c r="Z3322" s="83">
        <v>1.5</v>
      </c>
      <c r="AA3322" s="83"/>
      <c r="AB3322" s="83"/>
      <c r="AC3322" s="79"/>
      <c r="AD3322" s="79"/>
      <c r="AE3322" s="79">
        <v>2</v>
      </c>
      <c r="AF3322" s="79"/>
      <c r="AG3322" s="79">
        <v>2</v>
      </c>
      <c r="AH3322" s="79"/>
      <c r="AI3322" s="79"/>
      <c r="AJ3322" s="79"/>
      <c r="AK3322" s="79">
        <v>2.5</v>
      </c>
      <c r="AL3322" s="79">
        <v>2</v>
      </c>
      <c r="AM3322" s="240"/>
      <c r="AN3322" s="240"/>
      <c r="AO3322" s="240"/>
      <c r="AP3322" s="240"/>
      <c r="AQ3322" s="240"/>
      <c r="AR3322" s="240"/>
      <c r="AS3322" s="240"/>
      <c r="AT3322" s="256"/>
      <c r="AU3322" s="256"/>
      <c r="AV3322" s="259"/>
      <c r="AW3322" s="259"/>
      <c r="AX3322" s="256"/>
      <c r="AY3322" s="256"/>
      <c r="AZ3322" s="256"/>
      <c r="BA3322" s="256"/>
      <c r="BB3322" s="256"/>
      <c r="BC3322" s="256"/>
      <c r="BD3322" s="256"/>
      <c r="BE3322" s="256"/>
      <c r="BF3322" s="256"/>
      <c r="BG3322" s="256"/>
      <c r="BH3322" s="256"/>
      <c r="BI3322" s="256"/>
      <c r="BJ3322" s="256"/>
      <c r="BK3322" s="256"/>
      <c r="BL3322" s="262"/>
      <c r="BM3322" s="262"/>
      <c r="BN3322" s="262"/>
      <c r="BO3322" s="262"/>
      <c r="BP3322" s="262"/>
      <c r="BQ3322" s="262"/>
      <c r="BR3322" s="270"/>
      <c r="BS3322" s="270"/>
      <c r="BT3322" s="270"/>
      <c r="BU3322" s="270"/>
      <c r="BV3322" s="270"/>
      <c r="BW3322" s="270"/>
      <c r="BX3322" s="256"/>
      <c r="BY3322" s="256"/>
      <c r="BZ3322" s="256"/>
      <c r="CA3322" s="267"/>
      <c r="CB3322" s="267"/>
      <c r="CC3322" s="274"/>
      <c r="CD3322" s="267"/>
      <c r="CE3322" s="267"/>
      <c r="CF3322" s="267"/>
      <c r="CG3322" s="267"/>
      <c r="CH3322" s="267"/>
      <c r="CI3322" s="267"/>
      <c r="CJ3322" s="267"/>
      <c r="CK3322" s="267"/>
      <c r="CL3322" s="265"/>
      <c r="CM3322" s="272"/>
      <c r="CN3322" s="264"/>
      <c r="CO3322" s="177"/>
      <c r="CP3322" s="226"/>
      <c r="CQ3322" s="226"/>
      <c r="CR3322" s="226"/>
      <c r="CS3322" s="178"/>
      <c r="CT3322" s="178"/>
      <c r="CU3322" s="178"/>
      <c r="CV3322" s="178"/>
      <c r="CW3322" s="178"/>
      <c r="CX3322" s="178"/>
      <c r="CY3322" s="178"/>
      <c r="CZ3322" s="178"/>
      <c r="DA3322" s="178"/>
    </row>
    <row r="3323" spans="1:105" s="120" customFormat="1" ht="15" customHeight="1">
      <c r="A3323" s="228"/>
      <c r="B3323" s="346"/>
      <c r="C3323" s="349"/>
      <c r="D3323" s="237"/>
      <c r="E3323" s="237"/>
      <c r="F3323" s="243"/>
      <c r="G3323" s="122">
        <v>2</v>
      </c>
      <c r="H3323" s="84"/>
      <c r="I3323" s="84">
        <v>9</v>
      </c>
      <c r="J3323" s="84"/>
      <c r="K3323" s="84"/>
      <c r="L3323" s="84"/>
      <c r="M3323" s="84"/>
      <c r="N3323" s="84"/>
      <c r="O3323" s="84">
        <v>10.5</v>
      </c>
      <c r="P3323" s="84"/>
      <c r="Q3323" s="84"/>
      <c r="R3323" s="84"/>
      <c r="S3323" s="84"/>
      <c r="T3323" s="84"/>
      <c r="U3323" s="84"/>
      <c r="V3323" s="84"/>
      <c r="W3323" s="84"/>
      <c r="X3323" s="84"/>
      <c r="Y3323" s="84">
        <v>0.5</v>
      </c>
      <c r="Z3323" s="84">
        <v>0.5</v>
      </c>
      <c r="AA3323" s="84"/>
      <c r="AB3323" s="84"/>
      <c r="AC3323" s="80"/>
      <c r="AD3323" s="80"/>
      <c r="AE3323" s="80">
        <v>0.5</v>
      </c>
      <c r="AF3323" s="80"/>
      <c r="AG3323" s="80">
        <v>0.5</v>
      </c>
      <c r="AH3323" s="80"/>
      <c r="AI3323" s="80"/>
      <c r="AJ3323" s="80"/>
      <c r="AK3323" s="80"/>
      <c r="AL3323" s="80"/>
      <c r="AM3323" s="240"/>
      <c r="AN3323" s="240"/>
      <c r="AO3323" s="240"/>
      <c r="AP3323" s="240"/>
      <c r="AQ3323" s="240"/>
      <c r="AR3323" s="240"/>
      <c r="AS3323" s="240"/>
      <c r="AT3323" s="256"/>
      <c r="AU3323" s="256"/>
      <c r="AV3323" s="259"/>
      <c r="AW3323" s="259"/>
      <c r="AX3323" s="256"/>
      <c r="AY3323" s="256"/>
      <c r="AZ3323" s="256"/>
      <c r="BA3323" s="256"/>
      <c r="BB3323" s="256"/>
      <c r="BC3323" s="256"/>
      <c r="BD3323" s="256"/>
      <c r="BE3323" s="256"/>
      <c r="BF3323" s="256"/>
      <c r="BG3323" s="256"/>
      <c r="BH3323" s="256"/>
      <c r="BI3323" s="256"/>
      <c r="BJ3323" s="256"/>
      <c r="BK3323" s="256"/>
      <c r="BL3323" s="262"/>
      <c r="BM3323" s="262"/>
      <c r="BN3323" s="262"/>
      <c r="BO3323" s="262"/>
      <c r="BP3323" s="262"/>
      <c r="BQ3323" s="262"/>
      <c r="BR3323" s="270"/>
      <c r="BS3323" s="270"/>
      <c r="BT3323" s="270"/>
      <c r="BU3323" s="270"/>
      <c r="BV3323" s="270"/>
      <c r="BW3323" s="270"/>
      <c r="BX3323" s="256"/>
      <c r="BY3323" s="256"/>
      <c r="BZ3323" s="256"/>
      <c r="CA3323" s="267"/>
      <c r="CB3323" s="267"/>
      <c r="CC3323" s="274"/>
      <c r="CD3323" s="267"/>
      <c r="CE3323" s="267"/>
      <c r="CF3323" s="267"/>
      <c r="CG3323" s="267"/>
      <c r="CH3323" s="267"/>
      <c r="CI3323" s="267"/>
      <c r="CJ3323" s="267"/>
      <c r="CK3323" s="267"/>
      <c r="CL3323" s="265"/>
      <c r="CM3323" s="272"/>
      <c r="CN3323" s="264"/>
      <c r="CO3323" s="177"/>
      <c r="CP3323" s="226"/>
      <c r="CQ3323" s="226"/>
      <c r="CR3323" s="226"/>
      <c r="CS3323" s="178"/>
      <c r="CT3323" s="178"/>
      <c r="CU3323" s="178"/>
      <c r="CV3323" s="178"/>
      <c r="CW3323" s="178"/>
      <c r="CX3323" s="178"/>
      <c r="CY3323" s="178"/>
      <c r="CZ3323" s="178"/>
      <c r="DA3323" s="178"/>
    </row>
    <row r="3324" spans="1:105" s="120" customFormat="1" ht="15" customHeight="1">
      <c r="A3324" s="228"/>
      <c r="B3324" s="346"/>
      <c r="C3324" s="349"/>
      <c r="D3324" s="237"/>
      <c r="E3324" s="237"/>
      <c r="F3324" s="243"/>
      <c r="G3324" s="122">
        <v>2.1</v>
      </c>
      <c r="H3324" s="84"/>
      <c r="I3324" s="84"/>
      <c r="J3324" s="84"/>
      <c r="K3324" s="84"/>
      <c r="L3324" s="84"/>
      <c r="M3324" s="84"/>
      <c r="N3324" s="84"/>
      <c r="O3324" s="84"/>
      <c r="P3324" s="84"/>
      <c r="Q3324" s="84"/>
      <c r="R3324" s="84"/>
      <c r="S3324" s="84"/>
      <c r="T3324" s="84"/>
      <c r="U3324" s="84"/>
      <c r="V3324" s="84"/>
      <c r="W3324" s="84"/>
      <c r="X3324" s="84"/>
      <c r="Y3324" s="84"/>
      <c r="Z3324" s="84"/>
      <c r="AA3324" s="84"/>
      <c r="AB3324" s="84"/>
      <c r="AC3324" s="80"/>
      <c r="AD3324" s="80"/>
      <c r="AE3324" s="80"/>
      <c r="AF3324" s="80"/>
      <c r="AG3324" s="80"/>
      <c r="AH3324" s="80"/>
      <c r="AI3324" s="80"/>
      <c r="AJ3324" s="80"/>
      <c r="AK3324" s="80"/>
      <c r="AL3324" s="80"/>
      <c r="AM3324" s="240"/>
      <c r="AN3324" s="240"/>
      <c r="AO3324" s="240"/>
      <c r="AP3324" s="240"/>
      <c r="AQ3324" s="240"/>
      <c r="AR3324" s="240"/>
      <c r="AS3324" s="240"/>
      <c r="AT3324" s="256"/>
      <c r="AU3324" s="256"/>
      <c r="AV3324" s="259"/>
      <c r="AW3324" s="259"/>
      <c r="AX3324" s="256"/>
      <c r="AY3324" s="256"/>
      <c r="AZ3324" s="256"/>
      <c r="BA3324" s="256"/>
      <c r="BB3324" s="256"/>
      <c r="BC3324" s="256"/>
      <c r="BD3324" s="256"/>
      <c r="BE3324" s="256"/>
      <c r="BF3324" s="256"/>
      <c r="BG3324" s="256"/>
      <c r="BH3324" s="256"/>
      <c r="BI3324" s="256"/>
      <c r="BJ3324" s="256"/>
      <c r="BK3324" s="256"/>
      <c r="BL3324" s="262"/>
      <c r="BM3324" s="262"/>
      <c r="BN3324" s="262"/>
      <c r="BO3324" s="262"/>
      <c r="BP3324" s="262"/>
      <c r="BQ3324" s="262"/>
      <c r="BR3324" s="270"/>
      <c r="BS3324" s="270"/>
      <c r="BT3324" s="270"/>
      <c r="BU3324" s="270"/>
      <c r="BV3324" s="270"/>
      <c r="BW3324" s="270"/>
      <c r="BX3324" s="256"/>
      <c r="BY3324" s="256"/>
      <c r="BZ3324" s="256"/>
      <c r="CA3324" s="267"/>
      <c r="CB3324" s="267"/>
      <c r="CC3324" s="274"/>
      <c r="CD3324" s="267"/>
      <c r="CE3324" s="267"/>
      <c r="CF3324" s="267"/>
      <c r="CG3324" s="267"/>
      <c r="CH3324" s="267"/>
      <c r="CI3324" s="267"/>
      <c r="CJ3324" s="267"/>
      <c r="CK3324" s="267"/>
      <c r="CL3324" s="265"/>
      <c r="CM3324" s="272"/>
      <c r="CN3324" s="264"/>
      <c r="CO3324" s="177"/>
      <c r="CP3324" s="226"/>
      <c r="CQ3324" s="226"/>
      <c r="CR3324" s="226"/>
      <c r="CS3324" s="178"/>
      <c r="CT3324" s="178"/>
      <c r="CU3324" s="178"/>
      <c r="CV3324" s="178"/>
      <c r="CW3324" s="178"/>
      <c r="CX3324" s="178"/>
      <c r="CY3324" s="178"/>
      <c r="CZ3324" s="178"/>
      <c r="DA3324" s="178"/>
    </row>
    <row r="3325" spans="1:105" s="120" customFormat="1" ht="15" customHeight="1">
      <c r="A3325" s="228"/>
      <c r="B3325" s="346"/>
      <c r="C3325" s="349"/>
      <c r="D3325" s="237"/>
      <c r="E3325" s="237"/>
      <c r="F3325" s="243"/>
      <c r="G3325" s="122">
        <v>2.7</v>
      </c>
      <c r="H3325" s="84"/>
      <c r="I3325" s="84"/>
      <c r="J3325" s="84"/>
      <c r="K3325" s="84"/>
      <c r="L3325" s="84"/>
      <c r="M3325" s="84"/>
      <c r="N3325" s="84"/>
      <c r="O3325" s="84"/>
      <c r="P3325" s="84"/>
      <c r="Q3325" s="84"/>
      <c r="R3325" s="84"/>
      <c r="S3325" s="84"/>
      <c r="T3325" s="84"/>
      <c r="U3325" s="84"/>
      <c r="V3325" s="84"/>
      <c r="W3325" s="84"/>
      <c r="X3325" s="84"/>
      <c r="Y3325" s="84"/>
      <c r="Z3325" s="84"/>
      <c r="AA3325" s="84"/>
      <c r="AB3325" s="84"/>
      <c r="AC3325" s="80"/>
      <c r="AD3325" s="80"/>
      <c r="AE3325" s="80"/>
      <c r="AF3325" s="80"/>
      <c r="AG3325" s="80"/>
      <c r="AH3325" s="80"/>
      <c r="AI3325" s="80"/>
      <c r="AJ3325" s="80"/>
      <c r="AK3325" s="80"/>
      <c r="AL3325" s="80"/>
      <c r="AM3325" s="240"/>
      <c r="AN3325" s="240"/>
      <c r="AO3325" s="240"/>
      <c r="AP3325" s="240"/>
      <c r="AQ3325" s="240"/>
      <c r="AR3325" s="240"/>
      <c r="AS3325" s="240"/>
      <c r="AT3325" s="256"/>
      <c r="AU3325" s="256"/>
      <c r="AV3325" s="259"/>
      <c r="AW3325" s="259"/>
      <c r="AX3325" s="256"/>
      <c r="AY3325" s="256"/>
      <c r="AZ3325" s="256"/>
      <c r="BA3325" s="256"/>
      <c r="BB3325" s="256"/>
      <c r="BC3325" s="256"/>
      <c r="BD3325" s="256"/>
      <c r="BE3325" s="256"/>
      <c r="BF3325" s="256"/>
      <c r="BG3325" s="256"/>
      <c r="BH3325" s="256"/>
      <c r="BI3325" s="256"/>
      <c r="BJ3325" s="256"/>
      <c r="BK3325" s="256"/>
      <c r="BL3325" s="262"/>
      <c r="BM3325" s="262"/>
      <c r="BN3325" s="262"/>
      <c r="BO3325" s="262"/>
      <c r="BP3325" s="262"/>
      <c r="BQ3325" s="262"/>
      <c r="BR3325" s="270"/>
      <c r="BS3325" s="270"/>
      <c r="BT3325" s="270"/>
      <c r="BU3325" s="270"/>
      <c r="BV3325" s="270"/>
      <c r="BW3325" s="270"/>
      <c r="BX3325" s="256"/>
      <c r="BY3325" s="256"/>
      <c r="BZ3325" s="256"/>
      <c r="CA3325" s="267"/>
      <c r="CB3325" s="267"/>
      <c r="CC3325" s="274"/>
      <c r="CD3325" s="267"/>
      <c r="CE3325" s="267"/>
      <c r="CF3325" s="267"/>
      <c r="CG3325" s="267"/>
      <c r="CH3325" s="267"/>
      <c r="CI3325" s="267"/>
      <c r="CJ3325" s="267"/>
      <c r="CK3325" s="267"/>
      <c r="CL3325" s="265"/>
      <c r="CM3325" s="272"/>
      <c r="CN3325" s="264"/>
      <c r="CO3325" s="177"/>
      <c r="CP3325" s="226"/>
      <c r="CQ3325" s="226"/>
      <c r="CR3325" s="226"/>
      <c r="CS3325" s="178"/>
      <c r="CT3325" s="178"/>
      <c r="CU3325" s="178"/>
      <c r="CV3325" s="178"/>
      <c r="CW3325" s="178"/>
      <c r="CX3325" s="178"/>
      <c r="CY3325" s="178"/>
      <c r="CZ3325" s="178"/>
      <c r="DA3325" s="178"/>
    </row>
    <row r="3326" spans="1:105" s="120" customFormat="1" ht="15" customHeight="1">
      <c r="A3326" s="228"/>
      <c r="B3326" s="346"/>
      <c r="C3326" s="349"/>
      <c r="D3326" s="237"/>
      <c r="E3326" s="237"/>
      <c r="F3326" s="243"/>
      <c r="G3326" s="122">
        <v>3</v>
      </c>
      <c r="H3326" s="84"/>
      <c r="I3326" s="84"/>
      <c r="J3326" s="84"/>
      <c r="K3326" s="84"/>
      <c r="L3326" s="84"/>
      <c r="M3326" s="84"/>
      <c r="N3326" s="84"/>
      <c r="O3326" s="84"/>
      <c r="P3326" s="84"/>
      <c r="Q3326" s="84"/>
      <c r="R3326" s="84"/>
      <c r="S3326" s="84"/>
      <c r="T3326" s="84"/>
      <c r="U3326" s="84"/>
      <c r="V3326" s="84"/>
      <c r="W3326" s="84"/>
      <c r="X3326" s="84"/>
      <c r="Y3326" s="84"/>
      <c r="Z3326" s="84"/>
      <c r="AA3326" s="84"/>
      <c r="AB3326" s="84"/>
      <c r="AC3326" s="80"/>
      <c r="AD3326" s="80"/>
      <c r="AE3326" s="80"/>
      <c r="AF3326" s="80"/>
      <c r="AG3326" s="80"/>
      <c r="AH3326" s="80"/>
      <c r="AI3326" s="80"/>
      <c r="AJ3326" s="80"/>
      <c r="AK3326" s="80"/>
      <c r="AL3326" s="80"/>
      <c r="AM3326" s="240"/>
      <c r="AN3326" s="240"/>
      <c r="AO3326" s="240"/>
      <c r="AP3326" s="240"/>
      <c r="AQ3326" s="240"/>
      <c r="AR3326" s="240"/>
      <c r="AS3326" s="240"/>
      <c r="AT3326" s="256"/>
      <c r="AU3326" s="256"/>
      <c r="AV3326" s="259"/>
      <c r="AW3326" s="259"/>
      <c r="AX3326" s="256"/>
      <c r="AY3326" s="256"/>
      <c r="AZ3326" s="256"/>
      <c r="BA3326" s="256"/>
      <c r="BB3326" s="256"/>
      <c r="BC3326" s="256"/>
      <c r="BD3326" s="256"/>
      <c r="BE3326" s="256"/>
      <c r="BF3326" s="256"/>
      <c r="BG3326" s="256"/>
      <c r="BH3326" s="256"/>
      <c r="BI3326" s="256"/>
      <c r="BJ3326" s="256"/>
      <c r="BK3326" s="256"/>
      <c r="BL3326" s="262"/>
      <c r="BM3326" s="262"/>
      <c r="BN3326" s="262"/>
      <c r="BO3326" s="262"/>
      <c r="BP3326" s="262"/>
      <c r="BQ3326" s="262"/>
      <c r="BR3326" s="270"/>
      <c r="BS3326" s="270"/>
      <c r="BT3326" s="270"/>
      <c r="BU3326" s="270"/>
      <c r="BV3326" s="270"/>
      <c r="BW3326" s="270"/>
      <c r="BX3326" s="256"/>
      <c r="BY3326" s="256"/>
      <c r="BZ3326" s="256"/>
      <c r="CA3326" s="267"/>
      <c r="CB3326" s="267"/>
      <c r="CC3326" s="274"/>
      <c r="CD3326" s="267"/>
      <c r="CE3326" s="267"/>
      <c r="CF3326" s="267"/>
      <c r="CG3326" s="267"/>
      <c r="CH3326" s="267"/>
      <c r="CI3326" s="267"/>
      <c r="CJ3326" s="267"/>
      <c r="CK3326" s="267"/>
      <c r="CL3326" s="265"/>
      <c r="CM3326" s="272"/>
      <c r="CN3326" s="264"/>
      <c r="CO3326" s="177"/>
      <c r="CP3326" s="226"/>
      <c r="CQ3326" s="226"/>
      <c r="CR3326" s="226"/>
      <c r="CS3326" s="178"/>
      <c r="CT3326" s="178"/>
      <c r="CU3326" s="178"/>
      <c r="CV3326" s="178"/>
      <c r="CW3326" s="178"/>
      <c r="CX3326" s="178"/>
      <c r="CY3326" s="178"/>
      <c r="CZ3326" s="178"/>
      <c r="DA3326" s="178"/>
    </row>
    <row r="3327" spans="1:105" s="120" customFormat="1" ht="15" customHeight="1">
      <c r="A3327" s="228"/>
      <c r="B3327" s="346"/>
      <c r="C3327" s="349"/>
      <c r="D3327" s="237"/>
      <c r="E3327" s="237"/>
      <c r="F3327" s="244"/>
      <c r="G3327" s="123">
        <v>3.9</v>
      </c>
      <c r="H3327" s="85"/>
      <c r="I3327" s="85"/>
      <c r="J3327" s="85"/>
      <c r="K3327" s="85"/>
      <c r="L3327" s="85"/>
      <c r="M3327" s="85"/>
      <c r="N3327" s="85"/>
      <c r="O3327" s="85"/>
      <c r="P3327" s="85"/>
      <c r="Q3327" s="85"/>
      <c r="R3327" s="85"/>
      <c r="S3327" s="85"/>
      <c r="T3327" s="85"/>
      <c r="U3327" s="85"/>
      <c r="V3327" s="85"/>
      <c r="W3327" s="85"/>
      <c r="X3327" s="85"/>
      <c r="Y3327" s="85"/>
      <c r="Z3327" s="85"/>
      <c r="AA3327" s="85"/>
      <c r="AB3327" s="85"/>
      <c r="AC3327" s="81"/>
      <c r="AD3327" s="81"/>
      <c r="AE3327" s="81"/>
      <c r="AF3327" s="81"/>
      <c r="AG3327" s="81"/>
      <c r="AH3327" s="81"/>
      <c r="AI3327" s="81"/>
      <c r="AJ3327" s="81"/>
      <c r="AK3327" s="81"/>
      <c r="AL3327" s="81"/>
      <c r="AM3327" s="240"/>
      <c r="AN3327" s="240"/>
      <c r="AO3327" s="240"/>
      <c r="AP3327" s="240"/>
      <c r="AQ3327" s="240"/>
      <c r="AR3327" s="240"/>
      <c r="AS3327" s="240"/>
      <c r="AT3327" s="256"/>
      <c r="AU3327" s="256"/>
      <c r="AV3327" s="259"/>
      <c r="AW3327" s="259"/>
      <c r="AX3327" s="256"/>
      <c r="AY3327" s="256"/>
      <c r="AZ3327" s="256"/>
      <c r="BA3327" s="256"/>
      <c r="BB3327" s="256"/>
      <c r="BC3327" s="256"/>
      <c r="BD3327" s="256"/>
      <c r="BE3327" s="256"/>
      <c r="BF3327" s="256"/>
      <c r="BG3327" s="256"/>
      <c r="BH3327" s="256"/>
      <c r="BI3327" s="256"/>
      <c r="BJ3327" s="256"/>
      <c r="BK3327" s="256"/>
      <c r="BL3327" s="262"/>
      <c r="BM3327" s="262"/>
      <c r="BN3327" s="262"/>
      <c r="BO3327" s="262"/>
      <c r="BP3327" s="262"/>
      <c r="BQ3327" s="262"/>
      <c r="BR3327" s="270"/>
      <c r="BS3327" s="270"/>
      <c r="BT3327" s="270"/>
      <c r="BU3327" s="270"/>
      <c r="BV3327" s="270"/>
      <c r="BW3327" s="270"/>
      <c r="BX3327" s="256"/>
      <c r="BY3327" s="256"/>
      <c r="BZ3327" s="256"/>
      <c r="CA3327" s="267"/>
      <c r="CB3327" s="267"/>
      <c r="CC3327" s="274"/>
      <c r="CD3327" s="267"/>
      <c r="CE3327" s="267"/>
      <c r="CF3327" s="267"/>
      <c r="CG3327" s="267"/>
      <c r="CH3327" s="267"/>
      <c r="CI3327" s="267"/>
      <c r="CJ3327" s="267"/>
      <c r="CK3327" s="267"/>
      <c r="CL3327" s="265"/>
      <c r="CM3327" s="272"/>
      <c r="CN3327" s="264"/>
      <c r="CO3327" s="177"/>
      <c r="CP3327" s="226"/>
      <c r="CQ3327" s="226"/>
      <c r="CR3327" s="226"/>
      <c r="CS3327" s="178"/>
      <c r="CT3327" s="178"/>
      <c r="CU3327" s="178"/>
      <c r="CV3327" s="178"/>
      <c r="CW3327" s="178"/>
      <c r="CX3327" s="178"/>
      <c r="CY3327" s="178"/>
      <c r="CZ3327" s="178"/>
      <c r="DA3327" s="178"/>
    </row>
    <row r="3328" spans="1:105" s="120" customFormat="1" ht="15" customHeight="1">
      <c r="A3328" s="229"/>
      <c r="B3328" s="347"/>
      <c r="C3328" s="350"/>
      <c r="D3328" s="238"/>
      <c r="E3328" s="238"/>
      <c r="F3328" s="245" t="s">
        <v>83</v>
      </c>
      <c r="G3328" s="352"/>
      <c r="H3328" s="82"/>
      <c r="I3328" s="82"/>
      <c r="J3328" s="82"/>
      <c r="K3328" s="82"/>
      <c r="L3328" s="82"/>
      <c r="M3328" s="82"/>
      <c r="N3328" s="82"/>
      <c r="O3328" s="82"/>
      <c r="P3328" s="82"/>
      <c r="Q3328" s="82"/>
      <c r="R3328" s="82"/>
      <c r="S3328" s="82"/>
      <c r="T3328" s="82"/>
      <c r="U3328" s="82"/>
      <c r="V3328" s="82"/>
      <c r="W3328" s="82"/>
      <c r="X3328" s="82"/>
      <c r="Y3328" s="82"/>
      <c r="Z3328" s="82"/>
      <c r="AA3328" s="82"/>
      <c r="AB3328" s="82"/>
      <c r="AC3328" s="35"/>
      <c r="AD3328" s="35"/>
      <c r="AE3328" s="35"/>
      <c r="AF3328" s="35"/>
      <c r="AG3328" s="35">
        <v>1</v>
      </c>
      <c r="AH3328" s="35"/>
      <c r="AI3328" s="35"/>
      <c r="AJ3328" s="35"/>
      <c r="AK3328" s="35"/>
      <c r="AL3328" s="35"/>
      <c r="AM3328" s="241"/>
      <c r="AN3328" s="241"/>
      <c r="AO3328" s="241"/>
      <c r="AP3328" s="241"/>
      <c r="AQ3328" s="241"/>
      <c r="AR3328" s="241"/>
      <c r="AS3328" s="241"/>
      <c r="AT3328" s="257"/>
      <c r="AU3328" s="257"/>
      <c r="AV3328" s="260"/>
      <c r="AW3328" s="260"/>
      <c r="AX3328" s="257"/>
      <c r="AY3328" s="257"/>
      <c r="AZ3328" s="257"/>
      <c r="BA3328" s="257"/>
      <c r="BB3328" s="257"/>
      <c r="BC3328" s="257"/>
      <c r="BD3328" s="257"/>
      <c r="BE3328" s="257"/>
      <c r="BF3328" s="257"/>
      <c r="BG3328" s="257"/>
      <c r="BH3328" s="257"/>
      <c r="BI3328" s="257"/>
      <c r="BJ3328" s="257"/>
      <c r="BK3328" s="257"/>
      <c r="BL3328" s="263"/>
      <c r="BM3328" s="263"/>
      <c r="BN3328" s="263"/>
      <c r="BO3328" s="263"/>
      <c r="BP3328" s="263"/>
      <c r="BQ3328" s="263"/>
      <c r="BR3328" s="271"/>
      <c r="BS3328" s="271"/>
      <c r="BT3328" s="271"/>
      <c r="BU3328" s="271"/>
      <c r="BV3328" s="271"/>
      <c r="BW3328" s="271"/>
      <c r="BX3328" s="257"/>
      <c r="BY3328" s="257"/>
      <c r="BZ3328" s="257"/>
      <c r="CA3328" s="268"/>
      <c r="CB3328" s="268"/>
      <c r="CC3328" s="275"/>
      <c r="CD3328" s="268"/>
      <c r="CE3328" s="268"/>
      <c r="CF3328" s="268"/>
      <c r="CG3328" s="268"/>
      <c r="CH3328" s="268"/>
      <c r="CI3328" s="268"/>
      <c r="CJ3328" s="268"/>
      <c r="CK3328" s="268"/>
      <c r="CL3328" s="265"/>
      <c r="CM3328" s="272"/>
      <c r="CN3328" s="264"/>
      <c r="CO3328" s="177"/>
      <c r="CP3328" s="226"/>
      <c r="CQ3328" s="226"/>
      <c r="CR3328" s="226"/>
      <c r="CS3328" s="178"/>
      <c r="CT3328" s="178"/>
      <c r="CU3328" s="178"/>
      <c r="CV3328" s="178"/>
      <c r="CW3328" s="178"/>
      <c r="CX3328" s="178"/>
      <c r="CY3328" s="178"/>
      <c r="CZ3328" s="178"/>
      <c r="DA3328" s="178"/>
    </row>
    <row r="3329" spans="1:105" s="120" customFormat="1" ht="15" customHeight="1">
      <c r="A3329" s="227">
        <f t="shared" si="1055"/>
        <v>412</v>
      </c>
      <c r="B3329" s="345" t="s">
        <v>1138</v>
      </c>
      <c r="C3329" s="584" t="s">
        <v>114</v>
      </c>
      <c r="D3329" s="236">
        <v>44617</v>
      </c>
      <c r="E3329" s="236" t="s">
        <v>353</v>
      </c>
      <c r="F3329" s="253" t="s">
        <v>80</v>
      </c>
      <c r="G3329" s="351"/>
      <c r="H3329" s="82" t="s">
        <v>69</v>
      </c>
      <c r="I3329" s="82"/>
      <c r="J3329" s="82" t="s">
        <v>60</v>
      </c>
      <c r="K3329" s="82" t="s">
        <v>60</v>
      </c>
      <c r="L3329" s="82" t="s">
        <v>60</v>
      </c>
      <c r="M3329" s="82" t="s">
        <v>60</v>
      </c>
      <c r="N3329" s="82" t="s">
        <v>60</v>
      </c>
      <c r="O3329" s="82"/>
      <c r="P3329" s="82" t="s">
        <v>60</v>
      </c>
      <c r="Q3329" s="82" t="s">
        <v>60</v>
      </c>
      <c r="R3329" s="82" t="s">
        <v>60</v>
      </c>
      <c r="S3329" s="82" t="s">
        <v>60</v>
      </c>
      <c r="T3329" s="82" t="s">
        <v>60</v>
      </c>
      <c r="U3329" s="82" t="s">
        <v>60</v>
      </c>
      <c r="V3329" s="82"/>
      <c r="W3329" s="82" t="s">
        <v>61</v>
      </c>
      <c r="X3329" s="82" t="s">
        <v>61</v>
      </c>
      <c r="Y3329" s="82" t="s">
        <v>61</v>
      </c>
      <c r="Z3329" s="82" t="s">
        <v>61</v>
      </c>
      <c r="AA3329" s="82" t="s">
        <v>61</v>
      </c>
      <c r="AB3329" s="82" t="s">
        <v>61</v>
      </c>
      <c r="AC3329" s="82"/>
      <c r="AD3329" s="82" t="s">
        <v>61</v>
      </c>
      <c r="AE3329" s="82" t="s">
        <v>61</v>
      </c>
      <c r="AF3329" s="82" t="s">
        <v>61</v>
      </c>
      <c r="AG3329" s="82" t="s">
        <v>61</v>
      </c>
      <c r="AH3329" s="82" t="s">
        <v>61</v>
      </c>
      <c r="AI3329" s="82" t="s">
        <v>1471</v>
      </c>
      <c r="AJ3329" s="82"/>
      <c r="AK3329" s="82" t="s">
        <v>60</v>
      </c>
      <c r="AL3329" s="82" t="s">
        <v>60</v>
      </c>
      <c r="AM3329" s="239">
        <f>COUNTIF(H3329:AL3329,"PH")+COUNTIF(H3329:AL3329,"PH/L")+COUNTIF(H3329:AL3329,"PM")</f>
        <v>0</v>
      </c>
      <c r="AN3329" s="239">
        <f>COUNTIF(H3329:AL3329,"PD")+COUNTIF(H3329:AL3329,"PDD")+COUNTIF(H3329:AL3329,"P/DS")/2+COUNTIF(H3329:AL3329,"PMD")</f>
        <v>0</v>
      </c>
      <c r="AO3329" s="239">
        <f>COUNTIF(H3329:AL3329,"PN")+COUNTIF(H3329:AL3329,"P/NS")/2+COUNTIF(H3329:AL3329,"PH")+COUNTIF(H3329:AL3329,"PH/F")/2+COUNTIF(H3329:AL3329,"PH/L")/2+COUNTIF(H3329:AL3329,"PM")</f>
        <v>0</v>
      </c>
      <c r="AP3329" s="239">
        <f>COUNTIF(H3329:AL3329,"BH")+COUNTIF(H3329:AL3329,"AL/BL")+COUNTIF(H3329:AL3329,"UL/BL")+COUNTIF(H3329:AL3329,"BM")</f>
        <v>0</v>
      </c>
      <c r="AQ3329" s="239">
        <f>COUNTIF(H3329:AL3329,"DS")+COUNTIF(H3329:AL3329,"AL/DS")/2+COUNTIF(H3329:AL3329,"UL/DS")/2+COUNTIF(H3329:AL3329,"CT")+COUNTIF(H3329:AL3329,"MD")</f>
        <v>13.5</v>
      </c>
      <c r="AR3329" s="239">
        <f>COUNTIF(H3329:AL3329,"NS")+COUNTIF(H3329:AL3329,"AL/NS")/2+COUNTIF(H3329:AL3329,"UL/NS")/2+COUNTIF(H3329:AL3329,"BH")+COUNTIF(H3329:AL3329,"AL/BF")/2+COUNTIF(H3329:AL3329,"AL/BL")/2+COUNTIF(H3329:AL3329,"UL/BL")/2+COUNTIF(H3329:AL3329,"UL/BF")/2+COUNTIF(H3329:AL3329,"BM")</f>
        <v>11</v>
      </c>
      <c r="AS3329" s="239">
        <f>COUNTIF(H3329:AL3329,"AL")+COUNTIF(H3329:AL3329,"AL/DS")/2+COUNTIF(H3329:AL3329,"AL/NS")/2+COUNTIF(H3329:AL3329,"NH")+COUNTIF(H3329:AL3329,"SL")+COUNTIF(H3329:AL3329,"NHD")+COUNTIF(H3329:AL3329,"B")+COUNTIF(H3329:AL3329,"HL")+COUNTIF(H3329:AL3329,"AL/BF")/2+COUNTIF(H3329:AL3329,"AL/BL")/2</f>
        <v>1</v>
      </c>
      <c r="AT3329" s="255">
        <f>COUNTIF(H3329:AL3329,"PD")+COUNTIF(H3329:AL3329,"PN")+COUNTIF(H3329:AL3329,"P/DS")/2+COUNTIF(H3329:AL3329,"P/NS")/2+COUNTIF(H3329:AL3329,"DS")+COUNTIF(H3329:AL3329,"NS")+COUNTIF(H3329:AL3329,"AL")+COUNTIF(H3329:AL3329,"AL/DS")+COUNTIF(H3329:AL3329,"AL/NS")+COUNTIF(H3329:AL3329,"NH")+COUNTIF(H3329:AL3329,"SL")+COUNTIF(H3329:AL3329,"UL/DS")/2+COUNTIF(H3329:AL3329,"UL/NS")/2+COUNTIF(H3329:AL3329,"CT")+COUNTIF(H3329:AL3329,"NHD")+COUNTIF(H3329:AL3329,"PDD")+COUNTIF(H3329:AL3329,"B")+COUNTIF(H3329:AL3329,"HL")+COUNTIF(H3329:AL3329,"PH")+COUNTIF(H3329:AL3329,"BH")+COUNTIF(H3329:AL3329,"AL/BF")+COUNTIF(H3329:AL3329,"AL/BL")+COUNTIF(H3329:AL3329,"UL/BF")/2+COUNTIF(H3329:AL3329,"UL/BL")/2+COUNTIF(H3329:AL3329,"PH/F")/2+COUNTIF(H3329:AL3329,"PH/L")/2+COUNTIF(H3329:AL3329,"MD")+COUNTIF(H3329:AL3329,"PMD")+COUNTIF(H3329:AL3329,"PM")+COUNTIF(H3329:AL3329,"BM")</f>
        <v>25.5</v>
      </c>
      <c r="AU3329" s="255">
        <f>COUNTIF(H3329:AL3329,"P/DS")/2+COUNTIF(H3329:AL3329,"P/NS")/2+COUNTIF(H3329:AL3329,"IL")+COUNTIF(H3329:AL3329,"NL")+COUNTIF(H3329:AL3329,"UL")+COUNTIF(H3329:AL3329,"UL/DS")/2+COUNTIF(H3329:AL3329,"UL/NS")/2+COUNTIF(H3329:AL3329,"KT")+COUNTIF(H3329:AL3329,"UL/BF")/2+COUNTIF(H3329:AL3329,"UL/BL")/2+COUNTIF(H3329:AL3329,"PH/F")/2+COUNTIF(H3329:AL3329,"PH/L")/2+COUNTIF(H3329:AL3329,"NB")</f>
        <v>0.5</v>
      </c>
      <c r="AV3329" s="258">
        <f>COUNTIF(H3329:AL3329,"PN")+COUNTIF(H3329:AL3329,"TVD")+COUNTIF(H3329:AL3329,"PH")+COUNTIF(H3329:AL3329,"PM")+COUNTIF(H3329:AL3329,"PDD")-COUNTIFS(H3329:AL3329,"PN",H3336:AL3336,"&gt;=3")-COUNTIFS(H3329:AL3329,"PM",H3336:AL3336,"&gt;=3")</f>
        <v>0</v>
      </c>
      <c r="AW3329" s="258">
        <f>COUNTIF(H3329:AL3329,"NS")+COUNTIF(H3329:AL3329,"D")+COUNTIF(H3329:AL3329,"BH")+COUNTIF(H3329:AL3329,"NHD")+COUNTIF(H3329:AL3329,"BM")-COUNTIFS(H3329:AL3329,"NS",H3336:AL3336,"&gt;=3")-COUNTIFS(H3329:AL3329,"BH",H3336:AL3336,"&gt;=3")-COUNTIFS(H3329:AL3329,"BM",H3336:AL3336,"&gt;=3")</f>
        <v>11</v>
      </c>
      <c r="AX3329" s="255">
        <f>COUNTIF(H3329:AL3329,"AL")+COUNTIF(H3329:AL3329,"AL/DS")/2+COUNTIF(H3329:AL3329,"AL/NS")/2+COUNTIF(H3329:AL3329,"AL/BF")+COUNTIF(H3329:AL3329,"AL/BL")/2</f>
        <v>0</v>
      </c>
      <c r="AY3329" s="255">
        <f>COUNTIF(H3329:AL3329,"SL")</f>
        <v>0</v>
      </c>
      <c r="AZ3329" s="255">
        <f>COUNTIF(H3329:AL3329,"NH")</f>
        <v>1</v>
      </c>
      <c r="BA3329" s="255">
        <f>COUNTIF(H3329:AL3329,"HL")</f>
        <v>0</v>
      </c>
      <c r="BB3329" s="255">
        <f>COUNTIF(G3329:AL3329,"P/DS")/2+COUNTIF(G3329:AL3329,"P/NS")/2+COUNTIF(G3329:AL3329,"UL")+COUNTIF(G3329:AL3329,"UL/DS")/2+COUNTIF(G3329:AL3329,"UL/NS")/2+COUNTIF(G3329:AL3329,"UL/BL")/2+COUNTIF(G3329:AL3329,"UL/BF")/2+COUNTIF(G3329:AL3329,"PH/F")/2+COUNTIF(G3329:AL3329,"PH/L")/2</f>
        <v>0.5</v>
      </c>
      <c r="BC3329" s="255">
        <f>COUNTIF(H3329:AL3329,"NB")</f>
        <v>0</v>
      </c>
      <c r="BD3329" s="255">
        <f>COUNTIF(H3329:AL3329,"NL")</f>
        <v>0</v>
      </c>
      <c r="BE3329" s="255">
        <f>COUNTIF(H3329:AL3329,"IL")</f>
        <v>0</v>
      </c>
      <c r="BF3329" s="255">
        <f>COUNTIF(H3329:AL3329,"KT")</f>
        <v>0</v>
      </c>
      <c r="BG3329" s="255">
        <f>COUNTIF(H3329:AL3329,"L70")</f>
        <v>0</v>
      </c>
      <c r="BH3329" s="255">
        <f>COUNTIF(H3329:AL3329,"MD")</f>
        <v>0</v>
      </c>
      <c r="BI3329" s="255">
        <f>COUNTIF(H3329:AL3329,"PMD")</f>
        <v>0</v>
      </c>
      <c r="BJ3329" s="255">
        <f>COUNTIF(H3329:AL3329,"PM")</f>
        <v>0</v>
      </c>
      <c r="BK3329" s="255">
        <f>COUNTIF(H3329:AL3329,"BM")</f>
        <v>0</v>
      </c>
      <c r="BL3329" s="261">
        <f>SUMIF(H3329:AL3329,"PD",H3330:AL3330)+SUMIF(H3329:AL3329,"PN",H3330:AL3330)+SUMIF(H3329:AL3329,"P/DS",H3330:AL3330)+SUMIF(H3329:AL3329,"PN/F",H3330:AL3330)+SUMIF(H3329:AL3329,"PN/L",H3330:AL3330)+SUMIF(H3329:AL3329,"TV",H3330:AL3330)+SUMIF(H3329:AL3329,"TVD",H3330:AL3330)+SUMIF(H3329:AL3329,"PDD",H3330:AL3330)</f>
        <v>0</v>
      </c>
      <c r="BM3329" s="261">
        <f>SUMIF(H3329:AL3329,"PD",H3331:AL3331)+SUMIF(H3329:AL3329,"PN",H3331:AL3331)+SUMIF(H3329:AL3329,"P/DS",H3331:AL3331)+SUMIF(H3329:AL3329,"PN/F",H3331:AL3331)+SUMIF(H3329:AL3329,"PN/L",H3331:AL3331)+SUMIF(H3329:AL3329,"TV",H3331:AL3331)+SUMIF(H3329:AL3329,"TVD",H3331:AL3331)+SUMIF(H3329:AL3329,"PDD",H3331:AL3331)+SUMIF(H3329:AL3329,"PMD",H3331:AL3331)</f>
        <v>0</v>
      </c>
      <c r="BN3329" s="261">
        <f>SUMIF(H3329:AL3329,"PD",H3332:AL3332)+SUMIF(H3329:AL3329,"PN",H3332:AL3332)+SUMIF(H3329:AL3329,"P/DS",H3332:AL3332)+SUMIF(H3329:AL3329,"PN/F",H3332:AL3332)+SUMIF(H3329:AL3329,"PN/L",H3332:AL3332)+SUMIF(H3329:AL3329,"TV",H3332:AL3332)+SUMIF(H3329:AL3329,"TVD",H3332:AL3332)</f>
        <v>0</v>
      </c>
      <c r="BO3329" s="261">
        <f>SUMIF(H3329:AL3329,"PD",H3333:AL3333)+SUMIF(H3329:AL3329,"PN",H3333:AL3333)+SUMIF(H3329:AL3329,"P/DS",H3333:AL3333)+SUMIF(H3329:AL3329,"PN/F",H3333:AL3333)+SUMIF(H3329:AL3329,"PN/L",H3333:AL3333)+SUMIF(H3329:AL3329,"TV",H3333:AL3333)+SUMIF(H3329:AL3329,"TVD",H3333:AL3333)</f>
        <v>0</v>
      </c>
      <c r="BP3329" s="261">
        <f>SUMIF(H3329:AL3329,"PD",H3334:AL3334)+SUMIF(H3329:AL3329,"PN",H3334:AL3334)+SUMIF(H3329:AL3329,"P/DS",H3334:AL3334)+SUMIF(H3329:AL3329,"PN/F",H3334:AL3334)+SUMIF(H3329:AL3329,"PN/L",H3334:AL3334)+SUMIF(H3329:AL3329,"TV",H3334:AL3334)+SUMIF(H3329:AL3329,"TVD",H3334:AL3334)+SUMIF(H3329:AL3329,"PDD",H3334:AL3334)+SUMIF(H3329:AL3329,"PH",H3334:AL3334)+SUMIF(H3329:AL3329,"PM",H3334:AL3334)</f>
        <v>0</v>
      </c>
      <c r="BQ3329" s="261">
        <f>SUMIF(H3329:AL3329,"PD",H3335:AL3335)+SUMIF(H3329:AL3329,"PN",H3335:AL3335)+SUMIF(H3329:AL3329,"P/DS",H3335:AL3335)+SUMIF(H3329:AL3329,"PN/F",H3335:AL3335)+SUMIF(H3329:AL3329,"PN/L",H3335:AL3335)+SUMIF(H3329:AL3329,"TV",H3335:AL3335)+SUMIF(H3329:AL3329,"TVD",H3335:AL3335)+SUMIF(H3329:AL3329,"PDD",H3335:AL3335)+SUMIF(H3329:AL3329,"PH",H3335:AL3335)+SUMIF(H3329:AL3329,"PM",H3335:AL3335)</f>
        <v>0</v>
      </c>
      <c r="BR3329" s="269">
        <f>SUM(H3330:AL3330)-BL3329</f>
        <v>41</v>
      </c>
      <c r="BS3329" s="269">
        <f>SUM(H3331:AL3331)-BM3329</f>
        <v>4</v>
      </c>
      <c r="BT3329" s="269">
        <f>SUM(H3332:AL3332)-BN3329</f>
        <v>0</v>
      </c>
      <c r="BU3329" s="269">
        <f>SUM(H3333:AL3333)-BO3329</f>
        <v>0</v>
      </c>
      <c r="BV3329" s="269">
        <f>SUM(H3334:AL3334)-BP3329</f>
        <v>0</v>
      </c>
      <c r="BW3329" s="269">
        <f>SUM(H3335:AL3335)-BQ3329</f>
        <v>0</v>
      </c>
      <c r="BX3329" s="255">
        <f>SUMIF(H3329:AL3329,"PD",H3336:AL3336)+SUMIF(H3329:AL3329,"PN",H3336:AL3336)+SUMIF(H3329:AL3329,"P/DS",H3336:AL3336)+SUMIF(H3329:AL3329,"PN/F",H3336:AL3336)+SUMIF(H3329:AL3329,"PN/L",H3336:AL3336)</f>
        <v>0</v>
      </c>
      <c r="BY3329" s="255">
        <f>SUM(H3336:AL3336)-BX3329</f>
        <v>0</v>
      </c>
      <c r="BZ3329" s="255">
        <f t="shared" ref="BZ3329" si="1060">+SUM(BL3329:BW3336)</f>
        <v>45</v>
      </c>
      <c r="CA3329" s="266">
        <f>(COUNTIFS(H3329:AL3329,"PD",H3330:AL3330,"&gt;=2"))*0.5-IF(CN3329="VP",COUNTIFS($H$16:$AL$16,"SAT",H3329:AL3329,"PD",H3330:AL3330,"&gt;=2"))*0.5</f>
        <v>0</v>
      </c>
      <c r="CB3329" s="266">
        <f>(COUNTIFS(H3329:AL3329,"PN",H3331:AL3331,"&gt;=0.5",H3330:AL3330,"&gt;=1.5"))*0.5+COUNTIFS(H3329:AL3329,"PDD",H3331:AL3331,"&gt;=0.5",H3330:AL3330,"&gt;=1.5")*0.5</f>
        <v>0</v>
      </c>
      <c r="CC3329" s="273">
        <f>(COUNTIFS(H3329:AL3329,"TV",H3331:AL3331,"&gt;=10"))*0.5+(COUNTIFS(H3329:AL3329,"PMD",H3331:AL3331,"&gt;=2"))*0.5</f>
        <v>0</v>
      </c>
      <c r="CD3329" s="266">
        <f>(COUNTIFS(H3329:AL3329,"TVD",H3333:AL3333,"&gt;=6.5",H3331:AL3331,"&gt;=3.5"))*0.5</f>
        <v>0</v>
      </c>
      <c r="CE3329" s="266">
        <f>(COUNTIFS(H3329:AL3329,"PD",H3334:AL3334,"&gt;=10"))*0.5</f>
        <v>0</v>
      </c>
      <c r="CF3329" s="266">
        <f>(COUNTIFS(H3329:AL3329,"PDD",H3334:AL3334,"&gt;=3.5",H3335:AL3335,"&gt;=6.5")+COUNTIFS(H3329:AL3329,"PH",H3335:AL3335,"&gt;=0.5",H3334:AL3334,"&gt;=1.5")+COUNTIFS(H3329:AL3329,"PM",H3335:AL3335,"&gt;=0.5",H3334:AL3334,"&gt;=1.5"))*0.5</f>
        <v>0</v>
      </c>
      <c r="CG3329" s="266">
        <f>(COUNTIFS(H3329:AL3329,"DS",H3330:AL3330,"&gt;=2")+COUNTIFS(H3329:AL3329,"AL/DS",H3330:AL3330,"&gt;=2"))*0.5-IF(CN3329="VP",COUNTIFS($H$16:$AL$16,"SAT",H3329:AL3329,"DS",H3330:AL3330,"&gt;=2"))*0.5</f>
        <v>5</v>
      </c>
      <c r="CH3329" s="266">
        <f>(COUNTIFS(H3329:AL3329,"NS",H3331:AL3331,"&gt;=0.5",H3330:AL3330,"&gt;=1.5")+COUNTIFS(H3329:AL3329,"AL/NS",H3331:AL3331,"&gt;=0.5",H3330:AL3330,"&gt;=1.5")+COUNTIFS(H3329:AL3329,"NHD",H3331:AL3331,"&gt;=4.5",H3334:AL3334,"&gt;=2",H3330:AL3330,"&gt;=1.5"))*0.5</f>
        <v>4</v>
      </c>
      <c r="CI3329" s="266">
        <f>(COUNTIF(H3331:AL3331,"&gt;=10")+COUNTIFS(H3329:AL3329,"MD",H3331:AL3331,"&gt;=2")-COUNTIFS(H3329:AL3329,"TV",H3331:AL3331,"&gt;=10"))*0.5</f>
        <v>0</v>
      </c>
      <c r="CJ3329" s="266">
        <f>(COUNTIFS(H3329:AL3329,"D",H3333:AL3333,"&gt;=6.5",H3331:AL3331,"&gt;=3.5"))*0.5</f>
        <v>0</v>
      </c>
      <c r="CK3329" s="266">
        <f>(COUNTIF(H3334:AL3334,"&gt;=10")-COUNTIFS(H3329:AL3329,"PD",H3334:AL3334,"&gt;=10"))*0.5</f>
        <v>0</v>
      </c>
      <c r="CL3329" s="265">
        <f>(COUNTIFS(H3329:AL3329,"NHD",H3334:AL3334,"&gt;=3.5",H3335:AL3335,"&gt;=6.5")+COUNTIFS(H3329:AL3329,"BH",H3334:AL3334,"&gt;=1.5",H3335:AL3335,"&gt;=0.5")+COUNTIFS(H3329:AL3329,"BM",H3334:AL3334,"&gt;=1.5",H3335:AL3335,"&gt;=0.5")+COUNTIFS(H3329:AL3329,"D",H3334:AL3334,"&gt;=1.5",H3335:AL3335,"&gt;=0.5"))*0.5</f>
        <v>0</v>
      </c>
      <c r="CM3329" s="272"/>
      <c r="CN3329" s="264" t="s">
        <v>723</v>
      </c>
      <c r="CO3329" s="177">
        <f t="shared" ref="CO3329" si="1061">+AM3329+AN3329+AO3329+AP3329+AQ3329+AR3329+AS3329+AU3329+BG3329</f>
        <v>26</v>
      </c>
      <c r="CP3329" s="225">
        <f>+SUM(I3330:I3335)-I3336</f>
        <v>0</v>
      </c>
      <c r="CQ3329" s="225">
        <f>+SUM(J3330:J3335)-J3336</f>
        <v>2.5</v>
      </c>
      <c r="CR3329" s="225">
        <f>+SUM(K3330:K3335)-K3336</f>
        <v>2.5</v>
      </c>
      <c r="CS3329" s="178"/>
      <c r="CT3329" s="178"/>
      <c r="CU3329" s="178"/>
      <c r="CV3329" s="178"/>
      <c r="CW3329" s="178"/>
      <c r="CX3329" s="178"/>
      <c r="CY3329" s="178"/>
      <c r="CZ3329" s="178"/>
      <c r="DA3329" s="178"/>
    </row>
    <row r="3330" spans="1:105" s="120" customFormat="1" ht="15" customHeight="1">
      <c r="A3330" s="228"/>
      <c r="B3330" s="346"/>
      <c r="C3330" s="585"/>
      <c r="D3330" s="237"/>
      <c r="E3330" s="237"/>
      <c r="F3330" s="242" t="s">
        <v>82</v>
      </c>
      <c r="G3330" s="121">
        <v>1.5</v>
      </c>
      <c r="H3330" s="83"/>
      <c r="I3330" s="83"/>
      <c r="J3330" s="83">
        <v>2.5</v>
      </c>
      <c r="K3330" s="83">
        <v>2.5</v>
      </c>
      <c r="L3330" s="83">
        <v>2.5</v>
      </c>
      <c r="M3330" s="83">
        <v>2.5</v>
      </c>
      <c r="N3330" s="83">
        <v>2.5</v>
      </c>
      <c r="O3330" s="83"/>
      <c r="P3330" s="83">
        <v>2.5</v>
      </c>
      <c r="Q3330" s="83">
        <v>0</v>
      </c>
      <c r="R3330" s="83">
        <v>2.5</v>
      </c>
      <c r="S3330" s="83">
        <v>0</v>
      </c>
      <c r="T3330" s="83">
        <v>0</v>
      </c>
      <c r="U3330" s="83">
        <v>2.5</v>
      </c>
      <c r="V3330" s="83"/>
      <c r="W3330" s="83">
        <v>2</v>
      </c>
      <c r="X3330" s="83">
        <v>2</v>
      </c>
      <c r="Y3330" s="83">
        <v>2</v>
      </c>
      <c r="Z3330" s="83">
        <v>2</v>
      </c>
      <c r="AA3330" s="83">
        <v>2</v>
      </c>
      <c r="AB3330" s="83"/>
      <c r="AC3330" s="79"/>
      <c r="AD3330" s="79"/>
      <c r="AE3330" s="79"/>
      <c r="AF3330" s="79">
        <v>2</v>
      </c>
      <c r="AG3330" s="79">
        <v>2</v>
      </c>
      <c r="AH3330" s="79">
        <v>2</v>
      </c>
      <c r="AI3330" s="79"/>
      <c r="AJ3330" s="79"/>
      <c r="AK3330" s="79">
        <v>2.5</v>
      </c>
      <c r="AL3330" s="79">
        <v>2.5</v>
      </c>
      <c r="AM3330" s="240"/>
      <c r="AN3330" s="240"/>
      <c r="AO3330" s="240"/>
      <c r="AP3330" s="240"/>
      <c r="AQ3330" s="240"/>
      <c r="AR3330" s="240"/>
      <c r="AS3330" s="240"/>
      <c r="AT3330" s="256"/>
      <c r="AU3330" s="256"/>
      <c r="AV3330" s="259"/>
      <c r="AW3330" s="259"/>
      <c r="AX3330" s="256"/>
      <c r="AY3330" s="256"/>
      <c r="AZ3330" s="256"/>
      <c r="BA3330" s="256"/>
      <c r="BB3330" s="256"/>
      <c r="BC3330" s="256"/>
      <c r="BD3330" s="256"/>
      <c r="BE3330" s="256"/>
      <c r="BF3330" s="256"/>
      <c r="BG3330" s="256"/>
      <c r="BH3330" s="256"/>
      <c r="BI3330" s="256"/>
      <c r="BJ3330" s="256"/>
      <c r="BK3330" s="256"/>
      <c r="BL3330" s="262"/>
      <c r="BM3330" s="262"/>
      <c r="BN3330" s="262"/>
      <c r="BO3330" s="262"/>
      <c r="BP3330" s="262"/>
      <c r="BQ3330" s="262"/>
      <c r="BR3330" s="270"/>
      <c r="BS3330" s="270"/>
      <c r="BT3330" s="270"/>
      <c r="BU3330" s="270"/>
      <c r="BV3330" s="270"/>
      <c r="BW3330" s="270"/>
      <c r="BX3330" s="256"/>
      <c r="BY3330" s="256"/>
      <c r="BZ3330" s="256"/>
      <c r="CA3330" s="267"/>
      <c r="CB3330" s="267"/>
      <c r="CC3330" s="274"/>
      <c r="CD3330" s="267"/>
      <c r="CE3330" s="267"/>
      <c r="CF3330" s="267"/>
      <c r="CG3330" s="267"/>
      <c r="CH3330" s="267"/>
      <c r="CI3330" s="267"/>
      <c r="CJ3330" s="267"/>
      <c r="CK3330" s="267"/>
      <c r="CL3330" s="265"/>
      <c r="CM3330" s="272"/>
      <c r="CN3330" s="264"/>
      <c r="CO3330" s="177"/>
      <c r="CP3330" s="226"/>
      <c r="CQ3330" s="226"/>
      <c r="CR3330" s="226"/>
      <c r="CS3330" s="178"/>
      <c r="CT3330" s="178"/>
      <c r="CU3330" s="178"/>
      <c r="CV3330" s="178"/>
      <c r="CW3330" s="178"/>
      <c r="CX3330" s="178"/>
      <c r="CY3330" s="178"/>
      <c r="CZ3330" s="178"/>
      <c r="DA3330" s="178"/>
    </row>
    <row r="3331" spans="1:105" s="120" customFormat="1" ht="15" customHeight="1">
      <c r="A3331" s="228"/>
      <c r="B3331" s="346"/>
      <c r="C3331" s="585"/>
      <c r="D3331" s="237"/>
      <c r="E3331" s="237"/>
      <c r="F3331" s="243"/>
      <c r="G3331" s="122">
        <v>2</v>
      </c>
      <c r="H3331" s="84"/>
      <c r="I3331" s="84"/>
      <c r="J3331" s="84"/>
      <c r="K3331" s="84"/>
      <c r="L3331" s="84"/>
      <c r="M3331" s="84"/>
      <c r="N3331" s="84"/>
      <c r="O3331" s="84"/>
      <c r="P3331" s="84"/>
      <c r="Q3331" s="84"/>
      <c r="R3331" s="84"/>
      <c r="S3331" s="84"/>
      <c r="T3331" s="84"/>
      <c r="U3331" s="84"/>
      <c r="V3331" s="84"/>
      <c r="W3331" s="84">
        <v>0.5</v>
      </c>
      <c r="X3331" s="84">
        <v>0.5</v>
      </c>
      <c r="Y3331" s="84">
        <v>0.5</v>
      </c>
      <c r="Z3331" s="84">
        <v>0.5</v>
      </c>
      <c r="AA3331" s="84">
        <v>0.5</v>
      </c>
      <c r="AB3331" s="84"/>
      <c r="AC3331" s="80"/>
      <c r="AD3331" s="80"/>
      <c r="AE3331" s="80"/>
      <c r="AF3331" s="80">
        <v>0.5</v>
      </c>
      <c r="AG3331" s="80">
        <v>0.5</v>
      </c>
      <c r="AH3331" s="80">
        <v>0.5</v>
      </c>
      <c r="AI3331" s="80"/>
      <c r="AJ3331" s="80"/>
      <c r="AK3331" s="80"/>
      <c r="AL3331" s="80"/>
      <c r="AM3331" s="240"/>
      <c r="AN3331" s="240"/>
      <c r="AO3331" s="240"/>
      <c r="AP3331" s="240"/>
      <c r="AQ3331" s="240"/>
      <c r="AR3331" s="240"/>
      <c r="AS3331" s="240"/>
      <c r="AT3331" s="256"/>
      <c r="AU3331" s="256"/>
      <c r="AV3331" s="259"/>
      <c r="AW3331" s="259"/>
      <c r="AX3331" s="256"/>
      <c r="AY3331" s="256"/>
      <c r="AZ3331" s="256"/>
      <c r="BA3331" s="256"/>
      <c r="BB3331" s="256"/>
      <c r="BC3331" s="256"/>
      <c r="BD3331" s="256"/>
      <c r="BE3331" s="256"/>
      <c r="BF3331" s="256"/>
      <c r="BG3331" s="256"/>
      <c r="BH3331" s="256"/>
      <c r="BI3331" s="256"/>
      <c r="BJ3331" s="256"/>
      <c r="BK3331" s="256"/>
      <c r="BL3331" s="262"/>
      <c r="BM3331" s="262"/>
      <c r="BN3331" s="262"/>
      <c r="BO3331" s="262"/>
      <c r="BP3331" s="262"/>
      <c r="BQ3331" s="262"/>
      <c r="BR3331" s="270"/>
      <c r="BS3331" s="270"/>
      <c r="BT3331" s="270"/>
      <c r="BU3331" s="270"/>
      <c r="BV3331" s="270"/>
      <c r="BW3331" s="270"/>
      <c r="BX3331" s="256"/>
      <c r="BY3331" s="256"/>
      <c r="BZ3331" s="256"/>
      <c r="CA3331" s="267"/>
      <c r="CB3331" s="267"/>
      <c r="CC3331" s="274"/>
      <c r="CD3331" s="267"/>
      <c r="CE3331" s="267"/>
      <c r="CF3331" s="267"/>
      <c r="CG3331" s="267"/>
      <c r="CH3331" s="267"/>
      <c r="CI3331" s="267"/>
      <c r="CJ3331" s="267"/>
      <c r="CK3331" s="267"/>
      <c r="CL3331" s="265"/>
      <c r="CM3331" s="272"/>
      <c r="CN3331" s="264"/>
      <c r="CO3331" s="177"/>
      <c r="CP3331" s="226"/>
      <c r="CQ3331" s="226"/>
      <c r="CR3331" s="226"/>
      <c r="CS3331" s="178"/>
      <c r="CT3331" s="178"/>
      <c r="CU3331" s="178"/>
      <c r="CV3331" s="178"/>
      <c r="CW3331" s="178"/>
      <c r="CX3331" s="178"/>
      <c r="CY3331" s="178"/>
      <c r="CZ3331" s="178"/>
      <c r="DA3331" s="178"/>
    </row>
    <row r="3332" spans="1:105" s="120" customFormat="1" ht="15" customHeight="1">
      <c r="A3332" s="228"/>
      <c r="B3332" s="346"/>
      <c r="C3332" s="585"/>
      <c r="D3332" s="237"/>
      <c r="E3332" s="237"/>
      <c r="F3332" s="243"/>
      <c r="G3332" s="122">
        <v>2.1</v>
      </c>
      <c r="H3332" s="84"/>
      <c r="I3332" s="84"/>
      <c r="J3332" s="84"/>
      <c r="K3332" s="84"/>
      <c r="L3332" s="84"/>
      <c r="M3332" s="84"/>
      <c r="N3332" s="84"/>
      <c r="O3332" s="84"/>
      <c r="P3332" s="84"/>
      <c r="Q3332" s="84"/>
      <c r="R3332" s="84"/>
      <c r="S3332" s="84"/>
      <c r="T3332" s="84"/>
      <c r="U3332" s="84"/>
      <c r="V3332" s="84"/>
      <c r="W3332" s="84"/>
      <c r="X3332" s="84"/>
      <c r="Y3332" s="84"/>
      <c r="Z3332" s="84"/>
      <c r="AA3332" s="84"/>
      <c r="AB3332" s="84"/>
      <c r="AC3332" s="80"/>
      <c r="AD3332" s="80"/>
      <c r="AE3332" s="80"/>
      <c r="AF3332" s="80"/>
      <c r="AG3332" s="80"/>
      <c r="AH3332" s="80"/>
      <c r="AI3332" s="80"/>
      <c r="AJ3332" s="80"/>
      <c r="AK3332" s="80"/>
      <c r="AL3332" s="80"/>
      <c r="AM3332" s="240"/>
      <c r="AN3332" s="240"/>
      <c r="AO3332" s="240"/>
      <c r="AP3332" s="240"/>
      <c r="AQ3332" s="240"/>
      <c r="AR3332" s="240"/>
      <c r="AS3332" s="240"/>
      <c r="AT3332" s="256"/>
      <c r="AU3332" s="256"/>
      <c r="AV3332" s="259"/>
      <c r="AW3332" s="259"/>
      <c r="AX3332" s="256"/>
      <c r="AY3332" s="256"/>
      <c r="AZ3332" s="256"/>
      <c r="BA3332" s="256"/>
      <c r="BB3332" s="256"/>
      <c r="BC3332" s="256"/>
      <c r="BD3332" s="256"/>
      <c r="BE3332" s="256"/>
      <c r="BF3332" s="256"/>
      <c r="BG3332" s="256"/>
      <c r="BH3332" s="256"/>
      <c r="BI3332" s="256"/>
      <c r="BJ3332" s="256"/>
      <c r="BK3332" s="256"/>
      <c r="BL3332" s="262"/>
      <c r="BM3332" s="262"/>
      <c r="BN3332" s="262"/>
      <c r="BO3332" s="262"/>
      <c r="BP3332" s="262"/>
      <c r="BQ3332" s="262"/>
      <c r="BR3332" s="270"/>
      <c r="BS3332" s="270"/>
      <c r="BT3332" s="270"/>
      <c r="BU3332" s="270"/>
      <c r="BV3332" s="270"/>
      <c r="BW3332" s="270"/>
      <c r="BX3332" s="256"/>
      <c r="BY3332" s="256"/>
      <c r="BZ3332" s="256"/>
      <c r="CA3332" s="267"/>
      <c r="CB3332" s="267"/>
      <c r="CC3332" s="274"/>
      <c r="CD3332" s="267"/>
      <c r="CE3332" s="267"/>
      <c r="CF3332" s="267"/>
      <c r="CG3332" s="267"/>
      <c r="CH3332" s="267"/>
      <c r="CI3332" s="267"/>
      <c r="CJ3332" s="267"/>
      <c r="CK3332" s="267"/>
      <c r="CL3332" s="265"/>
      <c r="CM3332" s="272"/>
      <c r="CN3332" s="264"/>
      <c r="CO3332" s="177"/>
      <c r="CP3332" s="226"/>
      <c r="CQ3332" s="226"/>
      <c r="CR3332" s="226"/>
      <c r="CS3332" s="178"/>
      <c r="CT3332" s="178"/>
      <c r="CU3332" s="178"/>
      <c r="CV3332" s="178"/>
      <c r="CW3332" s="178"/>
      <c r="CX3332" s="178"/>
      <c r="CY3332" s="178"/>
      <c r="CZ3332" s="178"/>
      <c r="DA3332" s="178"/>
    </row>
    <row r="3333" spans="1:105" s="120" customFormat="1" ht="15" customHeight="1">
      <c r="A3333" s="228"/>
      <c r="B3333" s="346"/>
      <c r="C3333" s="585"/>
      <c r="D3333" s="237"/>
      <c r="E3333" s="237"/>
      <c r="F3333" s="243"/>
      <c r="G3333" s="122">
        <v>2.7</v>
      </c>
      <c r="H3333" s="84"/>
      <c r="I3333" s="84"/>
      <c r="J3333" s="84"/>
      <c r="K3333" s="84"/>
      <c r="L3333" s="84"/>
      <c r="M3333" s="84"/>
      <c r="N3333" s="84"/>
      <c r="O3333" s="84"/>
      <c r="P3333" s="84"/>
      <c r="Q3333" s="84"/>
      <c r="R3333" s="84"/>
      <c r="S3333" s="84"/>
      <c r="T3333" s="84"/>
      <c r="U3333" s="84"/>
      <c r="V3333" s="84"/>
      <c r="W3333" s="84"/>
      <c r="X3333" s="84"/>
      <c r="Y3333" s="84"/>
      <c r="Z3333" s="84"/>
      <c r="AA3333" s="84"/>
      <c r="AB3333" s="84"/>
      <c r="AC3333" s="80"/>
      <c r="AD3333" s="80"/>
      <c r="AE3333" s="80"/>
      <c r="AF3333" s="80"/>
      <c r="AG3333" s="80"/>
      <c r="AH3333" s="80"/>
      <c r="AI3333" s="80"/>
      <c r="AJ3333" s="80"/>
      <c r="AK3333" s="80"/>
      <c r="AL3333" s="80"/>
      <c r="AM3333" s="240"/>
      <c r="AN3333" s="240"/>
      <c r="AO3333" s="240"/>
      <c r="AP3333" s="240"/>
      <c r="AQ3333" s="240"/>
      <c r="AR3333" s="240"/>
      <c r="AS3333" s="240"/>
      <c r="AT3333" s="256"/>
      <c r="AU3333" s="256"/>
      <c r="AV3333" s="259"/>
      <c r="AW3333" s="259"/>
      <c r="AX3333" s="256"/>
      <c r="AY3333" s="256"/>
      <c r="AZ3333" s="256"/>
      <c r="BA3333" s="256"/>
      <c r="BB3333" s="256"/>
      <c r="BC3333" s="256"/>
      <c r="BD3333" s="256"/>
      <c r="BE3333" s="256"/>
      <c r="BF3333" s="256"/>
      <c r="BG3333" s="256"/>
      <c r="BH3333" s="256"/>
      <c r="BI3333" s="256"/>
      <c r="BJ3333" s="256"/>
      <c r="BK3333" s="256"/>
      <c r="BL3333" s="262"/>
      <c r="BM3333" s="262"/>
      <c r="BN3333" s="262"/>
      <c r="BO3333" s="262"/>
      <c r="BP3333" s="262"/>
      <c r="BQ3333" s="262"/>
      <c r="BR3333" s="270"/>
      <c r="BS3333" s="270"/>
      <c r="BT3333" s="270"/>
      <c r="BU3333" s="270"/>
      <c r="BV3333" s="270"/>
      <c r="BW3333" s="270"/>
      <c r="BX3333" s="256"/>
      <c r="BY3333" s="256"/>
      <c r="BZ3333" s="256"/>
      <c r="CA3333" s="267"/>
      <c r="CB3333" s="267"/>
      <c r="CC3333" s="274"/>
      <c r="CD3333" s="267"/>
      <c r="CE3333" s="267"/>
      <c r="CF3333" s="267"/>
      <c r="CG3333" s="267"/>
      <c r="CH3333" s="267"/>
      <c r="CI3333" s="267"/>
      <c r="CJ3333" s="267"/>
      <c r="CK3333" s="267"/>
      <c r="CL3333" s="265"/>
      <c r="CM3333" s="272"/>
      <c r="CN3333" s="264"/>
      <c r="CO3333" s="177"/>
      <c r="CP3333" s="226"/>
      <c r="CQ3333" s="226"/>
      <c r="CR3333" s="226"/>
      <c r="CS3333" s="178"/>
      <c r="CT3333" s="178"/>
      <c r="CU3333" s="178"/>
      <c r="CV3333" s="178"/>
      <c r="CW3333" s="178"/>
      <c r="CX3333" s="178"/>
      <c r="CY3333" s="178"/>
      <c r="CZ3333" s="178"/>
      <c r="DA3333" s="178"/>
    </row>
    <row r="3334" spans="1:105" s="120" customFormat="1" ht="15" customHeight="1">
      <c r="A3334" s="228"/>
      <c r="B3334" s="346"/>
      <c r="C3334" s="585"/>
      <c r="D3334" s="237"/>
      <c r="E3334" s="237"/>
      <c r="F3334" s="243"/>
      <c r="G3334" s="122">
        <v>3</v>
      </c>
      <c r="H3334" s="84"/>
      <c r="I3334" s="84"/>
      <c r="J3334" s="84"/>
      <c r="K3334" s="84"/>
      <c r="L3334" s="84"/>
      <c r="M3334" s="84"/>
      <c r="N3334" s="84"/>
      <c r="O3334" s="84"/>
      <c r="P3334" s="84"/>
      <c r="Q3334" s="84"/>
      <c r="R3334" s="84"/>
      <c r="S3334" s="84"/>
      <c r="T3334" s="84"/>
      <c r="U3334" s="84"/>
      <c r="V3334" s="84"/>
      <c r="W3334" s="84"/>
      <c r="X3334" s="84"/>
      <c r="Y3334" s="84"/>
      <c r="Z3334" s="84"/>
      <c r="AA3334" s="84"/>
      <c r="AB3334" s="84"/>
      <c r="AC3334" s="80"/>
      <c r="AD3334" s="80"/>
      <c r="AE3334" s="80"/>
      <c r="AF3334" s="80"/>
      <c r="AG3334" s="80"/>
      <c r="AH3334" s="80"/>
      <c r="AI3334" s="80"/>
      <c r="AJ3334" s="80"/>
      <c r="AK3334" s="80"/>
      <c r="AL3334" s="80"/>
      <c r="AM3334" s="240"/>
      <c r="AN3334" s="240"/>
      <c r="AO3334" s="240"/>
      <c r="AP3334" s="240"/>
      <c r="AQ3334" s="240"/>
      <c r="AR3334" s="240"/>
      <c r="AS3334" s="240"/>
      <c r="AT3334" s="256"/>
      <c r="AU3334" s="256"/>
      <c r="AV3334" s="259"/>
      <c r="AW3334" s="259"/>
      <c r="AX3334" s="256"/>
      <c r="AY3334" s="256"/>
      <c r="AZ3334" s="256"/>
      <c r="BA3334" s="256"/>
      <c r="BB3334" s="256"/>
      <c r="BC3334" s="256"/>
      <c r="BD3334" s="256"/>
      <c r="BE3334" s="256"/>
      <c r="BF3334" s="256"/>
      <c r="BG3334" s="256"/>
      <c r="BH3334" s="256"/>
      <c r="BI3334" s="256"/>
      <c r="BJ3334" s="256"/>
      <c r="BK3334" s="256"/>
      <c r="BL3334" s="262"/>
      <c r="BM3334" s="262"/>
      <c r="BN3334" s="262"/>
      <c r="BO3334" s="262"/>
      <c r="BP3334" s="262"/>
      <c r="BQ3334" s="262"/>
      <c r="BR3334" s="270"/>
      <c r="BS3334" s="270"/>
      <c r="BT3334" s="270"/>
      <c r="BU3334" s="270"/>
      <c r="BV3334" s="270"/>
      <c r="BW3334" s="270"/>
      <c r="BX3334" s="256"/>
      <c r="BY3334" s="256"/>
      <c r="BZ3334" s="256"/>
      <c r="CA3334" s="267"/>
      <c r="CB3334" s="267"/>
      <c r="CC3334" s="274"/>
      <c r="CD3334" s="267"/>
      <c r="CE3334" s="267"/>
      <c r="CF3334" s="267"/>
      <c r="CG3334" s="267"/>
      <c r="CH3334" s="267"/>
      <c r="CI3334" s="267"/>
      <c r="CJ3334" s="267"/>
      <c r="CK3334" s="267"/>
      <c r="CL3334" s="265"/>
      <c r="CM3334" s="272"/>
      <c r="CN3334" s="264"/>
      <c r="CO3334" s="177"/>
      <c r="CP3334" s="226"/>
      <c r="CQ3334" s="226"/>
      <c r="CR3334" s="226"/>
      <c r="CS3334" s="178"/>
      <c r="CT3334" s="178"/>
      <c r="CU3334" s="178"/>
      <c r="CV3334" s="178"/>
      <c r="CW3334" s="178"/>
      <c r="CX3334" s="178"/>
      <c r="CY3334" s="178"/>
      <c r="CZ3334" s="178"/>
      <c r="DA3334" s="178"/>
    </row>
    <row r="3335" spans="1:105" s="120" customFormat="1" ht="15" customHeight="1">
      <c r="A3335" s="228"/>
      <c r="B3335" s="346"/>
      <c r="C3335" s="585"/>
      <c r="D3335" s="237"/>
      <c r="E3335" s="237"/>
      <c r="F3335" s="244"/>
      <c r="G3335" s="123">
        <v>3.9</v>
      </c>
      <c r="H3335" s="85"/>
      <c r="I3335" s="85"/>
      <c r="J3335" s="85"/>
      <c r="K3335" s="85"/>
      <c r="L3335" s="85"/>
      <c r="M3335" s="85"/>
      <c r="N3335" s="85"/>
      <c r="O3335" s="85"/>
      <c r="P3335" s="85"/>
      <c r="Q3335" s="85"/>
      <c r="R3335" s="85"/>
      <c r="S3335" s="85"/>
      <c r="T3335" s="85"/>
      <c r="U3335" s="85"/>
      <c r="V3335" s="85"/>
      <c r="W3335" s="85"/>
      <c r="X3335" s="85"/>
      <c r="Y3335" s="85"/>
      <c r="Z3335" s="85"/>
      <c r="AA3335" s="85"/>
      <c r="AB3335" s="85"/>
      <c r="AC3335" s="81"/>
      <c r="AD3335" s="81"/>
      <c r="AE3335" s="81"/>
      <c r="AF3335" s="81"/>
      <c r="AG3335" s="81"/>
      <c r="AH3335" s="81"/>
      <c r="AI3335" s="81"/>
      <c r="AJ3335" s="81"/>
      <c r="AK3335" s="81"/>
      <c r="AL3335" s="81"/>
      <c r="AM3335" s="240"/>
      <c r="AN3335" s="240"/>
      <c r="AO3335" s="240"/>
      <c r="AP3335" s="240"/>
      <c r="AQ3335" s="240"/>
      <c r="AR3335" s="240"/>
      <c r="AS3335" s="240"/>
      <c r="AT3335" s="256"/>
      <c r="AU3335" s="256"/>
      <c r="AV3335" s="259"/>
      <c r="AW3335" s="259"/>
      <c r="AX3335" s="256"/>
      <c r="AY3335" s="256"/>
      <c r="AZ3335" s="256"/>
      <c r="BA3335" s="256"/>
      <c r="BB3335" s="256"/>
      <c r="BC3335" s="256"/>
      <c r="BD3335" s="256"/>
      <c r="BE3335" s="256"/>
      <c r="BF3335" s="256"/>
      <c r="BG3335" s="256"/>
      <c r="BH3335" s="256"/>
      <c r="BI3335" s="256"/>
      <c r="BJ3335" s="256"/>
      <c r="BK3335" s="256"/>
      <c r="BL3335" s="262"/>
      <c r="BM3335" s="262"/>
      <c r="BN3335" s="262"/>
      <c r="BO3335" s="262"/>
      <c r="BP3335" s="262"/>
      <c r="BQ3335" s="262"/>
      <c r="BR3335" s="270"/>
      <c r="BS3335" s="270"/>
      <c r="BT3335" s="270"/>
      <c r="BU3335" s="270"/>
      <c r="BV3335" s="270"/>
      <c r="BW3335" s="270"/>
      <c r="BX3335" s="256"/>
      <c r="BY3335" s="256"/>
      <c r="BZ3335" s="256"/>
      <c r="CA3335" s="267"/>
      <c r="CB3335" s="267"/>
      <c r="CC3335" s="274"/>
      <c r="CD3335" s="267"/>
      <c r="CE3335" s="267"/>
      <c r="CF3335" s="267"/>
      <c r="CG3335" s="267"/>
      <c r="CH3335" s="267"/>
      <c r="CI3335" s="267"/>
      <c r="CJ3335" s="267"/>
      <c r="CK3335" s="267"/>
      <c r="CL3335" s="265"/>
      <c r="CM3335" s="272"/>
      <c r="CN3335" s="264"/>
      <c r="CO3335" s="177"/>
      <c r="CP3335" s="226"/>
      <c r="CQ3335" s="226"/>
      <c r="CR3335" s="226"/>
      <c r="CS3335" s="178"/>
      <c r="CT3335" s="178"/>
      <c r="CU3335" s="178"/>
      <c r="CV3335" s="178"/>
      <c r="CW3335" s="178"/>
      <c r="CX3335" s="178"/>
      <c r="CY3335" s="178"/>
      <c r="CZ3335" s="178"/>
      <c r="DA3335" s="178"/>
    </row>
    <row r="3336" spans="1:105" s="120" customFormat="1" ht="15" customHeight="1">
      <c r="A3336" s="229"/>
      <c r="B3336" s="347"/>
      <c r="C3336" s="586"/>
      <c r="D3336" s="238"/>
      <c r="E3336" s="238"/>
      <c r="F3336" s="245" t="s">
        <v>83</v>
      </c>
      <c r="G3336" s="352"/>
      <c r="H3336" s="82"/>
      <c r="I3336" s="82"/>
      <c r="J3336" s="82"/>
      <c r="K3336" s="82"/>
      <c r="L3336" s="82"/>
      <c r="M3336" s="82"/>
      <c r="N3336" s="82"/>
      <c r="O3336" s="82"/>
      <c r="P3336" s="82"/>
      <c r="Q3336" s="82"/>
      <c r="R3336" s="82"/>
      <c r="S3336" s="82"/>
      <c r="T3336" s="82"/>
      <c r="U3336" s="82"/>
      <c r="V3336" s="82"/>
      <c r="W3336" s="82"/>
      <c r="X3336" s="82"/>
      <c r="Y3336" s="82"/>
      <c r="Z3336" s="82"/>
      <c r="AA3336" s="82"/>
      <c r="AB3336" s="82"/>
      <c r="AC3336" s="35"/>
      <c r="AD3336" s="35"/>
      <c r="AE3336" s="35"/>
      <c r="AF3336" s="35"/>
      <c r="AG3336" s="35"/>
      <c r="AH3336" s="35"/>
      <c r="AI3336" s="35"/>
      <c r="AJ3336" s="35"/>
      <c r="AK3336" s="35"/>
      <c r="AL3336" s="35"/>
      <c r="AM3336" s="241"/>
      <c r="AN3336" s="241"/>
      <c r="AO3336" s="241"/>
      <c r="AP3336" s="241"/>
      <c r="AQ3336" s="241"/>
      <c r="AR3336" s="241"/>
      <c r="AS3336" s="241"/>
      <c r="AT3336" s="257"/>
      <c r="AU3336" s="257"/>
      <c r="AV3336" s="260"/>
      <c r="AW3336" s="260"/>
      <c r="AX3336" s="257"/>
      <c r="AY3336" s="257"/>
      <c r="AZ3336" s="257"/>
      <c r="BA3336" s="257"/>
      <c r="BB3336" s="257"/>
      <c r="BC3336" s="257"/>
      <c r="BD3336" s="257"/>
      <c r="BE3336" s="257"/>
      <c r="BF3336" s="257"/>
      <c r="BG3336" s="257"/>
      <c r="BH3336" s="257"/>
      <c r="BI3336" s="257"/>
      <c r="BJ3336" s="257"/>
      <c r="BK3336" s="257"/>
      <c r="BL3336" s="263"/>
      <c r="BM3336" s="263"/>
      <c r="BN3336" s="263"/>
      <c r="BO3336" s="263"/>
      <c r="BP3336" s="263"/>
      <c r="BQ3336" s="263"/>
      <c r="BR3336" s="271"/>
      <c r="BS3336" s="271"/>
      <c r="BT3336" s="271"/>
      <c r="BU3336" s="271"/>
      <c r="BV3336" s="271"/>
      <c r="BW3336" s="271"/>
      <c r="BX3336" s="257"/>
      <c r="BY3336" s="257"/>
      <c r="BZ3336" s="257"/>
      <c r="CA3336" s="268"/>
      <c r="CB3336" s="268"/>
      <c r="CC3336" s="275"/>
      <c r="CD3336" s="268"/>
      <c r="CE3336" s="268"/>
      <c r="CF3336" s="268"/>
      <c r="CG3336" s="268"/>
      <c r="CH3336" s="268"/>
      <c r="CI3336" s="268"/>
      <c r="CJ3336" s="268"/>
      <c r="CK3336" s="268"/>
      <c r="CL3336" s="265"/>
      <c r="CM3336" s="272"/>
      <c r="CN3336" s="264"/>
      <c r="CO3336" s="177"/>
      <c r="CP3336" s="226"/>
      <c r="CQ3336" s="226"/>
      <c r="CR3336" s="226"/>
      <c r="CS3336" s="178"/>
      <c r="CT3336" s="178"/>
      <c r="CU3336" s="178"/>
      <c r="CV3336" s="178"/>
      <c r="CW3336" s="178"/>
      <c r="CX3336" s="178"/>
      <c r="CY3336" s="178"/>
      <c r="CZ3336" s="178"/>
      <c r="DA3336" s="178"/>
    </row>
    <row r="3337" spans="1:105" s="120" customFormat="1" ht="15" customHeight="1">
      <c r="A3337" s="227">
        <f t="shared" si="1055"/>
        <v>413</v>
      </c>
      <c r="B3337" s="345" t="s">
        <v>1139</v>
      </c>
      <c r="C3337" s="348" t="s">
        <v>1140</v>
      </c>
      <c r="D3337" s="236">
        <v>44618</v>
      </c>
      <c r="E3337" s="236" t="s">
        <v>353</v>
      </c>
      <c r="F3337" s="253" t="s">
        <v>80</v>
      </c>
      <c r="G3337" s="254"/>
      <c r="H3337" s="82" t="s">
        <v>69</v>
      </c>
      <c r="I3337" s="82"/>
      <c r="J3337" s="82" t="s">
        <v>60</v>
      </c>
      <c r="K3337" s="82" t="s">
        <v>60</v>
      </c>
      <c r="L3337" s="82" t="s">
        <v>60</v>
      </c>
      <c r="M3337" s="82" t="s">
        <v>60</v>
      </c>
      <c r="N3337" s="82" t="s">
        <v>60</v>
      </c>
      <c r="O3337" s="82"/>
      <c r="P3337" s="82" t="s">
        <v>60</v>
      </c>
      <c r="Q3337" s="82" t="s">
        <v>60</v>
      </c>
      <c r="R3337" s="82" t="s">
        <v>631</v>
      </c>
      <c r="S3337" s="82" t="s">
        <v>60</v>
      </c>
      <c r="T3337" s="82" t="s">
        <v>60</v>
      </c>
      <c r="U3337" s="82" t="s">
        <v>60</v>
      </c>
      <c r="V3337" s="82"/>
      <c r="W3337" s="82" t="s">
        <v>61</v>
      </c>
      <c r="X3337" s="82" t="s">
        <v>61</v>
      </c>
      <c r="Y3337" s="82" t="s">
        <v>61</v>
      </c>
      <c r="Z3337" s="82" t="s">
        <v>61</v>
      </c>
      <c r="AA3337" s="82" t="s">
        <v>61</v>
      </c>
      <c r="AB3337" s="82" t="s">
        <v>61</v>
      </c>
      <c r="AC3337" s="82"/>
      <c r="AD3337" s="82" t="s">
        <v>61</v>
      </c>
      <c r="AE3337" s="82" t="s">
        <v>61</v>
      </c>
      <c r="AF3337" s="82" t="s">
        <v>61</v>
      </c>
      <c r="AG3337" s="82" t="s">
        <v>61</v>
      </c>
      <c r="AH3337" s="82" t="s">
        <v>61</v>
      </c>
      <c r="AI3337" s="82" t="s">
        <v>1471</v>
      </c>
      <c r="AJ3337" s="82"/>
      <c r="AK3337" s="82" t="s">
        <v>67</v>
      </c>
      <c r="AL3337" s="82" t="s">
        <v>60</v>
      </c>
      <c r="AM3337" s="239">
        <f>COUNTIF(H3337:AL3337,"PH")+COUNTIF(H3337:AL3337,"PH/L")+COUNTIF(H3337:AL3337,"PM")</f>
        <v>0</v>
      </c>
      <c r="AN3337" s="239">
        <f>COUNTIF(H3337:AL3337,"PD")+COUNTIF(H3337:AL3337,"PDD")+COUNTIF(H3337:AL3337,"P/DS")/2+COUNTIF(H3337:AL3337,"PMD")</f>
        <v>0</v>
      </c>
      <c r="AO3337" s="239">
        <f>COUNTIF(H3337:AL3337,"PN")+COUNTIF(H3337:AL3337,"P/NS")/2+COUNTIF(H3337:AL3337,"PH")+COUNTIF(H3337:AL3337,"PH/F")/2+COUNTIF(H3337:AL3337,"PH/L")/2+COUNTIF(H3337:AL3337,"PM")</f>
        <v>0</v>
      </c>
      <c r="AP3337" s="239">
        <f>COUNTIF(H3337:AL3337,"BH")+COUNTIF(H3337:AL3337,"AL/BL")+COUNTIF(H3337:AL3337,"UL/BL")+COUNTIF(H3337:AL3337,"BM")</f>
        <v>0</v>
      </c>
      <c r="AQ3337" s="239">
        <f>COUNTIF(H3337:AL3337,"DS")+COUNTIF(H3337:AL3337,"AL/DS")/2+COUNTIF(H3337:AL3337,"UL/DS")/2+COUNTIF(H3337:AL3337,"CT")+COUNTIF(H3337:AL3337,"MD")</f>
        <v>11.5</v>
      </c>
      <c r="AR3337" s="239">
        <f>COUNTIF(H3337:AL3337,"NS")+COUNTIF(H3337:AL3337,"AL/NS")/2+COUNTIF(H3337:AL3337,"UL/NS")/2+COUNTIF(H3337:AL3337,"BH")+COUNTIF(H3337:AL3337,"AL/BF")/2+COUNTIF(H3337:AL3337,"AL/BL")/2+COUNTIF(H3337:AL3337,"UL/BL")/2+COUNTIF(H3337:AL3337,"UL/BF")/2+COUNTIF(H3337:AL3337,"BM")</f>
        <v>11</v>
      </c>
      <c r="AS3337" s="239">
        <f>COUNTIF(H3337:AL3337,"AL")+COUNTIF(H3337:AL3337,"AL/DS")/2+COUNTIF(H3337:AL3337,"AL/NS")/2+COUNTIF(H3337:AL3337,"NH")+COUNTIF(H3337:AL3337,"SL")+COUNTIF(H3337:AL3337,"NHD")+COUNTIF(H3337:AL3337,"B")+COUNTIF(H3337:AL3337,"HL")+COUNTIF(H3337:AL3337,"AL/BF")/2+COUNTIF(H3337:AL3337,"AL/BL")/2</f>
        <v>2</v>
      </c>
      <c r="AT3337" s="255">
        <f>COUNTIF(H3337:AL3337,"PD")+COUNTIF(H3337:AL3337,"PN")+COUNTIF(H3337:AL3337,"P/DS")/2+COUNTIF(H3337:AL3337,"P/NS")/2+COUNTIF(H3337:AL3337,"DS")+COUNTIF(H3337:AL3337,"NS")+COUNTIF(H3337:AL3337,"AL")+COUNTIF(H3337:AL3337,"AL/DS")+COUNTIF(H3337:AL3337,"AL/NS")+COUNTIF(H3337:AL3337,"NH")+COUNTIF(H3337:AL3337,"SL")+COUNTIF(H3337:AL3337,"UL/DS")/2+COUNTIF(H3337:AL3337,"UL/NS")/2+COUNTIF(H3337:AL3337,"CT")+COUNTIF(H3337:AL3337,"NHD")+COUNTIF(H3337:AL3337,"PDD")+COUNTIF(H3337:AL3337,"B")+COUNTIF(H3337:AL3337,"HL")+COUNTIF(H3337:AL3337,"PH")+COUNTIF(H3337:AL3337,"BH")+COUNTIF(H3337:AL3337,"AL/BF")+COUNTIF(H3337:AL3337,"AL/BL")+COUNTIF(H3337:AL3337,"UL/BF")/2+COUNTIF(H3337:AL3337,"UL/BL")/2+COUNTIF(H3337:AL3337,"PH/F")/2+COUNTIF(H3337:AL3337,"PH/L")/2+COUNTIF(H3337:AL3337,"MD")+COUNTIF(H3337:AL3337,"PMD")+COUNTIF(H3337:AL3337,"PM")+COUNTIF(H3337:AL3337,"BM")</f>
        <v>24.5</v>
      </c>
      <c r="AU3337" s="255">
        <f>COUNTIF(H3337:AL3337,"P/DS")/2+COUNTIF(H3337:AL3337,"P/NS")/2+COUNTIF(H3337:AL3337,"IL")+COUNTIF(H3337:AL3337,"NL")+COUNTIF(H3337:AL3337,"UL")+COUNTIF(H3337:AL3337,"UL/DS")/2+COUNTIF(H3337:AL3337,"UL/NS")/2+COUNTIF(H3337:AL3337,"KT")+COUNTIF(H3337:AL3337,"UL/BF")/2+COUNTIF(H3337:AL3337,"UL/BL")/2+COUNTIF(H3337:AL3337,"PH/F")/2+COUNTIF(H3337:AL3337,"PH/L")/2+COUNTIF(H3337:AL3337,"NB")</f>
        <v>1.5</v>
      </c>
      <c r="AV3337" s="258">
        <f>COUNTIF(H3337:AL3337,"PN")+COUNTIF(H3337:AL3337,"TVD")+COUNTIF(H3337:AL3337,"PH")+COUNTIF(H3337:AL3337,"PM")+COUNTIF(H3337:AL3337,"PDD")-COUNTIFS(H3337:AL3337,"PN",H3344:AL3344,"&gt;=3")-COUNTIFS(H3337:AL3337,"PM",H3344:AL3344,"&gt;=3")</f>
        <v>0</v>
      </c>
      <c r="AW3337" s="258">
        <f>COUNTIF(H3337:AL3337,"NS")+COUNTIF(H3337:AL3337,"D")+COUNTIF(H3337:AL3337,"BH")+COUNTIF(H3337:AL3337,"NHD")+COUNTIF(H3337:AL3337,"BM")-COUNTIFS(H3337:AL3337,"NS",H3344:AL3344,"&gt;=3")-COUNTIFS(H3337:AL3337,"BH",H3344:AL3344,"&gt;=3")-COUNTIFS(H3337:AL3337,"BM",H3344:AL3344,"&gt;=3")</f>
        <v>11</v>
      </c>
      <c r="AX3337" s="255">
        <f>COUNTIF(H3337:AL3337,"AL")+COUNTIF(H3337:AL3337,"AL/DS")/2+COUNTIF(H3337:AL3337,"AL/NS")/2+COUNTIF(H3337:AL3337,"AL/BF")+COUNTIF(H3337:AL3337,"AL/BL")/2</f>
        <v>1</v>
      </c>
      <c r="AY3337" s="255">
        <f>COUNTIF(H3337:AL3337,"SL")</f>
        <v>0</v>
      </c>
      <c r="AZ3337" s="255">
        <f>COUNTIF(H3337:AL3337,"NH")</f>
        <v>1</v>
      </c>
      <c r="BA3337" s="255">
        <f>COUNTIF(H3337:AL3337,"HL")</f>
        <v>0</v>
      </c>
      <c r="BB3337" s="255">
        <f>COUNTIF(G3337:AL3337,"P/DS")/2+COUNTIF(G3337:AL3337,"P/NS")/2+COUNTIF(G3337:AL3337,"UL")+COUNTIF(G3337:AL3337,"UL/DS")/2+COUNTIF(G3337:AL3337,"UL/NS")/2+COUNTIF(G3337:AL3337,"UL/BL")/2+COUNTIF(G3337:AL3337,"UL/BF")/2+COUNTIF(G3337:AL3337,"PH/F")/2+COUNTIF(G3337:AL3337,"PH/L")/2</f>
        <v>0.5</v>
      </c>
      <c r="BC3337" s="255">
        <f>COUNTIF(H3337:AL3337,"NB")</f>
        <v>1</v>
      </c>
      <c r="BD3337" s="255">
        <f>COUNTIF(H3337:AL3337,"NL")</f>
        <v>0</v>
      </c>
      <c r="BE3337" s="255">
        <f>COUNTIF(H3337:AL3337,"IL")</f>
        <v>0</v>
      </c>
      <c r="BF3337" s="255">
        <f>COUNTIF(H3337:AL3337,"KT")</f>
        <v>0</v>
      </c>
      <c r="BG3337" s="255">
        <f>COUNTIF(H3337:AL3337,"L70")</f>
        <v>0</v>
      </c>
      <c r="BH3337" s="255">
        <f>COUNTIF(H3337:AL3337,"MD")</f>
        <v>0</v>
      </c>
      <c r="BI3337" s="255">
        <f>COUNTIF(H3337:AL3337,"PMD")</f>
        <v>0</v>
      </c>
      <c r="BJ3337" s="255">
        <f>COUNTIF(H3337:AL3337,"PM")</f>
        <v>0</v>
      </c>
      <c r="BK3337" s="255">
        <f>COUNTIF(H3337:AL3337,"BM")</f>
        <v>0</v>
      </c>
      <c r="BL3337" s="261">
        <f>SUMIF(H3337:AL3337,"PD",H3338:AL3338)+SUMIF(H3337:AL3337,"PN",H3338:AL3338)+SUMIF(H3337:AL3337,"P/DS",H3338:AL3338)+SUMIF(H3337:AL3337,"PN/F",H3338:AL3338)+SUMIF(H3337:AL3337,"PN/L",H3338:AL3338)+SUMIF(H3337:AL3337,"TV",H3338:AL3338)+SUMIF(H3337:AL3337,"TVD",H3338:AL3338)+SUMIF(H3337:AL3337,"PDD",H3338:AL3338)</f>
        <v>0</v>
      </c>
      <c r="BM3337" s="261">
        <f>SUMIF(H3337:AL3337,"PD",H3339:AL3339)+SUMIF(H3337:AL3337,"PN",H3339:AL3339)+SUMIF(H3337:AL3337,"P/DS",H3339:AL3339)+SUMIF(H3337:AL3337,"PN/F",H3339:AL3339)+SUMIF(H3337:AL3337,"PN/L",H3339:AL3339)+SUMIF(H3337:AL3337,"TV",H3339:AL3339)+SUMIF(H3337:AL3337,"TVD",H3339:AL3339)+SUMIF(H3337:AL3337,"PDD",H3339:AL3339)+SUMIF(H3337:AL3337,"PMD",H3339:AL3339)</f>
        <v>0</v>
      </c>
      <c r="BN3337" s="261">
        <f>SUMIF(H3337:AL3337,"PD",H3340:AL3340)+SUMIF(H3337:AL3337,"PN",H3340:AL3340)+SUMIF(H3337:AL3337,"P/DS",H3340:AL3340)+SUMIF(H3337:AL3337,"PN/F",H3340:AL3340)+SUMIF(H3337:AL3337,"PN/L",H3340:AL3340)+SUMIF(H3337:AL3337,"TV",H3340:AL3340)+SUMIF(H3337:AL3337,"TVD",H3340:AL3340)</f>
        <v>0</v>
      </c>
      <c r="BO3337" s="261">
        <f>SUMIF(H3337:AL3337,"PD",H3341:AL3341)+SUMIF(H3337:AL3337,"PN",H3341:AL3341)+SUMIF(H3337:AL3337,"P/DS",H3341:AL3341)+SUMIF(H3337:AL3337,"PN/F",H3341:AL3341)+SUMIF(H3337:AL3337,"PN/L",H3341:AL3341)+SUMIF(H3337:AL3337,"TV",H3341:AL3341)+SUMIF(H3337:AL3337,"TVD",H3341:AL3341)</f>
        <v>0</v>
      </c>
      <c r="BP3337" s="261">
        <f>SUMIF(H3337:AL3337,"PD",H3342:AL3342)+SUMIF(H3337:AL3337,"PN",H3342:AL3342)+SUMIF(H3337:AL3337,"P/DS",H3342:AL3342)+SUMIF(H3337:AL3337,"PN/F",H3342:AL3342)+SUMIF(H3337:AL3337,"PN/L",H3342:AL3342)+SUMIF(H3337:AL3337,"TV",H3342:AL3342)+SUMIF(H3337:AL3337,"TVD",H3342:AL3342)+SUMIF(H3337:AL3337,"PDD",H3342:AL3342)+SUMIF(H3337:AL3337,"PH",H3342:AL3342)+SUMIF(H3337:AL3337,"PM",H3342:AL3342)</f>
        <v>0</v>
      </c>
      <c r="BQ3337" s="261">
        <f>SUMIF(H3337:AL3337,"PD",H3343:AL3343)+SUMIF(H3337:AL3337,"PN",H3343:AL3343)+SUMIF(H3337:AL3337,"P/DS",H3343:AL3343)+SUMIF(H3337:AL3337,"PN/F",H3343:AL3343)+SUMIF(H3337:AL3337,"PN/L",H3343:AL3343)+SUMIF(H3337:AL3337,"TV",H3343:AL3343)+SUMIF(H3337:AL3337,"TVD",H3343:AL3343)+SUMIF(H3337:AL3337,"PDD",H3343:AL3343)+SUMIF(H3337:AL3337,"PH",H3343:AL3343)+SUMIF(H3337:AL3337,"PM",H3343:AL3343)</f>
        <v>0</v>
      </c>
      <c r="BR3337" s="269">
        <f>SUM(H3338:AL3338)-BL3337</f>
        <v>32.5</v>
      </c>
      <c r="BS3337" s="269">
        <f>SUM(H3339:AL3339)-BM3337</f>
        <v>23.5</v>
      </c>
      <c r="BT3337" s="269">
        <f>SUM(H3340:AL3340)-BN3337</f>
        <v>0</v>
      </c>
      <c r="BU3337" s="269">
        <f>SUM(H3341:AL3341)-BO3337</f>
        <v>0</v>
      </c>
      <c r="BV3337" s="269">
        <f>SUM(H3342:AL3342)-BP3337</f>
        <v>0</v>
      </c>
      <c r="BW3337" s="269">
        <f>SUM(H3343:AL3343)-BQ3337</f>
        <v>0</v>
      </c>
      <c r="BX3337" s="255">
        <f>SUMIF(H3337:AL3337,"PD",H3344:AL3344)+SUMIF(H3337:AL3337,"PN",H3344:AL3344)+SUMIF(H3337:AL3337,"P/DS",H3344:AL3344)+SUMIF(H3337:AL3337,"PN/F",H3344:AL3344)+SUMIF(H3337:AL3337,"PN/L",H3344:AL3344)</f>
        <v>0</v>
      </c>
      <c r="BY3337" s="255">
        <f>SUM(H3344:AL3344)-BX3337</f>
        <v>1.5</v>
      </c>
      <c r="BZ3337" s="255">
        <f t="shared" ref="BZ3337" si="1062">+SUM(BL3337:BW3344)</f>
        <v>56</v>
      </c>
      <c r="CA3337" s="266">
        <f>(COUNTIFS(H3337:AL3337,"PD",H3338:AL3338,"&gt;=2"))*0.5-IF(CN3337="VP",COUNTIFS($H$16:$AL$16,"SAT",H3337:AL3337,"PD",H3338:AL3338,"&gt;=2"))*0.5</f>
        <v>0</v>
      </c>
      <c r="CB3337" s="266">
        <f>(COUNTIFS(H3337:AL3337,"PN",H3339:AL3339,"&gt;=0.5",H3338:AL3338,"&gt;=1.5"))*0.5+COUNTIFS(H3337:AL3337,"PDD",H3339:AL3339,"&gt;=0.5",H3338:AL3338,"&gt;=1.5")*0.5</f>
        <v>0</v>
      </c>
      <c r="CC3337" s="273">
        <f>(COUNTIFS(H3337:AL3337,"TV",H3339:AL3339,"&gt;=10"))*0.5+(COUNTIFS(H3337:AL3337,"PMD",H3339:AL3339,"&gt;=2"))*0.5</f>
        <v>0</v>
      </c>
      <c r="CD3337" s="266">
        <f>(COUNTIFS(H3337:AL3337,"TVD",H3341:AL3341,"&gt;=6.5",H3339:AL3339,"&gt;=3.5"))*0.5</f>
        <v>0</v>
      </c>
      <c r="CE3337" s="266">
        <f>(COUNTIFS(H3337:AL3337,"PD",H3342:AL3342,"&gt;=10"))*0.5</f>
        <v>0</v>
      </c>
      <c r="CF3337" s="266">
        <f>(COUNTIFS(H3337:AL3337,"PDD",H3342:AL3342,"&gt;=3.5",H3343:AL3343,"&gt;=6.5")+COUNTIFS(H3337:AL3337,"PH",H3343:AL3343,"&gt;=0.5",H3342:AL3342,"&gt;=1.5")+COUNTIFS(H3337:AL3337,"PM",H3343:AL3343,"&gt;=0.5",H3342:AL3342,"&gt;=1.5"))*0.5</f>
        <v>0</v>
      </c>
      <c r="CG3337" s="266">
        <f>(COUNTIFS(H3337:AL3337,"DS",H3338:AL3338,"&gt;=2")+COUNTIFS(H3337:AL3337,"AL/DS",H3338:AL3338,"&gt;=2"))*0.5-IF(CN3337="VP",COUNTIFS($H$16:$AL$16,"SAT",H3337:AL3337,"DS",H3338:AL3338,"&gt;=2"))*0.5</f>
        <v>4.5</v>
      </c>
      <c r="CH3337" s="266">
        <f>(COUNTIFS(H3337:AL3337,"NS",H3339:AL3339,"&gt;=0.5",H3338:AL3338,"&gt;=1.5")+COUNTIFS(H3337:AL3337,"AL/NS",H3339:AL3339,"&gt;=0.5",H3338:AL3338,"&gt;=1.5")+COUNTIFS(H3337:AL3337,"NHD",H3339:AL3339,"&gt;=4.5",H3342:AL3342,"&gt;=2",H3338:AL3338,"&gt;=1.5"))*0.5</f>
        <v>2.5</v>
      </c>
      <c r="CI3337" s="266">
        <f>(COUNTIF(H3339:AL3339,"&gt;=10")+COUNTIFS(H3337:AL3337,"MD",H3339:AL3339,"&gt;=2")-COUNTIFS(H3337:AL3337,"TV",H3339:AL3339,"&gt;=10"))*0.5</f>
        <v>1</v>
      </c>
      <c r="CJ3337" s="266">
        <f>(COUNTIFS(H3337:AL3337,"D",H3341:AL3341,"&gt;=6.5",H3339:AL3339,"&gt;=3.5"))*0.5</f>
        <v>0</v>
      </c>
      <c r="CK3337" s="266">
        <f>(COUNTIF(H3342:AL3342,"&gt;=10")-COUNTIFS(H3337:AL3337,"PD",H3342:AL3342,"&gt;=10"))*0.5</f>
        <v>0</v>
      </c>
      <c r="CL3337" s="265">
        <f>(COUNTIFS(H3337:AL3337,"NHD",H3342:AL3342,"&gt;=3.5",H3343:AL3343,"&gt;=6.5")+COUNTIFS(H3337:AL3337,"BH",H3342:AL3342,"&gt;=1.5",H3343:AL3343,"&gt;=0.5")+COUNTIFS(H3337:AL3337,"BM",H3342:AL3342,"&gt;=1.5",H3343:AL3343,"&gt;=0.5")+COUNTIFS(H3337:AL3337,"D",H3342:AL3342,"&gt;=1.5",H3343:AL3343,"&gt;=0.5"))*0.5</f>
        <v>0</v>
      </c>
      <c r="CM3337" s="272"/>
      <c r="CN3337" s="264" t="s">
        <v>723</v>
      </c>
      <c r="CO3337" s="177">
        <f t="shared" ref="CO3337" si="1063">+AM3337+AN3337+AO3337+AP3337+AQ3337+AR3337+AS3337+AU3337+BG3337</f>
        <v>26</v>
      </c>
      <c r="CP3337" s="225">
        <f>+SUM(I3338:I3343)-I3344</f>
        <v>10.5</v>
      </c>
      <c r="CQ3337" s="225">
        <f>+SUM(J3338:J3343)-J3344</f>
        <v>2.5</v>
      </c>
      <c r="CR3337" s="225">
        <f>+SUM(K3338:K3343)-K3344</f>
        <v>2</v>
      </c>
      <c r="CS3337" s="178"/>
      <c r="CT3337" s="178"/>
      <c r="CU3337" s="178"/>
      <c r="CV3337" s="178"/>
      <c r="CW3337" s="178"/>
      <c r="CX3337" s="178"/>
      <c r="CY3337" s="178"/>
      <c r="CZ3337" s="178"/>
      <c r="DA3337" s="178"/>
    </row>
    <row r="3338" spans="1:105" s="120" customFormat="1" ht="15" customHeight="1">
      <c r="A3338" s="228"/>
      <c r="B3338" s="346"/>
      <c r="C3338" s="349"/>
      <c r="D3338" s="237"/>
      <c r="E3338" s="237"/>
      <c r="F3338" s="242" t="s">
        <v>82</v>
      </c>
      <c r="G3338" s="121">
        <v>1.5</v>
      </c>
      <c r="H3338" s="83"/>
      <c r="I3338" s="83"/>
      <c r="J3338" s="83">
        <v>2.5</v>
      </c>
      <c r="K3338" s="83">
        <v>2.5</v>
      </c>
      <c r="L3338" s="83">
        <v>2.5</v>
      </c>
      <c r="M3338" s="83">
        <v>2.5</v>
      </c>
      <c r="N3338" s="83">
        <v>2.5</v>
      </c>
      <c r="O3338" s="83"/>
      <c r="P3338" s="83">
        <v>2.5</v>
      </c>
      <c r="Q3338" s="83">
        <v>0</v>
      </c>
      <c r="R3338" s="83">
        <v>0</v>
      </c>
      <c r="S3338" s="83">
        <v>2.5</v>
      </c>
      <c r="T3338" s="83">
        <v>2.5</v>
      </c>
      <c r="U3338" s="83">
        <v>2.5</v>
      </c>
      <c r="V3338" s="83"/>
      <c r="W3338" s="83">
        <v>2</v>
      </c>
      <c r="X3338" s="83">
        <v>2</v>
      </c>
      <c r="Y3338" s="83"/>
      <c r="Z3338" s="83"/>
      <c r="AA3338" s="83"/>
      <c r="AB3338" s="83"/>
      <c r="AC3338" s="79"/>
      <c r="AD3338" s="79">
        <v>2</v>
      </c>
      <c r="AE3338" s="79"/>
      <c r="AF3338" s="79">
        <v>2</v>
      </c>
      <c r="AG3338" s="79"/>
      <c r="AH3338" s="79">
        <v>2</v>
      </c>
      <c r="AI3338" s="79"/>
      <c r="AJ3338" s="79"/>
      <c r="AK3338" s="79"/>
      <c r="AL3338" s="79"/>
      <c r="AM3338" s="240"/>
      <c r="AN3338" s="240"/>
      <c r="AO3338" s="240"/>
      <c r="AP3338" s="240"/>
      <c r="AQ3338" s="240"/>
      <c r="AR3338" s="240"/>
      <c r="AS3338" s="240"/>
      <c r="AT3338" s="256"/>
      <c r="AU3338" s="256"/>
      <c r="AV3338" s="259"/>
      <c r="AW3338" s="259"/>
      <c r="AX3338" s="256"/>
      <c r="AY3338" s="256"/>
      <c r="AZ3338" s="256"/>
      <c r="BA3338" s="256"/>
      <c r="BB3338" s="256"/>
      <c r="BC3338" s="256"/>
      <c r="BD3338" s="256"/>
      <c r="BE3338" s="256"/>
      <c r="BF3338" s="256"/>
      <c r="BG3338" s="256"/>
      <c r="BH3338" s="256"/>
      <c r="BI3338" s="256"/>
      <c r="BJ3338" s="256"/>
      <c r="BK3338" s="256"/>
      <c r="BL3338" s="262"/>
      <c r="BM3338" s="262"/>
      <c r="BN3338" s="262"/>
      <c r="BO3338" s="262"/>
      <c r="BP3338" s="262"/>
      <c r="BQ3338" s="262"/>
      <c r="BR3338" s="270"/>
      <c r="BS3338" s="270"/>
      <c r="BT3338" s="270"/>
      <c r="BU3338" s="270"/>
      <c r="BV3338" s="270"/>
      <c r="BW3338" s="270"/>
      <c r="BX3338" s="256"/>
      <c r="BY3338" s="256"/>
      <c r="BZ3338" s="256"/>
      <c r="CA3338" s="267"/>
      <c r="CB3338" s="267"/>
      <c r="CC3338" s="274"/>
      <c r="CD3338" s="267"/>
      <c r="CE3338" s="267"/>
      <c r="CF3338" s="267"/>
      <c r="CG3338" s="267"/>
      <c r="CH3338" s="267"/>
      <c r="CI3338" s="267"/>
      <c r="CJ3338" s="267"/>
      <c r="CK3338" s="267"/>
      <c r="CL3338" s="265"/>
      <c r="CM3338" s="272"/>
      <c r="CN3338" s="264"/>
      <c r="CO3338" s="177"/>
      <c r="CP3338" s="226"/>
      <c r="CQ3338" s="226"/>
      <c r="CR3338" s="226"/>
      <c r="CS3338" s="178"/>
      <c r="CT3338" s="178"/>
      <c r="CU3338" s="178"/>
      <c r="CV3338" s="178"/>
      <c r="CW3338" s="178"/>
      <c r="CX3338" s="178"/>
      <c r="CY3338" s="178"/>
      <c r="CZ3338" s="178"/>
      <c r="DA3338" s="178"/>
    </row>
    <row r="3339" spans="1:105" s="120" customFormat="1" ht="15" customHeight="1">
      <c r="A3339" s="228"/>
      <c r="B3339" s="346"/>
      <c r="C3339" s="349"/>
      <c r="D3339" s="237"/>
      <c r="E3339" s="237"/>
      <c r="F3339" s="243"/>
      <c r="G3339" s="122">
        <v>2</v>
      </c>
      <c r="H3339" s="84"/>
      <c r="I3339" s="84">
        <v>10.5</v>
      </c>
      <c r="J3339" s="84"/>
      <c r="K3339" s="84"/>
      <c r="L3339" s="84"/>
      <c r="M3339" s="84"/>
      <c r="N3339" s="84"/>
      <c r="O3339" s="84">
        <v>10.5</v>
      </c>
      <c r="P3339" s="84"/>
      <c r="Q3339" s="84"/>
      <c r="R3339" s="84"/>
      <c r="S3339" s="84"/>
      <c r="T3339" s="84"/>
      <c r="U3339" s="84"/>
      <c r="V3339" s="84"/>
      <c r="W3339" s="84">
        <v>0.5</v>
      </c>
      <c r="X3339" s="84">
        <v>0.5</v>
      </c>
      <c r="Y3339" s="84"/>
      <c r="Z3339" s="84"/>
      <c r="AA3339" s="84"/>
      <c r="AB3339" s="84"/>
      <c r="AC3339" s="80"/>
      <c r="AD3339" s="80">
        <v>0.5</v>
      </c>
      <c r="AE3339" s="80"/>
      <c r="AF3339" s="80">
        <v>0.5</v>
      </c>
      <c r="AG3339" s="80"/>
      <c r="AH3339" s="80">
        <v>0.5</v>
      </c>
      <c r="AI3339" s="80"/>
      <c r="AJ3339" s="80"/>
      <c r="AK3339" s="80"/>
      <c r="AL3339" s="80"/>
      <c r="AM3339" s="240"/>
      <c r="AN3339" s="240"/>
      <c r="AO3339" s="240"/>
      <c r="AP3339" s="240"/>
      <c r="AQ3339" s="240"/>
      <c r="AR3339" s="240"/>
      <c r="AS3339" s="240"/>
      <c r="AT3339" s="256"/>
      <c r="AU3339" s="256"/>
      <c r="AV3339" s="259"/>
      <c r="AW3339" s="259"/>
      <c r="AX3339" s="256"/>
      <c r="AY3339" s="256"/>
      <c r="AZ3339" s="256"/>
      <c r="BA3339" s="256"/>
      <c r="BB3339" s="256"/>
      <c r="BC3339" s="256"/>
      <c r="BD3339" s="256"/>
      <c r="BE3339" s="256"/>
      <c r="BF3339" s="256"/>
      <c r="BG3339" s="256"/>
      <c r="BH3339" s="256"/>
      <c r="BI3339" s="256"/>
      <c r="BJ3339" s="256"/>
      <c r="BK3339" s="256"/>
      <c r="BL3339" s="262"/>
      <c r="BM3339" s="262"/>
      <c r="BN3339" s="262"/>
      <c r="BO3339" s="262"/>
      <c r="BP3339" s="262"/>
      <c r="BQ3339" s="262"/>
      <c r="BR3339" s="270"/>
      <c r="BS3339" s="270"/>
      <c r="BT3339" s="270"/>
      <c r="BU3339" s="270"/>
      <c r="BV3339" s="270"/>
      <c r="BW3339" s="270"/>
      <c r="BX3339" s="256"/>
      <c r="BY3339" s="256"/>
      <c r="BZ3339" s="256"/>
      <c r="CA3339" s="267"/>
      <c r="CB3339" s="267"/>
      <c r="CC3339" s="274"/>
      <c r="CD3339" s="267"/>
      <c r="CE3339" s="267"/>
      <c r="CF3339" s="267"/>
      <c r="CG3339" s="267"/>
      <c r="CH3339" s="267"/>
      <c r="CI3339" s="267"/>
      <c r="CJ3339" s="267"/>
      <c r="CK3339" s="267"/>
      <c r="CL3339" s="265"/>
      <c r="CM3339" s="272"/>
      <c r="CN3339" s="264"/>
      <c r="CO3339" s="177"/>
      <c r="CP3339" s="226"/>
      <c r="CQ3339" s="226"/>
      <c r="CR3339" s="226"/>
      <c r="CS3339" s="178"/>
      <c r="CT3339" s="178"/>
      <c r="CU3339" s="178"/>
      <c r="CV3339" s="178"/>
      <c r="CW3339" s="178"/>
      <c r="CX3339" s="178"/>
      <c r="CY3339" s="178"/>
      <c r="CZ3339" s="178"/>
      <c r="DA3339" s="178"/>
    </row>
    <row r="3340" spans="1:105" s="120" customFormat="1" ht="15" customHeight="1">
      <c r="A3340" s="228"/>
      <c r="B3340" s="346"/>
      <c r="C3340" s="349"/>
      <c r="D3340" s="237"/>
      <c r="E3340" s="237"/>
      <c r="F3340" s="243"/>
      <c r="G3340" s="122">
        <v>2.1</v>
      </c>
      <c r="H3340" s="84"/>
      <c r="I3340" s="84"/>
      <c r="J3340" s="84"/>
      <c r="K3340" s="84"/>
      <c r="L3340" s="84"/>
      <c r="M3340" s="84"/>
      <c r="N3340" s="84"/>
      <c r="O3340" s="84"/>
      <c r="P3340" s="84"/>
      <c r="Q3340" s="84"/>
      <c r="R3340" s="84"/>
      <c r="S3340" s="84"/>
      <c r="T3340" s="84"/>
      <c r="U3340" s="84"/>
      <c r="V3340" s="84"/>
      <c r="W3340" s="84"/>
      <c r="X3340" s="84"/>
      <c r="Y3340" s="84"/>
      <c r="Z3340" s="84"/>
      <c r="AA3340" s="84"/>
      <c r="AB3340" s="84"/>
      <c r="AC3340" s="80"/>
      <c r="AD3340" s="80"/>
      <c r="AE3340" s="80"/>
      <c r="AF3340" s="80"/>
      <c r="AG3340" s="80"/>
      <c r="AH3340" s="80"/>
      <c r="AI3340" s="80"/>
      <c r="AJ3340" s="80"/>
      <c r="AK3340" s="80"/>
      <c r="AL3340" s="80"/>
      <c r="AM3340" s="240"/>
      <c r="AN3340" s="240"/>
      <c r="AO3340" s="240"/>
      <c r="AP3340" s="240"/>
      <c r="AQ3340" s="240"/>
      <c r="AR3340" s="240"/>
      <c r="AS3340" s="240"/>
      <c r="AT3340" s="256"/>
      <c r="AU3340" s="256"/>
      <c r="AV3340" s="259"/>
      <c r="AW3340" s="259"/>
      <c r="AX3340" s="256"/>
      <c r="AY3340" s="256"/>
      <c r="AZ3340" s="256"/>
      <c r="BA3340" s="256"/>
      <c r="BB3340" s="256"/>
      <c r="BC3340" s="256"/>
      <c r="BD3340" s="256"/>
      <c r="BE3340" s="256"/>
      <c r="BF3340" s="256"/>
      <c r="BG3340" s="256"/>
      <c r="BH3340" s="256"/>
      <c r="BI3340" s="256"/>
      <c r="BJ3340" s="256"/>
      <c r="BK3340" s="256"/>
      <c r="BL3340" s="262"/>
      <c r="BM3340" s="262"/>
      <c r="BN3340" s="262"/>
      <c r="BO3340" s="262"/>
      <c r="BP3340" s="262"/>
      <c r="BQ3340" s="262"/>
      <c r="BR3340" s="270"/>
      <c r="BS3340" s="270"/>
      <c r="BT3340" s="270"/>
      <c r="BU3340" s="270"/>
      <c r="BV3340" s="270"/>
      <c r="BW3340" s="270"/>
      <c r="BX3340" s="256"/>
      <c r="BY3340" s="256"/>
      <c r="BZ3340" s="256"/>
      <c r="CA3340" s="267"/>
      <c r="CB3340" s="267"/>
      <c r="CC3340" s="274"/>
      <c r="CD3340" s="267"/>
      <c r="CE3340" s="267"/>
      <c r="CF3340" s="267"/>
      <c r="CG3340" s="267"/>
      <c r="CH3340" s="267"/>
      <c r="CI3340" s="267"/>
      <c r="CJ3340" s="267"/>
      <c r="CK3340" s="267"/>
      <c r="CL3340" s="265"/>
      <c r="CM3340" s="272"/>
      <c r="CN3340" s="264"/>
      <c r="CO3340" s="177"/>
      <c r="CP3340" s="226"/>
      <c r="CQ3340" s="226"/>
      <c r="CR3340" s="226"/>
      <c r="CS3340" s="178"/>
      <c r="CT3340" s="178"/>
      <c r="CU3340" s="178"/>
      <c r="CV3340" s="178"/>
      <c r="CW3340" s="178"/>
      <c r="CX3340" s="178"/>
      <c r="CY3340" s="178"/>
      <c r="CZ3340" s="178"/>
      <c r="DA3340" s="178"/>
    </row>
    <row r="3341" spans="1:105" s="120" customFormat="1" ht="15" customHeight="1">
      <c r="A3341" s="228"/>
      <c r="B3341" s="346"/>
      <c r="C3341" s="349"/>
      <c r="D3341" s="237"/>
      <c r="E3341" s="237"/>
      <c r="F3341" s="243"/>
      <c r="G3341" s="122">
        <v>2.7</v>
      </c>
      <c r="H3341" s="84"/>
      <c r="I3341" s="84"/>
      <c r="J3341" s="84"/>
      <c r="K3341" s="84"/>
      <c r="L3341" s="84"/>
      <c r="M3341" s="84"/>
      <c r="N3341" s="84"/>
      <c r="O3341" s="84"/>
      <c r="P3341" s="84"/>
      <c r="Q3341" s="84"/>
      <c r="R3341" s="84"/>
      <c r="S3341" s="84"/>
      <c r="T3341" s="84"/>
      <c r="U3341" s="84"/>
      <c r="V3341" s="84"/>
      <c r="W3341" s="84"/>
      <c r="X3341" s="84"/>
      <c r="Y3341" s="84"/>
      <c r="Z3341" s="84"/>
      <c r="AA3341" s="84"/>
      <c r="AB3341" s="84"/>
      <c r="AC3341" s="80"/>
      <c r="AD3341" s="80"/>
      <c r="AE3341" s="80"/>
      <c r="AF3341" s="80"/>
      <c r="AG3341" s="80"/>
      <c r="AH3341" s="80"/>
      <c r="AI3341" s="80"/>
      <c r="AJ3341" s="80"/>
      <c r="AK3341" s="80"/>
      <c r="AL3341" s="80"/>
      <c r="AM3341" s="240"/>
      <c r="AN3341" s="240"/>
      <c r="AO3341" s="240"/>
      <c r="AP3341" s="240"/>
      <c r="AQ3341" s="240"/>
      <c r="AR3341" s="240"/>
      <c r="AS3341" s="240"/>
      <c r="AT3341" s="256"/>
      <c r="AU3341" s="256"/>
      <c r="AV3341" s="259"/>
      <c r="AW3341" s="259"/>
      <c r="AX3341" s="256"/>
      <c r="AY3341" s="256"/>
      <c r="AZ3341" s="256"/>
      <c r="BA3341" s="256"/>
      <c r="BB3341" s="256"/>
      <c r="BC3341" s="256"/>
      <c r="BD3341" s="256"/>
      <c r="BE3341" s="256"/>
      <c r="BF3341" s="256"/>
      <c r="BG3341" s="256"/>
      <c r="BH3341" s="256"/>
      <c r="BI3341" s="256"/>
      <c r="BJ3341" s="256"/>
      <c r="BK3341" s="256"/>
      <c r="BL3341" s="262"/>
      <c r="BM3341" s="262"/>
      <c r="BN3341" s="262"/>
      <c r="BO3341" s="262"/>
      <c r="BP3341" s="262"/>
      <c r="BQ3341" s="262"/>
      <c r="BR3341" s="270"/>
      <c r="BS3341" s="270"/>
      <c r="BT3341" s="270"/>
      <c r="BU3341" s="270"/>
      <c r="BV3341" s="270"/>
      <c r="BW3341" s="270"/>
      <c r="BX3341" s="256"/>
      <c r="BY3341" s="256"/>
      <c r="BZ3341" s="256"/>
      <c r="CA3341" s="267"/>
      <c r="CB3341" s="267"/>
      <c r="CC3341" s="274"/>
      <c r="CD3341" s="267"/>
      <c r="CE3341" s="267"/>
      <c r="CF3341" s="267"/>
      <c r="CG3341" s="267"/>
      <c r="CH3341" s="267"/>
      <c r="CI3341" s="267"/>
      <c r="CJ3341" s="267"/>
      <c r="CK3341" s="267"/>
      <c r="CL3341" s="265"/>
      <c r="CM3341" s="272"/>
      <c r="CN3341" s="264"/>
      <c r="CO3341" s="177"/>
      <c r="CP3341" s="226"/>
      <c r="CQ3341" s="226"/>
      <c r="CR3341" s="226"/>
      <c r="CS3341" s="178"/>
      <c r="CT3341" s="178"/>
      <c r="CU3341" s="178"/>
      <c r="CV3341" s="178"/>
      <c r="CW3341" s="178"/>
      <c r="CX3341" s="178"/>
      <c r="CY3341" s="178"/>
      <c r="CZ3341" s="178"/>
      <c r="DA3341" s="178"/>
    </row>
    <row r="3342" spans="1:105" s="120" customFormat="1" ht="15" customHeight="1">
      <c r="A3342" s="228"/>
      <c r="B3342" s="346"/>
      <c r="C3342" s="349"/>
      <c r="D3342" s="237"/>
      <c r="E3342" s="237"/>
      <c r="F3342" s="243"/>
      <c r="G3342" s="122">
        <v>3</v>
      </c>
      <c r="H3342" s="84"/>
      <c r="I3342" s="84"/>
      <c r="J3342" s="84"/>
      <c r="K3342" s="84"/>
      <c r="L3342" s="84"/>
      <c r="M3342" s="84"/>
      <c r="N3342" s="84"/>
      <c r="O3342" s="84"/>
      <c r="P3342" s="84"/>
      <c r="Q3342" s="84"/>
      <c r="R3342" s="84"/>
      <c r="S3342" s="84"/>
      <c r="T3342" s="84"/>
      <c r="U3342" s="84"/>
      <c r="V3342" s="84"/>
      <c r="W3342" s="84"/>
      <c r="X3342" s="84"/>
      <c r="Y3342" s="84"/>
      <c r="Z3342" s="84"/>
      <c r="AA3342" s="84"/>
      <c r="AB3342" s="84"/>
      <c r="AC3342" s="80"/>
      <c r="AD3342" s="80"/>
      <c r="AE3342" s="80"/>
      <c r="AF3342" s="80"/>
      <c r="AG3342" s="80"/>
      <c r="AH3342" s="80"/>
      <c r="AI3342" s="80"/>
      <c r="AJ3342" s="80"/>
      <c r="AK3342" s="80"/>
      <c r="AL3342" s="80"/>
      <c r="AM3342" s="240"/>
      <c r="AN3342" s="240"/>
      <c r="AO3342" s="240"/>
      <c r="AP3342" s="240"/>
      <c r="AQ3342" s="240"/>
      <c r="AR3342" s="240"/>
      <c r="AS3342" s="240"/>
      <c r="AT3342" s="256"/>
      <c r="AU3342" s="256"/>
      <c r="AV3342" s="259"/>
      <c r="AW3342" s="259"/>
      <c r="AX3342" s="256"/>
      <c r="AY3342" s="256"/>
      <c r="AZ3342" s="256"/>
      <c r="BA3342" s="256"/>
      <c r="BB3342" s="256"/>
      <c r="BC3342" s="256"/>
      <c r="BD3342" s="256"/>
      <c r="BE3342" s="256"/>
      <c r="BF3342" s="256"/>
      <c r="BG3342" s="256"/>
      <c r="BH3342" s="256"/>
      <c r="BI3342" s="256"/>
      <c r="BJ3342" s="256"/>
      <c r="BK3342" s="256"/>
      <c r="BL3342" s="262"/>
      <c r="BM3342" s="262"/>
      <c r="BN3342" s="262"/>
      <c r="BO3342" s="262"/>
      <c r="BP3342" s="262"/>
      <c r="BQ3342" s="262"/>
      <c r="BR3342" s="270"/>
      <c r="BS3342" s="270"/>
      <c r="BT3342" s="270"/>
      <c r="BU3342" s="270"/>
      <c r="BV3342" s="270"/>
      <c r="BW3342" s="270"/>
      <c r="BX3342" s="256"/>
      <c r="BY3342" s="256"/>
      <c r="BZ3342" s="256"/>
      <c r="CA3342" s="267"/>
      <c r="CB3342" s="267"/>
      <c r="CC3342" s="274"/>
      <c r="CD3342" s="267"/>
      <c r="CE3342" s="267"/>
      <c r="CF3342" s="267"/>
      <c r="CG3342" s="267"/>
      <c r="CH3342" s="267"/>
      <c r="CI3342" s="267"/>
      <c r="CJ3342" s="267"/>
      <c r="CK3342" s="267"/>
      <c r="CL3342" s="265"/>
      <c r="CM3342" s="272"/>
      <c r="CN3342" s="264"/>
      <c r="CO3342" s="177"/>
      <c r="CP3342" s="226"/>
      <c r="CQ3342" s="226"/>
      <c r="CR3342" s="226"/>
      <c r="CS3342" s="178"/>
      <c r="CT3342" s="178"/>
      <c r="CU3342" s="178"/>
      <c r="CV3342" s="178"/>
      <c r="CW3342" s="178"/>
      <c r="CX3342" s="178"/>
      <c r="CY3342" s="178"/>
      <c r="CZ3342" s="178"/>
      <c r="DA3342" s="178"/>
    </row>
    <row r="3343" spans="1:105" s="120" customFormat="1" ht="15" customHeight="1">
      <c r="A3343" s="228"/>
      <c r="B3343" s="346"/>
      <c r="C3343" s="349"/>
      <c r="D3343" s="237"/>
      <c r="E3343" s="237"/>
      <c r="F3343" s="244"/>
      <c r="G3343" s="123">
        <v>3.9</v>
      </c>
      <c r="H3343" s="85"/>
      <c r="I3343" s="85"/>
      <c r="J3343" s="85"/>
      <c r="K3343" s="85"/>
      <c r="L3343" s="85"/>
      <c r="M3343" s="85"/>
      <c r="N3343" s="85"/>
      <c r="O3343" s="85"/>
      <c r="P3343" s="85"/>
      <c r="Q3343" s="85"/>
      <c r="R3343" s="85"/>
      <c r="S3343" s="85"/>
      <c r="T3343" s="85"/>
      <c r="U3343" s="85"/>
      <c r="V3343" s="85"/>
      <c r="W3343" s="85"/>
      <c r="X3343" s="85"/>
      <c r="Y3343" s="85"/>
      <c r="Z3343" s="85"/>
      <c r="AA3343" s="85"/>
      <c r="AB3343" s="85"/>
      <c r="AC3343" s="81"/>
      <c r="AD3343" s="81"/>
      <c r="AE3343" s="81"/>
      <c r="AF3343" s="81"/>
      <c r="AG3343" s="81"/>
      <c r="AH3343" s="81"/>
      <c r="AI3343" s="81"/>
      <c r="AJ3343" s="81"/>
      <c r="AK3343" s="81"/>
      <c r="AL3343" s="81"/>
      <c r="AM3343" s="240"/>
      <c r="AN3343" s="240"/>
      <c r="AO3343" s="240"/>
      <c r="AP3343" s="240"/>
      <c r="AQ3343" s="240"/>
      <c r="AR3343" s="240"/>
      <c r="AS3343" s="240"/>
      <c r="AT3343" s="256"/>
      <c r="AU3343" s="256"/>
      <c r="AV3343" s="259"/>
      <c r="AW3343" s="259"/>
      <c r="AX3343" s="256"/>
      <c r="AY3343" s="256"/>
      <c r="AZ3343" s="256"/>
      <c r="BA3343" s="256"/>
      <c r="BB3343" s="256"/>
      <c r="BC3343" s="256"/>
      <c r="BD3343" s="256"/>
      <c r="BE3343" s="256"/>
      <c r="BF3343" s="256"/>
      <c r="BG3343" s="256"/>
      <c r="BH3343" s="256"/>
      <c r="BI3343" s="256"/>
      <c r="BJ3343" s="256"/>
      <c r="BK3343" s="256"/>
      <c r="BL3343" s="262"/>
      <c r="BM3343" s="262"/>
      <c r="BN3343" s="262"/>
      <c r="BO3343" s="262"/>
      <c r="BP3343" s="262"/>
      <c r="BQ3343" s="262"/>
      <c r="BR3343" s="270"/>
      <c r="BS3343" s="270"/>
      <c r="BT3343" s="270"/>
      <c r="BU3343" s="270"/>
      <c r="BV3343" s="270"/>
      <c r="BW3343" s="270"/>
      <c r="BX3343" s="256"/>
      <c r="BY3343" s="256"/>
      <c r="BZ3343" s="256"/>
      <c r="CA3343" s="267"/>
      <c r="CB3343" s="267"/>
      <c r="CC3343" s="274"/>
      <c r="CD3343" s="267"/>
      <c r="CE3343" s="267"/>
      <c r="CF3343" s="267"/>
      <c r="CG3343" s="267"/>
      <c r="CH3343" s="267"/>
      <c r="CI3343" s="267"/>
      <c r="CJ3343" s="267"/>
      <c r="CK3343" s="267"/>
      <c r="CL3343" s="265"/>
      <c r="CM3343" s="272"/>
      <c r="CN3343" s="264"/>
      <c r="CO3343" s="177"/>
      <c r="CP3343" s="226"/>
      <c r="CQ3343" s="226"/>
      <c r="CR3343" s="226"/>
      <c r="CS3343" s="178"/>
      <c r="CT3343" s="178"/>
      <c r="CU3343" s="178"/>
      <c r="CV3343" s="178"/>
      <c r="CW3343" s="178"/>
      <c r="CX3343" s="178"/>
      <c r="CY3343" s="178"/>
      <c r="CZ3343" s="178"/>
      <c r="DA3343" s="178"/>
    </row>
    <row r="3344" spans="1:105" s="120" customFormat="1" ht="15" customHeight="1">
      <c r="A3344" s="229"/>
      <c r="B3344" s="347"/>
      <c r="C3344" s="350"/>
      <c r="D3344" s="238"/>
      <c r="E3344" s="238"/>
      <c r="F3344" s="245" t="s">
        <v>83</v>
      </c>
      <c r="G3344" s="246"/>
      <c r="H3344" s="82"/>
      <c r="I3344" s="82"/>
      <c r="J3344" s="82"/>
      <c r="K3344" s="82">
        <v>0.5</v>
      </c>
      <c r="L3344" s="82"/>
      <c r="M3344" s="82"/>
      <c r="N3344" s="82"/>
      <c r="O3344" s="82"/>
      <c r="P3344" s="82"/>
      <c r="Q3344" s="82"/>
      <c r="R3344" s="82"/>
      <c r="S3344" s="82">
        <v>1</v>
      </c>
      <c r="T3344" s="82"/>
      <c r="U3344" s="82"/>
      <c r="V3344" s="82"/>
      <c r="W3344" s="82"/>
      <c r="X3344" s="82"/>
      <c r="Y3344" s="82"/>
      <c r="Z3344" s="82"/>
      <c r="AA3344" s="82"/>
      <c r="AB3344" s="82"/>
      <c r="AC3344" s="35"/>
      <c r="AD3344" s="35"/>
      <c r="AE3344" s="35"/>
      <c r="AF3344" s="35"/>
      <c r="AG3344" s="35"/>
      <c r="AH3344" s="35"/>
      <c r="AI3344" s="35"/>
      <c r="AJ3344" s="35"/>
      <c r="AK3344" s="35"/>
      <c r="AL3344" s="35"/>
      <c r="AM3344" s="241"/>
      <c r="AN3344" s="241"/>
      <c r="AO3344" s="241"/>
      <c r="AP3344" s="241"/>
      <c r="AQ3344" s="241"/>
      <c r="AR3344" s="241"/>
      <c r="AS3344" s="241"/>
      <c r="AT3344" s="257"/>
      <c r="AU3344" s="257"/>
      <c r="AV3344" s="260"/>
      <c r="AW3344" s="260"/>
      <c r="AX3344" s="257"/>
      <c r="AY3344" s="257"/>
      <c r="AZ3344" s="257"/>
      <c r="BA3344" s="257"/>
      <c r="BB3344" s="257"/>
      <c r="BC3344" s="257"/>
      <c r="BD3344" s="257"/>
      <c r="BE3344" s="257"/>
      <c r="BF3344" s="257"/>
      <c r="BG3344" s="257"/>
      <c r="BH3344" s="257"/>
      <c r="BI3344" s="257"/>
      <c r="BJ3344" s="257"/>
      <c r="BK3344" s="257"/>
      <c r="BL3344" s="263"/>
      <c r="BM3344" s="263"/>
      <c r="BN3344" s="263"/>
      <c r="BO3344" s="263"/>
      <c r="BP3344" s="263"/>
      <c r="BQ3344" s="263"/>
      <c r="BR3344" s="271"/>
      <c r="BS3344" s="271"/>
      <c r="BT3344" s="271"/>
      <c r="BU3344" s="271"/>
      <c r="BV3344" s="271"/>
      <c r="BW3344" s="271"/>
      <c r="BX3344" s="257"/>
      <c r="BY3344" s="257"/>
      <c r="BZ3344" s="257"/>
      <c r="CA3344" s="268"/>
      <c r="CB3344" s="268"/>
      <c r="CC3344" s="275"/>
      <c r="CD3344" s="268"/>
      <c r="CE3344" s="268"/>
      <c r="CF3344" s="268"/>
      <c r="CG3344" s="268"/>
      <c r="CH3344" s="268"/>
      <c r="CI3344" s="268"/>
      <c r="CJ3344" s="268"/>
      <c r="CK3344" s="268"/>
      <c r="CL3344" s="265"/>
      <c r="CM3344" s="272"/>
      <c r="CN3344" s="264"/>
      <c r="CO3344" s="177"/>
      <c r="CP3344" s="226"/>
      <c r="CQ3344" s="226"/>
      <c r="CR3344" s="226"/>
      <c r="CS3344" s="178"/>
      <c r="CT3344" s="178"/>
      <c r="CU3344" s="178"/>
      <c r="CV3344" s="178"/>
      <c r="CW3344" s="178"/>
      <c r="CX3344" s="178"/>
      <c r="CY3344" s="178"/>
      <c r="CZ3344" s="178"/>
      <c r="DA3344" s="178"/>
    </row>
    <row r="3345" spans="1:105" s="120" customFormat="1" ht="15" customHeight="1">
      <c r="A3345" s="227">
        <f t="shared" si="1055"/>
        <v>414</v>
      </c>
      <c r="B3345" s="345" t="s">
        <v>1141</v>
      </c>
      <c r="C3345" s="584" t="s">
        <v>1142</v>
      </c>
      <c r="D3345" s="236">
        <v>44618</v>
      </c>
      <c r="E3345" s="236" t="s">
        <v>353</v>
      </c>
      <c r="F3345" s="253" t="s">
        <v>80</v>
      </c>
      <c r="G3345" s="254"/>
      <c r="H3345" s="82" t="s">
        <v>69</v>
      </c>
      <c r="I3345" s="82"/>
      <c r="J3345" s="82" t="s">
        <v>60</v>
      </c>
      <c r="K3345" s="82" t="s">
        <v>60</v>
      </c>
      <c r="L3345" s="82" t="s">
        <v>60</v>
      </c>
      <c r="M3345" s="82" t="s">
        <v>60</v>
      </c>
      <c r="N3345" s="82" t="s">
        <v>60</v>
      </c>
      <c r="O3345" s="82"/>
      <c r="P3345" s="82" t="s">
        <v>60</v>
      </c>
      <c r="Q3345" s="82" t="s">
        <v>631</v>
      </c>
      <c r="R3345" s="82" t="s">
        <v>60</v>
      </c>
      <c r="S3345" s="82" t="s">
        <v>60</v>
      </c>
      <c r="T3345" s="82" t="s">
        <v>60</v>
      </c>
      <c r="U3345" s="82" t="s">
        <v>60</v>
      </c>
      <c r="V3345" s="82"/>
      <c r="W3345" s="82" t="s">
        <v>61</v>
      </c>
      <c r="X3345" s="82" t="s">
        <v>61</v>
      </c>
      <c r="Y3345" s="82" t="s">
        <v>61</v>
      </c>
      <c r="Z3345" s="82" t="s">
        <v>61</v>
      </c>
      <c r="AA3345" s="82" t="s">
        <v>61</v>
      </c>
      <c r="AB3345" s="82" t="s">
        <v>61</v>
      </c>
      <c r="AC3345" s="82"/>
      <c r="AD3345" s="82" t="s">
        <v>61</v>
      </c>
      <c r="AE3345" s="82" t="s">
        <v>61</v>
      </c>
      <c r="AF3345" s="82" t="s">
        <v>61</v>
      </c>
      <c r="AG3345" s="82" t="s">
        <v>61</v>
      </c>
      <c r="AH3345" s="82" t="s">
        <v>61</v>
      </c>
      <c r="AI3345" s="82" t="s">
        <v>1471</v>
      </c>
      <c r="AJ3345" s="82"/>
      <c r="AK3345" s="82" t="s">
        <v>67</v>
      </c>
      <c r="AL3345" s="82" t="s">
        <v>67</v>
      </c>
      <c r="AM3345" s="239">
        <f>COUNTIF(H3345:AL3345,"PH")+COUNTIF(H3345:AL3345,"PH/L")+COUNTIF(H3345:AL3345,"PM")</f>
        <v>0</v>
      </c>
      <c r="AN3345" s="239">
        <f>COUNTIF(H3345:AL3345,"PD")+COUNTIF(H3345:AL3345,"PDD")+COUNTIF(H3345:AL3345,"P/DS")/2+COUNTIF(H3345:AL3345,"PMD")</f>
        <v>0</v>
      </c>
      <c r="AO3345" s="239">
        <f>COUNTIF(H3345:AL3345,"PN")+COUNTIF(H3345:AL3345,"P/NS")/2+COUNTIF(H3345:AL3345,"PH")+COUNTIF(H3345:AL3345,"PH/F")/2+COUNTIF(H3345:AL3345,"PH/L")/2+COUNTIF(H3345:AL3345,"PM")</f>
        <v>0</v>
      </c>
      <c r="AP3345" s="239">
        <f>COUNTIF(H3345:AL3345,"BH")+COUNTIF(H3345:AL3345,"AL/BL")+COUNTIF(H3345:AL3345,"UL/BL")+COUNTIF(H3345:AL3345,"BM")</f>
        <v>0</v>
      </c>
      <c r="AQ3345" s="239">
        <f>COUNTIF(H3345:AL3345,"DS")+COUNTIF(H3345:AL3345,"AL/DS")/2+COUNTIF(H3345:AL3345,"UL/DS")/2+COUNTIF(H3345:AL3345,"CT")+COUNTIF(H3345:AL3345,"MD")</f>
        <v>10.5</v>
      </c>
      <c r="AR3345" s="239">
        <f>COUNTIF(H3345:AL3345,"NS")+COUNTIF(H3345:AL3345,"AL/NS")/2+COUNTIF(H3345:AL3345,"UL/NS")/2+COUNTIF(H3345:AL3345,"BH")+COUNTIF(H3345:AL3345,"AL/BF")/2+COUNTIF(H3345:AL3345,"AL/BL")/2+COUNTIF(H3345:AL3345,"UL/BL")/2+COUNTIF(H3345:AL3345,"UL/BF")/2+COUNTIF(H3345:AL3345,"BM")</f>
        <v>11</v>
      </c>
      <c r="AS3345" s="239">
        <f>COUNTIF(H3345:AL3345,"AL")+COUNTIF(H3345:AL3345,"AL/DS")/2+COUNTIF(H3345:AL3345,"AL/NS")/2+COUNTIF(H3345:AL3345,"NH")+COUNTIF(H3345:AL3345,"SL")+COUNTIF(H3345:AL3345,"NHD")+COUNTIF(H3345:AL3345,"B")+COUNTIF(H3345:AL3345,"HL")+COUNTIF(H3345:AL3345,"AL/BF")/2+COUNTIF(H3345:AL3345,"AL/BL")/2</f>
        <v>3</v>
      </c>
      <c r="AT3345" s="255">
        <f>COUNTIF(H3345:AL3345,"PD")+COUNTIF(H3345:AL3345,"PN")+COUNTIF(H3345:AL3345,"P/DS")/2+COUNTIF(H3345:AL3345,"P/NS")/2+COUNTIF(H3345:AL3345,"DS")+COUNTIF(H3345:AL3345,"NS")+COUNTIF(H3345:AL3345,"AL")+COUNTIF(H3345:AL3345,"AL/DS")+COUNTIF(H3345:AL3345,"AL/NS")+COUNTIF(H3345:AL3345,"NH")+COUNTIF(H3345:AL3345,"SL")+COUNTIF(H3345:AL3345,"UL/DS")/2+COUNTIF(H3345:AL3345,"UL/NS")/2+COUNTIF(H3345:AL3345,"CT")+COUNTIF(H3345:AL3345,"NHD")+COUNTIF(H3345:AL3345,"PDD")+COUNTIF(H3345:AL3345,"B")+COUNTIF(H3345:AL3345,"HL")+COUNTIF(H3345:AL3345,"PH")+COUNTIF(H3345:AL3345,"BH")+COUNTIF(H3345:AL3345,"AL/BF")+COUNTIF(H3345:AL3345,"AL/BL")+COUNTIF(H3345:AL3345,"UL/BF")/2+COUNTIF(H3345:AL3345,"UL/BL")/2+COUNTIF(H3345:AL3345,"PH/F")/2+COUNTIF(H3345:AL3345,"PH/L")/2+COUNTIF(H3345:AL3345,"MD")+COUNTIF(H3345:AL3345,"PMD")+COUNTIF(H3345:AL3345,"PM")+COUNTIF(H3345:AL3345,"BM")</f>
        <v>24.5</v>
      </c>
      <c r="AU3345" s="255">
        <f>COUNTIF(H3345:AL3345,"P/DS")/2+COUNTIF(H3345:AL3345,"P/NS")/2+COUNTIF(H3345:AL3345,"IL")+COUNTIF(H3345:AL3345,"NL")+COUNTIF(H3345:AL3345,"UL")+COUNTIF(H3345:AL3345,"UL/DS")/2+COUNTIF(H3345:AL3345,"UL/NS")/2+COUNTIF(H3345:AL3345,"KT")+COUNTIF(H3345:AL3345,"UL/BF")/2+COUNTIF(H3345:AL3345,"UL/BL")/2+COUNTIF(H3345:AL3345,"PH/F")/2+COUNTIF(H3345:AL3345,"PH/L")/2+COUNTIF(H3345:AL3345,"NB")</f>
        <v>1.5</v>
      </c>
      <c r="AV3345" s="258">
        <f>COUNTIF(H3345:AL3345,"PN")+COUNTIF(H3345:AL3345,"TVD")+COUNTIF(H3345:AL3345,"PH")+COUNTIF(H3345:AL3345,"PM")+COUNTIF(H3345:AL3345,"PDD")-COUNTIFS(H3345:AL3345,"PN",H3352:AL3352,"&gt;=3")-COUNTIFS(H3345:AL3345,"PM",H3352:AL3352,"&gt;=3")</f>
        <v>0</v>
      </c>
      <c r="AW3345" s="258">
        <f>COUNTIF(H3345:AL3345,"NS")+COUNTIF(H3345:AL3345,"D")+COUNTIF(H3345:AL3345,"BH")+COUNTIF(H3345:AL3345,"NHD")+COUNTIF(H3345:AL3345,"BM")-COUNTIFS(H3345:AL3345,"NS",H3352:AL3352,"&gt;=3")-COUNTIFS(H3345:AL3345,"BH",H3352:AL3352,"&gt;=3")-COUNTIFS(H3345:AL3345,"BM",H3352:AL3352,"&gt;=3")</f>
        <v>11</v>
      </c>
      <c r="AX3345" s="255">
        <f>COUNTIF(H3345:AL3345,"AL")+COUNTIF(H3345:AL3345,"AL/DS")/2+COUNTIF(H3345:AL3345,"AL/NS")/2+COUNTIF(H3345:AL3345,"AL/BF")+COUNTIF(H3345:AL3345,"AL/BL")/2</f>
        <v>2</v>
      </c>
      <c r="AY3345" s="255">
        <f>COUNTIF(H3345:AL3345,"SL")</f>
        <v>0</v>
      </c>
      <c r="AZ3345" s="255">
        <f>COUNTIF(H3345:AL3345,"NH")</f>
        <v>1</v>
      </c>
      <c r="BA3345" s="255">
        <f>COUNTIF(H3345:AL3345,"HL")</f>
        <v>0</v>
      </c>
      <c r="BB3345" s="255">
        <f>COUNTIF(G3345:AL3345,"P/DS")/2+COUNTIF(G3345:AL3345,"P/NS")/2+COUNTIF(G3345:AL3345,"UL")+COUNTIF(G3345:AL3345,"UL/DS")/2+COUNTIF(G3345:AL3345,"UL/NS")/2+COUNTIF(G3345:AL3345,"UL/BL")/2+COUNTIF(G3345:AL3345,"UL/BF")/2+COUNTIF(G3345:AL3345,"PH/F")/2+COUNTIF(G3345:AL3345,"PH/L")/2</f>
        <v>0.5</v>
      </c>
      <c r="BC3345" s="255">
        <f>COUNTIF(H3345:AL3345,"NB")</f>
        <v>1</v>
      </c>
      <c r="BD3345" s="255">
        <f>COUNTIF(H3345:AL3345,"NL")</f>
        <v>0</v>
      </c>
      <c r="BE3345" s="255">
        <f>COUNTIF(H3345:AL3345,"IL")</f>
        <v>0</v>
      </c>
      <c r="BF3345" s="255">
        <f>COUNTIF(H3345:AL3345,"KT")</f>
        <v>0</v>
      </c>
      <c r="BG3345" s="255">
        <f>COUNTIF(H3345:AL3345,"L70")</f>
        <v>0</v>
      </c>
      <c r="BH3345" s="255">
        <f>COUNTIF(H3345:AL3345,"MD")</f>
        <v>0</v>
      </c>
      <c r="BI3345" s="255">
        <f>COUNTIF(H3345:AL3345,"PMD")</f>
        <v>0</v>
      </c>
      <c r="BJ3345" s="255">
        <f>COUNTIF(H3345:AL3345,"PM")</f>
        <v>0</v>
      </c>
      <c r="BK3345" s="255">
        <f>COUNTIF(H3345:AL3345,"BM")</f>
        <v>0</v>
      </c>
      <c r="BL3345" s="261">
        <f>SUMIF(H3345:AL3345,"PD",H3346:AL3346)+SUMIF(H3345:AL3345,"PN",H3346:AL3346)+SUMIF(H3345:AL3345,"P/DS",H3346:AL3346)+SUMIF(H3345:AL3345,"PN/F",H3346:AL3346)+SUMIF(H3345:AL3345,"PN/L",H3346:AL3346)+SUMIF(H3345:AL3345,"TV",H3346:AL3346)+SUMIF(H3345:AL3345,"TVD",H3346:AL3346)+SUMIF(H3345:AL3345,"PDD",H3346:AL3346)</f>
        <v>0</v>
      </c>
      <c r="BM3345" s="261">
        <f>SUMIF(H3345:AL3345,"PD",H3347:AL3347)+SUMIF(H3345:AL3345,"PN",H3347:AL3347)+SUMIF(H3345:AL3345,"P/DS",H3347:AL3347)+SUMIF(H3345:AL3345,"PN/F",H3347:AL3347)+SUMIF(H3345:AL3345,"PN/L",H3347:AL3347)+SUMIF(H3345:AL3345,"TV",H3347:AL3347)+SUMIF(H3345:AL3345,"TVD",H3347:AL3347)+SUMIF(H3345:AL3345,"PDD",H3347:AL3347)+SUMIF(H3345:AL3345,"PMD",H3347:AL3347)</f>
        <v>0</v>
      </c>
      <c r="BN3345" s="261">
        <f>SUMIF(H3345:AL3345,"PD",H3348:AL3348)+SUMIF(H3345:AL3345,"PN",H3348:AL3348)+SUMIF(H3345:AL3345,"P/DS",H3348:AL3348)+SUMIF(H3345:AL3345,"PN/F",H3348:AL3348)+SUMIF(H3345:AL3345,"PN/L",H3348:AL3348)+SUMIF(H3345:AL3345,"TV",H3348:AL3348)+SUMIF(H3345:AL3345,"TVD",H3348:AL3348)</f>
        <v>0</v>
      </c>
      <c r="BO3345" s="261">
        <f>SUMIF(H3345:AL3345,"PD",H3349:AL3349)+SUMIF(H3345:AL3345,"PN",H3349:AL3349)+SUMIF(H3345:AL3345,"P/DS",H3349:AL3349)+SUMIF(H3345:AL3345,"PN/F",H3349:AL3349)+SUMIF(H3345:AL3345,"PN/L",H3349:AL3349)+SUMIF(H3345:AL3345,"TV",H3349:AL3349)+SUMIF(H3345:AL3345,"TVD",H3349:AL3349)</f>
        <v>0</v>
      </c>
      <c r="BP3345" s="261">
        <f>SUMIF(H3345:AL3345,"PD",H3350:AL3350)+SUMIF(H3345:AL3345,"PN",H3350:AL3350)+SUMIF(H3345:AL3345,"P/DS",H3350:AL3350)+SUMIF(H3345:AL3345,"PN/F",H3350:AL3350)+SUMIF(H3345:AL3345,"PN/L",H3350:AL3350)+SUMIF(H3345:AL3345,"TV",H3350:AL3350)+SUMIF(H3345:AL3345,"TVD",H3350:AL3350)+SUMIF(H3345:AL3345,"PDD",H3350:AL3350)+SUMIF(H3345:AL3345,"PH",H3350:AL3350)+SUMIF(H3345:AL3345,"PM",H3350:AL3350)</f>
        <v>0</v>
      </c>
      <c r="BQ3345" s="261">
        <f>SUMIF(H3345:AL3345,"PD",H3351:AL3351)+SUMIF(H3345:AL3345,"PN",H3351:AL3351)+SUMIF(H3345:AL3345,"P/DS",H3351:AL3351)+SUMIF(H3345:AL3345,"PN/F",H3351:AL3351)+SUMIF(H3345:AL3345,"PN/L",H3351:AL3351)+SUMIF(H3345:AL3345,"TV",H3351:AL3351)+SUMIF(H3345:AL3345,"TVD",H3351:AL3351)+SUMIF(H3345:AL3345,"PDD",H3351:AL3351)+SUMIF(H3345:AL3345,"PH",H3351:AL3351)+SUMIF(H3345:AL3345,"PM",H3351:AL3351)</f>
        <v>0</v>
      </c>
      <c r="BR3345" s="269">
        <f>SUM(H3346:AL3346)-BL3345</f>
        <v>29.5</v>
      </c>
      <c r="BS3345" s="269">
        <f>SUM(H3347:AL3347)-BM3345</f>
        <v>24</v>
      </c>
      <c r="BT3345" s="269">
        <f>SUM(H3348:AL3348)-BN3345</f>
        <v>0</v>
      </c>
      <c r="BU3345" s="269">
        <f>SUM(H3349:AL3349)-BO3345</f>
        <v>0</v>
      </c>
      <c r="BV3345" s="269">
        <f>SUM(H3350:AL3350)-BP3345</f>
        <v>0</v>
      </c>
      <c r="BW3345" s="269">
        <f>SUM(H3351:AL3351)-BQ3345</f>
        <v>0</v>
      </c>
      <c r="BX3345" s="255">
        <f>SUMIF(H3345:AL3345,"PD",H3352:AL3352)+SUMIF(H3345:AL3345,"PN",H3352:AL3352)+SUMIF(H3345:AL3345,"P/DS",H3352:AL3352)+SUMIF(H3345:AL3345,"PN/F",H3352:AL3352)+SUMIF(H3345:AL3345,"PN/L",H3352:AL3352)</f>
        <v>0</v>
      </c>
      <c r="BY3345" s="255">
        <f>SUM(H3352:AL3352)-BX3345</f>
        <v>0</v>
      </c>
      <c r="BZ3345" s="255">
        <f t="shared" ref="BZ3345" si="1064">+SUM(BL3345:BW3352)</f>
        <v>53.5</v>
      </c>
      <c r="CA3345" s="266">
        <f>(COUNTIFS(H3345:AL3345,"PD",H3346:AL3346,"&gt;=2"))*0.5-IF(CN3345="VP",COUNTIFS($H$16:$AL$16,"SAT",H3345:AL3345,"PD",H3346:AL3346,"&gt;=2"))*0.5</f>
        <v>0</v>
      </c>
      <c r="CB3345" s="266">
        <f>(COUNTIFS(H3345:AL3345,"PN",H3347:AL3347,"&gt;=0.5",H3346:AL3346,"&gt;=1.5"))*0.5+COUNTIFS(H3345:AL3345,"PDD",H3347:AL3347,"&gt;=0.5",H3346:AL3346,"&gt;=1.5")*0.5</f>
        <v>0</v>
      </c>
      <c r="CC3345" s="273">
        <f>(COUNTIFS(H3345:AL3345,"TV",H3347:AL3347,"&gt;=10"))*0.5+(COUNTIFS(H3345:AL3345,"PMD",H3347:AL3347,"&gt;=2"))*0.5</f>
        <v>0</v>
      </c>
      <c r="CD3345" s="266">
        <f>(COUNTIFS(H3345:AL3345,"TVD",H3349:AL3349,"&gt;=6.5",H3347:AL3347,"&gt;=3.5"))*0.5</f>
        <v>0</v>
      </c>
      <c r="CE3345" s="266">
        <f>(COUNTIFS(H3345:AL3345,"PD",H3350:AL3350,"&gt;=10"))*0.5</f>
        <v>0</v>
      </c>
      <c r="CF3345" s="266">
        <f>(COUNTIFS(H3345:AL3345,"PDD",H3350:AL3350,"&gt;=3.5",H3351:AL3351,"&gt;=6.5")+COUNTIFS(H3345:AL3345,"PH",H3351:AL3351,"&gt;=0.5",H3350:AL3350,"&gt;=1.5")+COUNTIFS(H3345:AL3345,"PM",H3351:AL3351,"&gt;=0.5",H3350:AL3350,"&gt;=1.5"))*0.5</f>
        <v>0</v>
      </c>
      <c r="CG3345" s="266">
        <f>(COUNTIFS(H3345:AL3345,"DS",H3346:AL3346,"&gt;=2")+COUNTIFS(H3345:AL3345,"AL/DS",H3346:AL3346,"&gt;=2"))*0.5-IF(CN3345="VP",COUNTIFS($H$16:$AL$16,"SAT",H3345:AL3345,"DS",H3346:AL3346,"&gt;=2"))*0.5</f>
        <v>3.5</v>
      </c>
      <c r="CH3345" s="266">
        <f>(COUNTIFS(H3345:AL3345,"NS",H3347:AL3347,"&gt;=0.5",H3346:AL3346,"&gt;=1.5")+COUNTIFS(H3345:AL3345,"AL/NS",H3347:AL3347,"&gt;=0.5",H3346:AL3346,"&gt;=1.5")+COUNTIFS(H3345:AL3345,"NHD",H3347:AL3347,"&gt;=4.5",H3350:AL3350,"&gt;=2",H3346:AL3346,"&gt;=1.5"))*0.5</f>
        <v>3</v>
      </c>
      <c r="CI3345" s="266">
        <f>(COUNTIF(H3347:AL3347,"&gt;=10")+COUNTIFS(H3345:AL3345,"MD",H3347:AL3347,"&gt;=2")-COUNTIFS(H3345:AL3345,"TV",H3347:AL3347,"&gt;=10"))*0.5</f>
        <v>1</v>
      </c>
      <c r="CJ3345" s="266">
        <f>(COUNTIFS(H3345:AL3345,"D",H3349:AL3349,"&gt;=6.5",H3347:AL3347,"&gt;=3.5"))*0.5</f>
        <v>0</v>
      </c>
      <c r="CK3345" s="266">
        <f>(COUNTIF(H3350:AL3350,"&gt;=10")-COUNTIFS(H3345:AL3345,"PD",H3350:AL3350,"&gt;=10"))*0.5</f>
        <v>0</v>
      </c>
      <c r="CL3345" s="265">
        <f>(COUNTIFS(H3345:AL3345,"NHD",H3350:AL3350,"&gt;=3.5",H3351:AL3351,"&gt;=6.5")+COUNTIFS(H3345:AL3345,"BH",H3350:AL3350,"&gt;=1.5",H3351:AL3351,"&gt;=0.5")+COUNTIFS(H3345:AL3345,"BM",H3350:AL3350,"&gt;=1.5",H3351:AL3351,"&gt;=0.5")+COUNTIFS(H3345:AL3345,"D",H3350:AL3350,"&gt;=1.5",H3351:AL3351,"&gt;=0.5"))*0.5</f>
        <v>0</v>
      </c>
      <c r="CM3345" s="272"/>
      <c r="CN3345" s="264" t="s">
        <v>723</v>
      </c>
      <c r="CO3345" s="177">
        <f t="shared" ref="CO3345" si="1065">+AM3345+AN3345+AO3345+AP3345+AQ3345+AR3345+AS3345+AU3345+BG3345</f>
        <v>26</v>
      </c>
      <c r="CP3345" s="225">
        <f>+SUM(I3346:I3351)-I3352</f>
        <v>10.5</v>
      </c>
      <c r="CQ3345" s="225">
        <f>+SUM(J3346:J3351)-J3352</f>
        <v>2.5</v>
      </c>
      <c r="CR3345" s="225">
        <f>+SUM(K3346:K3351)-K3352</f>
        <v>2.5</v>
      </c>
      <c r="CS3345" s="178"/>
      <c r="CT3345" s="178"/>
      <c r="CU3345" s="178"/>
      <c r="CV3345" s="178"/>
      <c r="CW3345" s="178"/>
      <c r="CX3345" s="178"/>
      <c r="CY3345" s="178"/>
      <c r="CZ3345" s="178"/>
      <c r="DA3345" s="178"/>
    </row>
    <row r="3346" spans="1:105" s="120" customFormat="1" ht="15" customHeight="1">
      <c r="A3346" s="228"/>
      <c r="B3346" s="346"/>
      <c r="C3346" s="585"/>
      <c r="D3346" s="237"/>
      <c r="E3346" s="237"/>
      <c r="F3346" s="242" t="s">
        <v>82</v>
      </c>
      <c r="G3346" s="121">
        <v>1.5</v>
      </c>
      <c r="H3346" s="83"/>
      <c r="I3346" s="83"/>
      <c r="J3346" s="83">
        <v>2.5</v>
      </c>
      <c r="K3346" s="83">
        <v>2.5</v>
      </c>
      <c r="L3346" s="83">
        <v>2.5</v>
      </c>
      <c r="M3346" s="83">
        <v>2.5</v>
      </c>
      <c r="N3346" s="83">
        <v>2.5</v>
      </c>
      <c r="O3346" s="83"/>
      <c r="P3346" s="83">
        <v>2.5</v>
      </c>
      <c r="Q3346" s="83">
        <v>0</v>
      </c>
      <c r="R3346" s="83">
        <v>0</v>
      </c>
      <c r="S3346" s="83">
        <v>0</v>
      </c>
      <c r="T3346" s="83">
        <v>0</v>
      </c>
      <c r="U3346" s="83">
        <v>2.5</v>
      </c>
      <c r="V3346" s="83"/>
      <c r="W3346" s="83">
        <v>2</v>
      </c>
      <c r="X3346" s="83">
        <v>2</v>
      </c>
      <c r="Y3346" s="83"/>
      <c r="Z3346" s="83">
        <v>2</v>
      </c>
      <c r="AA3346" s="83">
        <v>2</v>
      </c>
      <c r="AB3346" s="83"/>
      <c r="AC3346" s="79"/>
      <c r="AD3346" s="79">
        <v>2</v>
      </c>
      <c r="AE3346" s="79"/>
      <c r="AF3346" s="79">
        <v>2</v>
      </c>
      <c r="AG3346" s="79"/>
      <c r="AH3346" s="79"/>
      <c r="AI3346" s="79"/>
      <c r="AJ3346" s="79"/>
      <c r="AK3346" s="79"/>
      <c r="AL3346" s="79"/>
      <c r="AM3346" s="240"/>
      <c r="AN3346" s="240"/>
      <c r="AO3346" s="240"/>
      <c r="AP3346" s="240"/>
      <c r="AQ3346" s="240"/>
      <c r="AR3346" s="240"/>
      <c r="AS3346" s="240"/>
      <c r="AT3346" s="256"/>
      <c r="AU3346" s="256"/>
      <c r="AV3346" s="259"/>
      <c r="AW3346" s="259"/>
      <c r="AX3346" s="256"/>
      <c r="AY3346" s="256"/>
      <c r="AZ3346" s="256"/>
      <c r="BA3346" s="256"/>
      <c r="BB3346" s="256"/>
      <c r="BC3346" s="256"/>
      <c r="BD3346" s="256"/>
      <c r="BE3346" s="256"/>
      <c r="BF3346" s="256"/>
      <c r="BG3346" s="256"/>
      <c r="BH3346" s="256"/>
      <c r="BI3346" s="256"/>
      <c r="BJ3346" s="256"/>
      <c r="BK3346" s="256"/>
      <c r="BL3346" s="262"/>
      <c r="BM3346" s="262"/>
      <c r="BN3346" s="262"/>
      <c r="BO3346" s="262"/>
      <c r="BP3346" s="262"/>
      <c r="BQ3346" s="262"/>
      <c r="BR3346" s="270"/>
      <c r="BS3346" s="270"/>
      <c r="BT3346" s="270"/>
      <c r="BU3346" s="270"/>
      <c r="BV3346" s="270"/>
      <c r="BW3346" s="270"/>
      <c r="BX3346" s="256"/>
      <c r="BY3346" s="256"/>
      <c r="BZ3346" s="256"/>
      <c r="CA3346" s="267"/>
      <c r="CB3346" s="267"/>
      <c r="CC3346" s="274"/>
      <c r="CD3346" s="267"/>
      <c r="CE3346" s="267"/>
      <c r="CF3346" s="267"/>
      <c r="CG3346" s="267"/>
      <c r="CH3346" s="267"/>
      <c r="CI3346" s="267"/>
      <c r="CJ3346" s="267"/>
      <c r="CK3346" s="267"/>
      <c r="CL3346" s="265"/>
      <c r="CM3346" s="272"/>
      <c r="CN3346" s="264"/>
      <c r="CO3346" s="177"/>
      <c r="CP3346" s="226"/>
      <c r="CQ3346" s="226"/>
      <c r="CR3346" s="226"/>
      <c r="CS3346" s="178"/>
      <c r="CT3346" s="178"/>
      <c r="CU3346" s="178"/>
      <c r="CV3346" s="178"/>
      <c r="CW3346" s="178"/>
      <c r="CX3346" s="178"/>
      <c r="CY3346" s="178"/>
      <c r="CZ3346" s="178"/>
      <c r="DA3346" s="178"/>
    </row>
    <row r="3347" spans="1:105" s="120" customFormat="1" ht="15" customHeight="1">
      <c r="A3347" s="228"/>
      <c r="B3347" s="346"/>
      <c r="C3347" s="585"/>
      <c r="D3347" s="237"/>
      <c r="E3347" s="237"/>
      <c r="F3347" s="243"/>
      <c r="G3347" s="122">
        <v>2</v>
      </c>
      <c r="H3347" s="84"/>
      <c r="I3347" s="84">
        <v>10.5</v>
      </c>
      <c r="J3347" s="84"/>
      <c r="K3347" s="84"/>
      <c r="L3347" s="84"/>
      <c r="M3347" s="84"/>
      <c r="N3347" s="84"/>
      <c r="O3347" s="84">
        <v>10.5</v>
      </c>
      <c r="P3347" s="84"/>
      <c r="Q3347" s="84"/>
      <c r="R3347" s="84"/>
      <c r="S3347" s="84"/>
      <c r="T3347" s="84"/>
      <c r="U3347" s="84"/>
      <c r="V3347" s="84"/>
      <c r="W3347" s="84">
        <v>0.5</v>
      </c>
      <c r="X3347" s="84">
        <v>0.5</v>
      </c>
      <c r="Y3347" s="84"/>
      <c r="Z3347" s="84">
        <v>0.5</v>
      </c>
      <c r="AA3347" s="84">
        <v>0.5</v>
      </c>
      <c r="AB3347" s="84"/>
      <c r="AC3347" s="80"/>
      <c r="AD3347" s="80">
        <v>0.5</v>
      </c>
      <c r="AE3347" s="80"/>
      <c r="AF3347" s="80">
        <v>0.5</v>
      </c>
      <c r="AG3347" s="80"/>
      <c r="AH3347" s="80"/>
      <c r="AI3347" s="80"/>
      <c r="AJ3347" s="80"/>
      <c r="AK3347" s="80"/>
      <c r="AL3347" s="80"/>
      <c r="AM3347" s="240"/>
      <c r="AN3347" s="240"/>
      <c r="AO3347" s="240"/>
      <c r="AP3347" s="240"/>
      <c r="AQ3347" s="240"/>
      <c r="AR3347" s="240"/>
      <c r="AS3347" s="240"/>
      <c r="AT3347" s="256"/>
      <c r="AU3347" s="256"/>
      <c r="AV3347" s="259"/>
      <c r="AW3347" s="259"/>
      <c r="AX3347" s="256"/>
      <c r="AY3347" s="256"/>
      <c r="AZ3347" s="256"/>
      <c r="BA3347" s="256"/>
      <c r="BB3347" s="256"/>
      <c r="BC3347" s="256"/>
      <c r="BD3347" s="256"/>
      <c r="BE3347" s="256"/>
      <c r="BF3347" s="256"/>
      <c r="BG3347" s="256"/>
      <c r="BH3347" s="256"/>
      <c r="BI3347" s="256"/>
      <c r="BJ3347" s="256"/>
      <c r="BK3347" s="256"/>
      <c r="BL3347" s="262"/>
      <c r="BM3347" s="262"/>
      <c r="BN3347" s="262"/>
      <c r="BO3347" s="262"/>
      <c r="BP3347" s="262"/>
      <c r="BQ3347" s="262"/>
      <c r="BR3347" s="270"/>
      <c r="BS3347" s="270"/>
      <c r="BT3347" s="270"/>
      <c r="BU3347" s="270"/>
      <c r="BV3347" s="270"/>
      <c r="BW3347" s="270"/>
      <c r="BX3347" s="256"/>
      <c r="BY3347" s="256"/>
      <c r="BZ3347" s="256"/>
      <c r="CA3347" s="267"/>
      <c r="CB3347" s="267"/>
      <c r="CC3347" s="274"/>
      <c r="CD3347" s="267"/>
      <c r="CE3347" s="267"/>
      <c r="CF3347" s="267"/>
      <c r="CG3347" s="267"/>
      <c r="CH3347" s="267"/>
      <c r="CI3347" s="267"/>
      <c r="CJ3347" s="267"/>
      <c r="CK3347" s="267"/>
      <c r="CL3347" s="265"/>
      <c r="CM3347" s="272"/>
      <c r="CN3347" s="264"/>
      <c r="CO3347" s="177"/>
      <c r="CP3347" s="226"/>
      <c r="CQ3347" s="226"/>
      <c r="CR3347" s="226"/>
      <c r="CS3347" s="178"/>
      <c r="CT3347" s="178"/>
      <c r="CU3347" s="178"/>
      <c r="CV3347" s="178"/>
      <c r="CW3347" s="178"/>
      <c r="CX3347" s="178"/>
      <c r="CY3347" s="178"/>
      <c r="CZ3347" s="178"/>
      <c r="DA3347" s="178"/>
    </row>
    <row r="3348" spans="1:105" s="120" customFormat="1" ht="15" customHeight="1">
      <c r="A3348" s="228"/>
      <c r="B3348" s="346"/>
      <c r="C3348" s="585"/>
      <c r="D3348" s="237"/>
      <c r="E3348" s="237"/>
      <c r="F3348" s="243"/>
      <c r="G3348" s="122">
        <v>2.1</v>
      </c>
      <c r="H3348" s="84"/>
      <c r="I3348" s="84"/>
      <c r="J3348" s="84"/>
      <c r="K3348" s="84"/>
      <c r="L3348" s="84"/>
      <c r="M3348" s="84"/>
      <c r="N3348" s="84"/>
      <c r="O3348" s="84"/>
      <c r="P3348" s="84"/>
      <c r="Q3348" s="84"/>
      <c r="R3348" s="84"/>
      <c r="S3348" s="84"/>
      <c r="T3348" s="84"/>
      <c r="U3348" s="84"/>
      <c r="V3348" s="84"/>
      <c r="W3348" s="84"/>
      <c r="X3348" s="84"/>
      <c r="Y3348" s="84"/>
      <c r="Z3348" s="84"/>
      <c r="AA3348" s="84"/>
      <c r="AB3348" s="84"/>
      <c r="AC3348" s="80"/>
      <c r="AD3348" s="80"/>
      <c r="AE3348" s="80"/>
      <c r="AF3348" s="80"/>
      <c r="AG3348" s="80"/>
      <c r="AH3348" s="80"/>
      <c r="AI3348" s="80"/>
      <c r="AJ3348" s="80"/>
      <c r="AK3348" s="80"/>
      <c r="AL3348" s="80"/>
      <c r="AM3348" s="240"/>
      <c r="AN3348" s="240"/>
      <c r="AO3348" s="240"/>
      <c r="AP3348" s="240"/>
      <c r="AQ3348" s="240"/>
      <c r="AR3348" s="240"/>
      <c r="AS3348" s="240"/>
      <c r="AT3348" s="256"/>
      <c r="AU3348" s="256"/>
      <c r="AV3348" s="259"/>
      <c r="AW3348" s="259"/>
      <c r="AX3348" s="256"/>
      <c r="AY3348" s="256"/>
      <c r="AZ3348" s="256"/>
      <c r="BA3348" s="256"/>
      <c r="BB3348" s="256"/>
      <c r="BC3348" s="256"/>
      <c r="BD3348" s="256"/>
      <c r="BE3348" s="256"/>
      <c r="BF3348" s="256"/>
      <c r="BG3348" s="256"/>
      <c r="BH3348" s="256"/>
      <c r="BI3348" s="256"/>
      <c r="BJ3348" s="256"/>
      <c r="BK3348" s="256"/>
      <c r="BL3348" s="262"/>
      <c r="BM3348" s="262"/>
      <c r="BN3348" s="262"/>
      <c r="BO3348" s="262"/>
      <c r="BP3348" s="262"/>
      <c r="BQ3348" s="262"/>
      <c r="BR3348" s="270"/>
      <c r="BS3348" s="270"/>
      <c r="BT3348" s="270"/>
      <c r="BU3348" s="270"/>
      <c r="BV3348" s="270"/>
      <c r="BW3348" s="270"/>
      <c r="BX3348" s="256"/>
      <c r="BY3348" s="256"/>
      <c r="BZ3348" s="256"/>
      <c r="CA3348" s="267"/>
      <c r="CB3348" s="267"/>
      <c r="CC3348" s="274"/>
      <c r="CD3348" s="267"/>
      <c r="CE3348" s="267"/>
      <c r="CF3348" s="267"/>
      <c r="CG3348" s="267"/>
      <c r="CH3348" s="267"/>
      <c r="CI3348" s="267"/>
      <c r="CJ3348" s="267"/>
      <c r="CK3348" s="267"/>
      <c r="CL3348" s="265"/>
      <c r="CM3348" s="272"/>
      <c r="CN3348" s="264"/>
      <c r="CO3348" s="177"/>
      <c r="CP3348" s="226"/>
      <c r="CQ3348" s="226"/>
      <c r="CR3348" s="226"/>
      <c r="CS3348" s="178"/>
      <c r="CT3348" s="178"/>
      <c r="CU3348" s="178"/>
      <c r="CV3348" s="178"/>
      <c r="CW3348" s="178"/>
      <c r="CX3348" s="178"/>
      <c r="CY3348" s="178"/>
      <c r="CZ3348" s="178"/>
      <c r="DA3348" s="178"/>
    </row>
    <row r="3349" spans="1:105" s="120" customFormat="1" ht="15" customHeight="1">
      <c r="A3349" s="228"/>
      <c r="B3349" s="346"/>
      <c r="C3349" s="585"/>
      <c r="D3349" s="237"/>
      <c r="E3349" s="237"/>
      <c r="F3349" s="243"/>
      <c r="G3349" s="122">
        <v>2.7</v>
      </c>
      <c r="H3349" s="84"/>
      <c r="I3349" s="84"/>
      <c r="J3349" s="84"/>
      <c r="K3349" s="84"/>
      <c r="L3349" s="84"/>
      <c r="M3349" s="84"/>
      <c r="N3349" s="84"/>
      <c r="O3349" s="84"/>
      <c r="P3349" s="84"/>
      <c r="Q3349" s="84"/>
      <c r="R3349" s="84"/>
      <c r="S3349" s="84"/>
      <c r="T3349" s="84"/>
      <c r="U3349" s="84"/>
      <c r="V3349" s="84"/>
      <c r="W3349" s="84"/>
      <c r="X3349" s="84"/>
      <c r="Y3349" s="84"/>
      <c r="Z3349" s="84"/>
      <c r="AA3349" s="84"/>
      <c r="AB3349" s="84"/>
      <c r="AC3349" s="80"/>
      <c r="AD3349" s="80"/>
      <c r="AE3349" s="80"/>
      <c r="AF3349" s="80"/>
      <c r="AG3349" s="80"/>
      <c r="AH3349" s="80"/>
      <c r="AI3349" s="80"/>
      <c r="AJ3349" s="80"/>
      <c r="AK3349" s="80"/>
      <c r="AL3349" s="80"/>
      <c r="AM3349" s="240"/>
      <c r="AN3349" s="240"/>
      <c r="AO3349" s="240"/>
      <c r="AP3349" s="240"/>
      <c r="AQ3349" s="240"/>
      <c r="AR3349" s="240"/>
      <c r="AS3349" s="240"/>
      <c r="AT3349" s="256"/>
      <c r="AU3349" s="256"/>
      <c r="AV3349" s="259"/>
      <c r="AW3349" s="259"/>
      <c r="AX3349" s="256"/>
      <c r="AY3349" s="256"/>
      <c r="AZ3349" s="256"/>
      <c r="BA3349" s="256"/>
      <c r="BB3349" s="256"/>
      <c r="BC3349" s="256"/>
      <c r="BD3349" s="256"/>
      <c r="BE3349" s="256"/>
      <c r="BF3349" s="256"/>
      <c r="BG3349" s="256"/>
      <c r="BH3349" s="256"/>
      <c r="BI3349" s="256"/>
      <c r="BJ3349" s="256"/>
      <c r="BK3349" s="256"/>
      <c r="BL3349" s="262"/>
      <c r="BM3349" s="262"/>
      <c r="BN3349" s="262"/>
      <c r="BO3349" s="262"/>
      <c r="BP3349" s="262"/>
      <c r="BQ3349" s="262"/>
      <c r="BR3349" s="270"/>
      <c r="BS3349" s="270"/>
      <c r="BT3349" s="270"/>
      <c r="BU3349" s="270"/>
      <c r="BV3349" s="270"/>
      <c r="BW3349" s="270"/>
      <c r="BX3349" s="256"/>
      <c r="BY3349" s="256"/>
      <c r="BZ3349" s="256"/>
      <c r="CA3349" s="267"/>
      <c r="CB3349" s="267"/>
      <c r="CC3349" s="274"/>
      <c r="CD3349" s="267"/>
      <c r="CE3349" s="267"/>
      <c r="CF3349" s="267"/>
      <c r="CG3349" s="267"/>
      <c r="CH3349" s="267"/>
      <c r="CI3349" s="267"/>
      <c r="CJ3349" s="267"/>
      <c r="CK3349" s="267"/>
      <c r="CL3349" s="265"/>
      <c r="CM3349" s="272"/>
      <c r="CN3349" s="264"/>
      <c r="CO3349" s="177"/>
      <c r="CP3349" s="226"/>
      <c r="CQ3349" s="226"/>
      <c r="CR3349" s="226"/>
      <c r="CS3349" s="178"/>
      <c r="CT3349" s="178"/>
      <c r="CU3349" s="178"/>
      <c r="CV3349" s="178"/>
      <c r="CW3349" s="178"/>
      <c r="CX3349" s="178"/>
      <c r="CY3349" s="178"/>
      <c r="CZ3349" s="178"/>
      <c r="DA3349" s="178"/>
    </row>
    <row r="3350" spans="1:105" s="120" customFormat="1" ht="15" customHeight="1">
      <c r="A3350" s="228"/>
      <c r="B3350" s="346"/>
      <c r="C3350" s="585"/>
      <c r="D3350" s="237"/>
      <c r="E3350" s="237"/>
      <c r="F3350" s="243"/>
      <c r="G3350" s="122">
        <v>3</v>
      </c>
      <c r="H3350" s="84"/>
      <c r="I3350" s="84"/>
      <c r="J3350" s="84"/>
      <c r="K3350" s="84"/>
      <c r="L3350" s="84"/>
      <c r="M3350" s="84"/>
      <c r="N3350" s="84"/>
      <c r="O3350" s="84"/>
      <c r="P3350" s="84"/>
      <c r="Q3350" s="84"/>
      <c r="R3350" s="84"/>
      <c r="S3350" s="84"/>
      <c r="T3350" s="84"/>
      <c r="U3350" s="84"/>
      <c r="V3350" s="84"/>
      <c r="W3350" s="84"/>
      <c r="X3350" s="84"/>
      <c r="Y3350" s="84"/>
      <c r="Z3350" s="84"/>
      <c r="AA3350" s="84"/>
      <c r="AB3350" s="84"/>
      <c r="AC3350" s="80"/>
      <c r="AD3350" s="80"/>
      <c r="AE3350" s="80"/>
      <c r="AF3350" s="80"/>
      <c r="AG3350" s="80"/>
      <c r="AH3350" s="80"/>
      <c r="AI3350" s="80"/>
      <c r="AJ3350" s="80"/>
      <c r="AK3350" s="80"/>
      <c r="AL3350" s="80"/>
      <c r="AM3350" s="240"/>
      <c r="AN3350" s="240"/>
      <c r="AO3350" s="240"/>
      <c r="AP3350" s="240"/>
      <c r="AQ3350" s="240"/>
      <c r="AR3350" s="240"/>
      <c r="AS3350" s="240"/>
      <c r="AT3350" s="256"/>
      <c r="AU3350" s="256"/>
      <c r="AV3350" s="259"/>
      <c r="AW3350" s="259"/>
      <c r="AX3350" s="256"/>
      <c r="AY3350" s="256"/>
      <c r="AZ3350" s="256"/>
      <c r="BA3350" s="256"/>
      <c r="BB3350" s="256"/>
      <c r="BC3350" s="256"/>
      <c r="BD3350" s="256"/>
      <c r="BE3350" s="256"/>
      <c r="BF3350" s="256"/>
      <c r="BG3350" s="256"/>
      <c r="BH3350" s="256"/>
      <c r="BI3350" s="256"/>
      <c r="BJ3350" s="256"/>
      <c r="BK3350" s="256"/>
      <c r="BL3350" s="262"/>
      <c r="BM3350" s="262"/>
      <c r="BN3350" s="262"/>
      <c r="BO3350" s="262"/>
      <c r="BP3350" s="262"/>
      <c r="BQ3350" s="262"/>
      <c r="BR3350" s="270"/>
      <c r="BS3350" s="270"/>
      <c r="BT3350" s="270"/>
      <c r="BU3350" s="270"/>
      <c r="BV3350" s="270"/>
      <c r="BW3350" s="270"/>
      <c r="BX3350" s="256"/>
      <c r="BY3350" s="256"/>
      <c r="BZ3350" s="256"/>
      <c r="CA3350" s="267"/>
      <c r="CB3350" s="267"/>
      <c r="CC3350" s="274"/>
      <c r="CD3350" s="267"/>
      <c r="CE3350" s="267"/>
      <c r="CF3350" s="267"/>
      <c r="CG3350" s="267"/>
      <c r="CH3350" s="267"/>
      <c r="CI3350" s="267"/>
      <c r="CJ3350" s="267"/>
      <c r="CK3350" s="267"/>
      <c r="CL3350" s="265"/>
      <c r="CM3350" s="272"/>
      <c r="CN3350" s="264"/>
      <c r="CO3350" s="177"/>
      <c r="CP3350" s="226"/>
      <c r="CQ3350" s="226"/>
      <c r="CR3350" s="226"/>
      <c r="CS3350" s="178"/>
      <c r="CT3350" s="178"/>
      <c r="CU3350" s="178"/>
      <c r="CV3350" s="178"/>
      <c r="CW3350" s="178"/>
      <c r="CX3350" s="178"/>
      <c r="CY3350" s="178"/>
      <c r="CZ3350" s="178"/>
      <c r="DA3350" s="178"/>
    </row>
    <row r="3351" spans="1:105" s="120" customFormat="1" ht="15" customHeight="1">
      <c r="A3351" s="228"/>
      <c r="B3351" s="346"/>
      <c r="C3351" s="585"/>
      <c r="D3351" s="237"/>
      <c r="E3351" s="237"/>
      <c r="F3351" s="244"/>
      <c r="G3351" s="123">
        <v>3.9</v>
      </c>
      <c r="H3351" s="85"/>
      <c r="I3351" s="85"/>
      <c r="J3351" s="85"/>
      <c r="K3351" s="85"/>
      <c r="L3351" s="85"/>
      <c r="M3351" s="85"/>
      <c r="N3351" s="85"/>
      <c r="O3351" s="85"/>
      <c r="P3351" s="85"/>
      <c r="Q3351" s="85"/>
      <c r="R3351" s="85"/>
      <c r="S3351" s="85"/>
      <c r="T3351" s="85"/>
      <c r="U3351" s="85"/>
      <c r="V3351" s="85"/>
      <c r="W3351" s="85"/>
      <c r="X3351" s="85"/>
      <c r="Y3351" s="85"/>
      <c r="Z3351" s="85"/>
      <c r="AA3351" s="85"/>
      <c r="AB3351" s="85"/>
      <c r="AC3351" s="81"/>
      <c r="AD3351" s="81"/>
      <c r="AE3351" s="81"/>
      <c r="AF3351" s="81"/>
      <c r="AG3351" s="81"/>
      <c r="AH3351" s="81"/>
      <c r="AI3351" s="81"/>
      <c r="AJ3351" s="81"/>
      <c r="AK3351" s="81"/>
      <c r="AL3351" s="81"/>
      <c r="AM3351" s="240"/>
      <c r="AN3351" s="240"/>
      <c r="AO3351" s="240"/>
      <c r="AP3351" s="240"/>
      <c r="AQ3351" s="240"/>
      <c r="AR3351" s="240"/>
      <c r="AS3351" s="240"/>
      <c r="AT3351" s="256"/>
      <c r="AU3351" s="256"/>
      <c r="AV3351" s="259"/>
      <c r="AW3351" s="259"/>
      <c r="AX3351" s="256"/>
      <c r="AY3351" s="256"/>
      <c r="AZ3351" s="256"/>
      <c r="BA3351" s="256"/>
      <c r="BB3351" s="256"/>
      <c r="BC3351" s="256"/>
      <c r="BD3351" s="256"/>
      <c r="BE3351" s="256"/>
      <c r="BF3351" s="256"/>
      <c r="BG3351" s="256"/>
      <c r="BH3351" s="256"/>
      <c r="BI3351" s="256"/>
      <c r="BJ3351" s="256"/>
      <c r="BK3351" s="256"/>
      <c r="BL3351" s="262"/>
      <c r="BM3351" s="262"/>
      <c r="BN3351" s="262"/>
      <c r="BO3351" s="262"/>
      <c r="BP3351" s="262"/>
      <c r="BQ3351" s="262"/>
      <c r="BR3351" s="270"/>
      <c r="BS3351" s="270"/>
      <c r="BT3351" s="270"/>
      <c r="BU3351" s="270"/>
      <c r="BV3351" s="270"/>
      <c r="BW3351" s="270"/>
      <c r="BX3351" s="256"/>
      <c r="BY3351" s="256"/>
      <c r="BZ3351" s="256"/>
      <c r="CA3351" s="267"/>
      <c r="CB3351" s="267"/>
      <c r="CC3351" s="274"/>
      <c r="CD3351" s="267"/>
      <c r="CE3351" s="267"/>
      <c r="CF3351" s="267"/>
      <c r="CG3351" s="267"/>
      <c r="CH3351" s="267"/>
      <c r="CI3351" s="267"/>
      <c r="CJ3351" s="267"/>
      <c r="CK3351" s="267"/>
      <c r="CL3351" s="265"/>
      <c r="CM3351" s="272"/>
      <c r="CN3351" s="264"/>
      <c r="CO3351" s="177"/>
      <c r="CP3351" s="226"/>
      <c r="CQ3351" s="226"/>
      <c r="CR3351" s="226"/>
      <c r="CS3351" s="178"/>
      <c r="CT3351" s="178"/>
      <c r="CU3351" s="178"/>
      <c r="CV3351" s="178"/>
      <c r="CW3351" s="178"/>
      <c r="CX3351" s="178"/>
      <c r="CY3351" s="178"/>
      <c r="CZ3351" s="178"/>
      <c r="DA3351" s="178"/>
    </row>
    <row r="3352" spans="1:105" s="120" customFormat="1" ht="15" customHeight="1">
      <c r="A3352" s="229"/>
      <c r="B3352" s="347"/>
      <c r="C3352" s="586"/>
      <c r="D3352" s="238"/>
      <c r="E3352" s="238"/>
      <c r="F3352" s="245" t="s">
        <v>83</v>
      </c>
      <c r="G3352" s="246"/>
      <c r="H3352" s="82"/>
      <c r="I3352" s="82"/>
      <c r="J3352" s="82"/>
      <c r="K3352" s="82"/>
      <c r="L3352" s="82"/>
      <c r="M3352" s="82"/>
      <c r="N3352" s="82"/>
      <c r="O3352" s="82"/>
      <c r="P3352" s="82"/>
      <c r="Q3352" s="82"/>
      <c r="R3352" s="82"/>
      <c r="S3352" s="82"/>
      <c r="T3352" s="82"/>
      <c r="U3352" s="82"/>
      <c r="V3352" s="82"/>
      <c r="W3352" s="82"/>
      <c r="X3352" s="82"/>
      <c r="Y3352" s="82"/>
      <c r="Z3352" s="82"/>
      <c r="AA3352" s="82"/>
      <c r="AB3352" s="82"/>
      <c r="AC3352" s="35"/>
      <c r="AD3352" s="35"/>
      <c r="AE3352" s="35"/>
      <c r="AF3352" s="35"/>
      <c r="AG3352" s="35"/>
      <c r="AH3352" s="35"/>
      <c r="AI3352" s="35"/>
      <c r="AJ3352" s="35"/>
      <c r="AK3352" s="35"/>
      <c r="AL3352" s="35"/>
      <c r="AM3352" s="241"/>
      <c r="AN3352" s="241"/>
      <c r="AO3352" s="241"/>
      <c r="AP3352" s="241"/>
      <c r="AQ3352" s="241"/>
      <c r="AR3352" s="241"/>
      <c r="AS3352" s="241"/>
      <c r="AT3352" s="257"/>
      <c r="AU3352" s="257"/>
      <c r="AV3352" s="260"/>
      <c r="AW3352" s="260"/>
      <c r="AX3352" s="257"/>
      <c r="AY3352" s="257"/>
      <c r="AZ3352" s="257"/>
      <c r="BA3352" s="257"/>
      <c r="BB3352" s="257"/>
      <c r="BC3352" s="257"/>
      <c r="BD3352" s="257"/>
      <c r="BE3352" s="257"/>
      <c r="BF3352" s="257"/>
      <c r="BG3352" s="257"/>
      <c r="BH3352" s="257"/>
      <c r="BI3352" s="257"/>
      <c r="BJ3352" s="257"/>
      <c r="BK3352" s="257"/>
      <c r="BL3352" s="263"/>
      <c r="BM3352" s="263"/>
      <c r="BN3352" s="263"/>
      <c r="BO3352" s="263"/>
      <c r="BP3352" s="263"/>
      <c r="BQ3352" s="263"/>
      <c r="BR3352" s="271"/>
      <c r="BS3352" s="271"/>
      <c r="BT3352" s="271"/>
      <c r="BU3352" s="271"/>
      <c r="BV3352" s="271"/>
      <c r="BW3352" s="271"/>
      <c r="BX3352" s="257"/>
      <c r="BY3352" s="257"/>
      <c r="BZ3352" s="257"/>
      <c r="CA3352" s="268"/>
      <c r="CB3352" s="268"/>
      <c r="CC3352" s="275"/>
      <c r="CD3352" s="268"/>
      <c r="CE3352" s="268"/>
      <c r="CF3352" s="268"/>
      <c r="CG3352" s="268"/>
      <c r="CH3352" s="268"/>
      <c r="CI3352" s="268"/>
      <c r="CJ3352" s="268"/>
      <c r="CK3352" s="268"/>
      <c r="CL3352" s="265"/>
      <c r="CM3352" s="272"/>
      <c r="CN3352" s="264"/>
      <c r="CO3352" s="177"/>
      <c r="CP3352" s="226"/>
      <c r="CQ3352" s="226"/>
      <c r="CR3352" s="226"/>
      <c r="CS3352" s="178"/>
      <c r="CT3352" s="178"/>
      <c r="CU3352" s="178"/>
      <c r="CV3352" s="178"/>
      <c r="CW3352" s="178"/>
      <c r="CX3352" s="178"/>
      <c r="CY3352" s="178"/>
      <c r="CZ3352" s="178"/>
      <c r="DA3352" s="178"/>
    </row>
    <row r="3353" spans="1:105" s="120" customFormat="1" ht="15" customHeight="1">
      <c r="A3353" s="227">
        <f t="shared" si="1055"/>
        <v>415</v>
      </c>
      <c r="B3353" s="345" t="s">
        <v>1169</v>
      </c>
      <c r="C3353" s="584" t="s">
        <v>1170</v>
      </c>
      <c r="D3353" s="236">
        <v>44629</v>
      </c>
      <c r="E3353" s="236" t="s">
        <v>353</v>
      </c>
      <c r="F3353" s="253" t="s">
        <v>80</v>
      </c>
      <c r="G3353" s="351"/>
      <c r="H3353" s="82" t="s">
        <v>69</v>
      </c>
      <c r="I3353" s="82"/>
      <c r="J3353" s="82" t="s">
        <v>60</v>
      </c>
      <c r="K3353" s="82" t="s">
        <v>60</v>
      </c>
      <c r="L3353" s="82" t="s">
        <v>60</v>
      </c>
      <c r="M3353" s="82" t="s">
        <v>60</v>
      </c>
      <c r="N3353" s="82" t="s">
        <v>60</v>
      </c>
      <c r="O3353" s="82"/>
      <c r="P3353" s="82" t="s">
        <v>60</v>
      </c>
      <c r="Q3353" s="82" t="s">
        <v>60</v>
      </c>
      <c r="R3353" s="82" t="s">
        <v>60</v>
      </c>
      <c r="S3353" s="82" t="s">
        <v>60</v>
      </c>
      <c r="T3353" s="82" t="s">
        <v>60</v>
      </c>
      <c r="U3353" s="82" t="s">
        <v>631</v>
      </c>
      <c r="V3353" s="82"/>
      <c r="W3353" s="82" t="s">
        <v>61</v>
      </c>
      <c r="X3353" s="82" t="s">
        <v>61</v>
      </c>
      <c r="Y3353" s="82" t="s">
        <v>61</v>
      </c>
      <c r="Z3353" s="82" t="s">
        <v>61</v>
      </c>
      <c r="AA3353" s="82" t="s">
        <v>61</v>
      </c>
      <c r="AB3353" s="82" t="s">
        <v>61</v>
      </c>
      <c r="AC3353" s="82"/>
      <c r="AD3353" s="82" t="s">
        <v>61</v>
      </c>
      <c r="AE3353" s="82" t="s">
        <v>61</v>
      </c>
      <c r="AF3353" s="82" t="s">
        <v>61</v>
      </c>
      <c r="AG3353" s="82" t="s">
        <v>61</v>
      </c>
      <c r="AH3353" s="82" t="s">
        <v>61</v>
      </c>
      <c r="AI3353" s="82" t="s">
        <v>1471</v>
      </c>
      <c r="AJ3353" s="82"/>
      <c r="AK3353" s="82" t="s">
        <v>60</v>
      </c>
      <c r="AL3353" s="82" t="s">
        <v>60</v>
      </c>
      <c r="AM3353" s="239">
        <f>COUNTIF(H3353:AL3353,"PH")+COUNTIF(H3353:AL3353,"PH/L")+COUNTIF(H3353:AL3353,"PM")</f>
        <v>0</v>
      </c>
      <c r="AN3353" s="239">
        <f>COUNTIF(H3353:AL3353,"PD")+COUNTIF(H3353:AL3353,"PDD")+COUNTIF(H3353:AL3353,"P/DS")/2+COUNTIF(H3353:AL3353,"PMD")</f>
        <v>0</v>
      </c>
      <c r="AO3353" s="239">
        <f>COUNTIF(H3353:AL3353,"PN")+COUNTIF(H3353:AL3353,"P/NS")/2+COUNTIF(H3353:AL3353,"PH")+COUNTIF(H3353:AL3353,"PH/F")/2+COUNTIF(H3353:AL3353,"PH/L")/2+COUNTIF(H3353:AL3353,"PM")</f>
        <v>0</v>
      </c>
      <c r="AP3353" s="239">
        <f>COUNTIF(H3353:AL3353,"BH")+COUNTIF(H3353:AL3353,"AL/BL")+COUNTIF(H3353:AL3353,"UL/BL")+COUNTIF(H3353:AL3353,"BM")</f>
        <v>0</v>
      </c>
      <c r="AQ3353" s="239">
        <f>COUNTIF(H3353:AL3353,"DS")+COUNTIF(H3353:AL3353,"AL/DS")/2+COUNTIF(H3353:AL3353,"UL/DS")/2+COUNTIF(H3353:AL3353,"CT")+COUNTIF(H3353:AL3353,"MD")</f>
        <v>12.5</v>
      </c>
      <c r="AR3353" s="239">
        <f>COUNTIF(H3353:AL3353,"NS")+COUNTIF(H3353:AL3353,"AL/NS")/2+COUNTIF(H3353:AL3353,"UL/NS")/2+COUNTIF(H3353:AL3353,"BH")+COUNTIF(H3353:AL3353,"AL/BF")/2+COUNTIF(H3353:AL3353,"AL/BL")/2+COUNTIF(H3353:AL3353,"UL/BL")/2+COUNTIF(H3353:AL3353,"UL/BF")/2+COUNTIF(H3353:AL3353,"BM")</f>
        <v>11</v>
      </c>
      <c r="AS3353" s="239">
        <f>COUNTIF(H3353:AL3353,"AL")+COUNTIF(H3353:AL3353,"AL/DS")/2+COUNTIF(H3353:AL3353,"AL/NS")/2+COUNTIF(H3353:AL3353,"NH")+COUNTIF(H3353:AL3353,"SL")+COUNTIF(H3353:AL3353,"NHD")+COUNTIF(H3353:AL3353,"B")+COUNTIF(H3353:AL3353,"HL")+COUNTIF(H3353:AL3353,"AL/BF")/2+COUNTIF(H3353:AL3353,"AL/BL")/2</f>
        <v>1</v>
      </c>
      <c r="AT3353" s="255">
        <f>COUNTIF(H3353:AL3353,"PD")+COUNTIF(H3353:AL3353,"PN")+COUNTIF(H3353:AL3353,"P/DS")/2+COUNTIF(H3353:AL3353,"P/NS")/2+COUNTIF(H3353:AL3353,"DS")+COUNTIF(H3353:AL3353,"NS")+COUNTIF(H3353:AL3353,"AL")+COUNTIF(H3353:AL3353,"AL/DS")+COUNTIF(H3353:AL3353,"AL/NS")+COUNTIF(H3353:AL3353,"NH")+COUNTIF(H3353:AL3353,"SL")+COUNTIF(H3353:AL3353,"UL/DS")/2+COUNTIF(H3353:AL3353,"UL/NS")/2+COUNTIF(H3353:AL3353,"CT")+COUNTIF(H3353:AL3353,"NHD")+COUNTIF(H3353:AL3353,"PDD")+COUNTIF(H3353:AL3353,"B")+COUNTIF(H3353:AL3353,"HL")+COUNTIF(H3353:AL3353,"PH")+COUNTIF(H3353:AL3353,"BH")+COUNTIF(H3353:AL3353,"AL/BF")+COUNTIF(H3353:AL3353,"AL/BL")+COUNTIF(H3353:AL3353,"UL/BF")/2+COUNTIF(H3353:AL3353,"UL/BL")/2+COUNTIF(H3353:AL3353,"PH/F")/2+COUNTIF(H3353:AL3353,"PH/L")/2+COUNTIF(H3353:AL3353,"MD")+COUNTIF(H3353:AL3353,"PMD")+COUNTIF(H3353:AL3353,"PM")+COUNTIF(H3353:AL3353,"BM")</f>
        <v>24.5</v>
      </c>
      <c r="AU3353" s="255">
        <f>COUNTIF(H3353:AL3353,"P/DS")/2+COUNTIF(H3353:AL3353,"P/NS")/2+COUNTIF(H3353:AL3353,"IL")+COUNTIF(H3353:AL3353,"NL")+COUNTIF(H3353:AL3353,"UL")+COUNTIF(H3353:AL3353,"UL/DS")/2+COUNTIF(H3353:AL3353,"UL/NS")/2+COUNTIF(H3353:AL3353,"KT")+COUNTIF(H3353:AL3353,"UL/BF")/2+COUNTIF(H3353:AL3353,"UL/BL")/2+COUNTIF(H3353:AL3353,"PH/F")/2+COUNTIF(H3353:AL3353,"PH/L")/2+COUNTIF(H3353:AL3353,"NB")</f>
        <v>1.5</v>
      </c>
      <c r="AV3353" s="258">
        <f>COUNTIF(H3353:AL3353,"PN")+COUNTIF(H3353:AL3353,"TVD")+COUNTIF(H3353:AL3353,"PH")+COUNTIF(H3353:AL3353,"PM")+COUNTIF(H3353:AL3353,"PDD")-COUNTIFS(H3353:AL3353,"PN",H3360:AL3360,"&gt;=3")-COUNTIFS(H3353:AL3353,"PM",H3360:AL3360,"&gt;=3")</f>
        <v>0</v>
      </c>
      <c r="AW3353" s="258">
        <f>COUNTIF(H3353:AL3353,"NS")+COUNTIF(H3353:AL3353,"D")+COUNTIF(H3353:AL3353,"BH")+COUNTIF(H3353:AL3353,"NHD")+COUNTIF(H3353:AL3353,"BM")-COUNTIFS(H3353:AL3353,"NS",H3360:AL3360,"&gt;=3")-COUNTIFS(H3353:AL3353,"BH",H3360:AL3360,"&gt;=3")-COUNTIFS(H3353:AL3353,"BM",H3360:AL3360,"&gt;=3")</f>
        <v>11</v>
      </c>
      <c r="AX3353" s="255">
        <f>COUNTIF(H3353:AL3353,"AL")+COUNTIF(H3353:AL3353,"AL/DS")/2+COUNTIF(H3353:AL3353,"AL/NS")/2+COUNTIF(H3353:AL3353,"AL/BF")+COUNTIF(H3353:AL3353,"AL/BL")/2</f>
        <v>0</v>
      </c>
      <c r="AY3353" s="255">
        <f>COUNTIF(H3353:AL3353,"SL")</f>
        <v>0</v>
      </c>
      <c r="AZ3353" s="255">
        <f>COUNTIF(H3353:AL3353,"NH")</f>
        <v>1</v>
      </c>
      <c r="BA3353" s="255">
        <f>COUNTIF(H3353:AL3353,"HL")</f>
        <v>0</v>
      </c>
      <c r="BB3353" s="255">
        <f>COUNTIF(G3353:AL3353,"P/DS")/2+COUNTIF(G3353:AL3353,"P/NS")/2+COUNTIF(G3353:AL3353,"UL")+COUNTIF(G3353:AL3353,"UL/DS")/2+COUNTIF(G3353:AL3353,"UL/NS")/2+COUNTIF(G3353:AL3353,"UL/BL")/2+COUNTIF(G3353:AL3353,"UL/BF")/2+COUNTIF(G3353:AL3353,"PH/F")/2+COUNTIF(G3353:AL3353,"PH/L")/2</f>
        <v>0.5</v>
      </c>
      <c r="BC3353" s="255">
        <f>COUNTIF(H3353:AL3353,"NB")</f>
        <v>1</v>
      </c>
      <c r="BD3353" s="255">
        <f>COUNTIF(H3353:AL3353,"NL")</f>
        <v>0</v>
      </c>
      <c r="BE3353" s="255">
        <f>COUNTIF(H3353:AL3353,"IL")</f>
        <v>0</v>
      </c>
      <c r="BF3353" s="255">
        <f>COUNTIF(H3353:AL3353,"KT")</f>
        <v>0</v>
      </c>
      <c r="BG3353" s="255">
        <f>COUNTIF(H3353:AL3353,"L70")</f>
        <v>0</v>
      </c>
      <c r="BH3353" s="255">
        <f>COUNTIF(H3353:AL3353,"MD")</f>
        <v>0</v>
      </c>
      <c r="BI3353" s="255">
        <f>COUNTIF(H3353:AL3353,"PMD")</f>
        <v>0</v>
      </c>
      <c r="BJ3353" s="255">
        <f>COUNTIF(H3353:AL3353,"PM")</f>
        <v>0</v>
      </c>
      <c r="BK3353" s="255">
        <f>COUNTIF(H3353:AL3353,"BM")</f>
        <v>0</v>
      </c>
      <c r="BL3353" s="261">
        <f>SUMIF(H3353:AL3353,"PD",H3354:AL3354)+SUMIF(H3353:AL3353,"PN",H3354:AL3354)+SUMIF(H3353:AL3353,"P/DS",H3354:AL3354)+SUMIF(H3353:AL3353,"PN/F",H3354:AL3354)+SUMIF(H3353:AL3353,"PN/L",H3354:AL3354)+SUMIF(H3353:AL3353,"TV",H3354:AL3354)+SUMIF(H3353:AL3353,"TVD",H3354:AL3354)+SUMIF(H3353:AL3353,"PDD",H3354:AL3354)</f>
        <v>0</v>
      </c>
      <c r="BM3353" s="261">
        <f>SUMIF(H3353:AL3353,"PD",H3355:AL3355)+SUMIF(H3353:AL3353,"PN",H3355:AL3355)+SUMIF(H3353:AL3353,"P/DS",H3355:AL3355)+SUMIF(H3353:AL3353,"PN/F",H3355:AL3355)+SUMIF(H3353:AL3353,"PN/L",H3355:AL3355)+SUMIF(H3353:AL3353,"TV",H3355:AL3355)+SUMIF(H3353:AL3353,"TVD",H3355:AL3355)+SUMIF(H3353:AL3353,"PDD",H3355:AL3355)+SUMIF(H3353:AL3353,"PMD",H3355:AL3355)</f>
        <v>0</v>
      </c>
      <c r="BN3353" s="261">
        <f>SUMIF(H3353:AL3353,"PD",H3356:AL3356)+SUMIF(H3353:AL3353,"PN",H3356:AL3356)+SUMIF(H3353:AL3353,"P/DS",H3356:AL3356)+SUMIF(H3353:AL3353,"PN/F",H3356:AL3356)+SUMIF(H3353:AL3353,"PN/L",H3356:AL3356)+SUMIF(H3353:AL3353,"TV",H3356:AL3356)+SUMIF(H3353:AL3353,"TVD",H3356:AL3356)</f>
        <v>0</v>
      </c>
      <c r="BO3353" s="261">
        <f>SUMIF(H3353:AL3353,"PD",H3357:AL3357)+SUMIF(H3353:AL3353,"PN",H3357:AL3357)+SUMIF(H3353:AL3353,"P/DS",H3357:AL3357)+SUMIF(H3353:AL3353,"PN/F",H3357:AL3357)+SUMIF(H3353:AL3353,"PN/L",H3357:AL3357)+SUMIF(H3353:AL3353,"TV",H3357:AL3357)+SUMIF(H3353:AL3353,"TVD",H3357:AL3357)</f>
        <v>0</v>
      </c>
      <c r="BP3353" s="261">
        <f>SUMIF(H3353:AL3353,"PD",H3358:AL3358)+SUMIF(H3353:AL3353,"PN",H3358:AL3358)+SUMIF(H3353:AL3353,"P/DS",H3358:AL3358)+SUMIF(H3353:AL3353,"PN/F",H3358:AL3358)+SUMIF(H3353:AL3353,"PN/L",H3358:AL3358)+SUMIF(H3353:AL3353,"TV",H3358:AL3358)+SUMIF(H3353:AL3353,"TVD",H3358:AL3358)+SUMIF(H3353:AL3353,"PDD",H3358:AL3358)+SUMIF(H3353:AL3353,"PH",H3358:AL3358)+SUMIF(H3353:AL3353,"PM",H3358:AL3358)</f>
        <v>0</v>
      </c>
      <c r="BQ3353" s="261">
        <f>SUMIF(H3353:AL3353,"PD",H3359:AL3359)+SUMIF(H3353:AL3353,"PN",H3359:AL3359)+SUMIF(H3353:AL3353,"P/DS",H3359:AL3359)+SUMIF(H3353:AL3353,"PN/F",H3359:AL3359)+SUMIF(H3353:AL3353,"PN/L",H3359:AL3359)+SUMIF(H3353:AL3353,"TV",H3359:AL3359)+SUMIF(H3353:AL3353,"TVD",H3359:AL3359)+SUMIF(H3353:AL3353,"PDD",H3359:AL3359)+SUMIF(H3353:AL3353,"PH",H3359:AL3359)+SUMIF(H3353:AL3353,"PM",H3359:AL3359)</f>
        <v>0</v>
      </c>
      <c r="BR3353" s="269">
        <f>SUM(H3354:AL3354)-BL3353</f>
        <v>36.5</v>
      </c>
      <c r="BS3353" s="269">
        <f>SUM(H3355:AL3355)-BM3353</f>
        <v>23.5</v>
      </c>
      <c r="BT3353" s="269">
        <f>SUM(H3356:AL3356)-BN3353</f>
        <v>0</v>
      </c>
      <c r="BU3353" s="269">
        <f>SUM(H3357:AL3357)-BO3353</f>
        <v>0</v>
      </c>
      <c r="BV3353" s="269">
        <f>SUM(H3358:AL3358)-BP3353</f>
        <v>0</v>
      </c>
      <c r="BW3353" s="269">
        <f>SUM(H3359:AL3359)-BQ3353</f>
        <v>0</v>
      </c>
      <c r="BX3353" s="255">
        <f>SUMIF(H3353:AL3353,"PD",H3360:AL3360)+SUMIF(H3353:AL3353,"PN",H3360:AL3360)+SUMIF(H3353:AL3353,"P/DS",H3360:AL3360)+SUMIF(H3353:AL3353,"PN/F",H3360:AL3360)+SUMIF(H3353:AL3353,"PN/L",H3360:AL3360)</f>
        <v>0</v>
      </c>
      <c r="BY3353" s="255">
        <f>SUM(H3360:AL3360)-BX3353</f>
        <v>0</v>
      </c>
      <c r="BZ3353" s="255">
        <f t="shared" ref="BZ3353" si="1066">+SUM(BL3353:BW3360)</f>
        <v>60</v>
      </c>
      <c r="CA3353" s="266">
        <f>(COUNTIFS(H3353:AL3353,"PD",H3354:AL3354,"&gt;=2"))*0.5-IF(CN3353="VP",COUNTIFS($H$16:$AL$16,"SAT",H3353:AL3353,"PD",H3354:AL3354,"&gt;=2"))*0.5</f>
        <v>0</v>
      </c>
      <c r="CB3353" s="266">
        <f>(COUNTIFS(H3353:AL3353,"PN",H3355:AL3355,"&gt;=0.5",H3354:AL3354,"&gt;=1.5"))*0.5+COUNTIFS(H3353:AL3353,"PDD",H3355:AL3355,"&gt;=0.5",H3354:AL3354,"&gt;=1.5")*0.5</f>
        <v>0</v>
      </c>
      <c r="CC3353" s="273">
        <f>(COUNTIFS(H3353:AL3353,"TV",H3355:AL3355,"&gt;=10"))*0.5+(COUNTIFS(H3353:AL3353,"PMD",H3355:AL3355,"&gt;=2"))*0.5</f>
        <v>0</v>
      </c>
      <c r="CD3353" s="266">
        <f>(COUNTIFS(H3353:AL3353,"TVD",H3357:AL3357,"&gt;=6.5",H3355:AL3355,"&gt;=3.5"))*0.5</f>
        <v>0</v>
      </c>
      <c r="CE3353" s="266">
        <f>(COUNTIFS(H3353:AL3353,"PD",H3358:AL3358,"&gt;=10"))*0.5</f>
        <v>0</v>
      </c>
      <c r="CF3353" s="266">
        <f>(COUNTIFS(H3353:AL3353,"PDD",H3358:AL3358,"&gt;=3.5",H3359:AL3359,"&gt;=6.5")+COUNTIFS(H3353:AL3353,"PH",H3359:AL3359,"&gt;=0.5",H3358:AL3358,"&gt;=1.5")+COUNTIFS(H3353:AL3353,"PM",H3359:AL3359,"&gt;=0.5",H3358:AL3358,"&gt;=1.5"))*0.5</f>
        <v>0</v>
      </c>
      <c r="CG3353" s="266">
        <f>(COUNTIFS(H3353:AL3353,"DS",H3354:AL3354,"&gt;=2")+COUNTIFS(H3353:AL3353,"AL/DS",H3354:AL3354,"&gt;=2"))*0.5-IF(CN3353="VP",COUNTIFS($H$16:$AL$16,"SAT",H3353:AL3353,"DS",H3354:AL3354,"&gt;=2"))*0.5</f>
        <v>5.5</v>
      </c>
      <c r="CH3353" s="266">
        <f>(COUNTIFS(H3353:AL3353,"NS",H3355:AL3355,"&gt;=0.5",H3354:AL3354,"&gt;=1.5")+COUNTIFS(H3353:AL3353,"AL/NS",H3355:AL3355,"&gt;=0.5",H3354:AL3354,"&gt;=1.5")+COUNTIFS(H3353:AL3353,"NHD",H3355:AL3355,"&gt;=4.5",H3358:AL3358,"&gt;=2",H3354:AL3354,"&gt;=1.5"))*0.5</f>
        <v>2.5</v>
      </c>
      <c r="CI3353" s="266">
        <f>(COUNTIF(H3355:AL3355,"&gt;=10")+COUNTIFS(H3353:AL3353,"MD",H3355:AL3355,"&gt;=2")-COUNTIFS(H3353:AL3353,"TV",H3355:AL3355,"&gt;=10"))*0.5</f>
        <v>1</v>
      </c>
      <c r="CJ3353" s="266">
        <f>(COUNTIFS(H3353:AL3353,"D",H3357:AL3357,"&gt;=6.5",H3355:AL3355,"&gt;=3.5"))*0.5</f>
        <v>0</v>
      </c>
      <c r="CK3353" s="266">
        <f>(COUNTIF(H3358:AL3358,"&gt;=10")-COUNTIFS(H3353:AL3353,"PD",H3358:AL3358,"&gt;=10"))*0.5</f>
        <v>0</v>
      </c>
      <c r="CL3353" s="265">
        <f>(COUNTIFS(H3353:AL3353,"NHD",H3358:AL3358,"&gt;=3.5",H3359:AL3359,"&gt;=6.5")+COUNTIFS(H3353:AL3353,"BH",H3358:AL3358,"&gt;=1.5",H3359:AL3359,"&gt;=0.5")+COUNTIFS(H3353:AL3353,"BM",H3358:AL3358,"&gt;=1.5",H3359:AL3359,"&gt;=0.5")+COUNTIFS(H3353:AL3353,"D",H3358:AL3358,"&gt;=1.5",H3359:AL3359,"&gt;=0.5"))*0.5</f>
        <v>0</v>
      </c>
      <c r="CM3353" s="272"/>
      <c r="CN3353" s="264" t="s">
        <v>723</v>
      </c>
      <c r="CO3353" s="177">
        <f t="shared" ref="CO3353" si="1067">+AM3353+AN3353+AO3353+AP3353+AQ3353+AR3353+AS3353+AU3353+BG3353</f>
        <v>26</v>
      </c>
      <c r="CP3353" s="225">
        <f>+SUM(I3354:I3359)-I3360</f>
        <v>10.5</v>
      </c>
      <c r="CQ3353" s="225">
        <f>+SUM(J3354:J3359)-J3360</f>
        <v>2.5</v>
      </c>
      <c r="CR3353" s="225">
        <f>+SUM(K3354:K3359)-K3360</f>
        <v>2.5</v>
      </c>
      <c r="CS3353" s="178"/>
      <c r="CT3353" s="178"/>
      <c r="CU3353" s="178"/>
      <c r="CV3353" s="178"/>
      <c r="CW3353" s="178"/>
      <c r="CX3353" s="178"/>
      <c r="CY3353" s="178"/>
      <c r="CZ3353" s="178"/>
      <c r="DA3353" s="178"/>
    </row>
    <row r="3354" spans="1:105" s="120" customFormat="1" ht="15" customHeight="1">
      <c r="A3354" s="228"/>
      <c r="B3354" s="346"/>
      <c r="C3354" s="585"/>
      <c r="D3354" s="237"/>
      <c r="E3354" s="237"/>
      <c r="F3354" s="242" t="s">
        <v>82</v>
      </c>
      <c r="G3354" s="121">
        <v>1.5</v>
      </c>
      <c r="H3354" s="83"/>
      <c r="I3354" s="83"/>
      <c r="J3354" s="83">
        <v>2.5</v>
      </c>
      <c r="K3354" s="83">
        <v>2.5</v>
      </c>
      <c r="L3354" s="83">
        <v>2.5</v>
      </c>
      <c r="M3354" s="83">
        <v>2.5</v>
      </c>
      <c r="N3354" s="83">
        <v>2.5</v>
      </c>
      <c r="O3354" s="83"/>
      <c r="P3354" s="83">
        <v>2.5</v>
      </c>
      <c r="Q3354" s="83">
        <v>2.5</v>
      </c>
      <c r="R3354" s="83">
        <v>2.5</v>
      </c>
      <c r="S3354" s="83">
        <v>2.5</v>
      </c>
      <c r="T3354" s="83"/>
      <c r="U3354" s="83"/>
      <c r="V3354" s="83"/>
      <c r="W3354" s="83">
        <v>2</v>
      </c>
      <c r="X3354" s="83"/>
      <c r="Y3354" s="83">
        <v>2</v>
      </c>
      <c r="Z3354" s="83"/>
      <c r="AA3354" s="83">
        <v>1.5</v>
      </c>
      <c r="AB3354" s="83"/>
      <c r="AC3354" s="79"/>
      <c r="AD3354" s="79"/>
      <c r="AE3354" s="79">
        <v>2</v>
      </c>
      <c r="AF3354" s="79"/>
      <c r="AG3354" s="79">
        <v>2</v>
      </c>
      <c r="AH3354" s="79"/>
      <c r="AI3354" s="79"/>
      <c r="AJ3354" s="79"/>
      <c r="AK3354" s="79">
        <v>2.5</v>
      </c>
      <c r="AL3354" s="79">
        <v>2</v>
      </c>
      <c r="AM3354" s="240"/>
      <c r="AN3354" s="240"/>
      <c r="AO3354" s="240"/>
      <c r="AP3354" s="240"/>
      <c r="AQ3354" s="240"/>
      <c r="AR3354" s="240"/>
      <c r="AS3354" s="240"/>
      <c r="AT3354" s="256"/>
      <c r="AU3354" s="256"/>
      <c r="AV3354" s="259"/>
      <c r="AW3354" s="259"/>
      <c r="AX3354" s="256"/>
      <c r="AY3354" s="256"/>
      <c r="AZ3354" s="256"/>
      <c r="BA3354" s="256"/>
      <c r="BB3354" s="256"/>
      <c r="BC3354" s="256"/>
      <c r="BD3354" s="256"/>
      <c r="BE3354" s="256"/>
      <c r="BF3354" s="256"/>
      <c r="BG3354" s="256"/>
      <c r="BH3354" s="256"/>
      <c r="BI3354" s="256"/>
      <c r="BJ3354" s="256"/>
      <c r="BK3354" s="256"/>
      <c r="BL3354" s="262"/>
      <c r="BM3354" s="262"/>
      <c r="BN3354" s="262"/>
      <c r="BO3354" s="262"/>
      <c r="BP3354" s="262"/>
      <c r="BQ3354" s="262"/>
      <c r="BR3354" s="270"/>
      <c r="BS3354" s="270"/>
      <c r="BT3354" s="270"/>
      <c r="BU3354" s="270"/>
      <c r="BV3354" s="270"/>
      <c r="BW3354" s="270"/>
      <c r="BX3354" s="256"/>
      <c r="BY3354" s="256"/>
      <c r="BZ3354" s="256"/>
      <c r="CA3354" s="267"/>
      <c r="CB3354" s="267"/>
      <c r="CC3354" s="274"/>
      <c r="CD3354" s="267"/>
      <c r="CE3354" s="267"/>
      <c r="CF3354" s="267"/>
      <c r="CG3354" s="267"/>
      <c r="CH3354" s="267"/>
      <c r="CI3354" s="267"/>
      <c r="CJ3354" s="267"/>
      <c r="CK3354" s="267"/>
      <c r="CL3354" s="265"/>
      <c r="CM3354" s="272"/>
      <c r="CN3354" s="264"/>
      <c r="CO3354" s="177"/>
      <c r="CP3354" s="226"/>
      <c r="CQ3354" s="226"/>
      <c r="CR3354" s="226"/>
      <c r="CS3354" s="178"/>
      <c r="CT3354" s="178"/>
      <c r="CU3354" s="178"/>
      <c r="CV3354" s="178"/>
      <c r="CW3354" s="178"/>
      <c r="CX3354" s="178"/>
      <c r="CY3354" s="178"/>
      <c r="CZ3354" s="178"/>
      <c r="DA3354" s="178"/>
    </row>
    <row r="3355" spans="1:105" s="120" customFormat="1" ht="15" customHeight="1">
      <c r="A3355" s="228"/>
      <c r="B3355" s="346"/>
      <c r="C3355" s="585"/>
      <c r="D3355" s="237"/>
      <c r="E3355" s="237"/>
      <c r="F3355" s="243"/>
      <c r="G3355" s="122">
        <v>2</v>
      </c>
      <c r="H3355" s="84"/>
      <c r="I3355" s="84">
        <v>10.5</v>
      </c>
      <c r="J3355" s="84"/>
      <c r="K3355" s="84"/>
      <c r="L3355" s="84"/>
      <c r="M3355" s="84"/>
      <c r="N3355" s="84"/>
      <c r="O3355" s="84">
        <v>10.5</v>
      </c>
      <c r="P3355" s="84"/>
      <c r="Q3355" s="84"/>
      <c r="R3355" s="84"/>
      <c r="S3355" s="84"/>
      <c r="T3355" s="84"/>
      <c r="U3355" s="84"/>
      <c r="V3355" s="84"/>
      <c r="W3355" s="84">
        <v>0.5</v>
      </c>
      <c r="X3355" s="84"/>
      <c r="Y3355" s="84">
        <v>0.5</v>
      </c>
      <c r="Z3355" s="84"/>
      <c r="AA3355" s="84">
        <v>0.5</v>
      </c>
      <c r="AB3355" s="84"/>
      <c r="AC3355" s="80"/>
      <c r="AD3355" s="80"/>
      <c r="AE3355" s="80">
        <v>0.5</v>
      </c>
      <c r="AF3355" s="80"/>
      <c r="AG3355" s="80">
        <v>0.5</v>
      </c>
      <c r="AH3355" s="80"/>
      <c r="AI3355" s="80"/>
      <c r="AJ3355" s="80"/>
      <c r="AK3355" s="80"/>
      <c r="AL3355" s="80"/>
      <c r="AM3355" s="240"/>
      <c r="AN3355" s="240"/>
      <c r="AO3355" s="240"/>
      <c r="AP3355" s="240"/>
      <c r="AQ3355" s="240"/>
      <c r="AR3355" s="240"/>
      <c r="AS3355" s="240"/>
      <c r="AT3355" s="256"/>
      <c r="AU3355" s="256"/>
      <c r="AV3355" s="259"/>
      <c r="AW3355" s="259"/>
      <c r="AX3355" s="256"/>
      <c r="AY3355" s="256"/>
      <c r="AZ3355" s="256"/>
      <c r="BA3355" s="256"/>
      <c r="BB3355" s="256"/>
      <c r="BC3355" s="256"/>
      <c r="BD3355" s="256"/>
      <c r="BE3355" s="256"/>
      <c r="BF3355" s="256"/>
      <c r="BG3355" s="256"/>
      <c r="BH3355" s="256"/>
      <c r="BI3355" s="256"/>
      <c r="BJ3355" s="256"/>
      <c r="BK3355" s="256"/>
      <c r="BL3355" s="262"/>
      <c r="BM3355" s="262"/>
      <c r="BN3355" s="262"/>
      <c r="BO3355" s="262"/>
      <c r="BP3355" s="262"/>
      <c r="BQ3355" s="262"/>
      <c r="BR3355" s="270"/>
      <c r="BS3355" s="270"/>
      <c r="BT3355" s="270"/>
      <c r="BU3355" s="270"/>
      <c r="BV3355" s="270"/>
      <c r="BW3355" s="270"/>
      <c r="BX3355" s="256"/>
      <c r="BY3355" s="256"/>
      <c r="BZ3355" s="256"/>
      <c r="CA3355" s="267"/>
      <c r="CB3355" s="267"/>
      <c r="CC3355" s="274"/>
      <c r="CD3355" s="267"/>
      <c r="CE3355" s="267"/>
      <c r="CF3355" s="267"/>
      <c r="CG3355" s="267"/>
      <c r="CH3355" s="267"/>
      <c r="CI3355" s="267"/>
      <c r="CJ3355" s="267"/>
      <c r="CK3355" s="267"/>
      <c r="CL3355" s="265"/>
      <c r="CM3355" s="272"/>
      <c r="CN3355" s="264"/>
      <c r="CO3355" s="177"/>
      <c r="CP3355" s="226"/>
      <c r="CQ3355" s="226"/>
      <c r="CR3355" s="226"/>
      <c r="CS3355" s="178"/>
      <c r="CT3355" s="178"/>
      <c r="CU3355" s="178"/>
      <c r="CV3355" s="178"/>
      <c r="CW3355" s="178"/>
      <c r="CX3355" s="178"/>
      <c r="CY3355" s="178"/>
      <c r="CZ3355" s="178"/>
      <c r="DA3355" s="178"/>
    </row>
    <row r="3356" spans="1:105" s="120" customFormat="1" ht="15" customHeight="1">
      <c r="A3356" s="228"/>
      <c r="B3356" s="346"/>
      <c r="C3356" s="585"/>
      <c r="D3356" s="237"/>
      <c r="E3356" s="237"/>
      <c r="F3356" s="243"/>
      <c r="G3356" s="122">
        <v>2.1</v>
      </c>
      <c r="H3356" s="84"/>
      <c r="I3356" s="84"/>
      <c r="J3356" s="84"/>
      <c r="K3356" s="84"/>
      <c r="L3356" s="84"/>
      <c r="M3356" s="84"/>
      <c r="N3356" s="84"/>
      <c r="O3356" s="84"/>
      <c r="P3356" s="84"/>
      <c r="Q3356" s="84"/>
      <c r="R3356" s="84"/>
      <c r="S3356" s="84"/>
      <c r="T3356" s="84"/>
      <c r="U3356" s="84"/>
      <c r="V3356" s="84"/>
      <c r="W3356" s="84"/>
      <c r="X3356" s="84"/>
      <c r="Y3356" s="84"/>
      <c r="Z3356" s="84"/>
      <c r="AA3356" s="84"/>
      <c r="AB3356" s="84"/>
      <c r="AC3356" s="80"/>
      <c r="AD3356" s="80"/>
      <c r="AE3356" s="80"/>
      <c r="AF3356" s="80"/>
      <c r="AG3356" s="80"/>
      <c r="AH3356" s="80"/>
      <c r="AI3356" s="80"/>
      <c r="AJ3356" s="80"/>
      <c r="AK3356" s="80"/>
      <c r="AL3356" s="80"/>
      <c r="AM3356" s="240"/>
      <c r="AN3356" s="240"/>
      <c r="AO3356" s="240"/>
      <c r="AP3356" s="240"/>
      <c r="AQ3356" s="240"/>
      <c r="AR3356" s="240"/>
      <c r="AS3356" s="240"/>
      <c r="AT3356" s="256"/>
      <c r="AU3356" s="256"/>
      <c r="AV3356" s="259"/>
      <c r="AW3356" s="259"/>
      <c r="AX3356" s="256"/>
      <c r="AY3356" s="256"/>
      <c r="AZ3356" s="256"/>
      <c r="BA3356" s="256"/>
      <c r="BB3356" s="256"/>
      <c r="BC3356" s="256"/>
      <c r="BD3356" s="256"/>
      <c r="BE3356" s="256"/>
      <c r="BF3356" s="256"/>
      <c r="BG3356" s="256"/>
      <c r="BH3356" s="256"/>
      <c r="BI3356" s="256"/>
      <c r="BJ3356" s="256"/>
      <c r="BK3356" s="256"/>
      <c r="BL3356" s="262"/>
      <c r="BM3356" s="262"/>
      <c r="BN3356" s="262"/>
      <c r="BO3356" s="262"/>
      <c r="BP3356" s="262"/>
      <c r="BQ3356" s="262"/>
      <c r="BR3356" s="270"/>
      <c r="BS3356" s="270"/>
      <c r="BT3356" s="270"/>
      <c r="BU3356" s="270"/>
      <c r="BV3356" s="270"/>
      <c r="BW3356" s="270"/>
      <c r="BX3356" s="256"/>
      <c r="BY3356" s="256"/>
      <c r="BZ3356" s="256"/>
      <c r="CA3356" s="267"/>
      <c r="CB3356" s="267"/>
      <c r="CC3356" s="274"/>
      <c r="CD3356" s="267"/>
      <c r="CE3356" s="267"/>
      <c r="CF3356" s="267"/>
      <c r="CG3356" s="267"/>
      <c r="CH3356" s="267"/>
      <c r="CI3356" s="267"/>
      <c r="CJ3356" s="267"/>
      <c r="CK3356" s="267"/>
      <c r="CL3356" s="265"/>
      <c r="CM3356" s="272"/>
      <c r="CN3356" s="264"/>
      <c r="CO3356" s="177"/>
      <c r="CP3356" s="226"/>
      <c r="CQ3356" s="226"/>
      <c r="CR3356" s="226"/>
      <c r="CS3356" s="178"/>
      <c r="CT3356" s="178"/>
      <c r="CU3356" s="178"/>
      <c r="CV3356" s="178"/>
      <c r="CW3356" s="178"/>
      <c r="CX3356" s="178"/>
      <c r="CY3356" s="178"/>
      <c r="CZ3356" s="178"/>
      <c r="DA3356" s="178"/>
    </row>
    <row r="3357" spans="1:105" s="120" customFormat="1" ht="15" customHeight="1">
      <c r="A3357" s="228"/>
      <c r="B3357" s="346"/>
      <c r="C3357" s="585"/>
      <c r="D3357" s="237"/>
      <c r="E3357" s="237"/>
      <c r="F3357" s="243"/>
      <c r="G3357" s="122">
        <v>2.7</v>
      </c>
      <c r="H3357" s="84"/>
      <c r="I3357" s="84"/>
      <c r="J3357" s="84"/>
      <c r="K3357" s="84"/>
      <c r="L3357" s="84"/>
      <c r="M3357" s="84"/>
      <c r="N3357" s="84"/>
      <c r="O3357" s="84"/>
      <c r="P3357" s="84"/>
      <c r="Q3357" s="84"/>
      <c r="R3357" s="84"/>
      <c r="S3357" s="84"/>
      <c r="T3357" s="84"/>
      <c r="U3357" s="84"/>
      <c r="V3357" s="84"/>
      <c r="W3357" s="84"/>
      <c r="X3357" s="84"/>
      <c r="Y3357" s="84"/>
      <c r="Z3357" s="84"/>
      <c r="AA3357" s="84"/>
      <c r="AB3357" s="84"/>
      <c r="AC3357" s="80"/>
      <c r="AD3357" s="80"/>
      <c r="AE3357" s="80"/>
      <c r="AF3357" s="80"/>
      <c r="AG3357" s="80"/>
      <c r="AH3357" s="80"/>
      <c r="AI3357" s="80"/>
      <c r="AJ3357" s="80"/>
      <c r="AK3357" s="80"/>
      <c r="AL3357" s="80"/>
      <c r="AM3357" s="240"/>
      <c r="AN3357" s="240"/>
      <c r="AO3357" s="240"/>
      <c r="AP3357" s="240"/>
      <c r="AQ3357" s="240"/>
      <c r="AR3357" s="240"/>
      <c r="AS3357" s="240"/>
      <c r="AT3357" s="256"/>
      <c r="AU3357" s="256"/>
      <c r="AV3357" s="259"/>
      <c r="AW3357" s="259"/>
      <c r="AX3357" s="256"/>
      <c r="AY3357" s="256"/>
      <c r="AZ3357" s="256"/>
      <c r="BA3357" s="256"/>
      <c r="BB3357" s="256"/>
      <c r="BC3357" s="256"/>
      <c r="BD3357" s="256"/>
      <c r="BE3357" s="256"/>
      <c r="BF3357" s="256"/>
      <c r="BG3357" s="256"/>
      <c r="BH3357" s="256"/>
      <c r="BI3357" s="256"/>
      <c r="BJ3357" s="256"/>
      <c r="BK3357" s="256"/>
      <c r="BL3357" s="262"/>
      <c r="BM3357" s="262"/>
      <c r="BN3357" s="262"/>
      <c r="BO3357" s="262"/>
      <c r="BP3357" s="262"/>
      <c r="BQ3357" s="262"/>
      <c r="BR3357" s="270"/>
      <c r="BS3357" s="270"/>
      <c r="BT3357" s="270"/>
      <c r="BU3357" s="270"/>
      <c r="BV3357" s="270"/>
      <c r="BW3357" s="270"/>
      <c r="BX3357" s="256"/>
      <c r="BY3357" s="256"/>
      <c r="BZ3357" s="256"/>
      <c r="CA3357" s="267"/>
      <c r="CB3357" s="267"/>
      <c r="CC3357" s="274"/>
      <c r="CD3357" s="267"/>
      <c r="CE3357" s="267"/>
      <c r="CF3357" s="267"/>
      <c r="CG3357" s="267"/>
      <c r="CH3357" s="267"/>
      <c r="CI3357" s="267"/>
      <c r="CJ3357" s="267"/>
      <c r="CK3357" s="267"/>
      <c r="CL3357" s="265"/>
      <c r="CM3357" s="272"/>
      <c r="CN3357" s="264"/>
      <c r="CO3357" s="177"/>
      <c r="CP3357" s="226"/>
      <c r="CQ3357" s="226"/>
      <c r="CR3357" s="226"/>
      <c r="CS3357" s="178"/>
      <c r="CT3357" s="178"/>
      <c r="CU3357" s="178"/>
      <c r="CV3357" s="178"/>
      <c r="CW3357" s="178"/>
      <c r="CX3357" s="178"/>
      <c r="CY3357" s="178"/>
      <c r="CZ3357" s="178"/>
      <c r="DA3357" s="178"/>
    </row>
    <row r="3358" spans="1:105" s="120" customFormat="1" ht="15" customHeight="1">
      <c r="A3358" s="228"/>
      <c r="B3358" s="346"/>
      <c r="C3358" s="585"/>
      <c r="D3358" s="237"/>
      <c r="E3358" s="237"/>
      <c r="F3358" s="243"/>
      <c r="G3358" s="122">
        <v>3</v>
      </c>
      <c r="H3358" s="84"/>
      <c r="I3358" s="84"/>
      <c r="J3358" s="84"/>
      <c r="K3358" s="84"/>
      <c r="L3358" s="84"/>
      <c r="M3358" s="84"/>
      <c r="N3358" s="84"/>
      <c r="O3358" s="84"/>
      <c r="P3358" s="84"/>
      <c r="Q3358" s="84"/>
      <c r="R3358" s="84"/>
      <c r="S3358" s="84"/>
      <c r="T3358" s="84"/>
      <c r="U3358" s="84"/>
      <c r="V3358" s="84"/>
      <c r="W3358" s="84"/>
      <c r="X3358" s="84"/>
      <c r="Y3358" s="84"/>
      <c r="Z3358" s="84"/>
      <c r="AA3358" s="84"/>
      <c r="AB3358" s="84"/>
      <c r="AC3358" s="80"/>
      <c r="AD3358" s="80"/>
      <c r="AE3358" s="80"/>
      <c r="AF3358" s="80"/>
      <c r="AG3358" s="80"/>
      <c r="AH3358" s="80"/>
      <c r="AI3358" s="80"/>
      <c r="AJ3358" s="80"/>
      <c r="AK3358" s="80"/>
      <c r="AL3358" s="80"/>
      <c r="AM3358" s="240"/>
      <c r="AN3358" s="240"/>
      <c r="AO3358" s="240"/>
      <c r="AP3358" s="240"/>
      <c r="AQ3358" s="240"/>
      <c r="AR3358" s="240"/>
      <c r="AS3358" s="240"/>
      <c r="AT3358" s="256"/>
      <c r="AU3358" s="256"/>
      <c r="AV3358" s="259"/>
      <c r="AW3358" s="259"/>
      <c r="AX3358" s="256"/>
      <c r="AY3358" s="256"/>
      <c r="AZ3358" s="256"/>
      <c r="BA3358" s="256"/>
      <c r="BB3358" s="256"/>
      <c r="BC3358" s="256"/>
      <c r="BD3358" s="256"/>
      <c r="BE3358" s="256"/>
      <c r="BF3358" s="256"/>
      <c r="BG3358" s="256"/>
      <c r="BH3358" s="256"/>
      <c r="BI3358" s="256"/>
      <c r="BJ3358" s="256"/>
      <c r="BK3358" s="256"/>
      <c r="BL3358" s="262"/>
      <c r="BM3358" s="262"/>
      <c r="BN3358" s="262"/>
      <c r="BO3358" s="262"/>
      <c r="BP3358" s="262"/>
      <c r="BQ3358" s="262"/>
      <c r="BR3358" s="270"/>
      <c r="BS3358" s="270"/>
      <c r="BT3358" s="270"/>
      <c r="BU3358" s="270"/>
      <c r="BV3358" s="270"/>
      <c r="BW3358" s="270"/>
      <c r="BX3358" s="256"/>
      <c r="BY3358" s="256"/>
      <c r="BZ3358" s="256"/>
      <c r="CA3358" s="267"/>
      <c r="CB3358" s="267"/>
      <c r="CC3358" s="274"/>
      <c r="CD3358" s="267"/>
      <c r="CE3358" s="267"/>
      <c r="CF3358" s="267"/>
      <c r="CG3358" s="267"/>
      <c r="CH3358" s="267"/>
      <c r="CI3358" s="267"/>
      <c r="CJ3358" s="267"/>
      <c r="CK3358" s="267"/>
      <c r="CL3358" s="265"/>
      <c r="CM3358" s="272"/>
      <c r="CN3358" s="264"/>
      <c r="CO3358" s="177"/>
      <c r="CP3358" s="226"/>
      <c r="CQ3358" s="226"/>
      <c r="CR3358" s="226"/>
      <c r="CS3358" s="178"/>
      <c r="CT3358" s="178"/>
      <c r="CU3358" s="178"/>
      <c r="CV3358" s="178"/>
      <c r="CW3358" s="178"/>
      <c r="CX3358" s="178"/>
      <c r="CY3358" s="178"/>
      <c r="CZ3358" s="178"/>
      <c r="DA3358" s="178"/>
    </row>
    <row r="3359" spans="1:105" s="120" customFormat="1" ht="15" customHeight="1">
      <c r="A3359" s="228"/>
      <c r="B3359" s="346"/>
      <c r="C3359" s="585"/>
      <c r="D3359" s="237"/>
      <c r="E3359" s="237"/>
      <c r="F3359" s="244"/>
      <c r="G3359" s="123">
        <v>3.9</v>
      </c>
      <c r="H3359" s="85"/>
      <c r="I3359" s="85"/>
      <c r="J3359" s="85"/>
      <c r="K3359" s="85"/>
      <c r="L3359" s="85"/>
      <c r="M3359" s="85"/>
      <c r="N3359" s="85"/>
      <c r="O3359" s="85"/>
      <c r="P3359" s="85"/>
      <c r="Q3359" s="85"/>
      <c r="R3359" s="85"/>
      <c r="S3359" s="85"/>
      <c r="T3359" s="85"/>
      <c r="U3359" s="85"/>
      <c r="V3359" s="85"/>
      <c r="W3359" s="85"/>
      <c r="X3359" s="85"/>
      <c r="Y3359" s="85"/>
      <c r="Z3359" s="85"/>
      <c r="AA3359" s="85"/>
      <c r="AB3359" s="85"/>
      <c r="AC3359" s="81"/>
      <c r="AD3359" s="81"/>
      <c r="AE3359" s="81"/>
      <c r="AF3359" s="81"/>
      <c r="AG3359" s="81"/>
      <c r="AH3359" s="81"/>
      <c r="AI3359" s="81"/>
      <c r="AJ3359" s="81"/>
      <c r="AK3359" s="81"/>
      <c r="AL3359" s="81"/>
      <c r="AM3359" s="240"/>
      <c r="AN3359" s="240"/>
      <c r="AO3359" s="240"/>
      <c r="AP3359" s="240"/>
      <c r="AQ3359" s="240"/>
      <c r="AR3359" s="240"/>
      <c r="AS3359" s="240"/>
      <c r="AT3359" s="256"/>
      <c r="AU3359" s="256"/>
      <c r="AV3359" s="259"/>
      <c r="AW3359" s="259"/>
      <c r="AX3359" s="256"/>
      <c r="AY3359" s="256"/>
      <c r="AZ3359" s="256"/>
      <c r="BA3359" s="256"/>
      <c r="BB3359" s="256"/>
      <c r="BC3359" s="256"/>
      <c r="BD3359" s="256"/>
      <c r="BE3359" s="256"/>
      <c r="BF3359" s="256"/>
      <c r="BG3359" s="256"/>
      <c r="BH3359" s="256"/>
      <c r="BI3359" s="256"/>
      <c r="BJ3359" s="256"/>
      <c r="BK3359" s="256"/>
      <c r="BL3359" s="262"/>
      <c r="BM3359" s="262"/>
      <c r="BN3359" s="262"/>
      <c r="BO3359" s="262"/>
      <c r="BP3359" s="262"/>
      <c r="BQ3359" s="262"/>
      <c r="BR3359" s="270"/>
      <c r="BS3359" s="270"/>
      <c r="BT3359" s="270"/>
      <c r="BU3359" s="270"/>
      <c r="BV3359" s="270"/>
      <c r="BW3359" s="270"/>
      <c r="BX3359" s="256"/>
      <c r="BY3359" s="256"/>
      <c r="BZ3359" s="256"/>
      <c r="CA3359" s="267"/>
      <c r="CB3359" s="267"/>
      <c r="CC3359" s="274"/>
      <c r="CD3359" s="267"/>
      <c r="CE3359" s="267"/>
      <c r="CF3359" s="267"/>
      <c r="CG3359" s="267"/>
      <c r="CH3359" s="267"/>
      <c r="CI3359" s="267"/>
      <c r="CJ3359" s="267"/>
      <c r="CK3359" s="267"/>
      <c r="CL3359" s="265"/>
      <c r="CM3359" s="272"/>
      <c r="CN3359" s="264"/>
      <c r="CO3359" s="177"/>
      <c r="CP3359" s="226"/>
      <c r="CQ3359" s="226"/>
      <c r="CR3359" s="226"/>
      <c r="CS3359" s="178"/>
      <c r="CT3359" s="178"/>
      <c r="CU3359" s="178"/>
      <c r="CV3359" s="178"/>
      <c r="CW3359" s="178"/>
      <c r="CX3359" s="178"/>
      <c r="CY3359" s="178"/>
      <c r="CZ3359" s="178"/>
      <c r="DA3359" s="178"/>
    </row>
    <row r="3360" spans="1:105" s="120" customFormat="1" ht="15" customHeight="1">
      <c r="A3360" s="229"/>
      <c r="B3360" s="347"/>
      <c r="C3360" s="586"/>
      <c r="D3360" s="238"/>
      <c r="E3360" s="238"/>
      <c r="F3360" s="245" t="s">
        <v>83</v>
      </c>
      <c r="G3360" s="352"/>
      <c r="H3360" s="82"/>
      <c r="I3360" s="82"/>
      <c r="J3360" s="82"/>
      <c r="K3360" s="82"/>
      <c r="L3360" s="82"/>
      <c r="M3360" s="82"/>
      <c r="N3360" s="82"/>
      <c r="O3360" s="82"/>
      <c r="P3360" s="82"/>
      <c r="Q3360" s="82"/>
      <c r="R3360" s="82"/>
      <c r="S3360" s="82"/>
      <c r="T3360" s="82"/>
      <c r="U3360" s="82"/>
      <c r="V3360" s="82"/>
      <c r="W3360" s="82"/>
      <c r="X3360" s="82"/>
      <c r="Y3360" s="82"/>
      <c r="Z3360" s="82"/>
      <c r="AA3360" s="82"/>
      <c r="AB3360" s="82"/>
      <c r="AC3360" s="35"/>
      <c r="AD3360" s="35"/>
      <c r="AE3360" s="35"/>
      <c r="AF3360" s="35"/>
      <c r="AG3360" s="35"/>
      <c r="AH3360" s="35"/>
      <c r="AI3360" s="35"/>
      <c r="AJ3360" s="35"/>
      <c r="AK3360" s="35"/>
      <c r="AL3360" s="35"/>
      <c r="AM3360" s="241"/>
      <c r="AN3360" s="241"/>
      <c r="AO3360" s="241"/>
      <c r="AP3360" s="241"/>
      <c r="AQ3360" s="241"/>
      <c r="AR3360" s="241"/>
      <c r="AS3360" s="241"/>
      <c r="AT3360" s="257"/>
      <c r="AU3360" s="257"/>
      <c r="AV3360" s="260"/>
      <c r="AW3360" s="260"/>
      <c r="AX3360" s="257"/>
      <c r="AY3360" s="257"/>
      <c r="AZ3360" s="257"/>
      <c r="BA3360" s="257"/>
      <c r="BB3360" s="257"/>
      <c r="BC3360" s="257"/>
      <c r="BD3360" s="257"/>
      <c r="BE3360" s="257"/>
      <c r="BF3360" s="257"/>
      <c r="BG3360" s="257"/>
      <c r="BH3360" s="257"/>
      <c r="BI3360" s="257"/>
      <c r="BJ3360" s="257"/>
      <c r="BK3360" s="257"/>
      <c r="BL3360" s="263"/>
      <c r="BM3360" s="263"/>
      <c r="BN3360" s="263"/>
      <c r="BO3360" s="263"/>
      <c r="BP3360" s="263"/>
      <c r="BQ3360" s="263"/>
      <c r="BR3360" s="271"/>
      <c r="BS3360" s="271"/>
      <c r="BT3360" s="271"/>
      <c r="BU3360" s="271"/>
      <c r="BV3360" s="271"/>
      <c r="BW3360" s="271"/>
      <c r="BX3360" s="257"/>
      <c r="BY3360" s="257"/>
      <c r="BZ3360" s="257"/>
      <c r="CA3360" s="268"/>
      <c r="CB3360" s="268"/>
      <c r="CC3360" s="275"/>
      <c r="CD3360" s="268"/>
      <c r="CE3360" s="268"/>
      <c r="CF3360" s="268"/>
      <c r="CG3360" s="268"/>
      <c r="CH3360" s="268"/>
      <c r="CI3360" s="268"/>
      <c r="CJ3360" s="268"/>
      <c r="CK3360" s="268"/>
      <c r="CL3360" s="265"/>
      <c r="CM3360" s="272"/>
      <c r="CN3360" s="264"/>
      <c r="CO3360" s="177"/>
      <c r="CP3360" s="226"/>
      <c r="CQ3360" s="226"/>
      <c r="CR3360" s="226"/>
      <c r="CS3360" s="178"/>
      <c r="CT3360" s="178"/>
      <c r="CU3360" s="178"/>
      <c r="CV3360" s="178"/>
      <c r="CW3360" s="178"/>
      <c r="CX3360" s="178"/>
      <c r="CY3360" s="178"/>
      <c r="CZ3360" s="178"/>
      <c r="DA3360" s="178"/>
    </row>
    <row r="3361" spans="1:105" s="120" customFormat="1" ht="15" customHeight="1">
      <c r="A3361" s="227">
        <f t="shared" si="1055"/>
        <v>416</v>
      </c>
      <c r="B3361" s="345" t="s">
        <v>1207</v>
      </c>
      <c r="C3361" s="584" t="s">
        <v>1208</v>
      </c>
      <c r="D3361" s="236" t="s">
        <v>1250</v>
      </c>
      <c r="E3361" s="236" t="s">
        <v>353</v>
      </c>
      <c r="F3361" s="253" t="s">
        <v>80</v>
      </c>
      <c r="G3361" s="351"/>
      <c r="H3361" s="82" t="s">
        <v>69</v>
      </c>
      <c r="I3361" s="82"/>
      <c r="J3361" s="82" t="s">
        <v>60</v>
      </c>
      <c r="K3361" s="82" t="s">
        <v>60</v>
      </c>
      <c r="L3361" s="82" t="s">
        <v>60</v>
      </c>
      <c r="M3361" s="82" t="s">
        <v>60</v>
      </c>
      <c r="N3361" s="82" t="s">
        <v>60</v>
      </c>
      <c r="O3361" s="82"/>
      <c r="P3361" s="82" t="s">
        <v>60</v>
      </c>
      <c r="Q3361" s="82" t="s">
        <v>60</v>
      </c>
      <c r="R3361" s="82" t="s">
        <v>60</v>
      </c>
      <c r="S3361" s="82" t="s">
        <v>631</v>
      </c>
      <c r="T3361" s="82" t="s">
        <v>60</v>
      </c>
      <c r="U3361" s="82" t="s">
        <v>60</v>
      </c>
      <c r="V3361" s="82"/>
      <c r="W3361" s="82" t="s">
        <v>61</v>
      </c>
      <c r="X3361" s="82" t="s">
        <v>61</v>
      </c>
      <c r="Y3361" s="82" t="s">
        <v>61</v>
      </c>
      <c r="Z3361" s="82" t="s">
        <v>61</v>
      </c>
      <c r="AA3361" s="82" t="s">
        <v>61</v>
      </c>
      <c r="AB3361" s="82" t="s">
        <v>61</v>
      </c>
      <c r="AC3361" s="82"/>
      <c r="AD3361" s="82" t="s">
        <v>61</v>
      </c>
      <c r="AE3361" s="82" t="s">
        <v>61</v>
      </c>
      <c r="AF3361" s="82" t="s">
        <v>61</v>
      </c>
      <c r="AG3361" s="82" t="s">
        <v>67</v>
      </c>
      <c r="AH3361" s="82" t="s">
        <v>61</v>
      </c>
      <c r="AI3361" s="82" t="s">
        <v>1471</v>
      </c>
      <c r="AJ3361" s="82"/>
      <c r="AK3361" s="82" t="s">
        <v>60</v>
      </c>
      <c r="AL3361" s="82" t="s">
        <v>60</v>
      </c>
      <c r="AM3361" s="239">
        <f>COUNTIF(H3361:AL3361,"PH")+COUNTIF(H3361:AL3361,"PH/L")+COUNTIF(H3361:AL3361,"PM")</f>
        <v>0</v>
      </c>
      <c r="AN3361" s="239">
        <f>COUNTIF(H3361:AL3361,"PD")+COUNTIF(H3361:AL3361,"PDD")+COUNTIF(H3361:AL3361,"P/DS")/2+COUNTIF(H3361:AL3361,"PMD")</f>
        <v>0</v>
      </c>
      <c r="AO3361" s="239">
        <f>COUNTIF(H3361:AL3361,"PN")+COUNTIF(H3361:AL3361,"P/NS")/2+COUNTIF(H3361:AL3361,"PH")+COUNTIF(H3361:AL3361,"PH/F")/2+COUNTIF(H3361:AL3361,"PH/L")/2+COUNTIF(H3361:AL3361,"PM")</f>
        <v>0</v>
      </c>
      <c r="AP3361" s="239">
        <f>COUNTIF(H3361:AL3361,"BH")+COUNTIF(H3361:AL3361,"AL/BL")+COUNTIF(H3361:AL3361,"UL/BL")+COUNTIF(H3361:AL3361,"BM")</f>
        <v>0</v>
      </c>
      <c r="AQ3361" s="239">
        <f>COUNTIF(H3361:AL3361,"DS")+COUNTIF(H3361:AL3361,"AL/DS")/2+COUNTIF(H3361:AL3361,"UL/DS")/2+COUNTIF(H3361:AL3361,"CT")+COUNTIF(H3361:AL3361,"MD")</f>
        <v>12.5</v>
      </c>
      <c r="AR3361" s="239">
        <f>COUNTIF(H3361:AL3361,"NS")+COUNTIF(H3361:AL3361,"AL/NS")/2+COUNTIF(H3361:AL3361,"UL/NS")/2+COUNTIF(H3361:AL3361,"BH")+COUNTIF(H3361:AL3361,"AL/BF")/2+COUNTIF(H3361:AL3361,"AL/BL")/2+COUNTIF(H3361:AL3361,"UL/BL")/2+COUNTIF(H3361:AL3361,"UL/BF")/2+COUNTIF(H3361:AL3361,"BM")</f>
        <v>10</v>
      </c>
      <c r="AS3361" s="239">
        <f>COUNTIF(H3361:AL3361,"AL")+COUNTIF(H3361:AL3361,"AL/DS")/2+COUNTIF(H3361:AL3361,"AL/NS")/2+COUNTIF(H3361:AL3361,"NH")+COUNTIF(H3361:AL3361,"SL")+COUNTIF(H3361:AL3361,"NHD")+COUNTIF(H3361:AL3361,"B")+COUNTIF(H3361:AL3361,"HL")+COUNTIF(H3361:AL3361,"AL/BF")/2+COUNTIF(H3361:AL3361,"AL/BL")/2</f>
        <v>2</v>
      </c>
      <c r="AT3361" s="255">
        <f>COUNTIF(H3361:AL3361,"PD")+COUNTIF(H3361:AL3361,"PN")+COUNTIF(H3361:AL3361,"P/DS")/2+COUNTIF(H3361:AL3361,"P/NS")/2+COUNTIF(H3361:AL3361,"DS")+COUNTIF(H3361:AL3361,"NS")+COUNTIF(H3361:AL3361,"AL")+COUNTIF(H3361:AL3361,"AL/DS")+COUNTIF(H3361:AL3361,"AL/NS")+COUNTIF(H3361:AL3361,"NH")+COUNTIF(H3361:AL3361,"SL")+COUNTIF(H3361:AL3361,"UL/DS")/2+COUNTIF(H3361:AL3361,"UL/NS")/2+COUNTIF(H3361:AL3361,"CT")+COUNTIF(H3361:AL3361,"NHD")+COUNTIF(H3361:AL3361,"PDD")+COUNTIF(H3361:AL3361,"B")+COUNTIF(H3361:AL3361,"HL")+COUNTIF(H3361:AL3361,"PH")+COUNTIF(H3361:AL3361,"BH")+COUNTIF(H3361:AL3361,"AL/BF")+COUNTIF(H3361:AL3361,"AL/BL")+COUNTIF(H3361:AL3361,"UL/BF")/2+COUNTIF(H3361:AL3361,"UL/BL")/2+COUNTIF(H3361:AL3361,"PH/F")/2+COUNTIF(H3361:AL3361,"PH/L")/2+COUNTIF(H3361:AL3361,"MD")+COUNTIF(H3361:AL3361,"PMD")+COUNTIF(H3361:AL3361,"PM")+COUNTIF(H3361:AL3361,"BM")</f>
        <v>24.5</v>
      </c>
      <c r="AU3361" s="255">
        <f>COUNTIF(H3361:AL3361,"P/DS")/2+COUNTIF(H3361:AL3361,"P/NS")/2+COUNTIF(H3361:AL3361,"IL")+COUNTIF(H3361:AL3361,"NL")+COUNTIF(H3361:AL3361,"UL")+COUNTIF(H3361:AL3361,"UL/DS")/2+COUNTIF(H3361:AL3361,"UL/NS")/2+COUNTIF(H3361:AL3361,"KT")+COUNTIF(H3361:AL3361,"UL/BF")/2+COUNTIF(H3361:AL3361,"UL/BL")/2+COUNTIF(H3361:AL3361,"PH/F")/2+COUNTIF(H3361:AL3361,"PH/L")/2+COUNTIF(H3361:AL3361,"NB")</f>
        <v>1.5</v>
      </c>
      <c r="AV3361" s="258">
        <f>COUNTIF(H3361:AL3361,"PN")+COUNTIF(H3361:AL3361,"TVD")+COUNTIF(H3361:AL3361,"PH")+COUNTIF(H3361:AL3361,"PM")+COUNTIF(H3361:AL3361,"PDD")-COUNTIFS(H3361:AL3361,"PN",H3368:AL3368,"&gt;=3")-COUNTIFS(H3361:AL3361,"PM",H3368:AL3368,"&gt;=3")</f>
        <v>0</v>
      </c>
      <c r="AW3361" s="258">
        <f>COUNTIF(H3361:AL3361,"NS")+COUNTIF(H3361:AL3361,"D")+COUNTIF(H3361:AL3361,"BH")+COUNTIF(H3361:AL3361,"NHD")+COUNTIF(H3361:AL3361,"BM")-COUNTIFS(H3361:AL3361,"NS",H3368:AL3368,"&gt;=3")-COUNTIFS(H3361:AL3361,"BH",H3368:AL3368,"&gt;=3")-COUNTIFS(H3361:AL3361,"BM",H3368:AL3368,"&gt;=3")</f>
        <v>10</v>
      </c>
      <c r="AX3361" s="255">
        <f>COUNTIF(H3361:AL3361,"AL")+COUNTIF(H3361:AL3361,"AL/DS")/2+COUNTIF(H3361:AL3361,"AL/NS")/2+COUNTIF(H3361:AL3361,"AL/BF")+COUNTIF(H3361:AL3361,"AL/BL")/2</f>
        <v>1</v>
      </c>
      <c r="AY3361" s="255">
        <f>COUNTIF(H3361:AL3361,"SL")</f>
        <v>0</v>
      </c>
      <c r="AZ3361" s="255">
        <f>COUNTIF(H3361:AL3361,"NH")</f>
        <v>1</v>
      </c>
      <c r="BA3361" s="255">
        <f>COUNTIF(H3361:AL3361,"HL")</f>
        <v>0</v>
      </c>
      <c r="BB3361" s="255">
        <f>COUNTIF(G3361:AL3361,"P/DS")/2+COUNTIF(G3361:AL3361,"P/NS")/2+COUNTIF(G3361:AL3361,"UL")+COUNTIF(G3361:AL3361,"UL/DS")/2+COUNTIF(G3361:AL3361,"UL/NS")/2+COUNTIF(G3361:AL3361,"UL/BL")/2+COUNTIF(G3361:AL3361,"UL/BF")/2+COUNTIF(G3361:AL3361,"PH/F")/2+COUNTIF(G3361:AL3361,"PH/L")/2</f>
        <v>0.5</v>
      </c>
      <c r="BC3361" s="255">
        <f>COUNTIF(H3361:AL3361,"NB")</f>
        <v>1</v>
      </c>
      <c r="BD3361" s="255">
        <f>COUNTIF(H3361:AL3361,"NL")</f>
        <v>0</v>
      </c>
      <c r="BE3361" s="255">
        <f>COUNTIF(H3361:AL3361,"IL")</f>
        <v>0</v>
      </c>
      <c r="BF3361" s="255">
        <f>COUNTIF(H3361:AL3361,"KT")</f>
        <v>0</v>
      </c>
      <c r="BG3361" s="255">
        <f>COUNTIF(H3361:AL3361,"L70")</f>
        <v>0</v>
      </c>
      <c r="BH3361" s="255">
        <f>COUNTIF(H3361:AL3361,"MD")</f>
        <v>0</v>
      </c>
      <c r="BI3361" s="255">
        <f>COUNTIF(H3361:AL3361,"PMD")</f>
        <v>0</v>
      </c>
      <c r="BJ3361" s="255">
        <f>COUNTIF(H3361:AL3361,"PM")</f>
        <v>0</v>
      </c>
      <c r="BK3361" s="255">
        <f>COUNTIF(H3361:AL3361,"BM")</f>
        <v>0</v>
      </c>
      <c r="BL3361" s="261">
        <f>SUMIF(H3361:AL3361,"PD",H3362:AL3362)+SUMIF(H3361:AL3361,"PN",H3362:AL3362)+SUMIF(H3361:AL3361,"P/DS",H3362:AL3362)+SUMIF(H3361:AL3361,"PN/F",H3362:AL3362)+SUMIF(H3361:AL3361,"PN/L",H3362:AL3362)+SUMIF(H3361:AL3361,"TV",H3362:AL3362)+SUMIF(H3361:AL3361,"TVD",H3362:AL3362)+SUMIF(H3361:AL3361,"PDD",H3362:AL3362)</f>
        <v>0</v>
      </c>
      <c r="BM3361" s="261">
        <f>SUMIF(H3361:AL3361,"PD",H3363:AL3363)+SUMIF(H3361:AL3361,"PN",H3363:AL3363)+SUMIF(H3361:AL3361,"P/DS",H3363:AL3363)+SUMIF(H3361:AL3361,"PN/F",H3363:AL3363)+SUMIF(H3361:AL3361,"PN/L",H3363:AL3363)+SUMIF(H3361:AL3361,"TV",H3363:AL3363)+SUMIF(H3361:AL3361,"TVD",H3363:AL3363)+SUMIF(H3361:AL3361,"PDD",H3363:AL3363)+SUMIF(H3361:AL3361,"PMD",H3363:AL3363)</f>
        <v>0</v>
      </c>
      <c r="BN3361" s="261">
        <f>SUMIF(H3361:AL3361,"PD",H3364:AL3364)+SUMIF(H3361:AL3361,"PN",H3364:AL3364)+SUMIF(H3361:AL3361,"P/DS",H3364:AL3364)+SUMIF(H3361:AL3361,"PN/F",H3364:AL3364)+SUMIF(H3361:AL3361,"PN/L",H3364:AL3364)+SUMIF(H3361:AL3361,"TV",H3364:AL3364)+SUMIF(H3361:AL3361,"TVD",H3364:AL3364)</f>
        <v>0</v>
      </c>
      <c r="BO3361" s="261">
        <f>SUMIF(H3361:AL3361,"PD",H3365:AL3365)+SUMIF(H3361:AL3361,"PN",H3365:AL3365)+SUMIF(H3361:AL3361,"P/DS",H3365:AL3365)+SUMIF(H3361:AL3361,"PN/F",H3365:AL3365)+SUMIF(H3361:AL3361,"PN/L",H3365:AL3365)+SUMIF(H3361:AL3361,"TV",H3365:AL3365)+SUMIF(H3361:AL3361,"TVD",H3365:AL3365)</f>
        <v>0</v>
      </c>
      <c r="BP3361" s="261">
        <f>SUMIF(H3361:AL3361,"PD",H3366:AL3366)+SUMIF(H3361:AL3361,"PN",H3366:AL3366)+SUMIF(H3361:AL3361,"P/DS",H3366:AL3366)+SUMIF(H3361:AL3361,"PN/F",H3366:AL3366)+SUMIF(H3361:AL3361,"PN/L",H3366:AL3366)+SUMIF(H3361:AL3361,"TV",H3366:AL3366)+SUMIF(H3361:AL3361,"TVD",H3366:AL3366)+SUMIF(H3361:AL3361,"PDD",H3366:AL3366)+SUMIF(H3361:AL3361,"PH",H3366:AL3366)+SUMIF(H3361:AL3361,"PM",H3366:AL3366)</f>
        <v>0</v>
      </c>
      <c r="BQ3361" s="261">
        <f>SUMIF(H3361:AL3361,"PD",H3367:AL3367)+SUMIF(H3361:AL3361,"PN",H3367:AL3367)+SUMIF(H3361:AL3361,"P/DS",H3367:AL3367)+SUMIF(H3361:AL3361,"PN/F",H3367:AL3367)+SUMIF(H3361:AL3361,"PN/L",H3367:AL3367)+SUMIF(H3361:AL3361,"TV",H3367:AL3367)+SUMIF(H3361:AL3361,"TVD",H3367:AL3367)+SUMIF(H3361:AL3361,"PDD",H3367:AL3367)+SUMIF(H3361:AL3361,"PH",H3367:AL3367)+SUMIF(H3361:AL3361,"PM",H3367:AL3367)</f>
        <v>0</v>
      </c>
      <c r="BR3361" s="269">
        <f>SUM(H3362:AL3362)-BL3361</f>
        <v>32</v>
      </c>
      <c r="BS3361" s="269">
        <f>SUM(H3363:AL3363)-BM3361</f>
        <v>11</v>
      </c>
      <c r="BT3361" s="269">
        <f>SUM(H3364:AL3364)-BN3361</f>
        <v>0</v>
      </c>
      <c r="BU3361" s="269">
        <f>SUM(H3365:AL3365)-BO3361</f>
        <v>0</v>
      </c>
      <c r="BV3361" s="269">
        <f>SUM(H3366:AL3366)-BP3361</f>
        <v>0</v>
      </c>
      <c r="BW3361" s="269">
        <f>SUM(H3367:AL3367)-BQ3361</f>
        <v>0</v>
      </c>
      <c r="BX3361" s="255">
        <f>SUMIF(H3361:AL3361,"PD",H3368:AL3368)+SUMIF(H3361:AL3361,"PN",H3368:AL3368)+SUMIF(H3361:AL3361,"P/DS",H3368:AL3368)+SUMIF(H3361:AL3361,"PN/F",H3368:AL3368)+SUMIF(H3361:AL3361,"PN/L",H3368:AL3368)</f>
        <v>0</v>
      </c>
      <c r="BY3361" s="255">
        <f>SUM(H3368:AL3368)-BX3361</f>
        <v>0</v>
      </c>
      <c r="BZ3361" s="255">
        <f t="shared" ref="BZ3361" si="1068">+SUM(BL3361:BW3368)</f>
        <v>43</v>
      </c>
      <c r="CA3361" s="266">
        <f>(COUNTIFS(H3361:AL3361,"PD",H3362:AL3362,"&gt;=2"))*0.5-IF(CN3361="VP",COUNTIFS($H$16:$AL$16,"SAT",H3361:AL3361,"PD",H3362:AL3362,"&gt;=2"))*0.5</f>
        <v>0</v>
      </c>
      <c r="CB3361" s="266">
        <f>(COUNTIFS(H3361:AL3361,"PN",H3363:AL3363,"&gt;=0.5",H3362:AL3362,"&gt;=1.5"))*0.5+COUNTIFS(H3361:AL3361,"PDD",H3363:AL3363,"&gt;=0.5",H3362:AL3362,"&gt;=1.5")*0.5</f>
        <v>0</v>
      </c>
      <c r="CC3361" s="273">
        <f>(COUNTIFS(H3361:AL3361,"TV",H3363:AL3363,"&gt;=10"))*0.5+(COUNTIFS(H3361:AL3361,"PMD",H3363:AL3363,"&gt;=2"))*0.5</f>
        <v>0</v>
      </c>
      <c r="CD3361" s="266">
        <f>(COUNTIFS(H3361:AL3361,"TVD",H3365:AL3365,"&gt;=6.5",H3363:AL3363,"&gt;=3.5"))*0.5</f>
        <v>0</v>
      </c>
      <c r="CE3361" s="266">
        <f>(COUNTIFS(H3361:AL3361,"PD",H3366:AL3366,"&gt;=10"))*0.5</f>
        <v>0</v>
      </c>
      <c r="CF3361" s="266">
        <f>(COUNTIFS(H3361:AL3361,"PDD",H3366:AL3366,"&gt;=3.5",H3367:AL3367,"&gt;=6.5")+COUNTIFS(H3361:AL3361,"PH",H3367:AL3367,"&gt;=0.5",H3366:AL3366,"&gt;=1.5")+COUNTIFS(H3361:AL3361,"PM",H3367:AL3367,"&gt;=0.5",H3366:AL3366,"&gt;=1.5"))*0.5</f>
        <v>0</v>
      </c>
      <c r="CG3361" s="266">
        <f>(COUNTIFS(H3361:AL3361,"DS",H3362:AL3362,"&gt;=2")+COUNTIFS(H3361:AL3361,"AL/DS",H3362:AL3362,"&gt;=2"))*0.5-IF(CN3361="VP",COUNTIFS($H$16:$AL$16,"SAT",H3361:AL3361,"DS",H3362:AL3362,"&gt;=2"))*0.5</f>
        <v>4</v>
      </c>
      <c r="CH3361" s="266">
        <f>(COUNTIFS(H3361:AL3361,"NS",H3363:AL3363,"&gt;=0.5",H3362:AL3362,"&gt;=1.5")+COUNTIFS(H3361:AL3361,"AL/NS",H3363:AL3363,"&gt;=0.5",H3362:AL3362,"&gt;=1.5")+COUNTIFS(H3361:AL3361,"NHD",H3363:AL3363,"&gt;=4.5",H3366:AL3366,"&gt;=2",H3362:AL3362,"&gt;=1.5"))*0.5</f>
        <v>3</v>
      </c>
      <c r="CI3361" s="266">
        <f>(COUNTIF(H3363:AL3363,"&gt;=10")+COUNTIFS(H3361:AL3361,"MD",H3363:AL3363,"&gt;=2")-COUNTIFS(H3361:AL3361,"TV",H3363:AL3363,"&gt;=10"))*0.5</f>
        <v>0</v>
      </c>
      <c r="CJ3361" s="266">
        <f>(COUNTIFS(H3361:AL3361,"D",H3365:AL3365,"&gt;=6.5",H3363:AL3363,"&gt;=3.5"))*0.5</f>
        <v>0</v>
      </c>
      <c r="CK3361" s="266">
        <f>(COUNTIF(H3366:AL3366,"&gt;=10")-COUNTIFS(H3361:AL3361,"PD",H3366:AL3366,"&gt;=10"))*0.5</f>
        <v>0</v>
      </c>
      <c r="CL3361" s="265">
        <f>(COUNTIFS(H3361:AL3361,"NHD",H3366:AL3366,"&gt;=3.5",H3367:AL3367,"&gt;=6.5")+COUNTIFS(H3361:AL3361,"BH",H3366:AL3366,"&gt;=1.5",H3367:AL3367,"&gt;=0.5")+COUNTIFS(H3361:AL3361,"BM",H3366:AL3366,"&gt;=1.5",H3367:AL3367,"&gt;=0.5")+COUNTIFS(H3361:AL3361,"D",H3366:AL3366,"&gt;=1.5",H3367:AL3367,"&gt;=0.5"))*0.5</f>
        <v>0</v>
      </c>
      <c r="CM3361" s="272"/>
      <c r="CN3361" s="264" t="s">
        <v>723</v>
      </c>
      <c r="CO3361" s="177">
        <f t="shared" ref="CO3361" si="1069">+AM3361+AN3361+AO3361+AP3361+AQ3361+AR3361+AS3361+AU3361+BG3361</f>
        <v>26</v>
      </c>
      <c r="CP3361" s="225">
        <f>+SUM(I3362:I3367)-I3368</f>
        <v>0</v>
      </c>
      <c r="CQ3361" s="225">
        <f>+SUM(J3362:J3367)-J3368</f>
        <v>2.5</v>
      </c>
      <c r="CR3361" s="225">
        <f>+SUM(K3362:K3367)-K3368</f>
        <v>2.5</v>
      </c>
      <c r="CS3361" s="178"/>
      <c r="CT3361" s="178"/>
      <c r="CU3361" s="178"/>
      <c r="CV3361" s="178"/>
      <c r="CW3361" s="178"/>
      <c r="CX3361" s="178"/>
      <c r="CY3361" s="178"/>
      <c r="CZ3361" s="178"/>
      <c r="DA3361" s="178"/>
    </row>
    <row r="3362" spans="1:105" s="120" customFormat="1" ht="15" customHeight="1">
      <c r="A3362" s="228"/>
      <c r="B3362" s="346"/>
      <c r="C3362" s="585"/>
      <c r="D3362" s="237"/>
      <c r="E3362" s="237"/>
      <c r="F3362" s="242" t="s">
        <v>82</v>
      </c>
      <c r="G3362" s="121">
        <v>1.5</v>
      </c>
      <c r="H3362" s="83"/>
      <c r="I3362" s="83"/>
      <c r="J3362" s="83">
        <v>2.5</v>
      </c>
      <c r="K3362" s="83">
        <v>2.5</v>
      </c>
      <c r="L3362" s="83">
        <v>2.5</v>
      </c>
      <c r="M3362" s="83">
        <v>0</v>
      </c>
      <c r="N3362" s="83">
        <v>2.5</v>
      </c>
      <c r="O3362" s="83"/>
      <c r="P3362" s="83">
        <v>2.5</v>
      </c>
      <c r="Q3362" s="83">
        <v>0</v>
      </c>
      <c r="R3362" s="83">
        <v>0</v>
      </c>
      <c r="S3362" s="83">
        <v>0</v>
      </c>
      <c r="T3362" s="83">
        <v>2.5</v>
      </c>
      <c r="U3362" s="83"/>
      <c r="V3362" s="83"/>
      <c r="W3362" s="83">
        <v>2</v>
      </c>
      <c r="X3362" s="83">
        <v>2</v>
      </c>
      <c r="Y3362" s="83">
        <v>2</v>
      </c>
      <c r="Z3362" s="83">
        <v>2</v>
      </c>
      <c r="AA3362" s="83">
        <v>2</v>
      </c>
      <c r="AB3362" s="83"/>
      <c r="AC3362" s="79"/>
      <c r="AD3362" s="79"/>
      <c r="AE3362" s="79"/>
      <c r="AF3362" s="79"/>
      <c r="AG3362" s="79"/>
      <c r="AH3362" s="79">
        <v>2</v>
      </c>
      <c r="AI3362" s="79"/>
      <c r="AJ3362" s="79"/>
      <c r="AK3362" s="79">
        <v>2.5</v>
      </c>
      <c r="AL3362" s="79">
        <v>2.5</v>
      </c>
      <c r="AM3362" s="240"/>
      <c r="AN3362" s="240"/>
      <c r="AO3362" s="240"/>
      <c r="AP3362" s="240"/>
      <c r="AQ3362" s="240"/>
      <c r="AR3362" s="240"/>
      <c r="AS3362" s="240"/>
      <c r="AT3362" s="256"/>
      <c r="AU3362" s="256"/>
      <c r="AV3362" s="259"/>
      <c r="AW3362" s="259"/>
      <c r="AX3362" s="256"/>
      <c r="AY3362" s="256"/>
      <c r="AZ3362" s="256"/>
      <c r="BA3362" s="256"/>
      <c r="BB3362" s="256"/>
      <c r="BC3362" s="256"/>
      <c r="BD3362" s="256"/>
      <c r="BE3362" s="256"/>
      <c r="BF3362" s="256"/>
      <c r="BG3362" s="256"/>
      <c r="BH3362" s="256"/>
      <c r="BI3362" s="256"/>
      <c r="BJ3362" s="256"/>
      <c r="BK3362" s="256"/>
      <c r="BL3362" s="262"/>
      <c r="BM3362" s="262"/>
      <c r="BN3362" s="262"/>
      <c r="BO3362" s="262"/>
      <c r="BP3362" s="262"/>
      <c r="BQ3362" s="262"/>
      <c r="BR3362" s="270"/>
      <c r="BS3362" s="270"/>
      <c r="BT3362" s="270"/>
      <c r="BU3362" s="270"/>
      <c r="BV3362" s="270"/>
      <c r="BW3362" s="270"/>
      <c r="BX3362" s="256"/>
      <c r="BY3362" s="256"/>
      <c r="BZ3362" s="256"/>
      <c r="CA3362" s="267"/>
      <c r="CB3362" s="267"/>
      <c r="CC3362" s="274"/>
      <c r="CD3362" s="267"/>
      <c r="CE3362" s="267"/>
      <c r="CF3362" s="267"/>
      <c r="CG3362" s="267"/>
      <c r="CH3362" s="267"/>
      <c r="CI3362" s="267"/>
      <c r="CJ3362" s="267"/>
      <c r="CK3362" s="267"/>
      <c r="CL3362" s="265"/>
      <c r="CM3362" s="272"/>
      <c r="CN3362" s="264"/>
      <c r="CO3362" s="177"/>
      <c r="CP3362" s="226"/>
      <c r="CQ3362" s="226"/>
      <c r="CR3362" s="226"/>
      <c r="CS3362" s="178"/>
      <c r="CT3362" s="178"/>
      <c r="CU3362" s="178"/>
      <c r="CV3362" s="178"/>
      <c r="CW3362" s="178"/>
      <c r="CX3362" s="178"/>
      <c r="CY3362" s="178"/>
      <c r="CZ3362" s="178"/>
      <c r="DA3362" s="178"/>
    </row>
    <row r="3363" spans="1:105" s="120" customFormat="1" ht="15" customHeight="1">
      <c r="A3363" s="228"/>
      <c r="B3363" s="346"/>
      <c r="C3363" s="585"/>
      <c r="D3363" s="237"/>
      <c r="E3363" s="237"/>
      <c r="F3363" s="243"/>
      <c r="G3363" s="122">
        <v>2</v>
      </c>
      <c r="H3363" s="84"/>
      <c r="I3363" s="84"/>
      <c r="J3363" s="84"/>
      <c r="K3363" s="84"/>
      <c r="L3363" s="84"/>
      <c r="M3363" s="84"/>
      <c r="N3363" s="84"/>
      <c r="O3363" s="84">
        <v>8</v>
      </c>
      <c r="P3363" s="84"/>
      <c r="Q3363" s="84"/>
      <c r="R3363" s="84"/>
      <c r="S3363" s="84"/>
      <c r="T3363" s="84"/>
      <c r="U3363" s="84"/>
      <c r="V3363" s="84"/>
      <c r="W3363" s="84">
        <v>0.5</v>
      </c>
      <c r="X3363" s="84">
        <v>0.5</v>
      </c>
      <c r="Y3363" s="84">
        <v>0.5</v>
      </c>
      <c r="Z3363" s="84">
        <v>0.5</v>
      </c>
      <c r="AA3363" s="84">
        <v>0.5</v>
      </c>
      <c r="AB3363" s="84"/>
      <c r="AC3363" s="80"/>
      <c r="AD3363" s="80"/>
      <c r="AE3363" s="80"/>
      <c r="AF3363" s="80"/>
      <c r="AG3363" s="80"/>
      <c r="AH3363" s="80">
        <v>0.5</v>
      </c>
      <c r="AI3363" s="80"/>
      <c r="AJ3363" s="80"/>
      <c r="AK3363" s="80"/>
      <c r="AL3363" s="80"/>
      <c r="AM3363" s="240"/>
      <c r="AN3363" s="240"/>
      <c r="AO3363" s="240"/>
      <c r="AP3363" s="240"/>
      <c r="AQ3363" s="240"/>
      <c r="AR3363" s="240"/>
      <c r="AS3363" s="240"/>
      <c r="AT3363" s="256"/>
      <c r="AU3363" s="256"/>
      <c r="AV3363" s="259"/>
      <c r="AW3363" s="259"/>
      <c r="AX3363" s="256"/>
      <c r="AY3363" s="256"/>
      <c r="AZ3363" s="256"/>
      <c r="BA3363" s="256"/>
      <c r="BB3363" s="256"/>
      <c r="BC3363" s="256"/>
      <c r="BD3363" s="256"/>
      <c r="BE3363" s="256"/>
      <c r="BF3363" s="256"/>
      <c r="BG3363" s="256"/>
      <c r="BH3363" s="256"/>
      <c r="BI3363" s="256"/>
      <c r="BJ3363" s="256"/>
      <c r="BK3363" s="256"/>
      <c r="BL3363" s="262"/>
      <c r="BM3363" s="262"/>
      <c r="BN3363" s="262"/>
      <c r="BO3363" s="262"/>
      <c r="BP3363" s="262"/>
      <c r="BQ3363" s="262"/>
      <c r="BR3363" s="270"/>
      <c r="BS3363" s="270"/>
      <c r="BT3363" s="270"/>
      <c r="BU3363" s="270"/>
      <c r="BV3363" s="270"/>
      <c r="BW3363" s="270"/>
      <c r="BX3363" s="256"/>
      <c r="BY3363" s="256"/>
      <c r="BZ3363" s="256"/>
      <c r="CA3363" s="267"/>
      <c r="CB3363" s="267"/>
      <c r="CC3363" s="274"/>
      <c r="CD3363" s="267"/>
      <c r="CE3363" s="267"/>
      <c r="CF3363" s="267"/>
      <c r="CG3363" s="267"/>
      <c r="CH3363" s="267"/>
      <c r="CI3363" s="267"/>
      <c r="CJ3363" s="267"/>
      <c r="CK3363" s="267"/>
      <c r="CL3363" s="265"/>
      <c r="CM3363" s="272"/>
      <c r="CN3363" s="264"/>
      <c r="CO3363" s="177"/>
      <c r="CP3363" s="226"/>
      <c r="CQ3363" s="226"/>
      <c r="CR3363" s="226"/>
      <c r="CS3363" s="178"/>
      <c r="CT3363" s="178"/>
      <c r="CU3363" s="178"/>
      <c r="CV3363" s="178"/>
      <c r="CW3363" s="178"/>
      <c r="CX3363" s="178"/>
      <c r="CY3363" s="178"/>
      <c r="CZ3363" s="178"/>
      <c r="DA3363" s="178"/>
    </row>
    <row r="3364" spans="1:105" s="120" customFormat="1" ht="15" customHeight="1">
      <c r="A3364" s="228"/>
      <c r="B3364" s="346"/>
      <c r="C3364" s="585"/>
      <c r="D3364" s="237"/>
      <c r="E3364" s="237"/>
      <c r="F3364" s="243"/>
      <c r="G3364" s="122">
        <v>2.1</v>
      </c>
      <c r="H3364" s="84"/>
      <c r="I3364" s="84"/>
      <c r="J3364" s="84"/>
      <c r="K3364" s="84"/>
      <c r="L3364" s="84"/>
      <c r="M3364" s="84"/>
      <c r="N3364" s="84"/>
      <c r="O3364" s="84"/>
      <c r="P3364" s="84"/>
      <c r="Q3364" s="84"/>
      <c r="R3364" s="84"/>
      <c r="S3364" s="84"/>
      <c r="T3364" s="84"/>
      <c r="U3364" s="84"/>
      <c r="V3364" s="84"/>
      <c r="W3364" s="84"/>
      <c r="X3364" s="84"/>
      <c r="Y3364" s="84"/>
      <c r="Z3364" s="84"/>
      <c r="AA3364" s="84"/>
      <c r="AB3364" s="84"/>
      <c r="AC3364" s="80"/>
      <c r="AD3364" s="80"/>
      <c r="AE3364" s="80"/>
      <c r="AF3364" s="80"/>
      <c r="AG3364" s="80"/>
      <c r="AH3364" s="80"/>
      <c r="AI3364" s="80"/>
      <c r="AJ3364" s="80"/>
      <c r="AK3364" s="80"/>
      <c r="AL3364" s="80"/>
      <c r="AM3364" s="240"/>
      <c r="AN3364" s="240"/>
      <c r="AO3364" s="240"/>
      <c r="AP3364" s="240"/>
      <c r="AQ3364" s="240"/>
      <c r="AR3364" s="240"/>
      <c r="AS3364" s="240"/>
      <c r="AT3364" s="256"/>
      <c r="AU3364" s="256"/>
      <c r="AV3364" s="259"/>
      <c r="AW3364" s="259"/>
      <c r="AX3364" s="256"/>
      <c r="AY3364" s="256"/>
      <c r="AZ3364" s="256"/>
      <c r="BA3364" s="256"/>
      <c r="BB3364" s="256"/>
      <c r="BC3364" s="256"/>
      <c r="BD3364" s="256"/>
      <c r="BE3364" s="256"/>
      <c r="BF3364" s="256"/>
      <c r="BG3364" s="256"/>
      <c r="BH3364" s="256"/>
      <c r="BI3364" s="256"/>
      <c r="BJ3364" s="256"/>
      <c r="BK3364" s="256"/>
      <c r="BL3364" s="262"/>
      <c r="BM3364" s="262"/>
      <c r="BN3364" s="262"/>
      <c r="BO3364" s="262"/>
      <c r="BP3364" s="262"/>
      <c r="BQ3364" s="262"/>
      <c r="BR3364" s="270"/>
      <c r="BS3364" s="270"/>
      <c r="BT3364" s="270"/>
      <c r="BU3364" s="270"/>
      <c r="BV3364" s="270"/>
      <c r="BW3364" s="270"/>
      <c r="BX3364" s="256"/>
      <c r="BY3364" s="256"/>
      <c r="BZ3364" s="256"/>
      <c r="CA3364" s="267"/>
      <c r="CB3364" s="267"/>
      <c r="CC3364" s="274"/>
      <c r="CD3364" s="267"/>
      <c r="CE3364" s="267"/>
      <c r="CF3364" s="267"/>
      <c r="CG3364" s="267"/>
      <c r="CH3364" s="267"/>
      <c r="CI3364" s="267"/>
      <c r="CJ3364" s="267"/>
      <c r="CK3364" s="267"/>
      <c r="CL3364" s="265"/>
      <c r="CM3364" s="272"/>
      <c r="CN3364" s="264"/>
      <c r="CO3364" s="177"/>
      <c r="CP3364" s="226"/>
      <c r="CQ3364" s="226"/>
      <c r="CR3364" s="226"/>
      <c r="CS3364" s="178"/>
      <c r="CT3364" s="178"/>
      <c r="CU3364" s="178"/>
      <c r="CV3364" s="178"/>
      <c r="CW3364" s="178"/>
      <c r="CX3364" s="178"/>
      <c r="CY3364" s="178"/>
      <c r="CZ3364" s="178"/>
      <c r="DA3364" s="178"/>
    </row>
    <row r="3365" spans="1:105" s="120" customFormat="1" ht="15" customHeight="1">
      <c r="A3365" s="228"/>
      <c r="B3365" s="346"/>
      <c r="C3365" s="585"/>
      <c r="D3365" s="237"/>
      <c r="E3365" s="237"/>
      <c r="F3365" s="243"/>
      <c r="G3365" s="122">
        <v>2.7</v>
      </c>
      <c r="H3365" s="84"/>
      <c r="I3365" s="84"/>
      <c r="J3365" s="84"/>
      <c r="K3365" s="84"/>
      <c r="L3365" s="84"/>
      <c r="M3365" s="84"/>
      <c r="N3365" s="84"/>
      <c r="O3365" s="84"/>
      <c r="P3365" s="84"/>
      <c r="Q3365" s="84"/>
      <c r="R3365" s="84"/>
      <c r="S3365" s="84"/>
      <c r="T3365" s="84"/>
      <c r="U3365" s="84"/>
      <c r="V3365" s="84"/>
      <c r="W3365" s="84"/>
      <c r="X3365" s="84"/>
      <c r="Y3365" s="84"/>
      <c r="Z3365" s="84"/>
      <c r="AA3365" s="84"/>
      <c r="AB3365" s="84"/>
      <c r="AC3365" s="80"/>
      <c r="AD3365" s="80"/>
      <c r="AE3365" s="80"/>
      <c r="AF3365" s="80"/>
      <c r="AG3365" s="80"/>
      <c r="AH3365" s="80"/>
      <c r="AI3365" s="80"/>
      <c r="AJ3365" s="80"/>
      <c r="AK3365" s="80"/>
      <c r="AL3365" s="80"/>
      <c r="AM3365" s="240"/>
      <c r="AN3365" s="240"/>
      <c r="AO3365" s="240"/>
      <c r="AP3365" s="240"/>
      <c r="AQ3365" s="240"/>
      <c r="AR3365" s="240"/>
      <c r="AS3365" s="240"/>
      <c r="AT3365" s="256"/>
      <c r="AU3365" s="256"/>
      <c r="AV3365" s="259"/>
      <c r="AW3365" s="259"/>
      <c r="AX3365" s="256"/>
      <c r="AY3365" s="256"/>
      <c r="AZ3365" s="256"/>
      <c r="BA3365" s="256"/>
      <c r="BB3365" s="256"/>
      <c r="BC3365" s="256"/>
      <c r="BD3365" s="256"/>
      <c r="BE3365" s="256"/>
      <c r="BF3365" s="256"/>
      <c r="BG3365" s="256"/>
      <c r="BH3365" s="256"/>
      <c r="BI3365" s="256"/>
      <c r="BJ3365" s="256"/>
      <c r="BK3365" s="256"/>
      <c r="BL3365" s="262"/>
      <c r="BM3365" s="262"/>
      <c r="BN3365" s="262"/>
      <c r="BO3365" s="262"/>
      <c r="BP3365" s="262"/>
      <c r="BQ3365" s="262"/>
      <c r="BR3365" s="270"/>
      <c r="BS3365" s="270"/>
      <c r="BT3365" s="270"/>
      <c r="BU3365" s="270"/>
      <c r="BV3365" s="270"/>
      <c r="BW3365" s="270"/>
      <c r="BX3365" s="256"/>
      <c r="BY3365" s="256"/>
      <c r="BZ3365" s="256"/>
      <c r="CA3365" s="267"/>
      <c r="CB3365" s="267"/>
      <c r="CC3365" s="274"/>
      <c r="CD3365" s="267"/>
      <c r="CE3365" s="267"/>
      <c r="CF3365" s="267"/>
      <c r="CG3365" s="267"/>
      <c r="CH3365" s="267"/>
      <c r="CI3365" s="267"/>
      <c r="CJ3365" s="267"/>
      <c r="CK3365" s="267"/>
      <c r="CL3365" s="265"/>
      <c r="CM3365" s="272"/>
      <c r="CN3365" s="264"/>
      <c r="CO3365" s="177"/>
      <c r="CP3365" s="226"/>
      <c r="CQ3365" s="226"/>
      <c r="CR3365" s="226"/>
      <c r="CS3365" s="178"/>
      <c r="CT3365" s="178"/>
      <c r="CU3365" s="178"/>
      <c r="CV3365" s="178"/>
      <c r="CW3365" s="178"/>
      <c r="CX3365" s="178"/>
      <c r="CY3365" s="178"/>
      <c r="CZ3365" s="178"/>
      <c r="DA3365" s="178"/>
    </row>
    <row r="3366" spans="1:105" s="120" customFormat="1" ht="15" customHeight="1">
      <c r="A3366" s="228"/>
      <c r="B3366" s="346"/>
      <c r="C3366" s="585"/>
      <c r="D3366" s="237"/>
      <c r="E3366" s="237"/>
      <c r="F3366" s="243"/>
      <c r="G3366" s="122">
        <v>3</v>
      </c>
      <c r="H3366" s="84"/>
      <c r="I3366" s="84"/>
      <c r="J3366" s="84"/>
      <c r="K3366" s="84"/>
      <c r="L3366" s="84"/>
      <c r="M3366" s="84"/>
      <c r="N3366" s="84"/>
      <c r="O3366" s="84"/>
      <c r="P3366" s="84"/>
      <c r="Q3366" s="84"/>
      <c r="R3366" s="84"/>
      <c r="S3366" s="84"/>
      <c r="T3366" s="84"/>
      <c r="U3366" s="84"/>
      <c r="V3366" s="84"/>
      <c r="W3366" s="84"/>
      <c r="X3366" s="84"/>
      <c r="Y3366" s="84"/>
      <c r="Z3366" s="84"/>
      <c r="AA3366" s="84"/>
      <c r="AB3366" s="84"/>
      <c r="AC3366" s="80"/>
      <c r="AD3366" s="80"/>
      <c r="AE3366" s="80"/>
      <c r="AF3366" s="80"/>
      <c r="AG3366" s="80"/>
      <c r="AH3366" s="80"/>
      <c r="AI3366" s="80"/>
      <c r="AJ3366" s="80"/>
      <c r="AK3366" s="80"/>
      <c r="AL3366" s="80"/>
      <c r="AM3366" s="240"/>
      <c r="AN3366" s="240"/>
      <c r="AO3366" s="240"/>
      <c r="AP3366" s="240"/>
      <c r="AQ3366" s="240"/>
      <c r="AR3366" s="240"/>
      <c r="AS3366" s="240"/>
      <c r="AT3366" s="256"/>
      <c r="AU3366" s="256"/>
      <c r="AV3366" s="259"/>
      <c r="AW3366" s="259"/>
      <c r="AX3366" s="256"/>
      <c r="AY3366" s="256"/>
      <c r="AZ3366" s="256"/>
      <c r="BA3366" s="256"/>
      <c r="BB3366" s="256"/>
      <c r="BC3366" s="256"/>
      <c r="BD3366" s="256"/>
      <c r="BE3366" s="256"/>
      <c r="BF3366" s="256"/>
      <c r="BG3366" s="256"/>
      <c r="BH3366" s="256"/>
      <c r="BI3366" s="256"/>
      <c r="BJ3366" s="256"/>
      <c r="BK3366" s="256"/>
      <c r="BL3366" s="262"/>
      <c r="BM3366" s="262"/>
      <c r="BN3366" s="262"/>
      <c r="BO3366" s="262"/>
      <c r="BP3366" s="262"/>
      <c r="BQ3366" s="262"/>
      <c r="BR3366" s="270"/>
      <c r="BS3366" s="270"/>
      <c r="BT3366" s="270"/>
      <c r="BU3366" s="270"/>
      <c r="BV3366" s="270"/>
      <c r="BW3366" s="270"/>
      <c r="BX3366" s="256"/>
      <c r="BY3366" s="256"/>
      <c r="BZ3366" s="256"/>
      <c r="CA3366" s="267"/>
      <c r="CB3366" s="267"/>
      <c r="CC3366" s="274"/>
      <c r="CD3366" s="267"/>
      <c r="CE3366" s="267"/>
      <c r="CF3366" s="267"/>
      <c r="CG3366" s="267"/>
      <c r="CH3366" s="267"/>
      <c r="CI3366" s="267"/>
      <c r="CJ3366" s="267"/>
      <c r="CK3366" s="267"/>
      <c r="CL3366" s="265"/>
      <c r="CM3366" s="272"/>
      <c r="CN3366" s="264"/>
      <c r="CO3366" s="177"/>
      <c r="CP3366" s="226"/>
      <c r="CQ3366" s="226"/>
      <c r="CR3366" s="226"/>
      <c r="CS3366" s="178"/>
      <c r="CT3366" s="178"/>
      <c r="CU3366" s="178"/>
      <c r="CV3366" s="178"/>
      <c r="CW3366" s="178"/>
      <c r="CX3366" s="178"/>
      <c r="CY3366" s="178"/>
      <c r="CZ3366" s="178"/>
      <c r="DA3366" s="178"/>
    </row>
    <row r="3367" spans="1:105" s="120" customFormat="1" ht="15" customHeight="1">
      <c r="A3367" s="228"/>
      <c r="B3367" s="346"/>
      <c r="C3367" s="585"/>
      <c r="D3367" s="237"/>
      <c r="E3367" s="237"/>
      <c r="F3367" s="244"/>
      <c r="G3367" s="123">
        <v>3.9</v>
      </c>
      <c r="H3367" s="85"/>
      <c r="I3367" s="85"/>
      <c r="J3367" s="85"/>
      <c r="K3367" s="85"/>
      <c r="L3367" s="85"/>
      <c r="M3367" s="85"/>
      <c r="N3367" s="85"/>
      <c r="O3367" s="85"/>
      <c r="P3367" s="85"/>
      <c r="Q3367" s="85"/>
      <c r="R3367" s="85"/>
      <c r="S3367" s="85"/>
      <c r="T3367" s="85"/>
      <c r="U3367" s="85"/>
      <c r="V3367" s="85"/>
      <c r="W3367" s="85"/>
      <c r="X3367" s="85"/>
      <c r="Y3367" s="85"/>
      <c r="Z3367" s="85"/>
      <c r="AA3367" s="85"/>
      <c r="AB3367" s="85"/>
      <c r="AC3367" s="81"/>
      <c r="AD3367" s="81"/>
      <c r="AE3367" s="81"/>
      <c r="AF3367" s="81"/>
      <c r="AG3367" s="81"/>
      <c r="AH3367" s="81"/>
      <c r="AI3367" s="81"/>
      <c r="AJ3367" s="81"/>
      <c r="AK3367" s="81"/>
      <c r="AL3367" s="81"/>
      <c r="AM3367" s="240"/>
      <c r="AN3367" s="240"/>
      <c r="AO3367" s="240"/>
      <c r="AP3367" s="240"/>
      <c r="AQ3367" s="240"/>
      <c r="AR3367" s="240"/>
      <c r="AS3367" s="240"/>
      <c r="AT3367" s="256"/>
      <c r="AU3367" s="256"/>
      <c r="AV3367" s="259"/>
      <c r="AW3367" s="259"/>
      <c r="AX3367" s="256"/>
      <c r="AY3367" s="256"/>
      <c r="AZ3367" s="256"/>
      <c r="BA3367" s="256"/>
      <c r="BB3367" s="256"/>
      <c r="BC3367" s="256"/>
      <c r="BD3367" s="256"/>
      <c r="BE3367" s="256"/>
      <c r="BF3367" s="256"/>
      <c r="BG3367" s="256"/>
      <c r="BH3367" s="256"/>
      <c r="BI3367" s="256"/>
      <c r="BJ3367" s="256"/>
      <c r="BK3367" s="256"/>
      <c r="BL3367" s="262"/>
      <c r="BM3367" s="262"/>
      <c r="BN3367" s="262"/>
      <c r="BO3367" s="262"/>
      <c r="BP3367" s="262"/>
      <c r="BQ3367" s="262"/>
      <c r="BR3367" s="270"/>
      <c r="BS3367" s="270"/>
      <c r="BT3367" s="270"/>
      <c r="BU3367" s="270"/>
      <c r="BV3367" s="270"/>
      <c r="BW3367" s="270"/>
      <c r="BX3367" s="256"/>
      <c r="BY3367" s="256"/>
      <c r="BZ3367" s="256"/>
      <c r="CA3367" s="267"/>
      <c r="CB3367" s="267"/>
      <c r="CC3367" s="274"/>
      <c r="CD3367" s="267"/>
      <c r="CE3367" s="267"/>
      <c r="CF3367" s="267"/>
      <c r="CG3367" s="267"/>
      <c r="CH3367" s="267"/>
      <c r="CI3367" s="267"/>
      <c r="CJ3367" s="267"/>
      <c r="CK3367" s="267"/>
      <c r="CL3367" s="265"/>
      <c r="CM3367" s="272"/>
      <c r="CN3367" s="264"/>
      <c r="CO3367" s="177"/>
      <c r="CP3367" s="226"/>
      <c r="CQ3367" s="226"/>
      <c r="CR3367" s="226"/>
      <c r="CS3367" s="178"/>
      <c r="CT3367" s="178"/>
      <c r="CU3367" s="178"/>
      <c r="CV3367" s="178"/>
      <c r="CW3367" s="178"/>
      <c r="CX3367" s="178"/>
      <c r="CY3367" s="178"/>
      <c r="CZ3367" s="178"/>
      <c r="DA3367" s="178"/>
    </row>
    <row r="3368" spans="1:105" s="120" customFormat="1" ht="15" customHeight="1">
      <c r="A3368" s="229"/>
      <c r="B3368" s="347"/>
      <c r="C3368" s="586"/>
      <c r="D3368" s="238"/>
      <c r="E3368" s="238"/>
      <c r="F3368" s="245" t="s">
        <v>83</v>
      </c>
      <c r="G3368" s="352"/>
      <c r="H3368" s="82"/>
      <c r="I3368" s="82"/>
      <c r="J3368" s="82"/>
      <c r="K3368" s="82"/>
      <c r="L3368" s="82"/>
      <c r="M3368" s="82"/>
      <c r="N3368" s="82"/>
      <c r="O3368" s="82"/>
      <c r="P3368" s="82"/>
      <c r="Q3368" s="82"/>
      <c r="R3368" s="82"/>
      <c r="S3368" s="82"/>
      <c r="T3368" s="82"/>
      <c r="U3368" s="82"/>
      <c r="V3368" s="82"/>
      <c r="W3368" s="82"/>
      <c r="X3368" s="82"/>
      <c r="Y3368" s="82"/>
      <c r="Z3368" s="82"/>
      <c r="AA3368" s="82"/>
      <c r="AB3368" s="82"/>
      <c r="AC3368" s="35"/>
      <c r="AD3368" s="35"/>
      <c r="AE3368" s="35"/>
      <c r="AF3368" s="35"/>
      <c r="AG3368" s="35"/>
      <c r="AH3368" s="35"/>
      <c r="AI3368" s="35"/>
      <c r="AJ3368" s="35"/>
      <c r="AK3368" s="35"/>
      <c r="AL3368" s="35"/>
      <c r="AM3368" s="241"/>
      <c r="AN3368" s="241"/>
      <c r="AO3368" s="241"/>
      <c r="AP3368" s="241"/>
      <c r="AQ3368" s="241"/>
      <c r="AR3368" s="241"/>
      <c r="AS3368" s="241"/>
      <c r="AT3368" s="257"/>
      <c r="AU3368" s="257"/>
      <c r="AV3368" s="260"/>
      <c r="AW3368" s="260"/>
      <c r="AX3368" s="257"/>
      <c r="AY3368" s="257"/>
      <c r="AZ3368" s="257"/>
      <c r="BA3368" s="257"/>
      <c r="BB3368" s="257"/>
      <c r="BC3368" s="257"/>
      <c r="BD3368" s="257"/>
      <c r="BE3368" s="257"/>
      <c r="BF3368" s="257"/>
      <c r="BG3368" s="257"/>
      <c r="BH3368" s="257"/>
      <c r="BI3368" s="257"/>
      <c r="BJ3368" s="257"/>
      <c r="BK3368" s="257"/>
      <c r="BL3368" s="263"/>
      <c r="BM3368" s="263"/>
      <c r="BN3368" s="263"/>
      <c r="BO3368" s="263"/>
      <c r="BP3368" s="263"/>
      <c r="BQ3368" s="263"/>
      <c r="BR3368" s="271"/>
      <c r="BS3368" s="271"/>
      <c r="BT3368" s="271"/>
      <c r="BU3368" s="271"/>
      <c r="BV3368" s="271"/>
      <c r="BW3368" s="271"/>
      <c r="BX3368" s="257"/>
      <c r="BY3368" s="257"/>
      <c r="BZ3368" s="257"/>
      <c r="CA3368" s="268"/>
      <c r="CB3368" s="268"/>
      <c r="CC3368" s="275"/>
      <c r="CD3368" s="268"/>
      <c r="CE3368" s="268"/>
      <c r="CF3368" s="268"/>
      <c r="CG3368" s="268"/>
      <c r="CH3368" s="268"/>
      <c r="CI3368" s="268"/>
      <c r="CJ3368" s="268"/>
      <c r="CK3368" s="268"/>
      <c r="CL3368" s="265"/>
      <c r="CM3368" s="272"/>
      <c r="CN3368" s="264"/>
      <c r="CO3368" s="177"/>
      <c r="CP3368" s="226"/>
      <c r="CQ3368" s="226"/>
      <c r="CR3368" s="226"/>
      <c r="CS3368" s="178"/>
      <c r="CT3368" s="178"/>
      <c r="CU3368" s="178"/>
      <c r="CV3368" s="178"/>
      <c r="CW3368" s="178"/>
      <c r="CX3368" s="178"/>
      <c r="CY3368" s="178"/>
      <c r="CZ3368" s="178"/>
      <c r="DA3368" s="178"/>
    </row>
    <row r="3369" spans="1:105" s="120" customFormat="1" ht="15" customHeight="1">
      <c r="A3369" s="227">
        <f t="shared" si="1055"/>
        <v>417</v>
      </c>
      <c r="B3369" s="345" t="s">
        <v>1367</v>
      </c>
      <c r="C3369" s="584" t="s">
        <v>1380</v>
      </c>
      <c r="D3369" s="236" t="s">
        <v>1381</v>
      </c>
      <c r="E3369" s="236" t="s">
        <v>353</v>
      </c>
      <c r="F3369" s="253" t="s">
        <v>80</v>
      </c>
      <c r="G3369" s="351"/>
      <c r="H3369" s="82" t="s">
        <v>69</v>
      </c>
      <c r="I3369" s="82"/>
      <c r="J3369" s="82" t="s">
        <v>60</v>
      </c>
      <c r="K3369" s="82" t="s">
        <v>60</v>
      </c>
      <c r="L3369" s="82" t="s">
        <v>60</v>
      </c>
      <c r="M3369" s="82" t="s">
        <v>60</v>
      </c>
      <c r="N3369" s="82" t="s">
        <v>60</v>
      </c>
      <c r="O3369" s="82"/>
      <c r="P3369" s="82" t="s">
        <v>60</v>
      </c>
      <c r="Q3369" s="82" t="s">
        <v>60</v>
      </c>
      <c r="R3369" s="82" t="s">
        <v>60</v>
      </c>
      <c r="S3369" s="82" t="s">
        <v>60</v>
      </c>
      <c r="T3369" s="82" t="s">
        <v>60</v>
      </c>
      <c r="U3369" s="82" t="s">
        <v>60</v>
      </c>
      <c r="V3369" s="82"/>
      <c r="W3369" s="82" t="s">
        <v>61</v>
      </c>
      <c r="X3369" s="82" t="s">
        <v>61</v>
      </c>
      <c r="Y3369" s="82" t="s">
        <v>61</v>
      </c>
      <c r="Z3369" s="82" t="s">
        <v>61</v>
      </c>
      <c r="AA3369" s="82" t="s">
        <v>61</v>
      </c>
      <c r="AB3369" s="82" t="s">
        <v>61</v>
      </c>
      <c r="AC3369" s="82"/>
      <c r="AD3369" s="82" t="s">
        <v>61</v>
      </c>
      <c r="AE3369" s="82" t="s">
        <v>61</v>
      </c>
      <c r="AF3369" s="82" t="s">
        <v>61</v>
      </c>
      <c r="AG3369" s="82" t="s">
        <v>61</v>
      </c>
      <c r="AH3369" s="82" t="s">
        <v>61</v>
      </c>
      <c r="AI3369" s="82" t="s">
        <v>1471</v>
      </c>
      <c r="AJ3369" s="82"/>
      <c r="AK3369" s="82" t="s">
        <v>60</v>
      </c>
      <c r="AL3369" s="82" t="s">
        <v>60</v>
      </c>
      <c r="AM3369" s="239">
        <f>COUNTIF(H3369:AL3369,"PH")+COUNTIF(H3369:AL3369,"PH/L")+COUNTIF(H3369:AL3369,"PM")</f>
        <v>0</v>
      </c>
      <c r="AN3369" s="239">
        <f>COUNTIF(H3369:AL3369,"PD")+COUNTIF(H3369:AL3369,"PDD")+COUNTIF(H3369:AL3369,"P/DS")/2+COUNTIF(H3369:AL3369,"PMD")</f>
        <v>0</v>
      </c>
      <c r="AO3369" s="239">
        <f>COUNTIF(H3369:AL3369,"PN")+COUNTIF(H3369:AL3369,"P/NS")/2+COUNTIF(H3369:AL3369,"PH")+COUNTIF(H3369:AL3369,"PH/F")/2+COUNTIF(H3369:AL3369,"PH/L")/2+COUNTIF(H3369:AL3369,"PM")</f>
        <v>0</v>
      </c>
      <c r="AP3369" s="239">
        <f>COUNTIF(H3369:AL3369,"BH")+COUNTIF(H3369:AL3369,"AL/BL")+COUNTIF(H3369:AL3369,"UL/BL")+COUNTIF(H3369:AL3369,"BM")</f>
        <v>0</v>
      </c>
      <c r="AQ3369" s="239">
        <f>COUNTIF(H3369:AL3369,"DS")+COUNTIF(H3369:AL3369,"AL/DS")/2+COUNTIF(H3369:AL3369,"UL/DS")/2+COUNTIF(H3369:AL3369,"CT")+COUNTIF(H3369:AL3369,"MD")</f>
        <v>13.5</v>
      </c>
      <c r="AR3369" s="239">
        <f>COUNTIF(H3369:AL3369,"NS")+COUNTIF(H3369:AL3369,"AL/NS")/2+COUNTIF(H3369:AL3369,"UL/NS")/2+COUNTIF(H3369:AL3369,"BH")+COUNTIF(H3369:AL3369,"AL/BF")/2+COUNTIF(H3369:AL3369,"AL/BL")/2+COUNTIF(H3369:AL3369,"UL/BL")/2+COUNTIF(H3369:AL3369,"UL/BF")/2+COUNTIF(H3369:AL3369,"BM")</f>
        <v>11</v>
      </c>
      <c r="AS3369" s="239">
        <f>COUNTIF(H3369:AL3369,"AL")+COUNTIF(H3369:AL3369,"AL/DS")/2+COUNTIF(H3369:AL3369,"AL/NS")/2+COUNTIF(H3369:AL3369,"NH")+COUNTIF(H3369:AL3369,"SL")+COUNTIF(H3369:AL3369,"NHD")+COUNTIF(H3369:AL3369,"B")+COUNTIF(H3369:AL3369,"HL")+COUNTIF(H3369:AL3369,"AL/BF")/2+COUNTIF(H3369:AL3369,"AL/BL")/2</f>
        <v>1</v>
      </c>
      <c r="AT3369" s="255">
        <f>COUNTIF(H3369:AL3369,"PD")+COUNTIF(H3369:AL3369,"PN")+COUNTIF(H3369:AL3369,"P/DS")/2+COUNTIF(H3369:AL3369,"P/NS")/2+COUNTIF(H3369:AL3369,"DS")+COUNTIF(H3369:AL3369,"NS")+COUNTIF(H3369:AL3369,"AL")+COUNTIF(H3369:AL3369,"AL/DS")+COUNTIF(H3369:AL3369,"AL/NS")+COUNTIF(H3369:AL3369,"NH")+COUNTIF(H3369:AL3369,"SL")+COUNTIF(H3369:AL3369,"UL/DS")/2+COUNTIF(H3369:AL3369,"UL/NS")/2+COUNTIF(H3369:AL3369,"CT")+COUNTIF(H3369:AL3369,"NHD")+COUNTIF(H3369:AL3369,"PDD")+COUNTIF(H3369:AL3369,"B")+COUNTIF(H3369:AL3369,"HL")+COUNTIF(H3369:AL3369,"PH")+COUNTIF(H3369:AL3369,"BH")+COUNTIF(H3369:AL3369,"AL/BF")+COUNTIF(H3369:AL3369,"AL/BL")+COUNTIF(H3369:AL3369,"UL/BF")/2+COUNTIF(H3369:AL3369,"UL/BL")/2+COUNTIF(H3369:AL3369,"PH/F")/2+COUNTIF(H3369:AL3369,"PH/L")/2+COUNTIF(H3369:AL3369,"MD")+COUNTIF(H3369:AL3369,"PMD")+COUNTIF(H3369:AL3369,"PM")+COUNTIF(H3369:AL3369,"BM")</f>
        <v>25.5</v>
      </c>
      <c r="AU3369" s="255">
        <f>COUNTIF(H3369:AL3369,"P/DS")/2+COUNTIF(H3369:AL3369,"P/NS")/2+COUNTIF(H3369:AL3369,"IL")+COUNTIF(H3369:AL3369,"NL")+COUNTIF(H3369:AL3369,"UL")+COUNTIF(H3369:AL3369,"UL/DS")/2+COUNTIF(H3369:AL3369,"UL/NS")/2+COUNTIF(H3369:AL3369,"KT")+COUNTIF(H3369:AL3369,"UL/BF")/2+COUNTIF(H3369:AL3369,"UL/BL")/2+COUNTIF(H3369:AL3369,"PH/F")/2+COUNTIF(H3369:AL3369,"PH/L")/2+COUNTIF(H3369:AL3369,"NB")</f>
        <v>0.5</v>
      </c>
      <c r="AV3369" s="258">
        <f>COUNTIF(H3369:AL3369,"PN")+COUNTIF(H3369:AL3369,"TVD")+COUNTIF(H3369:AL3369,"PH")+COUNTIF(H3369:AL3369,"PM")+COUNTIF(H3369:AL3369,"PDD")-COUNTIFS(H3369:AL3369,"PN",H3376:AL3376,"&gt;=3")-COUNTIFS(H3369:AL3369,"PM",H3376:AL3376,"&gt;=3")</f>
        <v>0</v>
      </c>
      <c r="AW3369" s="258">
        <f>COUNTIF(H3369:AL3369,"NS")+COUNTIF(H3369:AL3369,"D")+COUNTIF(H3369:AL3369,"BH")+COUNTIF(H3369:AL3369,"NHD")+COUNTIF(H3369:AL3369,"BM")-COUNTIFS(H3369:AL3369,"NS",H3376:AL3376,"&gt;=3")-COUNTIFS(H3369:AL3369,"BH",H3376:AL3376,"&gt;=3")-COUNTIFS(H3369:AL3369,"BM",H3376:AL3376,"&gt;=3")</f>
        <v>11</v>
      </c>
      <c r="AX3369" s="255">
        <f>COUNTIF(H3369:AL3369,"AL")+COUNTIF(H3369:AL3369,"AL/DS")/2+COUNTIF(H3369:AL3369,"AL/NS")/2+COUNTIF(H3369:AL3369,"AL/BF")+COUNTIF(H3369:AL3369,"AL/BL")/2</f>
        <v>0</v>
      </c>
      <c r="AY3369" s="255">
        <f>COUNTIF(H3369:AL3369,"SL")</f>
        <v>0</v>
      </c>
      <c r="AZ3369" s="255">
        <f>COUNTIF(H3369:AL3369,"NH")</f>
        <v>1</v>
      </c>
      <c r="BA3369" s="255">
        <f>COUNTIF(H3369:AL3369,"HL")</f>
        <v>0</v>
      </c>
      <c r="BB3369" s="255">
        <f>COUNTIF(G3369:AL3369,"P/DS")/2+COUNTIF(G3369:AL3369,"P/NS")/2+COUNTIF(G3369:AL3369,"UL")+COUNTIF(G3369:AL3369,"UL/DS")/2+COUNTIF(G3369:AL3369,"UL/NS")/2+COUNTIF(G3369:AL3369,"UL/BL")/2+COUNTIF(G3369:AL3369,"UL/BF")/2+COUNTIF(G3369:AL3369,"PH/F")/2+COUNTIF(G3369:AL3369,"PH/L")/2</f>
        <v>0.5</v>
      </c>
      <c r="BC3369" s="255">
        <f>COUNTIF(H3369:AL3369,"NB")</f>
        <v>0</v>
      </c>
      <c r="BD3369" s="255">
        <f>COUNTIF(H3369:AL3369,"NL")</f>
        <v>0</v>
      </c>
      <c r="BE3369" s="255">
        <f>COUNTIF(H3369:AL3369,"IL")</f>
        <v>0</v>
      </c>
      <c r="BF3369" s="255">
        <f>COUNTIF(H3369:AL3369,"KT")</f>
        <v>0</v>
      </c>
      <c r="BG3369" s="255">
        <f>COUNTIF(H3369:AL3369,"L70")</f>
        <v>0</v>
      </c>
      <c r="BH3369" s="255">
        <f>COUNTIF(H3369:AL3369,"MD")</f>
        <v>0</v>
      </c>
      <c r="BI3369" s="255">
        <f>COUNTIF(H3369:AL3369,"PMD")</f>
        <v>0</v>
      </c>
      <c r="BJ3369" s="255">
        <f>COUNTIF(H3369:AL3369,"PM")</f>
        <v>0</v>
      </c>
      <c r="BK3369" s="255">
        <f>COUNTIF(H3369:AL3369,"BM")</f>
        <v>0</v>
      </c>
      <c r="BL3369" s="261">
        <f>SUMIF(H3369:AL3369,"PD",H3370:AL3370)+SUMIF(H3369:AL3369,"PN",H3370:AL3370)+SUMIF(H3369:AL3369,"P/DS",H3370:AL3370)+SUMIF(H3369:AL3369,"PN/F",H3370:AL3370)+SUMIF(H3369:AL3369,"PN/L",H3370:AL3370)+SUMIF(H3369:AL3369,"TV",H3370:AL3370)+SUMIF(H3369:AL3369,"TVD",H3370:AL3370)+SUMIF(H3369:AL3369,"PDD",H3370:AL3370)</f>
        <v>0</v>
      </c>
      <c r="BM3369" s="261">
        <f>SUMIF(H3369:AL3369,"PD",H3371:AL3371)+SUMIF(H3369:AL3369,"PN",H3371:AL3371)+SUMIF(H3369:AL3369,"P/DS",H3371:AL3371)+SUMIF(H3369:AL3369,"PN/F",H3371:AL3371)+SUMIF(H3369:AL3369,"PN/L",H3371:AL3371)+SUMIF(H3369:AL3369,"TV",H3371:AL3371)+SUMIF(H3369:AL3369,"TVD",H3371:AL3371)+SUMIF(H3369:AL3369,"PDD",H3371:AL3371)+SUMIF(H3369:AL3369,"PMD",H3371:AL3371)</f>
        <v>0</v>
      </c>
      <c r="BN3369" s="261">
        <f>SUMIF(H3369:AL3369,"PD",H3372:AL3372)+SUMIF(H3369:AL3369,"PN",H3372:AL3372)+SUMIF(H3369:AL3369,"P/DS",H3372:AL3372)+SUMIF(H3369:AL3369,"PN/F",H3372:AL3372)+SUMIF(H3369:AL3369,"PN/L",H3372:AL3372)+SUMIF(H3369:AL3369,"TV",H3372:AL3372)+SUMIF(H3369:AL3369,"TVD",H3372:AL3372)</f>
        <v>0</v>
      </c>
      <c r="BO3369" s="261">
        <f>SUMIF(H3369:AL3369,"PD",H3373:AL3373)+SUMIF(H3369:AL3369,"PN",H3373:AL3373)+SUMIF(H3369:AL3369,"P/DS",H3373:AL3373)+SUMIF(H3369:AL3369,"PN/F",H3373:AL3373)+SUMIF(H3369:AL3369,"PN/L",H3373:AL3373)+SUMIF(H3369:AL3369,"TV",H3373:AL3373)+SUMIF(H3369:AL3369,"TVD",H3373:AL3373)</f>
        <v>0</v>
      </c>
      <c r="BP3369" s="261">
        <f>SUMIF(H3369:AL3369,"PD",H3374:AL3374)+SUMIF(H3369:AL3369,"PN",H3374:AL3374)+SUMIF(H3369:AL3369,"P/DS",H3374:AL3374)+SUMIF(H3369:AL3369,"PN/F",H3374:AL3374)+SUMIF(H3369:AL3369,"PN/L",H3374:AL3374)+SUMIF(H3369:AL3369,"TV",H3374:AL3374)+SUMIF(H3369:AL3369,"TVD",H3374:AL3374)+SUMIF(H3369:AL3369,"PDD",H3374:AL3374)+SUMIF(H3369:AL3369,"PH",H3374:AL3374)+SUMIF(H3369:AL3369,"PM",H3374:AL3374)</f>
        <v>0</v>
      </c>
      <c r="BQ3369" s="261">
        <f>SUMIF(H3369:AL3369,"PD",H3375:AL3375)+SUMIF(H3369:AL3369,"PN",H3375:AL3375)+SUMIF(H3369:AL3369,"P/DS",H3375:AL3375)+SUMIF(H3369:AL3369,"PN/F",H3375:AL3375)+SUMIF(H3369:AL3369,"PN/L",H3375:AL3375)+SUMIF(H3369:AL3369,"TV",H3375:AL3375)+SUMIF(H3369:AL3369,"TVD",H3375:AL3375)+SUMIF(H3369:AL3369,"PDD",H3375:AL3375)+SUMIF(H3369:AL3369,"PH",H3375:AL3375)+SUMIF(H3369:AL3369,"PM",H3375:AL3375)</f>
        <v>0</v>
      </c>
      <c r="BR3369" s="269">
        <f>SUM(H3370:AL3370)-BL3369</f>
        <v>43.5</v>
      </c>
      <c r="BS3369" s="269">
        <f>SUM(H3371:AL3371)-BM3369</f>
        <v>4</v>
      </c>
      <c r="BT3369" s="269">
        <f>SUM(H3372:AL3372)-BN3369</f>
        <v>0</v>
      </c>
      <c r="BU3369" s="269">
        <f>SUM(H3373:AL3373)-BO3369</f>
        <v>0</v>
      </c>
      <c r="BV3369" s="269">
        <f>SUM(H3374:AL3374)-BP3369</f>
        <v>0</v>
      </c>
      <c r="BW3369" s="269">
        <f>SUM(H3375:AL3375)-BQ3369</f>
        <v>0</v>
      </c>
      <c r="BX3369" s="255">
        <f>SUMIF(H3369:AL3369,"PD",H3376:AL3376)+SUMIF(H3369:AL3369,"PN",H3376:AL3376)+SUMIF(H3369:AL3369,"P/DS",H3376:AL3376)+SUMIF(H3369:AL3369,"PN/F",H3376:AL3376)+SUMIF(H3369:AL3369,"PN/L",H3376:AL3376)</f>
        <v>0</v>
      </c>
      <c r="BY3369" s="255">
        <f>SUM(H3376:AL3376)-BX3369</f>
        <v>0</v>
      </c>
      <c r="BZ3369" s="255">
        <f t="shared" ref="BZ3369" si="1070">+SUM(BL3369:BW3376)</f>
        <v>47.5</v>
      </c>
      <c r="CA3369" s="266">
        <f>(COUNTIFS(H3369:AL3369,"PD",H3370:AL3370,"&gt;=2"))*0.5-IF(CN3369="VP",COUNTIFS($H$16:$AL$16,"SAT",H3369:AL3369,"PD",H3370:AL3370,"&gt;=2"))*0.5</f>
        <v>0</v>
      </c>
      <c r="CB3369" s="266">
        <f>(COUNTIFS(H3369:AL3369,"PN",H3371:AL3371,"&gt;=0.5",H3370:AL3370,"&gt;=1.5"))*0.5+COUNTIFS(H3369:AL3369,"PDD",H3371:AL3371,"&gt;=0.5",H3370:AL3370,"&gt;=1.5")*0.5</f>
        <v>0</v>
      </c>
      <c r="CC3369" s="273">
        <f>(COUNTIFS(H3369:AL3369,"TV",H3371:AL3371,"&gt;=10"))*0.5+(COUNTIFS(H3369:AL3369,"PMD",H3371:AL3371,"&gt;=2"))*0.5</f>
        <v>0</v>
      </c>
      <c r="CD3369" s="266">
        <f>(COUNTIFS(H3369:AL3369,"TVD",H3373:AL3373,"&gt;=6.5",H3371:AL3371,"&gt;=3.5"))*0.5</f>
        <v>0</v>
      </c>
      <c r="CE3369" s="266">
        <f>(COUNTIFS(H3369:AL3369,"PD",H3374:AL3374,"&gt;=10"))*0.5</f>
        <v>0</v>
      </c>
      <c r="CF3369" s="266">
        <f>(COUNTIFS(H3369:AL3369,"PDD",H3374:AL3374,"&gt;=3.5",H3375:AL3375,"&gt;=6.5")+COUNTIFS(H3369:AL3369,"PH",H3375:AL3375,"&gt;=0.5",H3374:AL3374,"&gt;=1.5")+COUNTIFS(H3369:AL3369,"PM",H3375:AL3375,"&gt;=0.5",H3374:AL3374,"&gt;=1.5"))*0.5</f>
        <v>0</v>
      </c>
      <c r="CG3369" s="266">
        <f>(COUNTIFS(H3369:AL3369,"DS",H3370:AL3370,"&gt;=2")+COUNTIFS(H3369:AL3369,"AL/DS",H3370:AL3370,"&gt;=2"))*0.5-IF(CN3369="VP",COUNTIFS($H$16:$AL$16,"SAT",H3369:AL3369,"DS",H3370:AL3370,"&gt;=2"))*0.5</f>
        <v>5.5</v>
      </c>
      <c r="CH3369" s="266">
        <f>(COUNTIFS(H3369:AL3369,"NS",H3371:AL3371,"&gt;=0.5",H3370:AL3370,"&gt;=1.5")+COUNTIFS(H3369:AL3369,"AL/NS",H3371:AL3371,"&gt;=0.5",H3370:AL3370,"&gt;=1.5")+COUNTIFS(H3369:AL3369,"NHD",H3371:AL3371,"&gt;=4.5",H3374:AL3374,"&gt;=2",H3370:AL3370,"&gt;=1.5"))*0.5</f>
        <v>4</v>
      </c>
      <c r="CI3369" s="266">
        <f>(COUNTIF(H3371:AL3371,"&gt;=10")+COUNTIFS(H3369:AL3369,"MD",H3371:AL3371,"&gt;=2")-COUNTIFS(H3369:AL3369,"TV",H3371:AL3371,"&gt;=10"))*0.5</f>
        <v>0</v>
      </c>
      <c r="CJ3369" s="266">
        <f>(COUNTIFS(H3369:AL3369,"D",H3373:AL3373,"&gt;=6.5",H3371:AL3371,"&gt;=3.5"))*0.5</f>
        <v>0</v>
      </c>
      <c r="CK3369" s="266">
        <f>(COUNTIF(H3374:AL3374,"&gt;=10")-COUNTIFS(H3369:AL3369,"PD",H3374:AL3374,"&gt;=10"))*0.5</f>
        <v>0</v>
      </c>
      <c r="CL3369" s="265">
        <f>(COUNTIFS(H3369:AL3369,"NHD",H3374:AL3374,"&gt;=3.5",H3375:AL3375,"&gt;=6.5")+COUNTIFS(H3369:AL3369,"BH",H3374:AL3374,"&gt;=1.5",H3375:AL3375,"&gt;=0.5")+COUNTIFS(H3369:AL3369,"BM",H3374:AL3374,"&gt;=1.5",H3375:AL3375,"&gt;=0.5")+COUNTIFS(H3369:AL3369,"D",H3374:AL3374,"&gt;=1.5",H3375:AL3375,"&gt;=0.5"))*0.5</f>
        <v>0</v>
      </c>
      <c r="CM3369" s="272"/>
      <c r="CN3369" s="264" t="s">
        <v>723</v>
      </c>
      <c r="CO3369" s="193">
        <f t="shared" ref="CO3369" si="1071">+AM3369+AN3369+AO3369+AP3369+AQ3369+AR3369+AS3369+AU3369+BG3369</f>
        <v>26</v>
      </c>
      <c r="CP3369" s="225">
        <f>+SUM(I3370:I3375)-I3376</f>
        <v>0</v>
      </c>
      <c r="CQ3369" s="225">
        <f>+SUM(J3370:J3375)-J3376</f>
        <v>2.5</v>
      </c>
      <c r="CR3369" s="225">
        <f>+SUM(K3370:K3375)-K3376</f>
        <v>2.5</v>
      </c>
      <c r="CS3369" s="192"/>
      <c r="CT3369" s="192"/>
      <c r="CU3369" s="192"/>
      <c r="CV3369" s="192"/>
      <c r="CW3369" s="192"/>
      <c r="CX3369" s="192"/>
      <c r="CY3369" s="192"/>
      <c r="CZ3369" s="192"/>
      <c r="DA3369" s="192"/>
    </row>
    <row r="3370" spans="1:105" s="120" customFormat="1" ht="15" customHeight="1">
      <c r="A3370" s="228"/>
      <c r="B3370" s="346"/>
      <c r="C3370" s="585"/>
      <c r="D3370" s="237"/>
      <c r="E3370" s="237"/>
      <c r="F3370" s="242" t="s">
        <v>82</v>
      </c>
      <c r="G3370" s="121">
        <v>1.5</v>
      </c>
      <c r="H3370" s="83"/>
      <c r="I3370" s="83"/>
      <c r="J3370" s="83">
        <v>2.5</v>
      </c>
      <c r="K3370" s="83">
        <v>2.5</v>
      </c>
      <c r="L3370" s="83">
        <v>2.5</v>
      </c>
      <c r="M3370" s="83">
        <v>2.5</v>
      </c>
      <c r="N3370" s="83">
        <v>2.5</v>
      </c>
      <c r="O3370" s="83"/>
      <c r="P3370" s="83">
        <v>2.5</v>
      </c>
      <c r="Q3370" s="83">
        <v>2.5</v>
      </c>
      <c r="R3370" s="83">
        <v>2.5</v>
      </c>
      <c r="S3370" s="83">
        <v>2.5</v>
      </c>
      <c r="T3370" s="83"/>
      <c r="U3370" s="83"/>
      <c r="V3370" s="83"/>
      <c r="W3370" s="83">
        <v>2</v>
      </c>
      <c r="X3370" s="83">
        <v>2</v>
      </c>
      <c r="Y3370" s="83">
        <v>2</v>
      </c>
      <c r="Z3370" s="83">
        <v>2</v>
      </c>
      <c r="AA3370" s="83">
        <v>2</v>
      </c>
      <c r="AB3370" s="83"/>
      <c r="AC3370" s="79"/>
      <c r="AD3370" s="79"/>
      <c r="AE3370" s="79">
        <v>2</v>
      </c>
      <c r="AF3370" s="79"/>
      <c r="AG3370" s="79">
        <v>2</v>
      </c>
      <c r="AH3370" s="79">
        <v>2</v>
      </c>
      <c r="AI3370" s="79"/>
      <c r="AJ3370" s="79"/>
      <c r="AK3370" s="79">
        <v>2.5</v>
      </c>
      <c r="AL3370" s="79">
        <v>2.5</v>
      </c>
      <c r="AM3370" s="240"/>
      <c r="AN3370" s="240"/>
      <c r="AO3370" s="240"/>
      <c r="AP3370" s="240"/>
      <c r="AQ3370" s="240"/>
      <c r="AR3370" s="240"/>
      <c r="AS3370" s="240"/>
      <c r="AT3370" s="256"/>
      <c r="AU3370" s="256"/>
      <c r="AV3370" s="259"/>
      <c r="AW3370" s="259"/>
      <c r="AX3370" s="256"/>
      <c r="AY3370" s="256"/>
      <c r="AZ3370" s="256"/>
      <c r="BA3370" s="256"/>
      <c r="BB3370" s="256"/>
      <c r="BC3370" s="256"/>
      <c r="BD3370" s="256"/>
      <c r="BE3370" s="256"/>
      <c r="BF3370" s="256"/>
      <c r="BG3370" s="256"/>
      <c r="BH3370" s="256"/>
      <c r="BI3370" s="256"/>
      <c r="BJ3370" s="256"/>
      <c r="BK3370" s="256"/>
      <c r="BL3370" s="262"/>
      <c r="BM3370" s="262"/>
      <c r="BN3370" s="262"/>
      <c r="BO3370" s="262"/>
      <c r="BP3370" s="262"/>
      <c r="BQ3370" s="262"/>
      <c r="BR3370" s="270"/>
      <c r="BS3370" s="270"/>
      <c r="BT3370" s="270"/>
      <c r="BU3370" s="270"/>
      <c r="BV3370" s="270"/>
      <c r="BW3370" s="270"/>
      <c r="BX3370" s="256"/>
      <c r="BY3370" s="256"/>
      <c r="BZ3370" s="256"/>
      <c r="CA3370" s="267"/>
      <c r="CB3370" s="267"/>
      <c r="CC3370" s="274"/>
      <c r="CD3370" s="267"/>
      <c r="CE3370" s="267"/>
      <c r="CF3370" s="267"/>
      <c r="CG3370" s="267"/>
      <c r="CH3370" s="267"/>
      <c r="CI3370" s="267"/>
      <c r="CJ3370" s="267"/>
      <c r="CK3370" s="267"/>
      <c r="CL3370" s="265"/>
      <c r="CM3370" s="272"/>
      <c r="CN3370" s="264"/>
      <c r="CO3370" s="193"/>
      <c r="CP3370" s="226"/>
      <c r="CQ3370" s="226"/>
      <c r="CR3370" s="226"/>
      <c r="CS3370" s="192"/>
      <c r="CT3370" s="192"/>
      <c r="CU3370" s="192"/>
      <c r="CV3370" s="192"/>
      <c r="CW3370" s="192"/>
      <c r="CX3370" s="192"/>
      <c r="CY3370" s="192"/>
      <c r="CZ3370" s="192"/>
      <c r="DA3370" s="192"/>
    </row>
    <row r="3371" spans="1:105" s="120" customFormat="1" ht="15" customHeight="1">
      <c r="A3371" s="228"/>
      <c r="B3371" s="346"/>
      <c r="C3371" s="585"/>
      <c r="D3371" s="237"/>
      <c r="E3371" s="237"/>
      <c r="F3371" s="243"/>
      <c r="G3371" s="122">
        <v>2</v>
      </c>
      <c r="H3371" s="84"/>
      <c r="I3371" s="84"/>
      <c r="J3371" s="84"/>
      <c r="K3371" s="84"/>
      <c r="L3371" s="84"/>
      <c r="M3371" s="84"/>
      <c r="N3371" s="84"/>
      <c r="O3371" s="84"/>
      <c r="P3371" s="84"/>
      <c r="Q3371" s="84"/>
      <c r="R3371" s="84"/>
      <c r="S3371" s="84"/>
      <c r="T3371" s="84"/>
      <c r="U3371" s="84"/>
      <c r="V3371" s="84"/>
      <c r="W3371" s="84">
        <v>0.5</v>
      </c>
      <c r="X3371" s="84">
        <v>0.5</v>
      </c>
      <c r="Y3371" s="84">
        <v>0.5</v>
      </c>
      <c r="Z3371" s="84">
        <v>0.5</v>
      </c>
      <c r="AA3371" s="84">
        <v>0.5</v>
      </c>
      <c r="AB3371" s="84"/>
      <c r="AC3371" s="80"/>
      <c r="AD3371" s="80"/>
      <c r="AE3371" s="80">
        <v>0.5</v>
      </c>
      <c r="AF3371" s="80"/>
      <c r="AG3371" s="80">
        <v>0.5</v>
      </c>
      <c r="AH3371" s="80">
        <v>0.5</v>
      </c>
      <c r="AI3371" s="80"/>
      <c r="AJ3371" s="80"/>
      <c r="AK3371" s="80"/>
      <c r="AL3371" s="80"/>
      <c r="AM3371" s="240"/>
      <c r="AN3371" s="240"/>
      <c r="AO3371" s="240"/>
      <c r="AP3371" s="240"/>
      <c r="AQ3371" s="240"/>
      <c r="AR3371" s="240"/>
      <c r="AS3371" s="240"/>
      <c r="AT3371" s="256"/>
      <c r="AU3371" s="256"/>
      <c r="AV3371" s="259"/>
      <c r="AW3371" s="259"/>
      <c r="AX3371" s="256"/>
      <c r="AY3371" s="256"/>
      <c r="AZ3371" s="256"/>
      <c r="BA3371" s="256"/>
      <c r="BB3371" s="256"/>
      <c r="BC3371" s="256"/>
      <c r="BD3371" s="256"/>
      <c r="BE3371" s="256"/>
      <c r="BF3371" s="256"/>
      <c r="BG3371" s="256"/>
      <c r="BH3371" s="256"/>
      <c r="BI3371" s="256"/>
      <c r="BJ3371" s="256"/>
      <c r="BK3371" s="256"/>
      <c r="BL3371" s="262"/>
      <c r="BM3371" s="262"/>
      <c r="BN3371" s="262"/>
      <c r="BO3371" s="262"/>
      <c r="BP3371" s="262"/>
      <c r="BQ3371" s="262"/>
      <c r="BR3371" s="270"/>
      <c r="BS3371" s="270"/>
      <c r="BT3371" s="270"/>
      <c r="BU3371" s="270"/>
      <c r="BV3371" s="270"/>
      <c r="BW3371" s="270"/>
      <c r="BX3371" s="256"/>
      <c r="BY3371" s="256"/>
      <c r="BZ3371" s="256"/>
      <c r="CA3371" s="267"/>
      <c r="CB3371" s="267"/>
      <c r="CC3371" s="274"/>
      <c r="CD3371" s="267"/>
      <c r="CE3371" s="267"/>
      <c r="CF3371" s="267"/>
      <c r="CG3371" s="267"/>
      <c r="CH3371" s="267"/>
      <c r="CI3371" s="267"/>
      <c r="CJ3371" s="267"/>
      <c r="CK3371" s="267"/>
      <c r="CL3371" s="265"/>
      <c r="CM3371" s="272"/>
      <c r="CN3371" s="264"/>
      <c r="CO3371" s="193"/>
      <c r="CP3371" s="226"/>
      <c r="CQ3371" s="226"/>
      <c r="CR3371" s="226"/>
      <c r="CS3371" s="192"/>
      <c r="CT3371" s="192"/>
      <c r="CU3371" s="192"/>
      <c r="CV3371" s="192"/>
      <c r="CW3371" s="192"/>
      <c r="CX3371" s="192"/>
      <c r="CY3371" s="192"/>
      <c r="CZ3371" s="192"/>
      <c r="DA3371" s="192"/>
    </row>
    <row r="3372" spans="1:105" s="120" customFormat="1" ht="15" customHeight="1">
      <c r="A3372" s="228"/>
      <c r="B3372" s="346"/>
      <c r="C3372" s="585"/>
      <c r="D3372" s="237"/>
      <c r="E3372" s="237"/>
      <c r="F3372" s="243"/>
      <c r="G3372" s="122">
        <v>2.1</v>
      </c>
      <c r="H3372" s="84"/>
      <c r="I3372" s="84"/>
      <c r="J3372" s="84"/>
      <c r="K3372" s="84"/>
      <c r="L3372" s="84"/>
      <c r="M3372" s="84"/>
      <c r="N3372" s="84"/>
      <c r="O3372" s="84"/>
      <c r="P3372" s="84"/>
      <c r="Q3372" s="84"/>
      <c r="R3372" s="84"/>
      <c r="S3372" s="84"/>
      <c r="T3372" s="84"/>
      <c r="U3372" s="84"/>
      <c r="V3372" s="84"/>
      <c r="W3372" s="84"/>
      <c r="X3372" s="84"/>
      <c r="Y3372" s="84"/>
      <c r="Z3372" s="84"/>
      <c r="AA3372" s="84"/>
      <c r="AB3372" s="84"/>
      <c r="AC3372" s="80"/>
      <c r="AD3372" s="80"/>
      <c r="AE3372" s="80"/>
      <c r="AF3372" s="80"/>
      <c r="AG3372" s="80"/>
      <c r="AH3372" s="80"/>
      <c r="AI3372" s="80"/>
      <c r="AJ3372" s="80"/>
      <c r="AK3372" s="80"/>
      <c r="AL3372" s="80"/>
      <c r="AM3372" s="240"/>
      <c r="AN3372" s="240"/>
      <c r="AO3372" s="240"/>
      <c r="AP3372" s="240"/>
      <c r="AQ3372" s="240"/>
      <c r="AR3372" s="240"/>
      <c r="AS3372" s="240"/>
      <c r="AT3372" s="256"/>
      <c r="AU3372" s="256"/>
      <c r="AV3372" s="259"/>
      <c r="AW3372" s="259"/>
      <c r="AX3372" s="256"/>
      <c r="AY3372" s="256"/>
      <c r="AZ3372" s="256"/>
      <c r="BA3372" s="256"/>
      <c r="BB3372" s="256"/>
      <c r="BC3372" s="256"/>
      <c r="BD3372" s="256"/>
      <c r="BE3372" s="256"/>
      <c r="BF3372" s="256"/>
      <c r="BG3372" s="256"/>
      <c r="BH3372" s="256"/>
      <c r="BI3372" s="256"/>
      <c r="BJ3372" s="256"/>
      <c r="BK3372" s="256"/>
      <c r="BL3372" s="262"/>
      <c r="BM3372" s="262"/>
      <c r="BN3372" s="262"/>
      <c r="BO3372" s="262"/>
      <c r="BP3372" s="262"/>
      <c r="BQ3372" s="262"/>
      <c r="BR3372" s="270"/>
      <c r="BS3372" s="270"/>
      <c r="BT3372" s="270"/>
      <c r="BU3372" s="270"/>
      <c r="BV3372" s="270"/>
      <c r="BW3372" s="270"/>
      <c r="BX3372" s="256"/>
      <c r="BY3372" s="256"/>
      <c r="BZ3372" s="256"/>
      <c r="CA3372" s="267"/>
      <c r="CB3372" s="267"/>
      <c r="CC3372" s="274"/>
      <c r="CD3372" s="267"/>
      <c r="CE3372" s="267"/>
      <c r="CF3372" s="267"/>
      <c r="CG3372" s="267"/>
      <c r="CH3372" s="267"/>
      <c r="CI3372" s="267"/>
      <c r="CJ3372" s="267"/>
      <c r="CK3372" s="267"/>
      <c r="CL3372" s="265"/>
      <c r="CM3372" s="272"/>
      <c r="CN3372" s="264"/>
      <c r="CO3372" s="193"/>
      <c r="CP3372" s="226"/>
      <c r="CQ3372" s="226"/>
      <c r="CR3372" s="226"/>
      <c r="CS3372" s="192"/>
      <c r="CT3372" s="192"/>
      <c r="CU3372" s="192"/>
      <c r="CV3372" s="192"/>
      <c r="CW3372" s="192"/>
      <c r="CX3372" s="192"/>
      <c r="CY3372" s="192"/>
      <c r="CZ3372" s="192"/>
      <c r="DA3372" s="192"/>
    </row>
    <row r="3373" spans="1:105" s="120" customFormat="1" ht="15" customHeight="1">
      <c r="A3373" s="228"/>
      <c r="B3373" s="346"/>
      <c r="C3373" s="585"/>
      <c r="D3373" s="237"/>
      <c r="E3373" s="237"/>
      <c r="F3373" s="243"/>
      <c r="G3373" s="122">
        <v>2.7</v>
      </c>
      <c r="H3373" s="84"/>
      <c r="I3373" s="84"/>
      <c r="J3373" s="84"/>
      <c r="K3373" s="84"/>
      <c r="L3373" s="84"/>
      <c r="M3373" s="84"/>
      <c r="N3373" s="84"/>
      <c r="O3373" s="84"/>
      <c r="P3373" s="84"/>
      <c r="Q3373" s="84"/>
      <c r="R3373" s="84"/>
      <c r="S3373" s="84"/>
      <c r="T3373" s="84"/>
      <c r="U3373" s="84"/>
      <c r="V3373" s="84"/>
      <c r="W3373" s="84"/>
      <c r="X3373" s="84"/>
      <c r="Y3373" s="84"/>
      <c r="Z3373" s="84"/>
      <c r="AA3373" s="84"/>
      <c r="AB3373" s="84"/>
      <c r="AC3373" s="80"/>
      <c r="AD3373" s="80"/>
      <c r="AE3373" s="80"/>
      <c r="AF3373" s="80"/>
      <c r="AG3373" s="80"/>
      <c r="AH3373" s="80"/>
      <c r="AI3373" s="80"/>
      <c r="AJ3373" s="80"/>
      <c r="AK3373" s="80"/>
      <c r="AL3373" s="80"/>
      <c r="AM3373" s="240"/>
      <c r="AN3373" s="240"/>
      <c r="AO3373" s="240"/>
      <c r="AP3373" s="240"/>
      <c r="AQ3373" s="240"/>
      <c r="AR3373" s="240"/>
      <c r="AS3373" s="240"/>
      <c r="AT3373" s="256"/>
      <c r="AU3373" s="256"/>
      <c r="AV3373" s="259"/>
      <c r="AW3373" s="259"/>
      <c r="AX3373" s="256"/>
      <c r="AY3373" s="256"/>
      <c r="AZ3373" s="256"/>
      <c r="BA3373" s="256"/>
      <c r="BB3373" s="256"/>
      <c r="BC3373" s="256"/>
      <c r="BD3373" s="256"/>
      <c r="BE3373" s="256"/>
      <c r="BF3373" s="256"/>
      <c r="BG3373" s="256"/>
      <c r="BH3373" s="256"/>
      <c r="BI3373" s="256"/>
      <c r="BJ3373" s="256"/>
      <c r="BK3373" s="256"/>
      <c r="BL3373" s="262"/>
      <c r="BM3373" s="262"/>
      <c r="BN3373" s="262"/>
      <c r="BO3373" s="262"/>
      <c r="BP3373" s="262"/>
      <c r="BQ3373" s="262"/>
      <c r="BR3373" s="270"/>
      <c r="BS3373" s="270"/>
      <c r="BT3373" s="270"/>
      <c r="BU3373" s="270"/>
      <c r="BV3373" s="270"/>
      <c r="BW3373" s="270"/>
      <c r="BX3373" s="256"/>
      <c r="BY3373" s="256"/>
      <c r="BZ3373" s="256"/>
      <c r="CA3373" s="267"/>
      <c r="CB3373" s="267"/>
      <c r="CC3373" s="274"/>
      <c r="CD3373" s="267"/>
      <c r="CE3373" s="267"/>
      <c r="CF3373" s="267"/>
      <c r="CG3373" s="267"/>
      <c r="CH3373" s="267"/>
      <c r="CI3373" s="267"/>
      <c r="CJ3373" s="267"/>
      <c r="CK3373" s="267"/>
      <c r="CL3373" s="265"/>
      <c r="CM3373" s="272"/>
      <c r="CN3373" s="264"/>
      <c r="CO3373" s="193"/>
      <c r="CP3373" s="226"/>
      <c r="CQ3373" s="226"/>
      <c r="CR3373" s="226"/>
      <c r="CS3373" s="192"/>
      <c r="CT3373" s="192"/>
      <c r="CU3373" s="192"/>
      <c r="CV3373" s="192"/>
      <c r="CW3373" s="192"/>
      <c r="CX3373" s="192"/>
      <c r="CY3373" s="192"/>
      <c r="CZ3373" s="192"/>
      <c r="DA3373" s="192"/>
    </row>
    <row r="3374" spans="1:105" s="120" customFormat="1" ht="15" customHeight="1">
      <c r="A3374" s="228"/>
      <c r="B3374" s="346"/>
      <c r="C3374" s="585"/>
      <c r="D3374" s="237"/>
      <c r="E3374" s="237"/>
      <c r="F3374" s="243"/>
      <c r="G3374" s="122">
        <v>3</v>
      </c>
      <c r="H3374" s="84"/>
      <c r="I3374" s="84"/>
      <c r="J3374" s="84"/>
      <c r="K3374" s="84"/>
      <c r="L3374" s="84"/>
      <c r="M3374" s="84"/>
      <c r="N3374" s="84"/>
      <c r="O3374" s="84"/>
      <c r="P3374" s="84"/>
      <c r="Q3374" s="84"/>
      <c r="R3374" s="84"/>
      <c r="S3374" s="84"/>
      <c r="T3374" s="84"/>
      <c r="U3374" s="84"/>
      <c r="V3374" s="84"/>
      <c r="W3374" s="84"/>
      <c r="X3374" s="84"/>
      <c r="Y3374" s="84"/>
      <c r="Z3374" s="84"/>
      <c r="AA3374" s="84"/>
      <c r="AB3374" s="84"/>
      <c r="AC3374" s="80"/>
      <c r="AD3374" s="80"/>
      <c r="AE3374" s="80"/>
      <c r="AF3374" s="80"/>
      <c r="AG3374" s="80"/>
      <c r="AH3374" s="80"/>
      <c r="AI3374" s="80"/>
      <c r="AJ3374" s="80"/>
      <c r="AK3374" s="80"/>
      <c r="AL3374" s="80"/>
      <c r="AM3374" s="240"/>
      <c r="AN3374" s="240"/>
      <c r="AO3374" s="240"/>
      <c r="AP3374" s="240"/>
      <c r="AQ3374" s="240"/>
      <c r="AR3374" s="240"/>
      <c r="AS3374" s="240"/>
      <c r="AT3374" s="256"/>
      <c r="AU3374" s="256"/>
      <c r="AV3374" s="259"/>
      <c r="AW3374" s="259"/>
      <c r="AX3374" s="256"/>
      <c r="AY3374" s="256"/>
      <c r="AZ3374" s="256"/>
      <c r="BA3374" s="256"/>
      <c r="BB3374" s="256"/>
      <c r="BC3374" s="256"/>
      <c r="BD3374" s="256"/>
      <c r="BE3374" s="256"/>
      <c r="BF3374" s="256"/>
      <c r="BG3374" s="256"/>
      <c r="BH3374" s="256"/>
      <c r="BI3374" s="256"/>
      <c r="BJ3374" s="256"/>
      <c r="BK3374" s="256"/>
      <c r="BL3374" s="262"/>
      <c r="BM3374" s="262"/>
      <c r="BN3374" s="262"/>
      <c r="BO3374" s="262"/>
      <c r="BP3374" s="262"/>
      <c r="BQ3374" s="262"/>
      <c r="BR3374" s="270"/>
      <c r="BS3374" s="270"/>
      <c r="BT3374" s="270"/>
      <c r="BU3374" s="270"/>
      <c r="BV3374" s="270"/>
      <c r="BW3374" s="270"/>
      <c r="BX3374" s="256"/>
      <c r="BY3374" s="256"/>
      <c r="BZ3374" s="256"/>
      <c r="CA3374" s="267"/>
      <c r="CB3374" s="267"/>
      <c r="CC3374" s="274"/>
      <c r="CD3374" s="267"/>
      <c r="CE3374" s="267"/>
      <c r="CF3374" s="267"/>
      <c r="CG3374" s="267"/>
      <c r="CH3374" s="267"/>
      <c r="CI3374" s="267"/>
      <c r="CJ3374" s="267"/>
      <c r="CK3374" s="267"/>
      <c r="CL3374" s="265"/>
      <c r="CM3374" s="272"/>
      <c r="CN3374" s="264"/>
      <c r="CO3374" s="193"/>
      <c r="CP3374" s="226"/>
      <c r="CQ3374" s="226"/>
      <c r="CR3374" s="226"/>
      <c r="CS3374" s="192"/>
      <c r="CT3374" s="192"/>
      <c r="CU3374" s="192"/>
      <c r="CV3374" s="192"/>
      <c r="CW3374" s="192"/>
      <c r="CX3374" s="192"/>
      <c r="CY3374" s="192"/>
      <c r="CZ3374" s="192"/>
      <c r="DA3374" s="192"/>
    </row>
    <row r="3375" spans="1:105" s="120" customFormat="1" ht="15" customHeight="1">
      <c r="A3375" s="228"/>
      <c r="B3375" s="346"/>
      <c r="C3375" s="585"/>
      <c r="D3375" s="237"/>
      <c r="E3375" s="237"/>
      <c r="F3375" s="244"/>
      <c r="G3375" s="123">
        <v>3.9</v>
      </c>
      <c r="H3375" s="85"/>
      <c r="I3375" s="85"/>
      <c r="J3375" s="85"/>
      <c r="K3375" s="85"/>
      <c r="L3375" s="85"/>
      <c r="M3375" s="85"/>
      <c r="N3375" s="85"/>
      <c r="O3375" s="85"/>
      <c r="P3375" s="85"/>
      <c r="Q3375" s="85"/>
      <c r="R3375" s="85"/>
      <c r="S3375" s="85"/>
      <c r="T3375" s="85"/>
      <c r="U3375" s="85"/>
      <c r="V3375" s="85"/>
      <c r="W3375" s="85"/>
      <c r="X3375" s="85"/>
      <c r="Y3375" s="85"/>
      <c r="Z3375" s="85"/>
      <c r="AA3375" s="85"/>
      <c r="AB3375" s="85"/>
      <c r="AC3375" s="81"/>
      <c r="AD3375" s="81"/>
      <c r="AE3375" s="81"/>
      <c r="AF3375" s="81"/>
      <c r="AG3375" s="81"/>
      <c r="AH3375" s="81"/>
      <c r="AI3375" s="81"/>
      <c r="AJ3375" s="81"/>
      <c r="AK3375" s="81"/>
      <c r="AL3375" s="81"/>
      <c r="AM3375" s="240"/>
      <c r="AN3375" s="240"/>
      <c r="AO3375" s="240"/>
      <c r="AP3375" s="240"/>
      <c r="AQ3375" s="240"/>
      <c r="AR3375" s="240"/>
      <c r="AS3375" s="240"/>
      <c r="AT3375" s="256"/>
      <c r="AU3375" s="256"/>
      <c r="AV3375" s="259"/>
      <c r="AW3375" s="259"/>
      <c r="AX3375" s="256"/>
      <c r="AY3375" s="256"/>
      <c r="AZ3375" s="256"/>
      <c r="BA3375" s="256"/>
      <c r="BB3375" s="256"/>
      <c r="BC3375" s="256"/>
      <c r="BD3375" s="256"/>
      <c r="BE3375" s="256"/>
      <c r="BF3375" s="256"/>
      <c r="BG3375" s="256"/>
      <c r="BH3375" s="256"/>
      <c r="BI3375" s="256"/>
      <c r="BJ3375" s="256"/>
      <c r="BK3375" s="256"/>
      <c r="BL3375" s="262"/>
      <c r="BM3375" s="262"/>
      <c r="BN3375" s="262"/>
      <c r="BO3375" s="262"/>
      <c r="BP3375" s="262"/>
      <c r="BQ3375" s="262"/>
      <c r="BR3375" s="270"/>
      <c r="BS3375" s="270"/>
      <c r="BT3375" s="270"/>
      <c r="BU3375" s="270"/>
      <c r="BV3375" s="270"/>
      <c r="BW3375" s="270"/>
      <c r="BX3375" s="256"/>
      <c r="BY3375" s="256"/>
      <c r="BZ3375" s="256"/>
      <c r="CA3375" s="267"/>
      <c r="CB3375" s="267"/>
      <c r="CC3375" s="274"/>
      <c r="CD3375" s="267"/>
      <c r="CE3375" s="267"/>
      <c r="CF3375" s="267"/>
      <c r="CG3375" s="267"/>
      <c r="CH3375" s="267"/>
      <c r="CI3375" s="267"/>
      <c r="CJ3375" s="267"/>
      <c r="CK3375" s="267"/>
      <c r="CL3375" s="265"/>
      <c r="CM3375" s="272"/>
      <c r="CN3375" s="264"/>
      <c r="CO3375" s="193"/>
      <c r="CP3375" s="226"/>
      <c r="CQ3375" s="226"/>
      <c r="CR3375" s="226"/>
      <c r="CS3375" s="192"/>
      <c r="CT3375" s="192"/>
      <c r="CU3375" s="192"/>
      <c r="CV3375" s="192"/>
      <c r="CW3375" s="192"/>
      <c r="CX3375" s="192"/>
      <c r="CY3375" s="192"/>
      <c r="CZ3375" s="192"/>
      <c r="DA3375" s="192"/>
    </row>
    <row r="3376" spans="1:105" s="120" customFormat="1" ht="15" customHeight="1">
      <c r="A3376" s="229"/>
      <c r="B3376" s="347"/>
      <c r="C3376" s="586"/>
      <c r="D3376" s="238"/>
      <c r="E3376" s="238"/>
      <c r="F3376" s="245" t="s">
        <v>83</v>
      </c>
      <c r="G3376" s="352"/>
      <c r="H3376" s="82"/>
      <c r="I3376" s="82"/>
      <c r="J3376" s="82"/>
      <c r="K3376" s="82"/>
      <c r="L3376" s="82"/>
      <c r="M3376" s="82"/>
      <c r="N3376" s="82"/>
      <c r="O3376" s="82"/>
      <c r="P3376" s="82"/>
      <c r="Q3376" s="82"/>
      <c r="R3376" s="82"/>
      <c r="S3376" s="82"/>
      <c r="T3376" s="82"/>
      <c r="U3376" s="82"/>
      <c r="V3376" s="82"/>
      <c r="W3376" s="82"/>
      <c r="X3376" s="82"/>
      <c r="Y3376" s="82"/>
      <c r="Z3376" s="82"/>
      <c r="AA3376" s="82"/>
      <c r="AB3376" s="82"/>
      <c r="AC3376" s="35"/>
      <c r="AD3376" s="35"/>
      <c r="AE3376" s="35"/>
      <c r="AF3376" s="35"/>
      <c r="AG3376" s="35"/>
      <c r="AH3376" s="35"/>
      <c r="AI3376" s="35"/>
      <c r="AJ3376" s="35"/>
      <c r="AK3376" s="35"/>
      <c r="AL3376" s="35"/>
      <c r="AM3376" s="241"/>
      <c r="AN3376" s="241"/>
      <c r="AO3376" s="241"/>
      <c r="AP3376" s="241"/>
      <c r="AQ3376" s="241"/>
      <c r="AR3376" s="241"/>
      <c r="AS3376" s="241"/>
      <c r="AT3376" s="257"/>
      <c r="AU3376" s="257"/>
      <c r="AV3376" s="260"/>
      <c r="AW3376" s="260"/>
      <c r="AX3376" s="257"/>
      <c r="AY3376" s="257"/>
      <c r="AZ3376" s="257"/>
      <c r="BA3376" s="257"/>
      <c r="BB3376" s="257"/>
      <c r="BC3376" s="257"/>
      <c r="BD3376" s="257"/>
      <c r="BE3376" s="257"/>
      <c r="BF3376" s="257"/>
      <c r="BG3376" s="257"/>
      <c r="BH3376" s="257"/>
      <c r="BI3376" s="257"/>
      <c r="BJ3376" s="257"/>
      <c r="BK3376" s="257"/>
      <c r="BL3376" s="263"/>
      <c r="BM3376" s="263"/>
      <c r="BN3376" s="263"/>
      <c r="BO3376" s="263"/>
      <c r="BP3376" s="263"/>
      <c r="BQ3376" s="263"/>
      <c r="BR3376" s="271"/>
      <c r="BS3376" s="271"/>
      <c r="BT3376" s="271"/>
      <c r="BU3376" s="271"/>
      <c r="BV3376" s="271"/>
      <c r="BW3376" s="271"/>
      <c r="BX3376" s="257"/>
      <c r="BY3376" s="257"/>
      <c r="BZ3376" s="257"/>
      <c r="CA3376" s="268"/>
      <c r="CB3376" s="268"/>
      <c r="CC3376" s="275"/>
      <c r="CD3376" s="268"/>
      <c r="CE3376" s="268"/>
      <c r="CF3376" s="268"/>
      <c r="CG3376" s="268"/>
      <c r="CH3376" s="268"/>
      <c r="CI3376" s="268"/>
      <c r="CJ3376" s="268"/>
      <c r="CK3376" s="268"/>
      <c r="CL3376" s="265"/>
      <c r="CM3376" s="272"/>
      <c r="CN3376" s="264"/>
      <c r="CO3376" s="193"/>
      <c r="CP3376" s="226"/>
      <c r="CQ3376" s="226"/>
      <c r="CR3376" s="226"/>
      <c r="CS3376" s="192"/>
      <c r="CT3376" s="192"/>
      <c r="CU3376" s="192"/>
      <c r="CV3376" s="192"/>
      <c r="CW3376" s="192"/>
      <c r="CX3376" s="192"/>
      <c r="CY3376" s="192"/>
      <c r="CZ3376" s="192"/>
      <c r="DA3376" s="192"/>
    </row>
    <row r="3377" spans="1:105" s="120" customFormat="1" ht="15" customHeight="1">
      <c r="A3377" s="227">
        <f t="shared" ref="A3377:A3433" si="1072">A3369+1</f>
        <v>418</v>
      </c>
      <c r="B3377" s="345" t="s">
        <v>1368</v>
      </c>
      <c r="C3377" s="584" t="s">
        <v>1382</v>
      </c>
      <c r="D3377" s="236" t="s">
        <v>1383</v>
      </c>
      <c r="E3377" s="236" t="s">
        <v>353</v>
      </c>
      <c r="F3377" s="253" t="s">
        <v>80</v>
      </c>
      <c r="G3377" s="254"/>
      <c r="H3377" s="82" t="s">
        <v>69</v>
      </c>
      <c r="I3377" s="82"/>
      <c r="J3377" s="82" t="s">
        <v>60</v>
      </c>
      <c r="K3377" s="82" t="s">
        <v>60</v>
      </c>
      <c r="L3377" s="82" t="s">
        <v>60</v>
      </c>
      <c r="M3377" s="82" t="s">
        <v>60</v>
      </c>
      <c r="N3377" s="82" t="s">
        <v>60</v>
      </c>
      <c r="O3377" s="82"/>
      <c r="P3377" s="82" t="s">
        <v>60</v>
      </c>
      <c r="Q3377" s="82" t="s">
        <v>60</v>
      </c>
      <c r="R3377" s="82" t="s">
        <v>60</v>
      </c>
      <c r="S3377" s="82" t="s">
        <v>60</v>
      </c>
      <c r="T3377" s="82" t="s">
        <v>60</v>
      </c>
      <c r="U3377" s="82" t="s">
        <v>60</v>
      </c>
      <c r="V3377" s="82"/>
      <c r="W3377" s="82" t="s">
        <v>61</v>
      </c>
      <c r="X3377" s="82" t="s">
        <v>61</v>
      </c>
      <c r="Y3377" s="82" t="s">
        <v>61</v>
      </c>
      <c r="Z3377" s="82" t="s">
        <v>61</v>
      </c>
      <c r="AA3377" s="82" t="s">
        <v>61</v>
      </c>
      <c r="AB3377" s="82" t="s">
        <v>61</v>
      </c>
      <c r="AC3377" s="82"/>
      <c r="AD3377" s="82" t="s">
        <v>61</v>
      </c>
      <c r="AE3377" s="82" t="s">
        <v>61</v>
      </c>
      <c r="AF3377" s="82" t="s">
        <v>61</v>
      </c>
      <c r="AG3377" s="82" t="s">
        <v>61</v>
      </c>
      <c r="AH3377" s="82" t="s">
        <v>61</v>
      </c>
      <c r="AI3377" s="82" t="s">
        <v>1471</v>
      </c>
      <c r="AJ3377" s="82"/>
      <c r="AK3377" s="82" t="s">
        <v>60</v>
      </c>
      <c r="AL3377" s="82" t="s">
        <v>60</v>
      </c>
      <c r="AM3377" s="239">
        <f>COUNTIF(H3377:AL3377,"PH")+COUNTIF(H3377:AL3377,"PH/L")+COUNTIF(H3377:AL3377,"PM")</f>
        <v>0</v>
      </c>
      <c r="AN3377" s="239">
        <f>COUNTIF(H3377:AL3377,"PD")+COUNTIF(H3377:AL3377,"PDD")+COUNTIF(H3377:AL3377,"P/DS")/2+COUNTIF(H3377:AL3377,"PMD")</f>
        <v>0</v>
      </c>
      <c r="AO3377" s="239">
        <f>COUNTIF(H3377:AL3377,"PN")+COUNTIF(H3377:AL3377,"P/NS")/2+COUNTIF(H3377:AL3377,"PH")+COUNTIF(H3377:AL3377,"PH/F")/2+COUNTIF(H3377:AL3377,"PH/L")/2+COUNTIF(H3377:AL3377,"PM")</f>
        <v>0</v>
      </c>
      <c r="AP3377" s="239">
        <f>COUNTIF(H3377:AL3377,"BH")+COUNTIF(H3377:AL3377,"AL/BL")+COUNTIF(H3377:AL3377,"UL/BL")+COUNTIF(H3377:AL3377,"BM")</f>
        <v>0</v>
      </c>
      <c r="AQ3377" s="239">
        <f>COUNTIF(H3377:AL3377,"DS")+COUNTIF(H3377:AL3377,"AL/DS")/2+COUNTIF(H3377:AL3377,"UL/DS")/2+COUNTIF(H3377:AL3377,"CT")+COUNTIF(H3377:AL3377,"MD")</f>
        <v>13.5</v>
      </c>
      <c r="AR3377" s="239">
        <f>COUNTIF(H3377:AL3377,"NS")+COUNTIF(H3377:AL3377,"AL/NS")/2+COUNTIF(H3377:AL3377,"UL/NS")/2+COUNTIF(H3377:AL3377,"BH")+COUNTIF(H3377:AL3377,"AL/BF")/2+COUNTIF(H3377:AL3377,"AL/BL")/2+COUNTIF(H3377:AL3377,"UL/BL")/2+COUNTIF(H3377:AL3377,"UL/BF")/2+COUNTIF(H3377:AL3377,"BM")</f>
        <v>11</v>
      </c>
      <c r="AS3377" s="239">
        <f>COUNTIF(H3377:AL3377,"AL")+COUNTIF(H3377:AL3377,"AL/DS")/2+COUNTIF(H3377:AL3377,"AL/NS")/2+COUNTIF(H3377:AL3377,"NH")+COUNTIF(H3377:AL3377,"SL")+COUNTIF(H3377:AL3377,"NHD")+COUNTIF(H3377:AL3377,"B")+COUNTIF(H3377:AL3377,"HL")+COUNTIF(H3377:AL3377,"AL/BF")/2+COUNTIF(H3377:AL3377,"AL/BL")/2</f>
        <v>1</v>
      </c>
      <c r="AT3377" s="255">
        <f>COUNTIF(H3377:AL3377,"PD")+COUNTIF(H3377:AL3377,"PN")+COUNTIF(H3377:AL3377,"P/DS")/2+COUNTIF(H3377:AL3377,"P/NS")/2+COUNTIF(H3377:AL3377,"DS")+COUNTIF(H3377:AL3377,"NS")+COUNTIF(H3377:AL3377,"AL")+COUNTIF(H3377:AL3377,"AL/DS")+COUNTIF(H3377:AL3377,"AL/NS")+COUNTIF(H3377:AL3377,"NH")+COUNTIF(H3377:AL3377,"SL")+COUNTIF(H3377:AL3377,"UL/DS")/2+COUNTIF(H3377:AL3377,"UL/NS")/2+COUNTIF(H3377:AL3377,"CT")+COUNTIF(H3377:AL3377,"NHD")+COUNTIF(H3377:AL3377,"PDD")+COUNTIF(H3377:AL3377,"B")+COUNTIF(H3377:AL3377,"HL")+COUNTIF(H3377:AL3377,"PH")+COUNTIF(H3377:AL3377,"BH")+COUNTIF(H3377:AL3377,"AL/BF")+COUNTIF(H3377:AL3377,"AL/BL")+COUNTIF(H3377:AL3377,"UL/BF")/2+COUNTIF(H3377:AL3377,"UL/BL")/2+COUNTIF(H3377:AL3377,"PH/F")/2+COUNTIF(H3377:AL3377,"PH/L")/2+COUNTIF(H3377:AL3377,"MD")+COUNTIF(H3377:AL3377,"PMD")+COUNTIF(H3377:AL3377,"PM")+COUNTIF(H3377:AL3377,"BM")</f>
        <v>25.5</v>
      </c>
      <c r="AU3377" s="255">
        <f>COUNTIF(H3377:AL3377,"P/DS")/2+COUNTIF(H3377:AL3377,"P/NS")/2+COUNTIF(H3377:AL3377,"IL")+COUNTIF(H3377:AL3377,"NL")+COUNTIF(H3377:AL3377,"UL")+COUNTIF(H3377:AL3377,"UL/DS")/2+COUNTIF(H3377:AL3377,"UL/NS")/2+COUNTIF(H3377:AL3377,"KT")+COUNTIF(H3377:AL3377,"UL/BF")/2+COUNTIF(H3377:AL3377,"UL/BL")/2+COUNTIF(H3377:AL3377,"PH/F")/2+COUNTIF(H3377:AL3377,"PH/L")/2+COUNTIF(H3377:AL3377,"NB")</f>
        <v>0.5</v>
      </c>
      <c r="AV3377" s="258">
        <f>COUNTIF(H3377:AL3377,"PN")+COUNTIF(H3377:AL3377,"TVD")+COUNTIF(H3377:AL3377,"PH")+COUNTIF(H3377:AL3377,"PM")+COUNTIF(H3377:AL3377,"PDD")-COUNTIFS(H3377:AL3377,"PN",H3384:AL3384,"&gt;=3")-COUNTIFS(H3377:AL3377,"PM",H3384:AL3384,"&gt;=3")</f>
        <v>0</v>
      </c>
      <c r="AW3377" s="258">
        <f>COUNTIF(H3377:AL3377,"NS")+COUNTIF(H3377:AL3377,"D")+COUNTIF(H3377:AL3377,"BH")+COUNTIF(H3377:AL3377,"NHD")+COUNTIF(H3377:AL3377,"BM")-COUNTIFS(H3377:AL3377,"NS",H3384:AL3384,"&gt;=3")-COUNTIFS(H3377:AL3377,"BH",H3384:AL3384,"&gt;=3")-COUNTIFS(H3377:AL3377,"BM",H3384:AL3384,"&gt;=3")</f>
        <v>11</v>
      </c>
      <c r="AX3377" s="255">
        <f>COUNTIF(H3377:AL3377,"AL")+COUNTIF(H3377:AL3377,"AL/DS")/2+COUNTIF(H3377:AL3377,"AL/NS")/2+COUNTIF(H3377:AL3377,"AL/BF")+COUNTIF(H3377:AL3377,"AL/BL")/2</f>
        <v>0</v>
      </c>
      <c r="AY3377" s="255">
        <f>COUNTIF(H3377:AL3377,"SL")</f>
        <v>0</v>
      </c>
      <c r="AZ3377" s="255">
        <f>COUNTIF(H3377:AL3377,"NH")</f>
        <v>1</v>
      </c>
      <c r="BA3377" s="255">
        <f>COUNTIF(H3377:AL3377,"HL")</f>
        <v>0</v>
      </c>
      <c r="BB3377" s="255">
        <f>COUNTIF(G3377:AL3377,"P/DS")/2+COUNTIF(G3377:AL3377,"P/NS")/2+COUNTIF(G3377:AL3377,"UL")+COUNTIF(G3377:AL3377,"UL/DS")/2+COUNTIF(G3377:AL3377,"UL/NS")/2+COUNTIF(G3377:AL3377,"UL/BL")/2+COUNTIF(G3377:AL3377,"UL/BF")/2+COUNTIF(G3377:AL3377,"PH/F")/2+COUNTIF(G3377:AL3377,"PH/L")/2</f>
        <v>0.5</v>
      </c>
      <c r="BC3377" s="255">
        <f>COUNTIF(H3377:AL3377,"NB")</f>
        <v>0</v>
      </c>
      <c r="BD3377" s="255">
        <f>COUNTIF(H3377:AL3377,"NL")</f>
        <v>0</v>
      </c>
      <c r="BE3377" s="255">
        <f>COUNTIF(H3377:AL3377,"IL")</f>
        <v>0</v>
      </c>
      <c r="BF3377" s="255">
        <f>COUNTIF(H3377:AL3377,"KT")</f>
        <v>0</v>
      </c>
      <c r="BG3377" s="255">
        <f>COUNTIF(H3377:AL3377,"L70")</f>
        <v>0</v>
      </c>
      <c r="BH3377" s="255">
        <f>COUNTIF(H3377:AL3377,"MD")</f>
        <v>0</v>
      </c>
      <c r="BI3377" s="255">
        <f>COUNTIF(H3377:AL3377,"PMD")</f>
        <v>0</v>
      </c>
      <c r="BJ3377" s="255">
        <f>COUNTIF(H3377:AL3377,"PM")</f>
        <v>0</v>
      </c>
      <c r="BK3377" s="255">
        <f>COUNTIF(H3377:AL3377,"BM")</f>
        <v>0</v>
      </c>
      <c r="BL3377" s="261">
        <f>SUMIF(H3377:AL3377,"PD",H3378:AL3378)+SUMIF(H3377:AL3377,"PN",H3378:AL3378)+SUMIF(H3377:AL3377,"P/DS",H3378:AL3378)+SUMIF(H3377:AL3377,"PN/F",H3378:AL3378)+SUMIF(H3377:AL3377,"PN/L",H3378:AL3378)+SUMIF(H3377:AL3377,"TV",H3378:AL3378)+SUMIF(H3377:AL3377,"TVD",H3378:AL3378)+SUMIF(H3377:AL3377,"PDD",H3378:AL3378)</f>
        <v>0</v>
      </c>
      <c r="BM3377" s="261">
        <f>SUMIF(H3377:AL3377,"PD",H3379:AL3379)+SUMIF(H3377:AL3377,"PN",H3379:AL3379)+SUMIF(H3377:AL3377,"P/DS",H3379:AL3379)+SUMIF(H3377:AL3377,"PN/F",H3379:AL3379)+SUMIF(H3377:AL3377,"PN/L",H3379:AL3379)+SUMIF(H3377:AL3377,"TV",H3379:AL3379)+SUMIF(H3377:AL3377,"TVD",H3379:AL3379)+SUMIF(H3377:AL3377,"PDD",H3379:AL3379)+SUMIF(H3377:AL3377,"PMD",H3379:AL3379)</f>
        <v>0</v>
      </c>
      <c r="BN3377" s="261">
        <f>SUMIF(H3377:AL3377,"PD",H3380:AL3380)+SUMIF(H3377:AL3377,"PN",H3380:AL3380)+SUMIF(H3377:AL3377,"P/DS",H3380:AL3380)+SUMIF(H3377:AL3377,"PN/F",H3380:AL3380)+SUMIF(H3377:AL3377,"PN/L",H3380:AL3380)+SUMIF(H3377:AL3377,"TV",H3380:AL3380)+SUMIF(H3377:AL3377,"TVD",H3380:AL3380)</f>
        <v>0</v>
      </c>
      <c r="BO3377" s="261">
        <f>SUMIF(H3377:AL3377,"PD",H3381:AL3381)+SUMIF(H3377:AL3377,"PN",H3381:AL3381)+SUMIF(H3377:AL3377,"P/DS",H3381:AL3381)+SUMIF(H3377:AL3377,"PN/F",H3381:AL3381)+SUMIF(H3377:AL3377,"PN/L",H3381:AL3381)+SUMIF(H3377:AL3377,"TV",H3381:AL3381)+SUMIF(H3377:AL3377,"TVD",H3381:AL3381)</f>
        <v>0</v>
      </c>
      <c r="BP3377" s="261">
        <f>SUMIF(H3377:AL3377,"PD",H3382:AL3382)+SUMIF(H3377:AL3377,"PN",H3382:AL3382)+SUMIF(H3377:AL3377,"P/DS",H3382:AL3382)+SUMIF(H3377:AL3377,"PN/F",H3382:AL3382)+SUMIF(H3377:AL3377,"PN/L",H3382:AL3382)+SUMIF(H3377:AL3377,"TV",H3382:AL3382)+SUMIF(H3377:AL3377,"TVD",H3382:AL3382)+SUMIF(H3377:AL3377,"PDD",H3382:AL3382)+SUMIF(H3377:AL3377,"PH",H3382:AL3382)+SUMIF(H3377:AL3377,"PM",H3382:AL3382)</f>
        <v>0</v>
      </c>
      <c r="BQ3377" s="261">
        <f>SUMIF(H3377:AL3377,"PD",H3383:AL3383)+SUMIF(H3377:AL3377,"PN",H3383:AL3383)+SUMIF(H3377:AL3377,"P/DS",H3383:AL3383)+SUMIF(H3377:AL3377,"PN/F",H3383:AL3383)+SUMIF(H3377:AL3377,"PN/L",H3383:AL3383)+SUMIF(H3377:AL3377,"TV",H3383:AL3383)+SUMIF(H3377:AL3377,"TVD",H3383:AL3383)+SUMIF(H3377:AL3377,"PDD",H3383:AL3383)+SUMIF(H3377:AL3377,"PH",H3383:AL3383)+SUMIF(H3377:AL3377,"PM",H3383:AL3383)</f>
        <v>0</v>
      </c>
      <c r="BR3377" s="269">
        <f>SUM(H3378:AL3378)-BL3377</f>
        <v>44</v>
      </c>
      <c r="BS3377" s="269">
        <f>SUM(H3379:AL3379)-BM3377</f>
        <v>11.5</v>
      </c>
      <c r="BT3377" s="269">
        <f>SUM(H3380:AL3380)-BN3377</f>
        <v>0</v>
      </c>
      <c r="BU3377" s="269">
        <f>SUM(H3381:AL3381)-BO3377</f>
        <v>0</v>
      </c>
      <c r="BV3377" s="269">
        <f>SUM(H3382:AL3382)-BP3377</f>
        <v>0</v>
      </c>
      <c r="BW3377" s="269">
        <f>SUM(H3383:AL3383)-BQ3377</f>
        <v>0</v>
      </c>
      <c r="BX3377" s="255">
        <f>SUMIF(H3377:AL3377,"PD",H3384:AL3384)+SUMIF(H3377:AL3377,"PN",H3384:AL3384)+SUMIF(H3377:AL3377,"P/DS",H3384:AL3384)+SUMIF(H3377:AL3377,"PN/F",H3384:AL3384)+SUMIF(H3377:AL3377,"PN/L",H3384:AL3384)</f>
        <v>0</v>
      </c>
      <c r="BY3377" s="255">
        <f>SUM(H3384:AL3384)-BX3377</f>
        <v>2</v>
      </c>
      <c r="BZ3377" s="255">
        <f t="shared" ref="BZ3377" si="1073">+SUM(BL3377:BW3384)</f>
        <v>55.5</v>
      </c>
      <c r="CA3377" s="266">
        <f>(COUNTIFS(H3377:AL3377,"PD",H3378:AL3378,"&gt;=2"))*0.5-IF(CN3377="VP",COUNTIFS($H$16:$AL$16,"SAT",H3377:AL3377,"PD",H3378:AL3378,"&gt;=2"))*0.5</f>
        <v>0</v>
      </c>
      <c r="CB3377" s="266">
        <f>(COUNTIFS(H3377:AL3377,"PN",H3379:AL3379,"&gt;=0.5",H3378:AL3378,"&gt;=1.5"))*0.5+COUNTIFS(H3377:AL3377,"PDD",H3379:AL3379,"&gt;=0.5",H3378:AL3378,"&gt;=1.5")*0.5</f>
        <v>0</v>
      </c>
      <c r="CC3377" s="273">
        <f>(COUNTIFS(H3377:AL3377,"TV",H3379:AL3379,"&gt;=10"))*0.5+(COUNTIFS(H3377:AL3377,"PMD",H3379:AL3379,"&gt;=2"))*0.5</f>
        <v>0</v>
      </c>
      <c r="CD3377" s="266">
        <f>(COUNTIFS(H3377:AL3377,"TVD",H3381:AL3381,"&gt;=6.5",H3379:AL3379,"&gt;=3.5"))*0.5</f>
        <v>0</v>
      </c>
      <c r="CE3377" s="266">
        <f>(COUNTIFS(H3377:AL3377,"PD",H3382:AL3382,"&gt;=10"))*0.5</f>
        <v>0</v>
      </c>
      <c r="CF3377" s="266">
        <f>(COUNTIFS(H3377:AL3377,"PDD",H3382:AL3382,"&gt;=3.5",H3383:AL3383,"&gt;=6.5")+COUNTIFS(H3377:AL3377,"PH",H3383:AL3383,"&gt;=0.5",H3382:AL3382,"&gt;=1.5")+COUNTIFS(H3377:AL3377,"PM",H3383:AL3383,"&gt;=0.5",H3382:AL3382,"&gt;=1.5"))*0.5</f>
        <v>0</v>
      </c>
      <c r="CG3377" s="266">
        <f>(COUNTIFS(H3377:AL3377,"DS",H3378:AL3378,"&gt;=2")+COUNTIFS(H3377:AL3377,"AL/DS",H3378:AL3378,"&gt;=2"))*0.5-IF(CN3377="VP",COUNTIFS($H$16:$AL$16,"SAT",H3377:AL3377,"DS",H3378:AL3378,"&gt;=2"))*0.5</f>
        <v>6</v>
      </c>
      <c r="CH3377" s="266">
        <f>(COUNTIFS(H3377:AL3377,"NS",H3379:AL3379,"&gt;=0.5",H3378:AL3378,"&gt;=1.5")+COUNTIFS(H3377:AL3377,"AL/NS",H3379:AL3379,"&gt;=0.5",H3378:AL3378,"&gt;=1.5")+COUNTIFS(H3377:AL3377,"NHD",H3379:AL3379,"&gt;=4.5",H3382:AL3382,"&gt;=2",H3378:AL3378,"&gt;=1.5"))*0.5</f>
        <v>3.5</v>
      </c>
      <c r="CI3377" s="266">
        <f>(COUNTIF(H3379:AL3379,"&gt;=10")+COUNTIFS(H3377:AL3377,"MD",H3379:AL3379,"&gt;=2")-COUNTIFS(H3377:AL3377,"TV",H3379:AL3379,"&gt;=10"))*0.5</f>
        <v>0</v>
      </c>
      <c r="CJ3377" s="266">
        <f>(COUNTIFS(H3377:AL3377,"D",H3381:AL3381,"&gt;=6.5",H3379:AL3379,"&gt;=3.5"))*0.5</f>
        <v>0</v>
      </c>
      <c r="CK3377" s="266">
        <f>(COUNTIF(H3382:AL3382,"&gt;=10")-COUNTIFS(H3377:AL3377,"PD",H3382:AL3382,"&gt;=10"))*0.5</f>
        <v>0</v>
      </c>
      <c r="CL3377" s="265">
        <f>(COUNTIFS(H3377:AL3377,"NHD",H3382:AL3382,"&gt;=3.5",H3383:AL3383,"&gt;=6.5")+COUNTIFS(H3377:AL3377,"BH",H3382:AL3382,"&gt;=1.5",H3383:AL3383,"&gt;=0.5")+COUNTIFS(H3377:AL3377,"BM",H3382:AL3382,"&gt;=1.5",H3383:AL3383,"&gt;=0.5")+COUNTIFS(H3377:AL3377,"D",H3382:AL3382,"&gt;=1.5",H3383:AL3383,"&gt;=0.5"))*0.5</f>
        <v>0</v>
      </c>
      <c r="CM3377" s="272"/>
      <c r="CN3377" s="264" t="s">
        <v>723</v>
      </c>
      <c r="CO3377" s="209">
        <f t="shared" ref="CO3377" si="1074">+AM3377+AN3377+AO3377+AP3377+AQ3377+AR3377+AS3377+AU3377+BG3377</f>
        <v>26</v>
      </c>
      <c r="CP3377" s="225">
        <f>+SUM(I3378:I3383)-I3384</f>
        <v>0</v>
      </c>
      <c r="CQ3377" s="225">
        <f>+SUM(J3378:J3383)-J3384</f>
        <v>2.5</v>
      </c>
      <c r="CR3377" s="225">
        <f>+SUM(K3378:K3383)-K3384</f>
        <v>2.5</v>
      </c>
      <c r="CS3377" s="210"/>
      <c r="CT3377" s="210"/>
      <c r="CU3377" s="210"/>
      <c r="CV3377" s="210"/>
      <c r="CW3377" s="210"/>
      <c r="CX3377" s="210"/>
      <c r="CY3377" s="210"/>
      <c r="CZ3377" s="210"/>
      <c r="DA3377" s="210"/>
    </row>
    <row r="3378" spans="1:105" s="120" customFormat="1" ht="15" customHeight="1">
      <c r="A3378" s="228"/>
      <c r="B3378" s="346"/>
      <c r="C3378" s="585"/>
      <c r="D3378" s="237"/>
      <c r="E3378" s="237"/>
      <c r="F3378" s="242" t="s">
        <v>82</v>
      </c>
      <c r="G3378" s="121">
        <v>1.5</v>
      </c>
      <c r="H3378" s="83"/>
      <c r="I3378" s="83"/>
      <c r="J3378" s="83">
        <v>2.5</v>
      </c>
      <c r="K3378" s="83">
        <v>2.5</v>
      </c>
      <c r="L3378" s="83">
        <v>2.5</v>
      </c>
      <c r="M3378" s="83">
        <v>2.5</v>
      </c>
      <c r="N3378" s="83">
        <v>2.5</v>
      </c>
      <c r="O3378" s="83"/>
      <c r="P3378" s="83">
        <v>2.5</v>
      </c>
      <c r="Q3378" s="83">
        <v>2.5</v>
      </c>
      <c r="R3378" s="83">
        <v>2.5</v>
      </c>
      <c r="S3378" s="83">
        <v>2.5</v>
      </c>
      <c r="T3378" s="83">
        <v>2.5</v>
      </c>
      <c r="U3378" s="83"/>
      <c r="V3378" s="83"/>
      <c r="W3378" s="83"/>
      <c r="X3378" s="83">
        <v>2</v>
      </c>
      <c r="Y3378" s="83">
        <v>2</v>
      </c>
      <c r="Z3378" s="83">
        <v>2</v>
      </c>
      <c r="AA3378" s="83">
        <v>2</v>
      </c>
      <c r="AB3378" s="83"/>
      <c r="AC3378" s="79"/>
      <c r="AD3378" s="79">
        <v>2</v>
      </c>
      <c r="AE3378" s="79"/>
      <c r="AF3378" s="79"/>
      <c r="AG3378" s="79">
        <v>2</v>
      </c>
      <c r="AH3378" s="79">
        <v>2</v>
      </c>
      <c r="AI3378" s="79"/>
      <c r="AJ3378" s="79"/>
      <c r="AK3378" s="79">
        <v>2.5</v>
      </c>
      <c r="AL3378" s="79">
        <v>2.5</v>
      </c>
      <c r="AM3378" s="240"/>
      <c r="AN3378" s="240"/>
      <c r="AO3378" s="240"/>
      <c r="AP3378" s="240"/>
      <c r="AQ3378" s="240"/>
      <c r="AR3378" s="240"/>
      <c r="AS3378" s="240"/>
      <c r="AT3378" s="256"/>
      <c r="AU3378" s="256"/>
      <c r="AV3378" s="259"/>
      <c r="AW3378" s="259"/>
      <c r="AX3378" s="256"/>
      <c r="AY3378" s="256"/>
      <c r="AZ3378" s="256"/>
      <c r="BA3378" s="256"/>
      <c r="BB3378" s="256"/>
      <c r="BC3378" s="256"/>
      <c r="BD3378" s="256"/>
      <c r="BE3378" s="256"/>
      <c r="BF3378" s="256"/>
      <c r="BG3378" s="256"/>
      <c r="BH3378" s="256"/>
      <c r="BI3378" s="256"/>
      <c r="BJ3378" s="256"/>
      <c r="BK3378" s="256"/>
      <c r="BL3378" s="262"/>
      <c r="BM3378" s="262"/>
      <c r="BN3378" s="262"/>
      <c r="BO3378" s="262"/>
      <c r="BP3378" s="262"/>
      <c r="BQ3378" s="262"/>
      <c r="BR3378" s="270"/>
      <c r="BS3378" s="270"/>
      <c r="BT3378" s="270"/>
      <c r="BU3378" s="270"/>
      <c r="BV3378" s="270"/>
      <c r="BW3378" s="270"/>
      <c r="BX3378" s="256"/>
      <c r="BY3378" s="256"/>
      <c r="BZ3378" s="256"/>
      <c r="CA3378" s="267"/>
      <c r="CB3378" s="267"/>
      <c r="CC3378" s="274"/>
      <c r="CD3378" s="267"/>
      <c r="CE3378" s="267"/>
      <c r="CF3378" s="267"/>
      <c r="CG3378" s="267"/>
      <c r="CH3378" s="267"/>
      <c r="CI3378" s="267"/>
      <c r="CJ3378" s="267"/>
      <c r="CK3378" s="267"/>
      <c r="CL3378" s="265"/>
      <c r="CM3378" s="272"/>
      <c r="CN3378" s="264"/>
      <c r="CO3378" s="209"/>
      <c r="CP3378" s="226"/>
      <c r="CQ3378" s="226"/>
      <c r="CR3378" s="226"/>
      <c r="CS3378" s="210"/>
      <c r="CT3378" s="210"/>
      <c r="CU3378" s="210"/>
      <c r="CV3378" s="210"/>
      <c r="CW3378" s="210"/>
      <c r="CX3378" s="210"/>
      <c r="CY3378" s="210"/>
      <c r="CZ3378" s="210"/>
      <c r="DA3378" s="210"/>
    </row>
    <row r="3379" spans="1:105" s="120" customFormat="1" ht="15" customHeight="1">
      <c r="A3379" s="228"/>
      <c r="B3379" s="346"/>
      <c r="C3379" s="585"/>
      <c r="D3379" s="237"/>
      <c r="E3379" s="237"/>
      <c r="F3379" s="243"/>
      <c r="G3379" s="122">
        <v>2</v>
      </c>
      <c r="H3379" s="84"/>
      <c r="I3379" s="84"/>
      <c r="J3379" s="84"/>
      <c r="K3379" s="84"/>
      <c r="L3379" s="84"/>
      <c r="M3379" s="84"/>
      <c r="N3379" s="84"/>
      <c r="O3379" s="84">
        <v>8</v>
      </c>
      <c r="P3379" s="84"/>
      <c r="Q3379" s="84"/>
      <c r="R3379" s="84"/>
      <c r="S3379" s="84"/>
      <c r="T3379" s="84"/>
      <c r="U3379" s="84"/>
      <c r="V3379" s="84"/>
      <c r="W3379" s="84"/>
      <c r="X3379" s="84">
        <v>0.5</v>
      </c>
      <c r="Y3379" s="84">
        <v>0.5</v>
      </c>
      <c r="Z3379" s="84">
        <v>0.5</v>
      </c>
      <c r="AA3379" s="84">
        <v>0.5</v>
      </c>
      <c r="AB3379" s="84"/>
      <c r="AC3379" s="80"/>
      <c r="AD3379" s="80">
        <v>0.5</v>
      </c>
      <c r="AE3379" s="80"/>
      <c r="AF3379" s="80"/>
      <c r="AG3379" s="80">
        <v>0.5</v>
      </c>
      <c r="AH3379" s="80">
        <v>0.5</v>
      </c>
      <c r="AI3379" s="80"/>
      <c r="AJ3379" s="80"/>
      <c r="AK3379" s="80"/>
      <c r="AL3379" s="80"/>
      <c r="AM3379" s="240"/>
      <c r="AN3379" s="240"/>
      <c r="AO3379" s="240"/>
      <c r="AP3379" s="240"/>
      <c r="AQ3379" s="240"/>
      <c r="AR3379" s="240"/>
      <c r="AS3379" s="240"/>
      <c r="AT3379" s="256"/>
      <c r="AU3379" s="256"/>
      <c r="AV3379" s="259"/>
      <c r="AW3379" s="259"/>
      <c r="AX3379" s="256"/>
      <c r="AY3379" s="256"/>
      <c r="AZ3379" s="256"/>
      <c r="BA3379" s="256"/>
      <c r="BB3379" s="256"/>
      <c r="BC3379" s="256"/>
      <c r="BD3379" s="256"/>
      <c r="BE3379" s="256"/>
      <c r="BF3379" s="256"/>
      <c r="BG3379" s="256"/>
      <c r="BH3379" s="256"/>
      <c r="BI3379" s="256"/>
      <c r="BJ3379" s="256"/>
      <c r="BK3379" s="256"/>
      <c r="BL3379" s="262"/>
      <c r="BM3379" s="262"/>
      <c r="BN3379" s="262"/>
      <c r="BO3379" s="262"/>
      <c r="BP3379" s="262"/>
      <c r="BQ3379" s="262"/>
      <c r="BR3379" s="270"/>
      <c r="BS3379" s="270"/>
      <c r="BT3379" s="270"/>
      <c r="BU3379" s="270"/>
      <c r="BV3379" s="270"/>
      <c r="BW3379" s="270"/>
      <c r="BX3379" s="256"/>
      <c r="BY3379" s="256"/>
      <c r="BZ3379" s="256"/>
      <c r="CA3379" s="267"/>
      <c r="CB3379" s="267"/>
      <c r="CC3379" s="274"/>
      <c r="CD3379" s="267"/>
      <c r="CE3379" s="267"/>
      <c r="CF3379" s="267"/>
      <c r="CG3379" s="267"/>
      <c r="CH3379" s="267"/>
      <c r="CI3379" s="267"/>
      <c r="CJ3379" s="267"/>
      <c r="CK3379" s="267"/>
      <c r="CL3379" s="265"/>
      <c r="CM3379" s="272"/>
      <c r="CN3379" s="264"/>
      <c r="CO3379" s="209"/>
      <c r="CP3379" s="226"/>
      <c r="CQ3379" s="226"/>
      <c r="CR3379" s="226"/>
      <c r="CS3379" s="210"/>
      <c r="CT3379" s="210"/>
      <c r="CU3379" s="210"/>
      <c r="CV3379" s="210"/>
      <c r="CW3379" s="210"/>
      <c r="CX3379" s="210"/>
      <c r="CY3379" s="210"/>
      <c r="CZ3379" s="210"/>
      <c r="DA3379" s="210"/>
    </row>
    <row r="3380" spans="1:105" s="120" customFormat="1" ht="15" customHeight="1">
      <c r="A3380" s="228"/>
      <c r="B3380" s="346"/>
      <c r="C3380" s="585"/>
      <c r="D3380" s="237"/>
      <c r="E3380" s="237"/>
      <c r="F3380" s="243"/>
      <c r="G3380" s="122">
        <v>2.1</v>
      </c>
      <c r="H3380" s="84"/>
      <c r="I3380" s="84"/>
      <c r="J3380" s="84"/>
      <c r="K3380" s="84"/>
      <c r="L3380" s="84"/>
      <c r="M3380" s="84"/>
      <c r="N3380" s="84"/>
      <c r="O3380" s="84"/>
      <c r="P3380" s="84"/>
      <c r="Q3380" s="84"/>
      <c r="R3380" s="84"/>
      <c r="S3380" s="84"/>
      <c r="T3380" s="84"/>
      <c r="U3380" s="84"/>
      <c r="V3380" s="84"/>
      <c r="W3380" s="84"/>
      <c r="X3380" s="84"/>
      <c r="Y3380" s="84"/>
      <c r="Z3380" s="84"/>
      <c r="AA3380" s="84"/>
      <c r="AB3380" s="84"/>
      <c r="AC3380" s="80"/>
      <c r="AD3380" s="80"/>
      <c r="AE3380" s="80"/>
      <c r="AF3380" s="80"/>
      <c r="AG3380" s="80"/>
      <c r="AH3380" s="80"/>
      <c r="AI3380" s="80"/>
      <c r="AJ3380" s="80"/>
      <c r="AK3380" s="80"/>
      <c r="AL3380" s="80"/>
      <c r="AM3380" s="240"/>
      <c r="AN3380" s="240"/>
      <c r="AO3380" s="240"/>
      <c r="AP3380" s="240"/>
      <c r="AQ3380" s="240"/>
      <c r="AR3380" s="240"/>
      <c r="AS3380" s="240"/>
      <c r="AT3380" s="256"/>
      <c r="AU3380" s="256"/>
      <c r="AV3380" s="259"/>
      <c r="AW3380" s="259"/>
      <c r="AX3380" s="256"/>
      <c r="AY3380" s="256"/>
      <c r="AZ3380" s="256"/>
      <c r="BA3380" s="256"/>
      <c r="BB3380" s="256"/>
      <c r="BC3380" s="256"/>
      <c r="BD3380" s="256"/>
      <c r="BE3380" s="256"/>
      <c r="BF3380" s="256"/>
      <c r="BG3380" s="256"/>
      <c r="BH3380" s="256"/>
      <c r="BI3380" s="256"/>
      <c r="BJ3380" s="256"/>
      <c r="BK3380" s="256"/>
      <c r="BL3380" s="262"/>
      <c r="BM3380" s="262"/>
      <c r="BN3380" s="262"/>
      <c r="BO3380" s="262"/>
      <c r="BP3380" s="262"/>
      <c r="BQ3380" s="262"/>
      <c r="BR3380" s="270"/>
      <c r="BS3380" s="270"/>
      <c r="BT3380" s="270"/>
      <c r="BU3380" s="270"/>
      <c r="BV3380" s="270"/>
      <c r="BW3380" s="270"/>
      <c r="BX3380" s="256"/>
      <c r="BY3380" s="256"/>
      <c r="BZ3380" s="256"/>
      <c r="CA3380" s="267"/>
      <c r="CB3380" s="267"/>
      <c r="CC3380" s="274"/>
      <c r="CD3380" s="267"/>
      <c r="CE3380" s="267"/>
      <c r="CF3380" s="267"/>
      <c r="CG3380" s="267"/>
      <c r="CH3380" s="267"/>
      <c r="CI3380" s="267"/>
      <c r="CJ3380" s="267"/>
      <c r="CK3380" s="267"/>
      <c r="CL3380" s="265"/>
      <c r="CM3380" s="272"/>
      <c r="CN3380" s="264"/>
      <c r="CO3380" s="209"/>
      <c r="CP3380" s="226"/>
      <c r="CQ3380" s="226"/>
      <c r="CR3380" s="226"/>
      <c r="CS3380" s="210"/>
      <c r="CT3380" s="210"/>
      <c r="CU3380" s="210"/>
      <c r="CV3380" s="210"/>
      <c r="CW3380" s="210"/>
      <c r="CX3380" s="210"/>
      <c r="CY3380" s="210"/>
      <c r="CZ3380" s="210"/>
      <c r="DA3380" s="210"/>
    </row>
    <row r="3381" spans="1:105" s="120" customFormat="1" ht="15" customHeight="1">
      <c r="A3381" s="228"/>
      <c r="B3381" s="346"/>
      <c r="C3381" s="585"/>
      <c r="D3381" s="237"/>
      <c r="E3381" s="237"/>
      <c r="F3381" s="243"/>
      <c r="G3381" s="122">
        <v>2.7</v>
      </c>
      <c r="H3381" s="84"/>
      <c r="I3381" s="84"/>
      <c r="J3381" s="84"/>
      <c r="K3381" s="84"/>
      <c r="L3381" s="84"/>
      <c r="M3381" s="84"/>
      <c r="N3381" s="84"/>
      <c r="O3381" s="84"/>
      <c r="P3381" s="84"/>
      <c r="Q3381" s="84"/>
      <c r="R3381" s="84"/>
      <c r="S3381" s="84"/>
      <c r="T3381" s="84"/>
      <c r="U3381" s="84"/>
      <c r="V3381" s="84"/>
      <c r="W3381" s="84"/>
      <c r="X3381" s="84"/>
      <c r="Y3381" s="84"/>
      <c r="Z3381" s="84"/>
      <c r="AA3381" s="84"/>
      <c r="AB3381" s="84"/>
      <c r="AC3381" s="80"/>
      <c r="AD3381" s="80"/>
      <c r="AE3381" s="80"/>
      <c r="AF3381" s="80"/>
      <c r="AG3381" s="80"/>
      <c r="AH3381" s="80"/>
      <c r="AI3381" s="80"/>
      <c r="AJ3381" s="80"/>
      <c r="AK3381" s="80"/>
      <c r="AL3381" s="80"/>
      <c r="AM3381" s="240"/>
      <c r="AN3381" s="240"/>
      <c r="AO3381" s="240"/>
      <c r="AP3381" s="240"/>
      <c r="AQ3381" s="240"/>
      <c r="AR3381" s="240"/>
      <c r="AS3381" s="240"/>
      <c r="AT3381" s="256"/>
      <c r="AU3381" s="256"/>
      <c r="AV3381" s="259"/>
      <c r="AW3381" s="259"/>
      <c r="AX3381" s="256"/>
      <c r="AY3381" s="256"/>
      <c r="AZ3381" s="256"/>
      <c r="BA3381" s="256"/>
      <c r="BB3381" s="256"/>
      <c r="BC3381" s="256"/>
      <c r="BD3381" s="256"/>
      <c r="BE3381" s="256"/>
      <c r="BF3381" s="256"/>
      <c r="BG3381" s="256"/>
      <c r="BH3381" s="256"/>
      <c r="BI3381" s="256"/>
      <c r="BJ3381" s="256"/>
      <c r="BK3381" s="256"/>
      <c r="BL3381" s="262"/>
      <c r="BM3381" s="262"/>
      <c r="BN3381" s="262"/>
      <c r="BO3381" s="262"/>
      <c r="BP3381" s="262"/>
      <c r="BQ3381" s="262"/>
      <c r="BR3381" s="270"/>
      <c r="BS3381" s="270"/>
      <c r="BT3381" s="270"/>
      <c r="BU3381" s="270"/>
      <c r="BV3381" s="270"/>
      <c r="BW3381" s="270"/>
      <c r="BX3381" s="256"/>
      <c r="BY3381" s="256"/>
      <c r="BZ3381" s="256"/>
      <c r="CA3381" s="267"/>
      <c r="CB3381" s="267"/>
      <c r="CC3381" s="274"/>
      <c r="CD3381" s="267"/>
      <c r="CE3381" s="267"/>
      <c r="CF3381" s="267"/>
      <c r="CG3381" s="267"/>
      <c r="CH3381" s="267"/>
      <c r="CI3381" s="267"/>
      <c r="CJ3381" s="267"/>
      <c r="CK3381" s="267"/>
      <c r="CL3381" s="265"/>
      <c r="CM3381" s="272"/>
      <c r="CN3381" s="264"/>
      <c r="CO3381" s="209"/>
      <c r="CP3381" s="226"/>
      <c r="CQ3381" s="226"/>
      <c r="CR3381" s="226"/>
      <c r="CS3381" s="210"/>
      <c r="CT3381" s="210"/>
      <c r="CU3381" s="210"/>
      <c r="CV3381" s="210"/>
      <c r="CW3381" s="210"/>
      <c r="CX3381" s="210"/>
      <c r="CY3381" s="210"/>
      <c r="CZ3381" s="210"/>
      <c r="DA3381" s="210"/>
    </row>
    <row r="3382" spans="1:105" s="120" customFormat="1" ht="15" customHeight="1">
      <c r="A3382" s="228"/>
      <c r="B3382" s="346"/>
      <c r="C3382" s="585"/>
      <c r="D3382" s="237"/>
      <c r="E3382" s="237"/>
      <c r="F3382" s="243"/>
      <c r="G3382" s="122">
        <v>3</v>
      </c>
      <c r="H3382" s="84"/>
      <c r="I3382" s="84"/>
      <c r="J3382" s="84"/>
      <c r="K3382" s="84"/>
      <c r="L3382" s="84"/>
      <c r="M3382" s="84"/>
      <c r="N3382" s="84"/>
      <c r="O3382" s="84"/>
      <c r="P3382" s="84"/>
      <c r="Q3382" s="84"/>
      <c r="R3382" s="84"/>
      <c r="S3382" s="84"/>
      <c r="T3382" s="84"/>
      <c r="U3382" s="84"/>
      <c r="V3382" s="84"/>
      <c r="W3382" s="84"/>
      <c r="X3382" s="84"/>
      <c r="Y3382" s="84"/>
      <c r="Z3382" s="84"/>
      <c r="AA3382" s="84"/>
      <c r="AB3382" s="84"/>
      <c r="AC3382" s="80"/>
      <c r="AD3382" s="80"/>
      <c r="AE3382" s="80"/>
      <c r="AF3382" s="80"/>
      <c r="AG3382" s="80"/>
      <c r="AH3382" s="80"/>
      <c r="AI3382" s="80"/>
      <c r="AJ3382" s="80"/>
      <c r="AK3382" s="80"/>
      <c r="AL3382" s="80"/>
      <c r="AM3382" s="240"/>
      <c r="AN3382" s="240"/>
      <c r="AO3382" s="240"/>
      <c r="AP3382" s="240"/>
      <c r="AQ3382" s="240"/>
      <c r="AR3382" s="240"/>
      <c r="AS3382" s="240"/>
      <c r="AT3382" s="256"/>
      <c r="AU3382" s="256"/>
      <c r="AV3382" s="259"/>
      <c r="AW3382" s="259"/>
      <c r="AX3382" s="256"/>
      <c r="AY3382" s="256"/>
      <c r="AZ3382" s="256"/>
      <c r="BA3382" s="256"/>
      <c r="BB3382" s="256"/>
      <c r="BC3382" s="256"/>
      <c r="BD3382" s="256"/>
      <c r="BE3382" s="256"/>
      <c r="BF3382" s="256"/>
      <c r="BG3382" s="256"/>
      <c r="BH3382" s="256"/>
      <c r="BI3382" s="256"/>
      <c r="BJ3382" s="256"/>
      <c r="BK3382" s="256"/>
      <c r="BL3382" s="262"/>
      <c r="BM3382" s="262"/>
      <c r="BN3382" s="262"/>
      <c r="BO3382" s="262"/>
      <c r="BP3382" s="262"/>
      <c r="BQ3382" s="262"/>
      <c r="BR3382" s="270"/>
      <c r="BS3382" s="270"/>
      <c r="BT3382" s="270"/>
      <c r="BU3382" s="270"/>
      <c r="BV3382" s="270"/>
      <c r="BW3382" s="270"/>
      <c r="BX3382" s="256"/>
      <c r="BY3382" s="256"/>
      <c r="BZ3382" s="256"/>
      <c r="CA3382" s="267"/>
      <c r="CB3382" s="267"/>
      <c r="CC3382" s="274"/>
      <c r="CD3382" s="267"/>
      <c r="CE3382" s="267"/>
      <c r="CF3382" s="267"/>
      <c r="CG3382" s="267"/>
      <c r="CH3382" s="267"/>
      <c r="CI3382" s="267"/>
      <c r="CJ3382" s="267"/>
      <c r="CK3382" s="267"/>
      <c r="CL3382" s="265"/>
      <c r="CM3382" s="272"/>
      <c r="CN3382" s="264"/>
      <c r="CO3382" s="209"/>
      <c r="CP3382" s="226"/>
      <c r="CQ3382" s="226"/>
      <c r="CR3382" s="226"/>
      <c r="CS3382" s="210"/>
      <c r="CT3382" s="210"/>
      <c r="CU3382" s="210"/>
      <c r="CV3382" s="210"/>
      <c r="CW3382" s="210"/>
      <c r="CX3382" s="210"/>
      <c r="CY3382" s="210"/>
      <c r="CZ3382" s="210"/>
      <c r="DA3382" s="210"/>
    </row>
    <row r="3383" spans="1:105" s="120" customFormat="1" ht="15" customHeight="1">
      <c r="A3383" s="228"/>
      <c r="B3383" s="346"/>
      <c r="C3383" s="585"/>
      <c r="D3383" s="237"/>
      <c r="E3383" s="237"/>
      <c r="F3383" s="244"/>
      <c r="G3383" s="123">
        <v>3.9</v>
      </c>
      <c r="H3383" s="85"/>
      <c r="I3383" s="85"/>
      <c r="J3383" s="85"/>
      <c r="K3383" s="85"/>
      <c r="L3383" s="85"/>
      <c r="M3383" s="85"/>
      <c r="N3383" s="85"/>
      <c r="O3383" s="85"/>
      <c r="P3383" s="85"/>
      <c r="Q3383" s="85"/>
      <c r="R3383" s="85"/>
      <c r="S3383" s="85"/>
      <c r="T3383" s="85"/>
      <c r="U3383" s="85"/>
      <c r="V3383" s="85"/>
      <c r="W3383" s="85"/>
      <c r="X3383" s="85"/>
      <c r="Y3383" s="85"/>
      <c r="Z3383" s="85"/>
      <c r="AA3383" s="85"/>
      <c r="AB3383" s="85"/>
      <c r="AC3383" s="81"/>
      <c r="AD3383" s="81"/>
      <c r="AE3383" s="81"/>
      <c r="AF3383" s="81"/>
      <c r="AG3383" s="81"/>
      <c r="AH3383" s="81"/>
      <c r="AI3383" s="81"/>
      <c r="AJ3383" s="81"/>
      <c r="AK3383" s="81"/>
      <c r="AL3383" s="81"/>
      <c r="AM3383" s="240"/>
      <c r="AN3383" s="240"/>
      <c r="AO3383" s="240"/>
      <c r="AP3383" s="240"/>
      <c r="AQ3383" s="240"/>
      <c r="AR3383" s="240"/>
      <c r="AS3383" s="240"/>
      <c r="AT3383" s="256"/>
      <c r="AU3383" s="256"/>
      <c r="AV3383" s="259"/>
      <c r="AW3383" s="259"/>
      <c r="AX3383" s="256"/>
      <c r="AY3383" s="256"/>
      <c r="AZ3383" s="256"/>
      <c r="BA3383" s="256"/>
      <c r="BB3383" s="256"/>
      <c r="BC3383" s="256"/>
      <c r="BD3383" s="256"/>
      <c r="BE3383" s="256"/>
      <c r="BF3383" s="256"/>
      <c r="BG3383" s="256"/>
      <c r="BH3383" s="256"/>
      <c r="BI3383" s="256"/>
      <c r="BJ3383" s="256"/>
      <c r="BK3383" s="256"/>
      <c r="BL3383" s="262"/>
      <c r="BM3383" s="262"/>
      <c r="BN3383" s="262"/>
      <c r="BO3383" s="262"/>
      <c r="BP3383" s="262"/>
      <c r="BQ3383" s="262"/>
      <c r="BR3383" s="270"/>
      <c r="BS3383" s="270"/>
      <c r="BT3383" s="270"/>
      <c r="BU3383" s="270"/>
      <c r="BV3383" s="270"/>
      <c r="BW3383" s="270"/>
      <c r="BX3383" s="256"/>
      <c r="BY3383" s="256"/>
      <c r="BZ3383" s="256"/>
      <c r="CA3383" s="267"/>
      <c r="CB3383" s="267"/>
      <c r="CC3383" s="274"/>
      <c r="CD3383" s="267"/>
      <c r="CE3383" s="267"/>
      <c r="CF3383" s="267"/>
      <c r="CG3383" s="267"/>
      <c r="CH3383" s="267"/>
      <c r="CI3383" s="267"/>
      <c r="CJ3383" s="267"/>
      <c r="CK3383" s="267"/>
      <c r="CL3383" s="265"/>
      <c r="CM3383" s="272"/>
      <c r="CN3383" s="264"/>
      <c r="CO3383" s="209"/>
      <c r="CP3383" s="226"/>
      <c r="CQ3383" s="226"/>
      <c r="CR3383" s="226"/>
      <c r="CS3383" s="210"/>
      <c r="CT3383" s="210"/>
      <c r="CU3383" s="210"/>
      <c r="CV3383" s="210"/>
      <c r="CW3383" s="210"/>
      <c r="CX3383" s="210"/>
      <c r="CY3383" s="210"/>
      <c r="CZ3383" s="210"/>
      <c r="DA3383" s="210"/>
    </row>
    <row r="3384" spans="1:105" s="120" customFormat="1" ht="15" customHeight="1">
      <c r="A3384" s="229"/>
      <c r="B3384" s="347"/>
      <c r="C3384" s="586"/>
      <c r="D3384" s="238"/>
      <c r="E3384" s="238"/>
      <c r="F3384" s="245" t="s">
        <v>83</v>
      </c>
      <c r="G3384" s="246"/>
      <c r="H3384" s="82"/>
      <c r="I3384" s="82"/>
      <c r="J3384" s="82"/>
      <c r="K3384" s="82"/>
      <c r="L3384" s="82"/>
      <c r="M3384" s="82"/>
      <c r="N3384" s="82"/>
      <c r="O3384" s="82"/>
      <c r="P3384" s="82">
        <v>2</v>
      </c>
      <c r="Q3384" s="82"/>
      <c r="R3384" s="82"/>
      <c r="S3384" s="82"/>
      <c r="T3384" s="82"/>
      <c r="U3384" s="82"/>
      <c r="V3384" s="82"/>
      <c r="W3384" s="82"/>
      <c r="X3384" s="82"/>
      <c r="Y3384" s="82"/>
      <c r="Z3384" s="82"/>
      <c r="AA3384" s="82"/>
      <c r="AB3384" s="82"/>
      <c r="AC3384" s="35"/>
      <c r="AD3384" s="35"/>
      <c r="AE3384" s="35"/>
      <c r="AF3384" s="35"/>
      <c r="AG3384" s="35"/>
      <c r="AH3384" s="35"/>
      <c r="AI3384" s="35"/>
      <c r="AJ3384" s="35"/>
      <c r="AK3384" s="35"/>
      <c r="AL3384" s="35"/>
      <c r="AM3384" s="241"/>
      <c r="AN3384" s="241"/>
      <c r="AO3384" s="241"/>
      <c r="AP3384" s="241"/>
      <c r="AQ3384" s="241"/>
      <c r="AR3384" s="241"/>
      <c r="AS3384" s="241"/>
      <c r="AT3384" s="257"/>
      <c r="AU3384" s="257"/>
      <c r="AV3384" s="260"/>
      <c r="AW3384" s="260"/>
      <c r="AX3384" s="257"/>
      <c r="AY3384" s="257"/>
      <c r="AZ3384" s="257"/>
      <c r="BA3384" s="257"/>
      <c r="BB3384" s="257"/>
      <c r="BC3384" s="257"/>
      <c r="BD3384" s="257"/>
      <c r="BE3384" s="257"/>
      <c r="BF3384" s="257"/>
      <c r="BG3384" s="257"/>
      <c r="BH3384" s="257"/>
      <c r="BI3384" s="257"/>
      <c r="BJ3384" s="257"/>
      <c r="BK3384" s="257"/>
      <c r="BL3384" s="263"/>
      <c r="BM3384" s="263"/>
      <c r="BN3384" s="263"/>
      <c r="BO3384" s="263"/>
      <c r="BP3384" s="263"/>
      <c r="BQ3384" s="263"/>
      <c r="BR3384" s="271"/>
      <c r="BS3384" s="271"/>
      <c r="BT3384" s="271"/>
      <c r="BU3384" s="271"/>
      <c r="BV3384" s="271"/>
      <c r="BW3384" s="271"/>
      <c r="BX3384" s="257"/>
      <c r="BY3384" s="257"/>
      <c r="BZ3384" s="257"/>
      <c r="CA3384" s="268"/>
      <c r="CB3384" s="268"/>
      <c r="CC3384" s="275"/>
      <c r="CD3384" s="268"/>
      <c r="CE3384" s="268"/>
      <c r="CF3384" s="268"/>
      <c r="CG3384" s="268"/>
      <c r="CH3384" s="268"/>
      <c r="CI3384" s="268"/>
      <c r="CJ3384" s="268"/>
      <c r="CK3384" s="268"/>
      <c r="CL3384" s="265"/>
      <c r="CM3384" s="272"/>
      <c r="CN3384" s="264"/>
      <c r="CO3384" s="209"/>
      <c r="CP3384" s="226"/>
      <c r="CQ3384" s="226"/>
      <c r="CR3384" s="226"/>
      <c r="CS3384" s="210"/>
      <c r="CT3384" s="210"/>
      <c r="CU3384" s="210"/>
      <c r="CV3384" s="210"/>
      <c r="CW3384" s="210"/>
      <c r="CX3384" s="210"/>
      <c r="CY3384" s="210"/>
      <c r="CZ3384" s="210"/>
      <c r="DA3384" s="210"/>
    </row>
    <row r="3385" spans="1:105" s="120" customFormat="1" ht="15" customHeight="1">
      <c r="A3385" s="227">
        <f t="shared" si="1072"/>
        <v>419</v>
      </c>
      <c r="B3385" s="594" t="s">
        <v>1449</v>
      </c>
      <c r="C3385" s="587" t="s">
        <v>1456</v>
      </c>
      <c r="D3385" s="590">
        <v>44686</v>
      </c>
      <c r="E3385" s="593" t="s">
        <v>353</v>
      </c>
      <c r="F3385" s="253" t="s">
        <v>80</v>
      </c>
      <c r="G3385" s="351"/>
      <c r="H3385" s="82"/>
      <c r="I3385" s="82"/>
      <c r="J3385" s="82"/>
      <c r="K3385" s="82"/>
      <c r="L3385" s="82" t="s">
        <v>60</v>
      </c>
      <c r="M3385" s="82" t="s">
        <v>60</v>
      </c>
      <c r="N3385" s="82" t="s">
        <v>60</v>
      </c>
      <c r="O3385" s="82"/>
      <c r="P3385" s="82" t="s">
        <v>60</v>
      </c>
      <c r="Q3385" s="82" t="s">
        <v>60</v>
      </c>
      <c r="R3385" s="82" t="s">
        <v>60</v>
      </c>
      <c r="S3385" s="82" t="s">
        <v>60</v>
      </c>
      <c r="T3385" s="82" t="s">
        <v>60</v>
      </c>
      <c r="U3385" s="82" t="s">
        <v>60</v>
      </c>
      <c r="V3385" s="82"/>
      <c r="W3385" s="82" t="s">
        <v>61</v>
      </c>
      <c r="X3385" s="82" t="s">
        <v>61</v>
      </c>
      <c r="Y3385" s="82" t="s">
        <v>61</v>
      </c>
      <c r="Z3385" s="82" t="s">
        <v>61</v>
      </c>
      <c r="AA3385" s="82" t="s">
        <v>61</v>
      </c>
      <c r="AB3385" s="82" t="s">
        <v>61</v>
      </c>
      <c r="AC3385" s="82"/>
      <c r="AD3385" s="82" t="s">
        <v>67</v>
      </c>
      <c r="AE3385" s="82" t="s">
        <v>61</v>
      </c>
      <c r="AF3385" s="82" t="s">
        <v>61</v>
      </c>
      <c r="AG3385" s="82" t="s">
        <v>61</v>
      </c>
      <c r="AH3385" s="82" t="s">
        <v>61</v>
      </c>
      <c r="AI3385" s="82" t="s">
        <v>1471</v>
      </c>
      <c r="AJ3385" s="82"/>
      <c r="AK3385" s="82" t="s">
        <v>60</v>
      </c>
      <c r="AL3385" s="82" t="s">
        <v>60</v>
      </c>
      <c r="AM3385" s="239">
        <f>COUNTIF(H3385:AL3385,"PH")+COUNTIF(H3385:AL3385,"PH/L")+COUNTIF(H3385:AL3385,"PM")</f>
        <v>0</v>
      </c>
      <c r="AN3385" s="239">
        <f>COUNTIF(H3385:AL3385,"PD")+COUNTIF(H3385:AL3385,"PDD")+COUNTIF(H3385:AL3385,"P/DS")/2+COUNTIF(H3385:AL3385,"PMD")</f>
        <v>0</v>
      </c>
      <c r="AO3385" s="239">
        <f>COUNTIF(H3385:AL3385,"PN")+COUNTIF(H3385:AL3385,"P/NS")/2+COUNTIF(H3385:AL3385,"PH")+COUNTIF(H3385:AL3385,"PH/F")/2+COUNTIF(H3385:AL3385,"PH/L")/2+COUNTIF(H3385:AL3385,"PM")</f>
        <v>0</v>
      </c>
      <c r="AP3385" s="239">
        <f>COUNTIF(H3385:AL3385,"BH")+COUNTIF(H3385:AL3385,"AL/BL")+COUNTIF(H3385:AL3385,"UL/BL")+COUNTIF(H3385:AL3385,"BM")</f>
        <v>0</v>
      </c>
      <c r="AQ3385" s="239">
        <f>COUNTIF(H3385:AL3385,"DS")+COUNTIF(H3385:AL3385,"AL/DS")/2+COUNTIF(H3385:AL3385,"UL/DS")/2+COUNTIF(H3385:AL3385,"CT")+COUNTIF(H3385:AL3385,"MD")</f>
        <v>11.5</v>
      </c>
      <c r="AR3385" s="239">
        <f>COUNTIF(H3385:AL3385,"NS")+COUNTIF(H3385:AL3385,"AL/NS")/2+COUNTIF(H3385:AL3385,"UL/NS")/2+COUNTIF(H3385:AL3385,"BH")+COUNTIF(H3385:AL3385,"AL/BF")/2+COUNTIF(H3385:AL3385,"AL/BL")/2+COUNTIF(H3385:AL3385,"UL/BL")/2+COUNTIF(H3385:AL3385,"UL/BF")/2+COUNTIF(H3385:AL3385,"BM")</f>
        <v>10</v>
      </c>
      <c r="AS3385" s="239">
        <f>COUNTIF(H3385:AL3385,"AL")+COUNTIF(H3385:AL3385,"AL/DS")/2+COUNTIF(H3385:AL3385,"AL/NS")/2+COUNTIF(H3385:AL3385,"NH")+COUNTIF(H3385:AL3385,"SL")+COUNTIF(H3385:AL3385,"NHD")+COUNTIF(H3385:AL3385,"B")+COUNTIF(H3385:AL3385,"HL")+COUNTIF(H3385:AL3385,"AL/BF")/2+COUNTIF(H3385:AL3385,"AL/BL")/2</f>
        <v>1</v>
      </c>
      <c r="AT3385" s="255">
        <f>COUNTIF(H3385:AL3385,"PD")+COUNTIF(H3385:AL3385,"PN")+COUNTIF(H3385:AL3385,"P/DS")/2+COUNTIF(H3385:AL3385,"P/NS")/2+COUNTIF(H3385:AL3385,"DS")+COUNTIF(H3385:AL3385,"NS")+COUNTIF(H3385:AL3385,"AL")+COUNTIF(H3385:AL3385,"AL/DS")+COUNTIF(H3385:AL3385,"AL/NS")+COUNTIF(H3385:AL3385,"NH")+COUNTIF(H3385:AL3385,"SL")+COUNTIF(H3385:AL3385,"UL/DS")/2+COUNTIF(H3385:AL3385,"UL/NS")/2+COUNTIF(H3385:AL3385,"CT")+COUNTIF(H3385:AL3385,"NHD")+COUNTIF(H3385:AL3385,"PDD")+COUNTIF(H3385:AL3385,"B")+COUNTIF(H3385:AL3385,"HL")+COUNTIF(H3385:AL3385,"PH")+COUNTIF(H3385:AL3385,"BH")+COUNTIF(H3385:AL3385,"AL/BF")+COUNTIF(H3385:AL3385,"AL/BL")+COUNTIF(H3385:AL3385,"UL/BF")/2+COUNTIF(H3385:AL3385,"UL/BL")/2+COUNTIF(H3385:AL3385,"PH/F")/2+COUNTIF(H3385:AL3385,"PH/L")/2+COUNTIF(H3385:AL3385,"MD")+COUNTIF(H3385:AL3385,"PMD")+COUNTIF(H3385:AL3385,"PM")+COUNTIF(H3385:AL3385,"BM")</f>
        <v>22.5</v>
      </c>
      <c r="AU3385" s="255">
        <f>COUNTIF(H3385:AL3385,"P/DS")/2+COUNTIF(H3385:AL3385,"P/NS")/2+COUNTIF(H3385:AL3385,"IL")+COUNTIF(H3385:AL3385,"NL")+COUNTIF(H3385:AL3385,"UL")+COUNTIF(H3385:AL3385,"UL/DS")/2+COUNTIF(H3385:AL3385,"UL/NS")/2+COUNTIF(H3385:AL3385,"KT")+COUNTIF(H3385:AL3385,"UL/BF")/2+COUNTIF(H3385:AL3385,"UL/BL")/2+COUNTIF(H3385:AL3385,"PH/F")/2+COUNTIF(H3385:AL3385,"PH/L")/2+COUNTIF(H3385:AL3385,"NB")</f>
        <v>0.5</v>
      </c>
      <c r="AV3385" s="258">
        <f>COUNTIF(H3385:AL3385,"PN")+COUNTIF(H3385:AL3385,"TVD")+COUNTIF(H3385:AL3385,"PH")+COUNTIF(H3385:AL3385,"PM")+COUNTIF(H3385:AL3385,"PDD")-COUNTIFS(H3385:AL3385,"PN",H3392:AL3392,"&gt;=3")-COUNTIFS(H3385:AL3385,"PM",H3392:AL3392,"&gt;=3")</f>
        <v>0</v>
      </c>
      <c r="AW3385" s="258">
        <f>COUNTIF(H3385:AL3385,"NS")+COUNTIF(H3385:AL3385,"D")+COUNTIF(H3385:AL3385,"BH")+COUNTIF(H3385:AL3385,"NHD")+COUNTIF(H3385:AL3385,"BM")-COUNTIFS(H3385:AL3385,"NS",H3392:AL3392,"&gt;=3")-COUNTIFS(H3385:AL3385,"BH",H3392:AL3392,"&gt;=3")-COUNTIFS(H3385:AL3385,"BM",H3392:AL3392,"&gt;=3")</f>
        <v>10</v>
      </c>
      <c r="AX3385" s="255">
        <f>COUNTIF(H3385:AL3385,"AL")+COUNTIF(H3385:AL3385,"AL/DS")/2+COUNTIF(H3385:AL3385,"AL/NS")/2+COUNTIF(H3385:AL3385,"AL/BF")+COUNTIF(H3385:AL3385,"AL/BL")/2</f>
        <v>1</v>
      </c>
      <c r="AY3385" s="255">
        <f>COUNTIF(H3385:AL3385,"SL")</f>
        <v>0</v>
      </c>
      <c r="AZ3385" s="255">
        <f>COUNTIF(H3385:AL3385,"NH")</f>
        <v>0</v>
      </c>
      <c r="BA3385" s="255">
        <f>COUNTIF(H3385:AL3385,"HL")</f>
        <v>0</v>
      </c>
      <c r="BB3385" s="255">
        <f>COUNTIF(G3385:AL3385,"P/DS")/2+COUNTIF(G3385:AL3385,"P/NS")/2+COUNTIF(G3385:AL3385,"UL")+COUNTIF(G3385:AL3385,"UL/DS")/2+COUNTIF(G3385:AL3385,"UL/NS")/2+COUNTIF(G3385:AL3385,"UL/BL")/2+COUNTIF(G3385:AL3385,"UL/BF")/2+COUNTIF(G3385:AL3385,"PH/F")/2+COUNTIF(G3385:AL3385,"PH/L")/2</f>
        <v>0.5</v>
      </c>
      <c r="BC3385" s="255">
        <f>COUNTIF(H3385:AL3385,"NB")</f>
        <v>0</v>
      </c>
      <c r="BD3385" s="255">
        <f>COUNTIF(H3385:AL3385,"NL")</f>
        <v>0</v>
      </c>
      <c r="BE3385" s="255">
        <f>COUNTIF(H3385:AL3385,"IL")</f>
        <v>0</v>
      </c>
      <c r="BF3385" s="255">
        <f>COUNTIF(H3385:AL3385,"KT")</f>
        <v>0</v>
      </c>
      <c r="BG3385" s="255">
        <f>COUNTIF(H3385:AL3385,"L70")</f>
        <v>0</v>
      </c>
      <c r="BH3385" s="255">
        <f>COUNTIF(H3385:AL3385,"MD")</f>
        <v>0</v>
      </c>
      <c r="BI3385" s="255">
        <f>COUNTIF(H3385:AL3385,"PMD")</f>
        <v>0</v>
      </c>
      <c r="BJ3385" s="255">
        <f>COUNTIF(H3385:AL3385,"PM")</f>
        <v>0</v>
      </c>
      <c r="BK3385" s="255">
        <f>COUNTIF(H3385:AL3385,"BM")</f>
        <v>0</v>
      </c>
      <c r="BL3385" s="261">
        <f>SUMIF(H3385:AL3385,"PD",H3386:AL3386)+SUMIF(H3385:AL3385,"PN",H3386:AL3386)+SUMIF(H3385:AL3385,"P/DS",H3386:AL3386)+SUMIF(H3385:AL3385,"PN/F",H3386:AL3386)+SUMIF(H3385:AL3385,"PN/L",H3386:AL3386)+SUMIF(H3385:AL3385,"TV",H3386:AL3386)+SUMIF(H3385:AL3385,"TVD",H3386:AL3386)+SUMIF(H3385:AL3385,"PDD",H3386:AL3386)</f>
        <v>0</v>
      </c>
      <c r="BM3385" s="261">
        <f>SUMIF(H3385:AL3385,"PD",H3387:AL3387)+SUMIF(H3385:AL3385,"PN",H3387:AL3387)+SUMIF(H3385:AL3385,"P/DS",H3387:AL3387)+SUMIF(H3385:AL3385,"PN/F",H3387:AL3387)+SUMIF(H3385:AL3385,"PN/L",H3387:AL3387)+SUMIF(H3385:AL3385,"TV",H3387:AL3387)+SUMIF(H3385:AL3385,"TVD",H3387:AL3387)+SUMIF(H3385:AL3385,"PDD",H3387:AL3387)+SUMIF(H3385:AL3385,"PMD",H3387:AL3387)</f>
        <v>0</v>
      </c>
      <c r="BN3385" s="261">
        <f>SUMIF(H3385:AL3385,"PD",H3388:AL3388)+SUMIF(H3385:AL3385,"PN",H3388:AL3388)+SUMIF(H3385:AL3385,"P/DS",H3388:AL3388)+SUMIF(H3385:AL3385,"PN/F",H3388:AL3388)+SUMIF(H3385:AL3385,"PN/L",H3388:AL3388)+SUMIF(H3385:AL3385,"TV",H3388:AL3388)+SUMIF(H3385:AL3385,"TVD",H3388:AL3388)</f>
        <v>0</v>
      </c>
      <c r="BO3385" s="261">
        <f>SUMIF(H3385:AL3385,"PD",H3389:AL3389)+SUMIF(H3385:AL3385,"PN",H3389:AL3389)+SUMIF(H3385:AL3385,"P/DS",H3389:AL3389)+SUMIF(H3385:AL3385,"PN/F",H3389:AL3389)+SUMIF(H3385:AL3385,"PN/L",H3389:AL3389)+SUMIF(H3385:AL3385,"TV",H3389:AL3389)+SUMIF(H3385:AL3385,"TVD",H3389:AL3389)</f>
        <v>0</v>
      </c>
      <c r="BP3385" s="261">
        <f>SUMIF(H3385:AL3385,"PD",H3390:AL3390)+SUMIF(H3385:AL3385,"PN",H3390:AL3390)+SUMIF(H3385:AL3385,"P/DS",H3390:AL3390)+SUMIF(H3385:AL3385,"PN/F",H3390:AL3390)+SUMIF(H3385:AL3385,"PN/L",H3390:AL3390)+SUMIF(H3385:AL3385,"TV",H3390:AL3390)+SUMIF(H3385:AL3385,"TVD",H3390:AL3390)+SUMIF(H3385:AL3385,"PDD",H3390:AL3390)+SUMIF(H3385:AL3385,"PH",H3390:AL3390)+SUMIF(H3385:AL3385,"PM",H3390:AL3390)</f>
        <v>0</v>
      </c>
      <c r="BQ3385" s="261">
        <f>SUMIF(H3385:AL3385,"PD",H3391:AL3391)+SUMIF(H3385:AL3385,"PN",H3391:AL3391)+SUMIF(H3385:AL3385,"P/DS",H3391:AL3391)+SUMIF(H3385:AL3385,"PN/F",H3391:AL3391)+SUMIF(H3385:AL3385,"PN/L",H3391:AL3391)+SUMIF(H3385:AL3385,"TV",H3391:AL3391)+SUMIF(H3385:AL3385,"TVD",H3391:AL3391)+SUMIF(H3385:AL3385,"PDD",H3391:AL3391)+SUMIF(H3385:AL3385,"PH",H3391:AL3391)+SUMIF(H3385:AL3385,"PM",H3391:AL3391)</f>
        <v>0</v>
      </c>
      <c r="BR3385" s="269">
        <f>SUM(H3386:AL3386)-BL3385</f>
        <v>40</v>
      </c>
      <c r="BS3385" s="269">
        <f>SUM(H3387:AL3387)-BM3385</f>
        <v>14.5</v>
      </c>
      <c r="BT3385" s="269">
        <f>SUM(H3388:AL3388)-BN3385</f>
        <v>0</v>
      </c>
      <c r="BU3385" s="269">
        <f>SUM(H3389:AL3389)-BO3385</f>
        <v>0</v>
      </c>
      <c r="BV3385" s="269">
        <f>SUM(H3390:AL3390)-BP3385</f>
        <v>0</v>
      </c>
      <c r="BW3385" s="269">
        <f>SUM(H3391:AL3391)-BQ3385</f>
        <v>0</v>
      </c>
      <c r="BX3385" s="255">
        <f>SUMIF(H3385:AL3385,"PD",H3392:AL3392)+SUMIF(H3385:AL3385,"PN",H3392:AL3392)+SUMIF(H3385:AL3385,"P/DS",H3392:AL3392)+SUMIF(H3385:AL3385,"PN/F",H3392:AL3392)+SUMIF(H3385:AL3385,"PN/L",H3392:AL3392)</f>
        <v>0</v>
      </c>
      <c r="BY3385" s="255">
        <f>SUM(H3392:AL3392)-BX3385</f>
        <v>0</v>
      </c>
      <c r="BZ3385" s="255">
        <f t="shared" ref="BZ3385" si="1075">+SUM(BL3385:BW3392)</f>
        <v>54.5</v>
      </c>
      <c r="CA3385" s="266">
        <f>(COUNTIFS(H3385:AL3385,"PD",H3386:AL3386,"&gt;=2"))*0.5-IF(CN3385="VP",COUNTIFS($H$16:$AL$16,"SAT",H3385:AL3385,"PD",H3386:AL3386,"&gt;=2"))*0.5</f>
        <v>0</v>
      </c>
      <c r="CB3385" s="266">
        <f>(COUNTIFS(H3385:AL3385,"PN",H3387:AL3387,"&gt;=0.5",H3386:AL3386,"&gt;=1.5"))*0.5+COUNTIFS(H3385:AL3385,"PDD",H3387:AL3387,"&gt;=0.5",H3386:AL3386,"&gt;=1.5")*0.5</f>
        <v>0</v>
      </c>
      <c r="CC3385" s="273">
        <f>(COUNTIFS(H3385:AL3385,"TV",H3387:AL3387,"&gt;=10"))*0.5+(COUNTIFS(H3385:AL3385,"PMD",H3387:AL3387,"&gt;=2"))*0.5</f>
        <v>0</v>
      </c>
      <c r="CD3385" s="266">
        <f>(COUNTIFS(H3385:AL3385,"TVD",H3389:AL3389,"&gt;=6.5",H3387:AL3387,"&gt;=3.5"))*0.5</f>
        <v>0</v>
      </c>
      <c r="CE3385" s="266">
        <f>(COUNTIFS(H3385:AL3385,"PD",H3390:AL3390,"&gt;=10"))*0.5</f>
        <v>0</v>
      </c>
      <c r="CF3385" s="266">
        <f>(COUNTIFS(H3385:AL3385,"PDD",H3390:AL3390,"&gt;=3.5",H3391:AL3391,"&gt;=6.5")+COUNTIFS(H3385:AL3385,"PH",H3391:AL3391,"&gt;=0.5",H3390:AL3390,"&gt;=1.5")+COUNTIFS(H3385:AL3385,"PM",H3391:AL3391,"&gt;=0.5",H3390:AL3390,"&gt;=1.5"))*0.5</f>
        <v>0</v>
      </c>
      <c r="CG3385" s="266">
        <f>(COUNTIFS(H3385:AL3385,"DS",H3386:AL3386,"&gt;=2")+COUNTIFS(H3385:AL3385,"AL/DS",H3386:AL3386,"&gt;=2"))*0.5-IF(CN3385="VP",COUNTIFS($H$16:$AL$16,"SAT",H3385:AL3385,"DS",H3386:AL3386,"&gt;=2"))*0.5</f>
        <v>5</v>
      </c>
      <c r="CH3385" s="266">
        <f>(COUNTIFS(H3385:AL3385,"NS",H3387:AL3387,"&gt;=0.5",H3386:AL3386,"&gt;=1.5")+COUNTIFS(H3385:AL3385,"AL/NS",H3387:AL3387,"&gt;=0.5",H3386:AL3386,"&gt;=1.5")+COUNTIFS(H3385:AL3385,"NHD",H3387:AL3387,"&gt;=4.5",H3390:AL3390,"&gt;=2",H3386:AL3386,"&gt;=1.5"))*0.5</f>
        <v>4</v>
      </c>
      <c r="CI3385" s="266">
        <f>(COUNTIF(H3387:AL3387,"&gt;=10")+COUNTIFS(H3385:AL3385,"MD",H3387:AL3387,"&gt;=2")-COUNTIFS(H3385:AL3385,"TV",H3387:AL3387,"&gt;=10"))*0.5</f>
        <v>0.5</v>
      </c>
      <c r="CJ3385" s="266">
        <f>(COUNTIFS(H3385:AL3385,"D",H3389:AL3389,"&gt;=6.5",H3387:AL3387,"&gt;=3.5"))*0.5</f>
        <v>0</v>
      </c>
      <c r="CK3385" s="266">
        <f>(COUNTIF(H3390:AL3390,"&gt;=10")-COUNTIFS(H3385:AL3385,"PD",H3390:AL3390,"&gt;=10"))*0.5</f>
        <v>0</v>
      </c>
      <c r="CL3385" s="265">
        <f>(COUNTIFS(H3385:AL3385,"NHD",H3390:AL3390,"&gt;=3.5",H3391:AL3391,"&gt;=6.5")+COUNTIFS(H3385:AL3385,"BH",H3390:AL3390,"&gt;=1.5",H3391:AL3391,"&gt;=0.5")+COUNTIFS(H3385:AL3385,"BM",H3390:AL3390,"&gt;=1.5",H3391:AL3391,"&gt;=0.5")+COUNTIFS(H3385:AL3385,"D",H3390:AL3390,"&gt;=1.5",H3391:AL3391,"&gt;=0.5"))*0.5</f>
        <v>0</v>
      </c>
      <c r="CM3385" s="272"/>
      <c r="CN3385" s="264" t="s">
        <v>723</v>
      </c>
      <c r="CO3385" s="209">
        <f t="shared" ref="CO3385" si="1076">+AM3385+AN3385+AO3385+AP3385+AQ3385+AR3385+AS3385+AU3385+BG3385</f>
        <v>23</v>
      </c>
      <c r="CP3385" s="225">
        <f>+SUM(I3386:I3391)-I3392</f>
        <v>0</v>
      </c>
      <c r="CQ3385" s="225">
        <f>+SUM(J3386:J3391)-J3392</f>
        <v>0</v>
      </c>
      <c r="CR3385" s="225">
        <f>+SUM(K3386:K3391)-K3392</f>
        <v>0</v>
      </c>
      <c r="CS3385" s="210"/>
      <c r="CT3385" s="210"/>
      <c r="CU3385" s="210"/>
      <c r="CV3385" s="210"/>
      <c r="CW3385" s="210"/>
      <c r="CX3385" s="210"/>
      <c r="CY3385" s="210"/>
      <c r="CZ3385" s="210"/>
      <c r="DA3385" s="210"/>
    </row>
    <row r="3386" spans="1:105" s="120" customFormat="1" ht="15" customHeight="1">
      <c r="A3386" s="228"/>
      <c r="B3386" s="595"/>
      <c r="C3386" s="588"/>
      <c r="D3386" s="591"/>
      <c r="E3386" s="588"/>
      <c r="F3386" s="242" t="s">
        <v>82</v>
      </c>
      <c r="G3386" s="121">
        <v>1.5</v>
      </c>
      <c r="H3386" s="83"/>
      <c r="I3386" s="83"/>
      <c r="J3386" s="83"/>
      <c r="K3386" s="83"/>
      <c r="L3386" s="83"/>
      <c r="M3386" s="83">
        <v>2.5</v>
      </c>
      <c r="N3386" s="83">
        <v>2.5</v>
      </c>
      <c r="O3386" s="83"/>
      <c r="P3386" s="83">
        <v>2.5</v>
      </c>
      <c r="Q3386" s="83">
        <v>2.5</v>
      </c>
      <c r="R3386" s="83">
        <v>2.5</v>
      </c>
      <c r="S3386" s="83">
        <v>2.5</v>
      </c>
      <c r="T3386" s="83">
        <v>2.5</v>
      </c>
      <c r="U3386" s="83">
        <v>2.5</v>
      </c>
      <c r="V3386" s="83"/>
      <c r="W3386" s="83">
        <v>2</v>
      </c>
      <c r="X3386" s="83">
        <v>2</v>
      </c>
      <c r="Y3386" s="83">
        <v>1.5</v>
      </c>
      <c r="Z3386" s="83">
        <v>2</v>
      </c>
      <c r="AA3386" s="83">
        <v>2</v>
      </c>
      <c r="AB3386" s="83"/>
      <c r="AC3386" s="79"/>
      <c r="AD3386" s="79"/>
      <c r="AE3386" s="79">
        <v>1.5</v>
      </c>
      <c r="AF3386" s="79"/>
      <c r="AG3386" s="79">
        <v>2</v>
      </c>
      <c r="AH3386" s="79">
        <v>2</v>
      </c>
      <c r="AI3386" s="79"/>
      <c r="AJ3386" s="79"/>
      <c r="AK3386" s="79">
        <v>2.5</v>
      </c>
      <c r="AL3386" s="79">
        <v>2.5</v>
      </c>
      <c r="AM3386" s="240"/>
      <c r="AN3386" s="240"/>
      <c r="AO3386" s="240"/>
      <c r="AP3386" s="240"/>
      <c r="AQ3386" s="240"/>
      <c r="AR3386" s="240"/>
      <c r="AS3386" s="240"/>
      <c r="AT3386" s="256"/>
      <c r="AU3386" s="256"/>
      <c r="AV3386" s="259"/>
      <c r="AW3386" s="259"/>
      <c r="AX3386" s="256"/>
      <c r="AY3386" s="256"/>
      <c r="AZ3386" s="256"/>
      <c r="BA3386" s="256"/>
      <c r="BB3386" s="256"/>
      <c r="BC3386" s="256"/>
      <c r="BD3386" s="256"/>
      <c r="BE3386" s="256"/>
      <c r="BF3386" s="256"/>
      <c r="BG3386" s="256"/>
      <c r="BH3386" s="256"/>
      <c r="BI3386" s="256"/>
      <c r="BJ3386" s="256"/>
      <c r="BK3386" s="256"/>
      <c r="BL3386" s="262"/>
      <c r="BM3386" s="262"/>
      <c r="BN3386" s="262"/>
      <c r="BO3386" s="262"/>
      <c r="BP3386" s="262"/>
      <c r="BQ3386" s="262"/>
      <c r="BR3386" s="270"/>
      <c r="BS3386" s="270"/>
      <c r="BT3386" s="270"/>
      <c r="BU3386" s="270"/>
      <c r="BV3386" s="270"/>
      <c r="BW3386" s="270"/>
      <c r="BX3386" s="256"/>
      <c r="BY3386" s="256"/>
      <c r="BZ3386" s="256"/>
      <c r="CA3386" s="267"/>
      <c r="CB3386" s="267"/>
      <c r="CC3386" s="274"/>
      <c r="CD3386" s="267"/>
      <c r="CE3386" s="267"/>
      <c r="CF3386" s="267"/>
      <c r="CG3386" s="267"/>
      <c r="CH3386" s="267"/>
      <c r="CI3386" s="267"/>
      <c r="CJ3386" s="267"/>
      <c r="CK3386" s="267"/>
      <c r="CL3386" s="265"/>
      <c r="CM3386" s="272"/>
      <c r="CN3386" s="264"/>
      <c r="CO3386" s="209"/>
      <c r="CP3386" s="226"/>
      <c r="CQ3386" s="226"/>
      <c r="CR3386" s="226"/>
      <c r="CS3386" s="210"/>
      <c r="CT3386" s="210"/>
      <c r="CU3386" s="210"/>
      <c r="CV3386" s="210"/>
      <c r="CW3386" s="210"/>
      <c r="CX3386" s="210"/>
      <c r="CY3386" s="210"/>
      <c r="CZ3386" s="210"/>
      <c r="DA3386" s="210"/>
    </row>
    <row r="3387" spans="1:105" s="120" customFormat="1" ht="15" customHeight="1">
      <c r="A3387" s="228"/>
      <c r="B3387" s="595"/>
      <c r="C3387" s="588"/>
      <c r="D3387" s="591"/>
      <c r="E3387" s="588"/>
      <c r="F3387" s="243"/>
      <c r="G3387" s="122">
        <v>2</v>
      </c>
      <c r="H3387" s="84"/>
      <c r="I3387" s="84"/>
      <c r="J3387" s="84"/>
      <c r="K3387" s="84"/>
      <c r="L3387" s="84"/>
      <c r="M3387" s="84"/>
      <c r="N3387" s="84"/>
      <c r="O3387" s="84">
        <v>10.5</v>
      </c>
      <c r="P3387" s="84"/>
      <c r="Q3387" s="84"/>
      <c r="R3387" s="84"/>
      <c r="S3387" s="84"/>
      <c r="T3387" s="84"/>
      <c r="U3387" s="84"/>
      <c r="V3387" s="84"/>
      <c r="W3387" s="84">
        <v>0.5</v>
      </c>
      <c r="X3387" s="84">
        <v>0.5</v>
      </c>
      <c r="Y3387" s="84">
        <v>0.5</v>
      </c>
      <c r="Z3387" s="84">
        <v>0.5</v>
      </c>
      <c r="AA3387" s="84">
        <v>0.5</v>
      </c>
      <c r="AB3387" s="84"/>
      <c r="AC3387" s="80"/>
      <c r="AD3387" s="80"/>
      <c r="AE3387" s="80">
        <v>0.5</v>
      </c>
      <c r="AF3387" s="80"/>
      <c r="AG3387" s="80">
        <v>0.5</v>
      </c>
      <c r="AH3387" s="80">
        <v>0.5</v>
      </c>
      <c r="AI3387" s="80"/>
      <c r="AJ3387" s="80"/>
      <c r="AK3387" s="80"/>
      <c r="AL3387" s="80"/>
      <c r="AM3387" s="240"/>
      <c r="AN3387" s="240"/>
      <c r="AO3387" s="240"/>
      <c r="AP3387" s="240"/>
      <c r="AQ3387" s="240"/>
      <c r="AR3387" s="240"/>
      <c r="AS3387" s="240"/>
      <c r="AT3387" s="256"/>
      <c r="AU3387" s="256"/>
      <c r="AV3387" s="259"/>
      <c r="AW3387" s="259"/>
      <c r="AX3387" s="256"/>
      <c r="AY3387" s="256"/>
      <c r="AZ3387" s="256"/>
      <c r="BA3387" s="256"/>
      <c r="BB3387" s="256"/>
      <c r="BC3387" s="256"/>
      <c r="BD3387" s="256"/>
      <c r="BE3387" s="256"/>
      <c r="BF3387" s="256"/>
      <c r="BG3387" s="256"/>
      <c r="BH3387" s="256"/>
      <c r="BI3387" s="256"/>
      <c r="BJ3387" s="256"/>
      <c r="BK3387" s="256"/>
      <c r="BL3387" s="262"/>
      <c r="BM3387" s="262"/>
      <c r="BN3387" s="262"/>
      <c r="BO3387" s="262"/>
      <c r="BP3387" s="262"/>
      <c r="BQ3387" s="262"/>
      <c r="BR3387" s="270"/>
      <c r="BS3387" s="270"/>
      <c r="BT3387" s="270"/>
      <c r="BU3387" s="270"/>
      <c r="BV3387" s="270"/>
      <c r="BW3387" s="270"/>
      <c r="BX3387" s="256"/>
      <c r="BY3387" s="256"/>
      <c r="BZ3387" s="256"/>
      <c r="CA3387" s="267"/>
      <c r="CB3387" s="267"/>
      <c r="CC3387" s="274"/>
      <c r="CD3387" s="267"/>
      <c r="CE3387" s="267"/>
      <c r="CF3387" s="267"/>
      <c r="CG3387" s="267"/>
      <c r="CH3387" s="267"/>
      <c r="CI3387" s="267"/>
      <c r="CJ3387" s="267"/>
      <c r="CK3387" s="267"/>
      <c r="CL3387" s="265"/>
      <c r="CM3387" s="272"/>
      <c r="CN3387" s="264"/>
      <c r="CO3387" s="209"/>
      <c r="CP3387" s="226"/>
      <c r="CQ3387" s="226"/>
      <c r="CR3387" s="226"/>
      <c r="CS3387" s="210"/>
      <c r="CT3387" s="210"/>
      <c r="CU3387" s="210"/>
      <c r="CV3387" s="210"/>
      <c r="CW3387" s="210"/>
      <c r="CX3387" s="210"/>
      <c r="CY3387" s="210"/>
      <c r="CZ3387" s="210"/>
      <c r="DA3387" s="210"/>
    </row>
    <row r="3388" spans="1:105" s="120" customFormat="1" ht="15" customHeight="1">
      <c r="A3388" s="228"/>
      <c r="B3388" s="595"/>
      <c r="C3388" s="588"/>
      <c r="D3388" s="591"/>
      <c r="E3388" s="588"/>
      <c r="F3388" s="243"/>
      <c r="G3388" s="122">
        <v>2.1</v>
      </c>
      <c r="H3388" s="84"/>
      <c r="I3388" s="84"/>
      <c r="J3388" s="84"/>
      <c r="K3388" s="84"/>
      <c r="L3388" s="84"/>
      <c r="M3388" s="84"/>
      <c r="N3388" s="84"/>
      <c r="O3388" s="84"/>
      <c r="P3388" s="84"/>
      <c r="Q3388" s="84"/>
      <c r="R3388" s="84"/>
      <c r="S3388" s="84"/>
      <c r="T3388" s="84"/>
      <c r="U3388" s="84"/>
      <c r="V3388" s="84"/>
      <c r="W3388" s="84"/>
      <c r="X3388" s="84"/>
      <c r="Y3388" s="84"/>
      <c r="Z3388" s="84"/>
      <c r="AA3388" s="84"/>
      <c r="AB3388" s="84"/>
      <c r="AC3388" s="80"/>
      <c r="AD3388" s="80"/>
      <c r="AE3388" s="80"/>
      <c r="AF3388" s="80"/>
      <c r="AG3388" s="80"/>
      <c r="AH3388" s="80"/>
      <c r="AI3388" s="80"/>
      <c r="AJ3388" s="80"/>
      <c r="AK3388" s="80"/>
      <c r="AL3388" s="80"/>
      <c r="AM3388" s="240"/>
      <c r="AN3388" s="240"/>
      <c r="AO3388" s="240"/>
      <c r="AP3388" s="240"/>
      <c r="AQ3388" s="240"/>
      <c r="AR3388" s="240"/>
      <c r="AS3388" s="240"/>
      <c r="AT3388" s="256"/>
      <c r="AU3388" s="256"/>
      <c r="AV3388" s="259"/>
      <c r="AW3388" s="259"/>
      <c r="AX3388" s="256"/>
      <c r="AY3388" s="256"/>
      <c r="AZ3388" s="256"/>
      <c r="BA3388" s="256"/>
      <c r="BB3388" s="256"/>
      <c r="BC3388" s="256"/>
      <c r="BD3388" s="256"/>
      <c r="BE3388" s="256"/>
      <c r="BF3388" s="256"/>
      <c r="BG3388" s="256"/>
      <c r="BH3388" s="256"/>
      <c r="BI3388" s="256"/>
      <c r="BJ3388" s="256"/>
      <c r="BK3388" s="256"/>
      <c r="BL3388" s="262"/>
      <c r="BM3388" s="262"/>
      <c r="BN3388" s="262"/>
      <c r="BO3388" s="262"/>
      <c r="BP3388" s="262"/>
      <c r="BQ3388" s="262"/>
      <c r="BR3388" s="270"/>
      <c r="BS3388" s="270"/>
      <c r="BT3388" s="270"/>
      <c r="BU3388" s="270"/>
      <c r="BV3388" s="270"/>
      <c r="BW3388" s="270"/>
      <c r="BX3388" s="256"/>
      <c r="BY3388" s="256"/>
      <c r="BZ3388" s="256"/>
      <c r="CA3388" s="267"/>
      <c r="CB3388" s="267"/>
      <c r="CC3388" s="274"/>
      <c r="CD3388" s="267"/>
      <c r="CE3388" s="267"/>
      <c r="CF3388" s="267"/>
      <c r="CG3388" s="267"/>
      <c r="CH3388" s="267"/>
      <c r="CI3388" s="267"/>
      <c r="CJ3388" s="267"/>
      <c r="CK3388" s="267"/>
      <c r="CL3388" s="265"/>
      <c r="CM3388" s="272"/>
      <c r="CN3388" s="264"/>
      <c r="CO3388" s="209"/>
      <c r="CP3388" s="226"/>
      <c r="CQ3388" s="226"/>
      <c r="CR3388" s="226"/>
      <c r="CS3388" s="210"/>
      <c r="CT3388" s="210"/>
      <c r="CU3388" s="210"/>
      <c r="CV3388" s="210"/>
      <c r="CW3388" s="210"/>
      <c r="CX3388" s="210"/>
      <c r="CY3388" s="210"/>
      <c r="CZ3388" s="210"/>
      <c r="DA3388" s="210"/>
    </row>
    <row r="3389" spans="1:105" s="120" customFormat="1" ht="15" customHeight="1">
      <c r="A3389" s="228"/>
      <c r="B3389" s="595"/>
      <c r="C3389" s="588"/>
      <c r="D3389" s="591"/>
      <c r="E3389" s="588"/>
      <c r="F3389" s="243"/>
      <c r="G3389" s="122">
        <v>2.7</v>
      </c>
      <c r="H3389" s="84"/>
      <c r="I3389" s="84"/>
      <c r="J3389" s="84"/>
      <c r="K3389" s="84"/>
      <c r="L3389" s="84"/>
      <c r="M3389" s="84"/>
      <c r="N3389" s="84"/>
      <c r="O3389" s="84"/>
      <c r="P3389" s="84"/>
      <c r="Q3389" s="84"/>
      <c r="R3389" s="84"/>
      <c r="S3389" s="84"/>
      <c r="T3389" s="84"/>
      <c r="U3389" s="84"/>
      <c r="V3389" s="84"/>
      <c r="W3389" s="84"/>
      <c r="X3389" s="84"/>
      <c r="Y3389" s="84"/>
      <c r="Z3389" s="84"/>
      <c r="AA3389" s="84"/>
      <c r="AB3389" s="84"/>
      <c r="AC3389" s="80"/>
      <c r="AD3389" s="80"/>
      <c r="AE3389" s="80"/>
      <c r="AF3389" s="80"/>
      <c r="AG3389" s="80"/>
      <c r="AH3389" s="80"/>
      <c r="AI3389" s="80"/>
      <c r="AJ3389" s="80"/>
      <c r="AK3389" s="80"/>
      <c r="AL3389" s="80"/>
      <c r="AM3389" s="240"/>
      <c r="AN3389" s="240"/>
      <c r="AO3389" s="240"/>
      <c r="AP3389" s="240"/>
      <c r="AQ3389" s="240"/>
      <c r="AR3389" s="240"/>
      <c r="AS3389" s="240"/>
      <c r="AT3389" s="256"/>
      <c r="AU3389" s="256"/>
      <c r="AV3389" s="259"/>
      <c r="AW3389" s="259"/>
      <c r="AX3389" s="256"/>
      <c r="AY3389" s="256"/>
      <c r="AZ3389" s="256"/>
      <c r="BA3389" s="256"/>
      <c r="BB3389" s="256"/>
      <c r="BC3389" s="256"/>
      <c r="BD3389" s="256"/>
      <c r="BE3389" s="256"/>
      <c r="BF3389" s="256"/>
      <c r="BG3389" s="256"/>
      <c r="BH3389" s="256"/>
      <c r="BI3389" s="256"/>
      <c r="BJ3389" s="256"/>
      <c r="BK3389" s="256"/>
      <c r="BL3389" s="262"/>
      <c r="BM3389" s="262"/>
      <c r="BN3389" s="262"/>
      <c r="BO3389" s="262"/>
      <c r="BP3389" s="262"/>
      <c r="BQ3389" s="262"/>
      <c r="BR3389" s="270"/>
      <c r="BS3389" s="270"/>
      <c r="BT3389" s="270"/>
      <c r="BU3389" s="270"/>
      <c r="BV3389" s="270"/>
      <c r="BW3389" s="270"/>
      <c r="BX3389" s="256"/>
      <c r="BY3389" s="256"/>
      <c r="BZ3389" s="256"/>
      <c r="CA3389" s="267"/>
      <c r="CB3389" s="267"/>
      <c r="CC3389" s="274"/>
      <c r="CD3389" s="267"/>
      <c r="CE3389" s="267"/>
      <c r="CF3389" s="267"/>
      <c r="CG3389" s="267"/>
      <c r="CH3389" s="267"/>
      <c r="CI3389" s="267"/>
      <c r="CJ3389" s="267"/>
      <c r="CK3389" s="267"/>
      <c r="CL3389" s="265"/>
      <c r="CM3389" s="272"/>
      <c r="CN3389" s="264"/>
      <c r="CO3389" s="209"/>
      <c r="CP3389" s="226"/>
      <c r="CQ3389" s="226"/>
      <c r="CR3389" s="226"/>
      <c r="CS3389" s="210"/>
      <c r="CT3389" s="210"/>
      <c r="CU3389" s="210"/>
      <c r="CV3389" s="210"/>
      <c r="CW3389" s="210"/>
      <c r="CX3389" s="210"/>
      <c r="CY3389" s="210"/>
      <c r="CZ3389" s="210"/>
      <c r="DA3389" s="210"/>
    </row>
    <row r="3390" spans="1:105" s="120" customFormat="1" ht="15" customHeight="1">
      <c r="A3390" s="228"/>
      <c r="B3390" s="595"/>
      <c r="C3390" s="588"/>
      <c r="D3390" s="591"/>
      <c r="E3390" s="588"/>
      <c r="F3390" s="243"/>
      <c r="G3390" s="122">
        <v>3</v>
      </c>
      <c r="H3390" s="84"/>
      <c r="I3390" s="84"/>
      <c r="J3390" s="84"/>
      <c r="K3390" s="84"/>
      <c r="L3390" s="84"/>
      <c r="M3390" s="84"/>
      <c r="N3390" s="84"/>
      <c r="O3390" s="84"/>
      <c r="P3390" s="84"/>
      <c r="Q3390" s="84"/>
      <c r="R3390" s="84"/>
      <c r="S3390" s="84"/>
      <c r="T3390" s="84"/>
      <c r="U3390" s="84"/>
      <c r="V3390" s="84"/>
      <c r="W3390" s="84"/>
      <c r="X3390" s="84"/>
      <c r="Y3390" s="84"/>
      <c r="Z3390" s="84"/>
      <c r="AA3390" s="84"/>
      <c r="AB3390" s="84"/>
      <c r="AC3390" s="80"/>
      <c r="AD3390" s="80"/>
      <c r="AE3390" s="80"/>
      <c r="AF3390" s="80"/>
      <c r="AG3390" s="80"/>
      <c r="AH3390" s="80"/>
      <c r="AI3390" s="80"/>
      <c r="AJ3390" s="80"/>
      <c r="AK3390" s="80"/>
      <c r="AL3390" s="80"/>
      <c r="AM3390" s="240"/>
      <c r="AN3390" s="240"/>
      <c r="AO3390" s="240"/>
      <c r="AP3390" s="240"/>
      <c r="AQ3390" s="240"/>
      <c r="AR3390" s="240"/>
      <c r="AS3390" s="240"/>
      <c r="AT3390" s="256"/>
      <c r="AU3390" s="256"/>
      <c r="AV3390" s="259"/>
      <c r="AW3390" s="259"/>
      <c r="AX3390" s="256"/>
      <c r="AY3390" s="256"/>
      <c r="AZ3390" s="256"/>
      <c r="BA3390" s="256"/>
      <c r="BB3390" s="256"/>
      <c r="BC3390" s="256"/>
      <c r="BD3390" s="256"/>
      <c r="BE3390" s="256"/>
      <c r="BF3390" s="256"/>
      <c r="BG3390" s="256"/>
      <c r="BH3390" s="256"/>
      <c r="BI3390" s="256"/>
      <c r="BJ3390" s="256"/>
      <c r="BK3390" s="256"/>
      <c r="BL3390" s="262"/>
      <c r="BM3390" s="262"/>
      <c r="BN3390" s="262"/>
      <c r="BO3390" s="262"/>
      <c r="BP3390" s="262"/>
      <c r="BQ3390" s="262"/>
      <c r="BR3390" s="270"/>
      <c r="BS3390" s="270"/>
      <c r="BT3390" s="270"/>
      <c r="BU3390" s="270"/>
      <c r="BV3390" s="270"/>
      <c r="BW3390" s="270"/>
      <c r="BX3390" s="256"/>
      <c r="BY3390" s="256"/>
      <c r="BZ3390" s="256"/>
      <c r="CA3390" s="267"/>
      <c r="CB3390" s="267"/>
      <c r="CC3390" s="274"/>
      <c r="CD3390" s="267"/>
      <c r="CE3390" s="267"/>
      <c r="CF3390" s="267"/>
      <c r="CG3390" s="267"/>
      <c r="CH3390" s="267"/>
      <c r="CI3390" s="267"/>
      <c r="CJ3390" s="267"/>
      <c r="CK3390" s="267"/>
      <c r="CL3390" s="265"/>
      <c r="CM3390" s="272"/>
      <c r="CN3390" s="264"/>
      <c r="CO3390" s="209"/>
      <c r="CP3390" s="226"/>
      <c r="CQ3390" s="226"/>
      <c r="CR3390" s="226"/>
      <c r="CS3390" s="210"/>
      <c r="CT3390" s="210"/>
      <c r="CU3390" s="210"/>
      <c r="CV3390" s="210"/>
      <c r="CW3390" s="210"/>
      <c r="CX3390" s="210"/>
      <c r="CY3390" s="210"/>
      <c r="CZ3390" s="210"/>
      <c r="DA3390" s="210"/>
    </row>
    <row r="3391" spans="1:105" s="120" customFormat="1" ht="15" customHeight="1">
      <c r="A3391" s="228"/>
      <c r="B3391" s="595"/>
      <c r="C3391" s="588"/>
      <c r="D3391" s="591"/>
      <c r="E3391" s="588"/>
      <c r="F3391" s="244"/>
      <c r="G3391" s="123">
        <v>3.9</v>
      </c>
      <c r="H3391" s="85"/>
      <c r="I3391" s="85"/>
      <c r="J3391" s="85"/>
      <c r="K3391" s="85"/>
      <c r="L3391" s="85"/>
      <c r="M3391" s="85"/>
      <c r="N3391" s="85"/>
      <c r="O3391" s="85"/>
      <c r="P3391" s="85"/>
      <c r="Q3391" s="85"/>
      <c r="R3391" s="85"/>
      <c r="S3391" s="85"/>
      <c r="T3391" s="85"/>
      <c r="U3391" s="85"/>
      <c r="V3391" s="85"/>
      <c r="W3391" s="85"/>
      <c r="X3391" s="85"/>
      <c r="Y3391" s="85"/>
      <c r="Z3391" s="85"/>
      <c r="AA3391" s="85"/>
      <c r="AB3391" s="85"/>
      <c r="AC3391" s="81"/>
      <c r="AD3391" s="81"/>
      <c r="AE3391" s="81"/>
      <c r="AF3391" s="81"/>
      <c r="AG3391" s="81"/>
      <c r="AH3391" s="81"/>
      <c r="AI3391" s="81"/>
      <c r="AJ3391" s="81"/>
      <c r="AK3391" s="81"/>
      <c r="AL3391" s="81"/>
      <c r="AM3391" s="240"/>
      <c r="AN3391" s="240"/>
      <c r="AO3391" s="240"/>
      <c r="AP3391" s="240"/>
      <c r="AQ3391" s="240"/>
      <c r="AR3391" s="240"/>
      <c r="AS3391" s="240"/>
      <c r="AT3391" s="256"/>
      <c r="AU3391" s="256"/>
      <c r="AV3391" s="259"/>
      <c r="AW3391" s="259"/>
      <c r="AX3391" s="256"/>
      <c r="AY3391" s="256"/>
      <c r="AZ3391" s="256"/>
      <c r="BA3391" s="256"/>
      <c r="BB3391" s="256"/>
      <c r="BC3391" s="256"/>
      <c r="BD3391" s="256"/>
      <c r="BE3391" s="256"/>
      <c r="BF3391" s="256"/>
      <c r="BG3391" s="256"/>
      <c r="BH3391" s="256"/>
      <c r="BI3391" s="256"/>
      <c r="BJ3391" s="256"/>
      <c r="BK3391" s="256"/>
      <c r="BL3391" s="262"/>
      <c r="BM3391" s="262"/>
      <c r="BN3391" s="262"/>
      <c r="BO3391" s="262"/>
      <c r="BP3391" s="262"/>
      <c r="BQ3391" s="262"/>
      <c r="BR3391" s="270"/>
      <c r="BS3391" s="270"/>
      <c r="BT3391" s="270"/>
      <c r="BU3391" s="270"/>
      <c r="BV3391" s="270"/>
      <c r="BW3391" s="270"/>
      <c r="BX3391" s="256"/>
      <c r="BY3391" s="256"/>
      <c r="BZ3391" s="256"/>
      <c r="CA3391" s="267"/>
      <c r="CB3391" s="267"/>
      <c r="CC3391" s="274"/>
      <c r="CD3391" s="267"/>
      <c r="CE3391" s="267"/>
      <c r="CF3391" s="267"/>
      <c r="CG3391" s="267"/>
      <c r="CH3391" s="267"/>
      <c r="CI3391" s="267"/>
      <c r="CJ3391" s="267"/>
      <c r="CK3391" s="267"/>
      <c r="CL3391" s="265"/>
      <c r="CM3391" s="272"/>
      <c r="CN3391" s="264"/>
      <c r="CO3391" s="209"/>
      <c r="CP3391" s="226"/>
      <c r="CQ3391" s="226"/>
      <c r="CR3391" s="226"/>
      <c r="CS3391" s="210"/>
      <c r="CT3391" s="210"/>
      <c r="CU3391" s="210"/>
      <c r="CV3391" s="210"/>
      <c r="CW3391" s="210"/>
      <c r="CX3391" s="210"/>
      <c r="CY3391" s="210"/>
      <c r="CZ3391" s="210"/>
      <c r="DA3391" s="210"/>
    </row>
    <row r="3392" spans="1:105" s="120" customFormat="1" ht="15" customHeight="1">
      <c r="A3392" s="229"/>
      <c r="B3392" s="596"/>
      <c r="C3392" s="589"/>
      <c r="D3392" s="592"/>
      <c r="E3392" s="589"/>
      <c r="F3392" s="245" t="s">
        <v>83</v>
      </c>
      <c r="G3392" s="352"/>
      <c r="H3392" s="82"/>
      <c r="I3392" s="82"/>
      <c r="J3392" s="82"/>
      <c r="K3392" s="82"/>
      <c r="L3392" s="82"/>
      <c r="M3392" s="82"/>
      <c r="N3392" s="82"/>
      <c r="O3392" s="82"/>
      <c r="P3392" s="82"/>
      <c r="Q3392" s="82"/>
      <c r="R3392" s="82"/>
      <c r="S3392" s="82"/>
      <c r="T3392" s="82"/>
      <c r="U3392" s="82"/>
      <c r="V3392" s="82"/>
      <c r="W3392" s="82"/>
      <c r="X3392" s="82"/>
      <c r="Y3392" s="82"/>
      <c r="Z3392" s="82"/>
      <c r="AA3392" s="82"/>
      <c r="AB3392" s="82"/>
      <c r="AC3392" s="35"/>
      <c r="AD3392" s="35"/>
      <c r="AE3392" s="35"/>
      <c r="AF3392" s="35"/>
      <c r="AG3392" s="35"/>
      <c r="AH3392" s="35"/>
      <c r="AI3392" s="35"/>
      <c r="AJ3392" s="35"/>
      <c r="AK3392" s="35"/>
      <c r="AL3392" s="35"/>
      <c r="AM3392" s="241"/>
      <c r="AN3392" s="241"/>
      <c r="AO3392" s="241"/>
      <c r="AP3392" s="241"/>
      <c r="AQ3392" s="241"/>
      <c r="AR3392" s="241"/>
      <c r="AS3392" s="241"/>
      <c r="AT3392" s="257"/>
      <c r="AU3392" s="257"/>
      <c r="AV3392" s="260"/>
      <c r="AW3392" s="260"/>
      <c r="AX3392" s="257"/>
      <c r="AY3392" s="257"/>
      <c r="AZ3392" s="257"/>
      <c r="BA3392" s="257"/>
      <c r="BB3392" s="257"/>
      <c r="BC3392" s="257"/>
      <c r="BD3392" s="257"/>
      <c r="BE3392" s="257"/>
      <c r="BF3392" s="257"/>
      <c r="BG3392" s="257"/>
      <c r="BH3392" s="257"/>
      <c r="BI3392" s="257"/>
      <c r="BJ3392" s="257"/>
      <c r="BK3392" s="257"/>
      <c r="BL3392" s="263"/>
      <c r="BM3392" s="263"/>
      <c r="BN3392" s="263"/>
      <c r="BO3392" s="263"/>
      <c r="BP3392" s="263"/>
      <c r="BQ3392" s="263"/>
      <c r="BR3392" s="271"/>
      <c r="BS3392" s="271"/>
      <c r="BT3392" s="271"/>
      <c r="BU3392" s="271"/>
      <c r="BV3392" s="271"/>
      <c r="BW3392" s="271"/>
      <c r="BX3392" s="257"/>
      <c r="BY3392" s="257"/>
      <c r="BZ3392" s="257"/>
      <c r="CA3392" s="268"/>
      <c r="CB3392" s="268"/>
      <c r="CC3392" s="275"/>
      <c r="CD3392" s="268"/>
      <c r="CE3392" s="268"/>
      <c r="CF3392" s="268"/>
      <c r="CG3392" s="268"/>
      <c r="CH3392" s="268"/>
      <c r="CI3392" s="268"/>
      <c r="CJ3392" s="268"/>
      <c r="CK3392" s="268"/>
      <c r="CL3392" s="265"/>
      <c r="CM3392" s="272"/>
      <c r="CN3392" s="264"/>
      <c r="CO3392" s="209"/>
      <c r="CP3392" s="226"/>
      <c r="CQ3392" s="226"/>
      <c r="CR3392" s="226"/>
      <c r="CS3392" s="210"/>
      <c r="CT3392" s="210"/>
      <c r="CU3392" s="210"/>
      <c r="CV3392" s="210"/>
      <c r="CW3392" s="210"/>
      <c r="CX3392" s="210"/>
      <c r="CY3392" s="210"/>
      <c r="CZ3392" s="210"/>
      <c r="DA3392" s="210"/>
    </row>
    <row r="3393" spans="1:105" s="120" customFormat="1" ht="15" customHeight="1">
      <c r="A3393" s="227">
        <f t="shared" si="1072"/>
        <v>420</v>
      </c>
      <c r="B3393" s="594" t="s">
        <v>1450</v>
      </c>
      <c r="C3393" s="587" t="s">
        <v>1457</v>
      </c>
      <c r="D3393" s="590" t="s">
        <v>1458</v>
      </c>
      <c r="E3393" s="593" t="s">
        <v>353</v>
      </c>
      <c r="F3393" s="253" t="s">
        <v>80</v>
      </c>
      <c r="G3393" s="351"/>
      <c r="H3393" s="82"/>
      <c r="I3393" s="82"/>
      <c r="J3393" s="82"/>
      <c r="K3393" s="82"/>
      <c r="L3393" s="82"/>
      <c r="M3393" s="82" t="s">
        <v>60</v>
      </c>
      <c r="N3393" s="82" t="s">
        <v>60</v>
      </c>
      <c r="O3393" s="82"/>
      <c r="P3393" s="82" t="s">
        <v>60</v>
      </c>
      <c r="Q3393" s="82" t="s">
        <v>60</v>
      </c>
      <c r="R3393" s="82" t="s">
        <v>60</v>
      </c>
      <c r="S3393" s="82" t="s">
        <v>60</v>
      </c>
      <c r="T3393" s="82" t="s">
        <v>60</v>
      </c>
      <c r="U3393" s="82" t="s">
        <v>60</v>
      </c>
      <c r="V3393" s="82"/>
      <c r="W3393" s="82" t="s">
        <v>60</v>
      </c>
      <c r="X3393" s="82" t="s">
        <v>60</v>
      </c>
      <c r="Y3393" s="82" t="s">
        <v>60</v>
      </c>
      <c r="Z3393" s="82" t="s">
        <v>60</v>
      </c>
      <c r="AA3393" s="82" t="s">
        <v>60</v>
      </c>
      <c r="AB3393" s="82" t="s">
        <v>60</v>
      </c>
      <c r="AC3393" s="82"/>
      <c r="AD3393" s="82" t="s">
        <v>60</v>
      </c>
      <c r="AE3393" s="82" t="s">
        <v>60</v>
      </c>
      <c r="AF3393" s="82" t="s">
        <v>60</v>
      </c>
      <c r="AG3393" s="82" t="s">
        <v>60</v>
      </c>
      <c r="AH3393" s="82" t="s">
        <v>60</v>
      </c>
      <c r="AI3393" s="82" t="s">
        <v>1471</v>
      </c>
      <c r="AJ3393" s="82"/>
      <c r="AK3393" s="82" t="s">
        <v>61</v>
      </c>
      <c r="AL3393" s="82" t="s">
        <v>61</v>
      </c>
      <c r="AM3393" s="239">
        <f>COUNTIF(H3393:AL3393,"PH")+COUNTIF(H3393:AL3393,"PH/L")+COUNTIF(H3393:AL3393,"PM")</f>
        <v>0</v>
      </c>
      <c r="AN3393" s="239">
        <f>COUNTIF(H3393:AL3393,"PD")+COUNTIF(H3393:AL3393,"PDD")+COUNTIF(H3393:AL3393,"P/DS")/2+COUNTIF(H3393:AL3393,"PMD")</f>
        <v>0</v>
      </c>
      <c r="AO3393" s="239">
        <f>COUNTIF(H3393:AL3393,"PN")+COUNTIF(H3393:AL3393,"P/NS")/2+COUNTIF(H3393:AL3393,"PH")+COUNTIF(H3393:AL3393,"PH/F")/2+COUNTIF(H3393:AL3393,"PH/L")/2+COUNTIF(H3393:AL3393,"PM")</f>
        <v>0</v>
      </c>
      <c r="AP3393" s="239">
        <f>COUNTIF(H3393:AL3393,"BH")+COUNTIF(H3393:AL3393,"AL/BL")+COUNTIF(H3393:AL3393,"UL/BL")+COUNTIF(H3393:AL3393,"BM")</f>
        <v>0</v>
      </c>
      <c r="AQ3393" s="239">
        <f>COUNTIF(H3393:AL3393,"DS")+COUNTIF(H3393:AL3393,"AL/DS")/2+COUNTIF(H3393:AL3393,"UL/DS")/2+COUNTIF(H3393:AL3393,"CT")+COUNTIF(H3393:AL3393,"MD")</f>
        <v>19.5</v>
      </c>
      <c r="AR3393" s="239">
        <f>COUNTIF(H3393:AL3393,"NS")+COUNTIF(H3393:AL3393,"AL/NS")/2+COUNTIF(H3393:AL3393,"UL/NS")/2+COUNTIF(H3393:AL3393,"BH")+COUNTIF(H3393:AL3393,"AL/BF")/2+COUNTIF(H3393:AL3393,"AL/BL")/2+COUNTIF(H3393:AL3393,"UL/BL")/2+COUNTIF(H3393:AL3393,"UL/BF")/2+COUNTIF(H3393:AL3393,"BM")</f>
        <v>2</v>
      </c>
      <c r="AS3393" s="239">
        <f>COUNTIF(H3393:AL3393,"AL")+COUNTIF(H3393:AL3393,"AL/DS")/2+COUNTIF(H3393:AL3393,"AL/NS")/2+COUNTIF(H3393:AL3393,"NH")+COUNTIF(H3393:AL3393,"SL")+COUNTIF(H3393:AL3393,"NHD")+COUNTIF(H3393:AL3393,"B")+COUNTIF(H3393:AL3393,"HL")+COUNTIF(H3393:AL3393,"AL/BF")/2+COUNTIF(H3393:AL3393,"AL/BL")/2</f>
        <v>0</v>
      </c>
      <c r="AT3393" s="255">
        <f>COUNTIF(H3393:AL3393,"PD")+COUNTIF(H3393:AL3393,"PN")+COUNTIF(H3393:AL3393,"P/DS")/2+COUNTIF(H3393:AL3393,"P/NS")/2+COUNTIF(H3393:AL3393,"DS")+COUNTIF(H3393:AL3393,"NS")+COUNTIF(H3393:AL3393,"AL")+COUNTIF(H3393:AL3393,"AL/DS")+COUNTIF(H3393:AL3393,"AL/NS")+COUNTIF(H3393:AL3393,"NH")+COUNTIF(H3393:AL3393,"SL")+COUNTIF(H3393:AL3393,"UL/DS")/2+COUNTIF(H3393:AL3393,"UL/NS")/2+COUNTIF(H3393:AL3393,"CT")+COUNTIF(H3393:AL3393,"NHD")+COUNTIF(H3393:AL3393,"PDD")+COUNTIF(H3393:AL3393,"B")+COUNTIF(H3393:AL3393,"HL")+COUNTIF(H3393:AL3393,"PH")+COUNTIF(H3393:AL3393,"BH")+COUNTIF(H3393:AL3393,"AL/BF")+COUNTIF(H3393:AL3393,"AL/BL")+COUNTIF(H3393:AL3393,"UL/BF")/2+COUNTIF(H3393:AL3393,"UL/BL")/2+COUNTIF(H3393:AL3393,"PH/F")/2+COUNTIF(H3393:AL3393,"PH/L")/2+COUNTIF(H3393:AL3393,"MD")+COUNTIF(H3393:AL3393,"PMD")+COUNTIF(H3393:AL3393,"PM")+COUNTIF(H3393:AL3393,"BM")</f>
        <v>21.5</v>
      </c>
      <c r="AU3393" s="255">
        <f>COUNTIF(H3393:AL3393,"P/DS")/2+COUNTIF(H3393:AL3393,"P/NS")/2+COUNTIF(H3393:AL3393,"IL")+COUNTIF(H3393:AL3393,"NL")+COUNTIF(H3393:AL3393,"UL")+COUNTIF(H3393:AL3393,"UL/DS")/2+COUNTIF(H3393:AL3393,"UL/NS")/2+COUNTIF(H3393:AL3393,"KT")+COUNTIF(H3393:AL3393,"UL/BF")/2+COUNTIF(H3393:AL3393,"UL/BL")/2+COUNTIF(H3393:AL3393,"PH/F")/2+COUNTIF(H3393:AL3393,"PH/L")/2+COUNTIF(H3393:AL3393,"NB")</f>
        <v>0.5</v>
      </c>
      <c r="AV3393" s="258">
        <f>COUNTIF(H3393:AL3393,"PN")+COUNTIF(H3393:AL3393,"TVD")+COUNTIF(H3393:AL3393,"PH")+COUNTIF(H3393:AL3393,"PM")+COUNTIF(H3393:AL3393,"PDD")-COUNTIFS(H3393:AL3393,"PN",H3400:AL3400,"&gt;=3")-COUNTIFS(H3393:AL3393,"PM",H3400:AL3400,"&gt;=3")</f>
        <v>0</v>
      </c>
      <c r="AW3393" s="258">
        <f>COUNTIF(H3393:AL3393,"NS")+COUNTIF(H3393:AL3393,"D")+COUNTIF(H3393:AL3393,"BH")+COUNTIF(H3393:AL3393,"NHD")+COUNTIF(H3393:AL3393,"BM")-COUNTIFS(H3393:AL3393,"NS",H3400:AL3400,"&gt;=3")-COUNTIFS(H3393:AL3393,"BH",H3400:AL3400,"&gt;=3")-COUNTIFS(H3393:AL3393,"BM",H3400:AL3400,"&gt;=3")</f>
        <v>2</v>
      </c>
      <c r="AX3393" s="255">
        <f>COUNTIF(H3393:AL3393,"AL")+COUNTIF(H3393:AL3393,"AL/DS")/2+COUNTIF(H3393:AL3393,"AL/NS")/2+COUNTIF(H3393:AL3393,"AL/BF")+COUNTIF(H3393:AL3393,"AL/BL")/2</f>
        <v>0</v>
      </c>
      <c r="AY3393" s="255">
        <f>COUNTIF(H3393:AL3393,"SL")</f>
        <v>0</v>
      </c>
      <c r="AZ3393" s="255">
        <f>COUNTIF(H3393:AL3393,"NH")</f>
        <v>0</v>
      </c>
      <c r="BA3393" s="255">
        <f>COUNTIF(H3393:AL3393,"HL")</f>
        <v>0</v>
      </c>
      <c r="BB3393" s="255">
        <f>COUNTIF(G3393:AL3393,"P/DS")/2+COUNTIF(G3393:AL3393,"P/NS")/2+COUNTIF(G3393:AL3393,"UL")+COUNTIF(G3393:AL3393,"UL/DS")/2+COUNTIF(G3393:AL3393,"UL/NS")/2+COUNTIF(G3393:AL3393,"UL/BL")/2+COUNTIF(G3393:AL3393,"UL/BF")/2+COUNTIF(G3393:AL3393,"PH/F")/2+COUNTIF(G3393:AL3393,"PH/L")/2</f>
        <v>0.5</v>
      </c>
      <c r="BC3393" s="255">
        <f>COUNTIF(H3393:AL3393,"NB")</f>
        <v>0</v>
      </c>
      <c r="BD3393" s="255">
        <f>COUNTIF(H3393:AL3393,"NL")</f>
        <v>0</v>
      </c>
      <c r="BE3393" s="255">
        <f>COUNTIF(H3393:AL3393,"IL")</f>
        <v>0</v>
      </c>
      <c r="BF3393" s="255">
        <f>COUNTIF(H3393:AL3393,"KT")</f>
        <v>0</v>
      </c>
      <c r="BG3393" s="255">
        <f>COUNTIF(H3393:AL3393,"L70")</f>
        <v>0</v>
      </c>
      <c r="BH3393" s="255">
        <f>COUNTIF(H3393:AL3393,"MD")</f>
        <v>0</v>
      </c>
      <c r="BI3393" s="255">
        <f>COUNTIF(H3393:AL3393,"PMD")</f>
        <v>0</v>
      </c>
      <c r="BJ3393" s="255">
        <f>COUNTIF(H3393:AL3393,"PM")</f>
        <v>0</v>
      </c>
      <c r="BK3393" s="255">
        <f>COUNTIF(H3393:AL3393,"BM")</f>
        <v>0</v>
      </c>
      <c r="BL3393" s="261">
        <f>SUMIF(H3393:AL3393,"PD",H3394:AL3394)+SUMIF(H3393:AL3393,"PN",H3394:AL3394)+SUMIF(H3393:AL3393,"P/DS",H3394:AL3394)+SUMIF(H3393:AL3393,"PN/F",H3394:AL3394)+SUMIF(H3393:AL3393,"PN/L",H3394:AL3394)+SUMIF(H3393:AL3393,"TV",H3394:AL3394)+SUMIF(H3393:AL3393,"TVD",H3394:AL3394)+SUMIF(H3393:AL3393,"PDD",H3394:AL3394)</f>
        <v>0</v>
      </c>
      <c r="BM3393" s="261">
        <f>SUMIF(H3393:AL3393,"PD",H3395:AL3395)+SUMIF(H3393:AL3393,"PN",H3395:AL3395)+SUMIF(H3393:AL3393,"P/DS",H3395:AL3395)+SUMIF(H3393:AL3393,"PN/F",H3395:AL3395)+SUMIF(H3393:AL3393,"PN/L",H3395:AL3395)+SUMIF(H3393:AL3393,"TV",H3395:AL3395)+SUMIF(H3393:AL3393,"TVD",H3395:AL3395)+SUMIF(H3393:AL3393,"PDD",H3395:AL3395)+SUMIF(H3393:AL3393,"PMD",H3395:AL3395)</f>
        <v>0</v>
      </c>
      <c r="BN3393" s="261">
        <f>SUMIF(H3393:AL3393,"PD",H3396:AL3396)+SUMIF(H3393:AL3393,"PN",H3396:AL3396)+SUMIF(H3393:AL3393,"P/DS",H3396:AL3396)+SUMIF(H3393:AL3393,"PN/F",H3396:AL3396)+SUMIF(H3393:AL3393,"PN/L",H3396:AL3396)+SUMIF(H3393:AL3393,"TV",H3396:AL3396)+SUMIF(H3393:AL3393,"TVD",H3396:AL3396)</f>
        <v>0</v>
      </c>
      <c r="BO3393" s="261">
        <f>SUMIF(H3393:AL3393,"PD",H3397:AL3397)+SUMIF(H3393:AL3393,"PN",H3397:AL3397)+SUMIF(H3393:AL3393,"P/DS",H3397:AL3397)+SUMIF(H3393:AL3393,"PN/F",H3397:AL3397)+SUMIF(H3393:AL3393,"PN/L",H3397:AL3397)+SUMIF(H3393:AL3393,"TV",H3397:AL3397)+SUMIF(H3393:AL3393,"TVD",H3397:AL3397)</f>
        <v>0</v>
      </c>
      <c r="BP3393" s="261">
        <f>SUMIF(H3393:AL3393,"PD",H3398:AL3398)+SUMIF(H3393:AL3393,"PN",H3398:AL3398)+SUMIF(H3393:AL3393,"P/DS",H3398:AL3398)+SUMIF(H3393:AL3393,"PN/F",H3398:AL3398)+SUMIF(H3393:AL3393,"PN/L",H3398:AL3398)+SUMIF(H3393:AL3393,"TV",H3398:AL3398)+SUMIF(H3393:AL3393,"TVD",H3398:AL3398)+SUMIF(H3393:AL3393,"PDD",H3398:AL3398)+SUMIF(H3393:AL3393,"PH",H3398:AL3398)+SUMIF(H3393:AL3393,"PM",H3398:AL3398)</f>
        <v>0</v>
      </c>
      <c r="BQ3393" s="261">
        <f>SUMIF(H3393:AL3393,"PD",H3399:AL3399)+SUMIF(H3393:AL3393,"PN",H3399:AL3399)+SUMIF(H3393:AL3393,"P/DS",H3399:AL3399)+SUMIF(H3393:AL3393,"PN/F",H3399:AL3399)+SUMIF(H3393:AL3393,"PN/L",H3399:AL3399)+SUMIF(H3393:AL3393,"TV",H3399:AL3399)+SUMIF(H3393:AL3393,"TVD",H3399:AL3399)+SUMIF(H3393:AL3393,"PDD",H3399:AL3399)+SUMIF(H3393:AL3393,"PH",H3399:AL3399)+SUMIF(H3393:AL3393,"PM",H3399:AL3399)</f>
        <v>0</v>
      </c>
      <c r="BR3393" s="269">
        <f>SUM(H3394:AL3394)-BL3393</f>
        <v>44</v>
      </c>
      <c r="BS3393" s="269">
        <f>SUM(H3395:AL3395)-BM3393</f>
        <v>11.5</v>
      </c>
      <c r="BT3393" s="269">
        <f>SUM(H3396:AL3396)-BN3393</f>
        <v>0</v>
      </c>
      <c r="BU3393" s="269">
        <f>SUM(H3397:AL3397)-BO3393</f>
        <v>0</v>
      </c>
      <c r="BV3393" s="269">
        <f>SUM(H3398:AL3398)-BP3393</f>
        <v>0</v>
      </c>
      <c r="BW3393" s="269">
        <f>SUM(H3399:AL3399)-BQ3393</f>
        <v>0</v>
      </c>
      <c r="BX3393" s="255">
        <f>SUMIF(H3393:AL3393,"PD",H3400:AL3400)+SUMIF(H3393:AL3393,"PN",H3400:AL3400)+SUMIF(H3393:AL3393,"P/DS",H3400:AL3400)+SUMIF(H3393:AL3393,"PN/F",H3400:AL3400)+SUMIF(H3393:AL3393,"PN/L",H3400:AL3400)</f>
        <v>0</v>
      </c>
      <c r="BY3393" s="255">
        <f>SUM(H3400:AL3400)-BX3393</f>
        <v>0</v>
      </c>
      <c r="BZ3393" s="255">
        <f t="shared" ref="BZ3393" si="1077">+SUM(BL3393:BW3400)</f>
        <v>55.5</v>
      </c>
      <c r="CA3393" s="266">
        <f>(COUNTIFS(H3393:AL3393,"PD",H3394:AL3394,"&gt;=2"))*0.5-IF(CN3393="VP",COUNTIFS($H$16:$AL$16,"SAT",H3393:AL3393,"PD",H3394:AL3394,"&gt;=2"))*0.5</f>
        <v>0</v>
      </c>
      <c r="CB3393" s="266">
        <f>(COUNTIFS(H3393:AL3393,"PN",H3395:AL3395,"&gt;=0.5",H3394:AL3394,"&gt;=1.5"))*0.5+COUNTIFS(H3393:AL3393,"PDD",H3395:AL3395,"&gt;=0.5",H3394:AL3394,"&gt;=1.5")*0.5</f>
        <v>0</v>
      </c>
      <c r="CC3393" s="273">
        <f>(COUNTIFS(H3393:AL3393,"TV",H3395:AL3395,"&gt;=10"))*0.5+(COUNTIFS(H3393:AL3393,"PMD",H3395:AL3395,"&gt;=2"))*0.5</f>
        <v>0</v>
      </c>
      <c r="CD3393" s="266">
        <f>(COUNTIFS(H3393:AL3393,"TVD",H3397:AL3397,"&gt;=6.5",H3395:AL3395,"&gt;=3.5"))*0.5</f>
        <v>0</v>
      </c>
      <c r="CE3393" s="266">
        <f>(COUNTIFS(H3393:AL3393,"PD",H3398:AL3398,"&gt;=10"))*0.5</f>
        <v>0</v>
      </c>
      <c r="CF3393" s="266">
        <f>(COUNTIFS(H3393:AL3393,"PDD",H3398:AL3398,"&gt;=3.5",H3399:AL3399,"&gt;=6.5")+COUNTIFS(H3393:AL3393,"PH",H3399:AL3399,"&gt;=0.5",H3398:AL3398,"&gt;=1.5")+COUNTIFS(H3393:AL3393,"PM",H3399:AL3399,"&gt;=0.5",H3398:AL3398,"&gt;=1.5"))*0.5</f>
        <v>0</v>
      </c>
      <c r="CG3393" s="266">
        <f>(COUNTIFS(H3393:AL3393,"DS",H3394:AL3394,"&gt;=2")+COUNTIFS(H3393:AL3393,"AL/DS",H3394:AL3394,"&gt;=2"))*0.5-IF(CN3393="VP",COUNTIFS($H$16:$AL$16,"SAT",H3393:AL3393,"DS",H3394:AL3394,"&gt;=2"))*0.5</f>
        <v>8</v>
      </c>
      <c r="CH3393" s="266">
        <f>(COUNTIFS(H3393:AL3393,"NS",H3395:AL3395,"&gt;=0.5",H3394:AL3394,"&gt;=1.5")+COUNTIFS(H3393:AL3393,"AL/NS",H3395:AL3395,"&gt;=0.5",H3394:AL3394,"&gt;=1.5")+COUNTIFS(H3393:AL3393,"NHD",H3395:AL3395,"&gt;=4.5",H3398:AL3398,"&gt;=2",H3394:AL3394,"&gt;=1.5"))*0.5</f>
        <v>1</v>
      </c>
      <c r="CI3393" s="266">
        <f>(COUNTIF(H3395:AL3395,"&gt;=10")+COUNTIFS(H3393:AL3393,"MD",H3395:AL3395,"&gt;=2")-COUNTIFS(H3393:AL3393,"TV",H3395:AL3395,"&gt;=10"))*0.5</f>
        <v>0.5</v>
      </c>
      <c r="CJ3393" s="266">
        <f>(COUNTIFS(H3393:AL3393,"D",H3397:AL3397,"&gt;=6.5",H3395:AL3395,"&gt;=3.5"))*0.5</f>
        <v>0</v>
      </c>
      <c r="CK3393" s="266">
        <f>(COUNTIF(H3398:AL3398,"&gt;=10")-COUNTIFS(H3393:AL3393,"PD",H3398:AL3398,"&gt;=10"))*0.5</f>
        <v>0</v>
      </c>
      <c r="CL3393" s="265">
        <f>(COUNTIFS(H3393:AL3393,"NHD",H3398:AL3398,"&gt;=3.5",H3399:AL3399,"&gt;=6.5")+COUNTIFS(H3393:AL3393,"BH",H3398:AL3398,"&gt;=1.5",H3399:AL3399,"&gt;=0.5")+COUNTIFS(H3393:AL3393,"BM",H3398:AL3398,"&gt;=1.5",H3399:AL3399,"&gt;=0.5")+COUNTIFS(H3393:AL3393,"D",H3398:AL3398,"&gt;=1.5",H3399:AL3399,"&gt;=0.5"))*0.5</f>
        <v>0</v>
      </c>
      <c r="CM3393" s="272"/>
      <c r="CN3393" s="264" t="s">
        <v>723</v>
      </c>
      <c r="CO3393" s="209">
        <f t="shared" ref="CO3393" si="1078">+AM3393+AN3393+AO3393+AP3393+AQ3393+AR3393+AS3393+AU3393+BG3393</f>
        <v>22</v>
      </c>
      <c r="CP3393" s="225">
        <f>+SUM(I3394:I3399)-I3400</f>
        <v>0</v>
      </c>
      <c r="CQ3393" s="225">
        <f>+SUM(J3394:J3399)-J3400</f>
        <v>0</v>
      </c>
      <c r="CR3393" s="225">
        <f>+SUM(K3394:K3399)-K3400</f>
        <v>0</v>
      </c>
      <c r="CS3393" s="210"/>
      <c r="CT3393" s="210"/>
      <c r="CU3393" s="210"/>
      <c r="CV3393" s="210"/>
      <c r="CW3393" s="210"/>
      <c r="CX3393" s="210"/>
      <c r="CY3393" s="210"/>
      <c r="CZ3393" s="210"/>
      <c r="DA3393" s="210"/>
    </row>
    <row r="3394" spans="1:105" s="120" customFormat="1" ht="15" customHeight="1">
      <c r="A3394" s="228"/>
      <c r="B3394" s="595"/>
      <c r="C3394" s="588"/>
      <c r="D3394" s="591"/>
      <c r="E3394" s="588"/>
      <c r="F3394" s="242" t="s">
        <v>82</v>
      </c>
      <c r="G3394" s="121">
        <v>1.5</v>
      </c>
      <c r="H3394" s="83"/>
      <c r="I3394" s="83"/>
      <c r="J3394" s="83"/>
      <c r="K3394" s="83"/>
      <c r="L3394" s="83"/>
      <c r="M3394" s="83"/>
      <c r="N3394" s="83">
        <v>2.5</v>
      </c>
      <c r="O3394" s="83"/>
      <c r="P3394" s="83">
        <v>2.5</v>
      </c>
      <c r="Q3394" s="83">
        <v>2.5</v>
      </c>
      <c r="R3394" s="83">
        <v>2.5</v>
      </c>
      <c r="S3394" s="83">
        <v>2.5</v>
      </c>
      <c r="T3394" s="83">
        <v>2.5</v>
      </c>
      <c r="U3394" s="83">
        <v>2.5</v>
      </c>
      <c r="V3394" s="83"/>
      <c r="W3394" s="83">
        <v>2.5</v>
      </c>
      <c r="X3394" s="83">
        <v>2.5</v>
      </c>
      <c r="Y3394" s="83">
        <v>2.5</v>
      </c>
      <c r="Z3394" s="83">
        <v>2.5</v>
      </c>
      <c r="AA3394" s="83"/>
      <c r="AB3394" s="83">
        <v>2.5</v>
      </c>
      <c r="AC3394" s="79"/>
      <c r="AD3394" s="79">
        <v>2.5</v>
      </c>
      <c r="AE3394" s="79">
        <v>2.5</v>
      </c>
      <c r="AF3394" s="79">
        <v>2.5</v>
      </c>
      <c r="AG3394" s="79">
        <v>2.5</v>
      </c>
      <c r="AH3394" s="79"/>
      <c r="AI3394" s="79"/>
      <c r="AJ3394" s="79"/>
      <c r="AK3394" s="79">
        <v>2</v>
      </c>
      <c r="AL3394" s="79">
        <v>2</v>
      </c>
      <c r="AM3394" s="240"/>
      <c r="AN3394" s="240"/>
      <c r="AO3394" s="240"/>
      <c r="AP3394" s="240"/>
      <c r="AQ3394" s="240"/>
      <c r="AR3394" s="240"/>
      <c r="AS3394" s="240"/>
      <c r="AT3394" s="256"/>
      <c r="AU3394" s="256"/>
      <c r="AV3394" s="259"/>
      <c r="AW3394" s="259"/>
      <c r="AX3394" s="256"/>
      <c r="AY3394" s="256"/>
      <c r="AZ3394" s="256"/>
      <c r="BA3394" s="256"/>
      <c r="BB3394" s="256"/>
      <c r="BC3394" s="256"/>
      <c r="BD3394" s="256"/>
      <c r="BE3394" s="256"/>
      <c r="BF3394" s="256"/>
      <c r="BG3394" s="256"/>
      <c r="BH3394" s="256"/>
      <c r="BI3394" s="256"/>
      <c r="BJ3394" s="256"/>
      <c r="BK3394" s="256"/>
      <c r="BL3394" s="262"/>
      <c r="BM3394" s="262"/>
      <c r="BN3394" s="262"/>
      <c r="BO3394" s="262"/>
      <c r="BP3394" s="262"/>
      <c r="BQ3394" s="262"/>
      <c r="BR3394" s="270"/>
      <c r="BS3394" s="270"/>
      <c r="BT3394" s="270"/>
      <c r="BU3394" s="270"/>
      <c r="BV3394" s="270"/>
      <c r="BW3394" s="270"/>
      <c r="BX3394" s="256"/>
      <c r="BY3394" s="256"/>
      <c r="BZ3394" s="256"/>
      <c r="CA3394" s="267"/>
      <c r="CB3394" s="267"/>
      <c r="CC3394" s="274"/>
      <c r="CD3394" s="267"/>
      <c r="CE3394" s="267"/>
      <c r="CF3394" s="267"/>
      <c r="CG3394" s="267"/>
      <c r="CH3394" s="267"/>
      <c r="CI3394" s="267"/>
      <c r="CJ3394" s="267"/>
      <c r="CK3394" s="267"/>
      <c r="CL3394" s="265"/>
      <c r="CM3394" s="272"/>
      <c r="CN3394" s="264"/>
      <c r="CO3394" s="209"/>
      <c r="CP3394" s="226"/>
      <c r="CQ3394" s="226"/>
      <c r="CR3394" s="226"/>
      <c r="CS3394" s="210"/>
      <c r="CT3394" s="210"/>
      <c r="CU3394" s="210"/>
      <c r="CV3394" s="210"/>
      <c r="CW3394" s="210"/>
      <c r="CX3394" s="210"/>
      <c r="CY3394" s="210"/>
      <c r="CZ3394" s="210"/>
      <c r="DA3394" s="210"/>
    </row>
    <row r="3395" spans="1:105" s="120" customFormat="1" ht="15" customHeight="1">
      <c r="A3395" s="228"/>
      <c r="B3395" s="595"/>
      <c r="C3395" s="588"/>
      <c r="D3395" s="591"/>
      <c r="E3395" s="588"/>
      <c r="F3395" s="243"/>
      <c r="G3395" s="122">
        <v>2</v>
      </c>
      <c r="H3395" s="84"/>
      <c r="I3395" s="84"/>
      <c r="J3395" s="84"/>
      <c r="K3395" s="84"/>
      <c r="L3395" s="84"/>
      <c r="M3395" s="84"/>
      <c r="N3395" s="84"/>
      <c r="O3395" s="84">
        <v>10.5</v>
      </c>
      <c r="P3395" s="84"/>
      <c r="Q3395" s="84"/>
      <c r="R3395" s="84"/>
      <c r="S3395" s="84"/>
      <c r="T3395" s="84"/>
      <c r="U3395" s="84"/>
      <c r="V3395" s="84"/>
      <c r="W3395" s="84"/>
      <c r="X3395" s="84"/>
      <c r="Y3395" s="84"/>
      <c r="Z3395" s="84"/>
      <c r="AA3395" s="84"/>
      <c r="AB3395" s="84"/>
      <c r="AC3395" s="80"/>
      <c r="AD3395" s="80"/>
      <c r="AE3395" s="80"/>
      <c r="AF3395" s="80"/>
      <c r="AG3395" s="80"/>
      <c r="AH3395" s="80"/>
      <c r="AI3395" s="80"/>
      <c r="AJ3395" s="80"/>
      <c r="AK3395" s="80">
        <v>0.5</v>
      </c>
      <c r="AL3395" s="80">
        <v>0.5</v>
      </c>
      <c r="AM3395" s="240"/>
      <c r="AN3395" s="240"/>
      <c r="AO3395" s="240"/>
      <c r="AP3395" s="240"/>
      <c r="AQ3395" s="240"/>
      <c r="AR3395" s="240"/>
      <c r="AS3395" s="240"/>
      <c r="AT3395" s="256"/>
      <c r="AU3395" s="256"/>
      <c r="AV3395" s="259"/>
      <c r="AW3395" s="259"/>
      <c r="AX3395" s="256"/>
      <c r="AY3395" s="256"/>
      <c r="AZ3395" s="256"/>
      <c r="BA3395" s="256"/>
      <c r="BB3395" s="256"/>
      <c r="BC3395" s="256"/>
      <c r="BD3395" s="256"/>
      <c r="BE3395" s="256"/>
      <c r="BF3395" s="256"/>
      <c r="BG3395" s="256"/>
      <c r="BH3395" s="256"/>
      <c r="BI3395" s="256"/>
      <c r="BJ3395" s="256"/>
      <c r="BK3395" s="256"/>
      <c r="BL3395" s="262"/>
      <c r="BM3395" s="262"/>
      <c r="BN3395" s="262"/>
      <c r="BO3395" s="262"/>
      <c r="BP3395" s="262"/>
      <c r="BQ3395" s="262"/>
      <c r="BR3395" s="270"/>
      <c r="BS3395" s="270"/>
      <c r="BT3395" s="270"/>
      <c r="BU3395" s="270"/>
      <c r="BV3395" s="270"/>
      <c r="BW3395" s="270"/>
      <c r="BX3395" s="256"/>
      <c r="BY3395" s="256"/>
      <c r="BZ3395" s="256"/>
      <c r="CA3395" s="267"/>
      <c r="CB3395" s="267"/>
      <c r="CC3395" s="274"/>
      <c r="CD3395" s="267"/>
      <c r="CE3395" s="267"/>
      <c r="CF3395" s="267"/>
      <c r="CG3395" s="267"/>
      <c r="CH3395" s="267"/>
      <c r="CI3395" s="267"/>
      <c r="CJ3395" s="267"/>
      <c r="CK3395" s="267"/>
      <c r="CL3395" s="265"/>
      <c r="CM3395" s="272"/>
      <c r="CN3395" s="264"/>
      <c r="CO3395" s="209"/>
      <c r="CP3395" s="226"/>
      <c r="CQ3395" s="226"/>
      <c r="CR3395" s="226"/>
      <c r="CS3395" s="210"/>
      <c r="CT3395" s="210"/>
      <c r="CU3395" s="210"/>
      <c r="CV3395" s="210"/>
      <c r="CW3395" s="210"/>
      <c r="CX3395" s="210"/>
      <c r="CY3395" s="210"/>
      <c r="CZ3395" s="210"/>
      <c r="DA3395" s="210"/>
    </row>
    <row r="3396" spans="1:105" s="120" customFormat="1" ht="15" customHeight="1">
      <c r="A3396" s="228"/>
      <c r="B3396" s="595"/>
      <c r="C3396" s="588"/>
      <c r="D3396" s="591"/>
      <c r="E3396" s="588"/>
      <c r="F3396" s="243"/>
      <c r="G3396" s="122">
        <v>2.1</v>
      </c>
      <c r="H3396" s="84"/>
      <c r="I3396" s="84"/>
      <c r="J3396" s="84"/>
      <c r="K3396" s="84"/>
      <c r="L3396" s="84"/>
      <c r="M3396" s="84"/>
      <c r="N3396" s="84"/>
      <c r="O3396" s="84"/>
      <c r="P3396" s="84"/>
      <c r="Q3396" s="84"/>
      <c r="R3396" s="84"/>
      <c r="S3396" s="84"/>
      <c r="T3396" s="84"/>
      <c r="U3396" s="84"/>
      <c r="V3396" s="84"/>
      <c r="W3396" s="84"/>
      <c r="X3396" s="84"/>
      <c r="Y3396" s="84"/>
      <c r="Z3396" s="84"/>
      <c r="AA3396" s="84"/>
      <c r="AB3396" s="84"/>
      <c r="AC3396" s="80"/>
      <c r="AD3396" s="80"/>
      <c r="AE3396" s="80"/>
      <c r="AF3396" s="80"/>
      <c r="AG3396" s="80"/>
      <c r="AH3396" s="80"/>
      <c r="AI3396" s="80"/>
      <c r="AJ3396" s="80"/>
      <c r="AK3396" s="80"/>
      <c r="AL3396" s="80"/>
      <c r="AM3396" s="240"/>
      <c r="AN3396" s="240"/>
      <c r="AO3396" s="240"/>
      <c r="AP3396" s="240"/>
      <c r="AQ3396" s="240"/>
      <c r="AR3396" s="240"/>
      <c r="AS3396" s="240"/>
      <c r="AT3396" s="256"/>
      <c r="AU3396" s="256"/>
      <c r="AV3396" s="259"/>
      <c r="AW3396" s="259"/>
      <c r="AX3396" s="256"/>
      <c r="AY3396" s="256"/>
      <c r="AZ3396" s="256"/>
      <c r="BA3396" s="256"/>
      <c r="BB3396" s="256"/>
      <c r="BC3396" s="256"/>
      <c r="BD3396" s="256"/>
      <c r="BE3396" s="256"/>
      <c r="BF3396" s="256"/>
      <c r="BG3396" s="256"/>
      <c r="BH3396" s="256"/>
      <c r="BI3396" s="256"/>
      <c r="BJ3396" s="256"/>
      <c r="BK3396" s="256"/>
      <c r="BL3396" s="262"/>
      <c r="BM3396" s="262"/>
      <c r="BN3396" s="262"/>
      <c r="BO3396" s="262"/>
      <c r="BP3396" s="262"/>
      <c r="BQ3396" s="262"/>
      <c r="BR3396" s="270"/>
      <c r="BS3396" s="270"/>
      <c r="BT3396" s="270"/>
      <c r="BU3396" s="270"/>
      <c r="BV3396" s="270"/>
      <c r="BW3396" s="270"/>
      <c r="BX3396" s="256"/>
      <c r="BY3396" s="256"/>
      <c r="BZ3396" s="256"/>
      <c r="CA3396" s="267"/>
      <c r="CB3396" s="267"/>
      <c r="CC3396" s="274"/>
      <c r="CD3396" s="267"/>
      <c r="CE3396" s="267"/>
      <c r="CF3396" s="267"/>
      <c r="CG3396" s="267"/>
      <c r="CH3396" s="267"/>
      <c r="CI3396" s="267"/>
      <c r="CJ3396" s="267"/>
      <c r="CK3396" s="267"/>
      <c r="CL3396" s="265"/>
      <c r="CM3396" s="272"/>
      <c r="CN3396" s="264"/>
      <c r="CO3396" s="209"/>
      <c r="CP3396" s="226"/>
      <c r="CQ3396" s="226"/>
      <c r="CR3396" s="226"/>
      <c r="CS3396" s="210"/>
      <c r="CT3396" s="210"/>
      <c r="CU3396" s="210"/>
      <c r="CV3396" s="210"/>
      <c r="CW3396" s="210"/>
      <c r="CX3396" s="210"/>
      <c r="CY3396" s="210"/>
      <c r="CZ3396" s="210"/>
      <c r="DA3396" s="210"/>
    </row>
    <row r="3397" spans="1:105" s="120" customFormat="1" ht="15" customHeight="1">
      <c r="A3397" s="228"/>
      <c r="B3397" s="595"/>
      <c r="C3397" s="588"/>
      <c r="D3397" s="591"/>
      <c r="E3397" s="588"/>
      <c r="F3397" s="243"/>
      <c r="G3397" s="122">
        <v>2.7</v>
      </c>
      <c r="H3397" s="84"/>
      <c r="I3397" s="84"/>
      <c r="J3397" s="84"/>
      <c r="K3397" s="84"/>
      <c r="L3397" s="84"/>
      <c r="M3397" s="84"/>
      <c r="N3397" s="84"/>
      <c r="O3397" s="84"/>
      <c r="P3397" s="84"/>
      <c r="Q3397" s="84"/>
      <c r="R3397" s="84"/>
      <c r="S3397" s="84"/>
      <c r="T3397" s="84"/>
      <c r="U3397" s="84"/>
      <c r="V3397" s="84"/>
      <c r="W3397" s="84"/>
      <c r="X3397" s="84"/>
      <c r="Y3397" s="84"/>
      <c r="Z3397" s="84"/>
      <c r="AA3397" s="84"/>
      <c r="AB3397" s="84"/>
      <c r="AC3397" s="80"/>
      <c r="AD3397" s="80"/>
      <c r="AE3397" s="80"/>
      <c r="AF3397" s="80"/>
      <c r="AG3397" s="80"/>
      <c r="AH3397" s="80"/>
      <c r="AI3397" s="80"/>
      <c r="AJ3397" s="80"/>
      <c r="AK3397" s="80"/>
      <c r="AL3397" s="80"/>
      <c r="AM3397" s="240"/>
      <c r="AN3397" s="240"/>
      <c r="AO3397" s="240"/>
      <c r="AP3397" s="240"/>
      <c r="AQ3397" s="240"/>
      <c r="AR3397" s="240"/>
      <c r="AS3397" s="240"/>
      <c r="AT3397" s="256"/>
      <c r="AU3397" s="256"/>
      <c r="AV3397" s="259"/>
      <c r="AW3397" s="259"/>
      <c r="AX3397" s="256"/>
      <c r="AY3397" s="256"/>
      <c r="AZ3397" s="256"/>
      <c r="BA3397" s="256"/>
      <c r="BB3397" s="256"/>
      <c r="BC3397" s="256"/>
      <c r="BD3397" s="256"/>
      <c r="BE3397" s="256"/>
      <c r="BF3397" s="256"/>
      <c r="BG3397" s="256"/>
      <c r="BH3397" s="256"/>
      <c r="BI3397" s="256"/>
      <c r="BJ3397" s="256"/>
      <c r="BK3397" s="256"/>
      <c r="BL3397" s="262"/>
      <c r="BM3397" s="262"/>
      <c r="BN3397" s="262"/>
      <c r="BO3397" s="262"/>
      <c r="BP3397" s="262"/>
      <c r="BQ3397" s="262"/>
      <c r="BR3397" s="270"/>
      <c r="BS3397" s="270"/>
      <c r="BT3397" s="270"/>
      <c r="BU3397" s="270"/>
      <c r="BV3397" s="270"/>
      <c r="BW3397" s="270"/>
      <c r="BX3397" s="256"/>
      <c r="BY3397" s="256"/>
      <c r="BZ3397" s="256"/>
      <c r="CA3397" s="267"/>
      <c r="CB3397" s="267"/>
      <c r="CC3397" s="274"/>
      <c r="CD3397" s="267"/>
      <c r="CE3397" s="267"/>
      <c r="CF3397" s="267"/>
      <c r="CG3397" s="267"/>
      <c r="CH3397" s="267"/>
      <c r="CI3397" s="267"/>
      <c r="CJ3397" s="267"/>
      <c r="CK3397" s="267"/>
      <c r="CL3397" s="265"/>
      <c r="CM3397" s="272"/>
      <c r="CN3397" s="264"/>
      <c r="CO3397" s="209"/>
      <c r="CP3397" s="226"/>
      <c r="CQ3397" s="226"/>
      <c r="CR3397" s="226"/>
      <c r="CS3397" s="210"/>
      <c r="CT3397" s="210"/>
      <c r="CU3397" s="210"/>
      <c r="CV3397" s="210"/>
      <c r="CW3397" s="210"/>
      <c r="CX3397" s="210"/>
      <c r="CY3397" s="210"/>
      <c r="CZ3397" s="210"/>
      <c r="DA3397" s="210"/>
    </row>
    <row r="3398" spans="1:105" s="120" customFormat="1" ht="15" customHeight="1">
      <c r="A3398" s="228"/>
      <c r="B3398" s="595"/>
      <c r="C3398" s="588"/>
      <c r="D3398" s="591"/>
      <c r="E3398" s="588"/>
      <c r="F3398" s="243"/>
      <c r="G3398" s="122">
        <v>3</v>
      </c>
      <c r="H3398" s="84"/>
      <c r="I3398" s="84"/>
      <c r="J3398" s="84"/>
      <c r="K3398" s="84"/>
      <c r="L3398" s="84"/>
      <c r="M3398" s="84"/>
      <c r="N3398" s="84"/>
      <c r="O3398" s="84"/>
      <c r="P3398" s="84"/>
      <c r="Q3398" s="84"/>
      <c r="R3398" s="84"/>
      <c r="S3398" s="84"/>
      <c r="T3398" s="84"/>
      <c r="U3398" s="84"/>
      <c r="V3398" s="84"/>
      <c r="W3398" s="84"/>
      <c r="X3398" s="84"/>
      <c r="Y3398" s="84"/>
      <c r="Z3398" s="84"/>
      <c r="AA3398" s="84"/>
      <c r="AB3398" s="84"/>
      <c r="AC3398" s="80"/>
      <c r="AD3398" s="80"/>
      <c r="AE3398" s="80"/>
      <c r="AF3398" s="80"/>
      <c r="AG3398" s="80"/>
      <c r="AH3398" s="80"/>
      <c r="AI3398" s="80"/>
      <c r="AJ3398" s="80"/>
      <c r="AK3398" s="80"/>
      <c r="AL3398" s="80"/>
      <c r="AM3398" s="240"/>
      <c r="AN3398" s="240"/>
      <c r="AO3398" s="240"/>
      <c r="AP3398" s="240"/>
      <c r="AQ3398" s="240"/>
      <c r="AR3398" s="240"/>
      <c r="AS3398" s="240"/>
      <c r="AT3398" s="256"/>
      <c r="AU3398" s="256"/>
      <c r="AV3398" s="259"/>
      <c r="AW3398" s="259"/>
      <c r="AX3398" s="256"/>
      <c r="AY3398" s="256"/>
      <c r="AZ3398" s="256"/>
      <c r="BA3398" s="256"/>
      <c r="BB3398" s="256"/>
      <c r="BC3398" s="256"/>
      <c r="BD3398" s="256"/>
      <c r="BE3398" s="256"/>
      <c r="BF3398" s="256"/>
      <c r="BG3398" s="256"/>
      <c r="BH3398" s="256"/>
      <c r="BI3398" s="256"/>
      <c r="BJ3398" s="256"/>
      <c r="BK3398" s="256"/>
      <c r="BL3398" s="262"/>
      <c r="BM3398" s="262"/>
      <c r="BN3398" s="262"/>
      <c r="BO3398" s="262"/>
      <c r="BP3398" s="262"/>
      <c r="BQ3398" s="262"/>
      <c r="BR3398" s="270"/>
      <c r="BS3398" s="270"/>
      <c r="BT3398" s="270"/>
      <c r="BU3398" s="270"/>
      <c r="BV3398" s="270"/>
      <c r="BW3398" s="270"/>
      <c r="BX3398" s="256"/>
      <c r="BY3398" s="256"/>
      <c r="BZ3398" s="256"/>
      <c r="CA3398" s="267"/>
      <c r="CB3398" s="267"/>
      <c r="CC3398" s="274"/>
      <c r="CD3398" s="267"/>
      <c r="CE3398" s="267"/>
      <c r="CF3398" s="267"/>
      <c r="CG3398" s="267"/>
      <c r="CH3398" s="267"/>
      <c r="CI3398" s="267"/>
      <c r="CJ3398" s="267"/>
      <c r="CK3398" s="267"/>
      <c r="CL3398" s="265"/>
      <c r="CM3398" s="272"/>
      <c r="CN3398" s="264"/>
      <c r="CO3398" s="209"/>
      <c r="CP3398" s="226"/>
      <c r="CQ3398" s="226"/>
      <c r="CR3398" s="226"/>
      <c r="CS3398" s="210"/>
      <c r="CT3398" s="210"/>
      <c r="CU3398" s="210"/>
      <c r="CV3398" s="210"/>
      <c r="CW3398" s="210"/>
      <c r="CX3398" s="210"/>
      <c r="CY3398" s="210"/>
      <c r="CZ3398" s="210"/>
      <c r="DA3398" s="210"/>
    </row>
    <row r="3399" spans="1:105" s="120" customFormat="1" ht="15" customHeight="1">
      <c r="A3399" s="228"/>
      <c r="B3399" s="595"/>
      <c r="C3399" s="588"/>
      <c r="D3399" s="591"/>
      <c r="E3399" s="588"/>
      <c r="F3399" s="244"/>
      <c r="G3399" s="123">
        <v>3.9</v>
      </c>
      <c r="H3399" s="85"/>
      <c r="I3399" s="85"/>
      <c r="J3399" s="85"/>
      <c r="K3399" s="85"/>
      <c r="L3399" s="85"/>
      <c r="M3399" s="85"/>
      <c r="N3399" s="85"/>
      <c r="O3399" s="85"/>
      <c r="P3399" s="85"/>
      <c r="Q3399" s="85"/>
      <c r="R3399" s="85"/>
      <c r="S3399" s="85"/>
      <c r="T3399" s="85"/>
      <c r="U3399" s="85"/>
      <c r="V3399" s="85"/>
      <c r="W3399" s="85"/>
      <c r="X3399" s="85"/>
      <c r="Y3399" s="85"/>
      <c r="Z3399" s="85"/>
      <c r="AA3399" s="85"/>
      <c r="AB3399" s="85"/>
      <c r="AC3399" s="81"/>
      <c r="AD3399" s="81"/>
      <c r="AE3399" s="81"/>
      <c r="AF3399" s="81"/>
      <c r="AG3399" s="81"/>
      <c r="AH3399" s="81"/>
      <c r="AI3399" s="81"/>
      <c r="AJ3399" s="81"/>
      <c r="AK3399" s="81"/>
      <c r="AL3399" s="81"/>
      <c r="AM3399" s="240"/>
      <c r="AN3399" s="240"/>
      <c r="AO3399" s="240"/>
      <c r="AP3399" s="240"/>
      <c r="AQ3399" s="240"/>
      <c r="AR3399" s="240"/>
      <c r="AS3399" s="240"/>
      <c r="AT3399" s="256"/>
      <c r="AU3399" s="256"/>
      <c r="AV3399" s="259"/>
      <c r="AW3399" s="259"/>
      <c r="AX3399" s="256"/>
      <c r="AY3399" s="256"/>
      <c r="AZ3399" s="256"/>
      <c r="BA3399" s="256"/>
      <c r="BB3399" s="256"/>
      <c r="BC3399" s="256"/>
      <c r="BD3399" s="256"/>
      <c r="BE3399" s="256"/>
      <c r="BF3399" s="256"/>
      <c r="BG3399" s="256"/>
      <c r="BH3399" s="256"/>
      <c r="BI3399" s="256"/>
      <c r="BJ3399" s="256"/>
      <c r="BK3399" s="256"/>
      <c r="BL3399" s="262"/>
      <c r="BM3399" s="262"/>
      <c r="BN3399" s="262"/>
      <c r="BO3399" s="262"/>
      <c r="BP3399" s="262"/>
      <c r="BQ3399" s="262"/>
      <c r="BR3399" s="270"/>
      <c r="BS3399" s="270"/>
      <c r="BT3399" s="270"/>
      <c r="BU3399" s="270"/>
      <c r="BV3399" s="270"/>
      <c r="BW3399" s="270"/>
      <c r="BX3399" s="256"/>
      <c r="BY3399" s="256"/>
      <c r="BZ3399" s="256"/>
      <c r="CA3399" s="267"/>
      <c r="CB3399" s="267"/>
      <c r="CC3399" s="274"/>
      <c r="CD3399" s="267"/>
      <c r="CE3399" s="267"/>
      <c r="CF3399" s="267"/>
      <c r="CG3399" s="267"/>
      <c r="CH3399" s="267"/>
      <c r="CI3399" s="267"/>
      <c r="CJ3399" s="267"/>
      <c r="CK3399" s="267"/>
      <c r="CL3399" s="265"/>
      <c r="CM3399" s="272"/>
      <c r="CN3399" s="264"/>
      <c r="CO3399" s="209"/>
      <c r="CP3399" s="226"/>
      <c r="CQ3399" s="226"/>
      <c r="CR3399" s="226"/>
      <c r="CS3399" s="210"/>
      <c r="CT3399" s="210"/>
      <c r="CU3399" s="210"/>
      <c r="CV3399" s="210"/>
      <c r="CW3399" s="210"/>
      <c r="CX3399" s="210"/>
      <c r="CY3399" s="210"/>
      <c r="CZ3399" s="210"/>
      <c r="DA3399" s="210"/>
    </row>
    <row r="3400" spans="1:105" s="120" customFormat="1" ht="15" customHeight="1">
      <c r="A3400" s="229"/>
      <c r="B3400" s="596"/>
      <c r="C3400" s="589"/>
      <c r="D3400" s="592"/>
      <c r="E3400" s="589"/>
      <c r="F3400" s="245" t="s">
        <v>83</v>
      </c>
      <c r="G3400" s="352"/>
      <c r="H3400" s="82"/>
      <c r="I3400" s="82"/>
      <c r="J3400" s="82"/>
      <c r="K3400" s="82"/>
      <c r="L3400" s="82"/>
      <c r="M3400" s="82"/>
      <c r="N3400" s="82"/>
      <c r="O3400" s="82"/>
      <c r="P3400" s="82"/>
      <c r="Q3400" s="82"/>
      <c r="R3400" s="82"/>
      <c r="S3400" s="82"/>
      <c r="T3400" s="82"/>
      <c r="U3400" s="82"/>
      <c r="V3400" s="82"/>
      <c r="W3400" s="82"/>
      <c r="X3400" s="82"/>
      <c r="Y3400" s="82"/>
      <c r="Z3400" s="82"/>
      <c r="AA3400" s="82"/>
      <c r="AB3400" s="82"/>
      <c r="AC3400" s="35"/>
      <c r="AD3400" s="35"/>
      <c r="AE3400" s="35"/>
      <c r="AF3400" s="35"/>
      <c r="AG3400" s="35"/>
      <c r="AH3400" s="35"/>
      <c r="AI3400" s="35"/>
      <c r="AJ3400" s="35"/>
      <c r="AK3400" s="35"/>
      <c r="AL3400" s="35"/>
      <c r="AM3400" s="241"/>
      <c r="AN3400" s="241"/>
      <c r="AO3400" s="241"/>
      <c r="AP3400" s="241"/>
      <c r="AQ3400" s="241"/>
      <c r="AR3400" s="241"/>
      <c r="AS3400" s="241"/>
      <c r="AT3400" s="257"/>
      <c r="AU3400" s="257"/>
      <c r="AV3400" s="260"/>
      <c r="AW3400" s="260"/>
      <c r="AX3400" s="257"/>
      <c r="AY3400" s="257"/>
      <c r="AZ3400" s="257"/>
      <c r="BA3400" s="257"/>
      <c r="BB3400" s="257"/>
      <c r="BC3400" s="257"/>
      <c r="BD3400" s="257"/>
      <c r="BE3400" s="257"/>
      <c r="BF3400" s="257"/>
      <c r="BG3400" s="257"/>
      <c r="BH3400" s="257"/>
      <c r="BI3400" s="257"/>
      <c r="BJ3400" s="257"/>
      <c r="BK3400" s="257"/>
      <c r="BL3400" s="263"/>
      <c r="BM3400" s="263"/>
      <c r="BN3400" s="263"/>
      <c r="BO3400" s="263"/>
      <c r="BP3400" s="263"/>
      <c r="BQ3400" s="263"/>
      <c r="BR3400" s="271"/>
      <c r="BS3400" s="271"/>
      <c r="BT3400" s="271"/>
      <c r="BU3400" s="271"/>
      <c r="BV3400" s="271"/>
      <c r="BW3400" s="271"/>
      <c r="BX3400" s="257"/>
      <c r="BY3400" s="257"/>
      <c r="BZ3400" s="257"/>
      <c r="CA3400" s="268"/>
      <c r="CB3400" s="268"/>
      <c r="CC3400" s="275"/>
      <c r="CD3400" s="268"/>
      <c r="CE3400" s="268"/>
      <c r="CF3400" s="268"/>
      <c r="CG3400" s="268"/>
      <c r="CH3400" s="268"/>
      <c r="CI3400" s="268"/>
      <c r="CJ3400" s="268"/>
      <c r="CK3400" s="268"/>
      <c r="CL3400" s="265"/>
      <c r="CM3400" s="272"/>
      <c r="CN3400" s="264"/>
      <c r="CO3400" s="209"/>
      <c r="CP3400" s="226"/>
      <c r="CQ3400" s="226"/>
      <c r="CR3400" s="226"/>
      <c r="CS3400" s="210"/>
      <c r="CT3400" s="210"/>
      <c r="CU3400" s="210"/>
      <c r="CV3400" s="210"/>
      <c r="CW3400" s="210"/>
      <c r="CX3400" s="210"/>
      <c r="CY3400" s="210"/>
      <c r="CZ3400" s="210"/>
      <c r="DA3400" s="210"/>
    </row>
    <row r="3401" spans="1:105" s="120" customFormat="1" ht="15" customHeight="1">
      <c r="A3401" s="227">
        <f t="shared" si="1072"/>
        <v>421</v>
      </c>
      <c r="B3401" s="594" t="s">
        <v>1451</v>
      </c>
      <c r="C3401" s="587" t="s">
        <v>1459</v>
      </c>
      <c r="D3401" s="590" t="s">
        <v>1458</v>
      </c>
      <c r="E3401" s="593" t="s">
        <v>353</v>
      </c>
      <c r="F3401" s="253" t="s">
        <v>80</v>
      </c>
      <c r="G3401" s="254"/>
      <c r="H3401" s="82"/>
      <c r="I3401" s="82"/>
      <c r="J3401" s="82"/>
      <c r="K3401" s="82"/>
      <c r="L3401" s="82"/>
      <c r="M3401" s="82" t="s">
        <v>60</v>
      </c>
      <c r="N3401" s="82" t="s">
        <v>60</v>
      </c>
      <c r="O3401" s="82"/>
      <c r="P3401" s="82" t="s">
        <v>60</v>
      </c>
      <c r="Q3401" s="82" t="s">
        <v>60</v>
      </c>
      <c r="R3401" s="82" t="s">
        <v>60</v>
      </c>
      <c r="S3401" s="82" t="s">
        <v>60</v>
      </c>
      <c r="T3401" s="82" t="s">
        <v>60</v>
      </c>
      <c r="U3401" s="82" t="s">
        <v>60</v>
      </c>
      <c r="V3401" s="82"/>
      <c r="W3401" s="82" t="s">
        <v>61</v>
      </c>
      <c r="X3401" s="82" t="s">
        <v>61</v>
      </c>
      <c r="Y3401" s="82" t="s">
        <v>61</v>
      </c>
      <c r="Z3401" s="82" t="s">
        <v>61</v>
      </c>
      <c r="AA3401" s="82" t="s">
        <v>61</v>
      </c>
      <c r="AB3401" s="82" t="s">
        <v>61</v>
      </c>
      <c r="AC3401" s="82"/>
      <c r="AD3401" s="82" t="s">
        <v>61</v>
      </c>
      <c r="AE3401" s="82" t="s">
        <v>61</v>
      </c>
      <c r="AF3401" s="82" t="s">
        <v>61</v>
      </c>
      <c r="AG3401" s="82" t="s">
        <v>61</v>
      </c>
      <c r="AH3401" s="82" t="s">
        <v>61</v>
      </c>
      <c r="AI3401" s="82" t="s">
        <v>1471</v>
      </c>
      <c r="AJ3401" s="82"/>
      <c r="AK3401" s="82" t="s">
        <v>60</v>
      </c>
      <c r="AL3401" s="82" t="s">
        <v>60</v>
      </c>
      <c r="AM3401" s="239">
        <f>COUNTIF(H3401:AL3401,"PH")+COUNTIF(H3401:AL3401,"PH/L")+COUNTIF(H3401:AL3401,"PM")</f>
        <v>0</v>
      </c>
      <c r="AN3401" s="239">
        <f>COUNTIF(H3401:AL3401,"PD")+COUNTIF(H3401:AL3401,"PDD")+COUNTIF(H3401:AL3401,"P/DS")/2+COUNTIF(H3401:AL3401,"PMD")</f>
        <v>0</v>
      </c>
      <c r="AO3401" s="239">
        <f>COUNTIF(H3401:AL3401,"PN")+COUNTIF(H3401:AL3401,"P/NS")/2+COUNTIF(H3401:AL3401,"PH")+COUNTIF(H3401:AL3401,"PH/F")/2+COUNTIF(H3401:AL3401,"PH/L")/2+COUNTIF(H3401:AL3401,"PM")</f>
        <v>0</v>
      </c>
      <c r="AP3401" s="239">
        <f>COUNTIF(H3401:AL3401,"BH")+COUNTIF(H3401:AL3401,"AL/BL")+COUNTIF(H3401:AL3401,"UL/BL")+COUNTIF(H3401:AL3401,"BM")</f>
        <v>0</v>
      </c>
      <c r="AQ3401" s="239">
        <f>COUNTIF(H3401:AL3401,"DS")+COUNTIF(H3401:AL3401,"AL/DS")/2+COUNTIF(H3401:AL3401,"UL/DS")/2+COUNTIF(H3401:AL3401,"CT")+COUNTIF(H3401:AL3401,"MD")</f>
        <v>10.5</v>
      </c>
      <c r="AR3401" s="239">
        <f>COUNTIF(H3401:AL3401,"NS")+COUNTIF(H3401:AL3401,"AL/NS")/2+COUNTIF(H3401:AL3401,"UL/NS")/2+COUNTIF(H3401:AL3401,"BH")+COUNTIF(H3401:AL3401,"AL/BF")/2+COUNTIF(H3401:AL3401,"AL/BL")/2+COUNTIF(H3401:AL3401,"UL/BL")/2+COUNTIF(H3401:AL3401,"UL/BF")/2+COUNTIF(H3401:AL3401,"BM")</f>
        <v>11</v>
      </c>
      <c r="AS3401" s="239">
        <f>COUNTIF(H3401:AL3401,"AL")+COUNTIF(H3401:AL3401,"AL/DS")/2+COUNTIF(H3401:AL3401,"AL/NS")/2+COUNTIF(H3401:AL3401,"NH")+COUNTIF(H3401:AL3401,"SL")+COUNTIF(H3401:AL3401,"NHD")+COUNTIF(H3401:AL3401,"B")+COUNTIF(H3401:AL3401,"HL")+COUNTIF(H3401:AL3401,"AL/BF")/2+COUNTIF(H3401:AL3401,"AL/BL")/2</f>
        <v>0</v>
      </c>
      <c r="AT3401" s="255">
        <f>COUNTIF(H3401:AL3401,"PD")+COUNTIF(H3401:AL3401,"PN")+COUNTIF(H3401:AL3401,"P/DS")/2+COUNTIF(H3401:AL3401,"P/NS")/2+COUNTIF(H3401:AL3401,"DS")+COUNTIF(H3401:AL3401,"NS")+COUNTIF(H3401:AL3401,"AL")+COUNTIF(H3401:AL3401,"AL/DS")+COUNTIF(H3401:AL3401,"AL/NS")+COUNTIF(H3401:AL3401,"NH")+COUNTIF(H3401:AL3401,"SL")+COUNTIF(H3401:AL3401,"UL/DS")/2+COUNTIF(H3401:AL3401,"UL/NS")/2+COUNTIF(H3401:AL3401,"CT")+COUNTIF(H3401:AL3401,"NHD")+COUNTIF(H3401:AL3401,"PDD")+COUNTIF(H3401:AL3401,"B")+COUNTIF(H3401:AL3401,"HL")+COUNTIF(H3401:AL3401,"PH")+COUNTIF(H3401:AL3401,"BH")+COUNTIF(H3401:AL3401,"AL/BF")+COUNTIF(H3401:AL3401,"AL/BL")+COUNTIF(H3401:AL3401,"UL/BF")/2+COUNTIF(H3401:AL3401,"UL/BL")/2+COUNTIF(H3401:AL3401,"PH/F")/2+COUNTIF(H3401:AL3401,"PH/L")/2+COUNTIF(H3401:AL3401,"MD")+COUNTIF(H3401:AL3401,"PMD")+COUNTIF(H3401:AL3401,"PM")+COUNTIF(H3401:AL3401,"BM")</f>
        <v>21.5</v>
      </c>
      <c r="AU3401" s="255">
        <f>COUNTIF(H3401:AL3401,"P/DS")/2+COUNTIF(H3401:AL3401,"P/NS")/2+COUNTIF(H3401:AL3401,"IL")+COUNTIF(H3401:AL3401,"NL")+COUNTIF(H3401:AL3401,"UL")+COUNTIF(H3401:AL3401,"UL/DS")/2+COUNTIF(H3401:AL3401,"UL/NS")/2+COUNTIF(H3401:AL3401,"KT")+COUNTIF(H3401:AL3401,"UL/BF")/2+COUNTIF(H3401:AL3401,"UL/BL")/2+COUNTIF(H3401:AL3401,"PH/F")/2+COUNTIF(H3401:AL3401,"PH/L")/2+COUNTIF(H3401:AL3401,"NB")</f>
        <v>0.5</v>
      </c>
      <c r="AV3401" s="258">
        <f>COUNTIF(H3401:AL3401,"PN")+COUNTIF(H3401:AL3401,"TVD")+COUNTIF(H3401:AL3401,"PH")+COUNTIF(H3401:AL3401,"PM")+COUNTIF(H3401:AL3401,"PDD")-COUNTIFS(H3401:AL3401,"PN",H3408:AL3408,"&gt;=3")-COUNTIFS(H3401:AL3401,"PM",H3408:AL3408,"&gt;=3")</f>
        <v>0</v>
      </c>
      <c r="AW3401" s="258">
        <f>COUNTIF(H3401:AL3401,"NS")+COUNTIF(H3401:AL3401,"D")+COUNTIF(H3401:AL3401,"BH")+COUNTIF(H3401:AL3401,"NHD")+COUNTIF(H3401:AL3401,"BM")-COUNTIFS(H3401:AL3401,"NS",H3408:AL3408,"&gt;=3")-COUNTIFS(H3401:AL3401,"BH",H3408:AL3408,"&gt;=3")-COUNTIFS(H3401:AL3401,"BM",H3408:AL3408,"&gt;=3")</f>
        <v>11</v>
      </c>
      <c r="AX3401" s="255">
        <f>COUNTIF(H3401:AL3401,"AL")+COUNTIF(H3401:AL3401,"AL/DS")/2+COUNTIF(H3401:AL3401,"AL/NS")/2+COUNTIF(H3401:AL3401,"AL/BF")+COUNTIF(H3401:AL3401,"AL/BL")/2</f>
        <v>0</v>
      </c>
      <c r="AY3401" s="255">
        <f>COUNTIF(H3401:AL3401,"SL")</f>
        <v>0</v>
      </c>
      <c r="AZ3401" s="255">
        <f>COUNTIF(H3401:AL3401,"NH")</f>
        <v>0</v>
      </c>
      <c r="BA3401" s="255">
        <f>COUNTIF(H3401:AL3401,"HL")</f>
        <v>0</v>
      </c>
      <c r="BB3401" s="255">
        <f>COUNTIF(G3401:AL3401,"P/DS")/2+COUNTIF(G3401:AL3401,"P/NS")/2+COUNTIF(G3401:AL3401,"UL")+COUNTIF(G3401:AL3401,"UL/DS")/2+COUNTIF(G3401:AL3401,"UL/NS")/2+COUNTIF(G3401:AL3401,"UL/BL")/2+COUNTIF(G3401:AL3401,"UL/BF")/2+COUNTIF(G3401:AL3401,"PH/F")/2+COUNTIF(G3401:AL3401,"PH/L")/2</f>
        <v>0.5</v>
      </c>
      <c r="BC3401" s="255">
        <f>COUNTIF(H3401:AL3401,"NB")</f>
        <v>0</v>
      </c>
      <c r="BD3401" s="255">
        <f>COUNTIF(H3401:AL3401,"NL")</f>
        <v>0</v>
      </c>
      <c r="BE3401" s="255">
        <f>COUNTIF(H3401:AL3401,"IL")</f>
        <v>0</v>
      </c>
      <c r="BF3401" s="255">
        <f>COUNTIF(H3401:AL3401,"KT")</f>
        <v>0</v>
      </c>
      <c r="BG3401" s="255">
        <f>COUNTIF(H3401:AL3401,"L70")</f>
        <v>0</v>
      </c>
      <c r="BH3401" s="255">
        <f>COUNTIF(H3401:AL3401,"MD")</f>
        <v>0</v>
      </c>
      <c r="BI3401" s="255">
        <f>COUNTIF(H3401:AL3401,"PMD")</f>
        <v>0</v>
      </c>
      <c r="BJ3401" s="255">
        <f>COUNTIF(H3401:AL3401,"PM")</f>
        <v>0</v>
      </c>
      <c r="BK3401" s="255">
        <f>COUNTIF(H3401:AL3401,"BM")</f>
        <v>0</v>
      </c>
      <c r="BL3401" s="261">
        <f>SUMIF(H3401:AL3401,"PD",H3402:AL3402)+SUMIF(H3401:AL3401,"PN",H3402:AL3402)+SUMIF(H3401:AL3401,"P/DS",H3402:AL3402)+SUMIF(H3401:AL3401,"PN/F",H3402:AL3402)+SUMIF(H3401:AL3401,"PN/L",H3402:AL3402)+SUMIF(H3401:AL3401,"TV",H3402:AL3402)+SUMIF(H3401:AL3401,"TVD",H3402:AL3402)+SUMIF(H3401:AL3401,"PDD",H3402:AL3402)</f>
        <v>0</v>
      </c>
      <c r="BM3401" s="261">
        <f>SUMIF(H3401:AL3401,"PD",H3403:AL3403)+SUMIF(H3401:AL3401,"PN",H3403:AL3403)+SUMIF(H3401:AL3401,"P/DS",H3403:AL3403)+SUMIF(H3401:AL3401,"PN/F",H3403:AL3403)+SUMIF(H3401:AL3401,"PN/L",H3403:AL3403)+SUMIF(H3401:AL3401,"TV",H3403:AL3403)+SUMIF(H3401:AL3401,"TVD",H3403:AL3403)+SUMIF(H3401:AL3401,"PDD",H3403:AL3403)+SUMIF(H3401:AL3401,"PMD",H3403:AL3403)</f>
        <v>0</v>
      </c>
      <c r="BN3401" s="261">
        <f>SUMIF(H3401:AL3401,"PD",H3404:AL3404)+SUMIF(H3401:AL3401,"PN",H3404:AL3404)+SUMIF(H3401:AL3401,"P/DS",H3404:AL3404)+SUMIF(H3401:AL3401,"PN/F",H3404:AL3404)+SUMIF(H3401:AL3401,"PN/L",H3404:AL3404)+SUMIF(H3401:AL3401,"TV",H3404:AL3404)+SUMIF(H3401:AL3401,"TVD",H3404:AL3404)</f>
        <v>0</v>
      </c>
      <c r="BO3401" s="261">
        <f>SUMIF(H3401:AL3401,"PD",H3405:AL3405)+SUMIF(H3401:AL3401,"PN",H3405:AL3405)+SUMIF(H3401:AL3401,"P/DS",H3405:AL3405)+SUMIF(H3401:AL3401,"PN/F",H3405:AL3405)+SUMIF(H3401:AL3401,"PN/L",H3405:AL3405)+SUMIF(H3401:AL3401,"TV",H3405:AL3405)+SUMIF(H3401:AL3401,"TVD",H3405:AL3405)</f>
        <v>0</v>
      </c>
      <c r="BP3401" s="261">
        <f>SUMIF(H3401:AL3401,"PD",H3406:AL3406)+SUMIF(H3401:AL3401,"PN",H3406:AL3406)+SUMIF(H3401:AL3401,"P/DS",H3406:AL3406)+SUMIF(H3401:AL3401,"PN/F",H3406:AL3406)+SUMIF(H3401:AL3401,"PN/L",H3406:AL3406)+SUMIF(H3401:AL3401,"TV",H3406:AL3406)+SUMIF(H3401:AL3401,"TVD",H3406:AL3406)+SUMIF(H3401:AL3401,"PDD",H3406:AL3406)+SUMIF(H3401:AL3401,"PH",H3406:AL3406)+SUMIF(H3401:AL3401,"PM",H3406:AL3406)</f>
        <v>0</v>
      </c>
      <c r="BQ3401" s="261">
        <f>SUMIF(H3401:AL3401,"PD",H3407:AL3407)+SUMIF(H3401:AL3401,"PN",H3407:AL3407)+SUMIF(H3401:AL3401,"P/DS",H3407:AL3407)+SUMIF(H3401:AL3401,"PN/F",H3407:AL3407)+SUMIF(H3401:AL3401,"PN/L",H3407:AL3407)+SUMIF(H3401:AL3401,"TV",H3407:AL3407)+SUMIF(H3401:AL3401,"TVD",H3407:AL3407)+SUMIF(H3401:AL3401,"PDD",H3407:AL3407)+SUMIF(H3401:AL3401,"PH",H3407:AL3407)+SUMIF(H3401:AL3401,"PM",H3407:AL3407)</f>
        <v>0</v>
      </c>
      <c r="BR3401" s="269">
        <f>SUM(H3402:AL3402)-BL3401</f>
        <v>36.5</v>
      </c>
      <c r="BS3401" s="269">
        <f>SUM(H3403:AL3403)-BM3401</f>
        <v>14</v>
      </c>
      <c r="BT3401" s="269">
        <f>SUM(H3404:AL3404)-BN3401</f>
        <v>0</v>
      </c>
      <c r="BU3401" s="269">
        <f>SUM(H3405:AL3405)-BO3401</f>
        <v>0</v>
      </c>
      <c r="BV3401" s="269">
        <f>SUM(H3406:AL3406)-BP3401</f>
        <v>0</v>
      </c>
      <c r="BW3401" s="269">
        <f>SUM(H3407:AL3407)-BQ3401</f>
        <v>0</v>
      </c>
      <c r="BX3401" s="255">
        <f>SUMIF(H3401:AL3401,"PD",H3408:AL3408)+SUMIF(H3401:AL3401,"PN",H3408:AL3408)+SUMIF(H3401:AL3401,"P/DS",H3408:AL3408)+SUMIF(H3401:AL3401,"PN/F",H3408:AL3408)+SUMIF(H3401:AL3401,"PN/L",H3408:AL3408)</f>
        <v>0</v>
      </c>
      <c r="BY3401" s="255">
        <f>SUM(H3408:AL3408)-BX3401</f>
        <v>0</v>
      </c>
      <c r="BZ3401" s="255">
        <f t="shared" ref="BZ3401" si="1079">+SUM(BL3401:BW3408)</f>
        <v>50.5</v>
      </c>
      <c r="CA3401" s="266">
        <f>(COUNTIFS(H3401:AL3401,"PD",H3402:AL3402,"&gt;=2"))*0.5-IF(CN3401="VP",COUNTIFS($H$16:$AL$16,"SAT",H3401:AL3401,"PD",H3402:AL3402,"&gt;=2"))*0.5</f>
        <v>0</v>
      </c>
      <c r="CB3401" s="266">
        <f>(COUNTIFS(H3401:AL3401,"PN",H3403:AL3403,"&gt;=0.5",H3402:AL3402,"&gt;=1.5"))*0.5+COUNTIFS(H3401:AL3401,"PDD",H3403:AL3403,"&gt;=0.5",H3402:AL3402,"&gt;=1.5")*0.5</f>
        <v>0</v>
      </c>
      <c r="CC3401" s="273">
        <f>(COUNTIFS(H3401:AL3401,"TV",H3403:AL3403,"&gt;=10"))*0.5+(COUNTIFS(H3401:AL3401,"PMD",H3403:AL3403,"&gt;=2"))*0.5</f>
        <v>0</v>
      </c>
      <c r="CD3401" s="266">
        <f>(COUNTIFS(H3401:AL3401,"TVD",H3405:AL3405,"&gt;=6.5",H3403:AL3403,"&gt;=3.5"))*0.5</f>
        <v>0</v>
      </c>
      <c r="CE3401" s="266">
        <f>(COUNTIFS(H3401:AL3401,"PD",H3406:AL3406,"&gt;=10"))*0.5</f>
        <v>0</v>
      </c>
      <c r="CF3401" s="266">
        <f>(COUNTIFS(H3401:AL3401,"PDD",H3406:AL3406,"&gt;=3.5",H3407:AL3407,"&gt;=6.5")+COUNTIFS(H3401:AL3401,"PH",H3407:AL3407,"&gt;=0.5",H3406:AL3406,"&gt;=1.5")+COUNTIFS(H3401:AL3401,"PM",H3407:AL3407,"&gt;=0.5",H3406:AL3406,"&gt;=1.5"))*0.5</f>
        <v>0</v>
      </c>
      <c r="CG3401" s="266">
        <f>(COUNTIFS(H3401:AL3401,"DS",H3402:AL3402,"&gt;=2")+COUNTIFS(H3401:AL3401,"AL/DS",H3402:AL3402,"&gt;=2"))*0.5-IF(CN3401="VP",COUNTIFS($H$16:$AL$16,"SAT",H3401:AL3401,"DS",H3402:AL3402,"&gt;=2"))*0.5</f>
        <v>4.5</v>
      </c>
      <c r="CH3401" s="266">
        <f>(COUNTIFS(H3401:AL3401,"NS",H3403:AL3403,"&gt;=0.5",H3402:AL3402,"&gt;=1.5")+COUNTIFS(H3401:AL3401,"AL/NS",H3403:AL3403,"&gt;=0.5",H3402:AL3402,"&gt;=1.5")+COUNTIFS(H3401:AL3401,"NHD",H3403:AL3403,"&gt;=4.5",H3406:AL3406,"&gt;=2",H3402:AL3402,"&gt;=1.5"))*0.5</f>
        <v>3.5</v>
      </c>
      <c r="CI3401" s="266">
        <f>(COUNTIF(H3403:AL3403,"&gt;=10")+COUNTIFS(H3401:AL3401,"MD",H3403:AL3403,"&gt;=2")-COUNTIFS(H3401:AL3401,"TV",H3403:AL3403,"&gt;=10"))*0.5</f>
        <v>0.5</v>
      </c>
      <c r="CJ3401" s="266">
        <f>(COUNTIFS(H3401:AL3401,"D",H3405:AL3405,"&gt;=6.5",H3403:AL3403,"&gt;=3.5"))*0.5</f>
        <v>0</v>
      </c>
      <c r="CK3401" s="266">
        <f>(COUNTIF(H3406:AL3406,"&gt;=10")-COUNTIFS(H3401:AL3401,"PD",H3406:AL3406,"&gt;=10"))*0.5</f>
        <v>0</v>
      </c>
      <c r="CL3401" s="265">
        <f>(COUNTIFS(H3401:AL3401,"NHD",H3406:AL3406,"&gt;=3.5",H3407:AL3407,"&gt;=6.5")+COUNTIFS(H3401:AL3401,"BH",H3406:AL3406,"&gt;=1.5",H3407:AL3407,"&gt;=0.5")+COUNTIFS(H3401:AL3401,"BM",H3406:AL3406,"&gt;=1.5",H3407:AL3407,"&gt;=0.5")+COUNTIFS(H3401:AL3401,"D",H3406:AL3406,"&gt;=1.5",H3407:AL3407,"&gt;=0.5"))*0.5</f>
        <v>0</v>
      </c>
      <c r="CM3401" s="272"/>
      <c r="CN3401" s="264" t="s">
        <v>723</v>
      </c>
      <c r="CO3401" s="193">
        <f t="shared" ref="CO3401" si="1080">+AM3401+AN3401+AO3401+AP3401+AQ3401+AR3401+AS3401+AU3401+BG3401</f>
        <v>22</v>
      </c>
      <c r="CP3401" s="225">
        <f>+SUM(I3402:I3407)-I3408</f>
        <v>0</v>
      </c>
      <c r="CQ3401" s="225">
        <f>+SUM(J3402:J3407)-J3408</f>
        <v>0</v>
      </c>
      <c r="CR3401" s="225">
        <f>+SUM(K3402:K3407)-K3408</f>
        <v>0</v>
      </c>
      <c r="CS3401" s="192"/>
      <c r="CT3401" s="192"/>
      <c r="CU3401" s="192"/>
      <c r="CV3401" s="192"/>
      <c r="CW3401" s="192"/>
      <c r="CX3401" s="192"/>
      <c r="CY3401" s="192"/>
      <c r="CZ3401" s="192"/>
      <c r="DA3401" s="192"/>
    </row>
    <row r="3402" spans="1:105" s="120" customFormat="1" ht="15" customHeight="1">
      <c r="A3402" s="228"/>
      <c r="B3402" s="595"/>
      <c r="C3402" s="588"/>
      <c r="D3402" s="591"/>
      <c r="E3402" s="588"/>
      <c r="F3402" s="242" t="s">
        <v>82</v>
      </c>
      <c r="G3402" s="121">
        <v>1.5</v>
      </c>
      <c r="H3402" s="83"/>
      <c r="I3402" s="83"/>
      <c r="J3402" s="83"/>
      <c r="K3402" s="83"/>
      <c r="L3402" s="83"/>
      <c r="M3402" s="83"/>
      <c r="N3402" s="83">
        <v>2.5</v>
      </c>
      <c r="O3402" s="83"/>
      <c r="P3402" s="83">
        <v>2.5</v>
      </c>
      <c r="Q3402" s="83">
        <v>2.5</v>
      </c>
      <c r="R3402" s="83">
        <v>2.5</v>
      </c>
      <c r="S3402" s="83">
        <v>2.5</v>
      </c>
      <c r="T3402" s="83">
        <v>2.5</v>
      </c>
      <c r="U3402" s="83">
        <v>2.5</v>
      </c>
      <c r="V3402" s="83"/>
      <c r="W3402" s="83">
        <v>2</v>
      </c>
      <c r="X3402" s="83">
        <v>2</v>
      </c>
      <c r="Y3402" s="83">
        <v>2</v>
      </c>
      <c r="Z3402" s="83">
        <v>2</v>
      </c>
      <c r="AA3402" s="83">
        <v>2</v>
      </c>
      <c r="AB3402" s="83"/>
      <c r="AC3402" s="79"/>
      <c r="AD3402" s="79">
        <v>2</v>
      </c>
      <c r="AE3402" s="79"/>
      <c r="AF3402" s="79"/>
      <c r="AG3402" s="79">
        <v>2</v>
      </c>
      <c r="AH3402" s="79"/>
      <c r="AI3402" s="79"/>
      <c r="AJ3402" s="79"/>
      <c r="AK3402" s="79">
        <v>2.5</v>
      </c>
      <c r="AL3402" s="79">
        <v>2.5</v>
      </c>
      <c r="AM3402" s="240"/>
      <c r="AN3402" s="240"/>
      <c r="AO3402" s="240"/>
      <c r="AP3402" s="240"/>
      <c r="AQ3402" s="240"/>
      <c r="AR3402" s="240"/>
      <c r="AS3402" s="240"/>
      <c r="AT3402" s="256"/>
      <c r="AU3402" s="256"/>
      <c r="AV3402" s="259"/>
      <c r="AW3402" s="259"/>
      <c r="AX3402" s="256"/>
      <c r="AY3402" s="256"/>
      <c r="AZ3402" s="256"/>
      <c r="BA3402" s="256"/>
      <c r="BB3402" s="256"/>
      <c r="BC3402" s="256"/>
      <c r="BD3402" s="256"/>
      <c r="BE3402" s="256"/>
      <c r="BF3402" s="256"/>
      <c r="BG3402" s="256"/>
      <c r="BH3402" s="256"/>
      <c r="BI3402" s="256"/>
      <c r="BJ3402" s="256"/>
      <c r="BK3402" s="256"/>
      <c r="BL3402" s="262"/>
      <c r="BM3402" s="262"/>
      <c r="BN3402" s="262"/>
      <c r="BO3402" s="262"/>
      <c r="BP3402" s="262"/>
      <c r="BQ3402" s="262"/>
      <c r="BR3402" s="270"/>
      <c r="BS3402" s="270"/>
      <c r="BT3402" s="270"/>
      <c r="BU3402" s="270"/>
      <c r="BV3402" s="270"/>
      <c r="BW3402" s="270"/>
      <c r="BX3402" s="256"/>
      <c r="BY3402" s="256"/>
      <c r="BZ3402" s="256"/>
      <c r="CA3402" s="267"/>
      <c r="CB3402" s="267"/>
      <c r="CC3402" s="274"/>
      <c r="CD3402" s="267"/>
      <c r="CE3402" s="267"/>
      <c r="CF3402" s="267"/>
      <c r="CG3402" s="267"/>
      <c r="CH3402" s="267"/>
      <c r="CI3402" s="267"/>
      <c r="CJ3402" s="267"/>
      <c r="CK3402" s="267"/>
      <c r="CL3402" s="265"/>
      <c r="CM3402" s="272"/>
      <c r="CN3402" s="264"/>
      <c r="CO3402" s="193"/>
      <c r="CP3402" s="226"/>
      <c r="CQ3402" s="226"/>
      <c r="CR3402" s="226"/>
      <c r="CS3402" s="192"/>
      <c r="CT3402" s="192"/>
      <c r="CU3402" s="192"/>
      <c r="CV3402" s="192"/>
      <c r="CW3402" s="192"/>
      <c r="CX3402" s="192"/>
      <c r="CY3402" s="192"/>
      <c r="CZ3402" s="192"/>
      <c r="DA3402" s="192"/>
    </row>
    <row r="3403" spans="1:105" s="120" customFormat="1" ht="15" customHeight="1">
      <c r="A3403" s="228"/>
      <c r="B3403" s="595"/>
      <c r="C3403" s="588"/>
      <c r="D3403" s="591"/>
      <c r="E3403" s="588"/>
      <c r="F3403" s="243"/>
      <c r="G3403" s="122">
        <v>2</v>
      </c>
      <c r="H3403" s="84"/>
      <c r="I3403" s="84"/>
      <c r="J3403" s="84"/>
      <c r="K3403" s="84"/>
      <c r="L3403" s="84"/>
      <c r="M3403" s="84"/>
      <c r="N3403" s="84"/>
      <c r="O3403" s="84">
        <v>10.5</v>
      </c>
      <c r="P3403" s="84"/>
      <c r="Q3403" s="84"/>
      <c r="R3403" s="84"/>
      <c r="S3403" s="84"/>
      <c r="T3403" s="84"/>
      <c r="U3403" s="84"/>
      <c r="V3403" s="84"/>
      <c r="W3403" s="84">
        <v>0.5</v>
      </c>
      <c r="X3403" s="84">
        <v>0.5</v>
      </c>
      <c r="Y3403" s="84">
        <v>0.5</v>
      </c>
      <c r="Z3403" s="84">
        <v>0.5</v>
      </c>
      <c r="AA3403" s="84">
        <v>0.5</v>
      </c>
      <c r="AB3403" s="84"/>
      <c r="AC3403" s="80"/>
      <c r="AD3403" s="80">
        <v>0.5</v>
      </c>
      <c r="AE3403" s="80"/>
      <c r="AF3403" s="80"/>
      <c r="AG3403" s="80">
        <v>0.5</v>
      </c>
      <c r="AH3403" s="80"/>
      <c r="AI3403" s="80"/>
      <c r="AJ3403" s="80"/>
      <c r="AK3403" s="80"/>
      <c r="AL3403" s="80"/>
      <c r="AM3403" s="240"/>
      <c r="AN3403" s="240"/>
      <c r="AO3403" s="240"/>
      <c r="AP3403" s="240"/>
      <c r="AQ3403" s="240"/>
      <c r="AR3403" s="240"/>
      <c r="AS3403" s="240"/>
      <c r="AT3403" s="256"/>
      <c r="AU3403" s="256"/>
      <c r="AV3403" s="259"/>
      <c r="AW3403" s="259"/>
      <c r="AX3403" s="256"/>
      <c r="AY3403" s="256"/>
      <c r="AZ3403" s="256"/>
      <c r="BA3403" s="256"/>
      <c r="BB3403" s="256"/>
      <c r="BC3403" s="256"/>
      <c r="BD3403" s="256"/>
      <c r="BE3403" s="256"/>
      <c r="BF3403" s="256"/>
      <c r="BG3403" s="256"/>
      <c r="BH3403" s="256"/>
      <c r="BI3403" s="256"/>
      <c r="BJ3403" s="256"/>
      <c r="BK3403" s="256"/>
      <c r="BL3403" s="262"/>
      <c r="BM3403" s="262"/>
      <c r="BN3403" s="262"/>
      <c r="BO3403" s="262"/>
      <c r="BP3403" s="262"/>
      <c r="BQ3403" s="262"/>
      <c r="BR3403" s="270"/>
      <c r="BS3403" s="270"/>
      <c r="BT3403" s="270"/>
      <c r="BU3403" s="270"/>
      <c r="BV3403" s="270"/>
      <c r="BW3403" s="270"/>
      <c r="BX3403" s="256"/>
      <c r="BY3403" s="256"/>
      <c r="BZ3403" s="256"/>
      <c r="CA3403" s="267"/>
      <c r="CB3403" s="267"/>
      <c r="CC3403" s="274"/>
      <c r="CD3403" s="267"/>
      <c r="CE3403" s="267"/>
      <c r="CF3403" s="267"/>
      <c r="CG3403" s="267"/>
      <c r="CH3403" s="267"/>
      <c r="CI3403" s="267"/>
      <c r="CJ3403" s="267"/>
      <c r="CK3403" s="267"/>
      <c r="CL3403" s="265"/>
      <c r="CM3403" s="272"/>
      <c r="CN3403" s="264"/>
      <c r="CO3403" s="193"/>
      <c r="CP3403" s="226"/>
      <c r="CQ3403" s="226"/>
      <c r="CR3403" s="226"/>
      <c r="CS3403" s="192"/>
      <c r="CT3403" s="192"/>
      <c r="CU3403" s="192"/>
      <c r="CV3403" s="192"/>
      <c r="CW3403" s="192"/>
      <c r="CX3403" s="192"/>
      <c r="CY3403" s="192"/>
      <c r="CZ3403" s="192"/>
      <c r="DA3403" s="192"/>
    </row>
    <row r="3404" spans="1:105" s="120" customFormat="1" ht="15" customHeight="1">
      <c r="A3404" s="228"/>
      <c r="B3404" s="595"/>
      <c r="C3404" s="588"/>
      <c r="D3404" s="591"/>
      <c r="E3404" s="588"/>
      <c r="F3404" s="243"/>
      <c r="G3404" s="122">
        <v>2.1</v>
      </c>
      <c r="H3404" s="84"/>
      <c r="I3404" s="84"/>
      <c r="J3404" s="84"/>
      <c r="K3404" s="84"/>
      <c r="L3404" s="84"/>
      <c r="M3404" s="84"/>
      <c r="N3404" s="84"/>
      <c r="O3404" s="84"/>
      <c r="P3404" s="84"/>
      <c r="Q3404" s="84"/>
      <c r="R3404" s="84"/>
      <c r="S3404" s="84"/>
      <c r="T3404" s="84"/>
      <c r="U3404" s="84"/>
      <c r="V3404" s="84"/>
      <c r="W3404" s="84"/>
      <c r="X3404" s="84"/>
      <c r="Y3404" s="84"/>
      <c r="Z3404" s="84"/>
      <c r="AA3404" s="84"/>
      <c r="AB3404" s="84"/>
      <c r="AC3404" s="80"/>
      <c r="AD3404" s="80"/>
      <c r="AE3404" s="80"/>
      <c r="AF3404" s="80"/>
      <c r="AG3404" s="80"/>
      <c r="AH3404" s="80"/>
      <c r="AI3404" s="80"/>
      <c r="AJ3404" s="80"/>
      <c r="AK3404" s="80"/>
      <c r="AL3404" s="80"/>
      <c r="AM3404" s="240"/>
      <c r="AN3404" s="240"/>
      <c r="AO3404" s="240"/>
      <c r="AP3404" s="240"/>
      <c r="AQ3404" s="240"/>
      <c r="AR3404" s="240"/>
      <c r="AS3404" s="240"/>
      <c r="AT3404" s="256"/>
      <c r="AU3404" s="256"/>
      <c r="AV3404" s="259"/>
      <c r="AW3404" s="259"/>
      <c r="AX3404" s="256"/>
      <c r="AY3404" s="256"/>
      <c r="AZ3404" s="256"/>
      <c r="BA3404" s="256"/>
      <c r="BB3404" s="256"/>
      <c r="BC3404" s="256"/>
      <c r="BD3404" s="256"/>
      <c r="BE3404" s="256"/>
      <c r="BF3404" s="256"/>
      <c r="BG3404" s="256"/>
      <c r="BH3404" s="256"/>
      <c r="BI3404" s="256"/>
      <c r="BJ3404" s="256"/>
      <c r="BK3404" s="256"/>
      <c r="BL3404" s="262"/>
      <c r="BM3404" s="262"/>
      <c r="BN3404" s="262"/>
      <c r="BO3404" s="262"/>
      <c r="BP3404" s="262"/>
      <c r="BQ3404" s="262"/>
      <c r="BR3404" s="270"/>
      <c r="BS3404" s="270"/>
      <c r="BT3404" s="270"/>
      <c r="BU3404" s="270"/>
      <c r="BV3404" s="270"/>
      <c r="BW3404" s="270"/>
      <c r="BX3404" s="256"/>
      <c r="BY3404" s="256"/>
      <c r="BZ3404" s="256"/>
      <c r="CA3404" s="267"/>
      <c r="CB3404" s="267"/>
      <c r="CC3404" s="274"/>
      <c r="CD3404" s="267"/>
      <c r="CE3404" s="267"/>
      <c r="CF3404" s="267"/>
      <c r="CG3404" s="267"/>
      <c r="CH3404" s="267"/>
      <c r="CI3404" s="267"/>
      <c r="CJ3404" s="267"/>
      <c r="CK3404" s="267"/>
      <c r="CL3404" s="265"/>
      <c r="CM3404" s="272"/>
      <c r="CN3404" s="264"/>
      <c r="CO3404" s="193"/>
      <c r="CP3404" s="226"/>
      <c r="CQ3404" s="226"/>
      <c r="CR3404" s="226"/>
      <c r="CS3404" s="192"/>
      <c r="CT3404" s="192"/>
      <c r="CU3404" s="192"/>
      <c r="CV3404" s="192"/>
      <c r="CW3404" s="192"/>
      <c r="CX3404" s="192"/>
      <c r="CY3404" s="192"/>
      <c r="CZ3404" s="192"/>
      <c r="DA3404" s="192"/>
    </row>
    <row r="3405" spans="1:105" s="120" customFormat="1" ht="15" customHeight="1">
      <c r="A3405" s="228"/>
      <c r="B3405" s="595"/>
      <c r="C3405" s="588"/>
      <c r="D3405" s="591"/>
      <c r="E3405" s="588"/>
      <c r="F3405" s="243"/>
      <c r="G3405" s="122">
        <v>2.7</v>
      </c>
      <c r="H3405" s="84"/>
      <c r="I3405" s="84"/>
      <c r="J3405" s="84"/>
      <c r="K3405" s="84"/>
      <c r="L3405" s="84"/>
      <c r="M3405" s="84"/>
      <c r="N3405" s="84"/>
      <c r="O3405" s="84"/>
      <c r="P3405" s="84"/>
      <c r="Q3405" s="84"/>
      <c r="R3405" s="84"/>
      <c r="S3405" s="84"/>
      <c r="T3405" s="84"/>
      <c r="U3405" s="84"/>
      <c r="V3405" s="84"/>
      <c r="W3405" s="84"/>
      <c r="X3405" s="84"/>
      <c r="Y3405" s="84"/>
      <c r="Z3405" s="84"/>
      <c r="AA3405" s="84"/>
      <c r="AB3405" s="84"/>
      <c r="AC3405" s="80"/>
      <c r="AD3405" s="80"/>
      <c r="AE3405" s="80"/>
      <c r="AF3405" s="80"/>
      <c r="AG3405" s="80"/>
      <c r="AH3405" s="80"/>
      <c r="AI3405" s="80"/>
      <c r="AJ3405" s="80"/>
      <c r="AK3405" s="80"/>
      <c r="AL3405" s="80"/>
      <c r="AM3405" s="240"/>
      <c r="AN3405" s="240"/>
      <c r="AO3405" s="240"/>
      <c r="AP3405" s="240"/>
      <c r="AQ3405" s="240"/>
      <c r="AR3405" s="240"/>
      <c r="AS3405" s="240"/>
      <c r="AT3405" s="256"/>
      <c r="AU3405" s="256"/>
      <c r="AV3405" s="259"/>
      <c r="AW3405" s="259"/>
      <c r="AX3405" s="256"/>
      <c r="AY3405" s="256"/>
      <c r="AZ3405" s="256"/>
      <c r="BA3405" s="256"/>
      <c r="BB3405" s="256"/>
      <c r="BC3405" s="256"/>
      <c r="BD3405" s="256"/>
      <c r="BE3405" s="256"/>
      <c r="BF3405" s="256"/>
      <c r="BG3405" s="256"/>
      <c r="BH3405" s="256"/>
      <c r="BI3405" s="256"/>
      <c r="BJ3405" s="256"/>
      <c r="BK3405" s="256"/>
      <c r="BL3405" s="262"/>
      <c r="BM3405" s="262"/>
      <c r="BN3405" s="262"/>
      <c r="BO3405" s="262"/>
      <c r="BP3405" s="262"/>
      <c r="BQ3405" s="262"/>
      <c r="BR3405" s="270"/>
      <c r="BS3405" s="270"/>
      <c r="BT3405" s="270"/>
      <c r="BU3405" s="270"/>
      <c r="BV3405" s="270"/>
      <c r="BW3405" s="270"/>
      <c r="BX3405" s="256"/>
      <c r="BY3405" s="256"/>
      <c r="BZ3405" s="256"/>
      <c r="CA3405" s="267"/>
      <c r="CB3405" s="267"/>
      <c r="CC3405" s="274"/>
      <c r="CD3405" s="267"/>
      <c r="CE3405" s="267"/>
      <c r="CF3405" s="267"/>
      <c r="CG3405" s="267"/>
      <c r="CH3405" s="267"/>
      <c r="CI3405" s="267"/>
      <c r="CJ3405" s="267"/>
      <c r="CK3405" s="267"/>
      <c r="CL3405" s="265"/>
      <c r="CM3405" s="272"/>
      <c r="CN3405" s="264"/>
      <c r="CO3405" s="193"/>
      <c r="CP3405" s="226"/>
      <c r="CQ3405" s="226"/>
      <c r="CR3405" s="226"/>
      <c r="CS3405" s="192"/>
      <c r="CT3405" s="192"/>
      <c r="CU3405" s="192"/>
      <c r="CV3405" s="192"/>
      <c r="CW3405" s="192"/>
      <c r="CX3405" s="192"/>
      <c r="CY3405" s="192"/>
      <c r="CZ3405" s="192"/>
      <c r="DA3405" s="192"/>
    </row>
    <row r="3406" spans="1:105" s="120" customFormat="1" ht="15" customHeight="1">
      <c r="A3406" s="228"/>
      <c r="B3406" s="595"/>
      <c r="C3406" s="588"/>
      <c r="D3406" s="591"/>
      <c r="E3406" s="588"/>
      <c r="F3406" s="243"/>
      <c r="G3406" s="122">
        <v>3</v>
      </c>
      <c r="H3406" s="84"/>
      <c r="I3406" s="84"/>
      <c r="J3406" s="84"/>
      <c r="K3406" s="84"/>
      <c r="L3406" s="84"/>
      <c r="M3406" s="84"/>
      <c r="N3406" s="84"/>
      <c r="O3406" s="84"/>
      <c r="P3406" s="84"/>
      <c r="Q3406" s="84"/>
      <c r="R3406" s="84"/>
      <c r="S3406" s="84"/>
      <c r="T3406" s="84"/>
      <c r="U3406" s="84"/>
      <c r="V3406" s="84"/>
      <c r="W3406" s="84"/>
      <c r="X3406" s="84"/>
      <c r="Y3406" s="84"/>
      <c r="Z3406" s="84"/>
      <c r="AA3406" s="84"/>
      <c r="AB3406" s="84"/>
      <c r="AC3406" s="80"/>
      <c r="AD3406" s="80"/>
      <c r="AE3406" s="80"/>
      <c r="AF3406" s="80"/>
      <c r="AG3406" s="80"/>
      <c r="AH3406" s="80"/>
      <c r="AI3406" s="80"/>
      <c r="AJ3406" s="80"/>
      <c r="AK3406" s="80"/>
      <c r="AL3406" s="80"/>
      <c r="AM3406" s="240"/>
      <c r="AN3406" s="240"/>
      <c r="AO3406" s="240"/>
      <c r="AP3406" s="240"/>
      <c r="AQ3406" s="240"/>
      <c r="AR3406" s="240"/>
      <c r="AS3406" s="240"/>
      <c r="AT3406" s="256"/>
      <c r="AU3406" s="256"/>
      <c r="AV3406" s="259"/>
      <c r="AW3406" s="259"/>
      <c r="AX3406" s="256"/>
      <c r="AY3406" s="256"/>
      <c r="AZ3406" s="256"/>
      <c r="BA3406" s="256"/>
      <c r="BB3406" s="256"/>
      <c r="BC3406" s="256"/>
      <c r="BD3406" s="256"/>
      <c r="BE3406" s="256"/>
      <c r="BF3406" s="256"/>
      <c r="BG3406" s="256"/>
      <c r="BH3406" s="256"/>
      <c r="BI3406" s="256"/>
      <c r="BJ3406" s="256"/>
      <c r="BK3406" s="256"/>
      <c r="BL3406" s="262"/>
      <c r="BM3406" s="262"/>
      <c r="BN3406" s="262"/>
      <c r="BO3406" s="262"/>
      <c r="BP3406" s="262"/>
      <c r="BQ3406" s="262"/>
      <c r="BR3406" s="270"/>
      <c r="BS3406" s="270"/>
      <c r="BT3406" s="270"/>
      <c r="BU3406" s="270"/>
      <c r="BV3406" s="270"/>
      <c r="BW3406" s="270"/>
      <c r="BX3406" s="256"/>
      <c r="BY3406" s="256"/>
      <c r="BZ3406" s="256"/>
      <c r="CA3406" s="267"/>
      <c r="CB3406" s="267"/>
      <c r="CC3406" s="274"/>
      <c r="CD3406" s="267"/>
      <c r="CE3406" s="267"/>
      <c r="CF3406" s="267"/>
      <c r="CG3406" s="267"/>
      <c r="CH3406" s="267"/>
      <c r="CI3406" s="267"/>
      <c r="CJ3406" s="267"/>
      <c r="CK3406" s="267"/>
      <c r="CL3406" s="265"/>
      <c r="CM3406" s="272"/>
      <c r="CN3406" s="264"/>
      <c r="CO3406" s="193"/>
      <c r="CP3406" s="226"/>
      <c r="CQ3406" s="226"/>
      <c r="CR3406" s="226"/>
      <c r="CS3406" s="192"/>
      <c r="CT3406" s="192"/>
      <c r="CU3406" s="192"/>
      <c r="CV3406" s="192"/>
      <c r="CW3406" s="192"/>
      <c r="CX3406" s="192"/>
      <c r="CY3406" s="192"/>
      <c r="CZ3406" s="192"/>
      <c r="DA3406" s="192"/>
    </row>
    <row r="3407" spans="1:105" s="120" customFormat="1" ht="15" customHeight="1">
      <c r="A3407" s="228"/>
      <c r="B3407" s="595"/>
      <c r="C3407" s="588"/>
      <c r="D3407" s="591"/>
      <c r="E3407" s="588"/>
      <c r="F3407" s="244"/>
      <c r="G3407" s="123">
        <v>3.9</v>
      </c>
      <c r="H3407" s="85"/>
      <c r="I3407" s="85"/>
      <c r="J3407" s="85"/>
      <c r="K3407" s="85"/>
      <c r="L3407" s="85"/>
      <c r="M3407" s="85"/>
      <c r="N3407" s="85"/>
      <c r="O3407" s="85"/>
      <c r="P3407" s="85"/>
      <c r="Q3407" s="85"/>
      <c r="R3407" s="85"/>
      <c r="S3407" s="85"/>
      <c r="T3407" s="85"/>
      <c r="U3407" s="85"/>
      <c r="V3407" s="85"/>
      <c r="W3407" s="85"/>
      <c r="X3407" s="85"/>
      <c r="Y3407" s="85"/>
      <c r="Z3407" s="85"/>
      <c r="AA3407" s="85"/>
      <c r="AB3407" s="85"/>
      <c r="AC3407" s="81"/>
      <c r="AD3407" s="81"/>
      <c r="AE3407" s="81"/>
      <c r="AF3407" s="81"/>
      <c r="AG3407" s="81"/>
      <c r="AH3407" s="81"/>
      <c r="AI3407" s="81"/>
      <c r="AJ3407" s="81"/>
      <c r="AK3407" s="81"/>
      <c r="AL3407" s="81"/>
      <c r="AM3407" s="240"/>
      <c r="AN3407" s="240"/>
      <c r="AO3407" s="240"/>
      <c r="AP3407" s="240"/>
      <c r="AQ3407" s="240"/>
      <c r="AR3407" s="240"/>
      <c r="AS3407" s="240"/>
      <c r="AT3407" s="256"/>
      <c r="AU3407" s="256"/>
      <c r="AV3407" s="259"/>
      <c r="AW3407" s="259"/>
      <c r="AX3407" s="256"/>
      <c r="AY3407" s="256"/>
      <c r="AZ3407" s="256"/>
      <c r="BA3407" s="256"/>
      <c r="BB3407" s="256"/>
      <c r="BC3407" s="256"/>
      <c r="BD3407" s="256"/>
      <c r="BE3407" s="256"/>
      <c r="BF3407" s="256"/>
      <c r="BG3407" s="256"/>
      <c r="BH3407" s="256"/>
      <c r="BI3407" s="256"/>
      <c r="BJ3407" s="256"/>
      <c r="BK3407" s="256"/>
      <c r="BL3407" s="262"/>
      <c r="BM3407" s="262"/>
      <c r="BN3407" s="262"/>
      <c r="BO3407" s="262"/>
      <c r="BP3407" s="262"/>
      <c r="BQ3407" s="262"/>
      <c r="BR3407" s="270"/>
      <c r="BS3407" s="270"/>
      <c r="BT3407" s="270"/>
      <c r="BU3407" s="270"/>
      <c r="BV3407" s="270"/>
      <c r="BW3407" s="270"/>
      <c r="BX3407" s="256"/>
      <c r="BY3407" s="256"/>
      <c r="BZ3407" s="256"/>
      <c r="CA3407" s="267"/>
      <c r="CB3407" s="267"/>
      <c r="CC3407" s="274"/>
      <c r="CD3407" s="267"/>
      <c r="CE3407" s="267"/>
      <c r="CF3407" s="267"/>
      <c r="CG3407" s="267"/>
      <c r="CH3407" s="267"/>
      <c r="CI3407" s="267"/>
      <c r="CJ3407" s="267"/>
      <c r="CK3407" s="267"/>
      <c r="CL3407" s="265"/>
      <c r="CM3407" s="272"/>
      <c r="CN3407" s="264"/>
      <c r="CO3407" s="193"/>
      <c r="CP3407" s="226"/>
      <c r="CQ3407" s="226"/>
      <c r="CR3407" s="226"/>
      <c r="CS3407" s="192"/>
      <c r="CT3407" s="192"/>
      <c r="CU3407" s="192"/>
      <c r="CV3407" s="192"/>
      <c r="CW3407" s="192"/>
      <c r="CX3407" s="192"/>
      <c r="CY3407" s="192"/>
      <c r="CZ3407" s="192"/>
      <c r="DA3407" s="192"/>
    </row>
    <row r="3408" spans="1:105" s="120" customFormat="1" ht="15" customHeight="1">
      <c r="A3408" s="229"/>
      <c r="B3408" s="596"/>
      <c r="C3408" s="589"/>
      <c r="D3408" s="592"/>
      <c r="E3408" s="589"/>
      <c r="F3408" s="245" t="s">
        <v>83</v>
      </c>
      <c r="G3408" s="246"/>
      <c r="H3408" s="82"/>
      <c r="I3408" s="82"/>
      <c r="J3408" s="82"/>
      <c r="K3408" s="82"/>
      <c r="L3408" s="82"/>
      <c r="M3408" s="82"/>
      <c r="N3408" s="82"/>
      <c r="O3408" s="82"/>
      <c r="P3408" s="82"/>
      <c r="Q3408" s="82"/>
      <c r="R3408" s="82"/>
      <c r="S3408" s="82"/>
      <c r="T3408" s="82"/>
      <c r="U3408" s="82"/>
      <c r="V3408" s="82"/>
      <c r="W3408" s="82"/>
      <c r="X3408" s="82"/>
      <c r="Y3408" s="82"/>
      <c r="Z3408" s="82"/>
      <c r="AA3408" s="82"/>
      <c r="AB3408" s="82"/>
      <c r="AC3408" s="35"/>
      <c r="AD3408" s="35"/>
      <c r="AE3408" s="35"/>
      <c r="AF3408" s="35"/>
      <c r="AG3408" s="35"/>
      <c r="AH3408" s="35"/>
      <c r="AI3408" s="35"/>
      <c r="AJ3408" s="35"/>
      <c r="AK3408" s="35"/>
      <c r="AL3408" s="35"/>
      <c r="AM3408" s="241"/>
      <c r="AN3408" s="241"/>
      <c r="AO3408" s="241"/>
      <c r="AP3408" s="241"/>
      <c r="AQ3408" s="241"/>
      <c r="AR3408" s="241"/>
      <c r="AS3408" s="241"/>
      <c r="AT3408" s="257"/>
      <c r="AU3408" s="257"/>
      <c r="AV3408" s="260"/>
      <c r="AW3408" s="260"/>
      <c r="AX3408" s="257"/>
      <c r="AY3408" s="257"/>
      <c r="AZ3408" s="257"/>
      <c r="BA3408" s="257"/>
      <c r="BB3408" s="257"/>
      <c r="BC3408" s="257"/>
      <c r="BD3408" s="257"/>
      <c r="BE3408" s="257"/>
      <c r="BF3408" s="257"/>
      <c r="BG3408" s="257"/>
      <c r="BH3408" s="257"/>
      <c r="BI3408" s="257"/>
      <c r="BJ3408" s="257"/>
      <c r="BK3408" s="257"/>
      <c r="BL3408" s="263"/>
      <c r="BM3408" s="263"/>
      <c r="BN3408" s="263"/>
      <c r="BO3408" s="263"/>
      <c r="BP3408" s="263"/>
      <c r="BQ3408" s="263"/>
      <c r="BR3408" s="271"/>
      <c r="BS3408" s="271"/>
      <c r="BT3408" s="271"/>
      <c r="BU3408" s="271"/>
      <c r="BV3408" s="271"/>
      <c r="BW3408" s="271"/>
      <c r="BX3408" s="257"/>
      <c r="BY3408" s="257"/>
      <c r="BZ3408" s="257"/>
      <c r="CA3408" s="268"/>
      <c r="CB3408" s="268"/>
      <c r="CC3408" s="275"/>
      <c r="CD3408" s="268"/>
      <c r="CE3408" s="268"/>
      <c r="CF3408" s="268"/>
      <c r="CG3408" s="268"/>
      <c r="CH3408" s="268"/>
      <c r="CI3408" s="268"/>
      <c r="CJ3408" s="268"/>
      <c r="CK3408" s="268"/>
      <c r="CL3408" s="265"/>
      <c r="CM3408" s="272"/>
      <c r="CN3408" s="264"/>
      <c r="CO3408" s="193"/>
      <c r="CP3408" s="226"/>
      <c r="CQ3408" s="226"/>
      <c r="CR3408" s="226"/>
      <c r="CS3408" s="192"/>
      <c r="CT3408" s="192"/>
      <c r="CU3408" s="192"/>
      <c r="CV3408" s="192"/>
      <c r="CW3408" s="192"/>
      <c r="CX3408" s="192"/>
      <c r="CY3408" s="192"/>
      <c r="CZ3408" s="192"/>
      <c r="DA3408" s="192"/>
    </row>
    <row r="3409" spans="1:105" s="120" customFormat="1" ht="15" customHeight="1">
      <c r="A3409" s="227">
        <f t="shared" si="1072"/>
        <v>422</v>
      </c>
      <c r="B3409" s="345" t="s">
        <v>362</v>
      </c>
      <c r="C3409" s="348" t="s">
        <v>363</v>
      </c>
      <c r="D3409" s="236">
        <v>43711</v>
      </c>
      <c r="E3409" s="236" t="s">
        <v>1384</v>
      </c>
      <c r="F3409" s="253" t="s">
        <v>80</v>
      </c>
      <c r="G3409" s="351"/>
      <c r="H3409" s="82" t="s">
        <v>69</v>
      </c>
      <c r="I3409" s="82" t="s">
        <v>973</v>
      </c>
      <c r="J3409" s="82" t="s">
        <v>61</v>
      </c>
      <c r="K3409" s="82" t="s">
        <v>61</v>
      </c>
      <c r="L3409" s="82" t="s">
        <v>61</v>
      </c>
      <c r="M3409" s="82" t="s">
        <v>61</v>
      </c>
      <c r="N3409" s="82" t="s">
        <v>61</v>
      </c>
      <c r="O3409" s="82" t="s">
        <v>973</v>
      </c>
      <c r="P3409" s="82" t="s">
        <v>61</v>
      </c>
      <c r="Q3409" s="82" t="s">
        <v>61</v>
      </c>
      <c r="R3409" s="82" t="s">
        <v>61</v>
      </c>
      <c r="S3409" s="82" t="s">
        <v>61</v>
      </c>
      <c r="T3409" s="82" t="s">
        <v>61</v>
      </c>
      <c r="U3409" s="82" t="s">
        <v>61</v>
      </c>
      <c r="V3409" s="82"/>
      <c r="W3409" s="82" t="s">
        <v>60</v>
      </c>
      <c r="X3409" s="82" t="s">
        <v>60</v>
      </c>
      <c r="Y3409" s="82" t="s">
        <v>60</v>
      </c>
      <c r="Z3409" s="82" t="s">
        <v>60</v>
      </c>
      <c r="AA3409" s="82" t="s">
        <v>60</v>
      </c>
      <c r="AB3409" s="82" t="s">
        <v>60</v>
      </c>
      <c r="AC3409" s="82"/>
      <c r="AD3409" s="82" t="s">
        <v>60</v>
      </c>
      <c r="AE3409" s="82" t="s">
        <v>60</v>
      </c>
      <c r="AF3409" s="82" t="s">
        <v>60</v>
      </c>
      <c r="AG3409" s="82" t="s">
        <v>60</v>
      </c>
      <c r="AH3409" s="82" t="s">
        <v>60</v>
      </c>
      <c r="AI3409" s="82" t="s">
        <v>1471</v>
      </c>
      <c r="AJ3409" s="82"/>
      <c r="AK3409" s="82" t="s">
        <v>61</v>
      </c>
      <c r="AL3409" s="82" t="s">
        <v>61</v>
      </c>
      <c r="AM3409" s="239">
        <f>COUNTIF(H3409:AL3409,"PH")+COUNTIF(H3409:AL3409,"PH/L")+COUNTIF(H3409:AL3409,"PM")</f>
        <v>0</v>
      </c>
      <c r="AN3409" s="239">
        <f>COUNTIF(H3409:AL3409,"PD")+COUNTIF(H3409:AL3409,"PDD")+COUNTIF(H3409:AL3409,"P/DS")/2+COUNTIF(H3409:AL3409,"PMD")</f>
        <v>0</v>
      </c>
      <c r="AO3409" s="239">
        <f>COUNTIF(H3409:AL3409,"PN")+COUNTIF(H3409:AL3409,"P/NS")/2+COUNTIF(H3409:AL3409,"PH")+COUNTIF(H3409:AL3409,"PH/F")/2+COUNTIF(H3409:AL3409,"PH/L")/2+COUNTIF(H3409:AL3409,"PM")</f>
        <v>0</v>
      </c>
      <c r="AP3409" s="239">
        <f>COUNTIF(H3409:AL3409,"BH")+COUNTIF(H3409:AL3409,"AL/BL")+COUNTIF(H3409:AL3409,"UL/BL")+COUNTIF(H3409:AL3409,"BM")</f>
        <v>0</v>
      </c>
      <c r="AQ3409" s="239">
        <f>COUNTIF(H3409:AL3409,"DS")+COUNTIF(H3409:AL3409,"AL/DS")/2+COUNTIF(H3409:AL3409,"UL/DS")/2+COUNTIF(H3409:AL3409,"CT")+COUNTIF(H3409:AL3409,"MD")</f>
        <v>11.5</v>
      </c>
      <c r="AR3409" s="239">
        <f>COUNTIF(H3409:AL3409,"NS")+COUNTIF(H3409:AL3409,"AL/NS")/2+COUNTIF(H3409:AL3409,"UL/NS")/2+COUNTIF(H3409:AL3409,"BH")+COUNTIF(H3409:AL3409,"AL/BF")/2+COUNTIF(H3409:AL3409,"AL/BL")/2+COUNTIF(H3409:AL3409,"UL/BL")/2+COUNTIF(H3409:AL3409,"UL/BF")/2+COUNTIF(H3409:AL3409,"BM")</f>
        <v>13</v>
      </c>
      <c r="AS3409" s="239">
        <f>COUNTIF(H3409:AL3409,"AL")+COUNTIF(H3409:AL3409,"AL/DS")/2+COUNTIF(H3409:AL3409,"AL/NS")/2+COUNTIF(H3409:AL3409,"NH")+COUNTIF(H3409:AL3409,"SL")+COUNTIF(H3409:AL3409,"NHD")+COUNTIF(H3409:AL3409,"B")+COUNTIF(H3409:AL3409,"HL")+COUNTIF(H3409:AL3409,"AL/BF")/2+COUNTIF(H3409:AL3409,"AL/BL")/2</f>
        <v>1</v>
      </c>
      <c r="AT3409" s="255">
        <f>COUNTIF(H3409:AL3409,"PD")+COUNTIF(H3409:AL3409,"PN")+COUNTIF(H3409:AL3409,"P/DS")/2+COUNTIF(H3409:AL3409,"P/NS")/2+COUNTIF(H3409:AL3409,"DS")+COUNTIF(H3409:AL3409,"NS")+COUNTIF(H3409:AL3409,"AL")+COUNTIF(H3409:AL3409,"AL/DS")+COUNTIF(H3409:AL3409,"AL/NS")+COUNTIF(H3409:AL3409,"NH")+COUNTIF(H3409:AL3409,"SL")+COUNTIF(H3409:AL3409,"UL/DS")/2+COUNTIF(H3409:AL3409,"UL/NS")/2+COUNTIF(H3409:AL3409,"CT")+COUNTIF(H3409:AL3409,"NHD")+COUNTIF(H3409:AL3409,"PDD")+COUNTIF(H3409:AL3409,"B")+COUNTIF(H3409:AL3409,"HL")+COUNTIF(H3409:AL3409,"PH")+COUNTIF(H3409:AL3409,"BH")+COUNTIF(H3409:AL3409,"AL/BF")+COUNTIF(H3409:AL3409,"AL/BL")+COUNTIF(H3409:AL3409,"UL/BF")/2+COUNTIF(H3409:AL3409,"UL/BL")/2+COUNTIF(H3409:AL3409,"PH/F")/2+COUNTIF(H3409:AL3409,"PH/L")/2+COUNTIF(H3409:AL3409,"MD")+COUNTIF(H3409:AL3409,"PMD")+COUNTIF(H3409:AL3409,"PM")+COUNTIF(H3409:AL3409,"BM")</f>
        <v>25.5</v>
      </c>
      <c r="AU3409" s="255">
        <f>COUNTIF(H3409:AL3409,"P/DS")/2+COUNTIF(H3409:AL3409,"P/NS")/2+COUNTIF(H3409:AL3409,"IL")+COUNTIF(H3409:AL3409,"NL")+COUNTIF(H3409:AL3409,"UL")+COUNTIF(H3409:AL3409,"UL/DS")/2+COUNTIF(H3409:AL3409,"UL/NS")/2+COUNTIF(H3409:AL3409,"KT")+COUNTIF(H3409:AL3409,"UL/BF")/2+COUNTIF(H3409:AL3409,"UL/BL")/2+COUNTIF(H3409:AL3409,"PH/F")/2+COUNTIF(H3409:AL3409,"PH/L")/2+COUNTIF(H3409:AL3409,"NB")</f>
        <v>0.5</v>
      </c>
      <c r="AV3409" s="258">
        <f>COUNTIF(H3409:AL3409,"PN")+COUNTIF(H3409:AL3409,"TVD")+COUNTIF(H3409:AL3409,"PH")+COUNTIF(H3409:AL3409,"PM")+COUNTIF(H3409:AL3409,"PDD")-COUNTIFS(H3409:AL3409,"PN",H3416:AL3416,"&gt;=3")-COUNTIFS(H3409:AL3409,"PM",H3416:AL3416,"&gt;=3")</f>
        <v>0</v>
      </c>
      <c r="AW3409" s="258">
        <f>COUNTIF(H3409:AL3409,"NS")+COUNTIF(H3409:AL3409,"D")+COUNTIF(H3409:AL3409,"BH")+COUNTIF(H3409:AL3409,"NHD")+COUNTIF(H3409:AL3409,"BM")-COUNTIFS(H3409:AL3409,"NS",H3416:AL3416,"&gt;=3")-COUNTIFS(H3409:AL3409,"BH",H3416:AL3416,"&gt;=3")-COUNTIFS(H3409:AL3409,"BM",H3416:AL3416,"&gt;=3")</f>
        <v>15</v>
      </c>
      <c r="AX3409" s="255">
        <f>COUNTIF(H3409:AL3409,"AL")+COUNTIF(H3409:AL3409,"AL/DS")/2+COUNTIF(H3409:AL3409,"AL/NS")/2+COUNTIF(H3409:AL3409,"AL/BF")+COUNTIF(H3409:AL3409,"AL/BL")/2</f>
        <v>0</v>
      </c>
      <c r="AY3409" s="255">
        <f>COUNTIF(H3409:AL3409,"SL")</f>
        <v>0</v>
      </c>
      <c r="AZ3409" s="255">
        <f>COUNTIF(H3409:AL3409,"NH")</f>
        <v>1</v>
      </c>
      <c r="BA3409" s="255">
        <f>COUNTIF(H3409:AL3409,"HL")</f>
        <v>0</v>
      </c>
      <c r="BB3409" s="255">
        <f>COUNTIF(G3409:AL3409,"P/DS")/2+COUNTIF(G3409:AL3409,"P/NS")/2+COUNTIF(G3409:AL3409,"UL")+COUNTIF(G3409:AL3409,"UL/DS")/2+COUNTIF(G3409:AL3409,"UL/NS")/2+COUNTIF(G3409:AL3409,"UL/BL")/2+COUNTIF(G3409:AL3409,"UL/BF")/2+COUNTIF(G3409:AL3409,"PH/F")/2+COUNTIF(G3409:AL3409,"PH/L")/2</f>
        <v>0.5</v>
      </c>
      <c r="BC3409" s="255">
        <f>COUNTIF(H3409:AL3409,"NB")</f>
        <v>0</v>
      </c>
      <c r="BD3409" s="255">
        <f>COUNTIF(H3409:AL3409,"NL")</f>
        <v>0</v>
      </c>
      <c r="BE3409" s="255">
        <f>COUNTIF(H3409:AL3409,"IL")</f>
        <v>0</v>
      </c>
      <c r="BF3409" s="255">
        <f>COUNTIF(H3409:AL3409,"KT")</f>
        <v>0</v>
      </c>
      <c r="BG3409" s="255">
        <f>COUNTIF(H3409:AL3409,"L70")</f>
        <v>0</v>
      </c>
      <c r="BH3409" s="255">
        <f>COUNTIF(H3409:AL3409,"MD")</f>
        <v>0</v>
      </c>
      <c r="BI3409" s="255">
        <f>COUNTIF(H3409:AL3409,"PMD")</f>
        <v>0</v>
      </c>
      <c r="BJ3409" s="255">
        <f>COUNTIF(H3409:AL3409,"PM")</f>
        <v>0</v>
      </c>
      <c r="BK3409" s="255">
        <f>COUNTIF(H3409:AL3409,"BM")</f>
        <v>0</v>
      </c>
      <c r="BL3409" s="261">
        <f>SUMIF(H3409:AL3409,"PD",H3410:AL3410)+SUMIF(H3409:AL3409,"PN",H3410:AL3410)+SUMIF(H3409:AL3409,"P/DS",H3410:AL3410)+SUMIF(H3409:AL3409,"PN/F",H3410:AL3410)+SUMIF(H3409:AL3409,"PN/L",H3410:AL3410)+SUMIF(H3409:AL3409,"TV",H3410:AL3410)+SUMIF(H3409:AL3409,"TVD",H3410:AL3410)+SUMIF(H3409:AL3409,"PDD",H3410:AL3410)</f>
        <v>0</v>
      </c>
      <c r="BM3409" s="261">
        <f>SUMIF(H3409:AL3409,"PD",H3411:AL3411)+SUMIF(H3409:AL3409,"PN",H3411:AL3411)+SUMIF(H3409:AL3409,"P/DS",H3411:AL3411)+SUMIF(H3409:AL3409,"PN/F",H3411:AL3411)+SUMIF(H3409:AL3409,"PN/L",H3411:AL3411)+SUMIF(H3409:AL3409,"TV",H3411:AL3411)+SUMIF(H3409:AL3409,"TVD",H3411:AL3411)+SUMIF(H3409:AL3409,"PDD",H3411:AL3411)+SUMIF(H3409:AL3409,"PMD",H3411:AL3411)</f>
        <v>0</v>
      </c>
      <c r="BN3409" s="261">
        <f>SUMIF(H3409:AL3409,"PD",H3412:AL3412)+SUMIF(H3409:AL3409,"PN",H3412:AL3412)+SUMIF(H3409:AL3409,"P/DS",H3412:AL3412)+SUMIF(H3409:AL3409,"PN/F",H3412:AL3412)+SUMIF(H3409:AL3409,"PN/L",H3412:AL3412)+SUMIF(H3409:AL3409,"TV",H3412:AL3412)+SUMIF(H3409:AL3409,"TVD",H3412:AL3412)</f>
        <v>0</v>
      </c>
      <c r="BO3409" s="261">
        <f>SUMIF(H3409:AL3409,"PD",H3413:AL3413)+SUMIF(H3409:AL3409,"PN",H3413:AL3413)+SUMIF(H3409:AL3409,"P/DS",H3413:AL3413)+SUMIF(H3409:AL3409,"PN/F",H3413:AL3413)+SUMIF(H3409:AL3409,"PN/L",H3413:AL3413)+SUMIF(H3409:AL3409,"TV",H3413:AL3413)+SUMIF(H3409:AL3409,"TVD",H3413:AL3413)</f>
        <v>0</v>
      </c>
      <c r="BP3409" s="261">
        <f>SUMIF(H3409:AL3409,"PD",H3414:AL3414)+SUMIF(H3409:AL3409,"PN",H3414:AL3414)+SUMIF(H3409:AL3409,"P/DS",H3414:AL3414)+SUMIF(H3409:AL3409,"PN/F",H3414:AL3414)+SUMIF(H3409:AL3409,"PN/L",H3414:AL3414)+SUMIF(H3409:AL3409,"TV",H3414:AL3414)+SUMIF(H3409:AL3409,"TVD",H3414:AL3414)+SUMIF(H3409:AL3409,"PDD",H3414:AL3414)+SUMIF(H3409:AL3409,"PH",H3414:AL3414)+SUMIF(H3409:AL3409,"PM",H3414:AL3414)</f>
        <v>0</v>
      </c>
      <c r="BQ3409" s="261">
        <f>SUMIF(H3409:AL3409,"PD",H3415:AL3415)+SUMIF(H3409:AL3409,"PN",H3415:AL3415)+SUMIF(H3409:AL3409,"P/DS",H3415:AL3415)+SUMIF(H3409:AL3409,"PN/F",H3415:AL3415)+SUMIF(H3409:AL3409,"PN/L",H3415:AL3415)+SUMIF(H3409:AL3409,"TV",H3415:AL3415)+SUMIF(H3409:AL3409,"TVD",H3415:AL3415)+SUMIF(H3409:AL3409,"PDD",H3415:AL3415)+SUMIF(H3409:AL3409,"PH",H3415:AL3415)+SUMIF(H3409:AL3409,"PM",H3415:AL3415)</f>
        <v>0</v>
      </c>
      <c r="BR3409" s="269">
        <f>SUM(H3410:AL3410)-BL3409</f>
        <v>48</v>
      </c>
      <c r="BS3409" s="269">
        <f>SUM(H3411:AL3411)-BM3409</f>
        <v>14.5</v>
      </c>
      <c r="BT3409" s="269">
        <f>SUM(H3412:AL3412)-BN3409</f>
        <v>0</v>
      </c>
      <c r="BU3409" s="269">
        <f>SUM(H3413:AL3413)-BO3409</f>
        <v>13</v>
      </c>
      <c r="BV3409" s="269">
        <f>SUM(H3414:AL3414)-BP3409</f>
        <v>0</v>
      </c>
      <c r="BW3409" s="269">
        <f>SUM(H3415:AL3415)-BQ3409</f>
        <v>0</v>
      </c>
      <c r="BX3409" s="255">
        <f>SUMIF(H3409:AL3409,"PD",H3416:AL3416)+SUMIF(H3409:AL3409,"PN",H3416:AL3416)+SUMIF(H3409:AL3409,"P/DS",H3416:AL3416)+SUMIF(H3409:AL3409,"PN/F",H3416:AL3416)+SUMIF(H3409:AL3409,"PN/L",H3416:AL3416)</f>
        <v>0</v>
      </c>
      <c r="BY3409" s="255">
        <f>SUM(H3416:AL3416)-BX3409</f>
        <v>0</v>
      </c>
      <c r="BZ3409" s="255">
        <f t="shared" ref="BZ3409" si="1081">+SUM(BL3409:BW3416)</f>
        <v>75.5</v>
      </c>
      <c r="CA3409" s="266">
        <f>(COUNTIFS(H3409:AL3409,"PD",H3410:AL3410,"&gt;=2"))*0.5-IF(CN3409="VP",COUNTIFS($H$16:$AL$16,"SAT",H3409:AL3409,"PD",H3410:AL3410,"&gt;=2"))*0.5</f>
        <v>0</v>
      </c>
      <c r="CB3409" s="266">
        <f>(COUNTIFS(H3409:AL3409,"PN",H3411:AL3411,"&gt;=0.5",H3410:AL3410,"&gt;=1.5"))*0.5+COUNTIFS(H3409:AL3409,"PDD",H3411:AL3411,"&gt;=0.5",H3410:AL3410,"&gt;=1.5")*0.5</f>
        <v>0</v>
      </c>
      <c r="CC3409" s="273">
        <f>(COUNTIFS(H3409:AL3409,"TV",H3411:AL3411,"&gt;=10"))*0.5+(COUNTIFS(H3409:AL3409,"PMD",H3411:AL3411,"&gt;=2"))*0.5</f>
        <v>0</v>
      </c>
      <c r="CD3409" s="266">
        <f>(COUNTIFS(H3409:AL3409,"TVD",H3413:AL3413,"&gt;=6.5",H3411:AL3411,"&gt;=3.5"))*0.5</f>
        <v>0</v>
      </c>
      <c r="CE3409" s="266">
        <f>(COUNTIFS(H3409:AL3409,"PD",H3414:AL3414,"&gt;=10"))*0.5</f>
        <v>0</v>
      </c>
      <c r="CF3409" s="266">
        <f>(COUNTIFS(H3409:AL3409,"PDD",H3414:AL3414,"&gt;=3.5",H3415:AL3415,"&gt;=6.5")+COUNTIFS(H3409:AL3409,"PH",H3415:AL3415,"&gt;=0.5",H3414:AL3414,"&gt;=1.5")+COUNTIFS(H3409:AL3409,"PM",H3415:AL3415,"&gt;=0.5",H3414:AL3414,"&gt;=1.5"))*0.5</f>
        <v>0</v>
      </c>
      <c r="CG3409" s="266">
        <f>(COUNTIFS(H3409:AL3409,"DS",H3410:AL3410,"&gt;=2")+COUNTIFS(H3409:AL3409,"AL/DS",H3410:AL3410,"&gt;=2"))*0.5-IF(CN3409="VP",COUNTIFS($H$16:$AL$16,"SAT",H3409:AL3409,"DS",H3410:AL3410,"&gt;=2"))*0.5</f>
        <v>4</v>
      </c>
      <c r="CH3409" s="266">
        <f>(COUNTIFS(H3409:AL3409,"NS",H3411:AL3411,"&gt;=0.5",H3410:AL3410,"&gt;=1.5")+COUNTIFS(H3409:AL3409,"AL/NS",H3411:AL3411,"&gt;=0.5",H3410:AL3410,"&gt;=1.5")+COUNTIFS(H3409:AL3409,"NHD",H3411:AL3411,"&gt;=4.5",H3414:AL3414,"&gt;=2",H3410:AL3410,"&gt;=1.5"))*0.5</f>
        <v>6.5</v>
      </c>
      <c r="CI3409" s="266">
        <f>(COUNTIF(H3411:AL3411,"&gt;=10")+COUNTIFS(H3409:AL3409,"MD",H3411:AL3411,"&gt;=2")-COUNTIFS(H3409:AL3409,"TV",H3411:AL3411,"&gt;=10"))*0.5</f>
        <v>0</v>
      </c>
      <c r="CJ3409" s="266">
        <f>(COUNTIFS(H3409:AL3409,"D",H3413:AL3413,"&gt;=6.5",H3411:AL3411,"&gt;=3.5"))*0.5</f>
        <v>1</v>
      </c>
      <c r="CK3409" s="266">
        <f>(COUNTIF(H3414:AL3414,"&gt;=10")-COUNTIFS(H3409:AL3409,"PD",H3414:AL3414,"&gt;=10"))*0.5</f>
        <v>0</v>
      </c>
      <c r="CL3409" s="265">
        <f>(COUNTIFS(H3409:AL3409,"NHD",H3414:AL3414,"&gt;=3.5",H3415:AL3415,"&gt;=6.5")+COUNTIFS(H3409:AL3409,"BH",H3414:AL3414,"&gt;=1.5",H3415:AL3415,"&gt;=0.5")+COUNTIFS(H3409:AL3409,"BM",H3414:AL3414,"&gt;=1.5",H3415:AL3415,"&gt;=0.5")+COUNTIFS(H3409:AL3409,"D",H3414:AL3414,"&gt;=1.5",H3415:AL3415,"&gt;=0.5"))*0.5</f>
        <v>0</v>
      </c>
      <c r="CM3409" s="272"/>
      <c r="CN3409" s="264" t="s">
        <v>723</v>
      </c>
      <c r="CO3409" s="193">
        <f t="shared" ref="CO3409" si="1082">+AM3409+AN3409+AO3409+AP3409+AQ3409+AR3409+AS3409+AU3409+BG3409</f>
        <v>26</v>
      </c>
      <c r="CP3409" s="225">
        <f>+SUM(I3410:I3415)-I3416</f>
        <v>10.5</v>
      </c>
      <c r="CQ3409" s="225">
        <f>+SUM(J3410:J3415)-J3416</f>
        <v>2.5</v>
      </c>
      <c r="CR3409" s="225">
        <f>+SUM(K3410:K3415)-K3416</f>
        <v>2.5</v>
      </c>
      <c r="CS3409" s="192"/>
      <c r="CT3409" s="192"/>
      <c r="CU3409" s="192"/>
      <c r="CV3409" s="192"/>
      <c r="CW3409" s="192"/>
      <c r="CX3409" s="192"/>
      <c r="CY3409" s="192"/>
      <c r="CZ3409" s="192"/>
      <c r="DA3409" s="192"/>
    </row>
    <row r="3410" spans="1:105" s="120" customFormat="1" ht="15" customHeight="1">
      <c r="A3410" s="228"/>
      <c r="B3410" s="346"/>
      <c r="C3410" s="349"/>
      <c r="D3410" s="237"/>
      <c r="E3410" s="237"/>
      <c r="F3410" s="242" t="s">
        <v>82</v>
      </c>
      <c r="G3410" s="121">
        <v>1.5</v>
      </c>
      <c r="H3410" s="83"/>
      <c r="I3410" s="83"/>
      <c r="J3410" s="83">
        <v>2</v>
      </c>
      <c r="K3410" s="83">
        <v>2</v>
      </c>
      <c r="L3410" s="83">
        <v>2</v>
      </c>
      <c r="M3410" s="83">
        <v>2</v>
      </c>
      <c r="N3410" s="83">
        <v>2</v>
      </c>
      <c r="O3410" s="83"/>
      <c r="P3410" s="83">
        <v>2</v>
      </c>
      <c r="Q3410" s="83">
        <v>2</v>
      </c>
      <c r="R3410" s="83">
        <v>2</v>
      </c>
      <c r="S3410" s="83">
        <v>2</v>
      </c>
      <c r="T3410" s="83">
        <v>2</v>
      </c>
      <c r="U3410" s="83">
        <v>2</v>
      </c>
      <c r="V3410" s="83"/>
      <c r="W3410" s="83">
        <v>2.5</v>
      </c>
      <c r="X3410" s="83">
        <v>0.5</v>
      </c>
      <c r="Y3410" s="83">
        <v>2.5</v>
      </c>
      <c r="Z3410" s="83">
        <v>2.5</v>
      </c>
      <c r="AA3410" s="83">
        <v>2.5</v>
      </c>
      <c r="AB3410" s="83">
        <v>1.5</v>
      </c>
      <c r="AC3410" s="79"/>
      <c r="AD3410" s="79">
        <v>2.5</v>
      </c>
      <c r="AE3410" s="79">
        <v>2.5</v>
      </c>
      <c r="AF3410" s="79">
        <v>2.5</v>
      </c>
      <c r="AG3410" s="79"/>
      <c r="AH3410" s="79">
        <v>2.5</v>
      </c>
      <c r="AI3410" s="79"/>
      <c r="AJ3410" s="79"/>
      <c r="AK3410" s="79">
        <v>2</v>
      </c>
      <c r="AL3410" s="79">
        <v>2</v>
      </c>
      <c r="AM3410" s="240"/>
      <c r="AN3410" s="240"/>
      <c r="AO3410" s="240"/>
      <c r="AP3410" s="240"/>
      <c r="AQ3410" s="240"/>
      <c r="AR3410" s="240"/>
      <c r="AS3410" s="240"/>
      <c r="AT3410" s="256"/>
      <c r="AU3410" s="256"/>
      <c r="AV3410" s="259"/>
      <c r="AW3410" s="259"/>
      <c r="AX3410" s="256"/>
      <c r="AY3410" s="256"/>
      <c r="AZ3410" s="256"/>
      <c r="BA3410" s="256"/>
      <c r="BB3410" s="256"/>
      <c r="BC3410" s="256"/>
      <c r="BD3410" s="256"/>
      <c r="BE3410" s="256"/>
      <c r="BF3410" s="256"/>
      <c r="BG3410" s="256"/>
      <c r="BH3410" s="256"/>
      <c r="BI3410" s="256"/>
      <c r="BJ3410" s="256"/>
      <c r="BK3410" s="256"/>
      <c r="BL3410" s="262"/>
      <c r="BM3410" s="262"/>
      <c r="BN3410" s="262"/>
      <c r="BO3410" s="262"/>
      <c r="BP3410" s="262"/>
      <c r="BQ3410" s="262"/>
      <c r="BR3410" s="270"/>
      <c r="BS3410" s="270"/>
      <c r="BT3410" s="270"/>
      <c r="BU3410" s="270"/>
      <c r="BV3410" s="270"/>
      <c r="BW3410" s="270"/>
      <c r="BX3410" s="256"/>
      <c r="BY3410" s="256"/>
      <c r="BZ3410" s="256"/>
      <c r="CA3410" s="267"/>
      <c r="CB3410" s="267"/>
      <c r="CC3410" s="274"/>
      <c r="CD3410" s="267"/>
      <c r="CE3410" s="267"/>
      <c r="CF3410" s="267"/>
      <c r="CG3410" s="267"/>
      <c r="CH3410" s="267"/>
      <c r="CI3410" s="267"/>
      <c r="CJ3410" s="267"/>
      <c r="CK3410" s="267"/>
      <c r="CL3410" s="265"/>
      <c r="CM3410" s="272"/>
      <c r="CN3410" s="264"/>
      <c r="CO3410" s="193"/>
      <c r="CP3410" s="226"/>
      <c r="CQ3410" s="226"/>
      <c r="CR3410" s="226"/>
      <c r="CS3410" s="192"/>
      <c r="CT3410" s="192"/>
      <c r="CU3410" s="192"/>
      <c r="CV3410" s="192"/>
      <c r="CW3410" s="192"/>
      <c r="CX3410" s="192"/>
      <c r="CY3410" s="192"/>
      <c r="CZ3410" s="192"/>
      <c r="DA3410" s="192"/>
    </row>
    <row r="3411" spans="1:105" s="120" customFormat="1" ht="15" customHeight="1">
      <c r="A3411" s="228"/>
      <c r="B3411" s="346"/>
      <c r="C3411" s="349"/>
      <c r="D3411" s="237"/>
      <c r="E3411" s="237"/>
      <c r="F3411" s="243"/>
      <c r="G3411" s="122">
        <v>2</v>
      </c>
      <c r="H3411" s="84"/>
      <c r="I3411" s="84">
        <v>4</v>
      </c>
      <c r="J3411" s="84">
        <v>0.5</v>
      </c>
      <c r="K3411" s="84">
        <v>0.5</v>
      </c>
      <c r="L3411" s="84">
        <v>0.5</v>
      </c>
      <c r="M3411" s="84">
        <v>0.5</v>
      </c>
      <c r="N3411" s="84">
        <v>0.5</v>
      </c>
      <c r="O3411" s="84">
        <v>4</v>
      </c>
      <c r="P3411" s="84">
        <v>0.5</v>
      </c>
      <c r="Q3411" s="84">
        <v>0.5</v>
      </c>
      <c r="R3411" s="84">
        <v>0.5</v>
      </c>
      <c r="S3411" s="84">
        <v>0.5</v>
      </c>
      <c r="T3411" s="84">
        <v>0.5</v>
      </c>
      <c r="U3411" s="84">
        <v>0.5</v>
      </c>
      <c r="V3411" s="84"/>
      <c r="W3411" s="84"/>
      <c r="X3411" s="84"/>
      <c r="Y3411" s="84"/>
      <c r="Z3411" s="84"/>
      <c r="AA3411" s="84"/>
      <c r="AB3411" s="84"/>
      <c r="AC3411" s="80"/>
      <c r="AD3411" s="80"/>
      <c r="AE3411" s="80"/>
      <c r="AF3411" s="80"/>
      <c r="AG3411" s="80"/>
      <c r="AH3411" s="80"/>
      <c r="AI3411" s="80"/>
      <c r="AJ3411" s="80"/>
      <c r="AK3411" s="80">
        <v>0.5</v>
      </c>
      <c r="AL3411" s="80">
        <v>0.5</v>
      </c>
      <c r="AM3411" s="240"/>
      <c r="AN3411" s="240"/>
      <c r="AO3411" s="240"/>
      <c r="AP3411" s="240"/>
      <c r="AQ3411" s="240"/>
      <c r="AR3411" s="240"/>
      <c r="AS3411" s="240"/>
      <c r="AT3411" s="256"/>
      <c r="AU3411" s="256"/>
      <c r="AV3411" s="259"/>
      <c r="AW3411" s="259"/>
      <c r="AX3411" s="256"/>
      <c r="AY3411" s="256"/>
      <c r="AZ3411" s="256"/>
      <c r="BA3411" s="256"/>
      <c r="BB3411" s="256"/>
      <c r="BC3411" s="256"/>
      <c r="BD3411" s="256"/>
      <c r="BE3411" s="256"/>
      <c r="BF3411" s="256"/>
      <c r="BG3411" s="256"/>
      <c r="BH3411" s="256"/>
      <c r="BI3411" s="256"/>
      <c r="BJ3411" s="256"/>
      <c r="BK3411" s="256"/>
      <c r="BL3411" s="262"/>
      <c r="BM3411" s="262"/>
      <c r="BN3411" s="262"/>
      <c r="BO3411" s="262"/>
      <c r="BP3411" s="262"/>
      <c r="BQ3411" s="262"/>
      <c r="BR3411" s="270"/>
      <c r="BS3411" s="270"/>
      <c r="BT3411" s="270"/>
      <c r="BU3411" s="270"/>
      <c r="BV3411" s="270"/>
      <c r="BW3411" s="270"/>
      <c r="BX3411" s="256"/>
      <c r="BY3411" s="256"/>
      <c r="BZ3411" s="256"/>
      <c r="CA3411" s="267"/>
      <c r="CB3411" s="267"/>
      <c r="CC3411" s="274"/>
      <c r="CD3411" s="267"/>
      <c r="CE3411" s="267"/>
      <c r="CF3411" s="267"/>
      <c r="CG3411" s="267"/>
      <c r="CH3411" s="267"/>
      <c r="CI3411" s="267"/>
      <c r="CJ3411" s="267"/>
      <c r="CK3411" s="267"/>
      <c r="CL3411" s="265"/>
      <c r="CM3411" s="272"/>
      <c r="CN3411" s="264"/>
      <c r="CO3411" s="193"/>
      <c r="CP3411" s="226"/>
      <c r="CQ3411" s="226"/>
      <c r="CR3411" s="226"/>
      <c r="CS3411" s="192"/>
      <c r="CT3411" s="192"/>
      <c r="CU3411" s="192"/>
      <c r="CV3411" s="192"/>
      <c r="CW3411" s="192"/>
      <c r="CX3411" s="192"/>
      <c r="CY3411" s="192"/>
      <c r="CZ3411" s="192"/>
      <c r="DA3411" s="192"/>
    </row>
    <row r="3412" spans="1:105" s="120" customFormat="1" ht="15" customHeight="1">
      <c r="A3412" s="228"/>
      <c r="B3412" s="346"/>
      <c r="C3412" s="349"/>
      <c r="D3412" s="237"/>
      <c r="E3412" s="237"/>
      <c r="F3412" s="243"/>
      <c r="G3412" s="122">
        <v>2.1</v>
      </c>
      <c r="H3412" s="84"/>
      <c r="I3412" s="84"/>
      <c r="J3412" s="84"/>
      <c r="K3412" s="84"/>
      <c r="L3412" s="84"/>
      <c r="M3412" s="84"/>
      <c r="N3412" s="84"/>
      <c r="O3412" s="84"/>
      <c r="P3412" s="84"/>
      <c r="Q3412" s="84"/>
      <c r="R3412" s="84"/>
      <c r="S3412" s="84"/>
      <c r="T3412" s="84"/>
      <c r="U3412" s="84"/>
      <c r="V3412" s="84"/>
      <c r="W3412" s="84"/>
      <c r="X3412" s="84"/>
      <c r="Y3412" s="84"/>
      <c r="Z3412" s="84"/>
      <c r="AA3412" s="84"/>
      <c r="AB3412" s="84"/>
      <c r="AC3412" s="80"/>
      <c r="AD3412" s="80"/>
      <c r="AE3412" s="80"/>
      <c r="AF3412" s="80"/>
      <c r="AG3412" s="80"/>
      <c r="AH3412" s="80"/>
      <c r="AI3412" s="80"/>
      <c r="AJ3412" s="80"/>
      <c r="AK3412" s="80"/>
      <c r="AL3412" s="80"/>
      <c r="AM3412" s="240"/>
      <c r="AN3412" s="240"/>
      <c r="AO3412" s="240"/>
      <c r="AP3412" s="240"/>
      <c r="AQ3412" s="240"/>
      <c r="AR3412" s="240"/>
      <c r="AS3412" s="240"/>
      <c r="AT3412" s="256"/>
      <c r="AU3412" s="256"/>
      <c r="AV3412" s="259"/>
      <c r="AW3412" s="259"/>
      <c r="AX3412" s="256"/>
      <c r="AY3412" s="256"/>
      <c r="AZ3412" s="256"/>
      <c r="BA3412" s="256"/>
      <c r="BB3412" s="256"/>
      <c r="BC3412" s="256"/>
      <c r="BD3412" s="256"/>
      <c r="BE3412" s="256"/>
      <c r="BF3412" s="256"/>
      <c r="BG3412" s="256"/>
      <c r="BH3412" s="256"/>
      <c r="BI3412" s="256"/>
      <c r="BJ3412" s="256"/>
      <c r="BK3412" s="256"/>
      <c r="BL3412" s="262"/>
      <c r="BM3412" s="262"/>
      <c r="BN3412" s="262"/>
      <c r="BO3412" s="262"/>
      <c r="BP3412" s="262"/>
      <c r="BQ3412" s="262"/>
      <c r="BR3412" s="270"/>
      <c r="BS3412" s="270"/>
      <c r="BT3412" s="270"/>
      <c r="BU3412" s="270"/>
      <c r="BV3412" s="270"/>
      <c r="BW3412" s="270"/>
      <c r="BX3412" s="256"/>
      <c r="BY3412" s="256"/>
      <c r="BZ3412" s="256"/>
      <c r="CA3412" s="267"/>
      <c r="CB3412" s="267"/>
      <c r="CC3412" s="274"/>
      <c r="CD3412" s="267"/>
      <c r="CE3412" s="267"/>
      <c r="CF3412" s="267"/>
      <c r="CG3412" s="267"/>
      <c r="CH3412" s="267"/>
      <c r="CI3412" s="267"/>
      <c r="CJ3412" s="267"/>
      <c r="CK3412" s="267"/>
      <c r="CL3412" s="265"/>
      <c r="CM3412" s="272"/>
      <c r="CN3412" s="264"/>
      <c r="CO3412" s="193"/>
      <c r="CP3412" s="226"/>
      <c r="CQ3412" s="226"/>
      <c r="CR3412" s="226"/>
      <c r="CS3412" s="192"/>
      <c r="CT3412" s="192"/>
      <c r="CU3412" s="192"/>
      <c r="CV3412" s="192"/>
      <c r="CW3412" s="192"/>
      <c r="CX3412" s="192"/>
      <c r="CY3412" s="192"/>
      <c r="CZ3412" s="192"/>
      <c r="DA3412" s="192"/>
    </row>
    <row r="3413" spans="1:105" s="120" customFormat="1" ht="15" customHeight="1">
      <c r="A3413" s="228"/>
      <c r="B3413" s="346"/>
      <c r="C3413" s="349"/>
      <c r="D3413" s="237"/>
      <c r="E3413" s="237"/>
      <c r="F3413" s="243"/>
      <c r="G3413" s="122">
        <v>2.7</v>
      </c>
      <c r="H3413" s="84"/>
      <c r="I3413" s="84">
        <v>6.5</v>
      </c>
      <c r="J3413" s="84"/>
      <c r="K3413" s="84"/>
      <c r="L3413" s="84"/>
      <c r="M3413" s="84"/>
      <c r="N3413" s="84"/>
      <c r="O3413" s="84">
        <v>6.5</v>
      </c>
      <c r="P3413" s="84"/>
      <c r="Q3413" s="84"/>
      <c r="R3413" s="84"/>
      <c r="S3413" s="84"/>
      <c r="T3413" s="84"/>
      <c r="U3413" s="84"/>
      <c r="V3413" s="84"/>
      <c r="W3413" s="84"/>
      <c r="X3413" s="84"/>
      <c r="Y3413" s="84"/>
      <c r="Z3413" s="84"/>
      <c r="AA3413" s="84"/>
      <c r="AB3413" s="84"/>
      <c r="AC3413" s="80"/>
      <c r="AD3413" s="80"/>
      <c r="AE3413" s="80"/>
      <c r="AF3413" s="80"/>
      <c r="AG3413" s="80"/>
      <c r="AH3413" s="80"/>
      <c r="AI3413" s="80"/>
      <c r="AJ3413" s="80"/>
      <c r="AK3413" s="80"/>
      <c r="AL3413" s="80"/>
      <c r="AM3413" s="240"/>
      <c r="AN3413" s="240"/>
      <c r="AO3413" s="240"/>
      <c r="AP3413" s="240"/>
      <c r="AQ3413" s="240"/>
      <c r="AR3413" s="240"/>
      <c r="AS3413" s="240"/>
      <c r="AT3413" s="256"/>
      <c r="AU3413" s="256"/>
      <c r="AV3413" s="259"/>
      <c r="AW3413" s="259"/>
      <c r="AX3413" s="256"/>
      <c r="AY3413" s="256"/>
      <c r="AZ3413" s="256"/>
      <c r="BA3413" s="256"/>
      <c r="BB3413" s="256"/>
      <c r="BC3413" s="256"/>
      <c r="BD3413" s="256"/>
      <c r="BE3413" s="256"/>
      <c r="BF3413" s="256"/>
      <c r="BG3413" s="256"/>
      <c r="BH3413" s="256"/>
      <c r="BI3413" s="256"/>
      <c r="BJ3413" s="256"/>
      <c r="BK3413" s="256"/>
      <c r="BL3413" s="262"/>
      <c r="BM3413" s="262"/>
      <c r="BN3413" s="262"/>
      <c r="BO3413" s="262"/>
      <c r="BP3413" s="262"/>
      <c r="BQ3413" s="262"/>
      <c r="BR3413" s="270"/>
      <c r="BS3413" s="270"/>
      <c r="BT3413" s="270"/>
      <c r="BU3413" s="270"/>
      <c r="BV3413" s="270"/>
      <c r="BW3413" s="270"/>
      <c r="BX3413" s="256"/>
      <c r="BY3413" s="256"/>
      <c r="BZ3413" s="256"/>
      <c r="CA3413" s="267"/>
      <c r="CB3413" s="267"/>
      <c r="CC3413" s="274"/>
      <c r="CD3413" s="267"/>
      <c r="CE3413" s="267"/>
      <c r="CF3413" s="267"/>
      <c r="CG3413" s="267"/>
      <c r="CH3413" s="267"/>
      <c r="CI3413" s="267"/>
      <c r="CJ3413" s="267"/>
      <c r="CK3413" s="267"/>
      <c r="CL3413" s="265"/>
      <c r="CM3413" s="272"/>
      <c r="CN3413" s="264"/>
      <c r="CO3413" s="193"/>
      <c r="CP3413" s="226"/>
      <c r="CQ3413" s="226"/>
      <c r="CR3413" s="226"/>
      <c r="CS3413" s="192"/>
      <c r="CT3413" s="192"/>
      <c r="CU3413" s="192"/>
      <c r="CV3413" s="192"/>
      <c r="CW3413" s="192"/>
      <c r="CX3413" s="192"/>
      <c r="CY3413" s="192"/>
      <c r="CZ3413" s="192"/>
      <c r="DA3413" s="192"/>
    </row>
    <row r="3414" spans="1:105" s="120" customFormat="1" ht="15" customHeight="1">
      <c r="A3414" s="228"/>
      <c r="B3414" s="346"/>
      <c r="C3414" s="349"/>
      <c r="D3414" s="237"/>
      <c r="E3414" s="237"/>
      <c r="F3414" s="243"/>
      <c r="G3414" s="122">
        <v>3</v>
      </c>
      <c r="H3414" s="84"/>
      <c r="I3414" s="84"/>
      <c r="J3414" s="84"/>
      <c r="K3414" s="84"/>
      <c r="L3414" s="84"/>
      <c r="M3414" s="84"/>
      <c r="N3414" s="84"/>
      <c r="O3414" s="84"/>
      <c r="P3414" s="84"/>
      <c r="Q3414" s="84"/>
      <c r="R3414" s="84"/>
      <c r="S3414" s="84"/>
      <c r="T3414" s="84"/>
      <c r="U3414" s="84"/>
      <c r="V3414" s="84"/>
      <c r="W3414" s="84"/>
      <c r="X3414" s="84"/>
      <c r="Y3414" s="84"/>
      <c r="Z3414" s="84"/>
      <c r="AA3414" s="84"/>
      <c r="AB3414" s="84"/>
      <c r="AC3414" s="80"/>
      <c r="AD3414" s="80"/>
      <c r="AE3414" s="80"/>
      <c r="AF3414" s="80"/>
      <c r="AG3414" s="80"/>
      <c r="AH3414" s="80"/>
      <c r="AI3414" s="80"/>
      <c r="AJ3414" s="80"/>
      <c r="AK3414" s="80"/>
      <c r="AL3414" s="80"/>
      <c r="AM3414" s="240"/>
      <c r="AN3414" s="240"/>
      <c r="AO3414" s="240"/>
      <c r="AP3414" s="240"/>
      <c r="AQ3414" s="240"/>
      <c r="AR3414" s="240"/>
      <c r="AS3414" s="240"/>
      <c r="AT3414" s="256"/>
      <c r="AU3414" s="256"/>
      <c r="AV3414" s="259"/>
      <c r="AW3414" s="259"/>
      <c r="AX3414" s="256"/>
      <c r="AY3414" s="256"/>
      <c r="AZ3414" s="256"/>
      <c r="BA3414" s="256"/>
      <c r="BB3414" s="256"/>
      <c r="BC3414" s="256"/>
      <c r="BD3414" s="256"/>
      <c r="BE3414" s="256"/>
      <c r="BF3414" s="256"/>
      <c r="BG3414" s="256"/>
      <c r="BH3414" s="256"/>
      <c r="BI3414" s="256"/>
      <c r="BJ3414" s="256"/>
      <c r="BK3414" s="256"/>
      <c r="BL3414" s="262"/>
      <c r="BM3414" s="262"/>
      <c r="BN3414" s="262"/>
      <c r="BO3414" s="262"/>
      <c r="BP3414" s="262"/>
      <c r="BQ3414" s="262"/>
      <c r="BR3414" s="270"/>
      <c r="BS3414" s="270"/>
      <c r="BT3414" s="270"/>
      <c r="BU3414" s="270"/>
      <c r="BV3414" s="270"/>
      <c r="BW3414" s="270"/>
      <c r="BX3414" s="256"/>
      <c r="BY3414" s="256"/>
      <c r="BZ3414" s="256"/>
      <c r="CA3414" s="267"/>
      <c r="CB3414" s="267"/>
      <c r="CC3414" s="274"/>
      <c r="CD3414" s="267"/>
      <c r="CE3414" s="267"/>
      <c r="CF3414" s="267"/>
      <c r="CG3414" s="267"/>
      <c r="CH3414" s="267"/>
      <c r="CI3414" s="267"/>
      <c r="CJ3414" s="267"/>
      <c r="CK3414" s="267"/>
      <c r="CL3414" s="265"/>
      <c r="CM3414" s="272"/>
      <c r="CN3414" s="264"/>
      <c r="CO3414" s="193"/>
      <c r="CP3414" s="226"/>
      <c r="CQ3414" s="226"/>
      <c r="CR3414" s="226"/>
      <c r="CS3414" s="192"/>
      <c r="CT3414" s="192"/>
      <c r="CU3414" s="192"/>
      <c r="CV3414" s="192"/>
      <c r="CW3414" s="192"/>
      <c r="CX3414" s="192"/>
      <c r="CY3414" s="192"/>
      <c r="CZ3414" s="192"/>
      <c r="DA3414" s="192"/>
    </row>
    <row r="3415" spans="1:105" s="120" customFormat="1" ht="15" customHeight="1">
      <c r="A3415" s="228"/>
      <c r="B3415" s="346"/>
      <c r="C3415" s="349"/>
      <c r="D3415" s="237"/>
      <c r="E3415" s="237"/>
      <c r="F3415" s="244"/>
      <c r="G3415" s="123">
        <v>3.9</v>
      </c>
      <c r="H3415" s="85"/>
      <c r="I3415" s="85"/>
      <c r="J3415" s="85"/>
      <c r="K3415" s="85"/>
      <c r="L3415" s="85"/>
      <c r="M3415" s="85"/>
      <c r="N3415" s="85"/>
      <c r="O3415" s="85"/>
      <c r="P3415" s="85"/>
      <c r="Q3415" s="85"/>
      <c r="R3415" s="85"/>
      <c r="S3415" s="85"/>
      <c r="T3415" s="85"/>
      <c r="U3415" s="85"/>
      <c r="V3415" s="85"/>
      <c r="W3415" s="85"/>
      <c r="X3415" s="85"/>
      <c r="Y3415" s="85"/>
      <c r="Z3415" s="85"/>
      <c r="AA3415" s="85"/>
      <c r="AB3415" s="85"/>
      <c r="AC3415" s="81"/>
      <c r="AD3415" s="81"/>
      <c r="AE3415" s="81"/>
      <c r="AF3415" s="81"/>
      <c r="AG3415" s="81"/>
      <c r="AH3415" s="81"/>
      <c r="AI3415" s="81"/>
      <c r="AJ3415" s="81"/>
      <c r="AK3415" s="81"/>
      <c r="AL3415" s="81"/>
      <c r="AM3415" s="240"/>
      <c r="AN3415" s="240"/>
      <c r="AO3415" s="240"/>
      <c r="AP3415" s="240"/>
      <c r="AQ3415" s="240"/>
      <c r="AR3415" s="240"/>
      <c r="AS3415" s="240"/>
      <c r="AT3415" s="256"/>
      <c r="AU3415" s="256"/>
      <c r="AV3415" s="259"/>
      <c r="AW3415" s="259"/>
      <c r="AX3415" s="256"/>
      <c r="AY3415" s="256"/>
      <c r="AZ3415" s="256"/>
      <c r="BA3415" s="256"/>
      <c r="BB3415" s="256"/>
      <c r="BC3415" s="256"/>
      <c r="BD3415" s="256"/>
      <c r="BE3415" s="256"/>
      <c r="BF3415" s="256"/>
      <c r="BG3415" s="256"/>
      <c r="BH3415" s="256"/>
      <c r="BI3415" s="256"/>
      <c r="BJ3415" s="256"/>
      <c r="BK3415" s="256"/>
      <c r="BL3415" s="262"/>
      <c r="BM3415" s="262"/>
      <c r="BN3415" s="262"/>
      <c r="BO3415" s="262"/>
      <c r="BP3415" s="262"/>
      <c r="BQ3415" s="262"/>
      <c r="BR3415" s="270"/>
      <c r="BS3415" s="270"/>
      <c r="BT3415" s="270"/>
      <c r="BU3415" s="270"/>
      <c r="BV3415" s="270"/>
      <c r="BW3415" s="270"/>
      <c r="BX3415" s="256"/>
      <c r="BY3415" s="256"/>
      <c r="BZ3415" s="256"/>
      <c r="CA3415" s="267"/>
      <c r="CB3415" s="267"/>
      <c r="CC3415" s="274"/>
      <c r="CD3415" s="267"/>
      <c r="CE3415" s="267"/>
      <c r="CF3415" s="267"/>
      <c r="CG3415" s="267"/>
      <c r="CH3415" s="267"/>
      <c r="CI3415" s="267"/>
      <c r="CJ3415" s="267"/>
      <c r="CK3415" s="267"/>
      <c r="CL3415" s="265"/>
      <c r="CM3415" s="272"/>
      <c r="CN3415" s="264"/>
      <c r="CO3415" s="193"/>
      <c r="CP3415" s="226"/>
      <c r="CQ3415" s="226"/>
      <c r="CR3415" s="226"/>
      <c r="CS3415" s="192"/>
      <c r="CT3415" s="192"/>
      <c r="CU3415" s="192"/>
      <c r="CV3415" s="192"/>
      <c r="CW3415" s="192"/>
      <c r="CX3415" s="192"/>
      <c r="CY3415" s="192"/>
      <c r="CZ3415" s="192"/>
      <c r="DA3415" s="192"/>
    </row>
    <row r="3416" spans="1:105" s="120" customFormat="1" ht="15" customHeight="1">
      <c r="A3416" s="229"/>
      <c r="B3416" s="347"/>
      <c r="C3416" s="350"/>
      <c r="D3416" s="238"/>
      <c r="E3416" s="238"/>
      <c r="F3416" s="245" t="s">
        <v>83</v>
      </c>
      <c r="G3416" s="352"/>
      <c r="H3416" s="82"/>
      <c r="I3416" s="82"/>
      <c r="J3416" s="82"/>
      <c r="K3416" s="82"/>
      <c r="L3416" s="82"/>
      <c r="M3416" s="82"/>
      <c r="N3416" s="82"/>
      <c r="O3416" s="82"/>
      <c r="P3416" s="82"/>
      <c r="Q3416" s="82"/>
      <c r="R3416" s="82"/>
      <c r="S3416" s="82"/>
      <c r="T3416" s="82"/>
      <c r="U3416" s="82"/>
      <c r="V3416" s="82"/>
      <c r="W3416" s="82"/>
      <c r="X3416" s="82"/>
      <c r="Y3416" s="82"/>
      <c r="Z3416" s="82"/>
      <c r="AA3416" s="82"/>
      <c r="AB3416" s="82"/>
      <c r="AC3416" s="35"/>
      <c r="AD3416" s="35"/>
      <c r="AE3416" s="35"/>
      <c r="AF3416" s="35"/>
      <c r="AG3416" s="35"/>
      <c r="AH3416" s="35"/>
      <c r="AI3416" s="35"/>
      <c r="AJ3416" s="35"/>
      <c r="AK3416" s="35"/>
      <c r="AL3416" s="35"/>
      <c r="AM3416" s="241"/>
      <c r="AN3416" s="241"/>
      <c r="AO3416" s="241"/>
      <c r="AP3416" s="241"/>
      <c r="AQ3416" s="241"/>
      <c r="AR3416" s="241"/>
      <c r="AS3416" s="241"/>
      <c r="AT3416" s="257"/>
      <c r="AU3416" s="257"/>
      <c r="AV3416" s="260"/>
      <c r="AW3416" s="260"/>
      <c r="AX3416" s="257"/>
      <c r="AY3416" s="257"/>
      <c r="AZ3416" s="257"/>
      <c r="BA3416" s="257"/>
      <c r="BB3416" s="257"/>
      <c r="BC3416" s="257"/>
      <c r="BD3416" s="257"/>
      <c r="BE3416" s="257"/>
      <c r="BF3416" s="257"/>
      <c r="BG3416" s="257"/>
      <c r="BH3416" s="257"/>
      <c r="BI3416" s="257"/>
      <c r="BJ3416" s="257"/>
      <c r="BK3416" s="257"/>
      <c r="BL3416" s="263"/>
      <c r="BM3416" s="263"/>
      <c r="BN3416" s="263"/>
      <c r="BO3416" s="263"/>
      <c r="BP3416" s="263"/>
      <c r="BQ3416" s="263"/>
      <c r="BR3416" s="271"/>
      <c r="BS3416" s="271"/>
      <c r="BT3416" s="271"/>
      <c r="BU3416" s="271"/>
      <c r="BV3416" s="271"/>
      <c r="BW3416" s="271"/>
      <c r="BX3416" s="257"/>
      <c r="BY3416" s="257"/>
      <c r="BZ3416" s="257"/>
      <c r="CA3416" s="268"/>
      <c r="CB3416" s="268"/>
      <c r="CC3416" s="275"/>
      <c r="CD3416" s="268"/>
      <c r="CE3416" s="268"/>
      <c r="CF3416" s="268"/>
      <c r="CG3416" s="268"/>
      <c r="CH3416" s="268"/>
      <c r="CI3416" s="268"/>
      <c r="CJ3416" s="268"/>
      <c r="CK3416" s="268"/>
      <c r="CL3416" s="265"/>
      <c r="CM3416" s="272"/>
      <c r="CN3416" s="264"/>
      <c r="CO3416" s="193"/>
      <c r="CP3416" s="226"/>
      <c r="CQ3416" s="226"/>
      <c r="CR3416" s="226"/>
      <c r="CS3416" s="192"/>
      <c r="CT3416" s="192"/>
      <c r="CU3416" s="192"/>
      <c r="CV3416" s="192"/>
      <c r="CW3416" s="192"/>
      <c r="CX3416" s="192"/>
      <c r="CY3416" s="192"/>
      <c r="CZ3416" s="192"/>
      <c r="DA3416" s="192"/>
    </row>
    <row r="3417" spans="1:105" s="120" customFormat="1" ht="15" customHeight="1">
      <c r="A3417" s="227">
        <f t="shared" si="1072"/>
        <v>423</v>
      </c>
      <c r="B3417" s="345" t="s">
        <v>369</v>
      </c>
      <c r="C3417" s="584" t="s">
        <v>370</v>
      </c>
      <c r="D3417" s="236">
        <v>43731</v>
      </c>
      <c r="E3417" s="236" t="s">
        <v>1195</v>
      </c>
      <c r="F3417" s="253" t="s">
        <v>80</v>
      </c>
      <c r="G3417" s="351"/>
      <c r="H3417" s="82" t="s">
        <v>69</v>
      </c>
      <c r="I3417" s="82" t="s">
        <v>973</v>
      </c>
      <c r="J3417" s="82" t="s">
        <v>61</v>
      </c>
      <c r="K3417" s="82" t="s">
        <v>61</v>
      </c>
      <c r="L3417" s="82" t="s">
        <v>61</v>
      </c>
      <c r="M3417" s="82" t="s">
        <v>61</v>
      </c>
      <c r="N3417" s="82" t="s">
        <v>61</v>
      </c>
      <c r="O3417" s="82" t="s">
        <v>973</v>
      </c>
      <c r="P3417" s="82" t="s">
        <v>61</v>
      </c>
      <c r="Q3417" s="82" t="s">
        <v>61</v>
      </c>
      <c r="R3417" s="82" t="s">
        <v>61</v>
      </c>
      <c r="S3417" s="82" t="s">
        <v>61</v>
      </c>
      <c r="T3417" s="82" t="s">
        <v>61</v>
      </c>
      <c r="U3417" s="82" t="s">
        <v>631</v>
      </c>
      <c r="V3417" s="82"/>
      <c r="W3417" s="82" t="s">
        <v>67</v>
      </c>
      <c r="X3417" s="82" t="s">
        <v>60</v>
      </c>
      <c r="Y3417" s="82" t="s">
        <v>60</v>
      </c>
      <c r="Z3417" s="82" t="s">
        <v>60</v>
      </c>
      <c r="AA3417" s="82" t="s">
        <v>60</v>
      </c>
      <c r="AB3417" s="82" t="s">
        <v>60</v>
      </c>
      <c r="AC3417" s="82"/>
      <c r="AD3417" s="82" t="s">
        <v>60</v>
      </c>
      <c r="AE3417" s="82" t="s">
        <v>60</v>
      </c>
      <c r="AF3417" s="82" t="s">
        <v>60</v>
      </c>
      <c r="AG3417" s="82" t="s">
        <v>60</v>
      </c>
      <c r="AH3417" s="82" t="s">
        <v>67</v>
      </c>
      <c r="AI3417" s="82" t="s">
        <v>1471</v>
      </c>
      <c r="AJ3417" s="82"/>
      <c r="AK3417" s="82" t="s">
        <v>61</v>
      </c>
      <c r="AL3417" s="82" t="s">
        <v>61</v>
      </c>
      <c r="AM3417" s="239">
        <f>COUNTIF(H3417:AL3417,"PH")+COUNTIF(H3417:AL3417,"PH/L")+COUNTIF(H3417:AL3417,"PM")</f>
        <v>0</v>
      </c>
      <c r="AN3417" s="239">
        <f>COUNTIF(H3417:AL3417,"PD")+COUNTIF(H3417:AL3417,"PDD")+COUNTIF(H3417:AL3417,"P/DS")/2+COUNTIF(H3417:AL3417,"PMD")</f>
        <v>0</v>
      </c>
      <c r="AO3417" s="239">
        <f>COUNTIF(H3417:AL3417,"PN")+COUNTIF(H3417:AL3417,"P/NS")/2+COUNTIF(H3417:AL3417,"PH")+COUNTIF(H3417:AL3417,"PH/F")/2+COUNTIF(H3417:AL3417,"PH/L")/2+COUNTIF(H3417:AL3417,"PM")</f>
        <v>0</v>
      </c>
      <c r="AP3417" s="239">
        <f>COUNTIF(H3417:AL3417,"BH")+COUNTIF(H3417:AL3417,"AL/BL")+COUNTIF(H3417:AL3417,"UL/BL")+COUNTIF(H3417:AL3417,"BM")</f>
        <v>0</v>
      </c>
      <c r="AQ3417" s="239">
        <f>COUNTIF(H3417:AL3417,"DS")+COUNTIF(H3417:AL3417,"AL/DS")/2+COUNTIF(H3417:AL3417,"UL/DS")/2+COUNTIF(H3417:AL3417,"CT")+COUNTIF(H3417:AL3417,"MD")</f>
        <v>9.5</v>
      </c>
      <c r="AR3417" s="239">
        <f>COUNTIF(H3417:AL3417,"NS")+COUNTIF(H3417:AL3417,"AL/NS")/2+COUNTIF(H3417:AL3417,"UL/NS")/2+COUNTIF(H3417:AL3417,"BH")+COUNTIF(H3417:AL3417,"AL/BF")/2+COUNTIF(H3417:AL3417,"AL/BL")/2+COUNTIF(H3417:AL3417,"UL/BL")/2+COUNTIF(H3417:AL3417,"UL/BF")/2+COUNTIF(H3417:AL3417,"BM")</f>
        <v>12</v>
      </c>
      <c r="AS3417" s="239">
        <f>COUNTIF(H3417:AL3417,"AL")+COUNTIF(H3417:AL3417,"AL/DS")/2+COUNTIF(H3417:AL3417,"AL/NS")/2+COUNTIF(H3417:AL3417,"NH")+COUNTIF(H3417:AL3417,"SL")+COUNTIF(H3417:AL3417,"NHD")+COUNTIF(H3417:AL3417,"B")+COUNTIF(H3417:AL3417,"HL")+COUNTIF(H3417:AL3417,"AL/BF")/2+COUNTIF(H3417:AL3417,"AL/BL")/2</f>
        <v>3</v>
      </c>
      <c r="AT3417" s="255">
        <f>COUNTIF(H3417:AL3417,"PD")+COUNTIF(H3417:AL3417,"PN")+COUNTIF(H3417:AL3417,"P/DS")/2+COUNTIF(H3417:AL3417,"P/NS")/2+COUNTIF(H3417:AL3417,"DS")+COUNTIF(H3417:AL3417,"NS")+COUNTIF(H3417:AL3417,"AL")+COUNTIF(H3417:AL3417,"AL/DS")+COUNTIF(H3417:AL3417,"AL/NS")+COUNTIF(H3417:AL3417,"NH")+COUNTIF(H3417:AL3417,"SL")+COUNTIF(H3417:AL3417,"UL/DS")/2+COUNTIF(H3417:AL3417,"UL/NS")/2+COUNTIF(H3417:AL3417,"CT")+COUNTIF(H3417:AL3417,"NHD")+COUNTIF(H3417:AL3417,"PDD")+COUNTIF(H3417:AL3417,"B")+COUNTIF(H3417:AL3417,"HL")+COUNTIF(H3417:AL3417,"PH")+COUNTIF(H3417:AL3417,"BH")+COUNTIF(H3417:AL3417,"AL/BF")+COUNTIF(H3417:AL3417,"AL/BL")+COUNTIF(H3417:AL3417,"UL/BF")/2+COUNTIF(H3417:AL3417,"UL/BL")/2+COUNTIF(H3417:AL3417,"PH/F")/2+COUNTIF(H3417:AL3417,"PH/L")/2+COUNTIF(H3417:AL3417,"MD")+COUNTIF(H3417:AL3417,"PMD")+COUNTIF(H3417:AL3417,"PM")+COUNTIF(H3417:AL3417,"BM")</f>
        <v>24.5</v>
      </c>
      <c r="AU3417" s="255">
        <f>COUNTIF(H3417:AL3417,"P/DS")/2+COUNTIF(H3417:AL3417,"P/NS")/2+COUNTIF(H3417:AL3417,"IL")+COUNTIF(H3417:AL3417,"NL")+COUNTIF(H3417:AL3417,"UL")+COUNTIF(H3417:AL3417,"UL/DS")/2+COUNTIF(H3417:AL3417,"UL/NS")/2+COUNTIF(H3417:AL3417,"KT")+COUNTIF(H3417:AL3417,"UL/BF")/2+COUNTIF(H3417:AL3417,"UL/BL")/2+COUNTIF(H3417:AL3417,"PH/F")/2+COUNTIF(H3417:AL3417,"PH/L")/2+COUNTIF(H3417:AL3417,"NB")</f>
        <v>1.5</v>
      </c>
      <c r="AV3417" s="258">
        <f>COUNTIF(H3417:AL3417,"PN")+COUNTIF(H3417:AL3417,"TVD")+COUNTIF(H3417:AL3417,"PH")+COUNTIF(H3417:AL3417,"PM")+COUNTIF(H3417:AL3417,"PDD")-COUNTIFS(H3417:AL3417,"PN",H3424:AL3424,"&gt;=3")-COUNTIFS(H3417:AL3417,"PM",H3424:AL3424,"&gt;=3")</f>
        <v>0</v>
      </c>
      <c r="AW3417" s="258">
        <f>COUNTIF(H3417:AL3417,"NS")+COUNTIF(H3417:AL3417,"D")+COUNTIF(H3417:AL3417,"BH")+COUNTIF(H3417:AL3417,"NHD")+COUNTIF(H3417:AL3417,"BM")-COUNTIFS(H3417:AL3417,"NS",H3424:AL3424,"&gt;=3")-COUNTIFS(H3417:AL3417,"BH",H3424:AL3424,"&gt;=3")-COUNTIFS(H3417:AL3417,"BM",H3424:AL3424,"&gt;=3")</f>
        <v>14</v>
      </c>
      <c r="AX3417" s="255">
        <f>COUNTIF(H3417:AL3417,"AL")+COUNTIF(H3417:AL3417,"AL/DS")/2+COUNTIF(H3417:AL3417,"AL/NS")/2+COUNTIF(H3417:AL3417,"AL/BF")+COUNTIF(H3417:AL3417,"AL/BL")/2</f>
        <v>2</v>
      </c>
      <c r="AY3417" s="255">
        <f>COUNTIF(H3417:AL3417,"SL")</f>
        <v>0</v>
      </c>
      <c r="AZ3417" s="255">
        <f>COUNTIF(H3417:AL3417,"NH")</f>
        <v>1</v>
      </c>
      <c r="BA3417" s="255">
        <f>COUNTIF(H3417:AL3417,"HL")</f>
        <v>0</v>
      </c>
      <c r="BB3417" s="255">
        <f>COUNTIF(G3417:AL3417,"P/DS")/2+COUNTIF(G3417:AL3417,"P/NS")/2+COUNTIF(G3417:AL3417,"UL")+COUNTIF(G3417:AL3417,"UL/DS")/2+COUNTIF(G3417:AL3417,"UL/NS")/2+COUNTIF(G3417:AL3417,"UL/BL")/2+COUNTIF(G3417:AL3417,"UL/BF")/2+COUNTIF(G3417:AL3417,"PH/F")/2+COUNTIF(G3417:AL3417,"PH/L")/2</f>
        <v>0.5</v>
      </c>
      <c r="BC3417" s="255">
        <f>COUNTIF(H3417:AL3417,"NB")</f>
        <v>1</v>
      </c>
      <c r="BD3417" s="255">
        <f>COUNTIF(H3417:AL3417,"NL")</f>
        <v>0</v>
      </c>
      <c r="BE3417" s="255">
        <f>COUNTIF(H3417:AL3417,"IL")</f>
        <v>0</v>
      </c>
      <c r="BF3417" s="255">
        <f>COUNTIF(H3417:AL3417,"KT")</f>
        <v>0</v>
      </c>
      <c r="BG3417" s="255">
        <f>COUNTIF(H3417:AL3417,"L70")</f>
        <v>0</v>
      </c>
      <c r="BH3417" s="255">
        <f>COUNTIF(H3417:AL3417,"MD")</f>
        <v>0</v>
      </c>
      <c r="BI3417" s="255">
        <f>COUNTIF(H3417:AL3417,"PMD")</f>
        <v>0</v>
      </c>
      <c r="BJ3417" s="255">
        <f>COUNTIF(H3417:AL3417,"PM")</f>
        <v>0</v>
      </c>
      <c r="BK3417" s="255">
        <f>COUNTIF(H3417:AL3417,"BM")</f>
        <v>0</v>
      </c>
      <c r="BL3417" s="261">
        <f>SUMIF(H3417:AL3417,"PD",H3418:AL3418)+SUMIF(H3417:AL3417,"PN",H3418:AL3418)+SUMIF(H3417:AL3417,"P/DS",H3418:AL3418)+SUMIF(H3417:AL3417,"PN/F",H3418:AL3418)+SUMIF(H3417:AL3417,"PN/L",H3418:AL3418)+SUMIF(H3417:AL3417,"TV",H3418:AL3418)+SUMIF(H3417:AL3417,"TVD",H3418:AL3418)+SUMIF(H3417:AL3417,"PDD",H3418:AL3418)</f>
        <v>0</v>
      </c>
      <c r="BM3417" s="261">
        <f>SUMIF(H3417:AL3417,"PD",H3419:AL3419)+SUMIF(H3417:AL3417,"PN",H3419:AL3419)+SUMIF(H3417:AL3417,"P/DS",H3419:AL3419)+SUMIF(H3417:AL3417,"PN/F",H3419:AL3419)+SUMIF(H3417:AL3417,"PN/L",H3419:AL3419)+SUMIF(H3417:AL3417,"TV",H3419:AL3419)+SUMIF(H3417:AL3417,"TVD",H3419:AL3419)+SUMIF(H3417:AL3417,"PDD",H3419:AL3419)+SUMIF(H3417:AL3417,"PMD",H3419:AL3419)</f>
        <v>0</v>
      </c>
      <c r="BN3417" s="261">
        <f>SUMIF(H3417:AL3417,"PD",H3420:AL3420)+SUMIF(H3417:AL3417,"PN",H3420:AL3420)+SUMIF(H3417:AL3417,"P/DS",H3420:AL3420)+SUMIF(H3417:AL3417,"PN/F",H3420:AL3420)+SUMIF(H3417:AL3417,"PN/L",H3420:AL3420)+SUMIF(H3417:AL3417,"TV",H3420:AL3420)+SUMIF(H3417:AL3417,"TVD",H3420:AL3420)</f>
        <v>0</v>
      </c>
      <c r="BO3417" s="261">
        <f>SUMIF(H3417:AL3417,"PD",H3421:AL3421)+SUMIF(H3417:AL3417,"PN",H3421:AL3421)+SUMIF(H3417:AL3417,"P/DS",H3421:AL3421)+SUMIF(H3417:AL3417,"PN/F",H3421:AL3421)+SUMIF(H3417:AL3417,"PN/L",H3421:AL3421)+SUMIF(H3417:AL3417,"TV",H3421:AL3421)+SUMIF(H3417:AL3417,"TVD",H3421:AL3421)</f>
        <v>0</v>
      </c>
      <c r="BP3417" s="261">
        <f>SUMIF(H3417:AL3417,"PD",H3422:AL3422)+SUMIF(H3417:AL3417,"PN",H3422:AL3422)+SUMIF(H3417:AL3417,"P/DS",H3422:AL3422)+SUMIF(H3417:AL3417,"PN/F",H3422:AL3422)+SUMIF(H3417:AL3417,"PN/L",H3422:AL3422)+SUMIF(H3417:AL3417,"TV",H3422:AL3422)+SUMIF(H3417:AL3417,"TVD",H3422:AL3422)+SUMIF(H3417:AL3417,"PDD",H3422:AL3422)+SUMIF(H3417:AL3417,"PH",H3422:AL3422)+SUMIF(H3417:AL3417,"PM",H3422:AL3422)</f>
        <v>0</v>
      </c>
      <c r="BQ3417" s="261">
        <f>SUMIF(H3417:AL3417,"PD",H3423:AL3423)+SUMIF(H3417:AL3417,"PN",H3423:AL3423)+SUMIF(H3417:AL3417,"P/DS",H3423:AL3423)+SUMIF(H3417:AL3417,"PN/F",H3423:AL3423)+SUMIF(H3417:AL3417,"PN/L",H3423:AL3423)+SUMIF(H3417:AL3417,"TV",H3423:AL3423)+SUMIF(H3417:AL3417,"TVD",H3423:AL3423)+SUMIF(H3417:AL3417,"PDD",H3423:AL3423)+SUMIF(H3417:AL3417,"PH",H3423:AL3423)+SUMIF(H3417:AL3417,"PM",H3423:AL3423)</f>
        <v>0</v>
      </c>
      <c r="BR3417" s="269">
        <f>SUM(H3418:AL3418)-BL3417</f>
        <v>28</v>
      </c>
      <c r="BS3417" s="269">
        <f>SUM(H3419:AL3419)-BM3417</f>
        <v>13</v>
      </c>
      <c r="BT3417" s="269">
        <f>SUM(H3420:AL3420)-BN3417</f>
        <v>0</v>
      </c>
      <c r="BU3417" s="269">
        <f>SUM(H3421:AL3421)-BO3417</f>
        <v>13</v>
      </c>
      <c r="BV3417" s="269">
        <f>SUM(H3422:AL3422)-BP3417</f>
        <v>0</v>
      </c>
      <c r="BW3417" s="269">
        <f>SUM(H3423:AL3423)-BQ3417</f>
        <v>0</v>
      </c>
      <c r="BX3417" s="255">
        <f>SUMIF(H3417:AL3417,"PD",H3424:AL3424)+SUMIF(H3417:AL3417,"PN",H3424:AL3424)+SUMIF(H3417:AL3417,"P/DS",H3424:AL3424)+SUMIF(H3417:AL3417,"PN/F",H3424:AL3424)+SUMIF(H3417:AL3417,"PN/L",H3424:AL3424)</f>
        <v>0</v>
      </c>
      <c r="BY3417" s="255">
        <f>SUM(H3424:AL3424)-BX3417</f>
        <v>0</v>
      </c>
      <c r="BZ3417" s="255">
        <f t="shared" ref="BZ3417" si="1083">+SUM(BL3417:BW3424)</f>
        <v>54</v>
      </c>
      <c r="CA3417" s="266">
        <f>(COUNTIFS(H3417:AL3417,"PD",H3418:AL3418,"&gt;=2"))*0.5-IF(CN3417="VP",COUNTIFS($H$16:$AL$16,"SAT",H3417:AL3417,"PD",H3418:AL3418,"&gt;=2"))*0.5</f>
        <v>0</v>
      </c>
      <c r="CB3417" s="266">
        <f>(COUNTIFS(H3417:AL3417,"PN",H3419:AL3419,"&gt;=0.5",H3418:AL3418,"&gt;=1.5"))*0.5+COUNTIFS(H3417:AL3417,"PDD",H3419:AL3419,"&gt;=0.5",H3418:AL3418,"&gt;=1.5")*0.5</f>
        <v>0</v>
      </c>
      <c r="CC3417" s="273">
        <f>(COUNTIFS(H3417:AL3417,"TV",H3419:AL3419,"&gt;=10"))*0.5+(COUNTIFS(H3417:AL3417,"PMD",H3419:AL3419,"&gt;=2"))*0.5</f>
        <v>0</v>
      </c>
      <c r="CD3417" s="266">
        <f>(COUNTIFS(H3417:AL3417,"TVD",H3421:AL3421,"&gt;=6.5",H3419:AL3419,"&gt;=3.5"))*0.5</f>
        <v>0</v>
      </c>
      <c r="CE3417" s="266">
        <f>(COUNTIFS(H3417:AL3417,"PD",H3422:AL3422,"&gt;=10"))*0.5</f>
        <v>0</v>
      </c>
      <c r="CF3417" s="266">
        <f>(COUNTIFS(H3417:AL3417,"PDD",H3422:AL3422,"&gt;=3.5",H3423:AL3423,"&gt;=6.5")+COUNTIFS(H3417:AL3417,"PH",H3423:AL3423,"&gt;=0.5",H3422:AL3422,"&gt;=1.5")+COUNTIFS(H3417:AL3417,"PM",H3423:AL3423,"&gt;=0.5",H3422:AL3422,"&gt;=1.5"))*0.5</f>
        <v>0</v>
      </c>
      <c r="CG3417" s="266">
        <f>(COUNTIFS(H3417:AL3417,"DS",H3418:AL3418,"&gt;=2")+COUNTIFS(H3417:AL3417,"AL/DS",H3418:AL3418,"&gt;=2"))*0.5-IF(CN3417="VP",COUNTIFS($H$16:$AL$16,"SAT",H3417:AL3417,"DS",H3418:AL3418,"&gt;=2"))*0.5</f>
        <v>1.5</v>
      </c>
      <c r="CH3417" s="266">
        <f>(COUNTIFS(H3417:AL3417,"NS",H3419:AL3419,"&gt;=0.5",H3418:AL3418,"&gt;=1.5")+COUNTIFS(H3417:AL3417,"AL/NS",H3419:AL3419,"&gt;=0.5",H3418:AL3418,"&gt;=1.5")+COUNTIFS(H3417:AL3417,"NHD",H3419:AL3419,"&gt;=4.5",H3422:AL3422,"&gt;=2",H3418:AL3418,"&gt;=1.5"))*0.5</f>
        <v>5</v>
      </c>
      <c r="CI3417" s="266">
        <f>(COUNTIF(H3419:AL3419,"&gt;=10")+COUNTIFS(H3417:AL3417,"MD",H3419:AL3419,"&gt;=2")-COUNTIFS(H3417:AL3417,"TV",H3419:AL3419,"&gt;=10"))*0.5</f>
        <v>0</v>
      </c>
      <c r="CJ3417" s="266">
        <f>(COUNTIFS(H3417:AL3417,"D",H3421:AL3421,"&gt;=6.5",H3419:AL3419,"&gt;=3.5"))*0.5</f>
        <v>1</v>
      </c>
      <c r="CK3417" s="266">
        <f>(COUNTIF(H3422:AL3422,"&gt;=10")-COUNTIFS(H3417:AL3417,"PD",H3422:AL3422,"&gt;=10"))*0.5</f>
        <v>0</v>
      </c>
      <c r="CL3417" s="265">
        <f>(COUNTIFS(H3417:AL3417,"NHD",H3422:AL3422,"&gt;=3.5",H3423:AL3423,"&gt;=6.5")+COUNTIFS(H3417:AL3417,"BH",H3422:AL3422,"&gt;=1.5",H3423:AL3423,"&gt;=0.5")+COUNTIFS(H3417:AL3417,"BM",H3422:AL3422,"&gt;=1.5",H3423:AL3423,"&gt;=0.5")+COUNTIFS(H3417:AL3417,"D",H3422:AL3422,"&gt;=1.5",H3423:AL3423,"&gt;=0.5"))*0.5</f>
        <v>0</v>
      </c>
      <c r="CM3417" s="272"/>
      <c r="CN3417" s="264" t="s">
        <v>723</v>
      </c>
      <c r="CO3417" s="177">
        <f t="shared" ref="CO3417" si="1084">+AM3417+AN3417+AO3417+AP3417+AQ3417+AR3417+AS3417+AU3417+BG3417</f>
        <v>26</v>
      </c>
      <c r="CP3417" s="225">
        <f>+SUM(I3418:I3423)-I3424</f>
        <v>10.5</v>
      </c>
      <c r="CQ3417" s="225">
        <f>+SUM(J3418:J3423)-J3424</f>
        <v>2</v>
      </c>
      <c r="CR3417" s="225">
        <f>+SUM(K3418:K3423)-K3424</f>
        <v>2.5</v>
      </c>
      <c r="CS3417" s="178"/>
      <c r="CT3417" s="178"/>
      <c r="CU3417" s="178"/>
      <c r="CV3417" s="178"/>
      <c r="CW3417" s="178"/>
      <c r="CX3417" s="178"/>
      <c r="CY3417" s="178"/>
      <c r="CZ3417" s="178"/>
      <c r="DA3417" s="178"/>
    </row>
    <row r="3418" spans="1:105" s="120" customFormat="1" ht="15" customHeight="1">
      <c r="A3418" s="228"/>
      <c r="B3418" s="346"/>
      <c r="C3418" s="585"/>
      <c r="D3418" s="237"/>
      <c r="E3418" s="237"/>
      <c r="F3418" s="242" t="s">
        <v>82</v>
      </c>
      <c r="G3418" s="121">
        <v>1.5</v>
      </c>
      <c r="H3418" s="83"/>
      <c r="I3418" s="83"/>
      <c r="J3418" s="83">
        <v>2</v>
      </c>
      <c r="K3418" s="83">
        <v>2</v>
      </c>
      <c r="L3418" s="83">
        <v>2</v>
      </c>
      <c r="M3418" s="83">
        <v>2</v>
      </c>
      <c r="N3418" s="83">
        <v>2</v>
      </c>
      <c r="O3418" s="83"/>
      <c r="P3418" s="83">
        <v>1.5</v>
      </c>
      <c r="Q3418" s="83">
        <v>2</v>
      </c>
      <c r="R3418" s="83">
        <v>2</v>
      </c>
      <c r="S3418" s="83">
        <v>2</v>
      </c>
      <c r="T3418" s="83">
        <v>1.5</v>
      </c>
      <c r="U3418" s="83"/>
      <c r="V3418" s="83"/>
      <c r="W3418" s="83"/>
      <c r="X3418" s="83"/>
      <c r="Y3418" s="83">
        <v>2</v>
      </c>
      <c r="Z3418" s="83">
        <v>0</v>
      </c>
      <c r="AA3418" s="83">
        <v>2.5</v>
      </c>
      <c r="AB3418" s="83"/>
      <c r="AC3418" s="79"/>
      <c r="AD3418" s="79">
        <v>2.5</v>
      </c>
      <c r="AE3418" s="79"/>
      <c r="AF3418" s="79"/>
      <c r="AG3418" s="79"/>
      <c r="AH3418" s="79"/>
      <c r="AI3418" s="79"/>
      <c r="AJ3418" s="79"/>
      <c r="AK3418" s="79">
        <v>2</v>
      </c>
      <c r="AL3418" s="79"/>
      <c r="AM3418" s="240"/>
      <c r="AN3418" s="240"/>
      <c r="AO3418" s="240"/>
      <c r="AP3418" s="240"/>
      <c r="AQ3418" s="240"/>
      <c r="AR3418" s="240"/>
      <c r="AS3418" s="240"/>
      <c r="AT3418" s="256"/>
      <c r="AU3418" s="256"/>
      <c r="AV3418" s="259"/>
      <c r="AW3418" s="259"/>
      <c r="AX3418" s="256"/>
      <c r="AY3418" s="256"/>
      <c r="AZ3418" s="256"/>
      <c r="BA3418" s="256"/>
      <c r="BB3418" s="256"/>
      <c r="BC3418" s="256"/>
      <c r="BD3418" s="256"/>
      <c r="BE3418" s="256"/>
      <c r="BF3418" s="256"/>
      <c r="BG3418" s="256"/>
      <c r="BH3418" s="256"/>
      <c r="BI3418" s="256"/>
      <c r="BJ3418" s="256"/>
      <c r="BK3418" s="256"/>
      <c r="BL3418" s="262"/>
      <c r="BM3418" s="262"/>
      <c r="BN3418" s="262"/>
      <c r="BO3418" s="262"/>
      <c r="BP3418" s="262"/>
      <c r="BQ3418" s="262"/>
      <c r="BR3418" s="270"/>
      <c r="BS3418" s="270"/>
      <c r="BT3418" s="270"/>
      <c r="BU3418" s="270"/>
      <c r="BV3418" s="270"/>
      <c r="BW3418" s="270"/>
      <c r="BX3418" s="256"/>
      <c r="BY3418" s="256"/>
      <c r="BZ3418" s="256"/>
      <c r="CA3418" s="267"/>
      <c r="CB3418" s="267"/>
      <c r="CC3418" s="274"/>
      <c r="CD3418" s="267"/>
      <c r="CE3418" s="267"/>
      <c r="CF3418" s="267"/>
      <c r="CG3418" s="267"/>
      <c r="CH3418" s="267"/>
      <c r="CI3418" s="267"/>
      <c r="CJ3418" s="267"/>
      <c r="CK3418" s="267"/>
      <c r="CL3418" s="265"/>
      <c r="CM3418" s="272"/>
      <c r="CN3418" s="264"/>
      <c r="CO3418" s="177"/>
      <c r="CP3418" s="226"/>
      <c r="CQ3418" s="226"/>
      <c r="CR3418" s="226"/>
      <c r="CS3418" s="178"/>
      <c r="CT3418" s="178"/>
      <c r="CU3418" s="178"/>
      <c r="CV3418" s="178"/>
      <c r="CW3418" s="178"/>
      <c r="CX3418" s="178"/>
      <c r="CY3418" s="178"/>
      <c r="CZ3418" s="178"/>
      <c r="DA3418" s="178"/>
    </row>
    <row r="3419" spans="1:105" s="120" customFormat="1" ht="15" customHeight="1">
      <c r="A3419" s="228"/>
      <c r="B3419" s="346"/>
      <c r="C3419" s="585"/>
      <c r="D3419" s="237"/>
      <c r="E3419" s="237"/>
      <c r="F3419" s="243"/>
      <c r="G3419" s="122">
        <v>2</v>
      </c>
      <c r="H3419" s="84"/>
      <c r="I3419" s="84">
        <v>4</v>
      </c>
      <c r="J3419" s="84"/>
      <c r="K3419" s="84">
        <v>0.5</v>
      </c>
      <c r="L3419" s="84">
        <v>0.5</v>
      </c>
      <c r="M3419" s="84">
        <v>0.5</v>
      </c>
      <c r="N3419" s="84">
        <v>0.5</v>
      </c>
      <c r="O3419" s="84">
        <v>4</v>
      </c>
      <c r="P3419" s="84">
        <v>0.5</v>
      </c>
      <c r="Q3419" s="84">
        <v>0.5</v>
      </c>
      <c r="R3419" s="84">
        <v>0.5</v>
      </c>
      <c r="S3419" s="84">
        <v>0.5</v>
      </c>
      <c r="T3419" s="84">
        <v>0.5</v>
      </c>
      <c r="U3419" s="84"/>
      <c r="V3419" s="84"/>
      <c r="W3419" s="84"/>
      <c r="X3419" s="84"/>
      <c r="Y3419" s="84"/>
      <c r="Z3419" s="84"/>
      <c r="AA3419" s="84"/>
      <c r="AB3419" s="84"/>
      <c r="AC3419" s="80"/>
      <c r="AD3419" s="80"/>
      <c r="AE3419" s="80"/>
      <c r="AF3419" s="80"/>
      <c r="AG3419" s="80"/>
      <c r="AH3419" s="80"/>
      <c r="AI3419" s="80"/>
      <c r="AJ3419" s="80"/>
      <c r="AK3419" s="80">
        <v>0.5</v>
      </c>
      <c r="AL3419" s="80"/>
      <c r="AM3419" s="240"/>
      <c r="AN3419" s="240"/>
      <c r="AO3419" s="240"/>
      <c r="AP3419" s="240"/>
      <c r="AQ3419" s="240"/>
      <c r="AR3419" s="240"/>
      <c r="AS3419" s="240"/>
      <c r="AT3419" s="256"/>
      <c r="AU3419" s="256"/>
      <c r="AV3419" s="259"/>
      <c r="AW3419" s="259"/>
      <c r="AX3419" s="256"/>
      <c r="AY3419" s="256"/>
      <c r="AZ3419" s="256"/>
      <c r="BA3419" s="256"/>
      <c r="BB3419" s="256"/>
      <c r="BC3419" s="256"/>
      <c r="BD3419" s="256"/>
      <c r="BE3419" s="256"/>
      <c r="BF3419" s="256"/>
      <c r="BG3419" s="256"/>
      <c r="BH3419" s="256"/>
      <c r="BI3419" s="256"/>
      <c r="BJ3419" s="256"/>
      <c r="BK3419" s="256"/>
      <c r="BL3419" s="262"/>
      <c r="BM3419" s="262"/>
      <c r="BN3419" s="262"/>
      <c r="BO3419" s="262"/>
      <c r="BP3419" s="262"/>
      <c r="BQ3419" s="262"/>
      <c r="BR3419" s="270"/>
      <c r="BS3419" s="270"/>
      <c r="BT3419" s="270"/>
      <c r="BU3419" s="270"/>
      <c r="BV3419" s="270"/>
      <c r="BW3419" s="270"/>
      <c r="BX3419" s="256"/>
      <c r="BY3419" s="256"/>
      <c r="BZ3419" s="256"/>
      <c r="CA3419" s="267"/>
      <c r="CB3419" s="267"/>
      <c r="CC3419" s="274"/>
      <c r="CD3419" s="267"/>
      <c r="CE3419" s="267"/>
      <c r="CF3419" s="267"/>
      <c r="CG3419" s="267"/>
      <c r="CH3419" s="267"/>
      <c r="CI3419" s="267"/>
      <c r="CJ3419" s="267"/>
      <c r="CK3419" s="267"/>
      <c r="CL3419" s="265"/>
      <c r="CM3419" s="272"/>
      <c r="CN3419" s="264"/>
      <c r="CO3419" s="177"/>
      <c r="CP3419" s="226"/>
      <c r="CQ3419" s="226"/>
      <c r="CR3419" s="226"/>
      <c r="CS3419" s="178"/>
      <c r="CT3419" s="178"/>
      <c r="CU3419" s="178"/>
      <c r="CV3419" s="178"/>
      <c r="CW3419" s="178"/>
      <c r="CX3419" s="178"/>
      <c r="CY3419" s="178"/>
      <c r="CZ3419" s="178"/>
      <c r="DA3419" s="178"/>
    </row>
    <row r="3420" spans="1:105" s="120" customFormat="1" ht="15" customHeight="1">
      <c r="A3420" s="228"/>
      <c r="B3420" s="346"/>
      <c r="C3420" s="585"/>
      <c r="D3420" s="237"/>
      <c r="E3420" s="237"/>
      <c r="F3420" s="243"/>
      <c r="G3420" s="122">
        <v>2.1</v>
      </c>
      <c r="H3420" s="84"/>
      <c r="I3420" s="84"/>
      <c r="J3420" s="84"/>
      <c r="K3420" s="84"/>
      <c r="L3420" s="84"/>
      <c r="M3420" s="84"/>
      <c r="N3420" s="84"/>
      <c r="O3420" s="84"/>
      <c r="P3420" s="84"/>
      <c r="Q3420" s="84"/>
      <c r="R3420" s="84"/>
      <c r="S3420" s="84"/>
      <c r="T3420" s="84"/>
      <c r="U3420" s="84"/>
      <c r="V3420" s="84"/>
      <c r="W3420" s="84"/>
      <c r="X3420" s="84"/>
      <c r="Y3420" s="84"/>
      <c r="Z3420" s="84"/>
      <c r="AA3420" s="84"/>
      <c r="AB3420" s="84"/>
      <c r="AC3420" s="80"/>
      <c r="AD3420" s="80"/>
      <c r="AE3420" s="80"/>
      <c r="AF3420" s="80"/>
      <c r="AG3420" s="80"/>
      <c r="AH3420" s="80"/>
      <c r="AI3420" s="80"/>
      <c r="AJ3420" s="80"/>
      <c r="AK3420" s="80"/>
      <c r="AL3420" s="80"/>
      <c r="AM3420" s="240"/>
      <c r="AN3420" s="240"/>
      <c r="AO3420" s="240"/>
      <c r="AP3420" s="240"/>
      <c r="AQ3420" s="240"/>
      <c r="AR3420" s="240"/>
      <c r="AS3420" s="240"/>
      <c r="AT3420" s="256"/>
      <c r="AU3420" s="256"/>
      <c r="AV3420" s="259"/>
      <c r="AW3420" s="259"/>
      <c r="AX3420" s="256"/>
      <c r="AY3420" s="256"/>
      <c r="AZ3420" s="256"/>
      <c r="BA3420" s="256"/>
      <c r="BB3420" s="256"/>
      <c r="BC3420" s="256"/>
      <c r="BD3420" s="256"/>
      <c r="BE3420" s="256"/>
      <c r="BF3420" s="256"/>
      <c r="BG3420" s="256"/>
      <c r="BH3420" s="256"/>
      <c r="BI3420" s="256"/>
      <c r="BJ3420" s="256"/>
      <c r="BK3420" s="256"/>
      <c r="BL3420" s="262"/>
      <c r="BM3420" s="262"/>
      <c r="BN3420" s="262"/>
      <c r="BO3420" s="262"/>
      <c r="BP3420" s="262"/>
      <c r="BQ3420" s="262"/>
      <c r="BR3420" s="270"/>
      <c r="BS3420" s="270"/>
      <c r="BT3420" s="270"/>
      <c r="BU3420" s="270"/>
      <c r="BV3420" s="270"/>
      <c r="BW3420" s="270"/>
      <c r="BX3420" s="256"/>
      <c r="BY3420" s="256"/>
      <c r="BZ3420" s="256"/>
      <c r="CA3420" s="267"/>
      <c r="CB3420" s="267"/>
      <c r="CC3420" s="274"/>
      <c r="CD3420" s="267"/>
      <c r="CE3420" s="267"/>
      <c r="CF3420" s="267"/>
      <c r="CG3420" s="267"/>
      <c r="CH3420" s="267"/>
      <c r="CI3420" s="267"/>
      <c r="CJ3420" s="267"/>
      <c r="CK3420" s="267"/>
      <c r="CL3420" s="265"/>
      <c r="CM3420" s="272"/>
      <c r="CN3420" s="264"/>
      <c r="CO3420" s="177"/>
      <c r="CP3420" s="226"/>
      <c r="CQ3420" s="226"/>
      <c r="CR3420" s="226"/>
      <c r="CS3420" s="178"/>
      <c r="CT3420" s="178"/>
      <c r="CU3420" s="178"/>
      <c r="CV3420" s="178"/>
      <c r="CW3420" s="178"/>
      <c r="CX3420" s="178"/>
      <c r="CY3420" s="178"/>
      <c r="CZ3420" s="178"/>
      <c r="DA3420" s="178"/>
    </row>
    <row r="3421" spans="1:105" s="120" customFormat="1" ht="15" customHeight="1">
      <c r="A3421" s="228"/>
      <c r="B3421" s="346"/>
      <c r="C3421" s="585"/>
      <c r="D3421" s="237"/>
      <c r="E3421" s="237"/>
      <c r="F3421" s="243"/>
      <c r="G3421" s="122">
        <v>2.7</v>
      </c>
      <c r="H3421" s="84"/>
      <c r="I3421" s="84">
        <v>6.5</v>
      </c>
      <c r="J3421" s="84"/>
      <c r="K3421" s="84"/>
      <c r="L3421" s="84"/>
      <c r="M3421" s="84"/>
      <c r="N3421" s="84"/>
      <c r="O3421" s="84">
        <v>6.5</v>
      </c>
      <c r="P3421" s="84"/>
      <c r="Q3421" s="84"/>
      <c r="R3421" s="84"/>
      <c r="S3421" s="84"/>
      <c r="T3421" s="84"/>
      <c r="U3421" s="84"/>
      <c r="V3421" s="84"/>
      <c r="W3421" s="84"/>
      <c r="X3421" s="84"/>
      <c r="Y3421" s="84"/>
      <c r="Z3421" s="84"/>
      <c r="AA3421" s="84"/>
      <c r="AB3421" s="84"/>
      <c r="AC3421" s="80"/>
      <c r="AD3421" s="80"/>
      <c r="AE3421" s="80"/>
      <c r="AF3421" s="80"/>
      <c r="AG3421" s="80"/>
      <c r="AH3421" s="80"/>
      <c r="AI3421" s="80"/>
      <c r="AJ3421" s="80"/>
      <c r="AK3421" s="80"/>
      <c r="AL3421" s="80"/>
      <c r="AM3421" s="240"/>
      <c r="AN3421" s="240"/>
      <c r="AO3421" s="240"/>
      <c r="AP3421" s="240"/>
      <c r="AQ3421" s="240"/>
      <c r="AR3421" s="240"/>
      <c r="AS3421" s="240"/>
      <c r="AT3421" s="256"/>
      <c r="AU3421" s="256"/>
      <c r="AV3421" s="259"/>
      <c r="AW3421" s="259"/>
      <c r="AX3421" s="256"/>
      <c r="AY3421" s="256"/>
      <c r="AZ3421" s="256"/>
      <c r="BA3421" s="256"/>
      <c r="BB3421" s="256"/>
      <c r="BC3421" s="256"/>
      <c r="BD3421" s="256"/>
      <c r="BE3421" s="256"/>
      <c r="BF3421" s="256"/>
      <c r="BG3421" s="256"/>
      <c r="BH3421" s="256"/>
      <c r="BI3421" s="256"/>
      <c r="BJ3421" s="256"/>
      <c r="BK3421" s="256"/>
      <c r="BL3421" s="262"/>
      <c r="BM3421" s="262"/>
      <c r="BN3421" s="262"/>
      <c r="BO3421" s="262"/>
      <c r="BP3421" s="262"/>
      <c r="BQ3421" s="262"/>
      <c r="BR3421" s="270"/>
      <c r="BS3421" s="270"/>
      <c r="BT3421" s="270"/>
      <c r="BU3421" s="270"/>
      <c r="BV3421" s="270"/>
      <c r="BW3421" s="270"/>
      <c r="BX3421" s="256"/>
      <c r="BY3421" s="256"/>
      <c r="BZ3421" s="256"/>
      <c r="CA3421" s="267"/>
      <c r="CB3421" s="267"/>
      <c r="CC3421" s="274"/>
      <c r="CD3421" s="267"/>
      <c r="CE3421" s="267"/>
      <c r="CF3421" s="267"/>
      <c r="CG3421" s="267"/>
      <c r="CH3421" s="267"/>
      <c r="CI3421" s="267"/>
      <c r="CJ3421" s="267"/>
      <c r="CK3421" s="267"/>
      <c r="CL3421" s="265"/>
      <c r="CM3421" s="272"/>
      <c r="CN3421" s="264"/>
      <c r="CO3421" s="177"/>
      <c r="CP3421" s="226"/>
      <c r="CQ3421" s="226"/>
      <c r="CR3421" s="226"/>
      <c r="CS3421" s="178"/>
      <c r="CT3421" s="178"/>
      <c r="CU3421" s="178"/>
      <c r="CV3421" s="178"/>
      <c r="CW3421" s="178"/>
      <c r="CX3421" s="178"/>
      <c r="CY3421" s="178"/>
      <c r="CZ3421" s="178"/>
      <c r="DA3421" s="178"/>
    </row>
    <row r="3422" spans="1:105" s="120" customFormat="1" ht="15" customHeight="1">
      <c r="A3422" s="228"/>
      <c r="B3422" s="346"/>
      <c r="C3422" s="585"/>
      <c r="D3422" s="237"/>
      <c r="E3422" s="237"/>
      <c r="F3422" s="243"/>
      <c r="G3422" s="122">
        <v>3</v>
      </c>
      <c r="H3422" s="84"/>
      <c r="I3422" s="84"/>
      <c r="J3422" s="84"/>
      <c r="K3422" s="84"/>
      <c r="L3422" s="84"/>
      <c r="M3422" s="84"/>
      <c r="N3422" s="84"/>
      <c r="O3422" s="84"/>
      <c r="P3422" s="84"/>
      <c r="Q3422" s="84"/>
      <c r="R3422" s="84"/>
      <c r="S3422" s="84"/>
      <c r="T3422" s="84"/>
      <c r="U3422" s="84"/>
      <c r="V3422" s="84"/>
      <c r="W3422" s="84"/>
      <c r="X3422" s="84"/>
      <c r="Y3422" s="84"/>
      <c r="Z3422" s="84"/>
      <c r="AA3422" s="84"/>
      <c r="AB3422" s="84"/>
      <c r="AC3422" s="80"/>
      <c r="AD3422" s="80"/>
      <c r="AE3422" s="80"/>
      <c r="AF3422" s="80"/>
      <c r="AG3422" s="80"/>
      <c r="AH3422" s="80"/>
      <c r="AI3422" s="80"/>
      <c r="AJ3422" s="80"/>
      <c r="AK3422" s="80"/>
      <c r="AL3422" s="80"/>
      <c r="AM3422" s="240"/>
      <c r="AN3422" s="240"/>
      <c r="AO3422" s="240"/>
      <c r="AP3422" s="240"/>
      <c r="AQ3422" s="240"/>
      <c r="AR3422" s="240"/>
      <c r="AS3422" s="240"/>
      <c r="AT3422" s="256"/>
      <c r="AU3422" s="256"/>
      <c r="AV3422" s="259"/>
      <c r="AW3422" s="259"/>
      <c r="AX3422" s="256"/>
      <c r="AY3422" s="256"/>
      <c r="AZ3422" s="256"/>
      <c r="BA3422" s="256"/>
      <c r="BB3422" s="256"/>
      <c r="BC3422" s="256"/>
      <c r="BD3422" s="256"/>
      <c r="BE3422" s="256"/>
      <c r="BF3422" s="256"/>
      <c r="BG3422" s="256"/>
      <c r="BH3422" s="256"/>
      <c r="BI3422" s="256"/>
      <c r="BJ3422" s="256"/>
      <c r="BK3422" s="256"/>
      <c r="BL3422" s="262"/>
      <c r="BM3422" s="262"/>
      <c r="BN3422" s="262"/>
      <c r="BO3422" s="262"/>
      <c r="BP3422" s="262"/>
      <c r="BQ3422" s="262"/>
      <c r="BR3422" s="270"/>
      <c r="BS3422" s="270"/>
      <c r="BT3422" s="270"/>
      <c r="BU3422" s="270"/>
      <c r="BV3422" s="270"/>
      <c r="BW3422" s="270"/>
      <c r="BX3422" s="256"/>
      <c r="BY3422" s="256"/>
      <c r="BZ3422" s="256"/>
      <c r="CA3422" s="267"/>
      <c r="CB3422" s="267"/>
      <c r="CC3422" s="274"/>
      <c r="CD3422" s="267"/>
      <c r="CE3422" s="267"/>
      <c r="CF3422" s="267"/>
      <c r="CG3422" s="267"/>
      <c r="CH3422" s="267"/>
      <c r="CI3422" s="267"/>
      <c r="CJ3422" s="267"/>
      <c r="CK3422" s="267"/>
      <c r="CL3422" s="265"/>
      <c r="CM3422" s="272"/>
      <c r="CN3422" s="264"/>
      <c r="CO3422" s="177"/>
      <c r="CP3422" s="226"/>
      <c r="CQ3422" s="226"/>
      <c r="CR3422" s="226"/>
      <c r="CS3422" s="178"/>
      <c r="CT3422" s="178"/>
      <c r="CU3422" s="178"/>
      <c r="CV3422" s="178"/>
      <c r="CW3422" s="178"/>
      <c r="CX3422" s="178"/>
      <c r="CY3422" s="178"/>
      <c r="CZ3422" s="178"/>
      <c r="DA3422" s="178"/>
    </row>
    <row r="3423" spans="1:105" s="120" customFormat="1" ht="15" customHeight="1">
      <c r="A3423" s="228"/>
      <c r="B3423" s="346"/>
      <c r="C3423" s="585"/>
      <c r="D3423" s="237"/>
      <c r="E3423" s="237"/>
      <c r="F3423" s="244"/>
      <c r="G3423" s="123">
        <v>3.9</v>
      </c>
      <c r="H3423" s="85"/>
      <c r="I3423" s="85"/>
      <c r="J3423" s="85"/>
      <c r="K3423" s="85"/>
      <c r="L3423" s="85"/>
      <c r="M3423" s="85"/>
      <c r="N3423" s="85"/>
      <c r="O3423" s="85"/>
      <c r="P3423" s="85"/>
      <c r="Q3423" s="85"/>
      <c r="R3423" s="85"/>
      <c r="S3423" s="85"/>
      <c r="T3423" s="85"/>
      <c r="U3423" s="85"/>
      <c r="V3423" s="85"/>
      <c r="W3423" s="85"/>
      <c r="X3423" s="85"/>
      <c r="Y3423" s="85"/>
      <c r="Z3423" s="85"/>
      <c r="AA3423" s="85"/>
      <c r="AB3423" s="85"/>
      <c r="AC3423" s="81"/>
      <c r="AD3423" s="81"/>
      <c r="AE3423" s="81"/>
      <c r="AF3423" s="81"/>
      <c r="AG3423" s="81"/>
      <c r="AH3423" s="81"/>
      <c r="AI3423" s="81"/>
      <c r="AJ3423" s="81"/>
      <c r="AK3423" s="81"/>
      <c r="AL3423" s="81"/>
      <c r="AM3423" s="240"/>
      <c r="AN3423" s="240"/>
      <c r="AO3423" s="240"/>
      <c r="AP3423" s="240"/>
      <c r="AQ3423" s="240"/>
      <c r="AR3423" s="240"/>
      <c r="AS3423" s="240"/>
      <c r="AT3423" s="256"/>
      <c r="AU3423" s="256"/>
      <c r="AV3423" s="259"/>
      <c r="AW3423" s="259"/>
      <c r="AX3423" s="256"/>
      <c r="AY3423" s="256"/>
      <c r="AZ3423" s="256"/>
      <c r="BA3423" s="256"/>
      <c r="BB3423" s="256"/>
      <c r="BC3423" s="256"/>
      <c r="BD3423" s="256"/>
      <c r="BE3423" s="256"/>
      <c r="BF3423" s="256"/>
      <c r="BG3423" s="256"/>
      <c r="BH3423" s="256"/>
      <c r="BI3423" s="256"/>
      <c r="BJ3423" s="256"/>
      <c r="BK3423" s="256"/>
      <c r="BL3423" s="262"/>
      <c r="BM3423" s="262"/>
      <c r="BN3423" s="262"/>
      <c r="BO3423" s="262"/>
      <c r="BP3423" s="262"/>
      <c r="BQ3423" s="262"/>
      <c r="BR3423" s="270"/>
      <c r="BS3423" s="270"/>
      <c r="BT3423" s="270"/>
      <c r="BU3423" s="270"/>
      <c r="BV3423" s="270"/>
      <c r="BW3423" s="270"/>
      <c r="BX3423" s="256"/>
      <c r="BY3423" s="256"/>
      <c r="BZ3423" s="256"/>
      <c r="CA3423" s="267"/>
      <c r="CB3423" s="267"/>
      <c r="CC3423" s="274"/>
      <c r="CD3423" s="267"/>
      <c r="CE3423" s="267"/>
      <c r="CF3423" s="267"/>
      <c r="CG3423" s="267"/>
      <c r="CH3423" s="267"/>
      <c r="CI3423" s="267"/>
      <c r="CJ3423" s="267"/>
      <c r="CK3423" s="267"/>
      <c r="CL3423" s="265"/>
      <c r="CM3423" s="272"/>
      <c r="CN3423" s="264"/>
      <c r="CO3423" s="177"/>
      <c r="CP3423" s="226"/>
      <c r="CQ3423" s="226"/>
      <c r="CR3423" s="226"/>
      <c r="CS3423" s="178"/>
      <c r="CT3423" s="178"/>
      <c r="CU3423" s="178"/>
      <c r="CV3423" s="178"/>
      <c r="CW3423" s="178"/>
      <c r="CX3423" s="178"/>
      <c r="CY3423" s="178"/>
      <c r="CZ3423" s="178"/>
      <c r="DA3423" s="178"/>
    </row>
    <row r="3424" spans="1:105" s="120" customFormat="1" ht="15" customHeight="1">
      <c r="A3424" s="229"/>
      <c r="B3424" s="347"/>
      <c r="C3424" s="586"/>
      <c r="D3424" s="238"/>
      <c r="E3424" s="238"/>
      <c r="F3424" s="245" t="s">
        <v>83</v>
      </c>
      <c r="G3424" s="352"/>
      <c r="H3424" s="82"/>
      <c r="I3424" s="82"/>
      <c r="J3424" s="82"/>
      <c r="K3424" s="82"/>
      <c r="L3424" s="82"/>
      <c r="M3424" s="82"/>
      <c r="N3424" s="82"/>
      <c r="O3424" s="82"/>
      <c r="P3424" s="82"/>
      <c r="Q3424" s="82"/>
      <c r="R3424" s="82"/>
      <c r="S3424" s="82"/>
      <c r="T3424" s="82"/>
      <c r="U3424" s="82"/>
      <c r="V3424" s="82"/>
      <c r="W3424" s="82"/>
      <c r="X3424" s="82"/>
      <c r="Y3424" s="82"/>
      <c r="Z3424" s="82"/>
      <c r="AA3424" s="82"/>
      <c r="AB3424" s="82"/>
      <c r="AC3424" s="35"/>
      <c r="AD3424" s="35"/>
      <c r="AE3424" s="35"/>
      <c r="AF3424" s="35"/>
      <c r="AG3424" s="35"/>
      <c r="AH3424" s="35"/>
      <c r="AI3424" s="35"/>
      <c r="AJ3424" s="35"/>
      <c r="AK3424" s="35"/>
      <c r="AL3424" s="35"/>
      <c r="AM3424" s="241"/>
      <c r="AN3424" s="241"/>
      <c r="AO3424" s="241"/>
      <c r="AP3424" s="241"/>
      <c r="AQ3424" s="241"/>
      <c r="AR3424" s="241"/>
      <c r="AS3424" s="241"/>
      <c r="AT3424" s="257"/>
      <c r="AU3424" s="257"/>
      <c r="AV3424" s="260"/>
      <c r="AW3424" s="260"/>
      <c r="AX3424" s="257"/>
      <c r="AY3424" s="257"/>
      <c r="AZ3424" s="257"/>
      <c r="BA3424" s="257"/>
      <c r="BB3424" s="257"/>
      <c r="BC3424" s="257"/>
      <c r="BD3424" s="257"/>
      <c r="BE3424" s="257"/>
      <c r="BF3424" s="257"/>
      <c r="BG3424" s="257"/>
      <c r="BH3424" s="257"/>
      <c r="BI3424" s="257"/>
      <c r="BJ3424" s="257"/>
      <c r="BK3424" s="257"/>
      <c r="BL3424" s="263"/>
      <c r="BM3424" s="263"/>
      <c r="BN3424" s="263"/>
      <c r="BO3424" s="263"/>
      <c r="BP3424" s="263"/>
      <c r="BQ3424" s="263"/>
      <c r="BR3424" s="271"/>
      <c r="BS3424" s="271"/>
      <c r="BT3424" s="271"/>
      <c r="BU3424" s="271"/>
      <c r="BV3424" s="271"/>
      <c r="BW3424" s="271"/>
      <c r="BX3424" s="257"/>
      <c r="BY3424" s="257"/>
      <c r="BZ3424" s="257"/>
      <c r="CA3424" s="268"/>
      <c r="CB3424" s="268"/>
      <c r="CC3424" s="275"/>
      <c r="CD3424" s="268"/>
      <c r="CE3424" s="268"/>
      <c r="CF3424" s="268"/>
      <c r="CG3424" s="268"/>
      <c r="CH3424" s="268"/>
      <c r="CI3424" s="268"/>
      <c r="CJ3424" s="268"/>
      <c r="CK3424" s="268"/>
      <c r="CL3424" s="265"/>
      <c r="CM3424" s="272"/>
      <c r="CN3424" s="264"/>
      <c r="CO3424" s="177"/>
      <c r="CP3424" s="226"/>
      <c r="CQ3424" s="226"/>
      <c r="CR3424" s="226"/>
      <c r="CS3424" s="178"/>
      <c r="CT3424" s="178"/>
      <c r="CU3424" s="178"/>
      <c r="CV3424" s="178"/>
      <c r="CW3424" s="178"/>
      <c r="CX3424" s="178"/>
      <c r="CY3424" s="178"/>
      <c r="CZ3424" s="178"/>
      <c r="DA3424" s="178"/>
    </row>
    <row r="3425" spans="1:105" s="120" customFormat="1" ht="15" customHeight="1">
      <c r="A3425" s="227">
        <f t="shared" si="1072"/>
        <v>424</v>
      </c>
      <c r="B3425" s="345" t="s">
        <v>371</v>
      </c>
      <c r="C3425" s="584" t="s">
        <v>372</v>
      </c>
      <c r="D3425" s="236">
        <v>43739</v>
      </c>
      <c r="E3425" s="236" t="s">
        <v>1195</v>
      </c>
      <c r="F3425" s="253" t="s">
        <v>80</v>
      </c>
      <c r="G3425" s="254"/>
      <c r="H3425" s="82" t="s">
        <v>69</v>
      </c>
      <c r="I3425" s="82" t="s">
        <v>973</v>
      </c>
      <c r="J3425" s="82" t="s">
        <v>61</v>
      </c>
      <c r="K3425" s="82" t="s">
        <v>61</v>
      </c>
      <c r="L3425" s="82" t="s">
        <v>61</v>
      </c>
      <c r="M3425" s="82" t="s">
        <v>61</v>
      </c>
      <c r="N3425" s="82" t="s">
        <v>61</v>
      </c>
      <c r="O3425" s="82"/>
      <c r="P3425" s="82" t="s">
        <v>61</v>
      </c>
      <c r="Q3425" s="82" t="s">
        <v>61</v>
      </c>
      <c r="R3425" s="82" t="s">
        <v>61</v>
      </c>
      <c r="S3425" s="82" t="s">
        <v>61</v>
      </c>
      <c r="T3425" s="82" t="s">
        <v>61</v>
      </c>
      <c r="U3425" s="82" t="s">
        <v>61</v>
      </c>
      <c r="V3425" s="82"/>
      <c r="W3425" s="82" t="s">
        <v>60</v>
      </c>
      <c r="X3425" s="82" t="s">
        <v>60</v>
      </c>
      <c r="Y3425" s="82" t="s">
        <v>60</v>
      </c>
      <c r="Z3425" s="82" t="s">
        <v>60</v>
      </c>
      <c r="AA3425" s="82" t="s">
        <v>60</v>
      </c>
      <c r="AB3425" s="82" t="s">
        <v>60</v>
      </c>
      <c r="AC3425" s="82"/>
      <c r="AD3425" s="82" t="s">
        <v>60</v>
      </c>
      <c r="AE3425" s="82" t="s">
        <v>60</v>
      </c>
      <c r="AF3425" s="82" t="s">
        <v>60</v>
      </c>
      <c r="AG3425" s="82" t="s">
        <v>60</v>
      </c>
      <c r="AH3425" s="82" t="s">
        <v>67</v>
      </c>
      <c r="AI3425" s="82" t="s">
        <v>1471</v>
      </c>
      <c r="AJ3425" s="82"/>
      <c r="AK3425" s="82" t="s">
        <v>61</v>
      </c>
      <c r="AL3425" s="82" t="s">
        <v>61</v>
      </c>
      <c r="AM3425" s="239">
        <f>COUNTIF(H3425:AL3425,"PH")+COUNTIF(H3425:AL3425,"PH/L")+COUNTIF(H3425:AL3425,"PM")</f>
        <v>0</v>
      </c>
      <c r="AN3425" s="239">
        <f>COUNTIF(H3425:AL3425,"PD")+COUNTIF(H3425:AL3425,"PDD")+COUNTIF(H3425:AL3425,"P/DS")/2+COUNTIF(H3425:AL3425,"PMD")</f>
        <v>0</v>
      </c>
      <c r="AO3425" s="239">
        <f>COUNTIF(H3425:AL3425,"PN")+COUNTIF(H3425:AL3425,"P/NS")/2+COUNTIF(H3425:AL3425,"PH")+COUNTIF(H3425:AL3425,"PH/F")/2+COUNTIF(H3425:AL3425,"PH/L")/2+COUNTIF(H3425:AL3425,"PM")</f>
        <v>0</v>
      </c>
      <c r="AP3425" s="239">
        <f>COUNTIF(H3425:AL3425,"BH")+COUNTIF(H3425:AL3425,"AL/BL")+COUNTIF(H3425:AL3425,"UL/BL")+COUNTIF(H3425:AL3425,"BM")</f>
        <v>0</v>
      </c>
      <c r="AQ3425" s="239">
        <f>COUNTIF(H3425:AL3425,"DS")+COUNTIF(H3425:AL3425,"AL/DS")/2+COUNTIF(H3425:AL3425,"UL/DS")/2+COUNTIF(H3425:AL3425,"CT")+COUNTIF(H3425:AL3425,"MD")</f>
        <v>10.5</v>
      </c>
      <c r="AR3425" s="239">
        <f>COUNTIF(H3425:AL3425,"NS")+COUNTIF(H3425:AL3425,"AL/NS")/2+COUNTIF(H3425:AL3425,"UL/NS")/2+COUNTIF(H3425:AL3425,"BH")+COUNTIF(H3425:AL3425,"AL/BF")/2+COUNTIF(H3425:AL3425,"AL/BL")/2+COUNTIF(H3425:AL3425,"UL/BL")/2+COUNTIF(H3425:AL3425,"UL/BF")/2+COUNTIF(H3425:AL3425,"BM")</f>
        <v>13</v>
      </c>
      <c r="AS3425" s="239">
        <f>COUNTIF(H3425:AL3425,"AL")+COUNTIF(H3425:AL3425,"AL/DS")/2+COUNTIF(H3425:AL3425,"AL/NS")/2+COUNTIF(H3425:AL3425,"NH")+COUNTIF(H3425:AL3425,"SL")+COUNTIF(H3425:AL3425,"NHD")+COUNTIF(H3425:AL3425,"B")+COUNTIF(H3425:AL3425,"HL")+COUNTIF(H3425:AL3425,"AL/BF")/2+COUNTIF(H3425:AL3425,"AL/BL")/2</f>
        <v>2</v>
      </c>
      <c r="AT3425" s="255">
        <f>COUNTIF(H3425:AL3425,"PD")+COUNTIF(H3425:AL3425,"PN")+COUNTIF(H3425:AL3425,"P/DS")/2+COUNTIF(H3425:AL3425,"P/NS")/2+COUNTIF(H3425:AL3425,"DS")+COUNTIF(H3425:AL3425,"NS")+COUNTIF(H3425:AL3425,"AL")+COUNTIF(H3425:AL3425,"AL/DS")+COUNTIF(H3425:AL3425,"AL/NS")+COUNTIF(H3425:AL3425,"NH")+COUNTIF(H3425:AL3425,"SL")+COUNTIF(H3425:AL3425,"UL/DS")/2+COUNTIF(H3425:AL3425,"UL/NS")/2+COUNTIF(H3425:AL3425,"CT")+COUNTIF(H3425:AL3425,"NHD")+COUNTIF(H3425:AL3425,"PDD")+COUNTIF(H3425:AL3425,"B")+COUNTIF(H3425:AL3425,"HL")+COUNTIF(H3425:AL3425,"PH")+COUNTIF(H3425:AL3425,"BH")+COUNTIF(H3425:AL3425,"AL/BF")+COUNTIF(H3425:AL3425,"AL/BL")+COUNTIF(H3425:AL3425,"UL/BF")/2+COUNTIF(H3425:AL3425,"UL/BL")/2+COUNTIF(H3425:AL3425,"PH/F")/2+COUNTIF(H3425:AL3425,"PH/L")/2+COUNTIF(H3425:AL3425,"MD")+COUNTIF(H3425:AL3425,"PMD")+COUNTIF(H3425:AL3425,"PM")+COUNTIF(H3425:AL3425,"BM")</f>
        <v>25.5</v>
      </c>
      <c r="AU3425" s="255">
        <f>COUNTIF(H3425:AL3425,"P/DS")/2+COUNTIF(H3425:AL3425,"P/NS")/2+COUNTIF(H3425:AL3425,"IL")+COUNTIF(H3425:AL3425,"NL")+COUNTIF(H3425:AL3425,"UL")+COUNTIF(H3425:AL3425,"UL/DS")/2+COUNTIF(H3425:AL3425,"UL/NS")/2+COUNTIF(H3425:AL3425,"KT")+COUNTIF(H3425:AL3425,"UL/BF")/2+COUNTIF(H3425:AL3425,"UL/BL")/2+COUNTIF(H3425:AL3425,"PH/F")/2+COUNTIF(H3425:AL3425,"PH/L")/2+COUNTIF(H3425:AL3425,"NB")</f>
        <v>0.5</v>
      </c>
      <c r="AV3425" s="258">
        <f>COUNTIF(H3425:AL3425,"PN")+COUNTIF(H3425:AL3425,"TVD")+COUNTIF(H3425:AL3425,"PH")+COUNTIF(H3425:AL3425,"PM")+COUNTIF(H3425:AL3425,"PDD")-COUNTIFS(H3425:AL3425,"PN",H3432:AL3432,"&gt;=3")-COUNTIFS(H3425:AL3425,"PM",H3432:AL3432,"&gt;=3")</f>
        <v>0</v>
      </c>
      <c r="AW3425" s="258">
        <f>COUNTIF(H3425:AL3425,"NS")+COUNTIF(H3425:AL3425,"D")+COUNTIF(H3425:AL3425,"BH")+COUNTIF(H3425:AL3425,"NHD")+COUNTIF(H3425:AL3425,"BM")-COUNTIFS(H3425:AL3425,"NS",H3432:AL3432,"&gt;=3")-COUNTIFS(H3425:AL3425,"BH",H3432:AL3432,"&gt;=3")-COUNTIFS(H3425:AL3425,"BM",H3432:AL3432,"&gt;=3")</f>
        <v>14</v>
      </c>
      <c r="AX3425" s="255">
        <f>COUNTIF(H3425:AL3425,"AL")+COUNTIF(H3425:AL3425,"AL/DS")/2+COUNTIF(H3425:AL3425,"AL/NS")/2+COUNTIF(H3425:AL3425,"AL/BF")+COUNTIF(H3425:AL3425,"AL/BL")/2</f>
        <v>1</v>
      </c>
      <c r="AY3425" s="255">
        <f>COUNTIF(H3425:AL3425,"SL")</f>
        <v>0</v>
      </c>
      <c r="AZ3425" s="255">
        <f>COUNTIF(H3425:AL3425,"NH")</f>
        <v>1</v>
      </c>
      <c r="BA3425" s="255">
        <f>COUNTIF(H3425:AL3425,"HL")</f>
        <v>0</v>
      </c>
      <c r="BB3425" s="255">
        <f>COUNTIF(G3425:AL3425,"P/DS")/2+COUNTIF(G3425:AL3425,"P/NS")/2+COUNTIF(G3425:AL3425,"UL")+COUNTIF(G3425:AL3425,"UL/DS")/2+COUNTIF(G3425:AL3425,"UL/NS")/2+COUNTIF(G3425:AL3425,"UL/BL")/2+COUNTIF(G3425:AL3425,"UL/BF")/2+COUNTIF(G3425:AL3425,"PH/F")/2+COUNTIF(G3425:AL3425,"PH/L")/2</f>
        <v>0.5</v>
      </c>
      <c r="BC3425" s="255">
        <f>COUNTIF(H3425:AL3425,"NB")</f>
        <v>0</v>
      </c>
      <c r="BD3425" s="255">
        <f>COUNTIF(H3425:AL3425,"NL")</f>
        <v>0</v>
      </c>
      <c r="BE3425" s="255">
        <f>COUNTIF(H3425:AL3425,"IL")</f>
        <v>0</v>
      </c>
      <c r="BF3425" s="255">
        <f>COUNTIF(H3425:AL3425,"KT")</f>
        <v>0</v>
      </c>
      <c r="BG3425" s="255">
        <f>COUNTIF(H3425:AL3425,"L70")</f>
        <v>0</v>
      </c>
      <c r="BH3425" s="255">
        <f>COUNTIF(H3425:AL3425,"MD")</f>
        <v>0</v>
      </c>
      <c r="BI3425" s="255">
        <f>COUNTIF(H3425:AL3425,"PMD")</f>
        <v>0</v>
      </c>
      <c r="BJ3425" s="255">
        <f>COUNTIF(H3425:AL3425,"PM")</f>
        <v>0</v>
      </c>
      <c r="BK3425" s="255">
        <f>COUNTIF(H3425:AL3425,"BM")</f>
        <v>0</v>
      </c>
      <c r="BL3425" s="261">
        <f>SUMIF(H3425:AL3425,"PD",H3426:AL3426)+SUMIF(H3425:AL3425,"PN",H3426:AL3426)+SUMIF(H3425:AL3425,"P/DS",H3426:AL3426)+SUMIF(H3425:AL3425,"PN/F",H3426:AL3426)+SUMIF(H3425:AL3425,"PN/L",H3426:AL3426)+SUMIF(H3425:AL3425,"TV",H3426:AL3426)+SUMIF(H3425:AL3425,"TVD",H3426:AL3426)+SUMIF(H3425:AL3425,"PDD",H3426:AL3426)</f>
        <v>0</v>
      </c>
      <c r="BM3425" s="261">
        <f>SUMIF(H3425:AL3425,"PD",H3427:AL3427)+SUMIF(H3425:AL3425,"PN",H3427:AL3427)+SUMIF(H3425:AL3425,"P/DS",H3427:AL3427)+SUMIF(H3425:AL3425,"PN/F",H3427:AL3427)+SUMIF(H3425:AL3425,"PN/L",H3427:AL3427)+SUMIF(H3425:AL3425,"TV",H3427:AL3427)+SUMIF(H3425:AL3425,"TVD",H3427:AL3427)+SUMIF(H3425:AL3425,"PDD",H3427:AL3427)+SUMIF(H3425:AL3425,"PMD",H3427:AL3427)</f>
        <v>0</v>
      </c>
      <c r="BN3425" s="261">
        <f>SUMIF(H3425:AL3425,"PD",H3428:AL3428)+SUMIF(H3425:AL3425,"PN",H3428:AL3428)+SUMIF(H3425:AL3425,"P/DS",H3428:AL3428)+SUMIF(H3425:AL3425,"PN/F",H3428:AL3428)+SUMIF(H3425:AL3425,"PN/L",H3428:AL3428)+SUMIF(H3425:AL3425,"TV",H3428:AL3428)+SUMIF(H3425:AL3425,"TVD",H3428:AL3428)</f>
        <v>0</v>
      </c>
      <c r="BO3425" s="261">
        <f>SUMIF(H3425:AL3425,"PD",H3429:AL3429)+SUMIF(H3425:AL3425,"PN",H3429:AL3429)+SUMIF(H3425:AL3425,"P/DS",H3429:AL3429)+SUMIF(H3425:AL3425,"PN/F",H3429:AL3429)+SUMIF(H3425:AL3425,"PN/L",H3429:AL3429)+SUMIF(H3425:AL3425,"TV",H3429:AL3429)+SUMIF(H3425:AL3425,"TVD",H3429:AL3429)</f>
        <v>0</v>
      </c>
      <c r="BP3425" s="261">
        <f>SUMIF(H3425:AL3425,"PD",H3430:AL3430)+SUMIF(H3425:AL3425,"PN",H3430:AL3430)+SUMIF(H3425:AL3425,"P/DS",H3430:AL3430)+SUMIF(H3425:AL3425,"PN/F",H3430:AL3430)+SUMIF(H3425:AL3425,"PN/L",H3430:AL3430)+SUMIF(H3425:AL3425,"TV",H3430:AL3430)+SUMIF(H3425:AL3425,"TVD",H3430:AL3430)+SUMIF(H3425:AL3425,"PDD",H3430:AL3430)+SUMIF(H3425:AL3425,"PH",H3430:AL3430)+SUMIF(H3425:AL3425,"PM",H3430:AL3430)</f>
        <v>0</v>
      </c>
      <c r="BQ3425" s="261">
        <f>SUMIF(H3425:AL3425,"PD",H3431:AL3431)+SUMIF(H3425:AL3425,"PN",H3431:AL3431)+SUMIF(H3425:AL3425,"P/DS",H3431:AL3431)+SUMIF(H3425:AL3425,"PN/F",H3431:AL3431)+SUMIF(H3425:AL3425,"PN/L",H3431:AL3431)+SUMIF(H3425:AL3425,"TV",H3431:AL3431)+SUMIF(H3425:AL3425,"TVD",H3431:AL3431)+SUMIF(H3425:AL3425,"PDD",H3431:AL3431)+SUMIF(H3425:AL3425,"PH",H3431:AL3431)+SUMIF(H3425:AL3425,"PM",H3431:AL3431)</f>
        <v>0</v>
      </c>
      <c r="BR3425" s="269">
        <f>SUM(H3426:AL3426)-BL3425</f>
        <v>48.5</v>
      </c>
      <c r="BS3425" s="269">
        <f>SUM(H3427:AL3427)-BM3425</f>
        <v>10</v>
      </c>
      <c r="BT3425" s="269">
        <f>SUM(H3428:AL3428)-BN3425</f>
        <v>0</v>
      </c>
      <c r="BU3425" s="269">
        <f>SUM(H3429:AL3429)-BO3425</f>
        <v>6.5</v>
      </c>
      <c r="BV3425" s="269">
        <f>SUM(H3430:AL3430)-BP3425</f>
        <v>0</v>
      </c>
      <c r="BW3425" s="269">
        <f>SUM(H3431:AL3431)-BQ3425</f>
        <v>0</v>
      </c>
      <c r="BX3425" s="255">
        <f>SUMIF(H3425:AL3425,"PD",H3432:AL3432)+SUMIF(H3425:AL3425,"PN",H3432:AL3432)+SUMIF(H3425:AL3425,"P/DS",H3432:AL3432)+SUMIF(H3425:AL3425,"PN/F",H3432:AL3432)+SUMIF(H3425:AL3425,"PN/L",H3432:AL3432)</f>
        <v>0</v>
      </c>
      <c r="BY3425" s="255">
        <f>SUM(H3432:AL3432)-BX3425</f>
        <v>1</v>
      </c>
      <c r="BZ3425" s="255">
        <f t="shared" ref="BZ3425" si="1085">+SUM(BL3425:BW3432)</f>
        <v>65</v>
      </c>
      <c r="CA3425" s="266">
        <f>(COUNTIFS(H3425:AL3425,"PD",H3426:AL3426,"&gt;=2"))*0.5-IF(CN3425="VP",COUNTIFS($H$16:$AL$16,"SAT",H3425:AL3425,"PD",H3426:AL3426,"&gt;=2"))*0.5</f>
        <v>0</v>
      </c>
      <c r="CB3425" s="266">
        <f>(COUNTIFS(H3425:AL3425,"PN",H3427:AL3427,"&gt;=0.5",H3426:AL3426,"&gt;=1.5"))*0.5+COUNTIFS(H3425:AL3425,"PDD",H3427:AL3427,"&gt;=0.5",H3426:AL3426,"&gt;=1.5")*0.5</f>
        <v>0</v>
      </c>
      <c r="CC3425" s="273">
        <f>(COUNTIFS(H3425:AL3425,"TV",H3427:AL3427,"&gt;=10"))*0.5+(COUNTIFS(H3425:AL3425,"PMD",H3427:AL3427,"&gt;=2"))*0.5</f>
        <v>0</v>
      </c>
      <c r="CD3425" s="266">
        <f>(COUNTIFS(H3425:AL3425,"TVD",H3429:AL3429,"&gt;=6.5",H3427:AL3427,"&gt;=3.5"))*0.5</f>
        <v>0</v>
      </c>
      <c r="CE3425" s="266">
        <f>(COUNTIFS(H3425:AL3425,"PD",H3430:AL3430,"&gt;=10"))*0.5</f>
        <v>0</v>
      </c>
      <c r="CF3425" s="266">
        <f>(COUNTIFS(H3425:AL3425,"PDD",H3430:AL3430,"&gt;=3.5",H3431:AL3431,"&gt;=6.5")+COUNTIFS(H3425:AL3425,"PH",H3431:AL3431,"&gt;=0.5",H3430:AL3430,"&gt;=1.5")+COUNTIFS(H3425:AL3425,"PM",H3431:AL3431,"&gt;=0.5",H3430:AL3430,"&gt;=1.5"))*0.5</f>
        <v>0</v>
      </c>
      <c r="CG3425" s="266">
        <f>(COUNTIFS(H3425:AL3425,"DS",H3426:AL3426,"&gt;=2")+COUNTIFS(H3425:AL3425,"AL/DS",H3426:AL3426,"&gt;=2"))*0.5-IF(CN3425="VP",COUNTIFS($H$16:$AL$16,"SAT",H3425:AL3425,"DS",H3426:AL3426,"&gt;=2"))*0.5</f>
        <v>4.5</v>
      </c>
      <c r="CH3425" s="266">
        <f>(COUNTIFS(H3425:AL3425,"NS",H3427:AL3427,"&gt;=0.5",H3426:AL3426,"&gt;=1.5")+COUNTIFS(H3425:AL3425,"AL/NS",H3427:AL3427,"&gt;=0.5",H3426:AL3426,"&gt;=1.5")+COUNTIFS(H3425:AL3425,"NHD",H3427:AL3427,"&gt;=4.5",H3430:AL3430,"&gt;=2",H3426:AL3426,"&gt;=1.5"))*0.5</f>
        <v>6.5</v>
      </c>
      <c r="CI3425" s="266">
        <f>(COUNTIF(H3427:AL3427,"&gt;=10")+COUNTIFS(H3425:AL3425,"MD",H3427:AL3427,"&gt;=2")-COUNTIFS(H3425:AL3425,"TV",H3427:AL3427,"&gt;=10"))*0.5</f>
        <v>0</v>
      </c>
      <c r="CJ3425" s="266">
        <f>(COUNTIFS(H3425:AL3425,"D",H3429:AL3429,"&gt;=6.5",H3427:AL3427,"&gt;=3.5"))*0.5</f>
        <v>0.5</v>
      </c>
      <c r="CK3425" s="266">
        <f>(COUNTIF(H3430:AL3430,"&gt;=10")-COUNTIFS(H3425:AL3425,"PD",H3430:AL3430,"&gt;=10"))*0.5</f>
        <v>0</v>
      </c>
      <c r="CL3425" s="265">
        <f>(COUNTIFS(H3425:AL3425,"NHD",H3430:AL3430,"&gt;=3.5",H3431:AL3431,"&gt;=6.5")+COUNTIFS(H3425:AL3425,"BH",H3430:AL3430,"&gt;=1.5",H3431:AL3431,"&gt;=0.5")+COUNTIFS(H3425:AL3425,"BM",H3430:AL3430,"&gt;=1.5",H3431:AL3431,"&gt;=0.5")+COUNTIFS(H3425:AL3425,"D",H3430:AL3430,"&gt;=1.5",H3431:AL3431,"&gt;=0.5"))*0.5</f>
        <v>0</v>
      </c>
      <c r="CM3425" s="272"/>
      <c r="CN3425" s="264" t="s">
        <v>723</v>
      </c>
      <c r="CO3425" s="177">
        <f t="shared" ref="CO3425" si="1086">+AM3425+AN3425+AO3425+AP3425+AQ3425+AR3425+AS3425+AU3425+BG3425</f>
        <v>26</v>
      </c>
      <c r="CP3425" s="225">
        <f>+SUM(I3426:I3431)-I3432</f>
        <v>10</v>
      </c>
      <c r="CQ3425" s="225">
        <f>+SUM(J3426:J3431)-J3432</f>
        <v>2.5</v>
      </c>
      <c r="CR3425" s="225">
        <f>+SUM(K3426:K3431)-K3432</f>
        <v>2.5</v>
      </c>
      <c r="CS3425" s="178"/>
      <c r="CT3425" s="178"/>
      <c r="CU3425" s="178"/>
      <c r="CV3425" s="178"/>
      <c r="CW3425" s="178"/>
      <c r="CX3425" s="178"/>
      <c r="CY3425" s="178"/>
      <c r="CZ3425" s="178"/>
      <c r="DA3425" s="178"/>
    </row>
    <row r="3426" spans="1:105" s="120" customFormat="1" ht="15" customHeight="1">
      <c r="A3426" s="228"/>
      <c r="B3426" s="346"/>
      <c r="C3426" s="585"/>
      <c r="D3426" s="237"/>
      <c r="E3426" s="237"/>
      <c r="F3426" s="242" t="s">
        <v>82</v>
      </c>
      <c r="G3426" s="121">
        <v>1.5</v>
      </c>
      <c r="H3426" s="83"/>
      <c r="I3426" s="83"/>
      <c r="J3426" s="83">
        <v>2</v>
      </c>
      <c r="K3426" s="83">
        <v>2</v>
      </c>
      <c r="L3426" s="83">
        <v>2</v>
      </c>
      <c r="M3426" s="83">
        <v>2</v>
      </c>
      <c r="N3426" s="83">
        <v>2</v>
      </c>
      <c r="O3426" s="83"/>
      <c r="P3426" s="83">
        <v>2</v>
      </c>
      <c r="Q3426" s="83">
        <v>2</v>
      </c>
      <c r="R3426" s="83">
        <v>2</v>
      </c>
      <c r="S3426" s="83">
        <v>2</v>
      </c>
      <c r="T3426" s="83">
        <v>2</v>
      </c>
      <c r="U3426" s="83">
        <v>2</v>
      </c>
      <c r="V3426" s="83"/>
      <c r="W3426" s="83">
        <v>2.5</v>
      </c>
      <c r="X3426" s="83">
        <v>2.5</v>
      </c>
      <c r="Y3426" s="83">
        <v>2.5</v>
      </c>
      <c r="Z3426" s="83">
        <v>2.5</v>
      </c>
      <c r="AA3426" s="83">
        <v>2.5</v>
      </c>
      <c r="AB3426" s="83">
        <v>2.5</v>
      </c>
      <c r="AC3426" s="79"/>
      <c r="AD3426" s="79">
        <v>2.5</v>
      </c>
      <c r="AE3426" s="79">
        <v>2.5</v>
      </c>
      <c r="AF3426" s="79">
        <v>2.5</v>
      </c>
      <c r="AG3426" s="79"/>
      <c r="AH3426" s="79"/>
      <c r="AI3426" s="79"/>
      <c r="AJ3426" s="79"/>
      <c r="AK3426" s="79">
        <v>2</v>
      </c>
      <c r="AL3426" s="79">
        <v>2</v>
      </c>
      <c r="AM3426" s="240"/>
      <c r="AN3426" s="240"/>
      <c r="AO3426" s="240"/>
      <c r="AP3426" s="240"/>
      <c r="AQ3426" s="240"/>
      <c r="AR3426" s="240"/>
      <c r="AS3426" s="240"/>
      <c r="AT3426" s="256"/>
      <c r="AU3426" s="256"/>
      <c r="AV3426" s="259"/>
      <c r="AW3426" s="259"/>
      <c r="AX3426" s="256"/>
      <c r="AY3426" s="256"/>
      <c r="AZ3426" s="256"/>
      <c r="BA3426" s="256"/>
      <c r="BB3426" s="256"/>
      <c r="BC3426" s="256"/>
      <c r="BD3426" s="256"/>
      <c r="BE3426" s="256"/>
      <c r="BF3426" s="256"/>
      <c r="BG3426" s="256"/>
      <c r="BH3426" s="256"/>
      <c r="BI3426" s="256"/>
      <c r="BJ3426" s="256"/>
      <c r="BK3426" s="256"/>
      <c r="BL3426" s="262"/>
      <c r="BM3426" s="262"/>
      <c r="BN3426" s="262"/>
      <c r="BO3426" s="262"/>
      <c r="BP3426" s="262"/>
      <c r="BQ3426" s="262"/>
      <c r="BR3426" s="270"/>
      <c r="BS3426" s="270"/>
      <c r="BT3426" s="270"/>
      <c r="BU3426" s="270"/>
      <c r="BV3426" s="270"/>
      <c r="BW3426" s="270"/>
      <c r="BX3426" s="256"/>
      <c r="BY3426" s="256"/>
      <c r="BZ3426" s="256"/>
      <c r="CA3426" s="267"/>
      <c r="CB3426" s="267"/>
      <c r="CC3426" s="274"/>
      <c r="CD3426" s="267"/>
      <c r="CE3426" s="267"/>
      <c r="CF3426" s="267"/>
      <c r="CG3426" s="267"/>
      <c r="CH3426" s="267"/>
      <c r="CI3426" s="267"/>
      <c r="CJ3426" s="267"/>
      <c r="CK3426" s="267"/>
      <c r="CL3426" s="265"/>
      <c r="CM3426" s="272"/>
      <c r="CN3426" s="264"/>
      <c r="CO3426" s="177"/>
      <c r="CP3426" s="226"/>
      <c r="CQ3426" s="226"/>
      <c r="CR3426" s="226"/>
      <c r="CS3426" s="178"/>
      <c r="CT3426" s="178"/>
      <c r="CU3426" s="178"/>
      <c r="CV3426" s="178"/>
      <c r="CW3426" s="178"/>
      <c r="CX3426" s="178"/>
      <c r="CY3426" s="178"/>
      <c r="CZ3426" s="178"/>
      <c r="DA3426" s="178"/>
    </row>
    <row r="3427" spans="1:105" s="120" customFormat="1" ht="15" customHeight="1">
      <c r="A3427" s="228"/>
      <c r="B3427" s="346"/>
      <c r="C3427" s="585"/>
      <c r="D3427" s="237"/>
      <c r="E3427" s="237"/>
      <c r="F3427" s="243"/>
      <c r="G3427" s="122">
        <v>2</v>
      </c>
      <c r="H3427" s="84"/>
      <c r="I3427" s="84">
        <v>3.5</v>
      </c>
      <c r="J3427" s="84">
        <v>0.5</v>
      </c>
      <c r="K3427" s="84">
        <v>0.5</v>
      </c>
      <c r="L3427" s="84">
        <v>0.5</v>
      </c>
      <c r="M3427" s="84">
        <v>0.5</v>
      </c>
      <c r="N3427" s="84">
        <v>0.5</v>
      </c>
      <c r="O3427" s="84"/>
      <c r="P3427" s="84">
        <v>0.5</v>
      </c>
      <c r="Q3427" s="84">
        <v>0.5</v>
      </c>
      <c r="R3427" s="84">
        <v>0.5</v>
      </c>
      <c r="S3427" s="84">
        <v>0.5</v>
      </c>
      <c r="T3427" s="84">
        <v>0.5</v>
      </c>
      <c r="U3427" s="84">
        <v>0.5</v>
      </c>
      <c r="V3427" s="84"/>
      <c r="W3427" s="84"/>
      <c r="X3427" s="84"/>
      <c r="Y3427" s="84"/>
      <c r="Z3427" s="84"/>
      <c r="AA3427" s="84"/>
      <c r="AB3427" s="84"/>
      <c r="AC3427" s="80"/>
      <c r="AD3427" s="80"/>
      <c r="AE3427" s="80"/>
      <c r="AF3427" s="80"/>
      <c r="AG3427" s="80"/>
      <c r="AH3427" s="80"/>
      <c r="AI3427" s="80"/>
      <c r="AJ3427" s="80"/>
      <c r="AK3427" s="80">
        <v>0.5</v>
      </c>
      <c r="AL3427" s="80">
        <v>0.5</v>
      </c>
      <c r="AM3427" s="240"/>
      <c r="AN3427" s="240"/>
      <c r="AO3427" s="240"/>
      <c r="AP3427" s="240"/>
      <c r="AQ3427" s="240"/>
      <c r="AR3427" s="240"/>
      <c r="AS3427" s="240"/>
      <c r="AT3427" s="256"/>
      <c r="AU3427" s="256"/>
      <c r="AV3427" s="259"/>
      <c r="AW3427" s="259"/>
      <c r="AX3427" s="256"/>
      <c r="AY3427" s="256"/>
      <c r="AZ3427" s="256"/>
      <c r="BA3427" s="256"/>
      <c r="BB3427" s="256"/>
      <c r="BC3427" s="256"/>
      <c r="BD3427" s="256"/>
      <c r="BE3427" s="256"/>
      <c r="BF3427" s="256"/>
      <c r="BG3427" s="256"/>
      <c r="BH3427" s="256"/>
      <c r="BI3427" s="256"/>
      <c r="BJ3427" s="256"/>
      <c r="BK3427" s="256"/>
      <c r="BL3427" s="262"/>
      <c r="BM3427" s="262"/>
      <c r="BN3427" s="262"/>
      <c r="BO3427" s="262"/>
      <c r="BP3427" s="262"/>
      <c r="BQ3427" s="262"/>
      <c r="BR3427" s="270"/>
      <c r="BS3427" s="270"/>
      <c r="BT3427" s="270"/>
      <c r="BU3427" s="270"/>
      <c r="BV3427" s="270"/>
      <c r="BW3427" s="270"/>
      <c r="BX3427" s="256"/>
      <c r="BY3427" s="256"/>
      <c r="BZ3427" s="256"/>
      <c r="CA3427" s="267"/>
      <c r="CB3427" s="267"/>
      <c r="CC3427" s="274"/>
      <c r="CD3427" s="267"/>
      <c r="CE3427" s="267"/>
      <c r="CF3427" s="267"/>
      <c r="CG3427" s="267"/>
      <c r="CH3427" s="267"/>
      <c r="CI3427" s="267"/>
      <c r="CJ3427" s="267"/>
      <c r="CK3427" s="267"/>
      <c r="CL3427" s="265"/>
      <c r="CM3427" s="272"/>
      <c r="CN3427" s="264"/>
      <c r="CO3427" s="177"/>
      <c r="CP3427" s="226"/>
      <c r="CQ3427" s="226"/>
      <c r="CR3427" s="226"/>
      <c r="CS3427" s="178"/>
      <c r="CT3427" s="178"/>
      <c r="CU3427" s="178"/>
      <c r="CV3427" s="178"/>
      <c r="CW3427" s="178"/>
      <c r="CX3427" s="178"/>
      <c r="CY3427" s="178"/>
      <c r="CZ3427" s="178"/>
      <c r="DA3427" s="178"/>
    </row>
    <row r="3428" spans="1:105" s="120" customFormat="1" ht="15" customHeight="1">
      <c r="A3428" s="228"/>
      <c r="B3428" s="346"/>
      <c r="C3428" s="585"/>
      <c r="D3428" s="237"/>
      <c r="E3428" s="237"/>
      <c r="F3428" s="243"/>
      <c r="G3428" s="122">
        <v>2.1</v>
      </c>
      <c r="H3428" s="84"/>
      <c r="I3428" s="84"/>
      <c r="J3428" s="84"/>
      <c r="K3428" s="84"/>
      <c r="L3428" s="84"/>
      <c r="M3428" s="84"/>
      <c r="N3428" s="84"/>
      <c r="O3428" s="84"/>
      <c r="P3428" s="84"/>
      <c r="Q3428" s="84"/>
      <c r="R3428" s="84"/>
      <c r="S3428" s="84"/>
      <c r="T3428" s="84"/>
      <c r="U3428" s="84"/>
      <c r="V3428" s="84"/>
      <c r="W3428" s="84"/>
      <c r="X3428" s="84"/>
      <c r="Y3428" s="84"/>
      <c r="Z3428" s="84"/>
      <c r="AA3428" s="84"/>
      <c r="AB3428" s="84"/>
      <c r="AC3428" s="80"/>
      <c r="AD3428" s="80"/>
      <c r="AE3428" s="80"/>
      <c r="AF3428" s="80"/>
      <c r="AG3428" s="80"/>
      <c r="AH3428" s="80"/>
      <c r="AI3428" s="80"/>
      <c r="AJ3428" s="80"/>
      <c r="AK3428" s="80"/>
      <c r="AL3428" s="80"/>
      <c r="AM3428" s="240"/>
      <c r="AN3428" s="240"/>
      <c r="AO3428" s="240"/>
      <c r="AP3428" s="240"/>
      <c r="AQ3428" s="240"/>
      <c r="AR3428" s="240"/>
      <c r="AS3428" s="240"/>
      <c r="AT3428" s="256"/>
      <c r="AU3428" s="256"/>
      <c r="AV3428" s="259"/>
      <c r="AW3428" s="259"/>
      <c r="AX3428" s="256"/>
      <c r="AY3428" s="256"/>
      <c r="AZ3428" s="256"/>
      <c r="BA3428" s="256"/>
      <c r="BB3428" s="256"/>
      <c r="BC3428" s="256"/>
      <c r="BD3428" s="256"/>
      <c r="BE3428" s="256"/>
      <c r="BF3428" s="256"/>
      <c r="BG3428" s="256"/>
      <c r="BH3428" s="256"/>
      <c r="BI3428" s="256"/>
      <c r="BJ3428" s="256"/>
      <c r="BK3428" s="256"/>
      <c r="BL3428" s="262"/>
      <c r="BM3428" s="262"/>
      <c r="BN3428" s="262"/>
      <c r="BO3428" s="262"/>
      <c r="BP3428" s="262"/>
      <c r="BQ3428" s="262"/>
      <c r="BR3428" s="270"/>
      <c r="BS3428" s="270"/>
      <c r="BT3428" s="270"/>
      <c r="BU3428" s="270"/>
      <c r="BV3428" s="270"/>
      <c r="BW3428" s="270"/>
      <c r="BX3428" s="256"/>
      <c r="BY3428" s="256"/>
      <c r="BZ3428" s="256"/>
      <c r="CA3428" s="267"/>
      <c r="CB3428" s="267"/>
      <c r="CC3428" s="274"/>
      <c r="CD3428" s="267"/>
      <c r="CE3428" s="267"/>
      <c r="CF3428" s="267"/>
      <c r="CG3428" s="267"/>
      <c r="CH3428" s="267"/>
      <c r="CI3428" s="267"/>
      <c r="CJ3428" s="267"/>
      <c r="CK3428" s="267"/>
      <c r="CL3428" s="265"/>
      <c r="CM3428" s="272"/>
      <c r="CN3428" s="264"/>
      <c r="CO3428" s="177"/>
      <c r="CP3428" s="226"/>
      <c r="CQ3428" s="226"/>
      <c r="CR3428" s="226"/>
      <c r="CS3428" s="178"/>
      <c r="CT3428" s="178"/>
      <c r="CU3428" s="178"/>
      <c r="CV3428" s="178"/>
      <c r="CW3428" s="178"/>
      <c r="CX3428" s="178"/>
      <c r="CY3428" s="178"/>
      <c r="CZ3428" s="178"/>
      <c r="DA3428" s="178"/>
    </row>
    <row r="3429" spans="1:105" s="120" customFormat="1" ht="15" customHeight="1">
      <c r="A3429" s="228"/>
      <c r="B3429" s="346"/>
      <c r="C3429" s="585"/>
      <c r="D3429" s="237"/>
      <c r="E3429" s="237"/>
      <c r="F3429" s="243"/>
      <c r="G3429" s="122">
        <v>2.7</v>
      </c>
      <c r="H3429" s="84"/>
      <c r="I3429" s="84">
        <v>6.5</v>
      </c>
      <c r="J3429" s="84"/>
      <c r="K3429" s="84"/>
      <c r="L3429" s="84"/>
      <c r="M3429" s="84"/>
      <c r="N3429" s="84"/>
      <c r="O3429" s="84"/>
      <c r="P3429" s="84"/>
      <c r="Q3429" s="84"/>
      <c r="R3429" s="84"/>
      <c r="S3429" s="84"/>
      <c r="T3429" s="84"/>
      <c r="U3429" s="84"/>
      <c r="V3429" s="84"/>
      <c r="W3429" s="84"/>
      <c r="X3429" s="84"/>
      <c r="Y3429" s="84"/>
      <c r="Z3429" s="84"/>
      <c r="AA3429" s="84"/>
      <c r="AB3429" s="84"/>
      <c r="AC3429" s="80"/>
      <c r="AD3429" s="80"/>
      <c r="AE3429" s="80"/>
      <c r="AF3429" s="80"/>
      <c r="AG3429" s="80"/>
      <c r="AH3429" s="80"/>
      <c r="AI3429" s="80"/>
      <c r="AJ3429" s="80"/>
      <c r="AK3429" s="80"/>
      <c r="AL3429" s="80"/>
      <c r="AM3429" s="240"/>
      <c r="AN3429" s="240"/>
      <c r="AO3429" s="240"/>
      <c r="AP3429" s="240"/>
      <c r="AQ3429" s="240"/>
      <c r="AR3429" s="240"/>
      <c r="AS3429" s="240"/>
      <c r="AT3429" s="256"/>
      <c r="AU3429" s="256"/>
      <c r="AV3429" s="259"/>
      <c r="AW3429" s="259"/>
      <c r="AX3429" s="256"/>
      <c r="AY3429" s="256"/>
      <c r="AZ3429" s="256"/>
      <c r="BA3429" s="256"/>
      <c r="BB3429" s="256"/>
      <c r="BC3429" s="256"/>
      <c r="BD3429" s="256"/>
      <c r="BE3429" s="256"/>
      <c r="BF3429" s="256"/>
      <c r="BG3429" s="256"/>
      <c r="BH3429" s="256"/>
      <c r="BI3429" s="256"/>
      <c r="BJ3429" s="256"/>
      <c r="BK3429" s="256"/>
      <c r="BL3429" s="262"/>
      <c r="BM3429" s="262"/>
      <c r="BN3429" s="262"/>
      <c r="BO3429" s="262"/>
      <c r="BP3429" s="262"/>
      <c r="BQ3429" s="262"/>
      <c r="BR3429" s="270"/>
      <c r="BS3429" s="270"/>
      <c r="BT3429" s="270"/>
      <c r="BU3429" s="270"/>
      <c r="BV3429" s="270"/>
      <c r="BW3429" s="270"/>
      <c r="BX3429" s="256"/>
      <c r="BY3429" s="256"/>
      <c r="BZ3429" s="256"/>
      <c r="CA3429" s="267"/>
      <c r="CB3429" s="267"/>
      <c r="CC3429" s="274"/>
      <c r="CD3429" s="267"/>
      <c r="CE3429" s="267"/>
      <c r="CF3429" s="267"/>
      <c r="CG3429" s="267"/>
      <c r="CH3429" s="267"/>
      <c r="CI3429" s="267"/>
      <c r="CJ3429" s="267"/>
      <c r="CK3429" s="267"/>
      <c r="CL3429" s="265"/>
      <c r="CM3429" s="272"/>
      <c r="CN3429" s="264"/>
      <c r="CO3429" s="177"/>
      <c r="CP3429" s="226"/>
      <c r="CQ3429" s="226"/>
      <c r="CR3429" s="226"/>
      <c r="CS3429" s="178"/>
      <c r="CT3429" s="178"/>
      <c r="CU3429" s="178"/>
      <c r="CV3429" s="178"/>
      <c r="CW3429" s="178"/>
      <c r="CX3429" s="178"/>
      <c r="CY3429" s="178"/>
      <c r="CZ3429" s="178"/>
      <c r="DA3429" s="178"/>
    </row>
    <row r="3430" spans="1:105" s="120" customFormat="1" ht="15" customHeight="1">
      <c r="A3430" s="228"/>
      <c r="B3430" s="346"/>
      <c r="C3430" s="585"/>
      <c r="D3430" s="237"/>
      <c r="E3430" s="237"/>
      <c r="F3430" s="243"/>
      <c r="G3430" s="122">
        <v>3</v>
      </c>
      <c r="H3430" s="84"/>
      <c r="I3430" s="84"/>
      <c r="J3430" s="84"/>
      <c r="K3430" s="84"/>
      <c r="L3430" s="84"/>
      <c r="M3430" s="84"/>
      <c r="N3430" s="84"/>
      <c r="O3430" s="84"/>
      <c r="P3430" s="84"/>
      <c r="Q3430" s="84"/>
      <c r="R3430" s="84"/>
      <c r="S3430" s="84"/>
      <c r="T3430" s="84"/>
      <c r="U3430" s="84"/>
      <c r="V3430" s="84"/>
      <c r="W3430" s="84"/>
      <c r="X3430" s="84"/>
      <c r="Y3430" s="84"/>
      <c r="Z3430" s="84"/>
      <c r="AA3430" s="84"/>
      <c r="AB3430" s="84"/>
      <c r="AC3430" s="80"/>
      <c r="AD3430" s="80"/>
      <c r="AE3430" s="80"/>
      <c r="AF3430" s="80"/>
      <c r="AG3430" s="80"/>
      <c r="AH3430" s="80"/>
      <c r="AI3430" s="80"/>
      <c r="AJ3430" s="80"/>
      <c r="AK3430" s="80"/>
      <c r="AL3430" s="80"/>
      <c r="AM3430" s="240"/>
      <c r="AN3430" s="240"/>
      <c r="AO3430" s="240"/>
      <c r="AP3430" s="240"/>
      <c r="AQ3430" s="240"/>
      <c r="AR3430" s="240"/>
      <c r="AS3430" s="240"/>
      <c r="AT3430" s="256"/>
      <c r="AU3430" s="256"/>
      <c r="AV3430" s="259"/>
      <c r="AW3430" s="259"/>
      <c r="AX3430" s="256"/>
      <c r="AY3430" s="256"/>
      <c r="AZ3430" s="256"/>
      <c r="BA3430" s="256"/>
      <c r="BB3430" s="256"/>
      <c r="BC3430" s="256"/>
      <c r="BD3430" s="256"/>
      <c r="BE3430" s="256"/>
      <c r="BF3430" s="256"/>
      <c r="BG3430" s="256"/>
      <c r="BH3430" s="256"/>
      <c r="BI3430" s="256"/>
      <c r="BJ3430" s="256"/>
      <c r="BK3430" s="256"/>
      <c r="BL3430" s="262"/>
      <c r="BM3430" s="262"/>
      <c r="BN3430" s="262"/>
      <c r="BO3430" s="262"/>
      <c r="BP3430" s="262"/>
      <c r="BQ3430" s="262"/>
      <c r="BR3430" s="270"/>
      <c r="BS3430" s="270"/>
      <c r="BT3430" s="270"/>
      <c r="BU3430" s="270"/>
      <c r="BV3430" s="270"/>
      <c r="BW3430" s="270"/>
      <c r="BX3430" s="256"/>
      <c r="BY3430" s="256"/>
      <c r="BZ3430" s="256"/>
      <c r="CA3430" s="267"/>
      <c r="CB3430" s="267"/>
      <c r="CC3430" s="274"/>
      <c r="CD3430" s="267"/>
      <c r="CE3430" s="267"/>
      <c r="CF3430" s="267"/>
      <c r="CG3430" s="267"/>
      <c r="CH3430" s="267"/>
      <c r="CI3430" s="267"/>
      <c r="CJ3430" s="267"/>
      <c r="CK3430" s="267"/>
      <c r="CL3430" s="265"/>
      <c r="CM3430" s="272"/>
      <c r="CN3430" s="264"/>
      <c r="CO3430" s="177"/>
      <c r="CP3430" s="226"/>
      <c r="CQ3430" s="226"/>
      <c r="CR3430" s="226"/>
      <c r="CS3430" s="178"/>
      <c r="CT3430" s="178"/>
      <c r="CU3430" s="178"/>
      <c r="CV3430" s="178"/>
      <c r="CW3430" s="178"/>
      <c r="CX3430" s="178"/>
      <c r="CY3430" s="178"/>
      <c r="CZ3430" s="178"/>
      <c r="DA3430" s="178"/>
    </row>
    <row r="3431" spans="1:105" s="120" customFormat="1" ht="15" customHeight="1">
      <c r="A3431" s="228"/>
      <c r="B3431" s="346"/>
      <c r="C3431" s="585"/>
      <c r="D3431" s="237"/>
      <c r="E3431" s="237"/>
      <c r="F3431" s="244"/>
      <c r="G3431" s="123">
        <v>3.9</v>
      </c>
      <c r="H3431" s="85"/>
      <c r="I3431" s="85"/>
      <c r="J3431" s="85"/>
      <c r="K3431" s="85"/>
      <c r="L3431" s="85"/>
      <c r="M3431" s="85"/>
      <c r="N3431" s="85"/>
      <c r="O3431" s="85"/>
      <c r="P3431" s="85"/>
      <c r="Q3431" s="85"/>
      <c r="R3431" s="85"/>
      <c r="S3431" s="85"/>
      <c r="T3431" s="85"/>
      <c r="U3431" s="85"/>
      <c r="V3431" s="85"/>
      <c r="W3431" s="85"/>
      <c r="X3431" s="85"/>
      <c r="Y3431" s="85"/>
      <c r="Z3431" s="85"/>
      <c r="AA3431" s="85"/>
      <c r="AB3431" s="85"/>
      <c r="AC3431" s="81"/>
      <c r="AD3431" s="81"/>
      <c r="AE3431" s="81"/>
      <c r="AF3431" s="81"/>
      <c r="AG3431" s="81"/>
      <c r="AH3431" s="81"/>
      <c r="AI3431" s="81"/>
      <c r="AJ3431" s="81"/>
      <c r="AK3431" s="81"/>
      <c r="AL3431" s="81"/>
      <c r="AM3431" s="240"/>
      <c r="AN3431" s="240"/>
      <c r="AO3431" s="240"/>
      <c r="AP3431" s="240"/>
      <c r="AQ3431" s="240"/>
      <c r="AR3431" s="240"/>
      <c r="AS3431" s="240"/>
      <c r="AT3431" s="256"/>
      <c r="AU3431" s="256"/>
      <c r="AV3431" s="259"/>
      <c r="AW3431" s="259"/>
      <c r="AX3431" s="256"/>
      <c r="AY3431" s="256"/>
      <c r="AZ3431" s="256"/>
      <c r="BA3431" s="256"/>
      <c r="BB3431" s="256"/>
      <c r="BC3431" s="256"/>
      <c r="BD3431" s="256"/>
      <c r="BE3431" s="256"/>
      <c r="BF3431" s="256"/>
      <c r="BG3431" s="256"/>
      <c r="BH3431" s="256"/>
      <c r="BI3431" s="256"/>
      <c r="BJ3431" s="256"/>
      <c r="BK3431" s="256"/>
      <c r="BL3431" s="262"/>
      <c r="BM3431" s="262"/>
      <c r="BN3431" s="262"/>
      <c r="BO3431" s="262"/>
      <c r="BP3431" s="262"/>
      <c r="BQ3431" s="262"/>
      <c r="BR3431" s="270"/>
      <c r="BS3431" s="270"/>
      <c r="BT3431" s="270"/>
      <c r="BU3431" s="270"/>
      <c r="BV3431" s="270"/>
      <c r="BW3431" s="270"/>
      <c r="BX3431" s="256"/>
      <c r="BY3431" s="256"/>
      <c r="BZ3431" s="256"/>
      <c r="CA3431" s="267"/>
      <c r="CB3431" s="267"/>
      <c r="CC3431" s="274"/>
      <c r="CD3431" s="267"/>
      <c r="CE3431" s="267"/>
      <c r="CF3431" s="267"/>
      <c r="CG3431" s="267"/>
      <c r="CH3431" s="267"/>
      <c r="CI3431" s="267"/>
      <c r="CJ3431" s="267"/>
      <c r="CK3431" s="267"/>
      <c r="CL3431" s="265"/>
      <c r="CM3431" s="272"/>
      <c r="CN3431" s="264"/>
      <c r="CO3431" s="177"/>
      <c r="CP3431" s="226"/>
      <c r="CQ3431" s="226"/>
      <c r="CR3431" s="226"/>
      <c r="CS3431" s="178"/>
      <c r="CT3431" s="178"/>
      <c r="CU3431" s="178"/>
      <c r="CV3431" s="178"/>
      <c r="CW3431" s="178"/>
      <c r="CX3431" s="178"/>
      <c r="CY3431" s="178"/>
      <c r="CZ3431" s="178"/>
      <c r="DA3431" s="178"/>
    </row>
    <row r="3432" spans="1:105" s="120" customFormat="1" ht="15" customHeight="1">
      <c r="A3432" s="229"/>
      <c r="B3432" s="347"/>
      <c r="C3432" s="586"/>
      <c r="D3432" s="238"/>
      <c r="E3432" s="238"/>
      <c r="F3432" s="245" t="s">
        <v>83</v>
      </c>
      <c r="G3432" s="246"/>
      <c r="H3432" s="82"/>
      <c r="I3432" s="82"/>
      <c r="J3432" s="82"/>
      <c r="K3432" s="82"/>
      <c r="L3432" s="82"/>
      <c r="M3432" s="82"/>
      <c r="N3432" s="82">
        <v>1</v>
      </c>
      <c r="O3432" s="82"/>
      <c r="P3432" s="82"/>
      <c r="Q3432" s="82"/>
      <c r="R3432" s="82"/>
      <c r="S3432" s="82"/>
      <c r="T3432" s="82"/>
      <c r="U3432" s="82"/>
      <c r="V3432" s="82"/>
      <c r="W3432" s="82"/>
      <c r="X3432" s="82"/>
      <c r="Y3432" s="82"/>
      <c r="Z3432" s="82"/>
      <c r="AA3432" s="82"/>
      <c r="AB3432" s="82"/>
      <c r="AC3432" s="35"/>
      <c r="AD3432" s="35"/>
      <c r="AE3432" s="35"/>
      <c r="AF3432" s="35"/>
      <c r="AG3432" s="35"/>
      <c r="AH3432" s="35"/>
      <c r="AI3432" s="35"/>
      <c r="AJ3432" s="35"/>
      <c r="AK3432" s="35"/>
      <c r="AL3432" s="35"/>
      <c r="AM3432" s="241"/>
      <c r="AN3432" s="241"/>
      <c r="AO3432" s="241"/>
      <c r="AP3432" s="241"/>
      <c r="AQ3432" s="241"/>
      <c r="AR3432" s="241"/>
      <c r="AS3432" s="241"/>
      <c r="AT3432" s="257"/>
      <c r="AU3432" s="257"/>
      <c r="AV3432" s="260"/>
      <c r="AW3432" s="260"/>
      <c r="AX3432" s="257"/>
      <c r="AY3432" s="257"/>
      <c r="AZ3432" s="257"/>
      <c r="BA3432" s="257"/>
      <c r="BB3432" s="257"/>
      <c r="BC3432" s="257"/>
      <c r="BD3432" s="257"/>
      <c r="BE3432" s="257"/>
      <c r="BF3432" s="257"/>
      <c r="BG3432" s="257"/>
      <c r="BH3432" s="257"/>
      <c r="BI3432" s="257"/>
      <c r="BJ3432" s="257"/>
      <c r="BK3432" s="257"/>
      <c r="BL3432" s="263"/>
      <c r="BM3432" s="263"/>
      <c r="BN3432" s="263"/>
      <c r="BO3432" s="263"/>
      <c r="BP3432" s="263"/>
      <c r="BQ3432" s="263"/>
      <c r="BR3432" s="271"/>
      <c r="BS3432" s="271"/>
      <c r="BT3432" s="271"/>
      <c r="BU3432" s="271"/>
      <c r="BV3432" s="271"/>
      <c r="BW3432" s="271"/>
      <c r="BX3432" s="257"/>
      <c r="BY3432" s="257"/>
      <c r="BZ3432" s="257"/>
      <c r="CA3432" s="268"/>
      <c r="CB3432" s="268"/>
      <c r="CC3432" s="275"/>
      <c r="CD3432" s="268"/>
      <c r="CE3432" s="268"/>
      <c r="CF3432" s="268"/>
      <c r="CG3432" s="268"/>
      <c r="CH3432" s="268"/>
      <c r="CI3432" s="268"/>
      <c r="CJ3432" s="268"/>
      <c r="CK3432" s="268"/>
      <c r="CL3432" s="265"/>
      <c r="CM3432" s="272"/>
      <c r="CN3432" s="264"/>
      <c r="CO3432" s="177"/>
      <c r="CP3432" s="226"/>
      <c r="CQ3432" s="226"/>
      <c r="CR3432" s="226"/>
      <c r="CS3432" s="178"/>
      <c r="CT3432" s="178"/>
      <c r="CU3432" s="178"/>
      <c r="CV3432" s="178"/>
      <c r="CW3432" s="178"/>
      <c r="CX3432" s="178"/>
      <c r="CY3432" s="178"/>
      <c r="CZ3432" s="178"/>
      <c r="DA3432" s="178"/>
    </row>
    <row r="3433" spans="1:105" s="120" customFormat="1" ht="15" customHeight="1">
      <c r="A3433" s="227">
        <f t="shared" si="1072"/>
        <v>425</v>
      </c>
      <c r="B3433" s="345" t="s">
        <v>375</v>
      </c>
      <c r="C3433" s="348" t="s">
        <v>376</v>
      </c>
      <c r="D3433" s="236">
        <v>43739</v>
      </c>
      <c r="E3433" s="236" t="s">
        <v>1195</v>
      </c>
      <c r="F3433" s="253" t="s">
        <v>80</v>
      </c>
      <c r="G3433" s="351"/>
      <c r="H3433" s="82" t="s">
        <v>69</v>
      </c>
      <c r="I3433" s="82" t="s">
        <v>973</v>
      </c>
      <c r="J3433" s="82" t="s">
        <v>61</v>
      </c>
      <c r="K3433" s="82" t="s">
        <v>61</v>
      </c>
      <c r="L3433" s="82" t="s">
        <v>61</v>
      </c>
      <c r="M3433" s="82" t="s">
        <v>61</v>
      </c>
      <c r="N3433" s="82" t="s">
        <v>61</v>
      </c>
      <c r="O3433" s="82" t="s">
        <v>973</v>
      </c>
      <c r="P3433" s="82" t="s">
        <v>61</v>
      </c>
      <c r="Q3433" s="82" t="s">
        <v>61</v>
      </c>
      <c r="R3433" s="82" t="s">
        <v>61</v>
      </c>
      <c r="S3433" s="82" t="s">
        <v>61</v>
      </c>
      <c r="T3433" s="82" t="s">
        <v>61</v>
      </c>
      <c r="U3433" s="82" t="s">
        <v>61</v>
      </c>
      <c r="V3433" s="82"/>
      <c r="W3433" s="82" t="s">
        <v>60</v>
      </c>
      <c r="X3433" s="82" t="s">
        <v>60</v>
      </c>
      <c r="Y3433" s="82" t="s">
        <v>60</v>
      </c>
      <c r="Z3433" s="82" t="s">
        <v>60</v>
      </c>
      <c r="AA3433" s="82" t="s">
        <v>60</v>
      </c>
      <c r="AB3433" s="82" t="s">
        <v>60</v>
      </c>
      <c r="AC3433" s="82"/>
      <c r="AD3433" s="82" t="s">
        <v>60</v>
      </c>
      <c r="AE3433" s="82" t="s">
        <v>60</v>
      </c>
      <c r="AF3433" s="82" t="s">
        <v>60</v>
      </c>
      <c r="AG3433" s="82" t="s">
        <v>60</v>
      </c>
      <c r="AH3433" s="82" t="s">
        <v>60</v>
      </c>
      <c r="AI3433" s="82" t="s">
        <v>1471</v>
      </c>
      <c r="AJ3433" s="82"/>
      <c r="AK3433" s="82" t="s">
        <v>61</v>
      </c>
      <c r="AL3433" s="82" t="s">
        <v>61</v>
      </c>
      <c r="AM3433" s="239">
        <f>COUNTIF(H3433:AL3433,"PH")+COUNTIF(H3433:AL3433,"PH/L")+COUNTIF(H3433:AL3433,"PM")</f>
        <v>0</v>
      </c>
      <c r="AN3433" s="239">
        <f>COUNTIF(H3433:AL3433,"PD")+COUNTIF(H3433:AL3433,"PDD")+COUNTIF(H3433:AL3433,"P/DS")/2+COUNTIF(H3433:AL3433,"PMD")</f>
        <v>0</v>
      </c>
      <c r="AO3433" s="239">
        <f>COUNTIF(H3433:AL3433,"PN")+COUNTIF(H3433:AL3433,"P/NS")/2+COUNTIF(H3433:AL3433,"PH")+COUNTIF(H3433:AL3433,"PH/F")/2+COUNTIF(H3433:AL3433,"PH/L")/2+COUNTIF(H3433:AL3433,"PM")</f>
        <v>0</v>
      </c>
      <c r="AP3433" s="239">
        <f>COUNTIF(H3433:AL3433,"BH")+COUNTIF(H3433:AL3433,"AL/BL")+COUNTIF(H3433:AL3433,"UL/BL")+COUNTIF(H3433:AL3433,"BM")</f>
        <v>0</v>
      </c>
      <c r="AQ3433" s="239">
        <f>COUNTIF(H3433:AL3433,"DS")+COUNTIF(H3433:AL3433,"AL/DS")/2+COUNTIF(H3433:AL3433,"UL/DS")/2+COUNTIF(H3433:AL3433,"CT")+COUNTIF(H3433:AL3433,"MD")</f>
        <v>11.5</v>
      </c>
      <c r="AR3433" s="239">
        <f>COUNTIF(H3433:AL3433,"NS")+COUNTIF(H3433:AL3433,"AL/NS")/2+COUNTIF(H3433:AL3433,"UL/NS")/2+COUNTIF(H3433:AL3433,"BH")+COUNTIF(H3433:AL3433,"AL/BF")/2+COUNTIF(H3433:AL3433,"AL/BL")/2+COUNTIF(H3433:AL3433,"UL/BL")/2+COUNTIF(H3433:AL3433,"UL/BF")/2+COUNTIF(H3433:AL3433,"BM")</f>
        <v>13</v>
      </c>
      <c r="AS3433" s="239">
        <f>COUNTIF(H3433:AL3433,"AL")+COUNTIF(H3433:AL3433,"AL/DS")/2+COUNTIF(H3433:AL3433,"AL/NS")/2+COUNTIF(H3433:AL3433,"NH")+COUNTIF(H3433:AL3433,"SL")+COUNTIF(H3433:AL3433,"NHD")+COUNTIF(H3433:AL3433,"B")+COUNTIF(H3433:AL3433,"HL")+COUNTIF(H3433:AL3433,"AL/BF")/2+COUNTIF(H3433:AL3433,"AL/BL")/2</f>
        <v>1</v>
      </c>
      <c r="AT3433" s="255">
        <f>COUNTIF(H3433:AL3433,"PD")+COUNTIF(H3433:AL3433,"PN")+COUNTIF(H3433:AL3433,"P/DS")/2+COUNTIF(H3433:AL3433,"P/NS")/2+COUNTIF(H3433:AL3433,"DS")+COUNTIF(H3433:AL3433,"NS")+COUNTIF(H3433:AL3433,"AL")+COUNTIF(H3433:AL3433,"AL/DS")+COUNTIF(H3433:AL3433,"AL/NS")+COUNTIF(H3433:AL3433,"NH")+COUNTIF(H3433:AL3433,"SL")+COUNTIF(H3433:AL3433,"UL/DS")/2+COUNTIF(H3433:AL3433,"UL/NS")/2+COUNTIF(H3433:AL3433,"CT")+COUNTIF(H3433:AL3433,"NHD")+COUNTIF(H3433:AL3433,"PDD")+COUNTIF(H3433:AL3433,"B")+COUNTIF(H3433:AL3433,"HL")+COUNTIF(H3433:AL3433,"PH")+COUNTIF(H3433:AL3433,"BH")+COUNTIF(H3433:AL3433,"AL/BF")+COUNTIF(H3433:AL3433,"AL/BL")+COUNTIF(H3433:AL3433,"UL/BF")/2+COUNTIF(H3433:AL3433,"UL/BL")/2+COUNTIF(H3433:AL3433,"PH/F")/2+COUNTIF(H3433:AL3433,"PH/L")/2+COUNTIF(H3433:AL3433,"MD")+COUNTIF(H3433:AL3433,"PMD")+COUNTIF(H3433:AL3433,"PM")+COUNTIF(H3433:AL3433,"BM")</f>
        <v>25.5</v>
      </c>
      <c r="AU3433" s="255">
        <f>COUNTIF(H3433:AL3433,"P/DS")/2+COUNTIF(H3433:AL3433,"P/NS")/2+COUNTIF(H3433:AL3433,"IL")+COUNTIF(H3433:AL3433,"NL")+COUNTIF(H3433:AL3433,"UL")+COUNTIF(H3433:AL3433,"UL/DS")/2+COUNTIF(H3433:AL3433,"UL/NS")/2+COUNTIF(H3433:AL3433,"KT")+COUNTIF(H3433:AL3433,"UL/BF")/2+COUNTIF(H3433:AL3433,"UL/BL")/2+COUNTIF(H3433:AL3433,"PH/F")/2+COUNTIF(H3433:AL3433,"PH/L")/2+COUNTIF(H3433:AL3433,"NB")</f>
        <v>0.5</v>
      </c>
      <c r="AV3433" s="258">
        <f>COUNTIF(H3433:AL3433,"PN")+COUNTIF(H3433:AL3433,"TVD")+COUNTIF(H3433:AL3433,"PH")+COUNTIF(H3433:AL3433,"PM")+COUNTIF(H3433:AL3433,"PDD")-COUNTIFS(H3433:AL3433,"PN",H3440:AL3440,"&gt;=3")-COUNTIFS(H3433:AL3433,"PM",H3440:AL3440,"&gt;=3")</f>
        <v>0</v>
      </c>
      <c r="AW3433" s="258">
        <f>COUNTIF(H3433:AL3433,"NS")+COUNTIF(H3433:AL3433,"D")+COUNTIF(H3433:AL3433,"BH")+COUNTIF(H3433:AL3433,"NHD")+COUNTIF(H3433:AL3433,"BM")-COUNTIFS(H3433:AL3433,"NS",H3440:AL3440,"&gt;=3")-COUNTIFS(H3433:AL3433,"BH",H3440:AL3440,"&gt;=3")-COUNTIFS(H3433:AL3433,"BM",H3440:AL3440,"&gt;=3")</f>
        <v>15</v>
      </c>
      <c r="AX3433" s="255">
        <f>COUNTIF(H3433:AL3433,"AL")+COUNTIF(H3433:AL3433,"AL/DS")/2+COUNTIF(H3433:AL3433,"AL/NS")/2+COUNTIF(H3433:AL3433,"AL/BF")+COUNTIF(H3433:AL3433,"AL/BL")/2</f>
        <v>0</v>
      </c>
      <c r="AY3433" s="255">
        <f>COUNTIF(H3433:AL3433,"SL")</f>
        <v>0</v>
      </c>
      <c r="AZ3433" s="255">
        <f>COUNTIF(H3433:AL3433,"NH")</f>
        <v>1</v>
      </c>
      <c r="BA3433" s="255">
        <f>COUNTIF(H3433:AL3433,"HL")</f>
        <v>0</v>
      </c>
      <c r="BB3433" s="255">
        <f>COUNTIF(G3433:AL3433,"P/DS")/2+COUNTIF(G3433:AL3433,"P/NS")/2+COUNTIF(G3433:AL3433,"UL")+COUNTIF(G3433:AL3433,"UL/DS")/2+COUNTIF(G3433:AL3433,"UL/NS")/2+COUNTIF(G3433:AL3433,"UL/BL")/2+COUNTIF(G3433:AL3433,"UL/BF")/2+COUNTIF(G3433:AL3433,"PH/F")/2+COUNTIF(G3433:AL3433,"PH/L")/2</f>
        <v>0.5</v>
      </c>
      <c r="BC3433" s="255">
        <f>COUNTIF(H3433:AL3433,"NB")</f>
        <v>0</v>
      </c>
      <c r="BD3433" s="255">
        <f>COUNTIF(H3433:AL3433,"NL")</f>
        <v>0</v>
      </c>
      <c r="BE3433" s="255">
        <f>COUNTIF(H3433:AL3433,"IL")</f>
        <v>0</v>
      </c>
      <c r="BF3433" s="255">
        <f>COUNTIF(H3433:AL3433,"KT")</f>
        <v>0</v>
      </c>
      <c r="BG3433" s="255">
        <f>COUNTIF(H3433:AL3433,"L70")</f>
        <v>0</v>
      </c>
      <c r="BH3433" s="255">
        <f>COUNTIF(H3433:AL3433,"MD")</f>
        <v>0</v>
      </c>
      <c r="BI3433" s="255">
        <f>COUNTIF(H3433:AL3433,"PMD")</f>
        <v>0</v>
      </c>
      <c r="BJ3433" s="255">
        <f>COUNTIF(H3433:AL3433,"PM")</f>
        <v>0</v>
      </c>
      <c r="BK3433" s="255">
        <f>COUNTIF(H3433:AL3433,"BM")</f>
        <v>0</v>
      </c>
      <c r="BL3433" s="261">
        <f>SUMIF(H3433:AL3433,"PD",H3434:AL3434)+SUMIF(H3433:AL3433,"PN",H3434:AL3434)+SUMIF(H3433:AL3433,"P/DS",H3434:AL3434)+SUMIF(H3433:AL3433,"PN/F",H3434:AL3434)+SUMIF(H3433:AL3433,"PN/L",H3434:AL3434)+SUMIF(H3433:AL3433,"TV",H3434:AL3434)+SUMIF(H3433:AL3433,"TVD",H3434:AL3434)+SUMIF(H3433:AL3433,"PDD",H3434:AL3434)</f>
        <v>0</v>
      </c>
      <c r="BM3433" s="261">
        <f>SUMIF(H3433:AL3433,"PD",H3435:AL3435)+SUMIF(H3433:AL3433,"PN",H3435:AL3435)+SUMIF(H3433:AL3433,"P/DS",H3435:AL3435)+SUMIF(H3433:AL3433,"PN/F",H3435:AL3435)+SUMIF(H3433:AL3433,"PN/L",H3435:AL3435)+SUMIF(H3433:AL3433,"TV",H3435:AL3435)+SUMIF(H3433:AL3433,"TVD",H3435:AL3435)+SUMIF(H3433:AL3433,"PDD",H3435:AL3435)+SUMIF(H3433:AL3433,"PMD",H3435:AL3435)</f>
        <v>0</v>
      </c>
      <c r="BN3433" s="261">
        <f>SUMIF(H3433:AL3433,"PD",H3436:AL3436)+SUMIF(H3433:AL3433,"PN",H3436:AL3436)+SUMIF(H3433:AL3433,"P/DS",H3436:AL3436)+SUMIF(H3433:AL3433,"PN/F",H3436:AL3436)+SUMIF(H3433:AL3433,"PN/L",H3436:AL3436)+SUMIF(H3433:AL3433,"TV",H3436:AL3436)+SUMIF(H3433:AL3433,"TVD",H3436:AL3436)</f>
        <v>0</v>
      </c>
      <c r="BO3433" s="261">
        <f>SUMIF(H3433:AL3433,"PD",H3437:AL3437)+SUMIF(H3433:AL3433,"PN",H3437:AL3437)+SUMIF(H3433:AL3433,"P/DS",H3437:AL3437)+SUMIF(H3433:AL3433,"PN/F",H3437:AL3437)+SUMIF(H3433:AL3433,"PN/L",H3437:AL3437)+SUMIF(H3433:AL3433,"TV",H3437:AL3437)+SUMIF(H3433:AL3433,"TVD",H3437:AL3437)</f>
        <v>0</v>
      </c>
      <c r="BP3433" s="261">
        <f>SUMIF(H3433:AL3433,"PD",H3438:AL3438)+SUMIF(H3433:AL3433,"PN",H3438:AL3438)+SUMIF(H3433:AL3433,"P/DS",H3438:AL3438)+SUMIF(H3433:AL3433,"PN/F",H3438:AL3438)+SUMIF(H3433:AL3433,"PN/L",H3438:AL3438)+SUMIF(H3433:AL3433,"TV",H3438:AL3438)+SUMIF(H3433:AL3433,"TVD",H3438:AL3438)+SUMIF(H3433:AL3433,"PDD",H3438:AL3438)+SUMIF(H3433:AL3433,"PH",H3438:AL3438)+SUMIF(H3433:AL3433,"PM",H3438:AL3438)</f>
        <v>0</v>
      </c>
      <c r="BQ3433" s="261">
        <f>SUMIF(H3433:AL3433,"PD",H3439:AL3439)+SUMIF(H3433:AL3433,"PN",H3439:AL3439)+SUMIF(H3433:AL3433,"P/DS",H3439:AL3439)+SUMIF(H3433:AL3433,"PN/F",H3439:AL3439)+SUMIF(H3433:AL3433,"PN/L",H3439:AL3439)+SUMIF(H3433:AL3433,"TV",H3439:AL3439)+SUMIF(H3433:AL3433,"TVD",H3439:AL3439)+SUMIF(H3433:AL3433,"PDD",H3439:AL3439)+SUMIF(H3433:AL3433,"PH",H3439:AL3439)+SUMIF(H3433:AL3433,"PM",H3439:AL3439)</f>
        <v>0</v>
      </c>
      <c r="BR3433" s="269">
        <f>SUM(H3434:AL3434)-BL3433</f>
        <v>48.5</v>
      </c>
      <c r="BS3433" s="269">
        <f>SUM(H3435:AL3435)-BM3433</f>
        <v>14.5</v>
      </c>
      <c r="BT3433" s="269">
        <f>SUM(H3436:AL3436)-BN3433</f>
        <v>0</v>
      </c>
      <c r="BU3433" s="269">
        <f>SUM(H3437:AL3437)-BO3433</f>
        <v>13</v>
      </c>
      <c r="BV3433" s="269">
        <f>SUM(H3438:AL3438)-BP3433</f>
        <v>0</v>
      </c>
      <c r="BW3433" s="269">
        <f>SUM(H3439:AL3439)-BQ3433</f>
        <v>0</v>
      </c>
      <c r="BX3433" s="255">
        <f>SUMIF(H3433:AL3433,"PD",H3440:AL3440)+SUMIF(H3433:AL3433,"PN",H3440:AL3440)+SUMIF(H3433:AL3433,"P/DS",H3440:AL3440)+SUMIF(H3433:AL3433,"PN/F",H3440:AL3440)+SUMIF(H3433:AL3433,"PN/L",H3440:AL3440)</f>
        <v>0</v>
      </c>
      <c r="BY3433" s="255">
        <f>SUM(H3440:AL3440)-BX3433</f>
        <v>0</v>
      </c>
      <c r="BZ3433" s="255">
        <f t="shared" ref="BZ3433" si="1087">+SUM(BL3433:BW3440)</f>
        <v>76</v>
      </c>
      <c r="CA3433" s="266">
        <f>(COUNTIFS(H3433:AL3433,"PD",H3434:AL3434,"&gt;=2"))*0.5-IF(CN3433="VP",COUNTIFS($H$16:$AL$16,"SAT",H3433:AL3433,"PD",H3434:AL3434,"&gt;=2"))*0.5</f>
        <v>0</v>
      </c>
      <c r="CB3433" s="266">
        <f>(COUNTIFS(H3433:AL3433,"PN",H3435:AL3435,"&gt;=0.5",H3434:AL3434,"&gt;=1.5"))*0.5+COUNTIFS(H3433:AL3433,"PDD",H3435:AL3435,"&gt;=0.5",H3434:AL3434,"&gt;=1.5")*0.5</f>
        <v>0</v>
      </c>
      <c r="CC3433" s="273">
        <f>(COUNTIFS(H3433:AL3433,"TV",H3435:AL3435,"&gt;=10"))*0.5+(COUNTIFS(H3433:AL3433,"PMD",H3435:AL3435,"&gt;=2"))*0.5</f>
        <v>0</v>
      </c>
      <c r="CD3433" s="266">
        <f>(COUNTIFS(H3433:AL3433,"TVD",H3437:AL3437,"&gt;=6.5",H3435:AL3435,"&gt;=3.5"))*0.5</f>
        <v>0</v>
      </c>
      <c r="CE3433" s="266">
        <f>(COUNTIFS(H3433:AL3433,"PD",H3438:AL3438,"&gt;=10"))*0.5</f>
        <v>0</v>
      </c>
      <c r="CF3433" s="266">
        <f>(COUNTIFS(H3433:AL3433,"PDD",H3438:AL3438,"&gt;=3.5",H3439:AL3439,"&gt;=6.5")+COUNTIFS(H3433:AL3433,"PH",H3439:AL3439,"&gt;=0.5",H3438:AL3438,"&gt;=1.5")+COUNTIFS(H3433:AL3433,"PM",H3439:AL3439,"&gt;=0.5",H3438:AL3438,"&gt;=1.5"))*0.5</f>
        <v>0</v>
      </c>
      <c r="CG3433" s="266">
        <f>(COUNTIFS(H3433:AL3433,"DS",H3434:AL3434,"&gt;=2")+COUNTIFS(H3433:AL3433,"AL/DS",H3434:AL3434,"&gt;=2"))*0.5-IF(CN3433="VP",COUNTIFS($H$16:$AL$16,"SAT",H3433:AL3433,"DS",H3434:AL3434,"&gt;=2"))*0.5</f>
        <v>4.5</v>
      </c>
      <c r="CH3433" s="266">
        <f>(COUNTIFS(H3433:AL3433,"NS",H3435:AL3435,"&gt;=0.5",H3434:AL3434,"&gt;=1.5")+COUNTIFS(H3433:AL3433,"AL/NS",H3435:AL3435,"&gt;=0.5",H3434:AL3434,"&gt;=1.5")+COUNTIFS(H3433:AL3433,"NHD",H3435:AL3435,"&gt;=4.5",H3438:AL3438,"&gt;=2",H3434:AL3434,"&gt;=1.5"))*0.5</f>
        <v>6.5</v>
      </c>
      <c r="CI3433" s="266">
        <f>(COUNTIF(H3435:AL3435,"&gt;=10")+COUNTIFS(H3433:AL3433,"MD",H3435:AL3435,"&gt;=2")-COUNTIFS(H3433:AL3433,"TV",H3435:AL3435,"&gt;=10"))*0.5</f>
        <v>0</v>
      </c>
      <c r="CJ3433" s="266">
        <f>(COUNTIFS(H3433:AL3433,"D",H3437:AL3437,"&gt;=6.5",H3435:AL3435,"&gt;=3.5"))*0.5</f>
        <v>1</v>
      </c>
      <c r="CK3433" s="266">
        <f>(COUNTIF(H3438:AL3438,"&gt;=10")-COUNTIFS(H3433:AL3433,"PD",H3438:AL3438,"&gt;=10"))*0.5</f>
        <v>0</v>
      </c>
      <c r="CL3433" s="265">
        <f>(COUNTIFS(H3433:AL3433,"NHD",H3438:AL3438,"&gt;=3.5",H3439:AL3439,"&gt;=6.5")+COUNTIFS(H3433:AL3433,"BH",H3438:AL3438,"&gt;=1.5",H3439:AL3439,"&gt;=0.5")+COUNTIFS(H3433:AL3433,"BM",H3438:AL3438,"&gt;=1.5",H3439:AL3439,"&gt;=0.5")+COUNTIFS(H3433:AL3433,"D",H3438:AL3438,"&gt;=1.5",H3439:AL3439,"&gt;=0.5"))*0.5</f>
        <v>0</v>
      </c>
      <c r="CM3433" s="272"/>
      <c r="CN3433" s="264" t="s">
        <v>723</v>
      </c>
      <c r="CO3433" s="177">
        <f t="shared" ref="CO3433" si="1088">+AM3433+AN3433+AO3433+AP3433+AQ3433+AR3433+AS3433+AU3433+BG3433</f>
        <v>26</v>
      </c>
      <c r="CP3433" s="225">
        <f>+SUM(I3434:I3439)-I3440</f>
        <v>10.5</v>
      </c>
      <c r="CQ3433" s="225">
        <f>+SUM(J3434:J3439)-J3440</f>
        <v>2.5</v>
      </c>
      <c r="CR3433" s="225">
        <f>+SUM(K3434:K3439)-K3440</f>
        <v>2.5</v>
      </c>
      <c r="CS3433" s="178"/>
      <c r="CT3433" s="178"/>
      <c r="CU3433" s="178"/>
      <c r="CV3433" s="178"/>
      <c r="CW3433" s="178"/>
      <c r="CX3433" s="178"/>
      <c r="CY3433" s="178"/>
      <c r="CZ3433" s="178"/>
      <c r="DA3433" s="178"/>
    </row>
    <row r="3434" spans="1:105" s="120" customFormat="1" ht="15" customHeight="1">
      <c r="A3434" s="228"/>
      <c r="B3434" s="346"/>
      <c r="C3434" s="349"/>
      <c r="D3434" s="237"/>
      <c r="E3434" s="237"/>
      <c r="F3434" s="242" t="s">
        <v>82</v>
      </c>
      <c r="G3434" s="121">
        <v>1.5</v>
      </c>
      <c r="H3434" s="83"/>
      <c r="I3434" s="83"/>
      <c r="J3434" s="83">
        <v>2</v>
      </c>
      <c r="K3434" s="83">
        <v>2</v>
      </c>
      <c r="L3434" s="83">
        <v>2</v>
      </c>
      <c r="M3434" s="83">
        <v>2</v>
      </c>
      <c r="N3434" s="83">
        <v>2</v>
      </c>
      <c r="O3434" s="83"/>
      <c r="P3434" s="83">
        <v>2</v>
      </c>
      <c r="Q3434" s="83">
        <v>2</v>
      </c>
      <c r="R3434" s="83">
        <v>2</v>
      </c>
      <c r="S3434" s="83">
        <v>2</v>
      </c>
      <c r="T3434" s="83">
        <v>2</v>
      </c>
      <c r="U3434" s="83">
        <v>2</v>
      </c>
      <c r="V3434" s="83"/>
      <c r="W3434" s="83">
        <v>2.5</v>
      </c>
      <c r="X3434" s="83">
        <v>2.5</v>
      </c>
      <c r="Y3434" s="83">
        <v>2.5</v>
      </c>
      <c r="Z3434" s="83">
        <v>2.5</v>
      </c>
      <c r="AA3434" s="83">
        <v>2.5</v>
      </c>
      <c r="AB3434" s="83"/>
      <c r="AC3434" s="79"/>
      <c r="AD3434" s="79">
        <v>2.5</v>
      </c>
      <c r="AE3434" s="79">
        <v>2.5</v>
      </c>
      <c r="AF3434" s="79">
        <v>2.5</v>
      </c>
      <c r="AG3434" s="79"/>
      <c r="AH3434" s="79">
        <v>2.5</v>
      </c>
      <c r="AI3434" s="79"/>
      <c r="AJ3434" s="79"/>
      <c r="AK3434" s="79">
        <v>2</v>
      </c>
      <c r="AL3434" s="79">
        <v>2</v>
      </c>
      <c r="AM3434" s="240"/>
      <c r="AN3434" s="240"/>
      <c r="AO3434" s="240"/>
      <c r="AP3434" s="240"/>
      <c r="AQ3434" s="240"/>
      <c r="AR3434" s="240"/>
      <c r="AS3434" s="240"/>
      <c r="AT3434" s="256"/>
      <c r="AU3434" s="256"/>
      <c r="AV3434" s="259"/>
      <c r="AW3434" s="259"/>
      <c r="AX3434" s="256"/>
      <c r="AY3434" s="256"/>
      <c r="AZ3434" s="256"/>
      <c r="BA3434" s="256"/>
      <c r="BB3434" s="256"/>
      <c r="BC3434" s="256"/>
      <c r="BD3434" s="256"/>
      <c r="BE3434" s="256"/>
      <c r="BF3434" s="256"/>
      <c r="BG3434" s="256"/>
      <c r="BH3434" s="256"/>
      <c r="BI3434" s="256"/>
      <c r="BJ3434" s="256"/>
      <c r="BK3434" s="256"/>
      <c r="BL3434" s="262"/>
      <c r="BM3434" s="262"/>
      <c r="BN3434" s="262"/>
      <c r="BO3434" s="262"/>
      <c r="BP3434" s="262"/>
      <c r="BQ3434" s="262"/>
      <c r="BR3434" s="270"/>
      <c r="BS3434" s="270"/>
      <c r="BT3434" s="270"/>
      <c r="BU3434" s="270"/>
      <c r="BV3434" s="270"/>
      <c r="BW3434" s="270"/>
      <c r="BX3434" s="256"/>
      <c r="BY3434" s="256"/>
      <c r="BZ3434" s="256"/>
      <c r="CA3434" s="267"/>
      <c r="CB3434" s="267"/>
      <c r="CC3434" s="274"/>
      <c r="CD3434" s="267"/>
      <c r="CE3434" s="267"/>
      <c r="CF3434" s="267"/>
      <c r="CG3434" s="267"/>
      <c r="CH3434" s="267"/>
      <c r="CI3434" s="267"/>
      <c r="CJ3434" s="267"/>
      <c r="CK3434" s="267"/>
      <c r="CL3434" s="265"/>
      <c r="CM3434" s="272"/>
      <c r="CN3434" s="264"/>
      <c r="CO3434" s="177"/>
      <c r="CP3434" s="226"/>
      <c r="CQ3434" s="226"/>
      <c r="CR3434" s="226"/>
      <c r="CS3434" s="178"/>
      <c r="CT3434" s="178"/>
      <c r="CU3434" s="178"/>
      <c r="CV3434" s="178"/>
      <c r="CW3434" s="178"/>
      <c r="CX3434" s="178"/>
      <c r="CY3434" s="178"/>
      <c r="CZ3434" s="178"/>
      <c r="DA3434" s="178"/>
    </row>
    <row r="3435" spans="1:105" s="120" customFormat="1" ht="15" customHeight="1">
      <c r="A3435" s="228"/>
      <c r="B3435" s="346"/>
      <c r="C3435" s="349"/>
      <c r="D3435" s="237"/>
      <c r="E3435" s="237"/>
      <c r="F3435" s="243"/>
      <c r="G3435" s="122">
        <v>2</v>
      </c>
      <c r="H3435" s="84"/>
      <c r="I3435" s="84">
        <v>4</v>
      </c>
      <c r="J3435" s="84">
        <v>0.5</v>
      </c>
      <c r="K3435" s="84">
        <v>0.5</v>
      </c>
      <c r="L3435" s="84">
        <v>0.5</v>
      </c>
      <c r="M3435" s="84">
        <v>0.5</v>
      </c>
      <c r="N3435" s="84">
        <v>0.5</v>
      </c>
      <c r="O3435" s="84">
        <v>4</v>
      </c>
      <c r="P3435" s="84">
        <v>0.5</v>
      </c>
      <c r="Q3435" s="84">
        <v>0.5</v>
      </c>
      <c r="R3435" s="84">
        <v>0.5</v>
      </c>
      <c r="S3435" s="84">
        <v>0.5</v>
      </c>
      <c r="T3435" s="84">
        <v>0.5</v>
      </c>
      <c r="U3435" s="84">
        <v>0.5</v>
      </c>
      <c r="V3435" s="84"/>
      <c r="W3435" s="84"/>
      <c r="X3435" s="84"/>
      <c r="Y3435" s="84"/>
      <c r="Z3435" s="84"/>
      <c r="AA3435" s="84"/>
      <c r="AB3435" s="84"/>
      <c r="AC3435" s="80"/>
      <c r="AD3435" s="80"/>
      <c r="AE3435" s="80"/>
      <c r="AF3435" s="80"/>
      <c r="AG3435" s="80"/>
      <c r="AH3435" s="80"/>
      <c r="AI3435" s="80"/>
      <c r="AJ3435" s="80"/>
      <c r="AK3435" s="80">
        <v>0.5</v>
      </c>
      <c r="AL3435" s="80">
        <v>0.5</v>
      </c>
      <c r="AM3435" s="240"/>
      <c r="AN3435" s="240"/>
      <c r="AO3435" s="240"/>
      <c r="AP3435" s="240"/>
      <c r="AQ3435" s="240"/>
      <c r="AR3435" s="240"/>
      <c r="AS3435" s="240"/>
      <c r="AT3435" s="256"/>
      <c r="AU3435" s="256"/>
      <c r="AV3435" s="259"/>
      <c r="AW3435" s="259"/>
      <c r="AX3435" s="256"/>
      <c r="AY3435" s="256"/>
      <c r="AZ3435" s="256"/>
      <c r="BA3435" s="256"/>
      <c r="BB3435" s="256"/>
      <c r="BC3435" s="256"/>
      <c r="BD3435" s="256"/>
      <c r="BE3435" s="256"/>
      <c r="BF3435" s="256"/>
      <c r="BG3435" s="256"/>
      <c r="BH3435" s="256"/>
      <c r="BI3435" s="256"/>
      <c r="BJ3435" s="256"/>
      <c r="BK3435" s="256"/>
      <c r="BL3435" s="262"/>
      <c r="BM3435" s="262"/>
      <c r="BN3435" s="262"/>
      <c r="BO3435" s="262"/>
      <c r="BP3435" s="262"/>
      <c r="BQ3435" s="262"/>
      <c r="BR3435" s="270"/>
      <c r="BS3435" s="270"/>
      <c r="BT3435" s="270"/>
      <c r="BU3435" s="270"/>
      <c r="BV3435" s="270"/>
      <c r="BW3435" s="270"/>
      <c r="BX3435" s="256"/>
      <c r="BY3435" s="256"/>
      <c r="BZ3435" s="256"/>
      <c r="CA3435" s="267"/>
      <c r="CB3435" s="267"/>
      <c r="CC3435" s="274"/>
      <c r="CD3435" s="267"/>
      <c r="CE3435" s="267"/>
      <c r="CF3435" s="267"/>
      <c r="CG3435" s="267"/>
      <c r="CH3435" s="267"/>
      <c r="CI3435" s="267"/>
      <c r="CJ3435" s="267"/>
      <c r="CK3435" s="267"/>
      <c r="CL3435" s="265"/>
      <c r="CM3435" s="272"/>
      <c r="CN3435" s="264"/>
      <c r="CO3435" s="177"/>
      <c r="CP3435" s="226"/>
      <c r="CQ3435" s="226"/>
      <c r="CR3435" s="226"/>
      <c r="CS3435" s="178"/>
      <c r="CT3435" s="178"/>
      <c r="CU3435" s="178"/>
      <c r="CV3435" s="178"/>
      <c r="CW3435" s="178"/>
      <c r="CX3435" s="178"/>
      <c r="CY3435" s="178"/>
      <c r="CZ3435" s="178"/>
      <c r="DA3435" s="178"/>
    </row>
    <row r="3436" spans="1:105" s="120" customFormat="1" ht="15" customHeight="1">
      <c r="A3436" s="228"/>
      <c r="B3436" s="346"/>
      <c r="C3436" s="349"/>
      <c r="D3436" s="237"/>
      <c r="E3436" s="237"/>
      <c r="F3436" s="243"/>
      <c r="G3436" s="122">
        <v>2.1</v>
      </c>
      <c r="H3436" s="84"/>
      <c r="I3436" s="84"/>
      <c r="J3436" s="84"/>
      <c r="K3436" s="84"/>
      <c r="L3436" s="84"/>
      <c r="M3436" s="84"/>
      <c r="N3436" s="84"/>
      <c r="O3436" s="84"/>
      <c r="P3436" s="84"/>
      <c r="Q3436" s="84"/>
      <c r="R3436" s="84"/>
      <c r="S3436" s="84"/>
      <c r="T3436" s="84"/>
      <c r="U3436" s="84"/>
      <c r="V3436" s="84"/>
      <c r="W3436" s="84"/>
      <c r="X3436" s="84"/>
      <c r="Y3436" s="84"/>
      <c r="Z3436" s="84"/>
      <c r="AA3436" s="84"/>
      <c r="AB3436" s="84"/>
      <c r="AC3436" s="80"/>
      <c r="AD3436" s="80"/>
      <c r="AE3436" s="80"/>
      <c r="AF3436" s="80"/>
      <c r="AG3436" s="80"/>
      <c r="AH3436" s="80"/>
      <c r="AI3436" s="80"/>
      <c r="AJ3436" s="80"/>
      <c r="AK3436" s="80"/>
      <c r="AL3436" s="80"/>
      <c r="AM3436" s="240"/>
      <c r="AN3436" s="240"/>
      <c r="AO3436" s="240"/>
      <c r="AP3436" s="240"/>
      <c r="AQ3436" s="240"/>
      <c r="AR3436" s="240"/>
      <c r="AS3436" s="240"/>
      <c r="AT3436" s="256"/>
      <c r="AU3436" s="256"/>
      <c r="AV3436" s="259"/>
      <c r="AW3436" s="259"/>
      <c r="AX3436" s="256"/>
      <c r="AY3436" s="256"/>
      <c r="AZ3436" s="256"/>
      <c r="BA3436" s="256"/>
      <c r="BB3436" s="256"/>
      <c r="BC3436" s="256"/>
      <c r="BD3436" s="256"/>
      <c r="BE3436" s="256"/>
      <c r="BF3436" s="256"/>
      <c r="BG3436" s="256"/>
      <c r="BH3436" s="256"/>
      <c r="BI3436" s="256"/>
      <c r="BJ3436" s="256"/>
      <c r="BK3436" s="256"/>
      <c r="BL3436" s="262"/>
      <c r="BM3436" s="262"/>
      <c r="BN3436" s="262"/>
      <c r="BO3436" s="262"/>
      <c r="BP3436" s="262"/>
      <c r="BQ3436" s="262"/>
      <c r="BR3436" s="270"/>
      <c r="BS3436" s="270"/>
      <c r="BT3436" s="270"/>
      <c r="BU3436" s="270"/>
      <c r="BV3436" s="270"/>
      <c r="BW3436" s="270"/>
      <c r="BX3436" s="256"/>
      <c r="BY3436" s="256"/>
      <c r="BZ3436" s="256"/>
      <c r="CA3436" s="267"/>
      <c r="CB3436" s="267"/>
      <c r="CC3436" s="274"/>
      <c r="CD3436" s="267"/>
      <c r="CE3436" s="267"/>
      <c r="CF3436" s="267"/>
      <c r="CG3436" s="267"/>
      <c r="CH3436" s="267"/>
      <c r="CI3436" s="267"/>
      <c r="CJ3436" s="267"/>
      <c r="CK3436" s="267"/>
      <c r="CL3436" s="265"/>
      <c r="CM3436" s="272"/>
      <c r="CN3436" s="264"/>
      <c r="CO3436" s="177"/>
      <c r="CP3436" s="226"/>
      <c r="CQ3436" s="226"/>
      <c r="CR3436" s="226"/>
      <c r="CS3436" s="178"/>
      <c r="CT3436" s="178"/>
      <c r="CU3436" s="178"/>
      <c r="CV3436" s="178"/>
      <c r="CW3436" s="178"/>
      <c r="CX3436" s="178"/>
      <c r="CY3436" s="178"/>
      <c r="CZ3436" s="178"/>
      <c r="DA3436" s="178"/>
    </row>
    <row r="3437" spans="1:105" s="120" customFormat="1" ht="15" customHeight="1">
      <c r="A3437" s="228"/>
      <c r="B3437" s="346"/>
      <c r="C3437" s="349"/>
      <c r="D3437" s="237"/>
      <c r="E3437" s="237"/>
      <c r="F3437" s="243"/>
      <c r="G3437" s="122">
        <v>2.7</v>
      </c>
      <c r="H3437" s="84"/>
      <c r="I3437" s="84">
        <v>6.5</v>
      </c>
      <c r="J3437" s="84"/>
      <c r="K3437" s="84"/>
      <c r="L3437" s="84"/>
      <c r="M3437" s="84"/>
      <c r="N3437" s="84"/>
      <c r="O3437" s="84">
        <v>6.5</v>
      </c>
      <c r="P3437" s="84"/>
      <c r="Q3437" s="84"/>
      <c r="R3437" s="84"/>
      <c r="S3437" s="84"/>
      <c r="T3437" s="84"/>
      <c r="U3437" s="84"/>
      <c r="V3437" s="84"/>
      <c r="W3437" s="84"/>
      <c r="X3437" s="84"/>
      <c r="Y3437" s="84"/>
      <c r="Z3437" s="84"/>
      <c r="AA3437" s="84"/>
      <c r="AB3437" s="84"/>
      <c r="AC3437" s="80"/>
      <c r="AD3437" s="80"/>
      <c r="AE3437" s="80"/>
      <c r="AF3437" s="80"/>
      <c r="AG3437" s="80"/>
      <c r="AH3437" s="80"/>
      <c r="AI3437" s="80"/>
      <c r="AJ3437" s="80"/>
      <c r="AK3437" s="80"/>
      <c r="AL3437" s="80"/>
      <c r="AM3437" s="240"/>
      <c r="AN3437" s="240"/>
      <c r="AO3437" s="240"/>
      <c r="AP3437" s="240"/>
      <c r="AQ3437" s="240"/>
      <c r="AR3437" s="240"/>
      <c r="AS3437" s="240"/>
      <c r="AT3437" s="256"/>
      <c r="AU3437" s="256"/>
      <c r="AV3437" s="259"/>
      <c r="AW3437" s="259"/>
      <c r="AX3437" s="256"/>
      <c r="AY3437" s="256"/>
      <c r="AZ3437" s="256"/>
      <c r="BA3437" s="256"/>
      <c r="BB3437" s="256"/>
      <c r="BC3437" s="256"/>
      <c r="BD3437" s="256"/>
      <c r="BE3437" s="256"/>
      <c r="BF3437" s="256"/>
      <c r="BG3437" s="256"/>
      <c r="BH3437" s="256"/>
      <c r="BI3437" s="256"/>
      <c r="BJ3437" s="256"/>
      <c r="BK3437" s="256"/>
      <c r="BL3437" s="262"/>
      <c r="BM3437" s="262"/>
      <c r="BN3437" s="262"/>
      <c r="BO3437" s="262"/>
      <c r="BP3437" s="262"/>
      <c r="BQ3437" s="262"/>
      <c r="BR3437" s="270"/>
      <c r="BS3437" s="270"/>
      <c r="BT3437" s="270"/>
      <c r="BU3437" s="270"/>
      <c r="BV3437" s="270"/>
      <c r="BW3437" s="270"/>
      <c r="BX3437" s="256"/>
      <c r="BY3437" s="256"/>
      <c r="BZ3437" s="256"/>
      <c r="CA3437" s="267"/>
      <c r="CB3437" s="267"/>
      <c r="CC3437" s="274"/>
      <c r="CD3437" s="267"/>
      <c r="CE3437" s="267"/>
      <c r="CF3437" s="267"/>
      <c r="CG3437" s="267"/>
      <c r="CH3437" s="267"/>
      <c r="CI3437" s="267"/>
      <c r="CJ3437" s="267"/>
      <c r="CK3437" s="267"/>
      <c r="CL3437" s="265"/>
      <c r="CM3437" s="272"/>
      <c r="CN3437" s="264"/>
      <c r="CO3437" s="177"/>
      <c r="CP3437" s="226"/>
      <c r="CQ3437" s="226"/>
      <c r="CR3437" s="226"/>
      <c r="CS3437" s="178"/>
      <c r="CT3437" s="178"/>
      <c r="CU3437" s="178"/>
      <c r="CV3437" s="178"/>
      <c r="CW3437" s="178"/>
      <c r="CX3437" s="178"/>
      <c r="CY3437" s="178"/>
      <c r="CZ3437" s="178"/>
      <c r="DA3437" s="178"/>
    </row>
    <row r="3438" spans="1:105" s="120" customFormat="1" ht="15" customHeight="1">
      <c r="A3438" s="228"/>
      <c r="B3438" s="346"/>
      <c r="C3438" s="349"/>
      <c r="D3438" s="237"/>
      <c r="E3438" s="237"/>
      <c r="F3438" s="243"/>
      <c r="G3438" s="122">
        <v>3</v>
      </c>
      <c r="H3438" s="84"/>
      <c r="I3438" s="84"/>
      <c r="J3438" s="84"/>
      <c r="K3438" s="84"/>
      <c r="L3438" s="84"/>
      <c r="M3438" s="84"/>
      <c r="N3438" s="84"/>
      <c r="O3438" s="84"/>
      <c r="P3438" s="84"/>
      <c r="Q3438" s="84"/>
      <c r="R3438" s="84"/>
      <c r="S3438" s="84"/>
      <c r="T3438" s="84"/>
      <c r="U3438" s="84"/>
      <c r="V3438" s="84"/>
      <c r="W3438" s="84"/>
      <c r="X3438" s="84"/>
      <c r="Y3438" s="84"/>
      <c r="Z3438" s="84"/>
      <c r="AA3438" s="84"/>
      <c r="AB3438" s="84"/>
      <c r="AC3438" s="80"/>
      <c r="AD3438" s="80"/>
      <c r="AE3438" s="80"/>
      <c r="AF3438" s="80"/>
      <c r="AG3438" s="80"/>
      <c r="AH3438" s="80"/>
      <c r="AI3438" s="80"/>
      <c r="AJ3438" s="80"/>
      <c r="AK3438" s="80"/>
      <c r="AL3438" s="80"/>
      <c r="AM3438" s="240"/>
      <c r="AN3438" s="240"/>
      <c r="AO3438" s="240"/>
      <c r="AP3438" s="240"/>
      <c r="AQ3438" s="240"/>
      <c r="AR3438" s="240"/>
      <c r="AS3438" s="240"/>
      <c r="AT3438" s="256"/>
      <c r="AU3438" s="256"/>
      <c r="AV3438" s="259"/>
      <c r="AW3438" s="259"/>
      <c r="AX3438" s="256"/>
      <c r="AY3438" s="256"/>
      <c r="AZ3438" s="256"/>
      <c r="BA3438" s="256"/>
      <c r="BB3438" s="256"/>
      <c r="BC3438" s="256"/>
      <c r="BD3438" s="256"/>
      <c r="BE3438" s="256"/>
      <c r="BF3438" s="256"/>
      <c r="BG3438" s="256"/>
      <c r="BH3438" s="256"/>
      <c r="BI3438" s="256"/>
      <c r="BJ3438" s="256"/>
      <c r="BK3438" s="256"/>
      <c r="BL3438" s="262"/>
      <c r="BM3438" s="262"/>
      <c r="BN3438" s="262"/>
      <c r="BO3438" s="262"/>
      <c r="BP3438" s="262"/>
      <c r="BQ3438" s="262"/>
      <c r="BR3438" s="270"/>
      <c r="BS3438" s="270"/>
      <c r="BT3438" s="270"/>
      <c r="BU3438" s="270"/>
      <c r="BV3438" s="270"/>
      <c r="BW3438" s="270"/>
      <c r="BX3438" s="256"/>
      <c r="BY3438" s="256"/>
      <c r="BZ3438" s="256"/>
      <c r="CA3438" s="267"/>
      <c r="CB3438" s="267"/>
      <c r="CC3438" s="274"/>
      <c r="CD3438" s="267"/>
      <c r="CE3438" s="267"/>
      <c r="CF3438" s="267"/>
      <c r="CG3438" s="267"/>
      <c r="CH3438" s="267"/>
      <c r="CI3438" s="267"/>
      <c r="CJ3438" s="267"/>
      <c r="CK3438" s="267"/>
      <c r="CL3438" s="265"/>
      <c r="CM3438" s="272"/>
      <c r="CN3438" s="264"/>
      <c r="CO3438" s="177"/>
      <c r="CP3438" s="226"/>
      <c r="CQ3438" s="226"/>
      <c r="CR3438" s="226"/>
      <c r="CS3438" s="178"/>
      <c r="CT3438" s="178"/>
      <c r="CU3438" s="178"/>
      <c r="CV3438" s="178"/>
      <c r="CW3438" s="178"/>
      <c r="CX3438" s="178"/>
      <c r="CY3438" s="178"/>
      <c r="CZ3438" s="178"/>
      <c r="DA3438" s="178"/>
    </row>
    <row r="3439" spans="1:105" s="120" customFormat="1" ht="15" customHeight="1">
      <c r="A3439" s="228"/>
      <c r="B3439" s="346"/>
      <c r="C3439" s="349"/>
      <c r="D3439" s="237"/>
      <c r="E3439" s="237"/>
      <c r="F3439" s="244"/>
      <c r="G3439" s="123">
        <v>3.9</v>
      </c>
      <c r="H3439" s="85"/>
      <c r="I3439" s="85"/>
      <c r="J3439" s="85"/>
      <c r="K3439" s="85"/>
      <c r="L3439" s="85"/>
      <c r="M3439" s="85"/>
      <c r="N3439" s="85"/>
      <c r="O3439" s="85"/>
      <c r="P3439" s="85"/>
      <c r="Q3439" s="85"/>
      <c r="R3439" s="85"/>
      <c r="S3439" s="85"/>
      <c r="T3439" s="85"/>
      <c r="U3439" s="85"/>
      <c r="V3439" s="85"/>
      <c r="W3439" s="85"/>
      <c r="X3439" s="85"/>
      <c r="Y3439" s="85"/>
      <c r="Z3439" s="85"/>
      <c r="AA3439" s="85"/>
      <c r="AB3439" s="85"/>
      <c r="AC3439" s="81"/>
      <c r="AD3439" s="81"/>
      <c r="AE3439" s="81"/>
      <c r="AF3439" s="81"/>
      <c r="AG3439" s="81"/>
      <c r="AH3439" s="81"/>
      <c r="AI3439" s="81"/>
      <c r="AJ3439" s="81"/>
      <c r="AK3439" s="81"/>
      <c r="AL3439" s="81"/>
      <c r="AM3439" s="240"/>
      <c r="AN3439" s="240"/>
      <c r="AO3439" s="240"/>
      <c r="AP3439" s="240"/>
      <c r="AQ3439" s="240"/>
      <c r="AR3439" s="240"/>
      <c r="AS3439" s="240"/>
      <c r="AT3439" s="256"/>
      <c r="AU3439" s="256"/>
      <c r="AV3439" s="259"/>
      <c r="AW3439" s="259"/>
      <c r="AX3439" s="256"/>
      <c r="AY3439" s="256"/>
      <c r="AZ3439" s="256"/>
      <c r="BA3439" s="256"/>
      <c r="BB3439" s="256"/>
      <c r="BC3439" s="256"/>
      <c r="BD3439" s="256"/>
      <c r="BE3439" s="256"/>
      <c r="BF3439" s="256"/>
      <c r="BG3439" s="256"/>
      <c r="BH3439" s="256"/>
      <c r="BI3439" s="256"/>
      <c r="BJ3439" s="256"/>
      <c r="BK3439" s="256"/>
      <c r="BL3439" s="262"/>
      <c r="BM3439" s="262"/>
      <c r="BN3439" s="262"/>
      <c r="BO3439" s="262"/>
      <c r="BP3439" s="262"/>
      <c r="BQ3439" s="262"/>
      <c r="BR3439" s="270"/>
      <c r="BS3439" s="270"/>
      <c r="BT3439" s="270"/>
      <c r="BU3439" s="270"/>
      <c r="BV3439" s="270"/>
      <c r="BW3439" s="270"/>
      <c r="BX3439" s="256"/>
      <c r="BY3439" s="256"/>
      <c r="BZ3439" s="256"/>
      <c r="CA3439" s="267"/>
      <c r="CB3439" s="267"/>
      <c r="CC3439" s="274"/>
      <c r="CD3439" s="267"/>
      <c r="CE3439" s="267"/>
      <c r="CF3439" s="267"/>
      <c r="CG3439" s="267"/>
      <c r="CH3439" s="267"/>
      <c r="CI3439" s="267"/>
      <c r="CJ3439" s="267"/>
      <c r="CK3439" s="267"/>
      <c r="CL3439" s="265"/>
      <c r="CM3439" s="272"/>
      <c r="CN3439" s="264"/>
      <c r="CO3439" s="177"/>
      <c r="CP3439" s="226"/>
      <c r="CQ3439" s="226"/>
      <c r="CR3439" s="226"/>
      <c r="CS3439" s="178"/>
      <c r="CT3439" s="178"/>
      <c r="CU3439" s="178"/>
      <c r="CV3439" s="178"/>
      <c r="CW3439" s="178"/>
      <c r="CX3439" s="178"/>
      <c r="CY3439" s="178"/>
      <c r="CZ3439" s="178"/>
      <c r="DA3439" s="178"/>
    </row>
    <row r="3440" spans="1:105" s="120" customFormat="1" ht="15" customHeight="1">
      <c r="A3440" s="229"/>
      <c r="B3440" s="347"/>
      <c r="C3440" s="350"/>
      <c r="D3440" s="238"/>
      <c r="E3440" s="238"/>
      <c r="F3440" s="245" t="s">
        <v>83</v>
      </c>
      <c r="G3440" s="352"/>
      <c r="H3440" s="82"/>
      <c r="I3440" s="82"/>
      <c r="J3440" s="82"/>
      <c r="K3440" s="82"/>
      <c r="L3440" s="82"/>
      <c r="M3440" s="82"/>
      <c r="N3440" s="82"/>
      <c r="O3440" s="82"/>
      <c r="P3440" s="82"/>
      <c r="Q3440" s="82"/>
      <c r="R3440" s="82"/>
      <c r="S3440" s="82"/>
      <c r="T3440" s="82"/>
      <c r="U3440" s="82"/>
      <c r="V3440" s="82"/>
      <c r="W3440" s="82"/>
      <c r="X3440" s="82"/>
      <c r="Y3440" s="82"/>
      <c r="Z3440" s="82"/>
      <c r="AA3440" s="82"/>
      <c r="AB3440" s="82"/>
      <c r="AC3440" s="35"/>
      <c r="AD3440" s="35"/>
      <c r="AE3440" s="35"/>
      <c r="AF3440" s="35"/>
      <c r="AG3440" s="35"/>
      <c r="AH3440" s="35"/>
      <c r="AI3440" s="35"/>
      <c r="AJ3440" s="35"/>
      <c r="AK3440" s="35"/>
      <c r="AL3440" s="35"/>
      <c r="AM3440" s="241"/>
      <c r="AN3440" s="241"/>
      <c r="AO3440" s="241"/>
      <c r="AP3440" s="241"/>
      <c r="AQ3440" s="241"/>
      <c r="AR3440" s="241"/>
      <c r="AS3440" s="241"/>
      <c r="AT3440" s="257"/>
      <c r="AU3440" s="257"/>
      <c r="AV3440" s="260"/>
      <c r="AW3440" s="260"/>
      <c r="AX3440" s="257"/>
      <c r="AY3440" s="257"/>
      <c r="AZ3440" s="257"/>
      <c r="BA3440" s="257"/>
      <c r="BB3440" s="257"/>
      <c r="BC3440" s="257"/>
      <c r="BD3440" s="257"/>
      <c r="BE3440" s="257"/>
      <c r="BF3440" s="257"/>
      <c r="BG3440" s="257"/>
      <c r="BH3440" s="257"/>
      <c r="BI3440" s="257"/>
      <c r="BJ3440" s="257"/>
      <c r="BK3440" s="257"/>
      <c r="BL3440" s="263"/>
      <c r="BM3440" s="263"/>
      <c r="BN3440" s="263"/>
      <c r="BO3440" s="263"/>
      <c r="BP3440" s="263"/>
      <c r="BQ3440" s="263"/>
      <c r="BR3440" s="271"/>
      <c r="BS3440" s="271"/>
      <c r="BT3440" s="271"/>
      <c r="BU3440" s="271"/>
      <c r="BV3440" s="271"/>
      <c r="BW3440" s="271"/>
      <c r="BX3440" s="257"/>
      <c r="BY3440" s="257"/>
      <c r="BZ3440" s="257"/>
      <c r="CA3440" s="268"/>
      <c r="CB3440" s="268"/>
      <c r="CC3440" s="275"/>
      <c r="CD3440" s="268"/>
      <c r="CE3440" s="268"/>
      <c r="CF3440" s="268"/>
      <c r="CG3440" s="268"/>
      <c r="CH3440" s="268"/>
      <c r="CI3440" s="268"/>
      <c r="CJ3440" s="268"/>
      <c r="CK3440" s="268"/>
      <c r="CL3440" s="265"/>
      <c r="CM3440" s="272"/>
      <c r="CN3440" s="264"/>
      <c r="CO3440" s="177"/>
      <c r="CP3440" s="226"/>
      <c r="CQ3440" s="226"/>
      <c r="CR3440" s="226"/>
      <c r="CS3440" s="178"/>
      <c r="CT3440" s="178"/>
      <c r="CU3440" s="178"/>
      <c r="CV3440" s="178"/>
      <c r="CW3440" s="178"/>
      <c r="CX3440" s="178"/>
      <c r="CY3440" s="178"/>
      <c r="CZ3440" s="178"/>
      <c r="DA3440" s="178"/>
    </row>
    <row r="3441" spans="1:105" s="120" customFormat="1" ht="15" customHeight="1">
      <c r="A3441" s="227">
        <f t="shared" ref="A3441:A3497" si="1089">A3433+1</f>
        <v>426</v>
      </c>
      <c r="B3441" s="616" t="s">
        <v>377</v>
      </c>
      <c r="C3441" s="622" t="s">
        <v>378</v>
      </c>
      <c r="D3441" s="236">
        <v>43739</v>
      </c>
      <c r="E3441" s="236" t="s">
        <v>1195</v>
      </c>
      <c r="F3441" s="253" t="s">
        <v>80</v>
      </c>
      <c r="G3441" s="254"/>
      <c r="H3441" s="82" t="s">
        <v>69</v>
      </c>
      <c r="I3441" s="82" t="s">
        <v>973</v>
      </c>
      <c r="J3441" s="82" t="s">
        <v>61</v>
      </c>
      <c r="K3441" s="82" t="s">
        <v>61</v>
      </c>
      <c r="L3441" s="82" t="s">
        <v>61</v>
      </c>
      <c r="M3441" s="82" t="s">
        <v>61</v>
      </c>
      <c r="N3441" s="82" t="s">
        <v>61</v>
      </c>
      <c r="O3441" s="82" t="s">
        <v>973</v>
      </c>
      <c r="P3441" s="82" t="s">
        <v>631</v>
      </c>
      <c r="Q3441" s="82" t="s">
        <v>61</v>
      </c>
      <c r="R3441" s="82" t="s">
        <v>61</v>
      </c>
      <c r="S3441" s="82" t="s">
        <v>61</v>
      </c>
      <c r="T3441" s="82" t="s">
        <v>61</v>
      </c>
      <c r="U3441" s="82" t="s">
        <v>61</v>
      </c>
      <c r="V3441" s="82"/>
      <c r="W3441" s="82" t="s">
        <v>60</v>
      </c>
      <c r="X3441" s="82" t="s">
        <v>60</v>
      </c>
      <c r="Y3441" s="82" t="s">
        <v>60</v>
      </c>
      <c r="Z3441" s="82" t="s">
        <v>60</v>
      </c>
      <c r="AA3441" s="82" t="s">
        <v>60</v>
      </c>
      <c r="AB3441" s="82" t="s">
        <v>60</v>
      </c>
      <c r="AC3441" s="82"/>
      <c r="AD3441" s="82" t="s">
        <v>60</v>
      </c>
      <c r="AE3441" s="82" t="s">
        <v>60</v>
      </c>
      <c r="AF3441" s="82" t="s">
        <v>60</v>
      </c>
      <c r="AG3441" s="82" t="s">
        <v>60</v>
      </c>
      <c r="AH3441" s="82" t="s">
        <v>60</v>
      </c>
      <c r="AI3441" s="82" t="s">
        <v>1471</v>
      </c>
      <c r="AJ3441" s="82"/>
      <c r="AK3441" s="82" t="s">
        <v>61</v>
      </c>
      <c r="AL3441" s="82" t="s">
        <v>61</v>
      </c>
      <c r="AM3441" s="239">
        <f>COUNTIF(H3441:AL3441,"PH")+COUNTIF(H3441:AL3441,"PH/L")+COUNTIF(H3441:AL3441,"PM")</f>
        <v>0</v>
      </c>
      <c r="AN3441" s="239">
        <f>COUNTIF(H3441:AL3441,"PD")+COUNTIF(H3441:AL3441,"PDD")+COUNTIF(H3441:AL3441,"P/DS")/2+COUNTIF(H3441:AL3441,"PMD")</f>
        <v>0</v>
      </c>
      <c r="AO3441" s="239">
        <f>COUNTIF(H3441:AL3441,"PN")+COUNTIF(H3441:AL3441,"P/NS")/2+COUNTIF(H3441:AL3441,"PH")+COUNTIF(H3441:AL3441,"PH/F")/2+COUNTIF(H3441:AL3441,"PH/L")/2+COUNTIF(H3441:AL3441,"PM")</f>
        <v>0</v>
      </c>
      <c r="AP3441" s="239">
        <f>COUNTIF(H3441:AL3441,"BH")+COUNTIF(H3441:AL3441,"AL/BL")+COUNTIF(H3441:AL3441,"UL/BL")+COUNTIF(H3441:AL3441,"BM")</f>
        <v>0</v>
      </c>
      <c r="AQ3441" s="239">
        <f>COUNTIF(H3441:AL3441,"DS")+COUNTIF(H3441:AL3441,"AL/DS")/2+COUNTIF(H3441:AL3441,"UL/DS")/2+COUNTIF(H3441:AL3441,"CT")+COUNTIF(H3441:AL3441,"MD")</f>
        <v>11.5</v>
      </c>
      <c r="AR3441" s="239">
        <f>COUNTIF(H3441:AL3441,"NS")+COUNTIF(H3441:AL3441,"AL/NS")/2+COUNTIF(H3441:AL3441,"UL/NS")/2+COUNTIF(H3441:AL3441,"BH")+COUNTIF(H3441:AL3441,"AL/BF")/2+COUNTIF(H3441:AL3441,"AL/BL")/2+COUNTIF(H3441:AL3441,"UL/BL")/2+COUNTIF(H3441:AL3441,"UL/BF")/2+COUNTIF(H3441:AL3441,"BM")</f>
        <v>12</v>
      </c>
      <c r="AS3441" s="239">
        <f>COUNTIF(H3441:AL3441,"AL")+COUNTIF(H3441:AL3441,"AL/DS")/2+COUNTIF(H3441:AL3441,"AL/NS")/2+COUNTIF(H3441:AL3441,"NH")+COUNTIF(H3441:AL3441,"SL")+COUNTIF(H3441:AL3441,"NHD")+COUNTIF(H3441:AL3441,"B")+COUNTIF(H3441:AL3441,"HL")+COUNTIF(H3441:AL3441,"AL/BF")/2+COUNTIF(H3441:AL3441,"AL/BL")/2</f>
        <v>1</v>
      </c>
      <c r="AT3441" s="255">
        <f>COUNTIF(H3441:AL3441,"PD")+COUNTIF(H3441:AL3441,"PN")+COUNTIF(H3441:AL3441,"P/DS")/2+COUNTIF(H3441:AL3441,"P/NS")/2+COUNTIF(H3441:AL3441,"DS")+COUNTIF(H3441:AL3441,"NS")+COUNTIF(H3441:AL3441,"AL")+COUNTIF(H3441:AL3441,"AL/DS")+COUNTIF(H3441:AL3441,"AL/NS")+COUNTIF(H3441:AL3441,"NH")+COUNTIF(H3441:AL3441,"SL")+COUNTIF(H3441:AL3441,"UL/DS")/2+COUNTIF(H3441:AL3441,"UL/NS")/2+COUNTIF(H3441:AL3441,"CT")+COUNTIF(H3441:AL3441,"NHD")+COUNTIF(H3441:AL3441,"PDD")+COUNTIF(H3441:AL3441,"B")+COUNTIF(H3441:AL3441,"HL")+COUNTIF(H3441:AL3441,"PH")+COUNTIF(H3441:AL3441,"BH")+COUNTIF(H3441:AL3441,"AL/BF")+COUNTIF(H3441:AL3441,"AL/BL")+COUNTIF(H3441:AL3441,"UL/BF")/2+COUNTIF(H3441:AL3441,"UL/BL")/2+COUNTIF(H3441:AL3441,"PH/F")/2+COUNTIF(H3441:AL3441,"PH/L")/2+COUNTIF(H3441:AL3441,"MD")+COUNTIF(H3441:AL3441,"PMD")+COUNTIF(H3441:AL3441,"PM")+COUNTIF(H3441:AL3441,"BM")</f>
        <v>24.5</v>
      </c>
      <c r="AU3441" s="255">
        <f>COUNTIF(H3441:AL3441,"P/DS")/2+COUNTIF(H3441:AL3441,"P/NS")/2+COUNTIF(H3441:AL3441,"IL")+COUNTIF(H3441:AL3441,"NL")+COUNTIF(H3441:AL3441,"UL")+COUNTIF(H3441:AL3441,"UL/DS")/2+COUNTIF(H3441:AL3441,"UL/NS")/2+COUNTIF(H3441:AL3441,"KT")+COUNTIF(H3441:AL3441,"UL/BF")/2+COUNTIF(H3441:AL3441,"UL/BL")/2+COUNTIF(H3441:AL3441,"PH/F")/2+COUNTIF(H3441:AL3441,"PH/L")/2+COUNTIF(H3441:AL3441,"NB")</f>
        <v>1.5</v>
      </c>
      <c r="AV3441" s="258">
        <f>COUNTIF(H3441:AL3441,"PN")+COUNTIF(H3441:AL3441,"TVD")+COUNTIF(H3441:AL3441,"PH")+COUNTIF(H3441:AL3441,"PM")+COUNTIF(H3441:AL3441,"PDD")-COUNTIFS(H3441:AL3441,"PN",H3448:AL3448,"&gt;=3")-COUNTIFS(H3441:AL3441,"PM",H3448:AL3448,"&gt;=3")</f>
        <v>0</v>
      </c>
      <c r="AW3441" s="258">
        <f>COUNTIF(H3441:AL3441,"NS")+COUNTIF(H3441:AL3441,"D")+COUNTIF(H3441:AL3441,"BH")+COUNTIF(H3441:AL3441,"NHD")+COUNTIF(H3441:AL3441,"BM")-COUNTIFS(H3441:AL3441,"NS",H3448:AL3448,"&gt;=3")-COUNTIFS(H3441:AL3441,"BH",H3448:AL3448,"&gt;=3")-COUNTIFS(H3441:AL3441,"BM",H3448:AL3448,"&gt;=3")</f>
        <v>14</v>
      </c>
      <c r="AX3441" s="255">
        <f>COUNTIF(H3441:AL3441,"AL")+COUNTIF(H3441:AL3441,"AL/DS")/2+COUNTIF(H3441:AL3441,"AL/NS")/2+COUNTIF(H3441:AL3441,"AL/BF")+COUNTIF(H3441:AL3441,"AL/BL")/2</f>
        <v>0</v>
      </c>
      <c r="AY3441" s="255">
        <f>COUNTIF(H3441:AL3441,"SL")</f>
        <v>0</v>
      </c>
      <c r="AZ3441" s="255">
        <f>COUNTIF(H3441:AL3441,"NH")</f>
        <v>1</v>
      </c>
      <c r="BA3441" s="255">
        <f>COUNTIF(H3441:AL3441,"HL")</f>
        <v>0</v>
      </c>
      <c r="BB3441" s="255">
        <f>COUNTIF(G3441:AL3441,"P/DS")/2+COUNTIF(G3441:AL3441,"P/NS")/2+COUNTIF(G3441:AL3441,"UL")+COUNTIF(G3441:AL3441,"UL/DS")/2+COUNTIF(G3441:AL3441,"UL/NS")/2+COUNTIF(G3441:AL3441,"UL/BL")/2+COUNTIF(G3441:AL3441,"UL/BF")/2+COUNTIF(G3441:AL3441,"PH/F")/2+COUNTIF(G3441:AL3441,"PH/L")/2</f>
        <v>0.5</v>
      </c>
      <c r="BC3441" s="255">
        <f>COUNTIF(H3441:AL3441,"NB")</f>
        <v>1</v>
      </c>
      <c r="BD3441" s="255">
        <f>COUNTIF(H3441:AL3441,"NL")</f>
        <v>0</v>
      </c>
      <c r="BE3441" s="255">
        <f>COUNTIF(H3441:AL3441,"IL")</f>
        <v>0</v>
      </c>
      <c r="BF3441" s="255">
        <f>COUNTIF(H3441:AL3441,"KT")</f>
        <v>0</v>
      </c>
      <c r="BG3441" s="255">
        <f>COUNTIF(H3441:AL3441,"L70")</f>
        <v>0</v>
      </c>
      <c r="BH3441" s="255">
        <f>COUNTIF(H3441:AL3441,"MD")</f>
        <v>0</v>
      </c>
      <c r="BI3441" s="255">
        <f>COUNTIF(H3441:AL3441,"PMD")</f>
        <v>0</v>
      </c>
      <c r="BJ3441" s="255">
        <f>COUNTIF(H3441:AL3441,"PM")</f>
        <v>0</v>
      </c>
      <c r="BK3441" s="255">
        <f>COUNTIF(H3441:AL3441,"BM")</f>
        <v>0</v>
      </c>
      <c r="BL3441" s="261">
        <f>SUMIF(H3441:AL3441,"PD",H3442:AL3442)+SUMIF(H3441:AL3441,"PN",H3442:AL3442)+SUMIF(H3441:AL3441,"P/DS",H3442:AL3442)+SUMIF(H3441:AL3441,"PN/F",H3442:AL3442)+SUMIF(H3441:AL3441,"PN/L",H3442:AL3442)+SUMIF(H3441:AL3441,"TV",H3442:AL3442)+SUMIF(H3441:AL3441,"TVD",H3442:AL3442)+SUMIF(H3441:AL3441,"PDD",H3442:AL3442)</f>
        <v>0</v>
      </c>
      <c r="BM3441" s="261">
        <f>SUMIF(H3441:AL3441,"PD",H3443:AL3443)+SUMIF(H3441:AL3441,"PN",H3443:AL3443)+SUMIF(H3441:AL3441,"P/DS",H3443:AL3443)+SUMIF(H3441:AL3441,"PN/F",H3443:AL3443)+SUMIF(H3441:AL3441,"PN/L",H3443:AL3443)+SUMIF(H3441:AL3441,"TV",H3443:AL3443)+SUMIF(H3441:AL3441,"TVD",H3443:AL3443)+SUMIF(H3441:AL3441,"PDD",H3443:AL3443)+SUMIF(H3441:AL3441,"PMD",H3443:AL3443)</f>
        <v>0</v>
      </c>
      <c r="BN3441" s="261">
        <f>SUMIF(H3441:AL3441,"PD",H3444:AL3444)+SUMIF(H3441:AL3441,"PN",H3444:AL3444)+SUMIF(H3441:AL3441,"P/DS",H3444:AL3444)+SUMIF(H3441:AL3441,"PN/F",H3444:AL3444)+SUMIF(H3441:AL3441,"PN/L",H3444:AL3444)+SUMIF(H3441:AL3441,"TV",H3444:AL3444)+SUMIF(H3441:AL3441,"TVD",H3444:AL3444)</f>
        <v>0</v>
      </c>
      <c r="BO3441" s="261">
        <f>SUMIF(H3441:AL3441,"PD",H3445:AL3445)+SUMIF(H3441:AL3441,"PN",H3445:AL3445)+SUMIF(H3441:AL3441,"P/DS",H3445:AL3445)+SUMIF(H3441:AL3441,"PN/F",H3445:AL3445)+SUMIF(H3441:AL3441,"PN/L",H3445:AL3445)+SUMIF(H3441:AL3441,"TV",H3445:AL3445)+SUMIF(H3441:AL3441,"TVD",H3445:AL3445)</f>
        <v>0</v>
      </c>
      <c r="BP3441" s="261">
        <f>SUMIF(H3441:AL3441,"PD",H3446:AL3446)+SUMIF(H3441:AL3441,"PN",H3446:AL3446)+SUMIF(H3441:AL3441,"P/DS",H3446:AL3446)+SUMIF(H3441:AL3441,"PN/F",H3446:AL3446)+SUMIF(H3441:AL3441,"PN/L",H3446:AL3446)+SUMIF(H3441:AL3441,"TV",H3446:AL3446)+SUMIF(H3441:AL3441,"TVD",H3446:AL3446)+SUMIF(H3441:AL3441,"PDD",H3446:AL3446)+SUMIF(H3441:AL3441,"PH",H3446:AL3446)+SUMIF(H3441:AL3441,"PM",H3446:AL3446)</f>
        <v>0</v>
      </c>
      <c r="BQ3441" s="261">
        <f>SUMIF(H3441:AL3441,"PD",H3447:AL3447)+SUMIF(H3441:AL3441,"PN",H3447:AL3447)+SUMIF(H3441:AL3441,"P/DS",H3447:AL3447)+SUMIF(H3441:AL3441,"PN/F",H3447:AL3447)+SUMIF(H3441:AL3441,"PN/L",H3447:AL3447)+SUMIF(H3441:AL3441,"TV",H3447:AL3447)+SUMIF(H3441:AL3441,"TVD",H3447:AL3447)+SUMIF(H3441:AL3441,"PDD",H3447:AL3447)+SUMIF(H3441:AL3441,"PH",H3447:AL3447)+SUMIF(H3441:AL3441,"PM",H3447:AL3447)</f>
        <v>0</v>
      </c>
      <c r="BR3441" s="269">
        <f>SUM(H3442:AL3442)-BL3441</f>
        <v>44</v>
      </c>
      <c r="BS3441" s="269">
        <f>SUM(H3443:AL3443)-BM3441</f>
        <v>14</v>
      </c>
      <c r="BT3441" s="269">
        <f>SUM(H3444:AL3444)-BN3441</f>
        <v>0</v>
      </c>
      <c r="BU3441" s="269">
        <f>SUM(H3445:AL3445)-BO3441</f>
        <v>13</v>
      </c>
      <c r="BV3441" s="269">
        <f>SUM(H3446:AL3446)-BP3441</f>
        <v>0</v>
      </c>
      <c r="BW3441" s="269">
        <f>SUM(H3447:AL3447)-BQ3441</f>
        <v>0</v>
      </c>
      <c r="BX3441" s="255">
        <f>SUMIF(H3441:AL3441,"PD",H3448:AL3448)+SUMIF(H3441:AL3441,"PN",H3448:AL3448)+SUMIF(H3441:AL3441,"P/DS",H3448:AL3448)+SUMIF(H3441:AL3441,"PN/F",H3448:AL3448)+SUMIF(H3441:AL3441,"PN/L",H3448:AL3448)</f>
        <v>0</v>
      </c>
      <c r="BY3441" s="255">
        <f>SUM(H3448:AL3448)-BX3441</f>
        <v>0</v>
      </c>
      <c r="BZ3441" s="255">
        <f t="shared" ref="BZ3441" si="1090">+SUM(BL3441:BW3448)</f>
        <v>71</v>
      </c>
      <c r="CA3441" s="266">
        <f>(COUNTIFS(H3441:AL3441,"PD",H3442:AL3442,"&gt;=2"))*0.5-IF(CN3441="VP",COUNTIFS($H$16:$AL$16,"SAT",H3441:AL3441,"PD",H3442:AL3442,"&gt;=2"))*0.5</f>
        <v>0</v>
      </c>
      <c r="CB3441" s="266">
        <f>(COUNTIFS(H3441:AL3441,"PN",H3443:AL3443,"&gt;=0.5",H3442:AL3442,"&gt;=1.5"))*0.5+COUNTIFS(H3441:AL3441,"PDD",H3443:AL3443,"&gt;=0.5",H3442:AL3442,"&gt;=1.5")*0.5</f>
        <v>0</v>
      </c>
      <c r="CC3441" s="273">
        <f>(COUNTIFS(H3441:AL3441,"TV",H3443:AL3443,"&gt;=10"))*0.5+(COUNTIFS(H3441:AL3441,"PMD",H3443:AL3443,"&gt;=2"))*0.5</f>
        <v>0</v>
      </c>
      <c r="CD3441" s="266">
        <f>(COUNTIFS(H3441:AL3441,"TVD",H3445:AL3445,"&gt;=6.5",H3443:AL3443,"&gt;=3.5"))*0.5</f>
        <v>0</v>
      </c>
      <c r="CE3441" s="266">
        <f>(COUNTIFS(H3441:AL3441,"PD",H3446:AL3446,"&gt;=10"))*0.5</f>
        <v>0</v>
      </c>
      <c r="CF3441" s="266">
        <f>(COUNTIFS(H3441:AL3441,"PDD",H3446:AL3446,"&gt;=3.5",H3447:AL3447,"&gt;=6.5")+COUNTIFS(H3441:AL3441,"PH",H3447:AL3447,"&gt;=0.5",H3446:AL3446,"&gt;=1.5")+COUNTIFS(H3441:AL3441,"PM",H3447:AL3447,"&gt;=0.5",H3446:AL3446,"&gt;=1.5"))*0.5</f>
        <v>0</v>
      </c>
      <c r="CG3441" s="266">
        <f>(COUNTIFS(H3441:AL3441,"DS",H3442:AL3442,"&gt;=2")+COUNTIFS(H3441:AL3441,"AL/DS",H3442:AL3442,"&gt;=2"))*0.5-IF(CN3441="VP",COUNTIFS($H$16:$AL$16,"SAT",H3441:AL3441,"DS",H3442:AL3442,"&gt;=2"))*0.5</f>
        <v>4</v>
      </c>
      <c r="CH3441" s="266">
        <f>(COUNTIFS(H3441:AL3441,"NS",H3443:AL3443,"&gt;=0.5",H3442:AL3442,"&gt;=1.5")+COUNTIFS(H3441:AL3441,"AL/NS",H3443:AL3443,"&gt;=0.5",H3442:AL3442,"&gt;=1.5")+COUNTIFS(H3441:AL3441,"NHD",H3443:AL3443,"&gt;=4.5",H3446:AL3446,"&gt;=2",H3442:AL3442,"&gt;=1.5"))*0.5</f>
        <v>5.5</v>
      </c>
      <c r="CI3441" s="266">
        <f>(COUNTIF(H3443:AL3443,"&gt;=10")+COUNTIFS(H3441:AL3441,"MD",H3443:AL3443,"&gt;=2")-COUNTIFS(H3441:AL3441,"TV",H3443:AL3443,"&gt;=10"))*0.5</f>
        <v>0</v>
      </c>
      <c r="CJ3441" s="266">
        <f>(COUNTIFS(H3441:AL3441,"D",H3445:AL3445,"&gt;=6.5",H3443:AL3443,"&gt;=3.5"))*0.5</f>
        <v>1</v>
      </c>
      <c r="CK3441" s="266">
        <f>(COUNTIF(H3446:AL3446,"&gt;=10")-COUNTIFS(H3441:AL3441,"PD",H3446:AL3446,"&gt;=10"))*0.5</f>
        <v>0</v>
      </c>
      <c r="CL3441" s="265">
        <f>(COUNTIFS(H3441:AL3441,"NHD",H3446:AL3446,"&gt;=3.5",H3447:AL3447,"&gt;=6.5")+COUNTIFS(H3441:AL3441,"BH",H3446:AL3446,"&gt;=1.5",H3447:AL3447,"&gt;=0.5")+COUNTIFS(H3441:AL3441,"BM",H3446:AL3446,"&gt;=1.5",H3447:AL3447,"&gt;=0.5")+COUNTIFS(H3441:AL3441,"D",H3446:AL3446,"&gt;=1.5",H3447:AL3447,"&gt;=0.5"))*0.5</f>
        <v>0</v>
      </c>
      <c r="CM3441" s="272"/>
      <c r="CN3441" s="264" t="s">
        <v>723</v>
      </c>
      <c r="CO3441" s="177">
        <f t="shared" ref="CO3441" si="1091">+AM3441+AN3441+AO3441+AP3441+AQ3441+AR3441+AS3441+AU3441+BG3441</f>
        <v>26</v>
      </c>
      <c r="CP3441" s="225">
        <f>+SUM(I3442:I3447)-I3448</f>
        <v>10.5</v>
      </c>
      <c r="CQ3441" s="225">
        <f>+SUM(J3442:J3447)-J3448</f>
        <v>2.5</v>
      </c>
      <c r="CR3441" s="225">
        <f>+SUM(K3442:K3447)-K3448</f>
        <v>2.5</v>
      </c>
      <c r="CS3441" s="178"/>
      <c r="CT3441" s="178"/>
      <c r="CU3441" s="178"/>
      <c r="CV3441" s="178"/>
      <c r="CW3441" s="178"/>
      <c r="CX3441" s="178"/>
      <c r="CY3441" s="178"/>
      <c r="CZ3441" s="178"/>
      <c r="DA3441" s="178"/>
    </row>
    <row r="3442" spans="1:105" s="120" customFormat="1" ht="15" customHeight="1">
      <c r="A3442" s="228"/>
      <c r="B3442" s="617"/>
      <c r="C3442" s="610"/>
      <c r="D3442" s="237"/>
      <c r="E3442" s="237"/>
      <c r="F3442" s="242" t="s">
        <v>82</v>
      </c>
      <c r="G3442" s="121">
        <v>1.5</v>
      </c>
      <c r="H3442" s="83"/>
      <c r="I3442" s="83"/>
      <c r="J3442" s="83">
        <v>2</v>
      </c>
      <c r="K3442" s="83">
        <v>2</v>
      </c>
      <c r="L3442" s="83">
        <v>2</v>
      </c>
      <c r="M3442" s="83">
        <v>2</v>
      </c>
      <c r="N3442" s="83">
        <v>2</v>
      </c>
      <c r="O3442" s="83"/>
      <c r="P3442" s="83"/>
      <c r="Q3442" s="83">
        <v>2</v>
      </c>
      <c r="R3442" s="83">
        <v>2</v>
      </c>
      <c r="S3442" s="83">
        <v>2</v>
      </c>
      <c r="T3442" s="83">
        <v>1.5</v>
      </c>
      <c r="U3442" s="83">
        <v>2</v>
      </c>
      <c r="V3442" s="83"/>
      <c r="W3442" s="83">
        <v>4</v>
      </c>
      <c r="X3442" s="83">
        <v>2.5</v>
      </c>
      <c r="Y3442" s="83">
        <v>2.5</v>
      </c>
      <c r="Z3442" s="83">
        <v>0</v>
      </c>
      <c r="AA3442" s="83">
        <v>2.5</v>
      </c>
      <c r="AB3442" s="83">
        <v>2.5</v>
      </c>
      <c r="AC3442" s="79"/>
      <c r="AD3442" s="79">
        <v>2.5</v>
      </c>
      <c r="AE3442" s="79"/>
      <c r="AF3442" s="79">
        <v>2.5</v>
      </c>
      <c r="AG3442" s="79">
        <v>2.5</v>
      </c>
      <c r="AH3442" s="79"/>
      <c r="AI3442" s="79"/>
      <c r="AJ3442" s="79"/>
      <c r="AK3442" s="79">
        <v>1</v>
      </c>
      <c r="AL3442" s="79">
        <v>2</v>
      </c>
      <c r="AM3442" s="240"/>
      <c r="AN3442" s="240"/>
      <c r="AO3442" s="240"/>
      <c r="AP3442" s="240"/>
      <c r="AQ3442" s="240"/>
      <c r="AR3442" s="240"/>
      <c r="AS3442" s="240"/>
      <c r="AT3442" s="256"/>
      <c r="AU3442" s="256"/>
      <c r="AV3442" s="259"/>
      <c r="AW3442" s="259"/>
      <c r="AX3442" s="256"/>
      <c r="AY3442" s="256"/>
      <c r="AZ3442" s="256"/>
      <c r="BA3442" s="256"/>
      <c r="BB3442" s="256"/>
      <c r="BC3442" s="256"/>
      <c r="BD3442" s="256"/>
      <c r="BE3442" s="256"/>
      <c r="BF3442" s="256"/>
      <c r="BG3442" s="256"/>
      <c r="BH3442" s="256"/>
      <c r="BI3442" s="256"/>
      <c r="BJ3442" s="256"/>
      <c r="BK3442" s="256"/>
      <c r="BL3442" s="262"/>
      <c r="BM3442" s="262"/>
      <c r="BN3442" s="262"/>
      <c r="BO3442" s="262"/>
      <c r="BP3442" s="262"/>
      <c r="BQ3442" s="262"/>
      <c r="BR3442" s="270"/>
      <c r="BS3442" s="270"/>
      <c r="BT3442" s="270"/>
      <c r="BU3442" s="270"/>
      <c r="BV3442" s="270"/>
      <c r="BW3442" s="270"/>
      <c r="BX3442" s="256"/>
      <c r="BY3442" s="256"/>
      <c r="BZ3442" s="256"/>
      <c r="CA3442" s="267"/>
      <c r="CB3442" s="267"/>
      <c r="CC3442" s="274"/>
      <c r="CD3442" s="267"/>
      <c r="CE3442" s="267"/>
      <c r="CF3442" s="267"/>
      <c r="CG3442" s="267"/>
      <c r="CH3442" s="267"/>
      <c r="CI3442" s="267"/>
      <c r="CJ3442" s="267"/>
      <c r="CK3442" s="267"/>
      <c r="CL3442" s="265"/>
      <c r="CM3442" s="272"/>
      <c r="CN3442" s="264"/>
      <c r="CO3442" s="177"/>
      <c r="CP3442" s="226"/>
      <c r="CQ3442" s="226"/>
      <c r="CR3442" s="226"/>
      <c r="CS3442" s="178"/>
      <c r="CT3442" s="178"/>
      <c r="CU3442" s="178"/>
      <c r="CV3442" s="178"/>
      <c r="CW3442" s="178"/>
      <c r="CX3442" s="178"/>
      <c r="CY3442" s="178"/>
      <c r="CZ3442" s="178"/>
      <c r="DA3442" s="178"/>
    </row>
    <row r="3443" spans="1:105" s="120" customFormat="1" ht="15" customHeight="1">
      <c r="A3443" s="228"/>
      <c r="B3443" s="617"/>
      <c r="C3443" s="610"/>
      <c r="D3443" s="237"/>
      <c r="E3443" s="237"/>
      <c r="F3443" s="243"/>
      <c r="G3443" s="122">
        <v>2</v>
      </c>
      <c r="H3443" s="84"/>
      <c r="I3443" s="84">
        <v>4</v>
      </c>
      <c r="J3443" s="84">
        <v>0.5</v>
      </c>
      <c r="K3443" s="84">
        <v>0.5</v>
      </c>
      <c r="L3443" s="84">
        <v>0.5</v>
      </c>
      <c r="M3443" s="84">
        <v>0.5</v>
      </c>
      <c r="N3443" s="84">
        <v>0.5</v>
      </c>
      <c r="O3443" s="84">
        <v>4</v>
      </c>
      <c r="P3443" s="84"/>
      <c r="Q3443" s="84">
        <v>0.5</v>
      </c>
      <c r="R3443" s="84">
        <v>0.5</v>
      </c>
      <c r="S3443" s="84">
        <v>0.5</v>
      </c>
      <c r="T3443" s="84">
        <v>0.5</v>
      </c>
      <c r="U3443" s="84">
        <v>0.5</v>
      </c>
      <c r="V3443" s="84"/>
      <c r="W3443" s="84"/>
      <c r="X3443" s="84"/>
      <c r="Y3443" s="84"/>
      <c r="Z3443" s="84"/>
      <c r="AA3443" s="84"/>
      <c r="AB3443" s="84"/>
      <c r="AC3443" s="80"/>
      <c r="AD3443" s="80"/>
      <c r="AE3443" s="80"/>
      <c r="AF3443" s="80"/>
      <c r="AG3443" s="80"/>
      <c r="AH3443" s="80"/>
      <c r="AI3443" s="80"/>
      <c r="AJ3443" s="80"/>
      <c r="AK3443" s="80">
        <v>0.5</v>
      </c>
      <c r="AL3443" s="80">
        <v>0.5</v>
      </c>
      <c r="AM3443" s="240"/>
      <c r="AN3443" s="240"/>
      <c r="AO3443" s="240"/>
      <c r="AP3443" s="240"/>
      <c r="AQ3443" s="240"/>
      <c r="AR3443" s="240"/>
      <c r="AS3443" s="240"/>
      <c r="AT3443" s="256"/>
      <c r="AU3443" s="256"/>
      <c r="AV3443" s="259"/>
      <c r="AW3443" s="259"/>
      <c r="AX3443" s="256"/>
      <c r="AY3443" s="256"/>
      <c r="AZ3443" s="256"/>
      <c r="BA3443" s="256"/>
      <c r="BB3443" s="256"/>
      <c r="BC3443" s="256"/>
      <c r="BD3443" s="256"/>
      <c r="BE3443" s="256"/>
      <c r="BF3443" s="256"/>
      <c r="BG3443" s="256"/>
      <c r="BH3443" s="256"/>
      <c r="BI3443" s="256"/>
      <c r="BJ3443" s="256"/>
      <c r="BK3443" s="256"/>
      <c r="BL3443" s="262"/>
      <c r="BM3443" s="262"/>
      <c r="BN3443" s="262"/>
      <c r="BO3443" s="262"/>
      <c r="BP3443" s="262"/>
      <c r="BQ3443" s="262"/>
      <c r="BR3443" s="270"/>
      <c r="BS3443" s="270"/>
      <c r="BT3443" s="270"/>
      <c r="BU3443" s="270"/>
      <c r="BV3443" s="270"/>
      <c r="BW3443" s="270"/>
      <c r="BX3443" s="256"/>
      <c r="BY3443" s="256"/>
      <c r="BZ3443" s="256"/>
      <c r="CA3443" s="267"/>
      <c r="CB3443" s="267"/>
      <c r="CC3443" s="274"/>
      <c r="CD3443" s="267"/>
      <c r="CE3443" s="267"/>
      <c r="CF3443" s="267"/>
      <c r="CG3443" s="267"/>
      <c r="CH3443" s="267"/>
      <c r="CI3443" s="267"/>
      <c r="CJ3443" s="267"/>
      <c r="CK3443" s="267"/>
      <c r="CL3443" s="265"/>
      <c r="CM3443" s="272"/>
      <c r="CN3443" s="264"/>
      <c r="CO3443" s="177"/>
      <c r="CP3443" s="226"/>
      <c r="CQ3443" s="226"/>
      <c r="CR3443" s="226"/>
      <c r="CS3443" s="178"/>
      <c r="CT3443" s="178"/>
      <c r="CU3443" s="178"/>
      <c r="CV3443" s="178"/>
      <c r="CW3443" s="178"/>
      <c r="CX3443" s="178"/>
      <c r="CY3443" s="178"/>
      <c r="CZ3443" s="178"/>
      <c r="DA3443" s="178"/>
    </row>
    <row r="3444" spans="1:105" s="120" customFormat="1" ht="15" customHeight="1">
      <c r="A3444" s="228"/>
      <c r="B3444" s="617"/>
      <c r="C3444" s="610"/>
      <c r="D3444" s="237"/>
      <c r="E3444" s="237"/>
      <c r="F3444" s="243"/>
      <c r="G3444" s="122">
        <v>2.1</v>
      </c>
      <c r="H3444" s="84"/>
      <c r="I3444" s="84"/>
      <c r="J3444" s="84"/>
      <c r="K3444" s="84"/>
      <c r="L3444" s="84"/>
      <c r="M3444" s="84"/>
      <c r="N3444" s="84"/>
      <c r="O3444" s="84"/>
      <c r="P3444" s="84"/>
      <c r="Q3444" s="84"/>
      <c r="R3444" s="84"/>
      <c r="S3444" s="84"/>
      <c r="T3444" s="84"/>
      <c r="U3444" s="84"/>
      <c r="V3444" s="84"/>
      <c r="W3444" s="84"/>
      <c r="X3444" s="84"/>
      <c r="Y3444" s="84"/>
      <c r="Z3444" s="84"/>
      <c r="AA3444" s="84"/>
      <c r="AB3444" s="84"/>
      <c r="AC3444" s="80"/>
      <c r="AD3444" s="80"/>
      <c r="AE3444" s="80"/>
      <c r="AF3444" s="80"/>
      <c r="AG3444" s="80"/>
      <c r="AH3444" s="80"/>
      <c r="AI3444" s="80"/>
      <c r="AJ3444" s="80"/>
      <c r="AK3444" s="80"/>
      <c r="AL3444" s="80"/>
      <c r="AM3444" s="240"/>
      <c r="AN3444" s="240"/>
      <c r="AO3444" s="240"/>
      <c r="AP3444" s="240"/>
      <c r="AQ3444" s="240"/>
      <c r="AR3444" s="240"/>
      <c r="AS3444" s="240"/>
      <c r="AT3444" s="256"/>
      <c r="AU3444" s="256"/>
      <c r="AV3444" s="259"/>
      <c r="AW3444" s="259"/>
      <c r="AX3444" s="256"/>
      <c r="AY3444" s="256"/>
      <c r="AZ3444" s="256"/>
      <c r="BA3444" s="256"/>
      <c r="BB3444" s="256"/>
      <c r="BC3444" s="256"/>
      <c r="BD3444" s="256"/>
      <c r="BE3444" s="256"/>
      <c r="BF3444" s="256"/>
      <c r="BG3444" s="256"/>
      <c r="BH3444" s="256"/>
      <c r="BI3444" s="256"/>
      <c r="BJ3444" s="256"/>
      <c r="BK3444" s="256"/>
      <c r="BL3444" s="262"/>
      <c r="BM3444" s="262"/>
      <c r="BN3444" s="262"/>
      <c r="BO3444" s="262"/>
      <c r="BP3444" s="262"/>
      <c r="BQ3444" s="262"/>
      <c r="BR3444" s="270"/>
      <c r="BS3444" s="270"/>
      <c r="BT3444" s="270"/>
      <c r="BU3444" s="270"/>
      <c r="BV3444" s="270"/>
      <c r="BW3444" s="270"/>
      <c r="BX3444" s="256"/>
      <c r="BY3444" s="256"/>
      <c r="BZ3444" s="256"/>
      <c r="CA3444" s="267"/>
      <c r="CB3444" s="267"/>
      <c r="CC3444" s="274"/>
      <c r="CD3444" s="267"/>
      <c r="CE3444" s="267"/>
      <c r="CF3444" s="267"/>
      <c r="CG3444" s="267"/>
      <c r="CH3444" s="267"/>
      <c r="CI3444" s="267"/>
      <c r="CJ3444" s="267"/>
      <c r="CK3444" s="267"/>
      <c r="CL3444" s="265"/>
      <c r="CM3444" s="272"/>
      <c r="CN3444" s="264"/>
      <c r="CO3444" s="177"/>
      <c r="CP3444" s="226"/>
      <c r="CQ3444" s="226"/>
      <c r="CR3444" s="226"/>
      <c r="CS3444" s="178"/>
      <c r="CT3444" s="178"/>
      <c r="CU3444" s="178"/>
      <c r="CV3444" s="178"/>
      <c r="CW3444" s="178"/>
      <c r="CX3444" s="178"/>
      <c r="CY3444" s="178"/>
      <c r="CZ3444" s="178"/>
      <c r="DA3444" s="178"/>
    </row>
    <row r="3445" spans="1:105" s="120" customFormat="1" ht="15" customHeight="1">
      <c r="A3445" s="228"/>
      <c r="B3445" s="617"/>
      <c r="C3445" s="610"/>
      <c r="D3445" s="237"/>
      <c r="E3445" s="237"/>
      <c r="F3445" s="243"/>
      <c r="G3445" s="122">
        <v>2.7</v>
      </c>
      <c r="H3445" s="84"/>
      <c r="I3445" s="84">
        <v>6.5</v>
      </c>
      <c r="J3445" s="84"/>
      <c r="K3445" s="84"/>
      <c r="L3445" s="84"/>
      <c r="M3445" s="84"/>
      <c r="N3445" s="84"/>
      <c r="O3445" s="84">
        <v>6.5</v>
      </c>
      <c r="P3445" s="84"/>
      <c r="Q3445" s="84"/>
      <c r="R3445" s="84"/>
      <c r="S3445" s="84"/>
      <c r="T3445" s="84"/>
      <c r="U3445" s="84"/>
      <c r="V3445" s="84"/>
      <c r="W3445" s="84"/>
      <c r="X3445" s="84"/>
      <c r="Y3445" s="84"/>
      <c r="Z3445" s="84"/>
      <c r="AA3445" s="84"/>
      <c r="AB3445" s="84"/>
      <c r="AC3445" s="80"/>
      <c r="AD3445" s="80"/>
      <c r="AE3445" s="80"/>
      <c r="AF3445" s="80"/>
      <c r="AG3445" s="80"/>
      <c r="AH3445" s="80"/>
      <c r="AI3445" s="80"/>
      <c r="AJ3445" s="80"/>
      <c r="AK3445" s="80"/>
      <c r="AL3445" s="80"/>
      <c r="AM3445" s="240"/>
      <c r="AN3445" s="240"/>
      <c r="AO3445" s="240"/>
      <c r="AP3445" s="240"/>
      <c r="AQ3445" s="240"/>
      <c r="AR3445" s="240"/>
      <c r="AS3445" s="240"/>
      <c r="AT3445" s="256"/>
      <c r="AU3445" s="256"/>
      <c r="AV3445" s="259"/>
      <c r="AW3445" s="259"/>
      <c r="AX3445" s="256"/>
      <c r="AY3445" s="256"/>
      <c r="AZ3445" s="256"/>
      <c r="BA3445" s="256"/>
      <c r="BB3445" s="256"/>
      <c r="BC3445" s="256"/>
      <c r="BD3445" s="256"/>
      <c r="BE3445" s="256"/>
      <c r="BF3445" s="256"/>
      <c r="BG3445" s="256"/>
      <c r="BH3445" s="256"/>
      <c r="BI3445" s="256"/>
      <c r="BJ3445" s="256"/>
      <c r="BK3445" s="256"/>
      <c r="BL3445" s="262"/>
      <c r="BM3445" s="262"/>
      <c r="BN3445" s="262"/>
      <c r="BO3445" s="262"/>
      <c r="BP3445" s="262"/>
      <c r="BQ3445" s="262"/>
      <c r="BR3445" s="270"/>
      <c r="BS3445" s="270"/>
      <c r="BT3445" s="270"/>
      <c r="BU3445" s="270"/>
      <c r="BV3445" s="270"/>
      <c r="BW3445" s="270"/>
      <c r="BX3445" s="256"/>
      <c r="BY3445" s="256"/>
      <c r="BZ3445" s="256"/>
      <c r="CA3445" s="267"/>
      <c r="CB3445" s="267"/>
      <c r="CC3445" s="274"/>
      <c r="CD3445" s="267"/>
      <c r="CE3445" s="267"/>
      <c r="CF3445" s="267"/>
      <c r="CG3445" s="267"/>
      <c r="CH3445" s="267"/>
      <c r="CI3445" s="267"/>
      <c r="CJ3445" s="267"/>
      <c r="CK3445" s="267"/>
      <c r="CL3445" s="265"/>
      <c r="CM3445" s="272"/>
      <c r="CN3445" s="264"/>
      <c r="CO3445" s="177"/>
      <c r="CP3445" s="226"/>
      <c r="CQ3445" s="226"/>
      <c r="CR3445" s="226"/>
      <c r="CS3445" s="178"/>
      <c r="CT3445" s="178"/>
      <c r="CU3445" s="178"/>
      <c r="CV3445" s="178"/>
      <c r="CW3445" s="178"/>
      <c r="CX3445" s="178"/>
      <c r="CY3445" s="178"/>
      <c r="CZ3445" s="178"/>
      <c r="DA3445" s="178"/>
    </row>
    <row r="3446" spans="1:105" s="120" customFormat="1" ht="15" customHeight="1">
      <c r="A3446" s="228"/>
      <c r="B3446" s="617"/>
      <c r="C3446" s="610"/>
      <c r="D3446" s="237"/>
      <c r="E3446" s="237"/>
      <c r="F3446" s="243"/>
      <c r="G3446" s="122">
        <v>3</v>
      </c>
      <c r="H3446" s="84"/>
      <c r="I3446" s="84"/>
      <c r="J3446" s="84"/>
      <c r="K3446" s="84"/>
      <c r="L3446" s="84"/>
      <c r="M3446" s="84"/>
      <c r="N3446" s="84"/>
      <c r="O3446" s="84"/>
      <c r="P3446" s="84"/>
      <c r="Q3446" s="84"/>
      <c r="R3446" s="84"/>
      <c r="S3446" s="84"/>
      <c r="T3446" s="84"/>
      <c r="U3446" s="84"/>
      <c r="V3446" s="84"/>
      <c r="W3446" s="84"/>
      <c r="X3446" s="84"/>
      <c r="Y3446" s="84"/>
      <c r="Z3446" s="84"/>
      <c r="AA3446" s="84"/>
      <c r="AB3446" s="84"/>
      <c r="AC3446" s="80"/>
      <c r="AD3446" s="80"/>
      <c r="AE3446" s="80"/>
      <c r="AF3446" s="80"/>
      <c r="AG3446" s="80"/>
      <c r="AH3446" s="80"/>
      <c r="AI3446" s="80"/>
      <c r="AJ3446" s="80"/>
      <c r="AK3446" s="80"/>
      <c r="AL3446" s="80"/>
      <c r="AM3446" s="240"/>
      <c r="AN3446" s="240"/>
      <c r="AO3446" s="240"/>
      <c r="AP3446" s="240"/>
      <c r="AQ3446" s="240"/>
      <c r="AR3446" s="240"/>
      <c r="AS3446" s="240"/>
      <c r="AT3446" s="256"/>
      <c r="AU3446" s="256"/>
      <c r="AV3446" s="259"/>
      <c r="AW3446" s="259"/>
      <c r="AX3446" s="256"/>
      <c r="AY3446" s="256"/>
      <c r="AZ3446" s="256"/>
      <c r="BA3446" s="256"/>
      <c r="BB3446" s="256"/>
      <c r="BC3446" s="256"/>
      <c r="BD3446" s="256"/>
      <c r="BE3446" s="256"/>
      <c r="BF3446" s="256"/>
      <c r="BG3446" s="256"/>
      <c r="BH3446" s="256"/>
      <c r="BI3446" s="256"/>
      <c r="BJ3446" s="256"/>
      <c r="BK3446" s="256"/>
      <c r="BL3446" s="262"/>
      <c r="BM3446" s="262"/>
      <c r="BN3446" s="262"/>
      <c r="BO3446" s="262"/>
      <c r="BP3446" s="262"/>
      <c r="BQ3446" s="262"/>
      <c r="BR3446" s="270"/>
      <c r="BS3446" s="270"/>
      <c r="BT3446" s="270"/>
      <c r="BU3446" s="270"/>
      <c r="BV3446" s="270"/>
      <c r="BW3446" s="270"/>
      <c r="BX3446" s="256"/>
      <c r="BY3446" s="256"/>
      <c r="BZ3446" s="256"/>
      <c r="CA3446" s="267"/>
      <c r="CB3446" s="267"/>
      <c r="CC3446" s="274"/>
      <c r="CD3446" s="267"/>
      <c r="CE3446" s="267"/>
      <c r="CF3446" s="267"/>
      <c r="CG3446" s="267"/>
      <c r="CH3446" s="267"/>
      <c r="CI3446" s="267"/>
      <c r="CJ3446" s="267"/>
      <c r="CK3446" s="267"/>
      <c r="CL3446" s="265"/>
      <c r="CM3446" s="272"/>
      <c r="CN3446" s="264"/>
      <c r="CO3446" s="177"/>
      <c r="CP3446" s="226"/>
      <c r="CQ3446" s="226"/>
      <c r="CR3446" s="226"/>
      <c r="CS3446" s="178"/>
      <c r="CT3446" s="178"/>
      <c r="CU3446" s="178"/>
      <c r="CV3446" s="178"/>
      <c r="CW3446" s="178"/>
      <c r="CX3446" s="178"/>
      <c r="CY3446" s="178"/>
      <c r="CZ3446" s="178"/>
      <c r="DA3446" s="178"/>
    </row>
    <row r="3447" spans="1:105" s="120" customFormat="1" ht="15" customHeight="1">
      <c r="A3447" s="228"/>
      <c r="B3447" s="617"/>
      <c r="C3447" s="610"/>
      <c r="D3447" s="237"/>
      <c r="E3447" s="237"/>
      <c r="F3447" s="244"/>
      <c r="G3447" s="123">
        <v>3.9</v>
      </c>
      <c r="H3447" s="85"/>
      <c r="I3447" s="85"/>
      <c r="J3447" s="85"/>
      <c r="K3447" s="85"/>
      <c r="L3447" s="85"/>
      <c r="M3447" s="85"/>
      <c r="N3447" s="85"/>
      <c r="O3447" s="85"/>
      <c r="P3447" s="85"/>
      <c r="Q3447" s="85"/>
      <c r="R3447" s="85"/>
      <c r="S3447" s="85"/>
      <c r="T3447" s="85"/>
      <c r="U3447" s="85"/>
      <c r="V3447" s="85"/>
      <c r="W3447" s="85"/>
      <c r="X3447" s="85"/>
      <c r="Y3447" s="85"/>
      <c r="Z3447" s="85"/>
      <c r="AA3447" s="85"/>
      <c r="AB3447" s="85"/>
      <c r="AC3447" s="81"/>
      <c r="AD3447" s="81"/>
      <c r="AE3447" s="81"/>
      <c r="AF3447" s="81"/>
      <c r="AG3447" s="81"/>
      <c r="AH3447" s="81"/>
      <c r="AI3447" s="81"/>
      <c r="AJ3447" s="81"/>
      <c r="AK3447" s="81"/>
      <c r="AL3447" s="81"/>
      <c r="AM3447" s="240"/>
      <c r="AN3447" s="240"/>
      <c r="AO3447" s="240"/>
      <c r="AP3447" s="240"/>
      <c r="AQ3447" s="240"/>
      <c r="AR3447" s="240"/>
      <c r="AS3447" s="240"/>
      <c r="AT3447" s="256"/>
      <c r="AU3447" s="256"/>
      <c r="AV3447" s="259"/>
      <c r="AW3447" s="259"/>
      <c r="AX3447" s="256"/>
      <c r="AY3447" s="256"/>
      <c r="AZ3447" s="256"/>
      <c r="BA3447" s="256"/>
      <c r="BB3447" s="256"/>
      <c r="BC3447" s="256"/>
      <c r="BD3447" s="256"/>
      <c r="BE3447" s="256"/>
      <c r="BF3447" s="256"/>
      <c r="BG3447" s="256"/>
      <c r="BH3447" s="256"/>
      <c r="BI3447" s="256"/>
      <c r="BJ3447" s="256"/>
      <c r="BK3447" s="256"/>
      <c r="BL3447" s="262"/>
      <c r="BM3447" s="262"/>
      <c r="BN3447" s="262"/>
      <c r="BO3447" s="262"/>
      <c r="BP3447" s="262"/>
      <c r="BQ3447" s="262"/>
      <c r="BR3447" s="270"/>
      <c r="BS3447" s="270"/>
      <c r="BT3447" s="270"/>
      <c r="BU3447" s="270"/>
      <c r="BV3447" s="270"/>
      <c r="BW3447" s="270"/>
      <c r="BX3447" s="256"/>
      <c r="BY3447" s="256"/>
      <c r="BZ3447" s="256"/>
      <c r="CA3447" s="267"/>
      <c r="CB3447" s="267"/>
      <c r="CC3447" s="274"/>
      <c r="CD3447" s="267"/>
      <c r="CE3447" s="267"/>
      <c r="CF3447" s="267"/>
      <c r="CG3447" s="267"/>
      <c r="CH3447" s="267"/>
      <c r="CI3447" s="267"/>
      <c r="CJ3447" s="267"/>
      <c r="CK3447" s="267"/>
      <c r="CL3447" s="265"/>
      <c r="CM3447" s="272"/>
      <c r="CN3447" s="264"/>
      <c r="CO3447" s="177"/>
      <c r="CP3447" s="226"/>
      <c r="CQ3447" s="226"/>
      <c r="CR3447" s="226"/>
      <c r="CS3447" s="178"/>
      <c r="CT3447" s="178"/>
      <c r="CU3447" s="178"/>
      <c r="CV3447" s="178"/>
      <c r="CW3447" s="178"/>
      <c r="CX3447" s="178"/>
      <c r="CY3447" s="178"/>
      <c r="CZ3447" s="178"/>
      <c r="DA3447" s="178"/>
    </row>
    <row r="3448" spans="1:105" s="120" customFormat="1" ht="15" customHeight="1">
      <c r="A3448" s="229"/>
      <c r="B3448" s="618"/>
      <c r="C3448" s="611"/>
      <c r="D3448" s="238"/>
      <c r="E3448" s="238"/>
      <c r="F3448" s="245" t="s">
        <v>83</v>
      </c>
      <c r="G3448" s="246"/>
      <c r="H3448" s="82"/>
      <c r="I3448" s="82"/>
      <c r="J3448" s="82"/>
      <c r="K3448" s="82"/>
      <c r="L3448" s="82"/>
      <c r="M3448" s="82"/>
      <c r="N3448" s="82"/>
      <c r="O3448" s="82"/>
      <c r="P3448" s="82"/>
      <c r="Q3448" s="82"/>
      <c r="R3448" s="82"/>
      <c r="S3448" s="82"/>
      <c r="T3448" s="82"/>
      <c r="U3448" s="82"/>
      <c r="V3448" s="82"/>
      <c r="W3448" s="82"/>
      <c r="X3448" s="82"/>
      <c r="Y3448" s="82"/>
      <c r="Z3448" s="82"/>
      <c r="AA3448" s="82"/>
      <c r="AB3448" s="82"/>
      <c r="AC3448" s="35"/>
      <c r="AD3448" s="35"/>
      <c r="AE3448" s="35"/>
      <c r="AF3448" s="35"/>
      <c r="AG3448" s="35"/>
      <c r="AH3448" s="35"/>
      <c r="AI3448" s="35"/>
      <c r="AJ3448" s="35"/>
      <c r="AK3448" s="35"/>
      <c r="AL3448" s="35"/>
      <c r="AM3448" s="241"/>
      <c r="AN3448" s="241"/>
      <c r="AO3448" s="241"/>
      <c r="AP3448" s="241"/>
      <c r="AQ3448" s="241"/>
      <c r="AR3448" s="241"/>
      <c r="AS3448" s="241"/>
      <c r="AT3448" s="257"/>
      <c r="AU3448" s="257"/>
      <c r="AV3448" s="260"/>
      <c r="AW3448" s="260"/>
      <c r="AX3448" s="257"/>
      <c r="AY3448" s="257"/>
      <c r="AZ3448" s="257"/>
      <c r="BA3448" s="257"/>
      <c r="BB3448" s="257"/>
      <c r="BC3448" s="257"/>
      <c r="BD3448" s="257"/>
      <c r="BE3448" s="257"/>
      <c r="BF3448" s="257"/>
      <c r="BG3448" s="257"/>
      <c r="BH3448" s="257"/>
      <c r="BI3448" s="257"/>
      <c r="BJ3448" s="257"/>
      <c r="BK3448" s="257"/>
      <c r="BL3448" s="263"/>
      <c r="BM3448" s="263"/>
      <c r="BN3448" s="263"/>
      <c r="BO3448" s="263"/>
      <c r="BP3448" s="263"/>
      <c r="BQ3448" s="263"/>
      <c r="BR3448" s="271"/>
      <c r="BS3448" s="271"/>
      <c r="BT3448" s="271"/>
      <c r="BU3448" s="271"/>
      <c r="BV3448" s="271"/>
      <c r="BW3448" s="271"/>
      <c r="BX3448" s="257"/>
      <c r="BY3448" s="257"/>
      <c r="BZ3448" s="257"/>
      <c r="CA3448" s="268"/>
      <c r="CB3448" s="268"/>
      <c r="CC3448" s="275"/>
      <c r="CD3448" s="268"/>
      <c r="CE3448" s="268"/>
      <c r="CF3448" s="268"/>
      <c r="CG3448" s="268"/>
      <c r="CH3448" s="268"/>
      <c r="CI3448" s="268"/>
      <c r="CJ3448" s="268"/>
      <c r="CK3448" s="268"/>
      <c r="CL3448" s="265"/>
      <c r="CM3448" s="272"/>
      <c r="CN3448" s="264"/>
      <c r="CO3448" s="177"/>
      <c r="CP3448" s="226"/>
      <c r="CQ3448" s="226"/>
      <c r="CR3448" s="226"/>
      <c r="CS3448" s="178"/>
      <c r="CT3448" s="178"/>
      <c r="CU3448" s="178"/>
      <c r="CV3448" s="178"/>
      <c r="CW3448" s="178"/>
      <c r="CX3448" s="178"/>
      <c r="CY3448" s="178"/>
      <c r="CZ3448" s="178"/>
      <c r="DA3448" s="178"/>
    </row>
    <row r="3449" spans="1:105" s="120" customFormat="1" ht="15" customHeight="1">
      <c r="A3449" s="227">
        <f t="shared" si="1089"/>
        <v>427</v>
      </c>
      <c r="B3449" s="613" t="s">
        <v>379</v>
      </c>
      <c r="C3449" s="544" t="s">
        <v>380</v>
      </c>
      <c r="D3449" s="236">
        <v>43739</v>
      </c>
      <c r="E3449" s="236" t="s">
        <v>1195</v>
      </c>
      <c r="F3449" s="253" t="s">
        <v>80</v>
      </c>
      <c r="G3449" s="254"/>
      <c r="H3449" s="82" t="s">
        <v>69</v>
      </c>
      <c r="I3449" s="82" t="s">
        <v>973</v>
      </c>
      <c r="J3449" s="82" t="s">
        <v>61</v>
      </c>
      <c r="K3449" s="82" t="s">
        <v>61</v>
      </c>
      <c r="L3449" s="82" t="s">
        <v>61</v>
      </c>
      <c r="M3449" s="82" t="s">
        <v>61</v>
      </c>
      <c r="N3449" s="82" t="s">
        <v>61</v>
      </c>
      <c r="O3449" s="82" t="s">
        <v>973</v>
      </c>
      <c r="P3449" s="82" t="s">
        <v>61</v>
      </c>
      <c r="Q3449" s="82" t="s">
        <v>61</v>
      </c>
      <c r="R3449" s="82" t="s">
        <v>61</v>
      </c>
      <c r="S3449" s="82" t="s">
        <v>61</v>
      </c>
      <c r="T3449" s="82" t="s">
        <v>61</v>
      </c>
      <c r="U3449" s="82" t="s">
        <v>61</v>
      </c>
      <c r="V3449" s="82"/>
      <c r="W3449" s="82" t="s">
        <v>60</v>
      </c>
      <c r="X3449" s="82" t="s">
        <v>60</v>
      </c>
      <c r="Y3449" s="82" t="s">
        <v>60</v>
      </c>
      <c r="Z3449" s="82" t="s">
        <v>60</v>
      </c>
      <c r="AA3449" s="82" t="s">
        <v>60</v>
      </c>
      <c r="AB3449" s="82" t="s">
        <v>60</v>
      </c>
      <c r="AC3449" s="82"/>
      <c r="AD3449" s="82" t="s">
        <v>60</v>
      </c>
      <c r="AE3449" s="82" t="s">
        <v>60</v>
      </c>
      <c r="AF3449" s="82" t="s">
        <v>60</v>
      </c>
      <c r="AG3449" s="82" t="s">
        <v>60</v>
      </c>
      <c r="AH3449" s="82" t="s">
        <v>60</v>
      </c>
      <c r="AI3449" s="82" t="s">
        <v>1471</v>
      </c>
      <c r="AJ3449" s="82"/>
      <c r="AK3449" s="82" t="s">
        <v>61</v>
      </c>
      <c r="AL3449" s="82" t="s">
        <v>61</v>
      </c>
      <c r="AM3449" s="239">
        <f>COUNTIF(H3449:AL3449,"PH")+COUNTIF(H3449:AL3449,"PH/L")+COUNTIF(H3449:AL3449,"PM")</f>
        <v>0</v>
      </c>
      <c r="AN3449" s="239">
        <f>COUNTIF(H3449:AL3449,"PD")+COUNTIF(H3449:AL3449,"PDD")+COUNTIF(H3449:AL3449,"P/DS")/2+COUNTIF(H3449:AL3449,"PMD")</f>
        <v>0</v>
      </c>
      <c r="AO3449" s="239">
        <f>COUNTIF(H3449:AL3449,"PN")+COUNTIF(H3449:AL3449,"P/NS")/2+COUNTIF(H3449:AL3449,"PH")+COUNTIF(H3449:AL3449,"PH/F")/2+COUNTIF(H3449:AL3449,"PH/L")/2+COUNTIF(H3449:AL3449,"PM")</f>
        <v>0</v>
      </c>
      <c r="AP3449" s="239">
        <f>COUNTIF(H3449:AL3449,"BH")+COUNTIF(H3449:AL3449,"AL/BL")+COUNTIF(H3449:AL3449,"UL/BL")+COUNTIF(H3449:AL3449,"BM")</f>
        <v>0</v>
      </c>
      <c r="AQ3449" s="239">
        <f>COUNTIF(H3449:AL3449,"DS")+COUNTIF(H3449:AL3449,"AL/DS")/2+COUNTIF(H3449:AL3449,"UL/DS")/2+COUNTIF(H3449:AL3449,"CT")+COUNTIF(H3449:AL3449,"MD")</f>
        <v>11.5</v>
      </c>
      <c r="AR3449" s="239">
        <f>COUNTIF(H3449:AL3449,"NS")+COUNTIF(H3449:AL3449,"AL/NS")/2+COUNTIF(H3449:AL3449,"UL/NS")/2+COUNTIF(H3449:AL3449,"BH")+COUNTIF(H3449:AL3449,"AL/BF")/2+COUNTIF(H3449:AL3449,"AL/BL")/2+COUNTIF(H3449:AL3449,"UL/BL")/2+COUNTIF(H3449:AL3449,"UL/BF")/2+COUNTIF(H3449:AL3449,"BM")</f>
        <v>13</v>
      </c>
      <c r="AS3449" s="239">
        <f>COUNTIF(H3449:AL3449,"AL")+COUNTIF(H3449:AL3449,"AL/DS")/2+COUNTIF(H3449:AL3449,"AL/NS")/2+COUNTIF(H3449:AL3449,"NH")+COUNTIF(H3449:AL3449,"SL")+COUNTIF(H3449:AL3449,"NHD")+COUNTIF(H3449:AL3449,"B")+COUNTIF(H3449:AL3449,"HL")+COUNTIF(H3449:AL3449,"AL/BF")/2+COUNTIF(H3449:AL3449,"AL/BL")/2</f>
        <v>1</v>
      </c>
      <c r="AT3449" s="255">
        <f>COUNTIF(H3449:AL3449,"PD")+COUNTIF(H3449:AL3449,"PN")+COUNTIF(H3449:AL3449,"P/DS")/2+COUNTIF(H3449:AL3449,"P/NS")/2+COUNTIF(H3449:AL3449,"DS")+COUNTIF(H3449:AL3449,"NS")+COUNTIF(H3449:AL3449,"AL")+COUNTIF(H3449:AL3449,"AL/DS")+COUNTIF(H3449:AL3449,"AL/NS")+COUNTIF(H3449:AL3449,"NH")+COUNTIF(H3449:AL3449,"SL")+COUNTIF(H3449:AL3449,"UL/DS")/2+COUNTIF(H3449:AL3449,"UL/NS")/2+COUNTIF(H3449:AL3449,"CT")+COUNTIF(H3449:AL3449,"NHD")+COUNTIF(H3449:AL3449,"PDD")+COUNTIF(H3449:AL3449,"B")+COUNTIF(H3449:AL3449,"HL")+COUNTIF(H3449:AL3449,"PH")+COUNTIF(H3449:AL3449,"BH")+COUNTIF(H3449:AL3449,"AL/BF")+COUNTIF(H3449:AL3449,"AL/BL")+COUNTIF(H3449:AL3449,"UL/BF")/2+COUNTIF(H3449:AL3449,"UL/BL")/2+COUNTIF(H3449:AL3449,"PH/F")/2+COUNTIF(H3449:AL3449,"PH/L")/2+COUNTIF(H3449:AL3449,"MD")+COUNTIF(H3449:AL3449,"PMD")+COUNTIF(H3449:AL3449,"PM")+COUNTIF(H3449:AL3449,"BM")</f>
        <v>25.5</v>
      </c>
      <c r="AU3449" s="255">
        <f>COUNTIF(H3449:AL3449,"P/DS")/2+COUNTIF(H3449:AL3449,"P/NS")/2+COUNTIF(H3449:AL3449,"IL")+COUNTIF(H3449:AL3449,"NL")+COUNTIF(H3449:AL3449,"UL")+COUNTIF(H3449:AL3449,"UL/DS")/2+COUNTIF(H3449:AL3449,"UL/NS")/2+COUNTIF(H3449:AL3449,"KT")+COUNTIF(H3449:AL3449,"UL/BF")/2+COUNTIF(H3449:AL3449,"UL/BL")/2+COUNTIF(H3449:AL3449,"PH/F")/2+COUNTIF(H3449:AL3449,"PH/L")/2+COUNTIF(H3449:AL3449,"NB")</f>
        <v>0.5</v>
      </c>
      <c r="AV3449" s="258">
        <f>COUNTIF(H3449:AL3449,"PN")+COUNTIF(H3449:AL3449,"TVD")+COUNTIF(H3449:AL3449,"PH")+COUNTIF(H3449:AL3449,"PM")+COUNTIF(H3449:AL3449,"PDD")-COUNTIFS(H3449:AL3449,"PN",H3456:AL3456,"&gt;=3")-COUNTIFS(H3449:AL3449,"PM",H3456:AL3456,"&gt;=3")</f>
        <v>0</v>
      </c>
      <c r="AW3449" s="258">
        <f>COUNTIF(H3449:AL3449,"NS")+COUNTIF(H3449:AL3449,"D")+COUNTIF(H3449:AL3449,"BH")+COUNTIF(H3449:AL3449,"NHD")+COUNTIF(H3449:AL3449,"BM")-COUNTIFS(H3449:AL3449,"NS",H3456:AL3456,"&gt;=3")-COUNTIFS(H3449:AL3449,"BH",H3456:AL3456,"&gt;=3")-COUNTIFS(H3449:AL3449,"BM",H3456:AL3456,"&gt;=3")</f>
        <v>15</v>
      </c>
      <c r="AX3449" s="255">
        <f>COUNTIF(H3449:AL3449,"AL")+COUNTIF(H3449:AL3449,"AL/DS")/2+COUNTIF(H3449:AL3449,"AL/NS")/2+COUNTIF(H3449:AL3449,"AL/BF")+COUNTIF(H3449:AL3449,"AL/BL")/2</f>
        <v>0</v>
      </c>
      <c r="AY3449" s="255">
        <f>COUNTIF(H3449:AL3449,"SL")</f>
        <v>0</v>
      </c>
      <c r="AZ3449" s="255">
        <f>COUNTIF(H3449:AL3449,"NH")</f>
        <v>1</v>
      </c>
      <c r="BA3449" s="255">
        <f>COUNTIF(H3449:AL3449,"HL")</f>
        <v>0</v>
      </c>
      <c r="BB3449" s="255">
        <f>COUNTIF(G3449:AL3449,"P/DS")/2+COUNTIF(G3449:AL3449,"P/NS")/2+COUNTIF(G3449:AL3449,"UL")+COUNTIF(G3449:AL3449,"UL/DS")/2+COUNTIF(G3449:AL3449,"UL/NS")/2+COUNTIF(G3449:AL3449,"UL/BL")/2+COUNTIF(G3449:AL3449,"UL/BF")/2+COUNTIF(G3449:AL3449,"PH/F")/2+COUNTIF(G3449:AL3449,"PH/L")/2</f>
        <v>0.5</v>
      </c>
      <c r="BC3449" s="255">
        <f>COUNTIF(H3449:AL3449,"NB")</f>
        <v>0</v>
      </c>
      <c r="BD3449" s="255">
        <f>COUNTIF(H3449:AL3449,"NL")</f>
        <v>0</v>
      </c>
      <c r="BE3449" s="255">
        <f>COUNTIF(H3449:AL3449,"IL")</f>
        <v>0</v>
      </c>
      <c r="BF3449" s="255">
        <f>COUNTIF(H3449:AL3449,"KT")</f>
        <v>0</v>
      </c>
      <c r="BG3449" s="255">
        <f>COUNTIF(H3449:AL3449,"L70")</f>
        <v>0</v>
      </c>
      <c r="BH3449" s="255">
        <f>COUNTIF(H3449:AL3449,"MD")</f>
        <v>0</v>
      </c>
      <c r="BI3449" s="255">
        <f>COUNTIF(H3449:AL3449,"PMD")</f>
        <v>0</v>
      </c>
      <c r="BJ3449" s="255">
        <f>COUNTIF(H3449:AL3449,"PM")</f>
        <v>0</v>
      </c>
      <c r="BK3449" s="255">
        <f>COUNTIF(H3449:AL3449,"BM")</f>
        <v>0</v>
      </c>
      <c r="BL3449" s="261">
        <f>SUMIF(H3449:AL3449,"PD",H3450:AL3450)+SUMIF(H3449:AL3449,"PN",H3450:AL3450)+SUMIF(H3449:AL3449,"P/DS",H3450:AL3450)+SUMIF(H3449:AL3449,"PN/F",H3450:AL3450)+SUMIF(H3449:AL3449,"PN/L",H3450:AL3450)+SUMIF(H3449:AL3449,"TV",H3450:AL3450)+SUMIF(H3449:AL3449,"TVD",H3450:AL3450)+SUMIF(H3449:AL3449,"PDD",H3450:AL3450)</f>
        <v>0</v>
      </c>
      <c r="BM3449" s="261">
        <f>SUMIF(H3449:AL3449,"PD",H3451:AL3451)+SUMIF(H3449:AL3449,"PN",H3451:AL3451)+SUMIF(H3449:AL3449,"P/DS",H3451:AL3451)+SUMIF(H3449:AL3449,"PN/F",H3451:AL3451)+SUMIF(H3449:AL3449,"PN/L",H3451:AL3451)+SUMIF(H3449:AL3449,"TV",H3451:AL3451)+SUMIF(H3449:AL3449,"TVD",H3451:AL3451)+SUMIF(H3449:AL3449,"PDD",H3451:AL3451)+SUMIF(H3449:AL3449,"PMD",H3451:AL3451)</f>
        <v>0</v>
      </c>
      <c r="BN3449" s="261">
        <f>SUMIF(H3449:AL3449,"PD",H3452:AL3452)+SUMIF(H3449:AL3449,"PN",H3452:AL3452)+SUMIF(H3449:AL3449,"P/DS",H3452:AL3452)+SUMIF(H3449:AL3449,"PN/F",H3452:AL3452)+SUMIF(H3449:AL3449,"PN/L",H3452:AL3452)+SUMIF(H3449:AL3449,"TV",H3452:AL3452)+SUMIF(H3449:AL3449,"TVD",H3452:AL3452)</f>
        <v>0</v>
      </c>
      <c r="BO3449" s="261">
        <f>SUMIF(H3449:AL3449,"PD",H3453:AL3453)+SUMIF(H3449:AL3449,"PN",H3453:AL3453)+SUMIF(H3449:AL3449,"P/DS",H3453:AL3453)+SUMIF(H3449:AL3449,"PN/F",H3453:AL3453)+SUMIF(H3449:AL3449,"PN/L",H3453:AL3453)+SUMIF(H3449:AL3449,"TV",H3453:AL3453)+SUMIF(H3449:AL3449,"TVD",H3453:AL3453)</f>
        <v>0</v>
      </c>
      <c r="BP3449" s="261">
        <f>SUMIF(H3449:AL3449,"PD",H3454:AL3454)+SUMIF(H3449:AL3449,"PN",H3454:AL3454)+SUMIF(H3449:AL3449,"P/DS",H3454:AL3454)+SUMIF(H3449:AL3449,"PN/F",H3454:AL3454)+SUMIF(H3449:AL3449,"PN/L",H3454:AL3454)+SUMIF(H3449:AL3449,"TV",H3454:AL3454)+SUMIF(H3449:AL3449,"TVD",H3454:AL3454)+SUMIF(H3449:AL3449,"PDD",H3454:AL3454)+SUMIF(H3449:AL3449,"PH",H3454:AL3454)+SUMIF(H3449:AL3449,"PM",H3454:AL3454)</f>
        <v>0</v>
      </c>
      <c r="BQ3449" s="261">
        <f>SUMIF(H3449:AL3449,"PD",H3455:AL3455)+SUMIF(H3449:AL3449,"PN",H3455:AL3455)+SUMIF(H3449:AL3449,"P/DS",H3455:AL3455)+SUMIF(H3449:AL3449,"PN/F",H3455:AL3455)+SUMIF(H3449:AL3449,"PN/L",H3455:AL3455)+SUMIF(H3449:AL3449,"TV",H3455:AL3455)+SUMIF(H3449:AL3449,"TVD",H3455:AL3455)+SUMIF(H3449:AL3449,"PDD",H3455:AL3455)+SUMIF(H3449:AL3449,"PH",H3455:AL3455)+SUMIF(H3449:AL3449,"PM",H3455:AL3455)</f>
        <v>0</v>
      </c>
      <c r="BR3449" s="269">
        <f>SUM(H3450:AL3450)-BL3449</f>
        <v>43.5</v>
      </c>
      <c r="BS3449" s="269">
        <f>SUM(H3451:AL3451)-BM3449</f>
        <v>14.5</v>
      </c>
      <c r="BT3449" s="269">
        <f>SUM(H3452:AL3452)-BN3449</f>
        <v>0</v>
      </c>
      <c r="BU3449" s="269">
        <f>SUM(H3453:AL3453)-BO3449</f>
        <v>13</v>
      </c>
      <c r="BV3449" s="269">
        <f>SUM(H3454:AL3454)-BP3449</f>
        <v>0</v>
      </c>
      <c r="BW3449" s="269">
        <f>SUM(H3455:AL3455)-BQ3449</f>
        <v>0</v>
      </c>
      <c r="BX3449" s="255">
        <f>SUMIF(H3449:AL3449,"PD",H3456:AL3456)+SUMIF(H3449:AL3449,"PN",H3456:AL3456)+SUMIF(H3449:AL3449,"P/DS",H3456:AL3456)+SUMIF(H3449:AL3449,"PN/F",H3456:AL3456)+SUMIF(H3449:AL3449,"PN/L",H3456:AL3456)</f>
        <v>0</v>
      </c>
      <c r="BY3449" s="255">
        <f>SUM(H3456:AL3456)-BX3449</f>
        <v>0</v>
      </c>
      <c r="BZ3449" s="255">
        <f t="shared" ref="BZ3449" si="1092">+SUM(BL3449:BW3456)</f>
        <v>71</v>
      </c>
      <c r="CA3449" s="266">
        <f>(COUNTIFS(H3449:AL3449,"PD",H3450:AL3450,"&gt;=2"))*0.5-IF(CN3449="VP",COUNTIFS($H$16:$AL$16,"SAT",H3449:AL3449,"PD",H3450:AL3450,"&gt;=2"))*0.5</f>
        <v>0</v>
      </c>
      <c r="CB3449" s="266">
        <f>(COUNTIFS(H3449:AL3449,"PN",H3451:AL3451,"&gt;=0.5",H3450:AL3450,"&gt;=1.5"))*0.5+COUNTIFS(H3449:AL3449,"PDD",H3451:AL3451,"&gt;=0.5",H3450:AL3450,"&gt;=1.5")*0.5</f>
        <v>0</v>
      </c>
      <c r="CC3449" s="273">
        <f>(COUNTIFS(H3449:AL3449,"TV",H3451:AL3451,"&gt;=10"))*0.5+(COUNTIFS(H3449:AL3449,"PMD",H3451:AL3451,"&gt;=2"))*0.5</f>
        <v>0</v>
      </c>
      <c r="CD3449" s="266">
        <f>(COUNTIFS(H3449:AL3449,"TVD",H3453:AL3453,"&gt;=6.5",H3451:AL3451,"&gt;=3.5"))*0.5</f>
        <v>0</v>
      </c>
      <c r="CE3449" s="266">
        <f>(COUNTIFS(H3449:AL3449,"PD",H3454:AL3454,"&gt;=10"))*0.5</f>
        <v>0</v>
      </c>
      <c r="CF3449" s="266">
        <f>(COUNTIFS(H3449:AL3449,"PDD",H3454:AL3454,"&gt;=3.5",H3455:AL3455,"&gt;=6.5")+COUNTIFS(H3449:AL3449,"PH",H3455:AL3455,"&gt;=0.5",H3454:AL3454,"&gt;=1.5")+COUNTIFS(H3449:AL3449,"PM",H3455:AL3455,"&gt;=0.5",H3454:AL3454,"&gt;=1.5"))*0.5</f>
        <v>0</v>
      </c>
      <c r="CG3449" s="266">
        <f>(COUNTIFS(H3449:AL3449,"DS",H3450:AL3450,"&gt;=2")+COUNTIFS(H3449:AL3449,"AL/DS",H3450:AL3450,"&gt;=2"))*0.5-IF(CN3449="VP",COUNTIFS($H$16:$AL$16,"SAT",H3449:AL3449,"DS",H3450:AL3450,"&gt;=2"))*0.5</f>
        <v>3.5</v>
      </c>
      <c r="CH3449" s="266">
        <f>(COUNTIFS(H3449:AL3449,"NS",H3451:AL3451,"&gt;=0.5",H3450:AL3450,"&gt;=1.5")+COUNTIFS(H3449:AL3449,"AL/NS",H3451:AL3451,"&gt;=0.5",H3450:AL3450,"&gt;=1.5")+COUNTIFS(H3449:AL3449,"NHD",H3451:AL3451,"&gt;=4.5",H3454:AL3454,"&gt;=2",H3450:AL3450,"&gt;=1.5"))*0.5</f>
        <v>5.5</v>
      </c>
      <c r="CI3449" s="266">
        <f>(COUNTIF(H3451:AL3451,"&gt;=10")+COUNTIFS(H3449:AL3449,"MD",H3451:AL3451,"&gt;=2")-COUNTIFS(H3449:AL3449,"TV",H3451:AL3451,"&gt;=10"))*0.5</f>
        <v>0</v>
      </c>
      <c r="CJ3449" s="266">
        <f>(COUNTIFS(H3449:AL3449,"D",H3453:AL3453,"&gt;=6.5",H3451:AL3451,"&gt;=3.5"))*0.5</f>
        <v>1</v>
      </c>
      <c r="CK3449" s="266">
        <f>(COUNTIF(H3454:AL3454,"&gt;=10")-COUNTIFS(H3449:AL3449,"PD",H3454:AL3454,"&gt;=10"))*0.5</f>
        <v>0</v>
      </c>
      <c r="CL3449" s="265">
        <f>(COUNTIFS(H3449:AL3449,"NHD",H3454:AL3454,"&gt;=3.5",H3455:AL3455,"&gt;=6.5")+COUNTIFS(H3449:AL3449,"BH",H3454:AL3454,"&gt;=1.5",H3455:AL3455,"&gt;=0.5")+COUNTIFS(H3449:AL3449,"BM",H3454:AL3454,"&gt;=1.5",H3455:AL3455,"&gt;=0.5")+COUNTIFS(H3449:AL3449,"D",H3454:AL3454,"&gt;=1.5",H3455:AL3455,"&gt;=0.5"))*0.5</f>
        <v>0</v>
      </c>
      <c r="CM3449" s="272"/>
      <c r="CN3449" s="264" t="s">
        <v>723</v>
      </c>
      <c r="CO3449" s="177">
        <f t="shared" ref="CO3449" si="1093">+AM3449+AN3449+AO3449+AP3449+AQ3449+AR3449+AS3449+AU3449+BG3449</f>
        <v>26</v>
      </c>
      <c r="CP3449" s="225">
        <f>+SUM(I3450:I3455)-I3456</f>
        <v>10.5</v>
      </c>
      <c r="CQ3449" s="225">
        <f>+SUM(J3450:J3455)-J3456</f>
        <v>2.5</v>
      </c>
      <c r="CR3449" s="225">
        <f>+SUM(K3450:K3455)-K3456</f>
        <v>2.5</v>
      </c>
      <c r="CS3449" s="178"/>
      <c r="CT3449" s="178"/>
      <c r="CU3449" s="178"/>
      <c r="CV3449" s="178"/>
      <c r="CW3449" s="178"/>
      <c r="CX3449" s="178"/>
      <c r="CY3449" s="178"/>
      <c r="CZ3449" s="178"/>
      <c r="DA3449" s="178"/>
    </row>
    <row r="3450" spans="1:105" s="120" customFormat="1" ht="15" customHeight="1">
      <c r="A3450" s="228"/>
      <c r="B3450" s="614"/>
      <c r="C3450" s="545"/>
      <c r="D3450" s="237"/>
      <c r="E3450" s="237"/>
      <c r="F3450" s="242" t="s">
        <v>82</v>
      </c>
      <c r="G3450" s="121">
        <v>1.5</v>
      </c>
      <c r="H3450" s="83"/>
      <c r="I3450" s="83"/>
      <c r="J3450" s="83">
        <v>2</v>
      </c>
      <c r="K3450" s="83">
        <v>2</v>
      </c>
      <c r="L3450" s="83">
        <v>2</v>
      </c>
      <c r="M3450" s="83">
        <v>2</v>
      </c>
      <c r="N3450" s="83">
        <v>2</v>
      </c>
      <c r="O3450" s="83"/>
      <c r="P3450" s="83">
        <v>2</v>
      </c>
      <c r="Q3450" s="83">
        <v>2</v>
      </c>
      <c r="R3450" s="83">
        <v>2</v>
      </c>
      <c r="S3450" s="83">
        <v>2</v>
      </c>
      <c r="T3450" s="83">
        <v>2</v>
      </c>
      <c r="U3450" s="83">
        <v>2</v>
      </c>
      <c r="V3450" s="83"/>
      <c r="W3450" s="83">
        <v>4.5</v>
      </c>
      <c r="X3450" s="83">
        <v>2.5</v>
      </c>
      <c r="Y3450" s="83">
        <v>2.5</v>
      </c>
      <c r="Z3450" s="83">
        <v>2.5</v>
      </c>
      <c r="AA3450" s="83">
        <v>2.5</v>
      </c>
      <c r="AB3450" s="83"/>
      <c r="AC3450" s="79"/>
      <c r="AD3450" s="79"/>
      <c r="AE3450" s="79">
        <v>2.5</v>
      </c>
      <c r="AF3450" s="79"/>
      <c r="AG3450" s="79"/>
      <c r="AH3450" s="79">
        <v>2.5</v>
      </c>
      <c r="AI3450" s="79"/>
      <c r="AJ3450" s="79"/>
      <c r="AK3450" s="79">
        <v>1</v>
      </c>
      <c r="AL3450" s="79">
        <v>1</v>
      </c>
      <c r="AM3450" s="240"/>
      <c r="AN3450" s="240"/>
      <c r="AO3450" s="240"/>
      <c r="AP3450" s="240"/>
      <c r="AQ3450" s="240"/>
      <c r="AR3450" s="240"/>
      <c r="AS3450" s="240"/>
      <c r="AT3450" s="256"/>
      <c r="AU3450" s="256"/>
      <c r="AV3450" s="259"/>
      <c r="AW3450" s="259"/>
      <c r="AX3450" s="256"/>
      <c r="AY3450" s="256"/>
      <c r="AZ3450" s="256"/>
      <c r="BA3450" s="256"/>
      <c r="BB3450" s="256"/>
      <c r="BC3450" s="256"/>
      <c r="BD3450" s="256"/>
      <c r="BE3450" s="256"/>
      <c r="BF3450" s="256"/>
      <c r="BG3450" s="256"/>
      <c r="BH3450" s="256"/>
      <c r="BI3450" s="256"/>
      <c r="BJ3450" s="256"/>
      <c r="BK3450" s="256"/>
      <c r="BL3450" s="262"/>
      <c r="BM3450" s="262"/>
      <c r="BN3450" s="262"/>
      <c r="BO3450" s="262"/>
      <c r="BP3450" s="262"/>
      <c r="BQ3450" s="262"/>
      <c r="BR3450" s="270"/>
      <c r="BS3450" s="270"/>
      <c r="BT3450" s="270"/>
      <c r="BU3450" s="270"/>
      <c r="BV3450" s="270"/>
      <c r="BW3450" s="270"/>
      <c r="BX3450" s="256"/>
      <c r="BY3450" s="256"/>
      <c r="BZ3450" s="256"/>
      <c r="CA3450" s="267"/>
      <c r="CB3450" s="267"/>
      <c r="CC3450" s="274"/>
      <c r="CD3450" s="267"/>
      <c r="CE3450" s="267"/>
      <c r="CF3450" s="267"/>
      <c r="CG3450" s="267"/>
      <c r="CH3450" s="267"/>
      <c r="CI3450" s="267"/>
      <c r="CJ3450" s="267"/>
      <c r="CK3450" s="267"/>
      <c r="CL3450" s="265"/>
      <c r="CM3450" s="272"/>
      <c r="CN3450" s="264"/>
      <c r="CO3450" s="177"/>
      <c r="CP3450" s="226"/>
      <c r="CQ3450" s="226"/>
      <c r="CR3450" s="226"/>
      <c r="CS3450" s="178"/>
      <c r="CT3450" s="178"/>
      <c r="CU3450" s="178"/>
      <c r="CV3450" s="178"/>
      <c r="CW3450" s="178"/>
      <c r="CX3450" s="178"/>
      <c r="CY3450" s="178"/>
      <c r="CZ3450" s="178"/>
      <c r="DA3450" s="178"/>
    </row>
    <row r="3451" spans="1:105" s="120" customFormat="1" ht="15" customHeight="1">
      <c r="A3451" s="228"/>
      <c r="B3451" s="614"/>
      <c r="C3451" s="545"/>
      <c r="D3451" s="237"/>
      <c r="E3451" s="237"/>
      <c r="F3451" s="243"/>
      <c r="G3451" s="122">
        <v>2</v>
      </c>
      <c r="H3451" s="84"/>
      <c r="I3451" s="84">
        <v>4</v>
      </c>
      <c r="J3451" s="84">
        <v>0.5</v>
      </c>
      <c r="K3451" s="84">
        <v>0.5</v>
      </c>
      <c r="L3451" s="84">
        <v>0.5</v>
      </c>
      <c r="M3451" s="84">
        <v>0.5</v>
      </c>
      <c r="N3451" s="84">
        <v>0.5</v>
      </c>
      <c r="O3451" s="84">
        <v>4</v>
      </c>
      <c r="P3451" s="84">
        <v>0.5</v>
      </c>
      <c r="Q3451" s="84">
        <v>0.5</v>
      </c>
      <c r="R3451" s="84">
        <v>0.5</v>
      </c>
      <c r="S3451" s="84">
        <v>0.5</v>
      </c>
      <c r="T3451" s="84">
        <v>0.5</v>
      </c>
      <c r="U3451" s="84">
        <v>0.5</v>
      </c>
      <c r="V3451" s="84"/>
      <c r="W3451" s="84"/>
      <c r="X3451" s="84"/>
      <c r="Y3451" s="84"/>
      <c r="Z3451" s="84"/>
      <c r="AA3451" s="84"/>
      <c r="AB3451" s="84"/>
      <c r="AC3451" s="80"/>
      <c r="AD3451" s="80"/>
      <c r="AE3451" s="80"/>
      <c r="AF3451" s="80"/>
      <c r="AG3451" s="80"/>
      <c r="AH3451" s="80"/>
      <c r="AI3451" s="80"/>
      <c r="AJ3451" s="80"/>
      <c r="AK3451" s="80">
        <v>0.5</v>
      </c>
      <c r="AL3451" s="80">
        <v>0.5</v>
      </c>
      <c r="AM3451" s="240"/>
      <c r="AN3451" s="240"/>
      <c r="AO3451" s="240"/>
      <c r="AP3451" s="240"/>
      <c r="AQ3451" s="240"/>
      <c r="AR3451" s="240"/>
      <c r="AS3451" s="240"/>
      <c r="AT3451" s="256"/>
      <c r="AU3451" s="256"/>
      <c r="AV3451" s="259"/>
      <c r="AW3451" s="259"/>
      <c r="AX3451" s="256"/>
      <c r="AY3451" s="256"/>
      <c r="AZ3451" s="256"/>
      <c r="BA3451" s="256"/>
      <c r="BB3451" s="256"/>
      <c r="BC3451" s="256"/>
      <c r="BD3451" s="256"/>
      <c r="BE3451" s="256"/>
      <c r="BF3451" s="256"/>
      <c r="BG3451" s="256"/>
      <c r="BH3451" s="256"/>
      <c r="BI3451" s="256"/>
      <c r="BJ3451" s="256"/>
      <c r="BK3451" s="256"/>
      <c r="BL3451" s="262"/>
      <c r="BM3451" s="262"/>
      <c r="BN3451" s="262"/>
      <c r="BO3451" s="262"/>
      <c r="BP3451" s="262"/>
      <c r="BQ3451" s="262"/>
      <c r="BR3451" s="270"/>
      <c r="BS3451" s="270"/>
      <c r="BT3451" s="270"/>
      <c r="BU3451" s="270"/>
      <c r="BV3451" s="270"/>
      <c r="BW3451" s="270"/>
      <c r="BX3451" s="256"/>
      <c r="BY3451" s="256"/>
      <c r="BZ3451" s="256"/>
      <c r="CA3451" s="267"/>
      <c r="CB3451" s="267"/>
      <c r="CC3451" s="274"/>
      <c r="CD3451" s="267"/>
      <c r="CE3451" s="267"/>
      <c r="CF3451" s="267"/>
      <c r="CG3451" s="267"/>
      <c r="CH3451" s="267"/>
      <c r="CI3451" s="267"/>
      <c r="CJ3451" s="267"/>
      <c r="CK3451" s="267"/>
      <c r="CL3451" s="265"/>
      <c r="CM3451" s="272"/>
      <c r="CN3451" s="264"/>
      <c r="CO3451" s="177"/>
      <c r="CP3451" s="226"/>
      <c r="CQ3451" s="226"/>
      <c r="CR3451" s="226"/>
      <c r="CS3451" s="178"/>
      <c r="CT3451" s="178"/>
      <c r="CU3451" s="178"/>
      <c r="CV3451" s="178"/>
      <c r="CW3451" s="178"/>
      <c r="CX3451" s="178"/>
      <c r="CY3451" s="178"/>
      <c r="CZ3451" s="178"/>
      <c r="DA3451" s="178"/>
    </row>
    <row r="3452" spans="1:105" s="120" customFormat="1" ht="15" customHeight="1">
      <c r="A3452" s="228"/>
      <c r="B3452" s="614"/>
      <c r="C3452" s="545"/>
      <c r="D3452" s="237"/>
      <c r="E3452" s="237"/>
      <c r="F3452" s="243"/>
      <c r="G3452" s="122">
        <v>2.1</v>
      </c>
      <c r="H3452" s="84"/>
      <c r="I3452" s="84"/>
      <c r="J3452" s="84"/>
      <c r="K3452" s="84"/>
      <c r="L3452" s="84"/>
      <c r="M3452" s="84"/>
      <c r="N3452" s="84"/>
      <c r="O3452" s="84"/>
      <c r="P3452" s="84"/>
      <c r="Q3452" s="84"/>
      <c r="R3452" s="84"/>
      <c r="S3452" s="84"/>
      <c r="T3452" s="84"/>
      <c r="U3452" s="84"/>
      <c r="V3452" s="84"/>
      <c r="W3452" s="84"/>
      <c r="X3452" s="84"/>
      <c r="Y3452" s="84"/>
      <c r="Z3452" s="84"/>
      <c r="AA3452" s="84"/>
      <c r="AB3452" s="84"/>
      <c r="AC3452" s="80"/>
      <c r="AD3452" s="80"/>
      <c r="AE3452" s="80"/>
      <c r="AF3452" s="80"/>
      <c r="AG3452" s="80"/>
      <c r="AH3452" s="80"/>
      <c r="AI3452" s="80"/>
      <c r="AJ3452" s="80"/>
      <c r="AK3452" s="80"/>
      <c r="AL3452" s="80"/>
      <c r="AM3452" s="240"/>
      <c r="AN3452" s="240"/>
      <c r="AO3452" s="240"/>
      <c r="AP3452" s="240"/>
      <c r="AQ3452" s="240"/>
      <c r="AR3452" s="240"/>
      <c r="AS3452" s="240"/>
      <c r="AT3452" s="256"/>
      <c r="AU3452" s="256"/>
      <c r="AV3452" s="259"/>
      <c r="AW3452" s="259"/>
      <c r="AX3452" s="256"/>
      <c r="AY3452" s="256"/>
      <c r="AZ3452" s="256"/>
      <c r="BA3452" s="256"/>
      <c r="BB3452" s="256"/>
      <c r="BC3452" s="256"/>
      <c r="BD3452" s="256"/>
      <c r="BE3452" s="256"/>
      <c r="BF3452" s="256"/>
      <c r="BG3452" s="256"/>
      <c r="BH3452" s="256"/>
      <c r="BI3452" s="256"/>
      <c r="BJ3452" s="256"/>
      <c r="BK3452" s="256"/>
      <c r="BL3452" s="262"/>
      <c r="BM3452" s="262"/>
      <c r="BN3452" s="262"/>
      <c r="BO3452" s="262"/>
      <c r="BP3452" s="262"/>
      <c r="BQ3452" s="262"/>
      <c r="BR3452" s="270"/>
      <c r="BS3452" s="270"/>
      <c r="BT3452" s="270"/>
      <c r="BU3452" s="270"/>
      <c r="BV3452" s="270"/>
      <c r="BW3452" s="270"/>
      <c r="BX3452" s="256"/>
      <c r="BY3452" s="256"/>
      <c r="BZ3452" s="256"/>
      <c r="CA3452" s="267"/>
      <c r="CB3452" s="267"/>
      <c r="CC3452" s="274"/>
      <c r="CD3452" s="267"/>
      <c r="CE3452" s="267"/>
      <c r="CF3452" s="267"/>
      <c r="CG3452" s="267"/>
      <c r="CH3452" s="267"/>
      <c r="CI3452" s="267"/>
      <c r="CJ3452" s="267"/>
      <c r="CK3452" s="267"/>
      <c r="CL3452" s="265"/>
      <c r="CM3452" s="272"/>
      <c r="CN3452" s="264"/>
      <c r="CO3452" s="177"/>
      <c r="CP3452" s="226"/>
      <c r="CQ3452" s="226"/>
      <c r="CR3452" s="226"/>
      <c r="CS3452" s="178"/>
      <c r="CT3452" s="178"/>
      <c r="CU3452" s="178"/>
      <c r="CV3452" s="178"/>
      <c r="CW3452" s="178"/>
      <c r="CX3452" s="178"/>
      <c r="CY3452" s="178"/>
      <c r="CZ3452" s="178"/>
      <c r="DA3452" s="178"/>
    </row>
    <row r="3453" spans="1:105" s="120" customFormat="1" ht="15" customHeight="1">
      <c r="A3453" s="228"/>
      <c r="B3453" s="614"/>
      <c r="C3453" s="545"/>
      <c r="D3453" s="237"/>
      <c r="E3453" s="237"/>
      <c r="F3453" s="243"/>
      <c r="G3453" s="122">
        <v>2.7</v>
      </c>
      <c r="H3453" s="84"/>
      <c r="I3453" s="84">
        <v>6.5</v>
      </c>
      <c r="J3453" s="84"/>
      <c r="K3453" s="84"/>
      <c r="L3453" s="84"/>
      <c r="M3453" s="84"/>
      <c r="N3453" s="84"/>
      <c r="O3453" s="84">
        <v>6.5</v>
      </c>
      <c r="P3453" s="84"/>
      <c r="Q3453" s="84"/>
      <c r="R3453" s="84"/>
      <c r="S3453" s="84"/>
      <c r="T3453" s="84"/>
      <c r="U3453" s="84"/>
      <c r="V3453" s="84"/>
      <c r="W3453" s="84"/>
      <c r="X3453" s="84"/>
      <c r="Y3453" s="84"/>
      <c r="Z3453" s="84"/>
      <c r="AA3453" s="84"/>
      <c r="AB3453" s="84"/>
      <c r="AC3453" s="80"/>
      <c r="AD3453" s="80"/>
      <c r="AE3453" s="80"/>
      <c r="AF3453" s="80"/>
      <c r="AG3453" s="80"/>
      <c r="AH3453" s="80"/>
      <c r="AI3453" s="80"/>
      <c r="AJ3453" s="80"/>
      <c r="AK3453" s="80"/>
      <c r="AL3453" s="80"/>
      <c r="AM3453" s="240"/>
      <c r="AN3453" s="240"/>
      <c r="AO3453" s="240"/>
      <c r="AP3453" s="240"/>
      <c r="AQ3453" s="240"/>
      <c r="AR3453" s="240"/>
      <c r="AS3453" s="240"/>
      <c r="AT3453" s="256"/>
      <c r="AU3453" s="256"/>
      <c r="AV3453" s="259"/>
      <c r="AW3453" s="259"/>
      <c r="AX3453" s="256"/>
      <c r="AY3453" s="256"/>
      <c r="AZ3453" s="256"/>
      <c r="BA3453" s="256"/>
      <c r="BB3453" s="256"/>
      <c r="BC3453" s="256"/>
      <c r="BD3453" s="256"/>
      <c r="BE3453" s="256"/>
      <c r="BF3453" s="256"/>
      <c r="BG3453" s="256"/>
      <c r="BH3453" s="256"/>
      <c r="BI3453" s="256"/>
      <c r="BJ3453" s="256"/>
      <c r="BK3453" s="256"/>
      <c r="BL3453" s="262"/>
      <c r="BM3453" s="262"/>
      <c r="BN3453" s="262"/>
      <c r="BO3453" s="262"/>
      <c r="BP3453" s="262"/>
      <c r="BQ3453" s="262"/>
      <c r="BR3453" s="270"/>
      <c r="BS3453" s="270"/>
      <c r="BT3453" s="270"/>
      <c r="BU3453" s="270"/>
      <c r="BV3453" s="270"/>
      <c r="BW3453" s="270"/>
      <c r="BX3453" s="256"/>
      <c r="BY3453" s="256"/>
      <c r="BZ3453" s="256"/>
      <c r="CA3453" s="267"/>
      <c r="CB3453" s="267"/>
      <c r="CC3453" s="274"/>
      <c r="CD3453" s="267"/>
      <c r="CE3453" s="267"/>
      <c r="CF3453" s="267"/>
      <c r="CG3453" s="267"/>
      <c r="CH3453" s="267"/>
      <c r="CI3453" s="267"/>
      <c r="CJ3453" s="267"/>
      <c r="CK3453" s="267"/>
      <c r="CL3453" s="265"/>
      <c r="CM3453" s="272"/>
      <c r="CN3453" s="264"/>
      <c r="CO3453" s="177"/>
      <c r="CP3453" s="226"/>
      <c r="CQ3453" s="226"/>
      <c r="CR3453" s="226"/>
      <c r="CS3453" s="178"/>
      <c r="CT3453" s="178"/>
      <c r="CU3453" s="178"/>
      <c r="CV3453" s="178"/>
      <c r="CW3453" s="178"/>
      <c r="CX3453" s="178"/>
      <c r="CY3453" s="178"/>
      <c r="CZ3453" s="178"/>
      <c r="DA3453" s="178"/>
    </row>
    <row r="3454" spans="1:105" s="120" customFormat="1" ht="15" customHeight="1">
      <c r="A3454" s="228"/>
      <c r="B3454" s="614"/>
      <c r="C3454" s="545"/>
      <c r="D3454" s="237"/>
      <c r="E3454" s="237"/>
      <c r="F3454" s="243"/>
      <c r="G3454" s="122">
        <v>3</v>
      </c>
      <c r="H3454" s="84"/>
      <c r="I3454" s="84"/>
      <c r="J3454" s="84"/>
      <c r="K3454" s="84"/>
      <c r="L3454" s="84"/>
      <c r="M3454" s="84"/>
      <c r="N3454" s="84"/>
      <c r="O3454" s="84"/>
      <c r="P3454" s="84"/>
      <c r="Q3454" s="84"/>
      <c r="R3454" s="84"/>
      <c r="S3454" s="84"/>
      <c r="T3454" s="84"/>
      <c r="U3454" s="84"/>
      <c r="V3454" s="84"/>
      <c r="W3454" s="84"/>
      <c r="X3454" s="84"/>
      <c r="Y3454" s="84"/>
      <c r="Z3454" s="84"/>
      <c r="AA3454" s="84"/>
      <c r="AB3454" s="84"/>
      <c r="AC3454" s="80"/>
      <c r="AD3454" s="80"/>
      <c r="AE3454" s="80"/>
      <c r="AF3454" s="80"/>
      <c r="AG3454" s="80"/>
      <c r="AH3454" s="80"/>
      <c r="AI3454" s="80"/>
      <c r="AJ3454" s="80"/>
      <c r="AK3454" s="80"/>
      <c r="AL3454" s="80"/>
      <c r="AM3454" s="240"/>
      <c r="AN3454" s="240"/>
      <c r="AO3454" s="240"/>
      <c r="AP3454" s="240"/>
      <c r="AQ3454" s="240"/>
      <c r="AR3454" s="240"/>
      <c r="AS3454" s="240"/>
      <c r="AT3454" s="256"/>
      <c r="AU3454" s="256"/>
      <c r="AV3454" s="259"/>
      <c r="AW3454" s="259"/>
      <c r="AX3454" s="256"/>
      <c r="AY3454" s="256"/>
      <c r="AZ3454" s="256"/>
      <c r="BA3454" s="256"/>
      <c r="BB3454" s="256"/>
      <c r="BC3454" s="256"/>
      <c r="BD3454" s="256"/>
      <c r="BE3454" s="256"/>
      <c r="BF3454" s="256"/>
      <c r="BG3454" s="256"/>
      <c r="BH3454" s="256"/>
      <c r="BI3454" s="256"/>
      <c r="BJ3454" s="256"/>
      <c r="BK3454" s="256"/>
      <c r="BL3454" s="262"/>
      <c r="BM3454" s="262"/>
      <c r="BN3454" s="262"/>
      <c r="BO3454" s="262"/>
      <c r="BP3454" s="262"/>
      <c r="BQ3454" s="262"/>
      <c r="BR3454" s="270"/>
      <c r="BS3454" s="270"/>
      <c r="BT3454" s="270"/>
      <c r="BU3454" s="270"/>
      <c r="BV3454" s="270"/>
      <c r="BW3454" s="270"/>
      <c r="BX3454" s="256"/>
      <c r="BY3454" s="256"/>
      <c r="BZ3454" s="256"/>
      <c r="CA3454" s="267"/>
      <c r="CB3454" s="267"/>
      <c r="CC3454" s="274"/>
      <c r="CD3454" s="267"/>
      <c r="CE3454" s="267"/>
      <c r="CF3454" s="267"/>
      <c r="CG3454" s="267"/>
      <c r="CH3454" s="267"/>
      <c r="CI3454" s="267"/>
      <c r="CJ3454" s="267"/>
      <c r="CK3454" s="267"/>
      <c r="CL3454" s="265"/>
      <c r="CM3454" s="272"/>
      <c r="CN3454" s="264"/>
      <c r="CO3454" s="177"/>
      <c r="CP3454" s="226"/>
      <c r="CQ3454" s="226"/>
      <c r="CR3454" s="226"/>
      <c r="CS3454" s="178"/>
      <c r="CT3454" s="178"/>
      <c r="CU3454" s="178"/>
      <c r="CV3454" s="178"/>
      <c r="CW3454" s="178"/>
      <c r="CX3454" s="178"/>
      <c r="CY3454" s="178"/>
      <c r="CZ3454" s="178"/>
      <c r="DA3454" s="178"/>
    </row>
    <row r="3455" spans="1:105" s="120" customFormat="1" ht="15" customHeight="1">
      <c r="A3455" s="228"/>
      <c r="B3455" s="614"/>
      <c r="C3455" s="545"/>
      <c r="D3455" s="237"/>
      <c r="E3455" s="237"/>
      <c r="F3455" s="244"/>
      <c r="G3455" s="123">
        <v>3.9</v>
      </c>
      <c r="H3455" s="85"/>
      <c r="I3455" s="85"/>
      <c r="J3455" s="85"/>
      <c r="K3455" s="85"/>
      <c r="L3455" s="85"/>
      <c r="M3455" s="85"/>
      <c r="N3455" s="85"/>
      <c r="O3455" s="85"/>
      <c r="P3455" s="85"/>
      <c r="Q3455" s="85"/>
      <c r="R3455" s="85"/>
      <c r="S3455" s="85"/>
      <c r="T3455" s="85"/>
      <c r="U3455" s="85"/>
      <c r="V3455" s="85"/>
      <c r="W3455" s="85"/>
      <c r="X3455" s="85"/>
      <c r="Y3455" s="85"/>
      <c r="Z3455" s="85"/>
      <c r="AA3455" s="85"/>
      <c r="AB3455" s="85"/>
      <c r="AC3455" s="81"/>
      <c r="AD3455" s="81"/>
      <c r="AE3455" s="81"/>
      <c r="AF3455" s="81"/>
      <c r="AG3455" s="81"/>
      <c r="AH3455" s="81"/>
      <c r="AI3455" s="81"/>
      <c r="AJ3455" s="81"/>
      <c r="AK3455" s="81"/>
      <c r="AL3455" s="81"/>
      <c r="AM3455" s="240"/>
      <c r="AN3455" s="240"/>
      <c r="AO3455" s="240"/>
      <c r="AP3455" s="240"/>
      <c r="AQ3455" s="240"/>
      <c r="AR3455" s="240"/>
      <c r="AS3455" s="240"/>
      <c r="AT3455" s="256"/>
      <c r="AU3455" s="256"/>
      <c r="AV3455" s="259"/>
      <c r="AW3455" s="259"/>
      <c r="AX3455" s="256"/>
      <c r="AY3455" s="256"/>
      <c r="AZ3455" s="256"/>
      <c r="BA3455" s="256"/>
      <c r="BB3455" s="256"/>
      <c r="BC3455" s="256"/>
      <c r="BD3455" s="256"/>
      <c r="BE3455" s="256"/>
      <c r="BF3455" s="256"/>
      <c r="BG3455" s="256"/>
      <c r="BH3455" s="256"/>
      <c r="BI3455" s="256"/>
      <c r="BJ3455" s="256"/>
      <c r="BK3455" s="256"/>
      <c r="BL3455" s="262"/>
      <c r="BM3455" s="262"/>
      <c r="BN3455" s="262"/>
      <c r="BO3455" s="262"/>
      <c r="BP3455" s="262"/>
      <c r="BQ3455" s="262"/>
      <c r="BR3455" s="270"/>
      <c r="BS3455" s="270"/>
      <c r="BT3455" s="270"/>
      <c r="BU3455" s="270"/>
      <c r="BV3455" s="270"/>
      <c r="BW3455" s="270"/>
      <c r="BX3455" s="256"/>
      <c r="BY3455" s="256"/>
      <c r="BZ3455" s="256"/>
      <c r="CA3455" s="267"/>
      <c r="CB3455" s="267"/>
      <c r="CC3455" s="274"/>
      <c r="CD3455" s="267"/>
      <c r="CE3455" s="267"/>
      <c r="CF3455" s="267"/>
      <c r="CG3455" s="267"/>
      <c r="CH3455" s="267"/>
      <c r="CI3455" s="267"/>
      <c r="CJ3455" s="267"/>
      <c r="CK3455" s="267"/>
      <c r="CL3455" s="265"/>
      <c r="CM3455" s="272"/>
      <c r="CN3455" s="264"/>
      <c r="CO3455" s="177"/>
      <c r="CP3455" s="226"/>
      <c r="CQ3455" s="226"/>
      <c r="CR3455" s="226"/>
      <c r="CS3455" s="178"/>
      <c r="CT3455" s="178"/>
      <c r="CU3455" s="178"/>
      <c r="CV3455" s="178"/>
      <c r="CW3455" s="178"/>
      <c r="CX3455" s="178"/>
      <c r="CY3455" s="178"/>
      <c r="CZ3455" s="178"/>
      <c r="DA3455" s="178"/>
    </row>
    <row r="3456" spans="1:105" s="120" customFormat="1" ht="15" customHeight="1">
      <c r="A3456" s="229"/>
      <c r="B3456" s="615"/>
      <c r="C3456" s="546"/>
      <c r="D3456" s="238"/>
      <c r="E3456" s="238"/>
      <c r="F3456" s="245" t="s">
        <v>83</v>
      </c>
      <c r="G3456" s="246"/>
      <c r="H3456" s="82"/>
      <c r="I3456" s="82"/>
      <c r="J3456" s="82"/>
      <c r="K3456" s="82"/>
      <c r="L3456" s="82"/>
      <c r="M3456" s="82"/>
      <c r="N3456" s="82"/>
      <c r="O3456" s="82"/>
      <c r="P3456" s="82"/>
      <c r="Q3456" s="82"/>
      <c r="R3456" s="82"/>
      <c r="S3456" s="82"/>
      <c r="T3456" s="82"/>
      <c r="U3456" s="82"/>
      <c r="V3456" s="82"/>
      <c r="W3456" s="82"/>
      <c r="X3456" s="82"/>
      <c r="Y3456" s="82"/>
      <c r="Z3456" s="82"/>
      <c r="AA3456" s="82"/>
      <c r="AB3456" s="82"/>
      <c r="AC3456" s="35"/>
      <c r="AD3456" s="35"/>
      <c r="AE3456" s="35"/>
      <c r="AF3456" s="35"/>
      <c r="AG3456" s="35"/>
      <c r="AH3456" s="35"/>
      <c r="AI3456" s="35"/>
      <c r="AJ3456" s="35"/>
      <c r="AK3456" s="35"/>
      <c r="AL3456" s="35"/>
      <c r="AM3456" s="241"/>
      <c r="AN3456" s="241"/>
      <c r="AO3456" s="241"/>
      <c r="AP3456" s="241"/>
      <c r="AQ3456" s="241"/>
      <c r="AR3456" s="241"/>
      <c r="AS3456" s="241"/>
      <c r="AT3456" s="257"/>
      <c r="AU3456" s="257"/>
      <c r="AV3456" s="260"/>
      <c r="AW3456" s="260"/>
      <c r="AX3456" s="257"/>
      <c r="AY3456" s="257"/>
      <c r="AZ3456" s="257"/>
      <c r="BA3456" s="257"/>
      <c r="BB3456" s="257"/>
      <c r="BC3456" s="257"/>
      <c r="BD3456" s="257"/>
      <c r="BE3456" s="257"/>
      <c r="BF3456" s="257"/>
      <c r="BG3456" s="257"/>
      <c r="BH3456" s="257"/>
      <c r="BI3456" s="257"/>
      <c r="BJ3456" s="257"/>
      <c r="BK3456" s="257"/>
      <c r="BL3456" s="263"/>
      <c r="BM3456" s="263"/>
      <c r="BN3456" s="263"/>
      <c r="BO3456" s="263"/>
      <c r="BP3456" s="263"/>
      <c r="BQ3456" s="263"/>
      <c r="BR3456" s="271"/>
      <c r="BS3456" s="271"/>
      <c r="BT3456" s="271"/>
      <c r="BU3456" s="271"/>
      <c r="BV3456" s="271"/>
      <c r="BW3456" s="271"/>
      <c r="BX3456" s="257"/>
      <c r="BY3456" s="257"/>
      <c r="BZ3456" s="257"/>
      <c r="CA3456" s="268"/>
      <c r="CB3456" s="268"/>
      <c r="CC3456" s="275"/>
      <c r="CD3456" s="268"/>
      <c r="CE3456" s="268"/>
      <c r="CF3456" s="268"/>
      <c r="CG3456" s="268"/>
      <c r="CH3456" s="268"/>
      <c r="CI3456" s="268"/>
      <c r="CJ3456" s="268"/>
      <c r="CK3456" s="268"/>
      <c r="CL3456" s="265"/>
      <c r="CM3456" s="272"/>
      <c r="CN3456" s="264"/>
      <c r="CO3456" s="177"/>
      <c r="CP3456" s="226"/>
      <c r="CQ3456" s="226"/>
      <c r="CR3456" s="226"/>
      <c r="CS3456" s="178"/>
      <c r="CT3456" s="178"/>
      <c r="CU3456" s="178"/>
      <c r="CV3456" s="178"/>
      <c r="CW3456" s="178"/>
      <c r="CX3456" s="178"/>
      <c r="CY3456" s="178"/>
      <c r="CZ3456" s="178"/>
      <c r="DA3456" s="178"/>
    </row>
    <row r="3457" spans="1:105" s="120" customFormat="1" ht="15" customHeight="1">
      <c r="A3457" s="227">
        <f t="shared" si="1089"/>
        <v>428</v>
      </c>
      <c r="B3457" s="345" t="s">
        <v>381</v>
      </c>
      <c r="C3457" s="348" t="s">
        <v>382</v>
      </c>
      <c r="D3457" s="236">
        <v>43745</v>
      </c>
      <c r="E3457" s="236" t="s">
        <v>1195</v>
      </c>
      <c r="F3457" s="253" t="s">
        <v>80</v>
      </c>
      <c r="G3457" s="254"/>
      <c r="H3457" s="82" t="s">
        <v>69</v>
      </c>
      <c r="I3457" s="82"/>
      <c r="J3457" s="82" t="s">
        <v>61</v>
      </c>
      <c r="K3457" s="82" t="s">
        <v>61</v>
      </c>
      <c r="L3457" s="82" t="s">
        <v>61</v>
      </c>
      <c r="M3457" s="82" t="s">
        <v>61</v>
      </c>
      <c r="N3457" s="82" t="s">
        <v>61</v>
      </c>
      <c r="O3457" s="82" t="s">
        <v>973</v>
      </c>
      <c r="P3457" s="82" t="s">
        <v>61</v>
      </c>
      <c r="Q3457" s="82" t="s">
        <v>61</v>
      </c>
      <c r="R3457" s="82" t="s">
        <v>61</v>
      </c>
      <c r="S3457" s="82" t="s">
        <v>61</v>
      </c>
      <c r="T3457" s="82" t="s">
        <v>61</v>
      </c>
      <c r="U3457" s="82" t="s">
        <v>61</v>
      </c>
      <c r="V3457" s="82"/>
      <c r="W3457" s="82" t="s">
        <v>67</v>
      </c>
      <c r="X3457" s="82" t="s">
        <v>60</v>
      </c>
      <c r="Y3457" s="82" t="s">
        <v>60</v>
      </c>
      <c r="Z3457" s="82" t="s">
        <v>60</v>
      </c>
      <c r="AA3457" s="82" t="s">
        <v>60</v>
      </c>
      <c r="AB3457" s="82" t="s">
        <v>60</v>
      </c>
      <c r="AC3457" s="82"/>
      <c r="AD3457" s="82" t="s">
        <v>60</v>
      </c>
      <c r="AE3457" s="82" t="s">
        <v>60</v>
      </c>
      <c r="AF3457" s="82" t="s">
        <v>60</v>
      </c>
      <c r="AG3457" s="82" t="s">
        <v>60</v>
      </c>
      <c r="AH3457" s="82" t="s">
        <v>60</v>
      </c>
      <c r="AI3457" s="82" t="s">
        <v>1471</v>
      </c>
      <c r="AJ3457" s="82"/>
      <c r="AK3457" s="82" t="s">
        <v>61</v>
      </c>
      <c r="AL3457" s="82" t="s">
        <v>61</v>
      </c>
      <c r="AM3457" s="239">
        <f>COUNTIF(H3457:AL3457,"PH")+COUNTIF(H3457:AL3457,"PH/L")+COUNTIF(H3457:AL3457,"PM")</f>
        <v>0</v>
      </c>
      <c r="AN3457" s="239">
        <f>COUNTIF(H3457:AL3457,"PD")+COUNTIF(H3457:AL3457,"PDD")+COUNTIF(H3457:AL3457,"P/DS")/2+COUNTIF(H3457:AL3457,"PMD")</f>
        <v>0</v>
      </c>
      <c r="AO3457" s="239">
        <f>COUNTIF(H3457:AL3457,"PN")+COUNTIF(H3457:AL3457,"P/NS")/2+COUNTIF(H3457:AL3457,"PH")+COUNTIF(H3457:AL3457,"PH/F")/2+COUNTIF(H3457:AL3457,"PH/L")/2+COUNTIF(H3457:AL3457,"PM")</f>
        <v>0</v>
      </c>
      <c r="AP3457" s="239">
        <f>COUNTIF(H3457:AL3457,"BH")+COUNTIF(H3457:AL3457,"AL/BL")+COUNTIF(H3457:AL3457,"UL/BL")+COUNTIF(H3457:AL3457,"BM")</f>
        <v>0</v>
      </c>
      <c r="AQ3457" s="239">
        <f>COUNTIF(H3457:AL3457,"DS")+COUNTIF(H3457:AL3457,"AL/DS")/2+COUNTIF(H3457:AL3457,"UL/DS")/2+COUNTIF(H3457:AL3457,"CT")+COUNTIF(H3457:AL3457,"MD")</f>
        <v>10.5</v>
      </c>
      <c r="AR3457" s="239">
        <f>COUNTIF(H3457:AL3457,"NS")+COUNTIF(H3457:AL3457,"AL/NS")/2+COUNTIF(H3457:AL3457,"UL/NS")/2+COUNTIF(H3457:AL3457,"BH")+COUNTIF(H3457:AL3457,"AL/BF")/2+COUNTIF(H3457:AL3457,"AL/BL")/2+COUNTIF(H3457:AL3457,"UL/BL")/2+COUNTIF(H3457:AL3457,"UL/BF")/2+COUNTIF(H3457:AL3457,"BM")</f>
        <v>13</v>
      </c>
      <c r="AS3457" s="239">
        <f>COUNTIF(H3457:AL3457,"AL")+COUNTIF(H3457:AL3457,"AL/DS")/2+COUNTIF(H3457:AL3457,"AL/NS")/2+COUNTIF(H3457:AL3457,"NH")+COUNTIF(H3457:AL3457,"SL")+COUNTIF(H3457:AL3457,"NHD")+COUNTIF(H3457:AL3457,"B")+COUNTIF(H3457:AL3457,"HL")+COUNTIF(H3457:AL3457,"AL/BF")/2+COUNTIF(H3457:AL3457,"AL/BL")/2</f>
        <v>2</v>
      </c>
      <c r="AT3457" s="255">
        <f>COUNTIF(H3457:AL3457,"PD")+COUNTIF(H3457:AL3457,"PN")+COUNTIF(H3457:AL3457,"P/DS")/2+COUNTIF(H3457:AL3457,"P/NS")/2+COUNTIF(H3457:AL3457,"DS")+COUNTIF(H3457:AL3457,"NS")+COUNTIF(H3457:AL3457,"AL")+COUNTIF(H3457:AL3457,"AL/DS")+COUNTIF(H3457:AL3457,"AL/NS")+COUNTIF(H3457:AL3457,"NH")+COUNTIF(H3457:AL3457,"SL")+COUNTIF(H3457:AL3457,"UL/DS")/2+COUNTIF(H3457:AL3457,"UL/NS")/2+COUNTIF(H3457:AL3457,"CT")+COUNTIF(H3457:AL3457,"NHD")+COUNTIF(H3457:AL3457,"PDD")+COUNTIF(H3457:AL3457,"B")+COUNTIF(H3457:AL3457,"HL")+COUNTIF(H3457:AL3457,"PH")+COUNTIF(H3457:AL3457,"BH")+COUNTIF(H3457:AL3457,"AL/BF")+COUNTIF(H3457:AL3457,"AL/BL")+COUNTIF(H3457:AL3457,"UL/BF")/2+COUNTIF(H3457:AL3457,"UL/BL")/2+COUNTIF(H3457:AL3457,"PH/F")/2+COUNTIF(H3457:AL3457,"PH/L")/2+COUNTIF(H3457:AL3457,"MD")+COUNTIF(H3457:AL3457,"PMD")+COUNTIF(H3457:AL3457,"PM")+COUNTIF(H3457:AL3457,"BM")</f>
        <v>25.5</v>
      </c>
      <c r="AU3457" s="255">
        <f>COUNTIF(H3457:AL3457,"P/DS")/2+COUNTIF(H3457:AL3457,"P/NS")/2+COUNTIF(H3457:AL3457,"IL")+COUNTIF(H3457:AL3457,"NL")+COUNTIF(H3457:AL3457,"UL")+COUNTIF(H3457:AL3457,"UL/DS")/2+COUNTIF(H3457:AL3457,"UL/NS")/2+COUNTIF(H3457:AL3457,"KT")+COUNTIF(H3457:AL3457,"UL/BF")/2+COUNTIF(H3457:AL3457,"UL/BL")/2+COUNTIF(H3457:AL3457,"PH/F")/2+COUNTIF(H3457:AL3457,"PH/L")/2+COUNTIF(H3457:AL3457,"NB")</f>
        <v>0.5</v>
      </c>
      <c r="AV3457" s="258">
        <f>COUNTIF(H3457:AL3457,"PN")+COUNTIF(H3457:AL3457,"TVD")+COUNTIF(H3457:AL3457,"PH")+COUNTIF(H3457:AL3457,"PM")+COUNTIF(H3457:AL3457,"PDD")-COUNTIFS(H3457:AL3457,"PN",H3464:AL3464,"&gt;=3")-COUNTIFS(H3457:AL3457,"PM",H3464:AL3464,"&gt;=3")</f>
        <v>0</v>
      </c>
      <c r="AW3457" s="258">
        <f>COUNTIF(H3457:AL3457,"NS")+COUNTIF(H3457:AL3457,"D")+COUNTIF(H3457:AL3457,"BH")+COUNTIF(H3457:AL3457,"NHD")+COUNTIF(H3457:AL3457,"BM")-COUNTIFS(H3457:AL3457,"NS",H3464:AL3464,"&gt;=3")-COUNTIFS(H3457:AL3457,"BH",H3464:AL3464,"&gt;=3")-COUNTIFS(H3457:AL3457,"BM",H3464:AL3464,"&gt;=3")</f>
        <v>14</v>
      </c>
      <c r="AX3457" s="255">
        <f>COUNTIF(H3457:AL3457,"AL")+COUNTIF(H3457:AL3457,"AL/DS")/2+COUNTIF(H3457:AL3457,"AL/NS")/2+COUNTIF(H3457:AL3457,"AL/BF")+COUNTIF(H3457:AL3457,"AL/BL")/2</f>
        <v>1</v>
      </c>
      <c r="AY3457" s="255">
        <f>COUNTIF(H3457:AL3457,"SL")</f>
        <v>0</v>
      </c>
      <c r="AZ3457" s="255">
        <f>COUNTIF(H3457:AL3457,"NH")</f>
        <v>1</v>
      </c>
      <c r="BA3457" s="255">
        <f>COUNTIF(H3457:AL3457,"HL")</f>
        <v>0</v>
      </c>
      <c r="BB3457" s="255">
        <f>COUNTIF(G3457:AL3457,"P/DS")/2+COUNTIF(G3457:AL3457,"P/NS")/2+COUNTIF(G3457:AL3457,"UL")+COUNTIF(G3457:AL3457,"UL/DS")/2+COUNTIF(G3457:AL3457,"UL/NS")/2+COUNTIF(G3457:AL3457,"UL/BL")/2+COUNTIF(G3457:AL3457,"UL/BF")/2+COUNTIF(G3457:AL3457,"PH/F")/2+COUNTIF(G3457:AL3457,"PH/L")/2</f>
        <v>0.5</v>
      </c>
      <c r="BC3457" s="255">
        <f>COUNTIF(H3457:AL3457,"NB")</f>
        <v>0</v>
      </c>
      <c r="BD3457" s="255">
        <f>COUNTIF(H3457:AL3457,"NL")</f>
        <v>0</v>
      </c>
      <c r="BE3457" s="255">
        <f>COUNTIF(H3457:AL3457,"IL")</f>
        <v>0</v>
      </c>
      <c r="BF3457" s="255">
        <f>COUNTIF(H3457:AL3457,"KT")</f>
        <v>0</v>
      </c>
      <c r="BG3457" s="255">
        <f>COUNTIF(H3457:AL3457,"L70")</f>
        <v>0</v>
      </c>
      <c r="BH3457" s="255">
        <f>COUNTIF(H3457:AL3457,"MD")</f>
        <v>0</v>
      </c>
      <c r="BI3457" s="255">
        <f>COUNTIF(H3457:AL3457,"PMD")</f>
        <v>0</v>
      </c>
      <c r="BJ3457" s="255">
        <f>COUNTIF(H3457:AL3457,"PM")</f>
        <v>0</v>
      </c>
      <c r="BK3457" s="255">
        <f>COUNTIF(H3457:AL3457,"BM")</f>
        <v>0</v>
      </c>
      <c r="BL3457" s="261">
        <f>SUMIF(H3457:AL3457,"PD",H3458:AL3458)+SUMIF(H3457:AL3457,"PN",H3458:AL3458)+SUMIF(H3457:AL3457,"P/DS",H3458:AL3458)+SUMIF(H3457:AL3457,"PN/F",H3458:AL3458)+SUMIF(H3457:AL3457,"PN/L",H3458:AL3458)+SUMIF(H3457:AL3457,"TV",H3458:AL3458)+SUMIF(H3457:AL3457,"TVD",H3458:AL3458)+SUMIF(H3457:AL3457,"PDD",H3458:AL3458)</f>
        <v>0</v>
      </c>
      <c r="BM3457" s="261">
        <f>SUMIF(H3457:AL3457,"PD",H3459:AL3459)+SUMIF(H3457:AL3457,"PN",H3459:AL3459)+SUMIF(H3457:AL3457,"P/DS",H3459:AL3459)+SUMIF(H3457:AL3457,"PN/F",H3459:AL3459)+SUMIF(H3457:AL3457,"PN/L",H3459:AL3459)+SUMIF(H3457:AL3457,"TV",H3459:AL3459)+SUMIF(H3457:AL3457,"TVD",H3459:AL3459)+SUMIF(H3457:AL3457,"PDD",H3459:AL3459)+SUMIF(H3457:AL3457,"PMD",H3459:AL3459)</f>
        <v>0</v>
      </c>
      <c r="BN3457" s="261">
        <f>SUMIF(H3457:AL3457,"PD",H3460:AL3460)+SUMIF(H3457:AL3457,"PN",H3460:AL3460)+SUMIF(H3457:AL3457,"P/DS",H3460:AL3460)+SUMIF(H3457:AL3457,"PN/F",H3460:AL3460)+SUMIF(H3457:AL3457,"PN/L",H3460:AL3460)+SUMIF(H3457:AL3457,"TV",H3460:AL3460)+SUMIF(H3457:AL3457,"TVD",H3460:AL3460)</f>
        <v>0</v>
      </c>
      <c r="BO3457" s="261">
        <f>SUMIF(H3457:AL3457,"PD",H3461:AL3461)+SUMIF(H3457:AL3457,"PN",H3461:AL3461)+SUMIF(H3457:AL3457,"P/DS",H3461:AL3461)+SUMIF(H3457:AL3457,"PN/F",H3461:AL3461)+SUMIF(H3457:AL3457,"PN/L",H3461:AL3461)+SUMIF(H3457:AL3457,"TV",H3461:AL3461)+SUMIF(H3457:AL3457,"TVD",H3461:AL3461)</f>
        <v>0</v>
      </c>
      <c r="BP3457" s="261">
        <f>SUMIF(H3457:AL3457,"PD",H3462:AL3462)+SUMIF(H3457:AL3457,"PN",H3462:AL3462)+SUMIF(H3457:AL3457,"P/DS",H3462:AL3462)+SUMIF(H3457:AL3457,"PN/F",H3462:AL3462)+SUMIF(H3457:AL3457,"PN/L",H3462:AL3462)+SUMIF(H3457:AL3457,"TV",H3462:AL3462)+SUMIF(H3457:AL3457,"TVD",H3462:AL3462)+SUMIF(H3457:AL3457,"PDD",H3462:AL3462)+SUMIF(H3457:AL3457,"PH",H3462:AL3462)+SUMIF(H3457:AL3457,"PM",H3462:AL3462)</f>
        <v>0</v>
      </c>
      <c r="BQ3457" s="261">
        <f>SUMIF(H3457:AL3457,"PD",H3463:AL3463)+SUMIF(H3457:AL3457,"PN",H3463:AL3463)+SUMIF(H3457:AL3457,"P/DS",H3463:AL3463)+SUMIF(H3457:AL3457,"PN/F",H3463:AL3463)+SUMIF(H3457:AL3457,"PN/L",H3463:AL3463)+SUMIF(H3457:AL3457,"TV",H3463:AL3463)+SUMIF(H3457:AL3457,"TVD",H3463:AL3463)+SUMIF(H3457:AL3457,"PDD",H3463:AL3463)+SUMIF(H3457:AL3457,"PH",H3463:AL3463)+SUMIF(H3457:AL3457,"PM",H3463:AL3463)</f>
        <v>0</v>
      </c>
      <c r="BR3457" s="269">
        <f>SUM(H3458:AL3458)-BL3457</f>
        <v>39</v>
      </c>
      <c r="BS3457" s="269">
        <f>SUM(H3459:AL3459)-BM3457</f>
        <v>10.5</v>
      </c>
      <c r="BT3457" s="269">
        <f>SUM(H3460:AL3460)-BN3457</f>
        <v>0</v>
      </c>
      <c r="BU3457" s="269">
        <f>SUM(H3461:AL3461)-BO3457</f>
        <v>6.5</v>
      </c>
      <c r="BV3457" s="269">
        <f>SUM(H3462:AL3462)-BP3457</f>
        <v>0</v>
      </c>
      <c r="BW3457" s="269">
        <f>SUM(H3463:AL3463)-BQ3457</f>
        <v>0</v>
      </c>
      <c r="BX3457" s="255">
        <f>SUMIF(H3457:AL3457,"PD",H3464:AL3464)+SUMIF(H3457:AL3457,"PN",H3464:AL3464)+SUMIF(H3457:AL3457,"P/DS",H3464:AL3464)+SUMIF(H3457:AL3457,"PN/F",H3464:AL3464)+SUMIF(H3457:AL3457,"PN/L",H3464:AL3464)</f>
        <v>0</v>
      </c>
      <c r="BY3457" s="255">
        <f>SUM(H3464:AL3464)-BX3457</f>
        <v>0</v>
      </c>
      <c r="BZ3457" s="255">
        <f t="shared" ref="BZ3457" si="1094">+SUM(BL3457:BW3464)</f>
        <v>56</v>
      </c>
      <c r="CA3457" s="266">
        <f>(COUNTIFS(H3457:AL3457,"PD",H3458:AL3458,"&gt;=2"))*0.5-IF(CN3457="VP",COUNTIFS($H$16:$AL$16,"SAT",H3457:AL3457,"PD",H3458:AL3458,"&gt;=2"))*0.5</f>
        <v>0</v>
      </c>
      <c r="CB3457" s="266">
        <f>(COUNTIFS(H3457:AL3457,"PN",H3459:AL3459,"&gt;=0.5",H3458:AL3458,"&gt;=1.5"))*0.5+COUNTIFS(H3457:AL3457,"PDD",H3459:AL3459,"&gt;=0.5",H3458:AL3458,"&gt;=1.5")*0.5</f>
        <v>0</v>
      </c>
      <c r="CC3457" s="273">
        <f>(COUNTIFS(H3457:AL3457,"TV",H3459:AL3459,"&gt;=10"))*0.5+(COUNTIFS(H3457:AL3457,"PMD",H3459:AL3459,"&gt;=2"))*0.5</f>
        <v>0</v>
      </c>
      <c r="CD3457" s="266">
        <f>(COUNTIFS(H3457:AL3457,"TVD",H3461:AL3461,"&gt;=6.5",H3459:AL3459,"&gt;=3.5"))*0.5</f>
        <v>0</v>
      </c>
      <c r="CE3457" s="266">
        <f>(COUNTIFS(H3457:AL3457,"PD",H3462:AL3462,"&gt;=10"))*0.5</f>
        <v>0</v>
      </c>
      <c r="CF3457" s="266">
        <f>(COUNTIFS(H3457:AL3457,"PDD",H3462:AL3462,"&gt;=3.5",H3463:AL3463,"&gt;=6.5")+COUNTIFS(H3457:AL3457,"PH",H3463:AL3463,"&gt;=0.5",H3462:AL3462,"&gt;=1.5")+COUNTIFS(H3457:AL3457,"PM",H3463:AL3463,"&gt;=0.5",H3462:AL3462,"&gt;=1.5"))*0.5</f>
        <v>0</v>
      </c>
      <c r="CG3457" s="266">
        <f>(COUNTIFS(H3457:AL3457,"DS",H3458:AL3458,"&gt;=2")+COUNTIFS(H3457:AL3457,"AL/DS",H3458:AL3458,"&gt;=2"))*0.5-IF(CN3457="VP",COUNTIFS($H$16:$AL$16,"SAT",H3457:AL3457,"DS",H3458:AL3458,"&gt;=2"))*0.5</f>
        <v>3</v>
      </c>
      <c r="CH3457" s="266">
        <f>(COUNTIFS(H3457:AL3457,"NS",H3459:AL3459,"&gt;=0.5",H3458:AL3458,"&gt;=1.5")+COUNTIFS(H3457:AL3457,"AL/NS",H3459:AL3459,"&gt;=0.5",H3458:AL3458,"&gt;=1.5")+COUNTIFS(H3457:AL3457,"NHD",H3459:AL3459,"&gt;=4.5",H3462:AL3462,"&gt;=2",H3458:AL3458,"&gt;=1.5"))*0.5</f>
        <v>6</v>
      </c>
      <c r="CI3457" s="266">
        <f>(COUNTIF(H3459:AL3459,"&gt;=10")+COUNTIFS(H3457:AL3457,"MD",H3459:AL3459,"&gt;=2")-COUNTIFS(H3457:AL3457,"TV",H3459:AL3459,"&gt;=10"))*0.5</f>
        <v>0</v>
      </c>
      <c r="CJ3457" s="266">
        <f>(COUNTIFS(H3457:AL3457,"D",H3461:AL3461,"&gt;=6.5",H3459:AL3459,"&gt;=3.5"))*0.5</f>
        <v>0.5</v>
      </c>
      <c r="CK3457" s="266">
        <f>(COUNTIF(H3462:AL3462,"&gt;=10")-COUNTIFS(H3457:AL3457,"PD",H3462:AL3462,"&gt;=10"))*0.5</f>
        <v>0</v>
      </c>
      <c r="CL3457" s="265">
        <f>(COUNTIFS(H3457:AL3457,"NHD",H3462:AL3462,"&gt;=3.5",H3463:AL3463,"&gt;=6.5")+COUNTIFS(H3457:AL3457,"BH",H3462:AL3462,"&gt;=1.5",H3463:AL3463,"&gt;=0.5")+COUNTIFS(H3457:AL3457,"BM",H3462:AL3462,"&gt;=1.5",H3463:AL3463,"&gt;=0.5")+COUNTIFS(H3457:AL3457,"D",H3462:AL3462,"&gt;=1.5",H3463:AL3463,"&gt;=0.5"))*0.5</f>
        <v>0</v>
      </c>
      <c r="CM3457" s="272"/>
      <c r="CN3457" s="264" t="s">
        <v>723</v>
      </c>
      <c r="CO3457" s="177">
        <f t="shared" ref="CO3457" si="1095">+AM3457+AN3457+AO3457+AP3457+AQ3457+AR3457+AS3457+AU3457+BG3457</f>
        <v>26</v>
      </c>
      <c r="CP3457" s="225">
        <f>+SUM(I3458:I3463)-I3464</f>
        <v>0</v>
      </c>
      <c r="CQ3457" s="225">
        <f>+SUM(J3458:J3463)-J3464</f>
        <v>2.5</v>
      </c>
      <c r="CR3457" s="225">
        <f>+SUM(K3458:K3463)-K3464</f>
        <v>2.5</v>
      </c>
      <c r="CS3457" s="178"/>
      <c r="CT3457" s="178"/>
      <c r="CU3457" s="178"/>
      <c r="CV3457" s="178"/>
      <c r="CW3457" s="178"/>
      <c r="CX3457" s="178"/>
      <c r="CY3457" s="178"/>
      <c r="CZ3457" s="178"/>
      <c r="DA3457" s="178"/>
    </row>
    <row r="3458" spans="1:105" s="120" customFormat="1" ht="15" customHeight="1">
      <c r="A3458" s="228"/>
      <c r="B3458" s="346"/>
      <c r="C3458" s="349"/>
      <c r="D3458" s="237"/>
      <c r="E3458" s="237"/>
      <c r="F3458" s="242" t="s">
        <v>82</v>
      </c>
      <c r="G3458" s="121">
        <v>1.5</v>
      </c>
      <c r="H3458" s="83"/>
      <c r="I3458" s="83"/>
      <c r="J3458" s="83">
        <v>2</v>
      </c>
      <c r="K3458" s="83">
        <v>2</v>
      </c>
      <c r="L3458" s="83">
        <v>2</v>
      </c>
      <c r="M3458" s="83">
        <v>2</v>
      </c>
      <c r="N3458" s="83">
        <v>2</v>
      </c>
      <c r="O3458" s="83"/>
      <c r="P3458" s="83">
        <v>2</v>
      </c>
      <c r="Q3458" s="83">
        <v>2</v>
      </c>
      <c r="R3458" s="83">
        <v>2</v>
      </c>
      <c r="S3458" s="83">
        <v>2</v>
      </c>
      <c r="T3458" s="83">
        <v>2</v>
      </c>
      <c r="U3458" s="83">
        <v>2</v>
      </c>
      <c r="V3458" s="83"/>
      <c r="W3458" s="83">
        <v>0</v>
      </c>
      <c r="X3458" s="83">
        <v>0</v>
      </c>
      <c r="Y3458" s="83">
        <v>2.5</v>
      </c>
      <c r="Z3458" s="83">
        <v>2</v>
      </c>
      <c r="AA3458" s="83">
        <v>2.5</v>
      </c>
      <c r="AB3458" s="83"/>
      <c r="AC3458" s="79"/>
      <c r="AD3458" s="79">
        <v>2</v>
      </c>
      <c r="AE3458" s="79">
        <v>2.5</v>
      </c>
      <c r="AF3458" s="79">
        <v>2.5</v>
      </c>
      <c r="AG3458" s="79"/>
      <c r="AH3458" s="79"/>
      <c r="AI3458" s="79"/>
      <c r="AJ3458" s="79"/>
      <c r="AK3458" s="79">
        <v>2</v>
      </c>
      <c r="AL3458" s="79">
        <v>1</v>
      </c>
      <c r="AM3458" s="240"/>
      <c r="AN3458" s="240"/>
      <c r="AO3458" s="240"/>
      <c r="AP3458" s="240"/>
      <c r="AQ3458" s="240"/>
      <c r="AR3458" s="240"/>
      <c r="AS3458" s="240"/>
      <c r="AT3458" s="256"/>
      <c r="AU3458" s="256"/>
      <c r="AV3458" s="259"/>
      <c r="AW3458" s="259"/>
      <c r="AX3458" s="256"/>
      <c r="AY3458" s="256"/>
      <c r="AZ3458" s="256"/>
      <c r="BA3458" s="256"/>
      <c r="BB3458" s="256"/>
      <c r="BC3458" s="256"/>
      <c r="BD3458" s="256"/>
      <c r="BE3458" s="256"/>
      <c r="BF3458" s="256"/>
      <c r="BG3458" s="256"/>
      <c r="BH3458" s="256"/>
      <c r="BI3458" s="256"/>
      <c r="BJ3458" s="256"/>
      <c r="BK3458" s="256"/>
      <c r="BL3458" s="262"/>
      <c r="BM3458" s="262"/>
      <c r="BN3458" s="262"/>
      <c r="BO3458" s="262"/>
      <c r="BP3458" s="262"/>
      <c r="BQ3458" s="262"/>
      <c r="BR3458" s="270"/>
      <c r="BS3458" s="270"/>
      <c r="BT3458" s="270"/>
      <c r="BU3458" s="270"/>
      <c r="BV3458" s="270"/>
      <c r="BW3458" s="270"/>
      <c r="BX3458" s="256"/>
      <c r="BY3458" s="256"/>
      <c r="BZ3458" s="256"/>
      <c r="CA3458" s="267"/>
      <c r="CB3458" s="267"/>
      <c r="CC3458" s="274"/>
      <c r="CD3458" s="267"/>
      <c r="CE3458" s="267"/>
      <c r="CF3458" s="267"/>
      <c r="CG3458" s="267"/>
      <c r="CH3458" s="267"/>
      <c r="CI3458" s="267"/>
      <c r="CJ3458" s="267"/>
      <c r="CK3458" s="267"/>
      <c r="CL3458" s="265"/>
      <c r="CM3458" s="272"/>
      <c r="CN3458" s="264"/>
      <c r="CO3458" s="177"/>
      <c r="CP3458" s="226"/>
      <c r="CQ3458" s="226"/>
      <c r="CR3458" s="226"/>
      <c r="CS3458" s="178"/>
      <c r="CT3458" s="178"/>
      <c r="CU3458" s="178"/>
      <c r="CV3458" s="178"/>
      <c r="CW3458" s="178"/>
      <c r="CX3458" s="178"/>
      <c r="CY3458" s="178"/>
      <c r="CZ3458" s="178"/>
      <c r="DA3458" s="178"/>
    </row>
    <row r="3459" spans="1:105" s="120" customFormat="1" ht="15" customHeight="1">
      <c r="A3459" s="228"/>
      <c r="B3459" s="346"/>
      <c r="C3459" s="349"/>
      <c r="D3459" s="237"/>
      <c r="E3459" s="237"/>
      <c r="F3459" s="243"/>
      <c r="G3459" s="122">
        <v>2</v>
      </c>
      <c r="H3459" s="84"/>
      <c r="I3459" s="84"/>
      <c r="J3459" s="84">
        <v>0.5</v>
      </c>
      <c r="K3459" s="84">
        <v>0.5</v>
      </c>
      <c r="L3459" s="84">
        <v>0.5</v>
      </c>
      <c r="M3459" s="84">
        <v>0.5</v>
      </c>
      <c r="N3459" s="84">
        <v>0.5</v>
      </c>
      <c r="O3459" s="84">
        <v>4</v>
      </c>
      <c r="P3459" s="84">
        <v>0.5</v>
      </c>
      <c r="Q3459" s="84">
        <v>0.5</v>
      </c>
      <c r="R3459" s="84">
        <v>0.5</v>
      </c>
      <c r="S3459" s="84">
        <v>0.5</v>
      </c>
      <c r="T3459" s="84">
        <v>0.5</v>
      </c>
      <c r="U3459" s="84">
        <v>0.5</v>
      </c>
      <c r="V3459" s="84"/>
      <c r="W3459" s="84"/>
      <c r="X3459" s="84"/>
      <c r="Y3459" s="84"/>
      <c r="Z3459" s="84"/>
      <c r="AA3459" s="84"/>
      <c r="AB3459" s="84"/>
      <c r="AC3459" s="80"/>
      <c r="AD3459" s="80"/>
      <c r="AE3459" s="80"/>
      <c r="AF3459" s="80"/>
      <c r="AG3459" s="80"/>
      <c r="AH3459" s="80"/>
      <c r="AI3459" s="80"/>
      <c r="AJ3459" s="80"/>
      <c r="AK3459" s="80">
        <v>0.5</v>
      </c>
      <c r="AL3459" s="80">
        <v>0.5</v>
      </c>
      <c r="AM3459" s="240"/>
      <c r="AN3459" s="240"/>
      <c r="AO3459" s="240"/>
      <c r="AP3459" s="240"/>
      <c r="AQ3459" s="240"/>
      <c r="AR3459" s="240"/>
      <c r="AS3459" s="240"/>
      <c r="AT3459" s="256"/>
      <c r="AU3459" s="256"/>
      <c r="AV3459" s="259"/>
      <c r="AW3459" s="259"/>
      <c r="AX3459" s="256"/>
      <c r="AY3459" s="256"/>
      <c r="AZ3459" s="256"/>
      <c r="BA3459" s="256"/>
      <c r="BB3459" s="256"/>
      <c r="BC3459" s="256"/>
      <c r="BD3459" s="256"/>
      <c r="BE3459" s="256"/>
      <c r="BF3459" s="256"/>
      <c r="BG3459" s="256"/>
      <c r="BH3459" s="256"/>
      <c r="BI3459" s="256"/>
      <c r="BJ3459" s="256"/>
      <c r="BK3459" s="256"/>
      <c r="BL3459" s="262"/>
      <c r="BM3459" s="262"/>
      <c r="BN3459" s="262"/>
      <c r="BO3459" s="262"/>
      <c r="BP3459" s="262"/>
      <c r="BQ3459" s="262"/>
      <c r="BR3459" s="270"/>
      <c r="BS3459" s="270"/>
      <c r="BT3459" s="270"/>
      <c r="BU3459" s="270"/>
      <c r="BV3459" s="270"/>
      <c r="BW3459" s="270"/>
      <c r="BX3459" s="256"/>
      <c r="BY3459" s="256"/>
      <c r="BZ3459" s="256"/>
      <c r="CA3459" s="267"/>
      <c r="CB3459" s="267"/>
      <c r="CC3459" s="274"/>
      <c r="CD3459" s="267"/>
      <c r="CE3459" s="267"/>
      <c r="CF3459" s="267"/>
      <c r="CG3459" s="267"/>
      <c r="CH3459" s="267"/>
      <c r="CI3459" s="267"/>
      <c r="CJ3459" s="267"/>
      <c r="CK3459" s="267"/>
      <c r="CL3459" s="265"/>
      <c r="CM3459" s="272"/>
      <c r="CN3459" s="264"/>
      <c r="CO3459" s="177"/>
      <c r="CP3459" s="226"/>
      <c r="CQ3459" s="226"/>
      <c r="CR3459" s="226"/>
      <c r="CS3459" s="178"/>
      <c r="CT3459" s="178"/>
      <c r="CU3459" s="178"/>
      <c r="CV3459" s="178"/>
      <c r="CW3459" s="178"/>
      <c r="CX3459" s="178"/>
      <c r="CY3459" s="178"/>
      <c r="CZ3459" s="178"/>
      <c r="DA3459" s="178"/>
    </row>
    <row r="3460" spans="1:105" s="120" customFormat="1" ht="15" customHeight="1">
      <c r="A3460" s="228"/>
      <c r="B3460" s="346"/>
      <c r="C3460" s="349"/>
      <c r="D3460" s="237"/>
      <c r="E3460" s="237"/>
      <c r="F3460" s="243"/>
      <c r="G3460" s="122">
        <v>2.1</v>
      </c>
      <c r="H3460" s="84"/>
      <c r="I3460" s="84"/>
      <c r="J3460" s="84"/>
      <c r="K3460" s="84"/>
      <c r="L3460" s="84"/>
      <c r="M3460" s="84"/>
      <c r="N3460" s="84"/>
      <c r="O3460" s="84"/>
      <c r="P3460" s="84"/>
      <c r="Q3460" s="84"/>
      <c r="R3460" s="84"/>
      <c r="S3460" s="84"/>
      <c r="T3460" s="84"/>
      <c r="U3460" s="84"/>
      <c r="V3460" s="84"/>
      <c r="W3460" s="84"/>
      <c r="X3460" s="84"/>
      <c r="Y3460" s="84"/>
      <c r="Z3460" s="84"/>
      <c r="AA3460" s="84"/>
      <c r="AB3460" s="84"/>
      <c r="AC3460" s="80"/>
      <c r="AD3460" s="80"/>
      <c r="AE3460" s="80"/>
      <c r="AF3460" s="80"/>
      <c r="AG3460" s="80"/>
      <c r="AH3460" s="80"/>
      <c r="AI3460" s="80"/>
      <c r="AJ3460" s="80"/>
      <c r="AK3460" s="80"/>
      <c r="AL3460" s="80"/>
      <c r="AM3460" s="240"/>
      <c r="AN3460" s="240"/>
      <c r="AO3460" s="240"/>
      <c r="AP3460" s="240"/>
      <c r="AQ3460" s="240"/>
      <c r="AR3460" s="240"/>
      <c r="AS3460" s="240"/>
      <c r="AT3460" s="256"/>
      <c r="AU3460" s="256"/>
      <c r="AV3460" s="259"/>
      <c r="AW3460" s="259"/>
      <c r="AX3460" s="256"/>
      <c r="AY3460" s="256"/>
      <c r="AZ3460" s="256"/>
      <c r="BA3460" s="256"/>
      <c r="BB3460" s="256"/>
      <c r="BC3460" s="256"/>
      <c r="BD3460" s="256"/>
      <c r="BE3460" s="256"/>
      <c r="BF3460" s="256"/>
      <c r="BG3460" s="256"/>
      <c r="BH3460" s="256"/>
      <c r="BI3460" s="256"/>
      <c r="BJ3460" s="256"/>
      <c r="BK3460" s="256"/>
      <c r="BL3460" s="262"/>
      <c r="BM3460" s="262"/>
      <c r="BN3460" s="262"/>
      <c r="BO3460" s="262"/>
      <c r="BP3460" s="262"/>
      <c r="BQ3460" s="262"/>
      <c r="BR3460" s="270"/>
      <c r="BS3460" s="270"/>
      <c r="BT3460" s="270"/>
      <c r="BU3460" s="270"/>
      <c r="BV3460" s="270"/>
      <c r="BW3460" s="270"/>
      <c r="BX3460" s="256"/>
      <c r="BY3460" s="256"/>
      <c r="BZ3460" s="256"/>
      <c r="CA3460" s="267"/>
      <c r="CB3460" s="267"/>
      <c r="CC3460" s="274"/>
      <c r="CD3460" s="267"/>
      <c r="CE3460" s="267"/>
      <c r="CF3460" s="267"/>
      <c r="CG3460" s="267"/>
      <c r="CH3460" s="267"/>
      <c r="CI3460" s="267"/>
      <c r="CJ3460" s="267"/>
      <c r="CK3460" s="267"/>
      <c r="CL3460" s="265"/>
      <c r="CM3460" s="272"/>
      <c r="CN3460" s="264"/>
      <c r="CO3460" s="177"/>
      <c r="CP3460" s="226"/>
      <c r="CQ3460" s="226"/>
      <c r="CR3460" s="226"/>
      <c r="CS3460" s="178"/>
      <c r="CT3460" s="178"/>
      <c r="CU3460" s="178"/>
      <c r="CV3460" s="178"/>
      <c r="CW3460" s="178"/>
      <c r="CX3460" s="178"/>
      <c r="CY3460" s="178"/>
      <c r="CZ3460" s="178"/>
      <c r="DA3460" s="178"/>
    </row>
    <row r="3461" spans="1:105" s="120" customFormat="1" ht="15" customHeight="1">
      <c r="A3461" s="228"/>
      <c r="B3461" s="346"/>
      <c r="C3461" s="349"/>
      <c r="D3461" s="237"/>
      <c r="E3461" s="237"/>
      <c r="F3461" s="243"/>
      <c r="G3461" s="122">
        <v>2.7</v>
      </c>
      <c r="H3461" s="84"/>
      <c r="I3461" s="84"/>
      <c r="J3461" s="84"/>
      <c r="K3461" s="84"/>
      <c r="L3461" s="84"/>
      <c r="M3461" s="84"/>
      <c r="N3461" s="84"/>
      <c r="O3461" s="84">
        <v>6.5</v>
      </c>
      <c r="P3461" s="84"/>
      <c r="Q3461" s="84"/>
      <c r="R3461" s="84"/>
      <c r="S3461" s="84"/>
      <c r="T3461" s="84"/>
      <c r="U3461" s="84"/>
      <c r="V3461" s="84"/>
      <c r="W3461" s="84"/>
      <c r="X3461" s="84"/>
      <c r="Y3461" s="84"/>
      <c r="Z3461" s="84"/>
      <c r="AA3461" s="84"/>
      <c r="AB3461" s="84"/>
      <c r="AC3461" s="80"/>
      <c r="AD3461" s="80"/>
      <c r="AE3461" s="80"/>
      <c r="AF3461" s="80"/>
      <c r="AG3461" s="80"/>
      <c r="AH3461" s="80"/>
      <c r="AI3461" s="80"/>
      <c r="AJ3461" s="80"/>
      <c r="AK3461" s="80"/>
      <c r="AL3461" s="80"/>
      <c r="AM3461" s="240"/>
      <c r="AN3461" s="240"/>
      <c r="AO3461" s="240"/>
      <c r="AP3461" s="240"/>
      <c r="AQ3461" s="240"/>
      <c r="AR3461" s="240"/>
      <c r="AS3461" s="240"/>
      <c r="AT3461" s="256"/>
      <c r="AU3461" s="256"/>
      <c r="AV3461" s="259"/>
      <c r="AW3461" s="259"/>
      <c r="AX3461" s="256"/>
      <c r="AY3461" s="256"/>
      <c r="AZ3461" s="256"/>
      <c r="BA3461" s="256"/>
      <c r="BB3461" s="256"/>
      <c r="BC3461" s="256"/>
      <c r="BD3461" s="256"/>
      <c r="BE3461" s="256"/>
      <c r="BF3461" s="256"/>
      <c r="BG3461" s="256"/>
      <c r="BH3461" s="256"/>
      <c r="BI3461" s="256"/>
      <c r="BJ3461" s="256"/>
      <c r="BK3461" s="256"/>
      <c r="BL3461" s="262"/>
      <c r="BM3461" s="262"/>
      <c r="BN3461" s="262"/>
      <c r="BO3461" s="262"/>
      <c r="BP3461" s="262"/>
      <c r="BQ3461" s="262"/>
      <c r="BR3461" s="270"/>
      <c r="BS3461" s="270"/>
      <c r="BT3461" s="270"/>
      <c r="BU3461" s="270"/>
      <c r="BV3461" s="270"/>
      <c r="BW3461" s="270"/>
      <c r="BX3461" s="256"/>
      <c r="BY3461" s="256"/>
      <c r="BZ3461" s="256"/>
      <c r="CA3461" s="267"/>
      <c r="CB3461" s="267"/>
      <c r="CC3461" s="274"/>
      <c r="CD3461" s="267"/>
      <c r="CE3461" s="267"/>
      <c r="CF3461" s="267"/>
      <c r="CG3461" s="267"/>
      <c r="CH3461" s="267"/>
      <c r="CI3461" s="267"/>
      <c r="CJ3461" s="267"/>
      <c r="CK3461" s="267"/>
      <c r="CL3461" s="265"/>
      <c r="CM3461" s="272"/>
      <c r="CN3461" s="264"/>
      <c r="CO3461" s="177"/>
      <c r="CP3461" s="226"/>
      <c r="CQ3461" s="226"/>
      <c r="CR3461" s="226"/>
      <c r="CS3461" s="178"/>
      <c r="CT3461" s="178"/>
      <c r="CU3461" s="178"/>
      <c r="CV3461" s="178"/>
      <c r="CW3461" s="178"/>
      <c r="CX3461" s="178"/>
      <c r="CY3461" s="178"/>
      <c r="CZ3461" s="178"/>
      <c r="DA3461" s="178"/>
    </row>
    <row r="3462" spans="1:105" s="120" customFormat="1" ht="15" customHeight="1">
      <c r="A3462" s="228"/>
      <c r="B3462" s="346"/>
      <c r="C3462" s="349"/>
      <c r="D3462" s="237"/>
      <c r="E3462" s="237"/>
      <c r="F3462" s="243"/>
      <c r="G3462" s="122">
        <v>3</v>
      </c>
      <c r="H3462" s="84"/>
      <c r="I3462" s="84"/>
      <c r="J3462" s="84"/>
      <c r="K3462" s="84"/>
      <c r="L3462" s="84"/>
      <c r="M3462" s="84"/>
      <c r="N3462" s="84"/>
      <c r="O3462" s="84"/>
      <c r="P3462" s="84"/>
      <c r="Q3462" s="84"/>
      <c r="R3462" s="84"/>
      <c r="S3462" s="84"/>
      <c r="T3462" s="84"/>
      <c r="U3462" s="84"/>
      <c r="V3462" s="84"/>
      <c r="W3462" s="84"/>
      <c r="X3462" s="84"/>
      <c r="Y3462" s="84"/>
      <c r="Z3462" s="84"/>
      <c r="AA3462" s="84"/>
      <c r="AB3462" s="84"/>
      <c r="AC3462" s="80"/>
      <c r="AD3462" s="80"/>
      <c r="AE3462" s="80"/>
      <c r="AF3462" s="80"/>
      <c r="AG3462" s="80"/>
      <c r="AH3462" s="80"/>
      <c r="AI3462" s="80"/>
      <c r="AJ3462" s="80"/>
      <c r="AK3462" s="80"/>
      <c r="AL3462" s="80"/>
      <c r="AM3462" s="240"/>
      <c r="AN3462" s="240"/>
      <c r="AO3462" s="240"/>
      <c r="AP3462" s="240"/>
      <c r="AQ3462" s="240"/>
      <c r="AR3462" s="240"/>
      <c r="AS3462" s="240"/>
      <c r="AT3462" s="256"/>
      <c r="AU3462" s="256"/>
      <c r="AV3462" s="259"/>
      <c r="AW3462" s="259"/>
      <c r="AX3462" s="256"/>
      <c r="AY3462" s="256"/>
      <c r="AZ3462" s="256"/>
      <c r="BA3462" s="256"/>
      <c r="BB3462" s="256"/>
      <c r="BC3462" s="256"/>
      <c r="BD3462" s="256"/>
      <c r="BE3462" s="256"/>
      <c r="BF3462" s="256"/>
      <c r="BG3462" s="256"/>
      <c r="BH3462" s="256"/>
      <c r="BI3462" s="256"/>
      <c r="BJ3462" s="256"/>
      <c r="BK3462" s="256"/>
      <c r="BL3462" s="262"/>
      <c r="BM3462" s="262"/>
      <c r="BN3462" s="262"/>
      <c r="BO3462" s="262"/>
      <c r="BP3462" s="262"/>
      <c r="BQ3462" s="262"/>
      <c r="BR3462" s="270"/>
      <c r="BS3462" s="270"/>
      <c r="BT3462" s="270"/>
      <c r="BU3462" s="270"/>
      <c r="BV3462" s="270"/>
      <c r="BW3462" s="270"/>
      <c r="BX3462" s="256"/>
      <c r="BY3462" s="256"/>
      <c r="BZ3462" s="256"/>
      <c r="CA3462" s="267"/>
      <c r="CB3462" s="267"/>
      <c r="CC3462" s="274"/>
      <c r="CD3462" s="267"/>
      <c r="CE3462" s="267"/>
      <c r="CF3462" s="267"/>
      <c r="CG3462" s="267"/>
      <c r="CH3462" s="267"/>
      <c r="CI3462" s="267"/>
      <c r="CJ3462" s="267"/>
      <c r="CK3462" s="267"/>
      <c r="CL3462" s="265"/>
      <c r="CM3462" s="272"/>
      <c r="CN3462" s="264"/>
      <c r="CO3462" s="177"/>
      <c r="CP3462" s="226"/>
      <c r="CQ3462" s="226"/>
      <c r="CR3462" s="226"/>
      <c r="CS3462" s="178"/>
      <c r="CT3462" s="178"/>
      <c r="CU3462" s="178"/>
      <c r="CV3462" s="178"/>
      <c r="CW3462" s="178"/>
      <c r="CX3462" s="178"/>
      <c r="CY3462" s="178"/>
      <c r="CZ3462" s="178"/>
      <c r="DA3462" s="178"/>
    </row>
    <row r="3463" spans="1:105" s="120" customFormat="1" ht="15" customHeight="1">
      <c r="A3463" s="228"/>
      <c r="B3463" s="346"/>
      <c r="C3463" s="349"/>
      <c r="D3463" s="237"/>
      <c r="E3463" s="237"/>
      <c r="F3463" s="244"/>
      <c r="G3463" s="123">
        <v>3.9</v>
      </c>
      <c r="H3463" s="85"/>
      <c r="I3463" s="85"/>
      <c r="J3463" s="85"/>
      <c r="K3463" s="85"/>
      <c r="L3463" s="85"/>
      <c r="M3463" s="85"/>
      <c r="N3463" s="85"/>
      <c r="O3463" s="85"/>
      <c r="P3463" s="85"/>
      <c r="Q3463" s="85"/>
      <c r="R3463" s="85"/>
      <c r="S3463" s="85"/>
      <c r="T3463" s="85"/>
      <c r="U3463" s="85"/>
      <c r="V3463" s="85"/>
      <c r="W3463" s="85"/>
      <c r="X3463" s="85"/>
      <c r="Y3463" s="85"/>
      <c r="Z3463" s="85"/>
      <c r="AA3463" s="85"/>
      <c r="AB3463" s="85"/>
      <c r="AC3463" s="81"/>
      <c r="AD3463" s="81"/>
      <c r="AE3463" s="81"/>
      <c r="AF3463" s="81"/>
      <c r="AG3463" s="81"/>
      <c r="AH3463" s="81"/>
      <c r="AI3463" s="81"/>
      <c r="AJ3463" s="81"/>
      <c r="AK3463" s="81"/>
      <c r="AL3463" s="81"/>
      <c r="AM3463" s="240"/>
      <c r="AN3463" s="240"/>
      <c r="AO3463" s="240"/>
      <c r="AP3463" s="240"/>
      <c r="AQ3463" s="240"/>
      <c r="AR3463" s="240"/>
      <c r="AS3463" s="240"/>
      <c r="AT3463" s="256"/>
      <c r="AU3463" s="256"/>
      <c r="AV3463" s="259"/>
      <c r="AW3463" s="259"/>
      <c r="AX3463" s="256"/>
      <c r="AY3463" s="256"/>
      <c r="AZ3463" s="256"/>
      <c r="BA3463" s="256"/>
      <c r="BB3463" s="256"/>
      <c r="BC3463" s="256"/>
      <c r="BD3463" s="256"/>
      <c r="BE3463" s="256"/>
      <c r="BF3463" s="256"/>
      <c r="BG3463" s="256"/>
      <c r="BH3463" s="256"/>
      <c r="BI3463" s="256"/>
      <c r="BJ3463" s="256"/>
      <c r="BK3463" s="256"/>
      <c r="BL3463" s="262"/>
      <c r="BM3463" s="262"/>
      <c r="BN3463" s="262"/>
      <c r="BO3463" s="262"/>
      <c r="BP3463" s="262"/>
      <c r="BQ3463" s="262"/>
      <c r="BR3463" s="270"/>
      <c r="BS3463" s="270"/>
      <c r="BT3463" s="270"/>
      <c r="BU3463" s="270"/>
      <c r="BV3463" s="270"/>
      <c r="BW3463" s="270"/>
      <c r="BX3463" s="256"/>
      <c r="BY3463" s="256"/>
      <c r="BZ3463" s="256"/>
      <c r="CA3463" s="267"/>
      <c r="CB3463" s="267"/>
      <c r="CC3463" s="274"/>
      <c r="CD3463" s="267"/>
      <c r="CE3463" s="267"/>
      <c r="CF3463" s="267"/>
      <c r="CG3463" s="267"/>
      <c r="CH3463" s="267"/>
      <c r="CI3463" s="267"/>
      <c r="CJ3463" s="267"/>
      <c r="CK3463" s="267"/>
      <c r="CL3463" s="265"/>
      <c r="CM3463" s="272"/>
      <c r="CN3463" s="264"/>
      <c r="CO3463" s="177"/>
      <c r="CP3463" s="226"/>
      <c r="CQ3463" s="226"/>
      <c r="CR3463" s="226"/>
      <c r="CS3463" s="178"/>
      <c r="CT3463" s="178"/>
      <c r="CU3463" s="178"/>
      <c r="CV3463" s="178"/>
      <c r="CW3463" s="178"/>
      <c r="CX3463" s="178"/>
      <c r="CY3463" s="178"/>
      <c r="CZ3463" s="178"/>
      <c r="DA3463" s="178"/>
    </row>
    <row r="3464" spans="1:105" s="120" customFormat="1" ht="15" customHeight="1">
      <c r="A3464" s="229"/>
      <c r="B3464" s="347"/>
      <c r="C3464" s="350"/>
      <c r="D3464" s="238"/>
      <c r="E3464" s="238"/>
      <c r="F3464" s="245" t="s">
        <v>83</v>
      </c>
      <c r="G3464" s="246"/>
      <c r="H3464" s="82"/>
      <c r="I3464" s="82"/>
      <c r="J3464" s="82"/>
      <c r="K3464" s="82"/>
      <c r="L3464" s="82"/>
      <c r="M3464" s="82"/>
      <c r="N3464" s="82"/>
      <c r="O3464" s="82"/>
      <c r="P3464" s="82"/>
      <c r="Q3464" s="82"/>
      <c r="R3464" s="82"/>
      <c r="S3464" s="82"/>
      <c r="T3464" s="82"/>
      <c r="U3464" s="82"/>
      <c r="V3464" s="82"/>
      <c r="W3464" s="82"/>
      <c r="X3464" s="82"/>
      <c r="Y3464" s="82"/>
      <c r="Z3464" s="82"/>
      <c r="AA3464" s="82"/>
      <c r="AB3464" s="82"/>
      <c r="AC3464" s="35"/>
      <c r="AD3464" s="35"/>
      <c r="AE3464" s="35"/>
      <c r="AF3464" s="35"/>
      <c r="AG3464" s="35"/>
      <c r="AH3464" s="35"/>
      <c r="AI3464" s="35"/>
      <c r="AJ3464" s="35"/>
      <c r="AK3464" s="35"/>
      <c r="AL3464" s="35"/>
      <c r="AM3464" s="241"/>
      <c r="AN3464" s="241"/>
      <c r="AO3464" s="241"/>
      <c r="AP3464" s="241"/>
      <c r="AQ3464" s="241"/>
      <c r="AR3464" s="241"/>
      <c r="AS3464" s="241"/>
      <c r="AT3464" s="257"/>
      <c r="AU3464" s="257"/>
      <c r="AV3464" s="260"/>
      <c r="AW3464" s="260"/>
      <c r="AX3464" s="257"/>
      <c r="AY3464" s="257"/>
      <c r="AZ3464" s="257"/>
      <c r="BA3464" s="257"/>
      <c r="BB3464" s="257"/>
      <c r="BC3464" s="257"/>
      <c r="BD3464" s="257"/>
      <c r="BE3464" s="257"/>
      <c r="BF3464" s="257"/>
      <c r="BG3464" s="257"/>
      <c r="BH3464" s="257"/>
      <c r="BI3464" s="257"/>
      <c r="BJ3464" s="257"/>
      <c r="BK3464" s="257"/>
      <c r="BL3464" s="263"/>
      <c r="BM3464" s="263"/>
      <c r="BN3464" s="263"/>
      <c r="BO3464" s="263"/>
      <c r="BP3464" s="263"/>
      <c r="BQ3464" s="263"/>
      <c r="BR3464" s="271"/>
      <c r="BS3464" s="271"/>
      <c r="BT3464" s="271"/>
      <c r="BU3464" s="271"/>
      <c r="BV3464" s="271"/>
      <c r="BW3464" s="271"/>
      <c r="BX3464" s="257"/>
      <c r="BY3464" s="257"/>
      <c r="BZ3464" s="257"/>
      <c r="CA3464" s="268"/>
      <c r="CB3464" s="268"/>
      <c r="CC3464" s="275"/>
      <c r="CD3464" s="268"/>
      <c r="CE3464" s="268"/>
      <c r="CF3464" s="268"/>
      <c r="CG3464" s="268"/>
      <c r="CH3464" s="268"/>
      <c r="CI3464" s="268"/>
      <c r="CJ3464" s="268"/>
      <c r="CK3464" s="268"/>
      <c r="CL3464" s="265"/>
      <c r="CM3464" s="272"/>
      <c r="CN3464" s="264"/>
      <c r="CO3464" s="177"/>
      <c r="CP3464" s="226"/>
      <c r="CQ3464" s="226"/>
      <c r="CR3464" s="226"/>
      <c r="CS3464" s="178"/>
      <c r="CT3464" s="178"/>
      <c r="CU3464" s="178"/>
      <c r="CV3464" s="178"/>
      <c r="CW3464" s="178"/>
      <c r="CX3464" s="178"/>
      <c r="CY3464" s="178"/>
      <c r="CZ3464" s="178"/>
      <c r="DA3464" s="178"/>
    </row>
    <row r="3465" spans="1:105" s="120" customFormat="1" ht="15" customHeight="1">
      <c r="A3465" s="227">
        <f t="shared" si="1089"/>
        <v>429</v>
      </c>
      <c r="B3465" s="345" t="s">
        <v>383</v>
      </c>
      <c r="C3465" s="584" t="s">
        <v>384</v>
      </c>
      <c r="D3465" s="236">
        <v>43748</v>
      </c>
      <c r="E3465" s="236" t="s">
        <v>1195</v>
      </c>
      <c r="F3465" s="253" t="s">
        <v>80</v>
      </c>
      <c r="G3465" s="254"/>
      <c r="H3465" s="82" t="s">
        <v>69</v>
      </c>
      <c r="I3465" s="82" t="s">
        <v>973</v>
      </c>
      <c r="J3465" s="82" t="s">
        <v>61</v>
      </c>
      <c r="K3465" s="82" t="s">
        <v>61</v>
      </c>
      <c r="L3465" s="82" t="s">
        <v>61</v>
      </c>
      <c r="M3465" s="82" t="s">
        <v>61</v>
      </c>
      <c r="N3465" s="82" t="s">
        <v>61</v>
      </c>
      <c r="O3465" s="82" t="s">
        <v>973</v>
      </c>
      <c r="P3465" s="82" t="s">
        <v>61</v>
      </c>
      <c r="Q3465" s="82" t="s">
        <v>61</v>
      </c>
      <c r="R3465" s="82" t="s">
        <v>61</v>
      </c>
      <c r="S3465" s="82" t="s">
        <v>61</v>
      </c>
      <c r="T3465" s="82" t="s">
        <v>61</v>
      </c>
      <c r="U3465" s="82" t="s">
        <v>61</v>
      </c>
      <c r="V3465" s="82"/>
      <c r="W3465" s="82" t="s">
        <v>67</v>
      </c>
      <c r="X3465" s="82" t="s">
        <v>60</v>
      </c>
      <c r="Y3465" s="82" t="s">
        <v>60</v>
      </c>
      <c r="Z3465" s="82" t="s">
        <v>60</v>
      </c>
      <c r="AA3465" s="82" t="s">
        <v>60</v>
      </c>
      <c r="AB3465" s="82" t="s">
        <v>60</v>
      </c>
      <c r="AC3465" s="82"/>
      <c r="AD3465" s="82" t="s">
        <v>60</v>
      </c>
      <c r="AE3465" s="82" t="s">
        <v>60</v>
      </c>
      <c r="AF3465" s="82" t="s">
        <v>60</v>
      </c>
      <c r="AG3465" s="82" t="s">
        <v>60</v>
      </c>
      <c r="AH3465" s="82" t="s">
        <v>60</v>
      </c>
      <c r="AI3465" s="82" t="s">
        <v>1471</v>
      </c>
      <c r="AJ3465" s="82"/>
      <c r="AK3465" s="82" t="s">
        <v>61</v>
      </c>
      <c r="AL3465" s="82" t="s">
        <v>61</v>
      </c>
      <c r="AM3465" s="239">
        <f>COUNTIF(H3465:AL3465,"PH")+COUNTIF(H3465:AL3465,"PH/L")+COUNTIF(H3465:AL3465,"PM")</f>
        <v>0</v>
      </c>
      <c r="AN3465" s="239">
        <f>COUNTIF(H3465:AL3465,"PD")+COUNTIF(H3465:AL3465,"PDD")+COUNTIF(H3465:AL3465,"P/DS")/2+COUNTIF(H3465:AL3465,"PMD")</f>
        <v>0</v>
      </c>
      <c r="AO3465" s="239">
        <f>COUNTIF(H3465:AL3465,"PN")+COUNTIF(H3465:AL3465,"P/NS")/2+COUNTIF(H3465:AL3465,"PH")+COUNTIF(H3465:AL3465,"PH/F")/2+COUNTIF(H3465:AL3465,"PH/L")/2+COUNTIF(H3465:AL3465,"PM")</f>
        <v>0</v>
      </c>
      <c r="AP3465" s="239">
        <f>COUNTIF(H3465:AL3465,"BH")+COUNTIF(H3465:AL3465,"AL/BL")+COUNTIF(H3465:AL3465,"UL/BL")+COUNTIF(H3465:AL3465,"BM")</f>
        <v>0</v>
      </c>
      <c r="AQ3465" s="239">
        <f>COUNTIF(H3465:AL3465,"DS")+COUNTIF(H3465:AL3465,"AL/DS")/2+COUNTIF(H3465:AL3465,"UL/DS")/2+COUNTIF(H3465:AL3465,"CT")+COUNTIF(H3465:AL3465,"MD")</f>
        <v>10.5</v>
      </c>
      <c r="AR3465" s="239">
        <f>COUNTIF(H3465:AL3465,"NS")+COUNTIF(H3465:AL3465,"AL/NS")/2+COUNTIF(H3465:AL3465,"UL/NS")/2+COUNTIF(H3465:AL3465,"BH")+COUNTIF(H3465:AL3465,"AL/BF")/2+COUNTIF(H3465:AL3465,"AL/BL")/2+COUNTIF(H3465:AL3465,"UL/BL")/2+COUNTIF(H3465:AL3465,"UL/BF")/2+COUNTIF(H3465:AL3465,"BM")</f>
        <v>13</v>
      </c>
      <c r="AS3465" s="239">
        <f>COUNTIF(H3465:AL3465,"AL")+COUNTIF(H3465:AL3465,"AL/DS")/2+COUNTIF(H3465:AL3465,"AL/NS")/2+COUNTIF(H3465:AL3465,"NH")+COUNTIF(H3465:AL3465,"SL")+COUNTIF(H3465:AL3465,"NHD")+COUNTIF(H3465:AL3465,"B")+COUNTIF(H3465:AL3465,"HL")+COUNTIF(H3465:AL3465,"AL/BF")/2+COUNTIF(H3465:AL3465,"AL/BL")/2</f>
        <v>2</v>
      </c>
      <c r="AT3465" s="255">
        <f>COUNTIF(H3465:AL3465,"PD")+COUNTIF(H3465:AL3465,"PN")+COUNTIF(H3465:AL3465,"P/DS")/2+COUNTIF(H3465:AL3465,"P/NS")/2+COUNTIF(H3465:AL3465,"DS")+COUNTIF(H3465:AL3465,"NS")+COUNTIF(H3465:AL3465,"AL")+COUNTIF(H3465:AL3465,"AL/DS")+COUNTIF(H3465:AL3465,"AL/NS")+COUNTIF(H3465:AL3465,"NH")+COUNTIF(H3465:AL3465,"SL")+COUNTIF(H3465:AL3465,"UL/DS")/2+COUNTIF(H3465:AL3465,"UL/NS")/2+COUNTIF(H3465:AL3465,"CT")+COUNTIF(H3465:AL3465,"NHD")+COUNTIF(H3465:AL3465,"PDD")+COUNTIF(H3465:AL3465,"B")+COUNTIF(H3465:AL3465,"HL")+COUNTIF(H3465:AL3465,"PH")+COUNTIF(H3465:AL3465,"BH")+COUNTIF(H3465:AL3465,"AL/BF")+COUNTIF(H3465:AL3465,"AL/BL")+COUNTIF(H3465:AL3465,"UL/BF")/2+COUNTIF(H3465:AL3465,"UL/BL")/2+COUNTIF(H3465:AL3465,"PH/F")/2+COUNTIF(H3465:AL3465,"PH/L")/2+COUNTIF(H3465:AL3465,"MD")+COUNTIF(H3465:AL3465,"PMD")+COUNTIF(H3465:AL3465,"PM")+COUNTIF(H3465:AL3465,"BM")</f>
        <v>25.5</v>
      </c>
      <c r="AU3465" s="255">
        <f>COUNTIF(H3465:AL3465,"P/DS")/2+COUNTIF(H3465:AL3465,"P/NS")/2+COUNTIF(H3465:AL3465,"IL")+COUNTIF(H3465:AL3465,"NL")+COUNTIF(H3465:AL3465,"UL")+COUNTIF(H3465:AL3465,"UL/DS")/2+COUNTIF(H3465:AL3465,"UL/NS")/2+COUNTIF(H3465:AL3465,"KT")+COUNTIF(H3465:AL3465,"UL/BF")/2+COUNTIF(H3465:AL3465,"UL/BL")/2+COUNTIF(H3465:AL3465,"PH/F")/2+COUNTIF(H3465:AL3465,"PH/L")/2+COUNTIF(H3465:AL3465,"NB")</f>
        <v>0.5</v>
      </c>
      <c r="AV3465" s="258">
        <f>COUNTIF(H3465:AL3465,"PN")+COUNTIF(H3465:AL3465,"TVD")+COUNTIF(H3465:AL3465,"PH")+COUNTIF(H3465:AL3465,"PM")+COUNTIF(H3465:AL3465,"PDD")-COUNTIFS(H3465:AL3465,"PN",H3472:AL3472,"&gt;=3")-COUNTIFS(H3465:AL3465,"PM",H3472:AL3472,"&gt;=3")</f>
        <v>0</v>
      </c>
      <c r="AW3465" s="258">
        <f>COUNTIF(H3465:AL3465,"NS")+COUNTIF(H3465:AL3465,"D")+COUNTIF(H3465:AL3465,"BH")+COUNTIF(H3465:AL3465,"NHD")+COUNTIF(H3465:AL3465,"BM")-COUNTIFS(H3465:AL3465,"NS",H3472:AL3472,"&gt;=3")-COUNTIFS(H3465:AL3465,"BH",H3472:AL3472,"&gt;=3")-COUNTIFS(H3465:AL3465,"BM",H3472:AL3472,"&gt;=3")</f>
        <v>15</v>
      </c>
      <c r="AX3465" s="255">
        <f>COUNTIF(H3465:AL3465,"AL")+COUNTIF(H3465:AL3465,"AL/DS")/2+COUNTIF(H3465:AL3465,"AL/NS")/2+COUNTIF(H3465:AL3465,"AL/BF")+COUNTIF(H3465:AL3465,"AL/BL")/2</f>
        <v>1</v>
      </c>
      <c r="AY3465" s="255">
        <f>COUNTIF(H3465:AL3465,"SL")</f>
        <v>0</v>
      </c>
      <c r="AZ3465" s="255">
        <f>COUNTIF(H3465:AL3465,"NH")</f>
        <v>1</v>
      </c>
      <c r="BA3465" s="255">
        <f>COUNTIF(H3465:AL3465,"HL")</f>
        <v>0</v>
      </c>
      <c r="BB3465" s="255">
        <f>COUNTIF(G3465:AL3465,"P/DS")/2+COUNTIF(G3465:AL3465,"P/NS")/2+COUNTIF(G3465:AL3465,"UL")+COUNTIF(G3465:AL3465,"UL/DS")/2+COUNTIF(G3465:AL3465,"UL/NS")/2+COUNTIF(G3465:AL3465,"UL/BL")/2+COUNTIF(G3465:AL3465,"UL/BF")/2+COUNTIF(G3465:AL3465,"PH/F")/2+COUNTIF(G3465:AL3465,"PH/L")/2</f>
        <v>0.5</v>
      </c>
      <c r="BC3465" s="255">
        <f>COUNTIF(H3465:AL3465,"NB")</f>
        <v>0</v>
      </c>
      <c r="BD3465" s="255">
        <f>COUNTIF(H3465:AL3465,"NL")</f>
        <v>0</v>
      </c>
      <c r="BE3465" s="255">
        <f>COUNTIF(H3465:AL3465,"IL")</f>
        <v>0</v>
      </c>
      <c r="BF3465" s="255">
        <f>COUNTIF(H3465:AL3465,"KT")</f>
        <v>0</v>
      </c>
      <c r="BG3465" s="255">
        <f>COUNTIF(H3465:AL3465,"L70")</f>
        <v>0</v>
      </c>
      <c r="BH3465" s="255">
        <f>COUNTIF(H3465:AL3465,"MD")</f>
        <v>0</v>
      </c>
      <c r="BI3465" s="255">
        <f>COUNTIF(H3465:AL3465,"PMD")</f>
        <v>0</v>
      </c>
      <c r="BJ3465" s="255">
        <f>COUNTIF(H3465:AL3465,"PM")</f>
        <v>0</v>
      </c>
      <c r="BK3465" s="255">
        <f>COUNTIF(H3465:AL3465,"BM")</f>
        <v>0</v>
      </c>
      <c r="BL3465" s="261">
        <f>SUMIF(H3465:AL3465,"PD",H3466:AL3466)+SUMIF(H3465:AL3465,"PN",H3466:AL3466)+SUMIF(H3465:AL3465,"P/DS",H3466:AL3466)+SUMIF(H3465:AL3465,"PN/F",H3466:AL3466)+SUMIF(H3465:AL3465,"PN/L",H3466:AL3466)+SUMIF(H3465:AL3465,"TV",H3466:AL3466)+SUMIF(H3465:AL3465,"TVD",H3466:AL3466)+SUMIF(H3465:AL3465,"PDD",H3466:AL3466)</f>
        <v>0</v>
      </c>
      <c r="BM3465" s="261">
        <f>SUMIF(H3465:AL3465,"PD",H3467:AL3467)+SUMIF(H3465:AL3465,"PN",H3467:AL3467)+SUMIF(H3465:AL3465,"P/DS",H3467:AL3467)+SUMIF(H3465:AL3465,"PN/F",H3467:AL3467)+SUMIF(H3465:AL3465,"PN/L",H3467:AL3467)+SUMIF(H3465:AL3465,"TV",H3467:AL3467)+SUMIF(H3465:AL3465,"TVD",H3467:AL3467)+SUMIF(H3465:AL3465,"PDD",H3467:AL3467)+SUMIF(H3465:AL3465,"PMD",H3467:AL3467)</f>
        <v>0</v>
      </c>
      <c r="BN3465" s="261">
        <f>SUMIF(H3465:AL3465,"PD",H3468:AL3468)+SUMIF(H3465:AL3465,"PN",H3468:AL3468)+SUMIF(H3465:AL3465,"P/DS",H3468:AL3468)+SUMIF(H3465:AL3465,"PN/F",H3468:AL3468)+SUMIF(H3465:AL3465,"PN/L",H3468:AL3468)+SUMIF(H3465:AL3465,"TV",H3468:AL3468)+SUMIF(H3465:AL3465,"TVD",H3468:AL3468)</f>
        <v>0</v>
      </c>
      <c r="BO3465" s="261">
        <f>SUMIF(H3465:AL3465,"PD",H3469:AL3469)+SUMIF(H3465:AL3465,"PN",H3469:AL3469)+SUMIF(H3465:AL3465,"P/DS",H3469:AL3469)+SUMIF(H3465:AL3465,"PN/F",H3469:AL3469)+SUMIF(H3465:AL3465,"PN/L",H3469:AL3469)+SUMIF(H3465:AL3465,"TV",H3469:AL3469)+SUMIF(H3465:AL3465,"TVD",H3469:AL3469)</f>
        <v>0</v>
      </c>
      <c r="BP3465" s="261">
        <f>SUMIF(H3465:AL3465,"PD",H3470:AL3470)+SUMIF(H3465:AL3465,"PN",H3470:AL3470)+SUMIF(H3465:AL3465,"P/DS",H3470:AL3470)+SUMIF(H3465:AL3465,"PN/F",H3470:AL3470)+SUMIF(H3465:AL3465,"PN/L",H3470:AL3470)+SUMIF(H3465:AL3465,"TV",H3470:AL3470)+SUMIF(H3465:AL3465,"TVD",H3470:AL3470)+SUMIF(H3465:AL3465,"PDD",H3470:AL3470)+SUMIF(H3465:AL3465,"PH",H3470:AL3470)+SUMIF(H3465:AL3465,"PM",H3470:AL3470)</f>
        <v>0</v>
      </c>
      <c r="BQ3465" s="261">
        <f>SUMIF(H3465:AL3465,"PD",H3471:AL3471)+SUMIF(H3465:AL3465,"PN",H3471:AL3471)+SUMIF(H3465:AL3465,"P/DS",H3471:AL3471)+SUMIF(H3465:AL3465,"PN/F",H3471:AL3471)+SUMIF(H3465:AL3465,"PN/L",H3471:AL3471)+SUMIF(H3465:AL3465,"TV",H3471:AL3471)+SUMIF(H3465:AL3465,"TVD",H3471:AL3471)+SUMIF(H3465:AL3465,"PDD",H3471:AL3471)+SUMIF(H3465:AL3465,"PH",H3471:AL3471)+SUMIF(H3465:AL3465,"PM",H3471:AL3471)</f>
        <v>0</v>
      </c>
      <c r="BR3465" s="269">
        <f>SUM(H3466:AL3466)-BL3465</f>
        <v>39.5</v>
      </c>
      <c r="BS3465" s="269">
        <f>SUM(H3467:AL3467)-BM3465</f>
        <v>14.5</v>
      </c>
      <c r="BT3465" s="269">
        <f>SUM(H3468:AL3468)-BN3465</f>
        <v>0</v>
      </c>
      <c r="BU3465" s="269">
        <f>SUM(H3469:AL3469)-BO3465</f>
        <v>13</v>
      </c>
      <c r="BV3465" s="269">
        <f>SUM(H3470:AL3470)-BP3465</f>
        <v>0</v>
      </c>
      <c r="BW3465" s="269">
        <f>SUM(H3471:AL3471)-BQ3465</f>
        <v>0</v>
      </c>
      <c r="BX3465" s="255">
        <f>SUMIF(H3465:AL3465,"PD",H3472:AL3472)+SUMIF(H3465:AL3465,"PN",H3472:AL3472)+SUMIF(H3465:AL3465,"P/DS",H3472:AL3472)+SUMIF(H3465:AL3465,"PN/F",H3472:AL3472)+SUMIF(H3465:AL3465,"PN/L",H3472:AL3472)</f>
        <v>0</v>
      </c>
      <c r="BY3465" s="255">
        <f>SUM(H3472:AL3472)-BX3465</f>
        <v>0</v>
      </c>
      <c r="BZ3465" s="255">
        <f t="shared" ref="BZ3465" si="1096">+SUM(BL3465:BW3472)</f>
        <v>67</v>
      </c>
      <c r="CA3465" s="266">
        <f>(COUNTIFS(H3465:AL3465,"PD",H3466:AL3466,"&gt;=2"))*0.5-IF(CN3465="VP",COUNTIFS($H$16:$AL$16,"SAT",H3465:AL3465,"PD",H3466:AL3466,"&gt;=2"))*0.5</f>
        <v>0</v>
      </c>
      <c r="CB3465" s="266">
        <f>(COUNTIFS(H3465:AL3465,"PN",H3467:AL3467,"&gt;=0.5",H3466:AL3466,"&gt;=1.5"))*0.5+COUNTIFS(H3465:AL3465,"PDD",H3467:AL3467,"&gt;=0.5",H3466:AL3466,"&gt;=1.5")*0.5</f>
        <v>0</v>
      </c>
      <c r="CC3465" s="273">
        <f>(COUNTIFS(H3465:AL3465,"TV",H3467:AL3467,"&gt;=10"))*0.5+(COUNTIFS(H3465:AL3465,"PMD",H3467:AL3467,"&gt;=2"))*0.5</f>
        <v>0</v>
      </c>
      <c r="CD3465" s="266">
        <f>(COUNTIFS(H3465:AL3465,"TVD",H3469:AL3469,"&gt;=6.5",H3467:AL3467,"&gt;=3.5"))*0.5</f>
        <v>0</v>
      </c>
      <c r="CE3465" s="266">
        <f>(COUNTIFS(H3465:AL3465,"PD",H3470:AL3470,"&gt;=10"))*0.5</f>
        <v>0</v>
      </c>
      <c r="CF3465" s="266">
        <f>(COUNTIFS(H3465:AL3465,"PDD",H3470:AL3470,"&gt;=3.5",H3471:AL3471,"&gt;=6.5")+COUNTIFS(H3465:AL3465,"PH",H3471:AL3471,"&gt;=0.5",H3470:AL3470,"&gt;=1.5")+COUNTIFS(H3465:AL3465,"PM",H3471:AL3471,"&gt;=0.5",H3470:AL3470,"&gt;=1.5"))*0.5</f>
        <v>0</v>
      </c>
      <c r="CG3465" s="266">
        <f>(COUNTIFS(H3465:AL3465,"DS",H3466:AL3466,"&gt;=2")+COUNTIFS(H3465:AL3465,"AL/DS",H3466:AL3466,"&gt;=2"))*0.5-IF(CN3465="VP",COUNTIFS($H$16:$AL$16,"SAT",H3465:AL3465,"DS",H3466:AL3466,"&gt;=2"))*0.5</f>
        <v>3</v>
      </c>
      <c r="CH3465" s="266">
        <f>(COUNTIFS(H3465:AL3465,"NS",H3467:AL3467,"&gt;=0.5",H3466:AL3466,"&gt;=1.5")+COUNTIFS(H3465:AL3465,"AL/NS",H3467:AL3467,"&gt;=0.5",H3466:AL3466,"&gt;=1.5")+COUNTIFS(H3465:AL3465,"NHD",H3467:AL3467,"&gt;=4.5",H3470:AL3470,"&gt;=2",H3466:AL3466,"&gt;=1.5"))*0.5</f>
        <v>6</v>
      </c>
      <c r="CI3465" s="266">
        <f>(COUNTIF(H3467:AL3467,"&gt;=10")+COUNTIFS(H3465:AL3465,"MD",H3467:AL3467,"&gt;=2")-COUNTIFS(H3465:AL3465,"TV",H3467:AL3467,"&gt;=10"))*0.5</f>
        <v>0</v>
      </c>
      <c r="CJ3465" s="266">
        <f>(COUNTIFS(H3465:AL3465,"D",H3469:AL3469,"&gt;=6.5",H3467:AL3467,"&gt;=3.5"))*0.5</f>
        <v>1</v>
      </c>
      <c r="CK3465" s="266">
        <f>(COUNTIF(H3470:AL3470,"&gt;=10")-COUNTIFS(H3465:AL3465,"PD",H3470:AL3470,"&gt;=10"))*0.5</f>
        <v>0</v>
      </c>
      <c r="CL3465" s="265">
        <f>(COUNTIFS(H3465:AL3465,"NHD",H3470:AL3470,"&gt;=3.5",H3471:AL3471,"&gt;=6.5")+COUNTIFS(H3465:AL3465,"BH",H3470:AL3470,"&gt;=1.5",H3471:AL3471,"&gt;=0.5")+COUNTIFS(H3465:AL3465,"BM",H3470:AL3470,"&gt;=1.5",H3471:AL3471,"&gt;=0.5")+COUNTIFS(H3465:AL3465,"D",H3470:AL3470,"&gt;=1.5",H3471:AL3471,"&gt;=0.5"))*0.5</f>
        <v>0</v>
      </c>
      <c r="CM3465" s="272"/>
      <c r="CN3465" s="264" t="s">
        <v>723</v>
      </c>
      <c r="CO3465" s="177">
        <f t="shared" ref="CO3465" si="1097">+AM3465+AN3465+AO3465+AP3465+AQ3465+AR3465+AS3465+AU3465+BG3465</f>
        <v>26</v>
      </c>
      <c r="CP3465" s="225">
        <f>+SUM(I3466:I3471)-I3472</f>
        <v>10.5</v>
      </c>
      <c r="CQ3465" s="225">
        <f>+SUM(J3466:J3471)-J3472</f>
        <v>2.5</v>
      </c>
      <c r="CR3465" s="225">
        <f>+SUM(K3466:K3471)-K3472</f>
        <v>2.5</v>
      </c>
      <c r="CS3465" s="178"/>
      <c r="CT3465" s="178"/>
      <c r="CU3465" s="178"/>
      <c r="CV3465" s="178"/>
      <c r="CW3465" s="178"/>
      <c r="CX3465" s="178"/>
      <c r="CY3465" s="178"/>
      <c r="CZ3465" s="178"/>
      <c r="DA3465" s="178"/>
    </row>
    <row r="3466" spans="1:105" s="120" customFormat="1" ht="15" customHeight="1">
      <c r="A3466" s="228"/>
      <c r="B3466" s="346"/>
      <c r="C3466" s="349"/>
      <c r="D3466" s="237"/>
      <c r="E3466" s="237"/>
      <c r="F3466" s="242" t="s">
        <v>82</v>
      </c>
      <c r="G3466" s="121">
        <v>1.5</v>
      </c>
      <c r="H3466" s="83"/>
      <c r="I3466" s="83"/>
      <c r="J3466" s="83">
        <v>2</v>
      </c>
      <c r="K3466" s="83">
        <v>2</v>
      </c>
      <c r="L3466" s="83">
        <v>2</v>
      </c>
      <c r="M3466" s="83">
        <v>2</v>
      </c>
      <c r="N3466" s="83">
        <v>2</v>
      </c>
      <c r="O3466" s="83"/>
      <c r="P3466" s="83">
        <v>0.5</v>
      </c>
      <c r="Q3466" s="83">
        <v>2</v>
      </c>
      <c r="R3466" s="83">
        <v>2</v>
      </c>
      <c r="S3466" s="83">
        <v>2</v>
      </c>
      <c r="T3466" s="83">
        <v>2</v>
      </c>
      <c r="U3466" s="83">
        <v>2</v>
      </c>
      <c r="V3466" s="83"/>
      <c r="W3466" s="83">
        <v>0</v>
      </c>
      <c r="X3466" s="83">
        <v>2.5</v>
      </c>
      <c r="Y3466" s="83">
        <v>2.5</v>
      </c>
      <c r="Z3466" s="83">
        <v>0</v>
      </c>
      <c r="AA3466" s="83">
        <v>2.5</v>
      </c>
      <c r="AB3466" s="83"/>
      <c r="AC3466" s="79"/>
      <c r="AD3466" s="79">
        <v>2.5</v>
      </c>
      <c r="AE3466" s="79">
        <v>2.5</v>
      </c>
      <c r="AF3466" s="79"/>
      <c r="AG3466" s="79">
        <v>2.5</v>
      </c>
      <c r="AH3466" s="79"/>
      <c r="AI3466" s="79"/>
      <c r="AJ3466" s="79"/>
      <c r="AK3466" s="79">
        <v>2</v>
      </c>
      <c r="AL3466" s="79">
        <v>2</v>
      </c>
      <c r="AM3466" s="240"/>
      <c r="AN3466" s="240"/>
      <c r="AO3466" s="240"/>
      <c r="AP3466" s="240"/>
      <c r="AQ3466" s="240"/>
      <c r="AR3466" s="240"/>
      <c r="AS3466" s="240"/>
      <c r="AT3466" s="256"/>
      <c r="AU3466" s="256"/>
      <c r="AV3466" s="259"/>
      <c r="AW3466" s="259"/>
      <c r="AX3466" s="256"/>
      <c r="AY3466" s="256"/>
      <c r="AZ3466" s="256"/>
      <c r="BA3466" s="256"/>
      <c r="BB3466" s="256"/>
      <c r="BC3466" s="256"/>
      <c r="BD3466" s="256"/>
      <c r="BE3466" s="256"/>
      <c r="BF3466" s="256"/>
      <c r="BG3466" s="256"/>
      <c r="BH3466" s="256"/>
      <c r="BI3466" s="256"/>
      <c r="BJ3466" s="256"/>
      <c r="BK3466" s="256"/>
      <c r="BL3466" s="262"/>
      <c r="BM3466" s="262"/>
      <c r="BN3466" s="262"/>
      <c r="BO3466" s="262"/>
      <c r="BP3466" s="262"/>
      <c r="BQ3466" s="262"/>
      <c r="BR3466" s="270"/>
      <c r="BS3466" s="270"/>
      <c r="BT3466" s="270"/>
      <c r="BU3466" s="270"/>
      <c r="BV3466" s="270"/>
      <c r="BW3466" s="270"/>
      <c r="BX3466" s="256"/>
      <c r="BY3466" s="256"/>
      <c r="BZ3466" s="256"/>
      <c r="CA3466" s="267"/>
      <c r="CB3466" s="267"/>
      <c r="CC3466" s="274"/>
      <c r="CD3466" s="267"/>
      <c r="CE3466" s="267"/>
      <c r="CF3466" s="267"/>
      <c r="CG3466" s="267"/>
      <c r="CH3466" s="267"/>
      <c r="CI3466" s="267"/>
      <c r="CJ3466" s="267"/>
      <c r="CK3466" s="267"/>
      <c r="CL3466" s="265"/>
      <c r="CM3466" s="272"/>
      <c r="CN3466" s="264"/>
      <c r="CO3466" s="177"/>
      <c r="CP3466" s="226"/>
      <c r="CQ3466" s="226"/>
      <c r="CR3466" s="226"/>
      <c r="CS3466" s="178"/>
      <c r="CT3466" s="178"/>
      <c r="CU3466" s="178"/>
      <c r="CV3466" s="178"/>
      <c r="CW3466" s="178"/>
      <c r="CX3466" s="178"/>
      <c r="CY3466" s="178"/>
      <c r="CZ3466" s="178"/>
      <c r="DA3466" s="178"/>
    </row>
    <row r="3467" spans="1:105" s="120" customFormat="1" ht="15" customHeight="1">
      <c r="A3467" s="228"/>
      <c r="B3467" s="346"/>
      <c r="C3467" s="349"/>
      <c r="D3467" s="237"/>
      <c r="E3467" s="237"/>
      <c r="F3467" s="243"/>
      <c r="G3467" s="122">
        <v>2</v>
      </c>
      <c r="H3467" s="84"/>
      <c r="I3467" s="84">
        <v>4</v>
      </c>
      <c r="J3467" s="84">
        <v>0.5</v>
      </c>
      <c r="K3467" s="84">
        <v>0.5</v>
      </c>
      <c r="L3467" s="84">
        <v>0.5</v>
      </c>
      <c r="M3467" s="84">
        <v>0.5</v>
      </c>
      <c r="N3467" s="84">
        <v>0.5</v>
      </c>
      <c r="O3467" s="84">
        <v>4</v>
      </c>
      <c r="P3467" s="84">
        <v>0.5</v>
      </c>
      <c r="Q3467" s="84">
        <v>0.5</v>
      </c>
      <c r="R3467" s="84">
        <v>0.5</v>
      </c>
      <c r="S3467" s="84">
        <v>0.5</v>
      </c>
      <c r="T3467" s="84">
        <v>0.5</v>
      </c>
      <c r="U3467" s="84">
        <v>0.5</v>
      </c>
      <c r="V3467" s="84"/>
      <c r="W3467" s="84"/>
      <c r="X3467" s="84"/>
      <c r="Y3467" s="84"/>
      <c r="Z3467" s="84"/>
      <c r="AA3467" s="84"/>
      <c r="AB3467" s="84"/>
      <c r="AC3467" s="80"/>
      <c r="AD3467" s="80"/>
      <c r="AE3467" s="80"/>
      <c r="AF3467" s="80"/>
      <c r="AG3467" s="80"/>
      <c r="AH3467" s="80"/>
      <c r="AI3467" s="80"/>
      <c r="AJ3467" s="80"/>
      <c r="AK3467" s="80">
        <v>0.5</v>
      </c>
      <c r="AL3467" s="80">
        <v>0.5</v>
      </c>
      <c r="AM3467" s="240"/>
      <c r="AN3467" s="240"/>
      <c r="AO3467" s="240"/>
      <c r="AP3467" s="240"/>
      <c r="AQ3467" s="240"/>
      <c r="AR3467" s="240"/>
      <c r="AS3467" s="240"/>
      <c r="AT3467" s="256"/>
      <c r="AU3467" s="256"/>
      <c r="AV3467" s="259"/>
      <c r="AW3467" s="259"/>
      <c r="AX3467" s="256"/>
      <c r="AY3467" s="256"/>
      <c r="AZ3467" s="256"/>
      <c r="BA3467" s="256"/>
      <c r="BB3467" s="256"/>
      <c r="BC3467" s="256"/>
      <c r="BD3467" s="256"/>
      <c r="BE3467" s="256"/>
      <c r="BF3467" s="256"/>
      <c r="BG3467" s="256"/>
      <c r="BH3467" s="256"/>
      <c r="BI3467" s="256"/>
      <c r="BJ3467" s="256"/>
      <c r="BK3467" s="256"/>
      <c r="BL3467" s="262"/>
      <c r="BM3467" s="262"/>
      <c r="BN3467" s="262"/>
      <c r="BO3467" s="262"/>
      <c r="BP3467" s="262"/>
      <c r="BQ3467" s="262"/>
      <c r="BR3467" s="270"/>
      <c r="BS3467" s="270"/>
      <c r="BT3467" s="270"/>
      <c r="BU3467" s="270"/>
      <c r="BV3467" s="270"/>
      <c r="BW3467" s="270"/>
      <c r="BX3467" s="256"/>
      <c r="BY3467" s="256"/>
      <c r="BZ3467" s="256"/>
      <c r="CA3467" s="267"/>
      <c r="CB3467" s="267"/>
      <c r="CC3467" s="274"/>
      <c r="CD3467" s="267"/>
      <c r="CE3467" s="267"/>
      <c r="CF3467" s="267"/>
      <c r="CG3467" s="267"/>
      <c r="CH3467" s="267"/>
      <c r="CI3467" s="267"/>
      <c r="CJ3467" s="267"/>
      <c r="CK3467" s="267"/>
      <c r="CL3467" s="265"/>
      <c r="CM3467" s="272"/>
      <c r="CN3467" s="264"/>
      <c r="CO3467" s="177"/>
      <c r="CP3467" s="226"/>
      <c r="CQ3467" s="226"/>
      <c r="CR3467" s="226"/>
      <c r="CS3467" s="178"/>
      <c r="CT3467" s="178"/>
      <c r="CU3467" s="178"/>
      <c r="CV3467" s="178"/>
      <c r="CW3467" s="178"/>
      <c r="CX3467" s="178"/>
      <c r="CY3467" s="178"/>
      <c r="CZ3467" s="178"/>
      <c r="DA3467" s="178"/>
    </row>
    <row r="3468" spans="1:105" s="120" customFormat="1" ht="15" customHeight="1">
      <c r="A3468" s="228"/>
      <c r="B3468" s="346"/>
      <c r="C3468" s="349"/>
      <c r="D3468" s="237"/>
      <c r="E3468" s="237"/>
      <c r="F3468" s="243"/>
      <c r="G3468" s="122">
        <v>2.1</v>
      </c>
      <c r="H3468" s="84"/>
      <c r="I3468" s="84"/>
      <c r="J3468" s="84"/>
      <c r="K3468" s="84"/>
      <c r="L3468" s="84"/>
      <c r="M3468" s="84"/>
      <c r="N3468" s="84"/>
      <c r="O3468" s="84"/>
      <c r="P3468" s="84"/>
      <c r="Q3468" s="84"/>
      <c r="R3468" s="84"/>
      <c r="S3468" s="84"/>
      <c r="T3468" s="84"/>
      <c r="U3468" s="84"/>
      <c r="V3468" s="84"/>
      <c r="W3468" s="84"/>
      <c r="X3468" s="84"/>
      <c r="Y3468" s="84"/>
      <c r="Z3468" s="84"/>
      <c r="AA3468" s="84"/>
      <c r="AB3468" s="84"/>
      <c r="AC3468" s="80"/>
      <c r="AD3468" s="80"/>
      <c r="AE3468" s="80"/>
      <c r="AF3468" s="80"/>
      <c r="AG3468" s="80"/>
      <c r="AH3468" s="80"/>
      <c r="AI3468" s="80"/>
      <c r="AJ3468" s="80"/>
      <c r="AK3468" s="80"/>
      <c r="AL3468" s="80"/>
      <c r="AM3468" s="240"/>
      <c r="AN3468" s="240"/>
      <c r="AO3468" s="240"/>
      <c r="AP3468" s="240"/>
      <c r="AQ3468" s="240"/>
      <c r="AR3468" s="240"/>
      <c r="AS3468" s="240"/>
      <c r="AT3468" s="256"/>
      <c r="AU3468" s="256"/>
      <c r="AV3468" s="259"/>
      <c r="AW3468" s="259"/>
      <c r="AX3468" s="256"/>
      <c r="AY3468" s="256"/>
      <c r="AZ3468" s="256"/>
      <c r="BA3468" s="256"/>
      <c r="BB3468" s="256"/>
      <c r="BC3468" s="256"/>
      <c r="BD3468" s="256"/>
      <c r="BE3468" s="256"/>
      <c r="BF3468" s="256"/>
      <c r="BG3468" s="256"/>
      <c r="BH3468" s="256"/>
      <c r="BI3468" s="256"/>
      <c r="BJ3468" s="256"/>
      <c r="BK3468" s="256"/>
      <c r="BL3468" s="262"/>
      <c r="BM3468" s="262"/>
      <c r="BN3468" s="262"/>
      <c r="BO3468" s="262"/>
      <c r="BP3468" s="262"/>
      <c r="BQ3468" s="262"/>
      <c r="BR3468" s="270"/>
      <c r="BS3468" s="270"/>
      <c r="BT3468" s="270"/>
      <c r="BU3468" s="270"/>
      <c r="BV3468" s="270"/>
      <c r="BW3468" s="270"/>
      <c r="BX3468" s="256"/>
      <c r="BY3468" s="256"/>
      <c r="BZ3468" s="256"/>
      <c r="CA3468" s="267"/>
      <c r="CB3468" s="267"/>
      <c r="CC3468" s="274"/>
      <c r="CD3468" s="267"/>
      <c r="CE3468" s="267"/>
      <c r="CF3468" s="267"/>
      <c r="CG3468" s="267"/>
      <c r="CH3468" s="267"/>
      <c r="CI3468" s="267"/>
      <c r="CJ3468" s="267"/>
      <c r="CK3468" s="267"/>
      <c r="CL3468" s="265"/>
      <c r="CM3468" s="272"/>
      <c r="CN3468" s="264"/>
      <c r="CO3468" s="177"/>
      <c r="CP3468" s="226"/>
      <c r="CQ3468" s="226"/>
      <c r="CR3468" s="226"/>
      <c r="CS3468" s="178"/>
      <c r="CT3468" s="178"/>
      <c r="CU3468" s="178"/>
      <c r="CV3468" s="178"/>
      <c r="CW3468" s="178"/>
      <c r="CX3468" s="178"/>
      <c r="CY3468" s="178"/>
      <c r="CZ3468" s="178"/>
      <c r="DA3468" s="178"/>
    </row>
    <row r="3469" spans="1:105" s="120" customFormat="1" ht="15" customHeight="1">
      <c r="A3469" s="228"/>
      <c r="B3469" s="346"/>
      <c r="C3469" s="349"/>
      <c r="D3469" s="237"/>
      <c r="E3469" s="237"/>
      <c r="F3469" s="243"/>
      <c r="G3469" s="122">
        <v>2.7</v>
      </c>
      <c r="H3469" s="84"/>
      <c r="I3469" s="84">
        <v>6.5</v>
      </c>
      <c r="J3469" s="84"/>
      <c r="K3469" s="84"/>
      <c r="L3469" s="84"/>
      <c r="M3469" s="84"/>
      <c r="N3469" s="84"/>
      <c r="O3469" s="84">
        <v>6.5</v>
      </c>
      <c r="P3469" s="84"/>
      <c r="Q3469" s="84"/>
      <c r="R3469" s="84"/>
      <c r="S3469" s="84"/>
      <c r="T3469" s="84"/>
      <c r="U3469" s="84"/>
      <c r="V3469" s="84"/>
      <c r="W3469" s="84"/>
      <c r="X3469" s="84"/>
      <c r="Y3469" s="84"/>
      <c r="Z3469" s="84"/>
      <c r="AA3469" s="84"/>
      <c r="AB3469" s="84"/>
      <c r="AC3469" s="80"/>
      <c r="AD3469" s="80"/>
      <c r="AE3469" s="80"/>
      <c r="AF3469" s="80"/>
      <c r="AG3469" s="80"/>
      <c r="AH3469" s="80"/>
      <c r="AI3469" s="80"/>
      <c r="AJ3469" s="80"/>
      <c r="AK3469" s="80"/>
      <c r="AL3469" s="80"/>
      <c r="AM3469" s="240"/>
      <c r="AN3469" s="240"/>
      <c r="AO3469" s="240"/>
      <c r="AP3469" s="240"/>
      <c r="AQ3469" s="240"/>
      <c r="AR3469" s="240"/>
      <c r="AS3469" s="240"/>
      <c r="AT3469" s="256"/>
      <c r="AU3469" s="256"/>
      <c r="AV3469" s="259"/>
      <c r="AW3469" s="259"/>
      <c r="AX3469" s="256"/>
      <c r="AY3469" s="256"/>
      <c r="AZ3469" s="256"/>
      <c r="BA3469" s="256"/>
      <c r="BB3469" s="256"/>
      <c r="BC3469" s="256"/>
      <c r="BD3469" s="256"/>
      <c r="BE3469" s="256"/>
      <c r="BF3469" s="256"/>
      <c r="BG3469" s="256"/>
      <c r="BH3469" s="256"/>
      <c r="BI3469" s="256"/>
      <c r="BJ3469" s="256"/>
      <c r="BK3469" s="256"/>
      <c r="BL3469" s="262"/>
      <c r="BM3469" s="262"/>
      <c r="BN3469" s="262"/>
      <c r="BO3469" s="262"/>
      <c r="BP3469" s="262"/>
      <c r="BQ3469" s="262"/>
      <c r="BR3469" s="270"/>
      <c r="BS3469" s="270"/>
      <c r="BT3469" s="270"/>
      <c r="BU3469" s="270"/>
      <c r="BV3469" s="270"/>
      <c r="BW3469" s="270"/>
      <c r="BX3469" s="256"/>
      <c r="BY3469" s="256"/>
      <c r="BZ3469" s="256"/>
      <c r="CA3469" s="267"/>
      <c r="CB3469" s="267"/>
      <c r="CC3469" s="274"/>
      <c r="CD3469" s="267"/>
      <c r="CE3469" s="267"/>
      <c r="CF3469" s="267"/>
      <c r="CG3469" s="267"/>
      <c r="CH3469" s="267"/>
      <c r="CI3469" s="267"/>
      <c r="CJ3469" s="267"/>
      <c r="CK3469" s="267"/>
      <c r="CL3469" s="265"/>
      <c r="CM3469" s="272"/>
      <c r="CN3469" s="264"/>
      <c r="CO3469" s="177"/>
      <c r="CP3469" s="226"/>
      <c r="CQ3469" s="226"/>
      <c r="CR3469" s="226"/>
      <c r="CS3469" s="178"/>
      <c r="CT3469" s="178"/>
      <c r="CU3469" s="178"/>
      <c r="CV3469" s="178"/>
      <c r="CW3469" s="178"/>
      <c r="CX3469" s="178"/>
      <c r="CY3469" s="178"/>
      <c r="CZ3469" s="178"/>
      <c r="DA3469" s="178"/>
    </row>
    <row r="3470" spans="1:105" s="120" customFormat="1" ht="15" customHeight="1">
      <c r="A3470" s="228"/>
      <c r="B3470" s="346"/>
      <c r="C3470" s="349"/>
      <c r="D3470" s="237"/>
      <c r="E3470" s="237"/>
      <c r="F3470" s="243"/>
      <c r="G3470" s="122">
        <v>3</v>
      </c>
      <c r="H3470" s="84"/>
      <c r="I3470" s="84"/>
      <c r="J3470" s="84"/>
      <c r="K3470" s="84"/>
      <c r="L3470" s="84"/>
      <c r="M3470" s="84"/>
      <c r="N3470" s="84"/>
      <c r="O3470" s="84"/>
      <c r="P3470" s="84"/>
      <c r="Q3470" s="84"/>
      <c r="R3470" s="84"/>
      <c r="S3470" s="84"/>
      <c r="T3470" s="84"/>
      <c r="U3470" s="84"/>
      <c r="V3470" s="84"/>
      <c r="W3470" s="84"/>
      <c r="X3470" s="84"/>
      <c r="Y3470" s="84"/>
      <c r="Z3470" s="84"/>
      <c r="AA3470" s="84"/>
      <c r="AB3470" s="84"/>
      <c r="AC3470" s="80"/>
      <c r="AD3470" s="80"/>
      <c r="AE3470" s="80"/>
      <c r="AF3470" s="80"/>
      <c r="AG3470" s="80"/>
      <c r="AH3470" s="80"/>
      <c r="AI3470" s="80"/>
      <c r="AJ3470" s="80"/>
      <c r="AK3470" s="80"/>
      <c r="AL3470" s="80"/>
      <c r="AM3470" s="240"/>
      <c r="AN3470" s="240"/>
      <c r="AO3470" s="240"/>
      <c r="AP3470" s="240"/>
      <c r="AQ3470" s="240"/>
      <c r="AR3470" s="240"/>
      <c r="AS3470" s="240"/>
      <c r="AT3470" s="256"/>
      <c r="AU3470" s="256"/>
      <c r="AV3470" s="259"/>
      <c r="AW3470" s="259"/>
      <c r="AX3470" s="256"/>
      <c r="AY3470" s="256"/>
      <c r="AZ3470" s="256"/>
      <c r="BA3470" s="256"/>
      <c r="BB3470" s="256"/>
      <c r="BC3470" s="256"/>
      <c r="BD3470" s="256"/>
      <c r="BE3470" s="256"/>
      <c r="BF3470" s="256"/>
      <c r="BG3470" s="256"/>
      <c r="BH3470" s="256"/>
      <c r="BI3470" s="256"/>
      <c r="BJ3470" s="256"/>
      <c r="BK3470" s="256"/>
      <c r="BL3470" s="262"/>
      <c r="BM3470" s="262"/>
      <c r="BN3470" s="262"/>
      <c r="BO3470" s="262"/>
      <c r="BP3470" s="262"/>
      <c r="BQ3470" s="262"/>
      <c r="BR3470" s="270"/>
      <c r="BS3470" s="270"/>
      <c r="BT3470" s="270"/>
      <c r="BU3470" s="270"/>
      <c r="BV3470" s="270"/>
      <c r="BW3470" s="270"/>
      <c r="BX3470" s="256"/>
      <c r="BY3470" s="256"/>
      <c r="BZ3470" s="256"/>
      <c r="CA3470" s="267"/>
      <c r="CB3470" s="267"/>
      <c r="CC3470" s="274"/>
      <c r="CD3470" s="267"/>
      <c r="CE3470" s="267"/>
      <c r="CF3470" s="267"/>
      <c r="CG3470" s="267"/>
      <c r="CH3470" s="267"/>
      <c r="CI3470" s="267"/>
      <c r="CJ3470" s="267"/>
      <c r="CK3470" s="267"/>
      <c r="CL3470" s="265"/>
      <c r="CM3470" s="272"/>
      <c r="CN3470" s="264"/>
      <c r="CO3470" s="177"/>
      <c r="CP3470" s="226"/>
      <c r="CQ3470" s="226"/>
      <c r="CR3470" s="226"/>
      <c r="CS3470" s="178"/>
      <c r="CT3470" s="178"/>
      <c r="CU3470" s="178"/>
      <c r="CV3470" s="178"/>
      <c r="CW3470" s="178"/>
      <c r="CX3470" s="178"/>
      <c r="CY3470" s="178"/>
      <c r="CZ3470" s="178"/>
      <c r="DA3470" s="178"/>
    </row>
    <row r="3471" spans="1:105" s="120" customFormat="1" ht="15" customHeight="1">
      <c r="A3471" s="228"/>
      <c r="B3471" s="346"/>
      <c r="C3471" s="349"/>
      <c r="D3471" s="237"/>
      <c r="E3471" s="237"/>
      <c r="F3471" s="244"/>
      <c r="G3471" s="123">
        <v>3.9</v>
      </c>
      <c r="H3471" s="85"/>
      <c r="I3471" s="85"/>
      <c r="J3471" s="85"/>
      <c r="K3471" s="85"/>
      <c r="L3471" s="85"/>
      <c r="M3471" s="85"/>
      <c r="N3471" s="85"/>
      <c r="O3471" s="85"/>
      <c r="P3471" s="85"/>
      <c r="Q3471" s="85"/>
      <c r="R3471" s="85"/>
      <c r="S3471" s="85"/>
      <c r="T3471" s="85"/>
      <c r="U3471" s="85"/>
      <c r="V3471" s="85"/>
      <c r="W3471" s="85"/>
      <c r="X3471" s="85"/>
      <c r="Y3471" s="85"/>
      <c r="Z3471" s="85"/>
      <c r="AA3471" s="85"/>
      <c r="AB3471" s="85"/>
      <c r="AC3471" s="81"/>
      <c r="AD3471" s="81"/>
      <c r="AE3471" s="81"/>
      <c r="AF3471" s="81"/>
      <c r="AG3471" s="81"/>
      <c r="AH3471" s="81"/>
      <c r="AI3471" s="81"/>
      <c r="AJ3471" s="81"/>
      <c r="AK3471" s="81"/>
      <c r="AL3471" s="81"/>
      <c r="AM3471" s="240"/>
      <c r="AN3471" s="240"/>
      <c r="AO3471" s="240"/>
      <c r="AP3471" s="240"/>
      <c r="AQ3471" s="240"/>
      <c r="AR3471" s="240"/>
      <c r="AS3471" s="240"/>
      <c r="AT3471" s="256"/>
      <c r="AU3471" s="256"/>
      <c r="AV3471" s="259"/>
      <c r="AW3471" s="259"/>
      <c r="AX3471" s="256"/>
      <c r="AY3471" s="256"/>
      <c r="AZ3471" s="256"/>
      <c r="BA3471" s="256"/>
      <c r="BB3471" s="256"/>
      <c r="BC3471" s="256"/>
      <c r="BD3471" s="256"/>
      <c r="BE3471" s="256"/>
      <c r="BF3471" s="256"/>
      <c r="BG3471" s="256"/>
      <c r="BH3471" s="256"/>
      <c r="BI3471" s="256"/>
      <c r="BJ3471" s="256"/>
      <c r="BK3471" s="256"/>
      <c r="BL3471" s="262"/>
      <c r="BM3471" s="262"/>
      <c r="BN3471" s="262"/>
      <c r="BO3471" s="262"/>
      <c r="BP3471" s="262"/>
      <c r="BQ3471" s="262"/>
      <c r="BR3471" s="270"/>
      <c r="BS3471" s="270"/>
      <c r="BT3471" s="270"/>
      <c r="BU3471" s="270"/>
      <c r="BV3471" s="270"/>
      <c r="BW3471" s="270"/>
      <c r="BX3471" s="256"/>
      <c r="BY3471" s="256"/>
      <c r="BZ3471" s="256"/>
      <c r="CA3471" s="267"/>
      <c r="CB3471" s="267"/>
      <c r="CC3471" s="274"/>
      <c r="CD3471" s="267"/>
      <c r="CE3471" s="267"/>
      <c r="CF3471" s="267"/>
      <c r="CG3471" s="267"/>
      <c r="CH3471" s="267"/>
      <c r="CI3471" s="267"/>
      <c r="CJ3471" s="267"/>
      <c r="CK3471" s="267"/>
      <c r="CL3471" s="265"/>
      <c r="CM3471" s="272"/>
      <c r="CN3471" s="264"/>
      <c r="CO3471" s="177"/>
      <c r="CP3471" s="226"/>
      <c r="CQ3471" s="226"/>
      <c r="CR3471" s="226"/>
      <c r="CS3471" s="178"/>
      <c r="CT3471" s="178"/>
      <c r="CU3471" s="178"/>
      <c r="CV3471" s="178"/>
      <c r="CW3471" s="178"/>
      <c r="CX3471" s="178"/>
      <c r="CY3471" s="178"/>
      <c r="CZ3471" s="178"/>
      <c r="DA3471" s="178"/>
    </row>
    <row r="3472" spans="1:105" s="120" customFormat="1" ht="15" customHeight="1">
      <c r="A3472" s="229"/>
      <c r="B3472" s="347"/>
      <c r="C3472" s="350"/>
      <c r="D3472" s="238"/>
      <c r="E3472" s="238"/>
      <c r="F3472" s="245" t="s">
        <v>83</v>
      </c>
      <c r="G3472" s="246"/>
      <c r="H3472" s="82"/>
      <c r="I3472" s="82"/>
      <c r="J3472" s="82"/>
      <c r="K3472" s="82"/>
      <c r="L3472" s="82"/>
      <c r="M3472" s="82"/>
      <c r="N3472" s="82"/>
      <c r="O3472" s="82"/>
      <c r="P3472" s="82"/>
      <c r="Q3472" s="82"/>
      <c r="R3472" s="82"/>
      <c r="S3472" s="82"/>
      <c r="T3472" s="82"/>
      <c r="U3472" s="82"/>
      <c r="V3472" s="82"/>
      <c r="W3472" s="82"/>
      <c r="X3472" s="82"/>
      <c r="Y3472" s="82"/>
      <c r="Z3472" s="82"/>
      <c r="AA3472" s="82"/>
      <c r="AB3472" s="82"/>
      <c r="AC3472" s="35"/>
      <c r="AD3472" s="35"/>
      <c r="AE3472" s="35"/>
      <c r="AF3472" s="35"/>
      <c r="AG3472" s="35"/>
      <c r="AH3472" s="35"/>
      <c r="AI3472" s="35"/>
      <c r="AJ3472" s="35"/>
      <c r="AK3472" s="35"/>
      <c r="AL3472" s="35"/>
      <c r="AM3472" s="241"/>
      <c r="AN3472" s="241"/>
      <c r="AO3472" s="241"/>
      <c r="AP3472" s="241"/>
      <c r="AQ3472" s="241"/>
      <c r="AR3472" s="241"/>
      <c r="AS3472" s="241"/>
      <c r="AT3472" s="257"/>
      <c r="AU3472" s="257"/>
      <c r="AV3472" s="260"/>
      <c r="AW3472" s="260"/>
      <c r="AX3472" s="257"/>
      <c r="AY3472" s="257"/>
      <c r="AZ3472" s="257"/>
      <c r="BA3472" s="257"/>
      <c r="BB3472" s="257"/>
      <c r="BC3472" s="257"/>
      <c r="BD3472" s="257"/>
      <c r="BE3472" s="257"/>
      <c r="BF3472" s="257"/>
      <c r="BG3472" s="257"/>
      <c r="BH3472" s="257"/>
      <c r="BI3472" s="257"/>
      <c r="BJ3472" s="257"/>
      <c r="BK3472" s="257"/>
      <c r="BL3472" s="263"/>
      <c r="BM3472" s="263"/>
      <c r="BN3472" s="263"/>
      <c r="BO3472" s="263"/>
      <c r="BP3472" s="263"/>
      <c r="BQ3472" s="263"/>
      <c r="BR3472" s="271"/>
      <c r="BS3472" s="271"/>
      <c r="BT3472" s="271"/>
      <c r="BU3472" s="271"/>
      <c r="BV3472" s="271"/>
      <c r="BW3472" s="271"/>
      <c r="BX3472" s="257"/>
      <c r="BY3472" s="257"/>
      <c r="BZ3472" s="257"/>
      <c r="CA3472" s="268"/>
      <c r="CB3472" s="268"/>
      <c r="CC3472" s="275"/>
      <c r="CD3472" s="268"/>
      <c r="CE3472" s="268"/>
      <c r="CF3472" s="268"/>
      <c r="CG3472" s="268"/>
      <c r="CH3472" s="268"/>
      <c r="CI3472" s="268"/>
      <c r="CJ3472" s="268"/>
      <c r="CK3472" s="268"/>
      <c r="CL3472" s="265"/>
      <c r="CM3472" s="272"/>
      <c r="CN3472" s="264"/>
      <c r="CO3472" s="177"/>
      <c r="CP3472" s="226"/>
      <c r="CQ3472" s="226"/>
      <c r="CR3472" s="226"/>
      <c r="CS3472" s="178"/>
      <c r="CT3472" s="178"/>
      <c r="CU3472" s="178"/>
      <c r="CV3472" s="178"/>
      <c r="CW3472" s="178"/>
      <c r="CX3472" s="178"/>
      <c r="CY3472" s="178"/>
      <c r="CZ3472" s="178"/>
      <c r="DA3472" s="178"/>
    </row>
    <row r="3473" spans="1:105" s="120" customFormat="1" ht="15" customHeight="1">
      <c r="A3473" s="227">
        <f t="shared" si="1089"/>
        <v>430</v>
      </c>
      <c r="B3473" s="345" t="s">
        <v>395</v>
      </c>
      <c r="C3473" s="348" t="s">
        <v>396</v>
      </c>
      <c r="D3473" s="236">
        <v>43770</v>
      </c>
      <c r="E3473" s="236" t="s">
        <v>1195</v>
      </c>
      <c r="F3473" s="253" t="s">
        <v>80</v>
      </c>
      <c r="G3473" s="254"/>
      <c r="H3473" s="82" t="s">
        <v>69</v>
      </c>
      <c r="I3473" s="82" t="s">
        <v>973</v>
      </c>
      <c r="J3473" s="82" t="s">
        <v>61</v>
      </c>
      <c r="K3473" s="82" t="s">
        <v>61</v>
      </c>
      <c r="L3473" s="82" t="s">
        <v>61</v>
      </c>
      <c r="M3473" s="82" t="s">
        <v>61</v>
      </c>
      <c r="N3473" s="82" t="s">
        <v>61</v>
      </c>
      <c r="O3473" s="82" t="s">
        <v>973</v>
      </c>
      <c r="P3473" s="82" t="s">
        <v>61</v>
      </c>
      <c r="Q3473" s="82" t="s">
        <v>61</v>
      </c>
      <c r="R3473" s="82" t="s">
        <v>61</v>
      </c>
      <c r="S3473" s="82" t="s">
        <v>61</v>
      </c>
      <c r="T3473" s="82" t="s">
        <v>61</v>
      </c>
      <c r="U3473" s="82" t="s">
        <v>631</v>
      </c>
      <c r="V3473" s="82"/>
      <c r="W3473" s="82" t="s">
        <v>60</v>
      </c>
      <c r="X3473" s="82" t="s">
        <v>60</v>
      </c>
      <c r="Y3473" s="82" t="s">
        <v>60</v>
      </c>
      <c r="Z3473" s="82" t="s">
        <v>60</v>
      </c>
      <c r="AA3473" s="82" t="s">
        <v>60</v>
      </c>
      <c r="AB3473" s="82" t="s">
        <v>60</v>
      </c>
      <c r="AC3473" s="82"/>
      <c r="AD3473" s="82" t="s">
        <v>60</v>
      </c>
      <c r="AE3473" s="82" t="s">
        <v>60</v>
      </c>
      <c r="AF3473" s="82" t="s">
        <v>60</v>
      </c>
      <c r="AG3473" s="82" t="s">
        <v>60</v>
      </c>
      <c r="AH3473" s="82" t="s">
        <v>67</v>
      </c>
      <c r="AI3473" s="82" t="s">
        <v>1471</v>
      </c>
      <c r="AJ3473" s="82"/>
      <c r="AK3473" s="82" t="s">
        <v>61</v>
      </c>
      <c r="AL3473" s="82" t="s">
        <v>61</v>
      </c>
      <c r="AM3473" s="239">
        <f>COUNTIF(H3473:AL3473,"PH")+COUNTIF(H3473:AL3473,"PH/L")+COUNTIF(H3473:AL3473,"PM")</f>
        <v>0</v>
      </c>
      <c r="AN3473" s="239">
        <f>COUNTIF(H3473:AL3473,"PD")+COUNTIF(H3473:AL3473,"PDD")+COUNTIF(H3473:AL3473,"P/DS")/2+COUNTIF(H3473:AL3473,"PMD")</f>
        <v>0</v>
      </c>
      <c r="AO3473" s="239">
        <f>COUNTIF(H3473:AL3473,"PN")+COUNTIF(H3473:AL3473,"P/NS")/2+COUNTIF(H3473:AL3473,"PH")+COUNTIF(H3473:AL3473,"PH/F")/2+COUNTIF(H3473:AL3473,"PH/L")/2+COUNTIF(H3473:AL3473,"PM")</f>
        <v>0</v>
      </c>
      <c r="AP3473" s="239">
        <f>COUNTIF(H3473:AL3473,"BH")+COUNTIF(H3473:AL3473,"AL/BL")+COUNTIF(H3473:AL3473,"UL/BL")+COUNTIF(H3473:AL3473,"BM")</f>
        <v>0</v>
      </c>
      <c r="AQ3473" s="239">
        <f>COUNTIF(H3473:AL3473,"DS")+COUNTIF(H3473:AL3473,"AL/DS")/2+COUNTIF(H3473:AL3473,"UL/DS")/2+COUNTIF(H3473:AL3473,"CT")+COUNTIF(H3473:AL3473,"MD")</f>
        <v>10.5</v>
      </c>
      <c r="AR3473" s="239">
        <f>COUNTIF(H3473:AL3473,"NS")+COUNTIF(H3473:AL3473,"AL/NS")/2+COUNTIF(H3473:AL3473,"UL/NS")/2+COUNTIF(H3473:AL3473,"BH")+COUNTIF(H3473:AL3473,"AL/BF")/2+COUNTIF(H3473:AL3473,"AL/BL")/2+COUNTIF(H3473:AL3473,"UL/BL")/2+COUNTIF(H3473:AL3473,"UL/BF")/2+COUNTIF(H3473:AL3473,"BM")</f>
        <v>12</v>
      </c>
      <c r="AS3473" s="239">
        <f>COUNTIF(H3473:AL3473,"AL")+COUNTIF(H3473:AL3473,"AL/DS")/2+COUNTIF(H3473:AL3473,"AL/NS")/2+COUNTIF(H3473:AL3473,"NH")+COUNTIF(H3473:AL3473,"SL")+COUNTIF(H3473:AL3473,"NHD")+COUNTIF(H3473:AL3473,"B")+COUNTIF(H3473:AL3473,"HL")+COUNTIF(H3473:AL3473,"AL/BF")/2+COUNTIF(H3473:AL3473,"AL/BL")/2</f>
        <v>2</v>
      </c>
      <c r="AT3473" s="255">
        <f>COUNTIF(H3473:AL3473,"PD")+COUNTIF(H3473:AL3473,"PN")+COUNTIF(H3473:AL3473,"P/DS")/2+COUNTIF(H3473:AL3473,"P/NS")/2+COUNTIF(H3473:AL3473,"DS")+COUNTIF(H3473:AL3473,"NS")+COUNTIF(H3473:AL3473,"AL")+COUNTIF(H3473:AL3473,"AL/DS")+COUNTIF(H3473:AL3473,"AL/NS")+COUNTIF(H3473:AL3473,"NH")+COUNTIF(H3473:AL3473,"SL")+COUNTIF(H3473:AL3473,"UL/DS")/2+COUNTIF(H3473:AL3473,"UL/NS")/2+COUNTIF(H3473:AL3473,"CT")+COUNTIF(H3473:AL3473,"NHD")+COUNTIF(H3473:AL3473,"PDD")+COUNTIF(H3473:AL3473,"B")+COUNTIF(H3473:AL3473,"HL")+COUNTIF(H3473:AL3473,"PH")+COUNTIF(H3473:AL3473,"BH")+COUNTIF(H3473:AL3473,"AL/BF")+COUNTIF(H3473:AL3473,"AL/BL")+COUNTIF(H3473:AL3473,"UL/BF")/2+COUNTIF(H3473:AL3473,"UL/BL")/2+COUNTIF(H3473:AL3473,"PH/F")/2+COUNTIF(H3473:AL3473,"PH/L")/2+COUNTIF(H3473:AL3473,"MD")+COUNTIF(H3473:AL3473,"PMD")+COUNTIF(H3473:AL3473,"PM")+COUNTIF(H3473:AL3473,"BM")</f>
        <v>24.5</v>
      </c>
      <c r="AU3473" s="255">
        <f>COUNTIF(H3473:AL3473,"P/DS")/2+COUNTIF(H3473:AL3473,"P/NS")/2+COUNTIF(H3473:AL3473,"IL")+COUNTIF(H3473:AL3473,"NL")+COUNTIF(H3473:AL3473,"UL")+COUNTIF(H3473:AL3473,"UL/DS")/2+COUNTIF(H3473:AL3473,"UL/NS")/2+COUNTIF(H3473:AL3473,"KT")+COUNTIF(H3473:AL3473,"UL/BF")/2+COUNTIF(H3473:AL3473,"UL/BL")/2+COUNTIF(H3473:AL3473,"PH/F")/2+COUNTIF(H3473:AL3473,"PH/L")/2+COUNTIF(H3473:AL3473,"NB")</f>
        <v>1.5</v>
      </c>
      <c r="AV3473" s="258">
        <f>COUNTIF(H3473:AL3473,"PN")+COUNTIF(H3473:AL3473,"TVD")+COUNTIF(H3473:AL3473,"PH")+COUNTIF(H3473:AL3473,"PM")+COUNTIF(H3473:AL3473,"PDD")-COUNTIFS(H3473:AL3473,"PN",H3480:AL3480,"&gt;=3")-COUNTIFS(H3473:AL3473,"PM",H3480:AL3480,"&gt;=3")</f>
        <v>0</v>
      </c>
      <c r="AW3473" s="258">
        <f>COUNTIF(H3473:AL3473,"NS")+COUNTIF(H3473:AL3473,"D")+COUNTIF(H3473:AL3473,"BH")+COUNTIF(H3473:AL3473,"NHD")+COUNTIF(H3473:AL3473,"BM")-COUNTIFS(H3473:AL3473,"NS",H3480:AL3480,"&gt;=3")-COUNTIFS(H3473:AL3473,"BH",H3480:AL3480,"&gt;=3")-COUNTIFS(H3473:AL3473,"BM",H3480:AL3480,"&gt;=3")</f>
        <v>14</v>
      </c>
      <c r="AX3473" s="255">
        <f>COUNTIF(H3473:AL3473,"AL")+COUNTIF(H3473:AL3473,"AL/DS")/2+COUNTIF(H3473:AL3473,"AL/NS")/2+COUNTIF(H3473:AL3473,"AL/BF")+COUNTIF(H3473:AL3473,"AL/BL")/2</f>
        <v>1</v>
      </c>
      <c r="AY3473" s="255">
        <f>COUNTIF(H3473:AL3473,"SL")</f>
        <v>0</v>
      </c>
      <c r="AZ3473" s="255">
        <f>COUNTIF(H3473:AL3473,"NH")</f>
        <v>1</v>
      </c>
      <c r="BA3473" s="255">
        <f>COUNTIF(H3473:AL3473,"HL")</f>
        <v>0</v>
      </c>
      <c r="BB3473" s="255">
        <f>COUNTIF(G3473:AL3473,"P/DS")/2+COUNTIF(G3473:AL3473,"P/NS")/2+COUNTIF(G3473:AL3473,"UL")+COUNTIF(G3473:AL3473,"UL/DS")/2+COUNTIF(G3473:AL3473,"UL/NS")/2+COUNTIF(G3473:AL3473,"UL/BL")/2+COUNTIF(G3473:AL3473,"UL/BF")/2+COUNTIF(G3473:AL3473,"PH/F")/2+COUNTIF(G3473:AL3473,"PH/L")/2</f>
        <v>0.5</v>
      </c>
      <c r="BC3473" s="255">
        <f>COUNTIF(H3473:AL3473,"NB")</f>
        <v>1</v>
      </c>
      <c r="BD3473" s="255">
        <f>COUNTIF(H3473:AL3473,"NL")</f>
        <v>0</v>
      </c>
      <c r="BE3473" s="255">
        <f>COUNTIF(H3473:AL3473,"IL")</f>
        <v>0</v>
      </c>
      <c r="BF3473" s="255">
        <f>COUNTIF(H3473:AL3473,"KT")</f>
        <v>0</v>
      </c>
      <c r="BG3473" s="255">
        <f>COUNTIF(H3473:AL3473,"L70")</f>
        <v>0</v>
      </c>
      <c r="BH3473" s="255">
        <f>COUNTIF(H3473:AL3473,"MD")</f>
        <v>0</v>
      </c>
      <c r="BI3473" s="255">
        <f>COUNTIF(H3473:AL3473,"PMD")</f>
        <v>0</v>
      </c>
      <c r="BJ3473" s="255">
        <f>COUNTIF(H3473:AL3473,"PM")</f>
        <v>0</v>
      </c>
      <c r="BK3473" s="255">
        <f>COUNTIF(H3473:AL3473,"BM")</f>
        <v>0</v>
      </c>
      <c r="BL3473" s="261">
        <f>SUMIF(H3473:AL3473,"PD",H3474:AL3474)+SUMIF(H3473:AL3473,"PN",H3474:AL3474)+SUMIF(H3473:AL3473,"P/DS",H3474:AL3474)+SUMIF(H3473:AL3473,"PN/F",H3474:AL3474)+SUMIF(H3473:AL3473,"PN/L",H3474:AL3474)+SUMIF(H3473:AL3473,"TV",H3474:AL3474)+SUMIF(H3473:AL3473,"TVD",H3474:AL3474)+SUMIF(H3473:AL3473,"PDD",H3474:AL3474)</f>
        <v>0</v>
      </c>
      <c r="BM3473" s="261">
        <f>SUMIF(H3473:AL3473,"PD",H3475:AL3475)+SUMIF(H3473:AL3473,"PN",H3475:AL3475)+SUMIF(H3473:AL3473,"P/DS",H3475:AL3475)+SUMIF(H3473:AL3473,"PN/F",H3475:AL3475)+SUMIF(H3473:AL3473,"PN/L",H3475:AL3475)+SUMIF(H3473:AL3473,"TV",H3475:AL3475)+SUMIF(H3473:AL3473,"TVD",H3475:AL3475)+SUMIF(H3473:AL3473,"PDD",H3475:AL3475)+SUMIF(H3473:AL3473,"PMD",H3475:AL3475)</f>
        <v>0</v>
      </c>
      <c r="BN3473" s="261">
        <f>SUMIF(H3473:AL3473,"PD",H3476:AL3476)+SUMIF(H3473:AL3473,"PN",H3476:AL3476)+SUMIF(H3473:AL3473,"P/DS",H3476:AL3476)+SUMIF(H3473:AL3473,"PN/F",H3476:AL3476)+SUMIF(H3473:AL3473,"PN/L",H3476:AL3476)+SUMIF(H3473:AL3473,"TV",H3476:AL3476)+SUMIF(H3473:AL3473,"TVD",H3476:AL3476)</f>
        <v>0</v>
      </c>
      <c r="BO3473" s="261">
        <f>SUMIF(H3473:AL3473,"PD",H3477:AL3477)+SUMIF(H3473:AL3473,"PN",H3477:AL3477)+SUMIF(H3473:AL3473,"P/DS",H3477:AL3477)+SUMIF(H3473:AL3473,"PN/F",H3477:AL3477)+SUMIF(H3473:AL3473,"PN/L",H3477:AL3477)+SUMIF(H3473:AL3473,"TV",H3477:AL3477)+SUMIF(H3473:AL3473,"TVD",H3477:AL3477)</f>
        <v>0</v>
      </c>
      <c r="BP3473" s="261">
        <f>SUMIF(H3473:AL3473,"PD",H3478:AL3478)+SUMIF(H3473:AL3473,"PN",H3478:AL3478)+SUMIF(H3473:AL3473,"P/DS",H3478:AL3478)+SUMIF(H3473:AL3473,"PN/F",H3478:AL3478)+SUMIF(H3473:AL3473,"PN/L",H3478:AL3478)+SUMIF(H3473:AL3473,"TV",H3478:AL3478)+SUMIF(H3473:AL3473,"TVD",H3478:AL3478)+SUMIF(H3473:AL3473,"PDD",H3478:AL3478)+SUMIF(H3473:AL3473,"PH",H3478:AL3478)+SUMIF(H3473:AL3473,"PM",H3478:AL3478)</f>
        <v>0</v>
      </c>
      <c r="BQ3473" s="261">
        <f>SUMIF(H3473:AL3473,"PD",H3479:AL3479)+SUMIF(H3473:AL3473,"PN",H3479:AL3479)+SUMIF(H3473:AL3473,"P/DS",H3479:AL3479)+SUMIF(H3473:AL3473,"PN/F",H3479:AL3479)+SUMIF(H3473:AL3473,"PN/L",H3479:AL3479)+SUMIF(H3473:AL3473,"TV",H3479:AL3479)+SUMIF(H3473:AL3473,"TVD",H3479:AL3479)+SUMIF(H3473:AL3473,"PDD",H3479:AL3479)+SUMIF(H3473:AL3473,"PH",H3479:AL3479)+SUMIF(H3473:AL3473,"PM",H3479:AL3479)</f>
        <v>0</v>
      </c>
      <c r="BR3473" s="269">
        <f>SUM(H3474:AL3474)-BL3473</f>
        <v>41.5</v>
      </c>
      <c r="BS3473" s="269">
        <f>SUM(H3475:AL3475)-BM3473</f>
        <v>13.5</v>
      </c>
      <c r="BT3473" s="269">
        <f>SUM(H3476:AL3476)-BN3473</f>
        <v>0</v>
      </c>
      <c r="BU3473" s="269">
        <f>SUM(H3477:AL3477)-BO3473</f>
        <v>13</v>
      </c>
      <c r="BV3473" s="269">
        <f>SUM(H3478:AL3478)-BP3473</f>
        <v>0</v>
      </c>
      <c r="BW3473" s="269">
        <f>SUM(H3479:AL3479)-BQ3473</f>
        <v>0</v>
      </c>
      <c r="BX3473" s="255">
        <f>SUMIF(H3473:AL3473,"PD",H3480:AL3480)+SUMIF(H3473:AL3473,"PN",H3480:AL3480)+SUMIF(H3473:AL3473,"P/DS",H3480:AL3480)+SUMIF(H3473:AL3473,"PN/F",H3480:AL3480)+SUMIF(H3473:AL3473,"PN/L",H3480:AL3480)</f>
        <v>0</v>
      </c>
      <c r="BY3473" s="255">
        <f>SUM(H3480:AL3480)-BX3473</f>
        <v>0</v>
      </c>
      <c r="BZ3473" s="255">
        <f t="shared" ref="BZ3473" si="1098">+SUM(BL3473:BW3480)</f>
        <v>68</v>
      </c>
      <c r="CA3473" s="266">
        <f>(COUNTIFS(H3473:AL3473,"PD",H3474:AL3474,"&gt;=2"))*0.5-IF(CN3473="VP",COUNTIFS($H$16:$AL$16,"SAT",H3473:AL3473,"PD",H3474:AL3474,"&gt;=2"))*0.5</f>
        <v>0</v>
      </c>
      <c r="CB3473" s="266">
        <f>(COUNTIFS(H3473:AL3473,"PN",H3475:AL3475,"&gt;=0.5",H3474:AL3474,"&gt;=1.5"))*0.5+COUNTIFS(H3473:AL3473,"PDD",H3475:AL3475,"&gt;=0.5",H3474:AL3474,"&gt;=1.5")*0.5</f>
        <v>0</v>
      </c>
      <c r="CC3473" s="273">
        <f>(COUNTIFS(H3473:AL3473,"TV",H3475:AL3475,"&gt;=10"))*0.5+(COUNTIFS(H3473:AL3473,"PMD",H3475:AL3475,"&gt;=2"))*0.5</f>
        <v>0</v>
      </c>
      <c r="CD3473" s="266">
        <f>(COUNTIFS(H3473:AL3473,"TVD",H3477:AL3477,"&gt;=6.5",H3475:AL3475,"&gt;=3.5"))*0.5</f>
        <v>0</v>
      </c>
      <c r="CE3473" s="266">
        <f>(COUNTIFS(H3473:AL3473,"PD",H3478:AL3478,"&gt;=10"))*0.5</f>
        <v>0</v>
      </c>
      <c r="CF3473" s="266">
        <f>(COUNTIFS(H3473:AL3473,"PDD",H3478:AL3478,"&gt;=3.5",H3479:AL3479,"&gt;=6.5")+COUNTIFS(H3473:AL3473,"PH",H3479:AL3479,"&gt;=0.5",H3478:AL3478,"&gt;=1.5")+COUNTIFS(H3473:AL3473,"PM",H3479:AL3479,"&gt;=0.5",H3478:AL3478,"&gt;=1.5"))*0.5</f>
        <v>0</v>
      </c>
      <c r="CG3473" s="266">
        <f>(COUNTIFS(H3473:AL3473,"DS",H3474:AL3474,"&gt;=2")+COUNTIFS(H3473:AL3473,"AL/DS",H3474:AL3474,"&gt;=2"))*0.5-IF(CN3473="VP",COUNTIFS($H$16:$AL$16,"SAT",H3473:AL3473,"DS",H3474:AL3474,"&gt;=2"))*0.5</f>
        <v>3.5</v>
      </c>
      <c r="CH3473" s="266">
        <f>(COUNTIFS(H3473:AL3473,"NS",H3475:AL3475,"&gt;=0.5",H3474:AL3474,"&gt;=1.5")+COUNTIFS(H3473:AL3473,"AL/NS",H3475:AL3475,"&gt;=0.5",H3474:AL3474,"&gt;=1.5")+COUNTIFS(H3473:AL3473,"NHD",H3475:AL3475,"&gt;=4.5",H3478:AL3478,"&gt;=2",H3474:AL3474,"&gt;=1.5"))*0.5</f>
        <v>5.5</v>
      </c>
      <c r="CI3473" s="266">
        <f>(COUNTIF(H3475:AL3475,"&gt;=10")+COUNTIFS(H3473:AL3473,"MD",H3475:AL3475,"&gt;=2")-COUNTIFS(H3473:AL3473,"TV",H3475:AL3475,"&gt;=10"))*0.5</f>
        <v>0</v>
      </c>
      <c r="CJ3473" s="266">
        <f>(COUNTIFS(H3473:AL3473,"D",H3477:AL3477,"&gt;=6.5",H3475:AL3475,"&gt;=3.5"))*0.5</f>
        <v>1</v>
      </c>
      <c r="CK3473" s="266">
        <f>(COUNTIF(H3478:AL3478,"&gt;=10")-COUNTIFS(H3473:AL3473,"PD",H3478:AL3478,"&gt;=10"))*0.5</f>
        <v>0</v>
      </c>
      <c r="CL3473" s="265">
        <f>(COUNTIFS(H3473:AL3473,"NHD",H3478:AL3478,"&gt;=3.5",H3479:AL3479,"&gt;=6.5")+COUNTIFS(H3473:AL3473,"BH",H3478:AL3478,"&gt;=1.5",H3479:AL3479,"&gt;=0.5")+COUNTIFS(H3473:AL3473,"BM",H3478:AL3478,"&gt;=1.5",H3479:AL3479,"&gt;=0.5")+COUNTIFS(H3473:AL3473,"D",H3478:AL3478,"&gt;=1.5",H3479:AL3479,"&gt;=0.5"))*0.5</f>
        <v>0</v>
      </c>
      <c r="CM3473" s="272"/>
      <c r="CN3473" s="264" t="s">
        <v>723</v>
      </c>
      <c r="CO3473" s="177">
        <f t="shared" ref="CO3473" si="1099">+AM3473+AN3473+AO3473+AP3473+AQ3473+AR3473+AS3473+AU3473+BG3473</f>
        <v>26</v>
      </c>
      <c r="CP3473" s="225">
        <f>+SUM(I3474:I3479)-I3480</f>
        <v>10.5</v>
      </c>
      <c r="CQ3473" s="225">
        <f>+SUM(J3474:J3479)-J3480</f>
        <v>2.5</v>
      </c>
      <c r="CR3473" s="225">
        <f>+SUM(K3474:K3479)-K3480</f>
        <v>2.5</v>
      </c>
      <c r="CS3473" s="178"/>
      <c r="CT3473" s="178"/>
      <c r="CU3473" s="178"/>
      <c r="CV3473" s="178"/>
      <c r="CW3473" s="178"/>
      <c r="CX3473" s="178"/>
      <c r="CY3473" s="178"/>
      <c r="CZ3473" s="178"/>
      <c r="DA3473" s="178"/>
    </row>
    <row r="3474" spans="1:105" s="120" customFormat="1" ht="15" customHeight="1">
      <c r="A3474" s="228"/>
      <c r="B3474" s="346"/>
      <c r="C3474" s="349"/>
      <c r="D3474" s="237"/>
      <c r="E3474" s="237"/>
      <c r="F3474" s="242" t="s">
        <v>82</v>
      </c>
      <c r="G3474" s="121">
        <v>1.5</v>
      </c>
      <c r="H3474" s="83"/>
      <c r="I3474" s="83"/>
      <c r="J3474" s="83">
        <v>2</v>
      </c>
      <c r="K3474" s="83">
        <v>2</v>
      </c>
      <c r="L3474" s="83">
        <v>2</v>
      </c>
      <c r="M3474" s="83">
        <v>2</v>
      </c>
      <c r="N3474" s="83">
        <v>2</v>
      </c>
      <c r="O3474" s="83"/>
      <c r="P3474" s="83">
        <v>2</v>
      </c>
      <c r="Q3474" s="83">
        <v>2</v>
      </c>
      <c r="R3474" s="83">
        <v>2</v>
      </c>
      <c r="S3474" s="83">
        <v>2</v>
      </c>
      <c r="T3474" s="83">
        <v>2</v>
      </c>
      <c r="U3474" s="83"/>
      <c r="V3474" s="83"/>
      <c r="W3474" s="83">
        <v>5</v>
      </c>
      <c r="X3474" s="83">
        <v>2.5</v>
      </c>
      <c r="Y3474" s="83">
        <v>2.5</v>
      </c>
      <c r="Z3474" s="83">
        <v>0</v>
      </c>
      <c r="AA3474" s="83">
        <v>2.5</v>
      </c>
      <c r="AB3474" s="83">
        <v>2</v>
      </c>
      <c r="AC3474" s="79"/>
      <c r="AD3474" s="79">
        <v>2.5</v>
      </c>
      <c r="AE3474" s="79">
        <v>2.5</v>
      </c>
      <c r="AF3474" s="79"/>
      <c r="AG3474" s="79"/>
      <c r="AH3474" s="79"/>
      <c r="AI3474" s="79"/>
      <c r="AJ3474" s="79"/>
      <c r="AK3474" s="79">
        <v>2</v>
      </c>
      <c r="AL3474" s="79"/>
      <c r="AM3474" s="240"/>
      <c r="AN3474" s="240"/>
      <c r="AO3474" s="240"/>
      <c r="AP3474" s="240"/>
      <c r="AQ3474" s="240"/>
      <c r="AR3474" s="240"/>
      <c r="AS3474" s="240"/>
      <c r="AT3474" s="256"/>
      <c r="AU3474" s="256"/>
      <c r="AV3474" s="259"/>
      <c r="AW3474" s="259"/>
      <c r="AX3474" s="256"/>
      <c r="AY3474" s="256"/>
      <c r="AZ3474" s="256"/>
      <c r="BA3474" s="256"/>
      <c r="BB3474" s="256"/>
      <c r="BC3474" s="256"/>
      <c r="BD3474" s="256"/>
      <c r="BE3474" s="256"/>
      <c r="BF3474" s="256"/>
      <c r="BG3474" s="256"/>
      <c r="BH3474" s="256"/>
      <c r="BI3474" s="256"/>
      <c r="BJ3474" s="256"/>
      <c r="BK3474" s="256"/>
      <c r="BL3474" s="262"/>
      <c r="BM3474" s="262"/>
      <c r="BN3474" s="262"/>
      <c r="BO3474" s="262"/>
      <c r="BP3474" s="262"/>
      <c r="BQ3474" s="262"/>
      <c r="BR3474" s="270"/>
      <c r="BS3474" s="270"/>
      <c r="BT3474" s="270"/>
      <c r="BU3474" s="270"/>
      <c r="BV3474" s="270"/>
      <c r="BW3474" s="270"/>
      <c r="BX3474" s="256"/>
      <c r="BY3474" s="256"/>
      <c r="BZ3474" s="256"/>
      <c r="CA3474" s="267"/>
      <c r="CB3474" s="267"/>
      <c r="CC3474" s="274"/>
      <c r="CD3474" s="267"/>
      <c r="CE3474" s="267"/>
      <c r="CF3474" s="267"/>
      <c r="CG3474" s="267"/>
      <c r="CH3474" s="267"/>
      <c r="CI3474" s="267"/>
      <c r="CJ3474" s="267"/>
      <c r="CK3474" s="267"/>
      <c r="CL3474" s="265"/>
      <c r="CM3474" s="272"/>
      <c r="CN3474" s="264"/>
      <c r="CO3474" s="177"/>
      <c r="CP3474" s="226"/>
      <c r="CQ3474" s="226"/>
      <c r="CR3474" s="226"/>
      <c r="CS3474" s="178"/>
      <c r="CT3474" s="178"/>
      <c r="CU3474" s="178"/>
      <c r="CV3474" s="178"/>
      <c r="CW3474" s="178"/>
      <c r="CX3474" s="178"/>
      <c r="CY3474" s="178"/>
      <c r="CZ3474" s="178"/>
      <c r="DA3474" s="178"/>
    </row>
    <row r="3475" spans="1:105" s="120" customFormat="1" ht="15" customHeight="1">
      <c r="A3475" s="228"/>
      <c r="B3475" s="346"/>
      <c r="C3475" s="349"/>
      <c r="D3475" s="237"/>
      <c r="E3475" s="237"/>
      <c r="F3475" s="243"/>
      <c r="G3475" s="122">
        <v>2</v>
      </c>
      <c r="H3475" s="84"/>
      <c r="I3475" s="84">
        <v>4</v>
      </c>
      <c r="J3475" s="84">
        <v>0.5</v>
      </c>
      <c r="K3475" s="84">
        <v>0.5</v>
      </c>
      <c r="L3475" s="84">
        <v>0.5</v>
      </c>
      <c r="M3475" s="84">
        <v>0.5</v>
      </c>
      <c r="N3475" s="84">
        <v>0.5</v>
      </c>
      <c r="O3475" s="84">
        <v>4</v>
      </c>
      <c r="P3475" s="84">
        <v>0.5</v>
      </c>
      <c r="Q3475" s="84">
        <v>0.5</v>
      </c>
      <c r="R3475" s="84">
        <v>0.5</v>
      </c>
      <c r="S3475" s="84">
        <v>0.5</v>
      </c>
      <c r="T3475" s="84">
        <v>0.5</v>
      </c>
      <c r="U3475" s="84"/>
      <c r="V3475" s="84"/>
      <c r="W3475" s="84"/>
      <c r="X3475" s="84"/>
      <c r="Y3475" s="84"/>
      <c r="Z3475" s="84"/>
      <c r="AA3475" s="84"/>
      <c r="AB3475" s="84"/>
      <c r="AC3475" s="80"/>
      <c r="AD3475" s="80"/>
      <c r="AE3475" s="80"/>
      <c r="AF3475" s="80"/>
      <c r="AG3475" s="80"/>
      <c r="AH3475" s="80"/>
      <c r="AI3475" s="80"/>
      <c r="AJ3475" s="80"/>
      <c r="AK3475" s="80">
        <v>0.5</v>
      </c>
      <c r="AL3475" s="80"/>
      <c r="AM3475" s="240"/>
      <c r="AN3475" s="240"/>
      <c r="AO3475" s="240"/>
      <c r="AP3475" s="240"/>
      <c r="AQ3475" s="240"/>
      <c r="AR3475" s="240"/>
      <c r="AS3475" s="240"/>
      <c r="AT3475" s="256"/>
      <c r="AU3475" s="256"/>
      <c r="AV3475" s="259"/>
      <c r="AW3475" s="259"/>
      <c r="AX3475" s="256"/>
      <c r="AY3475" s="256"/>
      <c r="AZ3475" s="256"/>
      <c r="BA3475" s="256"/>
      <c r="BB3475" s="256"/>
      <c r="BC3475" s="256"/>
      <c r="BD3475" s="256"/>
      <c r="BE3475" s="256"/>
      <c r="BF3475" s="256"/>
      <c r="BG3475" s="256"/>
      <c r="BH3475" s="256"/>
      <c r="BI3475" s="256"/>
      <c r="BJ3475" s="256"/>
      <c r="BK3475" s="256"/>
      <c r="BL3475" s="262"/>
      <c r="BM3475" s="262"/>
      <c r="BN3475" s="262"/>
      <c r="BO3475" s="262"/>
      <c r="BP3475" s="262"/>
      <c r="BQ3475" s="262"/>
      <c r="BR3475" s="270"/>
      <c r="BS3475" s="270"/>
      <c r="BT3475" s="270"/>
      <c r="BU3475" s="270"/>
      <c r="BV3475" s="270"/>
      <c r="BW3475" s="270"/>
      <c r="BX3475" s="256"/>
      <c r="BY3475" s="256"/>
      <c r="BZ3475" s="256"/>
      <c r="CA3475" s="267"/>
      <c r="CB3475" s="267"/>
      <c r="CC3475" s="274"/>
      <c r="CD3475" s="267"/>
      <c r="CE3475" s="267"/>
      <c r="CF3475" s="267"/>
      <c r="CG3475" s="267"/>
      <c r="CH3475" s="267"/>
      <c r="CI3475" s="267"/>
      <c r="CJ3475" s="267"/>
      <c r="CK3475" s="267"/>
      <c r="CL3475" s="265"/>
      <c r="CM3475" s="272"/>
      <c r="CN3475" s="264"/>
      <c r="CO3475" s="177"/>
      <c r="CP3475" s="226"/>
      <c r="CQ3475" s="226"/>
      <c r="CR3475" s="226"/>
      <c r="CS3475" s="178"/>
      <c r="CT3475" s="178"/>
      <c r="CU3475" s="178"/>
      <c r="CV3475" s="178"/>
      <c r="CW3475" s="178"/>
      <c r="CX3475" s="178"/>
      <c r="CY3475" s="178"/>
      <c r="CZ3475" s="178"/>
      <c r="DA3475" s="178"/>
    </row>
    <row r="3476" spans="1:105" s="120" customFormat="1" ht="15" customHeight="1">
      <c r="A3476" s="228"/>
      <c r="B3476" s="346"/>
      <c r="C3476" s="349"/>
      <c r="D3476" s="237"/>
      <c r="E3476" s="237"/>
      <c r="F3476" s="243"/>
      <c r="G3476" s="122">
        <v>2.1</v>
      </c>
      <c r="H3476" s="84"/>
      <c r="I3476" s="84"/>
      <c r="J3476" s="84"/>
      <c r="K3476" s="84"/>
      <c r="L3476" s="84"/>
      <c r="M3476" s="84"/>
      <c r="N3476" s="84"/>
      <c r="O3476" s="84"/>
      <c r="P3476" s="84"/>
      <c r="Q3476" s="84"/>
      <c r="R3476" s="84"/>
      <c r="S3476" s="84"/>
      <c r="T3476" s="84"/>
      <c r="U3476" s="84"/>
      <c r="V3476" s="84"/>
      <c r="W3476" s="84"/>
      <c r="X3476" s="84"/>
      <c r="Y3476" s="84"/>
      <c r="Z3476" s="84"/>
      <c r="AA3476" s="84"/>
      <c r="AB3476" s="84"/>
      <c r="AC3476" s="80"/>
      <c r="AD3476" s="80"/>
      <c r="AE3476" s="80"/>
      <c r="AF3476" s="80"/>
      <c r="AG3476" s="80"/>
      <c r="AH3476" s="80"/>
      <c r="AI3476" s="80"/>
      <c r="AJ3476" s="80"/>
      <c r="AK3476" s="80"/>
      <c r="AL3476" s="80"/>
      <c r="AM3476" s="240"/>
      <c r="AN3476" s="240"/>
      <c r="AO3476" s="240"/>
      <c r="AP3476" s="240"/>
      <c r="AQ3476" s="240"/>
      <c r="AR3476" s="240"/>
      <c r="AS3476" s="240"/>
      <c r="AT3476" s="256"/>
      <c r="AU3476" s="256"/>
      <c r="AV3476" s="259"/>
      <c r="AW3476" s="259"/>
      <c r="AX3476" s="256"/>
      <c r="AY3476" s="256"/>
      <c r="AZ3476" s="256"/>
      <c r="BA3476" s="256"/>
      <c r="BB3476" s="256"/>
      <c r="BC3476" s="256"/>
      <c r="BD3476" s="256"/>
      <c r="BE3476" s="256"/>
      <c r="BF3476" s="256"/>
      <c r="BG3476" s="256"/>
      <c r="BH3476" s="256"/>
      <c r="BI3476" s="256"/>
      <c r="BJ3476" s="256"/>
      <c r="BK3476" s="256"/>
      <c r="BL3476" s="262"/>
      <c r="BM3476" s="262"/>
      <c r="BN3476" s="262"/>
      <c r="BO3476" s="262"/>
      <c r="BP3476" s="262"/>
      <c r="BQ3476" s="262"/>
      <c r="BR3476" s="270"/>
      <c r="BS3476" s="270"/>
      <c r="BT3476" s="270"/>
      <c r="BU3476" s="270"/>
      <c r="BV3476" s="270"/>
      <c r="BW3476" s="270"/>
      <c r="BX3476" s="256"/>
      <c r="BY3476" s="256"/>
      <c r="BZ3476" s="256"/>
      <c r="CA3476" s="267"/>
      <c r="CB3476" s="267"/>
      <c r="CC3476" s="274"/>
      <c r="CD3476" s="267"/>
      <c r="CE3476" s="267"/>
      <c r="CF3476" s="267"/>
      <c r="CG3476" s="267"/>
      <c r="CH3476" s="267"/>
      <c r="CI3476" s="267"/>
      <c r="CJ3476" s="267"/>
      <c r="CK3476" s="267"/>
      <c r="CL3476" s="265"/>
      <c r="CM3476" s="272"/>
      <c r="CN3476" s="264"/>
      <c r="CO3476" s="177"/>
      <c r="CP3476" s="226"/>
      <c r="CQ3476" s="226"/>
      <c r="CR3476" s="226"/>
      <c r="CS3476" s="178"/>
      <c r="CT3476" s="178"/>
      <c r="CU3476" s="178"/>
      <c r="CV3476" s="178"/>
      <c r="CW3476" s="178"/>
      <c r="CX3476" s="178"/>
      <c r="CY3476" s="178"/>
      <c r="CZ3476" s="178"/>
      <c r="DA3476" s="178"/>
    </row>
    <row r="3477" spans="1:105" s="120" customFormat="1" ht="15" customHeight="1">
      <c r="A3477" s="228"/>
      <c r="B3477" s="346"/>
      <c r="C3477" s="349"/>
      <c r="D3477" s="237"/>
      <c r="E3477" s="237"/>
      <c r="F3477" s="243"/>
      <c r="G3477" s="122">
        <v>2.7</v>
      </c>
      <c r="H3477" s="84"/>
      <c r="I3477" s="84">
        <v>6.5</v>
      </c>
      <c r="J3477" s="84"/>
      <c r="K3477" s="84"/>
      <c r="L3477" s="84"/>
      <c r="M3477" s="84"/>
      <c r="N3477" s="84"/>
      <c r="O3477" s="84">
        <v>6.5</v>
      </c>
      <c r="P3477" s="84"/>
      <c r="Q3477" s="84"/>
      <c r="R3477" s="84"/>
      <c r="S3477" s="84"/>
      <c r="T3477" s="84"/>
      <c r="U3477" s="84"/>
      <c r="V3477" s="84"/>
      <c r="W3477" s="84"/>
      <c r="X3477" s="84"/>
      <c r="Y3477" s="84"/>
      <c r="Z3477" s="84"/>
      <c r="AA3477" s="84"/>
      <c r="AB3477" s="84"/>
      <c r="AC3477" s="80"/>
      <c r="AD3477" s="80"/>
      <c r="AE3477" s="80"/>
      <c r="AF3477" s="80"/>
      <c r="AG3477" s="80"/>
      <c r="AH3477" s="80"/>
      <c r="AI3477" s="80"/>
      <c r="AJ3477" s="80"/>
      <c r="AK3477" s="80"/>
      <c r="AL3477" s="80"/>
      <c r="AM3477" s="240"/>
      <c r="AN3477" s="240"/>
      <c r="AO3477" s="240"/>
      <c r="AP3477" s="240"/>
      <c r="AQ3477" s="240"/>
      <c r="AR3477" s="240"/>
      <c r="AS3477" s="240"/>
      <c r="AT3477" s="256"/>
      <c r="AU3477" s="256"/>
      <c r="AV3477" s="259"/>
      <c r="AW3477" s="259"/>
      <c r="AX3477" s="256"/>
      <c r="AY3477" s="256"/>
      <c r="AZ3477" s="256"/>
      <c r="BA3477" s="256"/>
      <c r="BB3477" s="256"/>
      <c r="BC3477" s="256"/>
      <c r="BD3477" s="256"/>
      <c r="BE3477" s="256"/>
      <c r="BF3477" s="256"/>
      <c r="BG3477" s="256"/>
      <c r="BH3477" s="256"/>
      <c r="BI3477" s="256"/>
      <c r="BJ3477" s="256"/>
      <c r="BK3477" s="256"/>
      <c r="BL3477" s="262"/>
      <c r="BM3477" s="262"/>
      <c r="BN3477" s="262"/>
      <c r="BO3477" s="262"/>
      <c r="BP3477" s="262"/>
      <c r="BQ3477" s="262"/>
      <c r="BR3477" s="270"/>
      <c r="BS3477" s="270"/>
      <c r="BT3477" s="270"/>
      <c r="BU3477" s="270"/>
      <c r="BV3477" s="270"/>
      <c r="BW3477" s="270"/>
      <c r="BX3477" s="256"/>
      <c r="BY3477" s="256"/>
      <c r="BZ3477" s="256"/>
      <c r="CA3477" s="267"/>
      <c r="CB3477" s="267"/>
      <c r="CC3477" s="274"/>
      <c r="CD3477" s="267"/>
      <c r="CE3477" s="267"/>
      <c r="CF3477" s="267"/>
      <c r="CG3477" s="267"/>
      <c r="CH3477" s="267"/>
      <c r="CI3477" s="267"/>
      <c r="CJ3477" s="267"/>
      <c r="CK3477" s="267"/>
      <c r="CL3477" s="265"/>
      <c r="CM3477" s="272"/>
      <c r="CN3477" s="264"/>
      <c r="CO3477" s="177"/>
      <c r="CP3477" s="226"/>
      <c r="CQ3477" s="226"/>
      <c r="CR3477" s="226"/>
      <c r="CS3477" s="178"/>
      <c r="CT3477" s="178"/>
      <c r="CU3477" s="178"/>
      <c r="CV3477" s="178"/>
      <c r="CW3477" s="178"/>
      <c r="CX3477" s="178"/>
      <c r="CY3477" s="178"/>
      <c r="CZ3477" s="178"/>
      <c r="DA3477" s="178"/>
    </row>
    <row r="3478" spans="1:105" s="120" customFormat="1" ht="15" customHeight="1">
      <c r="A3478" s="228"/>
      <c r="B3478" s="346"/>
      <c r="C3478" s="349"/>
      <c r="D3478" s="237"/>
      <c r="E3478" s="237"/>
      <c r="F3478" s="243"/>
      <c r="G3478" s="122">
        <v>3</v>
      </c>
      <c r="H3478" s="84"/>
      <c r="I3478" s="84"/>
      <c r="J3478" s="84"/>
      <c r="K3478" s="84"/>
      <c r="L3478" s="84"/>
      <c r="M3478" s="84"/>
      <c r="N3478" s="84"/>
      <c r="O3478" s="84"/>
      <c r="P3478" s="84"/>
      <c r="Q3478" s="84"/>
      <c r="R3478" s="84"/>
      <c r="S3478" s="84"/>
      <c r="T3478" s="84"/>
      <c r="U3478" s="84"/>
      <c r="V3478" s="84"/>
      <c r="W3478" s="84"/>
      <c r="X3478" s="84"/>
      <c r="Y3478" s="84"/>
      <c r="Z3478" s="84"/>
      <c r="AA3478" s="84"/>
      <c r="AB3478" s="84"/>
      <c r="AC3478" s="80"/>
      <c r="AD3478" s="80"/>
      <c r="AE3478" s="80"/>
      <c r="AF3478" s="80"/>
      <c r="AG3478" s="80"/>
      <c r="AH3478" s="80"/>
      <c r="AI3478" s="80"/>
      <c r="AJ3478" s="80"/>
      <c r="AK3478" s="80"/>
      <c r="AL3478" s="80"/>
      <c r="AM3478" s="240"/>
      <c r="AN3478" s="240"/>
      <c r="AO3478" s="240"/>
      <c r="AP3478" s="240"/>
      <c r="AQ3478" s="240"/>
      <c r="AR3478" s="240"/>
      <c r="AS3478" s="240"/>
      <c r="AT3478" s="256"/>
      <c r="AU3478" s="256"/>
      <c r="AV3478" s="259"/>
      <c r="AW3478" s="259"/>
      <c r="AX3478" s="256"/>
      <c r="AY3478" s="256"/>
      <c r="AZ3478" s="256"/>
      <c r="BA3478" s="256"/>
      <c r="BB3478" s="256"/>
      <c r="BC3478" s="256"/>
      <c r="BD3478" s="256"/>
      <c r="BE3478" s="256"/>
      <c r="BF3478" s="256"/>
      <c r="BG3478" s="256"/>
      <c r="BH3478" s="256"/>
      <c r="BI3478" s="256"/>
      <c r="BJ3478" s="256"/>
      <c r="BK3478" s="256"/>
      <c r="BL3478" s="262"/>
      <c r="BM3478" s="262"/>
      <c r="BN3478" s="262"/>
      <c r="BO3478" s="262"/>
      <c r="BP3478" s="262"/>
      <c r="BQ3478" s="262"/>
      <c r="BR3478" s="270"/>
      <c r="BS3478" s="270"/>
      <c r="BT3478" s="270"/>
      <c r="BU3478" s="270"/>
      <c r="BV3478" s="270"/>
      <c r="BW3478" s="270"/>
      <c r="BX3478" s="256"/>
      <c r="BY3478" s="256"/>
      <c r="BZ3478" s="256"/>
      <c r="CA3478" s="267"/>
      <c r="CB3478" s="267"/>
      <c r="CC3478" s="274"/>
      <c r="CD3478" s="267"/>
      <c r="CE3478" s="267"/>
      <c r="CF3478" s="267"/>
      <c r="CG3478" s="267"/>
      <c r="CH3478" s="267"/>
      <c r="CI3478" s="267"/>
      <c r="CJ3478" s="267"/>
      <c r="CK3478" s="267"/>
      <c r="CL3478" s="265"/>
      <c r="CM3478" s="272"/>
      <c r="CN3478" s="264"/>
      <c r="CO3478" s="177"/>
      <c r="CP3478" s="226"/>
      <c r="CQ3478" s="226"/>
      <c r="CR3478" s="226"/>
      <c r="CS3478" s="178"/>
      <c r="CT3478" s="178"/>
      <c r="CU3478" s="178"/>
      <c r="CV3478" s="178"/>
      <c r="CW3478" s="178"/>
      <c r="CX3478" s="178"/>
      <c r="CY3478" s="178"/>
      <c r="CZ3478" s="178"/>
      <c r="DA3478" s="178"/>
    </row>
    <row r="3479" spans="1:105" s="120" customFormat="1" ht="15" customHeight="1">
      <c r="A3479" s="228"/>
      <c r="B3479" s="346"/>
      <c r="C3479" s="349"/>
      <c r="D3479" s="237"/>
      <c r="E3479" s="237"/>
      <c r="F3479" s="244"/>
      <c r="G3479" s="123">
        <v>3.9</v>
      </c>
      <c r="H3479" s="85"/>
      <c r="I3479" s="85"/>
      <c r="J3479" s="85"/>
      <c r="K3479" s="85"/>
      <c r="L3479" s="85"/>
      <c r="M3479" s="85"/>
      <c r="N3479" s="85"/>
      <c r="O3479" s="85"/>
      <c r="P3479" s="85"/>
      <c r="Q3479" s="85"/>
      <c r="R3479" s="85"/>
      <c r="S3479" s="85"/>
      <c r="T3479" s="85"/>
      <c r="U3479" s="85"/>
      <c r="V3479" s="85"/>
      <c r="W3479" s="85"/>
      <c r="X3479" s="85"/>
      <c r="Y3479" s="85"/>
      <c r="Z3479" s="85"/>
      <c r="AA3479" s="85"/>
      <c r="AB3479" s="85"/>
      <c r="AC3479" s="81"/>
      <c r="AD3479" s="81"/>
      <c r="AE3479" s="81"/>
      <c r="AF3479" s="81"/>
      <c r="AG3479" s="81"/>
      <c r="AH3479" s="81"/>
      <c r="AI3479" s="81"/>
      <c r="AJ3479" s="81"/>
      <c r="AK3479" s="81"/>
      <c r="AL3479" s="81"/>
      <c r="AM3479" s="240"/>
      <c r="AN3479" s="240"/>
      <c r="AO3479" s="240"/>
      <c r="AP3479" s="240"/>
      <c r="AQ3479" s="240"/>
      <c r="AR3479" s="240"/>
      <c r="AS3479" s="240"/>
      <c r="AT3479" s="256"/>
      <c r="AU3479" s="256"/>
      <c r="AV3479" s="259"/>
      <c r="AW3479" s="259"/>
      <c r="AX3479" s="256"/>
      <c r="AY3479" s="256"/>
      <c r="AZ3479" s="256"/>
      <c r="BA3479" s="256"/>
      <c r="BB3479" s="256"/>
      <c r="BC3479" s="256"/>
      <c r="BD3479" s="256"/>
      <c r="BE3479" s="256"/>
      <c r="BF3479" s="256"/>
      <c r="BG3479" s="256"/>
      <c r="BH3479" s="256"/>
      <c r="BI3479" s="256"/>
      <c r="BJ3479" s="256"/>
      <c r="BK3479" s="256"/>
      <c r="BL3479" s="262"/>
      <c r="BM3479" s="262"/>
      <c r="BN3479" s="262"/>
      <c r="BO3479" s="262"/>
      <c r="BP3479" s="262"/>
      <c r="BQ3479" s="262"/>
      <c r="BR3479" s="270"/>
      <c r="BS3479" s="270"/>
      <c r="BT3479" s="270"/>
      <c r="BU3479" s="270"/>
      <c r="BV3479" s="270"/>
      <c r="BW3479" s="270"/>
      <c r="BX3479" s="256"/>
      <c r="BY3479" s="256"/>
      <c r="BZ3479" s="256"/>
      <c r="CA3479" s="267"/>
      <c r="CB3479" s="267"/>
      <c r="CC3479" s="274"/>
      <c r="CD3479" s="267"/>
      <c r="CE3479" s="267"/>
      <c r="CF3479" s="267"/>
      <c r="CG3479" s="267"/>
      <c r="CH3479" s="267"/>
      <c r="CI3479" s="267"/>
      <c r="CJ3479" s="267"/>
      <c r="CK3479" s="267"/>
      <c r="CL3479" s="265"/>
      <c r="CM3479" s="272"/>
      <c r="CN3479" s="264"/>
      <c r="CO3479" s="177"/>
      <c r="CP3479" s="226"/>
      <c r="CQ3479" s="226"/>
      <c r="CR3479" s="226"/>
      <c r="CS3479" s="178"/>
      <c r="CT3479" s="178"/>
      <c r="CU3479" s="178"/>
      <c r="CV3479" s="178"/>
      <c r="CW3479" s="178"/>
      <c r="CX3479" s="178"/>
      <c r="CY3479" s="178"/>
      <c r="CZ3479" s="178"/>
      <c r="DA3479" s="178"/>
    </row>
    <row r="3480" spans="1:105" s="120" customFormat="1" ht="15" customHeight="1">
      <c r="A3480" s="229"/>
      <c r="B3480" s="347"/>
      <c r="C3480" s="350"/>
      <c r="D3480" s="238"/>
      <c r="E3480" s="238"/>
      <c r="F3480" s="245" t="s">
        <v>83</v>
      </c>
      <c r="G3480" s="246"/>
      <c r="H3480" s="82"/>
      <c r="I3480" s="82"/>
      <c r="J3480" s="82"/>
      <c r="K3480" s="82"/>
      <c r="L3480" s="82"/>
      <c r="M3480" s="82"/>
      <c r="N3480" s="82"/>
      <c r="O3480" s="82"/>
      <c r="P3480" s="82"/>
      <c r="Q3480" s="82"/>
      <c r="R3480" s="82"/>
      <c r="S3480" s="82"/>
      <c r="T3480" s="82"/>
      <c r="U3480" s="82"/>
      <c r="V3480" s="82"/>
      <c r="W3480" s="82"/>
      <c r="X3480" s="82"/>
      <c r="Y3480" s="82"/>
      <c r="Z3480" s="82"/>
      <c r="AA3480" s="82"/>
      <c r="AB3480" s="82"/>
      <c r="AC3480" s="35"/>
      <c r="AD3480" s="35"/>
      <c r="AE3480" s="35"/>
      <c r="AF3480" s="35"/>
      <c r="AG3480" s="35"/>
      <c r="AH3480" s="35"/>
      <c r="AI3480" s="35"/>
      <c r="AJ3480" s="35"/>
      <c r="AK3480" s="35"/>
      <c r="AL3480" s="35"/>
      <c r="AM3480" s="241"/>
      <c r="AN3480" s="241"/>
      <c r="AO3480" s="241"/>
      <c r="AP3480" s="241"/>
      <c r="AQ3480" s="241"/>
      <c r="AR3480" s="241"/>
      <c r="AS3480" s="241"/>
      <c r="AT3480" s="257"/>
      <c r="AU3480" s="257"/>
      <c r="AV3480" s="260"/>
      <c r="AW3480" s="260"/>
      <c r="AX3480" s="257"/>
      <c r="AY3480" s="257"/>
      <c r="AZ3480" s="257"/>
      <c r="BA3480" s="257"/>
      <c r="BB3480" s="257"/>
      <c r="BC3480" s="257"/>
      <c r="BD3480" s="257"/>
      <c r="BE3480" s="257"/>
      <c r="BF3480" s="257"/>
      <c r="BG3480" s="257"/>
      <c r="BH3480" s="257"/>
      <c r="BI3480" s="257"/>
      <c r="BJ3480" s="257"/>
      <c r="BK3480" s="257"/>
      <c r="BL3480" s="263"/>
      <c r="BM3480" s="263"/>
      <c r="BN3480" s="263"/>
      <c r="BO3480" s="263"/>
      <c r="BP3480" s="263"/>
      <c r="BQ3480" s="263"/>
      <c r="BR3480" s="271"/>
      <c r="BS3480" s="271"/>
      <c r="BT3480" s="271"/>
      <c r="BU3480" s="271"/>
      <c r="BV3480" s="271"/>
      <c r="BW3480" s="271"/>
      <c r="BX3480" s="257"/>
      <c r="BY3480" s="257"/>
      <c r="BZ3480" s="257"/>
      <c r="CA3480" s="268"/>
      <c r="CB3480" s="268"/>
      <c r="CC3480" s="275"/>
      <c r="CD3480" s="268"/>
      <c r="CE3480" s="268"/>
      <c r="CF3480" s="268"/>
      <c r="CG3480" s="268"/>
      <c r="CH3480" s="268"/>
      <c r="CI3480" s="268"/>
      <c r="CJ3480" s="268"/>
      <c r="CK3480" s="268"/>
      <c r="CL3480" s="265"/>
      <c r="CM3480" s="272"/>
      <c r="CN3480" s="264"/>
      <c r="CO3480" s="177"/>
      <c r="CP3480" s="226"/>
      <c r="CQ3480" s="226"/>
      <c r="CR3480" s="226"/>
      <c r="CS3480" s="178"/>
      <c r="CT3480" s="178"/>
      <c r="CU3480" s="178"/>
      <c r="CV3480" s="178"/>
      <c r="CW3480" s="178"/>
      <c r="CX3480" s="178"/>
      <c r="CY3480" s="178"/>
      <c r="CZ3480" s="178"/>
      <c r="DA3480" s="178"/>
    </row>
    <row r="3481" spans="1:105" s="120" customFormat="1" ht="15" customHeight="1">
      <c r="A3481" s="227">
        <f t="shared" si="1089"/>
        <v>431</v>
      </c>
      <c r="B3481" s="345" t="s">
        <v>399</v>
      </c>
      <c r="C3481" s="348" t="s">
        <v>400</v>
      </c>
      <c r="D3481" s="236">
        <v>43776</v>
      </c>
      <c r="E3481" s="236" t="s">
        <v>1195</v>
      </c>
      <c r="F3481" s="253" t="s">
        <v>80</v>
      </c>
      <c r="G3481" s="254"/>
      <c r="H3481" s="82" t="s">
        <v>69</v>
      </c>
      <c r="I3481" s="82" t="s">
        <v>973</v>
      </c>
      <c r="J3481" s="82" t="s">
        <v>61</v>
      </c>
      <c r="K3481" s="82" t="s">
        <v>61</v>
      </c>
      <c r="L3481" s="82" t="s">
        <v>61</v>
      </c>
      <c r="M3481" s="82" t="s">
        <v>61</v>
      </c>
      <c r="N3481" s="82" t="s">
        <v>61</v>
      </c>
      <c r="O3481" s="82" t="s">
        <v>973</v>
      </c>
      <c r="P3481" s="82" t="s">
        <v>61</v>
      </c>
      <c r="Q3481" s="82" t="s">
        <v>61</v>
      </c>
      <c r="R3481" s="82" t="s">
        <v>61</v>
      </c>
      <c r="S3481" s="82" t="s">
        <v>61</v>
      </c>
      <c r="T3481" s="82" t="s">
        <v>61</v>
      </c>
      <c r="U3481" s="82" t="s">
        <v>61</v>
      </c>
      <c r="V3481" s="82"/>
      <c r="W3481" s="82" t="s">
        <v>60</v>
      </c>
      <c r="X3481" s="82" t="s">
        <v>60</v>
      </c>
      <c r="Y3481" s="82" t="s">
        <v>60</v>
      </c>
      <c r="Z3481" s="82" t="s">
        <v>60</v>
      </c>
      <c r="AA3481" s="82" t="s">
        <v>60</v>
      </c>
      <c r="AB3481" s="82" t="s">
        <v>60</v>
      </c>
      <c r="AC3481" s="82"/>
      <c r="AD3481" s="82" t="s">
        <v>60</v>
      </c>
      <c r="AE3481" s="82" t="s">
        <v>60</v>
      </c>
      <c r="AF3481" s="82" t="s">
        <v>60</v>
      </c>
      <c r="AG3481" s="82" t="s">
        <v>60</v>
      </c>
      <c r="AH3481" s="82" t="s">
        <v>60</v>
      </c>
      <c r="AI3481" s="82" t="s">
        <v>1471</v>
      </c>
      <c r="AJ3481" s="82"/>
      <c r="AK3481" s="82" t="s">
        <v>61</v>
      </c>
      <c r="AL3481" s="82" t="s">
        <v>61</v>
      </c>
      <c r="AM3481" s="239">
        <f>COUNTIF(H3481:AL3481,"PH")+COUNTIF(H3481:AL3481,"PH/L")+COUNTIF(H3481:AL3481,"PM")</f>
        <v>0</v>
      </c>
      <c r="AN3481" s="239">
        <f>COUNTIF(H3481:AL3481,"PD")+COUNTIF(H3481:AL3481,"PDD")+COUNTIF(H3481:AL3481,"P/DS")/2+COUNTIF(H3481:AL3481,"PMD")</f>
        <v>0</v>
      </c>
      <c r="AO3481" s="239">
        <f>COUNTIF(H3481:AL3481,"PN")+COUNTIF(H3481:AL3481,"P/NS")/2+COUNTIF(H3481:AL3481,"PH")+COUNTIF(H3481:AL3481,"PH/F")/2+COUNTIF(H3481:AL3481,"PH/L")/2+COUNTIF(H3481:AL3481,"PM")</f>
        <v>0</v>
      </c>
      <c r="AP3481" s="239">
        <f>COUNTIF(H3481:AL3481,"BH")+COUNTIF(H3481:AL3481,"AL/BL")+COUNTIF(H3481:AL3481,"UL/BL")+COUNTIF(H3481:AL3481,"BM")</f>
        <v>0</v>
      </c>
      <c r="AQ3481" s="239">
        <f>COUNTIF(H3481:AL3481,"DS")+COUNTIF(H3481:AL3481,"AL/DS")/2+COUNTIF(H3481:AL3481,"UL/DS")/2+COUNTIF(H3481:AL3481,"CT")+COUNTIF(H3481:AL3481,"MD")</f>
        <v>11.5</v>
      </c>
      <c r="AR3481" s="239">
        <f>COUNTIF(H3481:AL3481,"NS")+COUNTIF(H3481:AL3481,"AL/NS")/2+COUNTIF(H3481:AL3481,"UL/NS")/2+COUNTIF(H3481:AL3481,"BH")+COUNTIF(H3481:AL3481,"AL/BF")/2+COUNTIF(H3481:AL3481,"AL/BL")/2+COUNTIF(H3481:AL3481,"UL/BL")/2+COUNTIF(H3481:AL3481,"UL/BF")/2+COUNTIF(H3481:AL3481,"BM")</f>
        <v>13</v>
      </c>
      <c r="AS3481" s="239">
        <f>COUNTIF(H3481:AL3481,"AL")+COUNTIF(H3481:AL3481,"AL/DS")/2+COUNTIF(H3481:AL3481,"AL/NS")/2+COUNTIF(H3481:AL3481,"NH")+COUNTIF(H3481:AL3481,"SL")+COUNTIF(H3481:AL3481,"NHD")+COUNTIF(H3481:AL3481,"B")+COUNTIF(H3481:AL3481,"HL")+COUNTIF(H3481:AL3481,"AL/BF")/2+COUNTIF(H3481:AL3481,"AL/BL")/2</f>
        <v>1</v>
      </c>
      <c r="AT3481" s="255">
        <f>COUNTIF(H3481:AL3481,"PD")+COUNTIF(H3481:AL3481,"PN")+COUNTIF(H3481:AL3481,"P/DS")/2+COUNTIF(H3481:AL3481,"P/NS")/2+COUNTIF(H3481:AL3481,"DS")+COUNTIF(H3481:AL3481,"NS")+COUNTIF(H3481:AL3481,"AL")+COUNTIF(H3481:AL3481,"AL/DS")+COUNTIF(H3481:AL3481,"AL/NS")+COUNTIF(H3481:AL3481,"NH")+COUNTIF(H3481:AL3481,"SL")+COUNTIF(H3481:AL3481,"UL/DS")/2+COUNTIF(H3481:AL3481,"UL/NS")/2+COUNTIF(H3481:AL3481,"CT")+COUNTIF(H3481:AL3481,"NHD")+COUNTIF(H3481:AL3481,"PDD")+COUNTIF(H3481:AL3481,"B")+COUNTIF(H3481:AL3481,"HL")+COUNTIF(H3481:AL3481,"PH")+COUNTIF(H3481:AL3481,"BH")+COUNTIF(H3481:AL3481,"AL/BF")+COUNTIF(H3481:AL3481,"AL/BL")+COUNTIF(H3481:AL3481,"UL/BF")/2+COUNTIF(H3481:AL3481,"UL/BL")/2+COUNTIF(H3481:AL3481,"PH/F")/2+COUNTIF(H3481:AL3481,"PH/L")/2+COUNTIF(H3481:AL3481,"MD")+COUNTIF(H3481:AL3481,"PMD")+COUNTIF(H3481:AL3481,"PM")+COUNTIF(H3481:AL3481,"BM")</f>
        <v>25.5</v>
      </c>
      <c r="AU3481" s="255">
        <f>COUNTIF(H3481:AL3481,"P/DS")/2+COUNTIF(H3481:AL3481,"P/NS")/2+COUNTIF(H3481:AL3481,"IL")+COUNTIF(H3481:AL3481,"NL")+COUNTIF(H3481:AL3481,"UL")+COUNTIF(H3481:AL3481,"UL/DS")/2+COUNTIF(H3481:AL3481,"UL/NS")/2+COUNTIF(H3481:AL3481,"KT")+COUNTIF(H3481:AL3481,"UL/BF")/2+COUNTIF(H3481:AL3481,"UL/BL")/2+COUNTIF(H3481:AL3481,"PH/F")/2+COUNTIF(H3481:AL3481,"PH/L")/2+COUNTIF(H3481:AL3481,"NB")</f>
        <v>0.5</v>
      </c>
      <c r="AV3481" s="258">
        <f>COUNTIF(H3481:AL3481,"PN")+COUNTIF(H3481:AL3481,"TVD")+COUNTIF(H3481:AL3481,"PH")+COUNTIF(H3481:AL3481,"PM")+COUNTIF(H3481:AL3481,"PDD")-COUNTIFS(H3481:AL3481,"PN",H3488:AL3488,"&gt;=3")-COUNTIFS(H3481:AL3481,"PM",H3488:AL3488,"&gt;=3")</f>
        <v>0</v>
      </c>
      <c r="AW3481" s="258">
        <f>COUNTIF(H3481:AL3481,"NS")+COUNTIF(H3481:AL3481,"D")+COUNTIF(H3481:AL3481,"BH")+COUNTIF(H3481:AL3481,"NHD")+COUNTIF(H3481:AL3481,"BM")-COUNTIFS(H3481:AL3481,"NS",H3488:AL3488,"&gt;=3")-COUNTIFS(H3481:AL3481,"BH",H3488:AL3488,"&gt;=3")-COUNTIFS(H3481:AL3481,"BM",H3488:AL3488,"&gt;=3")</f>
        <v>15</v>
      </c>
      <c r="AX3481" s="255">
        <f>COUNTIF(H3481:AL3481,"AL")+COUNTIF(H3481:AL3481,"AL/DS")/2+COUNTIF(H3481:AL3481,"AL/NS")/2+COUNTIF(H3481:AL3481,"AL/BF")+COUNTIF(H3481:AL3481,"AL/BL")/2</f>
        <v>0</v>
      </c>
      <c r="AY3481" s="255">
        <f>COUNTIF(H3481:AL3481,"SL")</f>
        <v>0</v>
      </c>
      <c r="AZ3481" s="255">
        <f>COUNTIF(H3481:AL3481,"NH")</f>
        <v>1</v>
      </c>
      <c r="BA3481" s="255">
        <f>COUNTIF(H3481:AL3481,"HL")</f>
        <v>0</v>
      </c>
      <c r="BB3481" s="255">
        <f>COUNTIF(G3481:AL3481,"P/DS")/2+COUNTIF(G3481:AL3481,"P/NS")/2+COUNTIF(G3481:AL3481,"UL")+COUNTIF(G3481:AL3481,"UL/DS")/2+COUNTIF(G3481:AL3481,"UL/NS")/2+COUNTIF(G3481:AL3481,"UL/BL")/2+COUNTIF(G3481:AL3481,"UL/BF")/2+COUNTIF(G3481:AL3481,"PH/F")/2+COUNTIF(G3481:AL3481,"PH/L")/2</f>
        <v>0.5</v>
      </c>
      <c r="BC3481" s="255">
        <f>COUNTIF(H3481:AL3481,"NB")</f>
        <v>0</v>
      </c>
      <c r="BD3481" s="255">
        <f>COUNTIF(H3481:AL3481,"NL")</f>
        <v>0</v>
      </c>
      <c r="BE3481" s="255">
        <f>COUNTIF(H3481:AL3481,"IL")</f>
        <v>0</v>
      </c>
      <c r="BF3481" s="255">
        <f>COUNTIF(H3481:AL3481,"KT")</f>
        <v>0</v>
      </c>
      <c r="BG3481" s="255">
        <f>COUNTIF(H3481:AL3481,"L70")</f>
        <v>0</v>
      </c>
      <c r="BH3481" s="255">
        <f>COUNTIF(H3481:AL3481,"MD")</f>
        <v>0</v>
      </c>
      <c r="BI3481" s="255">
        <f>COUNTIF(H3481:AL3481,"PMD")</f>
        <v>0</v>
      </c>
      <c r="BJ3481" s="255">
        <f>COUNTIF(H3481:AL3481,"PM")</f>
        <v>0</v>
      </c>
      <c r="BK3481" s="255">
        <f>COUNTIF(H3481:AL3481,"BM")</f>
        <v>0</v>
      </c>
      <c r="BL3481" s="261">
        <f>SUMIF(H3481:AL3481,"PD",H3482:AL3482)+SUMIF(H3481:AL3481,"PN",H3482:AL3482)+SUMIF(H3481:AL3481,"P/DS",H3482:AL3482)+SUMIF(H3481:AL3481,"PN/F",H3482:AL3482)+SUMIF(H3481:AL3481,"PN/L",H3482:AL3482)+SUMIF(H3481:AL3481,"TV",H3482:AL3482)+SUMIF(H3481:AL3481,"TVD",H3482:AL3482)+SUMIF(H3481:AL3481,"PDD",H3482:AL3482)</f>
        <v>0</v>
      </c>
      <c r="BM3481" s="261">
        <f>SUMIF(H3481:AL3481,"PD",H3483:AL3483)+SUMIF(H3481:AL3481,"PN",H3483:AL3483)+SUMIF(H3481:AL3481,"P/DS",H3483:AL3483)+SUMIF(H3481:AL3481,"PN/F",H3483:AL3483)+SUMIF(H3481:AL3481,"PN/L",H3483:AL3483)+SUMIF(H3481:AL3481,"TV",H3483:AL3483)+SUMIF(H3481:AL3481,"TVD",H3483:AL3483)+SUMIF(H3481:AL3481,"PDD",H3483:AL3483)+SUMIF(H3481:AL3481,"PMD",H3483:AL3483)</f>
        <v>0</v>
      </c>
      <c r="BN3481" s="261">
        <f>SUMIF(H3481:AL3481,"PD",H3484:AL3484)+SUMIF(H3481:AL3481,"PN",H3484:AL3484)+SUMIF(H3481:AL3481,"P/DS",H3484:AL3484)+SUMIF(H3481:AL3481,"PN/F",H3484:AL3484)+SUMIF(H3481:AL3481,"PN/L",H3484:AL3484)+SUMIF(H3481:AL3481,"TV",H3484:AL3484)+SUMIF(H3481:AL3481,"TVD",H3484:AL3484)</f>
        <v>0</v>
      </c>
      <c r="BO3481" s="261">
        <f>SUMIF(H3481:AL3481,"PD",H3485:AL3485)+SUMIF(H3481:AL3481,"PN",H3485:AL3485)+SUMIF(H3481:AL3481,"P/DS",H3485:AL3485)+SUMIF(H3481:AL3481,"PN/F",H3485:AL3485)+SUMIF(H3481:AL3481,"PN/L",H3485:AL3485)+SUMIF(H3481:AL3481,"TV",H3485:AL3485)+SUMIF(H3481:AL3481,"TVD",H3485:AL3485)</f>
        <v>0</v>
      </c>
      <c r="BP3481" s="261">
        <f>SUMIF(H3481:AL3481,"PD",H3486:AL3486)+SUMIF(H3481:AL3481,"PN",H3486:AL3486)+SUMIF(H3481:AL3481,"P/DS",H3486:AL3486)+SUMIF(H3481:AL3481,"PN/F",H3486:AL3486)+SUMIF(H3481:AL3481,"PN/L",H3486:AL3486)+SUMIF(H3481:AL3481,"TV",H3486:AL3486)+SUMIF(H3481:AL3481,"TVD",H3486:AL3486)+SUMIF(H3481:AL3481,"PDD",H3486:AL3486)+SUMIF(H3481:AL3481,"PH",H3486:AL3486)+SUMIF(H3481:AL3481,"PM",H3486:AL3486)</f>
        <v>0</v>
      </c>
      <c r="BQ3481" s="261">
        <f>SUMIF(H3481:AL3481,"PD",H3487:AL3487)+SUMIF(H3481:AL3481,"PN",H3487:AL3487)+SUMIF(H3481:AL3481,"P/DS",H3487:AL3487)+SUMIF(H3481:AL3481,"PN/F",H3487:AL3487)+SUMIF(H3481:AL3481,"PN/L",H3487:AL3487)+SUMIF(H3481:AL3481,"TV",H3487:AL3487)+SUMIF(H3481:AL3481,"TVD",H3487:AL3487)+SUMIF(H3481:AL3481,"PDD",H3487:AL3487)+SUMIF(H3481:AL3481,"PH",H3487:AL3487)+SUMIF(H3481:AL3481,"PM",H3487:AL3487)</f>
        <v>0</v>
      </c>
      <c r="BR3481" s="269">
        <f>SUM(H3482:AL3482)-BL3481</f>
        <v>35.5</v>
      </c>
      <c r="BS3481" s="269">
        <f>SUM(H3483:AL3483)-BM3481</f>
        <v>13</v>
      </c>
      <c r="BT3481" s="269">
        <f>SUM(H3484:AL3484)-BN3481</f>
        <v>0</v>
      </c>
      <c r="BU3481" s="269">
        <f>SUM(H3485:AL3485)-BO3481</f>
        <v>13</v>
      </c>
      <c r="BV3481" s="269">
        <f>SUM(H3486:AL3486)-BP3481</f>
        <v>0</v>
      </c>
      <c r="BW3481" s="269">
        <f>SUM(H3487:AL3487)-BQ3481</f>
        <v>0</v>
      </c>
      <c r="BX3481" s="255">
        <f>SUMIF(H3481:AL3481,"PD",H3488:AL3488)+SUMIF(H3481:AL3481,"PN",H3488:AL3488)+SUMIF(H3481:AL3481,"P/DS",H3488:AL3488)+SUMIF(H3481:AL3481,"PN/F",H3488:AL3488)+SUMIF(H3481:AL3481,"PN/L",H3488:AL3488)</f>
        <v>0</v>
      </c>
      <c r="BY3481" s="255">
        <f>SUM(H3488:AL3488)-BX3481</f>
        <v>0</v>
      </c>
      <c r="BZ3481" s="255">
        <f t="shared" ref="BZ3481" si="1100">+SUM(BL3481:BW3488)</f>
        <v>61.5</v>
      </c>
      <c r="CA3481" s="266">
        <f>(COUNTIFS(H3481:AL3481,"PD",H3482:AL3482,"&gt;=2"))*0.5-IF(CN3481="VP",COUNTIFS($H$16:$AL$16,"SAT",H3481:AL3481,"PD",H3482:AL3482,"&gt;=2"))*0.5</f>
        <v>0</v>
      </c>
      <c r="CB3481" s="266">
        <f>(COUNTIFS(H3481:AL3481,"PN",H3483:AL3483,"&gt;=0.5",H3482:AL3482,"&gt;=1.5"))*0.5+COUNTIFS(H3481:AL3481,"PDD",H3483:AL3483,"&gt;=0.5",H3482:AL3482,"&gt;=1.5")*0.5</f>
        <v>0</v>
      </c>
      <c r="CC3481" s="273">
        <f>(COUNTIFS(H3481:AL3481,"TV",H3483:AL3483,"&gt;=10"))*0.5+(COUNTIFS(H3481:AL3481,"PMD",H3483:AL3483,"&gt;=2"))*0.5</f>
        <v>0</v>
      </c>
      <c r="CD3481" s="266">
        <f>(COUNTIFS(H3481:AL3481,"TVD",H3485:AL3485,"&gt;=6.5",H3483:AL3483,"&gt;=3.5"))*0.5</f>
        <v>0</v>
      </c>
      <c r="CE3481" s="266">
        <f>(COUNTIFS(H3481:AL3481,"PD",H3486:AL3486,"&gt;=10"))*0.5</f>
        <v>0</v>
      </c>
      <c r="CF3481" s="266">
        <f>(COUNTIFS(H3481:AL3481,"PDD",H3486:AL3486,"&gt;=3.5",H3487:AL3487,"&gt;=6.5")+COUNTIFS(H3481:AL3481,"PH",H3487:AL3487,"&gt;=0.5",H3486:AL3486,"&gt;=1.5")+COUNTIFS(H3481:AL3481,"PM",H3487:AL3487,"&gt;=0.5",H3486:AL3486,"&gt;=1.5"))*0.5</f>
        <v>0</v>
      </c>
      <c r="CG3481" s="266">
        <f>(COUNTIFS(H3481:AL3481,"DS",H3482:AL3482,"&gt;=2")+COUNTIFS(H3481:AL3481,"AL/DS",H3482:AL3482,"&gt;=2"))*0.5-IF(CN3481="VP",COUNTIFS($H$16:$AL$16,"SAT",H3481:AL3481,"DS",H3482:AL3482,"&gt;=2"))*0.5</f>
        <v>3</v>
      </c>
      <c r="CH3481" s="266">
        <f>(COUNTIFS(H3481:AL3481,"NS",H3483:AL3483,"&gt;=0.5",H3482:AL3482,"&gt;=1.5")+COUNTIFS(H3481:AL3481,"AL/NS",H3483:AL3483,"&gt;=0.5",H3482:AL3482,"&gt;=1.5")+COUNTIFS(H3481:AL3481,"NHD",H3483:AL3483,"&gt;=4.5",H3486:AL3486,"&gt;=2",H3482:AL3482,"&gt;=1.5"))*0.5</f>
        <v>4.5</v>
      </c>
      <c r="CI3481" s="266">
        <f>(COUNTIF(H3483:AL3483,"&gt;=10")+COUNTIFS(H3481:AL3481,"MD",H3483:AL3483,"&gt;=2")-COUNTIFS(H3481:AL3481,"TV",H3483:AL3483,"&gt;=10"))*0.5</f>
        <v>0</v>
      </c>
      <c r="CJ3481" s="266">
        <f>(COUNTIFS(H3481:AL3481,"D",H3485:AL3485,"&gt;=6.5",H3483:AL3483,"&gt;=3.5"))*0.5</f>
        <v>1</v>
      </c>
      <c r="CK3481" s="266">
        <f>(COUNTIF(H3486:AL3486,"&gt;=10")-COUNTIFS(H3481:AL3481,"PD",H3486:AL3486,"&gt;=10"))*0.5</f>
        <v>0</v>
      </c>
      <c r="CL3481" s="265">
        <f>(COUNTIFS(H3481:AL3481,"NHD",H3486:AL3486,"&gt;=3.5",H3487:AL3487,"&gt;=6.5")+COUNTIFS(H3481:AL3481,"BH",H3486:AL3486,"&gt;=1.5",H3487:AL3487,"&gt;=0.5")+COUNTIFS(H3481:AL3481,"BM",H3486:AL3486,"&gt;=1.5",H3487:AL3487,"&gt;=0.5")+COUNTIFS(H3481:AL3481,"D",H3486:AL3486,"&gt;=1.5",H3487:AL3487,"&gt;=0.5"))*0.5</f>
        <v>0</v>
      </c>
      <c r="CM3481" s="272"/>
      <c r="CN3481" s="264" t="s">
        <v>723</v>
      </c>
      <c r="CO3481" s="177">
        <f t="shared" ref="CO3481" si="1101">+AM3481+AN3481+AO3481+AP3481+AQ3481+AR3481+AS3481+AU3481+BG3481</f>
        <v>26</v>
      </c>
      <c r="CP3481" s="225">
        <f>+SUM(I3482:I3487)-I3488</f>
        <v>10.5</v>
      </c>
      <c r="CQ3481" s="225">
        <f>+SUM(J3482:J3487)-J3488</f>
        <v>2.5</v>
      </c>
      <c r="CR3481" s="225">
        <f>+SUM(K3482:K3487)-K3488</f>
        <v>2.5</v>
      </c>
      <c r="CS3481" s="178"/>
      <c r="CT3481" s="178"/>
      <c r="CU3481" s="178"/>
      <c r="CV3481" s="178"/>
      <c r="CW3481" s="178"/>
      <c r="CX3481" s="178"/>
      <c r="CY3481" s="178"/>
      <c r="CZ3481" s="178"/>
      <c r="DA3481" s="178"/>
    </row>
    <row r="3482" spans="1:105" s="120" customFormat="1" ht="15" customHeight="1">
      <c r="A3482" s="228"/>
      <c r="B3482" s="346"/>
      <c r="C3482" s="349"/>
      <c r="D3482" s="237"/>
      <c r="E3482" s="237"/>
      <c r="F3482" s="242" t="s">
        <v>82</v>
      </c>
      <c r="G3482" s="121">
        <v>1.5</v>
      </c>
      <c r="H3482" s="83"/>
      <c r="I3482" s="83"/>
      <c r="J3482" s="83">
        <v>2</v>
      </c>
      <c r="K3482" s="83">
        <v>2</v>
      </c>
      <c r="L3482" s="83">
        <v>2</v>
      </c>
      <c r="M3482" s="83">
        <v>2</v>
      </c>
      <c r="N3482" s="83">
        <v>1</v>
      </c>
      <c r="O3482" s="83"/>
      <c r="P3482" s="83">
        <v>2</v>
      </c>
      <c r="Q3482" s="83">
        <v>2</v>
      </c>
      <c r="R3482" s="83">
        <v>2</v>
      </c>
      <c r="S3482" s="83">
        <v>2</v>
      </c>
      <c r="T3482" s="83"/>
      <c r="U3482" s="83"/>
      <c r="V3482" s="83"/>
      <c r="W3482" s="83">
        <v>4</v>
      </c>
      <c r="X3482" s="83">
        <v>2</v>
      </c>
      <c r="Y3482" s="83">
        <v>2.5</v>
      </c>
      <c r="Z3482" s="83">
        <v>2</v>
      </c>
      <c r="AA3482" s="83"/>
      <c r="AB3482" s="83"/>
      <c r="AC3482" s="79"/>
      <c r="AD3482" s="79">
        <v>2.5</v>
      </c>
      <c r="AE3482" s="79"/>
      <c r="AF3482" s="79">
        <v>2.5</v>
      </c>
      <c r="AG3482" s="79"/>
      <c r="AH3482" s="79"/>
      <c r="AI3482" s="79"/>
      <c r="AJ3482" s="79"/>
      <c r="AK3482" s="79">
        <v>2</v>
      </c>
      <c r="AL3482" s="79">
        <v>1</v>
      </c>
      <c r="AM3482" s="240"/>
      <c r="AN3482" s="240"/>
      <c r="AO3482" s="240"/>
      <c r="AP3482" s="240"/>
      <c r="AQ3482" s="240"/>
      <c r="AR3482" s="240"/>
      <c r="AS3482" s="240"/>
      <c r="AT3482" s="256"/>
      <c r="AU3482" s="256"/>
      <c r="AV3482" s="259"/>
      <c r="AW3482" s="259"/>
      <c r="AX3482" s="256"/>
      <c r="AY3482" s="256"/>
      <c r="AZ3482" s="256"/>
      <c r="BA3482" s="256"/>
      <c r="BB3482" s="256"/>
      <c r="BC3482" s="256"/>
      <c r="BD3482" s="256"/>
      <c r="BE3482" s="256"/>
      <c r="BF3482" s="256"/>
      <c r="BG3482" s="256"/>
      <c r="BH3482" s="256"/>
      <c r="BI3482" s="256"/>
      <c r="BJ3482" s="256"/>
      <c r="BK3482" s="256"/>
      <c r="BL3482" s="262"/>
      <c r="BM3482" s="262"/>
      <c r="BN3482" s="262"/>
      <c r="BO3482" s="262"/>
      <c r="BP3482" s="262"/>
      <c r="BQ3482" s="262"/>
      <c r="BR3482" s="270"/>
      <c r="BS3482" s="270"/>
      <c r="BT3482" s="270"/>
      <c r="BU3482" s="270"/>
      <c r="BV3482" s="270"/>
      <c r="BW3482" s="270"/>
      <c r="BX3482" s="256"/>
      <c r="BY3482" s="256"/>
      <c r="BZ3482" s="256"/>
      <c r="CA3482" s="267"/>
      <c r="CB3482" s="267"/>
      <c r="CC3482" s="274"/>
      <c r="CD3482" s="267"/>
      <c r="CE3482" s="267"/>
      <c r="CF3482" s="267"/>
      <c r="CG3482" s="267"/>
      <c r="CH3482" s="267"/>
      <c r="CI3482" s="267"/>
      <c r="CJ3482" s="267"/>
      <c r="CK3482" s="267"/>
      <c r="CL3482" s="265"/>
      <c r="CM3482" s="272"/>
      <c r="CN3482" s="264"/>
      <c r="CO3482" s="177"/>
      <c r="CP3482" s="226"/>
      <c r="CQ3482" s="226"/>
      <c r="CR3482" s="226"/>
      <c r="CS3482" s="178"/>
      <c r="CT3482" s="178"/>
      <c r="CU3482" s="178"/>
      <c r="CV3482" s="178"/>
      <c r="CW3482" s="178"/>
      <c r="CX3482" s="178"/>
      <c r="CY3482" s="178"/>
      <c r="CZ3482" s="178"/>
      <c r="DA3482" s="178"/>
    </row>
    <row r="3483" spans="1:105" s="120" customFormat="1" ht="15" customHeight="1">
      <c r="A3483" s="228"/>
      <c r="B3483" s="346"/>
      <c r="C3483" s="349"/>
      <c r="D3483" s="237"/>
      <c r="E3483" s="237"/>
      <c r="F3483" s="243"/>
      <c r="G3483" s="122">
        <v>2</v>
      </c>
      <c r="H3483" s="84"/>
      <c r="I3483" s="84">
        <v>4</v>
      </c>
      <c r="J3483" s="84">
        <v>0.5</v>
      </c>
      <c r="K3483" s="84">
        <v>0.5</v>
      </c>
      <c r="L3483" s="84">
        <v>0.5</v>
      </c>
      <c r="M3483" s="84">
        <v>0.5</v>
      </c>
      <c r="N3483" s="84"/>
      <c r="O3483" s="84">
        <v>4</v>
      </c>
      <c r="P3483" s="84">
        <v>0.5</v>
      </c>
      <c r="Q3483" s="84">
        <v>0.5</v>
      </c>
      <c r="R3483" s="84">
        <v>0.5</v>
      </c>
      <c r="S3483" s="84">
        <v>0.5</v>
      </c>
      <c r="T3483" s="84"/>
      <c r="U3483" s="84"/>
      <c r="V3483" s="84"/>
      <c r="W3483" s="84"/>
      <c r="X3483" s="84"/>
      <c r="Y3483" s="84"/>
      <c r="Z3483" s="84"/>
      <c r="AA3483" s="84"/>
      <c r="AB3483" s="84"/>
      <c r="AC3483" s="80"/>
      <c r="AD3483" s="80"/>
      <c r="AE3483" s="80"/>
      <c r="AF3483" s="80"/>
      <c r="AG3483" s="80"/>
      <c r="AH3483" s="80"/>
      <c r="AI3483" s="80"/>
      <c r="AJ3483" s="80"/>
      <c r="AK3483" s="80">
        <v>0.5</v>
      </c>
      <c r="AL3483" s="80">
        <v>0.5</v>
      </c>
      <c r="AM3483" s="240"/>
      <c r="AN3483" s="240"/>
      <c r="AO3483" s="240"/>
      <c r="AP3483" s="240"/>
      <c r="AQ3483" s="240"/>
      <c r="AR3483" s="240"/>
      <c r="AS3483" s="240"/>
      <c r="AT3483" s="256"/>
      <c r="AU3483" s="256"/>
      <c r="AV3483" s="259"/>
      <c r="AW3483" s="259"/>
      <c r="AX3483" s="256"/>
      <c r="AY3483" s="256"/>
      <c r="AZ3483" s="256"/>
      <c r="BA3483" s="256"/>
      <c r="BB3483" s="256"/>
      <c r="BC3483" s="256"/>
      <c r="BD3483" s="256"/>
      <c r="BE3483" s="256"/>
      <c r="BF3483" s="256"/>
      <c r="BG3483" s="256"/>
      <c r="BH3483" s="256"/>
      <c r="BI3483" s="256"/>
      <c r="BJ3483" s="256"/>
      <c r="BK3483" s="256"/>
      <c r="BL3483" s="262"/>
      <c r="BM3483" s="262"/>
      <c r="BN3483" s="262"/>
      <c r="BO3483" s="262"/>
      <c r="BP3483" s="262"/>
      <c r="BQ3483" s="262"/>
      <c r="BR3483" s="270"/>
      <c r="BS3483" s="270"/>
      <c r="BT3483" s="270"/>
      <c r="BU3483" s="270"/>
      <c r="BV3483" s="270"/>
      <c r="BW3483" s="270"/>
      <c r="BX3483" s="256"/>
      <c r="BY3483" s="256"/>
      <c r="BZ3483" s="256"/>
      <c r="CA3483" s="267"/>
      <c r="CB3483" s="267"/>
      <c r="CC3483" s="274"/>
      <c r="CD3483" s="267"/>
      <c r="CE3483" s="267"/>
      <c r="CF3483" s="267"/>
      <c r="CG3483" s="267"/>
      <c r="CH3483" s="267"/>
      <c r="CI3483" s="267"/>
      <c r="CJ3483" s="267"/>
      <c r="CK3483" s="267"/>
      <c r="CL3483" s="265"/>
      <c r="CM3483" s="272"/>
      <c r="CN3483" s="264"/>
      <c r="CO3483" s="177"/>
      <c r="CP3483" s="226"/>
      <c r="CQ3483" s="226"/>
      <c r="CR3483" s="226"/>
      <c r="CS3483" s="178"/>
      <c r="CT3483" s="178"/>
      <c r="CU3483" s="178"/>
      <c r="CV3483" s="178"/>
      <c r="CW3483" s="178"/>
      <c r="CX3483" s="178"/>
      <c r="CY3483" s="178"/>
      <c r="CZ3483" s="178"/>
      <c r="DA3483" s="178"/>
    </row>
    <row r="3484" spans="1:105" s="120" customFormat="1" ht="15" customHeight="1">
      <c r="A3484" s="228"/>
      <c r="B3484" s="346"/>
      <c r="C3484" s="349"/>
      <c r="D3484" s="237"/>
      <c r="E3484" s="237"/>
      <c r="F3484" s="243"/>
      <c r="G3484" s="122">
        <v>2.1</v>
      </c>
      <c r="H3484" s="84"/>
      <c r="I3484" s="84"/>
      <c r="J3484" s="84"/>
      <c r="K3484" s="84"/>
      <c r="L3484" s="84"/>
      <c r="M3484" s="84"/>
      <c r="N3484" s="84"/>
      <c r="O3484" s="84"/>
      <c r="P3484" s="84"/>
      <c r="Q3484" s="84"/>
      <c r="R3484" s="84"/>
      <c r="S3484" s="84"/>
      <c r="T3484" s="84"/>
      <c r="U3484" s="84"/>
      <c r="V3484" s="84"/>
      <c r="W3484" s="84"/>
      <c r="X3484" s="84"/>
      <c r="Y3484" s="84"/>
      <c r="Z3484" s="84"/>
      <c r="AA3484" s="84"/>
      <c r="AB3484" s="84"/>
      <c r="AC3484" s="80"/>
      <c r="AD3484" s="80"/>
      <c r="AE3484" s="80"/>
      <c r="AF3484" s="80"/>
      <c r="AG3484" s="80"/>
      <c r="AH3484" s="80"/>
      <c r="AI3484" s="80"/>
      <c r="AJ3484" s="80"/>
      <c r="AK3484" s="80"/>
      <c r="AL3484" s="80"/>
      <c r="AM3484" s="240"/>
      <c r="AN3484" s="240"/>
      <c r="AO3484" s="240"/>
      <c r="AP3484" s="240"/>
      <c r="AQ3484" s="240"/>
      <c r="AR3484" s="240"/>
      <c r="AS3484" s="240"/>
      <c r="AT3484" s="256"/>
      <c r="AU3484" s="256"/>
      <c r="AV3484" s="259"/>
      <c r="AW3484" s="259"/>
      <c r="AX3484" s="256"/>
      <c r="AY3484" s="256"/>
      <c r="AZ3484" s="256"/>
      <c r="BA3484" s="256"/>
      <c r="BB3484" s="256"/>
      <c r="BC3484" s="256"/>
      <c r="BD3484" s="256"/>
      <c r="BE3484" s="256"/>
      <c r="BF3484" s="256"/>
      <c r="BG3484" s="256"/>
      <c r="BH3484" s="256"/>
      <c r="BI3484" s="256"/>
      <c r="BJ3484" s="256"/>
      <c r="BK3484" s="256"/>
      <c r="BL3484" s="262"/>
      <c r="BM3484" s="262"/>
      <c r="BN3484" s="262"/>
      <c r="BO3484" s="262"/>
      <c r="BP3484" s="262"/>
      <c r="BQ3484" s="262"/>
      <c r="BR3484" s="270"/>
      <c r="BS3484" s="270"/>
      <c r="BT3484" s="270"/>
      <c r="BU3484" s="270"/>
      <c r="BV3484" s="270"/>
      <c r="BW3484" s="270"/>
      <c r="BX3484" s="256"/>
      <c r="BY3484" s="256"/>
      <c r="BZ3484" s="256"/>
      <c r="CA3484" s="267"/>
      <c r="CB3484" s="267"/>
      <c r="CC3484" s="274"/>
      <c r="CD3484" s="267"/>
      <c r="CE3484" s="267"/>
      <c r="CF3484" s="267"/>
      <c r="CG3484" s="267"/>
      <c r="CH3484" s="267"/>
      <c r="CI3484" s="267"/>
      <c r="CJ3484" s="267"/>
      <c r="CK3484" s="267"/>
      <c r="CL3484" s="265"/>
      <c r="CM3484" s="272"/>
      <c r="CN3484" s="264"/>
      <c r="CO3484" s="177"/>
      <c r="CP3484" s="226"/>
      <c r="CQ3484" s="226"/>
      <c r="CR3484" s="226"/>
      <c r="CS3484" s="178"/>
      <c r="CT3484" s="178"/>
      <c r="CU3484" s="178"/>
      <c r="CV3484" s="178"/>
      <c r="CW3484" s="178"/>
      <c r="CX3484" s="178"/>
      <c r="CY3484" s="178"/>
      <c r="CZ3484" s="178"/>
      <c r="DA3484" s="178"/>
    </row>
    <row r="3485" spans="1:105" s="120" customFormat="1" ht="15" customHeight="1">
      <c r="A3485" s="228"/>
      <c r="B3485" s="346"/>
      <c r="C3485" s="349"/>
      <c r="D3485" s="237"/>
      <c r="E3485" s="237"/>
      <c r="F3485" s="243"/>
      <c r="G3485" s="122">
        <v>2.7</v>
      </c>
      <c r="H3485" s="84"/>
      <c r="I3485" s="84">
        <v>6.5</v>
      </c>
      <c r="J3485" s="84"/>
      <c r="K3485" s="84"/>
      <c r="L3485" s="84"/>
      <c r="M3485" s="84"/>
      <c r="N3485" s="84"/>
      <c r="O3485" s="84">
        <v>6.5</v>
      </c>
      <c r="P3485" s="84"/>
      <c r="Q3485" s="84"/>
      <c r="R3485" s="84"/>
      <c r="S3485" s="84"/>
      <c r="T3485" s="84"/>
      <c r="U3485" s="84"/>
      <c r="V3485" s="84"/>
      <c r="W3485" s="84"/>
      <c r="X3485" s="84"/>
      <c r="Y3485" s="84"/>
      <c r="Z3485" s="84"/>
      <c r="AA3485" s="84"/>
      <c r="AB3485" s="84"/>
      <c r="AC3485" s="80"/>
      <c r="AD3485" s="80"/>
      <c r="AE3485" s="80"/>
      <c r="AF3485" s="80"/>
      <c r="AG3485" s="80"/>
      <c r="AH3485" s="80"/>
      <c r="AI3485" s="80"/>
      <c r="AJ3485" s="80"/>
      <c r="AK3485" s="80"/>
      <c r="AL3485" s="80"/>
      <c r="AM3485" s="240"/>
      <c r="AN3485" s="240"/>
      <c r="AO3485" s="240"/>
      <c r="AP3485" s="240"/>
      <c r="AQ3485" s="240"/>
      <c r="AR3485" s="240"/>
      <c r="AS3485" s="240"/>
      <c r="AT3485" s="256"/>
      <c r="AU3485" s="256"/>
      <c r="AV3485" s="259"/>
      <c r="AW3485" s="259"/>
      <c r="AX3485" s="256"/>
      <c r="AY3485" s="256"/>
      <c r="AZ3485" s="256"/>
      <c r="BA3485" s="256"/>
      <c r="BB3485" s="256"/>
      <c r="BC3485" s="256"/>
      <c r="BD3485" s="256"/>
      <c r="BE3485" s="256"/>
      <c r="BF3485" s="256"/>
      <c r="BG3485" s="256"/>
      <c r="BH3485" s="256"/>
      <c r="BI3485" s="256"/>
      <c r="BJ3485" s="256"/>
      <c r="BK3485" s="256"/>
      <c r="BL3485" s="262"/>
      <c r="BM3485" s="262"/>
      <c r="BN3485" s="262"/>
      <c r="BO3485" s="262"/>
      <c r="BP3485" s="262"/>
      <c r="BQ3485" s="262"/>
      <c r="BR3485" s="270"/>
      <c r="BS3485" s="270"/>
      <c r="BT3485" s="270"/>
      <c r="BU3485" s="270"/>
      <c r="BV3485" s="270"/>
      <c r="BW3485" s="270"/>
      <c r="BX3485" s="256"/>
      <c r="BY3485" s="256"/>
      <c r="BZ3485" s="256"/>
      <c r="CA3485" s="267"/>
      <c r="CB3485" s="267"/>
      <c r="CC3485" s="274"/>
      <c r="CD3485" s="267"/>
      <c r="CE3485" s="267"/>
      <c r="CF3485" s="267"/>
      <c r="CG3485" s="267"/>
      <c r="CH3485" s="267"/>
      <c r="CI3485" s="267"/>
      <c r="CJ3485" s="267"/>
      <c r="CK3485" s="267"/>
      <c r="CL3485" s="265"/>
      <c r="CM3485" s="272"/>
      <c r="CN3485" s="264"/>
      <c r="CO3485" s="177"/>
      <c r="CP3485" s="226"/>
      <c r="CQ3485" s="226"/>
      <c r="CR3485" s="226"/>
      <c r="CS3485" s="178"/>
      <c r="CT3485" s="178"/>
      <c r="CU3485" s="178"/>
      <c r="CV3485" s="178"/>
      <c r="CW3485" s="178"/>
      <c r="CX3485" s="178"/>
      <c r="CY3485" s="178"/>
      <c r="CZ3485" s="178"/>
      <c r="DA3485" s="178"/>
    </row>
    <row r="3486" spans="1:105" s="120" customFormat="1" ht="15" customHeight="1">
      <c r="A3486" s="228"/>
      <c r="B3486" s="346"/>
      <c r="C3486" s="349"/>
      <c r="D3486" s="237"/>
      <c r="E3486" s="237"/>
      <c r="F3486" s="243"/>
      <c r="G3486" s="122">
        <v>3</v>
      </c>
      <c r="H3486" s="84"/>
      <c r="I3486" s="84"/>
      <c r="J3486" s="84"/>
      <c r="K3486" s="84"/>
      <c r="L3486" s="84"/>
      <c r="M3486" s="84"/>
      <c r="N3486" s="84"/>
      <c r="O3486" s="84"/>
      <c r="P3486" s="84"/>
      <c r="Q3486" s="84"/>
      <c r="R3486" s="84"/>
      <c r="S3486" s="84"/>
      <c r="T3486" s="84"/>
      <c r="U3486" s="84"/>
      <c r="V3486" s="84"/>
      <c r="W3486" s="84"/>
      <c r="X3486" s="84"/>
      <c r="Y3486" s="84"/>
      <c r="Z3486" s="84"/>
      <c r="AA3486" s="84"/>
      <c r="AB3486" s="84"/>
      <c r="AC3486" s="80"/>
      <c r="AD3486" s="80"/>
      <c r="AE3486" s="80"/>
      <c r="AF3486" s="80"/>
      <c r="AG3486" s="80"/>
      <c r="AH3486" s="80"/>
      <c r="AI3486" s="80"/>
      <c r="AJ3486" s="80"/>
      <c r="AK3486" s="80"/>
      <c r="AL3486" s="80"/>
      <c r="AM3486" s="240"/>
      <c r="AN3486" s="240"/>
      <c r="AO3486" s="240"/>
      <c r="AP3486" s="240"/>
      <c r="AQ3486" s="240"/>
      <c r="AR3486" s="240"/>
      <c r="AS3486" s="240"/>
      <c r="AT3486" s="256"/>
      <c r="AU3486" s="256"/>
      <c r="AV3486" s="259"/>
      <c r="AW3486" s="259"/>
      <c r="AX3486" s="256"/>
      <c r="AY3486" s="256"/>
      <c r="AZ3486" s="256"/>
      <c r="BA3486" s="256"/>
      <c r="BB3486" s="256"/>
      <c r="BC3486" s="256"/>
      <c r="BD3486" s="256"/>
      <c r="BE3486" s="256"/>
      <c r="BF3486" s="256"/>
      <c r="BG3486" s="256"/>
      <c r="BH3486" s="256"/>
      <c r="BI3486" s="256"/>
      <c r="BJ3486" s="256"/>
      <c r="BK3486" s="256"/>
      <c r="BL3486" s="262"/>
      <c r="BM3486" s="262"/>
      <c r="BN3486" s="262"/>
      <c r="BO3486" s="262"/>
      <c r="BP3486" s="262"/>
      <c r="BQ3486" s="262"/>
      <c r="BR3486" s="270"/>
      <c r="BS3486" s="270"/>
      <c r="BT3486" s="270"/>
      <c r="BU3486" s="270"/>
      <c r="BV3486" s="270"/>
      <c r="BW3486" s="270"/>
      <c r="BX3486" s="256"/>
      <c r="BY3486" s="256"/>
      <c r="BZ3486" s="256"/>
      <c r="CA3486" s="267"/>
      <c r="CB3486" s="267"/>
      <c r="CC3486" s="274"/>
      <c r="CD3486" s="267"/>
      <c r="CE3486" s="267"/>
      <c r="CF3486" s="267"/>
      <c r="CG3486" s="267"/>
      <c r="CH3486" s="267"/>
      <c r="CI3486" s="267"/>
      <c r="CJ3486" s="267"/>
      <c r="CK3486" s="267"/>
      <c r="CL3486" s="265"/>
      <c r="CM3486" s="272"/>
      <c r="CN3486" s="264"/>
      <c r="CO3486" s="177"/>
      <c r="CP3486" s="226"/>
      <c r="CQ3486" s="226"/>
      <c r="CR3486" s="226"/>
      <c r="CS3486" s="178"/>
      <c r="CT3486" s="178"/>
      <c r="CU3486" s="178"/>
      <c r="CV3486" s="178"/>
      <c r="CW3486" s="178"/>
      <c r="CX3486" s="178"/>
      <c r="CY3486" s="178"/>
      <c r="CZ3486" s="178"/>
      <c r="DA3486" s="178"/>
    </row>
    <row r="3487" spans="1:105" s="120" customFormat="1" ht="15" customHeight="1">
      <c r="A3487" s="228"/>
      <c r="B3487" s="346"/>
      <c r="C3487" s="349"/>
      <c r="D3487" s="237"/>
      <c r="E3487" s="237"/>
      <c r="F3487" s="244"/>
      <c r="G3487" s="123">
        <v>3.9</v>
      </c>
      <c r="H3487" s="85"/>
      <c r="I3487" s="85"/>
      <c r="J3487" s="85"/>
      <c r="K3487" s="85"/>
      <c r="L3487" s="85"/>
      <c r="M3487" s="85"/>
      <c r="N3487" s="85"/>
      <c r="O3487" s="85"/>
      <c r="P3487" s="85"/>
      <c r="Q3487" s="85"/>
      <c r="R3487" s="85"/>
      <c r="S3487" s="85"/>
      <c r="T3487" s="85"/>
      <c r="U3487" s="85"/>
      <c r="V3487" s="85"/>
      <c r="W3487" s="85"/>
      <c r="X3487" s="85"/>
      <c r="Y3487" s="85"/>
      <c r="Z3487" s="85"/>
      <c r="AA3487" s="85"/>
      <c r="AB3487" s="85"/>
      <c r="AC3487" s="81"/>
      <c r="AD3487" s="81"/>
      <c r="AE3487" s="81"/>
      <c r="AF3487" s="81"/>
      <c r="AG3487" s="81"/>
      <c r="AH3487" s="81"/>
      <c r="AI3487" s="81"/>
      <c r="AJ3487" s="81"/>
      <c r="AK3487" s="81"/>
      <c r="AL3487" s="81"/>
      <c r="AM3487" s="240"/>
      <c r="AN3487" s="240"/>
      <c r="AO3487" s="240"/>
      <c r="AP3487" s="240"/>
      <c r="AQ3487" s="240"/>
      <c r="AR3487" s="240"/>
      <c r="AS3487" s="240"/>
      <c r="AT3487" s="256"/>
      <c r="AU3487" s="256"/>
      <c r="AV3487" s="259"/>
      <c r="AW3487" s="259"/>
      <c r="AX3487" s="256"/>
      <c r="AY3487" s="256"/>
      <c r="AZ3487" s="256"/>
      <c r="BA3487" s="256"/>
      <c r="BB3487" s="256"/>
      <c r="BC3487" s="256"/>
      <c r="BD3487" s="256"/>
      <c r="BE3487" s="256"/>
      <c r="BF3487" s="256"/>
      <c r="BG3487" s="256"/>
      <c r="BH3487" s="256"/>
      <c r="BI3487" s="256"/>
      <c r="BJ3487" s="256"/>
      <c r="BK3487" s="256"/>
      <c r="BL3487" s="262"/>
      <c r="BM3487" s="262"/>
      <c r="BN3487" s="262"/>
      <c r="BO3487" s="262"/>
      <c r="BP3487" s="262"/>
      <c r="BQ3487" s="262"/>
      <c r="BR3487" s="270"/>
      <c r="BS3487" s="270"/>
      <c r="BT3487" s="270"/>
      <c r="BU3487" s="270"/>
      <c r="BV3487" s="270"/>
      <c r="BW3487" s="270"/>
      <c r="BX3487" s="256"/>
      <c r="BY3487" s="256"/>
      <c r="BZ3487" s="256"/>
      <c r="CA3487" s="267"/>
      <c r="CB3487" s="267"/>
      <c r="CC3487" s="274"/>
      <c r="CD3487" s="267"/>
      <c r="CE3487" s="267"/>
      <c r="CF3487" s="267"/>
      <c r="CG3487" s="267"/>
      <c r="CH3487" s="267"/>
      <c r="CI3487" s="267"/>
      <c r="CJ3487" s="267"/>
      <c r="CK3487" s="267"/>
      <c r="CL3487" s="265"/>
      <c r="CM3487" s="272"/>
      <c r="CN3487" s="264"/>
      <c r="CO3487" s="177"/>
      <c r="CP3487" s="226"/>
      <c r="CQ3487" s="226"/>
      <c r="CR3487" s="226"/>
      <c r="CS3487" s="178"/>
      <c r="CT3487" s="178"/>
      <c r="CU3487" s="178"/>
      <c r="CV3487" s="178"/>
      <c r="CW3487" s="178"/>
      <c r="CX3487" s="178"/>
      <c r="CY3487" s="178"/>
      <c r="CZ3487" s="178"/>
      <c r="DA3487" s="178"/>
    </row>
    <row r="3488" spans="1:105" s="120" customFormat="1" ht="15" customHeight="1">
      <c r="A3488" s="229"/>
      <c r="B3488" s="347"/>
      <c r="C3488" s="350"/>
      <c r="D3488" s="238"/>
      <c r="E3488" s="238"/>
      <c r="F3488" s="245" t="s">
        <v>83</v>
      </c>
      <c r="G3488" s="246"/>
      <c r="H3488" s="82"/>
      <c r="I3488" s="82"/>
      <c r="J3488" s="82"/>
      <c r="K3488" s="82"/>
      <c r="L3488" s="82"/>
      <c r="M3488" s="82"/>
      <c r="N3488" s="82"/>
      <c r="O3488" s="82"/>
      <c r="P3488" s="82"/>
      <c r="Q3488" s="82"/>
      <c r="R3488" s="82"/>
      <c r="S3488" s="82"/>
      <c r="T3488" s="82"/>
      <c r="U3488" s="82"/>
      <c r="V3488" s="82"/>
      <c r="W3488" s="82"/>
      <c r="X3488" s="82"/>
      <c r="Y3488" s="82"/>
      <c r="Z3488" s="82"/>
      <c r="AA3488" s="82"/>
      <c r="AB3488" s="82"/>
      <c r="AC3488" s="35"/>
      <c r="AD3488" s="35"/>
      <c r="AE3488" s="35"/>
      <c r="AF3488" s="35"/>
      <c r="AG3488" s="35"/>
      <c r="AH3488" s="35"/>
      <c r="AI3488" s="35"/>
      <c r="AJ3488" s="35"/>
      <c r="AK3488" s="35"/>
      <c r="AL3488" s="35"/>
      <c r="AM3488" s="241"/>
      <c r="AN3488" s="241"/>
      <c r="AO3488" s="241"/>
      <c r="AP3488" s="241"/>
      <c r="AQ3488" s="241"/>
      <c r="AR3488" s="241"/>
      <c r="AS3488" s="241"/>
      <c r="AT3488" s="257"/>
      <c r="AU3488" s="257"/>
      <c r="AV3488" s="260"/>
      <c r="AW3488" s="260"/>
      <c r="AX3488" s="257"/>
      <c r="AY3488" s="257"/>
      <c r="AZ3488" s="257"/>
      <c r="BA3488" s="257"/>
      <c r="BB3488" s="257"/>
      <c r="BC3488" s="257"/>
      <c r="BD3488" s="257"/>
      <c r="BE3488" s="257"/>
      <c r="BF3488" s="257"/>
      <c r="BG3488" s="257"/>
      <c r="BH3488" s="257"/>
      <c r="BI3488" s="257"/>
      <c r="BJ3488" s="257"/>
      <c r="BK3488" s="257"/>
      <c r="BL3488" s="263"/>
      <c r="BM3488" s="263"/>
      <c r="BN3488" s="263"/>
      <c r="BO3488" s="263"/>
      <c r="BP3488" s="263"/>
      <c r="BQ3488" s="263"/>
      <c r="BR3488" s="271"/>
      <c r="BS3488" s="271"/>
      <c r="BT3488" s="271"/>
      <c r="BU3488" s="271"/>
      <c r="BV3488" s="271"/>
      <c r="BW3488" s="271"/>
      <c r="BX3488" s="257"/>
      <c r="BY3488" s="257"/>
      <c r="BZ3488" s="257"/>
      <c r="CA3488" s="268"/>
      <c r="CB3488" s="268"/>
      <c r="CC3488" s="275"/>
      <c r="CD3488" s="268"/>
      <c r="CE3488" s="268"/>
      <c r="CF3488" s="268"/>
      <c r="CG3488" s="268"/>
      <c r="CH3488" s="268"/>
      <c r="CI3488" s="268"/>
      <c r="CJ3488" s="268"/>
      <c r="CK3488" s="268"/>
      <c r="CL3488" s="265"/>
      <c r="CM3488" s="272"/>
      <c r="CN3488" s="264"/>
      <c r="CO3488" s="177"/>
      <c r="CP3488" s="226"/>
      <c r="CQ3488" s="226"/>
      <c r="CR3488" s="226"/>
      <c r="CS3488" s="178"/>
      <c r="CT3488" s="178"/>
      <c r="CU3488" s="178"/>
      <c r="CV3488" s="178"/>
      <c r="CW3488" s="178"/>
      <c r="CX3488" s="178"/>
      <c r="CY3488" s="178"/>
      <c r="CZ3488" s="178"/>
      <c r="DA3488" s="178"/>
    </row>
    <row r="3489" spans="1:105" s="120" customFormat="1" ht="15" customHeight="1">
      <c r="A3489" s="227">
        <f t="shared" si="1089"/>
        <v>432</v>
      </c>
      <c r="B3489" s="345" t="s">
        <v>401</v>
      </c>
      <c r="C3489" s="348" t="s">
        <v>402</v>
      </c>
      <c r="D3489" s="236">
        <v>43788</v>
      </c>
      <c r="E3489" s="236" t="s">
        <v>353</v>
      </c>
      <c r="F3489" s="253" t="s">
        <v>80</v>
      </c>
      <c r="G3489" s="254"/>
      <c r="H3489" s="82" t="s">
        <v>69</v>
      </c>
      <c r="I3489" s="82" t="s">
        <v>973</v>
      </c>
      <c r="J3489" s="82" t="s">
        <v>61</v>
      </c>
      <c r="K3489" s="82" t="s">
        <v>61</v>
      </c>
      <c r="L3489" s="82" t="s">
        <v>61</v>
      </c>
      <c r="M3489" s="82" t="s">
        <v>61</v>
      </c>
      <c r="N3489" s="82" t="s">
        <v>61</v>
      </c>
      <c r="O3489" s="82" t="s">
        <v>973</v>
      </c>
      <c r="P3489" s="82" t="s">
        <v>61</v>
      </c>
      <c r="Q3489" s="82" t="s">
        <v>61</v>
      </c>
      <c r="R3489" s="82" t="s">
        <v>61</v>
      </c>
      <c r="S3489" s="82" t="s">
        <v>61</v>
      </c>
      <c r="T3489" s="82" t="s">
        <v>61</v>
      </c>
      <c r="U3489" s="82" t="s">
        <v>61</v>
      </c>
      <c r="V3489" s="82"/>
      <c r="W3489" s="82" t="s">
        <v>60</v>
      </c>
      <c r="X3489" s="82" t="s">
        <v>60</v>
      </c>
      <c r="Y3489" s="82" t="s">
        <v>60</v>
      </c>
      <c r="Z3489" s="82" t="s">
        <v>60</v>
      </c>
      <c r="AA3489" s="82" t="s">
        <v>67</v>
      </c>
      <c r="AB3489" s="82" t="s">
        <v>60</v>
      </c>
      <c r="AC3489" s="82"/>
      <c r="AD3489" s="82" t="s">
        <v>60</v>
      </c>
      <c r="AE3489" s="82" t="s">
        <v>60</v>
      </c>
      <c r="AF3489" s="82" t="s">
        <v>60</v>
      </c>
      <c r="AG3489" s="82" t="s">
        <v>60</v>
      </c>
      <c r="AH3489" s="82" t="s">
        <v>81</v>
      </c>
      <c r="AI3489" s="82" t="s">
        <v>1471</v>
      </c>
      <c r="AJ3489" s="82"/>
      <c r="AK3489" s="82" t="s">
        <v>61</v>
      </c>
      <c r="AL3489" s="82" t="s">
        <v>61</v>
      </c>
      <c r="AM3489" s="239">
        <f>COUNTIF(H3489:AL3489,"PH")+COUNTIF(H3489:AL3489,"PH/L")+COUNTIF(H3489:AL3489,"PM")</f>
        <v>0</v>
      </c>
      <c r="AN3489" s="239">
        <f>COUNTIF(H3489:AL3489,"PD")+COUNTIF(H3489:AL3489,"PDD")+COUNTIF(H3489:AL3489,"P/DS")/2+COUNTIF(H3489:AL3489,"PMD")</f>
        <v>0</v>
      </c>
      <c r="AO3489" s="239">
        <f>COUNTIF(H3489:AL3489,"PN")+COUNTIF(H3489:AL3489,"P/NS")/2+COUNTIF(H3489:AL3489,"PH")+COUNTIF(H3489:AL3489,"PH/F")/2+COUNTIF(H3489:AL3489,"PH/L")/2+COUNTIF(H3489:AL3489,"PM")</f>
        <v>0</v>
      </c>
      <c r="AP3489" s="239">
        <f>COUNTIF(H3489:AL3489,"BH")+COUNTIF(H3489:AL3489,"AL/BL")+COUNTIF(H3489:AL3489,"UL/BL")+COUNTIF(H3489:AL3489,"BM")</f>
        <v>0</v>
      </c>
      <c r="AQ3489" s="239">
        <f>COUNTIF(H3489:AL3489,"DS")+COUNTIF(H3489:AL3489,"AL/DS")/2+COUNTIF(H3489:AL3489,"UL/DS")/2+COUNTIF(H3489:AL3489,"CT")+COUNTIF(H3489:AL3489,"MD")</f>
        <v>10</v>
      </c>
      <c r="AR3489" s="239">
        <f>COUNTIF(H3489:AL3489,"NS")+COUNTIF(H3489:AL3489,"AL/NS")/2+COUNTIF(H3489:AL3489,"UL/NS")/2+COUNTIF(H3489:AL3489,"BH")+COUNTIF(H3489:AL3489,"AL/BF")/2+COUNTIF(H3489:AL3489,"AL/BL")/2+COUNTIF(H3489:AL3489,"UL/BL")/2+COUNTIF(H3489:AL3489,"UL/BF")/2+COUNTIF(H3489:AL3489,"BM")</f>
        <v>13</v>
      </c>
      <c r="AS3489" s="239">
        <f>COUNTIF(H3489:AL3489,"AL")+COUNTIF(H3489:AL3489,"AL/DS")/2+COUNTIF(H3489:AL3489,"AL/NS")/2+COUNTIF(H3489:AL3489,"NH")+COUNTIF(H3489:AL3489,"SL")+COUNTIF(H3489:AL3489,"NHD")+COUNTIF(H3489:AL3489,"B")+COUNTIF(H3489:AL3489,"HL")+COUNTIF(H3489:AL3489,"AL/BF")/2+COUNTIF(H3489:AL3489,"AL/BL")/2</f>
        <v>2.5</v>
      </c>
      <c r="AT3489" s="255">
        <f>COUNTIF(H3489:AL3489,"PD")+COUNTIF(H3489:AL3489,"PN")+COUNTIF(H3489:AL3489,"P/DS")/2+COUNTIF(H3489:AL3489,"P/NS")/2+COUNTIF(H3489:AL3489,"DS")+COUNTIF(H3489:AL3489,"NS")+COUNTIF(H3489:AL3489,"AL")+COUNTIF(H3489:AL3489,"AL/DS")+COUNTIF(H3489:AL3489,"AL/NS")+COUNTIF(H3489:AL3489,"NH")+COUNTIF(H3489:AL3489,"SL")+COUNTIF(H3489:AL3489,"UL/DS")/2+COUNTIF(H3489:AL3489,"UL/NS")/2+COUNTIF(H3489:AL3489,"CT")+COUNTIF(H3489:AL3489,"NHD")+COUNTIF(H3489:AL3489,"PDD")+COUNTIF(H3489:AL3489,"B")+COUNTIF(H3489:AL3489,"HL")+COUNTIF(H3489:AL3489,"PH")+COUNTIF(H3489:AL3489,"BH")+COUNTIF(H3489:AL3489,"AL/BF")+COUNTIF(H3489:AL3489,"AL/BL")+COUNTIF(H3489:AL3489,"UL/BF")/2+COUNTIF(H3489:AL3489,"UL/BL")/2+COUNTIF(H3489:AL3489,"PH/F")/2+COUNTIF(H3489:AL3489,"PH/L")/2+COUNTIF(H3489:AL3489,"MD")+COUNTIF(H3489:AL3489,"PMD")+COUNTIF(H3489:AL3489,"PM")+COUNTIF(H3489:AL3489,"BM")</f>
        <v>25.5</v>
      </c>
      <c r="AU3489" s="255">
        <f>COUNTIF(H3489:AL3489,"P/DS")/2+COUNTIF(H3489:AL3489,"P/NS")/2+COUNTIF(H3489:AL3489,"IL")+COUNTIF(H3489:AL3489,"NL")+COUNTIF(H3489:AL3489,"UL")+COUNTIF(H3489:AL3489,"UL/DS")/2+COUNTIF(H3489:AL3489,"UL/NS")/2+COUNTIF(H3489:AL3489,"KT")+COUNTIF(H3489:AL3489,"UL/BF")/2+COUNTIF(H3489:AL3489,"UL/BL")/2+COUNTIF(H3489:AL3489,"PH/F")/2+COUNTIF(H3489:AL3489,"PH/L")/2+COUNTIF(H3489:AL3489,"NB")</f>
        <v>0.5</v>
      </c>
      <c r="AV3489" s="258">
        <f>COUNTIF(H3489:AL3489,"PN")+COUNTIF(H3489:AL3489,"TVD")+COUNTIF(H3489:AL3489,"PH")+COUNTIF(H3489:AL3489,"PM")+COUNTIF(H3489:AL3489,"PDD")-COUNTIFS(H3489:AL3489,"PN",H3496:AL3496,"&gt;=3")-COUNTIFS(H3489:AL3489,"PM",H3496:AL3496,"&gt;=3")</f>
        <v>0</v>
      </c>
      <c r="AW3489" s="258">
        <f>COUNTIF(H3489:AL3489,"NS")+COUNTIF(H3489:AL3489,"D")+COUNTIF(H3489:AL3489,"BH")+COUNTIF(H3489:AL3489,"NHD")+COUNTIF(H3489:AL3489,"BM")-COUNTIFS(H3489:AL3489,"NS",H3496:AL3496,"&gt;=3")-COUNTIFS(H3489:AL3489,"BH",H3496:AL3496,"&gt;=3")-COUNTIFS(H3489:AL3489,"BM",H3496:AL3496,"&gt;=3")</f>
        <v>15</v>
      </c>
      <c r="AX3489" s="255">
        <f>COUNTIF(H3489:AL3489,"AL")+COUNTIF(H3489:AL3489,"AL/DS")/2+COUNTIF(H3489:AL3489,"AL/NS")/2+COUNTIF(H3489:AL3489,"AL/BF")+COUNTIF(H3489:AL3489,"AL/BL")/2</f>
        <v>1.5</v>
      </c>
      <c r="AY3489" s="255">
        <f>COUNTIF(H3489:AL3489,"SL")</f>
        <v>0</v>
      </c>
      <c r="AZ3489" s="255">
        <f>COUNTIF(H3489:AL3489,"NH")</f>
        <v>1</v>
      </c>
      <c r="BA3489" s="255">
        <f>COUNTIF(H3489:AL3489,"HL")</f>
        <v>0</v>
      </c>
      <c r="BB3489" s="255">
        <f>COUNTIF(G3489:AL3489,"P/DS")/2+COUNTIF(G3489:AL3489,"P/NS")/2+COUNTIF(G3489:AL3489,"UL")+COUNTIF(G3489:AL3489,"UL/DS")/2+COUNTIF(G3489:AL3489,"UL/NS")/2+COUNTIF(G3489:AL3489,"UL/BL")/2+COUNTIF(G3489:AL3489,"UL/BF")/2+COUNTIF(G3489:AL3489,"PH/F")/2+COUNTIF(G3489:AL3489,"PH/L")/2</f>
        <v>0.5</v>
      </c>
      <c r="BC3489" s="255">
        <f>COUNTIF(H3489:AL3489,"NB")</f>
        <v>0</v>
      </c>
      <c r="BD3489" s="255">
        <f>COUNTIF(H3489:AL3489,"NL")</f>
        <v>0</v>
      </c>
      <c r="BE3489" s="255">
        <f>COUNTIF(H3489:AL3489,"IL")</f>
        <v>0</v>
      </c>
      <c r="BF3489" s="255">
        <f>COUNTIF(H3489:AL3489,"KT")</f>
        <v>0</v>
      </c>
      <c r="BG3489" s="255">
        <f>COUNTIF(H3489:AL3489,"L70")</f>
        <v>0</v>
      </c>
      <c r="BH3489" s="255">
        <f>COUNTIF(H3489:AL3489,"MD")</f>
        <v>0</v>
      </c>
      <c r="BI3489" s="255">
        <f>COUNTIF(H3489:AL3489,"PMD")</f>
        <v>0</v>
      </c>
      <c r="BJ3489" s="255">
        <f>COUNTIF(H3489:AL3489,"PM")</f>
        <v>0</v>
      </c>
      <c r="BK3489" s="255">
        <f>COUNTIF(H3489:AL3489,"BM")</f>
        <v>0</v>
      </c>
      <c r="BL3489" s="261">
        <f>SUMIF(H3489:AL3489,"PD",H3490:AL3490)+SUMIF(H3489:AL3489,"PN",H3490:AL3490)+SUMIF(H3489:AL3489,"P/DS",H3490:AL3490)+SUMIF(H3489:AL3489,"PN/F",H3490:AL3490)+SUMIF(H3489:AL3489,"PN/L",H3490:AL3490)+SUMIF(H3489:AL3489,"TV",H3490:AL3490)+SUMIF(H3489:AL3489,"TVD",H3490:AL3490)+SUMIF(H3489:AL3489,"PDD",H3490:AL3490)</f>
        <v>0</v>
      </c>
      <c r="BM3489" s="261">
        <f>SUMIF(H3489:AL3489,"PD",H3491:AL3491)+SUMIF(H3489:AL3489,"PN",H3491:AL3491)+SUMIF(H3489:AL3489,"P/DS",H3491:AL3491)+SUMIF(H3489:AL3489,"PN/F",H3491:AL3491)+SUMIF(H3489:AL3489,"PN/L",H3491:AL3491)+SUMIF(H3489:AL3489,"TV",H3491:AL3491)+SUMIF(H3489:AL3489,"TVD",H3491:AL3491)+SUMIF(H3489:AL3489,"PDD",H3491:AL3491)+SUMIF(H3489:AL3489,"PMD",H3491:AL3491)</f>
        <v>0</v>
      </c>
      <c r="BN3489" s="261">
        <f>SUMIF(H3489:AL3489,"PD",H3492:AL3492)+SUMIF(H3489:AL3489,"PN",H3492:AL3492)+SUMIF(H3489:AL3489,"P/DS",H3492:AL3492)+SUMIF(H3489:AL3489,"PN/F",H3492:AL3492)+SUMIF(H3489:AL3489,"PN/L",H3492:AL3492)+SUMIF(H3489:AL3489,"TV",H3492:AL3492)+SUMIF(H3489:AL3489,"TVD",H3492:AL3492)</f>
        <v>0</v>
      </c>
      <c r="BO3489" s="261">
        <f>SUMIF(H3489:AL3489,"PD",H3493:AL3493)+SUMIF(H3489:AL3489,"PN",H3493:AL3493)+SUMIF(H3489:AL3489,"P/DS",H3493:AL3493)+SUMIF(H3489:AL3489,"PN/F",H3493:AL3493)+SUMIF(H3489:AL3489,"PN/L",H3493:AL3493)+SUMIF(H3489:AL3489,"TV",H3493:AL3493)+SUMIF(H3489:AL3489,"TVD",H3493:AL3493)</f>
        <v>0</v>
      </c>
      <c r="BP3489" s="261">
        <f>SUMIF(H3489:AL3489,"PD",H3494:AL3494)+SUMIF(H3489:AL3489,"PN",H3494:AL3494)+SUMIF(H3489:AL3489,"P/DS",H3494:AL3494)+SUMIF(H3489:AL3489,"PN/F",H3494:AL3494)+SUMIF(H3489:AL3489,"PN/L",H3494:AL3494)+SUMIF(H3489:AL3489,"TV",H3494:AL3494)+SUMIF(H3489:AL3489,"TVD",H3494:AL3494)+SUMIF(H3489:AL3489,"PDD",H3494:AL3494)+SUMIF(H3489:AL3489,"PH",H3494:AL3494)+SUMIF(H3489:AL3489,"PM",H3494:AL3494)</f>
        <v>0</v>
      </c>
      <c r="BQ3489" s="261">
        <f>SUMIF(H3489:AL3489,"PD",H3495:AL3495)+SUMIF(H3489:AL3489,"PN",H3495:AL3495)+SUMIF(H3489:AL3489,"P/DS",H3495:AL3495)+SUMIF(H3489:AL3489,"PN/F",H3495:AL3495)+SUMIF(H3489:AL3489,"PN/L",H3495:AL3495)+SUMIF(H3489:AL3489,"TV",H3495:AL3495)+SUMIF(H3489:AL3489,"TVD",H3495:AL3495)+SUMIF(H3489:AL3489,"PDD",H3495:AL3495)+SUMIF(H3489:AL3489,"PH",H3495:AL3495)+SUMIF(H3489:AL3489,"PM",H3495:AL3495)</f>
        <v>0</v>
      </c>
      <c r="BR3489" s="269">
        <f>SUM(H3490:AL3490)-BL3489</f>
        <v>33.5</v>
      </c>
      <c r="BS3489" s="269">
        <f>SUM(H3491:AL3491)-BM3489</f>
        <v>14</v>
      </c>
      <c r="BT3489" s="269">
        <f>SUM(H3492:AL3492)-BN3489</f>
        <v>0</v>
      </c>
      <c r="BU3489" s="269">
        <f>SUM(H3493:AL3493)-BO3489</f>
        <v>13</v>
      </c>
      <c r="BV3489" s="269">
        <f>SUM(H3494:AL3494)-BP3489</f>
        <v>0</v>
      </c>
      <c r="BW3489" s="269">
        <f>SUM(H3495:AL3495)-BQ3489</f>
        <v>0</v>
      </c>
      <c r="BX3489" s="255">
        <f>SUMIF(H3489:AL3489,"PD",H3496:AL3496)+SUMIF(H3489:AL3489,"PN",H3496:AL3496)+SUMIF(H3489:AL3489,"P/DS",H3496:AL3496)+SUMIF(H3489:AL3489,"PN/F",H3496:AL3496)+SUMIF(H3489:AL3489,"PN/L",H3496:AL3496)</f>
        <v>0</v>
      </c>
      <c r="BY3489" s="255">
        <f>SUM(H3496:AL3496)-BX3489</f>
        <v>0</v>
      </c>
      <c r="BZ3489" s="255">
        <f t="shared" ref="BZ3489" si="1102">+SUM(BL3489:BW3496)</f>
        <v>60.5</v>
      </c>
      <c r="CA3489" s="266">
        <f>(COUNTIFS(H3489:AL3489,"PD",H3490:AL3490,"&gt;=2"))*0.5-IF(CN3489="VP",COUNTIFS($H$16:$AL$16,"SAT",H3489:AL3489,"PD",H3490:AL3490,"&gt;=2"))*0.5</f>
        <v>0</v>
      </c>
      <c r="CB3489" s="266">
        <f>(COUNTIFS(H3489:AL3489,"PN",H3491:AL3491,"&gt;=0.5",H3490:AL3490,"&gt;=1.5"))*0.5+COUNTIFS(H3489:AL3489,"PDD",H3491:AL3491,"&gt;=0.5",H3490:AL3490,"&gt;=1.5")*0.5</f>
        <v>0</v>
      </c>
      <c r="CC3489" s="273">
        <f>(COUNTIFS(H3489:AL3489,"TV",H3491:AL3491,"&gt;=10"))*0.5+(COUNTIFS(H3489:AL3489,"PMD",H3491:AL3491,"&gt;=2"))*0.5</f>
        <v>0</v>
      </c>
      <c r="CD3489" s="266">
        <f>(COUNTIFS(H3489:AL3489,"TVD",H3493:AL3493,"&gt;=6.5",H3491:AL3491,"&gt;=3.5"))*0.5</f>
        <v>0</v>
      </c>
      <c r="CE3489" s="266">
        <f>(COUNTIFS(H3489:AL3489,"PD",H3494:AL3494,"&gt;=10"))*0.5</f>
        <v>0</v>
      </c>
      <c r="CF3489" s="266">
        <f>(COUNTIFS(H3489:AL3489,"PDD",H3494:AL3494,"&gt;=3.5",H3495:AL3495,"&gt;=6.5")+COUNTIFS(H3489:AL3489,"PH",H3495:AL3495,"&gt;=0.5",H3494:AL3494,"&gt;=1.5")+COUNTIFS(H3489:AL3489,"PM",H3495:AL3495,"&gt;=0.5",H3494:AL3494,"&gt;=1.5"))*0.5</f>
        <v>0</v>
      </c>
      <c r="CG3489" s="266">
        <f>(COUNTIFS(H3489:AL3489,"DS",H3490:AL3490,"&gt;=2")+COUNTIFS(H3489:AL3489,"AL/DS",H3490:AL3490,"&gt;=2"))*0.5-IF(CN3489="VP",COUNTIFS($H$16:$AL$16,"SAT",H3489:AL3489,"DS",H3490:AL3490,"&gt;=2"))*0.5</f>
        <v>1.5</v>
      </c>
      <c r="CH3489" s="266">
        <f>(COUNTIFS(H3489:AL3489,"NS",H3491:AL3491,"&gt;=0.5",H3490:AL3490,"&gt;=1.5")+COUNTIFS(H3489:AL3489,"AL/NS",H3491:AL3491,"&gt;=0.5",H3490:AL3490,"&gt;=1.5")+COUNTIFS(H3489:AL3489,"NHD",H3491:AL3491,"&gt;=4.5",H3494:AL3494,"&gt;=2",H3490:AL3490,"&gt;=1.5"))*0.5</f>
        <v>6</v>
      </c>
      <c r="CI3489" s="266">
        <f>(COUNTIF(H3491:AL3491,"&gt;=10")+COUNTIFS(H3489:AL3489,"MD",H3491:AL3491,"&gt;=2")-COUNTIFS(H3489:AL3489,"TV",H3491:AL3491,"&gt;=10"))*0.5</f>
        <v>0</v>
      </c>
      <c r="CJ3489" s="266">
        <f>(COUNTIFS(H3489:AL3489,"D",H3493:AL3493,"&gt;=6.5",H3491:AL3491,"&gt;=3.5"))*0.5</f>
        <v>1</v>
      </c>
      <c r="CK3489" s="266">
        <f>(COUNTIF(H3494:AL3494,"&gt;=10")-COUNTIFS(H3489:AL3489,"PD",H3494:AL3494,"&gt;=10"))*0.5</f>
        <v>0</v>
      </c>
      <c r="CL3489" s="265">
        <f>(COUNTIFS(H3489:AL3489,"NHD",H3494:AL3494,"&gt;=3.5",H3495:AL3495,"&gt;=6.5")+COUNTIFS(H3489:AL3489,"BH",H3494:AL3494,"&gt;=1.5",H3495:AL3495,"&gt;=0.5")+COUNTIFS(H3489:AL3489,"BM",H3494:AL3494,"&gt;=1.5",H3495:AL3495,"&gt;=0.5")+COUNTIFS(H3489:AL3489,"D",H3494:AL3494,"&gt;=1.5",H3495:AL3495,"&gt;=0.5"))*0.5</f>
        <v>0</v>
      </c>
      <c r="CM3489" s="272"/>
      <c r="CN3489" s="264" t="s">
        <v>723</v>
      </c>
      <c r="CO3489" s="177">
        <f t="shared" ref="CO3489" si="1103">+AM3489+AN3489+AO3489+AP3489+AQ3489+AR3489+AS3489+AU3489+BG3489</f>
        <v>26</v>
      </c>
      <c r="CP3489" s="225">
        <f>+SUM(I3490:I3495)-I3496</f>
        <v>10.5</v>
      </c>
      <c r="CQ3489" s="225">
        <f>+SUM(J3490:J3495)-J3496</f>
        <v>2.5</v>
      </c>
      <c r="CR3489" s="225">
        <f>+SUM(K3490:K3495)-K3496</f>
        <v>2.5</v>
      </c>
      <c r="CS3489" s="178"/>
      <c r="CT3489" s="178"/>
      <c r="CU3489" s="178"/>
      <c r="CV3489" s="178"/>
      <c r="CW3489" s="178"/>
      <c r="CX3489" s="178"/>
      <c r="CY3489" s="178"/>
      <c r="CZ3489" s="178"/>
      <c r="DA3489" s="178"/>
    </row>
    <row r="3490" spans="1:105" s="120" customFormat="1" ht="15" customHeight="1">
      <c r="A3490" s="228"/>
      <c r="B3490" s="346"/>
      <c r="C3490" s="349"/>
      <c r="D3490" s="237"/>
      <c r="E3490" s="237"/>
      <c r="F3490" s="242" t="s">
        <v>82</v>
      </c>
      <c r="G3490" s="121">
        <v>1.5</v>
      </c>
      <c r="H3490" s="83"/>
      <c r="I3490" s="83"/>
      <c r="J3490" s="83">
        <v>2</v>
      </c>
      <c r="K3490" s="83">
        <v>2</v>
      </c>
      <c r="L3490" s="83">
        <v>2</v>
      </c>
      <c r="M3490" s="83">
        <v>1.5</v>
      </c>
      <c r="N3490" s="83">
        <v>2</v>
      </c>
      <c r="O3490" s="83"/>
      <c r="P3490" s="83">
        <v>2</v>
      </c>
      <c r="Q3490" s="83">
        <v>2</v>
      </c>
      <c r="R3490" s="83">
        <v>2</v>
      </c>
      <c r="S3490" s="83">
        <v>2</v>
      </c>
      <c r="T3490" s="83">
        <v>2</v>
      </c>
      <c r="U3490" s="83">
        <v>2</v>
      </c>
      <c r="V3490" s="83"/>
      <c r="W3490" s="83">
        <v>2</v>
      </c>
      <c r="X3490" s="83">
        <v>1.5</v>
      </c>
      <c r="Y3490" s="83"/>
      <c r="Z3490" s="83"/>
      <c r="AA3490" s="83"/>
      <c r="AB3490" s="83"/>
      <c r="AC3490" s="79"/>
      <c r="AD3490" s="79">
        <v>2.5</v>
      </c>
      <c r="AE3490" s="79"/>
      <c r="AF3490" s="79">
        <v>2.5</v>
      </c>
      <c r="AG3490" s="79"/>
      <c r="AH3490" s="79"/>
      <c r="AI3490" s="79"/>
      <c r="AJ3490" s="79"/>
      <c r="AK3490" s="79">
        <v>1.5</v>
      </c>
      <c r="AL3490" s="79">
        <v>2</v>
      </c>
      <c r="AM3490" s="240"/>
      <c r="AN3490" s="240"/>
      <c r="AO3490" s="240"/>
      <c r="AP3490" s="240"/>
      <c r="AQ3490" s="240"/>
      <c r="AR3490" s="240"/>
      <c r="AS3490" s="240"/>
      <c r="AT3490" s="256"/>
      <c r="AU3490" s="256"/>
      <c r="AV3490" s="259"/>
      <c r="AW3490" s="259"/>
      <c r="AX3490" s="256"/>
      <c r="AY3490" s="256"/>
      <c r="AZ3490" s="256"/>
      <c r="BA3490" s="256"/>
      <c r="BB3490" s="256"/>
      <c r="BC3490" s="256"/>
      <c r="BD3490" s="256"/>
      <c r="BE3490" s="256"/>
      <c r="BF3490" s="256"/>
      <c r="BG3490" s="256"/>
      <c r="BH3490" s="256"/>
      <c r="BI3490" s="256"/>
      <c r="BJ3490" s="256"/>
      <c r="BK3490" s="256"/>
      <c r="BL3490" s="262"/>
      <c r="BM3490" s="262"/>
      <c r="BN3490" s="262"/>
      <c r="BO3490" s="262"/>
      <c r="BP3490" s="262"/>
      <c r="BQ3490" s="262"/>
      <c r="BR3490" s="270"/>
      <c r="BS3490" s="270"/>
      <c r="BT3490" s="270"/>
      <c r="BU3490" s="270"/>
      <c r="BV3490" s="270"/>
      <c r="BW3490" s="270"/>
      <c r="BX3490" s="256"/>
      <c r="BY3490" s="256"/>
      <c r="BZ3490" s="256"/>
      <c r="CA3490" s="267"/>
      <c r="CB3490" s="267"/>
      <c r="CC3490" s="274"/>
      <c r="CD3490" s="267"/>
      <c r="CE3490" s="267"/>
      <c r="CF3490" s="267"/>
      <c r="CG3490" s="267"/>
      <c r="CH3490" s="267"/>
      <c r="CI3490" s="267"/>
      <c r="CJ3490" s="267"/>
      <c r="CK3490" s="267"/>
      <c r="CL3490" s="265"/>
      <c r="CM3490" s="272"/>
      <c r="CN3490" s="264"/>
      <c r="CO3490" s="177"/>
      <c r="CP3490" s="226"/>
      <c r="CQ3490" s="226"/>
      <c r="CR3490" s="226"/>
      <c r="CS3490" s="178"/>
      <c r="CT3490" s="178"/>
      <c r="CU3490" s="178"/>
      <c r="CV3490" s="178"/>
      <c r="CW3490" s="178"/>
      <c r="CX3490" s="178"/>
      <c r="CY3490" s="178"/>
      <c r="CZ3490" s="178"/>
      <c r="DA3490" s="178"/>
    </row>
    <row r="3491" spans="1:105" s="120" customFormat="1" ht="15" customHeight="1">
      <c r="A3491" s="228"/>
      <c r="B3491" s="346"/>
      <c r="C3491" s="349"/>
      <c r="D3491" s="237"/>
      <c r="E3491" s="237"/>
      <c r="F3491" s="243"/>
      <c r="G3491" s="122">
        <v>2</v>
      </c>
      <c r="H3491" s="84"/>
      <c r="I3491" s="84">
        <v>4</v>
      </c>
      <c r="J3491" s="84">
        <v>0.5</v>
      </c>
      <c r="K3491" s="84">
        <v>0.5</v>
      </c>
      <c r="L3491" s="84">
        <v>0.5</v>
      </c>
      <c r="M3491" s="84"/>
      <c r="N3491" s="84">
        <v>0.5</v>
      </c>
      <c r="O3491" s="84">
        <v>4</v>
      </c>
      <c r="P3491" s="84">
        <v>0.5</v>
      </c>
      <c r="Q3491" s="84">
        <v>0.5</v>
      </c>
      <c r="R3491" s="84">
        <v>0.5</v>
      </c>
      <c r="S3491" s="84">
        <v>0.5</v>
      </c>
      <c r="T3491" s="84">
        <v>0.5</v>
      </c>
      <c r="U3491" s="84">
        <v>0.5</v>
      </c>
      <c r="V3491" s="84"/>
      <c r="W3491" s="84"/>
      <c r="X3491" s="84"/>
      <c r="Y3491" s="84"/>
      <c r="Z3491" s="84"/>
      <c r="AA3491" s="84"/>
      <c r="AB3491" s="84"/>
      <c r="AC3491" s="80"/>
      <c r="AD3491" s="80"/>
      <c r="AE3491" s="80"/>
      <c r="AF3491" s="80"/>
      <c r="AG3491" s="80"/>
      <c r="AH3491" s="80"/>
      <c r="AI3491" s="80"/>
      <c r="AJ3491" s="80"/>
      <c r="AK3491" s="80">
        <v>0.5</v>
      </c>
      <c r="AL3491" s="80">
        <v>0.5</v>
      </c>
      <c r="AM3491" s="240"/>
      <c r="AN3491" s="240"/>
      <c r="AO3491" s="240"/>
      <c r="AP3491" s="240"/>
      <c r="AQ3491" s="240"/>
      <c r="AR3491" s="240"/>
      <c r="AS3491" s="240"/>
      <c r="AT3491" s="256"/>
      <c r="AU3491" s="256"/>
      <c r="AV3491" s="259"/>
      <c r="AW3491" s="259"/>
      <c r="AX3491" s="256"/>
      <c r="AY3491" s="256"/>
      <c r="AZ3491" s="256"/>
      <c r="BA3491" s="256"/>
      <c r="BB3491" s="256"/>
      <c r="BC3491" s="256"/>
      <c r="BD3491" s="256"/>
      <c r="BE3491" s="256"/>
      <c r="BF3491" s="256"/>
      <c r="BG3491" s="256"/>
      <c r="BH3491" s="256"/>
      <c r="BI3491" s="256"/>
      <c r="BJ3491" s="256"/>
      <c r="BK3491" s="256"/>
      <c r="BL3491" s="262"/>
      <c r="BM3491" s="262"/>
      <c r="BN3491" s="262"/>
      <c r="BO3491" s="262"/>
      <c r="BP3491" s="262"/>
      <c r="BQ3491" s="262"/>
      <c r="BR3491" s="270"/>
      <c r="BS3491" s="270"/>
      <c r="BT3491" s="270"/>
      <c r="BU3491" s="270"/>
      <c r="BV3491" s="270"/>
      <c r="BW3491" s="270"/>
      <c r="BX3491" s="256"/>
      <c r="BY3491" s="256"/>
      <c r="BZ3491" s="256"/>
      <c r="CA3491" s="267"/>
      <c r="CB3491" s="267"/>
      <c r="CC3491" s="274"/>
      <c r="CD3491" s="267"/>
      <c r="CE3491" s="267"/>
      <c r="CF3491" s="267"/>
      <c r="CG3491" s="267"/>
      <c r="CH3491" s="267"/>
      <c r="CI3491" s="267"/>
      <c r="CJ3491" s="267"/>
      <c r="CK3491" s="267"/>
      <c r="CL3491" s="265"/>
      <c r="CM3491" s="272"/>
      <c r="CN3491" s="264"/>
      <c r="CO3491" s="177"/>
      <c r="CP3491" s="226"/>
      <c r="CQ3491" s="226"/>
      <c r="CR3491" s="226"/>
      <c r="CS3491" s="178"/>
      <c r="CT3491" s="178"/>
      <c r="CU3491" s="178"/>
      <c r="CV3491" s="178"/>
      <c r="CW3491" s="178"/>
      <c r="CX3491" s="178"/>
      <c r="CY3491" s="178"/>
      <c r="CZ3491" s="178"/>
      <c r="DA3491" s="178"/>
    </row>
    <row r="3492" spans="1:105" s="120" customFormat="1" ht="15" customHeight="1">
      <c r="A3492" s="228"/>
      <c r="B3492" s="346"/>
      <c r="C3492" s="349"/>
      <c r="D3492" s="237"/>
      <c r="E3492" s="237"/>
      <c r="F3492" s="243"/>
      <c r="G3492" s="122">
        <v>2.1</v>
      </c>
      <c r="H3492" s="84"/>
      <c r="I3492" s="84"/>
      <c r="J3492" s="84"/>
      <c r="K3492" s="84"/>
      <c r="L3492" s="84"/>
      <c r="M3492" s="84"/>
      <c r="N3492" s="84"/>
      <c r="O3492" s="84"/>
      <c r="P3492" s="84"/>
      <c r="Q3492" s="84"/>
      <c r="R3492" s="84"/>
      <c r="S3492" s="84"/>
      <c r="T3492" s="84"/>
      <c r="U3492" s="84"/>
      <c r="V3492" s="84"/>
      <c r="W3492" s="84"/>
      <c r="X3492" s="84"/>
      <c r="Y3492" s="84"/>
      <c r="Z3492" s="84"/>
      <c r="AA3492" s="84"/>
      <c r="AB3492" s="84"/>
      <c r="AC3492" s="80"/>
      <c r="AD3492" s="80"/>
      <c r="AE3492" s="80"/>
      <c r="AF3492" s="80"/>
      <c r="AG3492" s="80"/>
      <c r="AH3492" s="80"/>
      <c r="AI3492" s="80"/>
      <c r="AJ3492" s="80"/>
      <c r="AK3492" s="80"/>
      <c r="AL3492" s="80"/>
      <c r="AM3492" s="240"/>
      <c r="AN3492" s="240"/>
      <c r="AO3492" s="240"/>
      <c r="AP3492" s="240"/>
      <c r="AQ3492" s="240"/>
      <c r="AR3492" s="240"/>
      <c r="AS3492" s="240"/>
      <c r="AT3492" s="256"/>
      <c r="AU3492" s="256"/>
      <c r="AV3492" s="259"/>
      <c r="AW3492" s="259"/>
      <c r="AX3492" s="256"/>
      <c r="AY3492" s="256"/>
      <c r="AZ3492" s="256"/>
      <c r="BA3492" s="256"/>
      <c r="BB3492" s="256"/>
      <c r="BC3492" s="256"/>
      <c r="BD3492" s="256"/>
      <c r="BE3492" s="256"/>
      <c r="BF3492" s="256"/>
      <c r="BG3492" s="256"/>
      <c r="BH3492" s="256"/>
      <c r="BI3492" s="256"/>
      <c r="BJ3492" s="256"/>
      <c r="BK3492" s="256"/>
      <c r="BL3492" s="262"/>
      <c r="BM3492" s="262"/>
      <c r="BN3492" s="262"/>
      <c r="BO3492" s="262"/>
      <c r="BP3492" s="262"/>
      <c r="BQ3492" s="262"/>
      <c r="BR3492" s="270"/>
      <c r="BS3492" s="270"/>
      <c r="BT3492" s="270"/>
      <c r="BU3492" s="270"/>
      <c r="BV3492" s="270"/>
      <c r="BW3492" s="270"/>
      <c r="BX3492" s="256"/>
      <c r="BY3492" s="256"/>
      <c r="BZ3492" s="256"/>
      <c r="CA3492" s="267"/>
      <c r="CB3492" s="267"/>
      <c r="CC3492" s="274"/>
      <c r="CD3492" s="267"/>
      <c r="CE3492" s="267"/>
      <c r="CF3492" s="267"/>
      <c r="CG3492" s="267"/>
      <c r="CH3492" s="267"/>
      <c r="CI3492" s="267"/>
      <c r="CJ3492" s="267"/>
      <c r="CK3492" s="267"/>
      <c r="CL3492" s="265"/>
      <c r="CM3492" s="272"/>
      <c r="CN3492" s="264"/>
      <c r="CO3492" s="177"/>
      <c r="CP3492" s="226"/>
      <c r="CQ3492" s="226"/>
      <c r="CR3492" s="226"/>
      <c r="CS3492" s="178"/>
      <c r="CT3492" s="178"/>
      <c r="CU3492" s="178"/>
      <c r="CV3492" s="178"/>
      <c r="CW3492" s="178"/>
      <c r="CX3492" s="178"/>
      <c r="CY3492" s="178"/>
      <c r="CZ3492" s="178"/>
      <c r="DA3492" s="178"/>
    </row>
    <row r="3493" spans="1:105" s="120" customFormat="1" ht="15" customHeight="1">
      <c r="A3493" s="228"/>
      <c r="B3493" s="346"/>
      <c r="C3493" s="349"/>
      <c r="D3493" s="237"/>
      <c r="E3493" s="237"/>
      <c r="F3493" s="243"/>
      <c r="G3493" s="122">
        <v>2.7</v>
      </c>
      <c r="H3493" s="84"/>
      <c r="I3493" s="84">
        <v>6.5</v>
      </c>
      <c r="J3493" s="84"/>
      <c r="K3493" s="84"/>
      <c r="L3493" s="84"/>
      <c r="M3493" s="84"/>
      <c r="N3493" s="84"/>
      <c r="O3493" s="84">
        <v>6.5</v>
      </c>
      <c r="P3493" s="84"/>
      <c r="Q3493" s="84"/>
      <c r="R3493" s="84"/>
      <c r="S3493" s="84"/>
      <c r="T3493" s="84"/>
      <c r="U3493" s="84"/>
      <c r="V3493" s="84"/>
      <c r="W3493" s="84"/>
      <c r="X3493" s="84"/>
      <c r="Y3493" s="84"/>
      <c r="Z3493" s="84"/>
      <c r="AA3493" s="84"/>
      <c r="AB3493" s="84"/>
      <c r="AC3493" s="80"/>
      <c r="AD3493" s="80"/>
      <c r="AE3493" s="80"/>
      <c r="AF3493" s="80"/>
      <c r="AG3493" s="80"/>
      <c r="AH3493" s="80"/>
      <c r="AI3493" s="80"/>
      <c r="AJ3493" s="80"/>
      <c r="AK3493" s="80"/>
      <c r="AL3493" s="80"/>
      <c r="AM3493" s="240"/>
      <c r="AN3493" s="240"/>
      <c r="AO3493" s="240"/>
      <c r="AP3493" s="240"/>
      <c r="AQ3493" s="240"/>
      <c r="AR3493" s="240"/>
      <c r="AS3493" s="240"/>
      <c r="AT3493" s="256"/>
      <c r="AU3493" s="256"/>
      <c r="AV3493" s="259"/>
      <c r="AW3493" s="259"/>
      <c r="AX3493" s="256"/>
      <c r="AY3493" s="256"/>
      <c r="AZ3493" s="256"/>
      <c r="BA3493" s="256"/>
      <c r="BB3493" s="256"/>
      <c r="BC3493" s="256"/>
      <c r="BD3493" s="256"/>
      <c r="BE3493" s="256"/>
      <c r="BF3493" s="256"/>
      <c r="BG3493" s="256"/>
      <c r="BH3493" s="256"/>
      <c r="BI3493" s="256"/>
      <c r="BJ3493" s="256"/>
      <c r="BK3493" s="256"/>
      <c r="BL3493" s="262"/>
      <c r="BM3493" s="262"/>
      <c r="BN3493" s="262"/>
      <c r="BO3493" s="262"/>
      <c r="BP3493" s="262"/>
      <c r="BQ3493" s="262"/>
      <c r="BR3493" s="270"/>
      <c r="BS3493" s="270"/>
      <c r="BT3493" s="270"/>
      <c r="BU3493" s="270"/>
      <c r="BV3493" s="270"/>
      <c r="BW3493" s="270"/>
      <c r="BX3493" s="256"/>
      <c r="BY3493" s="256"/>
      <c r="BZ3493" s="256"/>
      <c r="CA3493" s="267"/>
      <c r="CB3493" s="267"/>
      <c r="CC3493" s="274"/>
      <c r="CD3493" s="267"/>
      <c r="CE3493" s="267"/>
      <c r="CF3493" s="267"/>
      <c r="CG3493" s="267"/>
      <c r="CH3493" s="267"/>
      <c r="CI3493" s="267"/>
      <c r="CJ3493" s="267"/>
      <c r="CK3493" s="267"/>
      <c r="CL3493" s="265"/>
      <c r="CM3493" s="272"/>
      <c r="CN3493" s="264"/>
      <c r="CO3493" s="177"/>
      <c r="CP3493" s="226"/>
      <c r="CQ3493" s="226"/>
      <c r="CR3493" s="226"/>
      <c r="CS3493" s="178"/>
      <c r="CT3493" s="178"/>
      <c r="CU3493" s="178"/>
      <c r="CV3493" s="178"/>
      <c r="CW3493" s="178"/>
      <c r="CX3493" s="178"/>
      <c r="CY3493" s="178"/>
      <c r="CZ3493" s="178"/>
      <c r="DA3493" s="178"/>
    </row>
    <row r="3494" spans="1:105" s="120" customFormat="1" ht="15" customHeight="1">
      <c r="A3494" s="228"/>
      <c r="B3494" s="346"/>
      <c r="C3494" s="349"/>
      <c r="D3494" s="237"/>
      <c r="E3494" s="237"/>
      <c r="F3494" s="243"/>
      <c r="G3494" s="122">
        <v>3</v>
      </c>
      <c r="H3494" s="84"/>
      <c r="I3494" s="84"/>
      <c r="J3494" s="84"/>
      <c r="K3494" s="84"/>
      <c r="L3494" s="84"/>
      <c r="M3494" s="84"/>
      <c r="N3494" s="84"/>
      <c r="O3494" s="84"/>
      <c r="P3494" s="84"/>
      <c r="Q3494" s="84"/>
      <c r="R3494" s="84"/>
      <c r="S3494" s="84"/>
      <c r="T3494" s="84"/>
      <c r="U3494" s="84"/>
      <c r="V3494" s="84"/>
      <c r="W3494" s="84"/>
      <c r="X3494" s="84"/>
      <c r="Y3494" s="84"/>
      <c r="Z3494" s="84"/>
      <c r="AA3494" s="84"/>
      <c r="AB3494" s="84"/>
      <c r="AC3494" s="80"/>
      <c r="AD3494" s="80"/>
      <c r="AE3494" s="80"/>
      <c r="AF3494" s="80"/>
      <c r="AG3494" s="80"/>
      <c r="AH3494" s="80"/>
      <c r="AI3494" s="80"/>
      <c r="AJ3494" s="80"/>
      <c r="AK3494" s="80"/>
      <c r="AL3494" s="80"/>
      <c r="AM3494" s="240"/>
      <c r="AN3494" s="240"/>
      <c r="AO3494" s="240"/>
      <c r="AP3494" s="240"/>
      <c r="AQ3494" s="240"/>
      <c r="AR3494" s="240"/>
      <c r="AS3494" s="240"/>
      <c r="AT3494" s="256"/>
      <c r="AU3494" s="256"/>
      <c r="AV3494" s="259"/>
      <c r="AW3494" s="259"/>
      <c r="AX3494" s="256"/>
      <c r="AY3494" s="256"/>
      <c r="AZ3494" s="256"/>
      <c r="BA3494" s="256"/>
      <c r="BB3494" s="256"/>
      <c r="BC3494" s="256"/>
      <c r="BD3494" s="256"/>
      <c r="BE3494" s="256"/>
      <c r="BF3494" s="256"/>
      <c r="BG3494" s="256"/>
      <c r="BH3494" s="256"/>
      <c r="BI3494" s="256"/>
      <c r="BJ3494" s="256"/>
      <c r="BK3494" s="256"/>
      <c r="BL3494" s="262"/>
      <c r="BM3494" s="262"/>
      <c r="BN3494" s="262"/>
      <c r="BO3494" s="262"/>
      <c r="BP3494" s="262"/>
      <c r="BQ3494" s="262"/>
      <c r="BR3494" s="270"/>
      <c r="BS3494" s="270"/>
      <c r="BT3494" s="270"/>
      <c r="BU3494" s="270"/>
      <c r="BV3494" s="270"/>
      <c r="BW3494" s="270"/>
      <c r="BX3494" s="256"/>
      <c r="BY3494" s="256"/>
      <c r="BZ3494" s="256"/>
      <c r="CA3494" s="267"/>
      <c r="CB3494" s="267"/>
      <c r="CC3494" s="274"/>
      <c r="CD3494" s="267"/>
      <c r="CE3494" s="267"/>
      <c r="CF3494" s="267"/>
      <c r="CG3494" s="267"/>
      <c r="CH3494" s="267"/>
      <c r="CI3494" s="267"/>
      <c r="CJ3494" s="267"/>
      <c r="CK3494" s="267"/>
      <c r="CL3494" s="265"/>
      <c r="CM3494" s="272"/>
      <c r="CN3494" s="264"/>
      <c r="CO3494" s="177"/>
      <c r="CP3494" s="226"/>
      <c r="CQ3494" s="226"/>
      <c r="CR3494" s="226"/>
      <c r="CS3494" s="178"/>
      <c r="CT3494" s="178"/>
      <c r="CU3494" s="178"/>
      <c r="CV3494" s="178"/>
      <c r="CW3494" s="178"/>
      <c r="CX3494" s="178"/>
      <c r="CY3494" s="178"/>
      <c r="CZ3494" s="178"/>
      <c r="DA3494" s="178"/>
    </row>
    <row r="3495" spans="1:105" s="120" customFormat="1" ht="15" customHeight="1">
      <c r="A3495" s="228"/>
      <c r="B3495" s="346"/>
      <c r="C3495" s="349"/>
      <c r="D3495" s="237"/>
      <c r="E3495" s="237"/>
      <c r="F3495" s="244"/>
      <c r="G3495" s="123">
        <v>3.9</v>
      </c>
      <c r="H3495" s="85"/>
      <c r="I3495" s="85"/>
      <c r="J3495" s="85"/>
      <c r="K3495" s="85"/>
      <c r="L3495" s="85"/>
      <c r="M3495" s="85"/>
      <c r="N3495" s="85"/>
      <c r="O3495" s="85"/>
      <c r="P3495" s="85"/>
      <c r="Q3495" s="85"/>
      <c r="R3495" s="85"/>
      <c r="S3495" s="85"/>
      <c r="T3495" s="85"/>
      <c r="U3495" s="85"/>
      <c r="V3495" s="85"/>
      <c r="W3495" s="85"/>
      <c r="X3495" s="85"/>
      <c r="Y3495" s="85"/>
      <c r="Z3495" s="85"/>
      <c r="AA3495" s="85"/>
      <c r="AB3495" s="85"/>
      <c r="AC3495" s="81"/>
      <c r="AD3495" s="81"/>
      <c r="AE3495" s="81"/>
      <c r="AF3495" s="81"/>
      <c r="AG3495" s="81"/>
      <c r="AH3495" s="81"/>
      <c r="AI3495" s="81"/>
      <c r="AJ3495" s="81"/>
      <c r="AK3495" s="81"/>
      <c r="AL3495" s="81"/>
      <c r="AM3495" s="240"/>
      <c r="AN3495" s="240"/>
      <c r="AO3495" s="240"/>
      <c r="AP3495" s="240"/>
      <c r="AQ3495" s="240"/>
      <c r="AR3495" s="240"/>
      <c r="AS3495" s="240"/>
      <c r="AT3495" s="256"/>
      <c r="AU3495" s="256"/>
      <c r="AV3495" s="259"/>
      <c r="AW3495" s="259"/>
      <c r="AX3495" s="256"/>
      <c r="AY3495" s="256"/>
      <c r="AZ3495" s="256"/>
      <c r="BA3495" s="256"/>
      <c r="BB3495" s="256"/>
      <c r="BC3495" s="256"/>
      <c r="BD3495" s="256"/>
      <c r="BE3495" s="256"/>
      <c r="BF3495" s="256"/>
      <c r="BG3495" s="256"/>
      <c r="BH3495" s="256"/>
      <c r="BI3495" s="256"/>
      <c r="BJ3495" s="256"/>
      <c r="BK3495" s="256"/>
      <c r="BL3495" s="262"/>
      <c r="BM3495" s="262"/>
      <c r="BN3495" s="262"/>
      <c r="BO3495" s="262"/>
      <c r="BP3495" s="262"/>
      <c r="BQ3495" s="262"/>
      <c r="BR3495" s="270"/>
      <c r="BS3495" s="270"/>
      <c r="BT3495" s="270"/>
      <c r="BU3495" s="270"/>
      <c r="BV3495" s="270"/>
      <c r="BW3495" s="270"/>
      <c r="BX3495" s="256"/>
      <c r="BY3495" s="256"/>
      <c r="BZ3495" s="256"/>
      <c r="CA3495" s="267"/>
      <c r="CB3495" s="267"/>
      <c r="CC3495" s="274"/>
      <c r="CD3495" s="267"/>
      <c r="CE3495" s="267"/>
      <c r="CF3495" s="267"/>
      <c r="CG3495" s="267"/>
      <c r="CH3495" s="267"/>
      <c r="CI3495" s="267"/>
      <c r="CJ3495" s="267"/>
      <c r="CK3495" s="267"/>
      <c r="CL3495" s="265"/>
      <c r="CM3495" s="272"/>
      <c r="CN3495" s="264"/>
      <c r="CO3495" s="177"/>
      <c r="CP3495" s="226"/>
      <c r="CQ3495" s="226"/>
      <c r="CR3495" s="226"/>
      <c r="CS3495" s="178"/>
      <c r="CT3495" s="178"/>
      <c r="CU3495" s="178"/>
      <c r="CV3495" s="178"/>
      <c r="CW3495" s="178"/>
      <c r="CX3495" s="178"/>
      <c r="CY3495" s="178"/>
      <c r="CZ3495" s="178"/>
      <c r="DA3495" s="178"/>
    </row>
    <row r="3496" spans="1:105" s="120" customFormat="1" ht="15" customHeight="1">
      <c r="A3496" s="229"/>
      <c r="B3496" s="347"/>
      <c r="C3496" s="350"/>
      <c r="D3496" s="238"/>
      <c r="E3496" s="238"/>
      <c r="F3496" s="245" t="s">
        <v>83</v>
      </c>
      <c r="G3496" s="246"/>
      <c r="H3496" s="82"/>
      <c r="I3496" s="82"/>
      <c r="J3496" s="82"/>
      <c r="K3496" s="82"/>
      <c r="L3496" s="82"/>
      <c r="M3496" s="82"/>
      <c r="N3496" s="82"/>
      <c r="O3496" s="82"/>
      <c r="P3496" s="82"/>
      <c r="Q3496" s="82"/>
      <c r="R3496" s="82"/>
      <c r="S3496" s="82"/>
      <c r="T3496" s="82"/>
      <c r="U3496" s="82"/>
      <c r="V3496" s="82"/>
      <c r="W3496" s="82"/>
      <c r="X3496" s="82"/>
      <c r="Y3496" s="82"/>
      <c r="Z3496" s="82"/>
      <c r="AA3496" s="82"/>
      <c r="AB3496" s="82"/>
      <c r="AC3496" s="35"/>
      <c r="AD3496" s="35"/>
      <c r="AE3496" s="35"/>
      <c r="AF3496" s="35"/>
      <c r="AG3496" s="35"/>
      <c r="AH3496" s="35"/>
      <c r="AI3496" s="35"/>
      <c r="AJ3496" s="35"/>
      <c r="AK3496" s="35"/>
      <c r="AL3496" s="35"/>
      <c r="AM3496" s="241"/>
      <c r="AN3496" s="241"/>
      <c r="AO3496" s="241"/>
      <c r="AP3496" s="241"/>
      <c r="AQ3496" s="241"/>
      <c r="AR3496" s="241"/>
      <c r="AS3496" s="241"/>
      <c r="AT3496" s="257"/>
      <c r="AU3496" s="257"/>
      <c r="AV3496" s="260"/>
      <c r="AW3496" s="260"/>
      <c r="AX3496" s="257"/>
      <c r="AY3496" s="257"/>
      <c r="AZ3496" s="257"/>
      <c r="BA3496" s="257"/>
      <c r="BB3496" s="257"/>
      <c r="BC3496" s="257"/>
      <c r="BD3496" s="257"/>
      <c r="BE3496" s="257"/>
      <c r="BF3496" s="257"/>
      <c r="BG3496" s="257"/>
      <c r="BH3496" s="257"/>
      <c r="BI3496" s="257"/>
      <c r="BJ3496" s="257"/>
      <c r="BK3496" s="257"/>
      <c r="BL3496" s="263"/>
      <c r="BM3496" s="263"/>
      <c r="BN3496" s="263"/>
      <c r="BO3496" s="263"/>
      <c r="BP3496" s="263"/>
      <c r="BQ3496" s="263"/>
      <c r="BR3496" s="271"/>
      <c r="BS3496" s="271"/>
      <c r="BT3496" s="271"/>
      <c r="BU3496" s="271"/>
      <c r="BV3496" s="271"/>
      <c r="BW3496" s="271"/>
      <c r="BX3496" s="257"/>
      <c r="BY3496" s="257"/>
      <c r="BZ3496" s="257"/>
      <c r="CA3496" s="268"/>
      <c r="CB3496" s="268"/>
      <c r="CC3496" s="275"/>
      <c r="CD3496" s="268"/>
      <c r="CE3496" s="268"/>
      <c r="CF3496" s="268"/>
      <c r="CG3496" s="268"/>
      <c r="CH3496" s="268"/>
      <c r="CI3496" s="268"/>
      <c r="CJ3496" s="268"/>
      <c r="CK3496" s="268"/>
      <c r="CL3496" s="265"/>
      <c r="CM3496" s="272"/>
      <c r="CN3496" s="264"/>
      <c r="CO3496" s="177"/>
      <c r="CP3496" s="226"/>
      <c r="CQ3496" s="226"/>
      <c r="CR3496" s="226"/>
      <c r="CS3496" s="178"/>
      <c r="CT3496" s="178"/>
      <c r="CU3496" s="178"/>
      <c r="CV3496" s="178"/>
      <c r="CW3496" s="178"/>
      <c r="CX3496" s="178"/>
      <c r="CY3496" s="178"/>
      <c r="CZ3496" s="178"/>
      <c r="DA3496" s="178"/>
    </row>
    <row r="3497" spans="1:105" s="120" customFormat="1" ht="15" customHeight="1">
      <c r="A3497" s="227">
        <f t="shared" si="1089"/>
        <v>433</v>
      </c>
      <c r="B3497" s="345" t="s">
        <v>407</v>
      </c>
      <c r="C3497" s="348" t="s">
        <v>408</v>
      </c>
      <c r="D3497" s="236">
        <v>43808</v>
      </c>
      <c r="E3497" s="236" t="s">
        <v>353</v>
      </c>
      <c r="F3497" s="253" t="s">
        <v>80</v>
      </c>
      <c r="G3497" s="254"/>
      <c r="H3497" s="82" t="s">
        <v>69</v>
      </c>
      <c r="I3497" s="82"/>
      <c r="J3497" s="82" t="s">
        <v>61</v>
      </c>
      <c r="K3497" s="82" t="s">
        <v>61</v>
      </c>
      <c r="L3497" s="82" t="s">
        <v>61</v>
      </c>
      <c r="M3497" s="82" t="s">
        <v>61</v>
      </c>
      <c r="N3497" s="82" t="s">
        <v>61</v>
      </c>
      <c r="O3497" s="82" t="s">
        <v>973</v>
      </c>
      <c r="P3497" s="82" t="s">
        <v>61</v>
      </c>
      <c r="Q3497" s="82" t="s">
        <v>61</v>
      </c>
      <c r="R3497" s="82" t="s">
        <v>61</v>
      </c>
      <c r="S3497" s="82" t="s">
        <v>61</v>
      </c>
      <c r="T3497" s="82" t="s">
        <v>631</v>
      </c>
      <c r="U3497" s="82" t="s">
        <v>61</v>
      </c>
      <c r="V3497" s="82"/>
      <c r="W3497" s="82" t="s">
        <v>60</v>
      </c>
      <c r="X3497" s="82" t="s">
        <v>60</v>
      </c>
      <c r="Y3497" s="82" t="s">
        <v>60</v>
      </c>
      <c r="Z3497" s="82" t="s">
        <v>60</v>
      </c>
      <c r="AA3497" s="82" t="s">
        <v>60</v>
      </c>
      <c r="AB3497" s="82" t="s">
        <v>60</v>
      </c>
      <c r="AC3497" s="82"/>
      <c r="AD3497" s="82" t="s">
        <v>60</v>
      </c>
      <c r="AE3497" s="82" t="s">
        <v>60</v>
      </c>
      <c r="AF3497" s="82" t="s">
        <v>60</v>
      </c>
      <c r="AG3497" s="82" t="s">
        <v>60</v>
      </c>
      <c r="AH3497" s="82" t="s">
        <v>60</v>
      </c>
      <c r="AI3497" s="82" t="s">
        <v>1471</v>
      </c>
      <c r="AJ3497" s="82"/>
      <c r="AK3497" s="82" t="s">
        <v>61</v>
      </c>
      <c r="AL3497" s="82" t="s">
        <v>61</v>
      </c>
      <c r="AM3497" s="239">
        <f>COUNTIF(H3497:AL3497,"PH")+COUNTIF(H3497:AL3497,"PH/L")+COUNTIF(H3497:AL3497,"PM")</f>
        <v>0</v>
      </c>
      <c r="AN3497" s="239">
        <f>COUNTIF(H3497:AL3497,"PD")+COUNTIF(H3497:AL3497,"PDD")+COUNTIF(H3497:AL3497,"P/DS")/2+COUNTIF(H3497:AL3497,"PMD")</f>
        <v>0</v>
      </c>
      <c r="AO3497" s="239">
        <f>COUNTIF(H3497:AL3497,"PN")+COUNTIF(H3497:AL3497,"P/NS")/2+COUNTIF(H3497:AL3497,"PH")+COUNTIF(H3497:AL3497,"PH/F")/2+COUNTIF(H3497:AL3497,"PH/L")/2+COUNTIF(H3497:AL3497,"PM")</f>
        <v>0</v>
      </c>
      <c r="AP3497" s="239">
        <f>COUNTIF(H3497:AL3497,"BH")+COUNTIF(H3497:AL3497,"AL/BL")+COUNTIF(H3497:AL3497,"UL/BL")+COUNTIF(H3497:AL3497,"BM")</f>
        <v>0</v>
      </c>
      <c r="AQ3497" s="239">
        <f>COUNTIF(H3497:AL3497,"DS")+COUNTIF(H3497:AL3497,"AL/DS")/2+COUNTIF(H3497:AL3497,"UL/DS")/2+COUNTIF(H3497:AL3497,"CT")+COUNTIF(H3497:AL3497,"MD")</f>
        <v>11.5</v>
      </c>
      <c r="AR3497" s="239">
        <f>COUNTIF(H3497:AL3497,"NS")+COUNTIF(H3497:AL3497,"AL/NS")/2+COUNTIF(H3497:AL3497,"UL/NS")/2+COUNTIF(H3497:AL3497,"BH")+COUNTIF(H3497:AL3497,"AL/BF")/2+COUNTIF(H3497:AL3497,"AL/BL")/2+COUNTIF(H3497:AL3497,"UL/BL")/2+COUNTIF(H3497:AL3497,"UL/BF")/2+COUNTIF(H3497:AL3497,"BM")</f>
        <v>12</v>
      </c>
      <c r="AS3497" s="239">
        <f>COUNTIF(H3497:AL3497,"AL")+COUNTIF(H3497:AL3497,"AL/DS")/2+COUNTIF(H3497:AL3497,"AL/NS")/2+COUNTIF(H3497:AL3497,"NH")+COUNTIF(H3497:AL3497,"SL")+COUNTIF(H3497:AL3497,"NHD")+COUNTIF(H3497:AL3497,"B")+COUNTIF(H3497:AL3497,"HL")+COUNTIF(H3497:AL3497,"AL/BF")/2+COUNTIF(H3497:AL3497,"AL/BL")/2</f>
        <v>1</v>
      </c>
      <c r="AT3497" s="255">
        <f>COUNTIF(H3497:AL3497,"PD")+COUNTIF(H3497:AL3497,"PN")+COUNTIF(H3497:AL3497,"P/DS")/2+COUNTIF(H3497:AL3497,"P/NS")/2+COUNTIF(H3497:AL3497,"DS")+COUNTIF(H3497:AL3497,"NS")+COUNTIF(H3497:AL3497,"AL")+COUNTIF(H3497:AL3497,"AL/DS")+COUNTIF(H3497:AL3497,"AL/NS")+COUNTIF(H3497:AL3497,"NH")+COUNTIF(H3497:AL3497,"SL")+COUNTIF(H3497:AL3497,"UL/DS")/2+COUNTIF(H3497:AL3497,"UL/NS")/2+COUNTIF(H3497:AL3497,"CT")+COUNTIF(H3497:AL3497,"NHD")+COUNTIF(H3497:AL3497,"PDD")+COUNTIF(H3497:AL3497,"B")+COUNTIF(H3497:AL3497,"HL")+COUNTIF(H3497:AL3497,"PH")+COUNTIF(H3497:AL3497,"BH")+COUNTIF(H3497:AL3497,"AL/BF")+COUNTIF(H3497:AL3497,"AL/BL")+COUNTIF(H3497:AL3497,"UL/BF")/2+COUNTIF(H3497:AL3497,"UL/BL")/2+COUNTIF(H3497:AL3497,"PH/F")/2+COUNTIF(H3497:AL3497,"PH/L")/2+COUNTIF(H3497:AL3497,"MD")+COUNTIF(H3497:AL3497,"PMD")+COUNTIF(H3497:AL3497,"PM")+COUNTIF(H3497:AL3497,"BM")</f>
        <v>24.5</v>
      </c>
      <c r="AU3497" s="255">
        <f>COUNTIF(H3497:AL3497,"P/DS")/2+COUNTIF(H3497:AL3497,"P/NS")/2+COUNTIF(H3497:AL3497,"IL")+COUNTIF(H3497:AL3497,"NL")+COUNTIF(H3497:AL3497,"UL")+COUNTIF(H3497:AL3497,"UL/DS")/2+COUNTIF(H3497:AL3497,"UL/NS")/2+COUNTIF(H3497:AL3497,"KT")+COUNTIF(H3497:AL3497,"UL/BF")/2+COUNTIF(H3497:AL3497,"UL/BL")/2+COUNTIF(H3497:AL3497,"PH/F")/2+COUNTIF(H3497:AL3497,"PH/L")/2+COUNTIF(H3497:AL3497,"NB")</f>
        <v>1.5</v>
      </c>
      <c r="AV3497" s="258">
        <f>COUNTIF(H3497:AL3497,"PN")+COUNTIF(H3497:AL3497,"TVD")+COUNTIF(H3497:AL3497,"PH")+COUNTIF(H3497:AL3497,"PM")+COUNTIF(H3497:AL3497,"PDD")-COUNTIFS(H3497:AL3497,"PN",H3504:AL3504,"&gt;=3")-COUNTIFS(H3497:AL3497,"PM",H3504:AL3504,"&gt;=3")</f>
        <v>0</v>
      </c>
      <c r="AW3497" s="258">
        <f>COUNTIF(H3497:AL3497,"NS")+COUNTIF(H3497:AL3497,"D")+COUNTIF(H3497:AL3497,"BH")+COUNTIF(H3497:AL3497,"NHD")+COUNTIF(H3497:AL3497,"BM")-COUNTIFS(H3497:AL3497,"NS",H3504:AL3504,"&gt;=3")-COUNTIFS(H3497:AL3497,"BH",H3504:AL3504,"&gt;=3")-COUNTIFS(H3497:AL3497,"BM",H3504:AL3504,"&gt;=3")</f>
        <v>13</v>
      </c>
      <c r="AX3497" s="255">
        <f>COUNTIF(H3497:AL3497,"AL")+COUNTIF(H3497:AL3497,"AL/DS")/2+COUNTIF(H3497:AL3497,"AL/NS")/2+COUNTIF(H3497:AL3497,"AL/BF")+COUNTIF(H3497:AL3497,"AL/BL")/2</f>
        <v>0</v>
      </c>
      <c r="AY3497" s="255">
        <f>COUNTIF(H3497:AL3497,"SL")</f>
        <v>0</v>
      </c>
      <c r="AZ3497" s="255">
        <f>COUNTIF(H3497:AL3497,"NH")</f>
        <v>1</v>
      </c>
      <c r="BA3497" s="255">
        <f>COUNTIF(H3497:AL3497,"HL")</f>
        <v>0</v>
      </c>
      <c r="BB3497" s="255">
        <f>COUNTIF(G3497:AL3497,"P/DS")/2+COUNTIF(G3497:AL3497,"P/NS")/2+COUNTIF(G3497:AL3497,"UL")+COUNTIF(G3497:AL3497,"UL/DS")/2+COUNTIF(G3497:AL3497,"UL/NS")/2+COUNTIF(G3497:AL3497,"UL/BL")/2+COUNTIF(G3497:AL3497,"UL/BF")/2+COUNTIF(G3497:AL3497,"PH/F")/2+COUNTIF(G3497:AL3497,"PH/L")/2</f>
        <v>0.5</v>
      </c>
      <c r="BC3497" s="255">
        <f>COUNTIF(H3497:AL3497,"NB")</f>
        <v>1</v>
      </c>
      <c r="BD3497" s="255">
        <f>COUNTIF(H3497:AL3497,"NL")</f>
        <v>0</v>
      </c>
      <c r="BE3497" s="255">
        <f>COUNTIF(H3497:AL3497,"IL")</f>
        <v>0</v>
      </c>
      <c r="BF3497" s="255">
        <f>COUNTIF(H3497:AL3497,"KT")</f>
        <v>0</v>
      </c>
      <c r="BG3497" s="255">
        <f>COUNTIF(H3497:AL3497,"L70")</f>
        <v>0</v>
      </c>
      <c r="BH3497" s="255">
        <f>COUNTIF(H3497:AL3497,"MD")</f>
        <v>0</v>
      </c>
      <c r="BI3497" s="255">
        <f>COUNTIF(H3497:AL3497,"PMD")</f>
        <v>0</v>
      </c>
      <c r="BJ3497" s="255">
        <f>COUNTIF(H3497:AL3497,"PM")</f>
        <v>0</v>
      </c>
      <c r="BK3497" s="255">
        <f>COUNTIF(H3497:AL3497,"BM")</f>
        <v>0</v>
      </c>
      <c r="BL3497" s="261">
        <f>SUMIF(H3497:AL3497,"PD",H3498:AL3498)+SUMIF(H3497:AL3497,"PN",H3498:AL3498)+SUMIF(H3497:AL3497,"P/DS",H3498:AL3498)+SUMIF(H3497:AL3497,"PN/F",H3498:AL3498)+SUMIF(H3497:AL3497,"PN/L",H3498:AL3498)+SUMIF(H3497:AL3497,"TV",H3498:AL3498)+SUMIF(H3497:AL3497,"TVD",H3498:AL3498)+SUMIF(H3497:AL3497,"PDD",H3498:AL3498)</f>
        <v>0</v>
      </c>
      <c r="BM3497" s="261">
        <f>SUMIF(H3497:AL3497,"PD",H3499:AL3499)+SUMIF(H3497:AL3497,"PN",H3499:AL3499)+SUMIF(H3497:AL3497,"P/DS",H3499:AL3499)+SUMIF(H3497:AL3497,"PN/F",H3499:AL3499)+SUMIF(H3497:AL3497,"PN/L",H3499:AL3499)+SUMIF(H3497:AL3497,"TV",H3499:AL3499)+SUMIF(H3497:AL3497,"TVD",H3499:AL3499)+SUMIF(H3497:AL3497,"PDD",H3499:AL3499)+SUMIF(H3497:AL3497,"PMD",H3499:AL3499)</f>
        <v>0</v>
      </c>
      <c r="BN3497" s="261">
        <f>SUMIF(H3497:AL3497,"PD",H3500:AL3500)+SUMIF(H3497:AL3497,"PN",H3500:AL3500)+SUMIF(H3497:AL3497,"P/DS",H3500:AL3500)+SUMIF(H3497:AL3497,"PN/F",H3500:AL3500)+SUMIF(H3497:AL3497,"PN/L",H3500:AL3500)+SUMIF(H3497:AL3497,"TV",H3500:AL3500)+SUMIF(H3497:AL3497,"TVD",H3500:AL3500)</f>
        <v>0</v>
      </c>
      <c r="BO3497" s="261">
        <f>SUMIF(H3497:AL3497,"PD",H3501:AL3501)+SUMIF(H3497:AL3497,"PN",H3501:AL3501)+SUMIF(H3497:AL3497,"P/DS",H3501:AL3501)+SUMIF(H3497:AL3497,"PN/F",H3501:AL3501)+SUMIF(H3497:AL3497,"PN/L",H3501:AL3501)+SUMIF(H3497:AL3497,"TV",H3501:AL3501)+SUMIF(H3497:AL3497,"TVD",H3501:AL3501)</f>
        <v>0</v>
      </c>
      <c r="BP3497" s="261">
        <f>SUMIF(H3497:AL3497,"PD",H3502:AL3502)+SUMIF(H3497:AL3497,"PN",H3502:AL3502)+SUMIF(H3497:AL3497,"P/DS",H3502:AL3502)+SUMIF(H3497:AL3497,"PN/F",H3502:AL3502)+SUMIF(H3497:AL3497,"PN/L",H3502:AL3502)+SUMIF(H3497:AL3497,"TV",H3502:AL3502)+SUMIF(H3497:AL3497,"TVD",H3502:AL3502)+SUMIF(H3497:AL3497,"PDD",H3502:AL3502)+SUMIF(H3497:AL3497,"PH",H3502:AL3502)+SUMIF(H3497:AL3497,"PM",H3502:AL3502)</f>
        <v>0</v>
      </c>
      <c r="BQ3497" s="261">
        <f>SUMIF(H3497:AL3497,"PD",H3503:AL3503)+SUMIF(H3497:AL3497,"PN",H3503:AL3503)+SUMIF(H3497:AL3497,"P/DS",H3503:AL3503)+SUMIF(H3497:AL3497,"PN/F",H3503:AL3503)+SUMIF(H3497:AL3497,"PN/L",H3503:AL3503)+SUMIF(H3497:AL3497,"TV",H3503:AL3503)+SUMIF(H3497:AL3497,"TVD",H3503:AL3503)+SUMIF(H3497:AL3497,"PDD",H3503:AL3503)+SUMIF(H3497:AL3497,"PH",H3503:AL3503)+SUMIF(H3497:AL3497,"PM",H3503:AL3503)</f>
        <v>0</v>
      </c>
      <c r="BR3497" s="269">
        <f>SUM(H3498:AL3498)-BL3497</f>
        <v>43.099999999999994</v>
      </c>
      <c r="BS3497" s="269">
        <f>SUM(H3499:AL3499)-BM3497</f>
        <v>7.5</v>
      </c>
      <c r="BT3497" s="269">
        <f>SUM(H3500:AL3500)-BN3497</f>
        <v>0</v>
      </c>
      <c r="BU3497" s="269">
        <f>SUM(H3501:AL3501)-BO3497</f>
        <v>6</v>
      </c>
      <c r="BV3497" s="269">
        <f>SUM(H3502:AL3502)-BP3497</f>
        <v>0</v>
      </c>
      <c r="BW3497" s="269">
        <f>SUM(H3503:AL3503)-BQ3497</f>
        <v>0</v>
      </c>
      <c r="BX3497" s="255">
        <f>SUMIF(H3497:AL3497,"PD",H3504:AL3504)+SUMIF(H3497:AL3497,"PN",H3504:AL3504)+SUMIF(H3497:AL3497,"P/DS",H3504:AL3504)+SUMIF(H3497:AL3497,"PN/F",H3504:AL3504)+SUMIF(H3497:AL3497,"PN/L",H3504:AL3504)</f>
        <v>0</v>
      </c>
      <c r="BY3497" s="255">
        <f>SUM(H3504:AL3504)-BX3497</f>
        <v>0</v>
      </c>
      <c r="BZ3497" s="255">
        <f t="shared" ref="BZ3497" si="1104">+SUM(BL3497:BW3504)</f>
        <v>56.599999999999994</v>
      </c>
      <c r="CA3497" s="266">
        <f>(COUNTIFS(H3497:AL3497,"PD",H3498:AL3498,"&gt;=2"))*0.5-IF(CN3497="VP",COUNTIFS($H$16:$AL$16,"SAT",H3497:AL3497,"PD",H3498:AL3498,"&gt;=2"))*0.5</f>
        <v>0</v>
      </c>
      <c r="CB3497" s="266">
        <f>(COUNTIFS(H3497:AL3497,"PN",H3499:AL3499,"&gt;=0.5",H3498:AL3498,"&gt;=1.5"))*0.5+COUNTIFS(H3497:AL3497,"PDD",H3499:AL3499,"&gt;=0.5",H3498:AL3498,"&gt;=1.5")*0.5</f>
        <v>0</v>
      </c>
      <c r="CC3497" s="273">
        <f>(COUNTIFS(H3497:AL3497,"TV",H3499:AL3499,"&gt;=10"))*0.5+(COUNTIFS(H3497:AL3497,"PMD",H3499:AL3499,"&gt;=2"))*0.5</f>
        <v>0</v>
      </c>
      <c r="CD3497" s="266">
        <f>(COUNTIFS(H3497:AL3497,"TVD",H3501:AL3501,"&gt;=6.5",H3499:AL3499,"&gt;=3.5"))*0.5</f>
        <v>0</v>
      </c>
      <c r="CE3497" s="266">
        <f>(COUNTIFS(H3497:AL3497,"PD",H3502:AL3502,"&gt;=10"))*0.5</f>
        <v>0</v>
      </c>
      <c r="CF3497" s="266">
        <f>(COUNTIFS(H3497:AL3497,"PDD",H3502:AL3502,"&gt;=3.5",H3503:AL3503,"&gt;=6.5")+COUNTIFS(H3497:AL3497,"PH",H3503:AL3503,"&gt;=0.5",H3502:AL3502,"&gt;=1.5")+COUNTIFS(H3497:AL3497,"PM",H3503:AL3503,"&gt;=0.5",H3502:AL3502,"&gt;=1.5"))*0.5</f>
        <v>0</v>
      </c>
      <c r="CG3497" s="266">
        <f>(COUNTIFS(H3497:AL3497,"DS",H3498:AL3498,"&gt;=2")+COUNTIFS(H3497:AL3497,"AL/DS",H3498:AL3498,"&gt;=2"))*0.5-IF(CN3497="VP",COUNTIFS($H$16:$AL$16,"SAT",H3497:AL3497,"DS",H3498:AL3498,"&gt;=2"))*0.5</f>
        <v>4</v>
      </c>
      <c r="CH3497" s="266">
        <f>(COUNTIFS(H3497:AL3497,"NS",H3499:AL3499,"&gt;=0.5",H3498:AL3498,"&gt;=1.5")+COUNTIFS(H3497:AL3497,"AL/NS",H3499:AL3499,"&gt;=0.5",H3498:AL3498,"&gt;=1.5")+COUNTIFS(H3497:AL3497,"NHD",H3499:AL3499,"&gt;=4.5",H3502:AL3502,"&gt;=2",H3498:AL3498,"&gt;=1.5"))*0.5</f>
        <v>5</v>
      </c>
      <c r="CI3497" s="266">
        <f>(COUNTIF(H3499:AL3499,"&gt;=10")+COUNTIFS(H3497:AL3497,"MD",H3499:AL3499,"&gt;=2")-COUNTIFS(H3497:AL3497,"TV",H3499:AL3499,"&gt;=10"))*0.5</f>
        <v>0</v>
      </c>
      <c r="CJ3497" s="266">
        <f>(COUNTIFS(H3497:AL3497,"D",H3501:AL3501,"&gt;=6.5",H3499:AL3499,"&gt;=3.5"))*0.5</f>
        <v>0</v>
      </c>
      <c r="CK3497" s="266">
        <f>(COUNTIF(H3502:AL3502,"&gt;=10")-COUNTIFS(H3497:AL3497,"PD",H3502:AL3502,"&gt;=10"))*0.5</f>
        <v>0</v>
      </c>
      <c r="CL3497" s="265">
        <f>(COUNTIFS(H3497:AL3497,"NHD",H3502:AL3502,"&gt;=3.5",H3503:AL3503,"&gt;=6.5")+COUNTIFS(H3497:AL3497,"BH",H3502:AL3502,"&gt;=1.5",H3503:AL3503,"&gt;=0.5")+COUNTIFS(H3497:AL3497,"BM",H3502:AL3502,"&gt;=1.5",H3503:AL3503,"&gt;=0.5")+COUNTIFS(H3497:AL3497,"D",H3502:AL3502,"&gt;=1.5",H3503:AL3503,"&gt;=0.5"))*0.5</f>
        <v>0</v>
      </c>
      <c r="CM3497" s="272"/>
      <c r="CN3497" s="264" t="s">
        <v>723</v>
      </c>
      <c r="CO3497" s="177">
        <f t="shared" ref="CO3497" si="1105">+AM3497+AN3497+AO3497+AP3497+AQ3497+AR3497+AS3497+AU3497+BG3497</f>
        <v>26</v>
      </c>
      <c r="CP3497" s="225">
        <f>+SUM(I3498:I3503)-I3504</f>
        <v>0</v>
      </c>
      <c r="CQ3497" s="225">
        <f>+SUM(J3498:J3503)-J3504</f>
        <v>0</v>
      </c>
      <c r="CR3497" s="225">
        <f>+SUM(K3498:K3503)-K3504</f>
        <v>2.5</v>
      </c>
      <c r="CS3497" s="178"/>
      <c r="CT3497" s="178"/>
      <c r="CU3497" s="178"/>
      <c r="CV3497" s="178"/>
      <c r="CW3497" s="178"/>
      <c r="CX3497" s="178"/>
      <c r="CY3497" s="178"/>
      <c r="CZ3497" s="178"/>
      <c r="DA3497" s="178"/>
    </row>
    <row r="3498" spans="1:105" s="120" customFormat="1" ht="15" customHeight="1">
      <c r="A3498" s="228"/>
      <c r="B3498" s="346"/>
      <c r="C3498" s="349"/>
      <c r="D3498" s="237"/>
      <c r="E3498" s="237"/>
      <c r="F3498" s="242" t="s">
        <v>82</v>
      </c>
      <c r="G3498" s="121">
        <v>1.5</v>
      </c>
      <c r="H3498" s="83"/>
      <c r="I3498" s="83"/>
      <c r="J3498" s="83"/>
      <c r="K3498" s="83">
        <v>2</v>
      </c>
      <c r="L3498" s="83">
        <v>2</v>
      </c>
      <c r="M3498" s="83">
        <v>2</v>
      </c>
      <c r="N3498" s="83">
        <v>2</v>
      </c>
      <c r="O3498" s="83"/>
      <c r="P3498" s="83">
        <v>2</v>
      </c>
      <c r="Q3498" s="83">
        <v>2</v>
      </c>
      <c r="R3498" s="83">
        <v>2</v>
      </c>
      <c r="S3498" s="83">
        <v>1</v>
      </c>
      <c r="T3498" s="83"/>
      <c r="U3498" s="83">
        <v>2</v>
      </c>
      <c r="V3498" s="83"/>
      <c r="W3498" s="83">
        <v>2.5</v>
      </c>
      <c r="X3498" s="83">
        <v>2.2999999999999998</v>
      </c>
      <c r="Y3498" s="83">
        <v>2.5</v>
      </c>
      <c r="Z3498" s="83">
        <v>1.5</v>
      </c>
      <c r="AA3498" s="83">
        <v>2.5</v>
      </c>
      <c r="AB3498" s="83">
        <v>2.5</v>
      </c>
      <c r="AC3498" s="79"/>
      <c r="AD3498" s="79">
        <v>3</v>
      </c>
      <c r="AE3498" s="79"/>
      <c r="AF3498" s="79">
        <v>2.8</v>
      </c>
      <c r="AG3498" s="79">
        <v>2.5</v>
      </c>
      <c r="AH3498" s="79"/>
      <c r="AI3498" s="79"/>
      <c r="AJ3498" s="79"/>
      <c r="AK3498" s="79">
        <v>2</v>
      </c>
      <c r="AL3498" s="79">
        <v>2</v>
      </c>
      <c r="AM3498" s="240"/>
      <c r="AN3498" s="240"/>
      <c r="AO3498" s="240"/>
      <c r="AP3498" s="240"/>
      <c r="AQ3498" s="240"/>
      <c r="AR3498" s="240"/>
      <c r="AS3498" s="240"/>
      <c r="AT3498" s="256"/>
      <c r="AU3498" s="256"/>
      <c r="AV3498" s="259"/>
      <c r="AW3498" s="259"/>
      <c r="AX3498" s="256"/>
      <c r="AY3498" s="256"/>
      <c r="AZ3498" s="256"/>
      <c r="BA3498" s="256"/>
      <c r="BB3498" s="256"/>
      <c r="BC3498" s="256"/>
      <c r="BD3498" s="256"/>
      <c r="BE3498" s="256"/>
      <c r="BF3498" s="256"/>
      <c r="BG3498" s="256"/>
      <c r="BH3498" s="256"/>
      <c r="BI3498" s="256"/>
      <c r="BJ3498" s="256"/>
      <c r="BK3498" s="256"/>
      <c r="BL3498" s="262"/>
      <c r="BM3498" s="262"/>
      <c r="BN3498" s="262"/>
      <c r="BO3498" s="262"/>
      <c r="BP3498" s="262"/>
      <c r="BQ3498" s="262"/>
      <c r="BR3498" s="270"/>
      <c r="BS3498" s="270"/>
      <c r="BT3498" s="270"/>
      <c r="BU3498" s="270"/>
      <c r="BV3498" s="270"/>
      <c r="BW3498" s="270"/>
      <c r="BX3498" s="256"/>
      <c r="BY3498" s="256"/>
      <c r="BZ3498" s="256"/>
      <c r="CA3498" s="267"/>
      <c r="CB3498" s="267"/>
      <c r="CC3498" s="274"/>
      <c r="CD3498" s="267"/>
      <c r="CE3498" s="267"/>
      <c r="CF3498" s="267"/>
      <c r="CG3498" s="267"/>
      <c r="CH3498" s="267"/>
      <c r="CI3498" s="267"/>
      <c r="CJ3498" s="267"/>
      <c r="CK3498" s="267"/>
      <c r="CL3498" s="265"/>
      <c r="CM3498" s="272"/>
      <c r="CN3498" s="264"/>
      <c r="CO3498" s="177"/>
      <c r="CP3498" s="226"/>
      <c r="CQ3498" s="226"/>
      <c r="CR3498" s="226"/>
      <c r="CS3498" s="178"/>
      <c r="CT3498" s="178"/>
      <c r="CU3498" s="178"/>
      <c r="CV3498" s="178"/>
      <c r="CW3498" s="178"/>
      <c r="CX3498" s="178"/>
      <c r="CY3498" s="178"/>
      <c r="CZ3498" s="178"/>
      <c r="DA3498" s="178"/>
    </row>
    <row r="3499" spans="1:105" s="120" customFormat="1" ht="15" customHeight="1">
      <c r="A3499" s="228"/>
      <c r="B3499" s="346"/>
      <c r="C3499" s="349"/>
      <c r="D3499" s="237"/>
      <c r="E3499" s="237"/>
      <c r="F3499" s="243"/>
      <c r="G3499" s="122">
        <v>2</v>
      </c>
      <c r="H3499" s="84"/>
      <c r="I3499" s="84"/>
      <c r="J3499" s="84"/>
      <c r="K3499" s="84">
        <v>0.5</v>
      </c>
      <c r="L3499" s="84">
        <v>0.5</v>
      </c>
      <c r="M3499" s="84">
        <v>0.5</v>
      </c>
      <c r="N3499" s="84">
        <v>0.5</v>
      </c>
      <c r="O3499" s="84">
        <v>2</v>
      </c>
      <c r="P3499" s="84">
        <v>0.5</v>
      </c>
      <c r="Q3499" s="84">
        <v>0.5</v>
      </c>
      <c r="R3499" s="84">
        <v>0.5</v>
      </c>
      <c r="S3499" s="84">
        <v>0.5</v>
      </c>
      <c r="T3499" s="84"/>
      <c r="U3499" s="84">
        <v>0.5</v>
      </c>
      <c r="V3499" s="84"/>
      <c r="W3499" s="84"/>
      <c r="X3499" s="84"/>
      <c r="Y3499" s="84"/>
      <c r="Z3499" s="84"/>
      <c r="AA3499" s="84"/>
      <c r="AB3499" s="84"/>
      <c r="AC3499" s="80"/>
      <c r="AD3499" s="80"/>
      <c r="AE3499" s="80"/>
      <c r="AF3499" s="80"/>
      <c r="AG3499" s="80"/>
      <c r="AH3499" s="80"/>
      <c r="AI3499" s="80"/>
      <c r="AJ3499" s="80"/>
      <c r="AK3499" s="80">
        <v>0.5</v>
      </c>
      <c r="AL3499" s="80">
        <v>0.5</v>
      </c>
      <c r="AM3499" s="240"/>
      <c r="AN3499" s="240"/>
      <c r="AO3499" s="240"/>
      <c r="AP3499" s="240"/>
      <c r="AQ3499" s="240"/>
      <c r="AR3499" s="240"/>
      <c r="AS3499" s="240"/>
      <c r="AT3499" s="256"/>
      <c r="AU3499" s="256"/>
      <c r="AV3499" s="259"/>
      <c r="AW3499" s="259"/>
      <c r="AX3499" s="256"/>
      <c r="AY3499" s="256"/>
      <c r="AZ3499" s="256"/>
      <c r="BA3499" s="256"/>
      <c r="BB3499" s="256"/>
      <c r="BC3499" s="256"/>
      <c r="BD3499" s="256"/>
      <c r="BE3499" s="256"/>
      <c r="BF3499" s="256"/>
      <c r="BG3499" s="256"/>
      <c r="BH3499" s="256"/>
      <c r="BI3499" s="256"/>
      <c r="BJ3499" s="256"/>
      <c r="BK3499" s="256"/>
      <c r="BL3499" s="262"/>
      <c r="BM3499" s="262"/>
      <c r="BN3499" s="262"/>
      <c r="BO3499" s="262"/>
      <c r="BP3499" s="262"/>
      <c r="BQ3499" s="262"/>
      <c r="BR3499" s="270"/>
      <c r="BS3499" s="270"/>
      <c r="BT3499" s="270"/>
      <c r="BU3499" s="270"/>
      <c r="BV3499" s="270"/>
      <c r="BW3499" s="270"/>
      <c r="BX3499" s="256"/>
      <c r="BY3499" s="256"/>
      <c r="BZ3499" s="256"/>
      <c r="CA3499" s="267"/>
      <c r="CB3499" s="267"/>
      <c r="CC3499" s="274"/>
      <c r="CD3499" s="267"/>
      <c r="CE3499" s="267"/>
      <c r="CF3499" s="267"/>
      <c r="CG3499" s="267"/>
      <c r="CH3499" s="267"/>
      <c r="CI3499" s="267"/>
      <c r="CJ3499" s="267"/>
      <c r="CK3499" s="267"/>
      <c r="CL3499" s="265"/>
      <c r="CM3499" s="272"/>
      <c r="CN3499" s="264"/>
      <c r="CO3499" s="177"/>
      <c r="CP3499" s="226"/>
      <c r="CQ3499" s="226"/>
      <c r="CR3499" s="226"/>
      <c r="CS3499" s="178"/>
      <c r="CT3499" s="178"/>
      <c r="CU3499" s="178"/>
      <c r="CV3499" s="178"/>
      <c r="CW3499" s="178"/>
      <c r="CX3499" s="178"/>
      <c r="CY3499" s="178"/>
      <c r="CZ3499" s="178"/>
      <c r="DA3499" s="178"/>
    </row>
    <row r="3500" spans="1:105" s="120" customFormat="1" ht="15" customHeight="1">
      <c r="A3500" s="228"/>
      <c r="B3500" s="346"/>
      <c r="C3500" s="349"/>
      <c r="D3500" s="237"/>
      <c r="E3500" s="237"/>
      <c r="F3500" s="243"/>
      <c r="G3500" s="122">
        <v>2.1</v>
      </c>
      <c r="H3500" s="84"/>
      <c r="I3500" s="84"/>
      <c r="J3500" s="84"/>
      <c r="K3500" s="84"/>
      <c r="L3500" s="84"/>
      <c r="M3500" s="84"/>
      <c r="N3500" s="84"/>
      <c r="O3500" s="84"/>
      <c r="P3500" s="84"/>
      <c r="Q3500" s="84"/>
      <c r="R3500" s="84"/>
      <c r="S3500" s="84"/>
      <c r="T3500" s="84"/>
      <c r="U3500" s="84"/>
      <c r="V3500" s="84"/>
      <c r="W3500" s="84"/>
      <c r="X3500" s="84"/>
      <c r="Y3500" s="84"/>
      <c r="Z3500" s="84"/>
      <c r="AA3500" s="84"/>
      <c r="AB3500" s="84"/>
      <c r="AC3500" s="80"/>
      <c r="AD3500" s="80"/>
      <c r="AE3500" s="80"/>
      <c r="AF3500" s="80"/>
      <c r="AG3500" s="80"/>
      <c r="AH3500" s="80"/>
      <c r="AI3500" s="80"/>
      <c r="AJ3500" s="80"/>
      <c r="AK3500" s="80"/>
      <c r="AL3500" s="80"/>
      <c r="AM3500" s="240"/>
      <c r="AN3500" s="240"/>
      <c r="AO3500" s="240"/>
      <c r="AP3500" s="240"/>
      <c r="AQ3500" s="240"/>
      <c r="AR3500" s="240"/>
      <c r="AS3500" s="240"/>
      <c r="AT3500" s="256"/>
      <c r="AU3500" s="256"/>
      <c r="AV3500" s="259"/>
      <c r="AW3500" s="259"/>
      <c r="AX3500" s="256"/>
      <c r="AY3500" s="256"/>
      <c r="AZ3500" s="256"/>
      <c r="BA3500" s="256"/>
      <c r="BB3500" s="256"/>
      <c r="BC3500" s="256"/>
      <c r="BD3500" s="256"/>
      <c r="BE3500" s="256"/>
      <c r="BF3500" s="256"/>
      <c r="BG3500" s="256"/>
      <c r="BH3500" s="256"/>
      <c r="BI3500" s="256"/>
      <c r="BJ3500" s="256"/>
      <c r="BK3500" s="256"/>
      <c r="BL3500" s="262"/>
      <c r="BM3500" s="262"/>
      <c r="BN3500" s="262"/>
      <c r="BO3500" s="262"/>
      <c r="BP3500" s="262"/>
      <c r="BQ3500" s="262"/>
      <c r="BR3500" s="270"/>
      <c r="BS3500" s="270"/>
      <c r="BT3500" s="270"/>
      <c r="BU3500" s="270"/>
      <c r="BV3500" s="270"/>
      <c r="BW3500" s="270"/>
      <c r="BX3500" s="256"/>
      <c r="BY3500" s="256"/>
      <c r="BZ3500" s="256"/>
      <c r="CA3500" s="267"/>
      <c r="CB3500" s="267"/>
      <c r="CC3500" s="274"/>
      <c r="CD3500" s="267"/>
      <c r="CE3500" s="267"/>
      <c r="CF3500" s="267"/>
      <c r="CG3500" s="267"/>
      <c r="CH3500" s="267"/>
      <c r="CI3500" s="267"/>
      <c r="CJ3500" s="267"/>
      <c r="CK3500" s="267"/>
      <c r="CL3500" s="265"/>
      <c r="CM3500" s="272"/>
      <c r="CN3500" s="264"/>
      <c r="CO3500" s="177"/>
      <c r="CP3500" s="226"/>
      <c r="CQ3500" s="226"/>
      <c r="CR3500" s="226"/>
      <c r="CS3500" s="178"/>
      <c r="CT3500" s="178"/>
      <c r="CU3500" s="178"/>
      <c r="CV3500" s="178"/>
      <c r="CW3500" s="178"/>
      <c r="CX3500" s="178"/>
      <c r="CY3500" s="178"/>
      <c r="CZ3500" s="178"/>
      <c r="DA3500" s="178"/>
    </row>
    <row r="3501" spans="1:105" s="120" customFormat="1" ht="15" customHeight="1">
      <c r="A3501" s="228"/>
      <c r="B3501" s="346"/>
      <c r="C3501" s="349"/>
      <c r="D3501" s="237"/>
      <c r="E3501" s="237"/>
      <c r="F3501" s="243"/>
      <c r="G3501" s="122">
        <v>2.7</v>
      </c>
      <c r="H3501" s="84"/>
      <c r="I3501" s="84"/>
      <c r="J3501" s="84"/>
      <c r="K3501" s="84"/>
      <c r="L3501" s="84"/>
      <c r="M3501" s="84"/>
      <c r="N3501" s="84"/>
      <c r="O3501" s="84">
        <v>6</v>
      </c>
      <c r="P3501" s="84"/>
      <c r="Q3501" s="84"/>
      <c r="R3501" s="84"/>
      <c r="S3501" s="84"/>
      <c r="T3501" s="84"/>
      <c r="U3501" s="84"/>
      <c r="V3501" s="84"/>
      <c r="W3501" s="84"/>
      <c r="X3501" s="84"/>
      <c r="Y3501" s="84"/>
      <c r="Z3501" s="84"/>
      <c r="AA3501" s="84"/>
      <c r="AB3501" s="84"/>
      <c r="AC3501" s="80"/>
      <c r="AD3501" s="80"/>
      <c r="AE3501" s="80"/>
      <c r="AF3501" s="80"/>
      <c r="AG3501" s="80"/>
      <c r="AH3501" s="80"/>
      <c r="AI3501" s="80"/>
      <c r="AJ3501" s="80"/>
      <c r="AK3501" s="80"/>
      <c r="AL3501" s="80"/>
      <c r="AM3501" s="240"/>
      <c r="AN3501" s="240"/>
      <c r="AO3501" s="240"/>
      <c r="AP3501" s="240"/>
      <c r="AQ3501" s="240"/>
      <c r="AR3501" s="240"/>
      <c r="AS3501" s="240"/>
      <c r="AT3501" s="256"/>
      <c r="AU3501" s="256"/>
      <c r="AV3501" s="259"/>
      <c r="AW3501" s="259"/>
      <c r="AX3501" s="256"/>
      <c r="AY3501" s="256"/>
      <c r="AZ3501" s="256"/>
      <c r="BA3501" s="256"/>
      <c r="BB3501" s="256"/>
      <c r="BC3501" s="256"/>
      <c r="BD3501" s="256"/>
      <c r="BE3501" s="256"/>
      <c r="BF3501" s="256"/>
      <c r="BG3501" s="256"/>
      <c r="BH3501" s="256"/>
      <c r="BI3501" s="256"/>
      <c r="BJ3501" s="256"/>
      <c r="BK3501" s="256"/>
      <c r="BL3501" s="262"/>
      <c r="BM3501" s="262"/>
      <c r="BN3501" s="262"/>
      <c r="BO3501" s="262"/>
      <c r="BP3501" s="262"/>
      <c r="BQ3501" s="262"/>
      <c r="BR3501" s="270"/>
      <c r="BS3501" s="270"/>
      <c r="BT3501" s="270"/>
      <c r="BU3501" s="270"/>
      <c r="BV3501" s="270"/>
      <c r="BW3501" s="270"/>
      <c r="BX3501" s="256"/>
      <c r="BY3501" s="256"/>
      <c r="BZ3501" s="256"/>
      <c r="CA3501" s="267"/>
      <c r="CB3501" s="267"/>
      <c r="CC3501" s="274"/>
      <c r="CD3501" s="267"/>
      <c r="CE3501" s="267"/>
      <c r="CF3501" s="267"/>
      <c r="CG3501" s="267"/>
      <c r="CH3501" s="267"/>
      <c r="CI3501" s="267"/>
      <c r="CJ3501" s="267"/>
      <c r="CK3501" s="267"/>
      <c r="CL3501" s="265"/>
      <c r="CM3501" s="272"/>
      <c r="CN3501" s="264"/>
      <c r="CO3501" s="177"/>
      <c r="CP3501" s="226"/>
      <c r="CQ3501" s="226"/>
      <c r="CR3501" s="226"/>
      <c r="CS3501" s="178"/>
      <c r="CT3501" s="178"/>
      <c r="CU3501" s="178"/>
      <c r="CV3501" s="178"/>
      <c r="CW3501" s="178"/>
      <c r="CX3501" s="178"/>
      <c r="CY3501" s="178"/>
      <c r="CZ3501" s="178"/>
      <c r="DA3501" s="178"/>
    </row>
    <row r="3502" spans="1:105" s="120" customFormat="1" ht="15" customHeight="1">
      <c r="A3502" s="228"/>
      <c r="B3502" s="346"/>
      <c r="C3502" s="349"/>
      <c r="D3502" s="237"/>
      <c r="E3502" s="237"/>
      <c r="F3502" s="243"/>
      <c r="G3502" s="122">
        <v>3</v>
      </c>
      <c r="H3502" s="84"/>
      <c r="I3502" s="84"/>
      <c r="J3502" s="84"/>
      <c r="K3502" s="84"/>
      <c r="L3502" s="84"/>
      <c r="M3502" s="84"/>
      <c r="N3502" s="84"/>
      <c r="O3502" s="84"/>
      <c r="P3502" s="84"/>
      <c r="Q3502" s="84"/>
      <c r="R3502" s="84"/>
      <c r="S3502" s="84"/>
      <c r="T3502" s="84"/>
      <c r="U3502" s="84"/>
      <c r="V3502" s="84"/>
      <c r="W3502" s="84"/>
      <c r="X3502" s="84"/>
      <c r="Y3502" s="84"/>
      <c r="Z3502" s="84"/>
      <c r="AA3502" s="84"/>
      <c r="AB3502" s="84"/>
      <c r="AC3502" s="80"/>
      <c r="AD3502" s="80"/>
      <c r="AE3502" s="80"/>
      <c r="AF3502" s="80"/>
      <c r="AG3502" s="80"/>
      <c r="AH3502" s="80"/>
      <c r="AI3502" s="80"/>
      <c r="AJ3502" s="80"/>
      <c r="AK3502" s="80"/>
      <c r="AL3502" s="80"/>
      <c r="AM3502" s="240"/>
      <c r="AN3502" s="240"/>
      <c r="AO3502" s="240"/>
      <c r="AP3502" s="240"/>
      <c r="AQ3502" s="240"/>
      <c r="AR3502" s="240"/>
      <c r="AS3502" s="240"/>
      <c r="AT3502" s="256"/>
      <c r="AU3502" s="256"/>
      <c r="AV3502" s="259"/>
      <c r="AW3502" s="259"/>
      <c r="AX3502" s="256"/>
      <c r="AY3502" s="256"/>
      <c r="AZ3502" s="256"/>
      <c r="BA3502" s="256"/>
      <c r="BB3502" s="256"/>
      <c r="BC3502" s="256"/>
      <c r="BD3502" s="256"/>
      <c r="BE3502" s="256"/>
      <c r="BF3502" s="256"/>
      <c r="BG3502" s="256"/>
      <c r="BH3502" s="256"/>
      <c r="BI3502" s="256"/>
      <c r="BJ3502" s="256"/>
      <c r="BK3502" s="256"/>
      <c r="BL3502" s="262"/>
      <c r="BM3502" s="262"/>
      <c r="BN3502" s="262"/>
      <c r="BO3502" s="262"/>
      <c r="BP3502" s="262"/>
      <c r="BQ3502" s="262"/>
      <c r="BR3502" s="270"/>
      <c r="BS3502" s="270"/>
      <c r="BT3502" s="270"/>
      <c r="BU3502" s="270"/>
      <c r="BV3502" s="270"/>
      <c r="BW3502" s="270"/>
      <c r="BX3502" s="256"/>
      <c r="BY3502" s="256"/>
      <c r="BZ3502" s="256"/>
      <c r="CA3502" s="267"/>
      <c r="CB3502" s="267"/>
      <c r="CC3502" s="274"/>
      <c r="CD3502" s="267"/>
      <c r="CE3502" s="267"/>
      <c r="CF3502" s="267"/>
      <c r="CG3502" s="267"/>
      <c r="CH3502" s="267"/>
      <c r="CI3502" s="267"/>
      <c r="CJ3502" s="267"/>
      <c r="CK3502" s="267"/>
      <c r="CL3502" s="265"/>
      <c r="CM3502" s="272"/>
      <c r="CN3502" s="264"/>
      <c r="CO3502" s="177"/>
      <c r="CP3502" s="226"/>
      <c r="CQ3502" s="226"/>
      <c r="CR3502" s="226"/>
      <c r="CS3502" s="178"/>
      <c r="CT3502" s="178"/>
      <c r="CU3502" s="178"/>
      <c r="CV3502" s="178"/>
      <c r="CW3502" s="178"/>
      <c r="CX3502" s="178"/>
      <c r="CY3502" s="178"/>
      <c r="CZ3502" s="178"/>
      <c r="DA3502" s="178"/>
    </row>
    <row r="3503" spans="1:105" s="120" customFormat="1" ht="15" customHeight="1">
      <c r="A3503" s="228"/>
      <c r="B3503" s="346"/>
      <c r="C3503" s="349"/>
      <c r="D3503" s="237"/>
      <c r="E3503" s="237"/>
      <c r="F3503" s="244"/>
      <c r="G3503" s="123">
        <v>3.9</v>
      </c>
      <c r="H3503" s="85"/>
      <c r="I3503" s="85"/>
      <c r="J3503" s="85"/>
      <c r="K3503" s="85"/>
      <c r="L3503" s="85"/>
      <c r="M3503" s="85"/>
      <c r="N3503" s="85"/>
      <c r="O3503" s="85"/>
      <c r="P3503" s="85"/>
      <c r="Q3503" s="85"/>
      <c r="R3503" s="85"/>
      <c r="S3503" s="85"/>
      <c r="T3503" s="85"/>
      <c r="U3503" s="85"/>
      <c r="V3503" s="85"/>
      <c r="W3503" s="85"/>
      <c r="X3503" s="85"/>
      <c r="Y3503" s="85"/>
      <c r="Z3503" s="85"/>
      <c r="AA3503" s="85"/>
      <c r="AB3503" s="85"/>
      <c r="AC3503" s="81"/>
      <c r="AD3503" s="81"/>
      <c r="AE3503" s="81"/>
      <c r="AF3503" s="81"/>
      <c r="AG3503" s="81"/>
      <c r="AH3503" s="81"/>
      <c r="AI3503" s="81"/>
      <c r="AJ3503" s="81"/>
      <c r="AK3503" s="81"/>
      <c r="AL3503" s="81"/>
      <c r="AM3503" s="240"/>
      <c r="AN3503" s="240"/>
      <c r="AO3503" s="240"/>
      <c r="AP3503" s="240"/>
      <c r="AQ3503" s="240"/>
      <c r="AR3503" s="240"/>
      <c r="AS3503" s="240"/>
      <c r="AT3503" s="256"/>
      <c r="AU3503" s="256"/>
      <c r="AV3503" s="259"/>
      <c r="AW3503" s="259"/>
      <c r="AX3503" s="256"/>
      <c r="AY3503" s="256"/>
      <c r="AZ3503" s="256"/>
      <c r="BA3503" s="256"/>
      <c r="BB3503" s="256"/>
      <c r="BC3503" s="256"/>
      <c r="BD3503" s="256"/>
      <c r="BE3503" s="256"/>
      <c r="BF3503" s="256"/>
      <c r="BG3503" s="256"/>
      <c r="BH3503" s="256"/>
      <c r="BI3503" s="256"/>
      <c r="BJ3503" s="256"/>
      <c r="BK3503" s="256"/>
      <c r="BL3503" s="262"/>
      <c r="BM3503" s="262"/>
      <c r="BN3503" s="262"/>
      <c r="BO3503" s="262"/>
      <c r="BP3503" s="262"/>
      <c r="BQ3503" s="262"/>
      <c r="BR3503" s="270"/>
      <c r="BS3503" s="270"/>
      <c r="BT3503" s="270"/>
      <c r="BU3503" s="270"/>
      <c r="BV3503" s="270"/>
      <c r="BW3503" s="270"/>
      <c r="BX3503" s="256"/>
      <c r="BY3503" s="256"/>
      <c r="BZ3503" s="256"/>
      <c r="CA3503" s="267"/>
      <c r="CB3503" s="267"/>
      <c r="CC3503" s="274"/>
      <c r="CD3503" s="267"/>
      <c r="CE3503" s="267"/>
      <c r="CF3503" s="267"/>
      <c r="CG3503" s="267"/>
      <c r="CH3503" s="267"/>
      <c r="CI3503" s="267"/>
      <c r="CJ3503" s="267"/>
      <c r="CK3503" s="267"/>
      <c r="CL3503" s="265"/>
      <c r="CM3503" s="272"/>
      <c r="CN3503" s="264"/>
      <c r="CO3503" s="177"/>
      <c r="CP3503" s="226"/>
      <c r="CQ3503" s="226"/>
      <c r="CR3503" s="226"/>
      <c r="CS3503" s="178"/>
      <c r="CT3503" s="178"/>
      <c r="CU3503" s="178"/>
      <c r="CV3503" s="178"/>
      <c r="CW3503" s="178"/>
      <c r="CX3503" s="178"/>
      <c r="CY3503" s="178"/>
      <c r="CZ3503" s="178"/>
      <c r="DA3503" s="178"/>
    </row>
    <row r="3504" spans="1:105" s="120" customFormat="1" ht="15" customHeight="1" thickBot="1">
      <c r="A3504" s="229"/>
      <c r="B3504" s="347"/>
      <c r="C3504" s="350"/>
      <c r="D3504" s="238"/>
      <c r="E3504" s="238"/>
      <c r="F3504" s="245" t="s">
        <v>83</v>
      </c>
      <c r="G3504" s="246"/>
      <c r="H3504" s="82"/>
      <c r="I3504" s="82"/>
      <c r="J3504" s="82"/>
      <c r="K3504" s="82"/>
      <c r="L3504" s="82"/>
      <c r="M3504" s="82"/>
      <c r="N3504" s="82"/>
      <c r="O3504" s="82"/>
      <c r="P3504" s="82"/>
      <c r="Q3504" s="82"/>
      <c r="R3504" s="82"/>
      <c r="S3504" s="82"/>
      <c r="T3504" s="82"/>
      <c r="U3504" s="82"/>
      <c r="V3504" s="82"/>
      <c r="W3504" s="82"/>
      <c r="X3504" s="82"/>
      <c r="Y3504" s="82"/>
      <c r="Z3504" s="82"/>
      <c r="AA3504" s="82"/>
      <c r="AB3504" s="82"/>
      <c r="AC3504" s="35"/>
      <c r="AD3504" s="35"/>
      <c r="AE3504" s="35"/>
      <c r="AF3504" s="35"/>
      <c r="AG3504" s="35"/>
      <c r="AH3504" s="35"/>
      <c r="AI3504" s="35"/>
      <c r="AJ3504" s="35"/>
      <c r="AK3504" s="35"/>
      <c r="AL3504" s="35"/>
      <c r="AM3504" s="241"/>
      <c r="AN3504" s="241"/>
      <c r="AO3504" s="241"/>
      <c r="AP3504" s="241"/>
      <c r="AQ3504" s="241"/>
      <c r="AR3504" s="241"/>
      <c r="AS3504" s="241"/>
      <c r="AT3504" s="257"/>
      <c r="AU3504" s="257"/>
      <c r="AV3504" s="260"/>
      <c r="AW3504" s="260"/>
      <c r="AX3504" s="257"/>
      <c r="AY3504" s="257"/>
      <c r="AZ3504" s="257"/>
      <c r="BA3504" s="257"/>
      <c r="BB3504" s="257"/>
      <c r="BC3504" s="257"/>
      <c r="BD3504" s="257"/>
      <c r="BE3504" s="257"/>
      <c r="BF3504" s="257"/>
      <c r="BG3504" s="257"/>
      <c r="BH3504" s="257"/>
      <c r="BI3504" s="257"/>
      <c r="BJ3504" s="257"/>
      <c r="BK3504" s="257"/>
      <c r="BL3504" s="263"/>
      <c r="BM3504" s="263"/>
      <c r="BN3504" s="263"/>
      <c r="BO3504" s="263"/>
      <c r="BP3504" s="263"/>
      <c r="BQ3504" s="263"/>
      <c r="BR3504" s="271"/>
      <c r="BS3504" s="271"/>
      <c r="BT3504" s="271"/>
      <c r="BU3504" s="271"/>
      <c r="BV3504" s="271"/>
      <c r="BW3504" s="271"/>
      <c r="BX3504" s="257"/>
      <c r="BY3504" s="257"/>
      <c r="BZ3504" s="257"/>
      <c r="CA3504" s="268"/>
      <c r="CB3504" s="268"/>
      <c r="CC3504" s="275"/>
      <c r="CD3504" s="268"/>
      <c r="CE3504" s="268"/>
      <c r="CF3504" s="268"/>
      <c r="CG3504" s="268"/>
      <c r="CH3504" s="268"/>
      <c r="CI3504" s="268"/>
      <c r="CJ3504" s="268"/>
      <c r="CK3504" s="268"/>
      <c r="CL3504" s="265"/>
      <c r="CM3504" s="272"/>
      <c r="CN3504" s="264"/>
      <c r="CO3504" s="177"/>
      <c r="CP3504" s="226"/>
      <c r="CQ3504" s="226"/>
      <c r="CR3504" s="226"/>
      <c r="CS3504" s="178"/>
      <c r="CT3504" s="178"/>
      <c r="CU3504" s="178"/>
      <c r="CV3504" s="178"/>
      <c r="CW3504" s="178"/>
      <c r="CX3504" s="178"/>
      <c r="CY3504" s="178"/>
      <c r="CZ3504" s="178"/>
      <c r="DA3504" s="178"/>
    </row>
    <row r="3505" spans="1:118" s="120" customFormat="1" ht="15" customHeight="1">
      <c r="A3505" s="227">
        <f t="shared" ref="A3505:A3561" si="1106">A3497+1</f>
        <v>434</v>
      </c>
      <c r="B3505" s="345" t="s">
        <v>410</v>
      </c>
      <c r="C3505" s="348" t="s">
        <v>740</v>
      </c>
      <c r="D3505" s="236">
        <v>43887</v>
      </c>
      <c r="E3505" s="236" t="s">
        <v>1195</v>
      </c>
      <c r="F3505" s="735" t="s">
        <v>80</v>
      </c>
      <c r="G3505" s="736"/>
      <c r="H3505" s="82" t="s">
        <v>69</v>
      </c>
      <c r="I3505" s="82" t="s">
        <v>973</v>
      </c>
      <c r="J3505" s="82" t="s">
        <v>61</v>
      </c>
      <c r="K3505" s="82" t="s">
        <v>61</v>
      </c>
      <c r="L3505" s="82" t="s">
        <v>61</v>
      </c>
      <c r="M3505" s="82" t="s">
        <v>61</v>
      </c>
      <c r="N3505" s="82" t="s">
        <v>61</v>
      </c>
      <c r="O3505" s="82" t="s">
        <v>973</v>
      </c>
      <c r="P3505" s="82" t="s">
        <v>61</v>
      </c>
      <c r="Q3505" s="82" t="s">
        <v>61</v>
      </c>
      <c r="R3505" s="82" t="s">
        <v>61</v>
      </c>
      <c r="S3505" s="82" t="s">
        <v>61</v>
      </c>
      <c r="T3505" s="82" t="s">
        <v>631</v>
      </c>
      <c r="U3505" s="82" t="s">
        <v>61</v>
      </c>
      <c r="V3505" s="82"/>
      <c r="W3505" s="82" t="s">
        <v>60</v>
      </c>
      <c r="X3505" s="82" t="s">
        <v>60</v>
      </c>
      <c r="Y3505" s="82" t="s">
        <v>60</v>
      </c>
      <c r="Z3505" s="82" t="s">
        <v>60</v>
      </c>
      <c r="AA3505" s="82" t="s">
        <v>60</v>
      </c>
      <c r="AB3505" s="82" t="s">
        <v>60</v>
      </c>
      <c r="AC3505" s="82"/>
      <c r="AD3505" s="82" t="s">
        <v>60</v>
      </c>
      <c r="AE3505" s="82" t="s">
        <v>60</v>
      </c>
      <c r="AF3505" s="82" t="s">
        <v>60</v>
      </c>
      <c r="AG3505" s="82" t="s">
        <v>60</v>
      </c>
      <c r="AH3505" s="82" t="s">
        <v>60</v>
      </c>
      <c r="AI3505" s="82" t="s">
        <v>1471</v>
      </c>
      <c r="AJ3505" s="82"/>
      <c r="AK3505" s="82" t="s">
        <v>61</v>
      </c>
      <c r="AL3505" s="82" t="s">
        <v>61</v>
      </c>
      <c r="AM3505" s="239">
        <f>COUNTIF(H3505:AL3505,"PH")+COUNTIF(H3505:AL3505,"PH/L")+COUNTIF(H3505:AL3505,"PM")</f>
        <v>0</v>
      </c>
      <c r="AN3505" s="239">
        <f>COUNTIF(H3505:AL3505,"PD")+COUNTIF(H3505:AL3505,"PDD")+COUNTIF(H3505:AL3505,"P/DS")/2+COUNTIF(H3505:AL3505,"PMD")</f>
        <v>0</v>
      </c>
      <c r="AO3505" s="239">
        <f>COUNTIF(H3505:AL3505,"PN")+COUNTIF(H3505:AL3505,"P/NS")/2+COUNTIF(H3505:AL3505,"PH")+COUNTIF(H3505:AL3505,"PH/F")/2+COUNTIF(H3505:AL3505,"PH/L")/2+COUNTIF(H3505:AL3505,"PM")</f>
        <v>0</v>
      </c>
      <c r="AP3505" s="239">
        <f>COUNTIF(H3505:AL3505,"BH")+COUNTIF(H3505:AL3505,"AL/BL")+COUNTIF(H3505:AL3505,"UL/BL")+COUNTIF(H3505:AL3505,"BM")</f>
        <v>0</v>
      </c>
      <c r="AQ3505" s="239">
        <f>COUNTIF(H3505:AL3505,"DS")+COUNTIF(H3505:AL3505,"AL/DS")/2+COUNTIF(H3505:AL3505,"UL/DS")/2+COUNTIF(H3505:AL3505,"CT")+COUNTIF(H3505:AL3505,"MD")</f>
        <v>11.5</v>
      </c>
      <c r="AR3505" s="239">
        <f>COUNTIF(H3505:AL3505,"NS")+COUNTIF(H3505:AL3505,"AL/NS")/2+COUNTIF(H3505:AL3505,"UL/NS")/2+COUNTIF(H3505:AL3505,"BH")+COUNTIF(H3505:AL3505,"AL/BF")/2+COUNTIF(H3505:AL3505,"AL/BL")/2+COUNTIF(H3505:AL3505,"UL/BL")/2+COUNTIF(H3505:AL3505,"UL/BF")/2+COUNTIF(H3505:AL3505,"BM")</f>
        <v>12</v>
      </c>
      <c r="AS3505" s="239">
        <f>COUNTIF(H3505:AL3505,"AL")+COUNTIF(H3505:AL3505,"AL/DS")/2+COUNTIF(H3505:AL3505,"AL/NS")/2+COUNTIF(H3505:AL3505,"NH")+COUNTIF(H3505:AL3505,"SL")+COUNTIF(H3505:AL3505,"NHD")+COUNTIF(H3505:AL3505,"B")+COUNTIF(H3505:AL3505,"HL")+COUNTIF(H3505:AL3505,"AL/BF")/2+COUNTIF(H3505:AL3505,"AL/BL")/2</f>
        <v>1</v>
      </c>
      <c r="AT3505" s="255">
        <f>COUNTIF(H3505:AL3505,"PD")+COUNTIF(H3505:AL3505,"PN")+COUNTIF(H3505:AL3505,"P/DS")/2+COUNTIF(H3505:AL3505,"P/NS")/2+COUNTIF(H3505:AL3505,"DS")+COUNTIF(H3505:AL3505,"NS")+COUNTIF(H3505:AL3505,"AL")+COUNTIF(H3505:AL3505,"AL/DS")+COUNTIF(H3505:AL3505,"AL/NS")+COUNTIF(H3505:AL3505,"NH")+COUNTIF(H3505:AL3505,"SL")+COUNTIF(H3505:AL3505,"UL/DS")/2+COUNTIF(H3505:AL3505,"UL/NS")/2+COUNTIF(H3505:AL3505,"CT")+COUNTIF(H3505:AL3505,"NHD")+COUNTIF(H3505:AL3505,"PDD")+COUNTIF(H3505:AL3505,"B")+COUNTIF(H3505:AL3505,"HL")+COUNTIF(H3505:AL3505,"PH")+COUNTIF(H3505:AL3505,"BH")+COUNTIF(H3505:AL3505,"AL/BF")+COUNTIF(H3505:AL3505,"AL/BL")+COUNTIF(H3505:AL3505,"UL/BF")/2+COUNTIF(H3505:AL3505,"UL/BL")/2+COUNTIF(H3505:AL3505,"PH/F")/2+COUNTIF(H3505:AL3505,"PH/L")/2+COUNTIF(H3505:AL3505,"MD")+COUNTIF(H3505:AL3505,"PMD")+COUNTIF(H3505:AL3505,"PM")+COUNTIF(H3505:AL3505,"BM")</f>
        <v>24.5</v>
      </c>
      <c r="AU3505" s="255">
        <f>COUNTIF(H3505:AL3505,"P/DS")/2+COUNTIF(H3505:AL3505,"P/NS")/2+COUNTIF(H3505:AL3505,"IL")+COUNTIF(H3505:AL3505,"NL")+COUNTIF(H3505:AL3505,"UL")+COUNTIF(H3505:AL3505,"UL/DS")/2+COUNTIF(H3505:AL3505,"UL/NS")/2+COUNTIF(H3505:AL3505,"KT")+COUNTIF(H3505:AL3505,"UL/BF")/2+COUNTIF(H3505:AL3505,"UL/BL")/2+COUNTIF(H3505:AL3505,"PH/F")/2+COUNTIF(H3505:AL3505,"PH/L")/2+COUNTIF(H3505:AL3505,"NB")</f>
        <v>1.5</v>
      </c>
      <c r="AV3505" s="258">
        <f>COUNTIF(H3505:AL3505,"PN")+COUNTIF(H3505:AL3505,"TVD")+COUNTIF(H3505:AL3505,"PH")+COUNTIF(H3505:AL3505,"PM")+COUNTIF(H3505:AL3505,"PDD")-COUNTIFS(H3505:AL3505,"PN",H3512:AL3512,"&gt;=3")-COUNTIFS(H3505:AL3505,"PM",H3512:AL3512,"&gt;=3")</f>
        <v>0</v>
      </c>
      <c r="AW3505" s="258">
        <f>COUNTIF(H3505:AL3505,"NS")+COUNTIF(H3505:AL3505,"D")+COUNTIF(H3505:AL3505,"BH")+COUNTIF(H3505:AL3505,"NHD")+COUNTIF(H3505:AL3505,"BM")-COUNTIFS(H3505:AL3505,"NS",H3512:AL3512,"&gt;=3")-COUNTIFS(H3505:AL3505,"BH",H3512:AL3512,"&gt;=3")-COUNTIFS(H3505:AL3505,"BM",H3512:AL3512,"&gt;=3")</f>
        <v>14</v>
      </c>
      <c r="AX3505" s="255">
        <f>COUNTIF(H3505:AL3505,"AL")+COUNTIF(H3505:AL3505,"AL/DS")/2+COUNTIF(H3505:AL3505,"AL/NS")/2+COUNTIF(H3505:AL3505,"AL/BF")+COUNTIF(H3505:AL3505,"AL/BL")/2</f>
        <v>0</v>
      </c>
      <c r="AY3505" s="255">
        <f>COUNTIF(H3505:AL3505,"SL")</f>
        <v>0</v>
      </c>
      <c r="AZ3505" s="255">
        <f>COUNTIF(H3505:AL3505,"NH")</f>
        <v>1</v>
      </c>
      <c r="BA3505" s="255">
        <f>COUNTIF(H3505:AL3505,"HL")</f>
        <v>0</v>
      </c>
      <c r="BB3505" s="255">
        <f>COUNTIF(G3505:AL3505,"P/DS")/2+COUNTIF(G3505:AL3505,"P/NS")/2+COUNTIF(G3505:AL3505,"UL")+COUNTIF(G3505:AL3505,"UL/DS")/2+COUNTIF(G3505:AL3505,"UL/NS")/2+COUNTIF(G3505:AL3505,"UL/BL")/2+COUNTIF(G3505:AL3505,"UL/BF")/2+COUNTIF(G3505:AL3505,"PH/F")/2+COUNTIF(G3505:AL3505,"PH/L")/2</f>
        <v>0.5</v>
      </c>
      <c r="BC3505" s="255">
        <f>COUNTIF(H3505:AL3505,"NB")</f>
        <v>1</v>
      </c>
      <c r="BD3505" s="255">
        <f>COUNTIF(H3505:AL3505,"NL")</f>
        <v>0</v>
      </c>
      <c r="BE3505" s="255">
        <f>COUNTIF(H3505:AL3505,"IL")</f>
        <v>0</v>
      </c>
      <c r="BF3505" s="255">
        <f>COUNTIF(H3505:AL3505,"KT")</f>
        <v>0</v>
      </c>
      <c r="BG3505" s="255">
        <f>COUNTIF(H3505:AL3505,"L70")</f>
        <v>0</v>
      </c>
      <c r="BH3505" s="255">
        <f>COUNTIF(H3505:AL3505,"MD")</f>
        <v>0</v>
      </c>
      <c r="BI3505" s="255">
        <f>COUNTIF(H3505:AL3505,"PMD")</f>
        <v>0</v>
      </c>
      <c r="BJ3505" s="255">
        <f>COUNTIF(H3505:AL3505,"PM")</f>
        <v>0</v>
      </c>
      <c r="BK3505" s="255">
        <f>COUNTIF(H3505:AL3505,"BM")</f>
        <v>0</v>
      </c>
      <c r="BL3505" s="261">
        <f>SUMIF(H3505:AL3505,"PD",H3506:AL3506)+SUMIF(H3505:AL3505,"PN",H3506:AL3506)+SUMIF(H3505:AL3505,"P/DS",H3506:AL3506)+SUMIF(H3505:AL3505,"PN/F",H3506:AL3506)+SUMIF(H3505:AL3505,"PN/L",H3506:AL3506)+SUMIF(H3505:AL3505,"TV",H3506:AL3506)+SUMIF(H3505:AL3505,"TVD",H3506:AL3506)+SUMIF(H3505:AL3505,"PDD",H3506:AL3506)</f>
        <v>0</v>
      </c>
      <c r="BM3505" s="261">
        <f>SUMIF(H3505:AL3505,"PD",H3507:AL3507)+SUMIF(H3505:AL3505,"PN",H3507:AL3507)+SUMIF(H3505:AL3505,"P/DS",H3507:AL3507)+SUMIF(H3505:AL3505,"PN/F",H3507:AL3507)+SUMIF(H3505:AL3505,"PN/L",H3507:AL3507)+SUMIF(H3505:AL3505,"TV",H3507:AL3507)+SUMIF(H3505:AL3505,"TVD",H3507:AL3507)+SUMIF(H3505:AL3505,"PDD",H3507:AL3507)+SUMIF(H3505:AL3505,"PMD",H3507:AL3507)</f>
        <v>0</v>
      </c>
      <c r="BN3505" s="261">
        <f>SUMIF(H3505:AL3505,"PD",H3508:AL3508)+SUMIF(H3505:AL3505,"PN",H3508:AL3508)+SUMIF(H3505:AL3505,"P/DS",H3508:AL3508)+SUMIF(H3505:AL3505,"PN/F",H3508:AL3508)+SUMIF(H3505:AL3505,"PN/L",H3508:AL3508)+SUMIF(H3505:AL3505,"TV",H3508:AL3508)+SUMIF(H3505:AL3505,"TVD",H3508:AL3508)</f>
        <v>0</v>
      </c>
      <c r="BO3505" s="261">
        <f>SUMIF(H3505:AL3505,"PD",H3509:AL3509)+SUMIF(H3505:AL3505,"PN",H3509:AL3509)+SUMIF(H3505:AL3505,"P/DS",H3509:AL3509)+SUMIF(H3505:AL3505,"PN/F",H3509:AL3509)+SUMIF(H3505:AL3505,"PN/L",H3509:AL3509)+SUMIF(H3505:AL3505,"TV",H3509:AL3509)+SUMIF(H3505:AL3505,"TVD",H3509:AL3509)</f>
        <v>0</v>
      </c>
      <c r="BP3505" s="261">
        <f>SUMIF(H3505:AL3505,"PD",H3510:AL3510)+SUMIF(H3505:AL3505,"PN",H3510:AL3510)+SUMIF(H3505:AL3505,"P/DS",H3510:AL3510)+SUMIF(H3505:AL3505,"PN/F",H3510:AL3510)+SUMIF(H3505:AL3505,"PN/L",H3510:AL3510)+SUMIF(H3505:AL3505,"TV",H3510:AL3510)+SUMIF(H3505:AL3505,"TVD",H3510:AL3510)+SUMIF(H3505:AL3505,"PDD",H3510:AL3510)+SUMIF(H3505:AL3505,"PH",H3510:AL3510)+SUMIF(H3505:AL3505,"PM",H3510:AL3510)</f>
        <v>0</v>
      </c>
      <c r="BQ3505" s="261">
        <f>SUMIF(H3505:AL3505,"PD",H3511:AL3511)+SUMIF(H3505:AL3505,"PN",H3511:AL3511)+SUMIF(H3505:AL3505,"P/DS",H3511:AL3511)+SUMIF(H3505:AL3505,"PN/F",H3511:AL3511)+SUMIF(H3505:AL3505,"PN/L",H3511:AL3511)+SUMIF(H3505:AL3505,"TV",H3511:AL3511)+SUMIF(H3505:AL3505,"TVD",H3511:AL3511)+SUMIF(H3505:AL3505,"PDD",H3511:AL3511)+SUMIF(H3505:AL3505,"PH",H3511:AL3511)+SUMIF(H3505:AL3505,"PM",H3511:AL3511)</f>
        <v>0</v>
      </c>
      <c r="BR3505" s="269">
        <f>SUM(H3506:AL3506)-BL3505</f>
        <v>37.5</v>
      </c>
      <c r="BS3505" s="269">
        <f>SUM(H3507:AL3507)-BM3505</f>
        <v>13</v>
      </c>
      <c r="BT3505" s="269">
        <f>SUM(H3508:AL3508)-BN3505</f>
        <v>0</v>
      </c>
      <c r="BU3505" s="269">
        <f>SUM(H3509:AL3509)-BO3505</f>
        <v>13</v>
      </c>
      <c r="BV3505" s="269">
        <f>SUM(H3510:AL3510)-BP3505</f>
        <v>0</v>
      </c>
      <c r="BW3505" s="269">
        <f>SUM(H3511:AL3511)-BQ3505</f>
        <v>0</v>
      </c>
      <c r="BX3505" s="255">
        <f>SUMIF(H3505:AL3505,"PD",H3512:AL3512)+SUMIF(H3505:AL3505,"PN",H3512:AL3512)+SUMIF(H3505:AL3505,"P/DS",H3512:AL3512)+SUMIF(H3505:AL3505,"PN/F",H3512:AL3512)+SUMIF(H3505:AL3505,"PN/L",H3512:AL3512)</f>
        <v>0</v>
      </c>
      <c r="BY3505" s="255">
        <f>SUM(H3512:AL3512)-BX3505</f>
        <v>2</v>
      </c>
      <c r="BZ3505" s="255">
        <f t="shared" ref="BZ3505" si="1107">+SUM(BL3505:BW3512)</f>
        <v>63.5</v>
      </c>
      <c r="CA3505" s="266">
        <f>(COUNTIFS(H3505:AL3505,"PD",H3506:AL3506,"&gt;=2"))*0.5-IF(CN3505="VP",COUNTIFS($H$16:$AL$16,"SAT",H3505:AL3505,"PD",H3506:AL3506,"&gt;=2"))*0.5</f>
        <v>0</v>
      </c>
      <c r="CB3505" s="266">
        <f>(COUNTIFS(H3505:AL3505,"PN",H3507:AL3507,"&gt;=0.5",H3506:AL3506,"&gt;=1.5"))*0.5+COUNTIFS(H3505:AL3505,"PDD",H3507:AL3507,"&gt;=0.5",H3506:AL3506,"&gt;=1.5")*0.5</f>
        <v>0</v>
      </c>
      <c r="CC3505" s="273">
        <f>(COUNTIFS(H3505:AL3505,"TV",H3507:AL3507,"&gt;=10"))*0.5+(COUNTIFS(H3505:AL3505,"PMD",H3507:AL3507,"&gt;=2"))*0.5</f>
        <v>0</v>
      </c>
      <c r="CD3505" s="266">
        <f>(COUNTIFS(H3505:AL3505,"TVD",H3509:AL3509,"&gt;=6.5",H3507:AL3507,"&gt;=3.5"))*0.5</f>
        <v>0</v>
      </c>
      <c r="CE3505" s="266">
        <f>(COUNTIFS(H3505:AL3505,"PD",H3510:AL3510,"&gt;=10"))*0.5</f>
        <v>0</v>
      </c>
      <c r="CF3505" s="266">
        <f>(COUNTIFS(H3505:AL3505,"PDD",H3510:AL3510,"&gt;=3.5",H3511:AL3511,"&gt;=6.5")+COUNTIFS(H3505:AL3505,"PH",H3511:AL3511,"&gt;=0.5",H3510:AL3510,"&gt;=1.5")+COUNTIFS(H3505:AL3505,"PM",H3511:AL3511,"&gt;=0.5",H3510:AL3510,"&gt;=1.5"))*0.5</f>
        <v>0</v>
      </c>
      <c r="CG3505" s="266">
        <f>(COUNTIFS(H3505:AL3505,"DS",H3506:AL3506,"&gt;=2")+COUNTIFS(H3505:AL3505,"AL/DS",H3506:AL3506,"&gt;=2"))*0.5-IF(CN3505="VP",COUNTIFS($H$16:$AL$16,"SAT",H3505:AL3505,"DS",H3506:AL3506,"&gt;=2"))*0.5</f>
        <v>3.5</v>
      </c>
      <c r="CH3505" s="266">
        <f>(COUNTIFS(H3505:AL3505,"NS",H3507:AL3507,"&gt;=0.5",H3506:AL3506,"&gt;=1.5")+COUNTIFS(H3505:AL3505,"AL/NS",H3507:AL3507,"&gt;=0.5",H3506:AL3506,"&gt;=1.5")+COUNTIFS(H3505:AL3505,"NHD",H3507:AL3507,"&gt;=4.5",H3510:AL3510,"&gt;=2",H3506:AL3506,"&gt;=1.5"))*0.5</f>
        <v>5</v>
      </c>
      <c r="CI3505" s="266">
        <f>(COUNTIF(H3507:AL3507,"&gt;=10")+COUNTIFS(H3505:AL3505,"MD",H3507:AL3507,"&gt;=2")-COUNTIFS(H3505:AL3505,"TV",H3507:AL3507,"&gt;=10"))*0.5</f>
        <v>0</v>
      </c>
      <c r="CJ3505" s="266">
        <f>(COUNTIFS(H3505:AL3505,"D",H3509:AL3509,"&gt;=6.5",H3507:AL3507,"&gt;=3.5"))*0.5</f>
        <v>1</v>
      </c>
      <c r="CK3505" s="266">
        <f>(COUNTIF(H3510:AL3510,"&gt;=10")-COUNTIFS(H3505:AL3505,"PD",H3510:AL3510,"&gt;=10"))*0.5</f>
        <v>0</v>
      </c>
      <c r="CL3505" s="265">
        <f>(COUNTIFS(H3505:AL3505,"NHD",H3510:AL3510,"&gt;=3.5",H3511:AL3511,"&gt;=6.5")+COUNTIFS(H3505:AL3505,"BH",H3510:AL3510,"&gt;=1.5",H3511:AL3511,"&gt;=0.5")+COUNTIFS(H3505:AL3505,"BM",H3510:AL3510,"&gt;=1.5",H3511:AL3511,"&gt;=0.5")+COUNTIFS(H3505:AL3505,"D",H3510:AL3510,"&gt;=1.5",H3511:AL3511,"&gt;=0.5"))*0.5</f>
        <v>0</v>
      </c>
      <c r="CM3505" s="272"/>
      <c r="CN3505" s="264" t="s">
        <v>723</v>
      </c>
      <c r="CO3505" s="177">
        <f t="shared" ref="CO3505" si="1108">+AM3505+AN3505+AO3505+AP3505+AQ3505+AR3505+AS3505+AU3505+BG3505</f>
        <v>26</v>
      </c>
      <c r="CP3505" s="225">
        <f>+SUM(I3506:I3511)-I3512</f>
        <v>10.5</v>
      </c>
      <c r="CQ3505" s="225">
        <f>+SUM(J3506:J3511)-J3512</f>
        <v>2.5</v>
      </c>
      <c r="CR3505" s="225">
        <f>+SUM(K3506:K3511)-K3512</f>
        <v>2.5</v>
      </c>
      <c r="CS3505" s="178"/>
      <c r="CT3505" s="178"/>
      <c r="CU3505" s="178"/>
      <c r="CV3505" s="178"/>
      <c r="CW3505" s="178"/>
      <c r="CX3505" s="178"/>
      <c r="CY3505" s="178"/>
      <c r="CZ3505" s="178"/>
      <c r="DA3505" s="178"/>
    </row>
    <row r="3506" spans="1:118" s="120" customFormat="1" ht="15" customHeight="1">
      <c r="A3506" s="228"/>
      <c r="B3506" s="346"/>
      <c r="C3506" s="349"/>
      <c r="D3506" s="237"/>
      <c r="E3506" s="237"/>
      <c r="F3506" s="242" t="s">
        <v>82</v>
      </c>
      <c r="G3506" s="121">
        <v>1.5</v>
      </c>
      <c r="H3506" s="83"/>
      <c r="I3506" s="83"/>
      <c r="J3506" s="83">
        <v>2</v>
      </c>
      <c r="K3506" s="83">
        <v>2</v>
      </c>
      <c r="L3506" s="83">
        <v>2</v>
      </c>
      <c r="M3506" s="83">
        <v>2</v>
      </c>
      <c r="N3506" s="83">
        <v>2</v>
      </c>
      <c r="O3506" s="83"/>
      <c r="P3506" s="83">
        <v>2</v>
      </c>
      <c r="Q3506" s="83">
        <v>2</v>
      </c>
      <c r="R3506" s="83">
        <v>2</v>
      </c>
      <c r="S3506" s="83">
        <v>2</v>
      </c>
      <c r="T3506" s="83"/>
      <c r="U3506" s="83">
        <v>2</v>
      </c>
      <c r="V3506" s="83"/>
      <c r="W3506" s="83">
        <v>2.5</v>
      </c>
      <c r="X3506" s="83">
        <v>2.5</v>
      </c>
      <c r="Y3506" s="83">
        <v>0</v>
      </c>
      <c r="Z3506" s="83">
        <v>2.5</v>
      </c>
      <c r="AA3506" s="83">
        <v>2.5</v>
      </c>
      <c r="AB3506" s="83"/>
      <c r="AC3506" s="79"/>
      <c r="AD3506" s="79">
        <v>2.5</v>
      </c>
      <c r="AE3506" s="79"/>
      <c r="AF3506" s="79">
        <v>2.5</v>
      </c>
      <c r="AG3506" s="79"/>
      <c r="AH3506" s="79">
        <v>2.5</v>
      </c>
      <c r="AI3506" s="79"/>
      <c r="AJ3506" s="79"/>
      <c r="AK3506" s="79"/>
      <c r="AL3506" s="79"/>
      <c r="AM3506" s="240"/>
      <c r="AN3506" s="240"/>
      <c r="AO3506" s="240"/>
      <c r="AP3506" s="240"/>
      <c r="AQ3506" s="240"/>
      <c r="AR3506" s="240"/>
      <c r="AS3506" s="240"/>
      <c r="AT3506" s="256"/>
      <c r="AU3506" s="256"/>
      <c r="AV3506" s="259"/>
      <c r="AW3506" s="259"/>
      <c r="AX3506" s="256"/>
      <c r="AY3506" s="256"/>
      <c r="AZ3506" s="256"/>
      <c r="BA3506" s="256"/>
      <c r="BB3506" s="256"/>
      <c r="BC3506" s="256"/>
      <c r="BD3506" s="256"/>
      <c r="BE3506" s="256"/>
      <c r="BF3506" s="256"/>
      <c r="BG3506" s="256"/>
      <c r="BH3506" s="256"/>
      <c r="BI3506" s="256"/>
      <c r="BJ3506" s="256"/>
      <c r="BK3506" s="256"/>
      <c r="BL3506" s="262"/>
      <c r="BM3506" s="262"/>
      <c r="BN3506" s="262"/>
      <c r="BO3506" s="262"/>
      <c r="BP3506" s="262"/>
      <c r="BQ3506" s="262"/>
      <c r="BR3506" s="270"/>
      <c r="BS3506" s="270"/>
      <c r="BT3506" s="270"/>
      <c r="BU3506" s="270"/>
      <c r="BV3506" s="270"/>
      <c r="BW3506" s="270"/>
      <c r="BX3506" s="256"/>
      <c r="BY3506" s="256"/>
      <c r="BZ3506" s="256"/>
      <c r="CA3506" s="267"/>
      <c r="CB3506" s="267"/>
      <c r="CC3506" s="274"/>
      <c r="CD3506" s="267"/>
      <c r="CE3506" s="267"/>
      <c r="CF3506" s="267"/>
      <c r="CG3506" s="267"/>
      <c r="CH3506" s="267"/>
      <c r="CI3506" s="267"/>
      <c r="CJ3506" s="267"/>
      <c r="CK3506" s="267"/>
      <c r="CL3506" s="265"/>
      <c r="CM3506" s="272"/>
      <c r="CN3506" s="264"/>
      <c r="CO3506" s="177"/>
      <c r="CP3506" s="226"/>
      <c r="CQ3506" s="226"/>
      <c r="CR3506" s="226"/>
      <c r="CS3506" s="178"/>
      <c r="CT3506" s="178"/>
      <c r="CU3506" s="178"/>
      <c r="CV3506" s="178"/>
      <c r="CW3506" s="178"/>
      <c r="CX3506" s="178"/>
      <c r="CY3506" s="178"/>
      <c r="CZ3506" s="178"/>
      <c r="DA3506" s="178"/>
    </row>
    <row r="3507" spans="1:118" s="120" customFormat="1" ht="15" customHeight="1">
      <c r="A3507" s="228"/>
      <c r="B3507" s="346"/>
      <c r="C3507" s="349"/>
      <c r="D3507" s="237"/>
      <c r="E3507" s="237"/>
      <c r="F3507" s="243"/>
      <c r="G3507" s="122">
        <v>2</v>
      </c>
      <c r="H3507" s="84"/>
      <c r="I3507" s="84">
        <v>4</v>
      </c>
      <c r="J3507" s="84">
        <v>0.5</v>
      </c>
      <c r="K3507" s="84">
        <v>0.5</v>
      </c>
      <c r="L3507" s="84">
        <v>0.5</v>
      </c>
      <c r="M3507" s="84">
        <v>0.5</v>
      </c>
      <c r="N3507" s="84">
        <v>0.5</v>
      </c>
      <c r="O3507" s="84">
        <v>4</v>
      </c>
      <c r="P3507" s="84">
        <v>0.5</v>
      </c>
      <c r="Q3507" s="84">
        <v>0.5</v>
      </c>
      <c r="R3507" s="84">
        <v>0.5</v>
      </c>
      <c r="S3507" s="84">
        <v>0.5</v>
      </c>
      <c r="T3507" s="84"/>
      <c r="U3507" s="84">
        <v>0.5</v>
      </c>
      <c r="V3507" s="84"/>
      <c r="W3507" s="84"/>
      <c r="X3507" s="84"/>
      <c r="Y3507" s="84"/>
      <c r="Z3507" s="84"/>
      <c r="AA3507" s="84"/>
      <c r="AB3507" s="84"/>
      <c r="AC3507" s="80"/>
      <c r="AD3507" s="80"/>
      <c r="AE3507" s="80"/>
      <c r="AF3507" s="80"/>
      <c r="AG3507" s="80"/>
      <c r="AH3507" s="80"/>
      <c r="AI3507" s="80"/>
      <c r="AJ3507" s="80"/>
      <c r="AK3507" s="80"/>
      <c r="AL3507" s="80"/>
      <c r="AM3507" s="240"/>
      <c r="AN3507" s="240"/>
      <c r="AO3507" s="240"/>
      <c r="AP3507" s="240"/>
      <c r="AQ3507" s="240"/>
      <c r="AR3507" s="240"/>
      <c r="AS3507" s="240"/>
      <c r="AT3507" s="256"/>
      <c r="AU3507" s="256"/>
      <c r="AV3507" s="259"/>
      <c r="AW3507" s="259"/>
      <c r="AX3507" s="256"/>
      <c r="AY3507" s="256"/>
      <c r="AZ3507" s="256"/>
      <c r="BA3507" s="256"/>
      <c r="BB3507" s="256"/>
      <c r="BC3507" s="256"/>
      <c r="BD3507" s="256"/>
      <c r="BE3507" s="256"/>
      <c r="BF3507" s="256"/>
      <c r="BG3507" s="256"/>
      <c r="BH3507" s="256"/>
      <c r="BI3507" s="256"/>
      <c r="BJ3507" s="256"/>
      <c r="BK3507" s="256"/>
      <c r="BL3507" s="262"/>
      <c r="BM3507" s="262"/>
      <c r="BN3507" s="262"/>
      <c r="BO3507" s="262"/>
      <c r="BP3507" s="262"/>
      <c r="BQ3507" s="262"/>
      <c r="BR3507" s="270"/>
      <c r="BS3507" s="270"/>
      <c r="BT3507" s="270"/>
      <c r="BU3507" s="270"/>
      <c r="BV3507" s="270"/>
      <c r="BW3507" s="270"/>
      <c r="BX3507" s="256"/>
      <c r="BY3507" s="256"/>
      <c r="BZ3507" s="256"/>
      <c r="CA3507" s="267"/>
      <c r="CB3507" s="267"/>
      <c r="CC3507" s="274"/>
      <c r="CD3507" s="267"/>
      <c r="CE3507" s="267"/>
      <c r="CF3507" s="267"/>
      <c r="CG3507" s="267"/>
      <c r="CH3507" s="267"/>
      <c r="CI3507" s="267"/>
      <c r="CJ3507" s="267"/>
      <c r="CK3507" s="267"/>
      <c r="CL3507" s="265"/>
      <c r="CM3507" s="272"/>
      <c r="CN3507" s="264"/>
      <c r="CO3507" s="177"/>
      <c r="CP3507" s="226"/>
      <c r="CQ3507" s="226"/>
      <c r="CR3507" s="226"/>
      <c r="CS3507" s="178"/>
      <c r="CT3507" s="178"/>
      <c r="CU3507" s="178"/>
      <c r="CV3507" s="178"/>
      <c r="CW3507" s="178"/>
      <c r="CX3507" s="178"/>
      <c r="CY3507" s="178"/>
      <c r="CZ3507" s="178"/>
      <c r="DA3507" s="178"/>
    </row>
    <row r="3508" spans="1:118" s="120" customFormat="1" ht="15" customHeight="1">
      <c r="A3508" s="228"/>
      <c r="B3508" s="346"/>
      <c r="C3508" s="349"/>
      <c r="D3508" s="237"/>
      <c r="E3508" s="237"/>
      <c r="F3508" s="243"/>
      <c r="G3508" s="122">
        <v>2.1</v>
      </c>
      <c r="H3508" s="84"/>
      <c r="I3508" s="84"/>
      <c r="J3508" s="84"/>
      <c r="K3508" s="84"/>
      <c r="L3508" s="84"/>
      <c r="M3508" s="84"/>
      <c r="N3508" s="84"/>
      <c r="O3508" s="84"/>
      <c r="P3508" s="84"/>
      <c r="Q3508" s="84"/>
      <c r="R3508" s="84"/>
      <c r="S3508" s="84"/>
      <c r="T3508" s="84"/>
      <c r="U3508" s="84"/>
      <c r="V3508" s="84"/>
      <c r="W3508" s="84"/>
      <c r="X3508" s="84"/>
      <c r="Y3508" s="84"/>
      <c r="Z3508" s="84"/>
      <c r="AA3508" s="84"/>
      <c r="AB3508" s="84"/>
      <c r="AC3508" s="80"/>
      <c r="AD3508" s="80"/>
      <c r="AE3508" s="80"/>
      <c r="AF3508" s="80"/>
      <c r="AG3508" s="80"/>
      <c r="AH3508" s="80"/>
      <c r="AI3508" s="80"/>
      <c r="AJ3508" s="80"/>
      <c r="AK3508" s="80"/>
      <c r="AL3508" s="80"/>
      <c r="AM3508" s="240"/>
      <c r="AN3508" s="240"/>
      <c r="AO3508" s="240"/>
      <c r="AP3508" s="240"/>
      <c r="AQ3508" s="240"/>
      <c r="AR3508" s="240"/>
      <c r="AS3508" s="240"/>
      <c r="AT3508" s="256"/>
      <c r="AU3508" s="256"/>
      <c r="AV3508" s="259"/>
      <c r="AW3508" s="259"/>
      <c r="AX3508" s="256"/>
      <c r="AY3508" s="256"/>
      <c r="AZ3508" s="256"/>
      <c r="BA3508" s="256"/>
      <c r="BB3508" s="256"/>
      <c r="BC3508" s="256"/>
      <c r="BD3508" s="256"/>
      <c r="BE3508" s="256"/>
      <c r="BF3508" s="256"/>
      <c r="BG3508" s="256"/>
      <c r="BH3508" s="256"/>
      <c r="BI3508" s="256"/>
      <c r="BJ3508" s="256"/>
      <c r="BK3508" s="256"/>
      <c r="BL3508" s="262"/>
      <c r="BM3508" s="262"/>
      <c r="BN3508" s="262"/>
      <c r="BO3508" s="262"/>
      <c r="BP3508" s="262"/>
      <c r="BQ3508" s="262"/>
      <c r="BR3508" s="270"/>
      <c r="BS3508" s="270"/>
      <c r="BT3508" s="270"/>
      <c r="BU3508" s="270"/>
      <c r="BV3508" s="270"/>
      <c r="BW3508" s="270"/>
      <c r="BX3508" s="256"/>
      <c r="BY3508" s="256"/>
      <c r="BZ3508" s="256"/>
      <c r="CA3508" s="267"/>
      <c r="CB3508" s="267"/>
      <c r="CC3508" s="274"/>
      <c r="CD3508" s="267"/>
      <c r="CE3508" s="267"/>
      <c r="CF3508" s="267"/>
      <c r="CG3508" s="267"/>
      <c r="CH3508" s="267"/>
      <c r="CI3508" s="267"/>
      <c r="CJ3508" s="267"/>
      <c r="CK3508" s="267"/>
      <c r="CL3508" s="265"/>
      <c r="CM3508" s="272"/>
      <c r="CN3508" s="264"/>
      <c r="CO3508" s="177"/>
      <c r="CP3508" s="226"/>
      <c r="CQ3508" s="226"/>
      <c r="CR3508" s="226"/>
      <c r="CS3508" s="178"/>
      <c r="CT3508" s="178"/>
      <c r="CU3508" s="178"/>
      <c r="CV3508" s="178"/>
      <c r="CW3508" s="178"/>
      <c r="CX3508" s="178"/>
      <c r="CY3508" s="178"/>
      <c r="CZ3508" s="178"/>
      <c r="DA3508" s="178"/>
    </row>
    <row r="3509" spans="1:118" s="120" customFormat="1" ht="15" customHeight="1">
      <c r="A3509" s="228"/>
      <c r="B3509" s="346"/>
      <c r="C3509" s="349"/>
      <c r="D3509" s="237"/>
      <c r="E3509" s="237"/>
      <c r="F3509" s="243"/>
      <c r="G3509" s="122">
        <v>2.7</v>
      </c>
      <c r="H3509" s="84"/>
      <c r="I3509" s="84">
        <v>6.5</v>
      </c>
      <c r="J3509" s="84"/>
      <c r="K3509" s="84"/>
      <c r="L3509" s="84"/>
      <c r="M3509" s="84"/>
      <c r="N3509" s="84"/>
      <c r="O3509" s="84">
        <v>6.5</v>
      </c>
      <c r="P3509" s="84"/>
      <c r="Q3509" s="84"/>
      <c r="R3509" s="84"/>
      <c r="S3509" s="84"/>
      <c r="T3509" s="84"/>
      <c r="U3509" s="84"/>
      <c r="V3509" s="84"/>
      <c r="W3509" s="84"/>
      <c r="X3509" s="84"/>
      <c r="Y3509" s="84"/>
      <c r="Z3509" s="84"/>
      <c r="AA3509" s="84"/>
      <c r="AB3509" s="84"/>
      <c r="AC3509" s="80"/>
      <c r="AD3509" s="80"/>
      <c r="AE3509" s="80"/>
      <c r="AF3509" s="80"/>
      <c r="AG3509" s="80"/>
      <c r="AH3509" s="80"/>
      <c r="AI3509" s="80"/>
      <c r="AJ3509" s="80"/>
      <c r="AK3509" s="80"/>
      <c r="AL3509" s="80"/>
      <c r="AM3509" s="240"/>
      <c r="AN3509" s="240"/>
      <c r="AO3509" s="240"/>
      <c r="AP3509" s="240"/>
      <c r="AQ3509" s="240"/>
      <c r="AR3509" s="240"/>
      <c r="AS3509" s="240"/>
      <c r="AT3509" s="256"/>
      <c r="AU3509" s="256"/>
      <c r="AV3509" s="259"/>
      <c r="AW3509" s="259"/>
      <c r="AX3509" s="256"/>
      <c r="AY3509" s="256"/>
      <c r="AZ3509" s="256"/>
      <c r="BA3509" s="256"/>
      <c r="BB3509" s="256"/>
      <c r="BC3509" s="256"/>
      <c r="BD3509" s="256"/>
      <c r="BE3509" s="256"/>
      <c r="BF3509" s="256"/>
      <c r="BG3509" s="256"/>
      <c r="BH3509" s="256"/>
      <c r="BI3509" s="256"/>
      <c r="BJ3509" s="256"/>
      <c r="BK3509" s="256"/>
      <c r="BL3509" s="262"/>
      <c r="BM3509" s="262"/>
      <c r="BN3509" s="262"/>
      <c r="BO3509" s="262"/>
      <c r="BP3509" s="262"/>
      <c r="BQ3509" s="262"/>
      <c r="BR3509" s="270"/>
      <c r="BS3509" s="270"/>
      <c r="BT3509" s="270"/>
      <c r="BU3509" s="270"/>
      <c r="BV3509" s="270"/>
      <c r="BW3509" s="270"/>
      <c r="BX3509" s="256"/>
      <c r="BY3509" s="256"/>
      <c r="BZ3509" s="256"/>
      <c r="CA3509" s="267"/>
      <c r="CB3509" s="267"/>
      <c r="CC3509" s="274"/>
      <c r="CD3509" s="267"/>
      <c r="CE3509" s="267"/>
      <c r="CF3509" s="267"/>
      <c r="CG3509" s="267"/>
      <c r="CH3509" s="267"/>
      <c r="CI3509" s="267"/>
      <c r="CJ3509" s="267"/>
      <c r="CK3509" s="267"/>
      <c r="CL3509" s="265"/>
      <c r="CM3509" s="272"/>
      <c r="CN3509" s="264"/>
      <c r="CO3509" s="177"/>
      <c r="CP3509" s="226"/>
      <c r="CQ3509" s="226"/>
      <c r="CR3509" s="226"/>
      <c r="CS3509" s="178"/>
      <c r="CT3509" s="178"/>
      <c r="CU3509" s="178"/>
      <c r="CV3509" s="178"/>
      <c r="CW3509" s="178"/>
      <c r="CX3509" s="178"/>
      <c r="CY3509" s="178"/>
      <c r="CZ3509" s="178"/>
      <c r="DA3509" s="178"/>
    </row>
    <row r="3510" spans="1:118" s="120" customFormat="1" ht="15" customHeight="1">
      <c r="A3510" s="228"/>
      <c r="B3510" s="346"/>
      <c r="C3510" s="349"/>
      <c r="D3510" s="237"/>
      <c r="E3510" s="237"/>
      <c r="F3510" s="243"/>
      <c r="G3510" s="122">
        <v>3</v>
      </c>
      <c r="H3510" s="84"/>
      <c r="I3510" s="84"/>
      <c r="J3510" s="84"/>
      <c r="K3510" s="84"/>
      <c r="L3510" s="84"/>
      <c r="M3510" s="84"/>
      <c r="N3510" s="84"/>
      <c r="O3510" s="84"/>
      <c r="P3510" s="84"/>
      <c r="Q3510" s="84"/>
      <c r="R3510" s="84"/>
      <c r="S3510" s="84"/>
      <c r="T3510" s="84"/>
      <c r="U3510" s="84"/>
      <c r="V3510" s="84"/>
      <c r="W3510" s="84"/>
      <c r="X3510" s="84"/>
      <c r="Y3510" s="84"/>
      <c r="Z3510" s="84"/>
      <c r="AA3510" s="84"/>
      <c r="AB3510" s="84"/>
      <c r="AC3510" s="80"/>
      <c r="AD3510" s="80"/>
      <c r="AE3510" s="80"/>
      <c r="AF3510" s="80"/>
      <c r="AG3510" s="80"/>
      <c r="AH3510" s="80"/>
      <c r="AI3510" s="80"/>
      <c r="AJ3510" s="80"/>
      <c r="AK3510" s="80"/>
      <c r="AL3510" s="80"/>
      <c r="AM3510" s="240"/>
      <c r="AN3510" s="240"/>
      <c r="AO3510" s="240"/>
      <c r="AP3510" s="240"/>
      <c r="AQ3510" s="240"/>
      <c r="AR3510" s="240"/>
      <c r="AS3510" s="240"/>
      <c r="AT3510" s="256"/>
      <c r="AU3510" s="256"/>
      <c r="AV3510" s="259"/>
      <c r="AW3510" s="259"/>
      <c r="AX3510" s="256"/>
      <c r="AY3510" s="256"/>
      <c r="AZ3510" s="256"/>
      <c r="BA3510" s="256"/>
      <c r="BB3510" s="256"/>
      <c r="BC3510" s="256"/>
      <c r="BD3510" s="256"/>
      <c r="BE3510" s="256"/>
      <c r="BF3510" s="256"/>
      <c r="BG3510" s="256"/>
      <c r="BH3510" s="256"/>
      <c r="BI3510" s="256"/>
      <c r="BJ3510" s="256"/>
      <c r="BK3510" s="256"/>
      <c r="BL3510" s="262"/>
      <c r="BM3510" s="262"/>
      <c r="BN3510" s="262"/>
      <c r="BO3510" s="262"/>
      <c r="BP3510" s="262"/>
      <c r="BQ3510" s="262"/>
      <c r="BR3510" s="270"/>
      <c r="BS3510" s="270"/>
      <c r="BT3510" s="270"/>
      <c r="BU3510" s="270"/>
      <c r="BV3510" s="270"/>
      <c r="BW3510" s="270"/>
      <c r="BX3510" s="256"/>
      <c r="BY3510" s="256"/>
      <c r="BZ3510" s="256"/>
      <c r="CA3510" s="267"/>
      <c r="CB3510" s="267"/>
      <c r="CC3510" s="274"/>
      <c r="CD3510" s="267"/>
      <c r="CE3510" s="267"/>
      <c r="CF3510" s="267"/>
      <c r="CG3510" s="267"/>
      <c r="CH3510" s="267"/>
      <c r="CI3510" s="267"/>
      <c r="CJ3510" s="267"/>
      <c r="CK3510" s="267"/>
      <c r="CL3510" s="265"/>
      <c r="CM3510" s="272"/>
      <c r="CN3510" s="264"/>
      <c r="CO3510" s="177"/>
      <c r="CP3510" s="226"/>
      <c r="CQ3510" s="226"/>
      <c r="CR3510" s="226"/>
      <c r="CS3510" s="178"/>
      <c r="CT3510" s="178"/>
      <c r="CU3510" s="178"/>
      <c r="CV3510" s="178"/>
      <c r="CW3510" s="178"/>
      <c r="CX3510" s="178"/>
      <c r="CY3510" s="178"/>
      <c r="CZ3510" s="178"/>
      <c r="DA3510" s="178"/>
    </row>
    <row r="3511" spans="1:118" s="120" customFormat="1" ht="15" customHeight="1">
      <c r="A3511" s="228"/>
      <c r="B3511" s="346"/>
      <c r="C3511" s="349"/>
      <c r="D3511" s="237"/>
      <c r="E3511" s="237"/>
      <c r="F3511" s="244"/>
      <c r="G3511" s="123">
        <v>3.9</v>
      </c>
      <c r="H3511" s="85"/>
      <c r="I3511" s="85"/>
      <c r="J3511" s="85"/>
      <c r="K3511" s="85"/>
      <c r="L3511" s="85"/>
      <c r="M3511" s="85"/>
      <c r="N3511" s="85"/>
      <c r="O3511" s="85"/>
      <c r="P3511" s="85"/>
      <c r="Q3511" s="85"/>
      <c r="R3511" s="85"/>
      <c r="S3511" s="85"/>
      <c r="T3511" s="85"/>
      <c r="U3511" s="85"/>
      <c r="V3511" s="85"/>
      <c r="W3511" s="85"/>
      <c r="X3511" s="85"/>
      <c r="Y3511" s="85"/>
      <c r="Z3511" s="85"/>
      <c r="AA3511" s="85"/>
      <c r="AB3511" s="85"/>
      <c r="AC3511" s="81"/>
      <c r="AD3511" s="81"/>
      <c r="AE3511" s="81"/>
      <c r="AF3511" s="81"/>
      <c r="AG3511" s="81"/>
      <c r="AH3511" s="81"/>
      <c r="AI3511" s="81"/>
      <c r="AJ3511" s="81"/>
      <c r="AK3511" s="81"/>
      <c r="AL3511" s="81"/>
      <c r="AM3511" s="240"/>
      <c r="AN3511" s="240"/>
      <c r="AO3511" s="240"/>
      <c r="AP3511" s="240"/>
      <c r="AQ3511" s="240"/>
      <c r="AR3511" s="240"/>
      <c r="AS3511" s="240"/>
      <c r="AT3511" s="256"/>
      <c r="AU3511" s="256"/>
      <c r="AV3511" s="259"/>
      <c r="AW3511" s="259"/>
      <c r="AX3511" s="256"/>
      <c r="AY3511" s="256"/>
      <c r="AZ3511" s="256"/>
      <c r="BA3511" s="256"/>
      <c r="BB3511" s="256"/>
      <c r="BC3511" s="256"/>
      <c r="BD3511" s="256"/>
      <c r="BE3511" s="256"/>
      <c r="BF3511" s="256"/>
      <c r="BG3511" s="256"/>
      <c r="BH3511" s="256"/>
      <c r="BI3511" s="256"/>
      <c r="BJ3511" s="256"/>
      <c r="BK3511" s="256"/>
      <c r="BL3511" s="262"/>
      <c r="BM3511" s="262"/>
      <c r="BN3511" s="262"/>
      <c r="BO3511" s="262"/>
      <c r="BP3511" s="262"/>
      <c r="BQ3511" s="262"/>
      <c r="BR3511" s="270"/>
      <c r="BS3511" s="270"/>
      <c r="BT3511" s="270"/>
      <c r="BU3511" s="270"/>
      <c r="BV3511" s="270"/>
      <c r="BW3511" s="270"/>
      <c r="BX3511" s="256"/>
      <c r="BY3511" s="256"/>
      <c r="BZ3511" s="256"/>
      <c r="CA3511" s="267"/>
      <c r="CB3511" s="267"/>
      <c r="CC3511" s="274"/>
      <c r="CD3511" s="267"/>
      <c r="CE3511" s="267"/>
      <c r="CF3511" s="267"/>
      <c r="CG3511" s="267"/>
      <c r="CH3511" s="267"/>
      <c r="CI3511" s="267"/>
      <c r="CJ3511" s="267"/>
      <c r="CK3511" s="267"/>
      <c r="CL3511" s="265"/>
      <c r="CM3511" s="272"/>
      <c r="CN3511" s="264"/>
      <c r="CO3511" s="177"/>
      <c r="CP3511" s="226"/>
      <c r="CQ3511" s="226"/>
      <c r="CR3511" s="226"/>
      <c r="CS3511" s="178"/>
      <c r="CT3511" s="178"/>
      <c r="CU3511" s="178"/>
      <c r="CV3511" s="178"/>
      <c r="CW3511" s="178"/>
      <c r="CX3511" s="178"/>
      <c r="CY3511" s="178"/>
      <c r="CZ3511" s="178"/>
      <c r="DA3511" s="178"/>
    </row>
    <row r="3512" spans="1:118" s="120" customFormat="1" ht="15" customHeight="1">
      <c r="A3512" s="229"/>
      <c r="B3512" s="347"/>
      <c r="C3512" s="350"/>
      <c r="D3512" s="238"/>
      <c r="E3512" s="238"/>
      <c r="F3512" s="245" t="s">
        <v>83</v>
      </c>
      <c r="G3512" s="246"/>
      <c r="H3512" s="82"/>
      <c r="I3512" s="82"/>
      <c r="J3512" s="82"/>
      <c r="K3512" s="82"/>
      <c r="L3512" s="82"/>
      <c r="M3512" s="82"/>
      <c r="N3512" s="82"/>
      <c r="O3512" s="82"/>
      <c r="P3512" s="82"/>
      <c r="Q3512" s="82"/>
      <c r="R3512" s="82"/>
      <c r="S3512" s="82"/>
      <c r="T3512" s="82"/>
      <c r="U3512" s="82"/>
      <c r="V3512" s="82"/>
      <c r="W3512" s="82"/>
      <c r="X3512" s="82"/>
      <c r="Y3512" s="82"/>
      <c r="Z3512" s="82"/>
      <c r="AA3512" s="82"/>
      <c r="AB3512" s="82"/>
      <c r="AC3512" s="35"/>
      <c r="AD3512" s="35"/>
      <c r="AE3512" s="35"/>
      <c r="AF3512" s="35"/>
      <c r="AG3512" s="35"/>
      <c r="AH3512" s="35"/>
      <c r="AI3512" s="35"/>
      <c r="AJ3512" s="35"/>
      <c r="AK3512" s="35">
        <v>2</v>
      </c>
      <c r="AL3512" s="35"/>
      <c r="AM3512" s="241"/>
      <c r="AN3512" s="241"/>
      <c r="AO3512" s="241"/>
      <c r="AP3512" s="241"/>
      <c r="AQ3512" s="241"/>
      <c r="AR3512" s="241"/>
      <c r="AS3512" s="241"/>
      <c r="AT3512" s="257"/>
      <c r="AU3512" s="257"/>
      <c r="AV3512" s="260"/>
      <c r="AW3512" s="260"/>
      <c r="AX3512" s="257"/>
      <c r="AY3512" s="257"/>
      <c r="AZ3512" s="257"/>
      <c r="BA3512" s="257"/>
      <c r="BB3512" s="257"/>
      <c r="BC3512" s="257"/>
      <c r="BD3512" s="257"/>
      <c r="BE3512" s="257"/>
      <c r="BF3512" s="257"/>
      <c r="BG3512" s="257"/>
      <c r="BH3512" s="257"/>
      <c r="BI3512" s="257"/>
      <c r="BJ3512" s="257"/>
      <c r="BK3512" s="257"/>
      <c r="BL3512" s="263"/>
      <c r="BM3512" s="263"/>
      <c r="BN3512" s="263"/>
      <c r="BO3512" s="263"/>
      <c r="BP3512" s="263"/>
      <c r="BQ3512" s="263"/>
      <c r="BR3512" s="271"/>
      <c r="BS3512" s="271"/>
      <c r="BT3512" s="271"/>
      <c r="BU3512" s="271"/>
      <c r="BV3512" s="271"/>
      <c r="BW3512" s="271"/>
      <c r="BX3512" s="257"/>
      <c r="BY3512" s="257"/>
      <c r="BZ3512" s="257"/>
      <c r="CA3512" s="268"/>
      <c r="CB3512" s="268"/>
      <c r="CC3512" s="275"/>
      <c r="CD3512" s="268"/>
      <c r="CE3512" s="268"/>
      <c r="CF3512" s="268"/>
      <c r="CG3512" s="268"/>
      <c r="CH3512" s="268"/>
      <c r="CI3512" s="268"/>
      <c r="CJ3512" s="268"/>
      <c r="CK3512" s="268"/>
      <c r="CL3512" s="265"/>
      <c r="CM3512" s="272"/>
      <c r="CN3512" s="264"/>
      <c r="CO3512" s="177"/>
      <c r="CP3512" s="226"/>
      <c r="CQ3512" s="226"/>
      <c r="CR3512" s="226"/>
      <c r="CS3512" s="178"/>
      <c r="CT3512" s="178"/>
      <c r="CU3512" s="178"/>
      <c r="CV3512" s="178"/>
      <c r="CW3512" s="178"/>
      <c r="CX3512" s="178"/>
      <c r="CY3512" s="178"/>
      <c r="CZ3512" s="178"/>
      <c r="DA3512" s="178"/>
    </row>
    <row r="3513" spans="1:118" s="119" customFormat="1" ht="15" customHeight="1">
      <c r="A3513" s="227">
        <f t="shared" si="1106"/>
        <v>435</v>
      </c>
      <c r="B3513" s="345" t="s">
        <v>411</v>
      </c>
      <c r="C3513" s="348" t="s">
        <v>741</v>
      </c>
      <c r="D3513" s="236">
        <v>43906</v>
      </c>
      <c r="E3513" s="236" t="s">
        <v>1195</v>
      </c>
      <c r="F3513" s="253" t="s">
        <v>80</v>
      </c>
      <c r="G3513" s="254"/>
      <c r="H3513" s="82" t="s">
        <v>69</v>
      </c>
      <c r="I3513" s="82" t="s">
        <v>973</v>
      </c>
      <c r="J3513" s="82" t="s">
        <v>61</v>
      </c>
      <c r="K3513" s="82" t="s">
        <v>61</v>
      </c>
      <c r="L3513" s="82" t="s">
        <v>61</v>
      </c>
      <c r="M3513" s="82" t="s">
        <v>61</v>
      </c>
      <c r="N3513" s="82" t="s">
        <v>61</v>
      </c>
      <c r="O3513" s="82" t="s">
        <v>973</v>
      </c>
      <c r="P3513" s="82" t="s">
        <v>61</v>
      </c>
      <c r="Q3513" s="82" t="s">
        <v>61</v>
      </c>
      <c r="R3513" s="82" t="s">
        <v>61</v>
      </c>
      <c r="S3513" s="82" t="s">
        <v>61</v>
      </c>
      <c r="T3513" s="82" t="s">
        <v>61</v>
      </c>
      <c r="U3513" s="82" t="s">
        <v>61</v>
      </c>
      <c r="V3513" s="82"/>
      <c r="W3513" s="82" t="s">
        <v>60</v>
      </c>
      <c r="X3513" s="82" t="s">
        <v>60</v>
      </c>
      <c r="Y3513" s="82" t="s">
        <v>60</v>
      </c>
      <c r="Z3513" s="82" t="s">
        <v>60</v>
      </c>
      <c r="AA3513" s="82" t="s">
        <v>60</v>
      </c>
      <c r="AB3513" s="82" t="s">
        <v>60</v>
      </c>
      <c r="AC3513" s="82"/>
      <c r="AD3513" s="82" t="s">
        <v>67</v>
      </c>
      <c r="AE3513" s="82" t="s">
        <v>60</v>
      </c>
      <c r="AF3513" s="82" t="s">
        <v>60</v>
      </c>
      <c r="AG3513" s="82" t="s">
        <v>60</v>
      </c>
      <c r="AH3513" s="82" t="s">
        <v>60</v>
      </c>
      <c r="AI3513" s="82" t="s">
        <v>1471</v>
      </c>
      <c r="AJ3513" s="82"/>
      <c r="AK3513" s="82" t="s">
        <v>61</v>
      </c>
      <c r="AL3513" s="82" t="s">
        <v>61</v>
      </c>
      <c r="AM3513" s="239">
        <f>COUNTIF(H3513:AL3513,"PH")+COUNTIF(H3513:AL3513,"PH/L")+COUNTIF(H3513:AL3513,"PM")</f>
        <v>0</v>
      </c>
      <c r="AN3513" s="239">
        <f>COUNTIF(H3513:AL3513,"PD")+COUNTIF(H3513:AL3513,"PDD")+COUNTIF(H3513:AL3513,"P/DS")/2+COUNTIF(H3513:AL3513,"PMD")</f>
        <v>0</v>
      </c>
      <c r="AO3513" s="239">
        <f>COUNTIF(H3513:AL3513,"PN")+COUNTIF(H3513:AL3513,"P/NS")/2+COUNTIF(H3513:AL3513,"PH")+COUNTIF(H3513:AL3513,"PH/F")/2+COUNTIF(H3513:AL3513,"PH/L")/2+COUNTIF(H3513:AL3513,"PM")</f>
        <v>0</v>
      </c>
      <c r="AP3513" s="239">
        <f>COUNTIF(H3513:AL3513,"BH")+COUNTIF(H3513:AL3513,"AL/BL")+COUNTIF(H3513:AL3513,"UL/BL")+COUNTIF(H3513:AL3513,"BM")</f>
        <v>0</v>
      </c>
      <c r="AQ3513" s="239">
        <f>COUNTIF(H3513:AL3513,"DS")+COUNTIF(H3513:AL3513,"AL/DS")/2+COUNTIF(H3513:AL3513,"UL/DS")/2+COUNTIF(H3513:AL3513,"CT")+COUNTIF(H3513:AL3513,"MD")</f>
        <v>10.5</v>
      </c>
      <c r="AR3513" s="239">
        <f>COUNTIF(H3513:AL3513,"NS")+COUNTIF(H3513:AL3513,"AL/NS")/2+COUNTIF(H3513:AL3513,"UL/NS")/2+COUNTIF(H3513:AL3513,"BH")+COUNTIF(H3513:AL3513,"AL/BF")/2+COUNTIF(H3513:AL3513,"AL/BL")/2+COUNTIF(H3513:AL3513,"UL/BL")/2+COUNTIF(H3513:AL3513,"UL/BF")/2+COUNTIF(H3513:AL3513,"BM")</f>
        <v>13</v>
      </c>
      <c r="AS3513" s="239">
        <f>COUNTIF(H3513:AL3513,"AL")+COUNTIF(H3513:AL3513,"AL/DS")/2+COUNTIF(H3513:AL3513,"AL/NS")/2+COUNTIF(H3513:AL3513,"NH")+COUNTIF(H3513:AL3513,"SL")+COUNTIF(H3513:AL3513,"NHD")+COUNTIF(H3513:AL3513,"B")+COUNTIF(H3513:AL3513,"HL")+COUNTIF(H3513:AL3513,"AL/BF")/2+COUNTIF(H3513:AL3513,"AL/BL")/2</f>
        <v>2</v>
      </c>
      <c r="AT3513" s="255">
        <f>COUNTIF(H3513:AL3513,"PD")+COUNTIF(H3513:AL3513,"PN")+COUNTIF(H3513:AL3513,"P/DS")/2+COUNTIF(H3513:AL3513,"P/NS")/2+COUNTIF(H3513:AL3513,"DS")+COUNTIF(H3513:AL3513,"NS")+COUNTIF(H3513:AL3513,"AL")+COUNTIF(H3513:AL3513,"AL/DS")+COUNTIF(H3513:AL3513,"AL/NS")+COUNTIF(H3513:AL3513,"NH")+COUNTIF(H3513:AL3513,"SL")+COUNTIF(H3513:AL3513,"UL/DS")/2+COUNTIF(H3513:AL3513,"UL/NS")/2+COUNTIF(H3513:AL3513,"CT")+COUNTIF(H3513:AL3513,"NHD")+COUNTIF(H3513:AL3513,"PDD")+COUNTIF(H3513:AL3513,"B")+COUNTIF(H3513:AL3513,"HL")+COUNTIF(H3513:AL3513,"PH")+COUNTIF(H3513:AL3513,"BH")+COUNTIF(H3513:AL3513,"AL/BF")+COUNTIF(H3513:AL3513,"AL/BL")+COUNTIF(H3513:AL3513,"UL/BF")/2+COUNTIF(H3513:AL3513,"UL/BL")/2+COUNTIF(H3513:AL3513,"PH/F")/2+COUNTIF(H3513:AL3513,"PH/L")/2+COUNTIF(H3513:AL3513,"MD")+COUNTIF(H3513:AL3513,"PMD")+COUNTIF(H3513:AL3513,"PM")+COUNTIF(H3513:AL3513,"BM")</f>
        <v>25.5</v>
      </c>
      <c r="AU3513" s="255">
        <f>COUNTIF(H3513:AL3513,"P/DS")/2+COUNTIF(H3513:AL3513,"P/NS")/2+COUNTIF(H3513:AL3513,"IL")+COUNTIF(H3513:AL3513,"NL")+COUNTIF(H3513:AL3513,"UL")+COUNTIF(H3513:AL3513,"UL/DS")/2+COUNTIF(H3513:AL3513,"UL/NS")/2+COUNTIF(H3513:AL3513,"KT")+COUNTIF(H3513:AL3513,"UL/BF")/2+COUNTIF(H3513:AL3513,"UL/BL")/2+COUNTIF(H3513:AL3513,"PH/F")/2+COUNTIF(H3513:AL3513,"PH/L")/2+COUNTIF(H3513:AL3513,"NB")</f>
        <v>0.5</v>
      </c>
      <c r="AV3513" s="258">
        <f>COUNTIF(H3513:AL3513,"PN")+COUNTIF(H3513:AL3513,"TVD")+COUNTIF(H3513:AL3513,"PH")+COUNTIF(H3513:AL3513,"PM")+COUNTIF(H3513:AL3513,"PDD")-COUNTIFS(H3513:AL3513,"PN",H3520:AL3520,"&gt;=3")-COUNTIFS(H3513:AL3513,"PM",H3520:AL3520,"&gt;=3")</f>
        <v>0</v>
      </c>
      <c r="AW3513" s="258">
        <f>COUNTIF(H3513:AL3513,"NS")+COUNTIF(H3513:AL3513,"D")+COUNTIF(H3513:AL3513,"BH")+COUNTIF(H3513:AL3513,"NHD")+COUNTIF(H3513:AL3513,"BM")-COUNTIFS(H3513:AL3513,"NS",H3520:AL3520,"&gt;=3")-COUNTIFS(H3513:AL3513,"BH",H3520:AL3520,"&gt;=3")-COUNTIFS(H3513:AL3513,"BM",H3520:AL3520,"&gt;=3")</f>
        <v>15</v>
      </c>
      <c r="AX3513" s="255">
        <f>COUNTIF(H3513:AL3513,"AL")+COUNTIF(H3513:AL3513,"AL/DS")/2+COUNTIF(H3513:AL3513,"AL/NS")/2+COUNTIF(H3513:AL3513,"AL/BF")+COUNTIF(H3513:AL3513,"AL/BL")/2</f>
        <v>1</v>
      </c>
      <c r="AY3513" s="255">
        <f>COUNTIF(H3513:AL3513,"SL")</f>
        <v>0</v>
      </c>
      <c r="AZ3513" s="255">
        <f>COUNTIF(H3513:AL3513,"NH")</f>
        <v>1</v>
      </c>
      <c r="BA3513" s="255">
        <f>COUNTIF(H3513:AL3513,"HL")</f>
        <v>0</v>
      </c>
      <c r="BB3513" s="255">
        <f>COUNTIF(G3513:AL3513,"P/DS")/2+COUNTIF(G3513:AL3513,"P/NS")/2+COUNTIF(G3513:AL3513,"UL")+COUNTIF(G3513:AL3513,"UL/DS")/2+COUNTIF(G3513:AL3513,"UL/NS")/2+COUNTIF(G3513:AL3513,"UL/BL")/2+COUNTIF(G3513:AL3513,"UL/BF")/2+COUNTIF(G3513:AL3513,"PH/F")/2+COUNTIF(G3513:AL3513,"PH/L")/2</f>
        <v>0.5</v>
      </c>
      <c r="BC3513" s="255">
        <f>COUNTIF(H3513:AL3513,"NB")</f>
        <v>0</v>
      </c>
      <c r="BD3513" s="255">
        <f>COUNTIF(H3513:AL3513,"NL")</f>
        <v>0</v>
      </c>
      <c r="BE3513" s="255">
        <f>COUNTIF(H3513:AL3513,"IL")</f>
        <v>0</v>
      </c>
      <c r="BF3513" s="255">
        <f>COUNTIF(H3513:AL3513,"KT")</f>
        <v>0</v>
      </c>
      <c r="BG3513" s="255">
        <f>COUNTIF(H3513:AL3513,"L70")</f>
        <v>0</v>
      </c>
      <c r="BH3513" s="255">
        <f>COUNTIF(H3513:AL3513,"MD")</f>
        <v>0</v>
      </c>
      <c r="BI3513" s="255">
        <f>COUNTIF(H3513:AL3513,"PMD")</f>
        <v>0</v>
      </c>
      <c r="BJ3513" s="255">
        <f>COUNTIF(H3513:AL3513,"PM")</f>
        <v>0</v>
      </c>
      <c r="BK3513" s="255">
        <f>COUNTIF(H3513:AL3513,"BM")</f>
        <v>0</v>
      </c>
      <c r="BL3513" s="261">
        <f>SUMIF(H3513:AL3513,"PD",H3514:AL3514)+SUMIF(H3513:AL3513,"PN",H3514:AL3514)+SUMIF(H3513:AL3513,"P/DS",H3514:AL3514)+SUMIF(H3513:AL3513,"PN/F",H3514:AL3514)+SUMIF(H3513:AL3513,"PN/L",H3514:AL3514)+SUMIF(H3513:AL3513,"TV",H3514:AL3514)+SUMIF(H3513:AL3513,"TVD",H3514:AL3514)+SUMIF(H3513:AL3513,"PDD",H3514:AL3514)</f>
        <v>0</v>
      </c>
      <c r="BM3513" s="261">
        <f>SUMIF(H3513:AL3513,"PD",H3515:AL3515)+SUMIF(H3513:AL3513,"PN",H3515:AL3515)+SUMIF(H3513:AL3513,"P/DS",H3515:AL3515)+SUMIF(H3513:AL3513,"PN/F",H3515:AL3515)+SUMIF(H3513:AL3513,"PN/L",H3515:AL3515)+SUMIF(H3513:AL3513,"TV",H3515:AL3515)+SUMIF(H3513:AL3513,"TVD",H3515:AL3515)+SUMIF(H3513:AL3513,"PDD",H3515:AL3515)+SUMIF(H3513:AL3513,"PMD",H3515:AL3515)</f>
        <v>0</v>
      </c>
      <c r="BN3513" s="261">
        <f>SUMIF(H3513:AL3513,"PD",H3516:AL3516)+SUMIF(H3513:AL3513,"PN",H3516:AL3516)+SUMIF(H3513:AL3513,"P/DS",H3516:AL3516)+SUMIF(H3513:AL3513,"PN/F",H3516:AL3516)+SUMIF(H3513:AL3513,"PN/L",H3516:AL3516)+SUMIF(H3513:AL3513,"TV",H3516:AL3516)+SUMIF(H3513:AL3513,"TVD",H3516:AL3516)</f>
        <v>0</v>
      </c>
      <c r="BO3513" s="261">
        <f>SUMIF(H3513:AL3513,"PD",H3517:AL3517)+SUMIF(H3513:AL3513,"PN",H3517:AL3517)+SUMIF(H3513:AL3513,"P/DS",H3517:AL3517)+SUMIF(H3513:AL3513,"PN/F",H3517:AL3517)+SUMIF(H3513:AL3513,"PN/L",H3517:AL3517)+SUMIF(H3513:AL3513,"TV",H3517:AL3517)+SUMIF(H3513:AL3513,"TVD",H3517:AL3517)</f>
        <v>0</v>
      </c>
      <c r="BP3513" s="261">
        <f>SUMIF(H3513:AL3513,"PD",H3518:AL3518)+SUMIF(H3513:AL3513,"PN",H3518:AL3518)+SUMIF(H3513:AL3513,"P/DS",H3518:AL3518)+SUMIF(H3513:AL3513,"PN/F",H3518:AL3518)+SUMIF(H3513:AL3513,"PN/L",H3518:AL3518)+SUMIF(H3513:AL3513,"TV",H3518:AL3518)+SUMIF(H3513:AL3513,"TVD",H3518:AL3518)+SUMIF(H3513:AL3513,"PDD",H3518:AL3518)+SUMIF(H3513:AL3513,"PH",H3518:AL3518)+SUMIF(H3513:AL3513,"PM",H3518:AL3518)</f>
        <v>0</v>
      </c>
      <c r="BQ3513" s="261">
        <f>SUMIF(H3513:AL3513,"PD",H3519:AL3519)+SUMIF(H3513:AL3513,"PN",H3519:AL3519)+SUMIF(H3513:AL3513,"P/DS",H3519:AL3519)+SUMIF(H3513:AL3513,"PN/F",H3519:AL3519)+SUMIF(H3513:AL3513,"PN/L",H3519:AL3519)+SUMIF(H3513:AL3513,"TV",H3519:AL3519)+SUMIF(H3513:AL3513,"TVD",H3519:AL3519)+SUMIF(H3513:AL3513,"PDD",H3519:AL3519)+SUMIF(H3513:AL3513,"PH",H3519:AL3519)+SUMIF(H3513:AL3513,"PM",H3519:AL3519)</f>
        <v>0</v>
      </c>
      <c r="BR3513" s="269">
        <f>SUM(H3514:AL3514)-BL3513</f>
        <v>38</v>
      </c>
      <c r="BS3513" s="269">
        <f>SUM(H3515:AL3515)-BM3513</f>
        <v>14.5</v>
      </c>
      <c r="BT3513" s="269">
        <f>SUM(H3516:AL3516)-BN3513</f>
        <v>0</v>
      </c>
      <c r="BU3513" s="269">
        <f>SUM(H3517:AL3517)-BO3513</f>
        <v>13</v>
      </c>
      <c r="BV3513" s="269">
        <f>SUM(H3518:AL3518)-BP3513</f>
        <v>0</v>
      </c>
      <c r="BW3513" s="269">
        <f>SUM(H3519:AL3519)-BQ3513</f>
        <v>0</v>
      </c>
      <c r="BX3513" s="255">
        <f>SUMIF(H3513:AL3513,"PD",H3520:AL3520)+SUMIF(H3513:AL3513,"PN",H3520:AL3520)+SUMIF(H3513:AL3513,"P/DS",H3520:AL3520)+SUMIF(H3513:AL3513,"PN/F",H3520:AL3520)+SUMIF(H3513:AL3513,"PN/L",H3520:AL3520)</f>
        <v>0</v>
      </c>
      <c r="BY3513" s="255">
        <f>SUM(H3520:AL3520)-BX3513</f>
        <v>0</v>
      </c>
      <c r="BZ3513" s="255">
        <f t="shared" ref="BZ3513" si="1109">+SUM(BL3513:BW3520)</f>
        <v>65.5</v>
      </c>
      <c r="CA3513" s="266">
        <f>(COUNTIFS(H3513:AL3513,"PD",H3514:AL3514,"&gt;=2"))*0.5-IF(CN3513="VP",COUNTIFS($H$16:$AL$16,"SAT",H3513:AL3513,"PD",H3514:AL3514,"&gt;=2"))*0.5</f>
        <v>0</v>
      </c>
      <c r="CB3513" s="266">
        <f>(COUNTIFS(H3513:AL3513,"PN",H3515:AL3515,"&gt;=0.5",H3514:AL3514,"&gt;=1.5"))*0.5+COUNTIFS(H3513:AL3513,"PDD",H3515:AL3515,"&gt;=0.5",H3514:AL3514,"&gt;=1.5")*0.5</f>
        <v>0</v>
      </c>
      <c r="CC3513" s="273">
        <f>(COUNTIFS(H3513:AL3513,"TV",H3515:AL3515,"&gt;=10"))*0.5+(COUNTIFS(H3513:AL3513,"PMD",H3515:AL3515,"&gt;=2"))*0.5</f>
        <v>0</v>
      </c>
      <c r="CD3513" s="266">
        <f>(COUNTIFS(H3513:AL3513,"TVD",H3517:AL3517,"&gt;=6.5",H3515:AL3515,"&gt;=3.5"))*0.5</f>
        <v>0</v>
      </c>
      <c r="CE3513" s="266">
        <f>(COUNTIFS(H3513:AL3513,"PD",H3518:AL3518,"&gt;=10"))*0.5</f>
        <v>0</v>
      </c>
      <c r="CF3513" s="266">
        <f>(COUNTIFS(H3513:AL3513,"PDD",H3518:AL3518,"&gt;=3.5",H3519:AL3519,"&gt;=6.5")+COUNTIFS(H3513:AL3513,"PH",H3519:AL3519,"&gt;=0.5",H3518:AL3518,"&gt;=1.5")+COUNTIFS(H3513:AL3513,"PM",H3519:AL3519,"&gt;=0.5",H3518:AL3518,"&gt;=1.5"))*0.5</f>
        <v>0</v>
      </c>
      <c r="CG3513" s="266">
        <f>(COUNTIFS(H3513:AL3513,"DS",H3514:AL3514,"&gt;=2")+COUNTIFS(H3513:AL3513,"AL/DS",H3514:AL3514,"&gt;=2"))*0.5-IF(CN3513="VP",COUNTIFS($H$16:$AL$16,"SAT",H3513:AL3513,"DS",H3514:AL3514,"&gt;=2"))*0.5</f>
        <v>2.5</v>
      </c>
      <c r="CH3513" s="266">
        <f>(COUNTIFS(H3513:AL3513,"NS",H3515:AL3515,"&gt;=0.5",H3514:AL3514,"&gt;=1.5")+COUNTIFS(H3513:AL3513,"AL/NS",H3515:AL3515,"&gt;=0.5",H3514:AL3514,"&gt;=1.5")+COUNTIFS(H3513:AL3513,"NHD",H3515:AL3515,"&gt;=4.5",H3518:AL3518,"&gt;=2",H3514:AL3514,"&gt;=1.5"))*0.5</f>
        <v>5.5</v>
      </c>
      <c r="CI3513" s="266">
        <f>(COUNTIF(H3515:AL3515,"&gt;=10")+COUNTIFS(H3513:AL3513,"MD",H3515:AL3515,"&gt;=2")-COUNTIFS(H3513:AL3513,"TV",H3515:AL3515,"&gt;=10"))*0.5</f>
        <v>0</v>
      </c>
      <c r="CJ3513" s="266">
        <f>(COUNTIFS(H3513:AL3513,"D",H3517:AL3517,"&gt;=6.5",H3515:AL3515,"&gt;=3.5"))*0.5</f>
        <v>1</v>
      </c>
      <c r="CK3513" s="266">
        <f>(COUNTIF(H3518:AL3518,"&gt;=10")-COUNTIFS(H3513:AL3513,"PD",H3518:AL3518,"&gt;=10"))*0.5</f>
        <v>0</v>
      </c>
      <c r="CL3513" s="265">
        <f>(COUNTIFS(H3513:AL3513,"NHD",H3518:AL3518,"&gt;=3.5",H3519:AL3519,"&gt;=6.5")+COUNTIFS(H3513:AL3513,"BH",H3518:AL3518,"&gt;=1.5",H3519:AL3519,"&gt;=0.5")+COUNTIFS(H3513:AL3513,"BM",H3518:AL3518,"&gt;=1.5",H3519:AL3519,"&gt;=0.5")+COUNTIFS(H3513:AL3513,"D",H3518:AL3518,"&gt;=1.5",H3519:AL3519,"&gt;=0.5"))*0.5</f>
        <v>0</v>
      </c>
      <c r="CM3513" s="272"/>
      <c r="CN3513" s="264" t="s">
        <v>723</v>
      </c>
      <c r="CO3513" s="209">
        <f t="shared" ref="CO3513" si="1110">+AM3513+AN3513+AO3513+AP3513+AQ3513+AR3513+AS3513+AU3513+BG3513</f>
        <v>26</v>
      </c>
      <c r="CP3513" s="225">
        <f>+SUM(I3514:I3519)-I3520</f>
        <v>10.5</v>
      </c>
      <c r="CQ3513" s="225">
        <f>+SUM(J3514:J3519)-J3520</f>
        <v>2.5</v>
      </c>
      <c r="CR3513" s="225">
        <f>+SUM(K3514:K3519)-K3520</f>
        <v>2.5</v>
      </c>
      <c r="CS3513" s="210"/>
      <c r="CT3513" s="210"/>
      <c r="CU3513" s="210"/>
      <c r="CV3513" s="210"/>
      <c r="CW3513" s="210"/>
      <c r="CX3513" s="210"/>
      <c r="CY3513" s="210"/>
      <c r="CZ3513" s="210"/>
      <c r="DA3513" s="210"/>
      <c r="DB3513" s="120"/>
      <c r="DC3513" s="120"/>
      <c r="DD3513" s="120"/>
      <c r="DE3513" s="120"/>
      <c r="DF3513" s="120"/>
      <c r="DG3513" s="120"/>
      <c r="DH3513" s="120"/>
      <c r="DI3513" s="120"/>
      <c r="DJ3513" s="120"/>
      <c r="DK3513" s="120"/>
      <c r="DL3513" s="120"/>
      <c r="DM3513" s="120"/>
      <c r="DN3513" s="120"/>
    </row>
    <row r="3514" spans="1:118" s="119" customFormat="1" ht="15" customHeight="1">
      <c r="A3514" s="228"/>
      <c r="B3514" s="346"/>
      <c r="C3514" s="349"/>
      <c r="D3514" s="237"/>
      <c r="E3514" s="237"/>
      <c r="F3514" s="242" t="s">
        <v>82</v>
      </c>
      <c r="G3514" s="121">
        <v>1.5</v>
      </c>
      <c r="H3514" s="83"/>
      <c r="I3514" s="83"/>
      <c r="J3514" s="83">
        <v>2</v>
      </c>
      <c r="K3514" s="83">
        <v>2</v>
      </c>
      <c r="L3514" s="83">
        <v>2</v>
      </c>
      <c r="M3514" s="83">
        <v>2</v>
      </c>
      <c r="N3514" s="83">
        <v>2</v>
      </c>
      <c r="O3514" s="83"/>
      <c r="P3514" s="83">
        <v>2</v>
      </c>
      <c r="Q3514" s="83">
        <v>2</v>
      </c>
      <c r="R3514" s="83">
        <v>2</v>
      </c>
      <c r="S3514" s="83">
        <v>2</v>
      </c>
      <c r="T3514" s="83">
        <v>2</v>
      </c>
      <c r="U3514" s="83">
        <v>2</v>
      </c>
      <c r="V3514" s="83"/>
      <c r="W3514" s="83">
        <v>4</v>
      </c>
      <c r="X3514" s="83">
        <v>0</v>
      </c>
      <c r="Y3514" s="83">
        <v>2.5</v>
      </c>
      <c r="Z3514" s="83">
        <v>2.5</v>
      </c>
      <c r="AA3514" s="83"/>
      <c r="AB3514" s="83"/>
      <c r="AC3514" s="79"/>
      <c r="AD3514" s="79"/>
      <c r="AE3514" s="79">
        <v>2.5</v>
      </c>
      <c r="AF3514" s="79"/>
      <c r="AG3514" s="79"/>
      <c r="AH3514" s="79">
        <v>2.5</v>
      </c>
      <c r="AI3514" s="79"/>
      <c r="AJ3514" s="79"/>
      <c r="AK3514" s="79">
        <v>1</v>
      </c>
      <c r="AL3514" s="79">
        <v>1</v>
      </c>
      <c r="AM3514" s="240"/>
      <c r="AN3514" s="240"/>
      <c r="AO3514" s="240"/>
      <c r="AP3514" s="240"/>
      <c r="AQ3514" s="240"/>
      <c r="AR3514" s="240"/>
      <c r="AS3514" s="240"/>
      <c r="AT3514" s="256"/>
      <c r="AU3514" s="256"/>
      <c r="AV3514" s="259"/>
      <c r="AW3514" s="259"/>
      <c r="AX3514" s="256"/>
      <c r="AY3514" s="256"/>
      <c r="AZ3514" s="256"/>
      <c r="BA3514" s="256"/>
      <c r="BB3514" s="256"/>
      <c r="BC3514" s="256"/>
      <c r="BD3514" s="256"/>
      <c r="BE3514" s="256"/>
      <c r="BF3514" s="256"/>
      <c r="BG3514" s="256"/>
      <c r="BH3514" s="256"/>
      <c r="BI3514" s="256"/>
      <c r="BJ3514" s="256"/>
      <c r="BK3514" s="256"/>
      <c r="BL3514" s="262"/>
      <c r="BM3514" s="262"/>
      <c r="BN3514" s="262"/>
      <c r="BO3514" s="262"/>
      <c r="BP3514" s="262"/>
      <c r="BQ3514" s="262"/>
      <c r="BR3514" s="270"/>
      <c r="BS3514" s="270"/>
      <c r="BT3514" s="270"/>
      <c r="BU3514" s="270"/>
      <c r="BV3514" s="270"/>
      <c r="BW3514" s="270"/>
      <c r="BX3514" s="256"/>
      <c r="BY3514" s="256"/>
      <c r="BZ3514" s="256"/>
      <c r="CA3514" s="267"/>
      <c r="CB3514" s="267"/>
      <c r="CC3514" s="274"/>
      <c r="CD3514" s="267"/>
      <c r="CE3514" s="267"/>
      <c r="CF3514" s="267"/>
      <c r="CG3514" s="267"/>
      <c r="CH3514" s="267"/>
      <c r="CI3514" s="267"/>
      <c r="CJ3514" s="267"/>
      <c r="CK3514" s="267"/>
      <c r="CL3514" s="265"/>
      <c r="CM3514" s="272"/>
      <c r="CN3514" s="264"/>
      <c r="CO3514" s="209"/>
      <c r="CP3514" s="226"/>
      <c r="CQ3514" s="226"/>
      <c r="CR3514" s="226"/>
      <c r="CS3514" s="210"/>
      <c r="CT3514" s="210"/>
      <c r="CU3514" s="210"/>
      <c r="CV3514" s="210"/>
      <c r="CW3514" s="210"/>
      <c r="CX3514" s="210"/>
      <c r="CY3514" s="210"/>
      <c r="CZ3514" s="210"/>
      <c r="DA3514" s="210"/>
      <c r="DB3514" s="120"/>
      <c r="DC3514" s="120"/>
      <c r="DD3514" s="120"/>
      <c r="DE3514" s="120"/>
      <c r="DF3514" s="120"/>
      <c r="DG3514" s="120"/>
      <c r="DH3514" s="120"/>
      <c r="DI3514" s="120"/>
      <c r="DJ3514" s="120"/>
      <c r="DK3514" s="120"/>
      <c r="DL3514" s="120"/>
      <c r="DM3514" s="120"/>
      <c r="DN3514" s="120"/>
    </row>
    <row r="3515" spans="1:118" s="5" customFormat="1" ht="14.25" customHeight="1">
      <c r="A3515" s="228"/>
      <c r="B3515" s="346"/>
      <c r="C3515" s="349"/>
      <c r="D3515" s="237"/>
      <c r="E3515" s="237"/>
      <c r="F3515" s="243"/>
      <c r="G3515" s="122">
        <v>2</v>
      </c>
      <c r="H3515" s="84"/>
      <c r="I3515" s="84">
        <v>4</v>
      </c>
      <c r="J3515" s="84">
        <v>0.5</v>
      </c>
      <c r="K3515" s="84">
        <v>0.5</v>
      </c>
      <c r="L3515" s="84">
        <v>0.5</v>
      </c>
      <c r="M3515" s="84">
        <v>0.5</v>
      </c>
      <c r="N3515" s="84">
        <v>0.5</v>
      </c>
      <c r="O3515" s="84">
        <v>4</v>
      </c>
      <c r="P3515" s="84">
        <v>0.5</v>
      </c>
      <c r="Q3515" s="84">
        <v>0.5</v>
      </c>
      <c r="R3515" s="84">
        <v>0.5</v>
      </c>
      <c r="S3515" s="84">
        <v>0.5</v>
      </c>
      <c r="T3515" s="84">
        <v>0.5</v>
      </c>
      <c r="U3515" s="84">
        <v>0.5</v>
      </c>
      <c r="V3515" s="84"/>
      <c r="W3515" s="84"/>
      <c r="X3515" s="84"/>
      <c r="Y3515" s="84"/>
      <c r="Z3515" s="84"/>
      <c r="AA3515" s="84"/>
      <c r="AB3515" s="84"/>
      <c r="AC3515" s="80"/>
      <c r="AD3515" s="80"/>
      <c r="AE3515" s="80"/>
      <c r="AF3515" s="80"/>
      <c r="AG3515" s="80"/>
      <c r="AH3515" s="80"/>
      <c r="AI3515" s="80"/>
      <c r="AJ3515" s="80"/>
      <c r="AK3515" s="80">
        <v>0.5</v>
      </c>
      <c r="AL3515" s="80">
        <v>0.5</v>
      </c>
      <c r="AM3515" s="240"/>
      <c r="AN3515" s="240"/>
      <c r="AO3515" s="240"/>
      <c r="AP3515" s="240"/>
      <c r="AQ3515" s="240"/>
      <c r="AR3515" s="240"/>
      <c r="AS3515" s="240"/>
      <c r="AT3515" s="256"/>
      <c r="AU3515" s="256"/>
      <c r="AV3515" s="259"/>
      <c r="AW3515" s="259"/>
      <c r="AX3515" s="256"/>
      <c r="AY3515" s="256"/>
      <c r="AZ3515" s="256"/>
      <c r="BA3515" s="256"/>
      <c r="BB3515" s="256"/>
      <c r="BC3515" s="256"/>
      <c r="BD3515" s="256"/>
      <c r="BE3515" s="256"/>
      <c r="BF3515" s="256"/>
      <c r="BG3515" s="256"/>
      <c r="BH3515" s="256"/>
      <c r="BI3515" s="256"/>
      <c r="BJ3515" s="256"/>
      <c r="BK3515" s="256"/>
      <c r="BL3515" s="262"/>
      <c r="BM3515" s="262"/>
      <c r="BN3515" s="262"/>
      <c r="BO3515" s="262"/>
      <c r="BP3515" s="262"/>
      <c r="BQ3515" s="262"/>
      <c r="BR3515" s="270"/>
      <c r="BS3515" s="270"/>
      <c r="BT3515" s="270"/>
      <c r="BU3515" s="270"/>
      <c r="BV3515" s="270"/>
      <c r="BW3515" s="270"/>
      <c r="BX3515" s="256"/>
      <c r="BY3515" s="256"/>
      <c r="BZ3515" s="256"/>
      <c r="CA3515" s="267"/>
      <c r="CB3515" s="267"/>
      <c r="CC3515" s="274"/>
      <c r="CD3515" s="267"/>
      <c r="CE3515" s="267"/>
      <c r="CF3515" s="267"/>
      <c r="CG3515" s="267"/>
      <c r="CH3515" s="267"/>
      <c r="CI3515" s="267"/>
      <c r="CJ3515" s="267"/>
      <c r="CK3515" s="267"/>
      <c r="CL3515" s="265"/>
      <c r="CM3515" s="272"/>
      <c r="CN3515" s="264"/>
      <c r="CO3515" s="209"/>
      <c r="CP3515" s="226"/>
      <c r="CQ3515" s="226"/>
      <c r="CR3515" s="226"/>
      <c r="CS3515" s="210"/>
      <c r="CT3515" s="210"/>
      <c r="CU3515" s="210"/>
      <c r="CV3515" s="210"/>
      <c r="CW3515" s="210"/>
      <c r="CX3515" s="210"/>
      <c r="CY3515" s="210"/>
      <c r="CZ3515" s="210"/>
      <c r="DA3515" s="210"/>
      <c r="DB3515" s="120"/>
      <c r="DC3515" s="120"/>
      <c r="DD3515" s="120"/>
      <c r="DE3515" s="120"/>
      <c r="DF3515" s="120"/>
      <c r="DG3515" s="120"/>
      <c r="DH3515" s="120"/>
      <c r="DI3515" s="120"/>
      <c r="DJ3515" s="120"/>
      <c r="DK3515" s="120"/>
      <c r="DL3515" s="120"/>
      <c r="DM3515" s="120"/>
      <c r="DN3515" s="120"/>
    </row>
    <row r="3516" spans="1:118" s="5" customFormat="1" ht="14.25" customHeight="1">
      <c r="A3516" s="228"/>
      <c r="B3516" s="346"/>
      <c r="C3516" s="349"/>
      <c r="D3516" s="237"/>
      <c r="E3516" s="237"/>
      <c r="F3516" s="243"/>
      <c r="G3516" s="122">
        <v>2.1</v>
      </c>
      <c r="H3516" s="84"/>
      <c r="I3516" s="84"/>
      <c r="J3516" s="84"/>
      <c r="K3516" s="84"/>
      <c r="L3516" s="84"/>
      <c r="M3516" s="84"/>
      <c r="N3516" s="84"/>
      <c r="O3516" s="84"/>
      <c r="P3516" s="84"/>
      <c r="Q3516" s="84"/>
      <c r="R3516" s="84"/>
      <c r="S3516" s="84"/>
      <c r="T3516" s="84"/>
      <c r="U3516" s="84"/>
      <c r="V3516" s="84"/>
      <c r="W3516" s="84"/>
      <c r="X3516" s="84"/>
      <c r="Y3516" s="84"/>
      <c r="Z3516" s="84"/>
      <c r="AA3516" s="84"/>
      <c r="AB3516" s="84"/>
      <c r="AC3516" s="80"/>
      <c r="AD3516" s="80"/>
      <c r="AE3516" s="80"/>
      <c r="AF3516" s="80"/>
      <c r="AG3516" s="80"/>
      <c r="AH3516" s="80"/>
      <c r="AI3516" s="80"/>
      <c r="AJ3516" s="80"/>
      <c r="AK3516" s="80"/>
      <c r="AL3516" s="80"/>
      <c r="AM3516" s="240"/>
      <c r="AN3516" s="240"/>
      <c r="AO3516" s="240"/>
      <c r="AP3516" s="240"/>
      <c r="AQ3516" s="240"/>
      <c r="AR3516" s="240"/>
      <c r="AS3516" s="240"/>
      <c r="AT3516" s="256"/>
      <c r="AU3516" s="256"/>
      <c r="AV3516" s="259"/>
      <c r="AW3516" s="259"/>
      <c r="AX3516" s="256"/>
      <c r="AY3516" s="256"/>
      <c r="AZ3516" s="256"/>
      <c r="BA3516" s="256"/>
      <c r="BB3516" s="256"/>
      <c r="BC3516" s="256"/>
      <c r="BD3516" s="256"/>
      <c r="BE3516" s="256"/>
      <c r="BF3516" s="256"/>
      <c r="BG3516" s="256"/>
      <c r="BH3516" s="256"/>
      <c r="BI3516" s="256"/>
      <c r="BJ3516" s="256"/>
      <c r="BK3516" s="256"/>
      <c r="BL3516" s="262"/>
      <c r="BM3516" s="262"/>
      <c r="BN3516" s="262"/>
      <c r="BO3516" s="262"/>
      <c r="BP3516" s="262"/>
      <c r="BQ3516" s="262"/>
      <c r="BR3516" s="270"/>
      <c r="BS3516" s="270"/>
      <c r="BT3516" s="270"/>
      <c r="BU3516" s="270"/>
      <c r="BV3516" s="270"/>
      <c r="BW3516" s="270"/>
      <c r="BX3516" s="256"/>
      <c r="BY3516" s="256"/>
      <c r="BZ3516" s="256"/>
      <c r="CA3516" s="267"/>
      <c r="CB3516" s="267"/>
      <c r="CC3516" s="274"/>
      <c r="CD3516" s="267"/>
      <c r="CE3516" s="267"/>
      <c r="CF3516" s="267"/>
      <c r="CG3516" s="267"/>
      <c r="CH3516" s="267"/>
      <c r="CI3516" s="267"/>
      <c r="CJ3516" s="267"/>
      <c r="CK3516" s="267"/>
      <c r="CL3516" s="265"/>
      <c r="CM3516" s="272"/>
      <c r="CN3516" s="264"/>
      <c r="CO3516" s="209"/>
      <c r="CP3516" s="226"/>
      <c r="CQ3516" s="226"/>
      <c r="CR3516" s="226"/>
      <c r="CS3516" s="210"/>
      <c r="CT3516" s="210"/>
      <c r="CU3516" s="210"/>
      <c r="CV3516" s="210"/>
      <c r="CW3516" s="210"/>
      <c r="CX3516" s="210"/>
      <c r="CY3516" s="210"/>
      <c r="CZ3516" s="210"/>
      <c r="DA3516" s="210"/>
      <c r="DB3516" s="120"/>
      <c r="DC3516" s="120"/>
      <c r="DD3516" s="120"/>
      <c r="DE3516" s="120"/>
      <c r="DF3516" s="120"/>
      <c r="DG3516" s="120"/>
      <c r="DH3516" s="120"/>
      <c r="DI3516" s="120"/>
      <c r="DJ3516" s="120"/>
      <c r="DK3516" s="120"/>
      <c r="DL3516" s="120"/>
      <c r="DM3516" s="120"/>
      <c r="DN3516" s="120"/>
    </row>
    <row r="3517" spans="1:118" s="5" customFormat="1" ht="14.25" customHeight="1">
      <c r="A3517" s="228"/>
      <c r="B3517" s="346"/>
      <c r="C3517" s="349"/>
      <c r="D3517" s="237"/>
      <c r="E3517" s="237"/>
      <c r="F3517" s="243"/>
      <c r="G3517" s="122">
        <v>2.7</v>
      </c>
      <c r="H3517" s="84"/>
      <c r="I3517" s="84">
        <v>6.5</v>
      </c>
      <c r="J3517" s="84"/>
      <c r="K3517" s="84"/>
      <c r="L3517" s="84"/>
      <c r="M3517" s="84"/>
      <c r="N3517" s="84"/>
      <c r="O3517" s="84">
        <v>6.5</v>
      </c>
      <c r="P3517" s="84"/>
      <c r="Q3517" s="84"/>
      <c r="R3517" s="84"/>
      <c r="S3517" s="84"/>
      <c r="T3517" s="84"/>
      <c r="U3517" s="84"/>
      <c r="V3517" s="84"/>
      <c r="W3517" s="84"/>
      <c r="X3517" s="84"/>
      <c r="Y3517" s="84"/>
      <c r="Z3517" s="84"/>
      <c r="AA3517" s="84"/>
      <c r="AB3517" s="84"/>
      <c r="AC3517" s="80"/>
      <c r="AD3517" s="80"/>
      <c r="AE3517" s="80"/>
      <c r="AF3517" s="80"/>
      <c r="AG3517" s="80"/>
      <c r="AH3517" s="80"/>
      <c r="AI3517" s="80"/>
      <c r="AJ3517" s="80"/>
      <c r="AK3517" s="80"/>
      <c r="AL3517" s="80"/>
      <c r="AM3517" s="240"/>
      <c r="AN3517" s="240"/>
      <c r="AO3517" s="240"/>
      <c r="AP3517" s="240"/>
      <c r="AQ3517" s="240"/>
      <c r="AR3517" s="240"/>
      <c r="AS3517" s="240"/>
      <c r="AT3517" s="256"/>
      <c r="AU3517" s="256"/>
      <c r="AV3517" s="259"/>
      <c r="AW3517" s="259"/>
      <c r="AX3517" s="256"/>
      <c r="AY3517" s="256"/>
      <c r="AZ3517" s="256"/>
      <c r="BA3517" s="256"/>
      <c r="BB3517" s="256"/>
      <c r="BC3517" s="256"/>
      <c r="BD3517" s="256"/>
      <c r="BE3517" s="256"/>
      <c r="BF3517" s="256"/>
      <c r="BG3517" s="256"/>
      <c r="BH3517" s="256"/>
      <c r="BI3517" s="256"/>
      <c r="BJ3517" s="256"/>
      <c r="BK3517" s="256"/>
      <c r="BL3517" s="262"/>
      <c r="BM3517" s="262"/>
      <c r="BN3517" s="262"/>
      <c r="BO3517" s="262"/>
      <c r="BP3517" s="262"/>
      <c r="BQ3517" s="262"/>
      <c r="BR3517" s="270"/>
      <c r="BS3517" s="270"/>
      <c r="BT3517" s="270"/>
      <c r="BU3517" s="270"/>
      <c r="BV3517" s="270"/>
      <c r="BW3517" s="270"/>
      <c r="BX3517" s="256"/>
      <c r="BY3517" s="256"/>
      <c r="BZ3517" s="256"/>
      <c r="CA3517" s="267"/>
      <c r="CB3517" s="267"/>
      <c r="CC3517" s="274"/>
      <c r="CD3517" s="267"/>
      <c r="CE3517" s="267"/>
      <c r="CF3517" s="267"/>
      <c r="CG3517" s="267"/>
      <c r="CH3517" s="267"/>
      <c r="CI3517" s="267"/>
      <c r="CJ3517" s="267"/>
      <c r="CK3517" s="267"/>
      <c r="CL3517" s="265"/>
      <c r="CM3517" s="272"/>
      <c r="CN3517" s="264"/>
      <c r="CO3517" s="209"/>
      <c r="CP3517" s="226"/>
      <c r="CQ3517" s="226"/>
      <c r="CR3517" s="226"/>
      <c r="CS3517" s="210"/>
      <c r="CT3517" s="210"/>
      <c r="CU3517" s="210"/>
      <c r="CV3517" s="210"/>
      <c r="CW3517" s="210"/>
      <c r="CX3517" s="210"/>
      <c r="CY3517" s="210"/>
      <c r="CZ3517" s="210"/>
      <c r="DA3517" s="210"/>
      <c r="DB3517" s="120"/>
      <c r="DC3517" s="120"/>
      <c r="DD3517" s="120"/>
      <c r="DE3517" s="120"/>
      <c r="DF3517" s="120"/>
      <c r="DG3517" s="120"/>
      <c r="DH3517" s="120"/>
      <c r="DI3517" s="120"/>
      <c r="DJ3517" s="120"/>
      <c r="DK3517" s="120"/>
      <c r="DL3517" s="120"/>
      <c r="DM3517" s="120"/>
      <c r="DN3517" s="120"/>
    </row>
    <row r="3518" spans="1:118" s="5" customFormat="1" ht="14.25" customHeight="1">
      <c r="A3518" s="228"/>
      <c r="B3518" s="346"/>
      <c r="C3518" s="349"/>
      <c r="D3518" s="237"/>
      <c r="E3518" s="237"/>
      <c r="F3518" s="243"/>
      <c r="G3518" s="122">
        <v>3</v>
      </c>
      <c r="H3518" s="84"/>
      <c r="I3518" s="84"/>
      <c r="J3518" s="84"/>
      <c r="K3518" s="84"/>
      <c r="L3518" s="84"/>
      <c r="M3518" s="84"/>
      <c r="N3518" s="84"/>
      <c r="O3518" s="84"/>
      <c r="P3518" s="84"/>
      <c r="Q3518" s="84"/>
      <c r="R3518" s="84"/>
      <c r="S3518" s="84"/>
      <c r="T3518" s="84"/>
      <c r="U3518" s="84"/>
      <c r="V3518" s="84"/>
      <c r="W3518" s="84"/>
      <c r="X3518" s="84"/>
      <c r="Y3518" s="84"/>
      <c r="Z3518" s="84"/>
      <c r="AA3518" s="84"/>
      <c r="AB3518" s="84"/>
      <c r="AC3518" s="80"/>
      <c r="AD3518" s="80"/>
      <c r="AE3518" s="80"/>
      <c r="AF3518" s="80"/>
      <c r="AG3518" s="80"/>
      <c r="AH3518" s="80"/>
      <c r="AI3518" s="80"/>
      <c r="AJ3518" s="80"/>
      <c r="AK3518" s="80"/>
      <c r="AL3518" s="80"/>
      <c r="AM3518" s="240"/>
      <c r="AN3518" s="240"/>
      <c r="AO3518" s="240"/>
      <c r="AP3518" s="240"/>
      <c r="AQ3518" s="240"/>
      <c r="AR3518" s="240"/>
      <c r="AS3518" s="240"/>
      <c r="AT3518" s="256"/>
      <c r="AU3518" s="256"/>
      <c r="AV3518" s="259"/>
      <c r="AW3518" s="259"/>
      <c r="AX3518" s="256"/>
      <c r="AY3518" s="256"/>
      <c r="AZ3518" s="256"/>
      <c r="BA3518" s="256"/>
      <c r="BB3518" s="256"/>
      <c r="BC3518" s="256"/>
      <c r="BD3518" s="256"/>
      <c r="BE3518" s="256"/>
      <c r="BF3518" s="256"/>
      <c r="BG3518" s="256"/>
      <c r="BH3518" s="256"/>
      <c r="BI3518" s="256"/>
      <c r="BJ3518" s="256"/>
      <c r="BK3518" s="256"/>
      <c r="BL3518" s="262"/>
      <c r="BM3518" s="262"/>
      <c r="BN3518" s="262"/>
      <c r="BO3518" s="262"/>
      <c r="BP3518" s="262"/>
      <c r="BQ3518" s="262"/>
      <c r="BR3518" s="270"/>
      <c r="BS3518" s="270"/>
      <c r="BT3518" s="270"/>
      <c r="BU3518" s="270"/>
      <c r="BV3518" s="270"/>
      <c r="BW3518" s="270"/>
      <c r="BX3518" s="256"/>
      <c r="BY3518" s="256"/>
      <c r="BZ3518" s="256"/>
      <c r="CA3518" s="267"/>
      <c r="CB3518" s="267"/>
      <c r="CC3518" s="274"/>
      <c r="CD3518" s="267"/>
      <c r="CE3518" s="267"/>
      <c r="CF3518" s="267"/>
      <c r="CG3518" s="267"/>
      <c r="CH3518" s="267"/>
      <c r="CI3518" s="267"/>
      <c r="CJ3518" s="267"/>
      <c r="CK3518" s="267"/>
      <c r="CL3518" s="265"/>
      <c r="CM3518" s="272"/>
      <c r="CN3518" s="264"/>
      <c r="CO3518" s="209"/>
      <c r="CP3518" s="226"/>
      <c r="CQ3518" s="226"/>
      <c r="CR3518" s="226"/>
      <c r="CS3518" s="210"/>
      <c r="CT3518" s="210"/>
      <c r="CU3518" s="210"/>
      <c r="CV3518" s="210"/>
      <c r="CW3518" s="210"/>
      <c r="CX3518" s="210"/>
      <c r="CY3518" s="210"/>
      <c r="CZ3518" s="210"/>
      <c r="DA3518" s="210"/>
      <c r="DB3518" s="120"/>
      <c r="DC3518" s="120"/>
      <c r="DD3518" s="120"/>
      <c r="DE3518" s="120"/>
      <c r="DF3518" s="120"/>
      <c r="DG3518" s="120"/>
      <c r="DH3518" s="120"/>
      <c r="DI3518" s="120"/>
      <c r="DJ3518" s="120"/>
      <c r="DK3518" s="120"/>
      <c r="DL3518" s="120"/>
      <c r="DM3518" s="120"/>
      <c r="DN3518" s="120"/>
    </row>
    <row r="3519" spans="1:118" s="5" customFormat="1" ht="14.25" customHeight="1">
      <c r="A3519" s="228"/>
      <c r="B3519" s="346"/>
      <c r="C3519" s="349"/>
      <c r="D3519" s="237"/>
      <c r="E3519" s="237"/>
      <c r="F3519" s="244"/>
      <c r="G3519" s="123">
        <v>3.9</v>
      </c>
      <c r="H3519" s="85"/>
      <c r="I3519" s="85"/>
      <c r="J3519" s="85"/>
      <c r="K3519" s="85"/>
      <c r="L3519" s="85"/>
      <c r="M3519" s="85"/>
      <c r="N3519" s="85"/>
      <c r="O3519" s="85"/>
      <c r="P3519" s="85"/>
      <c r="Q3519" s="85"/>
      <c r="R3519" s="85"/>
      <c r="S3519" s="85"/>
      <c r="T3519" s="85"/>
      <c r="U3519" s="85"/>
      <c r="V3519" s="85"/>
      <c r="W3519" s="85"/>
      <c r="X3519" s="85"/>
      <c r="Y3519" s="85"/>
      <c r="Z3519" s="85"/>
      <c r="AA3519" s="85"/>
      <c r="AB3519" s="85"/>
      <c r="AC3519" s="81"/>
      <c r="AD3519" s="81"/>
      <c r="AE3519" s="81"/>
      <c r="AF3519" s="81"/>
      <c r="AG3519" s="81"/>
      <c r="AH3519" s="81"/>
      <c r="AI3519" s="81"/>
      <c r="AJ3519" s="81"/>
      <c r="AK3519" s="81"/>
      <c r="AL3519" s="81"/>
      <c r="AM3519" s="240"/>
      <c r="AN3519" s="240"/>
      <c r="AO3519" s="240"/>
      <c r="AP3519" s="240"/>
      <c r="AQ3519" s="240"/>
      <c r="AR3519" s="240"/>
      <c r="AS3519" s="240"/>
      <c r="AT3519" s="256"/>
      <c r="AU3519" s="256"/>
      <c r="AV3519" s="259"/>
      <c r="AW3519" s="259"/>
      <c r="AX3519" s="256"/>
      <c r="AY3519" s="256"/>
      <c r="AZ3519" s="256"/>
      <c r="BA3519" s="256"/>
      <c r="BB3519" s="256"/>
      <c r="BC3519" s="256"/>
      <c r="BD3519" s="256"/>
      <c r="BE3519" s="256"/>
      <c r="BF3519" s="256"/>
      <c r="BG3519" s="256"/>
      <c r="BH3519" s="256"/>
      <c r="BI3519" s="256"/>
      <c r="BJ3519" s="256"/>
      <c r="BK3519" s="256"/>
      <c r="BL3519" s="262"/>
      <c r="BM3519" s="262"/>
      <c r="BN3519" s="262"/>
      <c r="BO3519" s="262"/>
      <c r="BP3519" s="262"/>
      <c r="BQ3519" s="262"/>
      <c r="BR3519" s="270"/>
      <c r="BS3519" s="270"/>
      <c r="BT3519" s="270"/>
      <c r="BU3519" s="270"/>
      <c r="BV3519" s="270"/>
      <c r="BW3519" s="270"/>
      <c r="BX3519" s="256"/>
      <c r="BY3519" s="256"/>
      <c r="BZ3519" s="256"/>
      <c r="CA3519" s="267"/>
      <c r="CB3519" s="267"/>
      <c r="CC3519" s="274"/>
      <c r="CD3519" s="267"/>
      <c r="CE3519" s="267"/>
      <c r="CF3519" s="267"/>
      <c r="CG3519" s="267"/>
      <c r="CH3519" s="267"/>
      <c r="CI3519" s="267"/>
      <c r="CJ3519" s="267"/>
      <c r="CK3519" s="267"/>
      <c r="CL3519" s="265"/>
      <c r="CM3519" s="272"/>
      <c r="CN3519" s="264"/>
      <c r="CO3519" s="209"/>
      <c r="CP3519" s="226"/>
      <c r="CQ3519" s="226"/>
      <c r="CR3519" s="226"/>
      <c r="CS3519" s="210"/>
      <c r="CT3519" s="210"/>
      <c r="CU3519" s="210"/>
      <c r="CV3519" s="210"/>
      <c r="CW3519" s="210"/>
      <c r="CX3519" s="210"/>
      <c r="CY3519" s="210"/>
      <c r="CZ3519" s="210"/>
      <c r="DA3519" s="210"/>
      <c r="DB3519" s="120"/>
      <c r="DC3519" s="120"/>
      <c r="DD3519" s="120"/>
      <c r="DE3519" s="120"/>
      <c r="DF3519" s="120"/>
      <c r="DG3519" s="120"/>
      <c r="DH3519" s="120"/>
      <c r="DI3519" s="120"/>
      <c r="DJ3519" s="120"/>
      <c r="DK3519" s="120"/>
      <c r="DL3519" s="120"/>
      <c r="DM3519" s="120"/>
      <c r="DN3519" s="120"/>
    </row>
    <row r="3520" spans="1:118" s="5" customFormat="1" ht="14.25" customHeight="1">
      <c r="A3520" s="229"/>
      <c r="B3520" s="347"/>
      <c r="C3520" s="350"/>
      <c r="D3520" s="238"/>
      <c r="E3520" s="238"/>
      <c r="F3520" s="245" t="s">
        <v>83</v>
      </c>
      <c r="G3520" s="246"/>
      <c r="H3520" s="82"/>
      <c r="I3520" s="82"/>
      <c r="J3520" s="82"/>
      <c r="K3520" s="82"/>
      <c r="L3520" s="82"/>
      <c r="M3520" s="82"/>
      <c r="N3520" s="82"/>
      <c r="O3520" s="82"/>
      <c r="P3520" s="82"/>
      <c r="Q3520" s="82"/>
      <c r="R3520" s="82"/>
      <c r="S3520" s="82"/>
      <c r="T3520" s="82"/>
      <c r="U3520" s="82"/>
      <c r="V3520" s="82"/>
      <c r="W3520" s="82"/>
      <c r="X3520" s="82"/>
      <c r="Y3520" s="82"/>
      <c r="Z3520" s="82"/>
      <c r="AA3520" s="82"/>
      <c r="AB3520" s="82"/>
      <c r="AC3520" s="35"/>
      <c r="AD3520" s="35"/>
      <c r="AE3520" s="35"/>
      <c r="AF3520" s="35"/>
      <c r="AG3520" s="35"/>
      <c r="AH3520" s="35"/>
      <c r="AI3520" s="35"/>
      <c r="AJ3520" s="35"/>
      <c r="AK3520" s="35"/>
      <c r="AL3520" s="35"/>
      <c r="AM3520" s="241"/>
      <c r="AN3520" s="241"/>
      <c r="AO3520" s="241"/>
      <c r="AP3520" s="241"/>
      <c r="AQ3520" s="241"/>
      <c r="AR3520" s="241"/>
      <c r="AS3520" s="241"/>
      <c r="AT3520" s="257"/>
      <c r="AU3520" s="257"/>
      <c r="AV3520" s="260"/>
      <c r="AW3520" s="260"/>
      <c r="AX3520" s="257"/>
      <c r="AY3520" s="257"/>
      <c r="AZ3520" s="257"/>
      <c r="BA3520" s="257"/>
      <c r="BB3520" s="257"/>
      <c r="BC3520" s="257"/>
      <c r="BD3520" s="257"/>
      <c r="BE3520" s="257"/>
      <c r="BF3520" s="257"/>
      <c r="BG3520" s="257"/>
      <c r="BH3520" s="257"/>
      <c r="BI3520" s="257"/>
      <c r="BJ3520" s="257"/>
      <c r="BK3520" s="257"/>
      <c r="BL3520" s="263"/>
      <c r="BM3520" s="263"/>
      <c r="BN3520" s="263"/>
      <c r="BO3520" s="263"/>
      <c r="BP3520" s="263"/>
      <c r="BQ3520" s="263"/>
      <c r="BR3520" s="271"/>
      <c r="BS3520" s="271"/>
      <c r="BT3520" s="271"/>
      <c r="BU3520" s="271"/>
      <c r="BV3520" s="271"/>
      <c r="BW3520" s="271"/>
      <c r="BX3520" s="257"/>
      <c r="BY3520" s="257"/>
      <c r="BZ3520" s="257"/>
      <c r="CA3520" s="268"/>
      <c r="CB3520" s="268"/>
      <c r="CC3520" s="275"/>
      <c r="CD3520" s="268"/>
      <c r="CE3520" s="268"/>
      <c r="CF3520" s="268"/>
      <c r="CG3520" s="268"/>
      <c r="CH3520" s="268"/>
      <c r="CI3520" s="268"/>
      <c r="CJ3520" s="268"/>
      <c r="CK3520" s="268"/>
      <c r="CL3520" s="265"/>
      <c r="CM3520" s="272"/>
      <c r="CN3520" s="264"/>
      <c r="CO3520" s="209"/>
      <c r="CP3520" s="226"/>
      <c r="CQ3520" s="226"/>
      <c r="CR3520" s="226"/>
      <c r="CS3520" s="210"/>
      <c r="CT3520" s="210"/>
      <c r="CU3520" s="210"/>
      <c r="CV3520" s="210"/>
      <c r="CW3520" s="210"/>
      <c r="CX3520" s="210"/>
      <c r="CY3520" s="210"/>
      <c r="CZ3520" s="210"/>
      <c r="DA3520" s="210"/>
      <c r="DB3520" s="120"/>
      <c r="DC3520" s="120"/>
      <c r="DD3520" s="120"/>
      <c r="DE3520" s="120"/>
      <c r="DF3520" s="120"/>
      <c r="DG3520" s="120"/>
      <c r="DH3520" s="120"/>
      <c r="DI3520" s="120"/>
      <c r="DJ3520" s="120"/>
      <c r="DK3520" s="120"/>
      <c r="DL3520" s="120"/>
      <c r="DM3520" s="120"/>
      <c r="DN3520" s="120"/>
    </row>
    <row r="3521" spans="1:118" s="119" customFormat="1" ht="15" customHeight="1">
      <c r="A3521" s="227">
        <f t="shared" si="1106"/>
        <v>436</v>
      </c>
      <c r="B3521" s="594" t="s">
        <v>632</v>
      </c>
      <c r="C3521" s="593" t="s">
        <v>742</v>
      </c>
      <c r="D3521" s="590" t="s">
        <v>1438</v>
      </c>
      <c r="E3521" s="593" t="s">
        <v>1378</v>
      </c>
      <c r="F3521" s="253" t="s">
        <v>80</v>
      </c>
      <c r="G3521" s="254"/>
      <c r="H3521" s="82" t="s">
        <v>69</v>
      </c>
      <c r="I3521" s="82" t="s">
        <v>973</v>
      </c>
      <c r="J3521" s="82" t="s">
        <v>61</v>
      </c>
      <c r="K3521" s="82" t="s">
        <v>61</v>
      </c>
      <c r="L3521" s="82" t="s">
        <v>61</v>
      </c>
      <c r="M3521" s="82" t="s">
        <v>61</v>
      </c>
      <c r="N3521" s="82" t="s">
        <v>61</v>
      </c>
      <c r="O3521" s="82" t="s">
        <v>973</v>
      </c>
      <c r="P3521" s="82" t="s">
        <v>61</v>
      </c>
      <c r="Q3521" s="82" t="s">
        <v>61</v>
      </c>
      <c r="R3521" s="82" t="s">
        <v>61</v>
      </c>
      <c r="S3521" s="82" t="s">
        <v>61</v>
      </c>
      <c r="T3521" s="82" t="s">
        <v>61</v>
      </c>
      <c r="U3521" s="82" t="s">
        <v>61</v>
      </c>
      <c r="V3521" s="82"/>
      <c r="W3521" s="82" t="s">
        <v>60</v>
      </c>
      <c r="X3521" s="82" t="s">
        <v>60</v>
      </c>
      <c r="Y3521" s="82" t="s">
        <v>60</v>
      </c>
      <c r="Z3521" s="82" t="s">
        <v>60</v>
      </c>
      <c r="AA3521" s="82" t="s">
        <v>60</v>
      </c>
      <c r="AB3521" s="82" t="s">
        <v>60</v>
      </c>
      <c r="AC3521" s="82"/>
      <c r="AD3521" s="82" t="s">
        <v>60</v>
      </c>
      <c r="AE3521" s="82" t="s">
        <v>60</v>
      </c>
      <c r="AF3521" s="82" t="s">
        <v>60</v>
      </c>
      <c r="AG3521" s="82" t="s">
        <v>60</v>
      </c>
      <c r="AH3521" s="82" t="s">
        <v>60</v>
      </c>
      <c r="AI3521" s="82" t="s">
        <v>1471</v>
      </c>
      <c r="AJ3521" s="82"/>
      <c r="AK3521" s="82" t="s">
        <v>61</v>
      </c>
      <c r="AL3521" s="82" t="s">
        <v>61</v>
      </c>
      <c r="AM3521" s="239">
        <f>COUNTIF(H3521:AL3521,"PH")+COUNTIF(H3521:AL3521,"PH/L")+COUNTIF(H3521:AL3521,"PM")</f>
        <v>0</v>
      </c>
      <c r="AN3521" s="239">
        <f>COUNTIF(H3521:AL3521,"PD")+COUNTIF(H3521:AL3521,"PDD")+COUNTIF(H3521:AL3521,"P/DS")/2+COUNTIF(H3521:AL3521,"PMD")</f>
        <v>0</v>
      </c>
      <c r="AO3521" s="239">
        <f>COUNTIF(H3521:AL3521,"PN")+COUNTIF(H3521:AL3521,"P/NS")/2+COUNTIF(H3521:AL3521,"PH")+COUNTIF(H3521:AL3521,"PH/F")/2+COUNTIF(H3521:AL3521,"PH/L")/2+COUNTIF(H3521:AL3521,"PM")</f>
        <v>0</v>
      </c>
      <c r="AP3521" s="239">
        <f>COUNTIF(H3521:AL3521,"BH")+COUNTIF(H3521:AL3521,"AL/BL")+COUNTIF(H3521:AL3521,"UL/BL")+COUNTIF(H3521:AL3521,"BM")</f>
        <v>0</v>
      </c>
      <c r="AQ3521" s="239">
        <f>COUNTIF(H3521:AL3521,"DS")+COUNTIF(H3521:AL3521,"AL/DS")/2+COUNTIF(H3521:AL3521,"UL/DS")/2+COUNTIF(H3521:AL3521,"CT")+COUNTIF(H3521:AL3521,"MD")</f>
        <v>11.5</v>
      </c>
      <c r="AR3521" s="239">
        <f>COUNTIF(H3521:AL3521,"NS")+COUNTIF(H3521:AL3521,"AL/NS")/2+COUNTIF(H3521:AL3521,"UL/NS")/2+COUNTIF(H3521:AL3521,"BH")+COUNTIF(H3521:AL3521,"AL/BF")/2+COUNTIF(H3521:AL3521,"AL/BL")/2+COUNTIF(H3521:AL3521,"UL/BL")/2+COUNTIF(H3521:AL3521,"UL/BF")/2+COUNTIF(H3521:AL3521,"BM")</f>
        <v>13</v>
      </c>
      <c r="AS3521" s="239">
        <f>COUNTIF(H3521:AL3521,"AL")+COUNTIF(H3521:AL3521,"AL/DS")/2+COUNTIF(H3521:AL3521,"AL/NS")/2+COUNTIF(H3521:AL3521,"NH")+COUNTIF(H3521:AL3521,"SL")+COUNTIF(H3521:AL3521,"NHD")+COUNTIF(H3521:AL3521,"B")+COUNTIF(H3521:AL3521,"HL")+COUNTIF(H3521:AL3521,"AL/BF")/2+COUNTIF(H3521:AL3521,"AL/BL")/2</f>
        <v>1</v>
      </c>
      <c r="AT3521" s="255">
        <f>COUNTIF(H3521:AL3521,"PD")+COUNTIF(H3521:AL3521,"PN")+COUNTIF(H3521:AL3521,"P/DS")/2+COUNTIF(H3521:AL3521,"P/NS")/2+COUNTIF(H3521:AL3521,"DS")+COUNTIF(H3521:AL3521,"NS")+COUNTIF(H3521:AL3521,"AL")+COUNTIF(H3521:AL3521,"AL/DS")+COUNTIF(H3521:AL3521,"AL/NS")+COUNTIF(H3521:AL3521,"NH")+COUNTIF(H3521:AL3521,"SL")+COUNTIF(H3521:AL3521,"UL/DS")/2+COUNTIF(H3521:AL3521,"UL/NS")/2+COUNTIF(H3521:AL3521,"CT")+COUNTIF(H3521:AL3521,"NHD")+COUNTIF(H3521:AL3521,"PDD")+COUNTIF(H3521:AL3521,"B")+COUNTIF(H3521:AL3521,"HL")+COUNTIF(H3521:AL3521,"PH")+COUNTIF(H3521:AL3521,"BH")+COUNTIF(H3521:AL3521,"AL/BF")+COUNTIF(H3521:AL3521,"AL/BL")+COUNTIF(H3521:AL3521,"UL/BF")/2+COUNTIF(H3521:AL3521,"UL/BL")/2+COUNTIF(H3521:AL3521,"PH/F")/2+COUNTIF(H3521:AL3521,"PH/L")/2+COUNTIF(H3521:AL3521,"MD")+COUNTIF(H3521:AL3521,"PMD")+COUNTIF(H3521:AL3521,"PM")+COUNTIF(H3521:AL3521,"BM")</f>
        <v>25.5</v>
      </c>
      <c r="AU3521" s="255">
        <f>COUNTIF(H3521:AL3521,"P/DS")/2+COUNTIF(H3521:AL3521,"P/NS")/2+COUNTIF(H3521:AL3521,"IL")+COUNTIF(H3521:AL3521,"NL")+COUNTIF(H3521:AL3521,"UL")+COUNTIF(H3521:AL3521,"UL/DS")/2+COUNTIF(H3521:AL3521,"UL/NS")/2+COUNTIF(H3521:AL3521,"KT")+COUNTIF(H3521:AL3521,"UL/BF")/2+COUNTIF(H3521:AL3521,"UL/BL")/2+COUNTIF(H3521:AL3521,"PH/F")/2+COUNTIF(H3521:AL3521,"PH/L")/2+COUNTIF(H3521:AL3521,"NB")</f>
        <v>0.5</v>
      </c>
      <c r="AV3521" s="258">
        <f>COUNTIF(H3521:AL3521,"PN")+COUNTIF(H3521:AL3521,"TVD")+COUNTIF(H3521:AL3521,"PH")+COUNTIF(H3521:AL3521,"PM")+COUNTIF(H3521:AL3521,"PDD")-COUNTIFS(H3521:AL3521,"PN",H3528:AL3528,"&gt;=3")-COUNTIFS(H3521:AL3521,"PM",H3528:AL3528,"&gt;=3")</f>
        <v>0</v>
      </c>
      <c r="AW3521" s="258">
        <f>COUNTIF(H3521:AL3521,"NS")+COUNTIF(H3521:AL3521,"D")+COUNTIF(H3521:AL3521,"BH")+COUNTIF(H3521:AL3521,"NHD")+COUNTIF(H3521:AL3521,"BM")-COUNTIFS(H3521:AL3521,"NS",H3528:AL3528,"&gt;=3")-COUNTIFS(H3521:AL3521,"BH",H3528:AL3528,"&gt;=3")-COUNTIFS(H3521:AL3521,"BM",H3528:AL3528,"&gt;=3")</f>
        <v>15</v>
      </c>
      <c r="AX3521" s="255">
        <f>COUNTIF(H3521:AL3521,"AL")+COUNTIF(H3521:AL3521,"AL/DS")/2+COUNTIF(H3521:AL3521,"AL/NS")/2+COUNTIF(H3521:AL3521,"AL/BF")+COUNTIF(H3521:AL3521,"AL/BL")/2</f>
        <v>0</v>
      </c>
      <c r="AY3521" s="255">
        <f>COUNTIF(H3521:AL3521,"SL")</f>
        <v>0</v>
      </c>
      <c r="AZ3521" s="255">
        <f>COUNTIF(H3521:AL3521,"NH")</f>
        <v>1</v>
      </c>
      <c r="BA3521" s="255">
        <f>COUNTIF(H3521:AL3521,"HL")</f>
        <v>0</v>
      </c>
      <c r="BB3521" s="255">
        <f>COUNTIF(G3521:AL3521,"P/DS")/2+COUNTIF(G3521:AL3521,"P/NS")/2+COUNTIF(G3521:AL3521,"UL")+COUNTIF(G3521:AL3521,"UL/DS")/2+COUNTIF(G3521:AL3521,"UL/NS")/2+COUNTIF(G3521:AL3521,"UL/BL")/2+COUNTIF(G3521:AL3521,"UL/BF")/2+COUNTIF(G3521:AL3521,"PH/F")/2+COUNTIF(G3521:AL3521,"PH/L")/2</f>
        <v>0.5</v>
      </c>
      <c r="BC3521" s="255">
        <f>COUNTIF(H3521:AL3521,"NB")</f>
        <v>0</v>
      </c>
      <c r="BD3521" s="255">
        <f>COUNTIF(H3521:AL3521,"NL")</f>
        <v>0</v>
      </c>
      <c r="BE3521" s="255">
        <f>COUNTIF(H3521:AL3521,"IL")</f>
        <v>0</v>
      </c>
      <c r="BF3521" s="255">
        <f>COUNTIF(H3521:AL3521,"KT")</f>
        <v>0</v>
      </c>
      <c r="BG3521" s="255">
        <f>COUNTIF(H3521:AL3521,"L70")</f>
        <v>0</v>
      </c>
      <c r="BH3521" s="255">
        <f>COUNTIF(H3521:AL3521,"MD")</f>
        <v>0</v>
      </c>
      <c r="BI3521" s="255">
        <f>COUNTIF(H3521:AL3521,"PMD")</f>
        <v>0</v>
      </c>
      <c r="BJ3521" s="255">
        <f>COUNTIF(H3521:AL3521,"PM")</f>
        <v>0</v>
      </c>
      <c r="BK3521" s="255">
        <f>COUNTIF(H3521:AL3521,"BM")</f>
        <v>0</v>
      </c>
      <c r="BL3521" s="261">
        <f>SUMIF(H3521:AL3521,"PD",H3522:AL3522)+SUMIF(H3521:AL3521,"PN",H3522:AL3522)+SUMIF(H3521:AL3521,"P/DS",H3522:AL3522)+SUMIF(H3521:AL3521,"PN/F",H3522:AL3522)+SUMIF(H3521:AL3521,"PN/L",H3522:AL3522)+SUMIF(H3521:AL3521,"TV",H3522:AL3522)+SUMIF(H3521:AL3521,"TVD",H3522:AL3522)+SUMIF(H3521:AL3521,"PDD",H3522:AL3522)</f>
        <v>0</v>
      </c>
      <c r="BM3521" s="261">
        <f>SUMIF(H3521:AL3521,"PD",H3523:AL3523)+SUMIF(H3521:AL3521,"PN",H3523:AL3523)+SUMIF(H3521:AL3521,"P/DS",H3523:AL3523)+SUMIF(H3521:AL3521,"PN/F",H3523:AL3523)+SUMIF(H3521:AL3521,"PN/L",H3523:AL3523)+SUMIF(H3521:AL3521,"TV",H3523:AL3523)+SUMIF(H3521:AL3521,"TVD",H3523:AL3523)+SUMIF(H3521:AL3521,"PDD",H3523:AL3523)+SUMIF(H3521:AL3521,"PMD",H3523:AL3523)</f>
        <v>0</v>
      </c>
      <c r="BN3521" s="261">
        <f>SUMIF(H3521:AL3521,"PD",H3524:AL3524)+SUMIF(H3521:AL3521,"PN",H3524:AL3524)+SUMIF(H3521:AL3521,"P/DS",H3524:AL3524)+SUMIF(H3521:AL3521,"PN/F",H3524:AL3524)+SUMIF(H3521:AL3521,"PN/L",H3524:AL3524)+SUMIF(H3521:AL3521,"TV",H3524:AL3524)+SUMIF(H3521:AL3521,"TVD",H3524:AL3524)</f>
        <v>0</v>
      </c>
      <c r="BO3521" s="261">
        <f>SUMIF(H3521:AL3521,"PD",H3525:AL3525)+SUMIF(H3521:AL3521,"PN",H3525:AL3525)+SUMIF(H3521:AL3521,"P/DS",H3525:AL3525)+SUMIF(H3521:AL3521,"PN/F",H3525:AL3525)+SUMIF(H3521:AL3521,"PN/L",H3525:AL3525)+SUMIF(H3521:AL3521,"TV",H3525:AL3525)+SUMIF(H3521:AL3521,"TVD",H3525:AL3525)</f>
        <v>0</v>
      </c>
      <c r="BP3521" s="261">
        <f>SUMIF(H3521:AL3521,"PD",H3526:AL3526)+SUMIF(H3521:AL3521,"PN",H3526:AL3526)+SUMIF(H3521:AL3521,"P/DS",H3526:AL3526)+SUMIF(H3521:AL3521,"PN/F",H3526:AL3526)+SUMIF(H3521:AL3521,"PN/L",H3526:AL3526)+SUMIF(H3521:AL3521,"TV",H3526:AL3526)+SUMIF(H3521:AL3521,"TVD",H3526:AL3526)+SUMIF(H3521:AL3521,"PDD",H3526:AL3526)+SUMIF(H3521:AL3521,"PH",H3526:AL3526)+SUMIF(H3521:AL3521,"PM",H3526:AL3526)</f>
        <v>0</v>
      </c>
      <c r="BQ3521" s="261">
        <f>SUMIF(H3521:AL3521,"PD",H3527:AL3527)+SUMIF(H3521:AL3521,"PN",H3527:AL3527)+SUMIF(H3521:AL3521,"P/DS",H3527:AL3527)+SUMIF(H3521:AL3521,"PN/F",H3527:AL3527)+SUMIF(H3521:AL3521,"PN/L",H3527:AL3527)+SUMIF(H3521:AL3521,"TV",H3527:AL3527)+SUMIF(H3521:AL3521,"TVD",H3527:AL3527)+SUMIF(H3521:AL3521,"PDD",H3527:AL3527)+SUMIF(H3521:AL3521,"PH",H3527:AL3527)+SUMIF(H3521:AL3521,"PM",H3527:AL3527)</f>
        <v>0</v>
      </c>
      <c r="BR3521" s="269">
        <f>SUM(H3522:AL3522)-BL3521</f>
        <v>34.799999999999997</v>
      </c>
      <c r="BS3521" s="269">
        <f>SUM(H3523:AL3523)-BM3521</f>
        <v>10.5</v>
      </c>
      <c r="BT3521" s="269">
        <f>SUM(H3524:AL3524)-BN3521</f>
        <v>0</v>
      </c>
      <c r="BU3521" s="269">
        <f>SUM(H3525:AL3525)-BO3521</f>
        <v>12</v>
      </c>
      <c r="BV3521" s="269">
        <f>SUM(H3526:AL3526)-BP3521</f>
        <v>0</v>
      </c>
      <c r="BW3521" s="269">
        <f>SUM(H3527:AL3527)-BQ3521</f>
        <v>0</v>
      </c>
      <c r="BX3521" s="255">
        <f>SUMIF(H3521:AL3521,"PD",H3528:AL3528)+SUMIF(H3521:AL3521,"PN",H3528:AL3528)+SUMIF(H3521:AL3521,"P/DS",H3528:AL3528)+SUMIF(H3521:AL3521,"PN/F",H3528:AL3528)+SUMIF(H3521:AL3521,"PN/L",H3528:AL3528)</f>
        <v>0</v>
      </c>
      <c r="BY3521" s="255">
        <f>SUM(H3528:AL3528)-BX3521</f>
        <v>0</v>
      </c>
      <c r="BZ3521" s="255">
        <f t="shared" ref="BZ3521" si="1111">+SUM(BL3521:BW3528)</f>
        <v>57.3</v>
      </c>
      <c r="CA3521" s="266">
        <f>(COUNTIFS(H3521:AL3521,"PD",H3522:AL3522,"&gt;=2"))*0.5-IF(CN3521="VP",COUNTIFS($H$16:$AL$16,"SAT",H3521:AL3521,"PD",H3522:AL3522,"&gt;=2"))*0.5</f>
        <v>0</v>
      </c>
      <c r="CB3521" s="266">
        <f>(COUNTIFS(H3521:AL3521,"PN",H3523:AL3523,"&gt;=0.5",H3522:AL3522,"&gt;=1.5"))*0.5+COUNTIFS(H3521:AL3521,"PDD",H3523:AL3523,"&gt;=0.5",H3522:AL3522,"&gt;=1.5")*0.5</f>
        <v>0</v>
      </c>
      <c r="CC3521" s="273">
        <f>(COUNTIFS(H3521:AL3521,"TV",H3523:AL3523,"&gt;=10"))*0.5+(COUNTIFS(H3521:AL3521,"PMD",H3523:AL3523,"&gt;=2"))*0.5</f>
        <v>0</v>
      </c>
      <c r="CD3521" s="266">
        <f>(COUNTIFS(H3521:AL3521,"TVD",H3525:AL3525,"&gt;=6.5",H3523:AL3523,"&gt;=3.5"))*0.5</f>
        <v>0</v>
      </c>
      <c r="CE3521" s="266">
        <f>(COUNTIFS(H3521:AL3521,"PD",H3526:AL3526,"&gt;=10"))*0.5</f>
        <v>0</v>
      </c>
      <c r="CF3521" s="266">
        <f>(COUNTIFS(H3521:AL3521,"PDD",H3526:AL3526,"&gt;=3.5",H3527:AL3527,"&gt;=6.5")+COUNTIFS(H3521:AL3521,"PH",H3527:AL3527,"&gt;=0.5",H3526:AL3526,"&gt;=1.5")+COUNTIFS(H3521:AL3521,"PM",H3527:AL3527,"&gt;=0.5",H3526:AL3526,"&gt;=1.5"))*0.5</f>
        <v>0</v>
      </c>
      <c r="CG3521" s="266">
        <f>(COUNTIFS(H3521:AL3521,"DS",H3522:AL3522,"&gt;=2")+COUNTIFS(H3521:AL3521,"AL/DS",H3522:AL3522,"&gt;=2"))*0.5-IF(CN3521="VP",COUNTIFS($H$16:$AL$16,"SAT",H3521:AL3521,"DS",H3522:AL3522,"&gt;=2"))*0.5</f>
        <v>1.5</v>
      </c>
      <c r="CH3521" s="266">
        <f>(COUNTIFS(H3521:AL3521,"NS",H3523:AL3523,"&gt;=0.5",H3522:AL3522,"&gt;=1.5")+COUNTIFS(H3521:AL3521,"AL/NS",H3523:AL3523,"&gt;=0.5",H3522:AL3522,"&gt;=1.5")+COUNTIFS(H3521:AL3521,"NHD",H3523:AL3523,"&gt;=4.5",H3526:AL3526,"&gt;=2",H3522:AL3522,"&gt;=1.5"))*0.5</f>
        <v>6.5</v>
      </c>
      <c r="CI3521" s="266">
        <f>(COUNTIF(H3523:AL3523,"&gt;=10")+COUNTIFS(H3521:AL3521,"MD",H3523:AL3523,"&gt;=2")-COUNTIFS(H3521:AL3521,"TV",H3523:AL3523,"&gt;=10"))*0.5</f>
        <v>0</v>
      </c>
      <c r="CJ3521" s="266">
        <f>(COUNTIFS(H3521:AL3521,"D",H3525:AL3525,"&gt;=6.5",H3523:AL3523,"&gt;=3.5"))*0.5</f>
        <v>0</v>
      </c>
      <c r="CK3521" s="266">
        <f>(COUNTIF(H3526:AL3526,"&gt;=10")-COUNTIFS(H3521:AL3521,"PD",H3526:AL3526,"&gt;=10"))*0.5</f>
        <v>0</v>
      </c>
      <c r="CL3521" s="265">
        <f>(COUNTIFS(H3521:AL3521,"NHD",H3526:AL3526,"&gt;=3.5",H3527:AL3527,"&gt;=6.5")+COUNTIFS(H3521:AL3521,"BH",H3526:AL3526,"&gt;=1.5",H3527:AL3527,"&gt;=0.5")+COUNTIFS(H3521:AL3521,"BM",H3526:AL3526,"&gt;=1.5",H3527:AL3527,"&gt;=0.5")+COUNTIFS(H3521:AL3521,"D",H3526:AL3526,"&gt;=1.5",H3527:AL3527,"&gt;=0.5"))*0.5</f>
        <v>0</v>
      </c>
      <c r="CM3521" s="272"/>
      <c r="CN3521" s="264" t="s">
        <v>723</v>
      </c>
      <c r="CO3521" s="177">
        <f t="shared" ref="CO3521" si="1112">+AM3521+AN3521+AO3521+AP3521+AQ3521+AR3521+AS3521+AU3521+BG3521</f>
        <v>26</v>
      </c>
      <c r="CP3521" s="225">
        <f>+SUM(I3522:I3527)-I3528</f>
        <v>8</v>
      </c>
      <c r="CQ3521" s="225">
        <f>+SUM(J3522:J3527)-J3528</f>
        <v>2.5</v>
      </c>
      <c r="CR3521" s="225">
        <f>+SUM(K3522:K3527)-K3528</f>
        <v>2.5</v>
      </c>
      <c r="CS3521" s="178"/>
      <c r="CT3521" s="178"/>
      <c r="CU3521" s="178"/>
      <c r="CV3521" s="178"/>
      <c r="CW3521" s="178"/>
      <c r="CX3521" s="178"/>
      <c r="CY3521" s="178"/>
      <c r="CZ3521" s="178"/>
      <c r="DA3521" s="178"/>
      <c r="DB3521" s="120"/>
      <c r="DC3521" s="120"/>
      <c r="DD3521" s="120"/>
      <c r="DE3521" s="120"/>
      <c r="DF3521" s="120"/>
      <c r="DG3521" s="120"/>
      <c r="DH3521" s="120"/>
      <c r="DI3521" s="120"/>
      <c r="DJ3521" s="120"/>
      <c r="DK3521" s="120"/>
      <c r="DL3521" s="120"/>
      <c r="DM3521" s="120"/>
      <c r="DN3521" s="120"/>
    </row>
    <row r="3522" spans="1:118" s="119" customFormat="1" ht="15" customHeight="1">
      <c r="A3522" s="228"/>
      <c r="B3522" s="595"/>
      <c r="C3522" s="588"/>
      <c r="D3522" s="591"/>
      <c r="E3522" s="588"/>
      <c r="F3522" s="242" t="s">
        <v>82</v>
      </c>
      <c r="G3522" s="121">
        <v>1.5</v>
      </c>
      <c r="H3522" s="83"/>
      <c r="I3522" s="83"/>
      <c r="J3522" s="83">
        <v>2</v>
      </c>
      <c r="K3522" s="83">
        <v>2</v>
      </c>
      <c r="L3522" s="83">
        <v>2</v>
      </c>
      <c r="M3522" s="83">
        <v>2</v>
      </c>
      <c r="N3522" s="83">
        <v>2</v>
      </c>
      <c r="O3522" s="83"/>
      <c r="P3522" s="83">
        <v>2.5</v>
      </c>
      <c r="Q3522" s="83">
        <v>2.5</v>
      </c>
      <c r="R3522" s="83">
        <v>2</v>
      </c>
      <c r="S3522" s="83">
        <v>2</v>
      </c>
      <c r="T3522" s="83">
        <v>2.2999999999999998</v>
      </c>
      <c r="U3522" s="83">
        <v>2</v>
      </c>
      <c r="V3522" s="83"/>
      <c r="W3522" s="83"/>
      <c r="X3522" s="83"/>
      <c r="Y3522" s="83">
        <v>2.5</v>
      </c>
      <c r="Z3522" s="83"/>
      <c r="AA3522" s="83"/>
      <c r="AB3522" s="83"/>
      <c r="AC3522" s="79"/>
      <c r="AD3522" s="79"/>
      <c r="AE3522" s="79"/>
      <c r="AF3522" s="79">
        <v>2.5</v>
      </c>
      <c r="AG3522" s="79"/>
      <c r="AH3522" s="79">
        <v>2.5</v>
      </c>
      <c r="AI3522" s="79"/>
      <c r="AJ3522" s="79"/>
      <c r="AK3522" s="79">
        <v>2</v>
      </c>
      <c r="AL3522" s="79">
        <v>2</v>
      </c>
      <c r="AM3522" s="240"/>
      <c r="AN3522" s="240"/>
      <c r="AO3522" s="240"/>
      <c r="AP3522" s="240"/>
      <c r="AQ3522" s="240"/>
      <c r="AR3522" s="240"/>
      <c r="AS3522" s="240"/>
      <c r="AT3522" s="256"/>
      <c r="AU3522" s="256"/>
      <c r="AV3522" s="259"/>
      <c r="AW3522" s="259"/>
      <c r="AX3522" s="256"/>
      <c r="AY3522" s="256"/>
      <c r="AZ3522" s="256"/>
      <c r="BA3522" s="256"/>
      <c r="BB3522" s="256"/>
      <c r="BC3522" s="256"/>
      <c r="BD3522" s="256"/>
      <c r="BE3522" s="256"/>
      <c r="BF3522" s="256"/>
      <c r="BG3522" s="256"/>
      <c r="BH3522" s="256"/>
      <c r="BI3522" s="256"/>
      <c r="BJ3522" s="256"/>
      <c r="BK3522" s="256"/>
      <c r="BL3522" s="262"/>
      <c r="BM3522" s="262"/>
      <c r="BN3522" s="262"/>
      <c r="BO3522" s="262"/>
      <c r="BP3522" s="262"/>
      <c r="BQ3522" s="262"/>
      <c r="BR3522" s="270"/>
      <c r="BS3522" s="270"/>
      <c r="BT3522" s="270"/>
      <c r="BU3522" s="270"/>
      <c r="BV3522" s="270"/>
      <c r="BW3522" s="270"/>
      <c r="BX3522" s="256"/>
      <c r="BY3522" s="256"/>
      <c r="BZ3522" s="256"/>
      <c r="CA3522" s="267"/>
      <c r="CB3522" s="267"/>
      <c r="CC3522" s="274"/>
      <c r="CD3522" s="267"/>
      <c r="CE3522" s="267"/>
      <c r="CF3522" s="267"/>
      <c r="CG3522" s="267"/>
      <c r="CH3522" s="267"/>
      <c r="CI3522" s="267"/>
      <c r="CJ3522" s="267"/>
      <c r="CK3522" s="267"/>
      <c r="CL3522" s="265"/>
      <c r="CM3522" s="272"/>
      <c r="CN3522" s="264"/>
      <c r="CO3522" s="177"/>
      <c r="CP3522" s="226"/>
      <c r="CQ3522" s="226"/>
      <c r="CR3522" s="226"/>
      <c r="CS3522" s="178"/>
      <c r="CT3522" s="178"/>
      <c r="CU3522" s="178"/>
      <c r="CV3522" s="178"/>
      <c r="CW3522" s="178"/>
      <c r="CX3522" s="178"/>
      <c r="CY3522" s="178"/>
      <c r="CZ3522" s="178"/>
      <c r="DA3522" s="178"/>
      <c r="DB3522" s="120"/>
      <c r="DC3522" s="120"/>
      <c r="DD3522" s="120"/>
      <c r="DE3522" s="120"/>
      <c r="DF3522" s="120"/>
      <c r="DG3522" s="120"/>
      <c r="DH3522" s="120"/>
      <c r="DI3522" s="120"/>
      <c r="DJ3522" s="120"/>
      <c r="DK3522" s="120"/>
      <c r="DL3522" s="120"/>
      <c r="DM3522" s="120"/>
      <c r="DN3522" s="120"/>
    </row>
    <row r="3523" spans="1:118" s="5" customFormat="1" ht="14.25" customHeight="1">
      <c r="A3523" s="228"/>
      <c r="B3523" s="595"/>
      <c r="C3523" s="588"/>
      <c r="D3523" s="591"/>
      <c r="E3523" s="588"/>
      <c r="F3523" s="243"/>
      <c r="G3523" s="122">
        <v>2</v>
      </c>
      <c r="H3523" s="84"/>
      <c r="I3523" s="84">
        <v>2</v>
      </c>
      <c r="J3523" s="84">
        <v>0.5</v>
      </c>
      <c r="K3523" s="84">
        <v>0.5</v>
      </c>
      <c r="L3523" s="84">
        <v>0.5</v>
      </c>
      <c r="M3523" s="84">
        <v>0.5</v>
      </c>
      <c r="N3523" s="84">
        <v>0.5</v>
      </c>
      <c r="O3523" s="84">
        <v>2</v>
      </c>
      <c r="P3523" s="84">
        <v>0.5</v>
      </c>
      <c r="Q3523" s="84">
        <v>0.5</v>
      </c>
      <c r="R3523" s="84">
        <v>0.5</v>
      </c>
      <c r="S3523" s="84">
        <v>0.5</v>
      </c>
      <c r="T3523" s="84">
        <v>0.5</v>
      </c>
      <c r="U3523" s="84">
        <v>0.5</v>
      </c>
      <c r="V3523" s="84"/>
      <c r="W3523" s="84"/>
      <c r="X3523" s="84"/>
      <c r="Y3523" s="84"/>
      <c r="Z3523" s="84"/>
      <c r="AA3523" s="84"/>
      <c r="AB3523" s="84"/>
      <c r="AC3523" s="80"/>
      <c r="AD3523" s="80"/>
      <c r="AE3523" s="80"/>
      <c r="AF3523" s="80"/>
      <c r="AG3523" s="80"/>
      <c r="AH3523" s="80"/>
      <c r="AI3523" s="80"/>
      <c r="AJ3523" s="80"/>
      <c r="AK3523" s="80">
        <v>0.5</v>
      </c>
      <c r="AL3523" s="80">
        <v>0.5</v>
      </c>
      <c r="AM3523" s="240"/>
      <c r="AN3523" s="240"/>
      <c r="AO3523" s="240"/>
      <c r="AP3523" s="240"/>
      <c r="AQ3523" s="240"/>
      <c r="AR3523" s="240"/>
      <c r="AS3523" s="240"/>
      <c r="AT3523" s="256"/>
      <c r="AU3523" s="256"/>
      <c r="AV3523" s="259"/>
      <c r="AW3523" s="259"/>
      <c r="AX3523" s="256"/>
      <c r="AY3523" s="256"/>
      <c r="AZ3523" s="256"/>
      <c r="BA3523" s="256"/>
      <c r="BB3523" s="256"/>
      <c r="BC3523" s="256"/>
      <c r="BD3523" s="256"/>
      <c r="BE3523" s="256"/>
      <c r="BF3523" s="256"/>
      <c r="BG3523" s="256"/>
      <c r="BH3523" s="256"/>
      <c r="BI3523" s="256"/>
      <c r="BJ3523" s="256"/>
      <c r="BK3523" s="256"/>
      <c r="BL3523" s="262"/>
      <c r="BM3523" s="262"/>
      <c r="BN3523" s="262"/>
      <c r="BO3523" s="262"/>
      <c r="BP3523" s="262"/>
      <c r="BQ3523" s="262"/>
      <c r="BR3523" s="270"/>
      <c r="BS3523" s="270"/>
      <c r="BT3523" s="270"/>
      <c r="BU3523" s="270"/>
      <c r="BV3523" s="270"/>
      <c r="BW3523" s="270"/>
      <c r="BX3523" s="256"/>
      <c r="BY3523" s="256"/>
      <c r="BZ3523" s="256"/>
      <c r="CA3523" s="267"/>
      <c r="CB3523" s="267"/>
      <c r="CC3523" s="274"/>
      <c r="CD3523" s="267"/>
      <c r="CE3523" s="267"/>
      <c r="CF3523" s="267"/>
      <c r="CG3523" s="267"/>
      <c r="CH3523" s="267"/>
      <c r="CI3523" s="267"/>
      <c r="CJ3523" s="267"/>
      <c r="CK3523" s="267"/>
      <c r="CL3523" s="265"/>
      <c r="CM3523" s="272"/>
      <c r="CN3523" s="264"/>
      <c r="CO3523" s="177"/>
      <c r="CP3523" s="226"/>
      <c r="CQ3523" s="226"/>
      <c r="CR3523" s="226"/>
      <c r="CS3523" s="178"/>
      <c r="CT3523" s="178"/>
      <c r="CU3523" s="178"/>
      <c r="CV3523" s="178"/>
      <c r="CW3523" s="178"/>
      <c r="CX3523" s="178"/>
      <c r="CY3523" s="178"/>
      <c r="CZ3523" s="178"/>
      <c r="DA3523" s="178"/>
      <c r="DB3523" s="120"/>
      <c r="DC3523" s="120"/>
      <c r="DD3523" s="120"/>
      <c r="DE3523" s="120"/>
      <c r="DF3523" s="120"/>
      <c r="DG3523" s="120"/>
      <c r="DH3523" s="120"/>
      <c r="DI3523" s="120"/>
      <c r="DJ3523" s="120"/>
      <c r="DK3523" s="120"/>
      <c r="DL3523" s="120"/>
      <c r="DM3523" s="120"/>
      <c r="DN3523" s="120"/>
    </row>
    <row r="3524" spans="1:118" s="5" customFormat="1" ht="14.25" customHeight="1">
      <c r="A3524" s="228"/>
      <c r="B3524" s="595"/>
      <c r="C3524" s="588"/>
      <c r="D3524" s="591"/>
      <c r="E3524" s="588"/>
      <c r="F3524" s="243"/>
      <c r="G3524" s="122">
        <v>2.1</v>
      </c>
      <c r="H3524" s="84"/>
      <c r="I3524" s="84"/>
      <c r="J3524" s="84"/>
      <c r="K3524" s="84"/>
      <c r="L3524" s="84"/>
      <c r="M3524" s="84"/>
      <c r="N3524" s="84"/>
      <c r="O3524" s="84"/>
      <c r="P3524" s="84"/>
      <c r="Q3524" s="84"/>
      <c r="R3524" s="84"/>
      <c r="S3524" s="84"/>
      <c r="T3524" s="84"/>
      <c r="U3524" s="84"/>
      <c r="V3524" s="84"/>
      <c r="W3524" s="84"/>
      <c r="X3524" s="84"/>
      <c r="Y3524" s="84"/>
      <c r="Z3524" s="84"/>
      <c r="AA3524" s="84"/>
      <c r="AB3524" s="84"/>
      <c r="AC3524" s="80"/>
      <c r="AD3524" s="80"/>
      <c r="AE3524" s="80"/>
      <c r="AF3524" s="80"/>
      <c r="AG3524" s="80"/>
      <c r="AH3524" s="80"/>
      <c r="AI3524" s="80"/>
      <c r="AJ3524" s="80"/>
      <c r="AK3524" s="80"/>
      <c r="AL3524" s="80"/>
      <c r="AM3524" s="240"/>
      <c r="AN3524" s="240"/>
      <c r="AO3524" s="240"/>
      <c r="AP3524" s="240"/>
      <c r="AQ3524" s="240"/>
      <c r="AR3524" s="240"/>
      <c r="AS3524" s="240"/>
      <c r="AT3524" s="256"/>
      <c r="AU3524" s="256"/>
      <c r="AV3524" s="259"/>
      <c r="AW3524" s="259"/>
      <c r="AX3524" s="256"/>
      <c r="AY3524" s="256"/>
      <c r="AZ3524" s="256"/>
      <c r="BA3524" s="256"/>
      <c r="BB3524" s="256"/>
      <c r="BC3524" s="256"/>
      <c r="BD3524" s="256"/>
      <c r="BE3524" s="256"/>
      <c r="BF3524" s="256"/>
      <c r="BG3524" s="256"/>
      <c r="BH3524" s="256"/>
      <c r="BI3524" s="256"/>
      <c r="BJ3524" s="256"/>
      <c r="BK3524" s="256"/>
      <c r="BL3524" s="262"/>
      <c r="BM3524" s="262"/>
      <c r="BN3524" s="262"/>
      <c r="BO3524" s="262"/>
      <c r="BP3524" s="262"/>
      <c r="BQ3524" s="262"/>
      <c r="BR3524" s="270"/>
      <c r="BS3524" s="270"/>
      <c r="BT3524" s="270"/>
      <c r="BU3524" s="270"/>
      <c r="BV3524" s="270"/>
      <c r="BW3524" s="270"/>
      <c r="BX3524" s="256"/>
      <c r="BY3524" s="256"/>
      <c r="BZ3524" s="256"/>
      <c r="CA3524" s="267"/>
      <c r="CB3524" s="267"/>
      <c r="CC3524" s="274"/>
      <c r="CD3524" s="267"/>
      <c r="CE3524" s="267"/>
      <c r="CF3524" s="267"/>
      <c r="CG3524" s="267"/>
      <c r="CH3524" s="267"/>
      <c r="CI3524" s="267"/>
      <c r="CJ3524" s="267"/>
      <c r="CK3524" s="267"/>
      <c r="CL3524" s="265"/>
      <c r="CM3524" s="272"/>
      <c r="CN3524" s="264"/>
      <c r="CO3524" s="177"/>
      <c r="CP3524" s="226"/>
      <c r="CQ3524" s="226"/>
      <c r="CR3524" s="226"/>
      <c r="CS3524" s="178"/>
      <c r="CT3524" s="178"/>
      <c r="CU3524" s="178"/>
      <c r="CV3524" s="178"/>
      <c r="CW3524" s="178"/>
      <c r="CX3524" s="178"/>
      <c r="CY3524" s="178"/>
      <c r="CZ3524" s="178"/>
      <c r="DA3524" s="178"/>
      <c r="DB3524" s="120"/>
      <c r="DC3524" s="120"/>
      <c r="DD3524" s="120"/>
      <c r="DE3524" s="120"/>
      <c r="DF3524" s="120"/>
      <c r="DG3524" s="120"/>
      <c r="DH3524" s="120"/>
      <c r="DI3524" s="120"/>
      <c r="DJ3524" s="120"/>
      <c r="DK3524" s="120"/>
      <c r="DL3524" s="120"/>
      <c r="DM3524" s="120"/>
      <c r="DN3524" s="120"/>
    </row>
    <row r="3525" spans="1:118" s="5" customFormat="1" ht="14.25" customHeight="1">
      <c r="A3525" s="228"/>
      <c r="B3525" s="595"/>
      <c r="C3525" s="588"/>
      <c r="D3525" s="591"/>
      <c r="E3525" s="588"/>
      <c r="F3525" s="243"/>
      <c r="G3525" s="122">
        <v>2.7</v>
      </c>
      <c r="H3525" s="84"/>
      <c r="I3525" s="84">
        <v>6</v>
      </c>
      <c r="J3525" s="84"/>
      <c r="K3525" s="84"/>
      <c r="L3525" s="84"/>
      <c r="M3525" s="84"/>
      <c r="N3525" s="84"/>
      <c r="O3525" s="84">
        <v>6</v>
      </c>
      <c r="P3525" s="84"/>
      <c r="Q3525" s="84"/>
      <c r="R3525" s="84"/>
      <c r="S3525" s="84"/>
      <c r="T3525" s="84"/>
      <c r="U3525" s="84"/>
      <c r="V3525" s="84"/>
      <c r="W3525" s="84"/>
      <c r="X3525" s="84"/>
      <c r="Y3525" s="84"/>
      <c r="Z3525" s="84"/>
      <c r="AA3525" s="84"/>
      <c r="AB3525" s="84"/>
      <c r="AC3525" s="80"/>
      <c r="AD3525" s="80"/>
      <c r="AE3525" s="80"/>
      <c r="AF3525" s="80"/>
      <c r="AG3525" s="80"/>
      <c r="AH3525" s="80"/>
      <c r="AI3525" s="80"/>
      <c r="AJ3525" s="80"/>
      <c r="AK3525" s="80"/>
      <c r="AL3525" s="80"/>
      <c r="AM3525" s="240"/>
      <c r="AN3525" s="240"/>
      <c r="AO3525" s="240"/>
      <c r="AP3525" s="240"/>
      <c r="AQ3525" s="240"/>
      <c r="AR3525" s="240"/>
      <c r="AS3525" s="240"/>
      <c r="AT3525" s="256"/>
      <c r="AU3525" s="256"/>
      <c r="AV3525" s="259"/>
      <c r="AW3525" s="259"/>
      <c r="AX3525" s="256"/>
      <c r="AY3525" s="256"/>
      <c r="AZ3525" s="256"/>
      <c r="BA3525" s="256"/>
      <c r="BB3525" s="256"/>
      <c r="BC3525" s="256"/>
      <c r="BD3525" s="256"/>
      <c r="BE3525" s="256"/>
      <c r="BF3525" s="256"/>
      <c r="BG3525" s="256"/>
      <c r="BH3525" s="256"/>
      <c r="BI3525" s="256"/>
      <c r="BJ3525" s="256"/>
      <c r="BK3525" s="256"/>
      <c r="BL3525" s="262"/>
      <c r="BM3525" s="262"/>
      <c r="BN3525" s="262"/>
      <c r="BO3525" s="262"/>
      <c r="BP3525" s="262"/>
      <c r="BQ3525" s="262"/>
      <c r="BR3525" s="270"/>
      <c r="BS3525" s="270"/>
      <c r="BT3525" s="270"/>
      <c r="BU3525" s="270"/>
      <c r="BV3525" s="270"/>
      <c r="BW3525" s="270"/>
      <c r="BX3525" s="256"/>
      <c r="BY3525" s="256"/>
      <c r="BZ3525" s="256"/>
      <c r="CA3525" s="267"/>
      <c r="CB3525" s="267"/>
      <c r="CC3525" s="274"/>
      <c r="CD3525" s="267"/>
      <c r="CE3525" s="267"/>
      <c r="CF3525" s="267"/>
      <c r="CG3525" s="267"/>
      <c r="CH3525" s="267"/>
      <c r="CI3525" s="267"/>
      <c r="CJ3525" s="267"/>
      <c r="CK3525" s="267"/>
      <c r="CL3525" s="265"/>
      <c r="CM3525" s="272"/>
      <c r="CN3525" s="264"/>
      <c r="CO3525" s="177"/>
      <c r="CP3525" s="226"/>
      <c r="CQ3525" s="226"/>
      <c r="CR3525" s="226"/>
      <c r="CS3525" s="178"/>
      <c r="CT3525" s="178"/>
      <c r="CU3525" s="178"/>
      <c r="CV3525" s="178"/>
      <c r="CW3525" s="178"/>
      <c r="CX3525" s="178"/>
      <c r="CY3525" s="178"/>
      <c r="CZ3525" s="178"/>
      <c r="DA3525" s="178"/>
      <c r="DB3525" s="120"/>
      <c r="DC3525" s="120"/>
      <c r="DD3525" s="120"/>
      <c r="DE3525" s="120"/>
      <c r="DF3525" s="120"/>
      <c r="DG3525" s="120"/>
      <c r="DH3525" s="120"/>
      <c r="DI3525" s="120"/>
      <c r="DJ3525" s="120"/>
      <c r="DK3525" s="120"/>
      <c r="DL3525" s="120"/>
      <c r="DM3525" s="120"/>
      <c r="DN3525" s="120"/>
    </row>
    <row r="3526" spans="1:118" s="5" customFormat="1" ht="14.25" customHeight="1">
      <c r="A3526" s="228"/>
      <c r="B3526" s="595"/>
      <c r="C3526" s="588"/>
      <c r="D3526" s="591"/>
      <c r="E3526" s="588"/>
      <c r="F3526" s="243"/>
      <c r="G3526" s="122">
        <v>3</v>
      </c>
      <c r="H3526" s="84"/>
      <c r="I3526" s="84"/>
      <c r="J3526" s="84"/>
      <c r="K3526" s="84"/>
      <c r="L3526" s="84"/>
      <c r="M3526" s="84"/>
      <c r="N3526" s="84"/>
      <c r="O3526" s="84"/>
      <c r="P3526" s="84"/>
      <c r="Q3526" s="84"/>
      <c r="R3526" s="84"/>
      <c r="S3526" s="84"/>
      <c r="T3526" s="84"/>
      <c r="U3526" s="84"/>
      <c r="V3526" s="84"/>
      <c r="W3526" s="84"/>
      <c r="X3526" s="84"/>
      <c r="Y3526" s="84"/>
      <c r="Z3526" s="84"/>
      <c r="AA3526" s="84"/>
      <c r="AB3526" s="84"/>
      <c r="AC3526" s="80"/>
      <c r="AD3526" s="80"/>
      <c r="AE3526" s="80"/>
      <c r="AF3526" s="80"/>
      <c r="AG3526" s="80"/>
      <c r="AH3526" s="80"/>
      <c r="AI3526" s="80"/>
      <c r="AJ3526" s="80"/>
      <c r="AK3526" s="80"/>
      <c r="AL3526" s="80"/>
      <c r="AM3526" s="240"/>
      <c r="AN3526" s="240"/>
      <c r="AO3526" s="240"/>
      <c r="AP3526" s="240"/>
      <c r="AQ3526" s="240"/>
      <c r="AR3526" s="240"/>
      <c r="AS3526" s="240"/>
      <c r="AT3526" s="256"/>
      <c r="AU3526" s="256"/>
      <c r="AV3526" s="259"/>
      <c r="AW3526" s="259"/>
      <c r="AX3526" s="256"/>
      <c r="AY3526" s="256"/>
      <c r="AZ3526" s="256"/>
      <c r="BA3526" s="256"/>
      <c r="BB3526" s="256"/>
      <c r="BC3526" s="256"/>
      <c r="BD3526" s="256"/>
      <c r="BE3526" s="256"/>
      <c r="BF3526" s="256"/>
      <c r="BG3526" s="256"/>
      <c r="BH3526" s="256"/>
      <c r="BI3526" s="256"/>
      <c r="BJ3526" s="256"/>
      <c r="BK3526" s="256"/>
      <c r="BL3526" s="262"/>
      <c r="BM3526" s="262"/>
      <c r="BN3526" s="262"/>
      <c r="BO3526" s="262"/>
      <c r="BP3526" s="262"/>
      <c r="BQ3526" s="262"/>
      <c r="BR3526" s="270"/>
      <c r="BS3526" s="270"/>
      <c r="BT3526" s="270"/>
      <c r="BU3526" s="270"/>
      <c r="BV3526" s="270"/>
      <c r="BW3526" s="270"/>
      <c r="BX3526" s="256"/>
      <c r="BY3526" s="256"/>
      <c r="BZ3526" s="256"/>
      <c r="CA3526" s="267"/>
      <c r="CB3526" s="267"/>
      <c r="CC3526" s="274"/>
      <c r="CD3526" s="267"/>
      <c r="CE3526" s="267"/>
      <c r="CF3526" s="267"/>
      <c r="CG3526" s="267"/>
      <c r="CH3526" s="267"/>
      <c r="CI3526" s="267"/>
      <c r="CJ3526" s="267"/>
      <c r="CK3526" s="267"/>
      <c r="CL3526" s="265"/>
      <c r="CM3526" s="272"/>
      <c r="CN3526" s="264"/>
      <c r="CO3526" s="177"/>
      <c r="CP3526" s="226"/>
      <c r="CQ3526" s="226"/>
      <c r="CR3526" s="226"/>
      <c r="CS3526" s="178"/>
      <c r="CT3526" s="178"/>
      <c r="CU3526" s="178"/>
      <c r="CV3526" s="178"/>
      <c r="CW3526" s="178"/>
      <c r="CX3526" s="178"/>
      <c r="CY3526" s="178"/>
      <c r="CZ3526" s="178"/>
      <c r="DA3526" s="178"/>
      <c r="DB3526" s="120"/>
      <c r="DC3526" s="120"/>
      <c r="DD3526" s="120"/>
      <c r="DE3526" s="120"/>
      <c r="DF3526" s="120"/>
      <c r="DG3526" s="120"/>
      <c r="DH3526" s="120"/>
      <c r="DI3526" s="120"/>
      <c r="DJ3526" s="120"/>
      <c r="DK3526" s="120"/>
      <c r="DL3526" s="120"/>
      <c r="DM3526" s="120"/>
      <c r="DN3526" s="120"/>
    </row>
    <row r="3527" spans="1:118" s="5" customFormat="1" ht="14.25" customHeight="1">
      <c r="A3527" s="228"/>
      <c r="B3527" s="595"/>
      <c r="C3527" s="588"/>
      <c r="D3527" s="591"/>
      <c r="E3527" s="588"/>
      <c r="F3527" s="244"/>
      <c r="G3527" s="123">
        <v>3.9</v>
      </c>
      <c r="H3527" s="85"/>
      <c r="I3527" s="85"/>
      <c r="J3527" s="85"/>
      <c r="K3527" s="85"/>
      <c r="L3527" s="85"/>
      <c r="M3527" s="85"/>
      <c r="N3527" s="85"/>
      <c r="O3527" s="85"/>
      <c r="P3527" s="85"/>
      <c r="Q3527" s="85"/>
      <c r="R3527" s="85"/>
      <c r="S3527" s="85"/>
      <c r="T3527" s="85"/>
      <c r="U3527" s="85"/>
      <c r="V3527" s="85"/>
      <c r="W3527" s="85"/>
      <c r="X3527" s="85"/>
      <c r="Y3527" s="85"/>
      <c r="Z3527" s="85"/>
      <c r="AA3527" s="85"/>
      <c r="AB3527" s="85"/>
      <c r="AC3527" s="81"/>
      <c r="AD3527" s="81"/>
      <c r="AE3527" s="81"/>
      <c r="AF3527" s="81"/>
      <c r="AG3527" s="81"/>
      <c r="AH3527" s="81"/>
      <c r="AI3527" s="81"/>
      <c r="AJ3527" s="81"/>
      <c r="AK3527" s="81"/>
      <c r="AL3527" s="81"/>
      <c r="AM3527" s="240"/>
      <c r="AN3527" s="240"/>
      <c r="AO3527" s="240"/>
      <c r="AP3527" s="240"/>
      <c r="AQ3527" s="240"/>
      <c r="AR3527" s="240"/>
      <c r="AS3527" s="240"/>
      <c r="AT3527" s="256"/>
      <c r="AU3527" s="256"/>
      <c r="AV3527" s="259"/>
      <c r="AW3527" s="259"/>
      <c r="AX3527" s="256"/>
      <c r="AY3527" s="256"/>
      <c r="AZ3527" s="256"/>
      <c r="BA3527" s="256"/>
      <c r="BB3527" s="256"/>
      <c r="BC3527" s="256"/>
      <c r="BD3527" s="256"/>
      <c r="BE3527" s="256"/>
      <c r="BF3527" s="256"/>
      <c r="BG3527" s="256"/>
      <c r="BH3527" s="256"/>
      <c r="BI3527" s="256"/>
      <c r="BJ3527" s="256"/>
      <c r="BK3527" s="256"/>
      <c r="BL3527" s="262"/>
      <c r="BM3527" s="262"/>
      <c r="BN3527" s="262"/>
      <c r="BO3527" s="262"/>
      <c r="BP3527" s="262"/>
      <c r="BQ3527" s="262"/>
      <c r="BR3527" s="270"/>
      <c r="BS3527" s="270"/>
      <c r="BT3527" s="270"/>
      <c r="BU3527" s="270"/>
      <c r="BV3527" s="270"/>
      <c r="BW3527" s="270"/>
      <c r="BX3527" s="256"/>
      <c r="BY3527" s="256"/>
      <c r="BZ3527" s="256"/>
      <c r="CA3527" s="267"/>
      <c r="CB3527" s="267"/>
      <c r="CC3527" s="274"/>
      <c r="CD3527" s="267"/>
      <c r="CE3527" s="267"/>
      <c r="CF3527" s="267"/>
      <c r="CG3527" s="267"/>
      <c r="CH3527" s="267"/>
      <c r="CI3527" s="267"/>
      <c r="CJ3527" s="267"/>
      <c r="CK3527" s="267"/>
      <c r="CL3527" s="265"/>
      <c r="CM3527" s="272"/>
      <c r="CN3527" s="264"/>
      <c r="CO3527" s="177"/>
      <c r="CP3527" s="226"/>
      <c r="CQ3527" s="226"/>
      <c r="CR3527" s="226"/>
      <c r="CS3527" s="178"/>
      <c r="CT3527" s="178"/>
      <c r="CU3527" s="178"/>
      <c r="CV3527" s="178"/>
      <c r="CW3527" s="178"/>
      <c r="CX3527" s="178"/>
      <c r="CY3527" s="178"/>
      <c r="CZ3527" s="178"/>
      <c r="DA3527" s="178"/>
      <c r="DB3527" s="120"/>
      <c r="DC3527" s="120"/>
      <c r="DD3527" s="120"/>
      <c r="DE3527" s="120"/>
      <c r="DF3527" s="120"/>
      <c r="DG3527" s="120"/>
      <c r="DH3527" s="120"/>
      <c r="DI3527" s="120"/>
      <c r="DJ3527" s="120"/>
      <c r="DK3527" s="120"/>
      <c r="DL3527" s="120"/>
      <c r="DM3527" s="120"/>
      <c r="DN3527" s="120"/>
    </row>
    <row r="3528" spans="1:118" s="5" customFormat="1" ht="14.25" customHeight="1">
      <c r="A3528" s="229"/>
      <c r="B3528" s="596"/>
      <c r="C3528" s="589"/>
      <c r="D3528" s="592"/>
      <c r="E3528" s="589"/>
      <c r="F3528" s="245" t="s">
        <v>83</v>
      </c>
      <c r="G3528" s="246"/>
      <c r="H3528" s="82"/>
      <c r="I3528" s="82"/>
      <c r="J3528" s="82"/>
      <c r="K3528" s="82"/>
      <c r="L3528" s="82"/>
      <c r="M3528" s="82"/>
      <c r="N3528" s="82"/>
      <c r="O3528" s="82"/>
      <c r="P3528" s="82"/>
      <c r="Q3528" s="82"/>
      <c r="R3528" s="82"/>
      <c r="S3528" s="82"/>
      <c r="T3528" s="82"/>
      <c r="U3528" s="82"/>
      <c r="V3528" s="82"/>
      <c r="W3528" s="82"/>
      <c r="X3528" s="82"/>
      <c r="Y3528" s="82"/>
      <c r="Z3528" s="82"/>
      <c r="AA3528" s="82"/>
      <c r="AB3528" s="82"/>
      <c r="AC3528" s="35"/>
      <c r="AD3528" s="35"/>
      <c r="AE3528" s="35"/>
      <c r="AF3528" s="35"/>
      <c r="AG3528" s="35"/>
      <c r="AH3528" s="35"/>
      <c r="AI3528" s="35"/>
      <c r="AJ3528" s="35"/>
      <c r="AK3528" s="35"/>
      <c r="AL3528" s="35"/>
      <c r="AM3528" s="241"/>
      <c r="AN3528" s="241"/>
      <c r="AO3528" s="241"/>
      <c r="AP3528" s="241"/>
      <c r="AQ3528" s="241"/>
      <c r="AR3528" s="241"/>
      <c r="AS3528" s="241"/>
      <c r="AT3528" s="257"/>
      <c r="AU3528" s="257"/>
      <c r="AV3528" s="260"/>
      <c r="AW3528" s="260"/>
      <c r="AX3528" s="257"/>
      <c r="AY3528" s="257"/>
      <c r="AZ3528" s="257"/>
      <c r="BA3528" s="257"/>
      <c r="BB3528" s="257"/>
      <c r="BC3528" s="257"/>
      <c r="BD3528" s="257"/>
      <c r="BE3528" s="257"/>
      <c r="BF3528" s="257"/>
      <c r="BG3528" s="257"/>
      <c r="BH3528" s="257"/>
      <c r="BI3528" s="257"/>
      <c r="BJ3528" s="257"/>
      <c r="BK3528" s="257"/>
      <c r="BL3528" s="263"/>
      <c r="BM3528" s="263"/>
      <c r="BN3528" s="263"/>
      <c r="BO3528" s="263"/>
      <c r="BP3528" s="263"/>
      <c r="BQ3528" s="263"/>
      <c r="BR3528" s="271"/>
      <c r="BS3528" s="271"/>
      <c r="BT3528" s="271"/>
      <c r="BU3528" s="271"/>
      <c r="BV3528" s="271"/>
      <c r="BW3528" s="271"/>
      <c r="BX3528" s="257"/>
      <c r="BY3528" s="257"/>
      <c r="BZ3528" s="257"/>
      <c r="CA3528" s="268"/>
      <c r="CB3528" s="268"/>
      <c r="CC3528" s="275"/>
      <c r="CD3528" s="268"/>
      <c r="CE3528" s="268"/>
      <c r="CF3528" s="268"/>
      <c r="CG3528" s="268"/>
      <c r="CH3528" s="268"/>
      <c r="CI3528" s="268"/>
      <c r="CJ3528" s="268"/>
      <c r="CK3528" s="268"/>
      <c r="CL3528" s="265"/>
      <c r="CM3528" s="272"/>
      <c r="CN3528" s="264"/>
      <c r="CO3528" s="177"/>
      <c r="CP3528" s="226"/>
      <c r="CQ3528" s="226"/>
      <c r="CR3528" s="226"/>
      <c r="CS3528" s="178"/>
      <c r="CT3528" s="178"/>
      <c r="CU3528" s="178"/>
      <c r="CV3528" s="178"/>
      <c r="CW3528" s="178"/>
      <c r="CX3528" s="178"/>
      <c r="CY3528" s="178"/>
      <c r="CZ3528" s="178"/>
      <c r="DA3528" s="178"/>
      <c r="DB3528" s="120"/>
      <c r="DC3528" s="120"/>
      <c r="DD3528" s="120"/>
      <c r="DE3528" s="120"/>
      <c r="DF3528" s="120"/>
      <c r="DG3528" s="120"/>
      <c r="DH3528" s="120"/>
      <c r="DI3528" s="120"/>
      <c r="DJ3528" s="120"/>
      <c r="DK3528" s="120"/>
      <c r="DL3528" s="120"/>
      <c r="DM3528" s="120"/>
      <c r="DN3528" s="120"/>
    </row>
    <row r="3529" spans="1:118" s="5" customFormat="1" ht="15" customHeight="1">
      <c r="A3529" s="227">
        <f t="shared" si="1106"/>
        <v>437</v>
      </c>
      <c r="B3529" s="345" t="s">
        <v>634</v>
      </c>
      <c r="C3529" s="348" t="s">
        <v>635</v>
      </c>
      <c r="D3529" s="236">
        <v>44099</v>
      </c>
      <c r="E3529" s="236" t="s">
        <v>1195</v>
      </c>
      <c r="F3529" s="253" t="s">
        <v>80</v>
      </c>
      <c r="G3529" s="254"/>
      <c r="H3529" s="82" t="s">
        <v>69</v>
      </c>
      <c r="I3529" s="82" t="s">
        <v>973</v>
      </c>
      <c r="J3529" s="82" t="s">
        <v>61</v>
      </c>
      <c r="K3529" s="82" t="s">
        <v>61</v>
      </c>
      <c r="L3529" s="82" t="s">
        <v>61</v>
      </c>
      <c r="M3529" s="82" t="s">
        <v>61</v>
      </c>
      <c r="N3529" s="82" t="s">
        <v>61</v>
      </c>
      <c r="O3529" s="82" t="s">
        <v>973</v>
      </c>
      <c r="P3529" s="82" t="s">
        <v>61</v>
      </c>
      <c r="Q3529" s="82" t="s">
        <v>61</v>
      </c>
      <c r="R3529" s="82" t="s">
        <v>61</v>
      </c>
      <c r="S3529" s="82" t="s">
        <v>61</v>
      </c>
      <c r="T3529" s="82" t="s">
        <v>61</v>
      </c>
      <c r="U3529" s="82" t="s">
        <v>61</v>
      </c>
      <c r="V3529" s="82"/>
      <c r="W3529" s="82" t="s">
        <v>60</v>
      </c>
      <c r="X3529" s="82" t="s">
        <v>60</v>
      </c>
      <c r="Y3529" s="82" t="s">
        <v>60</v>
      </c>
      <c r="Z3529" s="82" t="s">
        <v>60</v>
      </c>
      <c r="AA3529" s="82" t="s">
        <v>60</v>
      </c>
      <c r="AB3529" s="82" t="s">
        <v>60</v>
      </c>
      <c r="AC3529" s="82"/>
      <c r="AD3529" s="82" t="s">
        <v>60</v>
      </c>
      <c r="AE3529" s="82" t="s">
        <v>60</v>
      </c>
      <c r="AF3529" s="82" t="s">
        <v>60</v>
      </c>
      <c r="AG3529" s="82" t="s">
        <v>60</v>
      </c>
      <c r="AH3529" s="82" t="s">
        <v>60</v>
      </c>
      <c r="AI3529" s="82" t="s">
        <v>1471</v>
      </c>
      <c r="AJ3529" s="82"/>
      <c r="AK3529" s="82" t="s">
        <v>61</v>
      </c>
      <c r="AL3529" s="82" t="s">
        <v>61</v>
      </c>
      <c r="AM3529" s="239">
        <f>COUNTIF(H3529:AL3529,"PH")+COUNTIF(H3529:AL3529,"PH/L")+COUNTIF(H3529:AL3529,"PM")</f>
        <v>0</v>
      </c>
      <c r="AN3529" s="239">
        <f>COUNTIF(H3529:AL3529,"PD")+COUNTIF(H3529:AL3529,"PDD")+COUNTIF(H3529:AL3529,"P/DS")/2+COUNTIF(H3529:AL3529,"PMD")</f>
        <v>0</v>
      </c>
      <c r="AO3529" s="239">
        <f>COUNTIF(H3529:AL3529,"PN")+COUNTIF(H3529:AL3529,"P/NS")/2+COUNTIF(H3529:AL3529,"PH")+COUNTIF(H3529:AL3529,"PH/F")/2+COUNTIF(H3529:AL3529,"PH/L")/2+COUNTIF(H3529:AL3529,"PM")</f>
        <v>0</v>
      </c>
      <c r="AP3529" s="239">
        <f>COUNTIF(H3529:AL3529,"BH")+COUNTIF(H3529:AL3529,"AL/BL")+COUNTIF(H3529:AL3529,"UL/BL")+COUNTIF(H3529:AL3529,"BM")</f>
        <v>0</v>
      </c>
      <c r="AQ3529" s="239">
        <f>COUNTIF(H3529:AL3529,"DS")+COUNTIF(H3529:AL3529,"AL/DS")/2+COUNTIF(H3529:AL3529,"UL/DS")/2+COUNTIF(H3529:AL3529,"CT")+COUNTIF(H3529:AL3529,"MD")</f>
        <v>11.5</v>
      </c>
      <c r="AR3529" s="239">
        <f>COUNTIF(H3529:AL3529,"NS")+COUNTIF(H3529:AL3529,"AL/NS")/2+COUNTIF(H3529:AL3529,"UL/NS")/2+COUNTIF(H3529:AL3529,"BH")+COUNTIF(H3529:AL3529,"AL/BF")/2+COUNTIF(H3529:AL3529,"AL/BL")/2+COUNTIF(H3529:AL3529,"UL/BL")/2+COUNTIF(H3529:AL3529,"UL/BF")/2+COUNTIF(H3529:AL3529,"BM")</f>
        <v>13</v>
      </c>
      <c r="AS3529" s="239">
        <f>COUNTIF(H3529:AL3529,"AL")+COUNTIF(H3529:AL3529,"AL/DS")/2+COUNTIF(H3529:AL3529,"AL/NS")/2+COUNTIF(H3529:AL3529,"NH")+COUNTIF(H3529:AL3529,"SL")+COUNTIF(H3529:AL3529,"NHD")+COUNTIF(H3529:AL3529,"B")+COUNTIF(H3529:AL3529,"HL")+COUNTIF(H3529:AL3529,"AL/BF")/2+COUNTIF(H3529:AL3529,"AL/BL")/2</f>
        <v>1</v>
      </c>
      <c r="AT3529" s="255">
        <f>COUNTIF(H3529:AL3529,"PD")+COUNTIF(H3529:AL3529,"PN")+COUNTIF(H3529:AL3529,"P/DS")/2+COUNTIF(H3529:AL3529,"P/NS")/2+COUNTIF(H3529:AL3529,"DS")+COUNTIF(H3529:AL3529,"NS")+COUNTIF(H3529:AL3529,"AL")+COUNTIF(H3529:AL3529,"AL/DS")+COUNTIF(H3529:AL3529,"AL/NS")+COUNTIF(H3529:AL3529,"NH")+COUNTIF(H3529:AL3529,"SL")+COUNTIF(H3529:AL3529,"UL/DS")/2+COUNTIF(H3529:AL3529,"UL/NS")/2+COUNTIF(H3529:AL3529,"CT")+COUNTIF(H3529:AL3529,"NHD")+COUNTIF(H3529:AL3529,"PDD")+COUNTIF(H3529:AL3529,"B")+COUNTIF(H3529:AL3529,"HL")+COUNTIF(H3529:AL3529,"PH")+COUNTIF(H3529:AL3529,"BH")+COUNTIF(H3529:AL3529,"AL/BF")+COUNTIF(H3529:AL3529,"AL/BL")+COUNTIF(H3529:AL3529,"UL/BF")/2+COUNTIF(H3529:AL3529,"UL/BL")/2+COUNTIF(H3529:AL3529,"PH/F")/2+COUNTIF(H3529:AL3529,"PH/L")/2+COUNTIF(H3529:AL3529,"MD")+COUNTIF(H3529:AL3529,"PMD")+COUNTIF(H3529:AL3529,"PM")+COUNTIF(H3529:AL3529,"BM")</f>
        <v>25.5</v>
      </c>
      <c r="AU3529" s="255">
        <f>COUNTIF(H3529:AL3529,"P/DS")/2+COUNTIF(H3529:AL3529,"P/NS")/2+COUNTIF(H3529:AL3529,"IL")+COUNTIF(H3529:AL3529,"NL")+COUNTIF(H3529:AL3529,"UL")+COUNTIF(H3529:AL3529,"UL/DS")/2+COUNTIF(H3529:AL3529,"UL/NS")/2+COUNTIF(H3529:AL3529,"KT")+COUNTIF(H3529:AL3529,"UL/BF")/2+COUNTIF(H3529:AL3529,"UL/BL")/2+COUNTIF(H3529:AL3529,"PH/F")/2+COUNTIF(H3529:AL3529,"PH/L")/2+COUNTIF(H3529:AL3529,"NB")</f>
        <v>0.5</v>
      </c>
      <c r="AV3529" s="258">
        <f>COUNTIF(H3529:AL3529,"PN")+COUNTIF(H3529:AL3529,"TVD")+COUNTIF(H3529:AL3529,"PH")+COUNTIF(H3529:AL3529,"PM")+COUNTIF(H3529:AL3529,"PDD")-COUNTIFS(H3529:AL3529,"PN",H3536:AL3536,"&gt;=3")-COUNTIFS(H3529:AL3529,"PM",H3536:AL3536,"&gt;=3")</f>
        <v>0</v>
      </c>
      <c r="AW3529" s="258">
        <f>COUNTIF(H3529:AL3529,"NS")+COUNTIF(H3529:AL3529,"D")+COUNTIF(H3529:AL3529,"BH")+COUNTIF(H3529:AL3529,"NHD")+COUNTIF(H3529:AL3529,"BM")-COUNTIFS(H3529:AL3529,"NS",H3536:AL3536,"&gt;=3")-COUNTIFS(H3529:AL3529,"BH",H3536:AL3536,"&gt;=3")-COUNTIFS(H3529:AL3529,"BM",H3536:AL3536,"&gt;=3")</f>
        <v>15</v>
      </c>
      <c r="AX3529" s="255">
        <f>COUNTIF(H3529:AL3529,"AL")+COUNTIF(H3529:AL3529,"AL/DS")/2+COUNTIF(H3529:AL3529,"AL/NS")/2+COUNTIF(H3529:AL3529,"AL/BF")+COUNTIF(H3529:AL3529,"AL/BL")/2</f>
        <v>0</v>
      </c>
      <c r="AY3529" s="255">
        <f>COUNTIF(H3529:AL3529,"SL")</f>
        <v>0</v>
      </c>
      <c r="AZ3529" s="255">
        <f>COUNTIF(H3529:AL3529,"NH")</f>
        <v>1</v>
      </c>
      <c r="BA3529" s="255">
        <f>COUNTIF(H3529:AL3529,"HL")</f>
        <v>0</v>
      </c>
      <c r="BB3529" s="255">
        <f>COUNTIF(G3529:AL3529,"P/DS")/2+COUNTIF(G3529:AL3529,"P/NS")/2+COUNTIF(G3529:AL3529,"UL")+COUNTIF(G3529:AL3529,"UL/DS")/2+COUNTIF(G3529:AL3529,"UL/NS")/2+COUNTIF(G3529:AL3529,"UL/BL")/2+COUNTIF(G3529:AL3529,"UL/BF")/2+COUNTIF(G3529:AL3529,"PH/F")/2+COUNTIF(G3529:AL3529,"PH/L")/2</f>
        <v>0.5</v>
      </c>
      <c r="BC3529" s="255">
        <f>COUNTIF(H3529:AL3529,"NB")</f>
        <v>0</v>
      </c>
      <c r="BD3529" s="255">
        <f>COUNTIF(H3529:AL3529,"NL")</f>
        <v>0</v>
      </c>
      <c r="BE3529" s="255">
        <f>COUNTIF(H3529:AL3529,"IL")</f>
        <v>0</v>
      </c>
      <c r="BF3529" s="255">
        <f>COUNTIF(H3529:AL3529,"KT")</f>
        <v>0</v>
      </c>
      <c r="BG3529" s="255">
        <f>COUNTIF(H3529:AL3529,"L70")</f>
        <v>0</v>
      </c>
      <c r="BH3529" s="255">
        <f>COUNTIF(H3529:AL3529,"MD")</f>
        <v>0</v>
      </c>
      <c r="BI3529" s="255">
        <f>COUNTIF(H3529:AL3529,"PMD")</f>
        <v>0</v>
      </c>
      <c r="BJ3529" s="255">
        <f>COUNTIF(H3529:AL3529,"PM")</f>
        <v>0</v>
      </c>
      <c r="BK3529" s="255">
        <f>COUNTIF(H3529:AL3529,"BM")</f>
        <v>0</v>
      </c>
      <c r="BL3529" s="261">
        <f>SUMIF(H3529:AL3529,"PD",H3530:AL3530)+SUMIF(H3529:AL3529,"PN",H3530:AL3530)+SUMIF(H3529:AL3529,"P/DS",H3530:AL3530)+SUMIF(H3529:AL3529,"PN/F",H3530:AL3530)+SUMIF(H3529:AL3529,"PN/L",H3530:AL3530)+SUMIF(H3529:AL3529,"TV",H3530:AL3530)+SUMIF(H3529:AL3529,"TVD",H3530:AL3530)+SUMIF(H3529:AL3529,"PDD",H3530:AL3530)</f>
        <v>0</v>
      </c>
      <c r="BM3529" s="261">
        <f>SUMIF(H3529:AL3529,"PD",H3531:AL3531)+SUMIF(H3529:AL3529,"PN",H3531:AL3531)+SUMIF(H3529:AL3529,"P/DS",H3531:AL3531)+SUMIF(H3529:AL3529,"PN/F",H3531:AL3531)+SUMIF(H3529:AL3529,"PN/L",H3531:AL3531)+SUMIF(H3529:AL3529,"TV",H3531:AL3531)+SUMIF(H3529:AL3529,"TVD",H3531:AL3531)+SUMIF(H3529:AL3529,"PDD",H3531:AL3531)+SUMIF(H3529:AL3529,"PMD",H3531:AL3531)</f>
        <v>0</v>
      </c>
      <c r="BN3529" s="261">
        <f>SUMIF(H3529:AL3529,"PD",H3532:AL3532)+SUMIF(H3529:AL3529,"PN",H3532:AL3532)+SUMIF(H3529:AL3529,"P/DS",H3532:AL3532)+SUMIF(H3529:AL3529,"PN/F",H3532:AL3532)+SUMIF(H3529:AL3529,"PN/L",H3532:AL3532)+SUMIF(H3529:AL3529,"TV",H3532:AL3532)+SUMIF(H3529:AL3529,"TVD",H3532:AL3532)</f>
        <v>0</v>
      </c>
      <c r="BO3529" s="261">
        <f>SUMIF(H3529:AL3529,"PD",H3533:AL3533)+SUMIF(H3529:AL3529,"PN",H3533:AL3533)+SUMIF(H3529:AL3529,"P/DS",H3533:AL3533)+SUMIF(H3529:AL3529,"PN/F",H3533:AL3533)+SUMIF(H3529:AL3529,"PN/L",H3533:AL3533)+SUMIF(H3529:AL3529,"TV",H3533:AL3533)+SUMIF(H3529:AL3529,"TVD",H3533:AL3533)</f>
        <v>0</v>
      </c>
      <c r="BP3529" s="261">
        <f>SUMIF(H3529:AL3529,"PD",H3534:AL3534)+SUMIF(H3529:AL3529,"PN",H3534:AL3534)+SUMIF(H3529:AL3529,"P/DS",H3534:AL3534)+SUMIF(H3529:AL3529,"PN/F",H3534:AL3534)+SUMIF(H3529:AL3529,"PN/L",H3534:AL3534)+SUMIF(H3529:AL3529,"TV",H3534:AL3534)+SUMIF(H3529:AL3529,"TVD",H3534:AL3534)+SUMIF(H3529:AL3529,"PDD",H3534:AL3534)+SUMIF(H3529:AL3529,"PH",H3534:AL3534)+SUMIF(H3529:AL3529,"PM",H3534:AL3534)</f>
        <v>0</v>
      </c>
      <c r="BQ3529" s="261">
        <f>SUMIF(H3529:AL3529,"PD",H3535:AL3535)+SUMIF(H3529:AL3529,"PN",H3535:AL3535)+SUMIF(H3529:AL3529,"P/DS",H3535:AL3535)+SUMIF(H3529:AL3529,"PN/F",H3535:AL3535)+SUMIF(H3529:AL3529,"PN/L",H3535:AL3535)+SUMIF(H3529:AL3529,"TV",H3535:AL3535)+SUMIF(H3529:AL3529,"TVD",H3535:AL3535)+SUMIF(H3529:AL3529,"PDD",H3535:AL3535)+SUMIF(H3529:AL3529,"PH",H3535:AL3535)+SUMIF(H3529:AL3529,"PM",H3535:AL3535)</f>
        <v>0</v>
      </c>
      <c r="BR3529" s="269">
        <f>SUM(H3530:AL3530)-BL3529</f>
        <v>43</v>
      </c>
      <c r="BS3529" s="269">
        <f>SUM(H3531:AL3531)-BM3529</f>
        <v>14.5</v>
      </c>
      <c r="BT3529" s="269">
        <f>SUM(H3532:AL3532)-BN3529</f>
        <v>0</v>
      </c>
      <c r="BU3529" s="269">
        <f>SUM(H3533:AL3533)-BO3529</f>
        <v>13</v>
      </c>
      <c r="BV3529" s="269">
        <f>SUM(H3534:AL3534)-BP3529</f>
        <v>0</v>
      </c>
      <c r="BW3529" s="269">
        <f>SUM(H3535:AL3535)-BQ3529</f>
        <v>0</v>
      </c>
      <c r="BX3529" s="255">
        <f>SUMIF(H3529:AL3529,"PD",H3536:AL3536)+SUMIF(H3529:AL3529,"PN",H3536:AL3536)+SUMIF(H3529:AL3529,"P/DS",H3536:AL3536)+SUMIF(H3529:AL3529,"PN/F",H3536:AL3536)+SUMIF(H3529:AL3529,"PN/L",H3536:AL3536)</f>
        <v>0</v>
      </c>
      <c r="BY3529" s="255">
        <f>SUM(H3536:AL3536)-BX3529</f>
        <v>1</v>
      </c>
      <c r="BZ3529" s="255">
        <f t="shared" ref="BZ3529" si="1113">+SUM(BL3529:BW3536)</f>
        <v>70.5</v>
      </c>
      <c r="CA3529" s="266">
        <f>(COUNTIFS(H3529:AL3529,"PD",H3530:AL3530,"&gt;=2"))*0.5-IF(CN3529="VP",COUNTIFS($H$16:$AL$16,"SAT",H3529:AL3529,"PD",H3530:AL3530,"&gt;=2"))*0.5</f>
        <v>0</v>
      </c>
      <c r="CB3529" s="266">
        <f>(COUNTIFS(H3529:AL3529,"PN",H3531:AL3531,"&gt;=0.5",H3530:AL3530,"&gt;=1.5"))*0.5+COUNTIFS(H3529:AL3529,"PDD",H3531:AL3531,"&gt;=0.5",H3530:AL3530,"&gt;=1.5")*0.5</f>
        <v>0</v>
      </c>
      <c r="CC3529" s="273">
        <f>(COUNTIFS(H3529:AL3529,"TV",H3531:AL3531,"&gt;=10"))*0.5+(COUNTIFS(H3529:AL3529,"PMD",H3531:AL3531,"&gt;=2"))*0.5</f>
        <v>0</v>
      </c>
      <c r="CD3529" s="266">
        <f>(COUNTIFS(H3529:AL3529,"TVD",H3533:AL3533,"&gt;=6.5",H3531:AL3531,"&gt;=3.5"))*0.5</f>
        <v>0</v>
      </c>
      <c r="CE3529" s="266">
        <f>(COUNTIFS(H3529:AL3529,"PD",H3534:AL3534,"&gt;=10"))*0.5</f>
        <v>0</v>
      </c>
      <c r="CF3529" s="266">
        <f>(COUNTIFS(H3529:AL3529,"PDD",H3534:AL3534,"&gt;=3.5",H3535:AL3535,"&gt;=6.5")+COUNTIFS(H3529:AL3529,"PH",H3535:AL3535,"&gt;=0.5",H3534:AL3534,"&gt;=1.5")+COUNTIFS(H3529:AL3529,"PM",H3535:AL3535,"&gt;=0.5",H3534:AL3534,"&gt;=1.5"))*0.5</f>
        <v>0</v>
      </c>
      <c r="CG3529" s="266">
        <f>(COUNTIFS(H3529:AL3529,"DS",H3530:AL3530,"&gt;=2")+COUNTIFS(H3529:AL3529,"AL/DS",H3530:AL3530,"&gt;=2"))*0.5-IF(CN3529="VP",COUNTIFS($H$16:$AL$16,"SAT",H3529:AL3529,"DS",H3530:AL3530,"&gt;=2"))*0.5</f>
        <v>3.5</v>
      </c>
      <c r="CH3529" s="266">
        <f>(COUNTIFS(H3529:AL3529,"NS",H3531:AL3531,"&gt;=0.5",H3530:AL3530,"&gt;=1.5")+COUNTIFS(H3529:AL3529,"AL/NS",H3531:AL3531,"&gt;=0.5",H3530:AL3530,"&gt;=1.5")+COUNTIFS(H3529:AL3529,"NHD",H3531:AL3531,"&gt;=4.5",H3534:AL3534,"&gt;=2",H3530:AL3530,"&gt;=1.5"))*0.5</f>
        <v>6.5</v>
      </c>
      <c r="CI3529" s="266">
        <f>(COUNTIF(H3531:AL3531,"&gt;=10")+COUNTIFS(H3529:AL3529,"MD",H3531:AL3531,"&gt;=2")-COUNTIFS(H3529:AL3529,"TV",H3531:AL3531,"&gt;=10"))*0.5</f>
        <v>0</v>
      </c>
      <c r="CJ3529" s="266">
        <f>(COUNTIFS(H3529:AL3529,"D",H3533:AL3533,"&gt;=6.5",H3531:AL3531,"&gt;=3.5"))*0.5</f>
        <v>1</v>
      </c>
      <c r="CK3529" s="266">
        <f>(COUNTIF(H3534:AL3534,"&gt;=10")-COUNTIFS(H3529:AL3529,"PD",H3534:AL3534,"&gt;=10"))*0.5</f>
        <v>0</v>
      </c>
      <c r="CL3529" s="265">
        <f>(COUNTIFS(H3529:AL3529,"NHD",H3534:AL3534,"&gt;=3.5",H3535:AL3535,"&gt;=6.5")+COUNTIFS(H3529:AL3529,"BH",H3534:AL3534,"&gt;=1.5",H3535:AL3535,"&gt;=0.5")+COUNTIFS(H3529:AL3529,"BM",H3534:AL3534,"&gt;=1.5",H3535:AL3535,"&gt;=0.5")+COUNTIFS(H3529:AL3529,"D",H3534:AL3534,"&gt;=1.5",H3535:AL3535,"&gt;=0.5"))*0.5</f>
        <v>0</v>
      </c>
      <c r="CM3529" s="272"/>
      <c r="CN3529" s="264" t="s">
        <v>723</v>
      </c>
      <c r="CO3529" s="177">
        <f t="shared" ref="CO3529" si="1114">+AM3529+AN3529+AO3529+AP3529+AQ3529+AR3529+AS3529+AU3529+BG3529</f>
        <v>26</v>
      </c>
      <c r="CP3529" s="225">
        <f>+SUM(I3530:I3535)-I3536</f>
        <v>10.5</v>
      </c>
      <c r="CQ3529" s="225">
        <f>+SUM(J3530:J3535)-J3536</f>
        <v>2.5</v>
      </c>
      <c r="CR3529" s="225">
        <f>+SUM(K3530:K3535)-K3536</f>
        <v>2.5</v>
      </c>
      <c r="CS3529" s="178"/>
      <c r="CT3529" s="178"/>
      <c r="CU3529" s="178"/>
      <c r="CV3529" s="178"/>
      <c r="CW3529" s="178"/>
      <c r="CX3529" s="178"/>
      <c r="CY3529" s="178"/>
      <c r="CZ3529" s="178"/>
      <c r="DA3529" s="178"/>
      <c r="DB3529" s="120"/>
      <c r="DC3529" s="120"/>
      <c r="DD3529" s="120"/>
      <c r="DE3529" s="120"/>
      <c r="DF3529" s="120"/>
      <c r="DG3529" s="120"/>
      <c r="DH3529" s="120"/>
      <c r="DI3529" s="120"/>
      <c r="DJ3529" s="120"/>
      <c r="DK3529" s="120"/>
      <c r="DL3529" s="120"/>
      <c r="DM3529" s="120"/>
      <c r="DN3529" s="120"/>
    </row>
    <row r="3530" spans="1:118" s="5" customFormat="1" ht="15" customHeight="1">
      <c r="A3530" s="228"/>
      <c r="B3530" s="346"/>
      <c r="C3530" s="349"/>
      <c r="D3530" s="237"/>
      <c r="E3530" s="237"/>
      <c r="F3530" s="242" t="s">
        <v>82</v>
      </c>
      <c r="G3530" s="121">
        <v>1.5</v>
      </c>
      <c r="H3530" s="83"/>
      <c r="I3530" s="83"/>
      <c r="J3530" s="83">
        <v>2</v>
      </c>
      <c r="K3530" s="83">
        <v>2</v>
      </c>
      <c r="L3530" s="83">
        <v>2</v>
      </c>
      <c r="M3530" s="83">
        <v>2</v>
      </c>
      <c r="N3530" s="83">
        <v>2</v>
      </c>
      <c r="O3530" s="83"/>
      <c r="P3530" s="83">
        <v>2</v>
      </c>
      <c r="Q3530" s="83">
        <v>2</v>
      </c>
      <c r="R3530" s="83">
        <v>2</v>
      </c>
      <c r="S3530" s="83">
        <v>2</v>
      </c>
      <c r="T3530" s="83">
        <v>2</v>
      </c>
      <c r="U3530" s="83">
        <v>2</v>
      </c>
      <c r="V3530" s="83"/>
      <c r="W3530" s="83">
        <v>2.5</v>
      </c>
      <c r="X3530" s="83">
        <v>0</v>
      </c>
      <c r="Y3530" s="83">
        <v>2.5</v>
      </c>
      <c r="Z3530" s="83">
        <v>2.5</v>
      </c>
      <c r="AA3530" s="83">
        <v>2.5</v>
      </c>
      <c r="AB3530" s="83"/>
      <c r="AC3530" s="79"/>
      <c r="AD3530" s="79">
        <v>2.5</v>
      </c>
      <c r="AE3530" s="79">
        <v>2</v>
      </c>
      <c r="AF3530" s="79"/>
      <c r="AG3530" s="79"/>
      <c r="AH3530" s="79">
        <v>2.5</v>
      </c>
      <c r="AI3530" s="79"/>
      <c r="AJ3530" s="79"/>
      <c r="AK3530" s="79">
        <v>2</v>
      </c>
      <c r="AL3530" s="79">
        <v>2</v>
      </c>
      <c r="AM3530" s="240"/>
      <c r="AN3530" s="240"/>
      <c r="AO3530" s="240"/>
      <c r="AP3530" s="240"/>
      <c r="AQ3530" s="240"/>
      <c r="AR3530" s="240"/>
      <c r="AS3530" s="240"/>
      <c r="AT3530" s="256"/>
      <c r="AU3530" s="256"/>
      <c r="AV3530" s="259"/>
      <c r="AW3530" s="259"/>
      <c r="AX3530" s="256"/>
      <c r="AY3530" s="256"/>
      <c r="AZ3530" s="256"/>
      <c r="BA3530" s="256"/>
      <c r="BB3530" s="256"/>
      <c r="BC3530" s="256"/>
      <c r="BD3530" s="256"/>
      <c r="BE3530" s="256"/>
      <c r="BF3530" s="256"/>
      <c r="BG3530" s="256"/>
      <c r="BH3530" s="256"/>
      <c r="BI3530" s="256"/>
      <c r="BJ3530" s="256"/>
      <c r="BK3530" s="256"/>
      <c r="BL3530" s="262"/>
      <c r="BM3530" s="262"/>
      <c r="BN3530" s="262"/>
      <c r="BO3530" s="262"/>
      <c r="BP3530" s="262"/>
      <c r="BQ3530" s="262"/>
      <c r="BR3530" s="270"/>
      <c r="BS3530" s="270"/>
      <c r="BT3530" s="270"/>
      <c r="BU3530" s="270"/>
      <c r="BV3530" s="270"/>
      <c r="BW3530" s="270"/>
      <c r="BX3530" s="256"/>
      <c r="BY3530" s="256"/>
      <c r="BZ3530" s="256"/>
      <c r="CA3530" s="267"/>
      <c r="CB3530" s="267"/>
      <c r="CC3530" s="274"/>
      <c r="CD3530" s="267"/>
      <c r="CE3530" s="267"/>
      <c r="CF3530" s="267"/>
      <c r="CG3530" s="267"/>
      <c r="CH3530" s="267"/>
      <c r="CI3530" s="267"/>
      <c r="CJ3530" s="267"/>
      <c r="CK3530" s="267"/>
      <c r="CL3530" s="265"/>
      <c r="CM3530" s="272"/>
      <c r="CN3530" s="264"/>
      <c r="CO3530" s="177"/>
      <c r="CP3530" s="226"/>
      <c r="CQ3530" s="226"/>
      <c r="CR3530" s="226"/>
      <c r="CS3530" s="178"/>
      <c r="CT3530" s="178"/>
      <c r="CU3530" s="178"/>
      <c r="CV3530" s="178"/>
      <c r="CW3530" s="178"/>
      <c r="CX3530" s="178"/>
      <c r="CY3530" s="178"/>
      <c r="CZ3530" s="178"/>
      <c r="DA3530" s="178"/>
      <c r="DB3530" s="120"/>
      <c r="DC3530" s="120"/>
      <c r="DD3530" s="120"/>
      <c r="DE3530" s="120"/>
      <c r="DF3530" s="120"/>
      <c r="DG3530" s="120"/>
      <c r="DH3530" s="120"/>
      <c r="DI3530" s="120"/>
      <c r="DJ3530" s="120"/>
      <c r="DK3530" s="120"/>
      <c r="DL3530" s="120"/>
      <c r="DM3530" s="120"/>
      <c r="DN3530" s="120"/>
    </row>
    <row r="3531" spans="1:118" s="5" customFormat="1" ht="14.25" customHeight="1">
      <c r="A3531" s="228"/>
      <c r="B3531" s="346"/>
      <c r="C3531" s="349"/>
      <c r="D3531" s="237"/>
      <c r="E3531" s="237"/>
      <c r="F3531" s="243"/>
      <c r="G3531" s="122">
        <v>2</v>
      </c>
      <c r="H3531" s="84"/>
      <c r="I3531" s="84">
        <v>4</v>
      </c>
      <c r="J3531" s="84">
        <v>0.5</v>
      </c>
      <c r="K3531" s="84">
        <v>0.5</v>
      </c>
      <c r="L3531" s="84">
        <v>0.5</v>
      </c>
      <c r="M3531" s="84">
        <v>0.5</v>
      </c>
      <c r="N3531" s="84">
        <v>0.5</v>
      </c>
      <c r="O3531" s="84">
        <v>4</v>
      </c>
      <c r="P3531" s="84">
        <v>0.5</v>
      </c>
      <c r="Q3531" s="84">
        <v>0.5</v>
      </c>
      <c r="R3531" s="84">
        <v>0.5</v>
      </c>
      <c r="S3531" s="84">
        <v>0.5</v>
      </c>
      <c r="T3531" s="84">
        <v>0.5</v>
      </c>
      <c r="U3531" s="84">
        <v>0.5</v>
      </c>
      <c r="V3531" s="84"/>
      <c r="W3531" s="84"/>
      <c r="X3531" s="84"/>
      <c r="Y3531" s="84"/>
      <c r="Z3531" s="84"/>
      <c r="AA3531" s="84"/>
      <c r="AB3531" s="84"/>
      <c r="AC3531" s="80"/>
      <c r="AD3531" s="80"/>
      <c r="AE3531" s="80"/>
      <c r="AF3531" s="80"/>
      <c r="AG3531" s="80"/>
      <c r="AH3531" s="80"/>
      <c r="AI3531" s="80"/>
      <c r="AJ3531" s="80"/>
      <c r="AK3531" s="80">
        <v>0.5</v>
      </c>
      <c r="AL3531" s="80">
        <v>0.5</v>
      </c>
      <c r="AM3531" s="240"/>
      <c r="AN3531" s="240"/>
      <c r="AO3531" s="240"/>
      <c r="AP3531" s="240"/>
      <c r="AQ3531" s="240"/>
      <c r="AR3531" s="240"/>
      <c r="AS3531" s="240"/>
      <c r="AT3531" s="256"/>
      <c r="AU3531" s="256"/>
      <c r="AV3531" s="259"/>
      <c r="AW3531" s="259"/>
      <c r="AX3531" s="256"/>
      <c r="AY3531" s="256"/>
      <c r="AZ3531" s="256"/>
      <c r="BA3531" s="256"/>
      <c r="BB3531" s="256"/>
      <c r="BC3531" s="256"/>
      <c r="BD3531" s="256"/>
      <c r="BE3531" s="256"/>
      <c r="BF3531" s="256"/>
      <c r="BG3531" s="256"/>
      <c r="BH3531" s="256"/>
      <c r="BI3531" s="256"/>
      <c r="BJ3531" s="256"/>
      <c r="BK3531" s="256"/>
      <c r="BL3531" s="262"/>
      <c r="BM3531" s="262"/>
      <c r="BN3531" s="262"/>
      <c r="BO3531" s="262"/>
      <c r="BP3531" s="262"/>
      <c r="BQ3531" s="262"/>
      <c r="BR3531" s="270"/>
      <c r="BS3531" s="270"/>
      <c r="BT3531" s="270"/>
      <c r="BU3531" s="270"/>
      <c r="BV3531" s="270"/>
      <c r="BW3531" s="270"/>
      <c r="BX3531" s="256"/>
      <c r="BY3531" s="256"/>
      <c r="BZ3531" s="256"/>
      <c r="CA3531" s="267"/>
      <c r="CB3531" s="267"/>
      <c r="CC3531" s="274"/>
      <c r="CD3531" s="267"/>
      <c r="CE3531" s="267"/>
      <c r="CF3531" s="267"/>
      <c r="CG3531" s="267"/>
      <c r="CH3531" s="267"/>
      <c r="CI3531" s="267"/>
      <c r="CJ3531" s="267"/>
      <c r="CK3531" s="267"/>
      <c r="CL3531" s="265"/>
      <c r="CM3531" s="272"/>
      <c r="CN3531" s="264"/>
      <c r="CO3531" s="177"/>
      <c r="CP3531" s="226"/>
      <c r="CQ3531" s="226"/>
      <c r="CR3531" s="226"/>
      <c r="CS3531" s="178"/>
      <c r="CT3531" s="178"/>
      <c r="CU3531" s="178"/>
      <c r="CV3531" s="178"/>
      <c r="CW3531" s="178"/>
      <c r="CX3531" s="178"/>
      <c r="CY3531" s="178"/>
      <c r="CZ3531" s="178"/>
      <c r="DA3531" s="178"/>
      <c r="DB3531" s="120"/>
      <c r="DC3531" s="120"/>
      <c r="DD3531" s="120"/>
      <c r="DE3531" s="120"/>
      <c r="DF3531" s="120"/>
      <c r="DG3531" s="120"/>
      <c r="DH3531" s="120"/>
      <c r="DI3531" s="120"/>
      <c r="DJ3531" s="120"/>
      <c r="DK3531" s="120"/>
      <c r="DL3531" s="120"/>
      <c r="DM3531" s="120"/>
      <c r="DN3531" s="120"/>
    </row>
    <row r="3532" spans="1:118" s="5" customFormat="1" ht="14.25" customHeight="1">
      <c r="A3532" s="228"/>
      <c r="B3532" s="346"/>
      <c r="C3532" s="349"/>
      <c r="D3532" s="237"/>
      <c r="E3532" s="237"/>
      <c r="F3532" s="243"/>
      <c r="G3532" s="122">
        <v>2.1</v>
      </c>
      <c r="H3532" s="84"/>
      <c r="I3532" s="84"/>
      <c r="J3532" s="84"/>
      <c r="K3532" s="84"/>
      <c r="L3532" s="84"/>
      <c r="M3532" s="84"/>
      <c r="N3532" s="84"/>
      <c r="O3532" s="84"/>
      <c r="P3532" s="84"/>
      <c r="Q3532" s="84"/>
      <c r="R3532" s="84"/>
      <c r="S3532" s="84"/>
      <c r="T3532" s="84"/>
      <c r="U3532" s="84"/>
      <c r="V3532" s="84"/>
      <c r="W3532" s="84"/>
      <c r="X3532" s="84"/>
      <c r="Y3532" s="84"/>
      <c r="Z3532" s="84"/>
      <c r="AA3532" s="84"/>
      <c r="AB3532" s="84"/>
      <c r="AC3532" s="80"/>
      <c r="AD3532" s="80"/>
      <c r="AE3532" s="80"/>
      <c r="AF3532" s="80"/>
      <c r="AG3532" s="80"/>
      <c r="AH3532" s="80"/>
      <c r="AI3532" s="80"/>
      <c r="AJ3532" s="80"/>
      <c r="AK3532" s="80"/>
      <c r="AL3532" s="80"/>
      <c r="AM3532" s="240"/>
      <c r="AN3532" s="240"/>
      <c r="AO3532" s="240"/>
      <c r="AP3532" s="240"/>
      <c r="AQ3532" s="240"/>
      <c r="AR3532" s="240"/>
      <c r="AS3532" s="240"/>
      <c r="AT3532" s="256"/>
      <c r="AU3532" s="256"/>
      <c r="AV3532" s="259"/>
      <c r="AW3532" s="259"/>
      <c r="AX3532" s="256"/>
      <c r="AY3532" s="256"/>
      <c r="AZ3532" s="256"/>
      <c r="BA3532" s="256"/>
      <c r="BB3532" s="256"/>
      <c r="BC3532" s="256"/>
      <c r="BD3532" s="256"/>
      <c r="BE3532" s="256"/>
      <c r="BF3532" s="256"/>
      <c r="BG3532" s="256"/>
      <c r="BH3532" s="256"/>
      <c r="BI3532" s="256"/>
      <c r="BJ3532" s="256"/>
      <c r="BK3532" s="256"/>
      <c r="BL3532" s="262"/>
      <c r="BM3532" s="262"/>
      <c r="BN3532" s="262"/>
      <c r="BO3532" s="262"/>
      <c r="BP3532" s="262"/>
      <c r="BQ3532" s="262"/>
      <c r="BR3532" s="270"/>
      <c r="BS3532" s="270"/>
      <c r="BT3532" s="270"/>
      <c r="BU3532" s="270"/>
      <c r="BV3532" s="270"/>
      <c r="BW3532" s="270"/>
      <c r="BX3532" s="256"/>
      <c r="BY3532" s="256"/>
      <c r="BZ3532" s="256"/>
      <c r="CA3532" s="267"/>
      <c r="CB3532" s="267"/>
      <c r="CC3532" s="274"/>
      <c r="CD3532" s="267"/>
      <c r="CE3532" s="267"/>
      <c r="CF3532" s="267"/>
      <c r="CG3532" s="267"/>
      <c r="CH3532" s="267"/>
      <c r="CI3532" s="267"/>
      <c r="CJ3532" s="267"/>
      <c r="CK3532" s="267"/>
      <c r="CL3532" s="265"/>
      <c r="CM3532" s="272"/>
      <c r="CN3532" s="264"/>
      <c r="CO3532" s="177"/>
      <c r="CP3532" s="226"/>
      <c r="CQ3532" s="226"/>
      <c r="CR3532" s="226"/>
      <c r="CS3532" s="178"/>
      <c r="CT3532" s="178"/>
      <c r="CU3532" s="178"/>
      <c r="CV3532" s="178"/>
      <c r="CW3532" s="178"/>
      <c r="CX3532" s="178"/>
      <c r="CY3532" s="178"/>
      <c r="CZ3532" s="178"/>
      <c r="DA3532" s="178"/>
      <c r="DB3532" s="120"/>
      <c r="DC3532" s="120"/>
      <c r="DD3532" s="120"/>
      <c r="DE3532" s="120"/>
      <c r="DF3532" s="120"/>
      <c r="DG3532" s="120"/>
      <c r="DH3532" s="120"/>
      <c r="DI3532" s="120"/>
      <c r="DJ3532" s="120"/>
      <c r="DK3532" s="120"/>
      <c r="DL3532" s="120"/>
      <c r="DM3532" s="120"/>
      <c r="DN3532" s="120"/>
    </row>
    <row r="3533" spans="1:118" s="5" customFormat="1" ht="14.25" customHeight="1">
      <c r="A3533" s="228"/>
      <c r="B3533" s="346"/>
      <c r="C3533" s="349"/>
      <c r="D3533" s="237"/>
      <c r="E3533" s="237"/>
      <c r="F3533" s="243"/>
      <c r="G3533" s="122">
        <v>2.7</v>
      </c>
      <c r="H3533" s="84"/>
      <c r="I3533" s="84">
        <v>6.5</v>
      </c>
      <c r="J3533" s="84"/>
      <c r="K3533" s="84"/>
      <c r="L3533" s="84"/>
      <c r="M3533" s="84"/>
      <c r="N3533" s="84"/>
      <c r="O3533" s="84">
        <v>6.5</v>
      </c>
      <c r="P3533" s="84"/>
      <c r="Q3533" s="84"/>
      <c r="R3533" s="84"/>
      <c r="S3533" s="84"/>
      <c r="T3533" s="84"/>
      <c r="U3533" s="84"/>
      <c r="V3533" s="84"/>
      <c r="W3533" s="84"/>
      <c r="X3533" s="84"/>
      <c r="Y3533" s="84"/>
      <c r="Z3533" s="84"/>
      <c r="AA3533" s="84"/>
      <c r="AB3533" s="84"/>
      <c r="AC3533" s="80"/>
      <c r="AD3533" s="80"/>
      <c r="AE3533" s="80"/>
      <c r="AF3533" s="80"/>
      <c r="AG3533" s="80"/>
      <c r="AH3533" s="80"/>
      <c r="AI3533" s="80"/>
      <c r="AJ3533" s="80"/>
      <c r="AK3533" s="80"/>
      <c r="AL3533" s="80"/>
      <c r="AM3533" s="240"/>
      <c r="AN3533" s="240"/>
      <c r="AO3533" s="240"/>
      <c r="AP3533" s="240"/>
      <c r="AQ3533" s="240"/>
      <c r="AR3533" s="240"/>
      <c r="AS3533" s="240"/>
      <c r="AT3533" s="256"/>
      <c r="AU3533" s="256"/>
      <c r="AV3533" s="259"/>
      <c r="AW3533" s="259"/>
      <c r="AX3533" s="256"/>
      <c r="AY3533" s="256"/>
      <c r="AZ3533" s="256"/>
      <c r="BA3533" s="256"/>
      <c r="BB3533" s="256"/>
      <c r="BC3533" s="256"/>
      <c r="BD3533" s="256"/>
      <c r="BE3533" s="256"/>
      <c r="BF3533" s="256"/>
      <c r="BG3533" s="256"/>
      <c r="BH3533" s="256"/>
      <c r="BI3533" s="256"/>
      <c r="BJ3533" s="256"/>
      <c r="BK3533" s="256"/>
      <c r="BL3533" s="262"/>
      <c r="BM3533" s="262"/>
      <c r="BN3533" s="262"/>
      <c r="BO3533" s="262"/>
      <c r="BP3533" s="262"/>
      <c r="BQ3533" s="262"/>
      <c r="BR3533" s="270"/>
      <c r="BS3533" s="270"/>
      <c r="BT3533" s="270"/>
      <c r="BU3533" s="270"/>
      <c r="BV3533" s="270"/>
      <c r="BW3533" s="270"/>
      <c r="BX3533" s="256"/>
      <c r="BY3533" s="256"/>
      <c r="BZ3533" s="256"/>
      <c r="CA3533" s="267"/>
      <c r="CB3533" s="267"/>
      <c r="CC3533" s="274"/>
      <c r="CD3533" s="267"/>
      <c r="CE3533" s="267"/>
      <c r="CF3533" s="267"/>
      <c r="CG3533" s="267"/>
      <c r="CH3533" s="267"/>
      <c r="CI3533" s="267"/>
      <c r="CJ3533" s="267"/>
      <c r="CK3533" s="267"/>
      <c r="CL3533" s="265"/>
      <c r="CM3533" s="272"/>
      <c r="CN3533" s="264"/>
      <c r="CO3533" s="177"/>
      <c r="CP3533" s="226"/>
      <c r="CQ3533" s="226"/>
      <c r="CR3533" s="226"/>
      <c r="CS3533" s="178"/>
      <c r="CT3533" s="178"/>
      <c r="CU3533" s="178"/>
      <c r="CV3533" s="178"/>
      <c r="CW3533" s="178"/>
      <c r="CX3533" s="178"/>
      <c r="CY3533" s="178"/>
      <c r="CZ3533" s="178"/>
      <c r="DA3533" s="178"/>
      <c r="DB3533" s="120"/>
      <c r="DC3533" s="120"/>
      <c r="DD3533" s="120"/>
      <c r="DE3533" s="120"/>
      <c r="DF3533" s="120"/>
      <c r="DG3533" s="120"/>
      <c r="DH3533" s="120"/>
      <c r="DI3533" s="120"/>
      <c r="DJ3533" s="120"/>
      <c r="DK3533" s="120"/>
      <c r="DL3533" s="120"/>
      <c r="DM3533" s="120"/>
      <c r="DN3533" s="120"/>
    </row>
    <row r="3534" spans="1:118" s="5" customFormat="1" ht="14.25" customHeight="1">
      <c r="A3534" s="228"/>
      <c r="B3534" s="346"/>
      <c r="C3534" s="349"/>
      <c r="D3534" s="237"/>
      <c r="E3534" s="237"/>
      <c r="F3534" s="243"/>
      <c r="G3534" s="122">
        <v>3</v>
      </c>
      <c r="H3534" s="84"/>
      <c r="I3534" s="84"/>
      <c r="J3534" s="84"/>
      <c r="K3534" s="84"/>
      <c r="L3534" s="84"/>
      <c r="M3534" s="84"/>
      <c r="N3534" s="84"/>
      <c r="O3534" s="84"/>
      <c r="P3534" s="84"/>
      <c r="Q3534" s="84"/>
      <c r="R3534" s="84"/>
      <c r="S3534" s="84"/>
      <c r="T3534" s="84"/>
      <c r="U3534" s="84"/>
      <c r="V3534" s="84"/>
      <c r="W3534" s="84"/>
      <c r="X3534" s="84"/>
      <c r="Y3534" s="84"/>
      <c r="Z3534" s="84"/>
      <c r="AA3534" s="84"/>
      <c r="AB3534" s="84"/>
      <c r="AC3534" s="80"/>
      <c r="AD3534" s="80"/>
      <c r="AE3534" s="80"/>
      <c r="AF3534" s="80"/>
      <c r="AG3534" s="80"/>
      <c r="AH3534" s="80"/>
      <c r="AI3534" s="80"/>
      <c r="AJ3534" s="80"/>
      <c r="AK3534" s="80"/>
      <c r="AL3534" s="80"/>
      <c r="AM3534" s="240"/>
      <c r="AN3534" s="240"/>
      <c r="AO3534" s="240"/>
      <c r="AP3534" s="240"/>
      <c r="AQ3534" s="240"/>
      <c r="AR3534" s="240"/>
      <c r="AS3534" s="240"/>
      <c r="AT3534" s="256"/>
      <c r="AU3534" s="256"/>
      <c r="AV3534" s="259"/>
      <c r="AW3534" s="259"/>
      <c r="AX3534" s="256"/>
      <c r="AY3534" s="256"/>
      <c r="AZ3534" s="256"/>
      <c r="BA3534" s="256"/>
      <c r="BB3534" s="256"/>
      <c r="BC3534" s="256"/>
      <c r="BD3534" s="256"/>
      <c r="BE3534" s="256"/>
      <c r="BF3534" s="256"/>
      <c r="BG3534" s="256"/>
      <c r="BH3534" s="256"/>
      <c r="BI3534" s="256"/>
      <c r="BJ3534" s="256"/>
      <c r="BK3534" s="256"/>
      <c r="BL3534" s="262"/>
      <c r="BM3534" s="262"/>
      <c r="BN3534" s="262"/>
      <c r="BO3534" s="262"/>
      <c r="BP3534" s="262"/>
      <c r="BQ3534" s="262"/>
      <c r="BR3534" s="270"/>
      <c r="BS3534" s="270"/>
      <c r="BT3534" s="270"/>
      <c r="BU3534" s="270"/>
      <c r="BV3534" s="270"/>
      <c r="BW3534" s="270"/>
      <c r="BX3534" s="256"/>
      <c r="BY3534" s="256"/>
      <c r="BZ3534" s="256"/>
      <c r="CA3534" s="267"/>
      <c r="CB3534" s="267"/>
      <c r="CC3534" s="274"/>
      <c r="CD3534" s="267"/>
      <c r="CE3534" s="267"/>
      <c r="CF3534" s="267"/>
      <c r="CG3534" s="267"/>
      <c r="CH3534" s="267"/>
      <c r="CI3534" s="267"/>
      <c r="CJ3534" s="267"/>
      <c r="CK3534" s="267"/>
      <c r="CL3534" s="265"/>
      <c r="CM3534" s="272"/>
      <c r="CN3534" s="264"/>
      <c r="CO3534" s="177"/>
      <c r="CP3534" s="226"/>
      <c r="CQ3534" s="226"/>
      <c r="CR3534" s="226"/>
      <c r="CS3534" s="178"/>
      <c r="CT3534" s="178"/>
      <c r="CU3534" s="178"/>
      <c r="CV3534" s="178"/>
      <c r="CW3534" s="178"/>
      <c r="CX3534" s="178"/>
      <c r="CY3534" s="178"/>
      <c r="CZ3534" s="178"/>
      <c r="DA3534" s="178"/>
      <c r="DB3534" s="120"/>
      <c r="DC3534" s="120"/>
      <c r="DD3534" s="120"/>
      <c r="DE3534" s="120"/>
      <c r="DF3534" s="120"/>
      <c r="DG3534" s="120"/>
      <c r="DH3534" s="120"/>
      <c r="DI3534" s="120"/>
      <c r="DJ3534" s="120"/>
      <c r="DK3534" s="120"/>
      <c r="DL3534" s="120"/>
      <c r="DM3534" s="120"/>
      <c r="DN3534" s="120"/>
    </row>
    <row r="3535" spans="1:118" s="5" customFormat="1" ht="14.25" customHeight="1">
      <c r="A3535" s="228"/>
      <c r="B3535" s="346"/>
      <c r="C3535" s="349"/>
      <c r="D3535" s="237"/>
      <c r="E3535" s="237"/>
      <c r="F3535" s="244"/>
      <c r="G3535" s="123">
        <v>3.9</v>
      </c>
      <c r="H3535" s="85"/>
      <c r="I3535" s="85"/>
      <c r="J3535" s="85"/>
      <c r="K3535" s="85"/>
      <c r="L3535" s="85"/>
      <c r="M3535" s="85"/>
      <c r="N3535" s="85"/>
      <c r="O3535" s="85"/>
      <c r="P3535" s="85"/>
      <c r="Q3535" s="85"/>
      <c r="R3535" s="85"/>
      <c r="S3535" s="85"/>
      <c r="T3535" s="85"/>
      <c r="U3535" s="85"/>
      <c r="V3535" s="85"/>
      <c r="W3535" s="85"/>
      <c r="X3535" s="85"/>
      <c r="Y3535" s="85"/>
      <c r="Z3535" s="85"/>
      <c r="AA3535" s="85"/>
      <c r="AB3535" s="85"/>
      <c r="AC3535" s="81"/>
      <c r="AD3535" s="81"/>
      <c r="AE3535" s="81"/>
      <c r="AF3535" s="81"/>
      <c r="AG3535" s="81"/>
      <c r="AH3535" s="81"/>
      <c r="AI3535" s="81"/>
      <c r="AJ3535" s="81"/>
      <c r="AK3535" s="81"/>
      <c r="AL3535" s="81"/>
      <c r="AM3535" s="240"/>
      <c r="AN3535" s="240"/>
      <c r="AO3535" s="240"/>
      <c r="AP3535" s="240"/>
      <c r="AQ3535" s="240"/>
      <c r="AR3535" s="240"/>
      <c r="AS3535" s="240"/>
      <c r="AT3535" s="256"/>
      <c r="AU3535" s="256"/>
      <c r="AV3535" s="259"/>
      <c r="AW3535" s="259"/>
      <c r="AX3535" s="256"/>
      <c r="AY3535" s="256"/>
      <c r="AZ3535" s="256"/>
      <c r="BA3535" s="256"/>
      <c r="BB3535" s="256"/>
      <c r="BC3535" s="256"/>
      <c r="BD3535" s="256"/>
      <c r="BE3535" s="256"/>
      <c r="BF3535" s="256"/>
      <c r="BG3535" s="256"/>
      <c r="BH3535" s="256"/>
      <c r="BI3535" s="256"/>
      <c r="BJ3535" s="256"/>
      <c r="BK3535" s="256"/>
      <c r="BL3535" s="262"/>
      <c r="BM3535" s="262"/>
      <c r="BN3535" s="262"/>
      <c r="BO3535" s="262"/>
      <c r="BP3535" s="262"/>
      <c r="BQ3535" s="262"/>
      <c r="BR3535" s="270"/>
      <c r="BS3535" s="270"/>
      <c r="BT3535" s="270"/>
      <c r="BU3535" s="270"/>
      <c r="BV3535" s="270"/>
      <c r="BW3535" s="270"/>
      <c r="BX3535" s="256"/>
      <c r="BY3535" s="256"/>
      <c r="BZ3535" s="256"/>
      <c r="CA3535" s="267"/>
      <c r="CB3535" s="267"/>
      <c r="CC3535" s="274"/>
      <c r="CD3535" s="267"/>
      <c r="CE3535" s="267"/>
      <c r="CF3535" s="267"/>
      <c r="CG3535" s="267"/>
      <c r="CH3535" s="267"/>
      <c r="CI3535" s="267"/>
      <c r="CJ3535" s="267"/>
      <c r="CK3535" s="267"/>
      <c r="CL3535" s="265"/>
      <c r="CM3535" s="272"/>
      <c r="CN3535" s="264"/>
      <c r="CO3535" s="177"/>
      <c r="CP3535" s="226"/>
      <c r="CQ3535" s="226"/>
      <c r="CR3535" s="226"/>
      <c r="CS3535" s="178"/>
      <c r="CT3535" s="178"/>
      <c r="CU3535" s="178"/>
      <c r="CV3535" s="178"/>
      <c r="CW3535" s="178"/>
      <c r="CX3535" s="178"/>
      <c r="CY3535" s="178"/>
      <c r="CZ3535" s="178"/>
      <c r="DA3535" s="178"/>
      <c r="DB3535" s="120"/>
      <c r="DC3535" s="120"/>
      <c r="DD3535" s="120"/>
      <c r="DE3535" s="120"/>
      <c r="DF3535" s="120"/>
      <c r="DG3535" s="120"/>
      <c r="DH3535" s="120"/>
      <c r="DI3535" s="120"/>
      <c r="DJ3535" s="120"/>
      <c r="DK3535" s="120"/>
      <c r="DL3535" s="120"/>
      <c r="DM3535" s="120"/>
      <c r="DN3535" s="120"/>
    </row>
    <row r="3536" spans="1:118" s="5" customFormat="1" ht="14.25" customHeight="1">
      <c r="A3536" s="229"/>
      <c r="B3536" s="347"/>
      <c r="C3536" s="350"/>
      <c r="D3536" s="238"/>
      <c r="E3536" s="238"/>
      <c r="F3536" s="245" t="s">
        <v>83</v>
      </c>
      <c r="G3536" s="246"/>
      <c r="H3536" s="82"/>
      <c r="I3536" s="82"/>
      <c r="J3536" s="82"/>
      <c r="K3536" s="82"/>
      <c r="L3536" s="82"/>
      <c r="M3536" s="82"/>
      <c r="N3536" s="82"/>
      <c r="O3536" s="82"/>
      <c r="P3536" s="82"/>
      <c r="Q3536" s="82"/>
      <c r="R3536" s="82"/>
      <c r="S3536" s="82"/>
      <c r="T3536" s="82"/>
      <c r="U3536" s="82"/>
      <c r="V3536" s="82"/>
      <c r="W3536" s="82"/>
      <c r="X3536" s="82"/>
      <c r="Y3536" s="82"/>
      <c r="Z3536" s="82"/>
      <c r="AA3536" s="82"/>
      <c r="AB3536" s="82"/>
      <c r="AC3536" s="35"/>
      <c r="AD3536" s="35"/>
      <c r="AE3536" s="35">
        <v>1</v>
      </c>
      <c r="AF3536" s="35"/>
      <c r="AG3536" s="35"/>
      <c r="AH3536" s="35"/>
      <c r="AI3536" s="35"/>
      <c r="AJ3536" s="35"/>
      <c r="AK3536" s="35"/>
      <c r="AL3536" s="35"/>
      <c r="AM3536" s="241"/>
      <c r="AN3536" s="241"/>
      <c r="AO3536" s="241"/>
      <c r="AP3536" s="241"/>
      <c r="AQ3536" s="241"/>
      <c r="AR3536" s="241"/>
      <c r="AS3536" s="241"/>
      <c r="AT3536" s="257"/>
      <c r="AU3536" s="257"/>
      <c r="AV3536" s="260"/>
      <c r="AW3536" s="260"/>
      <c r="AX3536" s="257"/>
      <c r="AY3536" s="257"/>
      <c r="AZ3536" s="257"/>
      <c r="BA3536" s="257"/>
      <c r="BB3536" s="257"/>
      <c r="BC3536" s="257"/>
      <c r="BD3536" s="257"/>
      <c r="BE3536" s="257"/>
      <c r="BF3536" s="257"/>
      <c r="BG3536" s="257"/>
      <c r="BH3536" s="257"/>
      <c r="BI3536" s="257"/>
      <c r="BJ3536" s="257"/>
      <c r="BK3536" s="257"/>
      <c r="BL3536" s="263"/>
      <c r="BM3536" s="263"/>
      <c r="BN3536" s="263"/>
      <c r="BO3536" s="263"/>
      <c r="BP3536" s="263"/>
      <c r="BQ3536" s="263"/>
      <c r="BR3536" s="271"/>
      <c r="BS3536" s="271"/>
      <c r="BT3536" s="271"/>
      <c r="BU3536" s="271"/>
      <c r="BV3536" s="271"/>
      <c r="BW3536" s="271"/>
      <c r="BX3536" s="257"/>
      <c r="BY3536" s="257"/>
      <c r="BZ3536" s="257"/>
      <c r="CA3536" s="268"/>
      <c r="CB3536" s="268"/>
      <c r="CC3536" s="275"/>
      <c r="CD3536" s="268"/>
      <c r="CE3536" s="268"/>
      <c r="CF3536" s="268"/>
      <c r="CG3536" s="268"/>
      <c r="CH3536" s="268"/>
      <c r="CI3536" s="268"/>
      <c r="CJ3536" s="268"/>
      <c r="CK3536" s="268"/>
      <c r="CL3536" s="265"/>
      <c r="CM3536" s="272"/>
      <c r="CN3536" s="264"/>
      <c r="CO3536" s="177"/>
      <c r="CP3536" s="226"/>
      <c r="CQ3536" s="226"/>
      <c r="CR3536" s="226"/>
      <c r="CS3536" s="178"/>
      <c r="CT3536" s="178"/>
      <c r="CU3536" s="178"/>
      <c r="CV3536" s="178"/>
      <c r="CW3536" s="178"/>
      <c r="CX3536" s="178"/>
      <c r="CY3536" s="178"/>
      <c r="CZ3536" s="178"/>
      <c r="DA3536" s="178"/>
      <c r="DB3536" s="120"/>
      <c r="DC3536" s="120"/>
      <c r="DD3536" s="120"/>
      <c r="DE3536" s="120"/>
      <c r="DF3536" s="120"/>
      <c r="DG3536" s="120"/>
      <c r="DH3536" s="120"/>
      <c r="DI3536" s="120"/>
      <c r="DJ3536" s="120"/>
      <c r="DK3536" s="120"/>
      <c r="DL3536" s="120"/>
      <c r="DM3536" s="120"/>
      <c r="DN3536" s="120"/>
    </row>
    <row r="3537" spans="1:118" s="119" customFormat="1" ht="15" customHeight="1">
      <c r="A3537" s="227">
        <f t="shared" si="1106"/>
        <v>438</v>
      </c>
      <c r="B3537" s="345" t="s">
        <v>687</v>
      </c>
      <c r="C3537" s="348" t="s">
        <v>733</v>
      </c>
      <c r="D3537" s="236">
        <v>44144</v>
      </c>
      <c r="E3537" s="236" t="s">
        <v>1195</v>
      </c>
      <c r="F3537" s="253" t="s">
        <v>80</v>
      </c>
      <c r="G3537" s="254"/>
      <c r="H3537" s="82" t="s">
        <v>69</v>
      </c>
      <c r="I3537" s="82" t="s">
        <v>973</v>
      </c>
      <c r="J3537" s="82" t="s">
        <v>61</v>
      </c>
      <c r="K3537" s="82" t="s">
        <v>67</v>
      </c>
      <c r="L3537" s="82" t="s">
        <v>61</v>
      </c>
      <c r="M3537" s="82" t="s">
        <v>61</v>
      </c>
      <c r="N3537" s="82" t="s">
        <v>61</v>
      </c>
      <c r="O3537" s="82" t="s">
        <v>973</v>
      </c>
      <c r="P3537" s="82" t="s">
        <v>61</v>
      </c>
      <c r="Q3537" s="82" t="s">
        <v>61</v>
      </c>
      <c r="R3537" s="82" t="s">
        <v>61</v>
      </c>
      <c r="S3537" s="82" t="s">
        <v>61</v>
      </c>
      <c r="T3537" s="82" t="s">
        <v>61</v>
      </c>
      <c r="U3537" s="82" t="s">
        <v>61</v>
      </c>
      <c r="V3537" s="82"/>
      <c r="W3537" s="82" t="s">
        <v>67</v>
      </c>
      <c r="X3537" s="82" t="s">
        <v>60</v>
      </c>
      <c r="Y3537" s="82" t="s">
        <v>60</v>
      </c>
      <c r="Z3537" s="82" t="s">
        <v>60</v>
      </c>
      <c r="AA3537" s="82" t="s">
        <v>60</v>
      </c>
      <c r="AB3537" s="82" t="s">
        <v>60</v>
      </c>
      <c r="AC3537" s="82"/>
      <c r="AD3537" s="82" t="s">
        <v>60</v>
      </c>
      <c r="AE3537" s="82" t="s">
        <v>60</v>
      </c>
      <c r="AF3537" s="82" t="s">
        <v>60</v>
      </c>
      <c r="AG3537" s="82" t="s">
        <v>60</v>
      </c>
      <c r="AH3537" s="82" t="s">
        <v>60</v>
      </c>
      <c r="AI3537" s="82" t="s">
        <v>1471</v>
      </c>
      <c r="AJ3537" s="82"/>
      <c r="AK3537" s="82" t="s">
        <v>61</v>
      </c>
      <c r="AL3537" s="82" t="s">
        <v>61</v>
      </c>
      <c r="AM3537" s="239">
        <f>COUNTIF(H3537:AL3537,"PH")+COUNTIF(H3537:AL3537,"PH/L")+COUNTIF(H3537:AL3537,"PM")</f>
        <v>0</v>
      </c>
      <c r="AN3537" s="239">
        <f>COUNTIF(H3537:AL3537,"PD")+COUNTIF(H3537:AL3537,"PDD")+COUNTIF(H3537:AL3537,"P/DS")/2+COUNTIF(H3537:AL3537,"PMD")</f>
        <v>0</v>
      </c>
      <c r="AO3537" s="239">
        <f>COUNTIF(H3537:AL3537,"PN")+COUNTIF(H3537:AL3537,"P/NS")/2+COUNTIF(H3537:AL3537,"PH")+COUNTIF(H3537:AL3537,"PH/F")/2+COUNTIF(H3537:AL3537,"PH/L")/2+COUNTIF(H3537:AL3537,"PM")</f>
        <v>0</v>
      </c>
      <c r="AP3537" s="239">
        <f>COUNTIF(H3537:AL3537,"BH")+COUNTIF(H3537:AL3537,"AL/BL")+COUNTIF(H3537:AL3537,"UL/BL")+COUNTIF(H3537:AL3537,"BM")</f>
        <v>0</v>
      </c>
      <c r="AQ3537" s="239">
        <f>COUNTIF(H3537:AL3537,"DS")+COUNTIF(H3537:AL3537,"AL/DS")/2+COUNTIF(H3537:AL3537,"UL/DS")/2+COUNTIF(H3537:AL3537,"CT")+COUNTIF(H3537:AL3537,"MD")</f>
        <v>10.5</v>
      </c>
      <c r="AR3537" s="239">
        <f>COUNTIF(H3537:AL3537,"NS")+COUNTIF(H3537:AL3537,"AL/NS")/2+COUNTIF(H3537:AL3537,"UL/NS")/2+COUNTIF(H3537:AL3537,"BH")+COUNTIF(H3537:AL3537,"AL/BF")/2+COUNTIF(H3537:AL3537,"AL/BL")/2+COUNTIF(H3537:AL3537,"UL/BL")/2+COUNTIF(H3537:AL3537,"UL/BF")/2+COUNTIF(H3537:AL3537,"BM")</f>
        <v>12</v>
      </c>
      <c r="AS3537" s="239">
        <f>COUNTIF(H3537:AL3537,"AL")+COUNTIF(H3537:AL3537,"AL/DS")/2+COUNTIF(H3537:AL3537,"AL/NS")/2+COUNTIF(H3537:AL3537,"NH")+COUNTIF(H3537:AL3537,"SL")+COUNTIF(H3537:AL3537,"NHD")+COUNTIF(H3537:AL3537,"B")+COUNTIF(H3537:AL3537,"HL")+COUNTIF(H3537:AL3537,"AL/BF")/2+COUNTIF(H3537:AL3537,"AL/BL")/2</f>
        <v>3</v>
      </c>
      <c r="AT3537" s="255">
        <f>COUNTIF(H3537:AL3537,"PD")+COUNTIF(H3537:AL3537,"PN")+COUNTIF(H3537:AL3537,"P/DS")/2+COUNTIF(H3537:AL3537,"P/NS")/2+COUNTIF(H3537:AL3537,"DS")+COUNTIF(H3537:AL3537,"NS")+COUNTIF(H3537:AL3537,"AL")+COUNTIF(H3537:AL3537,"AL/DS")+COUNTIF(H3537:AL3537,"AL/NS")+COUNTIF(H3537:AL3537,"NH")+COUNTIF(H3537:AL3537,"SL")+COUNTIF(H3537:AL3537,"UL/DS")/2+COUNTIF(H3537:AL3537,"UL/NS")/2+COUNTIF(H3537:AL3537,"CT")+COUNTIF(H3537:AL3537,"NHD")+COUNTIF(H3537:AL3537,"PDD")+COUNTIF(H3537:AL3537,"B")+COUNTIF(H3537:AL3537,"HL")+COUNTIF(H3537:AL3537,"PH")+COUNTIF(H3537:AL3537,"BH")+COUNTIF(H3537:AL3537,"AL/BF")+COUNTIF(H3537:AL3537,"AL/BL")+COUNTIF(H3537:AL3537,"UL/BF")/2+COUNTIF(H3537:AL3537,"UL/BL")/2+COUNTIF(H3537:AL3537,"PH/F")/2+COUNTIF(H3537:AL3537,"PH/L")/2+COUNTIF(H3537:AL3537,"MD")+COUNTIF(H3537:AL3537,"PMD")+COUNTIF(H3537:AL3537,"PM")+COUNTIF(H3537:AL3537,"BM")</f>
        <v>25.5</v>
      </c>
      <c r="AU3537" s="255">
        <f>COUNTIF(H3537:AL3537,"P/DS")/2+COUNTIF(H3537:AL3537,"P/NS")/2+COUNTIF(H3537:AL3537,"IL")+COUNTIF(H3537:AL3537,"NL")+COUNTIF(H3537:AL3537,"UL")+COUNTIF(H3537:AL3537,"UL/DS")/2+COUNTIF(H3537:AL3537,"UL/NS")/2+COUNTIF(H3537:AL3537,"KT")+COUNTIF(H3537:AL3537,"UL/BF")/2+COUNTIF(H3537:AL3537,"UL/BL")/2+COUNTIF(H3537:AL3537,"PH/F")/2+COUNTIF(H3537:AL3537,"PH/L")/2+COUNTIF(H3537:AL3537,"NB")</f>
        <v>0.5</v>
      </c>
      <c r="AV3537" s="258">
        <f>COUNTIF(H3537:AL3537,"PN")+COUNTIF(H3537:AL3537,"TVD")+COUNTIF(H3537:AL3537,"PH")+COUNTIF(H3537:AL3537,"PM")+COUNTIF(H3537:AL3537,"PDD")-COUNTIFS(H3537:AL3537,"PN",H3544:AL3544,"&gt;=3")-COUNTIFS(H3537:AL3537,"PM",H3544:AL3544,"&gt;=3")</f>
        <v>0</v>
      </c>
      <c r="AW3537" s="258">
        <f>COUNTIF(H3537:AL3537,"NS")+COUNTIF(H3537:AL3537,"D")+COUNTIF(H3537:AL3537,"BH")+COUNTIF(H3537:AL3537,"NHD")+COUNTIF(H3537:AL3537,"BM")-COUNTIFS(H3537:AL3537,"NS",H3544:AL3544,"&gt;=3")-COUNTIFS(H3537:AL3537,"BH",H3544:AL3544,"&gt;=3")-COUNTIFS(H3537:AL3537,"BM",H3544:AL3544,"&gt;=3")</f>
        <v>14</v>
      </c>
      <c r="AX3537" s="255">
        <f>COUNTIF(H3537:AL3537,"AL")+COUNTIF(H3537:AL3537,"AL/DS")/2+COUNTIF(H3537:AL3537,"AL/NS")/2+COUNTIF(H3537:AL3537,"AL/BF")+COUNTIF(H3537:AL3537,"AL/BL")/2</f>
        <v>2</v>
      </c>
      <c r="AY3537" s="255">
        <f>COUNTIF(H3537:AL3537,"SL")</f>
        <v>0</v>
      </c>
      <c r="AZ3537" s="255">
        <f>COUNTIF(H3537:AL3537,"NH")</f>
        <v>1</v>
      </c>
      <c r="BA3537" s="255">
        <f>COUNTIF(H3537:AL3537,"HL")</f>
        <v>0</v>
      </c>
      <c r="BB3537" s="255">
        <f>COUNTIF(G3537:AL3537,"P/DS")/2+COUNTIF(G3537:AL3537,"P/NS")/2+COUNTIF(G3537:AL3537,"UL")+COUNTIF(G3537:AL3537,"UL/DS")/2+COUNTIF(G3537:AL3537,"UL/NS")/2+COUNTIF(G3537:AL3537,"UL/BL")/2+COUNTIF(G3537:AL3537,"UL/BF")/2+COUNTIF(G3537:AL3537,"PH/F")/2+COUNTIF(G3537:AL3537,"PH/L")/2</f>
        <v>0.5</v>
      </c>
      <c r="BC3537" s="255">
        <f>COUNTIF(H3537:AL3537,"NB")</f>
        <v>0</v>
      </c>
      <c r="BD3537" s="255">
        <f>COUNTIF(H3537:AL3537,"NL")</f>
        <v>0</v>
      </c>
      <c r="BE3537" s="255">
        <f>COUNTIF(H3537:AL3537,"IL")</f>
        <v>0</v>
      </c>
      <c r="BF3537" s="255">
        <f>COUNTIF(H3537:AL3537,"KT")</f>
        <v>0</v>
      </c>
      <c r="BG3537" s="255">
        <f>COUNTIF(H3537:AL3537,"L70")</f>
        <v>0</v>
      </c>
      <c r="BH3537" s="255">
        <f>COUNTIF(H3537:AL3537,"MD")</f>
        <v>0</v>
      </c>
      <c r="BI3537" s="255">
        <f>COUNTIF(H3537:AL3537,"PMD")</f>
        <v>0</v>
      </c>
      <c r="BJ3537" s="255">
        <f>COUNTIF(H3537:AL3537,"PM")</f>
        <v>0</v>
      </c>
      <c r="BK3537" s="255">
        <f>COUNTIF(H3537:AL3537,"BM")</f>
        <v>0</v>
      </c>
      <c r="BL3537" s="261">
        <f>SUMIF(H3537:AL3537,"PD",H3538:AL3538)+SUMIF(H3537:AL3537,"PN",H3538:AL3538)+SUMIF(H3537:AL3537,"P/DS",H3538:AL3538)+SUMIF(H3537:AL3537,"PN/F",H3538:AL3538)+SUMIF(H3537:AL3537,"PN/L",H3538:AL3538)+SUMIF(H3537:AL3537,"TV",H3538:AL3538)+SUMIF(H3537:AL3537,"TVD",H3538:AL3538)+SUMIF(H3537:AL3537,"PDD",H3538:AL3538)</f>
        <v>0</v>
      </c>
      <c r="BM3537" s="261">
        <f>SUMIF(H3537:AL3537,"PD",H3539:AL3539)+SUMIF(H3537:AL3537,"PN",H3539:AL3539)+SUMIF(H3537:AL3537,"P/DS",H3539:AL3539)+SUMIF(H3537:AL3537,"PN/F",H3539:AL3539)+SUMIF(H3537:AL3537,"PN/L",H3539:AL3539)+SUMIF(H3537:AL3537,"TV",H3539:AL3539)+SUMIF(H3537:AL3537,"TVD",H3539:AL3539)+SUMIF(H3537:AL3537,"PDD",H3539:AL3539)+SUMIF(H3537:AL3537,"PMD",H3539:AL3539)</f>
        <v>0</v>
      </c>
      <c r="BN3537" s="261">
        <f>SUMIF(H3537:AL3537,"PD",H3540:AL3540)+SUMIF(H3537:AL3537,"PN",H3540:AL3540)+SUMIF(H3537:AL3537,"P/DS",H3540:AL3540)+SUMIF(H3537:AL3537,"PN/F",H3540:AL3540)+SUMIF(H3537:AL3537,"PN/L",H3540:AL3540)+SUMIF(H3537:AL3537,"TV",H3540:AL3540)+SUMIF(H3537:AL3537,"TVD",H3540:AL3540)</f>
        <v>0</v>
      </c>
      <c r="BO3537" s="261">
        <f>SUMIF(H3537:AL3537,"PD",H3541:AL3541)+SUMIF(H3537:AL3537,"PN",H3541:AL3541)+SUMIF(H3537:AL3537,"P/DS",H3541:AL3541)+SUMIF(H3537:AL3537,"PN/F",H3541:AL3541)+SUMIF(H3537:AL3537,"PN/L",H3541:AL3541)+SUMIF(H3537:AL3537,"TV",H3541:AL3541)+SUMIF(H3537:AL3537,"TVD",H3541:AL3541)</f>
        <v>0</v>
      </c>
      <c r="BP3537" s="261">
        <f>SUMIF(H3537:AL3537,"PD",H3542:AL3542)+SUMIF(H3537:AL3537,"PN",H3542:AL3542)+SUMIF(H3537:AL3537,"P/DS",H3542:AL3542)+SUMIF(H3537:AL3537,"PN/F",H3542:AL3542)+SUMIF(H3537:AL3537,"PN/L",H3542:AL3542)+SUMIF(H3537:AL3537,"TV",H3542:AL3542)+SUMIF(H3537:AL3537,"TVD",H3542:AL3542)+SUMIF(H3537:AL3537,"PDD",H3542:AL3542)+SUMIF(H3537:AL3537,"PH",H3542:AL3542)+SUMIF(H3537:AL3537,"PM",H3542:AL3542)</f>
        <v>0</v>
      </c>
      <c r="BQ3537" s="261">
        <f>SUMIF(H3537:AL3537,"PD",H3543:AL3543)+SUMIF(H3537:AL3537,"PN",H3543:AL3543)+SUMIF(H3537:AL3537,"P/DS",H3543:AL3543)+SUMIF(H3537:AL3537,"PN/F",H3543:AL3543)+SUMIF(H3537:AL3537,"PN/L",H3543:AL3543)+SUMIF(H3537:AL3537,"TV",H3543:AL3543)+SUMIF(H3537:AL3537,"TVD",H3543:AL3543)+SUMIF(H3537:AL3537,"PDD",H3543:AL3543)+SUMIF(H3537:AL3537,"PH",H3543:AL3543)+SUMIF(H3537:AL3537,"PM",H3543:AL3543)</f>
        <v>0</v>
      </c>
      <c r="BR3537" s="269">
        <f>SUM(H3538:AL3538)-BL3537</f>
        <v>32.5</v>
      </c>
      <c r="BS3537" s="269">
        <f>SUM(H3539:AL3539)-BM3537</f>
        <v>14</v>
      </c>
      <c r="BT3537" s="269">
        <f>SUM(H3540:AL3540)-BN3537</f>
        <v>0</v>
      </c>
      <c r="BU3537" s="269">
        <f>SUM(H3541:AL3541)-BO3537</f>
        <v>13</v>
      </c>
      <c r="BV3537" s="269">
        <f>SUM(H3542:AL3542)-BP3537</f>
        <v>0</v>
      </c>
      <c r="BW3537" s="269">
        <f>SUM(H3543:AL3543)-BQ3537</f>
        <v>0</v>
      </c>
      <c r="BX3537" s="255">
        <f>SUMIF(H3537:AL3537,"PD",H3544:AL3544)+SUMIF(H3537:AL3537,"PN",H3544:AL3544)+SUMIF(H3537:AL3537,"P/DS",H3544:AL3544)+SUMIF(H3537:AL3537,"PN/F",H3544:AL3544)+SUMIF(H3537:AL3537,"PN/L",H3544:AL3544)</f>
        <v>0</v>
      </c>
      <c r="BY3537" s="255">
        <f>SUM(H3544:AL3544)-BX3537</f>
        <v>0</v>
      </c>
      <c r="BZ3537" s="255">
        <f t="shared" ref="BZ3537" si="1115">+SUM(BL3537:BW3544)</f>
        <v>59.5</v>
      </c>
      <c r="CA3537" s="266">
        <f>(COUNTIFS(H3537:AL3537,"PD",H3538:AL3538,"&gt;=2"))*0.5-IF(CN3537="VP",COUNTIFS($H$16:$AL$16,"SAT",H3537:AL3537,"PD",H3538:AL3538,"&gt;=2"))*0.5</f>
        <v>0</v>
      </c>
      <c r="CB3537" s="266">
        <f>(COUNTIFS(H3537:AL3537,"PN",H3539:AL3539,"&gt;=0.5",H3538:AL3538,"&gt;=1.5"))*0.5+COUNTIFS(H3537:AL3537,"PDD",H3539:AL3539,"&gt;=0.5",H3538:AL3538,"&gt;=1.5")*0.5</f>
        <v>0</v>
      </c>
      <c r="CC3537" s="273">
        <f>(COUNTIFS(H3537:AL3537,"TV",H3539:AL3539,"&gt;=10"))*0.5+(COUNTIFS(H3537:AL3537,"PMD",H3539:AL3539,"&gt;=2"))*0.5</f>
        <v>0</v>
      </c>
      <c r="CD3537" s="266">
        <f>(COUNTIFS(H3537:AL3537,"TVD",H3541:AL3541,"&gt;=6.5",H3539:AL3539,"&gt;=3.5"))*0.5</f>
        <v>0</v>
      </c>
      <c r="CE3537" s="266">
        <f>(COUNTIFS(H3537:AL3537,"PD",H3542:AL3542,"&gt;=10"))*0.5</f>
        <v>0</v>
      </c>
      <c r="CF3537" s="266">
        <f>(COUNTIFS(H3537:AL3537,"PDD",H3542:AL3542,"&gt;=3.5",H3543:AL3543,"&gt;=6.5")+COUNTIFS(H3537:AL3537,"PH",H3543:AL3543,"&gt;=0.5",H3542:AL3542,"&gt;=1.5")+COUNTIFS(H3537:AL3537,"PM",H3543:AL3543,"&gt;=0.5",H3542:AL3542,"&gt;=1.5"))*0.5</f>
        <v>0</v>
      </c>
      <c r="CG3537" s="266">
        <f>(COUNTIFS(H3537:AL3537,"DS",H3538:AL3538,"&gt;=2")+COUNTIFS(H3537:AL3537,"AL/DS",H3538:AL3538,"&gt;=2"))*0.5-IF(CN3537="VP",COUNTIFS($H$16:$AL$16,"SAT",H3537:AL3537,"DS",H3538:AL3538,"&gt;=2"))*0.5</f>
        <v>1.5</v>
      </c>
      <c r="CH3537" s="266">
        <f>(COUNTIFS(H3537:AL3537,"NS",H3539:AL3539,"&gt;=0.5",H3538:AL3538,"&gt;=1.5")+COUNTIFS(H3537:AL3537,"AL/NS",H3539:AL3539,"&gt;=0.5",H3538:AL3538,"&gt;=1.5")+COUNTIFS(H3537:AL3537,"NHD",H3539:AL3539,"&gt;=4.5",H3542:AL3542,"&gt;=2",H3538:AL3538,"&gt;=1.5"))*0.5</f>
        <v>6</v>
      </c>
      <c r="CI3537" s="266">
        <f>(COUNTIF(H3539:AL3539,"&gt;=10")+COUNTIFS(H3537:AL3537,"MD",H3539:AL3539,"&gt;=2")-COUNTIFS(H3537:AL3537,"TV",H3539:AL3539,"&gt;=10"))*0.5</f>
        <v>0</v>
      </c>
      <c r="CJ3537" s="266">
        <f>(COUNTIFS(H3537:AL3537,"D",H3541:AL3541,"&gt;=6.5",H3539:AL3539,"&gt;=3.5"))*0.5</f>
        <v>1</v>
      </c>
      <c r="CK3537" s="266">
        <f>(COUNTIF(H3542:AL3542,"&gt;=10")-COUNTIFS(H3537:AL3537,"PD",H3542:AL3542,"&gt;=10"))*0.5</f>
        <v>0</v>
      </c>
      <c r="CL3537" s="265">
        <f>(COUNTIFS(H3537:AL3537,"NHD",H3542:AL3542,"&gt;=3.5",H3543:AL3543,"&gt;=6.5")+COUNTIFS(H3537:AL3537,"BH",H3542:AL3542,"&gt;=1.5",H3543:AL3543,"&gt;=0.5")+COUNTIFS(H3537:AL3537,"BM",H3542:AL3542,"&gt;=1.5",H3543:AL3543,"&gt;=0.5")+COUNTIFS(H3537:AL3537,"D",H3542:AL3542,"&gt;=1.5",H3543:AL3543,"&gt;=0.5"))*0.5</f>
        <v>0</v>
      </c>
      <c r="CM3537" s="272"/>
      <c r="CN3537" s="264" t="s">
        <v>723</v>
      </c>
      <c r="CO3537" s="177">
        <f t="shared" ref="CO3537" si="1116">+AM3537+AN3537+AO3537+AP3537+AQ3537+AR3537+AS3537+AU3537+BG3537</f>
        <v>26</v>
      </c>
      <c r="CP3537" s="225">
        <f>+SUM(I3538:I3543)-I3544</f>
        <v>10.5</v>
      </c>
      <c r="CQ3537" s="225">
        <f>+SUM(J3538:J3543)-J3544</f>
        <v>2.5</v>
      </c>
      <c r="CR3537" s="225">
        <f>+SUM(K3538:K3543)-K3544</f>
        <v>0</v>
      </c>
      <c r="CS3537" s="178"/>
      <c r="CT3537" s="178"/>
      <c r="CU3537" s="178"/>
      <c r="CV3537" s="178"/>
      <c r="CW3537" s="178"/>
      <c r="CX3537" s="178"/>
      <c r="CY3537" s="178"/>
      <c r="CZ3537" s="178"/>
      <c r="DA3537" s="178"/>
      <c r="DB3537" s="120"/>
      <c r="DC3537" s="120"/>
      <c r="DD3537" s="120"/>
      <c r="DE3537" s="120"/>
      <c r="DF3537" s="120"/>
      <c r="DG3537" s="120"/>
      <c r="DH3537" s="120"/>
      <c r="DI3537" s="120"/>
      <c r="DJ3537" s="120"/>
      <c r="DK3537" s="120"/>
      <c r="DL3537" s="120"/>
      <c r="DM3537" s="120"/>
      <c r="DN3537" s="120"/>
    </row>
    <row r="3538" spans="1:118" s="119" customFormat="1" ht="15" customHeight="1">
      <c r="A3538" s="228"/>
      <c r="B3538" s="346"/>
      <c r="C3538" s="349"/>
      <c r="D3538" s="237"/>
      <c r="E3538" s="237"/>
      <c r="F3538" s="242" t="s">
        <v>82</v>
      </c>
      <c r="G3538" s="121">
        <v>1.5</v>
      </c>
      <c r="H3538" s="83"/>
      <c r="I3538" s="83"/>
      <c r="J3538" s="83">
        <v>2</v>
      </c>
      <c r="K3538" s="83"/>
      <c r="L3538" s="83">
        <v>2</v>
      </c>
      <c r="M3538" s="83">
        <v>2</v>
      </c>
      <c r="N3538" s="83">
        <v>2</v>
      </c>
      <c r="O3538" s="83"/>
      <c r="P3538" s="83">
        <v>2</v>
      </c>
      <c r="Q3538" s="83">
        <v>2</v>
      </c>
      <c r="R3538" s="83">
        <v>1.5</v>
      </c>
      <c r="S3538" s="83">
        <v>2</v>
      </c>
      <c r="T3538" s="83">
        <v>1.5</v>
      </c>
      <c r="U3538" s="83">
        <v>1.5</v>
      </c>
      <c r="V3538" s="83"/>
      <c r="W3538" s="83"/>
      <c r="X3538" s="83"/>
      <c r="Y3538" s="83"/>
      <c r="Z3538" s="83">
        <v>1</v>
      </c>
      <c r="AA3538" s="83">
        <v>2.5</v>
      </c>
      <c r="AB3538" s="83"/>
      <c r="AC3538" s="79"/>
      <c r="AD3538" s="79"/>
      <c r="AE3538" s="79">
        <v>2.5</v>
      </c>
      <c r="AF3538" s="79"/>
      <c r="AG3538" s="79">
        <v>2.5</v>
      </c>
      <c r="AH3538" s="79">
        <v>1.5</v>
      </c>
      <c r="AI3538" s="79"/>
      <c r="AJ3538" s="79"/>
      <c r="AK3538" s="79">
        <v>2</v>
      </c>
      <c r="AL3538" s="79">
        <v>2</v>
      </c>
      <c r="AM3538" s="240"/>
      <c r="AN3538" s="240"/>
      <c r="AO3538" s="240"/>
      <c r="AP3538" s="240"/>
      <c r="AQ3538" s="240"/>
      <c r="AR3538" s="240"/>
      <c r="AS3538" s="240"/>
      <c r="AT3538" s="256"/>
      <c r="AU3538" s="256"/>
      <c r="AV3538" s="259"/>
      <c r="AW3538" s="259"/>
      <c r="AX3538" s="256"/>
      <c r="AY3538" s="256"/>
      <c r="AZ3538" s="256"/>
      <c r="BA3538" s="256"/>
      <c r="BB3538" s="256"/>
      <c r="BC3538" s="256"/>
      <c r="BD3538" s="256"/>
      <c r="BE3538" s="256"/>
      <c r="BF3538" s="256"/>
      <c r="BG3538" s="256"/>
      <c r="BH3538" s="256"/>
      <c r="BI3538" s="256"/>
      <c r="BJ3538" s="256"/>
      <c r="BK3538" s="256"/>
      <c r="BL3538" s="262"/>
      <c r="BM3538" s="262"/>
      <c r="BN3538" s="262"/>
      <c r="BO3538" s="262"/>
      <c r="BP3538" s="262"/>
      <c r="BQ3538" s="262"/>
      <c r="BR3538" s="270"/>
      <c r="BS3538" s="270"/>
      <c r="BT3538" s="270"/>
      <c r="BU3538" s="270"/>
      <c r="BV3538" s="270"/>
      <c r="BW3538" s="270"/>
      <c r="BX3538" s="256"/>
      <c r="BY3538" s="256"/>
      <c r="BZ3538" s="256"/>
      <c r="CA3538" s="267"/>
      <c r="CB3538" s="267"/>
      <c r="CC3538" s="274"/>
      <c r="CD3538" s="267"/>
      <c r="CE3538" s="267"/>
      <c r="CF3538" s="267"/>
      <c r="CG3538" s="267"/>
      <c r="CH3538" s="267"/>
      <c r="CI3538" s="267"/>
      <c r="CJ3538" s="267"/>
      <c r="CK3538" s="267"/>
      <c r="CL3538" s="265"/>
      <c r="CM3538" s="272"/>
      <c r="CN3538" s="264"/>
      <c r="CO3538" s="177"/>
      <c r="CP3538" s="226"/>
      <c r="CQ3538" s="226"/>
      <c r="CR3538" s="226"/>
      <c r="CS3538" s="178"/>
      <c r="CT3538" s="178"/>
      <c r="CU3538" s="178"/>
      <c r="CV3538" s="178"/>
      <c r="CW3538" s="178"/>
      <c r="CX3538" s="178"/>
      <c r="CY3538" s="178"/>
      <c r="CZ3538" s="178"/>
      <c r="DA3538" s="178"/>
      <c r="DB3538" s="120"/>
      <c r="DC3538" s="120"/>
      <c r="DD3538" s="120"/>
      <c r="DE3538" s="120"/>
      <c r="DF3538" s="120"/>
      <c r="DG3538" s="120"/>
      <c r="DH3538" s="120"/>
      <c r="DI3538" s="120"/>
      <c r="DJ3538" s="120"/>
      <c r="DK3538" s="120"/>
      <c r="DL3538" s="120"/>
      <c r="DM3538" s="120"/>
      <c r="DN3538" s="120"/>
    </row>
    <row r="3539" spans="1:118" s="119" customFormat="1" ht="14.25" customHeight="1">
      <c r="A3539" s="228"/>
      <c r="B3539" s="346"/>
      <c r="C3539" s="349"/>
      <c r="D3539" s="237"/>
      <c r="E3539" s="237"/>
      <c r="F3539" s="243"/>
      <c r="G3539" s="122">
        <v>2</v>
      </c>
      <c r="H3539" s="84"/>
      <c r="I3539" s="84">
        <v>4</v>
      </c>
      <c r="J3539" s="84">
        <v>0.5</v>
      </c>
      <c r="K3539" s="84"/>
      <c r="L3539" s="84">
        <v>0.5</v>
      </c>
      <c r="M3539" s="84">
        <v>0.5</v>
      </c>
      <c r="N3539" s="84">
        <v>0.5</v>
      </c>
      <c r="O3539" s="84">
        <v>4</v>
      </c>
      <c r="P3539" s="84">
        <v>0.5</v>
      </c>
      <c r="Q3539" s="84">
        <v>0.5</v>
      </c>
      <c r="R3539" s="84">
        <v>0.5</v>
      </c>
      <c r="S3539" s="84">
        <v>0.5</v>
      </c>
      <c r="T3539" s="84">
        <v>0.5</v>
      </c>
      <c r="U3539" s="84">
        <v>0.5</v>
      </c>
      <c r="V3539" s="84"/>
      <c r="W3539" s="84"/>
      <c r="X3539" s="84"/>
      <c r="Y3539" s="84"/>
      <c r="Z3539" s="84"/>
      <c r="AA3539" s="84"/>
      <c r="AB3539" s="84"/>
      <c r="AC3539" s="80"/>
      <c r="AD3539" s="80"/>
      <c r="AE3539" s="80"/>
      <c r="AF3539" s="80"/>
      <c r="AG3539" s="80"/>
      <c r="AH3539" s="80"/>
      <c r="AI3539" s="80"/>
      <c r="AJ3539" s="80"/>
      <c r="AK3539" s="80">
        <v>0.5</v>
      </c>
      <c r="AL3539" s="80">
        <v>0.5</v>
      </c>
      <c r="AM3539" s="240"/>
      <c r="AN3539" s="240"/>
      <c r="AO3539" s="240"/>
      <c r="AP3539" s="240"/>
      <c r="AQ3539" s="240"/>
      <c r="AR3539" s="240"/>
      <c r="AS3539" s="240"/>
      <c r="AT3539" s="256"/>
      <c r="AU3539" s="256"/>
      <c r="AV3539" s="259"/>
      <c r="AW3539" s="259"/>
      <c r="AX3539" s="256"/>
      <c r="AY3539" s="256"/>
      <c r="AZ3539" s="256"/>
      <c r="BA3539" s="256"/>
      <c r="BB3539" s="256"/>
      <c r="BC3539" s="256"/>
      <c r="BD3539" s="256"/>
      <c r="BE3539" s="256"/>
      <c r="BF3539" s="256"/>
      <c r="BG3539" s="256"/>
      <c r="BH3539" s="256"/>
      <c r="BI3539" s="256"/>
      <c r="BJ3539" s="256"/>
      <c r="BK3539" s="256"/>
      <c r="BL3539" s="262"/>
      <c r="BM3539" s="262"/>
      <c r="BN3539" s="262"/>
      <c r="BO3539" s="262"/>
      <c r="BP3539" s="262"/>
      <c r="BQ3539" s="262"/>
      <c r="BR3539" s="270"/>
      <c r="BS3539" s="270"/>
      <c r="BT3539" s="270"/>
      <c r="BU3539" s="270"/>
      <c r="BV3539" s="270"/>
      <c r="BW3539" s="270"/>
      <c r="BX3539" s="256"/>
      <c r="BY3539" s="256"/>
      <c r="BZ3539" s="256"/>
      <c r="CA3539" s="267"/>
      <c r="CB3539" s="267"/>
      <c r="CC3539" s="274"/>
      <c r="CD3539" s="267"/>
      <c r="CE3539" s="267"/>
      <c r="CF3539" s="267"/>
      <c r="CG3539" s="267"/>
      <c r="CH3539" s="267"/>
      <c r="CI3539" s="267"/>
      <c r="CJ3539" s="267"/>
      <c r="CK3539" s="267"/>
      <c r="CL3539" s="265"/>
      <c r="CM3539" s="272"/>
      <c r="CN3539" s="264"/>
      <c r="CO3539" s="177"/>
      <c r="CP3539" s="226"/>
      <c r="CQ3539" s="226"/>
      <c r="CR3539" s="226"/>
      <c r="CS3539" s="178"/>
      <c r="CT3539" s="178"/>
      <c r="CU3539" s="178"/>
      <c r="CV3539" s="178"/>
      <c r="CW3539" s="178"/>
      <c r="CX3539" s="178"/>
      <c r="CY3539" s="178"/>
      <c r="CZ3539" s="178"/>
      <c r="DA3539" s="178"/>
      <c r="DB3539" s="120"/>
      <c r="DC3539" s="120"/>
      <c r="DD3539" s="120"/>
      <c r="DE3539" s="120"/>
      <c r="DF3539" s="120"/>
      <c r="DG3539" s="120"/>
      <c r="DH3539" s="120"/>
      <c r="DI3539" s="120"/>
      <c r="DJ3539" s="120"/>
      <c r="DK3539" s="120"/>
      <c r="DL3539" s="120"/>
      <c r="DM3539" s="120"/>
      <c r="DN3539" s="120"/>
    </row>
    <row r="3540" spans="1:118" s="119" customFormat="1" ht="14.25" customHeight="1">
      <c r="A3540" s="228"/>
      <c r="B3540" s="346"/>
      <c r="C3540" s="349"/>
      <c r="D3540" s="237"/>
      <c r="E3540" s="237"/>
      <c r="F3540" s="243"/>
      <c r="G3540" s="122">
        <v>2.1</v>
      </c>
      <c r="H3540" s="84"/>
      <c r="I3540" s="84"/>
      <c r="J3540" s="84"/>
      <c r="K3540" s="84"/>
      <c r="L3540" s="84"/>
      <c r="M3540" s="84"/>
      <c r="N3540" s="84"/>
      <c r="O3540" s="84"/>
      <c r="P3540" s="84"/>
      <c r="Q3540" s="84"/>
      <c r="R3540" s="84"/>
      <c r="S3540" s="84"/>
      <c r="T3540" s="84"/>
      <c r="U3540" s="84"/>
      <c r="V3540" s="84"/>
      <c r="W3540" s="84"/>
      <c r="X3540" s="84"/>
      <c r="Y3540" s="84"/>
      <c r="Z3540" s="84"/>
      <c r="AA3540" s="84"/>
      <c r="AB3540" s="84"/>
      <c r="AC3540" s="80"/>
      <c r="AD3540" s="80"/>
      <c r="AE3540" s="80"/>
      <c r="AF3540" s="80"/>
      <c r="AG3540" s="80"/>
      <c r="AH3540" s="80"/>
      <c r="AI3540" s="80"/>
      <c r="AJ3540" s="80"/>
      <c r="AK3540" s="80"/>
      <c r="AL3540" s="80"/>
      <c r="AM3540" s="240"/>
      <c r="AN3540" s="240"/>
      <c r="AO3540" s="240"/>
      <c r="AP3540" s="240"/>
      <c r="AQ3540" s="240"/>
      <c r="AR3540" s="240"/>
      <c r="AS3540" s="240"/>
      <c r="AT3540" s="256"/>
      <c r="AU3540" s="256"/>
      <c r="AV3540" s="259"/>
      <c r="AW3540" s="259"/>
      <c r="AX3540" s="256"/>
      <c r="AY3540" s="256"/>
      <c r="AZ3540" s="256"/>
      <c r="BA3540" s="256"/>
      <c r="BB3540" s="256"/>
      <c r="BC3540" s="256"/>
      <c r="BD3540" s="256"/>
      <c r="BE3540" s="256"/>
      <c r="BF3540" s="256"/>
      <c r="BG3540" s="256"/>
      <c r="BH3540" s="256"/>
      <c r="BI3540" s="256"/>
      <c r="BJ3540" s="256"/>
      <c r="BK3540" s="256"/>
      <c r="BL3540" s="262"/>
      <c r="BM3540" s="262"/>
      <c r="BN3540" s="262"/>
      <c r="BO3540" s="262"/>
      <c r="BP3540" s="262"/>
      <c r="BQ3540" s="262"/>
      <c r="BR3540" s="270"/>
      <c r="BS3540" s="270"/>
      <c r="BT3540" s="270"/>
      <c r="BU3540" s="270"/>
      <c r="BV3540" s="270"/>
      <c r="BW3540" s="270"/>
      <c r="BX3540" s="256"/>
      <c r="BY3540" s="256"/>
      <c r="BZ3540" s="256"/>
      <c r="CA3540" s="267"/>
      <c r="CB3540" s="267"/>
      <c r="CC3540" s="274"/>
      <c r="CD3540" s="267"/>
      <c r="CE3540" s="267"/>
      <c r="CF3540" s="267"/>
      <c r="CG3540" s="267"/>
      <c r="CH3540" s="267"/>
      <c r="CI3540" s="267"/>
      <c r="CJ3540" s="267"/>
      <c r="CK3540" s="267"/>
      <c r="CL3540" s="265"/>
      <c r="CM3540" s="272"/>
      <c r="CN3540" s="264"/>
      <c r="CO3540" s="177"/>
      <c r="CP3540" s="226"/>
      <c r="CQ3540" s="226"/>
      <c r="CR3540" s="226"/>
      <c r="CS3540" s="178"/>
      <c r="CT3540" s="178"/>
      <c r="CU3540" s="178"/>
      <c r="CV3540" s="178"/>
      <c r="CW3540" s="178"/>
      <c r="CX3540" s="178"/>
      <c r="CY3540" s="178"/>
      <c r="CZ3540" s="178"/>
      <c r="DA3540" s="178"/>
      <c r="DB3540" s="120"/>
      <c r="DC3540" s="120"/>
      <c r="DD3540" s="120"/>
      <c r="DE3540" s="120"/>
      <c r="DF3540" s="120"/>
      <c r="DG3540" s="120"/>
      <c r="DH3540" s="120"/>
      <c r="DI3540" s="120"/>
      <c r="DJ3540" s="120"/>
      <c r="DK3540" s="120"/>
      <c r="DL3540" s="120"/>
      <c r="DM3540" s="120"/>
      <c r="DN3540" s="120"/>
    </row>
    <row r="3541" spans="1:118" s="119" customFormat="1" ht="14.25" customHeight="1">
      <c r="A3541" s="228"/>
      <c r="B3541" s="346"/>
      <c r="C3541" s="349"/>
      <c r="D3541" s="237"/>
      <c r="E3541" s="237"/>
      <c r="F3541" s="243"/>
      <c r="G3541" s="122">
        <v>2.7</v>
      </c>
      <c r="H3541" s="84"/>
      <c r="I3541" s="84">
        <v>6.5</v>
      </c>
      <c r="J3541" s="84"/>
      <c r="K3541" s="84"/>
      <c r="L3541" s="84"/>
      <c r="M3541" s="84"/>
      <c r="N3541" s="84"/>
      <c r="O3541" s="84">
        <v>6.5</v>
      </c>
      <c r="P3541" s="84"/>
      <c r="Q3541" s="84"/>
      <c r="R3541" s="84"/>
      <c r="S3541" s="84"/>
      <c r="T3541" s="84"/>
      <c r="U3541" s="84"/>
      <c r="V3541" s="84"/>
      <c r="W3541" s="84"/>
      <c r="X3541" s="84"/>
      <c r="Y3541" s="84"/>
      <c r="Z3541" s="84"/>
      <c r="AA3541" s="84"/>
      <c r="AB3541" s="84"/>
      <c r="AC3541" s="80"/>
      <c r="AD3541" s="80"/>
      <c r="AE3541" s="80"/>
      <c r="AF3541" s="80"/>
      <c r="AG3541" s="80"/>
      <c r="AH3541" s="80"/>
      <c r="AI3541" s="80"/>
      <c r="AJ3541" s="80"/>
      <c r="AK3541" s="80"/>
      <c r="AL3541" s="80"/>
      <c r="AM3541" s="240"/>
      <c r="AN3541" s="240"/>
      <c r="AO3541" s="240"/>
      <c r="AP3541" s="240"/>
      <c r="AQ3541" s="240"/>
      <c r="AR3541" s="240"/>
      <c r="AS3541" s="240"/>
      <c r="AT3541" s="256"/>
      <c r="AU3541" s="256"/>
      <c r="AV3541" s="259"/>
      <c r="AW3541" s="259"/>
      <c r="AX3541" s="256"/>
      <c r="AY3541" s="256"/>
      <c r="AZ3541" s="256"/>
      <c r="BA3541" s="256"/>
      <c r="BB3541" s="256"/>
      <c r="BC3541" s="256"/>
      <c r="BD3541" s="256"/>
      <c r="BE3541" s="256"/>
      <c r="BF3541" s="256"/>
      <c r="BG3541" s="256"/>
      <c r="BH3541" s="256"/>
      <c r="BI3541" s="256"/>
      <c r="BJ3541" s="256"/>
      <c r="BK3541" s="256"/>
      <c r="BL3541" s="262"/>
      <c r="BM3541" s="262"/>
      <c r="BN3541" s="262"/>
      <c r="BO3541" s="262"/>
      <c r="BP3541" s="262"/>
      <c r="BQ3541" s="262"/>
      <c r="BR3541" s="270"/>
      <c r="BS3541" s="270"/>
      <c r="BT3541" s="270"/>
      <c r="BU3541" s="270"/>
      <c r="BV3541" s="270"/>
      <c r="BW3541" s="270"/>
      <c r="BX3541" s="256"/>
      <c r="BY3541" s="256"/>
      <c r="BZ3541" s="256"/>
      <c r="CA3541" s="267"/>
      <c r="CB3541" s="267"/>
      <c r="CC3541" s="274"/>
      <c r="CD3541" s="267"/>
      <c r="CE3541" s="267"/>
      <c r="CF3541" s="267"/>
      <c r="CG3541" s="267"/>
      <c r="CH3541" s="267"/>
      <c r="CI3541" s="267"/>
      <c r="CJ3541" s="267"/>
      <c r="CK3541" s="267"/>
      <c r="CL3541" s="265"/>
      <c r="CM3541" s="272"/>
      <c r="CN3541" s="264"/>
      <c r="CO3541" s="177"/>
      <c r="CP3541" s="226"/>
      <c r="CQ3541" s="226"/>
      <c r="CR3541" s="226"/>
      <c r="CS3541" s="178"/>
      <c r="CT3541" s="178"/>
      <c r="CU3541" s="178"/>
      <c r="CV3541" s="178"/>
      <c r="CW3541" s="178"/>
      <c r="CX3541" s="178"/>
      <c r="CY3541" s="178"/>
      <c r="CZ3541" s="178"/>
      <c r="DA3541" s="178"/>
      <c r="DB3541" s="120"/>
      <c r="DC3541" s="120"/>
      <c r="DD3541" s="120"/>
      <c r="DE3541" s="120"/>
      <c r="DF3541" s="120"/>
      <c r="DG3541" s="120"/>
      <c r="DH3541" s="120"/>
      <c r="DI3541" s="120"/>
      <c r="DJ3541" s="120"/>
      <c r="DK3541" s="120"/>
      <c r="DL3541" s="120"/>
      <c r="DM3541" s="120"/>
      <c r="DN3541" s="120"/>
    </row>
    <row r="3542" spans="1:118" s="119" customFormat="1" ht="14.25" customHeight="1">
      <c r="A3542" s="228"/>
      <c r="B3542" s="346"/>
      <c r="C3542" s="349"/>
      <c r="D3542" s="237"/>
      <c r="E3542" s="237"/>
      <c r="F3542" s="243"/>
      <c r="G3542" s="122">
        <v>3</v>
      </c>
      <c r="H3542" s="84"/>
      <c r="I3542" s="84"/>
      <c r="J3542" s="84"/>
      <c r="K3542" s="84"/>
      <c r="L3542" s="84"/>
      <c r="M3542" s="84"/>
      <c r="N3542" s="84"/>
      <c r="O3542" s="84"/>
      <c r="P3542" s="84"/>
      <c r="Q3542" s="84"/>
      <c r="R3542" s="84"/>
      <c r="S3542" s="84"/>
      <c r="T3542" s="84"/>
      <c r="U3542" s="84"/>
      <c r="V3542" s="84"/>
      <c r="W3542" s="84"/>
      <c r="X3542" s="84"/>
      <c r="Y3542" s="84"/>
      <c r="Z3542" s="84"/>
      <c r="AA3542" s="84"/>
      <c r="AB3542" s="84"/>
      <c r="AC3542" s="80"/>
      <c r="AD3542" s="80"/>
      <c r="AE3542" s="80"/>
      <c r="AF3542" s="80"/>
      <c r="AG3542" s="80"/>
      <c r="AH3542" s="80"/>
      <c r="AI3542" s="80"/>
      <c r="AJ3542" s="80"/>
      <c r="AK3542" s="80"/>
      <c r="AL3542" s="80"/>
      <c r="AM3542" s="240"/>
      <c r="AN3542" s="240"/>
      <c r="AO3542" s="240"/>
      <c r="AP3542" s="240"/>
      <c r="AQ3542" s="240"/>
      <c r="AR3542" s="240"/>
      <c r="AS3542" s="240"/>
      <c r="AT3542" s="256"/>
      <c r="AU3542" s="256"/>
      <c r="AV3542" s="259"/>
      <c r="AW3542" s="259"/>
      <c r="AX3542" s="256"/>
      <c r="AY3542" s="256"/>
      <c r="AZ3542" s="256"/>
      <c r="BA3542" s="256"/>
      <c r="BB3542" s="256"/>
      <c r="BC3542" s="256"/>
      <c r="BD3542" s="256"/>
      <c r="BE3542" s="256"/>
      <c r="BF3542" s="256"/>
      <c r="BG3542" s="256"/>
      <c r="BH3542" s="256"/>
      <c r="BI3542" s="256"/>
      <c r="BJ3542" s="256"/>
      <c r="BK3542" s="256"/>
      <c r="BL3542" s="262"/>
      <c r="BM3542" s="262"/>
      <c r="BN3542" s="262"/>
      <c r="BO3542" s="262"/>
      <c r="BP3542" s="262"/>
      <c r="BQ3542" s="262"/>
      <c r="BR3542" s="270"/>
      <c r="BS3542" s="270"/>
      <c r="BT3542" s="270"/>
      <c r="BU3542" s="270"/>
      <c r="BV3542" s="270"/>
      <c r="BW3542" s="270"/>
      <c r="BX3542" s="256"/>
      <c r="BY3542" s="256"/>
      <c r="BZ3542" s="256"/>
      <c r="CA3542" s="267"/>
      <c r="CB3542" s="267"/>
      <c r="CC3542" s="274"/>
      <c r="CD3542" s="267"/>
      <c r="CE3542" s="267"/>
      <c r="CF3542" s="267"/>
      <c r="CG3542" s="267"/>
      <c r="CH3542" s="267"/>
      <c r="CI3542" s="267"/>
      <c r="CJ3542" s="267"/>
      <c r="CK3542" s="267"/>
      <c r="CL3542" s="265"/>
      <c r="CM3542" s="272"/>
      <c r="CN3542" s="264"/>
      <c r="CO3542" s="177"/>
      <c r="CP3542" s="226"/>
      <c r="CQ3542" s="226"/>
      <c r="CR3542" s="226"/>
      <c r="CS3542" s="178"/>
      <c r="CT3542" s="178"/>
      <c r="CU3542" s="178"/>
      <c r="CV3542" s="178"/>
      <c r="CW3542" s="178"/>
      <c r="CX3542" s="178"/>
      <c r="CY3542" s="178"/>
      <c r="CZ3542" s="178"/>
      <c r="DA3542" s="178"/>
      <c r="DB3542" s="120"/>
      <c r="DC3542" s="120"/>
      <c r="DD3542" s="120"/>
      <c r="DE3542" s="120"/>
      <c r="DF3542" s="120"/>
      <c r="DG3542" s="120"/>
      <c r="DH3542" s="120"/>
      <c r="DI3542" s="120"/>
      <c r="DJ3542" s="120"/>
      <c r="DK3542" s="120"/>
      <c r="DL3542" s="120"/>
      <c r="DM3542" s="120"/>
      <c r="DN3542" s="120"/>
    </row>
    <row r="3543" spans="1:118" s="119" customFormat="1" ht="14.25" customHeight="1">
      <c r="A3543" s="228"/>
      <c r="B3543" s="346"/>
      <c r="C3543" s="349"/>
      <c r="D3543" s="237"/>
      <c r="E3543" s="237"/>
      <c r="F3543" s="244"/>
      <c r="G3543" s="123">
        <v>3.9</v>
      </c>
      <c r="H3543" s="85"/>
      <c r="I3543" s="85"/>
      <c r="J3543" s="85"/>
      <c r="K3543" s="85"/>
      <c r="L3543" s="85"/>
      <c r="M3543" s="85"/>
      <c r="N3543" s="85"/>
      <c r="O3543" s="85"/>
      <c r="P3543" s="85"/>
      <c r="Q3543" s="85"/>
      <c r="R3543" s="85"/>
      <c r="S3543" s="85"/>
      <c r="T3543" s="85"/>
      <c r="U3543" s="85"/>
      <c r="V3543" s="85"/>
      <c r="W3543" s="85"/>
      <c r="X3543" s="85"/>
      <c r="Y3543" s="85"/>
      <c r="Z3543" s="85"/>
      <c r="AA3543" s="85"/>
      <c r="AB3543" s="85"/>
      <c r="AC3543" s="81"/>
      <c r="AD3543" s="81"/>
      <c r="AE3543" s="81"/>
      <c r="AF3543" s="81"/>
      <c r="AG3543" s="81"/>
      <c r="AH3543" s="81"/>
      <c r="AI3543" s="81"/>
      <c r="AJ3543" s="81"/>
      <c r="AK3543" s="81"/>
      <c r="AL3543" s="81"/>
      <c r="AM3543" s="240"/>
      <c r="AN3543" s="240"/>
      <c r="AO3543" s="240"/>
      <c r="AP3543" s="240"/>
      <c r="AQ3543" s="240"/>
      <c r="AR3543" s="240"/>
      <c r="AS3543" s="240"/>
      <c r="AT3543" s="256"/>
      <c r="AU3543" s="256"/>
      <c r="AV3543" s="259"/>
      <c r="AW3543" s="259"/>
      <c r="AX3543" s="256"/>
      <c r="AY3543" s="256"/>
      <c r="AZ3543" s="256"/>
      <c r="BA3543" s="256"/>
      <c r="BB3543" s="256"/>
      <c r="BC3543" s="256"/>
      <c r="BD3543" s="256"/>
      <c r="BE3543" s="256"/>
      <c r="BF3543" s="256"/>
      <c r="BG3543" s="256"/>
      <c r="BH3543" s="256"/>
      <c r="BI3543" s="256"/>
      <c r="BJ3543" s="256"/>
      <c r="BK3543" s="256"/>
      <c r="BL3543" s="262"/>
      <c r="BM3543" s="262"/>
      <c r="BN3543" s="262"/>
      <c r="BO3543" s="262"/>
      <c r="BP3543" s="262"/>
      <c r="BQ3543" s="262"/>
      <c r="BR3543" s="270"/>
      <c r="BS3543" s="270"/>
      <c r="BT3543" s="270"/>
      <c r="BU3543" s="270"/>
      <c r="BV3543" s="270"/>
      <c r="BW3543" s="270"/>
      <c r="BX3543" s="256"/>
      <c r="BY3543" s="256"/>
      <c r="BZ3543" s="256"/>
      <c r="CA3543" s="267"/>
      <c r="CB3543" s="267"/>
      <c r="CC3543" s="274"/>
      <c r="CD3543" s="267"/>
      <c r="CE3543" s="267"/>
      <c r="CF3543" s="267"/>
      <c r="CG3543" s="267"/>
      <c r="CH3543" s="267"/>
      <c r="CI3543" s="267"/>
      <c r="CJ3543" s="267"/>
      <c r="CK3543" s="267"/>
      <c r="CL3543" s="265"/>
      <c r="CM3543" s="272"/>
      <c r="CN3543" s="264"/>
      <c r="CO3543" s="177"/>
      <c r="CP3543" s="226"/>
      <c r="CQ3543" s="226"/>
      <c r="CR3543" s="226"/>
      <c r="CS3543" s="178"/>
      <c r="CT3543" s="178"/>
      <c r="CU3543" s="178"/>
      <c r="CV3543" s="178"/>
      <c r="CW3543" s="178"/>
      <c r="CX3543" s="178"/>
      <c r="CY3543" s="178"/>
      <c r="CZ3543" s="178"/>
      <c r="DA3543" s="178"/>
      <c r="DB3543" s="120"/>
      <c r="DC3543" s="120"/>
      <c r="DD3543" s="120"/>
      <c r="DE3543" s="120"/>
      <c r="DF3543" s="120"/>
      <c r="DG3543" s="120"/>
      <c r="DH3543" s="120"/>
      <c r="DI3543" s="120"/>
      <c r="DJ3543" s="120"/>
      <c r="DK3543" s="120"/>
      <c r="DL3543" s="120"/>
      <c r="DM3543" s="120"/>
      <c r="DN3543" s="120"/>
    </row>
    <row r="3544" spans="1:118" s="119" customFormat="1" ht="14.25" customHeight="1">
      <c r="A3544" s="229"/>
      <c r="B3544" s="347"/>
      <c r="C3544" s="350"/>
      <c r="D3544" s="238"/>
      <c r="E3544" s="238"/>
      <c r="F3544" s="245" t="s">
        <v>83</v>
      </c>
      <c r="G3544" s="246"/>
      <c r="H3544" s="82"/>
      <c r="I3544" s="82"/>
      <c r="J3544" s="82"/>
      <c r="K3544" s="82"/>
      <c r="L3544" s="82"/>
      <c r="M3544" s="82"/>
      <c r="N3544" s="82"/>
      <c r="O3544" s="82"/>
      <c r="P3544" s="82"/>
      <c r="Q3544" s="82"/>
      <c r="R3544" s="82"/>
      <c r="S3544" s="82"/>
      <c r="T3544" s="82"/>
      <c r="U3544" s="82"/>
      <c r="V3544" s="82"/>
      <c r="W3544" s="82"/>
      <c r="X3544" s="82"/>
      <c r="Y3544" s="82"/>
      <c r="Z3544" s="82"/>
      <c r="AA3544" s="82"/>
      <c r="AB3544" s="82"/>
      <c r="AC3544" s="35"/>
      <c r="AD3544" s="35"/>
      <c r="AE3544" s="35"/>
      <c r="AF3544" s="35"/>
      <c r="AG3544" s="35"/>
      <c r="AH3544" s="35"/>
      <c r="AI3544" s="35"/>
      <c r="AJ3544" s="35"/>
      <c r="AK3544" s="35"/>
      <c r="AL3544" s="35"/>
      <c r="AM3544" s="241"/>
      <c r="AN3544" s="241"/>
      <c r="AO3544" s="241"/>
      <c r="AP3544" s="241"/>
      <c r="AQ3544" s="241"/>
      <c r="AR3544" s="241"/>
      <c r="AS3544" s="241"/>
      <c r="AT3544" s="257"/>
      <c r="AU3544" s="257"/>
      <c r="AV3544" s="260"/>
      <c r="AW3544" s="260"/>
      <c r="AX3544" s="257"/>
      <c r="AY3544" s="257"/>
      <c r="AZ3544" s="257"/>
      <c r="BA3544" s="257"/>
      <c r="BB3544" s="257"/>
      <c r="BC3544" s="257"/>
      <c r="BD3544" s="257"/>
      <c r="BE3544" s="257"/>
      <c r="BF3544" s="257"/>
      <c r="BG3544" s="257"/>
      <c r="BH3544" s="257"/>
      <c r="BI3544" s="257"/>
      <c r="BJ3544" s="257"/>
      <c r="BK3544" s="257"/>
      <c r="BL3544" s="263"/>
      <c r="BM3544" s="263"/>
      <c r="BN3544" s="263"/>
      <c r="BO3544" s="263"/>
      <c r="BP3544" s="263"/>
      <c r="BQ3544" s="263"/>
      <c r="BR3544" s="271"/>
      <c r="BS3544" s="271"/>
      <c r="BT3544" s="271"/>
      <c r="BU3544" s="271"/>
      <c r="BV3544" s="271"/>
      <c r="BW3544" s="271"/>
      <c r="BX3544" s="257"/>
      <c r="BY3544" s="257"/>
      <c r="BZ3544" s="257"/>
      <c r="CA3544" s="268"/>
      <c r="CB3544" s="268"/>
      <c r="CC3544" s="275"/>
      <c r="CD3544" s="268"/>
      <c r="CE3544" s="268"/>
      <c r="CF3544" s="268"/>
      <c r="CG3544" s="268"/>
      <c r="CH3544" s="268"/>
      <c r="CI3544" s="268"/>
      <c r="CJ3544" s="268"/>
      <c r="CK3544" s="268"/>
      <c r="CL3544" s="265"/>
      <c r="CM3544" s="272"/>
      <c r="CN3544" s="264"/>
      <c r="CO3544" s="177"/>
      <c r="CP3544" s="226"/>
      <c r="CQ3544" s="226"/>
      <c r="CR3544" s="226"/>
      <c r="CS3544" s="178"/>
      <c r="CT3544" s="178"/>
      <c r="CU3544" s="178"/>
      <c r="CV3544" s="178"/>
      <c r="CW3544" s="178"/>
      <c r="CX3544" s="178"/>
      <c r="CY3544" s="178"/>
      <c r="CZ3544" s="178"/>
      <c r="DA3544" s="178"/>
      <c r="DB3544" s="120"/>
      <c r="DC3544" s="120"/>
      <c r="DD3544" s="120"/>
      <c r="DE3544" s="120"/>
      <c r="DF3544" s="120"/>
      <c r="DG3544" s="120"/>
      <c r="DH3544" s="120"/>
      <c r="DI3544" s="120"/>
      <c r="DJ3544" s="120"/>
      <c r="DK3544" s="120"/>
      <c r="DL3544" s="120"/>
      <c r="DM3544" s="120"/>
      <c r="DN3544" s="120"/>
    </row>
    <row r="3545" spans="1:118" s="119" customFormat="1" ht="15" customHeight="1">
      <c r="A3545" s="227">
        <f t="shared" si="1106"/>
        <v>439</v>
      </c>
      <c r="B3545" s="345" t="s">
        <v>690</v>
      </c>
      <c r="C3545" s="348" t="s">
        <v>743</v>
      </c>
      <c r="D3545" s="236">
        <v>44144</v>
      </c>
      <c r="E3545" s="236" t="s">
        <v>1195</v>
      </c>
      <c r="F3545" s="253" t="s">
        <v>80</v>
      </c>
      <c r="G3545" s="254"/>
      <c r="H3545" s="82" t="s">
        <v>69</v>
      </c>
      <c r="I3545" s="82"/>
      <c r="J3545" s="82" t="s">
        <v>61</v>
      </c>
      <c r="K3545" s="82" t="s">
        <v>61</v>
      </c>
      <c r="L3545" s="82" t="s">
        <v>61</v>
      </c>
      <c r="M3545" s="82" t="s">
        <v>61</v>
      </c>
      <c r="N3545" s="82" t="s">
        <v>61</v>
      </c>
      <c r="O3545" s="82" t="s">
        <v>973</v>
      </c>
      <c r="P3545" s="82" t="s">
        <v>61</v>
      </c>
      <c r="Q3545" s="82" t="s">
        <v>61</v>
      </c>
      <c r="R3545" s="82" t="s">
        <v>61</v>
      </c>
      <c r="S3545" s="82" t="s">
        <v>61</v>
      </c>
      <c r="T3545" s="82" t="s">
        <v>61</v>
      </c>
      <c r="U3545" s="82" t="s">
        <v>61</v>
      </c>
      <c r="V3545" s="82"/>
      <c r="W3545" s="82" t="s">
        <v>60</v>
      </c>
      <c r="X3545" s="82" t="s">
        <v>60</v>
      </c>
      <c r="Y3545" s="82" t="s">
        <v>60</v>
      </c>
      <c r="Z3545" s="82" t="s">
        <v>60</v>
      </c>
      <c r="AA3545" s="82" t="s">
        <v>60</v>
      </c>
      <c r="AB3545" s="82" t="s">
        <v>67</v>
      </c>
      <c r="AC3545" s="82"/>
      <c r="AD3545" s="82" t="s">
        <v>67</v>
      </c>
      <c r="AE3545" s="82" t="s">
        <v>67</v>
      </c>
      <c r="AF3545" s="82" t="s">
        <v>60</v>
      </c>
      <c r="AG3545" s="82" t="s">
        <v>60</v>
      </c>
      <c r="AH3545" s="82" t="s">
        <v>60</v>
      </c>
      <c r="AI3545" s="82" t="s">
        <v>1471</v>
      </c>
      <c r="AJ3545" s="82"/>
      <c r="AK3545" s="82" t="s">
        <v>61</v>
      </c>
      <c r="AL3545" s="82" t="s">
        <v>61</v>
      </c>
      <c r="AM3545" s="239">
        <f>COUNTIF(H3545:AL3545,"PH")+COUNTIF(H3545:AL3545,"PH/L")+COUNTIF(H3545:AL3545,"PM")</f>
        <v>0</v>
      </c>
      <c r="AN3545" s="239">
        <f>COUNTIF(H3545:AL3545,"PD")+COUNTIF(H3545:AL3545,"PDD")+COUNTIF(H3545:AL3545,"P/DS")/2+COUNTIF(H3545:AL3545,"PMD")</f>
        <v>0</v>
      </c>
      <c r="AO3545" s="239">
        <f>COUNTIF(H3545:AL3545,"PN")+COUNTIF(H3545:AL3545,"P/NS")/2+COUNTIF(H3545:AL3545,"PH")+COUNTIF(H3545:AL3545,"PH/F")/2+COUNTIF(H3545:AL3545,"PH/L")/2+COUNTIF(H3545:AL3545,"PM")</f>
        <v>0</v>
      </c>
      <c r="AP3545" s="239">
        <f>COUNTIF(H3545:AL3545,"BH")+COUNTIF(H3545:AL3545,"AL/BL")+COUNTIF(H3545:AL3545,"UL/BL")+COUNTIF(H3545:AL3545,"BM")</f>
        <v>0</v>
      </c>
      <c r="AQ3545" s="239">
        <f>COUNTIF(H3545:AL3545,"DS")+COUNTIF(H3545:AL3545,"AL/DS")/2+COUNTIF(H3545:AL3545,"UL/DS")/2+COUNTIF(H3545:AL3545,"CT")+COUNTIF(H3545:AL3545,"MD")</f>
        <v>8.5</v>
      </c>
      <c r="AR3545" s="239">
        <f>COUNTIF(H3545:AL3545,"NS")+COUNTIF(H3545:AL3545,"AL/NS")/2+COUNTIF(H3545:AL3545,"UL/NS")/2+COUNTIF(H3545:AL3545,"BH")+COUNTIF(H3545:AL3545,"AL/BF")/2+COUNTIF(H3545:AL3545,"AL/BL")/2+COUNTIF(H3545:AL3545,"UL/BL")/2+COUNTIF(H3545:AL3545,"UL/BF")/2+COUNTIF(H3545:AL3545,"BM")</f>
        <v>13</v>
      </c>
      <c r="AS3545" s="239">
        <f>COUNTIF(H3545:AL3545,"AL")+COUNTIF(H3545:AL3545,"AL/DS")/2+COUNTIF(H3545:AL3545,"AL/NS")/2+COUNTIF(H3545:AL3545,"NH")+COUNTIF(H3545:AL3545,"SL")+COUNTIF(H3545:AL3545,"NHD")+COUNTIF(H3545:AL3545,"B")+COUNTIF(H3545:AL3545,"HL")+COUNTIF(H3545:AL3545,"AL/BF")/2+COUNTIF(H3545:AL3545,"AL/BL")/2</f>
        <v>4</v>
      </c>
      <c r="AT3545" s="255">
        <f>COUNTIF(H3545:AL3545,"PD")+COUNTIF(H3545:AL3545,"PN")+COUNTIF(H3545:AL3545,"P/DS")/2+COUNTIF(H3545:AL3545,"P/NS")/2+COUNTIF(H3545:AL3545,"DS")+COUNTIF(H3545:AL3545,"NS")+COUNTIF(H3545:AL3545,"AL")+COUNTIF(H3545:AL3545,"AL/DS")+COUNTIF(H3545:AL3545,"AL/NS")+COUNTIF(H3545:AL3545,"NH")+COUNTIF(H3545:AL3545,"SL")+COUNTIF(H3545:AL3545,"UL/DS")/2+COUNTIF(H3545:AL3545,"UL/NS")/2+COUNTIF(H3545:AL3545,"CT")+COUNTIF(H3545:AL3545,"NHD")+COUNTIF(H3545:AL3545,"PDD")+COUNTIF(H3545:AL3545,"B")+COUNTIF(H3545:AL3545,"HL")+COUNTIF(H3545:AL3545,"PH")+COUNTIF(H3545:AL3545,"BH")+COUNTIF(H3545:AL3545,"AL/BF")+COUNTIF(H3545:AL3545,"AL/BL")+COUNTIF(H3545:AL3545,"UL/BF")/2+COUNTIF(H3545:AL3545,"UL/BL")/2+COUNTIF(H3545:AL3545,"PH/F")/2+COUNTIF(H3545:AL3545,"PH/L")/2+COUNTIF(H3545:AL3545,"MD")+COUNTIF(H3545:AL3545,"PMD")+COUNTIF(H3545:AL3545,"PM")+COUNTIF(H3545:AL3545,"BM")</f>
        <v>25.5</v>
      </c>
      <c r="AU3545" s="255">
        <f>COUNTIF(H3545:AL3545,"P/DS")/2+COUNTIF(H3545:AL3545,"P/NS")/2+COUNTIF(H3545:AL3545,"IL")+COUNTIF(H3545:AL3545,"NL")+COUNTIF(H3545:AL3545,"UL")+COUNTIF(H3545:AL3545,"UL/DS")/2+COUNTIF(H3545:AL3545,"UL/NS")/2+COUNTIF(H3545:AL3545,"KT")+COUNTIF(H3545:AL3545,"UL/BF")/2+COUNTIF(H3545:AL3545,"UL/BL")/2+COUNTIF(H3545:AL3545,"PH/F")/2+COUNTIF(H3545:AL3545,"PH/L")/2+COUNTIF(H3545:AL3545,"NB")</f>
        <v>0.5</v>
      </c>
      <c r="AV3545" s="258">
        <f>COUNTIF(H3545:AL3545,"PN")+COUNTIF(H3545:AL3545,"TVD")+COUNTIF(H3545:AL3545,"PH")+COUNTIF(H3545:AL3545,"PM")+COUNTIF(H3545:AL3545,"PDD")-COUNTIFS(H3545:AL3545,"PN",H3552:AL3552,"&gt;=3")-COUNTIFS(H3545:AL3545,"PM",H3552:AL3552,"&gt;=3")</f>
        <v>0</v>
      </c>
      <c r="AW3545" s="258">
        <f>COUNTIF(H3545:AL3545,"NS")+COUNTIF(H3545:AL3545,"D")+COUNTIF(H3545:AL3545,"BH")+COUNTIF(H3545:AL3545,"NHD")+COUNTIF(H3545:AL3545,"BM")-COUNTIFS(H3545:AL3545,"NS",H3552:AL3552,"&gt;=3")-COUNTIFS(H3545:AL3545,"BH",H3552:AL3552,"&gt;=3")-COUNTIFS(H3545:AL3545,"BM",H3552:AL3552,"&gt;=3")</f>
        <v>14</v>
      </c>
      <c r="AX3545" s="255">
        <f>COUNTIF(H3545:AL3545,"AL")+COUNTIF(H3545:AL3545,"AL/DS")/2+COUNTIF(H3545:AL3545,"AL/NS")/2+COUNTIF(H3545:AL3545,"AL/BF")+COUNTIF(H3545:AL3545,"AL/BL")/2</f>
        <v>3</v>
      </c>
      <c r="AY3545" s="255">
        <f>COUNTIF(H3545:AL3545,"SL")</f>
        <v>0</v>
      </c>
      <c r="AZ3545" s="255">
        <f>COUNTIF(H3545:AL3545,"NH")</f>
        <v>1</v>
      </c>
      <c r="BA3545" s="255">
        <f>COUNTIF(H3545:AL3545,"HL")</f>
        <v>0</v>
      </c>
      <c r="BB3545" s="255">
        <f>COUNTIF(G3545:AL3545,"P/DS")/2+COUNTIF(G3545:AL3545,"P/NS")/2+COUNTIF(G3545:AL3545,"UL")+COUNTIF(G3545:AL3545,"UL/DS")/2+COUNTIF(G3545:AL3545,"UL/NS")/2+COUNTIF(G3545:AL3545,"UL/BL")/2+COUNTIF(G3545:AL3545,"UL/BF")/2+COUNTIF(G3545:AL3545,"PH/F")/2+COUNTIF(G3545:AL3545,"PH/L")/2</f>
        <v>0.5</v>
      </c>
      <c r="BC3545" s="255">
        <f>COUNTIF(H3545:AL3545,"NB")</f>
        <v>0</v>
      </c>
      <c r="BD3545" s="255">
        <f>COUNTIF(H3545:AL3545,"NL")</f>
        <v>0</v>
      </c>
      <c r="BE3545" s="255">
        <f>COUNTIF(H3545:AL3545,"IL")</f>
        <v>0</v>
      </c>
      <c r="BF3545" s="255">
        <f>COUNTIF(H3545:AL3545,"KT")</f>
        <v>0</v>
      </c>
      <c r="BG3545" s="255">
        <f>COUNTIF(H3545:AL3545,"L70")</f>
        <v>0</v>
      </c>
      <c r="BH3545" s="255">
        <f>COUNTIF(H3545:AL3545,"MD")</f>
        <v>0</v>
      </c>
      <c r="BI3545" s="255">
        <f>COUNTIF(H3545:AL3545,"PMD")</f>
        <v>0</v>
      </c>
      <c r="BJ3545" s="255">
        <f>COUNTIF(H3545:AL3545,"PM")</f>
        <v>0</v>
      </c>
      <c r="BK3545" s="255">
        <f>COUNTIF(H3545:AL3545,"BM")</f>
        <v>0</v>
      </c>
      <c r="BL3545" s="261">
        <f>SUMIF(H3545:AL3545,"PD",H3546:AL3546)+SUMIF(H3545:AL3545,"PN",H3546:AL3546)+SUMIF(H3545:AL3545,"P/DS",H3546:AL3546)+SUMIF(H3545:AL3545,"PN/F",H3546:AL3546)+SUMIF(H3545:AL3545,"PN/L",H3546:AL3546)+SUMIF(H3545:AL3545,"TV",H3546:AL3546)+SUMIF(H3545:AL3545,"TVD",H3546:AL3546)+SUMIF(H3545:AL3545,"PDD",H3546:AL3546)</f>
        <v>0</v>
      </c>
      <c r="BM3545" s="261">
        <f>SUMIF(H3545:AL3545,"PD",H3547:AL3547)+SUMIF(H3545:AL3545,"PN",H3547:AL3547)+SUMIF(H3545:AL3545,"P/DS",H3547:AL3547)+SUMIF(H3545:AL3545,"PN/F",H3547:AL3547)+SUMIF(H3545:AL3545,"PN/L",H3547:AL3547)+SUMIF(H3545:AL3545,"TV",H3547:AL3547)+SUMIF(H3545:AL3545,"TVD",H3547:AL3547)+SUMIF(H3545:AL3545,"PDD",H3547:AL3547)+SUMIF(H3545:AL3545,"PMD",H3547:AL3547)</f>
        <v>0</v>
      </c>
      <c r="BN3545" s="261">
        <f>SUMIF(H3545:AL3545,"PD",H3548:AL3548)+SUMIF(H3545:AL3545,"PN",H3548:AL3548)+SUMIF(H3545:AL3545,"P/DS",H3548:AL3548)+SUMIF(H3545:AL3545,"PN/F",H3548:AL3548)+SUMIF(H3545:AL3545,"PN/L",H3548:AL3548)+SUMIF(H3545:AL3545,"TV",H3548:AL3548)+SUMIF(H3545:AL3545,"TVD",H3548:AL3548)</f>
        <v>0</v>
      </c>
      <c r="BO3545" s="261">
        <f>SUMIF(H3545:AL3545,"PD",H3549:AL3549)+SUMIF(H3545:AL3545,"PN",H3549:AL3549)+SUMIF(H3545:AL3545,"P/DS",H3549:AL3549)+SUMIF(H3545:AL3545,"PN/F",H3549:AL3549)+SUMIF(H3545:AL3545,"PN/L",H3549:AL3549)+SUMIF(H3545:AL3545,"TV",H3549:AL3549)+SUMIF(H3545:AL3545,"TVD",H3549:AL3549)</f>
        <v>0</v>
      </c>
      <c r="BP3545" s="261">
        <f>SUMIF(H3545:AL3545,"PD",H3550:AL3550)+SUMIF(H3545:AL3545,"PN",H3550:AL3550)+SUMIF(H3545:AL3545,"P/DS",H3550:AL3550)+SUMIF(H3545:AL3545,"PN/F",H3550:AL3550)+SUMIF(H3545:AL3545,"PN/L",H3550:AL3550)+SUMIF(H3545:AL3545,"TV",H3550:AL3550)+SUMIF(H3545:AL3545,"TVD",H3550:AL3550)+SUMIF(H3545:AL3545,"PDD",H3550:AL3550)+SUMIF(H3545:AL3545,"PH",H3550:AL3550)+SUMIF(H3545:AL3545,"PM",H3550:AL3550)</f>
        <v>0</v>
      </c>
      <c r="BQ3545" s="261">
        <f>SUMIF(H3545:AL3545,"PD",H3551:AL3551)+SUMIF(H3545:AL3545,"PN",H3551:AL3551)+SUMIF(H3545:AL3545,"P/DS",H3551:AL3551)+SUMIF(H3545:AL3545,"PN/F",H3551:AL3551)+SUMIF(H3545:AL3545,"PN/L",H3551:AL3551)+SUMIF(H3545:AL3545,"TV",H3551:AL3551)+SUMIF(H3545:AL3545,"TVD",H3551:AL3551)+SUMIF(H3545:AL3545,"PDD",H3551:AL3551)+SUMIF(H3545:AL3545,"PH",H3551:AL3551)+SUMIF(H3545:AL3545,"PM",H3551:AL3551)</f>
        <v>0</v>
      </c>
      <c r="BR3545" s="269">
        <f>SUM(H3546:AL3546)-BL3545</f>
        <v>23</v>
      </c>
      <c r="BS3545" s="269">
        <f>SUM(H3547:AL3547)-BM3545</f>
        <v>8</v>
      </c>
      <c r="BT3545" s="269">
        <f>SUM(H3548:AL3548)-BN3545</f>
        <v>0</v>
      </c>
      <c r="BU3545" s="269">
        <f>SUM(H3549:AL3549)-BO3545</f>
        <v>6</v>
      </c>
      <c r="BV3545" s="269">
        <f>SUM(H3550:AL3550)-BP3545</f>
        <v>0</v>
      </c>
      <c r="BW3545" s="269">
        <f>SUM(H3551:AL3551)-BQ3545</f>
        <v>0</v>
      </c>
      <c r="BX3545" s="255">
        <f>SUMIF(H3545:AL3545,"PD",H3552:AL3552)+SUMIF(H3545:AL3545,"PN",H3552:AL3552)+SUMIF(H3545:AL3545,"P/DS",H3552:AL3552)+SUMIF(H3545:AL3545,"PN/F",H3552:AL3552)+SUMIF(H3545:AL3545,"PN/L",H3552:AL3552)</f>
        <v>0</v>
      </c>
      <c r="BY3545" s="255">
        <f>SUM(H3552:AL3552)-BX3545</f>
        <v>2</v>
      </c>
      <c r="BZ3545" s="255">
        <f t="shared" ref="BZ3545" si="1117">+SUM(BL3545:BW3552)</f>
        <v>37</v>
      </c>
      <c r="CA3545" s="266">
        <f>(COUNTIFS(H3545:AL3545,"PD",H3546:AL3546,"&gt;=2"))*0.5-IF(CN3545="VP",COUNTIFS($H$16:$AL$16,"SAT",H3545:AL3545,"PD",H3546:AL3546,"&gt;=2"))*0.5</f>
        <v>0</v>
      </c>
      <c r="CB3545" s="266">
        <f>(COUNTIFS(H3545:AL3545,"PN",H3547:AL3547,"&gt;=0.5",H3546:AL3546,"&gt;=1.5"))*0.5+COUNTIFS(H3545:AL3545,"PDD",H3547:AL3547,"&gt;=0.5",H3546:AL3546,"&gt;=1.5")*0.5</f>
        <v>0</v>
      </c>
      <c r="CC3545" s="273">
        <f>(COUNTIFS(H3545:AL3545,"TV",H3547:AL3547,"&gt;=10"))*0.5+(COUNTIFS(H3545:AL3545,"PMD",H3547:AL3547,"&gt;=2"))*0.5</f>
        <v>0</v>
      </c>
      <c r="CD3545" s="266">
        <f>(COUNTIFS(H3545:AL3545,"TVD",H3549:AL3549,"&gt;=6.5",H3547:AL3547,"&gt;=3.5"))*0.5</f>
        <v>0</v>
      </c>
      <c r="CE3545" s="266">
        <f>(COUNTIFS(H3545:AL3545,"PD",H3550:AL3550,"&gt;=10"))*0.5</f>
        <v>0</v>
      </c>
      <c r="CF3545" s="266">
        <f>(COUNTIFS(H3545:AL3545,"PDD",H3550:AL3550,"&gt;=3.5",H3551:AL3551,"&gt;=6.5")+COUNTIFS(H3545:AL3545,"PH",H3551:AL3551,"&gt;=0.5",H3550:AL3550,"&gt;=1.5")+COUNTIFS(H3545:AL3545,"PM",H3551:AL3551,"&gt;=0.5",H3550:AL3550,"&gt;=1.5"))*0.5</f>
        <v>0</v>
      </c>
      <c r="CG3545" s="266">
        <f>(COUNTIFS(H3545:AL3545,"DS",H3546:AL3546,"&gt;=2")+COUNTIFS(H3545:AL3545,"AL/DS",H3546:AL3546,"&gt;=2"))*0.5-IF(CN3545="VP",COUNTIFS($H$16:$AL$16,"SAT",H3545:AL3545,"DS",H3546:AL3546,"&gt;=2"))*0.5</f>
        <v>0</v>
      </c>
      <c r="CH3545" s="266">
        <f>(COUNTIFS(H3545:AL3545,"NS",H3547:AL3547,"&gt;=0.5",H3546:AL3546,"&gt;=1.5")+COUNTIFS(H3545:AL3545,"AL/NS",H3547:AL3547,"&gt;=0.5",H3546:AL3546,"&gt;=1.5")+COUNTIFS(H3545:AL3545,"NHD",H3547:AL3547,"&gt;=4.5",H3550:AL3550,"&gt;=2",H3546:AL3546,"&gt;=1.5"))*0.5</f>
        <v>5.5</v>
      </c>
      <c r="CI3545" s="266">
        <f>(COUNTIF(H3547:AL3547,"&gt;=10")+COUNTIFS(H3545:AL3545,"MD",H3547:AL3547,"&gt;=2")-COUNTIFS(H3545:AL3545,"TV",H3547:AL3547,"&gt;=10"))*0.5</f>
        <v>0</v>
      </c>
      <c r="CJ3545" s="266">
        <f>(COUNTIFS(H3545:AL3545,"D",H3549:AL3549,"&gt;=6.5",H3547:AL3547,"&gt;=3.5"))*0.5</f>
        <v>0</v>
      </c>
      <c r="CK3545" s="266">
        <f>(COUNTIF(H3550:AL3550,"&gt;=10")-COUNTIFS(H3545:AL3545,"PD",H3550:AL3550,"&gt;=10"))*0.5</f>
        <v>0</v>
      </c>
      <c r="CL3545" s="265">
        <f>(COUNTIFS(H3545:AL3545,"NHD",H3550:AL3550,"&gt;=3.5",H3551:AL3551,"&gt;=6.5")+COUNTIFS(H3545:AL3545,"BH",H3550:AL3550,"&gt;=1.5",H3551:AL3551,"&gt;=0.5")+COUNTIFS(H3545:AL3545,"BM",H3550:AL3550,"&gt;=1.5",H3551:AL3551,"&gt;=0.5")+COUNTIFS(H3545:AL3545,"D",H3550:AL3550,"&gt;=1.5",H3551:AL3551,"&gt;=0.5"))*0.5</f>
        <v>0</v>
      </c>
      <c r="CM3545" s="272"/>
      <c r="CN3545" s="264" t="s">
        <v>723</v>
      </c>
      <c r="CO3545" s="177">
        <f t="shared" ref="CO3545" si="1118">+AM3545+AN3545+AO3545+AP3545+AQ3545+AR3545+AS3545+AU3545+BG3545</f>
        <v>26</v>
      </c>
      <c r="CP3545" s="225">
        <f>+SUM(I3546:I3551)-I3552</f>
        <v>0</v>
      </c>
      <c r="CQ3545" s="225">
        <f>+SUM(J3546:J3551)-J3552</f>
        <v>2.5</v>
      </c>
      <c r="CR3545" s="225">
        <f>+SUM(K3546:K3551)-K3552</f>
        <v>2.5</v>
      </c>
      <c r="CS3545" s="178"/>
      <c r="CT3545" s="178"/>
      <c r="CU3545" s="178"/>
      <c r="CV3545" s="178"/>
      <c r="CW3545" s="178"/>
      <c r="CX3545" s="178"/>
      <c r="CY3545" s="178"/>
      <c r="CZ3545" s="178"/>
      <c r="DA3545" s="178"/>
      <c r="DB3545" s="120"/>
      <c r="DC3545" s="120"/>
      <c r="DD3545" s="120"/>
      <c r="DE3545" s="120"/>
      <c r="DF3545" s="120"/>
      <c r="DG3545" s="120"/>
      <c r="DH3545" s="120"/>
      <c r="DI3545" s="120"/>
      <c r="DJ3545" s="120"/>
      <c r="DK3545" s="120"/>
      <c r="DL3545" s="120"/>
      <c r="DM3545" s="120"/>
      <c r="DN3545" s="120"/>
    </row>
    <row r="3546" spans="1:118" s="119" customFormat="1" ht="15" customHeight="1">
      <c r="A3546" s="228"/>
      <c r="B3546" s="346"/>
      <c r="C3546" s="349"/>
      <c r="D3546" s="237"/>
      <c r="E3546" s="237"/>
      <c r="F3546" s="242" t="s">
        <v>82</v>
      </c>
      <c r="G3546" s="121">
        <v>1.5</v>
      </c>
      <c r="H3546" s="83"/>
      <c r="I3546" s="83"/>
      <c r="J3546" s="83">
        <v>2</v>
      </c>
      <c r="K3546" s="83">
        <v>2</v>
      </c>
      <c r="L3546" s="83">
        <v>2</v>
      </c>
      <c r="M3546" s="83">
        <v>2</v>
      </c>
      <c r="N3546" s="83">
        <v>2</v>
      </c>
      <c r="O3546" s="83"/>
      <c r="P3546" s="83">
        <v>1</v>
      </c>
      <c r="Q3546" s="83">
        <v>2</v>
      </c>
      <c r="R3546" s="83">
        <v>2</v>
      </c>
      <c r="S3546" s="83">
        <v>2</v>
      </c>
      <c r="T3546" s="83">
        <v>2</v>
      </c>
      <c r="U3546" s="83">
        <v>2</v>
      </c>
      <c r="V3546" s="83"/>
      <c r="W3546" s="83"/>
      <c r="X3546" s="83"/>
      <c r="Y3546" s="83"/>
      <c r="Z3546" s="83"/>
      <c r="AA3546" s="83"/>
      <c r="AB3546" s="83"/>
      <c r="AC3546" s="79"/>
      <c r="AD3546" s="79"/>
      <c r="AE3546" s="79"/>
      <c r="AF3546" s="79">
        <v>0.5</v>
      </c>
      <c r="AG3546" s="79"/>
      <c r="AH3546" s="79"/>
      <c r="AI3546" s="79"/>
      <c r="AJ3546" s="79"/>
      <c r="AK3546" s="79">
        <v>1.5</v>
      </c>
      <c r="AL3546" s="79"/>
      <c r="AM3546" s="240"/>
      <c r="AN3546" s="240"/>
      <c r="AO3546" s="240"/>
      <c r="AP3546" s="240"/>
      <c r="AQ3546" s="240"/>
      <c r="AR3546" s="240"/>
      <c r="AS3546" s="240"/>
      <c r="AT3546" s="256"/>
      <c r="AU3546" s="256"/>
      <c r="AV3546" s="259"/>
      <c r="AW3546" s="259"/>
      <c r="AX3546" s="256"/>
      <c r="AY3546" s="256"/>
      <c r="AZ3546" s="256"/>
      <c r="BA3546" s="256"/>
      <c r="BB3546" s="256"/>
      <c r="BC3546" s="256"/>
      <c r="BD3546" s="256"/>
      <c r="BE3546" s="256"/>
      <c r="BF3546" s="256"/>
      <c r="BG3546" s="256"/>
      <c r="BH3546" s="256"/>
      <c r="BI3546" s="256"/>
      <c r="BJ3546" s="256"/>
      <c r="BK3546" s="256"/>
      <c r="BL3546" s="262"/>
      <c r="BM3546" s="262"/>
      <c r="BN3546" s="262"/>
      <c r="BO3546" s="262"/>
      <c r="BP3546" s="262"/>
      <c r="BQ3546" s="262"/>
      <c r="BR3546" s="270"/>
      <c r="BS3546" s="270"/>
      <c r="BT3546" s="270"/>
      <c r="BU3546" s="270"/>
      <c r="BV3546" s="270"/>
      <c r="BW3546" s="270"/>
      <c r="BX3546" s="256"/>
      <c r="BY3546" s="256"/>
      <c r="BZ3546" s="256"/>
      <c r="CA3546" s="267"/>
      <c r="CB3546" s="267"/>
      <c r="CC3546" s="274"/>
      <c r="CD3546" s="267"/>
      <c r="CE3546" s="267"/>
      <c r="CF3546" s="267"/>
      <c r="CG3546" s="267"/>
      <c r="CH3546" s="267"/>
      <c r="CI3546" s="267"/>
      <c r="CJ3546" s="267"/>
      <c r="CK3546" s="267"/>
      <c r="CL3546" s="265"/>
      <c r="CM3546" s="272"/>
      <c r="CN3546" s="264"/>
      <c r="CO3546" s="177"/>
      <c r="CP3546" s="226"/>
      <c r="CQ3546" s="226"/>
      <c r="CR3546" s="226"/>
      <c r="CS3546" s="178"/>
      <c r="CT3546" s="178"/>
      <c r="CU3546" s="178"/>
      <c r="CV3546" s="178"/>
      <c r="CW3546" s="178"/>
      <c r="CX3546" s="178"/>
      <c r="CY3546" s="178"/>
      <c r="CZ3546" s="178"/>
      <c r="DA3546" s="178"/>
      <c r="DB3546" s="120"/>
      <c r="DC3546" s="120"/>
      <c r="DD3546" s="120"/>
      <c r="DE3546" s="120"/>
      <c r="DF3546" s="120"/>
      <c r="DG3546" s="120"/>
      <c r="DH3546" s="120"/>
      <c r="DI3546" s="120"/>
      <c r="DJ3546" s="120"/>
      <c r="DK3546" s="120"/>
      <c r="DL3546" s="120"/>
      <c r="DM3546" s="120"/>
      <c r="DN3546" s="120"/>
    </row>
    <row r="3547" spans="1:118" s="119" customFormat="1" ht="14.25" customHeight="1">
      <c r="A3547" s="228"/>
      <c r="B3547" s="346"/>
      <c r="C3547" s="349"/>
      <c r="D3547" s="237"/>
      <c r="E3547" s="237"/>
      <c r="F3547" s="243"/>
      <c r="G3547" s="122">
        <v>2</v>
      </c>
      <c r="H3547" s="84"/>
      <c r="I3547" s="84"/>
      <c r="J3547" s="84">
        <v>0.5</v>
      </c>
      <c r="K3547" s="84">
        <v>0.5</v>
      </c>
      <c r="L3547" s="84">
        <v>0.5</v>
      </c>
      <c r="M3547" s="84">
        <v>0.5</v>
      </c>
      <c r="N3547" s="84">
        <v>0.5</v>
      </c>
      <c r="O3547" s="84">
        <v>2</v>
      </c>
      <c r="P3547" s="84">
        <v>0.5</v>
      </c>
      <c r="Q3547" s="84">
        <v>0.5</v>
      </c>
      <c r="R3547" s="84">
        <v>0.5</v>
      </c>
      <c r="S3547" s="84">
        <v>0.5</v>
      </c>
      <c r="T3547" s="84">
        <v>0.5</v>
      </c>
      <c r="U3547" s="84">
        <v>0.5</v>
      </c>
      <c r="V3547" s="84"/>
      <c r="W3547" s="84"/>
      <c r="X3547" s="84"/>
      <c r="Y3547" s="84"/>
      <c r="Z3547" s="84"/>
      <c r="AA3547" s="84"/>
      <c r="AB3547" s="84"/>
      <c r="AC3547" s="80"/>
      <c r="AD3547" s="80"/>
      <c r="AE3547" s="80"/>
      <c r="AF3547" s="80"/>
      <c r="AG3547" s="80"/>
      <c r="AH3547" s="80"/>
      <c r="AI3547" s="80"/>
      <c r="AJ3547" s="80"/>
      <c r="AK3547" s="80">
        <v>0.5</v>
      </c>
      <c r="AL3547" s="80"/>
      <c r="AM3547" s="240"/>
      <c r="AN3547" s="240"/>
      <c r="AO3547" s="240"/>
      <c r="AP3547" s="240"/>
      <c r="AQ3547" s="240"/>
      <c r="AR3547" s="240"/>
      <c r="AS3547" s="240"/>
      <c r="AT3547" s="256"/>
      <c r="AU3547" s="256"/>
      <c r="AV3547" s="259"/>
      <c r="AW3547" s="259"/>
      <c r="AX3547" s="256"/>
      <c r="AY3547" s="256"/>
      <c r="AZ3547" s="256"/>
      <c r="BA3547" s="256"/>
      <c r="BB3547" s="256"/>
      <c r="BC3547" s="256"/>
      <c r="BD3547" s="256"/>
      <c r="BE3547" s="256"/>
      <c r="BF3547" s="256"/>
      <c r="BG3547" s="256"/>
      <c r="BH3547" s="256"/>
      <c r="BI3547" s="256"/>
      <c r="BJ3547" s="256"/>
      <c r="BK3547" s="256"/>
      <c r="BL3547" s="262"/>
      <c r="BM3547" s="262"/>
      <c r="BN3547" s="262"/>
      <c r="BO3547" s="262"/>
      <c r="BP3547" s="262"/>
      <c r="BQ3547" s="262"/>
      <c r="BR3547" s="270"/>
      <c r="BS3547" s="270"/>
      <c r="BT3547" s="270"/>
      <c r="BU3547" s="270"/>
      <c r="BV3547" s="270"/>
      <c r="BW3547" s="270"/>
      <c r="BX3547" s="256"/>
      <c r="BY3547" s="256"/>
      <c r="BZ3547" s="256"/>
      <c r="CA3547" s="267"/>
      <c r="CB3547" s="267"/>
      <c r="CC3547" s="274"/>
      <c r="CD3547" s="267"/>
      <c r="CE3547" s="267"/>
      <c r="CF3547" s="267"/>
      <c r="CG3547" s="267"/>
      <c r="CH3547" s="267"/>
      <c r="CI3547" s="267"/>
      <c r="CJ3547" s="267"/>
      <c r="CK3547" s="267"/>
      <c r="CL3547" s="265"/>
      <c r="CM3547" s="272"/>
      <c r="CN3547" s="264"/>
      <c r="CO3547" s="177"/>
      <c r="CP3547" s="226"/>
      <c r="CQ3547" s="226"/>
      <c r="CR3547" s="226"/>
      <c r="CS3547" s="178"/>
      <c r="CT3547" s="178"/>
      <c r="CU3547" s="178"/>
      <c r="CV3547" s="178"/>
      <c r="CW3547" s="178"/>
      <c r="CX3547" s="178"/>
      <c r="CY3547" s="178"/>
      <c r="CZ3547" s="178"/>
      <c r="DA3547" s="178"/>
      <c r="DB3547" s="120"/>
      <c r="DC3547" s="120"/>
      <c r="DD3547" s="120"/>
      <c r="DE3547" s="120"/>
      <c r="DF3547" s="120"/>
      <c r="DG3547" s="120"/>
      <c r="DH3547" s="120"/>
      <c r="DI3547" s="120"/>
      <c r="DJ3547" s="120"/>
      <c r="DK3547" s="120"/>
      <c r="DL3547" s="120"/>
      <c r="DM3547" s="120"/>
      <c r="DN3547" s="120"/>
    </row>
    <row r="3548" spans="1:118" s="119" customFormat="1" ht="14.25" customHeight="1">
      <c r="A3548" s="228"/>
      <c r="B3548" s="346"/>
      <c r="C3548" s="349"/>
      <c r="D3548" s="237"/>
      <c r="E3548" s="237"/>
      <c r="F3548" s="243"/>
      <c r="G3548" s="122">
        <v>2.1</v>
      </c>
      <c r="H3548" s="84"/>
      <c r="I3548" s="84"/>
      <c r="J3548" s="84"/>
      <c r="K3548" s="84"/>
      <c r="L3548" s="84"/>
      <c r="M3548" s="84"/>
      <c r="N3548" s="84"/>
      <c r="O3548" s="84"/>
      <c r="P3548" s="84"/>
      <c r="Q3548" s="84"/>
      <c r="R3548" s="84"/>
      <c r="S3548" s="84"/>
      <c r="T3548" s="84"/>
      <c r="U3548" s="84"/>
      <c r="V3548" s="84"/>
      <c r="W3548" s="84"/>
      <c r="X3548" s="84"/>
      <c r="Y3548" s="84"/>
      <c r="Z3548" s="84"/>
      <c r="AA3548" s="84"/>
      <c r="AB3548" s="84"/>
      <c r="AC3548" s="80"/>
      <c r="AD3548" s="80"/>
      <c r="AE3548" s="80"/>
      <c r="AF3548" s="80"/>
      <c r="AG3548" s="80"/>
      <c r="AH3548" s="80"/>
      <c r="AI3548" s="80"/>
      <c r="AJ3548" s="80"/>
      <c r="AK3548" s="80"/>
      <c r="AL3548" s="80"/>
      <c r="AM3548" s="240"/>
      <c r="AN3548" s="240"/>
      <c r="AO3548" s="240"/>
      <c r="AP3548" s="240"/>
      <c r="AQ3548" s="240"/>
      <c r="AR3548" s="240"/>
      <c r="AS3548" s="240"/>
      <c r="AT3548" s="256"/>
      <c r="AU3548" s="256"/>
      <c r="AV3548" s="259"/>
      <c r="AW3548" s="259"/>
      <c r="AX3548" s="256"/>
      <c r="AY3548" s="256"/>
      <c r="AZ3548" s="256"/>
      <c r="BA3548" s="256"/>
      <c r="BB3548" s="256"/>
      <c r="BC3548" s="256"/>
      <c r="BD3548" s="256"/>
      <c r="BE3548" s="256"/>
      <c r="BF3548" s="256"/>
      <c r="BG3548" s="256"/>
      <c r="BH3548" s="256"/>
      <c r="BI3548" s="256"/>
      <c r="BJ3548" s="256"/>
      <c r="BK3548" s="256"/>
      <c r="BL3548" s="262"/>
      <c r="BM3548" s="262"/>
      <c r="BN3548" s="262"/>
      <c r="BO3548" s="262"/>
      <c r="BP3548" s="262"/>
      <c r="BQ3548" s="262"/>
      <c r="BR3548" s="270"/>
      <c r="BS3548" s="270"/>
      <c r="BT3548" s="270"/>
      <c r="BU3548" s="270"/>
      <c r="BV3548" s="270"/>
      <c r="BW3548" s="270"/>
      <c r="BX3548" s="256"/>
      <c r="BY3548" s="256"/>
      <c r="BZ3548" s="256"/>
      <c r="CA3548" s="267"/>
      <c r="CB3548" s="267"/>
      <c r="CC3548" s="274"/>
      <c r="CD3548" s="267"/>
      <c r="CE3548" s="267"/>
      <c r="CF3548" s="267"/>
      <c r="CG3548" s="267"/>
      <c r="CH3548" s="267"/>
      <c r="CI3548" s="267"/>
      <c r="CJ3548" s="267"/>
      <c r="CK3548" s="267"/>
      <c r="CL3548" s="265"/>
      <c r="CM3548" s="272"/>
      <c r="CN3548" s="264"/>
      <c r="CO3548" s="177"/>
      <c r="CP3548" s="226"/>
      <c r="CQ3548" s="226"/>
      <c r="CR3548" s="226"/>
      <c r="CS3548" s="178"/>
      <c r="CT3548" s="178"/>
      <c r="CU3548" s="178"/>
      <c r="CV3548" s="178"/>
      <c r="CW3548" s="178"/>
      <c r="CX3548" s="178"/>
      <c r="CY3548" s="178"/>
      <c r="CZ3548" s="178"/>
      <c r="DA3548" s="178"/>
      <c r="DB3548" s="120"/>
      <c r="DC3548" s="120"/>
      <c r="DD3548" s="120"/>
      <c r="DE3548" s="120"/>
      <c r="DF3548" s="120"/>
      <c r="DG3548" s="120"/>
      <c r="DH3548" s="120"/>
      <c r="DI3548" s="120"/>
      <c r="DJ3548" s="120"/>
      <c r="DK3548" s="120"/>
      <c r="DL3548" s="120"/>
      <c r="DM3548" s="120"/>
      <c r="DN3548" s="120"/>
    </row>
    <row r="3549" spans="1:118" s="119" customFormat="1" ht="14.25" customHeight="1">
      <c r="A3549" s="228"/>
      <c r="B3549" s="346"/>
      <c r="C3549" s="349"/>
      <c r="D3549" s="237"/>
      <c r="E3549" s="237"/>
      <c r="F3549" s="243"/>
      <c r="G3549" s="122">
        <v>2.7</v>
      </c>
      <c r="H3549" s="84"/>
      <c r="I3549" s="84"/>
      <c r="J3549" s="84"/>
      <c r="K3549" s="84"/>
      <c r="L3549" s="84"/>
      <c r="M3549" s="84"/>
      <c r="N3549" s="84"/>
      <c r="O3549" s="84">
        <v>6</v>
      </c>
      <c r="P3549" s="84"/>
      <c r="Q3549" s="84"/>
      <c r="R3549" s="84"/>
      <c r="S3549" s="84"/>
      <c r="T3549" s="84"/>
      <c r="U3549" s="84"/>
      <c r="V3549" s="84"/>
      <c r="W3549" s="84"/>
      <c r="X3549" s="84"/>
      <c r="Y3549" s="84"/>
      <c r="Z3549" s="84"/>
      <c r="AA3549" s="84"/>
      <c r="AB3549" s="84"/>
      <c r="AC3549" s="80"/>
      <c r="AD3549" s="80"/>
      <c r="AE3549" s="80"/>
      <c r="AF3549" s="80"/>
      <c r="AG3549" s="80"/>
      <c r="AH3549" s="80"/>
      <c r="AI3549" s="80"/>
      <c r="AJ3549" s="80"/>
      <c r="AK3549" s="80"/>
      <c r="AL3549" s="80"/>
      <c r="AM3549" s="240"/>
      <c r="AN3549" s="240"/>
      <c r="AO3549" s="240"/>
      <c r="AP3549" s="240"/>
      <c r="AQ3549" s="240"/>
      <c r="AR3549" s="240"/>
      <c r="AS3549" s="240"/>
      <c r="AT3549" s="256"/>
      <c r="AU3549" s="256"/>
      <c r="AV3549" s="259"/>
      <c r="AW3549" s="259"/>
      <c r="AX3549" s="256"/>
      <c r="AY3549" s="256"/>
      <c r="AZ3549" s="256"/>
      <c r="BA3549" s="256"/>
      <c r="BB3549" s="256"/>
      <c r="BC3549" s="256"/>
      <c r="BD3549" s="256"/>
      <c r="BE3549" s="256"/>
      <c r="BF3549" s="256"/>
      <c r="BG3549" s="256"/>
      <c r="BH3549" s="256"/>
      <c r="BI3549" s="256"/>
      <c r="BJ3549" s="256"/>
      <c r="BK3549" s="256"/>
      <c r="BL3549" s="262"/>
      <c r="BM3549" s="262"/>
      <c r="BN3549" s="262"/>
      <c r="BO3549" s="262"/>
      <c r="BP3549" s="262"/>
      <c r="BQ3549" s="262"/>
      <c r="BR3549" s="270"/>
      <c r="BS3549" s="270"/>
      <c r="BT3549" s="270"/>
      <c r="BU3549" s="270"/>
      <c r="BV3549" s="270"/>
      <c r="BW3549" s="270"/>
      <c r="BX3549" s="256"/>
      <c r="BY3549" s="256"/>
      <c r="BZ3549" s="256"/>
      <c r="CA3549" s="267"/>
      <c r="CB3549" s="267"/>
      <c r="CC3549" s="274"/>
      <c r="CD3549" s="267"/>
      <c r="CE3549" s="267"/>
      <c r="CF3549" s="267"/>
      <c r="CG3549" s="267"/>
      <c r="CH3549" s="267"/>
      <c r="CI3549" s="267"/>
      <c r="CJ3549" s="267"/>
      <c r="CK3549" s="267"/>
      <c r="CL3549" s="265"/>
      <c r="CM3549" s="272"/>
      <c r="CN3549" s="264"/>
      <c r="CO3549" s="177"/>
      <c r="CP3549" s="226"/>
      <c r="CQ3549" s="226"/>
      <c r="CR3549" s="226"/>
      <c r="CS3549" s="178"/>
      <c r="CT3549" s="178"/>
      <c r="CU3549" s="178"/>
      <c r="CV3549" s="178"/>
      <c r="CW3549" s="178"/>
      <c r="CX3549" s="178"/>
      <c r="CY3549" s="178"/>
      <c r="CZ3549" s="178"/>
      <c r="DA3549" s="178"/>
      <c r="DB3549" s="120"/>
      <c r="DC3549" s="120"/>
      <c r="DD3549" s="120"/>
      <c r="DE3549" s="120"/>
      <c r="DF3549" s="120"/>
      <c r="DG3549" s="120"/>
      <c r="DH3549" s="120"/>
      <c r="DI3549" s="120"/>
      <c r="DJ3549" s="120"/>
      <c r="DK3549" s="120"/>
      <c r="DL3549" s="120"/>
      <c r="DM3549" s="120"/>
      <c r="DN3549" s="120"/>
    </row>
    <row r="3550" spans="1:118" s="119" customFormat="1" ht="14.25" customHeight="1">
      <c r="A3550" s="228"/>
      <c r="B3550" s="346"/>
      <c r="C3550" s="349"/>
      <c r="D3550" s="237"/>
      <c r="E3550" s="237"/>
      <c r="F3550" s="243"/>
      <c r="G3550" s="122">
        <v>3</v>
      </c>
      <c r="H3550" s="84"/>
      <c r="I3550" s="84"/>
      <c r="J3550" s="84"/>
      <c r="K3550" s="84"/>
      <c r="L3550" s="84"/>
      <c r="M3550" s="84"/>
      <c r="N3550" s="84"/>
      <c r="O3550" s="84"/>
      <c r="P3550" s="84"/>
      <c r="Q3550" s="84"/>
      <c r="R3550" s="84"/>
      <c r="S3550" s="84"/>
      <c r="T3550" s="84"/>
      <c r="U3550" s="84"/>
      <c r="V3550" s="84"/>
      <c r="W3550" s="84"/>
      <c r="X3550" s="84"/>
      <c r="Y3550" s="84"/>
      <c r="Z3550" s="84"/>
      <c r="AA3550" s="84"/>
      <c r="AB3550" s="84"/>
      <c r="AC3550" s="80"/>
      <c r="AD3550" s="80"/>
      <c r="AE3550" s="80"/>
      <c r="AF3550" s="80"/>
      <c r="AG3550" s="80"/>
      <c r="AH3550" s="80"/>
      <c r="AI3550" s="80"/>
      <c r="AJ3550" s="80"/>
      <c r="AK3550" s="80"/>
      <c r="AL3550" s="80"/>
      <c r="AM3550" s="240"/>
      <c r="AN3550" s="240"/>
      <c r="AO3550" s="240"/>
      <c r="AP3550" s="240"/>
      <c r="AQ3550" s="240"/>
      <c r="AR3550" s="240"/>
      <c r="AS3550" s="240"/>
      <c r="AT3550" s="256"/>
      <c r="AU3550" s="256"/>
      <c r="AV3550" s="259"/>
      <c r="AW3550" s="259"/>
      <c r="AX3550" s="256"/>
      <c r="AY3550" s="256"/>
      <c r="AZ3550" s="256"/>
      <c r="BA3550" s="256"/>
      <c r="BB3550" s="256"/>
      <c r="BC3550" s="256"/>
      <c r="BD3550" s="256"/>
      <c r="BE3550" s="256"/>
      <c r="BF3550" s="256"/>
      <c r="BG3550" s="256"/>
      <c r="BH3550" s="256"/>
      <c r="BI3550" s="256"/>
      <c r="BJ3550" s="256"/>
      <c r="BK3550" s="256"/>
      <c r="BL3550" s="262"/>
      <c r="BM3550" s="262"/>
      <c r="BN3550" s="262"/>
      <c r="BO3550" s="262"/>
      <c r="BP3550" s="262"/>
      <c r="BQ3550" s="262"/>
      <c r="BR3550" s="270"/>
      <c r="BS3550" s="270"/>
      <c r="BT3550" s="270"/>
      <c r="BU3550" s="270"/>
      <c r="BV3550" s="270"/>
      <c r="BW3550" s="270"/>
      <c r="BX3550" s="256"/>
      <c r="BY3550" s="256"/>
      <c r="BZ3550" s="256"/>
      <c r="CA3550" s="267"/>
      <c r="CB3550" s="267"/>
      <c r="CC3550" s="274"/>
      <c r="CD3550" s="267"/>
      <c r="CE3550" s="267"/>
      <c r="CF3550" s="267"/>
      <c r="CG3550" s="267"/>
      <c r="CH3550" s="267"/>
      <c r="CI3550" s="267"/>
      <c r="CJ3550" s="267"/>
      <c r="CK3550" s="267"/>
      <c r="CL3550" s="265"/>
      <c r="CM3550" s="272"/>
      <c r="CN3550" s="264"/>
      <c r="CO3550" s="177"/>
      <c r="CP3550" s="226"/>
      <c r="CQ3550" s="226"/>
      <c r="CR3550" s="226"/>
      <c r="CS3550" s="178"/>
      <c r="CT3550" s="178"/>
      <c r="CU3550" s="178"/>
      <c r="CV3550" s="178"/>
      <c r="CW3550" s="178"/>
      <c r="CX3550" s="178"/>
      <c r="CY3550" s="178"/>
      <c r="CZ3550" s="178"/>
      <c r="DA3550" s="178"/>
      <c r="DB3550" s="120"/>
      <c r="DC3550" s="120"/>
      <c r="DD3550" s="120"/>
      <c r="DE3550" s="120"/>
      <c r="DF3550" s="120"/>
      <c r="DG3550" s="120"/>
      <c r="DH3550" s="120"/>
      <c r="DI3550" s="120"/>
      <c r="DJ3550" s="120"/>
      <c r="DK3550" s="120"/>
      <c r="DL3550" s="120"/>
      <c r="DM3550" s="120"/>
      <c r="DN3550" s="120"/>
    </row>
    <row r="3551" spans="1:118" s="119" customFormat="1" ht="14.25" customHeight="1">
      <c r="A3551" s="228"/>
      <c r="B3551" s="346"/>
      <c r="C3551" s="349"/>
      <c r="D3551" s="237"/>
      <c r="E3551" s="237"/>
      <c r="F3551" s="244"/>
      <c r="G3551" s="123">
        <v>3.9</v>
      </c>
      <c r="H3551" s="85"/>
      <c r="I3551" s="85"/>
      <c r="J3551" s="85"/>
      <c r="K3551" s="85"/>
      <c r="L3551" s="85"/>
      <c r="M3551" s="85"/>
      <c r="N3551" s="85"/>
      <c r="O3551" s="85"/>
      <c r="P3551" s="85"/>
      <c r="Q3551" s="85"/>
      <c r="R3551" s="85"/>
      <c r="S3551" s="85"/>
      <c r="T3551" s="85"/>
      <c r="U3551" s="85"/>
      <c r="V3551" s="85"/>
      <c r="W3551" s="85"/>
      <c r="X3551" s="85"/>
      <c r="Y3551" s="85"/>
      <c r="Z3551" s="85"/>
      <c r="AA3551" s="85"/>
      <c r="AB3551" s="85"/>
      <c r="AC3551" s="81"/>
      <c r="AD3551" s="81"/>
      <c r="AE3551" s="81"/>
      <c r="AF3551" s="81"/>
      <c r="AG3551" s="81"/>
      <c r="AH3551" s="81"/>
      <c r="AI3551" s="81"/>
      <c r="AJ3551" s="81"/>
      <c r="AK3551" s="81"/>
      <c r="AL3551" s="81"/>
      <c r="AM3551" s="240"/>
      <c r="AN3551" s="240"/>
      <c r="AO3551" s="240"/>
      <c r="AP3551" s="240"/>
      <c r="AQ3551" s="240"/>
      <c r="AR3551" s="240"/>
      <c r="AS3551" s="240"/>
      <c r="AT3551" s="256"/>
      <c r="AU3551" s="256"/>
      <c r="AV3551" s="259"/>
      <c r="AW3551" s="259"/>
      <c r="AX3551" s="256"/>
      <c r="AY3551" s="256"/>
      <c r="AZ3551" s="256"/>
      <c r="BA3551" s="256"/>
      <c r="BB3551" s="256"/>
      <c r="BC3551" s="256"/>
      <c r="BD3551" s="256"/>
      <c r="BE3551" s="256"/>
      <c r="BF3551" s="256"/>
      <c r="BG3551" s="256"/>
      <c r="BH3551" s="256"/>
      <c r="BI3551" s="256"/>
      <c r="BJ3551" s="256"/>
      <c r="BK3551" s="256"/>
      <c r="BL3551" s="262"/>
      <c r="BM3551" s="262"/>
      <c r="BN3551" s="262"/>
      <c r="BO3551" s="262"/>
      <c r="BP3551" s="262"/>
      <c r="BQ3551" s="262"/>
      <c r="BR3551" s="270"/>
      <c r="BS3551" s="270"/>
      <c r="BT3551" s="270"/>
      <c r="BU3551" s="270"/>
      <c r="BV3551" s="270"/>
      <c r="BW3551" s="270"/>
      <c r="BX3551" s="256"/>
      <c r="BY3551" s="256"/>
      <c r="BZ3551" s="256"/>
      <c r="CA3551" s="267"/>
      <c r="CB3551" s="267"/>
      <c r="CC3551" s="274"/>
      <c r="CD3551" s="267"/>
      <c r="CE3551" s="267"/>
      <c r="CF3551" s="267"/>
      <c r="CG3551" s="267"/>
      <c r="CH3551" s="267"/>
      <c r="CI3551" s="267"/>
      <c r="CJ3551" s="267"/>
      <c r="CK3551" s="267"/>
      <c r="CL3551" s="265"/>
      <c r="CM3551" s="272"/>
      <c r="CN3551" s="264"/>
      <c r="CO3551" s="177"/>
      <c r="CP3551" s="226"/>
      <c r="CQ3551" s="226"/>
      <c r="CR3551" s="226"/>
      <c r="CS3551" s="178"/>
      <c r="CT3551" s="178"/>
      <c r="CU3551" s="178"/>
      <c r="CV3551" s="178"/>
      <c r="CW3551" s="178"/>
      <c r="CX3551" s="178"/>
      <c r="CY3551" s="178"/>
      <c r="CZ3551" s="178"/>
      <c r="DA3551" s="178"/>
      <c r="DB3551" s="120"/>
      <c r="DC3551" s="120"/>
      <c r="DD3551" s="120"/>
      <c r="DE3551" s="120"/>
      <c r="DF3551" s="120"/>
      <c r="DG3551" s="120"/>
      <c r="DH3551" s="120"/>
      <c r="DI3551" s="120"/>
      <c r="DJ3551" s="120"/>
      <c r="DK3551" s="120"/>
      <c r="DL3551" s="120"/>
      <c r="DM3551" s="120"/>
      <c r="DN3551" s="120"/>
    </row>
    <row r="3552" spans="1:118" s="119" customFormat="1" ht="14.25" customHeight="1">
      <c r="A3552" s="229"/>
      <c r="B3552" s="347"/>
      <c r="C3552" s="350"/>
      <c r="D3552" s="238"/>
      <c r="E3552" s="238"/>
      <c r="F3552" s="245" t="s">
        <v>83</v>
      </c>
      <c r="G3552" s="246"/>
      <c r="H3552" s="82"/>
      <c r="I3552" s="82"/>
      <c r="J3552" s="82"/>
      <c r="K3552" s="82"/>
      <c r="L3552" s="82"/>
      <c r="M3552" s="82"/>
      <c r="N3552" s="82"/>
      <c r="O3552" s="82"/>
      <c r="P3552" s="82"/>
      <c r="Q3552" s="82"/>
      <c r="R3552" s="82">
        <v>0.5</v>
      </c>
      <c r="S3552" s="82"/>
      <c r="T3552" s="82"/>
      <c r="U3552" s="82"/>
      <c r="V3552" s="82"/>
      <c r="W3552" s="82"/>
      <c r="X3552" s="82"/>
      <c r="Y3552" s="82"/>
      <c r="Z3552" s="82"/>
      <c r="AA3552" s="82">
        <v>0.5</v>
      </c>
      <c r="AB3552" s="82"/>
      <c r="AC3552" s="35"/>
      <c r="AD3552" s="35"/>
      <c r="AE3552" s="35"/>
      <c r="AF3552" s="35"/>
      <c r="AG3552" s="35"/>
      <c r="AH3552" s="35"/>
      <c r="AI3552" s="35"/>
      <c r="AJ3552" s="35"/>
      <c r="AK3552" s="35"/>
      <c r="AL3552" s="35">
        <v>1</v>
      </c>
      <c r="AM3552" s="241"/>
      <c r="AN3552" s="241"/>
      <c r="AO3552" s="241"/>
      <c r="AP3552" s="241"/>
      <c r="AQ3552" s="241"/>
      <c r="AR3552" s="241"/>
      <c r="AS3552" s="241"/>
      <c r="AT3552" s="257"/>
      <c r="AU3552" s="257"/>
      <c r="AV3552" s="260"/>
      <c r="AW3552" s="260"/>
      <c r="AX3552" s="257"/>
      <c r="AY3552" s="257"/>
      <c r="AZ3552" s="257"/>
      <c r="BA3552" s="257"/>
      <c r="BB3552" s="257"/>
      <c r="BC3552" s="257"/>
      <c r="BD3552" s="257"/>
      <c r="BE3552" s="257"/>
      <c r="BF3552" s="257"/>
      <c r="BG3552" s="257"/>
      <c r="BH3552" s="257"/>
      <c r="BI3552" s="257"/>
      <c r="BJ3552" s="257"/>
      <c r="BK3552" s="257"/>
      <c r="BL3552" s="263"/>
      <c r="BM3552" s="263"/>
      <c r="BN3552" s="263"/>
      <c r="BO3552" s="263"/>
      <c r="BP3552" s="263"/>
      <c r="BQ3552" s="263"/>
      <c r="BR3552" s="271"/>
      <c r="BS3552" s="271"/>
      <c r="BT3552" s="271"/>
      <c r="BU3552" s="271"/>
      <c r="BV3552" s="271"/>
      <c r="BW3552" s="271"/>
      <c r="BX3552" s="257"/>
      <c r="BY3552" s="257"/>
      <c r="BZ3552" s="257"/>
      <c r="CA3552" s="268"/>
      <c r="CB3552" s="268"/>
      <c r="CC3552" s="275"/>
      <c r="CD3552" s="268"/>
      <c r="CE3552" s="268"/>
      <c r="CF3552" s="268"/>
      <c r="CG3552" s="268"/>
      <c r="CH3552" s="268"/>
      <c r="CI3552" s="268"/>
      <c r="CJ3552" s="268"/>
      <c r="CK3552" s="268"/>
      <c r="CL3552" s="265"/>
      <c r="CM3552" s="272"/>
      <c r="CN3552" s="264"/>
      <c r="CO3552" s="177"/>
      <c r="CP3552" s="226"/>
      <c r="CQ3552" s="226"/>
      <c r="CR3552" s="226"/>
      <c r="CS3552" s="178"/>
      <c r="CT3552" s="178"/>
      <c r="CU3552" s="178"/>
      <c r="CV3552" s="178"/>
      <c r="CW3552" s="178"/>
      <c r="CX3552" s="178"/>
      <c r="CY3552" s="178"/>
      <c r="CZ3552" s="178"/>
      <c r="DA3552" s="178"/>
      <c r="DB3552" s="120"/>
      <c r="DC3552" s="120"/>
      <c r="DD3552" s="120"/>
      <c r="DE3552" s="120"/>
      <c r="DF3552" s="120"/>
      <c r="DG3552" s="120"/>
      <c r="DH3552" s="120"/>
      <c r="DI3552" s="120"/>
      <c r="DJ3552" s="120"/>
      <c r="DK3552" s="120"/>
      <c r="DL3552" s="120"/>
      <c r="DM3552" s="120"/>
      <c r="DN3552" s="120"/>
    </row>
    <row r="3553" spans="1:118" s="119" customFormat="1" ht="15" customHeight="1">
      <c r="A3553" s="227">
        <f t="shared" si="1106"/>
        <v>440</v>
      </c>
      <c r="B3553" s="345" t="s">
        <v>697</v>
      </c>
      <c r="C3553" s="348" t="s">
        <v>745</v>
      </c>
      <c r="D3553" s="236">
        <v>44158</v>
      </c>
      <c r="E3553" s="236" t="s">
        <v>1195</v>
      </c>
      <c r="F3553" s="253" t="s">
        <v>80</v>
      </c>
      <c r="G3553" s="254"/>
      <c r="H3553" s="82" t="s">
        <v>69</v>
      </c>
      <c r="I3553" s="82" t="s">
        <v>973</v>
      </c>
      <c r="J3553" s="82" t="s">
        <v>61</v>
      </c>
      <c r="K3553" s="82" t="s">
        <v>61</v>
      </c>
      <c r="L3553" s="82" t="s">
        <v>61</v>
      </c>
      <c r="M3553" s="82" t="s">
        <v>61</v>
      </c>
      <c r="N3553" s="82" t="s">
        <v>61</v>
      </c>
      <c r="O3553" s="82" t="s">
        <v>973</v>
      </c>
      <c r="P3553" s="82" t="s">
        <v>61</v>
      </c>
      <c r="Q3553" s="82" t="s">
        <v>61</v>
      </c>
      <c r="R3553" s="82" t="s">
        <v>631</v>
      </c>
      <c r="S3553" s="82" t="s">
        <v>61</v>
      </c>
      <c r="T3553" s="82" t="s">
        <v>61</v>
      </c>
      <c r="U3553" s="82" t="s">
        <v>61</v>
      </c>
      <c r="V3553" s="82"/>
      <c r="W3553" s="82" t="s">
        <v>60</v>
      </c>
      <c r="X3553" s="82" t="s">
        <v>60</v>
      </c>
      <c r="Y3553" s="82" t="s">
        <v>60</v>
      </c>
      <c r="Z3553" s="82" t="s">
        <v>60</v>
      </c>
      <c r="AA3553" s="82" t="s">
        <v>60</v>
      </c>
      <c r="AB3553" s="82" t="s">
        <v>60</v>
      </c>
      <c r="AC3553" s="82"/>
      <c r="AD3553" s="82" t="s">
        <v>60</v>
      </c>
      <c r="AE3553" s="82" t="s">
        <v>60</v>
      </c>
      <c r="AF3553" s="82" t="s">
        <v>60</v>
      </c>
      <c r="AG3553" s="82" t="s">
        <v>60</v>
      </c>
      <c r="AH3553" s="82" t="s">
        <v>60</v>
      </c>
      <c r="AI3553" s="82" t="s">
        <v>1471</v>
      </c>
      <c r="AJ3553" s="82"/>
      <c r="AK3553" s="82" t="s">
        <v>61</v>
      </c>
      <c r="AL3553" s="82" t="s">
        <v>61</v>
      </c>
      <c r="AM3553" s="239">
        <f>COUNTIF(H3553:AL3553,"PH")+COUNTIF(H3553:AL3553,"PH/L")+COUNTIF(H3553:AL3553,"PM")</f>
        <v>0</v>
      </c>
      <c r="AN3553" s="239">
        <f>COUNTIF(H3553:AL3553,"PD")+COUNTIF(H3553:AL3553,"PDD")+COUNTIF(H3553:AL3553,"P/DS")/2+COUNTIF(H3553:AL3553,"PMD")</f>
        <v>0</v>
      </c>
      <c r="AO3553" s="239">
        <f>COUNTIF(H3553:AL3553,"PN")+COUNTIF(H3553:AL3553,"P/NS")/2+COUNTIF(H3553:AL3553,"PH")+COUNTIF(H3553:AL3553,"PH/F")/2+COUNTIF(H3553:AL3553,"PH/L")/2+COUNTIF(H3553:AL3553,"PM")</f>
        <v>0</v>
      </c>
      <c r="AP3553" s="239">
        <f>COUNTIF(H3553:AL3553,"BH")+COUNTIF(H3553:AL3553,"AL/BL")+COUNTIF(H3553:AL3553,"UL/BL")+COUNTIF(H3553:AL3553,"BM")</f>
        <v>0</v>
      </c>
      <c r="AQ3553" s="239">
        <f>COUNTIF(H3553:AL3553,"DS")+COUNTIF(H3553:AL3553,"AL/DS")/2+COUNTIF(H3553:AL3553,"UL/DS")/2+COUNTIF(H3553:AL3553,"CT")+COUNTIF(H3553:AL3553,"MD")</f>
        <v>11.5</v>
      </c>
      <c r="AR3553" s="239">
        <f>COUNTIF(H3553:AL3553,"NS")+COUNTIF(H3553:AL3553,"AL/NS")/2+COUNTIF(H3553:AL3553,"UL/NS")/2+COUNTIF(H3553:AL3553,"BH")+COUNTIF(H3553:AL3553,"AL/BF")/2+COUNTIF(H3553:AL3553,"AL/BL")/2+COUNTIF(H3553:AL3553,"UL/BL")/2+COUNTIF(H3553:AL3553,"UL/BF")/2+COUNTIF(H3553:AL3553,"BM")</f>
        <v>12</v>
      </c>
      <c r="AS3553" s="239">
        <f>COUNTIF(H3553:AL3553,"AL")+COUNTIF(H3553:AL3553,"AL/DS")/2+COUNTIF(H3553:AL3553,"AL/NS")/2+COUNTIF(H3553:AL3553,"NH")+COUNTIF(H3553:AL3553,"SL")+COUNTIF(H3553:AL3553,"NHD")+COUNTIF(H3553:AL3553,"B")+COUNTIF(H3553:AL3553,"HL")+COUNTIF(H3553:AL3553,"AL/BF")/2+COUNTIF(H3553:AL3553,"AL/BL")/2</f>
        <v>1</v>
      </c>
      <c r="AT3553" s="255">
        <f>COUNTIF(H3553:AL3553,"PD")+COUNTIF(H3553:AL3553,"PN")+COUNTIF(H3553:AL3553,"P/DS")/2+COUNTIF(H3553:AL3553,"P/NS")/2+COUNTIF(H3553:AL3553,"DS")+COUNTIF(H3553:AL3553,"NS")+COUNTIF(H3553:AL3553,"AL")+COUNTIF(H3553:AL3553,"AL/DS")+COUNTIF(H3553:AL3553,"AL/NS")+COUNTIF(H3553:AL3553,"NH")+COUNTIF(H3553:AL3553,"SL")+COUNTIF(H3553:AL3553,"UL/DS")/2+COUNTIF(H3553:AL3553,"UL/NS")/2+COUNTIF(H3553:AL3553,"CT")+COUNTIF(H3553:AL3553,"NHD")+COUNTIF(H3553:AL3553,"PDD")+COUNTIF(H3553:AL3553,"B")+COUNTIF(H3553:AL3553,"HL")+COUNTIF(H3553:AL3553,"PH")+COUNTIF(H3553:AL3553,"BH")+COUNTIF(H3553:AL3553,"AL/BF")+COUNTIF(H3553:AL3553,"AL/BL")+COUNTIF(H3553:AL3553,"UL/BF")/2+COUNTIF(H3553:AL3553,"UL/BL")/2+COUNTIF(H3553:AL3553,"PH/F")/2+COUNTIF(H3553:AL3553,"PH/L")/2+COUNTIF(H3553:AL3553,"MD")+COUNTIF(H3553:AL3553,"PMD")+COUNTIF(H3553:AL3553,"PM")+COUNTIF(H3553:AL3553,"BM")</f>
        <v>24.5</v>
      </c>
      <c r="AU3553" s="255">
        <f>COUNTIF(H3553:AL3553,"P/DS")/2+COUNTIF(H3553:AL3553,"P/NS")/2+COUNTIF(H3553:AL3553,"IL")+COUNTIF(H3553:AL3553,"NL")+COUNTIF(H3553:AL3553,"UL")+COUNTIF(H3553:AL3553,"UL/DS")/2+COUNTIF(H3553:AL3553,"UL/NS")/2+COUNTIF(H3553:AL3553,"KT")+COUNTIF(H3553:AL3553,"UL/BF")/2+COUNTIF(H3553:AL3553,"UL/BL")/2+COUNTIF(H3553:AL3553,"PH/F")/2+COUNTIF(H3553:AL3553,"PH/L")/2+COUNTIF(H3553:AL3553,"NB")</f>
        <v>1.5</v>
      </c>
      <c r="AV3553" s="258">
        <f>COUNTIF(H3553:AL3553,"PN")+COUNTIF(H3553:AL3553,"TVD")+COUNTIF(H3553:AL3553,"PH")+COUNTIF(H3553:AL3553,"PM")+COUNTIF(H3553:AL3553,"PDD")-COUNTIFS(H3553:AL3553,"PN",H3560:AL3560,"&gt;=3")-COUNTIFS(H3553:AL3553,"PM",H3560:AL3560,"&gt;=3")</f>
        <v>0</v>
      </c>
      <c r="AW3553" s="258">
        <f>COUNTIF(H3553:AL3553,"NS")+COUNTIF(H3553:AL3553,"D")+COUNTIF(H3553:AL3553,"BH")+COUNTIF(H3553:AL3553,"NHD")+COUNTIF(H3553:AL3553,"BM")-COUNTIFS(H3553:AL3553,"NS",H3560:AL3560,"&gt;=3")-COUNTIFS(H3553:AL3553,"BH",H3560:AL3560,"&gt;=3")-COUNTIFS(H3553:AL3553,"BM",H3560:AL3560,"&gt;=3")</f>
        <v>14</v>
      </c>
      <c r="AX3553" s="255">
        <f>COUNTIF(H3553:AL3553,"AL")+COUNTIF(H3553:AL3553,"AL/DS")/2+COUNTIF(H3553:AL3553,"AL/NS")/2+COUNTIF(H3553:AL3553,"AL/BF")+COUNTIF(H3553:AL3553,"AL/BL")/2</f>
        <v>0</v>
      </c>
      <c r="AY3553" s="255">
        <f>COUNTIF(H3553:AL3553,"SL")</f>
        <v>0</v>
      </c>
      <c r="AZ3553" s="255">
        <f>COUNTIF(H3553:AL3553,"NH")</f>
        <v>1</v>
      </c>
      <c r="BA3553" s="255">
        <f>COUNTIF(H3553:AL3553,"HL")</f>
        <v>0</v>
      </c>
      <c r="BB3553" s="255">
        <f>COUNTIF(G3553:AL3553,"P/DS")/2+COUNTIF(G3553:AL3553,"P/NS")/2+COUNTIF(G3553:AL3553,"UL")+COUNTIF(G3553:AL3553,"UL/DS")/2+COUNTIF(G3553:AL3553,"UL/NS")/2+COUNTIF(G3553:AL3553,"UL/BL")/2+COUNTIF(G3553:AL3553,"UL/BF")/2+COUNTIF(G3553:AL3553,"PH/F")/2+COUNTIF(G3553:AL3553,"PH/L")/2</f>
        <v>0.5</v>
      </c>
      <c r="BC3553" s="255">
        <f>COUNTIF(H3553:AL3553,"NB")</f>
        <v>1</v>
      </c>
      <c r="BD3553" s="255">
        <f>COUNTIF(H3553:AL3553,"NL")</f>
        <v>0</v>
      </c>
      <c r="BE3553" s="255">
        <f>COUNTIF(H3553:AL3553,"IL")</f>
        <v>0</v>
      </c>
      <c r="BF3553" s="255">
        <f>COUNTIF(H3553:AL3553,"KT")</f>
        <v>0</v>
      </c>
      <c r="BG3553" s="255">
        <f>COUNTIF(H3553:AL3553,"L70")</f>
        <v>0</v>
      </c>
      <c r="BH3553" s="255">
        <f>COUNTIF(H3553:AL3553,"MD")</f>
        <v>0</v>
      </c>
      <c r="BI3553" s="255">
        <f>COUNTIF(H3553:AL3553,"PMD")</f>
        <v>0</v>
      </c>
      <c r="BJ3553" s="255">
        <f>COUNTIF(H3553:AL3553,"PM")</f>
        <v>0</v>
      </c>
      <c r="BK3553" s="255">
        <f>COUNTIF(H3553:AL3553,"BM")</f>
        <v>0</v>
      </c>
      <c r="BL3553" s="261">
        <f>SUMIF(H3553:AL3553,"PD",H3554:AL3554)+SUMIF(H3553:AL3553,"PN",H3554:AL3554)+SUMIF(H3553:AL3553,"P/DS",H3554:AL3554)+SUMIF(H3553:AL3553,"PN/F",H3554:AL3554)+SUMIF(H3553:AL3553,"PN/L",H3554:AL3554)+SUMIF(H3553:AL3553,"TV",H3554:AL3554)+SUMIF(H3553:AL3553,"TVD",H3554:AL3554)+SUMIF(H3553:AL3553,"PDD",H3554:AL3554)</f>
        <v>0</v>
      </c>
      <c r="BM3553" s="261">
        <f>SUMIF(H3553:AL3553,"PD",H3555:AL3555)+SUMIF(H3553:AL3553,"PN",H3555:AL3555)+SUMIF(H3553:AL3553,"P/DS",H3555:AL3555)+SUMIF(H3553:AL3553,"PN/F",H3555:AL3555)+SUMIF(H3553:AL3553,"PN/L",H3555:AL3555)+SUMIF(H3553:AL3553,"TV",H3555:AL3555)+SUMIF(H3553:AL3553,"TVD",H3555:AL3555)+SUMIF(H3553:AL3553,"PDD",H3555:AL3555)+SUMIF(H3553:AL3553,"PMD",H3555:AL3555)</f>
        <v>0</v>
      </c>
      <c r="BN3553" s="261">
        <f>SUMIF(H3553:AL3553,"PD",H3556:AL3556)+SUMIF(H3553:AL3553,"PN",H3556:AL3556)+SUMIF(H3553:AL3553,"P/DS",H3556:AL3556)+SUMIF(H3553:AL3553,"PN/F",H3556:AL3556)+SUMIF(H3553:AL3553,"PN/L",H3556:AL3556)+SUMIF(H3553:AL3553,"TV",H3556:AL3556)+SUMIF(H3553:AL3553,"TVD",H3556:AL3556)</f>
        <v>0</v>
      </c>
      <c r="BO3553" s="261">
        <f>SUMIF(H3553:AL3553,"PD",H3557:AL3557)+SUMIF(H3553:AL3553,"PN",H3557:AL3557)+SUMIF(H3553:AL3553,"P/DS",H3557:AL3557)+SUMIF(H3553:AL3553,"PN/F",H3557:AL3557)+SUMIF(H3553:AL3553,"PN/L",H3557:AL3557)+SUMIF(H3553:AL3553,"TV",H3557:AL3557)+SUMIF(H3553:AL3553,"TVD",H3557:AL3557)</f>
        <v>0</v>
      </c>
      <c r="BP3553" s="261">
        <f>SUMIF(H3553:AL3553,"PD",H3558:AL3558)+SUMIF(H3553:AL3553,"PN",H3558:AL3558)+SUMIF(H3553:AL3553,"P/DS",H3558:AL3558)+SUMIF(H3553:AL3553,"PN/F",H3558:AL3558)+SUMIF(H3553:AL3553,"PN/L",H3558:AL3558)+SUMIF(H3553:AL3553,"TV",H3558:AL3558)+SUMIF(H3553:AL3553,"TVD",H3558:AL3558)+SUMIF(H3553:AL3553,"PDD",H3558:AL3558)+SUMIF(H3553:AL3553,"PH",H3558:AL3558)+SUMIF(H3553:AL3553,"PM",H3558:AL3558)</f>
        <v>0</v>
      </c>
      <c r="BQ3553" s="261">
        <f>SUMIF(H3553:AL3553,"PD",H3559:AL3559)+SUMIF(H3553:AL3553,"PN",H3559:AL3559)+SUMIF(H3553:AL3553,"P/DS",H3559:AL3559)+SUMIF(H3553:AL3553,"PN/F",H3559:AL3559)+SUMIF(H3553:AL3553,"PN/L",H3559:AL3559)+SUMIF(H3553:AL3553,"TV",H3559:AL3559)+SUMIF(H3553:AL3553,"TVD",H3559:AL3559)+SUMIF(H3553:AL3553,"PDD",H3559:AL3559)+SUMIF(H3553:AL3553,"PH",H3559:AL3559)+SUMIF(H3553:AL3553,"PM",H3559:AL3559)</f>
        <v>0</v>
      </c>
      <c r="BR3553" s="269">
        <f>SUM(H3554:AL3554)-BL3553</f>
        <v>40</v>
      </c>
      <c r="BS3553" s="269">
        <f>SUM(H3555:AL3555)-BM3553</f>
        <v>14</v>
      </c>
      <c r="BT3553" s="269">
        <f>SUM(H3556:AL3556)-BN3553</f>
        <v>0</v>
      </c>
      <c r="BU3553" s="269">
        <f>SUM(H3557:AL3557)-BO3553</f>
        <v>13</v>
      </c>
      <c r="BV3553" s="269">
        <f>SUM(H3558:AL3558)-BP3553</f>
        <v>0</v>
      </c>
      <c r="BW3553" s="269">
        <f>SUM(H3559:AL3559)-BQ3553</f>
        <v>0</v>
      </c>
      <c r="BX3553" s="255">
        <f>SUMIF(H3553:AL3553,"PD",H3560:AL3560)+SUMIF(H3553:AL3553,"PN",H3560:AL3560)+SUMIF(H3553:AL3553,"P/DS",H3560:AL3560)+SUMIF(H3553:AL3553,"PN/F",H3560:AL3560)+SUMIF(H3553:AL3553,"PN/L",H3560:AL3560)</f>
        <v>0</v>
      </c>
      <c r="BY3553" s="255">
        <f>SUM(H3560:AL3560)-BX3553</f>
        <v>0</v>
      </c>
      <c r="BZ3553" s="255">
        <f t="shared" ref="BZ3553" si="1119">+SUM(BL3553:BW3560)</f>
        <v>67</v>
      </c>
      <c r="CA3553" s="266">
        <f>(COUNTIFS(H3553:AL3553,"PD",H3554:AL3554,"&gt;=2"))*0.5-IF(CN3553="VP",COUNTIFS($H$16:$AL$16,"SAT",H3553:AL3553,"PD",H3554:AL3554,"&gt;=2"))*0.5</f>
        <v>0</v>
      </c>
      <c r="CB3553" s="266">
        <f>(COUNTIFS(H3553:AL3553,"PN",H3555:AL3555,"&gt;=0.5",H3554:AL3554,"&gt;=1.5"))*0.5+COUNTIFS(H3553:AL3553,"PDD",H3555:AL3555,"&gt;=0.5",H3554:AL3554,"&gt;=1.5")*0.5</f>
        <v>0</v>
      </c>
      <c r="CC3553" s="273">
        <f>(COUNTIFS(H3553:AL3553,"TV",H3555:AL3555,"&gt;=10"))*0.5+(COUNTIFS(H3553:AL3553,"PMD",H3555:AL3555,"&gt;=2"))*0.5</f>
        <v>0</v>
      </c>
      <c r="CD3553" s="266">
        <f>(COUNTIFS(H3553:AL3553,"TVD",H3557:AL3557,"&gt;=6.5",H3555:AL3555,"&gt;=3.5"))*0.5</f>
        <v>0</v>
      </c>
      <c r="CE3553" s="266">
        <f>(COUNTIFS(H3553:AL3553,"PD",H3558:AL3558,"&gt;=10"))*0.5</f>
        <v>0</v>
      </c>
      <c r="CF3553" s="266">
        <f>(COUNTIFS(H3553:AL3553,"PDD",H3558:AL3558,"&gt;=3.5",H3559:AL3559,"&gt;=6.5")+COUNTIFS(H3553:AL3553,"PH",H3559:AL3559,"&gt;=0.5",H3558:AL3558,"&gt;=1.5")+COUNTIFS(H3553:AL3553,"PM",H3559:AL3559,"&gt;=0.5",H3558:AL3558,"&gt;=1.5"))*0.5</f>
        <v>0</v>
      </c>
      <c r="CG3553" s="266">
        <f>(COUNTIFS(H3553:AL3553,"DS",H3554:AL3554,"&gt;=2")+COUNTIFS(H3553:AL3553,"AL/DS",H3554:AL3554,"&gt;=2"))*0.5-IF(CN3553="VP",COUNTIFS($H$16:$AL$16,"SAT",H3553:AL3553,"DS",H3554:AL3554,"&gt;=2"))*0.5</f>
        <v>3</v>
      </c>
      <c r="CH3553" s="266">
        <f>(COUNTIFS(H3553:AL3553,"NS",H3555:AL3555,"&gt;=0.5",H3554:AL3554,"&gt;=1.5")+COUNTIFS(H3553:AL3553,"AL/NS",H3555:AL3555,"&gt;=0.5",H3554:AL3554,"&gt;=1.5")+COUNTIFS(H3553:AL3553,"NHD",H3555:AL3555,"&gt;=4.5",H3558:AL3558,"&gt;=2",H3554:AL3554,"&gt;=1.5"))*0.5</f>
        <v>6</v>
      </c>
      <c r="CI3553" s="266">
        <f>(COUNTIF(H3555:AL3555,"&gt;=10")+COUNTIFS(H3553:AL3553,"MD",H3555:AL3555,"&gt;=2")-COUNTIFS(H3553:AL3553,"TV",H3555:AL3555,"&gt;=10"))*0.5</f>
        <v>0</v>
      </c>
      <c r="CJ3553" s="266">
        <f>(COUNTIFS(H3553:AL3553,"D",H3557:AL3557,"&gt;=6.5",H3555:AL3555,"&gt;=3.5"))*0.5</f>
        <v>1</v>
      </c>
      <c r="CK3553" s="266">
        <f>(COUNTIF(H3558:AL3558,"&gt;=10")-COUNTIFS(H3553:AL3553,"PD",H3558:AL3558,"&gt;=10"))*0.5</f>
        <v>0</v>
      </c>
      <c r="CL3553" s="265">
        <f>(COUNTIFS(H3553:AL3553,"NHD",H3558:AL3558,"&gt;=3.5",H3559:AL3559,"&gt;=6.5")+COUNTIFS(H3553:AL3553,"BH",H3558:AL3558,"&gt;=1.5",H3559:AL3559,"&gt;=0.5")+COUNTIFS(H3553:AL3553,"BM",H3558:AL3558,"&gt;=1.5",H3559:AL3559,"&gt;=0.5")+COUNTIFS(H3553:AL3553,"D",H3558:AL3558,"&gt;=1.5",H3559:AL3559,"&gt;=0.5"))*0.5</f>
        <v>0</v>
      </c>
      <c r="CM3553" s="272"/>
      <c r="CN3553" s="264" t="s">
        <v>723</v>
      </c>
      <c r="CO3553" s="177">
        <f t="shared" ref="CO3553" si="1120">+AM3553+AN3553+AO3553+AP3553+AQ3553+AR3553+AS3553+AU3553+BG3553</f>
        <v>26</v>
      </c>
      <c r="CP3553" s="225">
        <f>+SUM(I3554:I3559)-I3560</f>
        <v>10.5</v>
      </c>
      <c r="CQ3553" s="225">
        <f>+SUM(J3554:J3559)-J3560</f>
        <v>2.5</v>
      </c>
      <c r="CR3553" s="225">
        <f>+SUM(K3554:K3559)-K3560</f>
        <v>2.5</v>
      </c>
      <c r="CS3553" s="178"/>
      <c r="CT3553" s="178"/>
      <c r="CU3553" s="178"/>
      <c r="CV3553" s="178"/>
      <c r="CW3553" s="178"/>
      <c r="CX3553" s="178"/>
      <c r="CY3553" s="178"/>
      <c r="CZ3553" s="178"/>
      <c r="DA3553" s="178"/>
      <c r="DB3553" s="120"/>
      <c r="DC3553" s="120"/>
      <c r="DD3553" s="120"/>
      <c r="DE3553" s="120"/>
      <c r="DF3553" s="120"/>
      <c r="DG3553" s="120"/>
      <c r="DH3553" s="120"/>
      <c r="DI3553" s="120"/>
      <c r="DJ3553" s="120"/>
      <c r="DK3553" s="120"/>
      <c r="DL3553" s="120"/>
      <c r="DM3553" s="120"/>
      <c r="DN3553" s="120"/>
    </row>
    <row r="3554" spans="1:118" s="119" customFormat="1" ht="15" customHeight="1">
      <c r="A3554" s="228"/>
      <c r="B3554" s="346"/>
      <c r="C3554" s="349"/>
      <c r="D3554" s="237"/>
      <c r="E3554" s="237"/>
      <c r="F3554" s="242" t="s">
        <v>82</v>
      </c>
      <c r="G3554" s="121">
        <v>1.5</v>
      </c>
      <c r="H3554" s="83"/>
      <c r="I3554" s="83"/>
      <c r="J3554" s="83">
        <v>2</v>
      </c>
      <c r="K3554" s="83">
        <v>2</v>
      </c>
      <c r="L3554" s="83">
        <v>2</v>
      </c>
      <c r="M3554" s="83">
        <v>2</v>
      </c>
      <c r="N3554" s="83">
        <v>2</v>
      </c>
      <c r="O3554" s="83"/>
      <c r="P3554" s="83">
        <v>2</v>
      </c>
      <c r="Q3554" s="83">
        <v>2</v>
      </c>
      <c r="R3554" s="83"/>
      <c r="S3554" s="83">
        <v>2</v>
      </c>
      <c r="T3554" s="83">
        <v>2</v>
      </c>
      <c r="U3554" s="83">
        <v>2</v>
      </c>
      <c r="V3554" s="83"/>
      <c r="W3554" s="83">
        <v>4.5</v>
      </c>
      <c r="X3554" s="83">
        <v>2</v>
      </c>
      <c r="Y3554" s="83">
        <v>0</v>
      </c>
      <c r="Z3554" s="83">
        <v>0</v>
      </c>
      <c r="AA3554" s="83">
        <v>2.5</v>
      </c>
      <c r="AB3554" s="83"/>
      <c r="AC3554" s="79"/>
      <c r="AD3554" s="79">
        <v>2.5</v>
      </c>
      <c r="AE3554" s="79"/>
      <c r="AF3554" s="79">
        <v>2.5</v>
      </c>
      <c r="AG3554" s="79">
        <v>2.5</v>
      </c>
      <c r="AH3554" s="79"/>
      <c r="AI3554" s="79"/>
      <c r="AJ3554" s="79"/>
      <c r="AK3554" s="79">
        <v>2</v>
      </c>
      <c r="AL3554" s="79">
        <v>1.5</v>
      </c>
      <c r="AM3554" s="240"/>
      <c r="AN3554" s="240"/>
      <c r="AO3554" s="240"/>
      <c r="AP3554" s="240"/>
      <c r="AQ3554" s="240"/>
      <c r="AR3554" s="240"/>
      <c r="AS3554" s="240"/>
      <c r="AT3554" s="256"/>
      <c r="AU3554" s="256"/>
      <c r="AV3554" s="259"/>
      <c r="AW3554" s="259"/>
      <c r="AX3554" s="256"/>
      <c r="AY3554" s="256"/>
      <c r="AZ3554" s="256"/>
      <c r="BA3554" s="256"/>
      <c r="BB3554" s="256"/>
      <c r="BC3554" s="256"/>
      <c r="BD3554" s="256"/>
      <c r="BE3554" s="256"/>
      <c r="BF3554" s="256"/>
      <c r="BG3554" s="256"/>
      <c r="BH3554" s="256"/>
      <c r="BI3554" s="256"/>
      <c r="BJ3554" s="256"/>
      <c r="BK3554" s="256"/>
      <c r="BL3554" s="262"/>
      <c r="BM3554" s="262"/>
      <c r="BN3554" s="262"/>
      <c r="BO3554" s="262"/>
      <c r="BP3554" s="262"/>
      <c r="BQ3554" s="262"/>
      <c r="BR3554" s="270"/>
      <c r="BS3554" s="270"/>
      <c r="BT3554" s="270"/>
      <c r="BU3554" s="270"/>
      <c r="BV3554" s="270"/>
      <c r="BW3554" s="270"/>
      <c r="BX3554" s="256"/>
      <c r="BY3554" s="256"/>
      <c r="BZ3554" s="256"/>
      <c r="CA3554" s="267"/>
      <c r="CB3554" s="267"/>
      <c r="CC3554" s="274"/>
      <c r="CD3554" s="267"/>
      <c r="CE3554" s="267"/>
      <c r="CF3554" s="267"/>
      <c r="CG3554" s="267"/>
      <c r="CH3554" s="267"/>
      <c r="CI3554" s="267"/>
      <c r="CJ3554" s="267"/>
      <c r="CK3554" s="267"/>
      <c r="CL3554" s="265"/>
      <c r="CM3554" s="272"/>
      <c r="CN3554" s="264"/>
      <c r="CO3554" s="177"/>
      <c r="CP3554" s="226"/>
      <c r="CQ3554" s="226"/>
      <c r="CR3554" s="226"/>
      <c r="CS3554" s="178"/>
      <c r="CT3554" s="178"/>
      <c r="CU3554" s="178"/>
      <c r="CV3554" s="178"/>
      <c r="CW3554" s="178"/>
      <c r="CX3554" s="178"/>
      <c r="CY3554" s="178"/>
      <c r="CZ3554" s="178"/>
      <c r="DA3554" s="178"/>
      <c r="DB3554" s="120"/>
      <c r="DC3554" s="120"/>
      <c r="DD3554" s="120"/>
      <c r="DE3554" s="120"/>
      <c r="DF3554" s="120"/>
      <c r="DG3554" s="120"/>
      <c r="DH3554" s="120"/>
      <c r="DI3554" s="120"/>
      <c r="DJ3554" s="120"/>
      <c r="DK3554" s="120"/>
      <c r="DL3554" s="120"/>
      <c r="DM3554" s="120"/>
      <c r="DN3554" s="120"/>
    </row>
    <row r="3555" spans="1:118" s="119" customFormat="1" ht="14.25" customHeight="1">
      <c r="A3555" s="228"/>
      <c r="B3555" s="346"/>
      <c r="C3555" s="349"/>
      <c r="D3555" s="237"/>
      <c r="E3555" s="237"/>
      <c r="F3555" s="243"/>
      <c r="G3555" s="122">
        <v>2</v>
      </c>
      <c r="H3555" s="84"/>
      <c r="I3555" s="84">
        <v>4</v>
      </c>
      <c r="J3555" s="84">
        <v>0.5</v>
      </c>
      <c r="K3555" s="84">
        <v>0.5</v>
      </c>
      <c r="L3555" s="84">
        <v>0.5</v>
      </c>
      <c r="M3555" s="84">
        <v>0.5</v>
      </c>
      <c r="N3555" s="84">
        <v>0.5</v>
      </c>
      <c r="O3555" s="84">
        <v>4</v>
      </c>
      <c r="P3555" s="84">
        <v>0.5</v>
      </c>
      <c r="Q3555" s="84">
        <v>0.5</v>
      </c>
      <c r="R3555" s="84"/>
      <c r="S3555" s="84">
        <v>0.5</v>
      </c>
      <c r="T3555" s="84">
        <v>0.5</v>
      </c>
      <c r="U3555" s="84">
        <v>0.5</v>
      </c>
      <c r="V3555" s="84"/>
      <c r="W3555" s="84"/>
      <c r="X3555" s="84"/>
      <c r="Y3555" s="84"/>
      <c r="Z3555" s="84"/>
      <c r="AA3555" s="84"/>
      <c r="AB3555" s="84"/>
      <c r="AC3555" s="80"/>
      <c r="AD3555" s="80"/>
      <c r="AE3555" s="80"/>
      <c r="AF3555" s="80"/>
      <c r="AG3555" s="80"/>
      <c r="AH3555" s="80"/>
      <c r="AI3555" s="80"/>
      <c r="AJ3555" s="80"/>
      <c r="AK3555" s="80">
        <v>0.5</v>
      </c>
      <c r="AL3555" s="80">
        <v>0.5</v>
      </c>
      <c r="AM3555" s="240"/>
      <c r="AN3555" s="240"/>
      <c r="AO3555" s="240"/>
      <c r="AP3555" s="240"/>
      <c r="AQ3555" s="240"/>
      <c r="AR3555" s="240"/>
      <c r="AS3555" s="240"/>
      <c r="AT3555" s="256"/>
      <c r="AU3555" s="256"/>
      <c r="AV3555" s="259"/>
      <c r="AW3555" s="259"/>
      <c r="AX3555" s="256"/>
      <c r="AY3555" s="256"/>
      <c r="AZ3555" s="256"/>
      <c r="BA3555" s="256"/>
      <c r="BB3555" s="256"/>
      <c r="BC3555" s="256"/>
      <c r="BD3555" s="256"/>
      <c r="BE3555" s="256"/>
      <c r="BF3555" s="256"/>
      <c r="BG3555" s="256"/>
      <c r="BH3555" s="256"/>
      <c r="BI3555" s="256"/>
      <c r="BJ3555" s="256"/>
      <c r="BK3555" s="256"/>
      <c r="BL3555" s="262"/>
      <c r="BM3555" s="262"/>
      <c r="BN3555" s="262"/>
      <c r="BO3555" s="262"/>
      <c r="BP3555" s="262"/>
      <c r="BQ3555" s="262"/>
      <c r="BR3555" s="270"/>
      <c r="BS3555" s="270"/>
      <c r="BT3555" s="270"/>
      <c r="BU3555" s="270"/>
      <c r="BV3555" s="270"/>
      <c r="BW3555" s="270"/>
      <c r="BX3555" s="256"/>
      <c r="BY3555" s="256"/>
      <c r="BZ3555" s="256"/>
      <c r="CA3555" s="267"/>
      <c r="CB3555" s="267"/>
      <c r="CC3555" s="274"/>
      <c r="CD3555" s="267"/>
      <c r="CE3555" s="267"/>
      <c r="CF3555" s="267"/>
      <c r="CG3555" s="267"/>
      <c r="CH3555" s="267"/>
      <c r="CI3555" s="267"/>
      <c r="CJ3555" s="267"/>
      <c r="CK3555" s="267"/>
      <c r="CL3555" s="265"/>
      <c r="CM3555" s="272"/>
      <c r="CN3555" s="264"/>
      <c r="CO3555" s="177"/>
      <c r="CP3555" s="226"/>
      <c r="CQ3555" s="226"/>
      <c r="CR3555" s="226"/>
      <c r="CS3555" s="178"/>
      <c r="CT3555" s="178"/>
      <c r="CU3555" s="178"/>
      <c r="CV3555" s="178"/>
      <c r="CW3555" s="178"/>
      <c r="CX3555" s="178"/>
      <c r="CY3555" s="178"/>
      <c r="CZ3555" s="178"/>
      <c r="DA3555" s="178"/>
      <c r="DB3555" s="120"/>
      <c r="DC3555" s="120"/>
      <c r="DD3555" s="120"/>
      <c r="DE3555" s="120"/>
      <c r="DF3555" s="120"/>
      <c r="DG3555" s="120"/>
      <c r="DH3555" s="120"/>
      <c r="DI3555" s="120"/>
      <c r="DJ3555" s="120"/>
      <c r="DK3555" s="120"/>
      <c r="DL3555" s="120"/>
      <c r="DM3555" s="120"/>
      <c r="DN3555" s="120"/>
    </row>
    <row r="3556" spans="1:118" s="119" customFormat="1" ht="14.25" customHeight="1">
      <c r="A3556" s="228"/>
      <c r="B3556" s="346"/>
      <c r="C3556" s="349"/>
      <c r="D3556" s="237"/>
      <c r="E3556" s="237"/>
      <c r="F3556" s="243"/>
      <c r="G3556" s="122">
        <v>2.1</v>
      </c>
      <c r="H3556" s="84"/>
      <c r="I3556" s="84"/>
      <c r="J3556" s="84"/>
      <c r="K3556" s="84"/>
      <c r="L3556" s="84"/>
      <c r="M3556" s="84"/>
      <c r="N3556" s="84"/>
      <c r="O3556" s="84"/>
      <c r="P3556" s="84"/>
      <c r="Q3556" s="84"/>
      <c r="R3556" s="84"/>
      <c r="S3556" s="84"/>
      <c r="T3556" s="84"/>
      <c r="U3556" s="84"/>
      <c r="V3556" s="84"/>
      <c r="W3556" s="84"/>
      <c r="X3556" s="84"/>
      <c r="Y3556" s="84"/>
      <c r="Z3556" s="84"/>
      <c r="AA3556" s="84"/>
      <c r="AB3556" s="84"/>
      <c r="AC3556" s="80"/>
      <c r="AD3556" s="80"/>
      <c r="AE3556" s="80"/>
      <c r="AF3556" s="80"/>
      <c r="AG3556" s="80"/>
      <c r="AH3556" s="80"/>
      <c r="AI3556" s="80"/>
      <c r="AJ3556" s="80"/>
      <c r="AK3556" s="80"/>
      <c r="AL3556" s="80"/>
      <c r="AM3556" s="240"/>
      <c r="AN3556" s="240"/>
      <c r="AO3556" s="240"/>
      <c r="AP3556" s="240"/>
      <c r="AQ3556" s="240"/>
      <c r="AR3556" s="240"/>
      <c r="AS3556" s="240"/>
      <c r="AT3556" s="256"/>
      <c r="AU3556" s="256"/>
      <c r="AV3556" s="259"/>
      <c r="AW3556" s="259"/>
      <c r="AX3556" s="256"/>
      <c r="AY3556" s="256"/>
      <c r="AZ3556" s="256"/>
      <c r="BA3556" s="256"/>
      <c r="BB3556" s="256"/>
      <c r="BC3556" s="256"/>
      <c r="BD3556" s="256"/>
      <c r="BE3556" s="256"/>
      <c r="BF3556" s="256"/>
      <c r="BG3556" s="256"/>
      <c r="BH3556" s="256"/>
      <c r="BI3556" s="256"/>
      <c r="BJ3556" s="256"/>
      <c r="BK3556" s="256"/>
      <c r="BL3556" s="262"/>
      <c r="BM3556" s="262"/>
      <c r="BN3556" s="262"/>
      <c r="BO3556" s="262"/>
      <c r="BP3556" s="262"/>
      <c r="BQ3556" s="262"/>
      <c r="BR3556" s="270"/>
      <c r="BS3556" s="270"/>
      <c r="BT3556" s="270"/>
      <c r="BU3556" s="270"/>
      <c r="BV3556" s="270"/>
      <c r="BW3556" s="270"/>
      <c r="BX3556" s="256"/>
      <c r="BY3556" s="256"/>
      <c r="BZ3556" s="256"/>
      <c r="CA3556" s="267"/>
      <c r="CB3556" s="267"/>
      <c r="CC3556" s="274"/>
      <c r="CD3556" s="267"/>
      <c r="CE3556" s="267"/>
      <c r="CF3556" s="267"/>
      <c r="CG3556" s="267"/>
      <c r="CH3556" s="267"/>
      <c r="CI3556" s="267"/>
      <c r="CJ3556" s="267"/>
      <c r="CK3556" s="267"/>
      <c r="CL3556" s="265"/>
      <c r="CM3556" s="272"/>
      <c r="CN3556" s="264"/>
      <c r="CO3556" s="177"/>
      <c r="CP3556" s="226"/>
      <c r="CQ3556" s="226"/>
      <c r="CR3556" s="226"/>
      <c r="CS3556" s="178"/>
      <c r="CT3556" s="178"/>
      <c r="CU3556" s="178"/>
      <c r="CV3556" s="178"/>
      <c r="CW3556" s="178"/>
      <c r="CX3556" s="178"/>
      <c r="CY3556" s="178"/>
      <c r="CZ3556" s="178"/>
      <c r="DA3556" s="178"/>
      <c r="DB3556" s="120"/>
      <c r="DC3556" s="120"/>
      <c r="DD3556" s="120"/>
      <c r="DE3556" s="120"/>
      <c r="DF3556" s="120"/>
      <c r="DG3556" s="120"/>
      <c r="DH3556" s="120"/>
      <c r="DI3556" s="120"/>
      <c r="DJ3556" s="120"/>
      <c r="DK3556" s="120"/>
      <c r="DL3556" s="120"/>
      <c r="DM3556" s="120"/>
      <c r="DN3556" s="120"/>
    </row>
    <row r="3557" spans="1:118" s="119" customFormat="1" ht="14.25" customHeight="1">
      <c r="A3557" s="228"/>
      <c r="B3557" s="346"/>
      <c r="C3557" s="349"/>
      <c r="D3557" s="237"/>
      <c r="E3557" s="237"/>
      <c r="F3557" s="243"/>
      <c r="G3557" s="122">
        <v>2.7</v>
      </c>
      <c r="H3557" s="84"/>
      <c r="I3557" s="84">
        <v>6.5</v>
      </c>
      <c r="J3557" s="84"/>
      <c r="K3557" s="84"/>
      <c r="L3557" s="84"/>
      <c r="M3557" s="84"/>
      <c r="N3557" s="84"/>
      <c r="O3557" s="84">
        <v>6.5</v>
      </c>
      <c r="P3557" s="84"/>
      <c r="Q3557" s="84"/>
      <c r="R3557" s="84"/>
      <c r="S3557" s="84"/>
      <c r="T3557" s="84"/>
      <c r="U3557" s="84"/>
      <c r="V3557" s="84"/>
      <c r="W3557" s="84"/>
      <c r="X3557" s="84"/>
      <c r="Y3557" s="84"/>
      <c r="Z3557" s="84"/>
      <c r="AA3557" s="84"/>
      <c r="AB3557" s="84"/>
      <c r="AC3557" s="80"/>
      <c r="AD3557" s="80"/>
      <c r="AE3557" s="80"/>
      <c r="AF3557" s="80"/>
      <c r="AG3557" s="80"/>
      <c r="AH3557" s="80"/>
      <c r="AI3557" s="80"/>
      <c r="AJ3557" s="80"/>
      <c r="AK3557" s="80"/>
      <c r="AL3557" s="80"/>
      <c r="AM3557" s="240"/>
      <c r="AN3557" s="240"/>
      <c r="AO3557" s="240"/>
      <c r="AP3557" s="240"/>
      <c r="AQ3557" s="240"/>
      <c r="AR3557" s="240"/>
      <c r="AS3557" s="240"/>
      <c r="AT3557" s="256"/>
      <c r="AU3557" s="256"/>
      <c r="AV3557" s="259"/>
      <c r="AW3557" s="259"/>
      <c r="AX3557" s="256"/>
      <c r="AY3557" s="256"/>
      <c r="AZ3557" s="256"/>
      <c r="BA3557" s="256"/>
      <c r="BB3557" s="256"/>
      <c r="BC3557" s="256"/>
      <c r="BD3557" s="256"/>
      <c r="BE3557" s="256"/>
      <c r="BF3557" s="256"/>
      <c r="BG3557" s="256"/>
      <c r="BH3557" s="256"/>
      <c r="BI3557" s="256"/>
      <c r="BJ3557" s="256"/>
      <c r="BK3557" s="256"/>
      <c r="BL3557" s="262"/>
      <c r="BM3557" s="262"/>
      <c r="BN3557" s="262"/>
      <c r="BO3557" s="262"/>
      <c r="BP3557" s="262"/>
      <c r="BQ3557" s="262"/>
      <c r="BR3557" s="270"/>
      <c r="BS3557" s="270"/>
      <c r="BT3557" s="270"/>
      <c r="BU3557" s="270"/>
      <c r="BV3557" s="270"/>
      <c r="BW3557" s="270"/>
      <c r="BX3557" s="256"/>
      <c r="BY3557" s="256"/>
      <c r="BZ3557" s="256"/>
      <c r="CA3557" s="267"/>
      <c r="CB3557" s="267"/>
      <c r="CC3557" s="274"/>
      <c r="CD3557" s="267"/>
      <c r="CE3557" s="267"/>
      <c r="CF3557" s="267"/>
      <c r="CG3557" s="267"/>
      <c r="CH3557" s="267"/>
      <c r="CI3557" s="267"/>
      <c r="CJ3557" s="267"/>
      <c r="CK3557" s="267"/>
      <c r="CL3557" s="265"/>
      <c r="CM3557" s="272"/>
      <c r="CN3557" s="264"/>
      <c r="CO3557" s="177"/>
      <c r="CP3557" s="226"/>
      <c r="CQ3557" s="226"/>
      <c r="CR3557" s="226"/>
      <c r="CS3557" s="178"/>
      <c r="CT3557" s="178"/>
      <c r="CU3557" s="178"/>
      <c r="CV3557" s="178"/>
      <c r="CW3557" s="178"/>
      <c r="CX3557" s="178"/>
      <c r="CY3557" s="178"/>
      <c r="CZ3557" s="178"/>
      <c r="DA3557" s="178"/>
      <c r="DB3557" s="120"/>
      <c r="DC3557" s="120"/>
      <c r="DD3557" s="120"/>
      <c r="DE3557" s="120"/>
      <c r="DF3557" s="120"/>
      <c r="DG3557" s="120"/>
      <c r="DH3557" s="120"/>
      <c r="DI3557" s="120"/>
      <c r="DJ3557" s="120"/>
      <c r="DK3557" s="120"/>
      <c r="DL3557" s="120"/>
      <c r="DM3557" s="120"/>
      <c r="DN3557" s="120"/>
    </row>
    <row r="3558" spans="1:118" s="119" customFormat="1" ht="14.25" customHeight="1">
      <c r="A3558" s="228"/>
      <c r="B3558" s="346"/>
      <c r="C3558" s="349"/>
      <c r="D3558" s="237"/>
      <c r="E3558" s="237"/>
      <c r="F3558" s="243"/>
      <c r="G3558" s="122">
        <v>3</v>
      </c>
      <c r="H3558" s="84"/>
      <c r="I3558" s="84"/>
      <c r="J3558" s="84"/>
      <c r="K3558" s="84"/>
      <c r="L3558" s="84"/>
      <c r="M3558" s="84"/>
      <c r="N3558" s="84"/>
      <c r="O3558" s="84"/>
      <c r="P3558" s="84"/>
      <c r="Q3558" s="84"/>
      <c r="R3558" s="84"/>
      <c r="S3558" s="84"/>
      <c r="T3558" s="84"/>
      <c r="U3558" s="84"/>
      <c r="V3558" s="84"/>
      <c r="W3558" s="84"/>
      <c r="X3558" s="84"/>
      <c r="Y3558" s="84"/>
      <c r="Z3558" s="84"/>
      <c r="AA3558" s="84"/>
      <c r="AB3558" s="84"/>
      <c r="AC3558" s="80"/>
      <c r="AD3558" s="80"/>
      <c r="AE3558" s="80"/>
      <c r="AF3558" s="80"/>
      <c r="AG3558" s="80"/>
      <c r="AH3558" s="80"/>
      <c r="AI3558" s="80"/>
      <c r="AJ3558" s="80"/>
      <c r="AK3558" s="80"/>
      <c r="AL3558" s="80"/>
      <c r="AM3558" s="240"/>
      <c r="AN3558" s="240"/>
      <c r="AO3558" s="240"/>
      <c r="AP3558" s="240"/>
      <c r="AQ3558" s="240"/>
      <c r="AR3558" s="240"/>
      <c r="AS3558" s="240"/>
      <c r="AT3558" s="256"/>
      <c r="AU3558" s="256"/>
      <c r="AV3558" s="259"/>
      <c r="AW3558" s="259"/>
      <c r="AX3558" s="256"/>
      <c r="AY3558" s="256"/>
      <c r="AZ3558" s="256"/>
      <c r="BA3558" s="256"/>
      <c r="BB3558" s="256"/>
      <c r="BC3558" s="256"/>
      <c r="BD3558" s="256"/>
      <c r="BE3558" s="256"/>
      <c r="BF3558" s="256"/>
      <c r="BG3558" s="256"/>
      <c r="BH3558" s="256"/>
      <c r="BI3558" s="256"/>
      <c r="BJ3558" s="256"/>
      <c r="BK3558" s="256"/>
      <c r="BL3558" s="262"/>
      <c r="BM3558" s="262"/>
      <c r="BN3558" s="262"/>
      <c r="BO3558" s="262"/>
      <c r="BP3558" s="262"/>
      <c r="BQ3558" s="262"/>
      <c r="BR3558" s="270"/>
      <c r="BS3558" s="270"/>
      <c r="BT3558" s="270"/>
      <c r="BU3558" s="270"/>
      <c r="BV3558" s="270"/>
      <c r="BW3558" s="270"/>
      <c r="BX3558" s="256"/>
      <c r="BY3558" s="256"/>
      <c r="BZ3558" s="256"/>
      <c r="CA3558" s="267"/>
      <c r="CB3558" s="267"/>
      <c r="CC3558" s="274"/>
      <c r="CD3558" s="267"/>
      <c r="CE3558" s="267"/>
      <c r="CF3558" s="267"/>
      <c r="CG3558" s="267"/>
      <c r="CH3558" s="267"/>
      <c r="CI3558" s="267"/>
      <c r="CJ3558" s="267"/>
      <c r="CK3558" s="267"/>
      <c r="CL3558" s="265"/>
      <c r="CM3558" s="272"/>
      <c r="CN3558" s="264"/>
      <c r="CO3558" s="177"/>
      <c r="CP3558" s="226"/>
      <c r="CQ3558" s="226"/>
      <c r="CR3558" s="226"/>
      <c r="CS3558" s="178"/>
      <c r="CT3558" s="178"/>
      <c r="CU3558" s="178"/>
      <c r="CV3558" s="178"/>
      <c r="CW3558" s="178"/>
      <c r="CX3558" s="178"/>
      <c r="CY3558" s="178"/>
      <c r="CZ3558" s="178"/>
      <c r="DA3558" s="178"/>
      <c r="DB3558" s="120"/>
      <c r="DC3558" s="120"/>
      <c r="DD3558" s="120"/>
      <c r="DE3558" s="120"/>
      <c r="DF3558" s="120"/>
      <c r="DG3558" s="120"/>
      <c r="DH3558" s="120"/>
      <c r="DI3558" s="120"/>
      <c r="DJ3558" s="120"/>
      <c r="DK3558" s="120"/>
      <c r="DL3558" s="120"/>
      <c r="DM3558" s="120"/>
      <c r="DN3558" s="120"/>
    </row>
    <row r="3559" spans="1:118" s="119" customFormat="1" ht="14.25" customHeight="1">
      <c r="A3559" s="228"/>
      <c r="B3559" s="346"/>
      <c r="C3559" s="349"/>
      <c r="D3559" s="237"/>
      <c r="E3559" s="237"/>
      <c r="F3559" s="244"/>
      <c r="G3559" s="123">
        <v>3.9</v>
      </c>
      <c r="H3559" s="85"/>
      <c r="I3559" s="85"/>
      <c r="J3559" s="85"/>
      <c r="K3559" s="85"/>
      <c r="L3559" s="85"/>
      <c r="M3559" s="85"/>
      <c r="N3559" s="85"/>
      <c r="O3559" s="85"/>
      <c r="P3559" s="85"/>
      <c r="Q3559" s="85"/>
      <c r="R3559" s="85"/>
      <c r="S3559" s="85"/>
      <c r="T3559" s="85"/>
      <c r="U3559" s="85"/>
      <c r="V3559" s="85"/>
      <c r="W3559" s="85"/>
      <c r="X3559" s="85"/>
      <c r="Y3559" s="85"/>
      <c r="Z3559" s="85"/>
      <c r="AA3559" s="85"/>
      <c r="AB3559" s="85"/>
      <c r="AC3559" s="81"/>
      <c r="AD3559" s="81"/>
      <c r="AE3559" s="81"/>
      <c r="AF3559" s="81"/>
      <c r="AG3559" s="81"/>
      <c r="AH3559" s="81"/>
      <c r="AI3559" s="81"/>
      <c r="AJ3559" s="81"/>
      <c r="AK3559" s="81"/>
      <c r="AL3559" s="81"/>
      <c r="AM3559" s="240"/>
      <c r="AN3559" s="240"/>
      <c r="AO3559" s="240"/>
      <c r="AP3559" s="240"/>
      <c r="AQ3559" s="240"/>
      <c r="AR3559" s="240"/>
      <c r="AS3559" s="240"/>
      <c r="AT3559" s="256"/>
      <c r="AU3559" s="256"/>
      <c r="AV3559" s="259"/>
      <c r="AW3559" s="259"/>
      <c r="AX3559" s="256"/>
      <c r="AY3559" s="256"/>
      <c r="AZ3559" s="256"/>
      <c r="BA3559" s="256"/>
      <c r="BB3559" s="256"/>
      <c r="BC3559" s="256"/>
      <c r="BD3559" s="256"/>
      <c r="BE3559" s="256"/>
      <c r="BF3559" s="256"/>
      <c r="BG3559" s="256"/>
      <c r="BH3559" s="256"/>
      <c r="BI3559" s="256"/>
      <c r="BJ3559" s="256"/>
      <c r="BK3559" s="256"/>
      <c r="BL3559" s="262"/>
      <c r="BM3559" s="262"/>
      <c r="BN3559" s="262"/>
      <c r="BO3559" s="262"/>
      <c r="BP3559" s="262"/>
      <c r="BQ3559" s="262"/>
      <c r="BR3559" s="270"/>
      <c r="BS3559" s="270"/>
      <c r="BT3559" s="270"/>
      <c r="BU3559" s="270"/>
      <c r="BV3559" s="270"/>
      <c r="BW3559" s="270"/>
      <c r="BX3559" s="256"/>
      <c r="BY3559" s="256"/>
      <c r="BZ3559" s="256"/>
      <c r="CA3559" s="267"/>
      <c r="CB3559" s="267"/>
      <c r="CC3559" s="274"/>
      <c r="CD3559" s="267"/>
      <c r="CE3559" s="267"/>
      <c r="CF3559" s="267"/>
      <c r="CG3559" s="267"/>
      <c r="CH3559" s="267"/>
      <c r="CI3559" s="267"/>
      <c r="CJ3559" s="267"/>
      <c r="CK3559" s="267"/>
      <c r="CL3559" s="265"/>
      <c r="CM3559" s="272"/>
      <c r="CN3559" s="264"/>
      <c r="CO3559" s="177"/>
      <c r="CP3559" s="226"/>
      <c r="CQ3559" s="226"/>
      <c r="CR3559" s="226"/>
      <c r="CS3559" s="178"/>
      <c r="CT3559" s="178"/>
      <c r="CU3559" s="178"/>
      <c r="CV3559" s="178"/>
      <c r="CW3559" s="178"/>
      <c r="CX3559" s="178"/>
      <c r="CY3559" s="178"/>
      <c r="CZ3559" s="178"/>
      <c r="DA3559" s="178"/>
      <c r="DB3559" s="120"/>
      <c r="DC3559" s="120"/>
      <c r="DD3559" s="120"/>
      <c r="DE3559" s="120"/>
      <c r="DF3559" s="120"/>
      <c r="DG3559" s="120"/>
      <c r="DH3559" s="120"/>
      <c r="DI3559" s="120"/>
      <c r="DJ3559" s="120"/>
      <c r="DK3559" s="120"/>
      <c r="DL3559" s="120"/>
      <c r="DM3559" s="120"/>
      <c r="DN3559" s="120"/>
    </row>
    <row r="3560" spans="1:118" s="119" customFormat="1" ht="14.25" customHeight="1">
      <c r="A3560" s="229"/>
      <c r="B3560" s="347"/>
      <c r="C3560" s="350"/>
      <c r="D3560" s="238"/>
      <c r="E3560" s="238"/>
      <c r="F3560" s="245" t="s">
        <v>83</v>
      </c>
      <c r="G3560" s="246"/>
      <c r="H3560" s="82"/>
      <c r="I3560" s="82"/>
      <c r="J3560" s="82"/>
      <c r="K3560" s="82"/>
      <c r="L3560" s="82"/>
      <c r="M3560" s="82"/>
      <c r="N3560" s="82"/>
      <c r="O3560" s="82"/>
      <c r="P3560" s="82"/>
      <c r="Q3560" s="82"/>
      <c r="R3560" s="82"/>
      <c r="S3560" s="82"/>
      <c r="T3560" s="82"/>
      <c r="U3560" s="82"/>
      <c r="V3560" s="82"/>
      <c r="W3560" s="82"/>
      <c r="X3560" s="82"/>
      <c r="Y3560" s="82"/>
      <c r="Z3560" s="82"/>
      <c r="AA3560" s="82"/>
      <c r="AB3560" s="82"/>
      <c r="AC3560" s="35"/>
      <c r="AD3560" s="35"/>
      <c r="AE3560" s="35"/>
      <c r="AF3560" s="35"/>
      <c r="AG3560" s="35"/>
      <c r="AH3560" s="35"/>
      <c r="AI3560" s="35"/>
      <c r="AJ3560" s="35"/>
      <c r="AK3560" s="35"/>
      <c r="AL3560" s="35"/>
      <c r="AM3560" s="241"/>
      <c r="AN3560" s="241"/>
      <c r="AO3560" s="241"/>
      <c r="AP3560" s="241"/>
      <c r="AQ3560" s="241"/>
      <c r="AR3560" s="241"/>
      <c r="AS3560" s="241"/>
      <c r="AT3560" s="257"/>
      <c r="AU3560" s="257"/>
      <c r="AV3560" s="260"/>
      <c r="AW3560" s="260"/>
      <c r="AX3560" s="257"/>
      <c r="AY3560" s="257"/>
      <c r="AZ3560" s="257"/>
      <c r="BA3560" s="257"/>
      <c r="BB3560" s="257"/>
      <c r="BC3560" s="257"/>
      <c r="BD3560" s="257"/>
      <c r="BE3560" s="257"/>
      <c r="BF3560" s="257"/>
      <c r="BG3560" s="257"/>
      <c r="BH3560" s="257"/>
      <c r="BI3560" s="257"/>
      <c r="BJ3560" s="257"/>
      <c r="BK3560" s="257"/>
      <c r="BL3560" s="263"/>
      <c r="BM3560" s="263"/>
      <c r="BN3560" s="263"/>
      <c r="BO3560" s="263"/>
      <c r="BP3560" s="263"/>
      <c r="BQ3560" s="263"/>
      <c r="BR3560" s="271"/>
      <c r="BS3560" s="271"/>
      <c r="BT3560" s="271"/>
      <c r="BU3560" s="271"/>
      <c r="BV3560" s="271"/>
      <c r="BW3560" s="271"/>
      <c r="BX3560" s="257"/>
      <c r="BY3560" s="257"/>
      <c r="BZ3560" s="257"/>
      <c r="CA3560" s="268"/>
      <c r="CB3560" s="268"/>
      <c r="CC3560" s="275"/>
      <c r="CD3560" s="268"/>
      <c r="CE3560" s="268"/>
      <c r="CF3560" s="268"/>
      <c r="CG3560" s="268"/>
      <c r="CH3560" s="268"/>
      <c r="CI3560" s="268"/>
      <c r="CJ3560" s="268"/>
      <c r="CK3560" s="268"/>
      <c r="CL3560" s="265"/>
      <c r="CM3560" s="272"/>
      <c r="CN3560" s="264"/>
      <c r="CO3560" s="177"/>
      <c r="CP3560" s="226"/>
      <c r="CQ3560" s="226"/>
      <c r="CR3560" s="226"/>
      <c r="CS3560" s="178"/>
      <c r="CT3560" s="178"/>
      <c r="CU3560" s="178"/>
      <c r="CV3560" s="178"/>
      <c r="CW3560" s="178"/>
      <c r="CX3560" s="178"/>
      <c r="CY3560" s="178"/>
      <c r="CZ3560" s="178"/>
      <c r="DA3560" s="178"/>
      <c r="DB3560" s="120"/>
      <c r="DC3560" s="120"/>
      <c r="DD3560" s="120"/>
      <c r="DE3560" s="120"/>
      <c r="DF3560" s="120"/>
      <c r="DG3560" s="120"/>
      <c r="DH3560" s="120"/>
      <c r="DI3560" s="120"/>
      <c r="DJ3560" s="120"/>
      <c r="DK3560" s="120"/>
      <c r="DL3560" s="120"/>
      <c r="DM3560" s="120"/>
      <c r="DN3560" s="120"/>
    </row>
    <row r="3561" spans="1:118" s="119" customFormat="1" ht="15" customHeight="1">
      <c r="A3561" s="227">
        <f t="shared" si="1106"/>
        <v>441</v>
      </c>
      <c r="B3561" s="345" t="s">
        <v>718</v>
      </c>
      <c r="C3561" s="348" t="s">
        <v>746</v>
      </c>
      <c r="D3561" s="236">
        <v>44207</v>
      </c>
      <c r="E3561" s="236" t="s">
        <v>353</v>
      </c>
      <c r="F3561" s="253" t="s">
        <v>80</v>
      </c>
      <c r="G3561" s="254"/>
      <c r="H3561" s="82" t="s">
        <v>69</v>
      </c>
      <c r="I3561" s="82" t="s">
        <v>973</v>
      </c>
      <c r="J3561" s="82" t="s">
        <v>61</v>
      </c>
      <c r="K3561" s="82" t="s">
        <v>61</v>
      </c>
      <c r="L3561" s="82" t="s">
        <v>61</v>
      </c>
      <c r="M3561" s="82" t="s">
        <v>61</v>
      </c>
      <c r="N3561" s="82" t="s">
        <v>61</v>
      </c>
      <c r="O3561" s="82"/>
      <c r="P3561" s="82" t="s">
        <v>73</v>
      </c>
      <c r="Q3561" s="82" t="s">
        <v>73</v>
      </c>
      <c r="R3561" s="82" t="s">
        <v>73</v>
      </c>
      <c r="S3561" s="82" t="s">
        <v>73</v>
      </c>
      <c r="T3561" s="82" t="s">
        <v>61</v>
      </c>
      <c r="U3561" s="82" t="s">
        <v>61</v>
      </c>
      <c r="V3561" s="82"/>
      <c r="W3561" s="82" t="s">
        <v>60</v>
      </c>
      <c r="X3561" s="82" t="s">
        <v>60</v>
      </c>
      <c r="Y3561" s="82" t="s">
        <v>60</v>
      </c>
      <c r="Z3561" s="82" t="s">
        <v>60</v>
      </c>
      <c r="AA3561" s="82" t="s">
        <v>60</v>
      </c>
      <c r="AB3561" s="82" t="s">
        <v>60</v>
      </c>
      <c r="AC3561" s="82"/>
      <c r="AD3561" s="82" t="s">
        <v>60</v>
      </c>
      <c r="AE3561" s="82" t="s">
        <v>60</v>
      </c>
      <c r="AF3561" s="82" t="s">
        <v>60</v>
      </c>
      <c r="AG3561" s="82" t="s">
        <v>60</v>
      </c>
      <c r="AH3561" s="82" t="s">
        <v>60</v>
      </c>
      <c r="AI3561" s="82" t="s">
        <v>1471</v>
      </c>
      <c r="AJ3561" s="82"/>
      <c r="AK3561" s="82" t="s">
        <v>61</v>
      </c>
      <c r="AL3561" s="82" t="s">
        <v>61</v>
      </c>
      <c r="AM3561" s="239">
        <f>COUNTIF(H3561:AL3561,"PH")+COUNTIF(H3561:AL3561,"PH/L")+COUNTIF(H3561:AL3561,"PM")</f>
        <v>0</v>
      </c>
      <c r="AN3561" s="239">
        <f>COUNTIF(H3561:AL3561,"PD")+COUNTIF(H3561:AL3561,"PDD")+COUNTIF(H3561:AL3561,"P/DS")/2+COUNTIF(H3561:AL3561,"PMD")</f>
        <v>0</v>
      </c>
      <c r="AO3561" s="239">
        <f>COUNTIF(H3561:AL3561,"PN")+COUNTIF(H3561:AL3561,"P/NS")/2+COUNTIF(H3561:AL3561,"PH")+COUNTIF(H3561:AL3561,"PH/F")/2+COUNTIF(H3561:AL3561,"PH/L")/2+COUNTIF(H3561:AL3561,"PM")</f>
        <v>0</v>
      </c>
      <c r="AP3561" s="239">
        <f>COUNTIF(H3561:AL3561,"BH")+COUNTIF(H3561:AL3561,"AL/BL")+COUNTIF(H3561:AL3561,"UL/BL")+COUNTIF(H3561:AL3561,"BM")</f>
        <v>0</v>
      </c>
      <c r="AQ3561" s="239">
        <f>COUNTIF(H3561:AL3561,"DS")+COUNTIF(H3561:AL3561,"AL/DS")/2+COUNTIF(H3561:AL3561,"UL/DS")/2+COUNTIF(H3561:AL3561,"CT")+COUNTIF(H3561:AL3561,"MD")</f>
        <v>11.5</v>
      </c>
      <c r="AR3561" s="239">
        <f>COUNTIF(H3561:AL3561,"NS")+COUNTIF(H3561:AL3561,"AL/NS")/2+COUNTIF(H3561:AL3561,"UL/NS")/2+COUNTIF(H3561:AL3561,"BH")+COUNTIF(H3561:AL3561,"AL/BF")/2+COUNTIF(H3561:AL3561,"AL/BL")/2+COUNTIF(H3561:AL3561,"UL/BL")/2+COUNTIF(H3561:AL3561,"UL/BF")/2+COUNTIF(H3561:AL3561,"BM")</f>
        <v>9</v>
      </c>
      <c r="AS3561" s="239">
        <f>COUNTIF(H3561:AL3561,"AL")+COUNTIF(H3561:AL3561,"AL/DS")/2+COUNTIF(H3561:AL3561,"AL/NS")/2+COUNTIF(H3561:AL3561,"NH")+COUNTIF(H3561:AL3561,"SL")+COUNTIF(H3561:AL3561,"NHD")+COUNTIF(H3561:AL3561,"B")+COUNTIF(H3561:AL3561,"HL")+COUNTIF(H3561:AL3561,"AL/BF")/2+COUNTIF(H3561:AL3561,"AL/BL")/2</f>
        <v>1</v>
      </c>
      <c r="AT3561" s="255">
        <f>COUNTIF(H3561:AL3561,"PD")+COUNTIF(H3561:AL3561,"PN")+COUNTIF(H3561:AL3561,"P/DS")/2+COUNTIF(H3561:AL3561,"P/NS")/2+COUNTIF(H3561:AL3561,"DS")+COUNTIF(H3561:AL3561,"NS")+COUNTIF(H3561:AL3561,"AL")+COUNTIF(H3561:AL3561,"AL/DS")+COUNTIF(H3561:AL3561,"AL/NS")+COUNTIF(H3561:AL3561,"NH")+COUNTIF(H3561:AL3561,"SL")+COUNTIF(H3561:AL3561,"UL/DS")/2+COUNTIF(H3561:AL3561,"UL/NS")/2+COUNTIF(H3561:AL3561,"CT")+COUNTIF(H3561:AL3561,"NHD")+COUNTIF(H3561:AL3561,"PDD")+COUNTIF(H3561:AL3561,"B")+COUNTIF(H3561:AL3561,"HL")+COUNTIF(H3561:AL3561,"PH")+COUNTIF(H3561:AL3561,"BH")+COUNTIF(H3561:AL3561,"AL/BF")+COUNTIF(H3561:AL3561,"AL/BL")+COUNTIF(H3561:AL3561,"UL/BF")/2+COUNTIF(H3561:AL3561,"UL/BL")/2+COUNTIF(H3561:AL3561,"PH/F")/2+COUNTIF(H3561:AL3561,"PH/L")/2+COUNTIF(H3561:AL3561,"MD")+COUNTIF(H3561:AL3561,"PMD")+COUNTIF(H3561:AL3561,"PM")+COUNTIF(H3561:AL3561,"BM")</f>
        <v>21.5</v>
      </c>
      <c r="AU3561" s="255">
        <f>COUNTIF(H3561:AL3561,"P/DS")/2+COUNTIF(H3561:AL3561,"P/NS")/2+COUNTIF(H3561:AL3561,"IL")+COUNTIF(H3561:AL3561,"NL")+COUNTIF(H3561:AL3561,"UL")+COUNTIF(H3561:AL3561,"UL/DS")/2+COUNTIF(H3561:AL3561,"UL/NS")/2+COUNTIF(H3561:AL3561,"KT")+COUNTIF(H3561:AL3561,"UL/BF")/2+COUNTIF(H3561:AL3561,"UL/BL")/2+COUNTIF(H3561:AL3561,"PH/F")/2+COUNTIF(H3561:AL3561,"PH/L")/2+COUNTIF(H3561:AL3561,"NB")</f>
        <v>4.5</v>
      </c>
      <c r="AV3561" s="258">
        <f>COUNTIF(H3561:AL3561,"PN")+COUNTIF(H3561:AL3561,"TVD")+COUNTIF(H3561:AL3561,"PH")+COUNTIF(H3561:AL3561,"PM")+COUNTIF(H3561:AL3561,"PDD")-COUNTIFS(H3561:AL3561,"PN",H3568:AL3568,"&gt;=3")-COUNTIFS(H3561:AL3561,"PM",H3568:AL3568,"&gt;=3")</f>
        <v>0</v>
      </c>
      <c r="AW3561" s="258">
        <f>COUNTIF(H3561:AL3561,"NS")+COUNTIF(H3561:AL3561,"D")+COUNTIF(H3561:AL3561,"BH")+COUNTIF(H3561:AL3561,"NHD")+COUNTIF(H3561:AL3561,"BM")-COUNTIFS(H3561:AL3561,"NS",H3568:AL3568,"&gt;=3")-COUNTIFS(H3561:AL3561,"BH",H3568:AL3568,"&gt;=3")-COUNTIFS(H3561:AL3561,"BM",H3568:AL3568,"&gt;=3")</f>
        <v>10</v>
      </c>
      <c r="AX3561" s="255">
        <f>COUNTIF(H3561:AL3561,"AL")+COUNTIF(H3561:AL3561,"AL/DS")/2+COUNTIF(H3561:AL3561,"AL/NS")/2+COUNTIF(H3561:AL3561,"AL/BF")+COUNTIF(H3561:AL3561,"AL/BL")/2</f>
        <v>0</v>
      </c>
      <c r="AY3561" s="255">
        <f>COUNTIF(H3561:AL3561,"SL")</f>
        <v>0</v>
      </c>
      <c r="AZ3561" s="255">
        <f>COUNTIF(H3561:AL3561,"NH")</f>
        <v>1</v>
      </c>
      <c r="BA3561" s="255">
        <f>COUNTIF(H3561:AL3561,"HL")</f>
        <v>0</v>
      </c>
      <c r="BB3561" s="255">
        <f>COUNTIF(G3561:AL3561,"P/DS")/2+COUNTIF(G3561:AL3561,"P/NS")/2+COUNTIF(G3561:AL3561,"UL")+COUNTIF(G3561:AL3561,"UL/DS")/2+COUNTIF(G3561:AL3561,"UL/NS")/2+COUNTIF(G3561:AL3561,"UL/BL")/2+COUNTIF(G3561:AL3561,"UL/BF")/2+COUNTIF(G3561:AL3561,"PH/F")/2+COUNTIF(G3561:AL3561,"PH/L")/2</f>
        <v>0.5</v>
      </c>
      <c r="BC3561" s="255">
        <f>COUNTIF(H3561:AL3561,"NB")</f>
        <v>0</v>
      </c>
      <c r="BD3561" s="255">
        <f>COUNTIF(H3561:AL3561,"NL")</f>
        <v>0</v>
      </c>
      <c r="BE3561" s="255">
        <f>COUNTIF(H3561:AL3561,"IL")</f>
        <v>4</v>
      </c>
      <c r="BF3561" s="255">
        <f>COUNTIF(H3561:AL3561,"KT")</f>
        <v>0</v>
      </c>
      <c r="BG3561" s="255">
        <f>COUNTIF(H3561:AL3561,"L70")</f>
        <v>0</v>
      </c>
      <c r="BH3561" s="255">
        <f>COUNTIF(H3561:AL3561,"MD")</f>
        <v>0</v>
      </c>
      <c r="BI3561" s="255">
        <f>COUNTIF(H3561:AL3561,"PMD")</f>
        <v>0</v>
      </c>
      <c r="BJ3561" s="255">
        <f>COUNTIF(H3561:AL3561,"PM")</f>
        <v>0</v>
      </c>
      <c r="BK3561" s="255">
        <f>COUNTIF(H3561:AL3561,"BM")</f>
        <v>0</v>
      </c>
      <c r="BL3561" s="261">
        <f>SUMIF(H3561:AL3561,"PD",H3562:AL3562)+SUMIF(H3561:AL3561,"PN",H3562:AL3562)+SUMIF(H3561:AL3561,"P/DS",H3562:AL3562)+SUMIF(H3561:AL3561,"PN/F",H3562:AL3562)+SUMIF(H3561:AL3561,"PN/L",H3562:AL3562)+SUMIF(H3561:AL3561,"TV",H3562:AL3562)+SUMIF(H3561:AL3561,"TVD",H3562:AL3562)+SUMIF(H3561:AL3561,"PDD",H3562:AL3562)</f>
        <v>0</v>
      </c>
      <c r="BM3561" s="261">
        <f>SUMIF(H3561:AL3561,"PD",H3563:AL3563)+SUMIF(H3561:AL3561,"PN",H3563:AL3563)+SUMIF(H3561:AL3561,"P/DS",H3563:AL3563)+SUMIF(H3561:AL3561,"PN/F",H3563:AL3563)+SUMIF(H3561:AL3561,"PN/L",H3563:AL3563)+SUMIF(H3561:AL3561,"TV",H3563:AL3563)+SUMIF(H3561:AL3561,"TVD",H3563:AL3563)+SUMIF(H3561:AL3561,"PDD",H3563:AL3563)+SUMIF(H3561:AL3561,"PMD",H3563:AL3563)</f>
        <v>0</v>
      </c>
      <c r="BN3561" s="261">
        <f>SUMIF(H3561:AL3561,"PD",H3564:AL3564)+SUMIF(H3561:AL3561,"PN",H3564:AL3564)+SUMIF(H3561:AL3561,"P/DS",H3564:AL3564)+SUMIF(H3561:AL3561,"PN/F",H3564:AL3564)+SUMIF(H3561:AL3561,"PN/L",H3564:AL3564)+SUMIF(H3561:AL3561,"TV",H3564:AL3564)+SUMIF(H3561:AL3561,"TVD",H3564:AL3564)</f>
        <v>0</v>
      </c>
      <c r="BO3561" s="261">
        <f>SUMIF(H3561:AL3561,"PD",H3565:AL3565)+SUMIF(H3561:AL3561,"PN",H3565:AL3565)+SUMIF(H3561:AL3561,"P/DS",H3565:AL3565)+SUMIF(H3561:AL3561,"PN/F",H3565:AL3565)+SUMIF(H3561:AL3561,"PN/L",H3565:AL3565)+SUMIF(H3561:AL3561,"TV",H3565:AL3565)+SUMIF(H3561:AL3561,"TVD",H3565:AL3565)</f>
        <v>0</v>
      </c>
      <c r="BP3561" s="261">
        <f>SUMIF(H3561:AL3561,"PD",H3566:AL3566)+SUMIF(H3561:AL3561,"PN",H3566:AL3566)+SUMIF(H3561:AL3561,"P/DS",H3566:AL3566)+SUMIF(H3561:AL3561,"PN/F",H3566:AL3566)+SUMIF(H3561:AL3561,"PN/L",H3566:AL3566)+SUMIF(H3561:AL3561,"TV",H3566:AL3566)+SUMIF(H3561:AL3561,"TVD",H3566:AL3566)+SUMIF(H3561:AL3561,"PDD",H3566:AL3566)+SUMIF(H3561:AL3561,"PH",H3566:AL3566)+SUMIF(H3561:AL3561,"PM",H3566:AL3566)</f>
        <v>0</v>
      </c>
      <c r="BQ3561" s="261">
        <f>SUMIF(H3561:AL3561,"PD",H3567:AL3567)+SUMIF(H3561:AL3561,"PN",H3567:AL3567)+SUMIF(H3561:AL3561,"P/DS",H3567:AL3567)+SUMIF(H3561:AL3561,"PN/F",H3567:AL3567)+SUMIF(H3561:AL3561,"PN/L",H3567:AL3567)+SUMIF(H3561:AL3561,"TV",H3567:AL3567)+SUMIF(H3561:AL3561,"TVD",H3567:AL3567)+SUMIF(H3561:AL3561,"PDD",H3567:AL3567)+SUMIF(H3561:AL3561,"PH",H3567:AL3567)+SUMIF(H3561:AL3561,"PM",H3567:AL3567)</f>
        <v>0</v>
      </c>
      <c r="BR3561" s="269">
        <f>SUM(H3562:AL3562)-BL3561</f>
        <v>37.5</v>
      </c>
      <c r="BS3561" s="269">
        <f>SUM(H3563:AL3563)-BM3561</f>
        <v>7</v>
      </c>
      <c r="BT3561" s="269">
        <f>SUM(H3564:AL3564)-BN3561</f>
        <v>0</v>
      </c>
      <c r="BU3561" s="269">
        <f>SUM(H3565:AL3565)-BO3561</f>
        <v>6.5</v>
      </c>
      <c r="BV3561" s="269">
        <f>SUM(H3566:AL3566)-BP3561</f>
        <v>0</v>
      </c>
      <c r="BW3561" s="269">
        <f>SUM(H3567:AL3567)-BQ3561</f>
        <v>0</v>
      </c>
      <c r="BX3561" s="255">
        <f>SUMIF(H3561:AL3561,"PD",H3568:AL3568)+SUMIF(H3561:AL3561,"PN",H3568:AL3568)+SUMIF(H3561:AL3561,"P/DS",H3568:AL3568)+SUMIF(H3561:AL3561,"PN/F",H3568:AL3568)+SUMIF(H3561:AL3561,"PN/L",H3568:AL3568)</f>
        <v>0</v>
      </c>
      <c r="BY3561" s="255">
        <f>SUM(H3568:AL3568)-BX3561</f>
        <v>0</v>
      </c>
      <c r="BZ3561" s="255">
        <f t="shared" ref="BZ3561" si="1121">+SUM(BL3561:BW3568)</f>
        <v>51</v>
      </c>
      <c r="CA3561" s="266">
        <f>(COUNTIFS(H3561:AL3561,"PD",H3562:AL3562,"&gt;=2"))*0.5-IF(CN3561="VP",COUNTIFS($H$16:$AL$16,"SAT",H3561:AL3561,"PD",H3562:AL3562,"&gt;=2"))*0.5</f>
        <v>0</v>
      </c>
      <c r="CB3561" s="266">
        <f>(COUNTIFS(H3561:AL3561,"PN",H3563:AL3563,"&gt;=0.5",H3562:AL3562,"&gt;=1.5"))*0.5+COUNTIFS(H3561:AL3561,"PDD",H3563:AL3563,"&gt;=0.5",H3562:AL3562,"&gt;=1.5")*0.5</f>
        <v>0</v>
      </c>
      <c r="CC3561" s="273">
        <f>(COUNTIFS(H3561:AL3561,"TV",H3563:AL3563,"&gt;=10"))*0.5+(COUNTIFS(H3561:AL3561,"PMD",H3563:AL3563,"&gt;=2"))*0.5</f>
        <v>0</v>
      </c>
      <c r="CD3561" s="266">
        <f>(COUNTIFS(H3561:AL3561,"TVD",H3565:AL3565,"&gt;=6.5",H3563:AL3563,"&gt;=3.5"))*0.5</f>
        <v>0</v>
      </c>
      <c r="CE3561" s="266">
        <f>(COUNTIFS(H3561:AL3561,"PD",H3566:AL3566,"&gt;=10"))*0.5</f>
        <v>0</v>
      </c>
      <c r="CF3561" s="266">
        <f>(COUNTIFS(H3561:AL3561,"PDD",H3566:AL3566,"&gt;=3.5",H3567:AL3567,"&gt;=6.5")+COUNTIFS(H3561:AL3561,"PH",H3567:AL3567,"&gt;=0.5",H3566:AL3566,"&gt;=1.5")+COUNTIFS(H3561:AL3561,"PM",H3567:AL3567,"&gt;=0.5",H3566:AL3566,"&gt;=1.5"))*0.5</f>
        <v>0</v>
      </c>
      <c r="CG3561" s="266">
        <f>(COUNTIFS(H3561:AL3561,"DS",H3562:AL3562,"&gt;=2")+COUNTIFS(H3561:AL3561,"AL/DS",H3562:AL3562,"&gt;=2"))*0.5-IF(CN3561="VP",COUNTIFS($H$16:$AL$16,"SAT",H3561:AL3561,"DS",H3562:AL3562,"&gt;=2"))*0.5</f>
        <v>4</v>
      </c>
      <c r="CH3561" s="266">
        <f>(COUNTIFS(H3561:AL3561,"NS",H3563:AL3563,"&gt;=0.5",H3562:AL3562,"&gt;=1.5")+COUNTIFS(H3561:AL3561,"AL/NS",H3563:AL3563,"&gt;=0.5",H3562:AL3562,"&gt;=1.5")+COUNTIFS(H3561:AL3561,"NHD",H3563:AL3563,"&gt;=4.5",H3566:AL3566,"&gt;=2",H3562:AL3562,"&gt;=1.5"))*0.5</f>
        <v>3</v>
      </c>
      <c r="CI3561" s="266">
        <f>(COUNTIF(H3563:AL3563,"&gt;=10")+COUNTIFS(H3561:AL3561,"MD",H3563:AL3563,"&gt;=2")-COUNTIFS(H3561:AL3561,"TV",H3563:AL3563,"&gt;=10"))*0.5</f>
        <v>0</v>
      </c>
      <c r="CJ3561" s="266">
        <f>(COUNTIFS(H3561:AL3561,"D",H3565:AL3565,"&gt;=6.5",H3563:AL3563,"&gt;=3.5"))*0.5</f>
        <v>0.5</v>
      </c>
      <c r="CK3561" s="266">
        <f>(COUNTIF(H3566:AL3566,"&gt;=10")-COUNTIFS(H3561:AL3561,"PD",H3566:AL3566,"&gt;=10"))*0.5</f>
        <v>0</v>
      </c>
      <c r="CL3561" s="265">
        <f>(COUNTIFS(H3561:AL3561,"NHD",H3566:AL3566,"&gt;=3.5",H3567:AL3567,"&gt;=6.5")+COUNTIFS(H3561:AL3561,"BH",H3566:AL3566,"&gt;=1.5",H3567:AL3567,"&gt;=0.5")+COUNTIFS(H3561:AL3561,"BM",H3566:AL3566,"&gt;=1.5",H3567:AL3567,"&gt;=0.5")+COUNTIFS(H3561:AL3561,"D",H3566:AL3566,"&gt;=1.5",H3567:AL3567,"&gt;=0.5"))*0.5</f>
        <v>0</v>
      </c>
      <c r="CM3561" s="272"/>
      <c r="CN3561" s="264" t="s">
        <v>723</v>
      </c>
      <c r="CO3561" s="177">
        <f t="shared" ref="CO3561" si="1122">+AM3561+AN3561+AO3561+AP3561+AQ3561+AR3561+AS3561+AU3561+BG3561</f>
        <v>26</v>
      </c>
      <c r="CP3561" s="225">
        <f>+SUM(I3562:I3567)-I3568</f>
        <v>10.5</v>
      </c>
      <c r="CQ3561" s="225">
        <f>+SUM(J3562:J3567)-J3568</f>
        <v>2.5</v>
      </c>
      <c r="CR3561" s="225">
        <f>+SUM(K3562:K3567)-K3568</f>
        <v>2.5</v>
      </c>
      <c r="CS3561" s="178"/>
      <c r="CT3561" s="178"/>
      <c r="CU3561" s="178"/>
      <c r="CV3561" s="178"/>
      <c r="CW3561" s="178"/>
      <c r="CX3561" s="178"/>
      <c r="CY3561" s="178"/>
      <c r="CZ3561" s="178"/>
      <c r="DA3561" s="178"/>
      <c r="DB3561" s="120"/>
      <c r="DC3561" s="120"/>
      <c r="DD3561" s="120"/>
      <c r="DE3561" s="120"/>
      <c r="DF3561" s="120"/>
      <c r="DG3561" s="120"/>
      <c r="DH3561" s="120"/>
      <c r="DI3561" s="120"/>
      <c r="DJ3561" s="120"/>
      <c r="DK3561" s="120"/>
      <c r="DL3561" s="120"/>
      <c r="DM3561" s="120"/>
      <c r="DN3561" s="120"/>
    </row>
    <row r="3562" spans="1:118" s="119" customFormat="1" ht="15" customHeight="1">
      <c r="A3562" s="228"/>
      <c r="B3562" s="346"/>
      <c r="C3562" s="349"/>
      <c r="D3562" s="237"/>
      <c r="E3562" s="237"/>
      <c r="F3562" s="242" t="s">
        <v>82</v>
      </c>
      <c r="G3562" s="121">
        <v>1.5</v>
      </c>
      <c r="H3562" s="83"/>
      <c r="I3562" s="83"/>
      <c r="J3562" s="83">
        <v>2</v>
      </c>
      <c r="K3562" s="83">
        <v>2</v>
      </c>
      <c r="L3562" s="83">
        <v>2</v>
      </c>
      <c r="M3562" s="83">
        <v>2</v>
      </c>
      <c r="N3562" s="83">
        <v>2</v>
      </c>
      <c r="O3562" s="83"/>
      <c r="P3562" s="83"/>
      <c r="Q3562" s="83"/>
      <c r="R3562" s="83"/>
      <c r="S3562" s="83"/>
      <c r="T3562" s="83"/>
      <c r="U3562" s="83"/>
      <c r="V3562" s="83"/>
      <c r="W3562" s="83">
        <v>4.5</v>
      </c>
      <c r="X3562" s="83">
        <v>2.5</v>
      </c>
      <c r="Y3562" s="83">
        <v>2.5</v>
      </c>
      <c r="Z3562" s="83">
        <v>0</v>
      </c>
      <c r="AA3562" s="83">
        <v>2.5</v>
      </c>
      <c r="AB3562" s="83">
        <v>2.5</v>
      </c>
      <c r="AC3562" s="79"/>
      <c r="AD3562" s="79">
        <v>2.5</v>
      </c>
      <c r="AE3562" s="79">
        <v>2.5</v>
      </c>
      <c r="AF3562" s="79">
        <v>1.5</v>
      </c>
      <c r="AG3562" s="79"/>
      <c r="AH3562" s="79">
        <v>2.5</v>
      </c>
      <c r="AI3562" s="79"/>
      <c r="AJ3562" s="79"/>
      <c r="AK3562" s="79">
        <v>2</v>
      </c>
      <c r="AL3562" s="79">
        <v>2</v>
      </c>
      <c r="AM3562" s="240"/>
      <c r="AN3562" s="240"/>
      <c r="AO3562" s="240"/>
      <c r="AP3562" s="240"/>
      <c r="AQ3562" s="240"/>
      <c r="AR3562" s="240"/>
      <c r="AS3562" s="240"/>
      <c r="AT3562" s="256"/>
      <c r="AU3562" s="256"/>
      <c r="AV3562" s="259"/>
      <c r="AW3562" s="259"/>
      <c r="AX3562" s="256"/>
      <c r="AY3562" s="256"/>
      <c r="AZ3562" s="256"/>
      <c r="BA3562" s="256"/>
      <c r="BB3562" s="256"/>
      <c r="BC3562" s="256"/>
      <c r="BD3562" s="256"/>
      <c r="BE3562" s="256"/>
      <c r="BF3562" s="256"/>
      <c r="BG3562" s="256"/>
      <c r="BH3562" s="256"/>
      <c r="BI3562" s="256"/>
      <c r="BJ3562" s="256"/>
      <c r="BK3562" s="256"/>
      <c r="BL3562" s="262"/>
      <c r="BM3562" s="262"/>
      <c r="BN3562" s="262"/>
      <c r="BO3562" s="262"/>
      <c r="BP3562" s="262"/>
      <c r="BQ3562" s="262"/>
      <c r="BR3562" s="270"/>
      <c r="BS3562" s="270"/>
      <c r="BT3562" s="270"/>
      <c r="BU3562" s="270"/>
      <c r="BV3562" s="270"/>
      <c r="BW3562" s="270"/>
      <c r="BX3562" s="256"/>
      <c r="BY3562" s="256"/>
      <c r="BZ3562" s="256"/>
      <c r="CA3562" s="267"/>
      <c r="CB3562" s="267"/>
      <c r="CC3562" s="274"/>
      <c r="CD3562" s="267"/>
      <c r="CE3562" s="267"/>
      <c r="CF3562" s="267"/>
      <c r="CG3562" s="267"/>
      <c r="CH3562" s="267"/>
      <c r="CI3562" s="267"/>
      <c r="CJ3562" s="267"/>
      <c r="CK3562" s="267"/>
      <c r="CL3562" s="265"/>
      <c r="CM3562" s="272"/>
      <c r="CN3562" s="264"/>
      <c r="CO3562" s="177"/>
      <c r="CP3562" s="226"/>
      <c r="CQ3562" s="226"/>
      <c r="CR3562" s="226"/>
      <c r="CS3562" s="178"/>
      <c r="CT3562" s="178"/>
      <c r="CU3562" s="178"/>
      <c r="CV3562" s="178"/>
      <c r="CW3562" s="178"/>
      <c r="CX3562" s="178"/>
      <c r="CY3562" s="178"/>
      <c r="CZ3562" s="178"/>
      <c r="DA3562" s="178"/>
      <c r="DB3562" s="120"/>
      <c r="DC3562" s="120"/>
      <c r="DD3562" s="120"/>
      <c r="DE3562" s="120"/>
      <c r="DF3562" s="120"/>
      <c r="DG3562" s="120"/>
      <c r="DH3562" s="120"/>
      <c r="DI3562" s="120"/>
      <c r="DJ3562" s="120"/>
      <c r="DK3562" s="120"/>
      <c r="DL3562" s="120"/>
      <c r="DM3562" s="120"/>
      <c r="DN3562" s="120"/>
    </row>
    <row r="3563" spans="1:118" s="119" customFormat="1" ht="14.25" customHeight="1">
      <c r="A3563" s="228"/>
      <c r="B3563" s="346"/>
      <c r="C3563" s="349"/>
      <c r="D3563" s="237"/>
      <c r="E3563" s="237"/>
      <c r="F3563" s="243"/>
      <c r="G3563" s="122">
        <v>2</v>
      </c>
      <c r="H3563" s="84"/>
      <c r="I3563" s="84">
        <v>4</v>
      </c>
      <c r="J3563" s="84">
        <v>0.5</v>
      </c>
      <c r="K3563" s="84">
        <v>0.5</v>
      </c>
      <c r="L3563" s="84">
        <v>0.5</v>
      </c>
      <c r="M3563" s="84">
        <v>0.5</v>
      </c>
      <c r="N3563" s="84"/>
      <c r="O3563" s="84"/>
      <c r="P3563" s="84"/>
      <c r="Q3563" s="84"/>
      <c r="R3563" s="84"/>
      <c r="S3563" s="84"/>
      <c r="T3563" s="84"/>
      <c r="U3563" s="84"/>
      <c r="V3563" s="84"/>
      <c r="W3563" s="84"/>
      <c r="X3563" s="84"/>
      <c r="Y3563" s="84"/>
      <c r="Z3563" s="84"/>
      <c r="AA3563" s="84"/>
      <c r="AB3563" s="84"/>
      <c r="AC3563" s="80"/>
      <c r="AD3563" s="80"/>
      <c r="AE3563" s="80"/>
      <c r="AF3563" s="80"/>
      <c r="AG3563" s="80"/>
      <c r="AH3563" s="80"/>
      <c r="AI3563" s="80"/>
      <c r="AJ3563" s="80"/>
      <c r="AK3563" s="80">
        <v>0.5</v>
      </c>
      <c r="AL3563" s="80">
        <v>0.5</v>
      </c>
      <c r="AM3563" s="240"/>
      <c r="AN3563" s="240"/>
      <c r="AO3563" s="240"/>
      <c r="AP3563" s="240"/>
      <c r="AQ3563" s="240"/>
      <c r="AR3563" s="240"/>
      <c r="AS3563" s="240"/>
      <c r="AT3563" s="256"/>
      <c r="AU3563" s="256"/>
      <c r="AV3563" s="259"/>
      <c r="AW3563" s="259"/>
      <c r="AX3563" s="256"/>
      <c r="AY3563" s="256"/>
      <c r="AZ3563" s="256"/>
      <c r="BA3563" s="256"/>
      <c r="BB3563" s="256"/>
      <c r="BC3563" s="256"/>
      <c r="BD3563" s="256"/>
      <c r="BE3563" s="256"/>
      <c r="BF3563" s="256"/>
      <c r="BG3563" s="256"/>
      <c r="BH3563" s="256"/>
      <c r="BI3563" s="256"/>
      <c r="BJ3563" s="256"/>
      <c r="BK3563" s="256"/>
      <c r="BL3563" s="262"/>
      <c r="BM3563" s="262"/>
      <c r="BN3563" s="262"/>
      <c r="BO3563" s="262"/>
      <c r="BP3563" s="262"/>
      <c r="BQ3563" s="262"/>
      <c r="BR3563" s="270"/>
      <c r="BS3563" s="270"/>
      <c r="BT3563" s="270"/>
      <c r="BU3563" s="270"/>
      <c r="BV3563" s="270"/>
      <c r="BW3563" s="270"/>
      <c r="BX3563" s="256"/>
      <c r="BY3563" s="256"/>
      <c r="BZ3563" s="256"/>
      <c r="CA3563" s="267"/>
      <c r="CB3563" s="267"/>
      <c r="CC3563" s="274"/>
      <c r="CD3563" s="267"/>
      <c r="CE3563" s="267"/>
      <c r="CF3563" s="267"/>
      <c r="CG3563" s="267"/>
      <c r="CH3563" s="267"/>
      <c r="CI3563" s="267"/>
      <c r="CJ3563" s="267"/>
      <c r="CK3563" s="267"/>
      <c r="CL3563" s="265"/>
      <c r="CM3563" s="272"/>
      <c r="CN3563" s="264"/>
      <c r="CO3563" s="177"/>
      <c r="CP3563" s="226"/>
      <c r="CQ3563" s="226"/>
      <c r="CR3563" s="226"/>
      <c r="CS3563" s="178"/>
      <c r="CT3563" s="178"/>
      <c r="CU3563" s="178"/>
      <c r="CV3563" s="178"/>
      <c r="CW3563" s="178"/>
      <c r="CX3563" s="178"/>
      <c r="CY3563" s="178"/>
      <c r="CZ3563" s="178"/>
      <c r="DA3563" s="178"/>
      <c r="DB3563" s="120"/>
      <c r="DC3563" s="120"/>
      <c r="DD3563" s="120"/>
      <c r="DE3563" s="120"/>
      <c r="DF3563" s="120"/>
      <c r="DG3563" s="120"/>
      <c r="DH3563" s="120"/>
      <c r="DI3563" s="120"/>
      <c r="DJ3563" s="120"/>
      <c r="DK3563" s="120"/>
      <c r="DL3563" s="120"/>
      <c r="DM3563" s="120"/>
      <c r="DN3563" s="120"/>
    </row>
    <row r="3564" spans="1:118" s="119" customFormat="1" ht="14.25" customHeight="1">
      <c r="A3564" s="228"/>
      <c r="B3564" s="346"/>
      <c r="C3564" s="349"/>
      <c r="D3564" s="237"/>
      <c r="E3564" s="237"/>
      <c r="F3564" s="243"/>
      <c r="G3564" s="122">
        <v>2.1</v>
      </c>
      <c r="H3564" s="84"/>
      <c r="I3564" s="84"/>
      <c r="J3564" s="84"/>
      <c r="K3564" s="84"/>
      <c r="L3564" s="84"/>
      <c r="M3564" s="84"/>
      <c r="N3564" s="84"/>
      <c r="O3564" s="84"/>
      <c r="P3564" s="84"/>
      <c r="Q3564" s="84"/>
      <c r="R3564" s="84"/>
      <c r="S3564" s="84"/>
      <c r="T3564" s="84"/>
      <c r="U3564" s="84"/>
      <c r="V3564" s="84"/>
      <c r="W3564" s="84"/>
      <c r="X3564" s="84"/>
      <c r="Y3564" s="84"/>
      <c r="Z3564" s="84"/>
      <c r="AA3564" s="84"/>
      <c r="AB3564" s="84"/>
      <c r="AC3564" s="80"/>
      <c r="AD3564" s="80"/>
      <c r="AE3564" s="80"/>
      <c r="AF3564" s="80"/>
      <c r="AG3564" s="80"/>
      <c r="AH3564" s="80"/>
      <c r="AI3564" s="80"/>
      <c r="AJ3564" s="80"/>
      <c r="AK3564" s="80"/>
      <c r="AL3564" s="80"/>
      <c r="AM3564" s="240"/>
      <c r="AN3564" s="240"/>
      <c r="AO3564" s="240"/>
      <c r="AP3564" s="240"/>
      <c r="AQ3564" s="240"/>
      <c r="AR3564" s="240"/>
      <c r="AS3564" s="240"/>
      <c r="AT3564" s="256"/>
      <c r="AU3564" s="256"/>
      <c r="AV3564" s="259"/>
      <c r="AW3564" s="259"/>
      <c r="AX3564" s="256"/>
      <c r="AY3564" s="256"/>
      <c r="AZ3564" s="256"/>
      <c r="BA3564" s="256"/>
      <c r="BB3564" s="256"/>
      <c r="BC3564" s="256"/>
      <c r="BD3564" s="256"/>
      <c r="BE3564" s="256"/>
      <c r="BF3564" s="256"/>
      <c r="BG3564" s="256"/>
      <c r="BH3564" s="256"/>
      <c r="BI3564" s="256"/>
      <c r="BJ3564" s="256"/>
      <c r="BK3564" s="256"/>
      <c r="BL3564" s="262"/>
      <c r="BM3564" s="262"/>
      <c r="BN3564" s="262"/>
      <c r="BO3564" s="262"/>
      <c r="BP3564" s="262"/>
      <c r="BQ3564" s="262"/>
      <c r="BR3564" s="270"/>
      <c r="BS3564" s="270"/>
      <c r="BT3564" s="270"/>
      <c r="BU3564" s="270"/>
      <c r="BV3564" s="270"/>
      <c r="BW3564" s="270"/>
      <c r="BX3564" s="256"/>
      <c r="BY3564" s="256"/>
      <c r="BZ3564" s="256"/>
      <c r="CA3564" s="267"/>
      <c r="CB3564" s="267"/>
      <c r="CC3564" s="274"/>
      <c r="CD3564" s="267"/>
      <c r="CE3564" s="267"/>
      <c r="CF3564" s="267"/>
      <c r="CG3564" s="267"/>
      <c r="CH3564" s="267"/>
      <c r="CI3564" s="267"/>
      <c r="CJ3564" s="267"/>
      <c r="CK3564" s="267"/>
      <c r="CL3564" s="265"/>
      <c r="CM3564" s="272"/>
      <c r="CN3564" s="264"/>
      <c r="CO3564" s="177"/>
      <c r="CP3564" s="226"/>
      <c r="CQ3564" s="226"/>
      <c r="CR3564" s="226"/>
      <c r="CS3564" s="178"/>
      <c r="CT3564" s="178"/>
      <c r="CU3564" s="178"/>
      <c r="CV3564" s="178"/>
      <c r="CW3564" s="178"/>
      <c r="CX3564" s="178"/>
      <c r="CY3564" s="178"/>
      <c r="CZ3564" s="178"/>
      <c r="DA3564" s="178"/>
      <c r="DB3564" s="120"/>
      <c r="DC3564" s="120"/>
      <c r="DD3564" s="120"/>
      <c r="DE3564" s="120"/>
      <c r="DF3564" s="120"/>
      <c r="DG3564" s="120"/>
      <c r="DH3564" s="120"/>
      <c r="DI3564" s="120"/>
      <c r="DJ3564" s="120"/>
      <c r="DK3564" s="120"/>
      <c r="DL3564" s="120"/>
      <c r="DM3564" s="120"/>
      <c r="DN3564" s="120"/>
    </row>
    <row r="3565" spans="1:118" s="119" customFormat="1" ht="14.25" customHeight="1">
      <c r="A3565" s="228"/>
      <c r="B3565" s="346"/>
      <c r="C3565" s="349"/>
      <c r="D3565" s="237"/>
      <c r="E3565" s="237"/>
      <c r="F3565" s="243"/>
      <c r="G3565" s="122">
        <v>2.7</v>
      </c>
      <c r="H3565" s="84"/>
      <c r="I3565" s="84">
        <v>6.5</v>
      </c>
      <c r="J3565" s="84"/>
      <c r="K3565" s="84"/>
      <c r="L3565" s="84"/>
      <c r="M3565" s="84"/>
      <c r="N3565" s="84"/>
      <c r="O3565" s="84"/>
      <c r="P3565" s="84"/>
      <c r="Q3565" s="84"/>
      <c r="R3565" s="84"/>
      <c r="S3565" s="84"/>
      <c r="T3565" s="84"/>
      <c r="U3565" s="84"/>
      <c r="V3565" s="84"/>
      <c r="W3565" s="84"/>
      <c r="X3565" s="84"/>
      <c r="Y3565" s="84"/>
      <c r="Z3565" s="84"/>
      <c r="AA3565" s="84"/>
      <c r="AB3565" s="84"/>
      <c r="AC3565" s="80"/>
      <c r="AD3565" s="80"/>
      <c r="AE3565" s="80"/>
      <c r="AF3565" s="80"/>
      <c r="AG3565" s="80"/>
      <c r="AH3565" s="80"/>
      <c r="AI3565" s="80"/>
      <c r="AJ3565" s="80"/>
      <c r="AK3565" s="80"/>
      <c r="AL3565" s="80"/>
      <c r="AM3565" s="240"/>
      <c r="AN3565" s="240"/>
      <c r="AO3565" s="240"/>
      <c r="AP3565" s="240"/>
      <c r="AQ3565" s="240"/>
      <c r="AR3565" s="240"/>
      <c r="AS3565" s="240"/>
      <c r="AT3565" s="256"/>
      <c r="AU3565" s="256"/>
      <c r="AV3565" s="259"/>
      <c r="AW3565" s="259"/>
      <c r="AX3565" s="256"/>
      <c r="AY3565" s="256"/>
      <c r="AZ3565" s="256"/>
      <c r="BA3565" s="256"/>
      <c r="BB3565" s="256"/>
      <c r="BC3565" s="256"/>
      <c r="BD3565" s="256"/>
      <c r="BE3565" s="256"/>
      <c r="BF3565" s="256"/>
      <c r="BG3565" s="256"/>
      <c r="BH3565" s="256"/>
      <c r="BI3565" s="256"/>
      <c r="BJ3565" s="256"/>
      <c r="BK3565" s="256"/>
      <c r="BL3565" s="262"/>
      <c r="BM3565" s="262"/>
      <c r="BN3565" s="262"/>
      <c r="BO3565" s="262"/>
      <c r="BP3565" s="262"/>
      <c r="BQ3565" s="262"/>
      <c r="BR3565" s="270"/>
      <c r="BS3565" s="270"/>
      <c r="BT3565" s="270"/>
      <c r="BU3565" s="270"/>
      <c r="BV3565" s="270"/>
      <c r="BW3565" s="270"/>
      <c r="BX3565" s="256"/>
      <c r="BY3565" s="256"/>
      <c r="BZ3565" s="256"/>
      <c r="CA3565" s="267"/>
      <c r="CB3565" s="267"/>
      <c r="CC3565" s="274"/>
      <c r="CD3565" s="267"/>
      <c r="CE3565" s="267"/>
      <c r="CF3565" s="267"/>
      <c r="CG3565" s="267"/>
      <c r="CH3565" s="267"/>
      <c r="CI3565" s="267"/>
      <c r="CJ3565" s="267"/>
      <c r="CK3565" s="267"/>
      <c r="CL3565" s="265"/>
      <c r="CM3565" s="272"/>
      <c r="CN3565" s="264"/>
      <c r="CO3565" s="177"/>
      <c r="CP3565" s="226"/>
      <c r="CQ3565" s="226"/>
      <c r="CR3565" s="226"/>
      <c r="CS3565" s="178"/>
      <c r="CT3565" s="178"/>
      <c r="CU3565" s="178"/>
      <c r="CV3565" s="178"/>
      <c r="CW3565" s="178"/>
      <c r="CX3565" s="178"/>
      <c r="CY3565" s="178"/>
      <c r="CZ3565" s="178"/>
      <c r="DA3565" s="178"/>
      <c r="DB3565" s="120"/>
      <c r="DC3565" s="120"/>
      <c r="DD3565" s="120"/>
      <c r="DE3565" s="120"/>
      <c r="DF3565" s="120"/>
      <c r="DG3565" s="120"/>
      <c r="DH3565" s="120"/>
      <c r="DI3565" s="120"/>
      <c r="DJ3565" s="120"/>
      <c r="DK3565" s="120"/>
      <c r="DL3565" s="120"/>
      <c r="DM3565" s="120"/>
      <c r="DN3565" s="120"/>
    </row>
    <row r="3566" spans="1:118" s="119" customFormat="1" ht="14.25" customHeight="1">
      <c r="A3566" s="228"/>
      <c r="B3566" s="346"/>
      <c r="C3566" s="349"/>
      <c r="D3566" s="237"/>
      <c r="E3566" s="237"/>
      <c r="F3566" s="243"/>
      <c r="G3566" s="122">
        <v>3</v>
      </c>
      <c r="H3566" s="84"/>
      <c r="I3566" s="84"/>
      <c r="J3566" s="84"/>
      <c r="K3566" s="84"/>
      <c r="L3566" s="84"/>
      <c r="M3566" s="84"/>
      <c r="N3566" s="84"/>
      <c r="O3566" s="84"/>
      <c r="P3566" s="84"/>
      <c r="Q3566" s="84"/>
      <c r="R3566" s="84"/>
      <c r="S3566" s="84"/>
      <c r="T3566" s="84"/>
      <c r="U3566" s="84"/>
      <c r="V3566" s="84"/>
      <c r="W3566" s="84"/>
      <c r="X3566" s="84"/>
      <c r="Y3566" s="84"/>
      <c r="Z3566" s="84"/>
      <c r="AA3566" s="84"/>
      <c r="AB3566" s="84"/>
      <c r="AC3566" s="80"/>
      <c r="AD3566" s="80"/>
      <c r="AE3566" s="80"/>
      <c r="AF3566" s="80"/>
      <c r="AG3566" s="80"/>
      <c r="AH3566" s="80"/>
      <c r="AI3566" s="80"/>
      <c r="AJ3566" s="80"/>
      <c r="AK3566" s="80"/>
      <c r="AL3566" s="80"/>
      <c r="AM3566" s="240"/>
      <c r="AN3566" s="240"/>
      <c r="AO3566" s="240"/>
      <c r="AP3566" s="240"/>
      <c r="AQ3566" s="240"/>
      <c r="AR3566" s="240"/>
      <c r="AS3566" s="240"/>
      <c r="AT3566" s="256"/>
      <c r="AU3566" s="256"/>
      <c r="AV3566" s="259"/>
      <c r="AW3566" s="259"/>
      <c r="AX3566" s="256"/>
      <c r="AY3566" s="256"/>
      <c r="AZ3566" s="256"/>
      <c r="BA3566" s="256"/>
      <c r="BB3566" s="256"/>
      <c r="BC3566" s="256"/>
      <c r="BD3566" s="256"/>
      <c r="BE3566" s="256"/>
      <c r="BF3566" s="256"/>
      <c r="BG3566" s="256"/>
      <c r="BH3566" s="256"/>
      <c r="BI3566" s="256"/>
      <c r="BJ3566" s="256"/>
      <c r="BK3566" s="256"/>
      <c r="BL3566" s="262"/>
      <c r="BM3566" s="262"/>
      <c r="BN3566" s="262"/>
      <c r="BO3566" s="262"/>
      <c r="BP3566" s="262"/>
      <c r="BQ3566" s="262"/>
      <c r="BR3566" s="270"/>
      <c r="BS3566" s="270"/>
      <c r="BT3566" s="270"/>
      <c r="BU3566" s="270"/>
      <c r="BV3566" s="270"/>
      <c r="BW3566" s="270"/>
      <c r="BX3566" s="256"/>
      <c r="BY3566" s="256"/>
      <c r="BZ3566" s="256"/>
      <c r="CA3566" s="267"/>
      <c r="CB3566" s="267"/>
      <c r="CC3566" s="274"/>
      <c r="CD3566" s="267"/>
      <c r="CE3566" s="267"/>
      <c r="CF3566" s="267"/>
      <c r="CG3566" s="267"/>
      <c r="CH3566" s="267"/>
      <c r="CI3566" s="267"/>
      <c r="CJ3566" s="267"/>
      <c r="CK3566" s="267"/>
      <c r="CL3566" s="265"/>
      <c r="CM3566" s="272"/>
      <c r="CN3566" s="264"/>
      <c r="CO3566" s="177"/>
      <c r="CP3566" s="226"/>
      <c r="CQ3566" s="226"/>
      <c r="CR3566" s="226"/>
      <c r="CS3566" s="178"/>
      <c r="CT3566" s="178"/>
      <c r="CU3566" s="178"/>
      <c r="CV3566" s="178"/>
      <c r="CW3566" s="178"/>
      <c r="CX3566" s="178"/>
      <c r="CY3566" s="178"/>
      <c r="CZ3566" s="178"/>
      <c r="DA3566" s="178"/>
      <c r="DB3566" s="120"/>
      <c r="DC3566" s="120"/>
      <c r="DD3566" s="120"/>
      <c r="DE3566" s="120"/>
      <c r="DF3566" s="120"/>
      <c r="DG3566" s="120"/>
      <c r="DH3566" s="120"/>
      <c r="DI3566" s="120"/>
      <c r="DJ3566" s="120"/>
      <c r="DK3566" s="120"/>
      <c r="DL3566" s="120"/>
      <c r="DM3566" s="120"/>
      <c r="DN3566" s="120"/>
    </row>
    <row r="3567" spans="1:118" s="119" customFormat="1" ht="14.25" customHeight="1">
      <c r="A3567" s="228"/>
      <c r="B3567" s="346"/>
      <c r="C3567" s="349"/>
      <c r="D3567" s="237"/>
      <c r="E3567" s="237"/>
      <c r="F3567" s="244"/>
      <c r="G3567" s="123">
        <v>3.9</v>
      </c>
      <c r="H3567" s="85"/>
      <c r="I3567" s="85"/>
      <c r="J3567" s="85"/>
      <c r="K3567" s="85"/>
      <c r="L3567" s="85"/>
      <c r="M3567" s="85"/>
      <c r="N3567" s="85"/>
      <c r="O3567" s="85"/>
      <c r="P3567" s="85"/>
      <c r="Q3567" s="85"/>
      <c r="R3567" s="85"/>
      <c r="S3567" s="85"/>
      <c r="T3567" s="85"/>
      <c r="U3567" s="85"/>
      <c r="V3567" s="85"/>
      <c r="W3567" s="85"/>
      <c r="X3567" s="85"/>
      <c r="Y3567" s="85"/>
      <c r="Z3567" s="85"/>
      <c r="AA3567" s="85"/>
      <c r="AB3567" s="85"/>
      <c r="AC3567" s="81"/>
      <c r="AD3567" s="81"/>
      <c r="AE3567" s="81"/>
      <c r="AF3567" s="81"/>
      <c r="AG3567" s="81"/>
      <c r="AH3567" s="81"/>
      <c r="AI3567" s="81"/>
      <c r="AJ3567" s="81"/>
      <c r="AK3567" s="81"/>
      <c r="AL3567" s="81"/>
      <c r="AM3567" s="240"/>
      <c r="AN3567" s="240"/>
      <c r="AO3567" s="240"/>
      <c r="AP3567" s="240"/>
      <c r="AQ3567" s="240"/>
      <c r="AR3567" s="240"/>
      <c r="AS3567" s="240"/>
      <c r="AT3567" s="256"/>
      <c r="AU3567" s="256"/>
      <c r="AV3567" s="259"/>
      <c r="AW3567" s="259"/>
      <c r="AX3567" s="256"/>
      <c r="AY3567" s="256"/>
      <c r="AZ3567" s="256"/>
      <c r="BA3567" s="256"/>
      <c r="BB3567" s="256"/>
      <c r="BC3567" s="256"/>
      <c r="BD3567" s="256"/>
      <c r="BE3567" s="256"/>
      <c r="BF3567" s="256"/>
      <c r="BG3567" s="256"/>
      <c r="BH3567" s="256"/>
      <c r="BI3567" s="256"/>
      <c r="BJ3567" s="256"/>
      <c r="BK3567" s="256"/>
      <c r="BL3567" s="262"/>
      <c r="BM3567" s="262"/>
      <c r="BN3567" s="262"/>
      <c r="BO3567" s="262"/>
      <c r="BP3567" s="262"/>
      <c r="BQ3567" s="262"/>
      <c r="BR3567" s="270"/>
      <c r="BS3567" s="270"/>
      <c r="BT3567" s="270"/>
      <c r="BU3567" s="270"/>
      <c r="BV3567" s="270"/>
      <c r="BW3567" s="270"/>
      <c r="BX3567" s="256"/>
      <c r="BY3567" s="256"/>
      <c r="BZ3567" s="256"/>
      <c r="CA3567" s="267"/>
      <c r="CB3567" s="267"/>
      <c r="CC3567" s="274"/>
      <c r="CD3567" s="267"/>
      <c r="CE3567" s="267"/>
      <c r="CF3567" s="267"/>
      <c r="CG3567" s="267"/>
      <c r="CH3567" s="267"/>
      <c r="CI3567" s="267"/>
      <c r="CJ3567" s="267"/>
      <c r="CK3567" s="267"/>
      <c r="CL3567" s="265"/>
      <c r="CM3567" s="272"/>
      <c r="CN3567" s="264"/>
      <c r="CO3567" s="177"/>
      <c r="CP3567" s="226"/>
      <c r="CQ3567" s="226"/>
      <c r="CR3567" s="226"/>
      <c r="CS3567" s="178"/>
      <c r="CT3567" s="178"/>
      <c r="CU3567" s="178"/>
      <c r="CV3567" s="178"/>
      <c r="CW3567" s="178"/>
      <c r="CX3567" s="178"/>
      <c r="CY3567" s="178"/>
      <c r="CZ3567" s="178"/>
      <c r="DA3567" s="178"/>
      <c r="DB3567" s="120"/>
      <c r="DC3567" s="120"/>
      <c r="DD3567" s="120"/>
      <c r="DE3567" s="120"/>
      <c r="DF3567" s="120"/>
      <c r="DG3567" s="120"/>
      <c r="DH3567" s="120"/>
      <c r="DI3567" s="120"/>
      <c r="DJ3567" s="120"/>
      <c r="DK3567" s="120"/>
      <c r="DL3567" s="120"/>
      <c r="DM3567" s="120"/>
      <c r="DN3567" s="120"/>
    </row>
    <row r="3568" spans="1:118" s="119" customFormat="1" ht="14.25" customHeight="1">
      <c r="A3568" s="229"/>
      <c r="B3568" s="347"/>
      <c r="C3568" s="350"/>
      <c r="D3568" s="238"/>
      <c r="E3568" s="238"/>
      <c r="F3568" s="245" t="s">
        <v>83</v>
      </c>
      <c r="G3568" s="246"/>
      <c r="H3568" s="82"/>
      <c r="I3568" s="82"/>
      <c r="J3568" s="82"/>
      <c r="K3568" s="82"/>
      <c r="L3568" s="82"/>
      <c r="M3568" s="82"/>
      <c r="N3568" s="82"/>
      <c r="O3568" s="82"/>
      <c r="P3568" s="82"/>
      <c r="Q3568" s="82"/>
      <c r="R3568" s="82"/>
      <c r="S3568" s="82"/>
      <c r="T3568" s="82"/>
      <c r="U3568" s="82"/>
      <c r="V3568" s="82"/>
      <c r="W3568" s="82"/>
      <c r="X3568" s="82"/>
      <c r="Y3568" s="82"/>
      <c r="Z3568" s="82"/>
      <c r="AA3568" s="82"/>
      <c r="AB3568" s="82"/>
      <c r="AC3568" s="35"/>
      <c r="AD3568" s="35"/>
      <c r="AE3568" s="35"/>
      <c r="AF3568" s="35"/>
      <c r="AG3568" s="35"/>
      <c r="AH3568" s="35"/>
      <c r="AI3568" s="35"/>
      <c r="AJ3568" s="35"/>
      <c r="AK3568" s="35"/>
      <c r="AL3568" s="35"/>
      <c r="AM3568" s="241"/>
      <c r="AN3568" s="241"/>
      <c r="AO3568" s="241"/>
      <c r="AP3568" s="241"/>
      <c r="AQ3568" s="241"/>
      <c r="AR3568" s="241"/>
      <c r="AS3568" s="241"/>
      <c r="AT3568" s="257"/>
      <c r="AU3568" s="257"/>
      <c r="AV3568" s="260"/>
      <c r="AW3568" s="260"/>
      <c r="AX3568" s="257"/>
      <c r="AY3568" s="257"/>
      <c r="AZ3568" s="257"/>
      <c r="BA3568" s="257"/>
      <c r="BB3568" s="257"/>
      <c r="BC3568" s="257"/>
      <c r="BD3568" s="257"/>
      <c r="BE3568" s="257"/>
      <c r="BF3568" s="257"/>
      <c r="BG3568" s="257"/>
      <c r="BH3568" s="257"/>
      <c r="BI3568" s="257"/>
      <c r="BJ3568" s="257"/>
      <c r="BK3568" s="257"/>
      <c r="BL3568" s="263"/>
      <c r="BM3568" s="263"/>
      <c r="BN3568" s="263"/>
      <c r="BO3568" s="263"/>
      <c r="BP3568" s="263"/>
      <c r="BQ3568" s="263"/>
      <c r="BR3568" s="271"/>
      <c r="BS3568" s="271"/>
      <c r="BT3568" s="271"/>
      <c r="BU3568" s="271"/>
      <c r="BV3568" s="271"/>
      <c r="BW3568" s="271"/>
      <c r="BX3568" s="257"/>
      <c r="BY3568" s="257"/>
      <c r="BZ3568" s="257"/>
      <c r="CA3568" s="268"/>
      <c r="CB3568" s="268"/>
      <c r="CC3568" s="275"/>
      <c r="CD3568" s="268"/>
      <c r="CE3568" s="268"/>
      <c r="CF3568" s="268"/>
      <c r="CG3568" s="268"/>
      <c r="CH3568" s="268"/>
      <c r="CI3568" s="268"/>
      <c r="CJ3568" s="268"/>
      <c r="CK3568" s="268"/>
      <c r="CL3568" s="265"/>
      <c r="CM3568" s="272"/>
      <c r="CN3568" s="264"/>
      <c r="CO3568" s="177"/>
      <c r="CP3568" s="226"/>
      <c r="CQ3568" s="226"/>
      <c r="CR3568" s="226"/>
      <c r="CS3568" s="178"/>
      <c r="CT3568" s="178"/>
      <c r="CU3568" s="178"/>
      <c r="CV3568" s="178"/>
      <c r="CW3568" s="178"/>
      <c r="CX3568" s="178"/>
      <c r="CY3568" s="178"/>
      <c r="CZ3568" s="178"/>
      <c r="DA3568" s="178"/>
      <c r="DB3568" s="120"/>
      <c r="DC3568" s="120"/>
      <c r="DD3568" s="120"/>
      <c r="DE3568" s="120"/>
      <c r="DF3568" s="120"/>
      <c r="DG3568" s="120"/>
      <c r="DH3568" s="120"/>
      <c r="DI3568" s="120"/>
      <c r="DJ3568" s="120"/>
      <c r="DK3568" s="120"/>
      <c r="DL3568" s="120"/>
      <c r="DM3568" s="120"/>
      <c r="DN3568" s="120"/>
    </row>
    <row r="3569" spans="1:118" s="119" customFormat="1" ht="15" customHeight="1">
      <c r="A3569" s="227">
        <f t="shared" ref="A3569:A3625" si="1123">A3561+1</f>
        <v>442</v>
      </c>
      <c r="B3569" s="345" t="s">
        <v>720</v>
      </c>
      <c r="C3569" s="584" t="s">
        <v>995</v>
      </c>
      <c r="D3569" s="236">
        <v>44217</v>
      </c>
      <c r="E3569" s="236" t="s">
        <v>1195</v>
      </c>
      <c r="F3569" s="253" t="s">
        <v>80</v>
      </c>
      <c r="G3569" s="254"/>
      <c r="H3569" s="82" t="s">
        <v>69</v>
      </c>
      <c r="I3569" s="82" t="s">
        <v>973</v>
      </c>
      <c r="J3569" s="82" t="s">
        <v>61</v>
      </c>
      <c r="K3569" s="82" t="s">
        <v>61</v>
      </c>
      <c r="L3569" s="82" t="s">
        <v>61</v>
      </c>
      <c r="M3569" s="82" t="s">
        <v>61</v>
      </c>
      <c r="N3569" s="82" t="s">
        <v>61</v>
      </c>
      <c r="O3569" s="82" t="s">
        <v>973</v>
      </c>
      <c r="P3569" s="82" t="s">
        <v>61</v>
      </c>
      <c r="Q3569" s="82" t="s">
        <v>61</v>
      </c>
      <c r="R3569" s="82" t="s">
        <v>631</v>
      </c>
      <c r="S3569" s="82" t="s">
        <v>61</v>
      </c>
      <c r="T3569" s="82" t="s">
        <v>61</v>
      </c>
      <c r="U3569" s="82" t="s">
        <v>61</v>
      </c>
      <c r="V3569" s="82"/>
      <c r="W3569" s="82" t="s">
        <v>60</v>
      </c>
      <c r="X3569" s="82" t="s">
        <v>60</v>
      </c>
      <c r="Y3569" s="82" t="s">
        <v>60</v>
      </c>
      <c r="Z3569" s="82" t="s">
        <v>60</v>
      </c>
      <c r="AA3569" s="82" t="s">
        <v>60</v>
      </c>
      <c r="AB3569" s="82" t="s">
        <v>60</v>
      </c>
      <c r="AC3569" s="82"/>
      <c r="AD3569" s="82" t="s">
        <v>60</v>
      </c>
      <c r="AE3569" s="82" t="s">
        <v>60</v>
      </c>
      <c r="AF3569" s="82" t="s">
        <v>60</v>
      </c>
      <c r="AG3569" s="82" t="s">
        <v>60</v>
      </c>
      <c r="AH3569" s="82" t="s">
        <v>60</v>
      </c>
      <c r="AI3569" s="82" t="s">
        <v>1471</v>
      </c>
      <c r="AJ3569" s="82"/>
      <c r="AK3569" s="82" t="s">
        <v>61</v>
      </c>
      <c r="AL3569" s="82" t="s">
        <v>61</v>
      </c>
      <c r="AM3569" s="239">
        <f>COUNTIF(H3569:AL3569,"PH")+COUNTIF(H3569:AL3569,"PH/L")+COUNTIF(H3569:AL3569,"PM")</f>
        <v>0</v>
      </c>
      <c r="AN3569" s="239">
        <f>COUNTIF(H3569:AL3569,"PD")+COUNTIF(H3569:AL3569,"PDD")+COUNTIF(H3569:AL3569,"P/DS")/2+COUNTIF(H3569:AL3569,"PMD")</f>
        <v>0</v>
      </c>
      <c r="AO3569" s="239">
        <f>COUNTIF(H3569:AL3569,"PN")+COUNTIF(H3569:AL3569,"P/NS")/2+COUNTIF(H3569:AL3569,"PH")+COUNTIF(H3569:AL3569,"PH/F")/2+COUNTIF(H3569:AL3569,"PH/L")/2+COUNTIF(H3569:AL3569,"PM")</f>
        <v>0</v>
      </c>
      <c r="AP3569" s="239">
        <f>COUNTIF(H3569:AL3569,"BH")+COUNTIF(H3569:AL3569,"AL/BL")+COUNTIF(H3569:AL3569,"UL/BL")+COUNTIF(H3569:AL3569,"BM")</f>
        <v>0</v>
      </c>
      <c r="AQ3569" s="239">
        <f>COUNTIF(H3569:AL3569,"DS")+COUNTIF(H3569:AL3569,"AL/DS")/2+COUNTIF(H3569:AL3569,"UL/DS")/2+COUNTIF(H3569:AL3569,"CT")+COUNTIF(H3569:AL3569,"MD")</f>
        <v>11.5</v>
      </c>
      <c r="AR3569" s="239">
        <f>COUNTIF(H3569:AL3569,"NS")+COUNTIF(H3569:AL3569,"AL/NS")/2+COUNTIF(H3569:AL3569,"UL/NS")/2+COUNTIF(H3569:AL3569,"BH")+COUNTIF(H3569:AL3569,"AL/BF")/2+COUNTIF(H3569:AL3569,"AL/BL")/2+COUNTIF(H3569:AL3569,"UL/BL")/2+COUNTIF(H3569:AL3569,"UL/BF")/2+COUNTIF(H3569:AL3569,"BM")</f>
        <v>12</v>
      </c>
      <c r="AS3569" s="239">
        <f>COUNTIF(H3569:AL3569,"AL")+COUNTIF(H3569:AL3569,"AL/DS")/2+COUNTIF(H3569:AL3569,"AL/NS")/2+COUNTIF(H3569:AL3569,"NH")+COUNTIF(H3569:AL3569,"SL")+COUNTIF(H3569:AL3569,"NHD")+COUNTIF(H3569:AL3569,"B")+COUNTIF(H3569:AL3569,"HL")+COUNTIF(H3569:AL3569,"AL/BF")/2+COUNTIF(H3569:AL3569,"AL/BL")/2</f>
        <v>1</v>
      </c>
      <c r="AT3569" s="255">
        <f>COUNTIF(H3569:AL3569,"PD")+COUNTIF(H3569:AL3569,"PN")+COUNTIF(H3569:AL3569,"P/DS")/2+COUNTIF(H3569:AL3569,"P/NS")/2+COUNTIF(H3569:AL3569,"DS")+COUNTIF(H3569:AL3569,"NS")+COUNTIF(H3569:AL3569,"AL")+COUNTIF(H3569:AL3569,"AL/DS")+COUNTIF(H3569:AL3569,"AL/NS")+COUNTIF(H3569:AL3569,"NH")+COUNTIF(H3569:AL3569,"SL")+COUNTIF(H3569:AL3569,"UL/DS")/2+COUNTIF(H3569:AL3569,"UL/NS")/2+COUNTIF(H3569:AL3569,"CT")+COUNTIF(H3569:AL3569,"NHD")+COUNTIF(H3569:AL3569,"PDD")+COUNTIF(H3569:AL3569,"B")+COUNTIF(H3569:AL3569,"HL")+COUNTIF(H3569:AL3569,"PH")+COUNTIF(H3569:AL3569,"BH")+COUNTIF(H3569:AL3569,"AL/BF")+COUNTIF(H3569:AL3569,"AL/BL")+COUNTIF(H3569:AL3569,"UL/BF")/2+COUNTIF(H3569:AL3569,"UL/BL")/2+COUNTIF(H3569:AL3569,"PH/F")/2+COUNTIF(H3569:AL3569,"PH/L")/2+COUNTIF(H3569:AL3569,"MD")+COUNTIF(H3569:AL3569,"PMD")+COUNTIF(H3569:AL3569,"PM")+COUNTIF(H3569:AL3569,"BM")</f>
        <v>24.5</v>
      </c>
      <c r="AU3569" s="255">
        <f>COUNTIF(H3569:AL3569,"P/DS")/2+COUNTIF(H3569:AL3569,"P/NS")/2+COUNTIF(H3569:AL3569,"IL")+COUNTIF(H3569:AL3569,"NL")+COUNTIF(H3569:AL3569,"UL")+COUNTIF(H3569:AL3569,"UL/DS")/2+COUNTIF(H3569:AL3569,"UL/NS")/2+COUNTIF(H3569:AL3569,"KT")+COUNTIF(H3569:AL3569,"UL/BF")/2+COUNTIF(H3569:AL3569,"UL/BL")/2+COUNTIF(H3569:AL3569,"PH/F")/2+COUNTIF(H3569:AL3569,"PH/L")/2+COUNTIF(H3569:AL3569,"NB")</f>
        <v>1.5</v>
      </c>
      <c r="AV3569" s="258">
        <f>COUNTIF(H3569:AL3569,"PN")+COUNTIF(H3569:AL3569,"TVD")+COUNTIF(H3569:AL3569,"PH")+COUNTIF(H3569:AL3569,"PM")+COUNTIF(H3569:AL3569,"PDD")-COUNTIFS(H3569:AL3569,"PN",H3576:AL3576,"&gt;=3")-COUNTIFS(H3569:AL3569,"PM",H3576:AL3576,"&gt;=3")</f>
        <v>0</v>
      </c>
      <c r="AW3569" s="258">
        <f>COUNTIF(H3569:AL3569,"NS")+COUNTIF(H3569:AL3569,"D")+COUNTIF(H3569:AL3569,"BH")+COUNTIF(H3569:AL3569,"NHD")+COUNTIF(H3569:AL3569,"BM")-COUNTIFS(H3569:AL3569,"NS",H3576:AL3576,"&gt;=3")-COUNTIFS(H3569:AL3569,"BH",H3576:AL3576,"&gt;=3")-COUNTIFS(H3569:AL3569,"BM",H3576:AL3576,"&gt;=3")</f>
        <v>14</v>
      </c>
      <c r="AX3569" s="255">
        <f>COUNTIF(H3569:AL3569,"AL")+COUNTIF(H3569:AL3569,"AL/DS")/2+COUNTIF(H3569:AL3569,"AL/NS")/2+COUNTIF(H3569:AL3569,"AL/BF")+COUNTIF(H3569:AL3569,"AL/BL")/2</f>
        <v>0</v>
      </c>
      <c r="AY3569" s="255">
        <f>COUNTIF(H3569:AL3569,"SL")</f>
        <v>0</v>
      </c>
      <c r="AZ3569" s="255">
        <f>COUNTIF(H3569:AL3569,"NH")</f>
        <v>1</v>
      </c>
      <c r="BA3569" s="255">
        <f>COUNTIF(H3569:AL3569,"HL")</f>
        <v>0</v>
      </c>
      <c r="BB3569" s="255">
        <f>COUNTIF(G3569:AL3569,"P/DS")/2+COUNTIF(G3569:AL3569,"P/NS")/2+COUNTIF(G3569:AL3569,"UL")+COUNTIF(G3569:AL3569,"UL/DS")/2+COUNTIF(G3569:AL3569,"UL/NS")/2+COUNTIF(G3569:AL3569,"UL/BL")/2+COUNTIF(G3569:AL3569,"UL/BF")/2+COUNTIF(G3569:AL3569,"PH/F")/2+COUNTIF(G3569:AL3569,"PH/L")/2</f>
        <v>0.5</v>
      </c>
      <c r="BC3569" s="255">
        <f>COUNTIF(H3569:AL3569,"NB")</f>
        <v>1</v>
      </c>
      <c r="BD3569" s="255">
        <f>COUNTIF(H3569:AL3569,"NL")</f>
        <v>0</v>
      </c>
      <c r="BE3569" s="255">
        <f>COUNTIF(H3569:AL3569,"IL")</f>
        <v>0</v>
      </c>
      <c r="BF3569" s="255">
        <f>COUNTIF(H3569:AL3569,"KT")</f>
        <v>0</v>
      </c>
      <c r="BG3569" s="255">
        <f>COUNTIF(H3569:AL3569,"L70")</f>
        <v>0</v>
      </c>
      <c r="BH3569" s="255">
        <f>COUNTIF(H3569:AL3569,"MD")</f>
        <v>0</v>
      </c>
      <c r="BI3569" s="255">
        <f>COUNTIF(H3569:AL3569,"PMD")</f>
        <v>0</v>
      </c>
      <c r="BJ3569" s="255">
        <f>COUNTIF(H3569:AL3569,"PM")</f>
        <v>0</v>
      </c>
      <c r="BK3569" s="255">
        <f>COUNTIF(H3569:AL3569,"BM")</f>
        <v>0</v>
      </c>
      <c r="BL3569" s="261">
        <f>SUMIF(H3569:AL3569,"PD",H3570:AL3570)+SUMIF(H3569:AL3569,"PN",H3570:AL3570)+SUMIF(H3569:AL3569,"P/DS",H3570:AL3570)+SUMIF(H3569:AL3569,"PN/F",H3570:AL3570)+SUMIF(H3569:AL3569,"PN/L",H3570:AL3570)+SUMIF(H3569:AL3569,"TV",H3570:AL3570)+SUMIF(H3569:AL3569,"TVD",H3570:AL3570)+SUMIF(H3569:AL3569,"PDD",H3570:AL3570)</f>
        <v>0</v>
      </c>
      <c r="BM3569" s="261">
        <f>SUMIF(H3569:AL3569,"PD",H3571:AL3571)+SUMIF(H3569:AL3569,"PN",H3571:AL3571)+SUMIF(H3569:AL3569,"P/DS",H3571:AL3571)+SUMIF(H3569:AL3569,"PN/F",H3571:AL3571)+SUMIF(H3569:AL3569,"PN/L",H3571:AL3571)+SUMIF(H3569:AL3569,"TV",H3571:AL3571)+SUMIF(H3569:AL3569,"TVD",H3571:AL3571)+SUMIF(H3569:AL3569,"PDD",H3571:AL3571)+SUMIF(H3569:AL3569,"PMD",H3571:AL3571)</f>
        <v>0</v>
      </c>
      <c r="BN3569" s="261">
        <f>SUMIF(H3569:AL3569,"PD",H3572:AL3572)+SUMIF(H3569:AL3569,"PN",H3572:AL3572)+SUMIF(H3569:AL3569,"P/DS",H3572:AL3572)+SUMIF(H3569:AL3569,"PN/F",H3572:AL3572)+SUMIF(H3569:AL3569,"PN/L",H3572:AL3572)+SUMIF(H3569:AL3569,"TV",H3572:AL3572)+SUMIF(H3569:AL3569,"TVD",H3572:AL3572)</f>
        <v>0</v>
      </c>
      <c r="BO3569" s="261">
        <f>SUMIF(H3569:AL3569,"PD",H3573:AL3573)+SUMIF(H3569:AL3569,"PN",H3573:AL3573)+SUMIF(H3569:AL3569,"P/DS",H3573:AL3573)+SUMIF(H3569:AL3569,"PN/F",H3573:AL3573)+SUMIF(H3569:AL3569,"PN/L",H3573:AL3573)+SUMIF(H3569:AL3569,"TV",H3573:AL3573)+SUMIF(H3569:AL3569,"TVD",H3573:AL3573)</f>
        <v>0</v>
      </c>
      <c r="BP3569" s="261">
        <f>SUMIF(H3569:AL3569,"PD",H3574:AL3574)+SUMIF(H3569:AL3569,"PN",H3574:AL3574)+SUMIF(H3569:AL3569,"P/DS",H3574:AL3574)+SUMIF(H3569:AL3569,"PN/F",H3574:AL3574)+SUMIF(H3569:AL3569,"PN/L",H3574:AL3574)+SUMIF(H3569:AL3569,"TV",H3574:AL3574)+SUMIF(H3569:AL3569,"TVD",H3574:AL3574)+SUMIF(H3569:AL3569,"PDD",H3574:AL3574)+SUMIF(H3569:AL3569,"PH",H3574:AL3574)+SUMIF(H3569:AL3569,"PM",H3574:AL3574)</f>
        <v>0</v>
      </c>
      <c r="BQ3569" s="261">
        <f>SUMIF(H3569:AL3569,"PD",H3575:AL3575)+SUMIF(H3569:AL3569,"PN",H3575:AL3575)+SUMIF(H3569:AL3569,"P/DS",H3575:AL3575)+SUMIF(H3569:AL3569,"PN/F",H3575:AL3575)+SUMIF(H3569:AL3569,"PN/L",H3575:AL3575)+SUMIF(H3569:AL3569,"TV",H3575:AL3575)+SUMIF(H3569:AL3569,"TVD",H3575:AL3575)+SUMIF(H3569:AL3569,"PDD",H3575:AL3575)+SUMIF(H3569:AL3569,"PH",H3575:AL3575)+SUMIF(H3569:AL3569,"PM",H3575:AL3575)</f>
        <v>0</v>
      </c>
      <c r="BR3569" s="269">
        <f>SUM(H3570:AL3570)-BL3569</f>
        <v>43</v>
      </c>
      <c r="BS3569" s="269">
        <f>SUM(H3571:AL3571)-BM3569</f>
        <v>13.5</v>
      </c>
      <c r="BT3569" s="269">
        <f>SUM(H3572:AL3572)-BN3569</f>
        <v>0</v>
      </c>
      <c r="BU3569" s="269">
        <f>SUM(H3573:AL3573)-BO3569</f>
        <v>13</v>
      </c>
      <c r="BV3569" s="269">
        <f>SUM(H3574:AL3574)-BP3569</f>
        <v>0</v>
      </c>
      <c r="BW3569" s="269">
        <f>SUM(H3575:AL3575)-BQ3569</f>
        <v>0</v>
      </c>
      <c r="BX3569" s="255">
        <f>SUMIF(H3569:AL3569,"PD",H3576:AL3576)+SUMIF(H3569:AL3569,"PN",H3576:AL3576)+SUMIF(H3569:AL3569,"P/DS",H3576:AL3576)+SUMIF(H3569:AL3569,"PN/F",H3576:AL3576)+SUMIF(H3569:AL3569,"PN/L",H3576:AL3576)</f>
        <v>0</v>
      </c>
      <c r="BY3569" s="255">
        <f>SUM(H3576:AL3576)-BX3569</f>
        <v>1</v>
      </c>
      <c r="BZ3569" s="255">
        <f t="shared" ref="BZ3569" si="1124">+SUM(BL3569:BW3576)</f>
        <v>69.5</v>
      </c>
      <c r="CA3569" s="266">
        <f>(COUNTIFS(H3569:AL3569,"PD",H3570:AL3570,"&gt;=2"))*0.5-IF(CN3569="VP",COUNTIFS($H$16:$AL$16,"SAT",H3569:AL3569,"PD",H3570:AL3570,"&gt;=2"))*0.5</f>
        <v>0</v>
      </c>
      <c r="CB3569" s="266">
        <f>(COUNTIFS(H3569:AL3569,"PN",H3571:AL3571,"&gt;=0.5",H3570:AL3570,"&gt;=1.5"))*0.5+COUNTIFS(H3569:AL3569,"PDD",H3571:AL3571,"&gt;=0.5",H3570:AL3570,"&gt;=1.5")*0.5</f>
        <v>0</v>
      </c>
      <c r="CC3569" s="273">
        <f>(COUNTIFS(H3569:AL3569,"TV",H3571:AL3571,"&gt;=10"))*0.5+(COUNTIFS(H3569:AL3569,"PMD",H3571:AL3571,"&gt;=2"))*0.5</f>
        <v>0</v>
      </c>
      <c r="CD3569" s="266">
        <f>(COUNTIFS(H3569:AL3569,"TVD",H3573:AL3573,"&gt;=6.5",H3571:AL3571,"&gt;=3.5"))*0.5</f>
        <v>0</v>
      </c>
      <c r="CE3569" s="266">
        <f>(COUNTIFS(H3569:AL3569,"PD",H3574:AL3574,"&gt;=10"))*0.5</f>
        <v>0</v>
      </c>
      <c r="CF3569" s="266">
        <f>(COUNTIFS(H3569:AL3569,"PDD",H3574:AL3574,"&gt;=3.5",H3575:AL3575,"&gt;=6.5")+COUNTIFS(H3569:AL3569,"PH",H3575:AL3575,"&gt;=0.5",H3574:AL3574,"&gt;=1.5")+COUNTIFS(H3569:AL3569,"PM",H3575:AL3575,"&gt;=0.5",H3574:AL3574,"&gt;=1.5"))*0.5</f>
        <v>0</v>
      </c>
      <c r="CG3569" s="266">
        <f>(COUNTIFS(H3569:AL3569,"DS",H3570:AL3570,"&gt;=2")+COUNTIFS(H3569:AL3569,"AL/DS",H3570:AL3570,"&gt;=2"))*0.5-IF(CN3569="VP",COUNTIFS($H$16:$AL$16,"SAT",H3569:AL3569,"DS",H3570:AL3570,"&gt;=2"))*0.5</f>
        <v>4</v>
      </c>
      <c r="CH3569" s="266">
        <f>(COUNTIFS(H3569:AL3569,"NS",H3571:AL3571,"&gt;=0.5",H3570:AL3570,"&gt;=1.5")+COUNTIFS(H3569:AL3569,"AL/NS",H3571:AL3571,"&gt;=0.5",H3570:AL3570,"&gt;=1.5")+COUNTIFS(H3569:AL3569,"NHD",H3571:AL3571,"&gt;=4.5",H3574:AL3574,"&gt;=2",H3570:AL3570,"&gt;=1.5"))*0.5</f>
        <v>5.5</v>
      </c>
      <c r="CI3569" s="266">
        <f>(COUNTIF(H3571:AL3571,"&gt;=10")+COUNTIFS(H3569:AL3569,"MD",H3571:AL3571,"&gt;=2")-COUNTIFS(H3569:AL3569,"TV",H3571:AL3571,"&gt;=10"))*0.5</f>
        <v>0</v>
      </c>
      <c r="CJ3569" s="266">
        <f>(COUNTIFS(H3569:AL3569,"D",H3573:AL3573,"&gt;=6.5",H3571:AL3571,"&gt;=3.5"))*0.5</f>
        <v>1</v>
      </c>
      <c r="CK3569" s="266">
        <f>(COUNTIF(H3574:AL3574,"&gt;=10")-COUNTIFS(H3569:AL3569,"PD",H3574:AL3574,"&gt;=10"))*0.5</f>
        <v>0</v>
      </c>
      <c r="CL3569" s="265">
        <f>(COUNTIFS(H3569:AL3569,"NHD",H3574:AL3574,"&gt;=3.5",H3575:AL3575,"&gt;=6.5")+COUNTIFS(H3569:AL3569,"BH",H3574:AL3574,"&gt;=1.5",H3575:AL3575,"&gt;=0.5")+COUNTIFS(H3569:AL3569,"BM",H3574:AL3574,"&gt;=1.5",H3575:AL3575,"&gt;=0.5")+COUNTIFS(H3569:AL3569,"D",H3574:AL3574,"&gt;=1.5",H3575:AL3575,"&gt;=0.5"))*0.5</f>
        <v>0</v>
      </c>
      <c r="CM3569" s="272"/>
      <c r="CN3569" s="264" t="s">
        <v>723</v>
      </c>
      <c r="CO3569" s="177">
        <f t="shared" ref="CO3569" si="1125">+AM3569+AN3569+AO3569+AP3569+AQ3569+AR3569+AS3569+AU3569+BG3569</f>
        <v>26</v>
      </c>
      <c r="CP3569" s="225">
        <f>+SUM(I3570:I3575)-I3576</f>
        <v>10.5</v>
      </c>
      <c r="CQ3569" s="225">
        <f>+SUM(J3570:J3575)-J3576</f>
        <v>2.5</v>
      </c>
      <c r="CR3569" s="225">
        <f>+SUM(K3570:K3575)-K3576</f>
        <v>2.5</v>
      </c>
      <c r="CS3569" s="178"/>
      <c r="CT3569" s="178"/>
      <c r="CU3569" s="178"/>
      <c r="CV3569" s="178"/>
      <c r="CW3569" s="178"/>
      <c r="CX3569" s="178"/>
      <c r="CY3569" s="178"/>
      <c r="CZ3569" s="178"/>
      <c r="DA3569" s="178"/>
      <c r="DB3569" s="120"/>
      <c r="DC3569" s="120"/>
      <c r="DD3569" s="120"/>
      <c r="DE3569" s="120"/>
      <c r="DF3569" s="120"/>
      <c r="DG3569" s="120"/>
      <c r="DH3569" s="120"/>
      <c r="DI3569" s="120"/>
      <c r="DJ3569" s="120"/>
      <c r="DK3569" s="120"/>
      <c r="DL3569" s="120"/>
      <c r="DM3569" s="120"/>
      <c r="DN3569" s="120"/>
    </row>
    <row r="3570" spans="1:118" s="119" customFormat="1" ht="15" customHeight="1">
      <c r="A3570" s="228"/>
      <c r="B3570" s="346"/>
      <c r="C3570" s="349"/>
      <c r="D3570" s="237"/>
      <c r="E3570" s="237"/>
      <c r="F3570" s="242" t="s">
        <v>82</v>
      </c>
      <c r="G3570" s="121">
        <v>1.5</v>
      </c>
      <c r="H3570" s="83"/>
      <c r="I3570" s="83"/>
      <c r="J3570" s="83">
        <v>2</v>
      </c>
      <c r="K3570" s="83">
        <v>2</v>
      </c>
      <c r="L3570" s="83">
        <v>2</v>
      </c>
      <c r="M3570" s="83">
        <v>2</v>
      </c>
      <c r="N3570" s="83">
        <v>2</v>
      </c>
      <c r="O3570" s="83"/>
      <c r="P3570" s="83">
        <v>2</v>
      </c>
      <c r="Q3570" s="83">
        <v>2</v>
      </c>
      <c r="R3570" s="83"/>
      <c r="S3570" s="83">
        <v>2</v>
      </c>
      <c r="T3570" s="83">
        <v>2</v>
      </c>
      <c r="U3570" s="83">
        <v>2</v>
      </c>
      <c r="V3570" s="83"/>
      <c r="W3570" s="83">
        <v>4.5</v>
      </c>
      <c r="X3570" s="83">
        <v>2.5</v>
      </c>
      <c r="Y3570" s="83">
        <v>2.5</v>
      </c>
      <c r="Z3570" s="83">
        <v>0</v>
      </c>
      <c r="AA3570" s="83">
        <v>2.5</v>
      </c>
      <c r="AB3570" s="83">
        <v>2</v>
      </c>
      <c r="AC3570" s="79"/>
      <c r="AD3570" s="79">
        <v>2</v>
      </c>
      <c r="AE3570" s="79">
        <v>2.5</v>
      </c>
      <c r="AF3570" s="79">
        <v>0</v>
      </c>
      <c r="AG3570" s="79">
        <v>2.5</v>
      </c>
      <c r="AH3570" s="79"/>
      <c r="AI3570" s="79"/>
      <c r="AJ3570" s="79"/>
      <c r="AK3570" s="79">
        <v>2</v>
      </c>
      <c r="AL3570" s="79"/>
      <c r="AM3570" s="240"/>
      <c r="AN3570" s="240"/>
      <c r="AO3570" s="240"/>
      <c r="AP3570" s="240"/>
      <c r="AQ3570" s="240"/>
      <c r="AR3570" s="240"/>
      <c r="AS3570" s="240"/>
      <c r="AT3570" s="256"/>
      <c r="AU3570" s="256"/>
      <c r="AV3570" s="259"/>
      <c r="AW3570" s="259"/>
      <c r="AX3570" s="256"/>
      <c r="AY3570" s="256"/>
      <c r="AZ3570" s="256"/>
      <c r="BA3570" s="256"/>
      <c r="BB3570" s="256"/>
      <c r="BC3570" s="256"/>
      <c r="BD3570" s="256"/>
      <c r="BE3570" s="256"/>
      <c r="BF3570" s="256"/>
      <c r="BG3570" s="256"/>
      <c r="BH3570" s="256"/>
      <c r="BI3570" s="256"/>
      <c r="BJ3570" s="256"/>
      <c r="BK3570" s="256"/>
      <c r="BL3570" s="262"/>
      <c r="BM3570" s="262"/>
      <c r="BN3570" s="262"/>
      <c r="BO3570" s="262"/>
      <c r="BP3570" s="262"/>
      <c r="BQ3570" s="262"/>
      <c r="BR3570" s="270"/>
      <c r="BS3570" s="270"/>
      <c r="BT3570" s="270"/>
      <c r="BU3570" s="270"/>
      <c r="BV3570" s="270"/>
      <c r="BW3570" s="270"/>
      <c r="BX3570" s="256"/>
      <c r="BY3570" s="256"/>
      <c r="BZ3570" s="256"/>
      <c r="CA3570" s="267"/>
      <c r="CB3570" s="267"/>
      <c r="CC3570" s="274"/>
      <c r="CD3570" s="267"/>
      <c r="CE3570" s="267"/>
      <c r="CF3570" s="267"/>
      <c r="CG3570" s="267"/>
      <c r="CH3570" s="267"/>
      <c r="CI3570" s="267"/>
      <c r="CJ3570" s="267"/>
      <c r="CK3570" s="267"/>
      <c r="CL3570" s="265"/>
      <c r="CM3570" s="272"/>
      <c r="CN3570" s="264"/>
      <c r="CO3570" s="177"/>
      <c r="CP3570" s="226"/>
      <c r="CQ3570" s="226"/>
      <c r="CR3570" s="226"/>
      <c r="CS3570" s="178"/>
      <c r="CT3570" s="178"/>
      <c r="CU3570" s="178"/>
      <c r="CV3570" s="178"/>
      <c r="CW3570" s="178"/>
      <c r="CX3570" s="178"/>
      <c r="CY3570" s="178"/>
      <c r="CZ3570" s="178"/>
      <c r="DA3570" s="178"/>
      <c r="DB3570" s="120"/>
      <c r="DC3570" s="120"/>
      <c r="DD3570" s="120"/>
      <c r="DE3570" s="120"/>
      <c r="DF3570" s="120"/>
      <c r="DG3570" s="120"/>
      <c r="DH3570" s="120"/>
      <c r="DI3570" s="120"/>
      <c r="DJ3570" s="120"/>
      <c r="DK3570" s="120"/>
      <c r="DL3570" s="120"/>
      <c r="DM3570" s="120"/>
      <c r="DN3570" s="120"/>
    </row>
    <row r="3571" spans="1:118" s="119" customFormat="1" ht="14.25" customHeight="1">
      <c r="A3571" s="228"/>
      <c r="B3571" s="346"/>
      <c r="C3571" s="349"/>
      <c r="D3571" s="237"/>
      <c r="E3571" s="237"/>
      <c r="F3571" s="243"/>
      <c r="G3571" s="122">
        <v>2</v>
      </c>
      <c r="H3571" s="84"/>
      <c r="I3571" s="84">
        <v>4</v>
      </c>
      <c r="J3571" s="84">
        <v>0.5</v>
      </c>
      <c r="K3571" s="84">
        <v>0.5</v>
      </c>
      <c r="L3571" s="84">
        <v>0.5</v>
      </c>
      <c r="M3571" s="84">
        <v>0.5</v>
      </c>
      <c r="N3571" s="84">
        <v>0.5</v>
      </c>
      <c r="O3571" s="84">
        <v>4</v>
      </c>
      <c r="P3571" s="84">
        <v>0.5</v>
      </c>
      <c r="Q3571" s="84">
        <v>0.5</v>
      </c>
      <c r="R3571" s="84"/>
      <c r="S3571" s="84">
        <v>0.5</v>
      </c>
      <c r="T3571" s="84">
        <v>0.5</v>
      </c>
      <c r="U3571" s="84">
        <v>0.5</v>
      </c>
      <c r="V3571" s="84"/>
      <c r="W3571" s="84"/>
      <c r="X3571" s="84"/>
      <c r="Y3571" s="84"/>
      <c r="Z3571" s="84"/>
      <c r="AA3571" s="84"/>
      <c r="AB3571" s="84"/>
      <c r="AC3571" s="80"/>
      <c r="AD3571" s="80"/>
      <c r="AE3571" s="80"/>
      <c r="AF3571" s="80"/>
      <c r="AG3571" s="80"/>
      <c r="AH3571" s="80"/>
      <c r="AI3571" s="80"/>
      <c r="AJ3571" s="80"/>
      <c r="AK3571" s="80">
        <v>0.5</v>
      </c>
      <c r="AL3571" s="80"/>
      <c r="AM3571" s="240"/>
      <c r="AN3571" s="240"/>
      <c r="AO3571" s="240"/>
      <c r="AP3571" s="240"/>
      <c r="AQ3571" s="240"/>
      <c r="AR3571" s="240"/>
      <c r="AS3571" s="240"/>
      <c r="AT3571" s="256"/>
      <c r="AU3571" s="256"/>
      <c r="AV3571" s="259"/>
      <c r="AW3571" s="259"/>
      <c r="AX3571" s="256"/>
      <c r="AY3571" s="256"/>
      <c r="AZ3571" s="256"/>
      <c r="BA3571" s="256"/>
      <c r="BB3571" s="256"/>
      <c r="BC3571" s="256"/>
      <c r="BD3571" s="256"/>
      <c r="BE3571" s="256"/>
      <c r="BF3571" s="256"/>
      <c r="BG3571" s="256"/>
      <c r="BH3571" s="256"/>
      <c r="BI3571" s="256"/>
      <c r="BJ3571" s="256"/>
      <c r="BK3571" s="256"/>
      <c r="BL3571" s="262"/>
      <c r="BM3571" s="262"/>
      <c r="BN3571" s="262"/>
      <c r="BO3571" s="262"/>
      <c r="BP3571" s="262"/>
      <c r="BQ3571" s="262"/>
      <c r="BR3571" s="270"/>
      <c r="BS3571" s="270"/>
      <c r="BT3571" s="270"/>
      <c r="BU3571" s="270"/>
      <c r="BV3571" s="270"/>
      <c r="BW3571" s="270"/>
      <c r="BX3571" s="256"/>
      <c r="BY3571" s="256"/>
      <c r="BZ3571" s="256"/>
      <c r="CA3571" s="267"/>
      <c r="CB3571" s="267"/>
      <c r="CC3571" s="274"/>
      <c r="CD3571" s="267"/>
      <c r="CE3571" s="267"/>
      <c r="CF3571" s="267"/>
      <c r="CG3571" s="267"/>
      <c r="CH3571" s="267"/>
      <c r="CI3571" s="267"/>
      <c r="CJ3571" s="267"/>
      <c r="CK3571" s="267"/>
      <c r="CL3571" s="265"/>
      <c r="CM3571" s="272"/>
      <c r="CN3571" s="264"/>
      <c r="CO3571" s="177"/>
      <c r="CP3571" s="226"/>
      <c r="CQ3571" s="226"/>
      <c r="CR3571" s="226"/>
      <c r="CS3571" s="178"/>
      <c r="CT3571" s="178"/>
      <c r="CU3571" s="178"/>
      <c r="CV3571" s="178"/>
      <c r="CW3571" s="178"/>
      <c r="CX3571" s="178"/>
      <c r="CY3571" s="178"/>
      <c r="CZ3571" s="178"/>
      <c r="DA3571" s="178"/>
      <c r="DB3571" s="120"/>
      <c r="DC3571" s="120"/>
      <c r="DD3571" s="120"/>
      <c r="DE3571" s="120"/>
      <c r="DF3571" s="120"/>
      <c r="DG3571" s="120"/>
      <c r="DH3571" s="120"/>
      <c r="DI3571" s="120"/>
      <c r="DJ3571" s="120"/>
      <c r="DK3571" s="120"/>
      <c r="DL3571" s="120"/>
      <c r="DM3571" s="120"/>
      <c r="DN3571" s="120"/>
    </row>
    <row r="3572" spans="1:118" s="119" customFormat="1" ht="14.25" customHeight="1">
      <c r="A3572" s="228"/>
      <c r="B3572" s="346"/>
      <c r="C3572" s="349"/>
      <c r="D3572" s="237"/>
      <c r="E3572" s="237"/>
      <c r="F3572" s="243"/>
      <c r="G3572" s="122">
        <v>2.1</v>
      </c>
      <c r="H3572" s="84"/>
      <c r="I3572" s="84"/>
      <c r="J3572" s="84"/>
      <c r="K3572" s="84"/>
      <c r="L3572" s="84"/>
      <c r="M3572" s="84"/>
      <c r="N3572" s="84"/>
      <c r="O3572" s="84"/>
      <c r="P3572" s="84"/>
      <c r="Q3572" s="84"/>
      <c r="R3572" s="84"/>
      <c r="S3572" s="84"/>
      <c r="T3572" s="84"/>
      <c r="U3572" s="84"/>
      <c r="V3572" s="84"/>
      <c r="W3572" s="84"/>
      <c r="X3572" s="84"/>
      <c r="Y3572" s="84"/>
      <c r="Z3572" s="84"/>
      <c r="AA3572" s="84"/>
      <c r="AB3572" s="84"/>
      <c r="AC3572" s="80"/>
      <c r="AD3572" s="80"/>
      <c r="AE3572" s="80"/>
      <c r="AF3572" s="80"/>
      <c r="AG3572" s="80"/>
      <c r="AH3572" s="80"/>
      <c r="AI3572" s="80"/>
      <c r="AJ3572" s="80"/>
      <c r="AK3572" s="80"/>
      <c r="AL3572" s="80"/>
      <c r="AM3572" s="240"/>
      <c r="AN3572" s="240"/>
      <c r="AO3572" s="240"/>
      <c r="AP3572" s="240"/>
      <c r="AQ3572" s="240"/>
      <c r="AR3572" s="240"/>
      <c r="AS3572" s="240"/>
      <c r="AT3572" s="256"/>
      <c r="AU3572" s="256"/>
      <c r="AV3572" s="259"/>
      <c r="AW3572" s="259"/>
      <c r="AX3572" s="256"/>
      <c r="AY3572" s="256"/>
      <c r="AZ3572" s="256"/>
      <c r="BA3572" s="256"/>
      <c r="BB3572" s="256"/>
      <c r="BC3572" s="256"/>
      <c r="BD3572" s="256"/>
      <c r="BE3572" s="256"/>
      <c r="BF3572" s="256"/>
      <c r="BG3572" s="256"/>
      <c r="BH3572" s="256"/>
      <c r="BI3572" s="256"/>
      <c r="BJ3572" s="256"/>
      <c r="BK3572" s="256"/>
      <c r="BL3572" s="262"/>
      <c r="BM3572" s="262"/>
      <c r="BN3572" s="262"/>
      <c r="BO3572" s="262"/>
      <c r="BP3572" s="262"/>
      <c r="BQ3572" s="262"/>
      <c r="BR3572" s="270"/>
      <c r="BS3572" s="270"/>
      <c r="BT3572" s="270"/>
      <c r="BU3572" s="270"/>
      <c r="BV3572" s="270"/>
      <c r="BW3572" s="270"/>
      <c r="BX3572" s="256"/>
      <c r="BY3572" s="256"/>
      <c r="BZ3572" s="256"/>
      <c r="CA3572" s="267"/>
      <c r="CB3572" s="267"/>
      <c r="CC3572" s="274"/>
      <c r="CD3572" s="267"/>
      <c r="CE3572" s="267"/>
      <c r="CF3572" s="267"/>
      <c r="CG3572" s="267"/>
      <c r="CH3572" s="267"/>
      <c r="CI3572" s="267"/>
      <c r="CJ3572" s="267"/>
      <c r="CK3572" s="267"/>
      <c r="CL3572" s="265"/>
      <c r="CM3572" s="272"/>
      <c r="CN3572" s="264"/>
      <c r="CO3572" s="177"/>
      <c r="CP3572" s="226"/>
      <c r="CQ3572" s="226"/>
      <c r="CR3572" s="226"/>
      <c r="CS3572" s="178"/>
      <c r="CT3572" s="178"/>
      <c r="CU3572" s="178"/>
      <c r="CV3572" s="178"/>
      <c r="CW3572" s="178"/>
      <c r="CX3572" s="178"/>
      <c r="CY3572" s="178"/>
      <c r="CZ3572" s="178"/>
      <c r="DA3572" s="178"/>
      <c r="DB3572" s="120"/>
      <c r="DC3572" s="120"/>
      <c r="DD3572" s="120"/>
      <c r="DE3572" s="120"/>
      <c r="DF3572" s="120"/>
      <c r="DG3572" s="120"/>
      <c r="DH3572" s="120"/>
      <c r="DI3572" s="120"/>
      <c r="DJ3572" s="120"/>
      <c r="DK3572" s="120"/>
      <c r="DL3572" s="120"/>
      <c r="DM3572" s="120"/>
      <c r="DN3572" s="120"/>
    </row>
    <row r="3573" spans="1:118" s="119" customFormat="1" ht="14.25" customHeight="1">
      <c r="A3573" s="228"/>
      <c r="B3573" s="346"/>
      <c r="C3573" s="349"/>
      <c r="D3573" s="237"/>
      <c r="E3573" s="237"/>
      <c r="F3573" s="243"/>
      <c r="G3573" s="122">
        <v>2.7</v>
      </c>
      <c r="H3573" s="84"/>
      <c r="I3573" s="84">
        <v>6.5</v>
      </c>
      <c r="J3573" s="84"/>
      <c r="K3573" s="84"/>
      <c r="L3573" s="84"/>
      <c r="M3573" s="84"/>
      <c r="N3573" s="84"/>
      <c r="O3573" s="84">
        <v>6.5</v>
      </c>
      <c r="P3573" s="84"/>
      <c r="Q3573" s="84"/>
      <c r="R3573" s="84"/>
      <c r="S3573" s="84"/>
      <c r="T3573" s="84"/>
      <c r="U3573" s="84"/>
      <c r="V3573" s="84"/>
      <c r="W3573" s="84"/>
      <c r="X3573" s="84"/>
      <c r="Y3573" s="84"/>
      <c r="Z3573" s="84"/>
      <c r="AA3573" s="84"/>
      <c r="AB3573" s="84"/>
      <c r="AC3573" s="80"/>
      <c r="AD3573" s="80"/>
      <c r="AE3573" s="80"/>
      <c r="AF3573" s="80"/>
      <c r="AG3573" s="80"/>
      <c r="AH3573" s="80"/>
      <c r="AI3573" s="80"/>
      <c r="AJ3573" s="80"/>
      <c r="AK3573" s="80"/>
      <c r="AL3573" s="80"/>
      <c r="AM3573" s="240"/>
      <c r="AN3573" s="240"/>
      <c r="AO3573" s="240"/>
      <c r="AP3573" s="240"/>
      <c r="AQ3573" s="240"/>
      <c r="AR3573" s="240"/>
      <c r="AS3573" s="240"/>
      <c r="AT3573" s="256"/>
      <c r="AU3573" s="256"/>
      <c r="AV3573" s="259"/>
      <c r="AW3573" s="259"/>
      <c r="AX3573" s="256"/>
      <c r="AY3573" s="256"/>
      <c r="AZ3573" s="256"/>
      <c r="BA3573" s="256"/>
      <c r="BB3573" s="256"/>
      <c r="BC3573" s="256"/>
      <c r="BD3573" s="256"/>
      <c r="BE3573" s="256"/>
      <c r="BF3573" s="256"/>
      <c r="BG3573" s="256"/>
      <c r="BH3573" s="256"/>
      <c r="BI3573" s="256"/>
      <c r="BJ3573" s="256"/>
      <c r="BK3573" s="256"/>
      <c r="BL3573" s="262"/>
      <c r="BM3573" s="262"/>
      <c r="BN3573" s="262"/>
      <c r="BO3573" s="262"/>
      <c r="BP3573" s="262"/>
      <c r="BQ3573" s="262"/>
      <c r="BR3573" s="270"/>
      <c r="BS3573" s="270"/>
      <c r="BT3573" s="270"/>
      <c r="BU3573" s="270"/>
      <c r="BV3573" s="270"/>
      <c r="BW3573" s="270"/>
      <c r="BX3573" s="256"/>
      <c r="BY3573" s="256"/>
      <c r="BZ3573" s="256"/>
      <c r="CA3573" s="267"/>
      <c r="CB3573" s="267"/>
      <c r="CC3573" s="274"/>
      <c r="CD3573" s="267"/>
      <c r="CE3573" s="267"/>
      <c r="CF3573" s="267"/>
      <c r="CG3573" s="267"/>
      <c r="CH3573" s="267"/>
      <c r="CI3573" s="267"/>
      <c r="CJ3573" s="267"/>
      <c r="CK3573" s="267"/>
      <c r="CL3573" s="265"/>
      <c r="CM3573" s="272"/>
      <c r="CN3573" s="264"/>
      <c r="CO3573" s="177"/>
      <c r="CP3573" s="226"/>
      <c r="CQ3573" s="226"/>
      <c r="CR3573" s="226"/>
      <c r="CS3573" s="178"/>
      <c r="CT3573" s="178"/>
      <c r="CU3573" s="178"/>
      <c r="CV3573" s="178"/>
      <c r="CW3573" s="178"/>
      <c r="CX3573" s="178"/>
      <c r="CY3573" s="178"/>
      <c r="CZ3573" s="178"/>
      <c r="DA3573" s="178"/>
      <c r="DB3573" s="120"/>
      <c r="DC3573" s="120"/>
      <c r="DD3573" s="120"/>
      <c r="DE3573" s="120"/>
      <c r="DF3573" s="120"/>
      <c r="DG3573" s="120"/>
      <c r="DH3573" s="120"/>
      <c r="DI3573" s="120"/>
      <c r="DJ3573" s="120"/>
      <c r="DK3573" s="120"/>
      <c r="DL3573" s="120"/>
      <c r="DM3573" s="120"/>
      <c r="DN3573" s="120"/>
    </row>
    <row r="3574" spans="1:118" s="119" customFormat="1" ht="14.25" customHeight="1">
      <c r="A3574" s="228"/>
      <c r="B3574" s="346"/>
      <c r="C3574" s="349"/>
      <c r="D3574" s="237"/>
      <c r="E3574" s="237"/>
      <c r="F3574" s="243"/>
      <c r="G3574" s="122">
        <v>3</v>
      </c>
      <c r="H3574" s="84"/>
      <c r="I3574" s="84"/>
      <c r="J3574" s="84"/>
      <c r="K3574" s="84"/>
      <c r="L3574" s="84"/>
      <c r="M3574" s="84"/>
      <c r="N3574" s="84"/>
      <c r="O3574" s="84"/>
      <c r="P3574" s="84"/>
      <c r="Q3574" s="84"/>
      <c r="R3574" s="84"/>
      <c r="S3574" s="84"/>
      <c r="T3574" s="84"/>
      <c r="U3574" s="84"/>
      <c r="V3574" s="84"/>
      <c r="W3574" s="84"/>
      <c r="X3574" s="84"/>
      <c r="Y3574" s="84"/>
      <c r="Z3574" s="84"/>
      <c r="AA3574" s="84"/>
      <c r="AB3574" s="84"/>
      <c r="AC3574" s="80"/>
      <c r="AD3574" s="80"/>
      <c r="AE3574" s="80"/>
      <c r="AF3574" s="80"/>
      <c r="AG3574" s="80"/>
      <c r="AH3574" s="80"/>
      <c r="AI3574" s="80"/>
      <c r="AJ3574" s="80"/>
      <c r="AK3574" s="80"/>
      <c r="AL3574" s="80"/>
      <c r="AM3574" s="240"/>
      <c r="AN3574" s="240"/>
      <c r="AO3574" s="240"/>
      <c r="AP3574" s="240"/>
      <c r="AQ3574" s="240"/>
      <c r="AR3574" s="240"/>
      <c r="AS3574" s="240"/>
      <c r="AT3574" s="256"/>
      <c r="AU3574" s="256"/>
      <c r="AV3574" s="259"/>
      <c r="AW3574" s="259"/>
      <c r="AX3574" s="256"/>
      <c r="AY3574" s="256"/>
      <c r="AZ3574" s="256"/>
      <c r="BA3574" s="256"/>
      <c r="BB3574" s="256"/>
      <c r="BC3574" s="256"/>
      <c r="BD3574" s="256"/>
      <c r="BE3574" s="256"/>
      <c r="BF3574" s="256"/>
      <c r="BG3574" s="256"/>
      <c r="BH3574" s="256"/>
      <c r="BI3574" s="256"/>
      <c r="BJ3574" s="256"/>
      <c r="BK3574" s="256"/>
      <c r="BL3574" s="262"/>
      <c r="BM3574" s="262"/>
      <c r="BN3574" s="262"/>
      <c r="BO3574" s="262"/>
      <c r="BP3574" s="262"/>
      <c r="BQ3574" s="262"/>
      <c r="BR3574" s="270"/>
      <c r="BS3574" s="270"/>
      <c r="BT3574" s="270"/>
      <c r="BU3574" s="270"/>
      <c r="BV3574" s="270"/>
      <c r="BW3574" s="270"/>
      <c r="BX3574" s="256"/>
      <c r="BY3574" s="256"/>
      <c r="BZ3574" s="256"/>
      <c r="CA3574" s="267"/>
      <c r="CB3574" s="267"/>
      <c r="CC3574" s="274"/>
      <c r="CD3574" s="267"/>
      <c r="CE3574" s="267"/>
      <c r="CF3574" s="267"/>
      <c r="CG3574" s="267"/>
      <c r="CH3574" s="267"/>
      <c r="CI3574" s="267"/>
      <c r="CJ3574" s="267"/>
      <c r="CK3574" s="267"/>
      <c r="CL3574" s="265"/>
      <c r="CM3574" s="272"/>
      <c r="CN3574" s="264"/>
      <c r="CO3574" s="177"/>
      <c r="CP3574" s="226"/>
      <c r="CQ3574" s="226"/>
      <c r="CR3574" s="226"/>
      <c r="CS3574" s="178"/>
      <c r="CT3574" s="178"/>
      <c r="CU3574" s="178"/>
      <c r="CV3574" s="178"/>
      <c r="CW3574" s="178"/>
      <c r="CX3574" s="178"/>
      <c r="CY3574" s="178"/>
      <c r="CZ3574" s="178"/>
      <c r="DA3574" s="178"/>
      <c r="DB3574" s="120"/>
      <c r="DC3574" s="120"/>
      <c r="DD3574" s="120"/>
      <c r="DE3574" s="120"/>
      <c r="DF3574" s="120"/>
      <c r="DG3574" s="120"/>
      <c r="DH3574" s="120"/>
      <c r="DI3574" s="120"/>
      <c r="DJ3574" s="120"/>
      <c r="DK3574" s="120"/>
      <c r="DL3574" s="120"/>
      <c r="DM3574" s="120"/>
      <c r="DN3574" s="120"/>
    </row>
    <row r="3575" spans="1:118" s="119" customFormat="1" ht="14.25" customHeight="1">
      <c r="A3575" s="228"/>
      <c r="B3575" s="346"/>
      <c r="C3575" s="349"/>
      <c r="D3575" s="237"/>
      <c r="E3575" s="237"/>
      <c r="F3575" s="244"/>
      <c r="G3575" s="123">
        <v>3.9</v>
      </c>
      <c r="H3575" s="85"/>
      <c r="I3575" s="85"/>
      <c r="J3575" s="85"/>
      <c r="K3575" s="85"/>
      <c r="L3575" s="85"/>
      <c r="M3575" s="85"/>
      <c r="N3575" s="85"/>
      <c r="O3575" s="85"/>
      <c r="P3575" s="85"/>
      <c r="Q3575" s="85"/>
      <c r="R3575" s="85"/>
      <c r="S3575" s="85"/>
      <c r="T3575" s="85"/>
      <c r="U3575" s="85"/>
      <c r="V3575" s="85"/>
      <c r="W3575" s="85"/>
      <c r="X3575" s="85"/>
      <c r="Y3575" s="85"/>
      <c r="Z3575" s="85"/>
      <c r="AA3575" s="85"/>
      <c r="AB3575" s="85"/>
      <c r="AC3575" s="81"/>
      <c r="AD3575" s="81"/>
      <c r="AE3575" s="81"/>
      <c r="AF3575" s="81"/>
      <c r="AG3575" s="81"/>
      <c r="AH3575" s="81"/>
      <c r="AI3575" s="81"/>
      <c r="AJ3575" s="81"/>
      <c r="AK3575" s="81"/>
      <c r="AL3575" s="81"/>
      <c r="AM3575" s="240"/>
      <c r="AN3575" s="240"/>
      <c r="AO3575" s="240"/>
      <c r="AP3575" s="240"/>
      <c r="AQ3575" s="240"/>
      <c r="AR3575" s="240"/>
      <c r="AS3575" s="240"/>
      <c r="AT3575" s="256"/>
      <c r="AU3575" s="256"/>
      <c r="AV3575" s="259"/>
      <c r="AW3575" s="259"/>
      <c r="AX3575" s="256"/>
      <c r="AY3575" s="256"/>
      <c r="AZ3575" s="256"/>
      <c r="BA3575" s="256"/>
      <c r="BB3575" s="256"/>
      <c r="BC3575" s="256"/>
      <c r="BD3575" s="256"/>
      <c r="BE3575" s="256"/>
      <c r="BF3575" s="256"/>
      <c r="BG3575" s="256"/>
      <c r="BH3575" s="256"/>
      <c r="BI3575" s="256"/>
      <c r="BJ3575" s="256"/>
      <c r="BK3575" s="256"/>
      <c r="BL3575" s="262"/>
      <c r="BM3575" s="262"/>
      <c r="BN3575" s="262"/>
      <c r="BO3575" s="262"/>
      <c r="BP3575" s="262"/>
      <c r="BQ3575" s="262"/>
      <c r="BR3575" s="270"/>
      <c r="BS3575" s="270"/>
      <c r="BT3575" s="270"/>
      <c r="BU3575" s="270"/>
      <c r="BV3575" s="270"/>
      <c r="BW3575" s="270"/>
      <c r="BX3575" s="256"/>
      <c r="BY3575" s="256"/>
      <c r="BZ3575" s="256"/>
      <c r="CA3575" s="267"/>
      <c r="CB3575" s="267"/>
      <c r="CC3575" s="274"/>
      <c r="CD3575" s="267"/>
      <c r="CE3575" s="267"/>
      <c r="CF3575" s="267"/>
      <c r="CG3575" s="267"/>
      <c r="CH3575" s="267"/>
      <c r="CI3575" s="267"/>
      <c r="CJ3575" s="267"/>
      <c r="CK3575" s="267"/>
      <c r="CL3575" s="265"/>
      <c r="CM3575" s="272"/>
      <c r="CN3575" s="264"/>
      <c r="CO3575" s="177"/>
      <c r="CP3575" s="226"/>
      <c r="CQ3575" s="226"/>
      <c r="CR3575" s="226"/>
      <c r="CS3575" s="178"/>
      <c r="CT3575" s="178"/>
      <c r="CU3575" s="178"/>
      <c r="CV3575" s="178"/>
      <c r="CW3575" s="178"/>
      <c r="CX3575" s="178"/>
      <c r="CY3575" s="178"/>
      <c r="CZ3575" s="178"/>
      <c r="DA3575" s="178"/>
      <c r="DB3575" s="120"/>
      <c r="DC3575" s="120"/>
      <c r="DD3575" s="120"/>
      <c r="DE3575" s="120"/>
      <c r="DF3575" s="120"/>
      <c r="DG3575" s="120"/>
      <c r="DH3575" s="120"/>
      <c r="DI3575" s="120"/>
      <c r="DJ3575" s="120"/>
      <c r="DK3575" s="120"/>
      <c r="DL3575" s="120"/>
      <c r="DM3575" s="120"/>
      <c r="DN3575" s="120"/>
    </row>
    <row r="3576" spans="1:118" s="119" customFormat="1" ht="14.25" customHeight="1">
      <c r="A3576" s="229"/>
      <c r="B3576" s="347"/>
      <c r="C3576" s="350"/>
      <c r="D3576" s="238"/>
      <c r="E3576" s="238"/>
      <c r="F3576" s="245" t="s">
        <v>83</v>
      </c>
      <c r="G3576" s="246"/>
      <c r="H3576" s="82"/>
      <c r="I3576" s="82"/>
      <c r="J3576" s="82"/>
      <c r="K3576" s="82"/>
      <c r="L3576" s="82"/>
      <c r="M3576" s="82"/>
      <c r="N3576" s="82"/>
      <c r="O3576" s="82"/>
      <c r="P3576" s="82"/>
      <c r="Q3576" s="82"/>
      <c r="R3576" s="82"/>
      <c r="S3576" s="82"/>
      <c r="T3576" s="82"/>
      <c r="U3576" s="82"/>
      <c r="V3576" s="82"/>
      <c r="W3576" s="82"/>
      <c r="X3576" s="82"/>
      <c r="Y3576" s="82"/>
      <c r="Z3576" s="82"/>
      <c r="AA3576" s="82"/>
      <c r="AB3576" s="82"/>
      <c r="AC3576" s="35"/>
      <c r="AD3576" s="35"/>
      <c r="AE3576" s="35"/>
      <c r="AF3576" s="35"/>
      <c r="AG3576" s="35"/>
      <c r="AH3576" s="35"/>
      <c r="AI3576" s="35"/>
      <c r="AJ3576" s="35"/>
      <c r="AK3576" s="35">
        <v>1</v>
      </c>
      <c r="AL3576" s="35"/>
      <c r="AM3576" s="241"/>
      <c r="AN3576" s="241"/>
      <c r="AO3576" s="241"/>
      <c r="AP3576" s="241"/>
      <c r="AQ3576" s="241"/>
      <c r="AR3576" s="241"/>
      <c r="AS3576" s="241"/>
      <c r="AT3576" s="257"/>
      <c r="AU3576" s="257"/>
      <c r="AV3576" s="260"/>
      <c r="AW3576" s="260"/>
      <c r="AX3576" s="257"/>
      <c r="AY3576" s="257"/>
      <c r="AZ3576" s="257"/>
      <c r="BA3576" s="257"/>
      <c r="BB3576" s="257"/>
      <c r="BC3576" s="257"/>
      <c r="BD3576" s="257"/>
      <c r="BE3576" s="257"/>
      <c r="BF3576" s="257"/>
      <c r="BG3576" s="257"/>
      <c r="BH3576" s="257"/>
      <c r="BI3576" s="257"/>
      <c r="BJ3576" s="257"/>
      <c r="BK3576" s="257"/>
      <c r="BL3576" s="263"/>
      <c r="BM3576" s="263"/>
      <c r="BN3576" s="263"/>
      <c r="BO3576" s="263"/>
      <c r="BP3576" s="263"/>
      <c r="BQ3576" s="263"/>
      <c r="BR3576" s="271"/>
      <c r="BS3576" s="271"/>
      <c r="BT3576" s="271"/>
      <c r="BU3576" s="271"/>
      <c r="BV3576" s="271"/>
      <c r="BW3576" s="271"/>
      <c r="BX3576" s="257"/>
      <c r="BY3576" s="257"/>
      <c r="BZ3576" s="257"/>
      <c r="CA3576" s="268"/>
      <c r="CB3576" s="268"/>
      <c r="CC3576" s="275"/>
      <c r="CD3576" s="268"/>
      <c r="CE3576" s="268"/>
      <c r="CF3576" s="268"/>
      <c r="CG3576" s="268"/>
      <c r="CH3576" s="268"/>
      <c r="CI3576" s="268"/>
      <c r="CJ3576" s="268"/>
      <c r="CK3576" s="268"/>
      <c r="CL3576" s="265"/>
      <c r="CM3576" s="272"/>
      <c r="CN3576" s="264"/>
      <c r="CO3576" s="177"/>
      <c r="CP3576" s="226"/>
      <c r="CQ3576" s="226"/>
      <c r="CR3576" s="226"/>
      <c r="CS3576" s="178"/>
      <c r="CT3576" s="178"/>
      <c r="CU3576" s="178"/>
      <c r="CV3576" s="178"/>
      <c r="CW3576" s="178"/>
      <c r="CX3576" s="178"/>
      <c r="CY3576" s="178"/>
      <c r="CZ3576" s="178"/>
      <c r="DA3576" s="178"/>
      <c r="DB3576" s="120"/>
      <c r="DC3576" s="120"/>
      <c r="DD3576" s="120"/>
      <c r="DE3576" s="120"/>
      <c r="DF3576" s="120"/>
      <c r="DG3576" s="120"/>
      <c r="DH3576" s="120"/>
      <c r="DI3576" s="120"/>
      <c r="DJ3576" s="120"/>
      <c r="DK3576" s="120"/>
      <c r="DL3576" s="120"/>
      <c r="DM3576" s="120"/>
      <c r="DN3576" s="120"/>
    </row>
    <row r="3577" spans="1:118" s="119" customFormat="1" ht="15" customHeight="1">
      <c r="A3577" s="227">
        <f t="shared" si="1123"/>
        <v>443</v>
      </c>
      <c r="B3577" s="345" t="s">
        <v>783</v>
      </c>
      <c r="C3577" s="584" t="s">
        <v>996</v>
      </c>
      <c r="D3577" s="236">
        <v>44256</v>
      </c>
      <c r="E3577" s="236" t="s">
        <v>353</v>
      </c>
      <c r="F3577" s="253" t="s">
        <v>80</v>
      </c>
      <c r="G3577" s="254"/>
      <c r="H3577" s="82" t="s">
        <v>69</v>
      </c>
      <c r="I3577" s="82" t="s">
        <v>973</v>
      </c>
      <c r="J3577" s="82" t="s">
        <v>61</v>
      </c>
      <c r="K3577" s="82" t="s">
        <v>61</v>
      </c>
      <c r="L3577" s="82" t="s">
        <v>61</v>
      </c>
      <c r="M3577" s="82" t="s">
        <v>61</v>
      </c>
      <c r="N3577" s="82" t="s">
        <v>61</v>
      </c>
      <c r="O3577" s="82"/>
      <c r="P3577" s="82" t="s">
        <v>73</v>
      </c>
      <c r="Q3577" s="82" t="s">
        <v>73</v>
      </c>
      <c r="R3577" s="82" t="s">
        <v>73</v>
      </c>
      <c r="S3577" s="82" t="s">
        <v>73</v>
      </c>
      <c r="T3577" s="82" t="s">
        <v>73</v>
      </c>
      <c r="U3577" s="82" t="s">
        <v>61</v>
      </c>
      <c r="V3577" s="82"/>
      <c r="W3577" s="82" t="s">
        <v>60</v>
      </c>
      <c r="X3577" s="82" t="s">
        <v>60</v>
      </c>
      <c r="Y3577" s="82" t="s">
        <v>60</v>
      </c>
      <c r="Z3577" s="82" t="s">
        <v>60</v>
      </c>
      <c r="AA3577" s="82" t="s">
        <v>81</v>
      </c>
      <c r="AB3577" s="82" t="s">
        <v>60</v>
      </c>
      <c r="AC3577" s="82"/>
      <c r="AD3577" s="82" t="s">
        <v>60</v>
      </c>
      <c r="AE3577" s="82" t="s">
        <v>60</v>
      </c>
      <c r="AF3577" s="82" t="s">
        <v>60</v>
      </c>
      <c r="AG3577" s="82" t="s">
        <v>60</v>
      </c>
      <c r="AH3577" s="82" t="s">
        <v>60</v>
      </c>
      <c r="AI3577" s="82" t="s">
        <v>1471</v>
      </c>
      <c r="AJ3577" s="82"/>
      <c r="AK3577" s="82" t="s">
        <v>61</v>
      </c>
      <c r="AL3577" s="82" t="s">
        <v>67</v>
      </c>
      <c r="AM3577" s="239">
        <f>COUNTIF(H3577:AL3577,"PH")+COUNTIF(H3577:AL3577,"PH/L")+COUNTIF(H3577:AL3577,"PM")</f>
        <v>0</v>
      </c>
      <c r="AN3577" s="239">
        <f>COUNTIF(H3577:AL3577,"PD")+COUNTIF(H3577:AL3577,"PDD")+COUNTIF(H3577:AL3577,"P/DS")/2+COUNTIF(H3577:AL3577,"PMD")</f>
        <v>0</v>
      </c>
      <c r="AO3577" s="239">
        <f>COUNTIF(H3577:AL3577,"PN")+COUNTIF(H3577:AL3577,"P/NS")/2+COUNTIF(H3577:AL3577,"PH")+COUNTIF(H3577:AL3577,"PH/F")/2+COUNTIF(H3577:AL3577,"PH/L")/2+COUNTIF(H3577:AL3577,"PM")</f>
        <v>0</v>
      </c>
      <c r="AP3577" s="239">
        <f>COUNTIF(H3577:AL3577,"BH")+COUNTIF(H3577:AL3577,"AL/BL")+COUNTIF(H3577:AL3577,"UL/BL")+COUNTIF(H3577:AL3577,"BM")</f>
        <v>0</v>
      </c>
      <c r="AQ3577" s="239">
        <f>COUNTIF(H3577:AL3577,"DS")+COUNTIF(H3577:AL3577,"AL/DS")/2+COUNTIF(H3577:AL3577,"UL/DS")/2+COUNTIF(H3577:AL3577,"CT")+COUNTIF(H3577:AL3577,"MD")</f>
        <v>11</v>
      </c>
      <c r="AR3577" s="239">
        <f>COUNTIF(H3577:AL3577,"NS")+COUNTIF(H3577:AL3577,"AL/NS")/2+COUNTIF(H3577:AL3577,"UL/NS")/2+COUNTIF(H3577:AL3577,"BH")+COUNTIF(H3577:AL3577,"AL/BF")/2+COUNTIF(H3577:AL3577,"AL/BL")/2+COUNTIF(H3577:AL3577,"UL/BL")/2+COUNTIF(H3577:AL3577,"UL/BF")/2+COUNTIF(H3577:AL3577,"BM")</f>
        <v>7</v>
      </c>
      <c r="AS3577" s="239">
        <f>COUNTIF(H3577:AL3577,"AL")+COUNTIF(H3577:AL3577,"AL/DS")/2+COUNTIF(H3577:AL3577,"AL/NS")/2+COUNTIF(H3577:AL3577,"NH")+COUNTIF(H3577:AL3577,"SL")+COUNTIF(H3577:AL3577,"NHD")+COUNTIF(H3577:AL3577,"B")+COUNTIF(H3577:AL3577,"HL")+COUNTIF(H3577:AL3577,"AL/BF")/2+COUNTIF(H3577:AL3577,"AL/BL")/2</f>
        <v>2.5</v>
      </c>
      <c r="AT3577" s="255">
        <f>COUNTIF(H3577:AL3577,"PD")+COUNTIF(H3577:AL3577,"PN")+COUNTIF(H3577:AL3577,"P/DS")/2+COUNTIF(H3577:AL3577,"P/NS")/2+COUNTIF(H3577:AL3577,"DS")+COUNTIF(H3577:AL3577,"NS")+COUNTIF(H3577:AL3577,"AL")+COUNTIF(H3577:AL3577,"AL/DS")+COUNTIF(H3577:AL3577,"AL/NS")+COUNTIF(H3577:AL3577,"NH")+COUNTIF(H3577:AL3577,"SL")+COUNTIF(H3577:AL3577,"UL/DS")/2+COUNTIF(H3577:AL3577,"UL/NS")/2+COUNTIF(H3577:AL3577,"CT")+COUNTIF(H3577:AL3577,"NHD")+COUNTIF(H3577:AL3577,"PDD")+COUNTIF(H3577:AL3577,"B")+COUNTIF(H3577:AL3577,"HL")+COUNTIF(H3577:AL3577,"PH")+COUNTIF(H3577:AL3577,"BH")+COUNTIF(H3577:AL3577,"AL/BF")+COUNTIF(H3577:AL3577,"AL/BL")+COUNTIF(H3577:AL3577,"UL/BF")/2+COUNTIF(H3577:AL3577,"UL/BL")/2+COUNTIF(H3577:AL3577,"PH/F")/2+COUNTIF(H3577:AL3577,"PH/L")/2+COUNTIF(H3577:AL3577,"MD")+COUNTIF(H3577:AL3577,"PMD")+COUNTIF(H3577:AL3577,"PM")+COUNTIF(H3577:AL3577,"BM")</f>
        <v>20.5</v>
      </c>
      <c r="AU3577" s="255">
        <f>COUNTIF(H3577:AL3577,"P/DS")/2+COUNTIF(H3577:AL3577,"P/NS")/2+COUNTIF(H3577:AL3577,"IL")+COUNTIF(H3577:AL3577,"NL")+COUNTIF(H3577:AL3577,"UL")+COUNTIF(H3577:AL3577,"UL/DS")/2+COUNTIF(H3577:AL3577,"UL/NS")/2+COUNTIF(H3577:AL3577,"KT")+COUNTIF(H3577:AL3577,"UL/BF")/2+COUNTIF(H3577:AL3577,"UL/BL")/2+COUNTIF(H3577:AL3577,"PH/F")/2+COUNTIF(H3577:AL3577,"PH/L")/2+COUNTIF(H3577:AL3577,"NB")</f>
        <v>5.5</v>
      </c>
      <c r="AV3577" s="258">
        <f>COUNTIF(H3577:AL3577,"PN")+COUNTIF(H3577:AL3577,"TVD")+COUNTIF(H3577:AL3577,"PH")+COUNTIF(H3577:AL3577,"PM")+COUNTIF(H3577:AL3577,"PDD")-COUNTIFS(H3577:AL3577,"PN",H3584:AL3584,"&gt;=3")-COUNTIFS(H3577:AL3577,"PM",H3584:AL3584,"&gt;=3")</f>
        <v>0</v>
      </c>
      <c r="AW3577" s="258">
        <f>COUNTIF(H3577:AL3577,"NS")+COUNTIF(H3577:AL3577,"D")+COUNTIF(H3577:AL3577,"BH")+COUNTIF(H3577:AL3577,"NHD")+COUNTIF(H3577:AL3577,"BM")-COUNTIFS(H3577:AL3577,"NS",H3584:AL3584,"&gt;=3")-COUNTIFS(H3577:AL3577,"BH",H3584:AL3584,"&gt;=3")-COUNTIFS(H3577:AL3577,"BM",H3584:AL3584,"&gt;=3")</f>
        <v>8</v>
      </c>
      <c r="AX3577" s="255">
        <f>COUNTIF(H3577:AL3577,"AL")+COUNTIF(H3577:AL3577,"AL/DS")/2+COUNTIF(H3577:AL3577,"AL/NS")/2+COUNTIF(H3577:AL3577,"AL/BF")+COUNTIF(H3577:AL3577,"AL/BL")/2</f>
        <v>1.5</v>
      </c>
      <c r="AY3577" s="255">
        <f>COUNTIF(H3577:AL3577,"SL")</f>
        <v>0</v>
      </c>
      <c r="AZ3577" s="255">
        <f>COUNTIF(H3577:AL3577,"NH")</f>
        <v>1</v>
      </c>
      <c r="BA3577" s="255">
        <f>COUNTIF(H3577:AL3577,"HL")</f>
        <v>0</v>
      </c>
      <c r="BB3577" s="255">
        <f>COUNTIF(G3577:AL3577,"P/DS")/2+COUNTIF(G3577:AL3577,"P/NS")/2+COUNTIF(G3577:AL3577,"UL")+COUNTIF(G3577:AL3577,"UL/DS")/2+COUNTIF(G3577:AL3577,"UL/NS")/2+COUNTIF(G3577:AL3577,"UL/BL")/2+COUNTIF(G3577:AL3577,"UL/BF")/2+COUNTIF(G3577:AL3577,"PH/F")/2+COUNTIF(G3577:AL3577,"PH/L")/2</f>
        <v>0.5</v>
      </c>
      <c r="BC3577" s="255">
        <f>COUNTIF(H3577:AL3577,"NB")</f>
        <v>0</v>
      </c>
      <c r="BD3577" s="255">
        <f>COUNTIF(H3577:AL3577,"NL")</f>
        <v>0</v>
      </c>
      <c r="BE3577" s="255">
        <f>COUNTIF(H3577:AL3577,"IL")</f>
        <v>5</v>
      </c>
      <c r="BF3577" s="255">
        <f>COUNTIF(H3577:AL3577,"KT")</f>
        <v>0</v>
      </c>
      <c r="BG3577" s="255">
        <f>COUNTIF(H3577:AL3577,"L70")</f>
        <v>0</v>
      </c>
      <c r="BH3577" s="255">
        <f>COUNTIF(H3577:AL3577,"MD")</f>
        <v>0</v>
      </c>
      <c r="BI3577" s="255">
        <f>COUNTIF(H3577:AL3577,"PMD")</f>
        <v>0</v>
      </c>
      <c r="BJ3577" s="255">
        <f>COUNTIF(H3577:AL3577,"PM")</f>
        <v>0</v>
      </c>
      <c r="BK3577" s="255">
        <f>COUNTIF(H3577:AL3577,"BM")</f>
        <v>0</v>
      </c>
      <c r="BL3577" s="261">
        <f>SUMIF(H3577:AL3577,"PD",H3578:AL3578)+SUMIF(H3577:AL3577,"PN",H3578:AL3578)+SUMIF(H3577:AL3577,"P/DS",H3578:AL3578)+SUMIF(H3577:AL3577,"PN/F",H3578:AL3578)+SUMIF(H3577:AL3577,"PN/L",H3578:AL3578)+SUMIF(H3577:AL3577,"TV",H3578:AL3578)+SUMIF(H3577:AL3577,"TVD",H3578:AL3578)+SUMIF(H3577:AL3577,"PDD",H3578:AL3578)</f>
        <v>0</v>
      </c>
      <c r="BM3577" s="261">
        <f>SUMIF(H3577:AL3577,"PD",H3579:AL3579)+SUMIF(H3577:AL3577,"PN",H3579:AL3579)+SUMIF(H3577:AL3577,"P/DS",H3579:AL3579)+SUMIF(H3577:AL3577,"PN/F",H3579:AL3579)+SUMIF(H3577:AL3577,"PN/L",H3579:AL3579)+SUMIF(H3577:AL3577,"TV",H3579:AL3579)+SUMIF(H3577:AL3577,"TVD",H3579:AL3579)+SUMIF(H3577:AL3577,"PDD",H3579:AL3579)+SUMIF(H3577:AL3577,"PMD",H3579:AL3579)</f>
        <v>0</v>
      </c>
      <c r="BN3577" s="261">
        <f>SUMIF(H3577:AL3577,"PD",H3580:AL3580)+SUMIF(H3577:AL3577,"PN",H3580:AL3580)+SUMIF(H3577:AL3577,"P/DS",H3580:AL3580)+SUMIF(H3577:AL3577,"PN/F",H3580:AL3580)+SUMIF(H3577:AL3577,"PN/L",H3580:AL3580)+SUMIF(H3577:AL3577,"TV",H3580:AL3580)+SUMIF(H3577:AL3577,"TVD",H3580:AL3580)</f>
        <v>0</v>
      </c>
      <c r="BO3577" s="261">
        <f>SUMIF(H3577:AL3577,"PD",H3581:AL3581)+SUMIF(H3577:AL3577,"PN",H3581:AL3581)+SUMIF(H3577:AL3577,"P/DS",H3581:AL3581)+SUMIF(H3577:AL3577,"PN/F",H3581:AL3581)+SUMIF(H3577:AL3577,"PN/L",H3581:AL3581)+SUMIF(H3577:AL3577,"TV",H3581:AL3581)+SUMIF(H3577:AL3577,"TVD",H3581:AL3581)</f>
        <v>0</v>
      </c>
      <c r="BP3577" s="261">
        <f>SUMIF(H3577:AL3577,"PD",H3582:AL3582)+SUMIF(H3577:AL3577,"PN",H3582:AL3582)+SUMIF(H3577:AL3577,"P/DS",H3582:AL3582)+SUMIF(H3577:AL3577,"PN/F",H3582:AL3582)+SUMIF(H3577:AL3577,"PN/L",H3582:AL3582)+SUMIF(H3577:AL3577,"TV",H3582:AL3582)+SUMIF(H3577:AL3577,"TVD",H3582:AL3582)+SUMIF(H3577:AL3577,"PDD",H3582:AL3582)+SUMIF(H3577:AL3577,"PH",H3582:AL3582)+SUMIF(H3577:AL3577,"PM",H3582:AL3582)</f>
        <v>0</v>
      </c>
      <c r="BQ3577" s="261">
        <f>SUMIF(H3577:AL3577,"PD",H3583:AL3583)+SUMIF(H3577:AL3577,"PN",H3583:AL3583)+SUMIF(H3577:AL3577,"P/DS",H3583:AL3583)+SUMIF(H3577:AL3577,"PN/F",H3583:AL3583)+SUMIF(H3577:AL3577,"PN/L",H3583:AL3583)+SUMIF(H3577:AL3577,"TV",H3583:AL3583)+SUMIF(H3577:AL3577,"TVD",H3583:AL3583)+SUMIF(H3577:AL3577,"PDD",H3583:AL3583)+SUMIF(H3577:AL3577,"PH",H3583:AL3583)+SUMIF(H3577:AL3577,"PM",H3583:AL3583)</f>
        <v>0</v>
      </c>
      <c r="BR3577" s="269">
        <f>SUM(H3578:AL3578)-BL3577</f>
        <v>17</v>
      </c>
      <c r="BS3577" s="269">
        <f>SUM(H3579:AL3579)-BM3577</f>
        <v>5</v>
      </c>
      <c r="BT3577" s="269">
        <f>SUM(H3580:AL3580)-BN3577</f>
        <v>0</v>
      </c>
      <c r="BU3577" s="269">
        <f>SUM(H3581:AL3581)-BO3577</f>
        <v>6</v>
      </c>
      <c r="BV3577" s="269">
        <f>SUM(H3582:AL3582)-BP3577</f>
        <v>0</v>
      </c>
      <c r="BW3577" s="269">
        <f>SUM(H3583:AL3583)-BQ3577</f>
        <v>0</v>
      </c>
      <c r="BX3577" s="255">
        <f>SUMIF(H3577:AL3577,"PD",H3584:AL3584)+SUMIF(H3577:AL3577,"PN",H3584:AL3584)+SUMIF(H3577:AL3577,"P/DS",H3584:AL3584)+SUMIF(H3577:AL3577,"PN/F",H3584:AL3584)+SUMIF(H3577:AL3577,"PN/L",H3584:AL3584)</f>
        <v>0</v>
      </c>
      <c r="BY3577" s="255">
        <f>SUM(H3584:AL3584)-BX3577</f>
        <v>0</v>
      </c>
      <c r="BZ3577" s="255">
        <f t="shared" ref="BZ3577" si="1126">+SUM(BL3577:BW3584)</f>
        <v>28</v>
      </c>
      <c r="CA3577" s="266">
        <f>(COUNTIFS(H3577:AL3577,"PD",H3578:AL3578,"&gt;=2"))*0.5-IF(CN3577="VP",COUNTIFS($H$16:$AL$16,"SAT",H3577:AL3577,"PD",H3578:AL3578,"&gt;=2"))*0.5</f>
        <v>0</v>
      </c>
      <c r="CB3577" s="266">
        <f>(COUNTIFS(H3577:AL3577,"PN",H3579:AL3579,"&gt;=0.5",H3578:AL3578,"&gt;=1.5"))*0.5+COUNTIFS(H3577:AL3577,"PDD",H3579:AL3579,"&gt;=0.5",H3578:AL3578,"&gt;=1.5")*0.5</f>
        <v>0</v>
      </c>
      <c r="CC3577" s="273">
        <f>(COUNTIFS(H3577:AL3577,"TV",H3579:AL3579,"&gt;=10"))*0.5+(COUNTIFS(H3577:AL3577,"PMD",H3579:AL3579,"&gt;=2"))*0.5</f>
        <v>0</v>
      </c>
      <c r="CD3577" s="266">
        <f>(COUNTIFS(H3577:AL3577,"TVD",H3581:AL3581,"&gt;=6.5",H3579:AL3579,"&gt;=3.5"))*0.5</f>
        <v>0</v>
      </c>
      <c r="CE3577" s="266">
        <f>(COUNTIFS(H3577:AL3577,"PD",H3582:AL3582,"&gt;=10"))*0.5</f>
        <v>0</v>
      </c>
      <c r="CF3577" s="266">
        <f>(COUNTIFS(H3577:AL3577,"PDD",H3582:AL3582,"&gt;=3.5",H3583:AL3583,"&gt;=6.5")+COUNTIFS(H3577:AL3577,"PH",H3583:AL3583,"&gt;=0.5",H3582:AL3582,"&gt;=1.5")+COUNTIFS(H3577:AL3577,"PM",H3583:AL3583,"&gt;=0.5",H3582:AL3582,"&gt;=1.5"))*0.5</f>
        <v>0</v>
      </c>
      <c r="CG3577" s="266">
        <f>(COUNTIFS(H3577:AL3577,"DS",H3578:AL3578,"&gt;=2")+COUNTIFS(H3577:AL3577,"AL/DS",H3578:AL3578,"&gt;=2"))*0.5-IF(CN3577="VP",COUNTIFS($H$16:$AL$16,"SAT",H3577:AL3577,"DS",H3578:AL3578,"&gt;=2"))*0.5</f>
        <v>1</v>
      </c>
      <c r="CH3577" s="266">
        <f>(COUNTIFS(H3577:AL3577,"NS",H3579:AL3579,"&gt;=0.5",H3578:AL3578,"&gt;=1.5")+COUNTIFS(H3577:AL3577,"AL/NS",H3579:AL3579,"&gt;=0.5",H3578:AL3578,"&gt;=1.5")+COUNTIFS(H3577:AL3577,"NHD",H3579:AL3579,"&gt;=4.5",H3582:AL3582,"&gt;=2",H3578:AL3578,"&gt;=1.5"))*0.5</f>
        <v>3</v>
      </c>
      <c r="CI3577" s="266">
        <f>(COUNTIF(H3579:AL3579,"&gt;=10")+COUNTIFS(H3577:AL3577,"MD",H3579:AL3579,"&gt;=2")-COUNTIFS(H3577:AL3577,"TV",H3579:AL3579,"&gt;=10"))*0.5</f>
        <v>0</v>
      </c>
      <c r="CJ3577" s="266">
        <f>(COUNTIFS(H3577:AL3577,"D",H3581:AL3581,"&gt;=6.5",H3579:AL3579,"&gt;=3.5"))*0.5</f>
        <v>0</v>
      </c>
      <c r="CK3577" s="266">
        <f>(COUNTIF(H3582:AL3582,"&gt;=10")-COUNTIFS(H3577:AL3577,"PD",H3582:AL3582,"&gt;=10"))*0.5</f>
        <v>0</v>
      </c>
      <c r="CL3577" s="265">
        <f>(COUNTIFS(H3577:AL3577,"NHD",H3582:AL3582,"&gt;=3.5",H3583:AL3583,"&gt;=6.5")+COUNTIFS(H3577:AL3577,"BH",H3582:AL3582,"&gt;=1.5",H3583:AL3583,"&gt;=0.5")+COUNTIFS(H3577:AL3577,"BM",H3582:AL3582,"&gt;=1.5",H3583:AL3583,"&gt;=0.5")+COUNTIFS(H3577:AL3577,"D",H3582:AL3582,"&gt;=1.5",H3583:AL3583,"&gt;=0.5"))*0.5</f>
        <v>0</v>
      </c>
      <c r="CM3577" s="272"/>
      <c r="CN3577" s="264" t="s">
        <v>723</v>
      </c>
      <c r="CO3577" s="177">
        <f t="shared" ref="CO3577" si="1127">+AM3577+AN3577+AO3577+AP3577+AQ3577+AR3577+AS3577+AU3577+BG3577</f>
        <v>26</v>
      </c>
      <c r="CP3577" s="225">
        <f>+SUM(I3578:I3583)-I3584</f>
        <v>8</v>
      </c>
      <c r="CQ3577" s="225">
        <f>+SUM(J3578:J3583)-J3584</f>
        <v>2.5</v>
      </c>
      <c r="CR3577" s="225">
        <f>+SUM(K3578:K3583)-K3584</f>
        <v>2.5</v>
      </c>
      <c r="CS3577" s="178"/>
      <c r="CT3577" s="178"/>
      <c r="CU3577" s="178"/>
      <c r="CV3577" s="178"/>
      <c r="CW3577" s="178"/>
      <c r="CX3577" s="178"/>
      <c r="CY3577" s="178"/>
      <c r="CZ3577" s="178"/>
      <c r="DA3577" s="178"/>
      <c r="DB3577" s="120"/>
      <c r="DC3577" s="120"/>
      <c r="DD3577" s="120"/>
      <c r="DE3577" s="120"/>
      <c r="DF3577" s="120"/>
      <c r="DG3577" s="120"/>
      <c r="DH3577" s="120"/>
      <c r="DI3577" s="120"/>
      <c r="DJ3577" s="120"/>
      <c r="DK3577" s="120"/>
      <c r="DL3577" s="120"/>
      <c r="DM3577" s="120"/>
      <c r="DN3577" s="120"/>
    </row>
    <row r="3578" spans="1:118" s="119" customFormat="1" ht="15" customHeight="1">
      <c r="A3578" s="228"/>
      <c r="B3578" s="346"/>
      <c r="C3578" s="349"/>
      <c r="D3578" s="237"/>
      <c r="E3578" s="237"/>
      <c r="F3578" s="242" t="s">
        <v>82</v>
      </c>
      <c r="G3578" s="121">
        <v>1.5</v>
      </c>
      <c r="H3578" s="83"/>
      <c r="I3578" s="83"/>
      <c r="J3578" s="83">
        <v>2</v>
      </c>
      <c r="K3578" s="83">
        <v>2</v>
      </c>
      <c r="L3578" s="83">
        <v>2</v>
      </c>
      <c r="M3578" s="83">
        <v>2</v>
      </c>
      <c r="N3578" s="83"/>
      <c r="O3578" s="83"/>
      <c r="P3578" s="83"/>
      <c r="Q3578" s="83"/>
      <c r="R3578" s="83"/>
      <c r="S3578" s="83"/>
      <c r="T3578" s="83"/>
      <c r="U3578" s="83">
        <v>2</v>
      </c>
      <c r="V3578" s="83"/>
      <c r="W3578" s="83">
        <v>0</v>
      </c>
      <c r="X3578" s="83">
        <v>2.5</v>
      </c>
      <c r="Y3578" s="83">
        <v>0</v>
      </c>
      <c r="Z3578" s="83">
        <v>2.5</v>
      </c>
      <c r="AA3578" s="83"/>
      <c r="AB3578" s="83"/>
      <c r="AC3578" s="79"/>
      <c r="AD3578" s="79"/>
      <c r="AE3578" s="79"/>
      <c r="AF3578" s="79"/>
      <c r="AG3578" s="79"/>
      <c r="AH3578" s="79"/>
      <c r="AI3578" s="79"/>
      <c r="AJ3578" s="79"/>
      <c r="AK3578" s="79">
        <v>2</v>
      </c>
      <c r="AL3578" s="79"/>
      <c r="AM3578" s="240"/>
      <c r="AN3578" s="240"/>
      <c r="AO3578" s="240"/>
      <c r="AP3578" s="240"/>
      <c r="AQ3578" s="240"/>
      <c r="AR3578" s="240"/>
      <c r="AS3578" s="240"/>
      <c r="AT3578" s="256"/>
      <c r="AU3578" s="256"/>
      <c r="AV3578" s="259"/>
      <c r="AW3578" s="259"/>
      <c r="AX3578" s="256"/>
      <c r="AY3578" s="256"/>
      <c r="AZ3578" s="256"/>
      <c r="BA3578" s="256"/>
      <c r="BB3578" s="256"/>
      <c r="BC3578" s="256"/>
      <c r="BD3578" s="256"/>
      <c r="BE3578" s="256"/>
      <c r="BF3578" s="256"/>
      <c r="BG3578" s="256"/>
      <c r="BH3578" s="256"/>
      <c r="BI3578" s="256"/>
      <c r="BJ3578" s="256"/>
      <c r="BK3578" s="256"/>
      <c r="BL3578" s="262"/>
      <c r="BM3578" s="262"/>
      <c r="BN3578" s="262"/>
      <c r="BO3578" s="262"/>
      <c r="BP3578" s="262"/>
      <c r="BQ3578" s="262"/>
      <c r="BR3578" s="270"/>
      <c r="BS3578" s="270"/>
      <c r="BT3578" s="270"/>
      <c r="BU3578" s="270"/>
      <c r="BV3578" s="270"/>
      <c r="BW3578" s="270"/>
      <c r="BX3578" s="256"/>
      <c r="BY3578" s="256"/>
      <c r="BZ3578" s="256"/>
      <c r="CA3578" s="267"/>
      <c r="CB3578" s="267"/>
      <c r="CC3578" s="274"/>
      <c r="CD3578" s="267"/>
      <c r="CE3578" s="267"/>
      <c r="CF3578" s="267"/>
      <c r="CG3578" s="267"/>
      <c r="CH3578" s="267"/>
      <c r="CI3578" s="267"/>
      <c r="CJ3578" s="267"/>
      <c r="CK3578" s="267"/>
      <c r="CL3578" s="265"/>
      <c r="CM3578" s="272"/>
      <c r="CN3578" s="264"/>
      <c r="CO3578" s="177"/>
      <c r="CP3578" s="226"/>
      <c r="CQ3578" s="226"/>
      <c r="CR3578" s="226"/>
      <c r="CS3578" s="178"/>
      <c r="CT3578" s="178"/>
      <c r="CU3578" s="178"/>
      <c r="CV3578" s="178"/>
      <c r="CW3578" s="178"/>
      <c r="CX3578" s="178"/>
      <c r="CY3578" s="178"/>
      <c r="CZ3578" s="178"/>
      <c r="DA3578" s="178"/>
      <c r="DB3578" s="120"/>
      <c r="DC3578" s="120"/>
      <c r="DD3578" s="120"/>
      <c r="DE3578" s="120"/>
      <c r="DF3578" s="120"/>
      <c r="DG3578" s="120"/>
      <c r="DH3578" s="120"/>
      <c r="DI3578" s="120"/>
      <c r="DJ3578" s="120"/>
      <c r="DK3578" s="120"/>
      <c r="DL3578" s="120"/>
      <c r="DM3578" s="120"/>
      <c r="DN3578" s="120"/>
    </row>
    <row r="3579" spans="1:118" s="119" customFormat="1" ht="14.25" customHeight="1">
      <c r="A3579" s="228"/>
      <c r="B3579" s="346"/>
      <c r="C3579" s="349"/>
      <c r="D3579" s="237"/>
      <c r="E3579" s="237"/>
      <c r="F3579" s="243"/>
      <c r="G3579" s="122">
        <v>2</v>
      </c>
      <c r="H3579" s="84"/>
      <c r="I3579" s="84">
        <v>2</v>
      </c>
      <c r="J3579" s="84">
        <v>0.5</v>
      </c>
      <c r="K3579" s="84">
        <v>0.5</v>
      </c>
      <c r="L3579" s="84">
        <v>0.5</v>
      </c>
      <c r="M3579" s="84">
        <v>0.5</v>
      </c>
      <c r="N3579" s="84"/>
      <c r="O3579" s="84"/>
      <c r="P3579" s="84"/>
      <c r="Q3579" s="84"/>
      <c r="R3579" s="84"/>
      <c r="S3579" s="84"/>
      <c r="T3579" s="84"/>
      <c r="U3579" s="84">
        <v>0.5</v>
      </c>
      <c r="V3579" s="84"/>
      <c r="W3579" s="84"/>
      <c r="X3579" s="84"/>
      <c r="Y3579" s="84"/>
      <c r="Z3579" s="84"/>
      <c r="AA3579" s="84"/>
      <c r="AB3579" s="84"/>
      <c r="AC3579" s="80"/>
      <c r="AD3579" s="80"/>
      <c r="AE3579" s="80"/>
      <c r="AF3579" s="80"/>
      <c r="AG3579" s="80"/>
      <c r="AH3579" s="80"/>
      <c r="AI3579" s="80"/>
      <c r="AJ3579" s="80"/>
      <c r="AK3579" s="80">
        <v>0.5</v>
      </c>
      <c r="AL3579" s="80"/>
      <c r="AM3579" s="240"/>
      <c r="AN3579" s="240"/>
      <c r="AO3579" s="240"/>
      <c r="AP3579" s="240"/>
      <c r="AQ3579" s="240"/>
      <c r="AR3579" s="240"/>
      <c r="AS3579" s="240"/>
      <c r="AT3579" s="256"/>
      <c r="AU3579" s="256"/>
      <c r="AV3579" s="259"/>
      <c r="AW3579" s="259"/>
      <c r="AX3579" s="256"/>
      <c r="AY3579" s="256"/>
      <c r="AZ3579" s="256"/>
      <c r="BA3579" s="256"/>
      <c r="BB3579" s="256"/>
      <c r="BC3579" s="256"/>
      <c r="BD3579" s="256"/>
      <c r="BE3579" s="256"/>
      <c r="BF3579" s="256"/>
      <c r="BG3579" s="256"/>
      <c r="BH3579" s="256"/>
      <c r="BI3579" s="256"/>
      <c r="BJ3579" s="256"/>
      <c r="BK3579" s="256"/>
      <c r="BL3579" s="262"/>
      <c r="BM3579" s="262"/>
      <c r="BN3579" s="262"/>
      <c r="BO3579" s="262"/>
      <c r="BP3579" s="262"/>
      <c r="BQ3579" s="262"/>
      <c r="BR3579" s="270"/>
      <c r="BS3579" s="270"/>
      <c r="BT3579" s="270"/>
      <c r="BU3579" s="270"/>
      <c r="BV3579" s="270"/>
      <c r="BW3579" s="270"/>
      <c r="BX3579" s="256"/>
      <c r="BY3579" s="256"/>
      <c r="BZ3579" s="256"/>
      <c r="CA3579" s="267"/>
      <c r="CB3579" s="267"/>
      <c r="CC3579" s="274"/>
      <c r="CD3579" s="267"/>
      <c r="CE3579" s="267"/>
      <c r="CF3579" s="267"/>
      <c r="CG3579" s="267"/>
      <c r="CH3579" s="267"/>
      <c r="CI3579" s="267"/>
      <c r="CJ3579" s="267"/>
      <c r="CK3579" s="267"/>
      <c r="CL3579" s="265"/>
      <c r="CM3579" s="272"/>
      <c r="CN3579" s="264"/>
      <c r="CO3579" s="177"/>
      <c r="CP3579" s="226"/>
      <c r="CQ3579" s="226"/>
      <c r="CR3579" s="226"/>
      <c r="CS3579" s="178"/>
      <c r="CT3579" s="178"/>
      <c r="CU3579" s="178"/>
      <c r="CV3579" s="178"/>
      <c r="CW3579" s="178"/>
      <c r="CX3579" s="178"/>
      <c r="CY3579" s="178"/>
      <c r="CZ3579" s="178"/>
      <c r="DA3579" s="178"/>
      <c r="DB3579" s="120"/>
      <c r="DC3579" s="120"/>
      <c r="DD3579" s="120"/>
      <c r="DE3579" s="120"/>
      <c r="DF3579" s="120"/>
      <c r="DG3579" s="120"/>
      <c r="DH3579" s="120"/>
      <c r="DI3579" s="120"/>
      <c r="DJ3579" s="120"/>
      <c r="DK3579" s="120"/>
      <c r="DL3579" s="120"/>
      <c r="DM3579" s="120"/>
      <c r="DN3579" s="120"/>
    </row>
    <row r="3580" spans="1:118" s="119" customFormat="1" ht="14.25" customHeight="1">
      <c r="A3580" s="228"/>
      <c r="B3580" s="346"/>
      <c r="C3580" s="349"/>
      <c r="D3580" s="237"/>
      <c r="E3580" s="237"/>
      <c r="F3580" s="243"/>
      <c r="G3580" s="122">
        <v>2.1</v>
      </c>
      <c r="H3580" s="84"/>
      <c r="I3580" s="84"/>
      <c r="J3580" s="84"/>
      <c r="K3580" s="84"/>
      <c r="L3580" s="84"/>
      <c r="M3580" s="84"/>
      <c r="N3580" s="84"/>
      <c r="O3580" s="84"/>
      <c r="P3580" s="84"/>
      <c r="Q3580" s="84"/>
      <c r="R3580" s="84"/>
      <c r="S3580" s="84"/>
      <c r="T3580" s="84"/>
      <c r="U3580" s="84"/>
      <c r="V3580" s="84"/>
      <c r="W3580" s="84"/>
      <c r="X3580" s="84"/>
      <c r="Y3580" s="84"/>
      <c r="Z3580" s="84"/>
      <c r="AA3580" s="84"/>
      <c r="AB3580" s="84"/>
      <c r="AC3580" s="80"/>
      <c r="AD3580" s="80"/>
      <c r="AE3580" s="80"/>
      <c r="AF3580" s="80"/>
      <c r="AG3580" s="80"/>
      <c r="AH3580" s="80"/>
      <c r="AI3580" s="80"/>
      <c r="AJ3580" s="80"/>
      <c r="AK3580" s="80"/>
      <c r="AL3580" s="80"/>
      <c r="AM3580" s="240"/>
      <c r="AN3580" s="240"/>
      <c r="AO3580" s="240"/>
      <c r="AP3580" s="240"/>
      <c r="AQ3580" s="240"/>
      <c r="AR3580" s="240"/>
      <c r="AS3580" s="240"/>
      <c r="AT3580" s="256"/>
      <c r="AU3580" s="256"/>
      <c r="AV3580" s="259"/>
      <c r="AW3580" s="259"/>
      <c r="AX3580" s="256"/>
      <c r="AY3580" s="256"/>
      <c r="AZ3580" s="256"/>
      <c r="BA3580" s="256"/>
      <c r="BB3580" s="256"/>
      <c r="BC3580" s="256"/>
      <c r="BD3580" s="256"/>
      <c r="BE3580" s="256"/>
      <c r="BF3580" s="256"/>
      <c r="BG3580" s="256"/>
      <c r="BH3580" s="256"/>
      <c r="BI3580" s="256"/>
      <c r="BJ3580" s="256"/>
      <c r="BK3580" s="256"/>
      <c r="BL3580" s="262"/>
      <c r="BM3580" s="262"/>
      <c r="BN3580" s="262"/>
      <c r="BO3580" s="262"/>
      <c r="BP3580" s="262"/>
      <c r="BQ3580" s="262"/>
      <c r="BR3580" s="270"/>
      <c r="BS3580" s="270"/>
      <c r="BT3580" s="270"/>
      <c r="BU3580" s="270"/>
      <c r="BV3580" s="270"/>
      <c r="BW3580" s="270"/>
      <c r="BX3580" s="256"/>
      <c r="BY3580" s="256"/>
      <c r="BZ3580" s="256"/>
      <c r="CA3580" s="267"/>
      <c r="CB3580" s="267"/>
      <c r="CC3580" s="274"/>
      <c r="CD3580" s="267"/>
      <c r="CE3580" s="267"/>
      <c r="CF3580" s="267"/>
      <c r="CG3580" s="267"/>
      <c r="CH3580" s="267"/>
      <c r="CI3580" s="267"/>
      <c r="CJ3580" s="267"/>
      <c r="CK3580" s="267"/>
      <c r="CL3580" s="265"/>
      <c r="CM3580" s="272"/>
      <c r="CN3580" s="264"/>
      <c r="CO3580" s="177"/>
      <c r="CP3580" s="226"/>
      <c r="CQ3580" s="226"/>
      <c r="CR3580" s="226"/>
      <c r="CS3580" s="178"/>
      <c r="CT3580" s="178"/>
      <c r="CU3580" s="178"/>
      <c r="CV3580" s="178"/>
      <c r="CW3580" s="178"/>
      <c r="CX3580" s="178"/>
      <c r="CY3580" s="178"/>
      <c r="CZ3580" s="178"/>
      <c r="DA3580" s="178"/>
      <c r="DB3580" s="120"/>
      <c r="DC3580" s="120"/>
      <c r="DD3580" s="120"/>
      <c r="DE3580" s="120"/>
      <c r="DF3580" s="120"/>
      <c r="DG3580" s="120"/>
      <c r="DH3580" s="120"/>
      <c r="DI3580" s="120"/>
      <c r="DJ3580" s="120"/>
      <c r="DK3580" s="120"/>
      <c r="DL3580" s="120"/>
      <c r="DM3580" s="120"/>
      <c r="DN3580" s="120"/>
    </row>
    <row r="3581" spans="1:118" s="119" customFormat="1" ht="14.25" customHeight="1">
      <c r="A3581" s="228"/>
      <c r="B3581" s="346"/>
      <c r="C3581" s="349"/>
      <c r="D3581" s="237"/>
      <c r="E3581" s="237"/>
      <c r="F3581" s="243"/>
      <c r="G3581" s="122">
        <v>2.7</v>
      </c>
      <c r="H3581" s="84"/>
      <c r="I3581" s="84">
        <v>6</v>
      </c>
      <c r="J3581" s="84"/>
      <c r="K3581" s="84"/>
      <c r="L3581" s="84"/>
      <c r="M3581" s="84"/>
      <c r="N3581" s="84"/>
      <c r="O3581" s="84"/>
      <c r="P3581" s="84"/>
      <c r="Q3581" s="84"/>
      <c r="R3581" s="84"/>
      <c r="S3581" s="84"/>
      <c r="T3581" s="84"/>
      <c r="U3581" s="84"/>
      <c r="V3581" s="84"/>
      <c r="W3581" s="84"/>
      <c r="X3581" s="84"/>
      <c r="Y3581" s="84"/>
      <c r="Z3581" s="84"/>
      <c r="AA3581" s="84"/>
      <c r="AB3581" s="84"/>
      <c r="AC3581" s="80"/>
      <c r="AD3581" s="80"/>
      <c r="AE3581" s="80"/>
      <c r="AF3581" s="80"/>
      <c r="AG3581" s="80"/>
      <c r="AH3581" s="80"/>
      <c r="AI3581" s="80"/>
      <c r="AJ3581" s="80"/>
      <c r="AK3581" s="80"/>
      <c r="AL3581" s="80"/>
      <c r="AM3581" s="240"/>
      <c r="AN3581" s="240"/>
      <c r="AO3581" s="240"/>
      <c r="AP3581" s="240"/>
      <c r="AQ3581" s="240"/>
      <c r="AR3581" s="240"/>
      <c r="AS3581" s="240"/>
      <c r="AT3581" s="256"/>
      <c r="AU3581" s="256"/>
      <c r="AV3581" s="259"/>
      <c r="AW3581" s="259"/>
      <c r="AX3581" s="256"/>
      <c r="AY3581" s="256"/>
      <c r="AZ3581" s="256"/>
      <c r="BA3581" s="256"/>
      <c r="BB3581" s="256"/>
      <c r="BC3581" s="256"/>
      <c r="BD3581" s="256"/>
      <c r="BE3581" s="256"/>
      <c r="BF3581" s="256"/>
      <c r="BG3581" s="256"/>
      <c r="BH3581" s="256"/>
      <c r="BI3581" s="256"/>
      <c r="BJ3581" s="256"/>
      <c r="BK3581" s="256"/>
      <c r="BL3581" s="262"/>
      <c r="BM3581" s="262"/>
      <c r="BN3581" s="262"/>
      <c r="BO3581" s="262"/>
      <c r="BP3581" s="262"/>
      <c r="BQ3581" s="262"/>
      <c r="BR3581" s="270"/>
      <c r="BS3581" s="270"/>
      <c r="BT3581" s="270"/>
      <c r="BU3581" s="270"/>
      <c r="BV3581" s="270"/>
      <c r="BW3581" s="270"/>
      <c r="BX3581" s="256"/>
      <c r="BY3581" s="256"/>
      <c r="BZ3581" s="256"/>
      <c r="CA3581" s="267"/>
      <c r="CB3581" s="267"/>
      <c r="CC3581" s="274"/>
      <c r="CD3581" s="267"/>
      <c r="CE3581" s="267"/>
      <c r="CF3581" s="267"/>
      <c r="CG3581" s="267"/>
      <c r="CH3581" s="267"/>
      <c r="CI3581" s="267"/>
      <c r="CJ3581" s="267"/>
      <c r="CK3581" s="267"/>
      <c r="CL3581" s="265"/>
      <c r="CM3581" s="272"/>
      <c r="CN3581" s="264"/>
      <c r="CO3581" s="177"/>
      <c r="CP3581" s="226"/>
      <c r="CQ3581" s="226"/>
      <c r="CR3581" s="226"/>
      <c r="CS3581" s="178"/>
      <c r="CT3581" s="178"/>
      <c r="CU3581" s="178"/>
      <c r="CV3581" s="178"/>
      <c r="CW3581" s="178"/>
      <c r="CX3581" s="178"/>
      <c r="CY3581" s="178"/>
      <c r="CZ3581" s="178"/>
      <c r="DA3581" s="178"/>
      <c r="DB3581" s="120"/>
      <c r="DC3581" s="120"/>
      <c r="DD3581" s="120"/>
      <c r="DE3581" s="120"/>
      <c r="DF3581" s="120"/>
      <c r="DG3581" s="120"/>
      <c r="DH3581" s="120"/>
      <c r="DI3581" s="120"/>
      <c r="DJ3581" s="120"/>
      <c r="DK3581" s="120"/>
      <c r="DL3581" s="120"/>
      <c r="DM3581" s="120"/>
      <c r="DN3581" s="120"/>
    </row>
    <row r="3582" spans="1:118" s="119" customFormat="1" ht="14.25" customHeight="1">
      <c r="A3582" s="228"/>
      <c r="B3582" s="346"/>
      <c r="C3582" s="349"/>
      <c r="D3582" s="237"/>
      <c r="E3582" s="237"/>
      <c r="F3582" s="243"/>
      <c r="G3582" s="122">
        <v>3</v>
      </c>
      <c r="H3582" s="84"/>
      <c r="I3582" s="84"/>
      <c r="J3582" s="84"/>
      <c r="K3582" s="84"/>
      <c r="L3582" s="84"/>
      <c r="M3582" s="84"/>
      <c r="N3582" s="84"/>
      <c r="O3582" s="84"/>
      <c r="P3582" s="84"/>
      <c r="Q3582" s="84"/>
      <c r="R3582" s="84"/>
      <c r="S3582" s="84"/>
      <c r="T3582" s="84"/>
      <c r="U3582" s="84"/>
      <c r="V3582" s="84"/>
      <c r="W3582" s="84"/>
      <c r="X3582" s="84"/>
      <c r="Y3582" s="84"/>
      <c r="Z3582" s="84"/>
      <c r="AA3582" s="84"/>
      <c r="AB3582" s="84"/>
      <c r="AC3582" s="80"/>
      <c r="AD3582" s="80"/>
      <c r="AE3582" s="80"/>
      <c r="AF3582" s="80"/>
      <c r="AG3582" s="80"/>
      <c r="AH3582" s="80"/>
      <c r="AI3582" s="80"/>
      <c r="AJ3582" s="80"/>
      <c r="AK3582" s="80"/>
      <c r="AL3582" s="80"/>
      <c r="AM3582" s="240"/>
      <c r="AN3582" s="240"/>
      <c r="AO3582" s="240"/>
      <c r="AP3582" s="240"/>
      <c r="AQ3582" s="240"/>
      <c r="AR3582" s="240"/>
      <c r="AS3582" s="240"/>
      <c r="AT3582" s="256"/>
      <c r="AU3582" s="256"/>
      <c r="AV3582" s="259"/>
      <c r="AW3582" s="259"/>
      <c r="AX3582" s="256"/>
      <c r="AY3582" s="256"/>
      <c r="AZ3582" s="256"/>
      <c r="BA3582" s="256"/>
      <c r="BB3582" s="256"/>
      <c r="BC3582" s="256"/>
      <c r="BD3582" s="256"/>
      <c r="BE3582" s="256"/>
      <c r="BF3582" s="256"/>
      <c r="BG3582" s="256"/>
      <c r="BH3582" s="256"/>
      <c r="BI3582" s="256"/>
      <c r="BJ3582" s="256"/>
      <c r="BK3582" s="256"/>
      <c r="BL3582" s="262"/>
      <c r="BM3582" s="262"/>
      <c r="BN3582" s="262"/>
      <c r="BO3582" s="262"/>
      <c r="BP3582" s="262"/>
      <c r="BQ3582" s="262"/>
      <c r="BR3582" s="270"/>
      <c r="BS3582" s="270"/>
      <c r="BT3582" s="270"/>
      <c r="BU3582" s="270"/>
      <c r="BV3582" s="270"/>
      <c r="BW3582" s="270"/>
      <c r="BX3582" s="256"/>
      <c r="BY3582" s="256"/>
      <c r="BZ3582" s="256"/>
      <c r="CA3582" s="267"/>
      <c r="CB3582" s="267"/>
      <c r="CC3582" s="274"/>
      <c r="CD3582" s="267"/>
      <c r="CE3582" s="267"/>
      <c r="CF3582" s="267"/>
      <c r="CG3582" s="267"/>
      <c r="CH3582" s="267"/>
      <c r="CI3582" s="267"/>
      <c r="CJ3582" s="267"/>
      <c r="CK3582" s="267"/>
      <c r="CL3582" s="265"/>
      <c r="CM3582" s="272"/>
      <c r="CN3582" s="264"/>
      <c r="CO3582" s="177"/>
      <c r="CP3582" s="226"/>
      <c r="CQ3582" s="226"/>
      <c r="CR3582" s="226"/>
      <c r="CS3582" s="178"/>
      <c r="CT3582" s="178"/>
      <c r="CU3582" s="178"/>
      <c r="CV3582" s="178"/>
      <c r="CW3582" s="178"/>
      <c r="CX3582" s="178"/>
      <c r="CY3582" s="178"/>
      <c r="CZ3582" s="178"/>
      <c r="DA3582" s="178"/>
      <c r="DB3582" s="120"/>
      <c r="DC3582" s="120"/>
      <c r="DD3582" s="120"/>
      <c r="DE3582" s="120"/>
      <c r="DF3582" s="120"/>
      <c r="DG3582" s="120"/>
      <c r="DH3582" s="120"/>
      <c r="DI3582" s="120"/>
      <c r="DJ3582" s="120"/>
      <c r="DK3582" s="120"/>
      <c r="DL3582" s="120"/>
      <c r="DM3582" s="120"/>
      <c r="DN3582" s="120"/>
    </row>
    <row r="3583" spans="1:118" s="119" customFormat="1" ht="14.25" customHeight="1">
      <c r="A3583" s="228"/>
      <c r="B3583" s="346"/>
      <c r="C3583" s="349"/>
      <c r="D3583" s="237"/>
      <c r="E3583" s="237"/>
      <c r="F3583" s="244"/>
      <c r="G3583" s="123">
        <v>3.9</v>
      </c>
      <c r="H3583" s="85"/>
      <c r="I3583" s="85"/>
      <c r="J3583" s="85"/>
      <c r="K3583" s="85"/>
      <c r="L3583" s="85"/>
      <c r="M3583" s="85"/>
      <c r="N3583" s="85"/>
      <c r="O3583" s="85"/>
      <c r="P3583" s="85"/>
      <c r="Q3583" s="85"/>
      <c r="R3583" s="85"/>
      <c r="S3583" s="85"/>
      <c r="T3583" s="85"/>
      <c r="U3583" s="85"/>
      <c r="V3583" s="85"/>
      <c r="W3583" s="85"/>
      <c r="X3583" s="85"/>
      <c r="Y3583" s="85"/>
      <c r="Z3583" s="85"/>
      <c r="AA3583" s="85"/>
      <c r="AB3583" s="85"/>
      <c r="AC3583" s="81"/>
      <c r="AD3583" s="81"/>
      <c r="AE3583" s="81"/>
      <c r="AF3583" s="81"/>
      <c r="AG3583" s="81"/>
      <c r="AH3583" s="81"/>
      <c r="AI3583" s="81"/>
      <c r="AJ3583" s="81"/>
      <c r="AK3583" s="81"/>
      <c r="AL3583" s="81"/>
      <c r="AM3583" s="240"/>
      <c r="AN3583" s="240"/>
      <c r="AO3583" s="240"/>
      <c r="AP3583" s="240"/>
      <c r="AQ3583" s="240"/>
      <c r="AR3583" s="240"/>
      <c r="AS3583" s="240"/>
      <c r="AT3583" s="256"/>
      <c r="AU3583" s="256"/>
      <c r="AV3583" s="259"/>
      <c r="AW3583" s="259"/>
      <c r="AX3583" s="256"/>
      <c r="AY3583" s="256"/>
      <c r="AZ3583" s="256"/>
      <c r="BA3583" s="256"/>
      <c r="BB3583" s="256"/>
      <c r="BC3583" s="256"/>
      <c r="BD3583" s="256"/>
      <c r="BE3583" s="256"/>
      <c r="BF3583" s="256"/>
      <c r="BG3583" s="256"/>
      <c r="BH3583" s="256"/>
      <c r="BI3583" s="256"/>
      <c r="BJ3583" s="256"/>
      <c r="BK3583" s="256"/>
      <c r="BL3583" s="262"/>
      <c r="BM3583" s="262"/>
      <c r="BN3583" s="262"/>
      <c r="BO3583" s="262"/>
      <c r="BP3583" s="262"/>
      <c r="BQ3583" s="262"/>
      <c r="BR3583" s="270"/>
      <c r="BS3583" s="270"/>
      <c r="BT3583" s="270"/>
      <c r="BU3583" s="270"/>
      <c r="BV3583" s="270"/>
      <c r="BW3583" s="270"/>
      <c r="BX3583" s="256"/>
      <c r="BY3583" s="256"/>
      <c r="BZ3583" s="256"/>
      <c r="CA3583" s="267"/>
      <c r="CB3583" s="267"/>
      <c r="CC3583" s="274"/>
      <c r="CD3583" s="267"/>
      <c r="CE3583" s="267"/>
      <c r="CF3583" s="267"/>
      <c r="CG3583" s="267"/>
      <c r="CH3583" s="267"/>
      <c r="CI3583" s="267"/>
      <c r="CJ3583" s="267"/>
      <c r="CK3583" s="267"/>
      <c r="CL3583" s="265"/>
      <c r="CM3583" s="272"/>
      <c r="CN3583" s="264"/>
      <c r="CO3583" s="177"/>
      <c r="CP3583" s="226"/>
      <c r="CQ3583" s="226"/>
      <c r="CR3583" s="226"/>
      <c r="CS3583" s="178"/>
      <c r="CT3583" s="178"/>
      <c r="CU3583" s="178"/>
      <c r="CV3583" s="178"/>
      <c r="CW3583" s="178"/>
      <c r="CX3583" s="178"/>
      <c r="CY3583" s="178"/>
      <c r="CZ3583" s="178"/>
      <c r="DA3583" s="178"/>
      <c r="DB3583" s="120"/>
      <c r="DC3583" s="120"/>
      <c r="DD3583" s="120"/>
      <c r="DE3583" s="120"/>
      <c r="DF3583" s="120"/>
      <c r="DG3583" s="120"/>
      <c r="DH3583" s="120"/>
      <c r="DI3583" s="120"/>
      <c r="DJ3583" s="120"/>
      <c r="DK3583" s="120"/>
      <c r="DL3583" s="120"/>
      <c r="DM3583" s="120"/>
      <c r="DN3583" s="120"/>
    </row>
    <row r="3584" spans="1:118" s="119" customFormat="1" ht="14.25" customHeight="1">
      <c r="A3584" s="229"/>
      <c r="B3584" s="347"/>
      <c r="C3584" s="350"/>
      <c r="D3584" s="238"/>
      <c r="E3584" s="238"/>
      <c r="F3584" s="245" t="s">
        <v>83</v>
      </c>
      <c r="G3584" s="246"/>
      <c r="H3584" s="82"/>
      <c r="I3584" s="82"/>
      <c r="J3584" s="82"/>
      <c r="K3584" s="82"/>
      <c r="L3584" s="82"/>
      <c r="M3584" s="82"/>
      <c r="N3584" s="82"/>
      <c r="O3584" s="82"/>
      <c r="P3584" s="82"/>
      <c r="Q3584" s="82"/>
      <c r="R3584" s="82"/>
      <c r="S3584" s="82"/>
      <c r="T3584" s="82"/>
      <c r="U3584" s="82"/>
      <c r="V3584" s="82"/>
      <c r="W3584" s="82"/>
      <c r="X3584" s="82"/>
      <c r="Y3584" s="82"/>
      <c r="Z3584" s="82"/>
      <c r="AA3584" s="82"/>
      <c r="AB3584" s="82"/>
      <c r="AC3584" s="35"/>
      <c r="AD3584" s="35"/>
      <c r="AE3584" s="35"/>
      <c r="AF3584" s="35"/>
      <c r="AG3584" s="35"/>
      <c r="AH3584" s="35"/>
      <c r="AI3584" s="35"/>
      <c r="AJ3584" s="35"/>
      <c r="AK3584" s="35"/>
      <c r="AL3584" s="35"/>
      <c r="AM3584" s="241"/>
      <c r="AN3584" s="241"/>
      <c r="AO3584" s="241"/>
      <c r="AP3584" s="241"/>
      <c r="AQ3584" s="241"/>
      <c r="AR3584" s="241"/>
      <c r="AS3584" s="241"/>
      <c r="AT3584" s="257"/>
      <c r="AU3584" s="257"/>
      <c r="AV3584" s="260"/>
      <c r="AW3584" s="260"/>
      <c r="AX3584" s="257"/>
      <c r="AY3584" s="257"/>
      <c r="AZ3584" s="257"/>
      <c r="BA3584" s="257"/>
      <c r="BB3584" s="257"/>
      <c r="BC3584" s="257"/>
      <c r="BD3584" s="257"/>
      <c r="BE3584" s="257"/>
      <c r="BF3584" s="257"/>
      <c r="BG3584" s="257"/>
      <c r="BH3584" s="257"/>
      <c r="BI3584" s="257"/>
      <c r="BJ3584" s="257"/>
      <c r="BK3584" s="257"/>
      <c r="BL3584" s="263"/>
      <c r="BM3584" s="263"/>
      <c r="BN3584" s="263"/>
      <c r="BO3584" s="263"/>
      <c r="BP3584" s="263"/>
      <c r="BQ3584" s="263"/>
      <c r="BR3584" s="271"/>
      <c r="BS3584" s="271"/>
      <c r="BT3584" s="271"/>
      <c r="BU3584" s="271"/>
      <c r="BV3584" s="271"/>
      <c r="BW3584" s="271"/>
      <c r="BX3584" s="257"/>
      <c r="BY3584" s="257"/>
      <c r="BZ3584" s="257"/>
      <c r="CA3584" s="268"/>
      <c r="CB3584" s="268"/>
      <c r="CC3584" s="275"/>
      <c r="CD3584" s="268"/>
      <c r="CE3584" s="268"/>
      <c r="CF3584" s="268"/>
      <c r="CG3584" s="268"/>
      <c r="CH3584" s="268"/>
      <c r="CI3584" s="268"/>
      <c r="CJ3584" s="268"/>
      <c r="CK3584" s="268"/>
      <c r="CL3584" s="265"/>
      <c r="CM3584" s="272"/>
      <c r="CN3584" s="264"/>
      <c r="CO3584" s="177"/>
      <c r="CP3584" s="226"/>
      <c r="CQ3584" s="226"/>
      <c r="CR3584" s="226"/>
      <c r="CS3584" s="178"/>
      <c r="CT3584" s="178"/>
      <c r="CU3584" s="178"/>
      <c r="CV3584" s="178"/>
      <c r="CW3584" s="178"/>
      <c r="CX3584" s="178"/>
      <c r="CY3584" s="178"/>
      <c r="CZ3584" s="178"/>
      <c r="DA3584" s="178"/>
      <c r="DB3584" s="120"/>
      <c r="DC3584" s="120"/>
      <c r="DD3584" s="120"/>
      <c r="DE3584" s="120"/>
      <c r="DF3584" s="120"/>
      <c r="DG3584" s="120"/>
      <c r="DH3584" s="120"/>
      <c r="DI3584" s="120"/>
      <c r="DJ3584" s="120"/>
      <c r="DK3584" s="120"/>
      <c r="DL3584" s="120"/>
      <c r="DM3584" s="120"/>
      <c r="DN3584" s="120"/>
    </row>
    <row r="3585" spans="1:105" s="120" customFormat="1" ht="15" customHeight="1">
      <c r="A3585" s="227">
        <f t="shared" si="1123"/>
        <v>444</v>
      </c>
      <c r="B3585" s="345" t="s">
        <v>797</v>
      </c>
      <c r="C3585" s="584" t="s">
        <v>997</v>
      </c>
      <c r="D3585" s="236">
        <v>44270</v>
      </c>
      <c r="E3585" s="236" t="s">
        <v>1195</v>
      </c>
      <c r="F3585" s="253" t="s">
        <v>80</v>
      </c>
      <c r="G3585" s="254"/>
      <c r="H3585" s="82" t="s">
        <v>69</v>
      </c>
      <c r="I3585" s="82" t="s">
        <v>973</v>
      </c>
      <c r="J3585" s="82" t="s">
        <v>61</v>
      </c>
      <c r="K3585" s="82" t="s">
        <v>61</v>
      </c>
      <c r="L3585" s="82" t="s">
        <v>61</v>
      </c>
      <c r="M3585" s="82" t="s">
        <v>61</v>
      </c>
      <c r="N3585" s="82" t="s">
        <v>61</v>
      </c>
      <c r="O3585" s="82" t="s">
        <v>973</v>
      </c>
      <c r="P3585" s="82" t="s">
        <v>631</v>
      </c>
      <c r="Q3585" s="82" t="s">
        <v>61</v>
      </c>
      <c r="R3585" s="82" t="s">
        <v>61</v>
      </c>
      <c r="S3585" s="82" t="s">
        <v>61</v>
      </c>
      <c r="T3585" s="82" t="s">
        <v>61</v>
      </c>
      <c r="U3585" s="82" t="s">
        <v>61</v>
      </c>
      <c r="V3585" s="82"/>
      <c r="W3585" s="82" t="s">
        <v>60</v>
      </c>
      <c r="X3585" s="82" t="s">
        <v>60</v>
      </c>
      <c r="Y3585" s="82" t="s">
        <v>60</v>
      </c>
      <c r="Z3585" s="82" t="s">
        <v>60</v>
      </c>
      <c r="AA3585" s="82" t="s">
        <v>60</v>
      </c>
      <c r="AB3585" s="82" t="s">
        <v>60</v>
      </c>
      <c r="AC3585" s="82"/>
      <c r="AD3585" s="82" t="s">
        <v>60</v>
      </c>
      <c r="AE3585" s="82" t="s">
        <v>60</v>
      </c>
      <c r="AF3585" s="82" t="s">
        <v>60</v>
      </c>
      <c r="AG3585" s="82" t="s">
        <v>60</v>
      </c>
      <c r="AH3585" s="82" t="s">
        <v>60</v>
      </c>
      <c r="AI3585" s="82" t="s">
        <v>1471</v>
      </c>
      <c r="AJ3585" s="82"/>
      <c r="AK3585" s="82" t="s">
        <v>61</v>
      </c>
      <c r="AL3585" s="82" t="s">
        <v>61</v>
      </c>
      <c r="AM3585" s="239">
        <f>COUNTIF(H3585:AL3585,"PH")+COUNTIF(H3585:AL3585,"PH/L")+COUNTIF(H3585:AL3585,"PM")</f>
        <v>0</v>
      </c>
      <c r="AN3585" s="239">
        <f>COUNTIF(H3585:AL3585,"PD")+COUNTIF(H3585:AL3585,"PDD")+COUNTIF(H3585:AL3585,"P/DS")/2+COUNTIF(H3585:AL3585,"PMD")</f>
        <v>0</v>
      </c>
      <c r="AO3585" s="239">
        <f>COUNTIF(H3585:AL3585,"PN")+COUNTIF(H3585:AL3585,"P/NS")/2+COUNTIF(H3585:AL3585,"PH")+COUNTIF(H3585:AL3585,"PH/F")/2+COUNTIF(H3585:AL3585,"PH/L")/2+COUNTIF(H3585:AL3585,"PM")</f>
        <v>0</v>
      </c>
      <c r="AP3585" s="239">
        <f>COUNTIF(H3585:AL3585,"BH")+COUNTIF(H3585:AL3585,"AL/BL")+COUNTIF(H3585:AL3585,"UL/BL")+COUNTIF(H3585:AL3585,"BM")</f>
        <v>0</v>
      </c>
      <c r="AQ3585" s="239">
        <f>COUNTIF(H3585:AL3585,"DS")+COUNTIF(H3585:AL3585,"AL/DS")/2+COUNTIF(H3585:AL3585,"UL/DS")/2+COUNTIF(H3585:AL3585,"CT")+COUNTIF(H3585:AL3585,"MD")</f>
        <v>11.5</v>
      </c>
      <c r="AR3585" s="239">
        <f>COUNTIF(H3585:AL3585,"NS")+COUNTIF(H3585:AL3585,"AL/NS")/2+COUNTIF(H3585:AL3585,"UL/NS")/2+COUNTIF(H3585:AL3585,"BH")+COUNTIF(H3585:AL3585,"AL/BF")/2+COUNTIF(H3585:AL3585,"AL/BL")/2+COUNTIF(H3585:AL3585,"UL/BL")/2+COUNTIF(H3585:AL3585,"UL/BF")/2+COUNTIF(H3585:AL3585,"BM")</f>
        <v>12</v>
      </c>
      <c r="AS3585" s="239">
        <f>COUNTIF(H3585:AL3585,"AL")+COUNTIF(H3585:AL3585,"AL/DS")/2+COUNTIF(H3585:AL3585,"AL/NS")/2+COUNTIF(H3585:AL3585,"NH")+COUNTIF(H3585:AL3585,"SL")+COUNTIF(H3585:AL3585,"NHD")+COUNTIF(H3585:AL3585,"B")+COUNTIF(H3585:AL3585,"HL")+COUNTIF(H3585:AL3585,"AL/BF")/2+COUNTIF(H3585:AL3585,"AL/BL")/2</f>
        <v>1</v>
      </c>
      <c r="AT3585" s="255">
        <f>COUNTIF(H3585:AL3585,"PD")+COUNTIF(H3585:AL3585,"PN")+COUNTIF(H3585:AL3585,"P/DS")/2+COUNTIF(H3585:AL3585,"P/NS")/2+COUNTIF(H3585:AL3585,"DS")+COUNTIF(H3585:AL3585,"NS")+COUNTIF(H3585:AL3585,"AL")+COUNTIF(H3585:AL3585,"AL/DS")+COUNTIF(H3585:AL3585,"AL/NS")+COUNTIF(H3585:AL3585,"NH")+COUNTIF(H3585:AL3585,"SL")+COUNTIF(H3585:AL3585,"UL/DS")/2+COUNTIF(H3585:AL3585,"UL/NS")/2+COUNTIF(H3585:AL3585,"CT")+COUNTIF(H3585:AL3585,"NHD")+COUNTIF(H3585:AL3585,"PDD")+COUNTIF(H3585:AL3585,"B")+COUNTIF(H3585:AL3585,"HL")+COUNTIF(H3585:AL3585,"PH")+COUNTIF(H3585:AL3585,"BH")+COUNTIF(H3585:AL3585,"AL/BF")+COUNTIF(H3585:AL3585,"AL/BL")+COUNTIF(H3585:AL3585,"UL/BF")/2+COUNTIF(H3585:AL3585,"UL/BL")/2+COUNTIF(H3585:AL3585,"PH/F")/2+COUNTIF(H3585:AL3585,"PH/L")/2+COUNTIF(H3585:AL3585,"MD")+COUNTIF(H3585:AL3585,"PMD")+COUNTIF(H3585:AL3585,"PM")+COUNTIF(H3585:AL3585,"BM")</f>
        <v>24.5</v>
      </c>
      <c r="AU3585" s="255">
        <f>COUNTIF(H3585:AL3585,"P/DS")/2+COUNTIF(H3585:AL3585,"P/NS")/2+COUNTIF(H3585:AL3585,"IL")+COUNTIF(H3585:AL3585,"NL")+COUNTIF(H3585:AL3585,"UL")+COUNTIF(H3585:AL3585,"UL/DS")/2+COUNTIF(H3585:AL3585,"UL/NS")/2+COUNTIF(H3585:AL3585,"KT")+COUNTIF(H3585:AL3585,"UL/BF")/2+COUNTIF(H3585:AL3585,"UL/BL")/2+COUNTIF(H3585:AL3585,"PH/F")/2+COUNTIF(H3585:AL3585,"PH/L")/2+COUNTIF(H3585:AL3585,"NB")</f>
        <v>1.5</v>
      </c>
      <c r="AV3585" s="258">
        <f>COUNTIF(H3585:AL3585,"PN")+COUNTIF(H3585:AL3585,"TVD")+COUNTIF(H3585:AL3585,"PH")+COUNTIF(H3585:AL3585,"PM")+COUNTIF(H3585:AL3585,"PDD")-COUNTIFS(H3585:AL3585,"PN",H3592:AL3592,"&gt;=3")-COUNTIFS(H3585:AL3585,"PM",H3592:AL3592,"&gt;=3")</f>
        <v>0</v>
      </c>
      <c r="AW3585" s="258">
        <f>COUNTIF(H3585:AL3585,"NS")+COUNTIF(H3585:AL3585,"D")+COUNTIF(H3585:AL3585,"BH")+COUNTIF(H3585:AL3585,"NHD")+COUNTIF(H3585:AL3585,"BM")-COUNTIFS(H3585:AL3585,"NS",H3592:AL3592,"&gt;=3")-COUNTIFS(H3585:AL3585,"BH",H3592:AL3592,"&gt;=3")-COUNTIFS(H3585:AL3585,"BM",H3592:AL3592,"&gt;=3")</f>
        <v>14</v>
      </c>
      <c r="AX3585" s="255">
        <f>COUNTIF(H3585:AL3585,"AL")+COUNTIF(H3585:AL3585,"AL/DS")/2+COUNTIF(H3585:AL3585,"AL/NS")/2+COUNTIF(H3585:AL3585,"AL/BF")+COUNTIF(H3585:AL3585,"AL/BL")/2</f>
        <v>0</v>
      </c>
      <c r="AY3585" s="255">
        <f>COUNTIF(H3585:AL3585,"SL")</f>
        <v>0</v>
      </c>
      <c r="AZ3585" s="255">
        <f>COUNTIF(H3585:AL3585,"NH")</f>
        <v>1</v>
      </c>
      <c r="BA3585" s="255">
        <f>COUNTIF(H3585:AL3585,"HL")</f>
        <v>0</v>
      </c>
      <c r="BB3585" s="255">
        <f>COUNTIF(G3585:AL3585,"P/DS")/2+COUNTIF(G3585:AL3585,"P/NS")/2+COUNTIF(G3585:AL3585,"UL")+COUNTIF(G3585:AL3585,"UL/DS")/2+COUNTIF(G3585:AL3585,"UL/NS")/2+COUNTIF(G3585:AL3585,"UL/BL")/2+COUNTIF(G3585:AL3585,"UL/BF")/2+COUNTIF(G3585:AL3585,"PH/F")/2+COUNTIF(G3585:AL3585,"PH/L")/2</f>
        <v>0.5</v>
      </c>
      <c r="BC3585" s="255">
        <f>COUNTIF(H3585:AL3585,"NB")</f>
        <v>1</v>
      </c>
      <c r="BD3585" s="255">
        <f>COUNTIF(H3585:AL3585,"NL")</f>
        <v>0</v>
      </c>
      <c r="BE3585" s="255">
        <f>COUNTIF(H3585:AL3585,"IL")</f>
        <v>0</v>
      </c>
      <c r="BF3585" s="255">
        <f>COUNTIF(H3585:AL3585,"KT")</f>
        <v>0</v>
      </c>
      <c r="BG3585" s="255">
        <f>COUNTIF(H3585:AL3585,"L70")</f>
        <v>0</v>
      </c>
      <c r="BH3585" s="255">
        <f>COUNTIF(H3585:AL3585,"MD")</f>
        <v>0</v>
      </c>
      <c r="BI3585" s="255">
        <f>COUNTIF(H3585:AL3585,"PMD")</f>
        <v>0</v>
      </c>
      <c r="BJ3585" s="255">
        <f>COUNTIF(H3585:AL3585,"PM")</f>
        <v>0</v>
      </c>
      <c r="BK3585" s="255">
        <f>COUNTIF(H3585:AL3585,"BM")</f>
        <v>0</v>
      </c>
      <c r="BL3585" s="261">
        <f>SUMIF(H3585:AL3585,"PD",H3586:AL3586)+SUMIF(H3585:AL3585,"PN",H3586:AL3586)+SUMIF(H3585:AL3585,"P/DS",H3586:AL3586)+SUMIF(H3585:AL3585,"PN/F",H3586:AL3586)+SUMIF(H3585:AL3585,"PN/L",H3586:AL3586)+SUMIF(H3585:AL3585,"TV",H3586:AL3586)+SUMIF(H3585:AL3585,"TVD",H3586:AL3586)+SUMIF(H3585:AL3585,"PDD",H3586:AL3586)</f>
        <v>0</v>
      </c>
      <c r="BM3585" s="261">
        <f>SUMIF(H3585:AL3585,"PD",H3587:AL3587)+SUMIF(H3585:AL3585,"PN",H3587:AL3587)+SUMIF(H3585:AL3585,"P/DS",H3587:AL3587)+SUMIF(H3585:AL3585,"PN/F",H3587:AL3587)+SUMIF(H3585:AL3585,"PN/L",H3587:AL3587)+SUMIF(H3585:AL3585,"TV",H3587:AL3587)+SUMIF(H3585:AL3585,"TVD",H3587:AL3587)+SUMIF(H3585:AL3585,"PDD",H3587:AL3587)+SUMIF(H3585:AL3585,"PMD",H3587:AL3587)</f>
        <v>0</v>
      </c>
      <c r="BN3585" s="261">
        <f>SUMIF(H3585:AL3585,"PD",H3588:AL3588)+SUMIF(H3585:AL3585,"PN",H3588:AL3588)+SUMIF(H3585:AL3585,"P/DS",H3588:AL3588)+SUMIF(H3585:AL3585,"PN/F",H3588:AL3588)+SUMIF(H3585:AL3585,"PN/L",H3588:AL3588)+SUMIF(H3585:AL3585,"TV",H3588:AL3588)+SUMIF(H3585:AL3585,"TVD",H3588:AL3588)</f>
        <v>0</v>
      </c>
      <c r="BO3585" s="261">
        <f>SUMIF(H3585:AL3585,"PD",H3589:AL3589)+SUMIF(H3585:AL3585,"PN",H3589:AL3589)+SUMIF(H3585:AL3585,"P/DS",H3589:AL3589)+SUMIF(H3585:AL3585,"PN/F",H3589:AL3589)+SUMIF(H3585:AL3585,"PN/L",H3589:AL3589)+SUMIF(H3585:AL3585,"TV",H3589:AL3589)+SUMIF(H3585:AL3585,"TVD",H3589:AL3589)</f>
        <v>0</v>
      </c>
      <c r="BP3585" s="261">
        <f>SUMIF(H3585:AL3585,"PD",H3590:AL3590)+SUMIF(H3585:AL3585,"PN",H3590:AL3590)+SUMIF(H3585:AL3585,"P/DS",H3590:AL3590)+SUMIF(H3585:AL3585,"PN/F",H3590:AL3590)+SUMIF(H3585:AL3585,"PN/L",H3590:AL3590)+SUMIF(H3585:AL3585,"TV",H3590:AL3590)+SUMIF(H3585:AL3585,"TVD",H3590:AL3590)+SUMIF(H3585:AL3585,"PDD",H3590:AL3590)+SUMIF(H3585:AL3585,"PH",H3590:AL3590)+SUMIF(H3585:AL3585,"PM",H3590:AL3590)</f>
        <v>0</v>
      </c>
      <c r="BQ3585" s="261">
        <f>SUMIF(H3585:AL3585,"PD",H3591:AL3591)+SUMIF(H3585:AL3585,"PN",H3591:AL3591)+SUMIF(H3585:AL3585,"P/DS",H3591:AL3591)+SUMIF(H3585:AL3585,"PN/F",H3591:AL3591)+SUMIF(H3585:AL3585,"PN/L",H3591:AL3591)+SUMIF(H3585:AL3585,"TV",H3591:AL3591)+SUMIF(H3585:AL3585,"TVD",H3591:AL3591)+SUMIF(H3585:AL3585,"PDD",H3591:AL3591)+SUMIF(H3585:AL3585,"PH",H3591:AL3591)+SUMIF(H3585:AL3585,"PM",H3591:AL3591)</f>
        <v>0</v>
      </c>
      <c r="BR3585" s="269">
        <f>SUM(H3586:AL3586)-BL3585</f>
        <v>41</v>
      </c>
      <c r="BS3585" s="269">
        <f>SUM(H3587:AL3587)-BM3585</f>
        <v>13</v>
      </c>
      <c r="BT3585" s="269">
        <f>SUM(H3588:AL3588)-BN3585</f>
        <v>0</v>
      </c>
      <c r="BU3585" s="269">
        <f>SUM(H3589:AL3589)-BO3585</f>
        <v>13</v>
      </c>
      <c r="BV3585" s="269">
        <f>SUM(H3590:AL3590)-BP3585</f>
        <v>0</v>
      </c>
      <c r="BW3585" s="269">
        <f>SUM(H3591:AL3591)-BQ3585</f>
        <v>0</v>
      </c>
      <c r="BX3585" s="255">
        <f>SUMIF(H3585:AL3585,"PD",H3592:AL3592)+SUMIF(H3585:AL3585,"PN",H3592:AL3592)+SUMIF(H3585:AL3585,"P/DS",H3592:AL3592)+SUMIF(H3585:AL3585,"PN/F",H3592:AL3592)+SUMIF(H3585:AL3585,"PN/L",H3592:AL3592)</f>
        <v>0</v>
      </c>
      <c r="BY3585" s="255">
        <f>SUM(H3592:AL3592)-BX3585</f>
        <v>0</v>
      </c>
      <c r="BZ3585" s="255">
        <f t="shared" ref="BZ3585" si="1128">+SUM(BL3585:BW3592)</f>
        <v>67</v>
      </c>
      <c r="CA3585" s="266">
        <f>(COUNTIFS(H3585:AL3585,"PD",H3586:AL3586,"&gt;=2"))*0.5-IF(CN3585="VP",COUNTIFS($H$16:$AL$16,"SAT",H3585:AL3585,"PD",H3586:AL3586,"&gt;=2"))*0.5</f>
        <v>0</v>
      </c>
      <c r="CB3585" s="266">
        <f>(COUNTIFS(H3585:AL3585,"PN",H3587:AL3587,"&gt;=0.5",H3586:AL3586,"&gt;=1.5"))*0.5+COUNTIFS(H3585:AL3585,"PDD",H3587:AL3587,"&gt;=0.5",H3586:AL3586,"&gt;=1.5")*0.5</f>
        <v>0</v>
      </c>
      <c r="CC3585" s="273">
        <f>(COUNTIFS(H3585:AL3585,"TV",H3587:AL3587,"&gt;=10"))*0.5+(COUNTIFS(H3585:AL3585,"PMD",H3587:AL3587,"&gt;=2"))*0.5</f>
        <v>0</v>
      </c>
      <c r="CD3585" s="266">
        <f>(COUNTIFS(H3585:AL3585,"TVD",H3589:AL3589,"&gt;=6.5",H3587:AL3587,"&gt;=3.5"))*0.5</f>
        <v>0</v>
      </c>
      <c r="CE3585" s="266">
        <f>(COUNTIFS(H3585:AL3585,"PD",H3590:AL3590,"&gt;=10"))*0.5</f>
        <v>0</v>
      </c>
      <c r="CF3585" s="266">
        <f>(COUNTIFS(H3585:AL3585,"PDD",H3590:AL3590,"&gt;=3.5",H3591:AL3591,"&gt;=6.5")+COUNTIFS(H3585:AL3585,"PH",H3591:AL3591,"&gt;=0.5",H3590:AL3590,"&gt;=1.5")+COUNTIFS(H3585:AL3585,"PM",H3591:AL3591,"&gt;=0.5",H3590:AL3590,"&gt;=1.5"))*0.5</f>
        <v>0</v>
      </c>
      <c r="CG3585" s="266">
        <f>(COUNTIFS(H3585:AL3585,"DS",H3586:AL3586,"&gt;=2")+COUNTIFS(H3585:AL3585,"AL/DS",H3586:AL3586,"&gt;=2"))*0.5-IF(CN3585="VP",COUNTIFS($H$16:$AL$16,"SAT",H3585:AL3585,"DS",H3586:AL3586,"&gt;=2"))*0.5</f>
        <v>4</v>
      </c>
      <c r="CH3585" s="266">
        <f>(COUNTIFS(H3585:AL3585,"NS",H3587:AL3587,"&gt;=0.5",H3586:AL3586,"&gt;=1.5")+COUNTIFS(H3585:AL3585,"AL/NS",H3587:AL3587,"&gt;=0.5",H3586:AL3586,"&gt;=1.5")+COUNTIFS(H3585:AL3585,"NHD",H3587:AL3587,"&gt;=4.5",H3590:AL3590,"&gt;=2",H3586:AL3586,"&gt;=1.5"))*0.5</f>
        <v>5</v>
      </c>
      <c r="CI3585" s="266">
        <f>(COUNTIF(H3587:AL3587,"&gt;=10")+COUNTIFS(H3585:AL3585,"MD",H3587:AL3587,"&gt;=2")-COUNTIFS(H3585:AL3585,"TV",H3587:AL3587,"&gt;=10"))*0.5</f>
        <v>0</v>
      </c>
      <c r="CJ3585" s="266">
        <f>(COUNTIFS(H3585:AL3585,"D",H3589:AL3589,"&gt;=6.5",H3587:AL3587,"&gt;=3.5"))*0.5</f>
        <v>1</v>
      </c>
      <c r="CK3585" s="266">
        <f>(COUNTIF(H3590:AL3590,"&gt;=10")-COUNTIFS(H3585:AL3585,"PD",H3590:AL3590,"&gt;=10"))*0.5</f>
        <v>0</v>
      </c>
      <c r="CL3585" s="265">
        <f>(COUNTIFS(H3585:AL3585,"NHD",H3590:AL3590,"&gt;=3.5",H3591:AL3591,"&gt;=6.5")+COUNTIFS(H3585:AL3585,"BH",H3590:AL3590,"&gt;=1.5",H3591:AL3591,"&gt;=0.5")+COUNTIFS(H3585:AL3585,"BM",H3590:AL3590,"&gt;=1.5",H3591:AL3591,"&gt;=0.5")+COUNTIFS(H3585:AL3585,"D",H3590:AL3590,"&gt;=1.5",H3591:AL3591,"&gt;=0.5"))*0.5</f>
        <v>0</v>
      </c>
      <c r="CM3585" s="272"/>
      <c r="CN3585" s="264" t="s">
        <v>723</v>
      </c>
      <c r="CO3585" s="177">
        <f t="shared" ref="CO3585" si="1129">+AM3585+AN3585+AO3585+AP3585+AQ3585+AR3585+AS3585+AU3585+BG3585</f>
        <v>26</v>
      </c>
      <c r="CP3585" s="225">
        <f>+SUM(I3586:I3591)-I3592</f>
        <v>10.5</v>
      </c>
      <c r="CQ3585" s="225">
        <f>+SUM(J3586:J3591)-J3592</f>
        <v>2.5</v>
      </c>
      <c r="CR3585" s="225">
        <f>+SUM(K3586:K3591)-K3592</f>
        <v>2.5</v>
      </c>
      <c r="CS3585" s="178"/>
      <c r="CT3585" s="178"/>
      <c r="CU3585" s="178"/>
      <c r="CV3585" s="178"/>
      <c r="CW3585" s="178"/>
      <c r="CX3585" s="178"/>
      <c r="CY3585" s="178"/>
      <c r="CZ3585" s="178"/>
      <c r="DA3585" s="178"/>
    </row>
    <row r="3586" spans="1:105" s="120" customFormat="1" ht="15" customHeight="1">
      <c r="A3586" s="228"/>
      <c r="B3586" s="346"/>
      <c r="C3586" s="349"/>
      <c r="D3586" s="237"/>
      <c r="E3586" s="237"/>
      <c r="F3586" s="242" t="s">
        <v>82</v>
      </c>
      <c r="G3586" s="121">
        <v>1.5</v>
      </c>
      <c r="H3586" s="83"/>
      <c r="I3586" s="83"/>
      <c r="J3586" s="83">
        <v>2</v>
      </c>
      <c r="K3586" s="83">
        <v>2</v>
      </c>
      <c r="L3586" s="83">
        <v>2</v>
      </c>
      <c r="M3586" s="83">
        <v>2</v>
      </c>
      <c r="N3586" s="83">
        <v>2</v>
      </c>
      <c r="O3586" s="83"/>
      <c r="P3586" s="83"/>
      <c r="Q3586" s="83">
        <v>2</v>
      </c>
      <c r="R3586" s="83">
        <v>2</v>
      </c>
      <c r="S3586" s="83">
        <v>2</v>
      </c>
      <c r="T3586" s="83">
        <v>2</v>
      </c>
      <c r="U3586" s="83">
        <v>2</v>
      </c>
      <c r="V3586" s="83"/>
      <c r="W3586" s="83">
        <v>4.5</v>
      </c>
      <c r="X3586" s="83">
        <v>2.5</v>
      </c>
      <c r="Y3586" s="83">
        <v>2.5</v>
      </c>
      <c r="Z3586" s="83">
        <v>2.5</v>
      </c>
      <c r="AA3586" s="83"/>
      <c r="AB3586" s="83">
        <v>2</v>
      </c>
      <c r="AC3586" s="79"/>
      <c r="AD3586" s="79">
        <v>2</v>
      </c>
      <c r="AE3586" s="79">
        <v>0</v>
      </c>
      <c r="AF3586" s="79">
        <v>2.5</v>
      </c>
      <c r="AG3586" s="79"/>
      <c r="AH3586" s="79">
        <v>2.5</v>
      </c>
      <c r="AI3586" s="79"/>
      <c r="AJ3586" s="79"/>
      <c r="AK3586" s="79"/>
      <c r="AL3586" s="79"/>
      <c r="AM3586" s="240"/>
      <c r="AN3586" s="240"/>
      <c r="AO3586" s="240"/>
      <c r="AP3586" s="240"/>
      <c r="AQ3586" s="240"/>
      <c r="AR3586" s="240"/>
      <c r="AS3586" s="240"/>
      <c r="AT3586" s="256"/>
      <c r="AU3586" s="256"/>
      <c r="AV3586" s="259"/>
      <c r="AW3586" s="259"/>
      <c r="AX3586" s="256"/>
      <c r="AY3586" s="256"/>
      <c r="AZ3586" s="256"/>
      <c r="BA3586" s="256"/>
      <c r="BB3586" s="256"/>
      <c r="BC3586" s="256"/>
      <c r="BD3586" s="256"/>
      <c r="BE3586" s="256"/>
      <c r="BF3586" s="256"/>
      <c r="BG3586" s="256"/>
      <c r="BH3586" s="256"/>
      <c r="BI3586" s="256"/>
      <c r="BJ3586" s="256"/>
      <c r="BK3586" s="256"/>
      <c r="BL3586" s="262"/>
      <c r="BM3586" s="262"/>
      <c r="BN3586" s="262"/>
      <c r="BO3586" s="262"/>
      <c r="BP3586" s="262"/>
      <c r="BQ3586" s="262"/>
      <c r="BR3586" s="270"/>
      <c r="BS3586" s="270"/>
      <c r="BT3586" s="270"/>
      <c r="BU3586" s="270"/>
      <c r="BV3586" s="270"/>
      <c r="BW3586" s="270"/>
      <c r="BX3586" s="256"/>
      <c r="BY3586" s="256"/>
      <c r="BZ3586" s="256"/>
      <c r="CA3586" s="267"/>
      <c r="CB3586" s="267"/>
      <c r="CC3586" s="274"/>
      <c r="CD3586" s="267"/>
      <c r="CE3586" s="267"/>
      <c r="CF3586" s="267"/>
      <c r="CG3586" s="267"/>
      <c r="CH3586" s="267"/>
      <c r="CI3586" s="267"/>
      <c r="CJ3586" s="267"/>
      <c r="CK3586" s="267"/>
      <c r="CL3586" s="265"/>
      <c r="CM3586" s="272"/>
      <c r="CN3586" s="264"/>
      <c r="CO3586" s="177"/>
      <c r="CP3586" s="226"/>
      <c r="CQ3586" s="226"/>
      <c r="CR3586" s="226"/>
      <c r="CS3586" s="178"/>
      <c r="CT3586" s="178"/>
      <c r="CU3586" s="178"/>
      <c r="CV3586" s="178"/>
      <c r="CW3586" s="178"/>
      <c r="CX3586" s="178"/>
      <c r="CY3586" s="178"/>
      <c r="CZ3586" s="178"/>
      <c r="DA3586" s="178"/>
    </row>
    <row r="3587" spans="1:105" s="120" customFormat="1" ht="15" customHeight="1">
      <c r="A3587" s="228"/>
      <c r="B3587" s="346"/>
      <c r="C3587" s="349"/>
      <c r="D3587" s="237"/>
      <c r="E3587" s="237"/>
      <c r="F3587" s="243"/>
      <c r="G3587" s="122">
        <v>2</v>
      </c>
      <c r="H3587" s="84"/>
      <c r="I3587" s="84">
        <v>4</v>
      </c>
      <c r="J3587" s="84">
        <v>0.5</v>
      </c>
      <c r="K3587" s="84">
        <v>0.5</v>
      </c>
      <c r="L3587" s="84">
        <v>0.5</v>
      </c>
      <c r="M3587" s="84">
        <v>0.5</v>
      </c>
      <c r="N3587" s="84">
        <v>0.5</v>
      </c>
      <c r="O3587" s="84">
        <v>4</v>
      </c>
      <c r="P3587" s="84"/>
      <c r="Q3587" s="84">
        <v>0.5</v>
      </c>
      <c r="R3587" s="84">
        <v>0.5</v>
      </c>
      <c r="S3587" s="84">
        <v>0.5</v>
      </c>
      <c r="T3587" s="84">
        <v>0.5</v>
      </c>
      <c r="U3587" s="84">
        <v>0.5</v>
      </c>
      <c r="V3587" s="84"/>
      <c r="W3587" s="84"/>
      <c r="X3587" s="84"/>
      <c r="Y3587" s="84"/>
      <c r="Z3587" s="84"/>
      <c r="AA3587" s="84"/>
      <c r="AB3587" s="84"/>
      <c r="AC3587" s="80"/>
      <c r="AD3587" s="80"/>
      <c r="AE3587" s="80"/>
      <c r="AF3587" s="80"/>
      <c r="AG3587" s="80"/>
      <c r="AH3587" s="80"/>
      <c r="AI3587" s="80"/>
      <c r="AJ3587" s="80"/>
      <c r="AK3587" s="80"/>
      <c r="AL3587" s="80"/>
      <c r="AM3587" s="240"/>
      <c r="AN3587" s="240"/>
      <c r="AO3587" s="240"/>
      <c r="AP3587" s="240"/>
      <c r="AQ3587" s="240"/>
      <c r="AR3587" s="240"/>
      <c r="AS3587" s="240"/>
      <c r="AT3587" s="256"/>
      <c r="AU3587" s="256"/>
      <c r="AV3587" s="259"/>
      <c r="AW3587" s="259"/>
      <c r="AX3587" s="256"/>
      <c r="AY3587" s="256"/>
      <c r="AZ3587" s="256"/>
      <c r="BA3587" s="256"/>
      <c r="BB3587" s="256"/>
      <c r="BC3587" s="256"/>
      <c r="BD3587" s="256"/>
      <c r="BE3587" s="256"/>
      <c r="BF3587" s="256"/>
      <c r="BG3587" s="256"/>
      <c r="BH3587" s="256"/>
      <c r="BI3587" s="256"/>
      <c r="BJ3587" s="256"/>
      <c r="BK3587" s="256"/>
      <c r="BL3587" s="262"/>
      <c r="BM3587" s="262"/>
      <c r="BN3587" s="262"/>
      <c r="BO3587" s="262"/>
      <c r="BP3587" s="262"/>
      <c r="BQ3587" s="262"/>
      <c r="BR3587" s="270"/>
      <c r="BS3587" s="270"/>
      <c r="BT3587" s="270"/>
      <c r="BU3587" s="270"/>
      <c r="BV3587" s="270"/>
      <c r="BW3587" s="270"/>
      <c r="BX3587" s="256"/>
      <c r="BY3587" s="256"/>
      <c r="BZ3587" s="256"/>
      <c r="CA3587" s="267"/>
      <c r="CB3587" s="267"/>
      <c r="CC3587" s="274"/>
      <c r="CD3587" s="267"/>
      <c r="CE3587" s="267"/>
      <c r="CF3587" s="267"/>
      <c r="CG3587" s="267"/>
      <c r="CH3587" s="267"/>
      <c r="CI3587" s="267"/>
      <c r="CJ3587" s="267"/>
      <c r="CK3587" s="267"/>
      <c r="CL3587" s="265"/>
      <c r="CM3587" s="272"/>
      <c r="CN3587" s="264"/>
      <c r="CO3587" s="177"/>
      <c r="CP3587" s="226"/>
      <c r="CQ3587" s="226"/>
      <c r="CR3587" s="226"/>
      <c r="CS3587" s="178"/>
      <c r="CT3587" s="178"/>
      <c r="CU3587" s="178"/>
      <c r="CV3587" s="178"/>
      <c r="CW3587" s="178"/>
      <c r="CX3587" s="178"/>
      <c r="CY3587" s="178"/>
      <c r="CZ3587" s="178"/>
      <c r="DA3587" s="178"/>
    </row>
    <row r="3588" spans="1:105" s="120" customFormat="1" ht="15" customHeight="1">
      <c r="A3588" s="228"/>
      <c r="B3588" s="346"/>
      <c r="C3588" s="349"/>
      <c r="D3588" s="237"/>
      <c r="E3588" s="237"/>
      <c r="F3588" s="243"/>
      <c r="G3588" s="122">
        <v>2.1</v>
      </c>
      <c r="H3588" s="84"/>
      <c r="I3588" s="84"/>
      <c r="J3588" s="84"/>
      <c r="K3588" s="84"/>
      <c r="L3588" s="84"/>
      <c r="M3588" s="84"/>
      <c r="N3588" s="84"/>
      <c r="O3588" s="84"/>
      <c r="P3588" s="84"/>
      <c r="Q3588" s="84"/>
      <c r="R3588" s="84"/>
      <c r="S3588" s="84"/>
      <c r="T3588" s="84"/>
      <c r="U3588" s="84"/>
      <c r="V3588" s="84"/>
      <c r="W3588" s="84"/>
      <c r="X3588" s="84"/>
      <c r="Y3588" s="84"/>
      <c r="Z3588" s="84"/>
      <c r="AA3588" s="84"/>
      <c r="AB3588" s="84"/>
      <c r="AC3588" s="80"/>
      <c r="AD3588" s="80"/>
      <c r="AE3588" s="80"/>
      <c r="AF3588" s="80"/>
      <c r="AG3588" s="80"/>
      <c r="AH3588" s="80"/>
      <c r="AI3588" s="80"/>
      <c r="AJ3588" s="80"/>
      <c r="AK3588" s="80"/>
      <c r="AL3588" s="80"/>
      <c r="AM3588" s="240"/>
      <c r="AN3588" s="240"/>
      <c r="AO3588" s="240"/>
      <c r="AP3588" s="240"/>
      <c r="AQ3588" s="240"/>
      <c r="AR3588" s="240"/>
      <c r="AS3588" s="240"/>
      <c r="AT3588" s="256"/>
      <c r="AU3588" s="256"/>
      <c r="AV3588" s="259"/>
      <c r="AW3588" s="259"/>
      <c r="AX3588" s="256"/>
      <c r="AY3588" s="256"/>
      <c r="AZ3588" s="256"/>
      <c r="BA3588" s="256"/>
      <c r="BB3588" s="256"/>
      <c r="BC3588" s="256"/>
      <c r="BD3588" s="256"/>
      <c r="BE3588" s="256"/>
      <c r="BF3588" s="256"/>
      <c r="BG3588" s="256"/>
      <c r="BH3588" s="256"/>
      <c r="BI3588" s="256"/>
      <c r="BJ3588" s="256"/>
      <c r="BK3588" s="256"/>
      <c r="BL3588" s="262"/>
      <c r="BM3588" s="262"/>
      <c r="BN3588" s="262"/>
      <c r="BO3588" s="262"/>
      <c r="BP3588" s="262"/>
      <c r="BQ3588" s="262"/>
      <c r="BR3588" s="270"/>
      <c r="BS3588" s="270"/>
      <c r="BT3588" s="270"/>
      <c r="BU3588" s="270"/>
      <c r="BV3588" s="270"/>
      <c r="BW3588" s="270"/>
      <c r="BX3588" s="256"/>
      <c r="BY3588" s="256"/>
      <c r="BZ3588" s="256"/>
      <c r="CA3588" s="267"/>
      <c r="CB3588" s="267"/>
      <c r="CC3588" s="274"/>
      <c r="CD3588" s="267"/>
      <c r="CE3588" s="267"/>
      <c r="CF3588" s="267"/>
      <c r="CG3588" s="267"/>
      <c r="CH3588" s="267"/>
      <c r="CI3588" s="267"/>
      <c r="CJ3588" s="267"/>
      <c r="CK3588" s="267"/>
      <c r="CL3588" s="265"/>
      <c r="CM3588" s="272"/>
      <c r="CN3588" s="264"/>
      <c r="CO3588" s="177"/>
      <c r="CP3588" s="226"/>
      <c r="CQ3588" s="226"/>
      <c r="CR3588" s="226"/>
      <c r="CS3588" s="178"/>
      <c r="CT3588" s="178"/>
      <c r="CU3588" s="178"/>
      <c r="CV3588" s="178"/>
      <c r="CW3588" s="178"/>
      <c r="CX3588" s="178"/>
      <c r="CY3588" s="178"/>
      <c r="CZ3588" s="178"/>
      <c r="DA3588" s="178"/>
    </row>
    <row r="3589" spans="1:105" s="120" customFormat="1" ht="15" customHeight="1">
      <c r="A3589" s="228"/>
      <c r="B3589" s="346"/>
      <c r="C3589" s="349"/>
      <c r="D3589" s="237"/>
      <c r="E3589" s="237"/>
      <c r="F3589" s="243"/>
      <c r="G3589" s="122">
        <v>2.7</v>
      </c>
      <c r="H3589" s="84"/>
      <c r="I3589" s="84">
        <v>6.5</v>
      </c>
      <c r="J3589" s="84"/>
      <c r="K3589" s="84"/>
      <c r="L3589" s="84"/>
      <c r="M3589" s="84"/>
      <c r="N3589" s="84"/>
      <c r="O3589" s="84">
        <v>6.5</v>
      </c>
      <c r="P3589" s="84"/>
      <c r="Q3589" s="84"/>
      <c r="R3589" s="84"/>
      <c r="S3589" s="84"/>
      <c r="T3589" s="84"/>
      <c r="U3589" s="84"/>
      <c r="V3589" s="84"/>
      <c r="W3589" s="84"/>
      <c r="X3589" s="84"/>
      <c r="Y3589" s="84"/>
      <c r="Z3589" s="84"/>
      <c r="AA3589" s="84"/>
      <c r="AB3589" s="84"/>
      <c r="AC3589" s="80"/>
      <c r="AD3589" s="80"/>
      <c r="AE3589" s="80"/>
      <c r="AF3589" s="80"/>
      <c r="AG3589" s="80"/>
      <c r="AH3589" s="80"/>
      <c r="AI3589" s="80"/>
      <c r="AJ3589" s="80"/>
      <c r="AK3589" s="80"/>
      <c r="AL3589" s="80"/>
      <c r="AM3589" s="240"/>
      <c r="AN3589" s="240"/>
      <c r="AO3589" s="240"/>
      <c r="AP3589" s="240"/>
      <c r="AQ3589" s="240"/>
      <c r="AR3589" s="240"/>
      <c r="AS3589" s="240"/>
      <c r="AT3589" s="256"/>
      <c r="AU3589" s="256"/>
      <c r="AV3589" s="259"/>
      <c r="AW3589" s="259"/>
      <c r="AX3589" s="256"/>
      <c r="AY3589" s="256"/>
      <c r="AZ3589" s="256"/>
      <c r="BA3589" s="256"/>
      <c r="BB3589" s="256"/>
      <c r="BC3589" s="256"/>
      <c r="BD3589" s="256"/>
      <c r="BE3589" s="256"/>
      <c r="BF3589" s="256"/>
      <c r="BG3589" s="256"/>
      <c r="BH3589" s="256"/>
      <c r="BI3589" s="256"/>
      <c r="BJ3589" s="256"/>
      <c r="BK3589" s="256"/>
      <c r="BL3589" s="262"/>
      <c r="BM3589" s="262"/>
      <c r="BN3589" s="262"/>
      <c r="BO3589" s="262"/>
      <c r="BP3589" s="262"/>
      <c r="BQ3589" s="262"/>
      <c r="BR3589" s="270"/>
      <c r="BS3589" s="270"/>
      <c r="BT3589" s="270"/>
      <c r="BU3589" s="270"/>
      <c r="BV3589" s="270"/>
      <c r="BW3589" s="270"/>
      <c r="BX3589" s="256"/>
      <c r="BY3589" s="256"/>
      <c r="BZ3589" s="256"/>
      <c r="CA3589" s="267"/>
      <c r="CB3589" s="267"/>
      <c r="CC3589" s="274"/>
      <c r="CD3589" s="267"/>
      <c r="CE3589" s="267"/>
      <c r="CF3589" s="267"/>
      <c r="CG3589" s="267"/>
      <c r="CH3589" s="267"/>
      <c r="CI3589" s="267"/>
      <c r="CJ3589" s="267"/>
      <c r="CK3589" s="267"/>
      <c r="CL3589" s="265"/>
      <c r="CM3589" s="272"/>
      <c r="CN3589" s="264"/>
      <c r="CO3589" s="177"/>
      <c r="CP3589" s="226"/>
      <c r="CQ3589" s="226"/>
      <c r="CR3589" s="226"/>
      <c r="CS3589" s="178"/>
      <c r="CT3589" s="178"/>
      <c r="CU3589" s="178"/>
      <c r="CV3589" s="178"/>
      <c r="CW3589" s="178"/>
      <c r="CX3589" s="178"/>
      <c r="CY3589" s="178"/>
      <c r="CZ3589" s="178"/>
      <c r="DA3589" s="178"/>
    </row>
    <row r="3590" spans="1:105" s="120" customFormat="1" ht="15" customHeight="1">
      <c r="A3590" s="228"/>
      <c r="B3590" s="346"/>
      <c r="C3590" s="349"/>
      <c r="D3590" s="237"/>
      <c r="E3590" s="237"/>
      <c r="F3590" s="243"/>
      <c r="G3590" s="122">
        <v>3</v>
      </c>
      <c r="H3590" s="84"/>
      <c r="I3590" s="84"/>
      <c r="J3590" s="84"/>
      <c r="K3590" s="84"/>
      <c r="L3590" s="84"/>
      <c r="M3590" s="84"/>
      <c r="N3590" s="84"/>
      <c r="O3590" s="84"/>
      <c r="P3590" s="84"/>
      <c r="Q3590" s="84"/>
      <c r="R3590" s="84"/>
      <c r="S3590" s="84"/>
      <c r="T3590" s="84"/>
      <c r="U3590" s="84"/>
      <c r="V3590" s="84"/>
      <c r="W3590" s="84"/>
      <c r="X3590" s="84"/>
      <c r="Y3590" s="84"/>
      <c r="Z3590" s="84"/>
      <c r="AA3590" s="84"/>
      <c r="AB3590" s="84"/>
      <c r="AC3590" s="80"/>
      <c r="AD3590" s="80"/>
      <c r="AE3590" s="80"/>
      <c r="AF3590" s="80"/>
      <c r="AG3590" s="80"/>
      <c r="AH3590" s="80"/>
      <c r="AI3590" s="80"/>
      <c r="AJ3590" s="80"/>
      <c r="AK3590" s="80"/>
      <c r="AL3590" s="80"/>
      <c r="AM3590" s="240"/>
      <c r="AN3590" s="240"/>
      <c r="AO3590" s="240"/>
      <c r="AP3590" s="240"/>
      <c r="AQ3590" s="240"/>
      <c r="AR3590" s="240"/>
      <c r="AS3590" s="240"/>
      <c r="AT3590" s="256"/>
      <c r="AU3590" s="256"/>
      <c r="AV3590" s="259"/>
      <c r="AW3590" s="259"/>
      <c r="AX3590" s="256"/>
      <c r="AY3590" s="256"/>
      <c r="AZ3590" s="256"/>
      <c r="BA3590" s="256"/>
      <c r="BB3590" s="256"/>
      <c r="BC3590" s="256"/>
      <c r="BD3590" s="256"/>
      <c r="BE3590" s="256"/>
      <c r="BF3590" s="256"/>
      <c r="BG3590" s="256"/>
      <c r="BH3590" s="256"/>
      <c r="BI3590" s="256"/>
      <c r="BJ3590" s="256"/>
      <c r="BK3590" s="256"/>
      <c r="BL3590" s="262"/>
      <c r="BM3590" s="262"/>
      <c r="BN3590" s="262"/>
      <c r="BO3590" s="262"/>
      <c r="BP3590" s="262"/>
      <c r="BQ3590" s="262"/>
      <c r="BR3590" s="270"/>
      <c r="BS3590" s="270"/>
      <c r="BT3590" s="270"/>
      <c r="BU3590" s="270"/>
      <c r="BV3590" s="270"/>
      <c r="BW3590" s="270"/>
      <c r="BX3590" s="256"/>
      <c r="BY3590" s="256"/>
      <c r="BZ3590" s="256"/>
      <c r="CA3590" s="267"/>
      <c r="CB3590" s="267"/>
      <c r="CC3590" s="274"/>
      <c r="CD3590" s="267"/>
      <c r="CE3590" s="267"/>
      <c r="CF3590" s="267"/>
      <c r="CG3590" s="267"/>
      <c r="CH3590" s="267"/>
      <c r="CI3590" s="267"/>
      <c r="CJ3590" s="267"/>
      <c r="CK3590" s="267"/>
      <c r="CL3590" s="265"/>
      <c r="CM3590" s="272"/>
      <c r="CN3590" s="264"/>
      <c r="CO3590" s="177"/>
      <c r="CP3590" s="226"/>
      <c r="CQ3590" s="226"/>
      <c r="CR3590" s="226"/>
      <c r="CS3590" s="178"/>
      <c r="CT3590" s="178"/>
      <c r="CU3590" s="178"/>
      <c r="CV3590" s="178"/>
      <c r="CW3590" s="178"/>
      <c r="CX3590" s="178"/>
      <c r="CY3590" s="178"/>
      <c r="CZ3590" s="178"/>
      <c r="DA3590" s="178"/>
    </row>
    <row r="3591" spans="1:105" s="120" customFormat="1" ht="15" customHeight="1">
      <c r="A3591" s="228"/>
      <c r="B3591" s="346"/>
      <c r="C3591" s="349"/>
      <c r="D3591" s="237"/>
      <c r="E3591" s="237"/>
      <c r="F3591" s="244"/>
      <c r="G3591" s="123">
        <v>3.9</v>
      </c>
      <c r="H3591" s="85"/>
      <c r="I3591" s="85"/>
      <c r="J3591" s="85"/>
      <c r="K3591" s="85"/>
      <c r="L3591" s="85"/>
      <c r="M3591" s="85"/>
      <c r="N3591" s="85"/>
      <c r="O3591" s="85"/>
      <c r="P3591" s="85"/>
      <c r="Q3591" s="85"/>
      <c r="R3591" s="85"/>
      <c r="S3591" s="85"/>
      <c r="T3591" s="85"/>
      <c r="U3591" s="85"/>
      <c r="V3591" s="85"/>
      <c r="W3591" s="85"/>
      <c r="X3591" s="85"/>
      <c r="Y3591" s="85"/>
      <c r="Z3591" s="85"/>
      <c r="AA3591" s="85"/>
      <c r="AB3591" s="85"/>
      <c r="AC3591" s="81"/>
      <c r="AD3591" s="81"/>
      <c r="AE3591" s="81"/>
      <c r="AF3591" s="81"/>
      <c r="AG3591" s="81"/>
      <c r="AH3591" s="81"/>
      <c r="AI3591" s="81"/>
      <c r="AJ3591" s="81"/>
      <c r="AK3591" s="81"/>
      <c r="AL3591" s="81"/>
      <c r="AM3591" s="240"/>
      <c r="AN3591" s="240"/>
      <c r="AO3591" s="240"/>
      <c r="AP3591" s="240"/>
      <c r="AQ3591" s="240"/>
      <c r="AR3591" s="240"/>
      <c r="AS3591" s="240"/>
      <c r="AT3591" s="256"/>
      <c r="AU3591" s="256"/>
      <c r="AV3591" s="259"/>
      <c r="AW3591" s="259"/>
      <c r="AX3591" s="256"/>
      <c r="AY3591" s="256"/>
      <c r="AZ3591" s="256"/>
      <c r="BA3591" s="256"/>
      <c r="BB3591" s="256"/>
      <c r="BC3591" s="256"/>
      <c r="BD3591" s="256"/>
      <c r="BE3591" s="256"/>
      <c r="BF3591" s="256"/>
      <c r="BG3591" s="256"/>
      <c r="BH3591" s="256"/>
      <c r="BI3591" s="256"/>
      <c r="BJ3591" s="256"/>
      <c r="BK3591" s="256"/>
      <c r="BL3591" s="262"/>
      <c r="BM3591" s="262"/>
      <c r="BN3591" s="262"/>
      <c r="BO3591" s="262"/>
      <c r="BP3591" s="262"/>
      <c r="BQ3591" s="262"/>
      <c r="BR3591" s="270"/>
      <c r="BS3591" s="270"/>
      <c r="BT3591" s="270"/>
      <c r="BU3591" s="270"/>
      <c r="BV3591" s="270"/>
      <c r="BW3591" s="270"/>
      <c r="BX3591" s="256"/>
      <c r="BY3591" s="256"/>
      <c r="BZ3591" s="256"/>
      <c r="CA3591" s="267"/>
      <c r="CB3591" s="267"/>
      <c r="CC3591" s="274"/>
      <c r="CD3591" s="267"/>
      <c r="CE3591" s="267"/>
      <c r="CF3591" s="267"/>
      <c r="CG3591" s="267"/>
      <c r="CH3591" s="267"/>
      <c r="CI3591" s="267"/>
      <c r="CJ3591" s="267"/>
      <c r="CK3591" s="267"/>
      <c r="CL3591" s="265"/>
      <c r="CM3591" s="272"/>
      <c r="CN3591" s="264"/>
      <c r="CO3591" s="177"/>
      <c r="CP3591" s="226"/>
      <c r="CQ3591" s="226"/>
      <c r="CR3591" s="226"/>
      <c r="CS3591" s="178"/>
      <c r="CT3591" s="178"/>
      <c r="CU3591" s="178"/>
      <c r="CV3591" s="178"/>
      <c r="CW3591" s="178"/>
      <c r="CX3591" s="178"/>
      <c r="CY3591" s="178"/>
      <c r="CZ3591" s="178"/>
      <c r="DA3591" s="178"/>
    </row>
    <row r="3592" spans="1:105" s="120" customFormat="1" ht="15" customHeight="1">
      <c r="A3592" s="229"/>
      <c r="B3592" s="347"/>
      <c r="C3592" s="350"/>
      <c r="D3592" s="238"/>
      <c r="E3592" s="238"/>
      <c r="F3592" s="245" t="s">
        <v>83</v>
      </c>
      <c r="G3592" s="246"/>
      <c r="H3592" s="82"/>
      <c r="I3592" s="82"/>
      <c r="J3592" s="82"/>
      <c r="K3592" s="82"/>
      <c r="L3592" s="82"/>
      <c r="M3592" s="82"/>
      <c r="N3592" s="82"/>
      <c r="O3592" s="82"/>
      <c r="P3592" s="82"/>
      <c r="Q3592" s="82"/>
      <c r="R3592" s="82"/>
      <c r="S3592" s="82"/>
      <c r="T3592" s="82"/>
      <c r="U3592" s="82"/>
      <c r="V3592" s="82"/>
      <c r="W3592" s="82"/>
      <c r="X3592" s="82"/>
      <c r="Y3592" s="82"/>
      <c r="Z3592" s="82"/>
      <c r="AA3592" s="82"/>
      <c r="AB3592" s="82"/>
      <c r="AC3592" s="35"/>
      <c r="AD3592" s="35"/>
      <c r="AE3592" s="35"/>
      <c r="AF3592" s="35"/>
      <c r="AG3592" s="35"/>
      <c r="AH3592" s="35"/>
      <c r="AI3592" s="35"/>
      <c r="AJ3592" s="35"/>
      <c r="AK3592" s="35"/>
      <c r="AL3592" s="35"/>
      <c r="AM3592" s="241"/>
      <c r="AN3592" s="241"/>
      <c r="AO3592" s="241"/>
      <c r="AP3592" s="241"/>
      <c r="AQ3592" s="241"/>
      <c r="AR3592" s="241"/>
      <c r="AS3592" s="241"/>
      <c r="AT3592" s="257"/>
      <c r="AU3592" s="257"/>
      <c r="AV3592" s="260"/>
      <c r="AW3592" s="260"/>
      <c r="AX3592" s="257"/>
      <c r="AY3592" s="257"/>
      <c r="AZ3592" s="257"/>
      <c r="BA3592" s="257"/>
      <c r="BB3592" s="257"/>
      <c r="BC3592" s="257"/>
      <c r="BD3592" s="257"/>
      <c r="BE3592" s="257"/>
      <c r="BF3592" s="257"/>
      <c r="BG3592" s="257"/>
      <c r="BH3592" s="257"/>
      <c r="BI3592" s="257"/>
      <c r="BJ3592" s="257"/>
      <c r="BK3592" s="257"/>
      <c r="BL3592" s="263"/>
      <c r="BM3592" s="263"/>
      <c r="BN3592" s="263"/>
      <c r="BO3592" s="263"/>
      <c r="BP3592" s="263"/>
      <c r="BQ3592" s="263"/>
      <c r="BR3592" s="271"/>
      <c r="BS3592" s="271"/>
      <c r="BT3592" s="271"/>
      <c r="BU3592" s="271"/>
      <c r="BV3592" s="271"/>
      <c r="BW3592" s="271"/>
      <c r="BX3592" s="257"/>
      <c r="BY3592" s="257"/>
      <c r="BZ3592" s="257"/>
      <c r="CA3592" s="268"/>
      <c r="CB3592" s="268"/>
      <c r="CC3592" s="275"/>
      <c r="CD3592" s="268"/>
      <c r="CE3592" s="268"/>
      <c r="CF3592" s="268"/>
      <c r="CG3592" s="268"/>
      <c r="CH3592" s="268"/>
      <c r="CI3592" s="268"/>
      <c r="CJ3592" s="268"/>
      <c r="CK3592" s="268"/>
      <c r="CL3592" s="265"/>
      <c r="CM3592" s="272"/>
      <c r="CN3592" s="264"/>
      <c r="CO3592" s="177"/>
      <c r="CP3592" s="226"/>
      <c r="CQ3592" s="226"/>
      <c r="CR3592" s="226"/>
      <c r="CS3592" s="178"/>
      <c r="CT3592" s="178"/>
      <c r="CU3592" s="178"/>
      <c r="CV3592" s="178"/>
      <c r="CW3592" s="178"/>
      <c r="CX3592" s="178"/>
      <c r="CY3592" s="178"/>
      <c r="CZ3592" s="178"/>
      <c r="DA3592" s="178"/>
    </row>
    <row r="3593" spans="1:105" s="120" customFormat="1" ht="15" customHeight="1">
      <c r="A3593" s="227">
        <f t="shared" si="1123"/>
        <v>445</v>
      </c>
      <c r="B3593" s="345" t="s">
        <v>807</v>
      </c>
      <c r="C3593" s="584" t="s">
        <v>998</v>
      </c>
      <c r="D3593" s="236">
        <v>44284</v>
      </c>
      <c r="E3593" s="236" t="s">
        <v>1195</v>
      </c>
      <c r="F3593" s="253" t="s">
        <v>80</v>
      </c>
      <c r="G3593" s="254"/>
      <c r="H3593" s="82" t="s">
        <v>69</v>
      </c>
      <c r="I3593" s="82" t="s">
        <v>973</v>
      </c>
      <c r="J3593" s="82" t="s">
        <v>61</v>
      </c>
      <c r="K3593" s="82" t="s">
        <v>61</v>
      </c>
      <c r="L3593" s="82" t="s">
        <v>61</v>
      </c>
      <c r="M3593" s="82" t="s">
        <v>61</v>
      </c>
      <c r="N3593" s="82" t="s">
        <v>61</v>
      </c>
      <c r="O3593" s="82" t="s">
        <v>973</v>
      </c>
      <c r="P3593" s="82" t="s">
        <v>61</v>
      </c>
      <c r="Q3593" s="82" t="s">
        <v>631</v>
      </c>
      <c r="R3593" s="82" t="s">
        <v>61</v>
      </c>
      <c r="S3593" s="82" t="s">
        <v>61</v>
      </c>
      <c r="T3593" s="82" t="s">
        <v>61</v>
      </c>
      <c r="U3593" s="82" t="s">
        <v>61</v>
      </c>
      <c r="V3593" s="82"/>
      <c r="W3593" s="82" t="s">
        <v>60</v>
      </c>
      <c r="X3593" s="82" t="s">
        <v>60</v>
      </c>
      <c r="Y3593" s="82" t="s">
        <v>60</v>
      </c>
      <c r="Z3593" s="82" t="s">
        <v>60</v>
      </c>
      <c r="AA3593" s="82" t="s">
        <v>60</v>
      </c>
      <c r="AB3593" s="82" t="s">
        <v>67</v>
      </c>
      <c r="AC3593" s="82"/>
      <c r="AD3593" s="82" t="s">
        <v>67</v>
      </c>
      <c r="AE3593" s="82" t="s">
        <v>60</v>
      </c>
      <c r="AF3593" s="82" t="s">
        <v>60</v>
      </c>
      <c r="AG3593" s="82" t="s">
        <v>60</v>
      </c>
      <c r="AH3593" s="82" t="s">
        <v>60</v>
      </c>
      <c r="AI3593" s="82" t="s">
        <v>1471</v>
      </c>
      <c r="AJ3593" s="82"/>
      <c r="AK3593" s="82" t="s">
        <v>61</v>
      </c>
      <c r="AL3593" s="82" t="s">
        <v>61</v>
      </c>
      <c r="AM3593" s="239">
        <f>COUNTIF(H3593:AL3593,"PH")+COUNTIF(H3593:AL3593,"PH/L")+COUNTIF(H3593:AL3593,"PM")</f>
        <v>0</v>
      </c>
      <c r="AN3593" s="239">
        <f>COUNTIF(H3593:AL3593,"PD")+COUNTIF(H3593:AL3593,"PDD")+COUNTIF(H3593:AL3593,"P/DS")/2+COUNTIF(H3593:AL3593,"PMD")</f>
        <v>0</v>
      </c>
      <c r="AO3593" s="239">
        <f>COUNTIF(H3593:AL3593,"PN")+COUNTIF(H3593:AL3593,"P/NS")/2+COUNTIF(H3593:AL3593,"PH")+COUNTIF(H3593:AL3593,"PH/F")/2+COUNTIF(H3593:AL3593,"PH/L")/2+COUNTIF(H3593:AL3593,"PM")</f>
        <v>0</v>
      </c>
      <c r="AP3593" s="239">
        <f>COUNTIF(H3593:AL3593,"BH")+COUNTIF(H3593:AL3593,"AL/BL")+COUNTIF(H3593:AL3593,"UL/BL")+COUNTIF(H3593:AL3593,"BM")</f>
        <v>0</v>
      </c>
      <c r="AQ3593" s="239">
        <f>COUNTIF(H3593:AL3593,"DS")+COUNTIF(H3593:AL3593,"AL/DS")/2+COUNTIF(H3593:AL3593,"UL/DS")/2+COUNTIF(H3593:AL3593,"CT")+COUNTIF(H3593:AL3593,"MD")</f>
        <v>9.5</v>
      </c>
      <c r="AR3593" s="239">
        <f>COUNTIF(H3593:AL3593,"NS")+COUNTIF(H3593:AL3593,"AL/NS")/2+COUNTIF(H3593:AL3593,"UL/NS")/2+COUNTIF(H3593:AL3593,"BH")+COUNTIF(H3593:AL3593,"AL/BF")/2+COUNTIF(H3593:AL3593,"AL/BL")/2+COUNTIF(H3593:AL3593,"UL/BL")/2+COUNTIF(H3593:AL3593,"UL/BF")/2+COUNTIF(H3593:AL3593,"BM")</f>
        <v>12</v>
      </c>
      <c r="AS3593" s="239">
        <f>COUNTIF(H3593:AL3593,"AL")+COUNTIF(H3593:AL3593,"AL/DS")/2+COUNTIF(H3593:AL3593,"AL/NS")/2+COUNTIF(H3593:AL3593,"NH")+COUNTIF(H3593:AL3593,"SL")+COUNTIF(H3593:AL3593,"NHD")+COUNTIF(H3593:AL3593,"B")+COUNTIF(H3593:AL3593,"HL")+COUNTIF(H3593:AL3593,"AL/BF")/2+COUNTIF(H3593:AL3593,"AL/BL")/2</f>
        <v>3</v>
      </c>
      <c r="AT3593" s="255">
        <f>COUNTIF(H3593:AL3593,"PD")+COUNTIF(H3593:AL3593,"PN")+COUNTIF(H3593:AL3593,"P/DS")/2+COUNTIF(H3593:AL3593,"P/NS")/2+COUNTIF(H3593:AL3593,"DS")+COUNTIF(H3593:AL3593,"NS")+COUNTIF(H3593:AL3593,"AL")+COUNTIF(H3593:AL3593,"AL/DS")+COUNTIF(H3593:AL3593,"AL/NS")+COUNTIF(H3593:AL3593,"NH")+COUNTIF(H3593:AL3593,"SL")+COUNTIF(H3593:AL3593,"UL/DS")/2+COUNTIF(H3593:AL3593,"UL/NS")/2+COUNTIF(H3593:AL3593,"CT")+COUNTIF(H3593:AL3593,"NHD")+COUNTIF(H3593:AL3593,"PDD")+COUNTIF(H3593:AL3593,"B")+COUNTIF(H3593:AL3593,"HL")+COUNTIF(H3593:AL3593,"PH")+COUNTIF(H3593:AL3593,"BH")+COUNTIF(H3593:AL3593,"AL/BF")+COUNTIF(H3593:AL3593,"AL/BL")+COUNTIF(H3593:AL3593,"UL/BF")/2+COUNTIF(H3593:AL3593,"UL/BL")/2+COUNTIF(H3593:AL3593,"PH/F")/2+COUNTIF(H3593:AL3593,"PH/L")/2+COUNTIF(H3593:AL3593,"MD")+COUNTIF(H3593:AL3593,"PMD")+COUNTIF(H3593:AL3593,"PM")+COUNTIF(H3593:AL3593,"BM")</f>
        <v>24.5</v>
      </c>
      <c r="AU3593" s="255">
        <f>COUNTIF(H3593:AL3593,"P/DS")/2+COUNTIF(H3593:AL3593,"P/NS")/2+COUNTIF(H3593:AL3593,"IL")+COUNTIF(H3593:AL3593,"NL")+COUNTIF(H3593:AL3593,"UL")+COUNTIF(H3593:AL3593,"UL/DS")/2+COUNTIF(H3593:AL3593,"UL/NS")/2+COUNTIF(H3593:AL3593,"KT")+COUNTIF(H3593:AL3593,"UL/BF")/2+COUNTIF(H3593:AL3593,"UL/BL")/2+COUNTIF(H3593:AL3593,"PH/F")/2+COUNTIF(H3593:AL3593,"PH/L")/2+COUNTIF(H3593:AL3593,"NB")</f>
        <v>1.5</v>
      </c>
      <c r="AV3593" s="258">
        <f>COUNTIF(H3593:AL3593,"PN")+COUNTIF(H3593:AL3593,"TVD")+COUNTIF(H3593:AL3593,"PH")+COUNTIF(H3593:AL3593,"PM")+COUNTIF(H3593:AL3593,"PDD")-COUNTIFS(H3593:AL3593,"PN",H3600:AL3600,"&gt;=3")-COUNTIFS(H3593:AL3593,"PM",H3600:AL3600,"&gt;=3")</f>
        <v>0</v>
      </c>
      <c r="AW3593" s="258">
        <f>COUNTIF(H3593:AL3593,"NS")+COUNTIF(H3593:AL3593,"D")+COUNTIF(H3593:AL3593,"BH")+COUNTIF(H3593:AL3593,"NHD")+COUNTIF(H3593:AL3593,"BM")-COUNTIFS(H3593:AL3593,"NS",H3600:AL3600,"&gt;=3")-COUNTIFS(H3593:AL3593,"BH",H3600:AL3600,"&gt;=3")-COUNTIFS(H3593:AL3593,"BM",H3600:AL3600,"&gt;=3")</f>
        <v>14</v>
      </c>
      <c r="AX3593" s="255">
        <f>COUNTIF(H3593:AL3593,"AL")+COUNTIF(H3593:AL3593,"AL/DS")/2+COUNTIF(H3593:AL3593,"AL/NS")/2+COUNTIF(H3593:AL3593,"AL/BF")+COUNTIF(H3593:AL3593,"AL/BL")/2</f>
        <v>2</v>
      </c>
      <c r="AY3593" s="255">
        <f>COUNTIF(H3593:AL3593,"SL")</f>
        <v>0</v>
      </c>
      <c r="AZ3593" s="255">
        <f>COUNTIF(H3593:AL3593,"NH")</f>
        <v>1</v>
      </c>
      <c r="BA3593" s="255">
        <f>COUNTIF(H3593:AL3593,"HL")</f>
        <v>0</v>
      </c>
      <c r="BB3593" s="255">
        <f>COUNTIF(G3593:AL3593,"P/DS")/2+COUNTIF(G3593:AL3593,"P/NS")/2+COUNTIF(G3593:AL3593,"UL")+COUNTIF(G3593:AL3593,"UL/DS")/2+COUNTIF(G3593:AL3593,"UL/NS")/2+COUNTIF(G3593:AL3593,"UL/BL")/2+COUNTIF(G3593:AL3593,"UL/BF")/2+COUNTIF(G3593:AL3593,"PH/F")/2+COUNTIF(G3593:AL3593,"PH/L")/2</f>
        <v>0.5</v>
      </c>
      <c r="BC3593" s="255">
        <f>COUNTIF(H3593:AL3593,"NB")</f>
        <v>1</v>
      </c>
      <c r="BD3593" s="255">
        <f>COUNTIF(H3593:AL3593,"NL")</f>
        <v>0</v>
      </c>
      <c r="BE3593" s="255">
        <f>COUNTIF(H3593:AL3593,"IL")</f>
        <v>0</v>
      </c>
      <c r="BF3593" s="255">
        <f>COUNTIF(H3593:AL3593,"KT")</f>
        <v>0</v>
      </c>
      <c r="BG3593" s="255">
        <f>COUNTIF(H3593:AL3593,"L70")</f>
        <v>0</v>
      </c>
      <c r="BH3593" s="255">
        <f>COUNTIF(H3593:AL3593,"MD")</f>
        <v>0</v>
      </c>
      <c r="BI3593" s="255">
        <f>COUNTIF(H3593:AL3593,"PMD")</f>
        <v>0</v>
      </c>
      <c r="BJ3593" s="255">
        <f>COUNTIF(H3593:AL3593,"PM")</f>
        <v>0</v>
      </c>
      <c r="BK3593" s="255">
        <f>COUNTIF(H3593:AL3593,"BM")</f>
        <v>0</v>
      </c>
      <c r="BL3593" s="261">
        <f>SUMIF(H3593:AL3593,"PD",H3594:AL3594)+SUMIF(H3593:AL3593,"PN",H3594:AL3594)+SUMIF(H3593:AL3593,"P/DS",H3594:AL3594)+SUMIF(H3593:AL3593,"PN/F",H3594:AL3594)+SUMIF(H3593:AL3593,"PN/L",H3594:AL3594)+SUMIF(H3593:AL3593,"TV",H3594:AL3594)+SUMIF(H3593:AL3593,"TVD",H3594:AL3594)+SUMIF(H3593:AL3593,"PDD",H3594:AL3594)</f>
        <v>0</v>
      </c>
      <c r="BM3593" s="261">
        <f>SUMIF(H3593:AL3593,"PD",H3595:AL3595)+SUMIF(H3593:AL3593,"PN",H3595:AL3595)+SUMIF(H3593:AL3593,"P/DS",H3595:AL3595)+SUMIF(H3593:AL3593,"PN/F",H3595:AL3595)+SUMIF(H3593:AL3593,"PN/L",H3595:AL3595)+SUMIF(H3593:AL3593,"TV",H3595:AL3595)+SUMIF(H3593:AL3593,"TVD",H3595:AL3595)+SUMIF(H3593:AL3593,"PDD",H3595:AL3595)+SUMIF(H3593:AL3593,"PMD",H3595:AL3595)</f>
        <v>0</v>
      </c>
      <c r="BN3593" s="261">
        <f>SUMIF(H3593:AL3593,"PD",H3596:AL3596)+SUMIF(H3593:AL3593,"PN",H3596:AL3596)+SUMIF(H3593:AL3593,"P/DS",H3596:AL3596)+SUMIF(H3593:AL3593,"PN/F",H3596:AL3596)+SUMIF(H3593:AL3593,"PN/L",H3596:AL3596)+SUMIF(H3593:AL3593,"TV",H3596:AL3596)+SUMIF(H3593:AL3593,"TVD",H3596:AL3596)</f>
        <v>0</v>
      </c>
      <c r="BO3593" s="261">
        <f>SUMIF(H3593:AL3593,"PD",H3597:AL3597)+SUMIF(H3593:AL3593,"PN",H3597:AL3597)+SUMIF(H3593:AL3593,"P/DS",H3597:AL3597)+SUMIF(H3593:AL3593,"PN/F",H3597:AL3597)+SUMIF(H3593:AL3593,"PN/L",H3597:AL3597)+SUMIF(H3593:AL3593,"TV",H3597:AL3597)+SUMIF(H3593:AL3593,"TVD",H3597:AL3597)</f>
        <v>0</v>
      </c>
      <c r="BP3593" s="261">
        <f>SUMIF(H3593:AL3593,"PD",H3598:AL3598)+SUMIF(H3593:AL3593,"PN",H3598:AL3598)+SUMIF(H3593:AL3593,"P/DS",H3598:AL3598)+SUMIF(H3593:AL3593,"PN/F",H3598:AL3598)+SUMIF(H3593:AL3593,"PN/L",H3598:AL3598)+SUMIF(H3593:AL3593,"TV",H3598:AL3598)+SUMIF(H3593:AL3593,"TVD",H3598:AL3598)+SUMIF(H3593:AL3593,"PDD",H3598:AL3598)+SUMIF(H3593:AL3593,"PH",H3598:AL3598)+SUMIF(H3593:AL3593,"PM",H3598:AL3598)</f>
        <v>0</v>
      </c>
      <c r="BQ3593" s="261">
        <f>SUMIF(H3593:AL3593,"PD",H3599:AL3599)+SUMIF(H3593:AL3593,"PN",H3599:AL3599)+SUMIF(H3593:AL3593,"P/DS",H3599:AL3599)+SUMIF(H3593:AL3593,"PN/F",H3599:AL3599)+SUMIF(H3593:AL3593,"PN/L",H3599:AL3599)+SUMIF(H3593:AL3593,"TV",H3599:AL3599)+SUMIF(H3593:AL3593,"TVD",H3599:AL3599)+SUMIF(H3593:AL3593,"PDD",H3599:AL3599)+SUMIF(H3593:AL3593,"PH",H3599:AL3599)+SUMIF(H3593:AL3593,"PM",H3599:AL3599)</f>
        <v>0</v>
      </c>
      <c r="BR3593" s="269">
        <f>SUM(H3594:AL3594)-BL3593</f>
        <v>40.5</v>
      </c>
      <c r="BS3593" s="269">
        <f>SUM(H3595:AL3595)-BM3593</f>
        <v>13.5</v>
      </c>
      <c r="BT3593" s="269">
        <f>SUM(H3596:AL3596)-BN3593</f>
        <v>0</v>
      </c>
      <c r="BU3593" s="269">
        <f>SUM(H3597:AL3597)-BO3593</f>
        <v>13</v>
      </c>
      <c r="BV3593" s="269">
        <f>SUM(H3598:AL3598)-BP3593</f>
        <v>0</v>
      </c>
      <c r="BW3593" s="269">
        <f>SUM(H3599:AL3599)-BQ3593</f>
        <v>0</v>
      </c>
      <c r="BX3593" s="255">
        <f>SUMIF(H3593:AL3593,"PD",H3600:AL3600)+SUMIF(H3593:AL3593,"PN",H3600:AL3600)+SUMIF(H3593:AL3593,"P/DS",H3600:AL3600)+SUMIF(H3593:AL3593,"PN/F",H3600:AL3600)+SUMIF(H3593:AL3593,"PN/L",H3600:AL3600)</f>
        <v>0</v>
      </c>
      <c r="BY3593" s="255">
        <f>SUM(H3600:AL3600)-BX3593</f>
        <v>3</v>
      </c>
      <c r="BZ3593" s="255">
        <f t="shared" ref="BZ3593" si="1130">+SUM(BL3593:BW3600)</f>
        <v>67</v>
      </c>
      <c r="CA3593" s="266">
        <f>(COUNTIFS(H3593:AL3593,"PD",H3594:AL3594,"&gt;=2"))*0.5-IF(CN3593="VP",COUNTIFS($H$16:$AL$16,"SAT",H3593:AL3593,"PD",H3594:AL3594,"&gt;=2"))*0.5</f>
        <v>0</v>
      </c>
      <c r="CB3593" s="266">
        <f>(COUNTIFS(H3593:AL3593,"PN",H3595:AL3595,"&gt;=0.5",H3594:AL3594,"&gt;=1.5"))*0.5+COUNTIFS(H3593:AL3593,"PDD",H3595:AL3595,"&gt;=0.5",H3594:AL3594,"&gt;=1.5")*0.5</f>
        <v>0</v>
      </c>
      <c r="CC3593" s="273">
        <f>(COUNTIFS(H3593:AL3593,"TV",H3595:AL3595,"&gt;=10"))*0.5+(COUNTIFS(H3593:AL3593,"PMD",H3595:AL3595,"&gt;=2"))*0.5</f>
        <v>0</v>
      </c>
      <c r="CD3593" s="266">
        <f>(COUNTIFS(H3593:AL3593,"TVD",H3597:AL3597,"&gt;=6.5",H3595:AL3595,"&gt;=3.5"))*0.5</f>
        <v>0</v>
      </c>
      <c r="CE3593" s="266">
        <f>(COUNTIFS(H3593:AL3593,"PD",H3598:AL3598,"&gt;=10"))*0.5</f>
        <v>0</v>
      </c>
      <c r="CF3593" s="266">
        <f>(COUNTIFS(H3593:AL3593,"PDD",H3598:AL3598,"&gt;=3.5",H3599:AL3599,"&gt;=6.5")+COUNTIFS(H3593:AL3593,"PH",H3599:AL3599,"&gt;=0.5",H3598:AL3598,"&gt;=1.5")+COUNTIFS(H3593:AL3593,"PM",H3599:AL3599,"&gt;=0.5",H3598:AL3598,"&gt;=1.5"))*0.5</f>
        <v>0</v>
      </c>
      <c r="CG3593" s="266">
        <f>(COUNTIFS(H3593:AL3593,"DS",H3594:AL3594,"&gt;=2")+COUNTIFS(H3593:AL3593,"AL/DS",H3594:AL3594,"&gt;=2"))*0.5-IF(CN3593="VP",COUNTIFS($H$16:$AL$16,"SAT",H3593:AL3593,"DS",H3594:AL3594,"&gt;=2"))*0.5</f>
        <v>3.5</v>
      </c>
      <c r="CH3593" s="266">
        <f>(COUNTIFS(H3593:AL3593,"NS",H3595:AL3595,"&gt;=0.5",H3594:AL3594,"&gt;=1.5")+COUNTIFS(H3593:AL3593,"AL/NS",H3595:AL3595,"&gt;=0.5",H3594:AL3594,"&gt;=1.5")+COUNTIFS(H3593:AL3593,"NHD",H3595:AL3595,"&gt;=4.5",H3598:AL3598,"&gt;=2",H3594:AL3594,"&gt;=1.5"))*0.5</f>
        <v>5.5</v>
      </c>
      <c r="CI3593" s="266">
        <f>(COUNTIF(H3595:AL3595,"&gt;=10")+COUNTIFS(H3593:AL3593,"MD",H3595:AL3595,"&gt;=2")-COUNTIFS(H3593:AL3593,"TV",H3595:AL3595,"&gt;=10"))*0.5</f>
        <v>0</v>
      </c>
      <c r="CJ3593" s="266">
        <f>(COUNTIFS(H3593:AL3593,"D",H3597:AL3597,"&gt;=6.5",H3595:AL3595,"&gt;=3.5"))*0.5</f>
        <v>1</v>
      </c>
      <c r="CK3593" s="266">
        <f>(COUNTIF(H3598:AL3598,"&gt;=10")-COUNTIFS(H3593:AL3593,"PD",H3598:AL3598,"&gt;=10"))*0.5</f>
        <v>0</v>
      </c>
      <c r="CL3593" s="265">
        <f>(COUNTIFS(H3593:AL3593,"NHD",H3598:AL3598,"&gt;=3.5",H3599:AL3599,"&gt;=6.5")+COUNTIFS(H3593:AL3593,"BH",H3598:AL3598,"&gt;=1.5",H3599:AL3599,"&gt;=0.5")+COUNTIFS(H3593:AL3593,"BM",H3598:AL3598,"&gt;=1.5",H3599:AL3599,"&gt;=0.5")+COUNTIFS(H3593:AL3593,"D",H3598:AL3598,"&gt;=1.5",H3599:AL3599,"&gt;=0.5"))*0.5</f>
        <v>0</v>
      </c>
      <c r="CM3593" s="272"/>
      <c r="CN3593" s="264" t="s">
        <v>723</v>
      </c>
      <c r="CO3593" s="189">
        <f t="shared" ref="CO3593" si="1131">+AM3593+AN3593+AO3593+AP3593+AQ3593+AR3593+AS3593+AU3593+BG3593</f>
        <v>26</v>
      </c>
      <c r="CP3593" s="225">
        <f>+SUM(I3594:I3599)-I3600</f>
        <v>10.5</v>
      </c>
      <c r="CQ3593" s="225">
        <f>+SUM(J3594:J3599)-J3600</f>
        <v>2.5</v>
      </c>
      <c r="CR3593" s="225">
        <f>+SUM(K3594:K3599)-K3600</f>
        <v>2.5</v>
      </c>
      <c r="CS3593" s="188"/>
      <c r="CT3593" s="188"/>
      <c r="CU3593" s="188"/>
      <c r="CV3593" s="188"/>
      <c r="CW3593" s="188"/>
      <c r="CX3593" s="188"/>
      <c r="CY3593" s="188"/>
      <c r="CZ3593" s="188"/>
      <c r="DA3593" s="188"/>
    </row>
    <row r="3594" spans="1:105" s="120" customFormat="1" ht="15" customHeight="1">
      <c r="A3594" s="228"/>
      <c r="B3594" s="346"/>
      <c r="C3594" s="349"/>
      <c r="D3594" s="237"/>
      <c r="E3594" s="237"/>
      <c r="F3594" s="242" t="s">
        <v>82</v>
      </c>
      <c r="G3594" s="121">
        <v>1.5</v>
      </c>
      <c r="H3594" s="83"/>
      <c r="I3594" s="83"/>
      <c r="J3594" s="83">
        <v>2</v>
      </c>
      <c r="K3594" s="83">
        <v>2</v>
      </c>
      <c r="L3594" s="83">
        <v>2</v>
      </c>
      <c r="M3594" s="83">
        <v>2</v>
      </c>
      <c r="N3594" s="83">
        <v>2</v>
      </c>
      <c r="O3594" s="83"/>
      <c r="P3594" s="83">
        <v>2</v>
      </c>
      <c r="Q3594" s="83"/>
      <c r="R3594" s="83">
        <v>2</v>
      </c>
      <c r="S3594" s="83">
        <v>2</v>
      </c>
      <c r="T3594" s="83">
        <v>2</v>
      </c>
      <c r="U3594" s="83">
        <v>2</v>
      </c>
      <c r="V3594" s="83"/>
      <c r="W3594" s="83">
        <v>4.5</v>
      </c>
      <c r="X3594" s="83">
        <v>2.5</v>
      </c>
      <c r="Y3594" s="83">
        <v>2.5</v>
      </c>
      <c r="Z3594" s="83">
        <v>2.5</v>
      </c>
      <c r="AA3594" s="83">
        <v>2.5</v>
      </c>
      <c r="AB3594" s="83"/>
      <c r="AC3594" s="79"/>
      <c r="AD3594" s="79"/>
      <c r="AE3594" s="79">
        <v>2</v>
      </c>
      <c r="AF3594" s="79"/>
      <c r="AG3594" s="79">
        <v>2</v>
      </c>
      <c r="AH3594" s="79"/>
      <c r="AI3594" s="79"/>
      <c r="AJ3594" s="79"/>
      <c r="AK3594" s="79">
        <v>2</v>
      </c>
      <c r="AL3594" s="79"/>
      <c r="AM3594" s="240"/>
      <c r="AN3594" s="240"/>
      <c r="AO3594" s="240"/>
      <c r="AP3594" s="240"/>
      <c r="AQ3594" s="240"/>
      <c r="AR3594" s="240"/>
      <c r="AS3594" s="240"/>
      <c r="AT3594" s="256"/>
      <c r="AU3594" s="256"/>
      <c r="AV3594" s="259"/>
      <c r="AW3594" s="259"/>
      <c r="AX3594" s="256"/>
      <c r="AY3594" s="256"/>
      <c r="AZ3594" s="256"/>
      <c r="BA3594" s="256"/>
      <c r="BB3594" s="256"/>
      <c r="BC3594" s="256"/>
      <c r="BD3594" s="256"/>
      <c r="BE3594" s="256"/>
      <c r="BF3594" s="256"/>
      <c r="BG3594" s="256"/>
      <c r="BH3594" s="256"/>
      <c r="BI3594" s="256"/>
      <c r="BJ3594" s="256"/>
      <c r="BK3594" s="256"/>
      <c r="BL3594" s="262"/>
      <c r="BM3594" s="262"/>
      <c r="BN3594" s="262"/>
      <c r="BO3594" s="262"/>
      <c r="BP3594" s="262"/>
      <c r="BQ3594" s="262"/>
      <c r="BR3594" s="270"/>
      <c r="BS3594" s="270"/>
      <c r="BT3594" s="270"/>
      <c r="BU3594" s="270"/>
      <c r="BV3594" s="270"/>
      <c r="BW3594" s="270"/>
      <c r="BX3594" s="256"/>
      <c r="BY3594" s="256"/>
      <c r="BZ3594" s="256"/>
      <c r="CA3594" s="267"/>
      <c r="CB3594" s="267"/>
      <c r="CC3594" s="274"/>
      <c r="CD3594" s="267"/>
      <c r="CE3594" s="267"/>
      <c r="CF3594" s="267"/>
      <c r="CG3594" s="267"/>
      <c r="CH3594" s="267"/>
      <c r="CI3594" s="267"/>
      <c r="CJ3594" s="267"/>
      <c r="CK3594" s="267"/>
      <c r="CL3594" s="265"/>
      <c r="CM3594" s="272"/>
      <c r="CN3594" s="264"/>
      <c r="CO3594" s="189"/>
      <c r="CP3594" s="226"/>
      <c r="CQ3594" s="226"/>
      <c r="CR3594" s="226"/>
      <c r="CS3594" s="188"/>
      <c r="CT3594" s="188"/>
      <c r="CU3594" s="188"/>
      <c r="CV3594" s="188"/>
      <c r="CW3594" s="188"/>
      <c r="CX3594" s="188"/>
      <c r="CY3594" s="188"/>
      <c r="CZ3594" s="188"/>
      <c r="DA3594" s="188"/>
    </row>
    <row r="3595" spans="1:105" s="120" customFormat="1" ht="15" customHeight="1">
      <c r="A3595" s="228"/>
      <c r="B3595" s="346"/>
      <c r="C3595" s="349"/>
      <c r="D3595" s="237"/>
      <c r="E3595" s="237"/>
      <c r="F3595" s="243"/>
      <c r="G3595" s="122">
        <v>2</v>
      </c>
      <c r="H3595" s="84"/>
      <c r="I3595" s="84">
        <v>4</v>
      </c>
      <c r="J3595" s="84">
        <v>0.5</v>
      </c>
      <c r="K3595" s="84">
        <v>0.5</v>
      </c>
      <c r="L3595" s="84">
        <v>0.5</v>
      </c>
      <c r="M3595" s="84">
        <v>0.5</v>
      </c>
      <c r="N3595" s="84">
        <v>0.5</v>
      </c>
      <c r="O3595" s="84">
        <v>4</v>
      </c>
      <c r="P3595" s="84">
        <v>0.5</v>
      </c>
      <c r="Q3595" s="84"/>
      <c r="R3595" s="84">
        <v>0.5</v>
      </c>
      <c r="S3595" s="84">
        <v>0.5</v>
      </c>
      <c r="T3595" s="84">
        <v>0.5</v>
      </c>
      <c r="U3595" s="84">
        <v>0.5</v>
      </c>
      <c r="V3595" s="84"/>
      <c r="W3595" s="84"/>
      <c r="X3595" s="84"/>
      <c r="Y3595" s="84"/>
      <c r="Z3595" s="84"/>
      <c r="AA3595" s="84"/>
      <c r="AB3595" s="84"/>
      <c r="AC3595" s="80"/>
      <c r="AD3595" s="80"/>
      <c r="AE3595" s="80"/>
      <c r="AF3595" s="80"/>
      <c r="AG3595" s="80"/>
      <c r="AH3595" s="80"/>
      <c r="AI3595" s="80"/>
      <c r="AJ3595" s="80"/>
      <c r="AK3595" s="80">
        <v>0.5</v>
      </c>
      <c r="AL3595" s="80"/>
      <c r="AM3595" s="240"/>
      <c r="AN3595" s="240"/>
      <c r="AO3595" s="240"/>
      <c r="AP3595" s="240"/>
      <c r="AQ3595" s="240"/>
      <c r="AR3595" s="240"/>
      <c r="AS3595" s="240"/>
      <c r="AT3595" s="256"/>
      <c r="AU3595" s="256"/>
      <c r="AV3595" s="259"/>
      <c r="AW3595" s="259"/>
      <c r="AX3595" s="256"/>
      <c r="AY3595" s="256"/>
      <c r="AZ3595" s="256"/>
      <c r="BA3595" s="256"/>
      <c r="BB3595" s="256"/>
      <c r="BC3595" s="256"/>
      <c r="BD3595" s="256"/>
      <c r="BE3595" s="256"/>
      <c r="BF3595" s="256"/>
      <c r="BG3595" s="256"/>
      <c r="BH3595" s="256"/>
      <c r="BI3595" s="256"/>
      <c r="BJ3595" s="256"/>
      <c r="BK3595" s="256"/>
      <c r="BL3595" s="262"/>
      <c r="BM3595" s="262"/>
      <c r="BN3595" s="262"/>
      <c r="BO3595" s="262"/>
      <c r="BP3595" s="262"/>
      <c r="BQ3595" s="262"/>
      <c r="BR3595" s="270"/>
      <c r="BS3595" s="270"/>
      <c r="BT3595" s="270"/>
      <c r="BU3595" s="270"/>
      <c r="BV3595" s="270"/>
      <c r="BW3595" s="270"/>
      <c r="BX3595" s="256"/>
      <c r="BY3595" s="256"/>
      <c r="BZ3595" s="256"/>
      <c r="CA3595" s="267"/>
      <c r="CB3595" s="267"/>
      <c r="CC3595" s="274"/>
      <c r="CD3595" s="267"/>
      <c r="CE3595" s="267"/>
      <c r="CF3595" s="267"/>
      <c r="CG3595" s="267"/>
      <c r="CH3595" s="267"/>
      <c r="CI3595" s="267"/>
      <c r="CJ3595" s="267"/>
      <c r="CK3595" s="267"/>
      <c r="CL3595" s="265"/>
      <c r="CM3595" s="272"/>
      <c r="CN3595" s="264"/>
      <c r="CO3595" s="189"/>
      <c r="CP3595" s="226"/>
      <c r="CQ3595" s="226"/>
      <c r="CR3595" s="226"/>
      <c r="CS3595" s="188"/>
      <c r="CT3595" s="188"/>
      <c r="CU3595" s="188"/>
      <c r="CV3595" s="188"/>
      <c r="CW3595" s="188"/>
      <c r="CX3595" s="188"/>
      <c r="CY3595" s="188"/>
      <c r="CZ3595" s="188"/>
      <c r="DA3595" s="188"/>
    </row>
    <row r="3596" spans="1:105" s="120" customFormat="1" ht="15" customHeight="1">
      <c r="A3596" s="228"/>
      <c r="B3596" s="346"/>
      <c r="C3596" s="349"/>
      <c r="D3596" s="237"/>
      <c r="E3596" s="237"/>
      <c r="F3596" s="243"/>
      <c r="G3596" s="122">
        <v>2.1</v>
      </c>
      <c r="H3596" s="84"/>
      <c r="I3596" s="84"/>
      <c r="J3596" s="84"/>
      <c r="K3596" s="84"/>
      <c r="L3596" s="84"/>
      <c r="M3596" s="84"/>
      <c r="N3596" s="84"/>
      <c r="O3596" s="84"/>
      <c r="P3596" s="84"/>
      <c r="Q3596" s="84"/>
      <c r="R3596" s="84"/>
      <c r="S3596" s="84"/>
      <c r="T3596" s="84"/>
      <c r="U3596" s="84"/>
      <c r="V3596" s="84"/>
      <c r="W3596" s="84"/>
      <c r="X3596" s="84"/>
      <c r="Y3596" s="84"/>
      <c r="Z3596" s="84"/>
      <c r="AA3596" s="84"/>
      <c r="AB3596" s="84"/>
      <c r="AC3596" s="80"/>
      <c r="AD3596" s="80"/>
      <c r="AE3596" s="80"/>
      <c r="AF3596" s="80"/>
      <c r="AG3596" s="80"/>
      <c r="AH3596" s="80"/>
      <c r="AI3596" s="80"/>
      <c r="AJ3596" s="80"/>
      <c r="AK3596" s="80"/>
      <c r="AL3596" s="80"/>
      <c r="AM3596" s="240"/>
      <c r="AN3596" s="240"/>
      <c r="AO3596" s="240"/>
      <c r="AP3596" s="240"/>
      <c r="AQ3596" s="240"/>
      <c r="AR3596" s="240"/>
      <c r="AS3596" s="240"/>
      <c r="AT3596" s="256"/>
      <c r="AU3596" s="256"/>
      <c r="AV3596" s="259"/>
      <c r="AW3596" s="259"/>
      <c r="AX3596" s="256"/>
      <c r="AY3596" s="256"/>
      <c r="AZ3596" s="256"/>
      <c r="BA3596" s="256"/>
      <c r="BB3596" s="256"/>
      <c r="BC3596" s="256"/>
      <c r="BD3596" s="256"/>
      <c r="BE3596" s="256"/>
      <c r="BF3596" s="256"/>
      <c r="BG3596" s="256"/>
      <c r="BH3596" s="256"/>
      <c r="BI3596" s="256"/>
      <c r="BJ3596" s="256"/>
      <c r="BK3596" s="256"/>
      <c r="BL3596" s="262"/>
      <c r="BM3596" s="262"/>
      <c r="BN3596" s="262"/>
      <c r="BO3596" s="262"/>
      <c r="BP3596" s="262"/>
      <c r="BQ3596" s="262"/>
      <c r="BR3596" s="270"/>
      <c r="BS3596" s="270"/>
      <c r="BT3596" s="270"/>
      <c r="BU3596" s="270"/>
      <c r="BV3596" s="270"/>
      <c r="BW3596" s="270"/>
      <c r="BX3596" s="256"/>
      <c r="BY3596" s="256"/>
      <c r="BZ3596" s="256"/>
      <c r="CA3596" s="267"/>
      <c r="CB3596" s="267"/>
      <c r="CC3596" s="274"/>
      <c r="CD3596" s="267"/>
      <c r="CE3596" s="267"/>
      <c r="CF3596" s="267"/>
      <c r="CG3596" s="267"/>
      <c r="CH3596" s="267"/>
      <c r="CI3596" s="267"/>
      <c r="CJ3596" s="267"/>
      <c r="CK3596" s="267"/>
      <c r="CL3596" s="265"/>
      <c r="CM3596" s="272"/>
      <c r="CN3596" s="264"/>
      <c r="CO3596" s="189"/>
      <c r="CP3596" s="226"/>
      <c r="CQ3596" s="226"/>
      <c r="CR3596" s="226"/>
      <c r="CS3596" s="188"/>
      <c r="CT3596" s="188"/>
      <c r="CU3596" s="188"/>
      <c r="CV3596" s="188"/>
      <c r="CW3596" s="188"/>
      <c r="CX3596" s="188"/>
      <c r="CY3596" s="188"/>
      <c r="CZ3596" s="188"/>
      <c r="DA3596" s="188"/>
    </row>
    <row r="3597" spans="1:105" s="120" customFormat="1" ht="15" customHeight="1">
      <c r="A3597" s="228"/>
      <c r="B3597" s="346"/>
      <c r="C3597" s="349"/>
      <c r="D3597" s="237"/>
      <c r="E3597" s="237"/>
      <c r="F3597" s="243"/>
      <c r="G3597" s="122">
        <v>2.7</v>
      </c>
      <c r="H3597" s="84"/>
      <c r="I3597" s="84">
        <v>6.5</v>
      </c>
      <c r="J3597" s="84"/>
      <c r="K3597" s="84"/>
      <c r="L3597" s="84"/>
      <c r="M3597" s="84"/>
      <c r="N3597" s="84"/>
      <c r="O3597" s="84">
        <v>6.5</v>
      </c>
      <c r="P3597" s="84"/>
      <c r="Q3597" s="84"/>
      <c r="R3597" s="84"/>
      <c r="S3597" s="84"/>
      <c r="T3597" s="84"/>
      <c r="U3597" s="84"/>
      <c r="V3597" s="84"/>
      <c r="W3597" s="84"/>
      <c r="X3597" s="84"/>
      <c r="Y3597" s="84"/>
      <c r="Z3597" s="84"/>
      <c r="AA3597" s="84"/>
      <c r="AB3597" s="84"/>
      <c r="AC3597" s="80"/>
      <c r="AD3597" s="80"/>
      <c r="AE3597" s="80"/>
      <c r="AF3597" s="80"/>
      <c r="AG3597" s="80"/>
      <c r="AH3597" s="80"/>
      <c r="AI3597" s="80"/>
      <c r="AJ3597" s="80"/>
      <c r="AK3597" s="80"/>
      <c r="AL3597" s="80"/>
      <c r="AM3597" s="240"/>
      <c r="AN3597" s="240"/>
      <c r="AO3597" s="240"/>
      <c r="AP3597" s="240"/>
      <c r="AQ3597" s="240"/>
      <c r="AR3597" s="240"/>
      <c r="AS3597" s="240"/>
      <c r="AT3597" s="256"/>
      <c r="AU3597" s="256"/>
      <c r="AV3597" s="259"/>
      <c r="AW3597" s="259"/>
      <c r="AX3597" s="256"/>
      <c r="AY3597" s="256"/>
      <c r="AZ3597" s="256"/>
      <c r="BA3597" s="256"/>
      <c r="BB3597" s="256"/>
      <c r="BC3597" s="256"/>
      <c r="BD3597" s="256"/>
      <c r="BE3597" s="256"/>
      <c r="BF3597" s="256"/>
      <c r="BG3597" s="256"/>
      <c r="BH3597" s="256"/>
      <c r="BI3597" s="256"/>
      <c r="BJ3597" s="256"/>
      <c r="BK3597" s="256"/>
      <c r="BL3597" s="262"/>
      <c r="BM3597" s="262"/>
      <c r="BN3597" s="262"/>
      <c r="BO3597" s="262"/>
      <c r="BP3597" s="262"/>
      <c r="BQ3597" s="262"/>
      <c r="BR3597" s="270"/>
      <c r="BS3597" s="270"/>
      <c r="BT3597" s="270"/>
      <c r="BU3597" s="270"/>
      <c r="BV3597" s="270"/>
      <c r="BW3597" s="270"/>
      <c r="BX3597" s="256"/>
      <c r="BY3597" s="256"/>
      <c r="BZ3597" s="256"/>
      <c r="CA3597" s="267"/>
      <c r="CB3597" s="267"/>
      <c r="CC3597" s="274"/>
      <c r="CD3597" s="267"/>
      <c r="CE3597" s="267"/>
      <c r="CF3597" s="267"/>
      <c r="CG3597" s="267"/>
      <c r="CH3597" s="267"/>
      <c r="CI3597" s="267"/>
      <c r="CJ3597" s="267"/>
      <c r="CK3597" s="267"/>
      <c r="CL3597" s="265"/>
      <c r="CM3597" s="272"/>
      <c r="CN3597" s="264"/>
      <c r="CO3597" s="189"/>
      <c r="CP3597" s="226"/>
      <c r="CQ3597" s="226"/>
      <c r="CR3597" s="226"/>
      <c r="CS3597" s="188"/>
      <c r="CT3597" s="188"/>
      <c r="CU3597" s="188"/>
      <c r="CV3597" s="188"/>
      <c r="CW3597" s="188"/>
      <c r="CX3597" s="188"/>
      <c r="CY3597" s="188"/>
      <c r="CZ3597" s="188"/>
      <c r="DA3597" s="188"/>
    </row>
    <row r="3598" spans="1:105" s="120" customFormat="1" ht="15" customHeight="1">
      <c r="A3598" s="228"/>
      <c r="B3598" s="346"/>
      <c r="C3598" s="349"/>
      <c r="D3598" s="237"/>
      <c r="E3598" s="237"/>
      <c r="F3598" s="243"/>
      <c r="G3598" s="122">
        <v>3</v>
      </c>
      <c r="H3598" s="84"/>
      <c r="I3598" s="84"/>
      <c r="J3598" s="84"/>
      <c r="K3598" s="84"/>
      <c r="L3598" s="84"/>
      <c r="M3598" s="84"/>
      <c r="N3598" s="84"/>
      <c r="O3598" s="84"/>
      <c r="P3598" s="84"/>
      <c r="Q3598" s="84"/>
      <c r="R3598" s="84"/>
      <c r="S3598" s="84"/>
      <c r="T3598" s="84"/>
      <c r="U3598" s="84"/>
      <c r="V3598" s="84"/>
      <c r="W3598" s="84"/>
      <c r="X3598" s="84"/>
      <c r="Y3598" s="84"/>
      <c r="Z3598" s="84"/>
      <c r="AA3598" s="84"/>
      <c r="AB3598" s="84"/>
      <c r="AC3598" s="80"/>
      <c r="AD3598" s="80"/>
      <c r="AE3598" s="80"/>
      <c r="AF3598" s="80"/>
      <c r="AG3598" s="80"/>
      <c r="AH3598" s="80"/>
      <c r="AI3598" s="80"/>
      <c r="AJ3598" s="80"/>
      <c r="AK3598" s="80"/>
      <c r="AL3598" s="80"/>
      <c r="AM3598" s="240"/>
      <c r="AN3598" s="240"/>
      <c r="AO3598" s="240"/>
      <c r="AP3598" s="240"/>
      <c r="AQ3598" s="240"/>
      <c r="AR3598" s="240"/>
      <c r="AS3598" s="240"/>
      <c r="AT3598" s="256"/>
      <c r="AU3598" s="256"/>
      <c r="AV3598" s="259"/>
      <c r="AW3598" s="259"/>
      <c r="AX3598" s="256"/>
      <c r="AY3598" s="256"/>
      <c r="AZ3598" s="256"/>
      <c r="BA3598" s="256"/>
      <c r="BB3598" s="256"/>
      <c r="BC3598" s="256"/>
      <c r="BD3598" s="256"/>
      <c r="BE3598" s="256"/>
      <c r="BF3598" s="256"/>
      <c r="BG3598" s="256"/>
      <c r="BH3598" s="256"/>
      <c r="BI3598" s="256"/>
      <c r="BJ3598" s="256"/>
      <c r="BK3598" s="256"/>
      <c r="BL3598" s="262"/>
      <c r="BM3598" s="262"/>
      <c r="BN3598" s="262"/>
      <c r="BO3598" s="262"/>
      <c r="BP3598" s="262"/>
      <c r="BQ3598" s="262"/>
      <c r="BR3598" s="270"/>
      <c r="BS3598" s="270"/>
      <c r="BT3598" s="270"/>
      <c r="BU3598" s="270"/>
      <c r="BV3598" s="270"/>
      <c r="BW3598" s="270"/>
      <c r="BX3598" s="256"/>
      <c r="BY3598" s="256"/>
      <c r="BZ3598" s="256"/>
      <c r="CA3598" s="267"/>
      <c r="CB3598" s="267"/>
      <c r="CC3598" s="274"/>
      <c r="CD3598" s="267"/>
      <c r="CE3598" s="267"/>
      <c r="CF3598" s="267"/>
      <c r="CG3598" s="267"/>
      <c r="CH3598" s="267"/>
      <c r="CI3598" s="267"/>
      <c r="CJ3598" s="267"/>
      <c r="CK3598" s="267"/>
      <c r="CL3598" s="265"/>
      <c r="CM3598" s="272"/>
      <c r="CN3598" s="264"/>
      <c r="CO3598" s="189"/>
      <c r="CP3598" s="226"/>
      <c r="CQ3598" s="226"/>
      <c r="CR3598" s="226"/>
      <c r="CS3598" s="188"/>
      <c r="CT3598" s="188"/>
      <c r="CU3598" s="188"/>
      <c r="CV3598" s="188"/>
      <c r="CW3598" s="188"/>
      <c r="CX3598" s="188"/>
      <c r="CY3598" s="188"/>
      <c r="CZ3598" s="188"/>
      <c r="DA3598" s="188"/>
    </row>
    <row r="3599" spans="1:105" s="120" customFormat="1" ht="15" customHeight="1">
      <c r="A3599" s="228"/>
      <c r="B3599" s="346"/>
      <c r="C3599" s="349"/>
      <c r="D3599" s="237"/>
      <c r="E3599" s="237"/>
      <c r="F3599" s="244"/>
      <c r="G3599" s="123">
        <v>3.9</v>
      </c>
      <c r="H3599" s="85"/>
      <c r="I3599" s="85"/>
      <c r="J3599" s="85"/>
      <c r="K3599" s="85"/>
      <c r="L3599" s="85"/>
      <c r="M3599" s="85"/>
      <c r="N3599" s="85"/>
      <c r="O3599" s="85"/>
      <c r="P3599" s="85"/>
      <c r="Q3599" s="85"/>
      <c r="R3599" s="85"/>
      <c r="S3599" s="85"/>
      <c r="T3599" s="85"/>
      <c r="U3599" s="85"/>
      <c r="V3599" s="85"/>
      <c r="W3599" s="85"/>
      <c r="X3599" s="85"/>
      <c r="Y3599" s="85"/>
      <c r="Z3599" s="85"/>
      <c r="AA3599" s="85"/>
      <c r="AB3599" s="85"/>
      <c r="AC3599" s="81"/>
      <c r="AD3599" s="81"/>
      <c r="AE3599" s="81"/>
      <c r="AF3599" s="81"/>
      <c r="AG3599" s="81"/>
      <c r="AH3599" s="81"/>
      <c r="AI3599" s="81"/>
      <c r="AJ3599" s="81"/>
      <c r="AK3599" s="81"/>
      <c r="AL3599" s="81"/>
      <c r="AM3599" s="240"/>
      <c r="AN3599" s="240"/>
      <c r="AO3599" s="240"/>
      <c r="AP3599" s="240"/>
      <c r="AQ3599" s="240"/>
      <c r="AR3599" s="240"/>
      <c r="AS3599" s="240"/>
      <c r="AT3599" s="256"/>
      <c r="AU3599" s="256"/>
      <c r="AV3599" s="259"/>
      <c r="AW3599" s="259"/>
      <c r="AX3599" s="256"/>
      <c r="AY3599" s="256"/>
      <c r="AZ3599" s="256"/>
      <c r="BA3599" s="256"/>
      <c r="BB3599" s="256"/>
      <c r="BC3599" s="256"/>
      <c r="BD3599" s="256"/>
      <c r="BE3599" s="256"/>
      <c r="BF3599" s="256"/>
      <c r="BG3599" s="256"/>
      <c r="BH3599" s="256"/>
      <c r="BI3599" s="256"/>
      <c r="BJ3599" s="256"/>
      <c r="BK3599" s="256"/>
      <c r="BL3599" s="262"/>
      <c r="BM3599" s="262"/>
      <c r="BN3599" s="262"/>
      <c r="BO3599" s="262"/>
      <c r="BP3599" s="262"/>
      <c r="BQ3599" s="262"/>
      <c r="BR3599" s="270"/>
      <c r="BS3599" s="270"/>
      <c r="BT3599" s="270"/>
      <c r="BU3599" s="270"/>
      <c r="BV3599" s="270"/>
      <c r="BW3599" s="270"/>
      <c r="BX3599" s="256"/>
      <c r="BY3599" s="256"/>
      <c r="BZ3599" s="256"/>
      <c r="CA3599" s="267"/>
      <c r="CB3599" s="267"/>
      <c r="CC3599" s="274"/>
      <c r="CD3599" s="267"/>
      <c r="CE3599" s="267"/>
      <c r="CF3599" s="267"/>
      <c r="CG3599" s="267"/>
      <c r="CH3599" s="267"/>
      <c r="CI3599" s="267"/>
      <c r="CJ3599" s="267"/>
      <c r="CK3599" s="267"/>
      <c r="CL3599" s="265"/>
      <c r="CM3599" s="272"/>
      <c r="CN3599" s="264"/>
      <c r="CO3599" s="189"/>
      <c r="CP3599" s="226"/>
      <c r="CQ3599" s="226"/>
      <c r="CR3599" s="226"/>
      <c r="CS3599" s="188"/>
      <c r="CT3599" s="188"/>
      <c r="CU3599" s="188"/>
      <c r="CV3599" s="188"/>
      <c r="CW3599" s="188"/>
      <c r="CX3599" s="188"/>
      <c r="CY3599" s="188"/>
      <c r="CZ3599" s="188"/>
      <c r="DA3599" s="188"/>
    </row>
    <row r="3600" spans="1:105" s="120" customFormat="1" ht="15" customHeight="1">
      <c r="A3600" s="229"/>
      <c r="B3600" s="347"/>
      <c r="C3600" s="350"/>
      <c r="D3600" s="238"/>
      <c r="E3600" s="238"/>
      <c r="F3600" s="245" t="s">
        <v>83</v>
      </c>
      <c r="G3600" s="246"/>
      <c r="H3600" s="82"/>
      <c r="I3600" s="82"/>
      <c r="J3600" s="82"/>
      <c r="K3600" s="82"/>
      <c r="L3600" s="82"/>
      <c r="M3600" s="82"/>
      <c r="N3600" s="82"/>
      <c r="O3600" s="82"/>
      <c r="P3600" s="82"/>
      <c r="Q3600" s="82"/>
      <c r="R3600" s="82"/>
      <c r="S3600" s="82"/>
      <c r="T3600" s="82"/>
      <c r="U3600" s="82"/>
      <c r="V3600" s="82"/>
      <c r="W3600" s="82">
        <v>2</v>
      </c>
      <c r="X3600" s="82"/>
      <c r="Y3600" s="82"/>
      <c r="Z3600" s="82"/>
      <c r="AA3600" s="82"/>
      <c r="AB3600" s="82"/>
      <c r="AC3600" s="35"/>
      <c r="AD3600" s="35"/>
      <c r="AE3600" s="35"/>
      <c r="AF3600" s="35"/>
      <c r="AG3600" s="35"/>
      <c r="AH3600" s="35"/>
      <c r="AI3600" s="35"/>
      <c r="AJ3600" s="35"/>
      <c r="AK3600" s="35"/>
      <c r="AL3600" s="35">
        <v>1</v>
      </c>
      <c r="AM3600" s="241"/>
      <c r="AN3600" s="241"/>
      <c r="AO3600" s="241"/>
      <c r="AP3600" s="241"/>
      <c r="AQ3600" s="241"/>
      <c r="AR3600" s="241"/>
      <c r="AS3600" s="241"/>
      <c r="AT3600" s="257"/>
      <c r="AU3600" s="257"/>
      <c r="AV3600" s="260"/>
      <c r="AW3600" s="260"/>
      <c r="AX3600" s="257"/>
      <c r="AY3600" s="257"/>
      <c r="AZ3600" s="257"/>
      <c r="BA3600" s="257"/>
      <c r="BB3600" s="257"/>
      <c r="BC3600" s="257"/>
      <c r="BD3600" s="257"/>
      <c r="BE3600" s="257"/>
      <c r="BF3600" s="257"/>
      <c r="BG3600" s="257"/>
      <c r="BH3600" s="257"/>
      <c r="BI3600" s="257"/>
      <c r="BJ3600" s="257"/>
      <c r="BK3600" s="257"/>
      <c r="BL3600" s="263"/>
      <c r="BM3600" s="263"/>
      <c r="BN3600" s="263"/>
      <c r="BO3600" s="263"/>
      <c r="BP3600" s="263"/>
      <c r="BQ3600" s="263"/>
      <c r="BR3600" s="271"/>
      <c r="BS3600" s="271"/>
      <c r="BT3600" s="271"/>
      <c r="BU3600" s="271"/>
      <c r="BV3600" s="271"/>
      <c r="BW3600" s="271"/>
      <c r="BX3600" s="257"/>
      <c r="BY3600" s="257"/>
      <c r="BZ3600" s="257"/>
      <c r="CA3600" s="268"/>
      <c r="CB3600" s="268"/>
      <c r="CC3600" s="275"/>
      <c r="CD3600" s="268"/>
      <c r="CE3600" s="268"/>
      <c r="CF3600" s="268"/>
      <c r="CG3600" s="268"/>
      <c r="CH3600" s="268"/>
      <c r="CI3600" s="268"/>
      <c r="CJ3600" s="268"/>
      <c r="CK3600" s="268"/>
      <c r="CL3600" s="265"/>
      <c r="CM3600" s="272"/>
      <c r="CN3600" s="264"/>
      <c r="CO3600" s="189"/>
      <c r="CP3600" s="226"/>
      <c r="CQ3600" s="226"/>
      <c r="CR3600" s="226"/>
      <c r="CS3600" s="188"/>
      <c r="CT3600" s="188"/>
      <c r="CU3600" s="188"/>
      <c r="CV3600" s="188"/>
      <c r="CW3600" s="188"/>
      <c r="CX3600" s="188"/>
      <c r="CY3600" s="188"/>
      <c r="CZ3600" s="188"/>
      <c r="DA3600" s="188"/>
    </row>
    <row r="3601" spans="1:105" s="120" customFormat="1" ht="15" customHeight="1">
      <c r="A3601" s="227">
        <f t="shared" si="1123"/>
        <v>446</v>
      </c>
      <c r="B3601" s="597" t="s">
        <v>1206</v>
      </c>
      <c r="C3601" s="600" t="s">
        <v>1385</v>
      </c>
      <c r="D3601" s="236" t="s">
        <v>1256</v>
      </c>
      <c r="E3601" s="236" t="s">
        <v>353</v>
      </c>
      <c r="F3601" s="253" t="s">
        <v>80</v>
      </c>
      <c r="G3601" s="254"/>
      <c r="H3601" s="82" t="s">
        <v>57</v>
      </c>
      <c r="I3601" s="82" t="s">
        <v>1364</v>
      </c>
      <c r="J3601" s="82" t="s">
        <v>58</v>
      </c>
      <c r="K3601" s="82" t="s">
        <v>58</v>
      </c>
      <c r="L3601" s="82" t="s">
        <v>58</v>
      </c>
      <c r="M3601" s="82" t="s">
        <v>58</v>
      </c>
      <c r="N3601" s="82" t="s">
        <v>58</v>
      </c>
      <c r="O3601" s="82" t="s">
        <v>1364</v>
      </c>
      <c r="P3601" s="82" t="s">
        <v>58</v>
      </c>
      <c r="Q3601" s="82" t="s">
        <v>58</v>
      </c>
      <c r="R3601" s="82" t="s">
        <v>58</v>
      </c>
      <c r="S3601" s="82" t="s">
        <v>58</v>
      </c>
      <c r="T3601" s="82" t="s">
        <v>631</v>
      </c>
      <c r="U3601" s="82" t="s">
        <v>61</v>
      </c>
      <c r="V3601" s="82"/>
      <c r="W3601" s="82" t="s">
        <v>60</v>
      </c>
      <c r="X3601" s="82" t="s">
        <v>60</v>
      </c>
      <c r="Y3601" s="82" t="s">
        <v>60</v>
      </c>
      <c r="Z3601" s="82" t="s">
        <v>60</v>
      </c>
      <c r="AA3601" s="82" t="s">
        <v>60</v>
      </c>
      <c r="AB3601" s="82" t="s">
        <v>60</v>
      </c>
      <c r="AC3601" s="82"/>
      <c r="AD3601" s="82" t="s">
        <v>60</v>
      </c>
      <c r="AE3601" s="82" t="s">
        <v>60</v>
      </c>
      <c r="AF3601" s="82" t="s">
        <v>60</v>
      </c>
      <c r="AG3601" s="82" t="s">
        <v>60</v>
      </c>
      <c r="AH3601" s="82" t="s">
        <v>60</v>
      </c>
      <c r="AI3601" s="82" t="s">
        <v>1471</v>
      </c>
      <c r="AJ3601" s="82"/>
      <c r="AK3601" s="82" t="s">
        <v>61</v>
      </c>
      <c r="AL3601" s="82" t="s">
        <v>61</v>
      </c>
      <c r="AM3601" s="239">
        <f>COUNTIF(H3601:AL3601,"PH")+COUNTIF(H3601:AL3601,"PH/L")+COUNTIF(H3601:AL3601,"PM")</f>
        <v>0</v>
      </c>
      <c r="AN3601" s="239">
        <f>COUNTIF(H3601:AL3601,"PD")+COUNTIF(H3601:AL3601,"PDD")+COUNTIF(H3601:AL3601,"P/DS")/2+COUNTIF(H3601:AL3601,"PMD")</f>
        <v>1</v>
      </c>
      <c r="AO3601" s="239">
        <f>COUNTIF(H3601:AL3601,"PN")+COUNTIF(H3601:AL3601,"P/NS")/2+COUNTIF(H3601:AL3601,"PH")+COUNTIF(H3601:AL3601,"PH/F")/2+COUNTIF(H3601:AL3601,"PH/L")/2+COUNTIF(H3601:AL3601,"PM")</f>
        <v>9</v>
      </c>
      <c r="AP3601" s="239">
        <f>COUNTIF(H3601:AL3601,"BH")+COUNTIF(H3601:AL3601,"AL/BL")+COUNTIF(H3601:AL3601,"UL/BL")+COUNTIF(H3601:AL3601,"BM")</f>
        <v>0</v>
      </c>
      <c r="AQ3601" s="239">
        <f>COUNTIF(H3601:AL3601,"DS")+COUNTIF(H3601:AL3601,"AL/DS")/2+COUNTIF(H3601:AL3601,"UL/DS")/2+COUNTIF(H3601:AL3601,"CT")+COUNTIF(H3601:AL3601,"MD")</f>
        <v>11.5</v>
      </c>
      <c r="AR3601" s="239">
        <f>COUNTIF(H3601:AL3601,"NS")+COUNTIF(H3601:AL3601,"AL/NS")/2+COUNTIF(H3601:AL3601,"UL/NS")/2+COUNTIF(H3601:AL3601,"BH")+COUNTIF(H3601:AL3601,"AL/BF")/2+COUNTIF(H3601:AL3601,"AL/BL")/2+COUNTIF(H3601:AL3601,"UL/BL")/2+COUNTIF(H3601:AL3601,"UL/BF")/2+COUNTIF(H3601:AL3601,"BM")</f>
        <v>3</v>
      </c>
      <c r="AS3601" s="239">
        <f>COUNTIF(H3601:AL3601,"AL")+COUNTIF(H3601:AL3601,"AL/DS")/2+COUNTIF(H3601:AL3601,"AL/NS")/2+COUNTIF(H3601:AL3601,"NH")+COUNTIF(H3601:AL3601,"SL")+COUNTIF(H3601:AL3601,"NHD")+COUNTIF(H3601:AL3601,"B")+COUNTIF(H3601:AL3601,"HL")+COUNTIF(H3601:AL3601,"AL/BF")/2+COUNTIF(H3601:AL3601,"AL/BL")/2</f>
        <v>0</v>
      </c>
      <c r="AT3601" s="255">
        <f>COUNTIF(H3601:AL3601,"PD")+COUNTIF(H3601:AL3601,"PN")+COUNTIF(H3601:AL3601,"P/DS")/2+COUNTIF(H3601:AL3601,"P/NS")/2+COUNTIF(H3601:AL3601,"DS")+COUNTIF(H3601:AL3601,"NS")+COUNTIF(H3601:AL3601,"AL")+COUNTIF(H3601:AL3601,"AL/DS")+COUNTIF(H3601:AL3601,"AL/NS")+COUNTIF(H3601:AL3601,"NH")+COUNTIF(H3601:AL3601,"SL")+COUNTIF(H3601:AL3601,"UL/DS")/2+COUNTIF(H3601:AL3601,"UL/NS")/2+COUNTIF(H3601:AL3601,"CT")+COUNTIF(H3601:AL3601,"NHD")+COUNTIF(H3601:AL3601,"PDD")+COUNTIF(H3601:AL3601,"B")+COUNTIF(H3601:AL3601,"HL")+COUNTIF(H3601:AL3601,"PH")+COUNTIF(H3601:AL3601,"BH")+COUNTIF(H3601:AL3601,"AL/BF")+COUNTIF(H3601:AL3601,"AL/BL")+COUNTIF(H3601:AL3601,"UL/BF")/2+COUNTIF(H3601:AL3601,"UL/BL")/2+COUNTIF(H3601:AL3601,"PH/F")/2+COUNTIF(H3601:AL3601,"PH/L")/2+COUNTIF(H3601:AL3601,"MD")+COUNTIF(H3601:AL3601,"PMD")+COUNTIF(H3601:AL3601,"PM")+COUNTIF(H3601:AL3601,"BM")</f>
        <v>24.5</v>
      </c>
      <c r="AU3601" s="255">
        <f>COUNTIF(H3601:AL3601,"P/DS")/2+COUNTIF(H3601:AL3601,"P/NS")/2+COUNTIF(H3601:AL3601,"IL")+COUNTIF(H3601:AL3601,"NL")+COUNTIF(H3601:AL3601,"UL")+COUNTIF(H3601:AL3601,"UL/DS")/2+COUNTIF(H3601:AL3601,"UL/NS")/2+COUNTIF(H3601:AL3601,"KT")+COUNTIF(H3601:AL3601,"UL/BF")/2+COUNTIF(H3601:AL3601,"UL/BL")/2+COUNTIF(H3601:AL3601,"PH/F")/2+COUNTIF(H3601:AL3601,"PH/L")/2+COUNTIF(H3601:AL3601,"NB")</f>
        <v>1.5</v>
      </c>
      <c r="AV3601" s="258">
        <f>COUNTIF(H3601:AL3601,"PN")+COUNTIF(H3601:AL3601,"TVD")+COUNTIF(H3601:AL3601,"PH")+COUNTIF(H3601:AL3601,"PM")+COUNTIF(H3601:AL3601,"PDD")-COUNTIFS(H3601:AL3601,"PN",H3608:AL3608,"&gt;=3")-COUNTIFS(H3601:AL3601,"PM",H3608:AL3608,"&gt;=3")</f>
        <v>11</v>
      </c>
      <c r="AW3601" s="258">
        <f>COUNTIF(H3601:AL3601,"NS")+COUNTIF(H3601:AL3601,"D")+COUNTIF(H3601:AL3601,"BH")+COUNTIF(H3601:AL3601,"NHD")+COUNTIF(H3601:AL3601,"BM")-COUNTIFS(H3601:AL3601,"NS",H3608:AL3608,"&gt;=3")-COUNTIFS(H3601:AL3601,"BH",H3608:AL3608,"&gt;=3")-COUNTIFS(H3601:AL3601,"BM",H3608:AL3608,"&gt;=3")</f>
        <v>3</v>
      </c>
      <c r="AX3601" s="255">
        <f>COUNTIF(H3601:AL3601,"AL")+COUNTIF(H3601:AL3601,"AL/DS")/2+COUNTIF(H3601:AL3601,"AL/NS")/2+COUNTIF(H3601:AL3601,"AL/BF")+COUNTIF(H3601:AL3601,"AL/BL")/2</f>
        <v>0</v>
      </c>
      <c r="AY3601" s="255">
        <f>COUNTIF(H3601:AL3601,"SL")</f>
        <v>0</v>
      </c>
      <c r="AZ3601" s="255">
        <f>COUNTIF(H3601:AL3601,"NH")</f>
        <v>0</v>
      </c>
      <c r="BA3601" s="255">
        <f>COUNTIF(H3601:AL3601,"HL")</f>
        <v>0</v>
      </c>
      <c r="BB3601" s="255">
        <f>COUNTIF(G3601:AL3601,"P/DS")/2+COUNTIF(G3601:AL3601,"P/NS")/2+COUNTIF(G3601:AL3601,"UL")+COUNTIF(G3601:AL3601,"UL/DS")/2+COUNTIF(G3601:AL3601,"UL/NS")/2+COUNTIF(G3601:AL3601,"UL/BL")/2+COUNTIF(G3601:AL3601,"UL/BF")/2+COUNTIF(G3601:AL3601,"PH/F")/2+COUNTIF(G3601:AL3601,"PH/L")/2</f>
        <v>0.5</v>
      </c>
      <c r="BC3601" s="255">
        <f>COUNTIF(H3601:AL3601,"NB")</f>
        <v>1</v>
      </c>
      <c r="BD3601" s="255">
        <f>COUNTIF(H3601:AL3601,"NL")</f>
        <v>0</v>
      </c>
      <c r="BE3601" s="255">
        <f>COUNTIF(H3601:AL3601,"IL")</f>
        <v>0</v>
      </c>
      <c r="BF3601" s="255">
        <f>COUNTIF(H3601:AL3601,"KT")</f>
        <v>0</v>
      </c>
      <c r="BG3601" s="255">
        <f>COUNTIF(H3601:AL3601,"L70")</f>
        <v>0</v>
      </c>
      <c r="BH3601" s="255">
        <f>COUNTIF(H3601:AL3601,"MD")</f>
        <v>0</v>
      </c>
      <c r="BI3601" s="255">
        <f>COUNTIF(H3601:AL3601,"PMD")</f>
        <v>0</v>
      </c>
      <c r="BJ3601" s="255">
        <f>COUNTIF(H3601:AL3601,"PM")</f>
        <v>0</v>
      </c>
      <c r="BK3601" s="255">
        <f>COUNTIF(H3601:AL3601,"BM")</f>
        <v>0</v>
      </c>
      <c r="BL3601" s="261">
        <f>SUMIF(H3601:AL3601,"PD",H3602:AL3602)+SUMIF(H3601:AL3601,"PN",H3602:AL3602)+SUMIF(H3601:AL3601,"P/DS",H3602:AL3602)+SUMIF(H3601:AL3601,"PN/F",H3602:AL3602)+SUMIF(H3601:AL3601,"PN/L",H3602:AL3602)+SUMIF(H3601:AL3601,"TV",H3602:AL3602)+SUMIF(H3601:AL3601,"TVD",H3602:AL3602)+SUMIF(H3601:AL3601,"PDD",H3602:AL3602)</f>
        <v>18</v>
      </c>
      <c r="BM3601" s="261">
        <f>SUMIF(H3601:AL3601,"PD",H3603:AL3603)+SUMIF(H3601:AL3601,"PN",H3603:AL3603)+SUMIF(H3601:AL3601,"P/DS",H3603:AL3603)+SUMIF(H3601:AL3601,"PN/F",H3603:AL3603)+SUMIF(H3601:AL3601,"PN/L",H3603:AL3603)+SUMIF(H3601:AL3601,"TV",H3603:AL3603)+SUMIF(H3601:AL3601,"TVD",H3603:AL3603)+SUMIF(H3601:AL3601,"PDD",H3603:AL3603)+SUMIF(H3601:AL3601,"PMD",H3603:AL3603)</f>
        <v>12.5</v>
      </c>
      <c r="BN3601" s="261">
        <f>SUMIF(H3601:AL3601,"PD",H3604:AL3604)+SUMIF(H3601:AL3601,"PN",H3604:AL3604)+SUMIF(H3601:AL3601,"P/DS",H3604:AL3604)+SUMIF(H3601:AL3601,"PN/F",H3604:AL3604)+SUMIF(H3601:AL3601,"PN/L",H3604:AL3604)+SUMIF(H3601:AL3601,"TV",H3604:AL3604)+SUMIF(H3601:AL3601,"TVD",H3604:AL3604)</f>
        <v>0</v>
      </c>
      <c r="BO3601" s="261">
        <f>SUMIF(H3601:AL3601,"PD",H3605:AL3605)+SUMIF(H3601:AL3601,"PN",H3605:AL3605)+SUMIF(H3601:AL3601,"P/DS",H3605:AL3605)+SUMIF(H3601:AL3601,"PN/F",H3605:AL3605)+SUMIF(H3601:AL3601,"PN/L",H3605:AL3605)+SUMIF(H3601:AL3601,"TV",H3605:AL3605)+SUMIF(H3601:AL3601,"TVD",H3605:AL3605)</f>
        <v>13</v>
      </c>
      <c r="BP3601" s="261">
        <f>SUMIF(H3601:AL3601,"PD",H3606:AL3606)+SUMIF(H3601:AL3601,"PN",H3606:AL3606)+SUMIF(H3601:AL3601,"P/DS",H3606:AL3606)+SUMIF(H3601:AL3601,"PN/F",H3606:AL3606)+SUMIF(H3601:AL3601,"PN/L",H3606:AL3606)+SUMIF(H3601:AL3601,"TV",H3606:AL3606)+SUMIF(H3601:AL3601,"TVD",H3606:AL3606)+SUMIF(H3601:AL3601,"PDD",H3606:AL3606)+SUMIF(H3601:AL3601,"PH",H3606:AL3606)+SUMIF(H3601:AL3601,"PM",H3606:AL3606)</f>
        <v>0</v>
      </c>
      <c r="BQ3601" s="261">
        <f>SUMIF(H3601:AL3601,"PD",H3607:AL3607)+SUMIF(H3601:AL3601,"PN",H3607:AL3607)+SUMIF(H3601:AL3601,"P/DS",H3607:AL3607)+SUMIF(H3601:AL3601,"PN/F",H3607:AL3607)+SUMIF(H3601:AL3601,"PN/L",H3607:AL3607)+SUMIF(H3601:AL3601,"TV",H3607:AL3607)+SUMIF(H3601:AL3601,"TVD",H3607:AL3607)+SUMIF(H3601:AL3601,"PDD",H3607:AL3607)+SUMIF(H3601:AL3601,"PH",H3607:AL3607)+SUMIF(H3601:AL3601,"PM",H3607:AL3607)</f>
        <v>0</v>
      </c>
      <c r="BR3601" s="269">
        <f>SUM(H3602:AL3602)-BL3601</f>
        <v>19.5</v>
      </c>
      <c r="BS3601" s="269">
        <f>SUM(H3603:AL3603)-BM3601</f>
        <v>0.5</v>
      </c>
      <c r="BT3601" s="269">
        <f>SUM(H3604:AL3604)-BN3601</f>
        <v>0</v>
      </c>
      <c r="BU3601" s="269">
        <f>SUM(H3605:AL3605)-BO3601</f>
        <v>0</v>
      </c>
      <c r="BV3601" s="269">
        <f>SUM(H3606:AL3606)-BP3601</f>
        <v>0</v>
      </c>
      <c r="BW3601" s="269">
        <f>SUM(H3607:AL3607)-BQ3601</f>
        <v>0</v>
      </c>
      <c r="BX3601" s="255">
        <f>SUMIF(H3601:AL3601,"PD",H3608:AL3608)+SUMIF(H3601:AL3601,"PN",H3608:AL3608)+SUMIF(H3601:AL3601,"P/DS",H3608:AL3608)+SUMIF(H3601:AL3601,"PN/F",H3608:AL3608)+SUMIF(H3601:AL3601,"PN/L",H3608:AL3608)</f>
        <v>0</v>
      </c>
      <c r="BY3601" s="255">
        <f>SUM(H3608:AL3608)-BX3601</f>
        <v>0</v>
      </c>
      <c r="BZ3601" s="255">
        <f t="shared" ref="BZ3601" si="1132">+SUM(BL3601:BW3608)</f>
        <v>63.5</v>
      </c>
      <c r="CA3601" s="266">
        <f>(COUNTIFS(H3601:AL3601,"PD",H3602:AL3602,"&gt;=2"))*0.5-IF(CN3601="VP",COUNTIFS($H$16:$AL$16,"SAT",H3601:AL3601,"PD",H3602:AL3602,"&gt;=2"))*0.5</f>
        <v>0</v>
      </c>
      <c r="CB3601" s="266">
        <f>(COUNTIFS(H3601:AL3601,"PN",H3603:AL3603,"&gt;=0.5",H3602:AL3602,"&gt;=1.5"))*0.5+COUNTIFS(H3601:AL3601,"PDD",H3603:AL3603,"&gt;=0.5",H3602:AL3602,"&gt;=1.5")*0.5</f>
        <v>4.5</v>
      </c>
      <c r="CC3601" s="273">
        <f>(COUNTIFS(H3601:AL3601,"TV",H3603:AL3603,"&gt;=10"))*0.5+(COUNTIFS(H3601:AL3601,"PMD",H3603:AL3603,"&gt;=2"))*0.5</f>
        <v>0</v>
      </c>
      <c r="CD3601" s="266">
        <f>(COUNTIFS(H3601:AL3601,"TVD",H3605:AL3605,"&gt;=6.5",H3603:AL3603,"&gt;=3.5"))*0.5</f>
        <v>1</v>
      </c>
      <c r="CE3601" s="266">
        <f>(COUNTIFS(H3601:AL3601,"PD",H3606:AL3606,"&gt;=10"))*0.5</f>
        <v>0</v>
      </c>
      <c r="CF3601" s="266">
        <f>(COUNTIFS(H3601:AL3601,"PDD",H3606:AL3606,"&gt;=3.5",H3607:AL3607,"&gt;=6.5")+COUNTIFS(H3601:AL3601,"PH",H3607:AL3607,"&gt;=0.5",H3606:AL3606,"&gt;=1.5")+COUNTIFS(H3601:AL3601,"PM",H3607:AL3607,"&gt;=0.5",H3606:AL3606,"&gt;=1.5"))*0.5</f>
        <v>0</v>
      </c>
      <c r="CG3601" s="266">
        <f>(COUNTIFS(H3601:AL3601,"DS",H3602:AL3602,"&gt;=2")+COUNTIFS(H3601:AL3601,"AL/DS",H3602:AL3602,"&gt;=2"))*0.5-IF(CN3601="VP",COUNTIFS($H$16:$AL$16,"SAT",H3601:AL3601,"DS",H3602:AL3602,"&gt;=2"))*0.5</f>
        <v>3.5</v>
      </c>
      <c r="CH3601" s="266">
        <f>(COUNTIFS(H3601:AL3601,"NS",H3603:AL3603,"&gt;=0.5",H3602:AL3602,"&gt;=1.5")+COUNTIFS(H3601:AL3601,"AL/NS",H3603:AL3603,"&gt;=0.5",H3602:AL3602,"&gt;=1.5")+COUNTIFS(H3601:AL3601,"NHD",H3603:AL3603,"&gt;=4.5",H3606:AL3606,"&gt;=2",H3602:AL3602,"&gt;=1.5"))*0.5</f>
        <v>0.5</v>
      </c>
      <c r="CI3601" s="266">
        <f>(COUNTIF(H3603:AL3603,"&gt;=10")+COUNTIFS(H3601:AL3601,"MD",H3603:AL3603,"&gt;=2")-COUNTIFS(H3601:AL3601,"TV",H3603:AL3603,"&gt;=10"))*0.5</f>
        <v>0</v>
      </c>
      <c r="CJ3601" s="266">
        <f>(COUNTIFS(H3601:AL3601,"D",H3605:AL3605,"&gt;=6.5",H3603:AL3603,"&gt;=3.5"))*0.5</f>
        <v>0</v>
      </c>
      <c r="CK3601" s="266">
        <f>(COUNTIF(H3606:AL3606,"&gt;=10")-COUNTIFS(H3601:AL3601,"PD",H3606:AL3606,"&gt;=10"))*0.5</f>
        <v>0</v>
      </c>
      <c r="CL3601" s="265">
        <f>(COUNTIFS(H3601:AL3601,"NHD",H3606:AL3606,"&gt;=3.5",H3607:AL3607,"&gt;=6.5")+COUNTIFS(H3601:AL3601,"BH",H3606:AL3606,"&gt;=1.5",H3607:AL3607,"&gt;=0.5")+COUNTIFS(H3601:AL3601,"BM",H3606:AL3606,"&gt;=1.5",H3607:AL3607,"&gt;=0.5")+COUNTIFS(H3601:AL3601,"D",H3606:AL3606,"&gt;=1.5",H3607:AL3607,"&gt;=0.5"))*0.5</f>
        <v>0</v>
      </c>
      <c r="CM3601" s="272"/>
      <c r="CN3601" s="264" t="s">
        <v>723</v>
      </c>
      <c r="CO3601" s="177">
        <v>0</v>
      </c>
      <c r="CP3601" s="225">
        <v>0</v>
      </c>
      <c r="CQ3601" s="225">
        <v>0</v>
      </c>
      <c r="CR3601" s="225">
        <v>0</v>
      </c>
      <c r="CS3601" s="178"/>
      <c r="CT3601" s="178"/>
      <c r="CU3601" s="178"/>
      <c r="CV3601" s="178"/>
      <c r="CW3601" s="178"/>
      <c r="CX3601" s="178"/>
      <c r="CY3601" s="178"/>
      <c r="CZ3601" s="178"/>
      <c r="DA3601" s="178"/>
    </row>
    <row r="3602" spans="1:105" s="120" customFormat="1" ht="15" customHeight="1">
      <c r="A3602" s="228"/>
      <c r="B3602" s="598"/>
      <c r="C3602" s="620"/>
      <c r="D3602" s="237"/>
      <c r="E3602" s="237"/>
      <c r="F3602" s="242" t="s">
        <v>82</v>
      </c>
      <c r="G3602" s="121">
        <v>1.5</v>
      </c>
      <c r="H3602" s="83"/>
      <c r="I3602" s="83"/>
      <c r="J3602" s="83">
        <v>2</v>
      </c>
      <c r="K3602" s="83">
        <v>2</v>
      </c>
      <c r="L3602" s="83">
        <v>2</v>
      </c>
      <c r="M3602" s="83">
        <v>2</v>
      </c>
      <c r="N3602" s="83">
        <v>2</v>
      </c>
      <c r="O3602" s="83"/>
      <c r="P3602" s="83">
        <v>2</v>
      </c>
      <c r="Q3602" s="83">
        <v>2</v>
      </c>
      <c r="R3602" s="83">
        <v>2</v>
      </c>
      <c r="S3602" s="83">
        <v>2</v>
      </c>
      <c r="T3602" s="83"/>
      <c r="U3602" s="83">
        <v>2</v>
      </c>
      <c r="V3602" s="83"/>
      <c r="W3602" s="83">
        <v>2.5</v>
      </c>
      <c r="X3602" s="83">
        <v>2.5</v>
      </c>
      <c r="Y3602" s="83">
        <v>0</v>
      </c>
      <c r="Z3602" s="83">
        <v>2.5</v>
      </c>
      <c r="AA3602" s="83">
        <v>2.5</v>
      </c>
      <c r="AB3602" s="83"/>
      <c r="AC3602" s="79"/>
      <c r="AD3602" s="79">
        <v>2.5</v>
      </c>
      <c r="AE3602" s="79"/>
      <c r="AF3602" s="79">
        <v>2.5</v>
      </c>
      <c r="AG3602" s="79"/>
      <c r="AH3602" s="79">
        <v>2.5</v>
      </c>
      <c r="AI3602" s="79"/>
      <c r="AJ3602" s="79"/>
      <c r="AK3602" s="79"/>
      <c r="AL3602" s="79"/>
      <c r="AM3602" s="240"/>
      <c r="AN3602" s="240"/>
      <c r="AO3602" s="240"/>
      <c r="AP3602" s="240"/>
      <c r="AQ3602" s="240"/>
      <c r="AR3602" s="240"/>
      <c r="AS3602" s="240"/>
      <c r="AT3602" s="256"/>
      <c r="AU3602" s="256"/>
      <c r="AV3602" s="259"/>
      <c r="AW3602" s="259"/>
      <c r="AX3602" s="256"/>
      <c r="AY3602" s="256"/>
      <c r="AZ3602" s="256"/>
      <c r="BA3602" s="256"/>
      <c r="BB3602" s="256"/>
      <c r="BC3602" s="256"/>
      <c r="BD3602" s="256"/>
      <c r="BE3602" s="256"/>
      <c r="BF3602" s="256"/>
      <c r="BG3602" s="256"/>
      <c r="BH3602" s="256"/>
      <c r="BI3602" s="256"/>
      <c r="BJ3602" s="256"/>
      <c r="BK3602" s="256"/>
      <c r="BL3602" s="262"/>
      <c r="BM3602" s="262"/>
      <c r="BN3602" s="262"/>
      <c r="BO3602" s="262"/>
      <c r="BP3602" s="262"/>
      <c r="BQ3602" s="262"/>
      <c r="BR3602" s="270"/>
      <c r="BS3602" s="270"/>
      <c r="BT3602" s="270"/>
      <c r="BU3602" s="270"/>
      <c r="BV3602" s="270"/>
      <c r="BW3602" s="270"/>
      <c r="BX3602" s="256"/>
      <c r="BY3602" s="256"/>
      <c r="BZ3602" s="256"/>
      <c r="CA3602" s="267"/>
      <c r="CB3602" s="267"/>
      <c r="CC3602" s="274"/>
      <c r="CD3602" s="267"/>
      <c r="CE3602" s="267"/>
      <c r="CF3602" s="267"/>
      <c r="CG3602" s="267"/>
      <c r="CH3602" s="267"/>
      <c r="CI3602" s="267"/>
      <c r="CJ3602" s="267"/>
      <c r="CK3602" s="267"/>
      <c r="CL3602" s="265"/>
      <c r="CM3602" s="272"/>
      <c r="CN3602" s="264"/>
      <c r="CO3602" s="177"/>
      <c r="CP3602" s="226"/>
      <c r="CQ3602" s="226"/>
      <c r="CR3602" s="226"/>
      <c r="CS3602" s="178"/>
      <c r="CT3602" s="178"/>
      <c r="CU3602" s="178"/>
      <c r="CV3602" s="178"/>
      <c r="CW3602" s="178"/>
      <c r="CX3602" s="178"/>
      <c r="CY3602" s="178"/>
      <c r="CZ3602" s="178"/>
      <c r="DA3602" s="178"/>
    </row>
    <row r="3603" spans="1:105" s="120" customFormat="1" ht="15" customHeight="1">
      <c r="A3603" s="228"/>
      <c r="B3603" s="598"/>
      <c r="C3603" s="620"/>
      <c r="D3603" s="237"/>
      <c r="E3603" s="237"/>
      <c r="F3603" s="243"/>
      <c r="G3603" s="122">
        <v>2</v>
      </c>
      <c r="H3603" s="84"/>
      <c r="I3603" s="84">
        <v>4</v>
      </c>
      <c r="J3603" s="84">
        <v>0.5</v>
      </c>
      <c r="K3603" s="84">
        <v>0.5</v>
      </c>
      <c r="L3603" s="84">
        <v>0.5</v>
      </c>
      <c r="M3603" s="84">
        <v>0.5</v>
      </c>
      <c r="N3603" s="84">
        <v>0.5</v>
      </c>
      <c r="O3603" s="84">
        <v>4</v>
      </c>
      <c r="P3603" s="84">
        <v>0.5</v>
      </c>
      <c r="Q3603" s="84">
        <v>0.5</v>
      </c>
      <c r="R3603" s="84">
        <v>0.5</v>
      </c>
      <c r="S3603" s="84">
        <v>0.5</v>
      </c>
      <c r="T3603" s="84"/>
      <c r="U3603" s="84">
        <v>0.5</v>
      </c>
      <c r="V3603" s="84"/>
      <c r="W3603" s="84"/>
      <c r="X3603" s="84"/>
      <c r="Y3603" s="84"/>
      <c r="Z3603" s="84"/>
      <c r="AA3603" s="84"/>
      <c r="AB3603" s="84"/>
      <c r="AC3603" s="80"/>
      <c r="AD3603" s="80"/>
      <c r="AE3603" s="80"/>
      <c r="AF3603" s="80"/>
      <c r="AG3603" s="80"/>
      <c r="AH3603" s="80"/>
      <c r="AI3603" s="80"/>
      <c r="AJ3603" s="80"/>
      <c r="AK3603" s="80"/>
      <c r="AL3603" s="80"/>
      <c r="AM3603" s="240"/>
      <c r="AN3603" s="240"/>
      <c r="AO3603" s="240"/>
      <c r="AP3603" s="240"/>
      <c r="AQ3603" s="240"/>
      <c r="AR3603" s="240"/>
      <c r="AS3603" s="240"/>
      <c r="AT3603" s="256"/>
      <c r="AU3603" s="256"/>
      <c r="AV3603" s="259"/>
      <c r="AW3603" s="259"/>
      <c r="AX3603" s="256"/>
      <c r="AY3603" s="256"/>
      <c r="AZ3603" s="256"/>
      <c r="BA3603" s="256"/>
      <c r="BB3603" s="256"/>
      <c r="BC3603" s="256"/>
      <c r="BD3603" s="256"/>
      <c r="BE3603" s="256"/>
      <c r="BF3603" s="256"/>
      <c r="BG3603" s="256"/>
      <c r="BH3603" s="256"/>
      <c r="BI3603" s="256"/>
      <c r="BJ3603" s="256"/>
      <c r="BK3603" s="256"/>
      <c r="BL3603" s="262"/>
      <c r="BM3603" s="262"/>
      <c r="BN3603" s="262"/>
      <c r="BO3603" s="262"/>
      <c r="BP3603" s="262"/>
      <c r="BQ3603" s="262"/>
      <c r="BR3603" s="270"/>
      <c r="BS3603" s="270"/>
      <c r="BT3603" s="270"/>
      <c r="BU3603" s="270"/>
      <c r="BV3603" s="270"/>
      <c r="BW3603" s="270"/>
      <c r="BX3603" s="256"/>
      <c r="BY3603" s="256"/>
      <c r="BZ3603" s="256"/>
      <c r="CA3603" s="267"/>
      <c r="CB3603" s="267"/>
      <c r="CC3603" s="274"/>
      <c r="CD3603" s="267"/>
      <c r="CE3603" s="267"/>
      <c r="CF3603" s="267"/>
      <c r="CG3603" s="267"/>
      <c r="CH3603" s="267"/>
      <c r="CI3603" s="267"/>
      <c r="CJ3603" s="267"/>
      <c r="CK3603" s="267"/>
      <c r="CL3603" s="265"/>
      <c r="CM3603" s="272"/>
      <c r="CN3603" s="264"/>
      <c r="CO3603" s="177"/>
      <c r="CP3603" s="226"/>
      <c r="CQ3603" s="226"/>
      <c r="CR3603" s="226"/>
      <c r="CS3603" s="178"/>
      <c r="CT3603" s="178"/>
      <c r="CU3603" s="178"/>
      <c r="CV3603" s="178"/>
      <c r="CW3603" s="178"/>
      <c r="CX3603" s="178"/>
      <c r="CY3603" s="178"/>
      <c r="CZ3603" s="178"/>
      <c r="DA3603" s="178"/>
    </row>
    <row r="3604" spans="1:105" s="120" customFormat="1" ht="15" customHeight="1">
      <c r="A3604" s="228"/>
      <c r="B3604" s="598"/>
      <c r="C3604" s="620"/>
      <c r="D3604" s="237"/>
      <c r="E3604" s="237"/>
      <c r="F3604" s="243"/>
      <c r="G3604" s="122">
        <v>2.1</v>
      </c>
      <c r="H3604" s="84"/>
      <c r="I3604" s="84"/>
      <c r="J3604" s="84"/>
      <c r="K3604" s="84"/>
      <c r="L3604" s="84"/>
      <c r="M3604" s="84"/>
      <c r="N3604" s="84"/>
      <c r="O3604" s="84"/>
      <c r="P3604" s="84"/>
      <c r="Q3604" s="84"/>
      <c r="R3604" s="84"/>
      <c r="S3604" s="84"/>
      <c r="T3604" s="84"/>
      <c r="U3604" s="84"/>
      <c r="V3604" s="84"/>
      <c r="W3604" s="84"/>
      <c r="X3604" s="84"/>
      <c r="Y3604" s="84"/>
      <c r="Z3604" s="84"/>
      <c r="AA3604" s="84"/>
      <c r="AB3604" s="84"/>
      <c r="AC3604" s="80"/>
      <c r="AD3604" s="80"/>
      <c r="AE3604" s="80"/>
      <c r="AF3604" s="80"/>
      <c r="AG3604" s="80"/>
      <c r="AH3604" s="80"/>
      <c r="AI3604" s="80"/>
      <c r="AJ3604" s="80"/>
      <c r="AK3604" s="80"/>
      <c r="AL3604" s="80"/>
      <c r="AM3604" s="240"/>
      <c r="AN3604" s="240"/>
      <c r="AO3604" s="240"/>
      <c r="AP3604" s="240"/>
      <c r="AQ3604" s="240"/>
      <c r="AR3604" s="240"/>
      <c r="AS3604" s="240"/>
      <c r="AT3604" s="256"/>
      <c r="AU3604" s="256"/>
      <c r="AV3604" s="259"/>
      <c r="AW3604" s="259"/>
      <c r="AX3604" s="256"/>
      <c r="AY3604" s="256"/>
      <c r="AZ3604" s="256"/>
      <c r="BA3604" s="256"/>
      <c r="BB3604" s="256"/>
      <c r="BC3604" s="256"/>
      <c r="BD3604" s="256"/>
      <c r="BE3604" s="256"/>
      <c r="BF3604" s="256"/>
      <c r="BG3604" s="256"/>
      <c r="BH3604" s="256"/>
      <c r="BI3604" s="256"/>
      <c r="BJ3604" s="256"/>
      <c r="BK3604" s="256"/>
      <c r="BL3604" s="262"/>
      <c r="BM3604" s="262"/>
      <c r="BN3604" s="262"/>
      <c r="BO3604" s="262"/>
      <c r="BP3604" s="262"/>
      <c r="BQ3604" s="262"/>
      <c r="BR3604" s="270"/>
      <c r="BS3604" s="270"/>
      <c r="BT3604" s="270"/>
      <c r="BU3604" s="270"/>
      <c r="BV3604" s="270"/>
      <c r="BW3604" s="270"/>
      <c r="BX3604" s="256"/>
      <c r="BY3604" s="256"/>
      <c r="BZ3604" s="256"/>
      <c r="CA3604" s="267"/>
      <c r="CB3604" s="267"/>
      <c r="CC3604" s="274"/>
      <c r="CD3604" s="267"/>
      <c r="CE3604" s="267"/>
      <c r="CF3604" s="267"/>
      <c r="CG3604" s="267"/>
      <c r="CH3604" s="267"/>
      <c r="CI3604" s="267"/>
      <c r="CJ3604" s="267"/>
      <c r="CK3604" s="267"/>
      <c r="CL3604" s="265"/>
      <c r="CM3604" s="272"/>
      <c r="CN3604" s="264"/>
      <c r="CO3604" s="177"/>
      <c r="CP3604" s="226"/>
      <c r="CQ3604" s="226"/>
      <c r="CR3604" s="226"/>
      <c r="CS3604" s="178"/>
      <c r="CT3604" s="178"/>
      <c r="CU3604" s="178"/>
      <c r="CV3604" s="178"/>
      <c r="CW3604" s="178"/>
      <c r="CX3604" s="178"/>
      <c r="CY3604" s="178"/>
      <c r="CZ3604" s="178"/>
      <c r="DA3604" s="178"/>
    </row>
    <row r="3605" spans="1:105" s="120" customFormat="1" ht="15" customHeight="1">
      <c r="A3605" s="228"/>
      <c r="B3605" s="598"/>
      <c r="C3605" s="620"/>
      <c r="D3605" s="237"/>
      <c r="E3605" s="237"/>
      <c r="F3605" s="243"/>
      <c r="G3605" s="122">
        <v>2.7</v>
      </c>
      <c r="H3605" s="84"/>
      <c r="I3605" s="84">
        <v>6.5</v>
      </c>
      <c r="J3605" s="84"/>
      <c r="K3605" s="84"/>
      <c r="L3605" s="84"/>
      <c r="M3605" s="84"/>
      <c r="N3605" s="84"/>
      <c r="O3605" s="84">
        <v>6.5</v>
      </c>
      <c r="P3605" s="84"/>
      <c r="Q3605" s="84"/>
      <c r="R3605" s="84"/>
      <c r="S3605" s="84"/>
      <c r="T3605" s="84"/>
      <c r="U3605" s="84"/>
      <c r="V3605" s="84"/>
      <c r="W3605" s="84"/>
      <c r="X3605" s="84"/>
      <c r="Y3605" s="84"/>
      <c r="Z3605" s="84"/>
      <c r="AA3605" s="84"/>
      <c r="AB3605" s="84"/>
      <c r="AC3605" s="80"/>
      <c r="AD3605" s="80"/>
      <c r="AE3605" s="80"/>
      <c r="AF3605" s="80"/>
      <c r="AG3605" s="80"/>
      <c r="AH3605" s="80"/>
      <c r="AI3605" s="80"/>
      <c r="AJ3605" s="80"/>
      <c r="AK3605" s="80"/>
      <c r="AL3605" s="80"/>
      <c r="AM3605" s="240"/>
      <c r="AN3605" s="240"/>
      <c r="AO3605" s="240"/>
      <c r="AP3605" s="240"/>
      <c r="AQ3605" s="240"/>
      <c r="AR3605" s="240"/>
      <c r="AS3605" s="240"/>
      <c r="AT3605" s="256"/>
      <c r="AU3605" s="256"/>
      <c r="AV3605" s="259"/>
      <c r="AW3605" s="259"/>
      <c r="AX3605" s="256"/>
      <c r="AY3605" s="256"/>
      <c r="AZ3605" s="256"/>
      <c r="BA3605" s="256"/>
      <c r="BB3605" s="256"/>
      <c r="BC3605" s="256"/>
      <c r="BD3605" s="256"/>
      <c r="BE3605" s="256"/>
      <c r="BF3605" s="256"/>
      <c r="BG3605" s="256"/>
      <c r="BH3605" s="256"/>
      <c r="BI3605" s="256"/>
      <c r="BJ3605" s="256"/>
      <c r="BK3605" s="256"/>
      <c r="BL3605" s="262"/>
      <c r="BM3605" s="262"/>
      <c r="BN3605" s="262"/>
      <c r="BO3605" s="262"/>
      <c r="BP3605" s="262"/>
      <c r="BQ3605" s="262"/>
      <c r="BR3605" s="270"/>
      <c r="BS3605" s="270"/>
      <c r="BT3605" s="270"/>
      <c r="BU3605" s="270"/>
      <c r="BV3605" s="270"/>
      <c r="BW3605" s="270"/>
      <c r="BX3605" s="256"/>
      <c r="BY3605" s="256"/>
      <c r="BZ3605" s="256"/>
      <c r="CA3605" s="267"/>
      <c r="CB3605" s="267"/>
      <c r="CC3605" s="274"/>
      <c r="CD3605" s="267"/>
      <c r="CE3605" s="267"/>
      <c r="CF3605" s="267"/>
      <c r="CG3605" s="267"/>
      <c r="CH3605" s="267"/>
      <c r="CI3605" s="267"/>
      <c r="CJ3605" s="267"/>
      <c r="CK3605" s="267"/>
      <c r="CL3605" s="265"/>
      <c r="CM3605" s="272"/>
      <c r="CN3605" s="264"/>
      <c r="CO3605" s="177"/>
      <c r="CP3605" s="226"/>
      <c r="CQ3605" s="226"/>
      <c r="CR3605" s="226"/>
      <c r="CS3605" s="178"/>
      <c r="CT3605" s="178"/>
      <c r="CU3605" s="178"/>
      <c r="CV3605" s="178"/>
      <c r="CW3605" s="178"/>
      <c r="CX3605" s="178"/>
      <c r="CY3605" s="178"/>
      <c r="CZ3605" s="178"/>
      <c r="DA3605" s="178"/>
    </row>
    <row r="3606" spans="1:105" s="120" customFormat="1" ht="15" customHeight="1">
      <c r="A3606" s="228"/>
      <c r="B3606" s="598"/>
      <c r="C3606" s="620"/>
      <c r="D3606" s="237"/>
      <c r="E3606" s="237"/>
      <c r="F3606" s="243"/>
      <c r="G3606" s="122">
        <v>3</v>
      </c>
      <c r="H3606" s="84"/>
      <c r="I3606" s="84"/>
      <c r="J3606" s="84"/>
      <c r="K3606" s="84"/>
      <c r="L3606" s="84"/>
      <c r="M3606" s="84"/>
      <c r="N3606" s="84"/>
      <c r="O3606" s="84"/>
      <c r="P3606" s="84"/>
      <c r="Q3606" s="84"/>
      <c r="R3606" s="84"/>
      <c r="S3606" s="84"/>
      <c r="T3606" s="84"/>
      <c r="U3606" s="84"/>
      <c r="V3606" s="84"/>
      <c r="W3606" s="84"/>
      <c r="X3606" s="84"/>
      <c r="Y3606" s="84"/>
      <c r="Z3606" s="84"/>
      <c r="AA3606" s="84"/>
      <c r="AB3606" s="84"/>
      <c r="AC3606" s="80"/>
      <c r="AD3606" s="80"/>
      <c r="AE3606" s="80"/>
      <c r="AF3606" s="80"/>
      <c r="AG3606" s="80"/>
      <c r="AH3606" s="80"/>
      <c r="AI3606" s="80"/>
      <c r="AJ3606" s="80"/>
      <c r="AK3606" s="80"/>
      <c r="AL3606" s="80"/>
      <c r="AM3606" s="240"/>
      <c r="AN3606" s="240"/>
      <c r="AO3606" s="240"/>
      <c r="AP3606" s="240"/>
      <c r="AQ3606" s="240"/>
      <c r="AR3606" s="240"/>
      <c r="AS3606" s="240"/>
      <c r="AT3606" s="256"/>
      <c r="AU3606" s="256"/>
      <c r="AV3606" s="259"/>
      <c r="AW3606" s="259"/>
      <c r="AX3606" s="256"/>
      <c r="AY3606" s="256"/>
      <c r="AZ3606" s="256"/>
      <c r="BA3606" s="256"/>
      <c r="BB3606" s="256"/>
      <c r="BC3606" s="256"/>
      <c r="BD3606" s="256"/>
      <c r="BE3606" s="256"/>
      <c r="BF3606" s="256"/>
      <c r="BG3606" s="256"/>
      <c r="BH3606" s="256"/>
      <c r="BI3606" s="256"/>
      <c r="BJ3606" s="256"/>
      <c r="BK3606" s="256"/>
      <c r="BL3606" s="262"/>
      <c r="BM3606" s="262"/>
      <c r="BN3606" s="262"/>
      <c r="BO3606" s="262"/>
      <c r="BP3606" s="262"/>
      <c r="BQ3606" s="262"/>
      <c r="BR3606" s="270"/>
      <c r="BS3606" s="270"/>
      <c r="BT3606" s="270"/>
      <c r="BU3606" s="270"/>
      <c r="BV3606" s="270"/>
      <c r="BW3606" s="270"/>
      <c r="BX3606" s="256"/>
      <c r="BY3606" s="256"/>
      <c r="BZ3606" s="256"/>
      <c r="CA3606" s="267"/>
      <c r="CB3606" s="267"/>
      <c r="CC3606" s="274"/>
      <c r="CD3606" s="267"/>
      <c r="CE3606" s="267"/>
      <c r="CF3606" s="267"/>
      <c r="CG3606" s="267"/>
      <c r="CH3606" s="267"/>
      <c r="CI3606" s="267"/>
      <c r="CJ3606" s="267"/>
      <c r="CK3606" s="267"/>
      <c r="CL3606" s="265"/>
      <c r="CM3606" s="272"/>
      <c r="CN3606" s="264"/>
      <c r="CO3606" s="177"/>
      <c r="CP3606" s="226"/>
      <c r="CQ3606" s="226"/>
      <c r="CR3606" s="226"/>
      <c r="CS3606" s="178"/>
      <c r="CT3606" s="178"/>
      <c r="CU3606" s="178"/>
      <c r="CV3606" s="178"/>
      <c r="CW3606" s="178"/>
      <c r="CX3606" s="178"/>
      <c r="CY3606" s="178"/>
      <c r="CZ3606" s="178"/>
      <c r="DA3606" s="178"/>
    </row>
    <row r="3607" spans="1:105" s="120" customFormat="1" ht="15" customHeight="1">
      <c r="A3607" s="228"/>
      <c r="B3607" s="598"/>
      <c r="C3607" s="620"/>
      <c r="D3607" s="237"/>
      <c r="E3607" s="237"/>
      <c r="F3607" s="244"/>
      <c r="G3607" s="123">
        <v>3.9</v>
      </c>
      <c r="H3607" s="85"/>
      <c r="I3607" s="85"/>
      <c r="J3607" s="85"/>
      <c r="K3607" s="85"/>
      <c r="L3607" s="85"/>
      <c r="M3607" s="85"/>
      <c r="N3607" s="85"/>
      <c r="O3607" s="85"/>
      <c r="P3607" s="85"/>
      <c r="Q3607" s="85"/>
      <c r="R3607" s="85"/>
      <c r="S3607" s="85"/>
      <c r="T3607" s="85"/>
      <c r="U3607" s="85"/>
      <c r="V3607" s="85"/>
      <c r="W3607" s="85"/>
      <c r="X3607" s="85"/>
      <c r="Y3607" s="85"/>
      <c r="Z3607" s="85"/>
      <c r="AA3607" s="85"/>
      <c r="AB3607" s="85"/>
      <c r="AC3607" s="81"/>
      <c r="AD3607" s="81"/>
      <c r="AE3607" s="81"/>
      <c r="AF3607" s="81"/>
      <c r="AG3607" s="81"/>
      <c r="AH3607" s="81"/>
      <c r="AI3607" s="81"/>
      <c r="AJ3607" s="81"/>
      <c r="AK3607" s="81"/>
      <c r="AL3607" s="81"/>
      <c r="AM3607" s="240"/>
      <c r="AN3607" s="240"/>
      <c r="AO3607" s="240"/>
      <c r="AP3607" s="240"/>
      <c r="AQ3607" s="240"/>
      <c r="AR3607" s="240"/>
      <c r="AS3607" s="240"/>
      <c r="AT3607" s="256"/>
      <c r="AU3607" s="256"/>
      <c r="AV3607" s="259"/>
      <c r="AW3607" s="259"/>
      <c r="AX3607" s="256"/>
      <c r="AY3607" s="256"/>
      <c r="AZ3607" s="256"/>
      <c r="BA3607" s="256"/>
      <c r="BB3607" s="256"/>
      <c r="BC3607" s="256"/>
      <c r="BD3607" s="256"/>
      <c r="BE3607" s="256"/>
      <c r="BF3607" s="256"/>
      <c r="BG3607" s="256"/>
      <c r="BH3607" s="256"/>
      <c r="BI3607" s="256"/>
      <c r="BJ3607" s="256"/>
      <c r="BK3607" s="256"/>
      <c r="BL3607" s="262"/>
      <c r="BM3607" s="262"/>
      <c r="BN3607" s="262"/>
      <c r="BO3607" s="262"/>
      <c r="BP3607" s="262"/>
      <c r="BQ3607" s="262"/>
      <c r="BR3607" s="270"/>
      <c r="BS3607" s="270"/>
      <c r="BT3607" s="270"/>
      <c r="BU3607" s="270"/>
      <c r="BV3607" s="270"/>
      <c r="BW3607" s="270"/>
      <c r="BX3607" s="256"/>
      <c r="BY3607" s="256"/>
      <c r="BZ3607" s="256"/>
      <c r="CA3607" s="267"/>
      <c r="CB3607" s="267"/>
      <c r="CC3607" s="274"/>
      <c r="CD3607" s="267"/>
      <c r="CE3607" s="267"/>
      <c r="CF3607" s="267"/>
      <c r="CG3607" s="267"/>
      <c r="CH3607" s="267"/>
      <c r="CI3607" s="267"/>
      <c r="CJ3607" s="267"/>
      <c r="CK3607" s="267"/>
      <c r="CL3607" s="265"/>
      <c r="CM3607" s="272"/>
      <c r="CN3607" s="264"/>
      <c r="CO3607" s="177"/>
      <c r="CP3607" s="226"/>
      <c r="CQ3607" s="226"/>
      <c r="CR3607" s="226"/>
      <c r="CS3607" s="178"/>
      <c r="CT3607" s="178"/>
      <c r="CU3607" s="178"/>
      <c r="CV3607" s="178"/>
      <c r="CW3607" s="178"/>
      <c r="CX3607" s="178"/>
      <c r="CY3607" s="178"/>
      <c r="CZ3607" s="178"/>
      <c r="DA3607" s="178"/>
    </row>
    <row r="3608" spans="1:105" s="120" customFormat="1" ht="15" customHeight="1">
      <c r="A3608" s="229"/>
      <c r="B3608" s="599"/>
      <c r="C3608" s="621"/>
      <c r="D3608" s="238"/>
      <c r="E3608" s="238"/>
      <c r="F3608" s="245" t="s">
        <v>83</v>
      </c>
      <c r="G3608" s="246"/>
      <c r="H3608" s="82"/>
      <c r="I3608" s="82"/>
      <c r="J3608" s="82"/>
      <c r="K3608" s="82"/>
      <c r="L3608" s="82"/>
      <c r="M3608" s="82"/>
      <c r="N3608" s="82"/>
      <c r="O3608" s="82"/>
      <c r="P3608" s="82"/>
      <c r="Q3608" s="82"/>
      <c r="R3608" s="82"/>
      <c r="S3608" s="82"/>
      <c r="T3608" s="82"/>
      <c r="U3608" s="82"/>
      <c r="V3608" s="82"/>
      <c r="W3608" s="82"/>
      <c r="X3608" s="82"/>
      <c r="Y3608" s="82"/>
      <c r="Z3608" s="82"/>
      <c r="AA3608" s="82"/>
      <c r="AB3608" s="82"/>
      <c r="AC3608" s="35"/>
      <c r="AD3608" s="35"/>
      <c r="AE3608" s="35"/>
      <c r="AF3608" s="35"/>
      <c r="AG3608" s="35"/>
      <c r="AH3608" s="35"/>
      <c r="AI3608" s="35"/>
      <c r="AJ3608" s="35"/>
      <c r="AK3608" s="35"/>
      <c r="AL3608" s="35"/>
      <c r="AM3608" s="241"/>
      <c r="AN3608" s="241"/>
      <c r="AO3608" s="241"/>
      <c r="AP3608" s="241"/>
      <c r="AQ3608" s="241"/>
      <c r="AR3608" s="241"/>
      <c r="AS3608" s="241"/>
      <c r="AT3608" s="257"/>
      <c r="AU3608" s="257"/>
      <c r="AV3608" s="260"/>
      <c r="AW3608" s="260"/>
      <c r="AX3608" s="257"/>
      <c r="AY3608" s="257"/>
      <c r="AZ3608" s="257"/>
      <c r="BA3608" s="257"/>
      <c r="BB3608" s="257"/>
      <c r="BC3608" s="257"/>
      <c r="BD3608" s="257"/>
      <c r="BE3608" s="257"/>
      <c r="BF3608" s="257"/>
      <c r="BG3608" s="257"/>
      <c r="BH3608" s="257"/>
      <c r="BI3608" s="257"/>
      <c r="BJ3608" s="257"/>
      <c r="BK3608" s="257"/>
      <c r="BL3608" s="263"/>
      <c r="BM3608" s="263"/>
      <c r="BN3608" s="263"/>
      <c r="BO3608" s="263"/>
      <c r="BP3608" s="263"/>
      <c r="BQ3608" s="263"/>
      <c r="BR3608" s="271"/>
      <c r="BS3608" s="271"/>
      <c r="BT3608" s="271"/>
      <c r="BU3608" s="271"/>
      <c r="BV3608" s="271"/>
      <c r="BW3608" s="271"/>
      <c r="BX3608" s="257"/>
      <c r="BY3608" s="257"/>
      <c r="BZ3608" s="257"/>
      <c r="CA3608" s="268"/>
      <c r="CB3608" s="268"/>
      <c r="CC3608" s="275"/>
      <c r="CD3608" s="268"/>
      <c r="CE3608" s="268"/>
      <c r="CF3608" s="268"/>
      <c r="CG3608" s="268"/>
      <c r="CH3608" s="268"/>
      <c r="CI3608" s="268"/>
      <c r="CJ3608" s="268"/>
      <c r="CK3608" s="268"/>
      <c r="CL3608" s="265"/>
      <c r="CM3608" s="272"/>
      <c r="CN3608" s="264"/>
      <c r="CO3608" s="177"/>
      <c r="CP3608" s="226"/>
      <c r="CQ3608" s="226"/>
      <c r="CR3608" s="226"/>
      <c r="CS3608" s="178"/>
      <c r="CT3608" s="178"/>
      <c r="CU3608" s="178"/>
      <c r="CV3608" s="178"/>
      <c r="CW3608" s="178"/>
      <c r="CX3608" s="178"/>
      <c r="CY3608" s="178"/>
      <c r="CZ3608" s="178"/>
      <c r="DA3608" s="178"/>
    </row>
    <row r="3609" spans="1:105" s="120" customFormat="1" ht="15" customHeight="1">
      <c r="A3609" s="227">
        <f t="shared" si="1123"/>
        <v>447</v>
      </c>
      <c r="B3609" s="597" t="s">
        <v>1280</v>
      </c>
      <c r="C3609" s="619" t="s">
        <v>1388</v>
      </c>
      <c r="D3609" s="236" t="s">
        <v>1340</v>
      </c>
      <c r="E3609" s="236" t="s">
        <v>1378</v>
      </c>
      <c r="F3609" s="253" t="s">
        <v>80</v>
      </c>
      <c r="G3609" s="254"/>
      <c r="H3609" s="82" t="s">
        <v>57</v>
      </c>
      <c r="I3609" s="82"/>
      <c r="J3609" s="82" t="s">
        <v>58</v>
      </c>
      <c r="K3609" s="82" t="s">
        <v>58</v>
      </c>
      <c r="L3609" s="82" t="s">
        <v>58</v>
      </c>
      <c r="M3609" s="82" t="s">
        <v>58</v>
      </c>
      <c r="N3609" s="82" t="s">
        <v>58</v>
      </c>
      <c r="O3609" s="82" t="s">
        <v>1364</v>
      </c>
      <c r="P3609" s="82" t="s">
        <v>58</v>
      </c>
      <c r="Q3609" s="82" t="s">
        <v>58</v>
      </c>
      <c r="R3609" s="82" t="s">
        <v>58</v>
      </c>
      <c r="S3609" s="82" t="s">
        <v>58</v>
      </c>
      <c r="T3609" s="82" t="s">
        <v>58</v>
      </c>
      <c r="U3609" s="82" t="s">
        <v>58</v>
      </c>
      <c r="V3609" s="82"/>
      <c r="W3609" s="82" t="s">
        <v>57</v>
      </c>
      <c r="X3609" s="82" t="s">
        <v>57</v>
      </c>
      <c r="Y3609" s="82" t="s">
        <v>57</v>
      </c>
      <c r="Z3609" s="82" t="s">
        <v>57</v>
      </c>
      <c r="AA3609" s="82" t="s">
        <v>57</v>
      </c>
      <c r="AB3609" s="82" t="s">
        <v>57</v>
      </c>
      <c r="AC3609" s="82"/>
      <c r="AD3609" s="82" t="s">
        <v>57</v>
      </c>
      <c r="AE3609" s="82" t="s">
        <v>57</v>
      </c>
      <c r="AF3609" s="82" t="s">
        <v>57</v>
      </c>
      <c r="AG3609" s="82" t="s">
        <v>57</v>
      </c>
      <c r="AH3609" s="82" t="s">
        <v>60</v>
      </c>
      <c r="AI3609" s="82" t="s">
        <v>1471</v>
      </c>
      <c r="AJ3609" s="82"/>
      <c r="AK3609" s="82" t="s">
        <v>61</v>
      </c>
      <c r="AL3609" s="82" t="s">
        <v>61</v>
      </c>
      <c r="AM3609" s="239">
        <f>COUNTIF(H3609:AL3609,"PH")+COUNTIF(H3609:AL3609,"PH/L")+COUNTIF(H3609:AL3609,"PM")</f>
        <v>0</v>
      </c>
      <c r="AN3609" s="239">
        <f>COUNTIF(H3609:AL3609,"PD")+COUNTIF(H3609:AL3609,"PDD")+COUNTIF(H3609:AL3609,"P/DS")/2+COUNTIF(H3609:AL3609,"PMD")</f>
        <v>11</v>
      </c>
      <c r="AO3609" s="239">
        <f>COUNTIF(H3609:AL3609,"PN")+COUNTIF(H3609:AL3609,"P/NS")/2+COUNTIF(H3609:AL3609,"PH")+COUNTIF(H3609:AL3609,"PH/F")/2+COUNTIF(H3609:AL3609,"PH/L")/2+COUNTIF(H3609:AL3609,"PM")</f>
        <v>11</v>
      </c>
      <c r="AP3609" s="239">
        <f>COUNTIF(H3609:AL3609,"BH")+COUNTIF(H3609:AL3609,"AL/BL")+COUNTIF(H3609:AL3609,"UL/BL")+COUNTIF(H3609:AL3609,"BM")</f>
        <v>0</v>
      </c>
      <c r="AQ3609" s="239">
        <f>COUNTIF(H3609:AL3609,"DS")+COUNTIF(H3609:AL3609,"AL/DS")/2+COUNTIF(H3609:AL3609,"UL/DS")/2+COUNTIF(H3609:AL3609,"CT")+COUNTIF(H3609:AL3609,"MD")</f>
        <v>1.5</v>
      </c>
      <c r="AR3609" s="239">
        <f>COUNTIF(H3609:AL3609,"NS")+COUNTIF(H3609:AL3609,"AL/NS")/2+COUNTIF(H3609:AL3609,"UL/NS")/2+COUNTIF(H3609:AL3609,"BH")+COUNTIF(H3609:AL3609,"AL/BF")/2+COUNTIF(H3609:AL3609,"AL/BL")/2+COUNTIF(H3609:AL3609,"UL/BL")/2+COUNTIF(H3609:AL3609,"UL/BF")/2+COUNTIF(H3609:AL3609,"BM")</f>
        <v>2</v>
      </c>
      <c r="AS3609" s="239">
        <f>COUNTIF(H3609:AL3609,"AL")+COUNTIF(H3609:AL3609,"AL/DS")/2+COUNTIF(H3609:AL3609,"AL/NS")/2+COUNTIF(H3609:AL3609,"NH")+COUNTIF(H3609:AL3609,"SL")+COUNTIF(H3609:AL3609,"NHD")+COUNTIF(H3609:AL3609,"B")+COUNTIF(H3609:AL3609,"HL")+COUNTIF(H3609:AL3609,"AL/BF")/2+COUNTIF(H3609:AL3609,"AL/BL")/2</f>
        <v>0</v>
      </c>
      <c r="AT3609" s="255">
        <f>COUNTIF(H3609:AL3609,"PD")+COUNTIF(H3609:AL3609,"PN")+COUNTIF(H3609:AL3609,"P/DS")/2+COUNTIF(H3609:AL3609,"P/NS")/2+COUNTIF(H3609:AL3609,"DS")+COUNTIF(H3609:AL3609,"NS")+COUNTIF(H3609:AL3609,"AL")+COUNTIF(H3609:AL3609,"AL/DS")+COUNTIF(H3609:AL3609,"AL/NS")+COUNTIF(H3609:AL3609,"NH")+COUNTIF(H3609:AL3609,"SL")+COUNTIF(H3609:AL3609,"UL/DS")/2+COUNTIF(H3609:AL3609,"UL/NS")/2+COUNTIF(H3609:AL3609,"CT")+COUNTIF(H3609:AL3609,"NHD")+COUNTIF(H3609:AL3609,"PDD")+COUNTIF(H3609:AL3609,"B")+COUNTIF(H3609:AL3609,"HL")+COUNTIF(H3609:AL3609,"PH")+COUNTIF(H3609:AL3609,"BH")+COUNTIF(H3609:AL3609,"AL/BF")+COUNTIF(H3609:AL3609,"AL/BL")+COUNTIF(H3609:AL3609,"UL/BF")/2+COUNTIF(H3609:AL3609,"UL/BL")/2+COUNTIF(H3609:AL3609,"PH/F")/2+COUNTIF(H3609:AL3609,"PH/L")/2+COUNTIF(H3609:AL3609,"MD")+COUNTIF(H3609:AL3609,"PMD")+COUNTIF(H3609:AL3609,"PM")+COUNTIF(H3609:AL3609,"BM")</f>
        <v>25.5</v>
      </c>
      <c r="AU3609" s="255">
        <f>COUNTIF(H3609:AL3609,"P/DS")/2+COUNTIF(H3609:AL3609,"P/NS")/2+COUNTIF(H3609:AL3609,"IL")+COUNTIF(H3609:AL3609,"NL")+COUNTIF(H3609:AL3609,"UL")+COUNTIF(H3609:AL3609,"UL/DS")/2+COUNTIF(H3609:AL3609,"UL/NS")/2+COUNTIF(H3609:AL3609,"KT")+COUNTIF(H3609:AL3609,"UL/BF")/2+COUNTIF(H3609:AL3609,"UL/BL")/2+COUNTIF(H3609:AL3609,"PH/F")/2+COUNTIF(H3609:AL3609,"PH/L")/2+COUNTIF(H3609:AL3609,"NB")</f>
        <v>0.5</v>
      </c>
      <c r="AV3609" s="258">
        <f>COUNTIF(H3609:AL3609,"PN")+COUNTIF(H3609:AL3609,"TVD")+COUNTIF(H3609:AL3609,"PH")+COUNTIF(H3609:AL3609,"PM")+COUNTIF(H3609:AL3609,"PDD")-COUNTIFS(H3609:AL3609,"PN",H3616:AL3616,"&gt;=3")-COUNTIFS(H3609:AL3609,"PM",H3616:AL3616,"&gt;=3")</f>
        <v>12</v>
      </c>
      <c r="AW3609" s="258">
        <f>COUNTIF(H3609:AL3609,"NS")+COUNTIF(H3609:AL3609,"D")+COUNTIF(H3609:AL3609,"BH")+COUNTIF(H3609:AL3609,"NHD")+COUNTIF(H3609:AL3609,"BM")-COUNTIFS(H3609:AL3609,"NS",H3616:AL3616,"&gt;=3")-COUNTIFS(H3609:AL3609,"BH",H3616:AL3616,"&gt;=3")-COUNTIFS(H3609:AL3609,"BM",H3616:AL3616,"&gt;=3")</f>
        <v>2</v>
      </c>
      <c r="AX3609" s="255">
        <f>COUNTIF(H3609:AL3609,"AL")+COUNTIF(H3609:AL3609,"AL/DS")/2+COUNTIF(H3609:AL3609,"AL/NS")/2+COUNTIF(H3609:AL3609,"AL/BF")+COUNTIF(H3609:AL3609,"AL/BL")/2</f>
        <v>0</v>
      </c>
      <c r="AY3609" s="255">
        <f>COUNTIF(H3609:AL3609,"SL")</f>
        <v>0</v>
      </c>
      <c r="AZ3609" s="255">
        <f>COUNTIF(H3609:AL3609,"NH")</f>
        <v>0</v>
      </c>
      <c r="BA3609" s="255">
        <f>COUNTIF(H3609:AL3609,"HL")</f>
        <v>0</v>
      </c>
      <c r="BB3609" s="255">
        <f>COUNTIF(G3609:AL3609,"P/DS")/2+COUNTIF(G3609:AL3609,"P/NS")/2+COUNTIF(G3609:AL3609,"UL")+COUNTIF(G3609:AL3609,"UL/DS")/2+COUNTIF(G3609:AL3609,"UL/NS")/2+COUNTIF(G3609:AL3609,"UL/BL")/2+COUNTIF(G3609:AL3609,"UL/BF")/2+COUNTIF(G3609:AL3609,"PH/F")/2+COUNTIF(G3609:AL3609,"PH/L")/2</f>
        <v>0.5</v>
      </c>
      <c r="BC3609" s="255">
        <f>COUNTIF(H3609:AL3609,"NB")</f>
        <v>0</v>
      </c>
      <c r="BD3609" s="255">
        <f>COUNTIF(H3609:AL3609,"NL")</f>
        <v>0</v>
      </c>
      <c r="BE3609" s="255">
        <f>COUNTIF(H3609:AL3609,"IL")</f>
        <v>0</v>
      </c>
      <c r="BF3609" s="255">
        <f>COUNTIF(H3609:AL3609,"KT")</f>
        <v>0</v>
      </c>
      <c r="BG3609" s="255">
        <f>COUNTIF(H3609:AL3609,"L70")</f>
        <v>0</v>
      </c>
      <c r="BH3609" s="255">
        <f>COUNTIF(H3609:AL3609,"MD")</f>
        <v>0</v>
      </c>
      <c r="BI3609" s="255">
        <f>COUNTIF(H3609:AL3609,"PMD")</f>
        <v>0</v>
      </c>
      <c r="BJ3609" s="255">
        <f>COUNTIF(H3609:AL3609,"PM")</f>
        <v>0</v>
      </c>
      <c r="BK3609" s="255">
        <f>COUNTIF(H3609:AL3609,"BM")</f>
        <v>0</v>
      </c>
      <c r="BL3609" s="261">
        <f>SUMIF(H3609:AL3609,"PD",H3610:AL3610)+SUMIF(H3609:AL3609,"PN",H3610:AL3610)+SUMIF(H3609:AL3609,"P/DS",H3610:AL3610)+SUMIF(H3609:AL3609,"PN/F",H3610:AL3610)+SUMIF(H3609:AL3609,"PN/L",H3610:AL3610)+SUMIF(H3609:AL3609,"TV",H3610:AL3610)+SUMIF(H3609:AL3609,"TVD",H3610:AL3610)+SUMIF(H3609:AL3609,"PDD",H3610:AL3610)</f>
        <v>29</v>
      </c>
      <c r="BM3609" s="261">
        <f>SUMIF(H3609:AL3609,"PD",H3611:AL3611)+SUMIF(H3609:AL3609,"PN",H3611:AL3611)+SUMIF(H3609:AL3609,"P/DS",H3611:AL3611)+SUMIF(H3609:AL3609,"PN/F",H3611:AL3611)+SUMIF(H3609:AL3609,"PN/L",H3611:AL3611)+SUMIF(H3609:AL3609,"TV",H3611:AL3611)+SUMIF(H3609:AL3609,"TVD",H3611:AL3611)+SUMIF(H3609:AL3609,"PDD",H3611:AL3611)+SUMIF(H3609:AL3609,"PMD",H3611:AL3611)</f>
        <v>6.5</v>
      </c>
      <c r="BN3609" s="261">
        <f>SUMIF(H3609:AL3609,"PD",H3612:AL3612)+SUMIF(H3609:AL3609,"PN",H3612:AL3612)+SUMIF(H3609:AL3609,"P/DS",H3612:AL3612)+SUMIF(H3609:AL3609,"PN/F",H3612:AL3612)+SUMIF(H3609:AL3609,"PN/L",H3612:AL3612)+SUMIF(H3609:AL3609,"TV",H3612:AL3612)+SUMIF(H3609:AL3609,"TVD",H3612:AL3612)</f>
        <v>0</v>
      </c>
      <c r="BO3609" s="261">
        <f>SUMIF(H3609:AL3609,"PD",H3613:AL3613)+SUMIF(H3609:AL3609,"PN",H3613:AL3613)+SUMIF(H3609:AL3609,"P/DS",H3613:AL3613)+SUMIF(H3609:AL3609,"PN/F",H3613:AL3613)+SUMIF(H3609:AL3609,"PN/L",H3613:AL3613)+SUMIF(H3609:AL3609,"TV",H3613:AL3613)+SUMIF(H3609:AL3609,"TVD",H3613:AL3613)</f>
        <v>6</v>
      </c>
      <c r="BP3609" s="261">
        <f>SUMIF(H3609:AL3609,"PD",H3614:AL3614)+SUMIF(H3609:AL3609,"PN",H3614:AL3614)+SUMIF(H3609:AL3609,"P/DS",H3614:AL3614)+SUMIF(H3609:AL3609,"PN/F",H3614:AL3614)+SUMIF(H3609:AL3609,"PN/L",H3614:AL3614)+SUMIF(H3609:AL3609,"TV",H3614:AL3614)+SUMIF(H3609:AL3609,"TVD",H3614:AL3614)+SUMIF(H3609:AL3609,"PDD",H3614:AL3614)+SUMIF(H3609:AL3609,"PH",H3614:AL3614)+SUMIF(H3609:AL3609,"PM",H3614:AL3614)</f>
        <v>0</v>
      </c>
      <c r="BQ3609" s="261">
        <f>SUMIF(H3609:AL3609,"PD",H3615:AL3615)+SUMIF(H3609:AL3609,"PN",H3615:AL3615)+SUMIF(H3609:AL3609,"P/DS",H3615:AL3615)+SUMIF(H3609:AL3609,"PN/F",H3615:AL3615)+SUMIF(H3609:AL3609,"PN/L",H3615:AL3615)+SUMIF(H3609:AL3609,"TV",H3615:AL3615)+SUMIF(H3609:AL3609,"TVD",H3615:AL3615)+SUMIF(H3609:AL3609,"PDD",H3615:AL3615)+SUMIF(H3609:AL3609,"PH",H3615:AL3615)+SUMIF(H3609:AL3609,"PM",H3615:AL3615)</f>
        <v>0</v>
      </c>
      <c r="BR3609" s="269">
        <f>SUM(H3610:AL3610)-BL3609</f>
        <v>2</v>
      </c>
      <c r="BS3609" s="269">
        <f>SUM(H3611:AL3611)-BM3609</f>
        <v>0.5</v>
      </c>
      <c r="BT3609" s="269">
        <f>SUM(H3612:AL3612)-BN3609</f>
        <v>0</v>
      </c>
      <c r="BU3609" s="269">
        <f>SUM(H3613:AL3613)-BO3609</f>
        <v>0</v>
      </c>
      <c r="BV3609" s="269">
        <f>SUM(H3614:AL3614)-BP3609</f>
        <v>0</v>
      </c>
      <c r="BW3609" s="269">
        <f>SUM(H3615:AL3615)-BQ3609</f>
        <v>0</v>
      </c>
      <c r="BX3609" s="255">
        <f>SUMIF(H3609:AL3609,"PD",H3616:AL3616)+SUMIF(H3609:AL3609,"PN",H3616:AL3616)+SUMIF(H3609:AL3609,"P/DS",H3616:AL3616)+SUMIF(H3609:AL3609,"PN/F",H3616:AL3616)+SUMIF(H3609:AL3609,"PN/L",H3616:AL3616)</f>
        <v>0</v>
      </c>
      <c r="BY3609" s="255">
        <f>SUM(H3616:AL3616)-BX3609</f>
        <v>0</v>
      </c>
      <c r="BZ3609" s="255">
        <f t="shared" ref="BZ3609" si="1133">+SUM(BL3609:BW3616)</f>
        <v>44</v>
      </c>
      <c r="CA3609" s="266">
        <f>(COUNTIFS(H3609:AL3609,"PD",H3610:AL3610,"&gt;=2"))*0.5-IF(CN3609="VP",COUNTIFS($H$16:$AL$16,"SAT",H3609:AL3609,"PD",H3610:AL3610,"&gt;=2"))*0.5</f>
        <v>1.5</v>
      </c>
      <c r="CB3609" s="266">
        <f>(COUNTIFS(H3609:AL3609,"PN",H3611:AL3611,"&gt;=0.5",H3610:AL3610,"&gt;=1.5"))*0.5+COUNTIFS(H3609:AL3609,"PDD",H3611:AL3611,"&gt;=0.5",H3610:AL3610,"&gt;=1.5")*0.5</f>
        <v>4.5</v>
      </c>
      <c r="CC3609" s="273">
        <f>(COUNTIFS(H3609:AL3609,"TV",H3611:AL3611,"&gt;=10"))*0.5+(COUNTIFS(H3609:AL3609,"PMD",H3611:AL3611,"&gt;=2"))*0.5</f>
        <v>0</v>
      </c>
      <c r="CD3609" s="266">
        <f>(COUNTIFS(H3609:AL3609,"TVD",H3613:AL3613,"&gt;=6.5",H3611:AL3611,"&gt;=3.5"))*0.5</f>
        <v>0</v>
      </c>
      <c r="CE3609" s="266">
        <f>(COUNTIFS(H3609:AL3609,"PD",H3614:AL3614,"&gt;=10"))*0.5</f>
        <v>0</v>
      </c>
      <c r="CF3609" s="266">
        <f>(COUNTIFS(H3609:AL3609,"PDD",H3614:AL3614,"&gt;=3.5",H3615:AL3615,"&gt;=6.5")+COUNTIFS(H3609:AL3609,"PH",H3615:AL3615,"&gt;=0.5",H3614:AL3614,"&gt;=1.5")+COUNTIFS(H3609:AL3609,"PM",H3615:AL3615,"&gt;=0.5",H3614:AL3614,"&gt;=1.5"))*0.5</f>
        <v>0</v>
      </c>
      <c r="CG3609" s="266">
        <f>(COUNTIFS(H3609:AL3609,"DS",H3610:AL3610,"&gt;=2")+COUNTIFS(H3609:AL3609,"AL/DS",H3610:AL3610,"&gt;=2"))*0.5-IF(CN3609="VP",COUNTIFS($H$16:$AL$16,"SAT",H3609:AL3609,"DS",H3610:AL3610,"&gt;=2"))*0.5</f>
        <v>0</v>
      </c>
      <c r="CH3609" s="266">
        <f>(COUNTIFS(H3609:AL3609,"NS",H3611:AL3611,"&gt;=0.5",H3610:AL3610,"&gt;=1.5")+COUNTIFS(H3609:AL3609,"AL/NS",H3611:AL3611,"&gt;=0.5",H3610:AL3610,"&gt;=1.5")+COUNTIFS(H3609:AL3609,"NHD",H3611:AL3611,"&gt;=4.5",H3614:AL3614,"&gt;=2",H3610:AL3610,"&gt;=1.5"))*0.5</f>
        <v>0.5</v>
      </c>
      <c r="CI3609" s="266">
        <f>(COUNTIF(H3611:AL3611,"&gt;=10")+COUNTIFS(H3609:AL3609,"MD",H3611:AL3611,"&gt;=2")-COUNTIFS(H3609:AL3609,"TV",H3611:AL3611,"&gt;=10"))*0.5</f>
        <v>0</v>
      </c>
      <c r="CJ3609" s="266">
        <f>(COUNTIFS(H3609:AL3609,"D",H3613:AL3613,"&gt;=6.5",H3611:AL3611,"&gt;=3.5"))*0.5</f>
        <v>0</v>
      </c>
      <c r="CK3609" s="266">
        <f>(COUNTIF(H3614:AL3614,"&gt;=10")-COUNTIFS(H3609:AL3609,"PD",H3614:AL3614,"&gt;=10"))*0.5</f>
        <v>0</v>
      </c>
      <c r="CL3609" s="265">
        <f>(COUNTIFS(H3609:AL3609,"NHD",H3614:AL3614,"&gt;=3.5",H3615:AL3615,"&gt;=6.5")+COUNTIFS(H3609:AL3609,"BH",H3614:AL3614,"&gt;=1.5",H3615:AL3615,"&gt;=0.5")+COUNTIFS(H3609:AL3609,"BM",H3614:AL3614,"&gt;=1.5",H3615:AL3615,"&gt;=0.5")+COUNTIFS(H3609:AL3609,"D",H3614:AL3614,"&gt;=1.5",H3615:AL3615,"&gt;=0.5"))*0.5</f>
        <v>0</v>
      </c>
      <c r="CM3609" s="272"/>
      <c r="CN3609" s="264" t="s">
        <v>723</v>
      </c>
      <c r="CO3609" s="193">
        <f t="shared" ref="CO3609" si="1134">+AM3609+AN3609+AO3609+AP3609+AQ3609+AR3609+AS3609+AU3609+BG3609</f>
        <v>26</v>
      </c>
      <c r="CP3609" s="225">
        <f>+SUM(I3610:I3615)-I3616</f>
        <v>0</v>
      </c>
      <c r="CQ3609" s="225">
        <f>+SUM(J3610:J3615)-J3616</f>
        <v>2</v>
      </c>
      <c r="CR3609" s="225">
        <f>+SUM(K3610:K3615)-K3616</f>
        <v>2.5</v>
      </c>
      <c r="CS3609" s="192"/>
      <c r="CT3609" s="192"/>
      <c r="CU3609" s="192"/>
      <c r="CV3609" s="192"/>
      <c r="CW3609" s="192"/>
      <c r="CX3609" s="192"/>
      <c r="CY3609" s="192"/>
      <c r="CZ3609" s="192"/>
      <c r="DA3609" s="192"/>
    </row>
    <row r="3610" spans="1:105" s="120" customFormat="1" ht="15" customHeight="1">
      <c r="A3610" s="228"/>
      <c r="B3610" s="598"/>
      <c r="C3610" s="620"/>
      <c r="D3610" s="237"/>
      <c r="E3610" s="237"/>
      <c r="F3610" s="242" t="s">
        <v>82</v>
      </c>
      <c r="G3610" s="121">
        <v>1.5</v>
      </c>
      <c r="H3610" s="83"/>
      <c r="I3610" s="83"/>
      <c r="J3610" s="83">
        <v>2</v>
      </c>
      <c r="K3610" s="83">
        <v>2</v>
      </c>
      <c r="L3610" s="83">
        <v>2</v>
      </c>
      <c r="M3610" s="83">
        <v>2</v>
      </c>
      <c r="N3610" s="83">
        <v>2</v>
      </c>
      <c r="O3610" s="83"/>
      <c r="P3610" s="83">
        <v>1.5</v>
      </c>
      <c r="Q3610" s="83">
        <v>2</v>
      </c>
      <c r="R3610" s="83">
        <v>2</v>
      </c>
      <c r="S3610" s="83">
        <v>2</v>
      </c>
      <c r="T3610" s="83">
        <v>2</v>
      </c>
      <c r="U3610" s="83">
        <v>2</v>
      </c>
      <c r="V3610" s="83"/>
      <c r="W3610" s="83"/>
      <c r="X3610" s="83">
        <v>2</v>
      </c>
      <c r="Y3610" s="83">
        <v>2.5</v>
      </c>
      <c r="Z3610" s="83"/>
      <c r="AA3610" s="83"/>
      <c r="AB3610" s="83"/>
      <c r="AC3610" s="79"/>
      <c r="AD3610" s="79">
        <v>2.5</v>
      </c>
      <c r="AE3610" s="79">
        <v>0.5</v>
      </c>
      <c r="AF3610" s="79"/>
      <c r="AG3610" s="79"/>
      <c r="AH3610" s="79"/>
      <c r="AI3610" s="79"/>
      <c r="AJ3610" s="79"/>
      <c r="AK3610" s="79">
        <v>2</v>
      </c>
      <c r="AL3610" s="79"/>
      <c r="AM3610" s="240"/>
      <c r="AN3610" s="240"/>
      <c r="AO3610" s="240"/>
      <c r="AP3610" s="240"/>
      <c r="AQ3610" s="240"/>
      <c r="AR3610" s="240"/>
      <c r="AS3610" s="240"/>
      <c r="AT3610" s="256"/>
      <c r="AU3610" s="256"/>
      <c r="AV3610" s="259"/>
      <c r="AW3610" s="259"/>
      <c r="AX3610" s="256"/>
      <c r="AY3610" s="256"/>
      <c r="AZ3610" s="256"/>
      <c r="BA3610" s="256"/>
      <c r="BB3610" s="256"/>
      <c r="BC3610" s="256"/>
      <c r="BD3610" s="256"/>
      <c r="BE3610" s="256"/>
      <c r="BF3610" s="256"/>
      <c r="BG3610" s="256"/>
      <c r="BH3610" s="256"/>
      <c r="BI3610" s="256"/>
      <c r="BJ3610" s="256"/>
      <c r="BK3610" s="256"/>
      <c r="BL3610" s="262"/>
      <c r="BM3610" s="262"/>
      <c r="BN3610" s="262"/>
      <c r="BO3610" s="262"/>
      <c r="BP3610" s="262"/>
      <c r="BQ3610" s="262"/>
      <c r="BR3610" s="270"/>
      <c r="BS3610" s="270"/>
      <c r="BT3610" s="270"/>
      <c r="BU3610" s="270"/>
      <c r="BV3610" s="270"/>
      <c r="BW3610" s="270"/>
      <c r="BX3610" s="256"/>
      <c r="BY3610" s="256"/>
      <c r="BZ3610" s="256"/>
      <c r="CA3610" s="267"/>
      <c r="CB3610" s="267"/>
      <c r="CC3610" s="274"/>
      <c r="CD3610" s="267"/>
      <c r="CE3610" s="267"/>
      <c r="CF3610" s="267"/>
      <c r="CG3610" s="267"/>
      <c r="CH3610" s="267"/>
      <c r="CI3610" s="267"/>
      <c r="CJ3610" s="267"/>
      <c r="CK3610" s="267"/>
      <c r="CL3610" s="265"/>
      <c r="CM3610" s="272"/>
      <c r="CN3610" s="264"/>
      <c r="CO3610" s="193"/>
      <c r="CP3610" s="226"/>
      <c r="CQ3610" s="226"/>
      <c r="CR3610" s="226"/>
      <c r="CS3610" s="192"/>
      <c r="CT3610" s="192"/>
      <c r="CU3610" s="192"/>
      <c r="CV3610" s="192"/>
      <c r="CW3610" s="192"/>
      <c r="CX3610" s="192"/>
      <c r="CY3610" s="192"/>
      <c r="CZ3610" s="192"/>
      <c r="DA3610" s="192"/>
    </row>
    <row r="3611" spans="1:105" s="120" customFormat="1" ht="15" customHeight="1">
      <c r="A3611" s="228"/>
      <c r="B3611" s="598"/>
      <c r="C3611" s="620"/>
      <c r="D3611" s="237"/>
      <c r="E3611" s="237"/>
      <c r="F3611" s="243"/>
      <c r="G3611" s="122">
        <v>2</v>
      </c>
      <c r="H3611" s="84"/>
      <c r="I3611" s="84"/>
      <c r="J3611" s="84"/>
      <c r="K3611" s="84">
        <v>0.5</v>
      </c>
      <c r="L3611" s="84"/>
      <c r="M3611" s="84">
        <v>0.5</v>
      </c>
      <c r="N3611" s="84">
        <v>0.5</v>
      </c>
      <c r="O3611" s="84">
        <v>2</v>
      </c>
      <c r="P3611" s="84">
        <v>0.5</v>
      </c>
      <c r="Q3611" s="84">
        <v>0.5</v>
      </c>
      <c r="R3611" s="84">
        <v>0.5</v>
      </c>
      <c r="S3611" s="84">
        <v>0.5</v>
      </c>
      <c r="T3611" s="84">
        <v>0.5</v>
      </c>
      <c r="U3611" s="84">
        <v>0.5</v>
      </c>
      <c r="V3611" s="84"/>
      <c r="W3611" s="84"/>
      <c r="X3611" s="84"/>
      <c r="Y3611" s="84"/>
      <c r="Z3611" s="84"/>
      <c r="AA3611" s="84"/>
      <c r="AB3611" s="84"/>
      <c r="AC3611" s="80"/>
      <c r="AD3611" s="80"/>
      <c r="AE3611" s="80"/>
      <c r="AF3611" s="80"/>
      <c r="AG3611" s="80"/>
      <c r="AH3611" s="80"/>
      <c r="AI3611" s="80"/>
      <c r="AJ3611" s="80"/>
      <c r="AK3611" s="80">
        <v>0.5</v>
      </c>
      <c r="AL3611" s="80"/>
      <c r="AM3611" s="240"/>
      <c r="AN3611" s="240"/>
      <c r="AO3611" s="240"/>
      <c r="AP3611" s="240"/>
      <c r="AQ3611" s="240"/>
      <c r="AR3611" s="240"/>
      <c r="AS3611" s="240"/>
      <c r="AT3611" s="256"/>
      <c r="AU3611" s="256"/>
      <c r="AV3611" s="259"/>
      <c r="AW3611" s="259"/>
      <c r="AX3611" s="256"/>
      <c r="AY3611" s="256"/>
      <c r="AZ3611" s="256"/>
      <c r="BA3611" s="256"/>
      <c r="BB3611" s="256"/>
      <c r="BC3611" s="256"/>
      <c r="BD3611" s="256"/>
      <c r="BE3611" s="256"/>
      <c r="BF3611" s="256"/>
      <c r="BG3611" s="256"/>
      <c r="BH3611" s="256"/>
      <c r="BI3611" s="256"/>
      <c r="BJ3611" s="256"/>
      <c r="BK3611" s="256"/>
      <c r="BL3611" s="262"/>
      <c r="BM3611" s="262"/>
      <c r="BN3611" s="262"/>
      <c r="BO3611" s="262"/>
      <c r="BP3611" s="262"/>
      <c r="BQ3611" s="262"/>
      <c r="BR3611" s="270"/>
      <c r="BS3611" s="270"/>
      <c r="BT3611" s="270"/>
      <c r="BU3611" s="270"/>
      <c r="BV3611" s="270"/>
      <c r="BW3611" s="270"/>
      <c r="BX3611" s="256"/>
      <c r="BY3611" s="256"/>
      <c r="BZ3611" s="256"/>
      <c r="CA3611" s="267"/>
      <c r="CB3611" s="267"/>
      <c r="CC3611" s="274"/>
      <c r="CD3611" s="267"/>
      <c r="CE3611" s="267"/>
      <c r="CF3611" s="267"/>
      <c r="CG3611" s="267"/>
      <c r="CH3611" s="267"/>
      <c r="CI3611" s="267"/>
      <c r="CJ3611" s="267"/>
      <c r="CK3611" s="267"/>
      <c r="CL3611" s="265"/>
      <c r="CM3611" s="272"/>
      <c r="CN3611" s="264"/>
      <c r="CO3611" s="193"/>
      <c r="CP3611" s="226"/>
      <c r="CQ3611" s="226"/>
      <c r="CR3611" s="226"/>
      <c r="CS3611" s="192"/>
      <c r="CT3611" s="192"/>
      <c r="CU3611" s="192"/>
      <c r="CV3611" s="192"/>
      <c r="CW3611" s="192"/>
      <c r="CX3611" s="192"/>
      <c r="CY3611" s="192"/>
      <c r="CZ3611" s="192"/>
      <c r="DA3611" s="192"/>
    </row>
    <row r="3612" spans="1:105" s="120" customFormat="1" ht="15" customHeight="1">
      <c r="A3612" s="228"/>
      <c r="B3612" s="598"/>
      <c r="C3612" s="620"/>
      <c r="D3612" s="237"/>
      <c r="E3612" s="237"/>
      <c r="F3612" s="243"/>
      <c r="G3612" s="122">
        <v>2.1</v>
      </c>
      <c r="H3612" s="84"/>
      <c r="I3612" s="84"/>
      <c r="J3612" s="84"/>
      <c r="K3612" s="84"/>
      <c r="L3612" s="84"/>
      <c r="M3612" s="84"/>
      <c r="N3612" s="84"/>
      <c r="O3612" s="84"/>
      <c r="P3612" s="84"/>
      <c r="Q3612" s="84"/>
      <c r="R3612" s="84"/>
      <c r="S3612" s="84"/>
      <c r="T3612" s="84"/>
      <c r="U3612" s="84"/>
      <c r="V3612" s="84"/>
      <c r="W3612" s="84"/>
      <c r="X3612" s="84"/>
      <c r="Y3612" s="84"/>
      <c r="Z3612" s="84"/>
      <c r="AA3612" s="84"/>
      <c r="AB3612" s="84"/>
      <c r="AC3612" s="80"/>
      <c r="AD3612" s="80"/>
      <c r="AE3612" s="80"/>
      <c r="AF3612" s="80"/>
      <c r="AG3612" s="80"/>
      <c r="AH3612" s="80"/>
      <c r="AI3612" s="80"/>
      <c r="AJ3612" s="80"/>
      <c r="AK3612" s="80"/>
      <c r="AL3612" s="80"/>
      <c r="AM3612" s="240"/>
      <c r="AN3612" s="240"/>
      <c r="AO3612" s="240"/>
      <c r="AP3612" s="240"/>
      <c r="AQ3612" s="240"/>
      <c r="AR3612" s="240"/>
      <c r="AS3612" s="240"/>
      <c r="AT3612" s="256"/>
      <c r="AU3612" s="256"/>
      <c r="AV3612" s="259"/>
      <c r="AW3612" s="259"/>
      <c r="AX3612" s="256"/>
      <c r="AY3612" s="256"/>
      <c r="AZ3612" s="256"/>
      <c r="BA3612" s="256"/>
      <c r="BB3612" s="256"/>
      <c r="BC3612" s="256"/>
      <c r="BD3612" s="256"/>
      <c r="BE3612" s="256"/>
      <c r="BF3612" s="256"/>
      <c r="BG3612" s="256"/>
      <c r="BH3612" s="256"/>
      <c r="BI3612" s="256"/>
      <c r="BJ3612" s="256"/>
      <c r="BK3612" s="256"/>
      <c r="BL3612" s="262"/>
      <c r="BM3612" s="262"/>
      <c r="BN3612" s="262"/>
      <c r="BO3612" s="262"/>
      <c r="BP3612" s="262"/>
      <c r="BQ3612" s="262"/>
      <c r="BR3612" s="270"/>
      <c r="BS3612" s="270"/>
      <c r="BT3612" s="270"/>
      <c r="BU3612" s="270"/>
      <c r="BV3612" s="270"/>
      <c r="BW3612" s="270"/>
      <c r="BX3612" s="256"/>
      <c r="BY3612" s="256"/>
      <c r="BZ3612" s="256"/>
      <c r="CA3612" s="267"/>
      <c r="CB3612" s="267"/>
      <c r="CC3612" s="274"/>
      <c r="CD3612" s="267"/>
      <c r="CE3612" s="267"/>
      <c r="CF3612" s="267"/>
      <c r="CG3612" s="267"/>
      <c r="CH3612" s="267"/>
      <c r="CI3612" s="267"/>
      <c r="CJ3612" s="267"/>
      <c r="CK3612" s="267"/>
      <c r="CL3612" s="265"/>
      <c r="CM3612" s="272"/>
      <c r="CN3612" s="264"/>
      <c r="CO3612" s="193"/>
      <c r="CP3612" s="226"/>
      <c r="CQ3612" s="226"/>
      <c r="CR3612" s="226"/>
      <c r="CS3612" s="192"/>
      <c r="CT3612" s="192"/>
      <c r="CU3612" s="192"/>
      <c r="CV3612" s="192"/>
      <c r="CW3612" s="192"/>
      <c r="CX3612" s="192"/>
      <c r="CY3612" s="192"/>
      <c r="CZ3612" s="192"/>
      <c r="DA3612" s="192"/>
    </row>
    <row r="3613" spans="1:105" s="120" customFormat="1" ht="15" customHeight="1">
      <c r="A3613" s="228"/>
      <c r="B3613" s="598"/>
      <c r="C3613" s="620"/>
      <c r="D3613" s="237"/>
      <c r="E3613" s="237"/>
      <c r="F3613" s="243"/>
      <c r="G3613" s="122">
        <v>2.7</v>
      </c>
      <c r="H3613" s="84"/>
      <c r="I3613" s="84"/>
      <c r="J3613" s="84"/>
      <c r="K3613" s="84"/>
      <c r="L3613" s="84"/>
      <c r="M3613" s="84"/>
      <c r="N3613" s="84"/>
      <c r="O3613" s="84">
        <v>6</v>
      </c>
      <c r="P3613" s="84"/>
      <c r="Q3613" s="84"/>
      <c r="R3613" s="84"/>
      <c r="S3613" s="84"/>
      <c r="T3613" s="84"/>
      <c r="U3613" s="84"/>
      <c r="V3613" s="84"/>
      <c r="W3613" s="84"/>
      <c r="X3613" s="84"/>
      <c r="Y3613" s="84"/>
      <c r="Z3613" s="84"/>
      <c r="AA3613" s="84"/>
      <c r="AB3613" s="84"/>
      <c r="AC3613" s="80"/>
      <c r="AD3613" s="80"/>
      <c r="AE3613" s="80"/>
      <c r="AF3613" s="80"/>
      <c r="AG3613" s="80"/>
      <c r="AH3613" s="80"/>
      <c r="AI3613" s="80"/>
      <c r="AJ3613" s="80"/>
      <c r="AK3613" s="80"/>
      <c r="AL3613" s="80"/>
      <c r="AM3613" s="240"/>
      <c r="AN3613" s="240"/>
      <c r="AO3613" s="240"/>
      <c r="AP3613" s="240"/>
      <c r="AQ3613" s="240"/>
      <c r="AR3613" s="240"/>
      <c r="AS3613" s="240"/>
      <c r="AT3613" s="256"/>
      <c r="AU3613" s="256"/>
      <c r="AV3613" s="259"/>
      <c r="AW3613" s="259"/>
      <c r="AX3613" s="256"/>
      <c r="AY3613" s="256"/>
      <c r="AZ3613" s="256"/>
      <c r="BA3613" s="256"/>
      <c r="BB3613" s="256"/>
      <c r="BC3613" s="256"/>
      <c r="BD3613" s="256"/>
      <c r="BE3613" s="256"/>
      <c r="BF3613" s="256"/>
      <c r="BG3613" s="256"/>
      <c r="BH3613" s="256"/>
      <c r="BI3613" s="256"/>
      <c r="BJ3613" s="256"/>
      <c r="BK3613" s="256"/>
      <c r="BL3613" s="262"/>
      <c r="BM3613" s="262"/>
      <c r="BN3613" s="262"/>
      <c r="BO3613" s="262"/>
      <c r="BP3613" s="262"/>
      <c r="BQ3613" s="262"/>
      <c r="BR3613" s="270"/>
      <c r="BS3613" s="270"/>
      <c r="BT3613" s="270"/>
      <c r="BU3613" s="270"/>
      <c r="BV3613" s="270"/>
      <c r="BW3613" s="270"/>
      <c r="BX3613" s="256"/>
      <c r="BY3613" s="256"/>
      <c r="BZ3613" s="256"/>
      <c r="CA3613" s="267"/>
      <c r="CB3613" s="267"/>
      <c r="CC3613" s="274"/>
      <c r="CD3613" s="267"/>
      <c r="CE3613" s="267"/>
      <c r="CF3613" s="267"/>
      <c r="CG3613" s="267"/>
      <c r="CH3613" s="267"/>
      <c r="CI3613" s="267"/>
      <c r="CJ3613" s="267"/>
      <c r="CK3613" s="267"/>
      <c r="CL3613" s="265"/>
      <c r="CM3613" s="272"/>
      <c r="CN3613" s="264"/>
      <c r="CO3613" s="193"/>
      <c r="CP3613" s="226"/>
      <c r="CQ3613" s="226"/>
      <c r="CR3613" s="226"/>
      <c r="CS3613" s="192"/>
      <c r="CT3613" s="192"/>
      <c r="CU3613" s="192"/>
      <c r="CV3613" s="192"/>
      <c r="CW3613" s="192"/>
      <c r="CX3613" s="192"/>
      <c r="CY3613" s="192"/>
      <c r="CZ3613" s="192"/>
      <c r="DA3613" s="192"/>
    </row>
    <row r="3614" spans="1:105" s="120" customFormat="1" ht="15" customHeight="1">
      <c r="A3614" s="228"/>
      <c r="B3614" s="598"/>
      <c r="C3614" s="620"/>
      <c r="D3614" s="237"/>
      <c r="E3614" s="237"/>
      <c r="F3614" s="243"/>
      <c r="G3614" s="122">
        <v>3</v>
      </c>
      <c r="H3614" s="84"/>
      <c r="I3614" s="84"/>
      <c r="J3614" s="84"/>
      <c r="K3614" s="84"/>
      <c r="L3614" s="84"/>
      <c r="M3614" s="84"/>
      <c r="N3614" s="84"/>
      <c r="O3614" s="84"/>
      <c r="P3614" s="84"/>
      <c r="Q3614" s="84"/>
      <c r="R3614" s="84"/>
      <c r="S3614" s="84"/>
      <c r="T3614" s="84"/>
      <c r="U3614" s="84"/>
      <c r="V3614" s="84"/>
      <c r="W3614" s="84"/>
      <c r="X3614" s="84"/>
      <c r="Y3614" s="84"/>
      <c r="Z3614" s="84"/>
      <c r="AA3614" s="84"/>
      <c r="AB3614" s="84"/>
      <c r="AC3614" s="80"/>
      <c r="AD3614" s="80"/>
      <c r="AE3614" s="80"/>
      <c r="AF3614" s="80"/>
      <c r="AG3614" s="80"/>
      <c r="AH3614" s="80"/>
      <c r="AI3614" s="80"/>
      <c r="AJ3614" s="80"/>
      <c r="AK3614" s="80"/>
      <c r="AL3614" s="80"/>
      <c r="AM3614" s="240"/>
      <c r="AN3614" s="240"/>
      <c r="AO3614" s="240"/>
      <c r="AP3614" s="240"/>
      <c r="AQ3614" s="240"/>
      <c r="AR3614" s="240"/>
      <c r="AS3614" s="240"/>
      <c r="AT3614" s="256"/>
      <c r="AU3614" s="256"/>
      <c r="AV3614" s="259"/>
      <c r="AW3614" s="259"/>
      <c r="AX3614" s="256"/>
      <c r="AY3614" s="256"/>
      <c r="AZ3614" s="256"/>
      <c r="BA3614" s="256"/>
      <c r="BB3614" s="256"/>
      <c r="BC3614" s="256"/>
      <c r="BD3614" s="256"/>
      <c r="BE3614" s="256"/>
      <c r="BF3614" s="256"/>
      <c r="BG3614" s="256"/>
      <c r="BH3614" s="256"/>
      <c r="BI3614" s="256"/>
      <c r="BJ3614" s="256"/>
      <c r="BK3614" s="256"/>
      <c r="BL3614" s="262"/>
      <c r="BM3614" s="262"/>
      <c r="BN3614" s="262"/>
      <c r="BO3614" s="262"/>
      <c r="BP3614" s="262"/>
      <c r="BQ3614" s="262"/>
      <c r="BR3614" s="270"/>
      <c r="BS3614" s="270"/>
      <c r="BT3614" s="270"/>
      <c r="BU3614" s="270"/>
      <c r="BV3614" s="270"/>
      <c r="BW3614" s="270"/>
      <c r="BX3614" s="256"/>
      <c r="BY3614" s="256"/>
      <c r="BZ3614" s="256"/>
      <c r="CA3614" s="267"/>
      <c r="CB3614" s="267"/>
      <c r="CC3614" s="274"/>
      <c r="CD3614" s="267"/>
      <c r="CE3614" s="267"/>
      <c r="CF3614" s="267"/>
      <c r="CG3614" s="267"/>
      <c r="CH3614" s="267"/>
      <c r="CI3614" s="267"/>
      <c r="CJ3614" s="267"/>
      <c r="CK3614" s="267"/>
      <c r="CL3614" s="265"/>
      <c r="CM3614" s="272"/>
      <c r="CN3614" s="264"/>
      <c r="CO3614" s="193"/>
      <c r="CP3614" s="226"/>
      <c r="CQ3614" s="226"/>
      <c r="CR3614" s="226"/>
      <c r="CS3614" s="192"/>
      <c r="CT3614" s="192"/>
      <c r="CU3614" s="192"/>
      <c r="CV3614" s="192"/>
      <c r="CW3614" s="192"/>
      <c r="CX3614" s="192"/>
      <c r="CY3614" s="192"/>
      <c r="CZ3614" s="192"/>
      <c r="DA3614" s="192"/>
    </row>
    <row r="3615" spans="1:105" s="120" customFormat="1" ht="15" customHeight="1">
      <c r="A3615" s="228"/>
      <c r="B3615" s="598"/>
      <c r="C3615" s="620"/>
      <c r="D3615" s="237"/>
      <c r="E3615" s="237"/>
      <c r="F3615" s="244"/>
      <c r="G3615" s="123">
        <v>3.9</v>
      </c>
      <c r="H3615" s="85"/>
      <c r="I3615" s="85"/>
      <c r="J3615" s="85"/>
      <c r="K3615" s="85"/>
      <c r="L3615" s="85"/>
      <c r="M3615" s="85"/>
      <c r="N3615" s="85"/>
      <c r="O3615" s="85"/>
      <c r="P3615" s="85"/>
      <c r="Q3615" s="85"/>
      <c r="R3615" s="85"/>
      <c r="S3615" s="85"/>
      <c r="T3615" s="85"/>
      <c r="U3615" s="85"/>
      <c r="V3615" s="85"/>
      <c r="W3615" s="85"/>
      <c r="X3615" s="85"/>
      <c r="Y3615" s="85"/>
      <c r="Z3615" s="85"/>
      <c r="AA3615" s="85"/>
      <c r="AB3615" s="85"/>
      <c r="AC3615" s="81"/>
      <c r="AD3615" s="81"/>
      <c r="AE3615" s="81"/>
      <c r="AF3615" s="81"/>
      <c r="AG3615" s="81"/>
      <c r="AH3615" s="81"/>
      <c r="AI3615" s="81"/>
      <c r="AJ3615" s="81"/>
      <c r="AK3615" s="81"/>
      <c r="AL3615" s="81"/>
      <c r="AM3615" s="240"/>
      <c r="AN3615" s="240"/>
      <c r="AO3615" s="240"/>
      <c r="AP3615" s="240"/>
      <c r="AQ3615" s="240"/>
      <c r="AR3615" s="240"/>
      <c r="AS3615" s="240"/>
      <c r="AT3615" s="256"/>
      <c r="AU3615" s="256"/>
      <c r="AV3615" s="259"/>
      <c r="AW3615" s="259"/>
      <c r="AX3615" s="256"/>
      <c r="AY3615" s="256"/>
      <c r="AZ3615" s="256"/>
      <c r="BA3615" s="256"/>
      <c r="BB3615" s="256"/>
      <c r="BC3615" s="256"/>
      <c r="BD3615" s="256"/>
      <c r="BE3615" s="256"/>
      <c r="BF3615" s="256"/>
      <c r="BG3615" s="256"/>
      <c r="BH3615" s="256"/>
      <c r="BI3615" s="256"/>
      <c r="BJ3615" s="256"/>
      <c r="BK3615" s="256"/>
      <c r="BL3615" s="262"/>
      <c r="BM3615" s="262"/>
      <c r="BN3615" s="262"/>
      <c r="BO3615" s="262"/>
      <c r="BP3615" s="262"/>
      <c r="BQ3615" s="262"/>
      <c r="BR3615" s="270"/>
      <c r="BS3615" s="270"/>
      <c r="BT3615" s="270"/>
      <c r="BU3615" s="270"/>
      <c r="BV3615" s="270"/>
      <c r="BW3615" s="270"/>
      <c r="BX3615" s="256"/>
      <c r="BY3615" s="256"/>
      <c r="BZ3615" s="256"/>
      <c r="CA3615" s="267"/>
      <c r="CB3615" s="267"/>
      <c r="CC3615" s="274"/>
      <c r="CD3615" s="267"/>
      <c r="CE3615" s="267"/>
      <c r="CF3615" s="267"/>
      <c r="CG3615" s="267"/>
      <c r="CH3615" s="267"/>
      <c r="CI3615" s="267"/>
      <c r="CJ3615" s="267"/>
      <c r="CK3615" s="267"/>
      <c r="CL3615" s="265"/>
      <c r="CM3615" s="272"/>
      <c r="CN3615" s="264"/>
      <c r="CO3615" s="193"/>
      <c r="CP3615" s="226"/>
      <c r="CQ3615" s="226"/>
      <c r="CR3615" s="226"/>
      <c r="CS3615" s="192"/>
      <c r="CT3615" s="192"/>
      <c r="CU3615" s="192"/>
      <c r="CV3615" s="192"/>
      <c r="CW3615" s="192"/>
      <c r="CX3615" s="192"/>
      <c r="CY3615" s="192"/>
      <c r="CZ3615" s="192"/>
      <c r="DA3615" s="192"/>
    </row>
    <row r="3616" spans="1:105" s="120" customFormat="1" ht="15" customHeight="1">
      <c r="A3616" s="229"/>
      <c r="B3616" s="599"/>
      <c r="C3616" s="621"/>
      <c r="D3616" s="238"/>
      <c r="E3616" s="238"/>
      <c r="F3616" s="245" t="s">
        <v>83</v>
      </c>
      <c r="G3616" s="246"/>
      <c r="H3616" s="82"/>
      <c r="I3616" s="82"/>
      <c r="J3616" s="82"/>
      <c r="K3616" s="82"/>
      <c r="L3616" s="82"/>
      <c r="M3616" s="82"/>
      <c r="N3616" s="82"/>
      <c r="O3616" s="82"/>
      <c r="P3616" s="82"/>
      <c r="Q3616" s="82"/>
      <c r="R3616" s="82"/>
      <c r="S3616" s="82"/>
      <c r="T3616" s="82"/>
      <c r="U3616" s="82"/>
      <c r="V3616" s="82"/>
      <c r="W3616" s="82"/>
      <c r="X3616" s="82"/>
      <c r="Y3616" s="82"/>
      <c r="Z3616" s="82"/>
      <c r="AA3616" s="82"/>
      <c r="AB3616" s="82"/>
      <c r="AC3616" s="35"/>
      <c r="AD3616" s="35"/>
      <c r="AE3616" s="35"/>
      <c r="AF3616" s="35"/>
      <c r="AG3616" s="35"/>
      <c r="AH3616" s="35"/>
      <c r="AI3616" s="35"/>
      <c r="AJ3616" s="35"/>
      <c r="AK3616" s="35"/>
      <c r="AL3616" s="35"/>
      <c r="AM3616" s="241"/>
      <c r="AN3616" s="241"/>
      <c r="AO3616" s="241"/>
      <c r="AP3616" s="241"/>
      <c r="AQ3616" s="241"/>
      <c r="AR3616" s="241"/>
      <c r="AS3616" s="241"/>
      <c r="AT3616" s="257"/>
      <c r="AU3616" s="257"/>
      <c r="AV3616" s="260"/>
      <c r="AW3616" s="260"/>
      <c r="AX3616" s="257"/>
      <c r="AY3616" s="257"/>
      <c r="AZ3616" s="257"/>
      <c r="BA3616" s="257"/>
      <c r="BB3616" s="257"/>
      <c r="BC3616" s="257"/>
      <c r="BD3616" s="257"/>
      <c r="BE3616" s="257"/>
      <c r="BF3616" s="257"/>
      <c r="BG3616" s="257"/>
      <c r="BH3616" s="257"/>
      <c r="BI3616" s="257"/>
      <c r="BJ3616" s="257"/>
      <c r="BK3616" s="257"/>
      <c r="BL3616" s="263"/>
      <c r="BM3616" s="263"/>
      <c r="BN3616" s="263"/>
      <c r="BO3616" s="263"/>
      <c r="BP3616" s="263"/>
      <c r="BQ3616" s="263"/>
      <c r="BR3616" s="271"/>
      <c r="BS3616" s="271"/>
      <c r="BT3616" s="271"/>
      <c r="BU3616" s="271"/>
      <c r="BV3616" s="271"/>
      <c r="BW3616" s="271"/>
      <c r="BX3616" s="257"/>
      <c r="BY3616" s="257"/>
      <c r="BZ3616" s="257"/>
      <c r="CA3616" s="268"/>
      <c r="CB3616" s="268"/>
      <c r="CC3616" s="275"/>
      <c r="CD3616" s="268"/>
      <c r="CE3616" s="268"/>
      <c r="CF3616" s="268"/>
      <c r="CG3616" s="268"/>
      <c r="CH3616" s="268"/>
      <c r="CI3616" s="268"/>
      <c r="CJ3616" s="268"/>
      <c r="CK3616" s="268"/>
      <c r="CL3616" s="265"/>
      <c r="CM3616" s="272"/>
      <c r="CN3616" s="264"/>
      <c r="CO3616" s="193"/>
      <c r="CP3616" s="226"/>
      <c r="CQ3616" s="226"/>
      <c r="CR3616" s="226"/>
      <c r="CS3616" s="192"/>
      <c r="CT3616" s="192"/>
      <c r="CU3616" s="192"/>
      <c r="CV3616" s="192"/>
      <c r="CW3616" s="192"/>
      <c r="CX3616" s="192"/>
      <c r="CY3616" s="192"/>
      <c r="CZ3616" s="192"/>
      <c r="DA3616" s="192"/>
    </row>
    <row r="3617" spans="1:105" s="120" customFormat="1" ht="15" customHeight="1">
      <c r="A3617" s="227">
        <f t="shared" si="1123"/>
        <v>448</v>
      </c>
      <c r="B3617" s="597" t="s">
        <v>1369</v>
      </c>
      <c r="C3617" s="619" t="s">
        <v>1389</v>
      </c>
      <c r="D3617" s="236" t="s">
        <v>1386</v>
      </c>
      <c r="E3617" s="236" t="s">
        <v>1378</v>
      </c>
      <c r="F3617" s="253" t="s">
        <v>80</v>
      </c>
      <c r="G3617" s="254"/>
      <c r="H3617" s="82" t="s">
        <v>57</v>
      </c>
      <c r="I3617" s="82" t="s">
        <v>1364</v>
      </c>
      <c r="J3617" s="82" t="s">
        <v>58</v>
      </c>
      <c r="K3617" s="82" t="s">
        <v>58</v>
      </c>
      <c r="L3617" s="82" t="s">
        <v>58</v>
      </c>
      <c r="M3617" s="82" t="s">
        <v>58</v>
      </c>
      <c r="N3617" s="82" t="s">
        <v>58</v>
      </c>
      <c r="O3617" s="82" t="s">
        <v>1364</v>
      </c>
      <c r="P3617" s="82" t="s">
        <v>58</v>
      </c>
      <c r="Q3617" s="82" t="s">
        <v>58</v>
      </c>
      <c r="R3617" s="82" t="s">
        <v>58</v>
      </c>
      <c r="S3617" s="82" t="s">
        <v>58</v>
      </c>
      <c r="T3617" s="82" t="s">
        <v>58</v>
      </c>
      <c r="U3617" s="82" t="s">
        <v>58</v>
      </c>
      <c r="V3617" s="82"/>
      <c r="W3617" s="82" t="s">
        <v>57</v>
      </c>
      <c r="X3617" s="82" t="s">
        <v>57</v>
      </c>
      <c r="Y3617" s="82" t="s">
        <v>57</v>
      </c>
      <c r="Z3617" s="82" t="s">
        <v>57</v>
      </c>
      <c r="AA3617" s="82" t="s">
        <v>57</v>
      </c>
      <c r="AB3617" s="82" t="s">
        <v>57</v>
      </c>
      <c r="AC3617" s="82"/>
      <c r="AD3617" s="82" t="s">
        <v>57</v>
      </c>
      <c r="AE3617" s="82" t="s">
        <v>57</v>
      </c>
      <c r="AF3617" s="82" t="s">
        <v>57</v>
      </c>
      <c r="AG3617" s="82" t="s">
        <v>57</v>
      </c>
      <c r="AH3617" s="82" t="s">
        <v>57</v>
      </c>
      <c r="AI3617" s="82" t="s">
        <v>1443</v>
      </c>
      <c r="AJ3617" s="82"/>
      <c r="AK3617" s="82" t="s">
        <v>58</v>
      </c>
      <c r="AL3617" s="82" t="s">
        <v>58</v>
      </c>
      <c r="AM3617" s="239">
        <f>COUNTIF(H3617:AL3617,"PH")+COUNTIF(H3617:AL3617,"PH/L")+COUNTIF(H3617:AL3617,"PM")</f>
        <v>0</v>
      </c>
      <c r="AN3617" s="239">
        <f>COUNTIF(H3617:AL3617,"PD")+COUNTIF(H3617:AL3617,"PDD")+COUNTIF(H3617:AL3617,"P/DS")/2+COUNTIF(H3617:AL3617,"PMD")</f>
        <v>12.5</v>
      </c>
      <c r="AO3617" s="239">
        <f>COUNTIF(H3617:AL3617,"PN")+COUNTIF(H3617:AL3617,"P/NS")/2+COUNTIF(H3617:AL3617,"PH")+COUNTIF(H3617:AL3617,"PH/F")/2+COUNTIF(H3617:AL3617,"PH/L")/2+COUNTIF(H3617:AL3617,"PM")</f>
        <v>13</v>
      </c>
      <c r="AP3617" s="239">
        <f>COUNTIF(H3617:AL3617,"BH")+COUNTIF(H3617:AL3617,"AL/BL")+COUNTIF(H3617:AL3617,"UL/BL")+COUNTIF(H3617:AL3617,"BM")</f>
        <v>0</v>
      </c>
      <c r="AQ3617" s="239">
        <f>COUNTIF(H3617:AL3617,"DS")+COUNTIF(H3617:AL3617,"AL/DS")/2+COUNTIF(H3617:AL3617,"UL/DS")/2+COUNTIF(H3617:AL3617,"CT")+COUNTIF(H3617:AL3617,"MD")</f>
        <v>0</v>
      </c>
      <c r="AR3617" s="239">
        <f>COUNTIF(H3617:AL3617,"NS")+COUNTIF(H3617:AL3617,"AL/NS")/2+COUNTIF(H3617:AL3617,"UL/NS")/2+COUNTIF(H3617:AL3617,"BH")+COUNTIF(H3617:AL3617,"AL/BF")/2+COUNTIF(H3617:AL3617,"AL/BL")/2+COUNTIF(H3617:AL3617,"UL/BL")/2+COUNTIF(H3617:AL3617,"UL/BF")/2+COUNTIF(H3617:AL3617,"BM")</f>
        <v>0</v>
      </c>
      <c r="AS3617" s="239">
        <f>COUNTIF(H3617:AL3617,"AL")+COUNTIF(H3617:AL3617,"AL/DS")/2+COUNTIF(H3617:AL3617,"AL/NS")/2+COUNTIF(H3617:AL3617,"NH")+COUNTIF(H3617:AL3617,"SL")+COUNTIF(H3617:AL3617,"NHD")+COUNTIF(H3617:AL3617,"B")+COUNTIF(H3617:AL3617,"HL")+COUNTIF(H3617:AL3617,"AL/BF")/2+COUNTIF(H3617:AL3617,"AL/BL")/2</f>
        <v>0</v>
      </c>
      <c r="AT3617" s="255">
        <f>COUNTIF(H3617:AL3617,"PD")+COUNTIF(H3617:AL3617,"PN")+COUNTIF(H3617:AL3617,"P/DS")/2+COUNTIF(H3617:AL3617,"P/NS")/2+COUNTIF(H3617:AL3617,"DS")+COUNTIF(H3617:AL3617,"NS")+COUNTIF(H3617:AL3617,"AL")+COUNTIF(H3617:AL3617,"AL/DS")+COUNTIF(H3617:AL3617,"AL/NS")+COUNTIF(H3617:AL3617,"NH")+COUNTIF(H3617:AL3617,"SL")+COUNTIF(H3617:AL3617,"UL/DS")/2+COUNTIF(H3617:AL3617,"UL/NS")/2+COUNTIF(H3617:AL3617,"CT")+COUNTIF(H3617:AL3617,"NHD")+COUNTIF(H3617:AL3617,"PDD")+COUNTIF(H3617:AL3617,"B")+COUNTIF(H3617:AL3617,"HL")+COUNTIF(H3617:AL3617,"PH")+COUNTIF(H3617:AL3617,"BH")+COUNTIF(H3617:AL3617,"AL/BF")+COUNTIF(H3617:AL3617,"AL/BL")+COUNTIF(H3617:AL3617,"UL/BF")/2+COUNTIF(H3617:AL3617,"UL/BL")/2+COUNTIF(H3617:AL3617,"PH/F")/2+COUNTIF(H3617:AL3617,"PH/L")/2+COUNTIF(H3617:AL3617,"MD")+COUNTIF(H3617:AL3617,"PMD")+COUNTIF(H3617:AL3617,"PM")+COUNTIF(H3617:AL3617,"BM")</f>
        <v>25.5</v>
      </c>
      <c r="AU3617" s="255">
        <f>COUNTIF(H3617:AL3617,"P/DS")/2+COUNTIF(H3617:AL3617,"P/NS")/2+COUNTIF(H3617:AL3617,"IL")+COUNTIF(H3617:AL3617,"NL")+COUNTIF(H3617:AL3617,"UL")+COUNTIF(H3617:AL3617,"UL/DS")/2+COUNTIF(H3617:AL3617,"UL/NS")/2+COUNTIF(H3617:AL3617,"KT")+COUNTIF(H3617:AL3617,"UL/BF")/2+COUNTIF(H3617:AL3617,"UL/BL")/2+COUNTIF(H3617:AL3617,"PH/F")/2+COUNTIF(H3617:AL3617,"PH/L")/2+COUNTIF(H3617:AL3617,"NB")</f>
        <v>0.5</v>
      </c>
      <c r="AV3617" s="258">
        <f>COUNTIF(H3617:AL3617,"PN")+COUNTIF(H3617:AL3617,"TVD")+COUNTIF(H3617:AL3617,"PH")+COUNTIF(H3617:AL3617,"PM")+COUNTIF(H3617:AL3617,"PDD")-COUNTIFS(H3617:AL3617,"PN",H3624:AL3624,"&gt;=3")-COUNTIFS(H3617:AL3617,"PM",H3624:AL3624,"&gt;=3")</f>
        <v>15</v>
      </c>
      <c r="AW3617" s="258">
        <f>COUNTIF(H3617:AL3617,"NS")+COUNTIF(H3617:AL3617,"D")+COUNTIF(H3617:AL3617,"BH")+COUNTIF(H3617:AL3617,"NHD")+COUNTIF(H3617:AL3617,"BM")-COUNTIFS(H3617:AL3617,"NS",H3624:AL3624,"&gt;=3")-COUNTIFS(H3617:AL3617,"BH",H3624:AL3624,"&gt;=3")-COUNTIFS(H3617:AL3617,"BM",H3624:AL3624,"&gt;=3")</f>
        <v>0</v>
      </c>
      <c r="AX3617" s="255">
        <f>COUNTIF(H3617:AL3617,"AL")+COUNTIF(H3617:AL3617,"AL/DS")/2+COUNTIF(H3617:AL3617,"AL/NS")/2+COUNTIF(H3617:AL3617,"AL/BF")+COUNTIF(H3617:AL3617,"AL/BL")/2</f>
        <v>0</v>
      </c>
      <c r="AY3617" s="255">
        <f>COUNTIF(H3617:AL3617,"SL")</f>
        <v>0</v>
      </c>
      <c r="AZ3617" s="255">
        <f>COUNTIF(H3617:AL3617,"NH")</f>
        <v>0</v>
      </c>
      <c r="BA3617" s="255">
        <f>COUNTIF(H3617:AL3617,"HL")</f>
        <v>0</v>
      </c>
      <c r="BB3617" s="255">
        <f>COUNTIF(G3617:AL3617,"P/DS")/2+COUNTIF(G3617:AL3617,"P/NS")/2+COUNTIF(G3617:AL3617,"UL")+COUNTIF(G3617:AL3617,"UL/DS")/2+COUNTIF(G3617:AL3617,"UL/NS")/2+COUNTIF(G3617:AL3617,"UL/BL")/2+COUNTIF(G3617:AL3617,"UL/BF")/2+COUNTIF(G3617:AL3617,"PH/F")/2+COUNTIF(G3617:AL3617,"PH/L")/2</f>
        <v>0.5</v>
      </c>
      <c r="BC3617" s="255">
        <f>COUNTIF(H3617:AL3617,"NB")</f>
        <v>0</v>
      </c>
      <c r="BD3617" s="255">
        <f>COUNTIF(H3617:AL3617,"NL")</f>
        <v>0</v>
      </c>
      <c r="BE3617" s="255">
        <f>COUNTIF(H3617:AL3617,"IL")</f>
        <v>0</v>
      </c>
      <c r="BF3617" s="255">
        <f>COUNTIF(H3617:AL3617,"KT")</f>
        <v>0</v>
      </c>
      <c r="BG3617" s="255">
        <f>COUNTIF(H3617:AL3617,"L70")</f>
        <v>0</v>
      </c>
      <c r="BH3617" s="255">
        <f>COUNTIF(H3617:AL3617,"MD")</f>
        <v>0</v>
      </c>
      <c r="BI3617" s="255">
        <f>COUNTIF(H3617:AL3617,"PMD")</f>
        <v>0</v>
      </c>
      <c r="BJ3617" s="255">
        <f>COUNTIF(H3617:AL3617,"PM")</f>
        <v>0</v>
      </c>
      <c r="BK3617" s="255">
        <f>COUNTIF(H3617:AL3617,"BM")</f>
        <v>0</v>
      </c>
      <c r="BL3617" s="261">
        <f>SUMIF(H3617:AL3617,"PD",H3618:AL3618)+SUMIF(H3617:AL3617,"PN",H3618:AL3618)+SUMIF(H3617:AL3617,"P/DS",H3618:AL3618)+SUMIF(H3617:AL3617,"PN/F",H3618:AL3618)+SUMIF(H3617:AL3617,"PN/L",H3618:AL3618)+SUMIF(H3617:AL3617,"TV",H3618:AL3618)+SUMIF(H3617:AL3617,"TVD",H3618:AL3618)+SUMIF(H3617:AL3617,"PDD",H3618:AL3618)</f>
        <v>43.5</v>
      </c>
      <c r="BM3617" s="261">
        <f>SUMIF(H3617:AL3617,"PD",H3619:AL3619)+SUMIF(H3617:AL3617,"PN",H3619:AL3619)+SUMIF(H3617:AL3617,"P/DS",H3619:AL3619)+SUMIF(H3617:AL3617,"PN/F",H3619:AL3619)+SUMIF(H3617:AL3617,"PN/L",H3619:AL3619)+SUMIF(H3617:AL3617,"TV",H3619:AL3619)+SUMIF(H3617:AL3617,"TVD",H3619:AL3619)+SUMIF(H3617:AL3617,"PDD",H3619:AL3619)+SUMIF(H3617:AL3617,"PMD",H3619:AL3619)</f>
        <v>14.5</v>
      </c>
      <c r="BN3617" s="261">
        <f>SUMIF(H3617:AL3617,"PD",H3620:AL3620)+SUMIF(H3617:AL3617,"PN",H3620:AL3620)+SUMIF(H3617:AL3617,"P/DS",H3620:AL3620)+SUMIF(H3617:AL3617,"PN/F",H3620:AL3620)+SUMIF(H3617:AL3617,"PN/L",H3620:AL3620)+SUMIF(H3617:AL3617,"TV",H3620:AL3620)+SUMIF(H3617:AL3617,"TVD",H3620:AL3620)</f>
        <v>0</v>
      </c>
      <c r="BO3617" s="261">
        <f>SUMIF(H3617:AL3617,"PD",H3621:AL3621)+SUMIF(H3617:AL3617,"PN",H3621:AL3621)+SUMIF(H3617:AL3617,"P/DS",H3621:AL3621)+SUMIF(H3617:AL3617,"PN/F",H3621:AL3621)+SUMIF(H3617:AL3617,"PN/L",H3621:AL3621)+SUMIF(H3617:AL3617,"TV",H3621:AL3621)+SUMIF(H3617:AL3617,"TVD",H3621:AL3621)</f>
        <v>13</v>
      </c>
      <c r="BP3617" s="261">
        <f>SUMIF(H3617:AL3617,"PD",H3622:AL3622)+SUMIF(H3617:AL3617,"PN",H3622:AL3622)+SUMIF(H3617:AL3617,"P/DS",H3622:AL3622)+SUMIF(H3617:AL3617,"PN/F",H3622:AL3622)+SUMIF(H3617:AL3617,"PN/L",H3622:AL3622)+SUMIF(H3617:AL3617,"TV",H3622:AL3622)+SUMIF(H3617:AL3617,"TVD",H3622:AL3622)+SUMIF(H3617:AL3617,"PDD",H3622:AL3622)+SUMIF(H3617:AL3617,"PH",H3622:AL3622)+SUMIF(H3617:AL3617,"PM",H3622:AL3622)</f>
        <v>0</v>
      </c>
      <c r="BQ3617" s="261">
        <f>SUMIF(H3617:AL3617,"PD",H3623:AL3623)+SUMIF(H3617:AL3617,"PN",H3623:AL3623)+SUMIF(H3617:AL3617,"P/DS",H3623:AL3623)+SUMIF(H3617:AL3617,"PN/F",H3623:AL3623)+SUMIF(H3617:AL3617,"PN/L",H3623:AL3623)+SUMIF(H3617:AL3617,"TV",H3623:AL3623)+SUMIF(H3617:AL3617,"TVD",H3623:AL3623)+SUMIF(H3617:AL3617,"PDD",H3623:AL3623)+SUMIF(H3617:AL3617,"PH",H3623:AL3623)+SUMIF(H3617:AL3617,"PM",H3623:AL3623)</f>
        <v>0</v>
      </c>
      <c r="BR3617" s="269">
        <f>SUM(H3618:AL3618)-BL3617</f>
        <v>0</v>
      </c>
      <c r="BS3617" s="269">
        <f>SUM(H3619:AL3619)-BM3617</f>
        <v>0</v>
      </c>
      <c r="BT3617" s="269">
        <f>SUM(H3620:AL3620)-BN3617</f>
        <v>0</v>
      </c>
      <c r="BU3617" s="269">
        <f>SUM(H3621:AL3621)-BO3617</f>
        <v>0</v>
      </c>
      <c r="BV3617" s="269">
        <f>SUM(H3622:AL3622)-BP3617</f>
        <v>0</v>
      </c>
      <c r="BW3617" s="269">
        <f>SUM(H3623:AL3623)-BQ3617</f>
        <v>0</v>
      </c>
      <c r="BX3617" s="255">
        <f>SUMIF(H3617:AL3617,"PD",H3624:AL3624)+SUMIF(H3617:AL3617,"PN",H3624:AL3624)+SUMIF(H3617:AL3617,"P/DS",H3624:AL3624)+SUMIF(H3617:AL3617,"PN/F",H3624:AL3624)+SUMIF(H3617:AL3617,"PN/L",H3624:AL3624)</f>
        <v>0</v>
      </c>
      <c r="BY3617" s="255">
        <f>SUM(H3624:AL3624)-BX3617</f>
        <v>0</v>
      </c>
      <c r="BZ3617" s="255">
        <f t="shared" ref="BZ3617" si="1135">+SUM(BL3617:BW3624)</f>
        <v>71</v>
      </c>
      <c r="CA3617" s="266">
        <f>(COUNTIFS(H3617:AL3617,"PD",H3618:AL3618,"&gt;=2"))*0.5-IF(CN3617="VP",COUNTIFS($H$16:$AL$16,"SAT",H3617:AL3617,"PD",H3618:AL3618,"&gt;=2"))*0.5</f>
        <v>3.5</v>
      </c>
      <c r="CB3617" s="266">
        <f>(COUNTIFS(H3617:AL3617,"PN",H3619:AL3619,"&gt;=0.5",H3618:AL3618,"&gt;=1.5"))*0.5+COUNTIFS(H3617:AL3617,"PDD",H3619:AL3619,"&gt;=0.5",H3618:AL3618,"&gt;=1.5")*0.5</f>
        <v>5.5</v>
      </c>
      <c r="CC3617" s="273">
        <f>(COUNTIFS(H3617:AL3617,"TV",H3619:AL3619,"&gt;=10"))*0.5+(COUNTIFS(H3617:AL3617,"PMD",H3619:AL3619,"&gt;=2"))*0.5</f>
        <v>0</v>
      </c>
      <c r="CD3617" s="266">
        <f>(COUNTIFS(H3617:AL3617,"TVD",H3621:AL3621,"&gt;=6.5",H3619:AL3619,"&gt;=3.5"))*0.5</f>
        <v>1</v>
      </c>
      <c r="CE3617" s="266">
        <f>(COUNTIFS(H3617:AL3617,"PD",H3622:AL3622,"&gt;=10"))*0.5</f>
        <v>0</v>
      </c>
      <c r="CF3617" s="266">
        <f>(COUNTIFS(H3617:AL3617,"PDD",H3622:AL3622,"&gt;=3.5",H3623:AL3623,"&gt;=6.5")+COUNTIFS(H3617:AL3617,"PH",H3623:AL3623,"&gt;=0.5",H3622:AL3622,"&gt;=1.5")+COUNTIFS(H3617:AL3617,"PM",H3623:AL3623,"&gt;=0.5",H3622:AL3622,"&gt;=1.5"))*0.5</f>
        <v>0</v>
      </c>
      <c r="CG3617" s="266">
        <f>(COUNTIFS(H3617:AL3617,"DS",H3618:AL3618,"&gt;=2")+COUNTIFS(H3617:AL3617,"AL/DS",H3618:AL3618,"&gt;=2"))*0.5-IF(CN3617="VP",COUNTIFS($H$16:$AL$16,"SAT",H3617:AL3617,"DS",H3618:AL3618,"&gt;=2"))*0.5</f>
        <v>0</v>
      </c>
      <c r="CH3617" s="266">
        <f>(COUNTIFS(H3617:AL3617,"NS",H3619:AL3619,"&gt;=0.5",H3618:AL3618,"&gt;=1.5")+COUNTIFS(H3617:AL3617,"AL/NS",H3619:AL3619,"&gt;=0.5",H3618:AL3618,"&gt;=1.5")+COUNTIFS(H3617:AL3617,"NHD",H3619:AL3619,"&gt;=4.5",H3622:AL3622,"&gt;=2",H3618:AL3618,"&gt;=1.5"))*0.5</f>
        <v>0</v>
      </c>
      <c r="CI3617" s="266">
        <f>(COUNTIF(H3619:AL3619,"&gt;=10")+COUNTIFS(H3617:AL3617,"MD",H3619:AL3619,"&gt;=2")-COUNTIFS(H3617:AL3617,"TV",H3619:AL3619,"&gt;=10"))*0.5</f>
        <v>0</v>
      </c>
      <c r="CJ3617" s="266">
        <f>(COUNTIFS(H3617:AL3617,"D",H3621:AL3621,"&gt;=6.5",H3619:AL3619,"&gt;=3.5"))*0.5</f>
        <v>0</v>
      </c>
      <c r="CK3617" s="266">
        <f>(COUNTIF(H3622:AL3622,"&gt;=10")-COUNTIFS(H3617:AL3617,"PD",H3622:AL3622,"&gt;=10"))*0.5</f>
        <v>0</v>
      </c>
      <c r="CL3617" s="265">
        <f>(COUNTIFS(H3617:AL3617,"NHD",H3622:AL3622,"&gt;=3.5",H3623:AL3623,"&gt;=6.5")+COUNTIFS(H3617:AL3617,"BH",H3622:AL3622,"&gt;=1.5",H3623:AL3623,"&gt;=0.5")+COUNTIFS(H3617:AL3617,"BM",H3622:AL3622,"&gt;=1.5",H3623:AL3623,"&gt;=0.5")+COUNTIFS(H3617:AL3617,"D",H3622:AL3622,"&gt;=1.5",H3623:AL3623,"&gt;=0.5"))*0.5</f>
        <v>0</v>
      </c>
      <c r="CM3617" s="272"/>
      <c r="CN3617" s="264" t="s">
        <v>723</v>
      </c>
      <c r="CO3617" s="193">
        <f t="shared" ref="CO3617" si="1136">+AM3617+AN3617+AO3617+AP3617+AQ3617+AR3617+AS3617+AU3617+BG3617</f>
        <v>26</v>
      </c>
      <c r="CP3617" s="225">
        <f>+SUM(I3618:I3623)-I3624</f>
        <v>10.5</v>
      </c>
      <c r="CQ3617" s="225">
        <f>+SUM(J3618:J3623)-J3624</f>
        <v>2.5</v>
      </c>
      <c r="CR3617" s="225">
        <f>+SUM(K3618:K3623)-K3624</f>
        <v>2.5</v>
      </c>
      <c r="CS3617" s="192"/>
      <c r="CT3617" s="192"/>
      <c r="CU3617" s="192"/>
      <c r="CV3617" s="192"/>
      <c r="CW3617" s="192"/>
      <c r="CX3617" s="192"/>
      <c r="CY3617" s="192"/>
      <c r="CZ3617" s="192"/>
      <c r="DA3617" s="192"/>
    </row>
    <row r="3618" spans="1:105" s="120" customFormat="1" ht="15" customHeight="1">
      <c r="A3618" s="228"/>
      <c r="B3618" s="598"/>
      <c r="C3618" s="620"/>
      <c r="D3618" s="237"/>
      <c r="E3618" s="237"/>
      <c r="F3618" s="242" t="s">
        <v>82</v>
      </c>
      <c r="G3618" s="121">
        <v>1.5</v>
      </c>
      <c r="H3618" s="83"/>
      <c r="I3618" s="83"/>
      <c r="J3618" s="83">
        <v>2</v>
      </c>
      <c r="K3618" s="83">
        <v>2</v>
      </c>
      <c r="L3618" s="83">
        <v>2</v>
      </c>
      <c r="M3618" s="83">
        <v>2</v>
      </c>
      <c r="N3618" s="83">
        <v>2</v>
      </c>
      <c r="O3618" s="83"/>
      <c r="P3618" s="83">
        <v>2</v>
      </c>
      <c r="Q3618" s="83">
        <v>2</v>
      </c>
      <c r="R3618" s="83">
        <v>2</v>
      </c>
      <c r="S3618" s="83">
        <v>2</v>
      </c>
      <c r="T3618" s="83">
        <v>2</v>
      </c>
      <c r="U3618" s="83">
        <v>2</v>
      </c>
      <c r="V3618" s="83"/>
      <c r="W3618" s="83">
        <v>4.5</v>
      </c>
      <c r="X3618" s="83">
        <v>2.5</v>
      </c>
      <c r="Y3618" s="83">
        <v>2.5</v>
      </c>
      <c r="Z3618" s="83">
        <v>2.5</v>
      </c>
      <c r="AA3618" s="83"/>
      <c r="AB3618" s="83"/>
      <c r="AC3618" s="79"/>
      <c r="AD3618" s="79">
        <v>2.5</v>
      </c>
      <c r="AE3618" s="79"/>
      <c r="AF3618" s="79">
        <v>2.5</v>
      </c>
      <c r="AG3618" s="79">
        <v>2.5</v>
      </c>
      <c r="AH3618" s="79"/>
      <c r="AI3618" s="79"/>
      <c r="AJ3618" s="79"/>
      <c r="AK3618" s="79">
        <v>1</v>
      </c>
      <c r="AL3618" s="79">
        <v>1</v>
      </c>
      <c r="AM3618" s="240"/>
      <c r="AN3618" s="240"/>
      <c r="AO3618" s="240"/>
      <c r="AP3618" s="240"/>
      <c r="AQ3618" s="240"/>
      <c r="AR3618" s="240"/>
      <c r="AS3618" s="240"/>
      <c r="AT3618" s="256"/>
      <c r="AU3618" s="256"/>
      <c r="AV3618" s="259"/>
      <c r="AW3618" s="259"/>
      <c r="AX3618" s="256"/>
      <c r="AY3618" s="256"/>
      <c r="AZ3618" s="256"/>
      <c r="BA3618" s="256"/>
      <c r="BB3618" s="256"/>
      <c r="BC3618" s="256"/>
      <c r="BD3618" s="256"/>
      <c r="BE3618" s="256"/>
      <c r="BF3618" s="256"/>
      <c r="BG3618" s="256"/>
      <c r="BH3618" s="256"/>
      <c r="BI3618" s="256"/>
      <c r="BJ3618" s="256"/>
      <c r="BK3618" s="256"/>
      <c r="BL3618" s="262"/>
      <c r="BM3618" s="262"/>
      <c r="BN3618" s="262"/>
      <c r="BO3618" s="262"/>
      <c r="BP3618" s="262"/>
      <c r="BQ3618" s="262"/>
      <c r="BR3618" s="270"/>
      <c r="BS3618" s="270"/>
      <c r="BT3618" s="270"/>
      <c r="BU3618" s="270"/>
      <c r="BV3618" s="270"/>
      <c r="BW3618" s="270"/>
      <c r="BX3618" s="256"/>
      <c r="BY3618" s="256"/>
      <c r="BZ3618" s="256"/>
      <c r="CA3618" s="267"/>
      <c r="CB3618" s="267"/>
      <c r="CC3618" s="274"/>
      <c r="CD3618" s="267"/>
      <c r="CE3618" s="267"/>
      <c r="CF3618" s="267"/>
      <c r="CG3618" s="267"/>
      <c r="CH3618" s="267"/>
      <c r="CI3618" s="267"/>
      <c r="CJ3618" s="267"/>
      <c r="CK3618" s="267"/>
      <c r="CL3618" s="265"/>
      <c r="CM3618" s="272"/>
      <c r="CN3618" s="264"/>
      <c r="CO3618" s="193"/>
      <c r="CP3618" s="226"/>
      <c r="CQ3618" s="226"/>
      <c r="CR3618" s="226"/>
      <c r="CS3618" s="192"/>
      <c r="CT3618" s="192"/>
      <c r="CU3618" s="192"/>
      <c r="CV3618" s="192"/>
      <c r="CW3618" s="192"/>
      <c r="CX3618" s="192"/>
      <c r="CY3618" s="192"/>
      <c r="CZ3618" s="192"/>
      <c r="DA3618" s="192"/>
    </row>
    <row r="3619" spans="1:105" s="120" customFormat="1" ht="15" customHeight="1">
      <c r="A3619" s="228"/>
      <c r="B3619" s="598"/>
      <c r="C3619" s="620"/>
      <c r="D3619" s="237"/>
      <c r="E3619" s="237"/>
      <c r="F3619" s="243"/>
      <c r="G3619" s="122">
        <v>2</v>
      </c>
      <c r="H3619" s="84"/>
      <c r="I3619" s="84">
        <v>4</v>
      </c>
      <c r="J3619" s="84">
        <v>0.5</v>
      </c>
      <c r="K3619" s="84">
        <v>0.5</v>
      </c>
      <c r="L3619" s="84">
        <v>0.5</v>
      </c>
      <c r="M3619" s="84">
        <v>0.5</v>
      </c>
      <c r="N3619" s="84">
        <v>0.5</v>
      </c>
      <c r="O3619" s="84">
        <v>4</v>
      </c>
      <c r="P3619" s="84">
        <v>0.5</v>
      </c>
      <c r="Q3619" s="84">
        <v>0.5</v>
      </c>
      <c r="R3619" s="84">
        <v>0.5</v>
      </c>
      <c r="S3619" s="84">
        <v>0.5</v>
      </c>
      <c r="T3619" s="84">
        <v>0.5</v>
      </c>
      <c r="U3619" s="84">
        <v>0.5</v>
      </c>
      <c r="V3619" s="84"/>
      <c r="W3619" s="84"/>
      <c r="X3619" s="84"/>
      <c r="Y3619" s="84"/>
      <c r="Z3619" s="84"/>
      <c r="AA3619" s="84"/>
      <c r="AB3619" s="84"/>
      <c r="AC3619" s="80"/>
      <c r="AD3619" s="80"/>
      <c r="AE3619" s="80"/>
      <c r="AF3619" s="80"/>
      <c r="AG3619" s="80"/>
      <c r="AH3619" s="80"/>
      <c r="AI3619" s="80"/>
      <c r="AJ3619" s="80"/>
      <c r="AK3619" s="80">
        <v>0.5</v>
      </c>
      <c r="AL3619" s="80">
        <v>0.5</v>
      </c>
      <c r="AM3619" s="240"/>
      <c r="AN3619" s="240"/>
      <c r="AO3619" s="240"/>
      <c r="AP3619" s="240"/>
      <c r="AQ3619" s="240"/>
      <c r="AR3619" s="240"/>
      <c r="AS3619" s="240"/>
      <c r="AT3619" s="256"/>
      <c r="AU3619" s="256"/>
      <c r="AV3619" s="259"/>
      <c r="AW3619" s="259"/>
      <c r="AX3619" s="256"/>
      <c r="AY3619" s="256"/>
      <c r="AZ3619" s="256"/>
      <c r="BA3619" s="256"/>
      <c r="BB3619" s="256"/>
      <c r="BC3619" s="256"/>
      <c r="BD3619" s="256"/>
      <c r="BE3619" s="256"/>
      <c r="BF3619" s="256"/>
      <c r="BG3619" s="256"/>
      <c r="BH3619" s="256"/>
      <c r="BI3619" s="256"/>
      <c r="BJ3619" s="256"/>
      <c r="BK3619" s="256"/>
      <c r="BL3619" s="262"/>
      <c r="BM3619" s="262"/>
      <c r="BN3619" s="262"/>
      <c r="BO3619" s="262"/>
      <c r="BP3619" s="262"/>
      <c r="BQ3619" s="262"/>
      <c r="BR3619" s="270"/>
      <c r="BS3619" s="270"/>
      <c r="BT3619" s="270"/>
      <c r="BU3619" s="270"/>
      <c r="BV3619" s="270"/>
      <c r="BW3619" s="270"/>
      <c r="BX3619" s="256"/>
      <c r="BY3619" s="256"/>
      <c r="BZ3619" s="256"/>
      <c r="CA3619" s="267"/>
      <c r="CB3619" s="267"/>
      <c r="CC3619" s="274"/>
      <c r="CD3619" s="267"/>
      <c r="CE3619" s="267"/>
      <c r="CF3619" s="267"/>
      <c r="CG3619" s="267"/>
      <c r="CH3619" s="267"/>
      <c r="CI3619" s="267"/>
      <c r="CJ3619" s="267"/>
      <c r="CK3619" s="267"/>
      <c r="CL3619" s="265"/>
      <c r="CM3619" s="272"/>
      <c r="CN3619" s="264"/>
      <c r="CO3619" s="193"/>
      <c r="CP3619" s="226"/>
      <c r="CQ3619" s="226"/>
      <c r="CR3619" s="226"/>
      <c r="CS3619" s="192"/>
      <c r="CT3619" s="192"/>
      <c r="CU3619" s="192"/>
      <c r="CV3619" s="192"/>
      <c r="CW3619" s="192"/>
      <c r="CX3619" s="192"/>
      <c r="CY3619" s="192"/>
      <c r="CZ3619" s="192"/>
      <c r="DA3619" s="192"/>
    </row>
    <row r="3620" spans="1:105" s="120" customFormat="1" ht="15" customHeight="1">
      <c r="A3620" s="228"/>
      <c r="B3620" s="598"/>
      <c r="C3620" s="620"/>
      <c r="D3620" s="237"/>
      <c r="E3620" s="237"/>
      <c r="F3620" s="243"/>
      <c r="G3620" s="122">
        <v>2.1</v>
      </c>
      <c r="H3620" s="84"/>
      <c r="I3620" s="84"/>
      <c r="J3620" s="84"/>
      <c r="K3620" s="84"/>
      <c r="L3620" s="84"/>
      <c r="M3620" s="84"/>
      <c r="N3620" s="84"/>
      <c r="O3620" s="84"/>
      <c r="P3620" s="84"/>
      <c r="Q3620" s="84"/>
      <c r="R3620" s="84"/>
      <c r="S3620" s="84"/>
      <c r="T3620" s="84"/>
      <c r="U3620" s="84"/>
      <c r="V3620" s="84"/>
      <c r="W3620" s="84"/>
      <c r="X3620" s="84"/>
      <c r="Y3620" s="84"/>
      <c r="Z3620" s="84"/>
      <c r="AA3620" s="84"/>
      <c r="AB3620" s="84"/>
      <c r="AC3620" s="80"/>
      <c r="AD3620" s="80"/>
      <c r="AE3620" s="80"/>
      <c r="AF3620" s="80"/>
      <c r="AG3620" s="80"/>
      <c r="AH3620" s="80"/>
      <c r="AI3620" s="80"/>
      <c r="AJ3620" s="80"/>
      <c r="AK3620" s="80"/>
      <c r="AL3620" s="80"/>
      <c r="AM3620" s="240"/>
      <c r="AN3620" s="240"/>
      <c r="AO3620" s="240"/>
      <c r="AP3620" s="240"/>
      <c r="AQ3620" s="240"/>
      <c r="AR3620" s="240"/>
      <c r="AS3620" s="240"/>
      <c r="AT3620" s="256"/>
      <c r="AU3620" s="256"/>
      <c r="AV3620" s="259"/>
      <c r="AW3620" s="259"/>
      <c r="AX3620" s="256"/>
      <c r="AY3620" s="256"/>
      <c r="AZ3620" s="256"/>
      <c r="BA3620" s="256"/>
      <c r="BB3620" s="256"/>
      <c r="BC3620" s="256"/>
      <c r="BD3620" s="256"/>
      <c r="BE3620" s="256"/>
      <c r="BF3620" s="256"/>
      <c r="BG3620" s="256"/>
      <c r="BH3620" s="256"/>
      <c r="BI3620" s="256"/>
      <c r="BJ3620" s="256"/>
      <c r="BK3620" s="256"/>
      <c r="BL3620" s="262"/>
      <c r="BM3620" s="262"/>
      <c r="BN3620" s="262"/>
      <c r="BO3620" s="262"/>
      <c r="BP3620" s="262"/>
      <c r="BQ3620" s="262"/>
      <c r="BR3620" s="270"/>
      <c r="BS3620" s="270"/>
      <c r="BT3620" s="270"/>
      <c r="BU3620" s="270"/>
      <c r="BV3620" s="270"/>
      <c r="BW3620" s="270"/>
      <c r="BX3620" s="256"/>
      <c r="BY3620" s="256"/>
      <c r="BZ3620" s="256"/>
      <c r="CA3620" s="267"/>
      <c r="CB3620" s="267"/>
      <c r="CC3620" s="274"/>
      <c r="CD3620" s="267"/>
      <c r="CE3620" s="267"/>
      <c r="CF3620" s="267"/>
      <c r="CG3620" s="267"/>
      <c r="CH3620" s="267"/>
      <c r="CI3620" s="267"/>
      <c r="CJ3620" s="267"/>
      <c r="CK3620" s="267"/>
      <c r="CL3620" s="265"/>
      <c r="CM3620" s="272"/>
      <c r="CN3620" s="264"/>
      <c r="CO3620" s="193"/>
      <c r="CP3620" s="226"/>
      <c r="CQ3620" s="226"/>
      <c r="CR3620" s="226"/>
      <c r="CS3620" s="192"/>
      <c r="CT3620" s="192"/>
      <c r="CU3620" s="192"/>
      <c r="CV3620" s="192"/>
      <c r="CW3620" s="192"/>
      <c r="CX3620" s="192"/>
      <c r="CY3620" s="192"/>
      <c r="CZ3620" s="192"/>
      <c r="DA3620" s="192"/>
    </row>
    <row r="3621" spans="1:105" s="120" customFormat="1" ht="15" customHeight="1">
      <c r="A3621" s="228"/>
      <c r="B3621" s="598"/>
      <c r="C3621" s="620"/>
      <c r="D3621" s="237"/>
      <c r="E3621" s="237"/>
      <c r="F3621" s="243"/>
      <c r="G3621" s="122">
        <v>2.7</v>
      </c>
      <c r="H3621" s="84"/>
      <c r="I3621" s="84">
        <v>6.5</v>
      </c>
      <c r="J3621" s="84"/>
      <c r="K3621" s="84"/>
      <c r="L3621" s="84"/>
      <c r="M3621" s="84"/>
      <c r="N3621" s="84"/>
      <c r="O3621" s="84">
        <v>6.5</v>
      </c>
      <c r="P3621" s="84"/>
      <c r="Q3621" s="84"/>
      <c r="R3621" s="84"/>
      <c r="S3621" s="84"/>
      <c r="T3621" s="84"/>
      <c r="U3621" s="84"/>
      <c r="V3621" s="84"/>
      <c r="W3621" s="84"/>
      <c r="X3621" s="84"/>
      <c r="Y3621" s="84"/>
      <c r="Z3621" s="84"/>
      <c r="AA3621" s="84"/>
      <c r="AB3621" s="84"/>
      <c r="AC3621" s="80"/>
      <c r="AD3621" s="80"/>
      <c r="AE3621" s="80"/>
      <c r="AF3621" s="80"/>
      <c r="AG3621" s="80"/>
      <c r="AH3621" s="80"/>
      <c r="AI3621" s="80"/>
      <c r="AJ3621" s="80"/>
      <c r="AK3621" s="80"/>
      <c r="AL3621" s="80"/>
      <c r="AM3621" s="240"/>
      <c r="AN3621" s="240"/>
      <c r="AO3621" s="240"/>
      <c r="AP3621" s="240"/>
      <c r="AQ3621" s="240"/>
      <c r="AR3621" s="240"/>
      <c r="AS3621" s="240"/>
      <c r="AT3621" s="256"/>
      <c r="AU3621" s="256"/>
      <c r="AV3621" s="259"/>
      <c r="AW3621" s="259"/>
      <c r="AX3621" s="256"/>
      <c r="AY3621" s="256"/>
      <c r="AZ3621" s="256"/>
      <c r="BA3621" s="256"/>
      <c r="BB3621" s="256"/>
      <c r="BC3621" s="256"/>
      <c r="BD3621" s="256"/>
      <c r="BE3621" s="256"/>
      <c r="BF3621" s="256"/>
      <c r="BG3621" s="256"/>
      <c r="BH3621" s="256"/>
      <c r="BI3621" s="256"/>
      <c r="BJ3621" s="256"/>
      <c r="BK3621" s="256"/>
      <c r="BL3621" s="262"/>
      <c r="BM3621" s="262"/>
      <c r="BN3621" s="262"/>
      <c r="BO3621" s="262"/>
      <c r="BP3621" s="262"/>
      <c r="BQ3621" s="262"/>
      <c r="BR3621" s="270"/>
      <c r="BS3621" s="270"/>
      <c r="BT3621" s="270"/>
      <c r="BU3621" s="270"/>
      <c r="BV3621" s="270"/>
      <c r="BW3621" s="270"/>
      <c r="BX3621" s="256"/>
      <c r="BY3621" s="256"/>
      <c r="BZ3621" s="256"/>
      <c r="CA3621" s="267"/>
      <c r="CB3621" s="267"/>
      <c r="CC3621" s="274"/>
      <c r="CD3621" s="267"/>
      <c r="CE3621" s="267"/>
      <c r="CF3621" s="267"/>
      <c r="CG3621" s="267"/>
      <c r="CH3621" s="267"/>
      <c r="CI3621" s="267"/>
      <c r="CJ3621" s="267"/>
      <c r="CK3621" s="267"/>
      <c r="CL3621" s="265"/>
      <c r="CM3621" s="272"/>
      <c r="CN3621" s="264"/>
      <c r="CO3621" s="193"/>
      <c r="CP3621" s="226"/>
      <c r="CQ3621" s="226"/>
      <c r="CR3621" s="226"/>
      <c r="CS3621" s="192"/>
      <c r="CT3621" s="192"/>
      <c r="CU3621" s="192"/>
      <c r="CV3621" s="192"/>
      <c r="CW3621" s="192"/>
      <c r="CX3621" s="192"/>
      <c r="CY3621" s="192"/>
      <c r="CZ3621" s="192"/>
      <c r="DA3621" s="192"/>
    </row>
    <row r="3622" spans="1:105" s="120" customFormat="1" ht="15" customHeight="1">
      <c r="A3622" s="228"/>
      <c r="B3622" s="598"/>
      <c r="C3622" s="620"/>
      <c r="D3622" s="237"/>
      <c r="E3622" s="237"/>
      <c r="F3622" s="243"/>
      <c r="G3622" s="122">
        <v>3</v>
      </c>
      <c r="H3622" s="84"/>
      <c r="I3622" s="84"/>
      <c r="J3622" s="84"/>
      <c r="K3622" s="84"/>
      <c r="L3622" s="84"/>
      <c r="M3622" s="84"/>
      <c r="N3622" s="84"/>
      <c r="O3622" s="84"/>
      <c r="P3622" s="84"/>
      <c r="Q3622" s="84"/>
      <c r="R3622" s="84"/>
      <c r="S3622" s="84"/>
      <c r="T3622" s="84"/>
      <c r="U3622" s="84"/>
      <c r="V3622" s="84"/>
      <c r="W3622" s="84"/>
      <c r="X3622" s="84"/>
      <c r="Y3622" s="84"/>
      <c r="Z3622" s="84"/>
      <c r="AA3622" s="84"/>
      <c r="AB3622" s="84"/>
      <c r="AC3622" s="80"/>
      <c r="AD3622" s="80"/>
      <c r="AE3622" s="80"/>
      <c r="AF3622" s="80"/>
      <c r="AG3622" s="80"/>
      <c r="AH3622" s="80"/>
      <c r="AI3622" s="80"/>
      <c r="AJ3622" s="80"/>
      <c r="AK3622" s="80"/>
      <c r="AL3622" s="80"/>
      <c r="AM3622" s="240"/>
      <c r="AN3622" s="240"/>
      <c r="AO3622" s="240"/>
      <c r="AP3622" s="240"/>
      <c r="AQ3622" s="240"/>
      <c r="AR3622" s="240"/>
      <c r="AS3622" s="240"/>
      <c r="AT3622" s="256"/>
      <c r="AU3622" s="256"/>
      <c r="AV3622" s="259"/>
      <c r="AW3622" s="259"/>
      <c r="AX3622" s="256"/>
      <c r="AY3622" s="256"/>
      <c r="AZ3622" s="256"/>
      <c r="BA3622" s="256"/>
      <c r="BB3622" s="256"/>
      <c r="BC3622" s="256"/>
      <c r="BD3622" s="256"/>
      <c r="BE3622" s="256"/>
      <c r="BF3622" s="256"/>
      <c r="BG3622" s="256"/>
      <c r="BH3622" s="256"/>
      <c r="BI3622" s="256"/>
      <c r="BJ3622" s="256"/>
      <c r="BK3622" s="256"/>
      <c r="BL3622" s="262"/>
      <c r="BM3622" s="262"/>
      <c r="BN3622" s="262"/>
      <c r="BO3622" s="262"/>
      <c r="BP3622" s="262"/>
      <c r="BQ3622" s="262"/>
      <c r="BR3622" s="270"/>
      <c r="BS3622" s="270"/>
      <c r="BT3622" s="270"/>
      <c r="BU3622" s="270"/>
      <c r="BV3622" s="270"/>
      <c r="BW3622" s="270"/>
      <c r="BX3622" s="256"/>
      <c r="BY3622" s="256"/>
      <c r="BZ3622" s="256"/>
      <c r="CA3622" s="267"/>
      <c r="CB3622" s="267"/>
      <c r="CC3622" s="274"/>
      <c r="CD3622" s="267"/>
      <c r="CE3622" s="267"/>
      <c r="CF3622" s="267"/>
      <c r="CG3622" s="267"/>
      <c r="CH3622" s="267"/>
      <c r="CI3622" s="267"/>
      <c r="CJ3622" s="267"/>
      <c r="CK3622" s="267"/>
      <c r="CL3622" s="265"/>
      <c r="CM3622" s="272"/>
      <c r="CN3622" s="264"/>
      <c r="CO3622" s="193"/>
      <c r="CP3622" s="226"/>
      <c r="CQ3622" s="226"/>
      <c r="CR3622" s="226"/>
      <c r="CS3622" s="192"/>
      <c r="CT3622" s="192"/>
      <c r="CU3622" s="192"/>
      <c r="CV3622" s="192"/>
      <c r="CW3622" s="192"/>
      <c r="CX3622" s="192"/>
      <c r="CY3622" s="192"/>
      <c r="CZ3622" s="192"/>
      <c r="DA3622" s="192"/>
    </row>
    <row r="3623" spans="1:105" s="120" customFormat="1" ht="15" customHeight="1">
      <c r="A3623" s="228"/>
      <c r="B3623" s="598"/>
      <c r="C3623" s="620"/>
      <c r="D3623" s="237"/>
      <c r="E3623" s="237"/>
      <c r="F3623" s="244"/>
      <c r="G3623" s="123">
        <v>3.9</v>
      </c>
      <c r="H3623" s="85"/>
      <c r="I3623" s="85"/>
      <c r="J3623" s="85"/>
      <c r="K3623" s="85"/>
      <c r="L3623" s="85"/>
      <c r="M3623" s="85"/>
      <c r="N3623" s="85"/>
      <c r="O3623" s="85"/>
      <c r="P3623" s="85"/>
      <c r="Q3623" s="85"/>
      <c r="R3623" s="85"/>
      <c r="S3623" s="85"/>
      <c r="T3623" s="85"/>
      <c r="U3623" s="85"/>
      <c r="V3623" s="85"/>
      <c r="W3623" s="85"/>
      <c r="X3623" s="85"/>
      <c r="Y3623" s="85"/>
      <c r="Z3623" s="85"/>
      <c r="AA3623" s="85"/>
      <c r="AB3623" s="85"/>
      <c r="AC3623" s="81"/>
      <c r="AD3623" s="81"/>
      <c r="AE3623" s="81"/>
      <c r="AF3623" s="81"/>
      <c r="AG3623" s="81"/>
      <c r="AH3623" s="81"/>
      <c r="AI3623" s="81"/>
      <c r="AJ3623" s="81"/>
      <c r="AK3623" s="81"/>
      <c r="AL3623" s="81"/>
      <c r="AM3623" s="240"/>
      <c r="AN3623" s="240"/>
      <c r="AO3623" s="240"/>
      <c r="AP3623" s="240"/>
      <c r="AQ3623" s="240"/>
      <c r="AR3623" s="240"/>
      <c r="AS3623" s="240"/>
      <c r="AT3623" s="256"/>
      <c r="AU3623" s="256"/>
      <c r="AV3623" s="259"/>
      <c r="AW3623" s="259"/>
      <c r="AX3623" s="256"/>
      <c r="AY3623" s="256"/>
      <c r="AZ3623" s="256"/>
      <c r="BA3623" s="256"/>
      <c r="BB3623" s="256"/>
      <c r="BC3623" s="256"/>
      <c r="BD3623" s="256"/>
      <c r="BE3623" s="256"/>
      <c r="BF3623" s="256"/>
      <c r="BG3623" s="256"/>
      <c r="BH3623" s="256"/>
      <c r="BI3623" s="256"/>
      <c r="BJ3623" s="256"/>
      <c r="BK3623" s="256"/>
      <c r="BL3623" s="262"/>
      <c r="BM3623" s="262"/>
      <c r="BN3623" s="262"/>
      <c r="BO3623" s="262"/>
      <c r="BP3623" s="262"/>
      <c r="BQ3623" s="262"/>
      <c r="BR3623" s="270"/>
      <c r="BS3623" s="270"/>
      <c r="BT3623" s="270"/>
      <c r="BU3623" s="270"/>
      <c r="BV3623" s="270"/>
      <c r="BW3623" s="270"/>
      <c r="BX3623" s="256"/>
      <c r="BY3623" s="256"/>
      <c r="BZ3623" s="256"/>
      <c r="CA3623" s="267"/>
      <c r="CB3623" s="267"/>
      <c r="CC3623" s="274"/>
      <c r="CD3623" s="267"/>
      <c r="CE3623" s="267"/>
      <c r="CF3623" s="267"/>
      <c r="CG3623" s="267"/>
      <c r="CH3623" s="267"/>
      <c r="CI3623" s="267"/>
      <c r="CJ3623" s="267"/>
      <c r="CK3623" s="267"/>
      <c r="CL3623" s="265"/>
      <c r="CM3623" s="272"/>
      <c r="CN3623" s="264"/>
      <c r="CO3623" s="193"/>
      <c r="CP3623" s="226"/>
      <c r="CQ3623" s="226"/>
      <c r="CR3623" s="226"/>
      <c r="CS3623" s="192"/>
      <c r="CT3623" s="192"/>
      <c r="CU3623" s="192"/>
      <c r="CV3623" s="192"/>
      <c r="CW3623" s="192"/>
      <c r="CX3623" s="192"/>
      <c r="CY3623" s="192"/>
      <c r="CZ3623" s="192"/>
      <c r="DA3623" s="192"/>
    </row>
    <row r="3624" spans="1:105" s="120" customFormat="1" ht="15" customHeight="1">
      <c r="A3624" s="229"/>
      <c r="B3624" s="599"/>
      <c r="C3624" s="621"/>
      <c r="D3624" s="238"/>
      <c r="E3624" s="238"/>
      <c r="F3624" s="245" t="s">
        <v>83</v>
      </c>
      <c r="G3624" s="246"/>
      <c r="H3624" s="82"/>
      <c r="I3624" s="82"/>
      <c r="J3624" s="82"/>
      <c r="K3624" s="82"/>
      <c r="L3624" s="82"/>
      <c r="M3624" s="82"/>
      <c r="N3624" s="82"/>
      <c r="O3624" s="82"/>
      <c r="P3624" s="82"/>
      <c r="Q3624" s="82"/>
      <c r="R3624" s="82"/>
      <c r="S3624" s="82"/>
      <c r="T3624" s="82"/>
      <c r="U3624" s="82"/>
      <c r="V3624" s="82"/>
      <c r="W3624" s="82"/>
      <c r="X3624" s="82"/>
      <c r="Y3624" s="82"/>
      <c r="Z3624" s="82"/>
      <c r="AA3624" s="82"/>
      <c r="AB3624" s="82"/>
      <c r="AC3624" s="35"/>
      <c r="AD3624" s="35"/>
      <c r="AE3624" s="35"/>
      <c r="AF3624" s="35"/>
      <c r="AG3624" s="35"/>
      <c r="AH3624" s="35"/>
      <c r="AI3624" s="35"/>
      <c r="AJ3624" s="35"/>
      <c r="AK3624" s="35"/>
      <c r="AL3624" s="35"/>
      <c r="AM3624" s="241"/>
      <c r="AN3624" s="241"/>
      <c r="AO3624" s="241"/>
      <c r="AP3624" s="241"/>
      <c r="AQ3624" s="241"/>
      <c r="AR3624" s="241"/>
      <c r="AS3624" s="241"/>
      <c r="AT3624" s="257"/>
      <c r="AU3624" s="257"/>
      <c r="AV3624" s="260"/>
      <c r="AW3624" s="260"/>
      <c r="AX3624" s="257"/>
      <c r="AY3624" s="257"/>
      <c r="AZ3624" s="257"/>
      <c r="BA3624" s="257"/>
      <c r="BB3624" s="257"/>
      <c r="BC3624" s="257"/>
      <c r="BD3624" s="257"/>
      <c r="BE3624" s="257"/>
      <c r="BF3624" s="257"/>
      <c r="BG3624" s="257"/>
      <c r="BH3624" s="257"/>
      <c r="BI3624" s="257"/>
      <c r="BJ3624" s="257"/>
      <c r="BK3624" s="257"/>
      <c r="BL3624" s="263"/>
      <c r="BM3624" s="263"/>
      <c r="BN3624" s="263"/>
      <c r="BO3624" s="263"/>
      <c r="BP3624" s="263"/>
      <c r="BQ3624" s="263"/>
      <c r="BR3624" s="271"/>
      <c r="BS3624" s="271"/>
      <c r="BT3624" s="271"/>
      <c r="BU3624" s="271"/>
      <c r="BV3624" s="271"/>
      <c r="BW3624" s="271"/>
      <c r="BX3624" s="257"/>
      <c r="BY3624" s="257"/>
      <c r="BZ3624" s="257"/>
      <c r="CA3624" s="268"/>
      <c r="CB3624" s="268"/>
      <c r="CC3624" s="275"/>
      <c r="CD3624" s="268"/>
      <c r="CE3624" s="268"/>
      <c r="CF3624" s="268"/>
      <c r="CG3624" s="268"/>
      <c r="CH3624" s="268"/>
      <c r="CI3624" s="268"/>
      <c r="CJ3624" s="268"/>
      <c r="CK3624" s="268"/>
      <c r="CL3624" s="265"/>
      <c r="CM3624" s="272"/>
      <c r="CN3624" s="264"/>
      <c r="CO3624" s="193"/>
      <c r="CP3624" s="226"/>
      <c r="CQ3624" s="226"/>
      <c r="CR3624" s="226"/>
      <c r="CS3624" s="192"/>
      <c r="CT3624" s="192"/>
      <c r="CU3624" s="192"/>
      <c r="CV3624" s="192"/>
      <c r="CW3624" s="192"/>
      <c r="CX3624" s="192"/>
      <c r="CY3624" s="192"/>
      <c r="CZ3624" s="192"/>
      <c r="DA3624" s="192"/>
    </row>
    <row r="3625" spans="1:105" s="120" customFormat="1" ht="15" customHeight="1">
      <c r="A3625" s="227">
        <f t="shared" si="1123"/>
        <v>449</v>
      </c>
      <c r="B3625" s="597" t="s">
        <v>1370</v>
      </c>
      <c r="C3625" s="619" t="s">
        <v>1390</v>
      </c>
      <c r="D3625" s="236" t="s">
        <v>1387</v>
      </c>
      <c r="E3625" s="236" t="s">
        <v>1378</v>
      </c>
      <c r="F3625" s="253" t="s">
        <v>80</v>
      </c>
      <c r="G3625" s="254"/>
      <c r="H3625" s="82" t="s">
        <v>57</v>
      </c>
      <c r="I3625" s="82"/>
      <c r="J3625" s="82" t="s">
        <v>58</v>
      </c>
      <c r="K3625" s="82" t="s">
        <v>58</v>
      </c>
      <c r="L3625" s="82" t="s">
        <v>58</v>
      </c>
      <c r="M3625" s="82" t="s">
        <v>58</v>
      </c>
      <c r="N3625" s="82" t="s">
        <v>58</v>
      </c>
      <c r="O3625" s="82" t="s">
        <v>1364</v>
      </c>
      <c r="P3625" s="82" t="s">
        <v>58</v>
      </c>
      <c r="Q3625" s="82" t="s">
        <v>58</v>
      </c>
      <c r="R3625" s="82" t="s">
        <v>58</v>
      </c>
      <c r="S3625" s="82" t="s">
        <v>58</v>
      </c>
      <c r="T3625" s="82" t="s">
        <v>58</v>
      </c>
      <c r="U3625" s="82" t="s">
        <v>58</v>
      </c>
      <c r="V3625" s="82"/>
      <c r="W3625" s="82" t="s">
        <v>57</v>
      </c>
      <c r="X3625" s="82" t="s">
        <v>57</v>
      </c>
      <c r="Y3625" s="82" t="s">
        <v>57</v>
      </c>
      <c r="Z3625" s="82" t="s">
        <v>57</v>
      </c>
      <c r="AA3625" s="82" t="s">
        <v>57</v>
      </c>
      <c r="AB3625" s="82" t="s">
        <v>57</v>
      </c>
      <c r="AC3625" s="82"/>
      <c r="AD3625" s="82" t="s">
        <v>57</v>
      </c>
      <c r="AE3625" s="82" t="s">
        <v>57</v>
      </c>
      <c r="AF3625" s="82" t="s">
        <v>57</v>
      </c>
      <c r="AG3625" s="82" t="s">
        <v>57</v>
      </c>
      <c r="AH3625" s="82" t="s">
        <v>57</v>
      </c>
      <c r="AI3625" s="82" t="s">
        <v>1443</v>
      </c>
      <c r="AJ3625" s="82"/>
      <c r="AK3625" s="82" t="s">
        <v>58</v>
      </c>
      <c r="AL3625" s="82" t="s">
        <v>58</v>
      </c>
      <c r="AM3625" s="239">
        <f>COUNTIF(H3625:AL3625,"PH")+COUNTIF(H3625:AL3625,"PH/L")+COUNTIF(H3625:AL3625,"PM")</f>
        <v>0</v>
      </c>
      <c r="AN3625" s="239">
        <f>COUNTIF(H3625:AL3625,"PD")+COUNTIF(H3625:AL3625,"PDD")+COUNTIF(H3625:AL3625,"P/DS")/2+COUNTIF(H3625:AL3625,"PMD")</f>
        <v>12.5</v>
      </c>
      <c r="AO3625" s="239">
        <f>COUNTIF(H3625:AL3625,"PN")+COUNTIF(H3625:AL3625,"P/NS")/2+COUNTIF(H3625:AL3625,"PH")+COUNTIF(H3625:AL3625,"PH/F")/2+COUNTIF(H3625:AL3625,"PH/L")/2+COUNTIF(H3625:AL3625,"PM")</f>
        <v>13</v>
      </c>
      <c r="AP3625" s="239">
        <f>COUNTIF(H3625:AL3625,"BH")+COUNTIF(H3625:AL3625,"AL/BL")+COUNTIF(H3625:AL3625,"UL/BL")+COUNTIF(H3625:AL3625,"BM")</f>
        <v>0</v>
      </c>
      <c r="AQ3625" s="239">
        <f>COUNTIF(H3625:AL3625,"DS")+COUNTIF(H3625:AL3625,"AL/DS")/2+COUNTIF(H3625:AL3625,"UL/DS")/2+COUNTIF(H3625:AL3625,"CT")+COUNTIF(H3625:AL3625,"MD")</f>
        <v>0</v>
      </c>
      <c r="AR3625" s="239">
        <f>COUNTIF(H3625:AL3625,"NS")+COUNTIF(H3625:AL3625,"AL/NS")/2+COUNTIF(H3625:AL3625,"UL/NS")/2+COUNTIF(H3625:AL3625,"BH")+COUNTIF(H3625:AL3625,"AL/BF")/2+COUNTIF(H3625:AL3625,"AL/BL")/2+COUNTIF(H3625:AL3625,"UL/BL")/2+COUNTIF(H3625:AL3625,"UL/BF")/2+COUNTIF(H3625:AL3625,"BM")</f>
        <v>0</v>
      </c>
      <c r="AS3625" s="239">
        <f>COUNTIF(H3625:AL3625,"AL")+COUNTIF(H3625:AL3625,"AL/DS")/2+COUNTIF(H3625:AL3625,"AL/NS")/2+COUNTIF(H3625:AL3625,"NH")+COUNTIF(H3625:AL3625,"SL")+COUNTIF(H3625:AL3625,"NHD")+COUNTIF(H3625:AL3625,"B")+COUNTIF(H3625:AL3625,"HL")+COUNTIF(H3625:AL3625,"AL/BF")/2+COUNTIF(H3625:AL3625,"AL/BL")/2</f>
        <v>0</v>
      </c>
      <c r="AT3625" s="255">
        <f>COUNTIF(H3625:AL3625,"PD")+COUNTIF(H3625:AL3625,"PN")+COUNTIF(H3625:AL3625,"P/DS")/2+COUNTIF(H3625:AL3625,"P/NS")/2+COUNTIF(H3625:AL3625,"DS")+COUNTIF(H3625:AL3625,"NS")+COUNTIF(H3625:AL3625,"AL")+COUNTIF(H3625:AL3625,"AL/DS")+COUNTIF(H3625:AL3625,"AL/NS")+COUNTIF(H3625:AL3625,"NH")+COUNTIF(H3625:AL3625,"SL")+COUNTIF(H3625:AL3625,"UL/DS")/2+COUNTIF(H3625:AL3625,"UL/NS")/2+COUNTIF(H3625:AL3625,"CT")+COUNTIF(H3625:AL3625,"NHD")+COUNTIF(H3625:AL3625,"PDD")+COUNTIF(H3625:AL3625,"B")+COUNTIF(H3625:AL3625,"HL")+COUNTIF(H3625:AL3625,"PH")+COUNTIF(H3625:AL3625,"BH")+COUNTIF(H3625:AL3625,"AL/BF")+COUNTIF(H3625:AL3625,"AL/BL")+COUNTIF(H3625:AL3625,"UL/BF")/2+COUNTIF(H3625:AL3625,"UL/BL")/2+COUNTIF(H3625:AL3625,"PH/F")/2+COUNTIF(H3625:AL3625,"PH/L")/2+COUNTIF(H3625:AL3625,"MD")+COUNTIF(H3625:AL3625,"PMD")+COUNTIF(H3625:AL3625,"PM")+COUNTIF(H3625:AL3625,"BM")</f>
        <v>25.5</v>
      </c>
      <c r="AU3625" s="255">
        <f>COUNTIF(H3625:AL3625,"P/DS")/2+COUNTIF(H3625:AL3625,"P/NS")/2+COUNTIF(H3625:AL3625,"IL")+COUNTIF(H3625:AL3625,"NL")+COUNTIF(H3625:AL3625,"UL")+COUNTIF(H3625:AL3625,"UL/DS")/2+COUNTIF(H3625:AL3625,"UL/NS")/2+COUNTIF(H3625:AL3625,"KT")+COUNTIF(H3625:AL3625,"UL/BF")/2+COUNTIF(H3625:AL3625,"UL/BL")/2+COUNTIF(H3625:AL3625,"PH/F")/2+COUNTIF(H3625:AL3625,"PH/L")/2+COUNTIF(H3625:AL3625,"NB")</f>
        <v>0.5</v>
      </c>
      <c r="AV3625" s="258">
        <f>COUNTIF(H3625:AL3625,"PN")+COUNTIF(H3625:AL3625,"TVD")+COUNTIF(H3625:AL3625,"PH")+COUNTIF(H3625:AL3625,"PM")+COUNTIF(H3625:AL3625,"PDD")-COUNTIFS(H3625:AL3625,"PN",H3632:AL3632,"&gt;=3")-COUNTIFS(H3625:AL3625,"PM",H3632:AL3632,"&gt;=3")</f>
        <v>14</v>
      </c>
      <c r="AW3625" s="258">
        <f>COUNTIF(H3625:AL3625,"NS")+COUNTIF(H3625:AL3625,"D")+COUNTIF(H3625:AL3625,"BH")+COUNTIF(H3625:AL3625,"NHD")+COUNTIF(H3625:AL3625,"BM")-COUNTIFS(H3625:AL3625,"NS",H3632:AL3632,"&gt;=3")-COUNTIFS(H3625:AL3625,"BH",H3632:AL3632,"&gt;=3")-COUNTIFS(H3625:AL3625,"BM",H3632:AL3632,"&gt;=3")</f>
        <v>0</v>
      </c>
      <c r="AX3625" s="255">
        <f>COUNTIF(H3625:AL3625,"AL")+COUNTIF(H3625:AL3625,"AL/DS")/2+COUNTIF(H3625:AL3625,"AL/NS")/2+COUNTIF(H3625:AL3625,"AL/BF")+COUNTIF(H3625:AL3625,"AL/BL")/2</f>
        <v>0</v>
      </c>
      <c r="AY3625" s="255">
        <f>COUNTIF(H3625:AL3625,"SL")</f>
        <v>0</v>
      </c>
      <c r="AZ3625" s="255">
        <f>COUNTIF(H3625:AL3625,"NH")</f>
        <v>0</v>
      </c>
      <c r="BA3625" s="255">
        <f>COUNTIF(H3625:AL3625,"HL")</f>
        <v>0</v>
      </c>
      <c r="BB3625" s="255">
        <f>COUNTIF(G3625:AL3625,"P/DS")/2+COUNTIF(G3625:AL3625,"P/NS")/2+COUNTIF(G3625:AL3625,"UL")+COUNTIF(G3625:AL3625,"UL/DS")/2+COUNTIF(G3625:AL3625,"UL/NS")/2+COUNTIF(G3625:AL3625,"UL/BL")/2+COUNTIF(G3625:AL3625,"UL/BF")/2+COUNTIF(G3625:AL3625,"PH/F")/2+COUNTIF(G3625:AL3625,"PH/L")/2</f>
        <v>0.5</v>
      </c>
      <c r="BC3625" s="255">
        <f>COUNTIF(H3625:AL3625,"NB")</f>
        <v>0</v>
      </c>
      <c r="BD3625" s="255">
        <f>COUNTIF(H3625:AL3625,"NL")</f>
        <v>0</v>
      </c>
      <c r="BE3625" s="255">
        <f>COUNTIF(H3625:AL3625,"IL")</f>
        <v>0</v>
      </c>
      <c r="BF3625" s="255">
        <f>COUNTIF(H3625:AL3625,"KT")</f>
        <v>0</v>
      </c>
      <c r="BG3625" s="255">
        <f>COUNTIF(H3625:AL3625,"L70")</f>
        <v>0</v>
      </c>
      <c r="BH3625" s="255">
        <f>COUNTIF(H3625:AL3625,"MD")</f>
        <v>0</v>
      </c>
      <c r="BI3625" s="255">
        <f>COUNTIF(H3625:AL3625,"PMD")</f>
        <v>0</v>
      </c>
      <c r="BJ3625" s="255">
        <f>COUNTIF(H3625:AL3625,"PM")</f>
        <v>0</v>
      </c>
      <c r="BK3625" s="255">
        <f>COUNTIF(H3625:AL3625,"BM")</f>
        <v>0</v>
      </c>
      <c r="BL3625" s="261">
        <f>SUMIF(H3625:AL3625,"PD",H3626:AL3626)+SUMIF(H3625:AL3625,"PN",H3626:AL3626)+SUMIF(H3625:AL3625,"P/DS",H3626:AL3626)+SUMIF(H3625:AL3625,"PN/F",H3626:AL3626)+SUMIF(H3625:AL3625,"PN/L",H3626:AL3626)+SUMIF(H3625:AL3625,"TV",H3626:AL3626)+SUMIF(H3625:AL3625,"TVD",H3626:AL3626)+SUMIF(H3625:AL3625,"PDD",H3626:AL3626)</f>
        <v>39.1</v>
      </c>
      <c r="BM3625" s="261">
        <f>SUMIF(H3625:AL3625,"PD",H3627:AL3627)+SUMIF(H3625:AL3625,"PN",H3627:AL3627)+SUMIF(H3625:AL3625,"P/DS",H3627:AL3627)+SUMIF(H3625:AL3625,"PN/F",H3627:AL3627)+SUMIF(H3625:AL3625,"PN/L",H3627:AL3627)+SUMIF(H3625:AL3625,"TV",H3627:AL3627)+SUMIF(H3625:AL3625,"TVD",H3627:AL3627)+SUMIF(H3625:AL3625,"PDD",H3627:AL3627)+SUMIF(H3625:AL3625,"PMD",H3627:AL3627)</f>
        <v>8</v>
      </c>
      <c r="BN3625" s="261">
        <f>SUMIF(H3625:AL3625,"PD",H3628:AL3628)+SUMIF(H3625:AL3625,"PN",H3628:AL3628)+SUMIF(H3625:AL3625,"P/DS",H3628:AL3628)+SUMIF(H3625:AL3625,"PN/F",H3628:AL3628)+SUMIF(H3625:AL3625,"PN/L",H3628:AL3628)+SUMIF(H3625:AL3625,"TV",H3628:AL3628)+SUMIF(H3625:AL3625,"TVD",H3628:AL3628)</f>
        <v>0</v>
      </c>
      <c r="BO3625" s="261">
        <f>SUMIF(H3625:AL3625,"PD",H3629:AL3629)+SUMIF(H3625:AL3625,"PN",H3629:AL3629)+SUMIF(H3625:AL3625,"P/DS",H3629:AL3629)+SUMIF(H3625:AL3625,"PN/F",H3629:AL3629)+SUMIF(H3625:AL3625,"PN/L",H3629:AL3629)+SUMIF(H3625:AL3625,"TV",H3629:AL3629)+SUMIF(H3625:AL3625,"TVD",H3629:AL3629)</f>
        <v>6</v>
      </c>
      <c r="BP3625" s="261">
        <f>SUMIF(H3625:AL3625,"PD",H3630:AL3630)+SUMIF(H3625:AL3625,"PN",H3630:AL3630)+SUMIF(H3625:AL3625,"P/DS",H3630:AL3630)+SUMIF(H3625:AL3625,"PN/F",H3630:AL3630)+SUMIF(H3625:AL3625,"PN/L",H3630:AL3630)+SUMIF(H3625:AL3625,"TV",H3630:AL3630)+SUMIF(H3625:AL3625,"TVD",H3630:AL3630)+SUMIF(H3625:AL3625,"PDD",H3630:AL3630)+SUMIF(H3625:AL3625,"PH",H3630:AL3630)+SUMIF(H3625:AL3625,"PM",H3630:AL3630)</f>
        <v>0</v>
      </c>
      <c r="BQ3625" s="261">
        <f>SUMIF(H3625:AL3625,"PD",H3631:AL3631)+SUMIF(H3625:AL3625,"PN",H3631:AL3631)+SUMIF(H3625:AL3625,"P/DS",H3631:AL3631)+SUMIF(H3625:AL3625,"PN/F",H3631:AL3631)+SUMIF(H3625:AL3625,"PN/L",H3631:AL3631)+SUMIF(H3625:AL3625,"TV",H3631:AL3631)+SUMIF(H3625:AL3625,"TVD",H3631:AL3631)+SUMIF(H3625:AL3625,"PDD",H3631:AL3631)+SUMIF(H3625:AL3625,"PH",H3631:AL3631)+SUMIF(H3625:AL3625,"PM",H3631:AL3631)</f>
        <v>0</v>
      </c>
      <c r="BR3625" s="269">
        <f>SUM(H3626:AL3626)-BL3625</f>
        <v>0</v>
      </c>
      <c r="BS3625" s="269">
        <f>SUM(H3627:AL3627)-BM3625</f>
        <v>0</v>
      </c>
      <c r="BT3625" s="269">
        <f>SUM(H3628:AL3628)-BN3625</f>
        <v>0</v>
      </c>
      <c r="BU3625" s="269">
        <f>SUM(H3629:AL3629)-BO3625</f>
        <v>0</v>
      </c>
      <c r="BV3625" s="269">
        <f>SUM(H3630:AL3630)-BP3625</f>
        <v>0</v>
      </c>
      <c r="BW3625" s="269">
        <f>SUM(H3631:AL3631)-BQ3625</f>
        <v>0</v>
      </c>
      <c r="BX3625" s="255">
        <f>SUMIF(H3625:AL3625,"PD",H3632:AL3632)+SUMIF(H3625:AL3625,"PN",H3632:AL3632)+SUMIF(H3625:AL3625,"P/DS",H3632:AL3632)+SUMIF(H3625:AL3625,"PN/F",H3632:AL3632)+SUMIF(H3625:AL3625,"PN/L",H3632:AL3632)</f>
        <v>0</v>
      </c>
      <c r="BY3625" s="255">
        <f>SUM(H3632:AL3632)-BX3625</f>
        <v>0</v>
      </c>
      <c r="BZ3625" s="255">
        <f t="shared" ref="BZ3625" si="1137">+SUM(BL3625:BW3632)</f>
        <v>53.1</v>
      </c>
      <c r="CA3625" s="266">
        <f>(COUNTIFS(H3625:AL3625,"PD",H3626:AL3626,"&gt;=2"))*0.5-IF(CN3625="VP",COUNTIFS($H$16:$AL$16,"SAT",H3625:AL3625,"PD",H3626:AL3626,"&gt;=2"))*0.5</f>
        <v>2.5</v>
      </c>
      <c r="CB3625" s="266">
        <f>(COUNTIFS(H3625:AL3625,"PN",H3627:AL3627,"&gt;=0.5",H3626:AL3626,"&gt;=1.5"))*0.5+COUNTIFS(H3625:AL3625,"PDD",H3627:AL3627,"&gt;=0.5",H3626:AL3626,"&gt;=1.5")*0.5</f>
        <v>6</v>
      </c>
      <c r="CC3625" s="273">
        <f>(COUNTIFS(H3625:AL3625,"TV",H3627:AL3627,"&gt;=10"))*0.5+(COUNTIFS(H3625:AL3625,"PMD",H3627:AL3627,"&gt;=2"))*0.5</f>
        <v>0</v>
      </c>
      <c r="CD3625" s="266">
        <f>(COUNTIFS(H3625:AL3625,"TVD",H3629:AL3629,"&gt;=6.5",H3627:AL3627,"&gt;=3.5"))*0.5</f>
        <v>0</v>
      </c>
      <c r="CE3625" s="266">
        <f>(COUNTIFS(H3625:AL3625,"PD",H3630:AL3630,"&gt;=10"))*0.5</f>
        <v>0</v>
      </c>
      <c r="CF3625" s="266">
        <f>(COUNTIFS(H3625:AL3625,"PDD",H3630:AL3630,"&gt;=3.5",H3631:AL3631,"&gt;=6.5")+COUNTIFS(H3625:AL3625,"PH",H3631:AL3631,"&gt;=0.5",H3630:AL3630,"&gt;=1.5")+COUNTIFS(H3625:AL3625,"PM",H3631:AL3631,"&gt;=0.5",H3630:AL3630,"&gt;=1.5"))*0.5</f>
        <v>0</v>
      </c>
      <c r="CG3625" s="266">
        <f>(COUNTIFS(H3625:AL3625,"DS",H3626:AL3626,"&gt;=2")+COUNTIFS(H3625:AL3625,"AL/DS",H3626:AL3626,"&gt;=2"))*0.5-IF(CN3625="VP",COUNTIFS($H$16:$AL$16,"SAT",H3625:AL3625,"DS",H3626:AL3626,"&gt;=2"))*0.5</f>
        <v>0</v>
      </c>
      <c r="CH3625" s="266">
        <f>(COUNTIFS(H3625:AL3625,"NS",H3627:AL3627,"&gt;=0.5",H3626:AL3626,"&gt;=1.5")+COUNTIFS(H3625:AL3625,"AL/NS",H3627:AL3627,"&gt;=0.5",H3626:AL3626,"&gt;=1.5")+COUNTIFS(H3625:AL3625,"NHD",H3627:AL3627,"&gt;=4.5",H3630:AL3630,"&gt;=2",H3626:AL3626,"&gt;=1.5"))*0.5</f>
        <v>0</v>
      </c>
      <c r="CI3625" s="266">
        <f>(COUNTIF(H3627:AL3627,"&gt;=10")+COUNTIFS(H3625:AL3625,"MD",H3627:AL3627,"&gt;=2")-COUNTIFS(H3625:AL3625,"TV",H3627:AL3627,"&gt;=10"))*0.5</f>
        <v>0</v>
      </c>
      <c r="CJ3625" s="266">
        <f>(COUNTIFS(H3625:AL3625,"D",H3629:AL3629,"&gt;=6.5",H3627:AL3627,"&gt;=3.5"))*0.5</f>
        <v>0</v>
      </c>
      <c r="CK3625" s="266">
        <f>(COUNTIF(H3630:AL3630,"&gt;=10")-COUNTIFS(H3625:AL3625,"PD",H3630:AL3630,"&gt;=10"))*0.5</f>
        <v>0</v>
      </c>
      <c r="CL3625" s="265">
        <f>(COUNTIFS(H3625:AL3625,"NHD",H3630:AL3630,"&gt;=3.5",H3631:AL3631,"&gt;=6.5")+COUNTIFS(H3625:AL3625,"BH",H3630:AL3630,"&gt;=1.5",H3631:AL3631,"&gt;=0.5")+COUNTIFS(H3625:AL3625,"BM",H3630:AL3630,"&gt;=1.5",H3631:AL3631,"&gt;=0.5")+COUNTIFS(H3625:AL3625,"D",H3630:AL3630,"&gt;=1.5",H3631:AL3631,"&gt;=0.5"))*0.5</f>
        <v>0</v>
      </c>
      <c r="CM3625" s="272"/>
      <c r="CN3625" s="264" t="s">
        <v>723</v>
      </c>
      <c r="CO3625" s="214">
        <f t="shared" ref="CO3625" si="1138">+AM3625+AN3625+AO3625+AP3625+AQ3625+AR3625+AS3625+AU3625+BG3625</f>
        <v>26</v>
      </c>
      <c r="CP3625" s="225">
        <f>+SUM(I3626:I3631)-I3632</f>
        <v>0</v>
      </c>
      <c r="CQ3625" s="225">
        <f>+SUM(J3626:J3631)-J3632</f>
        <v>2.5</v>
      </c>
      <c r="CR3625" s="225">
        <f>+SUM(K3626:K3631)-K3632</f>
        <v>2.5</v>
      </c>
      <c r="CS3625" s="213"/>
      <c r="CT3625" s="213"/>
      <c r="CU3625" s="213"/>
      <c r="CV3625" s="213"/>
      <c r="CW3625" s="213"/>
      <c r="CX3625" s="213"/>
      <c r="CY3625" s="213"/>
      <c r="CZ3625" s="213"/>
      <c r="DA3625" s="213"/>
    </row>
    <row r="3626" spans="1:105" s="120" customFormat="1" ht="15" customHeight="1">
      <c r="A3626" s="228"/>
      <c r="B3626" s="598"/>
      <c r="C3626" s="620"/>
      <c r="D3626" s="237"/>
      <c r="E3626" s="237"/>
      <c r="F3626" s="242" t="s">
        <v>82</v>
      </c>
      <c r="G3626" s="121">
        <v>1.5</v>
      </c>
      <c r="H3626" s="83"/>
      <c r="I3626" s="83"/>
      <c r="J3626" s="83">
        <v>2</v>
      </c>
      <c r="K3626" s="83">
        <v>2</v>
      </c>
      <c r="L3626" s="83">
        <v>2</v>
      </c>
      <c r="M3626" s="83">
        <v>2</v>
      </c>
      <c r="N3626" s="83">
        <v>0.5</v>
      </c>
      <c r="O3626" s="83"/>
      <c r="P3626" s="83">
        <v>2</v>
      </c>
      <c r="Q3626" s="83">
        <v>2</v>
      </c>
      <c r="R3626" s="83">
        <v>2</v>
      </c>
      <c r="S3626" s="83">
        <v>2</v>
      </c>
      <c r="T3626" s="83">
        <v>2</v>
      </c>
      <c r="U3626" s="83">
        <v>2</v>
      </c>
      <c r="V3626" s="83"/>
      <c r="W3626" s="83">
        <v>2.5</v>
      </c>
      <c r="X3626" s="83">
        <v>2.2999999999999998</v>
      </c>
      <c r="Y3626" s="83">
        <v>0</v>
      </c>
      <c r="Z3626" s="83">
        <v>1.5</v>
      </c>
      <c r="AA3626" s="83"/>
      <c r="AB3626" s="83">
        <v>2.5</v>
      </c>
      <c r="AC3626" s="79"/>
      <c r="AD3626" s="79"/>
      <c r="AE3626" s="79">
        <v>0.5</v>
      </c>
      <c r="AF3626" s="79">
        <v>2.8</v>
      </c>
      <c r="AG3626" s="79"/>
      <c r="AH3626" s="79">
        <v>2.5</v>
      </c>
      <c r="AI3626" s="79"/>
      <c r="AJ3626" s="79"/>
      <c r="AK3626" s="79">
        <v>2</v>
      </c>
      <c r="AL3626" s="79">
        <v>2</v>
      </c>
      <c r="AM3626" s="240"/>
      <c r="AN3626" s="240"/>
      <c r="AO3626" s="240"/>
      <c r="AP3626" s="240"/>
      <c r="AQ3626" s="240"/>
      <c r="AR3626" s="240"/>
      <c r="AS3626" s="240"/>
      <c r="AT3626" s="256"/>
      <c r="AU3626" s="256"/>
      <c r="AV3626" s="259"/>
      <c r="AW3626" s="259"/>
      <c r="AX3626" s="256"/>
      <c r="AY3626" s="256"/>
      <c r="AZ3626" s="256"/>
      <c r="BA3626" s="256"/>
      <c r="BB3626" s="256"/>
      <c r="BC3626" s="256"/>
      <c r="BD3626" s="256"/>
      <c r="BE3626" s="256"/>
      <c r="BF3626" s="256"/>
      <c r="BG3626" s="256"/>
      <c r="BH3626" s="256"/>
      <c r="BI3626" s="256"/>
      <c r="BJ3626" s="256"/>
      <c r="BK3626" s="256"/>
      <c r="BL3626" s="262"/>
      <c r="BM3626" s="262"/>
      <c r="BN3626" s="262"/>
      <c r="BO3626" s="262"/>
      <c r="BP3626" s="262"/>
      <c r="BQ3626" s="262"/>
      <c r="BR3626" s="270"/>
      <c r="BS3626" s="270"/>
      <c r="BT3626" s="270"/>
      <c r="BU3626" s="270"/>
      <c r="BV3626" s="270"/>
      <c r="BW3626" s="270"/>
      <c r="BX3626" s="256"/>
      <c r="BY3626" s="256"/>
      <c r="BZ3626" s="256"/>
      <c r="CA3626" s="267"/>
      <c r="CB3626" s="267"/>
      <c r="CC3626" s="274"/>
      <c r="CD3626" s="267"/>
      <c r="CE3626" s="267"/>
      <c r="CF3626" s="267"/>
      <c r="CG3626" s="267"/>
      <c r="CH3626" s="267"/>
      <c r="CI3626" s="267"/>
      <c r="CJ3626" s="267"/>
      <c r="CK3626" s="267"/>
      <c r="CL3626" s="265"/>
      <c r="CM3626" s="272"/>
      <c r="CN3626" s="264"/>
      <c r="CO3626" s="214"/>
      <c r="CP3626" s="226"/>
      <c r="CQ3626" s="226"/>
      <c r="CR3626" s="226"/>
      <c r="CS3626" s="213"/>
      <c r="CT3626" s="213"/>
      <c r="CU3626" s="213"/>
      <c r="CV3626" s="213"/>
      <c r="CW3626" s="213"/>
      <c r="CX3626" s="213"/>
      <c r="CY3626" s="213"/>
      <c r="CZ3626" s="213"/>
      <c r="DA3626" s="213"/>
    </row>
    <row r="3627" spans="1:105" s="120" customFormat="1" ht="15" customHeight="1">
      <c r="A3627" s="228"/>
      <c r="B3627" s="598"/>
      <c r="C3627" s="620"/>
      <c r="D3627" s="237"/>
      <c r="E3627" s="237"/>
      <c r="F3627" s="243"/>
      <c r="G3627" s="122">
        <v>2</v>
      </c>
      <c r="H3627" s="84"/>
      <c r="I3627" s="84"/>
      <c r="J3627" s="84">
        <v>0.5</v>
      </c>
      <c r="K3627" s="84">
        <v>0.5</v>
      </c>
      <c r="L3627" s="84">
        <v>0.5</v>
      </c>
      <c r="M3627" s="84">
        <v>0.5</v>
      </c>
      <c r="N3627" s="84"/>
      <c r="O3627" s="84">
        <v>2</v>
      </c>
      <c r="P3627" s="84">
        <v>0.5</v>
      </c>
      <c r="Q3627" s="84">
        <v>0.5</v>
      </c>
      <c r="R3627" s="84">
        <v>0.5</v>
      </c>
      <c r="S3627" s="84">
        <v>0.5</v>
      </c>
      <c r="T3627" s="84">
        <v>0.5</v>
      </c>
      <c r="U3627" s="84">
        <v>0.5</v>
      </c>
      <c r="V3627" s="84"/>
      <c r="W3627" s="84"/>
      <c r="X3627" s="84"/>
      <c r="Y3627" s="84"/>
      <c r="Z3627" s="84"/>
      <c r="AA3627" s="84"/>
      <c r="AB3627" s="84"/>
      <c r="AC3627" s="80"/>
      <c r="AD3627" s="80"/>
      <c r="AE3627" s="80"/>
      <c r="AF3627" s="80"/>
      <c r="AG3627" s="80"/>
      <c r="AH3627" s="80"/>
      <c r="AI3627" s="80"/>
      <c r="AJ3627" s="80"/>
      <c r="AK3627" s="80">
        <v>0.5</v>
      </c>
      <c r="AL3627" s="80">
        <v>0.5</v>
      </c>
      <c r="AM3627" s="240"/>
      <c r="AN3627" s="240"/>
      <c r="AO3627" s="240"/>
      <c r="AP3627" s="240"/>
      <c r="AQ3627" s="240"/>
      <c r="AR3627" s="240"/>
      <c r="AS3627" s="240"/>
      <c r="AT3627" s="256"/>
      <c r="AU3627" s="256"/>
      <c r="AV3627" s="259"/>
      <c r="AW3627" s="259"/>
      <c r="AX3627" s="256"/>
      <c r="AY3627" s="256"/>
      <c r="AZ3627" s="256"/>
      <c r="BA3627" s="256"/>
      <c r="BB3627" s="256"/>
      <c r="BC3627" s="256"/>
      <c r="BD3627" s="256"/>
      <c r="BE3627" s="256"/>
      <c r="BF3627" s="256"/>
      <c r="BG3627" s="256"/>
      <c r="BH3627" s="256"/>
      <c r="BI3627" s="256"/>
      <c r="BJ3627" s="256"/>
      <c r="BK3627" s="256"/>
      <c r="BL3627" s="262"/>
      <c r="BM3627" s="262"/>
      <c r="BN3627" s="262"/>
      <c r="BO3627" s="262"/>
      <c r="BP3627" s="262"/>
      <c r="BQ3627" s="262"/>
      <c r="BR3627" s="270"/>
      <c r="BS3627" s="270"/>
      <c r="BT3627" s="270"/>
      <c r="BU3627" s="270"/>
      <c r="BV3627" s="270"/>
      <c r="BW3627" s="270"/>
      <c r="BX3627" s="256"/>
      <c r="BY3627" s="256"/>
      <c r="BZ3627" s="256"/>
      <c r="CA3627" s="267"/>
      <c r="CB3627" s="267"/>
      <c r="CC3627" s="274"/>
      <c r="CD3627" s="267"/>
      <c r="CE3627" s="267"/>
      <c r="CF3627" s="267"/>
      <c r="CG3627" s="267"/>
      <c r="CH3627" s="267"/>
      <c r="CI3627" s="267"/>
      <c r="CJ3627" s="267"/>
      <c r="CK3627" s="267"/>
      <c r="CL3627" s="265"/>
      <c r="CM3627" s="272"/>
      <c r="CN3627" s="264"/>
      <c r="CO3627" s="214"/>
      <c r="CP3627" s="226"/>
      <c r="CQ3627" s="226"/>
      <c r="CR3627" s="226"/>
      <c r="CS3627" s="213"/>
      <c r="CT3627" s="213"/>
      <c r="CU3627" s="213"/>
      <c r="CV3627" s="213"/>
      <c r="CW3627" s="213"/>
      <c r="CX3627" s="213"/>
      <c r="CY3627" s="213"/>
      <c r="CZ3627" s="213"/>
      <c r="DA3627" s="213"/>
    </row>
    <row r="3628" spans="1:105" s="120" customFormat="1" ht="15" customHeight="1">
      <c r="A3628" s="228"/>
      <c r="B3628" s="598"/>
      <c r="C3628" s="620"/>
      <c r="D3628" s="237"/>
      <c r="E3628" s="237"/>
      <c r="F3628" s="243"/>
      <c r="G3628" s="122">
        <v>2.1</v>
      </c>
      <c r="H3628" s="84"/>
      <c r="I3628" s="84"/>
      <c r="J3628" s="84"/>
      <c r="K3628" s="84"/>
      <c r="L3628" s="84"/>
      <c r="M3628" s="84"/>
      <c r="N3628" s="84"/>
      <c r="O3628" s="84"/>
      <c r="P3628" s="84"/>
      <c r="Q3628" s="84"/>
      <c r="R3628" s="84"/>
      <c r="S3628" s="84"/>
      <c r="T3628" s="84"/>
      <c r="U3628" s="84"/>
      <c r="V3628" s="84"/>
      <c r="W3628" s="84"/>
      <c r="X3628" s="84"/>
      <c r="Y3628" s="84"/>
      <c r="Z3628" s="84"/>
      <c r="AA3628" s="84"/>
      <c r="AB3628" s="84"/>
      <c r="AC3628" s="80"/>
      <c r="AD3628" s="80"/>
      <c r="AE3628" s="80"/>
      <c r="AF3628" s="80"/>
      <c r="AG3628" s="80"/>
      <c r="AH3628" s="80"/>
      <c r="AI3628" s="80"/>
      <c r="AJ3628" s="80"/>
      <c r="AK3628" s="80"/>
      <c r="AL3628" s="80"/>
      <c r="AM3628" s="240"/>
      <c r="AN3628" s="240"/>
      <c r="AO3628" s="240"/>
      <c r="AP3628" s="240"/>
      <c r="AQ3628" s="240"/>
      <c r="AR3628" s="240"/>
      <c r="AS3628" s="240"/>
      <c r="AT3628" s="256"/>
      <c r="AU3628" s="256"/>
      <c r="AV3628" s="259"/>
      <c r="AW3628" s="259"/>
      <c r="AX3628" s="256"/>
      <c r="AY3628" s="256"/>
      <c r="AZ3628" s="256"/>
      <c r="BA3628" s="256"/>
      <c r="BB3628" s="256"/>
      <c r="BC3628" s="256"/>
      <c r="BD3628" s="256"/>
      <c r="BE3628" s="256"/>
      <c r="BF3628" s="256"/>
      <c r="BG3628" s="256"/>
      <c r="BH3628" s="256"/>
      <c r="BI3628" s="256"/>
      <c r="BJ3628" s="256"/>
      <c r="BK3628" s="256"/>
      <c r="BL3628" s="262"/>
      <c r="BM3628" s="262"/>
      <c r="BN3628" s="262"/>
      <c r="BO3628" s="262"/>
      <c r="BP3628" s="262"/>
      <c r="BQ3628" s="262"/>
      <c r="BR3628" s="270"/>
      <c r="BS3628" s="270"/>
      <c r="BT3628" s="270"/>
      <c r="BU3628" s="270"/>
      <c r="BV3628" s="270"/>
      <c r="BW3628" s="270"/>
      <c r="BX3628" s="256"/>
      <c r="BY3628" s="256"/>
      <c r="BZ3628" s="256"/>
      <c r="CA3628" s="267"/>
      <c r="CB3628" s="267"/>
      <c r="CC3628" s="274"/>
      <c r="CD3628" s="267"/>
      <c r="CE3628" s="267"/>
      <c r="CF3628" s="267"/>
      <c r="CG3628" s="267"/>
      <c r="CH3628" s="267"/>
      <c r="CI3628" s="267"/>
      <c r="CJ3628" s="267"/>
      <c r="CK3628" s="267"/>
      <c r="CL3628" s="265"/>
      <c r="CM3628" s="272"/>
      <c r="CN3628" s="264"/>
      <c r="CO3628" s="214"/>
      <c r="CP3628" s="226"/>
      <c r="CQ3628" s="226"/>
      <c r="CR3628" s="226"/>
      <c r="CS3628" s="213"/>
      <c r="CT3628" s="213"/>
      <c r="CU3628" s="213"/>
      <c r="CV3628" s="213"/>
      <c r="CW3628" s="213"/>
      <c r="CX3628" s="213"/>
      <c r="CY3628" s="213"/>
      <c r="CZ3628" s="213"/>
      <c r="DA3628" s="213"/>
    </row>
    <row r="3629" spans="1:105" s="120" customFormat="1" ht="15" customHeight="1">
      <c r="A3629" s="228"/>
      <c r="B3629" s="598"/>
      <c r="C3629" s="620"/>
      <c r="D3629" s="237"/>
      <c r="E3629" s="237"/>
      <c r="F3629" s="243"/>
      <c r="G3629" s="122">
        <v>2.7</v>
      </c>
      <c r="H3629" s="84"/>
      <c r="I3629" s="84"/>
      <c r="J3629" s="84"/>
      <c r="K3629" s="84"/>
      <c r="L3629" s="84"/>
      <c r="M3629" s="84"/>
      <c r="N3629" s="84"/>
      <c r="O3629" s="84">
        <v>6</v>
      </c>
      <c r="P3629" s="84"/>
      <c r="Q3629" s="84"/>
      <c r="R3629" s="84"/>
      <c r="S3629" s="84"/>
      <c r="T3629" s="84"/>
      <c r="U3629" s="84"/>
      <c r="V3629" s="84"/>
      <c r="W3629" s="84"/>
      <c r="X3629" s="84"/>
      <c r="Y3629" s="84"/>
      <c r="Z3629" s="84"/>
      <c r="AA3629" s="84"/>
      <c r="AB3629" s="84"/>
      <c r="AC3629" s="80"/>
      <c r="AD3629" s="80"/>
      <c r="AE3629" s="80"/>
      <c r="AF3629" s="80"/>
      <c r="AG3629" s="80"/>
      <c r="AH3629" s="80"/>
      <c r="AI3629" s="80"/>
      <c r="AJ3629" s="80"/>
      <c r="AK3629" s="80"/>
      <c r="AL3629" s="80"/>
      <c r="AM3629" s="240"/>
      <c r="AN3629" s="240"/>
      <c r="AO3629" s="240"/>
      <c r="AP3629" s="240"/>
      <c r="AQ3629" s="240"/>
      <c r="AR3629" s="240"/>
      <c r="AS3629" s="240"/>
      <c r="AT3629" s="256"/>
      <c r="AU3629" s="256"/>
      <c r="AV3629" s="259"/>
      <c r="AW3629" s="259"/>
      <c r="AX3629" s="256"/>
      <c r="AY3629" s="256"/>
      <c r="AZ3629" s="256"/>
      <c r="BA3629" s="256"/>
      <c r="BB3629" s="256"/>
      <c r="BC3629" s="256"/>
      <c r="BD3629" s="256"/>
      <c r="BE3629" s="256"/>
      <c r="BF3629" s="256"/>
      <c r="BG3629" s="256"/>
      <c r="BH3629" s="256"/>
      <c r="BI3629" s="256"/>
      <c r="BJ3629" s="256"/>
      <c r="BK3629" s="256"/>
      <c r="BL3629" s="262"/>
      <c r="BM3629" s="262"/>
      <c r="BN3629" s="262"/>
      <c r="BO3629" s="262"/>
      <c r="BP3629" s="262"/>
      <c r="BQ3629" s="262"/>
      <c r="BR3629" s="270"/>
      <c r="BS3629" s="270"/>
      <c r="BT3629" s="270"/>
      <c r="BU3629" s="270"/>
      <c r="BV3629" s="270"/>
      <c r="BW3629" s="270"/>
      <c r="BX3629" s="256"/>
      <c r="BY3629" s="256"/>
      <c r="BZ3629" s="256"/>
      <c r="CA3629" s="267"/>
      <c r="CB3629" s="267"/>
      <c r="CC3629" s="274"/>
      <c r="CD3629" s="267"/>
      <c r="CE3629" s="267"/>
      <c r="CF3629" s="267"/>
      <c r="CG3629" s="267"/>
      <c r="CH3629" s="267"/>
      <c r="CI3629" s="267"/>
      <c r="CJ3629" s="267"/>
      <c r="CK3629" s="267"/>
      <c r="CL3629" s="265"/>
      <c r="CM3629" s="272"/>
      <c r="CN3629" s="264"/>
      <c r="CO3629" s="214"/>
      <c r="CP3629" s="226"/>
      <c r="CQ3629" s="226"/>
      <c r="CR3629" s="226"/>
      <c r="CS3629" s="213"/>
      <c r="CT3629" s="213"/>
      <c r="CU3629" s="213"/>
      <c r="CV3629" s="213"/>
      <c r="CW3629" s="213"/>
      <c r="CX3629" s="213"/>
      <c r="CY3629" s="213"/>
      <c r="CZ3629" s="213"/>
      <c r="DA3629" s="213"/>
    </row>
    <row r="3630" spans="1:105" s="120" customFormat="1" ht="15" customHeight="1">
      <c r="A3630" s="228"/>
      <c r="B3630" s="598"/>
      <c r="C3630" s="620"/>
      <c r="D3630" s="237"/>
      <c r="E3630" s="237"/>
      <c r="F3630" s="243"/>
      <c r="G3630" s="122">
        <v>3</v>
      </c>
      <c r="H3630" s="84"/>
      <c r="I3630" s="84"/>
      <c r="J3630" s="84"/>
      <c r="K3630" s="84"/>
      <c r="L3630" s="84"/>
      <c r="M3630" s="84"/>
      <c r="N3630" s="84"/>
      <c r="O3630" s="84"/>
      <c r="P3630" s="84"/>
      <c r="Q3630" s="84"/>
      <c r="R3630" s="84"/>
      <c r="S3630" s="84"/>
      <c r="T3630" s="84"/>
      <c r="U3630" s="84"/>
      <c r="V3630" s="84"/>
      <c r="W3630" s="84"/>
      <c r="X3630" s="84"/>
      <c r="Y3630" s="84"/>
      <c r="Z3630" s="84"/>
      <c r="AA3630" s="84"/>
      <c r="AB3630" s="84"/>
      <c r="AC3630" s="80"/>
      <c r="AD3630" s="80"/>
      <c r="AE3630" s="80"/>
      <c r="AF3630" s="80"/>
      <c r="AG3630" s="80"/>
      <c r="AH3630" s="80"/>
      <c r="AI3630" s="80"/>
      <c r="AJ3630" s="80"/>
      <c r="AK3630" s="80"/>
      <c r="AL3630" s="80"/>
      <c r="AM3630" s="240"/>
      <c r="AN3630" s="240"/>
      <c r="AO3630" s="240"/>
      <c r="AP3630" s="240"/>
      <c r="AQ3630" s="240"/>
      <c r="AR3630" s="240"/>
      <c r="AS3630" s="240"/>
      <c r="AT3630" s="256"/>
      <c r="AU3630" s="256"/>
      <c r="AV3630" s="259"/>
      <c r="AW3630" s="259"/>
      <c r="AX3630" s="256"/>
      <c r="AY3630" s="256"/>
      <c r="AZ3630" s="256"/>
      <c r="BA3630" s="256"/>
      <c r="BB3630" s="256"/>
      <c r="BC3630" s="256"/>
      <c r="BD3630" s="256"/>
      <c r="BE3630" s="256"/>
      <c r="BF3630" s="256"/>
      <c r="BG3630" s="256"/>
      <c r="BH3630" s="256"/>
      <c r="BI3630" s="256"/>
      <c r="BJ3630" s="256"/>
      <c r="BK3630" s="256"/>
      <c r="BL3630" s="262"/>
      <c r="BM3630" s="262"/>
      <c r="BN3630" s="262"/>
      <c r="BO3630" s="262"/>
      <c r="BP3630" s="262"/>
      <c r="BQ3630" s="262"/>
      <c r="BR3630" s="270"/>
      <c r="BS3630" s="270"/>
      <c r="BT3630" s="270"/>
      <c r="BU3630" s="270"/>
      <c r="BV3630" s="270"/>
      <c r="BW3630" s="270"/>
      <c r="BX3630" s="256"/>
      <c r="BY3630" s="256"/>
      <c r="BZ3630" s="256"/>
      <c r="CA3630" s="267"/>
      <c r="CB3630" s="267"/>
      <c r="CC3630" s="274"/>
      <c r="CD3630" s="267"/>
      <c r="CE3630" s="267"/>
      <c r="CF3630" s="267"/>
      <c r="CG3630" s="267"/>
      <c r="CH3630" s="267"/>
      <c r="CI3630" s="267"/>
      <c r="CJ3630" s="267"/>
      <c r="CK3630" s="267"/>
      <c r="CL3630" s="265"/>
      <c r="CM3630" s="272"/>
      <c r="CN3630" s="264"/>
      <c r="CO3630" s="214"/>
      <c r="CP3630" s="226"/>
      <c r="CQ3630" s="226"/>
      <c r="CR3630" s="226"/>
      <c r="CS3630" s="213"/>
      <c r="CT3630" s="213"/>
      <c r="CU3630" s="213"/>
      <c r="CV3630" s="213"/>
      <c r="CW3630" s="213"/>
      <c r="CX3630" s="213"/>
      <c r="CY3630" s="213"/>
      <c r="CZ3630" s="213"/>
      <c r="DA3630" s="213"/>
    </row>
    <row r="3631" spans="1:105" s="120" customFormat="1" ht="15" customHeight="1">
      <c r="A3631" s="228"/>
      <c r="B3631" s="598"/>
      <c r="C3631" s="620"/>
      <c r="D3631" s="237"/>
      <c r="E3631" s="237"/>
      <c r="F3631" s="244"/>
      <c r="G3631" s="123">
        <v>3.9</v>
      </c>
      <c r="H3631" s="85"/>
      <c r="I3631" s="85"/>
      <c r="J3631" s="85"/>
      <c r="K3631" s="85"/>
      <c r="L3631" s="85"/>
      <c r="M3631" s="85"/>
      <c r="N3631" s="85"/>
      <c r="O3631" s="85"/>
      <c r="P3631" s="85"/>
      <c r="Q3631" s="85"/>
      <c r="R3631" s="85"/>
      <c r="S3631" s="85"/>
      <c r="T3631" s="85"/>
      <c r="U3631" s="85"/>
      <c r="V3631" s="85"/>
      <c r="W3631" s="85"/>
      <c r="X3631" s="85"/>
      <c r="Y3631" s="85"/>
      <c r="Z3631" s="85"/>
      <c r="AA3631" s="85"/>
      <c r="AB3631" s="85"/>
      <c r="AC3631" s="81"/>
      <c r="AD3631" s="81"/>
      <c r="AE3631" s="81"/>
      <c r="AF3631" s="81"/>
      <c r="AG3631" s="81"/>
      <c r="AH3631" s="81"/>
      <c r="AI3631" s="81"/>
      <c r="AJ3631" s="81"/>
      <c r="AK3631" s="81"/>
      <c r="AL3631" s="81"/>
      <c r="AM3631" s="240"/>
      <c r="AN3631" s="240"/>
      <c r="AO3631" s="240"/>
      <c r="AP3631" s="240"/>
      <c r="AQ3631" s="240"/>
      <c r="AR3631" s="240"/>
      <c r="AS3631" s="240"/>
      <c r="AT3631" s="256"/>
      <c r="AU3631" s="256"/>
      <c r="AV3631" s="259"/>
      <c r="AW3631" s="259"/>
      <c r="AX3631" s="256"/>
      <c r="AY3631" s="256"/>
      <c r="AZ3631" s="256"/>
      <c r="BA3631" s="256"/>
      <c r="BB3631" s="256"/>
      <c r="BC3631" s="256"/>
      <c r="BD3631" s="256"/>
      <c r="BE3631" s="256"/>
      <c r="BF3631" s="256"/>
      <c r="BG3631" s="256"/>
      <c r="BH3631" s="256"/>
      <c r="BI3631" s="256"/>
      <c r="BJ3631" s="256"/>
      <c r="BK3631" s="256"/>
      <c r="BL3631" s="262"/>
      <c r="BM3631" s="262"/>
      <c r="BN3631" s="262"/>
      <c r="BO3631" s="262"/>
      <c r="BP3631" s="262"/>
      <c r="BQ3631" s="262"/>
      <c r="BR3631" s="270"/>
      <c r="BS3631" s="270"/>
      <c r="BT3631" s="270"/>
      <c r="BU3631" s="270"/>
      <c r="BV3631" s="270"/>
      <c r="BW3631" s="270"/>
      <c r="BX3631" s="256"/>
      <c r="BY3631" s="256"/>
      <c r="BZ3631" s="256"/>
      <c r="CA3631" s="267"/>
      <c r="CB3631" s="267"/>
      <c r="CC3631" s="274"/>
      <c r="CD3631" s="267"/>
      <c r="CE3631" s="267"/>
      <c r="CF3631" s="267"/>
      <c r="CG3631" s="267"/>
      <c r="CH3631" s="267"/>
      <c r="CI3631" s="267"/>
      <c r="CJ3631" s="267"/>
      <c r="CK3631" s="267"/>
      <c r="CL3631" s="265"/>
      <c r="CM3631" s="272"/>
      <c r="CN3631" s="264"/>
      <c r="CO3631" s="214"/>
      <c r="CP3631" s="226"/>
      <c r="CQ3631" s="226"/>
      <c r="CR3631" s="226"/>
      <c r="CS3631" s="213"/>
      <c r="CT3631" s="213"/>
      <c r="CU3631" s="213"/>
      <c r="CV3631" s="213"/>
      <c r="CW3631" s="213"/>
      <c r="CX3631" s="213"/>
      <c r="CY3631" s="213"/>
      <c r="CZ3631" s="213"/>
      <c r="DA3631" s="213"/>
    </row>
    <row r="3632" spans="1:105" s="120" customFormat="1" ht="15" customHeight="1">
      <c r="A3632" s="229"/>
      <c r="B3632" s="599"/>
      <c r="C3632" s="621"/>
      <c r="D3632" s="238"/>
      <c r="E3632" s="238"/>
      <c r="F3632" s="245" t="s">
        <v>83</v>
      </c>
      <c r="G3632" s="246"/>
      <c r="H3632" s="82"/>
      <c r="I3632" s="82"/>
      <c r="J3632" s="82"/>
      <c r="K3632" s="82"/>
      <c r="L3632" s="82"/>
      <c r="M3632" s="82"/>
      <c r="N3632" s="82"/>
      <c r="O3632" s="82"/>
      <c r="P3632" s="82"/>
      <c r="Q3632" s="82"/>
      <c r="R3632" s="82"/>
      <c r="S3632" s="82"/>
      <c r="T3632" s="82"/>
      <c r="U3632" s="82"/>
      <c r="V3632" s="82"/>
      <c r="W3632" s="82"/>
      <c r="X3632" s="82"/>
      <c r="Y3632" s="82"/>
      <c r="Z3632" s="82"/>
      <c r="AA3632" s="82"/>
      <c r="AB3632" s="82"/>
      <c r="AC3632" s="35"/>
      <c r="AD3632" s="35"/>
      <c r="AE3632" s="35"/>
      <c r="AF3632" s="35"/>
      <c r="AG3632" s="35"/>
      <c r="AH3632" s="35"/>
      <c r="AI3632" s="35"/>
      <c r="AJ3632" s="35"/>
      <c r="AK3632" s="35"/>
      <c r="AL3632" s="35"/>
      <c r="AM3632" s="241"/>
      <c r="AN3632" s="241"/>
      <c r="AO3632" s="241"/>
      <c r="AP3632" s="241"/>
      <c r="AQ3632" s="241"/>
      <c r="AR3632" s="241"/>
      <c r="AS3632" s="241"/>
      <c r="AT3632" s="257"/>
      <c r="AU3632" s="257"/>
      <c r="AV3632" s="260"/>
      <c r="AW3632" s="260"/>
      <c r="AX3632" s="257"/>
      <c r="AY3632" s="257"/>
      <c r="AZ3632" s="257"/>
      <c r="BA3632" s="257"/>
      <c r="BB3632" s="257"/>
      <c r="BC3632" s="257"/>
      <c r="BD3632" s="257"/>
      <c r="BE3632" s="257"/>
      <c r="BF3632" s="257"/>
      <c r="BG3632" s="257"/>
      <c r="BH3632" s="257"/>
      <c r="BI3632" s="257"/>
      <c r="BJ3632" s="257"/>
      <c r="BK3632" s="257"/>
      <c r="BL3632" s="263"/>
      <c r="BM3632" s="263"/>
      <c r="BN3632" s="263"/>
      <c r="BO3632" s="263"/>
      <c r="BP3632" s="263"/>
      <c r="BQ3632" s="263"/>
      <c r="BR3632" s="271"/>
      <c r="BS3632" s="271"/>
      <c r="BT3632" s="271"/>
      <c r="BU3632" s="271"/>
      <c r="BV3632" s="271"/>
      <c r="BW3632" s="271"/>
      <c r="BX3632" s="257"/>
      <c r="BY3632" s="257"/>
      <c r="BZ3632" s="257"/>
      <c r="CA3632" s="268"/>
      <c r="CB3632" s="268"/>
      <c r="CC3632" s="275"/>
      <c r="CD3632" s="268"/>
      <c r="CE3632" s="268"/>
      <c r="CF3632" s="268"/>
      <c r="CG3632" s="268"/>
      <c r="CH3632" s="268"/>
      <c r="CI3632" s="268"/>
      <c r="CJ3632" s="268"/>
      <c r="CK3632" s="268"/>
      <c r="CL3632" s="265"/>
      <c r="CM3632" s="272"/>
      <c r="CN3632" s="264"/>
      <c r="CO3632" s="214"/>
      <c r="CP3632" s="226"/>
      <c r="CQ3632" s="226"/>
      <c r="CR3632" s="226"/>
      <c r="CS3632" s="213"/>
      <c r="CT3632" s="213"/>
      <c r="CU3632" s="213"/>
      <c r="CV3632" s="213"/>
      <c r="CW3632" s="213"/>
      <c r="CX3632" s="213"/>
      <c r="CY3632" s="213"/>
      <c r="CZ3632" s="213"/>
      <c r="DA3632" s="213"/>
    </row>
    <row r="3633" spans="1:105" s="120" customFormat="1" ht="15" customHeight="1">
      <c r="A3633" s="227">
        <f t="shared" ref="A3633:A3689" si="1139">A3625+1</f>
        <v>450</v>
      </c>
      <c r="B3633" s="597" t="s">
        <v>1473</v>
      </c>
      <c r="C3633" s="600" t="s">
        <v>1475</v>
      </c>
      <c r="D3633" s="603" t="s">
        <v>1474</v>
      </c>
      <c r="E3633" s="348" t="s">
        <v>1378</v>
      </c>
      <c r="F3633" s="253" t="s">
        <v>80</v>
      </c>
      <c r="G3633" s="254"/>
      <c r="H3633" s="82"/>
      <c r="I3633" s="82"/>
      <c r="J3633" s="82"/>
      <c r="K3633" s="82"/>
      <c r="L3633" s="82"/>
      <c r="M3633" s="82"/>
      <c r="N3633" s="82"/>
      <c r="O3633" s="82"/>
      <c r="P3633" s="82"/>
      <c r="Q3633" s="82" t="s">
        <v>57</v>
      </c>
      <c r="R3633" s="82" t="s">
        <v>57</v>
      </c>
      <c r="S3633" s="82" t="s">
        <v>57</v>
      </c>
      <c r="T3633" s="82" t="s">
        <v>57</v>
      </c>
      <c r="U3633" s="82" t="s">
        <v>57</v>
      </c>
      <c r="V3633" s="82"/>
      <c r="W3633" s="82" t="s">
        <v>71</v>
      </c>
      <c r="X3633" s="82" t="s">
        <v>57</v>
      </c>
      <c r="Y3633" s="82" t="s">
        <v>57</v>
      </c>
      <c r="Z3633" s="82" t="s">
        <v>57</v>
      </c>
      <c r="AA3633" s="82" t="s">
        <v>57</v>
      </c>
      <c r="AB3633" s="82" t="s">
        <v>57</v>
      </c>
      <c r="AC3633" s="82"/>
      <c r="AD3633" s="82" t="s">
        <v>57</v>
      </c>
      <c r="AE3633" s="82" t="s">
        <v>57</v>
      </c>
      <c r="AF3633" s="82" t="s">
        <v>57</v>
      </c>
      <c r="AG3633" s="82" t="s">
        <v>57</v>
      </c>
      <c r="AH3633" s="82" t="s">
        <v>57</v>
      </c>
      <c r="AI3633" s="82" t="s">
        <v>1443</v>
      </c>
      <c r="AJ3633" s="82"/>
      <c r="AK3633" s="82" t="s">
        <v>58</v>
      </c>
      <c r="AL3633" s="82" t="s">
        <v>58</v>
      </c>
      <c r="AM3633" s="239">
        <f>COUNTIF(H3633:AL3633,"PH")+COUNTIF(H3633:AL3633,"PH/L")+COUNTIF(H3633:AL3633,"PM")</f>
        <v>0</v>
      </c>
      <c r="AN3633" s="239">
        <f>COUNTIF(H3633:AL3633,"PD")+COUNTIF(H3633:AL3633,"PDD")+COUNTIF(H3633:AL3633,"P/DS")/2+COUNTIF(H3633:AL3633,"PMD")</f>
        <v>15.5</v>
      </c>
      <c r="AO3633" s="239">
        <f>COUNTIF(H3633:AL3633,"PN")+COUNTIF(H3633:AL3633,"P/NS")/2+COUNTIF(H3633:AL3633,"PH")+COUNTIF(H3633:AL3633,"PH/F")/2+COUNTIF(H3633:AL3633,"PH/L")/2+COUNTIF(H3633:AL3633,"PM")</f>
        <v>2</v>
      </c>
      <c r="AP3633" s="239">
        <f>COUNTIF(H3633:AL3633,"BH")+COUNTIF(H3633:AL3633,"AL/BL")+COUNTIF(H3633:AL3633,"UL/BL")+COUNTIF(H3633:AL3633,"BM")</f>
        <v>0</v>
      </c>
      <c r="AQ3633" s="239">
        <f>COUNTIF(H3633:AL3633,"DS")+COUNTIF(H3633:AL3633,"AL/DS")/2+COUNTIF(H3633:AL3633,"UL/DS")/2+COUNTIF(H3633:AL3633,"CT")+COUNTIF(H3633:AL3633,"MD")</f>
        <v>0</v>
      </c>
      <c r="AR3633" s="239">
        <f>COUNTIF(H3633:AL3633,"NS")+COUNTIF(H3633:AL3633,"AL/NS")/2+COUNTIF(H3633:AL3633,"UL/NS")/2+COUNTIF(H3633:AL3633,"BH")+COUNTIF(H3633:AL3633,"AL/BF")/2+COUNTIF(H3633:AL3633,"AL/BL")/2+COUNTIF(H3633:AL3633,"UL/BL")/2+COUNTIF(H3633:AL3633,"UL/BF")/2+COUNTIF(H3633:AL3633,"BM")</f>
        <v>0</v>
      </c>
      <c r="AS3633" s="239">
        <f>COUNTIF(H3633:AL3633,"AL")+COUNTIF(H3633:AL3633,"AL/DS")/2+COUNTIF(H3633:AL3633,"AL/NS")/2+COUNTIF(H3633:AL3633,"NH")+COUNTIF(H3633:AL3633,"SL")+COUNTIF(H3633:AL3633,"NHD")+COUNTIF(H3633:AL3633,"B")+COUNTIF(H3633:AL3633,"HL")+COUNTIF(H3633:AL3633,"AL/BF")/2+COUNTIF(H3633:AL3633,"AL/BL")/2</f>
        <v>0</v>
      </c>
      <c r="AT3633" s="255">
        <f>COUNTIF(H3633:AL3633,"PD")+COUNTIF(H3633:AL3633,"PN")+COUNTIF(H3633:AL3633,"P/DS")/2+COUNTIF(H3633:AL3633,"P/NS")/2+COUNTIF(H3633:AL3633,"DS")+COUNTIF(H3633:AL3633,"NS")+COUNTIF(H3633:AL3633,"AL")+COUNTIF(H3633:AL3633,"AL/DS")+COUNTIF(H3633:AL3633,"AL/NS")+COUNTIF(H3633:AL3633,"NH")+COUNTIF(H3633:AL3633,"SL")+COUNTIF(H3633:AL3633,"UL/DS")/2+COUNTIF(H3633:AL3633,"UL/NS")/2+COUNTIF(H3633:AL3633,"CT")+COUNTIF(H3633:AL3633,"NHD")+COUNTIF(H3633:AL3633,"PDD")+COUNTIF(H3633:AL3633,"B")+COUNTIF(H3633:AL3633,"HL")+COUNTIF(H3633:AL3633,"PH")+COUNTIF(H3633:AL3633,"BH")+COUNTIF(H3633:AL3633,"AL/BF")+COUNTIF(H3633:AL3633,"AL/BL")+COUNTIF(H3633:AL3633,"UL/BF")/2+COUNTIF(H3633:AL3633,"UL/BL")/2+COUNTIF(H3633:AL3633,"PH/F")/2+COUNTIF(H3633:AL3633,"PH/L")/2+COUNTIF(H3633:AL3633,"MD")+COUNTIF(H3633:AL3633,"PMD")+COUNTIF(H3633:AL3633,"PM")+COUNTIF(H3633:AL3633,"BM")</f>
        <v>17.5</v>
      </c>
      <c r="AU3633" s="255">
        <f>COUNTIF(H3633:AL3633,"P/DS")/2+COUNTIF(H3633:AL3633,"P/NS")/2+COUNTIF(H3633:AL3633,"IL")+COUNTIF(H3633:AL3633,"NL")+COUNTIF(H3633:AL3633,"UL")+COUNTIF(H3633:AL3633,"UL/DS")/2+COUNTIF(H3633:AL3633,"UL/NS")/2+COUNTIF(H3633:AL3633,"KT")+COUNTIF(H3633:AL3633,"UL/BF")/2+COUNTIF(H3633:AL3633,"UL/BL")/2+COUNTIF(H3633:AL3633,"PH/F")/2+COUNTIF(H3633:AL3633,"PH/L")/2+COUNTIF(H3633:AL3633,"NB")</f>
        <v>1.5</v>
      </c>
      <c r="AV3633" s="258">
        <f>COUNTIF(H3633:AL3633,"PN")+COUNTIF(H3633:AL3633,"TVD")+COUNTIF(H3633:AL3633,"PH")+COUNTIF(H3633:AL3633,"PM")+COUNTIF(H3633:AL3633,"PDD")-COUNTIFS(H3633:AL3633,"PN",H3640:AL3640,"&gt;=3")-COUNTIFS(H3633:AL3633,"PM",H3640:AL3640,"&gt;=3")</f>
        <v>2</v>
      </c>
      <c r="AW3633" s="258">
        <f>COUNTIF(H3633:AL3633,"NS")+COUNTIF(H3633:AL3633,"D")+COUNTIF(H3633:AL3633,"BH")+COUNTIF(H3633:AL3633,"NHD")+COUNTIF(H3633:AL3633,"BM")-COUNTIFS(H3633:AL3633,"NS",H3640:AL3640,"&gt;=3")-COUNTIFS(H3633:AL3633,"BH",H3640:AL3640,"&gt;=3")-COUNTIFS(H3633:AL3633,"BM",H3640:AL3640,"&gt;=3")</f>
        <v>0</v>
      </c>
      <c r="AX3633" s="255">
        <f>COUNTIF(H3633:AL3633,"AL")+COUNTIF(H3633:AL3633,"AL/DS")/2+COUNTIF(H3633:AL3633,"AL/NS")/2+COUNTIF(H3633:AL3633,"AL/BF")+COUNTIF(H3633:AL3633,"AL/BL")/2</f>
        <v>0</v>
      </c>
      <c r="AY3633" s="255">
        <f>COUNTIF(H3633:AL3633,"SL")</f>
        <v>0</v>
      </c>
      <c r="AZ3633" s="255">
        <f>COUNTIF(H3633:AL3633,"NH")</f>
        <v>0</v>
      </c>
      <c r="BA3633" s="255">
        <f>COUNTIF(H3633:AL3633,"HL")</f>
        <v>0</v>
      </c>
      <c r="BB3633" s="255">
        <f>COUNTIF(G3633:AL3633,"P/DS")/2+COUNTIF(G3633:AL3633,"P/NS")/2+COUNTIF(G3633:AL3633,"UL")+COUNTIF(G3633:AL3633,"UL/DS")/2+COUNTIF(G3633:AL3633,"UL/NS")/2+COUNTIF(G3633:AL3633,"UL/BL")/2+COUNTIF(G3633:AL3633,"UL/BF")/2+COUNTIF(G3633:AL3633,"PH/F")/2+COUNTIF(G3633:AL3633,"PH/L")/2</f>
        <v>1.5</v>
      </c>
      <c r="BC3633" s="255">
        <f>COUNTIF(H3633:AL3633,"NB")</f>
        <v>0</v>
      </c>
      <c r="BD3633" s="255">
        <f>COUNTIF(H3633:AL3633,"NL")</f>
        <v>0</v>
      </c>
      <c r="BE3633" s="255">
        <f>COUNTIF(H3633:AL3633,"IL")</f>
        <v>0</v>
      </c>
      <c r="BF3633" s="255">
        <f>COUNTIF(H3633:AL3633,"KT")</f>
        <v>0</v>
      </c>
      <c r="BG3633" s="255">
        <f>COUNTIF(H3633:AL3633,"L70")</f>
        <v>0</v>
      </c>
      <c r="BH3633" s="255">
        <f>COUNTIF(H3633:AL3633,"MD")</f>
        <v>0</v>
      </c>
      <c r="BI3633" s="255">
        <f>COUNTIF(H3633:AL3633,"PMD")</f>
        <v>0</v>
      </c>
      <c r="BJ3633" s="255">
        <f>COUNTIF(H3633:AL3633,"PM")</f>
        <v>0</v>
      </c>
      <c r="BK3633" s="255">
        <f>COUNTIF(H3633:AL3633,"BM")</f>
        <v>0</v>
      </c>
      <c r="BL3633" s="261">
        <f>SUMIF(H3633:AL3633,"PD",H3634:AL3634)+SUMIF(H3633:AL3633,"PN",H3634:AL3634)+SUMIF(H3633:AL3633,"P/DS",H3634:AL3634)+SUMIF(H3633:AL3633,"PN/F",H3634:AL3634)+SUMIF(H3633:AL3633,"PN/L",H3634:AL3634)+SUMIF(H3633:AL3633,"TV",H3634:AL3634)+SUMIF(H3633:AL3633,"TVD",H3634:AL3634)+SUMIF(H3633:AL3633,"PDD",H3634:AL3634)</f>
        <v>34</v>
      </c>
      <c r="BM3633" s="261">
        <f>SUMIF(H3633:AL3633,"PD",H3635:AL3635)+SUMIF(H3633:AL3633,"PN",H3635:AL3635)+SUMIF(H3633:AL3633,"P/DS",H3635:AL3635)+SUMIF(H3633:AL3633,"PN/F",H3635:AL3635)+SUMIF(H3633:AL3633,"PN/L",H3635:AL3635)+SUMIF(H3633:AL3633,"TV",H3635:AL3635)+SUMIF(H3633:AL3633,"TVD",H3635:AL3635)+SUMIF(H3633:AL3633,"PDD",H3635:AL3635)+SUMIF(H3633:AL3633,"PMD",H3635:AL3635)</f>
        <v>1</v>
      </c>
      <c r="BN3633" s="261">
        <f>SUMIF(H3633:AL3633,"PD",H3636:AL3636)+SUMIF(H3633:AL3633,"PN",H3636:AL3636)+SUMIF(H3633:AL3633,"P/DS",H3636:AL3636)+SUMIF(H3633:AL3633,"PN/F",H3636:AL3636)+SUMIF(H3633:AL3633,"PN/L",H3636:AL3636)+SUMIF(H3633:AL3633,"TV",H3636:AL3636)+SUMIF(H3633:AL3633,"TVD",H3636:AL3636)</f>
        <v>0</v>
      </c>
      <c r="BO3633" s="261">
        <f>SUMIF(H3633:AL3633,"PD",H3637:AL3637)+SUMIF(H3633:AL3633,"PN",H3637:AL3637)+SUMIF(H3633:AL3633,"P/DS",H3637:AL3637)+SUMIF(H3633:AL3633,"PN/F",H3637:AL3637)+SUMIF(H3633:AL3633,"PN/L",H3637:AL3637)+SUMIF(H3633:AL3633,"TV",H3637:AL3637)+SUMIF(H3633:AL3633,"TVD",H3637:AL3637)</f>
        <v>0</v>
      </c>
      <c r="BP3633" s="261">
        <f>SUMIF(H3633:AL3633,"PD",H3638:AL3638)+SUMIF(H3633:AL3633,"PN",H3638:AL3638)+SUMIF(H3633:AL3633,"P/DS",H3638:AL3638)+SUMIF(H3633:AL3633,"PN/F",H3638:AL3638)+SUMIF(H3633:AL3633,"PN/L",H3638:AL3638)+SUMIF(H3633:AL3633,"TV",H3638:AL3638)+SUMIF(H3633:AL3633,"TVD",H3638:AL3638)+SUMIF(H3633:AL3633,"PDD",H3638:AL3638)+SUMIF(H3633:AL3633,"PH",H3638:AL3638)+SUMIF(H3633:AL3633,"PM",H3638:AL3638)</f>
        <v>0</v>
      </c>
      <c r="BQ3633" s="261">
        <f>SUMIF(H3633:AL3633,"PD",H3639:AL3639)+SUMIF(H3633:AL3633,"PN",H3639:AL3639)+SUMIF(H3633:AL3633,"P/DS",H3639:AL3639)+SUMIF(H3633:AL3633,"PN/F",H3639:AL3639)+SUMIF(H3633:AL3633,"PN/L",H3639:AL3639)+SUMIF(H3633:AL3633,"TV",H3639:AL3639)+SUMIF(H3633:AL3633,"TVD",H3639:AL3639)+SUMIF(H3633:AL3633,"PDD",H3639:AL3639)+SUMIF(H3633:AL3633,"PH",H3639:AL3639)+SUMIF(H3633:AL3633,"PM",H3639:AL3639)</f>
        <v>0</v>
      </c>
      <c r="BR3633" s="269">
        <f>SUM(H3634:AL3634)-BL3633</f>
        <v>0</v>
      </c>
      <c r="BS3633" s="269">
        <f>SUM(H3635:AL3635)-BM3633</f>
        <v>0</v>
      </c>
      <c r="BT3633" s="269">
        <f>SUM(H3636:AL3636)-BN3633</f>
        <v>0</v>
      </c>
      <c r="BU3633" s="269">
        <f>SUM(H3637:AL3637)-BO3633</f>
        <v>0</v>
      </c>
      <c r="BV3633" s="269">
        <f>SUM(H3638:AL3638)-BP3633</f>
        <v>0</v>
      </c>
      <c r="BW3633" s="269">
        <f>SUM(H3639:AL3639)-BQ3633</f>
        <v>0</v>
      </c>
      <c r="BX3633" s="255">
        <f>SUMIF(H3633:AL3633,"PD",H3640:AL3640)+SUMIF(H3633:AL3633,"PN",H3640:AL3640)+SUMIF(H3633:AL3633,"P/DS",H3640:AL3640)+SUMIF(H3633:AL3633,"PN/F",H3640:AL3640)+SUMIF(H3633:AL3633,"PN/L",H3640:AL3640)</f>
        <v>1</v>
      </c>
      <c r="BY3633" s="255">
        <f>SUM(H3640:AL3640)-BX3633</f>
        <v>0</v>
      </c>
      <c r="BZ3633" s="255">
        <f t="shared" ref="BZ3633" si="1140">+SUM(BL3633:BW3640)</f>
        <v>35</v>
      </c>
      <c r="CA3633" s="266">
        <f>(COUNTIFS(H3633:AL3633,"PD",H3634:AL3634,"&gt;=2"))*0.5-IF(CN3633="VP",COUNTIFS($H$16:$AL$16,"SAT",H3633:AL3633,"PD",H3634:AL3634,"&gt;=2"))*0.5</f>
        <v>6</v>
      </c>
      <c r="CB3633" s="266">
        <f>(COUNTIFS(H3633:AL3633,"PN",H3635:AL3635,"&gt;=0.5",H3634:AL3634,"&gt;=1.5"))*0.5+COUNTIFS(H3633:AL3633,"PDD",H3635:AL3635,"&gt;=0.5",H3634:AL3634,"&gt;=1.5")*0.5</f>
        <v>1</v>
      </c>
      <c r="CC3633" s="273">
        <f>(COUNTIFS(H3633:AL3633,"TV",H3635:AL3635,"&gt;=10"))*0.5+(COUNTIFS(H3633:AL3633,"PMD",H3635:AL3635,"&gt;=2"))*0.5</f>
        <v>0</v>
      </c>
      <c r="CD3633" s="266">
        <f>(COUNTIFS(H3633:AL3633,"TVD",H3637:AL3637,"&gt;=6.5",H3635:AL3635,"&gt;=3.5"))*0.5</f>
        <v>0</v>
      </c>
      <c r="CE3633" s="266">
        <f>(COUNTIFS(H3633:AL3633,"PD",H3638:AL3638,"&gt;=10"))*0.5</f>
        <v>0</v>
      </c>
      <c r="CF3633" s="266">
        <f>(COUNTIFS(H3633:AL3633,"PDD",H3638:AL3638,"&gt;=3.5",H3639:AL3639,"&gt;=6.5")+COUNTIFS(H3633:AL3633,"PH",H3639:AL3639,"&gt;=0.5",H3638:AL3638,"&gt;=1.5")+COUNTIFS(H3633:AL3633,"PM",H3639:AL3639,"&gt;=0.5",H3638:AL3638,"&gt;=1.5"))*0.5</f>
        <v>0</v>
      </c>
      <c r="CG3633" s="266">
        <f>(COUNTIFS(H3633:AL3633,"DS",H3634:AL3634,"&gt;=2")+COUNTIFS(H3633:AL3633,"AL/DS",H3634:AL3634,"&gt;=2"))*0.5-IF(CN3633="VP",COUNTIFS($H$16:$AL$16,"SAT",H3633:AL3633,"DS",H3634:AL3634,"&gt;=2"))*0.5</f>
        <v>0</v>
      </c>
      <c r="CH3633" s="266">
        <f>(COUNTIFS(H3633:AL3633,"NS",H3635:AL3635,"&gt;=0.5",H3634:AL3634,"&gt;=1.5")+COUNTIFS(H3633:AL3633,"AL/NS",H3635:AL3635,"&gt;=0.5",H3634:AL3634,"&gt;=1.5")+COUNTIFS(H3633:AL3633,"NHD",H3635:AL3635,"&gt;=4.5",H3638:AL3638,"&gt;=2",H3634:AL3634,"&gt;=1.5"))*0.5</f>
        <v>0</v>
      </c>
      <c r="CI3633" s="266">
        <f>(COUNTIF(H3635:AL3635,"&gt;=10")+COUNTIFS(H3633:AL3633,"MD",H3635:AL3635,"&gt;=2")-COUNTIFS(H3633:AL3633,"TV",H3635:AL3635,"&gt;=10"))*0.5</f>
        <v>0</v>
      </c>
      <c r="CJ3633" s="266">
        <f>(COUNTIFS(H3633:AL3633,"D",H3637:AL3637,"&gt;=6.5",H3635:AL3635,"&gt;=3.5"))*0.5</f>
        <v>0</v>
      </c>
      <c r="CK3633" s="266">
        <f>(COUNTIF(H3638:AL3638,"&gt;=10")-COUNTIFS(H3633:AL3633,"PD",H3638:AL3638,"&gt;=10"))*0.5</f>
        <v>0</v>
      </c>
      <c r="CL3633" s="265">
        <f>(COUNTIFS(H3633:AL3633,"NHD",H3638:AL3638,"&gt;=3.5",H3639:AL3639,"&gt;=6.5")+COUNTIFS(H3633:AL3633,"BH",H3638:AL3638,"&gt;=1.5",H3639:AL3639,"&gt;=0.5")+COUNTIFS(H3633:AL3633,"BM",H3638:AL3638,"&gt;=1.5",H3639:AL3639,"&gt;=0.5")+COUNTIFS(H3633:AL3633,"D",H3638:AL3638,"&gt;=1.5",H3639:AL3639,"&gt;=0.5"))*0.5</f>
        <v>0</v>
      </c>
      <c r="CM3633" s="272"/>
      <c r="CN3633" s="264" t="s">
        <v>723</v>
      </c>
      <c r="CO3633" s="193">
        <f t="shared" ref="CO3633" si="1141">+AM3633+AN3633+AO3633+AP3633+AQ3633+AR3633+AS3633+AU3633+BG3633</f>
        <v>19</v>
      </c>
      <c r="CP3633" s="225">
        <f>+SUM(I3634:I3639)-I3640</f>
        <v>0</v>
      </c>
      <c r="CQ3633" s="225">
        <f>+SUM(J3634:J3639)-J3640</f>
        <v>0</v>
      </c>
      <c r="CR3633" s="225">
        <f>+SUM(K3634:K3639)-K3640</f>
        <v>0</v>
      </c>
      <c r="CS3633" s="192"/>
      <c r="CT3633" s="192"/>
      <c r="CU3633" s="192"/>
      <c r="CV3633" s="192"/>
      <c r="CW3633" s="192"/>
      <c r="CX3633" s="192"/>
      <c r="CY3633" s="192"/>
      <c r="CZ3633" s="192"/>
      <c r="DA3633" s="192"/>
    </row>
    <row r="3634" spans="1:105" s="120" customFormat="1" ht="15" customHeight="1">
      <c r="A3634" s="228"/>
      <c r="B3634" s="598"/>
      <c r="C3634" s="601"/>
      <c r="D3634" s="604"/>
      <c r="E3634" s="349"/>
      <c r="F3634" s="242" t="s">
        <v>82</v>
      </c>
      <c r="G3634" s="121">
        <v>1.5</v>
      </c>
      <c r="H3634" s="83"/>
      <c r="I3634" s="83"/>
      <c r="J3634" s="83"/>
      <c r="K3634" s="83"/>
      <c r="L3634" s="83"/>
      <c r="M3634" s="83"/>
      <c r="N3634" s="83"/>
      <c r="O3634" s="83"/>
      <c r="P3634" s="83"/>
      <c r="Q3634" s="83"/>
      <c r="R3634" s="83">
        <v>2.5</v>
      </c>
      <c r="S3634" s="83">
        <v>2.5</v>
      </c>
      <c r="T3634" s="83">
        <v>2.5</v>
      </c>
      <c r="U3634" s="83">
        <v>2.5</v>
      </c>
      <c r="V3634" s="83"/>
      <c r="W3634" s="83">
        <v>0</v>
      </c>
      <c r="X3634" s="83">
        <v>2.5</v>
      </c>
      <c r="Y3634" s="83">
        <v>2.5</v>
      </c>
      <c r="Z3634" s="83">
        <v>2.5</v>
      </c>
      <c r="AA3634" s="83">
        <v>2.5</v>
      </c>
      <c r="AB3634" s="83"/>
      <c r="AC3634" s="79"/>
      <c r="AD3634" s="79"/>
      <c r="AE3634" s="79">
        <v>2.5</v>
      </c>
      <c r="AF3634" s="79">
        <v>2.5</v>
      </c>
      <c r="AG3634" s="79">
        <v>2.5</v>
      </c>
      <c r="AH3634" s="79">
        <v>2.5</v>
      </c>
      <c r="AI3634" s="79"/>
      <c r="AJ3634" s="79"/>
      <c r="AK3634" s="79">
        <v>2</v>
      </c>
      <c r="AL3634" s="79">
        <v>2</v>
      </c>
      <c r="AM3634" s="240"/>
      <c r="AN3634" s="240"/>
      <c r="AO3634" s="240"/>
      <c r="AP3634" s="240"/>
      <c r="AQ3634" s="240"/>
      <c r="AR3634" s="240"/>
      <c r="AS3634" s="240"/>
      <c r="AT3634" s="256"/>
      <c r="AU3634" s="256"/>
      <c r="AV3634" s="259"/>
      <c r="AW3634" s="259"/>
      <c r="AX3634" s="256"/>
      <c r="AY3634" s="256"/>
      <c r="AZ3634" s="256"/>
      <c r="BA3634" s="256"/>
      <c r="BB3634" s="256"/>
      <c r="BC3634" s="256"/>
      <c r="BD3634" s="256"/>
      <c r="BE3634" s="256"/>
      <c r="BF3634" s="256"/>
      <c r="BG3634" s="256"/>
      <c r="BH3634" s="256"/>
      <c r="BI3634" s="256"/>
      <c r="BJ3634" s="256"/>
      <c r="BK3634" s="256"/>
      <c r="BL3634" s="262"/>
      <c r="BM3634" s="262"/>
      <c r="BN3634" s="262"/>
      <c r="BO3634" s="262"/>
      <c r="BP3634" s="262"/>
      <c r="BQ3634" s="262"/>
      <c r="BR3634" s="270"/>
      <c r="BS3634" s="270"/>
      <c r="BT3634" s="270"/>
      <c r="BU3634" s="270"/>
      <c r="BV3634" s="270"/>
      <c r="BW3634" s="270"/>
      <c r="BX3634" s="256"/>
      <c r="BY3634" s="256"/>
      <c r="BZ3634" s="256"/>
      <c r="CA3634" s="267"/>
      <c r="CB3634" s="267"/>
      <c r="CC3634" s="274"/>
      <c r="CD3634" s="267"/>
      <c r="CE3634" s="267"/>
      <c r="CF3634" s="267"/>
      <c r="CG3634" s="267"/>
      <c r="CH3634" s="267"/>
      <c r="CI3634" s="267"/>
      <c r="CJ3634" s="267"/>
      <c r="CK3634" s="267"/>
      <c r="CL3634" s="265"/>
      <c r="CM3634" s="272"/>
      <c r="CN3634" s="264"/>
      <c r="CO3634" s="193"/>
      <c r="CP3634" s="226"/>
      <c r="CQ3634" s="226"/>
      <c r="CR3634" s="226"/>
      <c r="CS3634" s="192"/>
      <c r="CT3634" s="192"/>
      <c r="CU3634" s="192"/>
      <c r="CV3634" s="192"/>
      <c r="CW3634" s="192"/>
      <c r="CX3634" s="192"/>
      <c r="CY3634" s="192"/>
      <c r="CZ3634" s="192"/>
      <c r="DA3634" s="192"/>
    </row>
    <row r="3635" spans="1:105" s="120" customFormat="1" ht="15" customHeight="1">
      <c r="A3635" s="228"/>
      <c r="B3635" s="598"/>
      <c r="C3635" s="601"/>
      <c r="D3635" s="604"/>
      <c r="E3635" s="349"/>
      <c r="F3635" s="243"/>
      <c r="G3635" s="122">
        <v>2</v>
      </c>
      <c r="H3635" s="84"/>
      <c r="I3635" s="84"/>
      <c r="J3635" s="84"/>
      <c r="K3635" s="84"/>
      <c r="L3635" s="84"/>
      <c r="M3635" s="84"/>
      <c r="N3635" s="84"/>
      <c r="O3635" s="84"/>
      <c r="P3635" s="84"/>
      <c r="Q3635" s="84"/>
      <c r="R3635" s="84"/>
      <c r="S3635" s="84"/>
      <c r="T3635" s="84"/>
      <c r="U3635" s="84"/>
      <c r="V3635" s="84"/>
      <c r="W3635" s="84"/>
      <c r="X3635" s="84"/>
      <c r="Y3635" s="84"/>
      <c r="Z3635" s="84"/>
      <c r="AA3635" s="84"/>
      <c r="AB3635" s="84"/>
      <c r="AC3635" s="80"/>
      <c r="AD3635" s="80"/>
      <c r="AE3635" s="80"/>
      <c r="AF3635" s="80"/>
      <c r="AG3635" s="80"/>
      <c r="AH3635" s="80"/>
      <c r="AI3635" s="80"/>
      <c r="AJ3635" s="80"/>
      <c r="AK3635" s="80">
        <v>0.5</v>
      </c>
      <c r="AL3635" s="80">
        <v>0.5</v>
      </c>
      <c r="AM3635" s="240"/>
      <c r="AN3635" s="240"/>
      <c r="AO3635" s="240"/>
      <c r="AP3635" s="240"/>
      <c r="AQ3635" s="240"/>
      <c r="AR3635" s="240"/>
      <c r="AS3635" s="240"/>
      <c r="AT3635" s="256"/>
      <c r="AU3635" s="256"/>
      <c r="AV3635" s="259"/>
      <c r="AW3635" s="259"/>
      <c r="AX3635" s="256"/>
      <c r="AY3635" s="256"/>
      <c r="AZ3635" s="256"/>
      <c r="BA3635" s="256"/>
      <c r="BB3635" s="256"/>
      <c r="BC3635" s="256"/>
      <c r="BD3635" s="256"/>
      <c r="BE3635" s="256"/>
      <c r="BF3635" s="256"/>
      <c r="BG3635" s="256"/>
      <c r="BH3635" s="256"/>
      <c r="BI3635" s="256"/>
      <c r="BJ3635" s="256"/>
      <c r="BK3635" s="256"/>
      <c r="BL3635" s="262"/>
      <c r="BM3635" s="262"/>
      <c r="BN3635" s="262"/>
      <c r="BO3635" s="262"/>
      <c r="BP3635" s="262"/>
      <c r="BQ3635" s="262"/>
      <c r="BR3635" s="270"/>
      <c r="BS3635" s="270"/>
      <c r="BT3635" s="270"/>
      <c r="BU3635" s="270"/>
      <c r="BV3635" s="270"/>
      <c r="BW3635" s="270"/>
      <c r="BX3635" s="256"/>
      <c r="BY3635" s="256"/>
      <c r="BZ3635" s="256"/>
      <c r="CA3635" s="267"/>
      <c r="CB3635" s="267"/>
      <c r="CC3635" s="274"/>
      <c r="CD3635" s="267"/>
      <c r="CE3635" s="267"/>
      <c r="CF3635" s="267"/>
      <c r="CG3635" s="267"/>
      <c r="CH3635" s="267"/>
      <c r="CI3635" s="267"/>
      <c r="CJ3635" s="267"/>
      <c r="CK3635" s="267"/>
      <c r="CL3635" s="265"/>
      <c r="CM3635" s="272"/>
      <c r="CN3635" s="264"/>
      <c r="CO3635" s="193"/>
      <c r="CP3635" s="226"/>
      <c r="CQ3635" s="226"/>
      <c r="CR3635" s="226"/>
      <c r="CS3635" s="192"/>
      <c r="CT3635" s="192"/>
      <c r="CU3635" s="192"/>
      <c r="CV3635" s="192"/>
      <c r="CW3635" s="192"/>
      <c r="CX3635" s="192"/>
      <c r="CY3635" s="192"/>
      <c r="CZ3635" s="192"/>
      <c r="DA3635" s="192"/>
    </row>
    <row r="3636" spans="1:105" s="120" customFormat="1" ht="15" customHeight="1">
      <c r="A3636" s="228"/>
      <c r="B3636" s="598"/>
      <c r="C3636" s="601"/>
      <c r="D3636" s="604"/>
      <c r="E3636" s="349"/>
      <c r="F3636" s="243"/>
      <c r="G3636" s="122">
        <v>2.1</v>
      </c>
      <c r="H3636" s="84"/>
      <c r="I3636" s="84"/>
      <c r="J3636" s="84"/>
      <c r="K3636" s="84"/>
      <c r="L3636" s="84"/>
      <c r="M3636" s="84"/>
      <c r="N3636" s="84"/>
      <c r="O3636" s="84"/>
      <c r="P3636" s="84"/>
      <c r="Q3636" s="84"/>
      <c r="R3636" s="84"/>
      <c r="S3636" s="84"/>
      <c r="T3636" s="84"/>
      <c r="U3636" s="84"/>
      <c r="V3636" s="84"/>
      <c r="W3636" s="84"/>
      <c r="X3636" s="84"/>
      <c r="Y3636" s="84"/>
      <c r="Z3636" s="84"/>
      <c r="AA3636" s="84"/>
      <c r="AB3636" s="84"/>
      <c r="AC3636" s="80"/>
      <c r="AD3636" s="80"/>
      <c r="AE3636" s="80"/>
      <c r="AF3636" s="80"/>
      <c r="AG3636" s="80"/>
      <c r="AH3636" s="80"/>
      <c r="AI3636" s="80"/>
      <c r="AJ3636" s="80"/>
      <c r="AK3636" s="80"/>
      <c r="AL3636" s="80"/>
      <c r="AM3636" s="240"/>
      <c r="AN3636" s="240"/>
      <c r="AO3636" s="240"/>
      <c r="AP3636" s="240"/>
      <c r="AQ3636" s="240"/>
      <c r="AR3636" s="240"/>
      <c r="AS3636" s="240"/>
      <c r="AT3636" s="256"/>
      <c r="AU3636" s="256"/>
      <c r="AV3636" s="259"/>
      <c r="AW3636" s="259"/>
      <c r="AX3636" s="256"/>
      <c r="AY3636" s="256"/>
      <c r="AZ3636" s="256"/>
      <c r="BA3636" s="256"/>
      <c r="BB3636" s="256"/>
      <c r="BC3636" s="256"/>
      <c r="BD3636" s="256"/>
      <c r="BE3636" s="256"/>
      <c r="BF3636" s="256"/>
      <c r="BG3636" s="256"/>
      <c r="BH3636" s="256"/>
      <c r="BI3636" s="256"/>
      <c r="BJ3636" s="256"/>
      <c r="BK3636" s="256"/>
      <c r="BL3636" s="262"/>
      <c r="BM3636" s="262"/>
      <c r="BN3636" s="262"/>
      <c r="BO3636" s="262"/>
      <c r="BP3636" s="262"/>
      <c r="BQ3636" s="262"/>
      <c r="BR3636" s="270"/>
      <c r="BS3636" s="270"/>
      <c r="BT3636" s="270"/>
      <c r="BU3636" s="270"/>
      <c r="BV3636" s="270"/>
      <c r="BW3636" s="270"/>
      <c r="BX3636" s="256"/>
      <c r="BY3636" s="256"/>
      <c r="BZ3636" s="256"/>
      <c r="CA3636" s="267"/>
      <c r="CB3636" s="267"/>
      <c r="CC3636" s="274"/>
      <c r="CD3636" s="267"/>
      <c r="CE3636" s="267"/>
      <c r="CF3636" s="267"/>
      <c r="CG3636" s="267"/>
      <c r="CH3636" s="267"/>
      <c r="CI3636" s="267"/>
      <c r="CJ3636" s="267"/>
      <c r="CK3636" s="267"/>
      <c r="CL3636" s="265"/>
      <c r="CM3636" s="272"/>
      <c r="CN3636" s="264"/>
      <c r="CO3636" s="193"/>
      <c r="CP3636" s="226"/>
      <c r="CQ3636" s="226"/>
      <c r="CR3636" s="226"/>
      <c r="CS3636" s="192"/>
      <c r="CT3636" s="192"/>
      <c r="CU3636" s="192"/>
      <c r="CV3636" s="192"/>
      <c r="CW3636" s="192"/>
      <c r="CX3636" s="192"/>
      <c r="CY3636" s="192"/>
      <c r="CZ3636" s="192"/>
      <c r="DA3636" s="192"/>
    </row>
    <row r="3637" spans="1:105" s="120" customFormat="1" ht="15" customHeight="1">
      <c r="A3637" s="228"/>
      <c r="B3637" s="598"/>
      <c r="C3637" s="601"/>
      <c r="D3637" s="604"/>
      <c r="E3637" s="349"/>
      <c r="F3637" s="243"/>
      <c r="G3637" s="122">
        <v>2.7</v>
      </c>
      <c r="H3637" s="84"/>
      <c r="I3637" s="84"/>
      <c r="J3637" s="84"/>
      <c r="K3637" s="84"/>
      <c r="L3637" s="84"/>
      <c r="M3637" s="84"/>
      <c r="N3637" s="84"/>
      <c r="O3637" s="84"/>
      <c r="P3637" s="84"/>
      <c r="Q3637" s="84"/>
      <c r="R3637" s="84"/>
      <c r="S3637" s="84"/>
      <c r="T3637" s="84"/>
      <c r="U3637" s="84"/>
      <c r="V3637" s="84"/>
      <c r="W3637" s="84"/>
      <c r="X3637" s="84"/>
      <c r="Y3637" s="84"/>
      <c r="Z3637" s="84"/>
      <c r="AA3637" s="84"/>
      <c r="AB3637" s="84"/>
      <c r="AC3637" s="80"/>
      <c r="AD3637" s="80"/>
      <c r="AE3637" s="80"/>
      <c r="AF3637" s="80"/>
      <c r="AG3637" s="80"/>
      <c r="AH3637" s="80"/>
      <c r="AI3637" s="80"/>
      <c r="AJ3637" s="80"/>
      <c r="AK3637" s="80"/>
      <c r="AL3637" s="80"/>
      <c r="AM3637" s="240"/>
      <c r="AN3637" s="240"/>
      <c r="AO3637" s="240"/>
      <c r="AP3637" s="240"/>
      <c r="AQ3637" s="240"/>
      <c r="AR3637" s="240"/>
      <c r="AS3637" s="240"/>
      <c r="AT3637" s="256"/>
      <c r="AU3637" s="256"/>
      <c r="AV3637" s="259"/>
      <c r="AW3637" s="259"/>
      <c r="AX3637" s="256"/>
      <c r="AY3637" s="256"/>
      <c r="AZ3637" s="256"/>
      <c r="BA3637" s="256"/>
      <c r="BB3637" s="256"/>
      <c r="BC3637" s="256"/>
      <c r="BD3637" s="256"/>
      <c r="BE3637" s="256"/>
      <c r="BF3637" s="256"/>
      <c r="BG3637" s="256"/>
      <c r="BH3637" s="256"/>
      <c r="BI3637" s="256"/>
      <c r="BJ3637" s="256"/>
      <c r="BK3637" s="256"/>
      <c r="BL3637" s="262"/>
      <c r="BM3637" s="262"/>
      <c r="BN3637" s="262"/>
      <c r="BO3637" s="262"/>
      <c r="BP3637" s="262"/>
      <c r="BQ3637" s="262"/>
      <c r="BR3637" s="270"/>
      <c r="BS3637" s="270"/>
      <c r="BT3637" s="270"/>
      <c r="BU3637" s="270"/>
      <c r="BV3637" s="270"/>
      <c r="BW3637" s="270"/>
      <c r="BX3637" s="256"/>
      <c r="BY3637" s="256"/>
      <c r="BZ3637" s="256"/>
      <c r="CA3637" s="267"/>
      <c r="CB3637" s="267"/>
      <c r="CC3637" s="274"/>
      <c r="CD3637" s="267"/>
      <c r="CE3637" s="267"/>
      <c r="CF3637" s="267"/>
      <c r="CG3637" s="267"/>
      <c r="CH3637" s="267"/>
      <c r="CI3637" s="267"/>
      <c r="CJ3637" s="267"/>
      <c r="CK3637" s="267"/>
      <c r="CL3637" s="265"/>
      <c r="CM3637" s="272"/>
      <c r="CN3637" s="264"/>
      <c r="CO3637" s="193"/>
      <c r="CP3637" s="226"/>
      <c r="CQ3637" s="226"/>
      <c r="CR3637" s="226"/>
      <c r="CS3637" s="192"/>
      <c r="CT3637" s="192"/>
      <c r="CU3637" s="192"/>
      <c r="CV3637" s="192"/>
      <c r="CW3637" s="192"/>
      <c r="CX3637" s="192"/>
      <c r="CY3637" s="192"/>
      <c r="CZ3637" s="192"/>
      <c r="DA3637" s="192"/>
    </row>
    <row r="3638" spans="1:105" s="120" customFormat="1" ht="15" customHeight="1">
      <c r="A3638" s="228"/>
      <c r="B3638" s="598"/>
      <c r="C3638" s="601"/>
      <c r="D3638" s="604"/>
      <c r="E3638" s="349"/>
      <c r="F3638" s="243"/>
      <c r="G3638" s="122">
        <v>3</v>
      </c>
      <c r="H3638" s="84"/>
      <c r="I3638" s="84"/>
      <c r="J3638" s="84"/>
      <c r="K3638" s="84"/>
      <c r="L3638" s="84"/>
      <c r="M3638" s="84"/>
      <c r="N3638" s="84"/>
      <c r="O3638" s="84"/>
      <c r="P3638" s="84"/>
      <c r="Q3638" s="84"/>
      <c r="R3638" s="84"/>
      <c r="S3638" s="84"/>
      <c r="T3638" s="84"/>
      <c r="U3638" s="84"/>
      <c r="V3638" s="84"/>
      <c r="W3638" s="84"/>
      <c r="X3638" s="84"/>
      <c r="Y3638" s="84"/>
      <c r="Z3638" s="84"/>
      <c r="AA3638" s="84"/>
      <c r="AB3638" s="84"/>
      <c r="AC3638" s="80"/>
      <c r="AD3638" s="80"/>
      <c r="AE3638" s="80"/>
      <c r="AF3638" s="80"/>
      <c r="AG3638" s="80"/>
      <c r="AH3638" s="80"/>
      <c r="AI3638" s="80"/>
      <c r="AJ3638" s="80"/>
      <c r="AK3638" s="80"/>
      <c r="AL3638" s="80"/>
      <c r="AM3638" s="240"/>
      <c r="AN3638" s="240"/>
      <c r="AO3638" s="240"/>
      <c r="AP3638" s="240"/>
      <c r="AQ3638" s="240"/>
      <c r="AR3638" s="240"/>
      <c r="AS3638" s="240"/>
      <c r="AT3638" s="256"/>
      <c r="AU3638" s="256"/>
      <c r="AV3638" s="259"/>
      <c r="AW3638" s="259"/>
      <c r="AX3638" s="256"/>
      <c r="AY3638" s="256"/>
      <c r="AZ3638" s="256"/>
      <c r="BA3638" s="256"/>
      <c r="BB3638" s="256"/>
      <c r="BC3638" s="256"/>
      <c r="BD3638" s="256"/>
      <c r="BE3638" s="256"/>
      <c r="BF3638" s="256"/>
      <c r="BG3638" s="256"/>
      <c r="BH3638" s="256"/>
      <c r="BI3638" s="256"/>
      <c r="BJ3638" s="256"/>
      <c r="BK3638" s="256"/>
      <c r="BL3638" s="262"/>
      <c r="BM3638" s="262"/>
      <c r="BN3638" s="262"/>
      <c r="BO3638" s="262"/>
      <c r="BP3638" s="262"/>
      <c r="BQ3638" s="262"/>
      <c r="BR3638" s="270"/>
      <c r="BS3638" s="270"/>
      <c r="BT3638" s="270"/>
      <c r="BU3638" s="270"/>
      <c r="BV3638" s="270"/>
      <c r="BW3638" s="270"/>
      <c r="BX3638" s="256"/>
      <c r="BY3638" s="256"/>
      <c r="BZ3638" s="256"/>
      <c r="CA3638" s="267"/>
      <c r="CB3638" s="267"/>
      <c r="CC3638" s="274"/>
      <c r="CD3638" s="267"/>
      <c r="CE3638" s="267"/>
      <c r="CF3638" s="267"/>
      <c r="CG3638" s="267"/>
      <c r="CH3638" s="267"/>
      <c r="CI3638" s="267"/>
      <c r="CJ3638" s="267"/>
      <c r="CK3638" s="267"/>
      <c r="CL3638" s="265"/>
      <c r="CM3638" s="272"/>
      <c r="CN3638" s="264"/>
      <c r="CO3638" s="193"/>
      <c r="CP3638" s="226"/>
      <c r="CQ3638" s="226"/>
      <c r="CR3638" s="226"/>
      <c r="CS3638" s="192"/>
      <c r="CT3638" s="192"/>
      <c r="CU3638" s="192"/>
      <c r="CV3638" s="192"/>
      <c r="CW3638" s="192"/>
      <c r="CX3638" s="192"/>
      <c r="CY3638" s="192"/>
      <c r="CZ3638" s="192"/>
      <c r="DA3638" s="192"/>
    </row>
    <row r="3639" spans="1:105" s="120" customFormat="1" ht="15" customHeight="1">
      <c r="A3639" s="228"/>
      <c r="B3639" s="598"/>
      <c r="C3639" s="601"/>
      <c r="D3639" s="604"/>
      <c r="E3639" s="349"/>
      <c r="F3639" s="244"/>
      <c r="G3639" s="123">
        <v>3.9</v>
      </c>
      <c r="H3639" s="85"/>
      <c r="I3639" s="85"/>
      <c r="J3639" s="85"/>
      <c r="K3639" s="85"/>
      <c r="L3639" s="85"/>
      <c r="M3639" s="85"/>
      <c r="N3639" s="85"/>
      <c r="O3639" s="85"/>
      <c r="P3639" s="85"/>
      <c r="Q3639" s="85"/>
      <c r="R3639" s="85"/>
      <c r="S3639" s="85"/>
      <c r="T3639" s="85"/>
      <c r="U3639" s="85"/>
      <c r="V3639" s="85"/>
      <c r="W3639" s="85"/>
      <c r="X3639" s="85"/>
      <c r="Y3639" s="85"/>
      <c r="Z3639" s="85"/>
      <c r="AA3639" s="85"/>
      <c r="AB3639" s="85"/>
      <c r="AC3639" s="81"/>
      <c r="AD3639" s="81"/>
      <c r="AE3639" s="81"/>
      <c r="AF3639" s="81"/>
      <c r="AG3639" s="81"/>
      <c r="AH3639" s="81"/>
      <c r="AI3639" s="81"/>
      <c r="AJ3639" s="81"/>
      <c r="AK3639" s="81"/>
      <c r="AL3639" s="81"/>
      <c r="AM3639" s="240"/>
      <c r="AN3639" s="240"/>
      <c r="AO3639" s="240"/>
      <c r="AP3639" s="240"/>
      <c r="AQ3639" s="240"/>
      <c r="AR3639" s="240"/>
      <c r="AS3639" s="240"/>
      <c r="AT3639" s="256"/>
      <c r="AU3639" s="256"/>
      <c r="AV3639" s="259"/>
      <c r="AW3639" s="259"/>
      <c r="AX3639" s="256"/>
      <c r="AY3639" s="256"/>
      <c r="AZ3639" s="256"/>
      <c r="BA3639" s="256"/>
      <c r="BB3639" s="256"/>
      <c r="BC3639" s="256"/>
      <c r="BD3639" s="256"/>
      <c r="BE3639" s="256"/>
      <c r="BF3639" s="256"/>
      <c r="BG3639" s="256"/>
      <c r="BH3639" s="256"/>
      <c r="BI3639" s="256"/>
      <c r="BJ3639" s="256"/>
      <c r="BK3639" s="256"/>
      <c r="BL3639" s="262"/>
      <c r="BM3639" s="262"/>
      <c r="BN3639" s="262"/>
      <c r="BO3639" s="262"/>
      <c r="BP3639" s="262"/>
      <c r="BQ3639" s="262"/>
      <c r="BR3639" s="270"/>
      <c r="BS3639" s="270"/>
      <c r="BT3639" s="270"/>
      <c r="BU3639" s="270"/>
      <c r="BV3639" s="270"/>
      <c r="BW3639" s="270"/>
      <c r="BX3639" s="256"/>
      <c r="BY3639" s="256"/>
      <c r="BZ3639" s="256"/>
      <c r="CA3639" s="267"/>
      <c r="CB3639" s="267"/>
      <c r="CC3639" s="274"/>
      <c r="CD3639" s="267"/>
      <c r="CE3639" s="267"/>
      <c r="CF3639" s="267"/>
      <c r="CG3639" s="267"/>
      <c r="CH3639" s="267"/>
      <c r="CI3639" s="267"/>
      <c r="CJ3639" s="267"/>
      <c r="CK3639" s="267"/>
      <c r="CL3639" s="265"/>
      <c r="CM3639" s="272"/>
      <c r="CN3639" s="264"/>
      <c r="CO3639" s="193"/>
      <c r="CP3639" s="226"/>
      <c r="CQ3639" s="226"/>
      <c r="CR3639" s="226"/>
      <c r="CS3639" s="192"/>
      <c r="CT3639" s="192"/>
      <c r="CU3639" s="192"/>
      <c r="CV3639" s="192"/>
      <c r="CW3639" s="192"/>
      <c r="CX3639" s="192"/>
      <c r="CY3639" s="192"/>
      <c r="CZ3639" s="192"/>
      <c r="DA3639" s="192"/>
    </row>
    <row r="3640" spans="1:105" s="120" customFormat="1" ht="15" customHeight="1">
      <c r="A3640" s="229"/>
      <c r="B3640" s="599"/>
      <c r="C3640" s="602"/>
      <c r="D3640" s="605"/>
      <c r="E3640" s="350"/>
      <c r="F3640" s="245" t="s">
        <v>83</v>
      </c>
      <c r="G3640" s="246"/>
      <c r="H3640" s="82"/>
      <c r="I3640" s="82"/>
      <c r="J3640" s="82"/>
      <c r="K3640" s="82"/>
      <c r="L3640" s="82"/>
      <c r="M3640" s="82"/>
      <c r="N3640" s="82"/>
      <c r="O3640" s="82"/>
      <c r="P3640" s="82"/>
      <c r="Q3640" s="82"/>
      <c r="R3640" s="82"/>
      <c r="S3640" s="82"/>
      <c r="T3640" s="82"/>
      <c r="U3640" s="82"/>
      <c r="V3640" s="82"/>
      <c r="W3640" s="82"/>
      <c r="X3640" s="82"/>
      <c r="Y3640" s="82"/>
      <c r="Z3640" s="82"/>
      <c r="AA3640" s="82"/>
      <c r="AB3640" s="82">
        <v>1</v>
      </c>
      <c r="AC3640" s="35"/>
      <c r="AD3640" s="35"/>
      <c r="AE3640" s="35"/>
      <c r="AF3640" s="35"/>
      <c r="AG3640" s="35"/>
      <c r="AH3640" s="35"/>
      <c r="AI3640" s="35"/>
      <c r="AJ3640" s="35"/>
      <c r="AK3640" s="35"/>
      <c r="AL3640" s="35"/>
      <c r="AM3640" s="241"/>
      <c r="AN3640" s="241"/>
      <c r="AO3640" s="241"/>
      <c r="AP3640" s="241"/>
      <c r="AQ3640" s="241"/>
      <c r="AR3640" s="241"/>
      <c r="AS3640" s="241"/>
      <c r="AT3640" s="257"/>
      <c r="AU3640" s="257"/>
      <c r="AV3640" s="260"/>
      <c r="AW3640" s="260"/>
      <c r="AX3640" s="257"/>
      <c r="AY3640" s="257"/>
      <c r="AZ3640" s="257"/>
      <c r="BA3640" s="257"/>
      <c r="BB3640" s="257"/>
      <c r="BC3640" s="257"/>
      <c r="BD3640" s="257"/>
      <c r="BE3640" s="257"/>
      <c r="BF3640" s="257"/>
      <c r="BG3640" s="257"/>
      <c r="BH3640" s="257"/>
      <c r="BI3640" s="257"/>
      <c r="BJ3640" s="257"/>
      <c r="BK3640" s="257"/>
      <c r="BL3640" s="263"/>
      <c r="BM3640" s="263"/>
      <c r="BN3640" s="263"/>
      <c r="BO3640" s="263"/>
      <c r="BP3640" s="263"/>
      <c r="BQ3640" s="263"/>
      <c r="BR3640" s="271"/>
      <c r="BS3640" s="271"/>
      <c r="BT3640" s="271"/>
      <c r="BU3640" s="271"/>
      <c r="BV3640" s="271"/>
      <c r="BW3640" s="271"/>
      <c r="BX3640" s="257"/>
      <c r="BY3640" s="257"/>
      <c r="BZ3640" s="257"/>
      <c r="CA3640" s="268"/>
      <c r="CB3640" s="268"/>
      <c r="CC3640" s="275"/>
      <c r="CD3640" s="268"/>
      <c r="CE3640" s="268"/>
      <c r="CF3640" s="268"/>
      <c r="CG3640" s="268"/>
      <c r="CH3640" s="268"/>
      <c r="CI3640" s="268"/>
      <c r="CJ3640" s="268"/>
      <c r="CK3640" s="268"/>
      <c r="CL3640" s="265"/>
      <c r="CM3640" s="272"/>
      <c r="CN3640" s="264"/>
      <c r="CO3640" s="193"/>
      <c r="CP3640" s="226"/>
      <c r="CQ3640" s="226"/>
      <c r="CR3640" s="226"/>
      <c r="CS3640" s="192"/>
      <c r="CT3640" s="192"/>
      <c r="CU3640" s="192"/>
      <c r="CV3640" s="192"/>
      <c r="CW3640" s="192"/>
      <c r="CX3640" s="192"/>
      <c r="CY3640" s="192"/>
      <c r="CZ3640" s="192"/>
      <c r="DA3640" s="192"/>
    </row>
    <row r="3641" spans="1:105" s="120" customFormat="1" ht="15" customHeight="1">
      <c r="A3641" s="227">
        <f t="shared" si="1139"/>
        <v>451</v>
      </c>
      <c r="B3641" s="345" t="s">
        <v>414</v>
      </c>
      <c r="C3641" s="348" t="s">
        <v>415</v>
      </c>
      <c r="D3641" s="236">
        <v>42212</v>
      </c>
      <c r="E3641" s="236" t="s">
        <v>353</v>
      </c>
      <c r="F3641" s="253" t="s">
        <v>80</v>
      </c>
      <c r="G3641" s="254"/>
      <c r="H3641" s="82" t="s">
        <v>69</v>
      </c>
      <c r="I3641" s="82" t="s">
        <v>973</v>
      </c>
      <c r="J3641" s="82" t="s">
        <v>61</v>
      </c>
      <c r="K3641" s="82" t="s">
        <v>61</v>
      </c>
      <c r="L3641" s="82" t="s">
        <v>61</v>
      </c>
      <c r="M3641" s="82" t="s">
        <v>61</v>
      </c>
      <c r="N3641" s="82" t="s">
        <v>61</v>
      </c>
      <c r="O3641" s="82" t="s">
        <v>973</v>
      </c>
      <c r="P3641" s="82" t="s">
        <v>61</v>
      </c>
      <c r="Q3641" s="82" t="s">
        <v>61</v>
      </c>
      <c r="R3641" s="82" t="s">
        <v>61</v>
      </c>
      <c r="S3641" s="82" t="s">
        <v>61</v>
      </c>
      <c r="T3641" s="82" t="s">
        <v>61</v>
      </c>
      <c r="U3641" s="82" t="s">
        <v>61</v>
      </c>
      <c r="V3641" s="82"/>
      <c r="W3641" s="82" t="s">
        <v>60</v>
      </c>
      <c r="X3641" s="82" t="s">
        <v>60</v>
      </c>
      <c r="Y3641" s="82" t="s">
        <v>60</v>
      </c>
      <c r="Z3641" s="82" t="s">
        <v>60</v>
      </c>
      <c r="AA3641" s="82" t="s">
        <v>60</v>
      </c>
      <c r="AB3641" s="82" t="s">
        <v>60</v>
      </c>
      <c r="AC3641" s="82"/>
      <c r="AD3641" s="82" t="s">
        <v>60</v>
      </c>
      <c r="AE3641" s="82" t="s">
        <v>60</v>
      </c>
      <c r="AF3641" s="82" t="s">
        <v>60</v>
      </c>
      <c r="AG3641" s="82" t="s">
        <v>60</v>
      </c>
      <c r="AH3641" s="82" t="s">
        <v>60</v>
      </c>
      <c r="AI3641" s="82" t="s">
        <v>1471</v>
      </c>
      <c r="AJ3641" s="82"/>
      <c r="AK3641" s="82" t="s">
        <v>61</v>
      </c>
      <c r="AL3641" s="82" t="s">
        <v>67</v>
      </c>
      <c r="AM3641" s="239">
        <f>COUNTIF(H3641:AL3641,"PH")+COUNTIF(H3641:AL3641,"PH/L")+COUNTIF(H3641:AL3641,"PM")</f>
        <v>0</v>
      </c>
      <c r="AN3641" s="239">
        <f>COUNTIF(H3641:AL3641,"PD")+COUNTIF(H3641:AL3641,"PDD")+COUNTIF(H3641:AL3641,"P/DS")/2+COUNTIF(H3641:AL3641,"PMD")</f>
        <v>0</v>
      </c>
      <c r="AO3641" s="239">
        <f>COUNTIF(H3641:AL3641,"PN")+COUNTIF(H3641:AL3641,"P/NS")/2+COUNTIF(H3641:AL3641,"PH")+COUNTIF(H3641:AL3641,"PH/F")/2+COUNTIF(H3641:AL3641,"PH/L")/2+COUNTIF(H3641:AL3641,"PM")</f>
        <v>0</v>
      </c>
      <c r="AP3641" s="239">
        <f>COUNTIF(H3641:AL3641,"BH")+COUNTIF(H3641:AL3641,"AL/BL")+COUNTIF(H3641:AL3641,"UL/BL")+COUNTIF(H3641:AL3641,"BM")</f>
        <v>0</v>
      </c>
      <c r="AQ3641" s="239">
        <f>COUNTIF(H3641:AL3641,"DS")+COUNTIF(H3641:AL3641,"AL/DS")/2+COUNTIF(H3641:AL3641,"UL/DS")/2+COUNTIF(H3641:AL3641,"CT")+COUNTIF(H3641:AL3641,"MD")</f>
        <v>11.5</v>
      </c>
      <c r="AR3641" s="239">
        <f>COUNTIF(H3641:AL3641,"NS")+COUNTIF(H3641:AL3641,"AL/NS")/2+COUNTIF(H3641:AL3641,"UL/NS")/2+COUNTIF(H3641:AL3641,"BH")+COUNTIF(H3641:AL3641,"AL/BF")/2+COUNTIF(H3641:AL3641,"AL/BL")/2+COUNTIF(H3641:AL3641,"UL/BL")/2+COUNTIF(H3641:AL3641,"UL/BF")/2+COUNTIF(H3641:AL3641,"BM")</f>
        <v>12</v>
      </c>
      <c r="AS3641" s="239">
        <f>COUNTIF(H3641:AL3641,"AL")+COUNTIF(H3641:AL3641,"AL/DS")/2+COUNTIF(H3641:AL3641,"AL/NS")/2+COUNTIF(H3641:AL3641,"NH")+COUNTIF(H3641:AL3641,"SL")+COUNTIF(H3641:AL3641,"NHD")+COUNTIF(H3641:AL3641,"B")+COUNTIF(H3641:AL3641,"HL")+COUNTIF(H3641:AL3641,"AL/BF")/2+COUNTIF(H3641:AL3641,"AL/BL")/2</f>
        <v>2</v>
      </c>
      <c r="AT3641" s="255">
        <f>COUNTIF(H3641:AL3641,"PD")+COUNTIF(H3641:AL3641,"PN")+COUNTIF(H3641:AL3641,"P/DS")/2+COUNTIF(H3641:AL3641,"P/NS")/2+COUNTIF(H3641:AL3641,"DS")+COUNTIF(H3641:AL3641,"NS")+COUNTIF(H3641:AL3641,"AL")+COUNTIF(H3641:AL3641,"AL/DS")+COUNTIF(H3641:AL3641,"AL/NS")+COUNTIF(H3641:AL3641,"NH")+COUNTIF(H3641:AL3641,"SL")+COUNTIF(H3641:AL3641,"UL/DS")/2+COUNTIF(H3641:AL3641,"UL/NS")/2+COUNTIF(H3641:AL3641,"CT")+COUNTIF(H3641:AL3641,"NHD")+COUNTIF(H3641:AL3641,"PDD")+COUNTIF(H3641:AL3641,"B")+COUNTIF(H3641:AL3641,"HL")+COUNTIF(H3641:AL3641,"PH")+COUNTIF(H3641:AL3641,"BH")+COUNTIF(H3641:AL3641,"AL/BF")+COUNTIF(H3641:AL3641,"AL/BL")+COUNTIF(H3641:AL3641,"UL/BF")/2+COUNTIF(H3641:AL3641,"UL/BL")/2+COUNTIF(H3641:AL3641,"PH/F")/2+COUNTIF(H3641:AL3641,"PH/L")/2+COUNTIF(H3641:AL3641,"MD")+COUNTIF(H3641:AL3641,"PMD")+COUNTIF(H3641:AL3641,"PM")+COUNTIF(H3641:AL3641,"BM")</f>
        <v>25.5</v>
      </c>
      <c r="AU3641" s="255">
        <f>COUNTIF(H3641:AL3641,"P/DS")/2+COUNTIF(H3641:AL3641,"P/NS")/2+COUNTIF(H3641:AL3641,"IL")+COUNTIF(H3641:AL3641,"NL")+COUNTIF(H3641:AL3641,"UL")+COUNTIF(H3641:AL3641,"UL/DS")/2+COUNTIF(H3641:AL3641,"UL/NS")/2+COUNTIF(H3641:AL3641,"KT")+COUNTIF(H3641:AL3641,"UL/BF")/2+COUNTIF(H3641:AL3641,"UL/BL")/2+COUNTIF(H3641:AL3641,"PH/F")/2+COUNTIF(H3641:AL3641,"PH/L")/2+COUNTIF(H3641:AL3641,"NB")</f>
        <v>0.5</v>
      </c>
      <c r="AV3641" s="258">
        <f>COUNTIF(H3641:AL3641,"PN")+COUNTIF(H3641:AL3641,"TVD")+COUNTIF(H3641:AL3641,"PH")+COUNTIF(H3641:AL3641,"PM")+COUNTIF(H3641:AL3641,"PDD")-COUNTIFS(H3641:AL3641,"PN",H3648:AL3648,"&gt;=3")-COUNTIFS(H3641:AL3641,"PM",H3648:AL3648,"&gt;=3")</f>
        <v>0</v>
      </c>
      <c r="AW3641" s="258">
        <f>COUNTIF(H3641:AL3641,"NS")+COUNTIF(H3641:AL3641,"D")+COUNTIF(H3641:AL3641,"BH")+COUNTIF(H3641:AL3641,"NHD")+COUNTIF(H3641:AL3641,"BM")-COUNTIFS(H3641:AL3641,"NS",H3648:AL3648,"&gt;=3")-COUNTIFS(H3641:AL3641,"BH",H3648:AL3648,"&gt;=3")-COUNTIFS(H3641:AL3641,"BM",H3648:AL3648,"&gt;=3")</f>
        <v>14</v>
      </c>
      <c r="AX3641" s="255">
        <f>COUNTIF(H3641:AL3641,"AL")+COUNTIF(H3641:AL3641,"AL/DS")/2+COUNTIF(H3641:AL3641,"AL/NS")/2+COUNTIF(H3641:AL3641,"AL/BF")+COUNTIF(H3641:AL3641,"AL/BL")/2</f>
        <v>1</v>
      </c>
      <c r="AY3641" s="255">
        <f>COUNTIF(H3641:AL3641,"SL")</f>
        <v>0</v>
      </c>
      <c r="AZ3641" s="255">
        <f>COUNTIF(H3641:AL3641,"NH")</f>
        <v>1</v>
      </c>
      <c r="BA3641" s="255">
        <f>COUNTIF(H3641:AL3641,"HL")</f>
        <v>0</v>
      </c>
      <c r="BB3641" s="255">
        <f>COUNTIF(G3641:AL3641,"P/DS")/2+COUNTIF(G3641:AL3641,"P/NS")/2+COUNTIF(G3641:AL3641,"UL")+COUNTIF(G3641:AL3641,"UL/DS")/2+COUNTIF(G3641:AL3641,"UL/NS")/2+COUNTIF(G3641:AL3641,"UL/BL")/2+COUNTIF(G3641:AL3641,"UL/BF")/2+COUNTIF(G3641:AL3641,"PH/F")/2+COUNTIF(G3641:AL3641,"PH/L")/2</f>
        <v>0.5</v>
      </c>
      <c r="BC3641" s="255">
        <f>COUNTIF(H3641:AL3641,"NB")</f>
        <v>0</v>
      </c>
      <c r="BD3641" s="255">
        <f>COUNTIF(H3641:AL3641,"NL")</f>
        <v>0</v>
      </c>
      <c r="BE3641" s="255">
        <f>COUNTIF(H3641:AL3641,"IL")</f>
        <v>0</v>
      </c>
      <c r="BF3641" s="255">
        <f>COUNTIF(H3641:AL3641,"KT")</f>
        <v>0</v>
      </c>
      <c r="BG3641" s="255">
        <f>COUNTIF(H3641:AL3641,"L70")</f>
        <v>0</v>
      </c>
      <c r="BH3641" s="255">
        <f>COUNTIF(H3641:AL3641,"MD")</f>
        <v>0</v>
      </c>
      <c r="BI3641" s="255">
        <f>COUNTIF(H3641:AL3641,"PMD")</f>
        <v>0</v>
      </c>
      <c r="BJ3641" s="255">
        <f>COUNTIF(H3641:AL3641,"PM")</f>
        <v>0</v>
      </c>
      <c r="BK3641" s="255">
        <f>COUNTIF(H3641:AL3641,"BM")</f>
        <v>0</v>
      </c>
      <c r="BL3641" s="261">
        <f>SUMIF(H3641:AL3641,"PD",H3642:AL3642)+SUMIF(H3641:AL3641,"PN",H3642:AL3642)+SUMIF(H3641:AL3641,"P/DS",H3642:AL3642)+SUMIF(H3641:AL3641,"PN/F",H3642:AL3642)+SUMIF(H3641:AL3641,"PN/L",H3642:AL3642)+SUMIF(H3641:AL3641,"TV",H3642:AL3642)+SUMIF(H3641:AL3641,"TVD",H3642:AL3642)+SUMIF(H3641:AL3641,"PDD",H3642:AL3642)</f>
        <v>0</v>
      </c>
      <c r="BM3641" s="261">
        <f>SUMIF(H3641:AL3641,"PD",H3643:AL3643)+SUMIF(H3641:AL3641,"PN",H3643:AL3643)+SUMIF(H3641:AL3641,"P/DS",H3643:AL3643)+SUMIF(H3641:AL3641,"PN/F",H3643:AL3643)+SUMIF(H3641:AL3641,"PN/L",H3643:AL3643)+SUMIF(H3641:AL3641,"TV",H3643:AL3643)+SUMIF(H3641:AL3641,"TVD",H3643:AL3643)+SUMIF(H3641:AL3641,"PDD",H3643:AL3643)+SUMIF(H3641:AL3641,"PMD",H3643:AL3643)</f>
        <v>0</v>
      </c>
      <c r="BN3641" s="261">
        <f>SUMIF(H3641:AL3641,"PD",H3644:AL3644)+SUMIF(H3641:AL3641,"PN",H3644:AL3644)+SUMIF(H3641:AL3641,"P/DS",H3644:AL3644)+SUMIF(H3641:AL3641,"PN/F",H3644:AL3644)+SUMIF(H3641:AL3641,"PN/L",H3644:AL3644)+SUMIF(H3641:AL3641,"TV",H3644:AL3644)+SUMIF(H3641:AL3641,"TVD",H3644:AL3644)</f>
        <v>0</v>
      </c>
      <c r="BO3641" s="261">
        <f>SUMIF(H3641:AL3641,"PD",H3645:AL3645)+SUMIF(H3641:AL3641,"PN",H3645:AL3645)+SUMIF(H3641:AL3641,"P/DS",H3645:AL3645)+SUMIF(H3641:AL3641,"PN/F",H3645:AL3645)+SUMIF(H3641:AL3641,"PN/L",H3645:AL3645)+SUMIF(H3641:AL3641,"TV",H3645:AL3645)+SUMIF(H3641:AL3641,"TVD",H3645:AL3645)</f>
        <v>0</v>
      </c>
      <c r="BP3641" s="261">
        <f>SUMIF(H3641:AL3641,"PD",H3646:AL3646)+SUMIF(H3641:AL3641,"PN",H3646:AL3646)+SUMIF(H3641:AL3641,"P/DS",H3646:AL3646)+SUMIF(H3641:AL3641,"PN/F",H3646:AL3646)+SUMIF(H3641:AL3641,"PN/L",H3646:AL3646)+SUMIF(H3641:AL3641,"TV",H3646:AL3646)+SUMIF(H3641:AL3641,"TVD",H3646:AL3646)+SUMIF(H3641:AL3641,"PDD",H3646:AL3646)+SUMIF(H3641:AL3641,"PH",H3646:AL3646)+SUMIF(H3641:AL3641,"PM",H3646:AL3646)</f>
        <v>0</v>
      </c>
      <c r="BQ3641" s="261">
        <f>SUMIF(H3641:AL3641,"PD",H3647:AL3647)+SUMIF(H3641:AL3641,"PN",H3647:AL3647)+SUMIF(H3641:AL3641,"P/DS",H3647:AL3647)+SUMIF(H3641:AL3641,"PN/F",H3647:AL3647)+SUMIF(H3641:AL3641,"PN/L",H3647:AL3647)+SUMIF(H3641:AL3641,"TV",H3647:AL3647)+SUMIF(H3641:AL3641,"TVD",H3647:AL3647)+SUMIF(H3641:AL3641,"PDD",H3647:AL3647)+SUMIF(H3641:AL3641,"PH",H3647:AL3647)+SUMIF(H3641:AL3641,"PM",H3647:AL3647)</f>
        <v>0</v>
      </c>
      <c r="BR3641" s="269">
        <f>SUM(H3642:AL3642)-BL3641</f>
        <v>34.5</v>
      </c>
      <c r="BS3641" s="269">
        <f>SUM(H3643:AL3643)-BM3641</f>
        <v>13.5</v>
      </c>
      <c r="BT3641" s="269">
        <f>SUM(H3644:AL3644)-BN3641</f>
        <v>0</v>
      </c>
      <c r="BU3641" s="269">
        <f>SUM(H3645:AL3645)-BO3641</f>
        <v>13</v>
      </c>
      <c r="BV3641" s="269">
        <f>SUM(H3646:AL3646)-BP3641</f>
        <v>0</v>
      </c>
      <c r="BW3641" s="269">
        <f>SUM(H3647:AL3647)-BQ3641</f>
        <v>0</v>
      </c>
      <c r="BX3641" s="255">
        <f>SUMIF(H3641:AL3641,"PD",H3648:AL3648)+SUMIF(H3641:AL3641,"PN",H3648:AL3648)+SUMIF(H3641:AL3641,"P/DS",H3648:AL3648)+SUMIF(H3641:AL3641,"PN/F",H3648:AL3648)+SUMIF(H3641:AL3641,"PN/L",H3648:AL3648)</f>
        <v>0</v>
      </c>
      <c r="BY3641" s="255">
        <f>SUM(H3648:AL3648)-BX3641</f>
        <v>0</v>
      </c>
      <c r="BZ3641" s="255">
        <f t="shared" ref="BZ3641" si="1142">+SUM(BL3641:BW3648)</f>
        <v>61</v>
      </c>
      <c r="CA3641" s="266">
        <f>(COUNTIFS(H3641:AL3641,"PD",H3642:AL3642,"&gt;=2"))*0.5-IF(CN3641="VP",COUNTIFS($H$16:$AL$16,"SAT",H3641:AL3641,"PD",H3642:AL3642,"&gt;=2"))*0.5</f>
        <v>0</v>
      </c>
      <c r="CB3641" s="266">
        <f>(COUNTIFS(H3641:AL3641,"PN",H3643:AL3643,"&gt;=0.5",H3642:AL3642,"&gt;=1.5"))*0.5+COUNTIFS(H3641:AL3641,"PDD",H3643:AL3643,"&gt;=0.5",H3642:AL3642,"&gt;=1.5")*0.5</f>
        <v>0</v>
      </c>
      <c r="CC3641" s="273">
        <f>(COUNTIFS(H3641:AL3641,"TV",H3643:AL3643,"&gt;=10"))*0.5+(COUNTIFS(H3641:AL3641,"PMD",H3643:AL3643,"&gt;=2"))*0.5</f>
        <v>0</v>
      </c>
      <c r="CD3641" s="266">
        <f>(COUNTIFS(H3641:AL3641,"TVD",H3645:AL3645,"&gt;=6.5",H3643:AL3643,"&gt;=3.5"))*0.5</f>
        <v>0</v>
      </c>
      <c r="CE3641" s="266">
        <f>(COUNTIFS(H3641:AL3641,"PD",H3646:AL3646,"&gt;=10"))*0.5</f>
        <v>0</v>
      </c>
      <c r="CF3641" s="266">
        <f>(COUNTIFS(H3641:AL3641,"PDD",H3646:AL3646,"&gt;=3.5",H3647:AL3647,"&gt;=6.5")+COUNTIFS(H3641:AL3641,"PH",H3647:AL3647,"&gt;=0.5",H3646:AL3646,"&gt;=1.5")+COUNTIFS(H3641:AL3641,"PM",H3647:AL3647,"&gt;=0.5",H3646:AL3646,"&gt;=1.5"))*0.5</f>
        <v>0</v>
      </c>
      <c r="CG3641" s="266">
        <f>(COUNTIFS(H3641:AL3641,"DS",H3642:AL3642,"&gt;=2")+COUNTIFS(H3641:AL3641,"AL/DS",H3642:AL3642,"&gt;=2"))*0.5-IF(CN3641="VP",COUNTIFS($H$16:$AL$16,"SAT",H3641:AL3641,"DS",H3642:AL3642,"&gt;=2"))*0.5</f>
        <v>2.5</v>
      </c>
      <c r="CH3641" s="266">
        <f>(COUNTIFS(H3641:AL3641,"NS",H3643:AL3643,"&gt;=0.5",H3642:AL3642,"&gt;=1.5")+COUNTIFS(H3641:AL3641,"AL/NS",H3643:AL3643,"&gt;=0.5",H3642:AL3642,"&gt;=1.5")+COUNTIFS(H3641:AL3641,"NHD",H3643:AL3643,"&gt;=4.5",H3646:AL3646,"&gt;=2",H3642:AL3642,"&gt;=1.5"))*0.5</f>
        <v>5.5</v>
      </c>
      <c r="CI3641" s="266">
        <f>(COUNTIF(H3643:AL3643,"&gt;=10")+COUNTIFS(H3641:AL3641,"MD",H3643:AL3643,"&gt;=2")-COUNTIFS(H3641:AL3641,"TV",H3643:AL3643,"&gt;=10"))*0.5</f>
        <v>0</v>
      </c>
      <c r="CJ3641" s="266">
        <f>(COUNTIFS(H3641:AL3641,"D",H3645:AL3645,"&gt;=6.5",H3643:AL3643,"&gt;=3.5"))*0.5</f>
        <v>1</v>
      </c>
      <c r="CK3641" s="266">
        <f>(COUNTIF(H3646:AL3646,"&gt;=10")-COUNTIFS(H3641:AL3641,"PD",H3646:AL3646,"&gt;=10"))*0.5</f>
        <v>0</v>
      </c>
      <c r="CL3641" s="265">
        <f>(COUNTIFS(H3641:AL3641,"NHD",H3646:AL3646,"&gt;=3.5",H3647:AL3647,"&gt;=6.5")+COUNTIFS(H3641:AL3641,"BH",H3646:AL3646,"&gt;=1.5",H3647:AL3647,"&gt;=0.5")+COUNTIFS(H3641:AL3641,"BM",H3646:AL3646,"&gt;=1.5",H3647:AL3647,"&gt;=0.5")+COUNTIFS(H3641:AL3641,"D",H3646:AL3646,"&gt;=1.5",H3647:AL3647,"&gt;=0.5"))*0.5</f>
        <v>0</v>
      </c>
      <c r="CM3641" s="272"/>
      <c r="CN3641" s="264" t="s">
        <v>723</v>
      </c>
      <c r="CO3641" s="177">
        <f t="shared" ref="CO3641" si="1143">+AM3641+AN3641+AO3641+AP3641+AQ3641+AR3641+AS3641+AU3641+BG3641</f>
        <v>26</v>
      </c>
      <c r="CP3641" s="225">
        <f>+SUM(I3642:I3647)-I3648</f>
        <v>10.5</v>
      </c>
      <c r="CQ3641" s="225">
        <f>+SUM(J3642:J3647)-J3648</f>
        <v>2.5</v>
      </c>
      <c r="CR3641" s="225">
        <f>+SUM(K3642:K3647)-K3648</f>
        <v>2.5</v>
      </c>
      <c r="CS3641" s="178"/>
      <c r="CT3641" s="178"/>
      <c r="CU3641" s="178"/>
      <c r="CV3641" s="178"/>
      <c r="CW3641" s="178"/>
      <c r="CX3641" s="178"/>
      <c r="CY3641" s="178"/>
      <c r="CZ3641" s="178"/>
      <c r="DA3641" s="178"/>
    </row>
    <row r="3642" spans="1:105" s="120" customFormat="1" ht="15" customHeight="1">
      <c r="A3642" s="228"/>
      <c r="B3642" s="346"/>
      <c r="C3642" s="349"/>
      <c r="D3642" s="237"/>
      <c r="E3642" s="237"/>
      <c r="F3642" s="242" t="s">
        <v>82</v>
      </c>
      <c r="G3642" s="121">
        <v>1.5</v>
      </c>
      <c r="H3642" s="83"/>
      <c r="I3642" s="83"/>
      <c r="J3642" s="83">
        <v>2</v>
      </c>
      <c r="K3642" s="83">
        <v>2</v>
      </c>
      <c r="L3642" s="83">
        <v>2</v>
      </c>
      <c r="M3642" s="83">
        <v>2</v>
      </c>
      <c r="N3642" s="83">
        <v>2</v>
      </c>
      <c r="O3642" s="83"/>
      <c r="P3642" s="83">
        <v>2</v>
      </c>
      <c r="Q3642" s="83">
        <v>2</v>
      </c>
      <c r="R3642" s="83">
        <v>2</v>
      </c>
      <c r="S3642" s="83">
        <v>2</v>
      </c>
      <c r="T3642" s="83">
        <v>2</v>
      </c>
      <c r="U3642" s="83">
        <v>2</v>
      </c>
      <c r="V3642" s="83"/>
      <c r="W3642" s="83">
        <v>2.5</v>
      </c>
      <c r="X3642" s="83">
        <v>2.5</v>
      </c>
      <c r="Y3642" s="83">
        <v>2.5</v>
      </c>
      <c r="Z3642" s="83">
        <v>2.5</v>
      </c>
      <c r="AA3642" s="83">
        <v>2.5</v>
      </c>
      <c r="AB3642" s="83"/>
      <c r="AC3642" s="79"/>
      <c r="AD3642" s="79"/>
      <c r="AE3642" s="79"/>
      <c r="AF3642" s="79"/>
      <c r="AG3642" s="79"/>
      <c r="AH3642" s="79"/>
      <c r="AI3642" s="79"/>
      <c r="AJ3642" s="79"/>
      <c r="AK3642" s="79"/>
      <c r="AL3642" s="79"/>
      <c r="AM3642" s="240"/>
      <c r="AN3642" s="240"/>
      <c r="AO3642" s="240"/>
      <c r="AP3642" s="240"/>
      <c r="AQ3642" s="240"/>
      <c r="AR3642" s="240"/>
      <c r="AS3642" s="240"/>
      <c r="AT3642" s="256"/>
      <c r="AU3642" s="256"/>
      <c r="AV3642" s="259"/>
      <c r="AW3642" s="259"/>
      <c r="AX3642" s="256"/>
      <c r="AY3642" s="256"/>
      <c r="AZ3642" s="256"/>
      <c r="BA3642" s="256"/>
      <c r="BB3642" s="256"/>
      <c r="BC3642" s="256"/>
      <c r="BD3642" s="256"/>
      <c r="BE3642" s="256"/>
      <c r="BF3642" s="256"/>
      <c r="BG3642" s="256"/>
      <c r="BH3642" s="256"/>
      <c r="BI3642" s="256"/>
      <c r="BJ3642" s="256"/>
      <c r="BK3642" s="256"/>
      <c r="BL3642" s="262"/>
      <c r="BM3642" s="262"/>
      <c r="BN3642" s="262"/>
      <c r="BO3642" s="262"/>
      <c r="BP3642" s="262"/>
      <c r="BQ3642" s="262"/>
      <c r="BR3642" s="270"/>
      <c r="BS3642" s="270"/>
      <c r="BT3642" s="270"/>
      <c r="BU3642" s="270"/>
      <c r="BV3642" s="270"/>
      <c r="BW3642" s="270"/>
      <c r="BX3642" s="256"/>
      <c r="BY3642" s="256"/>
      <c r="BZ3642" s="256"/>
      <c r="CA3642" s="267"/>
      <c r="CB3642" s="267"/>
      <c r="CC3642" s="274"/>
      <c r="CD3642" s="267"/>
      <c r="CE3642" s="267"/>
      <c r="CF3642" s="267"/>
      <c r="CG3642" s="267"/>
      <c r="CH3642" s="267"/>
      <c r="CI3642" s="267"/>
      <c r="CJ3642" s="267"/>
      <c r="CK3642" s="267"/>
      <c r="CL3642" s="265"/>
      <c r="CM3642" s="272"/>
      <c r="CN3642" s="264"/>
      <c r="CO3642" s="177"/>
      <c r="CP3642" s="226"/>
      <c r="CQ3642" s="226"/>
      <c r="CR3642" s="226"/>
      <c r="CS3642" s="178"/>
      <c r="CT3642" s="178"/>
      <c r="CU3642" s="178"/>
      <c r="CV3642" s="178"/>
      <c r="CW3642" s="178"/>
      <c r="CX3642" s="178"/>
      <c r="CY3642" s="178"/>
      <c r="CZ3642" s="178"/>
      <c r="DA3642" s="178"/>
    </row>
    <row r="3643" spans="1:105" s="120" customFormat="1" ht="15" customHeight="1">
      <c r="A3643" s="228"/>
      <c r="B3643" s="346"/>
      <c r="C3643" s="349"/>
      <c r="D3643" s="237"/>
      <c r="E3643" s="237"/>
      <c r="F3643" s="243"/>
      <c r="G3643" s="122">
        <v>2</v>
      </c>
      <c r="H3643" s="84"/>
      <c r="I3643" s="84">
        <v>4</v>
      </c>
      <c r="J3643" s="84">
        <v>0.5</v>
      </c>
      <c r="K3643" s="84">
        <v>0.5</v>
      </c>
      <c r="L3643" s="84">
        <v>0.5</v>
      </c>
      <c r="M3643" s="84">
        <v>0.5</v>
      </c>
      <c r="N3643" s="84">
        <v>0.5</v>
      </c>
      <c r="O3643" s="84">
        <v>4</v>
      </c>
      <c r="P3643" s="84">
        <v>0.5</v>
      </c>
      <c r="Q3643" s="84">
        <v>0.5</v>
      </c>
      <c r="R3643" s="84">
        <v>0.5</v>
      </c>
      <c r="S3643" s="84">
        <v>0.5</v>
      </c>
      <c r="T3643" s="84">
        <v>0.5</v>
      </c>
      <c r="U3643" s="84">
        <v>0.5</v>
      </c>
      <c r="V3643" s="84"/>
      <c r="W3643" s="84"/>
      <c r="X3643" s="84"/>
      <c r="Y3643" s="84"/>
      <c r="Z3643" s="84"/>
      <c r="AA3643" s="84"/>
      <c r="AB3643" s="84"/>
      <c r="AC3643" s="80"/>
      <c r="AD3643" s="80"/>
      <c r="AE3643" s="80"/>
      <c r="AF3643" s="80"/>
      <c r="AG3643" s="80"/>
      <c r="AH3643" s="80"/>
      <c r="AI3643" s="80"/>
      <c r="AJ3643" s="80"/>
      <c r="AK3643" s="80"/>
      <c r="AL3643" s="80"/>
      <c r="AM3643" s="240"/>
      <c r="AN3643" s="240"/>
      <c r="AO3643" s="240"/>
      <c r="AP3643" s="240"/>
      <c r="AQ3643" s="240"/>
      <c r="AR3643" s="240"/>
      <c r="AS3643" s="240"/>
      <c r="AT3643" s="256"/>
      <c r="AU3643" s="256"/>
      <c r="AV3643" s="259"/>
      <c r="AW3643" s="259"/>
      <c r="AX3643" s="256"/>
      <c r="AY3643" s="256"/>
      <c r="AZ3643" s="256"/>
      <c r="BA3643" s="256"/>
      <c r="BB3643" s="256"/>
      <c r="BC3643" s="256"/>
      <c r="BD3643" s="256"/>
      <c r="BE3643" s="256"/>
      <c r="BF3643" s="256"/>
      <c r="BG3643" s="256"/>
      <c r="BH3643" s="256"/>
      <c r="BI3643" s="256"/>
      <c r="BJ3643" s="256"/>
      <c r="BK3643" s="256"/>
      <c r="BL3643" s="262"/>
      <c r="BM3643" s="262"/>
      <c r="BN3643" s="262"/>
      <c r="BO3643" s="262"/>
      <c r="BP3643" s="262"/>
      <c r="BQ3643" s="262"/>
      <c r="BR3643" s="270"/>
      <c r="BS3643" s="270"/>
      <c r="BT3643" s="270"/>
      <c r="BU3643" s="270"/>
      <c r="BV3643" s="270"/>
      <c r="BW3643" s="270"/>
      <c r="BX3643" s="256"/>
      <c r="BY3643" s="256"/>
      <c r="BZ3643" s="256"/>
      <c r="CA3643" s="267"/>
      <c r="CB3643" s="267"/>
      <c r="CC3643" s="274"/>
      <c r="CD3643" s="267"/>
      <c r="CE3643" s="267"/>
      <c r="CF3643" s="267"/>
      <c r="CG3643" s="267"/>
      <c r="CH3643" s="267"/>
      <c r="CI3643" s="267"/>
      <c r="CJ3643" s="267"/>
      <c r="CK3643" s="267"/>
      <c r="CL3643" s="265"/>
      <c r="CM3643" s="272"/>
      <c r="CN3643" s="264"/>
      <c r="CO3643" s="177"/>
      <c r="CP3643" s="226"/>
      <c r="CQ3643" s="226"/>
      <c r="CR3643" s="226"/>
      <c r="CS3643" s="178"/>
      <c r="CT3643" s="178"/>
      <c r="CU3643" s="178"/>
      <c r="CV3643" s="178"/>
      <c r="CW3643" s="178"/>
      <c r="CX3643" s="178"/>
      <c r="CY3643" s="178"/>
      <c r="CZ3643" s="178"/>
      <c r="DA3643" s="178"/>
    </row>
    <row r="3644" spans="1:105" s="120" customFormat="1" ht="15" customHeight="1">
      <c r="A3644" s="228"/>
      <c r="B3644" s="346"/>
      <c r="C3644" s="349"/>
      <c r="D3644" s="237"/>
      <c r="E3644" s="237"/>
      <c r="F3644" s="243"/>
      <c r="G3644" s="122">
        <v>2.1</v>
      </c>
      <c r="H3644" s="84"/>
      <c r="I3644" s="84"/>
      <c r="J3644" s="84"/>
      <c r="K3644" s="84"/>
      <c r="L3644" s="84"/>
      <c r="M3644" s="84"/>
      <c r="N3644" s="84"/>
      <c r="O3644" s="84"/>
      <c r="P3644" s="84"/>
      <c r="Q3644" s="84"/>
      <c r="R3644" s="84"/>
      <c r="S3644" s="84"/>
      <c r="T3644" s="84"/>
      <c r="U3644" s="84"/>
      <c r="V3644" s="84"/>
      <c r="W3644" s="84"/>
      <c r="X3644" s="84"/>
      <c r="Y3644" s="84"/>
      <c r="Z3644" s="84"/>
      <c r="AA3644" s="84"/>
      <c r="AB3644" s="84"/>
      <c r="AC3644" s="80"/>
      <c r="AD3644" s="80"/>
      <c r="AE3644" s="80"/>
      <c r="AF3644" s="80"/>
      <c r="AG3644" s="80"/>
      <c r="AH3644" s="80"/>
      <c r="AI3644" s="80"/>
      <c r="AJ3644" s="80"/>
      <c r="AK3644" s="80"/>
      <c r="AL3644" s="80"/>
      <c r="AM3644" s="240"/>
      <c r="AN3644" s="240"/>
      <c r="AO3644" s="240"/>
      <c r="AP3644" s="240"/>
      <c r="AQ3644" s="240"/>
      <c r="AR3644" s="240"/>
      <c r="AS3644" s="240"/>
      <c r="AT3644" s="256"/>
      <c r="AU3644" s="256"/>
      <c r="AV3644" s="259"/>
      <c r="AW3644" s="259"/>
      <c r="AX3644" s="256"/>
      <c r="AY3644" s="256"/>
      <c r="AZ3644" s="256"/>
      <c r="BA3644" s="256"/>
      <c r="BB3644" s="256"/>
      <c r="BC3644" s="256"/>
      <c r="BD3644" s="256"/>
      <c r="BE3644" s="256"/>
      <c r="BF3644" s="256"/>
      <c r="BG3644" s="256"/>
      <c r="BH3644" s="256"/>
      <c r="BI3644" s="256"/>
      <c r="BJ3644" s="256"/>
      <c r="BK3644" s="256"/>
      <c r="BL3644" s="262"/>
      <c r="BM3644" s="262"/>
      <c r="BN3644" s="262"/>
      <c r="BO3644" s="262"/>
      <c r="BP3644" s="262"/>
      <c r="BQ3644" s="262"/>
      <c r="BR3644" s="270"/>
      <c r="BS3644" s="270"/>
      <c r="BT3644" s="270"/>
      <c r="BU3644" s="270"/>
      <c r="BV3644" s="270"/>
      <c r="BW3644" s="270"/>
      <c r="BX3644" s="256"/>
      <c r="BY3644" s="256"/>
      <c r="BZ3644" s="256"/>
      <c r="CA3644" s="267"/>
      <c r="CB3644" s="267"/>
      <c r="CC3644" s="274"/>
      <c r="CD3644" s="267"/>
      <c r="CE3644" s="267"/>
      <c r="CF3644" s="267"/>
      <c r="CG3644" s="267"/>
      <c r="CH3644" s="267"/>
      <c r="CI3644" s="267"/>
      <c r="CJ3644" s="267"/>
      <c r="CK3644" s="267"/>
      <c r="CL3644" s="265"/>
      <c r="CM3644" s="272"/>
      <c r="CN3644" s="264"/>
      <c r="CO3644" s="177"/>
      <c r="CP3644" s="226"/>
      <c r="CQ3644" s="226"/>
      <c r="CR3644" s="226"/>
      <c r="CS3644" s="178"/>
      <c r="CT3644" s="178"/>
      <c r="CU3644" s="178"/>
      <c r="CV3644" s="178"/>
      <c r="CW3644" s="178"/>
      <c r="CX3644" s="178"/>
      <c r="CY3644" s="178"/>
      <c r="CZ3644" s="178"/>
      <c r="DA3644" s="178"/>
    </row>
    <row r="3645" spans="1:105" s="120" customFormat="1" ht="15" customHeight="1">
      <c r="A3645" s="228"/>
      <c r="B3645" s="346"/>
      <c r="C3645" s="349"/>
      <c r="D3645" s="237"/>
      <c r="E3645" s="237"/>
      <c r="F3645" s="243"/>
      <c r="G3645" s="122">
        <v>2.7</v>
      </c>
      <c r="H3645" s="84"/>
      <c r="I3645" s="84">
        <v>6.5</v>
      </c>
      <c r="J3645" s="84"/>
      <c r="K3645" s="84"/>
      <c r="L3645" s="84"/>
      <c r="M3645" s="84"/>
      <c r="N3645" s="84"/>
      <c r="O3645" s="84">
        <v>6.5</v>
      </c>
      <c r="P3645" s="84"/>
      <c r="Q3645" s="84"/>
      <c r="R3645" s="84"/>
      <c r="S3645" s="84"/>
      <c r="T3645" s="84"/>
      <c r="U3645" s="84"/>
      <c r="V3645" s="84"/>
      <c r="W3645" s="84"/>
      <c r="X3645" s="84"/>
      <c r="Y3645" s="84"/>
      <c r="Z3645" s="84"/>
      <c r="AA3645" s="84"/>
      <c r="AB3645" s="84"/>
      <c r="AC3645" s="80"/>
      <c r="AD3645" s="80"/>
      <c r="AE3645" s="80"/>
      <c r="AF3645" s="80"/>
      <c r="AG3645" s="80"/>
      <c r="AH3645" s="80"/>
      <c r="AI3645" s="80"/>
      <c r="AJ3645" s="80"/>
      <c r="AK3645" s="80"/>
      <c r="AL3645" s="80"/>
      <c r="AM3645" s="240"/>
      <c r="AN3645" s="240"/>
      <c r="AO3645" s="240"/>
      <c r="AP3645" s="240"/>
      <c r="AQ3645" s="240"/>
      <c r="AR3645" s="240"/>
      <c r="AS3645" s="240"/>
      <c r="AT3645" s="256"/>
      <c r="AU3645" s="256"/>
      <c r="AV3645" s="259"/>
      <c r="AW3645" s="259"/>
      <c r="AX3645" s="256"/>
      <c r="AY3645" s="256"/>
      <c r="AZ3645" s="256"/>
      <c r="BA3645" s="256"/>
      <c r="BB3645" s="256"/>
      <c r="BC3645" s="256"/>
      <c r="BD3645" s="256"/>
      <c r="BE3645" s="256"/>
      <c r="BF3645" s="256"/>
      <c r="BG3645" s="256"/>
      <c r="BH3645" s="256"/>
      <c r="BI3645" s="256"/>
      <c r="BJ3645" s="256"/>
      <c r="BK3645" s="256"/>
      <c r="BL3645" s="262"/>
      <c r="BM3645" s="262"/>
      <c r="BN3645" s="262"/>
      <c r="BO3645" s="262"/>
      <c r="BP3645" s="262"/>
      <c r="BQ3645" s="262"/>
      <c r="BR3645" s="270"/>
      <c r="BS3645" s="270"/>
      <c r="BT3645" s="270"/>
      <c r="BU3645" s="270"/>
      <c r="BV3645" s="270"/>
      <c r="BW3645" s="270"/>
      <c r="BX3645" s="256"/>
      <c r="BY3645" s="256"/>
      <c r="BZ3645" s="256"/>
      <c r="CA3645" s="267"/>
      <c r="CB3645" s="267"/>
      <c r="CC3645" s="274"/>
      <c r="CD3645" s="267"/>
      <c r="CE3645" s="267"/>
      <c r="CF3645" s="267"/>
      <c r="CG3645" s="267"/>
      <c r="CH3645" s="267"/>
      <c r="CI3645" s="267"/>
      <c r="CJ3645" s="267"/>
      <c r="CK3645" s="267"/>
      <c r="CL3645" s="265"/>
      <c r="CM3645" s="272"/>
      <c r="CN3645" s="264"/>
      <c r="CO3645" s="177"/>
      <c r="CP3645" s="226"/>
      <c r="CQ3645" s="226"/>
      <c r="CR3645" s="226"/>
      <c r="CS3645" s="178"/>
      <c r="CT3645" s="178"/>
      <c r="CU3645" s="178"/>
      <c r="CV3645" s="178"/>
      <c r="CW3645" s="178"/>
      <c r="CX3645" s="178"/>
      <c r="CY3645" s="178"/>
      <c r="CZ3645" s="178"/>
      <c r="DA3645" s="178"/>
    </row>
    <row r="3646" spans="1:105" s="120" customFormat="1" ht="15" customHeight="1">
      <c r="A3646" s="228"/>
      <c r="B3646" s="346"/>
      <c r="C3646" s="349"/>
      <c r="D3646" s="237"/>
      <c r="E3646" s="237"/>
      <c r="F3646" s="243"/>
      <c r="G3646" s="122">
        <v>3</v>
      </c>
      <c r="H3646" s="84"/>
      <c r="I3646" s="84"/>
      <c r="J3646" s="84"/>
      <c r="K3646" s="84"/>
      <c r="L3646" s="84"/>
      <c r="M3646" s="84"/>
      <c r="N3646" s="84"/>
      <c r="O3646" s="84"/>
      <c r="P3646" s="84"/>
      <c r="Q3646" s="84"/>
      <c r="R3646" s="84"/>
      <c r="S3646" s="84"/>
      <c r="T3646" s="84"/>
      <c r="U3646" s="84"/>
      <c r="V3646" s="84"/>
      <c r="W3646" s="84"/>
      <c r="X3646" s="84"/>
      <c r="Y3646" s="84"/>
      <c r="Z3646" s="84"/>
      <c r="AA3646" s="84"/>
      <c r="AB3646" s="84"/>
      <c r="AC3646" s="80"/>
      <c r="AD3646" s="80"/>
      <c r="AE3646" s="80"/>
      <c r="AF3646" s="80"/>
      <c r="AG3646" s="80"/>
      <c r="AH3646" s="80"/>
      <c r="AI3646" s="80"/>
      <c r="AJ3646" s="80"/>
      <c r="AK3646" s="80"/>
      <c r="AL3646" s="80"/>
      <c r="AM3646" s="240"/>
      <c r="AN3646" s="240"/>
      <c r="AO3646" s="240"/>
      <c r="AP3646" s="240"/>
      <c r="AQ3646" s="240"/>
      <c r="AR3646" s="240"/>
      <c r="AS3646" s="240"/>
      <c r="AT3646" s="256"/>
      <c r="AU3646" s="256"/>
      <c r="AV3646" s="259"/>
      <c r="AW3646" s="259"/>
      <c r="AX3646" s="256"/>
      <c r="AY3646" s="256"/>
      <c r="AZ3646" s="256"/>
      <c r="BA3646" s="256"/>
      <c r="BB3646" s="256"/>
      <c r="BC3646" s="256"/>
      <c r="BD3646" s="256"/>
      <c r="BE3646" s="256"/>
      <c r="BF3646" s="256"/>
      <c r="BG3646" s="256"/>
      <c r="BH3646" s="256"/>
      <c r="BI3646" s="256"/>
      <c r="BJ3646" s="256"/>
      <c r="BK3646" s="256"/>
      <c r="BL3646" s="262"/>
      <c r="BM3646" s="262"/>
      <c r="BN3646" s="262"/>
      <c r="BO3646" s="262"/>
      <c r="BP3646" s="262"/>
      <c r="BQ3646" s="262"/>
      <c r="BR3646" s="270"/>
      <c r="BS3646" s="270"/>
      <c r="BT3646" s="270"/>
      <c r="BU3646" s="270"/>
      <c r="BV3646" s="270"/>
      <c r="BW3646" s="270"/>
      <c r="BX3646" s="256"/>
      <c r="BY3646" s="256"/>
      <c r="BZ3646" s="256"/>
      <c r="CA3646" s="267"/>
      <c r="CB3646" s="267"/>
      <c r="CC3646" s="274"/>
      <c r="CD3646" s="267"/>
      <c r="CE3646" s="267"/>
      <c r="CF3646" s="267"/>
      <c r="CG3646" s="267"/>
      <c r="CH3646" s="267"/>
      <c r="CI3646" s="267"/>
      <c r="CJ3646" s="267"/>
      <c r="CK3646" s="267"/>
      <c r="CL3646" s="265"/>
      <c r="CM3646" s="272"/>
      <c r="CN3646" s="264"/>
      <c r="CO3646" s="177"/>
      <c r="CP3646" s="226"/>
      <c r="CQ3646" s="226"/>
      <c r="CR3646" s="226"/>
      <c r="CS3646" s="178"/>
      <c r="CT3646" s="178"/>
      <c r="CU3646" s="178"/>
      <c r="CV3646" s="178"/>
      <c r="CW3646" s="178"/>
      <c r="CX3646" s="178"/>
      <c r="CY3646" s="178"/>
      <c r="CZ3646" s="178"/>
      <c r="DA3646" s="178"/>
    </row>
    <row r="3647" spans="1:105" s="120" customFormat="1" ht="15" customHeight="1">
      <c r="A3647" s="228"/>
      <c r="B3647" s="346"/>
      <c r="C3647" s="349"/>
      <c r="D3647" s="237"/>
      <c r="E3647" s="237"/>
      <c r="F3647" s="244"/>
      <c r="G3647" s="123">
        <v>3.9</v>
      </c>
      <c r="H3647" s="85"/>
      <c r="I3647" s="85"/>
      <c r="J3647" s="85"/>
      <c r="K3647" s="85"/>
      <c r="L3647" s="85"/>
      <c r="M3647" s="85"/>
      <c r="N3647" s="85"/>
      <c r="O3647" s="85"/>
      <c r="P3647" s="85"/>
      <c r="Q3647" s="85"/>
      <c r="R3647" s="85"/>
      <c r="S3647" s="85"/>
      <c r="T3647" s="85"/>
      <c r="U3647" s="85"/>
      <c r="V3647" s="85"/>
      <c r="W3647" s="85"/>
      <c r="X3647" s="85"/>
      <c r="Y3647" s="85"/>
      <c r="Z3647" s="85"/>
      <c r="AA3647" s="85"/>
      <c r="AB3647" s="85"/>
      <c r="AC3647" s="81"/>
      <c r="AD3647" s="81"/>
      <c r="AE3647" s="81"/>
      <c r="AF3647" s="81"/>
      <c r="AG3647" s="81"/>
      <c r="AH3647" s="81"/>
      <c r="AI3647" s="81"/>
      <c r="AJ3647" s="81"/>
      <c r="AK3647" s="81"/>
      <c r="AL3647" s="81"/>
      <c r="AM3647" s="240"/>
      <c r="AN3647" s="240"/>
      <c r="AO3647" s="240"/>
      <c r="AP3647" s="240"/>
      <c r="AQ3647" s="240"/>
      <c r="AR3647" s="240"/>
      <c r="AS3647" s="240"/>
      <c r="AT3647" s="256"/>
      <c r="AU3647" s="256"/>
      <c r="AV3647" s="259"/>
      <c r="AW3647" s="259"/>
      <c r="AX3647" s="256"/>
      <c r="AY3647" s="256"/>
      <c r="AZ3647" s="256"/>
      <c r="BA3647" s="256"/>
      <c r="BB3647" s="256"/>
      <c r="BC3647" s="256"/>
      <c r="BD3647" s="256"/>
      <c r="BE3647" s="256"/>
      <c r="BF3647" s="256"/>
      <c r="BG3647" s="256"/>
      <c r="BH3647" s="256"/>
      <c r="BI3647" s="256"/>
      <c r="BJ3647" s="256"/>
      <c r="BK3647" s="256"/>
      <c r="BL3647" s="262"/>
      <c r="BM3647" s="262"/>
      <c r="BN3647" s="262"/>
      <c r="BO3647" s="262"/>
      <c r="BP3647" s="262"/>
      <c r="BQ3647" s="262"/>
      <c r="BR3647" s="270"/>
      <c r="BS3647" s="270"/>
      <c r="BT3647" s="270"/>
      <c r="BU3647" s="270"/>
      <c r="BV3647" s="270"/>
      <c r="BW3647" s="270"/>
      <c r="BX3647" s="256"/>
      <c r="BY3647" s="256"/>
      <c r="BZ3647" s="256"/>
      <c r="CA3647" s="267"/>
      <c r="CB3647" s="267"/>
      <c r="CC3647" s="274"/>
      <c r="CD3647" s="267"/>
      <c r="CE3647" s="267"/>
      <c r="CF3647" s="267"/>
      <c r="CG3647" s="267"/>
      <c r="CH3647" s="267"/>
      <c r="CI3647" s="267"/>
      <c r="CJ3647" s="267"/>
      <c r="CK3647" s="267"/>
      <c r="CL3647" s="265"/>
      <c r="CM3647" s="272"/>
      <c r="CN3647" s="264"/>
      <c r="CO3647" s="177"/>
      <c r="CP3647" s="226"/>
      <c r="CQ3647" s="226"/>
      <c r="CR3647" s="226"/>
      <c r="CS3647" s="178"/>
      <c r="CT3647" s="178"/>
      <c r="CU3647" s="178"/>
      <c r="CV3647" s="178"/>
      <c r="CW3647" s="178"/>
      <c r="CX3647" s="178"/>
      <c r="CY3647" s="178"/>
      <c r="CZ3647" s="178"/>
      <c r="DA3647" s="178"/>
    </row>
    <row r="3648" spans="1:105" s="120" customFormat="1" ht="15" customHeight="1">
      <c r="A3648" s="229"/>
      <c r="B3648" s="347"/>
      <c r="C3648" s="350"/>
      <c r="D3648" s="238"/>
      <c r="E3648" s="238"/>
      <c r="F3648" s="245" t="s">
        <v>83</v>
      </c>
      <c r="G3648" s="246"/>
      <c r="H3648" s="82"/>
      <c r="I3648" s="82"/>
      <c r="J3648" s="82"/>
      <c r="K3648" s="82"/>
      <c r="L3648" s="82"/>
      <c r="M3648" s="82"/>
      <c r="N3648" s="82"/>
      <c r="O3648" s="82"/>
      <c r="P3648" s="82"/>
      <c r="Q3648" s="82"/>
      <c r="R3648" s="82"/>
      <c r="S3648" s="82"/>
      <c r="T3648" s="82"/>
      <c r="U3648" s="82"/>
      <c r="V3648" s="82"/>
      <c r="W3648" s="82"/>
      <c r="X3648" s="82"/>
      <c r="Y3648" s="82"/>
      <c r="Z3648" s="82"/>
      <c r="AA3648" s="82"/>
      <c r="AB3648" s="82"/>
      <c r="AC3648" s="35"/>
      <c r="AD3648" s="35"/>
      <c r="AE3648" s="35"/>
      <c r="AF3648" s="35"/>
      <c r="AG3648" s="35"/>
      <c r="AH3648" s="35"/>
      <c r="AI3648" s="35"/>
      <c r="AJ3648" s="35"/>
      <c r="AK3648" s="35"/>
      <c r="AL3648" s="35"/>
      <c r="AM3648" s="241"/>
      <c r="AN3648" s="241"/>
      <c r="AO3648" s="241"/>
      <c r="AP3648" s="241"/>
      <c r="AQ3648" s="241"/>
      <c r="AR3648" s="241"/>
      <c r="AS3648" s="241"/>
      <c r="AT3648" s="257"/>
      <c r="AU3648" s="257"/>
      <c r="AV3648" s="260"/>
      <c r="AW3648" s="260"/>
      <c r="AX3648" s="257"/>
      <c r="AY3648" s="257"/>
      <c r="AZ3648" s="257"/>
      <c r="BA3648" s="257"/>
      <c r="BB3648" s="257"/>
      <c r="BC3648" s="257"/>
      <c r="BD3648" s="257"/>
      <c r="BE3648" s="257"/>
      <c r="BF3648" s="257"/>
      <c r="BG3648" s="257"/>
      <c r="BH3648" s="257"/>
      <c r="BI3648" s="257"/>
      <c r="BJ3648" s="257"/>
      <c r="BK3648" s="257"/>
      <c r="BL3648" s="263"/>
      <c r="BM3648" s="263"/>
      <c r="BN3648" s="263"/>
      <c r="BO3648" s="263"/>
      <c r="BP3648" s="263"/>
      <c r="BQ3648" s="263"/>
      <c r="BR3648" s="271"/>
      <c r="BS3648" s="271"/>
      <c r="BT3648" s="271"/>
      <c r="BU3648" s="271"/>
      <c r="BV3648" s="271"/>
      <c r="BW3648" s="271"/>
      <c r="BX3648" s="257"/>
      <c r="BY3648" s="257"/>
      <c r="BZ3648" s="257"/>
      <c r="CA3648" s="268"/>
      <c r="CB3648" s="268"/>
      <c r="CC3648" s="275"/>
      <c r="CD3648" s="268"/>
      <c r="CE3648" s="268"/>
      <c r="CF3648" s="268"/>
      <c r="CG3648" s="268"/>
      <c r="CH3648" s="268"/>
      <c r="CI3648" s="268"/>
      <c r="CJ3648" s="268"/>
      <c r="CK3648" s="268"/>
      <c r="CL3648" s="265"/>
      <c r="CM3648" s="272"/>
      <c r="CN3648" s="264"/>
      <c r="CO3648" s="177"/>
      <c r="CP3648" s="226"/>
      <c r="CQ3648" s="226"/>
      <c r="CR3648" s="226"/>
      <c r="CS3648" s="178"/>
      <c r="CT3648" s="178"/>
      <c r="CU3648" s="178"/>
      <c r="CV3648" s="178"/>
      <c r="CW3648" s="178"/>
      <c r="CX3648" s="178"/>
      <c r="CY3648" s="178"/>
      <c r="CZ3648" s="178"/>
      <c r="DA3648" s="178"/>
    </row>
    <row r="3649" spans="1:105" s="120" customFormat="1" ht="15" customHeight="1">
      <c r="A3649" s="227">
        <f t="shared" si="1139"/>
        <v>452</v>
      </c>
      <c r="B3649" s="345" t="s">
        <v>435</v>
      </c>
      <c r="C3649" s="348" t="s">
        <v>436</v>
      </c>
      <c r="D3649" s="236">
        <v>42594</v>
      </c>
      <c r="E3649" s="236" t="s">
        <v>353</v>
      </c>
      <c r="F3649" s="253" t="s">
        <v>80</v>
      </c>
      <c r="G3649" s="254"/>
      <c r="H3649" s="82" t="s">
        <v>69</v>
      </c>
      <c r="I3649" s="82" t="s">
        <v>973</v>
      </c>
      <c r="J3649" s="82" t="s">
        <v>61</v>
      </c>
      <c r="K3649" s="82" t="s">
        <v>61</v>
      </c>
      <c r="L3649" s="82" t="s">
        <v>61</v>
      </c>
      <c r="M3649" s="82" t="s">
        <v>61</v>
      </c>
      <c r="N3649" s="82" t="s">
        <v>61</v>
      </c>
      <c r="O3649" s="82" t="s">
        <v>973</v>
      </c>
      <c r="P3649" s="82" t="s">
        <v>61</v>
      </c>
      <c r="Q3649" s="82" t="s">
        <v>61</v>
      </c>
      <c r="R3649" s="82" t="s">
        <v>61</v>
      </c>
      <c r="S3649" s="82" t="s">
        <v>61</v>
      </c>
      <c r="T3649" s="82" t="s">
        <v>61</v>
      </c>
      <c r="U3649" s="82" t="s">
        <v>61</v>
      </c>
      <c r="V3649" s="82"/>
      <c r="W3649" s="82" t="s">
        <v>60</v>
      </c>
      <c r="X3649" s="82" t="s">
        <v>60</v>
      </c>
      <c r="Y3649" s="82" t="s">
        <v>60</v>
      </c>
      <c r="Z3649" s="82" t="s">
        <v>60</v>
      </c>
      <c r="AA3649" s="82" t="s">
        <v>60</v>
      </c>
      <c r="AB3649" s="82" t="s">
        <v>60</v>
      </c>
      <c r="AC3649" s="82"/>
      <c r="AD3649" s="82" t="s">
        <v>60</v>
      </c>
      <c r="AE3649" s="82" t="s">
        <v>60</v>
      </c>
      <c r="AF3649" s="82" t="s">
        <v>60</v>
      </c>
      <c r="AG3649" s="82" t="s">
        <v>60</v>
      </c>
      <c r="AH3649" s="82" t="s">
        <v>60</v>
      </c>
      <c r="AI3649" s="82" t="s">
        <v>1471</v>
      </c>
      <c r="AJ3649" s="82"/>
      <c r="AK3649" s="82" t="s">
        <v>61</v>
      </c>
      <c r="AL3649" s="82" t="s">
        <v>61</v>
      </c>
      <c r="AM3649" s="239">
        <f>COUNTIF(H3649:AL3649,"PH")+COUNTIF(H3649:AL3649,"PH/L")+COUNTIF(H3649:AL3649,"PM")</f>
        <v>0</v>
      </c>
      <c r="AN3649" s="239">
        <f>COUNTIF(H3649:AL3649,"PD")+COUNTIF(H3649:AL3649,"PDD")+COUNTIF(H3649:AL3649,"P/DS")/2+COUNTIF(H3649:AL3649,"PMD")</f>
        <v>0</v>
      </c>
      <c r="AO3649" s="239">
        <f>COUNTIF(H3649:AL3649,"PN")+COUNTIF(H3649:AL3649,"P/NS")/2+COUNTIF(H3649:AL3649,"PH")+COUNTIF(H3649:AL3649,"PH/F")/2+COUNTIF(H3649:AL3649,"PH/L")/2+COUNTIF(H3649:AL3649,"PM")</f>
        <v>0</v>
      </c>
      <c r="AP3649" s="239">
        <f>COUNTIF(H3649:AL3649,"BH")+COUNTIF(H3649:AL3649,"AL/BL")+COUNTIF(H3649:AL3649,"UL/BL")+COUNTIF(H3649:AL3649,"BM")</f>
        <v>0</v>
      </c>
      <c r="AQ3649" s="239">
        <f>COUNTIF(H3649:AL3649,"DS")+COUNTIF(H3649:AL3649,"AL/DS")/2+COUNTIF(H3649:AL3649,"UL/DS")/2+COUNTIF(H3649:AL3649,"CT")+COUNTIF(H3649:AL3649,"MD")</f>
        <v>11.5</v>
      </c>
      <c r="AR3649" s="239">
        <f>COUNTIF(H3649:AL3649,"NS")+COUNTIF(H3649:AL3649,"AL/NS")/2+COUNTIF(H3649:AL3649,"UL/NS")/2+COUNTIF(H3649:AL3649,"BH")+COUNTIF(H3649:AL3649,"AL/BF")/2+COUNTIF(H3649:AL3649,"AL/BL")/2+COUNTIF(H3649:AL3649,"UL/BL")/2+COUNTIF(H3649:AL3649,"UL/BF")/2+COUNTIF(H3649:AL3649,"BM")</f>
        <v>13</v>
      </c>
      <c r="AS3649" s="239">
        <f>COUNTIF(H3649:AL3649,"AL")+COUNTIF(H3649:AL3649,"AL/DS")/2+COUNTIF(H3649:AL3649,"AL/NS")/2+COUNTIF(H3649:AL3649,"NH")+COUNTIF(H3649:AL3649,"SL")+COUNTIF(H3649:AL3649,"NHD")+COUNTIF(H3649:AL3649,"B")+COUNTIF(H3649:AL3649,"HL")+COUNTIF(H3649:AL3649,"AL/BF")/2+COUNTIF(H3649:AL3649,"AL/BL")/2</f>
        <v>1</v>
      </c>
      <c r="AT3649" s="255">
        <f>COUNTIF(H3649:AL3649,"PD")+COUNTIF(H3649:AL3649,"PN")+COUNTIF(H3649:AL3649,"P/DS")/2+COUNTIF(H3649:AL3649,"P/NS")/2+COUNTIF(H3649:AL3649,"DS")+COUNTIF(H3649:AL3649,"NS")+COUNTIF(H3649:AL3649,"AL")+COUNTIF(H3649:AL3649,"AL/DS")+COUNTIF(H3649:AL3649,"AL/NS")+COUNTIF(H3649:AL3649,"NH")+COUNTIF(H3649:AL3649,"SL")+COUNTIF(H3649:AL3649,"UL/DS")/2+COUNTIF(H3649:AL3649,"UL/NS")/2+COUNTIF(H3649:AL3649,"CT")+COUNTIF(H3649:AL3649,"NHD")+COUNTIF(H3649:AL3649,"PDD")+COUNTIF(H3649:AL3649,"B")+COUNTIF(H3649:AL3649,"HL")+COUNTIF(H3649:AL3649,"PH")+COUNTIF(H3649:AL3649,"BH")+COUNTIF(H3649:AL3649,"AL/BF")+COUNTIF(H3649:AL3649,"AL/BL")+COUNTIF(H3649:AL3649,"UL/BF")/2+COUNTIF(H3649:AL3649,"UL/BL")/2+COUNTIF(H3649:AL3649,"PH/F")/2+COUNTIF(H3649:AL3649,"PH/L")/2+COUNTIF(H3649:AL3649,"MD")+COUNTIF(H3649:AL3649,"PMD")+COUNTIF(H3649:AL3649,"PM")+COUNTIF(H3649:AL3649,"BM")</f>
        <v>25.5</v>
      </c>
      <c r="AU3649" s="255">
        <f>COUNTIF(H3649:AL3649,"P/DS")/2+COUNTIF(H3649:AL3649,"P/NS")/2+COUNTIF(H3649:AL3649,"IL")+COUNTIF(H3649:AL3649,"NL")+COUNTIF(H3649:AL3649,"UL")+COUNTIF(H3649:AL3649,"UL/DS")/2+COUNTIF(H3649:AL3649,"UL/NS")/2+COUNTIF(H3649:AL3649,"KT")+COUNTIF(H3649:AL3649,"UL/BF")/2+COUNTIF(H3649:AL3649,"UL/BL")/2+COUNTIF(H3649:AL3649,"PH/F")/2+COUNTIF(H3649:AL3649,"PH/L")/2+COUNTIF(H3649:AL3649,"NB")</f>
        <v>0.5</v>
      </c>
      <c r="AV3649" s="258">
        <f>COUNTIF(H3649:AL3649,"PN")+COUNTIF(H3649:AL3649,"TVD")+COUNTIF(H3649:AL3649,"PH")+COUNTIF(H3649:AL3649,"PM")+COUNTIF(H3649:AL3649,"PDD")-COUNTIFS(H3649:AL3649,"PN",H3656:AL3656,"&gt;=3")-COUNTIFS(H3649:AL3649,"PM",H3656:AL3656,"&gt;=3")</f>
        <v>0</v>
      </c>
      <c r="AW3649" s="258">
        <f>COUNTIF(H3649:AL3649,"NS")+COUNTIF(H3649:AL3649,"D")+COUNTIF(H3649:AL3649,"BH")+COUNTIF(H3649:AL3649,"NHD")+COUNTIF(H3649:AL3649,"BM")-COUNTIFS(H3649:AL3649,"NS",H3656:AL3656,"&gt;=3")-COUNTIFS(H3649:AL3649,"BH",H3656:AL3656,"&gt;=3")-COUNTIFS(H3649:AL3649,"BM",H3656:AL3656,"&gt;=3")</f>
        <v>15</v>
      </c>
      <c r="AX3649" s="255">
        <f>COUNTIF(H3649:AL3649,"AL")+COUNTIF(H3649:AL3649,"AL/DS")/2+COUNTIF(H3649:AL3649,"AL/NS")/2+COUNTIF(H3649:AL3649,"AL/BF")+COUNTIF(H3649:AL3649,"AL/BL")/2</f>
        <v>0</v>
      </c>
      <c r="AY3649" s="255">
        <f>COUNTIF(H3649:AL3649,"SL")</f>
        <v>0</v>
      </c>
      <c r="AZ3649" s="255">
        <f>COUNTIF(H3649:AL3649,"NH")</f>
        <v>1</v>
      </c>
      <c r="BA3649" s="255">
        <f>COUNTIF(H3649:AL3649,"HL")</f>
        <v>0</v>
      </c>
      <c r="BB3649" s="255">
        <f>COUNTIF(G3649:AL3649,"P/DS")/2+COUNTIF(G3649:AL3649,"P/NS")/2+COUNTIF(G3649:AL3649,"UL")+COUNTIF(G3649:AL3649,"UL/DS")/2+COUNTIF(G3649:AL3649,"UL/NS")/2+COUNTIF(G3649:AL3649,"UL/BL")/2+COUNTIF(G3649:AL3649,"UL/BF")/2+COUNTIF(G3649:AL3649,"PH/F")/2+COUNTIF(G3649:AL3649,"PH/L")/2</f>
        <v>0.5</v>
      </c>
      <c r="BC3649" s="255">
        <f>COUNTIF(H3649:AL3649,"NB")</f>
        <v>0</v>
      </c>
      <c r="BD3649" s="255">
        <f>COUNTIF(H3649:AL3649,"NL")</f>
        <v>0</v>
      </c>
      <c r="BE3649" s="255">
        <f>COUNTIF(H3649:AL3649,"IL")</f>
        <v>0</v>
      </c>
      <c r="BF3649" s="255">
        <f>COUNTIF(H3649:AL3649,"KT")</f>
        <v>0</v>
      </c>
      <c r="BG3649" s="255">
        <f>COUNTIF(H3649:AL3649,"L70")</f>
        <v>0</v>
      </c>
      <c r="BH3649" s="255">
        <f>COUNTIF(H3649:AL3649,"MD")</f>
        <v>0</v>
      </c>
      <c r="BI3649" s="255">
        <f>COUNTIF(H3649:AL3649,"PMD")</f>
        <v>0</v>
      </c>
      <c r="BJ3649" s="255">
        <f>COUNTIF(H3649:AL3649,"PM")</f>
        <v>0</v>
      </c>
      <c r="BK3649" s="255">
        <f>COUNTIF(H3649:AL3649,"BM")</f>
        <v>0</v>
      </c>
      <c r="BL3649" s="261">
        <f>SUMIF(H3649:AL3649,"PD",H3650:AL3650)+SUMIF(H3649:AL3649,"PN",H3650:AL3650)+SUMIF(H3649:AL3649,"P/DS",H3650:AL3650)+SUMIF(H3649:AL3649,"PN/F",H3650:AL3650)+SUMIF(H3649:AL3649,"PN/L",H3650:AL3650)+SUMIF(H3649:AL3649,"TV",H3650:AL3650)+SUMIF(H3649:AL3649,"TVD",H3650:AL3650)+SUMIF(H3649:AL3649,"PDD",H3650:AL3650)</f>
        <v>0</v>
      </c>
      <c r="BM3649" s="261">
        <f>SUMIF(H3649:AL3649,"PD",H3651:AL3651)+SUMIF(H3649:AL3649,"PN",H3651:AL3651)+SUMIF(H3649:AL3649,"P/DS",H3651:AL3651)+SUMIF(H3649:AL3649,"PN/F",H3651:AL3651)+SUMIF(H3649:AL3649,"PN/L",H3651:AL3651)+SUMIF(H3649:AL3649,"TV",H3651:AL3651)+SUMIF(H3649:AL3649,"TVD",H3651:AL3651)+SUMIF(H3649:AL3649,"PDD",H3651:AL3651)+SUMIF(H3649:AL3649,"PMD",H3651:AL3651)</f>
        <v>0</v>
      </c>
      <c r="BN3649" s="261">
        <f>SUMIF(H3649:AL3649,"PD",H3652:AL3652)+SUMIF(H3649:AL3649,"PN",H3652:AL3652)+SUMIF(H3649:AL3649,"P/DS",H3652:AL3652)+SUMIF(H3649:AL3649,"PN/F",H3652:AL3652)+SUMIF(H3649:AL3649,"PN/L",H3652:AL3652)+SUMIF(H3649:AL3649,"TV",H3652:AL3652)+SUMIF(H3649:AL3649,"TVD",H3652:AL3652)</f>
        <v>0</v>
      </c>
      <c r="BO3649" s="261">
        <f>SUMIF(H3649:AL3649,"PD",H3653:AL3653)+SUMIF(H3649:AL3649,"PN",H3653:AL3653)+SUMIF(H3649:AL3649,"P/DS",H3653:AL3653)+SUMIF(H3649:AL3649,"PN/F",H3653:AL3653)+SUMIF(H3649:AL3649,"PN/L",H3653:AL3653)+SUMIF(H3649:AL3649,"TV",H3653:AL3653)+SUMIF(H3649:AL3649,"TVD",H3653:AL3653)</f>
        <v>0</v>
      </c>
      <c r="BP3649" s="261">
        <f>SUMIF(H3649:AL3649,"PD",H3654:AL3654)+SUMIF(H3649:AL3649,"PN",H3654:AL3654)+SUMIF(H3649:AL3649,"P/DS",H3654:AL3654)+SUMIF(H3649:AL3649,"PN/F",H3654:AL3654)+SUMIF(H3649:AL3649,"PN/L",H3654:AL3654)+SUMIF(H3649:AL3649,"TV",H3654:AL3654)+SUMIF(H3649:AL3649,"TVD",H3654:AL3654)+SUMIF(H3649:AL3649,"PDD",H3654:AL3654)+SUMIF(H3649:AL3649,"PH",H3654:AL3654)+SUMIF(H3649:AL3649,"PM",H3654:AL3654)</f>
        <v>0</v>
      </c>
      <c r="BQ3649" s="261">
        <f>SUMIF(H3649:AL3649,"PD",H3655:AL3655)+SUMIF(H3649:AL3649,"PN",H3655:AL3655)+SUMIF(H3649:AL3649,"P/DS",H3655:AL3655)+SUMIF(H3649:AL3649,"PN/F",H3655:AL3655)+SUMIF(H3649:AL3649,"PN/L",H3655:AL3655)+SUMIF(H3649:AL3649,"TV",H3655:AL3655)+SUMIF(H3649:AL3649,"TVD",H3655:AL3655)+SUMIF(H3649:AL3649,"PDD",H3655:AL3655)+SUMIF(H3649:AL3649,"PH",H3655:AL3655)+SUMIF(H3649:AL3649,"PM",H3655:AL3655)</f>
        <v>0</v>
      </c>
      <c r="BR3649" s="269">
        <f>SUM(H3650:AL3650)-BL3649</f>
        <v>34</v>
      </c>
      <c r="BS3649" s="269">
        <f>SUM(H3651:AL3651)-BM3649</f>
        <v>13.5</v>
      </c>
      <c r="BT3649" s="269">
        <f>SUM(H3652:AL3652)-BN3649</f>
        <v>0</v>
      </c>
      <c r="BU3649" s="269">
        <f>SUM(H3653:AL3653)-BO3649</f>
        <v>13</v>
      </c>
      <c r="BV3649" s="269">
        <f>SUM(H3654:AL3654)-BP3649</f>
        <v>0</v>
      </c>
      <c r="BW3649" s="269">
        <f>SUM(H3655:AL3655)-BQ3649</f>
        <v>0</v>
      </c>
      <c r="BX3649" s="255">
        <f>SUMIF(H3649:AL3649,"PD",H3656:AL3656)+SUMIF(H3649:AL3649,"PN",H3656:AL3656)+SUMIF(H3649:AL3649,"P/DS",H3656:AL3656)+SUMIF(H3649:AL3649,"PN/F",H3656:AL3656)+SUMIF(H3649:AL3649,"PN/L",H3656:AL3656)</f>
        <v>0</v>
      </c>
      <c r="BY3649" s="255">
        <f>SUM(H3656:AL3656)-BX3649</f>
        <v>0</v>
      </c>
      <c r="BZ3649" s="255">
        <f t="shared" ref="BZ3649" si="1144">+SUM(BL3649:BW3656)</f>
        <v>60.5</v>
      </c>
      <c r="CA3649" s="266">
        <f>(COUNTIFS(H3649:AL3649,"PD",H3650:AL3650,"&gt;=2"))*0.5-IF(CN3649="VP",COUNTIFS($H$16:$AL$16,"SAT",H3649:AL3649,"PD",H3650:AL3650,"&gt;=2"))*0.5</f>
        <v>0</v>
      </c>
      <c r="CB3649" s="266">
        <f>(COUNTIFS(H3649:AL3649,"PN",H3651:AL3651,"&gt;=0.5",H3650:AL3650,"&gt;=1.5"))*0.5+COUNTIFS(H3649:AL3649,"PDD",H3651:AL3651,"&gt;=0.5",H3650:AL3650,"&gt;=1.5")*0.5</f>
        <v>0</v>
      </c>
      <c r="CC3649" s="273">
        <f>(COUNTIFS(H3649:AL3649,"TV",H3651:AL3651,"&gt;=10"))*0.5+(COUNTIFS(H3649:AL3649,"PMD",H3651:AL3651,"&gt;=2"))*0.5</f>
        <v>0</v>
      </c>
      <c r="CD3649" s="266">
        <f>(COUNTIFS(H3649:AL3649,"TVD",H3653:AL3653,"&gt;=6.5",H3651:AL3651,"&gt;=3.5"))*0.5</f>
        <v>0</v>
      </c>
      <c r="CE3649" s="266">
        <f>(COUNTIFS(H3649:AL3649,"PD",H3654:AL3654,"&gt;=10"))*0.5</f>
        <v>0</v>
      </c>
      <c r="CF3649" s="266">
        <f>(COUNTIFS(H3649:AL3649,"PDD",H3654:AL3654,"&gt;=3.5",H3655:AL3655,"&gt;=6.5")+COUNTIFS(H3649:AL3649,"PH",H3655:AL3655,"&gt;=0.5",H3654:AL3654,"&gt;=1.5")+COUNTIFS(H3649:AL3649,"PM",H3655:AL3655,"&gt;=0.5",H3654:AL3654,"&gt;=1.5"))*0.5</f>
        <v>0</v>
      </c>
      <c r="CG3649" s="266">
        <f>(COUNTIFS(H3649:AL3649,"DS",H3650:AL3650,"&gt;=2")+COUNTIFS(H3649:AL3649,"AL/DS",H3650:AL3650,"&gt;=2"))*0.5-IF(CN3649="VP",COUNTIFS($H$16:$AL$16,"SAT",H3649:AL3649,"DS",H3650:AL3650,"&gt;=2"))*0.5</f>
        <v>2</v>
      </c>
      <c r="CH3649" s="266">
        <f>(COUNTIFS(H3649:AL3649,"NS",H3651:AL3651,"&gt;=0.5",H3650:AL3650,"&gt;=1.5")+COUNTIFS(H3649:AL3649,"AL/NS",H3651:AL3651,"&gt;=0.5",H3650:AL3650,"&gt;=1.5")+COUNTIFS(H3649:AL3649,"NHD",H3651:AL3651,"&gt;=4.5",H3654:AL3654,"&gt;=2",H3650:AL3650,"&gt;=1.5"))*0.5</f>
        <v>5.5</v>
      </c>
      <c r="CI3649" s="266">
        <f>(COUNTIF(H3651:AL3651,"&gt;=10")+COUNTIFS(H3649:AL3649,"MD",H3651:AL3651,"&gt;=2")-COUNTIFS(H3649:AL3649,"TV",H3651:AL3651,"&gt;=10"))*0.5</f>
        <v>0</v>
      </c>
      <c r="CJ3649" s="266">
        <f>(COUNTIFS(H3649:AL3649,"D",H3653:AL3653,"&gt;=6.5",H3651:AL3651,"&gt;=3.5"))*0.5</f>
        <v>1</v>
      </c>
      <c r="CK3649" s="266">
        <f>(COUNTIF(H3654:AL3654,"&gt;=10")-COUNTIFS(H3649:AL3649,"PD",H3654:AL3654,"&gt;=10"))*0.5</f>
        <v>0</v>
      </c>
      <c r="CL3649" s="265">
        <f>(COUNTIFS(H3649:AL3649,"NHD",H3654:AL3654,"&gt;=3.5",H3655:AL3655,"&gt;=6.5")+COUNTIFS(H3649:AL3649,"BH",H3654:AL3654,"&gt;=1.5",H3655:AL3655,"&gt;=0.5")+COUNTIFS(H3649:AL3649,"BM",H3654:AL3654,"&gt;=1.5",H3655:AL3655,"&gt;=0.5")+COUNTIFS(H3649:AL3649,"D",H3654:AL3654,"&gt;=1.5",H3655:AL3655,"&gt;=0.5"))*0.5</f>
        <v>0</v>
      </c>
      <c r="CM3649" s="272"/>
      <c r="CN3649" s="264" t="s">
        <v>723</v>
      </c>
      <c r="CO3649" s="177">
        <f t="shared" ref="CO3649" si="1145">+AM3649+AN3649+AO3649+AP3649+AQ3649+AR3649+AS3649+AU3649+BG3649</f>
        <v>26</v>
      </c>
      <c r="CP3649" s="225">
        <f>+SUM(I3650:I3655)-I3656</f>
        <v>10.5</v>
      </c>
      <c r="CQ3649" s="225">
        <f>+SUM(J3650:J3655)-J3656</f>
        <v>2.5</v>
      </c>
      <c r="CR3649" s="225">
        <f>+SUM(K3650:K3655)-K3656</f>
        <v>2.5</v>
      </c>
      <c r="CS3649" s="178"/>
      <c r="CT3649" s="178"/>
      <c r="CU3649" s="178"/>
      <c r="CV3649" s="178"/>
      <c r="CW3649" s="178"/>
      <c r="CX3649" s="178"/>
      <c r="CY3649" s="178"/>
      <c r="CZ3649" s="178"/>
      <c r="DA3649" s="178"/>
    </row>
    <row r="3650" spans="1:105" s="120" customFormat="1" ht="15" customHeight="1">
      <c r="A3650" s="228"/>
      <c r="B3650" s="346"/>
      <c r="C3650" s="349"/>
      <c r="D3650" s="237"/>
      <c r="E3650" s="237"/>
      <c r="F3650" s="242" t="s">
        <v>82</v>
      </c>
      <c r="G3650" s="121">
        <v>1.5</v>
      </c>
      <c r="H3650" s="83"/>
      <c r="I3650" s="83"/>
      <c r="J3650" s="83">
        <v>2</v>
      </c>
      <c r="K3650" s="83">
        <v>2</v>
      </c>
      <c r="L3650" s="83">
        <v>2</v>
      </c>
      <c r="M3650" s="83">
        <v>2</v>
      </c>
      <c r="N3650" s="83">
        <v>2</v>
      </c>
      <c r="O3650" s="83"/>
      <c r="P3650" s="83">
        <v>2</v>
      </c>
      <c r="Q3650" s="83">
        <v>2</v>
      </c>
      <c r="R3650" s="83">
        <v>2</v>
      </c>
      <c r="S3650" s="83">
        <v>2</v>
      </c>
      <c r="T3650" s="83">
        <v>2</v>
      </c>
      <c r="U3650" s="83">
        <v>2</v>
      </c>
      <c r="V3650" s="83"/>
      <c r="W3650" s="83">
        <v>4.5</v>
      </c>
      <c r="X3650" s="83">
        <v>2.5</v>
      </c>
      <c r="Y3650" s="83">
        <v>2.5</v>
      </c>
      <c r="Z3650" s="83">
        <v>2.5</v>
      </c>
      <c r="AA3650" s="83"/>
      <c r="AB3650" s="83"/>
      <c r="AC3650" s="79"/>
      <c r="AD3650" s="79"/>
      <c r="AE3650" s="79"/>
      <c r="AF3650" s="79"/>
      <c r="AG3650" s="79"/>
      <c r="AH3650" s="79"/>
      <c r="AI3650" s="79"/>
      <c r="AJ3650" s="79"/>
      <c r="AK3650" s="79"/>
      <c r="AL3650" s="79"/>
      <c r="AM3650" s="240"/>
      <c r="AN3650" s="240"/>
      <c r="AO3650" s="240"/>
      <c r="AP3650" s="240"/>
      <c r="AQ3650" s="240"/>
      <c r="AR3650" s="240"/>
      <c r="AS3650" s="240"/>
      <c r="AT3650" s="256"/>
      <c r="AU3650" s="256"/>
      <c r="AV3650" s="259"/>
      <c r="AW3650" s="259"/>
      <c r="AX3650" s="256"/>
      <c r="AY3650" s="256"/>
      <c r="AZ3650" s="256"/>
      <c r="BA3650" s="256"/>
      <c r="BB3650" s="256"/>
      <c r="BC3650" s="256"/>
      <c r="BD3650" s="256"/>
      <c r="BE3650" s="256"/>
      <c r="BF3650" s="256"/>
      <c r="BG3650" s="256"/>
      <c r="BH3650" s="256"/>
      <c r="BI3650" s="256"/>
      <c r="BJ3650" s="256"/>
      <c r="BK3650" s="256"/>
      <c r="BL3650" s="262"/>
      <c r="BM3650" s="262"/>
      <c r="BN3650" s="262"/>
      <c r="BO3650" s="262"/>
      <c r="BP3650" s="262"/>
      <c r="BQ3650" s="262"/>
      <c r="BR3650" s="270"/>
      <c r="BS3650" s="270"/>
      <c r="BT3650" s="270"/>
      <c r="BU3650" s="270"/>
      <c r="BV3650" s="270"/>
      <c r="BW3650" s="270"/>
      <c r="BX3650" s="256"/>
      <c r="BY3650" s="256"/>
      <c r="BZ3650" s="256"/>
      <c r="CA3650" s="267"/>
      <c r="CB3650" s="267"/>
      <c r="CC3650" s="274"/>
      <c r="CD3650" s="267"/>
      <c r="CE3650" s="267"/>
      <c r="CF3650" s="267"/>
      <c r="CG3650" s="267"/>
      <c r="CH3650" s="267"/>
      <c r="CI3650" s="267"/>
      <c r="CJ3650" s="267"/>
      <c r="CK3650" s="267"/>
      <c r="CL3650" s="265"/>
      <c r="CM3650" s="272"/>
      <c r="CN3650" s="264"/>
      <c r="CO3650" s="177"/>
      <c r="CP3650" s="226"/>
      <c r="CQ3650" s="226"/>
      <c r="CR3650" s="226"/>
      <c r="CS3650" s="178"/>
      <c r="CT3650" s="178"/>
      <c r="CU3650" s="178"/>
      <c r="CV3650" s="178"/>
      <c r="CW3650" s="178"/>
      <c r="CX3650" s="178"/>
      <c r="CY3650" s="178"/>
      <c r="CZ3650" s="178"/>
      <c r="DA3650" s="178"/>
    </row>
    <row r="3651" spans="1:105" s="120" customFormat="1" ht="15" customHeight="1">
      <c r="A3651" s="228"/>
      <c r="B3651" s="346"/>
      <c r="C3651" s="349"/>
      <c r="D3651" s="237"/>
      <c r="E3651" s="237"/>
      <c r="F3651" s="243"/>
      <c r="G3651" s="122">
        <v>2</v>
      </c>
      <c r="H3651" s="84"/>
      <c r="I3651" s="84">
        <v>4</v>
      </c>
      <c r="J3651" s="84">
        <v>0.5</v>
      </c>
      <c r="K3651" s="84">
        <v>0.5</v>
      </c>
      <c r="L3651" s="84">
        <v>0.5</v>
      </c>
      <c r="M3651" s="84">
        <v>0.5</v>
      </c>
      <c r="N3651" s="84">
        <v>0.5</v>
      </c>
      <c r="O3651" s="84">
        <v>4</v>
      </c>
      <c r="P3651" s="84">
        <v>0.5</v>
      </c>
      <c r="Q3651" s="84">
        <v>0.5</v>
      </c>
      <c r="R3651" s="84">
        <v>0.5</v>
      </c>
      <c r="S3651" s="84">
        <v>0.5</v>
      </c>
      <c r="T3651" s="84">
        <v>0.5</v>
      </c>
      <c r="U3651" s="84">
        <v>0.5</v>
      </c>
      <c r="V3651" s="84"/>
      <c r="W3651" s="84"/>
      <c r="X3651" s="84"/>
      <c r="Y3651" s="84"/>
      <c r="Z3651" s="84"/>
      <c r="AA3651" s="84"/>
      <c r="AB3651" s="84"/>
      <c r="AC3651" s="80"/>
      <c r="AD3651" s="80"/>
      <c r="AE3651" s="80"/>
      <c r="AF3651" s="80"/>
      <c r="AG3651" s="80"/>
      <c r="AH3651" s="80"/>
      <c r="AI3651" s="80"/>
      <c r="AJ3651" s="80"/>
      <c r="AK3651" s="80"/>
      <c r="AL3651" s="80"/>
      <c r="AM3651" s="240"/>
      <c r="AN3651" s="240"/>
      <c r="AO3651" s="240"/>
      <c r="AP3651" s="240"/>
      <c r="AQ3651" s="240"/>
      <c r="AR3651" s="240"/>
      <c r="AS3651" s="240"/>
      <c r="AT3651" s="256"/>
      <c r="AU3651" s="256"/>
      <c r="AV3651" s="259"/>
      <c r="AW3651" s="259"/>
      <c r="AX3651" s="256"/>
      <c r="AY3651" s="256"/>
      <c r="AZ3651" s="256"/>
      <c r="BA3651" s="256"/>
      <c r="BB3651" s="256"/>
      <c r="BC3651" s="256"/>
      <c r="BD3651" s="256"/>
      <c r="BE3651" s="256"/>
      <c r="BF3651" s="256"/>
      <c r="BG3651" s="256"/>
      <c r="BH3651" s="256"/>
      <c r="BI3651" s="256"/>
      <c r="BJ3651" s="256"/>
      <c r="BK3651" s="256"/>
      <c r="BL3651" s="262"/>
      <c r="BM3651" s="262"/>
      <c r="BN3651" s="262"/>
      <c r="BO3651" s="262"/>
      <c r="BP3651" s="262"/>
      <c r="BQ3651" s="262"/>
      <c r="BR3651" s="270"/>
      <c r="BS3651" s="270"/>
      <c r="BT3651" s="270"/>
      <c r="BU3651" s="270"/>
      <c r="BV3651" s="270"/>
      <c r="BW3651" s="270"/>
      <c r="BX3651" s="256"/>
      <c r="BY3651" s="256"/>
      <c r="BZ3651" s="256"/>
      <c r="CA3651" s="267"/>
      <c r="CB3651" s="267"/>
      <c r="CC3651" s="274"/>
      <c r="CD3651" s="267"/>
      <c r="CE3651" s="267"/>
      <c r="CF3651" s="267"/>
      <c r="CG3651" s="267"/>
      <c r="CH3651" s="267"/>
      <c r="CI3651" s="267"/>
      <c r="CJ3651" s="267"/>
      <c r="CK3651" s="267"/>
      <c r="CL3651" s="265"/>
      <c r="CM3651" s="272"/>
      <c r="CN3651" s="264"/>
      <c r="CO3651" s="177"/>
      <c r="CP3651" s="226"/>
      <c r="CQ3651" s="226"/>
      <c r="CR3651" s="226"/>
      <c r="CS3651" s="178"/>
      <c r="CT3651" s="178"/>
      <c r="CU3651" s="178"/>
      <c r="CV3651" s="178"/>
      <c r="CW3651" s="178"/>
      <c r="CX3651" s="178"/>
      <c r="CY3651" s="178"/>
      <c r="CZ3651" s="178"/>
      <c r="DA3651" s="178"/>
    </row>
    <row r="3652" spans="1:105" s="120" customFormat="1" ht="15" customHeight="1">
      <c r="A3652" s="228"/>
      <c r="B3652" s="346"/>
      <c r="C3652" s="349"/>
      <c r="D3652" s="237"/>
      <c r="E3652" s="237"/>
      <c r="F3652" s="243"/>
      <c r="G3652" s="122">
        <v>2.1</v>
      </c>
      <c r="H3652" s="84"/>
      <c r="I3652" s="84"/>
      <c r="J3652" s="84"/>
      <c r="K3652" s="84"/>
      <c r="L3652" s="84"/>
      <c r="M3652" s="84"/>
      <c r="N3652" s="84"/>
      <c r="O3652" s="84"/>
      <c r="P3652" s="84"/>
      <c r="Q3652" s="84"/>
      <c r="R3652" s="84"/>
      <c r="S3652" s="84"/>
      <c r="T3652" s="84"/>
      <c r="U3652" s="84"/>
      <c r="V3652" s="84"/>
      <c r="W3652" s="84"/>
      <c r="X3652" s="84"/>
      <c r="Y3652" s="84"/>
      <c r="Z3652" s="84"/>
      <c r="AA3652" s="84"/>
      <c r="AB3652" s="84"/>
      <c r="AC3652" s="80"/>
      <c r="AD3652" s="80"/>
      <c r="AE3652" s="80"/>
      <c r="AF3652" s="80"/>
      <c r="AG3652" s="80"/>
      <c r="AH3652" s="80"/>
      <c r="AI3652" s="80"/>
      <c r="AJ3652" s="80"/>
      <c r="AK3652" s="80"/>
      <c r="AL3652" s="80"/>
      <c r="AM3652" s="240"/>
      <c r="AN3652" s="240"/>
      <c r="AO3652" s="240"/>
      <c r="AP3652" s="240"/>
      <c r="AQ3652" s="240"/>
      <c r="AR3652" s="240"/>
      <c r="AS3652" s="240"/>
      <c r="AT3652" s="256"/>
      <c r="AU3652" s="256"/>
      <c r="AV3652" s="259"/>
      <c r="AW3652" s="259"/>
      <c r="AX3652" s="256"/>
      <c r="AY3652" s="256"/>
      <c r="AZ3652" s="256"/>
      <c r="BA3652" s="256"/>
      <c r="BB3652" s="256"/>
      <c r="BC3652" s="256"/>
      <c r="BD3652" s="256"/>
      <c r="BE3652" s="256"/>
      <c r="BF3652" s="256"/>
      <c r="BG3652" s="256"/>
      <c r="BH3652" s="256"/>
      <c r="BI3652" s="256"/>
      <c r="BJ3652" s="256"/>
      <c r="BK3652" s="256"/>
      <c r="BL3652" s="262"/>
      <c r="BM3652" s="262"/>
      <c r="BN3652" s="262"/>
      <c r="BO3652" s="262"/>
      <c r="BP3652" s="262"/>
      <c r="BQ3652" s="262"/>
      <c r="BR3652" s="270"/>
      <c r="BS3652" s="270"/>
      <c r="BT3652" s="270"/>
      <c r="BU3652" s="270"/>
      <c r="BV3652" s="270"/>
      <c r="BW3652" s="270"/>
      <c r="BX3652" s="256"/>
      <c r="BY3652" s="256"/>
      <c r="BZ3652" s="256"/>
      <c r="CA3652" s="267"/>
      <c r="CB3652" s="267"/>
      <c r="CC3652" s="274"/>
      <c r="CD3652" s="267"/>
      <c r="CE3652" s="267"/>
      <c r="CF3652" s="267"/>
      <c r="CG3652" s="267"/>
      <c r="CH3652" s="267"/>
      <c r="CI3652" s="267"/>
      <c r="CJ3652" s="267"/>
      <c r="CK3652" s="267"/>
      <c r="CL3652" s="265"/>
      <c r="CM3652" s="272"/>
      <c r="CN3652" s="264"/>
      <c r="CO3652" s="177"/>
      <c r="CP3652" s="226"/>
      <c r="CQ3652" s="226"/>
      <c r="CR3652" s="226"/>
      <c r="CS3652" s="178"/>
      <c r="CT3652" s="178"/>
      <c r="CU3652" s="178"/>
      <c r="CV3652" s="178"/>
      <c r="CW3652" s="178"/>
      <c r="CX3652" s="178"/>
      <c r="CY3652" s="178"/>
      <c r="CZ3652" s="178"/>
      <c r="DA3652" s="178"/>
    </row>
    <row r="3653" spans="1:105" s="120" customFormat="1" ht="15" customHeight="1">
      <c r="A3653" s="228"/>
      <c r="B3653" s="346"/>
      <c r="C3653" s="349"/>
      <c r="D3653" s="237"/>
      <c r="E3653" s="237"/>
      <c r="F3653" s="243"/>
      <c r="G3653" s="122">
        <v>2.7</v>
      </c>
      <c r="H3653" s="84"/>
      <c r="I3653" s="84">
        <v>6.5</v>
      </c>
      <c r="J3653" s="84"/>
      <c r="K3653" s="84"/>
      <c r="L3653" s="84"/>
      <c r="M3653" s="84"/>
      <c r="N3653" s="84"/>
      <c r="O3653" s="84">
        <v>6.5</v>
      </c>
      <c r="P3653" s="84"/>
      <c r="Q3653" s="84"/>
      <c r="R3653" s="84"/>
      <c r="S3653" s="84"/>
      <c r="T3653" s="84"/>
      <c r="U3653" s="84"/>
      <c r="V3653" s="84"/>
      <c r="W3653" s="84"/>
      <c r="X3653" s="84"/>
      <c r="Y3653" s="84"/>
      <c r="Z3653" s="84"/>
      <c r="AA3653" s="84"/>
      <c r="AB3653" s="84"/>
      <c r="AC3653" s="80"/>
      <c r="AD3653" s="80"/>
      <c r="AE3653" s="80"/>
      <c r="AF3653" s="80"/>
      <c r="AG3653" s="80"/>
      <c r="AH3653" s="80"/>
      <c r="AI3653" s="80"/>
      <c r="AJ3653" s="80"/>
      <c r="AK3653" s="80"/>
      <c r="AL3653" s="80"/>
      <c r="AM3653" s="240"/>
      <c r="AN3653" s="240"/>
      <c r="AO3653" s="240"/>
      <c r="AP3653" s="240"/>
      <c r="AQ3653" s="240"/>
      <c r="AR3653" s="240"/>
      <c r="AS3653" s="240"/>
      <c r="AT3653" s="256"/>
      <c r="AU3653" s="256"/>
      <c r="AV3653" s="259"/>
      <c r="AW3653" s="259"/>
      <c r="AX3653" s="256"/>
      <c r="AY3653" s="256"/>
      <c r="AZ3653" s="256"/>
      <c r="BA3653" s="256"/>
      <c r="BB3653" s="256"/>
      <c r="BC3653" s="256"/>
      <c r="BD3653" s="256"/>
      <c r="BE3653" s="256"/>
      <c r="BF3653" s="256"/>
      <c r="BG3653" s="256"/>
      <c r="BH3653" s="256"/>
      <c r="BI3653" s="256"/>
      <c r="BJ3653" s="256"/>
      <c r="BK3653" s="256"/>
      <c r="BL3653" s="262"/>
      <c r="BM3653" s="262"/>
      <c r="BN3653" s="262"/>
      <c r="BO3653" s="262"/>
      <c r="BP3653" s="262"/>
      <c r="BQ3653" s="262"/>
      <c r="BR3653" s="270"/>
      <c r="BS3653" s="270"/>
      <c r="BT3653" s="270"/>
      <c r="BU3653" s="270"/>
      <c r="BV3653" s="270"/>
      <c r="BW3653" s="270"/>
      <c r="BX3653" s="256"/>
      <c r="BY3653" s="256"/>
      <c r="BZ3653" s="256"/>
      <c r="CA3653" s="267"/>
      <c r="CB3653" s="267"/>
      <c r="CC3653" s="274"/>
      <c r="CD3653" s="267"/>
      <c r="CE3653" s="267"/>
      <c r="CF3653" s="267"/>
      <c r="CG3653" s="267"/>
      <c r="CH3653" s="267"/>
      <c r="CI3653" s="267"/>
      <c r="CJ3653" s="267"/>
      <c r="CK3653" s="267"/>
      <c r="CL3653" s="265"/>
      <c r="CM3653" s="272"/>
      <c r="CN3653" s="264"/>
      <c r="CO3653" s="177"/>
      <c r="CP3653" s="226"/>
      <c r="CQ3653" s="226"/>
      <c r="CR3653" s="226"/>
      <c r="CS3653" s="178"/>
      <c r="CT3653" s="178"/>
      <c r="CU3653" s="178"/>
      <c r="CV3653" s="178"/>
      <c r="CW3653" s="178"/>
      <c r="CX3653" s="178"/>
      <c r="CY3653" s="178"/>
      <c r="CZ3653" s="178"/>
      <c r="DA3653" s="178"/>
    </row>
    <row r="3654" spans="1:105" s="120" customFormat="1" ht="15" customHeight="1">
      <c r="A3654" s="228"/>
      <c r="B3654" s="346"/>
      <c r="C3654" s="349"/>
      <c r="D3654" s="237"/>
      <c r="E3654" s="237"/>
      <c r="F3654" s="243"/>
      <c r="G3654" s="122">
        <v>3</v>
      </c>
      <c r="H3654" s="84"/>
      <c r="I3654" s="84"/>
      <c r="J3654" s="84"/>
      <c r="K3654" s="84"/>
      <c r="L3654" s="84"/>
      <c r="M3654" s="84"/>
      <c r="N3654" s="84"/>
      <c r="O3654" s="84"/>
      <c r="P3654" s="84"/>
      <c r="Q3654" s="84"/>
      <c r="R3654" s="84"/>
      <c r="S3654" s="84"/>
      <c r="T3654" s="84"/>
      <c r="U3654" s="84"/>
      <c r="V3654" s="84"/>
      <c r="W3654" s="84"/>
      <c r="X3654" s="84"/>
      <c r="Y3654" s="84"/>
      <c r="Z3654" s="84"/>
      <c r="AA3654" s="84"/>
      <c r="AB3654" s="84"/>
      <c r="AC3654" s="80"/>
      <c r="AD3654" s="80"/>
      <c r="AE3654" s="80"/>
      <c r="AF3654" s="80"/>
      <c r="AG3654" s="80"/>
      <c r="AH3654" s="80"/>
      <c r="AI3654" s="80"/>
      <c r="AJ3654" s="80"/>
      <c r="AK3654" s="80"/>
      <c r="AL3654" s="80"/>
      <c r="AM3654" s="240"/>
      <c r="AN3654" s="240"/>
      <c r="AO3654" s="240"/>
      <c r="AP3654" s="240"/>
      <c r="AQ3654" s="240"/>
      <c r="AR3654" s="240"/>
      <c r="AS3654" s="240"/>
      <c r="AT3654" s="256"/>
      <c r="AU3654" s="256"/>
      <c r="AV3654" s="259"/>
      <c r="AW3654" s="259"/>
      <c r="AX3654" s="256"/>
      <c r="AY3654" s="256"/>
      <c r="AZ3654" s="256"/>
      <c r="BA3654" s="256"/>
      <c r="BB3654" s="256"/>
      <c r="BC3654" s="256"/>
      <c r="BD3654" s="256"/>
      <c r="BE3654" s="256"/>
      <c r="BF3654" s="256"/>
      <c r="BG3654" s="256"/>
      <c r="BH3654" s="256"/>
      <c r="BI3654" s="256"/>
      <c r="BJ3654" s="256"/>
      <c r="BK3654" s="256"/>
      <c r="BL3654" s="262"/>
      <c r="BM3654" s="262"/>
      <c r="BN3654" s="262"/>
      <c r="BO3654" s="262"/>
      <c r="BP3654" s="262"/>
      <c r="BQ3654" s="262"/>
      <c r="BR3654" s="270"/>
      <c r="BS3654" s="270"/>
      <c r="BT3654" s="270"/>
      <c r="BU3654" s="270"/>
      <c r="BV3654" s="270"/>
      <c r="BW3654" s="270"/>
      <c r="BX3654" s="256"/>
      <c r="BY3654" s="256"/>
      <c r="BZ3654" s="256"/>
      <c r="CA3654" s="267"/>
      <c r="CB3654" s="267"/>
      <c r="CC3654" s="274"/>
      <c r="CD3654" s="267"/>
      <c r="CE3654" s="267"/>
      <c r="CF3654" s="267"/>
      <c r="CG3654" s="267"/>
      <c r="CH3654" s="267"/>
      <c r="CI3654" s="267"/>
      <c r="CJ3654" s="267"/>
      <c r="CK3654" s="267"/>
      <c r="CL3654" s="265"/>
      <c r="CM3654" s="272"/>
      <c r="CN3654" s="264"/>
      <c r="CO3654" s="177"/>
      <c r="CP3654" s="226"/>
      <c r="CQ3654" s="226"/>
      <c r="CR3654" s="226"/>
      <c r="CS3654" s="178"/>
      <c r="CT3654" s="178"/>
      <c r="CU3654" s="178"/>
      <c r="CV3654" s="178"/>
      <c r="CW3654" s="178"/>
      <c r="CX3654" s="178"/>
      <c r="CY3654" s="178"/>
      <c r="CZ3654" s="178"/>
      <c r="DA3654" s="178"/>
    </row>
    <row r="3655" spans="1:105" s="120" customFormat="1" ht="15" customHeight="1">
      <c r="A3655" s="228"/>
      <c r="B3655" s="346"/>
      <c r="C3655" s="349"/>
      <c r="D3655" s="237"/>
      <c r="E3655" s="237"/>
      <c r="F3655" s="244"/>
      <c r="G3655" s="123">
        <v>3.9</v>
      </c>
      <c r="H3655" s="85"/>
      <c r="I3655" s="85"/>
      <c r="J3655" s="85"/>
      <c r="K3655" s="85"/>
      <c r="L3655" s="85"/>
      <c r="M3655" s="85"/>
      <c r="N3655" s="85"/>
      <c r="O3655" s="85"/>
      <c r="P3655" s="85"/>
      <c r="Q3655" s="85"/>
      <c r="R3655" s="85"/>
      <c r="S3655" s="85"/>
      <c r="T3655" s="85"/>
      <c r="U3655" s="85"/>
      <c r="V3655" s="85"/>
      <c r="W3655" s="85"/>
      <c r="X3655" s="85"/>
      <c r="Y3655" s="85"/>
      <c r="Z3655" s="85"/>
      <c r="AA3655" s="85"/>
      <c r="AB3655" s="85"/>
      <c r="AC3655" s="81"/>
      <c r="AD3655" s="81"/>
      <c r="AE3655" s="81"/>
      <c r="AF3655" s="81"/>
      <c r="AG3655" s="81"/>
      <c r="AH3655" s="81"/>
      <c r="AI3655" s="81"/>
      <c r="AJ3655" s="81"/>
      <c r="AK3655" s="81"/>
      <c r="AL3655" s="81"/>
      <c r="AM3655" s="240"/>
      <c r="AN3655" s="240"/>
      <c r="AO3655" s="240"/>
      <c r="AP3655" s="240"/>
      <c r="AQ3655" s="240"/>
      <c r="AR3655" s="240"/>
      <c r="AS3655" s="240"/>
      <c r="AT3655" s="256"/>
      <c r="AU3655" s="256"/>
      <c r="AV3655" s="259"/>
      <c r="AW3655" s="259"/>
      <c r="AX3655" s="256"/>
      <c r="AY3655" s="256"/>
      <c r="AZ3655" s="256"/>
      <c r="BA3655" s="256"/>
      <c r="BB3655" s="256"/>
      <c r="BC3655" s="256"/>
      <c r="BD3655" s="256"/>
      <c r="BE3655" s="256"/>
      <c r="BF3655" s="256"/>
      <c r="BG3655" s="256"/>
      <c r="BH3655" s="256"/>
      <c r="BI3655" s="256"/>
      <c r="BJ3655" s="256"/>
      <c r="BK3655" s="256"/>
      <c r="BL3655" s="262"/>
      <c r="BM3655" s="262"/>
      <c r="BN3655" s="262"/>
      <c r="BO3655" s="262"/>
      <c r="BP3655" s="262"/>
      <c r="BQ3655" s="262"/>
      <c r="BR3655" s="270"/>
      <c r="BS3655" s="270"/>
      <c r="BT3655" s="270"/>
      <c r="BU3655" s="270"/>
      <c r="BV3655" s="270"/>
      <c r="BW3655" s="270"/>
      <c r="BX3655" s="256"/>
      <c r="BY3655" s="256"/>
      <c r="BZ3655" s="256"/>
      <c r="CA3655" s="267"/>
      <c r="CB3655" s="267"/>
      <c r="CC3655" s="274"/>
      <c r="CD3655" s="267"/>
      <c r="CE3655" s="267"/>
      <c r="CF3655" s="267"/>
      <c r="CG3655" s="267"/>
      <c r="CH3655" s="267"/>
      <c r="CI3655" s="267"/>
      <c r="CJ3655" s="267"/>
      <c r="CK3655" s="267"/>
      <c r="CL3655" s="265"/>
      <c r="CM3655" s="272"/>
      <c r="CN3655" s="264"/>
      <c r="CO3655" s="177"/>
      <c r="CP3655" s="226"/>
      <c r="CQ3655" s="226"/>
      <c r="CR3655" s="226"/>
      <c r="CS3655" s="178"/>
      <c r="CT3655" s="178"/>
      <c r="CU3655" s="178"/>
      <c r="CV3655" s="178"/>
      <c r="CW3655" s="178"/>
      <c r="CX3655" s="178"/>
      <c r="CY3655" s="178"/>
      <c r="CZ3655" s="178"/>
      <c r="DA3655" s="178"/>
    </row>
    <row r="3656" spans="1:105" s="120" customFormat="1" ht="15" customHeight="1">
      <c r="A3656" s="229"/>
      <c r="B3656" s="347"/>
      <c r="C3656" s="350"/>
      <c r="D3656" s="238"/>
      <c r="E3656" s="238"/>
      <c r="F3656" s="245" t="s">
        <v>83</v>
      </c>
      <c r="G3656" s="246"/>
      <c r="H3656" s="82"/>
      <c r="I3656" s="82"/>
      <c r="J3656" s="82"/>
      <c r="K3656" s="82"/>
      <c r="L3656" s="82"/>
      <c r="M3656" s="82"/>
      <c r="N3656" s="82"/>
      <c r="O3656" s="82"/>
      <c r="P3656" s="82"/>
      <c r="Q3656" s="82"/>
      <c r="R3656" s="82"/>
      <c r="S3656" s="82"/>
      <c r="T3656" s="82"/>
      <c r="U3656" s="82"/>
      <c r="V3656" s="82"/>
      <c r="W3656" s="82"/>
      <c r="X3656" s="82"/>
      <c r="Y3656" s="82"/>
      <c r="Z3656" s="82"/>
      <c r="AA3656" s="82"/>
      <c r="AB3656" s="82"/>
      <c r="AC3656" s="35"/>
      <c r="AD3656" s="35"/>
      <c r="AE3656" s="35"/>
      <c r="AF3656" s="35"/>
      <c r="AG3656" s="35"/>
      <c r="AH3656" s="35"/>
      <c r="AI3656" s="35"/>
      <c r="AJ3656" s="35"/>
      <c r="AK3656" s="35"/>
      <c r="AL3656" s="35"/>
      <c r="AM3656" s="241"/>
      <c r="AN3656" s="241"/>
      <c r="AO3656" s="241"/>
      <c r="AP3656" s="241"/>
      <c r="AQ3656" s="241"/>
      <c r="AR3656" s="241"/>
      <c r="AS3656" s="241"/>
      <c r="AT3656" s="257"/>
      <c r="AU3656" s="257"/>
      <c r="AV3656" s="260"/>
      <c r="AW3656" s="260"/>
      <c r="AX3656" s="257"/>
      <c r="AY3656" s="257"/>
      <c r="AZ3656" s="257"/>
      <c r="BA3656" s="257"/>
      <c r="BB3656" s="257"/>
      <c r="BC3656" s="257"/>
      <c r="BD3656" s="257"/>
      <c r="BE3656" s="257"/>
      <c r="BF3656" s="257"/>
      <c r="BG3656" s="257"/>
      <c r="BH3656" s="257"/>
      <c r="BI3656" s="257"/>
      <c r="BJ3656" s="257"/>
      <c r="BK3656" s="257"/>
      <c r="BL3656" s="263"/>
      <c r="BM3656" s="263"/>
      <c r="BN3656" s="263"/>
      <c r="BO3656" s="263"/>
      <c r="BP3656" s="263"/>
      <c r="BQ3656" s="263"/>
      <c r="BR3656" s="271"/>
      <c r="BS3656" s="271"/>
      <c r="BT3656" s="271"/>
      <c r="BU3656" s="271"/>
      <c r="BV3656" s="271"/>
      <c r="BW3656" s="271"/>
      <c r="BX3656" s="257"/>
      <c r="BY3656" s="257"/>
      <c r="BZ3656" s="257"/>
      <c r="CA3656" s="268"/>
      <c r="CB3656" s="268"/>
      <c r="CC3656" s="275"/>
      <c r="CD3656" s="268"/>
      <c r="CE3656" s="268"/>
      <c r="CF3656" s="268"/>
      <c r="CG3656" s="268"/>
      <c r="CH3656" s="268"/>
      <c r="CI3656" s="268"/>
      <c r="CJ3656" s="268"/>
      <c r="CK3656" s="268"/>
      <c r="CL3656" s="265"/>
      <c r="CM3656" s="272"/>
      <c r="CN3656" s="264"/>
      <c r="CO3656" s="177"/>
      <c r="CP3656" s="226"/>
      <c r="CQ3656" s="226"/>
      <c r="CR3656" s="226"/>
      <c r="CS3656" s="178"/>
      <c r="CT3656" s="178"/>
      <c r="CU3656" s="178"/>
      <c r="CV3656" s="178"/>
      <c r="CW3656" s="178"/>
      <c r="CX3656" s="178"/>
      <c r="CY3656" s="178"/>
      <c r="CZ3656" s="178"/>
      <c r="DA3656" s="178"/>
    </row>
    <row r="3657" spans="1:105" s="120" customFormat="1" ht="15" customHeight="1">
      <c r="A3657" s="227">
        <f t="shared" si="1139"/>
        <v>453</v>
      </c>
      <c r="B3657" s="345" t="s">
        <v>437</v>
      </c>
      <c r="C3657" s="348" t="s">
        <v>438</v>
      </c>
      <c r="D3657" s="236">
        <v>43370</v>
      </c>
      <c r="E3657" s="236" t="s">
        <v>353</v>
      </c>
      <c r="F3657" s="253" t="s">
        <v>80</v>
      </c>
      <c r="G3657" s="254"/>
      <c r="H3657" s="82" t="s">
        <v>69</v>
      </c>
      <c r="I3657" s="82"/>
      <c r="J3657" s="82" t="s">
        <v>61</v>
      </c>
      <c r="K3657" s="82" t="s">
        <v>61</v>
      </c>
      <c r="L3657" s="82" t="s">
        <v>61</v>
      </c>
      <c r="M3657" s="82" t="s">
        <v>61</v>
      </c>
      <c r="N3657" s="82" t="s">
        <v>61</v>
      </c>
      <c r="O3657" s="82" t="s">
        <v>973</v>
      </c>
      <c r="P3657" s="82" t="s">
        <v>61</v>
      </c>
      <c r="Q3657" s="82" t="s">
        <v>61</v>
      </c>
      <c r="R3657" s="82" t="s">
        <v>61</v>
      </c>
      <c r="S3657" s="82" t="s">
        <v>61</v>
      </c>
      <c r="T3657" s="82" t="s">
        <v>61</v>
      </c>
      <c r="U3657" s="82" t="s">
        <v>61</v>
      </c>
      <c r="V3657" s="82"/>
      <c r="W3657" s="82" t="s">
        <v>60</v>
      </c>
      <c r="X3657" s="82" t="s">
        <v>60</v>
      </c>
      <c r="Y3657" s="82" t="s">
        <v>60</v>
      </c>
      <c r="Z3657" s="82" t="s">
        <v>60</v>
      </c>
      <c r="AA3657" s="82" t="s">
        <v>60</v>
      </c>
      <c r="AB3657" s="82" t="s">
        <v>60</v>
      </c>
      <c r="AC3657" s="82"/>
      <c r="AD3657" s="82" t="s">
        <v>60</v>
      </c>
      <c r="AE3657" s="82" t="s">
        <v>60</v>
      </c>
      <c r="AF3657" s="82" t="s">
        <v>60</v>
      </c>
      <c r="AG3657" s="82" t="s">
        <v>60</v>
      </c>
      <c r="AH3657" s="82" t="s">
        <v>60</v>
      </c>
      <c r="AI3657" s="82" t="s">
        <v>1471</v>
      </c>
      <c r="AJ3657" s="82"/>
      <c r="AK3657" s="82" t="s">
        <v>61</v>
      </c>
      <c r="AL3657" s="82" t="s">
        <v>61</v>
      </c>
      <c r="AM3657" s="239">
        <f>COUNTIF(H3657:AL3657,"PH")+COUNTIF(H3657:AL3657,"PH/L")+COUNTIF(H3657:AL3657,"PM")</f>
        <v>0</v>
      </c>
      <c r="AN3657" s="239">
        <f>COUNTIF(H3657:AL3657,"PD")+COUNTIF(H3657:AL3657,"PDD")+COUNTIF(H3657:AL3657,"P/DS")/2+COUNTIF(H3657:AL3657,"PMD")</f>
        <v>0</v>
      </c>
      <c r="AO3657" s="239">
        <f>COUNTIF(H3657:AL3657,"PN")+COUNTIF(H3657:AL3657,"P/NS")/2+COUNTIF(H3657:AL3657,"PH")+COUNTIF(H3657:AL3657,"PH/F")/2+COUNTIF(H3657:AL3657,"PH/L")/2+COUNTIF(H3657:AL3657,"PM")</f>
        <v>0</v>
      </c>
      <c r="AP3657" s="239">
        <f>COUNTIF(H3657:AL3657,"BH")+COUNTIF(H3657:AL3657,"AL/BL")+COUNTIF(H3657:AL3657,"UL/BL")+COUNTIF(H3657:AL3657,"BM")</f>
        <v>0</v>
      </c>
      <c r="AQ3657" s="239">
        <f>COUNTIF(H3657:AL3657,"DS")+COUNTIF(H3657:AL3657,"AL/DS")/2+COUNTIF(H3657:AL3657,"UL/DS")/2+COUNTIF(H3657:AL3657,"CT")+COUNTIF(H3657:AL3657,"MD")</f>
        <v>11.5</v>
      </c>
      <c r="AR3657" s="239">
        <f>COUNTIF(H3657:AL3657,"NS")+COUNTIF(H3657:AL3657,"AL/NS")/2+COUNTIF(H3657:AL3657,"UL/NS")/2+COUNTIF(H3657:AL3657,"BH")+COUNTIF(H3657:AL3657,"AL/BF")/2+COUNTIF(H3657:AL3657,"AL/BL")/2+COUNTIF(H3657:AL3657,"UL/BL")/2+COUNTIF(H3657:AL3657,"UL/BF")/2+COUNTIF(H3657:AL3657,"BM")</f>
        <v>13</v>
      </c>
      <c r="AS3657" s="239">
        <f>COUNTIF(H3657:AL3657,"AL")+COUNTIF(H3657:AL3657,"AL/DS")/2+COUNTIF(H3657:AL3657,"AL/NS")/2+COUNTIF(H3657:AL3657,"NH")+COUNTIF(H3657:AL3657,"SL")+COUNTIF(H3657:AL3657,"NHD")+COUNTIF(H3657:AL3657,"B")+COUNTIF(H3657:AL3657,"HL")+COUNTIF(H3657:AL3657,"AL/BF")/2+COUNTIF(H3657:AL3657,"AL/BL")/2</f>
        <v>1</v>
      </c>
      <c r="AT3657" s="255">
        <f>COUNTIF(H3657:AL3657,"PD")+COUNTIF(H3657:AL3657,"PN")+COUNTIF(H3657:AL3657,"P/DS")/2+COUNTIF(H3657:AL3657,"P/NS")/2+COUNTIF(H3657:AL3657,"DS")+COUNTIF(H3657:AL3657,"NS")+COUNTIF(H3657:AL3657,"AL")+COUNTIF(H3657:AL3657,"AL/DS")+COUNTIF(H3657:AL3657,"AL/NS")+COUNTIF(H3657:AL3657,"NH")+COUNTIF(H3657:AL3657,"SL")+COUNTIF(H3657:AL3657,"UL/DS")/2+COUNTIF(H3657:AL3657,"UL/NS")/2+COUNTIF(H3657:AL3657,"CT")+COUNTIF(H3657:AL3657,"NHD")+COUNTIF(H3657:AL3657,"PDD")+COUNTIF(H3657:AL3657,"B")+COUNTIF(H3657:AL3657,"HL")+COUNTIF(H3657:AL3657,"PH")+COUNTIF(H3657:AL3657,"BH")+COUNTIF(H3657:AL3657,"AL/BF")+COUNTIF(H3657:AL3657,"AL/BL")+COUNTIF(H3657:AL3657,"UL/BF")/2+COUNTIF(H3657:AL3657,"UL/BL")/2+COUNTIF(H3657:AL3657,"PH/F")/2+COUNTIF(H3657:AL3657,"PH/L")/2+COUNTIF(H3657:AL3657,"MD")+COUNTIF(H3657:AL3657,"PMD")+COUNTIF(H3657:AL3657,"PM")+COUNTIF(H3657:AL3657,"BM")</f>
        <v>25.5</v>
      </c>
      <c r="AU3657" s="255">
        <f>COUNTIF(H3657:AL3657,"P/DS")/2+COUNTIF(H3657:AL3657,"P/NS")/2+COUNTIF(H3657:AL3657,"IL")+COUNTIF(H3657:AL3657,"NL")+COUNTIF(H3657:AL3657,"UL")+COUNTIF(H3657:AL3657,"UL/DS")/2+COUNTIF(H3657:AL3657,"UL/NS")/2+COUNTIF(H3657:AL3657,"KT")+COUNTIF(H3657:AL3657,"UL/BF")/2+COUNTIF(H3657:AL3657,"UL/BL")/2+COUNTIF(H3657:AL3657,"PH/F")/2+COUNTIF(H3657:AL3657,"PH/L")/2+COUNTIF(H3657:AL3657,"NB")</f>
        <v>0.5</v>
      </c>
      <c r="AV3657" s="258">
        <f>COUNTIF(H3657:AL3657,"PN")+COUNTIF(H3657:AL3657,"TVD")+COUNTIF(H3657:AL3657,"PH")+COUNTIF(H3657:AL3657,"PM")+COUNTIF(H3657:AL3657,"PDD")-COUNTIFS(H3657:AL3657,"PN",H3664:AL3664,"&gt;=3")-COUNTIFS(H3657:AL3657,"PM",H3664:AL3664,"&gt;=3")</f>
        <v>0</v>
      </c>
      <c r="AW3657" s="258">
        <f>COUNTIF(H3657:AL3657,"NS")+COUNTIF(H3657:AL3657,"D")+COUNTIF(H3657:AL3657,"BH")+COUNTIF(H3657:AL3657,"NHD")+COUNTIF(H3657:AL3657,"BM")-COUNTIFS(H3657:AL3657,"NS",H3664:AL3664,"&gt;=3")-COUNTIFS(H3657:AL3657,"BH",H3664:AL3664,"&gt;=3")-COUNTIFS(H3657:AL3657,"BM",H3664:AL3664,"&gt;=3")</f>
        <v>14</v>
      </c>
      <c r="AX3657" s="255">
        <f>COUNTIF(H3657:AL3657,"AL")+COUNTIF(H3657:AL3657,"AL/DS")/2+COUNTIF(H3657:AL3657,"AL/NS")/2+COUNTIF(H3657:AL3657,"AL/BF")+COUNTIF(H3657:AL3657,"AL/BL")/2</f>
        <v>0</v>
      </c>
      <c r="AY3657" s="255">
        <f>COUNTIF(H3657:AL3657,"SL")</f>
        <v>0</v>
      </c>
      <c r="AZ3657" s="255">
        <f>COUNTIF(H3657:AL3657,"NH")</f>
        <v>1</v>
      </c>
      <c r="BA3657" s="255">
        <f>COUNTIF(H3657:AL3657,"HL")</f>
        <v>0</v>
      </c>
      <c r="BB3657" s="255">
        <f>COUNTIF(G3657:AL3657,"P/DS")/2+COUNTIF(G3657:AL3657,"P/NS")/2+COUNTIF(G3657:AL3657,"UL")+COUNTIF(G3657:AL3657,"UL/DS")/2+COUNTIF(G3657:AL3657,"UL/NS")/2+COUNTIF(G3657:AL3657,"UL/BL")/2+COUNTIF(G3657:AL3657,"UL/BF")/2+COUNTIF(G3657:AL3657,"PH/F")/2+COUNTIF(G3657:AL3657,"PH/L")/2</f>
        <v>0.5</v>
      </c>
      <c r="BC3657" s="255">
        <f>COUNTIF(H3657:AL3657,"NB")</f>
        <v>0</v>
      </c>
      <c r="BD3657" s="255">
        <f>COUNTIF(H3657:AL3657,"NL")</f>
        <v>0</v>
      </c>
      <c r="BE3657" s="255">
        <f>COUNTIF(H3657:AL3657,"IL")</f>
        <v>0</v>
      </c>
      <c r="BF3657" s="255">
        <f>COUNTIF(H3657:AL3657,"KT")</f>
        <v>0</v>
      </c>
      <c r="BG3657" s="255">
        <f>COUNTIF(H3657:AL3657,"L70")</f>
        <v>0</v>
      </c>
      <c r="BH3657" s="255">
        <f>COUNTIF(H3657:AL3657,"MD")</f>
        <v>0</v>
      </c>
      <c r="BI3657" s="255">
        <f>COUNTIF(H3657:AL3657,"PMD")</f>
        <v>0</v>
      </c>
      <c r="BJ3657" s="255">
        <f>COUNTIF(H3657:AL3657,"PM")</f>
        <v>0</v>
      </c>
      <c r="BK3657" s="255">
        <f>COUNTIF(H3657:AL3657,"BM")</f>
        <v>0</v>
      </c>
      <c r="BL3657" s="261">
        <f>SUMIF(H3657:AL3657,"PD",H3658:AL3658)+SUMIF(H3657:AL3657,"PN",H3658:AL3658)+SUMIF(H3657:AL3657,"P/DS",H3658:AL3658)+SUMIF(H3657:AL3657,"PN/F",H3658:AL3658)+SUMIF(H3657:AL3657,"PN/L",H3658:AL3658)+SUMIF(H3657:AL3657,"TV",H3658:AL3658)+SUMIF(H3657:AL3657,"TVD",H3658:AL3658)+SUMIF(H3657:AL3657,"PDD",H3658:AL3658)</f>
        <v>0</v>
      </c>
      <c r="BM3657" s="261">
        <f>SUMIF(H3657:AL3657,"PD",H3659:AL3659)+SUMIF(H3657:AL3657,"PN",H3659:AL3659)+SUMIF(H3657:AL3657,"P/DS",H3659:AL3659)+SUMIF(H3657:AL3657,"PN/F",H3659:AL3659)+SUMIF(H3657:AL3657,"PN/L",H3659:AL3659)+SUMIF(H3657:AL3657,"TV",H3659:AL3659)+SUMIF(H3657:AL3657,"TVD",H3659:AL3659)+SUMIF(H3657:AL3657,"PDD",H3659:AL3659)+SUMIF(H3657:AL3657,"PMD",H3659:AL3659)</f>
        <v>0</v>
      </c>
      <c r="BN3657" s="261">
        <f>SUMIF(H3657:AL3657,"PD",H3660:AL3660)+SUMIF(H3657:AL3657,"PN",H3660:AL3660)+SUMIF(H3657:AL3657,"P/DS",H3660:AL3660)+SUMIF(H3657:AL3657,"PN/F",H3660:AL3660)+SUMIF(H3657:AL3657,"PN/L",H3660:AL3660)+SUMIF(H3657:AL3657,"TV",H3660:AL3660)+SUMIF(H3657:AL3657,"TVD",H3660:AL3660)</f>
        <v>0</v>
      </c>
      <c r="BO3657" s="261">
        <f>SUMIF(H3657:AL3657,"PD",H3661:AL3661)+SUMIF(H3657:AL3657,"PN",H3661:AL3661)+SUMIF(H3657:AL3657,"P/DS",H3661:AL3661)+SUMIF(H3657:AL3657,"PN/F",H3661:AL3661)+SUMIF(H3657:AL3657,"PN/L",H3661:AL3661)+SUMIF(H3657:AL3657,"TV",H3661:AL3661)+SUMIF(H3657:AL3657,"TVD",H3661:AL3661)</f>
        <v>0</v>
      </c>
      <c r="BP3657" s="261">
        <f>SUMIF(H3657:AL3657,"PD",H3662:AL3662)+SUMIF(H3657:AL3657,"PN",H3662:AL3662)+SUMIF(H3657:AL3657,"P/DS",H3662:AL3662)+SUMIF(H3657:AL3657,"PN/F",H3662:AL3662)+SUMIF(H3657:AL3657,"PN/L",H3662:AL3662)+SUMIF(H3657:AL3657,"TV",H3662:AL3662)+SUMIF(H3657:AL3657,"TVD",H3662:AL3662)+SUMIF(H3657:AL3657,"PDD",H3662:AL3662)+SUMIF(H3657:AL3657,"PH",H3662:AL3662)+SUMIF(H3657:AL3657,"PM",H3662:AL3662)</f>
        <v>0</v>
      </c>
      <c r="BQ3657" s="261">
        <f>SUMIF(H3657:AL3657,"PD",H3663:AL3663)+SUMIF(H3657:AL3657,"PN",H3663:AL3663)+SUMIF(H3657:AL3657,"P/DS",H3663:AL3663)+SUMIF(H3657:AL3657,"PN/F",H3663:AL3663)+SUMIF(H3657:AL3657,"PN/L",H3663:AL3663)+SUMIF(H3657:AL3657,"TV",H3663:AL3663)+SUMIF(H3657:AL3657,"TVD",H3663:AL3663)+SUMIF(H3657:AL3657,"PDD",H3663:AL3663)+SUMIF(H3657:AL3657,"PH",H3663:AL3663)+SUMIF(H3657:AL3657,"PM",H3663:AL3663)</f>
        <v>0</v>
      </c>
      <c r="BR3657" s="269">
        <f>SUM(H3658:AL3658)-BL3657</f>
        <v>45</v>
      </c>
      <c r="BS3657" s="269">
        <f>SUM(H3659:AL3659)-BM3657</f>
        <v>8.5</v>
      </c>
      <c r="BT3657" s="269">
        <f>SUM(H3660:AL3660)-BN3657</f>
        <v>0</v>
      </c>
      <c r="BU3657" s="269">
        <f>SUM(H3661:AL3661)-BO3657</f>
        <v>6</v>
      </c>
      <c r="BV3657" s="269">
        <f>SUM(H3662:AL3662)-BP3657</f>
        <v>0</v>
      </c>
      <c r="BW3657" s="269">
        <f>SUM(H3663:AL3663)-BQ3657</f>
        <v>0</v>
      </c>
      <c r="BX3657" s="255">
        <f>SUMIF(H3657:AL3657,"PD",H3664:AL3664)+SUMIF(H3657:AL3657,"PN",H3664:AL3664)+SUMIF(H3657:AL3657,"P/DS",H3664:AL3664)+SUMIF(H3657:AL3657,"PN/F",H3664:AL3664)+SUMIF(H3657:AL3657,"PN/L",H3664:AL3664)</f>
        <v>0</v>
      </c>
      <c r="BY3657" s="255">
        <f>SUM(H3664:AL3664)-BX3657</f>
        <v>0</v>
      </c>
      <c r="BZ3657" s="255">
        <f t="shared" ref="BZ3657" si="1146">+SUM(BL3657:BW3664)</f>
        <v>59.5</v>
      </c>
      <c r="CA3657" s="266">
        <f>(COUNTIFS(H3657:AL3657,"PD",H3658:AL3658,"&gt;=2"))*0.5-IF(CN3657="VP",COUNTIFS($H$16:$AL$16,"SAT",H3657:AL3657,"PD",H3658:AL3658,"&gt;=2"))*0.5</f>
        <v>0</v>
      </c>
      <c r="CB3657" s="266">
        <f>(COUNTIFS(H3657:AL3657,"PN",H3659:AL3659,"&gt;=0.5",H3658:AL3658,"&gt;=1.5"))*0.5+COUNTIFS(H3657:AL3657,"PDD",H3659:AL3659,"&gt;=0.5",H3658:AL3658,"&gt;=1.5")*0.5</f>
        <v>0</v>
      </c>
      <c r="CC3657" s="273">
        <f>(COUNTIFS(H3657:AL3657,"TV",H3659:AL3659,"&gt;=10"))*0.5+(COUNTIFS(H3657:AL3657,"PMD",H3659:AL3659,"&gt;=2"))*0.5</f>
        <v>0</v>
      </c>
      <c r="CD3657" s="266">
        <f>(COUNTIFS(H3657:AL3657,"TVD",H3661:AL3661,"&gt;=6.5",H3659:AL3659,"&gt;=3.5"))*0.5</f>
        <v>0</v>
      </c>
      <c r="CE3657" s="266">
        <f>(COUNTIFS(H3657:AL3657,"PD",H3662:AL3662,"&gt;=10"))*0.5</f>
        <v>0</v>
      </c>
      <c r="CF3657" s="266">
        <f>(COUNTIFS(H3657:AL3657,"PDD",H3662:AL3662,"&gt;=3.5",H3663:AL3663,"&gt;=6.5")+COUNTIFS(H3657:AL3657,"PH",H3663:AL3663,"&gt;=0.5",H3662:AL3662,"&gt;=1.5")+COUNTIFS(H3657:AL3657,"PM",H3663:AL3663,"&gt;=0.5",H3662:AL3662,"&gt;=1.5"))*0.5</f>
        <v>0</v>
      </c>
      <c r="CG3657" s="266">
        <f>(COUNTIFS(H3657:AL3657,"DS",H3658:AL3658,"&gt;=2")+COUNTIFS(H3657:AL3657,"AL/DS",H3658:AL3658,"&gt;=2"))*0.5-IF(CN3657="VP",COUNTIFS($H$16:$AL$16,"SAT",H3657:AL3657,"DS",H3658:AL3658,"&gt;=2"))*0.5</f>
        <v>4</v>
      </c>
      <c r="CH3657" s="266">
        <f>(COUNTIFS(H3657:AL3657,"NS",H3659:AL3659,"&gt;=0.5",H3658:AL3658,"&gt;=1.5")+COUNTIFS(H3657:AL3657,"AL/NS",H3659:AL3659,"&gt;=0.5",H3658:AL3658,"&gt;=1.5")+COUNTIFS(H3657:AL3657,"NHD",H3659:AL3659,"&gt;=4.5",H3662:AL3662,"&gt;=2",H3658:AL3658,"&gt;=1.5"))*0.5</f>
        <v>6.5</v>
      </c>
      <c r="CI3657" s="266">
        <f>(COUNTIF(H3659:AL3659,"&gt;=10")+COUNTIFS(H3657:AL3657,"MD",H3659:AL3659,"&gt;=2")-COUNTIFS(H3657:AL3657,"TV",H3659:AL3659,"&gt;=10"))*0.5</f>
        <v>0</v>
      </c>
      <c r="CJ3657" s="266">
        <f>(COUNTIFS(H3657:AL3657,"D",H3661:AL3661,"&gt;=6.5",H3659:AL3659,"&gt;=3.5"))*0.5</f>
        <v>0</v>
      </c>
      <c r="CK3657" s="266">
        <f>(COUNTIF(H3662:AL3662,"&gt;=10")-COUNTIFS(H3657:AL3657,"PD",H3662:AL3662,"&gt;=10"))*0.5</f>
        <v>0</v>
      </c>
      <c r="CL3657" s="265">
        <f>(COUNTIFS(H3657:AL3657,"NHD",H3662:AL3662,"&gt;=3.5",H3663:AL3663,"&gt;=6.5")+COUNTIFS(H3657:AL3657,"BH",H3662:AL3662,"&gt;=1.5",H3663:AL3663,"&gt;=0.5")+COUNTIFS(H3657:AL3657,"BM",H3662:AL3662,"&gt;=1.5",H3663:AL3663,"&gt;=0.5")+COUNTIFS(H3657:AL3657,"D",H3662:AL3662,"&gt;=1.5",H3663:AL3663,"&gt;=0.5"))*0.5</f>
        <v>0</v>
      </c>
      <c r="CM3657" s="272"/>
      <c r="CN3657" s="264" t="s">
        <v>723</v>
      </c>
      <c r="CO3657" s="177">
        <f t="shared" ref="CO3657" si="1147">+AM3657+AN3657+AO3657+AP3657+AQ3657+AR3657+AS3657+AU3657+BG3657</f>
        <v>26</v>
      </c>
      <c r="CP3657" s="225">
        <f>+SUM(I3658:I3663)-I3664</f>
        <v>0</v>
      </c>
      <c r="CQ3657" s="225">
        <f>+SUM(J3658:J3663)-J3664</f>
        <v>2.5</v>
      </c>
      <c r="CR3657" s="225">
        <f>+SUM(K3658:K3663)-K3664</f>
        <v>2.5</v>
      </c>
      <c r="CS3657" s="178"/>
      <c r="CT3657" s="178"/>
      <c r="CU3657" s="178"/>
      <c r="CV3657" s="178"/>
      <c r="CW3657" s="178"/>
      <c r="CX3657" s="178"/>
      <c r="CY3657" s="178"/>
      <c r="CZ3657" s="178"/>
      <c r="DA3657" s="178"/>
    </row>
    <row r="3658" spans="1:105" s="120" customFormat="1" ht="15" customHeight="1">
      <c r="A3658" s="228"/>
      <c r="B3658" s="346"/>
      <c r="C3658" s="349"/>
      <c r="D3658" s="237"/>
      <c r="E3658" s="237"/>
      <c r="F3658" s="242" t="s">
        <v>82</v>
      </c>
      <c r="G3658" s="121">
        <v>1.5</v>
      </c>
      <c r="H3658" s="83"/>
      <c r="I3658" s="83"/>
      <c r="J3658" s="83">
        <v>2</v>
      </c>
      <c r="K3658" s="83">
        <v>2</v>
      </c>
      <c r="L3658" s="83">
        <v>2</v>
      </c>
      <c r="M3658" s="83">
        <v>2</v>
      </c>
      <c r="N3658" s="83">
        <v>2</v>
      </c>
      <c r="O3658" s="83"/>
      <c r="P3658" s="83">
        <v>2</v>
      </c>
      <c r="Q3658" s="83">
        <v>2</v>
      </c>
      <c r="R3658" s="83">
        <v>2</v>
      </c>
      <c r="S3658" s="83">
        <v>2</v>
      </c>
      <c r="T3658" s="83">
        <v>2</v>
      </c>
      <c r="U3658" s="83">
        <v>2</v>
      </c>
      <c r="V3658" s="83"/>
      <c r="W3658" s="83">
        <v>2</v>
      </c>
      <c r="X3658" s="83">
        <v>2.5</v>
      </c>
      <c r="Y3658" s="83">
        <v>2.5</v>
      </c>
      <c r="Z3658" s="83">
        <v>2.5</v>
      </c>
      <c r="AA3658" s="83"/>
      <c r="AB3658" s="83"/>
      <c r="AC3658" s="79"/>
      <c r="AD3658" s="79">
        <v>2</v>
      </c>
      <c r="AE3658" s="79">
        <v>2.5</v>
      </c>
      <c r="AF3658" s="79">
        <v>2.5</v>
      </c>
      <c r="AG3658" s="79"/>
      <c r="AH3658" s="79">
        <v>2.5</v>
      </c>
      <c r="AI3658" s="79"/>
      <c r="AJ3658" s="79"/>
      <c r="AK3658" s="79">
        <v>2</v>
      </c>
      <c r="AL3658" s="79">
        <v>2</v>
      </c>
      <c r="AM3658" s="240"/>
      <c r="AN3658" s="240"/>
      <c r="AO3658" s="240"/>
      <c r="AP3658" s="240"/>
      <c r="AQ3658" s="240"/>
      <c r="AR3658" s="240"/>
      <c r="AS3658" s="240"/>
      <c r="AT3658" s="256"/>
      <c r="AU3658" s="256"/>
      <c r="AV3658" s="259"/>
      <c r="AW3658" s="259"/>
      <c r="AX3658" s="256"/>
      <c r="AY3658" s="256"/>
      <c r="AZ3658" s="256"/>
      <c r="BA3658" s="256"/>
      <c r="BB3658" s="256"/>
      <c r="BC3658" s="256"/>
      <c r="BD3658" s="256"/>
      <c r="BE3658" s="256"/>
      <c r="BF3658" s="256"/>
      <c r="BG3658" s="256"/>
      <c r="BH3658" s="256"/>
      <c r="BI3658" s="256"/>
      <c r="BJ3658" s="256"/>
      <c r="BK3658" s="256"/>
      <c r="BL3658" s="262"/>
      <c r="BM3658" s="262"/>
      <c r="BN3658" s="262"/>
      <c r="BO3658" s="262"/>
      <c r="BP3658" s="262"/>
      <c r="BQ3658" s="262"/>
      <c r="BR3658" s="270"/>
      <c r="BS3658" s="270"/>
      <c r="BT3658" s="270"/>
      <c r="BU3658" s="270"/>
      <c r="BV3658" s="270"/>
      <c r="BW3658" s="270"/>
      <c r="BX3658" s="256"/>
      <c r="BY3658" s="256"/>
      <c r="BZ3658" s="256"/>
      <c r="CA3658" s="267"/>
      <c r="CB3658" s="267"/>
      <c r="CC3658" s="274"/>
      <c r="CD3658" s="267"/>
      <c r="CE3658" s="267"/>
      <c r="CF3658" s="267"/>
      <c r="CG3658" s="267"/>
      <c r="CH3658" s="267"/>
      <c r="CI3658" s="267"/>
      <c r="CJ3658" s="267"/>
      <c r="CK3658" s="267"/>
      <c r="CL3658" s="265"/>
      <c r="CM3658" s="272"/>
      <c r="CN3658" s="264"/>
      <c r="CO3658" s="177"/>
      <c r="CP3658" s="226"/>
      <c r="CQ3658" s="226"/>
      <c r="CR3658" s="226"/>
      <c r="CS3658" s="178"/>
      <c r="CT3658" s="178"/>
      <c r="CU3658" s="178"/>
      <c r="CV3658" s="178"/>
      <c r="CW3658" s="178"/>
      <c r="CX3658" s="178"/>
      <c r="CY3658" s="178"/>
      <c r="CZ3658" s="178"/>
      <c r="DA3658" s="178"/>
    </row>
    <row r="3659" spans="1:105" s="120" customFormat="1" ht="15" customHeight="1">
      <c r="A3659" s="228"/>
      <c r="B3659" s="346"/>
      <c r="C3659" s="349"/>
      <c r="D3659" s="237"/>
      <c r="E3659" s="237"/>
      <c r="F3659" s="243"/>
      <c r="G3659" s="122">
        <v>2</v>
      </c>
      <c r="H3659" s="84"/>
      <c r="I3659" s="84"/>
      <c r="J3659" s="84">
        <v>0.5</v>
      </c>
      <c r="K3659" s="84">
        <v>0.5</v>
      </c>
      <c r="L3659" s="84">
        <v>0.5</v>
      </c>
      <c r="M3659" s="84">
        <v>0.5</v>
      </c>
      <c r="N3659" s="84">
        <v>0.5</v>
      </c>
      <c r="O3659" s="84">
        <v>2</v>
      </c>
      <c r="P3659" s="84">
        <v>0.5</v>
      </c>
      <c r="Q3659" s="84">
        <v>0.5</v>
      </c>
      <c r="R3659" s="84">
        <v>0.5</v>
      </c>
      <c r="S3659" s="84">
        <v>0.5</v>
      </c>
      <c r="T3659" s="84">
        <v>0.5</v>
      </c>
      <c r="U3659" s="84">
        <v>0.5</v>
      </c>
      <c r="V3659" s="84"/>
      <c r="W3659" s="84"/>
      <c r="X3659" s="84"/>
      <c r="Y3659" s="84"/>
      <c r="Z3659" s="84"/>
      <c r="AA3659" s="84"/>
      <c r="AB3659" s="84"/>
      <c r="AC3659" s="80"/>
      <c r="AD3659" s="80"/>
      <c r="AE3659" s="80"/>
      <c r="AF3659" s="80"/>
      <c r="AG3659" s="80"/>
      <c r="AH3659" s="80"/>
      <c r="AI3659" s="80"/>
      <c r="AJ3659" s="80"/>
      <c r="AK3659" s="80">
        <v>0.5</v>
      </c>
      <c r="AL3659" s="80">
        <v>0.5</v>
      </c>
      <c r="AM3659" s="240"/>
      <c r="AN3659" s="240"/>
      <c r="AO3659" s="240"/>
      <c r="AP3659" s="240"/>
      <c r="AQ3659" s="240"/>
      <c r="AR3659" s="240"/>
      <c r="AS3659" s="240"/>
      <c r="AT3659" s="256"/>
      <c r="AU3659" s="256"/>
      <c r="AV3659" s="259"/>
      <c r="AW3659" s="259"/>
      <c r="AX3659" s="256"/>
      <c r="AY3659" s="256"/>
      <c r="AZ3659" s="256"/>
      <c r="BA3659" s="256"/>
      <c r="BB3659" s="256"/>
      <c r="BC3659" s="256"/>
      <c r="BD3659" s="256"/>
      <c r="BE3659" s="256"/>
      <c r="BF3659" s="256"/>
      <c r="BG3659" s="256"/>
      <c r="BH3659" s="256"/>
      <c r="BI3659" s="256"/>
      <c r="BJ3659" s="256"/>
      <c r="BK3659" s="256"/>
      <c r="BL3659" s="262"/>
      <c r="BM3659" s="262"/>
      <c r="BN3659" s="262"/>
      <c r="BO3659" s="262"/>
      <c r="BP3659" s="262"/>
      <c r="BQ3659" s="262"/>
      <c r="BR3659" s="270"/>
      <c r="BS3659" s="270"/>
      <c r="BT3659" s="270"/>
      <c r="BU3659" s="270"/>
      <c r="BV3659" s="270"/>
      <c r="BW3659" s="270"/>
      <c r="BX3659" s="256"/>
      <c r="BY3659" s="256"/>
      <c r="BZ3659" s="256"/>
      <c r="CA3659" s="267"/>
      <c r="CB3659" s="267"/>
      <c r="CC3659" s="274"/>
      <c r="CD3659" s="267"/>
      <c r="CE3659" s="267"/>
      <c r="CF3659" s="267"/>
      <c r="CG3659" s="267"/>
      <c r="CH3659" s="267"/>
      <c r="CI3659" s="267"/>
      <c r="CJ3659" s="267"/>
      <c r="CK3659" s="267"/>
      <c r="CL3659" s="265"/>
      <c r="CM3659" s="272"/>
      <c r="CN3659" s="264"/>
      <c r="CO3659" s="177"/>
      <c r="CP3659" s="226"/>
      <c r="CQ3659" s="226"/>
      <c r="CR3659" s="226"/>
      <c r="CS3659" s="178"/>
      <c r="CT3659" s="178"/>
      <c r="CU3659" s="178"/>
      <c r="CV3659" s="178"/>
      <c r="CW3659" s="178"/>
      <c r="CX3659" s="178"/>
      <c r="CY3659" s="178"/>
      <c r="CZ3659" s="178"/>
      <c r="DA3659" s="178"/>
    </row>
    <row r="3660" spans="1:105" s="120" customFormat="1" ht="15" customHeight="1">
      <c r="A3660" s="228"/>
      <c r="B3660" s="346"/>
      <c r="C3660" s="349"/>
      <c r="D3660" s="237"/>
      <c r="E3660" s="237"/>
      <c r="F3660" s="243"/>
      <c r="G3660" s="122">
        <v>2.1</v>
      </c>
      <c r="H3660" s="84"/>
      <c r="I3660" s="84"/>
      <c r="J3660" s="84"/>
      <c r="K3660" s="84"/>
      <c r="L3660" s="84"/>
      <c r="M3660" s="84"/>
      <c r="N3660" s="84"/>
      <c r="O3660" s="84"/>
      <c r="P3660" s="84"/>
      <c r="Q3660" s="84"/>
      <c r="R3660" s="84"/>
      <c r="S3660" s="84"/>
      <c r="T3660" s="84"/>
      <c r="U3660" s="84"/>
      <c r="V3660" s="84"/>
      <c r="W3660" s="84"/>
      <c r="X3660" s="84"/>
      <c r="Y3660" s="84"/>
      <c r="Z3660" s="84"/>
      <c r="AA3660" s="84"/>
      <c r="AB3660" s="84"/>
      <c r="AC3660" s="80"/>
      <c r="AD3660" s="80"/>
      <c r="AE3660" s="80"/>
      <c r="AF3660" s="80"/>
      <c r="AG3660" s="80"/>
      <c r="AH3660" s="80"/>
      <c r="AI3660" s="80"/>
      <c r="AJ3660" s="80"/>
      <c r="AK3660" s="80"/>
      <c r="AL3660" s="80"/>
      <c r="AM3660" s="240"/>
      <c r="AN3660" s="240"/>
      <c r="AO3660" s="240"/>
      <c r="AP3660" s="240"/>
      <c r="AQ3660" s="240"/>
      <c r="AR3660" s="240"/>
      <c r="AS3660" s="240"/>
      <c r="AT3660" s="256"/>
      <c r="AU3660" s="256"/>
      <c r="AV3660" s="259"/>
      <c r="AW3660" s="259"/>
      <c r="AX3660" s="256"/>
      <c r="AY3660" s="256"/>
      <c r="AZ3660" s="256"/>
      <c r="BA3660" s="256"/>
      <c r="BB3660" s="256"/>
      <c r="BC3660" s="256"/>
      <c r="BD3660" s="256"/>
      <c r="BE3660" s="256"/>
      <c r="BF3660" s="256"/>
      <c r="BG3660" s="256"/>
      <c r="BH3660" s="256"/>
      <c r="BI3660" s="256"/>
      <c r="BJ3660" s="256"/>
      <c r="BK3660" s="256"/>
      <c r="BL3660" s="262"/>
      <c r="BM3660" s="262"/>
      <c r="BN3660" s="262"/>
      <c r="BO3660" s="262"/>
      <c r="BP3660" s="262"/>
      <c r="BQ3660" s="262"/>
      <c r="BR3660" s="270"/>
      <c r="BS3660" s="270"/>
      <c r="BT3660" s="270"/>
      <c r="BU3660" s="270"/>
      <c r="BV3660" s="270"/>
      <c r="BW3660" s="270"/>
      <c r="BX3660" s="256"/>
      <c r="BY3660" s="256"/>
      <c r="BZ3660" s="256"/>
      <c r="CA3660" s="267"/>
      <c r="CB3660" s="267"/>
      <c r="CC3660" s="274"/>
      <c r="CD3660" s="267"/>
      <c r="CE3660" s="267"/>
      <c r="CF3660" s="267"/>
      <c r="CG3660" s="267"/>
      <c r="CH3660" s="267"/>
      <c r="CI3660" s="267"/>
      <c r="CJ3660" s="267"/>
      <c r="CK3660" s="267"/>
      <c r="CL3660" s="265"/>
      <c r="CM3660" s="272"/>
      <c r="CN3660" s="264"/>
      <c r="CO3660" s="177"/>
      <c r="CP3660" s="226"/>
      <c r="CQ3660" s="226"/>
      <c r="CR3660" s="226"/>
      <c r="CS3660" s="178"/>
      <c r="CT3660" s="178"/>
      <c r="CU3660" s="178"/>
      <c r="CV3660" s="178"/>
      <c r="CW3660" s="178"/>
      <c r="CX3660" s="178"/>
      <c r="CY3660" s="178"/>
      <c r="CZ3660" s="178"/>
      <c r="DA3660" s="178"/>
    </row>
    <row r="3661" spans="1:105" s="120" customFormat="1" ht="15" customHeight="1">
      <c r="A3661" s="228"/>
      <c r="B3661" s="346"/>
      <c r="C3661" s="349"/>
      <c r="D3661" s="237"/>
      <c r="E3661" s="237"/>
      <c r="F3661" s="243"/>
      <c r="G3661" s="122">
        <v>2.7</v>
      </c>
      <c r="H3661" s="84"/>
      <c r="I3661" s="84"/>
      <c r="J3661" s="84"/>
      <c r="K3661" s="84"/>
      <c r="L3661" s="84"/>
      <c r="M3661" s="84"/>
      <c r="N3661" s="84"/>
      <c r="O3661" s="84">
        <v>6</v>
      </c>
      <c r="P3661" s="84"/>
      <c r="Q3661" s="84"/>
      <c r="R3661" s="84"/>
      <c r="S3661" s="84"/>
      <c r="T3661" s="84"/>
      <c r="U3661" s="84"/>
      <c r="V3661" s="84"/>
      <c r="W3661" s="84"/>
      <c r="X3661" s="84"/>
      <c r="Y3661" s="84"/>
      <c r="Z3661" s="84"/>
      <c r="AA3661" s="84"/>
      <c r="AB3661" s="84"/>
      <c r="AC3661" s="80"/>
      <c r="AD3661" s="80"/>
      <c r="AE3661" s="80"/>
      <c r="AF3661" s="80"/>
      <c r="AG3661" s="80"/>
      <c r="AH3661" s="80"/>
      <c r="AI3661" s="80"/>
      <c r="AJ3661" s="80"/>
      <c r="AK3661" s="80"/>
      <c r="AL3661" s="80"/>
      <c r="AM3661" s="240"/>
      <c r="AN3661" s="240"/>
      <c r="AO3661" s="240"/>
      <c r="AP3661" s="240"/>
      <c r="AQ3661" s="240"/>
      <c r="AR3661" s="240"/>
      <c r="AS3661" s="240"/>
      <c r="AT3661" s="256"/>
      <c r="AU3661" s="256"/>
      <c r="AV3661" s="259"/>
      <c r="AW3661" s="259"/>
      <c r="AX3661" s="256"/>
      <c r="AY3661" s="256"/>
      <c r="AZ3661" s="256"/>
      <c r="BA3661" s="256"/>
      <c r="BB3661" s="256"/>
      <c r="BC3661" s="256"/>
      <c r="BD3661" s="256"/>
      <c r="BE3661" s="256"/>
      <c r="BF3661" s="256"/>
      <c r="BG3661" s="256"/>
      <c r="BH3661" s="256"/>
      <c r="BI3661" s="256"/>
      <c r="BJ3661" s="256"/>
      <c r="BK3661" s="256"/>
      <c r="BL3661" s="262"/>
      <c r="BM3661" s="262"/>
      <c r="BN3661" s="262"/>
      <c r="BO3661" s="262"/>
      <c r="BP3661" s="262"/>
      <c r="BQ3661" s="262"/>
      <c r="BR3661" s="270"/>
      <c r="BS3661" s="270"/>
      <c r="BT3661" s="270"/>
      <c r="BU3661" s="270"/>
      <c r="BV3661" s="270"/>
      <c r="BW3661" s="270"/>
      <c r="BX3661" s="256"/>
      <c r="BY3661" s="256"/>
      <c r="BZ3661" s="256"/>
      <c r="CA3661" s="267"/>
      <c r="CB3661" s="267"/>
      <c r="CC3661" s="274"/>
      <c r="CD3661" s="267"/>
      <c r="CE3661" s="267"/>
      <c r="CF3661" s="267"/>
      <c r="CG3661" s="267"/>
      <c r="CH3661" s="267"/>
      <c r="CI3661" s="267"/>
      <c r="CJ3661" s="267"/>
      <c r="CK3661" s="267"/>
      <c r="CL3661" s="265"/>
      <c r="CM3661" s="272"/>
      <c r="CN3661" s="264"/>
      <c r="CO3661" s="177"/>
      <c r="CP3661" s="226"/>
      <c r="CQ3661" s="226"/>
      <c r="CR3661" s="226"/>
      <c r="CS3661" s="178"/>
      <c r="CT3661" s="178"/>
      <c r="CU3661" s="178"/>
      <c r="CV3661" s="178"/>
      <c r="CW3661" s="178"/>
      <c r="CX3661" s="178"/>
      <c r="CY3661" s="178"/>
      <c r="CZ3661" s="178"/>
      <c r="DA3661" s="178"/>
    </row>
    <row r="3662" spans="1:105" s="120" customFormat="1" ht="15" customHeight="1">
      <c r="A3662" s="228"/>
      <c r="B3662" s="346"/>
      <c r="C3662" s="349"/>
      <c r="D3662" s="237"/>
      <c r="E3662" s="237"/>
      <c r="F3662" s="243"/>
      <c r="G3662" s="122">
        <v>3</v>
      </c>
      <c r="H3662" s="84"/>
      <c r="I3662" s="84"/>
      <c r="J3662" s="84"/>
      <c r="K3662" s="84"/>
      <c r="L3662" s="84"/>
      <c r="M3662" s="84"/>
      <c r="N3662" s="84"/>
      <c r="O3662" s="84"/>
      <c r="P3662" s="84"/>
      <c r="Q3662" s="84"/>
      <c r="R3662" s="84"/>
      <c r="S3662" s="84"/>
      <c r="T3662" s="84"/>
      <c r="U3662" s="84"/>
      <c r="V3662" s="84"/>
      <c r="W3662" s="84"/>
      <c r="X3662" s="84"/>
      <c r="Y3662" s="84"/>
      <c r="Z3662" s="84"/>
      <c r="AA3662" s="84"/>
      <c r="AB3662" s="84"/>
      <c r="AC3662" s="80"/>
      <c r="AD3662" s="80"/>
      <c r="AE3662" s="80"/>
      <c r="AF3662" s="80"/>
      <c r="AG3662" s="80"/>
      <c r="AH3662" s="80"/>
      <c r="AI3662" s="80"/>
      <c r="AJ3662" s="80"/>
      <c r="AK3662" s="80"/>
      <c r="AL3662" s="80"/>
      <c r="AM3662" s="240"/>
      <c r="AN3662" s="240"/>
      <c r="AO3662" s="240"/>
      <c r="AP3662" s="240"/>
      <c r="AQ3662" s="240"/>
      <c r="AR3662" s="240"/>
      <c r="AS3662" s="240"/>
      <c r="AT3662" s="256"/>
      <c r="AU3662" s="256"/>
      <c r="AV3662" s="259"/>
      <c r="AW3662" s="259"/>
      <c r="AX3662" s="256"/>
      <c r="AY3662" s="256"/>
      <c r="AZ3662" s="256"/>
      <c r="BA3662" s="256"/>
      <c r="BB3662" s="256"/>
      <c r="BC3662" s="256"/>
      <c r="BD3662" s="256"/>
      <c r="BE3662" s="256"/>
      <c r="BF3662" s="256"/>
      <c r="BG3662" s="256"/>
      <c r="BH3662" s="256"/>
      <c r="BI3662" s="256"/>
      <c r="BJ3662" s="256"/>
      <c r="BK3662" s="256"/>
      <c r="BL3662" s="262"/>
      <c r="BM3662" s="262"/>
      <c r="BN3662" s="262"/>
      <c r="BO3662" s="262"/>
      <c r="BP3662" s="262"/>
      <c r="BQ3662" s="262"/>
      <c r="BR3662" s="270"/>
      <c r="BS3662" s="270"/>
      <c r="BT3662" s="270"/>
      <c r="BU3662" s="270"/>
      <c r="BV3662" s="270"/>
      <c r="BW3662" s="270"/>
      <c r="BX3662" s="256"/>
      <c r="BY3662" s="256"/>
      <c r="BZ3662" s="256"/>
      <c r="CA3662" s="267"/>
      <c r="CB3662" s="267"/>
      <c r="CC3662" s="274"/>
      <c r="CD3662" s="267"/>
      <c r="CE3662" s="267"/>
      <c r="CF3662" s="267"/>
      <c r="CG3662" s="267"/>
      <c r="CH3662" s="267"/>
      <c r="CI3662" s="267"/>
      <c r="CJ3662" s="267"/>
      <c r="CK3662" s="267"/>
      <c r="CL3662" s="265"/>
      <c r="CM3662" s="272"/>
      <c r="CN3662" s="264"/>
      <c r="CO3662" s="177"/>
      <c r="CP3662" s="226"/>
      <c r="CQ3662" s="226"/>
      <c r="CR3662" s="226"/>
      <c r="CS3662" s="178"/>
      <c r="CT3662" s="178"/>
      <c r="CU3662" s="178"/>
      <c r="CV3662" s="178"/>
      <c r="CW3662" s="178"/>
      <c r="CX3662" s="178"/>
      <c r="CY3662" s="178"/>
      <c r="CZ3662" s="178"/>
      <c r="DA3662" s="178"/>
    </row>
    <row r="3663" spans="1:105" s="120" customFormat="1" ht="15" customHeight="1">
      <c r="A3663" s="228"/>
      <c r="B3663" s="346"/>
      <c r="C3663" s="349"/>
      <c r="D3663" s="237"/>
      <c r="E3663" s="237"/>
      <c r="F3663" s="244"/>
      <c r="G3663" s="123">
        <v>3.9</v>
      </c>
      <c r="H3663" s="85"/>
      <c r="I3663" s="85"/>
      <c r="J3663" s="85"/>
      <c r="K3663" s="85"/>
      <c r="L3663" s="85"/>
      <c r="M3663" s="85"/>
      <c r="N3663" s="85"/>
      <c r="O3663" s="85"/>
      <c r="P3663" s="85"/>
      <c r="Q3663" s="85"/>
      <c r="R3663" s="85"/>
      <c r="S3663" s="85"/>
      <c r="T3663" s="85"/>
      <c r="U3663" s="85"/>
      <c r="V3663" s="85"/>
      <c r="W3663" s="85"/>
      <c r="X3663" s="85"/>
      <c r="Y3663" s="85"/>
      <c r="Z3663" s="85"/>
      <c r="AA3663" s="85"/>
      <c r="AB3663" s="85"/>
      <c r="AC3663" s="81"/>
      <c r="AD3663" s="81"/>
      <c r="AE3663" s="81"/>
      <c r="AF3663" s="81"/>
      <c r="AG3663" s="81"/>
      <c r="AH3663" s="81"/>
      <c r="AI3663" s="81"/>
      <c r="AJ3663" s="81"/>
      <c r="AK3663" s="81"/>
      <c r="AL3663" s="81"/>
      <c r="AM3663" s="240"/>
      <c r="AN3663" s="240"/>
      <c r="AO3663" s="240"/>
      <c r="AP3663" s="240"/>
      <c r="AQ3663" s="240"/>
      <c r="AR3663" s="240"/>
      <c r="AS3663" s="240"/>
      <c r="AT3663" s="256"/>
      <c r="AU3663" s="256"/>
      <c r="AV3663" s="259"/>
      <c r="AW3663" s="259"/>
      <c r="AX3663" s="256"/>
      <c r="AY3663" s="256"/>
      <c r="AZ3663" s="256"/>
      <c r="BA3663" s="256"/>
      <c r="BB3663" s="256"/>
      <c r="BC3663" s="256"/>
      <c r="BD3663" s="256"/>
      <c r="BE3663" s="256"/>
      <c r="BF3663" s="256"/>
      <c r="BG3663" s="256"/>
      <c r="BH3663" s="256"/>
      <c r="BI3663" s="256"/>
      <c r="BJ3663" s="256"/>
      <c r="BK3663" s="256"/>
      <c r="BL3663" s="262"/>
      <c r="BM3663" s="262"/>
      <c r="BN3663" s="262"/>
      <c r="BO3663" s="262"/>
      <c r="BP3663" s="262"/>
      <c r="BQ3663" s="262"/>
      <c r="BR3663" s="270"/>
      <c r="BS3663" s="270"/>
      <c r="BT3663" s="270"/>
      <c r="BU3663" s="270"/>
      <c r="BV3663" s="270"/>
      <c r="BW3663" s="270"/>
      <c r="BX3663" s="256"/>
      <c r="BY3663" s="256"/>
      <c r="BZ3663" s="256"/>
      <c r="CA3663" s="267"/>
      <c r="CB3663" s="267"/>
      <c r="CC3663" s="274"/>
      <c r="CD3663" s="267"/>
      <c r="CE3663" s="267"/>
      <c r="CF3663" s="267"/>
      <c r="CG3663" s="267"/>
      <c r="CH3663" s="267"/>
      <c r="CI3663" s="267"/>
      <c r="CJ3663" s="267"/>
      <c r="CK3663" s="267"/>
      <c r="CL3663" s="265"/>
      <c r="CM3663" s="272"/>
      <c r="CN3663" s="264"/>
      <c r="CO3663" s="177"/>
      <c r="CP3663" s="226"/>
      <c r="CQ3663" s="226"/>
      <c r="CR3663" s="226"/>
      <c r="CS3663" s="178"/>
      <c r="CT3663" s="178"/>
      <c r="CU3663" s="178"/>
      <c r="CV3663" s="178"/>
      <c r="CW3663" s="178"/>
      <c r="CX3663" s="178"/>
      <c r="CY3663" s="178"/>
      <c r="CZ3663" s="178"/>
      <c r="DA3663" s="178"/>
    </row>
    <row r="3664" spans="1:105" s="120" customFormat="1" ht="15" customHeight="1">
      <c r="A3664" s="229"/>
      <c r="B3664" s="347"/>
      <c r="C3664" s="350"/>
      <c r="D3664" s="238"/>
      <c r="E3664" s="238"/>
      <c r="F3664" s="245" t="s">
        <v>83</v>
      </c>
      <c r="G3664" s="246"/>
      <c r="H3664" s="82"/>
      <c r="I3664" s="82"/>
      <c r="J3664" s="82"/>
      <c r="K3664" s="82"/>
      <c r="L3664" s="82"/>
      <c r="M3664" s="82"/>
      <c r="N3664" s="82"/>
      <c r="O3664" s="82"/>
      <c r="P3664" s="82"/>
      <c r="Q3664" s="82"/>
      <c r="R3664" s="82"/>
      <c r="S3664" s="82"/>
      <c r="T3664" s="82"/>
      <c r="U3664" s="82"/>
      <c r="V3664" s="82"/>
      <c r="W3664" s="82"/>
      <c r="X3664" s="82"/>
      <c r="Y3664" s="82"/>
      <c r="Z3664" s="82"/>
      <c r="AA3664" s="82"/>
      <c r="AB3664" s="82"/>
      <c r="AC3664" s="35"/>
      <c r="AD3664" s="35"/>
      <c r="AE3664" s="35"/>
      <c r="AF3664" s="35"/>
      <c r="AG3664" s="35"/>
      <c r="AH3664" s="35"/>
      <c r="AI3664" s="35"/>
      <c r="AJ3664" s="35"/>
      <c r="AK3664" s="35"/>
      <c r="AL3664" s="35"/>
      <c r="AM3664" s="241"/>
      <c r="AN3664" s="241"/>
      <c r="AO3664" s="241"/>
      <c r="AP3664" s="241"/>
      <c r="AQ3664" s="241"/>
      <c r="AR3664" s="241"/>
      <c r="AS3664" s="241"/>
      <c r="AT3664" s="257"/>
      <c r="AU3664" s="257"/>
      <c r="AV3664" s="260"/>
      <c r="AW3664" s="260"/>
      <c r="AX3664" s="257"/>
      <c r="AY3664" s="257"/>
      <c r="AZ3664" s="257"/>
      <c r="BA3664" s="257"/>
      <c r="BB3664" s="257"/>
      <c r="BC3664" s="257"/>
      <c r="BD3664" s="257"/>
      <c r="BE3664" s="257"/>
      <c r="BF3664" s="257"/>
      <c r="BG3664" s="257"/>
      <c r="BH3664" s="257"/>
      <c r="BI3664" s="257"/>
      <c r="BJ3664" s="257"/>
      <c r="BK3664" s="257"/>
      <c r="BL3664" s="263"/>
      <c r="BM3664" s="263"/>
      <c r="BN3664" s="263"/>
      <c r="BO3664" s="263"/>
      <c r="BP3664" s="263"/>
      <c r="BQ3664" s="263"/>
      <c r="BR3664" s="271"/>
      <c r="BS3664" s="271"/>
      <c r="BT3664" s="271"/>
      <c r="BU3664" s="271"/>
      <c r="BV3664" s="271"/>
      <c r="BW3664" s="271"/>
      <c r="BX3664" s="257"/>
      <c r="BY3664" s="257"/>
      <c r="BZ3664" s="257"/>
      <c r="CA3664" s="268"/>
      <c r="CB3664" s="268"/>
      <c r="CC3664" s="275"/>
      <c r="CD3664" s="268"/>
      <c r="CE3664" s="268"/>
      <c r="CF3664" s="268"/>
      <c r="CG3664" s="268"/>
      <c r="CH3664" s="268"/>
      <c r="CI3664" s="268"/>
      <c r="CJ3664" s="268"/>
      <c r="CK3664" s="268"/>
      <c r="CL3664" s="265"/>
      <c r="CM3664" s="272"/>
      <c r="CN3664" s="264"/>
      <c r="CO3664" s="177"/>
      <c r="CP3664" s="226"/>
      <c r="CQ3664" s="226"/>
      <c r="CR3664" s="226"/>
      <c r="CS3664" s="178"/>
      <c r="CT3664" s="178"/>
      <c r="CU3664" s="178"/>
      <c r="CV3664" s="178"/>
      <c r="CW3664" s="178"/>
      <c r="CX3664" s="178"/>
      <c r="CY3664" s="178"/>
      <c r="CZ3664" s="178"/>
      <c r="DA3664" s="178"/>
    </row>
    <row r="3665" spans="1:105" s="120" customFormat="1" ht="15" customHeight="1">
      <c r="A3665" s="227">
        <f t="shared" si="1139"/>
        <v>454</v>
      </c>
      <c r="B3665" s="345" t="s">
        <v>439</v>
      </c>
      <c r="C3665" s="348" t="s">
        <v>440</v>
      </c>
      <c r="D3665" s="236">
        <v>43371</v>
      </c>
      <c r="E3665" s="236" t="s">
        <v>353</v>
      </c>
      <c r="F3665" s="253" t="s">
        <v>80</v>
      </c>
      <c r="G3665" s="254"/>
      <c r="H3665" s="82" t="s">
        <v>69</v>
      </c>
      <c r="I3665" s="82" t="s">
        <v>973</v>
      </c>
      <c r="J3665" s="82" t="s">
        <v>61</v>
      </c>
      <c r="K3665" s="82" t="s">
        <v>61</v>
      </c>
      <c r="L3665" s="82" t="s">
        <v>61</v>
      </c>
      <c r="M3665" s="82" t="s">
        <v>61</v>
      </c>
      <c r="N3665" s="82" t="s">
        <v>61</v>
      </c>
      <c r="O3665" s="82" t="s">
        <v>973</v>
      </c>
      <c r="P3665" s="82" t="s">
        <v>61</v>
      </c>
      <c r="Q3665" s="82" t="s">
        <v>61</v>
      </c>
      <c r="R3665" s="82" t="s">
        <v>61</v>
      </c>
      <c r="S3665" s="82" t="s">
        <v>61</v>
      </c>
      <c r="T3665" s="82" t="s">
        <v>61</v>
      </c>
      <c r="U3665" s="82" t="s">
        <v>61</v>
      </c>
      <c r="V3665" s="82"/>
      <c r="W3665" s="82" t="s">
        <v>60</v>
      </c>
      <c r="X3665" s="82" t="s">
        <v>60</v>
      </c>
      <c r="Y3665" s="82" t="s">
        <v>60</v>
      </c>
      <c r="Z3665" s="82" t="s">
        <v>60</v>
      </c>
      <c r="AA3665" s="82" t="s">
        <v>60</v>
      </c>
      <c r="AB3665" s="82" t="s">
        <v>60</v>
      </c>
      <c r="AC3665" s="82"/>
      <c r="AD3665" s="82" t="s">
        <v>60</v>
      </c>
      <c r="AE3665" s="82" t="s">
        <v>60</v>
      </c>
      <c r="AF3665" s="82" t="s">
        <v>60</v>
      </c>
      <c r="AG3665" s="82" t="s">
        <v>60</v>
      </c>
      <c r="AH3665" s="82" t="s">
        <v>60</v>
      </c>
      <c r="AI3665" s="82" t="s">
        <v>1471</v>
      </c>
      <c r="AJ3665" s="82"/>
      <c r="AK3665" s="82" t="s">
        <v>61</v>
      </c>
      <c r="AL3665" s="82" t="s">
        <v>61</v>
      </c>
      <c r="AM3665" s="239">
        <f>COUNTIF(H3665:AL3665,"PH")+COUNTIF(H3665:AL3665,"PH/L")+COUNTIF(H3665:AL3665,"PM")</f>
        <v>0</v>
      </c>
      <c r="AN3665" s="239">
        <f>COUNTIF(H3665:AL3665,"PD")+COUNTIF(H3665:AL3665,"PDD")+COUNTIF(H3665:AL3665,"P/DS")/2+COUNTIF(H3665:AL3665,"PMD")</f>
        <v>0</v>
      </c>
      <c r="AO3665" s="239">
        <f>COUNTIF(H3665:AL3665,"PN")+COUNTIF(H3665:AL3665,"P/NS")/2+COUNTIF(H3665:AL3665,"PH")+COUNTIF(H3665:AL3665,"PH/F")/2+COUNTIF(H3665:AL3665,"PH/L")/2+COUNTIF(H3665:AL3665,"PM")</f>
        <v>0</v>
      </c>
      <c r="AP3665" s="239">
        <f>COUNTIF(H3665:AL3665,"BH")+COUNTIF(H3665:AL3665,"AL/BL")+COUNTIF(H3665:AL3665,"UL/BL")+COUNTIF(H3665:AL3665,"BM")</f>
        <v>0</v>
      </c>
      <c r="AQ3665" s="239">
        <f>COUNTIF(H3665:AL3665,"DS")+COUNTIF(H3665:AL3665,"AL/DS")/2+COUNTIF(H3665:AL3665,"UL/DS")/2+COUNTIF(H3665:AL3665,"CT")+COUNTIF(H3665:AL3665,"MD")</f>
        <v>11.5</v>
      </c>
      <c r="AR3665" s="239">
        <f>COUNTIF(H3665:AL3665,"NS")+COUNTIF(H3665:AL3665,"AL/NS")/2+COUNTIF(H3665:AL3665,"UL/NS")/2+COUNTIF(H3665:AL3665,"BH")+COUNTIF(H3665:AL3665,"AL/BF")/2+COUNTIF(H3665:AL3665,"AL/BL")/2+COUNTIF(H3665:AL3665,"UL/BL")/2+COUNTIF(H3665:AL3665,"UL/BF")/2+COUNTIF(H3665:AL3665,"BM")</f>
        <v>13</v>
      </c>
      <c r="AS3665" s="239">
        <f>COUNTIF(H3665:AL3665,"AL")+COUNTIF(H3665:AL3665,"AL/DS")/2+COUNTIF(H3665:AL3665,"AL/NS")/2+COUNTIF(H3665:AL3665,"NH")+COUNTIF(H3665:AL3665,"SL")+COUNTIF(H3665:AL3665,"NHD")+COUNTIF(H3665:AL3665,"B")+COUNTIF(H3665:AL3665,"HL")+COUNTIF(H3665:AL3665,"AL/BF")/2+COUNTIF(H3665:AL3665,"AL/BL")/2</f>
        <v>1</v>
      </c>
      <c r="AT3665" s="255">
        <f>COUNTIF(H3665:AL3665,"PD")+COUNTIF(H3665:AL3665,"PN")+COUNTIF(H3665:AL3665,"P/DS")/2+COUNTIF(H3665:AL3665,"P/NS")/2+COUNTIF(H3665:AL3665,"DS")+COUNTIF(H3665:AL3665,"NS")+COUNTIF(H3665:AL3665,"AL")+COUNTIF(H3665:AL3665,"AL/DS")+COUNTIF(H3665:AL3665,"AL/NS")+COUNTIF(H3665:AL3665,"NH")+COUNTIF(H3665:AL3665,"SL")+COUNTIF(H3665:AL3665,"UL/DS")/2+COUNTIF(H3665:AL3665,"UL/NS")/2+COUNTIF(H3665:AL3665,"CT")+COUNTIF(H3665:AL3665,"NHD")+COUNTIF(H3665:AL3665,"PDD")+COUNTIF(H3665:AL3665,"B")+COUNTIF(H3665:AL3665,"HL")+COUNTIF(H3665:AL3665,"PH")+COUNTIF(H3665:AL3665,"BH")+COUNTIF(H3665:AL3665,"AL/BF")+COUNTIF(H3665:AL3665,"AL/BL")+COUNTIF(H3665:AL3665,"UL/BF")/2+COUNTIF(H3665:AL3665,"UL/BL")/2+COUNTIF(H3665:AL3665,"PH/F")/2+COUNTIF(H3665:AL3665,"PH/L")/2+COUNTIF(H3665:AL3665,"MD")+COUNTIF(H3665:AL3665,"PMD")+COUNTIF(H3665:AL3665,"PM")+COUNTIF(H3665:AL3665,"BM")</f>
        <v>25.5</v>
      </c>
      <c r="AU3665" s="255">
        <f>COUNTIF(H3665:AL3665,"P/DS")/2+COUNTIF(H3665:AL3665,"P/NS")/2+COUNTIF(H3665:AL3665,"IL")+COUNTIF(H3665:AL3665,"NL")+COUNTIF(H3665:AL3665,"UL")+COUNTIF(H3665:AL3665,"UL/DS")/2+COUNTIF(H3665:AL3665,"UL/NS")/2+COUNTIF(H3665:AL3665,"KT")+COUNTIF(H3665:AL3665,"UL/BF")/2+COUNTIF(H3665:AL3665,"UL/BL")/2+COUNTIF(H3665:AL3665,"PH/F")/2+COUNTIF(H3665:AL3665,"PH/L")/2+COUNTIF(H3665:AL3665,"NB")</f>
        <v>0.5</v>
      </c>
      <c r="AV3665" s="258">
        <f>COUNTIF(H3665:AL3665,"PN")+COUNTIF(H3665:AL3665,"TVD")+COUNTIF(H3665:AL3665,"PH")+COUNTIF(H3665:AL3665,"PM")+COUNTIF(H3665:AL3665,"PDD")-COUNTIFS(H3665:AL3665,"PN",H3672:AL3672,"&gt;=3")-COUNTIFS(H3665:AL3665,"PM",H3672:AL3672,"&gt;=3")</f>
        <v>0</v>
      </c>
      <c r="AW3665" s="258">
        <f>COUNTIF(H3665:AL3665,"NS")+COUNTIF(H3665:AL3665,"D")+COUNTIF(H3665:AL3665,"BH")+COUNTIF(H3665:AL3665,"NHD")+COUNTIF(H3665:AL3665,"BM")-COUNTIFS(H3665:AL3665,"NS",H3672:AL3672,"&gt;=3")-COUNTIFS(H3665:AL3665,"BH",H3672:AL3672,"&gt;=3")-COUNTIFS(H3665:AL3665,"BM",H3672:AL3672,"&gt;=3")</f>
        <v>15</v>
      </c>
      <c r="AX3665" s="255">
        <f>COUNTIF(H3665:AL3665,"AL")+COUNTIF(H3665:AL3665,"AL/DS")/2+COUNTIF(H3665:AL3665,"AL/NS")/2+COUNTIF(H3665:AL3665,"AL/BF")+COUNTIF(H3665:AL3665,"AL/BL")/2</f>
        <v>0</v>
      </c>
      <c r="AY3665" s="255">
        <f>COUNTIF(H3665:AL3665,"SL")</f>
        <v>0</v>
      </c>
      <c r="AZ3665" s="255">
        <f>COUNTIF(H3665:AL3665,"NH")</f>
        <v>1</v>
      </c>
      <c r="BA3665" s="255">
        <f>COUNTIF(H3665:AL3665,"HL")</f>
        <v>0</v>
      </c>
      <c r="BB3665" s="255">
        <f>COUNTIF(G3665:AL3665,"P/DS")/2+COUNTIF(G3665:AL3665,"P/NS")/2+COUNTIF(G3665:AL3665,"UL")+COUNTIF(G3665:AL3665,"UL/DS")/2+COUNTIF(G3665:AL3665,"UL/NS")/2+COUNTIF(G3665:AL3665,"UL/BL")/2+COUNTIF(G3665:AL3665,"UL/BF")/2+COUNTIF(G3665:AL3665,"PH/F")/2+COUNTIF(G3665:AL3665,"PH/L")/2</f>
        <v>0.5</v>
      </c>
      <c r="BC3665" s="255">
        <f>COUNTIF(H3665:AL3665,"NB")</f>
        <v>0</v>
      </c>
      <c r="BD3665" s="255">
        <f>COUNTIF(H3665:AL3665,"NL")</f>
        <v>0</v>
      </c>
      <c r="BE3665" s="255">
        <f>COUNTIF(H3665:AL3665,"IL")</f>
        <v>0</v>
      </c>
      <c r="BF3665" s="255">
        <f>COUNTIF(H3665:AL3665,"KT")</f>
        <v>0</v>
      </c>
      <c r="BG3665" s="255">
        <f>COUNTIF(H3665:AL3665,"L70")</f>
        <v>0</v>
      </c>
      <c r="BH3665" s="255">
        <f>COUNTIF(H3665:AL3665,"MD")</f>
        <v>0</v>
      </c>
      <c r="BI3665" s="255">
        <f>COUNTIF(H3665:AL3665,"PMD")</f>
        <v>0</v>
      </c>
      <c r="BJ3665" s="255">
        <f>COUNTIF(H3665:AL3665,"PM")</f>
        <v>0</v>
      </c>
      <c r="BK3665" s="255">
        <f>COUNTIF(H3665:AL3665,"BM")</f>
        <v>0</v>
      </c>
      <c r="BL3665" s="261">
        <f>SUMIF(H3665:AL3665,"PD",H3666:AL3666)+SUMIF(H3665:AL3665,"PN",H3666:AL3666)+SUMIF(H3665:AL3665,"P/DS",H3666:AL3666)+SUMIF(H3665:AL3665,"PN/F",H3666:AL3666)+SUMIF(H3665:AL3665,"PN/L",H3666:AL3666)+SUMIF(H3665:AL3665,"TV",H3666:AL3666)+SUMIF(H3665:AL3665,"TVD",H3666:AL3666)+SUMIF(H3665:AL3665,"PDD",H3666:AL3666)</f>
        <v>0</v>
      </c>
      <c r="BM3665" s="261">
        <f>SUMIF(H3665:AL3665,"PD",H3667:AL3667)+SUMIF(H3665:AL3665,"PN",H3667:AL3667)+SUMIF(H3665:AL3665,"P/DS",H3667:AL3667)+SUMIF(H3665:AL3665,"PN/F",H3667:AL3667)+SUMIF(H3665:AL3665,"PN/L",H3667:AL3667)+SUMIF(H3665:AL3665,"TV",H3667:AL3667)+SUMIF(H3665:AL3665,"TVD",H3667:AL3667)+SUMIF(H3665:AL3665,"PDD",H3667:AL3667)+SUMIF(H3665:AL3665,"PMD",H3667:AL3667)</f>
        <v>0</v>
      </c>
      <c r="BN3665" s="261">
        <f>SUMIF(H3665:AL3665,"PD",H3668:AL3668)+SUMIF(H3665:AL3665,"PN",H3668:AL3668)+SUMIF(H3665:AL3665,"P/DS",H3668:AL3668)+SUMIF(H3665:AL3665,"PN/F",H3668:AL3668)+SUMIF(H3665:AL3665,"PN/L",H3668:AL3668)+SUMIF(H3665:AL3665,"TV",H3668:AL3668)+SUMIF(H3665:AL3665,"TVD",H3668:AL3668)</f>
        <v>0</v>
      </c>
      <c r="BO3665" s="261">
        <f>SUMIF(H3665:AL3665,"PD",H3669:AL3669)+SUMIF(H3665:AL3665,"PN",H3669:AL3669)+SUMIF(H3665:AL3665,"P/DS",H3669:AL3669)+SUMIF(H3665:AL3665,"PN/F",H3669:AL3669)+SUMIF(H3665:AL3665,"PN/L",H3669:AL3669)+SUMIF(H3665:AL3665,"TV",H3669:AL3669)+SUMIF(H3665:AL3665,"TVD",H3669:AL3669)</f>
        <v>0</v>
      </c>
      <c r="BP3665" s="261">
        <f>SUMIF(H3665:AL3665,"PD",H3670:AL3670)+SUMIF(H3665:AL3665,"PN",H3670:AL3670)+SUMIF(H3665:AL3665,"P/DS",H3670:AL3670)+SUMIF(H3665:AL3665,"PN/F",H3670:AL3670)+SUMIF(H3665:AL3665,"PN/L",H3670:AL3670)+SUMIF(H3665:AL3665,"TV",H3670:AL3670)+SUMIF(H3665:AL3665,"TVD",H3670:AL3670)+SUMIF(H3665:AL3665,"PDD",H3670:AL3670)+SUMIF(H3665:AL3665,"PH",H3670:AL3670)+SUMIF(H3665:AL3665,"PM",H3670:AL3670)</f>
        <v>0</v>
      </c>
      <c r="BQ3665" s="261">
        <f>SUMIF(H3665:AL3665,"PD",H3671:AL3671)+SUMIF(H3665:AL3665,"PN",H3671:AL3671)+SUMIF(H3665:AL3665,"P/DS",H3671:AL3671)+SUMIF(H3665:AL3665,"PN/F",H3671:AL3671)+SUMIF(H3665:AL3665,"PN/L",H3671:AL3671)+SUMIF(H3665:AL3665,"TV",H3671:AL3671)+SUMIF(H3665:AL3665,"TVD",H3671:AL3671)+SUMIF(H3665:AL3665,"PDD",H3671:AL3671)+SUMIF(H3665:AL3665,"PH",H3671:AL3671)+SUMIF(H3665:AL3665,"PM",H3671:AL3671)</f>
        <v>0</v>
      </c>
      <c r="BR3665" s="269">
        <f>SUM(H3666:AL3666)-BL3665</f>
        <v>36</v>
      </c>
      <c r="BS3665" s="269">
        <f>SUM(H3667:AL3667)-BM3665</f>
        <v>14</v>
      </c>
      <c r="BT3665" s="269">
        <f>SUM(H3668:AL3668)-BN3665</f>
        <v>0</v>
      </c>
      <c r="BU3665" s="269">
        <f>SUM(H3669:AL3669)-BO3665</f>
        <v>13</v>
      </c>
      <c r="BV3665" s="269">
        <f>SUM(H3670:AL3670)-BP3665</f>
        <v>0</v>
      </c>
      <c r="BW3665" s="269">
        <f>SUM(H3671:AL3671)-BQ3665</f>
        <v>0</v>
      </c>
      <c r="BX3665" s="255">
        <f>SUMIF(H3665:AL3665,"PD",H3672:AL3672)+SUMIF(H3665:AL3665,"PN",H3672:AL3672)+SUMIF(H3665:AL3665,"P/DS",H3672:AL3672)+SUMIF(H3665:AL3665,"PN/F",H3672:AL3672)+SUMIF(H3665:AL3665,"PN/L",H3672:AL3672)</f>
        <v>0</v>
      </c>
      <c r="BY3665" s="255">
        <f>SUM(H3672:AL3672)-BX3665</f>
        <v>0</v>
      </c>
      <c r="BZ3665" s="255">
        <f t="shared" ref="BZ3665" si="1148">+SUM(BL3665:BW3672)</f>
        <v>63</v>
      </c>
      <c r="CA3665" s="266">
        <f>(COUNTIFS(H3665:AL3665,"PD",H3666:AL3666,"&gt;=2"))*0.5-IF(CN3665="VP",COUNTIFS($H$16:$AL$16,"SAT",H3665:AL3665,"PD",H3666:AL3666,"&gt;=2"))*0.5</f>
        <v>0</v>
      </c>
      <c r="CB3665" s="266">
        <f>(COUNTIFS(H3665:AL3665,"PN",H3667:AL3667,"&gt;=0.5",H3666:AL3666,"&gt;=1.5"))*0.5+COUNTIFS(H3665:AL3665,"PDD",H3667:AL3667,"&gt;=0.5",H3666:AL3666,"&gt;=1.5")*0.5</f>
        <v>0</v>
      </c>
      <c r="CC3665" s="273">
        <f>(COUNTIFS(H3665:AL3665,"TV",H3667:AL3667,"&gt;=10"))*0.5+(COUNTIFS(H3665:AL3665,"PMD",H3667:AL3667,"&gt;=2"))*0.5</f>
        <v>0</v>
      </c>
      <c r="CD3665" s="266">
        <f>(COUNTIFS(H3665:AL3665,"TVD",H3669:AL3669,"&gt;=6.5",H3667:AL3667,"&gt;=3.5"))*0.5</f>
        <v>0</v>
      </c>
      <c r="CE3665" s="266">
        <f>(COUNTIFS(H3665:AL3665,"PD",H3670:AL3670,"&gt;=10"))*0.5</f>
        <v>0</v>
      </c>
      <c r="CF3665" s="266">
        <f>(COUNTIFS(H3665:AL3665,"PDD",H3670:AL3670,"&gt;=3.5",H3671:AL3671,"&gt;=6.5")+COUNTIFS(H3665:AL3665,"PH",H3671:AL3671,"&gt;=0.5",H3670:AL3670,"&gt;=1.5")+COUNTIFS(H3665:AL3665,"PM",H3671:AL3671,"&gt;=0.5",H3670:AL3670,"&gt;=1.5"))*0.5</f>
        <v>0</v>
      </c>
      <c r="CG3665" s="266">
        <f>(COUNTIFS(H3665:AL3665,"DS",H3666:AL3666,"&gt;=2")+COUNTIFS(H3665:AL3665,"AL/DS",H3666:AL3666,"&gt;=2"))*0.5-IF(CN3665="VP",COUNTIFS($H$16:$AL$16,"SAT",H3665:AL3665,"DS",H3666:AL3666,"&gt;=2"))*0.5</f>
        <v>2.5</v>
      </c>
      <c r="CH3665" s="266">
        <f>(COUNTIFS(H3665:AL3665,"NS",H3667:AL3667,"&gt;=0.5",H3666:AL3666,"&gt;=1.5")+COUNTIFS(H3665:AL3665,"AL/NS",H3667:AL3667,"&gt;=0.5",H3666:AL3666,"&gt;=1.5")+COUNTIFS(H3665:AL3665,"NHD",H3667:AL3667,"&gt;=4.5",H3670:AL3670,"&gt;=2",H3666:AL3666,"&gt;=1.5"))*0.5</f>
        <v>6</v>
      </c>
      <c r="CI3665" s="266">
        <f>(COUNTIF(H3667:AL3667,"&gt;=10")+COUNTIFS(H3665:AL3665,"MD",H3667:AL3667,"&gt;=2")-COUNTIFS(H3665:AL3665,"TV",H3667:AL3667,"&gt;=10"))*0.5</f>
        <v>0</v>
      </c>
      <c r="CJ3665" s="266">
        <f>(COUNTIFS(H3665:AL3665,"D",H3669:AL3669,"&gt;=6.5",H3667:AL3667,"&gt;=3.5"))*0.5</f>
        <v>1</v>
      </c>
      <c r="CK3665" s="266">
        <f>(COUNTIF(H3670:AL3670,"&gt;=10")-COUNTIFS(H3665:AL3665,"PD",H3670:AL3670,"&gt;=10"))*0.5</f>
        <v>0</v>
      </c>
      <c r="CL3665" s="265">
        <f>(COUNTIFS(H3665:AL3665,"NHD",H3670:AL3670,"&gt;=3.5",H3671:AL3671,"&gt;=6.5")+COUNTIFS(H3665:AL3665,"BH",H3670:AL3670,"&gt;=1.5",H3671:AL3671,"&gt;=0.5")+COUNTIFS(H3665:AL3665,"BM",H3670:AL3670,"&gt;=1.5",H3671:AL3671,"&gt;=0.5")+COUNTIFS(H3665:AL3665,"D",H3670:AL3670,"&gt;=1.5",H3671:AL3671,"&gt;=0.5"))*0.5</f>
        <v>0</v>
      </c>
      <c r="CM3665" s="272"/>
      <c r="CN3665" s="264" t="s">
        <v>723</v>
      </c>
      <c r="CO3665" s="177">
        <f t="shared" ref="CO3665" si="1149">+AM3665+AN3665+AO3665+AP3665+AQ3665+AR3665+AS3665+AU3665+BG3665</f>
        <v>26</v>
      </c>
      <c r="CP3665" s="225">
        <f>+SUM(I3666:I3671)-I3672</f>
        <v>10.5</v>
      </c>
      <c r="CQ3665" s="225">
        <f>+SUM(J3666:J3671)-J3672</f>
        <v>2.5</v>
      </c>
      <c r="CR3665" s="225">
        <f>+SUM(K3666:K3671)-K3672</f>
        <v>2.5</v>
      </c>
      <c r="CS3665" s="178"/>
      <c r="CT3665" s="178"/>
      <c r="CU3665" s="178"/>
      <c r="CV3665" s="178"/>
      <c r="CW3665" s="178"/>
      <c r="CX3665" s="178"/>
      <c r="CY3665" s="178"/>
      <c r="CZ3665" s="178"/>
      <c r="DA3665" s="178"/>
    </row>
    <row r="3666" spans="1:105" s="120" customFormat="1" ht="15" customHeight="1">
      <c r="A3666" s="228"/>
      <c r="B3666" s="346"/>
      <c r="C3666" s="349"/>
      <c r="D3666" s="237"/>
      <c r="E3666" s="237"/>
      <c r="F3666" s="242" t="s">
        <v>82</v>
      </c>
      <c r="G3666" s="121">
        <v>1.5</v>
      </c>
      <c r="H3666" s="83"/>
      <c r="I3666" s="83"/>
      <c r="J3666" s="83">
        <v>2</v>
      </c>
      <c r="K3666" s="83">
        <v>2</v>
      </c>
      <c r="L3666" s="83">
        <v>2</v>
      </c>
      <c r="M3666" s="83">
        <v>2</v>
      </c>
      <c r="N3666" s="83">
        <v>2</v>
      </c>
      <c r="O3666" s="83"/>
      <c r="P3666" s="83">
        <v>2</v>
      </c>
      <c r="Q3666" s="83">
        <v>2</v>
      </c>
      <c r="R3666" s="83">
        <v>2</v>
      </c>
      <c r="S3666" s="83">
        <v>2</v>
      </c>
      <c r="T3666" s="83">
        <v>2</v>
      </c>
      <c r="U3666" s="83">
        <v>2</v>
      </c>
      <c r="V3666" s="83"/>
      <c r="W3666" s="83">
        <v>2</v>
      </c>
      <c r="X3666" s="83">
        <v>2.5</v>
      </c>
      <c r="Y3666" s="83">
        <v>2.5</v>
      </c>
      <c r="Z3666" s="83">
        <v>2.5</v>
      </c>
      <c r="AA3666" s="83">
        <v>2.5</v>
      </c>
      <c r="AB3666" s="83"/>
      <c r="AC3666" s="79"/>
      <c r="AD3666" s="79"/>
      <c r="AE3666" s="79"/>
      <c r="AF3666" s="79"/>
      <c r="AG3666" s="79"/>
      <c r="AH3666" s="79"/>
      <c r="AI3666" s="79"/>
      <c r="AJ3666" s="79"/>
      <c r="AK3666" s="79"/>
      <c r="AL3666" s="79">
        <v>2</v>
      </c>
      <c r="AM3666" s="240"/>
      <c r="AN3666" s="240"/>
      <c r="AO3666" s="240"/>
      <c r="AP3666" s="240"/>
      <c r="AQ3666" s="240"/>
      <c r="AR3666" s="240"/>
      <c r="AS3666" s="240"/>
      <c r="AT3666" s="256"/>
      <c r="AU3666" s="256"/>
      <c r="AV3666" s="259"/>
      <c r="AW3666" s="259"/>
      <c r="AX3666" s="256"/>
      <c r="AY3666" s="256"/>
      <c r="AZ3666" s="256"/>
      <c r="BA3666" s="256"/>
      <c r="BB3666" s="256"/>
      <c r="BC3666" s="256"/>
      <c r="BD3666" s="256"/>
      <c r="BE3666" s="256"/>
      <c r="BF3666" s="256"/>
      <c r="BG3666" s="256"/>
      <c r="BH3666" s="256"/>
      <c r="BI3666" s="256"/>
      <c r="BJ3666" s="256"/>
      <c r="BK3666" s="256"/>
      <c r="BL3666" s="262"/>
      <c r="BM3666" s="262"/>
      <c r="BN3666" s="262"/>
      <c r="BO3666" s="262"/>
      <c r="BP3666" s="262"/>
      <c r="BQ3666" s="262"/>
      <c r="BR3666" s="270"/>
      <c r="BS3666" s="270"/>
      <c r="BT3666" s="270"/>
      <c r="BU3666" s="270"/>
      <c r="BV3666" s="270"/>
      <c r="BW3666" s="270"/>
      <c r="BX3666" s="256"/>
      <c r="BY3666" s="256"/>
      <c r="BZ3666" s="256"/>
      <c r="CA3666" s="267"/>
      <c r="CB3666" s="267"/>
      <c r="CC3666" s="274"/>
      <c r="CD3666" s="267"/>
      <c r="CE3666" s="267"/>
      <c r="CF3666" s="267"/>
      <c r="CG3666" s="267"/>
      <c r="CH3666" s="267"/>
      <c r="CI3666" s="267"/>
      <c r="CJ3666" s="267"/>
      <c r="CK3666" s="267"/>
      <c r="CL3666" s="265"/>
      <c r="CM3666" s="272"/>
      <c r="CN3666" s="264"/>
      <c r="CO3666" s="177"/>
      <c r="CP3666" s="226"/>
      <c r="CQ3666" s="226"/>
      <c r="CR3666" s="226"/>
      <c r="CS3666" s="178"/>
      <c r="CT3666" s="178"/>
      <c r="CU3666" s="178"/>
      <c r="CV3666" s="178"/>
      <c r="CW3666" s="178"/>
      <c r="CX3666" s="178"/>
      <c r="CY3666" s="178"/>
      <c r="CZ3666" s="178"/>
      <c r="DA3666" s="178"/>
    </row>
    <row r="3667" spans="1:105" s="120" customFormat="1" ht="15" customHeight="1">
      <c r="A3667" s="228"/>
      <c r="B3667" s="346"/>
      <c r="C3667" s="349"/>
      <c r="D3667" s="237"/>
      <c r="E3667" s="237"/>
      <c r="F3667" s="243"/>
      <c r="G3667" s="122">
        <v>2</v>
      </c>
      <c r="H3667" s="84"/>
      <c r="I3667" s="84">
        <v>4</v>
      </c>
      <c r="J3667" s="84">
        <v>0.5</v>
      </c>
      <c r="K3667" s="84">
        <v>0.5</v>
      </c>
      <c r="L3667" s="84">
        <v>0.5</v>
      </c>
      <c r="M3667" s="84">
        <v>0.5</v>
      </c>
      <c r="N3667" s="84">
        <v>0.5</v>
      </c>
      <c r="O3667" s="84">
        <v>4</v>
      </c>
      <c r="P3667" s="84">
        <v>0.5</v>
      </c>
      <c r="Q3667" s="84">
        <v>0.5</v>
      </c>
      <c r="R3667" s="84">
        <v>0.5</v>
      </c>
      <c r="S3667" s="84">
        <v>0.5</v>
      </c>
      <c r="T3667" s="84">
        <v>0.5</v>
      </c>
      <c r="U3667" s="84">
        <v>0.5</v>
      </c>
      <c r="V3667" s="84"/>
      <c r="W3667" s="84"/>
      <c r="X3667" s="84"/>
      <c r="Y3667" s="84"/>
      <c r="Z3667" s="84"/>
      <c r="AA3667" s="84"/>
      <c r="AB3667" s="84"/>
      <c r="AC3667" s="80"/>
      <c r="AD3667" s="80"/>
      <c r="AE3667" s="80"/>
      <c r="AF3667" s="80"/>
      <c r="AG3667" s="80"/>
      <c r="AH3667" s="80"/>
      <c r="AI3667" s="80"/>
      <c r="AJ3667" s="80"/>
      <c r="AK3667" s="80"/>
      <c r="AL3667" s="80">
        <v>0.5</v>
      </c>
      <c r="AM3667" s="240"/>
      <c r="AN3667" s="240"/>
      <c r="AO3667" s="240"/>
      <c r="AP3667" s="240"/>
      <c r="AQ3667" s="240"/>
      <c r="AR3667" s="240"/>
      <c r="AS3667" s="240"/>
      <c r="AT3667" s="256"/>
      <c r="AU3667" s="256"/>
      <c r="AV3667" s="259"/>
      <c r="AW3667" s="259"/>
      <c r="AX3667" s="256"/>
      <c r="AY3667" s="256"/>
      <c r="AZ3667" s="256"/>
      <c r="BA3667" s="256"/>
      <c r="BB3667" s="256"/>
      <c r="BC3667" s="256"/>
      <c r="BD3667" s="256"/>
      <c r="BE3667" s="256"/>
      <c r="BF3667" s="256"/>
      <c r="BG3667" s="256"/>
      <c r="BH3667" s="256"/>
      <c r="BI3667" s="256"/>
      <c r="BJ3667" s="256"/>
      <c r="BK3667" s="256"/>
      <c r="BL3667" s="262"/>
      <c r="BM3667" s="262"/>
      <c r="BN3667" s="262"/>
      <c r="BO3667" s="262"/>
      <c r="BP3667" s="262"/>
      <c r="BQ3667" s="262"/>
      <c r="BR3667" s="270"/>
      <c r="BS3667" s="270"/>
      <c r="BT3667" s="270"/>
      <c r="BU3667" s="270"/>
      <c r="BV3667" s="270"/>
      <c r="BW3667" s="270"/>
      <c r="BX3667" s="256"/>
      <c r="BY3667" s="256"/>
      <c r="BZ3667" s="256"/>
      <c r="CA3667" s="267"/>
      <c r="CB3667" s="267"/>
      <c r="CC3667" s="274"/>
      <c r="CD3667" s="267"/>
      <c r="CE3667" s="267"/>
      <c r="CF3667" s="267"/>
      <c r="CG3667" s="267"/>
      <c r="CH3667" s="267"/>
      <c r="CI3667" s="267"/>
      <c r="CJ3667" s="267"/>
      <c r="CK3667" s="267"/>
      <c r="CL3667" s="265"/>
      <c r="CM3667" s="272"/>
      <c r="CN3667" s="264"/>
      <c r="CO3667" s="177"/>
      <c r="CP3667" s="226"/>
      <c r="CQ3667" s="226"/>
      <c r="CR3667" s="226"/>
      <c r="CS3667" s="178"/>
      <c r="CT3667" s="178"/>
      <c r="CU3667" s="178"/>
      <c r="CV3667" s="178"/>
      <c r="CW3667" s="178"/>
      <c r="CX3667" s="178"/>
      <c r="CY3667" s="178"/>
      <c r="CZ3667" s="178"/>
      <c r="DA3667" s="178"/>
    </row>
    <row r="3668" spans="1:105" s="120" customFormat="1" ht="15" customHeight="1">
      <c r="A3668" s="228"/>
      <c r="B3668" s="346"/>
      <c r="C3668" s="349"/>
      <c r="D3668" s="237"/>
      <c r="E3668" s="237"/>
      <c r="F3668" s="243"/>
      <c r="G3668" s="122">
        <v>2.1</v>
      </c>
      <c r="H3668" s="84"/>
      <c r="I3668" s="84"/>
      <c r="J3668" s="84"/>
      <c r="K3668" s="84"/>
      <c r="L3668" s="84"/>
      <c r="M3668" s="84"/>
      <c r="N3668" s="84"/>
      <c r="O3668" s="84"/>
      <c r="P3668" s="84"/>
      <c r="Q3668" s="84"/>
      <c r="R3668" s="84"/>
      <c r="S3668" s="84"/>
      <c r="T3668" s="84"/>
      <c r="U3668" s="84"/>
      <c r="V3668" s="84"/>
      <c r="W3668" s="84"/>
      <c r="X3668" s="84"/>
      <c r="Y3668" s="84"/>
      <c r="Z3668" s="84"/>
      <c r="AA3668" s="84"/>
      <c r="AB3668" s="84"/>
      <c r="AC3668" s="80"/>
      <c r="AD3668" s="80"/>
      <c r="AE3668" s="80"/>
      <c r="AF3668" s="80"/>
      <c r="AG3668" s="80"/>
      <c r="AH3668" s="80"/>
      <c r="AI3668" s="80"/>
      <c r="AJ3668" s="80"/>
      <c r="AK3668" s="80"/>
      <c r="AL3668" s="80"/>
      <c r="AM3668" s="240"/>
      <c r="AN3668" s="240"/>
      <c r="AO3668" s="240"/>
      <c r="AP3668" s="240"/>
      <c r="AQ3668" s="240"/>
      <c r="AR3668" s="240"/>
      <c r="AS3668" s="240"/>
      <c r="AT3668" s="256"/>
      <c r="AU3668" s="256"/>
      <c r="AV3668" s="259"/>
      <c r="AW3668" s="259"/>
      <c r="AX3668" s="256"/>
      <c r="AY3668" s="256"/>
      <c r="AZ3668" s="256"/>
      <c r="BA3668" s="256"/>
      <c r="BB3668" s="256"/>
      <c r="BC3668" s="256"/>
      <c r="BD3668" s="256"/>
      <c r="BE3668" s="256"/>
      <c r="BF3668" s="256"/>
      <c r="BG3668" s="256"/>
      <c r="BH3668" s="256"/>
      <c r="BI3668" s="256"/>
      <c r="BJ3668" s="256"/>
      <c r="BK3668" s="256"/>
      <c r="BL3668" s="262"/>
      <c r="BM3668" s="262"/>
      <c r="BN3668" s="262"/>
      <c r="BO3668" s="262"/>
      <c r="BP3668" s="262"/>
      <c r="BQ3668" s="262"/>
      <c r="BR3668" s="270"/>
      <c r="BS3668" s="270"/>
      <c r="BT3668" s="270"/>
      <c r="BU3668" s="270"/>
      <c r="BV3668" s="270"/>
      <c r="BW3668" s="270"/>
      <c r="BX3668" s="256"/>
      <c r="BY3668" s="256"/>
      <c r="BZ3668" s="256"/>
      <c r="CA3668" s="267"/>
      <c r="CB3668" s="267"/>
      <c r="CC3668" s="274"/>
      <c r="CD3668" s="267"/>
      <c r="CE3668" s="267"/>
      <c r="CF3668" s="267"/>
      <c r="CG3668" s="267"/>
      <c r="CH3668" s="267"/>
      <c r="CI3668" s="267"/>
      <c r="CJ3668" s="267"/>
      <c r="CK3668" s="267"/>
      <c r="CL3668" s="265"/>
      <c r="CM3668" s="272"/>
      <c r="CN3668" s="264"/>
      <c r="CO3668" s="177"/>
      <c r="CP3668" s="226"/>
      <c r="CQ3668" s="226"/>
      <c r="CR3668" s="226"/>
      <c r="CS3668" s="178"/>
      <c r="CT3668" s="178"/>
      <c r="CU3668" s="178"/>
      <c r="CV3668" s="178"/>
      <c r="CW3668" s="178"/>
      <c r="CX3668" s="178"/>
      <c r="CY3668" s="178"/>
      <c r="CZ3668" s="178"/>
      <c r="DA3668" s="178"/>
    </row>
    <row r="3669" spans="1:105" s="120" customFormat="1" ht="15" customHeight="1">
      <c r="A3669" s="228"/>
      <c r="B3669" s="346"/>
      <c r="C3669" s="349"/>
      <c r="D3669" s="237"/>
      <c r="E3669" s="237"/>
      <c r="F3669" s="243"/>
      <c r="G3669" s="122">
        <v>2.7</v>
      </c>
      <c r="H3669" s="84"/>
      <c r="I3669" s="84">
        <v>6.5</v>
      </c>
      <c r="J3669" s="84"/>
      <c r="K3669" s="84"/>
      <c r="L3669" s="84"/>
      <c r="M3669" s="84"/>
      <c r="N3669" s="84"/>
      <c r="O3669" s="84">
        <v>6.5</v>
      </c>
      <c r="P3669" s="84"/>
      <c r="Q3669" s="84"/>
      <c r="R3669" s="84"/>
      <c r="S3669" s="84"/>
      <c r="T3669" s="84"/>
      <c r="U3669" s="84"/>
      <c r="V3669" s="84"/>
      <c r="W3669" s="84"/>
      <c r="X3669" s="84"/>
      <c r="Y3669" s="84"/>
      <c r="Z3669" s="84"/>
      <c r="AA3669" s="84"/>
      <c r="AB3669" s="84"/>
      <c r="AC3669" s="80"/>
      <c r="AD3669" s="80"/>
      <c r="AE3669" s="80"/>
      <c r="AF3669" s="80"/>
      <c r="AG3669" s="80"/>
      <c r="AH3669" s="80"/>
      <c r="AI3669" s="80"/>
      <c r="AJ3669" s="80"/>
      <c r="AK3669" s="80"/>
      <c r="AL3669" s="80"/>
      <c r="AM3669" s="240"/>
      <c r="AN3669" s="240"/>
      <c r="AO3669" s="240"/>
      <c r="AP3669" s="240"/>
      <c r="AQ3669" s="240"/>
      <c r="AR3669" s="240"/>
      <c r="AS3669" s="240"/>
      <c r="AT3669" s="256"/>
      <c r="AU3669" s="256"/>
      <c r="AV3669" s="259"/>
      <c r="AW3669" s="259"/>
      <c r="AX3669" s="256"/>
      <c r="AY3669" s="256"/>
      <c r="AZ3669" s="256"/>
      <c r="BA3669" s="256"/>
      <c r="BB3669" s="256"/>
      <c r="BC3669" s="256"/>
      <c r="BD3669" s="256"/>
      <c r="BE3669" s="256"/>
      <c r="BF3669" s="256"/>
      <c r="BG3669" s="256"/>
      <c r="BH3669" s="256"/>
      <c r="BI3669" s="256"/>
      <c r="BJ3669" s="256"/>
      <c r="BK3669" s="256"/>
      <c r="BL3669" s="262"/>
      <c r="BM3669" s="262"/>
      <c r="BN3669" s="262"/>
      <c r="BO3669" s="262"/>
      <c r="BP3669" s="262"/>
      <c r="BQ3669" s="262"/>
      <c r="BR3669" s="270"/>
      <c r="BS3669" s="270"/>
      <c r="BT3669" s="270"/>
      <c r="BU3669" s="270"/>
      <c r="BV3669" s="270"/>
      <c r="BW3669" s="270"/>
      <c r="BX3669" s="256"/>
      <c r="BY3669" s="256"/>
      <c r="BZ3669" s="256"/>
      <c r="CA3669" s="267"/>
      <c r="CB3669" s="267"/>
      <c r="CC3669" s="274"/>
      <c r="CD3669" s="267"/>
      <c r="CE3669" s="267"/>
      <c r="CF3669" s="267"/>
      <c r="CG3669" s="267"/>
      <c r="CH3669" s="267"/>
      <c r="CI3669" s="267"/>
      <c r="CJ3669" s="267"/>
      <c r="CK3669" s="267"/>
      <c r="CL3669" s="265"/>
      <c r="CM3669" s="272"/>
      <c r="CN3669" s="264"/>
      <c r="CO3669" s="177"/>
      <c r="CP3669" s="226"/>
      <c r="CQ3669" s="226"/>
      <c r="CR3669" s="226"/>
      <c r="CS3669" s="178"/>
      <c r="CT3669" s="178"/>
      <c r="CU3669" s="178"/>
      <c r="CV3669" s="178"/>
      <c r="CW3669" s="178"/>
      <c r="CX3669" s="178"/>
      <c r="CY3669" s="178"/>
      <c r="CZ3669" s="178"/>
      <c r="DA3669" s="178"/>
    </row>
    <row r="3670" spans="1:105" s="120" customFormat="1" ht="15" customHeight="1">
      <c r="A3670" s="228"/>
      <c r="B3670" s="346"/>
      <c r="C3670" s="349"/>
      <c r="D3670" s="237"/>
      <c r="E3670" s="237"/>
      <c r="F3670" s="243"/>
      <c r="G3670" s="122">
        <v>3</v>
      </c>
      <c r="H3670" s="84"/>
      <c r="I3670" s="84"/>
      <c r="J3670" s="84"/>
      <c r="K3670" s="84"/>
      <c r="L3670" s="84"/>
      <c r="M3670" s="84"/>
      <c r="N3670" s="84"/>
      <c r="O3670" s="84"/>
      <c r="P3670" s="84"/>
      <c r="Q3670" s="84"/>
      <c r="R3670" s="84"/>
      <c r="S3670" s="84"/>
      <c r="T3670" s="84"/>
      <c r="U3670" s="84"/>
      <c r="V3670" s="84"/>
      <c r="W3670" s="84"/>
      <c r="X3670" s="84"/>
      <c r="Y3670" s="84"/>
      <c r="Z3670" s="84"/>
      <c r="AA3670" s="84"/>
      <c r="AB3670" s="84"/>
      <c r="AC3670" s="80"/>
      <c r="AD3670" s="80"/>
      <c r="AE3670" s="80"/>
      <c r="AF3670" s="80"/>
      <c r="AG3670" s="80"/>
      <c r="AH3670" s="80"/>
      <c r="AI3670" s="80"/>
      <c r="AJ3670" s="80"/>
      <c r="AK3670" s="80"/>
      <c r="AL3670" s="80"/>
      <c r="AM3670" s="240"/>
      <c r="AN3670" s="240"/>
      <c r="AO3670" s="240"/>
      <c r="AP3670" s="240"/>
      <c r="AQ3670" s="240"/>
      <c r="AR3670" s="240"/>
      <c r="AS3670" s="240"/>
      <c r="AT3670" s="256"/>
      <c r="AU3670" s="256"/>
      <c r="AV3670" s="259"/>
      <c r="AW3670" s="259"/>
      <c r="AX3670" s="256"/>
      <c r="AY3670" s="256"/>
      <c r="AZ3670" s="256"/>
      <c r="BA3670" s="256"/>
      <c r="BB3670" s="256"/>
      <c r="BC3670" s="256"/>
      <c r="BD3670" s="256"/>
      <c r="BE3670" s="256"/>
      <c r="BF3670" s="256"/>
      <c r="BG3670" s="256"/>
      <c r="BH3670" s="256"/>
      <c r="BI3670" s="256"/>
      <c r="BJ3670" s="256"/>
      <c r="BK3670" s="256"/>
      <c r="BL3670" s="262"/>
      <c r="BM3670" s="262"/>
      <c r="BN3670" s="262"/>
      <c r="BO3670" s="262"/>
      <c r="BP3670" s="262"/>
      <c r="BQ3670" s="262"/>
      <c r="BR3670" s="270"/>
      <c r="BS3670" s="270"/>
      <c r="BT3670" s="270"/>
      <c r="BU3670" s="270"/>
      <c r="BV3670" s="270"/>
      <c r="BW3670" s="270"/>
      <c r="BX3670" s="256"/>
      <c r="BY3670" s="256"/>
      <c r="BZ3670" s="256"/>
      <c r="CA3670" s="267"/>
      <c r="CB3670" s="267"/>
      <c r="CC3670" s="274"/>
      <c r="CD3670" s="267"/>
      <c r="CE3670" s="267"/>
      <c r="CF3670" s="267"/>
      <c r="CG3670" s="267"/>
      <c r="CH3670" s="267"/>
      <c r="CI3670" s="267"/>
      <c r="CJ3670" s="267"/>
      <c r="CK3670" s="267"/>
      <c r="CL3670" s="265"/>
      <c r="CM3670" s="272"/>
      <c r="CN3670" s="264"/>
      <c r="CO3670" s="177"/>
      <c r="CP3670" s="226"/>
      <c r="CQ3670" s="226"/>
      <c r="CR3670" s="226"/>
      <c r="CS3670" s="178"/>
      <c r="CT3670" s="178"/>
      <c r="CU3670" s="178"/>
      <c r="CV3670" s="178"/>
      <c r="CW3670" s="178"/>
      <c r="CX3670" s="178"/>
      <c r="CY3670" s="178"/>
      <c r="CZ3670" s="178"/>
      <c r="DA3670" s="178"/>
    </row>
    <row r="3671" spans="1:105" s="120" customFormat="1" ht="15" customHeight="1">
      <c r="A3671" s="228"/>
      <c r="B3671" s="346"/>
      <c r="C3671" s="349"/>
      <c r="D3671" s="237"/>
      <c r="E3671" s="237"/>
      <c r="F3671" s="244"/>
      <c r="G3671" s="123">
        <v>3.9</v>
      </c>
      <c r="H3671" s="85"/>
      <c r="I3671" s="85"/>
      <c r="J3671" s="85"/>
      <c r="K3671" s="85"/>
      <c r="L3671" s="85"/>
      <c r="M3671" s="85"/>
      <c r="N3671" s="85"/>
      <c r="O3671" s="85"/>
      <c r="P3671" s="85"/>
      <c r="Q3671" s="85"/>
      <c r="R3671" s="85"/>
      <c r="S3671" s="85"/>
      <c r="T3671" s="85"/>
      <c r="U3671" s="85"/>
      <c r="V3671" s="85"/>
      <c r="W3671" s="85"/>
      <c r="X3671" s="85"/>
      <c r="Y3671" s="85"/>
      <c r="Z3671" s="85"/>
      <c r="AA3671" s="85"/>
      <c r="AB3671" s="85"/>
      <c r="AC3671" s="81"/>
      <c r="AD3671" s="81"/>
      <c r="AE3671" s="81"/>
      <c r="AF3671" s="81"/>
      <c r="AG3671" s="81"/>
      <c r="AH3671" s="81"/>
      <c r="AI3671" s="81"/>
      <c r="AJ3671" s="81"/>
      <c r="AK3671" s="81"/>
      <c r="AL3671" s="81"/>
      <c r="AM3671" s="240"/>
      <c r="AN3671" s="240"/>
      <c r="AO3671" s="240"/>
      <c r="AP3671" s="240"/>
      <c r="AQ3671" s="240"/>
      <c r="AR3671" s="240"/>
      <c r="AS3671" s="240"/>
      <c r="AT3671" s="256"/>
      <c r="AU3671" s="256"/>
      <c r="AV3671" s="259"/>
      <c r="AW3671" s="259"/>
      <c r="AX3671" s="256"/>
      <c r="AY3671" s="256"/>
      <c r="AZ3671" s="256"/>
      <c r="BA3671" s="256"/>
      <c r="BB3671" s="256"/>
      <c r="BC3671" s="256"/>
      <c r="BD3671" s="256"/>
      <c r="BE3671" s="256"/>
      <c r="BF3671" s="256"/>
      <c r="BG3671" s="256"/>
      <c r="BH3671" s="256"/>
      <c r="BI3671" s="256"/>
      <c r="BJ3671" s="256"/>
      <c r="BK3671" s="256"/>
      <c r="BL3671" s="262"/>
      <c r="BM3671" s="262"/>
      <c r="BN3671" s="262"/>
      <c r="BO3671" s="262"/>
      <c r="BP3671" s="262"/>
      <c r="BQ3671" s="262"/>
      <c r="BR3671" s="270"/>
      <c r="BS3671" s="270"/>
      <c r="BT3671" s="270"/>
      <c r="BU3671" s="270"/>
      <c r="BV3671" s="270"/>
      <c r="BW3671" s="270"/>
      <c r="BX3671" s="256"/>
      <c r="BY3671" s="256"/>
      <c r="BZ3671" s="256"/>
      <c r="CA3671" s="267"/>
      <c r="CB3671" s="267"/>
      <c r="CC3671" s="274"/>
      <c r="CD3671" s="267"/>
      <c r="CE3671" s="267"/>
      <c r="CF3671" s="267"/>
      <c r="CG3671" s="267"/>
      <c r="CH3671" s="267"/>
      <c r="CI3671" s="267"/>
      <c r="CJ3671" s="267"/>
      <c r="CK3671" s="267"/>
      <c r="CL3671" s="265"/>
      <c r="CM3671" s="272"/>
      <c r="CN3671" s="264"/>
      <c r="CO3671" s="177"/>
      <c r="CP3671" s="226"/>
      <c r="CQ3671" s="226"/>
      <c r="CR3671" s="226"/>
      <c r="CS3671" s="178"/>
      <c r="CT3671" s="178"/>
      <c r="CU3671" s="178"/>
      <c r="CV3671" s="178"/>
      <c r="CW3671" s="178"/>
      <c r="CX3671" s="178"/>
      <c r="CY3671" s="178"/>
      <c r="CZ3671" s="178"/>
      <c r="DA3671" s="178"/>
    </row>
    <row r="3672" spans="1:105" s="120" customFormat="1" ht="15" customHeight="1">
      <c r="A3672" s="229"/>
      <c r="B3672" s="347"/>
      <c r="C3672" s="350"/>
      <c r="D3672" s="238"/>
      <c r="E3672" s="238"/>
      <c r="F3672" s="245" t="s">
        <v>83</v>
      </c>
      <c r="G3672" s="246"/>
      <c r="H3672" s="82"/>
      <c r="I3672" s="82"/>
      <c r="J3672" s="82"/>
      <c r="K3672" s="82"/>
      <c r="L3672" s="82"/>
      <c r="M3672" s="82"/>
      <c r="N3672" s="82"/>
      <c r="O3672" s="82"/>
      <c r="P3672" s="82"/>
      <c r="Q3672" s="82"/>
      <c r="R3672" s="82"/>
      <c r="S3672" s="82"/>
      <c r="T3672" s="82"/>
      <c r="U3672" s="82"/>
      <c r="V3672" s="82"/>
      <c r="W3672" s="82"/>
      <c r="X3672" s="82"/>
      <c r="Y3672" s="82"/>
      <c r="Z3672" s="82"/>
      <c r="AA3672" s="82"/>
      <c r="AB3672" s="82"/>
      <c r="AC3672" s="35"/>
      <c r="AD3672" s="35"/>
      <c r="AE3672" s="35"/>
      <c r="AF3672" s="35"/>
      <c r="AG3672" s="35"/>
      <c r="AH3672" s="35"/>
      <c r="AI3672" s="35"/>
      <c r="AJ3672" s="35"/>
      <c r="AK3672" s="35"/>
      <c r="AL3672" s="35"/>
      <c r="AM3672" s="241"/>
      <c r="AN3672" s="241"/>
      <c r="AO3672" s="241"/>
      <c r="AP3672" s="241"/>
      <c r="AQ3672" s="241"/>
      <c r="AR3672" s="241"/>
      <c r="AS3672" s="241"/>
      <c r="AT3672" s="257"/>
      <c r="AU3672" s="257"/>
      <c r="AV3672" s="260"/>
      <c r="AW3672" s="260"/>
      <c r="AX3672" s="257"/>
      <c r="AY3672" s="257"/>
      <c r="AZ3672" s="257"/>
      <c r="BA3672" s="257"/>
      <c r="BB3672" s="257"/>
      <c r="BC3672" s="257"/>
      <c r="BD3672" s="257"/>
      <c r="BE3672" s="257"/>
      <c r="BF3672" s="257"/>
      <c r="BG3672" s="257"/>
      <c r="BH3672" s="257"/>
      <c r="BI3672" s="257"/>
      <c r="BJ3672" s="257"/>
      <c r="BK3672" s="257"/>
      <c r="BL3672" s="263"/>
      <c r="BM3672" s="263"/>
      <c r="BN3672" s="263"/>
      <c r="BO3672" s="263"/>
      <c r="BP3672" s="263"/>
      <c r="BQ3672" s="263"/>
      <c r="BR3672" s="271"/>
      <c r="BS3672" s="271"/>
      <c r="BT3672" s="271"/>
      <c r="BU3672" s="271"/>
      <c r="BV3672" s="271"/>
      <c r="BW3672" s="271"/>
      <c r="BX3672" s="257"/>
      <c r="BY3672" s="257"/>
      <c r="BZ3672" s="257"/>
      <c r="CA3672" s="268"/>
      <c r="CB3672" s="268"/>
      <c r="CC3672" s="275"/>
      <c r="CD3672" s="268"/>
      <c r="CE3672" s="268"/>
      <c r="CF3672" s="268"/>
      <c r="CG3672" s="268"/>
      <c r="CH3672" s="268"/>
      <c r="CI3672" s="268"/>
      <c r="CJ3672" s="268"/>
      <c r="CK3672" s="268"/>
      <c r="CL3672" s="265"/>
      <c r="CM3672" s="272"/>
      <c r="CN3672" s="264"/>
      <c r="CO3672" s="177"/>
      <c r="CP3672" s="226"/>
      <c r="CQ3672" s="226"/>
      <c r="CR3672" s="226"/>
      <c r="CS3672" s="178"/>
      <c r="CT3672" s="178"/>
      <c r="CU3672" s="178"/>
      <c r="CV3672" s="178"/>
      <c r="CW3672" s="178"/>
      <c r="CX3672" s="178"/>
      <c r="CY3672" s="178"/>
      <c r="CZ3672" s="178"/>
      <c r="DA3672" s="178"/>
    </row>
    <row r="3673" spans="1:105" s="120" customFormat="1" ht="15" customHeight="1">
      <c r="A3673" s="227">
        <f t="shared" si="1139"/>
        <v>455</v>
      </c>
      <c r="B3673" s="345" t="s">
        <v>441</v>
      </c>
      <c r="C3673" s="348" t="s">
        <v>442</v>
      </c>
      <c r="D3673" s="236">
        <v>43516</v>
      </c>
      <c r="E3673" s="236" t="s">
        <v>353</v>
      </c>
      <c r="F3673" s="253" t="s">
        <v>80</v>
      </c>
      <c r="G3673" s="254"/>
      <c r="H3673" s="82" t="s">
        <v>69</v>
      </c>
      <c r="I3673" s="82" t="s">
        <v>973</v>
      </c>
      <c r="J3673" s="82" t="s">
        <v>61</v>
      </c>
      <c r="K3673" s="82" t="s">
        <v>61</v>
      </c>
      <c r="L3673" s="82" t="s">
        <v>61</v>
      </c>
      <c r="M3673" s="82" t="s">
        <v>67</v>
      </c>
      <c r="N3673" s="82" t="s">
        <v>61</v>
      </c>
      <c r="O3673" s="82" t="s">
        <v>973</v>
      </c>
      <c r="P3673" s="82" t="s">
        <v>61</v>
      </c>
      <c r="Q3673" s="82" t="s">
        <v>1476</v>
      </c>
      <c r="R3673" s="82" t="s">
        <v>73</v>
      </c>
      <c r="S3673" s="82" t="s">
        <v>73</v>
      </c>
      <c r="T3673" s="82" t="s">
        <v>73</v>
      </c>
      <c r="U3673" s="82" t="s">
        <v>73</v>
      </c>
      <c r="V3673" s="82"/>
      <c r="W3673" s="82" t="s">
        <v>73</v>
      </c>
      <c r="X3673" s="82" t="s">
        <v>73</v>
      </c>
      <c r="Y3673" s="82" t="s">
        <v>73</v>
      </c>
      <c r="Z3673" s="82" t="s">
        <v>73</v>
      </c>
      <c r="AA3673" s="82" t="s">
        <v>73</v>
      </c>
      <c r="AB3673" s="82" t="s">
        <v>60</v>
      </c>
      <c r="AC3673" s="82"/>
      <c r="AD3673" s="82" t="s">
        <v>60</v>
      </c>
      <c r="AE3673" s="82" t="s">
        <v>60</v>
      </c>
      <c r="AF3673" s="82" t="s">
        <v>60</v>
      </c>
      <c r="AG3673" s="82" t="s">
        <v>60</v>
      </c>
      <c r="AH3673" s="82" t="s">
        <v>60</v>
      </c>
      <c r="AI3673" s="82" t="s">
        <v>1471</v>
      </c>
      <c r="AJ3673" s="82"/>
      <c r="AK3673" s="82" t="s">
        <v>61</v>
      </c>
      <c r="AL3673" s="82" t="s">
        <v>61</v>
      </c>
      <c r="AM3673" s="239">
        <f>COUNTIF(H3673:AL3673,"PH")+COUNTIF(H3673:AL3673,"PH/L")+COUNTIF(H3673:AL3673,"PM")</f>
        <v>0</v>
      </c>
      <c r="AN3673" s="239">
        <f>COUNTIF(H3673:AL3673,"PD")+COUNTIF(H3673:AL3673,"PDD")+COUNTIF(H3673:AL3673,"P/DS")/2+COUNTIF(H3673:AL3673,"PMD")</f>
        <v>0</v>
      </c>
      <c r="AO3673" s="239">
        <f>COUNTIF(H3673:AL3673,"PN")+COUNTIF(H3673:AL3673,"P/NS")/2+COUNTIF(H3673:AL3673,"PH")+COUNTIF(H3673:AL3673,"PH/F")/2+COUNTIF(H3673:AL3673,"PH/L")/2+COUNTIF(H3673:AL3673,"PM")</f>
        <v>0</v>
      </c>
      <c r="AP3673" s="239">
        <f>COUNTIF(H3673:AL3673,"BH")+COUNTIF(H3673:AL3673,"AL/BL")+COUNTIF(H3673:AL3673,"UL/BL")+COUNTIF(H3673:AL3673,"BM")</f>
        <v>0</v>
      </c>
      <c r="AQ3673" s="239">
        <f>COUNTIF(H3673:AL3673,"DS")+COUNTIF(H3673:AL3673,"AL/DS")/2+COUNTIF(H3673:AL3673,"UL/DS")/2+COUNTIF(H3673:AL3673,"CT")+COUNTIF(H3673:AL3673,"MD")</f>
        <v>6.5</v>
      </c>
      <c r="AR3673" s="239">
        <f>COUNTIF(H3673:AL3673,"NS")+COUNTIF(H3673:AL3673,"AL/NS")/2+COUNTIF(H3673:AL3673,"UL/NS")/2+COUNTIF(H3673:AL3673,"BH")+COUNTIF(H3673:AL3673,"AL/BF")/2+COUNTIF(H3673:AL3673,"AL/BL")/2+COUNTIF(H3673:AL3673,"UL/BL")/2+COUNTIF(H3673:AL3673,"UL/BF")/2+COUNTIF(H3673:AL3673,"BM")</f>
        <v>7.5</v>
      </c>
      <c r="AS3673" s="239">
        <f>COUNTIF(H3673:AL3673,"AL")+COUNTIF(H3673:AL3673,"AL/DS")/2+COUNTIF(H3673:AL3673,"AL/NS")/2+COUNTIF(H3673:AL3673,"NH")+COUNTIF(H3673:AL3673,"SL")+COUNTIF(H3673:AL3673,"NHD")+COUNTIF(H3673:AL3673,"B")+COUNTIF(H3673:AL3673,"HL")+COUNTIF(H3673:AL3673,"AL/BF")/2+COUNTIF(H3673:AL3673,"AL/BL")/2</f>
        <v>2.5</v>
      </c>
      <c r="AT3673" s="255">
        <f>COUNTIF(H3673:AL3673,"PD")+COUNTIF(H3673:AL3673,"PN")+COUNTIF(H3673:AL3673,"P/DS")/2+COUNTIF(H3673:AL3673,"P/NS")/2+COUNTIF(H3673:AL3673,"DS")+COUNTIF(H3673:AL3673,"NS")+COUNTIF(H3673:AL3673,"AL")+COUNTIF(H3673:AL3673,"AL/DS")+COUNTIF(H3673:AL3673,"AL/NS")+COUNTIF(H3673:AL3673,"NH")+COUNTIF(H3673:AL3673,"SL")+COUNTIF(H3673:AL3673,"UL/DS")/2+COUNTIF(H3673:AL3673,"UL/NS")/2+COUNTIF(H3673:AL3673,"CT")+COUNTIF(H3673:AL3673,"NHD")+COUNTIF(H3673:AL3673,"PDD")+COUNTIF(H3673:AL3673,"B")+COUNTIF(H3673:AL3673,"HL")+COUNTIF(H3673:AL3673,"PH")+COUNTIF(H3673:AL3673,"BH")+COUNTIF(H3673:AL3673,"AL/BF")+COUNTIF(H3673:AL3673,"AL/BL")+COUNTIF(H3673:AL3673,"UL/BF")/2+COUNTIF(H3673:AL3673,"UL/BL")/2+COUNTIF(H3673:AL3673,"PH/F")/2+COUNTIF(H3673:AL3673,"PH/L")/2+COUNTIF(H3673:AL3673,"MD")+COUNTIF(H3673:AL3673,"PMD")+COUNTIF(H3673:AL3673,"PM")+COUNTIF(H3673:AL3673,"BM")</f>
        <v>16.5</v>
      </c>
      <c r="AU3673" s="255">
        <f>COUNTIF(H3673:AL3673,"P/DS")/2+COUNTIF(H3673:AL3673,"P/NS")/2+COUNTIF(H3673:AL3673,"IL")+COUNTIF(H3673:AL3673,"NL")+COUNTIF(H3673:AL3673,"UL")+COUNTIF(H3673:AL3673,"UL/DS")/2+COUNTIF(H3673:AL3673,"UL/NS")/2+COUNTIF(H3673:AL3673,"KT")+COUNTIF(H3673:AL3673,"UL/BF")/2+COUNTIF(H3673:AL3673,"UL/BL")/2+COUNTIF(H3673:AL3673,"PH/F")/2+COUNTIF(H3673:AL3673,"PH/L")/2+COUNTIF(H3673:AL3673,"NB")</f>
        <v>9.5</v>
      </c>
      <c r="AV3673" s="258">
        <f>COUNTIF(H3673:AL3673,"PN")+COUNTIF(H3673:AL3673,"TVD")+COUNTIF(H3673:AL3673,"PH")+COUNTIF(H3673:AL3673,"PM")+COUNTIF(H3673:AL3673,"PDD")-COUNTIFS(H3673:AL3673,"PN",H3680:AL3680,"&gt;=3")-COUNTIFS(H3673:AL3673,"PM",H3680:AL3680,"&gt;=3")</f>
        <v>0</v>
      </c>
      <c r="AW3673" s="258">
        <f>COUNTIF(H3673:AL3673,"NS")+COUNTIF(H3673:AL3673,"D")+COUNTIF(H3673:AL3673,"BH")+COUNTIF(H3673:AL3673,"NHD")+COUNTIF(H3673:AL3673,"BM")-COUNTIFS(H3673:AL3673,"NS",H3680:AL3680,"&gt;=3")-COUNTIFS(H3673:AL3673,"BH",H3680:AL3680,"&gt;=3")-COUNTIFS(H3673:AL3673,"BM",H3680:AL3680,"&gt;=3")</f>
        <v>9</v>
      </c>
      <c r="AX3673" s="255">
        <f>COUNTIF(H3673:AL3673,"AL")+COUNTIF(H3673:AL3673,"AL/DS")/2+COUNTIF(H3673:AL3673,"AL/NS")/2+COUNTIF(H3673:AL3673,"AL/BF")+COUNTIF(H3673:AL3673,"AL/BL")/2</f>
        <v>1.5</v>
      </c>
      <c r="AY3673" s="255">
        <f>COUNTIF(H3673:AL3673,"SL")</f>
        <v>0</v>
      </c>
      <c r="AZ3673" s="255">
        <f>COUNTIF(H3673:AL3673,"NH")</f>
        <v>1</v>
      </c>
      <c r="BA3673" s="255">
        <f>COUNTIF(H3673:AL3673,"HL")</f>
        <v>0</v>
      </c>
      <c r="BB3673" s="255">
        <f>COUNTIF(G3673:AL3673,"P/DS")/2+COUNTIF(G3673:AL3673,"P/NS")/2+COUNTIF(G3673:AL3673,"UL")+COUNTIF(G3673:AL3673,"UL/DS")/2+COUNTIF(G3673:AL3673,"UL/NS")/2+COUNTIF(G3673:AL3673,"UL/BL")/2+COUNTIF(G3673:AL3673,"UL/BF")/2+COUNTIF(G3673:AL3673,"PH/F")/2+COUNTIF(G3673:AL3673,"PH/L")/2</f>
        <v>0.5</v>
      </c>
      <c r="BC3673" s="255">
        <f>COUNTIF(H3673:AL3673,"NB")</f>
        <v>0</v>
      </c>
      <c r="BD3673" s="255">
        <f>COUNTIF(H3673:AL3673,"NL")</f>
        <v>0</v>
      </c>
      <c r="BE3673" s="255">
        <f>COUNTIF(H3673:AL3673,"IL")</f>
        <v>9</v>
      </c>
      <c r="BF3673" s="255">
        <f>COUNTIF(H3673:AL3673,"KT")</f>
        <v>0</v>
      </c>
      <c r="BG3673" s="255">
        <f>COUNTIF(H3673:AL3673,"L70")</f>
        <v>0</v>
      </c>
      <c r="BH3673" s="255">
        <f>COUNTIF(H3673:AL3673,"MD")</f>
        <v>0</v>
      </c>
      <c r="BI3673" s="255">
        <f>COUNTIF(H3673:AL3673,"PMD")</f>
        <v>0</v>
      </c>
      <c r="BJ3673" s="255">
        <f>COUNTIF(H3673:AL3673,"PM")</f>
        <v>0</v>
      </c>
      <c r="BK3673" s="255">
        <f>COUNTIF(H3673:AL3673,"BM")</f>
        <v>0</v>
      </c>
      <c r="BL3673" s="261">
        <f>SUMIF(H3673:AL3673,"PD",H3674:AL3674)+SUMIF(H3673:AL3673,"PN",H3674:AL3674)+SUMIF(H3673:AL3673,"P/DS",H3674:AL3674)+SUMIF(H3673:AL3673,"PN/F",H3674:AL3674)+SUMIF(H3673:AL3673,"PN/L",H3674:AL3674)+SUMIF(H3673:AL3673,"TV",H3674:AL3674)+SUMIF(H3673:AL3673,"TVD",H3674:AL3674)+SUMIF(H3673:AL3673,"PDD",H3674:AL3674)</f>
        <v>0</v>
      </c>
      <c r="BM3673" s="261">
        <f>SUMIF(H3673:AL3673,"PD",H3675:AL3675)+SUMIF(H3673:AL3673,"PN",H3675:AL3675)+SUMIF(H3673:AL3673,"P/DS",H3675:AL3675)+SUMIF(H3673:AL3673,"PN/F",H3675:AL3675)+SUMIF(H3673:AL3673,"PN/L",H3675:AL3675)+SUMIF(H3673:AL3673,"TV",H3675:AL3675)+SUMIF(H3673:AL3673,"TVD",H3675:AL3675)+SUMIF(H3673:AL3673,"PDD",H3675:AL3675)+SUMIF(H3673:AL3673,"PMD",H3675:AL3675)</f>
        <v>0</v>
      </c>
      <c r="BN3673" s="261">
        <f>SUMIF(H3673:AL3673,"PD",H3676:AL3676)+SUMIF(H3673:AL3673,"PN",H3676:AL3676)+SUMIF(H3673:AL3673,"P/DS",H3676:AL3676)+SUMIF(H3673:AL3673,"PN/F",H3676:AL3676)+SUMIF(H3673:AL3673,"PN/L",H3676:AL3676)+SUMIF(H3673:AL3673,"TV",H3676:AL3676)+SUMIF(H3673:AL3673,"TVD",H3676:AL3676)</f>
        <v>0</v>
      </c>
      <c r="BO3673" s="261">
        <f>SUMIF(H3673:AL3673,"PD",H3677:AL3677)+SUMIF(H3673:AL3673,"PN",H3677:AL3677)+SUMIF(H3673:AL3673,"P/DS",H3677:AL3677)+SUMIF(H3673:AL3673,"PN/F",H3677:AL3677)+SUMIF(H3673:AL3673,"PN/L",H3677:AL3677)+SUMIF(H3673:AL3673,"TV",H3677:AL3677)+SUMIF(H3673:AL3673,"TVD",H3677:AL3677)</f>
        <v>0</v>
      </c>
      <c r="BP3673" s="261">
        <f>SUMIF(H3673:AL3673,"PD",H3678:AL3678)+SUMIF(H3673:AL3673,"PN",H3678:AL3678)+SUMIF(H3673:AL3673,"P/DS",H3678:AL3678)+SUMIF(H3673:AL3673,"PN/F",H3678:AL3678)+SUMIF(H3673:AL3673,"PN/L",H3678:AL3678)+SUMIF(H3673:AL3673,"TV",H3678:AL3678)+SUMIF(H3673:AL3673,"TVD",H3678:AL3678)+SUMIF(H3673:AL3673,"PDD",H3678:AL3678)+SUMIF(H3673:AL3673,"PH",H3678:AL3678)+SUMIF(H3673:AL3673,"PM",H3678:AL3678)</f>
        <v>0</v>
      </c>
      <c r="BQ3673" s="261">
        <f>SUMIF(H3673:AL3673,"PD",H3679:AL3679)+SUMIF(H3673:AL3673,"PN",H3679:AL3679)+SUMIF(H3673:AL3673,"P/DS",H3679:AL3679)+SUMIF(H3673:AL3673,"PN/F",H3679:AL3679)+SUMIF(H3673:AL3673,"PN/L",H3679:AL3679)+SUMIF(H3673:AL3673,"TV",H3679:AL3679)+SUMIF(H3673:AL3673,"TVD",H3679:AL3679)+SUMIF(H3673:AL3673,"PDD",H3679:AL3679)+SUMIF(H3673:AL3673,"PH",H3679:AL3679)+SUMIF(H3673:AL3673,"PM",H3679:AL3679)</f>
        <v>0</v>
      </c>
      <c r="BR3673" s="269">
        <f>SUM(H3674:AL3674)-BL3673</f>
        <v>22.5</v>
      </c>
      <c r="BS3673" s="269">
        <f>SUM(H3675:AL3675)-BM3673</f>
        <v>10.5</v>
      </c>
      <c r="BT3673" s="269">
        <f>SUM(H3676:AL3676)-BN3673</f>
        <v>0</v>
      </c>
      <c r="BU3673" s="269">
        <f>SUM(H3677:AL3677)-BO3673</f>
        <v>13</v>
      </c>
      <c r="BV3673" s="269">
        <f>SUM(H3678:AL3678)-BP3673</f>
        <v>0</v>
      </c>
      <c r="BW3673" s="269">
        <f>SUM(H3679:AL3679)-BQ3673</f>
        <v>0</v>
      </c>
      <c r="BX3673" s="255">
        <f>SUMIF(H3673:AL3673,"PD",H3680:AL3680)+SUMIF(H3673:AL3673,"PN",H3680:AL3680)+SUMIF(H3673:AL3673,"P/DS",H3680:AL3680)+SUMIF(H3673:AL3673,"PN/F",H3680:AL3680)+SUMIF(H3673:AL3673,"PN/L",H3680:AL3680)</f>
        <v>0</v>
      </c>
      <c r="BY3673" s="255">
        <f>SUM(H3680:AL3680)-BX3673</f>
        <v>4</v>
      </c>
      <c r="BZ3673" s="255">
        <f t="shared" ref="BZ3673" si="1150">+SUM(BL3673:BW3680)</f>
        <v>46</v>
      </c>
      <c r="CA3673" s="266">
        <f>(COUNTIFS(H3673:AL3673,"PD",H3674:AL3674,"&gt;=2"))*0.5-IF(CN3673="VP",COUNTIFS($H$16:$AL$16,"SAT",H3673:AL3673,"PD",H3674:AL3674,"&gt;=2"))*0.5</f>
        <v>0</v>
      </c>
      <c r="CB3673" s="266">
        <f>(COUNTIFS(H3673:AL3673,"PN",H3675:AL3675,"&gt;=0.5",H3674:AL3674,"&gt;=1.5"))*0.5+COUNTIFS(H3673:AL3673,"PDD",H3675:AL3675,"&gt;=0.5",H3674:AL3674,"&gt;=1.5")*0.5</f>
        <v>0</v>
      </c>
      <c r="CC3673" s="273">
        <f>(COUNTIFS(H3673:AL3673,"TV",H3675:AL3675,"&gt;=10"))*0.5+(COUNTIFS(H3673:AL3673,"PMD",H3675:AL3675,"&gt;=2"))*0.5</f>
        <v>0</v>
      </c>
      <c r="CD3673" s="266">
        <f>(COUNTIFS(H3673:AL3673,"TVD",H3677:AL3677,"&gt;=6.5",H3675:AL3675,"&gt;=3.5"))*0.5</f>
        <v>0</v>
      </c>
      <c r="CE3673" s="266">
        <f>(COUNTIFS(H3673:AL3673,"PD",H3678:AL3678,"&gt;=10"))*0.5</f>
        <v>0</v>
      </c>
      <c r="CF3673" s="266">
        <f>(COUNTIFS(H3673:AL3673,"PDD",H3678:AL3678,"&gt;=3.5",H3679:AL3679,"&gt;=6.5")+COUNTIFS(H3673:AL3673,"PH",H3679:AL3679,"&gt;=0.5",H3678:AL3678,"&gt;=1.5")+COUNTIFS(H3673:AL3673,"PM",H3679:AL3679,"&gt;=0.5",H3678:AL3678,"&gt;=1.5"))*0.5</f>
        <v>0</v>
      </c>
      <c r="CG3673" s="266">
        <f>(COUNTIFS(H3673:AL3673,"DS",H3674:AL3674,"&gt;=2")+COUNTIFS(H3673:AL3673,"AL/DS",H3674:AL3674,"&gt;=2"))*0.5-IF(CN3673="VP",COUNTIFS($H$16:$AL$16,"SAT",H3673:AL3673,"DS",H3674:AL3674,"&gt;=2"))*0.5</f>
        <v>2.5</v>
      </c>
      <c r="CH3673" s="266">
        <f>(COUNTIFS(H3673:AL3673,"NS",H3675:AL3675,"&gt;=0.5",H3674:AL3674,"&gt;=1.5")+COUNTIFS(H3673:AL3673,"AL/NS",H3675:AL3675,"&gt;=0.5",H3674:AL3674,"&gt;=1.5")+COUNTIFS(H3673:AL3673,"NHD",H3675:AL3675,"&gt;=4.5",H3678:AL3678,"&gt;=2",H3674:AL3674,"&gt;=1.5"))*0.5</f>
        <v>2.5</v>
      </c>
      <c r="CI3673" s="266">
        <f>(COUNTIF(H3675:AL3675,"&gt;=10")+COUNTIFS(H3673:AL3673,"MD",H3675:AL3675,"&gt;=2")-COUNTIFS(H3673:AL3673,"TV",H3675:AL3675,"&gt;=10"))*0.5</f>
        <v>0</v>
      </c>
      <c r="CJ3673" s="266">
        <f>(COUNTIFS(H3673:AL3673,"D",H3677:AL3677,"&gt;=6.5",H3675:AL3675,"&gt;=3.5"))*0.5</f>
        <v>1</v>
      </c>
      <c r="CK3673" s="266">
        <f>(COUNTIF(H3678:AL3678,"&gt;=10")-COUNTIFS(H3673:AL3673,"PD",H3678:AL3678,"&gt;=10"))*0.5</f>
        <v>0</v>
      </c>
      <c r="CL3673" s="265">
        <f>(COUNTIFS(H3673:AL3673,"NHD",H3678:AL3678,"&gt;=3.5",H3679:AL3679,"&gt;=6.5")+COUNTIFS(H3673:AL3673,"BH",H3678:AL3678,"&gt;=1.5",H3679:AL3679,"&gt;=0.5")+COUNTIFS(H3673:AL3673,"BM",H3678:AL3678,"&gt;=1.5",H3679:AL3679,"&gt;=0.5")+COUNTIFS(H3673:AL3673,"D",H3678:AL3678,"&gt;=1.5",H3679:AL3679,"&gt;=0.5"))*0.5</f>
        <v>0</v>
      </c>
      <c r="CM3673" s="272"/>
      <c r="CN3673" s="264" t="s">
        <v>723</v>
      </c>
      <c r="CO3673" s="177">
        <f t="shared" ref="CO3673" si="1151">+AM3673+AN3673+AO3673+AP3673+AQ3673+AR3673+AS3673+AU3673+BG3673</f>
        <v>26</v>
      </c>
      <c r="CP3673" s="225">
        <f>+SUM(I3674:I3679)-I3680</f>
        <v>10.5</v>
      </c>
      <c r="CQ3673" s="225">
        <f>+SUM(J3674:J3679)-J3680</f>
        <v>2.5</v>
      </c>
      <c r="CR3673" s="225">
        <f>+SUM(K3674:K3679)-K3680</f>
        <v>2.5</v>
      </c>
      <c r="CS3673" s="178"/>
      <c r="CT3673" s="178"/>
      <c r="CU3673" s="178"/>
      <c r="CV3673" s="178"/>
      <c r="CW3673" s="178"/>
      <c r="CX3673" s="178"/>
      <c r="CY3673" s="178"/>
      <c r="CZ3673" s="178"/>
      <c r="DA3673" s="178"/>
    </row>
    <row r="3674" spans="1:105" s="120" customFormat="1" ht="15" customHeight="1">
      <c r="A3674" s="228"/>
      <c r="B3674" s="346"/>
      <c r="C3674" s="349"/>
      <c r="D3674" s="237"/>
      <c r="E3674" s="237"/>
      <c r="F3674" s="242" t="s">
        <v>82</v>
      </c>
      <c r="G3674" s="121">
        <v>1.5</v>
      </c>
      <c r="H3674" s="83"/>
      <c r="I3674" s="83"/>
      <c r="J3674" s="83">
        <v>2</v>
      </c>
      <c r="K3674" s="83">
        <v>2</v>
      </c>
      <c r="L3674" s="83"/>
      <c r="M3674" s="83"/>
      <c r="N3674" s="83"/>
      <c r="O3674" s="83"/>
      <c r="P3674" s="83">
        <v>2</v>
      </c>
      <c r="Q3674" s="83"/>
      <c r="R3674" s="83"/>
      <c r="S3674" s="83"/>
      <c r="T3674" s="83"/>
      <c r="U3674" s="83"/>
      <c r="V3674" s="83"/>
      <c r="W3674" s="83"/>
      <c r="X3674" s="83"/>
      <c r="Y3674" s="83"/>
      <c r="Z3674" s="83"/>
      <c r="AA3674" s="83"/>
      <c r="AB3674" s="83">
        <v>2.5</v>
      </c>
      <c r="AC3674" s="79"/>
      <c r="AD3674" s="79">
        <v>2.5</v>
      </c>
      <c r="AE3674" s="79">
        <v>2.5</v>
      </c>
      <c r="AF3674" s="79">
        <v>2.5</v>
      </c>
      <c r="AG3674" s="79">
        <v>2.5</v>
      </c>
      <c r="AH3674" s="79"/>
      <c r="AI3674" s="79"/>
      <c r="AJ3674" s="79"/>
      <c r="AK3674" s="79">
        <v>2</v>
      </c>
      <c r="AL3674" s="79">
        <v>2</v>
      </c>
      <c r="AM3674" s="240"/>
      <c r="AN3674" s="240"/>
      <c r="AO3674" s="240"/>
      <c r="AP3674" s="240"/>
      <c r="AQ3674" s="240"/>
      <c r="AR3674" s="240"/>
      <c r="AS3674" s="240"/>
      <c r="AT3674" s="256"/>
      <c r="AU3674" s="256"/>
      <c r="AV3674" s="259"/>
      <c r="AW3674" s="259"/>
      <c r="AX3674" s="256"/>
      <c r="AY3674" s="256"/>
      <c r="AZ3674" s="256"/>
      <c r="BA3674" s="256"/>
      <c r="BB3674" s="256"/>
      <c r="BC3674" s="256"/>
      <c r="BD3674" s="256"/>
      <c r="BE3674" s="256"/>
      <c r="BF3674" s="256"/>
      <c r="BG3674" s="256"/>
      <c r="BH3674" s="256"/>
      <c r="BI3674" s="256"/>
      <c r="BJ3674" s="256"/>
      <c r="BK3674" s="256"/>
      <c r="BL3674" s="262"/>
      <c r="BM3674" s="262"/>
      <c r="BN3674" s="262"/>
      <c r="BO3674" s="262"/>
      <c r="BP3674" s="262"/>
      <c r="BQ3674" s="262"/>
      <c r="BR3674" s="270"/>
      <c r="BS3674" s="270"/>
      <c r="BT3674" s="270"/>
      <c r="BU3674" s="270"/>
      <c r="BV3674" s="270"/>
      <c r="BW3674" s="270"/>
      <c r="BX3674" s="256"/>
      <c r="BY3674" s="256"/>
      <c r="BZ3674" s="256"/>
      <c r="CA3674" s="267"/>
      <c r="CB3674" s="267"/>
      <c r="CC3674" s="274"/>
      <c r="CD3674" s="267"/>
      <c r="CE3674" s="267"/>
      <c r="CF3674" s="267"/>
      <c r="CG3674" s="267"/>
      <c r="CH3674" s="267"/>
      <c r="CI3674" s="267"/>
      <c r="CJ3674" s="267"/>
      <c r="CK3674" s="267"/>
      <c r="CL3674" s="265"/>
      <c r="CM3674" s="272"/>
      <c r="CN3674" s="264"/>
      <c r="CO3674" s="177"/>
      <c r="CP3674" s="226"/>
      <c r="CQ3674" s="226"/>
      <c r="CR3674" s="226"/>
      <c r="CS3674" s="178"/>
      <c r="CT3674" s="178"/>
      <c r="CU3674" s="178"/>
      <c r="CV3674" s="178"/>
      <c r="CW3674" s="178"/>
      <c r="CX3674" s="178"/>
      <c r="CY3674" s="178"/>
      <c r="CZ3674" s="178"/>
      <c r="DA3674" s="178"/>
    </row>
    <row r="3675" spans="1:105" s="120" customFormat="1" ht="15" customHeight="1">
      <c r="A3675" s="228"/>
      <c r="B3675" s="346"/>
      <c r="C3675" s="349"/>
      <c r="D3675" s="237"/>
      <c r="E3675" s="237"/>
      <c r="F3675" s="243"/>
      <c r="G3675" s="122">
        <v>2</v>
      </c>
      <c r="H3675" s="84"/>
      <c r="I3675" s="84">
        <v>4</v>
      </c>
      <c r="J3675" s="84">
        <v>0.5</v>
      </c>
      <c r="K3675" s="84">
        <v>0.5</v>
      </c>
      <c r="L3675" s="84"/>
      <c r="M3675" s="84"/>
      <c r="N3675" s="84"/>
      <c r="O3675" s="84">
        <v>4</v>
      </c>
      <c r="P3675" s="84">
        <v>0.5</v>
      </c>
      <c r="Q3675" s="84"/>
      <c r="R3675" s="84"/>
      <c r="S3675" s="84"/>
      <c r="T3675" s="84"/>
      <c r="U3675" s="84"/>
      <c r="V3675" s="84"/>
      <c r="W3675" s="84"/>
      <c r="X3675" s="84"/>
      <c r="Y3675" s="84"/>
      <c r="Z3675" s="84"/>
      <c r="AA3675" s="84"/>
      <c r="AB3675" s="84"/>
      <c r="AC3675" s="80"/>
      <c r="AD3675" s="80"/>
      <c r="AE3675" s="80"/>
      <c r="AF3675" s="80"/>
      <c r="AG3675" s="80"/>
      <c r="AH3675" s="80"/>
      <c r="AI3675" s="80"/>
      <c r="AJ3675" s="80"/>
      <c r="AK3675" s="80">
        <v>0.5</v>
      </c>
      <c r="AL3675" s="80">
        <v>0.5</v>
      </c>
      <c r="AM3675" s="240"/>
      <c r="AN3675" s="240"/>
      <c r="AO3675" s="240"/>
      <c r="AP3675" s="240"/>
      <c r="AQ3675" s="240"/>
      <c r="AR3675" s="240"/>
      <c r="AS3675" s="240"/>
      <c r="AT3675" s="256"/>
      <c r="AU3675" s="256"/>
      <c r="AV3675" s="259"/>
      <c r="AW3675" s="259"/>
      <c r="AX3675" s="256"/>
      <c r="AY3675" s="256"/>
      <c r="AZ3675" s="256"/>
      <c r="BA3675" s="256"/>
      <c r="BB3675" s="256"/>
      <c r="BC3675" s="256"/>
      <c r="BD3675" s="256"/>
      <c r="BE3675" s="256"/>
      <c r="BF3675" s="256"/>
      <c r="BG3675" s="256"/>
      <c r="BH3675" s="256"/>
      <c r="BI3675" s="256"/>
      <c r="BJ3675" s="256"/>
      <c r="BK3675" s="256"/>
      <c r="BL3675" s="262"/>
      <c r="BM3675" s="262"/>
      <c r="BN3675" s="262"/>
      <c r="BO3675" s="262"/>
      <c r="BP3675" s="262"/>
      <c r="BQ3675" s="262"/>
      <c r="BR3675" s="270"/>
      <c r="BS3675" s="270"/>
      <c r="BT3675" s="270"/>
      <c r="BU3675" s="270"/>
      <c r="BV3675" s="270"/>
      <c r="BW3675" s="270"/>
      <c r="BX3675" s="256"/>
      <c r="BY3675" s="256"/>
      <c r="BZ3675" s="256"/>
      <c r="CA3675" s="267"/>
      <c r="CB3675" s="267"/>
      <c r="CC3675" s="274"/>
      <c r="CD3675" s="267"/>
      <c r="CE3675" s="267"/>
      <c r="CF3675" s="267"/>
      <c r="CG3675" s="267"/>
      <c r="CH3675" s="267"/>
      <c r="CI3675" s="267"/>
      <c r="CJ3675" s="267"/>
      <c r="CK3675" s="267"/>
      <c r="CL3675" s="265"/>
      <c r="CM3675" s="272"/>
      <c r="CN3675" s="264"/>
      <c r="CO3675" s="177"/>
      <c r="CP3675" s="226"/>
      <c r="CQ3675" s="226"/>
      <c r="CR3675" s="226"/>
      <c r="CS3675" s="178"/>
      <c r="CT3675" s="178"/>
      <c r="CU3675" s="178"/>
      <c r="CV3675" s="178"/>
      <c r="CW3675" s="178"/>
      <c r="CX3675" s="178"/>
      <c r="CY3675" s="178"/>
      <c r="CZ3675" s="178"/>
      <c r="DA3675" s="178"/>
    </row>
    <row r="3676" spans="1:105" s="120" customFormat="1" ht="15" customHeight="1">
      <c r="A3676" s="228"/>
      <c r="B3676" s="346"/>
      <c r="C3676" s="349"/>
      <c r="D3676" s="237"/>
      <c r="E3676" s="237"/>
      <c r="F3676" s="243"/>
      <c r="G3676" s="122">
        <v>2.1</v>
      </c>
      <c r="H3676" s="84"/>
      <c r="I3676" s="84"/>
      <c r="J3676" s="84"/>
      <c r="K3676" s="84"/>
      <c r="L3676" s="84"/>
      <c r="M3676" s="84"/>
      <c r="N3676" s="84"/>
      <c r="O3676" s="84"/>
      <c r="P3676" s="84"/>
      <c r="Q3676" s="84"/>
      <c r="R3676" s="84"/>
      <c r="S3676" s="84"/>
      <c r="T3676" s="84"/>
      <c r="U3676" s="84"/>
      <c r="V3676" s="84"/>
      <c r="W3676" s="84"/>
      <c r="X3676" s="84"/>
      <c r="Y3676" s="84"/>
      <c r="Z3676" s="84"/>
      <c r="AA3676" s="84"/>
      <c r="AB3676" s="84"/>
      <c r="AC3676" s="80"/>
      <c r="AD3676" s="80"/>
      <c r="AE3676" s="80"/>
      <c r="AF3676" s="80"/>
      <c r="AG3676" s="80"/>
      <c r="AH3676" s="80"/>
      <c r="AI3676" s="80"/>
      <c r="AJ3676" s="80"/>
      <c r="AK3676" s="80"/>
      <c r="AL3676" s="80"/>
      <c r="AM3676" s="240"/>
      <c r="AN3676" s="240"/>
      <c r="AO3676" s="240"/>
      <c r="AP3676" s="240"/>
      <c r="AQ3676" s="240"/>
      <c r="AR3676" s="240"/>
      <c r="AS3676" s="240"/>
      <c r="AT3676" s="256"/>
      <c r="AU3676" s="256"/>
      <c r="AV3676" s="259"/>
      <c r="AW3676" s="259"/>
      <c r="AX3676" s="256"/>
      <c r="AY3676" s="256"/>
      <c r="AZ3676" s="256"/>
      <c r="BA3676" s="256"/>
      <c r="BB3676" s="256"/>
      <c r="BC3676" s="256"/>
      <c r="BD3676" s="256"/>
      <c r="BE3676" s="256"/>
      <c r="BF3676" s="256"/>
      <c r="BG3676" s="256"/>
      <c r="BH3676" s="256"/>
      <c r="BI3676" s="256"/>
      <c r="BJ3676" s="256"/>
      <c r="BK3676" s="256"/>
      <c r="BL3676" s="262"/>
      <c r="BM3676" s="262"/>
      <c r="BN3676" s="262"/>
      <c r="BO3676" s="262"/>
      <c r="BP3676" s="262"/>
      <c r="BQ3676" s="262"/>
      <c r="BR3676" s="270"/>
      <c r="BS3676" s="270"/>
      <c r="BT3676" s="270"/>
      <c r="BU3676" s="270"/>
      <c r="BV3676" s="270"/>
      <c r="BW3676" s="270"/>
      <c r="BX3676" s="256"/>
      <c r="BY3676" s="256"/>
      <c r="BZ3676" s="256"/>
      <c r="CA3676" s="267"/>
      <c r="CB3676" s="267"/>
      <c r="CC3676" s="274"/>
      <c r="CD3676" s="267"/>
      <c r="CE3676" s="267"/>
      <c r="CF3676" s="267"/>
      <c r="CG3676" s="267"/>
      <c r="CH3676" s="267"/>
      <c r="CI3676" s="267"/>
      <c r="CJ3676" s="267"/>
      <c r="CK3676" s="267"/>
      <c r="CL3676" s="265"/>
      <c r="CM3676" s="272"/>
      <c r="CN3676" s="264"/>
      <c r="CO3676" s="177"/>
      <c r="CP3676" s="226"/>
      <c r="CQ3676" s="226"/>
      <c r="CR3676" s="226"/>
      <c r="CS3676" s="178"/>
      <c r="CT3676" s="178"/>
      <c r="CU3676" s="178"/>
      <c r="CV3676" s="178"/>
      <c r="CW3676" s="178"/>
      <c r="CX3676" s="178"/>
      <c r="CY3676" s="178"/>
      <c r="CZ3676" s="178"/>
      <c r="DA3676" s="178"/>
    </row>
    <row r="3677" spans="1:105" s="120" customFormat="1" ht="15" customHeight="1">
      <c r="A3677" s="228"/>
      <c r="B3677" s="346"/>
      <c r="C3677" s="349"/>
      <c r="D3677" s="237"/>
      <c r="E3677" s="237"/>
      <c r="F3677" s="243"/>
      <c r="G3677" s="122">
        <v>2.7</v>
      </c>
      <c r="H3677" s="84"/>
      <c r="I3677" s="84">
        <v>6.5</v>
      </c>
      <c r="J3677" s="84"/>
      <c r="K3677" s="84"/>
      <c r="L3677" s="84"/>
      <c r="M3677" s="84"/>
      <c r="N3677" s="84"/>
      <c r="O3677" s="84">
        <v>6.5</v>
      </c>
      <c r="P3677" s="84"/>
      <c r="Q3677" s="84"/>
      <c r="R3677" s="84"/>
      <c r="S3677" s="84"/>
      <c r="T3677" s="84"/>
      <c r="U3677" s="84"/>
      <c r="V3677" s="84"/>
      <c r="W3677" s="84"/>
      <c r="X3677" s="84"/>
      <c r="Y3677" s="84"/>
      <c r="Z3677" s="84"/>
      <c r="AA3677" s="84"/>
      <c r="AB3677" s="84"/>
      <c r="AC3677" s="80"/>
      <c r="AD3677" s="80"/>
      <c r="AE3677" s="80"/>
      <c r="AF3677" s="80"/>
      <c r="AG3677" s="80"/>
      <c r="AH3677" s="80"/>
      <c r="AI3677" s="80"/>
      <c r="AJ3677" s="80"/>
      <c r="AK3677" s="80"/>
      <c r="AL3677" s="80"/>
      <c r="AM3677" s="240"/>
      <c r="AN3677" s="240"/>
      <c r="AO3677" s="240"/>
      <c r="AP3677" s="240"/>
      <c r="AQ3677" s="240"/>
      <c r="AR3677" s="240"/>
      <c r="AS3677" s="240"/>
      <c r="AT3677" s="256"/>
      <c r="AU3677" s="256"/>
      <c r="AV3677" s="259"/>
      <c r="AW3677" s="259"/>
      <c r="AX3677" s="256"/>
      <c r="AY3677" s="256"/>
      <c r="AZ3677" s="256"/>
      <c r="BA3677" s="256"/>
      <c r="BB3677" s="256"/>
      <c r="BC3677" s="256"/>
      <c r="BD3677" s="256"/>
      <c r="BE3677" s="256"/>
      <c r="BF3677" s="256"/>
      <c r="BG3677" s="256"/>
      <c r="BH3677" s="256"/>
      <c r="BI3677" s="256"/>
      <c r="BJ3677" s="256"/>
      <c r="BK3677" s="256"/>
      <c r="BL3677" s="262"/>
      <c r="BM3677" s="262"/>
      <c r="BN3677" s="262"/>
      <c r="BO3677" s="262"/>
      <c r="BP3677" s="262"/>
      <c r="BQ3677" s="262"/>
      <c r="BR3677" s="270"/>
      <c r="BS3677" s="270"/>
      <c r="BT3677" s="270"/>
      <c r="BU3677" s="270"/>
      <c r="BV3677" s="270"/>
      <c r="BW3677" s="270"/>
      <c r="BX3677" s="256"/>
      <c r="BY3677" s="256"/>
      <c r="BZ3677" s="256"/>
      <c r="CA3677" s="267"/>
      <c r="CB3677" s="267"/>
      <c r="CC3677" s="274"/>
      <c r="CD3677" s="267"/>
      <c r="CE3677" s="267"/>
      <c r="CF3677" s="267"/>
      <c r="CG3677" s="267"/>
      <c r="CH3677" s="267"/>
      <c r="CI3677" s="267"/>
      <c r="CJ3677" s="267"/>
      <c r="CK3677" s="267"/>
      <c r="CL3677" s="265"/>
      <c r="CM3677" s="272"/>
      <c r="CN3677" s="264"/>
      <c r="CO3677" s="177"/>
      <c r="CP3677" s="226"/>
      <c r="CQ3677" s="226"/>
      <c r="CR3677" s="226"/>
      <c r="CS3677" s="178"/>
      <c r="CT3677" s="178"/>
      <c r="CU3677" s="178"/>
      <c r="CV3677" s="178"/>
      <c r="CW3677" s="178"/>
      <c r="CX3677" s="178"/>
      <c r="CY3677" s="178"/>
      <c r="CZ3677" s="178"/>
      <c r="DA3677" s="178"/>
    </row>
    <row r="3678" spans="1:105" s="120" customFormat="1" ht="15" customHeight="1">
      <c r="A3678" s="228"/>
      <c r="B3678" s="346"/>
      <c r="C3678" s="349"/>
      <c r="D3678" s="237"/>
      <c r="E3678" s="237"/>
      <c r="F3678" s="243"/>
      <c r="G3678" s="122">
        <v>3</v>
      </c>
      <c r="H3678" s="84"/>
      <c r="I3678" s="84"/>
      <c r="J3678" s="84"/>
      <c r="K3678" s="84"/>
      <c r="L3678" s="84"/>
      <c r="M3678" s="84"/>
      <c r="N3678" s="84"/>
      <c r="O3678" s="84"/>
      <c r="P3678" s="84"/>
      <c r="Q3678" s="84"/>
      <c r="R3678" s="84"/>
      <c r="S3678" s="84"/>
      <c r="T3678" s="84"/>
      <c r="U3678" s="84"/>
      <c r="V3678" s="84"/>
      <c r="W3678" s="84"/>
      <c r="X3678" s="84"/>
      <c r="Y3678" s="84"/>
      <c r="Z3678" s="84"/>
      <c r="AA3678" s="84"/>
      <c r="AB3678" s="84"/>
      <c r="AC3678" s="80"/>
      <c r="AD3678" s="80"/>
      <c r="AE3678" s="80"/>
      <c r="AF3678" s="80"/>
      <c r="AG3678" s="80"/>
      <c r="AH3678" s="80"/>
      <c r="AI3678" s="80"/>
      <c r="AJ3678" s="80"/>
      <c r="AK3678" s="80"/>
      <c r="AL3678" s="80"/>
      <c r="AM3678" s="240"/>
      <c r="AN3678" s="240"/>
      <c r="AO3678" s="240"/>
      <c r="AP3678" s="240"/>
      <c r="AQ3678" s="240"/>
      <c r="AR3678" s="240"/>
      <c r="AS3678" s="240"/>
      <c r="AT3678" s="256"/>
      <c r="AU3678" s="256"/>
      <c r="AV3678" s="259"/>
      <c r="AW3678" s="259"/>
      <c r="AX3678" s="256"/>
      <c r="AY3678" s="256"/>
      <c r="AZ3678" s="256"/>
      <c r="BA3678" s="256"/>
      <c r="BB3678" s="256"/>
      <c r="BC3678" s="256"/>
      <c r="BD3678" s="256"/>
      <c r="BE3678" s="256"/>
      <c r="BF3678" s="256"/>
      <c r="BG3678" s="256"/>
      <c r="BH3678" s="256"/>
      <c r="BI3678" s="256"/>
      <c r="BJ3678" s="256"/>
      <c r="BK3678" s="256"/>
      <c r="BL3678" s="262"/>
      <c r="BM3678" s="262"/>
      <c r="BN3678" s="262"/>
      <c r="BO3678" s="262"/>
      <c r="BP3678" s="262"/>
      <c r="BQ3678" s="262"/>
      <c r="BR3678" s="270"/>
      <c r="BS3678" s="270"/>
      <c r="BT3678" s="270"/>
      <c r="BU3678" s="270"/>
      <c r="BV3678" s="270"/>
      <c r="BW3678" s="270"/>
      <c r="BX3678" s="256"/>
      <c r="BY3678" s="256"/>
      <c r="BZ3678" s="256"/>
      <c r="CA3678" s="267"/>
      <c r="CB3678" s="267"/>
      <c r="CC3678" s="274"/>
      <c r="CD3678" s="267"/>
      <c r="CE3678" s="267"/>
      <c r="CF3678" s="267"/>
      <c r="CG3678" s="267"/>
      <c r="CH3678" s="267"/>
      <c r="CI3678" s="267"/>
      <c r="CJ3678" s="267"/>
      <c r="CK3678" s="267"/>
      <c r="CL3678" s="265"/>
      <c r="CM3678" s="272"/>
      <c r="CN3678" s="264"/>
      <c r="CO3678" s="177"/>
      <c r="CP3678" s="226"/>
      <c r="CQ3678" s="226"/>
      <c r="CR3678" s="226"/>
      <c r="CS3678" s="178"/>
      <c r="CT3678" s="178"/>
      <c r="CU3678" s="178"/>
      <c r="CV3678" s="178"/>
      <c r="CW3678" s="178"/>
      <c r="CX3678" s="178"/>
      <c r="CY3678" s="178"/>
      <c r="CZ3678" s="178"/>
      <c r="DA3678" s="178"/>
    </row>
    <row r="3679" spans="1:105" s="120" customFormat="1" ht="15" customHeight="1">
      <c r="A3679" s="228"/>
      <c r="B3679" s="346"/>
      <c r="C3679" s="349"/>
      <c r="D3679" s="237"/>
      <c r="E3679" s="237"/>
      <c r="F3679" s="244"/>
      <c r="G3679" s="123">
        <v>3.9</v>
      </c>
      <c r="H3679" s="85"/>
      <c r="I3679" s="85"/>
      <c r="J3679" s="85"/>
      <c r="K3679" s="85"/>
      <c r="L3679" s="85"/>
      <c r="M3679" s="85"/>
      <c r="N3679" s="85"/>
      <c r="O3679" s="85"/>
      <c r="P3679" s="85"/>
      <c r="Q3679" s="85"/>
      <c r="R3679" s="85"/>
      <c r="S3679" s="85"/>
      <c r="T3679" s="85"/>
      <c r="U3679" s="85"/>
      <c r="V3679" s="85"/>
      <c r="W3679" s="85"/>
      <c r="X3679" s="85"/>
      <c r="Y3679" s="85"/>
      <c r="Z3679" s="85"/>
      <c r="AA3679" s="85"/>
      <c r="AB3679" s="85"/>
      <c r="AC3679" s="81"/>
      <c r="AD3679" s="81"/>
      <c r="AE3679" s="81"/>
      <c r="AF3679" s="81"/>
      <c r="AG3679" s="81"/>
      <c r="AH3679" s="81"/>
      <c r="AI3679" s="81"/>
      <c r="AJ3679" s="81"/>
      <c r="AK3679" s="81"/>
      <c r="AL3679" s="81"/>
      <c r="AM3679" s="240"/>
      <c r="AN3679" s="240"/>
      <c r="AO3679" s="240"/>
      <c r="AP3679" s="240"/>
      <c r="AQ3679" s="240"/>
      <c r="AR3679" s="240"/>
      <c r="AS3679" s="240"/>
      <c r="AT3679" s="256"/>
      <c r="AU3679" s="256"/>
      <c r="AV3679" s="259"/>
      <c r="AW3679" s="259"/>
      <c r="AX3679" s="256"/>
      <c r="AY3679" s="256"/>
      <c r="AZ3679" s="256"/>
      <c r="BA3679" s="256"/>
      <c r="BB3679" s="256"/>
      <c r="BC3679" s="256"/>
      <c r="BD3679" s="256"/>
      <c r="BE3679" s="256"/>
      <c r="BF3679" s="256"/>
      <c r="BG3679" s="256"/>
      <c r="BH3679" s="256"/>
      <c r="BI3679" s="256"/>
      <c r="BJ3679" s="256"/>
      <c r="BK3679" s="256"/>
      <c r="BL3679" s="262"/>
      <c r="BM3679" s="262"/>
      <c r="BN3679" s="262"/>
      <c r="BO3679" s="262"/>
      <c r="BP3679" s="262"/>
      <c r="BQ3679" s="262"/>
      <c r="BR3679" s="270"/>
      <c r="BS3679" s="270"/>
      <c r="BT3679" s="270"/>
      <c r="BU3679" s="270"/>
      <c r="BV3679" s="270"/>
      <c r="BW3679" s="270"/>
      <c r="BX3679" s="256"/>
      <c r="BY3679" s="256"/>
      <c r="BZ3679" s="256"/>
      <c r="CA3679" s="267"/>
      <c r="CB3679" s="267"/>
      <c r="CC3679" s="274"/>
      <c r="CD3679" s="267"/>
      <c r="CE3679" s="267"/>
      <c r="CF3679" s="267"/>
      <c r="CG3679" s="267"/>
      <c r="CH3679" s="267"/>
      <c r="CI3679" s="267"/>
      <c r="CJ3679" s="267"/>
      <c r="CK3679" s="267"/>
      <c r="CL3679" s="265"/>
      <c r="CM3679" s="272"/>
      <c r="CN3679" s="264"/>
      <c r="CO3679" s="177"/>
      <c r="CP3679" s="226"/>
      <c r="CQ3679" s="226"/>
      <c r="CR3679" s="226"/>
      <c r="CS3679" s="178"/>
      <c r="CT3679" s="178"/>
      <c r="CU3679" s="178"/>
      <c r="CV3679" s="178"/>
      <c r="CW3679" s="178"/>
      <c r="CX3679" s="178"/>
      <c r="CY3679" s="178"/>
      <c r="CZ3679" s="178"/>
      <c r="DA3679" s="178"/>
    </row>
    <row r="3680" spans="1:105" s="120" customFormat="1" ht="15" customHeight="1">
      <c r="A3680" s="229"/>
      <c r="B3680" s="347"/>
      <c r="C3680" s="350"/>
      <c r="D3680" s="238"/>
      <c r="E3680" s="238"/>
      <c r="F3680" s="245" t="s">
        <v>83</v>
      </c>
      <c r="G3680" s="246"/>
      <c r="H3680" s="82"/>
      <c r="I3680" s="82"/>
      <c r="J3680" s="82"/>
      <c r="K3680" s="82"/>
      <c r="L3680" s="82">
        <v>1</v>
      </c>
      <c r="M3680" s="82"/>
      <c r="N3680" s="82"/>
      <c r="O3680" s="82"/>
      <c r="P3680" s="82"/>
      <c r="Q3680" s="82">
        <v>3</v>
      </c>
      <c r="R3680" s="82"/>
      <c r="S3680" s="82"/>
      <c r="T3680" s="82"/>
      <c r="U3680" s="82"/>
      <c r="V3680" s="82"/>
      <c r="W3680" s="82"/>
      <c r="X3680" s="82"/>
      <c r="Y3680" s="82"/>
      <c r="Z3680" s="82"/>
      <c r="AA3680" s="82"/>
      <c r="AB3680" s="82"/>
      <c r="AC3680" s="35"/>
      <c r="AD3680" s="35"/>
      <c r="AE3680" s="35"/>
      <c r="AF3680" s="35"/>
      <c r="AG3680" s="35"/>
      <c r="AH3680" s="35"/>
      <c r="AI3680" s="35"/>
      <c r="AJ3680" s="35"/>
      <c r="AK3680" s="35"/>
      <c r="AL3680" s="35"/>
      <c r="AM3680" s="241"/>
      <c r="AN3680" s="241"/>
      <c r="AO3680" s="241"/>
      <c r="AP3680" s="241"/>
      <c r="AQ3680" s="241"/>
      <c r="AR3680" s="241"/>
      <c r="AS3680" s="241"/>
      <c r="AT3680" s="257"/>
      <c r="AU3680" s="257"/>
      <c r="AV3680" s="260"/>
      <c r="AW3680" s="260"/>
      <c r="AX3680" s="257"/>
      <c r="AY3680" s="257"/>
      <c r="AZ3680" s="257"/>
      <c r="BA3680" s="257"/>
      <c r="BB3680" s="257"/>
      <c r="BC3680" s="257"/>
      <c r="BD3680" s="257"/>
      <c r="BE3680" s="257"/>
      <c r="BF3680" s="257"/>
      <c r="BG3680" s="257"/>
      <c r="BH3680" s="257"/>
      <c r="BI3680" s="257"/>
      <c r="BJ3680" s="257"/>
      <c r="BK3680" s="257"/>
      <c r="BL3680" s="263"/>
      <c r="BM3680" s="263"/>
      <c r="BN3680" s="263"/>
      <c r="BO3680" s="263"/>
      <c r="BP3680" s="263"/>
      <c r="BQ3680" s="263"/>
      <c r="BR3680" s="271"/>
      <c r="BS3680" s="271"/>
      <c r="BT3680" s="271"/>
      <c r="BU3680" s="271"/>
      <c r="BV3680" s="271"/>
      <c r="BW3680" s="271"/>
      <c r="BX3680" s="257"/>
      <c r="BY3680" s="257"/>
      <c r="BZ3680" s="257"/>
      <c r="CA3680" s="268"/>
      <c r="CB3680" s="268"/>
      <c r="CC3680" s="275"/>
      <c r="CD3680" s="268"/>
      <c r="CE3680" s="268"/>
      <c r="CF3680" s="268"/>
      <c r="CG3680" s="268"/>
      <c r="CH3680" s="268"/>
      <c r="CI3680" s="268"/>
      <c r="CJ3680" s="268"/>
      <c r="CK3680" s="268"/>
      <c r="CL3680" s="265"/>
      <c r="CM3680" s="272"/>
      <c r="CN3680" s="264"/>
      <c r="CO3680" s="177"/>
      <c r="CP3680" s="226"/>
      <c r="CQ3680" s="226"/>
      <c r="CR3680" s="226"/>
      <c r="CS3680" s="178"/>
      <c r="CT3680" s="178"/>
      <c r="CU3680" s="178"/>
      <c r="CV3680" s="178"/>
      <c r="CW3680" s="178"/>
      <c r="CX3680" s="178"/>
      <c r="CY3680" s="178"/>
      <c r="CZ3680" s="178"/>
      <c r="DA3680" s="178"/>
    </row>
    <row r="3681" spans="1:105" s="120" customFormat="1" ht="15" customHeight="1">
      <c r="A3681" s="227">
        <f t="shared" si="1139"/>
        <v>456</v>
      </c>
      <c r="B3681" s="345" t="s">
        <v>443</v>
      </c>
      <c r="C3681" s="348" t="s">
        <v>444</v>
      </c>
      <c r="D3681" s="236">
        <v>43878</v>
      </c>
      <c r="E3681" s="236" t="s">
        <v>353</v>
      </c>
      <c r="F3681" s="253" t="s">
        <v>80</v>
      </c>
      <c r="G3681" s="254"/>
      <c r="H3681" s="82" t="s">
        <v>69</v>
      </c>
      <c r="I3681" s="82" t="s">
        <v>973</v>
      </c>
      <c r="J3681" s="82" t="s">
        <v>61</v>
      </c>
      <c r="K3681" s="82" t="s">
        <v>61</v>
      </c>
      <c r="L3681" s="82" t="s">
        <v>61</v>
      </c>
      <c r="M3681" s="82" t="s">
        <v>61</v>
      </c>
      <c r="N3681" s="82" t="s">
        <v>61</v>
      </c>
      <c r="O3681" s="82" t="s">
        <v>973</v>
      </c>
      <c r="P3681" s="82" t="s">
        <v>61</v>
      </c>
      <c r="Q3681" s="82" t="s">
        <v>61</v>
      </c>
      <c r="R3681" s="82" t="s">
        <v>61</v>
      </c>
      <c r="S3681" s="82" t="s">
        <v>61</v>
      </c>
      <c r="T3681" s="82" t="s">
        <v>61</v>
      </c>
      <c r="U3681" s="82" t="s">
        <v>61</v>
      </c>
      <c r="V3681" s="82"/>
      <c r="W3681" s="82" t="s">
        <v>60</v>
      </c>
      <c r="X3681" s="82" t="s">
        <v>60</v>
      </c>
      <c r="Y3681" s="82" t="s">
        <v>60</v>
      </c>
      <c r="Z3681" s="82" t="s">
        <v>60</v>
      </c>
      <c r="AA3681" s="82" t="s">
        <v>60</v>
      </c>
      <c r="AB3681" s="82" t="s">
        <v>60</v>
      </c>
      <c r="AC3681" s="82"/>
      <c r="AD3681" s="82" t="s">
        <v>60</v>
      </c>
      <c r="AE3681" s="82" t="s">
        <v>60</v>
      </c>
      <c r="AF3681" s="82" t="s">
        <v>60</v>
      </c>
      <c r="AG3681" s="82" t="s">
        <v>60</v>
      </c>
      <c r="AH3681" s="82" t="s">
        <v>60</v>
      </c>
      <c r="AI3681" s="82" t="s">
        <v>1471</v>
      </c>
      <c r="AJ3681" s="82"/>
      <c r="AK3681" s="82" t="s">
        <v>61</v>
      </c>
      <c r="AL3681" s="82" t="s">
        <v>61</v>
      </c>
      <c r="AM3681" s="239">
        <f>COUNTIF(H3681:AL3681,"PH")+COUNTIF(H3681:AL3681,"PH/L")+COUNTIF(H3681:AL3681,"PM")</f>
        <v>0</v>
      </c>
      <c r="AN3681" s="239">
        <f>COUNTIF(H3681:AL3681,"PD")+COUNTIF(H3681:AL3681,"PDD")+COUNTIF(H3681:AL3681,"P/DS")/2+COUNTIF(H3681:AL3681,"PMD")</f>
        <v>0</v>
      </c>
      <c r="AO3681" s="239">
        <f>COUNTIF(H3681:AL3681,"PN")+COUNTIF(H3681:AL3681,"P/NS")/2+COUNTIF(H3681:AL3681,"PH")+COUNTIF(H3681:AL3681,"PH/F")/2+COUNTIF(H3681:AL3681,"PH/L")/2+COUNTIF(H3681:AL3681,"PM")</f>
        <v>0</v>
      </c>
      <c r="AP3681" s="239">
        <f>COUNTIF(H3681:AL3681,"BH")+COUNTIF(H3681:AL3681,"AL/BL")+COUNTIF(H3681:AL3681,"UL/BL")+COUNTIF(H3681:AL3681,"BM")</f>
        <v>0</v>
      </c>
      <c r="AQ3681" s="239">
        <f>COUNTIF(H3681:AL3681,"DS")+COUNTIF(H3681:AL3681,"AL/DS")/2+COUNTIF(H3681:AL3681,"UL/DS")/2+COUNTIF(H3681:AL3681,"CT")+COUNTIF(H3681:AL3681,"MD")</f>
        <v>11.5</v>
      </c>
      <c r="AR3681" s="239">
        <f>COUNTIF(H3681:AL3681,"NS")+COUNTIF(H3681:AL3681,"AL/NS")/2+COUNTIF(H3681:AL3681,"UL/NS")/2+COUNTIF(H3681:AL3681,"BH")+COUNTIF(H3681:AL3681,"AL/BF")/2+COUNTIF(H3681:AL3681,"AL/BL")/2+COUNTIF(H3681:AL3681,"UL/BL")/2+COUNTIF(H3681:AL3681,"UL/BF")/2+COUNTIF(H3681:AL3681,"BM")</f>
        <v>13</v>
      </c>
      <c r="AS3681" s="239">
        <f>COUNTIF(H3681:AL3681,"AL")+COUNTIF(H3681:AL3681,"AL/DS")/2+COUNTIF(H3681:AL3681,"AL/NS")/2+COUNTIF(H3681:AL3681,"NH")+COUNTIF(H3681:AL3681,"SL")+COUNTIF(H3681:AL3681,"NHD")+COUNTIF(H3681:AL3681,"B")+COUNTIF(H3681:AL3681,"HL")+COUNTIF(H3681:AL3681,"AL/BF")/2+COUNTIF(H3681:AL3681,"AL/BL")/2</f>
        <v>1</v>
      </c>
      <c r="AT3681" s="255">
        <f>COUNTIF(H3681:AL3681,"PD")+COUNTIF(H3681:AL3681,"PN")+COUNTIF(H3681:AL3681,"P/DS")/2+COUNTIF(H3681:AL3681,"P/NS")/2+COUNTIF(H3681:AL3681,"DS")+COUNTIF(H3681:AL3681,"NS")+COUNTIF(H3681:AL3681,"AL")+COUNTIF(H3681:AL3681,"AL/DS")+COUNTIF(H3681:AL3681,"AL/NS")+COUNTIF(H3681:AL3681,"NH")+COUNTIF(H3681:AL3681,"SL")+COUNTIF(H3681:AL3681,"UL/DS")/2+COUNTIF(H3681:AL3681,"UL/NS")/2+COUNTIF(H3681:AL3681,"CT")+COUNTIF(H3681:AL3681,"NHD")+COUNTIF(H3681:AL3681,"PDD")+COUNTIF(H3681:AL3681,"B")+COUNTIF(H3681:AL3681,"HL")+COUNTIF(H3681:AL3681,"PH")+COUNTIF(H3681:AL3681,"BH")+COUNTIF(H3681:AL3681,"AL/BF")+COUNTIF(H3681:AL3681,"AL/BL")+COUNTIF(H3681:AL3681,"UL/BF")/2+COUNTIF(H3681:AL3681,"UL/BL")/2+COUNTIF(H3681:AL3681,"PH/F")/2+COUNTIF(H3681:AL3681,"PH/L")/2+COUNTIF(H3681:AL3681,"MD")+COUNTIF(H3681:AL3681,"PMD")+COUNTIF(H3681:AL3681,"PM")+COUNTIF(H3681:AL3681,"BM")</f>
        <v>25.5</v>
      </c>
      <c r="AU3681" s="255">
        <f>COUNTIF(H3681:AL3681,"P/DS")/2+COUNTIF(H3681:AL3681,"P/NS")/2+COUNTIF(H3681:AL3681,"IL")+COUNTIF(H3681:AL3681,"NL")+COUNTIF(H3681:AL3681,"UL")+COUNTIF(H3681:AL3681,"UL/DS")/2+COUNTIF(H3681:AL3681,"UL/NS")/2+COUNTIF(H3681:AL3681,"KT")+COUNTIF(H3681:AL3681,"UL/BF")/2+COUNTIF(H3681:AL3681,"UL/BL")/2+COUNTIF(H3681:AL3681,"PH/F")/2+COUNTIF(H3681:AL3681,"PH/L")/2+COUNTIF(H3681:AL3681,"NB")</f>
        <v>0.5</v>
      </c>
      <c r="AV3681" s="258">
        <f>COUNTIF(H3681:AL3681,"PN")+COUNTIF(H3681:AL3681,"TVD")+COUNTIF(H3681:AL3681,"PH")+COUNTIF(H3681:AL3681,"PM")+COUNTIF(H3681:AL3681,"PDD")-COUNTIFS(H3681:AL3681,"PN",H3688:AL3688,"&gt;=3")-COUNTIFS(H3681:AL3681,"PM",H3688:AL3688,"&gt;=3")</f>
        <v>0</v>
      </c>
      <c r="AW3681" s="258">
        <f>COUNTIF(H3681:AL3681,"NS")+COUNTIF(H3681:AL3681,"D")+COUNTIF(H3681:AL3681,"BH")+COUNTIF(H3681:AL3681,"NHD")+COUNTIF(H3681:AL3681,"BM")-COUNTIFS(H3681:AL3681,"NS",H3688:AL3688,"&gt;=3")-COUNTIFS(H3681:AL3681,"BH",H3688:AL3688,"&gt;=3")-COUNTIFS(H3681:AL3681,"BM",H3688:AL3688,"&gt;=3")</f>
        <v>15</v>
      </c>
      <c r="AX3681" s="255">
        <f>COUNTIF(H3681:AL3681,"AL")+COUNTIF(H3681:AL3681,"AL/DS")/2+COUNTIF(H3681:AL3681,"AL/NS")/2+COUNTIF(H3681:AL3681,"AL/BF")+COUNTIF(H3681:AL3681,"AL/BL")/2</f>
        <v>0</v>
      </c>
      <c r="AY3681" s="255">
        <f>COUNTIF(H3681:AL3681,"SL")</f>
        <v>0</v>
      </c>
      <c r="AZ3681" s="255">
        <f>COUNTIF(H3681:AL3681,"NH")</f>
        <v>1</v>
      </c>
      <c r="BA3681" s="255">
        <f>COUNTIF(H3681:AL3681,"HL")</f>
        <v>0</v>
      </c>
      <c r="BB3681" s="255">
        <f>COUNTIF(G3681:AL3681,"P/DS")/2+COUNTIF(G3681:AL3681,"P/NS")/2+COUNTIF(G3681:AL3681,"UL")+COUNTIF(G3681:AL3681,"UL/DS")/2+COUNTIF(G3681:AL3681,"UL/NS")/2+COUNTIF(G3681:AL3681,"UL/BL")/2+COUNTIF(G3681:AL3681,"UL/BF")/2+COUNTIF(G3681:AL3681,"PH/F")/2+COUNTIF(G3681:AL3681,"PH/L")/2</f>
        <v>0.5</v>
      </c>
      <c r="BC3681" s="255">
        <f>COUNTIF(H3681:AL3681,"NB")</f>
        <v>0</v>
      </c>
      <c r="BD3681" s="255">
        <f>COUNTIF(H3681:AL3681,"NL")</f>
        <v>0</v>
      </c>
      <c r="BE3681" s="255">
        <f>COUNTIF(H3681:AL3681,"IL")</f>
        <v>0</v>
      </c>
      <c r="BF3681" s="255">
        <f>COUNTIF(H3681:AL3681,"KT")</f>
        <v>0</v>
      </c>
      <c r="BG3681" s="255">
        <f>COUNTIF(H3681:AL3681,"L70")</f>
        <v>0</v>
      </c>
      <c r="BH3681" s="255">
        <f>COUNTIF(H3681:AL3681,"MD")</f>
        <v>0</v>
      </c>
      <c r="BI3681" s="255">
        <f>COUNTIF(H3681:AL3681,"PMD")</f>
        <v>0</v>
      </c>
      <c r="BJ3681" s="255">
        <f>COUNTIF(H3681:AL3681,"PM")</f>
        <v>0</v>
      </c>
      <c r="BK3681" s="255">
        <f>COUNTIF(H3681:AL3681,"BM")</f>
        <v>0</v>
      </c>
      <c r="BL3681" s="261">
        <f>SUMIF(H3681:AL3681,"PD",H3682:AL3682)+SUMIF(H3681:AL3681,"PN",H3682:AL3682)+SUMIF(H3681:AL3681,"P/DS",H3682:AL3682)+SUMIF(H3681:AL3681,"PN/F",H3682:AL3682)+SUMIF(H3681:AL3681,"PN/L",H3682:AL3682)+SUMIF(H3681:AL3681,"TV",H3682:AL3682)+SUMIF(H3681:AL3681,"TVD",H3682:AL3682)+SUMIF(H3681:AL3681,"PDD",H3682:AL3682)</f>
        <v>0</v>
      </c>
      <c r="BM3681" s="261">
        <f>SUMIF(H3681:AL3681,"PD",H3683:AL3683)+SUMIF(H3681:AL3681,"PN",H3683:AL3683)+SUMIF(H3681:AL3681,"P/DS",H3683:AL3683)+SUMIF(H3681:AL3681,"PN/F",H3683:AL3683)+SUMIF(H3681:AL3681,"PN/L",H3683:AL3683)+SUMIF(H3681:AL3681,"TV",H3683:AL3683)+SUMIF(H3681:AL3681,"TVD",H3683:AL3683)+SUMIF(H3681:AL3681,"PDD",H3683:AL3683)+SUMIF(H3681:AL3681,"PMD",H3683:AL3683)</f>
        <v>0</v>
      </c>
      <c r="BN3681" s="261">
        <f>SUMIF(H3681:AL3681,"PD",H3684:AL3684)+SUMIF(H3681:AL3681,"PN",H3684:AL3684)+SUMIF(H3681:AL3681,"P/DS",H3684:AL3684)+SUMIF(H3681:AL3681,"PN/F",H3684:AL3684)+SUMIF(H3681:AL3681,"PN/L",H3684:AL3684)+SUMIF(H3681:AL3681,"TV",H3684:AL3684)+SUMIF(H3681:AL3681,"TVD",H3684:AL3684)</f>
        <v>0</v>
      </c>
      <c r="BO3681" s="261">
        <f>SUMIF(H3681:AL3681,"PD",H3685:AL3685)+SUMIF(H3681:AL3681,"PN",H3685:AL3685)+SUMIF(H3681:AL3681,"P/DS",H3685:AL3685)+SUMIF(H3681:AL3681,"PN/F",H3685:AL3685)+SUMIF(H3681:AL3681,"PN/L",H3685:AL3685)+SUMIF(H3681:AL3681,"TV",H3685:AL3685)+SUMIF(H3681:AL3681,"TVD",H3685:AL3685)</f>
        <v>0</v>
      </c>
      <c r="BP3681" s="261">
        <f>SUMIF(H3681:AL3681,"PD",H3686:AL3686)+SUMIF(H3681:AL3681,"PN",H3686:AL3686)+SUMIF(H3681:AL3681,"P/DS",H3686:AL3686)+SUMIF(H3681:AL3681,"PN/F",H3686:AL3686)+SUMIF(H3681:AL3681,"PN/L",H3686:AL3686)+SUMIF(H3681:AL3681,"TV",H3686:AL3686)+SUMIF(H3681:AL3681,"TVD",H3686:AL3686)+SUMIF(H3681:AL3681,"PDD",H3686:AL3686)+SUMIF(H3681:AL3681,"PH",H3686:AL3686)+SUMIF(H3681:AL3681,"PM",H3686:AL3686)</f>
        <v>0</v>
      </c>
      <c r="BQ3681" s="261">
        <f>SUMIF(H3681:AL3681,"PD",H3687:AL3687)+SUMIF(H3681:AL3681,"PN",H3687:AL3687)+SUMIF(H3681:AL3681,"P/DS",H3687:AL3687)+SUMIF(H3681:AL3681,"PN/F",H3687:AL3687)+SUMIF(H3681:AL3681,"PN/L",H3687:AL3687)+SUMIF(H3681:AL3681,"TV",H3687:AL3687)+SUMIF(H3681:AL3681,"TVD",H3687:AL3687)+SUMIF(H3681:AL3681,"PDD",H3687:AL3687)+SUMIF(H3681:AL3681,"PH",H3687:AL3687)+SUMIF(H3681:AL3681,"PM",H3687:AL3687)</f>
        <v>0</v>
      </c>
      <c r="BR3681" s="269">
        <f>SUM(H3682:AL3682)-BL3681</f>
        <v>50.5</v>
      </c>
      <c r="BS3681" s="269">
        <f>SUM(H3683:AL3683)-BM3681</f>
        <v>14.5</v>
      </c>
      <c r="BT3681" s="269">
        <f>SUM(H3684:AL3684)-BN3681</f>
        <v>0</v>
      </c>
      <c r="BU3681" s="269">
        <f>SUM(H3685:AL3685)-BO3681</f>
        <v>13</v>
      </c>
      <c r="BV3681" s="269">
        <f>SUM(H3686:AL3686)-BP3681</f>
        <v>0</v>
      </c>
      <c r="BW3681" s="269">
        <f>SUM(H3687:AL3687)-BQ3681</f>
        <v>0</v>
      </c>
      <c r="BX3681" s="255">
        <f>SUMIF(H3681:AL3681,"PD",H3688:AL3688)+SUMIF(H3681:AL3681,"PN",H3688:AL3688)+SUMIF(H3681:AL3681,"P/DS",H3688:AL3688)+SUMIF(H3681:AL3681,"PN/F",H3688:AL3688)+SUMIF(H3681:AL3681,"PN/L",H3688:AL3688)</f>
        <v>0</v>
      </c>
      <c r="BY3681" s="255">
        <f>SUM(H3688:AL3688)-BX3681</f>
        <v>0</v>
      </c>
      <c r="BZ3681" s="255">
        <f t="shared" ref="BZ3681" si="1152">+SUM(BL3681:BW3688)</f>
        <v>78</v>
      </c>
      <c r="CA3681" s="266">
        <f>(COUNTIFS(H3681:AL3681,"PD",H3682:AL3682,"&gt;=2"))*0.5-IF(CN3681="VP",COUNTIFS($H$16:$AL$16,"SAT",H3681:AL3681,"PD",H3682:AL3682,"&gt;=2"))*0.5</f>
        <v>0</v>
      </c>
      <c r="CB3681" s="266">
        <f>(COUNTIFS(H3681:AL3681,"PN",H3683:AL3683,"&gt;=0.5",H3682:AL3682,"&gt;=1.5"))*0.5+COUNTIFS(H3681:AL3681,"PDD",H3683:AL3683,"&gt;=0.5",H3682:AL3682,"&gt;=1.5")*0.5</f>
        <v>0</v>
      </c>
      <c r="CC3681" s="273">
        <f>(COUNTIFS(H3681:AL3681,"TV",H3683:AL3683,"&gt;=10"))*0.5+(COUNTIFS(H3681:AL3681,"PMD",H3683:AL3683,"&gt;=2"))*0.5</f>
        <v>0</v>
      </c>
      <c r="CD3681" s="266">
        <f>(COUNTIFS(H3681:AL3681,"TVD",H3685:AL3685,"&gt;=6.5",H3683:AL3683,"&gt;=3.5"))*0.5</f>
        <v>0</v>
      </c>
      <c r="CE3681" s="266">
        <f>(COUNTIFS(H3681:AL3681,"PD",H3686:AL3686,"&gt;=10"))*0.5</f>
        <v>0</v>
      </c>
      <c r="CF3681" s="266">
        <f>(COUNTIFS(H3681:AL3681,"PDD",H3686:AL3686,"&gt;=3.5",H3687:AL3687,"&gt;=6.5")+COUNTIFS(H3681:AL3681,"PH",H3687:AL3687,"&gt;=0.5",H3686:AL3686,"&gt;=1.5")+COUNTIFS(H3681:AL3681,"PM",H3687:AL3687,"&gt;=0.5",H3686:AL3686,"&gt;=1.5"))*0.5</f>
        <v>0</v>
      </c>
      <c r="CG3681" s="266">
        <f>(COUNTIFS(H3681:AL3681,"DS",H3682:AL3682,"&gt;=2")+COUNTIFS(H3681:AL3681,"AL/DS",H3682:AL3682,"&gt;=2"))*0.5-IF(CN3681="VP",COUNTIFS($H$16:$AL$16,"SAT",H3681:AL3681,"DS",H3682:AL3682,"&gt;=2"))*0.5</f>
        <v>5</v>
      </c>
      <c r="CH3681" s="266">
        <f>(COUNTIFS(H3681:AL3681,"NS",H3683:AL3683,"&gt;=0.5",H3682:AL3682,"&gt;=1.5")+COUNTIFS(H3681:AL3681,"AL/NS",H3683:AL3683,"&gt;=0.5",H3682:AL3682,"&gt;=1.5")+COUNTIFS(H3681:AL3681,"NHD",H3683:AL3683,"&gt;=4.5",H3686:AL3686,"&gt;=2",H3682:AL3682,"&gt;=1.5"))*0.5</f>
        <v>6.5</v>
      </c>
      <c r="CI3681" s="266">
        <f>(COUNTIF(H3683:AL3683,"&gt;=10")+COUNTIFS(H3681:AL3681,"MD",H3683:AL3683,"&gt;=2")-COUNTIFS(H3681:AL3681,"TV",H3683:AL3683,"&gt;=10"))*0.5</f>
        <v>0</v>
      </c>
      <c r="CJ3681" s="266">
        <f>(COUNTIFS(H3681:AL3681,"D",H3685:AL3685,"&gt;=6.5",H3683:AL3683,"&gt;=3.5"))*0.5</f>
        <v>1</v>
      </c>
      <c r="CK3681" s="266">
        <f>(COUNTIF(H3686:AL3686,"&gt;=10")-COUNTIFS(H3681:AL3681,"PD",H3686:AL3686,"&gt;=10"))*0.5</f>
        <v>0</v>
      </c>
      <c r="CL3681" s="265">
        <f>(COUNTIFS(H3681:AL3681,"NHD",H3686:AL3686,"&gt;=3.5",H3687:AL3687,"&gt;=6.5")+COUNTIFS(H3681:AL3681,"BH",H3686:AL3686,"&gt;=1.5",H3687:AL3687,"&gt;=0.5")+COUNTIFS(H3681:AL3681,"BM",H3686:AL3686,"&gt;=1.5",H3687:AL3687,"&gt;=0.5")+COUNTIFS(H3681:AL3681,"D",H3686:AL3686,"&gt;=1.5",H3687:AL3687,"&gt;=0.5"))*0.5</f>
        <v>0</v>
      </c>
      <c r="CM3681" s="272"/>
      <c r="CN3681" s="264" t="s">
        <v>723</v>
      </c>
      <c r="CO3681" s="177">
        <f t="shared" ref="CO3681" si="1153">+AM3681+AN3681+AO3681+AP3681+AQ3681+AR3681+AS3681+AU3681+BG3681</f>
        <v>26</v>
      </c>
      <c r="CP3681" s="225">
        <f>+SUM(I3682:I3687)-I3688</f>
        <v>10.5</v>
      </c>
      <c r="CQ3681" s="225">
        <f>+SUM(J3682:J3687)-J3688</f>
        <v>2.5</v>
      </c>
      <c r="CR3681" s="225">
        <f>+SUM(K3682:K3687)-K3688</f>
        <v>2.5</v>
      </c>
      <c r="CS3681" s="178"/>
      <c r="CT3681" s="178"/>
      <c r="CU3681" s="178"/>
      <c r="CV3681" s="178"/>
      <c r="CW3681" s="178"/>
      <c r="CX3681" s="178"/>
      <c r="CY3681" s="178"/>
      <c r="CZ3681" s="178"/>
      <c r="DA3681" s="178"/>
    </row>
    <row r="3682" spans="1:105" s="120" customFormat="1" ht="15" customHeight="1">
      <c r="A3682" s="228"/>
      <c r="B3682" s="346"/>
      <c r="C3682" s="349"/>
      <c r="D3682" s="237"/>
      <c r="E3682" s="237"/>
      <c r="F3682" s="242" t="s">
        <v>82</v>
      </c>
      <c r="G3682" s="121">
        <v>1.5</v>
      </c>
      <c r="H3682" s="83"/>
      <c r="I3682" s="83"/>
      <c r="J3682" s="83">
        <v>2</v>
      </c>
      <c r="K3682" s="83">
        <v>2</v>
      </c>
      <c r="L3682" s="83">
        <v>2</v>
      </c>
      <c r="M3682" s="83">
        <v>2</v>
      </c>
      <c r="N3682" s="83">
        <v>2</v>
      </c>
      <c r="O3682" s="83"/>
      <c r="P3682" s="83">
        <v>2</v>
      </c>
      <c r="Q3682" s="83">
        <v>2</v>
      </c>
      <c r="R3682" s="83">
        <v>2</v>
      </c>
      <c r="S3682" s="83">
        <v>2</v>
      </c>
      <c r="T3682" s="83">
        <v>2</v>
      </c>
      <c r="U3682" s="83">
        <v>2</v>
      </c>
      <c r="V3682" s="83"/>
      <c r="W3682" s="83">
        <v>2</v>
      </c>
      <c r="X3682" s="83">
        <v>0</v>
      </c>
      <c r="Y3682" s="83">
        <v>2.5</v>
      </c>
      <c r="Z3682" s="83">
        <v>2.5</v>
      </c>
      <c r="AA3682" s="83">
        <v>2.5</v>
      </c>
      <c r="AB3682" s="83">
        <v>2.5</v>
      </c>
      <c r="AC3682" s="79"/>
      <c r="AD3682" s="79">
        <v>2.5</v>
      </c>
      <c r="AE3682" s="79">
        <v>2.5</v>
      </c>
      <c r="AF3682" s="79">
        <v>2.5</v>
      </c>
      <c r="AG3682" s="79">
        <v>2.5</v>
      </c>
      <c r="AH3682" s="79">
        <v>2.5</v>
      </c>
      <c r="AI3682" s="79"/>
      <c r="AJ3682" s="79"/>
      <c r="AK3682" s="79">
        <v>2</v>
      </c>
      <c r="AL3682" s="79">
        <v>2</v>
      </c>
      <c r="AM3682" s="240"/>
      <c r="AN3682" s="240"/>
      <c r="AO3682" s="240"/>
      <c r="AP3682" s="240"/>
      <c r="AQ3682" s="240"/>
      <c r="AR3682" s="240"/>
      <c r="AS3682" s="240"/>
      <c r="AT3682" s="256"/>
      <c r="AU3682" s="256"/>
      <c r="AV3682" s="259"/>
      <c r="AW3682" s="259"/>
      <c r="AX3682" s="256"/>
      <c r="AY3682" s="256"/>
      <c r="AZ3682" s="256"/>
      <c r="BA3682" s="256"/>
      <c r="BB3682" s="256"/>
      <c r="BC3682" s="256"/>
      <c r="BD3682" s="256"/>
      <c r="BE3682" s="256"/>
      <c r="BF3682" s="256"/>
      <c r="BG3682" s="256"/>
      <c r="BH3682" s="256"/>
      <c r="BI3682" s="256"/>
      <c r="BJ3682" s="256"/>
      <c r="BK3682" s="256"/>
      <c r="BL3682" s="262"/>
      <c r="BM3682" s="262"/>
      <c r="BN3682" s="262"/>
      <c r="BO3682" s="262"/>
      <c r="BP3682" s="262"/>
      <c r="BQ3682" s="262"/>
      <c r="BR3682" s="270"/>
      <c r="BS3682" s="270"/>
      <c r="BT3682" s="270"/>
      <c r="BU3682" s="270"/>
      <c r="BV3682" s="270"/>
      <c r="BW3682" s="270"/>
      <c r="BX3682" s="256"/>
      <c r="BY3682" s="256"/>
      <c r="BZ3682" s="256"/>
      <c r="CA3682" s="267"/>
      <c r="CB3682" s="267"/>
      <c r="CC3682" s="274"/>
      <c r="CD3682" s="267"/>
      <c r="CE3682" s="267"/>
      <c r="CF3682" s="267"/>
      <c r="CG3682" s="267"/>
      <c r="CH3682" s="267"/>
      <c r="CI3682" s="267"/>
      <c r="CJ3682" s="267"/>
      <c r="CK3682" s="267"/>
      <c r="CL3682" s="265"/>
      <c r="CM3682" s="272"/>
      <c r="CN3682" s="264"/>
      <c r="CO3682" s="177"/>
      <c r="CP3682" s="226"/>
      <c r="CQ3682" s="226"/>
      <c r="CR3682" s="226"/>
      <c r="CS3682" s="178"/>
      <c r="CT3682" s="178"/>
      <c r="CU3682" s="178"/>
      <c r="CV3682" s="178"/>
      <c r="CW3682" s="178"/>
      <c r="CX3682" s="178"/>
      <c r="CY3682" s="178"/>
      <c r="CZ3682" s="178"/>
      <c r="DA3682" s="178"/>
    </row>
    <row r="3683" spans="1:105" s="120" customFormat="1" ht="15" customHeight="1">
      <c r="A3683" s="228"/>
      <c r="B3683" s="346"/>
      <c r="C3683" s="349"/>
      <c r="D3683" s="237"/>
      <c r="E3683" s="237"/>
      <c r="F3683" s="243"/>
      <c r="G3683" s="122">
        <v>2</v>
      </c>
      <c r="H3683" s="84"/>
      <c r="I3683" s="84">
        <v>4</v>
      </c>
      <c r="J3683" s="84">
        <v>0.5</v>
      </c>
      <c r="K3683" s="84">
        <v>0.5</v>
      </c>
      <c r="L3683" s="84">
        <v>0.5</v>
      </c>
      <c r="M3683" s="84">
        <v>0.5</v>
      </c>
      <c r="N3683" s="84">
        <v>0.5</v>
      </c>
      <c r="O3683" s="84">
        <v>4</v>
      </c>
      <c r="P3683" s="84">
        <v>0.5</v>
      </c>
      <c r="Q3683" s="84">
        <v>0.5</v>
      </c>
      <c r="R3683" s="84">
        <v>0.5</v>
      </c>
      <c r="S3683" s="84">
        <v>0.5</v>
      </c>
      <c r="T3683" s="84">
        <v>0.5</v>
      </c>
      <c r="U3683" s="84">
        <v>0.5</v>
      </c>
      <c r="V3683" s="84"/>
      <c r="W3683" s="84"/>
      <c r="X3683" s="84"/>
      <c r="Y3683" s="84"/>
      <c r="Z3683" s="84"/>
      <c r="AA3683" s="84"/>
      <c r="AB3683" s="84"/>
      <c r="AC3683" s="80"/>
      <c r="AD3683" s="80"/>
      <c r="AE3683" s="80"/>
      <c r="AF3683" s="80"/>
      <c r="AG3683" s="80"/>
      <c r="AH3683" s="80"/>
      <c r="AI3683" s="80"/>
      <c r="AJ3683" s="80"/>
      <c r="AK3683" s="80">
        <v>0.5</v>
      </c>
      <c r="AL3683" s="80">
        <v>0.5</v>
      </c>
      <c r="AM3683" s="240"/>
      <c r="AN3683" s="240"/>
      <c r="AO3683" s="240"/>
      <c r="AP3683" s="240"/>
      <c r="AQ3683" s="240"/>
      <c r="AR3683" s="240"/>
      <c r="AS3683" s="240"/>
      <c r="AT3683" s="256"/>
      <c r="AU3683" s="256"/>
      <c r="AV3683" s="259"/>
      <c r="AW3683" s="259"/>
      <c r="AX3683" s="256"/>
      <c r="AY3683" s="256"/>
      <c r="AZ3683" s="256"/>
      <c r="BA3683" s="256"/>
      <c r="BB3683" s="256"/>
      <c r="BC3683" s="256"/>
      <c r="BD3683" s="256"/>
      <c r="BE3683" s="256"/>
      <c r="BF3683" s="256"/>
      <c r="BG3683" s="256"/>
      <c r="BH3683" s="256"/>
      <c r="BI3683" s="256"/>
      <c r="BJ3683" s="256"/>
      <c r="BK3683" s="256"/>
      <c r="BL3683" s="262"/>
      <c r="BM3683" s="262"/>
      <c r="BN3683" s="262"/>
      <c r="BO3683" s="262"/>
      <c r="BP3683" s="262"/>
      <c r="BQ3683" s="262"/>
      <c r="BR3683" s="270"/>
      <c r="BS3683" s="270"/>
      <c r="BT3683" s="270"/>
      <c r="BU3683" s="270"/>
      <c r="BV3683" s="270"/>
      <c r="BW3683" s="270"/>
      <c r="BX3683" s="256"/>
      <c r="BY3683" s="256"/>
      <c r="BZ3683" s="256"/>
      <c r="CA3683" s="267"/>
      <c r="CB3683" s="267"/>
      <c r="CC3683" s="274"/>
      <c r="CD3683" s="267"/>
      <c r="CE3683" s="267"/>
      <c r="CF3683" s="267"/>
      <c r="CG3683" s="267"/>
      <c r="CH3683" s="267"/>
      <c r="CI3683" s="267"/>
      <c r="CJ3683" s="267"/>
      <c r="CK3683" s="267"/>
      <c r="CL3683" s="265"/>
      <c r="CM3683" s="272"/>
      <c r="CN3683" s="264"/>
      <c r="CO3683" s="177"/>
      <c r="CP3683" s="226"/>
      <c r="CQ3683" s="226"/>
      <c r="CR3683" s="226"/>
      <c r="CS3683" s="178"/>
      <c r="CT3683" s="178"/>
      <c r="CU3683" s="178"/>
      <c r="CV3683" s="178"/>
      <c r="CW3683" s="178"/>
      <c r="CX3683" s="178"/>
      <c r="CY3683" s="178"/>
      <c r="CZ3683" s="178"/>
      <c r="DA3683" s="178"/>
    </row>
    <row r="3684" spans="1:105" s="120" customFormat="1" ht="15" customHeight="1">
      <c r="A3684" s="228"/>
      <c r="B3684" s="346"/>
      <c r="C3684" s="349"/>
      <c r="D3684" s="237"/>
      <c r="E3684" s="237"/>
      <c r="F3684" s="243"/>
      <c r="G3684" s="122">
        <v>2.1</v>
      </c>
      <c r="H3684" s="84"/>
      <c r="I3684" s="84"/>
      <c r="J3684" s="84"/>
      <c r="K3684" s="84"/>
      <c r="L3684" s="84"/>
      <c r="M3684" s="84"/>
      <c r="N3684" s="84"/>
      <c r="O3684" s="84"/>
      <c r="P3684" s="84"/>
      <c r="Q3684" s="84"/>
      <c r="R3684" s="84"/>
      <c r="S3684" s="84"/>
      <c r="T3684" s="84"/>
      <c r="U3684" s="84"/>
      <c r="V3684" s="84"/>
      <c r="W3684" s="84"/>
      <c r="X3684" s="84"/>
      <c r="Y3684" s="84"/>
      <c r="Z3684" s="84"/>
      <c r="AA3684" s="84"/>
      <c r="AB3684" s="84"/>
      <c r="AC3684" s="80"/>
      <c r="AD3684" s="80"/>
      <c r="AE3684" s="80"/>
      <c r="AF3684" s="80"/>
      <c r="AG3684" s="80"/>
      <c r="AH3684" s="80"/>
      <c r="AI3684" s="80"/>
      <c r="AJ3684" s="80"/>
      <c r="AK3684" s="80"/>
      <c r="AL3684" s="80"/>
      <c r="AM3684" s="240"/>
      <c r="AN3684" s="240"/>
      <c r="AO3684" s="240"/>
      <c r="AP3684" s="240"/>
      <c r="AQ3684" s="240"/>
      <c r="AR3684" s="240"/>
      <c r="AS3684" s="240"/>
      <c r="AT3684" s="256"/>
      <c r="AU3684" s="256"/>
      <c r="AV3684" s="259"/>
      <c r="AW3684" s="259"/>
      <c r="AX3684" s="256"/>
      <c r="AY3684" s="256"/>
      <c r="AZ3684" s="256"/>
      <c r="BA3684" s="256"/>
      <c r="BB3684" s="256"/>
      <c r="BC3684" s="256"/>
      <c r="BD3684" s="256"/>
      <c r="BE3684" s="256"/>
      <c r="BF3684" s="256"/>
      <c r="BG3684" s="256"/>
      <c r="BH3684" s="256"/>
      <c r="BI3684" s="256"/>
      <c r="BJ3684" s="256"/>
      <c r="BK3684" s="256"/>
      <c r="BL3684" s="262"/>
      <c r="BM3684" s="262"/>
      <c r="BN3684" s="262"/>
      <c r="BO3684" s="262"/>
      <c r="BP3684" s="262"/>
      <c r="BQ3684" s="262"/>
      <c r="BR3684" s="270"/>
      <c r="BS3684" s="270"/>
      <c r="BT3684" s="270"/>
      <c r="BU3684" s="270"/>
      <c r="BV3684" s="270"/>
      <c r="BW3684" s="270"/>
      <c r="BX3684" s="256"/>
      <c r="BY3684" s="256"/>
      <c r="BZ3684" s="256"/>
      <c r="CA3684" s="267"/>
      <c r="CB3684" s="267"/>
      <c r="CC3684" s="274"/>
      <c r="CD3684" s="267"/>
      <c r="CE3684" s="267"/>
      <c r="CF3684" s="267"/>
      <c r="CG3684" s="267"/>
      <c r="CH3684" s="267"/>
      <c r="CI3684" s="267"/>
      <c r="CJ3684" s="267"/>
      <c r="CK3684" s="267"/>
      <c r="CL3684" s="265"/>
      <c r="CM3684" s="272"/>
      <c r="CN3684" s="264"/>
      <c r="CO3684" s="177"/>
      <c r="CP3684" s="226"/>
      <c r="CQ3684" s="226"/>
      <c r="CR3684" s="226"/>
      <c r="CS3684" s="178"/>
      <c r="CT3684" s="178"/>
      <c r="CU3684" s="178"/>
      <c r="CV3684" s="178"/>
      <c r="CW3684" s="178"/>
      <c r="CX3684" s="178"/>
      <c r="CY3684" s="178"/>
      <c r="CZ3684" s="178"/>
      <c r="DA3684" s="178"/>
    </row>
    <row r="3685" spans="1:105" s="120" customFormat="1" ht="15" customHeight="1">
      <c r="A3685" s="228"/>
      <c r="B3685" s="346"/>
      <c r="C3685" s="349"/>
      <c r="D3685" s="237"/>
      <c r="E3685" s="237"/>
      <c r="F3685" s="243"/>
      <c r="G3685" s="122">
        <v>2.7</v>
      </c>
      <c r="H3685" s="84"/>
      <c r="I3685" s="84">
        <v>6.5</v>
      </c>
      <c r="J3685" s="84"/>
      <c r="K3685" s="84"/>
      <c r="L3685" s="84"/>
      <c r="M3685" s="84"/>
      <c r="N3685" s="84"/>
      <c r="O3685" s="84">
        <v>6.5</v>
      </c>
      <c r="P3685" s="84"/>
      <c r="Q3685" s="84"/>
      <c r="R3685" s="84"/>
      <c r="S3685" s="84"/>
      <c r="T3685" s="84"/>
      <c r="U3685" s="84"/>
      <c r="V3685" s="84"/>
      <c r="W3685" s="84"/>
      <c r="X3685" s="84"/>
      <c r="Y3685" s="84"/>
      <c r="Z3685" s="84"/>
      <c r="AA3685" s="84"/>
      <c r="AB3685" s="84"/>
      <c r="AC3685" s="80"/>
      <c r="AD3685" s="80"/>
      <c r="AE3685" s="80"/>
      <c r="AF3685" s="80"/>
      <c r="AG3685" s="80"/>
      <c r="AH3685" s="80"/>
      <c r="AI3685" s="80"/>
      <c r="AJ3685" s="80"/>
      <c r="AK3685" s="80"/>
      <c r="AL3685" s="80"/>
      <c r="AM3685" s="240"/>
      <c r="AN3685" s="240"/>
      <c r="AO3685" s="240"/>
      <c r="AP3685" s="240"/>
      <c r="AQ3685" s="240"/>
      <c r="AR3685" s="240"/>
      <c r="AS3685" s="240"/>
      <c r="AT3685" s="256"/>
      <c r="AU3685" s="256"/>
      <c r="AV3685" s="259"/>
      <c r="AW3685" s="259"/>
      <c r="AX3685" s="256"/>
      <c r="AY3685" s="256"/>
      <c r="AZ3685" s="256"/>
      <c r="BA3685" s="256"/>
      <c r="BB3685" s="256"/>
      <c r="BC3685" s="256"/>
      <c r="BD3685" s="256"/>
      <c r="BE3685" s="256"/>
      <c r="BF3685" s="256"/>
      <c r="BG3685" s="256"/>
      <c r="BH3685" s="256"/>
      <c r="BI3685" s="256"/>
      <c r="BJ3685" s="256"/>
      <c r="BK3685" s="256"/>
      <c r="BL3685" s="262"/>
      <c r="BM3685" s="262"/>
      <c r="BN3685" s="262"/>
      <c r="BO3685" s="262"/>
      <c r="BP3685" s="262"/>
      <c r="BQ3685" s="262"/>
      <c r="BR3685" s="270"/>
      <c r="BS3685" s="270"/>
      <c r="BT3685" s="270"/>
      <c r="BU3685" s="270"/>
      <c r="BV3685" s="270"/>
      <c r="BW3685" s="270"/>
      <c r="BX3685" s="256"/>
      <c r="BY3685" s="256"/>
      <c r="BZ3685" s="256"/>
      <c r="CA3685" s="267"/>
      <c r="CB3685" s="267"/>
      <c r="CC3685" s="274"/>
      <c r="CD3685" s="267"/>
      <c r="CE3685" s="267"/>
      <c r="CF3685" s="267"/>
      <c r="CG3685" s="267"/>
      <c r="CH3685" s="267"/>
      <c r="CI3685" s="267"/>
      <c r="CJ3685" s="267"/>
      <c r="CK3685" s="267"/>
      <c r="CL3685" s="265"/>
      <c r="CM3685" s="272"/>
      <c r="CN3685" s="264"/>
      <c r="CO3685" s="177"/>
      <c r="CP3685" s="226"/>
      <c r="CQ3685" s="226"/>
      <c r="CR3685" s="226"/>
      <c r="CS3685" s="178"/>
      <c r="CT3685" s="178"/>
      <c r="CU3685" s="178"/>
      <c r="CV3685" s="178"/>
      <c r="CW3685" s="178"/>
      <c r="CX3685" s="178"/>
      <c r="CY3685" s="178"/>
      <c r="CZ3685" s="178"/>
      <c r="DA3685" s="178"/>
    </row>
    <row r="3686" spans="1:105" s="120" customFormat="1" ht="15" customHeight="1">
      <c r="A3686" s="228"/>
      <c r="B3686" s="346"/>
      <c r="C3686" s="349"/>
      <c r="D3686" s="237"/>
      <c r="E3686" s="237"/>
      <c r="F3686" s="243"/>
      <c r="G3686" s="122">
        <v>3</v>
      </c>
      <c r="H3686" s="84"/>
      <c r="I3686" s="84"/>
      <c r="J3686" s="84"/>
      <c r="K3686" s="84"/>
      <c r="L3686" s="84"/>
      <c r="M3686" s="84"/>
      <c r="N3686" s="84"/>
      <c r="O3686" s="84"/>
      <c r="P3686" s="84"/>
      <c r="Q3686" s="84"/>
      <c r="R3686" s="84"/>
      <c r="S3686" s="84"/>
      <c r="T3686" s="84"/>
      <c r="U3686" s="84"/>
      <c r="V3686" s="84"/>
      <c r="W3686" s="84"/>
      <c r="X3686" s="84"/>
      <c r="Y3686" s="84"/>
      <c r="Z3686" s="84"/>
      <c r="AA3686" s="84"/>
      <c r="AB3686" s="84"/>
      <c r="AC3686" s="80"/>
      <c r="AD3686" s="80"/>
      <c r="AE3686" s="80"/>
      <c r="AF3686" s="80"/>
      <c r="AG3686" s="80"/>
      <c r="AH3686" s="80"/>
      <c r="AI3686" s="80"/>
      <c r="AJ3686" s="80"/>
      <c r="AK3686" s="80"/>
      <c r="AL3686" s="80"/>
      <c r="AM3686" s="240"/>
      <c r="AN3686" s="240"/>
      <c r="AO3686" s="240"/>
      <c r="AP3686" s="240"/>
      <c r="AQ3686" s="240"/>
      <c r="AR3686" s="240"/>
      <c r="AS3686" s="240"/>
      <c r="AT3686" s="256"/>
      <c r="AU3686" s="256"/>
      <c r="AV3686" s="259"/>
      <c r="AW3686" s="259"/>
      <c r="AX3686" s="256"/>
      <c r="AY3686" s="256"/>
      <c r="AZ3686" s="256"/>
      <c r="BA3686" s="256"/>
      <c r="BB3686" s="256"/>
      <c r="BC3686" s="256"/>
      <c r="BD3686" s="256"/>
      <c r="BE3686" s="256"/>
      <c r="BF3686" s="256"/>
      <c r="BG3686" s="256"/>
      <c r="BH3686" s="256"/>
      <c r="BI3686" s="256"/>
      <c r="BJ3686" s="256"/>
      <c r="BK3686" s="256"/>
      <c r="BL3686" s="262"/>
      <c r="BM3686" s="262"/>
      <c r="BN3686" s="262"/>
      <c r="BO3686" s="262"/>
      <c r="BP3686" s="262"/>
      <c r="BQ3686" s="262"/>
      <c r="BR3686" s="270"/>
      <c r="BS3686" s="270"/>
      <c r="BT3686" s="270"/>
      <c r="BU3686" s="270"/>
      <c r="BV3686" s="270"/>
      <c r="BW3686" s="270"/>
      <c r="BX3686" s="256"/>
      <c r="BY3686" s="256"/>
      <c r="BZ3686" s="256"/>
      <c r="CA3686" s="267"/>
      <c r="CB3686" s="267"/>
      <c r="CC3686" s="274"/>
      <c r="CD3686" s="267"/>
      <c r="CE3686" s="267"/>
      <c r="CF3686" s="267"/>
      <c r="CG3686" s="267"/>
      <c r="CH3686" s="267"/>
      <c r="CI3686" s="267"/>
      <c r="CJ3686" s="267"/>
      <c r="CK3686" s="267"/>
      <c r="CL3686" s="265"/>
      <c r="CM3686" s="272"/>
      <c r="CN3686" s="264"/>
      <c r="CO3686" s="177"/>
      <c r="CP3686" s="226"/>
      <c r="CQ3686" s="226"/>
      <c r="CR3686" s="226"/>
      <c r="CS3686" s="178"/>
      <c r="CT3686" s="178"/>
      <c r="CU3686" s="178"/>
      <c r="CV3686" s="178"/>
      <c r="CW3686" s="178"/>
      <c r="CX3686" s="178"/>
      <c r="CY3686" s="178"/>
      <c r="CZ3686" s="178"/>
      <c r="DA3686" s="178"/>
    </row>
    <row r="3687" spans="1:105" s="120" customFormat="1" ht="15" customHeight="1">
      <c r="A3687" s="228"/>
      <c r="B3687" s="346"/>
      <c r="C3687" s="349"/>
      <c r="D3687" s="237"/>
      <c r="E3687" s="237"/>
      <c r="F3687" s="244"/>
      <c r="G3687" s="123">
        <v>3.9</v>
      </c>
      <c r="H3687" s="85"/>
      <c r="I3687" s="85"/>
      <c r="J3687" s="85"/>
      <c r="K3687" s="85"/>
      <c r="L3687" s="85"/>
      <c r="M3687" s="85"/>
      <c r="N3687" s="85"/>
      <c r="O3687" s="85"/>
      <c r="P3687" s="85"/>
      <c r="Q3687" s="85"/>
      <c r="R3687" s="85"/>
      <c r="S3687" s="85"/>
      <c r="T3687" s="85"/>
      <c r="U3687" s="85"/>
      <c r="V3687" s="85"/>
      <c r="W3687" s="85"/>
      <c r="X3687" s="85"/>
      <c r="Y3687" s="85"/>
      <c r="Z3687" s="85"/>
      <c r="AA3687" s="85"/>
      <c r="AB3687" s="85"/>
      <c r="AC3687" s="81"/>
      <c r="AD3687" s="81"/>
      <c r="AE3687" s="81"/>
      <c r="AF3687" s="81"/>
      <c r="AG3687" s="81"/>
      <c r="AH3687" s="81"/>
      <c r="AI3687" s="81"/>
      <c r="AJ3687" s="81"/>
      <c r="AK3687" s="81"/>
      <c r="AL3687" s="81"/>
      <c r="AM3687" s="240"/>
      <c r="AN3687" s="240"/>
      <c r="AO3687" s="240"/>
      <c r="AP3687" s="240"/>
      <c r="AQ3687" s="240"/>
      <c r="AR3687" s="240"/>
      <c r="AS3687" s="240"/>
      <c r="AT3687" s="256"/>
      <c r="AU3687" s="256"/>
      <c r="AV3687" s="259"/>
      <c r="AW3687" s="259"/>
      <c r="AX3687" s="256"/>
      <c r="AY3687" s="256"/>
      <c r="AZ3687" s="256"/>
      <c r="BA3687" s="256"/>
      <c r="BB3687" s="256"/>
      <c r="BC3687" s="256"/>
      <c r="BD3687" s="256"/>
      <c r="BE3687" s="256"/>
      <c r="BF3687" s="256"/>
      <c r="BG3687" s="256"/>
      <c r="BH3687" s="256"/>
      <c r="BI3687" s="256"/>
      <c r="BJ3687" s="256"/>
      <c r="BK3687" s="256"/>
      <c r="BL3687" s="262"/>
      <c r="BM3687" s="262"/>
      <c r="BN3687" s="262"/>
      <c r="BO3687" s="262"/>
      <c r="BP3687" s="262"/>
      <c r="BQ3687" s="262"/>
      <c r="BR3687" s="270"/>
      <c r="BS3687" s="270"/>
      <c r="BT3687" s="270"/>
      <c r="BU3687" s="270"/>
      <c r="BV3687" s="270"/>
      <c r="BW3687" s="270"/>
      <c r="BX3687" s="256"/>
      <c r="BY3687" s="256"/>
      <c r="BZ3687" s="256"/>
      <c r="CA3687" s="267"/>
      <c r="CB3687" s="267"/>
      <c r="CC3687" s="274"/>
      <c r="CD3687" s="267"/>
      <c r="CE3687" s="267"/>
      <c r="CF3687" s="267"/>
      <c r="CG3687" s="267"/>
      <c r="CH3687" s="267"/>
      <c r="CI3687" s="267"/>
      <c r="CJ3687" s="267"/>
      <c r="CK3687" s="267"/>
      <c r="CL3687" s="265"/>
      <c r="CM3687" s="272"/>
      <c r="CN3687" s="264"/>
      <c r="CO3687" s="177"/>
      <c r="CP3687" s="226"/>
      <c r="CQ3687" s="226"/>
      <c r="CR3687" s="226"/>
      <c r="CS3687" s="178"/>
      <c r="CT3687" s="178"/>
      <c r="CU3687" s="178"/>
      <c r="CV3687" s="178"/>
      <c r="CW3687" s="178"/>
      <c r="CX3687" s="178"/>
      <c r="CY3687" s="178"/>
      <c r="CZ3687" s="178"/>
      <c r="DA3687" s="178"/>
    </row>
    <row r="3688" spans="1:105" s="120" customFormat="1" ht="15" customHeight="1">
      <c r="A3688" s="229"/>
      <c r="B3688" s="347"/>
      <c r="C3688" s="350"/>
      <c r="D3688" s="238"/>
      <c r="E3688" s="238"/>
      <c r="F3688" s="245" t="s">
        <v>83</v>
      </c>
      <c r="G3688" s="246"/>
      <c r="H3688" s="82"/>
      <c r="I3688" s="82"/>
      <c r="J3688" s="82"/>
      <c r="K3688" s="82"/>
      <c r="L3688" s="82"/>
      <c r="M3688" s="82"/>
      <c r="N3688" s="82"/>
      <c r="O3688" s="82"/>
      <c r="P3688" s="82"/>
      <c r="Q3688" s="82"/>
      <c r="R3688" s="82"/>
      <c r="S3688" s="82"/>
      <c r="T3688" s="82"/>
      <c r="U3688" s="82"/>
      <c r="V3688" s="82"/>
      <c r="W3688" s="82"/>
      <c r="X3688" s="82"/>
      <c r="Y3688" s="82"/>
      <c r="Z3688" s="82"/>
      <c r="AA3688" s="82"/>
      <c r="AB3688" s="82"/>
      <c r="AC3688" s="35"/>
      <c r="AD3688" s="35"/>
      <c r="AE3688" s="35"/>
      <c r="AF3688" s="35"/>
      <c r="AG3688" s="35"/>
      <c r="AH3688" s="35"/>
      <c r="AI3688" s="35"/>
      <c r="AJ3688" s="35"/>
      <c r="AK3688" s="35"/>
      <c r="AL3688" s="35"/>
      <c r="AM3688" s="241"/>
      <c r="AN3688" s="241"/>
      <c r="AO3688" s="241"/>
      <c r="AP3688" s="241"/>
      <c r="AQ3688" s="241"/>
      <c r="AR3688" s="241"/>
      <c r="AS3688" s="241"/>
      <c r="AT3688" s="257"/>
      <c r="AU3688" s="257"/>
      <c r="AV3688" s="260"/>
      <c r="AW3688" s="260"/>
      <c r="AX3688" s="257"/>
      <c r="AY3688" s="257"/>
      <c r="AZ3688" s="257"/>
      <c r="BA3688" s="257"/>
      <c r="BB3688" s="257"/>
      <c r="BC3688" s="257"/>
      <c r="BD3688" s="257"/>
      <c r="BE3688" s="257"/>
      <c r="BF3688" s="257"/>
      <c r="BG3688" s="257"/>
      <c r="BH3688" s="257"/>
      <c r="BI3688" s="257"/>
      <c r="BJ3688" s="257"/>
      <c r="BK3688" s="257"/>
      <c r="BL3688" s="263"/>
      <c r="BM3688" s="263"/>
      <c r="BN3688" s="263"/>
      <c r="BO3688" s="263"/>
      <c r="BP3688" s="263"/>
      <c r="BQ3688" s="263"/>
      <c r="BR3688" s="271"/>
      <c r="BS3688" s="271"/>
      <c r="BT3688" s="271"/>
      <c r="BU3688" s="271"/>
      <c r="BV3688" s="271"/>
      <c r="BW3688" s="271"/>
      <c r="BX3688" s="257"/>
      <c r="BY3688" s="257"/>
      <c r="BZ3688" s="257"/>
      <c r="CA3688" s="268"/>
      <c r="CB3688" s="268"/>
      <c r="CC3688" s="275"/>
      <c r="CD3688" s="268"/>
      <c r="CE3688" s="268"/>
      <c r="CF3688" s="268"/>
      <c r="CG3688" s="268"/>
      <c r="CH3688" s="268"/>
      <c r="CI3688" s="268"/>
      <c r="CJ3688" s="268"/>
      <c r="CK3688" s="268"/>
      <c r="CL3688" s="265"/>
      <c r="CM3688" s="272"/>
      <c r="CN3688" s="264"/>
      <c r="CO3688" s="177"/>
      <c r="CP3688" s="226"/>
      <c r="CQ3688" s="226"/>
      <c r="CR3688" s="226"/>
      <c r="CS3688" s="178"/>
      <c r="CT3688" s="178"/>
      <c r="CU3688" s="178"/>
      <c r="CV3688" s="178"/>
      <c r="CW3688" s="178"/>
      <c r="CX3688" s="178"/>
      <c r="CY3688" s="178"/>
      <c r="CZ3688" s="178"/>
      <c r="DA3688" s="178"/>
    </row>
    <row r="3689" spans="1:105" s="120" customFormat="1" ht="15" customHeight="1">
      <c r="A3689" s="227">
        <f t="shared" si="1139"/>
        <v>457</v>
      </c>
      <c r="B3689" s="345" t="s">
        <v>445</v>
      </c>
      <c r="C3689" s="348" t="s">
        <v>446</v>
      </c>
      <c r="D3689" s="236">
        <v>43878</v>
      </c>
      <c r="E3689" s="236" t="s">
        <v>353</v>
      </c>
      <c r="F3689" s="253" t="s">
        <v>80</v>
      </c>
      <c r="G3689" s="254"/>
      <c r="H3689" s="82" t="s">
        <v>69</v>
      </c>
      <c r="I3689" s="82"/>
      <c r="J3689" s="82" t="s">
        <v>61</v>
      </c>
      <c r="K3689" s="82" t="s">
        <v>61</v>
      </c>
      <c r="L3689" s="82" t="s">
        <v>61</v>
      </c>
      <c r="M3689" s="82" t="s">
        <v>61</v>
      </c>
      <c r="N3689" s="82" t="s">
        <v>61</v>
      </c>
      <c r="O3689" s="82" t="s">
        <v>973</v>
      </c>
      <c r="P3689" s="82" t="s">
        <v>61</v>
      </c>
      <c r="Q3689" s="82" t="s">
        <v>61</v>
      </c>
      <c r="R3689" s="82" t="s">
        <v>61</v>
      </c>
      <c r="S3689" s="82" t="s">
        <v>61</v>
      </c>
      <c r="T3689" s="82" t="s">
        <v>61</v>
      </c>
      <c r="U3689" s="82" t="s">
        <v>61</v>
      </c>
      <c r="V3689" s="82"/>
      <c r="W3689" s="82" t="s">
        <v>60</v>
      </c>
      <c r="X3689" s="82" t="s">
        <v>60</v>
      </c>
      <c r="Y3689" s="82" t="s">
        <v>60</v>
      </c>
      <c r="Z3689" s="82" t="s">
        <v>60</v>
      </c>
      <c r="AA3689" s="82" t="s">
        <v>60</v>
      </c>
      <c r="AB3689" s="82" t="s">
        <v>60</v>
      </c>
      <c r="AC3689" s="82"/>
      <c r="AD3689" s="82" t="s">
        <v>60</v>
      </c>
      <c r="AE3689" s="82" t="s">
        <v>60</v>
      </c>
      <c r="AF3689" s="82" t="s">
        <v>60</v>
      </c>
      <c r="AG3689" s="82" t="s">
        <v>60</v>
      </c>
      <c r="AH3689" s="82" t="s">
        <v>60</v>
      </c>
      <c r="AI3689" s="82" t="s">
        <v>1471</v>
      </c>
      <c r="AJ3689" s="82"/>
      <c r="AK3689" s="82" t="s">
        <v>61</v>
      </c>
      <c r="AL3689" s="82" t="s">
        <v>61</v>
      </c>
      <c r="AM3689" s="239">
        <f>COUNTIF(H3689:AL3689,"PH")+COUNTIF(H3689:AL3689,"PH/L")+COUNTIF(H3689:AL3689,"PM")</f>
        <v>0</v>
      </c>
      <c r="AN3689" s="239">
        <f>COUNTIF(H3689:AL3689,"PD")+COUNTIF(H3689:AL3689,"PDD")+COUNTIF(H3689:AL3689,"P/DS")/2+COUNTIF(H3689:AL3689,"PMD")</f>
        <v>0</v>
      </c>
      <c r="AO3689" s="239">
        <f>COUNTIF(H3689:AL3689,"PN")+COUNTIF(H3689:AL3689,"P/NS")/2+COUNTIF(H3689:AL3689,"PH")+COUNTIF(H3689:AL3689,"PH/F")/2+COUNTIF(H3689:AL3689,"PH/L")/2+COUNTIF(H3689:AL3689,"PM")</f>
        <v>0</v>
      </c>
      <c r="AP3689" s="239">
        <f>COUNTIF(H3689:AL3689,"BH")+COUNTIF(H3689:AL3689,"AL/BL")+COUNTIF(H3689:AL3689,"UL/BL")+COUNTIF(H3689:AL3689,"BM")</f>
        <v>0</v>
      </c>
      <c r="AQ3689" s="239">
        <f>COUNTIF(H3689:AL3689,"DS")+COUNTIF(H3689:AL3689,"AL/DS")/2+COUNTIF(H3689:AL3689,"UL/DS")/2+COUNTIF(H3689:AL3689,"CT")+COUNTIF(H3689:AL3689,"MD")</f>
        <v>11.5</v>
      </c>
      <c r="AR3689" s="239">
        <f>COUNTIF(H3689:AL3689,"NS")+COUNTIF(H3689:AL3689,"AL/NS")/2+COUNTIF(H3689:AL3689,"UL/NS")/2+COUNTIF(H3689:AL3689,"BH")+COUNTIF(H3689:AL3689,"AL/BF")/2+COUNTIF(H3689:AL3689,"AL/BL")/2+COUNTIF(H3689:AL3689,"UL/BL")/2+COUNTIF(H3689:AL3689,"UL/BF")/2+COUNTIF(H3689:AL3689,"BM")</f>
        <v>13</v>
      </c>
      <c r="AS3689" s="239">
        <f>COUNTIF(H3689:AL3689,"AL")+COUNTIF(H3689:AL3689,"AL/DS")/2+COUNTIF(H3689:AL3689,"AL/NS")/2+COUNTIF(H3689:AL3689,"NH")+COUNTIF(H3689:AL3689,"SL")+COUNTIF(H3689:AL3689,"NHD")+COUNTIF(H3689:AL3689,"B")+COUNTIF(H3689:AL3689,"HL")+COUNTIF(H3689:AL3689,"AL/BF")/2+COUNTIF(H3689:AL3689,"AL/BL")/2</f>
        <v>1</v>
      </c>
      <c r="AT3689" s="255">
        <f>COUNTIF(H3689:AL3689,"PD")+COUNTIF(H3689:AL3689,"PN")+COUNTIF(H3689:AL3689,"P/DS")/2+COUNTIF(H3689:AL3689,"P/NS")/2+COUNTIF(H3689:AL3689,"DS")+COUNTIF(H3689:AL3689,"NS")+COUNTIF(H3689:AL3689,"AL")+COUNTIF(H3689:AL3689,"AL/DS")+COUNTIF(H3689:AL3689,"AL/NS")+COUNTIF(H3689:AL3689,"NH")+COUNTIF(H3689:AL3689,"SL")+COUNTIF(H3689:AL3689,"UL/DS")/2+COUNTIF(H3689:AL3689,"UL/NS")/2+COUNTIF(H3689:AL3689,"CT")+COUNTIF(H3689:AL3689,"NHD")+COUNTIF(H3689:AL3689,"PDD")+COUNTIF(H3689:AL3689,"B")+COUNTIF(H3689:AL3689,"HL")+COUNTIF(H3689:AL3689,"PH")+COUNTIF(H3689:AL3689,"BH")+COUNTIF(H3689:AL3689,"AL/BF")+COUNTIF(H3689:AL3689,"AL/BL")+COUNTIF(H3689:AL3689,"UL/BF")/2+COUNTIF(H3689:AL3689,"UL/BL")/2+COUNTIF(H3689:AL3689,"PH/F")/2+COUNTIF(H3689:AL3689,"PH/L")/2+COUNTIF(H3689:AL3689,"MD")+COUNTIF(H3689:AL3689,"PMD")+COUNTIF(H3689:AL3689,"PM")+COUNTIF(H3689:AL3689,"BM")</f>
        <v>25.5</v>
      </c>
      <c r="AU3689" s="255">
        <f>COUNTIF(H3689:AL3689,"P/DS")/2+COUNTIF(H3689:AL3689,"P/NS")/2+COUNTIF(H3689:AL3689,"IL")+COUNTIF(H3689:AL3689,"NL")+COUNTIF(H3689:AL3689,"UL")+COUNTIF(H3689:AL3689,"UL/DS")/2+COUNTIF(H3689:AL3689,"UL/NS")/2+COUNTIF(H3689:AL3689,"KT")+COUNTIF(H3689:AL3689,"UL/BF")/2+COUNTIF(H3689:AL3689,"UL/BL")/2+COUNTIF(H3689:AL3689,"PH/F")/2+COUNTIF(H3689:AL3689,"PH/L")/2+COUNTIF(H3689:AL3689,"NB")</f>
        <v>0.5</v>
      </c>
      <c r="AV3689" s="258">
        <f>COUNTIF(H3689:AL3689,"PN")+COUNTIF(H3689:AL3689,"TVD")+COUNTIF(H3689:AL3689,"PH")+COUNTIF(H3689:AL3689,"PM")+COUNTIF(H3689:AL3689,"PDD")-COUNTIFS(H3689:AL3689,"PN",H3696:AL3696,"&gt;=3")-COUNTIFS(H3689:AL3689,"PM",H3696:AL3696,"&gt;=3")</f>
        <v>0</v>
      </c>
      <c r="AW3689" s="258">
        <f>COUNTIF(H3689:AL3689,"NS")+COUNTIF(H3689:AL3689,"D")+COUNTIF(H3689:AL3689,"BH")+COUNTIF(H3689:AL3689,"NHD")+COUNTIF(H3689:AL3689,"BM")-COUNTIFS(H3689:AL3689,"NS",H3696:AL3696,"&gt;=3")-COUNTIFS(H3689:AL3689,"BH",H3696:AL3696,"&gt;=3")-COUNTIFS(H3689:AL3689,"BM",H3696:AL3696,"&gt;=3")</f>
        <v>14</v>
      </c>
      <c r="AX3689" s="255">
        <f>COUNTIF(H3689:AL3689,"AL")+COUNTIF(H3689:AL3689,"AL/DS")/2+COUNTIF(H3689:AL3689,"AL/NS")/2+COUNTIF(H3689:AL3689,"AL/BF")+COUNTIF(H3689:AL3689,"AL/BL")/2</f>
        <v>0</v>
      </c>
      <c r="AY3689" s="255">
        <f>COUNTIF(H3689:AL3689,"SL")</f>
        <v>0</v>
      </c>
      <c r="AZ3689" s="255">
        <f>COUNTIF(H3689:AL3689,"NH")</f>
        <v>1</v>
      </c>
      <c r="BA3689" s="255">
        <f>COUNTIF(H3689:AL3689,"HL")</f>
        <v>0</v>
      </c>
      <c r="BB3689" s="255">
        <f>COUNTIF(G3689:AL3689,"P/DS")/2+COUNTIF(G3689:AL3689,"P/NS")/2+COUNTIF(G3689:AL3689,"UL")+COUNTIF(G3689:AL3689,"UL/DS")/2+COUNTIF(G3689:AL3689,"UL/NS")/2+COUNTIF(G3689:AL3689,"UL/BL")/2+COUNTIF(G3689:AL3689,"UL/BF")/2+COUNTIF(G3689:AL3689,"PH/F")/2+COUNTIF(G3689:AL3689,"PH/L")/2</f>
        <v>0.5</v>
      </c>
      <c r="BC3689" s="255">
        <f>COUNTIF(H3689:AL3689,"NB")</f>
        <v>0</v>
      </c>
      <c r="BD3689" s="255">
        <f>COUNTIF(H3689:AL3689,"NL")</f>
        <v>0</v>
      </c>
      <c r="BE3689" s="255">
        <f>COUNTIF(H3689:AL3689,"IL")</f>
        <v>0</v>
      </c>
      <c r="BF3689" s="255">
        <f>COUNTIF(H3689:AL3689,"KT")</f>
        <v>0</v>
      </c>
      <c r="BG3689" s="255">
        <f>COUNTIF(H3689:AL3689,"L70")</f>
        <v>0</v>
      </c>
      <c r="BH3689" s="255">
        <f>COUNTIF(H3689:AL3689,"MD")</f>
        <v>0</v>
      </c>
      <c r="BI3689" s="255">
        <f>COUNTIF(H3689:AL3689,"PMD")</f>
        <v>0</v>
      </c>
      <c r="BJ3689" s="255">
        <f>COUNTIF(H3689:AL3689,"PM")</f>
        <v>0</v>
      </c>
      <c r="BK3689" s="255">
        <f>COUNTIF(H3689:AL3689,"BM")</f>
        <v>0</v>
      </c>
      <c r="BL3689" s="261">
        <f>SUMIF(H3689:AL3689,"PD",H3690:AL3690)+SUMIF(H3689:AL3689,"PN",H3690:AL3690)+SUMIF(H3689:AL3689,"P/DS",H3690:AL3690)+SUMIF(H3689:AL3689,"PN/F",H3690:AL3690)+SUMIF(H3689:AL3689,"PN/L",H3690:AL3690)+SUMIF(H3689:AL3689,"TV",H3690:AL3690)+SUMIF(H3689:AL3689,"TVD",H3690:AL3690)+SUMIF(H3689:AL3689,"PDD",H3690:AL3690)</f>
        <v>0</v>
      </c>
      <c r="BM3689" s="261">
        <f>SUMIF(H3689:AL3689,"PD",H3691:AL3691)+SUMIF(H3689:AL3689,"PN",H3691:AL3691)+SUMIF(H3689:AL3689,"P/DS",H3691:AL3691)+SUMIF(H3689:AL3689,"PN/F",H3691:AL3691)+SUMIF(H3689:AL3689,"PN/L",H3691:AL3691)+SUMIF(H3689:AL3689,"TV",H3691:AL3691)+SUMIF(H3689:AL3689,"TVD",H3691:AL3691)+SUMIF(H3689:AL3689,"PDD",H3691:AL3691)+SUMIF(H3689:AL3689,"PMD",H3691:AL3691)</f>
        <v>0</v>
      </c>
      <c r="BN3689" s="261">
        <f>SUMIF(H3689:AL3689,"PD",H3692:AL3692)+SUMIF(H3689:AL3689,"PN",H3692:AL3692)+SUMIF(H3689:AL3689,"P/DS",H3692:AL3692)+SUMIF(H3689:AL3689,"PN/F",H3692:AL3692)+SUMIF(H3689:AL3689,"PN/L",H3692:AL3692)+SUMIF(H3689:AL3689,"TV",H3692:AL3692)+SUMIF(H3689:AL3689,"TVD",H3692:AL3692)</f>
        <v>0</v>
      </c>
      <c r="BO3689" s="261">
        <f>SUMIF(H3689:AL3689,"PD",H3693:AL3693)+SUMIF(H3689:AL3689,"PN",H3693:AL3693)+SUMIF(H3689:AL3689,"P/DS",H3693:AL3693)+SUMIF(H3689:AL3689,"PN/F",H3693:AL3693)+SUMIF(H3689:AL3689,"PN/L",H3693:AL3693)+SUMIF(H3689:AL3689,"TV",H3693:AL3693)+SUMIF(H3689:AL3689,"TVD",H3693:AL3693)</f>
        <v>0</v>
      </c>
      <c r="BP3689" s="261">
        <f>SUMIF(H3689:AL3689,"PD",H3694:AL3694)+SUMIF(H3689:AL3689,"PN",H3694:AL3694)+SUMIF(H3689:AL3689,"P/DS",H3694:AL3694)+SUMIF(H3689:AL3689,"PN/F",H3694:AL3694)+SUMIF(H3689:AL3689,"PN/L",H3694:AL3694)+SUMIF(H3689:AL3689,"TV",H3694:AL3694)+SUMIF(H3689:AL3689,"TVD",H3694:AL3694)+SUMIF(H3689:AL3689,"PDD",H3694:AL3694)+SUMIF(H3689:AL3689,"PH",H3694:AL3694)+SUMIF(H3689:AL3689,"PM",H3694:AL3694)</f>
        <v>0</v>
      </c>
      <c r="BQ3689" s="261">
        <f>SUMIF(H3689:AL3689,"PD",H3695:AL3695)+SUMIF(H3689:AL3689,"PN",H3695:AL3695)+SUMIF(H3689:AL3689,"P/DS",H3695:AL3695)+SUMIF(H3689:AL3689,"PN/F",H3695:AL3695)+SUMIF(H3689:AL3689,"PN/L",H3695:AL3695)+SUMIF(H3689:AL3689,"TV",H3695:AL3695)+SUMIF(H3689:AL3689,"TVD",H3695:AL3695)+SUMIF(H3689:AL3689,"PDD",H3695:AL3695)+SUMIF(H3689:AL3689,"PH",H3695:AL3695)+SUMIF(H3689:AL3689,"PM",H3695:AL3695)</f>
        <v>0</v>
      </c>
      <c r="BR3689" s="269">
        <f>SUM(H3690:AL3690)-BL3689</f>
        <v>50</v>
      </c>
      <c r="BS3689" s="269">
        <f>SUM(H3691:AL3691)-BM3689</f>
        <v>8.5</v>
      </c>
      <c r="BT3689" s="269">
        <f>SUM(H3692:AL3692)-BN3689</f>
        <v>0</v>
      </c>
      <c r="BU3689" s="269">
        <f>SUM(H3693:AL3693)-BO3689</f>
        <v>6</v>
      </c>
      <c r="BV3689" s="269">
        <f>SUM(H3694:AL3694)-BP3689</f>
        <v>0</v>
      </c>
      <c r="BW3689" s="269">
        <f>SUM(H3695:AL3695)-BQ3689</f>
        <v>0</v>
      </c>
      <c r="BX3689" s="255">
        <f>SUMIF(H3689:AL3689,"PD",H3696:AL3696)+SUMIF(H3689:AL3689,"PN",H3696:AL3696)+SUMIF(H3689:AL3689,"P/DS",H3696:AL3696)+SUMIF(H3689:AL3689,"PN/F",H3696:AL3696)+SUMIF(H3689:AL3689,"PN/L",H3696:AL3696)</f>
        <v>0</v>
      </c>
      <c r="BY3689" s="255">
        <f>SUM(H3696:AL3696)-BX3689</f>
        <v>0</v>
      </c>
      <c r="BZ3689" s="255">
        <f t="shared" ref="BZ3689" si="1154">+SUM(BL3689:BW3696)</f>
        <v>64.5</v>
      </c>
      <c r="CA3689" s="266">
        <f>(COUNTIFS(H3689:AL3689,"PD",H3690:AL3690,"&gt;=2"))*0.5-IF(CN3689="VP",COUNTIFS($H$16:$AL$16,"SAT",H3689:AL3689,"PD",H3690:AL3690,"&gt;=2"))*0.5</f>
        <v>0</v>
      </c>
      <c r="CB3689" s="266">
        <f>(COUNTIFS(H3689:AL3689,"PN",H3691:AL3691,"&gt;=0.5",H3690:AL3690,"&gt;=1.5"))*0.5+COUNTIFS(H3689:AL3689,"PDD",H3691:AL3691,"&gt;=0.5",H3690:AL3690,"&gt;=1.5")*0.5</f>
        <v>0</v>
      </c>
      <c r="CC3689" s="273">
        <f>(COUNTIFS(H3689:AL3689,"TV",H3691:AL3691,"&gt;=10"))*0.5+(COUNTIFS(H3689:AL3689,"PMD",H3691:AL3691,"&gt;=2"))*0.5</f>
        <v>0</v>
      </c>
      <c r="CD3689" s="266">
        <f>(COUNTIFS(H3689:AL3689,"TVD",H3693:AL3693,"&gt;=6.5",H3691:AL3691,"&gt;=3.5"))*0.5</f>
        <v>0</v>
      </c>
      <c r="CE3689" s="266">
        <f>(COUNTIFS(H3689:AL3689,"PD",H3694:AL3694,"&gt;=10"))*0.5</f>
        <v>0</v>
      </c>
      <c r="CF3689" s="266">
        <f>(COUNTIFS(H3689:AL3689,"PDD",H3694:AL3694,"&gt;=3.5",H3695:AL3695,"&gt;=6.5")+COUNTIFS(H3689:AL3689,"PH",H3695:AL3695,"&gt;=0.5",H3694:AL3694,"&gt;=1.5")+COUNTIFS(H3689:AL3689,"PM",H3695:AL3695,"&gt;=0.5",H3694:AL3694,"&gt;=1.5"))*0.5</f>
        <v>0</v>
      </c>
      <c r="CG3689" s="266">
        <f>(COUNTIFS(H3689:AL3689,"DS",H3690:AL3690,"&gt;=2")+COUNTIFS(H3689:AL3689,"AL/DS",H3690:AL3690,"&gt;=2"))*0.5-IF(CN3689="VP",COUNTIFS($H$16:$AL$16,"SAT",H3689:AL3689,"DS",H3690:AL3690,"&gt;=2"))*0.5</f>
        <v>4.5</v>
      </c>
      <c r="CH3689" s="266">
        <f>(COUNTIFS(H3689:AL3689,"NS",H3691:AL3691,"&gt;=0.5",H3690:AL3690,"&gt;=1.5")+COUNTIFS(H3689:AL3689,"AL/NS",H3691:AL3691,"&gt;=0.5",H3690:AL3690,"&gt;=1.5")+COUNTIFS(H3689:AL3689,"NHD",H3691:AL3691,"&gt;=4.5",H3694:AL3694,"&gt;=2",H3690:AL3690,"&gt;=1.5"))*0.5</f>
        <v>6.5</v>
      </c>
      <c r="CI3689" s="266">
        <f>(COUNTIF(H3691:AL3691,"&gt;=10")+COUNTIFS(H3689:AL3689,"MD",H3691:AL3691,"&gt;=2")-COUNTIFS(H3689:AL3689,"TV",H3691:AL3691,"&gt;=10"))*0.5</f>
        <v>0</v>
      </c>
      <c r="CJ3689" s="266">
        <f>(COUNTIFS(H3689:AL3689,"D",H3693:AL3693,"&gt;=6.5",H3691:AL3691,"&gt;=3.5"))*0.5</f>
        <v>0</v>
      </c>
      <c r="CK3689" s="266">
        <f>(COUNTIF(H3694:AL3694,"&gt;=10")-COUNTIFS(H3689:AL3689,"PD",H3694:AL3694,"&gt;=10"))*0.5</f>
        <v>0</v>
      </c>
      <c r="CL3689" s="265">
        <f>(COUNTIFS(H3689:AL3689,"NHD",H3694:AL3694,"&gt;=3.5",H3695:AL3695,"&gt;=6.5")+COUNTIFS(H3689:AL3689,"BH",H3694:AL3694,"&gt;=1.5",H3695:AL3695,"&gt;=0.5")+COUNTIFS(H3689:AL3689,"BM",H3694:AL3694,"&gt;=1.5",H3695:AL3695,"&gt;=0.5")+COUNTIFS(H3689:AL3689,"D",H3694:AL3694,"&gt;=1.5",H3695:AL3695,"&gt;=0.5"))*0.5</f>
        <v>0</v>
      </c>
      <c r="CM3689" s="272"/>
      <c r="CN3689" s="264" t="s">
        <v>723</v>
      </c>
      <c r="CO3689" s="177">
        <f t="shared" ref="CO3689" si="1155">+AM3689+AN3689+AO3689+AP3689+AQ3689+AR3689+AS3689+AU3689+BG3689</f>
        <v>26</v>
      </c>
      <c r="CP3689" s="225">
        <f>+SUM(I3690:I3695)-I3696</f>
        <v>0</v>
      </c>
      <c r="CQ3689" s="225">
        <f>+SUM(J3690:J3695)-J3696</f>
        <v>2.5</v>
      </c>
      <c r="CR3689" s="225">
        <f>+SUM(K3690:K3695)-K3696</f>
        <v>2.5</v>
      </c>
      <c r="CS3689" s="178"/>
      <c r="CT3689" s="178"/>
      <c r="CU3689" s="178"/>
      <c r="CV3689" s="178"/>
      <c r="CW3689" s="178"/>
      <c r="CX3689" s="178"/>
      <c r="CY3689" s="178"/>
      <c r="CZ3689" s="178"/>
      <c r="DA3689" s="178"/>
    </row>
    <row r="3690" spans="1:105" s="120" customFormat="1" ht="15" customHeight="1">
      <c r="A3690" s="228"/>
      <c r="B3690" s="346"/>
      <c r="C3690" s="349"/>
      <c r="D3690" s="237"/>
      <c r="E3690" s="237"/>
      <c r="F3690" s="242" t="s">
        <v>82</v>
      </c>
      <c r="G3690" s="121">
        <v>1.5</v>
      </c>
      <c r="H3690" s="83"/>
      <c r="I3690" s="83"/>
      <c r="J3690" s="83">
        <v>2</v>
      </c>
      <c r="K3690" s="83">
        <v>2</v>
      </c>
      <c r="L3690" s="83">
        <v>2</v>
      </c>
      <c r="M3690" s="83">
        <v>2</v>
      </c>
      <c r="N3690" s="83">
        <v>2</v>
      </c>
      <c r="O3690" s="83"/>
      <c r="P3690" s="83">
        <v>2</v>
      </c>
      <c r="Q3690" s="83">
        <v>2</v>
      </c>
      <c r="R3690" s="83">
        <v>2</v>
      </c>
      <c r="S3690" s="83">
        <v>2</v>
      </c>
      <c r="T3690" s="83">
        <v>2</v>
      </c>
      <c r="U3690" s="83">
        <v>2</v>
      </c>
      <c r="V3690" s="83"/>
      <c r="W3690" s="83">
        <v>2.5</v>
      </c>
      <c r="X3690" s="83">
        <v>2.5</v>
      </c>
      <c r="Y3690" s="83">
        <v>2.5</v>
      </c>
      <c r="Z3690" s="83">
        <v>0</v>
      </c>
      <c r="AA3690" s="83">
        <v>2.5</v>
      </c>
      <c r="AB3690" s="83">
        <v>2.5</v>
      </c>
      <c r="AC3690" s="79"/>
      <c r="AD3690" s="79">
        <v>2.5</v>
      </c>
      <c r="AE3690" s="79">
        <v>2.5</v>
      </c>
      <c r="AF3690" s="79">
        <v>2.5</v>
      </c>
      <c r="AG3690" s="79">
        <v>2.5</v>
      </c>
      <c r="AH3690" s="79">
        <v>1.5</v>
      </c>
      <c r="AI3690" s="79"/>
      <c r="AJ3690" s="79"/>
      <c r="AK3690" s="79">
        <v>2</v>
      </c>
      <c r="AL3690" s="79">
        <v>2</v>
      </c>
      <c r="AM3690" s="240"/>
      <c r="AN3690" s="240"/>
      <c r="AO3690" s="240"/>
      <c r="AP3690" s="240"/>
      <c r="AQ3690" s="240"/>
      <c r="AR3690" s="240"/>
      <c r="AS3690" s="240"/>
      <c r="AT3690" s="256"/>
      <c r="AU3690" s="256"/>
      <c r="AV3690" s="259"/>
      <c r="AW3690" s="259"/>
      <c r="AX3690" s="256"/>
      <c r="AY3690" s="256"/>
      <c r="AZ3690" s="256"/>
      <c r="BA3690" s="256"/>
      <c r="BB3690" s="256"/>
      <c r="BC3690" s="256"/>
      <c r="BD3690" s="256"/>
      <c r="BE3690" s="256"/>
      <c r="BF3690" s="256"/>
      <c r="BG3690" s="256"/>
      <c r="BH3690" s="256"/>
      <c r="BI3690" s="256"/>
      <c r="BJ3690" s="256"/>
      <c r="BK3690" s="256"/>
      <c r="BL3690" s="262"/>
      <c r="BM3690" s="262"/>
      <c r="BN3690" s="262"/>
      <c r="BO3690" s="262"/>
      <c r="BP3690" s="262"/>
      <c r="BQ3690" s="262"/>
      <c r="BR3690" s="270"/>
      <c r="BS3690" s="270"/>
      <c r="BT3690" s="270"/>
      <c r="BU3690" s="270"/>
      <c r="BV3690" s="270"/>
      <c r="BW3690" s="270"/>
      <c r="BX3690" s="256"/>
      <c r="BY3690" s="256"/>
      <c r="BZ3690" s="256"/>
      <c r="CA3690" s="267"/>
      <c r="CB3690" s="267"/>
      <c r="CC3690" s="274"/>
      <c r="CD3690" s="267"/>
      <c r="CE3690" s="267"/>
      <c r="CF3690" s="267"/>
      <c r="CG3690" s="267"/>
      <c r="CH3690" s="267"/>
      <c r="CI3690" s="267"/>
      <c r="CJ3690" s="267"/>
      <c r="CK3690" s="267"/>
      <c r="CL3690" s="265"/>
      <c r="CM3690" s="272"/>
      <c r="CN3690" s="264"/>
      <c r="CO3690" s="177"/>
      <c r="CP3690" s="226"/>
      <c r="CQ3690" s="226"/>
      <c r="CR3690" s="226"/>
      <c r="CS3690" s="178"/>
      <c r="CT3690" s="178"/>
      <c r="CU3690" s="178"/>
      <c r="CV3690" s="178"/>
      <c r="CW3690" s="178"/>
      <c r="CX3690" s="178"/>
      <c r="CY3690" s="178"/>
      <c r="CZ3690" s="178"/>
      <c r="DA3690" s="178"/>
    </row>
    <row r="3691" spans="1:105" s="120" customFormat="1" ht="15" customHeight="1">
      <c r="A3691" s="228"/>
      <c r="B3691" s="346"/>
      <c r="C3691" s="349"/>
      <c r="D3691" s="237"/>
      <c r="E3691" s="237"/>
      <c r="F3691" s="243"/>
      <c r="G3691" s="122">
        <v>2</v>
      </c>
      <c r="H3691" s="84"/>
      <c r="I3691" s="84"/>
      <c r="J3691" s="84">
        <v>0.5</v>
      </c>
      <c r="K3691" s="84">
        <v>0.5</v>
      </c>
      <c r="L3691" s="84">
        <v>0.5</v>
      </c>
      <c r="M3691" s="84">
        <v>0.5</v>
      </c>
      <c r="N3691" s="84">
        <v>0.5</v>
      </c>
      <c r="O3691" s="84">
        <v>2</v>
      </c>
      <c r="P3691" s="84">
        <v>0.5</v>
      </c>
      <c r="Q3691" s="84">
        <v>0.5</v>
      </c>
      <c r="R3691" s="84">
        <v>0.5</v>
      </c>
      <c r="S3691" s="84">
        <v>0.5</v>
      </c>
      <c r="T3691" s="84">
        <v>0.5</v>
      </c>
      <c r="U3691" s="84">
        <v>0.5</v>
      </c>
      <c r="V3691" s="84"/>
      <c r="W3691" s="84"/>
      <c r="X3691" s="84"/>
      <c r="Y3691" s="84"/>
      <c r="Z3691" s="84"/>
      <c r="AA3691" s="84"/>
      <c r="AB3691" s="84"/>
      <c r="AC3691" s="80"/>
      <c r="AD3691" s="80"/>
      <c r="AE3691" s="80"/>
      <c r="AF3691" s="80"/>
      <c r="AG3691" s="80"/>
      <c r="AH3691" s="80"/>
      <c r="AI3691" s="80"/>
      <c r="AJ3691" s="80"/>
      <c r="AK3691" s="80">
        <v>0.5</v>
      </c>
      <c r="AL3691" s="80">
        <v>0.5</v>
      </c>
      <c r="AM3691" s="240"/>
      <c r="AN3691" s="240"/>
      <c r="AO3691" s="240"/>
      <c r="AP3691" s="240"/>
      <c r="AQ3691" s="240"/>
      <c r="AR3691" s="240"/>
      <c r="AS3691" s="240"/>
      <c r="AT3691" s="256"/>
      <c r="AU3691" s="256"/>
      <c r="AV3691" s="259"/>
      <c r="AW3691" s="259"/>
      <c r="AX3691" s="256"/>
      <c r="AY3691" s="256"/>
      <c r="AZ3691" s="256"/>
      <c r="BA3691" s="256"/>
      <c r="BB3691" s="256"/>
      <c r="BC3691" s="256"/>
      <c r="BD3691" s="256"/>
      <c r="BE3691" s="256"/>
      <c r="BF3691" s="256"/>
      <c r="BG3691" s="256"/>
      <c r="BH3691" s="256"/>
      <c r="BI3691" s="256"/>
      <c r="BJ3691" s="256"/>
      <c r="BK3691" s="256"/>
      <c r="BL3691" s="262"/>
      <c r="BM3691" s="262"/>
      <c r="BN3691" s="262"/>
      <c r="BO3691" s="262"/>
      <c r="BP3691" s="262"/>
      <c r="BQ3691" s="262"/>
      <c r="BR3691" s="270"/>
      <c r="BS3691" s="270"/>
      <c r="BT3691" s="270"/>
      <c r="BU3691" s="270"/>
      <c r="BV3691" s="270"/>
      <c r="BW3691" s="270"/>
      <c r="BX3691" s="256"/>
      <c r="BY3691" s="256"/>
      <c r="BZ3691" s="256"/>
      <c r="CA3691" s="267"/>
      <c r="CB3691" s="267"/>
      <c r="CC3691" s="274"/>
      <c r="CD3691" s="267"/>
      <c r="CE3691" s="267"/>
      <c r="CF3691" s="267"/>
      <c r="CG3691" s="267"/>
      <c r="CH3691" s="267"/>
      <c r="CI3691" s="267"/>
      <c r="CJ3691" s="267"/>
      <c r="CK3691" s="267"/>
      <c r="CL3691" s="265"/>
      <c r="CM3691" s="272"/>
      <c r="CN3691" s="264"/>
      <c r="CO3691" s="177"/>
      <c r="CP3691" s="226"/>
      <c r="CQ3691" s="226"/>
      <c r="CR3691" s="226"/>
      <c r="CS3691" s="178"/>
      <c r="CT3691" s="178"/>
      <c r="CU3691" s="178"/>
      <c r="CV3691" s="178"/>
      <c r="CW3691" s="178"/>
      <c r="CX3691" s="178"/>
      <c r="CY3691" s="178"/>
      <c r="CZ3691" s="178"/>
      <c r="DA3691" s="178"/>
    </row>
    <row r="3692" spans="1:105" s="120" customFormat="1" ht="15" customHeight="1">
      <c r="A3692" s="228"/>
      <c r="B3692" s="346"/>
      <c r="C3692" s="349"/>
      <c r="D3692" s="237"/>
      <c r="E3692" s="237"/>
      <c r="F3692" s="243"/>
      <c r="G3692" s="122">
        <v>2.1</v>
      </c>
      <c r="H3692" s="84"/>
      <c r="I3692" s="84"/>
      <c r="J3692" s="84"/>
      <c r="K3692" s="84"/>
      <c r="L3692" s="84"/>
      <c r="M3692" s="84"/>
      <c r="N3692" s="84"/>
      <c r="O3692" s="84"/>
      <c r="P3692" s="84"/>
      <c r="Q3692" s="84"/>
      <c r="R3692" s="84"/>
      <c r="S3692" s="84"/>
      <c r="T3692" s="84"/>
      <c r="U3692" s="84"/>
      <c r="V3692" s="84"/>
      <c r="W3692" s="84"/>
      <c r="X3692" s="84"/>
      <c r="Y3692" s="84"/>
      <c r="Z3692" s="84"/>
      <c r="AA3692" s="84"/>
      <c r="AB3692" s="84"/>
      <c r="AC3692" s="80"/>
      <c r="AD3692" s="80"/>
      <c r="AE3692" s="80"/>
      <c r="AF3692" s="80"/>
      <c r="AG3692" s="80"/>
      <c r="AH3692" s="80"/>
      <c r="AI3692" s="80"/>
      <c r="AJ3692" s="80"/>
      <c r="AK3692" s="80"/>
      <c r="AL3692" s="80"/>
      <c r="AM3692" s="240"/>
      <c r="AN3692" s="240"/>
      <c r="AO3692" s="240"/>
      <c r="AP3692" s="240"/>
      <c r="AQ3692" s="240"/>
      <c r="AR3692" s="240"/>
      <c r="AS3692" s="240"/>
      <c r="AT3692" s="256"/>
      <c r="AU3692" s="256"/>
      <c r="AV3692" s="259"/>
      <c r="AW3692" s="259"/>
      <c r="AX3692" s="256"/>
      <c r="AY3692" s="256"/>
      <c r="AZ3692" s="256"/>
      <c r="BA3692" s="256"/>
      <c r="BB3692" s="256"/>
      <c r="BC3692" s="256"/>
      <c r="BD3692" s="256"/>
      <c r="BE3692" s="256"/>
      <c r="BF3692" s="256"/>
      <c r="BG3692" s="256"/>
      <c r="BH3692" s="256"/>
      <c r="BI3692" s="256"/>
      <c r="BJ3692" s="256"/>
      <c r="BK3692" s="256"/>
      <c r="BL3692" s="262"/>
      <c r="BM3692" s="262"/>
      <c r="BN3692" s="262"/>
      <c r="BO3692" s="262"/>
      <c r="BP3692" s="262"/>
      <c r="BQ3692" s="262"/>
      <c r="BR3692" s="270"/>
      <c r="BS3692" s="270"/>
      <c r="BT3692" s="270"/>
      <c r="BU3692" s="270"/>
      <c r="BV3692" s="270"/>
      <c r="BW3692" s="270"/>
      <c r="BX3692" s="256"/>
      <c r="BY3692" s="256"/>
      <c r="BZ3692" s="256"/>
      <c r="CA3692" s="267"/>
      <c r="CB3692" s="267"/>
      <c r="CC3692" s="274"/>
      <c r="CD3692" s="267"/>
      <c r="CE3692" s="267"/>
      <c r="CF3692" s="267"/>
      <c r="CG3692" s="267"/>
      <c r="CH3692" s="267"/>
      <c r="CI3692" s="267"/>
      <c r="CJ3692" s="267"/>
      <c r="CK3692" s="267"/>
      <c r="CL3692" s="265"/>
      <c r="CM3692" s="272"/>
      <c r="CN3692" s="264"/>
      <c r="CO3692" s="177"/>
      <c r="CP3692" s="226"/>
      <c r="CQ3692" s="226"/>
      <c r="CR3692" s="226"/>
      <c r="CS3692" s="178"/>
      <c r="CT3692" s="178"/>
      <c r="CU3692" s="178"/>
      <c r="CV3692" s="178"/>
      <c r="CW3692" s="178"/>
      <c r="CX3692" s="178"/>
      <c r="CY3692" s="178"/>
      <c r="CZ3692" s="178"/>
      <c r="DA3692" s="178"/>
    </row>
    <row r="3693" spans="1:105" s="120" customFormat="1" ht="15" customHeight="1">
      <c r="A3693" s="228"/>
      <c r="B3693" s="346"/>
      <c r="C3693" s="349"/>
      <c r="D3693" s="237"/>
      <c r="E3693" s="237"/>
      <c r="F3693" s="243"/>
      <c r="G3693" s="122">
        <v>2.7</v>
      </c>
      <c r="H3693" s="84"/>
      <c r="I3693" s="84"/>
      <c r="J3693" s="84"/>
      <c r="K3693" s="84"/>
      <c r="L3693" s="84"/>
      <c r="M3693" s="84"/>
      <c r="N3693" s="84"/>
      <c r="O3693" s="84">
        <v>6</v>
      </c>
      <c r="P3693" s="84"/>
      <c r="Q3693" s="84"/>
      <c r="R3693" s="84"/>
      <c r="S3693" s="84"/>
      <c r="T3693" s="84"/>
      <c r="U3693" s="84"/>
      <c r="V3693" s="84"/>
      <c r="W3693" s="84"/>
      <c r="X3693" s="84"/>
      <c r="Y3693" s="84"/>
      <c r="Z3693" s="84"/>
      <c r="AA3693" s="84"/>
      <c r="AB3693" s="84"/>
      <c r="AC3693" s="80"/>
      <c r="AD3693" s="80"/>
      <c r="AE3693" s="80"/>
      <c r="AF3693" s="80"/>
      <c r="AG3693" s="80"/>
      <c r="AH3693" s="80"/>
      <c r="AI3693" s="80"/>
      <c r="AJ3693" s="80"/>
      <c r="AK3693" s="80"/>
      <c r="AL3693" s="80"/>
      <c r="AM3693" s="240"/>
      <c r="AN3693" s="240"/>
      <c r="AO3693" s="240"/>
      <c r="AP3693" s="240"/>
      <c r="AQ3693" s="240"/>
      <c r="AR3693" s="240"/>
      <c r="AS3693" s="240"/>
      <c r="AT3693" s="256"/>
      <c r="AU3693" s="256"/>
      <c r="AV3693" s="259"/>
      <c r="AW3693" s="259"/>
      <c r="AX3693" s="256"/>
      <c r="AY3693" s="256"/>
      <c r="AZ3693" s="256"/>
      <c r="BA3693" s="256"/>
      <c r="BB3693" s="256"/>
      <c r="BC3693" s="256"/>
      <c r="BD3693" s="256"/>
      <c r="BE3693" s="256"/>
      <c r="BF3693" s="256"/>
      <c r="BG3693" s="256"/>
      <c r="BH3693" s="256"/>
      <c r="BI3693" s="256"/>
      <c r="BJ3693" s="256"/>
      <c r="BK3693" s="256"/>
      <c r="BL3693" s="262"/>
      <c r="BM3693" s="262"/>
      <c r="BN3693" s="262"/>
      <c r="BO3693" s="262"/>
      <c r="BP3693" s="262"/>
      <c r="BQ3693" s="262"/>
      <c r="BR3693" s="270"/>
      <c r="BS3693" s="270"/>
      <c r="BT3693" s="270"/>
      <c r="BU3693" s="270"/>
      <c r="BV3693" s="270"/>
      <c r="BW3693" s="270"/>
      <c r="BX3693" s="256"/>
      <c r="BY3693" s="256"/>
      <c r="BZ3693" s="256"/>
      <c r="CA3693" s="267"/>
      <c r="CB3693" s="267"/>
      <c r="CC3693" s="274"/>
      <c r="CD3693" s="267"/>
      <c r="CE3693" s="267"/>
      <c r="CF3693" s="267"/>
      <c r="CG3693" s="267"/>
      <c r="CH3693" s="267"/>
      <c r="CI3693" s="267"/>
      <c r="CJ3693" s="267"/>
      <c r="CK3693" s="267"/>
      <c r="CL3693" s="265"/>
      <c r="CM3693" s="272"/>
      <c r="CN3693" s="264"/>
      <c r="CO3693" s="177"/>
      <c r="CP3693" s="226"/>
      <c r="CQ3693" s="226"/>
      <c r="CR3693" s="226"/>
      <c r="CS3693" s="178"/>
      <c r="CT3693" s="178"/>
      <c r="CU3693" s="178"/>
      <c r="CV3693" s="178"/>
      <c r="CW3693" s="178"/>
      <c r="CX3693" s="178"/>
      <c r="CY3693" s="178"/>
      <c r="CZ3693" s="178"/>
      <c r="DA3693" s="178"/>
    </row>
    <row r="3694" spans="1:105" s="120" customFormat="1" ht="15" customHeight="1">
      <c r="A3694" s="228"/>
      <c r="B3694" s="346"/>
      <c r="C3694" s="349"/>
      <c r="D3694" s="237"/>
      <c r="E3694" s="237"/>
      <c r="F3694" s="243"/>
      <c r="G3694" s="122">
        <v>3</v>
      </c>
      <c r="H3694" s="84"/>
      <c r="I3694" s="84"/>
      <c r="J3694" s="84"/>
      <c r="K3694" s="84"/>
      <c r="L3694" s="84"/>
      <c r="M3694" s="84"/>
      <c r="N3694" s="84"/>
      <c r="O3694" s="84"/>
      <c r="P3694" s="84"/>
      <c r="Q3694" s="84"/>
      <c r="R3694" s="84"/>
      <c r="S3694" s="84"/>
      <c r="T3694" s="84"/>
      <c r="U3694" s="84"/>
      <c r="V3694" s="84"/>
      <c r="W3694" s="84"/>
      <c r="X3694" s="84"/>
      <c r="Y3694" s="84"/>
      <c r="Z3694" s="84"/>
      <c r="AA3694" s="84"/>
      <c r="AB3694" s="84"/>
      <c r="AC3694" s="80"/>
      <c r="AD3694" s="80"/>
      <c r="AE3694" s="80"/>
      <c r="AF3694" s="80"/>
      <c r="AG3694" s="80"/>
      <c r="AH3694" s="80"/>
      <c r="AI3694" s="80"/>
      <c r="AJ3694" s="80"/>
      <c r="AK3694" s="80"/>
      <c r="AL3694" s="80"/>
      <c r="AM3694" s="240"/>
      <c r="AN3694" s="240"/>
      <c r="AO3694" s="240"/>
      <c r="AP3694" s="240"/>
      <c r="AQ3694" s="240"/>
      <c r="AR3694" s="240"/>
      <c r="AS3694" s="240"/>
      <c r="AT3694" s="256"/>
      <c r="AU3694" s="256"/>
      <c r="AV3694" s="259"/>
      <c r="AW3694" s="259"/>
      <c r="AX3694" s="256"/>
      <c r="AY3694" s="256"/>
      <c r="AZ3694" s="256"/>
      <c r="BA3694" s="256"/>
      <c r="BB3694" s="256"/>
      <c r="BC3694" s="256"/>
      <c r="BD3694" s="256"/>
      <c r="BE3694" s="256"/>
      <c r="BF3694" s="256"/>
      <c r="BG3694" s="256"/>
      <c r="BH3694" s="256"/>
      <c r="BI3694" s="256"/>
      <c r="BJ3694" s="256"/>
      <c r="BK3694" s="256"/>
      <c r="BL3694" s="262"/>
      <c r="BM3694" s="262"/>
      <c r="BN3694" s="262"/>
      <c r="BO3694" s="262"/>
      <c r="BP3694" s="262"/>
      <c r="BQ3694" s="262"/>
      <c r="BR3694" s="270"/>
      <c r="BS3694" s="270"/>
      <c r="BT3694" s="270"/>
      <c r="BU3694" s="270"/>
      <c r="BV3694" s="270"/>
      <c r="BW3694" s="270"/>
      <c r="BX3694" s="256"/>
      <c r="BY3694" s="256"/>
      <c r="BZ3694" s="256"/>
      <c r="CA3694" s="267"/>
      <c r="CB3694" s="267"/>
      <c r="CC3694" s="274"/>
      <c r="CD3694" s="267"/>
      <c r="CE3694" s="267"/>
      <c r="CF3694" s="267"/>
      <c r="CG3694" s="267"/>
      <c r="CH3694" s="267"/>
      <c r="CI3694" s="267"/>
      <c r="CJ3694" s="267"/>
      <c r="CK3694" s="267"/>
      <c r="CL3694" s="265"/>
      <c r="CM3694" s="272"/>
      <c r="CN3694" s="264"/>
      <c r="CO3694" s="177"/>
      <c r="CP3694" s="226"/>
      <c r="CQ3694" s="226"/>
      <c r="CR3694" s="226"/>
      <c r="CS3694" s="178"/>
      <c r="CT3694" s="178"/>
      <c r="CU3694" s="178"/>
      <c r="CV3694" s="178"/>
      <c r="CW3694" s="178"/>
      <c r="CX3694" s="178"/>
      <c r="CY3694" s="178"/>
      <c r="CZ3694" s="178"/>
      <c r="DA3694" s="178"/>
    </row>
    <row r="3695" spans="1:105" s="120" customFormat="1" ht="15" customHeight="1">
      <c r="A3695" s="228"/>
      <c r="B3695" s="346"/>
      <c r="C3695" s="349"/>
      <c r="D3695" s="237"/>
      <c r="E3695" s="237"/>
      <c r="F3695" s="244"/>
      <c r="G3695" s="123">
        <v>3.9</v>
      </c>
      <c r="H3695" s="85"/>
      <c r="I3695" s="85"/>
      <c r="J3695" s="85"/>
      <c r="K3695" s="85"/>
      <c r="L3695" s="85"/>
      <c r="M3695" s="85"/>
      <c r="N3695" s="85"/>
      <c r="O3695" s="85"/>
      <c r="P3695" s="85"/>
      <c r="Q3695" s="85"/>
      <c r="R3695" s="85"/>
      <c r="S3695" s="85"/>
      <c r="T3695" s="85"/>
      <c r="U3695" s="85"/>
      <c r="V3695" s="85"/>
      <c r="W3695" s="85"/>
      <c r="X3695" s="85"/>
      <c r="Y3695" s="85"/>
      <c r="Z3695" s="85"/>
      <c r="AA3695" s="85"/>
      <c r="AB3695" s="85"/>
      <c r="AC3695" s="81"/>
      <c r="AD3695" s="81"/>
      <c r="AE3695" s="81"/>
      <c r="AF3695" s="81"/>
      <c r="AG3695" s="81"/>
      <c r="AH3695" s="81"/>
      <c r="AI3695" s="81"/>
      <c r="AJ3695" s="81"/>
      <c r="AK3695" s="81"/>
      <c r="AL3695" s="81"/>
      <c r="AM3695" s="240"/>
      <c r="AN3695" s="240"/>
      <c r="AO3695" s="240"/>
      <c r="AP3695" s="240"/>
      <c r="AQ3695" s="240"/>
      <c r="AR3695" s="240"/>
      <c r="AS3695" s="240"/>
      <c r="AT3695" s="256"/>
      <c r="AU3695" s="256"/>
      <c r="AV3695" s="259"/>
      <c r="AW3695" s="259"/>
      <c r="AX3695" s="256"/>
      <c r="AY3695" s="256"/>
      <c r="AZ3695" s="256"/>
      <c r="BA3695" s="256"/>
      <c r="BB3695" s="256"/>
      <c r="BC3695" s="256"/>
      <c r="BD3695" s="256"/>
      <c r="BE3695" s="256"/>
      <c r="BF3695" s="256"/>
      <c r="BG3695" s="256"/>
      <c r="BH3695" s="256"/>
      <c r="BI3695" s="256"/>
      <c r="BJ3695" s="256"/>
      <c r="BK3695" s="256"/>
      <c r="BL3695" s="262"/>
      <c r="BM3695" s="262"/>
      <c r="BN3695" s="262"/>
      <c r="BO3695" s="262"/>
      <c r="BP3695" s="262"/>
      <c r="BQ3695" s="262"/>
      <c r="BR3695" s="270"/>
      <c r="BS3695" s="270"/>
      <c r="BT3695" s="270"/>
      <c r="BU3695" s="270"/>
      <c r="BV3695" s="270"/>
      <c r="BW3695" s="270"/>
      <c r="BX3695" s="256"/>
      <c r="BY3695" s="256"/>
      <c r="BZ3695" s="256"/>
      <c r="CA3695" s="267"/>
      <c r="CB3695" s="267"/>
      <c r="CC3695" s="274"/>
      <c r="CD3695" s="267"/>
      <c r="CE3695" s="267"/>
      <c r="CF3695" s="267"/>
      <c r="CG3695" s="267"/>
      <c r="CH3695" s="267"/>
      <c r="CI3695" s="267"/>
      <c r="CJ3695" s="267"/>
      <c r="CK3695" s="267"/>
      <c r="CL3695" s="265"/>
      <c r="CM3695" s="272"/>
      <c r="CN3695" s="264"/>
      <c r="CO3695" s="177"/>
      <c r="CP3695" s="226"/>
      <c r="CQ3695" s="226"/>
      <c r="CR3695" s="226"/>
      <c r="CS3695" s="178"/>
      <c r="CT3695" s="178"/>
      <c r="CU3695" s="178"/>
      <c r="CV3695" s="178"/>
      <c r="CW3695" s="178"/>
      <c r="CX3695" s="178"/>
      <c r="CY3695" s="178"/>
      <c r="CZ3695" s="178"/>
      <c r="DA3695" s="178"/>
    </row>
    <row r="3696" spans="1:105" s="120" customFormat="1" ht="15" customHeight="1">
      <c r="A3696" s="229"/>
      <c r="B3696" s="347"/>
      <c r="C3696" s="350"/>
      <c r="D3696" s="238"/>
      <c r="E3696" s="238"/>
      <c r="F3696" s="245" t="s">
        <v>83</v>
      </c>
      <c r="G3696" s="246"/>
      <c r="H3696" s="82"/>
      <c r="I3696" s="82"/>
      <c r="J3696" s="82"/>
      <c r="K3696" s="82"/>
      <c r="L3696" s="82"/>
      <c r="M3696" s="82"/>
      <c r="N3696" s="82"/>
      <c r="O3696" s="82"/>
      <c r="P3696" s="82"/>
      <c r="Q3696" s="82"/>
      <c r="R3696" s="82"/>
      <c r="S3696" s="82"/>
      <c r="T3696" s="82"/>
      <c r="U3696" s="82"/>
      <c r="V3696" s="82"/>
      <c r="W3696" s="82"/>
      <c r="X3696" s="82"/>
      <c r="Y3696" s="82"/>
      <c r="Z3696" s="82"/>
      <c r="AA3696" s="82"/>
      <c r="AB3696" s="82"/>
      <c r="AC3696" s="35"/>
      <c r="AD3696" s="35"/>
      <c r="AE3696" s="35"/>
      <c r="AF3696" s="35"/>
      <c r="AG3696" s="35"/>
      <c r="AH3696" s="35"/>
      <c r="AI3696" s="35"/>
      <c r="AJ3696" s="35"/>
      <c r="AK3696" s="35"/>
      <c r="AL3696" s="35"/>
      <c r="AM3696" s="241"/>
      <c r="AN3696" s="241"/>
      <c r="AO3696" s="241"/>
      <c r="AP3696" s="241"/>
      <c r="AQ3696" s="241"/>
      <c r="AR3696" s="241"/>
      <c r="AS3696" s="241"/>
      <c r="AT3696" s="257"/>
      <c r="AU3696" s="257"/>
      <c r="AV3696" s="260"/>
      <c r="AW3696" s="260"/>
      <c r="AX3696" s="257"/>
      <c r="AY3696" s="257"/>
      <c r="AZ3696" s="257"/>
      <c r="BA3696" s="257"/>
      <c r="BB3696" s="257"/>
      <c r="BC3696" s="257"/>
      <c r="BD3696" s="257"/>
      <c r="BE3696" s="257"/>
      <c r="BF3696" s="257"/>
      <c r="BG3696" s="257"/>
      <c r="BH3696" s="257"/>
      <c r="BI3696" s="257"/>
      <c r="BJ3696" s="257"/>
      <c r="BK3696" s="257"/>
      <c r="BL3696" s="263"/>
      <c r="BM3696" s="263"/>
      <c r="BN3696" s="263"/>
      <c r="BO3696" s="263"/>
      <c r="BP3696" s="263"/>
      <c r="BQ3696" s="263"/>
      <c r="BR3696" s="271"/>
      <c r="BS3696" s="271"/>
      <c r="BT3696" s="271"/>
      <c r="BU3696" s="271"/>
      <c r="BV3696" s="271"/>
      <c r="BW3696" s="271"/>
      <c r="BX3696" s="257"/>
      <c r="BY3696" s="257"/>
      <c r="BZ3696" s="257"/>
      <c r="CA3696" s="268"/>
      <c r="CB3696" s="268"/>
      <c r="CC3696" s="275"/>
      <c r="CD3696" s="268"/>
      <c r="CE3696" s="268"/>
      <c r="CF3696" s="268"/>
      <c r="CG3696" s="268"/>
      <c r="CH3696" s="268"/>
      <c r="CI3696" s="268"/>
      <c r="CJ3696" s="268"/>
      <c r="CK3696" s="268"/>
      <c r="CL3696" s="265"/>
      <c r="CM3696" s="272"/>
      <c r="CN3696" s="264"/>
      <c r="CO3696" s="177"/>
      <c r="CP3696" s="226"/>
      <c r="CQ3696" s="226"/>
      <c r="CR3696" s="226"/>
      <c r="CS3696" s="178"/>
      <c r="CT3696" s="178"/>
      <c r="CU3696" s="178"/>
      <c r="CV3696" s="178"/>
      <c r="CW3696" s="178"/>
      <c r="CX3696" s="178"/>
      <c r="CY3696" s="178"/>
      <c r="CZ3696" s="178"/>
      <c r="DA3696" s="178"/>
    </row>
    <row r="3697" spans="1:105" s="120" customFormat="1" ht="15" customHeight="1">
      <c r="A3697" s="227">
        <f t="shared" ref="A3697:A3753" si="1156">A3689+1</f>
        <v>458</v>
      </c>
      <c r="B3697" s="345" t="s">
        <v>602</v>
      </c>
      <c r="C3697" s="348" t="s">
        <v>604</v>
      </c>
      <c r="D3697" s="236">
        <v>44063</v>
      </c>
      <c r="E3697" s="236" t="s">
        <v>353</v>
      </c>
      <c r="F3697" s="253" t="s">
        <v>80</v>
      </c>
      <c r="G3697" s="254"/>
      <c r="H3697" s="82" t="s">
        <v>69</v>
      </c>
      <c r="I3697" s="82"/>
      <c r="J3697" s="82" t="s">
        <v>61</v>
      </c>
      <c r="K3697" s="82" t="s">
        <v>61</v>
      </c>
      <c r="L3697" s="82" t="s">
        <v>61</v>
      </c>
      <c r="M3697" s="82" t="s">
        <v>61</v>
      </c>
      <c r="N3697" s="82" t="s">
        <v>61</v>
      </c>
      <c r="O3697" s="82"/>
      <c r="P3697" s="82" t="s">
        <v>61</v>
      </c>
      <c r="Q3697" s="82" t="s">
        <v>61</v>
      </c>
      <c r="R3697" s="82" t="s">
        <v>61</v>
      </c>
      <c r="S3697" s="82" t="s">
        <v>61</v>
      </c>
      <c r="T3697" s="82" t="s">
        <v>61</v>
      </c>
      <c r="U3697" s="82" t="s">
        <v>61</v>
      </c>
      <c r="V3697" s="82"/>
      <c r="W3697" s="82" t="s">
        <v>60</v>
      </c>
      <c r="X3697" s="82" t="s">
        <v>60</v>
      </c>
      <c r="Y3697" s="82" t="s">
        <v>60</v>
      </c>
      <c r="Z3697" s="82" t="s">
        <v>60</v>
      </c>
      <c r="AA3697" s="82" t="s">
        <v>60</v>
      </c>
      <c r="AB3697" s="82" t="s">
        <v>60</v>
      </c>
      <c r="AC3697" s="82"/>
      <c r="AD3697" s="82" t="s">
        <v>60</v>
      </c>
      <c r="AE3697" s="82" t="s">
        <v>60</v>
      </c>
      <c r="AF3697" s="82" t="s">
        <v>60</v>
      </c>
      <c r="AG3697" s="82" t="s">
        <v>60</v>
      </c>
      <c r="AH3697" s="82" t="s">
        <v>60</v>
      </c>
      <c r="AI3697" s="82" t="s">
        <v>1471</v>
      </c>
      <c r="AJ3697" s="82"/>
      <c r="AK3697" s="82" t="s">
        <v>61</v>
      </c>
      <c r="AL3697" s="82" t="s">
        <v>61</v>
      </c>
      <c r="AM3697" s="239">
        <f>COUNTIF(H3697:AL3697,"PH")+COUNTIF(H3697:AL3697,"PH/L")+COUNTIF(H3697:AL3697,"PM")</f>
        <v>0</v>
      </c>
      <c r="AN3697" s="239">
        <f>COUNTIF(H3697:AL3697,"PD")+COUNTIF(H3697:AL3697,"PDD")+COUNTIF(H3697:AL3697,"P/DS")/2+COUNTIF(H3697:AL3697,"PMD")</f>
        <v>0</v>
      </c>
      <c r="AO3697" s="239">
        <f>COUNTIF(H3697:AL3697,"PN")+COUNTIF(H3697:AL3697,"P/NS")/2+COUNTIF(H3697:AL3697,"PH")+COUNTIF(H3697:AL3697,"PH/F")/2+COUNTIF(H3697:AL3697,"PH/L")/2+COUNTIF(H3697:AL3697,"PM")</f>
        <v>0</v>
      </c>
      <c r="AP3697" s="239">
        <f>COUNTIF(H3697:AL3697,"BH")+COUNTIF(H3697:AL3697,"AL/BL")+COUNTIF(H3697:AL3697,"UL/BL")+COUNTIF(H3697:AL3697,"BM")</f>
        <v>0</v>
      </c>
      <c r="AQ3697" s="239">
        <f>COUNTIF(H3697:AL3697,"DS")+COUNTIF(H3697:AL3697,"AL/DS")/2+COUNTIF(H3697:AL3697,"UL/DS")/2+COUNTIF(H3697:AL3697,"CT")+COUNTIF(H3697:AL3697,"MD")</f>
        <v>11.5</v>
      </c>
      <c r="AR3697" s="239">
        <f>COUNTIF(H3697:AL3697,"NS")+COUNTIF(H3697:AL3697,"AL/NS")/2+COUNTIF(H3697:AL3697,"UL/NS")/2+COUNTIF(H3697:AL3697,"BH")+COUNTIF(H3697:AL3697,"AL/BF")/2+COUNTIF(H3697:AL3697,"AL/BL")/2+COUNTIF(H3697:AL3697,"UL/BL")/2+COUNTIF(H3697:AL3697,"UL/BF")/2+COUNTIF(H3697:AL3697,"BM")</f>
        <v>13</v>
      </c>
      <c r="AS3697" s="239">
        <f>COUNTIF(H3697:AL3697,"AL")+COUNTIF(H3697:AL3697,"AL/DS")/2+COUNTIF(H3697:AL3697,"AL/NS")/2+COUNTIF(H3697:AL3697,"NH")+COUNTIF(H3697:AL3697,"SL")+COUNTIF(H3697:AL3697,"NHD")+COUNTIF(H3697:AL3697,"B")+COUNTIF(H3697:AL3697,"HL")+COUNTIF(H3697:AL3697,"AL/BF")/2+COUNTIF(H3697:AL3697,"AL/BL")/2</f>
        <v>1</v>
      </c>
      <c r="AT3697" s="255">
        <f>COUNTIF(H3697:AL3697,"PD")+COUNTIF(H3697:AL3697,"PN")+COUNTIF(H3697:AL3697,"P/DS")/2+COUNTIF(H3697:AL3697,"P/NS")/2+COUNTIF(H3697:AL3697,"DS")+COUNTIF(H3697:AL3697,"NS")+COUNTIF(H3697:AL3697,"AL")+COUNTIF(H3697:AL3697,"AL/DS")+COUNTIF(H3697:AL3697,"AL/NS")+COUNTIF(H3697:AL3697,"NH")+COUNTIF(H3697:AL3697,"SL")+COUNTIF(H3697:AL3697,"UL/DS")/2+COUNTIF(H3697:AL3697,"UL/NS")/2+COUNTIF(H3697:AL3697,"CT")+COUNTIF(H3697:AL3697,"NHD")+COUNTIF(H3697:AL3697,"PDD")+COUNTIF(H3697:AL3697,"B")+COUNTIF(H3697:AL3697,"HL")+COUNTIF(H3697:AL3697,"PH")+COUNTIF(H3697:AL3697,"BH")+COUNTIF(H3697:AL3697,"AL/BF")+COUNTIF(H3697:AL3697,"AL/BL")+COUNTIF(H3697:AL3697,"UL/BF")/2+COUNTIF(H3697:AL3697,"UL/BL")/2+COUNTIF(H3697:AL3697,"PH/F")/2+COUNTIF(H3697:AL3697,"PH/L")/2+COUNTIF(H3697:AL3697,"MD")+COUNTIF(H3697:AL3697,"PMD")+COUNTIF(H3697:AL3697,"PM")+COUNTIF(H3697:AL3697,"BM")</f>
        <v>25.5</v>
      </c>
      <c r="AU3697" s="255">
        <f>COUNTIF(H3697:AL3697,"P/DS")/2+COUNTIF(H3697:AL3697,"P/NS")/2+COUNTIF(H3697:AL3697,"IL")+COUNTIF(H3697:AL3697,"NL")+COUNTIF(H3697:AL3697,"UL")+COUNTIF(H3697:AL3697,"UL/DS")/2+COUNTIF(H3697:AL3697,"UL/NS")/2+COUNTIF(H3697:AL3697,"KT")+COUNTIF(H3697:AL3697,"UL/BF")/2+COUNTIF(H3697:AL3697,"UL/BL")/2+COUNTIF(H3697:AL3697,"PH/F")/2+COUNTIF(H3697:AL3697,"PH/L")/2+COUNTIF(H3697:AL3697,"NB")</f>
        <v>0.5</v>
      </c>
      <c r="AV3697" s="258">
        <f>COUNTIF(H3697:AL3697,"PN")+COUNTIF(H3697:AL3697,"TVD")+COUNTIF(H3697:AL3697,"PH")+COUNTIF(H3697:AL3697,"PM")+COUNTIF(H3697:AL3697,"PDD")-COUNTIFS(H3697:AL3697,"PN",H3704:AL3704,"&gt;=3")-COUNTIFS(H3697:AL3697,"PM",H3704:AL3704,"&gt;=3")</f>
        <v>0</v>
      </c>
      <c r="AW3697" s="258">
        <f>COUNTIF(H3697:AL3697,"NS")+COUNTIF(H3697:AL3697,"D")+COUNTIF(H3697:AL3697,"BH")+COUNTIF(H3697:AL3697,"NHD")+COUNTIF(H3697:AL3697,"BM")-COUNTIFS(H3697:AL3697,"NS",H3704:AL3704,"&gt;=3")-COUNTIFS(H3697:AL3697,"BH",H3704:AL3704,"&gt;=3")-COUNTIFS(H3697:AL3697,"BM",H3704:AL3704,"&gt;=3")</f>
        <v>13</v>
      </c>
      <c r="AX3697" s="255">
        <f>COUNTIF(H3697:AL3697,"AL")+COUNTIF(H3697:AL3697,"AL/DS")/2+COUNTIF(H3697:AL3697,"AL/NS")/2+COUNTIF(H3697:AL3697,"AL/BF")+COUNTIF(H3697:AL3697,"AL/BL")/2</f>
        <v>0</v>
      </c>
      <c r="AY3697" s="255">
        <f>COUNTIF(H3697:AL3697,"SL")</f>
        <v>0</v>
      </c>
      <c r="AZ3697" s="255">
        <f>COUNTIF(H3697:AL3697,"NH")</f>
        <v>1</v>
      </c>
      <c r="BA3697" s="255">
        <f>COUNTIF(H3697:AL3697,"HL")</f>
        <v>0</v>
      </c>
      <c r="BB3697" s="255">
        <f>COUNTIF(G3697:AL3697,"P/DS")/2+COUNTIF(G3697:AL3697,"P/NS")/2+COUNTIF(G3697:AL3697,"UL")+COUNTIF(G3697:AL3697,"UL/DS")/2+COUNTIF(G3697:AL3697,"UL/NS")/2+COUNTIF(G3697:AL3697,"UL/BL")/2+COUNTIF(G3697:AL3697,"UL/BF")/2+COUNTIF(G3697:AL3697,"PH/F")/2+COUNTIF(G3697:AL3697,"PH/L")/2</f>
        <v>0.5</v>
      </c>
      <c r="BC3697" s="255">
        <f>COUNTIF(H3697:AL3697,"NB")</f>
        <v>0</v>
      </c>
      <c r="BD3697" s="255">
        <f>COUNTIF(H3697:AL3697,"NL")</f>
        <v>0</v>
      </c>
      <c r="BE3697" s="255">
        <f>COUNTIF(H3697:AL3697,"IL")</f>
        <v>0</v>
      </c>
      <c r="BF3697" s="255">
        <f>COUNTIF(H3697:AL3697,"KT")</f>
        <v>0</v>
      </c>
      <c r="BG3697" s="255">
        <f>COUNTIF(H3697:AL3697,"L70")</f>
        <v>0</v>
      </c>
      <c r="BH3697" s="255">
        <f>COUNTIF(H3697:AL3697,"MD")</f>
        <v>0</v>
      </c>
      <c r="BI3697" s="255">
        <f>COUNTIF(H3697:AL3697,"PMD")</f>
        <v>0</v>
      </c>
      <c r="BJ3697" s="255">
        <f>COUNTIF(H3697:AL3697,"PM")</f>
        <v>0</v>
      </c>
      <c r="BK3697" s="255">
        <f>COUNTIF(H3697:AL3697,"BM")</f>
        <v>0</v>
      </c>
      <c r="BL3697" s="261">
        <f>SUMIF(H3697:AL3697,"PD",H3698:AL3698)+SUMIF(H3697:AL3697,"PN",H3698:AL3698)+SUMIF(H3697:AL3697,"P/DS",H3698:AL3698)+SUMIF(H3697:AL3697,"PN/F",H3698:AL3698)+SUMIF(H3697:AL3697,"PN/L",H3698:AL3698)+SUMIF(H3697:AL3697,"TV",H3698:AL3698)+SUMIF(H3697:AL3697,"TVD",H3698:AL3698)+SUMIF(H3697:AL3697,"PDD",H3698:AL3698)</f>
        <v>0</v>
      </c>
      <c r="BM3697" s="261">
        <f>SUMIF(H3697:AL3697,"PD",H3699:AL3699)+SUMIF(H3697:AL3697,"PN",H3699:AL3699)+SUMIF(H3697:AL3697,"P/DS",H3699:AL3699)+SUMIF(H3697:AL3697,"PN/F",H3699:AL3699)+SUMIF(H3697:AL3697,"PN/L",H3699:AL3699)+SUMIF(H3697:AL3697,"TV",H3699:AL3699)+SUMIF(H3697:AL3697,"TVD",H3699:AL3699)+SUMIF(H3697:AL3697,"PDD",H3699:AL3699)+SUMIF(H3697:AL3697,"PMD",H3699:AL3699)</f>
        <v>0</v>
      </c>
      <c r="BN3697" s="261">
        <f>SUMIF(H3697:AL3697,"PD",H3700:AL3700)+SUMIF(H3697:AL3697,"PN",H3700:AL3700)+SUMIF(H3697:AL3697,"P/DS",H3700:AL3700)+SUMIF(H3697:AL3697,"PN/F",H3700:AL3700)+SUMIF(H3697:AL3697,"PN/L",H3700:AL3700)+SUMIF(H3697:AL3697,"TV",H3700:AL3700)+SUMIF(H3697:AL3697,"TVD",H3700:AL3700)</f>
        <v>0</v>
      </c>
      <c r="BO3697" s="261">
        <f>SUMIF(H3697:AL3697,"PD",H3701:AL3701)+SUMIF(H3697:AL3697,"PN",H3701:AL3701)+SUMIF(H3697:AL3697,"P/DS",H3701:AL3701)+SUMIF(H3697:AL3697,"PN/F",H3701:AL3701)+SUMIF(H3697:AL3697,"PN/L",H3701:AL3701)+SUMIF(H3697:AL3697,"TV",H3701:AL3701)+SUMIF(H3697:AL3697,"TVD",H3701:AL3701)</f>
        <v>0</v>
      </c>
      <c r="BP3697" s="261">
        <f>SUMIF(H3697:AL3697,"PD",H3702:AL3702)+SUMIF(H3697:AL3697,"PN",H3702:AL3702)+SUMIF(H3697:AL3697,"P/DS",H3702:AL3702)+SUMIF(H3697:AL3697,"PN/F",H3702:AL3702)+SUMIF(H3697:AL3697,"PN/L",H3702:AL3702)+SUMIF(H3697:AL3697,"TV",H3702:AL3702)+SUMIF(H3697:AL3697,"TVD",H3702:AL3702)+SUMIF(H3697:AL3697,"PDD",H3702:AL3702)+SUMIF(H3697:AL3697,"PH",H3702:AL3702)+SUMIF(H3697:AL3697,"PM",H3702:AL3702)</f>
        <v>0</v>
      </c>
      <c r="BQ3697" s="261">
        <f>SUMIF(H3697:AL3697,"PD",H3703:AL3703)+SUMIF(H3697:AL3697,"PN",H3703:AL3703)+SUMIF(H3697:AL3697,"P/DS",H3703:AL3703)+SUMIF(H3697:AL3697,"PN/F",H3703:AL3703)+SUMIF(H3697:AL3697,"PN/L",H3703:AL3703)+SUMIF(H3697:AL3697,"TV",H3703:AL3703)+SUMIF(H3697:AL3697,"TVD",H3703:AL3703)+SUMIF(H3697:AL3697,"PDD",H3703:AL3703)+SUMIF(H3697:AL3697,"PH",H3703:AL3703)+SUMIF(H3697:AL3697,"PM",H3703:AL3703)</f>
        <v>0</v>
      </c>
      <c r="BR3697" s="269">
        <f>SUM(H3698:AL3698)-BL3697</f>
        <v>33</v>
      </c>
      <c r="BS3697" s="269">
        <f>SUM(H3699:AL3699)-BM3697</f>
        <v>6.5</v>
      </c>
      <c r="BT3697" s="269">
        <f>SUM(H3700:AL3700)-BN3697</f>
        <v>0</v>
      </c>
      <c r="BU3697" s="269">
        <f>SUM(H3701:AL3701)-BO3697</f>
        <v>0</v>
      </c>
      <c r="BV3697" s="269">
        <f>SUM(H3702:AL3702)-BP3697</f>
        <v>0</v>
      </c>
      <c r="BW3697" s="269">
        <f>SUM(H3703:AL3703)-BQ3697</f>
        <v>0</v>
      </c>
      <c r="BX3697" s="255">
        <f>SUMIF(H3697:AL3697,"PD",H3704:AL3704)+SUMIF(H3697:AL3697,"PN",H3704:AL3704)+SUMIF(H3697:AL3697,"P/DS",H3704:AL3704)+SUMIF(H3697:AL3697,"PN/F",H3704:AL3704)+SUMIF(H3697:AL3697,"PN/L",H3704:AL3704)</f>
        <v>0</v>
      </c>
      <c r="BY3697" s="255">
        <f>SUM(H3704:AL3704)-BX3697</f>
        <v>0</v>
      </c>
      <c r="BZ3697" s="255">
        <f t="shared" ref="BZ3697" si="1157">+SUM(BL3697:BW3704)</f>
        <v>39.5</v>
      </c>
      <c r="CA3697" s="266">
        <f>(COUNTIFS(H3697:AL3697,"PD",H3698:AL3698,"&gt;=2"))*0.5-IF(CN3697="VP",COUNTIFS($H$16:$AL$16,"SAT",H3697:AL3697,"PD",H3698:AL3698,"&gt;=2"))*0.5</f>
        <v>0</v>
      </c>
      <c r="CB3697" s="266">
        <f>(COUNTIFS(H3697:AL3697,"PN",H3699:AL3699,"&gt;=0.5",H3698:AL3698,"&gt;=1.5"))*0.5+COUNTIFS(H3697:AL3697,"PDD",H3699:AL3699,"&gt;=0.5",H3698:AL3698,"&gt;=1.5")*0.5</f>
        <v>0</v>
      </c>
      <c r="CC3697" s="273">
        <f>(COUNTIFS(H3697:AL3697,"TV",H3699:AL3699,"&gt;=10"))*0.5+(COUNTIFS(H3697:AL3697,"PMD",H3699:AL3699,"&gt;=2"))*0.5</f>
        <v>0</v>
      </c>
      <c r="CD3697" s="266">
        <f>(COUNTIFS(H3697:AL3697,"TVD",H3701:AL3701,"&gt;=6.5",H3699:AL3699,"&gt;=3.5"))*0.5</f>
        <v>0</v>
      </c>
      <c r="CE3697" s="266">
        <f>(COUNTIFS(H3697:AL3697,"PD",H3702:AL3702,"&gt;=10"))*0.5</f>
        <v>0</v>
      </c>
      <c r="CF3697" s="266">
        <f>(COUNTIFS(H3697:AL3697,"PDD",H3702:AL3702,"&gt;=3.5",H3703:AL3703,"&gt;=6.5")+COUNTIFS(H3697:AL3697,"PH",H3703:AL3703,"&gt;=0.5",H3702:AL3702,"&gt;=1.5")+COUNTIFS(H3697:AL3697,"PM",H3703:AL3703,"&gt;=0.5",H3702:AL3702,"&gt;=1.5"))*0.5</f>
        <v>0</v>
      </c>
      <c r="CG3697" s="266">
        <f>(COUNTIFS(H3697:AL3697,"DS",H3698:AL3698,"&gt;=2")+COUNTIFS(H3697:AL3697,"AL/DS",H3698:AL3698,"&gt;=2"))*0.5-IF(CN3697="VP",COUNTIFS($H$16:$AL$16,"SAT",H3697:AL3697,"DS",H3698:AL3698,"&gt;=2"))*0.5</f>
        <v>1.5</v>
      </c>
      <c r="CH3697" s="266">
        <f>(COUNTIFS(H3697:AL3697,"NS",H3699:AL3699,"&gt;=0.5",H3698:AL3698,"&gt;=1.5")+COUNTIFS(H3697:AL3697,"AL/NS",H3699:AL3699,"&gt;=0.5",H3698:AL3698,"&gt;=1.5")+COUNTIFS(H3697:AL3697,"NHD",H3699:AL3699,"&gt;=4.5",H3702:AL3702,"&gt;=2",H3698:AL3698,"&gt;=1.5"))*0.5</f>
        <v>6.5</v>
      </c>
      <c r="CI3697" s="266">
        <f>(COUNTIF(H3699:AL3699,"&gt;=10")+COUNTIFS(H3697:AL3697,"MD",H3699:AL3699,"&gt;=2")-COUNTIFS(H3697:AL3697,"TV",H3699:AL3699,"&gt;=10"))*0.5</f>
        <v>0</v>
      </c>
      <c r="CJ3697" s="266">
        <f>(COUNTIFS(H3697:AL3697,"D",H3701:AL3701,"&gt;=6.5",H3699:AL3699,"&gt;=3.5"))*0.5</f>
        <v>0</v>
      </c>
      <c r="CK3697" s="266">
        <f>(COUNTIF(H3702:AL3702,"&gt;=10")-COUNTIFS(H3697:AL3697,"PD",H3702:AL3702,"&gt;=10"))*0.5</f>
        <v>0</v>
      </c>
      <c r="CL3697" s="265">
        <f>(COUNTIFS(H3697:AL3697,"NHD",H3702:AL3702,"&gt;=3.5",H3703:AL3703,"&gt;=6.5")+COUNTIFS(H3697:AL3697,"BH",H3702:AL3702,"&gt;=1.5",H3703:AL3703,"&gt;=0.5")+COUNTIFS(H3697:AL3697,"BM",H3702:AL3702,"&gt;=1.5",H3703:AL3703,"&gt;=0.5")+COUNTIFS(H3697:AL3697,"D",H3702:AL3702,"&gt;=1.5",H3703:AL3703,"&gt;=0.5"))*0.5</f>
        <v>0</v>
      </c>
      <c r="CM3697" s="272"/>
      <c r="CN3697" s="264" t="s">
        <v>723</v>
      </c>
      <c r="CO3697" s="177">
        <f t="shared" ref="CO3697" si="1158">+AM3697+AN3697+AO3697+AP3697+AQ3697+AR3697+AS3697+AU3697+BG3697</f>
        <v>26</v>
      </c>
      <c r="CP3697" s="225">
        <f>+SUM(I3698:I3703)-I3704</f>
        <v>0</v>
      </c>
      <c r="CQ3697" s="225">
        <f>+SUM(J3698:J3703)-J3704</f>
        <v>2.5</v>
      </c>
      <c r="CR3697" s="225">
        <f>+SUM(K3698:K3703)-K3704</f>
        <v>2.5</v>
      </c>
      <c r="CS3697" s="178"/>
      <c r="CT3697" s="178"/>
      <c r="CU3697" s="178"/>
      <c r="CV3697" s="178"/>
      <c r="CW3697" s="178"/>
      <c r="CX3697" s="178"/>
      <c r="CY3697" s="178"/>
      <c r="CZ3697" s="178"/>
      <c r="DA3697" s="178"/>
    </row>
    <row r="3698" spans="1:105" s="120" customFormat="1" ht="15" customHeight="1">
      <c r="A3698" s="228"/>
      <c r="B3698" s="346"/>
      <c r="C3698" s="349"/>
      <c r="D3698" s="237"/>
      <c r="E3698" s="237"/>
      <c r="F3698" s="242" t="s">
        <v>82</v>
      </c>
      <c r="G3698" s="121">
        <v>1.5</v>
      </c>
      <c r="H3698" s="83"/>
      <c r="I3698" s="83"/>
      <c r="J3698" s="83">
        <v>2</v>
      </c>
      <c r="K3698" s="83">
        <v>2</v>
      </c>
      <c r="L3698" s="83">
        <v>2</v>
      </c>
      <c r="M3698" s="83">
        <v>2</v>
      </c>
      <c r="N3698" s="83">
        <v>2</v>
      </c>
      <c r="O3698" s="83"/>
      <c r="P3698" s="83">
        <v>2</v>
      </c>
      <c r="Q3698" s="83">
        <v>1.5</v>
      </c>
      <c r="R3698" s="83">
        <v>2</v>
      </c>
      <c r="S3698" s="83">
        <v>2</v>
      </c>
      <c r="T3698" s="83">
        <v>2</v>
      </c>
      <c r="U3698" s="83">
        <v>2</v>
      </c>
      <c r="V3698" s="83"/>
      <c r="W3698" s="83">
        <v>0</v>
      </c>
      <c r="X3698" s="83">
        <v>2.5</v>
      </c>
      <c r="Y3698" s="83">
        <v>2.5</v>
      </c>
      <c r="Z3698" s="83">
        <v>2.5</v>
      </c>
      <c r="AA3698" s="83"/>
      <c r="AB3698" s="83"/>
      <c r="AC3698" s="79"/>
      <c r="AD3698" s="79"/>
      <c r="AE3698" s="79"/>
      <c r="AF3698" s="79"/>
      <c r="AG3698" s="79"/>
      <c r="AH3698" s="79"/>
      <c r="AI3698" s="79"/>
      <c r="AJ3698" s="79"/>
      <c r="AK3698" s="79">
        <v>2</v>
      </c>
      <c r="AL3698" s="79">
        <v>2</v>
      </c>
      <c r="AM3698" s="240"/>
      <c r="AN3698" s="240"/>
      <c r="AO3698" s="240"/>
      <c r="AP3698" s="240"/>
      <c r="AQ3698" s="240"/>
      <c r="AR3698" s="240"/>
      <c r="AS3698" s="240"/>
      <c r="AT3698" s="256"/>
      <c r="AU3698" s="256"/>
      <c r="AV3698" s="259"/>
      <c r="AW3698" s="259"/>
      <c r="AX3698" s="256"/>
      <c r="AY3698" s="256"/>
      <c r="AZ3698" s="256"/>
      <c r="BA3698" s="256"/>
      <c r="BB3698" s="256"/>
      <c r="BC3698" s="256"/>
      <c r="BD3698" s="256"/>
      <c r="BE3698" s="256"/>
      <c r="BF3698" s="256"/>
      <c r="BG3698" s="256"/>
      <c r="BH3698" s="256"/>
      <c r="BI3698" s="256"/>
      <c r="BJ3698" s="256"/>
      <c r="BK3698" s="256"/>
      <c r="BL3698" s="262"/>
      <c r="BM3698" s="262"/>
      <c r="BN3698" s="262"/>
      <c r="BO3698" s="262"/>
      <c r="BP3698" s="262"/>
      <c r="BQ3698" s="262"/>
      <c r="BR3698" s="270"/>
      <c r="BS3698" s="270"/>
      <c r="BT3698" s="270"/>
      <c r="BU3698" s="270"/>
      <c r="BV3698" s="270"/>
      <c r="BW3698" s="270"/>
      <c r="BX3698" s="256"/>
      <c r="BY3698" s="256"/>
      <c r="BZ3698" s="256"/>
      <c r="CA3698" s="267"/>
      <c r="CB3698" s="267"/>
      <c r="CC3698" s="274"/>
      <c r="CD3698" s="267"/>
      <c r="CE3698" s="267"/>
      <c r="CF3698" s="267"/>
      <c r="CG3698" s="267"/>
      <c r="CH3698" s="267"/>
      <c r="CI3698" s="267"/>
      <c r="CJ3698" s="267"/>
      <c r="CK3698" s="267"/>
      <c r="CL3698" s="265"/>
      <c r="CM3698" s="272"/>
      <c r="CN3698" s="264"/>
      <c r="CO3698" s="177"/>
      <c r="CP3698" s="226"/>
      <c r="CQ3698" s="226"/>
      <c r="CR3698" s="226"/>
      <c r="CS3698" s="178"/>
      <c r="CT3698" s="178"/>
      <c r="CU3698" s="178"/>
      <c r="CV3698" s="178"/>
      <c r="CW3698" s="178"/>
      <c r="CX3698" s="178"/>
      <c r="CY3698" s="178"/>
      <c r="CZ3698" s="178"/>
      <c r="DA3698" s="178"/>
    </row>
    <row r="3699" spans="1:105" s="120" customFormat="1" ht="15" customHeight="1">
      <c r="A3699" s="228"/>
      <c r="B3699" s="346"/>
      <c r="C3699" s="349"/>
      <c r="D3699" s="237"/>
      <c r="E3699" s="237"/>
      <c r="F3699" s="243"/>
      <c r="G3699" s="122">
        <v>2</v>
      </c>
      <c r="H3699" s="84"/>
      <c r="I3699" s="84"/>
      <c r="J3699" s="84">
        <v>0.5</v>
      </c>
      <c r="K3699" s="84">
        <v>0.5</v>
      </c>
      <c r="L3699" s="84">
        <v>0.5</v>
      </c>
      <c r="M3699" s="84">
        <v>0.5</v>
      </c>
      <c r="N3699" s="84">
        <v>0.5</v>
      </c>
      <c r="O3699" s="84"/>
      <c r="P3699" s="84">
        <v>0.5</v>
      </c>
      <c r="Q3699" s="84">
        <v>0.5</v>
      </c>
      <c r="R3699" s="84">
        <v>0.5</v>
      </c>
      <c r="S3699" s="84">
        <v>0.5</v>
      </c>
      <c r="T3699" s="84">
        <v>0.5</v>
      </c>
      <c r="U3699" s="84">
        <v>0.5</v>
      </c>
      <c r="V3699" s="84"/>
      <c r="W3699" s="84"/>
      <c r="X3699" s="84"/>
      <c r="Y3699" s="84"/>
      <c r="Z3699" s="84"/>
      <c r="AA3699" s="84"/>
      <c r="AB3699" s="84"/>
      <c r="AC3699" s="80"/>
      <c r="AD3699" s="80"/>
      <c r="AE3699" s="80"/>
      <c r="AF3699" s="80"/>
      <c r="AG3699" s="80"/>
      <c r="AH3699" s="80"/>
      <c r="AI3699" s="80"/>
      <c r="AJ3699" s="80"/>
      <c r="AK3699" s="80">
        <v>0.5</v>
      </c>
      <c r="AL3699" s="80">
        <v>0.5</v>
      </c>
      <c r="AM3699" s="240"/>
      <c r="AN3699" s="240"/>
      <c r="AO3699" s="240"/>
      <c r="AP3699" s="240"/>
      <c r="AQ3699" s="240"/>
      <c r="AR3699" s="240"/>
      <c r="AS3699" s="240"/>
      <c r="AT3699" s="256"/>
      <c r="AU3699" s="256"/>
      <c r="AV3699" s="259"/>
      <c r="AW3699" s="259"/>
      <c r="AX3699" s="256"/>
      <c r="AY3699" s="256"/>
      <c r="AZ3699" s="256"/>
      <c r="BA3699" s="256"/>
      <c r="BB3699" s="256"/>
      <c r="BC3699" s="256"/>
      <c r="BD3699" s="256"/>
      <c r="BE3699" s="256"/>
      <c r="BF3699" s="256"/>
      <c r="BG3699" s="256"/>
      <c r="BH3699" s="256"/>
      <c r="BI3699" s="256"/>
      <c r="BJ3699" s="256"/>
      <c r="BK3699" s="256"/>
      <c r="BL3699" s="262"/>
      <c r="BM3699" s="262"/>
      <c r="BN3699" s="262"/>
      <c r="BO3699" s="262"/>
      <c r="BP3699" s="262"/>
      <c r="BQ3699" s="262"/>
      <c r="BR3699" s="270"/>
      <c r="BS3699" s="270"/>
      <c r="BT3699" s="270"/>
      <c r="BU3699" s="270"/>
      <c r="BV3699" s="270"/>
      <c r="BW3699" s="270"/>
      <c r="BX3699" s="256"/>
      <c r="BY3699" s="256"/>
      <c r="BZ3699" s="256"/>
      <c r="CA3699" s="267"/>
      <c r="CB3699" s="267"/>
      <c r="CC3699" s="274"/>
      <c r="CD3699" s="267"/>
      <c r="CE3699" s="267"/>
      <c r="CF3699" s="267"/>
      <c r="CG3699" s="267"/>
      <c r="CH3699" s="267"/>
      <c r="CI3699" s="267"/>
      <c r="CJ3699" s="267"/>
      <c r="CK3699" s="267"/>
      <c r="CL3699" s="265"/>
      <c r="CM3699" s="272"/>
      <c r="CN3699" s="264"/>
      <c r="CO3699" s="177"/>
      <c r="CP3699" s="226"/>
      <c r="CQ3699" s="226"/>
      <c r="CR3699" s="226"/>
      <c r="CS3699" s="178"/>
      <c r="CT3699" s="178"/>
      <c r="CU3699" s="178"/>
      <c r="CV3699" s="178"/>
      <c r="CW3699" s="178"/>
      <c r="CX3699" s="178"/>
      <c r="CY3699" s="178"/>
      <c r="CZ3699" s="178"/>
      <c r="DA3699" s="178"/>
    </row>
    <row r="3700" spans="1:105" s="120" customFormat="1" ht="15" customHeight="1">
      <c r="A3700" s="228"/>
      <c r="B3700" s="346"/>
      <c r="C3700" s="349"/>
      <c r="D3700" s="237"/>
      <c r="E3700" s="237"/>
      <c r="F3700" s="243"/>
      <c r="G3700" s="122">
        <v>2.1</v>
      </c>
      <c r="H3700" s="84"/>
      <c r="I3700" s="84"/>
      <c r="J3700" s="84"/>
      <c r="K3700" s="84"/>
      <c r="L3700" s="84"/>
      <c r="M3700" s="84"/>
      <c r="N3700" s="84"/>
      <c r="O3700" s="84"/>
      <c r="P3700" s="84"/>
      <c r="Q3700" s="84"/>
      <c r="R3700" s="84"/>
      <c r="S3700" s="84"/>
      <c r="T3700" s="84"/>
      <c r="U3700" s="84"/>
      <c r="V3700" s="84"/>
      <c r="W3700" s="84"/>
      <c r="X3700" s="84"/>
      <c r="Y3700" s="84"/>
      <c r="Z3700" s="84"/>
      <c r="AA3700" s="84"/>
      <c r="AB3700" s="84"/>
      <c r="AC3700" s="80"/>
      <c r="AD3700" s="80"/>
      <c r="AE3700" s="80"/>
      <c r="AF3700" s="80"/>
      <c r="AG3700" s="80"/>
      <c r="AH3700" s="80"/>
      <c r="AI3700" s="80"/>
      <c r="AJ3700" s="80"/>
      <c r="AK3700" s="80"/>
      <c r="AL3700" s="80"/>
      <c r="AM3700" s="240"/>
      <c r="AN3700" s="240"/>
      <c r="AO3700" s="240"/>
      <c r="AP3700" s="240"/>
      <c r="AQ3700" s="240"/>
      <c r="AR3700" s="240"/>
      <c r="AS3700" s="240"/>
      <c r="AT3700" s="256"/>
      <c r="AU3700" s="256"/>
      <c r="AV3700" s="259"/>
      <c r="AW3700" s="259"/>
      <c r="AX3700" s="256"/>
      <c r="AY3700" s="256"/>
      <c r="AZ3700" s="256"/>
      <c r="BA3700" s="256"/>
      <c r="BB3700" s="256"/>
      <c r="BC3700" s="256"/>
      <c r="BD3700" s="256"/>
      <c r="BE3700" s="256"/>
      <c r="BF3700" s="256"/>
      <c r="BG3700" s="256"/>
      <c r="BH3700" s="256"/>
      <c r="BI3700" s="256"/>
      <c r="BJ3700" s="256"/>
      <c r="BK3700" s="256"/>
      <c r="BL3700" s="262"/>
      <c r="BM3700" s="262"/>
      <c r="BN3700" s="262"/>
      <c r="BO3700" s="262"/>
      <c r="BP3700" s="262"/>
      <c r="BQ3700" s="262"/>
      <c r="BR3700" s="270"/>
      <c r="BS3700" s="270"/>
      <c r="BT3700" s="270"/>
      <c r="BU3700" s="270"/>
      <c r="BV3700" s="270"/>
      <c r="BW3700" s="270"/>
      <c r="BX3700" s="256"/>
      <c r="BY3700" s="256"/>
      <c r="BZ3700" s="256"/>
      <c r="CA3700" s="267"/>
      <c r="CB3700" s="267"/>
      <c r="CC3700" s="274"/>
      <c r="CD3700" s="267"/>
      <c r="CE3700" s="267"/>
      <c r="CF3700" s="267"/>
      <c r="CG3700" s="267"/>
      <c r="CH3700" s="267"/>
      <c r="CI3700" s="267"/>
      <c r="CJ3700" s="267"/>
      <c r="CK3700" s="267"/>
      <c r="CL3700" s="265"/>
      <c r="CM3700" s="272"/>
      <c r="CN3700" s="264"/>
      <c r="CO3700" s="177"/>
      <c r="CP3700" s="226"/>
      <c r="CQ3700" s="226"/>
      <c r="CR3700" s="226"/>
      <c r="CS3700" s="178"/>
      <c r="CT3700" s="178"/>
      <c r="CU3700" s="178"/>
      <c r="CV3700" s="178"/>
      <c r="CW3700" s="178"/>
      <c r="CX3700" s="178"/>
      <c r="CY3700" s="178"/>
      <c r="CZ3700" s="178"/>
      <c r="DA3700" s="178"/>
    </row>
    <row r="3701" spans="1:105" s="120" customFormat="1" ht="15" customHeight="1">
      <c r="A3701" s="228"/>
      <c r="B3701" s="346"/>
      <c r="C3701" s="349"/>
      <c r="D3701" s="237"/>
      <c r="E3701" s="237"/>
      <c r="F3701" s="243"/>
      <c r="G3701" s="122">
        <v>2.7</v>
      </c>
      <c r="H3701" s="84"/>
      <c r="I3701" s="84"/>
      <c r="J3701" s="84"/>
      <c r="K3701" s="84"/>
      <c r="L3701" s="84"/>
      <c r="M3701" s="84"/>
      <c r="N3701" s="84"/>
      <c r="O3701" s="84"/>
      <c r="P3701" s="84"/>
      <c r="Q3701" s="84"/>
      <c r="R3701" s="84"/>
      <c r="S3701" s="84"/>
      <c r="T3701" s="84"/>
      <c r="U3701" s="84"/>
      <c r="V3701" s="84"/>
      <c r="W3701" s="84"/>
      <c r="X3701" s="84"/>
      <c r="Y3701" s="84"/>
      <c r="Z3701" s="84"/>
      <c r="AA3701" s="84"/>
      <c r="AB3701" s="84"/>
      <c r="AC3701" s="80"/>
      <c r="AD3701" s="80"/>
      <c r="AE3701" s="80"/>
      <c r="AF3701" s="80"/>
      <c r="AG3701" s="80"/>
      <c r="AH3701" s="80"/>
      <c r="AI3701" s="80"/>
      <c r="AJ3701" s="80"/>
      <c r="AK3701" s="80"/>
      <c r="AL3701" s="80"/>
      <c r="AM3701" s="240"/>
      <c r="AN3701" s="240"/>
      <c r="AO3701" s="240"/>
      <c r="AP3701" s="240"/>
      <c r="AQ3701" s="240"/>
      <c r="AR3701" s="240"/>
      <c r="AS3701" s="240"/>
      <c r="AT3701" s="256"/>
      <c r="AU3701" s="256"/>
      <c r="AV3701" s="259"/>
      <c r="AW3701" s="259"/>
      <c r="AX3701" s="256"/>
      <c r="AY3701" s="256"/>
      <c r="AZ3701" s="256"/>
      <c r="BA3701" s="256"/>
      <c r="BB3701" s="256"/>
      <c r="BC3701" s="256"/>
      <c r="BD3701" s="256"/>
      <c r="BE3701" s="256"/>
      <c r="BF3701" s="256"/>
      <c r="BG3701" s="256"/>
      <c r="BH3701" s="256"/>
      <c r="BI3701" s="256"/>
      <c r="BJ3701" s="256"/>
      <c r="BK3701" s="256"/>
      <c r="BL3701" s="262"/>
      <c r="BM3701" s="262"/>
      <c r="BN3701" s="262"/>
      <c r="BO3701" s="262"/>
      <c r="BP3701" s="262"/>
      <c r="BQ3701" s="262"/>
      <c r="BR3701" s="270"/>
      <c r="BS3701" s="270"/>
      <c r="BT3701" s="270"/>
      <c r="BU3701" s="270"/>
      <c r="BV3701" s="270"/>
      <c r="BW3701" s="270"/>
      <c r="BX3701" s="256"/>
      <c r="BY3701" s="256"/>
      <c r="BZ3701" s="256"/>
      <c r="CA3701" s="267"/>
      <c r="CB3701" s="267"/>
      <c r="CC3701" s="274"/>
      <c r="CD3701" s="267"/>
      <c r="CE3701" s="267"/>
      <c r="CF3701" s="267"/>
      <c r="CG3701" s="267"/>
      <c r="CH3701" s="267"/>
      <c r="CI3701" s="267"/>
      <c r="CJ3701" s="267"/>
      <c r="CK3701" s="267"/>
      <c r="CL3701" s="265"/>
      <c r="CM3701" s="272"/>
      <c r="CN3701" s="264"/>
      <c r="CO3701" s="177"/>
      <c r="CP3701" s="226"/>
      <c r="CQ3701" s="226"/>
      <c r="CR3701" s="226"/>
      <c r="CS3701" s="178"/>
      <c r="CT3701" s="178"/>
      <c r="CU3701" s="178"/>
      <c r="CV3701" s="178"/>
      <c r="CW3701" s="178"/>
      <c r="CX3701" s="178"/>
      <c r="CY3701" s="178"/>
      <c r="CZ3701" s="178"/>
      <c r="DA3701" s="178"/>
    </row>
    <row r="3702" spans="1:105" s="120" customFormat="1" ht="15" customHeight="1">
      <c r="A3702" s="228"/>
      <c r="B3702" s="346"/>
      <c r="C3702" s="349"/>
      <c r="D3702" s="237"/>
      <c r="E3702" s="237"/>
      <c r="F3702" s="243"/>
      <c r="G3702" s="122">
        <v>3</v>
      </c>
      <c r="H3702" s="84"/>
      <c r="I3702" s="84"/>
      <c r="J3702" s="84"/>
      <c r="K3702" s="84"/>
      <c r="L3702" s="84"/>
      <c r="M3702" s="84"/>
      <c r="N3702" s="84"/>
      <c r="O3702" s="84"/>
      <c r="P3702" s="84"/>
      <c r="Q3702" s="84"/>
      <c r="R3702" s="84"/>
      <c r="S3702" s="84"/>
      <c r="T3702" s="84"/>
      <c r="U3702" s="84"/>
      <c r="V3702" s="84"/>
      <c r="W3702" s="84"/>
      <c r="X3702" s="84"/>
      <c r="Y3702" s="84"/>
      <c r="Z3702" s="84"/>
      <c r="AA3702" s="84"/>
      <c r="AB3702" s="84"/>
      <c r="AC3702" s="80"/>
      <c r="AD3702" s="80"/>
      <c r="AE3702" s="80"/>
      <c r="AF3702" s="80"/>
      <c r="AG3702" s="80"/>
      <c r="AH3702" s="80"/>
      <c r="AI3702" s="80"/>
      <c r="AJ3702" s="80"/>
      <c r="AK3702" s="80"/>
      <c r="AL3702" s="80"/>
      <c r="AM3702" s="240"/>
      <c r="AN3702" s="240"/>
      <c r="AO3702" s="240"/>
      <c r="AP3702" s="240"/>
      <c r="AQ3702" s="240"/>
      <c r="AR3702" s="240"/>
      <c r="AS3702" s="240"/>
      <c r="AT3702" s="256"/>
      <c r="AU3702" s="256"/>
      <c r="AV3702" s="259"/>
      <c r="AW3702" s="259"/>
      <c r="AX3702" s="256"/>
      <c r="AY3702" s="256"/>
      <c r="AZ3702" s="256"/>
      <c r="BA3702" s="256"/>
      <c r="BB3702" s="256"/>
      <c r="BC3702" s="256"/>
      <c r="BD3702" s="256"/>
      <c r="BE3702" s="256"/>
      <c r="BF3702" s="256"/>
      <c r="BG3702" s="256"/>
      <c r="BH3702" s="256"/>
      <c r="BI3702" s="256"/>
      <c r="BJ3702" s="256"/>
      <c r="BK3702" s="256"/>
      <c r="BL3702" s="262"/>
      <c r="BM3702" s="262"/>
      <c r="BN3702" s="262"/>
      <c r="BO3702" s="262"/>
      <c r="BP3702" s="262"/>
      <c r="BQ3702" s="262"/>
      <c r="BR3702" s="270"/>
      <c r="BS3702" s="270"/>
      <c r="BT3702" s="270"/>
      <c r="BU3702" s="270"/>
      <c r="BV3702" s="270"/>
      <c r="BW3702" s="270"/>
      <c r="BX3702" s="256"/>
      <c r="BY3702" s="256"/>
      <c r="BZ3702" s="256"/>
      <c r="CA3702" s="267"/>
      <c r="CB3702" s="267"/>
      <c r="CC3702" s="274"/>
      <c r="CD3702" s="267"/>
      <c r="CE3702" s="267"/>
      <c r="CF3702" s="267"/>
      <c r="CG3702" s="267"/>
      <c r="CH3702" s="267"/>
      <c r="CI3702" s="267"/>
      <c r="CJ3702" s="267"/>
      <c r="CK3702" s="267"/>
      <c r="CL3702" s="265"/>
      <c r="CM3702" s="272"/>
      <c r="CN3702" s="264"/>
      <c r="CO3702" s="177"/>
      <c r="CP3702" s="226"/>
      <c r="CQ3702" s="226"/>
      <c r="CR3702" s="226"/>
      <c r="CS3702" s="178"/>
      <c r="CT3702" s="178"/>
      <c r="CU3702" s="178"/>
      <c r="CV3702" s="178"/>
      <c r="CW3702" s="178"/>
      <c r="CX3702" s="178"/>
      <c r="CY3702" s="178"/>
      <c r="CZ3702" s="178"/>
      <c r="DA3702" s="178"/>
    </row>
    <row r="3703" spans="1:105" s="120" customFormat="1" ht="15" customHeight="1">
      <c r="A3703" s="228"/>
      <c r="B3703" s="346"/>
      <c r="C3703" s="349"/>
      <c r="D3703" s="237"/>
      <c r="E3703" s="237"/>
      <c r="F3703" s="244"/>
      <c r="G3703" s="123">
        <v>3.9</v>
      </c>
      <c r="H3703" s="85"/>
      <c r="I3703" s="85"/>
      <c r="J3703" s="85"/>
      <c r="K3703" s="85"/>
      <c r="L3703" s="85"/>
      <c r="M3703" s="85"/>
      <c r="N3703" s="85"/>
      <c r="O3703" s="85"/>
      <c r="P3703" s="85"/>
      <c r="Q3703" s="85"/>
      <c r="R3703" s="85"/>
      <c r="S3703" s="85"/>
      <c r="T3703" s="85"/>
      <c r="U3703" s="85"/>
      <c r="V3703" s="85"/>
      <c r="W3703" s="85"/>
      <c r="X3703" s="85"/>
      <c r="Y3703" s="85"/>
      <c r="Z3703" s="85"/>
      <c r="AA3703" s="85"/>
      <c r="AB3703" s="85"/>
      <c r="AC3703" s="81"/>
      <c r="AD3703" s="81"/>
      <c r="AE3703" s="81"/>
      <c r="AF3703" s="81"/>
      <c r="AG3703" s="81"/>
      <c r="AH3703" s="81"/>
      <c r="AI3703" s="81"/>
      <c r="AJ3703" s="81"/>
      <c r="AK3703" s="81"/>
      <c r="AL3703" s="81"/>
      <c r="AM3703" s="240"/>
      <c r="AN3703" s="240"/>
      <c r="AO3703" s="240"/>
      <c r="AP3703" s="240"/>
      <c r="AQ3703" s="240"/>
      <c r="AR3703" s="240"/>
      <c r="AS3703" s="240"/>
      <c r="AT3703" s="256"/>
      <c r="AU3703" s="256"/>
      <c r="AV3703" s="259"/>
      <c r="AW3703" s="259"/>
      <c r="AX3703" s="256"/>
      <c r="AY3703" s="256"/>
      <c r="AZ3703" s="256"/>
      <c r="BA3703" s="256"/>
      <c r="BB3703" s="256"/>
      <c r="BC3703" s="256"/>
      <c r="BD3703" s="256"/>
      <c r="BE3703" s="256"/>
      <c r="BF3703" s="256"/>
      <c r="BG3703" s="256"/>
      <c r="BH3703" s="256"/>
      <c r="BI3703" s="256"/>
      <c r="BJ3703" s="256"/>
      <c r="BK3703" s="256"/>
      <c r="BL3703" s="262"/>
      <c r="BM3703" s="262"/>
      <c r="BN3703" s="262"/>
      <c r="BO3703" s="262"/>
      <c r="BP3703" s="262"/>
      <c r="BQ3703" s="262"/>
      <c r="BR3703" s="270"/>
      <c r="BS3703" s="270"/>
      <c r="BT3703" s="270"/>
      <c r="BU3703" s="270"/>
      <c r="BV3703" s="270"/>
      <c r="BW3703" s="270"/>
      <c r="BX3703" s="256"/>
      <c r="BY3703" s="256"/>
      <c r="BZ3703" s="256"/>
      <c r="CA3703" s="267"/>
      <c r="CB3703" s="267"/>
      <c r="CC3703" s="274"/>
      <c r="CD3703" s="267"/>
      <c r="CE3703" s="267"/>
      <c r="CF3703" s="267"/>
      <c r="CG3703" s="267"/>
      <c r="CH3703" s="267"/>
      <c r="CI3703" s="267"/>
      <c r="CJ3703" s="267"/>
      <c r="CK3703" s="267"/>
      <c r="CL3703" s="265"/>
      <c r="CM3703" s="272"/>
      <c r="CN3703" s="264"/>
      <c r="CO3703" s="177"/>
      <c r="CP3703" s="226"/>
      <c r="CQ3703" s="226"/>
      <c r="CR3703" s="226"/>
      <c r="CS3703" s="178"/>
      <c r="CT3703" s="178"/>
      <c r="CU3703" s="178"/>
      <c r="CV3703" s="178"/>
      <c r="CW3703" s="178"/>
      <c r="CX3703" s="178"/>
      <c r="CY3703" s="178"/>
      <c r="CZ3703" s="178"/>
      <c r="DA3703" s="178"/>
    </row>
    <row r="3704" spans="1:105" s="120" customFormat="1" ht="15" customHeight="1">
      <c r="A3704" s="229"/>
      <c r="B3704" s="347"/>
      <c r="C3704" s="350"/>
      <c r="D3704" s="238"/>
      <c r="E3704" s="238"/>
      <c r="F3704" s="245" t="s">
        <v>83</v>
      </c>
      <c r="G3704" s="246"/>
      <c r="H3704" s="82"/>
      <c r="I3704" s="82"/>
      <c r="J3704" s="82"/>
      <c r="K3704" s="82"/>
      <c r="L3704" s="82"/>
      <c r="M3704" s="82"/>
      <c r="N3704" s="82"/>
      <c r="O3704" s="82"/>
      <c r="P3704" s="82"/>
      <c r="Q3704" s="82"/>
      <c r="R3704" s="82"/>
      <c r="S3704" s="82"/>
      <c r="T3704" s="82"/>
      <c r="U3704" s="82"/>
      <c r="V3704" s="82"/>
      <c r="W3704" s="82"/>
      <c r="X3704" s="82"/>
      <c r="Y3704" s="82"/>
      <c r="Z3704" s="82"/>
      <c r="AA3704" s="82"/>
      <c r="AB3704" s="82"/>
      <c r="AC3704" s="35"/>
      <c r="AD3704" s="35"/>
      <c r="AE3704" s="35"/>
      <c r="AF3704" s="35"/>
      <c r="AG3704" s="35"/>
      <c r="AH3704" s="35"/>
      <c r="AI3704" s="35"/>
      <c r="AJ3704" s="35"/>
      <c r="AK3704" s="35"/>
      <c r="AL3704" s="35"/>
      <c r="AM3704" s="241"/>
      <c r="AN3704" s="241"/>
      <c r="AO3704" s="241"/>
      <c r="AP3704" s="241"/>
      <c r="AQ3704" s="241"/>
      <c r="AR3704" s="241"/>
      <c r="AS3704" s="241"/>
      <c r="AT3704" s="257"/>
      <c r="AU3704" s="257"/>
      <c r="AV3704" s="260"/>
      <c r="AW3704" s="260"/>
      <c r="AX3704" s="257"/>
      <c r="AY3704" s="257"/>
      <c r="AZ3704" s="257"/>
      <c r="BA3704" s="257"/>
      <c r="BB3704" s="257"/>
      <c r="BC3704" s="257"/>
      <c r="BD3704" s="257"/>
      <c r="BE3704" s="257"/>
      <c r="BF3704" s="257"/>
      <c r="BG3704" s="257"/>
      <c r="BH3704" s="257"/>
      <c r="BI3704" s="257"/>
      <c r="BJ3704" s="257"/>
      <c r="BK3704" s="257"/>
      <c r="BL3704" s="263"/>
      <c r="BM3704" s="263"/>
      <c r="BN3704" s="263"/>
      <c r="BO3704" s="263"/>
      <c r="BP3704" s="263"/>
      <c r="BQ3704" s="263"/>
      <c r="BR3704" s="271"/>
      <c r="BS3704" s="271"/>
      <c r="BT3704" s="271"/>
      <c r="BU3704" s="271"/>
      <c r="BV3704" s="271"/>
      <c r="BW3704" s="271"/>
      <c r="BX3704" s="257"/>
      <c r="BY3704" s="257"/>
      <c r="BZ3704" s="257"/>
      <c r="CA3704" s="268"/>
      <c r="CB3704" s="268"/>
      <c r="CC3704" s="275"/>
      <c r="CD3704" s="268"/>
      <c r="CE3704" s="268"/>
      <c r="CF3704" s="268"/>
      <c r="CG3704" s="268"/>
      <c r="CH3704" s="268"/>
      <c r="CI3704" s="268"/>
      <c r="CJ3704" s="268"/>
      <c r="CK3704" s="268"/>
      <c r="CL3704" s="265"/>
      <c r="CM3704" s="272"/>
      <c r="CN3704" s="264"/>
      <c r="CO3704" s="177"/>
      <c r="CP3704" s="226"/>
      <c r="CQ3704" s="226"/>
      <c r="CR3704" s="226"/>
      <c r="CS3704" s="178"/>
      <c r="CT3704" s="178"/>
      <c r="CU3704" s="178"/>
      <c r="CV3704" s="178"/>
      <c r="CW3704" s="178"/>
      <c r="CX3704" s="178"/>
      <c r="CY3704" s="178"/>
      <c r="CZ3704" s="178"/>
      <c r="DA3704" s="178"/>
    </row>
    <row r="3705" spans="1:105" s="120" customFormat="1" ht="15" customHeight="1">
      <c r="A3705" s="227">
        <f t="shared" si="1156"/>
        <v>459</v>
      </c>
      <c r="B3705" s="345" t="s">
        <v>448</v>
      </c>
      <c r="C3705" s="348" t="s">
        <v>449</v>
      </c>
      <c r="D3705" s="236">
        <v>43879</v>
      </c>
      <c r="E3705" s="236" t="s">
        <v>353</v>
      </c>
      <c r="F3705" s="253" t="s">
        <v>80</v>
      </c>
      <c r="G3705" s="254"/>
      <c r="H3705" s="82" t="s">
        <v>69</v>
      </c>
      <c r="I3705" s="82"/>
      <c r="J3705" s="82" t="s">
        <v>61</v>
      </c>
      <c r="K3705" s="82" t="s">
        <v>61</v>
      </c>
      <c r="L3705" s="82" t="s">
        <v>61</v>
      </c>
      <c r="M3705" s="82" t="s">
        <v>61</v>
      </c>
      <c r="N3705" s="82" t="s">
        <v>61</v>
      </c>
      <c r="O3705" s="82" t="s">
        <v>973</v>
      </c>
      <c r="P3705" s="82" t="s">
        <v>61</v>
      </c>
      <c r="Q3705" s="82" t="s">
        <v>631</v>
      </c>
      <c r="R3705" s="82" t="s">
        <v>61</v>
      </c>
      <c r="S3705" s="82" t="s">
        <v>61</v>
      </c>
      <c r="T3705" s="82" t="s">
        <v>61</v>
      </c>
      <c r="U3705" s="82" t="s">
        <v>61</v>
      </c>
      <c r="V3705" s="82"/>
      <c r="W3705" s="82" t="s">
        <v>60</v>
      </c>
      <c r="X3705" s="82" t="s">
        <v>60</v>
      </c>
      <c r="Y3705" s="82" t="s">
        <v>60</v>
      </c>
      <c r="Z3705" s="82" t="s">
        <v>60</v>
      </c>
      <c r="AA3705" s="82" t="s">
        <v>60</v>
      </c>
      <c r="AB3705" s="82" t="s">
        <v>60</v>
      </c>
      <c r="AC3705" s="82"/>
      <c r="AD3705" s="82" t="s">
        <v>60</v>
      </c>
      <c r="AE3705" s="82" t="s">
        <v>60</v>
      </c>
      <c r="AF3705" s="82" t="s">
        <v>60</v>
      </c>
      <c r="AG3705" s="82" t="s">
        <v>60</v>
      </c>
      <c r="AH3705" s="82" t="s">
        <v>60</v>
      </c>
      <c r="AI3705" s="82" t="s">
        <v>1471</v>
      </c>
      <c r="AJ3705" s="82"/>
      <c r="AK3705" s="82" t="s">
        <v>61</v>
      </c>
      <c r="AL3705" s="82" t="s">
        <v>61</v>
      </c>
      <c r="AM3705" s="239">
        <f>COUNTIF(H3705:AL3705,"PH")+COUNTIF(H3705:AL3705,"PH/L")+COUNTIF(H3705:AL3705,"PM")</f>
        <v>0</v>
      </c>
      <c r="AN3705" s="239">
        <f>COUNTIF(H3705:AL3705,"PD")+COUNTIF(H3705:AL3705,"PDD")+COUNTIF(H3705:AL3705,"P/DS")/2+COUNTIF(H3705:AL3705,"PMD")</f>
        <v>0</v>
      </c>
      <c r="AO3705" s="239">
        <f>COUNTIF(H3705:AL3705,"PN")+COUNTIF(H3705:AL3705,"P/NS")/2+COUNTIF(H3705:AL3705,"PH")+COUNTIF(H3705:AL3705,"PH/F")/2+COUNTIF(H3705:AL3705,"PH/L")/2+COUNTIF(H3705:AL3705,"PM")</f>
        <v>0</v>
      </c>
      <c r="AP3705" s="239">
        <f>COUNTIF(H3705:AL3705,"BH")+COUNTIF(H3705:AL3705,"AL/BL")+COUNTIF(H3705:AL3705,"UL/BL")+COUNTIF(H3705:AL3705,"BM")</f>
        <v>0</v>
      </c>
      <c r="AQ3705" s="239">
        <f>COUNTIF(H3705:AL3705,"DS")+COUNTIF(H3705:AL3705,"AL/DS")/2+COUNTIF(H3705:AL3705,"UL/DS")/2+COUNTIF(H3705:AL3705,"CT")+COUNTIF(H3705:AL3705,"MD")</f>
        <v>11.5</v>
      </c>
      <c r="AR3705" s="239">
        <f>COUNTIF(H3705:AL3705,"NS")+COUNTIF(H3705:AL3705,"AL/NS")/2+COUNTIF(H3705:AL3705,"UL/NS")/2+COUNTIF(H3705:AL3705,"BH")+COUNTIF(H3705:AL3705,"AL/BF")/2+COUNTIF(H3705:AL3705,"AL/BL")/2+COUNTIF(H3705:AL3705,"UL/BL")/2+COUNTIF(H3705:AL3705,"UL/BF")/2+COUNTIF(H3705:AL3705,"BM")</f>
        <v>12</v>
      </c>
      <c r="AS3705" s="239">
        <f>COUNTIF(H3705:AL3705,"AL")+COUNTIF(H3705:AL3705,"AL/DS")/2+COUNTIF(H3705:AL3705,"AL/NS")/2+COUNTIF(H3705:AL3705,"NH")+COUNTIF(H3705:AL3705,"SL")+COUNTIF(H3705:AL3705,"NHD")+COUNTIF(H3705:AL3705,"B")+COUNTIF(H3705:AL3705,"HL")+COUNTIF(H3705:AL3705,"AL/BF")/2+COUNTIF(H3705:AL3705,"AL/BL")/2</f>
        <v>1</v>
      </c>
      <c r="AT3705" s="255">
        <f>COUNTIF(H3705:AL3705,"PD")+COUNTIF(H3705:AL3705,"PN")+COUNTIF(H3705:AL3705,"P/DS")/2+COUNTIF(H3705:AL3705,"P/NS")/2+COUNTIF(H3705:AL3705,"DS")+COUNTIF(H3705:AL3705,"NS")+COUNTIF(H3705:AL3705,"AL")+COUNTIF(H3705:AL3705,"AL/DS")+COUNTIF(H3705:AL3705,"AL/NS")+COUNTIF(H3705:AL3705,"NH")+COUNTIF(H3705:AL3705,"SL")+COUNTIF(H3705:AL3705,"UL/DS")/2+COUNTIF(H3705:AL3705,"UL/NS")/2+COUNTIF(H3705:AL3705,"CT")+COUNTIF(H3705:AL3705,"NHD")+COUNTIF(H3705:AL3705,"PDD")+COUNTIF(H3705:AL3705,"B")+COUNTIF(H3705:AL3705,"HL")+COUNTIF(H3705:AL3705,"PH")+COUNTIF(H3705:AL3705,"BH")+COUNTIF(H3705:AL3705,"AL/BF")+COUNTIF(H3705:AL3705,"AL/BL")+COUNTIF(H3705:AL3705,"UL/BF")/2+COUNTIF(H3705:AL3705,"UL/BL")/2+COUNTIF(H3705:AL3705,"PH/F")/2+COUNTIF(H3705:AL3705,"PH/L")/2+COUNTIF(H3705:AL3705,"MD")+COUNTIF(H3705:AL3705,"PMD")+COUNTIF(H3705:AL3705,"PM")+COUNTIF(H3705:AL3705,"BM")</f>
        <v>24.5</v>
      </c>
      <c r="AU3705" s="255">
        <f>COUNTIF(H3705:AL3705,"P/DS")/2+COUNTIF(H3705:AL3705,"P/NS")/2+COUNTIF(H3705:AL3705,"IL")+COUNTIF(H3705:AL3705,"NL")+COUNTIF(H3705:AL3705,"UL")+COUNTIF(H3705:AL3705,"UL/DS")/2+COUNTIF(H3705:AL3705,"UL/NS")/2+COUNTIF(H3705:AL3705,"KT")+COUNTIF(H3705:AL3705,"UL/BF")/2+COUNTIF(H3705:AL3705,"UL/BL")/2+COUNTIF(H3705:AL3705,"PH/F")/2+COUNTIF(H3705:AL3705,"PH/L")/2+COUNTIF(H3705:AL3705,"NB")</f>
        <v>1.5</v>
      </c>
      <c r="AV3705" s="258">
        <f>COUNTIF(H3705:AL3705,"PN")+COUNTIF(H3705:AL3705,"TVD")+COUNTIF(H3705:AL3705,"PH")+COUNTIF(H3705:AL3705,"PM")+COUNTIF(H3705:AL3705,"PDD")-COUNTIFS(H3705:AL3705,"PN",H3712:AL3712,"&gt;=3")-COUNTIFS(H3705:AL3705,"PM",H3712:AL3712,"&gt;=3")</f>
        <v>0</v>
      </c>
      <c r="AW3705" s="258">
        <f>COUNTIF(H3705:AL3705,"NS")+COUNTIF(H3705:AL3705,"D")+COUNTIF(H3705:AL3705,"BH")+COUNTIF(H3705:AL3705,"NHD")+COUNTIF(H3705:AL3705,"BM")-COUNTIFS(H3705:AL3705,"NS",H3712:AL3712,"&gt;=3")-COUNTIFS(H3705:AL3705,"BH",H3712:AL3712,"&gt;=3")-COUNTIFS(H3705:AL3705,"BM",H3712:AL3712,"&gt;=3")</f>
        <v>13</v>
      </c>
      <c r="AX3705" s="255">
        <f>COUNTIF(H3705:AL3705,"AL")+COUNTIF(H3705:AL3705,"AL/DS")/2+COUNTIF(H3705:AL3705,"AL/NS")/2+COUNTIF(H3705:AL3705,"AL/BF")+COUNTIF(H3705:AL3705,"AL/BL")/2</f>
        <v>0</v>
      </c>
      <c r="AY3705" s="255">
        <f>COUNTIF(H3705:AL3705,"SL")</f>
        <v>0</v>
      </c>
      <c r="AZ3705" s="255">
        <f>COUNTIF(H3705:AL3705,"NH")</f>
        <v>1</v>
      </c>
      <c r="BA3705" s="255">
        <f>COUNTIF(H3705:AL3705,"HL")</f>
        <v>0</v>
      </c>
      <c r="BB3705" s="255">
        <f>COUNTIF(G3705:AL3705,"P/DS")/2+COUNTIF(G3705:AL3705,"P/NS")/2+COUNTIF(G3705:AL3705,"UL")+COUNTIF(G3705:AL3705,"UL/DS")/2+COUNTIF(G3705:AL3705,"UL/NS")/2+COUNTIF(G3705:AL3705,"UL/BL")/2+COUNTIF(G3705:AL3705,"UL/BF")/2+COUNTIF(G3705:AL3705,"PH/F")/2+COUNTIF(G3705:AL3705,"PH/L")/2</f>
        <v>0.5</v>
      </c>
      <c r="BC3705" s="255">
        <f>COUNTIF(H3705:AL3705,"NB")</f>
        <v>1</v>
      </c>
      <c r="BD3705" s="255">
        <f>COUNTIF(H3705:AL3705,"NL")</f>
        <v>0</v>
      </c>
      <c r="BE3705" s="255">
        <f>COUNTIF(H3705:AL3705,"IL")</f>
        <v>0</v>
      </c>
      <c r="BF3705" s="255">
        <f>COUNTIF(H3705:AL3705,"KT")</f>
        <v>0</v>
      </c>
      <c r="BG3705" s="255">
        <f>COUNTIF(H3705:AL3705,"L70")</f>
        <v>0</v>
      </c>
      <c r="BH3705" s="255">
        <f>COUNTIF(H3705:AL3705,"MD")</f>
        <v>0</v>
      </c>
      <c r="BI3705" s="255">
        <f>COUNTIF(H3705:AL3705,"PMD")</f>
        <v>0</v>
      </c>
      <c r="BJ3705" s="255">
        <f>COUNTIF(H3705:AL3705,"PM")</f>
        <v>0</v>
      </c>
      <c r="BK3705" s="255">
        <f>COUNTIF(H3705:AL3705,"BM")</f>
        <v>0</v>
      </c>
      <c r="BL3705" s="261">
        <f>SUMIF(H3705:AL3705,"PD",H3706:AL3706)+SUMIF(H3705:AL3705,"PN",H3706:AL3706)+SUMIF(H3705:AL3705,"P/DS",H3706:AL3706)+SUMIF(H3705:AL3705,"PN/F",H3706:AL3706)+SUMIF(H3705:AL3705,"PN/L",H3706:AL3706)+SUMIF(H3705:AL3705,"TV",H3706:AL3706)+SUMIF(H3705:AL3705,"TVD",H3706:AL3706)+SUMIF(H3705:AL3705,"PDD",H3706:AL3706)</f>
        <v>0</v>
      </c>
      <c r="BM3705" s="261">
        <f>SUMIF(H3705:AL3705,"PD",H3707:AL3707)+SUMIF(H3705:AL3705,"PN",H3707:AL3707)+SUMIF(H3705:AL3705,"P/DS",H3707:AL3707)+SUMIF(H3705:AL3705,"PN/F",H3707:AL3707)+SUMIF(H3705:AL3705,"PN/L",H3707:AL3707)+SUMIF(H3705:AL3705,"TV",H3707:AL3707)+SUMIF(H3705:AL3705,"TVD",H3707:AL3707)+SUMIF(H3705:AL3705,"PDD",H3707:AL3707)+SUMIF(H3705:AL3705,"PMD",H3707:AL3707)</f>
        <v>0</v>
      </c>
      <c r="BN3705" s="261">
        <f>SUMIF(H3705:AL3705,"PD",H3708:AL3708)+SUMIF(H3705:AL3705,"PN",H3708:AL3708)+SUMIF(H3705:AL3705,"P/DS",H3708:AL3708)+SUMIF(H3705:AL3705,"PN/F",H3708:AL3708)+SUMIF(H3705:AL3705,"PN/L",H3708:AL3708)+SUMIF(H3705:AL3705,"TV",H3708:AL3708)+SUMIF(H3705:AL3705,"TVD",H3708:AL3708)</f>
        <v>0</v>
      </c>
      <c r="BO3705" s="261">
        <f>SUMIF(H3705:AL3705,"PD",H3709:AL3709)+SUMIF(H3705:AL3705,"PN",H3709:AL3709)+SUMIF(H3705:AL3705,"P/DS",H3709:AL3709)+SUMIF(H3705:AL3705,"PN/F",H3709:AL3709)+SUMIF(H3705:AL3705,"PN/L",H3709:AL3709)+SUMIF(H3705:AL3705,"TV",H3709:AL3709)+SUMIF(H3705:AL3705,"TVD",H3709:AL3709)</f>
        <v>0</v>
      </c>
      <c r="BP3705" s="261">
        <f>SUMIF(H3705:AL3705,"PD",H3710:AL3710)+SUMIF(H3705:AL3705,"PN",H3710:AL3710)+SUMIF(H3705:AL3705,"P/DS",H3710:AL3710)+SUMIF(H3705:AL3705,"PN/F",H3710:AL3710)+SUMIF(H3705:AL3705,"PN/L",H3710:AL3710)+SUMIF(H3705:AL3705,"TV",H3710:AL3710)+SUMIF(H3705:AL3705,"TVD",H3710:AL3710)+SUMIF(H3705:AL3705,"PDD",H3710:AL3710)+SUMIF(H3705:AL3705,"PH",H3710:AL3710)+SUMIF(H3705:AL3705,"PM",H3710:AL3710)</f>
        <v>0</v>
      </c>
      <c r="BQ3705" s="261">
        <f>SUMIF(H3705:AL3705,"PD",H3711:AL3711)+SUMIF(H3705:AL3705,"PN",H3711:AL3711)+SUMIF(H3705:AL3705,"P/DS",H3711:AL3711)+SUMIF(H3705:AL3705,"PN/F",H3711:AL3711)+SUMIF(H3705:AL3705,"PN/L",H3711:AL3711)+SUMIF(H3705:AL3705,"TV",H3711:AL3711)+SUMIF(H3705:AL3705,"TVD",H3711:AL3711)+SUMIF(H3705:AL3705,"PDD",H3711:AL3711)+SUMIF(H3705:AL3705,"PH",H3711:AL3711)+SUMIF(H3705:AL3705,"PM",H3711:AL3711)</f>
        <v>0</v>
      </c>
      <c r="BR3705" s="269">
        <f>SUM(H3706:AL3706)-BL3705</f>
        <v>34.5</v>
      </c>
      <c r="BS3705" s="269">
        <f>SUM(H3707:AL3707)-BM3705</f>
        <v>7.5</v>
      </c>
      <c r="BT3705" s="269">
        <f>SUM(H3708:AL3708)-BN3705</f>
        <v>0</v>
      </c>
      <c r="BU3705" s="269">
        <f>SUM(H3709:AL3709)-BO3705</f>
        <v>6</v>
      </c>
      <c r="BV3705" s="269">
        <f>SUM(H3710:AL3710)-BP3705</f>
        <v>0</v>
      </c>
      <c r="BW3705" s="269">
        <f>SUM(H3711:AL3711)-BQ3705</f>
        <v>0</v>
      </c>
      <c r="BX3705" s="255">
        <f>SUMIF(H3705:AL3705,"PD",H3712:AL3712)+SUMIF(H3705:AL3705,"PN",H3712:AL3712)+SUMIF(H3705:AL3705,"P/DS",H3712:AL3712)+SUMIF(H3705:AL3705,"PN/F",H3712:AL3712)+SUMIF(H3705:AL3705,"PN/L",H3712:AL3712)</f>
        <v>0</v>
      </c>
      <c r="BY3705" s="255">
        <f>SUM(H3712:AL3712)-BX3705</f>
        <v>0</v>
      </c>
      <c r="BZ3705" s="255">
        <f t="shared" ref="BZ3705" si="1159">+SUM(BL3705:BW3712)</f>
        <v>48</v>
      </c>
      <c r="CA3705" s="266">
        <f>(COUNTIFS(H3705:AL3705,"PD",H3706:AL3706,"&gt;=2"))*0.5-IF(CN3705="VP",COUNTIFS($H$16:$AL$16,"SAT",H3705:AL3705,"PD",H3706:AL3706,"&gt;=2"))*0.5</f>
        <v>0</v>
      </c>
      <c r="CB3705" s="266">
        <f>(COUNTIFS(H3705:AL3705,"PN",H3707:AL3707,"&gt;=0.5",H3706:AL3706,"&gt;=1.5"))*0.5+COUNTIFS(H3705:AL3705,"PDD",H3707:AL3707,"&gt;=0.5",H3706:AL3706,"&gt;=1.5")*0.5</f>
        <v>0</v>
      </c>
      <c r="CC3705" s="273">
        <f>(COUNTIFS(H3705:AL3705,"TV",H3707:AL3707,"&gt;=10"))*0.5+(COUNTIFS(H3705:AL3705,"PMD",H3707:AL3707,"&gt;=2"))*0.5</f>
        <v>0</v>
      </c>
      <c r="CD3705" s="266">
        <f>(COUNTIFS(H3705:AL3705,"TVD",H3709:AL3709,"&gt;=6.5",H3707:AL3707,"&gt;=3.5"))*0.5</f>
        <v>0</v>
      </c>
      <c r="CE3705" s="266">
        <f>(COUNTIFS(H3705:AL3705,"PD",H3710:AL3710,"&gt;=10"))*0.5</f>
        <v>0</v>
      </c>
      <c r="CF3705" s="266">
        <f>(COUNTIFS(H3705:AL3705,"PDD",H3710:AL3710,"&gt;=3.5",H3711:AL3711,"&gt;=6.5")+COUNTIFS(H3705:AL3705,"PH",H3711:AL3711,"&gt;=0.5",H3710:AL3710,"&gt;=1.5")+COUNTIFS(H3705:AL3705,"PM",H3711:AL3711,"&gt;=0.5",H3710:AL3710,"&gt;=1.5"))*0.5</f>
        <v>0</v>
      </c>
      <c r="CG3705" s="266">
        <f>(COUNTIFS(H3705:AL3705,"DS",H3706:AL3706,"&gt;=2")+COUNTIFS(H3705:AL3705,"AL/DS",H3706:AL3706,"&gt;=2"))*0.5-IF(CN3705="VP",COUNTIFS($H$16:$AL$16,"SAT",H3705:AL3705,"DS",H3706:AL3706,"&gt;=2"))*0.5</f>
        <v>2.5</v>
      </c>
      <c r="CH3705" s="266">
        <f>(COUNTIFS(H3705:AL3705,"NS",H3707:AL3707,"&gt;=0.5",H3706:AL3706,"&gt;=1.5")+COUNTIFS(H3705:AL3705,"AL/NS",H3707:AL3707,"&gt;=0.5",H3706:AL3706,"&gt;=1.5")+COUNTIFS(H3705:AL3705,"NHD",H3707:AL3707,"&gt;=4.5",H3710:AL3710,"&gt;=2",H3706:AL3706,"&gt;=1.5"))*0.5</f>
        <v>5.5</v>
      </c>
      <c r="CI3705" s="266">
        <f>(COUNTIF(H3707:AL3707,"&gt;=10")+COUNTIFS(H3705:AL3705,"MD",H3707:AL3707,"&gt;=2")-COUNTIFS(H3705:AL3705,"TV",H3707:AL3707,"&gt;=10"))*0.5</f>
        <v>0</v>
      </c>
      <c r="CJ3705" s="266">
        <f>(COUNTIFS(H3705:AL3705,"D",H3709:AL3709,"&gt;=6.5",H3707:AL3707,"&gt;=3.5"))*0.5</f>
        <v>0</v>
      </c>
      <c r="CK3705" s="266">
        <f>(COUNTIF(H3710:AL3710,"&gt;=10")-COUNTIFS(H3705:AL3705,"PD",H3710:AL3710,"&gt;=10"))*0.5</f>
        <v>0</v>
      </c>
      <c r="CL3705" s="265">
        <f>(COUNTIFS(H3705:AL3705,"NHD",H3710:AL3710,"&gt;=3.5",H3711:AL3711,"&gt;=6.5")+COUNTIFS(H3705:AL3705,"BH",H3710:AL3710,"&gt;=1.5",H3711:AL3711,"&gt;=0.5")+COUNTIFS(H3705:AL3705,"BM",H3710:AL3710,"&gt;=1.5",H3711:AL3711,"&gt;=0.5")+COUNTIFS(H3705:AL3705,"D",H3710:AL3710,"&gt;=1.5",H3711:AL3711,"&gt;=0.5"))*0.5</f>
        <v>0</v>
      </c>
      <c r="CM3705" s="272"/>
      <c r="CN3705" s="264" t="s">
        <v>723</v>
      </c>
      <c r="CO3705" s="177">
        <f t="shared" ref="CO3705" si="1160">+AM3705+AN3705+AO3705+AP3705+AQ3705+AR3705+AS3705+AU3705+BG3705</f>
        <v>26</v>
      </c>
      <c r="CP3705" s="225">
        <f>+SUM(I3706:I3711)-I3712</f>
        <v>0</v>
      </c>
      <c r="CQ3705" s="225">
        <f>+SUM(J3706:J3711)-J3712</f>
        <v>2.5</v>
      </c>
      <c r="CR3705" s="225">
        <f>+SUM(K3706:K3711)-K3712</f>
        <v>2.5</v>
      </c>
      <c r="CS3705" s="178"/>
      <c r="CT3705" s="178"/>
      <c r="CU3705" s="178"/>
      <c r="CV3705" s="178"/>
      <c r="CW3705" s="178"/>
      <c r="CX3705" s="178"/>
      <c r="CY3705" s="178"/>
      <c r="CZ3705" s="178"/>
      <c r="DA3705" s="178"/>
    </row>
    <row r="3706" spans="1:105" s="120" customFormat="1" ht="15" customHeight="1">
      <c r="A3706" s="228"/>
      <c r="B3706" s="346"/>
      <c r="C3706" s="349"/>
      <c r="D3706" s="237"/>
      <c r="E3706" s="237"/>
      <c r="F3706" s="242" t="s">
        <v>82</v>
      </c>
      <c r="G3706" s="121">
        <v>1.5</v>
      </c>
      <c r="H3706" s="83"/>
      <c r="I3706" s="83"/>
      <c r="J3706" s="83">
        <v>2</v>
      </c>
      <c r="K3706" s="83">
        <v>2</v>
      </c>
      <c r="L3706" s="83">
        <v>2</v>
      </c>
      <c r="M3706" s="83">
        <v>2</v>
      </c>
      <c r="N3706" s="83">
        <v>2</v>
      </c>
      <c r="O3706" s="83"/>
      <c r="P3706" s="83">
        <v>2</v>
      </c>
      <c r="Q3706" s="83"/>
      <c r="R3706" s="83">
        <v>2</v>
      </c>
      <c r="S3706" s="83">
        <v>2</v>
      </c>
      <c r="T3706" s="83">
        <v>2</v>
      </c>
      <c r="U3706" s="83">
        <v>2</v>
      </c>
      <c r="V3706" s="83"/>
      <c r="W3706" s="83">
        <v>2.5</v>
      </c>
      <c r="X3706" s="83">
        <v>0</v>
      </c>
      <c r="Y3706" s="83">
        <v>2.5</v>
      </c>
      <c r="Z3706" s="83"/>
      <c r="AA3706" s="83"/>
      <c r="AB3706" s="83"/>
      <c r="AC3706" s="79"/>
      <c r="AD3706" s="79">
        <v>2.5</v>
      </c>
      <c r="AE3706" s="79">
        <v>0</v>
      </c>
      <c r="AF3706" s="79">
        <v>2.5</v>
      </c>
      <c r="AG3706" s="79"/>
      <c r="AH3706" s="79">
        <v>2.5</v>
      </c>
      <c r="AI3706" s="79"/>
      <c r="AJ3706" s="79"/>
      <c r="AK3706" s="79">
        <v>2</v>
      </c>
      <c r="AL3706" s="79"/>
      <c r="AM3706" s="240"/>
      <c r="AN3706" s="240"/>
      <c r="AO3706" s="240"/>
      <c r="AP3706" s="240"/>
      <c r="AQ3706" s="240"/>
      <c r="AR3706" s="240"/>
      <c r="AS3706" s="240"/>
      <c r="AT3706" s="256"/>
      <c r="AU3706" s="256"/>
      <c r="AV3706" s="259"/>
      <c r="AW3706" s="259"/>
      <c r="AX3706" s="256"/>
      <c r="AY3706" s="256"/>
      <c r="AZ3706" s="256"/>
      <c r="BA3706" s="256"/>
      <c r="BB3706" s="256"/>
      <c r="BC3706" s="256"/>
      <c r="BD3706" s="256"/>
      <c r="BE3706" s="256"/>
      <c r="BF3706" s="256"/>
      <c r="BG3706" s="256"/>
      <c r="BH3706" s="256"/>
      <c r="BI3706" s="256"/>
      <c r="BJ3706" s="256"/>
      <c r="BK3706" s="256"/>
      <c r="BL3706" s="262"/>
      <c r="BM3706" s="262"/>
      <c r="BN3706" s="262"/>
      <c r="BO3706" s="262"/>
      <c r="BP3706" s="262"/>
      <c r="BQ3706" s="262"/>
      <c r="BR3706" s="270"/>
      <c r="BS3706" s="270"/>
      <c r="BT3706" s="270"/>
      <c r="BU3706" s="270"/>
      <c r="BV3706" s="270"/>
      <c r="BW3706" s="270"/>
      <c r="BX3706" s="256"/>
      <c r="BY3706" s="256"/>
      <c r="BZ3706" s="256"/>
      <c r="CA3706" s="267"/>
      <c r="CB3706" s="267"/>
      <c r="CC3706" s="274"/>
      <c r="CD3706" s="267"/>
      <c r="CE3706" s="267"/>
      <c r="CF3706" s="267"/>
      <c r="CG3706" s="267"/>
      <c r="CH3706" s="267"/>
      <c r="CI3706" s="267"/>
      <c r="CJ3706" s="267"/>
      <c r="CK3706" s="267"/>
      <c r="CL3706" s="265"/>
      <c r="CM3706" s="272"/>
      <c r="CN3706" s="264"/>
      <c r="CO3706" s="177"/>
      <c r="CP3706" s="226"/>
      <c r="CQ3706" s="226"/>
      <c r="CR3706" s="226"/>
      <c r="CS3706" s="178"/>
      <c r="CT3706" s="178"/>
      <c r="CU3706" s="178"/>
      <c r="CV3706" s="178"/>
      <c r="CW3706" s="178"/>
      <c r="CX3706" s="178"/>
      <c r="CY3706" s="178"/>
      <c r="CZ3706" s="178"/>
      <c r="DA3706" s="178"/>
    </row>
    <row r="3707" spans="1:105" s="120" customFormat="1" ht="15" customHeight="1">
      <c r="A3707" s="228"/>
      <c r="B3707" s="346"/>
      <c r="C3707" s="349"/>
      <c r="D3707" s="237"/>
      <c r="E3707" s="237"/>
      <c r="F3707" s="243"/>
      <c r="G3707" s="122">
        <v>2</v>
      </c>
      <c r="H3707" s="84"/>
      <c r="I3707" s="84"/>
      <c r="J3707" s="84">
        <v>0.5</v>
      </c>
      <c r="K3707" s="84">
        <v>0.5</v>
      </c>
      <c r="L3707" s="84">
        <v>0.5</v>
      </c>
      <c r="M3707" s="84">
        <v>0.5</v>
      </c>
      <c r="N3707" s="84">
        <v>0.5</v>
      </c>
      <c r="O3707" s="84">
        <v>2</v>
      </c>
      <c r="P3707" s="84">
        <v>0.5</v>
      </c>
      <c r="Q3707" s="84"/>
      <c r="R3707" s="84">
        <v>0.5</v>
      </c>
      <c r="S3707" s="84">
        <v>0.5</v>
      </c>
      <c r="T3707" s="84">
        <v>0.5</v>
      </c>
      <c r="U3707" s="84">
        <v>0.5</v>
      </c>
      <c r="V3707" s="84"/>
      <c r="W3707" s="84"/>
      <c r="X3707" s="84"/>
      <c r="Y3707" s="84"/>
      <c r="Z3707" s="84"/>
      <c r="AA3707" s="84"/>
      <c r="AB3707" s="84"/>
      <c r="AC3707" s="80"/>
      <c r="AD3707" s="80"/>
      <c r="AE3707" s="80"/>
      <c r="AF3707" s="80"/>
      <c r="AG3707" s="80"/>
      <c r="AH3707" s="80"/>
      <c r="AI3707" s="80"/>
      <c r="AJ3707" s="80"/>
      <c r="AK3707" s="80">
        <v>0.5</v>
      </c>
      <c r="AL3707" s="80"/>
      <c r="AM3707" s="240"/>
      <c r="AN3707" s="240"/>
      <c r="AO3707" s="240"/>
      <c r="AP3707" s="240"/>
      <c r="AQ3707" s="240"/>
      <c r="AR3707" s="240"/>
      <c r="AS3707" s="240"/>
      <c r="AT3707" s="256"/>
      <c r="AU3707" s="256"/>
      <c r="AV3707" s="259"/>
      <c r="AW3707" s="259"/>
      <c r="AX3707" s="256"/>
      <c r="AY3707" s="256"/>
      <c r="AZ3707" s="256"/>
      <c r="BA3707" s="256"/>
      <c r="BB3707" s="256"/>
      <c r="BC3707" s="256"/>
      <c r="BD3707" s="256"/>
      <c r="BE3707" s="256"/>
      <c r="BF3707" s="256"/>
      <c r="BG3707" s="256"/>
      <c r="BH3707" s="256"/>
      <c r="BI3707" s="256"/>
      <c r="BJ3707" s="256"/>
      <c r="BK3707" s="256"/>
      <c r="BL3707" s="262"/>
      <c r="BM3707" s="262"/>
      <c r="BN3707" s="262"/>
      <c r="BO3707" s="262"/>
      <c r="BP3707" s="262"/>
      <c r="BQ3707" s="262"/>
      <c r="BR3707" s="270"/>
      <c r="BS3707" s="270"/>
      <c r="BT3707" s="270"/>
      <c r="BU3707" s="270"/>
      <c r="BV3707" s="270"/>
      <c r="BW3707" s="270"/>
      <c r="BX3707" s="256"/>
      <c r="BY3707" s="256"/>
      <c r="BZ3707" s="256"/>
      <c r="CA3707" s="267"/>
      <c r="CB3707" s="267"/>
      <c r="CC3707" s="274"/>
      <c r="CD3707" s="267"/>
      <c r="CE3707" s="267"/>
      <c r="CF3707" s="267"/>
      <c r="CG3707" s="267"/>
      <c r="CH3707" s="267"/>
      <c r="CI3707" s="267"/>
      <c r="CJ3707" s="267"/>
      <c r="CK3707" s="267"/>
      <c r="CL3707" s="265"/>
      <c r="CM3707" s="272"/>
      <c r="CN3707" s="264"/>
      <c r="CO3707" s="177"/>
      <c r="CP3707" s="226"/>
      <c r="CQ3707" s="226"/>
      <c r="CR3707" s="226"/>
      <c r="CS3707" s="178"/>
      <c r="CT3707" s="178"/>
      <c r="CU3707" s="178"/>
      <c r="CV3707" s="178"/>
      <c r="CW3707" s="178"/>
      <c r="CX3707" s="178"/>
      <c r="CY3707" s="178"/>
      <c r="CZ3707" s="178"/>
      <c r="DA3707" s="178"/>
    </row>
    <row r="3708" spans="1:105" s="120" customFormat="1" ht="15" customHeight="1">
      <c r="A3708" s="228"/>
      <c r="B3708" s="346"/>
      <c r="C3708" s="349"/>
      <c r="D3708" s="237"/>
      <c r="E3708" s="237"/>
      <c r="F3708" s="243"/>
      <c r="G3708" s="122">
        <v>2.1</v>
      </c>
      <c r="H3708" s="84"/>
      <c r="I3708" s="84"/>
      <c r="J3708" s="84"/>
      <c r="K3708" s="84"/>
      <c r="L3708" s="84"/>
      <c r="M3708" s="84"/>
      <c r="N3708" s="84"/>
      <c r="O3708" s="84"/>
      <c r="P3708" s="84"/>
      <c r="Q3708" s="84"/>
      <c r="R3708" s="84"/>
      <c r="S3708" s="84"/>
      <c r="T3708" s="84"/>
      <c r="U3708" s="84"/>
      <c r="V3708" s="84"/>
      <c r="W3708" s="84"/>
      <c r="X3708" s="84"/>
      <c r="Y3708" s="84"/>
      <c r="Z3708" s="84"/>
      <c r="AA3708" s="84"/>
      <c r="AB3708" s="84"/>
      <c r="AC3708" s="80"/>
      <c r="AD3708" s="80"/>
      <c r="AE3708" s="80"/>
      <c r="AF3708" s="80"/>
      <c r="AG3708" s="80"/>
      <c r="AH3708" s="80"/>
      <c r="AI3708" s="80"/>
      <c r="AJ3708" s="80"/>
      <c r="AK3708" s="80"/>
      <c r="AL3708" s="80"/>
      <c r="AM3708" s="240"/>
      <c r="AN3708" s="240"/>
      <c r="AO3708" s="240"/>
      <c r="AP3708" s="240"/>
      <c r="AQ3708" s="240"/>
      <c r="AR3708" s="240"/>
      <c r="AS3708" s="240"/>
      <c r="AT3708" s="256"/>
      <c r="AU3708" s="256"/>
      <c r="AV3708" s="259"/>
      <c r="AW3708" s="259"/>
      <c r="AX3708" s="256"/>
      <c r="AY3708" s="256"/>
      <c r="AZ3708" s="256"/>
      <c r="BA3708" s="256"/>
      <c r="BB3708" s="256"/>
      <c r="BC3708" s="256"/>
      <c r="BD3708" s="256"/>
      <c r="BE3708" s="256"/>
      <c r="BF3708" s="256"/>
      <c r="BG3708" s="256"/>
      <c r="BH3708" s="256"/>
      <c r="BI3708" s="256"/>
      <c r="BJ3708" s="256"/>
      <c r="BK3708" s="256"/>
      <c r="BL3708" s="262"/>
      <c r="BM3708" s="262"/>
      <c r="BN3708" s="262"/>
      <c r="BO3708" s="262"/>
      <c r="BP3708" s="262"/>
      <c r="BQ3708" s="262"/>
      <c r="BR3708" s="270"/>
      <c r="BS3708" s="270"/>
      <c r="BT3708" s="270"/>
      <c r="BU3708" s="270"/>
      <c r="BV3708" s="270"/>
      <c r="BW3708" s="270"/>
      <c r="BX3708" s="256"/>
      <c r="BY3708" s="256"/>
      <c r="BZ3708" s="256"/>
      <c r="CA3708" s="267"/>
      <c r="CB3708" s="267"/>
      <c r="CC3708" s="274"/>
      <c r="CD3708" s="267"/>
      <c r="CE3708" s="267"/>
      <c r="CF3708" s="267"/>
      <c r="CG3708" s="267"/>
      <c r="CH3708" s="267"/>
      <c r="CI3708" s="267"/>
      <c r="CJ3708" s="267"/>
      <c r="CK3708" s="267"/>
      <c r="CL3708" s="265"/>
      <c r="CM3708" s="272"/>
      <c r="CN3708" s="264"/>
      <c r="CO3708" s="177"/>
      <c r="CP3708" s="226"/>
      <c r="CQ3708" s="226"/>
      <c r="CR3708" s="226"/>
      <c r="CS3708" s="178"/>
      <c r="CT3708" s="178"/>
      <c r="CU3708" s="178"/>
      <c r="CV3708" s="178"/>
      <c r="CW3708" s="178"/>
      <c r="CX3708" s="178"/>
      <c r="CY3708" s="178"/>
      <c r="CZ3708" s="178"/>
      <c r="DA3708" s="178"/>
    </row>
    <row r="3709" spans="1:105" s="120" customFormat="1" ht="15" customHeight="1">
      <c r="A3709" s="228"/>
      <c r="B3709" s="346"/>
      <c r="C3709" s="349"/>
      <c r="D3709" s="237"/>
      <c r="E3709" s="237"/>
      <c r="F3709" s="243"/>
      <c r="G3709" s="122">
        <v>2.7</v>
      </c>
      <c r="H3709" s="84"/>
      <c r="I3709" s="84"/>
      <c r="J3709" s="84"/>
      <c r="K3709" s="84"/>
      <c r="L3709" s="84"/>
      <c r="M3709" s="84"/>
      <c r="N3709" s="84"/>
      <c r="O3709" s="84">
        <v>6</v>
      </c>
      <c r="P3709" s="84"/>
      <c r="Q3709" s="84"/>
      <c r="R3709" s="84"/>
      <c r="S3709" s="84"/>
      <c r="T3709" s="84"/>
      <c r="U3709" s="84"/>
      <c r="V3709" s="84"/>
      <c r="W3709" s="84"/>
      <c r="X3709" s="84"/>
      <c r="Y3709" s="84"/>
      <c r="Z3709" s="84"/>
      <c r="AA3709" s="84"/>
      <c r="AB3709" s="84"/>
      <c r="AC3709" s="80"/>
      <c r="AD3709" s="80"/>
      <c r="AE3709" s="80"/>
      <c r="AF3709" s="80"/>
      <c r="AG3709" s="80"/>
      <c r="AH3709" s="80"/>
      <c r="AI3709" s="80"/>
      <c r="AJ3709" s="80"/>
      <c r="AK3709" s="80"/>
      <c r="AL3709" s="80"/>
      <c r="AM3709" s="240"/>
      <c r="AN3709" s="240"/>
      <c r="AO3709" s="240"/>
      <c r="AP3709" s="240"/>
      <c r="AQ3709" s="240"/>
      <c r="AR3709" s="240"/>
      <c r="AS3709" s="240"/>
      <c r="AT3709" s="256"/>
      <c r="AU3709" s="256"/>
      <c r="AV3709" s="259"/>
      <c r="AW3709" s="259"/>
      <c r="AX3709" s="256"/>
      <c r="AY3709" s="256"/>
      <c r="AZ3709" s="256"/>
      <c r="BA3709" s="256"/>
      <c r="BB3709" s="256"/>
      <c r="BC3709" s="256"/>
      <c r="BD3709" s="256"/>
      <c r="BE3709" s="256"/>
      <c r="BF3709" s="256"/>
      <c r="BG3709" s="256"/>
      <c r="BH3709" s="256"/>
      <c r="BI3709" s="256"/>
      <c r="BJ3709" s="256"/>
      <c r="BK3709" s="256"/>
      <c r="BL3709" s="262"/>
      <c r="BM3709" s="262"/>
      <c r="BN3709" s="262"/>
      <c r="BO3709" s="262"/>
      <c r="BP3709" s="262"/>
      <c r="BQ3709" s="262"/>
      <c r="BR3709" s="270"/>
      <c r="BS3709" s="270"/>
      <c r="BT3709" s="270"/>
      <c r="BU3709" s="270"/>
      <c r="BV3709" s="270"/>
      <c r="BW3709" s="270"/>
      <c r="BX3709" s="256"/>
      <c r="BY3709" s="256"/>
      <c r="BZ3709" s="256"/>
      <c r="CA3709" s="267"/>
      <c r="CB3709" s="267"/>
      <c r="CC3709" s="274"/>
      <c r="CD3709" s="267"/>
      <c r="CE3709" s="267"/>
      <c r="CF3709" s="267"/>
      <c r="CG3709" s="267"/>
      <c r="CH3709" s="267"/>
      <c r="CI3709" s="267"/>
      <c r="CJ3709" s="267"/>
      <c r="CK3709" s="267"/>
      <c r="CL3709" s="265"/>
      <c r="CM3709" s="272"/>
      <c r="CN3709" s="264"/>
      <c r="CO3709" s="177"/>
      <c r="CP3709" s="226"/>
      <c r="CQ3709" s="226"/>
      <c r="CR3709" s="226"/>
      <c r="CS3709" s="178"/>
      <c r="CT3709" s="178"/>
      <c r="CU3709" s="178"/>
      <c r="CV3709" s="178"/>
      <c r="CW3709" s="178"/>
      <c r="CX3709" s="178"/>
      <c r="CY3709" s="178"/>
      <c r="CZ3709" s="178"/>
      <c r="DA3709" s="178"/>
    </row>
    <row r="3710" spans="1:105" s="120" customFormat="1" ht="15" customHeight="1">
      <c r="A3710" s="228"/>
      <c r="B3710" s="346"/>
      <c r="C3710" s="349"/>
      <c r="D3710" s="237"/>
      <c r="E3710" s="237"/>
      <c r="F3710" s="243"/>
      <c r="G3710" s="122">
        <v>3</v>
      </c>
      <c r="H3710" s="84"/>
      <c r="I3710" s="84"/>
      <c r="J3710" s="84"/>
      <c r="K3710" s="84"/>
      <c r="L3710" s="84"/>
      <c r="M3710" s="84"/>
      <c r="N3710" s="84"/>
      <c r="O3710" s="84"/>
      <c r="P3710" s="84"/>
      <c r="Q3710" s="84"/>
      <c r="R3710" s="84"/>
      <c r="S3710" s="84"/>
      <c r="T3710" s="84"/>
      <c r="U3710" s="84"/>
      <c r="V3710" s="84"/>
      <c r="W3710" s="84"/>
      <c r="X3710" s="84"/>
      <c r="Y3710" s="84"/>
      <c r="Z3710" s="84"/>
      <c r="AA3710" s="84"/>
      <c r="AB3710" s="84"/>
      <c r="AC3710" s="80"/>
      <c r="AD3710" s="80"/>
      <c r="AE3710" s="80"/>
      <c r="AF3710" s="80"/>
      <c r="AG3710" s="80"/>
      <c r="AH3710" s="80"/>
      <c r="AI3710" s="80"/>
      <c r="AJ3710" s="80"/>
      <c r="AK3710" s="80"/>
      <c r="AL3710" s="80"/>
      <c r="AM3710" s="240"/>
      <c r="AN3710" s="240"/>
      <c r="AO3710" s="240"/>
      <c r="AP3710" s="240"/>
      <c r="AQ3710" s="240"/>
      <c r="AR3710" s="240"/>
      <c r="AS3710" s="240"/>
      <c r="AT3710" s="256"/>
      <c r="AU3710" s="256"/>
      <c r="AV3710" s="259"/>
      <c r="AW3710" s="259"/>
      <c r="AX3710" s="256"/>
      <c r="AY3710" s="256"/>
      <c r="AZ3710" s="256"/>
      <c r="BA3710" s="256"/>
      <c r="BB3710" s="256"/>
      <c r="BC3710" s="256"/>
      <c r="BD3710" s="256"/>
      <c r="BE3710" s="256"/>
      <c r="BF3710" s="256"/>
      <c r="BG3710" s="256"/>
      <c r="BH3710" s="256"/>
      <c r="BI3710" s="256"/>
      <c r="BJ3710" s="256"/>
      <c r="BK3710" s="256"/>
      <c r="BL3710" s="262"/>
      <c r="BM3710" s="262"/>
      <c r="BN3710" s="262"/>
      <c r="BO3710" s="262"/>
      <c r="BP3710" s="262"/>
      <c r="BQ3710" s="262"/>
      <c r="BR3710" s="270"/>
      <c r="BS3710" s="270"/>
      <c r="BT3710" s="270"/>
      <c r="BU3710" s="270"/>
      <c r="BV3710" s="270"/>
      <c r="BW3710" s="270"/>
      <c r="BX3710" s="256"/>
      <c r="BY3710" s="256"/>
      <c r="BZ3710" s="256"/>
      <c r="CA3710" s="267"/>
      <c r="CB3710" s="267"/>
      <c r="CC3710" s="274"/>
      <c r="CD3710" s="267"/>
      <c r="CE3710" s="267"/>
      <c r="CF3710" s="267"/>
      <c r="CG3710" s="267"/>
      <c r="CH3710" s="267"/>
      <c r="CI3710" s="267"/>
      <c r="CJ3710" s="267"/>
      <c r="CK3710" s="267"/>
      <c r="CL3710" s="265"/>
      <c r="CM3710" s="272"/>
      <c r="CN3710" s="264"/>
      <c r="CO3710" s="177"/>
      <c r="CP3710" s="226"/>
      <c r="CQ3710" s="226"/>
      <c r="CR3710" s="226"/>
      <c r="CS3710" s="178"/>
      <c r="CT3710" s="178"/>
      <c r="CU3710" s="178"/>
      <c r="CV3710" s="178"/>
      <c r="CW3710" s="178"/>
      <c r="CX3710" s="178"/>
      <c r="CY3710" s="178"/>
      <c r="CZ3710" s="178"/>
      <c r="DA3710" s="178"/>
    </row>
    <row r="3711" spans="1:105" s="120" customFormat="1" ht="15" customHeight="1">
      <c r="A3711" s="228"/>
      <c r="B3711" s="346"/>
      <c r="C3711" s="349"/>
      <c r="D3711" s="237"/>
      <c r="E3711" s="237"/>
      <c r="F3711" s="244"/>
      <c r="G3711" s="123">
        <v>3.9</v>
      </c>
      <c r="H3711" s="85"/>
      <c r="I3711" s="85"/>
      <c r="J3711" s="85"/>
      <c r="K3711" s="85"/>
      <c r="L3711" s="85"/>
      <c r="M3711" s="85"/>
      <c r="N3711" s="85"/>
      <c r="O3711" s="85"/>
      <c r="P3711" s="85"/>
      <c r="Q3711" s="85"/>
      <c r="R3711" s="85"/>
      <c r="S3711" s="85"/>
      <c r="T3711" s="85"/>
      <c r="U3711" s="85"/>
      <c r="V3711" s="85"/>
      <c r="W3711" s="85"/>
      <c r="X3711" s="85"/>
      <c r="Y3711" s="85"/>
      <c r="Z3711" s="85"/>
      <c r="AA3711" s="85"/>
      <c r="AB3711" s="85"/>
      <c r="AC3711" s="81"/>
      <c r="AD3711" s="81"/>
      <c r="AE3711" s="81"/>
      <c r="AF3711" s="81"/>
      <c r="AG3711" s="81"/>
      <c r="AH3711" s="81"/>
      <c r="AI3711" s="81"/>
      <c r="AJ3711" s="81"/>
      <c r="AK3711" s="81"/>
      <c r="AL3711" s="81"/>
      <c r="AM3711" s="240"/>
      <c r="AN3711" s="240"/>
      <c r="AO3711" s="240"/>
      <c r="AP3711" s="240"/>
      <c r="AQ3711" s="240"/>
      <c r="AR3711" s="240"/>
      <c r="AS3711" s="240"/>
      <c r="AT3711" s="256"/>
      <c r="AU3711" s="256"/>
      <c r="AV3711" s="259"/>
      <c r="AW3711" s="259"/>
      <c r="AX3711" s="256"/>
      <c r="AY3711" s="256"/>
      <c r="AZ3711" s="256"/>
      <c r="BA3711" s="256"/>
      <c r="BB3711" s="256"/>
      <c r="BC3711" s="256"/>
      <c r="BD3711" s="256"/>
      <c r="BE3711" s="256"/>
      <c r="BF3711" s="256"/>
      <c r="BG3711" s="256"/>
      <c r="BH3711" s="256"/>
      <c r="BI3711" s="256"/>
      <c r="BJ3711" s="256"/>
      <c r="BK3711" s="256"/>
      <c r="BL3711" s="262"/>
      <c r="BM3711" s="262"/>
      <c r="BN3711" s="262"/>
      <c r="BO3711" s="262"/>
      <c r="BP3711" s="262"/>
      <c r="BQ3711" s="262"/>
      <c r="BR3711" s="270"/>
      <c r="BS3711" s="270"/>
      <c r="BT3711" s="270"/>
      <c r="BU3711" s="270"/>
      <c r="BV3711" s="270"/>
      <c r="BW3711" s="270"/>
      <c r="BX3711" s="256"/>
      <c r="BY3711" s="256"/>
      <c r="BZ3711" s="256"/>
      <c r="CA3711" s="267"/>
      <c r="CB3711" s="267"/>
      <c r="CC3711" s="274"/>
      <c r="CD3711" s="267"/>
      <c r="CE3711" s="267"/>
      <c r="CF3711" s="267"/>
      <c r="CG3711" s="267"/>
      <c r="CH3711" s="267"/>
      <c r="CI3711" s="267"/>
      <c r="CJ3711" s="267"/>
      <c r="CK3711" s="267"/>
      <c r="CL3711" s="265"/>
      <c r="CM3711" s="272"/>
      <c r="CN3711" s="264"/>
      <c r="CO3711" s="177"/>
      <c r="CP3711" s="226"/>
      <c r="CQ3711" s="226"/>
      <c r="CR3711" s="226"/>
      <c r="CS3711" s="178"/>
      <c r="CT3711" s="178"/>
      <c r="CU3711" s="178"/>
      <c r="CV3711" s="178"/>
      <c r="CW3711" s="178"/>
      <c r="CX3711" s="178"/>
      <c r="CY3711" s="178"/>
      <c r="CZ3711" s="178"/>
      <c r="DA3711" s="178"/>
    </row>
    <row r="3712" spans="1:105" s="120" customFormat="1" ht="15" customHeight="1">
      <c r="A3712" s="229"/>
      <c r="B3712" s="347"/>
      <c r="C3712" s="350"/>
      <c r="D3712" s="238"/>
      <c r="E3712" s="238"/>
      <c r="F3712" s="245" t="s">
        <v>83</v>
      </c>
      <c r="G3712" s="246"/>
      <c r="H3712" s="82"/>
      <c r="I3712" s="82"/>
      <c r="J3712" s="82"/>
      <c r="K3712" s="82"/>
      <c r="L3712" s="82"/>
      <c r="M3712" s="82"/>
      <c r="N3712" s="82"/>
      <c r="O3712" s="82"/>
      <c r="P3712" s="82"/>
      <c r="Q3712" s="82"/>
      <c r="R3712" s="82"/>
      <c r="S3712" s="82"/>
      <c r="T3712" s="82"/>
      <c r="U3712" s="82"/>
      <c r="V3712" s="82"/>
      <c r="W3712" s="82"/>
      <c r="X3712" s="82"/>
      <c r="Y3712" s="82"/>
      <c r="Z3712" s="82"/>
      <c r="AA3712" s="82"/>
      <c r="AB3712" s="82"/>
      <c r="AC3712" s="35"/>
      <c r="AD3712" s="35"/>
      <c r="AE3712" s="35"/>
      <c r="AF3712" s="35"/>
      <c r="AG3712" s="35"/>
      <c r="AH3712" s="35"/>
      <c r="AI3712" s="35"/>
      <c r="AJ3712" s="35"/>
      <c r="AK3712" s="35"/>
      <c r="AL3712" s="35"/>
      <c r="AM3712" s="241"/>
      <c r="AN3712" s="241"/>
      <c r="AO3712" s="241"/>
      <c r="AP3712" s="241"/>
      <c r="AQ3712" s="241"/>
      <c r="AR3712" s="241"/>
      <c r="AS3712" s="241"/>
      <c r="AT3712" s="257"/>
      <c r="AU3712" s="257"/>
      <c r="AV3712" s="260"/>
      <c r="AW3712" s="260"/>
      <c r="AX3712" s="257"/>
      <c r="AY3712" s="257"/>
      <c r="AZ3712" s="257"/>
      <c r="BA3712" s="257"/>
      <c r="BB3712" s="257"/>
      <c r="BC3712" s="257"/>
      <c r="BD3712" s="257"/>
      <c r="BE3712" s="257"/>
      <c r="BF3712" s="257"/>
      <c r="BG3712" s="257"/>
      <c r="BH3712" s="257"/>
      <c r="BI3712" s="257"/>
      <c r="BJ3712" s="257"/>
      <c r="BK3712" s="257"/>
      <c r="BL3712" s="263"/>
      <c r="BM3712" s="263"/>
      <c r="BN3712" s="263"/>
      <c r="BO3712" s="263"/>
      <c r="BP3712" s="263"/>
      <c r="BQ3712" s="263"/>
      <c r="BR3712" s="271"/>
      <c r="BS3712" s="271"/>
      <c r="BT3712" s="271"/>
      <c r="BU3712" s="271"/>
      <c r="BV3712" s="271"/>
      <c r="BW3712" s="271"/>
      <c r="BX3712" s="257"/>
      <c r="BY3712" s="257"/>
      <c r="BZ3712" s="257"/>
      <c r="CA3712" s="268"/>
      <c r="CB3712" s="268"/>
      <c r="CC3712" s="275"/>
      <c r="CD3712" s="268"/>
      <c r="CE3712" s="268"/>
      <c r="CF3712" s="268"/>
      <c r="CG3712" s="268"/>
      <c r="CH3712" s="268"/>
      <c r="CI3712" s="268"/>
      <c r="CJ3712" s="268"/>
      <c r="CK3712" s="268"/>
      <c r="CL3712" s="265"/>
      <c r="CM3712" s="272"/>
      <c r="CN3712" s="264"/>
      <c r="CO3712" s="177"/>
      <c r="CP3712" s="226"/>
      <c r="CQ3712" s="226"/>
      <c r="CR3712" s="226"/>
      <c r="CS3712" s="178"/>
      <c r="CT3712" s="178"/>
      <c r="CU3712" s="178"/>
      <c r="CV3712" s="178"/>
      <c r="CW3712" s="178"/>
      <c r="CX3712" s="178"/>
      <c r="CY3712" s="178"/>
      <c r="CZ3712" s="178"/>
      <c r="DA3712" s="178"/>
    </row>
    <row r="3713" spans="1:105" s="120" customFormat="1" ht="15" customHeight="1">
      <c r="A3713" s="227">
        <f t="shared" si="1156"/>
        <v>460</v>
      </c>
      <c r="B3713" s="345" t="s">
        <v>624</v>
      </c>
      <c r="C3713" s="348" t="s">
        <v>967</v>
      </c>
      <c r="D3713" s="236">
        <v>44088</v>
      </c>
      <c r="E3713" s="236" t="s">
        <v>353</v>
      </c>
      <c r="F3713" s="253" t="s">
        <v>80</v>
      </c>
      <c r="G3713" s="254"/>
      <c r="H3713" s="82" t="s">
        <v>69</v>
      </c>
      <c r="I3713" s="82" t="s">
        <v>973</v>
      </c>
      <c r="J3713" s="82" t="s">
        <v>61</v>
      </c>
      <c r="K3713" s="82" t="s">
        <v>61</v>
      </c>
      <c r="L3713" s="82" t="s">
        <v>61</v>
      </c>
      <c r="M3713" s="82" t="s">
        <v>61</v>
      </c>
      <c r="N3713" s="82" t="s">
        <v>61</v>
      </c>
      <c r="O3713" s="82" t="s">
        <v>973</v>
      </c>
      <c r="P3713" s="82" t="s">
        <v>61</v>
      </c>
      <c r="Q3713" s="82" t="s">
        <v>631</v>
      </c>
      <c r="R3713" s="82" t="s">
        <v>61</v>
      </c>
      <c r="S3713" s="82" t="s">
        <v>61</v>
      </c>
      <c r="T3713" s="82" t="s">
        <v>61</v>
      </c>
      <c r="U3713" s="82" t="s">
        <v>61</v>
      </c>
      <c r="V3713" s="82"/>
      <c r="W3713" s="82" t="s">
        <v>60</v>
      </c>
      <c r="X3713" s="82" t="s">
        <v>60</v>
      </c>
      <c r="Y3713" s="82" t="s">
        <v>60</v>
      </c>
      <c r="Z3713" s="82" t="s">
        <v>60</v>
      </c>
      <c r="AA3713" s="82" t="s">
        <v>60</v>
      </c>
      <c r="AB3713" s="82" t="s">
        <v>60</v>
      </c>
      <c r="AC3713" s="82"/>
      <c r="AD3713" s="82" t="s">
        <v>60</v>
      </c>
      <c r="AE3713" s="82" t="s">
        <v>60</v>
      </c>
      <c r="AF3713" s="82" t="s">
        <v>60</v>
      </c>
      <c r="AG3713" s="82" t="s">
        <v>60</v>
      </c>
      <c r="AH3713" s="82" t="s">
        <v>60</v>
      </c>
      <c r="AI3713" s="82" t="s">
        <v>1471</v>
      </c>
      <c r="AJ3713" s="82"/>
      <c r="AK3713" s="82" t="s">
        <v>61</v>
      </c>
      <c r="AL3713" s="82" t="s">
        <v>61</v>
      </c>
      <c r="AM3713" s="239">
        <f>COUNTIF(H3713:AL3713,"PH")+COUNTIF(H3713:AL3713,"PH/L")+COUNTIF(H3713:AL3713,"PM")</f>
        <v>0</v>
      </c>
      <c r="AN3713" s="239">
        <f>COUNTIF(H3713:AL3713,"PD")+COUNTIF(H3713:AL3713,"PDD")+COUNTIF(H3713:AL3713,"P/DS")/2+COUNTIF(H3713:AL3713,"PMD")</f>
        <v>0</v>
      </c>
      <c r="AO3713" s="239">
        <f>COUNTIF(H3713:AL3713,"PN")+COUNTIF(H3713:AL3713,"P/NS")/2+COUNTIF(H3713:AL3713,"PH")+COUNTIF(H3713:AL3713,"PH/F")/2+COUNTIF(H3713:AL3713,"PH/L")/2+COUNTIF(H3713:AL3713,"PM")</f>
        <v>0</v>
      </c>
      <c r="AP3713" s="239">
        <f>COUNTIF(H3713:AL3713,"BH")+COUNTIF(H3713:AL3713,"AL/BL")+COUNTIF(H3713:AL3713,"UL/BL")+COUNTIF(H3713:AL3713,"BM")</f>
        <v>0</v>
      </c>
      <c r="AQ3713" s="239">
        <f>COUNTIF(H3713:AL3713,"DS")+COUNTIF(H3713:AL3713,"AL/DS")/2+COUNTIF(H3713:AL3713,"UL/DS")/2+COUNTIF(H3713:AL3713,"CT")+COUNTIF(H3713:AL3713,"MD")</f>
        <v>11.5</v>
      </c>
      <c r="AR3713" s="239">
        <f>COUNTIF(H3713:AL3713,"NS")+COUNTIF(H3713:AL3713,"AL/NS")/2+COUNTIF(H3713:AL3713,"UL/NS")/2+COUNTIF(H3713:AL3713,"BH")+COUNTIF(H3713:AL3713,"AL/BF")/2+COUNTIF(H3713:AL3713,"AL/BL")/2+COUNTIF(H3713:AL3713,"UL/BL")/2+COUNTIF(H3713:AL3713,"UL/BF")/2+COUNTIF(H3713:AL3713,"BM")</f>
        <v>12</v>
      </c>
      <c r="AS3713" s="239">
        <f>COUNTIF(H3713:AL3713,"AL")+COUNTIF(H3713:AL3713,"AL/DS")/2+COUNTIF(H3713:AL3713,"AL/NS")/2+COUNTIF(H3713:AL3713,"NH")+COUNTIF(H3713:AL3713,"SL")+COUNTIF(H3713:AL3713,"NHD")+COUNTIF(H3713:AL3713,"B")+COUNTIF(H3713:AL3713,"HL")+COUNTIF(H3713:AL3713,"AL/BF")/2+COUNTIF(H3713:AL3713,"AL/BL")/2</f>
        <v>1</v>
      </c>
      <c r="AT3713" s="255">
        <f>COUNTIF(H3713:AL3713,"PD")+COUNTIF(H3713:AL3713,"PN")+COUNTIF(H3713:AL3713,"P/DS")/2+COUNTIF(H3713:AL3713,"P/NS")/2+COUNTIF(H3713:AL3713,"DS")+COUNTIF(H3713:AL3713,"NS")+COUNTIF(H3713:AL3713,"AL")+COUNTIF(H3713:AL3713,"AL/DS")+COUNTIF(H3713:AL3713,"AL/NS")+COUNTIF(H3713:AL3713,"NH")+COUNTIF(H3713:AL3713,"SL")+COUNTIF(H3713:AL3713,"UL/DS")/2+COUNTIF(H3713:AL3713,"UL/NS")/2+COUNTIF(H3713:AL3713,"CT")+COUNTIF(H3713:AL3713,"NHD")+COUNTIF(H3713:AL3713,"PDD")+COUNTIF(H3713:AL3713,"B")+COUNTIF(H3713:AL3713,"HL")+COUNTIF(H3713:AL3713,"PH")+COUNTIF(H3713:AL3713,"BH")+COUNTIF(H3713:AL3713,"AL/BF")+COUNTIF(H3713:AL3713,"AL/BL")+COUNTIF(H3713:AL3713,"UL/BF")/2+COUNTIF(H3713:AL3713,"UL/BL")/2+COUNTIF(H3713:AL3713,"PH/F")/2+COUNTIF(H3713:AL3713,"PH/L")/2+COUNTIF(H3713:AL3713,"MD")+COUNTIF(H3713:AL3713,"PMD")+COUNTIF(H3713:AL3713,"PM")+COUNTIF(H3713:AL3713,"BM")</f>
        <v>24.5</v>
      </c>
      <c r="AU3713" s="255">
        <f>COUNTIF(H3713:AL3713,"P/DS")/2+COUNTIF(H3713:AL3713,"P/NS")/2+COUNTIF(H3713:AL3713,"IL")+COUNTIF(H3713:AL3713,"NL")+COUNTIF(H3713:AL3713,"UL")+COUNTIF(H3713:AL3713,"UL/DS")/2+COUNTIF(H3713:AL3713,"UL/NS")/2+COUNTIF(H3713:AL3713,"KT")+COUNTIF(H3713:AL3713,"UL/BF")/2+COUNTIF(H3713:AL3713,"UL/BL")/2+COUNTIF(H3713:AL3713,"PH/F")/2+COUNTIF(H3713:AL3713,"PH/L")/2+COUNTIF(H3713:AL3713,"NB")</f>
        <v>1.5</v>
      </c>
      <c r="AV3713" s="258">
        <f>COUNTIF(H3713:AL3713,"PN")+COUNTIF(H3713:AL3713,"TVD")+COUNTIF(H3713:AL3713,"PH")+COUNTIF(H3713:AL3713,"PM")+COUNTIF(H3713:AL3713,"PDD")-COUNTIFS(H3713:AL3713,"PN",H3720:AL3720,"&gt;=3")-COUNTIFS(H3713:AL3713,"PM",H3720:AL3720,"&gt;=3")</f>
        <v>0</v>
      </c>
      <c r="AW3713" s="258">
        <f>COUNTIF(H3713:AL3713,"NS")+COUNTIF(H3713:AL3713,"D")+COUNTIF(H3713:AL3713,"BH")+COUNTIF(H3713:AL3713,"NHD")+COUNTIF(H3713:AL3713,"BM")-COUNTIFS(H3713:AL3713,"NS",H3720:AL3720,"&gt;=3")-COUNTIFS(H3713:AL3713,"BH",H3720:AL3720,"&gt;=3")-COUNTIFS(H3713:AL3713,"BM",H3720:AL3720,"&gt;=3")</f>
        <v>14</v>
      </c>
      <c r="AX3713" s="255">
        <f>COUNTIF(H3713:AL3713,"AL")+COUNTIF(H3713:AL3713,"AL/DS")/2+COUNTIF(H3713:AL3713,"AL/NS")/2+COUNTIF(H3713:AL3713,"AL/BF")+COUNTIF(H3713:AL3713,"AL/BL")/2</f>
        <v>0</v>
      </c>
      <c r="AY3713" s="255">
        <f>COUNTIF(H3713:AL3713,"SL")</f>
        <v>0</v>
      </c>
      <c r="AZ3713" s="255">
        <f>COUNTIF(H3713:AL3713,"NH")</f>
        <v>1</v>
      </c>
      <c r="BA3713" s="255">
        <f>COUNTIF(H3713:AL3713,"HL")</f>
        <v>0</v>
      </c>
      <c r="BB3713" s="255">
        <f>COUNTIF(G3713:AL3713,"P/DS")/2+COUNTIF(G3713:AL3713,"P/NS")/2+COUNTIF(G3713:AL3713,"UL")+COUNTIF(G3713:AL3713,"UL/DS")/2+COUNTIF(G3713:AL3713,"UL/NS")/2+COUNTIF(G3713:AL3713,"UL/BL")/2+COUNTIF(G3713:AL3713,"UL/BF")/2+COUNTIF(G3713:AL3713,"PH/F")/2+COUNTIF(G3713:AL3713,"PH/L")/2</f>
        <v>0.5</v>
      </c>
      <c r="BC3713" s="255">
        <f>COUNTIF(H3713:AL3713,"NB")</f>
        <v>1</v>
      </c>
      <c r="BD3713" s="255">
        <f>COUNTIF(H3713:AL3713,"NL")</f>
        <v>0</v>
      </c>
      <c r="BE3713" s="255">
        <f>COUNTIF(H3713:AL3713,"IL")</f>
        <v>0</v>
      </c>
      <c r="BF3713" s="255">
        <f>COUNTIF(H3713:AL3713,"KT")</f>
        <v>0</v>
      </c>
      <c r="BG3713" s="255">
        <f>COUNTIF(H3713:AL3713,"L70")</f>
        <v>0</v>
      </c>
      <c r="BH3713" s="255">
        <f>COUNTIF(H3713:AL3713,"MD")</f>
        <v>0</v>
      </c>
      <c r="BI3713" s="255">
        <f>COUNTIF(H3713:AL3713,"PMD")</f>
        <v>0</v>
      </c>
      <c r="BJ3713" s="255">
        <f>COUNTIF(H3713:AL3713,"PM")</f>
        <v>0</v>
      </c>
      <c r="BK3713" s="255">
        <f>COUNTIF(H3713:AL3713,"BM")</f>
        <v>0</v>
      </c>
      <c r="BL3713" s="261">
        <f>SUMIF(H3713:AL3713,"PD",H3714:AL3714)+SUMIF(H3713:AL3713,"PN",H3714:AL3714)+SUMIF(H3713:AL3713,"P/DS",H3714:AL3714)+SUMIF(H3713:AL3713,"PN/F",H3714:AL3714)+SUMIF(H3713:AL3713,"PN/L",H3714:AL3714)+SUMIF(H3713:AL3713,"TV",H3714:AL3714)+SUMIF(H3713:AL3713,"TVD",H3714:AL3714)+SUMIF(H3713:AL3713,"PDD",H3714:AL3714)</f>
        <v>0</v>
      </c>
      <c r="BM3713" s="261">
        <f>SUMIF(H3713:AL3713,"PD",H3715:AL3715)+SUMIF(H3713:AL3713,"PN",H3715:AL3715)+SUMIF(H3713:AL3713,"P/DS",H3715:AL3715)+SUMIF(H3713:AL3713,"PN/F",H3715:AL3715)+SUMIF(H3713:AL3713,"PN/L",H3715:AL3715)+SUMIF(H3713:AL3713,"TV",H3715:AL3715)+SUMIF(H3713:AL3713,"TVD",H3715:AL3715)+SUMIF(H3713:AL3713,"PDD",H3715:AL3715)+SUMIF(H3713:AL3713,"PMD",H3715:AL3715)</f>
        <v>0</v>
      </c>
      <c r="BN3713" s="261">
        <f>SUMIF(H3713:AL3713,"PD",H3716:AL3716)+SUMIF(H3713:AL3713,"PN",H3716:AL3716)+SUMIF(H3713:AL3713,"P/DS",H3716:AL3716)+SUMIF(H3713:AL3713,"PN/F",H3716:AL3716)+SUMIF(H3713:AL3713,"PN/L",H3716:AL3716)+SUMIF(H3713:AL3713,"TV",H3716:AL3716)+SUMIF(H3713:AL3713,"TVD",H3716:AL3716)</f>
        <v>0</v>
      </c>
      <c r="BO3713" s="261">
        <f>SUMIF(H3713:AL3713,"PD",H3717:AL3717)+SUMIF(H3713:AL3713,"PN",H3717:AL3717)+SUMIF(H3713:AL3713,"P/DS",H3717:AL3717)+SUMIF(H3713:AL3713,"PN/F",H3717:AL3717)+SUMIF(H3713:AL3713,"PN/L",H3717:AL3717)+SUMIF(H3713:AL3713,"TV",H3717:AL3717)+SUMIF(H3713:AL3713,"TVD",H3717:AL3717)</f>
        <v>0</v>
      </c>
      <c r="BP3713" s="261">
        <f>SUMIF(H3713:AL3713,"PD",H3718:AL3718)+SUMIF(H3713:AL3713,"PN",H3718:AL3718)+SUMIF(H3713:AL3713,"P/DS",H3718:AL3718)+SUMIF(H3713:AL3713,"PN/F",H3718:AL3718)+SUMIF(H3713:AL3713,"PN/L",H3718:AL3718)+SUMIF(H3713:AL3713,"TV",H3718:AL3718)+SUMIF(H3713:AL3713,"TVD",H3718:AL3718)+SUMIF(H3713:AL3713,"PDD",H3718:AL3718)+SUMIF(H3713:AL3713,"PH",H3718:AL3718)+SUMIF(H3713:AL3713,"PM",H3718:AL3718)</f>
        <v>0</v>
      </c>
      <c r="BQ3713" s="261">
        <f>SUMIF(H3713:AL3713,"PD",H3719:AL3719)+SUMIF(H3713:AL3713,"PN",H3719:AL3719)+SUMIF(H3713:AL3713,"P/DS",H3719:AL3719)+SUMIF(H3713:AL3713,"PN/F",H3719:AL3719)+SUMIF(H3713:AL3713,"PN/L",H3719:AL3719)+SUMIF(H3713:AL3713,"TV",H3719:AL3719)+SUMIF(H3713:AL3713,"TVD",H3719:AL3719)+SUMIF(H3713:AL3713,"PDD",H3719:AL3719)+SUMIF(H3713:AL3713,"PH",H3719:AL3719)+SUMIF(H3713:AL3713,"PM",H3719:AL3719)</f>
        <v>0</v>
      </c>
      <c r="BR3713" s="269">
        <f>SUM(H3714:AL3714)-BL3713</f>
        <v>34.5</v>
      </c>
      <c r="BS3713" s="269">
        <f>SUM(H3715:AL3715)-BM3713</f>
        <v>13</v>
      </c>
      <c r="BT3713" s="269">
        <f>SUM(H3716:AL3716)-BN3713</f>
        <v>0</v>
      </c>
      <c r="BU3713" s="269">
        <f>SUM(H3717:AL3717)-BO3713</f>
        <v>13</v>
      </c>
      <c r="BV3713" s="269">
        <f>SUM(H3718:AL3718)-BP3713</f>
        <v>0</v>
      </c>
      <c r="BW3713" s="269">
        <f>SUM(H3719:AL3719)-BQ3713</f>
        <v>0</v>
      </c>
      <c r="BX3713" s="255">
        <f>SUMIF(H3713:AL3713,"PD",H3720:AL3720)+SUMIF(H3713:AL3713,"PN",H3720:AL3720)+SUMIF(H3713:AL3713,"P/DS",H3720:AL3720)+SUMIF(H3713:AL3713,"PN/F",H3720:AL3720)+SUMIF(H3713:AL3713,"PN/L",H3720:AL3720)</f>
        <v>0</v>
      </c>
      <c r="BY3713" s="255">
        <f>SUM(H3720:AL3720)-BX3713</f>
        <v>0</v>
      </c>
      <c r="BZ3713" s="255">
        <f t="shared" ref="BZ3713" si="1161">+SUM(BL3713:BW3720)</f>
        <v>60.5</v>
      </c>
      <c r="CA3713" s="266">
        <f>(COUNTIFS(H3713:AL3713,"PD",H3714:AL3714,"&gt;=2"))*0.5-IF(CN3713="VP",COUNTIFS($H$16:$AL$16,"SAT",H3713:AL3713,"PD",H3714:AL3714,"&gt;=2"))*0.5</f>
        <v>0</v>
      </c>
      <c r="CB3713" s="266">
        <f>(COUNTIFS(H3713:AL3713,"PN",H3715:AL3715,"&gt;=0.5",H3714:AL3714,"&gt;=1.5"))*0.5+COUNTIFS(H3713:AL3713,"PDD",H3715:AL3715,"&gt;=0.5",H3714:AL3714,"&gt;=1.5")*0.5</f>
        <v>0</v>
      </c>
      <c r="CC3713" s="273">
        <f>(COUNTIFS(H3713:AL3713,"TV",H3715:AL3715,"&gt;=10"))*0.5+(COUNTIFS(H3713:AL3713,"PMD",H3715:AL3715,"&gt;=2"))*0.5</f>
        <v>0</v>
      </c>
      <c r="CD3713" s="266">
        <f>(COUNTIFS(H3713:AL3713,"TVD",H3717:AL3717,"&gt;=6.5",H3715:AL3715,"&gt;=3.5"))*0.5</f>
        <v>0</v>
      </c>
      <c r="CE3713" s="266">
        <f>(COUNTIFS(H3713:AL3713,"PD",H3718:AL3718,"&gt;=10"))*0.5</f>
        <v>0</v>
      </c>
      <c r="CF3713" s="266">
        <f>(COUNTIFS(H3713:AL3713,"PDD",H3718:AL3718,"&gt;=3.5",H3719:AL3719,"&gt;=6.5")+COUNTIFS(H3713:AL3713,"PH",H3719:AL3719,"&gt;=0.5",H3718:AL3718,"&gt;=1.5")+COUNTIFS(H3713:AL3713,"PM",H3719:AL3719,"&gt;=0.5",H3718:AL3718,"&gt;=1.5"))*0.5</f>
        <v>0</v>
      </c>
      <c r="CG3713" s="266">
        <f>(COUNTIFS(H3713:AL3713,"DS",H3714:AL3714,"&gt;=2")+COUNTIFS(H3713:AL3713,"AL/DS",H3714:AL3714,"&gt;=2"))*0.5-IF(CN3713="VP",COUNTIFS($H$16:$AL$16,"SAT",H3713:AL3713,"DS",H3714:AL3714,"&gt;=2"))*0.5</f>
        <v>2.5</v>
      </c>
      <c r="CH3713" s="266">
        <f>(COUNTIFS(H3713:AL3713,"NS",H3715:AL3715,"&gt;=0.5",H3714:AL3714,"&gt;=1.5")+COUNTIFS(H3713:AL3713,"AL/NS",H3715:AL3715,"&gt;=0.5",H3714:AL3714,"&gt;=1.5")+COUNTIFS(H3713:AL3713,"NHD",H3715:AL3715,"&gt;=4.5",H3718:AL3718,"&gt;=2",H3714:AL3714,"&gt;=1.5"))*0.5</f>
        <v>5</v>
      </c>
      <c r="CI3713" s="266">
        <f>(COUNTIF(H3715:AL3715,"&gt;=10")+COUNTIFS(H3713:AL3713,"MD",H3715:AL3715,"&gt;=2")-COUNTIFS(H3713:AL3713,"TV",H3715:AL3715,"&gt;=10"))*0.5</f>
        <v>0</v>
      </c>
      <c r="CJ3713" s="266">
        <f>(COUNTIFS(H3713:AL3713,"D",H3717:AL3717,"&gt;=6.5",H3715:AL3715,"&gt;=3.5"))*0.5</f>
        <v>1</v>
      </c>
      <c r="CK3713" s="266">
        <f>(COUNTIF(H3718:AL3718,"&gt;=10")-COUNTIFS(H3713:AL3713,"PD",H3718:AL3718,"&gt;=10"))*0.5</f>
        <v>0</v>
      </c>
      <c r="CL3713" s="265">
        <f>(COUNTIFS(H3713:AL3713,"NHD",H3718:AL3718,"&gt;=3.5",H3719:AL3719,"&gt;=6.5")+COUNTIFS(H3713:AL3713,"BH",H3718:AL3718,"&gt;=1.5",H3719:AL3719,"&gt;=0.5")+COUNTIFS(H3713:AL3713,"BM",H3718:AL3718,"&gt;=1.5",H3719:AL3719,"&gt;=0.5")+COUNTIFS(H3713:AL3713,"D",H3718:AL3718,"&gt;=1.5",H3719:AL3719,"&gt;=0.5"))*0.5</f>
        <v>0</v>
      </c>
      <c r="CM3713" s="272"/>
      <c r="CN3713" s="264" t="s">
        <v>723</v>
      </c>
      <c r="CO3713" s="177">
        <f t="shared" ref="CO3713" si="1162">+AM3713+AN3713+AO3713+AP3713+AQ3713+AR3713+AS3713+AU3713+BG3713</f>
        <v>26</v>
      </c>
      <c r="CP3713" s="225">
        <f>+SUM(I3714:I3719)-I3720</f>
        <v>10.5</v>
      </c>
      <c r="CQ3713" s="225">
        <f>+SUM(J3714:J3719)-J3720</f>
        <v>2.5</v>
      </c>
      <c r="CR3713" s="225">
        <f>+SUM(K3714:K3719)-K3720</f>
        <v>2.5</v>
      </c>
      <c r="CS3713" s="178"/>
      <c r="CT3713" s="178"/>
      <c r="CU3713" s="178"/>
      <c r="CV3713" s="178"/>
      <c r="CW3713" s="178"/>
      <c r="CX3713" s="178"/>
      <c r="CY3713" s="178"/>
      <c r="CZ3713" s="178"/>
      <c r="DA3713" s="178"/>
    </row>
    <row r="3714" spans="1:105" s="120" customFormat="1" ht="15" customHeight="1">
      <c r="A3714" s="228"/>
      <c r="B3714" s="346"/>
      <c r="C3714" s="349"/>
      <c r="D3714" s="237"/>
      <c r="E3714" s="237"/>
      <c r="F3714" s="242" t="s">
        <v>82</v>
      </c>
      <c r="G3714" s="121">
        <v>1.5</v>
      </c>
      <c r="H3714" s="83"/>
      <c r="I3714" s="83"/>
      <c r="J3714" s="83">
        <v>2</v>
      </c>
      <c r="K3714" s="83">
        <v>2</v>
      </c>
      <c r="L3714" s="83">
        <v>2</v>
      </c>
      <c r="M3714" s="83">
        <v>2</v>
      </c>
      <c r="N3714" s="83">
        <v>2</v>
      </c>
      <c r="O3714" s="83"/>
      <c r="P3714" s="83">
        <v>2</v>
      </c>
      <c r="Q3714" s="83"/>
      <c r="R3714" s="83">
        <v>2</v>
      </c>
      <c r="S3714" s="83">
        <v>2</v>
      </c>
      <c r="T3714" s="83">
        <v>2</v>
      </c>
      <c r="U3714" s="83">
        <v>2</v>
      </c>
      <c r="V3714" s="83"/>
      <c r="W3714" s="83">
        <v>4.5</v>
      </c>
      <c r="X3714" s="83">
        <v>2.5</v>
      </c>
      <c r="Y3714" s="83">
        <v>2.5</v>
      </c>
      <c r="Z3714" s="83">
        <v>2.5</v>
      </c>
      <c r="AA3714" s="83">
        <v>2.5</v>
      </c>
      <c r="AB3714" s="83"/>
      <c r="AC3714" s="79"/>
      <c r="AD3714" s="79"/>
      <c r="AE3714" s="79"/>
      <c r="AF3714" s="79"/>
      <c r="AG3714" s="79"/>
      <c r="AH3714" s="79"/>
      <c r="AI3714" s="79"/>
      <c r="AJ3714" s="79"/>
      <c r="AK3714" s="79"/>
      <c r="AL3714" s="79"/>
      <c r="AM3714" s="240"/>
      <c r="AN3714" s="240"/>
      <c r="AO3714" s="240"/>
      <c r="AP3714" s="240"/>
      <c r="AQ3714" s="240"/>
      <c r="AR3714" s="240"/>
      <c r="AS3714" s="240"/>
      <c r="AT3714" s="256"/>
      <c r="AU3714" s="256"/>
      <c r="AV3714" s="259"/>
      <c r="AW3714" s="259"/>
      <c r="AX3714" s="256"/>
      <c r="AY3714" s="256"/>
      <c r="AZ3714" s="256"/>
      <c r="BA3714" s="256"/>
      <c r="BB3714" s="256"/>
      <c r="BC3714" s="256"/>
      <c r="BD3714" s="256"/>
      <c r="BE3714" s="256"/>
      <c r="BF3714" s="256"/>
      <c r="BG3714" s="256"/>
      <c r="BH3714" s="256"/>
      <c r="BI3714" s="256"/>
      <c r="BJ3714" s="256"/>
      <c r="BK3714" s="256"/>
      <c r="BL3714" s="262"/>
      <c r="BM3714" s="262"/>
      <c r="BN3714" s="262"/>
      <c r="BO3714" s="262"/>
      <c r="BP3714" s="262"/>
      <c r="BQ3714" s="262"/>
      <c r="BR3714" s="270"/>
      <c r="BS3714" s="270"/>
      <c r="BT3714" s="270"/>
      <c r="BU3714" s="270"/>
      <c r="BV3714" s="270"/>
      <c r="BW3714" s="270"/>
      <c r="BX3714" s="256"/>
      <c r="BY3714" s="256"/>
      <c r="BZ3714" s="256"/>
      <c r="CA3714" s="267"/>
      <c r="CB3714" s="267"/>
      <c r="CC3714" s="274"/>
      <c r="CD3714" s="267"/>
      <c r="CE3714" s="267"/>
      <c r="CF3714" s="267"/>
      <c r="CG3714" s="267"/>
      <c r="CH3714" s="267"/>
      <c r="CI3714" s="267"/>
      <c r="CJ3714" s="267"/>
      <c r="CK3714" s="267"/>
      <c r="CL3714" s="265"/>
      <c r="CM3714" s="272"/>
      <c r="CN3714" s="264"/>
      <c r="CO3714" s="177"/>
      <c r="CP3714" s="226"/>
      <c r="CQ3714" s="226"/>
      <c r="CR3714" s="226"/>
      <c r="CS3714" s="178"/>
      <c r="CT3714" s="178"/>
      <c r="CU3714" s="178"/>
      <c r="CV3714" s="178"/>
      <c r="CW3714" s="178"/>
      <c r="CX3714" s="178"/>
      <c r="CY3714" s="178"/>
      <c r="CZ3714" s="178"/>
      <c r="DA3714" s="178"/>
    </row>
    <row r="3715" spans="1:105" s="120" customFormat="1" ht="15" customHeight="1">
      <c r="A3715" s="228"/>
      <c r="B3715" s="346"/>
      <c r="C3715" s="349"/>
      <c r="D3715" s="237"/>
      <c r="E3715" s="237"/>
      <c r="F3715" s="243"/>
      <c r="G3715" s="122">
        <v>2</v>
      </c>
      <c r="H3715" s="84"/>
      <c r="I3715" s="84">
        <v>4</v>
      </c>
      <c r="J3715" s="84">
        <v>0.5</v>
      </c>
      <c r="K3715" s="84">
        <v>0.5</v>
      </c>
      <c r="L3715" s="84">
        <v>0.5</v>
      </c>
      <c r="M3715" s="84">
        <v>0.5</v>
      </c>
      <c r="N3715" s="84">
        <v>0.5</v>
      </c>
      <c r="O3715" s="84">
        <v>4</v>
      </c>
      <c r="P3715" s="84">
        <v>0.5</v>
      </c>
      <c r="Q3715" s="84"/>
      <c r="R3715" s="84">
        <v>0.5</v>
      </c>
      <c r="S3715" s="84">
        <v>0.5</v>
      </c>
      <c r="T3715" s="84">
        <v>0.5</v>
      </c>
      <c r="U3715" s="84">
        <v>0.5</v>
      </c>
      <c r="V3715" s="84"/>
      <c r="W3715" s="84"/>
      <c r="X3715" s="84"/>
      <c r="Y3715" s="84"/>
      <c r="Z3715" s="84"/>
      <c r="AA3715" s="84"/>
      <c r="AB3715" s="84"/>
      <c r="AC3715" s="80"/>
      <c r="AD3715" s="80"/>
      <c r="AE3715" s="80"/>
      <c r="AF3715" s="80"/>
      <c r="AG3715" s="80"/>
      <c r="AH3715" s="80"/>
      <c r="AI3715" s="80"/>
      <c r="AJ3715" s="80"/>
      <c r="AK3715" s="80"/>
      <c r="AL3715" s="80"/>
      <c r="AM3715" s="240"/>
      <c r="AN3715" s="240"/>
      <c r="AO3715" s="240"/>
      <c r="AP3715" s="240"/>
      <c r="AQ3715" s="240"/>
      <c r="AR3715" s="240"/>
      <c r="AS3715" s="240"/>
      <c r="AT3715" s="256"/>
      <c r="AU3715" s="256"/>
      <c r="AV3715" s="259"/>
      <c r="AW3715" s="259"/>
      <c r="AX3715" s="256"/>
      <c r="AY3715" s="256"/>
      <c r="AZ3715" s="256"/>
      <c r="BA3715" s="256"/>
      <c r="BB3715" s="256"/>
      <c r="BC3715" s="256"/>
      <c r="BD3715" s="256"/>
      <c r="BE3715" s="256"/>
      <c r="BF3715" s="256"/>
      <c r="BG3715" s="256"/>
      <c r="BH3715" s="256"/>
      <c r="BI3715" s="256"/>
      <c r="BJ3715" s="256"/>
      <c r="BK3715" s="256"/>
      <c r="BL3715" s="262"/>
      <c r="BM3715" s="262"/>
      <c r="BN3715" s="262"/>
      <c r="BO3715" s="262"/>
      <c r="BP3715" s="262"/>
      <c r="BQ3715" s="262"/>
      <c r="BR3715" s="270"/>
      <c r="BS3715" s="270"/>
      <c r="BT3715" s="270"/>
      <c r="BU3715" s="270"/>
      <c r="BV3715" s="270"/>
      <c r="BW3715" s="270"/>
      <c r="BX3715" s="256"/>
      <c r="BY3715" s="256"/>
      <c r="BZ3715" s="256"/>
      <c r="CA3715" s="267"/>
      <c r="CB3715" s="267"/>
      <c r="CC3715" s="274"/>
      <c r="CD3715" s="267"/>
      <c r="CE3715" s="267"/>
      <c r="CF3715" s="267"/>
      <c r="CG3715" s="267"/>
      <c r="CH3715" s="267"/>
      <c r="CI3715" s="267"/>
      <c r="CJ3715" s="267"/>
      <c r="CK3715" s="267"/>
      <c r="CL3715" s="265"/>
      <c r="CM3715" s="272"/>
      <c r="CN3715" s="264"/>
      <c r="CO3715" s="177"/>
      <c r="CP3715" s="226"/>
      <c r="CQ3715" s="226"/>
      <c r="CR3715" s="226"/>
      <c r="CS3715" s="178"/>
      <c r="CT3715" s="178"/>
      <c r="CU3715" s="178"/>
      <c r="CV3715" s="178"/>
      <c r="CW3715" s="178"/>
      <c r="CX3715" s="178"/>
      <c r="CY3715" s="178"/>
      <c r="CZ3715" s="178"/>
      <c r="DA3715" s="178"/>
    </row>
    <row r="3716" spans="1:105" s="120" customFormat="1" ht="15" customHeight="1">
      <c r="A3716" s="228"/>
      <c r="B3716" s="346"/>
      <c r="C3716" s="349"/>
      <c r="D3716" s="237"/>
      <c r="E3716" s="237"/>
      <c r="F3716" s="243"/>
      <c r="G3716" s="122">
        <v>2.1</v>
      </c>
      <c r="H3716" s="84"/>
      <c r="I3716" s="84"/>
      <c r="J3716" s="84"/>
      <c r="K3716" s="84"/>
      <c r="L3716" s="84"/>
      <c r="M3716" s="84"/>
      <c r="N3716" s="84"/>
      <c r="O3716" s="84"/>
      <c r="P3716" s="84"/>
      <c r="Q3716" s="84"/>
      <c r="R3716" s="84"/>
      <c r="S3716" s="84"/>
      <c r="T3716" s="84"/>
      <c r="U3716" s="84"/>
      <c r="V3716" s="84"/>
      <c r="W3716" s="84"/>
      <c r="X3716" s="84"/>
      <c r="Y3716" s="84"/>
      <c r="Z3716" s="84"/>
      <c r="AA3716" s="84"/>
      <c r="AB3716" s="84"/>
      <c r="AC3716" s="80"/>
      <c r="AD3716" s="80"/>
      <c r="AE3716" s="80"/>
      <c r="AF3716" s="80"/>
      <c r="AG3716" s="80"/>
      <c r="AH3716" s="80"/>
      <c r="AI3716" s="80"/>
      <c r="AJ3716" s="80"/>
      <c r="AK3716" s="80"/>
      <c r="AL3716" s="80"/>
      <c r="AM3716" s="240"/>
      <c r="AN3716" s="240"/>
      <c r="AO3716" s="240"/>
      <c r="AP3716" s="240"/>
      <c r="AQ3716" s="240"/>
      <c r="AR3716" s="240"/>
      <c r="AS3716" s="240"/>
      <c r="AT3716" s="256"/>
      <c r="AU3716" s="256"/>
      <c r="AV3716" s="259"/>
      <c r="AW3716" s="259"/>
      <c r="AX3716" s="256"/>
      <c r="AY3716" s="256"/>
      <c r="AZ3716" s="256"/>
      <c r="BA3716" s="256"/>
      <c r="BB3716" s="256"/>
      <c r="BC3716" s="256"/>
      <c r="BD3716" s="256"/>
      <c r="BE3716" s="256"/>
      <c r="BF3716" s="256"/>
      <c r="BG3716" s="256"/>
      <c r="BH3716" s="256"/>
      <c r="BI3716" s="256"/>
      <c r="BJ3716" s="256"/>
      <c r="BK3716" s="256"/>
      <c r="BL3716" s="262"/>
      <c r="BM3716" s="262"/>
      <c r="BN3716" s="262"/>
      <c r="BO3716" s="262"/>
      <c r="BP3716" s="262"/>
      <c r="BQ3716" s="262"/>
      <c r="BR3716" s="270"/>
      <c r="BS3716" s="270"/>
      <c r="BT3716" s="270"/>
      <c r="BU3716" s="270"/>
      <c r="BV3716" s="270"/>
      <c r="BW3716" s="270"/>
      <c r="BX3716" s="256"/>
      <c r="BY3716" s="256"/>
      <c r="BZ3716" s="256"/>
      <c r="CA3716" s="267"/>
      <c r="CB3716" s="267"/>
      <c r="CC3716" s="274"/>
      <c r="CD3716" s="267"/>
      <c r="CE3716" s="267"/>
      <c r="CF3716" s="267"/>
      <c r="CG3716" s="267"/>
      <c r="CH3716" s="267"/>
      <c r="CI3716" s="267"/>
      <c r="CJ3716" s="267"/>
      <c r="CK3716" s="267"/>
      <c r="CL3716" s="265"/>
      <c r="CM3716" s="272"/>
      <c r="CN3716" s="264"/>
      <c r="CO3716" s="177"/>
      <c r="CP3716" s="226"/>
      <c r="CQ3716" s="226"/>
      <c r="CR3716" s="226"/>
      <c r="CS3716" s="178"/>
      <c r="CT3716" s="178"/>
      <c r="CU3716" s="178"/>
      <c r="CV3716" s="178"/>
      <c r="CW3716" s="178"/>
      <c r="CX3716" s="178"/>
      <c r="CY3716" s="178"/>
      <c r="CZ3716" s="178"/>
      <c r="DA3716" s="178"/>
    </row>
    <row r="3717" spans="1:105" s="120" customFormat="1" ht="15" customHeight="1">
      <c r="A3717" s="228"/>
      <c r="B3717" s="346"/>
      <c r="C3717" s="349"/>
      <c r="D3717" s="237"/>
      <c r="E3717" s="237"/>
      <c r="F3717" s="243"/>
      <c r="G3717" s="122">
        <v>2.7</v>
      </c>
      <c r="H3717" s="84"/>
      <c r="I3717" s="84">
        <v>6.5</v>
      </c>
      <c r="J3717" s="84"/>
      <c r="K3717" s="84"/>
      <c r="L3717" s="84"/>
      <c r="M3717" s="84"/>
      <c r="N3717" s="84"/>
      <c r="O3717" s="84">
        <v>6.5</v>
      </c>
      <c r="P3717" s="84"/>
      <c r="Q3717" s="84"/>
      <c r="R3717" s="84"/>
      <c r="S3717" s="84"/>
      <c r="T3717" s="84"/>
      <c r="U3717" s="84"/>
      <c r="V3717" s="84"/>
      <c r="W3717" s="84"/>
      <c r="X3717" s="84"/>
      <c r="Y3717" s="84"/>
      <c r="Z3717" s="84"/>
      <c r="AA3717" s="84"/>
      <c r="AB3717" s="84"/>
      <c r="AC3717" s="80"/>
      <c r="AD3717" s="80"/>
      <c r="AE3717" s="80"/>
      <c r="AF3717" s="80"/>
      <c r="AG3717" s="80"/>
      <c r="AH3717" s="80"/>
      <c r="AI3717" s="80"/>
      <c r="AJ3717" s="80"/>
      <c r="AK3717" s="80"/>
      <c r="AL3717" s="80"/>
      <c r="AM3717" s="240"/>
      <c r="AN3717" s="240"/>
      <c r="AO3717" s="240"/>
      <c r="AP3717" s="240"/>
      <c r="AQ3717" s="240"/>
      <c r="AR3717" s="240"/>
      <c r="AS3717" s="240"/>
      <c r="AT3717" s="256"/>
      <c r="AU3717" s="256"/>
      <c r="AV3717" s="259"/>
      <c r="AW3717" s="259"/>
      <c r="AX3717" s="256"/>
      <c r="AY3717" s="256"/>
      <c r="AZ3717" s="256"/>
      <c r="BA3717" s="256"/>
      <c r="BB3717" s="256"/>
      <c r="BC3717" s="256"/>
      <c r="BD3717" s="256"/>
      <c r="BE3717" s="256"/>
      <c r="BF3717" s="256"/>
      <c r="BG3717" s="256"/>
      <c r="BH3717" s="256"/>
      <c r="BI3717" s="256"/>
      <c r="BJ3717" s="256"/>
      <c r="BK3717" s="256"/>
      <c r="BL3717" s="262"/>
      <c r="BM3717" s="262"/>
      <c r="BN3717" s="262"/>
      <c r="BO3717" s="262"/>
      <c r="BP3717" s="262"/>
      <c r="BQ3717" s="262"/>
      <c r="BR3717" s="270"/>
      <c r="BS3717" s="270"/>
      <c r="BT3717" s="270"/>
      <c r="BU3717" s="270"/>
      <c r="BV3717" s="270"/>
      <c r="BW3717" s="270"/>
      <c r="BX3717" s="256"/>
      <c r="BY3717" s="256"/>
      <c r="BZ3717" s="256"/>
      <c r="CA3717" s="267"/>
      <c r="CB3717" s="267"/>
      <c r="CC3717" s="274"/>
      <c r="CD3717" s="267"/>
      <c r="CE3717" s="267"/>
      <c r="CF3717" s="267"/>
      <c r="CG3717" s="267"/>
      <c r="CH3717" s="267"/>
      <c r="CI3717" s="267"/>
      <c r="CJ3717" s="267"/>
      <c r="CK3717" s="267"/>
      <c r="CL3717" s="265"/>
      <c r="CM3717" s="272"/>
      <c r="CN3717" s="264"/>
      <c r="CO3717" s="177"/>
      <c r="CP3717" s="226"/>
      <c r="CQ3717" s="226"/>
      <c r="CR3717" s="226"/>
      <c r="CS3717" s="178"/>
      <c r="CT3717" s="178"/>
      <c r="CU3717" s="178"/>
      <c r="CV3717" s="178"/>
      <c r="CW3717" s="178"/>
      <c r="CX3717" s="178"/>
      <c r="CY3717" s="178"/>
      <c r="CZ3717" s="178"/>
      <c r="DA3717" s="178"/>
    </row>
    <row r="3718" spans="1:105" s="120" customFormat="1" ht="15" customHeight="1">
      <c r="A3718" s="228"/>
      <c r="B3718" s="346"/>
      <c r="C3718" s="349"/>
      <c r="D3718" s="237"/>
      <c r="E3718" s="237"/>
      <c r="F3718" s="243"/>
      <c r="G3718" s="122">
        <v>3</v>
      </c>
      <c r="H3718" s="84"/>
      <c r="I3718" s="84"/>
      <c r="J3718" s="84"/>
      <c r="K3718" s="84"/>
      <c r="L3718" s="84"/>
      <c r="M3718" s="84"/>
      <c r="N3718" s="84"/>
      <c r="O3718" s="84"/>
      <c r="P3718" s="84"/>
      <c r="Q3718" s="84"/>
      <c r="R3718" s="84"/>
      <c r="S3718" s="84"/>
      <c r="T3718" s="84"/>
      <c r="U3718" s="84"/>
      <c r="V3718" s="84"/>
      <c r="W3718" s="84"/>
      <c r="X3718" s="84"/>
      <c r="Y3718" s="84"/>
      <c r="Z3718" s="84"/>
      <c r="AA3718" s="84"/>
      <c r="AB3718" s="84"/>
      <c r="AC3718" s="80"/>
      <c r="AD3718" s="80"/>
      <c r="AE3718" s="80"/>
      <c r="AF3718" s="80"/>
      <c r="AG3718" s="80"/>
      <c r="AH3718" s="80"/>
      <c r="AI3718" s="80"/>
      <c r="AJ3718" s="80"/>
      <c r="AK3718" s="80"/>
      <c r="AL3718" s="80"/>
      <c r="AM3718" s="240"/>
      <c r="AN3718" s="240"/>
      <c r="AO3718" s="240"/>
      <c r="AP3718" s="240"/>
      <c r="AQ3718" s="240"/>
      <c r="AR3718" s="240"/>
      <c r="AS3718" s="240"/>
      <c r="AT3718" s="256"/>
      <c r="AU3718" s="256"/>
      <c r="AV3718" s="259"/>
      <c r="AW3718" s="259"/>
      <c r="AX3718" s="256"/>
      <c r="AY3718" s="256"/>
      <c r="AZ3718" s="256"/>
      <c r="BA3718" s="256"/>
      <c r="BB3718" s="256"/>
      <c r="BC3718" s="256"/>
      <c r="BD3718" s="256"/>
      <c r="BE3718" s="256"/>
      <c r="BF3718" s="256"/>
      <c r="BG3718" s="256"/>
      <c r="BH3718" s="256"/>
      <c r="BI3718" s="256"/>
      <c r="BJ3718" s="256"/>
      <c r="BK3718" s="256"/>
      <c r="BL3718" s="262"/>
      <c r="BM3718" s="262"/>
      <c r="BN3718" s="262"/>
      <c r="BO3718" s="262"/>
      <c r="BP3718" s="262"/>
      <c r="BQ3718" s="262"/>
      <c r="BR3718" s="270"/>
      <c r="BS3718" s="270"/>
      <c r="BT3718" s="270"/>
      <c r="BU3718" s="270"/>
      <c r="BV3718" s="270"/>
      <c r="BW3718" s="270"/>
      <c r="BX3718" s="256"/>
      <c r="BY3718" s="256"/>
      <c r="BZ3718" s="256"/>
      <c r="CA3718" s="267"/>
      <c r="CB3718" s="267"/>
      <c r="CC3718" s="274"/>
      <c r="CD3718" s="267"/>
      <c r="CE3718" s="267"/>
      <c r="CF3718" s="267"/>
      <c r="CG3718" s="267"/>
      <c r="CH3718" s="267"/>
      <c r="CI3718" s="267"/>
      <c r="CJ3718" s="267"/>
      <c r="CK3718" s="267"/>
      <c r="CL3718" s="265"/>
      <c r="CM3718" s="272"/>
      <c r="CN3718" s="264"/>
      <c r="CO3718" s="177"/>
      <c r="CP3718" s="226"/>
      <c r="CQ3718" s="226"/>
      <c r="CR3718" s="226"/>
      <c r="CS3718" s="178"/>
      <c r="CT3718" s="178"/>
      <c r="CU3718" s="178"/>
      <c r="CV3718" s="178"/>
      <c r="CW3718" s="178"/>
      <c r="CX3718" s="178"/>
      <c r="CY3718" s="178"/>
      <c r="CZ3718" s="178"/>
      <c r="DA3718" s="178"/>
    </row>
    <row r="3719" spans="1:105" s="120" customFormat="1" ht="15" customHeight="1">
      <c r="A3719" s="228"/>
      <c r="B3719" s="346"/>
      <c r="C3719" s="349"/>
      <c r="D3719" s="237"/>
      <c r="E3719" s="237"/>
      <c r="F3719" s="244"/>
      <c r="G3719" s="123">
        <v>3.9</v>
      </c>
      <c r="H3719" s="85"/>
      <c r="I3719" s="85"/>
      <c r="J3719" s="85"/>
      <c r="K3719" s="85"/>
      <c r="L3719" s="85"/>
      <c r="M3719" s="85"/>
      <c r="N3719" s="85"/>
      <c r="O3719" s="85"/>
      <c r="P3719" s="85"/>
      <c r="Q3719" s="85"/>
      <c r="R3719" s="85"/>
      <c r="S3719" s="85"/>
      <c r="T3719" s="85"/>
      <c r="U3719" s="85"/>
      <c r="V3719" s="85"/>
      <c r="W3719" s="85"/>
      <c r="X3719" s="85"/>
      <c r="Y3719" s="85"/>
      <c r="Z3719" s="85"/>
      <c r="AA3719" s="85"/>
      <c r="AB3719" s="85"/>
      <c r="AC3719" s="81"/>
      <c r="AD3719" s="81"/>
      <c r="AE3719" s="81"/>
      <c r="AF3719" s="81"/>
      <c r="AG3719" s="81"/>
      <c r="AH3719" s="81"/>
      <c r="AI3719" s="81"/>
      <c r="AJ3719" s="81"/>
      <c r="AK3719" s="81"/>
      <c r="AL3719" s="81"/>
      <c r="AM3719" s="240"/>
      <c r="AN3719" s="240"/>
      <c r="AO3719" s="240"/>
      <c r="AP3719" s="240"/>
      <c r="AQ3719" s="240"/>
      <c r="AR3719" s="240"/>
      <c r="AS3719" s="240"/>
      <c r="AT3719" s="256"/>
      <c r="AU3719" s="256"/>
      <c r="AV3719" s="259"/>
      <c r="AW3719" s="259"/>
      <c r="AX3719" s="256"/>
      <c r="AY3719" s="256"/>
      <c r="AZ3719" s="256"/>
      <c r="BA3719" s="256"/>
      <c r="BB3719" s="256"/>
      <c r="BC3719" s="256"/>
      <c r="BD3719" s="256"/>
      <c r="BE3719" s="256"/>
      <c r="BF3719" s="256"/>
      <c r="BG3719" s="256"/>
      <c r="BH3719" s="256"/>
      <c r="BI3719" s="256"/>
      <c r="BJ3719" s="256"/>
      <c r="BK3719" s="256"/>
      <c r="BL3719" s="262"/>
      <c r="BM3719" s="262"/>
      <c r="BN3719" s="262"/>
      <c r="BO3719" s="262"/>
      <c r="BP3719" s="262"/>
      <c r="BQ3719" s="262"/>
      <c r="BR3719" s="270"/>
      <c r="BS3719" s="270"/>
      <c r="BT3719" s="270"/>
      <c r="BU3719" s="270"/>
      <c r="BV3719" s="270"/>
      <c r="BW3719" s="270"/>
      <c r="BX3719" s="256"/>
      <c r="BY3719" s="256"/>
      <c r="BZ3719" s="256"/>
      <c r="CA3719" s="267"/>
      <c r="CB3719" s="267"/>
      <c r="CC3719" s="274"/>
      <c r="CD3719" s="267"/>
      <c r="CE3719" s="267"/>
      <c r="CF3719" s="267"/>
      <c r="CG3719" s="267"/>
      <c r="CH3719" s="267"/>
      <c r="CI3719" s="267"/>
      <c r="CJ3719" s="267"/>
      <c r="CK3719" s="267"/>
      <c r="CL3719" s="265"/>
      <c r="CM3719" s="272"/>
      <c r="CN3719" s="264"/>
      <c r="CO3719" s="177"/>
      <c r="CP3719" s="226"/>
      <c r="CQ3719" s="226"/>
      <c r="CR3719" s="226"/>
      <c r="CS3719" s="178"/>
      <c r="CT3719" s="178"/>
      <c r="CU3719" s="178"/>
      <c r="CV3719" s="178"/>
      <c r="CW3719" s="178"/>
      <c r="CX3719" s="178"/>
      <c r="CY3719" s="178"/>
      <c r="CZ3719" s="178"/>
      <c r="DA3719" s="178"/>
    </row>
    <row r="3720" spans="1:105" s="120" customFormat="1" ht="15" customHeight="1">
      <c r="A3720" s="229"/>
      <c r="B3720" s="347"/>
      <c r="C3720" s="350"/>
      <c r="D3720" s="238"/>
      <c r="E3720" s="238"/>
      <c r="F3720" s="245" t="s">
        <v>83</v>
      </c>
      <c r="G3720" s="246"/>
      <c r="H3720" s="82"/>
      <c r="I3720" s="82"/>
      <c r="J3720" s="82"/>
      <c r="K3720" s="82"/>
      <c r="L3720" s="82"/>
      <c r="M3720" s="82"/>
      <c r="N3720" s="82"/>
      <c r="O3720" s="82"/>
      <c r="P3720" s="82"/>
      <c r="Q3720" s="82"/>
      <c r="R3720" s="82"/>
      <c r="S3720" s="82"/>
      <c r="T3720" s="82"/>
      <c r="U3720" s="82"/>
      <c r="V3720" s="82"/>
      <c r="W3720" s="82"/>
      <c r="X3720" s="82"/>
      <c r="Y3720" s="82"/>
      <c r="Z3720" s="82"/>
      <c r="AA3720" s="82"/>
      <c r="AB3720" s="82"/>
      <c r="AC3720" s="35"/>
      <c r="AD3720" s="35"/>
      <c r="AE3720" s="35"/>
      <c r="AF3720" s="35"/>
      <c r="AG3720" s="35"/>
      <c r="AH3720" s="35"/>
      <c r="AI3720" s="35"/>
      <c r="AJ3720" s="35"/>
      <c r="AK3720" s="35"/>
      <c r="AL3720" s="35"/>
      <c r="AM3720" s="241"/>
      <c r="AN3720" s="241"/>
      <c r="AO3720" s="241"/>
      <c r="AP3720" s="241"/>
      <c r="AQ3720" s="241"/>
      <c r="AR3720" s="241"/>
      <c r="AS3720" s="241"/>
      <c r="AT3720" s="257"/>
      <c r="AU3720" s="257"/>
      <c r="AV3720" s="260"/>
      <c r="AW3720" s="260"/>
      <c r="AX3720" s="257"/>
      <c r="AY3720" s="257"/>
      <c r="AZ3720" s="257"/>
      <c r="BA3720" s="257"/>
      <c r="BB3720" s="257"/>
      <c r="BC3720" s="257"/>
      <c r="BD3720" s="257"/>
      <c r="BE3720" s="257"/>
      <c r="BF3720" s="257"/>
      <c r="BG3720" s="257"/>
      <c r="BH3720" s="257"/>
      <c r="BI3720" s="257"/>
      <c r="BJ3720" s="257"/>
      <c r="BK3720" s="257"/>
      <c r="BL3720" s="263"/>
      <c r="BM3720" s="263"/>
      <c r="BN3720" s="263"/>
      <c r="BO3720" s="263"/>
      <c r="BP3720" s="263"/>
      <c r="BQ3720" s="263"/>
      <c r="BR3720" s="271"/>
      <c r="BS3720" s="271"/>
      <c r="BT3720" s="271"/>
      <c r="BU3720" s="271"/>
      <c r="BV3720" s="271"/>
      <c r="BW3720" s="271"/>
      <c r="BX3720" s="257"/>
      <c r="BY3720" s="257"/>
      <c r="BZ3720" s="257"/>
      <c r="CA3720" s="268"/>
      <c r="CB3720" s="268"/>
      <c r="CC3720" s="275"/>
      <c r="CD3720" s="268"/>
      <c r="CE3720" s="268"/>
      <c r="CF3720" s="268"/>
      <c r="CG3720" s="268"/>
      <c r="CH3720" s="268"/>
      <c r="CI3720" s="268"/>
      <c r="CJ3720" s="268"/>
      <c r="CK3720" s="268"/>
      <c r="CL3720" s="265"/>
      <c r="CM3720" s="272"/>
      <c r="CN3720" s="264"/>
      <c r="CO3720" s="177"/>
      <c r="CP3720" s="226"/>
      <c r="CQ3720" s="226"/>
      <c r="CR3720" s="226"/>
      <c r="CS3720" s="178"/>
      <c r="CT3720" s="178"/>
      <c r="CU3720" s="178"/>
      <c r="CV3720" s="178"/>
      <c r="CW3720" s="178"/>
      <c r="CX3720" s="178"/>
      <c r="CY3720" s="178"/>
      <c r="CZ3720" s="178"/>
      <c r="DA3720" s="178"/>
    </row>
    <row r="3721" spans="1:105" s="120" customFormat="1" ht="15" customHeight="1">
      <c r="A3721" s="227">
        <f t="shared" si="1156"/>
        <v>461</v>
      </c>
      <c r="B3721" s="345" t="s">
        <v>661</v>
      </c>
      <c r="C3721" s="348" t="s">
        <v>662</v>
      </c>
      <c r="D3721" s="236">
        <v>44116</v>
      </c>
      <c r="E3721" s="236" t="s">
        <v>353</v>
      </c>
      <c r="F3721" s="253" t="s">
        <v>80</v>
      </c>
      <c r="G3721" s="254"/>
      <c r="H3721" s="82" t="s">
        <v>69</v>
      </c>
      <c r="I3721" s="82"/>
      <c r="J3721" s="82" t="s">
        <v>60</v>
      </c>
      <c r="K3721" s="82" t="s">
        <v>60</v>
      </c>
      <c r="L3721" s="82" t="s">
        <v>60</v>
      </c>
      <c r="M3721" s="82" t="s">
        <v>74</v>
      </c>
      <c r="N3721" s="82" t="s">
        <v>60</v>
      </c>
      <c r="O3721" s="82"/>
      <c r="P3721" s="82" t="s">
        <v>60</v>
      </c>
      <c r="Q3721" s="82" t="s">
        <v>60</v>
      </c>
      <c r="R3721" s="82" t="s">
        <v>60</v>
      </c>
      <c r="S3721" s="82" t="s">
        <v>60</v>
      </c>
      <c r="T3721" s="82" t="s">
        <v>60</v>
      </c>
      <c r="U3721" s="82" t="s">
        <v>60</v>
      </c>
      <c r="V3721" s="82"/>
      <c r="W3721" s="82" t="s">
        <v>60</v>
      </c>
      <c r="X3721" s="82" t="s">
        <v>60</v>
      </c>
      <c r="Y3721" s="82" t="s">
        <v>60</v>
      </c>
      <c r="Z3721" s="82" t="s">
        <v>60</v>
      </c>
      <c r="AA3721" s="82" t="s">
        <v>67</v>
      </c>
      <c r="AB3721" s="82" t="s">
        <v>60</v>
      </c>
      <c r="AC3721" s="82"/>
      <c r="AD3721" s="82" t="s">
        <v>1489</v>
      </c>
      <c r="AE3721" s="82" t="s">
        <v>67</v>
      </c>
      <c r="AF3721" s="82" t="s">
        <v>60</v>
      </c>
      <c r="AG3721" s="82" t="s">
        <v>60</v>
      </c>
      <c r="AH3721" s="82" t="s">
        <v>60</v>
      </c>
      <c r="AI3721" s="82" t="s">
        <v>1471</v>
      </c>
      <c r="AJ3721" s="82"/>
      <c r="AK3721" s="82" t="s">
        <v>73</v>
      </c>
      <c r="AL3721" s="82" t="s">
        <v>73</v>
      </c>
      <c r="AM3721" s="239">
        <f>COUNTIF(H3721:AL3721,"PH")+COUNTIF(H3721:AL3721,"PH/L")+COUNTIF(H3721:AL3721,"PM")</f>
        <v>0</v>
      </c>
      <c r="AN3721" s="239">
        <f>COUNTIF(H3721:AL3721,"PD")+COUNTIF(H3721:AL3721,"PDD")+COUNTIF(H3721:AL3721,"P/DS")/2+COUNTIF(H3721:AL3721,"PMD")</f>
        <v>0</v>
      </c>
      <c r="AO3721" s="239">
        <f>COUNTIF(H3721:AL3721,"PN")+COUNTIF(H3721:AL3721,"P/NS")/2+COUNTIF(H3721:AL3721,"PH")+COUNTIF(H3721:AL3721,"PH/F")/2+COUNTIF(H3721:AL3721,"PH/L")/2+COUNTIF(H3721:AL3721,"PM")</f>
        <v>0</v>
      </c>
      <c r="AP3721" s="239">
        <f>COUNTIF(H3721:AL3721,"BH")+COUNTIF(H3721:AL3721,"AL/BL")+COUNTIF(H3721:AL3721,"UL/BL")+COUNTIF(H3721:AL3721,"BM")</f>
        <v>0</v>
      </c>
      <c r="AQ3721" s="239">
        <f>COUNTIF(H3721:AL3721,"DS")+COUNTIF(H3721:AL3721,"AL/DS")/2+COUNTIF(H3721:AL3721,"UL/DS")/2+COUNTIF(H3721:AL3721,"CT")+COUNTIF(H3721:AL3721,"MD")</f>
        <v>19</v>
      </c>
      <c r="AR3721" s="239">
        <f>COUNTIF(H3721:AL3721,"NS")+COUNTIF(H3721:AL3721,"AL/NS")/2+COUNTIF(H3721:AL3721,"UL/NS")/2+COUNTIF(H3721:AL3721,"BH")+COUNTIF(H3721:AL3721,"AL/BF")/2+COUNTIF(H3721:AL3721,"AL/BL")/2+COUNTIF(H3721:AL3721,"UL/BL")/2+COUNTIF(H3721:AL3721,"UL/BF")/2+COUNTIF(H3721:AL3721,"BM")</f>
        <v>0</v>
      </c>
      <c r="AS3721" s="239">
        <f>COUNTIF(H3721:AL3721,"AL")+COUNTIF(H3721:AL3721,"AL/DS")/2+COUNTIF(H3721:AL3721,"AL/NS")/2+COUNTIF(H3721:AL3721,"NH")+COUNTIF(H3721:AL3721,"SL")+COUNTIF(H3721:AL3721,"NHD")+COUNTIF(H3721:AL3721,"B")+COUNTIF(H3721:AL3721,"HL")+COUNTIF(H3721:AL3721,"AL/BF")/2+COUNTIF(H3721:AL3721,"AL/BL")/2</f>
        <v>3.5</v>
      </c>
      <c r="AT3721" s="255">
        <f>COUNTIF(H3721:AL3721,"PD")+COUNTIF(H3721:AL3721,"PN")+COUNTIF(H3721:AL3721,"P/DS")/2+COUNTIF(H3721:AL3721,"P/NS")/2+COUNTIF(H3721:AL3721,"DS")+COUNTIF(H3721:AL3721,"NS")+COUNTIF(H3721:AL3721,"AL")+COUNTIF(H3721:AL3721,"AL/DS")+COUNTIF(H3721:AL3721,"AL/NS")+COUNTIF(H3721:AL3721,"NH")+COUNTIF(H3721:AL3721,"SL")+COUNTIF(H3721:AL3721,"UL/DS")/2+COUNTIF(H3721:AL3721,"UL/NS")/2+COUNTIF(H3721:AL3721,"CT")+COUNTIF(H3721:AL3721,"NHD")+COUNTIF(H3721:AL3721,"PDD")+COUNTIF(H3721:AL3721,"B")+COUNTIF(H3721:AL3721,"HL")+COUNTIF(H3721:AL3721,"PH")+COUNTIF(H3721:AL3721,"BH")+COUNTIF(H3721:AL3721,"AL/BF")+COUNTIF(H3721:AL3721,"AL/BL")+COUNTIF(H3721:AL3721,"UL/BF")/2+COUNTIF(H3721:AL3721,"UL/BL")/2+COUNTIF(H3721:AL3721,"PH/F")/2+COUNTIF(H3721:AL3721,"PH/L")/2+COUNTIF(H3721:AL3721,"MD")+COUNTIF(H3721:AL3721,"PMD")+COUNTIF(H3721:AL3721,"PM")+COUNTIF(H3721:AL3721,"BM")</f>
        <v>22.5</v>
      </c>
      <c r="AU3721" s="255">
        <f>COUNTIF(H3721:AL3721,"P/DS")/2+COUNTIF(H3721:AL3721,"P/NS")/2+COUNTIF(H3721:AL3721,"IL")+COUNTIF(H3721:AL3721,"NL")+COUNTIF(H3721:AL3721,"UL")+COUNTIF(H3721:AL3721,"UL/DS")/2+COUNTIF(H3721:AL3721,"UL/NS")/2+COUNTIF(H3721:AL3721,"KT")+COUNTIF(H3721:AL3721,"UL/BF")/2+COUNTIF(H3721:AL3721,"UL/BL")/2+COUNTIF(H3721:AL3721,"PH/F")/2+COUNTIF(H3721:AL3721,"PH/L")/2+COUNTIF(H3721:AL3721,"NB")</f>
        <v>3.5</v>
      </c>
      <c r="AV3721" s="258">
        <f>COUNTIF(H3721:AL3721,"PN")+COUNTIF(H3721:AL3721,"TVD")+COUNTIF(H3721:AL3721,"PH")+COUNTIF(H3721:AL3721,"PM")+COUNTIF(H3721:AL3721,"PDD")-COUNTIFS(H3721:AL3721,"PN",H3728:AL3728,"&gt;=3")-COUNTIFS(H3721:AL3721,"PM",H3728:AL3728,"&gt;=3")</f>
        <v>0</v>
      </c>
      <c r="AW3721" s="258">
        <f>COUNTIF(H3721:AL3721,"NS")+COUNTIF(H3721:AL3721,"D")+COUNTIF(H3721:AL3721,"BH")+COUNTIF(H3721:AL3721,"NHD")+COUNTIF(H3721:AL3721,"BM")-COUNTIFS(H3721:AL3721,"NS",H3728:AL3728,"&gt;=3")-COUNTIFS(H3721:AL3721,"BH",H3728:AL3728,"&gt;=3")-COUNTIFS(H3721:AL3721,"BM",H3728:AL3728,"&gt;=3")</f>
        <v>0</v>
      </c>
      <c r="AX3721" s="255">
        <f>COUNTIF(H3721:AL3721,"AL")+COUNTIF(H3721:AL3721,"AL/DS")/2+COUNTIF(H3721:AL3721,"AL/NS")/2+COUNTIF(H3721:AL3721,"AL/BF")+COUNTIF(H3721:AL3721,"AL/BL")/2</f>
        <v>2.5</v>
      </c>
      <c r="AY3721" s="255">
        <f>COUNTIF(H3721:AL3721,"SL")</f>
        <v>0</v>
      </c>
      <c r="AZ3721" s="255">
        <f>COUNTIF(H3721:AL3721,"NH")</f>
        <v>1</v>
      </c>
      <c r="BA3721" s="255">
        <f>COUNTIF(H3721:AL3721,"HL")</f>
        <v>0</v>
      </c>
      <c r="BB3721" s="255">
        <f>COUNTIF(G3721:AL3721,"P/DS")/2+COUNTIF(G3721:AL3721,"P/NS")/2+COUNTIF(G3721:AL3721,"UL")+COUNTIF(G3721:AL3721,"UL/DS")/2+COUNTIF(G3721:AL3721,"UL/NS")/2+COUNTIF(G3721:AL3721,"UL/BL")/2+COUNTIF(G3721:AL3721,"UL/BF")/2+COUNTIF(G3721:AL3721,"PH/F")/2+COUNTIF(G3721:AL3721,"PH/L")/2</f>
        <v>0.5</v>
      </c>
      <c r="BC3721" s="255">
        <f>COUNTIF(H3721:AL3721,"NB")</f>
        <v>0</v>
      </c>
      <c r="BD3721" s="255">
        <f>COUNTIF(H3721:AL3721,"NL")</f>
        <v>0</v>
      </c>
      <c r="BE3721" s="255">
        <f>COUNTIF(H3721:AL3721,"IL")</f>
        <v>2</v>
      </c>
      <c r="BF3721" s="255">
        <f>COUNTIF(H3721:AL3721,"KT")</f>
        <v>1</v>
      </c>
      <c r="BG3721" s="255">
        <f>COUNTIF(H3721:AL3721,"L70")</f>
        <v>0</v>
      </c>
      <c r="BH3721" s="255">
        <f>COUNTIF(H3721:AL3721,"MD")</f>
        <v>0</v>
      </c>
      <c r="BI3721" s="255">
        <f>COUNTIF(H3721:AL3721,"PMD")</f>
        <v>0</v>
      </c>
      <c r="BJ3721" s="255">
        <f>COUNTIF(H3721:AL3721,"PM")</f>
        <v>0</v>
      </c>
      <c r="BK3721" s="255">
        <f>COUNTIF(H3721:AL3721,"BM")</f>
        <v>0</v>
      </c>
      <c r="BL3721" s="261">
        <f>SUMIF(H3721:AL3721,"PD",H3722:AL3722)+SUMIF(H3721:AL3721,"PN",H3722:AL3722)+SUMIF(H3721:AL3721,"P/DS",H3722:AL3722)+SUMIF(H3721:AL3721,"PN/F",H3722:AL3722)+SUMIF(H3721:AL3721,"PN/L",H3722:AL3722)+SUMIF(H3721:AL3721,"TV",H3722:AL3722)+SUMIF(H3721:AL3721,"TVD",H3722:AL3722)+SUMIF(H3721:AL3721,"PDD",H3722:AL3722)</f>
        <v>0</v>
      </c>
      <c r="BM3721" s="261">
        <f>SUMIF(H3721:AL3721,"PD",H3723:AL3723)+SUMIF(H3721:AL3721,"PN",H3723:AL3723)+SUMIF(H3721:AL3721,"P/DS",H3723:AL3723)+SUMIF(H3721:AL3721,"PN/F",H3723:AL3723)+SUMIF(H3721:AL3721,"PN/L",H3723:AL3723)+SUMIF(H3721:AL3721,"TV",H3723:AL3723)+SUMIF(H3721:AL3721,"TVD",H3723:AL3723)+SUMIF(H3721:AL3721,"PDD",H3723:AL3723)+SUMIF(H3721:AL3721,"PMD",H3723:AL3723)</f>
        <v>0</v>
      </c>
      <c r="BN3721" s="261">
        <f>SUMIF(H3721:AL3721,"PD",H3724:AL3724)+SUMIF(H3721:AL3721,"PN",H3724:AL3724)+SUMIF(H3721:AL3721,"P/DS",H3724:AL3724)+SUMIF(H3721:AL3721,"PN/F",H3724:AL3724)+SUMIF(H3721:AL3721,"PN/L",H3724:AL3724)+SUMIF(H3721:AL3721,"TV",H3724:AL3724)+SUMIF(H3721:AL3721,"TVD",H3724:AL3724)</f>
        <v>0</v>
      </c>
      <c r="BO3721" s="261">
        <f>SUMIF(H3721:AL3721,"PD",H3725:AL3725)+SUMIF(H3721:AL3721,"PN",H3725:AL3725)+SUMIF(H3721:AL3721,"P/DS",H3725:AL3725)+SUMIF(H3721:AL3721,"PN/F",H3725:AL3725)+SUMIF(H3721:AL3721,"PN/L",H3725:AL3725)+SUMIF(H3721:AL3721,"TV",H3725:AL3725)+SUMIF(H3721:AL3721,"TVD",H3725:AL3725)</f>
        <v>0</v>
      </c>
      <c r="BP3721" s="261">
        <f>SUMIF(H3721:AL3721,"PD",H3726:AL3726)+SUMIF(H3721:AL3721,"PN",H3726:AL3726)+SUMIF(H3721:AL3721,"P/DS",H3726:AL3726)+SUMIF(H3721:AL3721,"PN/F",H3726:AL3726)+SUMIF(H3721:AL3721,"PN/L",H3726:AL3726)+SUMIF(H3721:AL3721,"TV",H3726:AL3726)+SUMIF(H3721:AL3721,"TVD",H3726:AL3726)+SUMIF(H3721:AL3721,"PDD",H3726:AL3726)+SUMIF(H3721:AL3721,"PH",H3726:AL3726)+SUMIF(H3721:AL3721,"PM",H3726:AL3726)</f>
        <v>0</v>
      </c>
      <c r="BQ3721" s="261">
        <f>SUMIF(H3721:AL3721,"PD",H3727:AL3727)+SUMIF(H3721:AL3721,"PN",H3727:AL3727)+SUMIF(H3721:AL3721,"P/DS",H3727:AL3727)+SUMIF(H3721:AL3721,"PN/F",H3727:AL3727)+SUMIF(H3721:AL3721,"PN/L",H3727:AL3727)+SUMIF(H3721:AL3721,"TV",H3727:AL3727)+SUMIF(H3721:AL3721,"TVD",H3727:AL3727)+SUMIF(H3721:AL3721,"PDD",H3727:AL3727)+SUMIF(H3721:AL3721,"PH",H3727:AL3727)+SUMIF(H3721:AL3721,"PM",H3727:AL3727)</f>
        <v>0</v>
      </c>
      <c r="BR3721" s="269">
        <f>SUM(H3722:AL3722)-BL3721</f>
        <v>0</v>
      </c>
      <c r="BS3721" s="269">
        <f>SUM(H3723:AL3723)-BM3721</f>
        <v>0</v>
      </c>
      <c r="BT3721" s="269">
        <f>SUM(H3724:AL3724)-BN3721</f>
        <v>0</v>
      </c>
      <c r="BU3721" s="269">
        <f>SUM(H3725:AL3725)-BO3721</f>
        <v>0</v>
      </c>
      <c r="BV3721" s="269">
        <f>SUM(H3726:AL3726)-BP3721</f>
        <v>0</v>
      </c>
      <c r="BW3721" s="269">
        <f>SUM(H3727:AL3727)-BQ3721</f>
        <v>0</v>
      </c>
      <c r="BX3721" s="255">
        <f>SUMIF(H3721:AL3721,"PD",H3728:AL3728)+SUMIF(H3721:AL3721,"PN",H3728:AL3728)+SUMIF(H3721:AL3721,"P/DS",H3728:AL3728)+SUMIF(H3721:AL3721,"PN/F",H3728:AL3728)+SUMIF(H3721:AL3721,"PN/L",H3728:AL3728)</f>
        <v>0</v>
      </c>
      <c r="BY3721" s="255">
        <f>SUM(H3728:AL3728)-BX3721</f>
        <v>0</v>
      </c>
      <c r="BZ3721" s="255">
        <f t="shared" ref="BZ3721" si="1163">+SUM(BL3721:BW3728)</f>
        <v>0</v>
      </c>
      <c r="CA3721" s="266">
        <f>(COUNTIFS(H3721:AL3721,"PD",H3722:AL3722,"&gt;=2"))*0.5-IF(CN3721="VP",COUNTIFS($H$16:$AL$16,"SAT",H3721:AL3721,"PD",H3722:AL3722,"&gt;=2"))*0.5</f>
        <v>0</v>
      </c>
      <c r="CB3721" s="266">
        <f>(COUNTIFS(H3721:AL3721,"PN",H3723:AL3723,"&gt;=0.5",H3722:AL3722,"&gt;=1.5"))*0.5+COUNTIFS(H3721:AL3721,"PDD",H3723:AL3723,"&gt;=0.5",H3722:AL3722,"&gt;=1.5")*0.5</f>
        <v>0</v>
      </c>
      <c r="CC3721" s="273">
        <f>(COUNTIFS(H3721:AL3721,"TV",H3723:AL3723,"&gt;=10"))*0.5+(COUNTIFS(H3721:AL3721,"PMD",H3723:AL3723,"&gt;=2"))*0.5</f>
        <v>0</v>
      </c>
      <c r="CD3721" s="266">
        <f>(COUNTIFS(H3721:AL3721,"TVD",H3725:AL3725,"&gt;=6.5",H3723:AL3723,"&gt;=3.5"))*0.5</f>
        <v>0</v>
      </c>
      <c r="CE3721" s="266">
        <f>(COUNTIFS(H3721:AL3721,"PD",H3726:AL3726,"&gt;=10"))*0.5</f>
        <v>0</v>
      </c>
      <c r="CF3721" s="266">
        <f>(COUNTIFS(H3721:AL3721,"PDD",H3726:AL3726,"&gt;=3.5",H3727:AL3727,"&gt;=6.5")+COUNTIFS(H3721:AL3721,"PH",H3727:AL3727,"&gt;=0.5",H3726:AL3726,"&gt;=1.5")+COUNTIFS(H3721:AL3721,"PM",H3727:AL3727,"&gt;=0.5",H3726:AL3726,"&gt;=1.5"))*0.5</f>
        <v>0</v>
      </c>
      <c r="CG3721" s="266">
        <f>(COUNTIFS(H3721:AL3721,"DS",H3722:AL3722,"&gt;=2")+COUNTIFS(H3721:AL3721,"AL/DS",H3722:AL3722,"&gt;=2"))*0.5-IF(CN3721="VP",COUNTIFS($H$16:$AL$16,"SAT",H3721:AL3721,"DS",H3722:AL3722,"&gt;=2"))*0.5</f>
        <v>0</v>
      </c>
      <c r="CH3721" s="266">
        <f>(COUNTIFS(H3721:AL3721,"NS",H3723:AL3723,"&gt;=0.5",H3722:AL3722,"&gt;=1.5")+COUNTIFS(H3721:AL3721,"AL/NS",H3723:AL3723,"&gt;=0.5",H3722:AL3722,"&gt;=1.5")+COUNTIFS(H3721:AL3721,"NHD",H3723:AL3723,"&gt;=4.5",H3726:AL3726,"&gt;=2",H3722:AL3722,"&gt;=1.5"))*0.5</f>
        <v>0</v>
      </c>
      <c r="CI3721" s="266">
        <f>(COUNTIF(H3723:AL3723,"&gt;=10")+COUNTIFS(H3721:AL3721,"MD",H3723:AL3723,"&gt;=2")-COUNTIFS(H3721:AL3721,"TV",H3723:AL3723,"&gt;=10"))*0.5</f>
        <v>0</v>
      </c>
      <c r="CJ3721" s="266">
        <f>(COUNTIFS(H3721:AL3721,"D",H3725:AL3725,"&gt;=6.5",H3723:AL3723,"&gt;=3.5"))*0.5</f>
        <v>0</v>
      </c>
      <c r="CK3721" s="266">
        <f>(COUNTIF(H3726:AL3726,"&gt;=10")-COUNTIFS(H3721:AL3721,"PD",H3726:AL3726,"&gt;=10"))*0.5</f>
        <v>0</v>
      </c>
      <c r="CL3721" s="265">
        <f>(COUNTIFS(H3721:AL3721,"NHD",H3726:AL3726,"&gt;=3.5",H3727:AL3727,"&gt;=6.5")+COUNTIFS(H3721:AL3721,"BH",H3726:AL3726,"&gt;=1.5",H3727:AL3727,"&gt;=0.5")+COUNTIFS(H3721:AL3721,"BM",H3726:AL3726,"&gt;=1.5",H3727:AL3727,"&gt;=0.5")+COUNTIFS(H3721:AL3721,"D",H3726:AL3726,"&gt;=1.5",H3727:AL3727,"&gt;=0.5"))*0.5</f>
        <v>0</v>
      </c>
      <c r="CM3721" s="272"/>
      <c r="CN3721" s="264" t="s">
        <v>723</v>
      </c>
      <c r="CO3721" s="177">
        <f t="shared" ref="CO3721" si="1164">+AM3721+AN3721+AO3721+AP3721+AQ3721+AR3721+AS3721+AU3721+BG3721</f>
        <v>26</v>
      </c>
      <c r="CP3721" s="225">
        <f>+SUM(I3722:I3727)-I3728</f>
        <v>0</v>
      </c>
      <c r="CQ3721" s="225">
        <f>+SUM(J3722:J3727)-J3728</f>
        <v>0</v>
      </c>
      <c r="CR3721" s="225">
        <f>+SUM(K3722:K3727)-K3728</f>
        <v>0</v>
      </c>
      <c r="CS3721" s="178"/>
      <c r="CT3721" s="178"/>
      <c r="CU3721" s="178"/>
      <c r="CV3721" s="178"/>
      <c r="CW3721" s="178"/>
      <c r="CX3721" s="178"/>
      <c r="CY3721" s="178"/>
      <c r="CZ3721" s="178"/>
      <c r="DA3721" s="178"/>
    </row>
    <row r="3722" spans="1:105" s="120" customFormat="1" ht="15" customHeight="1">
      <c r="A3722" s="228"/>
      <c r="B3722" s="346"/>
      <c r="C3722" s="349"/>
      <c r="D3722" s="237"/>
      <c r="E3722" s="237"/>
      <c r="F3722" s="242" t="s">
        <v>82</v>
      </c>
      <c r="G3722" s="121">
        <v>1.5</v>
      </c>
      <c r="H3722" s="83"/>
      <c r="I3722" s="83"/>
      <c r="J3722" s="83"/>
      <c r="K3722" s="83"/>
      <c r="L3722" s="83"/>
      <c r="M3722" s="83"/>
      <c r="N3722" s="83"/>
      <c r="O3722" s="83"/>
      <c r="P3722" s="83"/>
      <c r="Q3722" s="83"/>
      <c r="R3722" s="83"/>
      <c r="S3722" s="83"/>
      <c r="T3722" s="83"/>
      <c r="U3722" s="83"/>
      <c r="V3722" s="83"/>
      <c r="W3722" s="83"/>
      <c r="X3722" s="83"/>
      <c r="Y3722" s="83"/>
      <c r="Z3722" s="83"/>
      <c r="AA3722" s="83"/>
      <c r="AB3722" s="83"/>
      <c r="AC3722" s="79"/>
      <c r="AD3722" s="79"/>
      <c r="AE3722" s="79"/>
      <c r="AF3722" s="79"/>
      <c r="AG3722" s="79"/>
      <c r="AH3722" s="79"/>
      <c r="AI3722" s="79"/>
      <c r="AJ3722" s="79"/>
      <c r="AK3722" s="79"/>
      <c r="AL3722" s="79"/>
      <c r="AM3722" s="240"/>
      <c r="AN3722" s="240"/>
      <c r="AO3722" s="240"/>
      <c r="AP3722" s="240"/>
      <c r="AQ3722" s="240"/>
      <c r="AR3722" s="240"/>
      <c r="AS3722" s="240"/>
      <c r="AT3722" s="256"/>
      <c r="AU3722" s="256"/>
      <c r="AV3722" s="259"/>
      <c r="AW3722" s="259"/>
      <c r="AX3722" s="256"/>
      <c r="AY3722" s="256"/>
      <c r="AZ3722" s="256"/>
      <c r="BA3722" s="256"/>
      <c r="BB3722" s="256"/>
      <c r="BC3722" s="256"/>
      <c r="BD3722" s="256"/>
      <c r="BE3722" s="256"/>
      <c r="BF3722" s="256"/>
      <c r="BG3722" s="256"/>
      <c r="BH3722" s="256"/>
      <c r="BI3722" s="256"/>
      <c r="BJ3722" s="256"/>
      <c r="BK3722" s="256"/>
      <c r="BL3722" s="262"/>
      <c r="BM3722" s="262"/>
      <c r="BN3722" s="262"/>
      <c r="BO3722" s="262"/>
      <c r="BP3722" s="262"/>
      <c r="BQ3722" s="262"/>
      <c r="BR3722" s="270"/>
      <c r="BS3722" s="270"/>
      <c r="BT3722" s="270"/>
      <c r="BU3722" s="270"/>
      <c r="BV3722" s="270"/>
      <c r="BW3722" s="270"/>
      <c r="BX3722" s="256"/>
      <c r="BY3722" s="256"/>
      <c r="BZ3722" s="256"/>
      <c r="CA3722" s="267"/>
      <c r="CB3722" s="267"/>
      <c r="CC3722" s="274"/>
      <c r="CD3722" s="267"/>
      <c r="CE3722" s="267"/>
      <c r="CF3722" s="267"/>
      <c r="CG3722" s="267"/>
      <c r="CH3722" s="267"/>
      <c r="CI3722" s="267"/>
      <c r="CJ3722" s="267"/>
      <c r="CK3722" s="267"/>
      <c r="CL3722" s="265"/>
      <c r="CM3722" s="272"/>
      <c r="CN3722" s="264"/>
      <c r="CO3722" s="177"/>
      <c r="CP3722" s="226"/>
      <c r="CQ3722" s="226"/>
      <c r="CR3722" s="226"/>
      <c r="CS3722" s="178"/>
      <c r="CT3722" s="178"/>
      <c r="CU3722" s="178"/>
      <c r="CV3722" s="178"/>
      <c r="CW3722" s="178"/>
      <c r="CX3722" s="178"/>
      <c r="CY3722" s="178"/>
      <c r="CZ3722" s="178"/>
      <c r="DA3722" s="178"/>
    </row>
    <row r="3723" spans="1:105" s="120" customFormat="1" ht="15" customHeight="1">
      <c r="A3723" s="228"/>
      <c r="B3723" s="346"/>
      <c r="C3723" s="349"/>
      <c r="D3723" s="237"/>
      <c r="E3723" s="237"/>
      <c r="F3723" s="243"/>
      <c r="G3723" s="122">
        <v>2</v>
      </c>
      <c r="H3723" s="84"/>
      <c r="I3723" s="84"/>
      <c r="J3723" s="84"/>
      <c r="K3723" s="84"/>
      <c r="L3723" s="84"/>
      <c r="M3723" s="84"/>
      <c r="N3723" s="84"/>
      <c r="O3723" s="84"/>
      <c r="P3723" s="84"/>
      <c r="Q3723" s="84"/>
      <c r="R3723" s="84"/>
      <c r="S3723" s="84"/>
      <c r="T3723" s="84"/>
      <c r="U3723" s="84"/>
      <c r="V3723" s="84"/>
      <c r="W3723" s="84"/>
      <c r="X3723" s="84"/>
      <c r="Y3723" s="84"/>
      <c r="Z3723" s="84"/>
      <c r="AA3723" s="84"/>
      <c r="AB3723" s="84"/>
      <c r="AC3723" s="80"/>
      <c r="AD3723" s="80"/>
      <c r="AE3723" s="80"/>
      <c r="AF3723" s="80"/>
      <c r="AG3723" s="80"/>
      <c r="AH3723" s="80"/>
      <c r="AI3723" s="80"/>
      <c r="AJ3723" s="80"/>
      <c r="AK3723" s="80"/>
      <c r="AL3723" s="80"/>
      <c r="AM3723" s="240"/>
      <c r="AN3723" s="240"/>
      <c r="AO3723" s="240"/>
      <c r="AP3723" s="240"/>
      <c r="AQ3723" s="240"/>
      <c r="AR3723" s="240"/>
      <c r="AS3723" s="240"/>
      <c r="AT3723" s="256"/>
      <c r="AU3723" s="256"/>
      <c r="AV3723" s="259"/>
      <c r="AW3723" s="259"/>
      <c r="AX3723" s="256"/>
      <c r="AY3723" s="256"/>
      <c r="AZ3723" s="256"/>
      <c r="BA3723" s="256"/>
      <c r="BB3723" s="256"/>
      <c r="BC3723" s="256"/>
      <c r="BD3723" s="256"/>
      <c r="BE3723" s="256"/>
      <c r="BF3723" s="256"/>
      <c r="BG3723" s="256"/>
      <c r="BH3723" s="256"/>
      <c r="BI3723" s="256"/>
      <c r="BJ3723" s="256"/>
      <c r="BK3723" s="256"/>
      <c r="BL3723" s="262"/>
      <c r="BM3723" s="262"/>
      <c r="BN3723" s="262"/>
      <c r="BO3723" s="262"/>
      <c r="BP3723" s="262"/>
      <c r="BQ3723" s="262"/>
      <c r="BR3723" s="270"/>
      <c r="BS3723" s="270"/>
      <c r="BT3723" s="270"/>
      <c r="BU3723" s="270"/>
      <c r="BV3723" s="270"/>
      <c r="BW3723" s="270"/>
      <c r="BX3723" s="256"/>
      <c r="BY3723" s="256"/>
      <c r="BZ3723" s="256"/>
      <c r="CA3723" s="267"/>
      <c r="CB3723" s="267"/>
      <c r="CC3723" s="274"/>
      <c r="CD3723" s="267"/>
      <c r="CE3723" s="267"/>
      <c r="CF3723" s="267"/>
      <c r="CG3723" s="267"/>
      <c r="CH3723" s="267"/>
      <c r="CI3723" s="267"/>
      <c r="CJ3723" s="267"/>
      <c r="CK3723" s="267"/>
      <c r="CL3723" s="265"/>
      <c r="CM3723" s="272"/>
      <c r="CN3723" s="264"/>
      <c r="CO3723" s="177"/>
      <c r="CP3723" s="226"/>
      <c r="CQ3723" s="226"/>
      <c r="CR3723" s="226"/>
      <c r="CS3723" s="178"/>
      <c r="CT3723" s="178"/>
      <c r="CU3723" s="178"/>
      <c r="CV3723" s="178"/>
      <c r="CW3723" s="178"/>
      <c r="CX3723" s="178"/>
      <c r="CY3723" s="178"/>
      <c r="CZ3723" s="178"/>
      <c r="DA3723" s="178"/>
    </row>
    <row r="3724" spans="1:105" s="120" customFormat="1" ht="15" customHeight="1">
      <c r="A3724" s="228"/>
      <c r="B3724" s="346"/>
      <c r="C3724" s="349"/>
      <c r="D3724" s="237"/>
      <c r="E3724" s="237"/>
      <c r="F3724" s="243"/>
      <c r="G3724" s="122">
        <v>2.1</v>
      </c>
      <c r="H3724" s="84"/>
      <c r="I3724" s="84"/>
      <c r="J3724" s="84"/>
      <c r="K3724" s="84"/>
      <c r="L3724" s="84"/>
      <c r="M3724" s="84"/>
      <c r="N3724" s="84"/>
      <c r="O3724" s="84"/>
      <c r="P3724" s="84"/>
      <c r="Q3724" s="84"/>
      <c r="R3724" s="84"/>
      <c r="S3724" s="84"/>
      <c r="T3724" s="84"/>
      <c r="U3724" s="84"/>
      <c r="V3724" s="84"/>
      <c r="W3724" s="84"/>
      <c r="X3724" s="84"/>
      <c r="Y3724" s="84"/>
      <c r="Z3724" s="84"/>
      <c r="AA3724" s="84"/>
      <c r="AB3724" s="84"/>
      <c r="AC3724" s="80"/>
      <c r="AD3724" s="80"/>
      <c r="AE3724" s="80"/>
      <c r="AF3724" s="80"/>
      <c r="AG3724" s="80"/>
      <c r="AH3724" s="80"/>
      <c r="AI3724" s="80"/>
      <c r="AJ3724" s="80"/>
      <c r="AK3724" s="80"/>
      <c r="AL3724" s="80"/>
      <c r="AM3724" s="240"/>
      <c r="AN3724" s="240"/>
      <c r="AO3724" s="240"/>
      <c r="AP3724" s="240"/>
      <c r="AQ3724" s="240"/>
      <c r="AR3724" s="240"/>
      <c r="AS3724" s="240"/>
      <c r="AT3724" s="256"/>
      <c r="AU3724" s="256"/>
      <c r="AV3724" s="259"/>
      <c r="AW3724" s="259"/>
      <c r="AX3724" s="256"/>
      <c r="AY3724" s="256"/>
      <c r="AZ3724" s="256"/>
      <c r="BA3724" s="256"/>
      <c r="BB3724" s="256"/>
      <c r="BC3724" s="256"/>
      <c r="BD3724" s="256"/>
      <c r="BE3724" s="256"/>
      <c r="BF3724" s="256"/>
      <c r="BG3724" s="256"/>
      <c r="BH3724" s="256"/>
      <c r="BI3724" s="256"/>
      <c r="BJ3724" s="256"/>
      <c r="BK3724" s="256"/>
      <c r="BL3724" s="262"/>
      <c r="BM3724" s="262"/>
      <c r="BN3724" s="262"/>
      <c r="BO3724" s="262"/>
      <c r="BP3724" s="262"/>
      <c r="BQ3724" s="262"/>
      <c r="BR3724" s="270"/>
      <c r="BS3724" s="270"/>
      <c r="BT3724" s="270"/>
      <c r="BU3724" s="270"/>
      <c r="BV3724" s="270"/>
      <c r="BW3724" s="270"/>
      <c r="BX3724" s="256"/>
      <c r="BY3724" s="256"/>
      <c r="BZ3724" s="256"/>
      <c r="CA3724" s="267"/>
      <c r="CB3724" s="267"/>
      <c r="CC3724" s="274"/>
      <c r="CD3724" s="267"/>
      <c r="CE3724" s="267"/>
      <c r="CF3724" s="267"/>
      <c r="CG3724" s="267"/>
      <c r="CH3724" s="267"/>
      <c r="CI3724" s="267"/>
      <c r="CJ3724" s="267"/>
      <c r="CK3724" s="267"/>
      <c r="CL3724" s="265"/>
      <c r="CM3724" s="272"/>
      <c r="CN3724" s="264"/>
      <c r="CO3724" s="177"/>
      <c r="CP3724" s="226"/>
      <c r="CQ3724" s="226"/>
      <c r="CR3724" s="226"/>
      <c r="CS3724" s="178"/>
      <c r="CT3724" s="178"/>
      <c r="CU3724" s="178"/>
      <c r="CV3724" s="178"/>
      <c r="CW3724" s="178"/>
      <c r="CX3724" s="178"/>
      <c r="CY3724" s="178"/>
      <c r="CZ3724" s="178"/>
      <c r="DA3724" s="178"/>
    </row>
    <row r="3725" spans="1:105" s="120" customFormat="1" ht="15" customHeight="1">
      <c r="A3725" s="228"/>
      <c r="B3725" s="346"/>
      <c r="C3725" s="349"/>
      <c r="D3725" s="237"/>
      <c r="E3725" s="237"/>
      <c r="F3725" s="243"/>
      <c r="G3725" s="122">
        <v>2.7</v>
      </c>
      <c r="H3725" s="84"/>
      <c r="I3725" s="84"/>
      <c r="J3725" s="84"/>
      <c r="K3725" s="84"/>
      <c r="L3725" s="84"/>
      <c r="M3725" s="84"/>
      <c r="N3725" s="84"/>
      <c r="O3725" s="84"/>
      <c r="P3725" s="84"/>
      <c r="Q3725" s="84"/>
      <c r="R3725" s="84"/>
      <c r="S3725" s="84"/>
      <c r="T3725" s="84"/>
      <c r="U3725" s="84"/>
      <c r="V3725" s="84"/>
      <c r="W3725" s="84"/>
      <c r="X3725" s="84"/>
      <c r="Y3725" s="84"/>
      <c r="Z3725" s="84"/>
      <c r="AA3725" s="84"/>
      <c r="AB3725" s="84"/>
      <c r="AC3725" s="80"/>
      <c r="AD3725" s="80"/>
      <c r="AE3725" s="80"/>
      <c r="AF3725" s="80"/>
      <c r="AG3725" s="80"/>
      <c r="AH3725" s="80"/>
      <c r="AI3725" s="80"/>
      <c r="AJ3725" s="80"/>
      <c r="AK3725" s="80"/>
      <c r="AL3725" s="80"/>
      <c r="AM3725" s="240"/>
      <c r="AN3725" s="240"/>
      <c r="AO3725" s="240"/>
      <c r="AP3725" s="240"/>
      <c r="AQ3725" s="240"/>
      <c r="AR3725" s="240"/>
      <c r="AS3725" s="240"/>
      <c r="AT3725" s="256"/>
      <c r="AU3725" s="256"/>
      <c r="AV3725" s="259"/>
      <c r="AW3725" s="259"/>
      <c r="AX3725" s="256"/>
      <c r="AY3725" s="256"/>
      <c r="AZ3725" s="256"/>
      <c r="BA3725" s="256"/>
      <c r="BB3725" s="256"/>
      <c r="BC3725" s="256"/>
      <c r="BD3725" s="256"/>
      <c r="BE3725" s="256"/>
      <c r="BF3725" s="256"/>
      <c r="BG3725" s="256"/>
      <c r="BH3725" s="256"/>
      <c r="BI3725" s="256"/>
      <c r="BJ3725" s="256"/>
      <c r="BK3725" s="256"/>
      <c r="BL3725" s="262"/>
      <c r="BM3725" s="262"/>
      <c r="BN3725" s="262"/>
      <c r="BO3725" s="262"/>
      <c r="BP3725" s="262"/>
      <c r="BQ3725" s="262"/>
      <c r="BR3725" s="270"/>
      <c r="BS3725" s="270"/>
      <c r="BT3725" s="270"/>
      <c r="BU3725" s="270"/>
      <c r="BV3725" s="270"/>
      <c r="BW3725" s="270"/>
      <c r="BX3725" s="256"/>
      <c r="BY3725" s="256"/>
      <c r="BZ3725" s="256"/>
      <c r="CA3725" s="267"/>
      <c r="CB3725" s="267"/>
      <c r="CC3725" s="274"/>
      <c r="CD3725" s="267"/>
      <c r="CE3725" s="267"/>
      <c r="CF3725" s="267"/>
      <c r="CG3725" s="267"/>
      <c r="CH3725" s="267"/>
      <c r="CI3725" s="267"/>
      <c r="CJ3725" s="267"/>
      <c r="CK3725" s="267"/>
      <c r="CL3725" s="265"/>
      <c r="CM3725" s="272"/>
      <c r="CN3725" s="264"/>
      <c r="CO3725" s="177"/>
      <c r="CP3725" s="226"/>
      <c r="CQ3725" s="226"/>
      <c r="CR3725" s="226"/>
      <c r="CS3725" s="178"/>
      <c r="CT3725" s="178"/>
      <c r="CU3725" s="178"/>
      <c r="CV3725" s="178"/>
      <c r="CW3725" s="178"/>
      <c r="CX3725" s="178"/>
      <c r="CY3725" s="178"/>
      <c r="CZ3725" s="178"/>
      <c r="DA3725" s="178"/>
    </row>
    <row r="3726" spans="1:105" s="120" customFormat="1" ht="15" customHeight="1">
      <c r="A3726" s="228"/>
      <c r="B3726" s="346"/>
      <c r="C3726" s="349"/>
      <c r="D3726" s="237"/>
      <c r="E3726" s="237"/>
      <c r="F3726" s="243"/>
      <c r="G3726" s="122">
        <v>3</v>
      </c>
      <c r="H3726" s="84"/>
      <c r="I3726" s="84"/>
      <c r="J3726" s="84"/>
      <c r="K3726" s="84"/>
      <c r="L3726" s="84"/>
      <c r="M3726" s="84"/>
      <c r="N3726" s="84"/>
      <c r="O3726" s="84"/>
      <c r="P3726" s="84"/>
      <c r="Q3726" s="84"/>
      <c r="R3726" s="84"/>
      <c r="S3726" s="84"/>
      <c r="T3726" s="84"/>
      <c r="U3726" s="84"/>
      <c r="V3726" s="84"/>
      <c r="W3726" s="84"/>
      <c r="X3726" s="84"/>
      <c r="Y3726" s="84"/>
      <c r="Z3726" s="84"/>
      <c r="AA3726" s="84"/>
      <c r="AB3726" s="84"/>
      <c r="AC3726" s="80"/>
      <c r="AD3726" s="80"/>
      <c r="AE3726" s="80"/>
      <c r="AF3726" s="80"/>
      <c r="AG3726" s="80"/>
      <c r="AH3726" s="80"/>
      <c r="AI3726" s="80"/>
      <c r="AJ3726" s="80"/>
      <c r="AK3726" s="80"/>
      <c r="AL3726" s="80"/>
      <c r="AM3726" s="240"/>
      <c r="AN3726" s="240"/>
      <c r="AO3726" s="240"/>
      <c r="AP3726" s="240"/>
      <c r="AQ3726" s="240"/>
      <c r="AR3726" s="240"/>
      <c r="AS3726" s="240"/>
      <c r="AT3726" s="256"/>
      <c r="AU3726" s="256"/>
      <c r="AV3726" s="259"/>
      <c r="AW3726" s="259"/>
      <c r="AX3726" s="256"/>
      <c r="AY3726" s="256"/>
      <c r="AZ3726" s="256"/>
      <c r="BA3726" s="256"/>
      <c r="BB3726" s="256"/>
      <c r="BC3726" s="256"/>
      <c r="BD3726" s="256"/>
      <c r="BE3726" s="256"/>
      <c r="BF3726" s="256"/>
      <c r="BG3726" s="256"/>
      <c r="BH3726" s="256"/>
      <c r="BI3726" s="256"/>
      <c r="BJ3726" s="256"/>
      <c r="BK3726" s="256"/>
      <c r="BL3726" s="262"/>
      <c r="BM3726" s="262"/>
      <c r="BN3726" s="262"/>
      <c r="BO3726" s="262"/>
      <c r="BP3726" s="262"/>
      <c r="BQ3726" s="262"/>
      <c r="BR3726" s="270"/>
      <c r="BS3726" s="270"/>
      <c r="BT3726" s="270"/>
      <c r="BU3726" s="270"/>
      <c r="BV3726" s="270"/>
      <c r="BW3726" s="270"/>
      <c r="BX3726" s="256"/>
      <c r="BY3726" s="256"/>
      <c r="BZ3726" s="256"/>
      <c r="CA3726" s="267"/>
      <c r="CB3726" s="267"/>
      <c r="CC3726" s="274"/>
      <c r="CD3726" s="267"/>
      <c r="CE3726" s="267"/>
      <c r="CF3726" s="267"/>
      <c r="CG3726" s="267"/>
      <c r="CH3726" s="267"/>
      <c r="CI3726" s="267"/>
      <c r="CJ3726" s="267"/>
      <c r="CK3726" s="267"/>
      <c r="CL3726" s="265"/>
      <c r="CM3726" s="272"/>
      <c r="CN3726" s="264"/>
      <c r="CO3726" s="177"/>
      <c r="CP3726" s="226"/>
      <c r="CQ3726" s="226"/>
      <c r="CR3726" s="226"/>
      <c r="CS3726" s="178"/>
      <c r="CT3726" s="178"/>
      <c r="CU3726" s="178"/>
      <c r="CV3726" s="178"/>
      <c r="CW3726" s="178"/>
      <c r="CX3726" s="178"/>
      <c r="CY3726" s="178"/>
      <c r="CZ3726" s="178"/>
      <c r="DA3726" s="178"/>
    </row>
    <row r="3727" spans="1:105" s="120" customFormat="1" ht="15" customHeight="1">
      <c r="A3727" s="228"/>
      <c r="B3727" s="346"/>
      <c r="C3727" s="349"/>
      <c r="D3727" s="237"/>
      <c r="E3727" s="237"/>
      <c r="F3727" s="244"/>
      <c r="G3727" s="123">
        <v>3.9</v>
      </c>
      <c r="H3727" s="85"/>
      <c r="I3727" s="85"/>
      <c r="J3727" s="85"/>
      <c r="K3727" s="85"/>
      <c r="L3727" s="85"/>
      <c r="M3727" s="85"/>
      <c r="N3727" s="85"/>
      <c r="O3727" s="85"/>
      <c r="P3727" s="85"/>
      <c r="Q3727" s="85"/>
      <c r="R3727" s="85"/>
      <c r="S3727" s="85"/>
      <c r="T3727" s="85"/>
      <c r="U3727" s="85"/>
      <c r="V3727" s="85"/>
      <c r="W3727" s="85"/>
      <c r="X3727" s="85"/>
      <c r="Y3727" s="85"/>
      <c r="Z3727" s="85"/>
      <c r="AA3727" s="85"/>
      <c r="AB3727" s="85"/>
      <c r="AC3727" s="81"/>
      <c r="AD3727" s="81"/>
      <c r="AE3727" s="81"/>
      <c r="AF3727" s="81"/>
      <c r="AG3727" s="81"/>
      <c r="AH3727" s="81"/>
      <c r="AI3727" s="81"/>
      <c r="AJ3727" s="81"/>
      <c r="AK3727" s="81"/>
      <c r="AL3727" s="81"/>
      <c r="AM3727" s="240"/>
      <c r="AN3727" s="240"/>
      <c r="AO3727" s="240"/>
      <c r="AP3727" s="240"/>
      <c r="AQ3727" s="240"/>
      <c r="AR3727" s="240"/>
      <c r="AS3727" s="240"/>
      <c r="AT3727" s="256"/>
      <c r="AU3727" s="256"/>
      <c r="AV3727" s="259"/>
      <c r="AW3727" s="259"/>
      <c r="AX3727" s="256"/>
      <c r="AY3727" s="256"/>
      <c r="AZ3727" s="256"/>
      <c r="BA3727" s="256"/>
      <c r="BB3727" s="256"/>
      <c r="BC3727" s="256"/>
      <c r="BD3727" s="256"/>
      <c r="BE3727" s="256"/>
      <c r="BF3727" s="256"/>
      <c r="BG3727" s="256"/>
      <c r="BH3727" s="256"/>
      <c r="BI3727" s="256"/>
      <c r="BJ3727" s="256"/>
      <c r="BK3727" s="256"/>
      <c r="BL3727" s="262"/>
      <c r="BM3727" s="262"/>
      <c r="BN3727" s="262"/>
      <c r="BO3727" s="262"/>
      <c r="BP3727" s="262"/>
      <c r="BQ3727" s="262"/>
      <c r="BR3727" s="270"/>
      <c r="BS3727" s="270"/>
      <c r="BT3727" s="270"/>
      <c r="BU3727" s="270"/>
      <c r="BV3727" s="270"/>
      <c r="BW3727" s="270"/>
      <c r="BX3727" s="256"/>
      <c r="BY3727" s="256"/>
      <c r="BZ3727" s="256"/>
      <c r="CA3727" s="267"/>
      <c r="CB3727" s="267"/>
      <c r="CC3727" s="274"/>
      <c r="CD3727" s="267"/>
      <c r="CE3727" s="267"/>
      <c r="CF3727" s="267"/>
      <c r="CG3727" s="267"/>
      <c r="CH3727" s="267"/>
      <c r="CI3727" s="267"/>
      <c r="CJ3727" s="267"/>
      <c r="CK3727" s="267"/>
      <c r="CL3727" s="265"/>
      <c r="CM3727" s="272"/>
      <c r="CN3727" s="264"/>
      <c r="CO3727" s="177"/>
      <c r="CP3727" s="226"/>
      <c r="CQ3727" s="226"/>
      <c r="CR3727" s="226"/>
      <c r="CS3727" s="178"/>
      <c r="CT3727" s="178"/>
      <c r="CU3727" s="178"/>
      <c r="CV3727" s="178"/>
      <c r="CW3727" s="178"/>
      <c r="CX3727" s="178"/>
      <c r="CY3727" s="178"/>
      <c r="CZ3727" s="178"/>
      <c r="DA3727" s="178"/>
    </row>
    <row r="3728" spans="1:105" s="120" customFormat="1" ht="15" customHeight="1">
      <c r="A3728" s="229"/>
      <c r="B3728" s="347"/>
      <c r="C3728" s="350"/>
      <c r="D3728" s="238"/>
      <c r="E3728" s="238"/>
      <c r="F3728" s="245" t="s">
        <v>83</v>
      </c>
      <c r="G3728" s="246"/>
      <c r="H3728" s="82"/>
      <c r="I3728" s="82"/>
      <c r="J3728" s="82"/>
      <c r="K3728" s="82"/>
      <c r="L3728" s="82"/>
      <c r="M3728" s="82"/>
      <c r="N3728" s="82"/>
      <c r="O3728" s="82"/>
      <c r="P3728" s="82"/>
      <c r="Q3728" s="82"/>
      <c r="R3728" s="82"/>
      <c r="S3728" s="82"/>
      <c r="T3728" s="82"/>
      <c r="U3728" s="82"/>
      <c r="V3728" s="82"/>
      <c r="W3728" s="82"/>
      <c r="X3728" s="82"/>
      <c r="Y3728" s="82"/>
      <c r="Z3728" s="82"/>
      <c r="AA3728" s="82"/>
      <c r="AB3728" s="82"/>
      <c r="AC3728" s="35"/>
      <c r="AD3728" s="35"/>
      <c r="AE3728" s="35"/>
      <c r="AF3728" s="35"/>
      <c r="AG3728" s="35"/>
      <c r="AH3728" s="35"/>
      <c r="AI3728" s="35"/>
      <c r="AJ3728" s="35"/>
      <c r="AK3728" s="35"/>
      <c r="AL3728" s="35"/>
      <c r="AM3728" s="241"/>
      <c r="AN3728" s="241"/>
      <c r="AO3728" s="241"/>
      <c r="AP3728" s="241"/>
      <c r="AQ3728" s="241"/>
      <c r="AR3728" s="241"/>
      <c r="AS3728" s="241"/>
      <c r="AT3728" s="257"/>
      <c r="AU3728" s="257"/>
      <c r="AV3728" s="260"/>
      <c r="AW3728" s="260"/>
      <c r="AX3728" s="257"/>
      <c r="AY3728" s="257"/>
      <c r="AZ3728" s="257"/>
      <c r="BA3728" s="257"/>
      <c r="BB3728" s="257"/>
      <c r="BC3728" s="257"/>
      <c r="BD3728" s="257"/>
      <c r="BE3728" s="257"/>
      <c r="BF3728" s="257"/>
      <c r="BG3728" s="257"/>
      <c r="BH3728" s="257"/>
      <c r="BI3728" s="257"/>
      <c r="BJ3728" s="257"/>
      <c r="BK3728" s="257"/>
      <c r="BL3728" s="263"/>
      <c r="BM3728" s="263"/>
      <c r="BN3728" s="263"/>
      <c r="BO3728" s="263"/>
      <c r="BP3728" s="263"/>
      <c r="BQ3728" s="263"/>
      <c r="BR3728" s="271"/>
      <c r="BS3728" s="271"/>
      <c r="BT3728" s="271"/>
      <c r="BU3728" s="271"/>
      <c r="BV3728" s="271"/>
      <c r="BW3728" s="271"/>
      <c r="BX3728" s="257"/>
      <c r="BY3728" s="257"/>
      <c r="BZ3728" s="257"/>
      <c r="CA3728" s="268"/>
      <c r="CB3728" s="268"/>
      <c r="CC3728" s="275"/>
      <c r="CD3728" s="268"/>
      <c r="CE3728" s="268"/>
      <c r="CF3728" s="268"/>
      <c r="CG3728" s="268"/>
      <c r="CH3728" s="268"/>
      <c r="CI3728" s="268"/>
      <c r="CJ3728" s="268"/>
      <c r="CK3728" s="268"/>
      <c r="CL3728" s="265"/>
      <c r="CM3728" s="272"/>
      <c r="CN3728" s="264"/>
      <c r="CO3728" s="177"/>
      <c r="CP3728" s="226"/>
      <c r="CQ3728" s="226"/>
      <c r="CR3728" s="226"/>
      <c r="CS3728" s="178"/>
      <c r="CT3728" s="178"/>
      <c r="CU3728" s="178"/>
      <c r="CV3728" s="178"/>
      <c r="CW3728" s="178"/>
      <c r="CX3728" s="178"/>
      <c r="CY3728" s="178"/>
      <c r="CZ3728" s="178"/>
      <c r="DA3728" s="178"/>
    </row>
    <row r="3729" spans="1:105" s="120" customFormat="1" ht="15" customHeight="1">
      <c r="A3729" s="227">
        <f t="shared" si="1156"/>
        <v>462</v>
      </c>
      <c r="B3729" s="345" t="s">
        <v>669</v>
      </c>
      <c r="C3729" s="348" t="s">
        <v>677</v>
      </c>
      <c r="D3729" s="236">
        <v>44137</v>
      </c>
      <c r="E3729" s="236" t="s">
        <v>353</v>
      </c>
      <c r="F3729" s="253" t="s">
        <v>80</v>
      </c>
      <c r="G3729" s="254"/>
      <c r="H3729" s="82" t="s">
        <v>69</v>
      </c>
      <c r="I3729" s="82"/>
      <c r="J3729" s="82" t="s">
        <v>61</v>
      </c>
      <c r="K3729" s="82" t="s">
        <v>61</v>
      </c>
      <c r="L3729" s="82" t="s">
        <v>61</v>
      </c>
      <c r="M3729" s="82" t="s">
        <v>61</v>
      </c>
      <c r="N3729" s="82" t="s">
        <v>61</v>
      </c>
      <c r="O3729" s="82" t="s">
        <v>973</v>
      </c>
      <c r="P3729" s="82" t="s">
        <v>61</v>
      </c>
      <c r="Q3729" s="82" t="s">
        <v>61</v>
      </c>
      <c r="R3729" s="82" t="s">
        <v>61</v>
      </c>
      <c r="S3729" s="82" t="s">
        <v>61</v>
      </c>
      <c r="T3729" s="82" t="s">
        <v>61</v>
      </c>
      <c r="U3729" s="82" t="s">
        <v>61</v>
      </c>
      <c r="V3729" s="82"/>
      <c r="W3729" s="82" t="s">
        <v>60</v>
      </c>
      <c r="X3729" s="82" t="s">
        <v>60</v>
      </c>
      <c r="Y3729" s="82" t="s">
        <v>60</v>
      </c>
      <c r="Z3729" s="82" t="s">
        <v>60</v>
      </c>
      <c r="AA3729" s="82" t="s">
        <v>60</v>
      </c>
      <c r="AB3729" s="82" t="s">
        <v>60</v>
      </c>
      <c r="AC3729" s="82"/>
      <c r="AD3729" s="82" t="s">
        <v>60</v>
      </c>
      <c r="AE3729" s="82" t="s">
        <v>60</v>
      </c>
      <c r="AF3729" s="82" t="s">
        <v>60</v>
      </c>
      <c r="AG3729" s="82" t="s">
        <v>60</v>
      </c>
      <c r="AH3729" s="82" t="s">
        <v>60</v>
      </c>
      <c r="AI3729" s="82" t="s">
        <v>1471</v>
      </c>
      <c r="AJ3729" s="82"/>
      <c r="AK3729" s="82" t="s">
        <v>61</v>
      </c>
      <c r="AL3729" s="82" t="s">
        <v>61</v>
      </c>
      <c r="AM3729" s="239">
        <f>COUNTIF(H3729:AL3729,"PH")+COUNTIF(H3729:AL3729,"PH/L")+COUNTIF(H3729:AL3729,"PM")</f>
        <v>0</v>
      </c>
      <c r="AN3729" s="239">
        <f>COUNTIF(H3729:AL3729,"PD")+COUNTIF(H3729:AL3729,"PDD")+COUNTIF(H3729:AL3729,"P/DS")/2+COUNTIF(H3729:AL3729,"PMD")</f>
        <v>0</v>
      </c>
      <c r="AO3729" s="239">
        <f>COUNTIF(H3729:AL3729,"PN")+COUNTIF(H3729:AL3729,"P/NS")/2+COUNTIF(H3729:AL3729,"PH")+COUNTIF(H3729:AL3729,"PH/F")/2+COUNTIF(H3729:AL3729,"PH/L")/2+COUNTIF(H3729:AL3729,"PM")</f>
        <v>0</v>
      </c>
      <c r="AP3729" s="239">
        <f>COUNTIF(H3729:AL3729,"BH")+COUNTIF(H3729:AL3729,"AL/BL")+COUNTIF(H3729:AL3729,"UL/BL")+COUNTIF(H3729:AL3729,"BM")</f>
        <v>0</v>
      </c>
      <c r="AQ3729" s="239">
        <f>COUNTIF(H3729:AL3729,"DS")+COUNTIF(H3729:AL3729,"AL/DS")/2+COUNTIF(H3729:AL3729,"UL/DS")/2+COUNTIF(H3729:AL3729,"CT")+COUNTIF(H3729:AL3729,"MD")</f>
        <v>11.5</v>
      </c>
      <c r="AR3729" s="239">
        <f>COUNTIF(H3729:AL3729,"NS")+COUNTIF(H3729:AL3729,"AL/NS")/2+COUNTIF(H3729:AL3729,"UL/NS")/2+COUNTIF(H3729:AL3729,"BH")+COUNTIF(H3729:AL3729,"AL/BF")/2+COUNTIF(H3729:AL3729,"AL/BL")/2+COUNTIF(H3729:AL3729,"UL/BL")/2+COUNTIF(H3729:AL3729,"UL/BF")/2+COUNTIF(H3729:AL3729,"BM")</f>
        <v>13</v>
      </c>
      <c r="AS3729" s="239">
        <f>COUNTIF(H3729:AL3729,"AL")+COUNTIF(H3729:AL3729,"AL/DS")/2+COUNTIF(H3729:AL3729,"AL/NS")/2+COUNTIF(H3729:AL3729,"NH")+COUNTIF(H3729:AL3729,"SL")+COUNTIF(H3729:AL3729,"NHD")+COUNTIF(H3729:AL3729,"B")+COUNTIF(H3729:AL3729,"HL")+COUNTIF(H3729:AL3729,"AL/BF")/2+COUNTIF(H3729:AL3729,"AL/BL")/2</f>
        <v>1</v>
      </c>
      <c r="AT3729" s="255">
        <f>COUNTIF(H3729:AL3729,"PD")+COUNTIF(H3729:AL3729,"PN")+COUNTIF(H3729:AL3729,"P/DS")/2+COUNTIF(H3729:AL3729,"P/NS")/2+COUNTIF(H3729:AL3729,"DS")+COUNTIF(H3729:AL3729,"NS")+COUNTIF(H3729:AL3729,"AL")+COUNTIF(H3729:AL3729,"AL/DS")+COUNTIF(H3729:AL3729,"AL/NS")+COUNTIF(H3729:AL3729,"NH")+COUNTIF(H3729:AL3729,"SL")+COUNTIF(H3729:AL3729,"UL/DS")/2+COUNTIF(H3729:AL3729,"UL/NS")/2+COUNTIF(H3729:AL3729,"CT")+COUNTIF(H3729:AL3729,"NHD")+COUNTIF(H3729:AL3729,"PDD")+COUNTIF(H3729:AL3729,"B")+COUNTIF(H3729:AL3729,"HL")+COUNTIF(H3729:AL3729,"PH")+COUNTIF(H3729:AL3729,"BH")+COUNTIF(H3729:AL3729,"AL/BF")+COUNTIF(H3729:AL3729,"AL/BL")+COUNTIF(H3729:AL3729,"UL/BF")/2+COUNTIF(H3729:AL3729,"UL/BL")/2+COUNTIF(H3729:AL3729,"PH/F")/2+COUNTIF(H3729:AL3729,"PH/L")/2+COUNTIF(H3729:AL3729,"MD")+COUNTIF(H3729:AL3729,"PMD")+COUNTIF(H3729:AL3729,"PM")+COUNTIF(H3729:AL3729,"BM")</f>
        <v>25.5</v>
      </c>
      <c r="AU3729" s="255">
        <f>COUNTIF(H3729:AL3729,"P/DS")/2+COUNTIF(H3729:AL3729,"P/NS")/2+COUNTIF(H3729:AL3729,"IL")+COUNTIF(H3729:AL3729,"NL")+COUNTIF(H3729:AL3729,"UL")+COUNTIF(H3729:AL3729,"UL/DS")/2+COUNTIF(H3729:AL3729,"UL/NS")/2+COUNTIF(H3729:AL3729,"KT")+COUNTIF(H3729:AL3729,"UL/BF")/2+COUNTIF(H3729:AL3729,"UL/BL")/2+COUNTIF(H3729:AL3729,"PH/F")/2+COUNTIF(H3729:AL3729,"PH/L")/2+COUNTIF(H3729:AL3729,"NB")</f>
        <v>0.5</v>
      </c>
      <c r="AV3729" s="258">
        <f>COUNTIF(H3729:AL3729,"PN")+COUNTIF(H3729:AL3729,"TVD")+COUNTIF(H3729:AL3729,"PH")+COUNTIF(H3729:AL3729,"PM")+COUNTIF(H3729:AL3729,"PDD")-COUNTIFS(H3729:AL3729,"PN",H3736:AL3736,"&gt;=3")-COUNTIFS(H3729:AL3729,"PM",H3736:AL3736,"&gt;=3")</f>
        <v>0</v>
      </c>
      <c r="AW3729" s="258">
        <f>COUNTIF(H3729:AL3729,"NS")+COUNTIF(H3729:AL3729,"D")+COUNTIF(H3729:AL3729,"BH")+COUNTIF(H3729:AL3729,"NHD")+COUNTIF(H3729:AL3729,"BM")-COUNTIFS(H3729:AL3729,"NS",H3736:AL3736,"&gt;=3")-COUNTIFS(H3729:AL3729,"BH",H3736:AL3736,"&gt;=3")-COUNTIFS(H3729:AL3729,"BM",H3736:AL3736,"&gt;=3")</f>
        <v>14</v>
      </c>
      <c r="AX3729" s="255">
        <f>COUNTIF(H3729:AL3729,"AL")+COUNTIF(H3729:AL3729,"AL/DS")/2+COUNTIF(H3729:AL3729,"AL/NS")/2+COUNTIF(H3729:AL3729,"AL/BF")+COUNTIF(H3729:AL3729,"AL/BL")/2</f>
        <v>0</v>
      </c>
      <c r="AY3729" s="255">
        <f>COUNTIF(H3729:AL3729,"SL")</f>
        <v>0</v>
      </c>
      <c r="AZ3729" s="255">
        <f>COUNTIF(H3729:AL3729,"NH")</f>
        <v>1</v>
      </c>
      <c r="BA3729" s="255">
        <f>COUNTIF(H3729:AL3729,"HL")</f>
        <v>0</v>
      </c>
      <c r="BB3729" s="255">
        <f>COUNTIF(G3729:AL3729,"P/DS")/2+COUNTIF(G3729:AL3729,"P/NS")/2+COUNTIF(G3729:AL3729,"UL")+COUNTIF(G3729:AL3729,"UL/DS")/2+COUNTIF(G3729:AL3729,"UL/NS")/2+COUNTIF(G3729:AL3729,"UL/BL")/2+COUNTIF(G3729:AL3729,"UL/BF")/2+COUNTIF(G3729:AL3729,"PH/F")/2+COUNTIF(G3729:AL3729,"PH/L")/2</f>
        <v>0.5</v>
      </c>
      <c r="BC3729" s="255">
        <f>COUNTIF(H3729:AL3729,"NB")</f>
        <v>0</v>
      </c>
      <c r="BD3729" s="255">
        <f>COUNTIF(H3729:AL3729,"NL")</f>
        <v>0</v>
      </c>
      <c r="BE3729" s="255">
        <f>COUNTIF(H3729:AL3729,"IL")</f>
        <v>0</v>
      </c>
      <c r="BF3729" s="255">
        <f>COUNTIF(H3729:AL3729,"KT")</f>
        <v>0</v>
      </c>
      <c r="BG3729" s="255">
        <f>COUNTIF(H3729:AL3729,"L70")</f>
        <v>0</v>
      </c>
      <c r="BH3729" s="255">
        <f>COUNTIF(H3729:AL3729,"MD")</f>
        <v>0</v>
      </c>
      <c r="BI3729" s="255">
        <f>COUNTIF(H3729:AL3729,"PMD")</f>
        <v>0</v>
      </c>
      <c r="BJ3729" s="255">
        <f>COUNTIF(H3729:AL3729,"PM")</f>
        <v>0</v>
      </c>
      <c r="BK3729" s="255">
        <f>COUNTIF(H3729:AL3729,"BM")</f>
        <v>0</v>
      </c>
      <c r="BL3729" s="261">
        <f>SUMIF(H3729:AL3729,"PD",H3730:AL3730)+SUMIF(H3729:AL3729,"PN",H3730:AL3730)+SUMIF(H3729:AL3729,"P/DS",H3730:AL3730)+SUMIF(H3729:AL3729,"PN/F",H3730:AL3730)+SUMIF(H3729:AL3729,"PN/L",H3730:AL3730)+SUMIF(H3729:AL3729,"TV",H3730:AL3730)+SUMIF(H3729:AL3729,"TVD",H3730:AL3730)+SUMIF(H3729:AL3729,"PDD",H3730:AL3730)</f>
        <v>0</v>
      </c>
      <c r="BM3729" s="261">
        <f>SUMIF(H3729:AL3729,"PD",H3731:AL3731)+SUMIF(H3729:AL3729,"PN",H3731:AL3731)+SUMIF(H3729:AL3729,"P/DS",H3731:AL3731)+SUMIF(H3729:AL3729,"PN/F",H3731:AL3731)+SUMIF(H3729:AL3729,"PN/L",H3731:AL3731)+SUMIF(H3729:AL3729,"TV",H3731:AL3731)+SUMIF(H3729:AL3729,"TVD",H3731:AL3731)+SUMIF(H3729:AL3729,"PDD",H3731:AL3731)+SUMIF(H3729:AL3729,"PMD",H3731:AL3731)</f>
        <v>0</v>
      </c>
      <c r="BN3729" s="261">
        <f>SUMIF(H3729:AL3729,"PD",H3732:AL3732)+SUMIF(H3729:AL3729,"PN",H3732:AL3732)+SUMIF(H3729:AL3729,"P/DS",H3732:AL3732)+SUMIF(H3729:AL3729,"PN/F",H3732:AL3732)+SUMIF(H3729:AL3729,"PN/L",H3732:AL3732)+SUMIF(H3729:AL3729,"TV",H3732:AL3732)+SUMIF(H3729:AL3729,"TVD",H3732:AL3732)</f>
        <v>0</v>
      </c>
      <c r="BO3729" s="261">
        <f>SUMIF(H3729:AL3729,"PD",H3733:AL3733)+SUMIF(H3729:AL3729,"PN",H3733:AL3733)+SUMIF(H3729:AL3729,"P/DS",H3733:AL3733)+SUMIF(H3729:AL3729,"PN/F",H3733:AL3733)+SUMIF(H3729:AL3729,"PN/L",H3733:AL3733)+SUMIF(H3729:AL3729,"TV",H3733:AL3733)+SUMIF(H3729:AL3729,"TVD",H3733:AL3733)</f>
        <v>0</v>
      </c>
      <c r="BP3729" s="261">
        <f>SUMIF(H3729:AL3729,"PD",H3734:AL3734)+SUMIF(H3729:AL3729,"PN",H3734:AL3734)+SUMIF(H3729:AL3729,"P/DS",H3734:AL3734)+SUMIF(H3729:AL3729,"PN/F",H3734:AL3734)+SUMIF(H3729:AL3729,"PN/L",H3734:AL3734)+SUMIF(H3729:AL3729,"TV",H3734:AL3734)+SUMIF(H3729:AL3729,"TVD",H3734:AL3734)+SUMIF(H3729:AL3729,"PDD",H3734:AL3734)+SUMIF(H3729:AL3729,"PH",H3734:AL3734)+SUMIF(H3729:AL3729,"PM",H3734:AL3734)</f>
        <v>0</v>
      </c>
      <c r="BQ3729" s="261">
        <f>SUMIF(H3729:AL3729,"PD",H3735:AL3735)+SUMIF(H3729:AL3729,"PN",H3735:AL3735)+SUMIF(H3729:AL3729,"P/DS",H3735:AL3735)+SUMIF(H3729:AL3729,"PN/F",H3735:AL3735)+SUMIF(H3729:AL3729,"PN/L",H3735:AL3735)+SUMIF(H3729:AL3729,"TV",H3735:AL3735)+SUMIF(H3729:AL3729,"TVD",H3735:AL3735)+SUMIF(H3729:AL3729,"PDD",H3735:AL3735)+SUMIF(H3729:AL3729,"PH",H3735:AL3735)+SUMIF(H3729:AL3729,"PM",H3735:AL3735)</f>
        <v>0</v>
      </c>
      <c r="BR3729" s="269">
        <f>SUM(H3730:AL3730)-BL3729</f>
        <v>43</v>
      </c>
      <c r="BS3729" s="269">
        <f>SUM(H3731:AL3731)-BM3729</f>
        <v>10.5</v>
      </c>
      <c r="BT3729" s="269">
        <f>SUM(H3732:AL3732)-BN3729</f>
        <v>0</v>
      </c>
      <c r="BU3729" s="269">
        <f>SUM(H3733:AL3733)-BO3729</f>
        <v>6.5</v>
      </c>
      <c r="BV3729" s="269">
        <f>SUM(H3734:AL3734)-BP3729</f>
        <v>0</v>
      </c>
      <c r="BW3729" s="269">
        <f>SUM(H3735:AL3735)-BQ3729</f>
        <v>0</v>
      </c>
      <c r="BX3729" s="255">
        <f>SUMIF(H3729:AL3729,"PD",H3736:AL3736)+SUMIF(H3729:AL3729,"PN",H3736:AL3736)+SUMIF(H3729:AL3729,"P/DS",H3736:AL3736)+SUMIF(H3729:AL3729,"PN/F",H3736:AL3736)+SUMIF(H3729:AL3729,"PN/L",H3736:AL3736)</f>
        <v>0</v>
      </c>
      <c r="BY3729" s="255">
        <f>SUM(H3736:AL3736)-BX3729</f>
        <v>0</v>
      </c>
      <c r="BZ3729" s="255">
        <f t="shared" ref="BZ3729" si="1165">+SUM(BL3729:BW3736)</f>
        <v>60</v>
      </c>
      <c r="CA3729" s="266">
        <f>(COUNTIFS(H3729:AL3729,"PD",H3730:AL3730,"&gt;=2"))*0.5-IF(CN3729="VP",COUNTIFS($H$16:$AL$16,"SAT",H3729:AL3729,"PD",H3730:AL3730,"&gt;=2"))*0.5</f>
        <v>0</v>
      </c>
      <c r="CB3729" s="266">
        <f>(COUNTIFS(H3729:AL3729,"PN",H3731:AL3731,"&gt;=0.5",H3730:AL3730,"&gt;=1.5"))*0.5+COUNTIFS(H3729:AL3729,"PDD",H3731:AL3731,"&gt;=0.5",H3730:AL3730,"&gt;=1.5")*0.5</f>
        <v>0</v>
      </c>
      <c r="CC3729" s="273">
        <f>(COUNTIFS(H3729:AL3729,"TV",H3731:AL3731,"&gt;=10"))*0.5+(COUNTIFS(H3729:AL3729,"PMD",H3731:AL3731,"&gt;=2"))*0.5</f>
        <v>0</v>
      </c>
      <c r="CD3729" s="266">
        <f>(COUNTIFS(H3729:AL3729,"TVD",H3733:AL3733,"&gt;=6.5",H3731:AL3731,"&gt;=3.5"))*0.5</f>
        <v>0</v>
      </c>
      <c r="CE3729" s="266">
        <f>(COUNTIFS(H3729:AL3729,"PD",H3734:AL3734,"&gt;=10"))*0.5</f>
        <v>0</v>
      </c>
      <c r="CF3729" s="266">
        <f>(COUNTIFS(H3729:AL3729,"PDD",H3734:AL3734,"&gt;=3.5",H3735:AL3735,"&gt;=6.5")+COUNTIFS(H3729:AL3729,"PH",H3735:AL3735,"&gt;=0.5",H3734:AL3734,"&gt;=1.5")+COUNTIFS(H3729:AL3729,"PM",H3735:AL3735,"&gt;=0.5",H3734:AL3734,"&gt;=1.5"))*0.5</f>
        <v>0</v>
      </c>
      <c r="CG3729" s="266">
        <f>(COUNTIFS(H3729:AL3729,"DS",H3730:AL3730,"&gt;=2")+COUNTIFS(H3729:AL3729,"AL/DS",H3730:AL3730,"&gt;=2"))*0.5-IF(CN3729="VP",COUNTIFS($H$16:$AL$16,"SAT",H3729:AL3729,"DS",H3730:AL3730,"&gt;=2"))*0.5</f>
        <v>3</v>
      </c>
      <c r="CH3729" s="266">
        <f>(COUNTIFS(H3729:AL3729,"NS",H3731:AL3731,"&gt;=0.5",H3730:AL3730,"&gt;=1.5")+COUNTIFS(H3729:AL3729,"AL/NS",H3731:AL3731,"&gt;=0.5",H3730:AL3730,"&gt;=1.5")+COUNTIFS(H3729:AL3729,"NHD",H3731:AL3731,"&gt;=4.5",H3734:AL3734,"&gt;=2",H3730:AL3730,"&gt;=1.5"))*0.5</f>
        <v>6.5</v>
      </c>
      <c r="CI3729" s="266">
        <f>(COUNTIF(H3731:AL3731,"&gt;=10")+COUNTIFS(H3729:AL3729,"MD",H3731:AL3731,"&gt;=2")-COUNTIFS(H3729:AL3729,"TV",H3731:AL3731,"&gt;=10"))*0.5</f>
        <v>0</v>
      </c>
      <c r="CJ3729" s="266">
        <f>(COUNTIFS(H3729:AL3729,"D",H3733:AL3733,"&gt;=6.5",H3731:AL3731,"&gt;=3.5"))*0.5</f>
        <v>0.5</v>
      </c>
      <c r="CK3729" s="266">
        <f>(COUNTIF(H3734:AL3734,"&gt;=10")-COUNTIFS(H3729:AL3729,"PD",H3734:AL3734,"&gt;=10"))*0.5</f>
        <v>0</v>
      </c>
      <c r="CL3729" s="265">
        <f>(COUNTIFS(H3729:AL3729,"NHD",H3734:AL3734,"&gt;=3.5",H3735:AL3735,"&gt;=6.5")+COUNTIFS(H3729:AL3729,"BH",H3734:AL3734,"&gt;=1.5",H3735:AL3735,"&gt;=0.5")+COUNTIFS(H3729:AL3729,"BM",H3734:AL3734,"&gt;=1.5",H3735:AL3735,"&gt;=0.5")+COUNTIFS(H3729:AL3729,"D",H3734:AL3734,"&gt;=1.5",H3735:AL3735,"&gt;=0.5"))*0.5</f>
        <v>0</v>
      </c>
      <c r="CM3729" s="272"/>
      <c r="CN3729" s="264" t="s">
        <v>723</v>
      </c>
      <c r="CO3729" s="177">
        <f t="shared" ref="CO3729" si="1166">+AM3729+AN3729+AO3729+AP3729+AQ3729+AR3729+AS3729+AU3729+BG3729</f>
        <v>26</v>
      </c>
      <c r="CP3729" s="225">
        <f>+SUM(I3730:I3735)-I3736</f>
        <v>0</v>
      </c>
      <c r="CQ3729" s="225">
        <f>+SUM(J3730:J3735)-J3736</f>
        <v>2.5</v>
      </c>
      <c r="CR3729" s="225">
        <f>+SUM(K3730:K3735)-K3736</f>
        <v>2.5</v>
      </c>
      <c r="CS3729" s="178"/>
      <c r="CT3729" s="178"/>
      <c r="CU3729" s="178"/>
      <c r="CV3729" s="178"/>
      <c r="CW3729" s="178"/>
      <c r="CX3729" s="178"/>
      <c r="CY3729" s="178"/>
      <c r="CZ3729" s="178"/>
      <c r="DA3729" s="178"/>
    </row>
    <row r="3730" spans="1:105" s="120" customFormat="1" ht="15" customHeight="1">
      <c r="A3730" s="228"/>
      <c r="B3730" s="346"/>
      <c r="C3730" s="349"/>
      <c r="D3730" s="237"/>
      <c r="E3730" s="237"/>
      <c r="F3730" s="242" t="s">
        <v>82</v>
      </c>
      <c r="G3730" s="121">
        <v>1.5</v>
      </c>
      <c r="H3730" s="83"/>
      <c r="I3730" s="83"/>
      <c r="J3730" s="83">
        <v>2</v>
      </c>
      <c r="K3730" s="83">
        <v>2</v>
      </c>
      <c r="L3730" s="83">
        <v>2</v>
      </c>
      <c r="M3730" s="83">
        <v>2</v>
      </c>
      <c r="N3730" s="83">
        <v>2</v>
      </c>
      <c r="O3730" s="83"/>
      <c r="P3730" s="83">
        <v>2</v>
      </c>
      <c r="Q3730" s="83">
        <v>2</v>
      </c>
      <c r="R3730" s="83">
        <v>2</v>
      </c>
      <c r="S3730" s="83">
        <v>2</v>
      </c>
      <c r="T3730" s="83">
        <v>2</v>
      </c>
      <c r="U3730" s="83">
        <v>2</v>
      </c>
      <c r="V3730" s="83"/>
      <c r="W3730" s="83">
        <v>4.5</v>
      </c>
      <c r="X3730" s="83">
        <v>2.5</v>
      </c>
      <c r="Y3730" s="83">
        <v>2.5</v>
      </c>
      <c r="Z3730" s="83">
        <v>2.5</v>
      </c>
      <c r="AA3730" s="83"/>
      <c r="AB3730" s="83">
        <v>2.5</v>
      </c>
      <c r="AC3730" s="79"/>
      <c r="AD3730" s="79"/>
      <c r="AE3730" s="79">
        <v>2.5</v>
      </c>
      <c r="AF3730" s="79"/>
      <c r="AG3730" s="79"/>
      <c r="AH3730" s="79"/>
      <c r="AI3730" s="79"/>
      <c r="AJ3730" s="79"/>
      <c r="AK3730" s="79">
        <v>2</v>
      </c>
      <c r="AL3730" s="79">
        <v>2</v>
      </c>
      <c r="AM3730" s="240"/>
      <c r="AN3730" s="240"/>
      <c r="AO3730" s="240"/>
      <c r="AP3730" s="240"/>
      <c r="AQ3730" s="240"/>
      <c r="AR3730" s="240"/>
      <c r="AS3730" s="240"/>
      <c r="AT3730" s="256"/>
      <c r="AU3730" s="256"/>
      <c r="AV3730" s="259"/>
      <c r="AW3730" s="259"/>
      <c r="AX3730" s="256"/>
      <c r="AY3730" s="256"/>
      <c r="AZ3730" s="256"/>
      <c r="BA3730" s="256"/>
      <c r="BB3730" s="256"/>
      <c r="BC3730" s="256"/>
      <c r="BD3730" s="256"/>
      <c r="BE3730" s="256"/>
      <c r="BF3730" s="256"/>
      <c r="BG3730" s="256"/>
      <c r="BH3730" s="256"/>
      <c r="BI3730" s="256"/>
      <c r="BJ3730" s="256"/>
      <c r="BK3730" s="256"/>
      <c r="BL3730" s="262"/>
      <c r="BM3730" s="262"/>
      <c r="BN3730" s="262"/>
      <c r="BO3730" s="262"/>
      <c r="BP3730" s="262"/>
      <c r="BQ3730" s="262"/>
      <c r="BR3730" s="270"/>
      <c r="BS3730" s="270"/>
      <c r="BT3730" s="270"/>
      <c r="BU3730" s="270"/>
      <c r="BV3730" s="270"/>
      <c r="BW3730" s="270"/>
      <c r="BX3730" s="256"/>
      <c r="BY3730" s="256"/>
      <c r="BZ3730" s="256"/>
      <c r="CA3730" s="267"/>
      <c r="CB3730" s="267"/>
      <c r="CC3730" s="274"/>
      <c r="CD3730" s="267"/>
      <c r="CE3730" s="267"/>
      <c r="CF3730" s="267"/>
      <c r="CG3730" s="267"/>
      <c r="CH3730" s="267"/>
      <c r="CI3730" s="267"/>
      <c r="CJ3730" s="267"/>
      <c r="CK3730" s="267"/>
      <c r="CL3730" s="265"/>
      <c r="CM3730" s="272"/>
      <c r="CN3730" s="264"/>
      <c r="CO3730" s="177"/>
      <c r="CP3730" s="226"/>
      <c r="CQ3730" s="226"/>
      <c r="CR3730" s="226"/>
      <c r="CS3730" s="178"/>
      <c r="CT3730" s="178"/>
      <c r="CU3730" s="178"/>
      <c r="CV3730" s="178"/>
      <c r="CW3730" s="178"/>
      <c r="CX3730" s="178"/>
      <c r="CY3730" s="178"/>
      <c r="CZ3730" s="178"/>
      <c r="DA3730" s="178"/>
    </row>
    <row r="3731" spans="1:105" s="120" customFormat="1" ht="15" customHeight="1">
      <c r="A3731" s="228"/>
      <c r="B3731" s="346"/>
      <c r="C3731" s="349"/>
      <c r="D3731" s="237"/>
      <c r="E3731" s="237"/>
      <c r="F3731" s="243"/>
      <c r="G3731" s="122">
        <v>2</v>
      </c>
      <c r="H3731" s="84"/>
      <c r="I3731" s="84"/>
      <c r="J3731" s="84">
        <v>0.5</v>
      </c>
      <c r="K3731" s="84">
        <v>0.5</v>
      </c>
      <c r="L3731" s="84">
        <v>0.5</v>
      </c>
      <c r="M3731" s="84">
        <v>0.5</v>
      </c>
      <c r="N3731" s="84">
        <v>0.5</v>
      </c>
      <c r="O3731" s="84">
        <v>4</v>
      </c>
      <c r="P3731" s="84">
        <v>0.5</v>
      </c>
      <c r="Q3731" s="84">
        <v>0.5</v>
      </c>
      <c r="R3731" s="84">
        <v>0.5</v>
      </c>
      <c r="S3731" s="84">
        <v>0.5</v>
      </c>
      <c r="T3731" s="84">
        <v>0.5</v>
      </c>
      <c r="U3731" s="84">
        <v>0.5</v>
      </c>
      <c r="V3731" s="84"/>
      <c r="W3731" s="84"/>
      <c r="X3731" s="84"/>
      <c r="Y3731" s="84"/>
      <c r="Z3731" s="84"/>
      <c r="AA3731" s="84"/>
      <c r="AB3731" s="84"/>
      <c r="AC3731" s="80"/>
      <c r="AD3731" s="80"/>
      <c r="AE3731" s="80"/>
      <c r="AF3731" s="80"/>
      <c r="AG3731" s="80"/>
      <c r="AH3731" s="80"/>
      <c r="AI3731" s="80"/>
      <c r="AJ3731" s="80"/>
      <c r="AK3731" s="80">
        <v>0.5</v>
      </c>
      <c r="AL3731" s="80">
        <v>0.5</v>
      </c>
      <c r="AM3731" s="240"/>
      <c r="AN3731" s="240"/>
      <c r="AO3731" s="240"/>
      <c r="AP3731" s="240"/>
      <c r="AQ3731" s="240"/>
      <c r="AR3731" s="240"/>
      <c r="AS3731" s="240"/>
      <c r="AT3731" s="256"/>
      <c r="AU3731" s="256"/>
      <c r="AV3731" s="259"/>
      <c r="AW3731" s="259"/>
      <c r="AX3731" s="256"/>
      <c r="AY3731" s="256"/>
      <c r="AZ3731" s="256"/>
      <c r="BA3731" s="256"/>
      <c r="BB3731" s="256"/>
      <c r="BC3731" s="256"/>
      <c r="BD3731" s="256"/>
      <c r="BE3731" s="256"/>
      <c r="BF3731" s="256"/>
      <c r="BG3731" s="256"/>
      <c r="BH3731" s="256"/>
      <c r="BI3731" s="256"/>
      <c r="BJ3731" s="256"/>
      <c r="BK3731" s="256"/>
      <c r="BL3731" s="262"/>
      <c r="BM3731" s="262"/>
      <c r="BN3731" s="262"/>
      <c r="BO3731" s="262"/>
      <c r="BP3731" s="262"/>
      <c r="BQ3731" s="262"/>
      <c r="BR3731" s="270"/>
      <c r="BS3731" s="270"/>
      <c r="BT3731" s="270"/>
      <c r="BU3731" s="270"/>
      <c r="BV3731" s="270"/>
      <c r="BW3731" s="270"/>
      <c r="BX3731" s="256"/>
      <c r="BY3731" s="256"/>
      <c r="BZ3731" s="256"/>
      <c r="CA3731" s="267"/>
      <c r="CB3731" s="267"/>
      <c r="CC3731" s="274"/>
      <c r="CD3731" s="267"/>
      <c r="CE3731" s="267"/>
      <c r="CF3731" s="267"/>
      <c r="CG3731" s="267"/>
      <c r="CH3731" s="267"/>
      <c r="CI3731" s="267"/>
      <c r="CJ3731" s="267"/>
      <c r="CK3731" s="267"/>
      <c r="CL3731" s="265"/>
      <c r="CM3731" s="272"/>
      <c r="CN3731" s="264"/>
      <c r="CO3731" s="177"/>
      <c r="CP3731" s="226"/>
      <c r="CQ3731" s="226"/>
      <c r="CR3731" s="226"/>
      <c r="CS3731" s="178"/>
      <c r="CT3731" s="178"/>
      <c r="CU3731" s="178"/>
      <c r="CV3731" s="178"/>
      <c r="CW3731" s="178"/>
      <c r="CX3731" s="178"/>
      <c r="CY3731" s="178"/>
      <c r="CZ3731" s="178"/>
      <c r="DA3731" s="178"/>
    </row>
    <row r="3732" spans="1:105" s="120" customFormat="1" ht="15" customHeight="1">
      <c r="A3732" s="228"/>
      <c r="B3732" s="346"/>
      <c r="C3732" s="349"/>
      <c r="D3732" s="237"/>
      <c r="E3732" s="237"/>
      <c r="F3732" s="243"/>
      <c r="G3732" s="122">
        <v>2.1</v>
      </c>
      <c r="H3732" s="84"/>
      <c r="I3732" s="84"/>
      <c r="J3732" s="84"/>
      <c r="K3732" s="84"/>
      <c r="L3732" s="84"/>
      <c r="M3732" s="84"/>
      <c r="N3732" s="84"/>
      <c r="O3732" s="84"/>
      <c r="P3732" s="84"/>
      <c r="Q3732" s="84"/>
      <c r="R3732" s="84"/>
      <c r="S3732" s="84"/>
      <c r="T3732" s="84"/>
      <c r="U3732" s="84"/>
      <c r="V3732" s="84"/>
      <c r="W3732" s="84"/>
      <c r="X3732" s="84"/>
      <c r="Y3732" s="84"/>
      <c r="Z3732" s="84"/>
      <c r="AA3732" s="84"/>
      <c r="AB3732" s="84"/>
      <c r="AC3732" s="80"/>
      <c r="AD3732" s="80"/>
      <c r="AE3732" s="80"/>
      <c r="AF3732" s="80"/>
      <c r="AG3732" s="80"/>
      <c r="AH3732" s="80"/>
      <c r="AI3732" s="80"/>
      <c r="AJ3732" s="80"/>
      <c r="AK3732" s="80"/>
      <c r="AL3732" s="80"/>
      <c r="AM3732" s="240"/>
      <c r="AN3732" s="240"/>
      <c r="AO3732" s="240"/>
      <c r="AP3732" s="240"/>
      <c r="AQ3732" s="240"/>
      <c r="AR3732" s="240"/>
      <c r="AS3732" s="240"/>
      <c r="AT3732" s="256"/>
      <c r="AU3732" s="256"/>
      <c r="AV3732" s="259"/>
      <c r="AW3732" s="259"/>
      <c r="AX3732" s="256"/>
      <c r="AY3732" s="256"/>
      <c r="AZ3732" s="256"/>
      <c r="BA3732" s="256"/>
      <c r="BB3732" s="256"/>
      <c r="BC3732" s="256"/>
      <c r="BD3732" s="256"/>
      <c r="BE3732" s="256"/>
      <c r="BF3732" s="256"/>
      <c r="BG3732" s="256"/>
      <c r="BH3732" s="256"/>
      <c r="BI3732" s="256"/>
      <c r="BJ3732" s="256"/>
      <c r="BK3732" s="256"/>
      <c r="BL3732" s="262"/>
      <c r="BM3732" s="262"/>
      <c r="BN3732" s="262"/>
      <c r="BO3732" s="262"/>
      <c r="BP3732" s="262"/>
      <c r="BQ3732" s="262"/>
      <c r="BR3732" s="270"/>
      <c r="BS3732" s="270"/>
      <c r="BT3732" s="270"/>
      <c r="BU3732" s="270"/>
      <c r="BV3732" s="270"/>
      <c r="BW3732" s="270"/>
      <c r="BX3732" s="256"/>
      <c r="BY3732" s="256"/>
      <c r="BZ3732" s="256"/>
      <c r="CA3732" s="267"/>
      <c r="CB3732" s="267"/>
      <c r="CC3732" s="274"/>
      <c r="CD3732" s="267"/>
      <c r="CE3732" s="267"/>
      <c r="CF3732" s="267"/>
      <c r="CG3732" s="267"/>
      <c r="CH3732" s="267"/>
      <c r="CI3732" s="267"/>
      <c r="CJ3732" s="267"/>
      <c r="CK3732" s="267"/>
      <c r="CL3732" s="265"/>
      <c r="CM3732" s="272"/>
      <c r="CN3732" s="264"/>
      <c r="CO3732" s="177"/>
      <c r="CP3732" s="226"/>
      <c r="CQ3732" s="226"/>
      <c r="CR3732" s="226"/>
      <c r="CS3732" s="178"/>
      <c r="CT3732" s="178"/>
      <c r="CU3732" s="178"/>
      <c r="CV3732" s="178"/>
      <c r="CW3732" s="178"/>
      <c r="CX3732" s="178"/>
      <c r="CY3732" s="178"/>
      <c r="CZ3732" s="178"/>
      <c r="DA3732" s="178"/>
    </row>
    <row r="3733" spans="1:105" s="120" customFormat="1" ht="15" customHeight="1">
      <c r="A3733" s="228"/>
      <c r="B3733" s="346"/>
      <c r="C3733" s="349"/>
      <c r="D3733" s="237"/>
      <c r="E3733" s="237"/>
      <c r="F3733" s="243"/>
      <c r="G3733" s="122">
        <v>2.7</v>
      </c>
      <c r="H3733" s="84"/>
      <c r="I3733" s="84"/>
      <c r="J3733" s="84"/>
      <c r="K3733" s="84"/>
      <c r="L3733" s="84"/>
      <c r="M3733" s="84"/>
      <c r="N3733" s="84"/>
      <c r="O3733" s="84">
        <v>6.5</v>
      </c>
      <c r="P3733" s="84"/>
      <c r="Q3733" s="84"/>
      <c r="R3733" s="84"/>
      <c r="S3733" s="84"/>
      <c r="T3733" s="84"/>
      <c r="U3733" s="84"/>
      <c r="V3733" s="84"/>
      <c r="W3733" s="84"/>
      <c r="X3733" s="84"/>
      <c r="Y3733" s="84"/>
      <c r="Z3733" s="84"/>
      <c r="AA3733" s="84"/>
      <c r="AB3733" s="84"/>
      <c r="AC3733" s="80"/>
      <c r="AD3733" s="80"/>
      <c r="AE3733" s="80"/>
      <c r="AF3733" s="80"/>
      <c r="AG3733" s="80"/>
      <c r="AH3733" s="80"/>
      <c r="AI3733" s="80"/>
      <c r="AJ3733" s="80"/>
      <c r="AK3733" s="80"/>
      <c r="AL3733" s="80"/>
      <c r="AM3733" s="240"/>
      <c r="AN3733" s="240"/>
      <c r="AO3733" s="240"/>
      <c r="AP3733" s="240"/>
      <c r="AQ3733" s="240"/>
      <c r="AR3733" s="240"/>
      <c r="AS3733" s="240"/>
      <c r="AT3733" s="256"/>
      <c r="AU3733" s="256"/>
      <c r="AV3733" s="259"/>
      <c r="AW3733" s="259"/>
      <c r="AX3733" s="256"/>
      <c r="AY3733" s="256"/>
      <c r="AZ3733" s="256"/>
      <c r="BA3733" s="256"/>
      <c r="BB3733" s="256"/>
      <c r="BC3733" s="256"/>
      <c r="BD3733" s="256"/>
      <c r="BE3733" s="256"/>
      <c r="BF3733" s="256"/>
      <c r="BG3733" s="256"/>
      <c r="BH3733" s="256"/>
      <c r="BI3733" s="256"/>
      <c r="BJ3733" s="256"/>
      <c r="BK3733" s="256"/>
      <c r="BL3733" s="262"/>
      <c r="BM3733" s="262"/>
      <c r="BN3733" s="262"/>
      <c r="BO3733" s="262"/>
      <c r="BP3733" s="262"/>
      <c r="BQ3733" s="262"/>
      <c r="BR3733" s="270"/>
      <c r="BS3733" s="270"/>
      <c r="BT3733" s="270"/>
      <c r="BU3733" s="270"/>
      <c r="BV3733" s="270"/>
      <c r="BW3733" s="270"/>
      <c r="BX3733" s="256"/>
      <c r="BY3733" s="256"/>
      <c r="BZ3733" s="256"/>
      <c r="CA3733" s="267"/>
      <c r="CB3733" s="267"/>
      <c r="CC3733" s="274"/>
      <c r="CD3733" s="267"/>
      <c r="CE3733" s="267"/>
      <c r="CF3733" s="267"/>
      <c r="CG3733" s="267"/>
      <c r="CH3733" s="267"/>
      <c r="CI3733" s="267"/>
      <c r="CJ3733" s="267"/>
      <c r="CK3733" s="267"/>
      <c r="CL3733" s="265"/>
      <c r="CM3733" s="272"/>
      <c r="CN3733" s="264"/>
      <c r="CO3733" s="177"/>
      <c r="CP3733" s="226"/>
      <c r="CQ3733" s="226"/>
      <c r="CR3733" s="226"/>
      <c r="CS3733" s="178"/>
      <c r="CT3733" s="178"/>
      <c r="CU3733" s="178"/>
      <c r="CV3733" s="178"/>
      <c r="CW3733" s="178"/>
      <c r="CX3733" s="178"/>
      <c r="CY3733" s="178"/>
      <c r="CZ3733" s="178"/>
      <c r="DA3733" s="178"/>
    </row>
    <row r="3734" spans="1:105" s="120" customFormat="1" ht="15" customHeight="1">
      <c r="A3734" s="228"/>
      <c r="B3734" s="346"/>
      <c r="C3734" s="349"/>
      <c r="D3734" s="237"/>
      <c r="E3734" s="237"/>
      <c r="F3734" s="243"/>
      <c r="G3734" s="122">
        <v>3</v>
      </c>
      <c r="H3734" s="84"/>
      <c r="I3734" s="84"/>
      <c r="J3734" s="84"/>
      <c r="K3734" s="84"/>
      <c r="L3734" s="84"/>
      <c r="M3734" s="84"/>
      <c r="N3734" s="84"/>
      <c r="O3734" s="84"/>
      <c r="P3734" s="84"/>
      <c r="Q3734" s="84"/>
      <c r="R3734" s="84"/>
      <c r="S3734" s="84"/>
      <c r="T3734" s="84"/>
      <c r="U3734" s="84"/>
      <c r="V3734" s="84"/>
      <c r="W3734" s="84"/>
      <c r="X3734" s="84"/>
      <c r="Y3734" s="84"/>
      <c r="Z3734" s="84"/>
      <c r="AA3734" s="84"/>
      <c r="AB3734" s="84"/>
      <c r="AC3734" s="80"/>
      <c r="AD3734" s="80"/>
      <c r="AE3734" s="80"/>
      <c r="AF3734" s="80"/>
      <c r="AG3734" s="80"/>
      <c r="AH3734" s="80"/>
      <c r="AI3734" s="80"/>
      <c r="AJ3734" s="80"/>
      <c r="AK3734" s="80"/>
      <c r="AL3734" s="80"/>
      <c r="AM3734" s="240"/>
      <c r="AN3734" s="240"/>
      <c r="AO3734" s="240"/>
      <c r="AP3734" s="240"/>
      <c r="AQ3734" s="240"/>
      <c r="AR3734" s="240"/>
      <c r="AS3734" s="240"/>
      <c r="AT3734" s="256"/>
      <c r="AU3734" s="256"/>
      <c r="AV3734" s="259"/>
      <c r="AW3734" s="259"/>
      <c r="AX3734" s="256"/>
      <c r="AY3734" s="256"/>
      <c r="AZ3734" s="256"/>
      <c r="BA3734" s="256"/>
      <c r="BB3734" s="256"/>
      <c r="BC3734" s="256"/>
      <c r="BD3734" s="256"/>
      <c r="BE3734" s="256"/>
      <c r="BF3734" s="256"/>
      <c r="BG3734" s="256"/>
      <c r="BH3734" s="256"/>
      <c r="BI3734" s="256"/>
      <c r="BJ3734" s="256"/>
      <c r="BK3734" s="256"/>
      <c r="BL3734" s="262"/>
      <c r="BM3734" s="262"/>
      <c r="BN3734" s="262"/>
      <c r="BO3734" s="262"/>
      <c r="BP3734" s="262"/>
      <c r="BQ3734" s="262"/>
      <c r="BR3734" s="270"/>
      <c r="BS3734" s="270"/>
      <c r="BT3734" s="270"/>
      <c r="BU3734" s="270"/>
      <c r="BV3734" s="270"/>
      <c r="BW3734" s="270"/>
      <c r="BX3734" s="256"/>
      <c r="BY3734" s="256"/>
      <c r="BZ3734" s="256"/>
      <c r="CA3734" s="267"/>
      <c r="CB3734" s="267"/>
      <c r="CC3734" s="274"/>
      <c r="CD3734" s="267"/>
      <c r="CE3734" s="267"/>
      <c r="CF3734" s="267"/>
      <c r="CG3734" s="267"/>
      <c r="CH3734" s="267"/>
      <c r="CI3734" s="267"/>
      <c r="CJ3734" s="267"/>
      <c r="CK3734" s="267"/>
      <c r="CL3734" s="265"/>
      <c r="CM3734" s="272"/>
      <c r="CN3734" s="264"/>
      <c r="CO3734" s="177"/>
      <c r="CP3734" s="226"/>
      <c r="CQ3734" s="226"/>
      <c r="CR3734" s="226"/>
      <c r="CS3734" s="178"/>
      <c r="CT3734" s="178"/>
      <c r="CU3734" s="178"/>
      <c r="CV3734" s="178"/>
      <c r="CW3734" s="178"/>
      <c r="CX3734" s="178"/>
      <c r="CY3734" s="178"/>
      <c r="CZ3734" s="178"/>
      <c r="DA3734" s="178"/>
    </row>
    <row r="3735" spans="1:105" s="120" customFormat="1" ht="15" customHeight="1">
      <c r="A3735" s="228"/>
      <c r="B3735" s="346"/>
      <c r="C3735" s="349"/>
      <c r="D3735" s="237"/>
      <c r="E3735" s="237"/>
      <c r="F3735" s="244"/>
      <c r="G3735" s="123">
        <v>3.9</v>
      </c>
      <c r="H3735" s="85"/>
      <c r="I3735" s="85"/>
      <c r="J3735" s="85"/>
      <c r="K3735" s="85"/>
      <c r="L3735" s="85"/>
      <c r="M3735" s="85"/>
      <c r="N3735" s="85"/>
      <c r="O3735" s="85"/>
      <c r="P3735" s="85"/>
      <c r="Q3735" s="85"/>
      <c r="R3735" s="85"/>
      <c r="S3735" s="85"/>
      <c r="T3735" s="85"/>
      <c r="U3735" s="85"/>
      <c r="V3735" s="85"/>
      <c r="W3735" s="85"/>
      <c r="X3735" s="85"/>
      <c r="Y3735" s="85"/>
      <c r="Z3735" s="85"/>
      <c r="AA3735" s="85"/>
      <c r="AB3735" s="85"/>
      <c r="AC3735" s="81"/>
      <c r="AD3735" s="81"/>
      <c r="AE3735" s="81"/>
      <c r="AF3735" s="81"/>
      <c r="AG3735" s="81"/>
      <c r="AH3735" s="81"/>
      <c r="AI3735" s="81"/>
      <c r="AJ3735" s="81"/>
      <c r="AK3735" s="81"/>
      <c r="AL3735" s="81"/>
      <c r="AM3735" s="240"/>
      <c r="AN3735" s="240"/>
      <c r="AO3735" s="240"/>
      <c r="AP3735" s="240"/>
      <c r="AQ3735" s="240"/>
      <c r="AR3735" s="240"/>
      <c r="AS3735" s="240"/>
      <c r="AT3735" s="256"/>
      <c r="AU3735" s="256"/>
      <c r="AV3735" s="259"/>
      <c r="AW3735" s="259"/>
      <c r="AX3735" s="256"/>
      <c r="AY3735" s="256"/>
      <c r="AZ3735" s="256"/>
      <c r="BA3735" s="256"/>
      <c r="BB3735" s="256"/>
      <c r="BC3735" s="256"/>
      <c r="BD3735" s="256"/>
      <c r="BE3735" s="256"/>
      <c r="BF3735" s="256"/>
      <c r="BG3735" s="256"/>
      <c r="BH3735" s="256"/>
      <c r="BI3735" s="256"/>
      <c r="BJ3735" s="256"/>
      <c r="BK3735" s="256"/>
      <c r="BL3735" s="262"/>
      <c r="BM3735" s="262"/>
      <c r="BN3735" s="262"/>
      <c r="BO3735" s="262"/>
      <c r="BP3735" s="262"/>
      <c r="BQ3735" s="262"/>
      <c r="BR3735" s="270"/>
      <c r="BS3735" s="270"/>
      <c r="BT3735" s="270"/>
      <c r="BU3735" s="270"/>
      <c r="BV3735" s="270"/>
      <c r="BW3735" s="270"/>
      <c r="BX3735" s="256"/>
      <c r="BY3735" s="256"/>
      <c r="BZ3735" s="256"/>
      <c r="CA3735" s="267"/>
      <c r="CB3735" s="267"/>
      <c r="CC3735" s="274"/>
      <c r="CD3735" s="267"/>
      <c r="CE3735" s="267"/>
      <c r="CF3735" s="267"/>
      <c r="CG3735" s="267"/>
      <c r="CH3735" s="267"/>
      <c r="CI3735" s="267"/>
      <c r="CJ3735" s="267"/>
      <c r="CK3735" s="267"/>
      <c r="CL3735" s="265"/>
      <c r="CM3735" s="272"/>
      <c r="CN3735" s="264"/>
      <c r="CO3735" s="177"/>
      <c r="CP3735" s="226"/>
      <c r="CQ3735" s="226"/>
      <c r="CR3735" s="226"/>
      <c r="CS3735" s="178"/>
      <c r="CT3735" s="178"/>
      <c r="CU3735" s="178"/>
      <c r="CV3735" s="178"/>
      <c r="CW3735" s="178"/>
      <c r="CX3735" s="178"/>
      <c r="CY3735" s="178"/>
      <c r="CZ3735" s="178"/>
      <c r="DA3735" s="178"/>
    </row>
    <row r="3736" spans="1:105" s="120" customFormat="1" ht="15" customHeight="1">
      <c r="A3736" s="229"/>
      <c r="B3736" s="347"/>
      <c r="C3736" s="350"/>
      <c r="D3736" s="238"/>
      <c r="E3736" s="238"/>
      <c r="F3736" s="245" t="s">
        <v>83</v>
      </c>
      <c r="G3736" s="246"/>
      <c r="H3736" s="82"/>
      <c r="I3736" s="82"/>
      <c r="J3736" s="82"/>
      <c r="K3736" s="82"/>
      <c r="L3736" s="82"/>
      <c r="M3736" s="82"/>
      <c r="N3736" s="82"/>
      <c r="O3736" s="82"/>
      <c r="P3736" s="82"/>
      <c r="Q3736" s="82"/>
      <c r="R3736" s="82"/>
      <c r="S3736" s="82"/>
      <c r="T3736" s="82"/>
      <c r="U3736" s="82"/>
      <c r="V3736" s="82"/>
      <c r="W3736" s="82"/>
      <c r="X3736" s="82"/>
      <c r="Y3736" s="82"/>
      <c r="Z3736" s="82"/>
      <c r="AA3736" s="82"/>
      <c r="AB3736" s="82"/>
      <c r="AC3736" s="35"/>
      <c r="AD3736" s="35"/>
      <c r="AE3736" s="35"/>
      <c r="AF3736" s="35"/>
      <c r="AG3736" s="35"/>
      <c r="AH3736" s="35"/>
      <c r="AI3736" s="35"/>
      <c r="AJ3736" s="35"/>
      <c r="AK3736" s="35"/>
      <c r="AL3736" s="35"/>
      <c r="AM3736" s="241"/>
      <c r="AN3736" s="241"/>
      <c r="AO3736" s="241"/>
      <c r="AP3736" s="241"/>
      <c r="AQ3736" s="241"/>
      <c r="AR3736" s="241"/>
      <c r="AS3736" s="241"/>
      <c r="AT3736" s="257"/>
      <c r="AU3736" s="257"/>
      <c r="AV3736" s="260"/>
      <c r="AW3736" s="260"/>
      <c r="AX3736" s="257"/>
      <c r="AY3736" s="257"/>
      <c r="AZ3736" s="257"/>
      <c r="BA3736" s="257"/>
      <c r="BB3736" s="257"/>
      <c r="BC3736" s="257"/>
      <c r="BD3736" s="257"/>
      <c r="BE3736" s="257"/>
      <c r="BF3736" s="257"/>
      <c r="BG3736" s="257"/>
      <c r="BH3736" s="257"/>
      <c r="BI3736" s="257"/>
      <c r="BJ3736" s="257"/>
      <c r="BK3736" s="257"/>
      <c r="BL3736" s="263"/>
      <c r="BM3736" s="263"/>
      <c r="BN3736" s="263"/>
      <c r="BO3736" s="263"/>
      <c r="BP3736" s="263"/>
      <c r="BQ3736" s="263"/>
      <c r="BR3736" s="271"/>
      <c r="BS3736" s="271"/>
      <c r="BT3736" s="271"/>
      <c r="BU3736" s="271"/>
      <c r="BV3736" s="271"/>
      <c r="BW3736" s="271"/>
      <c r="BX3736" s="257"/>
      <c r="BY3736" s="257"/>
      <c r="BZ3736" s="257"/>
      <c r="CA3736" s="268"/>
      <c r="CB3736" s="268"/>
      <c r="CC3736" s="275"/>
      <c r="CD3736" s="268"/>
      <c r="CE3736" s="268"/>
      <c r="CF3736" s="268"/>
      <c r="CG3736" s="268"/>
      <c r="CH3736" s="268"/>
      <c r="CI3736" s="268"/>
      <c r="CJ3736" s="268"/>
      <c r="CK3736" s="268"/>
      <c r="CL3736" s="265"/>
      <c r="CM3736" s="272"/>
      <c r="CN3736" s="264"/>
      <c r="CO3736" s="177"/>
      <c r="CP3736" s="226"/>
      <c r="CQ3736" s="226"/>
      <c r="CR3736" s="226"/>
      <c r="CS3736" s="178"/>
      <c r="CT3736" s="178"/>
      <c r="CU3736" s="178"/>
      <c r="CV3736" s="178"/>
      <c r="CW3736" s="178"/>
      <c r="CX3736" s="178"/>
      <c r="CY3736" s="178"/>
      <c r="CZ3736" s="178"/>
      <c r="DA3736" s="178"/>
    </row>
    <row r="3737" spans="1:105" s="120" customFormat="1" ht="15" customHeight="1">
      <c r="A3737" s="227">
        <f t="shared" si="1156"/>
        <v>463</v>
      </c>
      <c r="B3737" s="345" t="s">
        <v>672</v>
      </c>
      <c r="C3737" s="348" t="s">
        <v>680</v>
      </c>
      <c r="D3737" s="236">
        <v>44137</v>
      </c>
      <c r="E3737" s="236" t="s">
        <v>353</v>
      </c>
      <c r="F3737" s="253" t="s">
        <v>80</v>
      </c>
      <c r="G3737" s="254"/>
      <c r="H3737" s="82" t="s">
        <v>69</v>
      </c>
      <c r="I3737" s="82"/>
      <c r="J3737" s="82" t="s">
        <v>60</v>
      </c>
      <c r="K3737" s="82" t="s">
        <v>60</v>
      </c>
      <c r="L3737" s="82" t="s">
        <v>60</v>
      </c>
      <c r="M3737" s="82" t="s">
        <v>60</v>
      </c>
      <c r="N3737" s="82" t="s">
        <v>60</v>
      </c>
      <c r="O3737" s="82"/>
      <c r="P3737" s="82" t="s">
        <v>60</v>
      </c>
      <c r="Q3737" s="82" t="s">
        <v>67</v>
      </c>
      <c r="R3737" s="82" t="s">
        <v>60</v>
      </c>
      <c r="S3737" s="82" t="s">
        <v>60</v>
      </c>
      <c r="T3737" s="82" t="s">
        <v>60</v>
      </c>
      <c r="U3737" s="82" t="s">
        <v>60</v>
      </c>
      <c r="V3737" s="82"/>
      <c r="W3737" s="82" t="s">
        <v>60</v>
      </c>
      <c r="X3737" s="82" t="s">
        <v>60</v>
      </c>
      <c r="Y3737" s="82" t="s">
        <v>60</v>
      </c>
      <c r="Z3737" s="82" t="s">
        <v>60</v>
      </c>
      <c r="AA3737" s="82" t="s">
        <v>60</v>
      </c>
      <c r="AB3737" s="82" t="s">
        <v>60</v>
      </c>
      <c r="AC3737" s="82"/>
      <c r="AD3737" s="82" t="s">
        <v>60</v>
      </c>
      <c r="AE3737" s="82" t="s">
        <v>60</v>
      </c>
      <c r="AF3737" s="82" t="s">
        <v>60</v>
      </c>
      <c r="AG3737" s="82" t="s">
        <v>60</v>
      </c>
      <c r="AH3737" s="82" t="s">
        <v>60</v>
      </c>
      <c r="AI3737" s="82" t="s">
        <v>1471</v>
      </c>
      <c r="AJ3737" s="82"/>
      <c r="AK3737" s="82" t="s">
        <v>60</v>
      </c>
      <c r="AL3737" s="82" t="s">
        <v>60</v>
      </c>
      <c r="AM3737" s="239">
        <f>COUNTIF(H3737:AL3737,"PH")+COUNTIF(H3737:AL3737,"PH/L")+COUNTIF(H3737:AL3737,"PM")</f>
        <v>0</v>
      </c>
      <c r="AN3737" s="239">
        <f>COUNTIF(H3737:AL3737,"PD")+COUNTIF(H3737:AL3737,"PDD")+COUNTIF(H3737:AL3737,"P/DS")/2+COUNTIF(H3737:AL3737,"PMD")</f>
        <v>0</v>
      </c>
      <c r="AO3737" s="239">
        <f>COUNTIF(H3737:AL3737,"PN")+COUNTIF(H3737:AL3737,"P/NS")/2+COUNTIF(H3737:AL3737,"PH")+COUNTIF(H3737:AL3737,"PH/F")/2+COUNTIF(H3737:AL3737,"PH/L")/2+COUNTIF(H3737:AL3737,"PM")</f>
        <v>0</v>
      </c>
      <c r="AP3737" s="239">
        <f>COUNTIF(H3737:AL3737,"BH")+COUNTIF(H3737:AL3737,"AL/BL")+COUNTIF(H3737:AL3737,"UL/BL")+COUNTIF(H3737:AL3737,"BM")</f>
        <v>0</v>
      </c>
      <c r="AQ3737" s="239">
        <f>COUNTIF(H3737:AL3737,"DS")+COUNTIF(H3737:AL3737,"AL/DS")/2+COUNTIF(H3737:AL3737,"UL/DS")/2+COUNTIF(H3737:AL3737,"CT")+COUNTIF(H3737:AL3737,"MD")</f>
        <v>23.5</v>
      </c>
      <c r="AR3737" s="239">
        <f>COUNTIF(H3737:AL3737,"NS")+COUNTIF(H3737:AL3737,"AL/NS")/2+COUNTIF(H3737:AL3737,"UL/NS")/2+COUNTIF(H3737:AL3737,"BH")+COUNTIF(H3737:AL3737,"AL/BF")/2+COUNTIF(H3737:AL3737,"AL/BL")/2+COUNTIF(H3737:AL3737,"UL/BL")/2+COUNTIF(H3737:AL3737,"UL/BF")/2+COUNTIF(H3737:AL3737,"BM")</f>
        <v>0</v>
      </c>
      <c r="AS3737" s="239">
        <f>COUNTIF(H3737:AL3737,"AL")+COUNTIF(H3737:AL3737,"AL/DS")/2+COUNTIF(H3737:AL3737,"AL/NS")/2+COUNTIF(H3737:AL3737,"NH")+COUNTIF(H3737:AL3737,"SL")+COUNTIF(H3737:AL3737,"NHD")+COUNTIF(H3737:AL3737,"B")+COUNTIF(H3737:AL3737,"HL")+COUNTIF(H3737:AL3737,"AL/BF")/2+COUNTIF(H3737:AL3737,"AL/BL")/2</f>
        <v>2</v>
      </c>
      <c r="AT3737" s="255">
        <f>COUNTIF(H3737:AL3737,"PD")+COUNTIF(H3737:AL3737,"PN")+COUNTIF(H3737:AL3737,"P/DS")/2+COUNTIF(H3737:AL3737,"P/NS")/2+COUNTIF(H3737:AL3737,"DS")+COUNTIF(H3737:AL3737,"NS")+COUNTIF(H3737:AL3737,"AL")+COUNTIF(H3737:AL3737,"AL/DS")+COUNTIF(H3737:AL3737,"AL/NS")+COUNTIF(H3737:AL3737,"NH")+COUNTIF(H3737:AL3737,"SL")+COUNTIF(H3737:AL3737,"UL/DS")/2+COUNTIF(H3737:AL3737,"UL/NS")/2+COUNTIF(H3737:AL3737,"CT")+COUNTIF(H3737:AL3737,"NHD")+COUNTIF(H3737:AL3737,"PDD")+COUNTIF(H3737:AL3737,"B")+COUNTIF(H3737:AL3737,"HL")+COUNTIF(H3737:AL3737,"PH")+COUNTIF(H3737:AL3737,"BH")+COUNTIF(H3737:AL3737,"AL/BF")+COUNTIF(H3737:AL3737,"AL/BL")+COUNTIF(H3737:AL3737,"UL/BF")/2+COUNTIF(H3737:AL3737,"UL/BL")/2+COUNTIF(H3737:AL3737,"PH/F")/2+COUNTIF(H3737:AL3737,"PH/L")/2+COUNTIF(H3737:AL3737,"MD")+COUNTIF(H3737:AL3737,"PMD")+COUNTIF(H3737:AL3737,"PM")+COUNTIF(H3737:AL3737,"BM")</f>
        <v>25.5</v>
      </c>
      <c r="AU3737" s="255">
        <f>COUNTIF(H3737:AL3737,"P/DS")/2+COUNTIF(H3737:AL3737,"P/NS")/2+COUNTIF(H3737:AL3737,"IL")+COUNTIF(H3737:AL3737,"NL")+COUNTIF(H3737:AL3737,"UL")+COUNTIF(H3737:AL3737,"UL/DS")/2+COUNTIF(H3737:AL3737,"UL/NS")/2+COUNTIF(H3737:AL3737,"KT")+COUNTIF(H3737:AL3737,"UL/BF")/2+COUNTIF(H3737:AL3737,"UL/BL")/2+COUNTIF(H3737:AL3737,"PH/F")/2+COUNTIF(H3737:AL3737,"PH/L")/2+COUNTIF(H3737:AL3737,"NB")</f>
        <v>0.5</v>
      </c>
      <c r="AV3737" s="258">
        <f>COUNTIF(H3737:AL3737,"PN")+COUNTIF(H3737:AL3737,"TVD")+COUNTIF(H3737:AL3737,"PH")+COUNTIF(H3737:AL3737,"PM")+COUNTIF(H3737:AL3737,"PDD")-COUNTIFS(H3737:AL3737,"PN",H3744:AL3744,"&gt;=3")-COUNTIFS(H3737:AL3737,"PM",H3744:AL3744,"&gt;=3")</f>
        <v>0</v>
      </c>
      <c r="AW3737" s="258">
        <f>COUNTIF(H3737:AL3737,"NS")+COUNTIF(H3737:AL3737,"D")+COUNTIF(H3737:AL3737,"BH")+COUNTIF(H3737:AL3737,"NHD")+COUNTIF(H3737:AL3737,"BM")-COUNTIFS(H3737:AL3737,"NS",H3744:AL3744,"&gt;=3")-COUNTIFS(H3737:AL3737,"BH",H3744:AL3744,"&gt;=3")-COUNTIFS(H3737:AL3737,"BM",H3744:AL3744,"&gt;=3")</f>
        <v>0</v>
      </c>
      <c r="AX3737" s="255">
        <f>COUNTIF(H3737:AL3737,"AL")+COUNTIF(H3737:AL3737,"AL/DS")/2+COUNTIF(H3737:AL3737,"AL/NS")/2+COUNTIF(H3737:AL3737,"AL/BF")+COUNTIF(H3737:AL3737,"AL/BL")/2</f>
        <v>1</v>
      </c>
      <c r="AY3737" s="255">
        <f>COUNTIF(H3737:AL3737,"SL")</f>
        <v>0</v>
      </c>
      <c r="AZ3737" s="255">
        <f>COUNTIF(H3737:AL3737,"NH")</f>
        <v>1</v>
      </c>
      <c r="BA3737" s="255">
        <f>COUNTIF(H3737:AL3737,"HL")</f>
        <v>0</v>
      </c>
      <c r="BB3737" s="255">
        <f>COUNTIF(G3737:AL3737,"P/DS")/2+COUNTIF(G3737:AL3737,"P/NS")/2+COUNTIF(G3737:AL3737,"UL")+COUNTIF(G3737:AL3737,"UL/DS")/2+COUNTIF(G3737:AL3737,"UL/NS")/2+COUNTIF(G3737:AL3737,"UL/BL")/2+COUNTIF(G3737:AL3737,"UL/BF")/2+COUNTIF(G3737:AL3737,"PH/F")/2+COUNTIF(G3737:AL3737,"PH/L")/2</f>
        <v>0.5</v>
      </c>
      <c r="BC3737" s="255">
        <f>COUNTIF(H3737:AL3737,"NB")</f>
        <v>0</v>
      </c>
      <c r="BD3737" s="255">
        <f>COUNTIF(H3737:AL3737,"NL")</f>
        <v>0</v>
      </c>
      <c r="BE3737" s="255">
        <f>COUNTIF(H3737:AL3737,"IL")</f>
        <v>0</v>
      </c>
      <c r="BF3737" s="255">
        <f>COUNTIF(H3737:AL3737,"KT")</f>
        <v>0</v>
      </c>
      <c r="BG3737" s="255">
        <f>COUNTIF(H3737:AL3737,"L70")</f>
        <v>0</v>
      </c>
      <c r="BH3737" s="255">
        <f>COUNTIF(H3737:AL3737,"MD")</f>
        <v>0</v>
      </c>
      <c r="BI3737" s="255">
        <f>COUNTIF(H3737:AL3737,"PMD")</f>
        <v>0</v>
      </c>
      <c r="BJ3737" s="255">
        <f>COUNTIF(H3737:AL3737,"PM")</f>
        <v>0</v>
      </c>
      <c r="BK3737" s="255">
        <f>COUNTIF(H3737:AL3737,"BM")</f>
        <v>0</v>
      </c>
      <c r="BL3737" s="261">
        <f>SUMIF(H3737:AL3737,"PD",H3738:AL3738)+SUMIF(H3737:AL3737,"PN",H3738:AL3738)+SUMIF(H3737:AL3737,"P/DS",H3738:AL3738)+SUMIF(H3737:AL3737,"PN/F",H3738:AL3738)+SUMIF(H3737:AL3737,"PN/L",H3738:AL3738)+SUMIF(H3737:AL3737,"TV",H3738:AL3738)+SUMIF(H3737:AL3737,"TVD",H3738:AL3738)+SUMIF(H3737:AL3737,"PDD",H3738:AL3738)</f>
        <v>0</v>
      </c>
      <c r="BM3737" s="261">
        <f>SUMIF(H3737:AL3737,"PD",H3739:AL3739)+SUMIF(H3737:AL3737,"PN",H3739:AL3739)+SUMIF(H3737:AL3737,"P/DS",H3739:AL3739)+SUMIF(H3737:AL3737,"PN/F",H3739:AL3739)+SUMIF(H3737:AL3737,"PN/L",H3739:AL3739)+SUMIF(H3737:AL3737,"TV",H3739:AL3739)+SUMIF(H3737:AL3737,"TVD",H3739:AL3739)+SUMIF(H3737:AL3737,"PDD",H3739:AL3739)+SUMIF(H3737:AL3737,"PMD",H3739:AL3739)</f>
        <v>0</v>
      </c>
      <c r="BN3737" s="261">
        <f>SUMIF(H3737:AL3737,"PD",H3740:AL3740)+SUMIF(H3737:AL3737,"PN",H3740:AL3740)+SUMIF(H3737:AL3737,"P/DS",H3740:AL3740)+SUMIF(H3737:AL3737,"PN/F",H3740:AL3740)+SUMIF(H3737:AL3737,"PN/L",H3740:AL3740)+SUMIF(H3737:AL3737,"TV",H3740:AL3740)+SUMIF(H3737:AL3737,"TVD",H3740:AL3740)</f>
        <v>0</v>
      </c>
      <c r="BO3737" s="261">
        <f>SUMIF(H3737:AL3737,"PD",H3741:AL3741)+SUMIF(H3737:AL3737,"PN",H3741:AL3741)+SUMIF(H3737:AL3737,"P/DS",H3741:AL3741)+SUMIF(H3737:AL3737,"PN/F",H3741:AL3741)+SUMIF(H3737:AL3737,"PN/L",H3741:AL3741)+SUMIF(H3737:AL3737,"TV",H3741:AL3741)+SUMIF(H3737:AL3737,"TVD",H3741:AL3741)</f>
        <v>0</v>
      </c>
      <c r="BP3737" s="261">
        <f>SUMIF(H3737:AL3737,"PD",H3742:AL3742)+SUMIF(H3737:AL3737,"PN",H3742:AL3742)+SUMIF(H3737:AL3737,"P/DS",H3742:AL3742)+SUMIF(H3737:AL3737,"PN/F",H3742:AL3742)+SUMIF(H3737:AL3737,"PN/L",H3742:AL3742)+SUMIF(H3737:AL3737,"TV",H3742:AL3742)+SUMIF(H3737:AL3737,"TVD",H3742:AL3742)+SUMIF(H3737:AL3737,"PDD",H3742:AL3742)+SUMIF(H3737:AL3737,"PH",H3742:AL3742)+SUMIF(H3737:AL3737,"PM",H3742:AL3742)</f>
        <v>0</v>
      </c>
      <c r="BQ3737" s="261">
        <f>SUMIF(H3737:AL3737,"PD",H3743:AL3743)+SUMIF(H3737:AL3737,"PN",H3743:AL3743)+SUMIF(H3737:AL3737,"P/DS",H3743:AL3743)+SUMIF(H3737:AL3737,"PN/F",H3743:AL3743)+SUMIF(H3737:AL3737,"PN/L",H3743:AL3743)+SUMIF(H3737:AL3737,"TV",H3743:AL3743)+SUMIF(H3737:AL3737,"TVD",H3743:AL3743)+SUMIF(H3737:AL3737,"PDD",H3743:AL3743)+SUMIF(H3737:AL3737,"PH",H3743:AL3743)+SUMIF(H3737:AL3737,"PM",H3743:AL3743)</f>
        <v>0</v>
      </c>
      <c r="BR3737" s="269">
        <f>SUM(H3738:AL3738)-BL3737</f>
        <v>0</v>
      </c>
      <c r="BS3737" s="269">
        <f>SUM(H3739:AL3739)-BM3737</f>
        <v>0</v>
      </c>
      <c r="BT3737" s="269">
        <f>SUM(H3740:AL3740)-BN3737</f>
        <v>0</v>
      </c>
      <c r="BU3737" s="269">
        <f>SUM(H3741:AL3741)-BO3737</f>
        <v>0</v>
      </c>
      <c r="BV3737" s="269">
        <f>SUM(H3742:AL3742)-BP3737</f>
        <v>0</v>
      </c>
      <c r="BW3737" s="269">
        <f>SUM(H3743:AL3743)-BQ3737</f>
        <v>0</v>
      </c>
      <c r="BX3737" s="255">
        <f>SUMIF(H3737:AL3737,"PD",H3744:AL3744)+SUMIF(H3737:AL3737,"PN",H3744:AL3744)+SUMIF(H3737:AL3737,"P/DS",H3744:AL3744)+SUMIF(H3737:AL3737,"PN/F",H3744:AL3744)+SUMIF(H3737:AL3737,"PN/L",H3744:AL3744)</f>
        <v>0</v>
      </c>
      <c r="BY3737" s="255">
        <f>SUM(H3744:AL3744)-BX3737</f>
        <v>0</v>
      </c>
      <c r="BZ3737" s="255">
        <f t="shared" ref="BZ3737" si="1167">+SUM(BL3737:BW3744)</f>
        <v>0</v>
      </c>
      <c r="CA3737" s="266">
        <f>(COUNTIFS(H3737:AL3737,"PD",H3738:AL3738,"&gt;=2"))*0.5-IF(CN3737="VP",COUNTIFS($H$16:$AL$16,"SAT",H3737:AL3737,"PD",H3738:AL3738,"&gt;=2"))*0.5</f>
        <v>0</v>
      </c>
      <c r="CB3737" s="266">
        <f>(COUNTIFS(H3737:AL3737,"PN",H3739:AL3739,"&gt;=0.5",H3738:AL3738,"&gt;=1.5"))*0.5+COUNTIFS(H3737:AL3737,"PDD",H3739:AL3739,"&gt;=0.5",H3738:AL3738,"&gt;=1.5")*0.5</f>
        <v>0</v>
      </c>
      <c r="CC3737" s="273">
        <f>(COUNTIFS(H3737:AL3737,"TV",H3739:AL3739,"&gt;=10"))*0.5+(COUNTIFS(H3737:AL3737,"PMD",H3739:AL3739,"&gt;=2"))*0.5</f>
        <v>0</v>
      </c>
      <c r="CD3737" s="266">
        <f>(COUNTIFS(H3737:AL3737,"TVD",H3741:AL3741,"&gt;=6.5",H3739:AL3739,"&gt;=3.5"))*0.5</f>
        <v>0</v>
      </c>
      <c r="CE3737" s="266">
        <f>(COUNTIFS(H3737:AL3737,"PD",H3742:AL3742,"&gt;=10"))*0.5</f>
        <v>0</v>
      </c>
      <c r="CF3737" s="266">
        <f>(COUNTIFS(H3737:AL3737,"PDD",H3742:AL3742,"&gt;=3.5",H3743:AL3743,"&gt;=6.5")+COUNTIFS(H3737:AL3737,"PH",H3743:AL3743,"&gt;=0.5",H3742:AL3742,"&gt;=1.5")+COUNTIFS(H3737:AL3737,"PM",H3743:AL3743,"&gt;=0.5",H3742:AL3742,"&gt;=1.5"))*0.5</f>
        <v>0</v>
      </c>
      <c r="CG3737" s="266">
        <f>(COUNTIFS(H3737:AL3737,"DS",H3738:AL3738,"&gt;=2")+COUNTIFS(H3737:AL3737,"AL/DS",H3738:AL3738,"&gt;=2"))*0.5-IF(CN3737="VP",COUNTIFS($H$16:$AL$16,"SAT",H3737:AL3737,"DS",H3738:AL3738,"&gt;=2"))*0.5</f>
        <v>0</v>
      </c>
      <c r="CH3737" s="266">
        <f>(COUNTIFS(H3737:AL3737,"NS",H3739:AL3739,"&gt;=0.5",H3738:AL3738,"&gt;=1.5")+COUNTIFS(H3737:AL3737,"AL/NS",H3739:AL3739,"&gt;=0.5",H3738:AL3738,"&gt;=1.5")+COUNTIFS(H3737:AL3737,"NHD",H3739:AL3739,"&gt;=4.5",H3742:AL3742,"&gt;=2",H3738:AL3738,"&gt;=1.5"))*0.5</f>
        <v>0</v>
      </c>
      <c r="CI3737" s="266">
        <f>(COUNTIF(H3739:AL3739,"&gt;=10")+COUNTIFS(H3737:AL3737,"MD",H3739:AL3739,"&gt;=2")-COUNTIFS(H3737:AL3737,"TV",H3739:AL3739,"&gt;=10"))*0.5</f>
        <v>0</v>
      </c>
      <c r="CJ3737" s="266">
        <f>(COUNTIFS(H3737:AL3737,"D",H3741:AL3741,"&gt;=6.5",H3739:AL3739,"&gt;=3.5"))*0.5</f>
        <v>0</v>
      </c>
      <c r="CK3737" s="266">
        <f>(COUNTIF(H3742:AL3742,"&gt;=10")-COUNTIFS(H3737:AL3737,"PD",H3742:AL3742,"&gt;=10"))*0.5</f>
        <v>0</v>
      </c>
      <c r="CL3737" s="265">
        <f>(COUNTIFS(H3737:AL3737,"NHD",H3742:AL3742,"&gt;=3.5",H3743:AL3743,"&gt;=6.5")+COUNTIFS(H3737:AL3737,"BH",H3742:AL3742,"&gt;=1.5",H3743:AL3743,"&gt;=0.5")+COUNTIFS(H3737:AL3737,"BM",H3742:AL3742,"&gt;=1.5",H3743:AL3743,"&gt;=0.5")+COUNTIFS(H3737:AL3737,"D",H3742:AL3742,"&gt;=1.5",H3743:AL3743,"&gt;=0.5"))*0.5</f>
        <v>0</v>
      </c>
      <c r="CM3737" s="272"/>
      <c r="CN3737" s="264" t="s">
        <v>723</v>
      </c>
      <c r="CO3737" s="177">
        <f t="shared" ref="CO3737" si="1168">+AM3737+AN3737+AO3737+AP3737+AQ3737+AR3737+AS3737+AU3737+BG3737</f>
        <v>26</v>
      </c>
      <c r="CP3737" s="225">
        <f>+SUM(I3738:I3743)-I3744</f>
        <v>0</v>
      </c>
      <c r="CQ3737" s="225">
        <f>+SUM(J3738:J3743)-J3744</f>
        <v>0</v>
      </c>
      <c r="CR3737" s="225">
        <f>+SUM(K3738:K3743)-K3744</f>
        <v>0</v>
      </c>
      <c r="CS3737" s="178"/>
      <c r="CT3737" s="178"/>
      <c r="CU3737" s="178"/>
      <c r="CV3737" s="178"/>
      <c r="CW3737" s="178"/>
      <c r="CX3737" s="178"/>
      <c r="CY3737" s="178"/>
      <c r="CZ3737" s="178"/>
      <c r="DA3737" s="178"/>
    </row>
    <row r="3738" spans="1:105" s="120" customFormat="1" ht="15" customHeight="1">
      <c r="A3738" s="228"/>
      <c r="B3738" s="346"/>
      <c r="C3738" s="349"/>
      <c r="D3738" s="237"/>
      <c r="E3738" s="237"/>
      <c r="F3738" s="242" t="s">
        <v>82</v>
      </c>
      <c r="G3738" s="121">
        <v>1.5</v>
      </c>
      <c r="H3738" s="83"/>
      <c r="I3738" s="83"/>
      <c r="J3738" s="83"/>
      <c r="K3738" s="83"/>
      <c r="L3738" s="83"/>
      <c r="M3738" s="83"/>
      <c r="N3738" s="83"/>
      <c r="O3738" s="83"/>
      <c r="P3738" s="83"/>
      <c r="Q3738" s="83"/>
      <c r="R3738" s="83"/>
      <c r="S3738" s="83"/>
      <c r="T3738" s="83"/>
      <c r="U3738" s="83"/>
      <c r="V3738" s="83"/>
      <c r="W3738" s="83"/>
      <c r="X3738" s="83"/>
      <c r="Y3738" s="83"/>
      <c r="Z3738" s="83"/>
      <c r="AA3738" s="83"/>
      <c r="AB3738" s="83"/>
      <c r="AC3738" s="79"/>
      <c r="AD3738" s="79"/>
      <c r="AE3738" s="79"/>
      <c r="AF3738" s="79"/>
      <c r="AG3738" s="79"/>
      <c r="AH3738" s="79"/>
      <c r="AI3738" s="79"/>
      <c r="AJ3738" s="79"/>
      <c r="AK3738" s="79"/>
      <c r="AL3738" s="79"/>
      <c r="AM3738" s="240"/>
      <c r="AN3738" s="240"/>
      <c r="AO3738" s="240"/>
      <c r="AP3738" s="240"/>
      <c r="AQ3738" s="240"/>
      <c r="AR3738" s="240"/>
      <c r="AS3738" s="240"/>
      <c r="AT3738" s="256"/>
      <c r="AU3738" s="256"/>
      <c r="AV3738" s="259"/>
      <c r="AW3738" s="259"/>
      <c r="AX3738" s="256"/>
      <c r="AY3738" s="256"/>
      <c r="AZ3738" s="256"/>
      <c r="BA3738" s="256"/>
      <c r="BB3738" s="256"/>
      <c r="BC3738" s="256"/>
      <c r="BD3738" s="256"/>
      <c r="BE3738" s="256"/>
      <c r="BF3738" s="256"/>
      <c r="BG3738" s="256"/>
      <c r="BH3738" s="256"/>
      <c r="BI3738" s="256"/>
      <c r="BJ3738" s="256"/>
      <c r="BK3738" s="256"/>
      <c r="BL3738" s="262"/>
      <c r="BM3738" s="262"/>
      <c r="BN3738" s="262"/>
      <c r="BO3738" s="262"/>
      <c r="BP3738" s="262"/>
      <c r="BQ3738" s="262"/>
      <c r="BR3738" s="270"/>
      <c r="BS3738" s="270"/>
      <c r="BT3738" s="270"/>
      <c r="BU3738" s="270"/>
      <c r="BV3738" s="270"/>
      <c r="BW3738" s="270"/>
      <c r="BX3738" s="256"/>
      <c r="BY3738" s="256"/>
      <c r="BZ3738" s="256"/>
      <c r="CA3738" s="267"/>
      <c r="CB3738" s="267"/>
      <c r="CC3738" s="274"/>
      <c r="CD3738" s="267"/>
      <c r="CE3738" s="267"/>
      <c r="CF3738" s="267"/>
      <c r="CG3738" s="267"/>
      <c r="CH3738" s="267"/>
      <c r="CI3738" s="267"/>
      <c r="CJ3738" s="267"/>
      <c r="CK3738" s="267"/>
      <c r="CL3738" s="265"/>
      <c r="CM3738" s="272"/>
      <c r="CN3738" s="264"/>
      <c r="CO3738" s="177"/>
      <c r="CP3738" s="226"/>
      <c r="CQ3738" s="226"/>
      <c r="CR3738" s="226"/>
      <c r="CS3738" s="178"/>
      <c r="CT3738" s="178"/>
      <c r="CU3738" s="178"/>
      <c r="CV3738" s="178"/>
      <c r="CW3738" s="178"/>
      <c r="CX3738" s="178"/>
      <c r="CY3738" s="178"/>
      <c r="CZ3738" s="178"/>
      <c r="DA3738" s="178"/>
    </row>
    <row r="3739" spans="1:105" s="120" customFormat="1" ht="15" customHeight="1">
      <c r="A3739" s="228"/>
      <c r="B3739" s="346"/>
      <c r="C3739" s="349"/>
      <c r="D3739" s="237"/>
      <c r="E3739" s="237"/>
      <c r="F3739" s="243"/>
      <c r="G3739" s="122">
        <v>2</v>
      </c>
      <c r="H3739" s="84"/>
      <c r="I3739" s="84"/>
      <c r="J3739" s="84"/>
      <c r="K3739" s="84"/>
      <c r="L3739" s="84"/>
      <c r="M3739" s="84"/>
      <c r="N3739" s="84"/>
      <c r="O3739" s="84"/>
      <c r="P3739" s="84"/>
      <c r="Q3739" s="84"/>
      <c r="R3739" s="84"/>
      <c r="S3739" s="84"/>
      <c r="T3739" s="84"/>
      <c r="U3739" s="84"/>
      <c r="V3739" s="84"/>
      <c r="W3739" s="84"/>
      <c r="X3739" s="84"/>
      <c r="Y3739" s="84"/>
      <c r="Z3739" s="84"/>
      <c r="AA3739" s="84"/>
      <c r="AB3739" s="84"/>
      <c r="AC3739" s="80"/>
      <c r="AD3739" s="80"/>
      <c r="AE3739" s="80"/>
      <c r="AF3739" s="80"/>
      <c r="AG3739" s="80"/>
      <c r="AH3739" s="80"/>
      <c r="AI3739" s="80"/>
      <c r="AJ3739" s="80"/>
      <c r="AK3739" s="80"/>
      <c r="AL3739" s="80"/>
      <c r="AM3739" s="240"/>
      <c r="AN3739" s="240"/>
      <c r="AO3739" s="240"/>
      <c r="AP3739" s="240"/>
      <c r="AQ3739" s="240"/>
      <c r="AR3739" s="240"/>
      <c r="AS3739" s="240"/>
      <c r="AT3739" s="256"/>
      <c r="AU3739" s="256"/>
      <c r="AV3739" s="259"/>
      <c r="AW3739" s="259"/>
      <c r="AX3739" s="256"/>
      <c r="AY3739" s="256"/>
      <c r="AZ3739" s="256"/>
      <c r="BA3739" s="256"/>
      <c r="BB3739" s="256"/>
      <c r="BC3739" s="256"/>
      <c r="BD3739" s="256"/>
      <c r="BE3739" s="256"/>
      <c r="BF3739" s="256"/>
      <c r="BG3739" s="256"/>
      <c r="BH3739" s="256"/>
      <c r="BI3739" s="256"/>
      <c r="BJ3739" s="256"/>
      <c r="BK3739" s="256"/>
      <c r="BL3739" s="262"/>
      <c r="BM3739" s="262"/>
      <c r="BN3739" s="262"/>
      <c r="BO3739" s="262"/>
      <c r="BP3739" s="262"/>
      <c r="BQ3739" s="262"/>
      <c r="BR3739" s="270"/>
      <c r="BS3739" s="270"/>
      <c r="BT3739" s="270"/>
      <c r="BU3739" s="270"/>
      <c r="BV3739" s="270"/>
      <c r="BW3739" s="270"/>
      <c r="BX3739" s="256"/>
      <c r="BY3739" s="256"/>
      <c r="BZ3739" s="256"/>
      <c r="CA3739" s="267"/>
      <c r="CB3739" s="267"/>
      <c r="CC3739" s="274"/>
      <c r="CD3739" s="267"/>
      <c r="CE3739" s="267"/>
      <c r="CF3739" s="267"/>
      <c r="CG3739" s="267"/>
      <c r="CH3739" s="267"/>
      <c r="CI3739" s="267"/>
      <c r="CJ3739" s="267"/>
      <c r="CK3739" s="267"/>
      <c r="CL3739" s="265"/>
      <c r="CM3739" s="272"/>
      <c r="CN3739" s="264"/>
      <c r="CO3739" s="177"/>
      <c r="CP3739" s="226"/>
      <c r="CQ3739" s="226"/>
      <c r="CR3739" s="226"/>
      <c r="CS3739" s="178"/>
      <c r="CT3739" s="178"/>
      <c r="CU3739" s="178"/>
      <c r="CV3739" s="178"/>
      <c r="CW3739" s="178"/>
      <c r="CX3739" s="178"/>
      <c r="CY3739" s="178"/>
      <c r="CZ3739" s="178"/>
      <c r="DA3739" s="178"/>
    </row>
    <row r="3740" spans="1:105" s="120" customFormat="1" ht="15" customHeight="1">
      <c r="A3740" s="228"/>
      <c r="B3740" s="346"/>
      <c r="C3740" s="349"/>
      <c r="D3740" s="237"/>
      <c r="E3740" s="237"/>
      <c r="F3740" s="243"/>
      <c r="G3740" s="122">
        <v>2.1</v>
      </c>
      <c r="H3740" s="84"/>
      <c r="I3740" s="84"/>
      <c r="J3740" s="84"/>
      <c r="K3740" s="84"/>
      <c r="L3740" s="84"/>
      <c r="M3740" s="84"/>
      <c r="N3740" s="84"/>
      <c r="O3740" s="84"/>
      <c r="P3740" s="84"/>
      <c r="Q3740" s="84"/>
      <c r="R3740" s="84"/>
      <c r="S3740" s="84"/>
      <c r="T3740" s="84"/>
      <c r="U3740" s="84"/>
      <c r="V3740" s="84"/>
      <c r="W3740" s="84"/>
      <c r="X3740" s="84"/>
      <c r="Y3740" s="84"/>
      <c r="Z3740" s="84"/>
      <c r="AA3740" s="84"/>
      <c r="AB3740" s="84"/>
      <c r="AC3740" s="80"/>
      <c r="AD3740" s="80"/>
      <c r="AE3740" s="80"/>
      <c r="AF3740" s="80"/>
      <c r="AG3740" s="80"/>
      <c r="AH3740" s="80"/>
      <c r="AI3740" s="80"/>
      <c r="AJ3740" s="80"/>
      <c r="AK3740" s="80"/>
      <c r="AL3740" s="80"/>
      <c r="AM3740" s="240"/>
      <c r="AN3740" s="240"/>
      <c r="AO3740" s="240"/>
      <c r="AP3740" s="240"/>
      <c r="AQ3740" s="240"/>
      <c r="AR3740" s="240"/>
      <c r="AS3740" s="240"/>
      <c r="AT3740" s="256"/>
      <c r="AU3740" s="256"/>
      <c r="AV3740" s="259"/>
      <c r="AW3740" s="259"/>
      <c r="AX3740" s="256"/>
      <c r="AY3740" s="256"/>
      <c r="AZ3740" s="256"/>
      <c r="BA3740" s="256"/>
      <c r="BB3740" s="256"/>
      <c r="BC3740" s="256"/>
      <c r="BD3740" s="256"/>
      <c r="BE3740" s="256"/>
      <c r="BF3740" s="256"/>
      <c r="BG3740" s="256"/>
      <c r="BH3740" s="256"/>
      <c r="BI3740" s="256"/>
      <c r="BJ3740" s="256"/>
      <c r="BK3740" s="256"/>
      <c r="BL3740" s="262"/>
      <c r="BM3740" s="262"/>
      <c r="BN3740" s="262"/>
      <c r="BO3740" s="262"/>
      <c r="BP3740" s="262"/>
      <c r="BQ3740" s="262"/>
      <c r="BR3740" s="270"/>
      <c r="BS3740" s="270"/>
      <c r="BT3740" s="270"/>
      <c r="BU3740" s="270"/>
      <c r="BV3740" s="270"/>
      <c r="BW3740" s="270"/>
      <c r="BX3740" s="256"/>
      <c r="BY3740" s="256"/>
      <c r="BZ3740" s="256"/>
      <c r="CA3740" s="267"/>
      <c r="CB3740" s="267"/>
      <c r="CC3740" s="274"/>
      <c r="CD3740" s="267"/>
      <c r="CE3740" s="267"/>
      <c r="CF3740" s="267"/>
      <c r="CG3740" s="267"/>
      <c r="CH3740" s="267"/>
      <c r="CI3740" s="267"/>
      <c r="CJ3740" s="267"/>
      <c r="CK3740" s="267"/>
      <c r="CL3740" s="265"/>
      <c r="CM3740" s="272"/>
      <c r="CN3740" s="264"/>
      <c r="CO3740" s="177"/>
      <c r="CP3740" s="226"/>
      <c r="CQ3740" s="226"/>
      <c r="CR3740" s="226"/>
      <c r="CS3740" s="178"/>
      <c r="CT3740" s="178"/>
      <c r="CU3740" s="178"/>
      <c r="CV3740" s="178"/>
      <c r="CW3740" s="178"/>
      <c r="CX3740" s="178"/>
      <c r="CY3740" s="178"/>
      <c r="CZ3740" s="178"/>
      <c r="DA3740" s="178"/>
    </row>
    <row r="3741" spans="1:105" s="120" customFormat="1" ht="15" customHeight="1">
      <c r="A3741" s="228"/>
      <c r="B3741" s="346"/>
      <c r="C3741" s="349"/>
      <c r="D3741" s="237"/>
      <c r="E3741" s="237"/>
      <c r="F3741" s="243"/>
      <c r="G3741" s="122">
        <v>2.7</v>
      </c>
      <c r="H3741" s="84"/>
      <c r="I3741" s="84"/>
      <c r="J3741" s="84"/>
      <c r="K3741" s="84"/>
      <c r="L3741" s="84"/>
      <c r="M3741" s="84"/>
      <c r="N3741" s="84"/>
      <c r="O3741" s="84"/>
      <c r="P3741" s="84"/>
      <c r="Q3741" s="84"/>
      <c r="R3741" s="84"/>
      <c r="S3741" s="84"/>
      <c r="T3741" s="84"/>
      <c r="U3741" s="84"/>
      <c r="V3741" s="84"/>
      <c r="W3741" s="84"/>
      <c r="X3741" s="84"/>
      <c r="Y3741" s="84"/>
      <c r="Z3741" s="84"/>
      <c r="AA3741" s="84"/>
      <c r="AB3741" s="84"/>
      <c r="AC3741" s="80"/>
      <c r="AD3741" s="80"/>
      <c r="AE3741" s="80"/>
      <c r="AF3741" s="80"/>
      <c r="AG3741" s="80"/>
      <c r="AH3741" s="80"/>
      <c r="AI3741" s="80"/>
      <c r="AJ3741" s="80"/>
      <c r="AK3741" s="80"/>
      <c r="AL3741" s="80"/>
      <c r="AM3741" s="240"/>
      <c r="AN3741" s="240"/>
      <c r="AO3741" s="240"/>
      <c r="AP3741" s="240"/>
      <c r="AQ3741" s="240"/>
      <c r="AR3741" s="240"/>
      <c r="AS3741" s="240"/>
      <c r="AT3741" s="256"/>
      <c r="AU3741" s="256"/>
      <c r="AV3741" s="259"/>
      <c r="AW3741" s="259"/>
      <c r="AX3741" s="256"/>
      <c r="AY3741" s="256"/>
      <c r="AZ3741" s="256"/>
      <c r="BA3741" s="256"/>
      <c r="BB3741" s="256"/>
      <c r="BC3741" s="256"/>
      <c r="BD3741" s="256"/>
      <c r="BE3741" s="256"/>
      <c r="BF3741" s="256"/>
      <c r="BG3741" s="256"/>
      <c r="BH3741" s="256"/>
      <c r="BI3741" s="256"/>
      <c r="BJ3741" s="256"/>
      <c r="BK3741" s="256"/>
      <c r="BL3741" s="262"/>
      <c r="BM3741" s="262"/>
      <c r="BN3741" s="262"/>
      <c r="BO3741" s="262"/>
      <c r="BP3741" s="262"/>
      <c r="BQ3741" s="262"/>
      <c r="BR3741" s="270"/>
      <c r="BS3741" s="270"/>
      <c r="BT3741" s="270"/>
      <c r="BU3741" s="270"/>
      <c r="BV3741" s="270"/>
      <c r="BW3741" s="270"/>
      <c r="BX3741" s="256"/>
      <c r="BY3741" s="256"/>
      <c r="BZ3741" s="256"/>
      <c r="CA3741" s="267"/>
      <c r="CB3741" s="267"/>
      <c r="CC3741" s="274"/>
      <c r="CD3741" s="267"/>
      <c r="CE3741" s="267"/>
      <c r="CF3741" s="267"/>
      <c r="CG3741" s="267"/>
      <c r="CH3741" s="267"/>
      <c r="CI3741" s="267"/>
      <c r="CJ3741" s="267"/>
      <c r="CK3741" s="267"/>
      <c r="CL3741" s="265"/>
      <c r="CM3741" s="272"/>
      <c r="CN3741" s="264"/>
      <c r="CO3741" s="177"/>
      <c r="CP3741" s="226"/>
      <c r="CQ3741" s="226"/>
      <c r="CR3741" s="226"/>
      <c r="CS3741" s="178"/>
      <c r="CT3741" s="178"/>
      <c r="CU3741" s="178"/>
      <c r="CV3741" s="178"/>
      <c r="CW3741" s="178"/>
      <c r="CX3741" s="178"/>
      <c r="CY3741" s="178"/>
      <c r="CZ3741" s="178"/>
      <c r="DA3741" s="178"/>
    </row>
    <row r="3742" spans="1:105" s="120" customFormat="1" ht="15" customHeight="1">
      <c r="A3742" s="228"/>
      <c r="B3742" s="346"/>
      <c r="C3742" s="349"/>
      <c r="D3742" s="237"/>
      <c r="E3742" s="237"/>
      <c r="F3742" s="243"/>
      <c r="G3742" s="122">
        <v>3</v>
      </c>
      <c r="H3742" s="84"/>
      <c r="I3742" s="84"/>
      <c r="J3742" s="84"/>
      <c r="K3742" s="84"/>
      <c r="L3742" s="84"/>
      <c r="M3742" s="84"/>
      <c r="N3742" s="84"/>
      <c r="O3742" s="84"/>
      <c r="P3742" s="84"/>
      <c r="Q3742" s="84"/>
      <c r="R3742" s="84"/>
      <c r="S3742" s="84"/>
      <c r="T3742" s="84"/>
      <c r="U3742" s="84"/>
      <c r="V3742" s="84"/>
      <c r="W3742" s="84"/>
      <c r="X3742" s="84"/>
      <c r="Y3742" s="84"/>
      <c r="Z3742" s="84"/>
      <c r="AA3742" s="84"/>
      <c r="AB3742" s="84"/>
      <c r="AC3742" s="80"/>
      <c r="AD3742" s="80"/>
      <c r="AE3742" s="80"/>
      <c r="AF3742" s="80"/>
      <c r="AG3742" s="80"/>
      <c r="AH3742" s="80"/>
      <c r="AI3742" s="80"/>
      <c r="AJ3742" s="80"/>
      <c r="AK3742" s="80"/>
      <c r="AL3742" s="80"/>
      <c r="AM3742" s="240"/>
      <c r="AN3742" s="240"/>
      <c r="AO3742" s="240"/>
      <c r="AP3742" s="240"/>
      <c r="AQ3742" s="240"/>
      <c r="AR3742" s="240"/>
      <c r="AS3742" s="240"/>
      <c r="AT3742" s="256"/>
      <c r="AU3742" s="256"/>
      <c r="AV3742" s="259"/>
      <c r="AW3742" s="259"/>
      <c r="AX3742" s="256"/>
      <c r="AY3742" s="256"/>
      <c r="AZ3742" s="256"/>
      <c r="BA3742" s="256"/>
      <c r="BB3742" s="256"/>
      <c r="BC3742" s="256"/>
      <c r="BD3742" s="256"/>
      <c r="BE3742" s="256"/>
      <c r="BF3742" s="256"/>
      <c r="BG3742" s="256"/>
      <c r="BH3742" s="256"/>
      <c r="BI3742" s="256"/>
      <c r="BJ3742" s="256"/>
      <c r="BK3742" s="256"/>
      <c r="BL3742" s="262"/>
      <c r="BM3742" s="262"/>
      <c r="BN3742" s="262"/>
      <c r="BO3742" s="262"/>
      <c r="BP3742" s="262"/>
      <c r="BQ3742" s="262"/>
      <c r="BR3742" s="270"/>
      <c r="BS3742" s="270"/>
      <c r="BT3742" s="270"/>
      <c r="BU3742" s="270"/>
      <c r="BV3742" s="270"/>
      <c r="BW3742" s="270"/>
      <c r="BX3742" s="256"/>
      <c r="BY3742" s="256"/>
      <c r="BZ3742" s="256"/>
      <c r="CA3742" s="267"/>
      <c r="CB3742" s="267"/>
      <c r="CC3742" s="274"/>
      <c r="CD3742" s="267"/>
      <c r="CE3742" s="267"/>
      <c r="CF3742" s="267"/>
      <c r="CG3742" s="267"/>
      <c r="CH3742" s="267"/>
      <c r="CI3742" s="267"/>
      <c r="CJ3742" s="267"/>
      <c r="CK3742" s="267"/>
      <c r="CL3742" s="265"/>
      <c r="CM3742" s="272"/>
      <c r="CN3742" s="264"/>
      <c r="CO3742" s="177"/>
      <c r="CP3742" s="226"/>
      <c r="CQ3742" s="226"/>
      <c r="CR3742" s="226"/>
      <c r="CS3742" s="178"/>
      <c r="CT3742" s="178"/>
      <c r="CU3742" s="178"/>
      <c r="CV3742" s="178"/>
      <c r="CW3742" s="178"/>
      <c r="CX3742" s="178"/>
      <c r="CY3742" s="178"/>
      <c r="CZ3742" s="178"/>
      <c r="DA3742" s="178"/>
    </row>
    <row r="3743" spans="1:105" s="120" customFormat="1" ht="15" customHeight="1">
      <c r="A3743" s="228"/>
      <c r="B3743" s="346"/>
      <c r="C3743" s="349"/>
      <c r="D3743" s="237"/>
      <c r="E3743" s="237"/>
      <c r="F3743" s="244"/>
      <c r="G3743" s="123">
        <v>3.9</v>
      </c>
      <c r="H3743" s="85"/>
      <c r="I3743" s="85"/>
      <c r="J3743" s="85"/>
      <c r="K3743" s="85"/>
      <c r="L3743" s="85"/>
      <c r="M3743" s="85"/>
      <c r="N3743" s="85"/>
      <c r="O3743" s="85"/>
      <c r="P3743" s="85"/>
      <c r="Q3743" s="85"/>
      <c r="R3743" s="85"/>
      <c r="S3743" s="85"/>
      <c r="T3743" s="85"/>
      <c r="U3743" s="85"/>
      <c r="V3743" s="85"/>
      <c r="W3743" s="85"/>
      <c r="X3743" s="85"/>
      <c r="Y3743" s="85"/>
      <c r="Z3743" s="85"/>
      <c r="AA3743" s="85"/>
      <c r="AB3743" s="85"/>
      <c r="AC3743" s="81"/>
      <c r="AD3743" s="81"/>
      <c r="AE3743" s="81"/>
      <c r="AF3743" s="81"/>
      <c r="AG3743" s="81"/>
      <c r="AH3743" s="81"/>
      <c r="AI3743" s="81"/>
      <c r="AJ3743" s="81"/>
      <c r="AK3743" s="81"/>
      <c r="AL3743" s="81"/>
      <c r="AM3743" s="240"/>
      <c r="AN3743" s="240"/>
      <c r="AO3743" s="240"/>
      <c r="AP3743" s="240"/>
      <c r="AQ3743" s="240"/>
      <c r="AR3743" s="240"/>
      <c r="AS3743" s="240"/>
      <c r="AT3743" s="256"/>
      <c r="AU3743" s="256"/>
      <c r="AV3743" s="259"/>
      <c r="AW3743" s="259"/>
      <c r="AX3743" s="256"/>
      <c r="AY3743" s="256"/>
      <c r="AZ3743" s="256"/>
      <c r="BA3743" s="256"/>
      <c r="BB3743" s="256"/>
      <c r="BC3743" s="256"/>
      <c r="BD3743" s="256"/>
      <c r="BE3743" s="256"/>
      <c r="BF3743" s="256"/>
      <c r="BG3743" s="256"/>
      <c r="BH3743" s="256"/>
      <c r="BI3743" s="256"/>
      <c r="BJ3743" s="256"/>
      <c r="BK3743" s="256"/>
      <c r="BL3743" s="262"/>
      <c r="BM3743" s="262"/>
      <c r="BN3743" s="262"/>
      <c r="BO3743" s="262"/>
      <c r="BP3743" s="262"/>
      <c r="BQ3743" s="262"/>
      <c r="BR3743" s="270"/>
      <c r="BS3743" s="270"/>
      <c r="BT3743" s="270"/>
      <c r="BU3743" s="270"/>
      <c r="BV3743" s="270"/>
      <c r="BW3743" s="270"/>
      <c r="BX3743" s="256"/>
      <c r="BY3743" s="256"/>
      <c r="BZ3743" s="256"/>
      <c r="CA3743" s="267"/>
      <c r="CB3743" s="267"/>
      <c r="CC3743" s="274"/>
      <c r="CD3743" s="267"/>
      <c r="CE3743" s="267"/>
      <c r="CF3743" s="267"/>
      <c r="CG3743" s="267"/>
      <c r="CH3743" s="267"/>
      <c r="CI3743" s="267"/>
      <c r="CJ3743" s="267"/>
      <c r="CK3743" s="267"/>
      <c r="CL3743" s="265"/>
      <c r="CM3743" s="272"/>
      <c r="CN3743" s="264"/>
      <c r="CO3743" s="177"/>
      <c r="CP3743" s="226"/>
      <c r="CQ3743" s="226"/>
      <c r="CR3743" s="226"/>
      <c r="CS3743" s="178"/>
      <c r="CT3743" s="178"/>
      <c r="CU3743" s="178"/>
      <c r="CV3743" s="178"/>
      <c r="CW3743" s="178"/>
      <c r="CX3743" s="178"/>
      <c r="CY3743" s="178"/>
      <c r="CZ3743" s="178"/>
      <c r="DA3743" s="178"/>
    </row>
    <row r="3744" spans="1:105" s="120" customFormat="1" ht="15" customHeight="1">
      <c r="A3744" s="229"/>
      <c r="B3744" s="347"/>
      <c r="C3744" s="350"/>
      <c r="D3744" s="238"/>
      <c r="E3744" s="238"/>
      <c r="F3744" s="245" t="s">
        <v>83</v>
      </c>
      <c r="G3744" s="246"/>
      <c r="H3744" s="82"/>
      <c r="I3744" s="82"/>
      <c r="J3744" s="82"/>
      <c r="K3744" s="82"/>
      <c r="L3744" s="82"/>
      <c r="M3744" s="82"/>
      <c r="N3744" s="82"/>
      <c r="O3744" s="82"/>
      <c r="P3744" s="82"/>
      <c r="Q3744" s="82"/>
      <c r="R3744" s="82"/>
      <c r="S3744" s="82"/>
      <c r="T3744" s="82"/>
      <c r="U3744" s="82"/>
      <c r="V3744" s="82"/>
      <c r="W3744" s="82"/>
      <c r="X3744" s="82"/>
      <c r="Y3744" s="82"/>
      <c r="Z3744" s="82"/>
      <c r="AA3744" s="82"/>
      <c r="AB3744" s="82"/>
      <c r="AC3744" s="35"/>
      <c r="AD3744" s="35"/>
      <c r="AE3744" s="35"/>
      <c r="AF3744" s="35"/>
      <c r="AG3744" s="35"/>
      <c r="AH3744" s="35"/>
      <c r="AI3744" s="35"/>
      <c r="AJ3744" s="35"/>
      <c r="AK3744" s="35"/>
      <c r="AL3744" s="35"/>
      <c r="AM3744" s="241"/>
      <c r="AN3744" s="241"/>
      <c r="AO3744" s="241"/>
      <c r="AP3744" s="241"/>
      <c r="AQ3744" s="241"/>
      <c r="AR3744" s="241"/>
      <c r="AS3744" s="241"/>
      <c r="AT3744" s="257"/>
      <c r="AU3744" s="257"/>
      <c r="AV3744" s="260"/>
      <c r="AW3744" s="260"/>
      <c r="AX3744" s="257"/>
      <c r="AY3744" s="257"/>
      <c r="AZ3744" s="257"/>
      <c r="BA3744" s="257"/>
      <c r="BB3744" s="257"/>
      <c r="BC3744" s="257"/>
      <c r="BD3744" s="257"/>
      <c r="BE3744" s="257"/>
      <c r="BF3744" s="257"/>
      <c r="BG3744" s="257"/>
      <c r="BH3744" s="257"/>
      <c r="BI3744" s="257"/>
      <c r="BJ3744" s="257"/>
      <c r="BK3744" s="257"/>
      <c r="BL3744" s="263"/>
      <c r="BM3744" s="263"/>
      <c r="BN3744" s="263"/>
      <c r="BO3744" s="263"/>
      <c r="BP3744" s="263"/>
      <c r="BQ3744" s="263"/>
      <c r="BR3744" s="271"/>
      <c r="BS3744" s="271"/>
      <c r="BT3744" s="271"/>
      <c r="BU3744" s="271"/>
      <c r="BV3744" s="271"/>
      <c r="BW3744" s="271"/>
      <c r="BX3744" s="257"/>
      <c r="BY3744" s="257"/>
      <c r="BZ3744" s="257"/>
      <c r="CA3744" s="268"/>
      <c r="CB3744" s="268"/>
      <c r="CC3744" s="275"/>
      <c r="CD3744" s="268"/>
      <c r="CE3744" s="268"/>
      <c r="CF3744" s="268"/>
      <c r="CG3744" s="268"/>
      <c r="CH3744" s="268"/>
      <c r="CI3744" s="268"/>
      <c r="CJ3744" s="268"/>
      <c r="CK3744" s="268"/>
      <c r="CL3744" s="265"/>
      <c r="CM3744" s="272"/>
      <c r="CN3744" s="264"/>
      <c r="CO3744" s="177"/>
      <c r="CP3744" s="226"/>
      <c r="CQ3744" s="226"/>
      <c r="CR3744" s="226"/>
      <c r="CS3744" s="178"/>
      <c r="CT3744" s="178"/>
      <c r="CU3744" s="178"/>
      <c r="CV3744" s="178"/>
      <c r="CW3744" s="178"/>
      <c r="CX3744" s="178"/>
      <c r="CY3744" s="178"/>
      <c r="CZ3744" s="178"/>
      <c r="DA3744" s="178"/>
    </row>
    <row r="3745" spans="1:105" s="120" customFormat="1" ht="15" customHeight="1">
      <c r="A3745" s="227">
        <f t="shared" si="1156"/>
        <v>464</v>
      </c>
      <c r="B3745" s="345" t="s">
        <v>673</v>
      </c>
      <c r="C3745" s="348" t="s">
        <v>681</v>
      </c>
      <c r="D3745" s="236">
        <v>44137</v>
      </c>
      <c r="E3745" s="236" t="s">
        <v>353</v>
      </c>
      <c r="F3745" s="253" t="s">
        <v>80</v>
      </c>
      <c r="G3745" s="254"/>
      <c r="H3745" s="82" t="s">
        <v>69</v>
      </c>
      <c r="I3745" s="82"/>
      <c r="J3745" s="82" t="s">
        <v>61</v>
      </c>
      <c r="K3745" s="82" t="s">
        <v>61</v>
      </c>
      <c r="L3745" s="82" t="s">
        <v>61</v>
      </c>
      <c r="M3745" s="82" t="s">
        <v>61</v>
      </c>
      <c r="N3745" s="82" t="s">
        <v>61</v>
      </c>
      <c r="O3745" s="82" t="s">
        <v>973</v>
      </c>
      <c r="P3745" s="82" t="s">
        <v>61</v>
      </c>
      <c r="Q3745" s="82" t="s">
        <v>61</v>
      </c>
      <c r="R3745" s="82" t="s">
        <v>61</v>
      </c>
      <c r="S3745" s="82" t="s">
        <v>61</v>
      </c>
      <c r="T3745" s="82" t="s">
        <v>61</v>
      </c>
      <c r="U3745" s="82" t="s">
        <v>61</v>
      </c>
      <c r="V3745" s="82"/>
      <c r="W3745" s="82" t="s">
        <v>60</v>
      </c>
      <c r="X3745" s="82" t="s">
        <v>60</v>
      </c>
      <c r="Y3745" s="82" t="s">
        <v>60</v>
      </c>
      <c r="Z3745" s="82" t="s">
        <v>60</v>
      </c>
      <c r="AA3745" s="82" t="s">
        <v>60</v>
      </c>
      <c r="AB3745" s="82" t="s">
        <v>60</v>
      </c>
      <c r="AC3745" s="82"/>
      <c r="AD3745" s="82" t="s">
        <v>60</v>
      </c>
      <c r="AE3745" s="82" t="s">
        <v>60</v>
      </c>
      <c r="AF3745" s="82" t="s">
        <v>60</v>
      </c>
      <c r="AG3745" s="82" t="s">
        <v>60</v>
      </c>
      <c r="AH3745" s="82" t="s">
        <v>60</v>
      </c>
      <c r="AI3745" s="82" t="s">
        <v>1471</v>
      </c>
      <c r="AJ3745" s="82"/>
      <c r="AK3745" s="82" t="s">
        <v>61</v>
      </c>
      <c r="AL3745" s="82" t="s">
        <v>61</v>
      </c>
      <c r="AM3745" s="239">
        <f>COUNTIF(H3745:AL3745,"PH")+COUNTIF(H3745:AL3745,"PH/L")+COUNTIF(H3745:AL3745,"PM")</f>
        <v>0</v>
      </c>
      <c r="AN3745" s="239">
        <f>COUNTIF(H3745:AL3745,"PD")+COUNTIF(H3745:AL3745,"PDD")+COUNTIF(H3745:AL3745,"P/DS")/2+COUNTIF(H3745:AL3745,"PMD")</f>
        <v>0</v>
      </c>
      <c r="AO3745" s="239">
        <f>COUNTIF(H3745:AL3745,"PN")+COUNTIF(H3745:AL3745,"P/NS")/2+COUNTIF(H3745:AL3745,"PH")+COUNTIF(H3745:AL3745,"PH/F")/2+COUNTIF(H3745:AL3745,"PH/L")/2+COUNTIF(H3745:AL3745,"PM")</f>
        <v>0</v>
      </c>
      <c r="AP3745" s="239">
        <f>COUNTIF(H3745:AL3745,"BH")+COUNTIF(H3745:AL3745,"AL/BL")+COUNTIF(H3745:AL3745,"UL/BL")+COUNTIF(H3745:AL3745,"BM")</f>
        <v>0</v>
      </c>
      <c r="AQ3745" s="239">
        <f>COUNTIF(H3745:AL3745,"DS")+COUNTIF(H3745:AL3745,"AL/DS")/2+COUNTIF(H3745:AL3745,"UL/DS")/2+COUNTIF(H3745:AL3745,"CT")+COUNTIF(H3745:AL3745,"MD")</f>
        <v>11.5</v>
      </c>
      <c r="AR3745" s="239">
        <f>COUNTIF(H3745:AL3745,"NS")+COUNTIF(H3745:AL3745,"AL/NS")/2+COUNTIF(H3745:AL3745,"UL/NS")/2+COUNTIF(H3745:AL3745,"BH")+COUNTIF(H3745:AL3745,"AL/BF")/2+COUNTIF(H3745:AL3745,"AL/BL")/2+COUNTIF(H3745:AL3745,"UL/BL")/2+COUNTIF(H3745:AL3745,"UL/BF")/2+COUNTIF(H3745:AL3745,"BM")</f>
        <v>13</v>
      </c>
      <c r="AS3745" s="239">
        <f>COUNTIF(H3745:AL3745,"AL")+COUNTIF(H3745:AL3745,"AL/DS")/2+COUNTIF(H3745:AL3745,"AL/NS")/2+COUNTIF(H3745:AL3745,"NH")+COUNTIF(H3745:AL3745,"SL")+COUNTIF(H3745:AL3745,"NHD")+COUNTIF(H3745:AL3745,"B")+COUNTIF(H3745:AL3745,"HL")+COUNTIF(H3745:AL3745,"AL/BF")/2+COUNTIF(H3745:AL3745,"AL/BL")/2</f>
        <v>1</v>
      </c>
      <c r="AT3745" s="255">
        <f>COUNTIF(H3745:AL3745,"PD")+COUNTIF(H3745:AL3745,"PN")+COUNTIF(H3745:AL3745,"P/DS")/2+COUNTIF(H3745:AL3745,"P/NS")/2+COUNTIF(H3745:AL3745,"DS")+COUNTIF(H3745:AL3745,"NS")+COUNTIF(H3745:AL3745,"AL")+COUNTIF(H3745:AL3745,"AL/DS")+COUNTIF(H3745:AL3745,"AL/NS")+COUNTIF(H3745:AL3745,"NH")+COUNTIF(H3745:AL3745,"SL")+COUNTIF(H3745:AL3745,"UL/DS")/2+COUNTIF(H3745:AL3745,"UL/NS")/2+COUNTIF(H3745:AL3745,"CT")+COUNTIF(H3745:AL3745,"NHD")+COUNTIF(H3745:AL3745,"PDD")+COUNTIF(H3745:AL3745,"B")+COUNTIF(H3745:AL3745,"HL")+COUNTIF(H3745:AL3745,"PH")+COUNTIF(H3745:AL3745,"BH")+COUNTIF(H3745:AL3745,"AL/BF")+COUNTIF(H3745:AL3745,"AL/BL")+COUNTIF(H3745:AL3745,"UL/BF")/2+COUNTIF(H3745:AL3745,"UL/BL")/2+COUNTIF(H3745:AL3745,"PH/F")/2+COUNTIF(H3745:AL3745,"PH/L")/2+COUNTIF(H3745:AL3745,"MD")+COUNTIF(H3745:AL3745,"PMD")+COUNTIF(H3745:AL3745,"PM")+COUNTIF(H3745:AL3745,"BM")</f>
        <v>25.5</v>
      </c>
      <c r="AU3745" s="255">
        <f>COUNTIF(H3745:AL3745,"P/DS")/2+COUNTIF(H3745:AL3745,"P/NS")/2+COUNTIF(H3745:AL3745,"IL")+COUNTIF(H3745:AL3745,"NL")+COUNTIF(H3745:AL3745,"UL")+COUNTIF(H3745:AL3745,"UL/DS")/2+COUNTIF(H3745:AL3745,"UL/NS")/2+COUNTIF(H3745:AL3745,"KT")+COUNTIF(H3745:AL3745,"UL/BF")/2+COUNTIF(H3745:AL3745,"UL/BL")/2+COUNTIF(H3745:AL3745,"PH/F")/2+COUNTIF(H3745:AL3745,"PH/L")/2+COUNTIF(H3745:AL3745,"NB")</f>
        <v>0.5</v>
      </c>
      <c r="AV3745" s="258">
        <f>COUNTIF(H3745:AL3745,"PN")+COUNTIF(H3745:AL3745,"TVD")+COUNTIF(H3745:AL3745,"PH")+COUNTIF(H3745:AL3745,"PM")+COUNTIF(H3745:AL3745,"PDD")-COUNTIFS(H3745:AL3745,"PN",H3752:AL3752,"&gt;=3")-COUNTIFS(H3745:AL3745,"PM",H3752:AL3752,"&gt;=3")</f>
        <v>0</v>
      </c>
      <c r="AW3745" s="258">
        <f>COUNTIF(H3745:AL3745,"NS")+COUNTIF(H3745:AL3745,"D")+COUNTIF(H3745:AL3745,"BH")+COUNTIF(H3745:AL3745,"NHD")+COUNTIF(H3745:AL3745,"BM")-COUNTIFS(H3745:AL3745,"NS",H3752:AL3752,"&gt;=3")-COUNTIFS(H3745:AL3745,"BH",H3752:AL3752,"&gt;=3")-COUNTIFS(H3745:AL3745,"BM",H3752:AL3752,"&gt;=3")</f>
        <v>14</v>
      </c>
      <c r="AX3745" s="255">
        <f>COUNTIF(H3745:AL3745,"AL")+COUNTIF(H3745:AL3745,"AL/DS")/2+COUNTIF(H3745:AL3745,"AL/NS")/2+COUNTIF(H3745:AL3745,"AL/BF")+COUNTIF(H3745:AL3745,"AL/BL")/2</f>
        <v>0</v>
      </c>
      <c r="AY3745" s="255">
        <f>COUNTIF(H3745:AL3745,"SL")</f>
        <v>0</v>
      </c>
      <c r="AZ3745" s="255">
        <f>COUNTIF(H3745:AL3745,"NH")</f>
        <v>1</v>
      </c>
      <c r="BA3745" s="255">
        <f>COUNTIF(H3745:AL3745,"HL")</f>
        <v>0</v>
      </c>
      <c r="BB3745" s="255">
        <f>COUNTIF(G3745:AL3745,"P/DS")/2+COUNTIF(G3745:AL3745,"P/NS")/2+COUNTIF(G3745:AL3745,"UL")+COUNTIF(G3745:AL3745,"UL/DS")/2+COUNTIF(G3745:AL3745,"UL/NS")/2+COUNTIF(G3745:AL3745,"UL/BL")/2+COUNTIF(G3745:AL3745,"UL/BF")/2+COUNTIF(G3745:AL3745,"PH/F")/2+COUNTIF(G3745:AL3745,"PH/L")/2</f>
        <v>0.5</v>
      </c>
      <c r="BC3745" s="255">
        <f>COUNTIF(H3745:AL3745,"NB")</f>
        <v>0</v>
      </c>
      <c r="BD3745" s="255">
        <f>COUNTIF(H3745:AL3745,"NL")</f>
        <v>0</v>
      </c>
      <c r="BE3745" s="255">
        <f>COUNTIF(H3745:AL3745,"IL")</f>
        <v>0</v>
      </c>
      <c r="BF3745" s="255">
        <f>COUNTIF(H3745:AL3745,"KT")</f>
        <v>0</v>
      </c>
      <c r="BG3745" s="255">
        <f>COUNTIF(H3745:AL3745,"L70")</f>
        <v>0</v>
      </c>
      <c r="BH3745" s="255">
        <f>COUNTIF(H3745:AL3745,"MD")</f>
        <v>0</v>
      </c>
      <c r="BI3745" s="255">
        <f>COUNTIF(H3745:AL3745,"PMD")</f>
        <v>0</v>
      </c>
      <c r="BJ3745" s="255">
        <f>COUNTIF(H3745:AL3745,"PM")</f>
        <v>0</v>
      </c>
      <c r="BK3745" s="255">
        <f>COUNTIF(H3745:AL3745,"BM")</f>
        <v>0</v>
      </c>
      <c r="BL3745" s="261">
        <f>SUMIF(H3745:AL3745,"PD",H3746:AL3746)+SUMIF(H3745:AL3745,"PN",H3746:AL3746)+SUMIF(H3745:AL3745,"P/DS",H3746:AL3746)+SUMIF(H3745:AL3745,"PN/F",H3746:AL3746)+SUMIF(H3745:AL3745,"PN/L",H3746:AL3746)+SUMIF(H3745:AL3745,"TV",H3746:AL3746)+SUMIF(H3745:AL3745,"TVD",H3746:AL3746)+SUMIF(H3745:AL3745,"PDD",H3746:AL3746)</f>
        <v>0</v>
      </c>
      <c r="BM3745" s="261">
        <f>SUMIF(H3745:AL3745,"PD",H3747:AL3747)+SUMIF(H3745:AL3745,"PN",H3747:AL3747)+SUMIF(H3745:AL3745,"P/DS",H3747:AL3747)+SUMIF(H3745:AL3745,"PN/F",H3747:AL3747)+SUMIF(H3745:AL3745,"PN/L",H3747:AL3747)+SUMIF(H3745:AL3745,"TV",H3747:AL3747)+SUMIF(H3745:AL3745,"TVD",H3747:AL3747)+SUMIF(H3745:AL3745,"PDD",H3747:AL3747)+SUMIF(H3745:AL3745,"PMD",H3747:AL3747)</f>
        <v>0</v>
      </c>
      <c r="BN3745" s="261">
        <f>SUMIF(H3745:AL3745,"PD",H3748:AL3748)+SUMIF(H3745:AL3745,"PN",H3748:AL3748)+SUMIF(H3745:AL3745,"P/DS",H3748:AL3748)+SUMIF(H3745:AL3745,"PN/F",H3748:AL3748)+SUMIF(H3745:AL3745,"PN/L",H3748:AL3748)+SUMIF(H3745:AL3745,"TV",H3748:AL3748)+SUMIF(H3745:AL3745,"TVD",H3748:AL3748)</f>
        <v>0</v>
      </c>
      <c r="BO3745" s="261">
        <f>SUMIF(H3745:AL3745,"PD",H3749:AL3749)+SUMIF(H3745:AL3745,"PN",H3749:AL3749)+SUMIF(H3745:AL3745,"P/DS",H3749:AL3749)+SUMIF(H3745:AL3745,"PN/F",H3749:AL3749)+SUMIF(H3745:AL3745,"PN/L",H3749:AL3749)+SUMIF(H3745:AL3745,"TV",H3749:AL3749)+SUMIF(H3745:AL3745,"TVD",H3749:AL3749)</f>
        <v>0</v>
      </c>
      <c r="BP3745" s="261">
        <f>SUMIF(H3745:AL3745,"PD",H3750:AL3750)+SUMIF(H3745:AL3745,"PN",H3750:AL3750)+SUMIF(H3745:AL3745,"P/DS",H3750:AL3750)+SUMIF(H3745:AL3745,"PN/F",H3750:AL3750)+SUMIF(H3745:AL3745,"PN/L",H3750:AL3750)+SUMIF(H3745:AL3745,"TV",H3750:AL3750)+SUMIF(H3745:AL3745,"TVD",H3750:AL3750)+SUMIF(H3745:AL3745,"PDD",H3750:AL3750)+SUMIF(H3745:AL3745,"PH",H3750:AL3750)+SUMIF(H3745:AL3745,"PM",H3750:AL3750)</f>
        <v>0</v>
      </c>
      <c r="BQ3745" s="261">
        <f>SUMIF(H3745:AL3745,"PD",H3751:AL3751)+SUMIF(H3745:AL3745,"PN",H3751:AL3751)+SUMIF(H3745:AL3745,"P/DS",H3751:AL3751)+SUMIF(H3745:AL3745,"PN/F",H3751:AL3751)+SUMIF(H3745:AL3745,"PN/L",H3751:AL3751)+SUMIF(H3745:AL3745,"TV",H3751:AL3751)+SUMIF(H3745:AL3745,"TVD",H3751:AL3751)+SUMIF(H3745:AL3745,"PDD",H3751:AL3751)+SUMIF(H3745:AL3745,"PH",H3751:AL3751)+SUMIF(H3745:AL3745,"PM",H3751:AL3751)</f>
        <v>0</v>
      </c>
      <c r="BR3745" s="269">
        <f>SUM(H3746:AL3746)-BL3745</f>
        <v>45.5</v>
      </c>
      <c r="BS3745" s="269">
        <f>SUM(H3747:AL3747)-BM3745</f>
        <v>8.5</v>
      </c>
      <c r="BT3745" s="269">
        <f>SUM(H3748:AL3748)-BN3745</f>
        <v>0</v>
      </c>
      <c r="BU3745" s="269">
        <f>SUM(H3749:AL3749)-BO3745</f>
        <v>6</v>
      </c>
      <c r="BV3745" s="269">
        <f>SUM(H3750:AL3750)-BP3745</f>
        <v>0</v>
      </c>
      <c r="BW3745" s="269">
        <f>SUM(H3751:AL3751)-BQ3745</f>
        <v>0</v>
      </c>
      <c r="BX3745" s="255">
        <f>SUMIF(H3745:AL3745,"PD",H3752:AL3752)+SUMIF(H3745:AL3745,"PN",H3752:AL3752)+SUMIF(H3745:AL3745,"P/DS",H3752:AL3752)+SUMIF(H3745:AL3745,"PN/F",H3752:AL3752)+SUMIF(H3745:AL3745,"PN/L",H3752:AL3752)</f>
        <v>0</v>
      </c>
      <c r="BY3745" s="255">
        <f>SUM(H3752:AL3752)-BX3745</f>
        <v>0</v>
      </c>
      <c r="BZ3745" s="255">
        <f t="shared" ref="BZ3745" si="1169">+SUM(BL3745:BW3752)</f>
        <v>60</v>
      </c>
      <c r="CA3745" s="266">
        <f>(COUNTIFS(H3745:AL3745,"PD",H3746:AL3746,"&gt;=2"))*0.5-IF(CN3745="VP",COUNTIFS($H$16:$AL$16,"SAT",H3745:AL3745,"PD",H3746:AL3746,"&gt;=2"))*0.5</f>
        <v>0</v>
      </c>
      <c r="CB3745" s="266">
        <f>(COUNTIFS(H3745:AL3745,"PN",H3747:AL3747,"&gt;=0.5",H3746:AL3746,"&gt;=1.5"))*0.5+COUNTIFS(H3745:AL3745,"PDD",H3747:AL3747,"&gt;=0.5",H3746:AL3746,"&gt;=1.5")*0.5</f>
        <v>0</v>
      </c>
      <c r="CC3745" s="273">
        <f>(COUNTIFS(H3745:AL3745,"TV",H3747:AL3747,"&gt;=10"))*0.5+(COUNTIFS(H3745:AL3745,"PMD",H3747:AL3747,"&gt;=2"))*0.5</f>
        <v>0</v>
      </c>
      <c r="CD3745" s="266">
        <f>(COUNTIFS(H3745:AL3745,"TVD",H3749:AL3749,"&gt;=6.5",H3747:AL3747,"&gt;=3.5"))*0.5</f>
        <v>0</v>
      </c>
      <c r="CE3745" s="266">
        <f>(COUNTIFS(H3745:AL3745,"PD",H3750:AL3750,"&gt;=10"))*0.5</f>
        <v>0</v>
      </c>
      <c r="CF3745" s="266">
        <f>(COUNTIFS(H3745:AL3745,"PDD",H3750:AL3750,"&gt;=3.5",H3751:AL3751,"&gt;=6.5")+COUNTIFS(H3745:AL3745,"PH",H3751:AL3751,"&gt;=0.5",H3750:AL3750,"&gt;=1.5")+COUNTIFS(H3745:AL3745,"PM",H3751:AL3751,"&gt;=0.5",H3750:AL3750,"&gt;=1.5"))*0.5</f>
        <v>0</v>
      </c>
      <c r="CG3745" s="266">
        <f>(COUNTIFS(H3745:AL3745,"DS",H3746:AL3746,"&gt;=2")+COUNTIFS(H3745:AL3745,"AL/DS",H3746:AL3746,"&gt;=2"))*0.5-IF(CN3745="VP",COUNTIFS($H$16:$AL$16,"SAT",H3745:AL3745,"DS",H3746:AL3746,"&gt;=2"))*0.5</f>
        <v>4</v>
      </c>
      <c r="CH3745" s="266">
        <f>(COUNTIFS(H3745:AL3745,"NS",H3747:AL3747,"&gt;=0.5",H3746:AL3746,"&gt;=1.5")+COUNTIFS(H3745:AL3745,"AL/NS",H3747:AL3747,"&gt;=0.5",H3746:AL3746,"&gt;=1.5")+COUNTIFS(H3745:AL3745,"NHD",H3747:AL3747,"&gt;=4.5",H3750:AL3750,"&gt;=2",H3746:AL3746,"&gt;=1.5"))*0.5</f>
        <v>6.5</v>
      </c>
      <c r="CI3745" s="266">
        <f>(COUNTIF(H3747:AL3747,"&gt;=10")+COUNTIFS(H3745:AL3745,"MD",H3747:AL3747,"&gt;=2")-COUNTIFS(H3745:AL3745,"TV",H3747:AL3747,"&gt;=10"))*0.5</f>
        <v>0</v>
      </c>
      <c r="CJ3745" s="266">
        <f>(COUNTIFS(H3745:AL3745,"D",H3749:AL3749,"&gt;=6.5",H3747:AL3747,"&gt;=3.5"))*0.5</f>
        <v>0</v>
      </c>
      <c r="CK3745" s="266">
        <f>(COUNTIF(H3750:AL3750,"&gt;=10")-COUNTIFS(H3745:AL3745,"PD",H3750:AL3750,"&gt;=10"))*0.5</f>
        <v>0</v>
      </c>
      <c r="CL3745" s="265">
        <f>(COUNTIFS(H3745:AL3745,"NHD",H3750:AL3750,"&gt;=3.5",H3751:AL3751,"&gt;=6.5")+COUNTIFS(H3745:AL3745,"BH",H3750:AL3750,"&gt;=1.5",H3751:AL3751,"&gt;=0.5")+COUNTIFS(H3745:AL3745,"BM",H3750:AL3750,"&gt;=1.5",H3751:AL3751,"&gt;=0.5")+COUNTIFS(H3745:AL3745,"D",H3750:AL3750,"&gt;=1.5",H3751:AL3751,"&gt;=0.5"))*0.5</f>
        <v>0</v>
      </c>
      <c r="CM3745" s="272"/>
      <c r="CN3745" s="264" t="s">
        <v>723</v>
      </c>
      <c r="CO3745" s="177">
        <f t="shared" ref="CO3745" si="1170">+AM3745+AN3745+AO3745+AP3745+AQ3745+AR3745+AS3745+AU3745+BG3745</f>
        <v>26</v>
      </c>
      <c r="CP3745" s="225">
        <f>+SUM(I3746:I3751)-I3752</f>
        <v>0</v>
      </c>
      <c r="CQ3745" s="225">
        <f>+SUM(J3746:J3751)-J3752</f>
        <v>2.5</v>
      </c>
      <c r="CR3745" s="225">
        <f>+SUM(K3746:K3751)-K3752</f>
        <v>2.5</v>
      </c>
      <c r="CS3745" s="178"/>
      <c r="CT3745" s="178"/>
      <c r="CU3745" s="178"/>
      <c r="CV3745" s="178"/>
      <c r="CW3745" s="178"/>
      <c r="CX3745" s="178"/>
      <c r="CY3745" s="178"/>
      <c r="CZ3745" s="178"/>
      <c r="DA3745" s="178"/>
    </row>
    <row r="3746" spans="1:105" s="120" customFormat="1" ht="15" customHeight="1">
      <c r="A3746" s="228"/>
      <c r="B3746" s="346"/>
      <c r="C3746" s="349"/>
      <c r="D3746" s="237"/>
      <c r="E3746" s="237"/>
      <c r="F3746" s="242" t="s">
        <v>82</v>
      </c>
      <c r="G3746" s="121">
        <v>1.5</v>
      </c>
      <c r="H3746" s="83"/>
      <c r="I3746" s="83"/>
      <c r="J3746" s="83">
        <v>2</v>
      </c>
      <c r="K3746" s="83">
        <v>2</v>
      </c>
      <c r="L3746" s="83">
        <v>2</v>
      </c>
      <c r="M3746" s="83">
        <v>2</v>
      </c>
      <c r="N3746" s="83">
        <v>2</v>
      </c>
      <c r="O3746" s="83"/>
      <c r="P3746" s="83">
        <v>2</v>
      </c>
      <c r="Q3746" s="83">
        <v>2</v>
      </c>
      <c r="R3746" s="83">
        <v>2</v>
      </c>
      <c r="S3746" s="83">
        <v>2</v>
      </c>
      <c r="T3746" s="83">
        <v>2</v>
      </c>
      <c r="U3746" s="83">
        <v>2</v>
      </c>
      <c r="V3746" s="83"/>
      <c r="W3746" s="83">
        <v>2.5</v>
      </c>
      <c r="X3746" s="83">
        <v>2.5</v>
      </c>
      <c r="Y3746" s="83">
        <v>2.5</v>
      </c>
      <c r="Z3746" s="83">
        <v>2.5</v>
      </c>
      <c r="AA3746" s="83"/>
      <c r="AB3746" s="83"/>
      <c r="AC3746" s="79"/>
      <c r="AD3746" s="79">
        <v>2</v>
      </c>
      <c r="AE3746" s="79">
        <v>0</v>
      </c>
      <c r="AF3746" s="79">
        <v>2.5</v>
      </c>
      <c r="AG3746" s="79">
        <v>2.5</v>
      </c>
      <c r="AH3746" s="79">
        <v>2.5</v>
      </c>
      <c r="AI3746" s="79"/>
      <c r="AJ3746" s="79"/>
      <c r="AK3746" s="79">
        <v>2</v>
      </c>
      <c r="AL3746" s="79">
        <v>2</v>
      </c>
      <c r="AM3746" s="240"/>
      <c r="AN3746" s="240"/>
      <c r="AO3746" s="240"/>
      <c r="AP3746" s="240"/>
      <c r="AQ3746" s="240"/>
      <c r="AR3746" s="240"/>
      <c r="AS3746" s="240"/>
      <c r="AT3746" s="256"/>
      <c r="AU3746" s="256"/>
      <c r="AV3746" s="259"/>
      <c r="AW3746" s="259"/>
      <c r="AX3746" s="256"/>
      <c r="AY3746" s="256"/>
      <c r="AZ3746" s="256"/>
      <c r="BA3746" s="256"/>
      <c r="BB3746" s="256"/>
      <c r="BC3746" s="256"/>
      <c r="BD3746" s="256"/>
      <c r="BE3746" s="256"/>
      <c r="BF3746" s="256"/>
      <c r="BG3746" s="256"/>
      <c r="BH3746" s="256"/>
      <c r="BI3746" s="256"/>
      <c r="BJ3746" s="256"/>
      <c r="BK3746" s="256"/>
      <c r="BL3746" s="262"/>
      <c r="BM3746" s="262"/>
      <c r="BN3746" s="262"/>
      <c r="BO3746" s="262"/>
      <c r="BP3746" s="262"/>
      <c r="BQ3746" s="262"/>
      <c r="BR3746" s="270"/>
      <c r="BS3746" s="270"/>
      <c r="BT3746" s="270"/>
      <c r="BU3746" s="270"/>
      <c r="BV3746" s="270"/>
      <c r="BW3746" s="270"/>
      <c r="BX3746" s="256"/>
      <c r="BY3746" s="256"/>
      <c r="BZ3746" s="256"/>
      <c r="CA3746" s="267"/>
      <c r="CB3746" s="267"/>
      <c r="CC3746" s="274"/>
      <c r="CD3746" s="267"/>
      <c r="CE3746" s="267"/>
      <c r="CF3746" s="267"/>
      <c r="CG3746" s="267"/>
      <c r="CH3746" s="267"/>
      <c r="CI3746" s="267"/>
      <c r="CJ3746" s="267"/>
      <c r="CK3746" s="267"/>
      <c r="CL3746" s="265"/>
      <c r="CM3746" s="272"/>
      <c r="CN3746" s="264"/>
      <c r="CO3746" s="177"/>
      <c r="CP3746" s="226"/>
      <c r="CQ3746" s="226"/>
      <c r="CR3746" s="226"/>
      <c r="CS3746" s="178"/>
      <c r="CT3746" s="178"/>
      <c r="CU3746" s="178"/>
      <c r="CV3746" s="178"/>
      <c r="CW3746" s="178"/>
      <c r="CX3746" s="178"/>
      <c r="CY3746" s="178"/>
      <c r="CZ3746" s="178"/>
      <c r="DA3746" s="178"/>
    </row>
    <row r="3747" spans="1:105" s="120" customFormat="1" ht="15" customHeight="1">
      <c r="A3747" s="228"/>
      <c r="B3747" s="346"/>
      <c r="C3747" s="349"/>
      <c r="D3747" s="237"/>
      <c r="E3747" s="237"/>
      <c r="F3747" s="243"/>
      <c r="G3747" s="122">
        <v>2</v>
      </c>
      <c r="H3747" s="84"/>
      <c r="I3747" s="84"/>
      <c r="J3747" s="84">
        <v>0.5</v>
      </c>
      <c r="K3747" s="84">
        <v>0.5</v>
      </c>
      <c r="L3747" s="84">
        <v>0.5</v>
      </c>
      <c r="M3747" s="84">
        <v>0.5</v>
      </c>
      <c r="N3747" s="84">
        <v>0.5</v>
      </c>
      <c r="O3747" s="84">
        <v>2</v>
      </c>
      <c r="P3747" s="84">
        <v>0.5</v>
      </c>
      <c r="Q3747" s="84">
        <v>0.5</v>
      </c>
      <c r="R3747" s="84">
        <v>0.5</v>
      </c>
      <c r="S3747" s="84">
        <v>0.5</v>
      </c>
      <c r="T3747" s="84">
        <v>0.5</v>
      </c>
      <c r="U3747" s="84">
        <v>0.5</v>
      </c>
      <c r="V3747" s="84"/>
      <c r="W3747" s="84"/>
      <c r="X3747" s="84"/>
      <c r="Y3747" s="84"/>
      <c r="Z3747" s="84"/>
      <c r="AA3747" s="84"/>
      <c r="AB3747" s="84"/>
      <c r="AC3747" s="80"/>
      <c r="AD3747" s="80"/>
      <c r="AE3747" s="80"/>
      <c r="AF3747" s="80"/>
      <c r="AG3747" s="80"/>
      <c r="AH3747" s="80"/>
      <c r="AI3747" s="80"/>
      <c r="AJ3747" s="80"/>
      <c r="AK3747" s="80">
        <v>0.5</v>
      </c>
      <c r="AL3747" s="80">
        <v>0.5</v>
      </c>
      <c r="AM3747" s="240"/>
      <c r="AN3747" s="240"/>
      <c r="AO3747" s="240"/>
      <c r="AP3747" s="240"/>
      <c r="AQ3747" s="240"/>
      <c r="AR3747" s="240"/>
      <c r="AS3747" s="240"/>
      <c r="AT3747" s="256"/>
      <c r="AU3747" s="256"/>
      <c r="AV3747" s="259"/>
      <c r="AW3747" s="259"/>
      <c r="AX3747" s="256"/>
      <c r="AY3747" s="256"/>
      <c r="AZ3747" s="256"/>
      <c r="BA3747" s="256"/>
      <c r="BB3747" s="256"/>
      <c r="BC3747" s="256"/>
      <c r="BD3747" s="256"/>
      <c r="BE3747" s="256"/>
      <c r="BF3747" s="256"/>
      <c r="BG3747" s="256"/>
      <c r="BH3747" s="256"/>
      <c r="BI3747" s="256"/>
      <c r="BJ3747" s="256"/>
      <c r="BK3747" s="256"/>
      <c r="BL3747" s="262"/>
      <c r="BM3747" s="262"/>
      <c r="BN3747" s="262"/>
      <c r="BO3747" s="262"/>
      <c r="BP3747" s="262"/>
      <c r="BQ3747" s="262"/>
      <c r="BR3747" s="270"/>
      <c r="BS3747" s="270"/>
      <c r="BT3747" s="270"/>
      <c r="BU3747" s="270"/>
      <c r="BV3747" s="270"/>
      <c r="BW3747" s="270"/>
      <c r="BX3747" s="256"/>
      <c r="BY3747" s="256"/>
      <c r="BZ3747" s="256"/>
      <c r="CA3747" s="267"/>
      <c r="CB3747" s="267"/>
      <c r="CC3747" s="274"/>
      <c r="CD3747" s="267"/>
      <c r="CE3747" s="267"/>
      <c r="CF3747" s="267"/>
      <c r="CG3747" s="267"/>
      <c r="CH3747" s="267"/>
      <c r="CI3747" s="267"/>
      <c r="CJ3747" s="267"/>
      <c r="CK3747" s="267"/>
      <c r="CL3747" s="265"/>
      <c r="CM3747" s="272"/>
      <c r="CN3747" s="264"/>
      <c r="CO3747" s="177"/>
      <c r="CP3747" s="226"/>
      <c r="CQ3747" s="226"/>
      <c r="CR3747" s="226"/>
      <c r="CS3747" s="178"/>
      <c r="CT3747" s="178"/>
      <c r="CU3747" s="178"/>
      <c r="CV3747" s="178"/>
      <c r="CW3747" s="178"/>
      <c r="CX3747" s="178"/>
      <c r="CY3747" s="178"/>
      <c r="CZ3747" s="178"/>
      <c r="DA3747" s="178"/>
    </row>
    <row r="3748" spans="1:105" s="120" customFormat="1" ht="15" customHeight="1">
      <c r="A3748" s="228"/>
      <c r="B3748" s="346"/>
      <c r="C3748" s="349"/>
      <c r="D3748" s="237"/>
      <c r="E3748" s="237"/>
      <c r="F3748" s="243"/>
      <c r="G3748" s="122">
        <v>2.1</v>
      </c>
      <c r="H3748" s="84"/>
      <c r="I3748" s="84"/>
      <c r="J3748" s="84"/>
      <c r="K3748" s="84"/>
      <c r="L3748" s="84"/>
      <c r="M3748" s="84"/>
      <c r="N3748" s="84"/>
      <c r="O3748" s="84"/>
      <c r="P3748" s="84"/>
      <c r="Q3748" s="84"/>
      <c r="R3748" s="84"/>
      <c r="S3748" s="84"/>
      <c r="T3748" s="84"/>
      <c r="U3748" s="84"/>
      <c r="V3748" s="84"/>
      <c r="W3748" s="84"/>
      <c r="X3748" s="84"/>
      <c r="Y3748" s="84"/>
      <c r="Z3748" s="84"/>
      <c r="AA3748" s="84"/>
      <c r="AB3748" s="84"/>
      <c r="AC3748" s="80"/>
      <c r="AD3748" s="80"/>
      <c r="AE3748" s="80"/>
      <c r="AF3748" s="80"/>
      <c r="AG3748" s="80"/>
      <c r="AH3748" s="80"/>
      <c r="AI3748" s="80"/>
      <c r="AJ3748" s="80"/>
      <c r="AK3748" s="80"/>
      <c r="AL3748" s="80"/>
      <c r="AM3748" s="240"/>
      <c r="AN3748" s="240"/>
      <c r="AO3748" s="240"/>
      <c r="AP3748" s="240"/>
      <c r="AQ3748" s="240"/>
      <c r="AR3748" s="240"/>
      <c r="AS3748" s="240"/>
      <c r="AT3748" s="256"/>
      <c r="AU3748" s="256"/>
      <c r="AV3748" s="259"/>
      <c r="AW3748" s="259"/>
      <c r="AX3748" s="256"/>
      <c r="AY3748" s="256"/>
      <c r="AZ3748" s="256"/>
      <c r="BA3748" s="256"/>
      <c r="BB3748" s="256"/>
      <c r="BC3748" s="256"/>
      <c r="BD3748" s="256"/>
      <c r="BE3748" s="256"/>
      <c r="BF3748" s="256"/>
      <c r="BG3748" s="256"/>
      <c r="BH3748" s="256"/>
      <c r="BI3748" s="256"/>
      <c r="BJ3748" s="256"/>
      <c r="BK3748" s="256"/>
      <c r="BL3748" s="262"/>
      <c r="BM3748" s="262"/>
      <c r="BN3748" s="262"/>
      <c r="BO3748" s="262"/>
      <c r="BP3748" s="262"/>
      <c r="BQ3748" s="262"/>
      <c r="BR3748" s="270"/>
      <c r="BS3748" s="270"/>
      <c r="BT3748" s="270"/>
      <c r="BU3748" s="270"/>
      <c r="BV3748" s="270"/>
      <c r="BW3748" s="270"/>
      <c r="BX3748" s="256"/>
      <c r="BY3748" s="256"/>
      <c r="BZ3748" s="256"/>
      <c r="CA3748" s="267"/>
      <c r="CB3748" s="267"/>
      <c r="CC3748" s="274"/>
      <c r="CD3748" s="267"/>
      <c r="CE3748" s="267"/>
      <c r="CF3748" s="267"/>
      <c r="CG3748" s="267"/>
      <c r="CH3748" s="267"/>
      <c r="CI3748" s="267"/>
      <c r="CJ3748" s="267"/>
      <c r="CK3748" s="267"/>
      <c r="CL3748" s="265"/>
      <c r="CM3748" s="272"/>
      <c r="CN3748" s="264"/>
      <c r="CO3748" s="177"/>
      <c r="CP3748" s="226"/>
      <c r="CQ3748" s="226"/>
      <c r="CR3748" s="226"/>
      <c r="CS3748" s="178"/>
      <c r="CT3748" s="178"/>
      <c r="CU3748" s="178"/>
      <c r="CV3748" s="178"/>
      <c r="CW3748" s="178"/>
      <c r="CX3748" s="178"/>
      <c r="CY3748" s="178"/>
      <c r="CZ3748" s="178"/>
      <c r="DA3748" s="178"/>
    </row>
    <row r="3749" spans="1:105" s="120" customFormat="1" ht="15" customHeight="1">
      <c r="A3749" s="228"/>
      <c r="B3749" s="346"/>
      <c r="C3749" s="349"/>
      <c r="D3749" s="237"/>
      <c r="E3749" s="237"/>
      <c r="F3749" s="243"/>
      <c r="G3749" s="122">
        <v>2.7</v>
      </c>
      <c r="H3749" s="84"/>
      <c r="I3749" s="84"/>
      <c r="J3749" s="84"/>
      <c r="K3749" s="84"/>
      <c r="L3749" s="84"/>
      <c r="M3749" s="84"/>
      <c r="N3749" s="84"/>
      <c r="O3749" s="84">
        <v>6</v>
      </c>
      <c r="P3749" s="84"/>
      <c r="Q3749" s="84"/>
      <c r="R3749" s="84"/>
      <c r="S3749" s="84"/>
      <c r="T3749" s="84"/>
      <c r="U3749" s="84"/>
      <c r="V3749" s="84"/>
      <c r="W3749" s="84"/>
      <c r="X3749" s="84"/>
      <c r="Y3749" s="84"/>
      <c r="Z3749" s="84"/>
      <c r="AA3749" s="84"/>
      <c r="AB3749" s="84"/>
      <c r="AC3749" s="80"/>
      <c r="AD3749" s="80"/>
      <c r="AE3749" s="80"/>
      <c r="AF3749" s="80"/>
      <c r="AG3749" s="80"/>
      <c r="AH3749" s="80"/>
      <c r="AI3749" s="80"/>
      <c r="AJ3749" s="80"/>
      <c r="AK3749" s="80"/>
      <c r="AL3749" s="80"/>
      <c r="AM3749" s="240"/>
      <c r="AN3749" s="240"/>
      <c r="AO3749" s="240"/>
      <c r="AP3749" s="240"/>
      <c r="AQ3749" s="240"/>
      <c r="AR3749" s="240"/>
      <c r="AS3749" s="240"/>
      <c r="AT3749" s="256"/>
      <c r="AU3749" s="256"/>
      <c r="AV3749" s="259"/>
      <c r="AW3749" s="259"/>
      <c r="AX3749" s="256"/>
      <c r="AY3749" s="256"/>
      <c r="AZ3749" s="256"/>
      <c r="BA3749" s="256"/>
      <c r="BB3749" s="256"/>
      <c r="BC3749" s="256"/>
      <c r="BD3749" s="256"/>
      <c r="BE3749" s="256"/>
      <c r="BF3749" s="256"/>
      <c r="BG3749" s="256"/>
      <c r="BH3749" s="256"/>
      <c r="BI3749" s="256"/>
      <c r="BJ3749" s="256"/>
      <c r="BK3749" s="256"/>
      <c r="BL3749" s="262"/>
      <c r="BM3749" s="262"/>
      <c r="BN3749" s="262"/>
      <c r="BO3749" s="262"/>
      <c r="BP3749" s="262"/>
      <c r="BQ3749" s="262"/>
      <c r="BR3749" s="270"/>
      <c r="BS3749" s="270"/>
      <c r="BT3749" s="270"/>
      <c r="BU3749" s="270"/>
      <c r="BV3749" s="270"/>
      <c r="BW3749" s="270"/>
      <c r="BX3749" s="256"/>
      <c r="BY3749" s="256"/>
      <c r="BZ3749" s="256"/>
      <c r="CA3749" s="267"/>
      <c r="CB3749" s="267"/>
      <c r="CC3749" s="274"/>
      <c r="CD3749" s="267"/>
      <c r="CE3749" s="267"/>
      <c r="CF3749" s="267"/>
      <c r="CG3749" s="267"/>
      <c r="CH3749" s="267"/>
      <c r="CI3749" s="267"/>
      <c r="CJ3749" s="267"/>
      <c r="CK3749" s="267"/>
      <c r="CL3749" s="265"/>
      <c r="CM3749" s="272"/>
      <c r="CN3749" s="264"/>
      <c r="CO3749" s="177"/>
      <c r="CP3749" s="226"/>
      <c r="CQ3749" s="226"/>
      <c r="CR3749" s="226"/>
      <c r="CS3749" s="178"/>
      <c r="CT3749" s="178"/>
      <c r="CU3749" s="178"/>
      <c r="CV3749" s="178"/>
      <c r="CW3749" s="178"/>
      <c r="CX3749" s="178"/>
      <c r="CY3749" s="178"/>
      <c r="CZ3749" s="178"/>
      <c r="DA3749" s="178"/>
    </row>
    <row r="3750" spans="1:105" s="120" customFormat="1" ht="15" customHeight="1">
      <c r="A3750" s="228"/>
      <c r="B3750" s="346"/>
      <c r="C3750" s="349"/>
      <c r="D3750" s="237"/>
      <c r="E3750" s="237"/>
      <c r="F3750" s="243"/>
      <c r="G3750" s="122">
        <v>3</v>
      </c>
      <c r="H3750" s="84"/>
      <c r="I3750" s="84"/>
      <c r="J3750" s="84"/>
      <c r="K3750" s="84"/>
      <c r="L3750" s="84"/>
      <c r="M3750" s="84"/>
      <c r="N3750" s="84"/>
      <c r="O3750" s="84"/>
      <c r="P3750" s="84"/>
      <c r="Q3750" s="84"/>
      <c r="R3750" s="84"/>
      <c r="S3750" s="84"/>
      <c r="T3750" s="84"/>
      <c r="U3750" s="84"/>
      <c r="V3750" s="84"/>
      <c r="W3750" s="84"/>
      <c r="X3750" s="84"/>
      <c r="Y3750" s="84"/>
      <c r="Z3750" s="84"/>
      <c r="AA3750" s="84"/>
      <c r="AB3750" s="84"/>
      <c r="AC3750" s="80"/>
      <c r="AD3750" s="80"/>
      <c r="AE3750" s="80"/>
      <c r="AF3750" s="80"/>
      <c r="AG3750" s="80"/>
      <c r="AH3750" s="80"/>
      <c r="AI3750" s="80"/>
      <c r="AJ3750" s="80"/>
      <c r="AK3750" s="80"/>
      <c r="AL3750" s="80"/>
      <c r="AM3750" s="240"/>
      <c r="AN3750" s="240"/>
      <c r="AO3750" s="240"/>
      <c r="AP3750" s="240"/>
      <c r="AQ3750" s="240"/>
      <c r="AR3750" s="240"/>
      <c r="AS3750" s="240"/>
      <c r="AT3750" s="256"/>
      <c r="AU3750" s="256"/>
      <c r="AV3750" s="259"/>
      <c r="AW3750" s="259"/>
      <c r="AX3750" s="256"/>
      <c r="AY3750" s="256"/>
      <c r="AZ3750" s="256"/>
      <c r="BA3750" s="256"/>
      <c r="BB3750" s="256"/>
      <c r="BC3750" s="256"/>
      <c r="BD3750" s="256"/>
      <c r="BE3750" s="256"/>
      <c r="BF3750" s="256"/>
      <c r="BG3750" s="256"/>
      <c r="BH3750" s="256"/>
      <c r="BI3750" s="256"/>
      <c r="BJ3750" s="256"/>
      <c r="BK3750" s="256"/>
      <c r="BL3750" s="262"/>
      <c r="BM3750" s="262"/>
      <c r="BN3750" s="262"/>
      <c r="BO3750" s="262"/>
      <c r="BP3750" s="262"/>
      <c r="BQ3750" s="262"/>
      <c r="BR3750" s="270"/>
      <c r="BS3750" s="270"/>
      <c r="BT3750" s="270"/>
      <c r="BU3750" s="270"/>
      <c r="BV3750" s="270"/>
      <c r="BW3750" s="270"/>
      <c r="BX3750" s="256"/>
      <c r="BY3750" s="256"/>
      <c r="BZ3750" s="256"/>
      <c r="CA3750" s="267"/>
      <c r="CB3750" s="267"/>
      <c r="CC3750" s="274"/>
      <c r="CD3750" s="267"/>
      <c r="CE3750" s="267"/>
      <c r="CF3750" s="267"/>
      <c r="CG3750" s="267"/>
      <c r="CH3750" s="267"/>
      <c r="CI3750" s="267"/>
      <c r="CJ3750" s="267"/>
      <c r="CK3750" s="267"/>
      <c r="CL3750" s="265"/>
      <c r="CM3750" s="272"/>
      <c r="CN3750" s="264"/>
      <c r="CO3750" s="177"/>
      <c r="CP3750" s="226"/>
      <c r="CQ3750" s="226"/>
      <c r="CR3750" s="226"/>
      <c r="CS3750" s="178"/>
      <c r="CT3750" s="178"/>
      <c r="CU3750" s="178"/>
      <c r="CV3750" s="178"/>
      <c r="CW3750" s="178"/>
      <c r="CX3750" s="178"/>
      <c r="CY3750" s="178"/>
      <c r="CZ3750" s="178"/>
      <c r="DA3750" s="178"/>
    </row>
    <row r="3751" spans="1:105" s="120" customFormat="1" ht="15" customHeight="1">
      <c r="A3751" s="228"/>
      <c r="B3751" s="346"/>
      <c r="C3751" s="349"/>
      <c r="D3751" s="237"/>
      <c r="E3751" s="237"/>
      <c r="F3751" s="244"/>
      <c r="G3751" s="123">
        <v>3.9</v>
      </c>
      <c r="H3751" s="85"/>
      <c r="I3751" s="85"/>
      <c r="J3751" s="85"/>
      <c r="K3751" s="85"/>
      <c r="L3751" s="85"/>
      <c r="M3751" s="85"/>
      <c r="N3751" s="85"/>
      <c r="O3751" s="85"/>
      <c r="P3751" s="85"/>
      <c r="Q3751" s="85"/>
      <c r="R3751" s="85"/>
      <c r="S3751" s="85"/>
      <c r="T3751" s="85"/>
      <c r="U3751" s="85"/>
      <c r="V3751" s="85"/>
      <c r="W3751" s="85"/>
      <c r="X3751" s="85"/>
      <c r="Y3751" s="85"/>
      <c r="Z3751" s="85"/>
      <c r="AA3751" s="85"/>
      <c r="AB3751" s="85"/>
      <c r="AC3751" s="81"/>
      <c r="AD3751" s="81"/>
      <c r="AE3751" s="81"/>
      <c r="AF3751" s="81"/>
      <c r="AG3751" s="81"/>
      <c r="AH3751" s="81"/>
      <c r="AI3751" s="81"/>
      <c r="AJ3751" s="81"/>
      <c r="AK3751" s="81"/>
      <c r="AL3751" s="81"/>
      <c r="AM3751" s="240"/>
      <c r="AN3751" s="240"/>
      <c r="AO3751" s="240"/>
      <c r="AP3751" s="240"/>
      <c r="AQ3751" s="240"/>
      <c r="AR3751" s="240"/>
      <c r="AS3751" s="240"/>
      <c r="AT3751" s="256"/>
      <c r="AU3751" s="256"/>
      <c r="AV3751" s="259"/>
      <c r="AW3751" s="259"/>
      <c r="AX3751" s="256"/>
      <c r="AY3751" s="256"/>
      <c r="AZ3751" s="256"/>
      <c r="BA3751" s="256"/>
      <c r="BB3751" s="256"/>
      <c r="BC3751" s="256"/>
      <c r="BD3751" s="256"/>
      <c r="BE3751" s="256"/>
      <c r="BF3751" s="256"/>
      <c r="BG3751" s="256"/>
      <c r="BH3751" s="256"/>
      <c r="BI3751" s="256"/>
      <c r="BJ3751" s="256"/>
      <c r="BK3751" s="256"/>
      <c r="BL3751" s="262"/>
      <c r="BM3751" s="262"/>
      <c r="BN3751" s="262"/>
      <c r="BO3751" s="262"/>
      <c r="BP3751" s="262"/>
      <c r="BQ3751" s="262"/>
      <c r="BR3751" s="270"/>
      <c r="BS3751" s="270"/>
      <c r="BT3751" s="270"/>
      <c r="BU3751" s="270"/>
      <c r="BV3751" s="270"/>
      <c r="BW3751" s="270"/>
      <c r="BX3751" s="256"/>
      <c r="BY3751" s="256"/>
      <c r="BZ3751" s="256"/>
      <c r="CA3751" s="267"/>
      <c r="CB3751" s="267"/>
      <c r="CC3751" s="274"/>
      <c r="CD3751" s="267"/>
      <c r="CE3751" s="267"/>
      <c r="CF3751" s="267"/>
      <c r="CG3751" s="267"/>
      <c r="CH3751" s="267"/>
      <c r="CI3751" s="267"/>
      <c r="CJ3751" s="267"/>
      <c r="CK3751" s="267"/>
      <c r="CL3751" s="265"/>
      <c r="CM3751" s="272"/>
      <c r="CN3751" s="264"/>
      <c r="CO3751" s="177"/>
      <c r="CP3751" s="226"/>
      <c r="CQ3751" s="226"/>
      <c r="CR3751" s="226"/>
      <c r="CS3751" s="178"/>
      <c r="CT3751" s="178"/>
      <c r="CU3751" s="178"/>
      <c r="CV3751" s="178"/>
      <c r="CW3751" s="178"/>
      <c r="CX3751" s="178"/>
      <c r="CY3751" s="178"/>
      <c r="CZ3751" s="178"/>
      <c r="DA3751" s="178"/>
    </row>
    <row r="3752" spans="1:105" s="120" customFormat="1" ht="15" customHeight="1">
      <c r="A3752" s="229"/>
      <c r="B3752" s="347"/>
      <c r="C3752" s="350"/>
      <c r="D3752" s="238"/>
      <c r="E3752" s="238"/>
      <c r="F3752" s="245" t="s">
        <v>83</v>
      </c>
      <c r="G3752" s="246"/>
      <c r="H3752" s="82"/>
      <c r="I3752" s="82"/>
      <c r="J3752" s="82"/>
      <c r="K3752" s="82"/>
      <c r="L3752" s="82"/>
      <c r="M3752" s="82"/>
      <c r="N3752" s="82"/>
      <c r="O3752" s="82"/>
      <c r="P3752" s="82"/>
      <c r="Q3752" s="82"/>
      <c r="R3752" s="82"/>
      <c r="S3752" s="82"/>
      <c r="T3752" s="82"/>
      <c r="U3752" s="82"/>
      <c r="V3752" s="82"/>
      <c r="W3752" s="82"/>
      <c r="X3752" s="82"/>
      <c r="Y3752" s="82"/>
      <c r="Z3752" s="82"/>
      <c r="AA3752" s="82"/>
      <c r="AB3752" s="82"/>
      <c r="AC3752" s="35"/>
      <c r="AD3752" s="35"/>
      <c r="AE3752" s="35"/>
      <c r="AF3752" s="35"/>
      <c r="AG3752" s="35"/>
      <c r="AH3752" s="35"/>
      <c r="AI3752" s="35"/>
      <c r="AJ3752" s="35"/>
      <c r="AK3752" s="35"/>
      <c r="AL3752" s="35"/>
      <c r="AM3752" s="241"/>
      <c r="AN3752" s="241"/>
      <c r="AO3752" s="241"/>
      <c r="AP3752" s="241"/>
      <c r="AQ3752" s="241"/>
      <c r="AR3752" s="241"/>
      <c r="AS3752" s="241"/>
      <c r="AT3752" s="257"/>
      <c r="AU3752" s="257"/>
      <c r="AV3752" s="260"/>
      <c r="AW3752" s="260"/>
      <c r="AX3752" s="257"/>
      <c r="AY3752" s="257"/>
      <c r="AZ3752" s="257"/>
      <c r="BA3752" s="257"/>
      <c r="BB3752" s="257"/>
      <c r="BC3752" s="257"/>
      <c r="BD3752" s="257"/>
      <c r="BE3752" s="257"/>
      <c r="BF3752" s="257"/>
      <c r="BG3752" s="257"/>
      <c r="BH3752" s="257"/>
      <c r="BI3752" s="257"/>
      <c r="BJ3752" s="257"/>
      <c r="BK3752" s="257"/>
      <c r="BL3752" s="263"/>
      <c r="BM3752" s="263"/>
      <c r="BN3752" s="263"/>
      <c r="BO3752" s="263"/>
      <c r="BP3752" s="263"/>
      <c r="BQ3752" s="263"/>
      <c r="BR3752" s="271"/>
      <c r="BS3752" s="271"/>
      <c r="BT3752" s="271"/>
      <c r="BU3752" s="271"/>
      <c r="BV3752" s="271"/>
      <c r="BW3752" s="271"/>
      <c r="BX3752" s="257"/>
      <c r="BY3752" s="257"/>
      <c r="BZ3752" s="257"/>
      <c r="CA3752" s="268"/>
      <c r="CB3752" s="268"/>
      <c r="CC3752" s="275"/>
      <c r="CD3752" s="268"/>
      <c r="CE3752" s="268"/>
      <c r="CF3752" s="268"/>
      <c r="CG3752" s="268"/>
      <c r="CH3752" s="268"/>
      <c r="CI3752" s="268"/>
      <c r="CJ3752" s="268"/>
      <c r="CK3752" s="268"/>
      <c r="CL3752" s="265"/>
      <c r="CM3752" s="272"/>
      <c r="CN3752" s="264"/>
      <c r="CO3752" s="177"/>
      <c r="CP3752" s="226"/>
      <c r="CQ3752" s="226"/>
      <c r="CR3752" s="226"/>
      <c r="CS3752" s="178"/>
      <c r="CT3752" s="178"/>
      <c r="CU3752" s="178"/>
      <c r="CV3752" s="178"/>
      <c r="CW3752" s="178"/>
      <c r="CX3752" s="178"/>
      <c r="CY3752" s="178"/>
      <c r="CZ3752" s="178"/>
      <c r="DA3752" s="178"/>
    </row>
    <row r="3753" spans="1:105" s="120" customFormat="1" ht="15" customHeight="1">
      <c r="A3753" s="227">
        <f t="shared" si="1156"/>
        <v>465</v>
      </c>
      <c r="B3753" s="345" t="s">
        <v>702</v>
      </c>
      <c r="C3753" s="348" t="s">
        <v>706</v>
      </c>
      <c r="D3753" s="236">
        <v>44167</v>
      </c>
      <c r="E3753" s="236" t="s">
        <v>353</v>
      </c>
      <c r="F3753" s="253" t="s">
        <v>80</v>
      </c>
      <c r="G3753" s="254"/>
      <c r="H3753" s="82" t="s">
        <v>69</v>
      </c>
      <c r="I3753" s="82" t="s">
        <v>973</v>
      </c>
      <c r="J3753" s="82" t="s">
        <v>61</v>
      </c>
      <c r="K3753" s="82" t="s">
        <v>61</v>
      </c>
      <c r="L3753" s="82" t="s">
        <v>61</v>
      </c>
      <c r="M3753" s="82" t="s">
        <v>67</v>
      </c>
      <c r="N3753" s="82" t="s">
        <v>61</v>
      </c>
      <c r="O3753" s="82" t="s">
        <v>973</v>
      </c>
      <c r="P3753" s="82" t="s">
        <v>61</v>
      </c>
      <c r="Q3753" s="82" t="s">
        <v>61</v>
      </c>
      <c r="R3753" s="82" t="s">
        <v>61</v>
      </c>
      <c r="S3753" s="82" t="s">
        <v>61</v>
      </c>
      <c r="T3753" s="82" t="s">
        <v>61</v>
      </c>
      <c r="U3753" s="82" t="s">
        <v>61</v>
      </c>
      <c r="V3753" s="82"/>
      <c r="W3753" s="82" t="s">
        <v>60</v>
      </c>
      <c r="X3753" s="82" t="s">
        <v>60</v>
      </c>
      <c r="Y3753" s="82" t="s">
        <v>67</v>
      </c>
      <c r="Z3753" s="82" t="s">
        <v>67</v>
      </c>
      <c r="AA3753" s="82" t="s">
        <v>60</v>
      </c>
      <c r="AB3753" s="82" t="s">
        <v>60</v>
      </c>
      <c r="AC3753" s="82"/>
      <c r="AD3753" s="82" t="s">
        <v>60</v>
      </c>
      <c r="AE3753" s="82" t="s">
        <v>60</v>
      </c>
      <c r="AF3753" s="82" t="s">
        <v>60</v>
      </c>
      <c r="AG3753" s="82" t="s">
        <v>60</v>
      </c>
      <c r="AH3753" s="82" t="s">
        <v>67</v>
      </c>
      <c r="AI3753" s="82" t="s">
        <v>1471</v>
      </c>
      <c r="AJ3753" s="82"/>
      <c r="AK3753" s="82" t="s">
        <v>61</v>
      </c>
      <c r="AL3753" s="82" t="s">
        <v>61</v>
      </c>
      <c r="AM3753" s="239">
        <f>COUNTIF(H3753:AL3753,"PH")+COUNTIF(H3753:AL3753,"PH/L")+COUNTIF(H3753:AL3753,"PM")</f>
        <v>0</v>
      </c>
      <c r="AN3753" s="239">
        <f>COUNTIF(H3753:AL3753,"PD")+COUNTIF(H3753:AL3753,"PDD")+COUNTIF(H3753:AL3753,"P/DS")/2+COUNTIF(H3753:AL3753,"PMD")</f>
        <v>0</v>
      </c>
      <c r="AO3753" s="239">
        <f>COUNTIF(H3753:AL3753,"PN")+COUNTIF(H3753:AL3753,"P/NS")/2+COUNTIF(H3753:AL3753,"PH")+COUNTIF(H3753:AL3753,"PH/F")/2+COUNTIF(H3753:AL3753,"PH/L")/2+COUNTIF(H3753:AL3753,"PM")</f>
        <v>0</v>
      </c>
      <c r="AP3753" s="239">
        <f>COUNTIF(H3753:AL3753,"BH")+COUNTIF(H3753:AL3753,"AL/BL")+COUNTIF(H3753:AL3753,"UL/BL")+COUNTIF(H3753:AL3753,"BM")</f>
        <v>0</v>
      </c>
      <c r="AQ3753" s="239">
        <f>COUNTIF(H3753:AL3753,"DS")+COUNTIF(H3753:AL3753,"AL/DS")/2+COUNTIF(H3753:AL3753,"UL/DS")/2+COUNTIF(H3753:AL3753,"CT")+COUNTIF(H3753:AL3753,"MD")</f>
        <v>8.5</v>
      </c>
      <c r="AR3753" s="239">
        <f>COUNTIF(H3753:AL3753,"NS")+COUNTIF(H3753:AL3753,"AL/NS")/2+COUNTIF(H3753:AL3753,"UL/NS")/2+COUNTIF(H3753:AL3753,"BH")+COUNTIF(H3753:AL3753,"AL/BF")/2+COUNTIF(H3753:AL3753,"AL/BL")/2+COUNTIF(H3753:AL3753,"UL/BL")/2+COUNTIF(H3753:AL3753,"UL/BF")/2+COUNTIF(H3753:AL3753,"BM")</f>
        <v>12</v>
      </c>
      <c r="AS3753" s="239">
        <f>COUNTIF(H3753:AL3753,"AL")+COUNTIF(H3753:AL3753,"AL/DS")/2+COUNTIF(H3753:AL3753,"AL/NS")/2+COUNTIF(H3753:AL3753,"NH")+COUNTIF(H3753:AL3753,"SL")+COUNTIF(H3753:AL3753,"NHD")+COUNTIF(H3753:AL3753,"B")+COUNTIF(H3753:AL3753,"HL")+COUNTIF(H3753:AL3753,"AL/BF")/2+COUNTIF(H3753:AL3753,"AL/BL")/2</f>
        <v>5</v>
      </c>
      <c r="AT3753" s="255">
        <f>COUNTIF(H3753:AL3753,"PD")+COUNTIF(H3753:AL3753,"PN")+COUNTIF(H3753:AL3753,"P/DS")/2+COUNTIF(H3753:AL3753,"P/NS")/2+COUNTIF(H3753:AL3753,"DS")+COUNTIF(H3753:AL3753,"NS")+COUNTIF(H3753:AL3753,"AL")+COUNTIF(H3753:AL3753,"AL/DS")+COUNTIF(H3753:AL3753,"AL/NS")+COUNTIF(H3753:AL3753,"NH")+COUNTIF(H3753:AL3753,"SL")+COUNTIF(H3753:AL3753,"UL/DS")/2+COUNTIF(H3753:AL3753,"UL/NS")/2+COUNTIF(H3753:AL3753,"CT")+COUNTIF(H3753:AL3753,"NHD")+COUNTIF(H3753:AL3753,"PDD")+COUNTIF(H3753:AL3753,"B")+COUNTIF(H3753:AL3753,"HL")+COUNTIF(H3753:AL3753,"PH")+COUNTIF(H3753:AL3753,"BH")+COUNTIF(H3753:AL3753,"AL/BF")+COUNTIF(H3753:AL3753,"AL/BL")+COUNTIF(H3753:AL3753,"UL/BF")/2+COUNTIF(H3753:AL3753,"UL/BL")/2+COUNTIF(H3753:AL3753,"PH/F")/2+COUNTIF(H3753:AL3753,"PH/L")/2+COUNTIF(H3753:AL3753,"MD")+COUNTIF(H3753:AL3753,"PMD")+COUNTIF(H3753:AL3753,"PM")+COUNTIF(H3753:AL3753,"BM")</f>
        <v>25.5</v>
      </c>
      <c r="AU3753" s="255">
        <f>COUNTIF(H3753:AL3753,"P/DS")/2+COUNTIF(H3753:AL3753,"P/NS")/2+COUNTIF(H3753:AL3753,"IL")+COUNTIF(H3753:AL3753,"NL")+COUNTIF(H3753:AL3753,"UL")+COUNTIF(H3753:AL3753,"UL/DS")/2+COUNTIF(H3753:AL3753,"UL/NS")/2+COUNTIF(H3753:AL3753,"KT")+COUNTIF(H3753:AL3753,"UL/BF")/2+COUNTIF(H3753:AL3753,"UL/BL")/2+COUNTIF(H3753:AL3753,"PH/F")/2+COUNTIF(H3753:AL3753,"PH/L")/2+COUNTIF(H3753:AL3753,"NB")</f>
        <v>0.5</v>
      </c>
      <c r="AV3753" s="258">
        <f>COUNTIF(H3753:AL3753,"PN")+COUNTIF(H3753:AL3753,"TVD")+COUNTIF(H3753:AL3753,"PH")+COUNTIF(H3753:AL3753,"PM")+COUNTIF(H3753:AL3753,"PDD")-COUNTIFS(H3753:AL3753,"PN",H3760:AL3760,"&gt;=3")-COUNTIFS(H3753:AL3753,"PM",H3760:AL3760,"&gt;=3")</f>
        <v>0</v>
      </c>
      <c r="AW3753" s="258">
        <f>COUNTIF(H3753:AL3753,"NS")+COUNTIF(H3753:AL3753,"D")+COUNTIF(H3753:AL3753,"BH")+COUNTIF(H3753:AL3753,"NHD")+COUNTIF(H3753:AL3753,"BM")-COUNTIFS(H3753:AL3753,"NS",H3760:AL3760,"&gt;=3")-COUNTIFS(H3753:AL3753,"BH",H3760:AL3760,"&gt;=3")-COUNTIFS(H3753:AL3753,"BM",H3760:AL3760,"&gt;=3")</f>
        <v>14</v>
      </c>
      <c r="AX3753" s="255">
        <f>COUNTIF(H3753:AL3753,"AL")+COUNTIF(H3753:AL3753,"AL/DS")/2+COUNTIF(H3753:AL3753,"AL/NS")/2+COUNTIF(H3753:AL3753,"AL/BF")+COUNTIF(H3753:AL3753,"AL/BL")/2</f>
        <v>4</v>
      </c>
      <c r="AY3753" s="255">
        <f>COUNTIF(H3753:AL3753,"SL")</f>
        <v>0</v>
      </c>
      <c r="AZ3753" s="255">
        <f>COUNTIF(H3753:AL3753,"NH")</f>
        <v>1</v>
      </c>
      <c r="BA3753" s="255">
        <f>COUNTIF(H3753:AL3753,"HL")</f>
        <v>0</v>
      </c>
      <c r="BB3753" s="255">
        <f>COUNTIF(G3753:AL3753,"P/DS")/2+COUNTIF(G3753:AL3753,"P/NS")/2+COUNTIF(G3753:AL3753,"UL")+COUNTIF(G3753:AL3753,"UL/DS")/2+COUNTIF(G3753:AL3753,"UL/NS")/2+COUNTIF(G3753:AL3753,"UL/BL")/2+COUNTIF(G3753:AL3753,"UL/BF")/2+COUNTIF(G3753:AL3753,"PH/F")/2+COUNTIF(G3753:AL3753,"PH/L")/2</f>
        <v>0.5</v>
      </c>
      <c r="BC3753" s="255">
        <f>COUNTIF(H3753:AL3753,"NB")</f>
        <v>0</v>
      </c>
      <c r="BD3753" s="255">
        <f>COUNTIF(H3753:AL3753,"NL")</f>
        <v>0</v>
      </c>
      <c r="BE3753" s="255">
        <f>COUNTIF(H3753:AL3753,"IL")</f>
        <v>0</v>
      </c>
      <c r="BF3753" s="255">
        <f>COUNTIF(H3753:AL3753,"KT")</f>
        <v>0</v>
      </c>
      <c r="BG3753" s="255">
        <f>COUNTIF(H3753:AL3753,"L70")</f>
        <v>0</v>
      </c>
      <c r="BH3753" s="255">
        <f>COUNTIF(H3753:AL3753,"MD")</f>
        <v>0</v>
      </c>
      <c r="BI3753" s="255">
        <f>COUNTIF(H3753:AL3753,"PMD")</f>
        <v>0</v>
      </c>
      <c r="BJ3753" s="255">
        <f>COUNTIF(H3753:AL3753,"PM")</f>
        <v>0</v>
      </c>
      <c r="BK3753" s="255">
        <f>COUNTIF(H3753:AL3753,"BM")</f>
        <v>0</v>
      </c>
      <c r="BL3753" s="261">
        <f>SUMIF(H3753:AL3753,"PD",H3754:AL3754)+SUMIF(H3753:AL3753,"PN",H3754:AL3754)+SUMIF(H3753:AL3753,"P/DS",H3754:AL3754)+SUMIF(H3753:AL3753,"PN/F",H3754:AL3754)+SUMIF(H3753:AL3753,"PN/L",H3754:AL3754)+SUMIF(H3753:AL3753,"TV",H3754:AL3754)+SUMIF(H3753:AL3753,"TVD",H3754:AL3754)+SUMIF(H3753:AL3753,"PDD",H3754:AL3754)</f>
        <v>0</v>
      </c>
      <c r="BM3753" s="261">
        <f>SUMIF(H3753:AL3753,"PD",H3755:AL3755)+SUMIF(H3753:AL3753,"PN",H3755:AL3755)+SUMIF(H3753:AL3753,"P/DS",H3755:AL3755)+SUMIF(H3753:AL3753,"PN/F",H3755:AL3755)+SUMIF(H3753:AL3753,"PN/L",H3755:AL3755)+SUMIF(H3753:AL3753,"TV",H3755:AL3755)+SUMIF(H3753:AL3753,"TVD",H3755:AL3755)+SUMIF(H3753:AL3753,"PDD",H3755:AL3755)+SUMIF(H3753:AL3753,"PMD",H3755:AL3755)</f>
        <v>0</v>
      </c>
      <c r="BN3753" s="261">
        <f>SUMIF(H3753:AL3753,"PD",H3756:AL3756)+SUMIF(H3753:AL3753,"PN",H3756:AL3756)+SUMIF(H3753:AL3753,"P/DS",H3756:AL3756)+SUMIF(H3753:AL3753,"PN/F",H3756:AL3756)+SUMIF(H3753:AL3753,"PN/L",H3756:AL3756)+SUMIF(H3753:AL3753,"TV",H3756:AL3756)+SUMIF(H3753:AL3753,"TVD",H3756:AL3756)</f>
        <v>0</v>
      </c>
      <c r="BO3753" s="261">
        <f>SUMIF(H3753:AL3753,"PD",H3757:AL3757)+SUMIF(H3753:AL3753,"PN",H3757:AL3757)+SUMIF(H3753:AL3753,"P/DS",H3757:AL3757)+SUMIF(H3753:AL3753,"PN/F",H3757:AL3757)+SUMIF(H3753:AL3753,"PN/L",H3757:AL3757)+SUMIF(H3753:AL3753,"TV",H3757:AL3757)+SUMIF(H3753:AL3753,"TVD",H3757:AL3757)</f>
        <v>0</v>
      </c>
      <c r="BP3753" s="261">
        <f>SUMIF(H3753:AL3753,"PD",H3758:AL3758)+SUMIF(H3753:AL3753,"PN",H3758:AL3758)+SUMIF(H3753:AL3753,"P/DS",H3758:AL3758)+SUMIF(H3753:AL3753,"PN/F",H3758:AL3758)+SUMIF(H3753:AL3753,"PN/L",H3758:AL3758)+SUMIF(H3753:AL3753,"TV",H3758:AL3758)+SUMIF(H3753:AL3753,"TVD",H3758:AL3758)+SUMIF(H3753:AL3753,"PDD",H3758:AL3758)+SUMIF(H3753:AL3753,"PH",H3758:AL3758)+SUMIF(H3753:AL3753,"PM",H3758:AL3758)</f>
        <v>0</v>
      </c>
      <c r="BQ3753" s="261">
        <f>SUMIF(H3753:AL3753,"PD",H3759:AL3759)+SUMIF(H3753:AL3753,"PN",H3759:AL3759)+SUMIF(H3753:AL3753,"P/DS",H3759:AL3759)+SUMIF(H3753:AL3753,"PN/F",H3759:AL3759)+SUMIF(H3753:AL3753,"PN/L",H3759:AL3759)+SUMIF(H3753:AL3753,"TV",H3759:AL3759)+SUMIF(H3753:AL3753,"TVD",H3759:AL3759)+SUMIF(H3753:AL3753,"PDD",H3759:AL3759)+SUMIF(H3753:AL3753,"PH",H3759:AL3759)+SUMIF(H3753:AL3753,"PM",H3759:AL3759)</f>
        <v>0</v>
      </c>
      <c r="BR3753" s="269">
        <f>SUM(H3754:AL3754)-BL3753</f>
        <v>31.5</v>
      </c>
      <c r="BS3753" s="269">
        <f>SUM(H3755:AL3755)-BM3753</f>
        <v>14</v>
      </c>
      <c r="BT3753" s="269">
        <f>SUM(H3756:AL3756)-BN3753</f>
        <v>0</v>
      </c>
      <c r="BU3753" s="269">
        <f>SUM(H3757:AL3757)-BO3753</f>
        <v>13</v>
      </c>
      <c r="BV3753" s="269">
        <f>SUM(H3758:AL3758)-BP3753</f>
        <v>0</v>
      </c>
      <c r="BW3753" s="269">
        <f>SUM(H3759:AL3759)-BQ3753</f>
        <v>0</v>
      </c>
      <c r="BX3753" s="255">
        <f>SUMIF(H3753:AL3753,"PD",H3760:AL3760)+SUMIF(H3753:AL3753,"PN",H3760:AL3760)+SUMIF(H3753:AL3753,"P/DS",H3760:AL3760)+SUMIF(H3753:AL3753,"PN/F",H3760:AL3760)+SUMIF(H3753:AL3753,"PN/L",H3760:AL3760)</f>
        <v>0</v>
      </c>
      <c r="BY3753" s="255">
        <f>SUM(H3760:AL3760)-BX3753</f>
        <v>0</v>
      </c>
      <c r="BZ3753" s="255">
        <f t="shared" ref="BZ3753" si="1171">+SUM(BL3753:BW3760)</f>
        <v>58.5</v>
      </c>
      <c r="CA3753" s="266">
        <f>(COUNTIFS(H3753:AL3753,"PD",H3754:AL3754,"&gt;=2"))*0.5-IF(CN3753="VP",COUNTIFS($H$16:$AL$16,"SAT",H3753:AL3753,"PD",H3754:AL3754,"&gt;=2"))*0.5</f>
        <v>0</v>
      </c>
      <c r="CB3753" s="266">
        <f>(COUNTIFS(H3753:AL3753,"PN",H3755:AL3755,"&gt;=0.5",H3754:AL3754,"&gt;=1.5"))*0.5+COUNTIFS(H3753:AL3753,"PDD",H3755:AL3755,"&gt;=0.5",H3754:AL3754,"&gt;=1.5")*0.5</f>
        <v>0</v>
      </c>
      <c r="CC3753" s="273">
        <f>(COUNTIFS(H3753:AL3753,"TV",H3755:AL3755,"&gt;=10"))*0.5+(COUNTIFS(H3753:AL3753,"PMD",H3755:AL3755,"&gt;=2"))*0.5</f>
        <v>0</v>
      </c>
      <c r="CD3753" s="266">
        <f>(COUNTIFS(H3753:AL3753,"TVD",H3757:AL3757,"&gt;=6.5",H3755:AL3755,"&gt;=3.5"))*0.5</f>
        <v>0</v>
      </c>
      <c r="CE3753" s="266">
        <f>(COUNTIFS(H3753:AL3753,"PD",H3758:AL3758,"&gt;=10"))*0.5</f>
        <v>0</v>
      </c>
      <c r="CF3753" s="266">
        <f>(COUNTIFS(H3753:AL3753,"PDD",H3758:AL3758,"&gt;=3.5",H3759:AL3759,"&gt;=6.5")+COUNTIFS(H3753:AL3753,"PH",H3759:AL3759,"&gt;=0.5",H3758:AL3758,"&gt;=1.5")+COUNTIFS(H3753:AL3753,"PM",H3759:AL3759,"&gt;=0.5",H3758:AL3758,"&gt;=1.5"))*0.5</f>
        <v>0</v>
      </c>
      <c r="CG3753" s="266">
        <f>(COUNTIFS(H3753:AL3753,"DS",H3754:AL3754,"&gt;=2")+COUNTIFS(H3753:AL3753,"AL/DS",H3754:AL3754,"&gt;=2"))*0.5-IF(CN3753="VP",COUNTIFS($H$16:$AL$16,"SAT",H3753:AL3753,"DS",H3754:AL3754,"&gt;=2"))*0.5</f>
        <v>1.5</v>
      </c>
      <c r="CH3753" s="266">
        <f>(COUNTIFS(H3753:AL3753,"NS",H3755:AL3755,"&gt;=0.5",H3754:AL3754,"&gt;=1.5")+COUNTIFS(H3753:AL3753,"AL/NS",H3755:AL3755,"&gt;=0.5",H3754:AL3754,"&gt;=1.5")+COUNTIFS(H3753:AL3753,"NHD",H3755:AL3755,"&gt;=4.5",H3758:AL3758,"&gt;=2",H3754:AL3754,"&gt;=1.5"))*0.5</f>
        <v>6</v>
      </c>
      <c r="CI3753" s="266">
        <f>(COUNTIF(H3755:AL3755,"&gt;=10")+COUNTIFS(H3753:AL3753,"MD",H3755:AL3755,"&gt;=2")-COUNTIFS(H3753:AL3753,"TV",H3755:AL3755,"&gt;=10"))*0.5</f>
        <v>0</v>
      </c>
      <c r="CJ3753" s="266">
        <f>(COUNTIFS(H3753:AL3753,"D",H3757:AL3757,"&gt;=6.5",H3755:AL3755,"&gt;=3.5"))*0.5</f>
        <v>1</v>
      </c>
      <c r="CK3753" s="266">
        <f>(COUNTIF(H3758:AL3758,"&gt;=10")-COUNTIFS(H3753:AL3753,"PD",H3758:AL3758,"&gt;=10"))*0.5</f>
        <v>0</v>
      </c>
      <c r="CL3753" s="265">
        <f>(COUNTIFS(H3753:AL3753,"NHD",H3758:AL3758,"&gt;=3.5",H3759:AL3759,"&gt;=6.5")+COUNTIFS(H3753:AL3753,"BH",H3758:AL3758,"&gt;=1.5",H3759:AL3759,"&gt;=0.5")+COUNTIFS(H3753:AL3753,"BM",H3758:AL3758,"&gt;=1.5",H3759:AL3759,"&gt;=0.5")+COUNTIFS(H3753:AL3753,"D",H3758:AL3758,"&gt;=1.5",H3759:AL3759,"&gt;=0.5"))*0.5</f>
        <v>0</v>
      </c>
      <c r="CM3753" s="272"/>
      <c r="CN3753" s="264" t="s">
        <v>723</v>
      </c>
      <c r="CO3753" s="177">
        <f t="shared" ref="CO3753" si="1172">+AM3753+AN3753+AO3753+AP3753+AQ3753+AR3753+AS3753+AU3753+BG3753</f>
        <v>26</v>
      </c>
      <c r="CP3753" s="225">
        <f>+SUM(I3754:I3759)-I3760</f>
        <v>10.5</v>
      </c>
      <c r="CQ3753" s="225">
        <f>+SUM(J3754:J3759)-J3760</f>
        <v>2.5</v>
      </c>
      <c r="CR3753" s="225">
        <f>+SUM(K3754:K3759)-K3760</f>
        <v>2.5</v>
      </c>
      <c r="CS3753" s="178"/>
      <c r="CT3753" s="178"/>
      <c r="CU3753" s="178"/>
      <c r="CV3753" s="178"/>
      <c r="CW3753" s="178"/>
      <c r="CX3753" s="178"/>
      <c r="CY3753" s="178"/>
      <c r="CZ3753" s="178"/>
      <c r="DA3753" s="178"/>
    </row>
    <row r="3754" spans="1:105" s="120" customFormat="1" ht="15" customHeight="1">
      <c r="A3754" s="228"/>
      <c r="B3754" s="346"/>
      <c r="C3754" s="349"/>
      <c r="D3754" s="237"/>
      <c r="E3754" s="237"/>
      <c r="F3754" s="242" t="s">
        <v>82</v>
      </c>
      <c r="G3754" s="121">
        <v>1.5</v>
      </c>
      <c r="H3754" s="83"/>
      <c r="I3754" s="83"/>
      <c r="J3754" s="83">
        <v>2</v>
      </c>
      <c r="K3754" s="83">
        <v>2</v>
      </c>
      <c r="L3754" s="83">
        <v>2</v>
      </c>
      <c r="M3754" s="83"/>
      <c r="N3754" s="83">
        <v>2</v>
      </c>
      <c r="O3754" s="83"/>
      <c r="P3754" s="83">
        <v>2</v>
      </c>
      <c r="Q3754" s="83">
        <v>2</v>
      </c>
      <c r="R3754" s="83">
        <v>2</v>
      </c>
      <c r="S3754" s="83">
        <v>2</v>
      </c>
      <c r="T3754" s="83">
        <v>2</v>
      </c>
      <c r="U3754" s="83">
        <v>2</v>
      </c>
      <c r="V3754" s="83"/>
      <c r="W3754" s="83"/>
      <c r="X3754" s="83"/>
      <c r="Y3754" s="83"/>
      <c r="Z3754" s="83"/>
      <c r="AA3754" s="83">
        <v>2.5</v>
      </c>
      <c r="AB3754" s="83">
        <v>2.5</v>
      </c>
      <c r="AC3754" s="79"/>
      <c r="AD3754" s="79"/>
      <c r="AE3754" s="79">
        <v>2.5</v>
      </c>
      <c r="AF3754" s="79"/>
      <c r="AG3754" s="79"/>
      <c r="AH3754" s="79"/>
      <c r="AI3754" s="79"/>
      <c r="AJ3754" s="79"/>
      <c r="AK3754" s="79">
        <v>2</v>
      </c>
      <c r="AL3754" s="79">
        <v>2</v>
      </c>
      <c r="AM3754" s="240"/>
      <c r="AN3754" s="240"/>
      <c r="AO3754" s="240"/>
      <c r="AP3754" s="240"/>
      <c r="AQ3754" s="240"/>
      <c r="AR3754" s="240"/>
      <c r="AS3754" s="240"/>
      <c r="AT3754" s="256"/>
      <c r="AU3754" s="256"/>
      <c r="AV3754" s="259"/>
      <c r="AW3754" s="259"/>
      <c r="AX3754" s="256"/>
      <c r="AY3754" s="256"/>
      <c r="AZ3754" s="256"/>
      <c r="BA3754" s="256"/>
      <c r="BB3754" s="256"/>
      <c r="BC3754" s="256"/>
      <c r="BD3754" s="256"/>
      <c r="BE3754" s="256"/>
      <c r="BF3754" s="256"/>
      <c r="BG3754" s="256"/>
      <c r="BH3754" s="256"/>
      <c r="BI3754" s="256"/>
      <c r="BJ3754" s="256"/>
      <c r="BK3754" s="256"/>
      <c r="BL3754" s="262"/>
      <c r="BM3754" s="262"/>
      <c r="BN3754" s="262"/>
      <c r="BO3754" s="262"/>
      <c r="BP3754" s="262"/>
      <c r="BQ3754" s="262"/>
      <c r="BR3754" s="270"/>
      <c r="BS3754" s="270"/>
      <c r="BT3754" s="270"/>
      <c r="BU3754" s="270"/>
      <c r="BV3754" s="270"/>
      <c r="BW3754" s="270"/>
      <c r="BX3754" s="256"/>
      <c r="BY3754" s="256"/>
      <c r="BZ3754" s="256"/>
      <c r="CA3754" s="267"/>
      <c r="CB3754" s="267"/>
      <c r="CC3754" s="274"/>
      <c r="CD3754" s="267"/>
      <c r="CE3754" s="267"/>
      <c r="CF3754" s="267"/>
      <c r="CG3754" s="267"/>
      <c r="CH3754" s="267"/>
      <c r="CI3754" s="267"/>
      <c r="CJ3754" s="267"/>
      <c r="CK3754" s="267"/>
      <c r="CL3754" s="265"/>
      <c r="CM3754" s="272"/>
      <c r="CN3754" s="264"/>
      <c r="CO3754" s="177"/>
      <c r="CP3754" s="226"/>
      <c r="CQ3754" s="226"/>
      <c r="CR3754" s="226"/>
      <c r="CS3754" s="178"/>
      <c r="CT3754" s="178"/>
      <c r="CU3754" s="178"/>
      <c r="CV3754" s="178"/>
      <c r="CW3754" s="178"/>
      <c r="CX3754" s="178"/>
      <c r="CY3754" s="178"/>
      <c r="CZ3754" s="178"/>
      <c r="DA3754" s="178"/>
    </row>
    <row r="3755" spans="1:105" s="120" customFormat="1" ht="15" customHeight="1">
      <c r="A3755" s="228"/>
      <c r="B3755" s="346"/>
      <c r="C3755" s="349"/>
      <c r="D3755" s="237"/>
      <c r="E3755" s="237"/>
      <c r="F3755" s="243"/>
      <c r="G3755" s="122">
        <v>2</v>
      </c>
      <c r="H3755" s="84"/>
      <c r="I3755" s="84">
        <v>4</v>
      </c>
      <c r="J3755" s="84">
        <v>0.5</v>
      </c>
      <c r="K3755" s="84">
        <v>0.5</v>
      </c>
      <c r="L3755" s="84">
        <v>0.5</v>
      </c>
      <c r="M3755" s="84"/>
      <c r="N3755" s="84">
        <v>0.5</v>
      </c>
      <c r="O3755" s="84">
        <v>4</v>
      </c>
      <c r="P3755" s="84">
        <v>0.5</v>
      </c>
      <c r="Q3755" s="84">
        <v>0.5</v>
      </c>
      <c r="R3755" s="84">
        <v>0.5</v>
      </c>
      <c r="S3755" s="84">
        <v>0.5</v>
      </c>
      <c r="T3755" s="84">
        <v>0.5</v>
      </c>
      <c r="U3755" s="84">
        <v>0.5</v>
      </c>
      <c r="V3755" s="84"/>
      <c r="W3755" s="84"/>
      <c r="X3755" s="84"/>
      <c r="Y3755" s="84"/>
      <c r="Z3755" s="84"/>
      <c r="AA3755" s="84"/>
      <c r="AB3755" s="84"/>
      <c r="AC3755" s="80"/>
      <c r="AD3755" s="80"/>
      <c r="AE3755" s="80"/>
      <c r="AF3755" s="80"/>
      <c r="AG3755" s="80"/>
      <c r="AH3755" s="80"/>
      <c r="AI3755" s="80"/>
      <c r="AJ3755" s="80"/>
      <c r="AK3755" s="80">
        <v>0.5</v>
      </c>
      <c r="AL3755" s="80">
        <v>0.5</v>
      </c>
      <c r="AM3755" s="240"/>
      <c r="AN3755" s="240"/>
      <c r="AO3755" s="240"/>
      <c r="AP3755" s="240"/>
      <c r="AQ3755" s="240"/>
      <c r="AR3755" s="240"/>
      <c r="AS3755" s="240"/>
      <c r="AT3755" s="256"/>
      <c r="AU3755" s="256"/>
      <c r="AV3755" s="259"/>
      <c r="AW3755" s="259"/>
      <c r="AX3755" s="256"/>
      <c r="AY3755" s="256"/>
      <c r="AZ3755" s="256"/>
      <c r="BA3755" s="256"/>
      <c r="BB3755" s="256"/>
      <c r="BC3755" s="256"/>
      <c r="BD3755" s="256"/>
      <c r="BE3755" s="256"/>
      <c r="BF3755" s="256"/>
      <c r="BG3755" s="256"/>
      <c r="BH3755" s="256"/>
      <c r="BI3755" s="256"/>
      <c r="BJ3755" s="256"/>
      <c r="BK3755" s="256"/>
      <c r="BL3755" s="262"/>
      <c r="BM3755" s="262"/>
      <c r="BN3755" s="262"/>
      <c r="BO3755" s="262"/>
      <c r="BP3755" s="262"/>
      <c r="BQ3755" s="262"/>
      <c r="BR3755" s="270"/>
      <c r="BS3755" s="270"/>
      <c r="BT3755" s="270"/>
      <c r="BU3755" s="270"/>
      <c r="BV3755" s="270"/>
      <c r="BW3755" s="270"/>
      <c r="BX3755" s="256"/>
      <c r="BY3755" s="256"/>
      <c r="BZ3755" s="256"/>
      <c r="CA3755" s="267"/>
      <c r="CB3755" s="267"/>
      <c r="CC3755" s="274"/>
      <c r="CD3755" s="267"/>
      <c r="CE3755" s="267"/>
      <c r="CF3755" s="267"/>
      <c r="CG3755" s="267"/>
      <c r="CH3755" s="267"/>
      <c r="CI3755" s="267"/>
      <c r="CJ3755" s="267"/>
      <c r="CK3755" s="267"/>
      <c r="CL3755" s="265"/>
      <c r="CM3755" s="272"/>
      <c r="CN3755" s="264"/>
      <c r="CO3755" s="177"/>
      <c r="CP3755" s="226"/>
      <c r="CQ3755" s="226"/>
      <c r="CR3755" s="226"/>
      <c r="CS3755" s="178"/>
      <c r="CT3755" s="178"/>
      <c r="CU3755" s="178"/>
      <c r="CV3755" s="178"/>
      <c r="CW3755" s="178"/>
      <c r="CX3755" s="178"/>
      <c r="CY3755" s="178"/>
      <c r="CZ3755" s="178"/>
      <c r="DA3755" s="178"/>
    </row>
    <row r="3756" spans="1:105" s="120" customFormat="1" ht="15" customHeight="1">
      <c r="A3756" s="228"/>
      <c r="B3756" s="346"/>
      <c r="C3756" s="349"/>
      <c r="D3756" s="237"/>
      <c r="E3756" s="237"/>
      <c r="F3756" s="243"/>
      <c r="G3756" s="122">
        <v>2.1</v>
      </c>
      <c r="H3756" s="84"/>
      <c r="I3756" s="84"/>
      <c r="J3756" s="84"/>
      <c r="K3756" s="84"/>
      <c r="L3756" s="84"/>
      <c r="M3756" s="84"/>
      <c r="N3756" s="84"/>
      <c r="O3756" s="84"/>
      <c r="P3756" s="84"/>
      <c r="Q3756" s="84"/>
      <c r="R3756" s="84"/>
      <c r="S3756" s="84"/>
      <c r="T3756" s="84"/>
      <c r="U3756" s="84"/>
      <c r="V3756" s="84"/>
      <c r="W3756" s="84"/>
      <c r="X3756" s="84"/>
      <c r="Y3756" s="84"/>
      <c r="Z3756" s="84"/>
      <c r="AA3756" s="84"/>
      <c r="AB3756" s="84"/>
      <c r="AC3756" s="80"/>
      <c r="AD3756" s="80"/>
      <c r="AE3756" s="80"/>
      <c r="AF3756" s="80"/>
      <c r="AG3756" s="80"/>
      <c r="AH3756" s="80"/>
      <c r="AI3756" s="80"/>
      <c r="AJ3756" s="80"/>
      <c r="AK3756" s="80"/>
      <c r="AL3756" s="80"/>
      <c r="AM3756" s="240"/>
      <c r="AN3756" s="240"/>
      <c r="AO3756" s="240"/>
      <c r="AP3756" s="240"/>
      <c r="AQ3756" s="240"/>
      <c r="AR3756" s="240"/>
      <c r="AS3756" s="240"/>
      <c r="AT3756" s="256"/>
      <c r="AU3756" s="256"/>
      <c r="AV3756" s="259"/>
      <c r="AW3756" s="259"/>
      <c r="AX3756" s="256"/>
      <c r="AY3756" s="256"/>
      <c r="AZ3756" s="256"/>
      <c r="BA3756" s="256"/>
      <c r="BB3756" s="256"/>
      <c r="BC3756" s="256"/>
      <c r="BD3756" s="256"/>
      <c r="BE3756" s="256"/>
      <c r="BF3756" s="256"/>
      <c r="BG3756" s="256"/>
      <c r="BH3756" s="256"/>
      <c r="BI3756" s="256"/>
      <c r="BJ3756" s="256"/>
      <c r="BK3756" s="256"/>
      <c r="BL3756" s="262"/>
      <c r="BM3756" s="262"/>
      <c r="BN3756" s="262"/>
      <c r="BO3756" s="262"/>
      <c r="BP3756" s="262"/>
      <c r="BQ3756" s="262"/>
      <c r="BR3756" s="270"/>
      <c r="BS3756" s="270"/>
      <c r="BT3756" s="270"/>
      <c r="BU3756" s="270"/>
      <c r="BV3756" s="270"/>
      <c r="BW3756" s="270"/>
      <c r="BX3756" s="256"/>
      <c r="BY3756" s="256"/>
      <c r="BZ3756" s="256"/>
      <c r="CA3756" s="267"/>
      <c r="CB3756" s="267"/>
      <c r="CC3756" s="274"/>
      <c r="CD3756" s="267"/>
      <c r="CE3756" s="267"/>
      <c r="CF3756" s="267"/>
      <c r="CG3756" s="267"/>
      <c r="CH3756" s="267"/>
      <c r="CI3756" s="267"/>
      <c r="CJ3756" s="267"/>
      <c r="CK3756" s="267"/>
      <c r="CL3756" s="265"/>
      <c r="CM3756" s="272"/>
      <c r="CN3756" s="264"/>
      <c r="CO3756" s="177"/>
      <c r="CP3756" s="226"/>
      <c r="CQ3756" s="226"/>
      <c r="CR3756" s="226"/>
      <c r="CS3756" s="178"/>
      <c r="CT3756" s="178"/>
      <c r="CU3756" s="178"/>
      <c r="CV3756" s="178"/>
      <c r="CW3756" s="178"/>
      <c r="CX3756" s="178"/>
      <c r="CY3756" s="178"/>
      <c r="CZ3756" s="178"/>
      <c r="DA3756" s="178"/>
    </row>
    <row r="3757" spans="1:105" s="120" customFormat="1" ht="15" customHeight="1">
      <c r="A3757" s="228"/>
      <c r="B3757" s="346"/>
      <c r="C3757" s="349"/>
      <c r="D3757" s="237"/>
      <c r="E3757" s="237"/>
      <c r="F3757" s="243"/>
      <c r="G3757" s="122">
        <v>2.7</v>
      </c>
      <c r="H3757" s="84"/>
      <c r="I3757" s="84">
        <v>6.5</v>
      </c>
      <c r="J3757" s="84"/>
      <c r="K3757" s="84"/>
      <c r="L3757" s="84"/>
      <c r="M3757" s="84"/>
      <c r="N3757" s="84"/>
      <c r="O3757" s="84">
        <v>6.5</v>
      </c>
      <c r="P3757" s="84"/>
      <c r="Q3757" s="84"/>
      <c r="R3757" s="84"/>
      <c r="S3757" s="84"/>
      <c r="T3757" s="84"/>
      <c r="U3757" s="84"/>
      <c r="V3757" s="84"/>
      <c r="W3757" s="84"/>
      <c r="X3757" s="84"/>
      <c r="Y3757" s="84"/>
      <c r="Z3757" s="84"/>
      <c r="AA3757" s="84"/>
      <c r="AB3757" s="84"/>
      <c r="AC3757" s="80"/>
      <c r="AD3757" s="80"/>
      <c r="AE3757" s="80"/>
      <c r="AF3757" s="80"/>
      <c r="AG3757" s="80"/>
      <c r="AH3757" s="80"/>
      <c r="AI3757" s="80"/>
      <c r="AJ3757" s="80"/>
      <c r="AK3757" s="80"/>
      <c r="AL3757" s="80"/>
      <c r="AM3757" s="240"/>
      <c r="AN3757" s="240"/>
      <c r="AO3757" s="240"/>
      <c r="AP3757" s="240"/>
      <c r="AQ3757" s="240"/>
      <c r="AR3757" s="240"/>
      <c r="AS3757" s="240"/>
      <c r="AT3757" s="256"/>
      <c r="AU3757" s="256"/>
      <c r="AV3757" s="259"/>
      <c r="AW3757" s="259"/>
      <c r="AX3757" s="256"/>
      <c r="AY3757" s="256"/>
      <c r="AZ3757" s="256"/>
      <c r="BA3757" s="256"/>
      <c r="BB3757" s="256"/>
      <c r="BC3757" s="256"/>
      <c r="BD3757" s="256"/>
      <c r="BE3757" s="256"/>
      <c r="BF3757" s="256"/>
      <c r="BG3757" s="256"/>
      <c r="BH3757" s="256"/>
      <c r="BI3757" s="256"/>
      <c r="BJ3757" s="256"/>
      <c r="BK3757" s="256"/>
      <c r="BL3757" s="262"/>
      <c r="BM3757" s="262"/>
      <c r="BN3757" s="262"/>
      <c r="BO3757" s="262"/>
      <c r="BP3757" s="262"/>
      <c r="BQ3757" s="262"/>
      <c r="BR3757" s="270"/>
      <c r="BS3757" s="270"/>
      <c r="BT3757" s="270"/>
      <c r="BU3757" s="270"/>
      <c r="BV3757" s="270"/>
      <c r="BW3757" s="270"/>
      <c r="BX3757" s="256"/>
      <c r="BY3757" s="256"/>
      <c r="BZ3757" s="256"/>
      <c r="CA3757" s="267"/>
      <c r="CB3757" s="267"/>
      <c r="CC3757" s="274"/>
      <c r="CD3757" s="267"/>
      <c r="CE3757" s="267"/>
      <c r="CF3757" s="267"/>
      <c r="CG3757" s="267"/>
      <c r="CH3757" s="267"/>
      <c r="CI3757" s="267"/>
      <c r="CJ3757" s="267"/>
      <c r="CK3757" s="267"/>
      <c r="CL3757" s="265"/>
      <c r="CM3757" s="272"/>
      <c r="CN3757" s="264"/>
      <c r="CO3757" s="177"/>
      <c r="CP3757" s="226"/>
      <c r="CQ3757" s="226"/>
      <c r="CR3757" s="226"/>
      <c r="CS3757" s="178"/>
      <c r="CT3757" s="178"/>
      <c r="CU3757" s="178"/>
      <c r="CV3757" s="178"/>
      <c r="CW3757" s="178"/>
      <c r="CX3757" s="178"/>
      <c r="CY3757" s="178"/>
      <c r="CZ3757" s="178"/>
      <c r="DA3757" s="178"/>
    </row>
    <row r="3758" spans="1:105" s="120" customFormat="1" ht="15" customHeight="1">
      <c r="A3758" s="228"/>
      <c r="B3758" s="346"/>
      <c r="C3758" s="349"/>
      <c r="D3758" s="237"/>
      <c r="E3758" s="237"/>
      <c r="F3758" s="243"/>
      <c r="G3758" s="122">
        <v>3</v>
      </c>
      <c r="H3758" s="84"/>
      <c r="I3758" s="84"/>
      <c r="J3758" s="84"/>
      <c r="K3758" s="84"/>
      <c r="L3758" s="84"/>
      <c r="M3758" s="84"/>
      <c r="N3758" s="84"/>
      <c r="O3758" s="84"/>
      <c r="P3758" s="84"/>
      <c r="Q3758" s="84"/>
      <c r="R3758" s="84"/>
      <c r="S3758" s="84"/>
      <c r="T3758" s="84"/>
      <c r="U3758" s="84"/>
      <c r="V3758" s="84"/>
      <c r="W3758" s="84"/>
      <c r="X3758" s="84"/>
      <c r="Y3758" s="84"/>
      <c r="Z3758" s="84"/>
      <c r="AA3758" s="84"/>
      <c r="AB3758" s="84"/>
      <c r="AC3758" s="80"/>
      <c r="AD3758" s="80"/>
      <c r="AE3758" s="80"/>
      <c r="AF3758" s="80"/>
      <c r="AG3758" s="80"/>
      <c r="AH3758" s="80"/>
      <c r="AI3758" s="80"/>
      <c r="AJ3758" s="80"/>
      <c r="AK3758" s="80"/>
      <c r="AL3758" s="80"/>
      <c r="AM3758" s="240"/>
      <c r="AN3758" s="240"/>
      <c r="AO3758" s="240"/>
      <c r="AP3758" s="240"/>
      <c r="AQ3758" s="240"/>
      <c r="AR3758" s="240"/>
      <c r="AS3758" s="240"/>
      <c r="AT3758" s="256"/>
      <c r="AU3758" s="256"/>
      <c r="AV3758" s="259"/>
      <c r="AW3758" s="259"/>
      <c r="AX3758" s="256"/>
      <c r="AY3758" s="256"/>
      <c r="AZ3758" s="256"/>
      <c r="BA3758" s="256"/>
      <c r="BB3758" s="256"/>
      <c r="BC3758" s="256"/>
      <c r="BD3758" s="256"/>
      <c r="BE3758" s="256"/>
      <c r="BF3758" s="256"/>
      <c r="BG3758" s="256"/>
      <c r="BH3758" s="256"/>
      <c r="BI3758" s="256"/>
      <c r="BJ3758" s="256"/>
      <c r="BK3758" s="256"/>
      <c r="BL3758" s="262"/>
      <c r="BM3758" s="262"/>
      <c r="BN3758" s="262"/>
      <c r="BO3758" s="262"/>
      <c r="BP3758" s="262"/>
      <c r="BQ3758" s="262"/>
      <c r="BR3758" s="270"/>
      <c r="BS3758" s="270"/>
      <c r="BT3758" s="270"/>
      <c r="BU3758" s="270"/>
      <c r="BV3758" s="270"/>
      <c r="BW3758" s="270"/>
      <c r="BX3758" s="256"/>
      <c r="BY3758" s="256"/>
      <c r="BZ3758" s="256"/>
      <c r="CA3758" s="267"/>
      <c r="CB3758" s="267"/>
      <c r="CC3758" s="274"/>
      <c r="CD3758" s="267"/>
      <c r="CE3758" s="267"/>
      <c r="CF3758" s="267"/>
      <c r="CG3758" s="267"/>
      <c r="CH3758" s="267"/>
      <c r="CI3758" s="267"/>
      <c r="CJ3758" s="267"/>
      <c r="CK3758" s="267"/>
      <c r="CL3758" s="265"/>
      <c r="CM3758" s="272"/>
      <c r="CN3758" s="264"/>
      <c r="CO3758" s="177"/>
      <c r="CP3758" s="226"/>
      <c r="CQ3758" s="226"/>
      <c r="CR3758" s="226"/>
      <c r="CS3758" s="178"/>
      <c r="CT3758" s="178"/>
      <c r="CU3758" s="178"/>
      <c r="CV3758" s="178"/>
      <c r="CW3758" s="178"/>
      <c r="CX3758" s="178"/>
      <c r="CY3758" s="178"/>
      <c r="CZ3758" s="178"/>
      <c r="DA3758" s="178"/>
    </row>
    <row r="3759" spans="1:105" s="120" customFormat="1" ht="15" customHeight="1">
      <c r="A3759" s="228"/>
      <c r="B3759" s="346"/>
      <c r="C3759" s="349"/>
      <c r="D3759" s="237"/>
      <c r="E3759" s="237"/>
      <c r="F3759" s="244"/>
      <c r="G3759" s="123">
        <v>3.9</v>
      </c>
      <c r="H3759" s="85"/>
      <c r="I3759" s="85"/>
      <c r="J3759" s="85"/>
      <c r="K3759" s="85"/>
      <c r="L3759" s="85"/>
      <c r="M3759" s="85"/>
      <c r="N3759" s="85"/>
      <c r="O3759" s="85"/>
      <c r="P3759" s="85"/>
      <c r="Q3759" s="85"/>
      <c r="R3759" s="85"/>
      <c r="S3759" s="85"/>
      <c r="T3759" s="85"/>
      <c r="U3759" s="85"/>
      <c r="V3759" s="85"/>
      <c r="W3759" s="85"/>
      <c r="X3759" s="85"/>
      <c r="Y3759" s="85"/>
      <c r="Z3759" s="85"/>
      <c r="AA3759" s="85"/>
      <c r="AB3759" s="85"/>
      <c r="AC3759" s="81"/>
      <c r="AD3759" s="81"/>
      <c r="AE3759" s="81"/>
      <c r="AF3759" s="81"/>
      <c r="AG3759" s="81"/>
      <c r="AH3759" s="81"/>
      <c r="AI3759" s="81"/>
      <c r="AJ3759" s="81"/>
      <c r="AK3759" s="81"/>
      <c r="AL3759" s="81"/>
      <c r="AM3759" s="240"/>
      <c r="AN3759" s="240"/>
      <c r="AO3759" s="240"/>
      <c r="AP3759" s="240"/>
      <c r="AQ3759" s="240"/>
      <c r="AR3759" s="240"/>
      <c r="AS3759" s="240"/>
      <c r="AT3759" s="256"/>
      <c r="AU3759" s="256"/>
      <c r="AV3759" s="259"/>
      <c r="AW3759" s="259"/>
      <c r="AX3759" s="256"/>
      <c r="AY3759" s="256"/>
      <c r="AZ3759" s="256"/>
      <c r="BA3759" s="256"/>
      <c r="BB3759" s="256"/>
      <c r="BC3759" s="256"/>
      <c r="BD3759" s="256"/>
      <c r="BE3759" s="256"/>
      <c r="BF3759" s="256"/>
      <c r="BG3759" s="256"/>
      <c r="BH3759" s="256"/>
      <c r="BI3759" s="256"/>
      <c r="BJ3759" s="256"/>
      <c r="BK3759" s="256"/>
      <c r="BL3759" s="262"/>
      <c r="BM3759" s="262"/>
      <c r="BN3759" s="262"/>
      <c r="BO3759" s="262"/>
      <c r="BP3759" s="262"/>
      <c r="BQ3759" s="262"/>
      <c r="BR3759" s="270"/>
      <c r="BS3759" s="270"/>
      <c r="BT3759" s="270"/>
      <c r="BU3759" s="270"/>
      <c r="BV3759" s="270"/>
      <c r="BW3759" s="270"/>
      <c r="BX3759" s="256"/>
      <c r="BY3759" s="256"/>
      <c r="BZ3759" s="256"/>
      <c r="CA3759" s="267"/>
      <c r="CB3759" s="267"/>
      <c r="CC3759" s="274"/>
      <c r="CD3759" s="267"/>
      <c r="CE3759" s="267"/>
      <c r="CF3759" s="267"/>
      <c r="CG3759" s="267"/>
      <c r="CH3759" s="267"/>
      <c r="CI3759" s="267"/>
      <c r="CJ3759" s="267"/>
      <c r="CK3759" s="267"/>
      <c r="CL3759" s="265"/>
      <c r="CM3759" s="272"/>
      <c r="CN3759" s="264"/>
      <c r="CO3759" s="177"/>
      <c r="CP3759" s="226"/>
      <c r="CQ3759" s="226"/>
      <c r="CR3759" s="226"/>
      <c r="CS3759" s="178"/>
      <c r="CT3759" s="178"/>
      <c r="CU3759" s="178"/>
      <c r="CV3759" s="178"/>
      <c r="CW3759" s="178"/>
      <c r="CX3759" s="178"/>
      <c r="CY3759" s="178"/>
      <c r="CZ3759" s="178"/>
      <c r="DA3759" s="178"/>
    </row>
    <row r="3760" spans="1:105" s="120" customFormat="1" ht="15" customHeight="1">
      <c r="A3760" s="229"/>
      <c r="B3760" s="347"/>
      <c r="C3760" s="350"/>
      <c r="D3760" s="238"/>
      <c r="E3760" s="238"/>
      <c r="F3760" s="245" t="s">
        <v>83</v>
      </c>
      <c r="G3760" s="246"/>
      <c r="H3760" s="82"/>
      <c r="I3760" s="82"/>
      <c r="J3760" s="82"/>
      <c r="K3760" s="82"/>
      <c r="L3760" s="82"/>
      <c r="M3760" s="82"/>
      <c r="N3760" s="82"/>
      <c r="O3760" s="82"/>
      <c r="P3760" s="82"/>
      <c r="Q3760" s="82"/>
      <c r="R3760" s="82"/>
      <c r="S3760" s="82"/>
      <c r="T3760" s="82"/>
      <c r="U3760" s="82"/>
      <c r="V3760" s="82"/>
      <c r="W3760" s="82"/>
      <c r="X3760" s="82"/>
      <c r="Y3760" s="82"/>
      <c r="Z3760" s="82"/>
      <c r="AA3760" s="82"/>
      <c r="AB3760" s="82"/>
      <c r="AC3760" s="35"/>
      <c r="AD3760" s="35"/>
      <c r="AE3760" s="35"/>
      <c r="AF3760" s="35"/>
      <c r="AG3760" s="35"/>
      <c r="AH3760" s="35"/>
      <c r="AI3760" s="35"/>
      <c r="AJ3760" s="35"/>
      <c r="AK3760" s="35"/>
      <c r="AL3760" s="35"/>
      <c r="AM3760" s="241"/>
      <c r="AN3760" s="241"/>
      <c r="AO3760" s="241"/>
      <c r="AP3760" s="241"/>
      <c r="AQ3760" s="241"/>
      <c r="AR3760" s="241"/>
      <c r="AS3760" s="241"/>
      <c r="AT3760" s="257"/>
      <c r="AU3760" s="257"/>
      <c r="AV3760" s="260"/>
      <c r="AW3760" s="260"/>
      <c r="AX3760" s="257"/>
      <c r="AY3760" s="257"/>
      <c r="AZ3760" s="257"/>
      <c r="BA3760" s="257"/>
      <c r="BB3760" s="257"/>
      <c r="BC3760" s="257"/>
      <c r="BD3760" s="257"/>
      <c r="BE3760" s="257"/>
      <c r="BF3760" s="257"/>
      <c r="BG3760" s="257"/>
      <c r="BH3760" s="257"/>
      <c r="BI3760" s="257"/>
      <c r="BJ3760" s="257"/>
      <c r="BK3760" s="257"/>
      <c r="BL3760" s="263"/>
      <c r="BM3760" s="263"/>
      <c r="BN3760" s="263"/>
      <c r="BO3760" s="263"/>
      <c r="BP3760" s="263"/>
      <c r="BQ3760" s="263"/>
      <c r="BR3760" s="271"/>
      <c r="BS3760" s="271"/>
      <c r="BT3760" s="271"/>
      <c r="BU3760" s="271"/>
      <c r="BV3760" s="271"/>
      <c r="BW3760" s="271"/>
      <c r="BX3760" s="257"/>
      <c r="BY3760" s="257"/>
      <c r="BZ3760" s="257"/>
      <c r="CA3760" s="268"/>
      <c r="CB3760" s="268"/>
      <c r="CC3760" s="275"/>
      <c r="CD3760" s="268"/>
      <c r="CE3760" s="268"/>
      <c r="CF3760" s="268"/>
      <c r="CG3760" s="268"/>
      <c r="CH3760" s="268"/>
      <c r="CI3760" s="268"/>
      <c r="CJ3760" s="268"/>
      <c r="CK3760" s="268"/>
      <c r="CL3760" s="265"/>
      <c r="CM3760" s="272"/>
      <c r="CN3760" s="264"/>
      <c r="CO3760" s="177"/>
      <c r="CP3760" s="226"/>
      <c r="CQ3760" s="226"/>
      <c r="CR3760" s="226"/>
      <c r="CS3760" s="178"/>
      <c r="CT3760" s="178"/>
      <c r="CU3760" s="178"/>
      <c r="CV3760" s="178"/>
      <c r="CW3760" s="178"/>
      <c r="CX3760" s="178"/>
      <c r="CY3760" s="178"/>
      <c r="CZ3760" s="178"/>
      <c r="DA3760" s="178"/>
    </row>
    <row r="3761" spans="1:105" s="120" customFormat="1" ht="15" customHeight="1">
      <c r="A3761" s="227">
        <f t="shared" ref="A3761:A3817" si="1173">A3753+1</f>
        <v>466</v>
      </c>
      <c r="B3761" s="345" t="s">
        <v>703</v>
      </c>
      <c r="C3761" s="348" t="s">
        <v>707</v>
      </c>
      <c r="D3761" s="236">
        <v>44167</v>
      </c>
      <c r="E3761" s="236" t="s">
        <v>353</v>
      </c>
      <c r="F3761" s="253" t="s">
        <v>80</v>
      </c>
      <c r="G3761" s="254"/>
      <c r="H3761" s="82" t="s">
        <v>69</v>
      </c>
      <c r="I3761" s="82"/>
      <c r="J3761" s="82" t="s">
        <v>61</v>
      </c>
      <c r="K3761" s="82" t="s">
        <v>61</v>
      </c>
      <c r="L3761" s="82" t="s">
        <v>61</v>
      </c>
      <c r="M3761" s="82" t="s">
        <v>61</v>
      </c>
      <c r="N3761" s="82" t="s">
        <v>61</v>
      </c>
      <c r="O3761" s="82" t="s">
        <v>973</v>
      </c>
      <c r="P3761" s="82" t="s">
        <v>61</v>
      </c>
      <c r="Q3761" s="82" t="s">
        <v>61</v>
      </c>
      <c r="R3761" s="82" t="s">
        <v>61</v>
      </c>
      <c r="S3761" s="82" t="s">
        <v>61</v>
      </c>
      <c r="T3761" s="82" t="s">
        <v>61</v>
      </c>
      <c r="U3761" s="82" t="s">
        <v>61</v>
      </c>
      <c r="V3761" s="82"/>
      <c r="W3761" s="82" t="s">
        <v>60</v>
      </c>
      <c r="X3761" s="82" t="s">
        <v>60</v>
      </c>
      <c r="Y3761" s="82" t="s">
        <v>60</v>
      </c>
      <c r="Z3761" s="82" t="s">
        <v>60</v>
      </c>
      <c r="AA3761" s="82" t="s">
        <v>60</v>
      </c>
      <c r="AB3761" s="82" t="s">
        <v>60</v>
      </c>
      <c r="AC3761" s="82"/>
      <c r="AD3761" s="82" t="s">
        <v>60</v>
      </c>
      <c r="AE3761" s="82" t="s">
        <v>60</v>
      </c>
      <c r="AF3761" s="82" t="s">
        <v>60</v>
      </c>
      <c r="AG3761" s="82" t="s">
        <v>60</v>
      </c>
      <c r="AH3761" s="82" t="s">
        <v>60</v>
      </c>
      <c r="AI3761" s="82" t="s">
        <v>1471</v>
      </c>
      <c r="AJ3761" s="82"/>
      <c r="AK3761" s="82" t="s">
        <v>61</v>
      </c>
      <c r="AL3761" s="82" t="s">
        <v>61</v>
      </c>
      <c r="AM3761" s="239">
        <f>COUNTIF(H3761:AL3761,"PH")+COUNTIF(H3761:AL3761,"PH/L")+COUNTIF(H3761:AL3761,"PM")</f>
        <v>0</v>
      </c>
      <c r="AN3761" s="239">
        <f>COUNTIF(H3761:AL3761,"PD")+COUNTIF(H3761:AL3761,"PDD")+COUNTIF(H3761:AL3761,"P/DS")/2+COUNTIF(H3761:AL3761,"PMD")</f>
        <v>0</v>
      </c>
      <c r="AO3761" s="239">
        <f>COUNTIF(H3761:AL3761,"PN")+COUNTIF(H3761:AL3761,"P/NS")/2+COUNTIF(H3761:AL3761,"PH")+COUNTIF(H3761:AL3761,"PH/F")/2+COUNTIF(H3761:AL3761,"PH/L")/2+COUNTIF(H3761:AL3761,"PM")</f>
        <v>0</v>
      </c>
      <c r="AP3761" s="239">
        <f>COUNTIF(H3761:AL3761,"BH")+COUNTIF(H3761:AL3761,"AL/BL")+COUNTIF(H3761:AL3761,"UL/BL")+COUNTIF(H3761:AL3761,"BM")</f>
        <v>0</v>
      </c>
      <c r="AQ3761" s="239">
        <f>COUNTIF(H3761:AL3761,"DS")+COUNTIF(H3761:AL3761,"AL/DS")/2+COUNTIF(H3761:AL3761,"UL/DS")/2+COUNTIF(H3761:AL3761,"CT")+COUNTIF(H3761:AL3761,"MD")</f>
        <v>11.5</v>
      </c>
      <c r="AR3761" s="239">
        <f>COUNTIF(H3761:AL3761,"NS")+COUNTIF(H3761:AL3761,"AL/NS")/2+COUNTIF(H3761:AL3761,"UL/NS")/2+COUNTIF(H3761:AL3761,"BH")+COUNTIF(H3761:AL3761,"AL/BF")/2+COUNTIF(H3761:AL3761,"AL/BL")/2+COUNTIF(H3761:AL3761,"UL/BL")/2+COUNTIF(H3761:AL3761,"UL/BF")/2+COUNTIF(H3761:AL3761,"BM")</f>
        <v>13</v>
      </c>
      <c r="AS3761" s="239">
        <f>COUNTIF(H3761:AL3761,"AL")+COUNTIF(H3761:AL3761,"AL/DS")/2+COUNTIF(H3761:AL3761,"AL/NS")/2+COUNTIF(H3761:AL3761,"NH")+COUNTIF(H3761:AL3761,"SL")+COUNTIF(H3761:AL3761,"NHD")+COUNTIF(H3761:AL3761,"B")+COUNTIF(H3761:AL3761,"HL")+COUNTIF(H3761:AL3761,"AL/BF")/2+COUNTIF(H3761:AL3761,"AL/BL")/2</f>
        <v>1</v>
      </c>
      <c r="AT3761" s="255">
        <f>COUNTIF(H3761:AL3761,"PD")+COUNTIF(H3761:AL3761,"PN")+COUNTIF(H3761:AL3761,"P/DS")/2+COUNTIF(H3761:AL3761,"P/NS")/2+COUNTIF(H3761:AL3761,"DS")+COUNTIF(H3761:AL3761,"NS")+COUNTIF(H3761:AL3761,"AL")+COUNTIF(H3761:AL3761,"AL/DS")+COUNTIF(H3761:AL3761,"AL/NS")+COUNTIF(H3761:AL3761,"NH")+COUNTIF(H3761:AL3761,"SL")+COUNTIF(H3761:AL3761,"UL/DS")/2+COUNTIF(H3761:AL3761,"UL/NS")/2+COUNTIF(H3761:AL3761,"CT")+COUNTIF(H3761:AL3761,"NHD")+COUNTIF(H3761:AL3761,"PDD")+COUNTIF(H3761:AL3761,"B")+COUNTIF(H3761:AL3761,"HL")+COUNTIF(H3761:AL3761,"PH")+COUNTIF(H3761:AL3761,"BH")+COUNTIF(H3761:AL3761,"AL/BF")+COUNTIF(H3761:AL3761,"AL/BL")+COUNTIF(H3761:AL3761,"UL/BF")/2+COUNTIF(H3761:AL3761,"UL/BL")/2+COUNTIF(H3761:AL3761,"PH/F")/2+COUNTIF(H3761:AL3761,"PH/L")/2+COUNTIF(H3761:AL3761,"MD")+COUNTIF(H3761:AL3761,"PMD")+COUNTIF(H3761:AL3761,"PM")+COUNTIF(H3761:AL3761,"BM")</f>
        <v>25.5</v>
      </c>
      <c r="AU3761" s="255">
        <f>COUNTIF(H3761:AL3761,"P/DS")/2+COUNTIF(H3761:AL3761,"P/NS")/2+COUNTIF(H3761:AL3761,"IL")+COUNTIF(H3761:AL3761,"NL")+COUNTIF(H3761:AL3761,"UL")+COUNTIF(H3761:AL3761,"UL/DS")/2+COUNTIF(H3761:AL3761,"UL/NS")/2+COUNTIF(H3761:AL3761,"KT")+COUNTIF(H3761:AL3761,"UL/BF")/2+COUNTIF(H3761:AL3761,"UL/BL")/2+COUNTIF(H3761:AL3761,"PH/F")/2+COUNTIF(H3761:AL3761,"PH/L")/2+COUNTIF(H3761:AL3761,"NB")</f>
        <v>0.5</v>
      </c>
      <c r="AV3761" s="258">
        <f>COUNTIF(H3761:AL3761,"PN")+COUNTIF(H3761:AL3761,"TVD")+COUNTIF(H3761:AL3761,"PH")+COUNTIF(H3761:AL3761,"PM")+COUNTIF(H3761:AL3761,"PDD")-COUNTIFS(H3761:AL3761,"PN",H3768:AL3768,"&gt;=3")-COUNTIFS(H3761:AL3761,"PM",H3768:AL3768,"&gt;=3")</f>
        <v>0</v>
      </c>
      <c r="AW3761" s="258">
        <f>COUNTIF(H3761:AL3761,"NS")+COUNTIF(H3761:AL3761,"D")+COUNTIF(H3761:AL3761,"BH")+COUNTIF(H3761:AL3761,"NHD")+COUNTIF(H3761:AL3761,"BM")-COUNTIFS(H3761:AL3761,"NS",H3768:AL3768,"&gt;=3")-COUNTIFS(H3761:AL3761,"BH",H3768:AL3768,"&gt;=3")-COUNTIFS(H3761:AL3761,"BM",H3768:AL3768,"&gt;=3")</f>
        <v>14</v>
      </c>
      <c r="AX3761" s="255">
        <f>COUNTIF(H3761:AL3761,"AL")+COUNTIF(H3761:AL3761,"AL/DS")/2+COUNTIF(H3761:AL3761,"AL/NS")/2+COUNTIF(H3761:AL3761,"AL/BF")+COUNTIF(H3761:AL3761,"AL/BL")/2</f>
        <v>0</v>
      </c>
      <c r="AY3761" s="255">
        <f>COUNTIF(H3761:AL3761,"SL")</f>
        <v>0</v>
      </c>
      <c r="AZ3761" s="255">
        <f>COUNTIF(H3761:AL3761,"NH")</f>
        <v>1</v>
      </c>
      <c r="BA3761" s="255">
        <f>COUNTIF(H3761:AL3761,"HL")</f>
        <v>0</v>
      </c>
      <c r="BB3761" s="255">
        <f>COUNTIF(G3761:AL3761,"P/DS")/2+COUNTIF(G3761:AL3761,"P/NS")/2+COUNTIF(G3761:AL3761,"UL")+COUNTIF(G3761:AL3761,"UL/DS")/2+COUNTIF(G3761:AL3761,"UL/NS")/2+COUNTIF(G3761:AL3761,"UL/BL")/2+COUNTIF(G3761:AL3761,"UL/BF")/2+COUNTIF(G3761:AL3761,"PH/F")/2+COUNTIF(G3761:AL3761,"PH/L")/2</f>
        <v>0.5</v>
      </c>
      <c r="BC3761" s="255">
        <f>COUNTIF(H3761:AL3761,"NB")</f>
        <v>0</v>
      </c>
      <c r="BD3761" s="255">
        <f>COUNTIF(H3761:AL3761,"NL")</f>
        <v>0</v>
      </c>
      <c r="BE3761" s="255">
        <f>COUNTIF(H3761:AL3761,"IL")</f>
        <v>0</v>
      </c>
      <c r="BF3761" s="255">
        <f>COUNTIF(H3761:AL3761,"KT")</f>
        <v>0</v>
      </c>
      <c r="BG3761" s="255">
        <f>COUNTIF(H3761:AL3761,"L70")</f>
        <v>0</v>
      </c>
      <c r="BH3761" s="255">
        <f>COUNTIF(H3761:AL3761,"MD")</f>
        <v>0</v>
      </c>
      <c r="BI3761" s="255">
        <f>COUNTIF(H3761:AL3761,"PMD")</f>
        <v>0</v>
      </c>
      <c r="BJ3761" s="255">
        <f>COUNTIF(H3761:AL3761,"PM")</f>
        <v>0</v>
      </c>
      <c r="BK3761" s="255">
        <f>COUNTIF(H3761:AL3761,"BM")</f>
        <v>0</v>
      </c>
      <c r="BL3761" s="261">
        <f>SUMIF(H3761:AL3761,"PD",H3762:AL3762)+SUMIF(H3761:AL3761,"PN",H3762:AL3762)+SUMIF(H3761:AL3761,"P/DS",H3762:AL3762)+SUMIF(H3761:AL3761,"PN/F",H3762:AL3762)+SUMIF(H3761:AL3761,"PN/L",H3762:AL3762)+SUMIF(H3761:AL3761,"TV",H3762:AL3762)+SUMIF(H3761:AL3761,"TVD",H3762:AL3762)+SUMIF(H3761:AL3761,"PDD",H3762:AL3762)</f>
        <v>0</v>
      </c>
      <c r="BM3761" s="261">
        <f>SUMIF(H3761:AL3761,"PD",H3763:AL3763)+SUMIF(H3761:AL3761,"PN",H3763:AL3763)+SUMIF(H3761:AL3761,"P/DS",H3763:AL3763)+SUMIF(H3761:AL3761,"PN/F",H3763:AL3763)+SUMIF(H3761:AL3761,"PN/L",H3763:AL3763)+SUMIF(H3761:AL3761,"TV",H3763:AL3763)+SUMIF(H3761:AL3761,"TVD",H3763:AL3763)+SUMIF(H3761:AL3761,"PDD",H3763:AL3763)+SUMIF(H3761:AL3761,"PMD",H3763:AL3763)</f>
        <v>0</v>
      </c>
      <c r="BN3761" s="261">
        <f>SUMIF(H3761:AL3761,"PD",H3764:AL3764)+SUMIF(H3761:AL3761,"PN",H3764:AL3764)+SUMIF(H3761:AL3761,"P/DS",H3764:AL3764)+SUMIF(H3761:AL3761,"PN/F",H3764:AL3764)+SUMIF(H3761:AL3761,"PN/L",H3764:AL3764)+SUMIF(H3761:AL3761,"TV",H3764:AL3764)+SUMIF(H3761:AL3761,"TVD",H3764:AL3764)</f>
        <v>0</v>
      </c>
      <c r="BO3761" s="261">
        <f>SUMIF(H3761:AL3761,"PD",H3765:AL3765)+SUMIF(H3761:AL3761,"PN",H3765:AL3765)+SUMIF(H3761:AL3761,"P/DS",H3765:AL3765)+SUMIF(H3761:AL3761,"PN/F",H3765:AL3765)+SUMIF(H3761:AL3761,"PN/L",H3765:AL3765)+SUMIF(H3761:AL3761,"TV",H3765:AL3765)+SUMIF(H3761:AL3761,"TVD",H3765:AL3765)</f>
        <v>0</v>
      </c>
      <c r="BP3761" s="261">
        <f>SUMIF(H3761:AL3761,"PD",H3766:AL3766)+SUMIF(H3761:AL3761,"PN",H3766:AL3766)+SUMIF(H3761:AL3761,"P/DS",H3766:AL3766)+SUMIF(H3761:AL3761,"PN/F",H3766:AL3766)+SUMIF(H3761:AL3761,"PN/L",H3766:AL3766)+SUMIF(H3761:AL3761,"TV",H3766:AL3766)+SUMIF(H3761:AL3761,"TVD",H3766:AL3766)+SUMIF(H3761:AL3761,"PDD",H3766:AL3766)+SUMIF(H3761:AL3761,"PH",H3766:AL3766)+SUMIF(H3761:AL3761,"PM",H3766:AL3766)</f>
        <v>0</v>
      </c>
      <c r="BQ3761" s="261">
        <f>SUMIF(H3761:AL3761,"PD",H3767:AL3767)+SUMIF(H3761:AL3761,"PN",H3767:AL3767)+SUMIF(H3761:AL3761,"P/DS",H3767:AL3767)+SUMIF(H3761:AL3761,"PN/F",H3767:AL3767)+SUMIF(H3761:AL3761,"PN/L",H3767:AL3767)+SUMIF(H3761:AL3761,"TV",H3767:AL3767)+SUMIF(H3761:AL3761,"TVD",H3767:AL3767)+SUMIF(H3761:AL3761,"PDD",H3767:AL3767)+SUMIF(H3761:AL3761,"PH",H3767:AL3767)+SUMIF(H3761:AL3761,"PM",H3767:AL3767)</f>
        <v>0</v>
      </c>
      <c r="BR3761" s="269">
        <f>SUM(H3762:AL3762)-BL3761</f>
        <v>44</v>
      </c>
      <c r="BS3761" s="269">
        <f>SUM(H3763:AL3763)-BM3761</f>
        <v>9.5</v>
      </c>
      <c r="BT3761" s="269">
        <f>SUM(H3764:AL3764)-BN3761</f>
        <v>0</v>
      </c>
      <c r="BU3761" s="269">
        <f>SUM(H3765:AL3765)-BO3761</f>
        <v>6.5</v>
      </c>
      <c r="BV3761" s="269">
        <f>SUM(H3766:AL3766)-BP3761</f>
        <v>0</v>
      </c>
      <c r="BW3761" s="269">
        <f>SUM(H3767:AL3767)-BQ3761</f>
        <v>0</v>
      </c>
      <c r="BX3761" s="255">
        <f>SUMIF(H3761:AL3761,"PD",H3768:AL3768)+SUMIF(H3761:AL3761,"PN",H3768:AL3768)+SUMIF(H3761:AL3761,"P/DS",H3768:AL3768)+SUMIF(H3761:AL3761,"PN/F",H3768:AL3768)+SUMIF(H3761:AL3761,"PN/L",H3768:AL3768)</f>
        <v>0</v>
      </c>
      <c r="BY3761" s="255">
        <f>SUM(H3768:AL3768)-BX3761</f>
        <v>0</v>
      </c>
      <c r="BZ3761" s="255">
        <f t="shared" ref="BZ3761" si="1174">+SUM(BL3761:BW3768)</f>
        <v>60</v>
      </c>
      <c r="CA3761" s="266">
        <f>(COUNTIFS(H3761:AL3761,"PD",H3762:AL3762,"&gt;=2"))*0.5-IF(CN3761="VP",COUNTIFS($H$16:$AL$16,"SAT",H3761:AL3761,"PD",H3762:AL3762,"&gt;=2"))*0.5</f>
        <v>0</v>
      </c>
      <c r="CB3761" s="266">
        <f>(COUNTIFS(H3761:AL3761,"PN",H3763:AL3763,"&gt;=0.5",H3762:AL3762,"&gt;=1.5"))*0.5+COUNTIFS(H3761:AL3761,"PDD",H3763:AL3763,"&gt;=0.5",H3762:AL3762,"&gt;=1.5")*0.5</f>
        <v>0</v>
      </c>
      <c r="CC3761" s="273">
        <f>(COUNTIFS(H3761:AL3761,"TV",H3763:AL3763,"&gt;=10"))*0.5+(COUNTIFS(H3761:AL3761,"PMD",H3763:AL3763,"&gt;=2"))*0.5</f>
        <v>0</v>
      </c>
      <c r="CD3761" s="266">
        <f>(COUNTIFS(H3761:AL3761,"TVD",H3765:AL3765,"&gt;=6.5",H3763:AL3763,"&gt;=3.5"))*0.5</f>
        <v>0</v>
      </c>
      <c r="CE3761" s="266">
        <f>(COUNTIFS(H3761:AL3761,"PD",H3766:AL3766,"&gt;=10"))*0.5</f>
        <v>0</v>
      </c>
      <c r="CF3761" s="266">
        <f>(COUNTIFS(H3761:AL3761,"PDD",H3766:AL3766,"&gt;=3.5",H3767:AL3767,"&gt;=6.5")+COUNTIFS(H3761:AL3761,"PH",H3767:AL3767,"&gt;=0.5",H3766:AL3766,"&gt;=1.5")+COUNTIFS(H3761:AL3761,"PM",H3767:AL3767,"&gt;=0.5",H3766:AL3766,"&gt;=1.5"))*0.5</f>
        <v>0</v>
      </c>
      <c r="CG3761" s="266">
        <f>(COUNTIFS(H3761:AL3761,"DS",H3762:AL3762,"&gt;=2")+COUNTIFS(H3761:AL3761,"AL/DS",H3762:AL3762,"&gt;=2"))*0.5-IF(CN3761="VP",COUNTIFS($H$16:$AL$16,"SAT",H3761:AL3761,"DS",H3762:AL3762,"&gt;=2"))*0.5</f>
        <v>4</v>
      </c>
      <c r="CH3761" s="266">
        <f>(COUNTIFS(H3761:AL3761,"NS",H3763:AL3763,"&gt;=0.5",H3762:AL3762,"&gt;=1.5")+COUNTIFS(H3761:AL3761,"AL/NS",H3763:AL3763,"&gt;=0.5",H3762:AL3762,"&gt;=1.5")+COUNTIFS(H3761:AL3761,"NHD",H3763:AL3763,"&gt;=4.5",H3766:AL3766,"&gt;=2",H3762:AL3762,"&gt;=1.5"))*0.5</f>
        <v>5.5</v>
      </c>
      <c r="CI3761" s="266">
        <f>(COUNTIF(H3763:AL3763,"&gt;=10")+COUNTIFS(H3761:AL3761,"MD",H3763:AL3763,"&gt;=2")-COUNTIFS(H3761:AL3761,"TV",H3763:AL3763,"&gt;=10"))*0.5</f>
        <v>0</v>
      </c>
      <c r="CJ3761" s="266">
        <f>(COUNTIFS(H3761:AL3761,"D",H3765:AL3765,"&gt;=6.5",H3763:AL3763,"&gt;=3.5"))*0.5</f>
        <v>0.5</v>
      </c>
      <c r="CK3761" s="266">
        <f>(COUNTIF(H3766:AL3766,"&gt;=10")-COUNTIFS(H3761:AL3761,"PD",H3766:AL3766,"&gt;=10"))*0.5</f>
        <v>0</v>
      </c>
      <c r="CL3761" s="265">
        <f>(COUNTIFS(H3761:AL3761,"NHD",H3766:AL3766,"&gt;=3.5",H3767:AL3767,"&gt;=6.5")+COUNTIFS(H3761:AL3761,"BH",H3766:AL3766,"&gt;=1.5",H3767:AL3767,"&gt;=0.5")+COUNTIFS(H3761:AL3761,"BM",H3766:AL3766,"&gt;=1.5",H3767:AL3767,"&gt;=0.5")+COUNTIFS(H3761:AL3761,"D",H3766:AL3766,"&gt;=1.5",H3767:AL3767,"&gt;=0.5"))*0.5</f>
        <v>0</v>
      </c>
      <c r="CM3761" s="272"/>
      <c r="CN3761" s="264" t="s">
        <v>723</v>
      </c>
      <c r="CO3761" s="177">
        <f t="shared" ref="CO3761" si="1175">+AM3761+AN3761+AO3761+AP3761+AQ3761+AR3761+AS3761+AU3761+BG3761</f>
        <v>26</v>
      </c>
      <c r="CP3761" s="225">
        <f>+SUM(I3762:I3767)-I3768</f>
        <v>0</v>
      </c>
      <c r="CQ3761" s="225">
        <f>+SUM(J3762:J3767)-J3768</f>
        <v>2.5</v>
      </c>
      <c r="CR3761" s="225">
        <f>+SUM(K3762:K3767)-K3768</f>
        <v>2.5</v>
      </c>
      <c r="CS3761" s="178"/>
      <c r="CT3761" s="178"/>
      <c r="CU3761" s="178"/>
      <c r="CV3761" s="178"/>
      <c r="CW3761" s="178"/>
      <c r="CX3761" s="178"/>
      <c r="CY3761" s="178"/>
      <c r="CZ3761" s="178"/>
      <c r="DA3761" s="178"/>
    </row>
    <row r="3762" spans="1:105" s="120" customFormat="1" ht="15" customHeight="1">
      <c r="A3762" s="228"/>
      <c r="B3762" s="346"/>
      <c r="C3762" s="349"/>
      <c r="D3762" s="237"/>
      <c r="E3762" s="237"/>
      <c r="F3762" s="242" t="s">
        <v>82</v>
      </c>
      <c r="G3762" s="121">
        <v>1.5</v>
      </c>
      <c r="H3762" s="83"/>
      <c r="I3762" s="83"/>
      <c r="J3762" s="83">
        <v>2</v>
      </c>
      <c r="K3762" s="83">
        <v>2</v>
      </c>
      <c r="L3762" s="83">
        <v>2</v>
      </c>
      <c r="M3762" s="83">
        <v>2</v>
      </c>
      <c r="N3762" s="83">
        <v>2</v>
      </c>
      <c r="O3762" s="83"/>
      <c r="P3762" s="83">
        <v>2</v>
      </c>
      <c r="Q3762" s="83">
        <v>2</v>
      </c>
      <c r="R3762" s="83">
        <v>2</v>
      </c>
      <c r="S3762" s="83">
        <v>2</v>
      </c>
      <c r="T3762" s="83">
        <v>2</v>
      </c>
      <c r="U3762" s="83">
        <v>2</v>
      </c>
      <c r="V3762" s="83"/>
      <c r="W3762" s="83">
        <v>4.5</v>
      </c>
      <c r="X3762" s="83">
        <v>2.5</v>
      </c>
      <c r="Y3762" s="83">
        <v>0</v>
      </c>
      <c r="Z3762" s="83">
        <v>2.5</v>
      </c>
      <c r="AA3762" s="83">
        <v>2.5</v>
      </c>
      <c r="AB3762" s="83">
        <v>2.5</v>
      </c>
      <c r="AC3762" s="79"/>
      <c r="AD3762" s="79">
        <v>2.5</v>
      </c>
      <c r="AE3762" s="79"/>
      <c r="AF3762" s="79"/>
      <c r="AG3762" s="79">
        <v>2.5</v>
      </c>
      <c r="AH3762" s="79">
        <v>2.5</v>
      </c>
      <c r="AI3762" s="79"/>
      <c r="AJ3762" s="79"/>
      <c r="AK3762" s="79"/>
      <c r="AL3762" s="79"/>
      <c r="AM3762" s="240"/>
      <c r="AN3762" s="240"/>
      <c r="AO3762" s="240"/>
      <c r="AP3762" s="240"/>
      <c r="AQ3762" s="240"/>
      <c r="AR3762" s="240"/>
      <c r="AS3762" s="240"/>
      <c r="AT3762" s="256"/>
      <c r="AU3762" s="256"/>
      <c r="AV3762" s="259"/>
      <c r="AW3762" s="259"/>
      <c r="AX3762" s="256"/>
      <c r="AY3762" s="256"/>
      <c r="AZ3762" s="256"/>
      <c r="BA3762" s="256"/>
      <c r="BB3762" s="256"/>
      <c r="BC3762" s="256"/>
      <c r="BD3762" s="256"/>
      <c r="BE3762" s="256"/>
      <c r="BF3762" s="256"/>
      <c r="BG3762" s="256"/>
      <c r="BH3762" s="256"/>
      <c r="BI3762" s="256"/>
      <c r="BJ3762" s="256"/>
      <c r="BK3762" s="256"/>
      <c r="BL3762" s="262"/>
      <c r="BM3762" s="262"/>
      <c r="BN3762" s="262"/>
      <c r="BO3762" s="262"/>
      <c r="BP3762" s="262"/>
      <c r="BQ3762" s="262"/>
      <c r="BR3762" s="270"/>
      <c r="BS3762" s="270"/>
      <c r="BT3762" s="270"/>
      <c r="BU3762" s="270"/>
      <c r="BV3762" s="270"/>
      <c r="BW3762" s="270"/>
      <c r="BX3762" s="256"/>
      <c r="BY3762" s="256"/>
      <c r="BZ3762" s="256"/>
      <c r="CA3762" s="267"/>
      <c r="CB3762" s="267"/>
      <c r="CC3762" s="274"/>
      <c r="CD3762" s="267"/>
      <c r="CE3762" s="267"/>
      <c r="CF3762" s="267"/>
      <c r="CG3762" s="267"/>
      <c r="CH3762" s="267"/>
      <c r="CI3762" s="267"/>
      <c r="CJ3762" s="267"/>
      <c r="CK3762" s="267"/>
      <c r="CL3762" s="265"/>
      <c r="CM3762" s="272"/>
      <c r="CN3762" s="264"/>
      <c r="CO3762" s="177"/>
      <c r="CP3762" s="226"/>
      <c r="CQ3762" s="226"/>
      <c r="CR3762" s="226"/>
      <c r="CS3762" s="178"/>
      <c r="CT3762" s="178"/>
      <c r="CU3762" s="178"/>
      <c r="CV3762" s="178"/>
      <c r="CW3762" s="178"/>
      <c r="CX3762" s="178"/>
      <c r="CY3762" s="178"/>
      <c r="CZ3762" s="178"/>
      <c r="DA3762" s="178"/>
    </row>
    <row r="3763" spans="1:105" s="120" customFormat="1" ht="15" customHeight="1">
      <c r="A3763" s="228"/>
      <c r="B3763" s="346"/>
      <c r="C3763" s="349"/>
      <c r="D3763" s="237"/>
      <c r="E3763" s="237"/>
      <c r="F3763" s="243"/>
      <c r="G3763" s="122">
        <v>2</v>
      </c>
      <c r="H3763" s="84"/>
      <c r="I3763" s="84"/>
      <c r="J3763" s="84">
        <v>0.5</v>
      </c>
      <c r="K3763" s="84">
        <v>0.5</v>
      </c>
      <c r="L3763" s="84">
        <v>0.5</v>
      </c>
      <c r="M3763" s="84">
        <v>0.5</v>
      </c>
      <c r="N3763" s="84">
        <v>0.5</v>
      </c>
      <c r="O3763" s="84">
        <v>4</v>
      </c>
      <c r="P3763" s="84">
        <v>0.5</v>
      </c>
      <c r="Q3763" s="84">
        <v>0.5</v>
      </c>
      <c r="R3763" s="84">
        <v>0.5</v>
      </c>
      <c r="S3763" s="84">
        <v>0.5</v>
      </c>
      <c r="T3763" s="84">
        <v>0.5</v>
      </c>
      <c r="U3763" s="84">
        <v>0.5</v>
      </c>
      <c r="V3763" s="84"/>
      <c r="W3763" s="84"/>
      <c r="X3763" s="84"/>
      <c r="Y3763" s="84"/>
      <c r="Z3763" s="84"/>
      <c r="AA3763" s="84"/>
      <c r="AB3763" s="84"/>
      <c r="AC3763" s="80"/>
      <c r="AD3763" s="80"/>
      <c r="AE3763" s="80"/>
      <c r="AF3763" s="80"/>
      <c r="AG3763" s="80"/>
      <c r="AH3763" s="80"/>
      <c r="AI3763" s="80"/>
      <c r="AJ3763" s="80"/>
      <c r="AK3763" s="80"/>
      <c r="AL3763" s="80"/>
      <c r="AM3763" s="240"/>
      <c r="AN3763" s="240"/>
      <c r="AO3763" s="240"/>
      <c r="AP3763" s="240"/>
      <c r="AQ3763" s="240"/>
      <c r="AR3763" s="240"/>
      <c r="AS3763" s="240"/>
      <c r="AT3763" s="256"/>
      <c r="AU3763" s="256"/>
      <c r="AV3763" s="259"/>
      <c r="AW3763" s="259"/>
      <c r="AX3763" s="256"/>
      <c r="AY3763" s="256"/>
      <c r="AZ3763" s="256"/>
      <c r="BA3763" s="256"/>
      <c r="BB3763" s="256"/>
      <c r="BC3763" s="256"/>
      <c r="BD3763" s="256"/>
      <c r="BE3763" s="256"/>
      <c r="BF3763" s="256"/>
      <c r="BG3763" s="256"/>
      <c r="BH3763" s="256"/>
      <c r="BI3763" s="256"/>
      <c r="BJ3763" s="256"/>
      <c r="BK3763" s="256"/>
      <c r="BL3763" s="262"/>
      <c r="BM3763" s="262"/>
      <c r="BN3763" s="262"/>
      <c r="BO3763" s="262"/>
      <c r="BP3763" s="262"/>
      <c r="BQ3763" s="262"/>
      <c r="BR3763" s="270"/>
      <c r="BS3763" s="270"/>
      <c r="BT3763" s="270"/>
      <c r="BU3763" s="270"/>
      <c r="BV3763" s="270"/>
      <c r="BW3763" s="270"/>
      <c r="BX3763" s="256"/>
      <c r="BY3763" s="256"/>
      <c r="BZ3763" s="256"/>
      <c r="CA3763" s="267"/>
      <c r="CB3763" s="267"/>
      <c r="CC3763" s="274"/>
      <c r="CD3763" s="267"/>
      <c r="CE3763" s="267"/>
      <c r="CF3763" s="267"/>
      <c r="CG3763" s="267"/>
      <c r="CH3763" s="267"/>
      <c r="CI3763" s="267"/>
      <c r="CJ3763" s="267"/>
      <c r="CK3763" s="267"/>
      <c r="CL3763" s="265"/>
      <c r="CM3763" s="272"/>
      <c r="CN3763" s="264"/>
      <c r="CO3763" s="177"/>
      <c r="CP3763" s="226"/>
      <c r="CQ3763" s="226"/>
      <c r="CR3763" s="226"/>
      <c r="CS3763" s="178"/>
      <c r="CT3763" s="178"/>
      <c r="CU3763" s="178"/>
      <c r="CV3763" s="178"/>
      <c r="CW3763" s="178"/>
      <c r="CX3763" s="178"/>
      <c r="CY3763" s="178"/>
      <c r="CZ3763" s="178"/>
      <c r="DA3763" s="178"/>
    </row>
    <row r="3764" spans="1:105" s="120" customFormat="1" ht="15" customHeight="1">
      <c r="A3764" s="228"/>
      <c r="B3764" s="346"/>
      <c r="C3764" s="349"/>
      <c r="D3764" s="237"/>
      <c r="E3764" s="237"/>
      <c r="F3764" s="243"/>
      <c r="G3764" s="122">
        <v>2.1</v>
      </c>
      <c r="H3764" s="84"/>
      <c r="I3764" s="84"/>
      <c r="J3764" s="84"/>
      <c r="K3764" s="84"/>
      <c r="L3764" s="84"/>
      <c r="M3764" s="84"/>
      <c r="N3764" s="84"/>
      <c r="O3764" s="84"/>
      <c r="P3764" s="84"/>
      <c r="Q3764" s="84"/>
      <c r="R3764" s="84"/>
      <c r="S3764" s="84"/>
      <c r="T3764" s="84"/>
      <c r="U3764" s="84"/>
      <c r="V3764" s="84"/>
      <c r="W3764" s="84"/>
      <c r="X3764" s="84"/>
      <c r="Y3764" s="84"/>
      <c r="Z3764" s="84"/>
      <c r="AA3764" s="84"/>
      <c r="AB3764" s="84"/>
      <c r="AC3764" s="80"/>
      <c r="AD3764" s="80"/>
      <c r="AE3764" s="80"/>
      <c r="AF3764" s="80"/>
      <c r="AG3764" s="80"/>
      <c r="AH3764" s="80"/>
      <c r="AI3764" s="80"/>
      <c r="AJ3764" s="80"/>
      <c r="AK3764" s="80"/>
      <c r="AL3764" s="80"/>
      <c r="AM3764" s="240"/>
      <c r="AN3764" s="240"/>
      <c r="AO3764" s="240"/>
      <c r="AP3764" s="240"/>
      <c r="AQ3764" s="240"/>
      <c r="AR3764" s="240"/>
      <c r="AS3764" s="240"/>
      <c r="AT3764" s="256"/>
      <c r="AU3764" s="256"/>
      <c r="AV3764" s="259"/>
      <c r="AW3764" s="259"/>
      <c r="AX3764" s="256"/>
      <c r="AY3764" s="256"/>
      <c r="AZ3764" s="256"/>
      <c r="BA3764" s="256"/>
      <c r="BB3764" s="256"/>
      <c r="BC3764" s="256"/>
      <c r="BD3764" s="256"/>
      <c r="BE3764" s="256"/>
      <c r="BF3764" s="256"/>
      <c r="BG3764" s="256"/>
      <c r="BH3764" s="256"/>
      <c r="BI3764" s="256"/>
      <c r="BJ3764" s="256"/>
      <c r="BK3764" s="256"/>
      <c r="BL3764" s="262"/>
      <c r="BM3764" s="262"/>
      <c r="BN3764" s="262"/>
      <c r="BO3764" s="262"/>
      <c r="BP3764" s="262"/>
      <c r="BQ3764" s="262"/>
      <c r="BR3764" s="270"/>
      <c r="BS3764" s="270"/>
      <c r="BT3764" s="270"/>
      <c r="BU3764" s="270"/>
      <c r="BV3764" s="270"/>
      <c r="BW3764" s="270"/>
      <c r="BX3764" s="256"/>
      <c r="BY3764" s="256"/>
      <c r="BZ3764" s="256"/>
      <c r="CA3764" s="267"/>
      <c r="CB3764" s="267"/>
      <c r="CC3764" s="274"/>
      <c r="CD3764" s="267"/>
      <c r="CE3764" s="267"/>
      <c r="CF3764" s="267"/>
      <c r="CG3764" s="267"/>
      <c r="CH3764" s="267"/>
      <c r="CI3764" s="267"/>
      <c r="CJ3764" s="267"/>
      <c r="CK3764" s="267"/>
      <c r="CL3764" s="265"/>
      <c r="CM3764" s="272"/>
      <c r="CN3764" s="264"/>
      <c r="CO3764" s="177"/>
      <c r="CP3764" s="226"/>
      <c r="CQ3764" s="226"/>
      <c r="CR3764" s="226"/>
      <c r="CS3764" s="178"/>
      <c r="CT3764" s="178"/>
      <c r="CU3764" s="178"/>
      <c r="CV3764" s="178"/>
      <c r="CW3764" s="178"/>
      <c r="CX3764" s="178"/>
      <c r="CY3764" s="178"/>
      <c r="CZ3764" s="178"/>
      <c r="DA3764" s="178"/>
    </row>
    <row r="3765" spans="1:105" s="120" customFormat="1" ht="15" customHeight="1">
      <c r="A3765" s="228"/>
      <c r="B3765" s="346"/>
      <c r="C3765" s="349"/>
      <c r="D3765" s="237"/>
      <c r="E3765" s="237"/>
      <c r="F3765" s="243"/>
      <c r="G3765" s="122">
        <v>2.7</v>
      </c>
      <c r="H3765" s="84"/>
      <c r="I3765" s="84"/>
      <c r="J3765" s="84"/>
      <c r="K3765" s="84"/>
      <c r="L3765" s="84"/>
      <c r="M3765" s="84"/>
      <c r="N3765" s="84"/>
      <c r="O3765" s="84">
        <v>6.5</v>
      </c>
      <c r="P3765" s="84"/>
      <c r="Q3765" s="84"/>
      <c r="R3765" s="84"/>
      <c r="S3765" s="84"/>
      <c r="T3765" s="84"/>
      <c r="U3765" s="84"/>
      <c r="V3765" s="84"/>
      <c r="W3765" s="84"/>
      <c r="X3765" s="84"/>
      <c r="Y3765" s="84"/>
      <c r="Z3765" s="84"/>
      <c r="AA3765" s="84"/>
      <c r="AB3765" s="84"/>
      <c r="AC3765" s="80"/>
      <c r="AD3765" s="80"/>
      <c r="AE3765" s="80"/>
      <c r="AF3765" s="80"/>
      <c r="AG3765" s="80"/>
      <c r="AH3765" s="80"/>
      <c r="AI3765" s="80"/>
      <c r="AJ3765" s="80"/>
      <c r="AK3765" s="80"/>
      <c r="AL3765" s="80"/>
      <c r="AM3765" s="240"/>
      <c r="AN3765" s="240"/>
      <c r="AO3765" s="240"/>
      <c r="AP3765" s="240"/>
      <c r="AQ3765" s="240"/>
      <c r="AR3765" s="240"/>
      <c r="AS3765" s="240"/>
      <c r="AT3765" s="256"/>
      <c r="AU3765" s="256"/>
      <c r="AV3765" s="259"/>
      <c r="AW3765" s="259"/>
      <c r="AX3765" s="256"/>
      <c r="AY3765" s="256"/>
      <c r="AZ3765" s="256"/>
      <c r="BA3765" s="256"/>
      <c r="BB3765" s="256"/>
      <c r="BC3765" s="256"/>
      <c r="BD3765" s="256"/>
      <c r="BE3765" s="256"/>
      <c r="BF3765" s="256"/>
      <c r="BG3765" s="256"/>
      <c r="BH3765" s="256"/>
      <c r="BI3765" s="256"/>
      <c r="BJ3765" s="256"/>
      <c r="BK3765" s="256"/>
      <c r="BL3765" s="262"/>
      <c r="BM3765" s="262"/>
      <c r="BN3765" s="262"/>
      <c r="BO3765" s="262"/>
      <c r="BP3765" s="262"/>
      <c r="BQ3765" s="262"/>
      <c r="BR3765" s="270"/>
      <c r="BS3765" s="270"/>
      <c r="BT3765" s="270"/>
      <c r="BU3765" s="270"/>
      <c r="BV3765" s="270"/>
      <c r="BW3765" s="270"/>
      <c r="BX3765" s="256"/>
      <c r="BY3765" s="256"/>
      <c r="BZ3765" s="256"/>
      <c r="CA3765" s="267"/>
      <c r="CB3765" s="267"/>
      <c r="CC3765" s="274"/>
      <c r="CD3765" s="267"/>
      <c r="CE3765" s="267"/>
      <c r="CF3765" s="267"/>
      <c r="CG3765" s="267"/>
      <c r="CH3765" s="267"/>
      <c r="CI3765" s="267"/>
      <c r="CJ3765" s="267"/>
      <c r="CK3765" s="267"/>
      <c r="CL3765" s="265"/>
      <c r="CM3765" s="272"/>
      <c r="CN3765" s="264"/>
      <c r="CO3765" s="177"/>
      <c r="CP3765" s="226"/>
      <c r="CQ3765" s="226"/>
      <c r="CR3765" s="226"/>
      <c r="CS3765" s="178"/>
      <c r="CT3765" s="178"/>
      <c r="CU3765" s="178"/>
      <c r="CV3765" s="178"/>
      <c r="CW3765" s="178"/>
      <c r="CX3765" s="178"/>
      <c r="CY3765" s="178"/>
      <c r="CZ3765" s="178"/>
      <c r="DA3765" s="178"/>
    </row>
    <row r="3766" spans="1:105" s="120" customFormat="1" ht="15" customHeight="1">
      <c r="A3766" s="228"/>
      <c r="B3766" s="346"/>
      <c r="C3766" s="349"/>
      <c r="D3766" s="237"/>
      <c r="E3766" s="237"/>
      <c r="F3766" s="243"/>
      <c r="G3766" s="122">
        <v>3</v>
      </c>
      <c r="H3766" s="84"/>
      <c r="I3766" s="84"/>
      <c r="J3766" s="84"/>
      <c r="K3766" s="84"/>
      <c r="L3766" s="84"/>
      <c r="M3766" s="84"/>
      <c r="N3766" s="84"/>
      <c r="O3766" s="84"/>
      <c r="P3766" s="84"/>
      <c r="Q3766" s="84"/>
      <c r="R3766" s="84"/>
      <c r="S3766" s="84"/>
      <c r="T3766" s="84"/>
      <c r="U3766" s="84"/>
      <c r="V3766" s="84"/>
      <c r="W3766" s="84"/>
      <c r="X3766" s="84"/>
      <c r="Y3766" s="84"/>
      <c r="Z3766" s="84"/>
      <c r="AA3766" s="84"/>
      <c r="AB3766" s="84"/>
      <c r="AC3766" s="80"/>
      <c r="AD3766" s="80"/>
      <c r="AE3766" s="80"/>
      <c r="AF3766" s="80"/>
      <c r="AG3766" s="80"/>
      <c r="AH3766" s="80"/>
      <c r="AI3766" s="80"/>
      <c r="AJ3766" s="80"/>
      <c r="AK3766" s="80"/>
      <c r="AL3766" s="80"/>
      <c r="AM3766" s="240"/>
      <c r="AN3766" s="240"/>
      <c r="AO3766" s="240"/>
      <c r="AP3766" s="240"/>
      <c r="AQ3766" s="240"/>
      <c r="AR3766" s="240"/>
      <c r="AS3766" s="240"/>
      <c r="AT3766" s="256"/>
      <c r="AU3766" s="256"/>
      <c r="AV3766" s="259"/>
      <c r="AW3766" s="259"/>
      <c r="AX3766" s="256"/>
      <c r="AY3766" s="256"/>
      <c r="AZ3766" s="256"/>
      <c r="BA3766" s="256"/>
      <c r="BB3766" s="256"/>
      <c r="BC3766" s="256"/>
      <c r="BD3766" s="256"/>
      <c r="BE3766" s="256"/>
      <c r="BF3766" s="256"/>
      <c r="BG3766" s="256"/>
      <c r="BH3766" s="256"/>
      <c r="BI3766" s="256"/>
      <c r="BJ3766" s="256"/>
      <c r="BK3766" s="256"/>
      <c r="BL3766" s="262"/>
      <c r="BM3766" s="262"/>
      <c r="BN3766" s="262"/>
      <c r="BO3766" s="262"/>
      <c r="BP3766" s="262"/>
      <c r="BQ3766" s="262"/>
      <c r="BR3766" s="270"/>
      <c r="BS3766" s="270"/>
      <c r="BT3766" s="270"/>
      <c r="BU3766" s="270"/>
      <c r="BV3766" s="270"/>
      <c r="BW3766" s="270"/>
      <c r="BX3766" s="256"/>
      <c r="BY3766" s="256"/>
      <c r="BZ3766" s="256"/>
      <c r="CA3766" s="267"/>
      <c r="CB3766" s="267"/>
      <c r="CC3766" s="274"/>
      <c r="CD3766" s="267"/>
      <c r="CE3766" s="267"/>
      <c r="CF3766" s="267"/>
      <c r="CG3766" s="267"/>
      <c r="CH3766" s="267"/>
      <c r="CI3766" s="267"/>
      <c r="CJ3766" s="267"/>
      <c r="CK3766" s="267"/>
      <c r="CL3766" s="265"/>
      <c r="CM3766" s="272"/>
      <c r="CN3766" s="264"/>
      <c r="CO3766" s="177"/>
      <c r="CP3766" s="226"/>
      <c r="CQ3766" s="226"/>
      <c r="CR3766" s="226"/>
      <c r="CS3766" s="178"/>
      <c r="CT3766" s="178"/>
      <c r="CU3766" s="178"/>
      <c r="CV3766" s="178"/>
      <c r="CW3766" s="178"/>
      <c r="CX3766" s="178"/>
      <c r="CY3766" s="178"/>
      <c r="CZ3766" s="178"/>
      <c r="DA3766" s="178"/>
    </row>
    <row r="3767" spans="1:105" s="120" customFormat="1" ht="15" customHeight="1">
      <c r="A3767" s="228"/>
      <c r="B3767" s="346"/>
      <c r="C3767" s="349"/>
      <c r="D3767" s="237"/>
      <c r="E3767" s="237"/>
      <c r="F3767" s="244"/>
      <c r="G3767" s="123">
        <v>3.9</v>
      </c>
      <c r="H3767" s="85"/>
      <c r="I3767" s="85"/>
      <c r="J3767" s="85"/>
      <c r="K3767" s="85"/>
      <c r="L3767" s="85"/>
      <c r="M3767" s="85"/>
      <c r="N3767" s="85"/>
      <c r="O3767" s="85"/>
      <c r="P3767" s="85"/>
      <c r="Q3767" s="85"/>
      <c r="R3767" s="85"/>
      <c r="S3767" s="85"/>
      <c r="T3767" s="85"/>
      <c r="U3767" s="85"/>
      <c r="V3767" s="85"/>
      <c r="W3767" s="85"/>
      <c r="X3767" s="85"/>
      <c r="Y3767" s="85"/>
      <c r="Z3767" s="85"/>
      <c r="AA3767" s="85"/>
      <c r="AB3767" s="85"/>
      <c r="AC3767" s="81"/>
      <c r="AD3767" s="81"/>
      <c r="AE3767" s="81"/>
      <c r="AF3767" s="81"/>
      <c r="AG3767" s="81"/>
      <c r="AH3767" s="81"/>
      <c r="AI3767" s="81"/>
      <c r="AJ3767" s="81"/>
      <c r="AK3767" s="81"/>
      <c r="AL3767" s="81"/>
      <c r="AM3767" s="240"/>
      <c r="AN3767" s="240"/>
      <c r="AO3767" s="240"/>
      <c r="AP3767" s="240"/>
      <c r="AQ3767" s="240"/>
      <c r="AR3767" s="240"/>
      <c r="AS3767" s="240"/>
      <c r="AT3767" s="256"/>
      <c r="AU3767" s="256"/>
      <c r="AV3767" s="259"/>
      <c r="AW3767" s="259"/>
      <c r="AX3767" s="256"/>
      <c r="AY3767" s="256"/>
      <c r="AZ3767" s="256"/>
      <c r="BA3767" s="256"/>
      <c r="BB3767" s="256"/>
      <c r="BC3767" s="256"/>
      <c r="BD3767" s="256"/>
      <c r="BE3767" s="256"/>
      <c r="BF3767" s="256"/>
      <c r="BG3767" s="256"/>
      <c r="BH3767" s="256"/>
      <c r="BI3767" s="256"/>
      <c r="BJ3767" s="256"/>
      <c r="BK3767" s="256"/>
      <c r="BL3767" s="262"/>
      <c r="BM3767" s="262"/>
      <c r="BN3767" s="262"/>
      <c r="BO3767" s="262"/>
      <c r="BP3767" s="262"/>
      <c r="BQ3767" s="262"/>
      <c r="BR3767" s="270"/>
      <c r="BS3767" s="270"/>
      <c r="BT3767" s="270"/>
      <c r="BU3767" s="270"/>
      <c r="BV3767" s="270"/>
      <c r="BW3767" s="270"/>
      <c r="BX3767" s="256"/>
      <c r="BY3767" s="256"/>
      <c r="BZ3767" s="256"/>
      <c r="CA3767" s="267"/>
      <c r="CB3767" s="267"/>
      <c r="CC3767" s="274"/>
      <c r="CD3767" s="267"/>
      <c r="CE3767" s="267"/>
      <c r="CF3767" s="267"/>
      <c r="CG3767" s="267"/>
      <c r="CH3767" s="267"/>
      <c r="CI3767" s="267"/>
      <c r="CJ3767" s="267"/>
      <c r="CK3767" s="267"/>
      <c r="CL3767" s="265"/>
      <c r="CM3767" s="272"/>
      <c r="CN3767" s="264"/>
      <c r="CO3767" s="177"/>
      <c r="CP3767" s="226"/>
      <c r="CQ3767" s="226"/>
      <c r="CR3767" s="226"/>
      <c r="CS3767" s="178"/>
      <c r="CT3767" s="178"/>
      <c r="CU3767" s="178"/>
      <c r="CV3767" s="178"/>
      <c r="CW3767" s="178"/>
      <c r="CX3767" s="178"/>
      <c r="CY3767" s="178"/>
      <c r="CZ3767" s="178"/>
      <c r="DA3767" s="178"/>
    </row>
    <row r="3768" spans="1:105" s="120" customFormat="1" ht="15" customHeight="1">
      <c r="A3768" s="229"/>
      <c r="B3768" s="347"/>
      <c r="C3768" s="350"/>
      <c r="D3768" s="238"/>
      <c r="E3768" s="238"/>
      <c r="F3768" s="245" t="s">
        <v>83</v>
      </c>
      <c r="G3768" s="246"/>
      <c r="H3768" s="82"/>
      <c r="I3768" s="82"/>
      <c r="J3768" s="82"/>
      <c r="K3768" s="82"/>
      <c r="L3768" s="82"/>
      <c r="M3768" s="82"/>
      <c r="N3768" s="82"/>
      <c r="O3768" s="82"/>
      <c r="P3768" s="82"/>
      <c r="Q3768" s="82"/>
      <c r="R3768" s="82"/>
      <c r="S3768" s="82"/>
      <c r="T3768" s="82"/>
      <c r="U3768" s="82"/>
      <c r="V3768" s="82"/>
      <c r="W3768" s="82"/>
      <c r="X3768" s="82"/>
      <c r="Y3768" s="82"/>
      <c r="Z3768" s="82"/>
      <c r="AA3768" s="82"/>
      <c r="AB3768" s="82"/>
      <c r="AC3768" s="35"/>
      <c r="AD3768" s="35"/>
      <c r="AE3768" s="35"/>
      <c r="AF3768" s="35"/>
      <c r="AG3768" s="35"/>
      <c r="AH3768" s="35"/>
      <c r="AI3768" s="35"/>
      <c r="AJ3768" s="35"/>
      <c r="AK3768" s="35"/>
      <c r="AL3768" s="35"/>
      <c r="AM3768" s="241"/>
      <c r="AN3768" s="241"/>
      <c r="AO3768" s="241"/>
      <c r="AP3768" s="241"/>
      <c r="AQ3768" s="241"/>
      <c r="AR3768" s="241"/>
      <c r="AS3768" s="241"/>
      <c r="AT3768" s="257"/>
      <c r="AU3768" s="257"/>
      <c r="AV3768" s="260"/>
      <c r="AW3768" s="260"/>
      <c r="AX3768" s="257"/>
      <c r="AY3768" s="257"/>
      <c r="AZ3768" s="257"/>
      <c r="BA3768" s="257"/>
      <c r="BB3768" s="257"/>
      <c r="BC3768" s="257"/>
      <c r="BD3768" s="257"/>
      <c r="BE3768" s="257"/>
      <c r="BF3768" s="257"/>
      <c r="BG3768" s="257"/>
      <c r="BH3768" s="257"/>
      <c r="BI3768" s="257"/>
      <c r="BJ3768" s="257"/>
      <c r="BK3768" s="257"/>
      <c r="BL3768" s="263"/>
      <c r="BM3768" s="263"/>
      <c r="BN3768" s="263"/>
      <c r="BO3768" s="263"/>
      <c r="BP3768" s="263"/>
      <c r="BQ3768" s="263"/>
      <c r="BR3768" s="271"/>
      <c r="BS3768" s="271"/>
      <c r="BT3768" s="271"/>
      <c r="BU3768" s="271"/>
      <c r="BV3768" s="271"/>
      <c r="BW3768" s="271"/>
      <c r="BX3768" s="257"/>
      <c r="BY3768" s="257"/>
      <c r="BZ3768" s="257"/>
      <c r="CA3768" s="268"/>
      <c r="CB3768" s="268"/>
      <c r="CC3768" s="275"/>
      <c r="CD3768" s="268"/>
      <c r="CE3768" s="268"/>
      <c r="CF3768" s="268"/>
      <c r="CG3768" s="268"/>
      <c r="CH3768" s="268"/>
      <c r="CI3768" s="268"/>
      <c r="CJ3768" s="268"/>
      <c r="CK3768" s="268"/>
      <c r="CL3768" s="265"/>
      <c r="CM3768" s="272"/>
      <c r="CN3768" s="264"/>
      <c r="CO3768" s="177"/>
      <c r="CP3768" s="226"/>
      <c r="CQ3768" s="226"/>
      <c r="CR3768" s="226"/>
      <c r="CS3768" s="178"/>
      <c r="CT3768" s="178"/>
      <c r="CU3768" s="178"/>
      <c r="CV3768" s="178"/>
      <c r="CW3768" s="178"/>
      <c r="CX3768" s="178"/>
      <c r="CY3768" s="178"/>
      <c r="CZ3768" s="178"/>
      <c r="DA3768" s="178"/>
    </row>
    <row r="3769" spans="1:105" s="120" customFormat="1" ht="15" customHeight="1">
      <c r="A3769" s="227">
        <f t="shared" si="1173"/>
        <v>467</v>
      </c>
      <c r="B3769" s="345" t="s">
        <v>714</v>
      </c>
      <c r="C3769" s="348" t="s">
        <v>722</v>
      </c>
      <c r="D3769" s="236">
        <v>44200</v>
      </c>
      <c r="E3769" s="236" t="s">
        <v>353</v>
      </c>
      <c r="F3769" s="253" t="s">
        <v>80</v>
      </c>
      <c r="G3769" s="254"/>
      <c r="H3769" s="82" t="s">
        <v>69</v>
      </c>
      <c r="I3769" s="82"/>
      <c r="J3769" s="82" t="s">
        <v>61</v>
      </c>
      <c r="K3769" s="82" t="s">
        <v>61</v>
      </c>
      <c r="L3769" s="82" t="s">
        <v>61</v>
      </c>
      <c r="M3769" s="82" t="s">
        <v>61</v>
      </c>
      <c r="N3769" s="82" t="s">
        <v>61</v>
      </c>
      <c r="O3769" s="82" t="s">
        <v>973</v>
      </c>
      <c r="P3769" s="82" t="s">
        <v>61</v>
      </c>
      <c r="Q3769" s="82" t="s">
        <v>61</v>
      </c>
      <c r="R3769" s="82" t="s">
        <v>61</v>
      </c>
      <c r="S3769" s="82" t="s">
        <v>61</v>
      </c>
      <c r="T3769" s="82" t="s">
        <v>61</v>
      </c>
      <c r="U3769" s="82" t="s">
        <v>61</v>
      </c>
      <c r="V3769" s="82"/>
      <c r="W3769" s="82" t="s">
        <v>60</v>
      </c>
      <c r="X3769" s="82" t="s">
        <v>60</v>
      </c>
      <c r="Y3769" s="82" t="s">
        <v>60</v>
      </c>
      <c r="Z3769" s="82" t="s">
        <v>60</v>
      </c>
      <c r="AA3769" s="82" t="s">
        <v>60</v>
      </c>
      <c r="AB3769" s="82" t="s">
        <v>60</v>
      </c>
      <c r="AC3769" s="82"/>
      <c r="AD3769" s="82" t="s">
        <v>60</v>
      </c>
      <c r="AE3769" s="82" t="s">
        <v>60</v>
      </c>
      <c r="AF3769" s="82" t="s">
        <v>60</v>
      </c>
      <c r="AG3769" s="82" t="s">
        <v>60</v>
      </c>
      <c r="AH3769" s="82" t="s">
        <v>60</v>
      </c>
      <c r="AI3769" s="82" t="s">
        <v>1471</v>
      </c>
      <c r="AJ3769" s="82"/>
      <c r="AK3769" s="82" t="s">
        <v>61</v>
      </c>
      <c r="AL3769" s="82" t="s">
        <v>61</v>
      </c>
      <c r="AM3769" s="239">
        <f>COUNTIF(H3769:AL3769,"PH")+COUNTIF(H3769:AL3769,"PH/L")+COUNTIF(H3769:AL3769,"PM")</f>
        <v>0</v>
      </c>
      <c r="AN3769" s="239">
        <f>COUNTIF(H3769:AL3769,"PD")+COUNTIF(H3769:AL3769,"PDD")+COUNTIF(H3769:AL3769,"P/DS")/2+COUNTIF(H3769:AL3769,"PMD")</f>
        <v>0</v>
      </c>
      <c r="AO3769" s="239">
        <f>COUNTIF(H3769:AL3769,"PN")+COUNTIF(H3769:AL3769,"P/NS")/2+COUNTIF(H3769:AL3769,"PH")+COUNTIF(H3769:AL3769,"PH/F")/2+COUNTIF(H3769:AL3769,"PH/L")/2+COUNTIF(H3769:AL3769,"PM")</f>
        <v>0</v>
      </c>
      <c r="AP3769" s="239">
        <f>COUNTIF(H3769:AL3769,"BH")+COUNTIF(H3769:AL3769,"AL/BL")+COUNTIF(H3769:AL3769,"UL/BL")+COUNTIF(H3769:AL3769,"BM")</f>
        <v>0</v>
      </c>
      <c r="AQ3769" s="239">
        <f>COUNTIF(H3769:AL3769,"DS")+COUNTIF(H3769:AL3769,"AL/DS")/2+COUNTIF(H3769:AL3769,"UL/DS")/2+COUNTIF(H3769:AL3769,"CT")+COUNTIF(H3769:AL3769,"MD")</f>
        <v>11.5</v>
      </c>
      <c r="AR3769" s="239">
        <f>COUNTIF(H3769:AL3769,"NS")+COUNTIF(H3769:AL3769,"AL/NS")/2+COUNTIF(H3769:AL3769,"UL/NS")/2+COUNTIF(H3769:AL3769,"BH")+COUNTIF(H3769:AL3769,"AL/BF")/2+COUNTIF(H3769:AL3769,"AL/BL")/2+COUNTIF(H3769:AL3769,"UL/BL")/2+COUNTIF(H3769:AL3769,"UL/BF")/2+COUNTIF(H3769:AL3769,"BM")</f>
        <v>13</v>
      </c>
      <c r="AS3769" s="239">
        <f>COUNTIF(H3769:AL3769,"AL")+COUNTIF(H3769:AL3769,"AL/DS")/2+COUNTIF(H3769:AL3769,"AL/NS")/2+COUNTIF(H3769:AL3769,"NH")+COUNTIF(H3769:AL3769,"SL")+COUNTIF(H3769:AL3769,"NHD")+COUNTIF(H3769:AL3769,"B")+COUNTIF(H3769:AL3769,"HL")+COUNTIF(H3769:AL3769,"AL/BF")/2+COUNTIF(H3769:AL3769,"AL/BL")/2</f>
        <v>1</v>
      </c>
      <c r="AT3769" s="255">
        <f>COUNTIF(H3769:AL3769,"PD")+COUNTIF(H3769:AL3769,"PN")+COUNTIF(H3769:AL3769,"P/DS")/2+COUNTIF(H3769:AL3769,"P/NS")/2+COUNTIF(H3769:AL3769,"DS")+COUNTIF(H3769:AL3769,"NS")+COUNTIF(H3769:AL3769,"AL")+COUNTIF(H3769:AL3769,"AL/DS")+COUNTIF(H3769:AL3769,"AL/NS")+COUNTIF(H3769:AL3769,"NH")+COUNTIF(H3769:AL3769,"SL")+COUNTIF(H3769:AL3769,"UL/DS")/2+COUNTIF(H3769:AL3769,"UL/NS")/2+COUNTIF(H3769:AL3769,"CT")+COUNTIF(H3769:AL3769,"NHD")+COUNTIF(H3769:AL3769,"PDD")+COUNTIF(H3769:AL3769,"B")+COUNTIF(H3769:AL3769,"HL")+COUNTIF(H3769:AL3769,"PH")+COUNTIF(H3769:AL3769,"BH")+COUNTIF(H3769:AL3769,"AL/BF")+COUNTIF(H3769:AL3769,"AL/BL")+COUNTIF(H3769:AL3769,"UL/BF")/2+COUNTIF(H3769:AL3769,"UL/BL")/2+COUNTIF(H3769:AL3769,"PH/F")/2+COUNTIF(H3769:AL3769,"PH/L")/2+COUNTIF(H3769:AL3769,"MD")+COUNTIF(H3769:AL3769,"PMD")+COUNTIF(H3769:AL3769,"PM")+COUNTIF(H3769:AL3769,"BM")</f>
        <v>25.5</v>
      </c>
      <c r="AU3769" s="255">
        <f>COUNTIF(H3769:AL3769,"P/DS")/2+COUNTIF(H3769:AL3769,"P/NS")/2+COUNTIF(H3769:AL3769,"IL")+COUNTIF(H3769:AL3769,"NL")+COUNTIF(H3769:AL3769,"UL")+COUNTIF(H3769:AL3769,"UL/DS")/2+COUNTIF(H3769:AL3769,"UL/NS")/2+COUNTIF(H3769:AL3769,"KT")+COUNTIF(H3769:AL3769,"UL/BF")/2+COUNTIF(H3769:AL3769,"UL/BL")/2+COUNTIF(H3769:AL3769,"PH/F")/2+COUNTIF(H3769:AL3769,"PH/L")/2+COUNTIF(H3769:AL3769,"NB")</f>
        <v>0.5</v>
      </c>
      <c r="AV3769" s="258">
        <f>COUNTIF(H3769:AL3769,"PN")+COUNTIF(H3769:AL3769,"TVD")+COUNTIF(H3769:AL3769,"PH")+COUNTIF(H3769:AL3769,"PM")+COUNTIF(H3769:AL3769,"PDD")-COUNTIFS(H3769:AL3769,"PN",H3776:AL3776,"&gt;=3")-COUNTIFS(H3769:AL3769,"PM",H3776:AL3776,"&gt;=3")</f>
        <v>0</v>
      </c>
      <c r="AW3769" s="258">
        <f>COUNTIF(H3769:AL3769,"NS")+COUNTIF(H3769:AL3769,"D")+COUNTIF(H3769:AL3769,"BH")+COUNTIF(H3769:AL3769,"NHD")+COUNTIF(H3769:AL3769,"BM")-COUNTIFS(H3769:AL3769,"NS",H3776:AL3776,"&gt;=3")-COUNTIFS(H3769:AL3769,"BH",H3776:AL3776,"&gt;=3")-COUNTIFS(H3769:AL3769,"BM",H3776:AL3776,"&gt;=3")</f>
        <v>14</v>
      </c>
      <c r="AX3769" s="255">
        <f>COUNTIF(H3769:AL3769,"AL")+COUNTIF(H3769:AL3769,"AL/DS")/2+COUNTIF(H3769:AL3769,"AL/NS")/2+COUNTIF(H3769:AL3769,"AL/BF")+COUNTIF(H3769:AL3769,"AL/BL")/2</f>
        <v>0</v>
      </c>
      <c r="AY3769" s="255">
        <f>COUNTIF(H3769:AL3769,"SL")</f>
        <v>0</v>
      </c>
      <c r="AZ3769" s="255">
        <f>COUNTIF(H3769:AL3769,"NH")</f>
        <v>1</v>
      </c>
      <c r="BA3769" s="255">
        <f>COUNTIF(H3769:AL3769,"HL")</f>
        <v>0</v>
      </c>
      <c r="BB3769" s="255">
        <f>COUNTIF(G3769:AL3769,"P/DS")/2+COUNTIF(G3769:AL3769,"P/NS")/2+COUNTIF(G3769:AL3769,"UL")+COUNTIF(G3769:AL3769,"UL/DS")/2+COUNTIF(G3769:AL3769,"UL/NS")/2+COUNTIF(G3769:AL3769,"UL/BL")/2+COUNTIF(G3769:AL3769,"UL/BF")/2+COUNTIF(G3769:AL3769,"PH/F")/2+COUNTIF(G3769:AL3769,"PH/L")/2</f>
        <v>0.5</v>
      </c>
      <c r="BC3769" s="255">
        <f>COUNTIF(H3769:AL3769,"NB")</f>
        <v>0</v>
      </c>
      <c r="BD3769" s="255">
        <f>COUNTIF(H3769:AL3769,"NL")</f>
        <v>0</v>
      </c>
      <c r="BE3769" s="255">
        <f>COUNTIF(H3769:AL3769,"IL")</f>
        <v>0</v>
      </c>
      <c r="BF3769" s="255">
        <f>COUNTIF(H3769:AL3769,"KT")</f>
        <v>0</v>
      </c>
      <c r="BG3769" s="255">
        <f>COUNTIF(H3769:AL3769,"L70")</f>
        <v>0</v>
      </c>
      <c r="BH3769" s="255">
        <f>COUNTIF(H3769:AL3769,"MD")</f>
        <v>0</v>
      </c>
      <c r="BI3769" s="255">
        <f>COUNTIF(H3769:AL3769,"PMD")</f>
        <v>0</v>
      </c>
      <c r="BJ3769" s="255">
        <f>COUNTIF(H3769:AL3769,"PM")</f>
        <v>0</v>
      </c>
      <c r="BK3769" s="255">
        <f>COUNTIF(H3769:AL3769,"BM")</f>
        <v>0</v>
      </c>
      <c r="BL3769" s="261">
        <f>SUMIF(H3769:AL3769,"PD",H3770:AL3770)+SUMIF(H3769:AL3769,"PN",H3770:AL3770)+SUMIF(H3769:AL3769,"P/DS",H3770:AL3770)+SUMIF(H3769:AL3769,"PN/F",H3770:AL3770)+SUMIF(H3769:AL3769,"PN/L",H3770:AL3770)+SUMIF(H3769:AL3769,"TV",H3770:AL3770)+SUMIF(H3769:AL3769,"TVD",H3770:AL3770)+SUMIF(H3769:AL3769,"PDD",H3770:AL3770)</f>
        <v>0</v>
      </c>
      <c r="BM3769" s="261">
        <f>SUMIF(H3769:AL3769,"PD",H3771:AL3771)+SUMIF(H3769:AL3769,"PN",H3771:AL3771)+SUMIF(H3769:AL3769,"P/DS",H3771:AL3771)+SUMIF(H3769:AL3769,"PN/F",H3771:AL3771)+SUMIF(H3769:AL3769,"PN/L",H3771:AL3771)+SUMIF(H3769:AL3769,"TV",H3771:AL3771)+SUMIF(H3769:AL3769,"TVD",H3771:AL3771)+SUMIF(H3769:AL3769,"PDD",H3771:AL3771)+SUMIF(H3769:AL3769,"PMD",H3771:AL3771)</f>
        <v>0</v>
      </c>
      <c r="BN3769" s="261">
        <f>SUMIF(H3769:AL3769,"PD",H3772:AL3772)+SUMIF(H3769:AL3769,"PN",H3772:AL3772)+SUMIF(H3769:AL3769,"P/DS",H3772:AL3772)+SUMIF(H3769:AL3769,"PN/F",H3772:AL3772)+SUMIF(H3769:AL3769,"PN/L",H3772:AL3772)+SUMIF(H3769:AL3769,"TV",H3772:AL3772)+SUMIF(H3769:AL3769,"TVD",H3772:AL3772)</f>
        <v>0</v>
      </c>
      <c r="BO3769" s="261">
        <f>SUMIF(H3769:AL3769,"PD",H3773:AL3773)+SUMIF(H3769:AL3769,"PN",H3773:AL3773)+SUMIF(H3769:AL3769,"P/DS",H3773:AL3773)+SUMIF(H3769:AL3769,"PN/F",H3773:AL3773)+SUMIF(H3769:AL3769,"PN/L",H3773:AL3773)+SUMIF(H3769:AL3769,"TV",H3773:AL3773)+SUMIF(H3769:AL3769,"TVD",H3773:AL3773)</f>
        <v>0</v>
      </c>
      <c r="BP3769" s="261">
        <f>SUMIF(H3769:AL3769,"PD",H3774:AL3774)+SUMIF(H3769:AL3769,"PN",H3774:AL3774)+SUMIF(H3769:AL3769,"P/DS",H3774:AL3774)+SUMIF(H3769:AL3769,"PN/F",H3774:AL3774)+SUMIF(H3769:AL3769,"PN/L",H3774:AL3774)+SUMIF(H3769:AL3769,"TV",H3774:AL3774)+SUMIF(H3769:AL3769,"TVD",H3774:AL3774)+SUMIF(H3769:AL3769,"PDD",H3774:AL3774)+SUMIF(H3769:AL3769,"PH",H3774:AL3774)+SUMIF(H3769:AL3769,"PM",H3774:AL3774)</f>
        <v>0</v>
      </c>
      <c r="BQ3769" s="261">
        <f>SUMIF(H3769:AL3769,"PD",H3775:AL3775)+SUMIF(H3769:AL3769,"PN",H3775:AL3775)+SUMIF(H3769:AL3769,"P/DS",H3775:AL3775)+SUMIF(H3769:AL3769,"PN/F",H3775:AL3775)+SUMIF(H3769:AL3769,"PN/L",H3775:AL3775)+SUMIF(H3769:AL3769,"TV",H3775:AL3775)+SUMIF(H3769:AL3769,"TVD",H3775:AL3775)+SUMIF(H3769:AL3769,"PDD",H3775:AL3775)+SUMIF(H3769:AL3769,"PH",H3775:AL3775)+SUMIF(H3769:AL3769,"PM",H3775:AL3775)</f>
        <v>0</v>
      </c>
      <c r="BR3769" s="269">
        <f>SUM(H3770:AL3770)-BL3769</f>
        <v>34.5</v>
      </c>
      <c r="BS3769" s="269">
        <f>SUM(H3771:AL3771)-BM3769</f>
        <v>8.5</v>
      </c>
      <c r="BT3769" s="269">
        <f>SUM(H3772:AL3772)-BN3769</f>
        <v>0</v>
      </c>
      <c r="BU3769" s="269">
        <f>SUM(H3773:AL3773)-BO3769</f>
        <v>6</v>
      </c>
      <c r="BV3769" s="269">
        <f>SUM(H3774:AL3774)-BP3769</f>
        <v>0</v>
      </c>
      <c r="BW3769" s="269">
        <f>SUM(H3775:AL3775)-BQ3769</f>
        <v>0</v>
      </c>
      <c r="BX3769" s="255">
        <f>SUMIF(H3769:AL3769,"PD",H3776:AL3776)+SUMIF(H3769:AL3769,"PN",H3776:AL3776)+SUMIF(H3769:AL3769,"P/DS",H3776:AL3776)+SUMIF(H3769:AL3769,"PN/F",H3776:AL3776)+SUMIF(H3769:AL3769,"PN/L",H3776:AL3776)</f>
        <v>0</v>
      </c>
      <c r="BY3769" s="255">
        <f>SUM(H3776:AL3776)-BX3769</f>
        <v>0</v>
      </c>
      <c r="BZ3769" s="255">
        <f t="shared" ref="BZ3769" si="1176">+SUM(BL3769:BW3776)</f>
        <v>49</v>
      </c>
      <c r="CA3769" s="266">
        <f>(COUNTIFS(H3769:AL3769,"PD",H3770:AL3770,"&gt;=2"))*0.5-IF(CN3769="VP",COUNTIFS($H$16:$AL$16,"SAT",H3769:AL3769,"PD",H3770:AL3770,"&gt;=2"))*0.5</f>
        <v>0</v>
      </c>
      <c r="CB3769" s="266">
        <f>(COUNTIFS(H3769:AL3769,"PN",H3771:AL3771,"&gt;=0.5",H3770:AL3770,"&gt;=1.5"))*0.5+COUNTIFS(H3769:AL3769,"PDD",H3771:AL3771,"&gt;=0.5",H3770:AL3770,"&gt;=1.5")*0.5</f>
        <v>0</v>
      </c>
      <c r="CC3769" s="273">
        <f>(COUNTIFS(H3769:AL3769,"TV",H3771:AL3771,"&gt;=10"))*0.5+(COUNTIFS(H3769:AL3769,"PMD",H3771:AL3771,"&gt;=2"))*0.5</f>
        <v>0</v>
      </c>
      <c r="CD3769" s="266">
        <f>(COUNTIFS(H3769:AL3769,"TVD",H3773:AL3773,"&gt;=6.5",H3771:AL3771,"&gt;=3.5"))*0.5</f>
        <v>0</v>
      </c>
      <c r="CE3769" s="266">
        <f>(COUNTIFS(H3769:AL3769,"PD",H3774:AL3774,"&gt;=10"))*0.5</f>
        <v>0</v>
      </c>
      <c r="CF3769" s="266">
        <f>(COUNTIFS(H3769:AL3769,"PDD",H3774:AL3774,"&gt;=3.5",H3775:AL3775,"&gt;=6.5")+COUNTIFS(H3769:AL3769,"PH",H3775:AL3775,"&gt;=0.5",H3774:AL3774,"&gt;=1.5")+COUNTIFS(H3769:AL3769,"PM",H3775:AL3775,"&gt;=0.5",H3774:AL3774,"&gt;=1.5"))*0.5</f>
        <v>0</v>
      </c>
      <c r="CG3769" s="266">
        <f>(COUNTIFS(H3769:AL3769,"DS",H3770:AL3770,"&gt;=2")+COUNTIFS(H3769:AL3769,"AL/DS",H3770:AL3770,"&gt;=2"))*0.5-IF(CN3769="VP",COUNTIFS($H$16:$AL$16,"SAT",H3769:AL3769,"DS",H3770:AL3770,"&gt;=2"))*0.5</f>
        <v>1.5</v>
      </c>
      <c r="CH3769" s="266">
        <f>(COUNTIFS(H3769:AL3769,"NS",H3771:AL3771,"&gt;=0.5",H3770:AL3770,"&gt;=1.5")+COUNTIFS(H3769:AL3769,"AL/NS",H3771:AL3771,"&gt;=0.5",H3770:AL3770,"&gt;=1.5")+COUNTIFS(H3769:AL3769,"NHD",H3771:AL3771,"&gt;=4.5",H3774:AL3774,"&gt;=2",H3770:AL3770,"&gt;=1.5"))*0.5</f>
        <v>6.5</v>
      </c>
      <c r="CI3769" s="266">
        <f>(COUNTIF(H3771:AL3771,"&gt;=10")+COUNTIFS(H3769:AL3769,"MD",H3771:AL3771,"&gt;=2")-COUNTIFS(H3769:AL3769,"TV",H3771:AL3771,"&gt;=10"))*0.5</f>
        <v>0</v>
      </c>
      <c r="CJ3769" s="266">
        <f>(COUNTIFS(H3769:AL3769,"D",H3773:AL3773,"&gt;=6.5",H3771:AL3771,"&gt;=3.5"))*0.5</f>
        <v>0</v>
      </c>
      <c r="CK3769" s="266">
        <f>(COUNTIF(H3774:AL3774,"&gt;=10")-COUNTIFS(H3769:AL3769,"PD",H3774:AL3774,"&gt;=10"))*0.5</f>
        <v>0</v>
      </c>
      <c r="CL3769" s="265">
        <f>(COUNTIFS(H3769:AL3769,"NHD",H3774:AL3774,"&gt;=3.5",H3775:AL3775,"&gt;=6.5")+COUNTIFS(H3769:AL3769,"BH",H3774:AL3774,"&gt;=1.5",H3775:AL3775,"&gt;=0.5")+COUNTIFS(H3769:AL3769,"BM",H3774:AL3774,"&gt;=1.5",H3775:AL3775,"&gt;=0.5")+COUNTIFS(H3769:AL3769,"D",H3774:AL3774,"&gt;=1.5",H3775:AL3775,"&gt;=0.5"))*0.5</f>
        <v>0</v>
      </c>
      <c r="CM3769" s="272"/>
      <c r="CN3769" s="264" t="s">
        <v>723</v>
      </c>
      <c r="CO3769" s="177">
        <f t="shared" ref="CO3769" si="1177">+AM3769+AN3769+AO3769+AP3769+AQ3769+AR3769+AS3769+AU3769+BG3769</f>
        <v>26</v>
      </c>
      <c r="CP3769" s="225">
        <f>+SUM(I3770:I3775)-I3776</f>
        <v>0</v>
      </c>
      <c r="CQ3769" s="225">
        <f>+SUM(J3770:J3775)-J3776</f>
        <v>2.5</v>
      </c>
      <c r="CR3769" s="225">
        <f>+SUM(K3770:K3775)-K3776</f>
        <v>2.5</v>
      </c>
      <c r="CS3769" s="178"/>
      <c r="CT3769" s="178"/>
      <c r="CU3769" s="178"/>
      <c r="CV3769" s="178"/>
      <c r="CW3769" s="178"/>
      <c r="CX3769" s="178"/>
      <c r="CY3769" s="178"/>
      <c r="CZ3769" s="178"/>
      <c r="DA3769" s="178"/>
    </row>
    <row r="3770" spans="1:105" s="120" customFormat="1" ht="15" customHeight="1">
      <c r="A3770" s="228"/>
      <c r="B3770" s="346"/>
      <c r="C3770" s="349"/>
      <c r="D3770" s="237"/>
      <c r="E3770" s="237"/>
      <c r="F3770" s="242" t="s">
        <v>82</v>
      </c>
      <c r="G3770" s="121">
        <v>1.5</v>
      </c>
      <c r="H3770" s="83"/>
      <c r="I3770" s="83"/>
      <c r="J3770" s="83">
        <v>2</v>
      </c>
      <c r="K3770" s="83">
        <v>2</v>
      </c>
      <c r="L3770" s="83">
        <v>2</v>
      </c>
      <c r="M3770" s="83">
        <v>2</v>
      </c>
      <c r="N3770" s="83">
        <v>2</v>
      </c>
      <c r="O3770" s="83"/>
      <c r="P3770" s="83">
        <v>2</v>
      </c>
      <c r="Q3770" s="83">
        <v>2</v>
      </c>
      <c r="R3770" s="83">
        <v>2</v>
      </c>
      <c r="S3770" s="83">
        <v>2</v>
      </c>
      <c r="T3770" s="83">
        <v>2</v>
      </c>
      <c r="U3770" s="83">
        <v>2</v>
      </c>
      <c r="V3770" s="83"/>
      <c r="W3770" s="83">
        <v>0</v>
      </c>
      <c r="X3770" s="83">
        <v>2.5</v>
      </c>
      <c r="Y3770" s="83">
        <v>0</v>
      </c>
      <c r="Z3770" s="83">
        <v>2.5</v>
      </c>
      <c r="AA3770" s="83">
        <v>1</v>
      </c>
      <c r="AB3770" s="83"/>
      <c r="AC3770" s="79"/>
      <c r="AD3770" s="79"/>
      <c r="AE3770" s="79"/>
      <c r="AF3770" s="79"/>
      <c r="AG3770" s="79"/>
      <c r="AH3770" s="79">
        <v>2.5</v>
      </c>
      <c r="AI3770" s="79"/>
      <c r="AJ3770" s="79"/>
      <c r="AK3770" s="79">
        <v>2</v>
      </c>
      <c r="AL3770" s="79">
        <v>2</v>
      </c>
      <c r="AM3770" s="240"/>
      <c r="AN3770" s="240"/>
      <c r="AO3770" s="240"/>
      <c r="AP3770" s="240"/>
      <c r="AQ3770" s="240"/>
      <c r="AR3770" s="240"/>
      <c r="AS3770" s="240"/>
      <c r="AT3770" s="256"/>
      <c r="AU3770" s="256"/>
      <c r="AV3770" s="259"/>
      <c r="AW3770" s="259"/>
      <c r="AX3770" s="256"/>
      <c r="AY3770" s="256"/>
      <c r="AZ3770" s="256"/>
      <c r="BA3770" s="256"/>
      <c r="BB3770" s="256"/>
      <c r="BC3770" s="256"/>
      <c r="BD3770" s="256"/>
      <c r="BE3770" s="256"/>
      <c r="BF3770" s="256"/>
      <c r="BG3770" s="256"/>
      <c r="BH3770" s="256"/>
      <c r="BI3770" s="256"/>
      <c r="BJ3770" s="256"/>
      <c r="BK3770" s="256"/>
      <c r="BL3770" s="262"/>
      <c r="BM3770" s="262"/>
      <c r="BN3770" s="262"/>
      <c r="BO3770" s="262"/>
      <c r="BP3770" s="262"/>
      <c r="BQ3770" s="262"/>
      <c r="BR3770" s="270"/>
      <c r="BS3770" s="270"/>
      <c r="BT3770" s="270"/>
      <c r="BU3770" s="270"/>
      <c r="BV3770" s="270"/>
      <c r="BW3770" s="270"/>
      <c r="BX3770" s="256"/>
      <c r="BY3770" s="256"/>
      <c r="BZ3770" s="256"/>
      <c r="CA3770" s="267"/>
      <c r="CB3770" s="267"/>
      <c r="CC3770" s="274"/>
      <c r="CD3770" s="267"/>
      <c r="CE3770" s="267"/>
      <c r="CF3770" s="267"/>
      <c r="CG3770" s="267"/>
      <c r="CH3770" s="267"/>
      <c r="CI3770" s="267"/>
      <c r="CJ3770" s="267"/>
      <c r="CK3770" s="267"/>
      <c r="CL3770" s="265"/>
      <c r="CM3770" s="272"/>
      <c r="CN3770" s="264"/>
      <c r="CO3770" s="177"/>
      <c r="CP3770" s="226"/>
      <c r="CQ3770" s="226"/>
      <c r="CR3770" s="226"/>
      <c r="CS3770" s="178"/>
      <c r="CT3770" s="178"/>
      <c r="CU3770" s="178"/>
      <c r="CV3770" s="178"/>
      <c r="CW3770" s="178"/>
      <c r="CX3770" s="178"/>
      <c r="CY3770" s="178"/>
      <c r="CZ3770" s="178"/>
      <c r="DA3770" s="178"/>
    </row>
    <row r="3771" spans="1:105" s="120" customFormat="1" ht="15" customHeight="1">
      <c r="A3771" s="228"/>
      <c r="B3771" s="346"/>
      <c r="C3771" s="349"/>
      <c r="D3771" s="237"/>
      <c r="E3771" s="237"/>
      <c r="F3771" s="243"/>
      <c r="G3771" s="122">
        <v>2</v>
      </c>
      <c r="H3771" s="84"/>
      <c r="I3771" s="84"/>
      <c r="J3771" s="84">
        <v>0.5</v>
      </c>
      <c r="K3771" s="84">
        <v>0.5</v>
      </c>
      <c r="L3771" s="84">
        <v>0.5</v>
      </c>
      <c r="M3771" s="84">
        <v>0.5</v>
      </c>
      <c r="N3771" s="84">
        <v>0.5</v>
      </c>
      <c r="O3771" s="84">
        <v>2</v>
      </c>
      <c r="P3771" s="84">
        <v>0.5</v>
      </c>
      <c r="Q3771" s="84">
        <v>0.5</v>
      </c>
      <c r="R3771" s="84">
        <v>0.5</v>
      </c>
      <c r="S3771" s="84">
        <v>0.5</v>
      </c>
      <c r="T3771" s="84">
        <v>0.5</v>
      </c>
      <c r="U3771" s="84">
        <v>0.5</v>
      </c>
      <c r="V3771" s="84"/>
      <c r="W3771" s="84"/>
      <c r="X3771" s="84"/>
      <c r="Y3771" s="84"/>
      <c r="Z3771" s="84"/>
      <c r="AA3771" s="84"/>
      <c r="AB3771" s="84"/>
      <c r="AC3771" s="80"/>
      <c r="AD3771" s="80"/>
      <c r="AE3771" s="80"/>
      <c r="AF3771" s="80"/>
      <c r="AG3771" s="80"/>
      <c r="AH3771" s="80"/>
      <c r="AI3771" s="80"/>
      <c r="AJ3771" s="80"/>
      <c r="AK3771" s="80">
        <v>0.5</v>
      </c>
      <c r="AL3771" s="80">
        <v>0.5</v>
      </c>
      <c r="AM3771" s="240"/>
      <c r="AN3771" s="240"/>
      <c r="AO3771" s="240"/>
      <c r="AP3771" s="240"/>
      <c r="AQ3771" s="240"/>
      <c r="AR3771" s="240"/>
      <c r="AS3771" s="240"/>
      <c r="AT3771" s="256"/>
      <c r="AU3771" s="256"/>
      <c r="AV3771" s="259"/>
      <c r="AW3771" s="259"/>
      <c r="AX3771" s="256"/>
      <c r="AY3771" s="256"/>
      <c r="AZ3771" s="256"/>
      <c r="BA3771" s="256"/>
      <c r="BB3771" s="256"/>
      <c r="BC3771" s="256"/>
      <c r="BD3771" s="256"/>
      <c r="BE3771" s="256"/>
      <c r="BF3771" s="256"/>
      <c r="BG3771" s="256"/>
      <c r="BH3771" s="256"/>
      <c r="BI3771" s="256"/>
      <c r="BJ3771" s="256"/>
      <c r="BK3771" s="256"/>
      <c r="BL3771" s="262"/>
      <c r="BM3771" s="262"/>
      <c r="BN3771" s="262"/>
      <c r="BO3771" s="262"/>
      <c r="BP3771" s="262"/>
      <c r="BQ3771" s="262"/>
      <c r="BR3771" s="270"/>
      <c r="BS3771" s="270"/>
      <c r="BT3771" s="270"/>
      <c r="BU3771" s="270"/>
      <c r="BV3771" s="270"/>
      <c r="BW3771" s="270"/>
      <c r="BX3771" s="256"/>
      <c r="BY3771" s="256"/>
      <c r="BZ3771" s="256"/>
      <c r="CA3771" s="267"/>
      <c r="CB3771" s="267"/>
      <c r="CC3771" s="274"/>
      <c r="CD3771" s="267"/>
      <c r="CE3771" s="267"/>
      <c r="CF3771" s="267"/>
      <c r="CG3771" s="267"/>
      <c r="CH3771" s="267"/>
      <c r="CI3771" s="267"/>
      <c r="CJ3771" s="267"/>
      <c r="CK3771" s="267"/>
      <c r="CL3771" s="265"/>
      <c r="CM3771" s="272"/>
      <c r="CN3771" s="264"/>
      <c r="CO3771" s="177"/>
      <c r="CP3771" s="226"/>
      <c r="CQ3771" s="226"/>
      <c r="CR3771" s="226"/>
      <c r="CS3771" s="178"/>
      <c r="CT3771" s="178"/>
      <c r="CU3771" s="178"/>
      <c r="CV3771" s="178"/>
      <c r="CW3771" s="178"/>
      <c r="CX3771" s="178"/>
      <c r="CY3771" s="178"/>
      <c r="CZ3771" s="178"/>
      <c r="DA3771" s="178"/>
    </row>
    <row r="3772" spans="1:105" s="120" customFormat="1" ht="15" customHeight="1">
      <c r="A3772" s="228"/>
      <c r="B3772" s="346"/>
      <c r="C3772" s="349"/>
      <c r="D3772" s="237"/>
      <c r="E3772" s="237"/>
      <c r="F3772" s="243"/>
      <c r="G3772" s="122">
        <v>2.1</v>
      </c>
      <c r="H3772" s="84"/>
      <c r="I3772" s="84"/>
      <c r="J3772" s="84"/>
      <c r="K3772" s="84"/>
      <c r="L3772" s="84"/>
      <c r="M3772" s="84"/>
      <c r="N3772" s="84"/>
      <c r="O3772" s="84"/>
      <c r="P3772" s="84"/>
      <c r="Q3772" s="84"/>
      <c r="R3772" s="84"/>
      <c r="S3772" s="84"/>
      <c r="T3772" s="84"/>
      <c r="U3772" s="84"/>
      <c r="V3772" s="84"/>
      <c r="W3772" s="84"/>
      <c r="X3772" s="84"/>
      <c r="Y3772" s="84"/>
      <c r="Z3772" s="84"/>
      <c r="AA3772" s="84"/>
      <c r="AB3772" s="84"/>
      <c r="AC3772" s="80"/>
      <c r="AD3772" s="80"/>
      <c r="AE3772" s="80"/>
      <c r="AF3772" s="80"/>
      <c r="AG3772" s="80"/>
      <c r="AH3772" s="80"/>
      <c r="AI3772" s="80"/>
      <c r="AJ3772" s="80"/>
      <c r="AK3772" s="80"/>
      <c r="AL3772" s="80"/>
      <c r="AM3772" s="240"/>
      <c r="AN3772" s="240"/>
      <c r="AO3772" s="240"/>
      <c r="AP3772" s="240"/>
      <c r="AQ3772" s="240"/>
      <c r="AR3772" s="240"/>
      <c r="AS3772" s="240"/>
      <c r="AT3772" s="256"/>
      <c r="AU3772" s="256"/>
      <c r="AV3772" s="259"/>
      <c r="AW3772" s="259"/>
      <c r="AX3772" s="256"/>
      <c r="AY3772" s="256"/>
      <c r="AZ3772" s="256"/>
      <c r="BA3772" s="256"/>
      <c r="BB3772" s="256"/>
      <c r="BC3772" s="256"/>
      <c r="BD3772" s="256"/>
      <c r="BE3772" s="256"/>
      <c r="BF3772" s="256"/>
      <c r="BG3772" s="256"/>
      <c r="BH3772" s="256"/>
      <c r="BI3772" s="256"/>
      <c r="BJ3772" s="256"/>
      <c r="BK3772" s="256"/>
      <c r="BL3772" s="262"/>
      <c r="BM3772" s="262"/>
      <c r="BN3772" s="262"/>
      <c r="BO3772" s="262"/>
      <c r="BP3772" s="262"/>
      <c r="BQ3772" s="262"/>
      <c r="BR3772" s="270"/>
      <c r="BS3772" s="270"/>
      <c r="BT3772" s="270"/>
      <c r="BU3772" s="270"/>
      <c r="BV3772" s="270"/>
      <c r="BW3772" s="270"/>
      <c r="BX3772" s="256"/>
      <c r="BY3772" s="256"/>
      <c r="BZ3772" s="256"/>
      <c r="CA3772" s="267"/>
      <c r="CB3772" s="267"/>
      <c r="CC3772" s="274"/>
      <c r="CD3772" s="267"/>
      <c r="CE3772" s="267"/>
      <c r="CF3772" s="267"/>
      <c r="CG3772" s="267"/>
      <c r="CH3772" s="267"/>
      <c r="CI3772" s="267"/>
      <c r="CJ3772" s="267"/>
      <c r="CK3772" s="267"/>
      <c r="CL3772" s="265"/>
      <c r="CM3772" s="272"/>
      <c r="CN3772" s="264"/>
      <c r="CO3772" s="177"/>
      <c r="CP3772" s="226"/>
      <c r="CQ3772" s="226"/>
      <c r="CR3772" s="226"/>
      <c r="CS3772" s="178"/>
      <c r="CT3772" s="178"/>
      <c r="CU3772" s="178"/>
      <c r="CV3772" s="178"/>
      <c r="CW3772" s="178"/>
      <c r="CX3772" s="178"/>
      <c r="CY3772" s="178"/>
      <c r="CZ3772" s="178"/>
      <c r="DA3772" s="178"/>
    </row>
    <row r="3773" spans="1:105" s="120" customFormat="1" ht="15" customHeight="1">
      <c r="A3773" s="228"/>
      <c r="B3773" s="346"/>
      <c r="C3773" s="349"/>
      <c r="D3773" s="237"/>
      <c r="E3773" s="237"/>
      <c r="F3773" s="243"/>
      <c r="G3773" s="122">
        <v>2.7</v>
      </c>
      <c r="H3773" s="84"/>
      <c r="I3773" s="84"/>
      <c r="J3773" s="84"/>
      <c r="K3773" s="84"/>
      <c r="L3773" s="84"/>
      <c r="M3773" s="84"/>
      <c r="N3773" s="84"/>
      <c r="O3773" s="84">
        <v>6</v>
      </c>
      <c r="P3773" s="84"/>
      <c r="Q3773" s="84"/>
      <c r="R3773" s="84"/>
      <c r="S3773" s="84"/>
      <c r="T3773" s="84"/>
      <c r="U3773" s="84"/>
      <c r="V3773" s="84"/>
      <c r="W3773" s="84"/>
      <c r="X3773" s="84"/>
      <c r="Y3773" s="84"/>
      <c r="Z3773" s="84"/>
      <c r="AA3773" s="84"/>
      <c r="AB3773" s="84"/>
      <c r="AC3773" s="80"/>
      <c r="AD3773" s="80"/>
      <c r="AE3773" s="80"/>
      <c r="AF3773" s="80"/>
      <c r="AG3773" s="80"/>
      <c r="AH3773" s="80"/>
      <c r="AI3773" s="80"/>
      <c r="AJ3773" s="80"/>
      <c r="AK3773" s="80"/>
      <c r="AL3773" s="80"/>
      <c r="AM3773" s="240"/>
      <c r="AN3773" s="240"/>
      <c r="AO3773" s="240"/>
      <c r="AP3773" s="240"/>
      <c r="AQ3773" s="240"/>
      <c r="AR3773" s="240"/>
      <c r="AS3773" s="240"/>
      <c r="AT3773" s="256"/>
      <c r="AU3773" s="256"/>
      <c r="AV3773" s="259"/>
      <c r="AW3773" s="259"/>
      <c r="AX3773" s="256"/>
      <c r="AY3773" s="256"/>
      <c r="AZ3773" s="256"/>
      <c r="BA3773" s="256"/>
      <c r="BB3773" s="256"/>
      <c r="BC3773" s="256"/>
      <c r="BD3773" s="256"/>
      <c r="BE3773" s="256"/>
      <c r="BF3773" s="256"/>
      <c r="BG3773" s="256"/>
      <c r="BH3773" s="256"/>
      <c r="BI3773" s="256"/>
      <c r="BJ3773" s="256"/>
      <c r="BK3773" s="256"/>
      <c r="BL3773" s="262"/>
      <c r="BM3773" s="262"/>
      <c r="BN3773" s="262"/>
      <c r="BO3773" s="262"/>
      <c r="BP3773" s="262"/>
      <c r="BQ3773" s="262"/>
      <c r="BR3773" s="270"/>
      <c r="BS3773" s="270"/>
      <c r="BT3773" s="270"/>
      <c r="BU3773" s="270"/>
      <c r="BV3773" s="270"/>
      <c r="BW3773" s="270"/>
      <c r="BX3773" s="256"/>
      <c r="BY3773" s="256"/>
      <c r="BZ3773" s="256"/>
      <c r="CA3773" s="267"/>
      <c r="CB3773" s="267"/>
      <c r="CC3773" s="274"/>
      <c r="CD3773" s="267"/>
      <c r="CE3773" s="267"/>
      <c r="CF3773" s="267"/>
      <c r="CG3773" s="267"/>
      <c r="CH3773" s="267"/>
      <c r="CI3773" s="267"/>
      <c r="CJ3773" s="267"/>
      <c r="CK3773" s="267"/>
      <c r="CL3773" s="265"/>
      <c r="CM3773" s="272"/>
      <c r="CN3773" s="264"/>
      <c r="CO3773" s="177"/>
      <c r="CP3773" s="226"/>
      <c r="CQ3773" s="226"/>
      <c r="CR3773" s="226"/>
      <c r="CS3773" s="178"/>
      <c r="CT3773" s="178"/>
      <c r="CU3773" s="178"/>
      <c r="CV3773" s="178"/>
      <c r="CW3773" s="178"/>
      <c r="CX3773" s="178"/>
      <c r="CY3773" s="178"/>
      <c r="CZ3773" s="178"/>
      <c r="DA3773" s="178"/>
    </row>
    <row r="3774" spans="1:105" s="120" customFormat="1" ht="15" customHeight="1">
      <c r="A3774" s="228"/>
      <c r="B3774" s="346"/>
      <c r="C3774" s="349"/>
      <c r="D3774" s="237"/>
      <c r="E3774" s="237"/>
      <c r="F3774" s="243"/>
      <c r="G3774" s="122">
        <v>3</v>
      </c>
      <c r="H3774" s="84"/>
      <c r="I3774" s="84"/>
      <c r="J3774" s="84"/>
      <c r="K3774" s="84"/>
      <c r="L3774" s="84"/>
      <c r="M3774" s="84"/>
      <c r="N3774" s="84"/>
      <c r="O3774" s="84"/>
      <c r="P3774" s="84"/>
      <c r="Q3774" s="84"/>
      <c r="R3774" s="84"/>
      <c r="S3774" s="84"/>
      <c r="T3774" s="84"/>
      <c r="U3774" s="84"/>
      <c r="V3774" s="84"/>
      <c r="W3774" s="84"/>
      <c r="X3774" s="84"/>
      <c r="Y3774" s="84"/>
      <c r="Z3774" s="84"/>
      <c r="AA3774" s="84"/>
      <c r="AB3774" s="84"/>
      <c r="AC3774" s="80"/>
      <c r="AD3774" s="80"/>
      <c r="AE3774" s="80"/>
      <c r="AF3774" s="80"/>
      <c r="AG3774" s="80"/>
      <c r="AH3774" s="80"/>
      <c r="AI3774" s="80"/>
      <c r="AJ3774" s="80"/>
      <c r="AK3774" s="80"/>
      <c r="AL3774" s="80"/>
      <c r="AM3774" s="240"/>
      <c r="AN3774" s="240"/>
      <c r="AO3774" s="240"/>
      <c r="AP3774" s="240"/>
      <c r="AQ3774" s="240"/>
      <c r="AR3774" s="240"/>
      <c r="AS3774" s="240"/>
      <c r="AT3774" s="256"/>
      <c r="AU3774" s="256"/>
      <c r="AV3774" s="259"/>
      <c r="AW3774" s="259"/>
      <c r="AX3774" s="256"/>
      <c r="AY3774" s="256"/>
      <c r="AZ3774" s="256"/>
      <c r="BA3774" s="256"/>
      <c r="BB3774" s="256"/>
      <c r="BC3774" s="256"/>
      <c r="BD3774" s="256"/>
      <c r="BE3774" s="256"/>
      <c r="BF3774" s="256"/>
      <c r="BG3774" s="256"/>
      <c r="BH3774" s="256"/>
      <c r="BI3774" s="256"/>
      <c r="BJ3774" s="256"/>
      <c r="BK3774" s="256"/>
      <c r="BL3774" s="262"/>
      <c r="BM3774" s="262"/>
      <c r="BN3774" s="262"/>
      <c r="BO3774" s="262"/>
      <c r="BP3774" s="262"/>
      <c r="BQ3774" s="262"/>
      <c r="BR3774" s="270"/>
      <c r="BS3774" s="270"/>
      <c r="BT3774" s="270"/>
      <c r="BU3774" s="270"/>
      <c r="BV3774" s="270"/>
      <c r="BW3774" s="270"/>
      <c r="BX3774" s="256"/>
      <c r="BY3774" s="256"/>
      <c r="BZ3774" s="256"/>
      <c r="CA3774" s="267"/>
      <c r="CB3774" s="267"/>
      <c r="CC3774" s="274"/>
      <c r="CD3774" s="267"/>
      <c r="CE3774" s="267"/>
      <c r="CF3774" s="267"/>
      <c r="CG3774" s="267"/>
      <c r="CH3774" s="267"/>
      <c r="CI3774" s="267"/>
      <c r="CJ3774" s="267"/>
      <c r="CK3774" s="267"/>
      <c r="CL3774" s="265"/>
      <c r="CM3774" s="272"/>
      <c r="CN3774" s="264"/>
      <c r="CO3774" s="177"/>
      <c r="CP3774" s="226"/>
      <c r="CQ3774" s="226"/>
      <c r="CR3774" s="226"/>
      <c r="CS3774" s="178"/>
      <c r="CT3774" s="178"/>
      <c r="CU3774" s="178"/>
      <c r="CV3774" s="178"/>
      <c r="CW3774" s="178"/>
      <c r="CX3774" s="178"/>
      <c r="CY3774" s="178"/>
      <c r="CZ3774" s="178"/>
      <c r="DA3774" s="178"/>
    </row>
    <row r="3775" spans="1:105" s="120" customFormat="1" ht="15" customHeight="1">
      <c r="A3775" s="228"/>
      <c r="B3775" s="346"/>
      <c r="C3775" s="349"/>
      <c r="D3775" s="237"/>
      <c r="E3775" s="237"/>
      <c r="F3775" s="244"/>
      <c r="G3775" s="123">
        <v>3.9</v>
      </c>
      <c r="H3775" s="85"/>
      <c r="I3775" s="85"/>
      <c r="J3775" s="85"/>
      <c r="K3775" s="85"/>
      <c r="L3775" s="85"/>
      <c r="M3775" s="85"/>
      <c r="N3775" s="85"/>
      <c r="O3775" s="85"/>
      <c r="P3775" s="85"/>
      <c r="Q3775" s="85"/>
      <c r="R3775" s="85"/>
      <c r="S3775" s="85"/>
      <c r="T3775" s="85"/>
      <c r="U3775" s="85"/>
      <c r="V3775" s="85"/>
      <c r="W3775" s="85"/>
      <c r="X3775" s="85"/>
      <c r="Y3775" s="85"/>
      <c r="Z3775" s="85"/>
      <c r="AA3775" s="85"/>
      <c r="AB3775" s="85"/>
      <c r="AC3775" s="81"/>
      <c r="AD3775" s="81"/>
      <c r="AE3775" s="81"/>
      <c r="AF3775" s="81"/>
      <c r="AG3775" s="81"/>
      <c r="AH3775" s="81"/>
      <c r="AI3775" s="81"/>
      <c r="AJ3775" s="81"/>
      <c r="AK3775" s="81"/>
      <c r="AL3775" s="81"/>
      <c r="AM3775" s="240"/>
      <c r="AN3775" s="240"/>
      <c r="AO3775" s="240"/>
      <c r="AP3775" s="240"/>
      <c r="AQ3775" s="240"/>
      <c r="AR3775" s="240"/>
      <c r="AS3775" s="240"/>
      <c r="AT3775" s="256"/>
      <c r="AU3775" s="256"/>
      <c r="AV3775" s="259"/>
      <c r="AW3775" s="259"/>
      <c r="AX3775" s="256"/>
      <c r="AY3775" s="256"/>
      <c r="AZ3775" s="256"/>
      <c r="BA3775" s="256"/>
      <c r="BB3775" s="256"/>
      <c r="BC3775" s="256"/>
      <c r="BD3775" s="256"/>
      <c r="BE3775" s="256"/>
      <c r="BF3775" s="256"/>
      <c r="BG3775" s="256"/>
      <c r="BH3775" s="256"/>
      <c r="BI3775" s="256"/>
      <c r="BJ3775" s="256"/>
      <c r="BK3775" s="256"/>
      <c r="BL3775" s="262"/>
      <c r="BM3775" s="262"/>
      <c r="BN3775" s="262"/>
      <c r="BO3775" s="262"/>
      <c r="BP3775" s="262"/>
      <c r="BQ3775" s="262"/>
      <c r="BR3775" s="270"/>
      <c r="BS3775" s="270"/>
      <c r="BT3775" s="270"/>
      <c r="BU3775" s="270"/>
      <c r="BV3775" s="270"/>
      <c r="BW3775" s="270"/>
      <c r="BX3775" s="256"/>
      <c r="BY3775" s="256"/>
      <c r="BZ3775" s="256"/>
      <c r="CA3775" s="267"/>
      <c r="CB3775" s="267"/>
      <c r="CC3775" s="274"/>
      <c r="CD3775" s="267"/>
      <c r="CE3775" s="267"/>
      <c r="CF3775" s="267"/>
      <c r="CG3775" s="267"/>
      <c r="CH3775" s="267"/>
      <c r="CI3775" s="267"/>
      <c r="CJ3775" s="267"/>
      <c r="CK3775" s="267"/>
      <c r="CL3775" s="265"/>
      <c r="CM3775" s="272"/>
      <c r="CN3775" s="264"/>
      <c r="CO3775" s="177"/>
      <c r="CP3775" s="226"/>
      <c r="CQ3775" s="226"/>
      <c r="CR3775" s="226"/>
      <c r="CS3775" s="178"/>
      <c r="CT3775" s="178"/>
      <c r="CU3775" s="178"/>
      <c r="CV3775" s="178"/>
      <c r="CW3775" s="178"/>
      <c r="CX3775" s="178"/>
      <c r="CY3775" s="178"/>
      <c r="CZ3775" s="178"/>
      <c r="DA3775" s="178"/>
    </row>
    <row r="3776" spans="1:105" s="120" customFormat="1" ht="15" customHeight="1">
      <c r="A3776" s="229"/>
      <c r="B3776" s="347"/>
      <c r="C3776" s="350"/>
      <c r="D3776" s="238"/>
      <c r="E3776" s="238"/>
      <c r="F3776" s="245" t="s">
        <v>83</v>
      </c>
      <c r="G3776" s="246"/>
      <c r="H3776" s="82"/>
      <c r="I3776" s="82"/>
      <c r="J3776" s="82"/>
      <c r="K3776" s="82"/>
      <c r="L3776" s="82"/>
      <c r="M3776" s="82"/>
      <c r="N3776" s="82"/>
      <c r="O3776" s="82"/>
      <c r="P3776" s="82"/>
      <c r="Q3776" s="82"/>
      <c r="R3776" s="82"/>
      <c r="S3776" s="82"/>
      <c r="T3776" s="82"/>
      <c r="U3776" s="82"/>
      <c r="V3776" s="82"/>
      <c r="W3776" s="82"/>
      <c r="X3776" s="82"/>
      <c r="Y3776" s="82"/>
      <c r="Z3776" s="82"/>
      <c r="AA3776" s="82"/>
      <c r="AB3776" s="82"/>
      <c r="AC3776" s="35"/>
      <c r="AD3776" s="35"/>
      <c r="AE3776" s="35"/>
      <c r="AF3776" s="35"/>
      <c r="AG3776" s="35"/>
      <c r="AH3776" s="35"/>
      <c r="AI3776" s="35"/>
      <c r="AJ3776" s="35"/>
      <c r="AK3776" s="35"/>
      <c r="AL3776" s="35"/>
      <c r="AM3776" s="241"/>
      <c r="AN3776" s="241"/>
      <c r="AO3776" s="241"/>
      <c r="AP3776" s="241"/>
      <c r="AQ3776" s="241"/>
      <c r="AR3776" s="241"/>
      <c r="AS3776" s="241"/>
      <c r="AT3776" s="257"/>
      <c r="AU3776" s="257"/>
      <c r="AV3776" s="260"/>
      <c r="AW3776" s="260"/>
      <c r="AX3776" s="257"/>
      <c r="AY3776" s="257"/>
      <c r="AZ3776" s="257"/>
      <c r="BA3776" s="257"/>
      <c r="BB3776" s="257"/>
      <c r="BC3776" s="257"/>
      <c r="BD3776" s="257"/>
      <c r="BE3776" s="257"/>
      <c r="BF3776" s="257"/>
      <c r="BG3776" s="257"/>
      <c r="BH3776" s="257"/>
      <c r="BI3776" s="257"/>
      <c r="BJ3776" s="257"/>
      <c r="BK3776" s="257"/>
      <c r="BL3776" s="263"/>
      <c r="BM3776" s="263"/>
      <c r="BN3776" s="263"/>
      <c r="BO3776" s="263"/>
      <c r="BP3776" s="263"/>
      <c r="BQ3776" s="263"/>
      <c r="BR3776" s="271"/>
      <c r="BS3776" s="271"/>
      <c r="BT3776" s="271"/>
      <c r="BU3776" s="271"/>
      <c r="BV3776" s="271"/>
      <c r="BW3776" s="271"/>
      <c r="BX3776" s="257"/>
      <c r="BY3776" s="257"/>
      <c r="BZ3776" s="257"/>
      <c r="CA3776" s="268"/>
      <c r="CB3776" s="268"/>
      <c r="CC3776" s="275"/>
      <c r="CD3776" s="268"/>
      <c r="CE3776" s="268"/>
      <c r="CF3776" s="268"/>
      <c r="CG3776" s="268"/>
      <c r="CH3776" s="268"/>
      <c r="CI3776" s="268"/>
      <c r="CJ3776" s="268"/>
      <c r="CK3776" s="268"/>
      <c r="CL3776" s="265"/>
      <c r="CM3776" s="272"/>
      <c r="CN3776" s="264"/>
      <c r="CO3776" s="177"/>
      <c r="CP3776" s="226"/>
      <c r="CQ3776" s="226"/>
      <c r="CR3776" s="226"/>
      <c r="CS3776" s="178"/>
      <c r="CT3776" s="178"/>
      <c r="CU3776" s="178"/>
      <c r="CV3776" s="178"/>
      <c r="CW3776" s="178"/>
      <c r="CX3776" s="178"/>
      <c r="CY3776" s="178"/>
      <c r="CZ3776" s="178"/>
      <c r="DA3776" s="178"/>
    </row>
    <row r="3777" spans="1:105" s="120" customFormat="1" ht="15" customHeight="1">
      <c r="A3777" s="227">
        <f t="shared" si="1173"/>
        <v>468</v>
      </c>
      <c r="B3777" s="345" t="s">
        <v>758</v>
      </c>
      <c r="C3777" s="348" t="s">
        <v>761</v>
      </c>
      <c r="D3777" s="236">
        <v>44249</v>
      </c>
      <c r="E3777" s="236" t="s">
        <v>353</v>
      </c>
      <c r="F3777" s="253" t="s">
        <v>80</v>
      </c>
      <c r="G3777" s="254"/>
      <c r="H3777" s="82" t="s">
        <v>69</v>
      </c>
      <c r="I3777" s="82" t="s">
        <v>973</v>
      </c>
      <c r="J3777" s="82" t="s">
        <v>61</v>
      </c>
      <c r="K3777" s="82" t="s">
        <v>61</v>
      </c>
      <c r="L3777" s="82" t="s">
        <v>61</v>
      </c>
      <c r="M3777" s="82" t="s">
        <v>61</v>
      </c>
      <c r="N3777" s="82" t="s">
        <v>61</v>
      </c>
      <c r="O3777" s="82" t="s">
        <v>973</v>
      </c>
      <c r="P3777" s="82" t="s">
        <v>61</v>
      </c>
      <c r="Q3777" s="82" t="s">
        <v>631</v>
      </c>
      <c r="R3777" s="82" t="s">
        <v>61</v>
      </c>
      <c r="S3777" s="82" t="s">
        <v>61</v>
      </c>
      <c r="T3777" s="82" t="s">
        <v>61</v>
      </c>
      <c r="U3777" s="82" t="s">
        <v>61</v>
      </c>
      <c r="V3777" s="82"/>
      <c r="W3777" s="82" t="s">
        <v>60</v>
      </c>
      <c r="X3777" s="82" t="s">
        <v>60</v>
      </c>
      <c r="Y3777" s="82" t="s">
        <v>60</v>
      </c>
      <c r="Z3777" s="82" t="s">
        <v>60</v>
      </c>
      <c r="AA3777" s="82" t="s">
        <v>60</v>
      </c>
      <c r="AB3777" s="82" t="s">
        <v>60</v>
      </c>
      <c r="AC3777" s="82"/>
      <c r="AD3777" s="82" t="s">
        <v>60</v>
      </c>
      <c r="AE3777" s="82" t="s">
        <v>60</v>
      </c>
      <c r="AF3777" s="82" t="s">
        <v>60</v>
      </c>
      <c r="AG3777" s="82" t="s">
        <v>60</v>
      </c>
      <c r="AH3777" s="82" t="s">
        <v>60</v>
      </c>
      <c r="AI3777" s="82" t="s">
        <v>1471</v>
      </c>
      <c r="AJ3777" s="82"/>
      <c r="AK3777" s="82" t="s">
        <v>67</v>
      </c>
      <c r="AL3777" s="82" t="s">
        <v>61</v>
      </c>
      <c r="AM3777" s="239">
        <f>COUNTIF(H3777:AL3777,"PH")+COUNTIF(H3777:AL3777,"PH/L")+COUNTIF(H3777:AL3777,"PM")</f>
        <v>0</v>
      </c>
      <c r="AN3777" s="239">
        <f>COUNTIF(H3777:AL3777,"PD")+COUNTIF(H3777:AL3777,"PDD")+COUNTIF(H3777:AL3777,"P/DS")/2+COUNTIF(H3777:AL3777,"PMD")</f>
        <v>0</v>
      </c>
      <c r="AO3777" s="239">
        <f>COUNTIF(H3777:AL3777,"PN")+COUNTIF(H3777:AL3777,"P/NS")/2+COUNTIF(H3777:AL3777,"PH")+COUNTIF(H3777:AL3777,"PH/F")/2+COUNTIF(H3777:AL3777,"PH/L")/2+COUNTIF(H3777:AL3777,"PM")</f>
        <v>0</v>
      </c>
      <c r="AP3777" s="239">
        <f>COUNTIF(H3777:AL3777,"BH")+COUNTIF(H3777:AL3777,"AL/BL")+COUNTIF(H3777:AL3777,"UL/BL")+COUNTIF(H3777:AL3777,"BM")</f>
        <v>0</v>
      </c>
      <c r="AQ3777" s="239">
        <f>COUNTIF(H3777:AL3777,"DS")+COUNTIF(H3777:AL3777,"AL/DS")/2+COUNTIF(H3777:AL3777,"UL/DS")/2+COUNTIF(H3777:AL3777,"CT")+COUNTIF(H3777:AL3777,"MD")</f>
        <v>11.5</v>
      </c>
      <c r="AR3777" s="239">
        <f>COUNTIF(H3777:AL3777,"NS")+COUNTIF(H3777:AL3777,"AL/NS")/2+COUNTIF(H3777:AL3777,"UL/NS")/2+COUNTIF(H3777:AL3777,"BH")+COUNTIF(H3777:AL3777,"AL/BF")/2+COUNTIF(H3777:AL3777,"AL/BL")/2+COUNTIF(H3777:AL3777,"UL/BL")/2+COUNTIF(H3777:AL3777,"UL/BF")/2+COUNTIF(H3777:AL3777,"BM")</f>
        <v>11</v>
      </c>
      <c r="AS3777" s="239">
        <f>COUNTIF(H3777:AL3777,"AL")+COUNTIF(H3777:AL3777,"AL/DS")/2+COUNTIF(H3777:AL3777,"AL/NS")/2+COUNTIF(H3777:AL3777,"NH")+COUNTIF(H3777:AL3777,"SL")+COUNTIF(H3777:AL3777,"NHD")+COUNTIF(H3777:AL3777,"B")+COUNTIF(H3777:AL3777,"HL")+COUNTIF(H3777:AL3777,"AL/BF")/2+COUNTIF(H3777:AL3777,"AL/BL")/2</f>
        <v>2</v>
      </c>
      <c r="AT3777" s="255">
        <f>COUNTIF(H3777:AL3777,"PD")+COUNTIF(H3777:AL3777,"PN")+COUNTIF(H3777:AL3777,"P/DS")/2+COUNTIF(H3777:AL3777,"P/NS")/2+COUNTIF(H3777:AL3777,"DS")+COUNTIF(H3777:AL3777,"NS")+COUNTIF(H3777:AL3777,"AL")+COUNTIF(H3777:AL3777,"AL/DS")+COUNTIF(H3777:AL3777,"AL/NS")+COUNTIF(H3777:AL3777,"NH")+COUNTIF(H3777:AL3777,"SL")+COUNTIF(H3777:AL3777,"UL/DS")/2+COUNTIF(H3777:AL3777,"UL/NS")/2+COUNTIF(H3777:AL3777,"CT")+COUNTIF(H3777:AL3777,"NHD")+COUNTIF(H3777:AL3777,"PDD")+COUNTIF(H3777:AL3777,"B")+COUNTIF(H3777:AL3777,"HL")+COUNTIF(H3777:AL3777,"PH")+COUNTIF(H3777:AL3777,"BH")+COUNTIF(H3777:AL3777,"AL/BF")+COUNTIF(H3777:AL3777,"AL/BL")+COUNTIF(H3777:AL3777,"UL/BF")/2+COUNTIF(H3777:AL3777,"UL/BL")/2+COUNTIF(H3777:AL3777,"PH/F")/2+COUNTIF(H3777:AL3777,"PH/L")/2+COUNTIF(H3777:AL3777,"MD")+COUNTIF(H3777:AL3777,"PMD")+COUNTIF(H3777:AL3777,"PM")+COUNTIF(H3777:AL3777,"BM")</f>
        <v>24.5</v>
      </c>
      <c r="AU3777" s="255">
        <f>COUNTIF(H3777:AL3777,"P/DS")/2+COUNTIF(H3777:AL3777,"P/NS")/2+COUNTIF(H3777:AL3777,"IL")+COUNTIF(H3777:AL3777,"NL")+COUNTIF(H3777:AL3777,"UL")+COUNTIF(H3777:AL3777,"UL/DS")/2+COUNTIF(H3777:AL3777,"UL/NS")/2+COUNTIF(H3777:AL3777,"KT")+COUNTIF(H3777:AL3777,"UL/BF")/2+COUNTIF(H3777:AL3777,"UL/BL")/2+COUNTIF(H3777:AL3777,"PH/F")/2+COUNTIF(H3777:AL3777,"PH/L")/2+COUNTIF(H3777:AL3777,"NB")</f>
        <v>1.5</v>
      </c>
      <c r="AV3777" s="258">
        <f>COUNTIF(H3777:AL3777,"PN")+COUNTIF(H3777:AL3777,"TVD")+COUNTIF(H3777:AL3777,"PH")+COUNTIF(H3777:AL3777,"PM")+COUNTIF(H3777:AL3777,"PDD")-COUNTIFS(H3777:AL3777,"PN",H3784:AL3784,"&gt;=3")-COUNTIFS(H3777:AL3777,"PM",H3784:AL3784,"&gt;=3")</f>
        <v>0</v>
      </c>
      <c r="AW3777" s="258">
        <f>COUNTIF(H3777:AL3777,"NS")+COUNTIF(H3777:AL3777,"D")+COUNTIF(H3777:AL3777,"BH")+COUNTIF(H3777:AL3777,"NHD")+COUNTIF(H3777:AL3777,"BM")-COUNTIFS(H3777:AL3777,"NS",H3784:AL3784,"&gt;=3")-COUNTIFS(H3777:AL3777,"BH",H3784:AL3784,"&gt;=3")-COUNTIFS(H3777:AL3777,"BM",H3784:AL3784,"&gt;=3")</f>
        <v>13</v>
      </c>
      <c r="AX3777" s="255">
        <f>COUNTIF(H3777:AL3777,"AL")+COUNTIF(H3777:AL3777,"AL/DS")/2+COUNTIF(H3777:AL3777,"AL/NS")/2+COUNTIF(H3777:AL3777,"AL/BF")+COUNTIF(H3777:AL3777,"AL/BL")/2</f>
        <v>1</v>
      </c>
      <c r="AY3777" s="255">
        <f>COUNTIF(H3777:AL3777,"SL")</f>
        <v>0</v>
      </c>
      <c r="AZ3777" s="255">
        <f>COUNTIF(H3777:AL3777,"NH")</f>
        <v>1</v>
      </c>
      <c r="BA3777" s="255">
        <f>COUNTIF(H3777:AL3777,"HL")</f>
        <v>0</v>
      </c>
      <c r="BB3777" s="255">
        <f>COUNTIF(G3777:AL3777,"P/DS")/2+COUNTIF(G3777:AL3777,"P/NS")/2+COUNTIF(G3777:AL3777,"UL")+COUNTIF(G3777:AL3777,"UL/DS")/2+COUNTIF(G3777:AL3777,"UL/NS")/2+COUNTIF(G3777:AL3777,"UL/BL")/2+COUNTIF(G3777:AL3777,"UL/BF")/2+COUNTIF(G3777:AL3777,"PH/F")/2+COUNTIF(G3777:AL3777,"PH/L")/2</f>
        <v>0.5</v>
      </c>
      <c r="BC3777" s="255">
        <f>COUNTIF(H3777:AL3777,"NB")</f>
        <v>1</v>
      </c>
      <c r="BD3777" s="255">
        <f>COUNTIF(H3777:AL3777,"NL")</f>
        <v>0</v>
      </c>
      <c r="BE3777" s="255">
        <f>COUNTIF(H3777:AL3777,"IL")</f>
        <v>0</v>
      </c>
      <c r="BF3777" s="255">
        <f>COUNTIF(H3777:AL3777,"KT")</f>
        <v>0</v>
      </c>
      <c r="BG3777" s="255">
        <f>COUNTIF(H3777:AL3777,"L70")</f>
        <v>0</v>
      </c>
      <c r="BH3777" s="255">
        <f>COUNTIF(H3777:AL3777,"MD")</f>
        <v>0</v>
      </c>
      <c r="BI3777" s="255">
        <f>COUNTIF(H3777:AL3777,"PMD")</f>
        <v>0</v>
      </c>
      <c r="BJ3777" s="255">
        <f>COUNTIF(H3777:AL3777,"PM")</f>
        <v>0</v>
      </c>
      <c r="BK3777" s="255">
        <f>COUNTIF(H3777:AL3777,"BM")</f>
        <v>0</v>
      </c>
      <c r="BL3777" s="261">
        <f>SUMIF(H3777:AL3777,"PD",H3778:AL3778)+SUMIF(H3777:AL3777,"PN",H3778:AL3778)+SUMIF(H3777:AL3777,"P/DS",H3778:AL3778)+SUMIF(H3777:AL3777,"PN/F",H3778:AL3778)+SUMIF(H3777:AL3777,"PN/L",H3778:AL3778)+SUMIF(H3777:AL3777,"TV",H3778:AL3778)+SUMIF(H3777:AL3777,"TVD",H3778:AL3778)+SUMIF(H3777:AL3777,"PDD",H3778:AL3778)</f>
        <v>0</v>
      </c>
      <c r="BM3777" s="261">
        <f>SUMIF(H3777:AL3777,"PD",H3779:AL3779)+SUMIF(H3777:AL3777,"PN",H3779:AL3779)+SUMIF(H3777:AL3777,"P/DS",H3779:AL3779)+SUMIF(H3777:AL3777,"PN/F",H3779:AL3779)+SUMIF(H3777:AL3777,"PN/L",H3779:AL3779)+SUMIF(H3777:AL3777,"TV",H3779:AL3779)+SUMIF(H3777:AL3777,"TVD",H3779:AL3779)+SUMIF(H3777:AL3777,"PDD",H3779:AL3779)+SUMIF(H3777:AL3777,"PMD",H3779:AL3779)</f>
        <v>0</v>
      </c>
      <c r="BN3777" s="261">
        <f>SUMIF(H3777:AL3777,"PD",H3780:AL3780)+SUMIF(H3777:AL3777,"PN",H3780:AL3780)+SUMIF(H3777:AL3777,"P/DS",H3780:AL3780)+SUMIF(H3777:AL3777,"PN/F",H3780:AL3780)+SUMIF(H3777:AL3777,"PN/L",H3780:AL3780)+SUMIF(H3777:AL3777,"TV",H3780:AL3780)+SUMIF(H3777:AL3777,"TVD",H3780:AL3780)</f>
        <v>0</v>
      </c>
      <c r="BO3777" s="261">
        <f>SUMIF(H3777:AL3777,"PD",H3781:AL3781)+SUMIF(H3777:AL3777,"PN",H3781:AL3781)+SUMIF(H3777:AL3777,"P/DS",H3781:AL3781)+SUMIF(H3777:AL3777,"PN/F",H3781:AL3781)+SUMIF(H3777:AL3777,"PN/L",H3781:AL3781)+SUMIF(H3777:AL3777,"TV",H3781:AL3781)+SUMIF(H3777:AL3777,"TVD",H3781:AL3781)</f>
        <v>0</v>
      </c>
      <c r="BP3777" s="261">
        <f>SUMIF(H3777:AL3777,"PD",H3782:AL3782)+SUMIF(H3777:AL3777,"PN",H3782:AL3782)+SUMIF(H3777:AL3777,"P/DS",H3782:AL3782)+SUMIF(H3777:AL3777,"PN/F",H3782:AL3782)+SUMIF(H3777:AL3777,"PN/L",H3782:AL3782)+SUMIF(H3777:AL3777,"TV",H3782:AL3782)+SUMIF(H3777:AL3777,"TVD",H3782:AL3782)+SUMIF(H3777:AL3777,"PDD",H3782:AL3782)+SUMIF(H3777:AL3777,"PH",H3782:AL3782)+SUMIF(H3777:AL3777,"PM",H3782:AL3782)</f>
        <v>0</v>
      </c>
      <c r="BQ3777" s="261">
        <f>SUMIF(H3777:AL3777,"PD",H3783:AL3783)+SUMIF(H3777:AL3777,"PN",H3783:AL3783)+SUMIF(H3777:AL3777,"P/DS",H3783:AL3783)+SUMIF(H3777:AL3777,"PN/F",H3783:AL3783)+SUMIF(H3777:AL3777,"PN/L",H3783:AL3783)+SUMIF(H3777:AL3777,"TV",H3783:AL3783)+SUMIF(H3777:AL3777,"TVD",H3783:AL3783)+SUMIF(H3777:AL3777,"PDD",H3783:AL3783)+SUMIF(H3777:AL3777,"PH",H3783:AL3783)+SUMIF(H3777:AL3777,"PM",H3783:AL3783)</f>
        <v>0</v>
      </c>
      <c r="BR3777" s="269">
        <f>SUM(H3778:AL3778)-BL3777</f>
        <v>32</v>
      </c>
      <c r="BS3777" s="269">
        <f>SUM(H3779:AL3779)-BM3777</f>
        <v>13.5</v>
      </c>
      <c r="BT3777" s="269">
        <f>SUM(H3780:AL3780)-BN3777</f>
        <v>0</v>
      </c>
      <c r="BU3777" s="269">
        <f>SUM(H3781:AL3781)-BO3777</f>
        <v>13</v>
      </c>
      <c r="BV3777" s="269">
        <f>SUM(H3782:AL3782)-BP3777</f>
        <v>0</v>
      </c>
      <c r="BW3777" s="269">
        <f>SUM(H3783:AL3783)-BQ3777</f>
        <v>0</v>
      </c>
      <c r="BX3777" s="255">
        <f>SUMIF(H3777:AL3777,"PD",H3784:AL3784)+SUMIF(H3777:AL3777,"PN",H3784:AL3784)+SUMIF(H3777:AL3777,"P/DS",H3784:AL3784)+SUMIF(H3777:AL3777,"PN/F",H3784:AL3784)+SUMIF(H3777:AL3777,"PN/L",H3784:AL3784)</f>
        <v>0</v>
      </c>
      <c r="BY3777" s="255">
        <f>SUM(H3784:AL3784)-BX3777</f>
        <v>0</v>
      </c>
      <c r="BZ3777" s="255">
        <f t="shared" ref="BZ3777" si="1178">+SUM(BL3777:BW3784)</f>
        <v>58.5</v>
      </c>
      <c r="CA3777" s="266">
        <f>(COUNTIFS(H3777:AL3777,"PD",H3778:AL3778,"&gt;=2"))*0.5-IF(CN3777="VP",COUNTIFS($H$16:$AL$16,"SAT",H3777:AL3777,"PD",H3778:AL3778,"&gt;=2"))*0.5</f>
        <v>0</v>
      </c>
      <c r="CB3777" s="266">
        <f>(COUNTIFS(H3777:AL3777,"PN",H3779:AL3779,"&gt;=0.5",H3778:AL3778,"&gt;=1.5"))*0.5+COUNTIFS(H3777:AL3777,"PDD",H3779:AL3779,"&gt;=0.5",H3778:AL3778,"&gt;=1.5")*0.5</f>
        <v>0</v>
      </c>
      <c r="CC3777" s="273">
        <f>(COUNTIFS(H3777:AL3777,"TV",H3779:AL3779,"&gt;=10"))*0.5+(COUNTIFS(H3777:AL3777,"PMD",H3779:AL3779,"&gt;=2"))*0.5</f>
        <v>0</v>
      </c>
      <c r="CD3777" s="266">
        <f>(COUNTIFS(H3777:AL3777,"TVD",H3781:AL3781,"&gt;=6.5",H3779:AL3779,"&gt;=3.5"))*0.5</f>
        <v>0</v>
      </c>
      <c r="CE3777" s="266">
        <f>(COUNTIFS(H3777:AL3777,"PD",H3782:AL3782,"&gt;=10"))*0.5</f>
        <v>0</v>
      </c>
      <c r="CF3777" s="266">
        <f>(COUNTIFS(H3777:AL3777,"PDD",H3782:AL3782,"&gt;=3.5",H3783:AL3783,"&gt;=6.5")+COUNTIFS(H3777:AL3777,"PH",H3783:AL3783,"&gt;=0.5",H3782:AL3782,"&gt;=1.5")+COUNTIFS(H3777:AL3777,"PM",H3783:AL3783,"&gt;=0.5",H3782:AL3782,"&gt;=1.5"))*0.5</f>
        <v>0</v>
      </c>
      <c r="CG3777" s="266">
        <f>(COUNTIFS(H3777:AL3777,"DS",H3778:AL3778,"&gt;=2")+COUNTIFS(H3777:AL3777,"AL/DS",H3778:AL3778,"&gt;=2"))*0.5-IF(CN3777="VP",COUNTIFS($H$16:$AL$16,"SAT",H3777:AL3777,"DS",H3778:AL3778,"&gt;=2"))*0.5</f>
        <v>2</v>
      </c>
      <c r="CH3777" s="266">
        <f>(COUNTIFS(H3777:AL3777,"NS",H3779:AL3779,"&gt;=0.5",H3778:AL3778,"&gt;=1.5")+COUNTIFS(H3777:AL3777,"AL/NS",H3779:AL3779,"&gt;=0.5",H3778:AL3778,"&gt;=1.5")+COUNTIFS(H3777:AL3777,"NHD",H3779:AL3779,"&gt;=4.5",H3782:AL3782,"&gt;=2",H3778:AL3778,"&gt;=1.5"))*0.5</f>
        <v>5.5</v>
      </c>
      <c r="CI3777" s="266">
        <f>(COUNTIF(H3779:AL3779,"&gt;=10")+COUNTIFS(H3777:AL3777,"MD",H3779:AL3779,"&gt;=2")-COUNTIFS(H3777:AL3777,"TV",H3779:AL3779,"&gt;=10"))*0.5</f>
        <v>0</v>
      </c>
      <c r="CJ3777" s="266">
        <f>(COUNTIFS(H3777:AL3777,"D",H3781:AL3781,"&gt;=6.5",H3779:AL3779,"&gt;=3.5"))*0.5</f>
        <v>1</v>
      </c>
      <c r="CK3777" s="266">
        <f>(COUNTIF(H3782:AL3782,"&gt;=10")-COUNTIFS(H3777:AL3777,"PD",H3782:AL3782,"&gt;=10"))*0.5</f>
        <v>0</v>
      </c>
      <c r="CL3777" s="265">
        <f>(COUNTIFS(H3777:AL3777,"NHD",H3782:AL3782,"&gt;=3.5",H3783:AL3783,"&gt;=6.5")+COUNTIFS(H3777:AL3777,"BH",H3782:AL3782,"&gt;=1.5",H3783:AL3783,"&gt;=0.5")+COUNTIFS(H3777:AL3777,"BM",H3782:AL3782,"&gt;=1.5",H3783:AL3783,"&gt;=0.5")+COUNTIFS(H3777:AL3777,"D",H3782:AL3782,"&gt;=1.5",H3783:AL3783,"&gt;=0.5"))*0.5</f>
        <v>0</v>
      </c>
      <c r="CM3777" s="272"/>
      <c r="CN3777" s="264" t="s">
        <v>723</v>
      </c>
      <c r="CO3777" s="177">
        <f t="shared" ref="CO3777" si="1179">+AM3777+AN3777+AO3777+AP3777+AQ3777+AR3777+AS3777+AU3777+BG3777</f>
        <v>26</v>
      </c>
      <c r="CP3777" s="225">
        <f>+SUM(I3778:I3783)-I3784</f>
        <v>10.5</v>
      </c>
      <c r="CQ3777" s="225">
        <f>+SUM(J3778:J3783)-J3784</f>
        <v>2.5</v>
      </c>
      <c r="CR3777" s="225">
        <f>+SUM(K3778:K3783)-K3784</f>
        <v>2.5</v>
      </c>
      <c r="CS3777" s="178"/>
      <c r="CT3777" s="178"/>
      <c r="CU3777" s="178"/>
      <c r="CV3777" s="178"/>
      <c r="CW3777" s="178"/>
      <c r="CX3777" s="178"/>
      <c r="CY3777" s="178"/>
      <c r="CZ3777" s="178"/>
      <c r="DA3777" s="178"/>
    </row>
    <row r="3778" spans="1:105" s="120" customFormat="1" ht="15" customHeight="1">
      <c r="A3778" s="228"/>
      <c r="B3778" s="346"/>
      <c r="C3778" s="349"/>
      <c r="D3778" s="237"/>
      <c r="E3778" s="237"/>
      <c r="F3778" s="242" t="s">
        <v>82</v>
      </c>
      <c r="G3778" s="121">
        <v>1.5</v>
      </c>
      <c r="H3778" s="83"/>
      <c r="I3778" s="83"/>
      <c r="J3778" s="83">
        <v>2</v>
      </c>
      <c r="K3778" s="83">
        <v>2</v>
      </c>
      <c r="L3778" s="83">
        <v>2</v>
      </c>
      <c r="M3778" s="83">
        <v>2</v>
      </c>
      <c r="N3778" s="83">
        <v>2</v>
      </c>
      <c r="O3778" s="83"/>
      <c r="P3778" s="83">
        <v>2</v>
      </c>
      <c r="Q3778" s="83"/>
      <c r="R3778" s="83">
        <v>2</v>
      </c>
      <c r="S3778" s="83">
        <v>2</v>
      </c>
      <c r="T3778" s="83">
        <v>2</v>
      </c>
      <c r="U3778" s="83">
        <v>2</v>
      </c>
      <c r="V3778" s="83"/>
      <c r="W3778" s="83">
        <v>0</v>
      </c>
      <c r="X3778" s="83">
        <v>0</v>
      </c>
      <c r="Y3778" s="83">
        <v>2.5</v>
      </c>
      <c r="Z3778" s="83">
        <v>2.5</v>
      </c>
      <c r="AA3778" s="83">
        <v>2.5</v>
      </c>
      <c r="AB3778" s="83">
        <v>2.5</v>
      </c>
      <c r="AC3778" s="79"/>
      <c r="AD3778" s="79"/>
      <c r="AE3778" s="79"/>
      <c r="AF3778" s="79"/>
      <c r="AG3778" s="79"/>
      <c r="AH3778" s="79"/>
      <c r="AI3778" s="79"/>
      <c r="AJ3778" s="79"/>
      <c r="AK3778" s="79"/>
      <c r="AL3778" s="79">
        <v>2</v>
      </c>
      <c r="AM3778" s="240"/>
      <c r="AN3778" s="240"/>
      <c r="AO3778" s="240"/>
      <c r="AP3778" s="240"/>
      <c r="AQ3778" s="240"/>
      <c r="AR3778" s="240"/>
      <c r="AS3778" s="240"/>
      <c r="AT3778" s="256"/>
      <c r="AU3778" s="256"/>
      <c r="AV3778" s="259"/>
      <c r="AW3778" s="259"/>
      <c r="AX3778" s="256"/>
      <c r="AY3778" s="256"/>
      <c r="AZ3778" s="256"/>
      <c r="BA3778" s="256"/>
      <c r="BB3778" s="256"/>
      <c r="BC3778" s="256"/>
      <c r="BD3778" s="256"/>
      <c r="BE3778" s="256"/>
      <c r="BF3778" s="256"/>
      <c r="BG3778" s="256"/>
      <c r="BH3778" s="256"/>
      <c r="BI3778" s="256"/>
      <c r="BJ3778" s="256"/>
      <c r="BK3778" s="256"/>
      <c r="BL3778" s="262"/>
      <c r="BM3778" s="262"/>
      <c r="BN3778" s="262"/>
      <c r="BO3778" s="262"/>
      <c r="BP3778" s="262"/>
      <c r="BQ3778" s="262"/>
      <c r="BR3778" s="270"/>
      <c r="BS3778" s="270"/>
      <c r="BT3778" s="270"/>
      <c r="BU3778" s="270"/>
      <c r="BV3778" s="270"/>
      <c r="BW3778" s="270"/>
      <c r="BX3778" s="256"/>
      <c r="BY3778" s="256"/>
      <c r="BZ3778" s="256"/>
      <c r="CA3778" s="267"/>
      <c r="CB3778" s="267"/>
      <c r="CC3778" s="274"/>
      <c r="CD3778" s="267"/>
      <c r="CE3778" s="267"/>
      <c r="CF3778" s="267"/>
      <c r="CG3778" s="267"/>
      <c r="CH3778" s="267"/>
      <c r="CI3778" s="267"/>
      <c r="CJ3778" s="267"/>
      <c r="CK3778" s="267"/>
      <c r="CL3778" s="265"/>
      <c r="CM3778" s="272"/>
      <c r="CN3778" s="264"/>
      <c r="CO3778" s="177"/>
      <c r="CP3778" s="226"/>
      <c r="CQ3778" s="226"/>
      <c r="CR3778" s="226"/>
      <c r="CS3778" s="178"/>
      <c r="CT3778" s="178"/>
      <c r="CU3778" s="178"/>
      <c r="CV3778" s="178"/>
      <c r="CW3778" s="178"/>
      <c r="CX3778" s="178"/>
      <c r="CY3778" s="178"/>
      <c r="CZ3778" s="178"/>
      <c r="DA3778" s="178"/>
    </row>
    <row r="3779" spans="1:105" s="120" customFormat="1" ht="15" customHeight="1">
      <c r="A3779" s="228"/>
      <c r="B3779" s="346"/>
      <c r="C3779" s="349"/>
      <c r="D3779" s="237"/>
      <c r="E3779" s="237"/>
      <c r="F3779" s="243"/>
      <c r="G3779" s="122">
        <v>2</v>
      </c>
      <c r="H3779" s="84"/>
      <c r="I3779" s="84">
        <v>4</v>
      </c>
      <c r="J3779" s="84">
        <v>0.5</v>
      </c>
      <c r="K3779" s="84">
        <v>0.5</v>
      </c>
      <c r="L3779" s="84">
        <v>0.5</v>
      </c>
      <c r="M3779" s="84">
        <v>0.5</v>
      </c>
      <c r="N3779" s="84">
        <v>0.5</v>
      </c>
      <c r="O3779" s="84">
        <v>4</v>
      </c>
      <c r="P3779" s="84">
        <v>0.5</v>
      </c>
      <c r="Q3779" s="84"/>
      <c r="R3779" s="84">
        <v>0.5</v>
      </c>
      <c r="S3779" s="84">
        <v>0.5</v>
      </c>
      <c r="T3779" s="84">
        <v>0.5</v>
      </c>
      <c r="U3779" s="84">
        <v>0.5</v>
      </c>
      <c r="V3779" s="84"/>
      <c r="W3779" s="84"/>
      <c r="X3779" s="84"/>
      <c r="Y3779" s="84"/>
      <c r="Z3779" s="84"/>
      <c r="AA3779" s="84"/>
      <c r="AB3779" s="84"/>
      <c r="AC3779" s="80"/>
      <c r="AD3779" s="80"/>
      <c r="AE3779" s="80"/>
      <c r="AF3779" s="80"/>
      <c r="AG3779" s="80"/>
      <c r="AH3779" s="80"/>
      <c r="AI3779" s="80"/>
      <c r="AJ3779" s="80"/>
      <c r="AK3779" s="80"/>
      <c r="AL3779" s="80">
        <v>0.5</v>
      </c>
      <c r="AM3779" s="240"/>
      <c r="AN3779" s="240"/>
      <c r="AO3779" s="240"/>
      <c r="AP3779" s="240"/>
      <c r="AQ3779" s="240"/>
      <c r="AR3779" s="240"/>
      <c r="AS3779" s="240"/>
      <c r="AT3779" s="256"/>
      <c r="AU3779" s="256"/>
      <c r="AV3779" s="259"/>
      <c r="AW3779" s="259"/>
      <c r="AX3779" s="256"/>
      <c r="AY3779" s="256"/>
      <c r="AZ3779" s="256"/>
      <c r="BA3779" s="256"/>
      <c r="BB3779" s="256"/>
      <c r="BC3779" s="256"/>
      <c r="BD3779" s="256"/>
      <c r="BE3779" s="256"/>
      <c r="BF3779" s="256"/>
      <c r="BG3779" s="256"/>
      <c r="BH3779" s="256"/>
      <c r="BI3779" s="256"/>
      <c r="BJ3779" s="256"/>
      <c r="BK3779" s="256"/>
      <c r="BL3779" s="262"/>
      <c r="BM3779" s="262"/>
      <c r="BN3779" s="262"/>
      <c r="BO3779" s="262"/>
      <c r="BP3779" s="262"/>
      <c r="BQ3779" s="262"/>
      <c r="BR3779" s="270"/>
      <c r="BS3779" s="270"/>
      <c r="BT3779" s="270"/>
      <c r="BU3779" s="270"/>
      <c r="BV3779" s="270"/>
      <c r="BW3779" s="270"/>
      <c r="BX3779" s="256"/>
      <c r="BY3779" s="256"/>
      <c r="BZ3779" s="256"/>
      <c r="CA3779" s="267"/>
      <c r="CB3779" s="267"/>
      <c r="CC3779" s="274"/>
      <c r="CD3779" s="267"/>
      <c r="CE3779" s="267"/>
      <c r="CF3779" s="267"/>
      <c r="CG3779" s="267"/>
      <c r="CH3779" s="267"/>
      <c r="CI3779" s="267"/>
      <c r="CJ3779" s="267"/>
      <c r="CK3779" s="267"/>
      <c r="CL3779" s="265"/>
      <c r="CM3779" s="272"/>
      <c r="CN3779" s="264"/>
      <c r="CO3779" s="177"/>
      <c r="CP3779" s="226"/>
      <c r="CQ3779" s="226"/>
      <c r="CR3779" s="226"/>
      <c r="CS3779" s="178"/>
      <c r="CT3779" s="178"/>
      <c r="CU3779" s="178"/>
      <c r="CV3779" s="178"/>
      <c r="CW3779" s="178"/>
      <c r="CX3779" s="178"/>
      <c r="CY3779" s="178"/>
      <c r="CZ3779" s="178"/>
      <c r="DA3779" s="178"/>
    </row>
    <row r="3780" spans="1:105" s="120" customFormat="1" ht="15" customHeight="1">
      <c r="A3780" s="228"/>
      <c r="B3780" s="346"/>
      <c r="C3780" s="349"/>
      <c r="D3780" s="237"/>
      <c r="E3780" s="237"/>
      <c r="F3780" s="243"/>
      <c r="G3780" s="122">
        <v>2.1</v>
      </c>
      <c r="H3780" s="84"/>
      <c r="I3780" s="84"/>
      <c r="J3780" s="84"/>
      <c r="K3780" s="84"/>
      <c r="L3780" s="84"/>
      <c r="M3780" s="84"/>
      <c r="N3780" s="84"/>
      <c r="O3780" s="84"/>
      <c r="P3780" s="84"/>
      <c r="Q3780" s="84"/>
      <c r="R3780" s="84"/>
      <c r="S3780" s="84"/>
      <c r="T3780" s="84"/>
      <c r="U3780" s="84"/>
      <c r="V3780" s="84"/>
      <c r="W3780" s="84"/>
      <c r="X3780" s="84"/>
      <c r="Y3780" s="84"/>
      <c r="Z3780" s="84"/>
      <c r="AA3780" s="84"/>
      <c r="AB3780" s="84"/>
      <c r="AC3780" s="80"/>
      <c r="AD3780" s="80"/>
      <c r="AE3780" s="80"/>
      <c r="AF3780" s="80"/>
      <c r="AG3780" s="80"/>
      <c r="AH3780" s="80"/>
      <c r="AI3780" s="80"/>
      <c r="AJ3780" s="80"/>
      <c r="AK3780" s="80"/>
      <c r="AL3780" s="80"/>
      <c r="AM3780" s="240"/>
      <c r="AN3780" s="240"/>
      <c r="AO3780" s="240"/>
      <c r="AP3780" s="240"/>
      <c r="AQ3780" s="240"/>
      <c r="AR3780" s="240"/>
      <c r="AS3780" s="240"/>
      <c r="AT3780" s="256"/>
      <c r="AU3780" s="256"/>
      <c r="AV3780" s="259"/>
      <c r="AW3780" s="259"/>
      <c r="AX3780" s="256"/>
      <c r="AY3780" s="256"/>
      <c r="AZ3780" s="256"/>
      <c r="BA3780" s="256"/>
      <c r="BB3780" s="256"/>
      <c r="BC3780" s="256"/>
      <c r="BD3780" s="256"/>
      <c r="BE3780" s="256"/>
      <c r="BF3780" s="256"/>
      <c r="BG3780" s="256"/>
      <c r="BH3780" s="256"/>
      <c r="BI3780" s="256"/>
      <c r="BJ3780" s="256"/>
      <c r="BK3780" s="256"/>
      <c r="BL3780" s="262"/>
      <c r="BM3780" s="262"/>
      <c r="BN3780" s="262"/>
      <c r="BO3780" s="262"/>
      <c r="BP3780" s="262"/>
      <c r="BQ3780" s="262"/>
      <c r="BR3780" s="270"/>
      <c r="BS3780" s="270"/>
      <c r="BT3780" s="270"/>
      <c r="BU3780" s="270"/>
      <c r="BV3780" s="270"/>
      <c r="BW3780" s="270"/>
      <c r="BX3780" s="256"/>
      <c r="BY3780" s="256"/>
      <c r="BZ3780" s="256"/>
      <c r="CA3780" s="267"/>
      <c r="CB3780" s="267"/>
      <c r="CC3780" s="274"/>
      <c r="CD3780" s="267"/>
      <c r="CE3780" s="267"/>
      <c r="CF3780" s="267"/>
      <c r="CG3780" s="267"/>
      <c r="CH3780" s="267"/>
      <c r="CI3780" s="267"/>
      <c r="CJ3780" s="267"/>
      <c r="CK3780" s="267"/>
      <c r="CL3780" s="265"/>
      <c r="CM3780" s="272"/>
      <c r="CN3780" s="264"/>
      <c r="CO3780" s="177"/>
      <c r="CP3780" s="226"/>
      <c r="CQ3780" s="226"/>
      <c r="CR3780" s="226"/>
      <c r="CS3780" s="178"/>
      <c r="CT3780" s="178"/>
      <c r="CU3780" s="178"/>
      <c r="CV3780" s="178"/>
      <c r="CW3780" s="178"/>
      <c r="CX3780" s="178"/>
      <c r="CY3780" s="178"/>
      <c r="CZ3780" s="178"/>
      <c r="DA3780" s="178"/>
    </row>
    <row r="3781" spans="1:105" s="120" customFormat="1" ht="15" customHeight="1">
      <c r="A3781" s="228"/>
      <c r="B3781" s="346"/>
      <c r="C3781" s="349"/>
      <c r="D3781" s="237"/>
      <c r="E3781" s="237"/>
      <c r="F3781" s="243"/>
      <c r="G3781" s="122">
        <v>2.7</v>
      </c>
      <c r="H3781" s="84"/>
      <c r="I3781" s="84">
        <v>6.5</v>
      </c>
      <c r="J3781" s="84"/>
      <c r="K3781" s="84"/>
      <c r="L3781" s="84"/>
      <c r="M3781" s="84"/>
      <c r="N3781" s="84"/>
      <c r="O3781" s="84">
        <v>6.5</v>
      </c>
      <c r="P3781" s="84"/>
      <c r="Q3781" s="84"/>
      <c r="R3781" s="84"/>
      <c r="S3781" s="84"/>
      <c r="T3781" s="84"/>
      <c r="U3781" s="84"/>
      <c r="V3781" s="84"/>
      <c r="W3781" s="84"/>
      <c r="X3781" s="84"/>
      <c r="Y3781" s="84"/>
      <c r="Z3781" s="84"/>
      <c r="AA3781" s="84"/>
      <c r="AB3781" s="84"/>
      <c r="AC3781" s="80"/>
      <c r="AD3781" s="80"/>
      <c r="AE3781" s="80"/>
      <c r="AF3781" s="80"/>
      <c r="AG3781" s="80"/>
      <c r="AH3781" s="80"/>
      <c r="AI3781" s="80"/>
      <c r="AJ3781" s="80"/>
      <c r="AK3781" s="80"/>
      <c r="AL3781" s="80"/>
      <c r="AM3781" s="240"/>
      <c r="AN3781" s="240"/>
      <c r="AO3781" s="240"/>
      <c r="AP3781" s="240"/>
      <c r="AQ3781" s="240"/>
      <c r="AR3781" s="240"/>
      <c r="AS3781" s="240"/>
      <c r="AT3781" s="256"/>
      <c r="AU3781" s="256"/>
      <c r="AV3781" s="259"/>
      <c r="AW3781" s="259"/>
      <c r="AX3781" s="256"/>
      <c r="AY3781" s="256"/>
      <c r="AZ3781" s="256"/>
      <c r="BA3781" s="256"/>
      <c r="BB3781" s="256"/>
      <c r="BC3781" s="256"/>
      <c r="BD3781" s="256"/>
      <c r="BE3781" s="256"/>
      <c r="BF3781" s="256"/>
      <c r="BG3781" s="256"/>
      <c r="BH3781" s="256"/>
      <c r="BI3781" s="256"/>
      <c r="BJ3781" s="256"/>
      <c r="BK3781" s="256"/>
      <c r="BL3781" s="262"/>
      <c r="BM3781" s="262"/>
      <c r="BN3781" s="262"/>
      <c r="BO3781" s="262"/>
      <c r="BP3781" s="262"/>
      <c r="BQ3781" s="262"/>
      <c r="BR3781" s="270"/>
      <c r="BS3781" s="270"/>
      <c r="BT3781" s="270"/>
      <c r="BU3781" s="270"/>
      <c r="BV3781" s="270"/>
      <c r="BW3781" s="270"/>
      <c r="BX3781" s="256"/>
      <c r="BY3781" s="256"/>
      <c r="BZ3781" s="256"/>
      <c r="CA3781" s="267"/>
      <c r="CB3781" s="267"/>
      <c r="CC3781" s="274"/>
      <c r="CD3781" s="267"/>
      <c r="CE3781" s="267"/>
      <c r="CF3781" s="267"/>
      <c r="CG3781" s="267"/>
      <c r="CH3781" s="267"/>
      <c r="CI3781" s="267"/>
      <c r="CJ3781" s="267"/>
      <c r="CK3781" s="267"/>
      <c r="CL3781" s="265"/>
      <c r="CM3781" s="272"/>
      <c r="CN3781" s="264"/>
      <c r="CO3781" s="177"/>
      <c r="CP3781" s="226"/>
      <c r="CQ3781" s="226"/>
      <c r="CR3781" s="226"/>
      <c r="CS3781" s="178"/>
      <c r="CT3781" s="178"/>
      <c r="CU3781" s="178"/>
      <c r="CV3781" s="178"/>
      <c r="CW3781" s="178"/>
      <c r="CX3781" s="178"/>
      <c r="CY3781" s="178"/>
      <c r="CZ3781" s="178"/>
      <c r="DA3781" s="178"/>
    </row>
    <row r="3782" spans="1:105" s="120" customFormat="1" ht="15" customHeight="1">
      <c r="A3782" s="228"/>
      <c r="B3782" s="346"/>
      <c r="C3782" s="349"/>
      <c r="D3782" s="237"/>
      <c r="E3782" s="237"/>
      <c r="F3782" s="243"/>
      <c r="G3782" s="122">
        <v>3</v>
      </c>
      <c r="H3782" s="84"/>
      <c r="I3782" s="84"/>
      <c r="J3782" s="84"/>
      <c r="K3782" s="84"/>
      <c r="L3782" s="84"/>
      <c r="M3782" s="84"/>
      <c r="N3782" s="84"/>
      <c r="O3782" s="84"/>
      <c r="P3782" s="84"/>
      <c r="Q3782" s="84"/>
      <c r="R3782" s="84"/>
      <c r="S3782" s="84"/>
      <c r="T3782" s="84"/>
      <c r="U3782" s="84"/>
      <c r="V3782" s="84"/>
      <c r="W3782" s="84"/>
      <c r="X3782" s="84"/>
      <c r="Y3782" s="84"/>
      <c r="Z3782" s="84"/>
      <c r="AA3782" s="84"/>
      <c r="AB3782" s="84"/>
      <c r="AC3782" s="80"/>
      <c r="AD3782" s="80"/>
      <c r="AE3782" s="80"/>
      <c r="AF3782" s="80"/>
      <c r="AG3782" s="80"/>
      <c r="AH3782" s="80"/>
      <c r="AI3782" s="80"/>
      <c r="AJ3782" s="80"/>
      <c r="AK3782" s="80"/>
      <c r="AL3782" s="80"/>
      <c r="AM3782" s="240"/>
      <c r="AN3782" s="240"/>
      <c r="AO3782" s="240"/>
      <c r="AP3782" s="240"/>
      <c r="AQ3782" s="240"/>
      <c r="AR3782" s="240"/>
      <c r="AS3782" s="240"/>
      <c r="AT3782" s="256"/>
      <c r="AU3782" s="256"/>
      <c r="AV3782" s="259"/>
      <c r="AW3782" s="259"/>
      <c r="AX3782" s="256"/>
      <c r="AY3782" s="256"/>
      <c r="AZ3782" s="256"/>
      <c r="BA3782" s="256"/>
      <c r="BB3782" s="256"/>
      <c r="BC3782" s="256"/>
      <c r="BD3782" s="256"/>
      <c r="BE3782" s="256"/>
      <c r="BF3782" s="256"/>
      <c r="BG3782" s="256"/>
      <c r="BH3782" s="256"/>
      <c r="BI3782" s="256"/>
      <c r="BJ3782" s="256"/>
      <c r="BK3782" s="256"/>
      <c r="BL3782" s="262"/>
      <c r="BM3782" s="262"/>
      <c r="BN3782" s="262"/>
      <c r="BO3782" s="262"/>
      <c r="BP3782" s="262"/>
      <c r="BQ3782" s="262"/>
      <c r="BR3782" s="270"/>
      <c r="BS3782" s="270"/>
      <c r="BT3782" s="270"/>
      <c r="BU3782" s="270"/>
      <c r="BV3782" s="270"/>
      <c r="BW3782" s="270"/>
      <c r="BX3782" s="256"/>
      <c r="BY3782" s="256"/>
      <c r="BZ3782" s="256"/>
      <c r="CA3782" s="267"/>
      <c r="CB3782" s="267"/>
      <c r="CC3782" s="274"/>
      <c r="CD3782" s="267"/>
      <c r="CE3782" s="267"/>
      <c r="CF3782" s="267"/>
      <c r="CG3782" s="267"/>
      <c r="CH3782" s="267"/>
      <c r="CI3782" s="267"/>
      <c r="CJ3782" s="267"/>
      <c r="CK3782" s="267"/>
      <c r="CL3782" s="265"/>
      <c r="CM3782" s="272"/>
      <c r="CN3782" s="264"/>
      <c r="CO3782" s="177"/>
      <c r="CP3782" s="226"/>
      <c r="CQ3782" s="226"/>
      <c r="CR3782" s="226"/>
      <c r="CS3782" s="178"/>
      <c r="CT3782" s="178"/>
      <c r="CU3782" s="178"/>
      <c r="CV3782" s="178"/>
      <c r="CW3782" s="178"/>
      <c r="CX3782" s="178"/>
      <c r="CY3782" s="178"/>
      <c r="CZ3782" s="178"/>
      <c r="DA3782" s="178"/>
    </row>
    <row r="3783" spans="1:105" s="120" customFormat="1" ht="15" customHeight="1">
      <c r="A3783" s="228"/>
      <c r="B3783" s="346"/>
      <c r="C3783" s="349"/>
      <c r="D3783" s="237"/>
      <c r="E3783" s="237"/>
      <c r="F3783" s="244"/>
      <c r="G3783" s="123">
        <v>3.9</v>
      </c>
      <c r="H3783" s="85"/>
      <c r="I3783" s="85"/>
      <c r="J3783" s="85"/>
      <c r="K3783" s="85"/>
      <c r="L3783" s="85"/>
      <c r="M3783" s="85"/>
      <c r="N3783" s="85"/>
      <c r="O3783" s="85"/>
      <c r="P3783" s="85"/>
      <c r="Q3783" s="85"/>
      <c r="R3783" s="85"/>
      <c r="S3783" s="85"/>
      <c r="T3783" s="85"/>
      <c r="U3783" s="85"/>
      <c r="V3783" s="85"/>
      <c r="W3783" s="85"/>
      <c r="X3783" s="85"/>
      <c r="Y3783" s="85"/>
      <c r="Z3783" s="85"/>
      <c r="AA3783" s="85"/>
      <c r="AB3783" s="85"/>
      <c r="AC3783" s="81"/>
      <c r="AD3783" s="81"/>
      <c r="AE3783" s="81"/>
      <c r="AF3783" s="81"/>
      <c r="AG3783" s="81"/>
      <c r="AH3783" s="81"/>
      <c r="AI3783" s="81"/>
      <c r="AJ3783" s="81"/>
      <c r="AK3783" s="81"/>
      <c r="AL3783" s="81"/>
      <c r="AM3783" s="240"/>
      <c r="AN3783" s="240"/>
      <c r="AO3783" s="240"/>
      <c r="AP3783" s="240"/>
      <c r="AQ3783" s="240"/>
      <c r="AR3783" s="240"/>
      <c r="AS3783" s="240"/>
      <c r="AT3783" s="256"/>
      <c r="AU3783" s="256"/>
      <c r="AV3783" s="259"/>
      <c r="AW3783" s="259"/>
      <c r="AX3783" s="256"/>
      <c r="AY3783" s="256"/>
      <c r="AZ3783" s="256"/>
      <c r="BA3783" s="256"/>
      <c r="BB3783" s="256"/>
      <c r="BC3783" s="256"/>
      <c r="BD3783" s="256"/>
      <c r="BE3783" s="256"/>
      <c r="BF3783" s="256"/>
      <c r="BG3783" s="256"/>
      <c r="BH3783" s="256"/>
      <c r="BI3783" s="256"/>
      <c r="BJ3783" s="256"/>
      <c r="BK3783" s="256"/>
      <c r="BL3783" s="262"/>
      <c r="BM3783" s="262"/>
      <c r="BN3783" s="262"/>
      <c r="BO3783" s="262"/>
      <c r="BP3783" s="262"/>
      <c r="BQ3783" s="262"/>
      <c r="BR3783" s="270"/>
      <c r="BS3783" s="270"/>
      <c r="BT3783" s="270"/>
      <c r="BU3783" s="270"/>
      <c r="BV3783" s="270"/>
      <c r="BW3783" s="270"/>
      <c r="BX3783" s="256"/>
      <c r="BY3783" s="256"/>
      <c r="BZ3783" s="256"/>
      <c r="CA3783" s="267"/>
      <c r="CB3783" s="267"/>
      <c r="CC3783" s="274"/>
      <c r="CD3783" s="267"/>
      <c r="CE3783" s="267"/>
      <c r="CF3783" s="267"/>
      <c r="CG3783" s="267"/>
      <c r="CH3783" s="267"/>
      <c r="CI3783" s="267"/>
      <c r="CJ3783" s="267"/>
      <c r="CK3783" s="267"/>
      <c r="CL3783" s="265"/>
      <c r="CM3783" s="272"/>
      <c r="CN3783" s="264"/>
      <c r="CO3783" s="177"/>
      <c r="CP3783" s="226"/>
      <c r="CQ3783" s="226"/>
      <c r="CR3783" s="226"/>
      <c r="CS3783" s="178"/>
      <c r="CT3783" s="178"/>
      <c r="CU3783" s="178"/>
      <c r="CV3783" s="178"/>
      <c r="CW3783" s="178"/>
      <c r="CX3783" s="178"/>
      <c r="CY3783" s="178"/>
      <c r="CZ3783" s="178"/>
      <c r="DA3783" s="178"/>
    </row>
    <row r="3784" spans="1:105" s="120" customFormat="1" ht="15" customHeight="1">
      <c r="A3784" s="229"/>
      <c r="B3784" s="347"/>
      <c r="C3784" s="350"/>
      <c r="D3784" s="238"/>
      <c r="E3784" s="238"/>
      <c r="F3784" s="245" t="s">
        <v>83</v>
      </c>
      <c r="G3784" s="246"/>
      <c r="H3784" s="82"/>
      <c r="I3784" s="82"/>
      <c r="J3784" s="82"/>
      <c r="K3784" s="82"/>
      <c r="L3784" s="82"/>
      <c r="M3784" s="82"/>
      <c r="N3784" s="82"/>
      <c r="O3784" s="82"/>
      <c r="P3784" s="82"/>
      <c r="Q3784" s="82"/>
      <c r="R3784" s="82"/>
      <c r="S3784" s="82"/>
      <c r="T3784" s="82"/>
      <c r="U3784" s="82"/>
      <c r="V3784" s="82"/>
      <c r="W3784" s="82"/>
      <c r="X3784" s="82"/>
      <c r="Y3784" s="82"/>
      <c r="Z3784" s="82"/>
      <c r="AA3784" s="82"/>
      <c r="AB3784" s="82"/>
      <c r="AC3784" s="35"/>
      <c r="AD3784" s="35"/>
      <c r="AE3784" s="35"/>
      <c r="AF3784" s="35"/>
      <c r="AG3784" s="35"/>
      <c r="AH3784" s="35"/>
      <c r="AI3784" s="35"/>
      <c r="AJ3784" s="35"/>
      <c r="AK3784" s="35"/>
      <c r="AL3784" s="35"/>
      <c r="AM3784" s="241"/>
      <c r="AN3784" s="241"/>
      <c r="AO3784" s="241"/>
      <c r="AP3784" s="241"/>
      <c r="AQ3784" s="241"/>
      <c r="AR3784" s="241"/>
      <c r="AS3784" s="241"/>
      <c r="AT3784" s="257"/>
      <c r="AU3784" s="257"/>
      <c r="AV3784" s="260"/>
      <c r="AW3784" s="260"/>
      <c r="AX3784" s="257"/>
      <c r="AY3784" s="257"/>
      <c r="AZ3784" s="257"/>
      <c r="BA3784" s="257"/>
      <c r="BB3784" s="257"/>
      <c r="BC3784" s="257"/>
      <c r="BD3784" s="257"/>
      <c r="BE3784" s="257"/>
      <c r="BF3784" s="257"/>
      <c r="BG3784" s="257"/>
      <c r="BH3784" s="257"/>
      <c r="BI3784" s="257"/>
      <c r="BJ3784" s="257"/>
      <c r="BK3784" s="257"/>
      <c r="BL3784" s="263"/>
      <c r="BM3784" s="263"/>
      <c r="BN3784" s="263"/>
      <c r="BO3784" s="263"/>
      <c r="BP3784" s="263"/>
      <c r="BQ3784" s="263"/>
      <c r="BR3784" s="271"/>
      <c r="BS3784" s="271"/>
      <c r="BT3784" s="271"/>
      <c r="BU3784" s="271"/>
      <c r="BV3784" s="271"/>
      <c r="BW3784" s="271"/>
      <c r="BX3784" s="257"/>
      <c r="BY3784" s="257"/>
      <c r="BZ3784" s="257"/>
      <c r="CA3784" s="268"/>
      <c r="CB3784" s="268"/>
      <c r="CC3784" s="275"/>
      <c r="CD3784" s="268"/>
      <c r="CE3784" s="268"/>
      <c r="CF3784" s="268"/>
      <c r="CG3784" s="268"/>
      <c r="CH3784" s="268"/>
      <c r="CI3784" s="268"/>
      <c r="CJ3784" s="268"/>
      <c r="CK3784" s="268"/>
      <c r="CL3784" s="265"/>
      <c r="CM3784" s="272"/>
      <c r="CN3784" s="264"/>
      <c r="CO3784" s="177"/>
      <c r="CP3784" s="226"/>
      <c r="CQ3784" s="226"/>
      <c r="CR3784" s="226"/>
      <c r="CS3784" s="178"/>
      <c r="CT3784" s="178"/>
      <c r="CU3784" s="178"/>
      <c r="CV3784" s="178"/>
      <c r="CW3784" s="178"/>
      <c r="CX3784" s="178"/>
      <c r="CY3784" s="178"/>
      <c r="CZ3784" s="178"/>
      <c r="DA3784" s="178"/>
    </row>
    <row r="3785" spans="1:105" s="120" customFormat="1" ht="15" customHeight="1">
      <c r="A3785" s="227">
        <f t="shared" si="1173"/>
        <v>469</v>
      </c>
      <c r="B3785" s="345" t="s">
        <v>772</v>
      </c>
      <c r="C3785" s="348" t="s">
        <v>775</v>
      </c>
      <c r="D3785" s="236">
        <v>44251</v>
      </c>
      <c r="E3785" s="236" t="s">
        <v>353</v>
      </c>
      <c r="F3785" s="253" t="s">
        <v>80</v>
      </c>
      <c r="G3785" s="254"/>
      <c r="H3785" s="82" t="s">
        <v>69</v>
      </c>
      <c r="I3785" s="82"/>
      <c r="J3785" s="82" t="s">
        <v>61</v>
      </c>
      <c r="K3785" s="82" t="s">
        <v>61</v>
      </c>
      <c r="L3785" s="82" t="s">
        <v>61</v>
      </c>
      <c r="M3785" s="82" t="s">
        <v>61</v>
      </c>
      <c r="N3785" s="82" t="s">
        <v>61</v>
      </c>
      <c r="O3785" s="82" t="s">
        <v>973</v>
      </c>
      <c r="P3785" s="82" t="s">
        <v>61</v>
      </c>
      <c r="Q3785" s="82" t="s">
        <v>61</v>
      </c>
      <c r="R3785" s="82" t="s">
        <v>61</v>
      </c>
      <c r="S3785" s="82" t="s">
        <v>61</v>
      </c>
      <c r="T3785" s="82" t="s">
        <v>61</v>
      </c>
      <c r="U3785" s="82" t="s">
        <v>61</v>
      </c>
      <c r="V3785" s="82"/>
      <c r="W3785" s="82" t="s">
        <v>60</v>
      </c>
      <c r="X3785" s="82" t="s">
        <v>60</v>
      </c>
      <c r="Y3785" s="82" t="s">
        <v>60</v>
      </c>
      <c r="Z3785" s="82" t="s">
        <v>60</v>
      </c>
      <c r="AA3785" s="82" t="s">
        <v>60</v>
      </c>
      <c r="AB3785" s="82" t="s">
        <v>60</v>
      </c>
      <c r="AC3785" s="82"/>
      <c r="AD3785" s="82" t="s">
        <v>60</v>
      </c>
      <c r="AE3785" s="82" t="s">
        <v>60</v>
      </c>
      <c r="AF3785" s="82" t="s">
        <v>60</v>
      </c>
      <c r="AG3785" s="82" t="s">
        <v>60</v>
      </c>
      <c r="AH3785" s="82" t="s">
        <v>60</v>
      </c>
      <c r="AI3785" s="82" t="s">
        <v>1471</v>
      </c>
      <c r="AJ3785" s="82"/>
      <c r="AK3785" s="82" t="s">
        <v>61</v>
      </c>
      <c r="AL3785" s="82" t="s">
        <v>61</v>
      </c>
      <c r="AM3785" s="239">
        <f>COUNTIF(H3785:AL3785,"PH")+COUNTIF(H3785:AL3785,"PH/L")+COUNTIF(H3785:AL3785,"PM")</f>
        <v>0</v>
      </c>
      <c r="AN3785" s="239">
        <f>COUNTIF(H3785:AL3785,"PD")+COUNTIF(H3785:AL3785,"PDD")+COUNTIF(H3785:AL3785,"P/DS")/2+COUNTIF(H3785:AL3785,"PMD")</f>
        <v>0</v>
      </c>
      <c r="AO3785" s="239">
        <f>COUNTIF(H3785:AL3785,"PN")+COUNTIF(H3785:AL3785,"P/NS")/2+COUNTIF(H3785:AL3785,"PH")+COUNTIF(H3785:AL3785,"PH/F")/2+COUNTIF(H3785:AL3785,"PH/L")/2+COUNTIF(H3785:AL3785,"PM")</f>
        <v>0</v>
      </c>
      <c r="AP3785" s="239">
        <f>COUNTIF(H3785:AL3785,"BH")+COUNTIF(H3785:AL3785,"AL/BL")+COUNTIF(H3785:AL3785,"UL/BL")+COUNTIF(H3785:AL3785,"BM")</f>
        <v>0</v>
      </c>
      <c r="AQ3785" s="239">
        <f>COUNTIF(H3785:AL3785,"DS")+COUNTIF(H3785:AL3785,"AL/DS")/2+COUNTIF(H3785:AL3785,"UL/DS")/2+COUNTIF(H3785:AL3785,"CT")+COUNTIF(H3785:AL3785,"MD")</f>
        <v>11.5</v>
      </c>
      <c r="AR3785" s="239">
        <f>COUNTIF(H3785:AL3785,"NS")+COUNTIF(H3785:AL3785,"AL/NS")/2+COUNTIF(H3785:AL3785,"UL/NS")/2+COUNTIF(H3785:AL3785,"BH")+COUNTIF(H3785:AL3785,"AL/BF")/2+COUNTIF(H3785:AL3785,"AL/BL")/2+COUNTIF(H3785:AL3785,"UL/BL")/2+COUNTIF(H3785:AL3785,"UL/BF")/2+COUNTIF(H3785:AL3785,"BM")</f>
        <v>13</v>
      </c>
      <c r="AS3785" s="239">
        <f>COUNTIF(H3785:AL3785,"AL")+COUNTIF(H3785:AL3785,"AL/DS")/2+COUNTIF(H3785:AL3785,"AL/NS")/2+COUNTIF(H3785:AL3785,"NH")+COUNTIF(H3785:AL3785,"SL")+COUNTIF(H3785:AL3785,"NHD")+COUNTIF(H3785:AL3785,"B")+COUNTIF(H3785:AL3785,"HL")+COUNTIF(H3785:AL3785,"AL/BF")/2+COUNTIF(H3785:AL3785,"AL/BL")/2</f>
        <v>1</v>
      </c>
      <c r="AT3785" s="255">
        <f>COUNTIF(H3785:AL3785,"PD")+COUNTIF(H3785:AL3785,"PN")+COUNTIF(H3785:AL3785,"P/DS")/2+COUNTIF(H3785:AL3785,"P/NS")/2+COUNTIF(H3785:AL3785,"DS")+COUNTIF(H3785:AL3785,"NS")+COUNTIF(H3785:AL3785,"AL")+COUNTIF(H3785:AL3785,"AL/DS")+COUNTIF(H3785:AL3785,"AL/NS")+COUNTIF(H3785:AL3785,"NH")+COUNTIF(H3785:AL3785,"SL")+COUNTIF(H3785:AL3785,"UL/DS")/2+COUNTIF(H3785:AL3785,"UL/NS")/2+COUNTIF(H3785:AL3785,"CT")+COUNTIF(H3785:AL3785,"NHD")+COUNTIF(H3785:AL3785,"PDD")+COUNTIF(H3785:AL3785,"B")+COUNTIF(H3785:AL3785,"HL")+COUNTIF(H3785:AL3785,"PH")+COUNTIF(H3785:AL3785,"BH")+COUNTIF(H3785:AL3785,"AL/BF")+COUNTIF(H3785:AL3785,"AL/BL")+COUNTIF(H3785:AL3785,"UL/BF")/2+COUNTIF(H3785:AL3785,"UL/BL")/2+COUNTIF(H3785:AL3785,"PH/F")/2+COUNTIF(H3785:AL3785,"PH/L")/2+COUNTIF(H3785:AL3785,"MD")+COUNTIF(H3785:AL3785,"PMD")+COUNTIF(H3785:AL3785,"PM")+COUNTIF(H3785:AL3785,"BM")</f>
        <v>25.5</v>
      </c>
      <c r="AU3785" s="255">
        <f>COUNTIF(H3785:AL3785,"P/DS")/2+COUNTIF(H3785:AL3785,"P/NS")/2+COUNTIF(H3785:AL3785,"IL")+COUNTIF(H3785:AL3785,"NL")+COUNTIF(H3785:AL3785,"UL")+COUNTIF(H3785:AL3785,"UL/DS")/2+COUNTIF(H3785:AL3785,"UL/NS")/2+COUNTIF(H3785:AL3785,"KT")+COUNTIF(H3785:AL3785,"UL/BF")/2+COUNTIF(H3785:AL3785,"UL/BL")/2+COUNTIF(H3785:AL3785,"PH/F")/2+COUNTIF(H3785:AL3785,"PH/L")/2+COUNTIF(H3785:AL3785,"NB")</f>
        <v>0.5</v>
      </c>
      <c r="AV3785" s="258">
        <f>COUNTIF(H3785:AL3785,"PN")+COUNTIF(H3785:AL3785,"TVD")+COUNTIF(H3785:AL3785,"PH")+COUNTIF(H3785:AL3785,"PM")+COUNTIF(H3785:AL3785,"PDD")-COUNTIFS(H3785:AL3785,"PN",H3792:AL3792,"&gt;=3")-COUNTIFS(H3785:AL3785,"PM",H3792:AL3792,"&gt;=3")</f>
        <v>0</v>
      </c>
      <c r="AW3785" s="258">
        <f>COUNTIF(H3785:AL3785,"NS")+COUNTIF(H3785:AL3785,"D")+COUNTIF(H3785:AL3785,"BH")+COUNTIF(H3785:AL3785,"NHD")+COUNTIF(H3785:AL3785,"BM")-COUNTIFS(H3785:AL3785,"NS",H3792:AL3792,"&gt;=3")-COUNTIFS(H3785:AL3785,"BH",H3792:AL3792,"&gt;=3")-COUNTIFS(H3785:AL3785,"BM",H3792:AL3792,"&gt;=3")</f>
        <v>14</v>
      </c>
      <c r="AX3785" s="255">
        <f>COUNTIF(H3785:AL3785,"AL")+COUNTIF(H3785:AL3785,"AL/DS")/2+COUNTIF(H3785:AL3785,"AL/NS")/2+COUNTIF(H3785:AL3785,"AL/BF")+COUNTIF(H3785:AL3785,"AL/BL")/2</f>
        <v>0</v>
      </c>
      <c r="AY3785" s="255">
        <f>COUNTIF(H3785:AL3785,"SL")</f>
        <v>0</v>
      </c>
      <c r="AZ3785" s="255">
        <f>COUNTIF(H3785:AL3785,"NH")</f>
        <v>1</v>
      </c>
      <c r="BA3785" s="255">
        <f>COUNTIF(H3785:AL3785,"HL")</f>
        <v>0</v>
      </c>
      <c r="BB3785" s="255">
        <f>COUNTIF(G3785:AL3785,"P/DS")/2+COUNTIF(G3785:AL3785,"P/NS")/2+COUNTIF(G3785:AL3785,"UL")+COUNTIF(G3785:AL3785,"UL/DS")/2+COUNTIF(G3785:AL3785,"UL/NS")/2+COUNTIF(G3785:AL3785,"UL/BL")/2+COUNTIF(G3785:AL3785,"UL/BF")/2+COUNTIF(G3785:AL3785,"PH/F")/2+COUNTIF(G3785:AL3785,"PH/L")/2</f>
        <v>0.5</v>
      </c>
      <c r="BC3785" s="255">
        <f>COUNTIF(H3785:AL3785,"NB")</f>
        <v>0</v>
      </c>
      <c r="BD3785" s="255">
        <f>COUNTIF(H3785:AL3785,"NL")</f>
        <v>0</v>
      </c>
      <c r="BE3785" s="255">
        <f>COUNTIF(H3785:AL3785,"IL")</f>
        <v>0</v>
      </c>
      <c r="BF3785" s="255">
        <f>COUNTIF(H3785:AL3785,"KT")</f>
        <v>0</v>
      </c>
      <c r="BG3785" s="255">
        <f>COUNTIF(H3785:AL3785,"L70")</f>
        <v>0</v>
      </c>
      <c r="BH3785" s="255">
        <f>COUNTIF(H3785:AL3785,"MD")</f>
        <v>0</v>
      </c>
      <c r="BI3785" s="255">
        <f>COUNTIF(H3785:AL3785,"PMD")</f>
        <v>0</v>
      </c>
      <c r="BJ3785" s="255">
        <f>COUNTIF(H3785:AL3785,"PM")</f>
        <v>0</v>
      </c>
      <c r="BK3785" s="255">
        <f>COUNTIF(H3785:AL3785,"BM")</f>
        <v>0</v>
      </c>
      <c r="BL3785" s="261">
        <f>SUMIF(H3785:AL3785,"PD",H3786:AL3786)+SUMIF(H3785:AL3785,"PN",H3786:AL3786)+SUMIF(H3785:AL3785,"P/DS",H3786:AL3786)+SUMIF(H3785:AL3785,"PN/F",H3786:AL3786)+SUMIF(H3785:AL3785,"PN/L",H3786:AL3786)+SUMIF(H3785:AL3785,"TV",H3786:AL3786)+SUMIF(H3785:AL3785,"TVD",H3786:AL3786)+SUMIF(H3785:AL3785,"PDD",H3786:AL3786)</f>
        <v>0</v>
      </c>
      <c r="BM3785" s="261">
        <f>SUMIF(H3785:AL3785,"PD",H3787:AL3787)+SUMIF(H3785:AL3785,"PN",H3787:AL3787)+SUMIF(H3785:AL3785,"P/DS",H3787:AL3787)+SUMIF(H3785:AL3785,"PN/F",H3787:AL3787)+SUMIF(H3785:AL3785,"PN/L",H3787:AL3787)+SUMIF(H3785:AL3785,"TV",H3787:AL3787)+SUMIF(H3785:AL3785,"TVD",H3787:AL3787)+SUMIF(H3785:AL3785,"PDD",H3787:AL3787)+SUMIF(H3785:AL3785,"PMD",H3787:AL3787)</f>
        <v>0</v>
      </c>
      <c r="BN3785" s="261">
        <f>SUMIF(H3785:AL3785,"PD",H3788:AL3788)+SUMIF(H3785:AL3785,"PN",H3788:AL3788)+SUMIF(H3785:AL3785,"P/DS",H3788:AL3788)+SUMIF(H3785:AL3785,"PN/F",H3788:AL3788)+SUMIF(H3785:AL3785,"PN/L",H3788:AL3788)+SUMIF(H3785:AL3785,"TV",H3788:AL3788)+SUMIF(H3785:AL3785,"TVD",H3788:AL3788)</f>
        <v>0</v>
      </c>
      <c r="BO3785" s="261">
        <f>SUMIF(H3785:AL3785,"PD",H3789:AL3789)+SUMIF(H3785:AL3785,"PN",H3789:AL3789)+SUMIF(H3785:AL3785,"P/DS",H3789:AL3789)+SUMIF(H3785:AL3785,"PN/F",H3789:AL3789)+SUMIF(H3785:AL3785,"PN/L",H3789:AL3789)+SUMIF(H3785:AL3785,"TV",H3789:AL3789)+SUMIF(H3785:AL3785,"TVD",H3789:AL3789)</f>
        <v>0</v>
      </c>
      <c r="BP3785" s="261">
        <f>SUMIF(H3785:AL3785,"PD",H3790:AL3790)+SUMIF(H3785:AL3785,"PN",H3790:AL3790)+SUMIF(H3785:AL3785,"P/DS",H3790:AL3790)+SUMIF(H3785:AL3785,"PN/F",H3790:AL3790)+SUMIF(H3785:AL3785,"PN/L",H3790:AL3790)+SUMIF(H3785:AL3785,"TV",H3790:AL3790)+SUMIF(H3785:AL3785,"TVD",H3790:AL3790)+SUMIF(H3785:AL3785,"PDD",H3790:AL3790)+SUMIF(H3785:AL3785,"PH",H3790:AL3790)+SUMIF(H3785:AL3785,"PM",H3790:AL3790)</f>
        <v>0</v>
      </c>
      <c r="BQ3785" s="261">
        <f>SUMIF(H3785:AL3785,"PD",H3791:AL3791)+SUMIF(H3785:AL3785,"PN",H3791:AL3791)+SUMIF(H3785:AL3785,"P/DS",H3791:AL3791)+SUMIF(H3785:AL3785,"PN/F",H3791:AL3791)+SUMIF(H3785:AL3785,"PN/L",H3791:AL3791)+SUMIF(H3785:AL3785,"TV",H3791:AL3791)+SUMIF(H3785:AL3785,"TVD",H3791:AL3791)+SUMIF(H3785:AL3785,"PDD",H3791:AL3791)+SUMIF(H3785:AL3785,"PH",H3791:AL3791)+SUMIF(H3785:AL3785,"PM",H3791:AL3791)</f>
        <v>0</v>
      </c>
      <c r="BR3785" s="269">
        <f>SUM(H3786:AL3786)-BL3785</f>
        <v>31</v>
      </c>
      <c r="BS3785" s="269">
        <f>SUM(H3787:AL3787)-BM3785</f>
        <v>8.5</v>
      </c>
      <c r="BT3785" s="269">
        <f>SUM(H3788:AL3788)-BN3785</f>
        <v>0</v>
      </c>
      <c r="BU3785" s="269">
        <f>SUM(H3789:AL3789)-BO3785</f>
        <v>6</v>
      </c>
      <c r="BV3785" s="269">
        <f>SUM(H3790:AL3790)-BP3785</f>
        <v>0</v>
      </c>
      <c r="BW3785" s="269">
        <f>SUM(H3791:AL3791)-BQ3785</f>
        <v>0</v>
      </c>
      <c r="BX3785" s="255">
        <f>SUMIF(H3785:AL3785,"PD",H3792:AL3792)+SUMIF(H3785:AL3785,"PN",H3792:AL3792)+SUMIF(H3785:AL3785,"P/DS",H3792:AL3792)+SUMIF(H3785:AL3785,"PN/F",H3792:AL3792)+SUMIF(H3785:AL3785,"PN/L",H3792:AL3792)</f>
        <v>0</v>
      </c>
      <c r="BY3785" s="255">
        <f>SUM(H3792:AL3792)-BX3785</f>
        <v>0</v>
      </c>
      <c r="BZ3785" s="255">
        <f t="shared" ref="BZ3785" si="1180">+SUM(BL3785:BW3792)</f>
        <v>45.5</v>
      </c>
      <c r="CA3785" s="266">
        <f>(COUNTIFS(H3785:AL3785,"PD",H3786:AL3786,"&gt;=2"))*0.5-IF(CN3785="VP",COUNTIFS($H$16:$AL$16,"SAT",H3785:AL3785,"PD",H3786:AL3786,"&gt;=2"))*0.5</f>
        <v>0</v>
      </c>
      <c r="CB3785" s="266">
        <f>(COUNTIFS(H3785:AL3785,"PN",H3787:AL3787,"&gt;=0.5",H3786:AL3786,"&gt;=1.5"))*0.5+COUNTIFS(H3785:AL3785,"PDD",H3787:AL3787,"&gt;=0.5",H3786:AL3786,"&gt;=1.5")*0.5</f>
        <v>0</v>
      </c>
      <c r="CC3785" s="273">
        <f>(COUNTIFS(H3785:AL3785,"TV",H3787:AL3787,"&gt;=10"))*0.5+(COUNTIFS(H3785:AL3785,"PMD",H3787:AL3787,"&gt;=2"))*0.5</f>
        <v>0</v>
      </c>
      <c r="CD3785" s="266">
        <f>(COUNTIFS(H3785:AL3785,"TVD",H3789:AL3789,"&gt;=6.5",H3787:AL3787,"&gt;=3.5"))*0.5</f>
        <v>0</v>
      </c>
      <c r="CE3785" s="266">
        <f>(COUNTIFS(H3785:AL3785,"PD",H3790:AL3790,"&gt;=10"))*0.5</f>
        <v>0</v>
      </c>
      <c r="CF3785" s="266">
        <f>(COUNTIFS(H3785:AL3785,"PDD",H3790:AL3790,"&gt;=3.5",H3791:AL3791,"&gt;=6.5")+COUNTIFS(H3785:AL3785,"PH",H3791:AL3791,"&gt;=0.5",H3790:AL3790,"&gt;=1.5")+COUNTIFS(H3785:AL3785,"PM",H3791:AL3791,"&gt;=0.5",H3790:AL3790,"&gt;=1.5"))*0.5</f>
        <v>0</v>
      </c>
      <c r="CG3785" s="266">
        <f>(COUNTIFS(H3785:AL3785,"DS",H3786:AL3786,"&gt;=2")+COUNTIFS(H3785:AL3785,"AL/DS",H3786:AL3786,"&gt;=2"))*0.5-IF(CN3785="VP",COUNTIFS($H$16:$AL$16,"SAT",H3785:AL3785,"DS",H3786:AL3786,"&gt;=2"))*0.5</f>
        <v>1</v>
      </c>
      <c r="CH3785" s="266">
        <f>(COUNTIFS(H3785:AL3785,"NS",H3787:AL3787,"&gt;=0.5",H3786:AL3786,"&gt;=1.5")+COUNTIFS(H3785:AL3785,"AL/NS",H3787:AL3787,"&gt;=0.5",H3786:AL3786,"&gt;=1.5")+COUNTIFS(H3785:AL3785,"NHD",H3787:AL3787,"&gt;=4.5",H3790:AL3790,"&gt;=2",H3786:AL3786,"&gt;=1.5"))*0.5</f>
        <v>6.5</v>
      </c>
      <c r="CI3785" s="266">
        <f>(COUNTIF(H3787:AL3787,"&gt;=10")+COUNTIFS(H3785:AL3785,"MD",H3787:AL3787,"&gt;=2")-COUNTIFS(H3785:AL3785,"TV",H3787:AL3787,"&gt;=10"))*0.5</f>
        <v>0</v>
      </c>
      <c r="CJ3785" s="266">
        <f>(COUNTIFS(H3785:AL3785,"D",H3789:AL3789,"&gt;=6.5",H3787:AL3787,"&gt;=3.5"))*0.5</f>
        <v>0</v>
      </c>
      <c r="CK3785" s="266">
        <f>(COUNTIF(H3790:AL3790,"&gt;=10")-COUNTIFS(H3785:AL3785,"PD",H3790:AL3790,"&gt;=10"))*0.5</f>
        <v>0</v>
      </c>
      <c r="CL3785" s="265">
        <f>(COUNTIFS(H3785:AL3785,"NHD",H3790:AL3790,"&gt;=3.5",H3791:AL3791,"&gt;=6.5")+COUNTIFS(H3785:AL3785,"BH",H3790:AL3790,"&gt;=1.5",H3791:AL3791,"&gt;=0.5")+COUNTIFS(H3785:AL3785,"BM",H3790:AL3790,"&gt;=1.5",H3791:AL3791,"&gt;=0.5")+COUNTIFS(H3785:AL3785,"D",H3790:AL3790,"&gt;=1.5",H3791:AL3791,"&gt;=0.5"))*0.5</f>
        <v>0</v>
      </c>
      <c r="CM3785" s="272"/>
      <c r="CN3785" s="264" t="s">
        <v>723</v>
      </c>
      <c r="CO3785" s="177">
        <f t="shared" ref="CO3785" si="1181">+AM3785+AN3785+AO3785+AP3785+AQ3785+AR3785+AS3785+AU3785+BG3785</f>
        <v>26</v>
      </c>
      <c r="CP3785" s="225">
        <f>+SUM(I3786:I3791)-I3792</f>
        <v>0</v>
      </c>
      <c r="CQ3785" s="225">
        <f>+SUM(J3786:J3791)-J3792</f>
        <v>2.5</v>
      </c>
      <c r="CR3785" s="225">
        <f>+SUM(K3786:K3791)-K3792</f>
        <v>2.5</v>
      </c>
      <c r="CS3785" s="178"/>
      <c r="CT3785" s="178"/>
      <c r="CU3785" s="178"/>
      <c r="CV3785" s="178"/>
      <c r="CW3785" s="178"/>
      <c r="CX3785" s="178"/>
      <c r="CY3785" s="178"/>
      <c r="CZ3785" s="178"/>
      <c r="DA3785" s="178"/>
    </row>
    <row r="3786" spans="1:105" s="120" customFormat="1" ht="15" customHeight="1">
      <c r="A3786" s="228"/>
      <c r="B3786" s="346"/>
      <c r="C3786" s="349"/>
      <c r="D3786" s="237"/>
      <c r="E3786" s="237"/>
      <c r="F3786" s="242" t="s">
        <v>82</v>
      </c>
      <c r="G3786" s="121">
        <v>1.5</v>
      </c>
      <c r="H3786" s="83"/>
      <c r="I3786" s="83"/>
      <c r="J3786" s="83">
        <v>2</v>
      </c>
      <c r="K3786" s="83">
        <v>2</v>
      </c>
      <c r="L3786" s="83">
        <v>2</v>
      </c>
      <c r="M3786" s="83">
        <v>2</v>
      </c>
      <c r="N3786" s="83">
        <v>2</v>
      </c>
      <c r="O3786" s="83"/>
      <c r="P3786" s="83">
        <v>2</v>
      </c>
      <c r="Q3786" s="83">
        <v>2</v>
      </c>
      <c r="R3786" s="83">
        <v>2</v>
      </c>
      <c r="S3786" s="83">
        <v>2</v>
      </c>
      <c r="T3786" s="83">
        <v>2</v>
      </c>
      <c r="U3786" s="83">
        <v>2</v>
      </c>
      <c r="V3786" s="83"/>
      <c r="W3786" s="83">
        <v>2.5</v>
      </c>
      <c r="X3786" s="83">
        <v>0</v>
      </c>
      <c r="Y3786" s="83">
        <v>0</v>
      </c>
      <c r="Z3786" s="83">
        <v>2.5</v>
      </c>
      <c r="AA3786" s="83"/>
      <c r="AB3786" s="83"/>
      <c r="AC3786" s="79"/>
      <c r="AD3786" s="79"/>
      <c r="AE3786" s="79"/>
      <c r="AF3786" s="79"/>
      <c r="AG3786" s="79"/>
      <c r="AH3786" s="79"/>
      <c r="AI3786" s="79"/>
      <c r="AJ3786" s="79"/>
      <c r="AK3786" s="79">
        <v>2</v>
      </c>
      <c r="AL3786" s="79">
        <v>2</v>
      </c>
      <c r="AM3786" s="240"/>
      <c r="AN3786" s="240"/>
      <c r="AO3786" s="240"/>
      <c r="AP3786" s="240"/>
      <c r="AQ3786" s="240"/>
      <c r="AR3786" s="240"/>
      <c r="AS3786" s="240"/>
      <c r="AT3786" s="256"/>
      <c r="AU3786" s="256"/>
      <c r="AV3786" s="259"/>
      <c r="AW3786" s="259"/>
      <c r="AX3786" s="256"/>
      <c r="AY3786" s="256"/>
      <c r="AZ3786" s="256"/>
      <c r="BA3786" s="256"/>
      <c r="BB3786" s="256"/>
      <c r="BC3786" s="256"/>
      <c r="BD3786" s="256"/>
      <c r="BE3786" s="256"/>
      <c r="BF3786" s="256"/>
      <c r="BG3786" s="256"/>
      <c r="BH3786" s="256"/>
      <c r="BI3786" s="256"/>
      <c r="BJ3786" s="256"/>
      <c r="BK3786" s="256"/>
      <c r="BL3786" s="262"/>
      <c r="BM3786" s="262"/>
      <c r="BN3786" s="262"/>
      <c r="BO3786" s="262"/>
      <c r="BP3786" s="262"/>
      <c r="BQ3786" s="262"/>
      <c r="BR3786" s="270"/>
      <c r="BS3786" s="270"/>
      <c r="BT3786" s="270"/>
      <c r="BU3786" s="270"/>
      <c r="BV3786" s="270"/>
      <c r="BW3786" s="270"/>
      <c r="BX3786" s="256"/>
      <c r="BY3786" s="256"/>
      <c r="BZ3786" s="256"/>
      <c r="CA3786" s="267"/>
      <c r="CB3786" s="267"/>
      <c r="CC3786" s="274"/>
      <c r="CD3786" s="267"/>
      <c r="CE3786" s="267"/>
      <c r="CF3786" s="267"/>
      <c r="CG3786" s="267"/>
      <c r="CH3786" s="267"/>
      <c r="CI3786" s="267"/>
      <c r="CJ3786" s="267"/>
      <c r="CK3786" s="267"/>
      <c r="CL3786" s="265"/>
      <c r="CM3786" s="272"/>
      <c r="CN3786" s="264"/>
      <c r="CO3786" s="177"/>
      <c r="CP3786" s="226"/>
      <c r="CQ3786" s="226"/>
      <c r="CR3786" s="226"/>
      <c r="CS3786" s="178"/>
      <c r="CT3786" s="178"/>
      <c r="CU3786" s="178"/>
      <c r="CV3786" s="178"/>
      <c r="CW3786" s="178"/>
      <c r="CX3786" s="178"/>
      <c r="CY3786" s="178"/>
      <c r="CZ3786" s="178"/>
      <c r="DA3786" s="178"/>
    </row>
    <row r="3787" spans="1:105" s="120" customFormat="1" ht="15" customHeight="1">
      <c r="A3787" s="228"/>
      <c r="B3787" s="346"/>
      <c r="C3787" s="349"/>
      <c r="D3787" s="237"/>
      <c r="E3787" s="237"/>
      <c r="F3787" s="243"/>
      <c r="G3787" s="122">
        <v>2</v>
      </c>
      <c r="H3787" s="84"/>
      <c r="I3787" s="84"/>
      <c r="J3787" s="84">
        <v>0.5</v>
      </c>
      <c r="K3787" s="84">
        <v>0.5</v>
      </c>
      <c r="L3787" s="84">
        <v>0.5</v>
      </c>
      <c r="M3787" s="84">
        <v>0.5</v>
      </c>
      <c r="N3787" s="84">
        <v>0.5</v>
      </c>
      <c r="O3787" s="84">
        <v>2</v>
      </c>
      <c r="P3787" s="84">
        <v>0.5</v>
      </c>
      <c r="Q3787" s="84">
        <v>0.5</v>
      </c>
      <c r="R3787" s="84">
        <v>0.5</v>
      </c>
      <c r="S3787" s="84">
        <v>0.5</v>
      </c>
      <c r="T3787" s="84">
        <v>0.5</v>
      </c>
      <c r="U3787" s="84">
        <v>0.5</v>
      </c>
      <c r="V3787" s="84"/>
      <c r="W3787" s="84"/>
      <c r="X3787" s="84"/>
      <c r="Y3787" s="84"/>
      <c r="Z3787" s="84"/>
      <c r="AA3787" s="84"/>
      <c r="AB3787" s="84"/>
      <c r="AC3787" s="80"/>
      <c r="AD3787" s="80"/>
      <c r="AE3787" s="80"/>
      <c r="AF3787" s="80"/>
      <c r="AG3787" s="80"/>
      <c r="AH3787" s="80"/>
      <c r="AI3787" s="80"/>
      <c r="AJ3787" s="80"/>
      <c r="AK3787" s="80">
        <v>0.5</v>
      </c>
      <c r="AL3787" s="80">
        <v>0.5</v>
      </c>
      <c r="AM3787" s="240"/>
      <c r="AN3787" s="240"/>
      <c r="AO3787" s="240"/>
      <c r="AP3787" s="240"/>
      <c r="AQ3787" s="240"/>
      <c r="AR3787" s="240"/>
      <c r="AS3787" s="240"/>
      <c r="AT3787" s="256"/>
      <c r="AU3787" s="256"/>
      <c r="AV3787" s="259"/>
      <c r="AW3787" s="259"/>
      <c r="AX3787" s="256"/>
      <c r="AY3787" s="256"/>
      <c r="AZ3787" s="256"/>
      <c r="BA3787" s="256"/>
      <c r="BB3787" s="256"/>
      <c r="BC3787" s="256"/>
      <c r="BD3787" s="256"/>
      <c r="BE3787" s="256"/>
      <c r="BF3787" s="256"/>
      <c r="BG3787" s="256"/>
      <c r="BH3787" s="256"/>
      <c r="BI3787" s="256"/>
      <c r="BJ3787" s="256"/>
      <c r="BK3787" s="256"/>
      <c r="BL3787" s="262"/>
      <c r="BM3787" s="262"/>
      <c r="BN3787" s="262"/>
      <c r="BO3787" s="262"/>
      <c r="BP3787" s="262"/>
      <c r="BQ3787" s="262"/>
      <c r="BR3787" s="270"/>
      <c r="BS3787" s="270"/>
      <c r="BT3787" s="270"/>
      <c r="BU3787" s="270"/>
      <c r="BV3787" s="270"/>
      <c r="BW3787" s="270"/>
      <c r="BX3787" s="256"/>
      <c r="BY3787" s="256"/>
      <c r="BZ3787" s="256"/>
      <c r="CA3787" s="267"/>
      <c r="CB3787" s="267"/>
      <c r="CC3787" s="274"/>
      <c r="CD3787" s="267"/>
      <c r="CE3787" s="267"/>
      <c r="CF3787" s="267"/>
      <c r="CG3787" s="267"/>
      <c r="CH3787" s="267"/>
      <c r="CI3787" s="267"/>
      <c r="CJ3787" s="267"/>
      <c r="CK3787" s="267"/>
      <c r="CL3787" s="265"/>
      <c r="CM3787" s="272"/>
      <c r="CN3787" s="264"/>
      <c r="CO3787" s="177"/>
      <c r="CP3787" s="226"/>
      <c r="CQ3787" s="226"/>
      <c r="CR3787" s="226"/>
      <c r="CS3787" s="178"/>
      <c r="CT3787" s="178"/>
      <c r="CU3787" s="178"/>
      <c r="CV3787" s="178"/>
      <c r="CW3787" s="178"/>
      <c r="CX3787" s="178"/>
      <c r="CY3787" s="178"/>
      <c r="CZ3787" s="178"/>
      <c r="DA3787" s="178"/>
    </row>
    <row r="3788" spans="1:105" s="120" customFormat="1" ht="15" customHeight="1">
      <c r="A3788" s="228"/>
      <c r="B3788" s="346"/>
      <c r="C3788" s="349"/>
      <c r="D3788" s="237"/>
      <c r="E3788" s="237"/>
      <c r="F3788" s="243"/>
      <c r="G3788" s="122">
        <v>2.1</v>
      </c>
      <c r="H3788" s="84"/>
      <c r="I3788" s="84"/>
      <c r="J3788" s="84"/>
      <c r="K3788" s="84"/>
      <c r="L3788" s="84"/>
      <c r="M3788" s="84"/>
      <c r="N3788" s="84"/>
      <c r="O3788" s="84"/>
      <c r="P3788" s="84"/>
      <c r="Q3788" s="84"/>
      <c r="R3788" s="84"/>
      <c r="S3788" s="84"/>
      <c r="T3788" s="84"/>
      <c r="U3788" s="84"/>
      <c r="V3788" s="84"/>
      <c r="W3788" s="84"/>
      <c r="X3788" s="84"/>
      <c r="Y3788" s="84"/>
      <c r="Z3788" s="84"/>
      <c r="AA3788" s="84"/>
      <c r="AB3788" s="84"/>
      <c r="AC3788" s="80"/>
      <c r="AD3788" s="80"/>
      <c r="AE3788" s="80"/>
      <c r="AF3788" s="80"/>
      <c r="AG3788" s="80"/>
      <c r="AH3788" s="80"/>
      <c r="AI3788" s="80"/>
      <c r="AJ3788" s="80"/>
      <c r="AK3788" s="80"/>
      <c r="AL3788" s="80"/>
      <c r="AM3788" s="240"/>
      <c r="AN3788" s="240"/>
      <c r="AO3788" s="240"/>
      <c r="AP3788" s="240"/>
      <c r="AQ3788" s="240"/>
      <c r="AR3788" s="240"/>
      <c r="AS3788" s="240"/>
      <c r="AT3788" s="256"/>
      <c r="AU3788" s="256"/>
      <c r="AV3788" s="259"/>
      <c r="AW3788" s="259"/>
      <c r="AX3788" s="256"/>
      <c r="AY3788" s="256"/>
      <c r="AZ3788" s="256"/>
      <c r="BA3788" s="256"/>
      <c r="BB3788" s="256"/>
      <c r="BC3788" s="256"/>
      <c r="BD3788" s="256"/>
      <c r="BE3788" s="256"/>
      <c r="BF3788" s="256"/>
      <c r="BG3788" s="256"/>
      <c r="BH3788" s="256"/>
      <c r="BI3788" s="256"/>
      <c r="BJ3788" s="256"/>
      <c r="BK3788" s="256"/>
      <c r="BL3788" s="262"/>
      <c r="BM3788" s="262"/>
      <c r="BN3788" s="262"/>
      <c r="BO3788" s="262"/>
      <c r="BP3788" s="262"/>
      <c r="BQ3788" s="262"/>
      <c r="BR3788" s="270"/>
      <c r="BS3788" s="270"/>
      <c r="BT3788" s="270"/>
      <c r="BU3788" s="270"/>
      <c r="BV3788" s="270"/>
      <c r="BW3788" s="270"/>
      <c r="BX3788" s="256"/>
      <c r="BY3788" s="256"/>
      <c r="BZ3788" s="256"/>
      <c r="CA3788" s="267"/>
      <c r="CB3788" s="267"/>
      <c r="CC3788" s="274"/>
      <c r="CD3788" s="267"/>
      <c r="CE3788" s="267"/>
      <c r="CF3788" s="267"/>
      <c r="CG3788" s="267"/>
      <c r="CH3788" s="267"/>
      <c r="CI3788" s="267"/>
      <c r="CJ3788" s="267"/>
      <c r="CK3788" s="267"/>
      <c r="CL3788" s="265"/>
      <c r="CM3788" s="272"/>
      <c r="CN3788" s="264"/>
      <c r="CO3788" s="177"/>
      <c r="CP3788" s="226"/>
      <c r="CQ3788" s="226"/>
      <c r="CR3788" s="226"/>
      <c r="CS3788" s="178"/>
      <c r="CT3788" s="178"/>
      <c r="CU3788" s="178"/>
      <c r="CV3788" s="178"/>
      <c r="CW3788" s="178"/>
      <c r="CX3788" s="178"/>
      <c r="CY3788" s="178"/>
      <c r="CZ3788" s="178"/>
      <c r="DA3788" s="178"/>
    </row>
    <row r="3789" spans="1:105" s="120" customFormat="1" ht="15" customHeight="1">
      <c r="A3789" s="228"/>
      <c r="B3789" s="346"/>
      <c r="C3789" s="349"/>
      <c r="D3789" s="237"/>
      <c r="E3789" s="237"/>
      <c r="F3789" s="243"/>
      <c r="G3789" s="122">
        <v>2.7</v>
      </c>
      <c r="H3789" s="84"/>
      <c r="I3789" s="84"/>
      <c r="J3789" s="84"/>
      <c r="K3789" s="84"/>
      <c r="L3789" s="84"/>
      <c r="M3789" s="84"/>
      <c r="N3789" s="84"/>
      <c r="O3789" s="84">
        <v>6</v>
      </c>
      <c r="P3789" s="84"/>
      <c r="Q3789" s="84"/>
      <c r="R3789" s="84"/>
      <c r="S3789" s="84"/>
      <c r="T3789" s="84"/>
      <c r="U3789" s="84"/>
      <c r="V3789" s="84"/>
      <c r="W3789" s="84"/>
      <c r="X3789" s="84"/>
      <c r="Y3789" s="84"/>
      <c r="Z3789" s="84"/>
      <c r="AA3789" s="84"/>
      <c r="AB3789" s="84"/>
      <c r="AC3789" s="80"/>
      <c r="AD3789" s="80"/>
      <c r="AE3789" s="80"/>
      <c r="AF3789" s="80"/>
      <c r="AG3789" s="80"/>
      <c r="AH3789" s="80"/>
      <c r="AI3789" s="80"/>
      <c r="AJ3789" s="80"/>
      <c r="AK3789" s="80"/>
      <c r="AL3789" s="80"/>
      <c r="AM3789" s="240"/>
      <c r="AN3789" s="240"/>
      <c r="AO3789" s="240"/>
      <c r="AP3789" s="240"/>
      <c r="AQ3789" s="240"/>
      <c r="AR3789" s="240"/>
      <c r="AS3789" s="240"/>
      <c r="AT3789" s="256"/>
      <c r="AU3789" s="256"/>
      <c r="AV3789" s="259"/>
      <c r="AW3789" s="259"/>
      <c r="AX3789" s="256"/>
      <c r="AY3789" s="256"/>
      <c r="AZ3789" s="256"/>
      <c r="BA3789" s="256"/>
      <c r="BB3789" s="256"/>
      <c r="BC3789" s="256"/>
      <c r="BD3789" s="256"/>
      <c r="BE3789" s="256"/>
      <c r="BF3789" s="256"/>
      <c r="BG3789" s="256"/>
      <c r="BH3789" s="256"/>
      <c r="BI3789" s="256"/>
      <c r="BJ3789" s="256"/>
      <c r="BK3789" s="256"/>
      <c r="BL3789" s="262"/>
      <c r="BM3789" s="262"/>
      <c r="BN3789" s="262"/>
      <c r="BO3789" s="262"/>
      <c r="BP3789" s="262"/>
      <c r="BQ3789" s="262"/>
      <c r="BR3789" s="270"/>
      <c r="BS3789" s="270"/>
      <c r="BT3789" s="270"/>
      <c r="BU3789" s="270"/>
      <c r="BV3789" s="270"/>
      <c r="BW3789" s="270"/>
      <c r="BX3789" s="256"/>
      <c r="BY3789" s="256"/>
      <c r="BZ3789" s="256"/>
      <c r="CA3789" s="267"/>
      <c r="CB3789" s="267"/>
      <c r="CC3789" s="274"/>
      <c r="CD3789" s="267"/>
      <c r="CE3789" s="267"/>
      <c r="CF3789" s="267"/>
      <c r="CG3789" s="267"/>
      <c r="CH3789" s="267"/>
      <c r="CI3789" s="267"/>
      <c r="CJ3789" s="267"/>
      <c r="CK3789" s="267"/>
      <c r="CL3789" s="265"/>
      <c r="CM3789" s="272"/>
      <c r="CN3789" s="264"/>
      <c r="CO3789" s="177"/>
      <c r="CP3789" s="226"/>
      <c r="CQ3789" s="226"/>
      <c r="CR3789" s="226"/>
      <c r="CS3789" s="178"/>
      <c r="CT3789" s="178"/>
      <c r="CU3789" s="178"/>
      <c r="CV3789" s="178"/>
      <c r="CW3789" s="178"/>
      <c r="CX3789" s="178"/>
      <c r="CY3789" s="178"/>
      <c r="CZ3789" s="178"/>
      <c r="DA3789" s="178"/>
    </row>
    <row r="3790" spans="1:105" s="120" customFormat="1" ht="15" customHeight="1">
      <c r="A3790" s="228"/>
      <c r="B3790" s="346"/>
      <c r="C3790" s="349"/>
      <c r="D3790" s="237"/>
      <c r="E3790" s="237"/>
      <c r="F3790" s="243"/>
      <c r="G3790" s="122">
        <v>3</v>
      </c>
      <c r="H3790" s="84"/>
      <c r="I3790" s="84"/>
      <c r="J3790" s="84"/>
      <c r="K3790" s="84"/>
      <c r="L3790" s="84"/>
      <c r="M3790" s="84"/>
      <c r="N3790" s="84"/>
      <c r="O3790" s="84"/>
      <c r="P3790" s="84"/>
      <c r="Q3790" s="84"/>
      <c r="R3790" s="84"/>
      <c r="S3790" s="84"/>
      <c r="T3790" s="84"/>
      <c r="U3790" s="84"/>
      <c r="V3790" s="84"/>
      <c r="W3790" s="84"/>
      <c r="X3790" s="84"/>
      <c r="Y3790" s="84"/>
      <c r="Z3790" s="84"/>
      <c r="AA3790" s="84"/>
      <c r="AB3790" s="84"/>
      <c r="AC3790" s="80"/>
      <c r="AD3790" s="80"/>
      <c r="AE3790" s="80"/>
      <c r="AF3790" s="80"/>
      <c r="AG3790" s="80"/>
      <c r="AH3790" s="80"/>
      <c r="AI3790" s="80"/>
      <c r="AJ3790" s="80"/>
      <c r="AK3790" s="80"/>
      <c r="AL3790" s="80"/>
      <c r="AM3790" s="240"/>
      <c r="AN3790" s="240"/>
      <c r="AO3790" s="240"/>
      <c r="AP3790" s="240"/>
      <c r="AQ3790" s="240"/>
      <c r="AR3790" s="240"/>
      <c r="AS3790" s="240"/>
      <c r="AT3790" s="256"/>
      <c r="AU3790" s="256"/>
      <c r="AV3790" s="259"/>
      <c r="AW3790" s="259"/>
      <c r="AX3790" s="256"/>
      <c r="AY3790" s="256"/>
      <c r="AZ3790" s="256"/>
      <c r="BA3790" s="256"/>
      <c r="BB3790" s="256"/>
      <c r="BC3790" s="256"/>
      <c r="BD3790" s="256"/>
      <c r="BE3790" s="256"/>
      <c r="BF3790" s="256"/>
      <c r="BG3790" s="256"/>
      <c r="BH3790" s="256"/>
      <c r="BI3790" s="256"/>
      <c r="BJ3790" s="256"/>
      <c r="BK3790" s="256"/>
      <c r="BL3790" s="262"/>
      <c r="BM3790" s="262"/>
      <c r="BN3790" s="262"/>
      <c r="BO3790" s="262"/>
      <c r="BP3790" s="262"/>
      <c r="BQ3790" s="262"/>
      <c r="BR3790" s="270"/>
      <c r="BS3790" s="270"/>
      <c r="BT3790" s="270"/>
      <c r="BU3790" s="270"/>
      <c r="BV3790" s="270"/>
      <c r="BW3790" s="270"/>
      <c r="BX3790" s="256"/>
      <c r="BY3790" s="256"/>
      <c r="BZ3790" s="256"/>
      <c r="CA3790" s="267"/>
      <c r="CB3790" s="267"/>
      <c r="CC3790" s="274"/>
      <c r="CD3790" s="267"/>
      <c r="CE3790" s="267"/>
      <c r="CF3790" s="267"/>
      <c r="CG3790" s="267"/>
      <c r="CH3790" s="267"/>
      <c r="CI3790" s="267"/>
      <c r="CJ3790" s="267"/>
      <c r="CK3790" s="267"/>
      <c r="CL3790" s="265"/>
      <c r="CM3790" s="272"/>
      <c r="CN3790" s="264"/>
      <c r="CO3790" s="177"/>
      <c r="CP3790" s="226"/>
      <c r="CQ3790" s="226"/>
      <c r="CR3790" s="226"/>
      <c r="CS3790" s="178"/>
      <c r="CT3790" s="178"/>
      <c r="CU3790" s="178"/>
      <c r="CV3790" s="178"/>
      <c r="CW3790" s="178"/>
      <c r="CX3790" s="178"/>
      <c r="CY3790" s="178"/>
      <c r="CZ3790" s="178"/>
      <c r="DA3790" s="178"/>
    </row>
    <row r="3791" spans="1:105" s="120" customFormat="1" ht="15" customHeight="1">
      <c r="A3791" s="228"/>
      <c r="B3791" s="346"/>
      <c r="C3791" s="349"/>
      <c r="D3791" s="237"/>
      <c r="E3791" s="237"/>
      <c r="F3791" s="244"/>
      <c r="G3791" s="123">
        <v>3.9</v>
      </c>
      <c r="H3791" s="85"/>
      <c r="I3791" s="85"/>
      <c r="J3791" s="85"/>
      <c r="K3791" s="85"/>
      <c r="L3791" s="85"/>
      <c r="M3791" s="85"/>
      <c r="N3791" s="85"/>
      <c r="O3791" s="85"/>
      <c r="P3791" s="85"/>
      <c r="Q3791" s="85"/>
      <c r="R3791" s="85"/>
      <c r="S3791" s="85"/>
      <c r="T3791" s="85"/>
      <c r="U3791" s="85"/>
      <c r="V3791" s="85"/>
      <c r="W3791" s="85"/>
      <c r="X3791" s="85"/>
      <c r="Y3791" s="85"/>
      <c r="Z3791" s="85"/>
      <c r="AA3791" s="85"/>
      <c r="AB3791" s="85"/>
      <c r="AC3791" s="81"/>
      <c r="AD3791" s="81"/>
      <c r="AE3791" s="81"/>
      <c r="AF3791" s="81"/>
      <c r="AG3791" s="81"/>
      <c r="AH3791" s="81"/>
      <c r="AI3791" s="81"/>
      <c r="AJ3791" s="81"/>
      <c r="AK3791" s="81"/>
      <c r="AL3791" s="81"/>
      <c r="AM3791" s="240"/>
      <c r="AN3791" s="240"/>
      <c r="AO3791" s="240"/>
      <c r="AP3791" s="240"/>
      <c r="AQ3791" s="240"/>
      <c r="AR3791" s="240"/>
      <c r="AS3791" s="240"/>
      <c r="AT3791" s="256"/>
      <c r="AU3791" s="256"/>
      <c r="AV3791" s="259"/>
      <c r="AW3791" s="259"/>
      <c r="AX3791" s="256"/>
      <c r="AY3791" s="256"/>
      <c r="AZ3791" s="256"/>
      <c r="BA3791" s="256"/>
      <c r="BB3791" s="256"/>
      <c r="BC3791" s="256"/>
      <c r="BD3791" s="256"/>
      <c r="BE3791" s="256"/>
      <c r="BF3791" s="256"/>
      <c r="BG3791" s="256"/>
      <c r="BH3791" s="256"/>
      <c r="BI3791" s="256"/>
      <c r="BJ3791" s="256"/>
      <c r="BK3791" s="256"/>
      <c r="BL3791" s="262"/>
      <c r="BM3791" s="262"/>
      <c r="BN3791" s="262"/>
      <c r="BO3791" s="262"/>
      <c r="BP3791" s="262"/>
      <c r="BQ3791" s="262"/>
      <c r="BR3791" s="270"/>
      <c r="BS3791" s="270"/>
      <c r="BT3791" s="270"/>
      <c r="BU3791" s="270"/>
      <c r="BV3791" s="270"/>
      <c r="BW3791" s="270"/>
      <c r="BX3791" s="256"/>
      <c r="BY3791" s="256"/>
      <c r="BZ3791" s="256"/>
      <c r="CA3791" s="267"/>
      <c r="CB3791" s="267"/>
      <c r="CC3791" s="274"/>
      <c r="CD3791" s="267"/>
      <c r="CE3791" s="267"/>
      <c r="CF3791" s="267"/>
      <c r="CG3791" s="267"/>
      <c r="CH3791" s="267"/>
      <c r="CI3791" s="267"/>
      <c r="CJ3791" s="267"/>
      <c r="CK3791" s="267"/>
      <c r="CL3791" s="265"/>
      <c r="CM3791" s="272"/>
      <c r="CN3791" s="264"/>
      <c r="CO3791" s="177"/>
      <c r="CP3791" s="226"/>
      <c r="CQ3791" s="226"/>
      <c r="CR3791" s="226"/>
      <c r="CS3791" s="178"/>
      <c r="CT3791" s="178"/>
      <c r="CU3791" s="178"/>
      <c r="CV3791" s="178"/>
      <c r="CW3791" s="178"/>
      <c r="CX3791" s="178"/>
      <c r="CY3791" s="178"/>
      <c r="CZ3791" s="178"/>
      <c r="DA3791" s="178"/>
    </row>
    <row r="3792" spans="1:105" s="120" customFormat="1" ht="15" customHeight="1">
      <c r="A3792" s="229"/>
      <c r="B3792" s="347"/>
      <c r="C3792" s="350"/>
      <c r="D3792" s="238"/>
      <c r="E3792" s="238"/>
      <c r="F3792" s="245" t="s">
        <v>83</v>
      </c>
      <c r="G3792" s="246"/>
      <c r="H3792" s="82"/>
      <c r="I3792" s="82"/>
      <c r="J3792" s="82"/>
      <c r="K3792" s="82"/>
      <c r="L3792" s="82"/>
      <c r="M3792" s="82"/>
      <c r="N3792" s="82"/>
      <c r="O3792" s="82"/>
      <c r="P3792" s="82"/>
      <c r="Q3792" s="82"/>
      <c r="R3792" s="82"/>
      <c r="S3792" s="82"/>
      <c r="T3792" s="82"/>
      <c r="U3792" s="82"/>
      <c r="V3792" s="82"/>
      <c r="W3792" s="82"/>
      <c r="X3792" s="82"/>
      <c r="Y3792" s="82"/>
      <c r="Z3792" s="82"/>
      <c r="AA3792" s="82"/>
      <c r="AB3792" s="82"/>
      <c r="AC3792" s="35"/>
      <c r="AD3792" s="35"/>
      <c r="AE3792" s="35"/>
      <c r="AF3792" s="35"/>
      <c r="AG3792" s="35"/>
      <c r="AH3792" s="35"/>
      <c r="AI3792" s="35"/>
      <c r="AJ3792" s="35"/>
      <c r="AK3792" s="35"/>
      <c r="AL3792" s="35"/>
      <c r="AM3792" s="241"/>
      <c r="AN3792" s="241"/>
      <c r="AO3792" s="241"/>
      <c r="AP3792" s="241"/>
      <c r="AQ3792" s="241"/>
      <c r="AR3792" s="241"/>
      <c r="AS3792" s="241"/>
      <c r="AT3792" s="257"/>
      <c r="AU3792" s="257"/>
      <c r="AV3792" s="260"/>
      <c r="AW3792" s="260"/>
      <c r="AX3792" s="257"/>
      <c r="AY3792" s="257"/>
      <c r="AZ3792" s="257"/>
      <c r="BA3792" s="257"/>
      <c r="BB3792" s="257"/>
      <c r="BC3792" s="257"/>
      <c r="BD3792" s="257"/>
      <c r="BE3792" s="257"/>
      <c r="BF3792" s="257"/>
      <c r="BG3792" s="257"/>
      <c r="BH3792" s="257"/>
      <c r="BI3792" s="257"/>
      <c r="BJ3792" s="257"/>
      <c r="BK3792" s="257"/>
      <c r="BL3792" s="263"/>
      <c r="BM3792" s="263"/>
      <c r="BN3792" s="263"/>
      <c r="BO3792" s="263"/>
      <c r="BP3792" s="263"/>
      <c r="BQ3792" s="263"/>
      <c r="BR3792" s="271"/>
      <c r="BS3792" s="271"/>
      <c r="BT3792" s="271"/>
      <c r="BU3792" s="271"/>
      <c r="BV3792" s="271"/>
      <c r="BW3792" s="271"/>
      <c r="BX3792" s="257"/>
      <c r="BY3792" s="257"/>
      <c r="BZ3792" s="257"/>
      <c r="CA3792" s="268"/>
      <c r="CB3792" s="268"/>
      <c r="CC3792" s="275"/>
      <c r="CD3792" s="268"/>
      <c r="CE3792" s="268"/>
      <c r="CF3792" s="268"/>
      <c r="CG3792" s="268"/>
      <c r="CH3792" s="268"/>
      <c r="CI3792" s="268"/>
      <c r="CJ3792" s="268"/>
      <c r="CK3792" s="268"/>
      <c r="CL3792" s="265"/>
      <c r="CM3792" s="272"/>
      <c r="CN3792" s="264"/>
      <c r="CO3792" s="177"/>
      <c r="CP3792" s="226"/>
      <c r="CQ3792" s="226"/>
      <c r="CR3792" s="226"/>
      <c r="CS3792" s="178"/>
      <c r="CT3792" s="178"/>
      <c r="CU3792" s="178"/>
      <c r="CV3792" s="178"/>
      <c r="CW3792" s="178"/>
      <c r="CX3792" s="178"/>
      <c r="CY3792" s="178"/>
      <c r="CZ3792" s="178"/>
      <c r="DA3792" s="178"/>
    </row>
    <row r="3793" spans="1:105" s="120" customFormat="1" ht="15" customHeight="1">
      <c r="A3793" s="227">
        <f t="shared" si="1173"/>
        <v>470</v>
      </c>
      <c r="B3793" s="345" t="s">
        <v>774</v>
      </c>
      <c r="C3793" s="348" t="s">
        <v>287</v>
      </c>
      <c r="D3793" s="236">
        <v>44251</v>
      </c>
      <c r="E3793" s="236" t="s">
        <v>353</v>
      </c>
      <c r="F3793" s="253" t="s">
        <v>80</v>
      </c>
      <c r="G3793" s="254"/>
      <c r="H3793" s="82" t="s">
        <v>69</v>
      </c>
      <c r="I3793" s="82"/>
      <c r="J3793" s="82" t="s">
        <v>61</v>
      </c>
      <c r="K3793" s="82" t="s">
        <v>61</v>
      </c>
      <c r="L3793" s="82" t="s">
        <v>61</v>
      </c>
      <c r="M3793" s="82" t="s">
        <v>61</v>
      </c>
      <c r="N3793" s="82" t="s">
        <v>61</v>
      </c>
      <c r="O3793" s="82" t="s">
        <v>973</v>
      </c>
      <c r="P3793" s="82" t="s">
        <v>61</v>
      </c>
      <c r="Q3793" s="82" t="s">
        <v>61</v>
      </c>
      <c r="R3793" s="82" t="s">
        <v>61</v>
      </c>
      <c r="S3793" s="82" t="s">
        <v>61</v>
      </c>
      <c r="T3793" s="82" t="s">
        <v>61</v>
      </c>
      <c r="U3793" s="82" t="s">
        <v>61</v>
      </c>
      <c r="V3793" s="82"/>
      <c r="W3793" s="82" t="s">
        <v>60</v>
      </c>
      <c r="X3793" s="82" t="s">
        <v>60</v>
      </c>
      <c r="Y3793" s="82" t="s">
        <v>60</v>
      </c>
      <c r="Z3793" s="82" t="s">
        <v>60</v>
      </c>
      <c r="AA3793" s="82" t="s">
        <v>60</v>
      </c>
      <c r="AB3793" s="82" t="s">
        <v>60</v>
      </c>
      <c r="AC3793" s="82"/>
      <c r="AD3793" s="82" t="s">
        <v>60</v>
      </c>
      <c r="AE3793" s="82" t="s">
        <v>60</v>
      </c>
      <c r="AF3793" s="82" t="s">
        <v>60</v>
      </c>
      <c r="AG3793" s="82" t="s">
        <v>60</v>
      </c>
      <c r="AH3793" s="82" t="s">
        <v>67</v>
      </c>
      <c r="AI3793" s="82" t="s">
        <v>1471</v>
      </c>
      <c r="AJ3793" s="82"/>
      <c r="AK3793" s="82" t="s">
        <v>61</v>
      </c>
      <c r="AL3793" s="82" t="s">
        <v>61</v>
      </c>
      <c r="AM3793" s="239">
        <f>COUNTIF(H3793:AL3793,"PH")+COUNTIF(H3793:AL3793,"PH/L")+COUNTIF(H3793:AL3793,"PM")</f>
        <v>0</v>
      </c>
      <c r="AN3793" s="239">
        <f>COUNTIF(H3793:AL3793,"PD")+COUNTIF(H3793:AL3793,"PDD")+COUNTIF(H3793:AL3793,"P/DS")/2+COUNTIF(H3793:AL3793,"PMD")</f>
        <v>0</v>
      </c>
      <c r="AO3793" s="239">
        <f>COUNTIF(H3793:AL3793,"PN")+COUNTIF(H3793:AL3793,"P/NS")/2+COUNTIF(H3793:AL3793,"PH")+COUNTIF(H3793:AL3793,"PH/F")/2+COUNTIF(H3793:AL3793,"PH/L")/2+COUNTIF(H3793:AL3793,"PM")</f>
        <v>0</v>
      </c>
      <c r="AP3793" s="239">
        <f>COUNTIF(H3793:AL3793,"BH")+COUNTIF(H3793:AL3793,"AL/BL")+COUNTIF(H3793:AL3793,"UL/BL")+COUNTIF(H3793:AL3793,"BM")</f>
        <v>0</v>
      </c>
      <c r="AQ3793" s="239">
        <f>COUNTIF(H3793:AL3793,"DS")+COUNTIF(H3793:AL3793,"AL/DS")/2+COUNTIF(H3793:AL3793,"UL/DS")/2+COUNTIF(H3793:AL3793,"CT")+COUNTIF(H3793:AL3793,"MD")</f>
        <v>10.5</v>
      </c>
      <c r="AR3793" s="239">
        <f>COUNTIF(H3793:AL3793,"NS")+COUNTIF(H3793:AL3793,"AL/NS")/2+COUNTIF(H3793:AL3793,"UL/NS")/2+COUNTIF(H3793:AL3793,"BH")+COUNTIF(H3793:AL3793,"AL/BF")/2+COUNTIF(H3793:AL3793,"AL/BL")/2+COUNTIF(H3793:AL3793,"UL/BL")/2+COUNTIF(H3793:AL3793,"UL/BF")/2+COUNTIF(H3793:AL3793,"BM")</f>
        <v>13</v>
      </c>
      <c r="AS3793" s="239">
        <f>COUNTIF(H3793:AL3793,"AL")+COUNTIF(H3793:AL3793,"AL/DS")/2+COUNTIF(H3793:AL3793,"AL/NS")/2+COUNTIF(H3793:AL3793,"NH")+COUNTIF(H3793:AL3793,"SL")+COUNTIF(H3793:AL3793,"NHD")+COUNTIF(H3793:AL3793,"B")+COUNTIF(H3793:AL3793,"HL")+COUNTIF(H3793:AL3793,"AL/BF")/2+COUNTIF(H3793:AL3793,"AL/BL")/2</f>
        <v>2</v>
      </c>
      <c r="AT3793" s="255">
        <f>COUNTIF(H3793:AL3793,"PD")+COUNTIF(H3793:AL3793,"PN")+COUNTIF(H3793:AL3793,"P/DS")/2+COUNTIF(H3793:AL3793,"P/NS")/2+COUNTIF(H3793:AL3793,"DS")+COUNTIF(H3793:AL3793,"NS")+COUNTIF(H3793:AL3793,"AL")+COUNTIF(H3793:AL3793,"AL/DS")+COUNTIF(H3793:AL3793,"AL/NS")+COUNTIF(H3793:AL3793,"NH")+COUNTIF(H3793:AL3793,"SL")+COUNTIF(H3793:AL3793,"UL/DS")/2+COUNTIF(H3793:AL3793,"UL/NS")/2+COUNTIF(H3793:AL3793,"CT")+COUNTIF(H3793:AL3793,"NHD")+COUNTIF(H3793:AL3793,"PDD")+COUNTIF(H3793:AL3793,"B")+COUNTIF(H3793:AL3793,"HL")+COUNTIF(H3793:AL3793,"PH")+COUNTIF(H3793:AL3793,"BH")+COUNTIF(H3793:AL3793,"AL/BF")+COUNTIF(H3793:AL3793,"AL/BL")+COUNTIF(H3793:AL3793,"UL/BF")/2+COUNTIF(H3793:AL3793,"UL/BL")/2+COUNTIF(H3793:AL3793,"PH/F")/2+COUNTIF(H3793:AL3793,"PH/L")/2+COUNTIF(H3793:AL3793,"MD")+COUNTIF(H3793:AL3793,"PMD")+COUNTIF(H3793:AL3793,"PM")+COUNTIF(H3793:AL3793,"BM")</f>
        <v>25.5</v>
      </c>
      <c r="AU3793" s="255">
        <f>COUNTIF(H3793:AL3793,"P/DS")/2+COUNTIF(H3793:AL3793,"P/NS")/2+COUNTIF(H3793:AL3793,"IL")+COUNTIF(H3793:AL3793,"NL")+COUNTIF(H3793:AL3793,"UL")+COUNTIF(H3793:AL3793,"UL/DS")/2+COUNTIF(H3793:AL3793,"UL/NS")/2+COUNTIF(H3793:AL3793,"KT")+COUNTIF(H3793:AL3793,"UL/BF")/2+COUNTIF(H3793:AL3793,"UL/BL")/2+COUNTIF(H3793:AL3793,"PH/F")/2+COUNTIF(H3793:AL3793,"PH/L")/2+COUNTIF(H3793:AL3793,"NB")</f>
        <v>0.5</v>
      </c>
      <c r="AV3793" s="258">
        <f>COUNTIF(H3793:AL3793,"PN")+COUNTIF(H3793:AL3793,"TVD")+COUNTIF(H3793:AL3793,"PH")+COUNTIF(H3793:AL3793,"PM")+COUNTIF(H3793:AL3793,"PDD")-COUNTIFS(H3793:AL3793,"PN",H3800:AL3800,"&gt;=3")-COUNTIFS(H3793:AL3793,"PM",H3800:AL3800,"&gt;=3")</f>
        <v>0</v>
      </c>
      <c r="AW3793" s="258">
        <f>COUNTIF(H3793:AL3793,"NS")+COUNTIF(H3793:AL3793,"D")+COUNTIF(H3793:AL3793,"BH")+COUNTIF(H3793:AL3793,"NHD")+COUNTIF(H3793:AL3793,"BM")-COUNTIFS(H3793:AL3793,"NS",H3800:AL3800,"&gt;=3")-COUNTIFS(H3793:AL3793,"BH",H3800:AL3800,"&gt;=3")-COUNTIFS(H3793:AL3793,"BM",H3800:AL3800,"&gt;=3")</f>
        <v>14</v>
      </c>
      <c r="AX3793" s="255">
        <f>COUNTIF(H3793:AL3793,"AL")+COUNTIF(H3793:AL3793,"AL/DS")/2+COUNTIF(H3793:AL3793,"AL/NS")/2+COUNTIF(H3793:AL3793,"AL/BF")+COUNTIF(H3793:AL3793,"AL/BL")/2</f>
        <v>1</v>
      </c>
      <c r="AY3793" s="255">
        <f>COUNTIF(H3793:AL3793,"SL")</f>
        <v>0</v>
      </c>
      <c r="AZ3793" s="255">
        <f>COUNTIF(H3793:AL3793,"NH")</f>
        <v>1</v>
      </c>
      <c r="BA3793" s="255">
        <f>COUNTIF(H3793:AL3793,"HL")</f>
        <v>0</v>
      </c>
      <c r="BB3793" s="255">
        <f>COUNTIF(G3793:AL3793,"P/DS")/2+COUNTIF(G3793:AL3793,"P/NS")/2+COUNTIF(G3793:AL3793,"UL")+COUNTIF(G3793:AL3793,"UL/DS")/2+COUNTIF(G3793:AL3793,"UL/NS")/2+COUNTIF(G3793:AL3793,"UL/BL")/2+COUNTIF(G3793:AL3793,"UL/BF")/2+COUNTIF(G3793:AL3793,"PH/F")/2+COUNTIF(G3793:AL3793,"PH/L")/2</f>
        <v>0.5</v>
      </c>
      <c r="BC3793" s="255">
        <f>COUNTIF(H3793:AL3793,"NB")</f>
        <v>0</v>
      </c>
      <c r="BD3793" s="255">
        <f>COUNTIF(H3793:AL3793,"NL")</f>
        <v>0</v>
      </c>
      <c r="BE3793" s="255">
        <f>COUNTIF(H3793:AL3793,"IL")</f>
        <v>0</v>
      </c>
      <c r="BF3793" s="255">
        <f>COUNTIF(H3793:AL3793,"KT")</f>
        <v>0</v>
      </c>
      <c r="BG3793" s="255">
        <f>COUNTIF(H3793:AL3793,"L70")</f>
        <v>0</v>
      </c>
      <c r="BH3793" s="255">
        <f>COUNTIF(H3793:AL3793,"MD")</f>
        <v>0</v>
      </c>
      <c r="BI3793" s="255">
        <f>COUNTIF(H3793:AL3793,"PMD")</f>
        <v>0</v>
      </c>
      <c r="BJ3793" s="255">
        <f>COUNTIF(H3793:AL3793,"PM")</f>
        <v>0</v>
      </c>
      <c r="BK3793" s="255">
        <f>COUNTIF(H3793:AL3793,"BM")</f>
        <v>0</v>
      </c>
      <c r="BL3793" s="261">
        <f>SUMIF(H3793:AL3793,"PD",H3794:AL3794)+SUMIF(H3793:AL3793,"PN",H3794:AL3794)+SUMIF(H3793:AL3793,"P/DS",H3794:AL3794)+SUMIF(H3793:AL3793,"PN/F",H3794:AL3794)+SUMIF(H3793:AL3793,"PN/L",H3794:AL3794)+SUMIF(H3793:AL3793,"TV",H3794:AL3794)+SUMIF(H3793:AL3793,"TVD",H3794:AL3794)+SUMIF(H3793:AL3793,"PDD",H3794:AL3794)</f>
        <v>0</v>
      </c>
      <c r="BM3793" s="261">
        <f>SUMIF(H3793:AL3793,"PD",H3795:AL3795)+SUMIF(H3793:AL3793,"PN",H3795:AL3795)+SUMIF(H3793:AL3793,"P/DS",H3795:AL3795)+SUMIF(H3793:AL3793,"PN/F",H3795:AL3795)+SUMIF(H3793:AL3793,"PN/L",H3795:AL3795)+SUMIF(H3793:AL3793,"TV",H3795:AL3795)+SUMIF(H3793:AL3793,"TVD",H3795:AL3795)+SUMIF(H3793:AL3793,"PDD",H3795:AL3795)+SUMIF(H3793:AL3793,"PMD",H3795:AL3795)</f>
        <v>0</v>
      </c>
      <c r="BN3793" s="261">
        <f>SUMIF(H3793:AL3793,"PD",H3796:AL3796)+SUMIF(H3793:AL3793,"PN",H3796:AL3796)+SUMIF(H3793:AL3793,"P/DS",H3796:AL3796)+SUMIF(H3793:AL3793,"PN/F",H3796:AL3796)+SUMIF(H3793:AL3793,"PN/L",H3796:AL3796)+SUMIF(H3793:AL3793,"TV",H3796:AL3796)+SUMIF(H3793:AL3793,"TVD",H3796:AL3796)</f>
        <v>0</v>
      </c>
      <c r="BO3793" s="261">
        <f>SUMIF(H3793:AL3793,"PD",H3797:AL3797)+SUMIF(H3793:AL3793,"PN",H3797:AL3797)+SUMIF(H3793:AL3793,"P/DS",H3797:AL3797)+SUMIF(H3793:AL3793,"PN/F",H3797:AL3797)+SUMIF(H3793:AL3793,"PN/L",H3797:AL3797)+SUMIF(H3793:AL3793,"TV",H3797:AL3797)+SUMIF(H3793:AL3793,"TVD",H3797:AL3797)</f>
        <v>0</v>
      </c>
      <c r="BP3793" s="261">
        <f>SUMIF(H3793:AL3793,"PD",H3798:AL3798)+SUMIF(H3793:AL3793,"PN",H3798:AL3798)+SUMIF(H3793:AL3793,"P/DS",H3798:AL3798)+SUMIF(H3793:AL3793,"PN/F",H3798:AL3798)+SUMIF(H3793:AL3793,"PN/L",H3798:AL3798)+SUMIF(H3793:AL3793,"TV",H3798:AL3798)+SUMIF(H3793:AL3793,"TVD",H3798:AL3798)+SUMIF(H3793:AL3793,"PDD",H3798:AL3798)+SUMIF(H3793:AL3793,"PH",H3798:AL3798)+SUMIF(H3793:AL3793,"PM",H3798:AL3798)</f>
        <v>0</v>
      </c>
      <c r="BQ3793" s="261">
        <f>SUMIF(H3793:AL3793,"PD",H3799:AL3799)+SUMIF(H3793:AL3793,"PN",H3799:AL3799)+SUMIF(H3793:AL3793,"P/DS",H3799:AL3799)+SUMIF(H3793:AL3793,"PN/F",H3799:AL3799)+SUMIF(H3793:AL3793,"PN/L",H3799:AL3799)+SUMIF(H3793:AL3793,"TV",H3799:AL3799)+SUMIF(H3793:AL3793,"TVD",H3799:AL3799)+SUMIF(H3793:AL3793,"PDD",H3799:AL3799)+SUMIF(H3793:AL3793,"PH",H3799:AL3799)+SUMIF(H3793:AL3793,"PM",H3799:AL3799)</f>
        <v>0</v>
      </c>
      <c r="BR3793" s="269">
        <f>SUM(H3794:AL3794)-BL3793</f>
        <v>35</v>
      </c>
      <c r="BS3793" s="269">
        <f>SUM(H3795:AL3795)-BM3793</f>
        <v>8.5</v>
      </c>
      <c r="BT3793" s="269">
        <f>SUM(H3796:AL3796)-BN3793</f>
        <v>0</v>
      </c>
      <c r="BU3793" s="269">
        <f>SUM(H3797:AL3797)-BO3793</f>
        <v>6</v>
      </c>
      <c r="BV3793" s="269">
        <f>SUM(H3798:AL3798)-BP3793</f>
        <v>0</v>
      </c>
      <c r="BW3793" s="269">
        <f>SUM(H3799:AL3799)-BQ3793</f>
        <v>0</v>
      </c>
      <c r="BX3793" s="255">
        <f>SUMIF(H3793:AL3793,"PD",H3800:AL3800)+SUMIF(H3793:AL3793,"PN",H3800:AL3800)+SUMIF(H3793:AL3793,"P/DS",H3800:AL3800)+SUMIF(H3793:AL3793,"PN/F",H3800:AL3800)+SUMIF(H3793:AL3793,"PN/L",H3800:AL3800)</f>
        <v>0</v>
      </c>
      <c r="BY3793" s="255">
        <f>SUM(H3800:AL3800)-BX3793</f>
        <v>0</v>
      </c>
      <c r="BZ3793" s="255">
        <f t="shared" ref="BZ3793" si="1182">+SUM(BL3793:BW3800)</f>
        <v>49.5</v>
      </c>
      <c r="CA3793" s="266">
        <f>(COUNTIFS(H3793:AL3793,"PD",H3794:AL3794,"&gt;=2"))*0.5-IF(CN3793="VP",COUNTIFS($H$16:$AL$16,"SAT",H3793:AL3793,"PD",H3794:AL3794,"&gt;=2"))*0.5</f>
        <v>0</v>
      </c>
      <c r="CB3793" s="266">
        <f>(COUNTIFS(H3793:AL3793,"PN",H3795:AL3795,"&gt;=0.5",H3794:AL3794,"&gt;=1.5"))*0.5+COUNTIFS(H3793:AL3793,"PDD",H3795:AL3795,"&gt;=0.5",H3794:AL3794,"&gt;=1.5")*0.5</f>
        <v>0</v>
      </c>
      <c r="CC3793" s="273">
        <f>(COUNTIFS(H3793:AL3793,"TV",H3795:AL3795,"&gt;=10"))*0.5+(COUNTIFS(H3793:AL3793,"PMD",H3795:AL3795,"&gt;=2"))*0.5</f>
        <v>0</v>
      </c>
      <c r="CD3793" s="266">
        <f>(COUNTIFS(H3793:AL3793,"TVD",H3797:AL3797,"&gt;=6.5",H3795:AL3795,"&gt;=3.5"))*0.5</f>
        <v>0</v>
      </c>
      <c r="CE3793" s="266">
        <f>(COUNTIFS(H3793:AL3793,"PD",H3798:AL3798,"&gt;=10"))*0.5</f>
        <v>0</v>
      </c>
      <c r="CF3793" s="266">
        <f>(COUNTIFS(H3793:AL3793,"PDD",H3798:AL3798,"&gt;=3.5",H3799:AL3799,"&gt;=6.5")+COUNTIFS(H3793:AL3793,"PH",H3799:AL3799,"&gt;=0.5",H3798:AL3798,"&gt;=1.5")+COUNTIFS(H3793:AL3793,"PM",H3799:AL3799,"&gt;=0.5",H3798:AL3798,"&gt;=1.5"))*0.5</f>
        <v>0</v>
      </c>
      <c r="CG3793" s="266">
        <f>(COUNTIFS(H3793:AL3793,"DS",H3794:AL3794,"&gt;=2")+COUNTIFS(H3793:AL3793,"AL/DS",H3794:AL3794,"&gt;=2"))*0.5-IF(CN3793="VP",COUNTIFS($H$16:$AL$16,"SAT",H3793:AL3793,"DS",H3794:AL3794,"&gt;=2"))*0.5</f>
        <v>1.5</v>
      </c>
      <c r="CH3793" s="266">
        <f>(COUNTIFS(H3793:AL3793,"NS",H3795:AL3795,"&gt;=0.5",H3794:AL3794,"&gt;=1.5")+COUNTIFS(H3793:AL3793,"AL/NS",H3795:AL3795,"&gt;=0.5",H3794:AL3794,"&gt;=1.5")+COUNTIFS(H3793:AL3793,"NHD",H3795:AL3795,"&gt;=4.5",H3798:AL3798,"&gt;=2",H3794:AL3794,"&gt;=1.5"))*0.5</f>
        <v>6.5</v>
      </c>
      <c r="CI3793" s="266">
        <f>(COUNTIF(H3795:AL3795,"&gt;=10")+COUNTIFS(H3793:AL3793,"MD",H3795:AL3795,"&gt;=2")-COUNTIFS(H3793:AL3793,"TV",H3795:AL3795,"&gt;=10"))*0.5</f>
        <v>0</v>
      </c>
      <c r="CJ3793" s="266">
        <f>(COUNTIFS(H3793:AL3793,"D",H3797:AL3797,"&gt;=6.5",H3795:AL3795,"&gt;=3.5"))*0.5</f>
        <v>0</v>
      </c>
      <c r="CK3793" s="266">
        <f>(COUNTIF(H3798:AL3798,"&gt;=10")-COUNTIFS(H3793:AL3793,"PD",H3798:AL3798,"&gt;=10"))*0.5</f>
        <v>0</v>
      </c>
      <c r="CL3793" s="265">
        <f>(COUNTIFS(H3793:AL3793,"NHD",H3798:AL3798,"&gt;=3.5",H3799:AL3799,"&gt;=6.5")+COUNTIFS(H3793:AL3793,"BH",H3798:AL3798,"&gt;=1.5",H3799:AL3799,"&gt;=0.5")+COUNTIFS(H3793:AL3793,"BM",H3798:AL3798,"&gt;=1.5",H3799:AL3799,"&gt;=0.5")+COUNTIFS(H3793:AL3793,"D",H3798:AL3798,"&gt;=1.5",H3799:AL3799,"&gt;=0.5"))*0.5</f>
        <v>0</v>
      </c>
      <c r="CM3793" s="272"/>
      <c r="CN3793" s="264" t="s">
        <v>723</v>
      </c>
      <c r="CO3793" s="177">
        <f t="shared" ref="CO3793" si="1183">+AM3793+AN3793+AO3793+AP3793+AQ3793+AR3793+AS3793+AU3793+BG3793</f>
        <v>26</v>
      </c>
      <c r="CP3793" s="225">
        <f>+SUM(I3794:I3799)-I3800</f>
        <v>0</v>
      </c>
      <c r="CQ3793" s="225">
        <f>+SUM(J3794:J3799)-J3800</f>
        <v>2.5</v>
      </c>
      <c r="CR3793" s="225">
        <f>+SUM(K3794:K3799)-K3800</f>
        <v>2.5</v>
      </c>
      <c r="CS3793" s="178"/>
      <c r="CT3793" s="178"/>
      <c r="CU3793" s="178"/>
      <c r="CV3793" s="178"/>
      <c r="CW3793" s="178"/>
      <c r="CX3793" s="178"/>
      <c r="CY3793" s="178"/>
      <c r="CZ3793" s="178"/>
      <c r="DA3793" s="178"/>
    </row>
    <row r="3794" spans="1:105" s="120" customFormat="1" ht="15" customHeight="1">
      <c r="A3794" s="228"/>
      <c r="B3794" s="346"/>
      <c r="C3794" s="349"/>
      <c r="D3794" s="237"/>
      <c r="E3794" s="237"/>
      <c r="F3794" s="242" t="s">
        <v>82</v>
      </c>
      <c r="G3794" s="121">
        <v>1.5</v>
      </c>
      <c r="H3794" s="83"/>
      <c r="I3794" s="83"/>
      <c r="J3794" s="83">
        <v>2</v>
      </c>
      <c r="K3794" s="83">
        <v>2</v>
      </c>
      <c r="L3794" s="83">
        <v>2</v>
      </c>
      <c r="M3794" s="83">
        <v>2</v>
      </c>
      <c r="N3794" s="83">
        <v>2</v>
      </c>
      <c r="O3794" s="83"/>
      <c r="P3794" s="83">
        <v>2</v>
      </c>
      <c r="Q3794" s="83">
        <v>2</v>
      </c>
      <c r="R3794" s="83">
        <v>2</v>
      </c>
      <c r="S3794" s="83">
        <v>2</v>
      </c>
      <c r="T3794" s="83">
        <v>2</v>
      </c>
      <c r="U3794" s="83">
        <v>2</v>
      </c>
      <c r="V3794" s="83"/>
      <c r="W3794" s="83">
        <v>0</v>
      </c>
      <c r="X3794" s="83">
        <v>0</v>
      </c>
      <c r="Y3794" s="83">
        <v>2.5</v>
      </c>
      <c r="Z3794" s="83">
        <v>2.5</v>
      </c>
      <c r="AA3794" s="83"/>
      <c r="AB3794" s="83"/>
      <c r="AC3794" s="79"/>
      <c r="AD3794" s="79"/>
      <c r="AE3794" s="79">
        <v>1.5</v>
      </c>
      <c r="AF3794" s="79">
        <v>2.5</v>
      </c>
      <c r="AG3794" s="79"/>
      <c r="AH3794" s="79"/>
      <c r="AI3794" s="79"/>
      <c r="AJ3794" s="79"/>
      <c r="AK3794" s="79">
        <v>2</v>
      </c>
      <c r="AL3794" s="79">
        <v>2</v>
      </c>
      <c r="AM3794" s="240"/>
      <c r="AN3794" s="240"/>
      <c r="AO3794" s="240"/>
      <c r="AP3794" s="240"/>
      <c r="AQ3794" s="240"/>
      <c r="AR3794" s="240"/>
      <c r="AS3794" s="240"/>
      <c r="AT3794" s="256"/>
      <c r="AU3794" s="256"/>
      <c r="AV3794" s="259"/>
      <c r="AW3794" s="259"/>
      <c r="AX3794" s="256"/>
      <c r="AY3794" s="256"/>
      <c r="AZ3794" s="256"/>
      <c r="BA3794" s="256"/>
      <c r="BB3794" s="256"/>
      <c r="BC3794" s="256"/>
      <c r="BD3794" s="256"/>
      <c r="BE3794" s="256"/>
      <c r="BF3794" s="256"/>
      <c r="BG3794" s="256"/>
      <c r="BH3794" s="256"/>
      <c r="BI3794" s="256"/>
      <c r="BJ3794" s="256"/>
      <c r="BK3794" s="256"/>
      <c r="BL3794" s="262"/>
      <c r="BM3794" s="262"/>
      <c r="BN3794" s="262"/>
      <c r="BO3794" s="262"/>
      <c r="BP3794" s="262"/>
      <c r="BQ3794" s="262"/>
      <c r="BR3794" s="270"/>
      <c r="BS3794" s="270"/>
      <c r="BT3794" s="270"/>
      <c r="BU3794" s="270"/>
      <c r="BV3794" s="270"/>
      <c r="BW3794" s="270"/>
      <c r="BX3794" s="256"/>
      <c r="BY3794" s="256"/>
      <c r="BZ3794" s="256"/>
      <c r="CA3794" s="267"/>
      <c r="CB3794" s="267"/>
      <c r="CC3794" s="274"/>
      <c r="CD3794" s="267"/>
      <c r="CE3794" s="267"/>
      <c r="CF3794" s="267"/>
      <c r="CG3794" s="267"/>
      <c r="CH3794" s="267"/>
      <c r="CI3794" s="267"/>
      <c r="CJ3794" s="267"/>
      <c r="CK3794" s="267"/>
      <c r="CL3794" s="265"/>
      <c r="CM3794" s="272"/>
      <c r="CN3794" s="264"/>
      <c r="CO3794" s="177"/>
      <c r="CP3794" s="226"/>
      <c r="CQ3794" s="226"/>
      <c r="CR3794" s="226"/>
      <c r="CS3794" s="178"/>
      <c r="CT3794" s="178"/>
      <c r="CU3794" s="178"/>
      <c r="CV3794" s="178"/>
      <c r="CW3794" s="178"/>
      <c r="CX3794" s="178"/>
      <c r="CY3794" s="178"/>
      <c r="CZ3794" s="178"/>
      <c r="DA3794" s="178"/>
    </row>
    <row r="3795" spans="1:105" s="120" customFormat="1" ht="15" customHeight="1">
      <c r="A3795" s="228"/>
      <c r="B3795" s="346"/>
      <c r="C3795" s="349"/>
      <c r="D3795" s="237"/>
      <c r="E3795" s="237"/>
      <c r="F3795" s="243"/>
      <c r="G3795" s="122">
        <v>2</v>
      </c>
      <c r="H3795" s="84"/>
      <c r="I3795" s="84"/>
      <c r="J3795" s="84">
        <v>0.5</v>
      </c>
      <c r="K3795" s="84">
        <v>0.5</v>
      </c>
      <c r="L3795" s="84">
        <v>0.5</v>
      </c>
      <c r="M3795" s="84">
        <v>0.5</v>
      </c>
      <c r="N3795" s="84">
        <v>0.5</v>
      </c>
      <c r="O3795" s="84">
        <v>2</v>
      </c>
      <c r="P3795" s="84">
        <v>0.5</v>
      </c>
      <c r="Q3795" s="84">
        <v>0.5</v>
      </c>
      <c r="R3795" s="84">
        <v>0.5</v>
      </c>
      <c r="S3795" s="84">
        <v>0.5</v>
      </c>
      <c r="T3795" s="84">
        <v>0.5</v>
      </c>
      <c r="U3795" s="84">
        <v>0.5</v>
      </c>
      <c r="V3795" s="84"/>
      <c r="W3795" s="84"/>
      <c r="X3795" s="84"/>
      <c r="Y3795" s="84"/>
      <c r="Z3795" s="84"/>
      <c r="AA3795" s="84"/>
      <c r="AB3795" s="84"/>
      <c r="AC3795" s="80"/>
      <c r="AD3795" s="80"/>
      <c r="AE3795" s="80"/>
      <c r="AF3795" s="80"/>
      <c r="AG3795" s="80"/>
      <c r="AH3795" s="80"/>
      <c r="AI3795" s="80"/>
      <c r="AJ3795" s="80"/>
      <c r="AK3795" s="80">
        <v>0.5</v>
      </c>
      <c r="AL3795" s="80">
        <v>0.5</v>
      </c>
      <c r="AM3795" s="240"/>
      <c r="AN3795" s="240"/>
      <c r="AO3795" s="240"/>
      <c r="AP3795" s="240"/>
      <c r="AQ3795" s="240"/>
      <c r="AR3795" s="240"/>
      <c r="AS3795" s="240"/>
      <c r="AT3795" s="256"/>
      <c r="AU3795" s="256"/>
      <c r="AV3795" s="259"/>
      <c r="AW3795" s="259"/>
      <c r="AX3795" s="256"/>
      <c r="AY3795" s="256"/>
      <c r="AZ3795" s="256"/>
      <c r="BA3795" s="256"/>
      <c r="BB3795" s="256"/>
      <c r="BC3795" s="256"/>
      <c r="BD3795" s="256"/>
      <c r="BE3795" s="256"/>
      <c r="BF3795" s="256"/>
      <c r="BG3795" s="256"/>
      <c r="BH3795" s="256"/>
      <c r="BI3795" s="256"/>
      <c r="BJ3795" s="256"/>
      <c r="BK3795" s="256"/>
      <c r="BL3795" s="262"/>
      <c r="BM3795" s="262"/>
      <c r="BN3795" s="262"/>
      <c r="BO3795" s="262"/>
      <c r="BP3795" s="262"/>
      <c r="BQ3795" s="262"/>
      <c r="BR3795" s="270"/>
      <c r="BS3795" s="270"/>
      <c r="BT3795" s="270"/>
      <c r="BU3795" s="270"/>
      <c r="BV3795" s="270"/>
      <c r="BW3795" s="270"/>
      <c r="BX3795" s="256"/>
      <c r="BY3795" s="256"/>
      <c r="BZ3795" s="256"/>
      <c r="CA3795" s="267"/>
      <c r="CB3795" s="267"/>
      <c r="CC3795" s="274"/>
      <c r="CD3795" s="267"/>
      <c r="CE3795" s="267"/>
      <c r="CF3795" s="267"/>
      <c r="CG3795" s="267"/>
      <c r="CH3795" s="267"/>
      <c r="CI3795" s="267"/>
      <c r="CJ3795" s="267"/>
      <c r="CK3795" s="267"/>
      <c r="CL3795" s="265"/>
      <c r="CM3795" s="272"/>
      <c r="CN3795" s="264"/>
      <c r="CO3795" s="177"/>
      <c r="CP3795" s="226"/>
      <c r="CQ3795" s="226"/>
      <c r="CR3795" s="226"/>
      <c r="CS3795" s="178"/>
      <c r="CT3795" s="178"/>
      <c r="CU3795" s="178"/>
      <c r="CV3795" s="178"/>
      <c r="CW3795" s="178"/>
      <c r="CX3795" s="178"/>
      <c r="CY3795" s="178"/>
      <c r="CZ3795" s="178"/>
      <c r="DA3795" s="178"/>
    </row>
    <row r="3796" spans="1:105" s="120" customFormat="1" ht="15" customHeight="1">
      <c r="A3796" s="228"/>
      <c r="B3796" s="346"/>
      <c r="C3796" s="349"/>
      <c r="D3796" s="237"/>
      <c r="E3796" s="237"/>
      <c r="F3796" s="243"/>
      <c r="G3796" s="122">
        <v>2.1</v>
      </c>
      <c r="H3796" s="84"/>
      <c r="I3796" s="84"/>
      <c r="J3796" s="84"/>
      <c r="K3796" s="84"/>
      <c r="L3796" s="84"/>
      <c r="M3796" s="84"/>
      <c r="N3796" s="84"/>
      <c r="O3796" s="84"/>
      <c r="P3796" s="84"/>
      <c r="Q3796" s="84"/>
      <c r="R3796" s="84"/>
      <c r="S3796" s="84"/>
      <c r="T3796" s="84"/>
      <c r="U3796" s="84"/>
      <c r="V3796" s="84"/>
      <c r="W3796" s="84"/>
      <c r="X3796" s="84"/>
      <c r="Y3796" s="84"/>
      <c r="Z3796" s="84"/>
      <c r="AA3796" s="84"/>
      <c r="AB3796" s="84"/>
      <c r="AC3796" s="80"/>
      <c r="AD3796" s="80"/>
      <c r="AE3796" s="80"/>
      <c r="AF3796" s="80"/>
      <c r="AG3796" s="80"/>
      <c r="AH3796" s="80"/>
      <c r="AI3796" s="80"/>
      <c r="AJ3796" s="80"/>
      <c r="AK3796" s="80"/>
      <c r="AL3796" s="80"/>
      <c r="AM3796" s="240"/>
      <c r="AN3796" s="240"/>
      <c r="AO3796" s="240"/>
      <c r="AP3796" s="240"/>
      <c r="AQ3796" s="240"/>
      <c r="AR3796" s="240"/>
      <c r="AS3796" s="240"/>
      <c r="AT3796" s="256"/>
      <c r="AU3796" s="256"/>
      <c r="AV3796" s="259"/>
      <c r="AW3796" s="259"/>
      <c r="AX3796" s="256"/>
      <c r="AY3796" s="256"/>
      <c r="AZ3796" s="256"/>
      <c r="BA3796" s="256"/>
      <c r="BB3796" s="256"/>
      <c r="BC3796" s="256"/>
      <c r="BD3796" s="256"/>
      <c r="BE3796" s="256"/>
      <c r="BF3796" s="256"/>
      <c r="BG3796" s="256"/>
      <c r="BH3796" s="256"/>
      <c r="BI3796" s="256"/>
      <c r="BJ3796" s="256"/>
      <c r="BK3796" s="256"/>
      <c r="BL3796" s="262"/>
      <c r="BM3796" s="262"/>
      <c r="BN3796" s="262"/>
      <c r="BO3796" s="262"/>
      <c r="BP3796" s="262"/>
      <c r="BQ3796" s="262"/>
      <c r="BR3796" s="270"/>
      <c r="BS3796" s="270"/>
      <c r="BT3796" s="270"/>
      <c r="BU3796" s="270"/>
      <c r="BV3796" s="270"/>
      <c r="BW3796" s="270"/>
      <c r="BX3796" s="256"/>
      <c r="BY3796" s="256"/>
      <c r="BZ3796" s="256"/>
      <c r="CA3796" s="267"/>
      <c r="CB3796" s="267"/>
      <c r="CC3796" s="274"/>
      <c r="CD3796" s="267"/>
      <c r="CE3796" s="267"/>
      <c r="CF3796" s="267"/>
      <c r="CG3796" s="267"/>
      <c r="CH3796" s="267"/>
      <c r="CI3796" s="267"/>
      <c r="CJ3796" s="267"/>
      <c r="CK3796" s="267"/>
      <c r="CL3796" s="265"/>
      <c r="CM3796" s="272"/>
      <c r="CN3796" s="264"/>
      <c r="CO3796" s="177"/>
      <c r="CP3796" s="226"/>
      <c r="CQ3796" s="226"/>
      <c r="CR3796" s="226"/>
      <c r="CS3796" s="178"/>
      <c r="CT3796" s="178"/>
      <c r="CU3796" s="178"/>
      <c r="CV3796" s="178"/>
      <c r="CW3796" s="178"/>
      <c r="CX3796" s="178"/>
      <c r="CY3796" s="178"/>
      <c r="CZ3796" s="178"/>
      <c r="DA3796" s="178"/>
    </row>
    <row r="3797" spans="1:105" s="120" customFormat="1" ht="15" customHeight="1">
      <c r="A3797" s="228"/>
      <c r="B3797" s="346"/>
      <c r="C3797" s="349"/>
      <c r="D3797" s="237"/>
      <c r="E3797" s="237"/>
      <c r="F3797" s="243"/>
      <c r="G3797" s="122">
        <v>2.7</v>
      </c>
      <c r="H3797" s="84"/>
      <c r="I3797" s="84"/>
      <c r="J3797" s="84"/>
      <c r="K3797" s="84"/>
      <c r="L3797" s="84"/>
      <c r="M3797" s="84"/>
      <c r="N3797" s="84"/>
      <c r="O3797" s="84">
        <v>6</v>
      </c>
      <c r="P3797" s="84"/>
      <c r="Q3797" s="84"/>
      <c r="R3797" s="84"/>
      <c r="S3797" s="84"/>
      <c r="T3797" s="84"/>
      <c r="U3797" s="84"/>
      <c r="V3797" s="84"/>
      <c r="W3797" s="84"/>
      <c r="X3797" s="84"/>
      <c r="Y3797" s="84"/>
      <c r="Z3797" s="84"/>
      <c r="AA3797" s="84"/>
      <c r="AB3797" s="84"/>
      <c r="AC3797" s="80"/>
      <c r="AD3797" s="80"/>
      <c r="AE3797" s="80"/>
      <c r="AF3797" s="80"/>
      <c r="AG3797" s="80"/>
      <c r="AH3797" s="80"/>
      <c r="AI3797" s="80"/>
      <c r="AJ3797" s="80"/>
      <c r="AK3797" s="80"/>
      <c r="AL3797" s="80"/>
      <c r="AM3797" s="240"/>
      <c r="AN3797" s="240"/>
      <c r="AO3797" s="240"/>
      <c r="AP3797" s="240"/>
      <c r="AQ3797" s="240"/>
      <c r="AR3797" s="240"/>
      <c r="AS3797" s="240"/>
      <c r="AT3797" s="256"/>
      <c r="AU3797" s="256"/>
      <c r="AV3797" s="259"/>
      <c r="AW3797" s="259"/>
      <c r="AX3797" s="256"/>
      <c r="AY3797" s="256"/>
      <c r="AZ3797" s="256"/>
      <c r="BA3797" s="256"/>
      <c r="BB3797" s="256"/>
      <c r="BC3797" s="256"/>
      <c r="BD3797" s="256"/>
      <c r="BE3797" s="256"/>
      <c r="BF3797" s="256"/>
      <c r="BG3797" s="256"/>
      <c r="BH3797" s="256"/>
      <c r="BI3797" s="256"/>
      <c r="BJ3797" s="256"/>
      <c r="BK3797" s="256"/>
      <c r="BL3797" s="262"/>
      <c r="BM3797" s="262"/>
      <c r="BN3797" s="262"/>
      <c r="BO3797" s="262"/>
      <c r="BP3797" s="262"/>
      <c r="BQ3797" s="262"/>
      <c r="BR3797" s="270"/>
      <c r="BS3797" s="270"/>
      <c r="BT3797" s="270"/>
      <c r="BU3797" s="270"/>
      <c r="BV3797" s="270"/>
      <c r="BW3797" s="270"/>
      <c r="BX3797" s="256"/>
      <c r="BY3797" s="256"/>
      <c r="BZ3797" s="256"/>
      <c r="CA3797" s="267"/>
      <c r="CB3797" s="267"/>
      <c r="CC3797" s="274"/>
      <c r="CD3797" s="267"/>
      <c r="CE3797" s="267"/>
      <c r="CF3797" s="267"/>
      <c r="CG3797" s="267"/>
      <c r="CH3797" s="267"/>
      <c r="CI3797" s="267"/>
      <c r="CJ3797" s="267"/>
      <c r="CK3797" s="267"/>
      <c r="CL3797" s="265"/>
      <c r="CM3797" s="272"/>
      <c r="CN3797" s="264"/>
      <c r="CO3797" s="177"/>
      <c r="CP3797" s="226"/>
      <c r="CQ3797" s="226"/>
      <c r="CR3797" s="226"/>
      <c r="CS3797" s="178"/>
      <c r="CT3797" s="178"/>
      <c r="CU3797" s="178"/>
      <c r="CV3797" s="178"/>
      <c r="CW3797" s="178"/>
      <c r="CX3797" s="178"/>
      <c r="CY3797" s="178"/>
      <c r="CZ3797" s="178"/>
      <c r="DA3797" s="178"/>
    </row>
    <row r="3798" spans="1:105" s="120" customFormat="1" ht="15" customHeight="1">
      <c r="A3798" s="228"/>
      <c r="B3798" s="346"/>
      <c r="C3798" s="349"/>
      <c r="D3798" s="237"/>
      <c r="E3798" s="237"/>
      <c r="F3798" s="243"/>
      <c r="G3798" s="122">
        <v>3</v>
      </c>
      <c r="H3798" s="84"/>
      <c r="I3798" s="84"/>
      <c r="J3798" s="84"/>
      <c r="K3798" s="84"/>
      <c r="L3798" s="84"/>
      <c r="M3798" s="84"/>
      <c r="N3798" s="84"/>
      <c r="O3798" s="84"/>
      <c r="P3798" s="84"/>
      <c r="Q3798" s="84"/>
      <c r="R3798" s="84"/>
      <c r="S3798" s="84"/>
      <c r="T3798" s="84"/>
      <c r="U3798" s="84"/>
      <c r="V3798" s="84"/>
      <c r="W3798" s="84"/>
      <c r="X3798" s="84"/>
      <c r="Y3798" s="84"/>
      <c r="Z3798" s="84"/>
      <c r="AA3798" s="84"/>
      <c r="AB3798" s="84"/>
      <c r="AC3798" s="80"/>
      <c r="AD3798" s="80"/>
      <c r="AE3798" s="80"/>
      <c r="AF3798" s="80"/>
      <c r="AG3798" s="80"/>
      <c r="AH3798" s="80"/>
      <c r="AI3798" s="80"/>
      <c r="AJ3798" s="80"/>
      <c r="AK3798" s="80"/>
      <c r="AL3798" s="80"/>
      <c r="AM3798" s="240"/>
      <c r="AN3798" s="240"/>
      <c r="AO3798" s="240"/>
      <c r="AP3798" s="240"/>
      <c r="AQ3798" s="240"/>
      <c r="AR3798" s="240"/>
      <c r="AS3798" s="240"/>
      <c r="AT3798" s="256"/>
      <c r="AU3798" s="256"/>
      <c r="AV3798" s="259"/>
      <c r="AW3798" s="259"/>
      <c r="AX3798" s="256"/>
      <c r="AY3798" s="256"/>
      <c r="AZ3798" s="256"/>
      <c r="BA3798" s="256"/>
      <c r="BB3798" s="256"/>
      <c r="BC3798" s="256"/>
      <c r="BD3798" s="256"/>
      <c r="BE3798" s="256"/>
      <c r="BF3798" s="256"/>
      <c r="BG3798" s="256"/>
      <c r="BH3798" s="256"/>
      <c r="BI3798" s="256"/>
      <c r="BJ3798" s="256"/>
      <c r="BK3798" s="256"/>
      <c r="BL3798" s="262"/>
      <c r="BM3798" s="262"/>
      <c r="BN3798" s="262"/>
      <c r="BO3798" s="262"/>
      <c r="BP3798" s="262"/>
      <c r="BQ3798" s="262"/>
      <c r="BR3798" s="270"/>
      <c r="BS3798" s="270"/>
      <c r="BT3798" s="270"/>
      <c r="BU3798" s="270"/>
      <c r="BV3798" s="270"/>
      <c r="BW3798" s="270"/>
      <c r="BX3798" s="256"/>
      <c r="BY3798" s="256"/>
      <c r="BZ3798" s="256"/>
      <c r="CA3798" s="267"/>
      <c r="CB3798" s="267"/>
      <c r="CC3798" s="274"/>
      <c r="CD3798" s="267"/>
      <c r="CE3798" s="267"/>
      <c r="CF3798" s="267"/>
      <c r="CG3798" s="267"/>
      <c r="CH3798" s="267"/>
      <c r="CI3798" s="267"/>
      <c r="CJ3798" s="267"/>
      <c r="CK3798" s="267"/>
      <c r="CL3798" s="265"/>
      <c r="CM3798" s="272"/>
      <c r="CN3798" s="264"/>
      <c r="CO3798" s="177"/>
      <c r="CP3798" s="226"/>
      <c r="CQ3798" s="226"/>
      <c r="CR3798" s="226"/>
      <c r="CS3798" s="178"/>
      <c r="CT3798" s="178"/>
      <c r="CU3798" s="178"/>
      <c r="CV3798" s="178"/>
      <c r="CW3798" s="178"/>
      <c r="CX3798" s="178"/>
      <c r="CY3798" s="178"/>
      <c r="CZ3798" s="178"/>
      <c r="DA3798" s="178"/>
    </row>
    <row r="3799" spans="1:105" s="120" customFormat="1" ht="15" customHeight="1">
      <c r="A3799" s="228"/>
      <c r="B3799" s="346"/>
      <c r="C3799" s="349"/>
      <c r="D3799" s="237"/>
      <c r="E3799" s="237"/>
      <c r="F3799" s="244"/>
      <c r="G3799" s="123">
        <v>3.9</v>
      </c>
      <c r="H3799" s="85"/>
      <c r="I3799" s="85"/>
      <c r="J3799" s="85"/>
      <c r="K3799" s="85"/>
      <c r="L3799" s="85"/>
      <c r="M3799" s="85"/>
      <c r="N3799" s="85"/>
      <c r="O3799" s="85"/>
      <c r="P3799" s="85"/>
      <c r="Q3799" s="85"/>
      <c r="R3799" s="85"/>
      <c r="S3799" s="85"/>
      <c r="T3799" s="85"/>
      <c r="U3799" s="85"/>
      <c r="V3799" s="85"/>
      <c r="W3799" s="85"/>
      <c r="X3799" s="85"/>
      <c r="Y3799" s="85"/>
      <c r="Z3799" s="85"/>
      <c r="AA3799" s="85"/>
      <c r="AB3799" s="85"/>
      <c r="AC3799" s="81"/>
      <c r="AD3799" s="81"/>
      <c r="AE3799" s="81"/>
      <c r="AF3799" s="81"/>
      <c r="AG3799" s="81"/>
      <c r="AH3799" s="81"/>
      <c r="AI3799" s="81"/>
      <c r="AJ3799" s="81"/>
      <c r="AK3799" s="81"/>
      <c r="AL3799" s="81"/>
      <c r="AM3799" s="240"/>
      <c r="AN3799" s="240"/>
      <c r="AO3799" s="240"/>
      <c r="AP3799" s="240"/>
      <c r="AQ3799" s="240"/>
      <c r="AR3799" s="240"/>
      <c r="AS3799" s="240"/>
      <c r="AT3799" s="256"/>
      <c r="AU3799" s="256"/>
      <c r="AV3799" s="259"/>
      <c r="AW3799" s="259"/>
      <c r="AX3799" s="256"/>
      <c r="AY3799" s="256"/>
      <c r="AZ3799" s="256"/>
      <c r="BA3799" s="256"/>
      <c r="BB3799" s="256"/>
      <c r="BC3799" s="256"/>
      <c r="BD3799" s="256"/>
      <c r="BE3799" s="256"/>
      <c r="BF3799" s="256"/>
      <c r="BG3799" s="256"/>
      <c r="BH3799" s="256"/>
      <c r="BI3799" s="256"/>
      <c r="BJ3799" s="256"/>
      <c r="BK3799" s="256"/>
      <c r="BL3799" s="262"/>
      <c r="BM3799" s="262"/>
      <c r="BN3799" s="262"/>
      <c r="BO3799" s="262"/>
      <c r="BP3799" s="262"/>
      <c r="BQ3799" s="262"/>
      <c r="BR3799" s="270"/>
      <c r="BS3799" s="270"/>
      <c r="BT3799" s="270"/>
      <c r="BU3799" s="270"/>
      <c r="BV3799" s="270"/>
      <c r="BW3799" s="270"/>
      <c r="BX3799" s="256"/>
      <c r="BY3799" s="256"/>
      <c r="BZ3799" s="256"/>
      <c r="CA3799" s="267"/>
      <c r="CB3799" s="267"/>
      <c r="CC3799" s="274"/>
      <c r="CD3799" s="267"/>
      <c r="CE3799" s="267"/>
      <c r="CF3799" s="267"/>
      <c r="CG3799" s="267"/>
      <c r="CH3799" s="267"/>
      <c r="CI3799" s="267"/>
      <c r="CJ3799" s="267"/>
      <c r="CK3799" s="267"/>
      <c r="CL3799" s="265"/>
      <c r="CM3799" s="272"/>
      <c r="CN3799" s="264"/>
      <c r="CO3799" s="177"/>
      <c r="CP3799" s="226"/>
      <c r="CQ3799" s="226"/>
      <c r="CR3799" s="226"/>
      <c r="CS3799" s="178"/>
      <c r="CT3799" s="178"/>
      <c r="CU3799" s="178"/>
      <c r="CV3799" s="178"/>
      <c r="CW3799" s="178"/>
      <c r="CX3799" s="178"/>
      <c r="CY3799" s="178"/>
      <c r="CZ3799" s="178"/>
      <c r="DA3799" s="178"/>
    </row>
    <row r="3800" spans="1:105" s="120" customFormat="1" ht="18" customHeight="1">
      <c r="A3800" s="229"/>
      <c r="B3800" s="347"/>
      <c r="C3800" s="350"/>
      <c r="D3800" s="238"/>
      <c r="E3800" s="238"/>
      <c r="F3800" s="245" t="s">
        <v>83</v>
      </c>
      <c r="G3800" s="246"/>
      <c r="H3800" s="82"/>
      <c r="I3800" s="82"/>
      <c r="J3800" s="82"/>
      <c r="K3800" s="82"/>
      <c r="L3800" s="82"/>
      <c r="M3800" s="82"/>
      <c r="N3800" s="82"/>
      <c r="O3800" s="82"/>
      <c r="P3800" s="82"/>
      <c r="Q3800" s="82"/>
      <c r="R3800" s="82"/>
      <c r="S3800" s="82"/>
      <c r="T3800" s="82"/>
      <c r="U3800" s="82"/>
      <c r="V3800" s="82"/>
      <c r="W3800" s="82"/>
      <c r="X3800" s="82"/>
      <c r="Y3800" s="82"/>
      <c r="Z3800" s="82"/>
      <c r="AA3800" s="82"/>
      <c r="AB3800" s="82"/>
      <c r="AC3800" s="35"/>
      <c r="AD3800" s="35"/>
      <c r="AE3800" s="35"/>
      <c r="AF3800" s="35"/>
      <c r="AG3800" s="35"/>
      <c r="AH3800" s="35"/>
      <c r="AI3800" s="35"/>
      <c r="AJ3800" s="35"/>
      <c r="AK3800" s="35"/>
      <c r="AL3800" s="35"/>
      <c r="AM3800" s="241"/>
      <c r="AN3800" s="241"/>
      <c r="AO3800" s="241"/>
      <c r="AP3800" s="241"/>
      <c r="AQ3800" s="241"/>
      <c r="AR3800" s="241"/>
      <c r="AS3800" s="241"/>
      <c r="AT3800" s="257"/>
      <c r="AU3800" s="257"/>
      <c r="AV3800" s="260"/>
      <c r="AW3800" s="260"/>
      <c r="AX3800" s="257"/>
      <c r="AY3800" s="257"/>
      <c r="AZ3800" s="257"/>
      <c r="BA3800" s="257"/>
      <c r="BB3800" s="257"/>
      <c r="BC3800" s="257"/>
      <c r="BD3800" s="257"/>
      <c r="BE3800" s="257"/>
      <c r="BF3800" s="257"/>
      <c r="BG3800" s="257"/>
      <c r="BH3800" s="257"/>
      <c r="BI3800" s="257"/>
      <c r="BJ3800" s="257"/>
      <c r="BK3800" s="257"/>
      <c r="BL3800" s="263"/>
      <c r="BM3800" s="263"/>
      <c r="BN3800" s="263"/>
      <c r="BO3800" s="263"/>
      <c r="BP3800" s="263"/>
      <c r="BQ3800" s="263"/>
      <c r="BR3800" s="271"/>
      <c r="BS3800" s="271"/>
      <c r="BT3800" s="271"/>
      <c r="BU3800" s="271"/>
      <c r="BV3800" s="271"/>
      <c r="BW3800" s="271"/>
      <c r="BX3800" s="257"/>
      <c r="BY3800" s="257"/>
      <c r="BZ3800" s="257"/>
      <c r="CA3800" s="268"/>
      <c r="CB3800" s="268"/>
      <c r="CC3800" s="275"/>
      <c r="CD3800" s="268"/>
      <c r="CE3800" s="268"/>
      <c r="CF3800" s="268"/>
      <c r="CG3800" s="268"/>
      <c r="CH3800" s="268"/>
      <c r="CI3800" s="268"/>
      <c r="CJ3800" s="268"/>
      <c r="CK3800" s="268"/>
      <c r="CL3800" s="265"/>
      <c r="CM3800" s="272"/>
      <c r="CN3800" s="264"/>
      <c r="CO3800" s="177"/>
      <c r="CP3800" s="226"/>
      <c r="CQ3800" s="226"/>
      <c r="CR3800" s="226"/>
      <c r="CS3800" s="178"/>
      <c r="CT3800" s="178"/>
      <c r="CU3800" s="178"/>
      <c r="CV3800" s="178"/>
      <c r="CW3800" s="178"/>
      <c r="CX3800" s="178"/>
      <c r="CY3800" s="178"/>
      <c r="CZ3800" s="178"/>
      <c r="DA3800" s="178"/>
    </row>
    <row r="3801" spans="1:105" s="120" customFormat="1" ht="15" customHeight="1">
      <c r="A3801" s="227">
        <f t="shared" si="1173"/>
        <v>471</v>
      </c>
      <c r="B3801" s="345" t="s">
        <v>784</v>
      </c>
      <c r="C3801" s="348" t="s">
        <v>785</v>
      </c>
      <c r="D3801" s="236">
        <v>44259</v>
      </c>
      <c r="E3801" s="236" t="s">
        <v>353</v>
      </c>
      <c r="F3801" s="253" t="s">
        <v>80</v>
      </c>
      <c r="G3801" s="351"/>
      <c r="H3801" s="82" t="s">
        <v>69</v>
      </c>
      <c r="I3801" s="82"/>
      <c r="J3801" s="82" t="s">
        <v>61</v>
      </c>
      <c r="K3801" s="82" t="s">
        <v>61</v>
      </c>
      <c r="L3801" s="82" t="s">
        <v>61</v>
      </c>
      <c r="M3801" s="82" t="s">
        <v>61</v>
      </c>
      <c r="N3801" s="82" t="s">
        <v>61</v>
      </c>
      <c r="O3801" s="82" t="s">
        <v>973</v>
      </c>
      <c r="P3801" s="82" t="s">
        <v>61</v>
      </c>
      <c r="Q3801" s="82" t="s">
        <v>61</v>
      </c>
      <c r="R3801" s="82" t="s">
        <v>61</v>
      </c>
      <c r="S3801" s="82" t="s">
        <v>61</v>
      </c>
      <c r="T3801" s="82" t="s">
        <v>61</v>
      </c>
      <c r="U3801" s="82" t="s">
        <v>61</v>
      </c>
      <c r="V3801" s="82"/>
      <c r="W3801" s="82" t="s">
        <v>60</v>
      </c>
      <c r="X3801" s="82" t="s">
        <v>60</v>
      </c>
      <c r="Y3801" s="82" t="s">
        <v>60</v>
      </c>
      <c r="Z3801" s="82" t="s">
        <v>60</v>
      </c>
      <c r="AA3801" s="82" t="s">
        <v>60</v>
      </c>
      <c r="AB3801" s="82" t="s">
        <v>60</v>
      </c>
      <c r="AC3801" s="82"/>
      <c r="AD3801" s="82" t="s">
        <v>60</v>
      </c>
      <c r="AE3801" s="82" t="s">
        <v>60</v>
      </c>
      <c r="AF3801" s="82" t="s">
        <v>60</v>
      </c>
      <c r="AG3801" s="82" t="s">
        <v>60</v>
      </c>
      <c r="AH3801" s="82" t="s">
        <v>60</v>
      </c>
      <c r="AI3801" s="82" t="s">
        <v>1471</v>
      </c>
      <c r="AJ3801" s="82"/>
      <c r="AK3801" s="82" t="s">
        <v>61</v>
      </c>
      <c r="AL3801" s="82" t="s">
        <v>61</v>
      </c>
      <c r="AM3801" s="239">
        <f>COUNTIF(H3801:AL3801,"PH")+COUNTIF(H3801:AL3801,"PH/L")+COUNTIF(H3801:AL3801,"PM")</f>
        <v>0</v>
      </c>
      <c r="AN3801" s="239">
        <f>COUNTIF(H3801:AL3801,"PD")+COUNTIF(H3801:AL3801,"PDD")+COUNTIF(H3801:AL3801,"P/DS")/2+COUNTIF(H3801:AL3801,"PMD")</f>
        <v>0</v>
      </c>
      <c r="AO3801" s="239">
        <f>COUNTIF(H3801:AL3801,"PN")+COUNTIF(H3801:AL3801,"P/NS")/2+COUNTIF(H3801:AL3801,"PH")+COUNTIF(H3801:AL3801,"PH/F")/2+COUNTIF(H3801:AL3801,"PH/L")/2+COUNTIF(H3801:AL3801,"PM")</f>
        <v>0</v>
      </c>
      <c r="AP3801" s="239">
        <f>COUNTIF(H3801:AL3801,"BH")+COUNTIF(H3801:AL3801,"AL/BL")+COUNTIF(H3801:AL3801,"UL/BL")+COUNTIF(H3801:AL3801,"BM")</f>
        <v>0</v>
      </c>
      <c r="AQ3801" s="239">
        <f>COUNTIF(H3801:AL3801,"DS")+COUNTIF(H3801:AL3801,"AL/DS")/2+COUNTIF(H3801:AL3801,"UL/DS")/2+COUNTIF(H3801:AL3801,"CT")+COUNTIF(H3801:AL3801,"MD")</f>
        <v>11.5</v>
      </c>
      <c r="AR3801" s="239">
        <f>COUNTIF(H3801:AL3801,"NS")+COUNTIF(H3801:AL3801,"AL/NS")/2+COUNTIF(H3801:AL3801,"UL/NS")/2+COUNTIF(H3801:AL3801,"BH")+COUNTIF(H3801:AL3801,"AL/BF")/2+COUNTIF(H3801:AL3801,"AL/BL")/2+COUNTIF(H3801:AL3801,"UL/BL")/2+COUNTIF(H3801:AL3801,"UL/BF")/2+COUNTIF(H3801:AL3801,"BM")</f>
        <v>13</v>
      </c>
      <c r="AS3801" s="239">
        <f>COUNTIF(H3801:AL3801,"AL")+COUNTIF(H3801:AL3801,"AL/DS")/2+COUNTIF(H3801:AL3801,"AL/NS")/2+COUNTIF(H3801:AL3801,"NH")+COUNTIF(H3801:AL3801,"SL")+COUNTIF(H3801:AL3801,"NHD")+COUNTIF(H3801:AL3801,"B")+COUNTIF(H3801:AL3801,"HL")+COUNTIF(H3801:AL3801,"AL/BF")/2+COUNTIF(H3801:AL3801,"AL/BL")/2</f>
        <v>1</v>
      </c>
      <c r="AT3801" s="255">
        <f>COUNTIF(H3801:AL3801,"PD")+COUNTIF(H3801:AL3801,"PN")+COUNTIF(H3801:AL3801,"P/DS")/2+COUNTIF(H3801:AL3801,"P/NS")/2+COUNTIF(H3801:AL3801,"DS")+COUNTIF(H3801:AL3801,"NS")+COUNTIF(H3801:AL3801,"AL")+COUNTIF(H3801:AL3801,"AL/DS")+COUNTIF(H3801:AL3801,"AL/NS")+COUNTIF(H3801:AL3801,"NH")+COUNTIF(H3801:AL3801,"SL")+COUNTIF(H3801:AL3801,"UL/DS")/2+COUNTIF(H3801:AL3801,"UL/NS")/2+COUNTIF(H3801:AL3801,"CT")+COUNTIF(H3801:AL3801,"NHD")+COUNTIF(H3801:AL3801,"PDD")+COUNTIF(H3801:AL3801,"B")+COUNTIF(H3801:AL3801,"HL")+COUNTIF(H3801:AL3801,"PH")+COUNTIF(H3801:AL3801,"BH")+COUNTIF(H3801:AL3801,"AL/BF")+COUNTIF(H3801:AL3801,"AL/BL")+COUNTIF(H3801:AL3801,"UL/BF")/2+COUNTIF(H3801:AL3801,"UL/BL")/2+COUNTIF(H3801:AL3801,"PH/F")/2+COUNTIF(H3801:AL3801,"PH/L")/2+COUNTIF(H3801:AL3801,"MD")+COUNTIF(H3801:AL3801,"PMD")+COUNTIF(H3801:AL3801,"PM")+COUNTIF(H3801:AL3801,"BM")</f>
        <v>25.5</v>
      </c>
      <c r="AU3801" s="255">
        <f>COUNTIF(H3801:AL3801,"P/DS")/2+COUNTIF(H3801:AL3801,"P/NS")/2+COUNTIF(H3801:AL3801,"IL")+COUNTIF(H3801:AL3801,"NL")+COUNTIF(H3801:AL3801,"UL")+COUNTIF(H3801:AL3801,"UL/DS")/2+COUNTIF(H3801:AL3801,"UL/NS")/2+COUNTIF(H3801:AL3801,"KT")+COUNTIF(H3801:AL3801,"UL/BF")/2+COUNTIF(H3801:AL3801,"UL/BL")/2+COUNTIF(H3801:AL3801,"PH/F")/2+COUNTIF(H3801:AL3801,"PH/L")/2+COUNTIF(H3801:AL3801,"NB")</f>
        <v>0.5</v>
      </c>
      <c r="AV3801" s="258">
        <f>COUNTIF(H3801:AL3801,"PN")+COUNTIF(H3801:AL3801,"TVD")+COUNTIF(H3801:AL3801,"PH")+COUNTIF(H3801:AL3801,"PM")+COUNTIF(H3801:AL3801,"PDD")-COUNTIFS(H3801:AL3801,"PN",H3808:AL3808,"&gt;=3")-COUNTIFS(H3801:AL3801,"PM",H3808:AL3808,"&gt;=3")</f>
        <v>0</v>
      </c>
      <c r="AW3801" s="258">
        <f>COUNTIF(H3801:AL3801,"NS")+COUNTIF(H3801:AL3801,"D")+COUNTIF(H3801:AL3801,"BH")+COUNTIF(H3801:AL3801,"NHD")+COUNTIF(H3801:AL3801,"BM")-COUNTIFS(H3801:AL3801,"NS",H3808:AL3808,"&gt;=3")-COUNTIFS(H3801:AL3801,"BH",H3808:AL3808,"&gt;=3")-COUNTIFS(H3801:AL3801,"BM",H3808:AL3808,"&gt;=3")</f>
        <v>14</v>
      </c>
      <c r="AX3801" s="255">
        <f>COUNTIF(H3801:AL3801,"AL")+COUNTIF(H3801:AL3801,"AL/DS")/2+COUNTIF(H3801:AL3801,"AL/NS")/2+COUNTIF(H3801:AL3801,"AL/BF")+COUNTIF(H3801:AL3801,"AL/BL")/2</f>
        <v>0</v>
      </c>
      <c r="AY3801" s="255">
        <f>COUNTIF(H3801:AL3801,"SL")</f>
        <v>0</v>
      </c>
      <c r="AZ3801" s="255">
        <f>COUNTIF(H3801:AL3801,"NH")</f>
        <v>1</v>
      </c>
      <c r="BA3801" s="255">
        <f>COUNTIF(H3801:AL3801,"HL")</f>
        <v>0</v>
      </c>
      <c r="BB3801" s="255">
        <f>COUNTIF(G3801:AL3801,"P/DS")/2+COUNTIF(G3801:AL3801,"P/NS")/2+COUNTIF(G3801:AL3801,"UL")+COUNTIF(G3801:AL3801,"UL/DS")/2+COUNTIF(G3801:AL3801,"UL/NS")/2+COUNTIF(G3801:AL3801,"UL/BL")/2+COUNTIF(G3801:AL3801,"UL/BF")/2+COUNTIF(G3801:AL3801,"PH/F")/2+COUNTIF(G3801:AL3801,"PH/L")/2</f>
        <v>0.5</v>
      </c>
      <c r="BC3801" s="255">
        <f>COUNTIF(H3801:AL3801,"NB")</f>
        <v>0</v>
      </c>
      <c r="BD3801" s="255">
        <f>COUNTIF(H3801:AL3801,"NL")</f>
        <v>0</v>
      </c>
      <c r="BE3801" s="255">
        <f>COUNTIF(H3801:AL3801,"IL")</f>
        <v>0</v>
      </c>
      <c r="BF3801" s="255">
        <f>COUNTIF(H3801:AL3801,"KT")</f>
        <v>0</v>
      </c>
      <c r="BG3801" s="255">
        <f>COUNTIF(H3801:AL3801,"L70")</f>
        <v>0</v>
      </c>
      <c r="BH3801" s="255">
        <f>COUNTIF(H3801:AL3801,"MD")</f>
        <v>0</v>
      </c>
      <c r="BI3801" s="255">
        <f>COUNTIF(H3801:AL3801,"PMD")</f>
        <v>0</v>
      </c>
      <c r="BJ3801" s="255">
        <f>COUNTIF(H3801:AL3801,"PM")</f>
        <v>0</v>
      </c>
      <c r="BK3801" s="255">
        <f>COUNTIF(H3801:AL3801,"BM")</f>
        <v>0</v>
      </c>
      <c r="BL3801" s="261">
        <f>SUMIF(H3801:AL3801,"PD",H3802:AL3802)+SUMIF(H3801:AL3801,"PN",H3802:AL3802)+SUMIF(H3801:AL3801,"P/DS",H3802:AL3802)+SUMIF(H3801:AL3801,"PN/F",H3802:AL3802)+SUMIF(H3801:AL3801,"PN/L",H3802:AL3802)+SUMIF(H3801:AL3801,"TV",H3802:AL3802)+SUMIF(H3801:AL3801,"TVD",H3802:AL3802)+SUMIF(H3801:AL3801,"PDD",H3802:AL3802)</f>
        <v>0</v>
      </c>
      <c r="BM3801" s="261">
        <f>SUMIF(H3801:AL3801,"PD",H3803:AL3803)+SUMIF(H3801:AL3801,"PN",H3803:AL3803)+SUMIF(H3801:AL3801,"P/DS",H3803:AL3803)+SUMIF(H3801:AL3801,"PN/F",H3803:AL3803)+SUMIF(H3801:AL3801,"PN/L",H3803:AL3803)+SUMIF(H3801:AL3801,"TV",H3803:AL3803)+SUMIF(H3801:AL3801,"TVD",H3803:AL3803)+SUMIF(H3801:AL3801,"PDD",H3803:AL3803)+SUMIF(H3801:AL3801,"PMD",H3803:AL3803)</f>
        <v>0</v>
      </c>
      <c r="BN3801" s="261">
        <f>SUMIF(H3801:AL3801,"PD",H3804:AL3804)+SUMIF(H3801:AL3801,"PN",H3804:AL3804)+SUMIF(H3801:AL3801,"P/DS",H3804:AL3804)+SUMIF(H3801:AL3801,"PN/F",H3804:AL3804)+SUMIF(H3801:AL3801,"PN/L",H3804:AL3804)+SUMIF(H3801:AL3801,"TV",H3804:AL3804)+SUMIF(H3801:AL3801,"TVD",H3804:AL3804)</f>
        <v>0</v>
      </c>
      <c r="BO3801" s="261">
        <f>SUMIF(H3801:AL3801,"PD",H3805:AL3805)+SUMIF(H3801:AL3801,"PN",H3805:AL3805)+SUMIF(H3801:AL3801,"P/DS",H3805:AL3805)+SUMIF(H3801:AL3801,"PN/F",H3805:AL3805)+SUMIF(H3801:AL3801,"PN/L",H3805:AL3805)+SUMIF(H3801:AL3801,"TV",H3805:AL3805)+SUMIF(H3801:AL3801,"TVD",H3805:AL3805)</f>
        <v>0</v>
      </c>
      <c r="BP3801" s="261">
        <f>SUMIF(H3801:AL3801,"PD",H3806:AL3806)+SUMIF(H3801:AL3801,"PN",H3806:AL3806)+SUMIF(H3801:AL3801,"P/DS",H3806:AL3806)+SUMIF(H3801:AL3801,"PN/F",H3806:AL3806)+SUMIF(H3801:AL3801,"PN/L",H3806:AL3806)+SUMIF(H3801:AL3801,"TV",H3806:AL3806)+SUMIF(H3801:AL3801,"TVD",H3806:AL3806)+SUMIF(H3801:AL3801,"PDD",H3806:AL3806)+SUMIF(H3801:AL3801,"PH",H3806:AL3806)+SUMIF(H3801:AL3801,"PM",H3806:AL3806)</f>
        <v>0</v>
      </c>
      <c r="BQ3801" s="261">
        <f>SUMIF(H3801:AL3801,"PD",H3807:AL3807)+SUMIF(H3801:AL3801,"PN",H3807:AL3807)+SUMIF(H3801:AL3801,"P/DS",H3807:AL3807)+SUMIF(H3801:AL3801,"PN/F",H3807:AL3807)+SUMIF(H3801:AL3801,"PN/L",H3807:AL3807)+SUMIF(H3801:AL3801,"TV",H3807:AL3807)+SUMIF(H3801:AL3801,"TVD",H3807:AL3807)+SUMIF(H3801:AL3801,"PDD",H3807:AL3807)+SUMIF(H3801:AL3801,"PH",H3807:AL3807)+SUMIF(H3801:AL3801,"PM",H3807:AL3807)</f>
        <v>0</v>
      </c>
      <c r="BR3801" s="269">
        <f>SUM(H3802:AL3802)-BL3801</f>
        <v>43.5</v>
      </c>
      <c r="BS3801" s="269">
        <f>SUM(H3803:AL3803)-BM3801</f>
        <v>10</v>
      </c>
      <c r="BT3801" s="269">
        <f>SUM(H3804:AL3804)-BN3801</f>
        <v>0</v>
      </c>
      <c r="BU3801" s="269">
        <f>SUM(H3805:AL3805)-BO3801</f>
        <v>6.5</v>
      </c>
      <c r="BV3801" s="269">
        <f>SUM(H3806:AL3806)-BP3801</f>
        <v>0</v>
      </c>
      <c r="BW3801" s="269">
        <f>SUM(H3807:AL3807)-BQ3801</f>
        <v>0</v>
      </c>
      <c r="BX3801" s="255">
        <f>SUMIF(H3801:AL3801,"PD",H3808:AL3808)+SUMIF(H3801:AL3801,"PN",H3808:AL3808)+SUMIF(H3801:AL3801,"P/DS",H3808:AL3808)+SUMIF(H3801:AL3801,"PN/F",H3808:AL3808)+SUMIF(H3801:AL3801,"PN/L",H3808:AL3808)</f>
        <v>0</v>
      </c>
      <c r="BY3801" s="255">
        <f>SUM(H3808:AL3808)-BX3801</f>
        <v>0</v>
      </c>
      <c r="BZ3801" s="255">
        <f t="shared" ref="BZ3801" si="1184">+SUM(BL3801:BW3808)</f>
        <v>60</v>
      </c>
      <c r="CA3801" s="266">
        <f>(COUNTIFS(H3801:AL3801,"PD",H3802:AL3802,"&gt;=2"))*0.5-IF(CN3801="VP",COUNTIFS($H$16:$AL$16,"SAT",H3801:AL3801,"PD",H3802:AL3802,"&gt;=2"))*0.5</f>
        <v>0</v>
      </c>
      <c r="CB3801" s="266">
        <f>(COUNTIFS(H3801:AL3801,"PN",H3803:AL3803,"&gt;=0.5",H3802:AL3802,"&gt;=1.5"))*0.5+COUNTIFS(H3801:AL3801,"PDD",H3803:AL3803,"&gt;=0.5",H3802:AL3802,"&gt;=1.5")*0.5</f>
        <v>0</v>
      </c>
      <c r="CC3801" s="273">
        <f>(COUNTIFS(H3801:AL3801,"TV",H3803:AL3803,"&gt;=10"))*0.5+(COUNTIFS(H3801:AL3801,"PMD",H3803:AL3803,"&gt;=2"))*0.5</f>
        <v>0</v>
      </c>
      <c r="CD3801" s="266">
        <f>(COUNTIFS(H3801:AL3801,"TVD",H3805:AL3805,"&gt;=6.5",H3803:AL3803,"&gt;=3.5"))*0.5</f>
        <v>0</v>
      </c>
      <c r="CE3801" s="266">
        <f>(COUNTIFS(H3801:AL3801,"PD",H3806:AL3806,"&gt;=10"))*0.5</f>
        <v>0</v>
      </c>
      <c r="CF3801" s="266">
        <f>(COUNTIFS(H3801:AL3801,"PDD",H3806:AL3806,"&gt;=3.5",H3807:AL3807,"&gt;=6.5")+COUNTIFS(H3801:AL3801,"PH",H3807:AL3807,"&gt;=0.5",H3806:AL3806,"&gt;=1.5")+COUNTIFS(H3801:AL3801,"PM",H3807:AL3807,"&gt;=0.5",H3806:AL3806,"&gt;=1.5"))*0.5</f>
        <v>0</v>
      </c>
      <c r="CG3801" s="266">
        <f>(COUNTIFS(H3801:AL3801,"DS",H3802:AL3802,"&gt;=2")+COUNTIFS(H3801:AL3801,"AL/DS",H3802:AL3802,"&gt;=2"))*0.5-IF(CN3801="VP",COUNTIFS($H$16:$AL$16,"SAT",H3801:AL3801,"DS",H3802:AL3802,"&gt;=2"))*0.5</f>
        <v>3.5</v>
      </c>
      <c r="CH3801" s="266">
        <f>(COUNTIFS(H3801:AL3801,"NS",H3803:AL3803,"&gt;=0.5",H3802:AL3802,"&gt;=1.5")+COUNTIFS(H3801:AL3801,"AL/NS",H3803:AL3803,"&gt;=0.5",H3802:AL3802,"&gt;=1.5")+COUNTIFS(H3801:AL3801,"NHD",H3803:AL3803,"&gt;=4.5",H3806:AL3806,"&gt;=2",H3802:AL3802,"&gt;=1.5"))*0.5</f>
        <v>6</v>
      </c>
      <c r="CI3801" s="266">
        <f>(COUNTIF(H3803:AL3803,"&gt;=10")+COUNTIFS(H3801:AL3801,"MD",H3803:AL3803,"&gt;=2")-COUNTIFS(H3801:AL3801,"TV",H3803:AL3803,"&gt;=10"))*0.5</f>
        <v>0</v>
      </c>
      <c r="CJ3801" s="266">
        <f>(COUNTIFS(H3801:AL3801,"D",H3805:AL3805,"&gt;=6.5",H3803:AL3803,"&gt;=3.5"))*0.5</f>
        <v>0.5</v>
      </c>
      <c r="CK3801" s="266">
        <f>(COUNTIF(H3806:AL3806,"&gt;=10")-COUNTIFS(H3801:AL3801,"PD",H3806:AL3806,"&gt;=10"))*0.5</f>
        <v>0</v>
      </c>
      <c r="CL3801" s="265">
        <f>(COUNTIFS(H3801:AL3801,"NHD",H3806:AL3806,"&gt;=3.5",H3807:AL3807,"&gt;=6.5")+COUNTIFS(H3801:AL3801,"BH",H3806:AL3806,"&gt;=1.5",H3807:AL3807,"&gt;=0.5")+COUNTIFS(H3801:AL3801,"BM",H3806:AL3806,"&gt;=1.5",H3807:AL3807,"&gt;=0.5")+COUNTIFS(H3801:AL3801,"D",H3806:AL3806,"&gt;=1.5",H3807:AL3807,"&gt;=0.5"))*0.5</f>
        <v>0</v>
      </c>
      <c r="CM3801" s="272"/>
      <c r="CN3801" s="264" t="s">
        <v>723</v>
      </c>
      <c r="CO3801" s="177">
        <f t="shared" ref="CO3801" si="1185">+AM3801+AN3801+AO3801+AP3801+AQ3801+AR3801+AS3801+AU3801+BG3801</f>
        <v>26</v>
      </c>
      <c r="CP3801" s="225">
        <f>+SUM(I3802:I3807)-I3808</f>
        <v>0</v>
      </c>
      <c r="CQ3801" s="225">
        <f>+SUM(J3802:J3807)-J3808</f>
        <v>2.5</v>
      </c>
      <c r="CR3801" s="225">
        <f>+SUM(K3802:K3807)-K3808</f>
        <v>2.5</v>
      </c>
      <c r="CS3801" s="178"/>
      <c r="CT3801" s="178"/>
      <c r="CU3801" s="178"/>
      <c r="CV3801" s="178"/>
      <c r="CW3801" s="178"/>
      <c r="CX3801" s="178"/>
      <c r="CY3801" s="178"/>
      <c r="CZ3801" s="178"/>
      <c r="DA3801" s="178"/>
    </row>
    <row r="3802" spans="1:105" s="120" customFormat="1" ht="15" customHeight="1">
      <c r="A3802" s="228"/>
      <c r="B3802" s="346"/>
      <c r="C3802" s="349"/>
      <c r="D3802" s="237"/>
      <c r="E3802" s="237"/>
      <c r="F3802" s="242" t="s">
        <v>82</v>
      </c>
      <c r="G3802" s="121">
        <v>1.5</v>
      </c>
      <c r="H3802" s="83"/>
      <c r="I3802" s="83"/>
      <c r="J3802" s="83">
        <v>2</v>
      </c>
      <c r="K3802" s="83">
        <v>2</v>
      </c>
      <c r="L3802" s="83">
        <v>2</v>
      </c>
      <c r="M3802" s="83">
        <v>2</v>
      </c>
      <c r="N3802" s="83">
        <v>2</v>
      </c>
      <c r="O3802" s="83"/>
      <c r="P3802" s="83">
        <v>2</v>
      </c>
      <c r="Q3802" s="83">
        <v>2</v>
      </c>
      <c r="R3802" s="83">
        <v>2</v>
      </c>
      <c r="S3802" s="83">
        <v>2</v>
      </c>
      <c r="T3802" s="83">
        <v>2</v>
      </c>
      <c r="U3802" s="83">
        <v>2</v>
      </c>
      <c r="V3802" s="83"/>
      <c r="W3802" s="83">
        <v>4.5</v>
      </c>
      <c r="X3802" s="83">
        <v>2.5</v>
      </c>
      <c r="Y3802" s="83">
        <v>2.5</v>
      </c>
      <c r="Z3802" s="83">
        <v>2.5</v>
      </c>
      <c r="AA3802" s="83">
        <v>2.5</v>
      </c>
      <c r="AB3802" s="83">
        <v>2.5</v>
      </c>
      <c r="AC3802" s="79"/>
      <c r="AD3802" s="79"/>
      <c r="AE3802" s="79">
        <v>2.5</v>
      </c>
      <c r="AF3802" s="79"/>
      <c r="AG3802" s="79"/>
      <c r="AH3802" s="79"/>
      <c r="AI3802" s="79"/>
      <c r="AJ3802" s="79"/>
      <c r="AK3802" s="79"/>
      <c r="AL3802" s="79">
        <v>2</v>
      </c>
      <c r="AM3802" s="240"/>
      <c r="AN3802" s="240"/>
      <c r="AO3802" s="240"/>
      <c r="AP3802" s="240"/>
      <c r="AQ3802" s="240"/>
      <c r="AR3802" s="240"/>
      <c r="AS3802" s="240"/>
      <c r="AT3802" s="256"/>
      <c r="AU3802" s="256"/>
      <c r="AV3802" s="259"/>
      <c r="AW3802" s="259"/>
      <c r="AX3802" s="256"/>
      <c r="AY3802" s="256"/>
      <c r="AZ3802" s="256"/>
      <c r="BA3802" s="256"/>
      <c r="BB3802" s="256"/>
      <c r="BC3802" s="256"/>
      <c r="BD3802" s="256"/>
      <c r="BE3802" s="256"/>
      <c r="BF3802" s="256"/>
      <c r="BG3802" s="256"/>
      <c r="BH3802" s="256"/>
      <c r="BI3802" s="256"/>
      <c r="BJ3802" s="256"/>
      <c r="BK3802" s="256"/>
      <c r="BL3802" s="262"/>
      <c r="BM3802" s="262"/>
      <c r="BN3802" s="262"/>
      <c r="BO3802" s="262"/>
      <c r="BP3802" s="262"/>
      <c r="BQ3802" s="262"/>
      <c r="BR3802" s="270"/>
      <c r="BS3802" s="270"/>
      <c r="BT3802" s="270"/>
      <c r="BU3802" s="270"/>
      <c r="BV3802" s="270"/>
      <c r="BW3802" s="270"/>
      <c r="BX3802" s="256"/>
      <c r="BY3802" s="256"/>
      <c r="BZ3802" s="256"/>
      <c r="CA3802" s="267"/>
      <c r="CB3802" s="267"/>
      <c r="CC3802" s="274"/>
      <c r="CD3802" s="267"/>
      <c r="CE3802" s="267"/>
      <c r="CF3802" s="267"/>
      <c r="CG3802" s="267"/>
      <c r="CH3802" s="267"/>
      <c r="CI3802" s="267"/>
      <c r="CJ3802" s="267"/>
      <c r="CK3802" s="267"/>
      <c r="CL3802" s="265"/>
      <c r="CM3802" s="272"/>
      <c r="CN3802" s="264"/>
      <c r="CO3802" s="177"/>
      <c r="CP3802" s="226"/>
      <c r="CQ3802" s="226"/>
      <c r="CR3802" s="226"/>
      <c r="CS3802" s="178"/>
      <c r="CT3802" s="178"/>
      <c r="CU3802" s="178"/>
      <c r="CV3802" s="178"/>
      <c r="CW3802" s="178"/>
      <c r="CX3802" s="178"/>
      <c r="CY3802" s="178"/>
      <c r="CZ3802" s="178"/>
      <c r="DA3802" s="178"/>
    </row>
    <row r="3803" spans="1:105" s="120" customFormat="1" ht="15" customHeight="1">
      <c r="A3803" s="228"/>
      <c r="B3803" s="346"/>
      <c r="C3803" s="349"/>
      <c r="D3803" s="237"/>
      <c r="E3803" s="237"/>
      <c r="F3803" s="243"/>
      <c r="G3803" s="122">
        <v>2</v>
      </c>
      <c r="H3803" s="84"/>
      <c r="I3803" s="84"/>
      <c r="J3803" s="84">
        <v>0.5</v>
      </c>
      <c r="K3803" s="84">
        <v>0.5</v>
      </c>
      <c r="L3803" s="84">
        <v>0.5</v>
      </c>
      <c r="M3803" s="84">
        <v>0.5</v>
      </c>
      <c r="N3803" s="84">
        <v>0.5</v>
      </c>
      <c r="O3803" s="84">
        <v>4</v>
      </c>
      <c r="P3803" s="84">
        <v>0.5</v>
      </c>
      <c r="Q3803" s="84">
        <v>0.5</v>
      </c>
      <c r="R3803" s="84">
        <v>0.5</v>
      </c>
      <c r="S3803" s="84">
        <v>0.5</v>
      </c>
      <c r="T3803" s="84">
        <v>0.5</v>
      </c>
      <c r="U3803" s="84">
        <v>0.5</v>
      </c>
      <c r="V3803" s="84"/>
      <c r="W3803" s="84"/>
      <c r="X3803" s="84"/>
      <c r="Y3803" s="84"/>
      <c r="Z3803" s="84"/>
      <c r="AA3803" s="84"/>
      <c r="AB3803" s="84"/>
      <c r="AC3803" s="80"/>
      <c r="AD3803" s="80"/>
      <c r="AE3803" s="80"/>
      <c r="AF3803" s="80"/>
      <c r="AG3803" s="80"/>
      <c r="AH3803" s="80"/>
      <c r="AI3803" s="80"/>
      <c r="AJ3803" s="80"/>
      <c r="AK3803" s="80"/>
      <c r="AL3803" s="80">
        <v>0.5</v>
      </c>
      <c r="AM3803" s="240"/>
      <c r="AN3803" s="240"/>
      <c r="AO3803" s="240"/>
      <c r="AP3803" s="240"/>
      <c r="AQ3803" s="240"/>
      <c r="AR3803" s="240"/>
      <c r="AS3803" s="240"/>
      <c r="AT3803" s="256"/>
      <c r="AU3803" s="256"/>
      <c r="AV3803" s="259"/>
      <c r="AW3803" s="259"/>
      <c r="AX3803" s="256"/>
      <c r="AY3803" s="256"/>
      <c r="AZ3803" s="256"/>
      <c r="BA3803" s="256"/>
      <c r="BB3803" s="256"/>
      <c r="BC3803" s="256"/>
      <c r="BD3803" s="256"/>
      <c r="BE3803" s="256"/>
      <c r="BF3803" s="256"/>
      <c r="BG3803" s="256"/>
      <c r="BH3803" s="256"/>
      <c r="BI3803" s="256"/>
      <c r="BJ3803" s="256"/>
      <c r="BK3803" s="256"/>
      <c r="BL3803" s="262"/>
      <c r="BM3803" s="262"/>
      <c r="BN3803" s="262"/>
      <c r="BO3803" s="262"/>
      <c r="BP3803" s="262"/>
      <c r="BQ3803" s="262"/>
      <c r="BR3803" s="270"/>
      <c r="BS3803" s="270"/>
      <c r="BT3803" s="270"/>
      <c r="BU3803" s="270"/>
      <c r="BV3803" s="270"/>
      <c r="BW3803" s="270"/>
      <c r="BX3803" s="256"/>
      <c r="BY3803" s="256"/>
      <c r="BZ3803" s="256"/>
      <c r="CA3803" s="267"/>
      <c r="CB3803" s="267"/>
      <c r="CC3803" s="274"/>
      <c r="CD3803" s="267"/>
      <c r="CE3803" s="267"/>
      <c r="CF3803" s="267"/>
      <c r="CG3803" s="267"/>
      <c r="CH3803" s="267"/>
      <c r="CI3803" s="267"/>
      <c r="CJ3803" s="267"/>
      <c r="CK3803" s="267"/>
      <c r="CL3803" s="265"/>
      <c r="CM3803" s="272"/>
      <c r="CN3803" s="264"/>
      <c r="CO3803" s="177"/>
      <c r="CP3803" s="226"/>
      <c r="CQ3803" s="226"/>
      <c r="CR3803" s="226"/>
      <c r="CS3803" s="178"/>
      <c r="CT3803" s="178"/>
      <c r="CU3803" s="178"/>
      <c r="CV3803" s="178"/>
      <c r="CW3803" s="178"/>
      <c r="CX3803" s="178"/>
      <c r="CY3803" s="178"/>
      <c r="CZ3803" s="178"/>
      <c r="DA3803" s="178"/>
    </row>
    <row r="3804" spans="1:105" s="120" customFormat="1" ht="15" customHeight="1">
      <c r="A3804" s="228"/>
      <c r="B3804" s="346"/>
      <c r="C3804" s="349"/>
      <c r="D3804" s="237"/>
      <c r="E3804" s="237"/>
      <c r="F3804" s="243"/>
      <c r="G3804" s="122">
        <v>2.1</v>
      </c>
      <c r="H3804" s="84"/>
      <c r="I3804" s="84"/>
      <c r="J3804" s="84"/>
      <c r="K3804" s="84"/>
      <c r="L3804" s="84"/>
      <c r="M3804" s="84"/>
      <c r="N3804" s="84"/>
      <c r="O3804" s="84"/>
      <c r="P3804" s="84"/>
      <c r="Q3804" s="84"/>
      <c r="R3804" s="84"/>
      <c r="S3804" s="84"/>
      <c r="T3804" s="84"/>
      <c r="U3804" s="84"/>
      <c r="V3804" s="84"/>
      <c r="W3804" s="84"/>
      <c r="X3804" s="84"/>
      <c r="Y3804" s="84"/>
      <c r="Z3804" s="84"/>
      <c r="AA3804" s="84"/>
      <c r="AB3804" s="84"/>
      <c r="AC3804" s="80"/>
      <c r="AD3804" s="80"/>
      <c r="AE3804" s="80"/>
      <c r="AF3804" s="80"/>
      <c r="AG3804" s="80"/>
      <c r="AH3804" s="80"/>
      <c r="AI3804" s="80"/>
      <c r="AJ3804" s="80"/>
      <c r="AK3804" s="80"/>
      <c r="AL3804" s="80"/>
      <c r="AM3804" s="240"/>
      <c r="AN3804" s="240"/>
      <c r="AO3804" s="240"/>
      <c r="AP3804" s="240"/>
      <c r="AQ3804" s="240"/>
      <c r="AR3804" s="240"/>
      <c r="AS3804" s="240"/>
      <c r="AT3804" s="256"/>
      <c r="AU3804" s="256"/>
      <c r="AV3804" s="259"/>
      <c r="AW3804" s="259"/>
      <c r="AX3804" s="256"/>
      <c r="AY3804" s="256"/>
      <c r="AZ3804" s="256"/>
      <c r="BA3804" s="256"/>
      <c r="BB3804" s="256"/>
      <c r="BC3804" s="256"/>
      <c r="BD3804" s="256"/>
      <c r="BE3804" s="256"/>
      <c r="BF3804" s="256"/>
      <c r="BG3804" s="256"/>
      <c r="BH3804" s="256"/>
      <c r="BI3804" s="256"/>
      <c r="BJ3804" s="256"/>
      <c r="BK3804" s="256"/>
      <c r="BL3804" s="262"/>
      <c r="BM3804" s="262"/>
      <c r="BN3804" s="262"/>
      <c r="BO3804" s="262"/>
      <c r="BP3804" s="262"/>
      <c r="BQ3804" s="262"/>
      <c r="BR3804" s="270"/>
      <c r="BS3804" s="270"/>
      <c r="BT3804" s="270"/>
      <c r="BU3804" s="270"/>
      <c r="BV3804" s="270"/>
      <c r="BW3804" s="270"/>
      <c r="BX3804" s="256"/>
      <c r="BY3804" s="256"/>
      <c r="BZ3804" s="256"/>
      <c r="CA3804" s="267"/>
      <c r="CB3804" s="267"/>
      <c r="CC3804" s="274"/>
      <c r="CD3804" s="267"/>
      <c r="CE3804" s="267"/>
      <c r="CF3804" s="267"/>
      <c r="CG3804" s="267"/>
      <c r="CH3804" s="267"/>
      <c r="CI3804" s="267"/>
      <c r="CJ3804" s="267"/>
      <c r="CK3804" s="267"/>
      <c r="CL3804" s="265"/>
      <c r="CM3804" s="272"/>
      <c r="CN3804" s="264"/>
      <c r="CO3804" s="177"/>
      <c r="CP3804" s="226"/>
      <c r="CQ3804" s="226"/>
      <c r="CR3804" s="226"/>
      <c r="CS3804" s="178"/>
      <c r="CT3804" s="178"/>
      <c r="CU3804" s="178"/>
      <c r="CV3804" s="178"/>
      <c r="CW3804" s="178"/>
      <c r="CX3804" s="178"/>
      <c r="CY3804" s="178"/>
      <c r="CZ3804" s="178"/>
      <c r="DA3804" s="178"/>
    </row>
    <row r="3805" spans="1:105" s="120" customFormat="1" ht="15" customHeight="1">
      <c r="A3805" s="228"/>
      <c r="B3805" s="346"/>
      <c r="C3805" s="349"/>
      <c r="D3805" s="237"/>
      <c r="E3805" s="237"/>
      <c r="F3805" s="243"/>
      <c r="G3805" s="122">
        <v>2.7</v>
      </c>
      <c r="H3805" s="84"/>
      <c r="I3805" s="84"/>
      <c r="J3805" s="84"/>
      <c r="K3805" s="84"/>
      <c r="L3805" s="84"/>
      <c r="M3805" s="84"/>
      <c r="N3805" s="84"/>
      <c r="O3805" s="84">
        <v>6.5</v>
      </c>
      <c r="P3805" s="84"/>
      <c r="Q3805" s="84"/>
      <c r="R3805" s="84"/>
      <c r="S3805" s="84"/>
      <c r="T3805" s="84"/>
      <c r="U3805" s="84"/>
      <c r="V3805" s="84"/>
      <c r="W3805" s="84"/>
      <c r="X3805" s="84"/>
      <c r="Y3805" s="84"/>
      <c r="Z3805" s="84"/>
      <c r="AA3805" s="84"/>
      <c r="AB3805" s="84"/>
      <c r="AC3805" s="80"/>
      <c r="AD3805" s="80"/>
      <c r="AE3805" s="80"/>
      <c r="AF3805" s="80"/>
      <c r="AG3805" s="80"/>
      <c r="AH3805" s="80"/>
      <c r="AI3805" s="80"/>
      <c r="AJ3805" s="80"/>
      <c r="AK3805" s="80"/>
      <c r="AL3805" s="80"/>
      <c r="AM3805" s="240"/>
      <c r="AN3805" s="240"/>
      <c r="AO3805" s="240"/>
      <c r="AP3805" s="240"/>
      <c r="AQ3805" s="240"/>
      <c r="AR3805" s="240"/>
      <c r="AS3805" s="240"/>
      <c r="AT3805" s="256"/>
      <c r="AU3805" s="256"/>
      <c r="AV3805" s="259"/>
      <c r="AW3805" s="259"/>
      <c r="AX3805" s="256"/>
      <c r="AY3805" s="256"/>
      <c r="AZ3805" s="256"/>
      <c r="BA3805" s="256"/>
      <c r="BB3805" s="256"/>
      <c r="BC3805" s="256"/>
      <c r="BD3805" s="256"/>
      <c r="BE3805" s="256"/>
      <c r="BF3805" s="256"/>
      <c r="BG3805" s="256"/>
      <c r="BH3805" s="256"/>
      <c r="BI3805" s="256"/>
      <c r="BJ3805" s="256"/>
      <c r="BK3805" s="256"/>
      <c r="BL3805" s="262"/>
      <c r="BM3805" s="262"/>
      <c r="BN3805" s="262"/>
      <c r="BO3805" s="262"/>
      <c r="BP3805" s="262"/>
      <c r="BQ3805" s="262"/>
      <c r="BR3805" s="270"/>
      <c r="BS3805" s="270"/>
      <c r="BT3805" s="270"/>
      <c r="BU3805" s="270"/>
      <c r="BV3805" s="270"/>
      <c r="BW3805" s="270"/>
      <c r="BX3805" s="256"/>
      <c r="BY3805" s="256"/>
      <c r="BZ3805" s="256"/>
      <c r="CA3805" s="267"/>
      <c r="CB3805" s="267"/>
      <c r="CC3805" s="274"/>
      <c r="CD3805" s="267"/>
      <c r="CE3805" s="267"/>
      <c r="CF3805" s="267"/>
      <c r="CG3805" s="267"/>
      <c r="CH3805" s="267"/>
      <c r="CI3805" s="267"/>
      <c r="CJ3805" s="267"/>
      <c r="CK3805" s="267"/>
      <c r="CL3805" s="265"/>
      <c r="CM3805" s="272"/>
      <c r="CN3805" s="264"/>
      <c r="CO3805" s="177"/>
      <c r="CP3805" s="226"/>
      <c r="CQ3805" s="226"/>
      <c r="CR3805" s="226"/>
      <c r="CS3805" s="178"/>
      <c r="CT3805" s="178"/>
      <c r="CU3805" s="178"/>
      <c r="CV3805" s="178"/>
      <c r="CW3805" s="178"/>
      <c r="CX3805" s="178"/>
      <c r="CY3805" s="178"/>
      <c r="CZ3805" s="178"/>
      <c r="DA3805" s="178"/>
    </row>
    <row r="3806" spans="1:105" s="120" customFormat="1" ht="15" customHeight="1">
      <c r="A3806" s="228"/>
      <c r="B3806" s="346"/>
      <c r="C3806" s="349"/>
      <c r="D3806" s="237"/>
      <c r="E3806" s="237"/>
      <c r="F3806" s="243"/>
      <c r="G3806" s="122">
        <v>3</v>
      </c>
      <c r="H3806" s="84"/>
      <c r="I3806" s="84"/>
      <c r="J3806" s="84"/>
      <c r="K3806" s="84"/>
      <c r="L3806" s="84"/>
      <c r="M3806" s="84"/>
      <c r="N3806" s="84"/>
      <c r="O3806" s="84"/>
      <c r="P3806" s="84"/>
      <c r="Q3806" s="84"/>
      <c r="R3806" s="84"/>
      <c r="S3806" s="84"/>
      <c r="T3806" s="84"/>
      <c r="U3806" s="84"/>
      <c r="V3806" s="84"/>
      <c r="W3806" s="84"/>
      <c r="X3806" s="84"/>
      <c r="Y3806" s="84"/>
      <c r="Z3806" s="84"/>
      <c r="AA3806" s="84"/>
      <c r="AB3806" s="84"/>
      <c r="AC3806" s="80"/>
      <c r="AD3806" s="80"/>
      <c r="AE3806" s="80"/>
      <c r="AF3806" s="80"/>
      <c r="AG3806" s="80"/>
      <c r="AH3806" s="80"/>
      <c r="AI3806" s="80"/>
      <c r="AJ3806" s="80"/>
      <c r="AK3806" s="80"/>
      <c r="AL3806" s="80"/>
      <c r="AM3806" s="240"/>
      <c r="AN3806" s="240"/>
      <c r="AO3806" s="240"/>
      <c r="AP3806" s="240"/>
      <c r="AQ3806" s="240"/>
      <c r="AR3806" s="240"/>
      <c r="AS3806" s="240"/>
      <c r="AT3806" s="256"/>
      <c r="AU3806" s="256"/>
      <c r="AV3806" s="259"/>
      <c r="AW3806" s="259"/>
      <c r="AX3806" s="256"/>
      <c r="AY3806" s="256"/>
      <c r="AZ3806" s="256"/>
      <c r="BA3806" s="256"/>
      <c r="BB3806" s="256"/>
      <c r="BC3806" s="256"/>
      <c r="BD3806" s="256"/>
      <c r="BE3806" s="256"/>
      <c r="BF3806" s="256"/>
      <c r="BG3806" s="256"/>
      <c r="BH3806" s="256"/>
      <c r="BI3806" s="256"/>
      <c r="BJ3806" s="256"/>
      <c r="BK3806" s="256"/>
      <c r="BL3806" s="262"/>
      <c r="BM3806" s="262"/>
      <c r="BN3806" s="262"/>
      <c r="BO3806" s="262"/>
      <c r="BP3806" s="262"/>
      <c r="BQ3806" s="262"/>
      <c r="BR3806" s="270"/>
      <c r="BS3806" s="270"/>
      <c r="BT3806" s="270"/>
      <c r="BU3806" s="270"/>
      <c r="BV3806" s="270"/>
      <c r="BW3806" s="270"/>
      <c r="BX3806" s="256"/>
      <c r="BY3806" s="256"/>
      <c r="BZ3806" s="256"/>
      <c r="CA3806" s="267"/>
      <c r="CB3806" s="267"/>
      <c r="CC3806" s="274"/>
      <c r="CD3806" s="267"/>
      <c r="CE3806" s="267"/>
      <c r="CF3806" s="267"/>
      <c r="CG3806" s="267"/>
      <c r="CH3806" s="267"/>
      <c r="CI3806" s="267"/>
      <c r="CJ3806" s="267"/>
      <c r="CK3806" s="267"/>
      <c r="CL3806" s="265"/>
      <c r="CM3806" s="272"/>
      <c r="CN3806" s="264"/>
      <c r="CO3806" s="177"/>
      <c r="CP3806" s="226"/>
      <c r="CQ3806" s="226"/>
      <c r="CR3806" s="226"/>
      <c r="CS3806" s="178"/>
      <c r="CT3806" s="178"/>
      <c r="CU3806" s="178"/>
      <c r="CV3806" s="178"/>
      <c r="CW3806" s="178"/>
      <c r="CX3806" s="178"/>
      <c r="CY3806" s="178"/>
      <c r="CZ3806" s="178"/>
      <c r="DA3806" s="178"/>
    </row>
    <row r="3807" spans="1:105" s="120" customFormat="1" ht="15" customHeight="1">
      <c r="A3807" s="228"/>
      <c r="B3807" s="346"/>
      <c r="C3807" s="349"/>
      <c r="D3807" s="237"/>
      <c r="E3807" s="237"/>
      <c r="F3807" s="244"/>
      <c r="G3807" s="123">
        <v>3.9</v>
      </c>
      <c r="H3807" s="85"/>
      <c r="I3807" s="85"/>
      <c r="J3807" s="85"/>
      <c r="K3807" s="85"/>
      <c r="L3807" s="85"/>
      <c r="M3807" s="85"/>
      <c r="N3807" s="85"/>
      <c r="O3807" s="85"/>
      <c r="P3807" s="85"/>
      <c r="Q3807" s="85"/>
      <c r="R3807" s="85"/>
      <c r="S3807" s="85"/>
      <c r="T3807" s="85"/>
      <c r="U3807" s="85"/>
      <c r="V3807" s="85"/>
      <c r="W3807" s="85"/>
      <c r="X3807" s="85"/>
      <c r="Y3807" s="85"/>
      <c r="Z3807" s="85"/>
      <c r="AA3807" s="85"/>
      <c r="AB3807" s="85"/>
      <c r="AC3807" s="81"/>
      <c r="AD3807" s="81"/>
      <c r="AE3807" s="81"/>
      <c r="AF3807" s="81"/>
      <c r="AG3807" s="81"/>
      <c r="AH3807" s="81"/>
      <c r="AI3807" s="81"/>
      <c r="AJ3807" s="81"/>
      <c r="AK3807" s="81"/>
      <c r="AL3807" s="81"/>
      <c r="AM3807" s="240"/>
      <c r="AN3807" s="240"/>
      <c r="AO3807" s="240"/>
      <c r="AP3807" s="240"/>
      <c r="AQ3807" s="240"/>
      <c r="AR3807" s="240"/>
      <c r="AS3807" s="240"/>
      <c r="AT3807" s="256"/>
      <c r="AU3807" s="256"/>
      <c r="AV3807" s="259"/>
      <c r="AW3807" s="259"/>
      <c r="AX3807" s="256"/>
      <c r="AY3807" s="256"/>
      <c r="AZ3807" s="256"/>
      <c r="BA3807" s="256"/>
      <c r="BB3807" s="256"/>
      <c r="BC3807" s="256"/>
      <c r="BD3807" s="256"/>
      <c r="BE3807" s="256"/>
      <c r="BF3807" s="256"/>
      <c r="BG3807" s="256"/>
      <c r="BH3807" s="256"/>
      <c r="BI3807" s="256"/>
      <c r="BJ3807" s="256"/>
      <c r="BK3807" s="256"/>
      <c r="BL3807" s="262"/>
      <c r="BM3807" s="262"/>
      <c r="BN3807" s="262"/>
      <c r="BO3807" s="262"/>
      <c r="BP3807" s="262"/>
      <c r="BQ3807" s="262"/>
      <c r="BR3807" s="270"/>
      <c r="BS3807" s="270"/>
      <c r="BT3807" s="270"/>
      <c r="BU3807" s="270"/>
      <c r="BV3807" s="270"/>
      <c r="BW3807" s="270"/>
      <c r="BX3807" s="256"/>
      <c r="BY3807" s="256"/>
      <c r="BZ3807" s="256"/>
      <c r="CA3807" s="267"/>
      <c r="CB3807" s="267"/>
      <c r="CC3807" s="274"/>
      <c r="CD3807" s="267"/>
      <c r="CE3807" s="267"/>
      <c r="CF3807" s="267"/>
      <c r="CG3807" s="267"/>
      <c r="CH3807" s="267"/>
      <c r="CI3807" s="267"/>
      <c r="CJ3807" s="267"/>
      <c r="CK3807" s="267"/>
      <c r="CL3807" s="265"/>
      <c r="CM3807" s="272"/>
      <c r="CN3807" s="264"/>
      <c r="CO3807" s="177"/>
      <c r="CP3807" s="226"/>
      <c r="CQ3807" s="226"/>
      <c r="CR3807" s="226"/>
      <c r="CS3807" s="178"/>
      <c r="CT3807" s="178"/>
      <c r="CU3807" s="178"/>
      <c r="CV3807" s="178"/>
      <c r="CW3807" s="178"/>
      <c r="CX3807" s="178"/>
      <c r="CY3807" s="178"/>
      <c r="CZ3807" s="178"/>
      <c r="DA3807" s="178"/>
    </row>
    <row r="3808" spans="1:105" s="120" customFormat="1" ht="15" customHeight="1">
      <c r="A3808" s="229"/>
      <c r="B3808" s="347"/>
      <c r="C3808" s="350"/>
      <c r="D3808" s="238"/>
      <c r="E3808" s="238"/>
      <c r="F3808" s="245" t="s">
        <v>83</v>
      </c>
      <c r="G3808" s="352"/>
      <c r="H3808" s="82"/>
      <c r="I3808" s="82"/>
      <c r="J3808" s="82"/>
      <c r="K3808" s="82"/>
      <c r="L3808" s="82"/>
      <c r="M3808" s="82"/>
      <c r="N3808" s="82"/>
      <c r="O3808" s="82"/>
      <c r="P3808" s="82"/>
      <c r="Q3808" s="82"/>
      <c r="R3808" s="82"/>
      <c r="S3808" s="82"/>
      <c r="T3808" s="82"/>
      <c r="U3808" s="82"/>
      <c r="V3808" s="82"/>
      <c r="W3808" s="82"/>
      <c r="X3808" s="82"/>
      <c r="Y3808" s="82"/>
      <c r="Z3808" s="82"/>
      <c r="AA3808" s="82"/>
      <c r="AB3808" s="82"/>
      <c r="AC3808" s="35"/>
      <c r="AD3808" s="35"/>
      <c r="AE3808" s="35"/>
      <c r="AF3808" s="35"/>
      <c r="AG3808" s="35"/>
      <c r="AH3808" s="35"/>
      <c r="AI3808" s="35"/>
      <c r="AJ3808" s="35"/>
      <c r="AK3808" s="35"/>
      <c r="AL3808" s="35"/>
      <c r="AM3808" s="241"/>
      <c r="AN3808" s="241"/>
      <c r="AO3808" s="241"/>
      <c r="AP3808" s="241"/>
      <c r="AQ3808" s="241"/>
      <c r="AR3808" s="241"/>
      <c r="AS3808" s="241"/>
      <c r="AT3808" s="257"/>
      <c r="AU3808" s="257"/>
      <c r="AV3808" s="260"/>
      <c r="AW3808" s="260"/>
      <c r="AX3808" s="257"/>
      <c r="AY3808" s="257"/>
      <c r="AZ3808" s="257"/>
      <c r="BA3808" s="257"/>
      <c r="BB3808" s="257"/>
      <c r="BC3808" s="257"/>
      <c r="BD3808" s="257"/>
      <c r="BE3808" s="257"/>
      <c r="BF3808" s="257"/>
      <c r="BG3808" s="257"/>
      <c r="BH3808" s="257"/>
      <c r="BI3808" s="257"/>
      <c r="BJ3808" s="257"/>
      <c r="BK3808" s="257"/>
      <c r="BL3808" s="263"/>
      <c r="BM3808" s="263"/>
      <c r="BN3808" s="263"/>
      <c r="BO3808" s="263"/>
      <c r="BP3808" s="263"/>
      <c r="BQ3808" s="263"/>
      <c r="BR3808" s="271"/>
      <c r="BS3808" s="271"/>
      <c r="BT3808" s="271"/>
      <c r="BU3808" s="271"/>
      <c r="BV3808" s="271"/>
      <c r="BW3808" s="271"/>
      <c r="BX3808" s="257"/>
      <c r="BY3808" s="257"/>
      <c r="BZ3808" s="257"/>
      <c r="CA3808" s="268"/>
      <c r="CB3808" s="268"/>
      <c r="CC3808" s="275"/>
      <c r="CD3808" s="268"/>
      <c r="CE3808" s="268"/>
      <c r="CF3808" s="268"/>
      <c r="CG3808" s="268"/>
      <c r="CH3808" s="268"/>
      <c r="CI3808" s="268"/>
      <c r="CJ3808" s="268"/>
      <c r="CK3808" s="268"/>
      <c r="CL3808" s="265"/>
      <c r="CM3808" s="272"/>
      <c r="CN3808" s="264"/>
      <c r="CO3808" s="177"/>
      <c r="CP3808" s="226"/>
      <c r="CQ3808" s="226"/>
      <c r="CR3808" s="226"/>
      <c r="CS3808" s="178"/>
      <c r="CT3808" s="178"/>
      <c r="CU3808" s="178"/>
      <c r="CV3808" s="178"/>
      <c r="CW3808" s="178"/>
      <c r="CX3808" s="178"/>
      <c r="CY3808" s="178"/>
      <c r="CZ3808" s="178"/>
      <c r="DA3808" s="178"/>
    </row>
    <row r="3809" spans="1:105" s="120" customFormat="1" ht="15" customHeight="1">
      <c r="A3809" s="227">
        <f t="shared" si="1173"/>
        <v>472</v>
      </c>
      <c r="B3809" s="345" t="s">
        <v>853</v>
      </c>
      <c r="C3809" s="584" t="s">
        <v>858</v>
      </c>
      <c r="D3809" s="236" t="s">
        <v>844</v>
      </c>
      <c r="E3809" s="236" t="s">
        <v>353</v>
      </c>
      <c r="F3809" s="253" t="s">
        <v>80</v>
      </c>
      <c r="G3809" s="351"/>
      <c r="H3809" s="82" t="s">
        <v>69</v>
      </c>
      <c r="I3809" s="82"/>
      <c r="J3809" s="82" t="s">
        <v>67</v>
      </c>
      <c r="K3809" s="82" t="s">
        <v>67</v>
      </c>
      <c r="L3809" s="82" t="s">
        <v>61</v>
      </c>
      <c r="M3809" s="82" t="s">
        <v>61</v>
      </c>
      <c r="N3809" s="82" t="s">
        <v>61</v>
      </c>
      <c r="O3809" s="82" t="s">
        <v>973</v>
      </c>
      <c r="P3809" s="82" t="s">
        <v>61</v>
      </c>
      <c r="Q3809" s="82" t="s">
        <v>61</v>
      </c>
      <c r="R3809" s="82" t="s">
        <v>61</v>
      </c>
      <c r="S3809" s="82" t="s">
        <v>61</v>
      </c>
      <c r="T3809" s="82" t="s">
        <v>61</v>
      </c>
      <c r="U3809" s="82" t="s">
        <v>61</v>
      </c>
      <c r="V3809" s="82"/>
      <c r="W3809" s="82" t="s">
        <v>60</v>
      </c>
      <c r="X3809" s="82" t="s">
        <v>60</v>
      </c>
      <c r="Y3809" s="82" t="s">
        <v>60</v>
      </c>
      <c r="Z3809" s="82" t="s">
        <v>60</v>
      </c>
      <c r="AA3809" s="82" t="s">
        <v>60</v>
      </c>
      <c r="AB3809" s="82" t="s">
        <v>60</v>
      </c>
      <c r="AC3809" s="82"/>
      <c r="AD3809" s="82" t="s">
        <v>60</v>
      </c>
      <c r="AE3809" s="82" t="s">
        <v>60</v>
      </c>
      <c r="AF3809" s="82" t="s">
        <v>60</v>
      </c>
      <c r="AG3809" s="82" t="s">
        <v>60</v>
      </c>
      <c r="AH3809" s="82" t="s">
        <v>60</v>
      </c>
      <c r="AI3809" s="82" t="s">
        <v>1471</v>
      </c>
      <c r="AJ3809" s="82"/>
      <c r="AK3809" s="82" t="s">
        <v>61</v>
      </c>
      <c r="AL3809" s="82" t="s">
        <v>61</v>
      </c>
      <c r="AM3809" s="239">
        <f>COUNTIF(H3809:AL3809,"PH")+COUNTIF(H3809:AL3809,"PH/L")+COUNTIF(H3809:AL3809,"PM")</f>
        <v>0</v>
      </c>
      <c r="AN3809" s="239">
        <f>COUNTIF(H3809:AL3809,"PD")+COUNTIF(H3809:AL3809,"PDD")+COUNTIF(H3809:AL3809,"P/DS")/2+COUNTIF(H3809:AL3809,"PMD")</f>
        <v>0</v>
      </c>
      <c r="AO3809" s="239">
        <f>COUNTIF(H3809:AL3809,"PN")+COUNTIF(H3809:AL3809,"P/NS")/2+COUNTIF(H3809:AL3809,"PH")+COUNTIF(H3809:AL3809,"PH/F")/2+COUNTIF(H3809:AL3809,"PH/L")/2+COUNTIF(H3809:AL3809,"PM")</f>
        <v>0</v>
      </c>
      <c r="AP3809" s="239">
        <f>COUNTIF(H3809:AL3809,"BH")+COUNTIF(H3809:AL3809,"AL/BL")+COUNTIF(H3809:AL3809,"UL/BL")+COUNTIF(H3809:AL3809,"BM")</f>
        <v>0</v>
      </c>
      <c r="AQ3809" s="239">
        <f>COUNTIF(H3809:AL3809,"DS")+COUNTIF(H3809:AL3809,"AL/DS")/2+COUNTIF(H3809:AL3809,"UL/DS")/2+COUNTIF(H3809:AL3809,"CT")+COUNTIF(H3809:AL3809,"MD")</f>
        <v>11.5</v>
      </c>
      <c r="AR3809" s="239">
        <f>COUNTIF(H3809:AL3809,"NS")+COUNTIF(H3809:AL3809,"AL/NS")/2+COUNTIF(H3809:AL3809,"UL/NS")/2+COUNTIF(H3809:AL3809,"BH")+COUNTIF(H3809:AL3809,"AL/BF")/2+COUNTIF(H3809:AL3809,"AL/BL")/2+COUNTIF(H3809:AL3809,"UL/BL")/2+COUNTIF(H3809:AL3809,"UL/BF")/2+COUNTIF(H3809:AL3809,"BM")</f>
        <v>11</v>
      </c>
      <c r="AS3809" s="239">
        <f>COUNTIF(H3809:AL3809,"AL")+COUNTIF(H3809:AL3809,"AL/DS")/2+COUNTIF(H3809:AL3809,"AL/NS")/2+COUNTIF(H3809:AL3809,"NH")+COUNTIF(H3809:AL3809,"SL")+COUNTIF(H3809:AL3809,"NHD")+COUNTIF(H3809:AL3809,"B")+COUNTIF(H3809:AL3809,"HL")+COUNTIF(H3809:AL3809,"AL/BF")/2+COUNTIF(H3809:AL3809,"AL/BL")/2</f>
        <v>3</v>
      </c>
      <c r="AT3809" s="255">
        <f>COUNTIF(H3809:AL3809,"PD")+COUNTIF(H3809:AL3809,"PN")+COUNTIF(H3809:AL3809,"P/DS")/2+COUNTIF(H3809:AL3809,"P/NS")/2+COUNTIF(H3809:AL3809,"DS")+COUNTIF(H3809:AL3809,"NS")+COUNTIF(H3809:AL3809,"AL")+COUNTIF(H3809:AL3809,"AL/DS")+COUNTIF(H3809:AL3809,"AL/NS")+COUNTIF(H3809:AL3809,"NH")+COUNTIF(H3809:AL3809,"SL")+COUNTIF(H3809:AL3809,"UL/DS")/2+COUNTIF(H3809:AL3809,"UL/NS")/2+COUNTIF(H3809:AL3809,"CT")+COUNTIF(H3809:AL3809,"NHD")+COUNTIF(H3809:AL3809,"PDD")+COUNTIF(H3809:AL3809,"B")+COUNTIF(H3809:AL3809,"HL")+COUNTIF(H3809:AL3809,"PH")+COUNTIF(H3809:AL3809,"BH")+COUNTIF(H3809:AL3809,"AL/BF")+COUNTIF(H3809:AL3809,"AL/BL")+COUNTIF(H3809:AL3809,"UL/BF")/2+COUNTIF(H3809:AL3809,"UL/BL")/2+COUNTIF(H3809:AL3809,"PH/F")/2+COUNTIF(H3809:AL3809,"PH/L")/2+COUNTIF(H3809:AL3809,"MD")+COUNTIF(H3809:AL3809,"PMD")+COUNTIF(H3809:AL3809,"PM")+COUNTIF(H3809:AL3809,"BM")</f>
        <v>25.5</v>
      </c>
      <c r="AU3809" s="255">
        <f>COUNTIF(H3809:AL3809,"P/DS")/2+COUNTIF(H3809:AL3809,"P/NS")/2+COUNTIF(H3809:AL3809,"IL")+COUNTIF(H3809:AL3809,"NL")+COUNTIF(H3809:AL3809,"UL")+COUNTIF(H3809:AL3809,"UL/DS")/2+COUNTIF(H3809:AL3809,"UL/NS")/2+COUNTIF(H3809:AL3809,"KT")+COUNTIF(H3809:AL3809,"UL/BF")/2+COUNTIF(H3809:AL3809,"UL/BL")/2+COUNTIF(H3809:AL3809,"PH/F")/2+COUNTIF(H3809:AL3809,"PH/L")/2+COUNTIF(H3809:AL3809,"NB")</f>
        <v>0.5</v>
      </c>
      <c r="AV3809" s="258">
        <f>COUNTIF(H3809:AL3809,"PN")+COUNTIF(H3809:AL3809,"TVD")+COUNTIF(H3809:AL3809,"PH")+COUNTIF(H3809:AL3809,"PM")+COUNTIF(H3809:AL3809,"PDD")-COUNTIFS(H3809:AL3809,"PN",H3816:AL3816,"&gt;=3")-COUNTIFS(H3809:AL3809,"PM",H3816:AL3816,"&gt;=3")</f>
        <v>0</v>
      </c>
      <c r="AW3809" s="258">
        <f>COUNTIF(H3809:AL3809,"NS")+COUNTIF(H3809:AL3809,"D")+COUNTIF(H3809:AL3809,"BH")+COUNTIF(H3809:AL3809,"NHD")+COUNTIF(H3809:AL3809,"BM")-COUNTIFS(H3809:AL3809,"NS",H3816:AL3816,"&gt;=3")-COUNTIFS(H3809:AL3809,"BH",H3816:AL3816,"&gt;=3")-COUNTIFS(H3809:AL3809,"BM",H3816:AL3816,"&gt;=3")</f>
        <v>12</v>
      </c>
      <c r="AX3809" s="255">
        <f>COUNTIF(H3809:AL3809,"AL")+COUNTIF(H3809:AL3809,"AL/DS")/2+COUNTIF(H3809:AL3809,"AL/NS")/2+COUNTIF(H3809:AL3809,"AL/BF")+COUNTIF(H3809:AL3809,"AL/BL")/2</f>
        <v>2</v>
      </c>
      <c r="AY3809" s="255">
        <f>COUNTIF(H3809:AL3809,"SL")</f>
        <v>0</v>
      </c>
      <c r="AZ3809" s="255">
        <f>COUNTIF(H3809:AL3809,"NH")</f>
        <v>1</v>
      </c>
      <c r="BA3809" s="255">
        <f>COUNTIF(H3809:AL3809,"HL")</f>
        <v>0</v>
      </c>
      <c r="BB3809" s="255">
        <f>COUNTIF(G3809:AL3809,"P/DS")/2+COUNTIF(G3809:AL3809,"P/NS")/2+COUNTIF(G3809:AL3809,"UL")+COUNTIF(G3809:AL3809,"UL/DS")/2+COUNTIF(G3809:AL3809,"UL/NS")/2+COUNTIF(G3809:AL3809,"UL/BL")/2+COUNTIF(G3809:AL3809,"UL/BF")/2+COUNTIF(G3809:AL3809,"PH/F")/2+COUNTIF(G3809:AL3809,"PH/L")/2</f>
        <v>0.5</v>
      </c>
      <c r="BC3809" s="255">
        <f>COUNTIF(H3809:AL3809,"NB")</f>
        <v>0</v>
      </c>
      <c r="BD3809" s="255">
        <f>COUNTIF(H3809:AL3809,"NL")</f>
        <v>0</v>
      </c>
      <c r="BE3809" s="255">
        <f>COUNTIF(H3809:AL3809,"IL")</f>
        <v>0</v>
      </c>
      <c r="BF3809" s="255">
        <f>COUNTIF(H3809:AL3809,"KT")</f>
        <v>0</v>
      </c>
      <c r="BG3809" s="255">
        <f>COUNTIF(H3809:AL3809,"L70")</f>
        <v>0</v>
      </c>
      <c r="BH3809" s="255">
        <f>COUNTIF(H3809:AL3809,"MD")</f>
        <v>0</v>
      </c>
      <c r="BI3809" s="255">
        <f>COUNTIF(H3809:AL3809,"PMD")</f>
        <v>0</v>
      </c>
      <c r="BJ3809" s="255">
        <f>COUNTIF(H3809:AL3809,"PM")</f>
        <v>0</v>
      </c>
      <c r="BK3809" s="255">
        <f>COUNTIF(H3809:AL3809,"BM")</f>
        <v>0</v>
      </c>
      <c r="BL3809" s="261">
        <f>SUMIF(H3809:AL3809,"PD",H3810:AL3810)+SUMIF(H3809:AL3809,"PN",H3810:AL3810)+SUMIF(H3809:AL3809,"P/DS",H3810:AL3810)+SUMIF(H3809:AL3809,"PN/F",H3810:AL3810)+SUMIF(H3809:AL3809,"PN/L",H3810:AL3810)+SUMIF(H3809:AL3809,"TV",H3810:AL3810)+SUMIF(H3809:AL3809,"TVD",H3810:AL3810)+SUMIF(H3809:AL3809,"PDD",H3810:AL3810)</f>
        <v>0</v>
      </c>
      <c r="BM3809" s="261">
        <f>SUMIF(H3809:AL3809,"PD",H3811:AL3811)+SUMIF(H3809:AL3809,"PN",H3811:AL3811)+SUMIF(H3809:AL3809,"P/DS",H3811:AL3811)+SUMIF(H3809:AL3809,"PN/F",H3811:AL3811)+SUMIF(H3809:AL3809,"PN/L",H3811:AL3811)+SUMIF(H3809:AL3809,"TV",H3811:AL3811)+SUMIF(H3809:AL3809,"TVD",H3811:AL3811)+SUMIF(H3809:AL3809,"PDD",H3811:AL3811)+SUMIF(H3809:AL3809,"PMD",H3811:AL3811)</f>
        <v>0</v>
      </c>
      <c r="BN3809" s="261">
        <f>SUMIF(H3809:AL3809,"PD",H3812:AL3812)+SUMIF(H3809:AL3809,"PN",H3812:AL3812)+SUMIF(H3809:AL3809,"P/DS",H3812:AL3812)+SUMIF(H3809:AL3809,"PN/F",H3812:AL3812)+SUMIF(H3809:AL3809,"PN/L",H3812:AL3812)+SUMIF(H3809:AL3809,"TV",H3812:AL3812)+SUMIF(H3809:AL3809,"TVD",H3812:AL3812)</f>
        <v>0</v>
      </c>
      <c r="BO3809" s="261">
        <f>SUMIF(H3809:AL3809,"PD",H3813:AL3813)+SUMIF(H3809:AL3809,"PN",H3813:AL3813)+SUMIF(H3809:AL3809,"P/DS",H3813:AL3813)+SUMIF(H3809:AL3809,"PN/F",H3813:AL3813)+SUMIF(H3809:AL3809,"PN/L",H3813:AL3813)+SUMIF(H3809:AL3809,"TV",H3813:AL3813)+SUMIF(H3809:AL3809,"TVD",H3813:AL3813)</f>
        <v>0</v>
      </c>
      <c r="BP3809" s="261">
        <f>SUMIF(H3809:AL3809,"PD",H3814:AL3814)+SUMIF(H3809:AL3809,"PN",H3814:AL3814)+SUMIF(H3809:AL3809,"P/DS",H3814:AL3814)+SUMIF(H3809:AL3809,"PN/F",H3814:AL3814)+SUMIF(H3809:AL3809,"PN/L",H3814:AL3814)+SUMIF(H3809:AL3809,"TV",H3814:AL3814)+SUMIF(H3809:AL3809,"TVD",H3814:AL3814)+SUMIF(H3809:AL3809,"PDD",H3814:AL3814)+SUMIF(H3809:AL3809,"PH",H3814:AL3814)+SUMIF(H3809:AL3809,"PM",H3814:AL3814)</f>
        <v>0</v>
      </c>
      <c r="BQ3809" s="261">
        <f>SUMIF(H3809:AL3809,"PD",H3815:AL3815)+SUMIF(H3809:AL3809,"PN",H3815:AL3815)+SUMIF(H3809:AL3809,"P/DS",H3815:AL3815)+SUMIF(H3809:AL3809,"PN/F",H3815:AL3815)+SUMIF(H3809:AL3809,"PN/L",H3815:AL3815)+SUMIF(H3809:AL3809,"TV",H3815:AL3815)+SUMIF(H3809:AL3809,"TVD",H3815:AL3815)+SUMIF(H3809:AL3809,"PDD",H3815:AL3815)+SUMIF(H3809:AL3809,"PH",H3815:AL3815)+SUMIF(H3809:AL3809,"PM",H3815:AL3815)</f>
        <v>0</v>
      </c>
      <c r="BR3809" s="269">
        <f>SUM(H3810:AL3810)-BL3809</f>
        <v>44.5</v>
      </c>
      <c r="BS3809" s="269">
        <f>SUM(H3811:AL3811)-BM3809</f>
        <v>9</v>
      </c>
      <c r="BT3809" s="269">
        <f>SUM(H3812:AL3812)-BN3809</f>
        <v>0</v>
      </c>
      <c r="BU3809" s="269">
        <f>SUM(H3813:AL3813)-BO3809</f>
        <v>6.5</v>
      </c>
      <c r="BV3809" s="269">
        <f>SUM(H3814:AL3814)-BP3809</f>
        <v>0</v>
      </c>
      <c r="BW3809" s="269">
        <f>SUM(H3815:AL3815)-BQ3809</f>
        <v>0</v>
      </c>
      <c r="BX3809" s="255">
        <f>SUMIF(H3809:AL3809,"PD",H3816:AL3816)+SUMIF(H3809:AL3809,"PN",H3816:AL3816)+SUMIF(H3809:AL3809,"P/DS",H3816:AL3816)+SUMIF(H3809:AL3809,"PN/F",H3816:AL3816)+SUMIF(H3809:AL3809,"PN/L",H3816:AL3816)</f>
        <v>0</v>
      </c>
      <c r="BY3809" s="255">
        <f>SUM(H3816:AL3816)-BX3809</f>
        <v>0</v>
      </c>
      <c r="BZ3809" s="255">
        <f t="shared" ref="BZ3809" si="1186">+SUM(BL3809:BW3816)</f>
        <v>60</v>
      </c>
      <c r="CA3809" s="266">
        <f>(COUNTIFS(H3809:AL3809,"PD",H3810:AL3810,"&gt;=2"))*0.5-IF(CN3809="VP",COUNTIFS($H$16:$AL$16,"SAT",H3809:AL3809,"PD",H3810:AL3810,"&gt;=2"))*0.5</f>
        <v>0</v>
      </c>
      <c r="CB3809" s="266">
        <f>(COUNTIFS(H3809:AL3809,"PN",H3811:AL3811,"&gt;=0.5",H3810:AL3810,"&gt;=1.5"))*0.5+COUNTIFS(H3809:AL3809,"PDD",H3811:AL3811,"&gt;=0.5",H3810:AL3810,"&gt;=1.5")*0.5</f>
        <v>0</v>
      </c>
      <c r="CC3809" s="273">
        <f>(COUNTIFS(H3809:AL3809,"TV",H3811:AL3811,"&gt;=10"))*0.5+(COUNTIFS(H3809:AL3809,"PMD",H3811:AL3811,"&gt;=2"))*0.5</f>
        <v>0</v>
      </c>
      <c r="CD3809" s="266">
        <f>(COUNTIFS(H3809:AL3809,"TVD",H3813:AL3813,"&gt;=6.5",H3811:AL3811,"&gt;=3.5"))*0.5</f>
        <v>0</v>
      </c>
      <c r="CE3809" s="266">
        <f>(COUNTIFS(H3809:AL3809,"PD",H3814:AL3814,"&gt;=10"))*0.5</f>
        <v>0</v>
      </c>
      <c r="CF3809" s="266">
        <f>(COUNTIFS(H3809:AL3809,"PDD",H3814:AL3814,"&gt;=3.5",H3815:AL3815,"&gt;=6.5")+COUNTIFS(H3809:AL3809,"PH",H3815:AL3815,"&gt;=0.5",H3814:AL3814,"&gt;=1.5")+COUNTIFS(H3809:AL3809,"PM",H3815:AL3815,"&gt;=0.5",H3814:AL3814,"&gt;=1.5"))*0.5</f>
        <v>0</v>
      </c>
      <c r="CG3809" s="266">
        <f>(COUNTIFS(H3809:AL3809,"DS",H3810:AL3810,"&gt;=2")+COUNTIFS(H3809:AL3809,"AL/DS",H3810:AL3810,"&gt;=2"))*0.5-IF(CN3809="VP",COUNTIFS($H$16:$AL$16,"SAT",H3809:AL3809,"DS",H3810:AL3810,"&gt;=2"))*0.5</f>
        <v>4.5</v>
      </c>
      <c r="CH3809" s="266">
        <f>(COUNTIFS(H3809:AL3809,"NS",H3811:AL3811,"&gt;=0.5",H3810:AL3810,"&gt;=1.5")+COUNTIFS(H3809:AL3809,"AL/NS",H3811:AL3811,"&gt;=0.5",H3810:AL3810,"&gt;=1.5")+COUNTIFS(H3809:AL3809,"NHD",H3811:AL3811,"&gt;=4.5",H3814:AL3814,"&gt;=2",H3810:AL3810,"&gt;=1.5"))*0.5</f>
        <v>5</v>
      </c>
      <c r="CI3809" s="266">
        <f>(COUNTIF(H3811:AL3811,"&gt;=10")+COUNTIFS(H3809:AL3809,"MD",H3811:AL3811,"&gt;=2")-COUNTIFS(H3809:AL3809,"TV",H3811:AL3811,"&gt;=10"))*0.5</f>
        <v>0</v>
      </c>
      <c r="CJ3809" s="266">
        <f>(COUNTIFS(H3809:AL3809,"D",H3813:AL3813,"&gt;=6.5",H3811:AL3811,"&gt;=3.5"))*0.5</f>
        <v>0.5</v>
      </c>
      <c r="CK3809" s="266">
        <f>(COUNTIF(H3814:AL3814,"&gt;=10")-COUNTIFS(H3809:AL3809,"PD",H3814:AL3814,"&gt;=10"))*0.5</f>
        <v>0</v>
      </c>
      <c r="CL3809" s="265">
        <f>(COUNTIFS(H3809:AL3809,"NHD",H3814:AL3814,"&gt;=3.5",H3815:AL3815,"&gt;=6.5")+COUNTIFS(H3809:AL3809,"BH",H3814:AL3814,"&gt;=1.5",H3815:AL3815,"&gt;=0.5")+COUNTIFS(H3809:AL3809,"BM",H3814:AL3814,"&gt;=1.5",H3815:AL3815,"&gt;=0.5")+COUNTIFS(H3809:AL3809,"D",H3814:AL3814,"&gt;=1.5",H3815:AL3815,"&gt;=0.5"))*0.5</f>
        <v>0</v>
      </c>
      <c r="CM3809" s="272"/>
      <c r="CN3809" s="264" t="s">
        <v>723</v>
      </c>
      <c r="CO3809" s="177">
        <f t="shared" ref="CO3809" si="1187">+AM3809+AN3809+AO3809+AP3809+AQ3809+AR3809+AS3809+AU3809+BG3809</f>
        <v>26</v>
      </c>
      <c r="CP3809" s="225">
        <f>+SUM(I3810:I3815)-I3816</f>
        <v>0</v>
      </c>
      <c r="CQ3809" s="225">
        <f>+SUM(J3810:J3815)-J3816</f>
        <v>0</v>
      </c>
      <c r="CR3809" s="225">
        <f>+SUM(K3810:K3815)-K3816</f>
        <v>0</v>
      </c>
      <c r="CS3809" s="178"/>
      <c r="CT3809" s="178"/>
      <c r="CU3809" s="178"/>
      <c r="CV3809" s="178"/>
      <c r="CW3809" s="178"/>
      <c r="CX3809" s="178"/>
      <c r="CY3809" s="178"/>
      <c r="CZ3809" s="178"/>
      <c r="DA3809" s="178"/>
    </row>
    <row r="3810" spans="1:105" s="120" customFormat="1" ht="15" customHeight="1">
      <c r="A3810" s="228"/>
      <c r="B3810" s="346"/>
      <c r="C3810" s="585"/>
      <c r="D3810" s="237"/>
      <c r="E3810" s="237"/>
      <c r="F3810" s="242" t="s">
        <v>82</v>
      </c>
      <c r="G3810" s="121">
        <v>1.5</v>
      </c>
      <c r="H3810" s="83"/>
      <c r="I3810" s="83"/>
      <c r="J3810" s="83"/>
      <c r="K3810" s="83"/>
      <c r="L3810" s="83">
        <v>2</v>
      </c>
      <c r="M3810" s="83">
        <v>2</v>
      </c>
      <c r="N3810" s="83">
        <v>2</v>
      </c>
      <c r="O3810" s="83"/>
      <c r="P3810" s="83">
        <v>2</v>
      </c>
      <c r="Q3810" s="83">
        <v>2</v>
      </c>
      <c r="R3810" s="83">
        <v>2</v>
      </c>
      <c r="S3810" s="83">
        <v>2</v>
      </c>
      <c r="T3810" s="83">
        <v>2</v>
      </c>
      <c r="U3810" s="83">
        <v>2</v>
      </c>
      <c r="V3810" s="83"/>
      <c r="W3810" s="83">
        <v>4.5</v>
      </c>
      <c r="X3810" s="83">
        <v>2.5</v>
      </c>
      <c r="Y3810" s="83">
        <v>2.5</v>
      </c>
      <c r="Z3810" s="83">
        <v>2.5</v>
      </c>
      <c r="AA3810" s="83">
        <v>2.5</v>
      </c>
      <c r="AB3810" s="83">
        <v>2.5</v>
      </c>
      <c r="AC3810" s="79"/>
      <c r="AD3810" s="79"/>
      <c r="AE3810" s="79"/>
      <c r="AF3810" s="79">
        <v>2.5</v>
      </c>
      <c r="AG3810" s="79">
        <v>2.5</v>
      </c>
      <c r="AH3810" s="79">
        <v>2.5</v>
      </c>
      <c r="AI3810" s="79"/>
      <c r="AJ3810" s="79"/>
      <c r="AK3810" s="79"/>
      <c r="AL3810" s="79">
        <v>2</v>
      </c>
      <c r="AM3810" s="240"/>
      <c r="AN3810" s="240"/>
      <c r="AO3810" s="240"/>
      <c r="AP3810" s="240"/>
      <c r="AQ3810" s="240"/>
      <c r="AR3810" s="240"/>
      <c r="AS3810" s="240"/>
      <c r="AT3810" s="256"/>
      <c r="AU3810" s="256"/>
      <c r="AV3810" s="259"/>
      <c r="AW3810" s="259"/>
      <c r="AX3810" s="256"/>
      <c r="AY3810" s="256"/>
      <c r="AZ3810" s="256"/>
      <c r="BA3810" s="256"/>
      <c r="BB3810" s="256"/>
      <c r="BC3810" s="256"/>
      <c r="BD3810" s="256"/>
      <c r="BE3810" s="256"/>
      <c r="BF3810" s="256"/>
      <c r="BG3810" s="256"/>
      <c r="BH3810" s="256"/>
      <c r="BI3810" s="256"/>
      <c r="BJ3810" s="256"/>
      <c r="BK3810" s="256"/>
      <c r="BL3810" s="262"/>
      <c r="BM3810" s="262"/>
      <c r="BN3810" s="262"/>
      <c r="BO3810" s="262"/>
      <c r="BP3810" s="262"/>
      <c r="BQ3810" s="262"/>
      <c r="BR3810" s="270"/>
      <c r="BS3810" s="270"/>
      <c r="BT3810" s="270"/>
      <c r="BU3810" s="270"/>
      <c r="BV3810" s="270"/>
      <c r="BW3810" s="270"/>
      <c r="BX3810" s="256"/>
      <c r="BY3810" s="256"/>
      <c r="BZ3810" s="256"/>
      <c r="CA3810" s="267"/>
      <c r="CB3810" s="267"/>
      <c r="CC3810" s="274"/>
      <c r="CD3810" s="267"/>
      <c r="CE3810" s="267"/>
      <c r="CF3810" s="267"/>
      <c r="CG3810" s="267"/>
      <c r="CH3810" s="267"/>
      <c r="CI3810" s="267"/>
      <c r="CJ3810" s="267"/>
      <c r="CK3810" s="267"/>
      <c r="CL3810" s="265"/>
      <c r="CM3810" s="272"/>
      <c r="CN3810" s="264"/>
      <c r="CO3810" s="177"/>
      <c r="CP3810" s="226"/>
      <c r="CQ3810" s="226"/>
      <c r="CR3810" s="226"/>
      <c r="CS3810" s="178"/>
      <c r="CT3810" s="178"/>
      <c r="CU3810" s="178"/>
      <c r="CV3810" s="178"/>
      <c r="CW3810" s="178"/>
      <c r="CX3810" s="178"/>
      <c r="CY3810" s="178"/>
      <c r="CZ3810" s="178"/>
      <c r="DA3810" s="178"/>
    </row>
    <row r="3811" spans="1:105" s="120" customFormat="1" ht="15" customHeight="1">
      <c r="A3811" s="228"/>
      <c r="B3811" s="346"/>
      <c r="C3811" s="585"/>
      <c r="D3811" s="237"/>
      <c r="E3811" s="237"/>
      <c r="F3811" s="243"/>
      <c r="G3811" s="122">
        <v>2</v>
      </c>
      <c r="H3811" s="84"/>
      <c r="I3811" s="84"/>
      <c r="J3811" s="84"/>
      <c r="K3811" s="84"/>
      <c r="L3811" s="84">
        <v>0.5</v>
      </c>
      <c r="M3811" s="84">
        <v>0.5</v>
      </c>
      <c r="N3811" s="84">
        <v>0.5</v>
      </c>
      <c r="O3811" s="84">
        <v>4</v>
      </c>
      <c r="P3811" s="84">
        <v>0.5</v>
      </c>
      <c r="Q3811" s="84">
        <v>0.5</v>
      </c>
      <c r="R3811" s="84">
        <v>0.5</v>
      </c>
      <c r="S3811" s="84">
        <v>0.5</v>
      </c>
      <c r="T3811" s="84">
        <v>0.5</v>
      </c>
      <c r="U3811" s="84">
        <v>0.5</v>
      </c>
      <c r="V3811" s="84"/>
      <c r="W3811" s="84"/>
      <c r="X3811" s="84"/>
      <c r="Y3811" s="84"/>
      <c r="Z3811" s="84"/>
      <c r="AA3811" s="84"/>
      <c r="AB3811" s="84"/>
      <c r="AC3811" s="80"/>
      <c r="AD3811" s="80"/>
      <c r="AE3811" s="80"/>
      <c r="AF3811" s="80"/>
      <c r="AG3811" s="80"/>
      <c r="AH3811" s="80"/>
      <c r="AI3811" s="80"/>
      <c r="AJ3811" s="80"/>
      <c r="AK3811" s="80"/>
      <c r="AL3811" s="80">
        <v>0.5</v>
      </c>
      <c r="AM3811" s="240"/>
      <c r="AN3811" s="240"/>
      <c r="AO3811" s="240"/>
      <c r="AP3811" s="240"/>
      <c r="AQ3811" s="240"/>
      <c r="AR3811" s="240"/>
      <c r="AS3811" s="240"/>
      <c r="AT3811" s="256"/>
      <c r="AU3811" s="256"/>
      <c r="AV3811" s="259"/>
      <c r="AW3811" s="259"/>
      <c r="AX3811" s="256"/>
      <c r="AY3811" s="256"/>
      <c r="AZ3811" s="256"/>
      <c r="BA3811" s="256"/>
      <c r="BB3811" s="256"/>
      <c r="BC3811" s="256"/>
      <c r="BD3811" s="256"/>
      <c r="BE3811" s="256"/>
      <c r="BF3811" s="256"/>
      <c r="BG3811" s="256"/>
      <c r="BH3811" s="256"/>
      <c r="BI3811" s="256"/>
      <c r="BJ3811" s="256"/>
      <c r="BK3811" s="256"/>
      <c r="BL3811" s="262"/>
      <c r="BM3811" s="262"/>
      <c r="BN3811" s="262"/>
      <c r="BO3811" s="262"/>
      <c r="BP3811" s="262"/>
      <c r="BQ3811" s="262"/>
      <c r="BR3811" s="270"/>
      <c r="BS3811" s="270"/>
      <c r="BT3811" s="270"/>
      <c r="BU3811" s="270"/>
      <c r="BV3811" s="270"/>
      <c r="BW3811" s="270"/>
      <c r="BX3811" s="256"/>
      <c r="BY3811" s="256"/>
      <c r="BZ3811" s="256"/>
      <c r="CA3811" s="267"/>
      <c r="CB3811" s="267"/>
      <c r="CC3811" s="274"/>
      <c r="CD3811" s="267"/>
      <c r="CE3811" s="267"/>
      <c r="CF3811" s="267"/>
      <c r="CG3811" s="267"/>
      <c r="CH3811" s="267"/>
      <c r="CI3811" s="267"/>
      <c r="CJ3811" s="267"/>
      <c r="CK3811" s="267"/>
      <c r="CL3811" s="265"/>
      <c r="CM3811" s="272"/>
      <c r="CN3811" s="264"/>
      <c r="CO3811" s="177"/>
      <c r="CP3811" s="226"/>
      <c r="CQ3811" s="226"/>
      <c r="CR3811" s="226"/>
      <c r="CS3811" s="178"/>
      <c r="CT3811" s="178"/>
      <c r="CU3811" s="178"/>
      <c r="CV3811" s="178"/>
      <c r="CW3811" s="178"/>
      <c r="CX3811" s="178"/>
      <c r="CY3811" s="178"/>
      <c r="CZ3811" s="178"/>
      <c r="DA3811" s="178"/>
    </row>
    <row r="3812" spans="1:105" s="120" customFormat="1" ht="15" customHeight="1">
      <c r="A3812" s="228"/>
      <c r="B3812" s="346"/>
      <c r="C3812" s="585"/>
      <c r="D3812" s="237"/>
      <c r="E3812" s="237"/>
      <c r="F3812" s="243"/>
      <c r="G3812" s="122">
        <v>2.1</v>
      </c>
      <c r="H3812" s="84"/>
      <c r="I3812" s="84"/>
      <c r="J3812" s="84"/>
      <c r="K3812" s="84"/>
      <c r="L3812" s="84"/>
      <c r="M3812" s="84"/>
      <c r="N3812" s="84"/>
      <c r="O3812" s="84"/>
      <c r="P3812" s="84"/>
      <c r="Q3812" s="84"/>
      <c r="R3812" s="84"/>
      <c r="S3812" s="84"/>
      <c r="T3812" s="84"/>
      <c r="U3812" s="84"/>
      <c r="V3812" s="84"/>
      <c r="W3812" s="84"/>
      <c r="X3812" s="84"/>
      <c r="Y3812" s="84"/>
      <c r="Z3812" s="84"/>
      <c r="AA3812" s="84"/>
      <c r="AB3812" s="84"/>
      <c r="AC3812" s="80"/>
      <c r="AD3812" s="80"/>
      <c r="AE3812" s="80"/>
      <c r="AF3812" s="80"/>
      <c r="AG3812" s="80"/>
      <c r="AH3812" s="80"/>
      <c r="AI3812" s="80"/>
      <c r="AJ3812" s="80"/>
      <c r="AK3812" s="80"/>
      <c r="AL3812" s="80"/>
      <c r="AM3812" s="240"/>
      <c r="AN3812" s="240"/>
      <c r="AO3812" s="240"/>
      <c r="AP3812" s="240"/>
      <c r="AQ3812" s="240"/>
      <c r="AR3812" s="240"/>
      <c r="AS3812" s="240"/>
      <c r="AT3812" s="256"/>
      <c r="AU3812" s="256"/>
      <c r="AV3812" s="259"/>
      <c r="AW3812" s="259"/>
      <c r="AX3812" s="256"/>
      <c r="AY3812" s="256"/>
      <c r="AZ3812" s="256"/>
      <c r="BA3812" s="256"/>
      <c r="BB3812" s="256"/>
      <c r="BC3812" s="256"/>
      <c r="BD3812" s="256"/>
      <c r="BE3812" s="256"/>
      <c r="BF3812" s="256"/>
      <c r="BG3812" s="256"/>
      <c r="BH3812" s="256"/>
      <c r="BI3812" s="256"/>
      <c r="BJ3812" s="256"/>
      <c r="BK3812" s="256"/>
      <c r="BL3812" s="262"/>
      <c r="BM3812" s="262"/>
      <c r="BN3812" s="262"/>
      <c r="BO3812" s="262"/>
      <c r="BP3812" s="262"/>
      <c r="BQ3812" s="262"/>
      <c r="BR3812" s="270"/>
      <c r="BS3812" s="270"/>
      <c r="BT3812" s="270"/>
      <c r="BU3812" s="270"/>
      <c r="BV3812" s="270"/>
      <c r="BW3812" s="270"/>
      <c r="BX3812" s="256"/>
      <c r="BY3812" s="256"/>
      <c r="BZ3812" s="256"/>
      <c r="CA3812" s="267"/>
      <c r="CB3812" s="267"/>
      <c r="CC3812" s="274"/>
      <c r="CD3812" s="267"/>
      <c r="CE3812" s="267"/>
      <c r="CF3812" s="267"/>
      <c r="CG3812" s="267"/>
      <c r="CH3812" s="267"/>
      <c r="CI3812" s="267"/>
      <c r="CJ3812" s="267"/>
      <c r="CK3812" s="267"/>
      <c r="CL3812" s="265"/>
      <c r="CM3812" s="272"/>
      <c r="CN3812" s="264"/>
      <c r="CO3812" s="177"/>
      <c r="CP3812" s="226"/>
      <c r="CQ3812" s="226"/>
      <c r="CR3812" s="226"/>
      <c r="CS3812" s="178"/>
      <c r="CT3812" s="178"/>
      <c r="CU3812" s="178"/>
      <c r="CV3812" s="178"/>
      <c r="CW3812" s="178"/>
      <c r="CX3812" s="178"/>
      <c r="CY3812" s="178"/>
      <c r="CZ3812" s="178"/>
      <c r="DA3812" s="178"/>
    </row>
    <row r="3813" spans="1:105" s="120" customFormat="1" ht="15" customHeight="1">
      <c r="A3813" s="228"/>
      <c r="B3813" s="346"/>
      <c r="C3813" s="585"/>
      <c r="D3813" s="237"/>
      <c r="E3813" s="237"/>
      <c r="F3813" s="243"/>
      <c r="G3813" s="122">
        <v>2.7</v>
      </c>
      <c r="H3813" s="84"/>
      <c r="I3813" s="84"/>
      <c r="J3813" s="84"/>
      <c r="K3813" s="84"/>
      <c r="L3813" s="84"/>
      <c r="M3813" s="84"/>
      <c r="N3813" s="84"/>
      <c r="O3813" s="84">
        <v>6.5</v>
      </c>
      <c r="P3813" s="84"/>
      <c r="Q3813" s="84"/>
      <c r="R3813" s="84"/>
      <c r="S3813" s="84"/>
      <c r="T3813" s="84"/>
      <c r="U3813" s="84"/>
      <c r="V3813" s="84"/>
      <c r="W3813" s="84"/>
      <c r="X3813" s="84"/>
      <c r="Y3813" s="84"/>
      <c r="Z3813" s="84"/>
      <c r="AA3813" s="84"/>
      <c r="AB3813" s="84"/>
      <c r="AC3813" s="80"/>
      <c r="AD3813" s="80"/>
      <c r="AE3813" s="80"/>
      <c r="AF3813" s="80"/>
      <c r="AG3813" s="80"/>
      <c r="AH3813" s="80"/>
      <c r="AI3813" s="80"/>
      <c r="AJ3813" s="80"/>
      <c r="AK3813" s="80"/>
      <c r="AL3813" s="80"/>
      <c r="AM3813" s="240"/>
      <c r="AN3813" s="240"/>
      <c r="AO3813" s="240"/>
      <c r="AP3813" s="240"/>
      <c r="AQ3813" s="240"/>
      <c r="AR3813" s="240"/>
      <c r="AS3813" s="240"/>
      <c r="AT3813" s="256"/>
      <c r="AU3813" s="256"/>
      <c r="AV3813" s="259"/>
      <c r="AW3813" s="259"/>
      <c r="AX3813" s="256"/>
      <c r="AY3813" s="256"/>
      <c r="AZ3813" s="256"/>
      <c r="BA3813" s="256"/>
      <c r="BB3813" s="256"/>
      <c r="BC3813" s="256"/>
      <c r="BD3813" s="256"/>
      <c r="BE3813" s="256"/>
      <c r="BF3813" s="256"/>
      <c r="BG3813" s="256"/>
      <c r="BH3813" s="256"/>
      <c r="BI3813" s="256"/>
      <c r="BJ3813" s="256"/>
      <c r="BK3813" s="256"/>
      <c r="BL3813" s="262"/>
      <c r="BM3813" s="262"/>
      <c r="BN3813" s="262"/>
      <c r="BO3813" s="262"/>
      <c r="BP3813" s="262"/>
      <c r="BQ3813" s="262"/>
      <c r="BR3813" s="270"/>
      <c r="BS3813" s="270"/>
      <c r="BT3813" s="270"/>
      <c r="BU3813" s="270"/>
      <c r="BV3813" s="270"/>
      <c r="BW3813" s="270"/>
      <c r="BX3813" s="256"/>
      <c r="BY3813" s="256"/>
      <c r="BZ3813" s="256"/>
      <c r="CA3813" s="267"/>
      <c r="CB3813" s="267"/>
      <c r="CC3813" s="274"/>
      <c r="CD3813" s="267"/>
      <c r="CE3813" s="267"/>
      <c r="CF3813" s="267"/>
      <c r="CG3813" s="267"/>
      <c r="CH3813" s="267"/>
      <c r="CI3813" s="267"/>
      <c r="CJ3813" s="267"/>
      <c r="CK3813" s="267"/>
      <c r="CL3813" s="265"/>
      <c r="CM3813" s="272"/>
      <c r="CN3813" s="264"/>
      <c r="CO3813" s="177"/>
      <c r="CP3813" s="226"/>
      <c r="CQ3813" s="226"/>
      <c r="CR3813" s="226"/>
      <c r="CS3813" s="178"/>
      <c r="CT3813" s="178"/>
      <c r="CU3813" s="178"/>
      <c r="CV3813" s="178"/>
      <c r="CW3813" s="178"/>
      <c r="CX3813" s="178"/>
      <c r="CY3813" s="178"/>
      <c r="CZ3813" s="178"/>
      <c r="DA3813" s="178"/>
    </row>
    <row r="3814" spans="1:105" s="120" customFormat="1" ht="15" customHeight="1">
      <c r="A3814" s="228"/>
      <c r="B3814" s="346"/>
      <c r="C3814" s="585"/>
      <c r="D3814" s="237"/>
      <c r="E3814" s="237"/>
      <c r="F3814" s="243"/>
      <c r="G3814" s="122">
        <v>3</v>
      </c>
      <c r="H3814" s="84"/>
      <c r="I3814" s="84"/>
      <c r="J3814" s="84"/>
      <c r="K3814" s="84"/>
      <c r="L3814" s="84"/>
      <c r="M3814" s="84"/>
      <c r="N3814" s="84"/>
      <c r="O3814" s="84"/>
      <c r="P3814" s="84"/>
      <c r="Q3814" s="84"/>
      <c r="R3814" s="84"/>
      <c r="S3814" s="84"/>
      <c r="T3814" s="84"/>
      <c r="U3814" s="84"/>
      <c r="V3814" s="84"/>
      <c r="W3814" s="84"/>
      <c r="X3814" s="84"/>
      <c r="Y3814" s="84"/>
      <c r="Z3814" s="84"/>
      <c r="AA3814" s="84"/>
      <c r="AB3814" s="84"/>
      <c r="AC3814" s="80"/>
      <c r="AD3814" s="80"/>
      <c r="AE3814" s="80"/>
      <c r="AF3814" s="80"/>
      <c r="AG3814" s="80"/>
      <c r="AH3814" s="80"/>
      <c r="AI3814" s="80"/>
      <c r="AJ3814" s="80"/>
      <c r="AK3814" s="80"/>
      <c r="AL3814" s="80"/>
      <c r="AM3814" s="240"/>
      <c r="AN3814" s="240"/>
      <c r="AO3814" s="240"/>
      <c r="AP3814" s="240"/>
      <c r="AQ3814" s="240"/>
      <c r="AR3814" s="240"/>
      <c r="AS3814" s="240"/>
      <c r="AT3814" s="256"/>
      <c r="AU3814" s="256"/>
      <c r="AV3814" s="259"/>
      <c r="AW3814" s="259"/>
      <c r="AX3814" s="256"/>
      <c r="AY3814" s="256"/>
      <c r="AZ3814" s="256"/>
      <c r="BA3814" s="256"/>
      <c r="BB3814" s="256"/>
      <c r="BC3814" s="256"/>
      <c r="BD3814" s="256"/>
      <c r="BE3814" s="256"/>
      <c r="BF3814" s="256"/>
      <c r="BG3814" s="256"/>
      <c r="BH3814" s="256"/>
      <c r="BI3814" s="256"/>
      <c r="BJ3814" s="256"/>
      <c r="BK3814" s="256"/>
      <c r="BL3814" s="262"/>
      <c r="BM3814" s="262"/>
      <c r="BN3814" s="262"/>
      <c r="BO3814" s="262"/>
      <c r="BP3814" s="262"/>
      <c r="BQ3814" s="262"/>
      <c r="BR3814" s="270"/>
      <c r="BS3814" s="270"/>
      <c r="BT3814" s="270"/>
      <c r="BU3814" s="270"/>
      <c r="BV3814" s="270"/>
      <c r="BW3814" s="270"/>
      <c r="BX3814" s="256"/>
      <c r="BY3814" s="256"/>
      <c r="BZ3814" s="256"/>
      <c r="CA3814" s="267"/>
      <c r="CB3814" s="267"/>
      <c r="CC3814" s="274"/>
      <c r="CD3814" s="267"/>
      <c r="CE3814" s="267"/>
      <c r="CF3814" s="267"/>
      <c r="CG3814" s="267"/>
      <c r="CH3814" s="267"/>
      <c r="CI3814" s="267"/>
      <c r="CJ3814" s="267"/>
      <c r="CK3814" s="267"/>
      <c r="CL3814" s="265"/>
      <c r="CM3814" s="272"/>
      <c r="CN3814" s="264"/>
      <c r="CO3814" s="177"/>
      <c r="CP3814" s="226"/>
      <c r="CQ3814" s="226"/>
      <c r="CR3814" s="226"/>
      <c r="CS3814" s="178"/>
      <c r="CT3814" s="178"/>
      <c r="CU3814" s="178"/>
      <c r="CV3814" s="178"/>
      <c r="CW3814" s="178"/>
      <c r="CX3814" s="178"/>
      <c r="CY3814" s="178"/>
      <c r="CZ3814" s="178"/>
      <c r="DA3814" s="178"/>
    </row>
    <row r="3815" spans="1:105" s="120" customFormat="1" ht="15" customHeight="1">
      <c r="A3815" s="228"/>
      <c r="B3815" s="346"/>
      <c r="C3815" s="585"/>
      <c r="D3815" s="237"/>
      <c r="E3815" s="237"/>
      <c r="F3815" s="244"/>
      <c r="G3815" s="123">
        <v>3.9</v>
      </c>
      <c r="H3815" s="85"/>
      <c r="I3815" s="85"/>
      <c r="J3815" s="85"/>
      <c r="K3815" s="85"/>
      <c r="L3815" s="85"/>
      <c r="M3815" s="85"/>
      <c r="N3815" s="85"/>
      <c r="O3815" s="85"/>
      <c r="P3815" s="85"/>
      <c r="Q3815" s="85"/>
      <c r="R3815" s="85"/>
      <c r="S3815" s="85"/>
      <c r="T3815" s="85"/>
      <c r="U3815" s="85"/>
      <c r="V3815" s="85"/>
      <c r="W3815" s="85"/>
      <c r="X3815" s="85"/>
      <c r="Y3815" s="85"/>
      <c r="Z3815" s="85"/>
      <c r="AA3815" s="85"/>
      <c r="AB3815" s="85"/>
      <c r="AC3815" s="81"/>
      <c r="AD3815" s="81"/>
      <c r="AE3815" s="81"/>
      <c r="AF3815" s="81"/>
      <c r="AG3815" s="81"/>
      <c r="AH3815" s="81"/>
      <c r="AI3815" s="81"/>
      <c r="AJ3815" s="81"/>
      <c r="AK3815" s="81"/>
      <c r="AL3815" s="81"/>
      <c r="AM3815" s="240"/>
      <c r="AN3815" s="240"/>
      <c r="AO3815" s="240"/>
      <c r="AP3815" s="240"/>
      <c r="AQ3815" s="240"/>
      <c r="AR3815" s="240"/>
      <c r="AS3815" s="240"/>
      <c r="AT3815" s="256"/>
      <c r="AU3815" s="256"/>
      <c r="AV3815" s="259"/>
      <c r="AW3815" s="259"/>
      <c r="AX3815" s="256"/>
      <c r="AY3815" s="256"/>
      <c r="AZ3815" s="256"/>
      <c r="BA3815" s="256"/>
      <c r="BB3815" s="256"/>
      <c r="BC3815" s="256"/>
      <c r="BD3815" s="256"/>
      <c r="BE3815" s="256"/>
      <c r="BF3815" s="256"/>
      <c r="BG3815" s="256"/>
      <c r="BH3815" s="256"/>
      <c r="BI3815" s="256"/>
      <c r="BJ3815" s="256"/>
      <c r="BK3815" s="256"/>
      <c r="BL3815" s="262"/>
      <c r="BM3815" s="262"/>
      <c r="BN3815" s="262"/>
      <c r="BO3815" s="262"/>
      <c r="BP3815" s="262"/>
      <c r="BQ3815" s="262"/>
      <c r="BR3815" s="270"/>
      <c r="BS3815" s="270"/>
      <c r="BT3815" s="270"/>
      <c r="BU3815" s="270"/>
      <c r="BV3815" s="270"/>
      <c r="BW3815" s="270"/>
      <c r="BX3815" s="256"/>
      <c r="BY3815" s="256"/>
      <c r="BZ3815" s="256"/>
      <c r="CA3815" s="267"/>
      <c r="CB3815" s="267"/>
      <c r="CC3815" s="274"/>
      <c r="CD3815" s="267"/>
      <c r="CE3815" s="267"/>
      <c r="CF3815" s="267"/>
      <c r="CG3815" s="267"/>
      <c r="CH3815" s="267"/>
      <c r="CI3815" s="267"/>
      <c r="CJ3815" s="267"/>
      <c r="CK3815" s="267"/>
      <c r="CL3815" s="265"/>
      <c r="CM3815" s="272"/>
      <c r="CN3815" s="264"/>
      <c r="CO3815" s="177"/>
      <c r="CP3815" s="226"/>
      <c r="CQ3815" s="226"/>
      <c r="CR3815" s="226"/>
      <c r="CS3815" s="178"/>
      <c r="CT3815" s="178"/>
      <c r="CU3815" s="178"/>
      <c r="CV3815" s="178"/>
      <c r="CW3815" s="178"/>
      <c r="CX3815" s="178"/>
      <c r="CY3815" s="178"/>
      <c r="CZ3815" s="178"/>
      <c r="DA3815" s="178"/>
    </row>
    <row r="3816" spans="1:105" s="120" customFormat="1" ht="15" customHeight="1">
      <c r="A3816" s="229"/>
      <c r="B3816" s="347"/>
      <c r="C3816" s="586"/>
      <c r="D3816" s="238"/>
      <c r="E3816" s="238"/>
      <c r="F3816" s="245" t="s">
        <v>83</v>
      </c>
      <c r="G3816" s="352"/>
      <c r="H3816" s="82"/>
      <c r="I3816" s="82"/>
      <c r="J3816" s="82"/>
      <c r="K3816" s="82"/>
      <c r="L3816" s="82"/>
      <c r="M3816" s="82"/>
      <c r="N3816" s="82"/>
      <c r="O3816" s="82"/>
      <c r="P3816" s="82"/>
      <c r="Q3816" s="82"/>
      <c r="R3816" s="82"/>
      <c r="S3816" s="82"/>
      <c r="T3816" s="82"/>
      <c r="U3816" s="82"/>
      <c r="V3816" s="82"/>
      <c r="W3816" s="82"/>
      <c r="X3816" s="82"/>
      <c r="Y3816" s="82"/>
      <c r="Z3816" s="82"/>
      <c r="AA3816" s="82"/>
      <c r="AB3816" s="82"/>
      <c r="AC3816" s="35"/>
      <c r="AD3816" s="35"/>
      <c r="AE3816" s="35"/>
      <c r="AF3816" s="35"/>
      <c r="AG3816" s="35"/>
      <c r="AH3816" s="35"/>
      <c r="AI3816" s="35"/>
      <c r="AJ3816" s="35"/>
      <c r="AK3816" s="35"/>
      <c r="AL3816" s="35"/>
      <c r="AM3816" s="241"/>
      <c r="AN3816" s="241"/>
      <c r="AO3816" s="241"/>
      <c r="AP3816" s="241"/>
      <c r="AQ3816" s="241"/>
      <c r="AR3816" s="241"/>
      <c r="AS3816" s="241"/>
      <c r="AT3816" s="257"/>
      <c r="AU3816" s="257"/>
      <c r="AV3816" s="260"/>
      <c r="AW3816" s="260"/>
      <c r="AX3816" s="257"/>
      <c r="AY3816" s="257"/>
      <c r="AZ3816" s="257"/>
      <c r="BA3816" s="257"/>
      <c r="BB3816" s="257"/>
      <c r="BC3816" s="257"/>
      <c r="BD3816" s="257"/>
      <c r="BE3816" s="257"/>
      <c r="BF3816" s="257"/>
      <c r="BG3816" s="257"/>
      <c r="BH3816" s="257"/>
      <c r="BI3816" s="257"/>
      <c r="BJ3816" s="257"/>
      <c r="BK3816" s="257"/>
      <c r="BL3816" s="263"/>
      <c r="BM3816" s="263"/>
      <c r="BN3816" s="263"/>
      <c r="BO3816" s="263"/>
      <c r="BP3816" s="263"/>
      <c r="BQ3816" s="263"/>
      <c r="BR3816" s="271"/>
      <c r="BS3816" s="271"/>
      <c r="BT3816" s="271"/>
      <c r="BU3816" s="271"/>
      <c r="BV3816" s="271"/>
      <c r="BW3816" s="271"/>
      <c r="BX3816" s="257"/>
      <c r="BY3816" s="257"/>
      <c r="BZ3816" s="257"/>
      <c r="CA3816" s="268"/>
      <c r="CB3816" s="268"/>
      <c r="CC3816" s="275"/>
      <c r="CD3816" s="268"/>
      <c r="CE3816" s="268"/>
      <c r="CF3816" s="268"/>
      <c r="CG3816" s="268"/>
      <c r="CH3816" s="268"/>
      <c r="CI3816" s="268"/>
      <c r="CJ3816" s="268"/>
      <c r="CK3816" s="268"/>
      <c r="CL3816" s="265"/>
      <c r="CM3816" s="272"/>
      <c r="CN3816" s="264"/>
      <c r="CO3816" s="177"/>
      <c r="CP3816" s="226"/>
      <c r="CQ3816" s="226"/>
      <c r="CR3816" s="226"/>
      <c r="CS3816" s="178"/>
      <c r="CT3816" s="178"/>
      <c r="CU3816" s="178"/>
      <c r="CV3816" s="178"/>
      <c r="CW3816" s="178"/>
      <c r="CX3816" s="178"/>
      <c r="CY3816" s="178"/>
      <c r="CZ3816" s="178"/>
      <c r="DA3816" s="178"/>
    </row>
    <row r="3817" spans="1:105" s="120" customFormat="1" ht="15" customHeight="1">
      <c r="A3817" s="227">
        <f t="shared" si="1173"/>
        <v>473</v>
      </c>
      <c r="B3817" s="345" t="s">
        <v>854</v>
      </c>
      <c r="C3817" s="348" t="s">
        <v>859</v>
      </c>
      <c r="D3817" s="236" t="s">
        <v>844</v>
      </c>
      <c r="E3817" s="236" t="s">
        <v>353</v>
      </c>
      <c r="F3817" s="253" t="s">
        <v>80</v>
      </c>
      <c r="G3817" s="254"/>
      <c r="H3817" s="82" t="s">
        <v>69</v>
      </c>
      <c r="I3817" s="82"/>
      <c r="J3817" s="82" t="s">
        <v>61</v>
      </c>
      <c r="K3817" s="82" t="s">
        <v>61</v>
      </c>
      <c r="L3817" s="82" t="s">
        <v>61</v>
      </c>
      <c r="M3817" s="82" t="s">
        <v>61</v>
      </c>
      <c r="N3817" s="82" t="s">
        <v>61</v>
      </c>
      <c r="O3817" s="82" t="s">
        <v>973</v>
      </c>
      <c r="P3817" s="82" t="s">
        <v>61</v>
      </c>
      <c r="Q3817" s="82" t="s">
        <v>61</v>
      </c>
      <c r="R3817" s="82" t="s">
        <v>61</v>
      </c>
      <c r="S3817" s="82" t="s">
        <v>61</v>
      </c>
      <c r="T3817" s="82" t="s">
        <v>61</v>
      </c>
      <c r="U3817" s="82" t="s">
        <v>61</v>
      </c>
      <c r="V3817" s="82"/>
      <c r="W3817" s="82" t="s">
        <v>60</v>
      </c>
      <c r="X3817" s="82" t="s">
        <v>60</v>
      </c>
      <c r="Y3817" s="82" t="s">
        <v>60</v>
      </c>
      <c r="Z3817" s="82" t="s">
        <v>60</v>
      </c>
      <c r="AA3817" s="82" t="s">
        <v>60</v>
      </c>
      <c r="AB3817" s="82" t="s">
        <v>60</v>
      </c>
      <c r="AC3817" s="82"/>
      <c r="AD3817" s="82" t="s">
        <v>60</v>
      </c>
      <c r="AE3817" s="82" t="s">
        <v>60</v>
      </c>
      <c r="AF3817" s="82" t="s">
        <v>60</v>
      </c>
      <c r="AG3817" s="82" t="s">
        <v>60</v>
      </c>
      <c r="AH3817" s="82" t="s">
        <v>60</v>
      </c>
      <c r="AI3817" s="82" t="s">
        <v>1471</v>
      </c>
      <c r="AJ3817" s="82"/>
      <c r="AK3817" s="82" t="s">
        <v>61</v>
      </c>
      <c r="AL3817" s="82" t="s">
        <v>61</v>
      </c>
      <c r="AM3817" s="239">
        <f>COUNTIF(H3817:AL3817,"PH")+COUNTIF(H3817:AL3817,"PH/L")+COUNTIF(H3817:AL3817,"PM")</f>
        <v>0</v>
      </c>
      <c r="AN3817" s="239">
        <f>COUNTIF(H3817:AL3817,"PD")+COUNTIF(H3817:AL3817,"PDD")+COUNTIF(H3817:AL3817,"P/DS")/2+COUNTIF(H3817:AL3817,"PMD")</f>
        <v>0</v>
      </c>
      <c r="AO3817" s="239">
        <f>COUNTIF(H3817:AL3817,"PN")+COUNTIF(H3817:AL3817,"P/NS")/2+COUNTIF(H3817:AL3817,"PH")+COUNTIF(H3817:AL3817,"PH/F")/2+COUNTIF(H3817:AL3817,"PH/L")/2+COUNTIF(H3817:AL3817,"PM")</f>
        <v>0</v>
      </c>
      <c r="AP3817" s="239">
        <f>COUNTIF(H3817:AL3817,"BH")+COUNTIF(H3817:AL3817,"AL/BL")+COUNTIF(H3817:AL3817,"UL/BL")+COUNTIF(H3817:AL3817,"BM")</f>
        <v>0</v>
      </c>
      <c r="AQ3817" s="239">
        <f>COUNTIF(H3817:AL3817,"DS")+COUNTIF(H3817:AL3817,"AL/DS")/2+COUNTIF(H3817:AL3817,"UL/DS")/2+COUNTIF(H3817:AL3817,"CT")+COUNTIF(H3817:AL3817,"MD")</f>
        <v>11.5</v>
      </c>
      <c r="AR3817" s="239">
        <f>COUNTIF(H3817:AL3817,"NS")+COUNTIF(H3817:AL3817,"AL/NS")/2+COUNTIF(H3817:AL3817,"UL/NS")/2+COUNTIF(H3817:AL3817,"BH")+COUNTIF(H3817:AL3817,"AL/BF")/2+COUNTIF(H3817:AL3817,"AL/BL")/2+COUNTIF(H3817:AL3817,"UL/BL")/2+COUNTIF(H3817:AL3817,"UL/BF")/2+COUNTIF(H3817:AL3817,"BM")</f>
        <v>13</v>
      </c>
      <c r="AS3817" s="239">
        <f>COUNTIF(H3817:AL3817,"AL")+COUNTIF(H3817:AL3817,"AL/DS")/2+COUNTIF(H3817:AL3817,"AL/NS")/2+COUNTIF(H3817:AL3817,"NH")+COUNTIF(H3817:AL3817,"SL")+COUNTIF(H3817:AL3817,"NHD")+COUNTIF(H3817:AL3817,"B")+COUNTIF(H3817:AL3817,"HL")+COUNTIF(H3817:AL3817,"AL/BF")/2+COUNTIF(H3817:AL3817,"AL/BL")/2</f>
        <v>1</v>
      </c>
      <c r="AT3817" s="255">
        <f>COUNTIF(H3817:AL3817,"PD")+COUNTIF(H3817:AL3817,"PN")+COUNTIF(H3817:AL3817,"P/DS")/2+COUNTIF(H3817:AL3817,"P/NS")/2+COUNTIF(H3817:AL3817,"DS")+COUNTIF(H3817:AL3817,"NS")+COUNTIF(H3817:AL3817,"AL")+COUNTIF(H3817:AL3817,"AL/DS")+COUNTIF(H3817:AL3817,"AL/NS")+COUNTIF(H3817:AL3817,"NH")+COUNTIF(H3817:AL3817,"SL")+COUNTIF(H3817:AL3817,"UL/DS")/2+COUNTIF(H3817:AL3817,"UL/NS")/2+COUNTIF(H3817:AL3817,"CT")+COUNTIF(H3817:AL3817,"NHD")+COUNTIF(H3817:AL3817,"PDD")+COUNTIF(H3817:AL3817,"B")+COUNTIF(H3817:AL3817,"HL")+COUNTIF(H3817:AL3817,"PH")+COUNTIF(H3817:AL3817,"BH")+COUNTIF(H3817:AL3817,"AL/BF")+COUNTIF(H3817:AL3817,"AL/BL")+COUNTIF(H3817:AL3817,"UL/BF")/2+COUNTIF(H3817:AL3817,"UL/BL")/2+COUNTIF(H3817:AL3817,"PH/F")/2+COUNTIF(H3817:AL3817,"PH/L")/2+COUNTIF(H3817:AL3817,"MD")+COUNTIF(H3817:AL3817,"PMD")+COUNTIF(H3817:AL3817,"PM")+COUNTIF(H3817:AL3817,"BM")</f>
        <v>25.5</v>
      </c>
      <c r="AU3817" s="255">
        <f>COUNTIF(H3817:AL3817,"P/DS")/2+COUNTIF(H3817:AL3817,"P/NS")/2+COUNTIF(H3817:AL3817,"IL")+COUNTIF(H3817:AL3817,"NL")+COUNTIF(H3817:AL3817,"UL")+COUNTIF(H3817:AL3817,"UL/DS")/2+COUNTIF(H3817:AL3817,"UL/NS")/2+COUNTIF(H3817:AL3817,"KT")+COUNTIF(H3817:AL3817,"UL/BF")/2+COUNTIF(H3817:AL3817,"UL/BL")/2+COUNTIF(H3817:AL3817,"PH/F")/2+COUNTIF(H3817:AL3817,"PH/L")/2+COUNTIF(H3817:AL3817,"NB")</f>
        <v>0.5</v>
      </c>
      <c r="AV3817" s="258">
        <f>COUNTIF(H3817:AL3817,"PN")+COUNTIF(H3817:AL3817,"TVD")+COUNTIF(H3817:AL3817,"PH")+COUNTIF(H3817:AL3817,"PM")+COUNTIF(H3817:AL3817,"PDD")-COUNTIFS(H3817:AL3817,"PN",H3824:AL3824,"&gt;=3")-COUNTIFS(H3817:AL3817,"PM",H3824:AL3824,"&gt;=3")</f>
        <v>0</v>
      </c>
      <c r="AW3817" s="258">
        <f>COUNTIF(H3817:AL3817,"NS")+COUNTIF(H3817:AL3817,"D")+COUNTIF(H3817:AL3817,"BH")+COUNTIF(H3817:AL3817,"NHD")+COUNTIF(H3817:AL3817,"BM")-COUNTIFS(H3817:AL3817,"NS",H3824:AL3824,"&gt;=3")-COUNTIFS(H3817:AL3817,"BH",H3824:AL3824,"&gt;=3")-COUNTIFS(H3817:AL3817,"BM",H3824:AL3824,"&gt;=3")</f>
        <v>14</v>
      </c>
      <c r="AX3817" s="255">
        <f>COUNTIF(H3817:AL3817,"AL")+COUNTIF(H3817:AL3817,"AL/DS")/2+COUNTIF(H3817:AL3817,"AL/NS")/2+COUNTIF(H3817:AL3817,"AL/BF")+COUNTIF(H3817:AL3817,"AL/BL")/2</f>
        <v>0</v>
      </c>
      <c r="AY3817" s="255">
        <f>COUNTIF(H3817:AL3817,"SL")</f>
        <v>0</v>
      </c>
      <c r="AZ3817" s="255">
        <f>COUNTIF(H3817:AL3817,"NH")</f>
        <v>1</v>
      </c>
      <c r="BA3817" s="255">
        <f>COUNTIF(H3817:AL3817,"HL")</f>
        <v>0</v>
      </c>
      <c r="BB3817" s="255">
        <f>COUNTIF(G3817:AL3817,"P/DS")/2+COUNTIF(G3817:AL3817,"P/NS")/2+COUNTIF(G3817:AL3817,"UL")+COUNTIF(G3817:AL3817,"UL/DS")/2+COUNTIF(G3817:AL3817,"UL/NS")/2+COUNTIF(G3817:AL3817,"UL/BL")/2+COUNTIF(G3817:AL3817,"UL/BF")/2+COUNTIF(G3817:AL3817,"PH/F")/2+COUNTIF(G3817:AL3817,"PH/L")/2</f>
        <v>0.5</v>
      </c>
      <c r="BC3817" s="255">
        <f>COUNTIF(H3817:AL3817,"NB")</f>
        <v>0</v>
      </c>
      <c r="BD3817" s="255">
        <f>COUNTIF(H3817:AL3817,"NL")</f>
        <v>0</v>
      </c>
      <c r="BE3817" s="255">
        <f>COUNTIF(H3817:AL3817,"IL")</f>
        <v>0</v>
      </c>
      <c r="BF3817" s="255">
        <f>COUNTIF(H3817:AL3817,"KT")</f>
        <v>0</v>
      </c>
      <c r="BG3817" s="255">
        <f>COUNTIF(H3817:AL3817,"L70")</f>
        <v>0</v>
      </c>
      <c r="BH3817" s="255">
        <f>COUNTIF(H3817:AL3817,"MD")</f>
        <v>0</v>
      </c>
      <c r="BI3817" s="255">
        <f>COUNTIF(H3817:AL3817,"PMD")</f>
        <v>0</v>
      </c>
      <c r="BJ3817" s="255">
        <f>COUNTIF(H3817:AL3817,"PM")</f>
        <v>0</v>
      </c>
      <c r="BK3817" s="255">
        <f>COUNTIF(H3817:AL3817,"BM")</f>
        <v>0</v>
      </c>
      <c r="BL3817" s="261">
        <f>SUMIF(H3817:AL3817,"PD",H3818:AL3818)+SUMIF(H3817:AL3817,"PN",H3818:AL3818)+SUMIF(H3817:AL3817,"P/DS",H3818:AL3818)+SUMIF(H3817:AL3817,"PN/F",H3818:AL3818)+SUMIF(H3817:AL3817,"PN/L",H3818:AL3818)+SUMIF(H3817:AL3817,"TV",H3818:AL3818)+SUMIF(H3817:AL3817,"TVD",H3818:AL3818)+SUMIF(H3817:AL3817,"PDD",H3818:AL3818)</f>
        <v>0</v>
      </c>
      <c r="BM3817" s="261">
        <f>SUMIF(H3817:AL3817,"PD",H3819:AL3819)+SUMIF(H3817:AL3817,"PN",H3819:AL3819)+SUMIF(H3817:AL3817,"P/DS",H3819:AL3819)+SUMIF(H3817:AL3817,"PN/F",H3819:AL3819)+SUMIF(H3817:AL3817,"PN/L",H3819:AL3819)+SUMIF(H3817:AL3817,"TV",H3819:AL3819)+SUMIF(H3817:AL3817,"TVD",H3819:AL3819)+SUMIF(H3817:AL3817,"PDD",H3819:AL3819)+SUMIF(H3817:AL3817,"PMD",H3819:AL3819)</f>
        <v>0</v>
      </c>
      <c r="BN3817" s="261">
        <f>SUMIF(H3817:AL3817,"PD",H3820:AL3820)+SUMIF(H3817:AL3817,"PN",H3820:AL3820)+SUMIF(H3817:AL3817,"P/DS",H3820:AL3820)+SUMIF(H3817:AL3817,"PN/F",H3820:AL3820)+SUMIF(H3817:AL3817,"PN/L",H3820:AL3820)+SUMIF(H3817:AL3817,"TV",H3820:AL3820)+SUMIF(H3817:AL3817,"TVD",H3820:AL3820)</f>
        <v>0</v>
      </c>
      <c r="BO3817" s="261">
        <f>SUMIF(H3817:AL3817,"PD",H3821:AL3821)+SUMIF(H3817:AL3817,"PN",H3821:AL3821)+SUMIF(H3817:AL3817,"P/DS",H3821:AL3821)+SUMIF(H3817:AL3817,"PN/F",H3821:AL3821)+SUMIF(H3817:AL3817,"PN/L",H3821:AL3821)+SUMIF(H3817:AL3817,"TV",H3821:AL3821)+SUMIF(H3817:AL3817,"TVD",H3821:AL3821)</f>
        <v>0</v>
      </c>
      <c r="BP3817" s="261">
        <f>SUMIF(H3817:AL3817,"PD",H3822:AL3822)+SUMIF(H3817:AL3817,"PN",H3822:AL3822)+SUMIF(H3817:AL3817,"P/DS",H3822:AL3822)+SUMIF(H3817:AL3817,"PN/F",H3822:AL3822)+SUMIF(H3817:AL3817,"PN/L",H3822:AL3822)+SUMIF(H3817:AL3817,"TV",H3822:AL3822)+SUMIF(H3817:AL3817,"TVD",H3822:AL3822)+SUMIF(H3817:AL3817,"PDD",H3822:AL3822)+SUMIF(H3817:AL3817,"PH",H3822:AL3822)+SUMIF(H3817:AL3817,"PM",H3822:AL3822)</f>
        <v>0</v>
      </c>
      <c r="BQ3817" s="261">
        <f>SUMIF(H3817:AL3817,"PD",H3823:AL3823)+SUMIF(H3817:AL3817,"PN",H3823:AL3823)+SUMIF(H3817:AL3817,"P/DS",H3823:AL3823)+SUMIF(H3817:AL3817,"PN/F",H3823:AL3823)+SUMIF(H3817:AL3817,"PN/L",H3823:AL3823)+SUMIF(H3817:AL3817,"TV",H3823:AL3823)+SUMIF(H3817:AL3817,"TVD",H3823:AL3823)+SUMIF(H3817:AL3817,"PDD",H3823:AL3823)+SUMIF(H3817:AL3817,"PH",H3823:AL3823)+SUMIF(H3817:AL3817,"PM",H3823:AL3823)</f>
        <v>0</v>
      </c>
      <c r="BR3817" s="269">
        <f>SUM(H3818:AL3818)-BL3817</f>
        <v>36</v>
      </c>
      <c r="BS3817" s="269">
        <f>SUM(H3819:AL3819)-BM3817</f>
        <v>8.5</v>
      </c>
      <c r="BT3817" s="269">
        <f>SUM(H3820:AL3820)-BN3817</f>
        <v>0</v>
      </c>
      <c r="BU3817" s="269">
        <f>SUM(H3821:AL3821)-BO3817</f>
        <v>6</v>
      </c>
      <c r="BV3817" s="269">
        <f>SUM(H3822:AL3822)-BP3817</f>
        <v>0</v>
      </c>
      <c r="BW3817" s="269">
        <f>SUM(H3823:AL3823)-BQ3817</f>
        <v>0</v>
      </c>
      <c r="BX3817" s="255">
        <f>SUMIF(H3817:AL3817,"PD",H3824:AL3824)+SUMIF(H3817:AL3817,"PN",H3824:AL3824)+SUMIF(H3817:AL3817,"P/DS",H3824:AL3824)+SUMIF(H3817:AL3817,"PN/F",H3824:AL3824)+SUMIF(H3817:AL3817,"PN/L",H3824:AL3824)</f>
        <v>0</v>
      </c>
      <c r="BY3817" s="255">
        <f>SUM(H3824:AL3824)-BX3817</f>
        <v>0</v>
      </c>
      <c r="BZ3817" s="255">
        <f t="shared" ref="BZ3817" si="1188">+SUM(BL3817:BW3824)</f>
        <v>50.5</v>
      </c>
      <c r="CA3817" s="266">
        <f>(COUNTIFS(H3817:AL3817,"PD",H3818:AL3818,"&gt;=2"))*0.5-IF(CN3817="VP",COUNTIFS($H$16:$AL$16,"SAT",H3817:AL3817,"PD",H3818:AL3818,"&gt;=2"))*0.5</f>
        <v>0</v>
      </c>
      <c r="CB3817" s="266">
        <f>(COUNTIFS(H3817:AL3817,"PN",H3819:AL3819,"&gt;=0.5",H3818:AL3818,"&gt;=1.5"))*0.5+COUNTIFS(H3817:AL3817,"PDD",H3819:AL3819,"&gt;=0.5",H3818:AL3818,"&gt;=1.5")*0.5</f>
        <v>0</v>
      </c>
      <c r="CC3817" s="273">
        <f>(COUNTIFS(H3817:AL3817,"TV",H3819:AL3819,"&gt;=10"))*0.5+(COUNTIFS(H3817:AL3817,"PMD",H3819:AL3819,"&gt;=2"))*0.5</f>
        <v>0</v>
      </c>
      <c r="CD3817" s="266">
        <f>(COUNTIFS(H3817:AL3817,"TVD",H3821:AL3821,"&gt;=6.5",H3819:AL3819,"&gt;=3.5"))*0.5</f>
        <v>0</v>
      </c>
      <c r="CE3817" s="266">
        <f>(COUNTIFS(H3817:AL3817,"PD",H3822:AL3822,"&gt;=10"))*0.5</f>
        <v>0</v>
      </c>
      <c r="CF3817" s="266">
        <f>(COUNTIFS(H3817:AL3817,"PDD",H3822:AL3822,"&gt;=3.5",H3823:AL3823,"&gt;=6.5")+COUNTIFS(H3817:AL3817,"PH",H3823:AL3823,"&gt;=0.5",H3822:AL3822,"&gt;=1.5")+COUNTIFS(H3817:AL3817,"PM",H3823:AL3823,"&gt;=0.5",H3822:AL3822,"&gt;=1.5"))*0.5</f>
        <v>0</v>
      </c>
      <c r="CG3817" s="266">
        <f>(COUNTIFS(H3817:AL3817,"DS",H3818:AL3818,"&gt;=2")+COUNTIFS(H3817:AL3817,"AL/DS",H3818:AL3818,"&gt;=2"))*0.5-IF(CN3817="VP",COUNTIFS($H$16:$AL$16,"SAT",H3817:AL3817,"DS",H3818:AL3818,"&gt;=2"))*0.5</f>
        <v>2</v>
      </c>
      <c r="CH3817" s="266">
        <f>(COUNTIFS(H3817:AL3817,"NS",H3819:AL3819,"&gt;=0.5",H3818:AL3818,"&gt;=1.5")+COUNTIFS(H3817:AL3817,"AL/NS",H3819:AL3819,"&gt;=0.5",H3818:AL3818,"&gt;=1.5")+COUNTIFS(H3817:AL3817,"NHD",H3819:AL3819,"&gt;=4.5",H3822:AL3822,"&gt;=2",H3818:AL3818,"&gt;=1.5"))*0.5</f>
        <v>6.5</v>
      </c>
      <c r="CI3817" s="266">
        <f>(COUNTIF(H3819:AL3819,"&gt;=10")+COUNTIFS(H3817:AL3817,"MD",H3819:AL3819,"&gt;=2")-COUNTIFS(H3817:AL3817,"TV",H3819:AL3819,"&gt;=10"))*0.5</f>
        <v>0</v>
      </c>
      <c r="CJ3817" s="266">
        <f>(COUNTIFS(H3817:AL3817,"D",H3821:AL3821,"&gt;=6.5",H3819:AL3819,"&gt;=3.5"))*0.5</f>
        <v>0</v>
      </c>
      <c r="CK3817" s="266">
        <f>(COUNTIF(H3822:AL3822,"&gt;=10")-COUNTIFS(H3817:AL3817,"PD",H3822:AL3822,"&gt;=10"))*0.5</f>
        <v>0</v>
      </c>
      <c r="CL3817" s="265">
        <f>(COUNTIFS(H3817:AL3817,"NHD",H3822:AL3822,"&gt;=3.5",H3823:AL3823,"&gt;=6.5")+COUNTIFS(H3817:AL3817,"BH",H3822:AL3822,"&gt;=1.5",H3823:AL3823,"&gt;=0.5")+COUNTIFS(H3817:AL3817,"BM",H3822:AL3822,"&gt;=1.5",H3823:AL3823,"&gt;=0.5")+COUNTIFS(H3817:AL3817,"D",H3822:AL3822,"&gt;=1.5",H3823:AL3823,"&gt;=0.5"))*0.5</f>
        <v>0</v>
      </c>
      <c r="CM3817" s="272"/>
      <c r="CN3817" s="264" t="s">
        <v>723</v>
      </c>
      <c r="CO3817" s="177">
        <f t="shared" ref="CO3817" si="1189">+AM3817+AN3817+AO3817+AP3817+AQ3817+AR3817+AS3817+AU3817+BG3817</f>
        <v>26</v>
      </c>
      <c r="CP3817" s="225">
        <f>+SUM(I3818:I3823)-I3824</f>
        <v>0</v>
      </c>
      <c r="CQ3817" s="225">
        <f>+SUM(J3818:J3823)-J3824</f>
        <v>2.5</v>
      </c>
      <c r="CR3817" s="225">
        <f>+SUM(K3818:K3823)-K3824</f>
        <v>2.5</v>
      </c>
      <c r="CS3817" s="178"/>
      <c r="CT3817" s="178"/>
      <c r="CU3817" s="178"/>
      <c r="CV3817" s="178"/>
      <c r="CW3817" s="178"/>
      <c r="CX3817" s="178"/>
      <c r="CY3817" s="178"/>
      <c r="CZ3817" s="178"/>
      <c r="DA3817" s="178"/>
    </row>
    <row r="3818" spans="1:105" s="120" customFormat="1" ht="15" customHeight="1">
      <c r="A3818" s="228"/>
      <c r="B3818" s="346"/>
      <c r="C3818" s="349"/>
      <c r="D3818" s="237"/>
      <c r="E3818" s="237"/>
      <c r="F3818" s="242" t="s">
        <v>82</v>
      </c>
      <c r="G3818" s="121">
        <v>1.5</v>
      </c>
      <c r="H3818" s="83"/>
      <c r="I3818" s="83"/>
      <c r="J3818" s="83">
        <v>2</v>
      </c>
      <c r="K3818" s="83">
        <v>2</v>
      </c>
      <c r="L3818" s="83">
        <v>2</v>
      </c>
      <c r="M3818" s="83">
        <v>2</v>
      </c>
      <c r="N3818" s="83">
        <v>2</v>
      </c>
      <c r="O3818" s="83"/>
      <c r="P3818" s="83">
        <v>2</v>
      </c>
      <c r="Q3818" s="83">
        <v>2</v>
      </c>
      <c r="R3818" s="83">
        <v>2</v>
      </c>
      <c r="S3818" s="83">
        <v>2</v>
      </c>
      <c r="T3818" s="83">
        <v>2</v>
      </c>
      <c r="U3818" s="83">
        <v>2</v>
      </c>
      <c r="V3818" s="83"/>
      <c r="W3818" s="83">
        <v>0</v>
      </c>
      <c r="X3818" s="83">
        <v>2.5</v>
      </c>
      <c r="Y3818" s="83">
        <v>2.5</v>
      </c>
      <c r="Z3818" s="83">
        <v>2.5</v>
      </c>
      <c r="AA3818" s="83"/>
      <c r="AB3818" s="83"/>
      <c r="AC3818" s="79"/>
      <c r="AD3818" s="79"/>
      <c r="AE3818" s="79"/>
      <c r="AF3818" s="79"/>
      <c r="AG3818" s="79"/>
      <c r="AH3818" s="79">
        <v>2.5</v>
      </c>
      <c r="AI3818" s="79"/>
      <c r="AJ3818" s="79"/>
      <c r="AK3818" s="79">
        <v>2</v>
      </c>
      <c r="AL3818" s="79">
        <v>2</v>
      </c>
      <c r="AM3818" s="240"/>
      <c r="AN3818" s="240"/>
      <c r="AO3818" s="240"/>
      <c r="AP3818" s="240"/>
      <c r="AQ3818" s="240"/>
      <c r="AR3818" s="240"/>
      <c r="AS3818" s="240"/>
      <c r="AT3818" s="256"/>
      <c r="AU3818" s="256"/>
      <c r="AV3818" s="259"/>
      <c r="AW3818" s="259"/>
      <c r="AX3818" s="256"/>
      <c r="AY3818" s="256"/>
      <c r="AZ3818" s="256"/>
      <c r="BA3818" s="256"/>
      <c r="BB3818" s="256"/>
      <c r="BC3818" s="256"/>
      <c r="BD3818" s="256"/>
      <c r="BE3818" s="256"/>
      <c r="BF3818" s="256"/>
      <c r="BG3818" s="256"/>
      <c r="BH3818" s="256"/>
      <c r="BI3818" s="256"/>
      <c r="BJ3818" s="256"/>
      <c r="BK3818" s="256"/>
      <c r="BL3818" s="262"/>
      <c r="BM3818" s="262"/>
      <c r="BN3818" s="262"/>
      <c r="BO3818" s="262"/>
      <c r="BP3818" s="262"/>
      <c r="BQ3818" s="262"/>
      <c r="BR3818" s="270"/>
      <c r="BS3818" s="270"/>
      <c r="BT3818" s="270"/>
      <c r="BU3818" s="270"/>
      <c r="BV3818" s="270"/>
      <c r="BW3818" s="270"/>
      <c r="BX3818" s="256"/>
      <c r="BY3818" s="256"/>
      <c r="BZ3818" s="256"/>
      <c r="CA3818" s="267"/>
      <c r="CB3818" s="267"/>
      <c r="CC3818" s="274"/>
      <c r="CD3818" s="267"/>
      <c r="CE3818" s="267"/>
      <c r="CF3818" s="267"/>
      <c r="CG3818" s="267"/>
      <c r="CH3818" s="267"/>
      <c r="CI3818" s="267"/>
      <c r="CJ3818" s="267"/>
      <c r="CK3818" s="267"/>
      <c r="CL3818" s="265"/>
      <c r="CM3818" s="272"/>
      <c r="CN3818" s="264"/>
      <c r="CO3818" s="177"/>
      <c r="CP3818" s="226"/>
      <c r="CQ3818" s="226"/>
      <c r="CR3818" s="226"/>
      <c r="CS3818" s="178"/>
      <c r="CT3818" s="178"/>
      <c r="CU3818" s="178"/>
      <c r="CV3818" s="178"/>
      <c r="CW3818" s="178"/>
      <c r="CX3818" s="178"/>
      <c r="CY3818" s="178"/>
      <c r="CZ3818" s="178"/>
      <c r="DA3818" s="178"/>
    </row>
    <row r="3819" spans="1:105" s="120" customFormat="1" ht="15" customHeight="1">
      <c r="A3819" s="228"/>
      <c r="B3819" s="346"/>
      <c r="C3819" s="349"/>
      <c r="D3819" s="237"/>
      <c r="E3819" s="237"/>
      <c r="F3819" s="243"/>
      <c r="G3819" s="122">
        <v>2</v>
      </c>
      <c r="H3819" s="84"/>
      <c r="I3819" s="84"/>
      <c r="J3819" s="84">
        <v>0.5</v>
      </c>
      <c r="K3819" s="84">
        <v>0.5</v>
      </c>
      <c r="L3819" s="84">
        <v>0.5</v>
      </c>
      <c r="M3819" s="84">
        <v>0.5</v>
      </c>
      <c r="N3819" s="84">
        <v>0.5</v>
      </c>
      <c r="O3819" s="84">
        <v>2</v>
      </c>
      <c r="P3819" s="84">
        <v>0.5</v>
      </c>
      <c r="Q3819" s="84">
        <v>0.5</v>
      </c>
      <c r="R3819" s="84">
        <v>0.5</v>
      </c>
      <c r="S3819" s="84">
        <v>0.5</v>
      </c>
      <c r="T3819" s="84">
        <v>0.5</v>
      </c>
      <c r="U3819" s="84">
        <v>0.5</v>
      </c>
      <c r="V3819" s="84"/>
      <c r="W3819" s="84"/>
      <c r="X3819" s="84"/>
      <c r="Y3819" s="84"/>
      <c r="Z3819" s="84"/>
      <c r="AA3819" s="84"/>
      <c r="AB3819" s="84"/>
      <c r="AC3819" s="80"/>
      <c r="AD3819" s="80"/>
      <c r="AE3819" s="80"/>
      <c r="AF3819" s="80"/>
      <c r="AG3819" s="80"/>
      <c r="AH3819" s="80"/>
      <c r="AI3819" s="80"/>
      <c r="AJ3819" s="80"/>
      <c r="AK3819" s="80">
        <v>0.5</v>
      </c>
      <c r="AL3819" s="80">
        <v>0.5</v>
      </c>
      <c r="AM3819" s="240"/>
      <c r="AN3819" s="240"/>
      <c r="AO3819" s="240"/>
      <c r="AP3819" s="240"/>
      <c r="AQ3819" s="240"/>
      <c r="AR3819" s="240"/>
      <c r="AS3819" s="240"/>
      <c r="AT3819" s="256"/>
      <c r="AU3819" s="256"/>
      <c r="AV3819" s="259"/>
      <c r="AW3819" s="259"/>
      <c r="AX3819" s="256"/>
      <c r="AY3819" s="256"/>
      <c r="AZ3819" s="256"/>
      <c r="BA3819" s="256"/>
      <c r="BB3819" s="256"/>
      <c r="BC3819" s="256"/>
      <c r="BD3819" s="256"/>
      <c r="BE3819" s="256"/>
      <c r="BF3819" s="256"/>
      <c r="BG3819" s="256"/>
      <c r="BH3819" s="256"/>
      <c r="BI3819" s="256"/>
      <c r="BJ3819" s="256"/>
      <c r="BK3819" s="256"/>
      <c r="BL3819" s="262"/>
      <c r="BM3819" s="262"/>
      <c r="BN3819" s="262"/>
      <c r="BO3819" s="262"/>
      <c r="BP3819" s="262"/>
      <c r="BQ3819" s="262"/>
      <c r="BR3819" s="270"/>
      <c r="BS3819" s="270"/>
      <c r="BT3819" s="270"/>
      <c r="BU3819" s="270"/>
      <c r="BV3819" s="270"/>
      <c r="BW3819" s="270"/>
      <c r="BX3819" s="256"/>
      <c r="BY3819" s="256"/>
      <c r="BZ3819" s="256"/>
      <c r="CA3819" s="267"/>
      <c r="CB3819" s="267"/>
      <c r="CC3819" s="274"/>
      <c r="CD3819" s="267"/>
      <c r="CE3819" s="267"/>
      <c r="CF3819" s="267"/>
      <c r="CG3819" s="267"/>
      <c r="CH3819" s="267"/>
      <c r="CI3819" s="267"/>
      <c r="CJ3819" s="267"/>
      <c r="CK3819" s="267"/>
      <c r="CL3819" s="265"/>
      <c r="CM3819" s="272"/>
      <c r="CN3819" s="264"/>
      <c r="CO3819" s="177"/>
      <c r="CP3819" s="226"/>
      <c r="CQ3819" s="226"/>
      <c r="CR3819" s="226"/>
      <c r="CS3819" s="178"/>
      <c r="CT3819" s="178"/>
      <c r="CU3819" s="178"/>
      <c r="CV3819" s="178"/>
      <c r="CW3819" s="178"/>
      <c r="CX3819" s="178"/>
      <c r="CY3819" s="178"/>
      <c r="CZ3819" s="178"/>
      <c r="DA3819" s="178"/>
    </row>
    <row r="3820" spans="1:105" s="120" customFormat="1" ht="15" customHeight="1">
      <c r="A3820" s="228"/>
      <c r="B3820" s="346"/>
      <c r="C3820" s="349"/>
      <c r="D3820" s="237"/>
      <c r="E3820" s="237"/>
      <c r="F3820" s="243"/>
      <c r="G3820" s="122">
        <v>2.1</v>
      </c>
      <c r="H3820" s="84"/>
      <c r="I3820" s="84"/>
      <c r="J3820" s="84"/>
      <c r="K3820" s="84"/>
      <c r="L3820" s="84"/>
      <c r="M3820" s="84"/>
      <c r="N3820" s="84"/>
      <c r="O3820" s="84"/>
      <c r="P3820" s="84"/>
      <c r="Q3820" s="84"/>
      <c r="R3820" s="84"/>
      <c r="S3820" s="84"/>
      <c r="T3820" s="84"/>
      <c r="U3820" s="84"/>
      <c r="V3820" s="84"/>
      <c r="W3820" s="84"/>
      <c r="X3820" s="84"/>
      <c r="Y3820" s="84"/>
      <c r="Z3820" s="84"/>
      <c r="AA3820" s="84"/>
      <c r="AB3820" s="84"/>
      <c r="AC3820" s="80"/>
      <c r="AD3820" s="80"/>
      <c r="AE3820" s="80"/>
      <c r="AF3820" s="80"/>
      <c r="AG3820" s="80"/>
      <c r="AH3820" s="80"/>
      <c r="AI3820" s="80"/>
      <c r="AJ3820" s="80"/>
      <c r="AK3820" s="80"/>
      <c r="AL3820" s="80"/>
      <c r="AM3820" s="240"/>
      <c r="AN3820" s="240"/>
      <c r="AO3820" s="240"/>
      <c r="AP3820" s="240"/>
      <c r="AQ3820" s="240"/>
      <c r="AR3820" s="240"/>
      <c r="AS3820" s="240"/>
      <c r="AT3820" s="256"/>
      <c r="AU3820" s="256"/>
      <c r="AV3820" s="259"/>
      <c r="AW3820" s="259"/>
      <c r="AX3820" s="256"/>
      <c r="AY3820" s="256"/>
      <c r="AZ3820" s="256"/>
      <c r="BA3820" s="256"/>
      <c r="BB3820" s="256"/>
      <c r="BC3820" s="256"/>
      <c r="BD3820" s="256"/>
      <c r="BE3820" s="256"/>
      <c r="BF3820" s="256"/>
      <c r="BG3820" s="256"/>
      <c r="BH3820" s="256"/>
      <c r="BI3820" s="256"/>
      <c r="BJ3820" s="256"/>
      <c r="BK3820" s="256"/>
      <c r="BL3820" s="262"/>
      <c r="BM3820" s="262"/>
      <c r="BN3820" s="262"/>
      <c r="BO3820" s="262"/>
      <c r="BP3820" s="262"/>
      <c r="BQ3820" s="262"/>
      <c r="BR3820" s="270"/>
      <c r="BS3820" s="270"/>
      <c r="BT3820" s="270"/>
      <c r="BU3820" s="270"/>
      <c r="BV3820" s="270"/>
      <c r="BW3820" s="270"/>
      <c r="BX3820" s="256"/>
      <c r="BY3820" s="256"/>
      <c r="BZ3820" s="256"/>
      <c r="CA3820" s="267"/>
      <c r="CB3820" s="267"/>
      <c r="CC3820" s="274"/>
      <c r="CD3820" s="267"/>
      <c r="CE3820" s="267"/>
      <c r="CF3820" s="267"/>
      <c r="CG3820" s="267"/>
      <c r="CH3820" s="267"/>
      <c r="CI3820" s="267"/>
      <c r="CJ3820" s="267"/>
      <c r="CK3820" s="267"/>
      <c r="CL3820" s="265"/>
      <c r="CM3820" s="272"/>
      <c r="CN3820" s="264"/>
      <c r="CO3820" s="177"/>
      <c r="CP3820" s="226"/>
      <c r="CQ3820" s="226"/>
      <c r="CR3820" s="226"/>
      <c r="CS3820" s="178"/>
      <c r="CT3820" s="178"/>
      <c r="CU3820" s="178"/>
      <c r="CV3820" s="178"/>
      <c r="CW3820" s="178"/>
      <c r="CX3820" s="178"/>
      <c r="CY3820" s="178"/>
      <c r="CZ3820" s="178"/>
      <c r="DA3820" s="178"/>
    </row>
    <row r="3821" spans="1:105" s="120" customFormat="1" ht="15" customHeight="1">
      <c r="A3821" s="228"/>
      <c r="B3821" s="346"/>
      <c r="C3821" s="349"/>
      <c r="D3821" s="237"/>
      <c r="E3821" s="237"/>
      <c r="F3821" s="243"/>
      <c r="G3821" s="122">
        <v>2.7</v>
      </c>
      <c r="H3821" s="84"/>
      <c r="I3821" s="84"/>
      <c r="J3821" s="84"/>
      <c r="K3821" s="84"/>
      <c r="L3821" s="84"/>
      <c r="M3821" s="84"/>
      <c r="N3821" s="84"/>
      <c r="O3821" s="84">
        <v>6</v>
      </c>
      <c r="P3821" s="84"/>
      <c r="Q3821" s="84"/>
      <c r="R3821" s="84"/>
      <c r="S3821" s="84"/>
      <c r="T3821" s="84"/>
      <c r="U3821" s="84"/>
      <c r="V3821" s="84"/>
      <c r="W3821" s="84"/>
      <c r="X3821" s="84"/>
      <c r="Y3821" s="84"/>
      <c r="Z3821" s="84"/>
      <c r="AA3821" s="84"/>
      <c r="AB3821" s="84"/>
      <c r="AC3821" s="80"/>
      <c r="AD3821" s="80"/>
      <c r="AE3821" s="80"/>
      <c r="AF3821" s="80"/>
      <c r="AG3821" s="80"/>
      <c r="AH3821" s="80"/>
      <c r="AI3821" s="80"/>
      <c r="AJ3821" s="80"/>
      <c r="AK3821" s="80"/>
      <c r="AL3821" s="80"/>
      <c r="AM3821" s="240"/>
      <c r="AN3821" s="240"/>
      <c r="AO3821" s="240"/>
      <c r="AP3821" s="240"/>
      <c r="AQ3821" s="240"/>
      <c r="AR3821" s="240"/>
      <c r="AS3821" s="240"/>
      <c r="AT3821" s="256"/>
      <c r="AU3821" s="256"/>
      <c r="AV3821" s="259"/>
      <c r="AW3821" s="259"/>
      <c r="AX3821" s="256"/>
      <c r="AY3821" s="256"/>
      <c r="AZ3821" s="256"/>
      <c r="BA3821" s="256"/>
      <c r="BB3821" s="256"/>
      <c r="BC3821" s="256"/>
      <c r="BD3821" s="256"/>
      <c r="BE3821" s="256"/>
      <c r="BF3821" s="256"/>
      <c r="BG3821" s="256"/>
      <c r="BH3821" s="256"/>
      <c r="BI3821" s="256"/>
      <c r="BJ3821" s="256"/>
      <c r="BK3821" s="256"/>
      <c r="BL3821" s="262"/>
      <c r="BM3821" s="262"/>
      <c r="BN3821" s="262"/>
      <c r="BO3821" s="262"/>
      <c r="BP3821" s="262"/>
      <c r="BQ3821" s="262"/>
      <c r="BR3821" s="270"/>
      <c r="BS3821" s="270"/>
      <c r="BT3821" s="270"/>
      <c r="BU3821" s="270"/>
      <c r="BV3821" s="270"/>
      <c r="BW3821" s="270"/>
      <c r="BX3821" s="256"/>
      <c r="BY3821" s="256"/>
      <c r="BZ3821" s="256"/>
      <c r="CA3821" s="267"/>
      <c r="CB3821" s="267"/>
      <c r="CC3821" s="274"/>
      <c r="CD3821" s="267"/>
      <c r="CE3821" s="267"/>
      <c r="CF3821" s="267"/>
      <c r="CG3821" s="267"/>
      <c r="CH3821" s="267"/>
      <c r="CI3821" s="267"/>
      <c r="CJ3821" s="267"/>
      <c r="CK3821" s="267"/>
      <c r="CL3821" s="265"/>
      <c r="CM3821" s="272"/>
      <c r="CN3821" s="264"/>
      <c r="CO3821" s="177"/>
      <c r="CP3821" s="226"/>
      <c r="CQ3821" s="226"/>
      <c r="CR3821" s="226"/>
      <c r="CS3821" s="178"/>
      <c r="CT3821" s="178"/>
      <c r="CU3821" s="178"/>
      <c r="CV3821" s="178"/>
      <c r="CW3821" s="178"/>
      <c r="CX3821" s="178"/>
      <c r="CY3821" s="178"/>
      <c r="CZ3821" s="178"/>
      <c r="DA3821" s="178"/>
    </row>
    <row r="3822" spans="1:105" s="120" customFormat="1" ht="15" customHeight="1">
      <c r="A3822" s="228"/>
      <c r="B3822" s="346"/>
      <c r="C3822" s="349"/>
      <c r="D3822" s="237"/>
      <c r="E3822" s="237"/>
      <c r="F3822" s="243"/>
      <c r="G3822" s="122">
        <v>3</v>
      </c>
      <c r="H3822" s="84"/>
      <c r="I3822" s="84"/>
      <c r="J3822" s="84"/>
      <c r="K3822" s="84"/>
      <c r="L3822" s="84"/>
      <c r="M3822" s="84"/>
      <c r="N3822" s="84"/>
      <c r="O3822" s="84"/>
      <c r="P3822" s="84"/>
      <c r="Q3822" s="84"/>
      <c r="R3822" s="84"/>
      <c r="S3822" s="84"/>
      <c r="T3822" s="84"/>
      <c r="U3822" s="84"/>
      <c r="V3822" s="84"/>
      <c r="W3822" s="84"/>
      <c r="X3822" s="84"/>
      <c r="Y3822" s="84"/>
      <c r="Z3822" s="84"/>
      <c r="AA3822" s="84"/>
      <c r="AB3822" s="84"/>
      <c r="AC3822" s="80"/>
      <c r="AD3822" s="80"/>
      <c r="AE3822" s="80"/>
      <c r="AF3822" s="80"/>
      <c r="AG3822" s="80"/>
      <c r="AH3822" s="80"/>
      <c r="AI3822" s="80"/>
      <c r="AJ3822" s="80"/>
      <c r="AK3822" s="80"/>
      <c r="AL3822" s="80"/>
      <c r="AM3822" s="240"/>
      <c r="AN3822" s="240"/>
      <c r="AO3822" s="240"/>
      <c r="AP3822" s="240"/>
      <c r="AQ3822" s="240"/>
      <c r="AR3822" s="240"/>
      <c r="AS3822" s="240"/>
      <c r="AT3822" s="256"/>
      <c r="AU3822" s="256"/>
      <c r="AV3822" s="259"/>
      <c r="AW3822" s="259"/>
      <c r="AX3822" s="256"/>
      <c r="AY3822" s="256"/>
      <c r="AZ3822" s="256"/>
      <c r="BA3822" s="256"/>
      <c r="BB3822" s="256"/>
      <c r="BC3822" s="256"/>
      <c r="BD3822" s="256"/>
      <c r="BE3822" s="256"/>
      <c r="BF3822" s="256"/>
      <c r="BG3822" s="256"/>
      <c r="BH3822" s="256"/>
      <c r="BI3822" s="256"/>
      <c r="BJ3822" s="256"/>
      <c r="BK3822" s="256"/>
      <c r="BL3822" s="262"/>
      <c r="BM3822" s="262"/>
      <c r="BN3822" s="262"/>
      <c r="BO3822" s="262"/>
      <c r="BP3822" s="262"/>
      <c r="BQ3822" s="262"/>
      <c r="BR3822" s="270"/>
      <c r="BS3822" s="270"/>
      <c r="BT3822" s="270"/>
      <c r="BU3822" s="270"/>
      <c r="BV3822" s="270"/>
      <c r="BW3822" s="270"/>
      <c r="BX3822" s="256"/>
      <c r="BY3822" s="256"/>
      <c r="BZ3822" s="256"/>
      <c r="CA3822" s="267"/>
      <c r="CB3822" s="267"/>
      <c r="CC3822" s="274"/>
      <c r="CD3822" s="267"/>
      <c r="CE3822" s="267"/>
      <c r="CF3822" s="267"/>
      <c r="CG3822" s="267"/>
      <c r="CH3822" s="267"/>
      <c r="CI3822" s="267"/>
      <c r="CJ3822" s="267"/>
      <c r="CK3822" s="267"/>
      <c r="CL3822" s="265"/>
      <c r="CM3822" s="272"/>
      <c r="CN3822" s="264"/>
      <c r="CO3822" s="177"/>
      <c r="CP3822" s="226"/>
      <c r="CQ3822" s="226"/>
      <c r="CR3822" s="226"/>
      <c r="CS3822" s="178"/>
      <c r="CT3822" s="178"/>
      <c r="CU3822" s="178"/>
      <c r="CV3822" s="178"/>
      <c r="CW3822" s="178"/>
      <c r="CX3822" s="178"/>
      <c r="CY3822" s="178"/>
      <c r="CZ3822" s="178"/>
      <c r="DA3822" s="178"/>
    </row>
    <row r="3823" spans="1:105" s="120" customFormat="1" ht="15" customHeight="1">
      <c r="A3823" s="228"/>
      <c r="B3823" s="346"/>
      <c r="C3823" s="349"/>
      <c r="D3823" s="237"/>
      <c r="E3823" s="237"/>
      <c r="F3823" s="244"/>
      <c r="G3823" s="123">
        <v>3.9</v>
      </c>
      <c r="H3823" s="85"/>
      <c r="I3823" s="85"/>
      <c r="J3823" s="85"/>
      <c r="K3823" s="85"/>
      <c r="L3823" s="85"/>
      <c r="M3823" s="85"/>
      <c r="N3823" s="85"/>
      <c r="O3823" s="85"/>
      <c r="P3823" s="85"/>
      <c r="Q3823" s="85"/>
      <c r="R3823" s="85"/>
      <c r="S3823" s="85"/>
      <c r="T3823" s="85"/>
      <c r="U3823" s="85"/>
      <c r="V3823" s="85"/>
      <c r="W3823" s="85"/>
      <c r="X3823" s="85"/>
      <c r="Y3823" s="85"/>
      <c r="Z3823" s="85"/>
      <c r="AA3823" s="85"/>
      <c r="AB3823" s="85"/>
      <c r="AC3823" s="81"/>
      <c r="AD3823" s="81"/>
      <c r="AE3823" s="81"/>
      <c r="AF3823" s="81"/>
      <c r="AG3823" s="81"/>
      <c r="AH3823" s="81"/>
      <c r="AI3823" s="81"/>
      <c r="AJ3823" s="81"/>
      <c r="AK3823" s="81"/>
      <c r="AL3823" s="81"/>
      <c r="AM3823" s="240"/>
      <c r="AN3823" s="240"/>
      <c r="AO3823" s="240"/>
      <c r="AP3823" s="240"/>
      <c r="AQ3823" s="240"/>
      <c r="AR3823" s="240"/>
      <c r="AS3823" s="240"/>
      <c r="AT3823" s="256"/>
      <c r="AU3823" s="256"/>
      <c r="AV3823" s="259"/>
      <c r="AW3823" s="259"/>
      <c r="AX3823" s="256"/>
      <c r="AY3823" s="256"/>
      <c r="AZ3823" s="256"/>
      <c r="BA3823" s="256"/>
      <c r="BB3823" s="256"/>
      <c r="BC3823" s="256"/>
      <c r="BD3823" s="256"/>
      <c r="BE3823" s="256"/>
      <c r="BF3823" s="256"/>
      <c r="BG3823" s="256"/>
      <c r="BH3823" s="256"/>
      <c r="BI3823" s="256"/>
      <c r="BJ3823" s="256"/>
      <c r="BK3823" s="256"/>
      <c r="BL3823" s="262"/>
      <c r="BM3823" s="262"/>
      <c r="BN3823" s="262"/>
      <c r="BO3823" s="262"/>
      <c r="BP3823" s="262"/>
      <c r="BQ3823" s="262"/>
      <c r="BR3823" s="270"/>
      <c r="BS3823" s="270"/>
      <c r="BT3823" s="270"/>
      <c r="BU3823" s="270"/>
      <c r="BV3823" s="270"/>
      <c r="BW3823" s="270"/>
      <c r="BX3823" s="256"/>
      <c r="BY3823" s="256"/>
      <c r="BZ3823" s="256"/>
      <c r="CA3823" s="267"/>
      <c r="CB3823" s="267"/>
      <c r="CC3823" s="274"/>
      <c r="CD3823" s="267"/>
      <c r="CE3823" s="267"/>
      <c r="CF3823" s="267"/>
      <c r="CG3823" s="267"/>
      <c r="CH3823" s="267"/>
      <c r="CI3823" s="267"/>
      <c r="CJ3823" s="267"/>
      <c r="CK3823" s="267"/>
      <c r="CL3823" s="265"/>
      <c r="CM3823" s="272"/>
      <c r="CN3823" s="264"/>
      <c r="CO3823" s="177"/>
      <c r="CP3823" s="226"/>
      <c r="CQ3823" s="226"/>
      <c r="CR3823" s="226"/>
      <c r="CS3823" s="178"/>
      <c r="CT3823" s="178"/>
      <c r="CU3823" s="178"/>
      <c r="CV3823" s="178"/>
      <c r="CW3823" s="178"/>
      <c r="CX3823" s="178"/>
      <c r="CY3823" s="178"/>
      <c r="CZ3823" s="178"/>
      <c r="DA3823" s="178"/>
    </row>
    <row r="3824" spans="1:105" s="120" customFormat="1" ht="15" customHeight="1">
      <c r="A3824" s="229"/>
      <c r="B3824" s="347"/>
      <c r="C3824" s="350"/>
      <c r="D3824" s="238"/>
      <c r="E3824" s="238"/>
      <c r="F3824" s="245" t="s">
        <v>83</v>
      </c>
      <c r="G3824" s="246"/>
      <c r="H3824" s="82"/>
      <c r="I3824" s="82"/>
      <c r="J3824" s="82"/>
      <c r="K3824" s="82"/>
      <c r="L3824" s="82"/>
      <c r="M3824" s="82"/>
      <c r="N3824" s="82"/>
      <c r="O3824" s="82"/>
      <c r="P3824" s="82"/>
      <c r="Q3824" s="82"/>
      <c r="R3824" s="82"/>
      <c r="S3824" s="82"/>
      <c r="T3824" s="82"/>
      <c r="U3824" s="82"/>
      <c r="V3824" s="82"/>
      <c r="W3824" s="82"/>
      <c r="X3824" s="82"/>
      <c r="Y3824" s="82"/>
      <c r="Z3824" s="82"/>
      <c r="AA3824" s="82"/>
      <c r="AB3824" s="82"/>
      <c r="AC3824" s="35"/>
      <c r="AD3824" s="35"/>
      <c r="AE3824" s="35"/>
      <c r="AF3824" s="35"/>
      <c r="AG3824" s="35"/>
      <c r="AH3824" s="35"/>
      <c r="AI3824" s="35"/>
      <c r="AJ3824" s="35"/>
      <c r="AK3824" s="35"/>
      <c r="AL3824" s="35"/>
      <c r="AM3824" s="241"/>
      <c r="AN3824" s="241"/>
      <c r="AO3824" s="241"/>
      <c r="AP3824" s="241"/>
      <c r="AQ3824" s="241"/>
      <c r="AR3824" s="241"/>
      <c r="AS3824" s="241"/>
      <c r="AT3824" s="257"/>
      <c r="AU3824" s="257"/>
      <c r="AV3824" s="260"/>
      <c r="AW3824" s="260"/>
      <c r="AX3824" s="257"/>
      <c r="AY3824" s="257"/>
      <c r="AZ3824" s="257"/>
      <c r="BA3824" s="257"/>
      <c r="BB3824" s="257"/>
      <c r="BC3824" s="257"/>
      <c r="BD3824" s="257"/>
      <c r="BE3824" s="257"/>
      <c r="BF3824" s="257"/>
      <c r="BG3824" s="257"/>
      <c r="BH3824" s="257"/>
      <c r="BI3824" s="257"/>
      <c r="BJ3824" s="257"/>
      <c r="BK3824" s="257"/>
      <c r="BL3824" s="263"/>
      <c r="BM3824" s="263"/>
      <c r="BN3824" s="263"/>
      <c r="BO3824" s="263"/>
      <c r="BP3824" s="263"/>
      <c r="BQ3824" s="263"/>
      <c r="BR3824" s="271"/>
      <c r="BS3824" s="271"/>
      <c r="BT3824" s="271"/>
      <c r="BU3824" s="271"/>
      <c r="BV3824" s="271"/>
      <c r="BW3824" s="271"/>
      <c r="BX3824" s="257"/>
      <c r="BY3824" s="257"/>
      <c r="BZ3824" s="257"/>
      <c r="CA3824" s="268"/>
      <c r="CB3824" s="268"/>
      <c r="CC3824" s="275"/>
      <c r="CD3824" s="268"/>
      <c r="CE3824" s="268"/>
      <c r="CF3824" s="268"/>
      <c r="CG3824" s="268"/>
      <c r="CH3824" s="268"/>
      <c r="CI3824" s="268"/>
      <c r="CJ3824" s="268"/>
      <c r="CK3824" s="268"/>
      <c r="CL3824" s="265"/>
      <c r="CM3824" s="272"/>
      <c r="CN3824" s="264"/>
      <c r="CO3824" s="177"/>
      <c r="CP3824" s="226"/>
      <c r="CQ3824" s="226"/>
      <c r="CR3824" s="226"/>
      <c r="CS3824" s="178"/>
      <c r="CT3824" s="178"/>
      <c r="CU3824" s="178"/>
      <c r="CV3824" s="178"/>
      <c r="CW3824" s="178"/>
      <c r="CX3824" s="178"/>
      <c r="CY3824" s="178"/>
      <c r="CZ3824" s="178"/>
      <c r="DA3824" s="178"/>
    </row>
    <row r="3825" spans="1:105" s="120" customFormat="1" ht="15" customHeight="1">
      <c r="A3825" s="227">
        <f t="shared" ref="A3825:A3881" si="1190">A3817+1</f>
        <v>474</v>
      </c>
      <c r="B3825" s="345" t="s">
        <v>1101</v>
      </c>
      <c r="C3825" s="584" t="s">
        <v>1102</v>
      </c>
      <c r="D3825" s="236">
        <v>44610</v>
      </c>
      <c r="E3825" s="236" t="s">
        <v>353</v>
      </c>
      <c r="F3825" s="253" t="s">
        <v>80</v>
      </c>
      <c r="G3825" s="254"/>
      <c r="H3825" s="82" t="s">
        <v>69</v>
      </c>
      <c r="I3825" s="82" t="s">
        <v>973</v>
      </c>
      <c r="J3825" s="82" t="s">
        <v>61</v>
      </c>
      <c r="K3825" s="82" t="s">
        <v>61</v>
      </c>
      <c r="L3825" s="82" t="s">
        <v>61</v>
      </c>
      <c r="M3825" s="82" t="s">
        <v>61</v>
      </c>
      <c r="N3825" s="82" t="s">
        <v>61</v>
      </c>
      <c r="O3825" s="82" t="s">
        <v>973</v>
      </c>
      <c r="P3825" s="82" t="s">
        <v>61</v>
      </c>
      <c r="Q3825" s="82" t="s">
        <v>61</v>
      </c>
      <c r="R3825" s="82" t="s">
        <v>67</v>
      </c>
      <c r="S3825" s="82" t="s">
        <v>61</v>
      </c>
      <c r="T3825" s="82" t="s">
        <v>61</v>
      </c>
      <c r="U3825" s="82" t="s">
        <v>61</v>
      </c>
      <c r="V3825" s="82"/>
      <c r="W3825" s="82" t="s">
        <v>60</v>
      </c>
      <c r="X3825" s="82" t="s">
        <v>60</v>
      </c>
      <c r="Y3825" s="82" t="s">
        <v>60</v>
      </c>
      <c r="Z3825" s="82" t="s">
        <v>60</v>
      </c>
      <c r="AA3825" s="82" t="s">
        <v>60</v>
      </c>
      <c r="AB3825" s="82" t="s">
        <v>60</v>
      </c>
      <c r="AC3825" s="82"/>
      <c r="AD3825" s="82" t="s">
        <v>60</v>
      </c>
      <c r="AE3825" s="82" t="s">
        <v>60</v>
      </c>
      <c r="AF3825" s="82" t="s">
        <v>60</v>
      </c>
      <c r="AG3825" s="82" t="s">
        <v>60</v>
      </c>
      <c r="AH3825" s="82" t="s">
        <v>60</v>
      </c>
      <c r="AI3825" s="82" t="s">
        <v>1471</v>
      </c>
      <c r="AJ3825" s="82"/>
      <c r="AK3825" s="82" t="s">
        <v>61</v>
      </c>
      <c r="AL3825" s="82" t="s">
        <v>61</v>
      </c>
      <c r="AM3825" s="239">
        <f>COUNTIF(H3825:AL3825,"PH")+COUNTIF(H3825:AL3825,"PH/L")+COUNTIF(H3825:AL3825,"PM")</f>
        <v>0</v>
      </c>
      <c r="AN3825" s="239">
        <f>COUNTIF(H3825:AL3825,"PD")+COUNTIF(H3825:AL3825,"PDD")+COUNTIF(H3825:AL3825,"P/DS")/2+COUNTIF(H3825:AL3825,"PMD")</f>
        <v>0</v>
      </c>
      <c r="AO3825" s="239">
        <f>COUNTIF(H3825:AL3825,"PN")+COUNTIF(H3825:AL3825,"P/NS")/2+COUNTIF(H3825:AL3825,"PH")+COUNTIF(H3825:AL3825,"PH/F")/2+COUNTIF(H3825:AL3825,"PH/L")/2+COUNTIF(H3825:AL3825,"PM")</f>
        <v>0</v>
      </c>
      <c r="AP3825" s="239">
        <f>COUNTIF(H3825:AL3825,"BH")+COUNTIF(H3825:AL3825,"AL/BL")+COUNTIF(H3825:AL3825,"UL/BL")+COUNTIF(H3825:AL3825,"BM")</f>
        <v>0</v>
      </c>
      <c r="AQ3825" s="239">
        <f>COUNTIF(H3825:AL3825,"DS")+COUNTIF(H3825:AL3825,"AL/DS")/2+COUNTIF(H3825:AL3825,"UL/DS")/2+COUNTIF(H3825:AL3825,"CT")+COUNTIF(H3825:AL3825,"MD")</f>
        <v>11.5</v>
      </c>
      <c r="AR3825" s="239">
        <f>COUNTIF(H3825:AL3825,"NS")+COUNTIF(H3825:AL3825,"AL/NS")/2+COUNTIF(H3825:AL3825,"UL/NS")/2+COUNTIF(H3825:AL3825,"BH")+COUNTIF(H3825:AL3825,"AL/BF")/2+COUNTIF(H3825:AL3825,"AL/BL")/2+COUNTIF(H3825:AL3825,"UL/BL")/2+COUNTIF(H3825:AL3825,"UL/BF")/2+COUNTIF(H3825:AL3825,"BM")</f>
        <v>12</v>
      </c>
      <c r="AS3825" s="239">
        <f>COUNTIF(H3825:AL3825,"AL")+COUNTIF(H3825:AL3825,"AL/DS")/2+COUNTIF(H3825:AL3825,"AL/NS")/2+COUNTIF(H3825:AL3825,"NH")+COUNTIF(H3825:AL3825,"SL")+COUNTIF(H3825:AL3825,"NHD")+COUNTIF(H3825:AL3825,"B")+COUNTIF(H3825:AL3825,"HL")+COUNTIF(H3825:AL3825,"AL/BF")/2+COUNTIF(H3825:AL3825,"AL/BL")/2</f>
        <v>2</v>
      </c>
      <c r="AT3825" s="255">
        <f>COUNTIF(H3825:AL3825,"PD")+COUNTIF(H3825:AL3825,"PN")+COUNTIF(H3825:AL3825,"P/DS")/2+COUNTIF(H3825:AL3825,"P/NS")/2+COUNTIF(H3825:AL3825,"DS")+COUNTIF(H3825:AL3825,"NS")+COUNTIF(H3825:AL3825,"AL")+COUNTIF(H3825:AL3825,"AL/DS")+COUNTIF(H3825:AL3825,"AL/NS")+COUNTIF(H3825:AL3825,"NH")+COUNTIF(H3825:AL3825,"SL")+COUNTIF(H3825:AL3825,"UL/DS")/2+COUNTIF(H3825:AL3825,"UL/NS")/2+COUNTIF(H3825:AL3825,"CT")+COUNTIF(H3825:AL3825,"NHD")+COUNTIF(H3825:AL3825,"PDD")+COUNTIF(H3825:AL3825,"B")+COUNTIF(H3825:AL3825,"HL")+COUNTIF(H3825:AL3825,"PH")+COUNTIF(H3825:AL3825,"BH")+COUNTIF(H3825:AL3825,"AL/BF")+COUNTIF(H3825:AL3825,"AL/BL")+COUNTIF(H3825:AL3825,"UL/BF")/2+COUNTIF(H3825:AL3825,"UL/BL")/2+COUNTIF(H3825:AL3825,"PH/F")/2+COUNTIF(H3825:AL3825,"PH/L")/2+COUNTIF(H3825:AL3825,"MD")+COUNTIF(H3825:AL3825,"PMD")+COUNTIF(H3825:AL3825,"PM")+COUNTIF(H3825:AL3825,"BM")</f>
        <v>25.5</v>
      </c>
      <c r="AU3825" s="255">
        <f>COUNTIF(H3825:AL3825,"P/DS")/2+COUNTIF(H3825:AL3825,"P/NS")/2+COUNTIF(H3825:AL3825,"IL")+COUNTIF(H3825:AL3825,"NL")+COUNTIF(H3825:AL3825,"UL")+COUNTIF(H3825:AL3825,"UL/DS")/2+COUNTIF(H3825:AL3825,"UL/NS")/2+COUNTIF(H3825:AL3825,"KT")+COUNTIF(H3825:AL3825,"UL/BF")/2+COUNTIF(H3825:AL3825,"UL/BL")/2+COUNTIF(H3825:AL3825,"PH/F")/2+COUNTIF(H3825:AL3825,"PH/L")/2+COUNTIF(H3825:AL3825,"NB")</f>
        <v>0.5</v>
      </c>
      <c r="AV3825" s="258">
        <f>COUNTIF(H3825:AL3825,"PN")+COUNTIF(H3825:AL3825,"TVD")+COUNTIF(H3825:AL3825,"PH")+COUNTIF(H3825:AL3825,"PM")+COUNTIF(H3825:AL3825,"PDD")-COUNTIFS(H3825:AL3825,"PN",H3832:AL3832,"&gt;=3")-COUNTIFS(H3825:AL3825,"PM",H3832:AL3832,"&gt;=3")</f>
        <v>0</v>
      </c>
      <c r="AW3825" s="258">
        <f>COUNTIF(H3825:AL3825,"NS")+COUNTIF(H3825:AL3825,"D")+COUNTIF(H3825:AL3825,"BH")+COUNTIF(H3825:AL3825,"NHD")+COUNTIF(H3825:AL3825,"BM")-COUNTIFS(H3825:AL3825,"NS",H3832:AL3832,"&gt;=3")-COUNTIFS(H3825:AL3825,"BH",H3832:AL3832,"&gt;=3")-COUNTIFS(H3825:AL3825,"BM",H3832:AL3832,"&gt;=3")</f>
        <v>14</v>
      </c>
      <c r="AX3825" s="255">
        <f>COUNTIF(H3825:AL3825,"AL")+COUNTIF(H3825:AL3825,"AL/DS")/2+COUNTIF(H3825:AL3825,"AL/NS")/2+COUNTIF(H3825:AL3825,"AL/BF")+COUNTIF(H3825:AL3825,"AL/BL")/2</f>
        <v>1</v>
      </c>
      <c r="AY3825" s="255">
        <f>COUNTIF(H3825:AL3825,"SL")</f>
        <v>0</v>
      </c>
      <c r="AZ3825" s="255">
        <f>COUNTIF(H3825:AL3825,"NH")</f>
        <v>1</v>
      </c>
      <c r="BA3825" s="255">
        <f>COUNTIF(H3825:AL3825,"HL")</f>
        <v>0</v>
      </c>
      <c r="BB3825" s="255">
        <f>COUNTIF(G3825:AL3825,"P/DS")/2+COUNTIF(G3825:AL3825,"P/NS")/2+COUNTIF(G3825:AL3825,"UL")+COUNTIF(G3825:AL3825,"UL/DS")/2+COUNTIF(G3825:AL3825,"UL/NS")/2+COUNTIF(G3825:AL3825,"UL/BL")/2+COUNTIF(G3825:AL3825,"UL/BF")/2+COUNTIF(G3825:AL3825,"PH/F")/2+COUNTIF(G3825:AL3825,"PH/L")/2</f>
        <v>0.5</v>
      </c>
      <c r="BC3825" s="255">
        <f>COUNTIF(H3825:AL3825,"NB")</f>
        <v>0</v>
      </c>
      <c r="BD3825" s="255">
        <f>COUNTIF(H3825:AL3825,"NL")</f>
        <v>0</v>
      </c>
      <c r="BE3825" s="255">
        <f>COUNTIF(H3825:AL3825,"IL")</f>
        <v>0</v>
      </c>
      <c r="BF3825" s="255">
        <f>COUNTIF(H3825:AL3825,"KT")</f>
        <v>0</v>
      </c>
      <c r="BG3825" s="255">
        <f>COUNTIF(H3825:AL3825,"L70")</f>
        <v>0</v>
      </c>
      <c r="BH3825" s="255">
        <f>COUNTIF(H3825:AL3825,"MD")</f>
        <v>0</v>
      </c>
      <c r="BI3825" s="255">
        <f>COUNTIF(H3825:AL3825,"PMD")</f>
        <v>0</v>
      </c>
      <c r="BJ3825" s="255">
        <f>COUNTIF(H3825:AL3825,"PM")</f>
        <v>0</v>
      </c>
      <c r="BK3825" s="255">
        <f>COUNTIF(H3825:AL3825,"BM")</f>
        <v>0</v>
      </c>
      <c r="BL3825" s="261">
        <f>SUMIF(H3825:AL3825,"PD",H3826:AL3826)+SUMIF(H3825:AL3825,"PN",H3826:AL3826)+SUMIF(H3825:AL3825,"P/DS",H3826:AL3826)+SUMIF(H3825:AL3825,"PN/F",H3826:AL3826)+SUMIF(H3825:AL3825,"PN/L",H3826:AL3826)+SUMIF(H3825:AL3825,"TV",H3826:AL3826)+SUMIF(H3825:AL3825,"TVD",H3826:AL3826)+SUMIF(H3825:AL3825,"PDD",H3826:AL3826)</f>
        <v>0</v>
      </c>
      <c r="BM3825" s="261">
        <f>SUMIF(H3825:AL3825,"PD",H3827:AL3827)+SUMIF(H3825:AL3825,"PN",H3827:AL3827)+SUMIF(H3825:AL3825,"P/DS",H3827:AL3827)+SUMIF(H3825:AL3825,"PN/F",H3827:AL3827)+SUMIF(H3825:AL3825,"PN/L",H3827:AL3827)+SUMIF(H3825:AL3825,"TV",H3827:AL3827)+SUMIF(H3825:AL3825,"TVD",H3827:AL3827)+SUMIF(H3825:AL3825,"PDD",H3827:AL3827)+SUMIF(H3825:AL3825,"PMD",H3827:AL3827)</f>
        <v>0</v>
      </c>
      <c r="BN3825" s="261">
        <f>SUMIF(H3825:AL3825,"PD",H3828:AL3828)+SUMIF(H3825:AL3825,"PN",H3828:AL3828)+SUMIF(H3825:AL3825,"P/DS",H3828:AL3828)+SUMIF(H3825:AL3825,"PN/F",H3828:AL3828)+SUMIF(H3825:AL3825,"PN/L",H3828:AL3828)+SUMIF(H3825:AL3825,"TV",H3828:AL3828)+SUMIF(H3825:AL3825,"TVD",H3828:AL3828)</f>
        <v>0</v>
      </c>
      <c r="BO3825" s="261">
        <f>SUMIF(H3825:AL3825,"PD",H3829:AL3829)+SUMIF(H3825:AL3825,"PN",H3829:AL3829)+SUMIF(H3825:AL3825,"P/DS",H3829:AL3829)+SUMIF(H3825:AL3825,"PN/F",H3829:AL3829)+SUMIF(H3825:AL3825,"PN/L",H3829:AL3829)+SUMIF(H3825:AL3825,"TV",H3829:AL3829)+SUMIF(H3825:AL3825,"TVD",H3829:AL3829)</f>
        <v>0</v>
      </c>
      <c r="BP3825" s="261">
        <f>SUMIF(H3825:AL3825,"PD",H3830:AL3830)+SUMIF(H3825:AL3825,"PN",H3830:AL3830)+SUMIF(H3825:AL3825,"P/DS",H3830:AL3830)+SUMIF(H3825:AL3825,"PN/F",H3830:AL3830)+SUMIF(H3825:AL3825,"PN/L",H3830:AL3830)+SUMIF(H3825:AL3825,"TV",H3830:AL3830)+SUMIF(H3825:AL3825,"TVD",H3830:AL3830)+SUMIF(H3825:AL3825,"PDD",H3830:AL3830)+SUMIF(H3825:AL3825,"PH",H3830:AL3830)+SUMIF(H3825:AL3825,"PM",H3830:AL3830)</f>
        <v>0</v>
      </c>
      <c r="BQ3825" s="261">
        <f>SUMIF(H3825:AL3825,"PD",H3831:AL3831)+SUMIF(H3825:AL3825,"PN",H3831:AL3831)+SUMIF(H3825:AL3825,"P/DS",H3831:AL3831)+SUMIF(H3825:AL3825,"PN/F",H3831:AL3831)+SUMIF(H3825:AL3825,"PN/L",H3831:AL3831)+SUMIF(H3825:AL3825,"TV",H3831:AL3831)+SUMIF(H3825:AL3825,"TVD",H3831:AL3831)+SUMIF(H3825:AL3825,"PDD",H3831:AL3831)+SUMIF(H3825:AL3825,"PH",H3831:AL3831)+SUMIF(H3825:AL3825,"PM",H3831:AL3831)</f>
        <v>0</v>
      </c>
      <c r="BR3825" s="269">
        <f>SUM(H3826:AL3826)-BL3825</f>
        <v>39.5</v>
      </c>
      <c r="BS3825" s="269">
        <f>SUM(H3827:AL3827)-BM3825</f>
        <v>12</v>
      </c>
      <c r="BT3825" s="269">
        <f>SUM(H3828:AL3828)-BN3825</f>
        <v>0</v>
      </c>
      <c r="BU3825" s="269">
        <f>SUM(H3829:AL3829)-BO3825</f>
        <v>13</v>
      </c>
      <c r="BV3825" s="269">
        <f>SUM(H3830:AL3830)-BP3825</f>
        <v>0</v>
      </c>
      <c r="BW3825" s="269">
        <f>SUM(H3831:AL3831)-BQ3825</f>
        <v>0</v>
      </c>
      <c r="BX3825" s="255">
        <f>SUMIF(H3825:AL3825,"PD",H3832:AL3832)+SUMIF(H3825:AL3825,"PN",H3832:AL3832)+SUMIF(H3825:AL3825,"P/DS",H3832:AL3832)+SUMIF(H3825:AL3825,"PN/F",H3832:AL3832)+SUMIF(H3825:AL3825,"PN/L",H3832:AL3832)</f>
        <v>0</v>
      </c>
      <c r="BY3825" s="255">
        <f>SUM(H3832:AL3832)-BX3825</f>
        <v>4.5</v>
      </c>
      <c r="BZ3825" s="255">
        <f t="shared" ref="BZ3825" si="1191">+SUM(BL3825:BW3832)</f>
        <v>64.5</v>
      </c>
      <c r="CA3825" s="266">
        <f>(COUNTIFS(H3825:AL3825,"PD",H3826:AL3826,"&gt;=2"))*0.5-IF(CN3825="VP",COUNTIFS($H$16:$AL$16,"SAT",H3825:AL3825,"PD",H3826:AL3826,"&gt;=2"))*0.5</f>
        <v>0</v>
      </c>
      <c r="CB3825" s="266">
        <f>(COUNTIFS(H3825:AL3825,"PN",H3827:AL3827,"&gt;=0.5",H3826:AL3826,"&gt;=1.5"))*0.5+COUNTIFS(H3825:AL3825,"PDD",H3827:AL3827,"&gt;=0.5",H3826:AL3826,"&gt;=1.5")*0.5</f>
        <v>0</v>
      </c>
      <c r="CC3825" s="273">
        <f>(COUNTIFS(H3825:AL3825,"TV",H3827:AL3827,"&gt;=10"))*0.5+(COUNTIFS(H3825:AL3825,"PMD",H3827:AL3827,"&gt;=2"))*0.5</f>
        <v>0</v>
      </c>
      <c r="CD3825" s="266">
        <f>(COUNTIFS(H3825:AL3825,"TVD",H3829:AL3829,"&gt;=6.5",H3827:AL3827,"&gt;=3.5"))*0.5</f>
        <v>0</v>
      </c>
      <c r="CE3825" s="266">
        <f>(COUNTIFS(H3825:AL3825,"PD",H3830:AL3830,"&gt;=10"))*0.5</f>
        <v>0</v>
      </c>
      <c r="CF3825" s="266">
        <f>(COUNTIFS(H3825:AL3825,"PDD",H3830:AL3830,"&gt;=3.5",H3831:AL3831,"&gt;=6.5")+COUNTIFS(H3825:AL3825,"PH",H3831:AL3831,"&gt;=0.5",H3830:AL3830,"&gt;=1.5")+COUNTIFS(H3825:AL3825,"PM",H3831:AL3831,"&gt;=0.5",H3830:AL3830,"&gt;=1.5"))*0.5</f>
        <v>0</v>
      </c>
      <c r="CG3825" s="266">
        <f>(COUNTIFS(H3825:AL3825,"DS",H3826:AL3826,"&gt;=2")+COUNTIFS(H3825:AL3825,"AL/DS",H3826:AL3826,"&gt;=2"))*0.5-IF(CN3825="VP",COUNTIFS($H$16:$AL$16,"SAT",H3825:AL3825,"DS",H3826:AL3826,"&gt;=2"))*0.5</f>
        <v>3.5</v>
      </c>
      <c r="CH3825" s="266">
        <f>(COUNTIFS(H3825:AL3825,"NS",H3827:AL3827,"&gt;=0.5",H3826:AL3826,"&gt;=1.5")+COUNTIFS(H3825:AL3825,"AL/NS",H3827:AL3827,"&gt;=0.5",H3826:AL3826,"&gt;=1.5")+COUNTIFS(H3825:AL3825,"NHD",H3827:AL3827,"&gt;=4.5",H3830:AL3830,"&gt;=2",H3826:AL3826,"&gt;=1.5"))*0.5</f>
        <v>5</v>
      </c>
      <c r="CI3825" s="266">
        <f>(COUNTIF(H3827:AL3827,"&gt;=10")+COUNTIFS(H3825:AL3825,"MD",H3827:AL3827,"&gt;=2")-COUNTIFS(H3825:AL3825,"TV",H3827:AL3827,"&gt;=10"))*0.5</f>
        <v>0</v>
      </c>
      <c r="CJ3825" s="266">
        <f>(COUNTIFS(H3825:AL3825,"D",H3829:AL3829,"&gt;=6.5",H3827:AL3827,"&gt;=3.5"))*0.5</f>
        <v>0.5</v>
      </c>
      <c r="CK3825" s="266">
        <f>(COUNTIF(H3830:AL3830,"&gt;=10")-COUNTIFS(H3825:AL3825,"PD",H3830:AL3830,"&gt;=10"))*0.5</f>
        <v>0</v>
      </c>
      <c r="CL3825" s="265">
        <f>(COUNTIFS(H3825:AL3825,"NHD",H3830:AL3830,"&gt;=3.5",H3831:AL3831,"&gt;=6.5")+COUNTIFS(H3825:AL3825,"BH",H3830:AL3830,"&gt;=1.5",H3831:AL3831,"&gt;=0.5")+COUNTIFS(H3825:AL3825,"BM",H3830:AL3830,"&gt;=1.5",H3831:AL3831,"&gt;=0.5")+COUNTIFS(H3825:AL3825,"D",H3830:AL3830,"&gt;=1.5",H3831:AL3831,"&gt;=0.5"))*0.5</f>
        <v>0</v>
      </c>
      <c r="CM3825" s="272"/>
      <c r="CN3825" s="264" t="s">
        <v>723</v>
      </c>
      <c r="CO3825" s="177">
        <f t="shared" ref="CO3825" si="1192">+AM3825+AN3825+AO3825+AP3825+AQ3825+AR3825+AS3825+AU3825+BG3825</f>
        <v>26</v>
      </c>
      <c r="CP3825" s="225">
        <f>+SUM(I3826:I3831)-I3832</f>
        <v>9.5</v>
      </c>
      <c r="CQ3825" s="225">
        <f>+SUM(J3826:J3831)-J3832</f>
        <v>2.5</v>
      </c>
      <c r="CR3825" s="225">
        <f>+SUM(K3826:K3831)-K3832</f>
        <v>2.5</v>
      </c>
      <c r="CS3825" s="178"/>
      <c r="CT3825" s="178"/>
      <c r="CU3825" s="178"/>
      <c r="CV3825" s="178"/>
      <c r="CW3825" s="178"/>
      <c r="CX3825" s="178"/>
      <c r="CY3825" s="178"/>
      <c r="CZ3825" s="178"/>
      <c r="DA3825" s="178"/>
    </row>
    <row r="3826" spans="1:105" s="120" customFormat="1" ht="15" customHeight="1">
      <c r="A3826" s="228"/>
      <c r="B3826" s="346"/>
      <c r="C3826" s="585"/>
      <c r="D3826" s="237"/>
      <c r="E3826" s="237"/>
      <c r="F3826" s="242" t="s">
        <v>82</v>
      </c>
      <c r="G3826" s="121">
        <v>1.5</v>
      </c>
      <c r="H3826" s="83"/>
      <c r="I3826" s="83"/>
      <c r="J3826" s="83">
        <v>2</v>
      </c>
      <c r="K3826" s="83">
        <v>2</v>
      </c>
      <c r="L3826" s="83">
        <v>2</v>
      </c>
      <c r="M3826" s="83">
        <v>2</v>
      </c>
      <c r="N3826" s="83">
        <v>2</v>
      </c>
      <c r="O3826" s="83"/>
      <c r="P3826" s="83">
        <v>2</v>
      </c>
      <c r="Q3826" s="83">
        <v>2</v>
      </c>
      <c r="R3826" s="83"/>
      <c r="S3826" s="83">
        <v>2</v>
      </c>
      <c r="T3826" s="83">
        <v>2</v>
      </c>
      <c r="U3826" s="83">
        <v>2</v>
      </c>
      <c r="V3826" s="83"/>
      <c r="W3826" s="83">
        <v>4.5</v>
      </c>
      <c r="X3826" s="83">
        <v>2.5</v>
      </c>
      <c r="Y3826" s="83">
        <v>2.5</v>
      </c>
      <c r="Z3826" s="83">
        <v>0</v>
      </c>
      <c r="AA3826" s="83">
        <v>2.5</v>
      </c>
      <c r="AB3826" s="83">
        <v>2.5</v>
      </c>
      <c r="AC3826" s="79"/>
      <c r="AD3826" s="79">
        <v>2.5</v>
      </c>
      <c r="AE3826" s="79"/>
      <c r="AF3826" s="79"/>
      <c r="AG3826" s="79"/>
      <c r="AH3826" s="79">
        <v>2.5</v>
      </c>
      <c r="AI3826" s="79"/>
      <c r="AJ3826" s="79"/>
      <c r="AK3826" s="79"/>
      <c r="AL3826" s="79"/>
      <c r="AM3826" s="240"/>
      <c r="AN3826" s="240"/>
      <c r="AO3826" s="240"/>
      <c r="AP3826" s="240"/>
      <c r="AQ3826" s="240"/>
      <c r="AR3826" s="240"/>
      <c r="AS3826" s="240"/>
      <c r="AT3826" s="256"/>
      <c r="AU3826" s="256"/>
      <c r="AV3826" s="259"/>
      <c r="AW3826" s="259"/>
      <c r="AX3826" s="256"/>
      <c r="AY3826" s="256"/>
      <c r="AZ3826" s="256"/>
      <c r="BA3826" s="256"/>
      <c r="BB3826" s="256"/>
      <c r="BC3826" s="256"/>
      <c r="BD3826" s="256"/>
      <c r="BE3826" s="256"/>
      <c r="BF3826" s="256"/>
      <c r="BG3826" s="256"/>
      <c r="BH3826" s="256"/>
      <c r="BI3826" s="256"/>
      <c r="BJ3826" s="256"/>
      <c r="BK3826" s="256"/>
      <c r="BL3826" s="262"/>
      <c r="BM3826" s="262"/>
      <c r="BN3826" s="262"/>
      <c r="BO3826" s="262"/>
      <c r="BP3826" s="262"/>
      <c r="BQ3826" s="262"/>
      <c r="BR3826" s="270"/>
      <c r="BS3826" s="270"/>
      <c r="BT3826" s="270"/>
      <c r="BU3826" s="270"/>
      <c r="BV3826" s="270"/>
      <c r="BW3826" s="270"/>
      <c r="BX3826" s="256"/>
      <c r="BY3826" s="256"/>
      <c r="BZ3826" s="256"/>
      <c r="CA3826" s="267"/>
      <c r="CB3826" s="267"/>
      <c r="CC3826" s="274"/>
      <c r="CD3826" s="267"/>
      <c r="CE3826" s="267"/>
      <c r="CF3826" s="267"/>
      <c r="CG3826" s="267"/>
      <c r="CH3826" s="267"/>
      <c r="CI3826" s="267"/>
      <c r="CJ3826" s="267"/>
      <c r="CK3826" s="267"/>
      <c r="CL3826" s="265"/>
      <c r="CM3826" s="272"/>
      <c r="CN3826" s="264"/>
      <c r="CO3826" s="177"/>
      <c r="CP3826" s="226"/>
      <c r="CQ3826" s="226"/>
      <c r="CR3826" s="226"/>
      <c r="CS3826" s="178"/>
      <c r="CT3826" s="178"/>
      <c r="CU3826" s="178"/>
      <c r="CV3826" s="178"/>
      <c r="CW3826" s="178"/>
      <c r="CX3826" s="178"/>
      <c r="CY3826" s="178"/>
      <c r="CZ3826" s="178"/>
      <c r="DA3826" s="178"/>
    </row>
    <row r="3827" spans="1:105" s="120" customFormat="1" ht="15" customHeight="1">
      <c r="A3827" s="228"/>
      <c r="B3827" s="346"/>
      <c r="C3827" s="585"/>
      <c r="D3827" s="237"/>
      <c r="E3827" s="237"/>
      <c r="F3827" s="243"/>
      <c r="G3827" s="122">
        <v>2</v>
      </c>
      <c r="H3827" s="84"/>
      <c r="I3827" s="84">
        <v>3</v>
      </c>
      <c r="J3827" s="84">
        <v>0.5</v>
      </c>
      <c r="K3827" s="84">
        <v>0.5</v>
      </c>
      <c r="L3827" s="84">
        <v>0.5</v>
      </c>
      <c r="M3827" s="84">
        <v>0.5</v>
      </c>
      <c r="N3827" s="84">
        <v>0.5</v>
      </c>
      <c r="O3827" s="84">
        <v>4</v>
      </c>
      <c r="P3827" s="84">
        <v>0.5</v>
      </c>
      <c r="Q3827" s="84">
        <v>0.5</v>
      </c>
      <c r="R3827" s="84"/>
      <c r="S3827" s="84">
        <v>0.5</v>
      </c>
      <c r="T3827" s="84">
        <v>0.5</v>
      </c>
      <c r="U3827" s="84">
        <v>0.5</v>
      </c>
      <c r="V3827" s="84"/>
      <c r="W3827" s="84"/>
      <c r="X3827" s="84"/>
      <c r="Y3827" s="84"/>
      <c r="Z3827" s="84"/>
      <c r="AA3827" s="84"/>
      <c r="AB3827" s="84"/>
      <c r="AC3827" s="80"/>
      <c r="AD3827" s="80"/>
      <c r="AE3827" s="80"/>
      <c r="AF3827" s="80"/>
      <c r="AG3827" s="80"/>
      <c r="AH3827" s="80"/>
      <c r="AI3827" s="80"/>
      <c r="AJ3827" s="80"/>
      <c r="AK3827" s="80"/>
      <c r="AL3827" s="80"/>
      <c r="AM3827" s="240"/>
      <c r="AN3827" s="240"/>
      <c r="AO3827" s="240"/>
      <c r="AP3827" s="240"/>
      <c r="AQ3827" s="240"/>
      <c r="AR3827" s="240"/>
      <c r="AS3827" s="240"/>
      <c r="AT3827" s="256"/>
      <c r="AU3827" s="256"/>
      <c r="AV3827" s="259"/>
      <c r="AW3827" s="259"/>
      <c r="AX3827" s="256"/>
      <c r="AY3827" s="256"/>
      <c r="AZ3827" s="256"/>
      <c r="BA3827" s="256"/>
      <c r="BB3827" s="256"/>
      <c r="BC3827" s="256"/>
      <c r="BD3827" s="256"/>
      <c r="BE3827" s="256"/>
      <c r="BF3827" s="256"/>
      <c r="BG3827" s="256"/>
      <c r="BH3827" s="256"/>
      <c r="BI3827" s="256"/>
      <c r="BJ3827" s="256"/>
      <c r="BK3827" s="256"/>
      <c r="BL3827" s="262"/>
      <c r="BM3827" s="262"/>
      <c r="BN3827" s="262"/>
      <c r="BO3827" s="262"/>
      <c r="BP3827" s="262"/>
      <c r="BQ3827" s="262"/>
      <c r="BR3827" s="270"/>
      <c r="BS3827" s="270"/>
      <c r="BT3827" s="270"/>
      <c r="BU3827" s="270"/>
      <c r="BV3827" s="270"/>
      <c r="BW3827" s="270"/>
      <c r="BX3827" s="256"/>
      <c r="BY3827" s="256"/>
      <c r="BZ3827" s="256"/>
      <c r="CA3827" s="267"/>
      <c r="CB3827" s="267"/>
      <c r="CC3827" s="274"/>
      <c r="CD3827" s="267"/>
      <c r="CE3827" s="267"/>
      <c r="CF3827" s="267"/>
      <c r="CG3827" s="267"/>
      <c r="CH3827" s="267"/>
      <c r="CI3827" s="267"/>
      <c r="CJ3827" s="267"/>
      <c r="CK3827" s="267"/>
      <c r="CL3827" s="265"/>
      <c r="CM3827" s="272"/>
      <c r="CN3827" s="264"/>
      <c r="CO3827" s="177"/>
      <c r="CP3827" s="226"/>
      <c r="CQ3827" s="226"/>
      <c r="CR3827" s="226"/>
      <c r="CS3827" s="178"/>
      <c r="CT3827" s="178"/>
      <c r="CU3827" s="178"/>
      <c r="CV3827" s="178"/>
      <c r="CW3827" s="178"/>
      <c r="CX3827" s="178"/>
      <c r="CY3827" s="178"/>
      <c r="CZ3827" s="178"/>
      <c r="DA3827" s="178"/>
    </row>
    <row r="3828" spans="1:105" s="120" customFormat="1" ht="15" customHeight="1">
      <c r="A3828" s="228"/>
      <c r="B3828" s="346"/>
      <c r="C3828" s="585"/>
      <c r="D3828" s="237"/>
      <c r="E3828" s="237"/>
      <c r="F3828" s="243"/>
      <c r="G3828" s="122">
        <v>2.1</v>
      </c>
      <c r="H3828" s="84"/>
      <c r="I3828" s="84"/>
      <c r="J3828" s="84"/>
      <c r="K3828" s="84"/>
      <c r="L3828" s="84"/>
      <c r="M3828" s="84"/>
      <c r="N3828" s="84"/>
      <c r="O3828" s="84"/>
      <c r="P3828" s="84"/>
      <c r="Q3828" s="84"/>
      <c r="R3828" s="84"/>
      <c r="S3828" s="84"/>
      <c r="T3828" s="84"/>
      <c r="U3828" s="84"/>
      <c r="V3828" s="84"/>
      <c r="W3828" s="84"/>
      <c r="X3828" s="84"/>
      <c r="Y3828" s="84"/>
      <c r="Z3828" s="84"/>
      <c r="AA3828" s="84"/>
      <c r="AB3828" s="84"/>
      <c r="AC3828" s="80"/>
      <c r="AD3828" s="80"/>
      <c r="AE3828" s="80"/>
      <c r="AF3828" s="80"/>
      <c r="AG3828" s="80"/>
      <c r="AH3828" s="80"/>
      <c r="AI3828" s="80"/>
      <c r="AJ3828" s="80"/>
      <c r="AK3828" s="80"/>
      <c r="AL3828" s="80"/>
      <c r="AM3828" s="240"/>
      <c r="AN3828" s="240"/>
      <c r="AO3828" s="240"/>
      <c r="AP3828" s="240"/>
      <c r="AQ3828" s="240"/>
      <c r="AR3828" s="240"/>
      <c r="AS3828" s="240"/>
      <c r="AT3828" s="256"/>
      <c r="AU3828" s="256"/>
      <c r="AV3828" s="259"/>
      <c r="AW3828" s="259"/>
      <c r="AX3828" s="256"/>
      <c r="AY3828" s="256"/>
      <c r="AZ3828" s="256"/>
      <c r="BA3828" s="256"/>
      <c r="BB3828" s="256"/>
      <c r="BC3828" s="256"/>
      <c r="BD3828" s="256"/>
      <c r="BE3828" s="256"/>
      <c r="BF3828" s="256"/>
      <c r="BG3828" s="256"/>
      <c r="BH3828" s="256"/>
      <c r="BI3828" s="256"/>
      <c r="BJ3828" s="256"/>
      <c r="BK3828" s="256"/>
      <c r="BL3828" s="262"/>
      <c r="BM3828" s="262"/>
      <c r="BN3828" s="262"/>
      <c r="BO3828" s="262"/>
      <c r="BP3828" s="262"/>
      <c r="BQ3828" s="262"/>
      <c r="BR3828" s="270"/>
      <c r="BS3828" s="270"/>
      <c r="BT3828" s="270"/>
      <c r="BU3828" s="270"/>
      <c r="BV3828" s="270"/>
      <c r="BW3828" s="270"/>
      <c r="BX3828" s="256"/>
      <c r="BY3828" s="256"/>
      <c r="BZ3828" s="256"/>
      <c r="CA3828" s="267"/>
      <c r="CB3828" s="267"/>
      <c r="CC3828" s="274"/>
      <c r="CD3828" s="267"/>
      <c r="CE3828" s="267"/>
      <c r="CF3828" s="267"/>
      <c r="CG3828" s="267"/>
      <c r="CH3828" s="267"/>
      <c r="CI3828" s="267"/>
      <c r="CJ3828" s="267"/>
      <c r="CK3828" s="267"/>
      <c r="CL3828" s="265"/>
      <c r="CM3828" s="272"/>
      <c r="CN3828" s="264"/>
      <c r="CO3828" s="177"/>
      <c r="CP3828" s="226"/>
      <c r="CQ3828" s="226"/>
      <c r="CR3828" s="226"/>
      <c r="CS3828" s="178"/>
      <c r="CT3828" s="178"/>
      <c r="CU3828" s="178"/>
      <c r="CV3828" s="178"/>
      <c r="CW3828" s="178"/>
      <c r="CX3828" s="178"/>
      <c r="CY3828" s="178"/>
      <c r="CZ3828" s="178"/>
      <c r="DA3828" s="178"/>
    </row>
    <row r="3829" spans="1:105" s="120" customFormat="1" ht="15" customHeight="1">
      <c r="A3829" s="228"/>
      <c r="B3829" s="346"/>
      <c r="C3829" s="585"/>
      <c r="D3829" s="237"/>
      <c r="E3829" s="237"/>
      <c r="F3829" s="243"/>
      <c r="G3829" s="122">
        <v>2.7</v>
      </c>
      <c r="H3829" s="84"/>
      <c r="I3829" s="84">
        <v>6.5</v>
      </c>
      <c r="J3829" s="84"/>
      <c r="K3829" s="84"/>
      <c r="L3829" s="84"/>
      <c r="M3829" s="84"/>
      <c r="N3829" s="84"/>
      <c r="O3829" s="84">
        <v>6.5</v>
      </c>
      <c r="P3829" s="84"/>
      <c r="Q3829" s="84"/>
      <c r="R3829" s="84"/>
      <c r="S3829" s="84"/>
      <c r="T3829" s="84"/>
      <c r="U3829" s="84"/>
      <c r="V3829" s="84"/>
      <c r="W3829" s="84"/>
      <c r="X3829" s="84"/>
      <c r="Y3829" s="84"/>
      <c r="Z3829" s="84"/>
      <c r="AA3829" s="84"/>
      <c r="AB3829" s="84"/>
      <c r="AC3829" s="80"/>
      <c r="AD3829" s="80"/>
      <c r="AE3829" s="80"/>
      <c r="AF3829" s="80"/>
      <c r="AG3829" s="80"/>
      <c r="AH3829" s="80"/>
      <c r="AI3829" s="80"/>
      <c r="AJ3829" s="80"/>
      <c r="AK3829" s="80"/>
      <c r="AL3829" s="80"/>
      <c r="AM3829" s="240"/>
      <c r="AN3829" s="240"/>
      <c r="AO3829" s="240"/>
      <c r="AP3829" s="240"/>
      <c r="AQ3829" s="240"/>
      <c r="AR3829" s="240"/>
      <c r="AS3829" s="240"/>
      <c r="AT3829" s="256"/>
      <c r="AU3829" s="256"/>
      <c r="AV3829" s="259"/>
      <c r="AW3829" s="259"/>
      <c r="AX3829" s="256"/>
      <c r="AY3829" s="256"/>
      <c r="AZ3829" s="256"/>
      <c r="BA3829" s="256"/>
      <c r="BB3829" s="256"/>
      <c r="BC3829" s="256"/>
      <c r="BD3829" s="256"/>
      <c r="BE3829" s="256"/>
      <c r="BF3829" s="256"/>
      <c r="BG3829" s="256"/>
      <c r="BH3829" s="256"/>
      <c r="BI3829" s="256"/>
      <c r="BJ3829" s="256"/>
      <c r="BK3829" s="256"/>
      <c r="BL3829" s="262"/>
      <c r="BM3829" s="262"/>
      <c r="BN3829" s="262"/>
      <c r="BO3829" s="262"/>
      <c r="BP3829" s="262"/>
      <c r="BQ3829" s="262"/>
      <c r="BR3829" s="270"/>
      <c r="BS3829" s="270"/>
      <c r="BT3829" s="270"/>
      <c r="BU3829" s="270"/>
      <c r="BV3829" s="270"/>
      <c r="BW3829" s="270"/>
      <c r="BX3829" s="256"/>
      <c r="BY3829" s="256"/>
      <c r="BZ3829" s="256"/>
      <c r="CA3829" s="267"/>
      <c r="CB3829" s="267"/>
      <c r="CC3829" s="274"/>
      <c r="CD3829" s="267"/>
      <c r="CE3829" s="267"/>
      <c r="CF3829" s="267"/>
      <c r="CG3829" s="267"/>
      <c r="CH3829" s="267"/>
      <c r="CI3829" s="267"/>
      <c r="CJ3829" s="267"/>
      <c r="CK3829" s="267"/>
      <c r="CL3829" s="265"/>
      <c r="CM3829" s="272"/>
      <c r="CN3829" s="264"/>
      <c r="CO3829" s="177"/>
      <c r="CP3829" s="226"/>
      <c r="CQ3829" s="226"/>
      <c r="CR3829" s="226"/>
      <c r="CS3829" s="178"/>
      <c r="CT3829" s="178"/>
      <c r="CU3829" s="178"/>
      <c r="CV3829" s="178"/>
      <c r="CW3829" s="178"/>
      <c r="CX3829" s="178"/>
      <c r="CY3829" s="178"/>
      <c r="CZ3829" s="178"/>
      <c r="DA3829" s="178"/>
    </row>
    <row r="3830" spans="1:105" s="120" customFormat="1" ht="15" customHeight="1">
      <c r="A3830" s="228"/>
      <c r="B3830" s="346"/>
      <c r="C3830" s="585"/>
      <c r="D3830" s="237"/>
      <c r="E3830" s="237"/>
      <c r="F3830" s="243"/>
      <c r="G3830" s="122">
        <v>3</v>
      </c>
      <c r="H3830" s="84"/>
      <c r="I3830" s="84"/>
      <c r="J3830" s="84"/>
      <c r="K3830" s="84"/>
      <c r="L3830" s="84"/>
      <c r="M3830" s="84"/>
      <c r="N3830" s="84"/>
      <c r="O3830" s="84"/>
      <c r="P3830" s="84"/>
      <c r="Q3830" s="84"/>
      <c r="R3830" s="84"/>
      <c r="S3830" s="84"/>
      <c r="T3830" s="84"/>
      <c r="U3830" s="84"/>
      <c r="V3830" s="84"/>
      <c r="W3830" s="84"/>
      <c r="X3830" s="84"/>
      <c r="Y3830" s="84"/>
      <c r="Z3830" s="84"/>
      <c r="AA3830" s="84"/>
      <c r="AB3830" s="84"/>
      <c r="AC3830" s="80"/>
      <c r="AD3830" s="80"/>
      <c r="AE3830" s="80"/>
      <c r="AF3830" s="80"/>
      <c r="AG3830" s="80"/>
      <c r="AH3830" s="80"/>
      <c r="AI3830" s="80"/>
      <c r="AJ3830" s="80"/>
      <c r="AK3830" s="80"/>
      <c r="AL3830" s="80"/>
      <c r="AM3830" s="240"/>
      <c r="AN3830" s="240"/>
      <c r="AO3830" s="240"/>
      <c r="AP3830" s="240"/>
      <c r="AQ3830" s="240"/>
      <c r="AR3830" s="240"/>
      <c r="AS3830" s="240"/>
      <c r="AT3830" s="256"/>
      <c r="AU3830" s="256"/>
      <c r="AV3830" s="259"/>
      <c r="AW3830" s="259"/>
      <c r="AX3830" s="256"/>
      <c r="AY3830" s="256"/>
      <c r="AZ3830" s="256"/>
      <c r="BA3830" s="256"/>
      <c r="BB3830" s="256"/>
      <c r="BC3830" s="256"/>
      <c r="BD3830" s="256"/>
      <c r="BE3830" s="256"/>
      <c r="BF3830" s="256"/>
      <c r="BG3830" s="256"/>
      <c r="BH3830" s="256"/>
      <c r="BI3830" s="256"/>
      <c r="BJ3830" s="256"/>
      <c r="BK3830" s="256"/>
      <c r="BL3830" s="262"/>
      <c r="BM3830" s="262"/>
      <c r="BN3830" s="262"/>
      <c r="BO3830" s="262"/>
      <c r="BP3830" s="262"/>
      <c r="BQ3830" s="262"/>
      <c r="BR3830" s="270"/>
      <c r="BS3830" s="270"/>
      <c r="BT3830" s="270"/>
      <c r="BU3830" s="270"/>
      <c r="BV3830" s="270"/>
      <c r="BW3830" s="270"/>
      <c r="BX3830" s="256"/>
      <c r="BY3830" s="256"/>
      <c r="BZ3830" s="256"/>
      <c r="CA3830" s="267"/>
      <c r="CB3830" s="267"/>
      <c r="CC3830" s="274"/>
      <c r="CD3830" s="267"/>
      <c r="CE3830" s="267"/>
      <c r="CF3830" s="267"/>
      <c r="CG3830" s="267"/>
      <c r="CH3830" s="267"/>
      <c r="CI3830" s="267"/>
      <c r="CJ3830" s="267"/>
      <c r="CK3830" s="267"/>
      <c r="CL3830" s="265"/>
      <c r="CM3830" s="272"/>
      <c r="CN3830" s="264"/>
      <c r="CO3830" s="177"/>
      <c r="CP3830" s="226"/>
      <c r="CQ3830" s="226"/>
      <c r="CR3830" s="226"/>
      <c r="CS3830" s="178"/>
      <c r="CT3830" s="178"/>
      <c r="CU3830" s="178"/>
      <c r="CV3830" s="178"/>
      <c r="CW3830" s="178"/>
      <c r="CX3830" s="178"/>
      <c r="CY3830" s="178"/>
      <c r="CZ3830" s="178"/>
      <c r="DA3830" s="178"/>
    </row>
    <row r="3831" spans="1:105" s="120" customFormat="1" ht="15" customHeight="1">
      <c r="A3831" s="228"/>
      <c r="B3831" s="346"/>
      <c r="C3831" s="585"/>
      <c r="D3831" s="237"/>
      <c r="E3831" s="237"/>
      <c r="F3831" s="244"/>
      <c r="G3831" s="123">
        <v>3.9</v>
      </c>
      <c r="H3831" s="85"/>
      <c r="I3831" s="85"/>
      <c r="J3831" s="85"/>
      <c r="K3831" s="85"/>
      <c r="L3831" s="85"/>
      <c r="M3831" s="85"/>
      <c r="N3831" s="85"/>
      <c r="O3831" s="85"/>
      <c r="P3831" s="85"/>
      <c r="Q3831" s="85"/>
      <c r="R3831" s="85"/>
      <c r="S3831" s="85"/>
      <c r="T3831" s="85"/>
      <c r="U3831" s="85"/>
      <c r="V3831" s="85"/>
      <c r="W3831" s="85"/>
      <c r="X3831" s="85"/>
      <c r="Y3831" s="85"/>
      <c r="Z3831" s="85"/>
      <c r="AA3831" s="85"/>
      <c r="AB3831" s="85"/>
      <c r="AC3831" s="81"/>
      <c r="AD3831" s="81"/>
      <c r="AE3831" s="81"/>
      <c r="AF3831" s="81"/>
      <c r="AG3831" s="81"/>
      <c r="AH3831" s="81"/>
      <c r="AI3831" s="81"/>
      <c r="AJ3831" s="81"/>
      <c r="AK3831" s="81"/>
      <c r="AL3831" s="81"/>
      <c r="AM3831" s="240"/>
      <c r="AN3831" s="240"/>
      <c r="AO3831" s="240"/>
      <c r="AP3831" s="240"/>
      <c r="AQ3831" s="240"/>
      <c r="AR3831" s="240"/>
      <c r="AS3831" s="240"/>
      <c r="AT3831" s="256"/>
      <c r="AU3831" s="256"/>
      <c r="AV3831" s="259"/>
      <c r="AW3831" s="259"/>
      <c r="AX3831" s="256"/>
      <c r="AY3831" s="256"/>
      <c r="AZ3831" s="256"/>
      <c r="BA3831" s="256"/>
      <c r="BB3831" s="256"/>
      <c r="BC3831" s="256"/>
      <c r="BD3831" s="256"/>
      <c r="BE3831" s="256"/>
      <c r="BF3831" s="256"/>
      <c r="BG3831" s="256"/>
      <c r="BH3831" s="256"/>
      <c r="BI3831" s="256"/>
      <c r="BJ3831" s="256"/>
      <c r="BK3831" s="256"/>
      <c r="BL3831" s="262"/>
      <c r="BM3831" s="262"/>
      <c r="BN3831" s="262"/>
      <c r="BO3831" s="262"/>
      <c r="BP3831" s="262"/>
      <c r="BQ3831" s="262"/>
      <c r="BR3831" s="270"/>
      <c r="BS3831" s="270"/>
      <c r="BT3831" s="270"/>
      <c r="BU3831" s="270"/>
      <c r="BV3831" s="270"/>
      <c r="BW3831" s="270"/>
      <c r="BX3831" s="256"/>
      <c r="BY3831" s="256"/>
      <c r="BZ3831" s="256"/>
      <c r="CA3831" s="267"/>
      <c r="CB3831" s="267"/>
      <c r="CC3831" s="274"/>
      <c r="CD3831" s="267"/>
      <c r="CE3831" s="267"/>
      <c r="CF3831" s="267"/>
      <c r="CG3831" s="267"/>
      <c r="CH3831" s="267"/>
      <c r="CI3831" s="267"/>
      <c r="CJ3831" s="267"/>
      <c r="CK3831" s="267"/>
      <c r="CL3831" s="265"/>
      <c r="CM3831" s="272"/>
      <c r="CN3831" s="264"/>
      <c r="CO3831" s="177"/>
      <c r="CP3831" s="226"/>
      <c r="CQ3831" s="226"/>
      <c r="CR3831" s="226"/>
      <c r="CS3831" s="178"/>
      <c r="CT3831" s="178"/>
      <c r="CU3831" s="178"/>
      <c r="CV3831" s="178"/>
      <c r="CW3831" s="178"/>
      <c r="CX3831" s="178"/>
      <c r="CY3831" s="178"/>
      <c r="CZ3831" s="178"/>
      <c r="DA3831" s="178"/>
    </row>
    <row r="3832" spans="1:105" s="120" customFormat="1" ht="15" customHeight="1">
      <c r="A3832" s="229"/>
      <c r="B3832" s="347"/>
      <c r="C3832" s="586"/>
      <c r="D3832" s="238"/>
      <c r="E3832" s="238"/>
      <c r="F3832" s="245" t="s">
        <v>83</v>
      </c>
      <c r="G3832" s="246"/>
      <c r="H3832" s="82"/>
      <c r="I3832" s="82"/>
      <c r="J3832" s="82"/>
      <c r="K3832" s="82"/>
      <c r="L3832" s="82"/>
      <c r="M3832" s="82"/>
      <c r="N3832" s="82"/>
      <c r="O3832" s="82"/>
      <c r="P3832" s="82"/>
      <c r="Q3832" s="82">
        <v>2</v>
      </c>
      <c r="R3832" s="82"/>
      <c r="S3832" s="82"/>
      <c r="T3832" s="82">
        <v>0.5</v>
      </c>
      <c r="U3832" s="82"/>
      <c r="V3832" s="82"/>
      <c r="W3832" s="82"/>
      <c r="X3832" s="82"/>
      <c r="Y3832" s="82"/>
      <c r="Z3832" s="82"/>
      <c r="AA3832" s="82"/>
      <c r="AB3832" s="82"/>
      <c r="AC3832" s="35"/>
      <c r="AD3832" s="35">
        <v>2</v>
      </c>
      <c r="AE3832" s="35"/>
      <c r="AF3832" s="35"/>
      <c r="AG3832" s="35"/>
      <c r="AH3832" s="35"/>
      <c r="AI3832" s="35"/>
      <c r="AJ3832" s="35"/>
      <c r="AK3832" s="35"/>
      <c r="AL3832" s="35"/>
      <c r="AM3832" s="241"/>
      <c r="AN3832" s="241"/>
      <c r="AO3832" s="241"/>
      <c r="AP3832" s="241"/>
      <c r="AQ3832" s="241"/>
      <c r="AR3832" s="241"/>
      <c r="AS3832" s="241"/>
      <c r="AT3832" s="257"/>
      <c r="AU3832" s="257"/>
      <c r="AV3832" s="260"/>
      <c r="AW3832" s="260"/>
      <c r="AX3832" s="257"/>
      <c r="AY3832" s="257"/>
      <c r="AZ3832" s="257"/>
      <c r="BA3832" s="257"/>
      <c r="BB3832" s="257"/>
      <c r="BC3832" s="257"/>
      <c r="BD3832" s="257"/>
      <c r="BE3832" s="257"/>
      <c r="BF3832" s="257"/>
      <c r="BG3832" s="257"/>
      <c r="BH3832" s="257"/>
      <c r="BI3832" s="257"/>
      <c r="BJ3832" s="257"/>
      <c r="BK3832" s="257"/>
      <c r="BL3832" s="263"/>
      <c r="BM3832" s="263"/>
      <c r="BN3832" s="263"/>
      <c r="BO3832" s="263"/>
      <c r="BP3832" s="263"/>
      <c r="BQ3832" s="263"/>
      <c r="BR3832" s="271"/>
      <c r="BS3832" s="271"/>
      <c r="BT3832" s="271"/>
      <c r="BU3832" s="271"/>
      <c r="BV3832" s="271"/>
      <c r="BW3832" s="271"/>
      <c r="BX3832" s="257"/>
      <c r="BY3832" s="257"/>
      <c r="BZ3832" s="257"/>
      <c r="CA3832" s="268"/>
      <c r="CB3832" s="268"/>
      <c r="CC3832" s="275"/>
      <c r="CD3832" s="268"/>
      <c r="CE3832" s="268"/>
      <c r="CF3832" s="268"/>
      <c r="CG3832" s="268"/>
      <c r="CH3832" s="268"/>
      <c r="CI3832" s="268"/>
      <c r="CJ3832" s="268"/>
      <c r="CK3832" s="268"/>
      <c r="CL3832" s="265"/>
      <c r="CM3832" s="272"/>
      <c r="CN3832" s="264"/>
      <c r="CO3832" s="177"/>
      <c r="CP3832" s="226"/>
      <c r="CQ3832" s="226"/>
      <c r="CR3832" s="226"/>
      <c r="CS3832" s="178"/>
      <c r="CT3832" s="178"/>
      <c r="CU3832" s="178"/>
      <c r="CV3832" s="178"/>
      <c r="CW3832" s="178"/>
      <c r="CX3832" s="178"/>
      <c r="CY3832" s="178"/>
      <c r="CZ3832" s="178"/>
      <c r="DA3832" s="178"/>
    </row>
    <row r="3833" spans="1:105" s="120" customFormat="1" ht="15" customHeight="1">
      <c r="A3833" s="227">
        <f t="shared" si="1190"/>
        <v>475</v>
      </c>
      <c r="B3833" s="345" t="s">
        <v>1143</v>
      </c>
      <c r="C3833" s="584" t="s">
        <v>1144</v>
      </c>
      <c r="D3833" s="236">
        <v>44616</v>
      </c>
      <c r="E3833" s="236" t="s">
        <v>353</v>
      </c>
      <c r="F3833" s="253" t="s">
        <v>80</v>
      </c>
      <c r="G3833" s="351"/>
      <c r="H3833" s="82" t="s">
        <v>69</v>
      </c>
      <c r="I3833" s="82"/>
      <c r="J3833" s="82" t="s">
        <v>61</v>
      </c>
      <c r="K3833" s="82" t="s">
        <v>61</v>
      </c>
      <c r="L3833" s="82" t="s">
        <v>61</v>
      </c>
      <c r="M3833" s="82" t="s">
        <v>61</v>
      </c>
      <c r="N3833" s="82" t="s">
        <v>61</v>
      </c>
      <c r="O3833" s="82"/>
      <c r="P3833" s="82" t="s">
        <v>61</v>
      </c>
      <c r="Q3833" s="82" t="s">
        <v>61</v>
      </c>
      <c r="R3833" s="82" t="s">
        <v>61</v>
      </c>
      <c r="S3833" s="82" t="s">
        <v>61</v>
      </c>
      <c r="T3833" s="82" t="s">
        <v>61</v>
      </c>
      <c r="U3833" s="82" t="s">
        <v>61</v>
      </c>
      <c r="V3833" s="82"/>
      <c r="W3833" s="82" t="s">
        <v>60</v>
      </c>
      <c r="X3833" s="82" t="s">
        <v>60</v>
      </c>
      <c r="Y3833" s="82" t="s">
        <v>60</v>
      </c>
      <c r="Z3833" s="82" t="s">
        <v>60</v>
      </c>
      <c r="AA3833" s="82" t="s">
        <v>60</v>
      </c>
      <c r="AB3833" s="82" t="s">
        <v>60</v>
      </c>
      <c r="AC3833" s="82"/>
      <c r="AD3833" s="82" t="s">
        <v>60</v>
      </c>
      <c r="AE3833" s="82" t="s">
        <v>60</v>
      </c>
      <c r="AF3833" s="82" t="s">
        <v>60</v>
      </c>
      <c r="AG3833" s="82" t="s">
        <v>60</v>
      </c>
      <c r="AH3833" s="82" t="s">
        <v>60</v>
      </c>
      <c r="AI3833" s="82" t="s">
        <v>1471</v>
      </c>
      <c r="AJ3833" s="82"/>
      <c r="AK3833" s="82" t="s">
        <v>61</v>
      </c>
      <c r="AL3833" s="82" t="s">
        <v>61</v>
      </c>
      <c r="AM3833" s="239">
        <f>COUNTIF(H3833:AL3833,"PH")+COUNTIF(H3833:AL3833,"PH/L")+COUNTIF(H3833:AL3833,"PM")</f>
        <v>0</v>
      </c>
      <c r="AN3833" s="239">
        <f>COUNTIF(H3833:AL3833,"PD")+COUNTIF(H3833:AL3833,"PDD")+COUNTIF(H3833:AL3833,"P/DS")/2+COUNTIF(H3833:AL3833,"PMD")</f>
        <v>0</v>
      </c>
      <c r="AO3833" s="239">
        <f>COUNTIF(H3833:AL3833,"PN")+COUNTIF(H3833:AL3833,"P/NS")/2+COUNTIF(H3833:AL3833,"PH")+COUNTIF(H3833:AL3833,"PH/F")/2+COUNTIF(H3833:AL3833,"PH/L")/2+COUNTIF(H3833:AL3833,"PM")</f>
        <v>0</v>
      </c>
      <c r="AP3833" s="239">
        <f>COUNTIF(H3833:AL3833,"BH")+COUNTIF(H3833:AL3833,"AL/BL")+COUNTIF(H3833:AL3833,"UL/BL")+COUNTIF(H3833:AL3833,"BM")</f>
        <v>0</v>
      </c>
      <c r="AQ3833" s="239">
        <f>COUNTIF(H3833:AL3833,"DS")+COUNTIF(H3833:AL3833,"AL/DS")/2+COUNTIF(H3833:AL3833,"UL/DS")/2+COUNTIF(H3833:AL3833,"CT")+COUNTIF(H3833:AL3833,"MD")</f>
        <v>11.5</v>
      </c>
      <c r="AR3833" s="239">
        <f>COUNTIF(H3833:AL3833,"NS")+COUNTIF(H3833:AL3833,"AL/NS")/2+COUNTIF(H3833:AL3833,"UL/NS")/2+COUNTIF(H3833:AL3833,"BH")+COUNTIF(H3833:AL3833,"AL/BF")/2+COUNTIF(H3833:AL3833,"AL/BL")/2+COUNTIF(H3833:AL3833,"UL/BL")/2+COUNTIF(H3833:AL3833,"UL/BF")/2+COUNTIF(H3833:AL3833,"BM")</f>
        <v>13</v>
      </c>
      <c r="AS3833" s="239">
        <f>COUNTIF(H3833:AL3833,"AL")+COUNTIF(H3833:AL3833,"AL/DS")/2+COUNTIF(H3833:AL3833,"AL/NS")/2+COUNTIF(H3833:AL3833,"NH")+COUNTIF(H3833:AL3833,"SL")+COUNTIF(H3833:AL3833,"NHD")+COUNTIF(H3833:AL3833,"B")+COUNTIF(H3833:AL3833,"HL")+COUNTIF(H3833:AL3833,"AL/BF")/2+COUNTIF(H3833:AL3833,"AL/BL")/2</f>
        <v>1</v>
      </c>
      <c r="AT3833" s="255">
        <f>COUNTIF(H3833:AL3833,"PD")+COUNTIF(H3833:AL3833,"PN")+COUNTIF(H3833:AL3833,"P/DS")/2+COUNTIF(H3833:AL3833,"P/NS")/2+COUNTIF(H3833:AL3833,"DS")+COUNTIF(H3833:AL3833,"NS")+COUNTIF(H3833:AL3833,"AL")+COUNTIF(H3833:AL3833,"AL/DS")+COUNTIF(H3833:AL3833,"AL/NS")+COUNTIF(H3833:AL3833,"NH")+COUNTIF(H3833:AL3833,"SL")+COUNTIF(H3833:AL3833,"UL/DS")/2+COUNTIF(H3833:AL3833,"UL/NS")/2+COUNTIF(H3833:AL3833,"CT")+COUNTIF(H3833:AL3833,"NHD")+COUNTIF(H3833:AL3833,"PDD")+COUNTIF(H3833:AL3833,"B")+COUNTIF(H3833:AL3833,"HL")+COUNTIF(H3833:AL3833,"PH")+COUNTIF(H3833:AL3833,"BH")+COUNTIF(H3833:AL3833,"AL/BF")+COUNTIF(H3833:AL3833,"AL/BL")+COUNTIF(H3833:AL3833,"UL/BF")/2+COUNTIF(H3833:AL3833,"UL/BL")/2+COUNTIF(H3833:AL3833,"PH/F")/2+COUNTIF(H3833:AL3833,"PH/L")/2+COUNTIF(H3833:AL3833,"MD")+COUNTIF(H3833:AL3833,"PMD")+COUNTIF(H3833:AL3833,"PM")+COUNTIF(H3833:AL3833,"BM")</f>
        <v>25.5</v>
      </c>
      <c r="AU3833" s="255">
        <f>COUNTIF(H3833:AL3833,"P/DS")/2+COUNTIF(H3833:AL3833,"P/NS")/2+COUNTIF(H3833:AL3833,"IL")+COUNTIF(H3833:AL3833,"NL")+COUNTIF(H3833:AL3833,"UL")+COUNTIF(H3833:AL3833,"UL/DS")/2+COUNTIF(H3833:AL3833,"UL/NS")/2+COUNTIF(H3833:AL3833,"KT")+COUNTIF(H3833:AL3833,"UL/BF")/2+COUNTIF(H3833:AL3833,"UL/BL")/2+COUNTIF(H3833:AL3833,"PH/F")/2+COUNTIF(H3833:AL3833,"PH/L")/2+COUNTIF(H3833:AL3833,"NB")</f>
        <v>0.5</v>
      </c>
      <c r="AV3833" s="258">
        <f>COUNTIF(H3833:AL3833,"PN")+COUNTIF(H3833:AL3833,"TVD")+COUNTIF(H3833:AL3833,"PH")+COUNTIF(H3833:AL3833,"PM")+COUNTIF(H3833:AL3833,"PDD")-COUNTIFS(H3833:AL3833,"PN",H3840:AL3840,"&gt;=3")-COUNTIFS(H3833:AL3833,"PM",H3840:AL3840,"&gt;=3")</f>
        <v>0</v>
      </c>
      <c r="AW3833" s="258">
        <f>COUNTIF(H3833:AL3833,"NS")+COUNTIF(H3833:AL3833,"D")+COUNTIF(H3833:AL3833,"BH")+COUNTIF(H3833:AL3833,"NHD")+COUNTIF(H3833:AL3833,"BM")-COUNTIFS(H3833:AL3833,"NS",H3840:AL3840,"&gt;=3")-COUNTIFS(H3833:AL3833,"BH",H3840:AL3840,"&gt;=3")-COUNTIFS(H3833:AL3833,"BM",H3840:AL3840,"&gt;=3")</f>
        <v>13</v>
      </c>
      <c r="AX3833" s="255">
        <f>COUNTIF(H3833:AL3833,"AL")+COUNTIF(H3833:AL3833,"AL/DS")/2+COUNTIF(H3833:AL3833,"AL/NS")/2+COUNTIF(H3833:AL3833,"AL/BF")+COUNTIF(H3833:AL3833,"AL/BL")/2</f>
        <v>0</v>
      </c>
      <c r="AY3833" s="255">
        <f>COUNTIF(H3833:AL3833,"SL")</f>
        <v>0</v>
      </c>
      <c r="AZ3833" s="255">
        <f>COUNTIF(H3833:AL3833,"NH")</f>
        <v>1</v>
      </c>
      <c r="BA3833" s="255">
        <f>COUNTIF(H3833:AL3833,"HL")</f>
        <v>0</v>
      </c>
      <c r="BB3833" s="255">
        <f>COUNTIF(G3833:AL3833,"P/DS")/2+COUNTIF(G3833:AL3833,"P/NS")/2+COUNTIF(G3833:AL3833,"UL")+COUNTIF(G3833:AL3833,"UL/DS")/2+COUNTIF(G3833:AL3833,"UL/NS")/2+COUNTIF(G3833:AL3833,"UL/BL")/2+COUNTIF(G3833:AL3833,"UL/BF")/2+COUNTIF(G3833:AL3833,"PH/F")/2+COUNTIF(G3833:AL3833,"PH/L")/2</f>
        <v>0.5</v>
      </c>
      <c r="BC3833" s="255">
        <f>COUNTIF(H3833:AL3833,"NB")</f>
        <v>0</v>
      </c>
      <c r="BD3833" s="255">
        <f>COUNTIF(H3833:AL3833,"NL")</f>
        <v>0</v>
      </c>
      <c r="BE3833" s="255">
        <f>COUNTIF(H3833:AL3833,"IL")</f>
        <v>0</v>
      </c>
      <c r="BF3833" s="255">
        <f>COUNTIF(H3833:AL3833,"KT")</f>
        <v>0</v>
      </c>
      <c r="BG3833" s="255">
        <f>COUNTIF(H3833:AL3833,"L70")</f>
        <v>0</v>
      </c>
      <c r="BH3833" s="255">
        <f>COUNTIF(H3833:AL3833,"MD")</f>
        <v>0</v>
      </c>
      <c r="BI3833" s="255">
        <f>COUNTIF(H3833:AL3833,"PMD")</f>
        <v>0</v>
      </c>
      <c r="BJ3833" s="255">
        <f>COUNTIF(H3833:AL3833,"PM")</f>
        <v>0</v>
      </c>
      <c r="BK3833" s="255">
        <f>COUNTIF(H3833:AL3833,"BM")</f>
        <v>0</v>
      </c>
      <c r="BL3833" s="261">
        <f>SUMIF(H3833:AL3833,"PD",H3834:AL3834)+SUMIF(H3833:AL3833,"PN",H3834:AL3834)+SUMIF(H3833:AL3833,"P/DS",H3834:AL3834)+SUMIF(H3833:AL3833,"PN/F",H3834:AL3834)+SUMIF(H3833:AL3833,"PN/L",H3834:AL3834)+SUMIF(H3833:AL3833,"TV",H3834:AL3834)+SUMIF(H3833:AL3833,"TVD",H3834:AL3834)+SUMIF(H3833:AL3833,"PDD",H3834:AL3834)</f>
        <v>0</v>
      </c>
      <c r="BM3833" s="261">
        <f>SUMIF(H3833:AL3833,"PD",H3835:AL3835)+SUMIF(H3833:AL3833,"PN",H3835:AL3835)+SUMIF(H3833:AL3833,"P/DS",H3835:AL3835)+SUMIF(H3833:AL3833,"PN/F",H3835:AL3835)+SUMIF(H3833:AL3833,"PN/L",H3835:AL3835)+SUMIF(H3833:AL3833,"TV",H3835:AL3835)+SUMIF(H3833:AL3833,"TVD",H3835:AL3835)+SUMIF(H3833:AL3833,"PDD",H3835:AL3835)+SUMIF(H3833:AL3833,"PMD",H3835:AL3835)</f>
        <v>0</v>
      </c>
      <c r="BN3833" s="261">
        <f>SUMIF(H3833:AL3833,"PD",H3836:AL3836)+SUMIF(H3833:AL3833,"PN",H3836:AL3836)+SUMIF(H3833:AL3833,"P/DS",H3836:AL3836)+SUMIF(H3833:AL3833,"PN/F",H3836:AL3836)+SUMIF(H3833:AL3833,"PN/L",H3836:AL3836)+SUMIF(H3833:AL3833,"TV",H3836:AL3836)+SUMIF(H3833:AL3833,"TVD",H3836:AL3836)</f>
        <v>0</v>
      </c>
      <c r="BO3833" s="261">
        <f>SUMIF(H3833:AL3833,"PD",H3837:AL3837)+SUMIF(H3833:AL3833,"PN",H3837:AL3837)+SUMIF(H3833:AL3833,"P/DS",H3837:AL3837)+SUMIF(H3833:AL3833,"PN/F",H3837:AL3837)+SUMIF(H3833:AL3833,"PN/L",H3837:AL3837)+SUMIF(H3833:AL3833,"TV",H3837:AL3837)+SUMIF(H3833:AL3833,"TVD",H3837:AL3837)</f>
        <v>0</v>
      </c>
      <c r="BP3833" s="261">
        <f>SUMIF(H3833:AL3833,"PD",H3838:AL3838)+SUMIF(H3833:AL3833,"PN",H3838:AL3838)+SUMIF(H3833:AL3833,"P/DS",H3838:AL3838)+SUMIF(H3833:AL3833,"PN/F",H3838:AL3838)+SUMIF(H3833:AL3833,"PN/L",H3838:AL3838)+SUMIF(H3833:AL3833,"TV",H3838:AL3838)+SUMIF(H3833:AL3833,"TVD",H3838:AL3838)+SUMIF(H3833:AL3833,"PDD",H3838:AL3838)+SUMIF(H3833:AL3833,"PH",H3838:AL3838)+SUMIF(H3833:AL3833,"PM",H3838:AL3838)</f>
        <v>0</v>
      </c>
      <c r="BQ3833" s="261">
        <f>SUMIF(H3833:AL3833,"PD",H3839:AL3839)+SUMIF(H3833:AL3833,"PN",H3839:AL3839)+SUMIF(H3833:AL3833,"P/DS",H3839:AL3839)+SUMIF(H3833:AL3833,"PN/F",H3839:AL3839)+SUMIF(H3833:AL3833,"PN/L",H3839:AL3839)+SUMIF(H3833:AL3833,"TV",H3839:AL3839)+SUMIF(H3833:AL3833,"TVD",H3839:AL3839)+SUMIF(H3833:AL3833,"PDD",H3839:AL3839)+SUMIF(H3833:AL3833,"PH",H3839:AL3839)+SUMIF(H3833:AL3833,"PM",H3839:AL3839)</f>
        <v>0</v>
      </c>
      <c r="BR3833" s="269">
        <f>SUM(H3834:AL3834)-BL3833</f>
        <v>36</v>
      </c>
      <c r="BS3833" s="269">
        <f>SUM(H3835:AL3835)-BM3833</f>
        <v>6.5</v>
      </c>
      <c r="BT3833" s="269">
        <f>SUM(H3836:AL3836)-BN3833</f>
        <v>0</v>
      </c>
      <c r="BU3833" s="269">
        <f>SUM(H3837:AL3837)-BO3833</f>
        <v>0</v>
      </c>
      <c r="BV3833" s="269">
        <f>SUM(H3838:AL3838)-BP3833</f>
        <v>0</v>
      </c>
      <c r="BW3833" s="269">
        <f>SUM(H3839:AL3839)-BQ3833</f>
        <v>0</v>
      </c>
      <c r="BX3833" s="255">
        <f>SUMIF(H3833:AL3833,"PD",H3840:AL3840)+SUMIF(H3833:AL3833,"PN",H3840:AL3840)+SUMIF(H3833:AL3833,"P/DS",H3840:AL3840)+SUMIF(H3833:AL3833,"PN/F",H3840:AL3840)+SUMIF(H3833:AL3833,"PN/L",H3840:AL3840)</f>
        <v>0</v>
      </c>
      <c r="BY3833" s="255">
        <f>SUM(H3840:AL3840)-BX3833</f>
        <v>0</v>
      </c>
      <c r="BZ3833" s="255">
        <f t="shared" ref="BZ3833" si="1193">+SUM(BL3833:BW3840)</f>
        <v>42.5</v>
      </c>
      <c r="CA3833" s="266">
        <f>(COUNTIFS(H3833:AL3833,"PD",H3834:AL3834,"&gt;=2"))*0.5-IF(CN3833="VP",COUNTIFS($H$16:$AL$16,"SAT",H3833:AL3833,"PD",H3834:AL3834,"&gt;=2"))*0.5</f>
        <v>0</v>
      </c>
      <c r="CB3833" s="266">
        <f>(COUNTIFS(H3833:AL3833,"PN",H3835:AL3835,"&gt;=0.5",H3834:AL3834,"&gt;=1.5"))*0.5+COUNTIFS(H3833:AL3833,"PDD",H3835:AL3835,"&gt;=0.5",H3834:AL3834,"&gt;=1.5")*0.5</f>
        <v>0</v>
      </c>
      <c r="CC3833" s="273">
        <f>(COUNTIFS(H3833:AL3833,"TV",H3835:AL3835,"&gt;=10"))*0.5+(COUNTIFS(H3833:AL3833,"PMD",H3835:AL3835,"&gt;=2"))*0.5</f>
        <v>0</v>
      </c>
      <c r="CD3833" s="266">
        <f>(COUNTIFS(H3833:AL3833,"TVD",H3837:AL3837,"&gt;=6.5",H3835:AL3835,"&gt;=3.5"))*0.5</f>
        <v>0</v>
      </c>
      <c r="CE3833" s="266">
        <f>(COUNTIFS(H3833:AL3833,"PD",H3838:AL3838,"&gt;=10"))*0.5</f>
        <v>0</v>
      </c>
      <c r="CF3833" s="266">
        <f>(COUNTIFS(H3833:AL3833,"PDD",H3838:AL3838,"&gt;=3.5",H3839:AL3839,"&gt;=6.5")+COUNTIFS(H3833:AL3833,"PH",H3839:AL3839,"&gt;=0.5",H3838:AL3838,"&gt;=1.5")+COUNTIFS(H3833:AL3833,"PM",H3839:AL3839,"&gt;=0.5",H3838:AL3838,"&gt;=1.5"))*0.5</f>
        <v>0</v>
      </c>
      <c r="CG3833" s="266">
        <f>(COUNTIFS(H3833:AL3833,"DS",H3834:AL3834,"&gt;=2")+COUNTIFS(H3833:AL3833,"AL/DS",H3834:AL3834,"&gt;=2"))*0.5-IF(CN3833="VP",COUNTIFS($H$16:$AL$16,"SAT",H3833:AL3833,"DS",H3834:AL3834,"&gt;=2"))*0.5</f>
        <v>2</v>
      </c>
      <c r="CH3833" s="266">
        <f>(COUNTIFS(H3833:AL3833,"NS",H3835:AL3835,"&gt;=0.5",H3834:AL3834,"&gt;=1.5")+COUNTIFS(H3833:AL3833,"AL/NS",H3835:AL3835,"&gt;=0.5",H3834:AL3834,"&gt;=1.5")+COUNTIFS(H3833:AL3833,"NHD",H3835:AL3835,"&gt;=4.5",H3838:AL3838,"&gt;=2",H3834:AL3834,"&gt;=1.5"))*0.5</f>
        <v>6.5</v>
      </c>
      <c r="CI3833" s="266">
        <f>(COUNTIF(H3835:AL3835,"&gt;=10")+COUNTIFS(H3833:AL3833,"MD",H3835:AL3835,"&gt;=2")-COUNTIFS(H3833:AL3833,"TV",H3835:AL3835,"&gt;=10"))*0.5</f>
        <v>0</v>
      </c>
      <c r="CJ3833" s="266">
        <f>(COUNTIFS(H3833:AL3833,"D",H3837:AL3837,"&gt;=6.5",H3835:AL3835,"&gt;=3.5"))*0.5</f>
        <v>0</v>
      </c>
      <c r="CK3833" s="266">
        <f>(COUNTIF(H3838:AL3838,"&gt;=10")-COUNTIFS(H3833:AL3833,"PD",H3838:AL3838,"&gt;=10"))*0.5</f>
        <v>0</v>
      </c>
      <c r="CL3833" s="265">
        <f>(COUNTIFS(H3833:AL3833,"NHD",H3838:AL3838,"&gt;=3.5",H3839:AL3839,"&gt;=6.5")+COUNTIFS(H3833:AL3833,"BH",H3838:AL3838,"&gt;=1.5",H3839:AL3839,"&gt;=0.5")+COUNTIFS(H3833:AL3833,"BM",H3838:AL3838,"&gt;=1.5",H3839:AL3839,"&gt;=0.5")+COUNTIFS(H3833:AL3833,"D",H3838:AL3838,"&gt;=1.5",H3839:AL3839,"&gt;=0.5"))*0.5</f>
        <v>0</v>
      </c>
      <c r="CM3833" s="272"/>
      <c r="CN3833" s="264" t="s">
        <v>723</v>
      </c>
      <c r="CO3833" s="193">
        <f t="shared" ref="CO3833" si="1194">+AM3833+AN3833+AO3833+AP3833+AQ3833+AR3833+AS3833+AU3833+BG3833</f>
        <v>26</v>
      </c>
      <c r="CP3833" s="225">
        <f>+SUM(I3834:I3839)-I3840</f>
        <v>0</v>
      </c>
      <c r="CQ3833" s="225">
        <f>+SUM(J3834:J3839)-J3840</f>
        <v>2.5</v>
      </c>
      <c r="CR3833" s="225">
        <f>+SUM(K3834:K3839)-K3840</f>
        <v>2.5</v>
      </c>
      <c r="CS3833" s="192"/>
      <c r="CT3833" s="192"/>
      <c r="CU3833" s="192"/>
      <c r="CV3833" s="192"/>
      <c r="CW3833" s="192"/>
      <c r="CX3833" s="192"/>
      <c r="CY3833" s="192"/>
      <c r="CZ3833" s="192"/>
      <c r="DA3833" s="192"/>
    </row>
    <row r="3834" spans="1:105" s="120" customFormat="1" ht="15" customHeight="1">
      <c r="A3834" s="228"/>
      <c r="B3834" s="346"/>
      <c r="C3834" s="585"/>
      <c r="D3834" s="237"/>
      <c r="E3834" s="237"/>
      <c r="F3834" s="242" t="s">
        <v>82</v>
      </c>
      <c r="G3834" s="121">
        <v>1.5</v>
      </c>
      <c r="H3834" s="83"/>
      <c r="I3834" s="83"/>
      <c r="J3834" s="83">
        <v>2</v>
      </c>
      <c r="K3834" s="83">
        <v>2</v>
      </c>
      <c r="L3834" s="83">
        <v>2</v>
      </c>
      <c r="M3834" s="83">
        <v>2</v>
      </c>
      <c r="N3834" s="83">
        <v>2</v>
      </c>
      <c r="O3834" s="83"/>
      <c r="P3834" s="83">
        <v>2</v>
      </c>
      <c r="Q3834" s="83">
        <v>2</v>
      </c>
      <c r="R3834" s="83">
        <v>2</v>
      </c>
      <c r="S3834" s="83">
        <v>2</v>
      </c>
      <c r="T3834" s="83">
        <v>2</v>
      </c>
      <c r="U3834" s="83">
        <v>2</v>
      </c>
      <c r="V3834" s="83"/>
      <c r="W3834" s="83"/>
      <c r="X3834" s="83"/>
      <c r="Y3834" s="83">
        <v>2.5</v>
      </c>
      <c r="Z3834" s="83">
        <v>2.5</v>
      </c>
      <c r="AA3834" s="83"/>
      <c r="AB3834" s="83"/>
      <c r="AC3834" s="79"/>
      <c r="AD3834" s="79"/>
      <c r="AE3834" s="79"/>
      <c r="AF3834" s="79">
        <v>2.5</v>
      </c>
      <c r="AG3834" s="79"/>
      <c r="AH3834" s="79">
        <v>2.5</v>
      </c>
      <c r="AI3834" s="79"/>
      <c r="AJ3834" s="79"/>
      <c r="AK3834" s="79">
        <v>2</v>
      </c>
      <c r="AL3834" s="79">
        <v>2</v>
      </c>
      <c r="AM3834" s="240"/>
      <c r="AN3834" s="240"/>
      <c r="AO3834" s="240"/>
      <c r="AP3834" s="240"/>
      <c r="AQ3834" s="240"/>
      <c r="AR3834" s="240"/>
      <c r="AS3834" s="240"/>
      <c r="AT3834" s="256"/>
      <c r="AU3834" s="256"/>
      <c r="AV3834" s="259"/>
      <c r="AW3834" s="259"/>
      <c r="AX3834" s="256"/>
      <c r="AY3834" s="256"/>
      <c r="AZ3834" s="256"/>
      <c r="BA3834" s="256"/>
      <c r="BB3834" s="256"/>
      <c r="BC3834" s="256"/>
      <c r="BD3834" s="256"/>
      <c r="BE3834" s="256"/>
      <c r="BF3834" s="256"/>
      <c r="BG3834" s="256"/>
      <c r="BH3834" s="256"/>
      <c r="BI3834" s="256"/>
      <c r="BJ3834" s="256"/>
      <c r="BK3834" s="256"/>
      <c r="BL3834" s="262"/>
      <c r="BM3834" s="262"/>
      <c r="BN3834" s="262"/>
      <c r="BO3834" s="262"/>
      <c r="BP3834" s="262"/>
      <c r="BQ3834" s="262"/>
      <c r="BR3834" s="270"/>
      <c r="BS3834" s="270"/>
      <c r="BT3834" s="270"/>
      <c r="BU3834" s="270"/>
      <c r="BV3834" s="270"/>
      <c r="BW3834" s="270"/>
      <c r="BX3834" s="256"/>
      <c r="BY3834" s="256"/>
      <c r="BZ3834" s="256"/>
      <c r="CA3834" s="267"/>
      <c r="CB3834" s="267"/>
      <c r="CC3834" s="274"/>
      <c r="CD3834" s="267"/>
      <c r="CE3834" s="267"/>
      <c r="CF3834" s="267"/>
      <c r="CG3834" s="267"/>
      <c r="CH3834" s="267"/>
      <c r="CI3834" s="267"/>
      <c r="CJ3834" s="267"/>
      <c r="CK3834" s="267"/>
      <c r="CL3834" s="265"/>
      <c r="CM3834" s="272"/>
      <c r="CN3834" s="264"/>
      <c r="CO3834" s="193"/>
      <c r="CP3834" s="226"/>
      <c r="CQ3834" s="226"/>
      <c r="CR3834" s="226"/>
      <c r="CS3834" s="192"/>
      <c r="CT3834" s="192"/>
      <c r="CU3834" s="192"/>
      <c r="CV3834" s="192"/>
      <c r="CW3834" s="192"/>
      <c r="CX3834" s="192"/>
      <c r="CY3834" s="192"/>
      <c r="CZ3834" s="192"/>
      <c r="DA3834" s="192"/>
    </row>
    <row r="3835" spans="1:105" s="120" customFormat="1" ht="15" customHeight="1">
      <c r="A3835" s="228"/>
      <c r="B3835" s="346"/>
      <c r="C3835" s="585"/>
      <c r="D3835" s="237"/>
      <c r="E3835" s="237"/>
      <c r="F3835" s="243"/>
      <c r="G3835" s="122">
        <v>2</v>
      </c>
      <c r="H3835" s="84"/>
      <c r="I3835" s="84"/>
      <c r="J3835" s="84">
        <v>0.5</v>
      </c>
      <c r="K3835" s="84">
        <v>0.5</v>
      </c>
      <c r="L3835" s="84">
        <v>0.5</v>
      </c>
      <c r="M3835" s="84">
        <v>0.5</v>
      </c>
      <c r="N3835" s="84">
        <v>0.5</v>
      </c>
      <c r="O3835" s="84"/>
      <c r="P3835" s="84">
        <v>0.5</v>
      </c>
      <c r="Q3835" s="84">
        <v>0.5</v>
      </c>
      <c r="R3835" s="84">
        <v>0.5</v>
      </c>
      <c r="S3835" s="84">
        <v>0.5</v>
      </c>
      <c r="T3835" s="84">
        <v>0.5</v>
      </c>
      <c r="U3835" s="84">
        <v>0.5</v>
      </c>
      <c r="V3835" s="84"/>
      <c r="W3835" s="84"/>
      <c r="X3835" s="84"/>
      <c r="Y3835" s="84"/>
      <c r="Z3835" s="84"/>
      <c r="AA3835" s="84"/>
      <c r="AB3835" s="84"/>
      <c r="AC3835" s="80"/>
      <c r="AD3835" s="80"/>
      <c r="AE3835" s="80"/>
      <c r="AF3835" s="80"/>
      <c r="AG3835" s="80"/>
      <c r="AH3835" s="80"/>
      <c r="AI3835" s="80"/>
      <c r="AJ3835" s="80"/>
      <c r="AK3835" s="80">
        <v>0.5</v>
      </c>
      <c r="AL3835" s="80">
        <v>0.5</v>
      </c>
      <c r="AM3835" s="240"/>
      <c r="AN3835" s="240"/>
      <c r="AO3835" s="240"/>
      <c r="AP3835" s="240"/>
      <c r="AQ3835" s="240"/>
      <c r="AR3835" s="240"/>
      <c r="AS3835" s="240"/>
      <c r="AT3835" s="256"/>
      <c r="AU3835" s="256"/>
      <c r="AV3835" s="259"/>
      <c r="AW3835" s="259"/>
      <c r="AX3835" s="256"/>
      <c r="AY3835" s="256"/>
      <c r="AZ3835" s="256"/>
      <c r="BA3835" s="256"/>
      <c r="BB3835" s="256"/>
      <c r="BC3835" s="256"/>
      <c r="BD3835" s="256"/>
      <c r="BE3835" s="256"/>
      <c r="BF3835" s="256"/>
      <c r="BG3835" s="256"/>
      <c r="BH3835" s="256"/>
      <c r="BI3835" s="256"/>
      <c r="BJ3835" s="256"/>
      <c r="BK3835" s="256"/>
      <c r="BL3835" s="262"/>
      <c r="BM3835" s="262"/>
      <c r="BN3835" s="262"/>
      <c r="BO3835" s="262"/>
      <c r="BP3835" s="262"/>
      <c r="BQ3835" s="262"/>
      <c r="BR3835" s="270"/>
      <c r="BS3835" s="270"/>
      <c r="BT3835" s="270"/>
      <c r="BU3835" s="270"/>
      <c r="BV3835" s="270"/>
      <c r="BW3835" s="270"/>
      <c r="BX3835" s="256"/>
      <c r="BY3835" s="256"/>
      <c r="BZ3835" s="256"/>
      <c r="CA3835" s="267"/>
      <c r="CB3835" s="267"/>
      <c r="CC3835" s="274"/>
      <c r="CD3835" s="267"/>
      <c r="CE3835" s="267"/>
      <c r="CF3835" s="267"/>
      <c r="CG3835" s="267"/>
      <c r="CH3835" s="267"/>
      <c r="CI3835" s="267"/>
      <c r="CJ3835" s="267"/>
      <c r="CK3835" s="267"/>
      <c r="CL3835" s="265"/>
      <c r="CM3835" s="272"/>
      <c r="CN3835" s="264"/>
      <c r="CO3835" s="193"/>
      <c r="CP3835" s="226"/>
      <c r="CQ3835" s="226"/>
      <c r="CR3835" s="226"/>
      <c r="CS3835" s="192"/>
      <c r="CT3835" s="192"/>
      <c r="CU3835" s="192"/>
      <c r="CV3835" s="192"/>
      <c r="CW3835" s="192"/>
      <c r="CX3835" s="192"/>
      <c r="CY3835" s="192"/>
      <c r="CZ3835" s="192"/>
      <c r="DA3835" s="192"/>
    </row>
    <row r="3836" spans="1:105" s="120" customFormat="1" ht="15" customHeight="1">
      <c r="A3836" s="228"/>
      <c r="B3836" s="346"/>
      <c r="C3836" s="585"/>
      <c r="D3836" s="237"/>
      <c r="E3836" s="237"/>
      <c r="F3836" s="243"/>
      <c r="G3836" s="122">
        <v>2.1</v>
      </c>
      <c r="H3836" s="84"/>
      <c r="I3836" s="84"/>
      <c r="J3836" s="84"/>
      <c r="K3836" s="84"/>
      <c r="L3836" s="84"/>
      <c r="M3836" s="84"/>
      <c r="N3836" s="84"/>
      <c r="O3836" s="84"/>
      <c r="P3836" s="84"/>
      <c r="Q3836" s="84"/>
      <c r="R3836" s="84"/>
      <c r="S3836" s="84"/>
      <c r="T3836" s="84"/>
      <c r="U3836" s="84"/>
      <c r="V3836" s="84"/>
      <c r="W3836" s="84"/>
      <c r="X3836" s="84"/>
      <c r="Y3836" s="84"/>
      <c r="Z3836" s="84"/>
      <c r="AA3836" s="84"/>
      <c r="AB3836" s="84"/>
      <c r="AC3836" s="80"/>
      <c r="AD3836" s="80"/>
      <c r="AE3836" s="80"/>
      <c r="AF3836" s="80"/>
      <c r="AG3836" s="80"/>
      <c r="AH3836" s="80"/>
      <c r="AI3836" s="80"/>
      <c r="AJ3836" s="80"/>
      <c r="AK3836" s="80"/>
      <c r="AL3836" s="80"/>
      <c r="AM3836" s="240"/>
      <c r="AN3836" s="240"/>
      <c r="AO3836" s="240"/>
      <c r="AP3836" s="240"/>
      <c r="AQ3836" s="240"/>
      <c r="AR3836" s="240"/>
      <c r="AS3836" s="240"/>
      <c r="AT3836" s="256"/>
      <c r="AU3836" s="256"/>
      <c r="AV3836" s="259"/>
      <c r="AW3836" s="259"/>
      <c r="AX3836" s="256"/>
      <c r="AY3836" s="256"/>
      <c r="AZ3836" s="256"/>
      <c r="BA3836" s="256"/>
      <c r="BB3836" s="256"/>
      <c r="BC3836" s="256"/>
      <c r="BD3836" s="256"/>
      <c r="BE3836" s="256"/>
      <c r="BF3836" s="256"/>
      <c r="BG3836" s="256"/>
      <c r="BH3836" s="256"/>
      <c r="BI3836" s="256"/>
      <c r="BJ3836" s="256"/>
      <c r="BK3836" s="256"/>
      <c r="BL3836" s="262"/>
      <c r="BM3836" s="262"/>
      <c r="BN3836" s="262"/>
      <c r="BO3836" s="262"/>
      <c r="BP3836" s="262"/>
      <c r="BQ3836" s="262"/>
      <c r="BR3836" s="270"/>
      <c r="BS3836" s="270"/>
      <c r="BT3836" s="270"/>
      <c r="BU3836" s="270"/>
      <c r="BV3836" s="270"/>
      <c r="BW3836" s="270"/>
      <c r="BX3836" s="256"/>
      <c r="BY3836" s="256"/>
      <c r="BZ3836" s="256"/>
      <c r="CA3836" s="267"/>
      <c r="CB3836" s="267"/>
      <c r="CC3836" s="274"/>
      <c r="CD3836" s="267"/>
      <c r="CE3836" s="267"/>
      <c r="CF3836" s="267"/>
      <c r="CG3836" s="267"/>
      <c r="CH3836" s="267"/>
      <c r="CI3836" s="267"/>
      <c r="CJ3836" s="267"/>
      <c r="CK3836" s="267"/>
      <c r="CL3836" s="265"/>
      <c r="CM3836" s="272"/>
      <c r="CN3836" s="264"/>
      <c r="CO3836" s="193"/>
      <c r="CP3836" s="226"/>
      <c r="CQ3836" s="226"/>
      <c r="CR3836" s="226"/>
      <c r="CS3836" s="192"/>
      <c r="CT3836" s="192"/>
      <c r="CU3836" s="192"/>
      <c r="CV3836" s="192"/>
      <c r="CW3836" s="192"/>
      <c r="CX3836" s="192"/>
      <c r="CY3836" s="192"/>
      <c r="CZ3836" s="192"/>
      <c r="DA3836" s="192"/>
    </row>
    <row r="3837" spans="1:105" s="120" customFormat="1" ht="15" customHeight="1">
      <c r="A3837" s="228"/>
      <c r="B3837" s="346"/>
      <c r="C3837" s="585"/>
      <c r="D3837" s="237"/>
      <c r="E3837" s="237"/>
      <c r="F3837" s="243"/>
      <c r="G3837" s="122">
        <v>2.7</v>
      </c>
      <c r="H3837" s="84"/>
      <c r="I3837" s="84"/>
      <c r="J3837" s="84"/>
      <c r="K3837" s="84"/>
      <c r="L3837" s="84"/>
      <c r="M3837" s="84"/>
      <c r="N3837" s="84"/>
      <c r="O3837" s="84"/>
      <c r="P3837" s="84"/>
      <c r="Q3837" s="84"/>
      <c r="R3837" s="84"/>
      <c r="S3837" s="84"/>
      <c r="T3837" s="84"/>
      <c r="U3837" s="84"/>
      <c r="V3837" s="84"/>
      <c r="W3837" s="84"/>
      <c r="X3837" s="84"/>
      <c r="Y3837" s="84"/>
      <c r="Z3837" s="84"/>
      <c r="AA3837" s="84"/>
      <c r="AB3837" s="84"/>
      <c r="AC3837" s="80"/>
      <c r="AD3837" s="80"/>
      <c r="AE3837" s="80"/>
      <c r="AF3837" s="80"/>
      <c r="AG3837" s="80"/>
      <c r="AH3837" s="80"/>
      <c r="AI3837" s="80"/>
      <c r="AJ3837" s="80"/>
      <c r="AK3837" s="80"/>
      <c r="AL3837" s="80"/>
      <c r="AM3837" s="240"/>
      <c r="AN3837" s="240"/>
      <c r="AO3837" s="240"/>
      <c r="AP3837" s="240"/>
      <c r="AQ3837" s="240"/>
      <c r="AR3837" s="240"/>
      <c r="AS3837" s="240"/>
      <c r="AT3837" s="256"/>
      <c r="AU3837" s="256"/>
      <c r="AV3837" s="259"/>
      <c r="AW3837" s="259"/>
      <c r="AX3837" s="256"/>
      <c r="AY3837" s="256"/>
      <c r="AZ3837" s="256"/>
      <c r="BA3837" s="256"/>
      <c r="BB3837" s="256"/>
      <c r="BC3837" s="256"/>
      <c r="BD3837" s="256"/>
      <c r="BE3837" s="256"/>
      <c r="BF3837" s="256"/>
      <c r="BG3837" s="256"/>
      <c r="BH3837" s="256"/>
      <c r="BI3837" s="256"/>
      <c r="BJ3837" s="256"/>
      <c r="BK3837" s="256"/>
      <c r="BL3837" s="262"/>
      <c r="BM3837" s="262"/>
      <c r="BN3837" s="262"/>
      <c r="BO3837" s="262"/>
      <c r="BP3837" s="262"/>
      <c r="BQ3837" s="262"/>
      <c r="BR3837" s="270"/>
      <c r="BS3837" s="270"/>
      <c r="BT3837" s="270"/>
      <c r="BU3837" s="270"/>
      <c r="BV3837" s="270"/>
      <c r="BW3837" s="270"/>
      <c r="BX3837" s="256"/>
      <c r="BY3837" s="256"/>
      <c r="BZ3837" s="256"/>
      <c r="CA3837" s="267"/>
      <c r="CB3837" s="267"/>
      <c r="CC3837" s="274"/>
      <c r="CD3837" s="267"/>
      <c r="CE3837" s="267"/>
      <c r="CF3837" s="267"/>
      <c r="CG3837" s="267"/>
      <c r="CH3837" s="267"/>
      <c r="CI3837" s="267"/>
      <c r="CJ3837" s="267"/>
      <c r="CK3837" s="267"/>
      <c r="CL3837" s="265"/>
      <c r="CM3837" s="272"/>
      <c r="CN3837" s="264"/>
      <c r="CO3837" s="193"/>
      <c r="CP3837" s="226"/>
      <c r="CQ3837" s="226"/>
      <c r="CR3837" s="226"/>
      <c r="CS3837" s="192"/>
      <c r="CT3837" s="192"/>
      <c r="CU3837" s="192"/>
      <c r="CV3837" s="192"/>
      <c r="CW3837" s="192"/>
      <c r="CX3837" s="192"/>
      <c r="CY3837" s="192"/>
      <c r="CZ3837" s="192"/>
      <c r="DA3837" s="192"/>
    </row>
    <row r="3838" spans="1:105" s="120" customFormat="1" ht="15" customHeight="1">
      <c r="A3838" s="228"/>
      <c r="B3838" s="346"/>
      <c r="C3838" s="585"/>
      <c r="D3838" s="237"/>
      <c r="E3838" s="237"/>
      <c r="F3838" s="243"/>
      <c r="G3838" s="122">
        <v>3</v>
      </c>
      <c r="H3838" s="84"/>
      <c r="I3838" s="84"/>
      <c r="J3838" s="84"/>
      <c r="K3838" s="84"/>
      <c r="L3838" s="84"/>
      <c r="M3838" s="84"/>
      <c r="N3838" s="84"/>
      <c r="O3838" s="84"/>
      <c r="P3838" s="84"/>
      <c r="Q3838" s="84"/>
      <c r="R3838" s="84"/>
      <c r="S3838" s="84"/>
      <c r="T3838" s="84"/>
      <c r="U3838" s="84"/>
      <c r="V3838" s="84"/>
      <c r="W3838" s="84"/>
      <c r="X3838" s="84"/>
      <c r="Y3838" s="84"/>
      <c r="Z3838" s="84"/>
      <c r="AA3838" s="84"/>
      <c r="AB3838" s="84"/>
      <c r="AC3838" s="80"/>
      <c r="AD3838" s="80"/>
      <c r="AE3838" s="80"/>
      <c r="AF3838" s="80"/>
      <c r="AG3838" s="80"/>
      <c r="AH3838" s="80"/>
      <c r="AI3838" s="80"/>
      <c r="AJ3838" s="80"/>
      <c r="AK3838" s="80"/>
      <c r="AL3838" s="80"/>
      <c r="AM3838" s="240"/>
      <c r="AN3838" s="240"/>
      <c r="AO3838" s="240"/>
      <c r="AP3838" s="240"/>
      <c r="AQ3838" s="240"/>
      <c r="AR3838" s="240"/>
      <c r="AS3838" s="240"/>
      <c r="AT3838" s="256"/>
      <c r="AU3838" s="256"/>
      <c r="AV3838" s="259"/>
      <c r="AW3838" s="259"/>
      <c r="AX3838" s="256"/>
      <c r="AY3838" s="256"/>
      <c r="AZ3838" s="256"/>
      <c r="BA3838" s="256"/>
      <c r="BB3838" s="256"/>
      <c r="BC3838" s="256"/>
      <c r="BD3838" s="256"/>
      <c r="BE3838" s="256"/>
      <c r="BF3838" s="256"/>
      <c r="BG3838" s="256"/>
      <c r="BH3838" s="256"/>
      <c r="BI3838" s="256"/>
      <c r="BJ3838" s="256"/>
      <c r="BK3838" s="256"/>
      <c r="BL3838" s="262"/>
      <c r="BM3838" s="262"/>
      <c r="BN3838" s="262"/>
      <c r="BO3838" s="262"/>
      <c r="BP3838" s="262"/>
      <c r="BQ3838" s="262"/>
      <c r="BR3838" s="270"/>
      <c r="BS3838" s="270"/>
      <c r="BT3838" s="270"/>
      <c r="BU3838" s="270"/>
      <c r="BV3838" s="270"/>
      <c r="BW3838" s="270"/>
      <c r="BX3838" s="256"/>
      <c r="BY3838" s="256"/>
      <c r="BZ3838" s="256"/>
      <c r="CA3838" s="267"/>
      <c r="CB3838" s="267"/>
      <c r="CC3838" s="274"/>
      <c r="CD3838" s="267"/>
      <c r="CE3838" s="267"/>
      <c r="CF3838" s="267"/>
      <c r="CG3838" s="267"/>
      <c r="CH3838" s="267"/>
      <c r="CI3838" s="267"/>
      <c r="CJ3838" s="267"/>
      <c r="CK3838" s="267"/>
      <c r="CL3838" s="265"/>
      <c r="CM3838" s="272"/>
      <c r="CN3838" s="264"/>
      <c r="CO3838" s="193"/>
      <c r="CP3838" s="226"/>
      <c r="CQ3838" s="226"/>
      <c r="CR3838" s="226"/>
      <c r="CS3838" s="192"/>
      <c r="CT3838" s="192"/>
      <c r="CU3838" s="192"/>
      <c r="CV3838" s="192"/>
      <c r="CW3838" s="192"/>
      <c r="CX3838" s="192"/>
      <c r="CY3838" s="192"/>
      <c r="CZ3838" s="192"/>
      <c r="DA3838" s="192"/>
    </row>
    <row r="3839" spans="1:105" s="120" customFormat="1" ht="15" customHeight="1">
      <c r="A3839" s="228"/>
      <c r="B3839" s="346"/>
      <c r="C3839" s="585"/>
      <c r="D3839" s="237"/>
      <c r="E3839" s="237"/>
      <c r="F3839" s="244"/>
      <c r="G3839" s="123">
        <v>3.9</v>
      </c>
      <c r="H3839" s="85"/>
      <c r="I3839" s="85"/>
      <c r="J3839" s="85"/>
      <c r="K3839" s="85"/>
      <c r="L3839" s="85"/>
      <c r="M3839" s="85"/>
      <c r="N3839" s="85"/>
      <c r="O3839" s="85"/>
      <c r="P3839" s="85"/>
      <c r="Q3839" s="85"/>
      <c r="R3839" s="85"/>
      <c r="S3839" s="85"/>
      <c r="T3839" s="85"/>
      <c r="U3839" s="85"/>
      <c r="V3839" s="85"/>
      <c r="W3839" s="85"/>
      <c r="X3839" s="85"/>
      <c r="Y3839" s="85"/>
      <c r="Z3839" s="85"/>
      <c r="AA3839" s="85"/>
      <c r="AB3839" s="85"/>
      <c r="AC3839" s="81"/>
      <c r="AD3839" s="81"/>
      <c r="AE3839" s="81"/>
      <c r="AF3839" s="81"/>
      <c r="AG3839" s="81"/>
      <c r="AH3839" s="81"/>
      <c r="AI3839" s="81"/>
      <c r="AJ3839" s="81"/>
      <c r="AK3839" s="81"/>
      <c r="AL3839" s="81"/>
      <c r="AM3839" s="240"/>
      <c r="AN3839" s="240"/>
      <c r="AO3839" s="240"/>
      <c r="AP3839" s="240"/>
      <c r="AQ3839" s="240"/>
      <c r="AR3839" s="240"/>
      <c r="AS3839" s="240"/>
      <c r="AT3839" s="256"/>
      <c r="AU3839" s="256"/>
      <c r="AV3839" s="259"/>
      <c r="AW3839" s="259"/>
      <c r="AX3839" s="256"/>
      <c r="AY3839" s="256"/>
      <c r="AZ3839" s="256"/>
      <c r="BA3839" s="256"/>
      <c r="BB3839" s="256"/>
      <c r="BC3839" s="256"/>
      <c r="BD3839" s="256"/>
      <c r="BE3839" s="256"/>
      <c r="BF3839" s="256"/>
      <c r="BG3839" s="256"/>
      <c r="BH3839" s="256"/>
      <c r="BI3839" s="256"/>
      <c r="BJ3839" s="256"/>
      <c r="BK3839" s="256"/>
      <c r="BL3839" s="262"/>
      <c r="BM3839" s="262"/>
      <c r="BN3839" s="262"/>
      <c r="BO3839" s="262"/>
      <c r="BP3839" s="262"/>
      <c r="BQ3839" s="262"/>
      <c r="BR3839" s="270"/>
      <c r="BS3839" s="270"/>
      <c r="BT3839" s="270"/>
      <c r="BU3839" s="270"/>
      <c r="BV3839" s="270"/>
      <c r="BW3839" s="270"/>
      <c r="BX3839" s="256"/>
      <c r="BY3839" s="256"/>
      <c r="BZ3839" s="256"/>
      <c r="CA3839" s="267"/>
      <c r="CB3839" s="267"/>
      <c r="CC3839" s="274"/>
      <c r="CD3839" s="267"/>
      <c r="CE3839" s="267"/>
      <c r="CF3839" s="267"/>
      <c r="CG3839" s="267"/>
      <c r="CH3839" s="267"/>
      <c r="CI3839" s="267"/>
      <c r="CJ3839" s="267"/>
      <c r="CK3839" s="267"/>
      <c r="CL3839" s="265"/>
      <c r="CM3839" s="272"/>
      <c r="CN3839" s="264"/>
      <c r="CO3839" s="193"/>
      <c r="CP3839" s="226"/>
      <c r="CQ3839" s="226"/>
      <c r="CR3839" s="226"/>
      <c r="CS3839" s="192"/>
      <c r="CT3839" s="192"/>
      <c r="CU3839" s="192"/>
      <c r="CV3839" s="192"/>
      <c r="CW3839" s="192"/>
      <c r="CX3839" s="192"/>
      <c r="CY3839" s="192"/>
      <c r="CZ3839" s="192"/>
      <c r="DA3839" s="192"/>
    </row>
    <row r="3840" spans="1:105" s="120" customFormat="1" ht="15" customHeight="1">
      <c r="A3840" s="229"/>
      <c r="B3840" s="347"/>
      <c r="C3840" s="586"/>
      <c r="D3840" s="238"/>
      <c r="E3840" s="238"/>
      <c r="F3840" s="245" t="s">
        <v>83</v>
      </c>
      <c r="G3840" s="352"/>
      <c r="H3840" s="82"/>
      <c r="I3840" s="82"/>
      <c r="J3840" s="82"/>
      <c r="K3840" s="82"/>
      <c r="L3840" s="82"/>
      <c r="M3840" s="82"/>
      <c r="N3840" s="82"/>
      <c r="O3840" s="82"/>
      <c r="P3840" s="82"/>
      <c r="Q3840" s="82"/>
      <c r="R3840" s="82"/>
      <c r="S3840" s="82"/>
      <c r="T3840" s="82"/>
      <c r="U3840" s="82"/>
      <c r="V3840" s="82"/>
      <c r="W3840" s="82"/>
      <c r="X3840" s="82"/>
      <c r="Y3840" s="82"/>
      <c r="Z3840" s="82"/>
      <c r="AA3840" s="82"/>
      <c r="AB3840" s="82"/>
      <c r="AC3840" s="35"/>
      <c r="AD3840" s="35"/>
      <c r="AE3840" s="35"/>
      <c r="AF3840" s="35"/>
      <c r="AG3840" s="35"/>
      <c r="AH3840" s="35"/>
      <c r="AI3840" s="35"/>
      <c r="AJ3840" s="35"/>
      <c r="AK3840" s="35"/>
      <c r="AL3840" s="35"/>
      <c r="AM3840" s="241"/>
      <c r="AN3840" s="241"/>
      <c r="AO3840" s="241"/>
      <c r="AP3840" s="241"/>
      <c r="AQ3840" s="241"/>
      <c r="AR3840" s="241"/>
      <c r="AS3840" s="241"/>
      <c r="AT3840" s="257"/>
      <c r="AU3840" s="257"/>
      <c r="AV3840" s="260"/>
      <c r="AW3840" s="260"/>
      <c r="AX3840" s="257"/>
      <c r="AY3840" s="257"/>
      <c r="AZ3840" s="257"/>
      <c r="BA3840" s="257"/>
      <c r="BB3840" s="257"/>
      <c r="BC3840" s="257"/>
      <c r="BD3840" s="257"/>
      <c r="BE3840" s="257"/>
      <c r="BF3840" s="257"/>
      <c r="BG3840" s="257"/>
      <c r="BH3840" s="257"/>
      <c r="BI3840" s="257"/>
      <c r="BJ3840" s="257"/>
      <c r="BK3840" s="257"/>
      <c r="BL3840" s="263"/>
      <c r="BM3840" s="263"/>
      <c r="BN3840" s="263"/>
      <c r="BO3840" s="263"/>
      <c r="BP3840" s="263"/>
      <c r="BQ3840" s="263"/>
      <c r="BR3840" s="271"/>
      <c r="BS3840" s="271"/>
      <c r="BT3840" s="271"/>
      <c r="BU3840" s="271"/>
      <c r="BV3840" s="271"/>
      <c r="BW3840" s="271"/>
      <c r="BX3840" s="257"/>
      <c r="BY3840" s="257"/>
      <c r="BZ3840" s="257"/>
      <c r="CA3840" s="268"/>
      <c r="CB3840" s="268"/>
      <c r="CC3840" s="275"/>
      <c r="CD3840" s="268"/>
      <c r="CE3840" s="268"/>
      <c r="CF3840" s="268"/>
      <c r="CG3840" s="268"/>
      <c r="CH3840" s="268"/>
      <c r="CI3840" s="268"/>
      <c r="CJ3840" s="268"/>
      <c r="CK3840" s="268"/>
      <c r="CL3840" s="265"/>
      <c r="CM3840" s="272"/>
      <c r="CN3840" s="264"/>
      <c r="CO3840" s="193"/>
      <c r="CP3840" s="226"/>
      <c r="CQ3840" s="226"/>
      <c r="CR3840" s="226"/>
      <c r="CS3840" s="192"/>
      <c r="CT3840" s="192"/>
      <c r="CU3840" s="192"/>
      <c r="CV3840" s="192"/>
      <c r="CW3840" s="192"/>
      <c r="CX3840" s="192"/>
      <c r="CY3840" s="192"/>
      <c r="CZ3840" s="192"/>
      <c r="DA3840" s="192"/>
    </row>
    <row r="3841" spans="1:105" s="120" customFormat="1" ht="15" customHeight="1">
      <c r="A3841" s="227">
        <f t="shared" si="1190"/>
        <v>476</v>
      </c>
      <c r="B3841" s="345" t="s">
        <v>1171</v>
      </c>
      <c r="C3841" s="584" t="s">
        <v>1172</v>
      </c>
      <c r="D3841" s="236">
        <v>44624</v>
      </c>
      <c r="E3841" s="236" t="s">
        <v>353</v>
      </c>
      <c r="F3841" s="253" t="s">
        <v>80</v>
      </c>
      <c r="G3841" s="351"/>
      <c r="H3841" s="82" t="s">
        <v>69</v>
      </c>
      <c r="I3841" s="82"/>
      <c r="J3841" s="82" t="s">
        <v>61</v>
      </c>
      <c r="K3841" s="82" t="s">
        <v>61</v>
      </c>
      <c r="L3841" s="82" t="s">
        <v>61</v>
      </c>
      <c r="M3841" s="82" t="s">
        <v>61</v>
      </c>
      <c r="N3841" s="82" t="s">
        <v>61</v>
      </c>
      <c r="O3841" s="82" t="s">
        <v>973</v>
      </c>
      <c r="P3841" s="82" t="s">
        <v>61</v>
      </c>
      <c r="Q3841" s="82" t="s">
        <v>61</v>
      </c>
      <c r="R3841" s="82" t="s">
        <v>61</v>
      </c>
      <c r="S3841" s="82" t="s">
        <v>61</v>
      </c>
      <c r="T3841" s="82" t="s">
        <v>61</v>
      </c>
      <c r="U3841" s="82" t="s">
        <v>61</v>
      </c>
      <c r="V3841" s="82"/>
      <c r="W3841" s="82" t="s">
        <v>60</v>
      </c>
      <c r="X3841" s="82" t="s">
        <v>60</v>
      </c>
      <c r="Y3841" s="82" t="s">
        <v>60</v>
      </c>
      <c r="Z3841" s="82" t="s">
        <v>67</v>
      </c>
      <c r="AA3841" s="82" t="s">
        <v>60</v>
      </c>
      <c r="AB3841" s="82" t="s">
        <v>60</v>
      </c>
      <c r="AC3841" s="82"/>
      <c r="AD3841" s="82" t="s">
        <v>60</v>
      </c>
      <c r="AE3841" s="82" t="s">
        <v>60</v>
      </c>
      <c r="AF3841" s="82" t="s">
        <v>60</v>
      </c>
      <c r="AG3841" s="82" t="s">
        <v>60</v>
      </c>
      <c r="AH3841" s="82" t="s">
        <v>60</v>
      </c>
      <c r="AI3841" s="82" t="s">
        <v>1471</v>
      </c>
      <c r="AJ3841" s="82"/>
      <c r="AK3841" s="82" t="s">
        <v>61</v>
      </c>
      <c r="AL3841" s="82" t="s">
        <v>61</v>
      </c>
      <c r="AM3841" s="239">
        <f>COUNTIF(H3841:AL3841,"PH")+COUNTIF(H3841:AL3841,"PH/L")+COUNTIF(H3841:AL3841,"PM")</f>
        <v>0</v>
      </c>
      <c r="AN3841" s="239">
        <f>COUNTIF(H3841:AL3841,"PD")+COUNTIF(H3841:AL3841,"PDD")+COUNTIF(H3841:AL3841,"P/DS")/2+COUNTIF(H3841:AL3841,"PMD")</f>
        <v>0</v>
      </c>
      <c r="AO3841" s="239">
        <f>COUNTIF(H3841:AL3841,"PN")+COUNTIF(H3841:AL3841,"P/NS")/2+COUNTIF(H3841:AL3841,"PH")+COUNTIF(H3841:AL3841,"PH/F")/2+COUNTIF(H3841:AL3841,"PH/L")/2+COUNTIF(H3841:AL3841,"PM")</f>
        <v>0</v>
      </c>
      <c r="AP3841" s="239">
        <f>COUNTIF(H3841:AL3841,"BH")+COUNTIF(H3841:AL3841,"AL/BL")+COUNTIF(H3841:AL3841,"UL/BL")+COUNTIF(H3841:AL3841,"BM")</f>
        <v>0</v>
      </c>
      <c r="AQ3841" s="239">
        <f>COUNTIF(H3841:AL3841,"DS")+COUNTIF(H3841:AL3841,"AL/DS")/2+COUNTIF(H3841:AL3841,"UL/DS")/2+COUNTIF(H3841:AL3841,"CT")+COUNTIF(H3841:AL3841,"MD")</f>
        <v>10.5</v>
      </c>
      <c r="AR3841" s="239">
        <f>COUNTIF(H3841:AL3841,"NS")+COUNTIF(H3841:AL3841,"AL/NS")/2+COUNTIF(H3841:AL3841,"UL/NS")/2+COUNTIF(H3841:AL3841,"BH")+COUNTIF(H3841:AL3841,"AL/BF")/2+COUNTIF(H3841:AL3841,"AL/BL")/2+COUNTIF(H3841:AL3841,"UL/BL")/2+COUNTIF(H3841:AL3841,"UL/BF")/2+COUNTIF(H3841:AL3841,"BM")</f>
        <v>13</v>
      </c>
      <c r="AS3841" s="239">
        <f>COUNTIF(H3841:AL3841,"AL")+COUNTIF(H3841:AL3841,"AL/DS")/2+COUNTIF(H3841:AL3841,"AL/NS")/2+COUNTIF(H3841:AL3841,"NH")+COUNTIF(H3841:AL3841,"SL")+COUNTIF(H3841:AL3841,"NHD")+COUNTIF(H3841:AL3841,"B")+COUNTIF(H3841:AL3841,"HL")+COUNTIF(H3841:AL3841,"AL/BF")/2+COUNTIF(H3841:AL3841,"AL/BL")/2</f>
        <v>2</v>
      </c>
      <c r="AT3841" s="255">
        <f>COUNTIF(H3841:AL3841,"PD")+COUNTIF(H3841:AL3841,"PN")+COUNTIF(H3841:AL3841,"P/DS")/2+COUNTIF(H3841:AL3841,"P/NS")/2+COUNTIF(H3841:AL3841,"DS")+COUNTIF(H3841:AL3841,"NS")+COUNTIF(H3841:AL3841,"AL")+COUNTIF(H3841:AL3841,"AL/DS")+COUNTIF(H3841:AL3841,"AL/NS")+COUNTIF(H3841:AL3841,"NH")+COUNTIF(H3841:AL3841,"SL")+COUNTIF(H3841:AL3841,"UL/DS")/2+COUNTIF(H3841:AL3841,"UL/NS")/2+COUNTIF(H3841:AL3841,"CT")+COUNTIF(H3841:AL3841,"NHD")+COUNTIF(H3841:AL3841,"PDD")+COUNTIF(H3841:AL3841,"B")+COUNTIF(H3841:AL3841,"HL")+COUNTIF(H3841:AL3841,"PH")+COUNTIF(H3841:AL3841,"BH")+COUNTIF(H3841:AL3841,"AL/BF")+COUNTIF(H3841:AL3841,"AL/BL")+COUNTIF(H3841:AL3841,"UL/BF")/2+COUNTIF(H3841:AL3841,"UL/BL")/2+COUNTIF(H3841:AL3841,"PH/F")/2+COUNTIF(H3841:AL3841,"PH/L")/2+COUNTIF(H3841:AL3841,"MD")+COUNTIF(H3841:AL3841,"PMD")+COUNTIF(H3841:AL3841,"PM")+COUNTIF(H3841:AL3841,"BM")</f>
        <v>25.5</v>
      </c>
      <c r="AU3841" s="255">
        <f>COUNTIF(H3841:AL3841,"P/DS")/2+COUNTIF(H3841:AL3841,"P/NS")/2+COUNTIF(H3841:AL3841,"IL")+COUNTIF(H3841:AL3841,"NL")+COUNTIF(H3841:AL3841,"UL")+COUNTIF(H3841:AL3841,"UL/DS")/2+COUNTIF(H3841:AL3841,"UL/NS")/2+COUNTIF(H3841:AL3841,"KT")+COUNTIF(H3841:AL3841,"UL/BF")/2+COUNTIF(H3841:AL3841,"UL/BL")/2+COUNTIF(H3841:AL3841,"PH/F")/2+COUNTIF(H3841:AL3841,"PH/L")/2+COUNTIF(H3841:AL3841,"NB")</f>
        <v>0.5</v>
      </c>
      <c r="AV3841" s="258">
        <f>COUNTIF(H3841:AL3841,"PN")+COUNTIF(H3841:AL3841,"TVD")+COUNTIF(H3841:AL3841,"PH")+COUNTIF(H3841:AL3841,"PM")+COUNTIF(H3841:AL3841,"PDD")-COUNTIFS(H3841:AL3841,"PN",H3848:AL3848,"&gt;=3")-COUNTIFS(H3841:AL3841,"PM",H3848:AL3848,"&gt;=3")</f>
        <v>0</v>
      </c>
      <c r="AW3841" s="258">
        <f>COUNTIF(H3841:AL3841,"NS")+COUNTIF(H3841:AL3841,"D")+COUNTIF(H3841:AL3841,"BH")+COUNTIF(H3841:AL3841,"NHD")+COUNTIF(H3841:AL3841,"BM")-COUNTIFS(H3841:AL3841,"NS",H3848:AL3848,"&gt;=3")-COUNTIFS(H3841:AL3841,"BH",H3848:AL3848,"&gt;=3")-COUNTIFS(H3841:AL3841,"BM",H3848:AL3848,"&gt;=3")</f>
        <v>14</v>
      </c>
      <c r="AX3841" s="255">
        <f>COUNTIF(H3841:AL3841,"AL")+COUNTIF(H3841:AL3841,"AL/DS")/2+COUNTIF(H3841:AL3841,"AL/NS")/2+COUNTIF(H3841:AL3841,"AL/BF")+COUNTIF(H3841:AL3841,"AL/BL")/2</f>
        <v>1</v>
      </c>
      <c r="AY3841" s="255">
        <f>COUNTIF(H3841:AL3841,"SL")</f>
        <v>0</v>
      </c>
      <c r="AZ3841" s="255">
        <f>COUNTIF(H3841:AL3841,"NH")</f>
        <v>1</v>
      </c>
      <c r="BA3841" s="255">
        <f>COUNTIF(H3841:AL3841,"HL")</f>
        <v>0</v>
      </c>
      <c r="BB3841" s="255">
        <f>COUNTIF(G3841:AL3841,"P/DS")/2+COUNTIF(G3841:AL3841,"P/NS")/2+COUNTIF(G3841:AL3841,"UL")+COUNTIF(G3841:AL3841,"UL/DS")/2+COUNTIF(G3841:AL3841,"UL/NS")/2+COUNTIF(G3841:AL3841,"UL/BL")/2+COUNTIF(G3841:AL3841,"UL/BF")/2+COUNTIF(G3841:AL3841,"PH/F")/2+COUNTIF(G3841:AL3841,"PH/L")/2</f>
        <v>0.5</v>
      </c>
      <c r="BC3841" s="255">
        <f>COUNTIF(H3841:AL3841,"NB")</f>
        <v>0</v>
      </c>
      <c r="BD3841" s="255">
        <f>COUNTIF(H3841:AL3841,"NL")</f>
        <v>0</v>
      </c>
      <c r="BE3841" s="255">
        <f>COUNTIF(H3841:AL3841,"IL")</f>
        <v>0</v>
      </c>
      <c r="BF3841" s="255">
        <f>COUNTIF(H3841:AL3841,"KT")</f>
        <v>0</v>
      </c>
      <c r="BG3841" s="255">
        <f>COUNTIF(H3841:AL3841,"L70")</f>
        <v>0</v>
      </c>
      <c r="BH3841" s="255">
        <f>COUNTIF(H3841:AL3841,"MD")</f>
        <v>0</v>
      </c>
      <c r="BI3841" s="255">
        <f>COUNTIF(H3841:AL3841,"PMD")</f>
        <v>0</v>
      </c>
      <c r="BJ3841" s="255">
        <f>COUNTIF(H3841:AL3841,"PM")</f>
        <v>0</v>
      </c>
      <c r="BK3841" s="255">
        <f>COUNTIF(H3841:AL3841,"BM")</f>
        <v>0</v>
      </c>
      <c r="BL3841" s="261">
        <f>SUMIF(H3841:AL3841,"PD",H3842:AL3842)+SUMIF(H3841:AL3841,"PN",H3842:AL3842)+SUMIF(H3841:AL3841,"P/DS",H3842:AL3842)+SUMIF(H3841:AL3841,"PN/F",H3842:AL3842)+SUMIF(H3841:AL3841,"PN/L",H3842:AL3842)+SUMIF(H3841:AL3841,"TV",H3842:AL3842)+SUMIF(H3841:AL3841,"TVD",H3842:AL3842)+SUMIF(H3841:AL3841,"PDD",H3842:AL3842)</f>
        <v>0</v>
      </c>
      <c r="BM3841" s="261">
        <f>SUMIF(H3841:AL3841,"PD",H3843:AL3843)+SUMIF(H3841:AL3841,"PN",H3843:AL3843)+SUMIF(H3841:AL3841,"P/DS",H3843:AL3843)+SUMIF(H3841:AL3841,"PN/F",H3843:AL3843)+SUMIF(H3841:AL3841,"PN/L",H3843:AL3843)+SUMIF(H3841:AL3841,"TV",H3843:AL3843)+SUMIF(H3841:AL3841,"TVD",H3843:AL3843)+SUMIF(H3841:AL3841,"PDD",H3843:AL3843)+SUMIF(H3841:AL3841,"PMD",H3843:AL3843)</f>
        <v>0</v>
      </c>
      <c r="BN3841" s="261">
        <f>SUMIF(H3841:AL3841,"PD",H3844:AL3844)+SUMIF(H3841:AL3841,"PN",H3844:AL3844)+SUMIF(H3841:AL3841,"P/DS",H3844:AL3844)+SUMIF(H3841:AL3841,"PN/F",H3844:AL3844)+SUMIF(H3841:AL3841,"PN/L",H3844:AL3844)+SUMIF(H3841:AL3841,"TV",H3844:AL3844)+SUMIF(H3841:AL3841,"TVD",H3844:AL3844)</f>
        <v>0</v>
      </c>
      <c r="BO3841" s="261">
        <f>SUMIF(H3841:AL3841,"PD",H3845:AL3845)+SUMIF(H3841:AL3841,"PN",H3845:AL3845)+SUMIF(H3841:AL3841,"P/DS",H3845:AL3845)+SUMIF(H3841:AL3841,"PN/F",H3845:AL3845)+SUMIF(H3841:AL3841,"PN/L",H3845:AL3845)+SUMIF(H3841:AL3841,"TV",H3845:AL3845)+SUMIF(H3841:AL3841,"TVD",H3845:AL3845)</f>
        <v>0</v>
      </c>
      <c r="BP3841" s="261">
        <f>SUMIF(H3841:AL3841,"PD",H3846:AL3846)+SUMIF(H3841:AL3841,"PN",H3846:AL3846)+SUMIF(H3841:AL3841,"P/DS",H3846:AL3846)+SUMIF(H3841:AL3841,"PN/F",H3846:AL3846)+SUMIF(H3841:AL3841,"PN/L",H3846:AL3846)+SUMIF(H3841:AL3841,"TV",H3846:AL3846)+SUMIF(H3841:AL3841,"TVD",H3846:AL3846)+SUMIF(H3841:AL3841,"PDD",H3846:AL3846)+SUMIF(H3841:AL3841,"PH",H3846:AL3846)+SUMIF(H3841:AL3841,"PM",H3846:AL3846)</f>
        <v>0</v>
      </c>
      <c r="BQ3841" s="261">
        <f>SUMIF(H3841:AL3841,"PD",H3847:AL3847)+SUMIF(H3841:AL3841,"PN",H3847:AL3847)+SUMIF(H3841:AL3841,"P/DS",H3847:AL3847)+SUMIF(H3841:AL3841,"PN/F",H3847:AL3847)+SUMIF(H3841:AL3841,"PN/L",H3847:AL3847)+SUMIF(H3841:AL3841,"TV",H3847:AL3847)+SUMIF(H3841:AL3841,"TVD",H3847:AL3847)+SUMIF(H3841:AL3841,"PDD",H3847:AL3847)+SUMIF(H3841:AL3841,"PH",H3847:AL3847)+SUMIF(H3841:AL3841,"PM",H3847:AL3847)</f>
        <v>0</v>
      </c>
      <c r="BR3841" s="269">
        <f>SUM(H3842:AL3842)-BL3841</f>
        <v>30.5</v>
      </c>
      <c r="BS3841" s="269">
        <f>SUM(H3843:AL3843)-BM3841</f>
        <v>8.5</v>
      </c>
      <c r="BT3841" s="269">
        <f>SUM(H3844:AL3844)-BN3841</f>
        <v>0</v>
      </c>
      <c r="BU3841" s="269">
        <f>SUM(H3845:AL3845)-BO3841</f>
        <v>6</v>
      </c>
      <c r="BV3841" s="269">
        <f>SUM(H3846:AL3846)-BP3841</f>
        <v>0</v>
      </c>
      <c r="BW3841" s="269">
        <f>SUM(H3847:AL3847)-BQ3841</f>
        <v>0</v>
      </c>
      <c r="BX3841" s="255">
        <f>SUMIF(H3841:AL3841,"PD",H3848:AL3848)+SUMIF(H3841:AL3841,"PN",H3848:AL3848)+SUMIF(H3841:AL3841,"P/DS",H3848:AL3848)+SUMIF(H3841:AL3841,"PN/F",H3848:AL3848)+SUMIF(H3841:AL3841,"PN/L",H3848:AL3848)</f>
        <v>0</v>
      </c>
      <c r="BY3841" s="255">
        <f>SUM(H3848:AL3848)-BX3841</f>
        <v>0</v>
      </c>
      <c r="BZ3841" s="255">
        <f t="shared" ref="BZ3841" si="1195">+SUM(BL3841:BW3848)</f>
        <v>45</v>
      </c>
      <c r="CA3841" s="266">
        <f>(COUNTIFS(H3841:AL3841,"PD",H3842:AL3842,"&gt;=2"))*0.5-IF(CN3841="VP",COUNTIFS($H$16:$AL$16,"SAT",H3841:AL3841,"PD",H3842:AL3842,"&gt;=2"))*0.5</f>
        <v>0</v>
      </c>
      <c r="CB3841" s="266">
        <f>(COUNTIFS(H3841:AL3841,"PN",H3843:AL3843,"&gt;=0.5",H3842:AL3842,"&gt;=1.5"))*0.5+COUNTIFS(H3841:AL3841,"PDD",H3843:AL3843,"&gt;=0.5",H3842:AL3842,"&gt;=1.5")*0.5</f>
        <v>0</v>
      </c>
      <c r="CC3841" s="273">
        <f>(COUNTIFS(H3841:AL3841,"TV",H3843:AL3843,"&gt;=10"))*0.5+(COUNTIFS(H3841:AL3841,"PMD",H3843:AL3843,"&gt;=2"))*0.5</f>
        <v>0</v>
      </c>
      <c r="CD3841" s="266">
        <f>(COUNTIFS(H3841:AL3841,"TVD",H3845:AL3845,"&gt;=6.5",H3843:AL3843,"&gt;=3.5"))*0.5</f>
        <v>0</v>
      </c>
      <c r="CE3841" s="266">
        <f>(COUNTIFS(H3841:AL3841,"PD",H3846:AL3846,"&gt;=10"))*0.5</f>
        <v>0</v>
      </c>
      <c r="CF3841" s="266">
        <f>(COUNTIFS(H3841:AL3841,"PDD",H3846:AL3846,"&gt;=3.5",H3847:AL3847,"&gt;=6.5")+COUNTIFS(H3841:AL3841,"PH",H3847:AL3847,"&gt;=0.5",H3846:AL3846,"&gt;=1.5")+COUNTIFS(H3841:AL3841,"PM",H3847:AL3847,"&gt;=0.5",H3846:AL3846,"&gt;=1.5"))*0.5</f>
        <v>0</v>
      </c>
      <c r="CG3841" s="266">
        <f>(COUNTIFS(H3841:AL3841,"DS",H3842:AL3842,"&gt;=2")+COUNTIFS(H3841:AL3841,"AL/DS",H3842:AL3842,"&gt;=2"))*0.5-IF(CN3841="VP",COUNTIFS($H$16:$AL$16,"SAT",H3841:AL3841,"DS",H3842:AL3842,"&gt;=2"))*0.5</f>
        <v>1</v>
      </c>
      <c r="CH3841" s="266">
        <f>(COUNTIFS(H3841:AL3841,"NS",H3843:AL3843,"&gt;=0.5",H3842:AL3842,"&gt;=1.5")+COUNTIFS(H3841:AL3841,"AL/NS",H3843:AL3843,"&gt;=0.5",H3842:AL3842,"&gt;=1.5")+COUNTIFS(H3841:AL3841,"NHD",H3843:AL3843,"&gt;=4.5",H3846:AL3846,"&gt;=2",H3842:AL3842,"&gt;=1.5"))*0.5</f>
        <v>6.5</v>
      </c>
      <c r="CI3841" s="266">
        <f>(COUNTIF(H3843:AL3843,"&gt;=10")+COUNTIFS(H3841:AL3841,"MD",H3843:AL3843,"&gt;=2")-COUNTIFS(H3841:AL3841,"TV",H3843:AL3843,"&gt;=10"))*0.5</f>
        <v>0</v>
      </c>
      <c r="CJ3841" s="266">
        <f>(COUNTIFS(H3841:AL3841,"D",H3845:AL3845,"&gt;=6.5",H3843:AL3843,"&gt;=3.5"))*0.5</f>
        <v>0</v>
      </c>
      <c r="CK3841" s="266">
        <f>(COUNTIF(H3846:AL3846,"&gt;=10")-COUNTIFS(H3841:AL3841,"PD",H3846:AL3846,"&gt;=10"))*0.5</f>
        <v>0</v>
      </c>
      <c r="CL3841" s="265">
        <f>(COUNTIFS(H3841:AL3841,"NHD",H3846:AL3846,"&gt;=3.5",H3847:AL3847,"&gt;=6.5")+COUNTIFS(H3841:AL3841,"BH",H3846:AL3846,"&gt;=1.5",H3847:AL3847,"&gt;=0.5")+COUNTIFS(H3841:AL3841,"BM",H3846:AL3846,"&gt;=1.5",H3847:AL3847,"&gt;=0.5")+COUNTIFS(H3841:AL3841,"D",H3846:AL3846,"&gt;=1.5",H3847:AL3847,"&gt;=0.5"))*0.5</f>
        <v>0</v>
      </c>
      <c r="CM3841" s="272"/>
      <c r="CN3841" s="264" t="s">
        <v>723</v>
      </c>
      <c r="CO3841" s="193">
        <f t="shared" ref="CO3841" si="1196">+AM3841+AN3841+AO3841+AP3841+AQ3841+AR3841+AS3841+AU3841+BG3841</f>
        <v>26</v>
      </c>
      <c r="CP3841" s="225">
        <f>+SUM(I3842:I3847)-I3848</f>
        <v>0</v>
      </c>
      <c r="CQ3841" s="225">
        <f>+SUM(J3842:J3847)-J3848</f>
        <v>2.5</v>
      </c>
      <c r="CR3841" s="225">
        <f>+SUM(K3842:K3847)-K3848</f>
        <v>2.5</v>
      </c>
      <c r="CS3841" s="192"/>
      <c r="CT3841" s="192"/>
      <c r="CU3841" s="192"/>
      <c r="CV3841" s="192"/>
      <c r="CW3841" s="192"/>
      <c r="CX3841" s="192"/>
      <c r="CY3841" s="192"/>
      <c r="CZ3841" s="192"/>
      <c r="DA3841" s="192"/>
    </row>
    <row r="3842" spans="1:105" s="120" customFormat="1" ht="15" customHeight="1">
      <c r="A3842" s="228"/>
      <c r="B3842" s="346"/>
      <c r="C3842" s="585"/>
      <c r="D3842" s="237"/>
      <c r="E3842" s="237"/>
      <c r="F3842" s="242" t="s">
        <v>82</v>
      </c>
      <c r="G3842" s="121">
        <v>1.5</v>
      </c>
      <c r="H3842" s="83"/>
      <c r="I3842" s="83"/>
      <c r="J3842" s="83">
        <v>2</v>
      </c>
      <c r="K3842" s="83">
        <v>2</v>
      </c>
      <c r="L3842" s="83">
        <v>2</v>
      </c>
      <c r="M3842" s="83">
        <v>2</v>
      </c>
      <c r="N3842" s="83">
        <v>2</v>
      </c>
      <c r="O3842" s="83"/>
      <c r="P3842" s="83">
        <v>2</v>
      </c>
      <c r="Q3842" s="83">
        <v>2</v>
      </c>
      <c r="R3842" s="83">
        <v>2</v>
      </c>
      <c r="S3842" s="83">
        <v>2</v>
      </c>
      <c r="T3842" s="83">
        <v>2</v>
      </c>
      <c r="U3842" s="83">
        <v>2</v>
      </c>
      <c r="V3842" s="83"/>
      <c r="W3842" s="83"/>
      <c r="X3842" s="83"/>
      <c r="Y3842" s="83">
        <v>2.5</v>
      </c>
      <c r="Z3842" s="83"/>
      <c r="AA3842" s="83"/>
      <c r="AB3842" s="83"/>
      <c r="AC3842" s="79"/>
      <c r="AD3842" s="79">
        <v>2</v>
      </c>
      <c r="AE3842" s="79"/>
      <c r="AF3842" s="79"/>
      <c r="AG3842" s="79"/>
      <c r="AH3842" s="79"/>
      <c r="AI3842" s="79"/>
      <c r="AJ3842" s="79"/>
      <c r="AK3842" s="79">
        <v>2</v>
      </c>
      <c r="AL3842" s="79">
        <v>2</v>
      </c>
      <c r="AM3842" s="240"/>
      <c r="AN3842" s="240"/>
      <c r="AO3842" s="240"/>
      <c r="AP3842" s="240"/>
      <c r="AQ3842" s="240"/>
      <c r="AR3842" s="240"/>
      <c r="AS3842" s="240"/>
      <c r="AT3842" s="256"/>
      <c r="AU3842" s="256"/>
      <c r="AV3842" s="259"/>
      <c r="AW3842" s="259"/>
      <c r="AX3842" s="256"/>
      <c r="AY3842" s="256"/>
      <c r="AZ3842" s="256"/>
      <c r="BA3842" s="256"/>
      <c r="BB3842" s="256"/>
      <c r="BC3842" s="256"/>
      <c r="BD3842" s="256"/>
      <c r="BE3842" s="256"/>
      <c r="BF3842" s="256"/>
      <c r="BG3842" s="256"/>
      <c r="BH3842" s="256"/>
      <c r="BI3842" s="256"/>
      <c r="BJ3842" s="256"/>
      <c r="BK3842" s="256"/>
      <c r="BL3842" s="262"/>
      <c r="BM3842" s="262"/>
      <c r="BN3842" s="262"/>
      <c r="BO3842" s="262"/>
      <c r="BP3842" s="262"/>
      <c r="BQ3842" s="262"/>
      <c r="BR3842" s="270"/>
      <c r="BS3842" s="270"/>
      <c r="BT3842" s="270"/>
      <c r="BU3842" s="270"/>
      <c r="BV3842" s="270"/>
      <c r="BW3842" s="270"/>
      <c r="BX3842" s="256"/>
      <c r="BY3842" s="256"/>
      <c r="BZ3842" s="256"/>
      <c r="CA3842" s="267"/>
      <c r="CB3842" s="267"/>
      <c r="CC3842" s="274"/>
      <c r="CD3842" s="267"/>
      <c r="CE3842" s="267"/>
      <c r="CF3842" s="267"/>
      <c r="CG3842" s="267"/>
      <c r="CH3842" s="267"/>
      <c r="CI3842" s="267"/>
      <c r="CJ3842" s="267"/>
      <c r="CK3842" s="267"/>
      <c r="CL3842" s="265"/>
      <c r="CM3842" s="272"/>
      <c r="CN3842" s="264"/>
      <c r="CO3842" s="193"/>
      <c r="CP3842" s="226"/>
      <c r="CQ3842" s="226"/>
      <c r="CR3842" s="226"/>
      <c r="CS3842" s="192"/>
      <c r="CT3842" s="192"/>
      <c r="CU3842" s="192"/>
      <c r="CV3842" s="192"/>
      <c r="CW3842" s="192"/>
      <c r="CX3842" s="192"/>
      <c r="CY3842" s="192"/>
      <c r="CZ3842" s="192"/>
      <c r="DA3842" s="192"/>
    </row>
    <row r="3843" spans="1:105" s="120" customFormat="1" ht="15" customHeight="1">
      <c r="A3843" s="228"/>
      <c r="B3843" s="346"/>
      <c r="C3843" s="585"/>
      <c r="D3843" s="237"/>
      <c r="E3843" s="237"/>
      <c r="F3843" s="243"/>
      <c r="G3843" s="122">
        <v>2</v>
      </c>
      <c r="H3843" s="84"/>
      <c r="I3843" s="84"/>
      <c r="J3843" s="84">
        <v>0.5</v>
      </c>
      <c r="K3843" s="84">
        <v>0.5</v>
      </c>
      <c r="L3843" s="84">
        <v>0.5</v>
      </c>
      <c r="M3843" s="84">
        <v>0.5</v>
      </c>
      <c r="N3843" s="84">
        <v>0.5</v>
      </c>
      <c r="O3843" s="84">
        <v>2</v>
      </c>
      <c r="P3843" s="84">
        <v>0.5</v>
      </c>
      <c r="Q3843" s="84">
        <v>0.5</v>
      </c>
      <c r="R3843" s="84">
        <v>0.5</v>
      </c>
      <c r="S3843" s="84">
        <v>0.5</v>
      </c>
      <c r="T3843" s="84">
        <v>0.5</v>
      </c>
      <c r="U3843" s="84">
        <v>0.5</v>
      </c>
      <c r="V3843" s="84"/>
      <c r="W3843" s="84"/>
      <c r="X3843" s="84"/>
      <c r="Y3843" s="84"/>
      <c r="Z3843" s="84"/>
      <c r="AA3843" s="84"/>
      <c r="AB3843" s="84"/>
      <c r="AC3843" s="80"/>
      <c r="AD3843" s="80"/>
      <c r="AE3843" s="80"/>
      <c r="AF3843" s="80"/>
      <c r="AG3843" s="80"/>
      <c r="AH3843" s="80"/>
      <c r="AI3843" s="80"/>
      <c r="AJ3843" s="80"/>
      <c r="AK3843" s="80">
        <v>0.5</v>
      </c>
      <c r="AL3843" s="80">
        <v>0.5</v>
      </c>
      <c r="AM3843" s="240"/>
      <c r="AN3843" s="240"/>
      <c r="AO3843" s="240"/>
      <c r="AP3843" s="240"/>
      <c r="AQ3843" s="240"/>
      <c r="AR3843" s="240"/>
      <c r="AS3843" s="240"/>
      <c r="AT3843" s="256"/>
      <c r="AU3843" s="256"/>
      <c r="AV3843" s="259"/>
      <c r="AW3843" s="259"/>
      <c r="AX3843" s="256"/>
      <c r="AY3843" s="256"/>
      <c r="AZ3843" s="256"/>
      <c r="BA3843" s="256"/>
      <c r="BB3843" s="256"/>
      <c r="BC3843" s="256"/>
      <c r="BD3843" s="256"/>
      <c r="BE3843" s="256"/>
      <c r="BF3843" s="256"/>
      <c r="BG3843" s="256"/>
      <c r="BH3843" s="256"/>
      <c r="BI3843" s="256"/>
      <c r="BJ3843" s="256"/>
      <c r="BK3843" s="256"/>
      <c r="BL3843" s="262"/>
      <c r="BM3843" s="262"/>
      <c r="BN3843" s="262"/>
      <c r="BO3843" s="262"/>
      <c r="BP3843" s="262"/>
      <c r="BQ3843" s="262"/>
      <c r="BR3843" s="270"/>
      <c r="BS3843" s="270"/>
      <c r="BT3843" s="270"/>
      <c r="BU3843" s="270"/>
      <c r="BV3843" s="270"/>
      <c r="BW3843" s="270"/>
      <c r="BX3843" s="256"/>
      <c r="BY3843" s="256"/>
      <c r="BZ3843" s="256"/>
      <c r="CA3843" s="267"/>
      <c r="CB3843" s="267"/>
      <c r="CC3843" s="274"/>
      <c r="CD3843" s="267"/>
      <c r="CE3843" s="267"/>
      <c r="CF3843" s="267"/>
      <c r="CG3843" s="267"/>
      <c r="CH3843" s="267"/>
      <c r="CI3843" s="267"/>
      <c r="CJ3843" s="267"/>
      <c r="CK3843" s="267"/>
      <c r="CL3843" s="265"/>
      <c r="CM3843" s="272"/>
      <c r="CN3843" s="264"/>
      <c r="CO3843" s="193"/>
      <c r="CP3843" s="226"/>
      <c r="CQ3843" s="226"/>
      <c r="CR3843" s="226"/>
      <c r="CS3843" s="192"/>
      <c r="CT3843" s="192"/>
      <c r="CU3843" s="192"/>
      <c r="CV3843" s="192"/>
      <c r="CW3843" s="192"/>
      <c r="CX3843" s="192"/>
      <c r="CY3843" s="192"/>
      <c r="CZ3843" s="192"/>
      <c r="DA3843" s="192"/>
    </row>
    <row r="3844" spans="1:105" s="120" customFormat="1" ht="15" customHeight="1">
      <c r="A3844" s="228"/>
      <c r="B3844" s="346"/>
      <c r="C3844" s="585"/>
      <c r="D3844" s="237"/>
      <c r="E3844" s="237"/>
      <c r="F3844" s="243"/>
      <c r="G3844" s="122">
        <v>2.1</v>
      </c>
      <c r="H3844" s="84"/>
      <c r="I3844" s="84"/>
      <c r="J3844" s="84"/>
      <c r="K3844" s="84"/>
      <c r="L3844" s="84"/>
      <c r="M3844" s="84"/>
      <c r="N3844" s="84"/>
      <c r="O3844" s="84"/>
      <c r="P3844" s="84"/>
      <c r="Q3844" s="84"/>
      <c r="R3844" s="84"/>
      <c r="S3844" s="84"/>
      <c r="T3844" s="84"/>
      <c r="U3844" s="84"/>
      <c r="V3844" s="84"/>
      <c r="W3844" s="84"/>
      <c r="X3844" s="84"/>
      <c r="Y3844" s="84"/>
      <c r="Z3844" s="84"/>
      <c r="AA3844" s="84"/>
      <c r="AB3844" s="84"/>
      <c r="AC3844" s="80"/>
      <c r="AD3844" s="80"/>
      <c r="AE3844" s="80"/>
      <c r="AF3844" s="80"/>
      <c r="AG3844" s="80"/>
      <c r="AH3844" s="80"/>
      <c r="AI3844" s="80"/>
      <c r="AJ3844" s="80"/>
      <c r="AK3844" s="80"/>
      <c r="AL3844" s="80"/>
      <c r="AM3844" s="240"/>
      <c r="AN3844" s="240"/>
      <c r="AO3844" s="240"/>
      <c r="AP3844" s="240"/>
      <c r="AQ3844" s="240"/>
      <c r="AR3844" s="240"/>
      <c r="AS3844" s="240"/>
      <c r="AT3844" s="256"/>
      <c r="AU3844" s="256"/>
      <c r="AV3844" s="259"/>
      <c r="AW3844" s="259"/>
      <c r="AX3844" s="256"/>
      <c r="AY3844" s="256"/>
      <c r="AZ3844" s="256"/>
      <c r="BA3844" s="256"/>
      <c r="BB3844" s="256"/>
      <c r="BC3844" s="256"/>
      <c r="BD3844" s="256"/>
      <c r="BE3844" s="256"/>
      <c r="BF3844" s="256"/>
      <c r="BG3844" s="256"/>
      <c r="BH3844" s="256"/>
      <c r="BI3844" s="256"/>
      <c r="BJ3844" s="256"/>
      <c r="BK3844" s="256"/>
      <c r="BL3844" s="262"/>
      <c r="BM3844" s="262"/>
      <c r="BN3844" s="262"/>
      <c r="BO3844" s="262"/>
      <c r="BP3844" s="262"/>
      <c r="BQ3844" s="262"/>
      <c r="BR3844" s="270"/>
      <c r="BS3844" s="270"/>
      <c r="BT3844" s="270"/>
      <c r="BU3844" s="270"/>
      <c r="BV3844" s="270"/>
      <c r="BW3844" s="270"/>
      <c r="BX3844" s="256"/>
      <c r="BY3844" s="256"/>
      <c r="BZ3844" s="256"/>
      <c r="CA3844" s="267"/>
      <c r="CB3844" s="267"/>
      <c r="CC3844" s="274"/>
      <c r="CD3844" s="267"/>
      <c r="CE3844" s="267"/>
      <c r="CF3844" s="267"/>
      <c r="CG3844" s="267"/>
      <c r="CH3844" s="267"/>
      <c r="CI3844" s="267"/>
      <c r="CJ3844" s="267"/>
      <c r="CK3844" s="267"/>
      <c r="CL3844" s="265"/>
      <c r="CM3844" s="272"/>
      <c r="CN3844" s="264"/>
      <c r="CO3844" s="193"/>
      <c r="CP3844" s="226"/>
      <c r="CQ3844" s="226"/>
      <c r="CR3844" s="226"/>
      <c r="CS3844" s="192"/>
      <c r="CT3844" s="192"/>
      <c r="CU3844" s="192"/>
      <c r="CV3844" s="192"/>
      <c r="CW3844" s="192"/>
      <c r="CX3844" s="192"/>
      <c r="CY3844" s="192"/>
      <c r="CZ3844" s="192"/>
      <c r="DA3844" s="192"/>
    </row>
    <row r="3845" spans="1:105" s="120" customFormat="1" ht="15" customHeight="1">
      <c r="A3845" s="228"/>
      <c r="B3845" s="346"/>
      <c r="C3845" s="585"/>
      <c r="D3845" s="237"/>
      <c r="E3845" s="237"/>
      <c r="F3845" s="243"/>
      <c r="G3845" s="122">
        <v>2.7</v>
      </c>
      <c r="H3845" s="84"/>
      <c r="I3845" s="84"/>
      <c r="J3845" s="84"/>
      <c r="K3845" s="84"/>
      <c r="L3845" s="84"/>
      <c r="M3845" s="84"/>
      <c r="N3845" s="84"/>
      <c r="O3845" s="84">
        <v>6</v>
      </c>
      <c r="P3845" s="84"/>
      <c r="Q3845" s="84"/>
      <c r="R3845" s="84"/>
      <c r="S3845" s="84"/>
      <c r="T3845" s="84"/>
      <c r="U3845" s="84"/>
      <c r="V3845" s="84"/>
      <c r="W3845" s="84"/>
      <c r="X3845" s="84"/>
      <c r="Y3845" s="84"/>
      <c r="Z3845" s="84"/>
      <c r="AA3845" s="84"/>
      <c r="AB3845" s="84"/>
      <c r="AC3845" s="80"/>
      <c r="AD3845" s="80"/>
      <c r="AE3845" s="80"/>
      <c r="AF3845" s="80"/>
      <c r="AG3845" s="80"/>
      <c r="AH3845" s="80"/>
      <c r="AI3845" s="80"/>
      <c r="AJ3845" s="80"/>
      <c r="AK3845" s="80"/>
      <c r="AL3845" s="80"/>
      <c r="AM3845" s="240"/>
      <c r="AN3845" s="240"/>
      <c r="AO3845" s="240"/>
      <c r="AP3845" s="240"/>
      <c r="AQ3845" s="240"/>
      <c r="AR3845" s="240"/>
      <c r="AS3845" s="240"/>
      <c r="AT3845" s="256"/>
      <c r="AU3845" s="256"/>
      <c r="AV3845" s="259"/>
      <c r="AW3845" s="259"/>
      <c r="AX3845" s="256"/>
      <c r="AY3845" s="256"/>
      <c r="AZ3845" s="256"/>
      <c r="BA3845" s="256"/>
      <c r="BB3845" s="256"/>
      <c r="BC3845" s="256"/>
      <c r="BD3845" s="256"/>
      <c r="BE3845" s="256"/>
      <c r="BF3845" s="256"/>
      <c r="BG3845" s="256"/>
      <c r="BH3845" s="256"/>
      <c r="BI3845" s="256"/>
      <c r="BJ3845" s="256"/>
      <c r="BK3845" s="256"/>
      <c r="BL3845" s="262"/>
      <c r="BM3845" s="262"/>
      <c r="BN3845" s="262"/>
      <c r="BO3845" s="262"/>
      <c r="BP3845" s="262"/>
      <c r="BQ3845" s="262"/>
      <c r="BR3845" s="270"/>
      <c r="BS3845" s="270"/>
      <c r="BT3845" s="270"/>
      <c r="BU3845" s="270"/>
      <c r="BV3845" s="270"/>
      <c r="BW3845" s="270"/>
      <c r="BX3845" s="256"/>
      <c r="BY3845" s="256"/>
      <c r="BZ3845" s="256"/>
      <c r="CA3845" s="267"/>
      <c r="CB3845" s="267"/>
      <c r="CC3845" s="274"/>
      <c r="CD3845" s="267"/>
      <c r="CE3845" s="267"/>
      <c r="CF3845" s="267"/>
      <c r="CG3845" s="267"/>
      <c r="CH3845" s="267"/>
      <c r="CI3845" s="267"/>
      <c r="CJ3845" s="267"/>
      <c r="CK3845" s="267"/>
      <c r="CL3845" s="265"/>
      <c r="CM3845" s="272"/>
      <c r="CN3845" s="264"/>
      <c r="CO3845" s="193"/>
      <c r="CP3845" s="226"/>
      <c r="CQ3845" s="226"/>
      <c r="CR3845" s="226"/>
      <c r="CS3845" s="192"/>
      <c r="CT3845" s="192"/>
      <c r="CU3845" s="192"/>
      <c r="CV3845" s="192"/>
      <c r="CW3845" s="192"/>
      <c r="CX3845" s="192"/>
      <c r="CY3845" s="192"/>
      <c r="CZ3845" s="192"/>
      <c r="DA3845" s="192"/>
    </row>
    <row r="3846" spans="1:105" s="120" customFormat="1" ht="15" customHeight="1">
      <c r="A3846" s="228"/>
      <c r="B3846" s="346"/>
      <c r="C3846" s="585"/>
      <c r="D3846" s="237"/>
      <c r="E3846" s="237"/>
      <c r="F3846" s="243"/>
      <c r="G3846" s="122">
        <v>3</v>
      </c>
      <c r="H3846" s="84"/>
      <c r="I3846" s="84"/>
      <c r="J3846" s="84"/>
      <c r="K3846" s="84"/>
      <c r="L3846" s="84"/>
      <c r="M3846" s="84"/>
      <c r="N3846" s="84"/>
      <c r="O3846" s="84"/>
      <c r="P3846" s="84"/>
      <c r="Q3846" s="84"/>
      <c r="R3846" s="84"/>
      <c r="S3846" s="84"/>
      <c r="T3846" s="84"/>
      <c r="U3846" s="84"/>
      <c r="V3846" s="84"/>
      <c r="W3846" s="84"/>
      <c r="X3846" s="84"/>
      <c r="Y3846" s="84"/>
      <c r="Z3846" s="84"/>
      <c r="AA3846" s="84"/>
      <c r="AB3846" s="84"/>
      <c r="AC3846" s="80"/>
      <c r="AD3846" s="80"/>
      <c r="AE3846" s="80"/>
      <c r="AF3846" s="80"/>
      <c r="AG3846" s="80"/>
      <c r="AH3846" s="80"/>
      <c r="AI3846" s="80"/>
      <c r="AJ3846" s="80"/>
      <c r="AK3846" s="80"/>
      <c r="AL3846" s="80"/>
      <c r="AM3846" s="240"/>
      <c r="AN3846" s="240"/>
      <c r="AO3846" s="240"/>
      <c r="AP3846" s="240"/>
      <c r="AQ3846" s="240"/>
      <c r="AR3846" s="240"/>
      <c r="AS3846" s="240"/>
      <c r="AT3846" s="256"/>
      <c r="AU3846" s="256"/>
      <c r="AV3846" s="259"/>
      <c r="AW3846" s="259"/>
      <c r="AX3846" s="256"/>
      <c r="AY3846" s="256"/>
      <c r="AZ3846" s="256"/>
      <c r="BA3846" s="256"/>
      <c r="BB3846" s="256"/>
      <c r="BC3846" s="256"/>
      <c r="BD3846" s="256"/>
      <c r="BE3846" s="256"/>
      <c r="BF3846" s="256"/>
      <c r="BG3846" s="256"/>
      <c r="BH3846" s="256"/>
      <c r="BI3846" s="256"/>
      <c r="BJ3846" s="256"/>
      <c r="BK3846" s="256"/>
      <c r="BL3846" s="262"/>
      <c r="BM3846" s="262"/>
      <c r="BN3846" s="262"/>
      <c r="BO3846" s="262"/>
      <c r="BP3846" s="262"/>
      <c r="BQ3846" s="262"/>
      <c r="BR3846" s="270"/>
      <c r="BS3846" s="270"/>
      <c r="BT3846" s="270"/>
      <c r="BU3846" s="270"/>
      <c r="BV3846" s="270"/>
      <c r="BW3846" s="270"/>
      <c r="BX3846" s="256"/>
      <c r="BY3846" s="256"/>
      <c r="BZ3846" s="256"/>
      <c r="CA3846" s="267"/>
      <c r="CB3846" s="267"/>
      <c r="CC3846" s="274"/>
      <c r="CD3846" s="267"/>
      <c r="CE3846" s="267"/>
      <c r="CF3846" s="267"/>
      <c r="CG3846" s="267"/>
      <c r="CH3846" s="267"/>
      <c r="CI3846" s="267"/>
      <c r="CJ3846" s="267"/>
      <c r="CK3846" s="267"/>
      <c r="CL3846" s="265"/>
      <c r="CM3846" s="272"/>
      <c r="CN3846" s="264"/>
      <c r="CO3846" s="193"/>
      <c r="CP3846" s="226"/>
      <c r="CQ3846" s="226"/>
      <c r="CR3846" s="226"/>
      <c r="CS3846" s="192"/>
      <c r="CT3846" s="192"/>
      <c r="CU3846" s="192"/>
      <c r="CV3846" s="192"/>
      <c r="CW3846" s="192"/>
      <c r="CX3846" s="192"/>
      <c r="CY3846" s="192"/>
      <c r="CZ3846" s="192"/>
      <c r="DA3846" s="192"/>
    </row>
    <row r="3847" spans="1:105" s="120" customFormat="1" ht="15" customHeight="1">
      <c r="A3847" s="228"/>
      <c r="B3847" s="346"/>
      <c r="C3847" s="585"/>
      <c r="D3847" s="237"/>
      <c r="E3847" s="237"/>
      <c r="F3847" s="244"/>
      <c r="G3847" s="123">
        <v>3.9</v>
      </c>
      <c r="H3847" s="85"/>
      <c r="I3847" s="85"/>
      <c r="J3847" s="85"/>
      <c r="K3847" s="85"/>
      <c r="L3847" s="85"/>
      <c r="M3847" s="85"/>
      <c r="N3847" s="85"/>
      <c r="O3847" s="85"/>
      <c r="P3847" s="85"/>
      <c r="Q3847" s="85"/>
      <c r="R3847" s="85"/>
      <c r="S3847" s="85"/>
      <c r="T3847" s="85"/>
      <c r="U3847" s="85"/>
      <c r="V3847" s="85"/>
      <c r="W3847" s="85"/>
      <c r="X3847" s="85"/>
      <c r="Y3847" s="85"/>
      <c r="Z3847" s="85"/>
      <c r="AA3847" s="85"/>
      <c r="AB3847" s="85"/>
      <c r="AC3847" s="81"/>
      <c r="AD3847" s="81"/>
      <c r="AE3847" s="81"/>
      <c r="AF3847" s="81"/>
      <c r="AG3847" s="81"/>
      <c r="AH3847" s="81"/>
      <c r="AI3847" s="81"/>
      <c r="AJ3847" s="81"/>
      <c r="AK3847" s="81"/>
      <c r="AL3847" s="81"/>
      <c r="AM3847" s="240"/>
      <c r="AN3847" s="240"/>
      <c r="AO3847" s="240"/>
      <c r="AP3847" s="240"/>
      <c r="AQ3847" s="240"/>
      <c r="AR3847" s="240"/>
      <c r="AS3847" s="240"/>
      <c r="AT3847" s="256"/>
      <c r="AU3847" s="256"/>
      <c r="AV3847" s="259"/>
      <c r="AW3847" s="259"/>
      <c r="AX3847" s="256"/>
      <c r="AY3847" s="256"/>
      <c r="AZ3847" s="256"/>
      <c r="BA3847" s="256"/>
      <c r="BB3847" s="256"/>
      <c r="BC3847" s="256"/>
      <c r="BD3847" s="256"/>
      <c r="BE3847" s="256"/>
      <c r="BF3847" s="256"/>
      <c r="BG3847" s="256"/>
      <c r="BH3847" s="256"/>
      <c r="BI3847" s="256"/>
      <c r="BJ3847" s="256"/>
      <c r="BK3847" s="256"/>
      <c r="BL3847" s="262"/>
      <c r="BM3847" s="262"/>
      <c r="BN3847" s="262"/>
      <c r="BO3847" s="262"/>
      <c r="BP3847" s="262"/>
      <c r="BQ3847" s="262"/>
      <c r="BR3847" s="270"/>
      <c r="BS3847" s="270"/>
      <c r="BT3847" s="270"/>
      <c r="BU3847" s="270"/>
      <c r="BV3847" s="270"/>
      <c r="BW3847" s="270"/>
      <c r="BX3847" s="256"/>
      <c r="BY3847" s="256"/>
      <c r="BZ3847" s="256"/>
      <c r="CA3847" s="267"/>
      <c r="CB3847" s="267"/>
      <c r="CC3847" s="274"/>
      <c r="CD3847" s="267"/>
      <c r="CE3847" s="267"/>
      <c r="CF3847" s="267"/>
      <c r="CG3847" s="267"/>
      <c r="CH3847" s="267"/>
      <c r="CI3847" s="267"/>
      <c r="CJ3847" s="267"/>
      <c r="CK3847" s="267"/>
      <c r="CL3847" s="265"/>
      <c r="CM3847" s="272"/>
      <c r="CN3847" s="264"/>
      <c r="CO3847" s="193"/>
      <c r="CP3847" s="226"/>
      <c r="CQ3847" s="226"/>
      <c r="CR3847" s="226"/>
      <c r="CS3847" s="192"/>
      <c r="CT3847" s="192"/>
      <c r="CU3847" s="192"/>
      <c r="CV3847" s="192"/>
      <c r="CW3847" s="192"/>
      <c r="CX3847" s="192"/>
      <c r="CY3847" s="192"/>
      <c r="CZ3847" s="192"/>
      <c r="DA3847" s="192"/>
    </row>
    <row r="3848" spans="1:105" s="120" customFormat="1" ht="15" customHeight="1">
      <c r="A3848" s="229"/>
      <c r="B3848" s="347"/>
      <c r="C3848" s="586"/>
      <c r="D3848" s="238"/>
      <c r="E3848" s="238"/>
      <c r="F3848" s="245" t="s">
        <v>83</v>
      </c>
      <c r="G3848" s="352"/>
      <c r="H3848" s="82"/>
      <c r="I3848" s="82"/>
      <c r="J3848" s="82"/>
      <c r="K3848" s="82"/>
      <c r="L3848" s="82"/>
      <c r="M3848" s="82"/>
      <c r="N3848" s="82"/>
      <c r="O3848" s="82"/>
      <c r="P3848" s="82"/>
      <c r="Q3848" s="82"/>
      <c r="R3848" s="82"/>
      <c r="S3848" s="82"/>
      <c r="T3848" s="82"/>
      <c r="U3848" s="82"/>
      <c r="V3848" s="82"/>
      <c r="W3848" s="82"/>
      <c r="X3848" s="82"/>
      <c r="Y3848" s="82"/>
      <c r="Z3848" s="82"/>
      <c r="AA3848" s="82"/>
      <c r="AB3848" s="82"/>
      <c r="AC3848" s="35"/>
      <c r="AD3848" s="35"/>
      <c r="AE3848" s="35"/>
      <c r="AF3848" s="35"/>
      <c r="AG3848" s="35"/>
      <c r="AH3848" s="35"/>
      <c r="AI3848" s="35"/>
      <c r="AJ3848" s="35"/>
      <c r="AK3848" s="35"/>
      <c r="AL3848" s="35"/>
      <c r="AM3848" s="241"/>
      <c r="AN3848" s="241"/>
      <c r="AO3848" s="241"/>
      <c r="AP3848" s="241"/>
      <c r="AQ3848" s="241"/>
      <c r="AR3848" s="241"/>
      <c r="AS3848" s="241"/>
      <c r="AT3848" s="257"/>
      <c r="AU3848" s="257"/>
      <c r="AV3848" s="260"/>
      <c r="AW3848" s="260"/>
      <c r="AX3848" s="257"/>
      <c r="AY3848" s="257"/>
      <c r="AZ3848" s="257"/>
      <c r="BA3848" s="257"/>
      <c r="BB3848" s="257"/>
      <c r="BC3848" s="257"/>
      <c r="BD3848" s="257"/>
      <c r="BE3848" s="257"/>
      <c r="BF3848" s="257"/>
      <c r="BG3848" s="257"/>
      <c r="BH3848" s="257"/>
      <c r="BI3848" s="257"/>
      <c r="BJ3848" s="257"/>
      <c r="BK3848" s="257"/>
      <c r="BL3848" s="263"/>
      <c r="BM3848" s="263"/>
      <c r="BN3848" s="263"/>
      <c r="BO3848" s="263"/>
      <c r="BP3848" s="263"/>
      <c r="BQ3848" s="263"/>
      <c r="BR3848" s="271"/>
      <c r="BS3848" s="271"/>
      <c r="BT3848" s="271"/>
      <c r="BU3848" s="271"/>
      <c r="BV3848" s="271"/>
      <c r="BW3848" s="271"/>
      <c r="BX3848" s="257"/>
      <c r="BY3848" s="257"/>
      <c r="BZ3848" s="257"/>
      <c r="CA3848" s="268"/>
      <c r="CB3848" s="268"/>
      <c r="CC3848" s="275"/>
      <c r="CD3848" s="268"/>
      <c r="CE3848" s="268"/>
      <c r="CF3848" s="268"/>
      <c r="CG3848" s="268"/>
      <c r="CH3848" s="268"/>
      <c r="CI3848" s="268"/>
      <c r="CJ3848" s="268"/>
      <c r="CK3848" s="268"/>
      <c r="CL3848" s="265"/>
      <c r="CM3848" s="272"/>
      <c r="CN3848" s="264"/>
      <c r="CO3848" s="193"/>
      <c r="CP3848" s="226"/>
      <c r="CQ3848" s="226"/>
      <c r="CR3848" s="226"/>
      <c r="CS3848" s="192"/>
      <c r="CT3848" s="192"/>
      <c r="CU3848" s="192"/>
      <c r="CV3848" s="192"/>
      <c r="CW3848" s="192"/>
      <c r="CX3848" s="192"/>
      <c r="CY3848" s="192"/>
      <c r="CZ3848" s="192"/>
      <c r="DA3848" s="192"/>
    </row>
    <row r="3849" spans="1:105" s="120" customFormat="1" ht="15" customHeight="1">
      <c r="A3849" s="227">
        <f t="shared" si="1190"/>
        <v>477</v>
      </c>
      <c r="B3849" s="345" t="s">
        <v>1173</v>
      </c>
      <c r="C3849" s="584" t="s">
        <v>1174</v>
      </c>
      <c r="D3849" s="236">
        <v>44629</v>
      </c>
      <c r="E3849" s="236" t="s">
        <v>353</v>
      </c>
      <c r="F3849" s="253" t="s">
        <v>80</v>
      </c>
      <c r="G3849" s="254"/>
      <c r="H3849" s="82" t="s">
        <v>69</v>
      </c>
      <c r="I3849" s="82" t="s">
        <v>973</v>
      </c>
      <c r="J3849" s="82" t="s">
        <v>61</v>
      </c>
      <c r="K3849" s="82" t="s">
        <v>61</v>
      </c>
      <c r="L3849" s="82" t="s">
        <v>61</v>
      </c>
      <c r="M3849" s="82" t="s">
        <v>61</v>
      </c>
      <c r="N3849" s="82" t="s">
        <v>61</v>
      </c>
      <c r="O3849" s="82" t="s">
        <v>973</v>
      </c>
      <c r="P3849" s="82" t="s">
        <v>61</v>
      </c>
      <c r="Q3849" s="82" t="s">
        <v>61</v>
      </c>
      <c r="R3849" s="82" t="s">
        <v>61</v>
      </c>
      <c r="S3849" s="82" t="s">
        <v>61</v>
      </c>
      <c r="T3849" s="82" t="s">
        <v>61</v>
      </c>
      <c r="U3849" s="82" t="s">
        <v>61</v>
      </c>
      <c r="V3849" s="82"/>
      <c r="W3849" s="82" t="s">
        <v>60</v>
      </c>
      <c r="X3849" s="82" t="s">
        <v>60</v>
      </c>
      <c r="Y3849" s="82" t="s">
        <v>60</v>
      </c>
      <c r="Z3849" s="82" t="s">
        <v>60</v>
      </c>
      <c r="AA3849" s="82" t="s">
        <v>60</v>
      </c>
      <c r="AB3849" s="82" t="s">
        <v>60</v>
      </c>
      <c r="AC3849" s="82"/>
      <c r="AD3849" s="82" t="s">
        <v>60</v>
      </c>
      <c r="AE3849" s="82" t="s">
        <v>60</v>
      </c>
      <c r="AF3849" s="82" t="s">
        <v>60</v>
      </c>
      <c r="AG3849" s="82" t="s">
        <v>60</v>
      </c>
      <c r="AH3849" s="82" t="s">
        <v>60</v>
      </c>
      <c r="AI3849" s="82" t="s">
        <v>1471</v>
      </c>
      <c r="AJ3849" s="82"/>
      <c r="AK3849" s="82" t="s">
        <v>61</v>
      </c>
      <c r="AL3849" s="82" t="s">
        <v>61</v>
      </c>
      <c r="AM3849" s="239">
        <f>COUNTIF(H3849:AL3849,"PH")+COUNTIF(H3849:AL3849,"PH/L")+COUNTIF(H3849:AL3849,"PM")</f>
        <v>0</v>
      </c>
      <c r="AN3849" s="239">
        <f>COUNTIF(H3849:AL3849,"PD")+COUNTIF(H3849:AL3849,"PDD")+COUNTIF(H3849:AL3849,"P/DS")/2+COUNTIF(H3849:AL3849,"PMD")</f>
        <v>0</v>
      </c>
      <c r="AO3849" s="239">
        <f>COUNTIF(H3849:AL3849,"PN")+COUNTIF(H3849:AL3849,"P/NS")/2+COUNTIF(H3849:AL3849,"PH")+COUNTIF(H3849:AL3849,"PH/F")/2+COUNTIF(H3849:AL3849,"PH/L")/2+COUNTIF(H3849:AL3849,"PM")</f>
        <v>0</v>
      </c>
      <c r="AP3849" s="239">
        <f>COUNTIF(H3849:AL3849,"BH")+COUNTIF(H3849:AL3849,"AL/BL")+COUNTIF(H3849:AL3849,"UL/BL")+COUNTIF(H3849:AL3849,"BM")</f>
        <v>0</v>
      </c>
      <c r="AQ3849" s="239">
        <f>COUNTIF(H3849:AL3849,"DS")+COUNTIF(H3849:AL3849,"AL/DS")/2+COUNTIF(H3849:AL3849,"UL/DS")/2+COUNTIF(H3849:AL3849,"CT")+COUNTIF(H3849:AL3849,"MD")</f>
        <v>11.5</v>
      </c>
      <c r="AR3849" s="239">
        <f>COUNTIF(H3849:AL3849,"NS")+COUNTIF(H3849:AL3849,"AL/NS")/2+COUNTIF(H3849:AL3849,"UL/NS")/2+COUNTIF(H3849:AL3849,"BH")+COUNTIF(H3849:AL3849,"AL/BF")/2+COUNTIF(H3849:AL3849,"AL/BL")/2+COUNTIF(H3849:AL3849,"UL/BL")/2+COUNTIF(H3849:AL3849,"UL/BF")/2+COUNTIF(H3849:AL3849,"BM")</f>
        <v>13</v>
      </c>
      <c r="AS3849" s="239">
        <f>COUNTIF(H3849:AL3849,"AL")+COUNTIF(H3849:AL3849,"AL/DS")/2+COUNTIF(H3849:AL3849,"AL/NS")/2+COUNTIF(H3849:AL3849,"NH")+COUNTIF(H3849:AL3849,"SL")+COUNTIF(H3849:AL3849,"NHD")+COUNTIF(H3849:AL3849,"B")+COUNTIF(H3849:AL3849,"HL")+COUNTIF(H3849:AL3849,"AL/BF")/2+COUNTIF(H3849:AL3849,"AL/BL")/2</f>
        <v>1</v>
      </c>
      <c r="AT3849" s="255">
        <f>COUNTIF(H3849:AL3849,"PD")+COUNTIF(H3849:AL3849,"PN")+COUNTIF(H3849:AL3849,"P/DS")/2+COUNTIF(H3849:AL3849,"P/NS")/2+COUNTIF(H3849:AL3849,"DS")+COUNTIF(H3849:AL3849,"NS")+COUNTIF(H3849:AL3849,"AL")+COUNTIF(H3849:AL3849,"AL/DS")+COUNTIF(H3849:AL3849,"AL/NS")+COUNTIF(H3849:AL3849,"NH")+COUNTIF(H3849:AL3849,"SL")+COUNTIF(H3849:AL3849,"UL/DS")/2+COUNTIF(H3849:AL3849,"UL/NS")/2+COUNTIF(H3849:AL3849,"CT")+COUNTIF(H3849:AL3849,"NHD")+COUNTIF(H3849:AL3849,"PDD")+COUNTIF(H3849:AL3849,"B")+COUNTIF(H3849:AL3849,"HL")+COUNTIF(H3849:AL3849,"PH")+COUNTIF(H3849:AL3849,"BH")+COUNTIF(H3849:AL3849,"AL/BF")+COUNTIF(H3849:AL3849,"AL/BL")+COUNTIF(H3849:AL3849,"UL/BF")/2+COUNTIF(H3849:AL3849,"UL/BL")/2+COUNTIF(H3849:AL3849,"PH/F")/2+COUNTIF(H3849:AL3849,"PH/L")/2+COUNTIF(H3849:AL3849,"MD")+COUNTIF(H3849:AL3849,"PMD")+COUNTIF(H3849:AL3849,"PM")+COUNTIF(H3849:AL3849,"BM")</f>
        <v>25.5</v>
      </c>
      <c r="AU3849" s="255">
        <f>COUNTIF(H3849:AL3849,"P/DS")/2+COUNTIF(H3849:AL3849,"P/NS")/2+COUNTIF(H3849:AL3849,"IL")+COUNTIF(H3849:AL3849,"NL")+COUNTIF(H3849:AL3849,"UL")+COUNTIF(H3849:AL3849,"UL/DS")/2+COUNTIF(H3849:AL3849,"UL/NS")/2+COUNTIF(H3849:AL3849,"KT")+COUNTIF(H3849:AL3849,"UL/BF")/2+COUNTIF(H3849:AL3849,"UL/BL")/2+COUNTIF(H3849:AL3849,"PH/F")/2+COUNTIF(H3849:AL3849,"PH/L")/2+COUNTIF(H3849:AL3849,"NB")</f>
        <v>0.5</v>
      </c>
      <c r="AV3849" s="258">
        <f>COUNTIF(H3849:AL3849,"PN")+COUNTIF(H3849:AL3849,"TVD")+COUNTIF(H3849:AL3849,"PH")+COUNTIF(H3849:AL3849,"PM")+COUNTIF(H3849:AL3849,"PDD")-COUNTIFS(H3849:AL3849,"PN",H3856:AL3856,"&gt;=3")-COUNTIFS(H3849:AL3849,"PM",H3856:AL3856,"&gt;=3")</f>
        <v>0</v>
      </c>
      <c r="AW3849" s="258">
        <f>COUNTIF(H3849:AL3849,"NS")+COUNTIF(H3849:AL3849,"D")+COUNTIF(H3849:AL3849,"BH")+COUNTIF(H3849:AL3849,"NHD")+COUNTIF(H3849:AL3849,"BM")-COUNTIFS(H3849:AL3849,"NS",H3856:AL3856,"&gt;=3")-COUNTIFS(H3849:AL3849,"BH",H3856:AL3856,"&gt;=3")-COUNTIFS(H3849:AL3849,"BM",H3856:AL3856,"&gt;=3")</f>
        <v>15</v>
      </c>
      <c r="AX3849" s="255">
        <f>COUNTIF(H3849:AL3849,"AL")+COUNTIF(H3849:AL3849,"AL/DS")/2+COUNTIF(H3849:AL3849,"AL/NS")/2+COUNTIF(H3849:AL3849,"AL/BF")+COUNTIF(H3849:AL3849,"AL/BL")/2</f>
        <v>0</v>
      </c>
      <c r="AY3849" s="255">
        <f>COUNTIF(H3849:AL3849,"SL")</f>
        <v>0</v>
      </c>
      <c r="AZ3849" s="255">
        <f>COUNTIF(H3849:AL3849,"NH")</f>
        <v>1</v>
      </c>
      <c r="BA3849" s="255">
        <f>COUNTIF(H3849:AL3849,"HL")</f>
        <v>0</v>
      </c>
      <c r="BB3849" s="255">
        <f>COUNTIF(G3849:AL3849,"P/DS")/2+COUNTIF(G3849:AL3849,"P/NS")/2+COUNTIF(G3849:AL3849,"UL")+COUNTIF(G3849:AL3849,"UL/DS")/2+COUNTIF(G3849:AL3849,"UL/NS")/2+COUNTIF(G3849:AL3849,"UL/BL")/2+COUNTIF(G3849:AL3849,"UL/BF")/2+COUNTIF(G3849:AL3849,"PH/F")/2+COUNTIF(G3849:AL3849,"PH/L")/2</f>
        <v>0.5</v>
      </c>
      <c r="BC3849" s="255">
        <f>COUNTIF(H3849:AL3849,"NB")</f>
        <v>0</v>
      </c>
      <c r="BD3849" s="255">
        <f>COUNTIF(H3849:AL3849,"NL")</f>
        <v>0</v>
      </c>
      <c r="BE3849" s="255">
        <f>COUNTIF(H3849:AL3849,"IL")</f>
        <v>0</v>
      </c>
      <c r="BF3849" s="255">
        <f>COUNTIF(H3849:AL3849,"KT")</f>
        <v>0</v>
      </c>
      <c r="BG3849" s="255">
        <f>COUNTIF(H3849:AL3849,"L70")</f>
        <v>0</v>
      </c>
      <c r="BH3849" s="255">
        <f>COUNTIF(H3849:AL3849,"MD")</f>
        <v>0</v>
      </c>
      <c r="BI3849" s="255">
        <f>COUNTIF(H3849:AL3849,"PMD")</f>
        <v>0</v>
      </c>
      <c r="BJ3849" s="255">
        <f>COUNTIF(H3849:AL3849,"PM")</f>
        <v>0</v>
      </c>
      <c r="BK3849" s="255">
        <f>COUNTIF(H3849:AL3849,"BM")</f>
        <v>0</v>
      </c>
      <c r="BL3849" s="261">
        <f>SUMIF(H3849:AL3849,"PD",H3850:AL3850)+SUMIF(H3849:AL3849,"PN",H3850:AL3850)+SUMIF(H3849:AL3849,"P/DS",H3850:AL3850)+SUMIF(H3849:AL3849,"PN/F",H3850:AL3850)+SUMIF(H3849:AL3849,"PN/L",H3850:AL3850)+SUMIF(H3849:AL3849,"TV",H3850:AL3850)+SUMIF(H3849:AL3849,"TVD",H3850:AL3850)+SUMIF(H3849:AL3849,"PDD",H3850:AL3850)</f>
        <v>0</v>
      </c>
      <c r="BM3849" s="261">
        <f>SUMIF(H3849:AL3849,"PD",H3851:AL3851)+SUMIF(H3849:AL3849,"PN",H3851:AL3851)+SUMIF(H3849:AL3849,"P/DS",H3851:AL3851)+SUMIF(H3849:AL3849,"PN/F",H3851:AL3851)+SUMIF(H3849:AL3849,"PN/L",H3851:AL3851)+SUMIF(H3849:AL3849,"TV",H3851:AL3851)+SUMIF(H3849:AL3849,"TVD",H3851:AL3851)+SUMIF(H3849:AL3849,"PDD",H3851:AL3851)+SUMIF(H3849:AL3849,"PMD",H3851:AL3851)</f>
        <v>0</v>
      </c>
      <c r="BN3849" s="261">
        <f>SUMIF(H3849:AL3849,"PD",H3852:AL3852)+SUMIF(H3849:AL3849,"PN",H3852:AL3852)+SUMIF(H3849:AL3849,"P/DS",H3852:AL3852)+SUMIF(H3849:AL3849,"PN/F",H3852:AL3852)+SUMIF(H3849:AL3849,"PN/L",H3852:AL3852)+SUMIF(H3849:AL3849,"TV",H3852:AL3852)+SUMIF(H3849:AL3849,"TVD",H3852:AL3852)</f>
        <v>0</v>
      </c>
      <c r="BO3849" s="261">
        <f>SUMIF(H3849:AL3849,"PD",H3853:AL3853)+SUMIF(H3849:AL3849,"PN",H3853:AL3853)+SUMIF(H3849:AL3849,"P/DS",H3853:AL3853)+SUMIF(H3849:AL3849,"PN/F",H3853:AL3853)+SUMIF(H3849:AL3849,"PN/L",H3853:AL3853)+SUMIF(H3849:AL3849,"TV",H3853:AL3853)+SUMIF(H3849:AL3849,"TVD",H3853:AL3853)</f>
        <v>0</v>
      </c>
      <c r="BP3849" s="261">
        <f>SUMIF(H3849:AL3849,"PD",H3854:AL3854)+SUMIF(H3849:AL3849,"PN",H3854:AL3854)+SUMIF(H3849:AL3849,"P/DS",H3854:AL3854)+SUMIF(H3849:AL3849,"PN/F",H3854:AL3854)+SUMIF(H3849:AL3849,"PN/L",H3854:AL3854)+SUMIF(H3849:AL3849,"TV",H3854:AL3854)+SUMIF(H3849:AL3849,"TVD",H3854:AL3854)+SUMIF(H3849:AL3849,"PDD",H3854:AL3854)+SUMIF(H3849:AL3849,"PH",H3854:AL3854)+SUMIF(H3849:AL3849,"PM",H3854:AL3854)</f>
        <v>0</v>
      </c>
      <c r="BQ3849" s="261">
        <f>SUMIF(H3849:AL3849,"PD",H3855:AL3855)+SUMIF(H3849:AL3849,"PN",H3855:AL3855)+SUMIF(H3849:AL3849,"P/DS",H3855:AL3855)+SUMIF(H3849:AL3849,"PN/F",H3855:AL3855)+SUMIF(H3849:AL3849,"PN/L",H3855:AL3855)+SUMIF(H3849:AL3849,"TV",H3855:AL3855)+SUMIF(H3849:AL3849,"TVD",H3855:AL3855)+SUMIF(H3849:AL3849,"PDD",H3855:AL3855)+SUMIF(H3849:AL3849,"PH",H3855:AL3855)+SUMIF(H3849:AL3849,"PM",H3855:AL3855)</f>
        <v>0</v>
      </c>
      <c r="BR3849" s="269">
        <f>SUM(H3850:AL3850)-BL3849</f>
        <v>36.5</v>
      </c>
      <c r="BS3849" s="269">
        <f>SUM(H3851:AL3851)-BM3849</f>
        <v>13.5</v>
      </c>
      <c r="BT3849" s="269">
        <f>SUM(H3852:AL3852)-BN3849</f>
        <v>0</v>
      </c>
      <c r="BU3849" s="269">
        <f>SUM(H3853:AL3853)-BO3849</f>
        <v>13</v>
      </c>
      <c r="BV3849" s="269">
        <f>SUM(H3854:AL3854)-BP3849</f>
        <v>0</v>
      </c>
      <c r="BW3849" s="269">
        <f>SUM(H3855:AL3855)-BQ3849</f>
        <v>0</v>
      </c>
      <c r="BX3849" s="255">
        <f>SUMIF(H3849:AL3849,"PD",H3856:AL3856)+SUMIF(H3849:AL3849,"PN",H3856:AL3856)+SUMIF(H3849:AL3849,"P/DS",H3856:AL3856)+SUMIF(H3849:AL3849,"PN/F",H3856:AL3856)+SUMIF(H3849:AL3849,"PN/L",H3856:AL3856)</f>
        <v>0</v>
      </c>
      <c r="BY3849" s="255">
        <f>SUM(H3856:AL3856)-BX3849</f>
        <v>0</v>
      </c>
      <c r="BZ3849" s="255">
        <f t="shared" ref="BZ3849" si="1197">+SUM(BL3849:BW3856)</f>
        <v>63</v>
      </c>
      <c r="CA3849" s="266">
        <f>(COUNTIFS(H3849:AL3849,"PD",H3850:AL3850,"&gt;=2"))*0.5-IF(CN3849="VP",COUNTIFS($H$16:$AL$16,"SAT",H3849:AL3849,"PD",H3850:AL3850,"&gt;=2"))*0.5</f>
        <v>0</v>
      </c>
      <c r="CB3849" s="266">
        <f>(COUNTIFS(H3849:AL3849,"PN",H3851:AL3851,"&gt;=0.5",H3850:AL3850,"&gt;=1.5"))*0.5+COUNTIFS(H3849:AL3849,"PDD",H3851:AL3851,"&gt;=0.5",H3850:AL3850,"&gt;=1.5")*0.5</f>
        <v>0</v>
      </c>
      <c r="CC3849" s="273">
        <f>(COUNTIFS(H3849:AL3849,"TV",H3851:AL3851,"&gt;=10"))*0.5+(COUNTIFS(H3849:AL3849,"PMD",H3851:AL3851,"&gt;=2"))*0.5</f>
        <v>0</v>
      </c>
      <c r="CD3849" s="266">
        <f>(COUNTIFS(H3849:AL3849,"TVD",H3853:AL3853,"&gt;=6.5",H3851:AL3851,"&gt;=3.5"))*0.5</f>
        <v>0</v>
      </c>
      <c r="CE3849" s="266">
        <f>(COUNTIFS(H3849:AL3849,"PD",H3854:AL3854,"&gt;=10"))*0.5</f>
        <v>0</v>
      </c>
      <c r="CF3849" s="266">
        <f>(COUNTIFS(H3849:AL3849,"PDD",H3854:AL3854,"&gt;=3.5",H3855:AL3855,"&gt;=6.5")+COUNTIFS(H3849:AL3849,"PH",H3855:AL3855,"&gt;=0.5",H3854:AL3854,"&gt;=1.5")+COUNTIFS(H3849:AL3849,"PM",H3855:AL3855,"&gt;=0.5",H3854:AL3854,"&gt;=1.5"))*0.5</f>
        <v>0</v>
      </c>
      <c r="CG3849" s="266">
        <f>(COUNTIFS(H3849:AL3849,"DS",H3850:AL3850,"&gt;=2")+COUNTIFS(H3849:AL3849,"AL/DS",H3850:AL3850,"&gt;=2"))*0.5-IF(CN3849="VP",COUNTIFS($H$16:$AL$16,"SAT",H3849:AL3849,"DS",H3850:AL3850,"&gt;=2"))*0.5</f>
        <v>2.5</v>
      </c>
      <c r="CH3849" s="266">
        <f>(COUNTIFS(H3849:AL3849,"NS",H3851:AL3851,"&gt;=0.5",H3850:AL3850,"&gt;=1.5")+COUNTIFS(H3849:AL3849,"AL/NS",H3851:AL3851,"&gt;=0.5",H3850:AL3850,"&gt;=1.5")+COUNTIFS(H3849:AL3849,"NHD",H3851:AL3851,"&gt;=4.5",H3854:AL3854,"&gt;=2",H3850:AL3850,"&gt;=1.5"))*0.5</f>
        <v>5.5</v>
      </c>
      <c r="CI3849" s="266">
        <f>(COUNTIF(H3851:AL3851,"&gt;=10")+COUNTIFS(H3849:AL3849,"MD",H3851:AL3851,"&gt;=2")-COUNTIFS(H3849:AL3849,"TV",H3851:AL3851,"&gt;=10"))*0.5</f>
        <v>0</v>
      </c>
      <c r="CJ3849" s="266">
        <f>(COUNTIFS(H3849:AL3849,"D",H3853:AL3853,"&gt;=6.5",H3851:AL3851,"&gt;=3.5"))*0.5</f>
        <v>1</v>
      </c>
      <c r="CK3849" s="266">
        <f>(COUNTIF(H3854:AL3854,"&gt;=10")-COUNTIFS(H3849:AL3849,"PD",H3854:AL3854,"&gt;=10"))*0.5</f>
        <v>0</v>
      </c>
      <c r="CL3849" s="265">
        <f>(COUNTIFS(H3849:AL3849,"NHD",H3854:AL3854,"&gt;=3.5",H3855:AL3855,"&gt;=6.5")+COUNTIFS(H3849:AL3849,"BH",H3854:AL3854,"&gt;=1.5",H3855:AL3855,"&gt;=0.5")+COUNTIFS(H3849:AL3849,"BM",H3854:AL3854,"&gt;=1.5",H3855:AL3855,"&gt;=0.5")+COUNTIFS(H3849:AL3849,"D",H3854:AL3854,"&gt;=1.5",H3855:AL3855,"&gt;=0.5"))*0.5</f>
        <v>0</v>
      </c>
      <c r="CM3849" s="272"/>
      <c r="CN3849" s="264" t="s">
        <v>723</v>
      </c>
      <c r="CO3849" s="193">
        <f t="shared" ref="CO3849" si="1198">+AM3849+AN3849+AO3849+AP3849+AQ3849+AR3849+AS3849+AU3849+BG3849</f>
        <v>26</v>
      </c>
      <c r="CP3849" s="225">
        <f>+SUM(I3850:I3855)-I3856</f>
        <v>10.5</v>
      </c>
      <c r="CQ3849" s="225">
        <f>+SUM(J3850:J3855)-J3856</f>
        <v>2.5</v>
      </c>
      <c r="CR3849" s="225">
        <f>+SUM(K3850:K3855)-K3856</f>
        <v>2.5</v>
      </c>
      <c r="CS3849" s="192"/>
      <c r="CT3849" s="192"/>
      <c r="CU3849" s="192"/>
      <c r="CV3849" s="192"/>
      <c r="CW3849" s="192"/>
      <c r="CX3849" s="192"/>
      <c r="CY3849" s="192"/>
      <c r="CZ3849" s="192"/>
      <c r="DA3849" s="192"/>
    </row>
    <row r="3850" spans="1:105" s="120" customFormat="1" ht="15" customHeight="1">
      <c r="A3850" s="228"/>
      <c r="B3850" s="346"/>
      <c r="C3850" s="585"/>
      <c r="D3850" s="237"/>
      <c r="E3850" s="237"/>
      <c r="F3850" s="242" t="s">
        <v>82</v>
      </c>
      <c r="G3850" s="121">
        <v>1.5</v>
      </c>
      <c r="H3850" s="83"/>
      <c r="I3850" s="83"/>
      <c r="J3850" s="83">
        <v>2</v>
      </c>
      <c r="K3850" s="83">
        <v>2</v>
      </c>
      <c r="L3850" s="83">
        <v>2</v>
      </c>
      <c r="M3850" s="83">
        <v>2</v>
      </c>
      <c r="N3850" s="83">
        <v>2</v>
      </c>
      <c r="O3850" s="83"/>
      <c r="P3850" s="83">
        <v>2</v>
      </c>
      <c r="Q3850" s="83">
        <v>2</v>
      </c>
      <c r="R3850" s="83">
        <v>2</v>
      </c>
      <c r="S3850" s="83">
        <v>2</v>
      </c>
      <c r="T3850" s="83">
        <v>2</v>
      </c>
      <c r="U3850" s="83">
        <v>2</v>
      </c>
      <c r="V3850" s="83"/>
      <c r="W3850" s="83">
        <v>4.5</v>
      </c>
      <c r="X3850" s="83">
        <v>2.5</v>
      </c>
      <c r="Y3850" s="83">
        <v>2.5</v>
      </c>
      <c r="Z3850" s="83">
        <v>2.5</v>
      </c>
      <c r="AA3850" s="83">
        <v>2.5</v>
      </c>
      <c r="AB3850" s="83"/>
      <c r="AC3850" s="79"/>
      <c r="AD3850" s="79"/>
      <c r="AE3850" s="79"/>
      <c r="AF3850" s="79"/>
      <c r="AG3850" s="79"/>
      <c r="AH3850" s="79"/>
      <c r="AI3850" s="79"/>
      <c r="AJ3850" s="79"/>
      <c r="AK3850" s="79"/>
      <c r="AL3850" s="79"/>
      <c r="AM3850" s="240"/>
      <c r="AN3850" s="240"/>
      <c r="AO3850" s="240"/>
      <c r="AP3850" s="240"/>
      <c r="AQ3850" s="240"/>
      <c r="AR3850" s="240"/>
      <c r="AS3850" s="240"/>
      <c r="AT3850" s="256"/>
      <c r="AU3850" s="256"/>
      <c r="AV3850" s="259"/>
      <c r="AW3850" s="259"/>
      <c r="AX3850" s="256"/>
      <c r="AY3850" s="256"/>
      <c r="AZ3850" s="256"/>
      <c r="BA3850" s="256"/>
      <c r="BB3850" s="256"/>
      <c r="BC3850" s="256"/>
      <c r="BD3850" s="256"/>
      <c r="BE3850" s="256"/>
      <c r="BF3850" s="256"/>
      <c r="BG3850" s="256"/>
      <c r="BH3850" s="256"/>
      <c r="BI3850" s="256"/>
      <c r="BJ3850" s="256"/>
      <c r="BK3850" s="256"/>
      <c r="BL3850" s="262"/>
      <c r="BM3850" s="262"/>
      <c r="BN3850" s="262"/>
      <c r="BO3850" s="262"/>
      <c r="BP3850" s="262"/>
      <c r="BQ3850" s="262"/>
      <c r="BR3850" s="270"/>
      <c r="BS3850" s="270"/>
      <c r="BT3850" s="270"/>
      <c r="BU3850" s="270"/>
      <c r="BV3850" s="270"/>
      <c r="BW3850" s="270"/>
      <c r="BX3850" s="256"/>
      <c r="BY3850" s="256"/>
      <c r="BZ3850" s="256"/>
      <c r="CA3850" s="267"/>
      <c r="CB3850" s="267"/>
      <c r="CC3850" s="274"/>
      <c r="CD3850" s="267"/>
      <c r="CE3850" s="267"/>
      <c r="CF3850" s="267"/>
      <c r="CG3850" s="267"/>
      <c r="CH3850" s="267"/>
      <c r="CI3850" s="267"/>
      <c r="CJ3850" s="267"/>
      <c r="CK3850" s="267"/>
      <c r="CL3850" s="265"/>
      <c r="CM3850" s="272"/>
      <c r="CN3850" s="264"/>
      <c r="CO3850" s="193"/>
      <c r="CP3850" s="226"/>
      <c r="CQ3850" s="226"/>
      <c r="CR3850" s="226"/>
      <c r="CS3850" s="192"/>
      <c r="CT3850" s="192"/>
      <c r="CU3850" s="192"/>
      <c r="CV3850" s="192"/>
      <c r="CW3850" s="192"/>
      <c r="CX3850" s="192"/>
      <c r="CY3850" s="192"/>
      <c r="CZ3850" s="192"/>
      <c r="DA3850" s="192"/>
    </row>
    <row r="3851" spans="1:105" s="120" customFormat="1" ht="15" customHeight="1">
      <c r="A3851" s="228"/>
      <c r="B3851" s="346"/>
      <c r="C3851" s="585"/>
      <c r="D3851" s="237"/>
      <c r="E3851" s="237"/>
      <c r="F3851" s="243"/>
      <c r="G3851" s="122">
        <v>2</v>
      </c>
      <c r="H3851" s="84"/>
      <c r="I3851" s="84">
        <v>4</v>
      </c>
      <c r="J3851" s="84">
        <v>0.5</v>
      </c>
      <c r="K3851" s="84">
        <v>0.5</v>
      </c>
      <c r="L3851" s="84">
        <v>0.5</v>
      </c>
      <c r="M3851" s="84">
        <v>0.5</v>
      </c>
      <c r="N3851" s="84">
        <v>0.5</v>
      </c>
      <c r="O3851" s="84">
        <v>4</v>
      </c>
      <c r="P3851" s="84">
        <v>0.5</v>
      </c>
      <c r="Q3851" s="84">
        <v>0.5</v>
      </c>
      <c r="R3851" s="84">
        <v>0.5</v>
      </c>
      <c r="S3851" s="84">
        <v>0.5</v>
      </c>
      <c r="T3851" s="84">
        <v>0.5</v>
      </c>
      <c r="U3851" s="84">
        <v>0.5</v>
      </c>
      <c r="V3851" s="84"/>
      <c r="W3851" s="84"/>
      <c r="X3851" s="84"/>
      <c r="Y3851" s="84"/>
      <c r="Z3851" s="84"/>
      <c r="AA3851" s="84"/>
      <c r="AB3851" s="84"/>
      <c r="AC3851" s="80"/>
      <c r="AD3851" s="80"/>
      <c r="AE3851" s="80"/>
      <c r="AF3851" s="80"/>
      <c r="AG3851" s="80"/>
      <c r="AH3851" s="80"/>
      <c r="AI3851" s="80"/>
      <c r="AJ3851" s="80"/>
      <c r="AK3851" s="80"/>
      <c r="AL3851" s="80"/>
      <c r="AM3851" s="240"/>
      <c r="AN3851" s="240"/>
      <c r="AO3851" s="240"/>
      <c r="AP3851" s="240"/>
      <c r="AQ3851" s="240"/>
      <c r="AR3851" s="240"/>
      <c r="AS3851" s="240"/>
      <c r="AT3851" s="256"/>
      <c r="AU3851" s="256"/>
      <c r="AV3851" s="259"/>
      <c r="AW3851" s="259"/>
      <c r="AX3851" s="256"/>
      <c r="AY3851" s="256"/>
      <c r="AZ3851" s="256"/>
      <c r="BA3851" s="256"/>
      <c r="BB3851" s="256"/>
      <c r="BC3851" s="256"/>
      <c r="BD3851" s="256"/>
      <c r="BE3851" s="256"/>
      <c r="BF3851" s="256"/>
      <c r="BG3851" s="256"/>
      <c r="BH3851" s="256"/>
      <c r="BI3851" s="256"/>
      <c r="BJ3851" s="256"/>
      <c r="BK3851" s="256"/>
      <c r="BL3851" s="262"/>
      <c r="BM3851" s="262"/>
      <c r="BN3851" s="262"/>
      <c r="BO3851" s="262"/>
      <c r="BP3851" s="262"/>
      <c r="BQ3851" s="262"/>
      <c r="BR3851" s="270"/>
      <c r="BS3851" s="270"/>
      <c r="BT3851" s="270"/>
      <c r="BU3851" s="270"/>
      <c r="BV3851" s="270"/>
      <c r="BW3851" s="270"/>
      <c r="BX3851" s="256"/>
      <c r="BY3851" s="256"/>
      <c r="BZ3851" s="256"/>
      <c r="CA3851" s="267"/>
      <c r="CB3851" s="267"/>
      <c r="CC3851" s="274"/>
      <c r="CD3851" s="267"/>
      <c r="CE3851" s="267"/>
      <c r="CF3851" s="267"/>
      <c r="CG3851" s="267"/>
      <c r="CH3851" s="267"/>
      <c r="CI3851" s="267"/>
      <c r="CJ3851" s="267"/>
      <c r="CK3851" s="267"/>
      <c r="CL3851" s="265"/>
      <c r="CM3851" s="272"/>
      <c r="CN3851" s="264"/>
      <c r="CO3851" s="193"/>
      <c r="CP3851" s="226"/>
      <c r="CQ3851" s="226"/>
      <c r="CR3851" s="226"/>
      <c r="CS3851" s="192"/>
      <c r="CT3851" s="192"/>
      <c r="CU3851" s="192"/>
      <c r="CV3851" s="192"/>
      <c r="CW3851" s="192"/>
      <c r="CX3851" s="192"/>
      <c r="CY3851" s="192"/>
      <c r="CZ3851" s="192"/>
      <c r="DA3851" s="192"/>
    </row>
    <row r="3852" spans="1:105" s="120" customFormat="1" ht="15" customHeight="1">
      <c r="A3852" s="228"/>
      <c r="B3852" s="346"/>
      <c r="C3852" s="585"/>
      <c r="D3852" s="237"/>
      <c r="E3852" s="237"/>
      <c r="F3852" s="243"/>
      <c r="G3852" s="122">
        <v>2.1</v>
      </c>
      <c r="H3852" s="84"/>
      <c r="I3852" s="84"/>
      <c r="J3852" s="84"/>
      <c r="K3852" s="84"/>
      <c r="L3852" s="84"/>
      <c r="M3852" s="84"/>
      <c r="N3852" s="84"/>
      <c r="O3852" s="84"/>
      <c r="P3852" s="84"/>
      <c r="Q3852" s="84"/>
      <c r="R3852" s="84"/>
      <c r="S3852" s="84"/>
      <c r="T3852" s="84"/>
      <c r="U3852" s="84"/>
      <c r="V3852" s="84"/>
      <c r="W3852" s="84"/>
      <c r="X3852" s="84"/>
      <c r="Y3852" s="84"/>
      <c r="Z3852" s="84"/>
      <c r="AA3852" s="84"/>
      <c r="AB3852" s="84"/>
      <c r="AC3852" s="80"/>
      <c r="AD3852" s="80"/>
      <c r="AE3852" s="80"/>
      <c r="AF3852" s="80"/>
      <c r="AG3852" s="80"/>
      <c r="AH3852" s="80"/>
      <c r="AI3852" s="80"/>
      <c r="AJ3852" s="80"/>
      <c r="AK3852" s="80"/>
      <c r="AL3852" s="80"/>
      <c r="AM3852" s="240"/>
      <c r="AN3852" s="240"/>
      <c r="AO3852" s="240"/>
      <c r="AP3852" s="240"/>
      <c r="AQ3852" s="240"/>
      <c r="AR3852" s="240"/>
      <c r="AS3852" s="240"/>
      <c r="AT3852" s="256"/>
      <c r="AU3852" s="256"/>
      <c r="AV3852" s="259"/>
      <c r="AW3852" s="259"/>
      <c r="AX3852" s="256"/>
      <c r="AY3852" s="256"/>
      <c r="AZ3852" s="256"/>
      <c r="BA3852" s="256"/>
      <c r="BB3852" s="256"/>
      <c r="BC3852" s="256"/>
      <c r="BD3852" s="256"/>
      <c r="BE3852" s="256"/>
      <c r="BF3852" s="256"/>
      <c r="BG3852" s="256"/>
      <c r="BH3852" s="256"/>
      <c r="BI3852" s="256"/>
      <c r="BJ3852" s="256"/>
      <c r="BK3852" s="256"/>
      <c r="BL3852" s="262"/>
      <c r="BM3852" s="262"/>
      <c r="BN3852" s="262"/>
      <c r="BO3852" s="262"/>
      <c r="BP3852" s="262"/>
      <c r="BQ3852" s="262"/>
      <c r="BR3852" s="270"/>
      <c r="BS3852" s="270"/>
      <c r="BT3852" s="270"/>
      <c r="BU3852" s="270"/>
      <c r="BV3852" s="270"/>
      <c r="BW3852" s="270"/>
      <c r="BX3852" s="256"/>
      <c r="BY3852" s="256"/>
      <c r="BZ3852" s="256"/>
      <c r="CA3852" s="267"/>
      <c r="CB3852" s="267"/>
      <c r="CC3852" s="274"/>
      <c r="CD3852" s="267"/>
      <c r="CE3852" s="267"/>
      <c r="CF3852" s="267"/>
      <c r="CG3852" s="267"/>
      <c r="CH3852" s="267"/>
      <c r="CI3852" s="267"/>
      <c r="CJ3852" s="267"/>
      <c r="CK3852" s="267"/>
      <c r="CL3852" s="265"/>
      <c r="CM3852" s="272"/>
      <c r="CN3852" s="264"/>
      <c r="CO3852" s="193"/>
      <c r="CP3852" s="226"/>
      <c r="CQ3852" s="226"/>
      <c r="CR3852" s="226"/>
      <c r="CS3852" s="192"/>
      <c r="CT3852" s="192"/>
      <c r="CU3852" s="192"/>
      <c r="CV3852" s="192"/>
      <c r="CW3852" s="192"/>
      <c r="CX3852" s="192"/>
      <c r="CY3852" s="192"/>
      <c r="CZ3852" s="192"/>
      <c r="DA3852" s="192"/>
    </row>
    <row r="3853" spans="1:105" s="120" customFormat="1" ht="15" customHeight="1">
      <c r="A3853" s="228"/>
      <c r="B3853" s="346"/>
      <c r="C3853" s="585"/>
      <c r="D3853" s="237"/>
      <c r="E3853" s="237"/>
      <c r="F3853" s="243"/>
      <c r="G3853" s="122">
        <v>2.7</v>
      </c>
      <c r="H3853" s="84"/>
      <c r="I3853" s="84">
        <v>6.5</v>
      </c>
      <c r="J3853" s="84"/>
      <c r="K3853" s="84"/>
      <c r="L3853" s="84"/>
      <c r="M3853" s="84"/>
      <c r="N3853" s="84"/>
      <c r="O3853" s="84">
        <v>6.5</v>
      </c>
      <c r="P3853" s="84"/>
      <c r="Q3853" s="84"/>
      <c r="R3853" s="84"/>
      <c r="S3853" s="84"/>
      <c r="T3853" s="84"/>
      <c r="U3853" s="84"/>
      <c r="V3853" s="84"/>
      <c r="W3853" s="84"/>
      <c r="X3853" s="84"/>
      <c r="Y3853" s="84"/>
      <c r="Z3853" s="84"/>
      <c r="AA3853" s="84"/>
      <c r="AB3853" s="84"/>
      <c r="AC3853" s="80"/>
      <c r="AD3853" s="80"/>
      <c r="AE3853" s="80"/>
      <c r="AF3853" s="80"/>
      <c r="AG3853" s="80"/>
      <c r="AH3853" s="80"/>
      <c r="AI3853" s="80"/>
      <c r="AJ3853" s="80"/>
      <c r="AK3853" s="80"/>
      <c r="AL3853" s="80"/>
      <c r="AM3853" s="240"/>
      <c r="AN3853" s="240"/>
      <c r="AO3853" s="240"/>
      <c r="AP3853" s="240"/>
      <c r="AQ3853" s="240"/>
      <c r="AR3853" s="240"/>
      <c r="AS3853" s="240"/>
      <c r="AT3853" s="256"/>
      <c r="AU3853" s="256"/>
      <c r="AV3853" s="259"/>
      <c r="AW3853" s="259"/>
      <c r="AX3853" s="256"/>
      <c r="AY3853" s="256"/>
      <c r="AZ3853" s="256"/>
      <c r="BA3853" s="256"/>
      <c r="BB3853" s="256"/>
      <c r="BC3853" s="256"/>
      <c r="BD3853" s="256"/>
      <c r="BE3853" s="256"/>
      <c r="BF3853" s="256"/>
      <c r="BG3853" s="256"/>
      <c r="BH3853" s="256"/>
      <c r="BI3853" s="256"/>
      <c r="BJ3853" s="256"/>
      <c r="BK3853" s="256"/>
      <c r="BL3853" s="262"/>
      <c r="BM3853" s="262"/>
      <c r="BN3853" s="262"/>
      <c r="BO3853" s="262"/>
      <c r="BP3853" s="262"/>
      <c r="BQ3853" s="262"/>
      <c r="BR3853" s="270"/>
      <c r="BS3853" s="270"/>
      <c r="BT3853" s="270"/>
      <c r="BU3853" s="270"/>
      <c r="BV3853" s="270"/>
      <c r="BW3853" s="270"/>
      <c r="BX3853" s="256"/>
      <c r="BY3853" s="256"/>
      <c r="BZ3853" s="256"/>
      <c r="CA3853" s="267"/>
      <c r="CB3853" s="267"/>
      <c r="CC3853" s="274"/>
      <c r="CD3853" s="267"/>
      <c r="CE3853" s="267"/>
      <c r="CF3853" s="267"/>
      <c r="CG3853" s="267"/>
      <c r="CH3853" s="267"/>
      <c r="CI3853" s="267"/>
      <c r="CJ3853" s="267"/>
      <c r="CK3853" s="267"/>
      <c r="CL3853" s="265"/>
      <c r="CM3853" s="272"/>
      <c r="CN3853" s="264"/>
      <c r="CO3853" s="193"/>
      <c r="CP3853" s="226"/>
      <c r="CQ3853" s="226"/>
      <c r="CR3853" s="226"/>
      <c r="CS3853" s="192"/>
      <c r="CT3853" s="192"/>
      <c r="CU3853" s="192"/>
      <c r="CV3853" s="192"/>
      <c r="CW3853" s="192"/>
      <c r="CX3853" s="192"/>
      <c r="CY3853" s="192"/>
      <c r="CZ3853" s="192"/>
      <c r="DA3853" s="192"/>
    </row>
    <row r="3854" spans="1:105" s="120" customFormat="1" ht="15" customHeight="1">
      <c r="A3854" s="228"/>
      <c r="B3854" s="346"/>
      <c r="C3854" s="585"/>
      <c r="D3854" s="237"/>
      <c r="E3854" s="237"/>
      <c r="F3854" s="243"/>
      <c r="G3854" s="122">
        <v>3</v>
      </c>
      <c r="H3854" s="84"/>
      <c r="I3854" s="84"/>
      <c r="J3854" s="84"/>
      <c r="K3854" s="84"/>
      <c r="L3854" s="84"/>
      <c r="M3854" s="84"/>
      <c r="N3854" s="84"/>
      <c r="O3854" s="84"/>
      <c r="P3854" s="84"/>
      <c r="Q3854" s="84"/>
      <c r="R3854" s="84"/>
      <c r="S3854" s="84"/>
      <c r="T3854" s="84"/>
      <c r="U3854" s="84"/>
      <c r="V3854" s="84"/>
      <c r="W3854" s="84"/>
      <c r="X3854" s="84"/>
      <c r="Y3854" s="84"/>
      <c r="Z3854" s="84"/>
      <c r="AA3854" s="84"/>
      <c r="AB3854" s="84"/>
      <c r="AC3854" s="80"/>
      <c r="AD3854" s="80"/>
      <c r="AE3854" s="80"/>
      <c r="AF3854" s="80"/>
      <c r="AG3854" s="80"/>
      <c r="AH3854" s="80"/>
      <c r="AI3854" s="80"/>
      <c r="AJ3854" s="80"/>
      <c r="AK3854" s="80"/>
      <c r="AL3854" s="80"/>
      <c r="AM3854" s="240"/>
      <c r="AN3854" s="240"/>
      <c r="AO3854" s="240"/>
      <c r="AP3854" s="240"/>
      <c r="AQ3854" s="240"/>
      <c r="AR3854" s="240"/>
      <c r="AS3854" s="240"/>
      <c r="AT3854" s="256"/>
      <c r="AU3854" s="256"/>
      <c r="AV3854" s="259"/>
      <c r="AW3854" s="259"/>
      <c r="AX3854" s="256"/>
      <c r="AY3854" s="256"/>
      <c r="AZ3854" s="256"/>
      <c r="BA3854" s="256"/>
      <c r="BB3854" s="256"/>
      <c r="BC3854" s="256"/>
      <c r="BD3854" s="256"/>
      <c r="BE3854" s="256"/>
      <c r="BF3854" s="256"/>
      <c r="BG3854" s="256"/>
      <c r="BH3854" s="256"/>
      <c r="BI3854" s="256"/>
      <c r="BJ3854" s="256"/>
      <c r="BK3854" s="256"/>
      <c r="BL3854" s="262"/>
      <c r="BM3854" s="262"/>
      <c r="BN3854" s="262"/>
      <c r="BO3854" s="262"/>
      <c r="BP3854" s="262"/>
      <c r="BQ3854" s="262"/>
      <c r="BR3854" s="270"/>
      <c r="BS3854" s="270"/>
      <c r="BT3854" s="270"/>
      <c r="BU3854" s="270"/>
      <c r="BV3854" s="270"/>
      <c r="BW3854" s="270"/>
      <c r="BX3854" s="256"/>
      <c r="BY3854" s="256"/>
      <c r="BZ3854" s="256"/>
      <c r="CA3854" s="267"/>
      <c r="CB3854" s="267"/>
      <c r="CC3854" s="274"/>
      <c r="CD3854" s="267"/>
      <c r="CE3854" s="267"/>
      <c r="CF3854" s="267"/>
      <c r="CG3854" s="267"/>
      <c r="CH3854" s="267"/>
      <c r="CI3854" s="267"/>
      <c r="CJ3854" s="267"/>
      <c r="CK3854" s="267"/>
      <c r="CL3854" s="265"/>
      <c r="CM3854" s="272"/>
      <c r="CN3854" s="264"/>
      <c r="CO3854" s="193"/>
      <c r="CP3854" s="226"/>
      <c r="CQ3854" s="226"/>
      <c r="CR3854" s="226"/>
      <c r="CS3854" s="192"/>
      <c r="CT3854" s="192"/>
      <c r="CU3854" s="192"/>
      <c r="CV3854" s="192"/>
      <c r="CW3854" s="192"/>
      <c r="CX3854" s="192"/>
      <c r="CY3854" s="192"/>
      <c r="CZ3854" s="192"/>
      <c r="DA3854" s="192"/>
    </row>
    <row r="3855" spans="1:105" s="120" customFormat="1" ht="15" customHeight="1">
      <c r="A3855" s="228"/>
      <c r="B3855" s="346"/>
      <c r="C3855" s="585"/>
      <c r="D3855" s="237"/>
      <c r="E3855" s="237"/>
      <c r="F3855" s="244"/>
      <c r="G3855" s="123">
        <v>3.9</v>
      </c>
      <c r="H3855" s="85"/>
      <c r="I3855" s="85"/>
      <c r="J3855" s="85"/>
      <c r="K3855" s="85"/>
      <c r="L3855" s="85"/>
      <c r="M3855" s="85"/>
      <c r="N3855" s="85"/>
      <c r="O3855" s="85"/>
      <c r="P3855" s="85"/>
      <c r="Q3855" s="85"/>
      <c r="R3855" s="85"/>
      <c r="S3855" s="85"/>
      <c r="T3855" s="85"/>
      <c r="U3855" s="85"/>
      <c r="V3855" s="85"/>
      <c r="W3855" s="85"/>
      <c r="X3855" s="85"/>
      <c r="Y3855" s="85"/>
      <c r="Z3855" s="85"/>
      <c r="AA3855" s="85"/>
      <c r="AB3855" s="85"/>
      <c r="AC3855" s="81"/>
      <c r="AD3855" s="81"/>
      <c r="AE3855" s="81"/>
      <c r="AF3855" s="81"/>
      <c r="AG3855" s="81"/>
      <c r="AH3855" s="81"/>
      <c r="AI3855" s="81"/>
      <c r="AJ3855" s="81"/>
      <c r="AK3855" s="81"/>
      <c r="AL3855" s="81"/>
      <c r="AM3855" s="240"/>
      <c r="AN3855" s="240"/>
      <c r="AO3855" s="240"/>
      <c r="AP3855" s="240"/>
      <c r="AQ3855" s="240"/>
      <c r="AR3855" s="240"/>
      <c r="AS3855" s="240"/>
      <c r="AT3855" s="256"/>
      <c r="AU3855" s="256"/>
      <c r="AV3855" s="259"/>
      <c r="AW3855" s="259"/>
      <c r="AX3855" s="256"/>
      <c r="AY3855" s="256"/>
      <c r="AZ3855" s="256"/>
      <c r="BA3855" s="256"/>
      <c r="BB3855" s="256"/>
      <c r="BC3855" s="256"/>
      <c r="BD3855" s="256"/>
      <c r="BE3855" s="256"/>
      <c r="BF3855" s="256"/>
      <c r="BG3855" s="256"/>
      <c r="BH3855" s="256"/>
      <c r="BI3855" s="256"/>
      <c r="BJ3855" s="256"/>
      <c r="BK3855" s="256"/>
      <c r="BL3855" s="262"/>
      <c r="BM3855" s="262"/>
      <c r="BN3855" s="262"/>
      <c r="BO3855" s="262"/>
      <c r="BP3855" s="262"/>
      <c r="BQ3855" s="262"/>
      <c r="BR3855" s="270"/>
      <c r="BS3855" s="270"/>
      <c r="BT3855" s="270"/>
      <c r="BU3855" s="270"/>
      <c r="BV3855" s="270"/>
      <c r="BW3855" s="270"/>
      <c r="BX3855" s="256"/>
      <c r="BY3855" s="256"/>
      <c r="BZ3855" s="256"/>
      <c r="CA3855" s="267"/>
      <c r="CB3855" s="267"/>
      <c r="CC3855" s="274"/>
      <c r="CD3855" s="267"/>
      <c r="CE3855" s="267"/>
      <c r="CF3855" s="267"/>
      <c r="CG3855" s="267"/>
      <c r="CH3855" s="267"/>
      <c r="CI3855" s="267"/>
      <c r="CJ3855" s="267"/>
      <c r="CK3855" s="267"/>
      <c r="CL3855" s="265"/>
      <c r="CM3855" s="272"/>
      <c r="CN3855" s="264"/>
      <c r="CO3855" s="193"/>
      <c r="CP3855" s="226"/>
      <c r="CQ3855" s="226"/>
      <c r="CR3855" s="226"/>
      <c r="CS3855" s="192"/>
      <c r="CT3855" s="192"/>
      <c r="CU3855" s="192"/>
      <c r="CV3855" s="192"/>
      <c r="CW3855" s="192"/>
      <c r="CX3855" s="192"/>
      <c r="CY3855" s="192"/>
      <c r="CZ3855" s="192"/>
      <c r="DA3855" s="192"/>
    </row>
    <row r="3856" spans="1:105" s="120" customFormat="1" ht="15" customHeight="1">
      <c r="A3856" s="229"/>
      <c r="B3856" s="347"/>
      <c r="C3856" s="586"/>
      <c r="D3856" s="238"/>
      <c r="E3856" s="238"/>
      <c r="F3856" s="245" t="s">
        <v>83</v>
      </c>
      <c r="G3856" s="246"/>
      <c r="H3856" s="82"/>
      <c r="I3856" s="82"/>
      <c r="J3856" s="82"/>
      <c r="K3856" s="82"/>
      <c r="L3856" s="82"/>
      <c r="M3856" s="82"/>
      <c r="N3856" s="82"/>
      <c r="O3856" s="82"/>
      <c r="P3856" s="82"/>
      <c r="Q3856" s="82"/>
      <c r="R3856" s="82"/>
      <c r="S3856" s="82"/>
      <c r="T3856" s="82"/>
      <c r="U3856" s="82"/>
      <c r="V3856" s="82"/>
      <c r="W3856" s="82"/>
      <c r="X3856" s="82"/>
      <c r="Y3856" s="82"/>
      <c r="Z3856" s="82"/>
      <c r="AA3856" s="82"/>
      <c r="AB3856" s="82"/>
      <c r="AC3856" s="35"/>
      <c r="AD3856" s="35"/>
      <c r="AE3856" s="35"/>
      <c r="AF3856" s="35"/>
      <c r="AG3856" s="35"/>
      <c r="AH3856" s="35"/>
      <c r="AI3856" s="35"/>
      <c r="AJ3856" s="35"/>
      <c r="AK3856" s="35"/>
      <c r="AL3856" s="35"/>
      <c r="AM3856" s="241"/>
      <c r="AN3856" s="241"/>
      <c r="AO3856" s="241"/>
      <c r="AP3856" s="241"/>
      <c r="AQ3856" s="241"/>
      <c r="AR3856" s="241"/>
      <c r="AS3856" s="241"/>
      <c r="AT3856" s="257"/>
      <c r="AU3856" s="257"/>
      <c r="AV3856" s="260"/>
      <c r="AW3856" s="260"/>
      <c r="AX3856" s="257"/>
      <c r="AY3856" s="257"/>
      <c r="AZ3856" s="257"/>
      <c r="BA3856" s="257"/>
      <c r="BB3856" s="257"/>
      <c r="BC3856" s="257"/>
      <c r="BD3856" s="257"/>
      <c r="BE3856" s="257"/>
      <c r="BF3856" s="257"/>
      <c r="BG3856" s="257"/>
      <c r="BH3856" s="257"/>
      <c r="BI3856" s="257"/>
      <c r="BJ3856" s="257"/>
      <c r="BK3856" s="257"/>
      <c r="BL3856" s="263"/>
      <c r="BM3856" s="263"/>
      <c r="BN3856" s="263"/>
      <c r="BO3856" s="263"/>
      <c r="BP3856" s="263"/>
      <c r="BQ3856" s="263"/>
      <c r="BR3856" s="271"/>
      <c r="BS3856" s="271"/>
      <c r="BT3856" s="271"/>
      <c r="BU3856" s="271"/>
      <c r="BV3856" s="271"/>
      <c r="BW3856" s="271"/>
      <c r="BX3856" s="257"/>
      <c r="BY3856" s="257"/>
      <c r="BZ3856" s="257"/>
      <c r="CA3856" s="268"/>
      <c r="CB3856" s="268"/>
      <c r="CC3856" s="275"/>
      <c r="CD3856" s="268"/>
      <c r="CE3856" s="268"/>
      <c r="CF3856" s="268"/>
      <c r="CG3856" s="268"/>
      <c r="CH3856" s="268"/>
      <c r="CI3856" s="268"/>
      <c r="CJ3856" s="268"/>
      <c r="CK3856" s="268"/>
      <c r="CL3856" s="265"/>
      <c r="CM3856" s="272"/>
      <c r="CN3856" s="264"/>
      <c r="CO3856" s="193"/>
      <c r="CP3856" s="226"/>
      <c r="CQ3856" s="226"/>
      <c r="CR3856" s="226"/>
      <c r="CS3856" s="192"/>
      <c r="CT3856" s="192"/>
      <c r="CU3856" s="192"/>
      <c r="CV3856" s="192"/>
      <c r="CW3856" s="192"/>
      <c r="CX3856" s="192"/>
      <c r="CY3856" s="192"/>
      <c r="CZ3856" s="192"/>
      <c r="DA3856" s="192"/>
    </row>
    <row r="3857" spans="1:105" s="120" customFormat="1" ht="15" customHeight="1">
      <c r="A3857" s="227">
        <f t="shared" si="1190"/>
        <v>478</v>
      </c>
      <c r="B3857" s="345" t="s">
        <v>1210</v>
      </c>
      <c r="C3857" s="348" t="s">
        <v>1211</v>
      </c>
      <c r="D3857" s="236">
        <v>44632</v>
      </c>
      <c r="E3857" s="236" t="s">
        <v>353</v>
      </c>
      <c r="F3857" s="253" t="s">
        <v>80</v>
      </c>
      <c r="G3857" s="351"/>
      <c r="H3857" s="82" t="s">
        <v>69</v>
      </c>
      <c r="I3857" s="82"/>
      <c r="J3857" s="82" t="s">
        <v>61</v>
      </c>
      <c r="K3857" s="82" t="s">
        <v>61</v>
      </c>
      <c r="L3857" s="82" t="s">
        <v>61</v>
      </c>
      <c r="M3857" s="82" t="s">
        <v>61</v>
      </c>
      <c r="N3857" s="82" t="s">
        <v>61</v>
      </c>
      <c r="O3857" s="82"/>
      <c r="P3857" s="82" t="s">
        <v>61</v>
      </c>
      <c r="Q3857" s="82" t="s">
        <v>61</v>
      </c>
      <c r="R3857" s="82" t="s">
        <v>61</v>
      </c>
      <c r="S3857" s="82" t="s">
        <v>61</v>
      </c>
      <c r="T3857" s="82" t="s">
        <v>61</v>
      </c>
      <c r="U3857" s="82" t="s">
        <v>61</v>
      </c>
      <c r="V3857" s="82"/>
      <c r="W3857" s="82" t="s">
        <v>60</v>
      </c>
      <c r="X3857" s="82" t="s">
        <v>60</v>
      </c>
      <c r="Y3857" s="82" t="s">
        <v>60</v>
      </c>
      <c r="Z3857" s="82" t="s">
        <v>60</v>
      </c>
      <c r="AA3857" s="82" t="s">
        <v>60</v>
      </c>
      <c r="AB3857" s="82" t="s">
        <v>60</v>
      </c>
      <c r="AC3857" s="82"/>
      <c r="AD3857" s="82" t="s">
        <v>60</v>
      </c>
      <c r="AE3857" s="82" t="s">
        <v>60</v>
      </c>
      <c r="AF3857" s="82" t="s">
        <v>60</v>
      </c>
      <c r="AG3857" s="82" t="s">
        <v>60</v>
      </c>
      <c r="AH3857" s="82" t="s">
        <v>60</v>
      </c>
      <c r="AI3857" s="82" t="s">
        <v>1471</v>
      </c>
      <c r="AJ3857" s="82"/>
      <c r="AK3857" s="82" t="s">
        <v>61</v>
      </c>
      <c r="AL3857" s="82" t="s">
        <v>61</v>
      </c>
      <c r="AM3857" s="239">
        <f>COUNTIF(H3857:AL3857,"PH")+COUNTIF(H3857:AL3857,"PH/L")+COUNTIF(H3857:AL3857,"PM")</f>
        <v>0</v>
      </c>
      <c r="AN3857" s="239">
        <f>COUNTIF(H3857:AL3857,"PD")+COUNTIF(H3857:AL3857,"PDD")+COUNTIF(H3857:AL3857,"P/DS")/2+COUNTIF(H3857:AL3857,"PMD")</f>
        <v>0</v>
      </c>
      <c r="AO3857" s="239">
        <f>COUNTIF(H3857:AL3857,"PN")+COUNTIF(H3857:AL3857,"P/NS")/2+COUNTIF(H3857:AL3857,"PH")+COUNTIF(H3857:AL3857,"PH/F")/2+COUNTIF(H3857:AL3857,"PH/L")/2+COUNTIF(H3857:AL3857,"PM")</f>
        <v>0</v>
      </c>
      <c r="AP3857" s="239">
        <f>COUNTIF(H3857:AL3857,"BH")+COUNTIF(H3857:AL3857,"AL/BL")+COUNTIF(H3857:AL3857,"UL/BL")+COUNTIF(H3857:AL3857,"BM")</f>
        <v>0</v>
      </c>
      <c r="AQ3857" s="239">
        <f>COUNTIF(H3857:AL3857,"DS")+COUNTIF(H3857:AL3857,"AL/DS")/2+COUNTIF(H3857:AL3857,"UL/DS")/2+COUNTIF(H3857:AL3857,"CT")+COUNTIF(H3857:AL3857,"MD")</f>
        <v>11.5</v>
      </c>
      <c r="AR3857" s="239">
        <f>COUNTIF(H3857:AL3857,"NS")+COUNTIF(H3857:AL3857,"AL/NS")/2+COUNTIF(H3857:AL3857,"UL/NS")/2+COUNTIF(H3857:AL3857,"BH")+COUNTIF(H3857:AL3857,"AL/BF")/2+COUNTIF(H3857:AL3857,"AL/BL")/2+COUNTIF(H3857:AL3857,"UL/BL")/2+COUNTIF(H3857:AL3857,"UL/BF")/2+COUNTIF(H3857:AL3857,"BM")</f>
        <v>13</v>
      </c>
      <c r="AS3857" s="239">
        <f>COUNTIF(H3857:AL3857,"AL")+COUNTIF(H3857:AL3857,"AL/DS")/2+COUNTIF(H3857:AL3857,"AL/NS")/2+COUNTIF(H3857:AL3857,"NH")+COUNTIF(H3857:AL3857,"SL")+COUNTIF(H3857:AL3857,"NHD")+COUNTIF(H3857:AL3857,"B")+COUNTIF(H3857:AL3857,"HL")+COUNTIF(H3857:AL3857,"AL/BF")/2+COUNTIF(H3857:AL3857,"AL/BL")/2</f>
        <v>1</v>
      </c>
      <c r="AT3857" s="255">
        <f>COUNTIF(H3857:AL3857,"PD")+COUNTIF(H3857:AL3857,"PN")+COUNTIF(H3857:AL3857,"P/DS")/2+COUNTIF(H3857:AL3857,"P/NS")/2+COUNTIF(H3857:AL3857,"DS")+COUNTIF(H3857:AL3857,"NS")+COUNTIF(H3857:AL3857,"AL")+COUNTIF(H3857:AL3857,"AL/DS")+COUNTIF(H3857:AL3857,"AL/NS")+COUNTIF(H3857:AL3857,"NH")+COUNTIF(H3857:AL3857,"SL")+COUNTIF(H3857:AL3857,"UL/DS")/2+COUNTIF(H3857:AL3857,"UL/NS")/2+COUNTIF(H3857:AL3857,"CT")+COUNTIF(H3857:AL3857,"NHD")+COUNTIF(H3857:AL3857,"PDD")+COUNTIF(H3857:AL3857,"B")+COUNTIF(H3857:AL3857,"HL")+COUNTIF(H3857:AL3857,"PH")+COUNTIF(H3857:AL3857,"BH")+COUNTIF(H3857:AL3857,"AL/BF")+COUNTIF(H3857:AL3857,"AL/BL")+COUNTIF(H3857:AL3857,"UL/BF")/2+COUNTIF(H3857:AL3857,"UL/BL")/2+COUNTIF(H3857:AL3857,"PH/F")/2+COUNTIF(H3857:AL3857,"PH/L")/2+COUNTIF(H3857:AL3857,"MD")+COUNTIF(H3857:AL3857,"PMD")+COUNTIF(H3857:AL3857,"PM")+COUNTIF(H3857:AL3857,"BM")</f>
        <v>25.5</v>
      </c>
      <c r="AU3857" s="255">
        <f>COUNTIF(H3857:AL3857,"P/DS")/2+COUNTIF(H3857:AL3857,"P/NS")/2+COUNTIF(H3857:AL3857,"IL")+COUNTIF(H3857:AL3857,"NL")+COUNTIF(H3857:AL3857,"UL")+COUNTIF(H3857:AL3857,"UL/DS")/2+COUNTIF(H3857:AL3857,"UL/NS")/2+COUNTIF(H3857:AL3857,"KT")+COUNTIF(H3857:AL3857,"UL/BF")/2+COUNTIF(H3857:AL3857,"UL/BL")/2+COUNTIF(H3857:AL3857,"PH/F")/2+COUNTIF(H3857:AL3857,"PH/L")/2+COUNTIF(H3857:AL3857,"NB")</f>
        <v>0.5</v>
      </c>
      <c r="AV3857" s="258">
        <f>COUNTIF(H3857:AL3857,"PN")+COUNTIF(H3857:AL3857,"TVD")+COUNTIF(H3857:AL3857,"PH")+COUNTIF(H3857:AL3857,"PM")+COUNTIF(H3857:AL3857,"PDD")-COUNTIFS(H3857:AL3857,"PN",H3864:AL3864,"&gt;=3")-COUNTIFS(H3857:AL3857,"PM",H3864:AL3864,"&gt;=3")</f>
        <v>0</v>
      </c>
      <c r="AW3857" s="258">
        <f>COUNTIF(H3857:AL3857,"NS")+COUNTIF(H3857:AL3857,"D")+COUNTIF(H3857:AL3857,"BH")+COUNTIF(H3857:AL3857,"NHD")+COUNTIF(H3857:AL3857,"BM")-COUNTIFS(H3857:AL3857,"NS",H3864:AL3864,"&gt;=3")-COUNTIFS(H3857:AL3857,"BH",H3864:AL3864,"&gt;=3")-COUNTIFS(H3857:AL3857,"BM",H3864:AL3864,"&gt;=3")</f>
        <v>13</v>
      </c>
      <c r="AX3857" s="255">
        <f>COUNTIF(H3857:AL3857,"AL")+COUNTIF(H3857:AL3857,"AL/DS")/2+COUNTIF(H3857:AL3857,"AL/NS")/2+COUNTIF(H3857:AL3857,"AL/BF")+COUNTIF(H3857:AL3857,"AL/BL")/2</f>
        <v>0</v>
      </c>
      <c r="AY3857" s="255">
        <f>COUNTIF(H3857:AL3857,"SL")</f>
        <v>0</v>
      </c>
      <c r="AZ3857" s="255">
        <f>COUNTIF(H3857:AL3857,"NH")</f>
        <v>1</v>
      </c>
      <c r="BA3857" s="255">
        <f>COUNTIF(H3857:AL3857,"HL")</f>
        <v>0</v>
      </c>
      <c r="BB3857" s="255">
        <f>COUNTIF(G3857:AL3857,"P/DS")/2+COUNTIF(G3857:AL3857,"P/NS")/2+COUNTIF(G3857:AL3857,"UL")+COUNTIF(G3857:AL3857,"UL/DS")/2+COUNTIF(G3857:AL3857,"UL/NS")/2+COUNTIF(G3857:AL3857,"UL/BL")/2+COUNTIF(G3857:AL3857,"UL/BF")/2+COUNTIF(G3857:AL3857,"PH/F")/2+COUNTIF(G3857:AL3857,"PH/L")/2</f>
        <v>0.5</v>
      </c>
      <c r="BC3857" s="255">
        <f>COUNTIF(H3857:AL3857,"NB")</f>
        <v>0</v>
      </c>
      <c r="BD3857" s="255">
        <f>COUNTIF(H3857:AL3857,"NL")</f>
        <v>0</v>
      </c>
      <c r="BE3857" s="255">
        <f>COUNTIF(H3857:AL3857,"IL")</f>
        <v>0</v>
      </c>
      <c r="BF3857" s="255">
        <f>COUNTIF(H3857:AL3857,"KT")</f>
        <v>0</v>
      </c>
      <c r="BG3857" s="255">
        <f>COUNTIF(H3857:AL3857,"L70")</f>
        <v>0</v>
      </c>
      <c r="BH3857" s="255">
        <f>COUNTIF(H3857:AL3857,"MD")</f>
        <v>0</v>
      </c>
      <c r="BI3857" s="255">
        <f>COUNTIF(H3857:AL3857,"PMD")</f>
        <v>0</v>
      </c>
      <c r="BJ3857" s="255">
        <f>COUNTIF(H3857:AL3857,"PM")</f>
        <v>0</v>
      </c>
      <c r="BK3857" s="255">
        <f>COUNTIF(H3857:AL3857,"BM")</f>
        <v>0</v>
      </c>
      <c r="BL3857" s="261">
        <f>SUMIF(H3857:AL3857,"PD",H3858:AL3858)+SUMIF(H3857:AL3857,"PN",H3858:AL3858)+SUMIF(H3857:AL3857,"P/DS",H3858:AL3858)+SUMIF(H3857:AL3857,"PN/F",H3858:AL3858)+SUMIF(H3857:AL3857,"PN/L",H3858:AL3858)+SUMIF(H3857:AL3857,"TV",H3858:AL3858)+SUMIF(H3857:AL3857,"TVD",H3858:AL3858)+SUMIF(H3857:AL3857,"PDD",H3858:AL3858)</f>
        <v>0</v>
      </c>
      <c r="BM3857" s="261">
        <f>SUMIF(H3857:AL3857,"PD",H3859:AL3859)+SUMIF(H3857:AL3857,"PN",H3859:AL3859)+SUMIF(H3857:AL3857,"P/DS",H3859:AL3859)+SUMIF(H3857:AL3857,"PN/F",H3859:AL3859)+SUMIF(H3857:AL3857,"PN/L",H3859:AL3859)+SUMIF(H3857:AL3857,"TV",H3859:AL3859)+SUMIF(H3857:AL3857,"TVD",H3859:AL3859)+SUMIF(H3857:AL3857,"PDD",H3859:AL3859)+SUMIF(H3857:AL3857,"PMD",H3859:AL3859)</f>
        <v>0</v>
      </c>
      <c r="BN3857" s="261">
        <f>SUMIF(H3857:AL3857,"PD",H3860:AL3860)+SUMIF(H3857:AL3857,"PN",H3860:AL3860)+SUMIF(H3857:AL3857,"P/DS",H3860:AL3860)+SUMIF(H3857:AL3857,"PN/F",H3860:AL3860)+SUMIF(H3857:AL3857,"PN/L",H3860:AL3860)+SUMIF(H3857:AL3857,"TV",H3860:AL3860)+SUMIF(H3857:AL3857,"TVD",H3860:AL3860)</f>
        <v>0</v>
      </c>
      <c r="BO3857" s="261">
        <f>SUMIF(H3857:AL3857,"PD",H3861:AL3861)+SUMIF(H3857:AL3857,"PN",H3861:AL3861)+SUMIF(H3857:AL3857,"P/DS",H3861:AL3861)+SUMIF(H3857:AL3857,"PN/F",H3861:AL3861)+SUMIF(H3857:AL3857,"PN/L",H3861:AL3861)+SUMIF(H3857:AL3857,"TV",H3861:AL3861)+SUMIF(H3857:AL3857,"TVD",H3861:AL3861)</f>
        <v>0</v>
      </c>
      <c r="BP3857" s="261">
        <f>SUMIF(H3857:AL3857,"PD",H3862:AL3862)+SUMIF(H3857:AL3857,"PN",H3862:AL3862)+SUMIF(H3857:AL3857,"P/DS",H3862:AL3862)+SUMIF(H3857:AL3857,"PN/F",H3862:AL3862)+SUMIF(H3857:AL3857,"PN/L",H3862:AL3862)+SUMIF(H3857:AL3857,"TV",H3862:AL3862)+SUMIF(H3857:AL3857,"TVD",H3862:AL3862)+SUMIF(H3857:AL3857,"PDD",H3862:AL3862)+SUMIF(H3857:AL3857,"PH",H3862:AL3862)+SUMIF(H3857:AL3857,"PM",H3862:AL3862)</f>
        <v>0</v>
      </c>
      <c r="BQ3857" s="261">
        <f>SUMIF(H3857:AL3857,"PD",H3863:AL3863)+SUMIF(H3857:AL3857,"PN",H3863:AL3863)+SUMIF(H3857:AL3857,"P/DS",H3863:AL3863)+SUMIF(H3857:AL3857,"PN/F",H3863:AL3863)+SUMIF(H3857:AL3857,"PN/L",H3863:AL3863)+SUMIF(H3857:AL3857,"TV",H3863:AL3863)+SUMIF(H3857:AL3857,"TVD",H3863:AL3863)+SUMIF(H3857:AL3857,"PDD",H3863:AL3863)+SUMIF(H3857:AL3857,"PH",H3863:AL3863)+SUMIF(H3857:AL3857,"PM",H3863:AL3863)</f>
        <v>0</v>
      </c>
      <c r="BR3857" s="269">
        <f>SUM(H3858:AL3858)-BL3857</f>
        <v>46</v>
      </c>
      <c r="BS3857" s="269">
        <f>SUM(H3859:AL3859)-BM3857</f>
        <v>6</v>
      </c>
      <c r="BT3857" s="269">
        <f>SUM(H3860:AL3860)-BN3857</f>
        <v>0</v>
      </c>
      <c r="BU3857" s="269">
        <f>SUM(H3861:AL3861)-BO3857</f>
        <v>0</v>
      </c>
      <c r="BV3857" s="269">
        <f>SUM(H3862:AL3862)-BP3857</f>
        <v>0</v>
      </c>
      <c r="BW3857" s="269">
        <f>SUM(H3863:AL3863)-BQ3857</f>
        <v>0</v>
      </c>
      <c r="BX3857" s="255">
        <f>SUMIF(H3857:AL3857,"PD",H3864:AL3864)+SUMIF(H3857:AL3857,"PN",H3864:AL3864)+SUMIF(H3857:AL3857,"P/DS",H3864:AL3864)+SUMIF(H3857:AL3857,"PN/F",H3864:AL3864)+SUMIF(H3857:AL3857,"PN/L",H3864:AL3864)</f>
        <v>0</v>
      </c>
      <c r="BY3857" s="255">
        <f>SUM(H3864:AL3864)-BX3857</f>
        <v>0</v>
      </c>
      <c r="BZ3857" s="255">
        <f t="shared" ref="BZ3857" si="1199">+SUM(BL3857:BW3864)</f>
        <v>52</v>
      </c>
      <c r="CA3857" s="266">
        <f>(COUNTIFS(H3857:AL3857,"PD",H3858:AL3858,"&gt;=2"))*0.5-IF(CN3857="VP",COUNTIFS($H$16:$AL$16,"SAT",H3857:AL3857,"PD",H3858:AL3858,"&gt;=2"))*0.5</f>
        <v>0</v>
      </c>
      <c r="CB3857" s="266">
        <f>(COUNTIFS(H3857:AL3857,"PN",H3859:AL3859,"&gt;=0.5",H3858:AL3858,"&gt;=1.5"))*0.5+COUNTIFS(H3857:AL3857,"PDD",H3859:AL3859,"&gt;=0.5",H3858:AL3858,"&gt;=1.5")*0.5</f>
        <v>0</v>
      </c>
      <c r="CC3857" s="273">
        <f>(COUNTIFS(H3857:AL3857,"TV",H3859:AL3859,"&gt;=10"))*0.5+(COUNTIFS(H3857:AL3857,"PMD",H3859:AL3859,"&gt;=2"))*0.5</f>
        <v>0</v>
      </c>
      <c r="CD3857" s="266">
        <f>(COUNTIFS(H3857:AL3857,"TVD",H3861:AL3861,"&gt;=6.5",H3859:AL3859,"&gt;=3.5"))*0.5</f>
        <v>0</v>
      </c>
      <c r="CE3857" s="266">
        <f>(COUNTIFS(H3857:AL3857,"PD",H3862:AL3862,"&gt;=10"))*0.5</f>
        <v>0</v>
      </c>
      <c r="CF3857" s="266">
        <f>(COUNTIFS(H3857:AL3857,"PDD",H3862:AL3862,"&gt;=3.5",H3863:AL3863,"&gt;=6.5")+COUNTIFS(H3857:AL3857,"PH",H3863:AL3863,"&gt;=0.5",H3862:AL3862,"&gt;=1.5")+COUNTIFS(H3857:AL3857,"PM",H3863:AL3863,"&gt;=0.5",H3862:AL3862,"&gt;=1.5"))*0.5</f>
        <v>0</v>
      </c>
      <c r="CG3857" s="266">
        <f>(COUNTIFS(H3857:AL3857,"DS",H3858:AL3858,"&gt;=2")+COUNTIFS(H3857:AL3857,"AL/DS",H3858:AL3858,"&gt;=2"))*0.5-IF(CN3857="VP",COUNTIFS($H$16:$AL$16,"SAT",H3857:AL3857,"DS",H3858:AL3858,"&gt;=2"))*0.5</f>
        <v>4.5</v>
      </c>
      <c r="CH3857" s="266">
        <f>(COUNTIFS(H3857:AL3857,"NS",H3859:AL3859,"&gt;=0.5",H3858:AL3858,"&gt;=1.5")+COUNTIFS(H3857:AL3857,"AL/NS",H3859:AL3859,"&gt;=0.5",H3858:AL3858,"&gt;=1.5")+COUNTIFS(H3857:AL3857,"NHD",H3859:AL3859,"&gt;=4.5",H3862:AL3862,"&gt;=2",H3858:AL3858,"&gt;=1.5"))*0.5</f>
        <v>6</v>
      </c>
      <c r="CI3857" s="266">
        <f>(COUNTIF(H3859:AL3859,"&gt;=10")+COUNTIFS(H3857:AL3857,"MD",H3859:AL3859,"&gt;=2")-COUNTIFS(H3857:AL3857,"TV",H3859:AL3859,"&gt;=10"))*0.5</f>
        <v>0</v>
      </c>
      <c r="CJ3857" s="266">
        <f>(COUNTIFS(H3857:AL3857,"D",H3861:AL3861,"&gt;=6.5",H3859:AL3859,"&gt;=3.5"))*0.5</f>
        <v>0</v>
      </c>
      <c r="CK3857" s="266">
        <f>(COUNTIF(H3862:AL3862,"&gt;=10")-COUNTIFS(H3857:AL3857,"PD",H3862:AL3862,"&gt;=10"))*0.5</f>
        <v>0</v>
      </c>
      <c r="CL3857" s="265">
        <f>(COUNTIFS(H3857:AL3857,"NHD",H3862:AL3862,"&gt;=3.5",H3863:AL3863,"&gt;=6.5")+COUNTIFS(H3857:AL3857,"BH",H3862:AL3862,"&gt;=1.5",H3863:AL3863,"&gt;=0.5")+COUNTIFS(H3857:AL3857,"BM",H3862:AL3862,"&gt;=1.5",H3863:AL3863,"&gt;=0.5")+COUNTIFS(H3857:AL3857,"D",H3862:AL3862,"&gt;=1.5",H3863:AL3863,"&gt;=0.5"))*0.5</f>
        <v>0</v>
      </c>
      <c r="CM3857" s="272"/>
      <c r="CN3857" s="264" t="s">
        <v>723</v>
      </c>
      <c r="CO3857" s="193">
        <f t="shared" ref="CO3857" si="1200">+AM3857+AN3857+AO3857+AP3857+AQ3857+AR3857+AS3857+AU3857+BG3857</f>
        <v>26</v>
      </c>
      <c r="CP3857" s="225">
        <f>+SUM(I3858:I3863)-I3864</f>
        <v>0</v>
      </c>
      <c r="CQ3857" s="225">
        <f>+SUM(J3858:J3863)-J3864</f>
        <v>2.5</v>
      </c>
      <c r="CR3857" s="225">
        <f>+SUM(K3858:K3863)-K3864</f>
        <v>2.5</v>
      </c>
      <c r="CS3857" s="192"/>
      <c r="CT3857" s="192"/>
      <c r="CU3857" s="192"/>
      <c r="CV3857" s="192"/>
      <c r="CW3857" s="192"/>
      <c r="CX3857" s="192"/>
      <c r="CY3857" s="192"/>
      <c r="CZ3857" s="192"/>
      <c r="DA3857" s="192"/>
    </row>
    <row r="3858" spans="1:105" s="120" customFormat="1" ht="15" customHeight="1">
      <c r="A3858" s="228"/>
      <c r="B3858" s="346"/>
      <c r="C3858" s="349"/>
      <c r="D3858" s="237"/>
      <c r="E3858" s="237"/>
      <c r="F3858" s="242" t="s">
        <v>82</v>
      </c>
      <c r="G3858" s="121">
        <v>1.5</v>
      </c>
      <c r="H3858" s="83"/>
      <c r="I3858" s="83"/>
      <c r="J3858" s="83">
        <v>2</v>
      </c>
      <c r="K3858" s="83">
        <v>2</v>
      </c>
      <c r="L3858" s="83">
        <v>2</v>
      </c>
      <c r="M3858" s="83">
        <v>2</v>
      </c>
      <c r="N3858" s="83">
        <v>2</v>
      </c>
      <c r="O3858" s="83"/>
      <c r="P3858" s="83">
        <v>2</v>
      </c>
      <c r="Q3858" s="83">
        <v>2</v>
      </c>
      <c r="R3858" s="83"/>
      <c r="S3858" s="83">
        <v>2</v>
      </c>
      <c r="T3858" s="83">
        <v>2</v>
      </c>
      <c r="U3858" s="83">
        <v>2</v>
      </c>
      <c r="V3858" s="83"/>
      <c r="W3858" s="83">
        <v>2</v>
      </c>
      <c r="X3858" s="83">
        <v>2.5</v>
      </c>
      <c r="Y3858" s="83">
        <v>2.5</v>
      </c>
      <c r="Z3858" s="83">
        <v>2.5</v>
      </c>
      <c r="AA3858" s="83">
        <v>2.5</v>
      </c>
      <c r="AB3858" s="83"/>
      <c r="AC3858" s="79"/>
      <c r="AD3858" s="79">
        <v>2.5</v>
      </c>
      <c r="AE3858" s="79">
        <v>2.5</v>
      </c>
      <c r="AF3858" s="79"/>
      <c r="AG3858" s="79">
        <v>2.5</v>
      </c>
      <c r="AH3858" s="79">
        <v>2.5</v>
      </c>
      <c r="AI3858" s="79"/>
      <c r="AJ3858" s="79"/>
      <c r="AK3858" s="79">
        <v>2</v>
      </c>
      <c r="AL3858" s="79">
        <v>2</v>
      </c>
      <c r="AM3858" s="240"/>
      <c r="AN3858" s="240"/>
      <c r="AO3858" s="240"/>
      <c r="AP3858" s="240"/>
      <c r="AQ3858" s="240"/>
      <c r="AR3858" s="240"/>
      <c r="AS3858" s="240"/>
      <c r="AT3858" s="256"/>
      <c r="AU3858" s="256"/>
      <c r="AV3858" s="259"/>
      <c r="AW3858" s="259"/>
      <c r="AX3858" s="256"/>
      <c r="AY3858" s="256"/>
      <c r="AZ3858" s="256"/>
      <c r="BA3858" s="256"/>
      <c r="BB3858" s="256"/>
      <c r="BC3858" s="256"/>
      <c r="BD3858" s="256"/>
      <c r="BE3858" s="256"/>
      <c r="BF3858" s="256"/>
      <c r="BG3858" s="256"/>
      <c r="BH3858" s="256"/>
      <c r="BI3858" s="256"/>
      <c r="BJ3858" s="256"/>
      <c r="BK3858" s="256"/>
      <c r="BL3858" s="262"/>
      <c r="BM3858" s="262"/>
      <c r="BN3858" s="262"/>
      <c r="BO3858" s="262"/>
      <c r="BP3858" s="262"/>
      <c r="BQ3858" s="262"/>
      <c r="BR3858" s="270"/>
      <c r="BS3858" s="270"/>
      <c r="BT3858" s="270"/>
      <c r="BU3858" s="270"/>
      <c r="BV3858" s="270"/>
      <c r="BW3858" s="270"/>
      <c r="BX3858" s="256"/>
      <c r="BY3858" s="256"/>
      <c r="BZ3858" s="256"/>
      <c r="CA3858" s="267"/>
      <c r="CB3858" s="267"/>
      <c r="CC3858" s="274"/>
      <c r="CD3858" s="267"/>
      <c r="CE3858" s="267"/>
      <c r="CF3858" s="267"/>
      <c r="CG3858" s="267"/>
      <c r="CH3858" s="267"/>
      <c r="CI3858" s="267"/>
      <c r="CJ3858" s="267"/>
      <c r="CK3858" s="267"/>
      <c r="CL3858" s="265"/>
      <c r="CM3858" s="272"/>
      <c r="CN3858" s="264"/>
      <c r="CO3858" s="193"/>
      <c r="CP3858" s="226"/>
      <c r="CQ3858" s="226"/>
      <c r="CR3858" s="226"/>
      <c r="CS3858" s="192"/>
      <c r="CT3858" s="192"/>
      <c r="CU3858" s="192"/>
      <c r="CV3858" s="192"/>
      <c r="CW3858" s="192"/>
      <c r="CX3858" s="192"/>
      <c r="CY3858" s="192"/>
      <c r="CZ3858" s="192"/>
      <c r="DA3858" s="192"/>
    </row>
    <row r="3859" spans="1:105" s="120" customFormat="1" ht="15" customHeight="1">
      <c r="A3859" s="228"/>
      <c r="B3859" s="346"/>
      <c r="C3859" s="349"/>
      <c r="D3859" s="237"/>
      <c r="E3859" s="237"/>
      <c r="F3859" s="243"/>
      <c r="G3859" s="122">
        <v>2</v>
      </c>
      <c r="H3859" s="84"/>
      <c r="I3859" s="84"/>
      <c r="J3859" s="84">
        <v>0.5</v>
      </c>
      <c r="K3859" s="84">
        <v>0.5</v>
      </c>
      <c r="L3859" s="84">
        <v>0.5</v>
      </c>
      <c r="M3859" s="84">
        <v>0.5</v>
      </c>
      <c r="N3859" s="84">
        <v>0.5</v>
      </c>
      <c r="O3859" s="84"/>
      <c r="P3859" s="84">
        <v>0.5</v>
      </c>
      <c r="Q3859" s="84">
        <v>0.5</v>
      </c>
      <c r="R3859" s="84"/>
      <c r="S3859" s="84">
        <v>0.5</v>
      </c>
      <c r="T3859" s="84">
        <v>0.5</v>
      </c>
      <c r="U3859" s="84">
        <v>0.5</v>
      </c>
      <c r="V3859" s="84"/>
      <c r="W3859" s="84"/>
      <c r="X3859" s="84"/>
      <c r="Y3859" s="84"/>
      <c r="Z3859" s="84"/>
      <c r="AA3859" s="84"/>
      <c r="AB3859" s="84"/>
      <c r="AC3859" s="80"/>
      <c r="AD3859" s="80"/>
      <c r="AE3859" s="80"/>
      <c r="AF3859" s="80"/>
      <c r="AG3859" s="80"/>
      <c r="AH3859" s="80"/>
      <c r="AI3859" s="80"/>
      <c r="AJ3859" s="80"/>
      <c r="AK3859" s="80">
        <v>0.5</v>
      </c>
      <c r="AL3859" s="80">
        <v>0.5</v>
      </c>
      <c r="AM3859" s="240"/>
      <c r="AN3859" s="240"/>
      <c r="AO3859" s="240"/>
      <c r="AP3859" s="240"/>
      <c r="AQ3859" s="240"/>
      <c r="AR3859" s="240"/>
      <c r="AS3859" s="240"/>
      <c r="AT3859" s="256"/>
      <c r="AU3859" s="256"/>
      <c r="AV3859" s="259"/>
      <c r="AW3859" s="259"/>
      <c r="AX3859" s="256"/>
      <c r="AY3859" s="256"/>
      <c r="AZ3859" s="256"/>
      <c r="BA3859" s="256"/>
      <c r="BB3859" s="256"/>
      <c r="BC3859" s="256"/>
      <c r="BD3859" s="256"/>
      <c r="BE3859" s="256"/>
      <c r="BF3859" s="256"/>
      <c r="BG3859" s="256"/>
      <c r="BH3859" s="256"/>
      <c r="BI3859" s="256"/>
      <c r="BJ3859" s="256"/>
      <c r="BK3859" s="256"/>
      <c r="BL3859" s="262"/>
      <c r="BM3859" s="262"/>
      <c r="BN3859" s="262"/>
      <c r="BO3859" s="262"/>
      <c r="BP3859" s="262"/>
      <c r="BQ3859" s="262"/>
      <c r="BR3859" s="270"/>
      <c r="BS3859" s="270"/>
      <c r="BT3859" s="270"/>
      <c r="BU3859" s="270"/>
      <c r="BV3859" s="270"/>
      <c r="BW3859" s="270"/>
      <c r="BX3859" s="256"/>
      <c r="BY3859" s="256"/>
      <c r="BZ3859" s="256"/>
      <c r="CA3859" s="267"/>
      <c r="CB3859" s="267"/>
      <c r="CC3859" s="274"/>
      <c r="CD3859" s="267"/>
      <c r="CE3859" s="267"/>
      <c r="CF3859" s="267"/>
      <c r="CG3859" s="267"/>
      <c r="CH3859" s="267"/>
      <c r="CI3859" s="267"/>
      <c r="CJ3859" s="267"/>
      <c r="CK3859" s="267"/>
      <c r="CL3859" s="265"/>
      <c r="CM3859" s="272"/>
      <c r="CN3859" s="264"/>
      <c r="CO3859" s="193"/>
      <c r="CP3859" s="226"/>
      <c r="CQ3859" s="226"/>
      <c r="CR3859" s="226"/>
      <c r="CS3859" s="192"/>
      <c r="CT3859" s="192"/>
      <c r="CU3859" s="192"/>
      <c r="CV3859" s="192"/>
      <c r="CW3859" s="192"/>
      <c r="CX3859" s="192"/>
      <c r="CY3859" s="192"/>
      <c r="CZ3859" s="192"/>
      <c r="DA3859" s="192"/>
    </row>
    <row r="3860" spans="1:105" s="120" customFormat="1" ht="15" customHeight="1">
      <c r="A3860" s="228"/>
      <c r="B3860" s="346"/>
      <c r="C3860" s="349"/>
      <c r="D3860" s="237"/>
      <c r="E3860" s="237"/>
      <c r="F3860" s="243"/>
      <c r="G3860" s="122">
        <v>2.1</v>
      </c>
      <c r="H3860" s="84"/>
      <c r="I3860" s="84"/>
      <c r="J3860" s="84"/>
      <c r="K3860" s="84"/>
      <c r="L3860" s="84"/>
      <c r="M3860" s="84"/>
      <c r="N3860" s="84"/>
      <c r="O3860" s="84"/>
      <c r="P3860" s="84"/>
      <c r="Q3860" s="84"/>
      <c r="R3860" s="84"/>
      <c r="S3860" s="84"/>
      <c r="T3860" s="84"/>
      <c r="U3860" s="84"/>
      <c r="V3860" s="84"/>
      <c r="W3860" s="84"/>
      <c r="X3860" s="84"/>
      <c r="Y3860" s="84"/>
      <c r="Z3860" s="84"/>
      <c r="AA3860" s="84"/>
      <c r="AB3860" s="84"/>
      <c r="AC3860" s="80"/>
      <c r="AD3860" s="80"/>
      <c r="AE3860" s="80"/>
      <c r="AF3860" s="80"/>
      <c r="AG3860" s="80"/>
      <c r="AH3860" s="80"/>
      <c r="AI3860" s="80"/>
      <c r="AJ3860" s="80"/>
      <c r="AK3860" s="80"/>
      <c r="AL3860" s="80"/>
      <c r="AM3860" s="240"/>
      <c r="AN3860" s="240"/>
      <c r="AO3860" s="240"/>
      <c r="AP3860" s="240"/>
      <c r="AQ3860" s="240"/>
      <c r="AR3860" s="240"/>
      <c r="AS3860" s="240"/>
      <c r="AT3860" s="256"/>
      <c r="AU3860" s="256"/>
      <c r="AV3860" s="259"/>
      <c r="AW3860" s="259"/>
      <c r="AX3860" s="256"/>
      <c r="AY3860" s="256"/>
      <c r="AZ3860" s="256"/>
      <c r="BA3860" s="256"/>
      <c r="BB3860" s="256"/>
      <c r="BC3860" s="256"/>
      <c r="BD3860" s="256"/>
      <c r="BE3860" s="256"/>
      <c r="BF3860" s="256"/>
      <c r="BG3860" s="256"/>
      <c r="BH3860" s="256"/>
      <c r="BI3860" s="256"/>
      <c r="BJ3860" s="256"/>
      <c r="BK3860" s="256"/>
      <c r="BL3860" s="262"/>
      <c r="BM3860" s="262"/>
      <c r="BN3860" s="262"/>
      <c r="BO3860" s="262"/>
      <c r="BP3860" s="262"/>
      <c r="BQ3860" s="262"/>
      <c r="BR3860" s="270"/>
      <c r="BS3860" s="270"/>
      <c r="BT3860" s="270"/>
      <c r="BU3860" s="270"/>
      <c r="BV3860" s="270"/>
      <c r="BW3860" s="270"/>
      <c r="BX3860" s="256"/>
      <c r="BY3860" s="256"/>
      <c r="BZ3860" s="256"/>
      <c r="CA3860" s="267"/>
      <c r="CB3860" s="267"/>
      <c r="CC3860" s="274"/>
      <c r="CD3860" s="267"/>
      <c r="CE3860" s="267"/>
      <c r="CF3860" s="267"/>
      <c r="CG3860" s="267"/>
      <c r="CH3860" s="267"/>
      <c r="CI3860" s="267"/>
      <c r="CJ3860" s="267"/>
      <c r="CK3860" s="267"/>
      <c r="CL3860" s="265"/>
      <c r="CM3860" s="272"/>
      <c r="CN3860" s="264"/>
      <c r="CO3860" s="193"/>
      <c r="CP3860" s="226"/>
      <c r="CQ3860" s="226"/>
      <c r="CR3860" s="226"/>
      <c r="CS3860" s="192"/>
      <c r="CT3860" s="192"/>
      <c r="CU3860" s="192"/>
      <c r="CV3860" s="192"/>
      <c r="CW3860" s="192"/>
      <c r="CX3860" s="192"/>
      <c r="CY3860" s="192"/>
      <c r="CZ3860" s="192"/>
      <c r="DA3860" s="192"/>
    </row>
    <row r="3861" spans="1:105" s="120" customFormat="1" ht="15" customHeight="1">
      <c r="A3861" s="228"/>
      <c r="B3861" s="346"/>
      <c r="C3861" s="349"/>
      <c r="D3861" s="237"/>
      <c r="E3861" s="237"/>
      <c r="F3861" s="243"/>
      <c r="G3861" s="122">
        <v>2.7</v>
      </c>
      <c r="H3861" s="84"/>
      <c r="I3861" s="84"/>
      <c r="J3861" s="84"/>
      <c r="K3861" s="84"/>
      <c r="L3861" s="84"/>
      <c r="M3861" s="84"/>
      <c r="N3861" s="84"/>
      <c r="O3861" s="84"/>
      <c r="P3861" s="84"/>
      <c r="Q3861" s="84"/>
      <c r="R3861" s="84"/>
      <c r="S3861" s="84"/>
      <c r="T3861" s="84"/>
      <c r="U3861" s="84"/>
      <c r="V3861" s="84"/>
      <c r="W3861" s="84"/>
      <c r="X3861" s="84"/>
      <c r="Y3861" s="84"/>
      <c r="Z3861" s="84"/>
      <c r="AA3861" s="84"/>
      <c r="AB3861" s="84"/>
      <c r="AC3861" s="80"/>
      <c r="AD3861" s="80"/>
      <c r="AE3861" s="80"/>
      <c r="AF3861" s="80"/>
      <c r="AG3861" s="80"/>
      <c r="AH3861" s="80"/>
      <c r="AI3861" s="80"/>
      <c r="AJ3861" s="80"/>
      <c r="AK3861" s="80"/>
      <c r="AL3861" s="80"/>
      <c r="AM3861" s="240"/>
      <c r="AN3861" s="240"/>
      <c r="AO3861" s="240"/>
      <c r="AP3861" s="240"/>
      <c r="AQ3861" s="240"/>
      <c r="AR3861" s="240"/>
      <c r="AS3861" s="240"/>
      <c r="AT3861" s="256"/>
      <c r="AU3861" s="256"/>
      <c r="AV3861" s="259"/>
      <c r="AW3861" s="259"/>
      <c r="AX3861" s="256"/>
      <c r="AY3861" s="256"/>
      <c r="AZ3861" s="256"/>
      <c r="BA3861" s="256"/>
      <c r="BB3861" s="256"/>
      <c r="BC3861" s="256"/>
      <c r="BD3861" s="256"/>
      <c r="BE3861" s="256"/>
      <c r="BF3861" s="256"/>
      <c r="BG3861" s="256"/>
      <c r="BH3861" s="256"/>
      <c r="BI3861" s="256"/>
      <c r="BJ3861" s="256"/>
      <c r="BK3861" s="256"/>
      <c r="BL3861" s="262"/>
      <c r="BM3861" s="262"/>
      <c r="BN3861" s="262"/>
      <c r="BO3861" s="262"/>
      <c r="BP3861" s="262"/>
      <c r="BQ3861" s="262"/>
      <c r="BR3861" s="270"/>
      <c r="BS3861" s="270"/>
      <c r="BT3861" s="270"/>
      <c r="BU3861" s="270"/>
      <c r="BV3861" s="270"/>
      <c r="BW3861" s="270"/>
      <c r="BX3861" s="256"/>
      <c r="BY3861" s="256"/>
      <c r="BZ3861" s="256"/>
      <c r="CA3861" s="267"/>
      <c r="CB3861" s="267"/>
      <c r="CC3861" s="274"/>
      <c r="CD3861" s="267"/>
      <c r="CE3861" s="267"/>
      <c r="CF3861" s="267"/>
      <c r="CG3861" s="267"/>
      <c r="CH3861" s="267"/>
      <c r="CI3861" s="267"/>
      <c r="CJ3861" s="267"/>
      <c r="CK3861" s="267"/>
      <c r="CL3861" s="265"/>
      <c r="CM3861" s="272"/>
      <c r="CN3861" s="264"/>
      <c r="CO3861" s="193"/>
      <c r="CP3861" s="226"/>
      <c r="CQ3861" s="226"/>
      <c r="CR3861" s="226"/>
      <c r="CS3861" s="192"/>
      <c r="CT3861" s="192"/>
      <c r="CU3861" s="192"/>
      <c r="CV3861" s="192"/>
      <c r="CW3861" s="192"/>
      <c r="CX3861" s="192"/>
      <c r="CY3861" s="192"/>
      <c r="CZ3861" s="192"/>
      <c r="DA3861" s="192"/>
    </row>
    <row r="3862" spans="1:105" s="120" customFormat="1" ht="15" customHeight="1">
      <c r="A3862" s="228"/>
      <c r="B3862" s="346"/>
      <c r="C3862" s="349"/>
      <c r="D3862" s="237"/>
      <c r="E3862" s="237"/>
      <c r="F3862" s="243"/>
      <c r="G3862" s="122">
        <v>3</v>
      </c>
      <c r="H3862" s="84"/>
      <c r="I3862" s="84"/>
      <c r="J3862" s="84"/>
      <c r="K3862" s="84"/>
      <c r="L3862" s="84"/>
      <c r="M3862" s="84"/>
      <c r="N3862" s="84"/>
      <c r="O3862" s="84"/>
      <c r="P3862" s="84"/>
      <c r="Q3862" s="84"/>
      <c r="R3862" s="84"/>
      <c r="S3862" s="84"/>
      <c r="T3862" s="84"/>
      <c r="U3862" s="84"/>
      <c r="V3862" s="84"/>
      <c r="W3862" s="84"/>
      <c r="X3862" s="84"/>
      <c r="Y3862" s="84"/>
      <c r="Z3862" s="84"/>
      <c r="AA3862" s="84"/>
      <c r="AB3862" s="84"/>
      <c r="AC3862" s="80"/>
      <c r="AD3862" s="80"/>
      <c r="AE3862" s="80"/>
      <c r="AF3862" s="80"/>
      <c r="AG3862" s="80"/>
      <c r="AH3862" s="80"/>
      <c r="AI3862" s="80"/>
      <c r="AJ3862" s="80"/>
      <c r="AK3862" s="80"/>
      <c r="AL3862" s="80"/>
      <c r="AM3862" s="240"/>
      <c r="AN3862" s="240"/>
      <c r="AO3862" s="240"/>
      <c r="AP3862" s="240"/>
      <c r="AQ3862" s="240"/>
      <c r="AR3862" s="240"/>
      <c r="AS3862" s="240"/>
      <c r="AT3862" s="256"/>
      <c r="AU3862" s="256"/>
      <c r="AV3862" s="259"/>
      <c r="AW3862" s="259"/>
      <c r="AX3862" s="256"/>
      <c r="AY3862" s="256"/>
      <c r="AZ3862" s="256"/>
      <c r="BA3862" s="256"/>
      <c r="BB3862" s="256"/>
      <c r="BC3862" s="256"/>
      <c r="BD3862" s="256"/>
      <c r="BE3862" s="256"/>
      <c r="BF3862" s="256"/>
      <c r="BG3862" s="256"/>
      <c r="BH3862" s="256"/>
      <c r="BI3862" s="256"/>
      <c r="BJ3862" s="256"/>
      <c r="BK3862" s="256"/>
      <c r="BL3862" s="262"/>
      <c r="BM3862" s="262"/>
      <c r="BN3862" s="262"/>
      <c r="BO3862" s="262"/>
      <c r="BP3862" s="262"/>
      <c r="BQ3862" s="262"/>
      <c r="BR3862" s="270"/>
      <c r="BS3862" s="270"/>
      <c r="BT3862" s="270"/>
      <c r="BU3862" s="270"/>
      <c r="BV3862" s="270"/>
      <c r="BW3862" s="270"/>
      <c r="BX3862" s="256"/>
      <c r="BY3862" s="256"/>
      <c r="BZ3862" s="256"/>
      <c r="CA3862" s="267"/>
      <c r="CB3862" s="267"/>
      <c r="CC3862" s="274"/>
      <c r="CD3862" s="267"/>
      <c r="CE3862" s="267"/>
      <c r="CF3862" s="267"/>
      <c r="CG3862" s="267"/>
      <c r="CH3862" s="267"/>
      <c r="CI3862" s="267"/>
      <c r="CJ3862" s="267"/>
      <c r="CK3862" s="267"/>
      <c r="CL3862" s="265"/>
      <c r="CM3862" s="272"/>
      <c r="CN3862" s="264"/>
      <c r="CO3862" s="193"/>
      <c r="CP3862" s="226"/>
      <c r="CQ3862" s="226"/>
      <c r="CR3862" s="226"/>
      <c r="CS3862" s="192"/>
      <c r="CT3862" s="192"/>
      <c r="CU3862" s="192"/>
      <c r="CV3862" s="192"/>
      <c r="CW3862" s="192"/>
      <c r="CX3862" s="192"/>
      <c r="CY3862" s="192"/>
      <c r="CZ3862" s="192"/>
      <c r="DA3862" s="192"/>
    </row>
    <row r="3863" spans="1:105" s="120" customFormat="1" ht="15" customHeight="1">
      <c r="A3863" s="228"/>
      <c r="B3863" s="346"/>
      <c r="C3863" s="349"/>
      <c r="D3863" s="237"/>
      <c r="E3863" s="237"/>
      <c r="F3863" s="244"/>
      <c r="G3863" s="123">
        <v>3.9</v>
      </c>
      <c r="H3863" s="85"/>
      <c r="I3863" s="85"/>
      <c r="J3863" s="85"/>
      <c r="K3863" s="85"/>
      <c r="L3863" s="85"/>
      <c r="M3863" s="85"/>
      <c r="N3863" s="85"/>
      <c r="O3863" s="85"/>
      <c r="P3863" s="85"/>
      <c r="Q3863" s="85"/>
      <c r="R3863" s="85"/>
      <c r="S3863" s="85"/>
      <c r="T3863" s="85"/>
      <c r="U3863" s="85"/>
      <c r="V3863" s="85"/>
      <c r="W3863" s="85"/>
      <c r="X3863" s="85"/>
      <c r="Y3863" s="85"/>
      <c r="Z3863" s="85"/>
      <c r="AA3863" s="85"/>
      <c r="AB3863" s="85"/>
      <c r="AC3863" s="81"/>
      <c r="AD3863" s="81"/>
      <c r="AE3863" s="81"/>
      <c r="AF3863" s="81"/>
      <c r="AG3863" s="81"/>
      <c r="AH3863" s="81"/>
      <c r="AI3863" s="81"/>
      <c r="AJ3863" s="81"/>
      <c r="AK3863" s="81"/>
      <c r="AL3863" s="81"/>
      <c r="AM3863" s="240"/>
      <c r="AN3863" s="240"/>
      <c r="AO3863" s="240"/>
      <c r="AP3863" s="240"/>
      <c r="AQ3863" s="240"/>
      <c r="AR3863" s="240"/>
      <c r="AS3863" s="240"/>
      <c r="AT3863" s="256"/>
      <c r="AU3863" s="256"/>
      <c r="AV3863" s="259"/>
      <c r="AW3863" s="259"/>
      <c r="AX3863" s="256"/>
      <c r="AY3863" s="256"/>
      <c r="AZ3863" s="256"/>
      <c r="BA3863" s="256"/>
      <c r="BB3863" s="256"/>
      <c r="BC3863" s="256"/>
      <c r="BD3863" s="256"/>
      <c r="BE3863" s="256"/>
      <c r="BF3863" s="256"/>
      <c r="BG3863" s="256"/>
      <c r="BH3863" s="256"/>
      <c r="BI3863" s="256"/>
      <c r="BJ3863" s="256"/>
      <c r="BK3863" s="256"/>
      <c r="BL3863" s="262"/>
      <c r="BM3863" s="262"/>
      <c r="BN3863" s="262"/>
      <c r="BO3863" s="262"/>
      <c r="BP3863" s="262"/>
      <c r="BQ3863" s="262"/>
      <c r="BR3863" s="270"/>
      <c r="BS3863" s="270"/>
      <c r="BT3863" s="270"/>
      <c r="BU3863" s="270"/>
      <c r="BV3863" s="270"/>
      <c r="BW3863" s="270"/>
      <c r="BX3863" s="256"/>
      <c r="BY3863" s="256"/>
      <c r="BZ3863" s="256"/>
      <c r="CA3863" s="267"/>
      <c r="CB3863" s="267"/>
      <c r="CC3863" s="274"/>
      <c r="CD3863" s="267"/>
      <c r="CE3863" s="267"/>
      <c r="CF3863" s="267"/>
      <c r="CG3863" s="267"/>
      <c r="CH3863" s="267"/>
      <c r="CI3863" s="267"/>
      <c r="CJ3863" s="267"/>
      <c r="CK3863" s="267"/>
      <c r="CL3863" s="265"/>
      <c r="CM3863" s="272"/>
      <c r="CN3863" s="264"/>
      <c r="CO3863" s="193"/>
      <c r="CP3863" s="226"/>
      <c r="CQ3863" s="226"/>
      <c r="CR3863" s="226"/>
      <c r="CS3863" s="192"/>
      <c r="CT3863" s="192"/>
      <c r="CU3863" s="192"/>
      <c r="CV3863" s="192"/>
      <c r="CW3863" s="192"/>
      <c r="CX3863" s="192"/>
      <c r="CY3863" s="192"/>
      <c r="CZ3863" s="192"/>
      <c r="DA3863" s="192"/>
    </row>
    <row r="3864" spans="1:105" s="120" customFormat="1" ht="15" customHeight="1">
      <c r="A3864" s="229"/>
      <c r="B3864" s="347"/>
      <c r="C3864" s="350"/>
      <c r="D3864" s="238"/>
      <c r="E3864" s="238"/>
      <c r="F3864" s="245" t="s">
        <v>83</v>
      </c>
      <c r="G3864" s="352"/>
      <c r="H3864" s="82"/>
      <c r="I3864" s="82"/>
      <c r="J3864" s="82"/>
      <c r="K3864" s="82"/>
      <c r="L3864" s="82"/>
      <c r="M3864" s="82"/>
      <c r="N3864" s="82"/>
      <c r="O3864" s="82"/>
      <c r="P3864" s="82"/>
      <c r="Q3864" s="82"/>
      <c r="R3864" s="82"/>
      <c r="S3864" s="82"/>
      <c r="T3864" s="82"/>
      <c r="U3864" s="82"/>
      <c r="V3864" s="82"/>
      <c r="W3864" s="82"/>
      <c r="X3864" s="82"/>
      <c r="Y3864" s="82"/>
      <c r="Z3864" s="82"/>
      <c r="AA3864" s="82"/>
      <c r="AB3864" s="82"/>
      <c r="AC3864" s="35"/>
      <c r="AD3864" s="35"/>
      <c r="AE3864" s="35"/>
      <c r="AF3864" s="35"/>
      <c r="AG3864" s="35"/>
      <c r="AH3864" s="35"/>
      <c r="AI3864" s="35"/>
      <c r="AJ3864" s="35"/>
      <c r="AK3864" s="35"/>
      <c r="AL3864" s="35"/>
      <c r="AM3864" s="241"/>
      <c r="AN3864" s="241"/>
      <c r="AO3864" s="241"/>
      <c r="AP3864" s="241"/>
      <c r="AQ3864" s="241"/>
      <c r="AR3864" s="241"/>
      <c r="AS3864" s="241"/>
      <c r="AT3864" s="257"/>
      <c r="AU3864" s="257"/>
      <c r="AV3864" s="260"/>
      <c r="AW3864" s="260"/>
      <c r="AX3864" s="257"/>
      <c r="AY3864" s="257"/>
      <c r="AZ3864" s="257"/>
      <c r="BA3864" s="257"/>
      <c r="BB3864" s="257"/>
      <c r="BC3864" s="257"/>
      <c r="BD3864" s="257"/>
      <c r="BE3864" s="257"/>
      <c r="BF3864" s="257"/>
      <c r="BG3864" s="257"/>
      <c r="BH3864" s="257"/>
      <c r="BI3864" s="257"/>
      <c r="BJ3864" s="257"/>
      <c r="BK3864" s="257"/>
      <c r="BL3864" s="263"/>
      <c r="BM3864" s="263"/>
      <c r="BN3864" s="263"/>
      <c r="BO3864" s="263"/>
      <c r="BP3864" s="263"/>
      <c r="BQ3864" s="263"/>
      <c r="BR3864" s="271"/>
      <c r="BS3864" s="271"/>
      <c r="BT3864" s="271"/>
      <c r="BU3864" s="271"/>
      <c r="BV3864" s="271"/>
      <c r="BW3864" s="271"/>
      <c r="BX3864" s="257"/>
      <c r="BY3864" s="257"/>
      <c r="BZ3864" s="257"/>
      <c r="CA3864" s="268"/>
      <c r="CB3864" s="268"/>
      <c r="CC3864" s="275"/>
      <c r="CD3864" s="268"/>
      <c r="CE3864" s="268"/>
      <c r="CF3864" s="268"/>
      <c r="CG3864" s="268"/>
      <c r="CH3864" s="268"/>
      <c r="CI3864" s="268"/>
      <c r="CJ3864" s="268"/>
      <c r="CK3864" s="268"/>
      <c r="CL3864" s="265"/>
      <c r="CM3864" s="272"/>
      <c r="CN3864" s="264"/>
      <c r="CO3864" s="193"/>
      <c r="CP3864" s="226"/>
      <c r="CQ3864" s="226"/>
      <c r="CR3864" s="226"/>
      <c r="CS3864" s="192"/>
      <c r="CT3864" s="192"/>
      <c r="CU3864" s="192"/>
      <c r="CV3864" s="192"/>
      <c r="CW3864" s="192"/>
      <c r="CX3864" s="192"/>
      <c r="CY3864" s="192"/>
      <c r="CZ3864" s="192"/>
      <c r="DA3864" s="192"/>
    </row>
    <row r="3865" spans="1:105" s="120" customFormat="1" ht="15" customHeight="1">
      <c r="A3865" s="227">
        <f t="shared" si="1190"/>
        <v>479</v>
      </c>
      <c r="B3865" s="345" t="s">
        <v>1371</v>
      </c>
      <c r="C3865" s="584" t="s">
        <v>1391</v>
      </c>
      <c r="D3865" s="236" t="s">
        <v>1392</v>
      </c>
      <c r="E3865" s="236" t="s">
        <v>353</v>
      </c>
      <c r="F3865" s="253" t="s">
        <v>80</v>
      </c>
      <c r="G3865" s="351"/>
      <c r="H3865" s="82" t="s">
        <v>69</v>
      </c>
      <c r="I3865" s="82"/>
      <c r="J3865" s="82" t="s">
        <v>61</v>
      </c>
      <c r="K3865" s="82" t="s">
        <v>61</v>
      </c>
      <c r="L3865" s="82" t="s">
        <v>61</v>
      </c>
      <c r="M3865" s="82" t="s">
        <v>61</v>
      </c>
      <c r="N3865" s="82" t="s">
        <v>61</v>
      </c>
      <c r="O3865" s="82" t="s">
        <v>973</v>
      </c>
      <c r="P3865" s="82" t="s">
        <v>61</v>
      </c>
      <c r="Q3865" s="82" t="s">
        <v>61</v>
      </c>
      <c r="R3865" s="82" t="s">
        <v>61</v>
      </c>
      <c r="S3865" s="82" t="s">
        <v>61</v>
      </c>
      <c r="T3865" s="82" t="s">
        <v>61</v>
      </c>
      <c r="U3865" s="82" t="s">
        <v>61</v>
      </c>
      <c r="V3865" s="82"/>
      <c r="W3865" s="82" t="s">
        <v>60</v>
      </c>
      <c r="X3865" s="82" t="s">
        <v>60</v>
      </c>
      <c r="Y3865" s="82" t="s">
        <v>60</v>
      </c>
      <c r="Z3865" s="82" t="s">
        <v>60</v>
      </c>
      <c r="AA3865" s="82" t="s">
        <v>60</v>
      </c>
      <c r="AB3865" s="82" t="s">
        <v>60</v>
      </c>
      <c r="AC3865" s="82"/>
      <c r="AD3865" s="82" t="s">
        <v>60</v>
      </c>
      <c r="AE3865" s="82" t="s">
        <v>60</v>
      </c>
      <c r="AF3865" s="82" t="s">
        <v>60</v>
      </c>
      <c r="AG3865" s="82" t="s">
        <v>60</v>
      </c>
      <c r="AH3865" s="82" t="s">
        <v>60</v>
      </c>
      <c r="AI3865" s="82" t="s">
        <v>1471</v>
      </c>
      <c r="AJ3865" s="82"/>
      <c r="AK3865" s="82" t="s">
        <v>61</v>
      </c>
      <c r="AL3865" s="82" t="s">
        <v>67</v>
      </c>
      <c r="AM3865" s="239">
        <f>COUNTIF(H3865:AL3865,"PH")+COUNTIF(H3865:AL3865,"PH/L")+COUNTIF(H3865:AL3865,"PM")</f>
        <v>0</v>
      </c>
      <c r="AN3865" s="239">
        <f>COUNTIF(H3865:AL3865,"PD")+COUNTIF(H3865:AL3865,"PDD")+COUNTIF(H3865:AL3865,"P/DS")/2+COUNTIF(H3865:AL3865,"PMD")</f>
        <v>0</v>
      </c>
      <c r="AO3865" s="239">
        <f>COUNTIF(H3865:AL3865,"PN")+COUNTIF(H3865:AL3865,"P/NS")/2+COUNTIF(H3865:AL3865,"PH")+COUNTIF(H3865:AL3865,"PH/F")/2+COUNTIF(H3865:AL3865,"PH/L")/2+COUNTIF(H3865:AL3865,"PM")</f>
        <v>0</v>
      </c>
      <c r="AP3865" s="239">
        <f>COUNTIF(H3865:AL3865,"BH")+COUNTIF(H3865:AL3865,"AL/BL")+COUNTIF(H3865:AL3865,"UL/BL")+COUNTIF(H3865:AL3865,"BM")</f>
        <v>0</v>
      </c>
      <c r="AQ3865" s="239">
        <f>COUNTIF(H3865:AL3865,"DS")+COUNTIF(H3865:AL3865,"AL/DS")/2+COUNTIF(H3865:AL3865,"UL/DS")/2+COUNTIF(H3865:AL3865,"CT")+COUNTIF(H3865:AL3865,"MD")</f>
        <v>11.5</v>
      </c>
      <c r="AR3865" s="239">
        <f>COUNTIF(H3865:AL3865,"NS")+COUNTIF(H3865:AL3865,"AL/NS")/2+COUNTIF(H3865:AL3865,"UL/NS")/2+COUNTIF(H3865:AL3865,"BH")+COUNTIF(H3865:AL3865,"AL/BF")/2+COUNTIF(H3865:AL3865,"AL/BL")/2+COUNTIF(H3865:AL3865,"UL/BL")/2+COUNTIF(H3865:AL3865,"UL/BF")/2+COUNTIF(H3865:AL3865,"BM")</f>
        <v>12</v>
      </c>
      <c r="AS3865" s="239">
        <f>COUNTIF(H3865:AL3865,"AL")+COUNTIF(H3865:AL3865,"AL/DS")/2+COUNTIF(H3865:AL3865,"AL/NS")/2+COUNTIF(H3865:AL3865,"NH")+COUNTIF(H3865:AL3865,"SL")+COUNTIF(H3865:AL3865,"NHD")+COUNTIF(H3865:AL3865,"B")+COUNTIF(H3865:AL3865,"HL")+COUNTIF(H3865:AL3865,"AL/BF")/2+COUNTIF(H3865:AL3865,"AL/BL")/2</f>
        <v>2</v>
      </c>
      <c r="AT3865" s="255">
        <f>COUNTIF(H3865:AL3865,"PD")+COUNTIF(H3865:AL3865,"PN")+COUNTIF(H3865:AL3865,"P/DS")/2+COUNTIF(H3865:AL3865,"P/NS")/2+COUNTIF(H3865:AL3865,"DS")+COUNTIF(H3865:AL3865,"NS")+COUNTIF(H3865:AL3865,"AL")+COUNTIF(H3865:AL3865,"AL/DS")+COUNTIF(H3865:AL3865,"AL/NS")+COUNTIF(H3865:AL3865,"NH")+COUNTIF(H3865:AL3865,"SL")+COUNTIF(H3865:AL3865,"UL/DS")/2+COUNTIF(H3865:AL3865,"UL/NS")/2+COUNTIF(H3865:AL3865,"CT")+COUNTIF(H3865:AL3865,"NHD")+COUNTIF(H3865:AL3865,"PDD")+COUNTIF(H3865:AL3865,"B")+COUNTIF(H3865:AL3865,"HL")+COUNTIF(H3865:AL3865,"PH")+COUNTIF(H3865:AL3865,"BH")+COUNTIF(H3865:AL3865,"AL/BF")+COUNTIF(H3865:AL3865,"AL/BL")+COUNTIF(H3865:AL3865,"UL/BF")/2+COUNTIF(H3865:AL3865,"UL/BL")/2+COUNTIF(H3865:AL3865,"PH/F")/2+COUNTIF(H3865:AL3865,"PH/L")/2+COUNTIF(H3865:AL3865,"MD")+COUNTIF(H3865:AL3865,"PMD")+COUNTIF(H3865:AL3865,"PM")+COUNTIF(H3865:AL3865,"BM")</f>
        <v>25.5</v>
      </c>
      <c r="AU3865" s="255">
        <f>COUNTIF(H3865:AL3865,"P/DS")/2+COUNTIF(H3865:AL3865,"P/NS")/2+COUNTIF(H3865:AL3865,"IL")+COUNTIF(H3865:AL3865,"NL")+COUNTIF(H3865:AL3865,"UL")+COUNTIF(H3865:AL3865,"UL/DS")/2+COUNTIF(H3865:AL3865,"UL/NS")/2+COUNTIF(H3865:AL3865,"KT")+COUNTIF(H3865:AL3865,"UL/BF")/2+COUNTIF(H3865:AL3865,"UL/BL")/2+COUNTIF(H3865:AL3865,"PH/F")/2+COUNTIF(H3865:AL3865,"PH/L")/2+COUNTIF(H3865:AL3865,"NB")</f>
        <v>0.5</v>
      </c>
      <c r="AV3865" s="258">
        <f>COUNTIF(H3865:AL3865,"PN")+COUNTIF(H3865:AL3865,"TVD")+COUNTIF(H3865:AL3865,"PH")+COUNTIF(H3865:AL3865,"PM")+COUNTIF(H3865:AL3865,"PDD")-COUNTIFS(H3865:AL3865,"PN",H3872:AL3872,"&gt;=3")-COUNTIFS(H3865:AL3865,"PM",H3872:AL3872,"&gt;=3")</f>
        <v>0</v>
      </c>
      <c r="AW3865" s="258">
        <f>COUNTIF(H3865:AL3865,"NS")+COUNTIF(H3865:AL3865,"D")+COUNTIF(H3865:AL3865,"BH")+COUNTIF(H3865:AL3865,"NHD")+COUNTIF(H3865:AL3865,"BM")-COUNTIFS(H3865:AL3865,"NS",H3872:AL3872,"&gt;=3")-COUNTIFS(H3865:AL3865,"BH",H3872:AL3872,"&gt;=3")-COUNTIFS(H3865:AL3865,"BM",H3872:AL3872,"&gt;=3")</f>
        <v>13</v>
      </c>
      <c r="AX3865" s="255">
        <f>COUNTIF(H3865:AL3865,"AL")+COUNTIF(H3865:AL3865,"AL/DS")/2+COUNTIF(H3865:AL3865,"AL/NS")/2+COUNTIF(H3865:AL3865,"AL/BF")+COUNTIF(H3865:AL3865,"AL/BL")/2</f>
        <v>1</v>
      </c>
      <c r="AY3865" s="255">
        <f>COUNTIF(H3865:AL3865,"SL")</f>
        <v>0</v>
      </c>
      <c r="AZ3865" s="255">
        <f>COUNTIF(H3865:AL3865,"NH")</f>
        <v>1</v>
      </c>
      <c r="BA3865" s="255">
        <f>COUNTIF(H3865:AL3865,"HL")</f>
        <v>0</v>
      </c>
      <c r="BB3865" s="255">
        <f>COUNTIF(G3865:AL3865,"P/DS")/2+COUNTIF(G3865:AL3865,"P/NS")/2+COUNTIF(G3865:AL3865,"UL")+COUNTIF(G3865:AL3865,"UL/DS")/2+COUNTIF(G3865:AL3865,"UL/NS")/2+COUNTIF(G3865:AL3865,"UL/BL")/2+COUNTIF(G3865:AL3865,"UL/BF")/2+COUNTIF(G3865:AL3865,"PH/F")/2+COUNTIF(G3865:AL3865,"PH/L")/2</f>
        <v>0.5</v>
      </c>
      <c r="BC3865" s="255">
        <f>COUNTIF(H3865:AL3865,"NB")</f>
        <v>0</v>
      </c>
      <c r="BD3865" s="255">
        <f>COUNTIF(H3865:AL3865,"NL")</f>
        <v>0</v>
      </c>
      <c r="BE3865" s="255">
        <f>COUNTIF(H3865:AL3865,"IL")</f>
        <v>0</v>
      </c>
      <c r="BF3865" s="255">
        <f>COUNTIF(H3865:AL3865,"KT")</f>
        <v>0</v>
      </c>
      <c r="BG3865" s="255">
        <f>COUNTIF(H3865:AL3865,"L70")</f>
        <v>0</v>
      </c>
      <c r="BH3865" s="255">
        <f>COUNTIF(H3865:AL3865,"MD")</f>
        <v>0</v>
      </c>
      <c r="BI3865" s="255">
        <f>COUNTIF(H3865:AL3865,"PMD")</f>
        <v>0</v>
      </c>
      <c r="BJ3865" s="255">
        <f>COUNTIF(H3865:AL3865,"PM")</f>
        <v>0</v>
      </c>
      <c r="BK3865" s="255">
        <f>COUNTIF(H3865:AL3865,"BM")</f>
        <v>0</v>
      </c>
      <c r="BL3865" s="261">
        <f>SUMIF(H3865:AL3865,"PD",H3866:AL3866)+SUMIF(H3865:AL3865,"PN",H3866:AL3866)+SUMIF(H3865:AL3865,"P/DS",H3866:AL3866)+SUMIF(H3865:AL3865,"PN/F",H3866:AL3866)+SUMIF(H3865:AL3865,"PN/L",H3866:AL3866)+SUMIF(H3865:AL3865,"TV",H3866:AL3866)+SUMIF(H3865:AL3865,"TVD",H3866:AL3866)+SUMIF(H3865:AL3865,"PDD",H3866:AL3866)</f>
        <v>0</v>
      </c>
      <c r="BM3865" s="261">
        <f>SUMIF(H3865:AL3865,"PD",H3867:AL3867)+SUMIF(H3865:AL3865,"PN",H3867:AL3867)+SUMIF(H3865:AL3865,"P/DS",H3867:AL3867)+SUMIF(H3865:AL3865,"PN/F",H3867:AL3867)+SUMIF(H3865:AL3865,"PN/L",H3867:AL3867)+SUMIF(H3865:AL3865,"TV",H3867:AL3867)+SUMIF(H3865:AL3865,"TVD",H3867:AL3867)+SUMIF(H3865:AL3865,"PDD",H3867:AL3867)+SUMIF(H3865:AL3865,"PMD",H3867:AL3867)</f>
        <v>0</v>
      </c>
      <c r="BN3865" s="261">
        <f>SUMIF(H3865:AL3865,"PD",H3868:AL3868)+SUMIF(H3865:AL3865,"PN",H3868:AL3868)+SUMIF(H3865:AL3865,"P/DS",H3868:AL3868)+SUMIF(H3865:AL3865,"PN/F",H3868:AL3868)+SUMIF(H3865:AL3865,"PN/L",H3868:AL3868)+SUMIF(H3865:AL3865,"TV",H3868:AL3868)+SUMIF(H3865:AL3865,"TVD",H3868:AL3868)</f>
        <v>0</v>
      </c>
      <c r="BO3865" s="261">
        <f>SUMIF(H3865:AL3865,"PD",H3869:AL3869)+SUMIF(H3865:AL3865,"PN",H3869:AL3869)+SUMIF(H3865:AL3865,"P/DS",H3869:AL3869)+SUMIF(H3865:AL3865,"PN/F",H3869:AL3869)+SUMIF(H3865:AL3865,"PN/L",H3869:AL3869)+SUMIF(H3865:AL3865,"TV",H3869:AL3869)+SUMIF(H3865:AL3865,"TVD",H3869:AL3869)</f>
        <v>0</v>
      </c>
      <c r="BP3865" s="261">
        <f>SUMIF(H3865:AL3865,"PD",H3870:AL3870)+SUMIF(H3865:AL3865,"PN",H3870:AL3870)+SUMIF(H3865:AL3865,"P/DS",H3870:AL3870)+SUMIF(H3865:AL3865,"PN/F",H3870:AL3870)+SUMIF(H3865:AL3865,"PN/L",H3870:AL3870)+SUMIF(H3865:AL3865,"TV",H3870:AL3870)+SUMIF(H3865:AL3865,"TVD",H3870:AL3870)+SUMIF(H3865:AL3865,"PDD",H3870:AL3870)+SUMIF(H3865:AL3865,"PH",H3870:AL3870)+SUMIF(H3865:AL3865,"PM",H3870:AL3870)</f>
        <v>0</v>
      </c>
      <c r="BQ3865" s="261">
        <f>SUMIF(H3865:AL3865,"PD",H3871:AL3871)+SUMIF(H3865:AL3865,"PN",H3871:AL3871)+SUMIF(H3865:AL3865,"P/DS",H3871:AL3871)+SUMIF(H3865:AL3865,"PN/F",H3871:AL3871)+SUMIF(H3865:AL3865,"PN/L",H3871:AL3871)+SUMIF(H3865:AL3865,"TV",H3871:AL3871)+SUMIF(H3865:AL3865,"TVD",H3871:AL3871)+SUMIF(H3865:AL3865,"PDD",H3871:AL3871)+SUMIF(H3865:AL3865,"PH",H3871:AL3871)+SUMIF(H3865:AL3865,"PM",H3871:AL3871)</f>
        <v>0</v>
      </c>
      <c r="BR3865" s="269">
        <f>SUM(H3866:AL3866)-BL3865</f>
        <v>31.5</v>
      </c>
      <c r="BS3865" s="269">
        <f>SUM(H3867:AL3867)-BM3865</f>
        <v>8</v>
      </c>
      <c r="BT3865" s="269">
        <f>SUM(H3868:AL3868)-BN3865</f>
        <v>0</v>
      </c>
      <c r="BU3865" s="269">
        <f>SUM(H3869:AL3869)-BO3865</f>
        <v>6</v>
      </c>
      <c r="BV3865" s="269">
        <f>SUM(H3870:AL3870)-BP3865</f>
        <v>0</v>
      </c>
      <c r="BW3865" s="269">
        <f>SUM(H3871:AL3871)-BQ3865</f>
        <v>0</v>
      </c>
      <c r="BX3865" s="255">
        <f>SUMIF(H3865:AL3865,"PD",H3872:AL3872)+SUMIF(H3865:AL3865,"PN",H3872:AL3872)+SUMIF(H3865:AL3865,"P/DS",H3872:AL3872)+SUMIF(H3865:AL3865,"PN/F",H3872:AL3872)+SUMIF(H3865:AL3865,"PN/L",H3872:AL3872)</f>
        <v>0</v>
      </c>
      <c r="BY3865" s="255">
        <f>SUM(H3872:AL3872)-BX3865</f>
        <v>0</v>
      </c>
      <c r="BZ3865" s="255">
        <f t="shared" ref="BZ3865" si="1201">+SUM(BL3865:BW3872)</f>
        <v>45.5</v>
      </c>
      <c r="CA3865" s="266">
        <f>(COUNTIFS(H3865:AL3865,"PD",H3866:AL3866,"&gt;=2"))*0.5-IF(CN3865="VP",COUNTIFS($H$16:$AL$16,"SAT",H3865:AL3865,"PD",H3866:AL3866,"&gt;=2"))*0.5</f>
        <v>0</v>
      </c>
      <c r="CB3865" s="266">
        <f>(COUNTIFS(H3865:AL3865,"PN",H3867:AL3867,"&gt;=0.5",H3866:AL3866,"&gt;=1.5"))*0.5+COUNTIFS(H3865:AL3865,"PDD",H3867:AL3867,"&gt;=0.5",H3866:AL3866,"&gt;=1.5")*0.5</f>
        <v>0</v>
      </c>
      <c r="CC3865" s="273">
        <f>(COUNTIFS(H3865:AL3865,"TV",H3867:AL3867,"&gt;=10"))*0.5+(COUNTIFS(H3865:AL3865,"PMD",H3867:AL3867,"&gt;=2"))*0.5</f>
        <v>0</v>
      </c>
      <c r="CD3865" s="266">
        <f>(COUNTIFS(H3865:AL3865,"TVD",H3869:AL3869,"&gt;=6.5",H3867:AL3867,"&gt;=3.5"))*0.5</f>
        <v>0</v>
      </c>
      <c r="CE3865" s="266">
        <f>(COUNTIFS(H3865:AL3865,"PD",H3870:AL3870,"&gt;=10"))*0.5</f>
        <v>0</v>
      </c>
      <c r="CF3865" s="266">
        <f>(COUNTIFS(H3865:AL3865,"PDD",H3870:AL3870,"&gt;=3.5",H3871:AL3871,"&gt;=6.5")+COUNTIFS(H3865:AL3865,"PH",H3871:AL3871,"&gt;=0.5",H3870:AL3870,"&gt;=1.5")+COUNTIFS(H3865:AL3865,"PM",H3871:AL3871,"&gt;=0.5",H3870:AL3870,"&gt;=1.5"))*0.5</f>
        <v>0</v>
      </c>
      <c r="CG3865" s="266">
        <f>(COUNTIFS(H3865:AL3865,"DS",H3866:AL3866,"&gt;=2")+COUNTIFS(H3865:AL3865,"AL/DS",H3866:AL3866,"&gt;=2"))*0.5-IF(CN3865="VP",COUNTIFS($H$16:$AL$16,"SAT",H3865:AL3865,"DS",H3866:AL3866,"&gt;=2"))*0.5</f>
        <v>1.5</v>
      </c>
      <c r="CH3865" s="266">
        <f>(COUNTIFS(H3865:AL3865,"NS",H3867:AL3867,"&gt;=0.5",H3866:AL3866,"&gt;=1.5")+COUNTIFS(H3865:AL3865,"AL/NS",H3867:AL3867,"&gt;=0.5",H3866:AL3866,"&gt;=1.5")+COUNTIFS(H3865:AL3865,"NHD",H3867:AL3867,"&gt;=4.5",H3870:AL3870,"&gt;=2",H3866:AL3866,"&gt;=1.5"))*0.5</f>
        <v>6</v>
      </c>
      <c r="CI3865" s="266">
        <f>(COUNTIF(H3867:AL3867,"&gt;=10")+COUNTIFS(H3865:AL3865,"MD",H3867:AL3867,"&gt;=2")-COUNTIFS(H3865:AL3865,"TV",H3867:AL3867,"&gt;=10"))*0.5</f>
        <v>0</v>
      </c>
      <c r="CJ3865" s="266">
        <f>(COUNTIFS(H3865:AL3865,"D",H3869:AL3869,"&gt;=6.5",H3867:AL3867,"&gt;=3.5"))*0.5</f>
        <v>0</v>
      </c>
      <c r="CK3865" s="266">
        <f>(COUNTIF(H3870:AL3870,"&gt;=10")-COUNTIFS(H3865:AL3865,"PD",H3870:AL3870,"&gt;=10"))*0.5</f>
        <v>0</v>
      </c>
      <c r="CL3865" s="265">
        <f>(COUNTIFS(H3865:AL3865,"NHD",H3870:AL3870,"&gt;=3.5",H3871:AL3871,"&gt;=6.5")+COUNTIFS(H3865:AL3865,"BH",H3870:AL3870,"&gt;=1.5",H3871:AL3871,"&gt;=0.5")+COUNTIFS(H3865:AL3865,"BM",H3870:AL3870,"&gt;=1.5",H3871:AL3871,"&gt;=0.5")+COUNTIFS(H3865:AL3865,"D",H3870:AL3870,"&gt;=1.5",H3871:AL3871,"&gt;=0.5"))*0.5</f>
        <v>0</v>
      </c>
      <c r="CM3865" s="272"/>
      <c r="CN3865" s="264" t="s">
        <v>723</v>
      </c>
      <c r="CO3865" s="209">
        <f t="shared" ref="CO3865" si="1202">+AM3865+AN3865+AO3865+AP3865+AQ3865+AR3865+AS3865+AU3865+BG3865</f>
        <v>26</v>
      </c>
      <c r="CP3865" s="225">
        <f>+SUM(I3866:I3871)-I3872</f>
        <v>0</v>
      </c>
      <c r="CQ3865" s="225">
        <f>+SUM(J3866:J3871)-J3872</f>
        <v>2.5</v>
      </c>
      <c r="CR3865" s="225">
        <f>+SUM(K3866:K3871)-K3872</f>
        <v>2.5</v>
      </c>
      <c r="CS3865" s="210"/>
      <c r="CT3865" s="210"/>
      <c r="CU3865" s="210"/>
      <c r="CV3865" s="210"/>
      <c r="CW3865" s="210"/>
      <c r="CX3865" s="210"/>
      <c r="CY3865" s="210"/>
      <c r="CZ3865" s="210"/>
      <c r="DA3865" s="210"/>
    </row>
    <row r="3866" spans="1:105" s="120" customFormat="1" ht="15" customHeight="1">
      <c r="A3866" s="228"/>
      <c r="B3866" s="346"/>
      <c r="C3866" s="585"/>
      <c r="D3866" s="237"/>
      <c r="E3866" s="237"/>
      <c r="F3866" s="242" t="s">
        <v>82</v>
      </c>
      <c r="G3866" s="121">
        <v>1.5</v>
      </c>
      <c r="H3866" s="83"/>
      <c r="I3866" s="83"/>
      <c r="J3866" s="83">
        <v>2</v>
      </c>
      <c r="K3866" s="83">
        <v>2</v>
      </c>
      <c r="L3866" s="83">
        <v>2</v>
      </c>
      <c r="M3866" s="83">
        <v>2</v>
      </c>
      <c r="N3866" s="83">
        <v>2</v>
      </c>
      <c r="O3866" s="83"/>
      <c r="P3866" s="83">
        <v>2</v>
      </c>
      <c r="Q3866" s="83">
        <v>2</v>
      </c>
      <c r="R3866" s="83">
        <v>2</v>
      </c>
      <c r="S3866" s="83">
        <v>2</v>
      </c>
      <c r="T3866" s="83">
        <v>2</v>
      </c>
      <c r="U3866" s="83">
        <v>2</v>
      </c>
      <c r="V3866" s="83"/>
      <c r="W3866" s="83">
        <v>0</v>
      </c>
      <c r="X3866" s="83">
        <v>2.5</v>
      </c>
      <c r="Y3866" s="83">
        <v>0</v>
      </c>
      <c r="Z3866" s="83">
        <v>2.5</v>
      </c>
      <c r="AA3866" s="83"/>
      <c r="AB3866" s="83"/>
      <c r="AC3866" s="79"/>
      <c r="AD3866" s="79"/>
      <c r="AE3866" s="79"/>
      <c r="AF3866" s="79">
        <v>2.5</v>
      </c>
      <c r="AG3866" s="79"/>
      <c r="AH3866" s="79"/>
      <c r="AI3866" s="79"/>
      <c r="AJ3866" s="79"/>
      <c r="AK3866" s="79">
        <v>2</v>
      </c>
      <c r="AL3866" s="79"/>
      <c r="AM3866" s="240"/>
      <c r="AN3866" s="240"/>
      <c r="AO3866" s="240"/>
      <c r="AP3866" s="240"/>
      <c r="AQ3866" s="240"/>
      <c r="AR3866" s="240"/>
      <c r="AS3866" s="240"/>
      <c r="AT3866" s="256"/>
      <c r="AU3866" s="256"/>
      <c r="AV3866" s="259"/>
      <c r="AW3866" s="259"/>
      <c r="AX3866" s="256"/>
      <c r="AY3866" s="256"/>
      <c r="AZ3866" s="256"/>
      <c r="BA3866" s="256"/>
      <c r="BB3866" s="256"/>
      <c r="BC3866" s="256"/>
      <c r="BD3866" s="256"/>
      <c r="BE3866" s="256"/>
      <c r="BF3866" s="256"/>
      <c r="BG3866" s="256"/>
      <c r="BH3866" s="256"/>
      <c r="BI3866" s="256"/>
      <c r="BJ3866" s="256"/>
      <c r="BK3866" s="256"/>
      <c r="BL3866" s="262"/>
      <c r="BM3866" s="262"/>
      <c r="BN3866" s="262"/>
      <c r="BO3866" s="262"/>
      <c r="BP3866" s="262"/>
      <c r="BQ3866" s="262"/>
      <c r="BR3866" s="270"/>
      <c r="BS3866" s="270"/>
      <c r="BT3866" s="270"/>
      <c r="BU3866" s="270"/>
      <c r="BV3866" s="270"/>
      <c r="BW3866" s="270"/>
      <c r="BX3866" s="256"/>
      <c r="BY3866" s="256"/>
      <c r="BZ3866" s="256"/>
      <c r="CA3866" s="267"/>
      <c r="CB3866" s="267"/>
      <c r="CC3866" s="274"/>
      <c r="CD3866" s="267"/>
      <c r="CE3866" s="267"/>
      <c r="CF3866" s="267"/>
      <c r="CG3866" s="267"/>
      <c r="CH3866" s="267"/>
      <c r="CI3866" s="267"/>
      <c r="CJ3866" s="267"/>
      <c r="CK3866" s="267"/>
      <c r="CL3866" s="265"/>
      <c r="CM3866" s="272"/>
      <c r="CN3866" s="264"/>
      <c r="CO3866" s="209"/>
      <c r="CP3866" s="226"/>
      <c r="CQ3866" s="226"/>
      <c r="CR3866" s="226"/>
      <c r="CS3866" s="210"/>
      <c r="CT3866" s="210"/>
      <c r="CU3866" s="210"/>
      <c r="CV3866" s="210"/>
      <c r="CW3866" s="210"/>
      <c r="CX3866" s="210"/>
      <c r="CY3866" s="210"/>
      <c r="CZ3866" s="210"/>
      <c r="DA3866" s="210"/>
    </row>
    <row r="3867" spans="1:105" s="120" customFormat="1" ht="15" customHeight="1">
      <c r="A3867" s="228"/>
      <c r="B3867" s="346"/>
      <c r="C3867" s="585"/>
      <c r="D3867" s="237"/>
      <c r="E3867" s="237"/>
      <c r="F3867" s="243"/>
      <c r="G3867" s="122">
        <v>2</v>
      </c>
      <c r="H3867" s="84"/>
      <c r="I3867" s="84"/>
      <c r="J3867" s="84">
        <v>0.5</v>
      </c>
      <c r="K3867" s="84">
        <v>0.5</v>
      </c>
      <c r="L3867" s="84">
        <v>0.5</v>
      </c>
      <c r="M3867" s="84">
        <v>0.5</v>
      </c>
      <c r="N3867" s="84">
        <v>0.5</v>
      </c>
      <c r="O3867" s="84">
        <v>2</v>
      </c>
      <c r="P3867" s="84">
        <v>0.5</v>
      </c>
      <c r="Q3867" s="84">
        <v>0.5</v>
      </c>
      <c r="R3867" s="84">
        <v>0.5</v>
      </c>
      <c r="S3867" s="84">
        <v>0.5</v>
      </c>
      <c r="T3867" s="84">
        <v>0.5</v>
      </c>
      <c r="U3867" s="84">
        <v>0.5</v>
      </c>
      <c r="V3867" s="84"/>
      <c r="W3867" s="84"/>
      <c r="X3867" s="84"/>
      <c r="Y3867" s="84"/>
      <c r="Z3867" s="84"/>
      <c r="AA3867" s="84"/>
      <c r="AB3867" s="84"/>
      <c r="AC3867" s="80"/>
      <c r="AD3867" s="80"/>
      <c r="AE3867" s="80"/>
      <c r="AF3867" s="80"/>
      <c r="AG3867" s="80"/>
      <c r="AH3867" s="80"/>
      <c r="AI3867" s="80"/>
      <c r="AJ3867" s="80"/>
      <c r="AK3867" s="80">
        <v>0.5</v>
      </c>
      <c r="AL3867" s="80"/>
      <c r="AM3867" s="240"/>
      <c r="AN3867" s="240"/>
      <c r="AO3867" s="240"/>
      <c r="AP3867" s="240"/>
      <c r="AQ3867" s="240"/>
      <c r="AR3867" s="240"/>
      <c r="AS3867" s="240"/>
      <c r="AT3867" s="256"/>
      <c r="AU3867" s="256"/>
      <c r="AV3867" s="259"/>
      <c r="AW3867" s="259"/>
      <c r="AX3867" s="256"/>
      <c r="AY3867" s="256"/>
      <c r="AZ3867" s="256"/>
      <c r="BA3867" s="256"/>
      <c r="BB3867" s="256"/>
      <c r="BC3867" s="256"/>
      <c r="BD3867" s="256"/>
      <c r="BE3867" s="256"/>
      <c r="BF3867" s="256"/>
      <c r="BG3867" s="256"/>
      <c r="BH3867" s="256"/>
      <c r="BI3867" s="256"/>
      <c r="BJ3867" s="256"/>
      <c r="BK3867" s="256"/>
      <c r="BL3867" s="262"/>
      <c r="BM3867" s="262"/>
      <c r="BN3867" s="262"/>
      <c r="BO3867" s="262"/>
      <c r="BP3867" s="262"/>
      <c r="BQ3867" s="262"/>
      <c r="BR3867" s="270"/>
      <c r="BS3867" s="270"/>
      <c r="BT3867" s="270"/>
      <c r="BU3867" s="270"/>
      <c r="BV3867" s="270"/>
      <c r="BW3867" s="270"/>
      <c r="BX3867" s="256"/>
      <c r="BY3867" s="256"/>
      <c r="BZ3867" s="256"/>
      <c r="CA3867" s="267"/>
      <c r="CB3867" s="267"/>
      <c r="CC3867" s="274"/>
      <c r="CD3867" s="267"/>
      <c r="CE3867" s="267"/>
      <c r="CF3867" s="267"/>
      <c r="CG3867" s="267"/>
      <c r="CH3867" s="267"/>
      <c r="CI3867" s="267"/>
      <c r="CJ3867" s="267"/>
      <c r="CK3867" s="267"/>
      <c r="CL3867" s="265"/>
      <c r="CM3867" s="272"/>
      <c r="CN3867" s="264"/>
      <c r="CO3867" s="209"/>
      <c r="CP3867" s="226"/>
      <c r="CQ3867" s="226"/>
      <c r="CR3867" s="226"/>
      <c r="CS3867" s="210"/>
      <c r="CT3867" s="210"/>
      <c r="CU3867" s="210"/>
      <c r="CV3867" s="210"/>
      <c r="CW3867" s="210"/>
      <c r="CX3867" s="210"/>
      <c r="CY3867" s="210"/>
      <c r="CZ3867" s="210"/>
      <c r="DA3867" s="210"/>
    </row>
    <row r="3868" spans="1:105" s="120" customFormat="1" ht="15" customHeight="1">
      <c r="A3868" s="228"/>
      <c r="B3868" s="346"/>
      <c r="C3868" s="585"/>
      <c r="D3868" s="237"/>
      <c r="E3868" s="237"/>
      <c r="F3868" s="243"/>
      <c r="G3868" s="122">
        <v>2.1</v>
      </c>
      <c r="H3868" s="84"/>
      <c r="I3868" s="84"/>
      <c r="J3868" s="84"/>
      <c r="K3868" s="84"/>
      <c r="L3868" s="84"/>
      <c r="M3868" s="84"/>
      <c r="N3868" s="84"/>
      <c r="O3868" s="84"/>
      <c r="P3868" s="84"/>
      <c r="Q3868" s="84"/>
      <c r="R3868" s="84"/>
      <c r="S3868" s="84"/>
      <c r="T3868" s="84"/>
      <c r="U3868" s="84"/>
      <c r="V3868" s="84"/>
      <c r="W3868" s="84"/>
      <c r="X3868" s="84"/>
      <c r="Y3868" s="84"/>
      <c r="Z3868" s="84"/>
      <c r="AA3868" s="84"/>
      <c r="AB3868" s="84"/>
      <c r="AC3868" s="80"/>
      <c r="AD3868" s="80"/>
      <c r="AE3868" s="80"/>
      <c r="AF3868" s="80"/>
      <c r="AG3868" s="80"/>
      <c r="AH3868" s="80"/>
      <c r="AI3868" s="80"/>
      <c r="AJ3868" s="80"/>
      <c r="AK3868" s="80"/>
      <c r="AL3868" s="80"/>
      <c r="AM3868" s="240"/>
      <c r="AN3868" s="240"/>
      <c r="AO3868" s="240"/>
      <c r="AP3868" s="240"/>
      <c r="AQ3868" s="240"/>
      <c r="AR3868" s="240"/>
      <c r="AS3868" s="240"/>
      <c r="AT3868" s="256"/>
      <c r="AU3868" s="256"/>
      <c r="AV3868" s="259"/>
      <c r="AW3868" s="259"/>
      <c r="AX3868" s="256"/>
      <c r="AY3868" s="256"/>
      <c r="AZ3868" s="256"/>
      <c r="BA3868" s="256"/>
      <c r="BB3868" s="256"/>
      <c r="BC3868" s="256"/>
      <c r="BD3868" s="256"/>
      <c r="BE3868" s="256"/>
      <c r="BF3868" s="256"/>
      <c r="BG3868" s="256"/>
      <c r="BH3868" s="256"/>
      <c r="BI3868" s="256"/>
      <c r="BJ3868" s="256"/>
      <c r="BK3868" s="256"/>
      <c r="BL3868" s="262"/>
      <c r="BM3868" s="262"/>
      <c r="BN3868" s="262"/>
      <c r="BO3868" s="262"/>
      <c r="BP3868" s="262"/>
      <c r="BQ3868" s="262"/>
      <c r="BR3868" s="270"/>
      <c r="BS3868" s="270"/>
      <c r="BT3868" s="270"/>
      <c r="BU3868" s="270"/>
      <c r="BV3868" s="270"/>
      <c r="BW3868" s="270"/>
      <c r="BX3868" s="256"/>
      <c r="BY3868" s="256"/>
      <c r="BZ3868" s="256"/>
      <c r="CA3868" s="267"/>
      <c r="CB3868" s="267"/>
      <c r="CC3868" s="274"/>
      <c r="CD3868" s="267"/>
      <c r="CE3868" s="267"/>
      <c r="CF3868" s="267"/>
      <c r="CG3868" s="267"/>
      <c r="CH3868" s="267"/>
      <c r="CI3868" s="267"/>
      <c r="CJ3868" s="267"/>
      <c r="CK3868" s="267"/>
      <c r="CL3868" s="265"/>
      <c r="CM3868" s="272"/>
      <c r="CN3868" s="264"/>
      <c r="CO3868" s="209"/>
      <c r="CP3868" s="226"/>
      <c r="CQ3868" s="226"/>
      <c r="CR3868" s="226"/>
      <c r="CS3868" s="210"/>
      <c r="CT3868" s="210"/>
      <c r="CU3868" s="210"/>
      <c r="CV3868" s="210"/>
      <c r="CW3868" s="210"/>
      <c r="CX3868" s="210"/>
      <c r="CY3868" s="210"/>
      <c r="CZ3868" s="210"/>
      <c r="DA3868" s="210"/>
    </row>
    <row r="3869" spans="1:105" s="120" customFormat="1" ht="15" customHeight="1">
      <c r="A3869" s="228"/>
      <c r="B3869" s="346"/>
      <c r="C3869" s="585"/>
      <c r="D3869" s="237"/>
      <c r="E3869" s="237"/>
      <c r="F3869" s="243"/>
      <c r="G3869" s="122">
        <v>2.7</v>
      </c>
      <c r="H3869" s="84"/>
      <c r="I3869" s="84"/>
      <c r="J3869" s="84"/>
      <c r="K3869" s="84"/>
      <c r="L3869" s="84"/>
      <c r="M3869" s="84"/>
      <c r="N3869" s="84"/>
      <c r="O3869" s="84">
        <v>6</v>
      </c>
      <c r="P3869" s="84"/>
      <c r="Q3869" s="84"/>
      <c r="R3869" s="84"/>
      <c r="S3869" s="84"/>
      <c r="T3869" s="84"/>
      <c r="U3869" s="84"/>
      <c r="V3869" s="84"/>
      <c r="W3869" s="84"/>
      <c r="X3869" s="84"/>
      <c r="Y3869" s="84"/>
      <c r="Z3869" s="84"/>
      <c r="AA3869" s="84"/>
      <c r="AB3869" s="84"/>
      <c r="AC3869" s="80"/>
      <c r="AD3869" s="80"/>
      <c r="AE3869" s="80"/>
      <c r="AF3869" s="80"/>
      <c r="AG3869" s="80"/>
      <c r="AH3869" s="80"/>
      <c r="AI3869" s="80"/>
      <c r="AJ3869" s="80"/>
      <c r="AK3869" s="80"/>
      <c r="AL3869" s="80"/>
      <c r="AM3869" s="240"/>
      <c r="AN3869" s="240"/>
      <c r="AO3869" s="240"/>
      <c r="AP3869" s="240"/>
      <c r="AQ3869" s="240"/>
      <c r="AR3869" s="240"/>
      <c r="AS3869" s="240"/>
      <c r="AT3869" s="256"/>
      <c r="AU3869" s="256"/>
      <c r="AV3869" s="259"/>
      <c r="AW3869" s="259"/>
      <c r="AX3869" s="256"/>
      <c r="AY3869" s="256"/>
      <c r="AZ3869" s="256"/>
      <c r="BA3869" s="256"/>
      <c r="BB3869" s="256"/>
      <c r="BC3869" s="256"/>
      <c r="BD3869" s="256"/>
      <c r="BE3869" s="256"/>
      <c r="BF3869" s="256"/>
      <c r="BG3869" s="256"/>
      <c r="BH3869" s="256"/>
      <c r="BI3869" s="256"/>
      <c r="BJ3869" s="256"/>
      <c r="BK3869" s="256"/>
      <c r="BL3869" s="262"/>
      <c r="BM3869" s="262"/>
      <c r="BN3869" s="262"/>
      <c r="BO3869" s="262"/>
      <c r="BP3869" s="262"/>
      <c r="BQ3869" s="262"/>
      <c r="BR3869" s="270"/>
      <c r="BS3869" s="270"/>
      <c r="BT3869" s="270"/>
      <c r="BU3869" s="270"/>
      <c r="BV3869" s="270"/>
      <c r="BW3869" s="270"/>
      <c r="BX3869" s="256"/>
      <c r="BY3869" s="256"/>
      <c r="BZ3869" s="256"/>
      <c r="CA3869" s="267"/>
      <c r="CB3869" s="267"/>
      <c r="CC3869" s="274"/>
      <c r="CD3869" s="267"/>
      <c r="CE3869" s="267"/>
      <c r="CF3869" s="267"/>
      <c r="CG3869" s="267"/>
      <c r="CH3869" s="267"/>
      <c r="CI3869" s="267"/>
      <c r="CJ3869" s="267"/>
      <c r="CK3869" s="267"/>
      <c r="CL3869" s="265"/>
      <c r="CM3869" s="272"/>
      <c r="CN3869" s="264"/>
      <c r="CO3869" s="209"/>
      <c r="CP3869" s="226"/>
      <c r="CQ3869" s="226"/>
      <c r="CR3869" s="226"/>
      <c r="CS3869" s="210"/>
      <c r="CT3869" s="210"/>
      <c r="CU3869" s="210"/>
      <c r="CV3869" s="210"/>
      <c r="CW3869" s="210"/>
      <c r="CX3869" s="210"/>
      <c r="CY3869" s="210"/>
      <c r="CZ3869" s="210"/>
      <c r="DA3869" s="210"/>
    </row>
    <row r="3870" spans="1:105" s="120" customFormat="1" ht="15" customHeight="1">
      <c r="A3870" s="228"/>
      <c r="B3870" s="346"/>
      <c r="C3870" s="585"/>
      <c r="D3870" s="237"/>
      <c r="E3870" s="237"/>
      <c r="F3870" s="243"/>
      <c r="G3870" s="122">
        <v>3</v>
      </c>
      <c r="H3870" s="84"/>
      <c r="I3870" s="84"/>
      <c r="J3870" s="84"/>
      <c r="K3870" s="84"/>
      <c r="L3870" s="84"/>
      <c r="M3870" s="84"/>
      <c r="N3870" s="84"/>
      <c r="O3870" s="84"/>
      <c r="P3870" s="84"/>
      <c r="Q3870" s="84"/>
      <c r="R3870" s="84"/>
      <c r="S3870" s="84"/>
      <c r="T3870" s="84"/>
      <c r="U3870" s="84"/>
      <c r="V3870" s="84"/>
      <c r="W3870" s="84"/>
      <c r="X3870" s="84"/>
      <c r="Y3870" s="84"/>
      <c r="Z3870" s="84"/>
      <c r="AA3870" s="84"/>
      <c r="AB3870" s="84"/>
      <c r="AC3870" s="80"/>
      <c r="AD3870" s="80"/>
      <c r="AE3870" s="80"/>
      <c r="AF3870" s="80"/>
      <c r="AG3870" s="80"/>
      <c r="AH3870" s="80"/>
      <c r="AI3870" s="80"/>
      <c r="AJ3870" s="80"/>
      <c r="AK3870" s="80"/>
      <c r="AL3870" s="80"/>
      <c r="AM3870" s="240"/>
      <c r="AN3870" s="240"/>
      <c r="AO3870" s="240"/>
      <c r="AP3870" s="240"/>
      <c r="AQ3870" s="240"/>
      <c r="AR3870" s="240"/>
      <c r="AS3870" s="240"/>
      <c r="AT3870" s="256"/>
      <c r="AU3870" s="256"/>
      <c r="AV3870" s="259"/>
      <c r="AW3870" s="259"/>
      <c r="AX3870" s="256"/>
      <c r="AY3870" s="256"/>
      <c r="AZ3870" s="256"/>
      <c r="BA3870" s="256"/>
      <c r="BB3870" s="256"/>
      <c r="BC3870" s="256"/>
      <c r="BD3870" s="256"/>
      <c r="BE3870" s="256"/>
      <c r="BF3870" s="256"/>
      <c r="BG3870" s="256"/>
      <c r="BH3870" s="256"/>
      <c r="BI3870" s="256"/>
      <c r="BJ3870" s="256"/>
      <c r="BK3870" s="256"/>
      <c r="BL3870" s="262"/>
      <c r="BM3870" s="262"/>
      <c r="BN3870" s="262"/>
      <c r="BO3870" s="262"/>
      <c r="BP3870" s="262"/>
      <c r="BQ3870" s="262"/>
      <c r="BR3870" s="270"/>
      <c r="BS3870" s="270"/>
      <c r="BT3870" s="270"/>
      <c r="BU3870" s="270"/>
      <c r="BV3870" s="270"/>
      <c r="BW3870" s="270"/>
      <c r="BX3870" s="256"/>
      <c r="BY3870" s="256"/>
      <c r="BZ3870" s="256"/>
      <c r="CA3870" s="267"/>
      <c r="CB3870" s="267"/>
      <c r="CC3870" s="274"/>
      <c r="CD3870" s="267"/>
      <c r="CE3870" s="267"/>
      <c r="CF3870" s="267"/>
      <c r="CG3870" s="267"/>
      <c r="CH3870" s="267"/>
      <c r="CI3870" s="267"/>
      <c r="CJ3870" s="267"/>
      <c r="CK3870" s="267"/>
      <c r="CL3870" s="265"/>
      <c r="CM3870" s="272"/>
      <c r="CN3870" s="264"/>
      <c r="CO3870" s="209"/>
      <c r="CP3870" s="226"/>
      <c r="CQ3870" s="226"/>
      <c r="CR3870" s="226"/>
      <c r="CS3870" s="210"/>
      <c r="CT3870" s="210"/>
      <c r="CU3870" s="210"/>
      <c r="CV3870" s="210"/>
      <c r="CW3870" s="210"/>
      <c r="CX3870" s="210"/>
      <c r="CY3870" s="210"/>
      <c r="CZ3870" s="210"/>
      <c r="DA3870" s="210"/>
    </row>
    <row r="3871" spans="1:105" s="120" customFormat="1" ht="15" customHeight="1">
      <c r="A3871" s="228"/>
      <c r="B3871" s="346"/>
      <c r="C3871" s="585"/>
      <c r="D3871" s="237"/>
      <c r="E3871" s="237"/>
      <c r="F3871" s="244"/>
      <c r="G3871" s="123">
        <v>3.9</v>
      </c>
      <c r="H3871" s="85"/>
      <c r="I3871" s="85"/>
      <c r="J3871" s="85"/>
      <c r="K3871" s="85"/>
      <c r="L3871" s="85"/>
      <c r="M3871" s="85"/>
      <c r="N3871" s="85"/>
      <c r="O3871" s="85"/>
      <c r="P3871" s="85"/>
      <c r="Q3871" s="85"/>
      <c r="R3871" s="85"/>
      <c r="S3871" s="85"/>
      <c r="T3871" s="85"/>
      <c r="U3871" s="85"/>
      <c r="V3871" s="85"/>
      <c r="W3871" s="85"/>
      <c r="X3871" s="85"/>
      <c r="Y3871" s="85"/>
      <c r="Z3871" s="85"/>
      <c r="AA3871" s="85"/>
      <c r="AB3871" s="85"/>
      <c r="AC3871" s="81"/>
      <c r="AD3871" s="81"/>
      <c r="AE3871" s="81"/>
      <c r="AF3871" s="81"/>
      <c r="AG3871" s="81"/>
      <c r="AH3871" s="81"/>
      <c r="AI3871" s="81"/>
      <c r="AJ3871" s="81"/>
      <c r="AK3871" s="81"/>
      <c r="AL3871" s="81"/>
      <c r="AM3871" s="240"/>
      <c r="AN3871" s="240"/>
      <c r="AO3871" s="240"/>
      <c r="AP3871" s="240"/>
      <c r="AQ3871" s="240"/>
      <c r="AR3871" s="240"/>
      <c r="AS3871" s="240"/>
      <c r="AT3871" s="256"/>
      <c r="AU3871" s="256"/>
      <c r="AV3871" s="259"/>
      <c r="AW3871" s="259"/>
      <c r="AX3871" s="256"/>
      <c r="AY3871" s="256"/>
      <c r="AZ3871" s="256"/>
      <c r="BA3871" s="256"/>
      <c r="BB3871" s="256"/>
      <c r="BC3871" s="256"/>
      <c r="BD3871" s="256"/>
      <c r="BE3871" s="256"/>
      <c r="BF3871" s="256"/>
      <c r="BG3871" s="256"/>
      <c r="BH3871" s="256"/>
      <c r="BI3871" s="256"/>
      <c r="BJ3871" s="256"/>
      <c r="BK3871" s="256"/>
      <c r="BL3871" s="262"/>
      <c r="BM3871" s="262"/>
      <c r="BN3871" s="262"/>
      <c r="BO3871" s="262"/>
      <c r="BP3871" s="262"/>
      <c r="BQ3871" s="262"/>
      <c r="BR3871" s="270"/>
      <c r="BS3871" s="270"/>
      <c r="BT3871" s="270"/>
      <c r="BU3871" s="270"/>
      <c r="BV3871" s="270"/>
      <c r="BW3871" s="270"/>
      <c r="BX3871" s="256"/>
      <c r="BY3871" s="256"/>
      <c r="BZ3871" s="256"/>
      <c r="CA3871" s="267"/>
      <c r="CB3871" s="267"/>
      <c r="CC3871" s="274"/>
      <c r="CD3871" s="267"/>
      <c r="CE3871" s="267"/>
      <c r="CF3871" s="267"/>
      <c r="CG3871" s="267"/>
      <c r="CH3871" s="267"/>
      <c r="CI3871" s="267"/>
      <c r="CJ3871" s="267"/>
      <c r="CK3871" s="267"/>
      <c r="CL3871" s="265"/>
      <c r="CM3871" s="272"/>
      <c r="CN3871" s="264"/>
      <c r="CO3871" s="209"/>
      <c r="CP3871" s="226"/>
      <c r="CQ3871" s="226"/>
      <c r="CR3871" s="226"/>
      <c r="CS3871" s="210"/>
      <c r="CT3871" s="210"/>
      <c r="CU3871" s="210"/>
      <c r="CV3871" s="210"/>
      <c r="CW3871" s="210"/>
      <c r="CX3871" s="210"/>
      <c r="CY3871" s="210"/>
      <c r="CZ3871" s="210"/>
      <c r="DA3871" s="210"/>
    </row>
    <row r="3872" spans="1:105" s="120" customFormat="1" ht="15" customHeight="1">
      <c r="A3872" s="229"/>
      <c r="B3872" s="347"/>
      <c r="C3872" s="586"/>
      <c r="D3872" s="238"/>
      <c r="E3872" s="238"/>
      <c r="F3872" s="245" t="s">
        <v>83</v>
      </c>
      <c r="G3872" s="352"/>
      <c r="H3872" s="82"/>
      <c r="I3872" s="82"/>
      <c r="J3872" s="82"/>
      <c r="K3872" s="82"/>
      <c r="L3872" s="82"/>
      <c r="M3872" s="82"/>
      <c r="N3872" s="82"/>
      <c r="O3872" s="82"/>
      <c r="P3872" s="82"/>
      <c r="Q3872" s="82"/>
      <c r="R3872" s="82"/>
      <c r="S3872" s="82"/>
      <c r="T3872" s="82"/>
      <c r="U3872" s="82"/>
      <c r="V3872" s="82"/>
      <c r="W3872" s="82"/>
      <c r="X3872" s="82"/>
      <c r="Y3872" s="82"/>
      <c r="Z3872" s="82"/>
      <c r="AA3872" s="82"/>
      <c r="AB3872" s="82"/>
      <c r="AC3872" s="35"/>
      <c r="AD3872" s="35"/>
      <c r="AE3872" s="35"/>
      <c r="AF3872" s="35"/>
      <c r="AG3872" s="35"/>
      <c r="AH3872" s="35"/>
      <c r="AI3872" s="35"/>
      <c r="AJ3872" s="35"/>
      <c r="AK3872" s="35"/>
      <c r="AL3872" s="35"/>
      <c r="AM3872" s="241"/>
      <c r="AN3872" s="241"/>
      <c r="AO3872" s="241"/>
      <c r="AP3872" s="241"/>
      <c r="AQ3872" s="241"/>
      <c r="AR3872" s="241"/>
      <c r="AS3872" s="241"/>
      <c r="AT3872" s="257"/>
      <c r="AU3872" s="257"/>
      <c r="AV3872" s="260"/>
      <c r="AW3872" s="260"/>
      <c r="AX3872" s="257"/>
      <c r="AY3872" s="257"/>
      <c r="AZ3872" s="257"/>
      <c r="BA3872" s="257"/>
      <c r="BB3872" s="257"/>
      <c r="BC3872" s="257"/>
      <c r="BD3872" s="257"/>
      <c r="BE3872" s="257"/>
      <c r="BF3872" s="257"/>
      <c r="BG3872" s="257"/>
      <c r="BH3872" s="257"/>
      <c r="BI3872" s="257"/>
      <c r="BJ3872" s="257"/>
      <c r="BK3872" s="257"/>
      <c r="BL3872" s="263"/>
      <c r="BM3872" s="263"/>
      <c r="BN3872" s="263"/>
      <c r="BO3872" s="263"/>
      <c r="BP3872" s="263"/>
      <c r="BQ3872" s="263"/>
      <c r="BR3872" s="271"/>
      <c r="BS3872" s="271"/>
      <c r="BT3872" s="271"/>
      <c r="BU3872" s="271"/>
      <c r="BV3872" s="271"/>
      <c r="BW3872" s="271"/>
      <c r="BX3872" s="257"/>
      <c r="BY3872" s="257"/>
      <c r="BZ3872" s="257"/>
      <c r="CA3872" s="268"/>
      <c r="CB3872" s="268"/>
      <c r="CC3872" s="275"/>
      <c r="CD3872" s="268"/>
      <c r="CE3872" s="268"/>
      <c r="CF3872" s="268"/>
      <c r="CG3872" s="268"/>
      <c r="CH3872" s="268"/>
      <c r="CI3872" s="268"/>
      <c r="CJ3872" s="268"/>
      <c r="CK3872" s="268"/>
      <c r="CL3872" s="265"/>
      <c r="CM3872" s="272"/>
      <c r="CN3872" s="264"/>
      <c r="CO3872" s="209"/>
      <c r="CP3872" s="226"/>
      <c r="CQ3872" s="226"/>
      <c r="CR3872" s="226"/>
      <c r="CS3872" s="210"/>
      <c r="CT3872" s="210"/>
      <c r="CU3872" s="210"/>
      <c r="CV3872" s="210"/>
      <c r="CW3872" s="210"/>
      <c r="CX3872" s="210"/>
      <c r="CY3872" s="210"/>
      <c r="CZ3872" s="210"/>
      <c r="DA3872" s="210"/>
    </row>
    <row r="3873" spans="1:105" s="120" customFormat="1" ht="15" customHeight="1">
      <c r="A3873" s="227">
        <f t="shared" si="1190"/>
        <v>480</v>
      </c>
      <c r="B3873" s="345" t="s">
        <v>1372</v>
      </c>
      <c r="C3873" s="584" t="s">
        <v>1393</v>
      </c>
      <c r="D3873" s="236" t="s">
        <v>1394</v>
      </c>
      <c r="E3873" s="236" t="s">
        <v>353</v>
      </c>
      <c r="F3873" s="253" t="s">
        <v>80</v>
      </c>
      <c r="G3873" s="351"/>
      <c r="H3873" s="82" t="s">
        <v>69</v>
      </c>
      <c r="I3873" s="82"/>
      <c r="J3873" s="82" t="s">
        <v>61</v>
      </c>
      <c r="K3873" s="82" t="s">
        <v>61</v>
      </c>
      <c r="L3873" s="82" t="s">
        <v>61</v>
      </c>
      <c r="M3873" s="82" t="s">
        <v>61</v>
      </c>
      <c r="N3873" s="82" t="s">
        <v>61</v>
      </c>
      <c r="O3873" s="82"/>
      <c r="P3873" s="82" t="s">
        <v>61</v>
      </c>
      <c r="Q3873" s="82" t="s">
        <v>61</v>
      </c>
      <c r="R3873" s="82" t="s">
        <v>61</v>
      </c>
      <c r="S3873" s="82" t="s">
        <v>61</v>
      </c>
      <c r="T3873" s="82" t="s">
        <v>61</v>
      </c>
      <c r="U3873" s="82" t="s">
        <v>61</v>
      </c>
      <c r="V3873" s="82"/>
      <c r="W3873" s="82" t="s">
        <v>60</v>
      </c>
      <c r="X3873" s="82" t="s">
        <v>60</v>
      </c>
      <c r="Y3873" s="82" t="s">
        <v>60</v>
      </c>
      <c r="Z3873" s="82" t="s">
        <v>60</v>
      </c>
      <c r="AA3873" s="82" t="s">
        <v>60</v>
      </c>
      <c r="AB3873" s="82" t="s">
        <v>60</v>
      </c>
      <c r="AC3873" s="82"/>
      <c r="AD3873" s="82" t="s">
        <v>60</v>
      </c>
      <c r="AE3873" s="82" t="s">
        <v>60</v>
      </c>
      <c r="AF3873" s="82" t="s">
        <v>60</v>
      </c>
      <c r="AG3873" s="82" t="s">
        <v>60</v>
      </c>
      <c r="AH3873" s="82" t="s">
        <v>60</v>
      </c>
      <c r="AI3873" s="82" t="s">
        <v>1471</v>
      </c>
      <c r="AJ3873" s="82"/>
      <c r="AK3873" s="82" t="s">
        <v>61</v>
      </c>
      <c r="AL3873" s="82" t="s">
        <v>61</v>
      </c>
      <c r="AM3873" s="239">
        <f>COUNTIF(H3873:AL3873,"PH")+COUNTIF(H3873:AL3873,"PH/L")+COUNTIF(H3873:AL3873,"PM")</f>
        <v>0</v>
      </c>
      <c r="AN3873" s="239">
        <f>COUNTIF(H3873:AL3873,"PD")+COUNTIF(H3873:AL3873,"PDD")+COUNTIF(H3873:AL3873,"P/DS")/2+COUNTIF(H3873:AL3873,"PMD")</f>
        <v>0</v>
      </c>
      <c r="AO3873" s="239">
        <f>COUNTIF(H3873:AL3873,"PN")+COUNTIF(H3873:AL3873,"P/NS")/2+COUNTIF(H3873:AL3873,"PH")+COUNTIF(H3873:AL3873,"PH/F")/2+COUNTIF(H3873:AL3873,"PH/L")/2+COUNTIF(H3873:AL3873,"PM")</f>
        <v>0</v>
      </c>
      <c r="AP3873" s="239">
        <f>COUNTIF(H3873:AL3873,"BH")+COUNTIF(H3873:AL3873,"AL/BL")+COUNTIF(H3873:AL3873,"UL/BL")+COUNTIF(H3873:AL3873,"BM")</f>
        <v>0</v>
      </c>
      <c r="AQ3873" s="239">
        <f>COUNTIF(H3873:AL3873,"DS")+COUNTIF(H3873:AL3873,"AL/DS")/2+COUNTIF(H3873:AL3873,"UL/DS")/2+COUNTIF(H3873:AL3873,"CT")+COUNTIF(H3873:AL3873,"MD")</f>
        <v>11.5</v>
      </c>
      <c r="AR3873" s="239">
        <f>COUNTIF(H3873:AL3873,"NS")+COUNTIF(H3873:AL3873,"AL/NS")/2+COUNTIF(H3873:AL3873,"UL/NS")/2+COUNTIF(H3873:AL3873,"BH")+COUNTIF(H3873:AL3873,"AL/BF")/2+COUNTIF(H3873:AL3873,"AL/BL")/2+COUNTIF(H3873:AL3873,"UL/BL")/2+COUNTIF(H3873:AL3873,"UL/BF")/2+COUNTIF(H3873:AL3873,"BM")</f>
        <v>13</v>
      </c>
      <c r="AS3873" s="239">
        <f>COUNTIF(H3873:AL3873,"AL")+COUNTIF(H3873:AL3873,"AL/DS")/2+COUNTIF(H3873:AL3873,"AL/NS")/2+COUNTIF(H3873:AL3873,"NH")+COUNTIF(H3873:AL3873,"SL")+COUNTIF(H3873:AL3873,"NHD")+COUNTIF(H3873:AL3873,"B")+COUNTIF(H3873:AL3873,"HL")+COUNTIF(H3873:AL3873,"AL/BF")/2+COUNTIF(H3873:AL3873,"AL/BL")/2</f>
        <v>1</v>
      </c>
      <c r="AT3873" s="255">
        <f>COUNTIF(H3873:AL3873,"PD")+COUNTIF(H3873:AL3873,"PN")+COUNTIF(H3873:AL3873,"P/DS")/2+COUNTIF(H3873:AL3873,"P/NS")/2+COUNTIF(H3873:AL3873,"DS")+COUNTIF(H3873:AL3873,"NS")+COUNTIF(H3873:AL3873,"AL")+COUNTIF(H3873:AL3873,"AL/DS")+COUNTIF(H3873:AL3873,"AL/NS")+COUNTIF(H3873:AL3873,"NH")+COUNTIF(H3873:AL3873,"SL")+COUNTIF(H3873:AL3873,"UL/DS")/2+COUNTIF(H3873:AL3873,"UL/NS")/2+COUNTIF(H3873:AL3873,"CT")+COUNTIF(H3873:AL3873,"NHD")+COUNTIF(H3873:AL3873,"PDD")+COUNTIF(H3873:AL3873,"B")+COUNTIF(H3873:AL3873,"HL")+COUNTIF(H3873:AL3873,"PH")+COUNTIF(H3873:AL3873,"BH")+COUNTIF(H3873:AL3873,"AL/BF")+COUNTIF(H3873:AL3873,"AL/BL")+COUNTIF(H3873:AL3873,"UL/BF")/2+COUNTIF(H3873:AL3873,"UL/BL")/2+COUNTIF(H3873:AL3873,"PH/F")/2+COUNTIF(H3873:AL3873,"PH/L")/2+COUNTIF(H3873:AL3873,"MD")+COUNTIF(H3873:AL3873,"PMD")+COUNTIF(H3873:AL3873,"PM")+COUNTIF(H3873:AL3873,"BM")</f>
        <v>25.5</v>
      </c>
      <c r="AU3873" s="255">
        <f>COUNTIF(H3873:AL3873,"P/DS")/2+COUNTIF(H3873:AL3873,"P/NS")/2+COUNTIF(H3873:AL3873,"IL")+COUNTIF(H3873:AL3873,"NL")+COUNTIF(H3873:AL3873,"UL")+COUNTIF(H3873:AL3873,"UL/DS")/2+COUNTIF(H3873:AL3873,"UL/NS")/2+COUNTIF(H3873:AL3873,"KT")+COUNTIF(H3873:AL3873,"UL/BF")/2+COUNTIF(H3873:AL3873,"UL/BL")/2+COUNTIF(H3873:AL3873,"PH/F")/2+COUNTIF(H3873:AL3873,"PH/L")/2+COUNTIF(H3873:AL3873,"NB")</f>
        <v>0.5</v>
      </c>
      <c r="AV3873" s="258">
        <f>COUNTIF(H3873:AL3873,"PN")+COUNTIF(H3873:AL3873,"TVD")+COUNTIF(H3873:AL3873,"PH")+COUNTIF(H3873:AL3873,"PM")+COUNTIF(H3873:AL3873,"PDD")-COUNTIFS(H3873:AL3873,"PN",H3880:AL3880,"&gt;=3")-COUNTIFS(H3873:AL3873,"PM",H3880:AL3880,"&gt;=3")</f>
        <v>0</v>
      </c>
      <c r="AW3873" s="258">
        <f>COUNTIF(H3873:AL3873,"NS")+COUNTIF(H3873:AL3873,"D")+COUNTIF(H3873:AL3873,"BH")+COUNTIF(H3873:AL3873,"NHD")+COUNTIF(H3873:AL3873,"BM")-COUNTIFS(H3873:AL3873,"NS",H3880:AL3880,"&gt;=3")-COUNTIFS(H3873:AL3873,"BH",H3880:AL3880,"&gt;=3")-COUNTIFS(H3873:AL3873,"BM",H3880:AL3880,"&gt;=3")</f>
        <v>13</v>
      </c>
      <c r="AX3873" s="255">
        <f>COUNTIF(H3873:AL3873,"AL")+COUNTIF(H3873:AL3873,"AL/DS")/2+COUNTIF(H3873:AL3873,"AL/NS")/2+COUNTIF(H3873:AL3873,"AL/BF")+COUNTIF(H3873:AL3873,"AL/BL")/2</f>
        <v>0</v>
      </c>
      <c r="AY3873" s="255">
        <f>COUNTIF(H3873:AL3873,"SL")</f>
        <v>0</v>
      </c>
      <c r="AZ3873" s="255">
        <f>COUNTIF(H3873:AL3873,"NH")</f>
        <v>1</v>
      </c>
      <c r="BA3873" s="255">
        <f>COUNTIF(H3873:AL3873,"HL")</f>
        <v>0</v>
      </c>
      <c r="BB3873" s="255">
        <f>COUNTIF(G3873:AL3873,"P/DS")/2+COUNTIF(G3873:AL3873,"P/NS")/2+COUNTIF(G3873:AL3873,"UL")+COUNTIF(G3873:AL3873,"UL/DS")/2+COUNTIF(G3873:AL3873,"UL/NS")/2+COUNTIF(G3873:AL3873,"UL/BL")/2+COUNTIF(G3873:AL3873,"UL/BF")/2+COUNTIF(G3873:AL3873,"PH/F")/2+COUNTIF(G3873:AL3873,"PH/L")/2</f>
        <v>0.5</v>
      </c>
      <c r="BC3873" s="255">
        <f>COUNTIF(H3873:AL3873,"NB")</f>
        <v>0</v>
      </c>
      <c r="BD3873" s="255">
        <f>COUNTIF(H3873:AL3873,"NL")</f>
        <v>0</v>
      </c>
      <c r="BE3873" s="255">
        <f>COUNTIF(H3873:AL3873,"IL")</f>
        <v>0</v>
      </c>
      <c r="BF3873" s="255">
        <f>COUNTIF(H3873:AL3873,"KT")</f>
        <v>0</v>
      </c>
      <c r="BG3873" s="255">
        <f>COUNTIF(H3873:AL3873,"L70")</f>
        <v>0</v>
      </c>
      <c r="BH3873" s="255">
        <f>COUNTIF(H3873:AL3873,"MD")</f>
        <v>0</v>
      </c>
      <c r="BI3873" s="255">
        <f>COUNTIF(H3873:AL3873,"PMD")</f>
        <v>0</v>
      </c>
      <c r="BJ3873" s="255">
        <f>COUNTIF(H3873:AL3873,"PM")</f>
        <v>0</v>
      </c>
      <c r="BK3873" s="255">
        <f>COUNTIF(H3873:AL3873,"BM")</f>
        <v>0</v>
      </c>
      <c r="BL3873" s="261">
        <f>SUMIF(H3873:AL3873,"PD",H3874:AL3874)+SUMIF(H3873:AL3873,"PN",H3874:AL3874)+SUMIF(H3873:AL3873,"P/DS",H3874:AL3874)+SUMIF(H3873:AL3873,"PN/F",H3874:AL3874)+SUMIF(H3873:AL3873,"PN/L",H3874:AL3874)+SUMIF(H3873:AL3873,"TV",H3874:AL3874)+SUMIF(H3873:AL3873,"TVD",H3874:AL3874)+SUMIF(H3873:AL3873,"PDD",H3874:AL3874)</f>
        <v>0</v>
      </c>
      <c r="BM3873" s="261">
        <f>SUMIF(H3873:AL3873,"PD",H3875:AL3875)+SUMIF(H3873:AL3873,"PN",H3875:AL3875)+SUMIF(H3873:AL3873,"P/DS",H3875:AL3875)+SUMIF(H3873:AL3873,"PN/F",H3875:AL3875)+SUMIF(H3873:AL3873,"PN/L",H3875:AL3875)+SUMIF(H3873:AL3873,"TV",H3875:AL3875)+SUMIF(H3873:AL3873,"TVD",H3875:AL3875)+SUMIF(H3873:AL3873,"PDD",H3875:AL3875)+SUMIF(H3873:AL3873,"PMD",H3875:AL3875)</f>
        <v>0</v>
      </c>
      <c r="BN3873" s="261">
        <f>SUMIF(H3873:AL3873,"PD",H3876:AL3876)+SUMIF(H3873:AL3873,"PN",H3876:AL3876)+SUMIF(H3873:AL3873,"P/DS",H3876:AL3876)+SUMIF(H3873:AL3873,"PN/F",H3876:AL3876)+SUMIF(H3873:AL3873,"PN/L",H3876:AL3876)+SUMIF(H3873:AL3873,"TV",H3876:AL3876)+SUMIF(H3873:AL3873,"TVD",H3876:AL3876)</f>
        <v>0</v>
      </c>
      <c r="BO3873" s="261">
        <f>SUMIF(H3873:AL3873,"PD",H3877:AL3877)+SUMIF(H3873:AL3873,"PN",H3877:AL3877)+SUMIF(H3873:AL3873,"P/DS",H3877:AL3877)+SUMIF(H3873:AL3873,"PN/F",H3877:AL3877)+SUMIF(H3873:AL3873,"PN/L",H3877:AL3877)+SUMIF(H3873:AL3873,"TV",H3877:AL3877)+SUMIF(H3873:AL3873,"TVD",H3877:AL3877)</f>
        <v>0</v>
      </c>
      <c r="BP3873" s="261">
        <f>SUMIF(H3873:AL3873,"PD",H3878:AL3878)+SUMIF(H3873:AL3873,"PN",H3878:AL3878)+SUMIF(H3873:AL3873,"P/DS",H3878:AL3878)+SUMIF(H3873:AL3873,"PN/F",H3878:AL3878)+SUMIF(H3873:AL3873,"PN/L",H3878:AL3878)+SUMIF(H3873:AL3873,"TV",H3878:AL3878)+SUMIF(H3873:AL3873,"TVD",H3878:AL3878)+SUMIF(H3873:AL3873,"PDD",H3878:AL3878)+SUMIF(H3873:AL3873,"PH",H3878:AL3878)+SUMIF(H3873:AL3873,"PM",H3878:AL3878)</f>
        <v>0</v>
      </c>
      <c r="BQ3873" s="261">
        <f>SUMIF(H3873:AL3873,"PD",H3879:AL3879)+SUMIF(H3873:AL3873,"PN",H3879:AL3879)+SUMIF(H3873:AL3873,"P/DS",H3879:AL3879)+SUMIF(H3873:AL3873,"PN/F",H3879:AL3879)+SUMIF(H3873:AL3873,"PN/L",H3879:AL3879)+SUMIF(H3873:AL3873,"TV",H3879:AL3879)+SUMIF(H3873:AL3873,"TVD",H3879:AL3879)+SUMIF(H3873:AL3873,"PDD",H3879:AL3879)+SUMIF(H3873:AL3873,"PH",H3879:AL3879)+SUMIF(H3873:AL3873,"PM",H3879:AL3879)</f>
        <v>0</v>
      </c>
      <c r="BR3873" s="269">
        <f>SUM(H3874:AL3874)-BL3873</f>
        <v>34</v>
      </c>
      <c r="BS3873" s="269">
        <f>SUM(H3875:AL3875)-BM3873</f>
        <v>6</v>
      </c>
      <c r="BT3873" s="269">
        <f>SUM(H3876:AL3876)-BN3873</f>
        <v>0</v>
      </c>
      <c r="BU3873" s="269">
        <f>SUM(H3877:AL3877)-BO3873</f>
        <v>0</v>
      </c>
      <c r="BV3873" s="269">
        <f>SUM(H3878:AL3878)-BP3873</f>
        <v>0</v>
      </c>
      <c r="BW3873" s="269">
        <f>SUM(H3879:AL3879)-BQ3873</f>
        <v>0</v>
      </c>
      <c r="BX3873" s="255">
        <f>SUMIF(H3873:AL3873,"PD",H3880:AL3880)+SUMIF(H3873:AL3873,"PN",H3880:AL3880)+SUMIF(H3873:AL3873,"P/DS",H3880:AL3880)+SUMIF(H3873:AL3873,"PN/F",H3880:AL3880)+SUMIF(H3873:AL3873,"PN/L",H3880:AL3880)</f>
        <v>0</v>
      </c>
      <c r="BY3873" s="255">
        <f>SUM(H3880:AL3880)-BX3873</f>
        <v>0</v>
      </c>
      <c r="BZ3873" s="255">
        <f t="shared" ref="BZ3873" si="1203">+SUM(BL3873:BW3880)</f>
        <v>40</v>
      </c>
      <c r="CA3873" s="266">
        <f>(COUNTIFS(H3873:AL3873,"PD",H3874:AL3874,"&gt;=2"))*0.5-IF(CN3873="VP",COUNTIFS($H$16:$AL$16,"SAT",H3873:AL3873,"PD",H3874:AL3874,"&gt;=2"))*0.5</f>
        <v>0</v>
      </c>
      <c r="CB3873" s="266">
        <f>(COUNTIFS(H3873:AL3873,"PN",H3875:AL3875,"&gt;=0.5",H3874:AL3874,"&gt;=1.5"))*0.5+COUNTIFS(H3873:AL3873,"PDD",H3875:AL3875,"&gt;=0.5",H3874:AL3874,"&gt;=1.5")*0.5</f>
        <v>0</v>
      </c>
      <c r="CC3873" s="273">
        <f>(COUNTIFS(H3873:AL3873,"TV",H3875:AL3875,"&gt;=10"))*0.5+(COUNTIFS(H3873:AL3873,"PMD",H3875:AL3875,"&gt;=2"))*0.5</f>
        <v>0</v>
      </c>
      <c r="CD3873" s="266">
        <f>(COUNTIFS(H3873:AL3873,"TVD",H3877:AL3877,"&gt;=6.5",H3875:AL3875,"&gt;=3.5"))*0.5</f>
        <v>0</v>
      </c>
      <c r="CE3873" s="266">
        <f>(COUNTIFS(H3873:AL3873,"PD",H3878:AL3878,"&gt;=10"))*0.5</f>
        <v>0</v>
      </c>
      <c r="CF3873" s="266">
        <f>(COUNTIFS(H3873:AL3873,"PDD",H3878:AL3878,"&gt;=3.5",H3879:AL3879,"&gt;=6.5")+COUNTIFS(H3873:AL3873,"PH",H3879:AL3879,"&gt;=0.5",H3878:AL3878,"&gt;=1.5")+COUNTIFS(H3873:AL3873,"PM",H3879:AL3879,"&gt;=0.5",H3878:AL3878,"&gt;=1.5"))*0.5</f>
        <v>0</v>
      </c>
      <c r="CG3873" s="266">
        <f>(COUNTIFS(H3873:AL3873,"DS",H3874:AL3874,"&gt;=2")+COUNTIFS(H3873:AL3873,"AL/DS",H3874:AL3874,"&gt;=2"))*0.5-IF(CN3873="VP",COUNTIFS($H$16:$AL$16,"SAT",H3873:AL3873,"DS",H3874:AL3874,"&gt;=2"))*0.5</f>
        <v>2</v>
      </c>
      <c r="CH3873" s="266">
        <f>(COUNTIFS(H3873:AL3873,"NS",H3875:AL3875,"&gt;=0.5",H3874:AL3874,"&gt;=1.5")+COUNTIFS(H3873:AL3873,"AL/NS",H3875:AL3875,"&gt;=0.5",H3874:AL3874,"&gt;=1.5")+COUNTIFS(H3873:AL3873,"NHD",H3875:AL3875,"&gt;=4.5",H3878:AL3878,"&gt;=2",H3874:AL3874,"&gt;=1.5"))*0.5</f>
        <v>6</v>
      </c>
      <c r="CI3873" s="266">
        <f>(COUNTIF(H3875:AL3875,"&gt;=10")+COUNTIFS(H3873:AL3873,"MD",H3875:AL3875,"&gt;=2")-COUNTIFS(H3873:AL3873,"TV",H3875:AL3875,"&gt;=10"))*0.5</f>
        <v>0</v>
      </c>
      <c r="CJ3873" s="266">
        <f>(COUNTIFS(H3873:AL3873,"D",H3877:AL3877,"&gt;=6.5",H3875:AL3875,"&gt;=3.5"))*0.5</f>
        <v>0</v>
      </c>
      <c r="CK3873" s="266">
        <f>(COUNTIF(H3878:AL3878,"&gt;=10")-COUNTIFS(H3873:AL3873,"PD",H3878:AL3878,"&gt;=10"))*0.5</f>
        <v>0</v>
      </c>
      <c r="CL3873" s="265">
        <f>(COUNTIFS(H3873:AL3873,"NHD",H3878:AL3878,"&gt;=3.5",H3879:AL3879,"&gt;=6.5")+COUNTIFS(H3873:AL3873,"BH",H3878:AL3878,"&gt;=1.5",H3879:AL3879,"&gt;=0.5")+COUNTIFS(H3873:AL3873,"BM",H3878:AL3878,"&gt;=1.5",H3879:AL3879,"&gt;=0.5")+COUNTIFS(H3873:AL3873,"D",H3878:AL3878,"&gt;=1.5",H3879:AL3879,"&gt;=0.5"))*0.5</f>
        <v>0</v>
      </c>
      <c r="CM3873" s="272"/>
      <c r="CN3873" s="264" t="s">
        <v>723</v>
      </c>
      <c r="CO3873" s="209">
        <f t="shared" ref="CO3873" si="1204">+AM3873+AN3873+AO3873+AP3873+AQ3873+AR3873+AS3873+AU3873+BG3873</f>
        <v>26</v>
      </c>
      <c r="CP3873" s="225">
        <f>+SUM(I3874:I3879)-I3880</f>
        <v>0</v>
      </c>
      <c r="CQ3873" s="225">
        <f>+SUM(J3874:J3879)-J3880</f>
        <v>2.5</v>
      </c>
      <c r="CR3873" s="225">
        <f>+SUM(K3874:K3879)-K3880</f>
        <v>2.5</v>
      </c>
      <c r="CS3873" s="210"/>
      <c r="CT3873" s="210"/>
      <c r="CU3873" s="210"/>
      <c r="CV3873" s="210"/>
      <c r="CW3873" s="210"/>
      <c r="CX3873" s="210"/>
      <c r="CY3873" s="210"/>
      <c r="CZ3873" s="210"/>
      <c r="DA3873" s="210"/>
    </row>
    <row r="3874" spans="1:105" s="120" customFormat="1" ht="15" customHeight="1">
      <c r="A3874" s="228"/>
      <c r="B3874" s="346"/>
      <c r="C3874" s="585"/>
      <c r="D3874" s="237"/>
      <c r="E3874" s="237"/>
      <c r="F3874" s="242" t="s">
        <v>82</v>
      </c>
      <c r="G3874" s="121">
        <v>1.5</v>
      </c>
      <c r="H3874" s="83"/>
      <c r="I3874" s="83"/>
      <c r="J3874" s="83">
        <v>2</v>
      </c>
      <c r="K3874" s="83">
        <v>2</v>
      </c>
      <c r="L3874" s="83">
        <v>2</v>
      </c>
      <c r="M3874" s="83">
        <v>2</v>
      </c>
      <c r="N3874" s="83">
        <v>2</v>
      </c>
      <c r="O3874" s="83"/>
      <c r="P3874" s="83">
        <v>2</v>
      </c>
      <c r="Q3874" s="83">
        <v>2</v>
      </c>
      <c r="R3874" s="83">
        <v>2</v>
      </c>
      <c r="S3874" s="83">
        <v>2</v>
      </c>
      <c r="T3874" s="83">
        <v>2</v>
      </c>
      <c r="U3874" s="83">
        <v>2</v>
      </c>
      <c r="V3874" s="83"/>
      <c r="W3874" s="83">
        <v>2.5</v>
      </c>
      <c r="X3874" s="83">
        <v>2.5</v>
      </c>
      <c r="Y3874" s="83">
        <v>0</v>
      </c>
      <c r="Z3874" s="83">
        <v>2.5</v>
      </c>
      <c r="AA3874" s="83"/>
      <c r="AB3874" s="83"/>
      <c r="AC3874" s="79"/>
      <c r="AD3874" s="79"/>
      <c r="AE3874" s="79"/>
      <c r="AF3874" s="79"/>
      <c r="AG3874" s="79"/>
      <c r="AH3874" s="79">
        <v>2.5</v>
      </c>
      <c r="AI3874" s="79"/>
      <c r="AJ3874" s="79"/>
      <c r="AK3874" s="79">
        <v>2</v>
      </c>
      <c r="AL3874" s="79"/>
      <c r="AM3874" s="240"/>
      <c r="AN3874" s="240"/>
      <c r="AO3874" s="240"/>
      <c r="AP3874" s="240"/>
      <c r="AQ3874" s="240"/>
      <c r="AR3874" s="240"/>
      <c r="AS3874" s="240"/>
      <c r="AT3874" s="256"/>
      <c r="AU3874" s="256"/>
      <c r="AV3874" s="259"/>
      <c r="AW3874" s="259"/>
      <c r="AX3874" s="256"/>
      <c r="AY3874" s="256"/>
      <c r="AZ3874" s="256"/>
      <c r="BA3874" s="256"/>
      <c r="BB3874" s="256"/>
      <c r="BC3874" s="256"/>
      <c r="BD3874" s="256"/>
      <c r="BE3874" s="256"/>
      <c r="BF3874" s="256"/>
      <c r="BG3874" s="256"/>
      <c r="BH3874" s="256"/>
      <c r="BI3874" s="256"/>
      <c r="BJ3874" s="256"/>
      <c r="BK3874" s="256"/>
      <c r="BL3874" s="262"/>
      <c r="BM3874" s="262"/>
      <c r="BN3874" s="262"/>
      <c r="BO3874" s="262"/>
      <c r="BP3874" s="262"/>
      <c r="BQ3874" s="262"/>
      <c r="BR3874" s="270"/>
      <c r="BS3874" s="270"/>
      <c r="BT3874" s="270"/>
      <c r="BU3874" s="270"/>
      <c r="BV3874" s="270"/>
      <c r="BW3874" s="270"/>
      <c r="BX3874" s="256"/>
      <c r="BY3874" s="256"/>
      <c r="BZ3874" s="256"/>
      <c r="CA3874" s="267"/>
      <c r="CB3874" s="267"/>
      <c r="CC3874" s="274"/>
      <c r="CD3874" s="267"/>
      <c r="CE3874" s="267"/>
      <c r="CF3874" s="267"/>
      <c r="CG3874" s="267"/>
      <c r="CH3874" s="267"/>
      <c r="CI3874" s="267"/>
      <c r="CJ3874" s="267"/>
      <c r="CK3874" s="267"/>
      <c r="CL3874" s="265"/>
      <c r="CM3874" s="272"/>
      <c r="CN3874" s="264"/>
      <c r="CO3874" s="209"/>
      <c r="CP3874" s="226"/>
      <c r="CQ3874" s="226"/>
      <c r="CR3874" s="226"/>
      <c r="CS3874" s="210"/>
      <c r="CT3874" s="210"/>
      <c r="CU3874" s="210"/>
      <c r="CV3874" s="210"/>
      <c r="CW3874" s="210"/>
      <c r="CX3874" s="210"/>
      <c r="CY3874" s="210"/>
      <c r="CZ3874" s="210"/>
      <c r="DA3874" s="210"/>
    </row>
    <row r="3875" spans="1:105" s="120" customFormat="1" ht="15" customHeight="1">
      <c r="A3875" s="228"/>
      <c r="B3875" s="346"/>
      <c r="C3875" s="585"/>
      <c r="D3875" s="237"/>
      <c r="E3875" s="237"/>
      <c r="F3875" s="243"/>
      <c r="G3875" s="122">
        <v>2</v>
      </c>
      <c r="H3875" s="84"/>
      <c r="I3875" s="84"/>
      <c r="J3875" s="84">
        <v>0.5</v>
      </c>
      <c r="K3875" s="84">
        <v>0.5</v>
      </c>
      <c r="L3875" s="84">
        <v>0.5</v>
      </c>
      <c r="M3875" s="84">
        <v>0.5</v>
      </c>
      <c r="N3875" s="84">
        <v>0.5</v>
      </c>
      <c r="O3875" s="84"/>
      <c r="P3875" s="84">
        <v>0.5</v>
      </c>
      <c r="Q3875" s="84">
        <v>0.5</v>
      </c>
      <c r="R3875" s="84">
        <v>0.5</v>
      </c>
      <c r="S3875" s="84">
        <v>0.5</v>
      </c>
      <c r="T3875" s="84">
        <v>0.5</v>
      </c>
      <c r="U3875" s="84">
        <v>0.5</v>
      </c>
      <c r="V3875" s="84"/>
      <c r="W3875" s="84"/>
      <c r="X3875" s="84"/>
      <c r="Y3875" s="84"/>
      <c r="Z3875" s="84"/>
      <c r="AA3875" s="84"/>
      <c r="AB3875" s="84"/>
      <c r="AC3875" s="80"/>
      <c r="AD3875" s="80"/>
      <c r="AE3875" s="80"/>
      <c r="AF3875" s="80"/>
      <c r="AG3875" s="80"/>
      <c r="AH3875" s="80"/>
      <c r="AI3875" s="80"/>
      <c r="AJ3875" s="80"/>
      <c r="AK3875" s="80">
        <v>0.5</v>
      </c>
      <c r="AL3875" s="80"/>
      <c r="AM3875" s="240"/>
      <c r="AN3875" s="240"/>
      <c r="AO3875" s="240"/>
      <c r="AP3875" s="240"/>
      <c r="AQ3875" s="240"/>
      <c r="AR3875" s="240"/>
      <c r="AS3875" s="240"/>
      <c r="AT3875" s="256"/>
      <c r="AU3875" s="256"/>
      <c r="AV3875" s="259"/>
      <c r="AW3875" s="259"/>
      <c r="AX3875" s="256"/>
      <c r="AY3875" s="256"/>
      <c r="AZ3875" s="256"/>
      <c r="BA3875" s="256"/>
      <c r="BB3875" s="256"/>
      <c r="BC3875" s="256"/>
      <c r="BD3875" s="256"/>
      <c r="BE3875" s="256"/>
      <c r="BF3875" s="256"/>
      <c r="BG3875" s="256"/>
      <c r="BH3875" s="256"/>
      <c r="BI3875" s="256"/>
      <c r="BJ3875" s="256"/>
      <c r="BK3875" s="256"/>
      <c r="BL3875" s="262"/>
      <c r="BM3875" s="262"/>
      <c r="BN3875" s="262"/>
      <c r="BO3875" s="262"/>
      <c r="BP3875" s="262"/>
      <c r="BQ3875" s="262"/>
      <c r="BR3875" s="270"/>
      <c r="BS3875" s="270"/>
      <c r="BT3875" s="270"/>
      <c r="BU3875" s="270"/>
      <c r="BV3875" s="270"/>
      <c r="BW3875" s="270"/>
      <c r="BX3875" s="256"/>
      <c r="BY3875" s="256"/>
      <c r="BZ3875" s="256"/>
      <c r="CA3875" s="267"/>
      <c r="CB3875" s="267"/>
      <c r="CC3875" s="274"/>
      <c r="CD3875" s="267"/>
      <c r="CE3875" s="267"/>
      <c r="CF3875" s="267"/>
      <c r="CG3875" s="267"/>
      <c r="CH3875" s="267"/>
      <c r="CI3875" s="267"/>
      <c r="CJ3875" s="267"/>
      <c r="CK3875" s="267"/>
      <c r="CL3875" s="265"/>
      <c r="CM3875" s="272"/>
      <c r="CN3875" s="264"/>
      <c r="CO3875" s="209"/>
      <c r="CP3875" s="226"/>
      <c r="CQ3875" s="226"/>
      <c r="CR3875" s="226"/>
      <c r="CS3875" s="210"/>
      <c r="CT3875" s="210"/>
      <c r="CU3875" s="210"/>
      <c r="CV3875" s="210"/>
      <c r="CW3875" s="210"/>
      <c r="CX3875" s="210"/>
      <c r="CY3875" s="210"/>
      <c r="CZ3875" s="210"/>
      <c r="DA3875" s="210"/>
    </row>
    <row r="3876" spans="1:105" s="120" customFormat="1" ht="15" customHeight="1">
      <c r="A3876" s="228"/>
      <c r="B3876" s="346"/>
      <c r="C3876" s="585"/>
      <c r="D3876" s="237"/>
      <c r="E3876" s="237"/>
      <c r="F3876" s="243"/>
      <c r="G3876" s="122">
        <v>2.1</v>
      </c>
      <c r="H3876" s="84"/>
      <c r="I3876" s="84"/>
      <c r="J3876" s="84"/>
      <c r="K3876" s="84"/>
      <c r="L3876" s="84"/>
      <c r="M3876" s="84"/>
      <c r="N3876" s="84"/>
      <c r="O3876" s="84"/>
      <c r="P3876" s="84"/>
      <c r="Q3876" s="84"/>
      <c r="R3876" s="84"/>
      <c r="S3876" s="84"/>
      <c r="T3876" s="84"/>
      <c r="U3876" s="84"/>
      <c r="V3876" s="84"/>
      <c r="W3876" s="84"/>
      <c r="X3876" s="84"/>
      <c r="Y3876" s="84"/>
      <c r="Z3876" s="84"/>
      <c r="AA3876" s="84"/>
      <c r="AB3876" s="84"/>
      <c r="AC3876" s="80"/>
      <c r="AD3876" s="80"/>
      <c r="AE3876" s="80"/>
      <c r="AF3876" s="80"/>
      <c r="AG3876" s="80"/>
      <c r="AH3876" s="80"/>
      <c r="AI3876" s="80"/>
      <c r="AJ3876" s="80"/>
      <c r="AK3876" s="80"/>
      <c r="AL3876" s="80"/>
      <c r="AM3876" s="240"/>
      <c r="AN3876" s="240"/>
      <c r="AO3876" s="240"/>
      <c r="AP3876" s="240"/>
      <c r="AQ3876" s="240"/>
      <c r="AR3876" s="240"/>
      <c r="AS3876" s="240"/>
      <c r="AT3876" s="256"/>
      <c r="AU3876" s="256"/>
      <c r="AV3876" s="259"/>
      <c r="AW3876" s="259"/>
      <c r="AX3876" s="256"/>
      <c r="AY3876" s="256"/>
      <c r="AZ3876" s="256"/>
      <c r="BA3876" s="256"/>
      <c r="BB3876" s="256"/>
      <c r="BC3876" s="256"/>
      <c r="BD3876" s="256"/>
      <c r="BE3876" s="256"/>
      <c r="BF3876" s="256"/>
      <c r="BG3876" s="256"/>
      <c r="BH3876" s="256"/>
      <c r="BI3876" s="256"/>
      <c r="BJ3876" s="256"/>
      <c r="BK3876" s="256"/>
      <c r="BL3876" s="262"/>
      <c r="BM3876" s="262"/>
      <c r="BN3876" s="262"/>
      <c r="BO3876" s="262"/>
      <c r="BP3876" s="262"/>
      <c r="BQ3876" s="262"/>
      <c r="BR3876" s="270"/>
      <c r="BS3876" s="270"/>
      <c r="BT3876" s="270"/>
      <c r="BU3876" s="270"/>
      <c r="BV3876" s="270"/>
      <c r="BW3876" s="270"/>
      <c r="BX3876" s="256"/>
      <c r="BY3876" s="256"/>
      <c r="BZ3876" s="256"/>
      <c r="CA3876" s="267"/>
      <c r="CB3876" s="267"/>
      <c r="CC3876" s="274"/>
      <c r="CD3876" s="267"/>
      <c r="CE3876" s="267"/>
      <c r="CF3876" s="267"/>
      <c r="CG3876" s="267"/>
      <c r="CH3876" s="267"/>
      <c r="CI3876" s="267"/>
      <c r="CJ3876" s="267"/>
      <c r="CK3876" s="267"/>
      <c r="CL3876" s="265"/>
      <c r="CM3876" s="272"/>
      <c r="CN3876" s="264"/>
      <c r="CO3876" s="209"/>
      <c r="CP3876" s="226"/>
      <c r="CQ3876" s="226"/>
      <c r="CR3876" s="226"/>
      <c r="CS3876" s="210"/>
      <c r="CT3876" s="210"/>
      <c r="CU3876" s="210"/>
      <c r="CV3876" s="210"/>
      <c r="CW3876" s="210"/>
      <c r="CX3876" s="210"/>
      <c r="CY3876" s="210"/>
      <c r="CZ3876" s="210"/>
      <c r="DA3876" s="210"/>
    </row>
    <row r="3877" spans="1:105" s="120" customFormat="1" ht="15" customHeight="1">
      <c r="A3877" s="228"/>
      <c r="B3877" s="346"/>
      <c r="C3877" s="585"/>
      <c r="D3877" s="237"/>
      <c r="E3877" s="237"/>
      <c r="F3877" s="243"/>
      <c r="G3877" s="122">
        <v>2.7</v>
      </c>
      <c r="H3877" s="84"/>
      <c r="I3877" s="84"/>
      <c r="J3877" s="84"/>
      <c r="K3877" s="84"/>
      <c r="L3877" s="84"/>
      <c r="M3877" s="84"/>
      <c r="N3877" s="84"/>
      <c r="O3877" s="84"/>
      <c r="P3877" s="84"/>
      <c r="Q3877" s="84"/>
      <c r="R3877" s="84"/>
      <c r="S3877" s="84"/>
      <c r="T3877" s="84"/>
      <c r="U3877" s="84"/>
      <c r="V3877" s="84"/>
      <c r="W3877" s="84"/>
      <c r="X3877" s="84"/>
      <c r="Y3877" s="84"/>
      <c r="Z3877" s="84"/>
      <c r="AA3877" s="84"/>
      <c r="AB3877" s="84"/>
      <c r="AC3877" s="80"/>
      <c r="AD3877" s="80"/>
      <c r="AE3877" s="80"/>
      <c r="AF3877" s="80"/>
      <c r="AG3877" s="80"/>
      <c r="AH3877" s="80"/>
      <c r="AI3877" s="80"/>
      <c r="AJ3877" s="80"/>
      <c r="AK3877" s="80"/>
      <c r="AL3877" s="80"/>
      <c r="AM3877" s="240"/>
      <c r="AN3877" s="240"/>
      <c r="AO3877" s="240"/>
      <c r="AP3877" s="240"/>
      <c r="AQ3877" s="240"/>
      <c r="AR3877" s="240"/>
      <c r="AS3877" s="240"/>
      <c r="AT3877" s="256"/>
      <c r="AU3877" s="256"/>
      <c r="AV3877" s="259"/>
      <c r="AW3877" s="259"/>
      <c r="AX3877" s="256"/>
      <c r="AY3877" s="256"/>
      <c r="AZ3877" s="256"/>
      <c r="BA3877" s="256"/>
      <c r="BB3877" s="256"/>
      <c r="BC3877" s="256"/>
      <c r="BD3877" s="256"/>
      <c r="BE3877" s="256"/>
      <c r="BF3877" s="256"/>
      <c r="BG3877" s="256"/>
      <c r="BH3877" s="256"/>
      <c r="BI3877" s="256"/>
      <c r="BJ3877" s="256"/>
      <c r="BK3877" s="256"/>
      <c r="BL3877" s="262"/>
      <c r="BM3877" s="262"/>
      <c r="BN3877" s="262"/>
      <c r="BO3877" s="262"/>
      <c r="BP3877" s="262"/>
      <c r="BQ3877" s="262"/>
      <c r="BR3877" s="270"/>
      <c r="BS3877" s="270"/>
      <c r="BT3877" s="270"/>
      <c r="BU3877" s="270"/>
      <c r="BV3877" s="270"/>
      <c r="BW3877" s="270"/>
      <c r="BX3877" s="256"/>
      <c r="BY3877" s="256"/>
      <c r="BZ3877" s="256"/>
      <c r="CA3877" s="267"/>
      <c r="CB3877" s="267"/>
      <c r="CC3877" s="274"/>
      <c r="CD3877" s="267"/>
      <c r="CE3877" s="267"/>
      <c r="CF3877" s="267"/>
      <c r="CG3877" s="267"/>
      <c r="CH3877" s="267"/>
      <c r="CI3877" s="267"/>
      <c r="CJ3877" s="267"/>
      <c r="CK3877" s="267"/>
      <c r="CL3877" s="265"/>
      <c r="CM3877" s="272"/>
      <c r="CN3877" s="264"/>
      <c r="CO3877" s="209"/>
      <c r="CP3877" s="226"/>
      <c r="CQ3877" s="226"/>
      <c r="CR3877" s="226"/>
      <c r="CS3877" s="210"/>
      <c r="CT3877" s="210"/>
      <c r="CU3877" s="210"/>
      <c r="CV3877" s="210"/>
      <c r="CW3877" s="210"/>
      <c r="CX3877" s="210"/>
      <c r="CY3877" s="210"/>
      <c r="CZ3877" s="210"/>
      <c r="DA3877" s="210"/>
    </row>
    <row r="3878" spans="1:105" s="120" customFormat="1" ht="15" customHeight="1">
      <c r="A3878" s="228"/>
      <c r="B3878" s="346"/>
      <c r="C3878" s="585"/>
      <c r="D3878" s="237"/>
      <c r="E3878" s="237"/>
      <c r="F3878" s="243"/>
      <c r="G3878" s="122">
        <v>3</v>
      </c>
      <c r="H3878" s="84"/>
      <c r="I3878" s="84"/>
      <c r="J3878" s="84"/>
      <c r="K3878" s="84"/>
      <c r="L3878" s="84"/>
      <c r="M3878" s="84"/>
      <c r="N3878" s="84"/>
      <c r="O3878" s="84"/>
      <c r="P3878" s="84"/>
      <c r="Q3878" s="84"/>
      <c r="R3878" s="84"/>
      <c r="S3878" s="84"/>
      <c r="T3878" s="84"/>
      <c r="U3878" s="84"/>
      <c r="V3878" s="84"/>
      <c r="W3878" s="84"/>
      <c r="X3878" s="84"/>
      <c r="Y3878" s="84"/>
      <c r="Z3878" s="84"/>
      <c r="AA3878" s="84"/>
      <c r="AB3878" s="84"/>
      <c r="AC3878" s="80"/>
      <c r="AD3878" s="80"/>
      <c r="AE3878" s="80"/>
      <c r="AF3878" s="80"/>
      <c r="AG3878" s="80"/>
      <c r="AH3878" s="80"/>
      <c r="AI3878" s="80"/>
      <c r="AJ3878" s="80"/>
      <c r="AK3878" s="80"/>
      <c r="AL3878" s="80"/>
      <c r="AM3878" s="240"/>
      <c r="AN3878" s="240"/>
      <c r="AO3878" s="240"/>
      <c r="AP3878" s="240"/>
      <c r="AQ3878" s="240"/>
      <c r="AR3878" s="240"/>
      <c r="AS3878" s="240"/>
      <c r="AT3878" s="256"/>
      <c r="AU3878" s="256"/>
      <c r="AV3878" s="259"/>
      <c r="AW3878" s="259"/>
      <c r="AX3878" s="256"/>
      <c r="AY3878" s="256"/>
      <c r="AZ3878" s="256"/>
      <c r="BA3878" s="256"/>
      <c r="BB3878" s="256"/>
      <c r="BC3878" s="256"/>
      <c r="BD3878" s="256"/>
      <c r="BE3878" s="256"/>
      <c r="BF3878" s="256"/>
      <c r="BG3878" s="256"/>
      <c r="BH3878" s="256"/>
      <c r="BI3878" s="256"/>
      <c r="BJ3878" s="256"/>
      <c r="BK3878" s="256"/>
      <c r="BL3878" s="262"/>
      <c r="BM3878" s="262"/>
      <c r="BN3878" s="262"/>
      <c r="BO3878" s="262"/>
      <c r="BP3878" s="262"/>
      <c r="BQ3878" s="262"/>
      <c r="BR3878" s="270"/>
      <c r="BS3878" s="270"/>
      <c r="BT3878" s="270"/>
      <c r="BU3878" s="270"/>
      <c r="BV3878" s="270"/>
      <c r="BW3878" s="270"/>
      <c r="BX3878" s="256"/>
      <c r="BY3878" s="256"/>
      <c r="BZ3878" s="256"/>
      <c r="CA3878" s="267"/>
      <c r="CB3878" s="267"/>
      <c r="CC3878" s="274"/>
      <c r="CD3878" s="267"/>
      <c r="CE3878" s="267"/>
      <c r="CF3878" s="267"/>
      <c r="CG3878" s="267"/>
      <c r="CH3878" s="267"/>
      <c r="CI3878" s="267"/>
      <c r="CJ3878" s="267"/>
      <c r="CK3878" s="267"/>
      <c r="CL3878" s="265"/>
      <c r="CM3878" s="272"/>
      <c r="CN3878" s="264"/>
      <c r="CO3878" s="209"/>
      <c r="CP3878" s="226"/>
      <c r="CQ3878" s="226"/>
      <c r="CR3878" s="226"/>
      <c r="CS3878" s="210"/>
      <c r="CT3878" s="210"/>
      <c r="CU3878" s="210"/>
      <c r="CV3878" s="210"/>
      <c r="CW3878" s="210"/>
      <c r="CX3878" s="210"/>
      <c r="CY3878" s="210"/>
      <c r="CZ3878" s="210"/>
      <c r="DA3878" s="210"/>
    </row>
    <row r="3879" spans="1:105" s="120" customFormat="1" ht="15" customHeight="1">
      <c r="A3879" s="228"/>
      <c r="B3879" s="346"/>
      <c r="C3879" s="585"/>
      <c r="D3879" s="237"/>
      <c r="E3879" s="237"/>
      <c r="F3879" s="244"/>
      <c r="G3879" s="123">
        <v>3.9</v>
      </c>
      <c r="H3879" s="85"/>
      <c r="I3879" s="85"/>
      <c r="J3879" s="85"/>
      <c r="K3879" s="85"/>
      <c r="L3879" s="85"/>
      <c r="M3879" s="85"/>
      <c r="N3879" s="85"/>
      <c r="O3879" s="85"/>
      <c r="P3879" s="85"/>
      <c r="Q3879" s="85"/>
      <c r="R3879" s="85"/>
      <c r="S3879" s="85"/>
      <c r="T3879" s="85"/>
      <c r="U3879" s="85"/>
      <c r="V3879" s="85"/>
      <c r="W3879" s="85"/>
      <c r="X3879" s="85"/>
      <c r="Y3879" s="85"/>
      <c r="Z3879" s="85"/>
      <c r="AA3879" s="85"/>
      <c r="AB3879" s="85"/>
      <c r="AC3879" s="81"/>
      <c r="AD3879" s="81"/>
      <c r="AE3879" s="81"/>
      <c r="AF3879" s="81"/>
      <c r="AG3879" s="81"/>
      <c r="AH3879" s="81"/>
      <c r="AI3879" s="81"/>
      <c r="AJ3879" s="81"/>
      <c r="AK3879" s="81"/>
      <c r="AL3879" s="81"/>
      <c r="AM3879" s="240"/>
      <c r="AN3879" s="240"/>
      <c r="AO3879" s="240"/>
      <c r="AP3879" s="240"/>
      <c r="AQ3879" s="240"/>
      <c r="AR3879" s="240"/>
      <c r="AS3879" s="240"/>
      <c r="AT3879" s="256"/>
      <c r="AU3879" s="256"/>
      <c r="AV3879" s="259"/>
      <c r="AW3879" s="259"/>
      <c r="AX3879" s="256"/>
      <c r="AY3879" s="256"/>
      <c r="AZ3879" s="256"/>
      <c r="BA3879" s="256"/>
      <c r="BB3879" s="256"/>
      <c r="BC3879" s="256"/>
      <c r="BD3879" s="256"/>
      <c r="BE3879" s="256"/>
      <c r="BF3879" s="256"/>
      <c r="BG3879" s="256"/>
      <c r="BH3879" s="256"/>
      <c r="BI3879" s="256"/>
      <c r="BJ3879" s="256"/>
      <c r="BK3879" s="256"/>
      <c r="BL3879" s="262"/>
      <c r="BM3879" s="262"/>
      <c r="BN3879" s="262"/>
      <c r="BO3879" s="262"/>
      <c r="BP3879" s="262"/>
      <c r="BQ3879" s="262"/>
      <c r="BR3879" s="270"/>
      <c r="BS3879" s="270"/>
      <c r="BT3879" s="270"/>
      <c r="BU3879" s="270"/>
      <c r="BV3879" s="270"/>
      <c r="BW3879" s="270"/>
      <c r="BX3879" s="256"/>
      <c r="BY3879" s="256"/>
      <c r="BZ3879" s="256"/>
      <c r="CA3879" s="267"/>
      <c r="CB3879" s="267"/>
      <c r="CC3879" s="274"/>
      <c r="CD3879" s="267"/>
      <c r="CE3879" s="267"/>
      <c r="CF3879" s="267"/>
      <c r="CG3879" s="267"/>
      <c r="CH3879" s="267"/>
      <c r="CI3879" s="267"/>
      <c r="CJ3879" s="267"/>
      <c r="CK3879" s="267"/>
      <c r="CL3879" s="265"/>
      <c r="CM3879" s="272"/>
      <c r="CN3879" s="264"/>
      <c r="CO3879" s="209"/>
      <c r="CP3879" s="226"/>
      <c r="CQ3879" s="226"/>
      <c r="CR3879" s="226"/>
      <c r="CS3879" s="210"/>
      <c r="CT3879" s="210"/>
      <c r="CU3879" s="210"/>
      <c r="CV3879" s="210"/>
      <c r="CW3879" s="210"/>
      <c r="CX3879" s="210"/>
      <c r="CY3879" s="210"/>
      <c r="CZ3879" s="210"/>
      <c r="DA3879" s="210"/>
    </row>
    <row r="3880" spans="1:105" s="120" customFormat="1" ht="15" customHeight="1">
      <c r="A3880" s="229"/>
      <c r="B3880" s="347"/>
      <c r="C3880" s="586"/>
      <c r="D3880" s="238"/>
      <c r="E3880" s="238"/>
      <c r="F3880" s="245" t="s">
        <v>83</v>
      </c>
      <c r="G3880" s="352"/>
      <c r="H3880" s="82"/>
      <c r="I3880" s="82"/>
      <c r="J3880" s="82"/>
      <c r="K3880" s="82"/>
      <c r="L3880" s="82"/>
      <c r="M3880" s="82"/>
      <c r="N3880" s="82"/>
      <c r="O3880" s="82"/>
      <c r="P3880" s="82"/>
      <c r="Q3880" s="82"/>
      <c r="R3880" s="82"/>
      <c r="S3880" s="82"/>
      <c r="T3880" s="82"/>
      <c r="U3880" s="82"/>
      <c r="V3880" s="82"/>
      <c r="W3880" s="82"/>
      <c r="X3880" s="82"/>
      <c r="Y3880" s="82"/>
      <c r="Z3880" s="82"/>
      <c r="AA3880" s="82"/>
      <c r="AB3880" s="82"/>
      <c r="AC3880" s="35"/>
      <c r="AD3880" s="35"/>
      <c r="AE3880" s="35"/>
      <c r="AF3880" s="35"/>
      <c r="AG3880" s="35"/>
      <c r="AH3880" s="35"/>
      <c r="AI3880" s="35"/>
      <c r="AJ3880" s="35"/>
      <c r="AK3880" s="35"/>
      <c r="AL3880" s="35"/>
      <c r="AM3880" s="241"/>
      <c r="AN3880" s="241"/>
      <c r="AO3880" s="241"/>
      <c r="AP3880" s="241"/>
      <c r="AQ3880" s="241"/>
      <c r="AR3880" s="241"/>
      <c r="AS3880" s="241"/>
      <c r="AT3880" s="257"/>
      <c r="AU3880" s="257"/>
      <c r="AV3880" s="260"/>
      <c r="AW3880" s="260"/>
      <c r="AX3880" s="257"/>
      <c r="AY3880" s="257"/>
      <c r="AZ3880" s="257"/>
      <c r="BA3880" s="257"/>
      <c r="BB3880" s="257"/>
      <c r="BC3880" s="257"/>
      <c r="BD3880" s="257"/>
      <c r="BE3880" s="257"/>
      <c r="BF3880" s="257"/>
      <c r="BG3880" s="257"/>
      <c r="BH3880" s="257"/>
      <c r="BI3880" s="257"/>
      <c r="BJ3880" s="257"/>
      <c r="BK3880" s="257"/>
      <c r="BL3880" s="263"/>
      <c r="BM3880" s="263"/>
      <c r="BN3880" s="263"/>
      <c r="BO3880" s="263"/>
      <c r="BP3880" s="263"/>
      <c r="BQ3880" s="263"/>
      <c r="BR3880" s="271"/>
      <c r="BS3880" s="271"/>
      <c r="BT3880" s="271"/>
      <c r="BU3880" s="271"/>
      <c r="BV3880" s="271"/>
      <c r="BW3880" s="271"/>
      <c r="BX3880" s="257"/>
      <c r="BY3880" s="257"/>
      <c r="BZ3880" s="257"/>
      <c r="CA3880" s="268"/>
      <c r="CB3880" s="268"/>
      <c r="CC3880" s="275"/>
      <c r="CD3880" s="268"/>
      <c r="CE3880" s="268"/>
      <c r="CF3880" s="268"/>
      <c r="CG3880" s="268"/>
      <c r="CH3880" s="268"/>
      <c r="CI3880" s="268"/>
      <c r="CJ3880" s="268"/>
      <c r="CK3880" s="268"/>
      <c r="CL3880" s="265"/>
      <c r="CM3880" s="272"/>
      <c r="CN3880" s="264"/>
      <c r="CO3880" s="209"/>
      <c r="CP3880" s="226"/>
      <c r="CQ3880" s="226"/>
      <c r="CR3880" s="226"/>
      <c r="CS3880" s="210"/>
      <c r="CT3880" s="210"/>
      <c r="CU3880" s="210"/>
      <c r="CV3880" s="210"/>
      <c r="CW3880" s="210"/>
      <c r="CX3880" s="210"/>
      <c r="CY3880" s="210"/>
      <c r="CZ3880" s="210"/>
      <c r="DA3880" s="210"/>
    </row>
    <row r="3881" spans="1:105" s="120" customFormat="1" ht="15" customHeight="1">
      <c r="A3881" s="227">
        <f t="shared" si="1190"/>
        <v>481</v>
      </c>
      <c r="B3881" s="345" t="s">
        <v>1373</v>
      </c>
      <c r="C3881" s="584" t="s">
        <v>1395</v>
      </c>
      <c r="D3881" s="236" t="s">
        <v>1394</v>
      </c>
      <c r="E3881" s="236" t="s">
        <v>353</v>
      </c>
      <c r="F3881" s="253" t="s">
        <v>80</v>
      </c>
      <c r="G3881" s="254"/>
      <c r="H3881" s="82" t="s">
        <v>69</v>
      </c>
      <c r="I3881" s="82"/>
      <c r="J3881" s="82" t="s">
        <v>61</v>
      </c>
      <c r="K3881" s="82" t="s">
        <v>61</v>
      </c>
      <c r="L3881" s="82" t="s">
        <v>61</v>
      </c>
      <c r="M3881" s="82" t="s">
        <v>61</v>
      </c>
      <c r="N3881" s="82" t="s">
        <v>61</v>
      </c>
      <c r="O3881" s="82" t="s">
        <v>973</v>
      </c>
      <c r="P3881" s="82" t="s">
        <v>61</v>
      </c>
      <c r="Q3881" s="82" t="s">
        <v>61</v>
      </c>
      <c r="R3881" s="82" t="s">
        <v>61</v>
      </c>
      <c r="S3881" s="82" t="s">
        <v>61</v>
      </c>
      <c r="T3881" s="82" t="s">
        <v>61</v>
      </c>
      <c r="U3881" s="82" t="s">
        <v>61</v>
      </c>
      <c r="V3881" s="82"/>
      <c r="W3881" s="82" t="s">
        <v>60</v>
      </c>
      <c r="X3881" s="82" t="s">
        <v>60</v>
      </c>
      <c r="Y3881" s="82" t="s">
        <v>60</v>
      </c>
      <c r="Z3881" s="82" t="s">
        <v>60</v>
      </c>
      <c r="AA3881" s="82" t="s">
        <v>60</v>
      </c>
      <c r="AB3881" s="82" t="s">
        <v>60</v>
      </c>
      <c r="AC3881" s="82"/>
      <c r="AD3881" s="82" t="s">
        <v>60</v>
      </c>
      <c r="AE3881" s="82" t="s">
        <v>60</v>
      </c>
      <c r="AF3881" s="82" t="s">
        <v>60</v>
      </c>
      <c r="AG3881" s="82" t="s">
        <v>60</v>
      </c>
      <c r="AH3881" s="82" t="s">
        <v>60</v>
      </c>
      <c r="AI3881" s="82" t="s">
        <v>1471</v>
      </c>
      <c r="AJ3881" s="82"/>
      <c r="AK3881" s="82" t="s">
        <v>61</v>
      </c>
      <c r="AL3881" s="82" t="s">
        <v>61</v>
      </c>
      <c r="AM3881" s="239">
        <f>COUNTIF(H3881:AL3881,"PH")+COUNTIF(H3881:AL3881,"PH/L")+COUNTIF(H3881:AL3881,"PM")</f>
        <v>0</v>
      </c>
      <c r="AN3881" s="239">
        <f>COUNTIF(H3881:AL3881,"PD")+COUNTIF(H3881:AL3881,"PDD")+COUNTIF(H3881:AL3881,"P/DS")/2+COUNTIF(H3881:AL3881,"PMD")</f>
        <v>0</v>
      </c>
      <c r="AO3881" s="239">
        <f>COUNTIF(H3881:AL3881,"PN")+COUNTIF(H3881:AL3881,"P/NS")/2+COUNTIF(H3881:AL3881,"PH")+COUNTIF(H3881:AL3881,"PH/F")/2+COUNTIF(H3881:AL3881,"PH/L")/2+COUNTIF(H3881:AL3881,"PM")</f>
        <v>0</v>
      </c>
      <c r="AP3881" s="239">
        <f>COUNTIF(H3881:AL3881,"BH")+COUNTIF(H3881:AL3881,"AL/BL")+COUNTIF(H3881:AL3881,"UL/BL")+COUNTIF(H3881:AL3881,"BM")</f>
        <v>0</v>
      </c>
      <c r="AQ3881" s="239">
        <f>COUNTIF(H3881:AL3881,"DS")+COUNTIF(H3881:AL3881,"AL/DS")/2+COUNTIF(H3881:AL3881,"UL/DS")/2+COUNTIF(H3881:AL3881,"CT")+COUNTIF(H3881:AL3881,"MD")</f>
        <v>11.5</v>
      </c>
      <c r="AR3881" s="239">
        <f>COUNTIF(H3881:AL3881,"NS")+COUNTIF(H3881:AL3881,"AL/NS")/2+COUNTIF(H3881:AL3881,"UL/NS")/2+COUNTIF(H3881:AL3881,"BH")+COUNTIF(H3881:AL3881,"AL/BF")/2+COUNTIF(H3881:AL3881,"AL/BL")/2+COUNTIF(H3881:AL3881,"UL/BL")/2+COUNTIF(H3881:AL3881,"UL/BF")/2+COUNTIF(H3881:AL3881,"BM")</f>
        <v>13</v>
      </c>
      <c r="AS3881" s="239">
        <f>COUNTIF(H3881:AL3881,"AL")+COUNTIF(H3881:AL3881,"AL/DS")/2+COUNTIF(H3881:AL3881,"AL/NS")/2+COUNTIF(H3881:AL3881,"NH")+COUNTIF(H3881:AL3881,"SL")+COUNTIF(H3881:AL3881,"NHD")+COUNTIF(H3881:AL3881,"B")+COUNTIF(H3881:AL3881,"HL")+COUNTIF(H3881:AL3881,"AL/BF")/2+COUNTIF(H3881:AL3881,"AL/BL")/2</f>
        <v>1</v>
      </c>
      <c r="AT3881" s="255">
        <f>COUNTIF(H3881:AL3881,"PD")+COUNTIF(H3881:AL3881,"PN")+COUNTIF(H3881:AL3881,"P/DS")/2+COUNTIF(H3881:AL3881,"P/NS")/2+COUNTIF(H3881:AL3881,"DS")+COUNTIF(H3881:AL3881,"NS")+COUNTIF(H3881:AL3881,"AL")+COUNTIF(H3881:AL3881,"AL/DS")+COUNTIF(H3881:AL3881,"AL/NS")+COUNTIF(H3881:AL3881,"NH")+COUNTIF(H3881:AL3881,"SL")+COUNTIF(H3881:AL3881,"UL/DS")/2+COUNTIF(H3881:AL3881,"UL/NS")/2+COUNTIF(H3881:AL3881,"CT")+COUNTIF(H3881:AL3881,"NHD")+COUNTIF(H3881:AL3881,"PDD")+COUNTIF(H3881:AL3881,"B")+COUNTIF(H3881:AL3881,"HL")+COUNTIF(H3881:AL3881,"PH")+COUNTIF(H3881:AL3881,"BH")+COUNTIF(H3881:AL3881,"AL/BF")+COUNTIF(H3881:AL3881,"AL/BL")+COUNTIF(H3881:AL3881,"UL/BF")/2+COUNTIF(H3881:AL3881,"UL/BL")/2+COUNTIF(H3881:AL3881,"PH/F")/2+COUNTIF(H3881:AL3881,"PH/L")/2+COUNTIF(H3881:AL3881,"MD")+COUNTIF(H3881:AL3881,"PMD")+COUNTIF(H3881:AL3881,"PM")+COUNTIF(H3881:AL3881,"BM")</f>
        <v>25.5</v>
      </c>
      <c r="AU3881" s="255">
        <f>COUNTIF(H3881:AL3881,"P/DS")/2+COUNTIF(H3881:AL3881,"P/NS")/2+COUNTIF(H3881:AL3881,"IL")+COUNTIF(H3881:AL3881,"NL")+COUNTIF(H3881:AL3881,"UL")+COUNTIF(H3881:AL3881,"UL/DS")/2+COUNTIF(H3881:AL3881,"UL/NS")/2+COUNTIF(H3881:AL3881,"KT")+COUNTIF(H3881:AL3881,"UL/BF")/2+COUNTIF(H3881:AL3881,"UL/BL")/2+COUNTIF(H3881:AL3881,"PH/F")/2+COUNTIF(H3881:AL3881,"PH/L")/2+COUNTIF(H3881:AL3881,"NB")</f>
        <v>0.5</v>
      </c>
      <c r="AV3881" s="258">
        <f>COUNTIF(H3881:AL3881,"PN")+COUNTIF(H3881:AL3881,"TVD")+COUNTIF(H3881:AL3881,"PH")+COUNTIF(H3881:AL3881,"PM")+COUNTIF(H3881:AL3881,"PDD")-COUNTIFS(H3881:AL3881,"PN",H3888:AL3888,"&gt;=3")-COUNTIFS(H3881:AL3881,"PM",H3888:AL3888,"&gt;=3")</f>
        <v>0</v>
      </c>
      <c r="AW3881" s="258">
        <f>COUNTIF(H3881:AL3881,"NS")+COUNTIF(H3881:AL3881,"D")+COUNTIF(H3881:AL3881,"BH")+COUNTIF(H3881:AL3881,"NHD")+COUNTIF(H3881:AL3881,"BM")-COUNTIFS(H3881:AL3881,"NS",H3888:AL3888,"&gt;=3")-COUNTIFS(H3881:AL3881,"BH",H3888:AL3888,"&gt;=3")-COUNTIFS(H3881:AL3881,"BM",H3888:AL3888,"&gt;=3")</f>
        <v>14</v>
      </c>
      <c r="AX3881" s="255">
        <f>COUNTIF(H3881:AL3881,"AL")+COUNTIF(H3881:AL3881,"AL/DS")/2+COUNTIF(H3881:AL3881,"AL/NS")/2+COUNTIF(H3881:AL3881,"AL/BF")+COUNTIF(H3881:AL3881,"AL/BL")/2</f>
        <v>0</v>
      </c>
      <c r="AY3881" s="255">
        <f>COUNTIF(H3881:AL3881,"SL")</f>
        <v>0</v>
      </c>
      <c r="AZ3881" s="255">
        <f>COUNTIF(H3881:AL3881,"NH")</f>
        <v>1</v>
      </c>
      <c r="BA3881" s="255">
        <f>COUNTIF(H3881:AL3881,"HL")</f>
        <v>0</v>
      </c>
      <c r="BB3881" s="255">
        <f>COUNTIF(G3881:AL3881,"P/DS")/2+COUNTIF(G3881:AL3881,"P/NS")/2+COUNTIF(G3881:AL3881,"UL")+COUNTIF(G3881:AL3881,"UL/DS")/2+COUNTIF(G3881:AL3881,"UL/NS")/2+COUNTIF(G3881:AL3881,"UL/BL")/2+COUNTIF(G3881:AL3881,"UL/BF")/2+COUNTIF(G3881:AL3881,"PH/F")/2+COUNTIF(G3881:AL3881,"PH/L")/2</f>
        <v>0.5</v>
      </c>
      <c r="BC3881" s="255">
        <f>COUNTIF(H3881:AL3881,"NB")</f>
        <v>0</v>
      </c>
      <c r="BD3881" s="255">
        <f>COUNTIF(H3881:AL3881,"NL")</f>
        <v>0</v>
      </c>
      <c r="BE3881" s="255">
        <f>COUNTIF(H3881:AL3881,"IL")</f>
        <v>0</v>
      </c>
      <c r="BF3881" s="255">
        <f>COUNTIF(H3881:AL3881,"KT")</f>
        <v>0</v>
      </c>
      <c r="BG3881" s="255">
        <f>COUNTIF(H3881:AL3881,"L70")</f>
        <v>0</v>
      </c>
      <c r="BH3881" s="255">
        <f>COUNTIF(H3881:AL3881,"MD")</f>
        <v>0</v>
      </c>
      <c r="BI3881" s="255">
        <f>COUNTIF(H3881:AL3881,"PMD")</f>
        <v>0</v>
      </c>
      <c r="BJ3881" s="255">
        <f>COUNTIF(H3881:AL3881,"PM")</f>
        <v>0</v>
      </c>
      <c r="BK3881" s="255">
        <f>COUNTIF(H3881:AL3881,"BM")</f>
        <v>0</v>
      </c>
      <c r="BL3881" s="261">
        <f>SUMIF(H3881:AL3881,"PD",H3882:AL3882)+SUMIF(H3881:AL3881,"PN",H3882:AL3882)+SUMIF(H3881:AL3881,"P/DS",H3882:AL3882)+SUMIF(H3881:AL3881,"PN/F",H3882:AL3882)+SUMIF(H3881:AL3881,"PN/L",H3882:AL3882)+SUMIF(H3881:AL3881,"TV",H3882:AL3882)+SUMIF(H3881:AL3881,"TVD",H3882:AL3882)+SUMIF(H3881:AL3881,"PDD",H3882:AL3882)</f>
        <v>0</v>
      </c>
      <c r="BM3881" s="261">
        <f>SUMIF(H3881:AL3881,"PD",H3883:AL3883)+SUMIF(H3881:AL3881,"PN",H3883:AL3883)+SUMIF(H3881:AL3881,"P/DS",H3883:AL3883)+SUMIF(H3881:AL3881,"PN/F",H3883:AL3883)+SUMIF(H3881:AL3881,"PN/L",H3883:AL3883)+SUMIF(H3881:AL3881,"TV",H3883:AL3883)+SUMIF(H3881:AL3881,"TVD",H3883:AL3883)+SUMIF(H3881:AL3881,"PDD",H3883:AL3883)+SUMIF(H3881:AL3881,"PMD",H3883:AL3883)</f>
        <v>0</v>
      </c>
      <c r="BN3881" s="261">
        <f>SUMIF(H3881:AL3881,"PD",H3884:AL3884)+SUMIF(H3881:AL3881,"PN",H3884:AL3884)+SUMIF(H3881:AL3881,"P/DS",H3884:AL3884)+SUMIF(H3881:AL3881,"PN/F",H3884:AL3884)+SUMIF(H3881:AL3881,"PN/L",H3884:AL3884)+SUMIF(H3881:AL3881,"TV",H3884:AL3884)+SUMIF(H3881:AL3881,"TVD",H3884:AL3884)</f>
        <v>0</v>
      </c>
      <c r="BO3881" s="261">
        <f>SUMIF(H3881:AL3881,"PD",H3885:AL3885)+SUMIF(H3881:AL3881,"PN",H3885:AL3885)+SUMIF(H3881:AL3881,"P/DS",H3885:AL3885)+SUMIF(H3881:AL3881,"PN/F",H3885:AL3885)+SUMIF(H3881:AL3881,"PN/L",H3885:AL3885)+SUMIF(H3881:AL3881,"TV",H3885:AL3885)+SUMIF(H3881:AL3881,"TVD",H3885:AL3885)</f>
        <v>0</v>
      </c>
      <c r="BP3881" s="261">
        <f>SUMIF(H3881:AL3881,"PD",H3886:AL3886)+SUMIF(H3881:AL3881,"PN",H3886:AL3886)+SUMIF(H3881:AL3881,"P/DS",H3886:AL3886)+SUMIF(H3881:AL3881,"PN/F",H3886:AL3886)+SUMIF(H3881:AL3881,"PN/L",H3886:AL3886)+SUMIF(H3881:AL3881,"TV",H3886:AL3886)+SUMIF(H3881:AL3881,"TVD",H3886:AL3886)+SUMIF(H3881:AL3881,"PDD",H3886:AL3886)+SUMIF(H3881:AL3881,"PH",H3886:AL3886)+SUMIF(H3881:AL3881,"PM",H3886:AL3886)</f>
        <v>0</v>
      </c>
      <c r="BQ3881" s="261">
        <f>SUMIF(H3881:AL3881,"PD",H3887:AL3887)+SUMIF(H3881:AL3881,"PN",H3887:AL3887)+SUMIF(H3881:AL3881,"P/DS",H3887:AL3887)+SUMIF(H3881:AL3881,"PN/F",H3887:AL3887)+SUMIF(H3881:AL3881,"PN/L",H3887:AL3887)+SUMIF(H3881:AL3881,"TV",H3887:AL3887)+SUMIF(H3881:AL3881,"TVD",H3887:AL3887)+SUMIF(H3881:AL3881,"PDD",H3887:AL3887)+SUMIF(H3881:AL3881,"PH",H3887:AL3887)+SUMIF(H3881:AL3881,"PM",H3887:AL3887)</f>
        <v>0</v>
      </c>
      <c r="BR3881" s="269">
        <f>SUM(H3882:AL3882)-BL3881</f>
        <v>46</v>
      </c>
      <c r="BS3881" s="269">
        <f>SUM(H3883:AL3883)-BM3881</f>
        <v>8.5</v>
      </c>
      <c r="BT3881" s="269">
        <f>SUM(H3884:AL3884)-BN3881</f>
        <v>0</v>
      </c>
      <c r="BU3881" s="269">
        <f>SUM(H3885:AL3885)-BO3881</f>
        <v>6</v>
      </c>
      <c r="BV3881" s="269">
        <f>SUM(H3886:AL3886)-BP3881</f>
        <v>0</v>
      </c>
      <c r="BW3881" s="269">
        <f>SUM(H3887:AL3887)-BQ3881</f>
        <v>0</v>
      </c>
      <c r="BX3881" s="255">
        <f>SUMIF(H3881:AL3881,"PD",H3888:AL3888)+SUMIF(H3881:AL3881,"PN",H3888:AL3888)+SUMIF(H3881:AL3881,"P/DS",H3888:AL3888)+SUMIF(H3881:AL3881,"PN/F",H3888:AL3888)+SUMIF(H3881:AL3881,"PN/L",H3888:AL3888)</f>
        <v>0</v>
      </c>
      <c r="BY3881" s="255">
        <f>SUM(H3888:AL3888)-BX3881</f>
        <v>0</v>
      </c>
      <c r="BZ3881" s="255">
        <f t="shared" ref="BZ3881" si="1205">+SUM(BL3881:BW3888)</f>
        <v>60.5</v>
      </c>
      <c r="CA3881" s="266">
        <f>(COUNTIFS(H3881:AL3881,"PD",H3882:AL3882,"&gt;=2"))*0.5-IF(CN3881="VP",COUNTIFS($H$16:$AL$16,"SAT",H3881:AL3881,"PD",H3882:AL3882,"&gt;=2"))*0.5</f>
        <v>0</v>
      </c>
      <c r="CB3881" s="266">
        <f>(COUNTIFS(H3881:AL3881,"PN",H3883:AL3883,"&gt;=0.5",H3882:AL3882,"&gt;=1.5"))*0.5+COUNTIFS(H3881:AL3881,"PDD",H3883:AL3883,"&gt;=0.5",H3882:AL3882,"&gt;=1.5")*0.5</f>
        <v>0</v>
      </c>
      <c r="CC3881" s="273">
        <f>(COUNTIFS(H3881:AL3881,"TV",H3883:AL3883,"&gt;=10"))*0.5+(COUNTIFS(H3881:AL3881,"PMD",H3883:AL3883,"&gt;=2"))*0.5</f>
        <v>0</v>
      </c>
      <c r="CD3881" s="266">
        <f>(COUNTIFS(H3881:AL3881,"TVD",H3885:AL3885,"&gt;=6.5",H3883:AL3883,"&gt;=3.5"))*0.5</f>
        <v>0</v>
      </c>
      <c r="CE3881" s="266">
        <f>(COUNTIFS(H3881:AL3881,"PD",H3886:AL3886,"&gt;=10"))*0.5</f>
        <v>0</v>
      </c>
      <c r="CF3881" s="266">
        <f>(COUNTIFS(H3881:AL3881,"PDD",H3886:AL3886,"&gt;=3.5",H3887:AL3887,"&gt;=6.5")+COUNTIFS(H3881:AL3881,"PH",H3887:AL3887,"&gt;=0.5",H3886:AL3886,"&gt;=1.5")+COUNTIFS(H3881:AL3881,"PM",H3887:AL3887,"&gt;=0.5",H3886:AL3886,"&gt;=1.5"))*0.5</f>
        <v>0</v>
      </c>
      <c r="CG3881" s="266">
        <f>(COUNTIFS(H3881:AL3881,"DS",H3882:AL3882,"&gt;=2")+COUNTIFS(H3881:AL3881,"AL/DS",H3882:AL3882,"&gt;=2"))*0.5-IF(CN3881="VP",COUNTIFS($H$16:$AL$16,"SAT",H3881:AL3881,"DS",H3882:AL3882,"&gt;=2"))*0.5</f>
        <v>4</v>
      </c>
      <c r="CH3881" s="266">
        <f>(COUNTIFS(H3881:AL3881,"NS",H3883:AL3883,"&gt;=0.5",H3882:AL3882,"&gt;=1.5")+COUNTIFS(H3881:AL3881,"AL/NS",H3883:AL3883,"&gt;=0.5",H3882:AL3882,"&gt;=1.5")+COUNTIFS(H3881:AL3881,"NHD",H3883:AL3883,"&gt;=4.5",H3886:AL3886,"&gt;=2",H3882:AL3882,"&gt;=1.5"))*0.5</f>
        <v>6.5</v>
      </c>
      <c r="CI3881" s="266">
        <f>(COUNTIF(H3883:AL3883,"&gt;=10")+COUNTIFS(H3881:AL3881,"MD",H3883:AL3883,"&gt;=2")-COUNTIFS(H3881:AL3881,"TV",H3883:AL3883,"&gt;=10"))*0.5</f>
        <v>0</v>
      </c>
      <c r="CJ3881" s="266">
        <f>(COUNTIFS(H3881:AL3881,"D",H3885:AL3885,"&gt;=6.5",H3883:AL3883,"&gt;=3.5"))*0.5</f>
        <v>0</v>
      </c>
      <c r="CK3881" s="266">
        <f>(COUNTIF(H3886:AL3886,"&gt;=10")-COUNTIFS(H3881:AL3881,"PD",H3886:AL3886,"&gt;=10"))*0.5</f>
        <v>0</v>
      </c>
      <c r="CL3881" s="265">
        <f>(COUNTIFS(H3881:AL3881,"NHD",H3886:AL3886,"&gt;=3.5",H3887:AL3887,"&gt;=6.5")+COUNTIFS(H3881:AL3881,"BH",H3886:AL3886,"&gt;=1.5",H3887:AL3887,"&gt;=0.5")+COUNTIFS(H3881:AL3881,"BM",H3886:AL3886,"&gt;=1.5",H3887:AL3887,"&gt;=0.5")+COUNTIFS(H3881:AL3881,"D",H3886:AL3886,"&gt;=1.5",H3887:AL3887,"&gt;=0.5"))*0.5</f>
        <v>0</v>
      </c>
      <c r="CM3881" s="272"/>
      <c r="CN3881" s="264" t="s">
        <v>723</v>
      </c>
      <c r="CO3881" s="209">
        <f t="shared" ref="CO3881" si="1206">+AM3881+AN3881+AO3881+AP3881+AQ3881+AR3881+AS3881+AU3881+BG3881</f>
        <v>26</v>
      </c>
      <c r="CP3881" s="225">
        <f>+SUM(I3882:I3887)-I3888</f>
        <v>0</v>
      </c>
      <c r="CQ3881" s="225">
        <f>+SUM(J3882:J3887)-J3888</f>
        <v>2.5</v>
      </c>
      <c r="CR3881" s="225">
        <f>+SUM(K3882:K3887)-K3888</f>
        <v>2.5</v>
      </c>
      <c r="CS3881" s="210"/>
      <c r="CT3881" s="210"/>
      <c r="CU3881" s="210"/>
      <c r="CV3881" s="210"/>
      <c r="CW3881" s="210"/>
      <c r="CX3881" s="210"/>
      <c r="CY3881" s="210"/>
      <c r="CZ3881" s="210"/>
      <c r="DA3881" s="210"/>
    </row>
    <row r="3882" spans="1:105" s="120" customFormat="1" ht="15" customHeight="1">
      <c r="A3882" s="228"/>
      <c r="B3882" s="346"/>
      <c r="C3882" s="585"/>
      <c r="D3882" s="237"/>
      <c r="E3882" s="237"/>
      <c r="F3882" s="242" t="s">
        <v>82</v>
      </c>
      <c r="G3882" s="121">
        <v>1.5</v>
      </c>
      <c r="H3882" s="83"/>
      <c r="I3882" s="83"/>
      <c r="J3882" s="83">
        <v>2</v>
      </c>
      <c r="K3882" s="83">
        <v>2</v>
      </c>
      <c r="L3882" s="83">
        <v>2</v>
      </c>
      <c r="M3882" s="83">
        <v>2</v>
      </c>
      <c r="N3882" s="83">
        <v>2</v>
      </c>
      <c r="O3882" s="83"/>
      <c r="P3882" s="83">
        <v>2</v>
      </c>
      <c r="Q3882" s="83">
        <v>2</v>
      </c>
      <c r="R3882" s="83">
        <v>2</v>
      </c>
      <c r="S3882" s="83">
        <v>2</v>
      </c>
      <c r="T3882" s="83">
        <v>2</v>
      </c>
      <c r="U3882" s="83">
        <v>2</v>
      </c>
      <c r="V3882" s="83"/>
      <c r="W3882" s="83">
        <v>2.5</v>
      </c>
      <c r="X3882" s="83">
        <v>2.5</v>
      </c>
      <c r="Y3882" s="83">
        <v>2.5</v>
      </c>
      <c r="Z3882" s="83">
        <v>2.5</v>
      </c>
      <c r="AA3882" s="83"/>
      <c r="AB3882" s="83">
        <v>2.5</v>
      </c>
      <c r="AC3882" s="79"/>
      <c r="AD3882" s="79">
        <v>2.5</v>
      </c>
      <c r="AE3882" s="79"/>
      <c r="AF3882" s="79">
        <v>2.5</v>
      </c>
      <c r="AG3882" s="79">
        <v>2.5</v>
      </c>
      <c r="AH3882" s="79"/>
      <c r="AI3882" s="79"/>
      <c r="AJ3882" s="79"/>
      <c r="AK3882" s="79">
        <v>2</v>
      </c>
      <c r="AL3882" s="79">
        <v>2</v>
      </c>
      <c r="AM3882" s="240"/>
      <c r="AN3882" s="240"/>
      <c r="AO3882" s="240"/>
      <c r="AP3882" s="240"/>
      <c r="AQ3882" s="240"/>
      <c r="AR3882" s="240"/>
      <c r="AS3882" s="240"/>
      <c r="AT3882" s="256"/>
      <c r="AU3882" s="256"/>
      <c r="AV3882" s="259"/>
      <c r="AW3882" s="259"/>
      <c r="AX3882" s="256"/>
      <c r="AY3882" s="256"/>
      <c r="AZ3882" s="256"/>
      <c r="BA3882" s="256"/>
      <c r="BB3882" s="256"/>
      <c r="BC3882" s="256"/>
      <c r="BD3882" s="256"/>
      <c r="BE3882" s="256"/>
      <c r="BF3882" s="256"/>
      <c r="BG3882" s="256"/>
      <c r="BH3882" s="256"/>
      <c r="BI3882" s="256"/>
      <c r="BJ3882" s="256"/>
      <c r="BK3882" s="256"/>
      <c r="BL3882" s="262"/>
      <c r="BM3882" s="262"/>
      <c r="BN3882" s="262"/>
      <c r="BO3882" s="262"/>
      <c r="BP3882" s="262"/>
      <c r="BQ3882" s="262"/>
      <c r="BR3882" s="270"/>
      <c r="BS3882" s="270"/>
      <c r="BT3882" s="270"/>
      <c r="BU3882" s="270"/>
      <c r="BV3882" s="270"/>
      <c r="BW3882" s="270"/>
      <c r="BX3882" s="256"/>
      <c r="BY3882" s="256"/>
      <c r="BZ3882" s="256"/>
      <c r="CA3882" s="267"/>
      <c r="CB3882" s="267"/>
      <c r="CC3882" s="274"/>
      <c r="CD3882" s="267"/>
      <c r="CE3882" s="267"/>
      <c r="CF3882" s="267"/>
      <c r="CG3882" s="267"/>
      <c r="CH3882" s="267"/>
      <c r="CI3882" s="267"/>
      <c r="CJ3882" s="267"/>
      <c r="CK3882" s="267"/>
      <c r="CL3882" s="265"/>
      <c r="CM3882" s="272"/>
      <c r="CN3882" s="264"/>
      <c r="CO3882" s="209"/>
      <c r="CP3882" s="226"/>
      <c r="CQ3882" s="226"/>
      <c r="CR3882" s="226"/>
      <c r="CS3882" s="210"/>
      <c r="CT3882" s="210"/>
      <c r="CU3882" s="210"/>
      <c r="CV3882" s="210"/>
      <c r="CW3882" s="210"/>
      <c r="CX3882" s="210"/>
      <c r="CY3882" s="210"/>
      <c r="CZ3882" s="210"/>
      <c r="DA3882" s="210"/>
    </row>
    <row r="3883" spans="1:105" s="120" customFormat="1" ht="15" customHeight="1">
      <c r="A3883" s="228"/>
      <c r="B3883" s="346"/>
      <c r="C3883" s="585"/>
      <c r="D3883" s="237"/>
      <c r="E3883" s="237"/>
      <c r="F3883" s="243"/>
      <c r="G3883" s="122">
        <v>2</v>
      </c>
      <c r="H3883" s="84"/>
      <c r="I3883" s="84"/>
      <c r="J3883" s="84">
        <v>0.5</v>
      </c>
      <c r="K3883" s="84">
        <v>0.5</v>
      </c>
      <c r="L3883" s="84">
        <v>0.5</v>
      </c>
      <c r="M3883" s="84">
        <v>0.5</v>
      </c>
      <c r="N3883" s="84">
        <v>0.5</v>
      </c>
      <c r="O3883" s="84">
        <v>2</v>
      </c>
      <c r="P3883" s="84">
        <v>0.5</v>
      </c>
      <c r="Q3883" s="84">
        <v>0.5</v>
      </c>
      <c r="R3883" s="84">
        <v>0.5</v>
      </c>
      <c r="S3883" s="84">
        <v>0.5</v>
      </c>
      <c r="T3883" s="84">
        <v>0.5</v>
      </c>
      <c r="U3883" s="84">
        <v>0.5</v>
      </c>
      <c r="V3883" s="84"/>
      <c r="W3883" s="84"/>
      <c r="X3883" s="84"/>
      <c r="Y3883" s="84"/>
      <c r="Z3883" s="84"/>
      <c r="AA3883" s="84"/>
      <c r="AB3883" s="84"/>
      <c r="AC3883" s="80"/>
      <c r="AD3883" s="80"/>
      <c r="AE3883" s="80"/>
      <c r="AF3883" s="80"/>
      <c r="AG3883" s="80"/>
      <c r="AH3883" s="80"/>
      <c r="AI3883" s="80"/>
      <c r="AJ3883" s="80"/>
      <c r="AK3883" s="80">
        <v>0.5</v>
      </c>
      <c r="AL3883" s="80">
        <v>0.5</v>
      </c>
      <c r="AM3883" s="240"/>
      <c r="AN3883" s="240"/>
      <c r="AO3883" s="240"/>
      <c r="AP3883" s="240"/>
      <c r="AQ3883" s="240"/>
      <c r="AR3883" s="240"/>
      <c r="AS3883" s="240"/>
      <c r="AT3883" s="256"/>
      <c r="AU3883" s="256"/>
      <c r="AV3883" s="259"/>
      <c r="AW3883" s="259"/>
      <c r="AX3883" s="256"/>
      <c r="AY3883" s="256"/>
      <c r="AZ3883" s="256"/>
      <c r="BA3883" s="256"/>
      <c r="BB3883" s="256"/>
      <c r="BC3883" s="256"/>
      <c r="BD3883" s="256"/>
      <c r="BE3883" s="256"/>
      <c r="BF3883" s="256"/>
      <c r="BG3883" s="256"/>
      <c r="BH3883" s="256"/>
      <c r="BI3883" s="256"/>
      <c r="BJ3883" s="256"/>
      <c r="BK3883" s="256"/>
      <c r="BL3883" s="262"/>
      <c r="BM3883" s="262"/>
      <c r="BN3883" s="262"/>
      <c r="BO3883" s="262"/>
      <c r="BP3883" s="262"/>
      <c r="BQ3883" s="262"/>
      <c r="BR3883" s="270"/>
      <c r="BS3883" s="270"/>
      <c r="BT3883" s="270"/>
      <c r="BU3883" s="270"/>
      <c r="BV3883" s="270"/>
      <c r="BW3883" s="270"/>
      <c r="BX3883" s="256"/>
      <c r="BY3883" s="256"/>
      <c r="BZ3883" s="256"/>
      <c r="CA3883" s="267"/>
      <c r="CB3883" s="267"/>
      <c r="CC3883" s="274"/>
      <c r="CD3883" s="267"/>
      <c r="CE3883" s="267"/>
      <c r="CF3883" s="267"/>
      <c r="CG3883" s="267"/>
      <c r="CH3883" s="267"/>
      <c r="CI3883" s="267"/>
      <c r="CJ3883" s="267"/>
      <c r="CK3883" s="267"/>
      <c r="CL3883" s="265"/>
      <c r="CM3883" s="272"/>
      <c r="CN3883" s="264"/>
      <c r="CO3883" s="209"/>
      <c r="CP3883" s="226"/>
      <c r="CQ3883" s="226"/>
      <c r="CR3883" s="226"/>
      <c r="CS3883" s="210"/>
      <c r="CT3883" s="210"/>
      <c r="CU3883" s="210"/>
      <c r="CV3883" s="210"/>
      <c r="CW3883" s="210"/>
      <c r="CX3883" s="210"/>
      <c r="CY3883" s="210"/>
      <c r="CZ3883" s="210"/>
      <c r="DA3883" s="210"/>
    </row>
    <row r="3884" spans="1:105" s="120" customFormat="1" ht="15" customHeight="1">
      <c r="A3884" s="228"/>
      <c r="B3884" s="346"/>
      <c r="C3884" s="585"/>
      <c r="D3884" s="237"/>
      <c r="E3884" s="237"/>
      <c r="F3884" s="243"/>
      <c r="G3884" s="122">
        <v>2.1</v>
      </c>
      <c r="H3884" s="84"/>
      <c r="I3884" s="84"/>
      <c r="J3884" s="84"/>
      <c r="K3884" s="84"/>
      <c r="L3884" s="84"/>
      <c r="M3884" s="84"/>
      <c r="N3884" s="84"/>
      <c r="O3884" s="84"/>
      <c r="P3884" s="84"/>
      <c r="Q3884" s="84"/>
      <c r="R3884" s="84"/>
      <c r="S3884" s="84"/>
      <c r="T3884" s="84"/>
      <c r="U3884" s="84"/>
      <c r="V3884" s="84"/>
      <c r="W3884" s="84"/>
      <c r="X3884" s="84"/>
      <c r="Y3884" s="84"/>
      <c r="Z3884" s="84"/>
      <c r="AA3884" s="84"/>
      <c r="AB3884" s="84"/>
      <c r="AC3884" s="80"/>
      <c r="AD3884" s="80"/>
      <c r="AE3884" s="80"/>
      <c r="AF3884" s="80"/>
      <c r="AG3884" s="80"/>
      <c r="AH3884" s="80"/>
      <c r="AI3884" s="80"/>
      <c r="AJ3884" s="80"/>
      <c r="AK3884" s="80"/>
      <c r="AL3884" s="80"/>
      <c r="AM3884" s="240"/>
      <c r="AN3884" s="240"/>
      <c r="AO3884" s="240"/>
      <c r="AP3884" s="240"/>
      <c r="AQ3884" s="240"/>
      <c r="AR3884" s="240"/>
      <c r="AS3884" s="240"/>
      <c r="AT3884" s="256"/>
      <c r="AU3884" s="256"/>
      <c r="AV3884" s="259"/>
      <c r="AW3884" s="259"/>
      <c r="AX3884" s="256"/>
      <c r="AY3884" s="256"/>
      <c r="AZ3884" s="256"/>
      <c r="BA3884" s="256"/>
      <c r="BB3884" s="256"/>
      <c r="BC3884" s="256"/>
      <c r="BD3884" s="256"/>
      <c r="BE3884" s="256"/>
      <c r="BF3884" s="256"/>
      <c r="BG3884" s="256"/>
      <c r="BH3884" s="256"/>
      <c r="BI3884" s="256"/>
      <c r="BJ3884" s="256"/>
      <c r="BK3884" s="256"/>
      <c r="BL3884" s="262"/>
      <c r="BM3884" s="262"/>
      <c r="BN3884" s="262"/>
      <c r="BO3884" s="262"/>
      <c r="BP3884" s="262"/>
      <c r="BQ3884" s="262"/>
      <c r="BR3884" s="270"/>
      <c r="BS3884" s="270"/>
      <c r="BT3884" s="270"/>
      <c r="BU3884" s="270"/>
      <c r="BV3884" s="270"/>
      <c r="BW3884" s="270"/>
      <c r="BX3884" s="256"/>
      <c r="BY3884" s="256"/>
      <c r="BZ3884" s="256"/>
      <c r="CA3884" s="267"/>
      <c r="CB3884" s="267"/>
      <c r="CC3884" s="274"/>
      <c r="CD3884" s="267"/>
      <c r="CE3884" s="267"/>
      <c r="CF3884" s="267"/>
      <c r="CG3884" s="267"/>
      <c r="CH3884" s="267"/>
      <c r="CI3884" s="267"/>
      <c r="CJ3884" s="267"/>
      <c r="CK3884" s="267"/>
      <c r="CL3884" s="265"/>
      <c r="CM3884" s="272"/>
      <c r="CN3884" s="264"/>
      <c r="CO3884" s="209"/>
      <c r="CP3884" s="226"/>
      <c r="CQ3884" s="226"/>
      <c r="CR3884" s="226"/>
      <c r="CS3884" s="210"/>
      <c r="CT3884" s="210"/>
      <c r="CU3884" s="210"/>
      <c r="CV3884" s="210"/>
      <c r="CW3884" s="210"/>
      <c r="CX3884" s="210"/>
      <c r="CY3884" s="210"/>
      <c r="CZ3884" s="210"/>
      <c r="DA3884" s="210"/>
    </row>
    <row r="3885" spans="1:105" s="120" customFormat="1" ht="15" customHeight="1">
      <c r="A3885" s="228"/>
      <c r="B3885" s="346"/>
      <c r="C3885" s="585"/>
      <c r="D3885" s="237"/>
      <c r="E3885" s="237"/>
      <c r="F3885" s="243"/>
      <c r="G3885" s="122">
        <v>2.7</v>
      </c>
      <c r="H3885" s="84"/>
      <c r="I3885" s="84"/>
      <c r="J3885" s="84"/>
      <c r="K3885" s="84"/>
      <c r="L3885" s="84"/>
      <c r="M3885" s="84"/>
      <c r="N3885" s="84"/>
      <c r="O3885" s="84">
        <v>6</v>
      </c>
      <c r="P3885" s="84"/>
      <c r="Q3885" s="84"/>
      <c r="R3885" s="84"/>
      <c r="S3885" s="84"/>
      <c r="T3885" s="84"/>
      <c r="U3885" s="84"/>
      <c r="V3885" s="84"/>
      <c r="W3885" s="84"/>
      <c r="X3885" s="84"/>
      <c r="Y3885" s="84"/>
      <c r="Z3885" s="84"/>
      <c r="AA3885" s="84"/>
      <c r="AB3885" s="84"/>
      <c r="AC3885" s="80"/>
      <c r="AD3885" s="80"/>
      <c r="AE3885" s="80"/>
      <c r="AF3885" s="80"/>
      <c r="AG3885" s="80"/>
      <c r="AH3885" s="80"/>
      <c r="AI3885" s="80"/>
      <c r="AJ3885" s="80"/>
      <c r="AK3885" s="80"/>
      <c r="AL3885" s="80"/>
      <c r="AM3885" s="240"/>
      <c r="AN3885" s="240"/>
      <c r="AO3885" s="240"/>
      <c r="AP3885" s="240"/>
      <c r="AQ3885" s="240"/>
      <c r="AR3885" s="240"/>
      <c r="AS3885" s="240"/>
      <c r="AT3885" s="256"/>
      <c r="AU3885" s="256"/>
      <c r="AV3885" s="259"/>
      <c r="AW3885" s="259"/>
      <c r="AX3885" s="256"/>
      <c r="AY3885" s="256"/>
      <c r="AZ3885" s="256"/>
      <c r="BA3885" s="256"/>
      <c r="BB3885" s="256"/>
      <c r="BC3885" s="256"/>
      <c r="BD3885" s="256"/>
      <c r="BE3885" s="256"/>
      <c r="BF3885" s="256"/>
      <c r="BG3885" s="256"/>
      <c r="BH3885" s="256"/>
      <c r="BI3885" s="256"/>
      <c r="BJ3885" s="256"/>
      <c r="BK3885" s="256"/>
      <c r="BL3885" s="262"/>
      <c r="BM3885" s="262"/>
      <c r="BN3885" s="262"/>
      <c r="BO3885" s="262"/>
      <c r="BP3885" s="262"/>
      <c r="BQ3885" s="262"/>
      <c r="BR3885" s="270"/>
      <c r="BS3885" s="270"/>
      <c r="BT3885" s="270"/>
      <c r="BU3885" s="270"/>
      <c r="BV3885" s="270"/>
      <c r="BW3885" s="270"/>
      <c r="BX3885" s="256"/>
      <c r="BY3885" s="256"/>
      <c r="BZ3885" s="256"/>
      <c r="CA3885" s="267"/>
      <c r="CB3885" s="267"/>
      <c r="CC3885" s="274"/>
      <c r="CD3885" s="267"/>
      <c r="CE3885" s="267"/>
      <c r="CF3885" s="267"/>
      <c r="CG3885" s="267"/>
      <c r="CH3885" s="267"/>
      <c r="CI3885" s="267"/>
      <c r="CJ3885" s="267"/>
      <c r="CK3885" s="267"/>
      <c r="CL3885" s="265"/>
      <c r="CM3885" s="272"/>
      <c r="CN3885" s="264"/>
      <c r="CO3885" s="209"/>
      <c r="CP3885" s="226"/>
      <c r="CQ3885" s="226"/>
      <c r="CR3885" s="226"/>
      <c r="CS3885" s="210"/>
      <c r="CT3885" s="210"/>
      <c r="CU3885" s="210"/>
      <c r="CV3885" s="210"/>
      <c r="CW3885" s="210"/>
      <c r="CX3885" s="210"/>
      <c r="CY3885" s="210"/>
      <c r="CZ3885" s="210"/>
      <c r="DA3885" s="210"/>
    </row>
    <row r="3886" spans="1:105" s="120" customFormat="1" ht="15" customHeight="1">
      <c r="A3886" s="228"/>
      <c r="B3886" s="346"/>
      <c r="C3886" s="585"/>
      <c r="D3886" s="237"/>
      <c r="E3886" s="237"/>
      <c r="F3886" s="243"/>
      <c r="G3886" s="122">
        <v>3</v>
      </c>
      <c r="H3886" s="84"/>
      <c r="I3886" s="84"/>
      <c r="J3886" s="84"/>
      <c r="K3886" s="84"/>
      <c r="L3886" s="84"/>
      <c r="M3886" s="84"/>
      <c r="N3886" s="84"/>
      <c r="O3886" s="84"/>
      <c r="P3886" s="84"/>
      <c r="Q3886" s="84"/>
      <c r="R3886" s="84"/>
      <c r="S3886" s="84"/>
      <c r="T3886" s="84"/>
      <c r="U3886" s="84"/>
      <c r="V3886" s="84"/>
      <c r="W3886" s="84"/>
      <c r="X3886" s="84"/>
      <c r="Y3886" s="84"/>
      <c r="Z3886" s="84"/>
      <c r="AA3886" s="84"/>
      <c r="AB3886" s="84"/>
      <c r="AC3886" s="80"/>
      <c r="AD3886" s="80"/>
      <c r="AE3886" s="80"/>
      <c r="AF3886" s="80"/>
      <c r="AG3886" s="80"/>
      <c r="AH3886" s="80"/>
      <c r="AI3886" s="80"/>
      <c r="AJ3886" s="80"/>
      <c r="AK3886" s="80"/>
      <c r="AL3886" s="80"/>
      <c r="AM3886" s="240"/>
      <c r="AN3886" s="240"/>
      <c r="AO3886" s="240"/>
      <c r="AP3886" s="240"/>
      <c r="AQ3886" s="240"/>
      <c r="AR3886" s="240"/>
      <c r="AS3886" s="240"/>
      <c r="AT3886" s="256"/>
      <c r="AU3886" s="256"/>
      <c r="AV3886" s="259"/>
      <c r="AW3886" s="259"/>
      <c r="AX3886" s="256"/>
      <c r="AY3886" s="256"/>
      <c r="AZ3886" s="256"/>
      <c r="BA3886" s="256"/>
      <c r="BB3886" s="256"/>
      <c r="BC3886" s="256"/>
      <c r="BD3886" s="256"/>
      <c r="BE3886" s="256"/>
      <c r="BF3886" s="256"/>
      <c r="BG3886" s="256"/>
      <c r="BH3886" s="256"/>
      <c r="BI3886" s="256"/>
      <c r="BJ3886" s="256"/>
      <c r="BK3886" s="256"/>
      <c r="BL3886" s="262"/>
      <c r="BM3886" s="262"/>
      <c r="BN3886" s="262"/>
      <c r="BO3886" s="262"/>
      <c r="BP3886" s="262"/>
      <c r="BQ3886" s="262"/>
      <c r="BR3886" s="270"/>
      <c r="BS3886" s="270"/>
      <c r="BT3886" s="270"/>
      <c r="BU3886" s="270"/>
      <c r="BV3886" s="270"/>
      <c r="BW3886" s="270"/>
      <c r="BX3886" s="256"/>
      <c r="BY3886" s="256"/>
      <c r="BZ3886" s="256"/>
      <c r="CA3886" s="267"/>
      <c r="CB3886" s="267"/>
      <c r="CC3886" s="274"/>
      <c r="CD3886" s="267"/>
      <c r="CE3886" s="267"/>
      <c r="CF3886" s="267"/>
      <c r="CG3886" s="267"/>
      <c r="CH3886" s="267"/>
      <c r="CI3886" s="267"/>
      <c r="CJ3886" s="267"/>
      <c r="CK3886" s="267"/>
      <c r="CL3886" s="265"/>
      <c r="CM3886" s="272"/>
      <c r="CN3886" s="264"/>
      <c r="CO3886" s="209"/>
      <c r="CP3886" s="226"/>
      <c r="CQ3886" s="226"/>
      <c r="CR3886" s="226"/>
      <c r="CS3886" s="210"/>
      <c r="CT3886" s="210"/>
      <c r="CU3886" s="210"/>
      <c r="CV3886" s="210"/>
      <c r="CW3886" s="210"/>
      <c r="CX3886" s="210"/>
      <c r="CY3886" s="210"/>
      <c r="CZ3886" s="210"/>
      <c r="DA3886" s="210"/>
    </row>
    <row r="3887" spans="1:105" s="120" customFormat="1" ht="15" customHeight="1">
      <c r="A3887" s="228"/>
      <c r="B3887" s="346"/>
      <c r="C3887" s="585"/>
      <c r="D3887" s="237"/>
      <c r="E3887" s="237"/>
      <c r="F3887" s="244"/>
      <c r="G3887" s="123">
        <v>3.9</v>
      </c>
      <c r="H3887" s="85"/>
      <c r="I3887" s="85"/>
      <c r="J3887" s="85"/>
      <c r="K3887" s="85"/>
      <c r="L3887" s="85"/>
      <c r="M3887" s="85"/>
      <c r="N3887" s="85"/>
      <c r="O3887" s="85"/>
      <c r="P3887" s="85"/>
      <c r="Q3887" s="85"/>
      <c r="R3887" s="85"/>
      <c r="S3887" s="85"/>
      <c r="T3887" s="85"/>
      <c r="U3887" s="85"/>
      <c r="V3887" s="85"/>
      <c r="W3887" s="85"/>
      <c r="X3887" s="85"/>
      <c r="Y3887" s="85"/>
      <c r="Z3887" s="85"/>
      <c r="AA3887" s="85"/>
      <c r="AB3887" s="85"/>
      <c r="AC3887" s="81"/>
      <c r="AD3887" s="81"/>
      <c r="AE3887" s="81"/>
      <c r="AF3887" s="81"/>
      <c r="AG3887" s="81"/>
      <c r="AH3887" s="81"/>
      <c r="AI3887" s="81"/>
      <c r="AJ3887" s="81"/>
      <c r="AK3887" s="81"/>
      <c r="AL3887" s="81"/>
      <c r="AM3887" s="240"/>
      <c r="AN3887" s="240"/>
      <c r="AO3887" s="240"/>
      <c r="AP3887" s="240"/>
      <c r="AQ3887" s="240"/>
      <c r="AR3887" s="240"/>
      <c r="AS3887" s="240"/>
      <c r="AT3887" s="256"/>
      <c r="AU3887" s="256"/>
      <c r="AV3887" s="259"/>
      <c r="AW3887" s="259"/>
      <c r="AX3887" s="256"/>
      <c r="AY3887" s="256"/>
      <c r="AZ3887" s="256"/>
      <c r="BA3887" s="256"/>
      <c r="BB3887" s="256"/>
      <c r="BC3887" s="256"/>
      <c r="BD3887" s="256"/>
      <c r="BE3887" s="256"/>
      <c r="BF3887" s="256"/>
      <c r="BG3887" s="256"/>
      <c r="BH3887" s="256"/>
      <c r="BI3887" s="256"/>
      <c r="BJ3887" s="256"/>
      <c r="BK3887" s="256"/>
      <c r="BL3887" s="262"/>
      <c r="BM3887" s="262"/>
      <c r="BN3887" s="262"/>
      <c r="BO3887" s="262"/>
      <c r="BP3887" s="262"/>
      <c r="BQ3887" s="262"/>
      <c r="BR3887" s="270"/>
      <c r="BS3887" s="270"/>
      <c r="BT3887" s="270"/>
      <c r="BU3887" s="270"/>
      <c r="BV3887" s="270"/>
      <c r="BW3887" s="270"/>
      <c r="BX3887" s="256"/>
      <c r="BY3887" s="256"/>
      <c r="BZ3887" s="256"/>
      <c r="CA3887" s="267"/>
      <c r="CB3887" s="267"/>
      <c r="CC3887" s="274"/>
      <c r="CD3887" s="267"/>
      <c r="CE3887" s="267"/>
      <c r="CF3887" s="267"/>
      <c r="CG3887" s="267"/>
      <c r="CH3887" s="267"/>
      <c r="CI3887" s="267"/>
      <c r="CJ3887" s="267"/>
      <c r="CK3887" s="267"/>
      <c r="CL3887" s="265"/>
      <c r="CM3887" s="272"/>
      <c r="CN3887" s="264"/>
      <c r="CO3887" s="209"/>
      <c r="CP3887" s="226"/>
      <c r="CQ3887" s="226"/>
      <c r="CR3887" s="226"/>
      <c r="CS3887" s="210"/>
      <c r="CT3887" s="210"/>
      <c r="CU3887" s="210"/>
      <c r="CV3887" s="210"/>
      <c r="CW3887" s="210"/>
      <c r="CX3887" s="210"/>
      <c r="CY3887" s="210"/>
      <c r="CZ3887" s="210"/>
      <c r="DA3887" s="210"/>
    </row>
    <row r="3888" spans="1:105" s="120" customFormat="1" ht="15" customHeight="1">
      <c r="A3888" s="229"/>
      <c r="B3888" s="347"/>
      <c r="C3888" s="586"/>
      <c r="D3888" s="238"/>
      <c r="E3888" s="238"/>
      <c r="F3888" s="245" t="s">
        <v>83</v>
      </c>
      <c r="G3888" s="246"/>
      <c r="H3888" s="82"/>
      <c r="I3888" s="82"/>
      <c r="J3888" s="82"/>
      <c r="K3888" s="82"/>
      <c r="L3888" s="82"/>
      <c r="M3888" s="82"/>
      <c r="N3888" s="82"/>
      <c r="O3888" s="82"/>
      <c r="P3888" s="82"/>
      <c r="Q3888" s="82"/>
      <c r="R3888" s="82"/>
      <c r="S3888" s="82"/>
      <c r="T3888" s="82"/>
      <c r="U3888" s="82"/>
      <c r="V3888" s="82"/>
      <c r="W3888" s="82"/>
      <c r="X3888" s="82"/>
      <c r="Y3888" s="82"/>
      <c r="Z3888" s="82"/>
      <c r="AA3888" s="82"/>
      <c r="AB3888" s="82"/>
      <c r="AC3888" s="35"/>
      <c r="AD3888" s="35"/>
      <c r="AE3888" s="35"/>
      <c r="AF3888" s="35"/>
      <c r="AG3888" s="35"/>
      <c r="AH3888" s="35"/>
      <c r="AI3888" s="35"/>
      <c r="AJ3888" s="35"/>
      <c r="AK3888" s="35"/>
      <c r="AL3888" s="35"/>
      <c r="AM3888" s="241"/>
      <c r="AN3888" s="241"/>
      <c r="AO3888" s="241"/>
      <c r="AP3888" s="241"/>
      <c r="AQ3888" s="241"/>
      <c r="AR3888" s="241"/>
      <c r="AS3888" s="241"/>
      <c r="AT3888" s="257"/>
      <c r="AU3888" s="257"/>
      <c r="AV3888" s="260"/>
      <c r="AW3888" s="260"/>
      <c r="AX3888" s="257"/>
      <c r="AY3888" s="257"/>
      <c r="AZ3888" s="257"/>
      <c r="BA3888" s="257"/>
      <c r="BB3888" s="257"/>
      <c r="BC3888" s="257"/>
      <c r="BD3888" s="257"/>
      <c r="BE3888" s="257"/>
      <c r="BF3888" s="257"/>
      <c r="BG3888" s="257"/>
      <c r="BH3888" s="257"/>
      <c r="BI3888" s="257"/>
      <c r="BJ3888" s="257"/>
      <c r="BK3888" s="257"/>
      <c r="BL3888" s="263"/>
      <c r="BM3888" s="263"/>
      <c r="BN3888" s="263"/>
      <c r="BO3888" s="263"/>
      <c r="BP3888" s="263"/>
      <c r="BQ3888" s="263"/>
      <c r="BR3888" s="271"/>
      <c r="BS3888" s="271"/>
      <c r="BT3888" s="271"/>
      <c r="BU3888" s="271"/>
      <c r="BV3888" s="271"/>
      <c r="BW3888" s="271"/>
      <c r="BX3888" s="257"/>
      <c r="BY3888" s="257"/>
      <c r="BZ3888" s="257"/>
      <c r="CA3888" s="268"/>
      <c r="CB3888" s="268"/>
      <c r="CC3888" s="275"/>
      <c r="CD3888" s="268"/>
      <c r="CE3888" s="268"/>
      <c r="CF3888" s="268"/>
      <c r="CG3888" s="268"/>
      <c r="CH3888" s="268"/>
      <c r="CI3888" s="268"/>
      <c r="CJ3888" s="268"/>
      <c r="CK3888" s="268"/>
      <c r="CL3888" s="265"/>
      <c r="CM3888" s="272"/>
      <c r="CN3888" s="264"/>
      <c r="CO3888" s="209"/>
      <c r="CP3888" s="226"/>
      <c r="CQ3888" s="226"/>
      <c r="CR3888" s="226"/>
      <c r="CS3888" s="210"/>
      <c r="CT3888" s="210"/>
      <c r="CU3888" s="210"/>
      <c r="CV3888" s="210"/>
      <c r="CW3888" s="210"/>
      <c r="CX3888" s="210"/>
      <c r="CY3888" s="210"/>
      <c r="CZ3888" s="210"/>
      <c r="DA3888" s="210"/>
    </row>
    <row r="3889" spans="1:105" s="120" customFormat="1" ht="15" customHeight="1">
      <c r="A3889" s="227">
        <f t="shared" ref="A3889:A3945" si="1207">A3881+1</f>
        <v>482</v>
      </c>
      <c r="B3889" s="594" t="s">
        <v>1424</v>
      </c>
      <c r="C3889" s="587" t="s">
        <v>1425</v>
      </c>
      <c r="D3889" s="590" t="s">
        <v>1426</v>
      </c>
      <c r="E3889" s="593" t="s">
        <v>353</v>
      </c>
      <c r="F3889" s="253" t="s">
        <v>80</v>
      </c>
      <c r="G3889" s="351"/>
      <c r="H3889" s="82" t="s">
        <v>69</v>
      </c>
      <c r="I3889" s="82"/>
      <c r="J3889" s="82" t="s">
        <v>61</v>
      </c>
      <c r="K3889" s="82" t="s">
        <v>61</v>
      </c>
      <c r="L3889" s="82" t="s">
        <v>61</v>
      </c>
      <c r="M3889" s="82" t="s">
        <v>61</v>
      </c>
      <c r="N3889" s="82" t="s">
        <v>61</v>
      </c>
      <c r="O3889" s="82"/>
      <c r="P3889" s="82" t="s">
        <v>61</v>
      </c>
      <c r="Q3889" s="82" t="s">
        <v>61</v>
      </c>
      <c r="R3889" s="82" t="s">
        <v>61</v>
      </c>
      <c r="S3889" s="82" t="s">
        <v>61</v>
      </c>
      <c r="T3889" s="82" t="s">
        <v>61</v>
      </c>
      <c r="U3889" s="82" t="s">
        <v>61</v>
      </c>
      <c r="V3889" s="82"/>
      <c r="W3889" s="82" t="s">
        <v>60</v>
      </c>
      <c r="X3889" s="82" t="s">
        <v>60</v>
      </c>
      <c r="Y3889" s="82" t="s">
        <v>60</v>
      </c>
      <c r="Z3889" s="82" t="s">
        <v>60</v>
      </c>
      <c r="AA3889" s="82" t="s">
        <v>60</v>
      </c>
      <c r="AB3889" s="82" t="s">
        <v>60</v>
      </c>
      <c r="AC3889" s="82"/>
      <c r="AD3889" s="82" t="s">
        <v>60</v>
      </c>
      <c r="AE3889" s="82" t="s">
        <v>60</v>
      </c>
      <c r="AF3889" s="82" t="s">
        <v>60</v>
      </c>
      <c r="AG3889" s="82" t="s">
        <v>60</v>
      </c>
      <c r="AH3889" s="82" t="s">
        <v>60</v>
      </c>
      <c r="AI3889" s="82" t="s">
        <v>1471</v>
      </c>
      <c r="AJ3889" s="82"/>
      <c r="AK3889" s="82" t="s">
        <v>61</v>
      </c>
      <c r="AL3889" s="82" t="s">
        <v>61</v>
      </c>
      <c r="AM3889" s="239">
        <f>COUNTIF(H3889:AL3889,"PH")+COUNTIF(H3889:AL3889,"PH/L")+COUNTIF(H3889:AL3889,"PM")</f>
        <v>0</v>
      </c>
      <c r="AN3889" s="239">
        <f>COUNTIF(H3889:AL3889,"PD")+COUNTIF(H3889:AL3889,"PDD")+COUNTIF(H3889:AL3889,"P/DS")/2+COUNTIF(H3889:AL3889,"PMD")</f>
        <v>0</v>
      </c>
      <c r="AO3889" s="239">
        <f>COUNTIF(H3889:AL3889,"PN")+COUNTIF(H3889:AL3889,"P/NS")/2+COUNTIF(H3889:AL3889,"PH")+COUNTIF(H3889:AL3889,"PH/F")/2+COUNTIF(H3889:AL3889,"PH/L")/2+COUNTIF(H3889:AL3889,"PM")</f>
        <v>0</v>
      </c>
      <c r="AP3889" s="239">
        <f>COUNTIF(H3889:AL3889,"BH")+COUNTIF(H3889:AL3889,"AL/BL")+COUNTIF(H3889:AL3889,"UL/BL")+COUNTIF(H3889:AL3889,"BM")</f>
        <v>0</v>
      </c>
      <c r="AQ3889" s="239">
        <f>COUNTIF(H3889:AL3889,"DS")+COUNTIF(H3889:AL3889,"AL/DS")/2+COUNTIF(H3889:AL3889,"UL/DS")/2+COUNTIF(H3889:AL3889,"CT")+COUNTIF(H3889:AL3889,"MD")</f>
        <v>11.5</v>
      </c>
      <c r="AR3889" s="239">
        <f>COUNTIF(H3889:AL3889,"NS")+COUNTIF(H3889:AL3889,"AL/NS")/2+COUNTIF(H3889:AL3889,"UL/NS")/2+COUNTIF(H3889:AL3889,"BH")+COUNTIF(H3889:AL3889,"AL/BF")/2+COUNTIF(H3889:AL3889,"AL/BL")/2+COUNTIF(H3889:AL3889,"UL/BL")/2+COUNTIF(H3889:AL3889,"UL/BF")/2+COUNTIF(H3889:AL3889,"BM")</f>
        <v>13</v>
      </c>
      <c r="AS3889" s="239">
        <f>COUNTIF(H3889:AL3889,"AL")+COUNTIF(H3889:AL3889,"AL/DS")/2+COUNTIF(H3889:AL3889,"AL/NS")/2+COUNTIF(H3889:AL3889,"NH")+COUNTIF(H3889:AL3889,"SL")+COUNTIF(H3889:AL3889,"NHD")+COUNTIF(H3889:AL3889,"B")+COUNTIF(H3889:AL3889,"HL")+COUNTIF(H3889:AL3889,"AL/BF")/2+COUNTIF(H3889:AL3889,"AL/BL")/2</f>
        <v>1</v>
      </c>
      <c r="AT3889" s="255">
        <f>COUNTIF(H3889:AL3889,"PD")+COUNTIF(H3889:AL3889,"PN")+COUNTIF(H3889:AL3889,"P/DS")/2+COUNTIF(H3889:AL3889,"P/NS")/2+COUNTIF(H3889:AL3889,"DS")+COUNTIF(H3889:AL3889,"NS")+COUNTIF(H3889:AL3889,"AL")+COUNTIF(H3889:AL3889,"AL/DS")+COUNTIF(H3889:AL3889,"AL/NS")+COUNTIF(H3889:AL3889,"NH")+COUNTIF(H3889:AL3889,"SL")+COUNTIF(H3889:AL3889,"UL/DS")/2+COUNTIF(H3889:AL3889,"UL/NS")/2+COUNTIF(H3889:AL3889,"CT")+COUNTIF(H3889:AL3889,"NHD")+COUNTIF(H3889:AL3889,"PDD")+COUNTIF(H3889:AL3889,"B")+COUNTIF(H3889:AL3889,"HL")+COUNTIF(H3889:AL3889,"PH")+COUNTIF(H3889:AL3889,"BH")+COUNTIF(H3889:AL3889,"AL/BF")+COUNTIF(H3889:AL3889,"AL/BL")+COUNTIF(H3889:AL3889,"UL/BF")/2+COUNTIF(H3889:AL3889,"UL/BL")/2+COUNTIF(H3889:AL3889,"PH/F")/2+COUNTIF(H3889:AL3889,"PH/L")/2+COUNTIF(H3889:AL3889,"MD")+COUNTIF(H3889:AL3889,"PMD")+COUNTIF(H3889:AL3889,"PM")+COUNTIF(H3889:AL3889,"BM")</f>
        <v>25.5</v>
      </c>
      <c r="AU3889" s="255">
        <f>COUNTIF(H3889:AL3889,"P/DS")/2+COUNTIF(H3889:AL3889,"P/NS")/2+COUNTIF(H3889:AL3889,"IL")+COUNTIF(H3889:AL3889,"NL")+COUNTIF(H3889:AL3889,"UL")+COUNTIF(H3889:AL3889,"UL/DS")/2+COUNTIF(H3889:AL3889,"UL/NS")/2+COUNTIF(H3889:AL3889,"KT")+COUNTIF(H3889:AL3889,"UL/BF")/2+COUNTIF(H3889:AL3889,"UL/BL")/2+COUNTIF(H3889:AL3889,"PH/F")/2+COUNTIF(H3889:AL3889,"PH/L")/2+COUNTIF(H3889:AL3889,"NB")</f>
        <v>0.5</v>
      </c>
      <c r="AV3889" s="258">
        <f>COUNTIF(H3889:AL3889,"PN")+COUNTIF(H3889:AL3889,"TVD")+COUNTIF(H3889:AL3889,"PH")+COUNTIF(H3889:AL3889,"PM")+COUNTIF(H3889:AL3889,"PDD")-COUNTIFS(H3889:AL3889,"PN",H3896:AL3896,"&gt;=3")-COUNTIFS(H3889:AL3889,"PM",H3896:AL3896,"&gt;=3")</f>
        <v>0</v>
      </c>
      <c r="AW3889" s="258">
        <f>COUNTIF(H3889:AL3889,"NS")+COUNTIF(H3889:AL3889,"D")+COUNTIF(H3889:AL3889,"BH")+COUNTIF(H3889:AL3889,"NHD")+COUNTIF(H3889:AL3889,"BM")-COUNTIFS(H3889:AL3889,"NS",H3896:AL3896,"&gt;=3")-COUNTIFS(H3889:AL3889,"BH",H3896:AL3896,"&gt;=3")-COUNTIFS(H3889:AL3889,"BM",H3896:AL3896,"&gt;=3")</f>
        <v>13</v>
      </c>
      <c r="AX3889" s="255">
        <f>COUNTIF(H3889:AL3889,"AL")+COUNTIF(H3889:AL3889,"AL/DS")/2+COUNTIF(H3889:AL3889,"AL/NS")/2+COUNTIF(H3889:AL3889,"AL/BF")+COUNTIF(H3889:AL3889,"AL/BL")/2</f>
        <v>0</v>
      </c>
      <c r="AY3889" s="255">
        <f>COUNTIF(H3889:AL3889,"SL")</f>
        <v>0</v>
      </c>
      <c r="AZ3889" s="255">
        <f>COUNTIF(H3889:AL3889,"NH")</f>
        <v>1</v>
      </c>
      <c r="BA3889" s="255">
        <f>COUNTIF(H3889:AL3889,"HL")</f>
        <v>0</v>
      </c>
      <c r="BB3889" s="255">
        <f>COUNTIF(G3889:AL3889,"P/DS")/2+COUNTIF(G3889:AL3889,"P/NS")/2+COUNTIF(G3889:AL3889,"UL")+COUNTIF(G3889:AL3889,"UL/DS")/2+COUNTIF(G3889:AL3889,"UL/NS")/2+COUNTIF(G3889:AL3889,"UL/BL")/2+COUNTIF(G3889:AL3889,"UL/BF")/2+COUNTIF(G3889:AL3889,"PH/F")/2+COUNTIF(G3889:AL3889,"PH/L")/2</f>
        <v>0.5</v>
      </c>
      <c r="BC3889" s="255">
        <f>COUNTIF(H3889:AL3889,"NB")</f>
        <v>0</v>
      </c>
      <c r="BD3889" s="255">
        <f>COUNTIF(H3889:AL3889,"NL")</f>
        <v>0</v>
      </c>
      <c r="BE3889" s="255">
        <f>COUNTIF(H3889:AL3889,"IL")</f>
        <v>0</v>
      </c>
      <c r="BF3889" s="255">
        <f>COUNTIF(H3889:AL3889,"KT")</f>
        <v>0</v>
      </c>
      <c r="BG3889" s="255">
        <f>COUNTIF(H3889:AL3889,"L70")</f>
        <v>0</v>
      </c>
      <c r="BH3889" s="255">
        <f>COUNTIF(H3889:AL3889,"MD")</f>
        <v>0</v>
      </c>
      <c r="BI3889" s="255">
        <f>COUNTIF(H3889:AL3889,"PMD")</f>
        <v>0</v>
      </c>
      <c r="BJ3889" s="255">
        <f>COUNTIF(H3889:AL3889,"PM")</f>
        <v>0</v>
      </c>
      <c r="BK3889" s="255">
        <f>COUNTIF(H3889:AL3889,"BM")</f>
        <v>0</v>
      </c>
      <c r="BL3889" s="261">
        <f>SUMIF(H3889:AL3889,"PD",H3890:AL3890)+SUMIF(H3889:AL3889,"PN",H3890:AL3890)+SUMIF(H3889:AL3889,"P/DS",H3890:AL3890)+SUMIF(H3889:AL3889,"PN/F",H3890:AL3890)+SUMIF(H3889:AL3889,"PN/L",H3890:AL3890)+SUMIF(H3889:AL3889,"TV",H3890:AL3890)+SUMIF(H3889:AL3889,"TVD",H3890:AL3890)+SUMIF(H3889:AL3889,"PDD",H3890:AL3890)</f>
        <v>0</v>
      </c>
      <c r="BM3889" s="261">
        <f>SUMIF(H3889:AL3889,"PD",H3891:AL3891)+SUMIF(H3889:AL3889,"PN",H3891:AL3891)+SUMIF(H3889:AL3889,"P/DS",H3891:AL3891)+SUMIF(H3889:AL3889,"PN/F",H3891:AL3891)+SUMIF(H3889:AL3889,"PN/L",H3891:AL3891)+SUMIF(H3889:AL3889,"TV",H3891:AL3891)+SUMIF(H3889:AL3889,"TVD",H3891:AL3891)+SUMIF(H3889:AL3889,"PDD",H3891:AL3891)+SUMIF(H3889:AL3889,"PMD",H3891:AL3891)</f>
        <v>0</v>
      </c>
      <c r="BN3889" s="261">
        <f>SUMIF(H3889:AL3889,"PD",H3892:AL3892)+SUMIF(H3889:AL3889,"PN",H3892:AL3892)+SUMIF(H3889:AL3889,"P/DS",H3892:AL3892)+SUMIF(H3889:AL3889,"PN/F",H3892:AL3892)+SUMIF(H3889:AL3889,"PN/L",H3892:AL3892)+SUMIF(H3889:AL3889,"TV",H3892:AL3892)+SUMIF(H3889:AL3889,"TVD",H3892:AL3892)</f>
        <v>0</v>
      </c>
      <c r="BO3889" s="261">
        <f>SUMIF(H3889:AL3889,"PD",H3893:AL3893)+SUMIF(H3889:AL3889,"PN",H3893:AL3893)+SUMIF(H3889:AL3889,"P/DS",H3893:AL3893)+SUMIF(H3889:AL3889,"PN/F",H3893:AL3893)+SUMIF(H3889:AL3889,"PN/L",H3893:AL3893)+SUMIF(H3889:AL3889,"TV",H3893:AL3893)+SUMIF(H3889:AL3889,"TVD",H3893:AL3893)</f>
        <v>0</v>
      </c>
      <c r="BP3889" s="261">
        <f>SUMIF(H3889:AL3889,"PD",H3894:AL3894)+SUMIF(H3889:AL3889,"PN",H3894:AL3894)+SUMIF(H3889:AL3889,"P/DS",H3894:AL3894)+SUMIF(H3889:AL3889,"PN/F",H3894:AL3894)+SUMIF(H3889:AL3889,"PN/L",H3894:AL3894)+SUMIF(H3889:AL3889,"TV",H3894:AL3894)+SUMIF(H3889:AL3889,"TVD",H3894:AL3894)+SUMIF(H3889:AL3889,"PDD",H3894:AL3894)+SUMIF(H3889:AL3889,"PH",H3894:AL3894)+SUMIF(H3889:AL3889,"PM",H3894:AL3894)</f>
        <v>0</v>
      </c>
      <c r="BQ3889" s="261">
        <f>SUMIF(H3889:AL3889,"PD",H3895:AL3895)+SUMIF(H3889:AL3889,"PN",H3895:AL3895)+SUMIF(H3889:AL3889,"P/DS",H3895:AL3895)+SUMIF(H3889:AL3889,"PN/F",H3895:AL3895)+SUMIF(H3889:AL3889,"PN/L",H3895:AL3895)+SUMIF(H3889:AL3889,"TV",H3895:AL3895)+SUMIF(H3889:AL3889,"TVD",H3895:AL3895)+SUMIF(H3889:AL3889,"PDD",H3895:AL3895)+SUMIF(H3889:AL3889,"PH",H3895:AL3895)+SUMIF(H3889:AL3889,"PM",H3895:AL3895)</f>
        <v>0</v>
      </c>
      <c r="BR3889" s="269">
        <f>SUM(H3890:AL3890)-BL3889</f>
        <v>35.5</v>
      </c>
      <c r="BS3889" s="269">
        <f>SUM(H3891:AL3891)-BM3889</f>
        <v>6.5</v>
      </c>
      <c r="BT3889" s="269">
        <f>SUM(H3892:AL3892)-BN3889</f>
        <v>0</v>
      </c>
      <c r="BU3889" s="269">
        <f>SUM(H3893:AL3893)-BO3889</f>
        <v>0</v>
      </c>
      <c r="BV3889" s="269">
        <f>SUM(H3894:AL3894)-BP3889</f>
        <v>0</v>
      </c>
      <c r="BW3889" s="269">
        <f>SUM(H3895:AL3895)-BQ3889</f>
        <v>0</v>
      </c>
      <c r="BX3889" s="255">
        <f>SUMIF(H3889:AL3889,"PD",H3896:AL3896)+SUMIF(H3889:AL3889,"PN",H3896:AL3896)+SUMIF(H3889:AL3889,"P/DS",H3896:AL3896)+SUMIF(H3889:AL3889,"PN/F",H3896:AL3896)+SUMIF(H3889:AL3889,"PN/L",H3896:AL3896)</f>
        <v>0</v>
      </c>
      <c r="BY3889" s="255">
        <f>SUM(H3896:AL3896)-BX3889</f>
        <v>0</v>
      </c>
      <c r="BZ3889" s="255">
        <f t="shared" ref="BZ3889" si="1208">+SUM(BL3889:BW3896)</f>
        <v>42</v>
      </c>
      <c r="CA3889" s="266">
        <f>(COUNTIFS(H3889:AL3889,"PD",H3890:AL3890,"&gt;=2"))*0.5-IF(CN3889="VP",COUNTIFS($H$16:$AL$16,"SAT",H3889:AL3889,"PD",H3890:AL3890,"&gt;=2"))*0.5</f>
        <v>0</v>
      </c>
      <c r="CB3889" s="266">
        <f>(COUNTIFS(H3889:AL3889,"PN",H3891:AL3891,"&gt;=0.5",H3890:AL3890,"&gt;=1.5"))*0.5+COUNTIFS(H3889:AL3889,"PDD",H3891:AL3891,"&gt;=0.5",H3890:AL3890,"&gt;=1.5")*0.5</f>
        <v>0</v>
      </c>
      <c r="CC3889" s="273">
        <f>(COUNTIFS(H3889:AL3889,"TV",H3891:AL3891,"&gt;=10"))*0.5+(COUNTIFS(H3889:AL3889,"PMD",H3891:AL3891,"&gt;=2"))*0.5</f>
        <v>0</v>
      </c>
      <c r="CD3889" s="266">
        <f>(COUNTIFS(H3889:AL3889,"TVD",H3893:AL3893,"&gt;=6.5",H3891:AL3891,"&gt;=3.5"))*0.5</f>
        <v>0</v>
      </c>
      <c r="CE3889" s="266">
        <f>(COUNTIFS(H3889:AL3889,"PD",H3894:AL3894,"&gt;=10"))*0.5</f>
        <v>0</v>
      </c>
      <c r="CF3889" s="266">
        <f>(COUNTIFS(H3889:AL3889,"PDD",H3894:AL3894,"&gt;=3.5",H3895:AL3895,"&gt;=6.5")+COUNTIFS(H3889:AL3889,"PH",H3895:AL3895,"&gt;=0.5",H3894:AL3894,"&gt;=1.5")+COUNTIFS(H3889:AL3889,"PM",H3895:AL3895,"&gt;=0.5",H3894:AL3894,"&gt;=1.5"))*0.5</f>
        <v>0</v>
      </c>
      <c r="CG3889" s="266">
        <f>(COUNTIFS(H3889:AL3889,"DS",H3890:AL3890,"&gt;=2")+COUNTIFS(H3889:AL3889,"AL/DS",H3890:AL3890,"&gt;=2"))*0.5-IF(CN3889="VP",COUNTIFS($H$16:$AL$16,"SAT",H3889:AL3889,"DS",H3890:AL3890,"&gt;=2"))*0.5</f>
        <v>2</v>
      </c>
      <c r="CH3889" s="266">
        <f>(COUNTIFS(H3889:AL3889,"NS",H3891:AL3891,"&gt;=0.5",H3890:AL3890,"&gt;=1.5")+COUNTIFS(H3889:AL3889,"AL/NS",H3891:AL3891,"&gt;=0.5",H3890:AL3890,"&gt;=1.5")+COUNTIFS(H3889:AL3889,"NHD",H3891:AL3891,"&gt;=4.5",H3894:AL3894,"&gt;=2",H3890:AL3890,"&gt;=1.5"))*0.5</f>
        <v>6.5</v>
      </c>
      <c r="CI3889" s="266">
        <f>(COUNTIF(H3891:AL3891,"&gt;=10")+COUNTIFS(H3889:AL3889,"MD",H3891:AL3891,"&gt;=2")-COUNTIFS(H3889:AL3889,"TV",H3891:AL3891,"&gt;=10"))*0.5</f>
        <v>0</v>
      </c>
      <c r="CJ3889" s="266">
        <f>(COUNTIFS(H3889:AL3889,"D",H3893:AL3893,"&gt;=6.5",H3891:AL3891,"&gt;=3.5"))*0.5</f>
        <v>0</v>
      </c>
      <c r="CK3889" s="266">
        <f>(COUNTIF(H3894:AL3894,"&gt;=10")-COUNTIFS(H3889:AL3889,"PD",H3894:AL3894,"&gt;=10"))*0.5</f>
        <v>0</v>
      </c>
      <c r="CL3889" s="265">
        <f>(COUNTIFS(H3889:AL3889,"NHD",H3894:AL3894,"&gt;=3.5",H3895:AL3895,"&gt;=6.5")+COUNTIFS(H3889:AL3889,"BH",H3894:AL3894,"&gt;=1.5",H3895:AL3895,"&gt;=0.5")+COUNTIFS(H3889:AL3889,"BM",H3894:AL3894,"&gt;=1.5",H3895:AL3895,"&gt;=0.5")+COUNTIFS(H3889:AL3889,"D",H3894:AL3894,"&gt;=1.5",H3895:AL3895,"&gt;=0.5"))*0.5</f>
        <v>0</v>
      </c>
      <c r="CM3889" s="272"/>
      <c r="CN3889" s="264" t="s">
        <v>723</v>
      </c>
      <c r="CO3889" s="209">
        <f t="shared" ref="CO3889" si="1209">+AM3889+AN3889+AO3889+AP3889+AQ3889+AR3889+AS3889+AU3889+BG3889</f>
        <v>26</v>
      </c>
      <c r="CP3889" s="225">
        <f>+SUM(I3890:I3895)-I3896</f>
        <v>0</v>
      </c>
      <c r="CQ3889" s="225">
        <f>+SUM(J3890:J3895)-J3896</f>
        <v>2.5</v>
      </c>
      <c r="CR3889" s="225">
        <f>+SUM(K3890:K3895)-K3896</f>
        <v>2.5</v>
      </c>
      <c r="CS3889" s="210"/>
      <c r="CT3889" s="210"/>
      <c r="CU3889" s="210"/>
      <c r="CV3889" s="210"/>
      <c r="CW3889" s="210"/>
      <c r="CX3889" s="210"/>
      <c r="CY3889" s="210"/>
      <c r="CZ3889" s="210"/>
      <c r="DA3889" s="210"/>
    </row>
    <row r="3890" spans="1:105" s="120" customFormat="1" ht="15" customHeight="1">
      <c r="A3890" s="228"/>
      <c r="B3890" s="595"/>
      <c r="C3890" s="733"/>
      <c r="D3890" s="591"/>
      <c r="E3890" s="588"/>
      <c r="F3890" s="242" t="s">
        <v>82</v>
      </c>
      <c r="G3890" s="121">
        <v>1.5</v>
      </c>
      <c r="H3890" s="83"/>
      <c r="I3890" s="83"/>
      <c r="J3890" s="83">
        <v>2</v>
      </c>
      <c r="K3890" s="83">
        <v>2</v>
      </c>
      <c r="L3890" s="83">
        <v>2</v>
      </c>
      <c r="M3890" s="83">
        <v>2</v>
      </c>
      <c r="N3890" s="83">
        <v>2</v>
      </c>
      <c r="O3890" s="83"/>
      <c r="P3890" s="83">
        <v>2</v>
      </c>
      <c r="Q3890" s="83">
        <v>2</v>
      </c>
      <c r="R3890" s="83">
        <v>2</v>
      </c>
      <c r="S3890" s="83">
        <v>2</v>
      </c>
      <c r="T3890" s="83">
        <v>2</v>
      </c>
      <c r="U3890" s="83">
        <v>2</v>
      </c>
      <c r="V3890" s="83"/>
      <c r="W3890" s="83">
        <v>2</v>
      </c>
      <c r="X3890" s="83">
        <v>2.5</v>
      </c>
      <c r="Y3890" s="83">
        <v>2.5</v>
      </c>
      <c r="Z3890" s="83">
        <v>2.5</v>
      </c>
      <c r="AA3890" s="83"/>
      <c r="AB3890" s="83"/>
      <c r="AC3890" s="79"/>
      <c r="AD3890" s="79"/>
      <c r="AE3890" s="79"/>
      <c r="AF3890" s="79"/>
      <c r="AG3890" s="79"/>
      <c r="AH3890" s="79"/>
      <c r="AI3890" s="79"/>
      <c r="AJ3890" s="79"/>
      <c r="AK3890" s="79">
        <v>2</v>
      </c>
      <c r="AL3890" s="79">
        <v>2</v>
      </c>
      <c r="AM3890" s="240"/>
      <c r="AN3890" s="240"/>
      <c r="AO3890" s="240"/>
      <c r="AP3890" s="240"/>
      <c r="AQ3890" s="240"/>
      <c r="AR3890" s="240"/>
      <c r="AS3890" s="240"/>
      <c r="AT3890" s="256"/>
      <c r="AU3890" s="256"/>
      <c r="AV3890" s="259"/>
      <c r="AW3890" s="259"/>
      <c r="AX3890" s="256"/>
      <c r="AY3890" s="256"/>
      <c r="AZ3890" s="256"/>
      <c r="BA3890" s="256"/>
      <c r="BB3890" s="256"/>
      <c r="BC3890" s="256"/>
      <c r="BD3890" s="256"/>
      <c r="BE3890" s="256"/>
      <c r="BF3890" s="256"/>
      <c r="BG3890" s="256"/>
      <c r="BH3890" s="256"/>
      <c r="BI3890" s="256"/>
      <c r="BJ3890" s="256"/>
      <c r="BK3890" s="256"/>
      <c r="BL3890" s="262"/>
      <c r="BM3890" s="262"/>
      <c r="BN3890" s="262"/>
      <c r="BO3890" s="262"/>
      <c r="BP3890" s="262"/>
      <c r="BQ3890" s="262"/>
      <c r="BR3890" s="270"/>
      <c r="BS3890" s="270"/>
      <c r="BT3890" s="270"/>
      <c r="BU3890" s="270"/>
      <c r="BV3890" s="270"/>
      <c r="BW3890" s="270"/>
      <c r="BX3890" s="256"/>
      <c r="BY3890" s="256"/>
      <c r="BZ3890" s="256"/>
      <c r="CA3890" s="267"/>
      <c r="CB3890" s="267"/>
      <c r="CC3890" s="274"/>
      <c r="CD3890" s="267"/>
      <c r="CE3890" s="267"/>
      <c r="CF3890" s="267"/>
      <c r="CG3890" s="267"/>
      <c r="CH3890" s="267"/>
      <c r="CI3890" s="267"/>
      <c r="CJ3890" s="267"/>
      <c r="CK3890" s="267"/>
      <c r="CL3890" s="265"/>
      <c r="CM3890" s="272"/>
      <c r="CN3890" s="264"/>
      <c r="CO3890" s="209"/>
      <c r="CP3890" s="226"/>
      <c r="CQ3890" s="226"/>
      <c r="CR3890" s="226"/>
      <c r="CS3890" s="210"/>
      <c r="CT3890" s="210"/>
      <c r="CU3890" s="210"/>
      <c r="CV3890" s="210"/>
      <c r="CW3890" s="210"/>
      <c r="CX3890" s="210"/>
      <c r="CY3890" s="210"/>
      <c r="CZ3890" s="210"/>
      <c r="DA3890" s="210"/>
    </row>
    <row r="3891" spans="1:105" s="120" customFormat="1" ht="15" customHeight="1">
      <c r="A3891" s="228"/>
      <c r="B3891" s="595"/>
      <c r="C3891" s="733"/>
      <c r="D3891" s="591"/>
      <c r="E3891" s="588"/>
      <c r="F3891" s="243"/>
      <c r="G3891" s="122">
        <v>2</v>
      </c>
      <c r="H3891" s="84"/>
      <c r="I3891" s="84"/>
      <c r="J3891" s="84">
        <v>0.5</v>
      </c>
      <c r="K3891" s="84">
        <v>0.5</v>
      </c>
      <c r="L3891" s="84">
        <v>0.5</v>
      </c>
      <c r="M3891" s="84">
        <v>0.5</v>
      </c>
      <c r="N3891" s="84">
        <v>0.5</v>
      </c>
      <c r="O3891" s="84"/>
      <c r="P3891" s="84">
        <v>0.5</v>
      </c>
      <c r="Q3891" s="84">
        <v>0.5</v>
      </c>
      <c r="R3891" s="84">
        <v>0.5</v>
      </c>
      <c r="S3891" s="84">
        <v>0.5</v>
      </c>
      <c r="T3891" s="84">
        <v>0.5</v>
      </c>
      <c r="U3891" s="84">
        <v>0.5</v>
      </c>
      <c r="V3891" s="84"/>
      <c r="W3891" s="84"/>
      <c r="X3891" s="84"/>
      <c r="Y3891" s="84"/>
      <c r="Z3891" s="84"/>
      <c r="AA3891" s="84"/>
      <c r="AB3891" s="84"/>
      <c r="AC3891" s="80"/>
      <c r="AD3891" s="80"/>
      <c r="AE3891" s="80"/>
      <c r="AF3891" s="80"/>
      <c r="AG3891" s="80"/>
      <c r="AH3891" s="80"/>
      <c r="AI3891" s="80"/>
      <c r="AJ3891" s="80"/>
      <c r="AK3891" s="80">
        <v>0.5</v>
      </c>
      <c r="AL3891" s="80">
        <v>0.5</v>
      </c>
      <c r="AM3891" s="240"/>
      <c r="AN3891" s="240"/>
      <c r="AO3891" s="240"/>
      <c r="AP3891" s="240"/>
      <c r="AQ3891" s="240"/>
      <c r="AR3891" s="240"/>
      <c r="AS3891" s="240"/>
      <c r="AT3891" s="256"/>
      <c r="AU3891" s="256"/>
      <c r="AV3891" s="259"/>
      <c r="AW3891" s="259"/>
      <c r="AX3891" s="256"/>
      <c r="AY3891" s="256"/>
      <c r="AZ3891" s="256"/>
      <c r="BA3891" s="256"/>
      <c r="BB3891" s="256"/>
      <c r="BC3891" s="256"/>
      <c r="BD3891" s="256"/>
      <c r="BE3891" s="256"/>
      <c r="BF3891" s="256"/>
      <c r="BG3891" s="256"/>
      <c r="BH3891" s="256"/>
      <c r="BI3891" s="256"/>
      <c r="BJ3891" s="256"/>
      <c r="BK3891" s="256"/>
      <c r="BL3891" s="262"/>
      <c r="BM3891" s="262"/>
      <c r="BN3891" s="262"/>
      <c r="BO3891" s="262"/>
      <c r="BP3891" s="262"/>
      <c r="BQ3891" s="262"/>
      <c r="BR3891" s="270"/>
      <c r="BS3891" s="270"/>
      <c r="BT3891" s="270"/>
      <c r="BU3891" s="270"/>
      <c r="BV3891" s="270"/>
      <c r="BW3891" s="270"/>
      <c r="BX3891" s="256"/>
      <c r="BY3891" s="256"/>
      <c r="BZ3891" s="256"/>
      <c r="CA3891" s="267"/>
      <c r="CB3891" s="267"/>
      <c r="CC3891" s="274"/>
      <c r="CD3891" s="267"/>
      <c r="CE3891" s="267"/>
      <c r="CF3891" s="267"/>
      <c r="CG3891" s="267"/>
      <c r="CH3891" s="267"/>
      <c r="CI3891" s="267"/>
      <c r="CJ3891" s="267"/>
      <c r="CK3891" s="267"/>
      <c r="CL3891" s="265"/>
      <c r="CM3891" s="272"/>
      <c r="CN3891" s="264"/>
      <c r="CO3891" s="209"/>
      <c r="CP3891" s="226"/>
      <c r="CQ3891" s="226"/>
      <c r="CR3891" s="226"/>
      <c r="CS3891" s="210"/>
      <c r="CT3891" s="210"/>
      <c r="CU3891" s="210"/>
      <c r="CV3891" s="210"/>
      <c r="CW3891" s="210"/>
      <c r="CX3891" s="210"/>
      <c r="CY3891" s="210"/>
      <c r="CZ3891" s="210"/>
      <c r="DA3891" s="210"/>
    </row>
    <row r="3892" spans="1:105" s="120" customFormat="1" ht="15" customHeight="1">
      <c r="A3892" s="228"/>
      <c r="B3892" s="595"/>
      <c r="C3892" s="733"/>
      <c r="D3892" s="591"/>
      <c r="E3892" s="588"/>
      <c r="F3892" s="243"/>
      <c r="G3892" s="122">
        <v>2.1</v>
      </c>
      <c r="H3892" s="84"/>
      <c r="I3892" s="84"/>
      <c r="J3892" s="84"/>
      <c r="K3892" s="84"/>
      <c r="L3892" s="84"/>
      <c r="M3892" s="84"/>
      <c r="N3892" s="84"/>
      <c r="O3892" s="84"/>
      <c r="P3892" s="84"/>
      <c r="Q3892" s="84"/>
      <c r="R3892" s="84"/>
      <c r="S3892" s="84"/>
      <c r="T3892" s="84"/>
      <c r="U3892" s="84"/>
      <c r="V3892" s="84"/>
      <c r="W3892" s="84"/>
      <c r="X3892" s="84"/>
      <c r="Y3892" s="84"/>
      <c r="Z3892" s="84"/>
      <c r="AA3892" s="84"/>
      <c r="AB3892" s="84"/>
      <c r="AC3892" s="80"/>
      <c r="AD3892" s="80"/>
      <c r="AE3892" s="80"/>
      <c r="AF3892" s="80"/>
      <c r="AG3892" s="80"/>
      <c r="AH3892" s="80"/>
      <c r="AI3892" s="80"/>
      <c r="AJ3892" s="80"/>
      <c r="AK3892" s="80"/>
      <c r="AL3892" s="80"/>
      <c r="AM3892" s="240"/>
      <c r="AN3892" s="240"/>
      <c r="AO3892" s="240"/>
      <c r="AP3892" s="240"/>
      <c r="AQ3892" s="240"/>
      <c r="AR3892" s="240"/>
      <c r="AS3892" s="240"/>
      <c r="AT3892" s="256"/>
      <c r="AU3892" s="256"/>
      <c r="AV3892" s="259"/>
      <c r="AW3892" s="259"/>
      <c r="AX3892" s="256"/>
      <c r="AY3892" s="256"/>
      <c r="AZ3892" s="256"/>
      <c r="BA3892" s="256"/>
      <c r="BB3892" s="256"/>
      <c r="BC3892" s="256"/>
      <c r="BD3892" s="256"/>
      <c r="BE3892" s="256"/>
      <c r="BF3892" s="256"/>
      <c r="BG3892" s="256"/>
      <c r="BH3892" s="256"/>
      <c r="BI3892" s="256"/>
      <c r="BJ3892" s="256"/>
      <c r="BK3892" s="256"/>
      <c r="BL3892" s="262"/>
      <c r="BM3892" s="262"/>
      <c r="BN3892" s="262"/>
      <c r="BO3892" s="262"/>
      <c r="BP3892" s="262"/>
      <c r="BQ3892" s="262"/>
      <c r="BR3892" s="270"/>
      <c r="BS3892" s="270"/>
      <c r="BT3892" s="270"/>
      <c r="BU3892" s="270"/>
      <c r="BV3892" s="270"/>
      <c r="BW3892" s="270"/>
      <c r="BX3892" s="256"/>
      <c r="BY3892" s="256"/>
      <c r="BZ3892" s="256"/>
      <c r="CA3892" s="267"/>
      <c r="CB3892" s="267"/>
      <c r="CC3892" s="274"/>
      <c r="CD3892" s="267"/>
      <c r="CE3892" s="267"/>
      <c r="CF3892" s="267"/>
      <c r="CG3892" s="267"/>
      <c r="CH3892" s="267"/>
      <c r="CI3892" s="267"/>
      <c r="CJ3892" s="267"/>
      <c r="CK3892" s="267"/>
      <c r="CL3892" s="265"/>
      <c r="CM3892" s="272"/>
      <c r="CN3892" s="264"/>
      <c r="CO3892" s="209"/>
      <c r="CP3892" s="226"/>
      <c r="CQ3892" s="226"/>
      <c r="CR3892" s="226"/>
      <c r="CS3892" s="210"/>
      <c r="CT3892" s="210"/>
      <c r="CU3892" s="210"/>
      <c r="CV3892" s="210"/>
      <c r="CW3892" s="210"/>
      <c r="CX3892" s="210"/>
      <c r="CY3892" s="210"/>
      <c r="CZ3892" s="210"/>
      <c r="DA3892" s="210"/>
    </row>
    <row r="3893" spans="1:105" s="120" customFormat="1" ht="15" customHeight="1">
      <c r="A3893" s="228"/>
      <c r="B3893" s="595"/>
      <c r="C3893" s="733"/>
      <c r="D3893" s="591"/>
      <c r="E3893" s="588"/>
      <c r="F3893" s="243"/>
      <c r="G3893" s="122">
        <v>2.7</v>
      </c>
      <c r="H3893" s="84"/>
      <c r="I3893" s="84"/>
      <c r="J3893" s="84"/>
      <c r="K3893" s="84"/>
      <c r="L3893" s="84"/>
      <c r="M3893" s="84"/>
      <c r="N3893" s="84"/>
      <c r="O3893" s="84"/>
      <c r="P3893" s="84"/>
      <c r="Q3893" s="84"/>
      <c r="R3893" s="84"/>
      <c r="S3893" s="84"/>
      <c r="T3893" s="84"/>
      <c r="U3893" s="84"/>
      <c r="V3893" s="84"/>
      <c r="W3893" s="84"/>
      <c r="X3893" s="84"/>
      <c r="Y3893" s="84"/>
      <c r="Z3893" s="84"/>
      <c r="AA3893" s="84"/>
      <c r="AB3893" s="84"/>
      <c r="AC3893" s="80"/>
      <c r="AD3893" s="80"/>
      <c r="AE3893" s="80"/>
      <c r="AF3893" s="80"/>
      <c r="AG3893" s="80"/>
      <c r="AH3893" s="80"/>
      <c r="AI3893" s="80"/>
      <c r="AJ3893" s="80"/>
      <c r="AK3893" s="80"/>
      <c r="AL3893" s="80"/>
      <c r="AM3893" s="240"/>
      <c r="AN3893" s="240"/>
      <c r="AO3893" s="240"/>
      <c r="AP3893" s="240"/>
      <c r="AQ3893" s="240"/>
      <c r="AR3893" s="240"/>
      <c r="AS3893" s="240"/>
      <c r="AT3893" s="256"/>
      <c r="AU3893" s="256"/>
      <c r="AV3893" s="259"/>
      <c r="AW3893" s="259"/>
      <c r="AX3893" s="256"/>
      <c r="AY3893" s="256"/>
      <c r="AZ3893" s="256"/>
      <c r="BA3893" s="256"/>
      <c r="BB3893" s="256"/>
      <c r="BC3893" s="256"/>
      <c r="BD3893" s="256"/>
      <c r="BE3893" s="256"/>
      <c r="BF3893" s="256"/>
      <c r="BG3893" s="256"/>
      <c r="BH3893" s="256"/>
      <c r="BI3893" s="256"/>
      <c r="BJ3893" s="256"/>
      <c r="BK3893" s="256"/>
      <c r="BL3893" s="262"/>
      <c r="BM3893" s="262"/>
      <c r="BN3893" s="262"/>
      <c r="BO3893" s="262"/>
      <c r="BP3893" s="262"/>
      <c r="BQ3893" s="262"/>
      <c r="BR3893" s="270"/>
      <c r="BS3893" s="270"/>
      <c r="BT3893" s="270"/>
      <c r="BU3893" s="270"/>
      <c r="BV3893" s="270"/>
      <c r="BW3893" s="270"/>
      <c r="BX3893" s="256"/>
      <c r="BY3893" s="256"/>
      <c r="BZ3893" s="256"/>
      <c r="CA3893" s="267"/>
      <c r="CB3893" s="267"/>
      <c r="CC3893" s="274"/>
      <c r="CD3893" s="267"/>
      <c r="CE3893" s="267"/>
      <c r="CF3893" s="267"/>
      <c r="CG3893" s="267"/>
      <c r="CH3893" s="267"/>
      <c r="CI3893" s="267"/>
      <c r="CJ3893" s="267"/>
      <c r="CK3893" s="267"/>
      <c r="CL3893" s="265"/>
      <c r="CM3893" s="272"/>
      <c r="CN3893" s="264"/>
      <c r="CO3893" s="209"/>
      <c r="CP3893" s="226"/>
      <c r="CQ3893" s="226"/>
      <c r="CR3893" s="226"/>
      <c r="CS3893" s="210"/>
      <c r="CT3893" s="210"/>
      <c r="CU3893" s="210"/>
      <c r="CV3893" s="210"/>
      <c r="CW3893" s="210"/>
      <c r="CX3893" s="210"/>
      <c r="CY3893" s="210"/>
      <c r="CZ3893" s="210"/>
      <c r="DA3893" s="210"/>
    </row>
    <row r="3894" spans="1:105" s="120" customFormat="1" ht="15" customHeight="1">
      <c r="A3894" s="228"/>
      <c r="B3894" s="595"/>
      <c r="C3894" s="733"/>
      <c r="D3894" s="591"/>
      <c r="E3894" s="588"/>
      <c r="F3894" s="243"/>
      <c r="G3894" s="122">
        <v>3</v>
      </c>
      <c r="H3894" s="84"/>
      <c r="I3894" s="84"/>
      <c r="J3894" s="84"/>
      <c r="K3894" s="84"/>
      <c r="L3894" s="84"/>
      <c r="M3894" s="84"/>
      <c r="N3894" s="84"/>
      <c r="O3894" s="84"/>
      <c r="P3894" s="84"/>
      <c r="Q3894" s="84"/>
      <c r="R3894" s="84"/>
      <c r="S3894" s="84"/>
      <c r="T3894" s="84"/>
      <c r="U3894" s="84"/>
      <c r="V3894" s="84"/>
      <c r="W3894" s="84"/>
      <c r="X3894" s="84"/>
      <c r="Y3894" s="84"/>
      <c r="Z3894" s="84"/>
      <c r="AA3894" s="84"/>
      <c r="AB3894" s="84"/>
      <c r="AC3894" s="80"/>
      <c r="AD3894" s="80"/>
      <c r="AE3894" s="80"/>
      <c r="AF3894" s="80"/>
      <c r="AG3894" s="80"/>
      <c r="AH3894" s="80"/>
      <c r="AI3894" s="80"/>
      <c r="AJ3894" s="80"/>
      <c r="AK3894" s="80"/>
      <c r="AL3894" s="80"/>
      <c r="AM3894" s="240"/>
      <c r="AN3894" s="240"/>
      <c r="AO3894" s="240"/>
      <c r="AP3894" s="240"/>
      <c r="AQ3894" s="240"/>
      <c r="AR3894" s="240"/>
      <c r="AS3894" s="240"/>
      <c r="AT3894" s="256"/>
      <c r="AU3894" s="256"/>
      <c r="AV3894" s="259"/>
      <c r="AW3894" s="259"/>
      <c r="AX3894" s="256"/>
      <c r="AY3894" s="256"/>
      <c r="AZ3894" s="256"/>
      <c r="BA3894" s="256"/>
      <c r="BB3894" s="256"/>
      <c r="BC3894" s="256"/>
      <c r="BD3894" s="256"/>
      <c r="BE3894" s="256"/>
      <c r="BF3894" s="256"/>
      <c r="BG3894" s="256"/>
      <c r="BH3894" s="256"/>
      <c r="BI3894" s="256"/>
      <c r="BJ3894" s="256"/>
      <c r="BK3894" s="256"/>
      <c r="BL3894" s="262"/>
      <c r="BM3894" s="262"/>
      <c r="BN3894" s="262"/>
      <c r="BO3894" s="262"/>
      <c r="BP3894" s="262"/>
      <c r="BQ3894" s="262"/>
      <c r="BR3894" s="270"/>
      <c r="BS3894" s="270"/>
      <c r="BT3894" s="270"/>
      <c r="BU3894" s="270"/>
      <c r="BV3894" s="270"/>
      <c r="BW3894" s="270"/>
      <c r="BX3894" s="256"/>
      <c r="BY3894" s="256"/>
      <c r="BZ3894" s="256"/>
      <c r="CA3894" s="267"/>
      <c r="CB3894" s="267"/>
      <c r="CC3894" s="274"/>
      <c r="CD3894" s="267"/>
      <c r="CE3894" s="267"/>
      <c r="CF3894" s="267"/>
      <c r="CG3894" s="267"/>
      <c r="CH3894" s="267"/>
      <c r="CI3894" s="267"/>
      <c r="CJ3894" s="267"/>
      <c r="CK3894" s="267"/>
      <c r="CL3894" s="265"/>
      <c r="CM3894" s="272"/>
      <c r="CN3894" s="264"/>
      <c r="CO3894" s="209"/>
      <c r="CP3894" s="226"/>
      <c r="CQ3894" s="226"/>
      <c r="CR3894" s="226"/>
      <c r="CS3894" s="210"/>
      <c r="CT3894" s="210"/>
      <c r="CU3894" s="210"/>
      <c r="CV3894" s="210"/>
      <c r="CW3894" s="210"/>
      <c r="CX3894" s="210"/>
      <c r="CY3894" s="210"/>
      <c r="CZ3894" s="210"/>
      <c r="DA3894" s="210"/>
    </row>
    <row r="3895" spans="1:105" s="120" customFormat="1" ht="15" customHeight="1">
      <c r="A3895" s="228"/>
      <c r="B3895" s="595"/>
      <c r="C3895" s="733"/>
      <c r="D3895" s="591"/>
      <c r="E3895" s="588"/>
      <c r="F3895" s="244"/>
      <c r="G3895" s="123">
        <v>3.9</v>
      </c>
      <c r="H3895" s="85"/>
      <c r="I3895" s="85"/>
      <c r="J3895" s="85"/>
      <c r="K3895" s="85"/>
      <c r="L3895" s="85"/>
      <c r="M3895" s="85"/>
      <c r="N3895" s="85"/>
      <c r="O3895" s="85"/>
      <c r="P3895" s="85"/>
      <c r="Q3895" s="85"/>
      <c r="R3895" s="85"/>
      <c r="S3895" s="85"/>
      <c r="T3895" s="85"/>
      <c r="U3895" s="85"/>
      <c r="V3895" s="85"/>
      <c r="W3895" s="85"/>
      <c r="X3895" s="85"/>
      <c r="Y3895" s="85"/>
      <c r="Z3895" s="85"/>
      <c r="AA3895" s="85"/>
      <c r="AB3895" s="85"/>
      <c r="AC3895" s="81"/>
      <c r="AD3895" s="81"/>
      <c r="AE3895" s="81"/>
      <c r="AF3895" s="81"/>
      <c r="AG3895" s="81"/>
      <c r="AH3895" s="81"/>
      <c r="AI3895" s="81"/>
      <c r="AJ3895" s="81"/>
      <c r="AK3895" s="81"/>
      <c r="AL3895" s="81"/>
      <c r="AM3895" s="240"/>
      <c r="AN3895" s="240"/>
      <c r="AO3895" s="240"/>
      <c r="AP3895" s="240"/>
      <c r="AQ3895" s="240"/>
      <c r="AR3895" s="240"/>
      <c r="AS3895" s="240"/>
      <c r="AT3895" s="256"/>
      <c r="AU3895" s="256"/>
      <c r="AV3895" s="259"/>
      <c r="AW3895" s="259"/>
      <c r="AX3895" s="256"/>
      <c r="AY3895" s="256"/>
      <c r="AZ3895" s="256"/>
      <c r="BA3895" s="256"/>
      <c r="BB3895" s="256"/>
      <c r="BC3895" s="256"/>
      <c r="BD3895" s="256"/>
      <c r="BE3895" s="256"/>
      <c r="BF3895" s="256"/>
      <c r="BG3895" s="256"/>
      <c r="BH3895" s="256"/>
      <c r="BI3895" s="256"/>
      <c r="BJ3895" s="256"/>
      <c r="BK3895" s="256"/>
      <c r="BL3895" s="262"/>
      <c r="BM3895" s="262"/>
      <c r="BN3895" s="262"/>
      <c r="BO3895" s="262"/>
      <c r="BP3895" s="262"/>
      <c r="BQ3895" s="262"/>
      <c r="BR3895" s="270"/>
      <c r="BS3895" s="270"/>
      <c r="BT3895" s="270"/>
      <c r="BU3895" s="270"/>
      <c r="BV3895" s="270"/>
      <c r="BW3895" s="270"/>
      <c r="BX3895" s="256"/>
      <c r="BY3895" s="256"/>
      <c r="BZ3895" s="256"/>
      <c r="CA3895" s="267"/>
      <c r="CB3895" s="267"/>
      <c r="CC3895" s="274"/>
      <c r="CD3895" s="267"/>
      <c r="CE3895" s="267"/>
      <c r="CF3895" s="267"/>
      <c r="CG3895" s="267"/>
      <c r="CH3895" s="267"/>
      <c r="CI3895" s="267"/>
      <c r="CJ3895" s="267"/>
      <c r="CK3895" s="267"/>
      <c r="CL3895" s="265"/>
      <c r="CM3895" s="272"/>
      <c r="CN3895" s="264"/>
      <c r="CO3895" s="209"/>
      <c r="CP3895" s="226"/>
      <c r="CQ3895" s="226"/>
      <c r="CR3895" s="226"/>
      <c r="CS3895" s="210"/>
      <c r="CT3895" s="210"/>
      <c r="CU3895" s="210"/>
      <c r="CV3895" s="210"/>
      <c r="CW3895" s="210"/>
      <c r="CX3895" s="210"/>
      <c r="CY3895" s="210"/>
      <c r="CZ3895" s="210"/>
      <c r="DA3895" s="210"/>
    </row>
    <row r="3896" spans="1:105" s="120" customFormat="1" ht="15" customHeight="1">
      <c r="A3896" s="229"/>
      <c r="B3896" s="596"/>
      <c r="C3896" s="734"/>
      <c r="D3896" s="592"/>
      <c r="E3896" s="589"/>
      <c r="F3896" s="245" t="s">
        <v>83</v>
      </c>
      <c r="G3896" s="352"/>
      <c r="H3896" s="82"/>
      <c r="I3896" s="82"/>
      <c r="J3896" s="82"/>
      <c r="K3896" s="82"/>
      <c r="L3896" s="82"/>
      <c r="M3896" s="82"/>
      <c r="N3896" s="82"/>
      <c r="O3896" s="82"/>
      <c r="P3896" s="82"/>
      <c r="Q3896" s="82"/>
      <c r="R3896" s="82"/>
      <c r="S3896" s="82"/>
      <c r="T3896" s="82"/>
      <c r="U3896" s="82"/>
      <c r="V3896" s="82"/>
      <c r="W3896" s="82"/>
      <c r="X3896" s="82"/>
      <c r="Y3896" s="82"/>
      <c r="Z3896" s="82"/>
      <c r="AA3896" s="82"/>
      <c r="AB3896" s="82"/>
      <c r="AC3896" s="35"/>
      <c r="AD3896" s="35"/>
      <c r="AE3896" s="35"/>
      <c r="AF3896" s="35"/>
      <c r="AG3896" s="35"/>
      <c r="AH3896" s="35"/>
      <c r="AI3896" s="35"/>
      <c r="AJ3896" s="35"/>
      <c r="AK3896" s="35"/>
      <c r="AL3896" s="35"/>
      <c r="AM3896" s="241"/>
      <c r="AN3896" s="241"/>
      <c r="AO3896" s="241"/>
      <c r="AP3896" s="241"/>
      <c r="AQ3896" s="241"/>
      <c r="AR3896" s="241"/>
      <c r="AS3896" s="241"/>
      <c r="AT3896" s="257"/>
      <c r="AU3896" s="257"/>
      <c r="AV3896" s="260"/>
      <c r="AW3896" s="260"/>
      <c r="AX3896" s="257"/>
      <c r="AY3896" s="257"/>
      <c r="AZ3896" s="257"/>
      <c r="BA3896" s="257"/>
      <c r="BB3896" s="257"/>
      <c r="BC3896" s="257"/>
      <c r="BD3896" s="257"/>
      <c r="BE3896" s="257"/>
      <c r="BF3896" s="257"/>
      <c r="BG3896" s="257"/>
      <c r="BH3896" s="257"/>
      <c r="BI3896" s="257"/>
      <c r="BJ3896" s="257"/>
      <c r="BK3896" s="257"/>
      <c r="BL3896" s="263"/>
      <c r="BM3896" s="263"/>
      <c r="BN3896" s="263"/>
      <c r="BO3896" s="263"/>
      <c r="BP3896" s="263"/>
      <c r="BQ3896" s="263"/>
      <c r="BR3896" s="271"/>
      <c r="BS3896" s="271"/>
      <c r="BT3896" s="271"/>
      <c r="BU3896" s="271"/>
      <c r="BV3896" s="271"/>
      <c r="BW3896" s="271"/>
      <c r="BX3896" s="257"/>
      <c r="BY3896" s="257"/>
      <c r="BZ3896" s="257"/>
      <c r="CA3896" s="268"/>
      <c r="CB3896" s="268"/>
      <c r="CC3896" s="275"/>
      <c r="CD3896" s="268"/>
      <c r="CE3896" s="268"/>
      <c r="CF3896" s="268"/>
      <c r="CG3896" s="268"/>
      <c r="CH3896" s="268"/>
      <c r="CI3896" s="268"/>
      <c r="CJ3896" s="268"/>
      <c r="CK3896" s="268"/>
      <c r="CL3896" s="265"/>
      <c r="CM3896" s="272"/>
      <c r="CN3896" s="264"/>
      <c r="CO3896" s="209"/>
      <c r="CP3896" s="226"/>
      <c r="CQ3896" s="226"/>
      <c r="CR3896" s="226"/>
      <c r="CS3896" s="210"/>
      <c r="CT3896" s="210"/>
      <c r="CU3896" s="210"/>
      <c r="CV3896" s="210"/>
      <c r="CW3896" s="210"/>
      <c r="CX3896" s="210"/>
      <c r="CY3896" s="210"/>
      <c r="CZ3896" s="210"/>
      <c r="DA3896" s="210"/>
    </row>
    <row r="3897" spans="1:105" s="120" customFormat="1" ht="15" customHeight="1">
      <c r="A3897" s="227">
        <f t="shared" si="1207"/>
        <v>483</v>
      </c>
      <c r="B3897" s="594" t="s">
        <v>1452</v>
      </c>
      <c r="C3897" s="587" t="s">
        <v>1460</v>
      </c>
      <c r="D3897" s="590" t="s">
        <v>1461</v>
      </c>
      <c r="E3897" s="593" t="s">
        <v>353</v>
      </c>
      <c r="F3897" s="253" t="s">
        <v>80</v>
      </c>
      <c r="G3897" s="351"/>
      <c r="H3897" s="82"/>
      <c r="I3897" s="82"/>
      <c r="J3897" s="82" t="s">
        <v>60</v>
      </c>
      <c r="K3897" s="82" t="s">
        <v>61</v>
      </c>
      <c r="L3897" s="82" t="s">
        <v>61</v>
      </c>
      <c r="M3897" s="82" t="s">
        <v>61</v>
      </c>
      <c r="N3897" s="82" t="s">
        <v>61</v>
      </c>
      <c r="O3897" s="82"/>
      <c r="P3897" s="82" t="s">
        <v>61</v>
      </c>
      <c r="Q3897" s="82" t="s">
        <v>61</v>
      </c>
      <c r="R3897" s="82" t="s">
        <v>61</v>
      </c>
      <c r="S3897" s="82" t="s">
        <v>61</v>
      </c>
      <c r="T3897" s="82" t="s">
        <v>61</v>
      </c>
      <c r="U3897" s="82" t="s">
        <v>61</v>
      </c>
      <c r="V3897" s="82"/>
      <c r="W3897" s="82" t="s">
        <v>60</v>
      </c>
      <c r="X3897" s="82" t="s">
        <v>60</v>
      </c>
      <c r="Y3897" s="82" t="s">
        <v>60</v>
      </c>
      <c r="Z3897" s="82" t="s">
        <v>60</v>
      </c>
      <c r="AA3897" s="82" t="s">
        <v>60</v>
      </c>
      <c r="AB3897" s="82" t="s">
        <v>60</v>
      </c>
      <c r="AC3897" s="82"/>
      <c r="AD3897" s="82" t="s">
        <v>60</v>
      </c>
      <c r="AE3897" s="82" t="s">
        <v>60</v>
      </c>
      <c r="AF3897" s="82" t="s">
        <v>60</v>
      </c>
      <c r="AG3897" s="82" t="s">
        <v>60</v>
      </c>
      <c r="AH3897" s="82" t="s">
        <v>60</v>
      </c>
      <c r="AI3897" s="82" t="s">
        <v>1471</v>
      </c>
      <c r="AJ3897" s="82"/>
      <c r="AK3897" s="82" t="s">
        <v>61</v>
      </c>
      <c r="AL3897" s="82" t="s">
        <v>61</v>
      </c>
      <c r="AM3897" s="239">
        <f>COUNTIF(H3897:AL3897,"PH")+COUNTIF(H3897:AL3897,"PH/L")+COUNTIF(H3897:AL3897,"PM")</f>
        <v>0</v>
      </c>
      <c r="AN3897" s="239">
        <f>COUNTIF(H3897:AL3897,"PD")+COUNTIF(H3897:AL3897,"PDD")+COUNTIF(H3897:AL3897,"P/DS")/2+COUNTIF(H3897:AL3897,"PMD")</f>
        <v>0</v>
      </c>
      <c r="AO3897" s="239">
        <f>COUNTIF(H3897:AL3897,"PN")+COUNTIF(H3897:AL3897,"P/NS")/2+COUNTIF(H3897:AL3897,"PH")+COUNTIF(H3897:AL3897,"PH/F")/2+COUNTIF(H3897:AL3897,"PH/L")/2+COUNTIF(H3897:AL3897,"PM")</f>
        <v>0</v>
      </c>
      <c r="AP3897" s="239">
        <f>COUNTIF(H3897:AL3897,"BH")+COUNTIF(H3897:AL3897,"AL/BL")+COUNTIF(H3897:AL3897,"UL/BL")+COUNTIF(H3897:AL3897,"BM")</f>
        <v>0</v>
      </c>
      <c r="AQ3897" s="239">
        <f>COUNTIF(H3897:AL3897,"DS")+COUNTIF(H3897:AL3897,"AL/DS")/2+COUNTIF(H3897:AL3897,"UL/DS")/2+COUNTIF(H3897:AL3897,"CT")+COUNTIF(H3897:AL3897,"MD")</f>
        <v>12.5</v>
      </c>
      <c r="AR3897" s="239">
        <f>COUNTIF(H3897:AL3897,"NS")+COUNTIF(H3897:AL3897,"AL/NS")/2+COUNTIF(H3897:AL3897,"UL/NS")/2+COUNTIF(H3897:AL3897,"BH")+COUNTIF(H3897:AL3897,"AL/BF")/2+COUNTIF(H3897:AL3897,"AL/BL")/2+COUNTIF(H3897:AL3897,"UL/BL")/2+COUNTIF(H3897:AL3897,"UL/BF")/2+COUNTIF(H3897:AL3897,"BM")</f>
        <v>12</v>
      </c>
      <c r="AS3897" s="239">
        <f>COUNTIF(H3897:AL3897,"AL")+COUNTIF(H3897:AL3897,"AL/DS")/2+COUNTIF(H3897:AL3897,"AL/NS")/2+COUNTIF(H3897:AL3897,"NH")+COUNTIF(H3897:AL3897,"SL")+COUNTIF(H3897:AL3897,"NHD")+COUNTIF(H3897:AL3897,"B")+COUNTIF(H3897:AL3897,"HL")+COUNTIF(H3897:AL3897,"AL/BF")/2+COUNTIF(H3897:AL3897,"AL/BL")/2</f>
        <v>0</v>
      </c>
      <c r="AT3897" s="255">
        <f>COUNTIF(H3897:AL3897,"PD")+COUNTIF(H3897:AL3897,"PN")+COUNTIF(H3897:AL3897,"P/DS")/2+COUNTIF(H3897:AL3897,"P/NS")/2+COUNTIF(H3897:AL3897,"DS")+COUNTIF(H3897:AL3897,"NS")+COUNTIF(H3897:AL3897,"AL")+COUNTIF(H3897:AL3897,"AL/DS")+COUNTIF(H3897:AL3897,"AL/NS")+COUNTIF(H3897:AL3897,"NH")+COUNTIF(H3897:AL3897,"SL")+COUNTIF(H3897:AL3897,"UL/DS")/2+COUNTIF(H3897:AL3897,"UL/NS")/2+COUNTIF(H3897:AL3897,"CT")+COUNTIF(H3897:AL3897,"NHD")+COUNTIF(H3897:AL3897,"PDD")+COUNTIF(H3897:AL3897,"B")+COUNTIF(H3897:AL3897,"HL")+COUNTIF(H3897:AL3897,"PH")+COUNTIF(H3897:AL3897,"BH")+COUNTIF(H3897:AL3897,"AL/BF")+COUNTIF(H3897:AL3897,"AL/BL")+COUNTIF(H3897:AL3897,"UL/BF")/2+COUNTIF(H3897:AL3897,"UL/BL")/2+COUNTIF(H3897:AL3897,"PH/F")/2+COUNTIF(H3897:AL3897,"PH/L")/2+COUNTIF(H3897:AL3897,"MD")+COUNTIF(H3897:AL3897,"PMD")+COUNTIF(H3897:AL3897,"PM")+COUNTIF(H3897:AL3897,"BM")</f>
        <v>24.5</v>
      </c>
      <c r="AU3897" s="255">
        <f>COUNTIF(H3897:AL3897,"P/DS")/2+COUNTIF(H3897:AL3897,"P/NS")/2+COUNTIF(H3897:AL3897,"IL")+COUNTIF(H3897:AL3897,"NL")+COUNTIF(H3897:AL3897,"UL")+COUNTIF(H3897:AL3897,"UL/DS")/2+COUNTIF(H3897:AL3897,"UL/NS")/2+COUNTIF(H3897:AL3897,"KT")+COUNTIF(H3897:AL3897,"UL/BF")/2+COUNTIF(H3897:AL3897,"UL/BL")/2+COUNTIF(H3897:AL3897,"PH/F")/2+COUNTIF(H3897:AL3897,"PH/L")/2+COUNTIF(H3897:AL3897,"NB")</f>
        <v>0.5</v>
      </c>
      <c r="AV3897" s="258">
        <f>COUNTIF(H3897:AL3897,"PN")+COUNTIF(H3897:AL3897,"TVD")+COUNTIF(H3897:AL3897,"PH")+COUNTIF(H3897:AL3897,"PM")+COUNTIF(H3897:AL3897,"PDD")-COUNTIFS(H3897:AL3897,"PN",H3904:AL3904,"&gt;=3")-COUNTIFS(H3897:AL3897,"PM",H3904:AL3904,"&gt;=3")</f>
        <v>0</v>
      </c>
      <c r="AW3897" s="258">
        <f>COUNTIF(H3897:AL3897,"NS")+COUNTIF(H3897:AL3897,"D")+COUNTIF(H3897:AL3897,"BH")+COUNTIF(H3897:AL3897,"NHD")+COUNTIF(H3897:AL3897,"BM")-COUNTIFS(H3897:AL3897,"NS",H3904:AL3904,"&gt;=3")-COUNTIFS(H3897:AL3897,"BH",H3904:AL3904,"&gt;=3")-COUNTIFS(H3897:AL3897,"BM",H3904:AL3904,"&gt;=3")</f>
        <v>12</v>
      </c>
      <c r="AX3897" s="255">
        <f>COUNTIF(H3897:AL3897,"AL")+COUNTIF(H3897:AL3897,"AL/DS")/2+COUNTIF(H3897:AL3897,"AL/NS")/2+COUNTIF(H3897:AL3897,"AL/BF")+COUNTIF(H3897:AL3897,"AL/BL")/2</f>
        <v>0</v>
      </c>
      <c r="AY3897" s="255">
        <f>COUNTIF(H3897:AL3897,"SL")</f>
        <v>0</v>
      </c>
      <c r="AZ3897" s="255">
        <f>COUNTIF(H3897:AL3897,"NH")</f>
        <v>0</v>
      </c>
      <c r="BA3897" s="255">
        <f>COUNTIF(H3897:AL3897,"HL")</f>
        <v>0</v>
      </c>
      <c r="BB3897" s="255">
        <f>COUNTIF(G3897:AL3897,"P/DS")/2+COUNTIF(G3897:AL3897,"P/NS")/2+COUNTIF(G3897:AL3897,"UL")+COUNTIF(G3897:AL3897,"UL/DS")/2+COUNTIF(G3897:AL3897,"UL/NS")/2+COUNTIF(G3897:AL3897,"UL/BL")/2+COUNTIF(G3897:AL3897,"UL/BF")/2+COUNTIF(G3897:AL3897,"PH/F")/2+COUNTIF(G3897:AL3897,"PH/L")/2</f>
        <v>0.5</v>
      </c>
      <c r="BC3897" s="255">
        <f>COUNTIF(H3897:AL3897,"NB")</f>
        <v>0</v>
      </c>
      <c r="BD3897" s="255">
        <f>COUNTIF(H3897:AL3897,"NL")</f>
        <v>0</v>
      </c>
      <c r="BE3897" s="255">
        <f>COUNTIF(H3897:AL3897,"IL")</f>
        <v>0</v>
      </c>
      <c r="BF3897" s="255">
        <f>COUNTIF(H3897:AL3897,"KT")</f>
        <v>0</v>
      </c>
      <c r="BG3897" s="255">
        <f>COUNTIF(H3897:AL3897,"L70")</f>
        <v>0</v>
      </c>
      <c r="BH3897" s="255">
        <f>COUNTIF(H3897:AL3897,"MD")</f>
        <v>0</v>
      </c>
      <c r="BI3897" s="255">
        <f>COUNTIF(H3897:AL3897,"PMD")</f>
        <v>0</v>
      </c>
      <c r="BJ3897" s="255">
        <f>COUNTIF(H3897:AL3897,"PM")</f>
        <v>0</v>
      </c>
      <c r="BK3897" s="255">
        <f>COUNTIF(H3897:AL3897,"BM")</f>
        <v>0</v>
      </c>
      <c r="BL3897" s="261">
        <f>SUMIF(H3897:AL3897,"PD",H3898:AL3898)+SUMIF(H3897:AL3897,"PN",H3898:AL3898)+SUMIF(H3897:AL3897,"P/DS",H3898:AL3898)+SUMIF(H3897:AL3897,"PN/F",H3898:AL3898)+SUMIF(H3897:AL3897,"PN/L",H3898:AL3898)+SUMIF(H3897:AL3897,"TV",H3898:AL3898)+SUMIF(H3897:AL3897,"TVD",H3898:AL3898)+SUMIF(H3897:AL3897,"PDD",H3898:AL3898)</f>
        <v>0</v>
      </c>
      <c r="BM3897" s="261">
        <f>SUMIF(H3897:AL3897,"PD",H3899:AL3899)+SUMIF(H3897:AL3897,"PN",H3899:AL3899)+SUMIF(H3897:AL3897,"P/DS",H3899:AL3899)+SUMIF(H3897:AL3897,"PN/F",H3899:AL3899)+SUMIF(H3897:AL3897,"PN/L",H3899:AL3899)+SUMIF(H3897:AL3897,"TV",H3899:AL3899)+SUMIF(H3897:AL3897,"TVD",H3899:AL3899)+SUMIF(H3897:AL3897,"PDD",H3899:AL3899)+SUMIF(H3897:AL3897,"PMD",H3899:AL3899)</f>
        <v>0</v>
      </c>
      <c r="BN3897" s="261">
        <f>SUMIF(H3897:AL3897,"PD",H3900:AL3900)+SUMIF(H3897:AL3897,"PN",H3900:AL3900)+SUMIF(H3897:AL3897,"P/DS",H3900:AL3900)+SUMIF(H3897:AL3897,"PN/F",H3900:AL3900)+SUMIF(H3897:AL3897,"PN/L",H3900:AL3900)+SUMIF(H3897:AL3897,"TV",H3900:AL3900)+SUMIF(H3897:AL3897,"TVD",H3900:AL3900)</f>
        <v>0</v>
      </c>
      <c r="BO3897" s="261">
        <f>SUMIF(H3897:AL3897,"PD",H3901:AL3901)+SUMIF(H3897:AL3897,"PN",H3901:AL3901)+SUMIF(H3897:AL3897,"P/DS",H3901:AL3901)+SUMIF(H3897:AL3897,"PN/F",H3901:AL3901)+SUMIF(H3897:AL3897,"PN/L",H3901:AL3901)+SUMIF(H3897:AL3897,"TV",H3901:AL3901)+SUMIF(H3897:AL3897,"TVD",H3901:AL3901)</f>
        <v>0</v>
      </c>
      <c r="BP3897" s="261">
        <f>SUMIF(H3897:AL3897,"PD",H3902:AL3902)+SUMIF(H3897:AL3897,"PN",H3902:AL3902)+SUMIF(H3897:AL3897,"P/DS",H3902:AL3902)+SUMIF(H3897:AL3897,"PN/F",H3902:AL3902)+SUMIF(H3897:AL3897,"PN/L",H3902:AL3902)+SUMIF(H3897:AL3897,"TV",H3902:AL3902)+SUMIF(H3897:AL3897,"TVD",H3902:AL3902)+SUMIF(H3897:AL3897,"PDD",H3902:AL3902)+SUMIF(H3897:AL3897,"PH",H3902:AL3902)+SUMIF(H3897:AL3897,"PM",H3902:AL3902)</f>
        <v>0</v>
      </c>
      <c r="BQ3897" s="261">
        <f>SUMIF(H3897:AL3897,"PD",H3903:AL3903)+SUMIF(H3897:AL3897,"PN",H3903:AL3903)+SUMIF(H3897:AL3897,"P/DS",H3903:AL3903)+SUMIF(H3897:AL3897,"PN/F",H3903:AL3903)+SUMIF(H3897:AL3897,"PN/L",H3903:AL3903)+SUMIF(H3897:AL3897,"TV",H3903:AL3903)+SUMIF(H3897:AL3897,"TVD",H3903:AL3903)+SUMIF(H3897:AL3897,"PDD",H3903:AL3903)+SUMIF(H3897:AL3897,"PH",H3903:AL3903)+SUMIF(H3897:AL3897,"PM",H3903:AL3903)</f>
        <v>0</v>
      </c>
      <c r="BR3897" s="269">
        <f>SUM(H3898:AL3898)-BL3897</f>
        <v>30</v>
      </c>
      <c r="BS3897" s="269">
        <f>SUM(H3899:AL3899)-BM3897</f>
        <v>6</v>
      </c>
      <c r="BT3897" s="269">
        <f>SUM(H3900:AL3900)-BN3897</f>
        <v>0</v>
      </c>
      <c r="BU3897" s="269">
        <f>SUM(H3901:AL3901)-BO3897</f>
        <v>0</v>
      </c>
      <c r="BV3897" s="269">
        <f>SUM(H3902:AL3902)-BP3897</f>
        <v>0</v>
      </c>
      <c r="BW3897" s="269">
        <f>SUM(H3903:AL3903)-BQ3897</f>
        <v>0</v>
      </c>
      <c r="BX3897" s="255">
        <f>SUMIF(H3897:AL3897,"PD",H3904:AL3904)+SUMIF(H3897:AL3897,"PN",H3904:AL3904)+SUMIF(H3897:AL3897,"P/DS",H3904:AL3904)+SUMIF(H3897:AL3897,"PN/F",H3904:AL3904)+SUMIF(H3897:AL3897,"PN/L",H3904:AL3904)</f>
        <v>0</v>
      </c>
      <c r="BY3897" s="255">
        <f>SUM(H3904:AL3904)-BX3897</f>
        <v>0</v>
      </c>
      <c r="BZ3897" s="255">
        <f t="shared" ref="BZ3897" si="1210">+SUM(BL3897:BW3904)</f>
        <v>36</v>
      </c>
      <c r="CA3897" s="266">
        <f>(COUNTIFS(H3897:AL3897,"PD",H3898:AL3898,"&gt;=2"))*0.5-IF(CN3897="VP",COUNTIFS($H$16:$AL$16,"SAT",H3897:AL3897,"PD",H3898:AL3898,"&gt;=2"))*0.5</f>
        <v>0</v>
      </c>
      <c r="CB3897" s="266">
        <f>(COUNTIFS(H3897:AL3897,"PN",H3899:AL3899,"&gt;=0.5",H3898:AL3898,"&gt;=1.5"))*0.5+COUNTIFS(H3897:AL3897,"PDD",H3899:AL3899,"&gt;=0.5",H3898:AL3898,"&gt;=1.5")*0.5</f>
        <v>0</v>
      </c>
      <c r="CC3897" s="273">
        <f>(COUNTIFS(H3897:AL3897,"TV",H3899:AL3899,"&gt;=10"))*0.5+(COUNTIFS(H3897:AL3897,"PMD",H3899:AL3899,"&gt;=2"))*0.5</f>
        <v>0</v>
      </c>
      <c r="CD3897" s="266">
        <f>(COUNTIFS(H3897:AL3897,"TVD",H3901:AL3901,"&gt;=6.5",H3899:AL3899,"&gt;=3.5"))*0.5</f>
        <v>0</v>
      </c>
      <c r="CE3897" s="266">
        <f>(COUNTIFS(H3897:AL3897,"PD",H3902:AL3902,"&gt;=10"))*0.5</f>
        <v>0</v>
      </c>
      <c r="CF3897" s="266">
        <f>(COUNTIFS(H3897:AL3897,"PDD",H3902:AL3902,"&gt;=3.5",H3903:AL3903,"&gt;=6.5")+COUNTIFS(H3897:AL3897,"PH",H3903:AL3903,"&gt;=0.5",H3902:AL3902,"&gt;=1.5")+COUNTIFS(H3897:AL3897,"PM",H3903:AL3903,"&gt;=0.5",H3902:AL3902,"&gt;=1.5"))*0.5</f>
        <v>0</v>
      </c>
      <c r="CG3897" s="266">
        <f>(COUNTIFS(H3897:AL3897,"DS",H3898:AL3898,"&gt;=2")+COUNTIFS(H3897:AL3897,"AL/DS",H3898:AL3898,"&gt;=2"))*0.5-IF(CN3897="VP",COUNTIFS($H$16:$AL$16,"SAT",H3897:AL3897,"DS",H3898:AL3898,"&gt;=2"))*0.5</f>
        <v>1</v>
      </c>
      <c r="CH3897" s="266">
        <f>(COUNTIFS(H3897:AL3897,"NS",H3899:AL3899,"&gt;=0.5",H3898:AL3898,"&gt;=1.5")+COUNTIFS(H3897:AL3897,"AL/NS",H3899:AL3899,"&gt;=0.5",H3898:AL3898,"&gt;=1.5")+COUNTIFS(H3897:AL3897,"NHD",H3899:AL3899,"&gt;=4.5",H3902:AL3902,"&gt;=2",H3898:AL3898,"&gt;=1.5"))*0.5</f>
        <v>6</v>
      </c>
      <c r="CI3897" s="266">
        <f>(COUNTIF(H3899:AL3899,"&gt;=10")+COUNTIFS(H3897:AL3897,"MD",H3899:AL3899,"&gt;=2")-COUNTIFS(H3897:AL3897,"TV",H3899:AL3899,"&gt;=10"))*0.5</f>
        <v>0</v>
      </c>
      <c r="CJ3897" s="266">
        <f>(COUNTIFS(H3897:AL3897,"D",H3901:AL3901,"&gt;=6.5",H3899:AL3899,"&gt;=3.5"))*0.5</f>
        <v>0</v>
      </c>
      <c r="CK3897" s="266">
        <f>(COUNTIF(H3902:AL3902,"&gt;=10")-COUNTIFS(H3897:AL3897,"PD",H3902:AL3902,"&gt;=10"))*0.5</f>
        <v>0</v>
      </c>
      <c r="CL3897" s="265">
        <f>(COUNTIFS(H3897:AL3897,"NHD",H3902:AL3902,"&gt;=3.5",H3903:AL3903,"&gt;=6.5")+COUNTIFS(H3897:AL3897,"BH",H3902:AL3902,"&gt;=1.5",H3903:AL3903,"&gt;=0.5")+COUNTIFS(H3897:AL3897,"BM",H3902:AL3902,"&gt;=1.5",H3903:AL3903,"&gt;=0.5")+COUNTIFS(H3897:AL3897,"D",H3902:AL3902,"&gt;=1.5",H3903:AL3903,"&gt;=0.5"))*0.5</f>
        <v>0</v>
      </c>
      <c r="CM3897" s="272"/>
      <c r="CN3897" s="264" t="s">
        <v>723</v>
      </c>
      <c r="CO3897" s="177">
        <f t="shared" ref="CO3897" si="1211">+AM3897+AN3897+AO3897+AP3897+AQ3897+AR3897+AS3897+AU3897+BG3897</f>
        <v>25</v>
      </c>
      <c r="CP3897" s="225">
        <f>+SUM(I3898:I3903)-I3904</f>
        <v>0</v>
      </c>
      <c r="CQ3897" s="225">
        <f>+SUM(J3898:J3903)-J3904</f>
        <v>0</v>
      </c>
      <c r="CR3897" s="225">
        <f>+SUM(K3898:K3903)-K3904</f>
        <v>2.5</v>
      </c>
      <c r="CS3897" s="178"/>
      <c r="CT3897" s="178"/>
      <c r="CU3897" s="178"/>
      <c r="CV3897" s="178"/>
      <c r="CW3897" s="178"/>
      <c r="CX3897" s="178"/>
      <c r="CY3897" s="178"/>
      <c r="CZ3897" s="178"/>
      <c r="DA3897" s="178"/>
    </row>
    <row r="3898" spans="1:105" s="120" customFormat="1" ht="15" customHeight="1">
      <c r="A3898" s="228"/>
      <c r="B3898" s="595"/>
      <c r="C3898" s="733"/>
      <c r="D3898" s="591"/>
      <c r="E3898" s="588"/>
      <c r="F3898" s="242" t="s">
        <v>82</v>
      </c>
      <c r="G3898" s="121">
        <v>1.5</v>
      </c>
      <c r="H3898" s="83"/>
      <c r="I3898" s="83"/>
      <c r="J3898" s="83"/>
      <c r="K3898" s="83">
        <v>2</v>
      </c>
      <c r="L3898" s="83">
        <v>2</v>
      </c>
      <c r="M3898" s="83">
        <v>2</v>
      </c>
      <c r="N3898" s="83">
        <v>2</v>
      </c>
      <c r="O3898" s="83"/>
      <c r="P3898" s="83">
        <v>2</v>
      </c>
      <c r="Q3898" s="83">
        <v>2</v>
      </c>
      <c r="R3898" s="83">
        <v>2</v>
      </c>
      <c r="S3898" s="83">
        <v>2</v>
      </c>
      <c r="T3898" s="83">
        <v>2</v>
      </c>
      <c r="U3898" s="83">
        <v>2</v>
      </c>
      <c r="V3898" s="83"/>
      <c r="W3898" s="83"/>
      <c r="X3898" s="83"/>
      <c r="Y3898" s="83">
        <v>2.5</v>
      </c>
      <c r="Z3898" s="83"/>
      <c r="AA3898" s="83"/>
      <c r="AB3898" s="83">
        <v>1</v>
      </c>
      <c r="AC3898" s="79"/>
      <c r="AD3898" s="79"/>
      <c r="AE3898" s="79"/>
      <c r="AF3898" s="79"/>
      <c r="AG3898" s="79"/>
      <c r="AH3898" s="79">
        <v>2.5</v>
      </c>
      <c r="AI3898" s="79"/>
      <c r="AJ3898" s="79"/>
      <c r="AK3898" s="79">
        <v>2</v>
      </c>
      <c r="AL3898" s="79">
        <v>2</v>
      </c>
      <c r="AM3898" s="240"/>
      <c r="AN3898" s="240"/>
      <c r="AO3898" s="240"/>
      <c r="AP3898" s="240"/>
      <c r="AQ3898" s="240"/>
      <c r="AR3898" s="240"/>
      <c r="AS3898" s="240"/>
      <c r="AT3898" s="256"/>
      <c r="AU3898" s="256"/>
      <c r="AV3898" s="259"/>
      <c r="AW3898" s="259"/>
      <c r="AX3898" s="256"/>
      <c r="AY3898" s="256"/>
      <c r="AZ3898" s="256"/>
      <c r="BA3898" s="256"/>
      <c r="BB3898" s="256"/>
      <c r="BC3898" s="256"/>
      <c r="BD3898" s="256"/>
      <c r="BE3898" s="256"/>
      <c r="BF3898" s="256"/>
      <c r="BG3898" s="256"/>
      <c r="BH3898" s="256"/>
      <c r="BI3898" s="256"/>
      <c r="BJ3898" s="256"/>
      <c r="BK3898" s="256"/>
      <c r="BL3898" s="262"/>
      <c r="BM3898" s="262"/>
      <c r="BN3898" s="262"/>
      <c r="BO3898" s="262"/>
      <c r="BP3898" s="262"/>
      <c r="BQ3898" s="262"/>
      <c r="BR3898" s="270"/>
      <c r="BS3898" s="270"/>
      <c r="BT3898" s="270"/>
      <c r="BU3898" s="270"/>
      <c r="BV3898" s="270"/>
      <c r="BW3898" s="270"/>
      <c r="BX3898" s="256"/>
      <c r="BY3898" s="256"/>
      <c r="BZ3898" s="256"/>
      <c r="CA3898" s="267"/>
      <c r="CB3898" s="267"/>
      <c r="CC3898" s="274"/>
      <c r="CD3898" s="267"/>
      <c r="CE3898" s="267"/>
      <c r="CF3898" s="267"/>
      <c r="CG3898" s="267"/>
      <c r="CH3898" s="267"/>
      <c r="CI3898" s="267"/>
      <c r="CJ3898" s="267"/>
      <c r="CK3898" s="267"/>
      <c r="CL3898" s="265"/>
      <c r="CM3898" s="272"/>
      <c r="CN3898" s="264"/>
      <c r="CO3898" s="177"/>
      <c r="CP3898" s="226"/>
      <c r="CQ3898" s="226"/>
      <c r="CR3898" s="226"/>
      <c r="CS3898" s="178"/>
      <c r="CT3898" s="178"/>
      <c r="CU3898" s="178"/>
      <c r="CV3898" s="178"/>
      <c r="CW3898" s="178"/>
      <c r="CX3898" s="178"/>
      <c r="CY3898" s="178"/>
      <c r="CZ3898" s="178"/>
      <c r="DA3898" s="178"/>
    </row>
    <row r="3899" spans="1:105" s="120" customFormat="1" ht="15" customHeight="1">
      <c r="A3899" s="228"/>
      <c r="B3899" s="595"/>
      <c r="C3899" s="733"/>
      <c r="D3899" s="591"/>
      <c r="E3899" s="588"/>
      <c r="F3899" s="243"/>
      <c r="G3899" s="122">
        <v>2</v>
      </c>
      <c r="H3899" s="84"/>
      <c r="I3899" s="84"/>
      <c r="J3899" s="84"/>
      <c r="K3899" s="84">
        <v>0.5</v>
      </c>
      <c r="L3899" s="84">
        <v>0.5</v>
      </c>
      <c r="M3899" s="84">
        <v>0.5</v>
      </c>
      <c r="N3899" s="84">
        <v>0.5</v>
      </c>
      <c r="O3899" s="84"/>
      <c r="P3899" s="84">
        <v>0.5</v>
      </c>
      <c r="Q3899" s="84">
        <v>0.5</v>
      </c>
      <c r="R3899" s="84">
        <v>0.5</v>
      </c>
      <c r="S3899" s="84">
        <v>0.5</v>
      </c>
      <c r="T3899" s="84">
        <v>0.5</v>
      </c>
      <c r="U3899" s="84">
        <v>0.5</v>
      </c>
      <c r="V3899" s="84"/>
      <c r="W3899" s="84"/>
      <c r="X3899" s="84"/>
      <c r="Y3899" s="84"/>
      <c r="Z3899" s="84"/>
      <c r="AA3899" s="84"/>
      <c r="AB3899" s="84"/>
      <c r="AC3899" s="80"/>
      <c r="AD3899" s="80"/>
      <c r="AE3899" s="80"/>
      <c r="AF3899" s="80"/>
      <c r="AG3899" s="80"/>
      <c r="AH3899" s="80"/>
      <c r="AI3899" s="80"/>
      <c r="AJ3899" s="80"/>
      <c r="AK3899" s="80">
        <v>0.5</v>
      </c>
      <c r="AL3899" s="80">
        <v>0.5</v>
      </c>
      <c r="AM3899" s="240"/>
      <c r="AN3899" s="240"/>
      <c r="AO3899" s="240"/>
      <c r="AP3899" s="240"/>
      <c r="AQ3899" s="240"/>
      <c r="AR3899" s="240"/>
      <c r="AS3899" s="240"/>
      <c r="AT3899" s="256"/>
      <c r="AU3899" s="256"/>
      <c r="AV3899" s="259"/>
      <c r="AW3899" s="259"/>
      <c r="AX3899" s="256"/>
      <c r="AY3899" s="256"/>
      <c r="AZ3899" s="256"/>
      <c r="BA3899" s="256"/>
      <c r="BB3899" s="256"/>
      <c r="BC3899" s="256"/>
      <c r="BD3899" s="256"/>
      <c r="BE3899" s="256"/>
      <c r="BF3899" s="256"/>
      <c r="BG3899" s="256"/>
      <c r="BH3899" s="256"/>
      <c r="BI3899" s="256"/>
      <c r="BJ3899" s="256"/>
      <c r="BK3899" s="256"/>
      <c r="BL3899" s="262"/>
      <c r="BM3899" s="262"/>
      <c r="BN3899" s="262"/>
      <c r="BO3899" s="262"/>
      <c r="BP3899" s="262"/>
      <c r="BQ3899" s="262"/>
      <c r="BR3899" s="270"/>
      <c r="BS3899" s="270"/>
      <c r="BT3899" s="270"/>
      <c r="BU3899" s="270"/>
      <c r="BV3899" s="270"/>
      <c r="BW3899" s="270"/>
      <c r="BX3899" s="256"/>
      <c r="BY3899" s="256"/>
      <c r="BZ3899" s="256"/>
      <c r="CA3899" s="267"/>
      <c r="CB3899" s="267"/>
      <c r="CC3899" s="274"/>
      <c r="CD3899" s="267"/>
      <c r="CE3899" s="267"/>
      <c r="CF3899" s="267"/>
      <c r="CG3899" s="267"/>
      <c r="CH3899" s="267"/>
      <c r="CI3899" s="267"/>
      <c r="CJ3899" s="267"/>
      <c r="CK3899" s="267"/>
      <c r="CL3899" s="265"/>
      <c r="CM3899" s="272"/>
      <c r="CN3899" s="264"/>
      <c r="CO3899" s="177"/>
      <c r="CP3899" s="226"/>
      <c r="CQ3899" s="226"/>
      <c r="CR3899" s="226"/>
      <c r="CS3899" s="178"/>
      <c r="CT3899" s="178"/>
      <c r="CU3899" s="178"/>
      <c r="CV3899" s="178"/>
      <c r="CW3899" s="178"/>
      <c r="CX3899" s="178"/>
      <c r="CY3899" s="178"/>
      <c r="CZ3899" s="178"/>
      <c r="DA3899" s="178"/>
    </row>
    <row r="3900" spans="1:105" s="120" customFormat="1" ht="15" customHeight="1">
      <c r="A3900" s="228"/>
      <c r="B3900" s="595"/>
      <c r="C3900" s="733"/>
      <c r="D3900" s="591"/>
      <c r="E3900" s="588"/>
      <c r="F3900" s="243"/>
      <c r="G3900" s="122">
        <v>2.1</v>
      </c>
      <c r="H3900" s="84"/>
      <c r="I3900" s="84"/>
      <c r="J3900" s="84"/>
      <c r="K3900" s="84"/>
      <c r="L3900" s="84"/>
      <c r="M3900" s="84"/>
      <c r="N3900" s="84"/>
      <c r="O3900" s="84"/>
      <c r="P3900" s="84"/>
      <c r="Q3900" s="84"/>
      <c r="R3900" s="84"/>
      <c r="S3900" s="84"/>
      <c r="T3900" s="84"/>
      <c r="U3900" s="84"/>
      <c r="V3900" s="84"/>
      <c r="W3900" s="84"/>
      <c r="X3900" s="84"/>
      <c r="Y3900" s="84"/>
      <c r="Z3900" s="84"/>
      <c r="AA3900" s="84"/>
      <c r="AB3900" s="84"/>
      <c r="AC3900" s="80"/>
      <c r="AD3900" s="80"/>
      <c r="AE3900" s="80"/>
      <c r="AF3900" s="80"/>
      <c r="AG3900" s="80"/>
      <c r="AH3900" s="80"/>
      <c r="AI3900" s="80"/>
      <c r="AJ3900" s="80"/>
      <c r="AK3900" s="80"/>
      <c r="AL3900" s="80"/>
      <c r="AM3900" s="240"/>
      <c r="AN3900" s="240"/>
      <c r="AO3900" s="240"/>
      <c r="AP3900" s="240"/>
      <c r="AQ3900" s="240"/>
      <c r="AR3900" s="240"/>
      <c r="AS3900" s="240"/>
      <c r="AT3900" s="256"/>
      <c r="AU3900" s="256"/>
      <c r="AV3900" s="259"/>
      <c r="AW3900" s="259"/>
      <c r="AX3900" s="256"/>
      <c r="AY3900" s="256"/>
      <c r="AZ3900" s="256"/>
      <c r="BA3900" s="256"/>
      <c r="BB3900" s="256"/>
      <c r="BC3900" s="256"/>
      <c r="BD3900" s="256"/>
      <c r="BE3900" s="256"/>
      <c r="BF3900" s="256"/>
      <c r="BG3900" s="256"/>
      <c r="BH3900" s="256"/>
      <c r="BI3900" s="256"/>
      <c r="BJ3900" s="256"/>
      <c r="BK3900" s="256"/>
      <c r="BL3900" s="262"/>
      <c r="BM3900" s="262"/>
      <c r="BN3900" s="262"/>
      <c r="BO3900" s="262"/>
      <c r="BP3900" s="262"/>
      <c r="BQ3900" s="262"/>
      <c r="BR3900" s="270"/>
      <c r="BS3900" s="270"/>
      <c r="BT3900" s="270"/>
      <c r="BU3900" s="270"/>
      <c r="BV3900" s="270"/>
      <c r="BW3900" s="270"/>
      <c r="BX3900" s="256"/>
      <c r="BY3900" s="256"/>
      <c r="BZ3900" s="256"/>
      <c r="CA3900" s="267"/>
      <c r="CB3900" s="267"/>
      <c r="CC3900" s="274"/>
      <c r="CD3900" s="267"/>
      <c r="CE3900" s="267"/>
      <c r="CF3900" s="267"/>
      <c r="CG3900" s="267"/>
      <c r="CH3900" s="267"/>
      <c r="CI3900" s="267"/>
      <c r="CJ3900" s="267"/>
      <c r="CK3900" s="267"/>
      <c r="CL3900" s="265"/>
      <c r="CM3900" s="272"/>
      <c r="CN3900" s="264"/>
      <c r="CO3900" s="177"/>
      <c r="CP3900" s="226"/>
      <c r="CQ3900" s="226"/>
      <c r="CR3900" s="226"/>
      <c r="CS3900" s="178"/>
      <c r="CT3900" s="178"/>
      <c r="CU3900" s="178"/>
      <c r="CV3900" s="178"/>
      <c r="CW3900" s="178"/>
      <c r="CX3900" s="178"/>
      <c r="CY3900" s="178"/>
      <c r="CZ3900" s="178"/>
      <c r="DA3900" s="178"/>
    </row>
    <row r="3901" spans="1:105" s="120" customFormat="1" ht="15" customHeight="1">
      <c r="A3901" s="228"/>
      <c r="B3901" s="595"/>
      <c r="C3901" s="733"/>
      <c r="D3901" s="591"/>
      <c r="E3901" s="588"/>
      <c r="F3901" s="243"/>
      <c r="G3901" s="122">
        <v>2.7</v>
      </c>
      <c r="H3901" s="84"/>
      <c r="I3901" s="84"/>
      <c r="J3901" s="84"/>
      <c r="K3901" s="84"/>
      <c r="L3901" s="84"/>
      <c r="M3901" s="84"/>
      <c r="N3901" s="84"/>
      <c r="O3901" s="84"/>
      <c r="P3901" s="84"/>
      <c r="Q3901" s="84"/>
      <c r="R3901" s="84"/>
      <c r="S3901" s="84"/>
      <c r="T3901" s="84"/>
      <c r="U3901" s="84"/>
      <c r="V3901" s="84"/>
      <c r="W3901" s="84"/>
      <c r="X3901" s="84"/>
      <c r="Y3901" s="84"/>
      <c r="Z3901" s="84"/>
      <c r="AA3901" s="84"/>
      <c r="AB3901" s="84"/>
      <c r="AC3901" s="80"/>
      <c r="AD3901" s="80"/>
      <c r="AE3901" s="80"/>
      <c r="AF3901" s="80"/>
      <c r="AG3901" s="80"/>
      <c r="AH3901" s="80"/>
      <c r="AI3901" s="80"/>
      <c r="AJ3901" s="80"/>
      <c r="AK3901" s="80"/>
      <c r="AL3901" s="80"/>
      <c r="AM3901" s="240"/>
      <c r="AN3901" s="240"/>
      <c r="AO3901" s="240"/>
      <c r="AP3901" s="240"/>
      <c r="AQ3901" s="240"/>
      <c r="AR3901" s="240"/>
      <c r="AS3901" s="240"/>
      <c r="AT3901" s="256"/>
      <c r="AU3901" s="256"/>
      <c r="AV3901" s="259"/>
      <c r="AW3901" s="259"/>
      <c r="AX3901" s="256"/>
      <c r="AY3901" s="256"/>
      <c r="AZ3901" s="256"/>
      <c r="BA3901" s="256"/>
      <c r="BB3901" s="256"/>
      <c r="BC3901" s="256"/>
      <c r="BD3901" s="256"/>
      <c r="BE3901" s="256"/>
      <c r="BF3901" s="256"/>
      <c r="BG3901" s="256"/>
      <c r="BH3901" s="256"/>
      <c r="BI3901" s="256"/>
      <c r="BJ3901" s="256"/>
      <c r="BK3901" s="256"/>
      <c r="BL3901" s="262"/>
      <c r="BM3901" s="262"/>
      <c r="BN3901" s="262"/>
      <c r="BO3901" s="262"/>
      <c r="BP3901" s="262"/>
      <c r="BQ3901" s="262"/>
      <c r="BR3901" s="270"/>
      <c r="BS3901" s="270"/>
      <c r="BT3901" s="270"/>
      <c r="BU3901" s="270"/>
      <c r="BV3901" s="270"/>
      <c r="BW3901" s="270"/>
      <c r="BX3901" s="256"/>
      <c r="BY3901" s="256"/>
      <c r="BZ3901" s="256"/>
      <c r="CA3901" s="267"/>
      <c r="CB3901" s="267"/>
      <c r="CC3901" s="274"/>
      <c r="CD3901" s="267"/>
      <c r="CE3901" s="267"/>
      <c r="CF3901" s="267"/>
      <c r="CG3901" s="267"/>
      <c r="CH3901" s="267"/>
      <c r="CI3901" s="267"/>
      <c r="CJ3901" s="267"/>
      <c r="CK3901" s="267"/>
      <c r="CL3901" s="265"/>
      <c r="CM3901" s="272"/>
      <c r="CN3901" s="264"/>
      <c r="CO3901" s="177"/>
      <c r="CP3901" s="226"/>
      <c r="CQ3901" s="226"/>
      <c r="CR3901" s="226"/>
      <c r="CS3901" s="178"/>
      <c r="CT3901" s="178"/>
      <c r="CU3901" s="178"/>
      <c r="CV3901" s="178"/>
      <c r="CW3901" s="178"/>
      <c r="CX3901" s="178"/>
      <c r="CY3901" s="178"/>
      <c r="CZ3901" s="178"/>
      <c r="DA3901" s="178"/>
    </row>
    <row r="3902" spans="1:105" s="120" customFormat="1" ht="15" customHeight="1">
      <c r="A3902" s="228"/>
      <c r="B3902" s="595"/>
      <c r="C3902" s="733"/>
      <c r="D3902" s="591"/>
      <c r="E3902" s="588"/>
      <c r="F3902" s="243"/>
      <c r="G3902" s="122">
        <v>3</v>
      </c>
      <c r="H3902" s="84"/>
      <c r="I3902" s="84"/>
      <c r="J3902" s="84"/>
      <c r="K3902" s="84"/>
      <c r="L3902" s="84"/>
      <c r="M3902" s="84"/>
      <c r="N3902" s="84"/>
      <c r="O3902" s="84"/>
      <c r="P3902" s="84"/>
      <c r="Q3902" s="84"/>
      <c r="R3902" s="84"/>
      <c r="S3902" s="84"/>
      <c r="T3902" s="84"/>
      <c r="U3902" s="84"/>
      <c r="V3902" s="84"/>
      <c r="W3902" s="84"/>
      <c r="X3902" s="84"/>
      <c r="Y3902" s="84"/>
      <c r="Z3902" s="84"/>
      <c r="AA3902" s="84"/>
      <c r="AB3902" s="84"/>
      <c r="AC3902" s="80"/>
      <c r="AD3902" s="80"/>
      <c r="AE3902" s="80"/>
      <c r="AF3902" s="80"/>
      <c r="AG3902" s="80"/>
      <c r="AH3902" s="80"/>
      <c r="AI3902" s="80"/>
      <c r="AJ3902" s="80"/>
      <c r="AK3902" s="80"/>
      <c r="AL3902" s="80"/>
      <c r="AM3902" s="240"/>
      <c r="AN3902" s="240"/>
      <c r="AO3902" s="240"/>
      <c r="AP3902" s="240"/>
      <c r="AQ3902" s="240"/>
      <c r="AR3902" s="240"/>
      <c r="AS3902" s="240"/>
      <c r="AT3902" s="256"/>
      <c r="AU3902" s="256"/>
      <c r="AV3902" s="259"/>
      <c r="AW3902" s="259"/>
      <c r="AX3902" s="256"/>
      <c r="AY3902" s="256"/>
      <c r="AZ3902" s="256"/>
      <c r="BA3902" s="256"/>
      <c r="BB3902" s="256"/>
      <c r="BC3902" s="256"/>
      <c r="BD3902" s="256"/>
      <c r="BE3902" s="256"/>
      <c r="BF3902" s="256"/>
      <c r="BG3902" s="256"/>
      <c r="BH3902" s="256"/>
      <c r="BI3902" s="256"/>
      <c r="BJ3902" s="256"/>
      <c r="BK3902" s="256"/>
      <c r="BL3902" s="262"/>
      <c r="BM3902" s="262"/>
      <c r="BN3902" s="262"/>
      <c r="BO3902" s="262"/>
      <c r="BP3902" s="262"/>
      <c r="BQ3902" s="262"/>
      <c r="BR3902" s="270"/>
      <c r="BS3902" s="270"/>
      <c r="BT3902" s="270"/>
      <c r="BU3902" s="270"/>
      <c r="BV3902" s="270"/>
      <c r="BW3902" s="270"/>
      <c r="BX3902" s="256"/>
      <c r="BY3902" s="256"/>
      <c r="BZ3902" s="256"/>
      <c r="CA3902" s="267"/>
      <c r="CB3902" s="267"/>
      <c r="CC3902" s="274"/>
      <c r="CD3902" s="267"/>
      <c r="CE3902" s="267"/>
      <c r="CF3902" s="267"/>
      <c r="CG3902" s="267"/>
      <c r="CH3902" s="267"/>
      <c r="CI3902" s="267"/>
      <c r="CJ3902" s="267"/>
      <c r="CK3902" s="267"/>
      <c r="CL3902" s="265"/>
      <c r="CM3902" s="272"/>
      <c r="CN3902" s="264"/>
      <c r="CO3902" s="177"/>
      <c r="CP3902" s="226"/>
      <c r="CQ3902" s="226"/>
      <c r="CR3902" s="226"/>
      <c r="CS3902" s="178"/>
      <c r="CT3902" s="178"/>
      <c r="CU3902" s="178"/>
      <c r="CV3902" s="178"/>
      <c r="CW3902" s="178"/>
      <c r="CX3902" s="178"/>
      <c r="CY3902" s="178"/>
      <c r="CZ3902" s="178"/>
      <c r="DA3902" s="178"/>
    </row>
    <row r="3903" spans="1:105" s="120" customFormat="1" ht="15" customHeight="1">
      <c r="A3903" s="228"/>
      <c r="B3903" s="595"/>
      <c r="C3903" s="733"/>
      <c r="D3903" s="591"/>
      <c r="E3903" s="588"/>
      <c r="F3903" s="244"/>
      <c r="G3903" s="123">
        <v>3.9</v>
      </c>
      <c r="H3903" s="85"/>
      <c r="I3903" s="85"/>
      <c r="J3903" s="85"/>
      <c r="K3903" s="85"/>
      <c r="L3903" s="85"/>
      <c r="M3903" s="85"/>
      <c r="N3903" s="85"/>
      <c r="O3903" s="85"/>
      <c r="P3903" s="85"/>
      <c r="Q3903" s="85"/>
      <c r="R3903" s="85"/>
      <c r="S3903" s="85"/>
      <c r="T3903" s="85"/>
      <c r="U3903" s="85"/>
      <c r="V3903" s="85"/>
      <c r="W3903" s="85"/>
      <c r="X3903" s="85"/>
      <c r="Y3903" s="85"/>
      <c r="Z3903" s="85"/>
      <c r="AA3903" s="85"/>
      <c r="AB3903" s="85"/>
      <c r="AC3903" s="81"/>
      <c r="AD3903" s="81"/>
      <c r="AE3903" s="81"/>
      <c r="AF3903" s="81"/>
      <c r="AG3903" s="81"/>
      <c r="AH3903" s="81"/>
      <c r="AI3903" s="81"/>
      <c r="AJ3903" s="81"/>
      <c r="AK3903" s="81"/>
      <c r="AL3903" s="81"/>
      <c r="AM3903" s="240"/>
      <c r="AN3903" s="240"/>
      <c r="AO3903" s="240"/>
      <c r="AP3903" s="240"/>
      <c r="AQ3903" s="240"/>
      <c r="AR3903" s="240"/>
      <c r="AS3903" s="240"/>
      <c r="AT3903" s="256"/>
      <c r="AU3903" s="256"/>
      <c r="AV3903" s="259"/>
      <c r="AW3903" s="259"/>
      <c r="AX3903" s="256"/>
      <c r="AY3903" s="256"/>
      <c r="AZ3903" s="256"/>
      <c r="BA3903" s="256"/>
      <c r="BB3903" s="256"/>
      <c r="BC3903" s="256"/>
      <c r="BD3903" s="256"/>
      <c r="BE3903" s="256"/>
      <c r="BF3903" s="256"/>
      <c r="BG3903" s="256"/>
      <c r="BH3903" s="256"/>
      <c r="BI3903" s="256"/>
      <c r="BJ3903" s="256"/>
      <c r="BK3903" s="256"/>
      <c r="BL3903" s="262"/>
      <c r="BM3903" s="262"/>
      <c r="BN3903" s="262"/>
      <c r="BO3903" s="262"/>
      <c r="BP3903" s="262"/>
      <c r="BQ3903" s="262"/>
      <c r="BR3903" s="270"/>
      <c r="BS3903" s="270"/>
      <c r="BT3903" s="270"/>
      <c r="BU3903" s="270"/>
      <c r="BV3903" s="270"/>
      <c r="BW3903" s="270"/>
      <c r="BX3903" s="256"/>
      <c r="BY3903" s="256"/>
      <c r="BZ3903" s="256"/>
      <c r="CA3903" s="267"/>
      <c r="CB3903" s="267"/>
      <c r="CC3903" s="274"/>
      <c r="CD3903" s="267"/>
      <c r="CE3903" s="267"/>
      <c r="CF3903" s="267"/>
      <c r="CG3903" s="267"/>
      <c r="CH3903" s="267"/>
      <c r="CI3903" s="267"/>
      <c r="CJ3903" s="267"/>
      <c r="CK3903" s="267"/>
      <c r="CL3903" s="265"/>
      <c r="CM3903" s="272"/>
      <c r="CN3903" s="264"/>
      <c r="CO3903" s="177"/>
      <c r="CP3903" s="226"/>
      <c r="CQ3903" s="226"/>
      <c r="CR3903" s="226"/>
      <c r="CS3903" s="178"/>
      <c r="CT3903" s="178"/>
      <c r="CU3903" s="178"/>
      <c r="CV3903" s="178"/>
      <c r="CW3903" s="178"/>
      <c r="CX3903" s="178"/>
      <c r="CY3903" s="178"/>
      <c r="CZ3903" s="178"/>
      <c r="DA3903" s="178"/>
    </row>
    <row r="3904" spans="1:105" s="120" customFormat="1" ht="15" customHeight="1">
      <c r="A3904" s="229"/>
      <c r="B3904" s="596"/>
      <c r="C3904" s="734"/>
      <c r="D3904" s="592"/>
      <c r="E3904" s="589"/>
      <c r="F3904" s="245" t="s">
        <v>83</v>
      </c>
      <c r="G3904" s="352"/>
      <c r="H3904" s="82"/>
      <c r="I3904" s="82"/>
      <c r="J3904" s="82"/>
      <c r="K3904" s="82"/>
      <c r="L3904" s="82"/>
      <c r="M3904" s="82"/>
      <c r="N3904" s="82"/>
      <c r="O3904" s="82"/>
      <c r="P3904" s="82"/>
      <c r="Q3904" s="82"/>
      <c r="R3904" s="82"/>
      <c r="S3904" s="82"/>
      <c r="T3904" s="82"/>
      <c r="U3904" s="82"/>
      <c r="V3904" s="82"/>
      <c r="W3904" s="82"/>
      <c r="X3904" s="82"/>
      <c r="Y3904" s="82"/>
      <c r="Z3904" s="82"/>
      <c r="AA3904" s="82"/>
      <c r="AB3904" s="82"/>
      <c r="AC3904" s="35"/>
      <c r="AD3904" s="35"/>
      <c r="AE3904" s="35"/>
      <c r="AF3904" s="35"/>
      <c r="AG3904" s="35"/>
      <c r="AH3904" s="35"/>
      <c r="AI3904" s="35"/>
      <c r="AJ3904" s="35"/>
      <c r="AK3904" s="35"/>
      <c r="AL3904" s="35"/>
      <c r="AM3904" s="241"/>
      <c r="AN3904" s="241"/>
      <c r="AO3904" s="241"/>
      <c r="AP3904" s="241"/>
      <c r="AQ3904" s="241"/>
      <c r="AR3904" s="241"/>
      <c r="AS3904" s="241"/>
      <c r="AT3904" s="257"/>
      <c r="AU3904" s="257"/>
      <c r="AV3904" s="260"/>
      <c r="AW3904" s="260"/>
      <c r="AX3904" s="257"/>
      <c r="AY3904" s="257"/>
      <c r="AZ3904" s="257"/>
      <c r="BA3904" s="257"/>
      <c r="BB3904" s="257"/>
      <c r="BC3904" s="257"/>
      <c r="BD3904" s="257"/>
      <c r="BE3904" s="257"/>
      <c r="BF3904" s="257"/>
      <c r="BG3904" s="257"/>
      <c r="BH3904" s="257"/>
      <c r="BI3904" s="257"/>
      <c r="BJ3904" s="257"/>
      <c r="BK3904" s="257"/>
      <c r="BL3904" s="263"/>
      <c r="BM3904" s="263"/>
      <c r="BN3904" s="263"/>
      <c r="BO3904" s="263"/>
      <c r="BP3904" s="263"/>
      <c r="BQ3904" s="263"/>
      <c r="BR3904" s="271"/>
      <c r="BS3904" s="271"/>
      <c r="BT3904" s="271"/>
      <c r="BU3904" s="271"/>
      <c r="BV3904" s="271"/>
      <c r="BW3904" s="271"/>
      <c r="BX3904" s="257"/>
      <c r="BY3904" s="257"/>
      <c r="BZ3904" s="257"/>
      <c r="CA3904" s="268"/>
      <c r="CB3904" s="268"/>
      <c r="CC3904" s="275"/>
      <c r="CD3904" s="268"/>
      <c r="CE3904" s="268"/>
      <c r="CF3904" s="268"/>
      <c r="CG3904" s="268"/>
      <c r="CH3904" s="268"/>
      <c r="CI3904" s="268"/>
      <c r="CJ3904" s="268"/>
      <c r="CK3904" s="268"/>
      <c r="CL3904" s="265"/>
      <c r="CM3904" s="272"/>
      <c r="CN3904" s="264"/>
      <c r="CO3904" s="177"/>
      <c r="CP3904" s="226"/>
      <c r="CQ3904" s="226"/>
      <c r="CR3904" s="226"/>
      <c r="CS3904" s="178"/>
      <c r="CT3904" s="178"/>
      <c r="CU3904" s="178"/>
      <c r="CV3904" s="178"/>
      <c r="CW3904" s="178"/>
      <c r="CX3904" s="178"/>
      <c r="CY3904" s="178"/>
      <c r="CZ3904" s="178"/>
      <c r="DA3904" s="178"/>
    </row>
    <row r="3905" spans="1:105" s="120" customFormat="1" ht="15" customHeight="1">
      <c r="A3905" s="227">
        <f t="shared" si="1207"/>
        <v>484</v>
      </c>
      <c r="B3905" s="594" t="s">
        <v>1453</v>
      </c>
      <c r="C3905" s="587" t="s">
        <v>1462</v>
      </c>
      <c r="D3905" s="590" t="s">
        <v>1463</v>
      </c>
      <c r="E3905" s="593" t="s">
        <v>353</v>
      </c>
      <c r="F3905" s="253" t="s">
        <v>80</v>
      </c>
      <c r="G3905" s="351"/>
      <c r="H3905" s="82"/>
      <c r="I3905" s="82"/>
      <c r="J3905" s="82"/>
      <c r="K3905" s="82" t="s">
        <v>60</v>
      </c>
      <c r="L3905" s="82" t="s">
        <v>61</v>
      </c>
      <c r="M3905" s="82" t="s">
        <v>61</v>
      </c>
      <c r="N3905" s="82" t="s">
        <v>61</v>
      </c>
      <c r="O3905" s="82" t="s">
        <v>973</v>
      </c>
      <c r="P3905" s="82" t="s">
        <v>61</v>
      </c>
      <c r="Q3905" s="82" t="s">
        <v>61</v>
      </c>
      <c r="R3905" s="82" t="s">
        <v>61</v>
      </c>
      <c r="S3905" s="82" t="s">
        <v>61</v>
      </c>
      <c r="T3905" s="82" t="s">
        <v>61</v>
      </c>
      <c r="U3905" s="82" t="s">
        <v>61</v>
      </c>
      <c r="V3905" s="82"/>
      <c r="W3905" s="82" t="s">
        <v>60</v>
      </c>
      <c r="X3905" s="82" t="s">
        <v>60</v>
      </c>
      <c r="Y3905" s="82" t="s">
        <v>60</v>
      </c>
      <c r="Z3905" s="82" t="s">
        <v>60</v>
      </c>
      <c r="AA3905" s="82" t="s">
        <v>60</v>
      </c>
      <c r="AB3905" s="82" t="s">
        <v>60</v>
      </c>
      <c r="AC3905" s="82"/>
      <c r="AD3905" s="82" t="s">
        <v>60</v>
      </c>
      <c r="AE3905" s="82" t="s">
        <v>60</v>
      </c>
      <c r="AF3905" s="82" t="s">
        <v>60</v>
      </c>
      <c r="AG3905" s="82" t="s">
        <v>60</v>
      </c>
      <c r="AH3905" s="82" t="s">
        <v>60</v>
      </c>
      <c r="AI3905" s="82" t="s">
        <v>1471</v>
      </c>
      <c r="AJ3905" s="82"/>
      <c r="AK3905" s="82" t="s">
        <v>61</v>
      </c>
      <c r="AL3905" s="82" t="s">
        <v>61</v>
      </c>
      <c r="AM3905" s="239">
        <f>COUNTIF(H3905:AL3905,"PH")+COUNTIF(H3905:AL3905,"PH/L")+COUNTIF(H3905:AL3905,"PM")</f>
        <v>0</v>
      </c>
      <c r="AN3905" s="239">
        <f>COUNTIF(H3905:AL3905,"PD")+COUNTIF(H3905:AL3905,"PDD")+COUNTIF(H3905:AL3905,"P/DS")/2+COUNTIF(H3905:AL3905,"PMD")</f>
        <v>0</v>
      </c>
      <c r="AO3905" s="239">
        <f>COUNTIF(H3905:AL3905,"PN")+COUNTIF(H3905:AL3905,"P/NS")/2+COUNTIF(H3905:AL3905,"PH")+COUNTIF(H3905:AL3905,"PH/F")/2+COUNTIF(H3905:AL3905,"PH/L")/2+COUNTIF(H3905:AL3905,"PM")</f>
        <v>0</v>
      </c>
      <c r="AP3905" s="239">
        <f>COUNTIF(H3905:AL3905,"BH")+COUNTIF(H3905:AL3905,"AL/BL")+COUNTIF(H3905:AL3905,"UL/BL")+COUNTIF(H3905:AL3905,"BM")</f>
        <v>0</v>
      </c>
      <c r="AQ3905" s="239">
        <f>COUNTIF(H3905:AL3905,"DS")+COUNTIF(H3905:AL3905,"AL/DS")/2+COUNTIF(H3905:AL3905,"UL/DS")/2+COUNTIF(H3905:AL3905,"CT")+COUNTIF(H3905:AL3905,"MD")</f>
        <v>12.5</v>
      </c>
      <c r="AR3905" s="239">
        <f>COUNTIF(H3905:AL3905,"NS")+COUNTIF(H3905:AL3905,"AL/NS")/2+COUNTIF(H3905:AL3905,"UL/NS")/2+COUNTIF(H3905:AL3905,"BH")+COUNTIF(H3905:AL3905,"AL/BF")/2+COUNTIF(H3905:AL3905,"AL/BL")/2+COUNTIF(H3905:AL3905,"UL/BL")/2+COUNTIF(H3905:AL3905,"UL/BF")/2+COUNTIF(H3905:AL3905,"BM")</f>
        <v>11</v>
      </c>
      <c r="AS3905" s="239">
        <f>COUNTIF(H3905:AL3905,"AL")+COUNTIF(H3905:AL3905,"AL/DS")/2+COUNTIF(H3905:AL3905,"AL/NS")/2+COUNTIF(H3905:AL3905,"NH")+COUNTIF(H3905:AL3905,"SL")+COUNTIF(H3905:AL3905,"NHD")+COUNTIF(H3905:AL3905,"B")+COUNTIF(H3905:AL3905,"HL")+COUNTIF(H3905:AL3905,"AL/BF")/2+COUNTIF(H3905:AL3905,"AL/BL")/2</f>
        <v>0</v>
      </c>
      <c r="AT3905" s="255">
        <f>COUNTIF(H3905:AL3905,"PD")+COUNTIF(H3905:AL3905,"PN")+COUNTIF(H3905:AL3905,"P/DS")/2+COUNTIF(H3905:AL3905,"P/NS")/2+COUNTIF(H3905:AL3905,"DS")+COUNTIF(H3905:AL3905,"NS")+COUNTIF(H3905:AL3905,"AL")+COUNTIF(H3905:AL3905,"AL/DS")+COUNTIF(H3905:AL3905,"AL/NS")+COUNTIF(H3905:AL3905,"NH")+COUNTIF(H3905:AL3905,"SL")+COUNTIF(H3905:AL3905,"UL/DS")/2+COUNTIF(H3905:AL3905,"UL/NS")/2+COUNTIF(H3905:AL3905,"CT")+COUNTIF(H3905:AL3905,"NHD")+COUNTIF(H3905:AL3905,"PDD")+COUNTIF(H3905:AL3905,"B")+COUNTIF(H3905:AL3905,"HL")+COUNTIF(H3905:AL3905,"PH")+COUNTIF(H3905:AL3905,"BH")+COUNTIF(H3905:AL3905,"AL/BF")+COUNTIF(H3905:AL3905,"AL/BL")+COUNTIF(H3905:AL3905,"UL/BF")/2+COUNTIF(H3905:AL3905,"UL/BL")/2+COUNTIF(H3905:AL3905,"PH/F")/2+COUNTIF(H3905:AL3905,"PH/L")/2+COUNTIF(H3905:AL3905,"MD")+COUNTIF(H3905:AL3905,"PMD")+COUNTIF(H3905:AL3905,"PM")+COUNTIF(H3905:AL3905,"BM")</f>
        <v>23.5</v>
      </c>
      <c r="AU3905" s="255">
        <f>COUNTIF(H3905:AL3905,"P/DS")/2+COUNTIF(H3905:AL3905,"P/NS")/2+COUNTIF(H3905:AL3905,"IL")+COUNTIF(H3905:AL3905,"NL")+COUNTIF(H3905:AL3905,"UL")+COUNTIF(H3905:AL3905,"UL/DS")/2+COUNTIF(H3905:AL3905,"UL/NS")/2+COUNTIF(H3905:AL3905,"KT")+COUNTIF(H3905:AL3905,"UL/BF")/2+COUNTIF(H3905:AL3905,"UL/BL")/2+COUNTIF(H3905:AL3905,"PH/F")/2+COUNTIF(H3905:AL3905,"PH/L")/2+COUNTIF(H3905:AL3905,"NB")</f>
        <v>0.5</v>
      </c>
      <c r="AV3905" s="258">
        <f>COUNTIF(H3905:AL3905,"PN")+COUNTIF(H3905:AL3905,"TVD")+COUNTIF(H3905:AL3905,"PH")+COUNTIF(H3905:AL3905,"PM")+COUNTIF(H3905:AL3905,"PDD")-COUNTIFS(H3905:AL3905,"PN",H3912:AL3912,"&gt;=3")-COUNTIFS(H3905:AL3905,"PM",H3912:AL3912,"&gt;=3")</f>
        <v>0</v>
      </c>
      <c r="AW3905" s="258">
        <f>COUNTIF(H3905:AL3905,"NS")+COUNTIF(H3905:AL3905,"D")+COUNTIF(H3905:AL3905,"BH")+COUNTIF(H3905:AL3905,"NHD")+COUNTIF(H3905:AL3905,"BM")-COUNTIFS(H3905:AL3905,"NS",H3912:AL3912,"&gt;=3")-COUNTIFS(H3905:AL3905,"BH",H3912:AL3912,"&gt;=3")-COUNTIFS(H3905:AL3905,"BM",H3912:AL3912,"&gt;=3")</f>
        <v>12</v>
      </c>
      <c r="AX3905" s="255">
        <f>COUNTIF(H3905:AL3905,"AL")+COUNTIF(H3905:AL3905,"AL/DS")/2+COUNTIF(H3905:AL3905,"AL/NS")/2+COUNTIF(H3905:AL3905,"AL/BF")+COUNTIF(H3905:AL3905,"AL/BL")/2</f>
        <v>0</v>
      </c>
      <c r="AY3905" s="255">
        <f>COUNTIF(H3905:AL3905,"SL")</f>
        <v>0</v>
      </c>
      <c r="AZ3905" s="255">
        <f>COUNTIF(H3905:AL3905,"NH")</f>
        <v>0</v>
      </c>
      <c r="BA3905" s="255">
        <f>COUNTIF(H3905:AL3905,"HL")</f>
        <v>0</v>
      </c>
      <c r="BB3905" s="255">
        <f>COUNTIF(G3905:AL3905,"P/DS")/2+COUNTIF(G3905:AL3905,"P/NS")/2+COUNTIF(G3905:AL3905,"UL")+COUNTIF(G3905:AL3905,"UL/DS")/2+COUNTIF(G3905:AL3905,"UL/NS")/2+COUNTIF(G3905:AL3905,"UL/BL")/2+COUNTIF(G3905:AL3905,"UL/BF")/2+COUNTIF(G3905:AL3905,"PH/F")/2+COUNTIF(G3905:AL3905,"PH/L")/2</f>
        <v>0.5</v>
      </c>
      <c r="BC3905" s="255">
        <f>COUNTIF(H3905:AL3905,"NB")</f>
        <v>0</v>
      </c>
      <c r="BD3905" s="255">
        <f>COUNTIF(H3905:AL3905,"NL")</f>
        <v>0</v>
      </c>
      <c r="BE3905" s="255">
        <f>COUNTIF(H3905:AL3905,"IL")</f>
        <v>0</v>
      </c>
      <c r="BF3905" s="255">
        <f>COUNTIF(H3905:AL3905,"KT")</f>
        <v>0</v>
      </c>
      <c r="BG3905" s="255">
        <f>COUNTIF(H3905:AL3905,"L70")</f>
        <v>0</v>
      </c>
      <c r="BH3905" s="255">
        <f>COUNTIF(H3905:AL3905,"MD")</f>
        <v>0</v>
      </c>
      <c r="BI3905" s="255">
        <f>COUNTIF(H3905:AL3905,"PMD")</f>
        <v>0</v>
      </c>
      <c r="BJ3905" s="255">
        <f>COUNTIF(H3905:AL3905,"PM")</f>
        <v>0</v>
      </c>
      <c r="BK3905" s="255">
        <f>COUNTIF(H3905:AL3905,"BM")</f>
        <v>0</v>
      </c>
      <c r="BL3905" s="261">
        <f>SUMIF(H3905:AL3905,"PD",H3906:AL3906)+SUMIF(H3905:AL3905,"PN",H3906:AL3906)+SUMIF(H3905:AL3905,"P/DS",H3906:AL3906)+SUMIF(H3905:AL3905,"PN/F",H3906:AL3906)+SUMIF(H3905:AL3905,"PN/L",H3906:AL3906)+SUMIF(H3905:AL3905,"TV",H3906:AL3906)+SUMIF(H3905:AL3905,"TVD",H3906:AL3906)+SUMIF(H3905:AL3905,"PDD",H3906:AL3906)</f>
        <v>0</v>
      </c>
      <c r="BM3905" s="261">
        <f>SUMIF(H3905:AL3905,"PD",H3907:AL3907)+SUMIF(H3905:AL3905,"PN",H3907:AL3907)+SUMIF(H3905:AL3905,"P/DS",H3907:AL3907)+SUMIF(H3905:AL3905,"PN/F",H3907:AL3907)+SUMIF(H3905:AL3905,"PN/L",H3907:AL3907)+SUMIF(H3905:AL3905,"TV",H3907:AL3907)+SUMIF(H3905:AL3905,"TVD",H3907:AL3907)+SUMIF(H3905:AL3905,"PDD",H3907:AL3907)+SUMIF(H3905:AL3905,"PMD",H3907:AL3907)</f>
        <v>0</v>
      </c>
      <c r="BN3905" s="261">
        <f>SUMIF(H3905:AL3905,"PD",H3908:AL3908)+SUMIF(H3905:AL3905,"PN",H3908:AL3908)+SUMIF(H3905:AL3905,"P/DS",H3908:AL3908)+SUMIF(H3905:AL3905,"PN/F",H3908:AL3908)+SUMIF(H3905:AL3905,"PN/L",H3908:AL3908)+SUMIF(H3905:AL3905,"TV",H3908:AL3908)+SUMIF(H3905:AL3905,"TVD",H3908:AL3908)</f>
        <v>0</v>
      </c>
      <c r="BO3905" s="261">
        <f>SUMIF(H3905:AL3905,"PD",H3909:AL3909)+SUMIF(H3905:AL3905,"PN",H3909:AL3909)+SUMIF(H3905:AL3905,"P/DS",H3909:AL3909)+SUMIF(H3905:AL3905,"PN/F",H3909:AL3909)+SUMIF(H3905:AL3905,"PN/L",H3909:AL3909)+SUMIF(H3905:AL3905,"TV",H3909:AL3909)+SUMIF(H3905:AL3905,"TVD",H3909:AL3909)</f>
        <v>0</v>
      </c>
      <c r="BP3905" s="261">
        <f>SUMIF(H3905:AL3905,"PD",H3910:AL3910)+SUMIF(H3905:AL3905,"PN",H3910:AL3910)+SUMIF(H3905:AL3905,"P/DS",H3910:AL3910)+SUMIF(H3905:AL3905,"PN/F",H3910:AL3910)+SUMIF(H3905:AL3905,"PN/L",H3910:AL3910)+SUMIF(H3905:AL3905,"TV",H3910:AL3910)+SUMIF(H3905:AL3905,"TVD",H3910:AL3910)+SUMIF(H3905:AL3905,"PDD",H3910:AL3910)+SUMIF(H3905:AL3905,"PH",H3910:AL3910)+SUMIF(H3905:AL3905,"PM",H3910:AL3910)</f>
        <v>0</v>
      </c>
      <c r="BQ3905" s="261">
        <f>SUMIF(H3905:AL3905,"PD",H3911:AL3911)+SUMIF(H3905:AL3905,"PN",H3911:AL3911)+SUMIF(H3905:AL3905,"P/DS",H3911:AL3911)+SUMIF(H3905:AL3905,"PN/F",H3911:AL3911)+SUMIF(H3905:AL3905,"PN/L",H3911:AL3911)+SUMIF(H3905:AL3905,"TV",H3911:AL3911)+SUMIF(H3905:AL3905,"TVD",H3911:AL3911)+SUMIF(H3905:AL3905,"PDD",H3911:AL3911)+SUMIF(H3905:AL3905,"PH",H3911:AL3911)+SUMIF(H3905:AL3905,"PM",H3911:AL3911)</f>
        <v>0</v>
      </c>
      <c r="BR3905" s="269">
        <f>SUM(H3906:AL3906)-BL3905</f>
        <v>44</v>
      </c>
      <c r="BS3905" s="269">
        <f>SUM(H3907:AL3907)-BM3905</f>
        <v>9.5</v>
      </c>
      <c r="BT3905" s="269">
        <f>SUM(H3908:AL3908)-BN3905</f>
        <v>0</v>
      </c>
      <c r="BU3905" s="269">
        <f>SUM(H3909:AL3909)-BO3905</f>
        <v>6.5</v>
      </c>
      <c r="BV3905" s="269">
        <f>SUM(H3910:AL3910)-BP3905</f>
        <v>0</v>
      </c>
      <c r="BW3905" s="269">
        <f>SUM(H3911:AL3911)-BQ3905</f>
        <v>0</v>
      </c>
      <c r="BX3905" s="255">
        <f>SUMIF(H3905:AL3905,"PD",H3912:AL3912)+SUMIF(H3905:AL3905,"PN",H3912:AL3912)+SUMIF(H3905:AL3905,"P/DS",H3912:AL3912)+SUMIF(H3905:AL3905,"PN/F",H3912:AL3912)+SUMIF(H3905:AL3905,"PN/L",H3912:AL3912)</f>
        <v>0</v>
      </c>
      <c r="BY3905" s="255">
        <f>SUM(H3912:AL3912)-BX3905</f>
        <v>0</v>
      </c>
      <c r="BZ3905" s="255">
        <f t="shared" ref="BZ3905" si="1212">+SUM(BL3905:BW3912)</f>
        <v>60</v>
      </c>
      <c r="CA3905" s="266">
        <f>(COUNTIFS(H3905:AL3905,"PD",H3906:AL3906,"&gt;=2"))*0.5-IF(CN3905="VP",COUNTIFS($H$16:$AL$16,"SAT",H3905:AL3905,"PD",H3906:AL3906,"&gt;=2"))*0.5</f>
        <v>0</v>
      </c>
      <c r="CB3905" s="266">
        <f>(COUNTIFS(H3905:AL3905,"PN",H3907:AL3907,"&gt;=0.5",H3906:AL3906,"&gt;=1.5"))*0.5+COUNTIFS(H3905:AL3905,"PDD",H3907:AL3907,"&gt;=0.5",H3906:AL3906,"&gt;=1.5")*0.5</f>
        <v>0</v>
      </c>
      <c r="CC3905" s="273">
        <f>(COUNTIFS(H3905:AL3905,"TV",H3907:AL3907,"&gt;=10"))*0.5+(COUNTIFS(H3905:AL3905,"PMD",H3907:AL3907,"&gt;=2"))*0.5</f>
        <v>0</v>
      </c>
      <c r="CD3905" s="266">
        <f>(COUNTIFS(H3905:AL3905,"TVD",H3909:AL3909,"&gt;=6.5",H3907:AL3907,"&gt;=3.5"))*0.5</f>
        <v>0</v>
      </c>
      <c r="CE3905" s="266">
        <f>(COUNTIFS(H3905:AL3905,"PD",H3910:AL3910,"&gt;=10"))*0.5</f>
        <v>0</v>
      </c>
      <c r="CF3905" s="266">
        <f>(COUNTIFS(H3905:AL3905,"PDD",H3910:AL3910,"&gt;=3.5",H3911:AL3911,"&gt;=6.5")+COUNTIFS(H3905:AL3905,"PH",H3911:AL3911,"&gt;=0.5",H3910:AL3910,"&gt;=1.5")+COUNTIFS(H3905:AL3905,"PM",H3911:AL3911,"&gt;=0.5",H3910:AL3910,"&gt;=1.5"))*0.5</f>
        <v>0</v>
      </c>
      <c r="CG3905" s="266">
        <f>(COUNTIFS(H3905:AL3905,"DS",H3906:AL3906,"&gt;=2")+COUNTIFS(H3905:AL3905,"AL/DS",H3906:AL3906,"&gt;=2"))*0.5-IF(CN3905="VP",COUNTIFS($H$16:$AL$16,"SAT",H3905:AL3905,"DS",H3906:AL3906,"&gt;=2"))*0.5</f>
        <v>4.5</v>
      </c>
      <c r="CH3905" s="266">
        <f>(COUNTIFS(H3905:AL3905,"NS",H3907:AL3907,"&gt;=0.5",H3906:AL3906,"&gt;=1.5")+COUNTIFS(H3905:AL3905,"AL/NS",H3907:AL3907,"&gt;=0.5",H3906:AL3906,"&gt;=1.5")+COUNTIFS(H3905:AL3905,"NHD",H3907:AL3907,"&gt;=4.5",H3910:AL3910,"&gt;=2",H3906:AL3906,"&gt;=1.5"))*0.5</f>
        <v>5.5</v>
      </c>
      <c r="CI3905" s="266">
        <f>(COUNTIF(H3907:AL3907,"&gt;=10")+COUNTIFS(H3905:AL3905,"MD",H3907:AL3907,"&gt;=2")-COUNTIFS(H3905:AL3905,"TV",H3907:AL3907,"&gt;=10"))*0.5</f>
        <v>0</v>
      </c>
      <c r="CJ3905" s="266">
        <f>(COUNTIFS(H3905:AL3905,"D",H3909:AL3909,"&gt;=6.5",H3907:AL3907,"&gt;=3.5"))*0.5</f>
        <v>0.5</v>
      </c>
      <c r="CK3905" s="266">
        <f>(COUNTIF(H3910:AL3910,"&gt;=10")-COUNTIFS(H3905:AL3905,"PD",H3910:AL3910,"&gt;=10"))*0.5</f>
        <v>0</v>
      </c>
      <c r="CL3905" s="265">
        <f>(COUNTIFS(H3905:AL3905,"NHD",H3910:AL3910,"&gt;=3.5",H3911:AL3911,"&gt;=6.5")+COUNTIFS(H3905:AL3905,"BH",H3910:AL3910,"&gt;=1.5",H3911:AL3911,"&gt;=0.5")+COUNTIFS(H3905:AL3905,"BM",H3910:AL3910,"&gt;=1.5",H3911:AL3911,"&gt;=0.5")+COUNTIFS(H3905:AL3905,"D",H3910:AL3910,"&gt;=1.5",H3911:AL3911,"&gt;=0.5"))*0.5</f>
        <v>0</v>
      </c>
      <c r="CM3905" s="272"/>
      <c r="CN3905" s="264" t="s">
        <v>723</v>
      </c>
      <c r="CO3905" s="177">
        <f t="shared" ref="CO3905" si="1213">+AM3905+AN3905+AO3905+AP3905+AQ3905+AR3905+AS3905+AU3905+BG3905</f>
        <v>24</v>
      </c>
      <c r="CP3905" s="225">
        <f>+SUM(I3906:I3911)-I3912</f>
        <v>0</v>
      </c>
      <c r="CQ3905" s="225">
        <f>+SUM(J3906:J3911)-J3912</f>
        <v>0</v>
      </c>
      <c r="CR3905" s="225">
        <f>+SUM(K3906:K3911)-K3912</f>
        <v>0</v>
      </c>
      <c r="CS3905" s="178"/>
      <c r="CT3905" s="178"/>
      <c r="CU3905" s="178"/>
      <c r="CV3905" s="178"/>
      <c r="CW3905" s="178"/>
      <c r="CX3905" s="178"/>
      <c r="CY3905" s="178"/>
      <c r="CZ3905" s="178"/>
      <c r="DA3905" s="178"/>
    </row>
    <row r="3906" spans="1:105" s="120" customFormat="1" ht="15" customHeight="1">
      <c r="A3906" s="228"/>
      <c r="B3906" s="595"/>
      <c r="C3906" s="733"/>
      <c r="D3906" s="591"/>
      <c r="E3906" s="588"/>
      <c r="F3906" s="242" t="s">
        <v>82</v>
      </c>
      <c r="G3906" s="121">
        <v>1.5</v>
      </c>
      <c r="H3906" s="83"/>
      <c r="I3906" s="83"/>
      <c r="J3906" s="83"/>
      <c r="K3906" s="83"/>
      <c r="L3906" s="83">
        <v>2</v>
      </c>
      <c r="M3906" s="83">
        <v>2</v>
      </c>
      <c r="N3906" s="83">
        <v>2</v>
      </c>
      <c r="O3906" s="83"/>
      <c r="P3906" s="83">
        <v>2</v>
      </c>
      <c r="Q3906" s="83">
        <v>2</v>
      </c>
      <c r="R3906" s="83">
        <v>2</v>
      </c>
      <c r="S3906" s="83">
        <v>2</v>
      </c>
      <c r="T3906" s="83">
        <v>2</v>
      </c>
      <c r="U3906" s="83">
        <v>2</v>
      </c>
      <c r="V3906" s="83"/>
      <c r="W3906" s="83">
        <v>0</v>
      </c>
      <c r="X3906" s="83">
        <v>2.5</v>
      </c>
      <c r="Y3906" s="83">
        <v>2.5</v>
      </c>
      <c r="Z3906" s="83">
        <v>0</v>
      </c>
      <c r="AA3906" s="83">
        <v>2.5</v>
      </c>
      <c r="AB3906" s="83">
        <v>2.5</v>
      </c>
      <c r="AC3906" s="79"/>
      <c r="AD3906" s="79">
        <v>2.5</v>
      </c>
      <c r="AE3906" s="79">
        <v>2.5</v>
      </c>
      <c r="AF3906" s="79">
        <v>2.5</v>
      </c>
      <c r="AG3906" s="79">
        <v>2.5</v>
      </c>
      <c r="AH3906" s="79">
        <v>2.5</v>
      </c>
      <c r="AI3906" s="79"/>
      <c r="AJ3906" s="79"/>
      <c r="AK3906" s="79">
        <v>1.5</v>
      </c>
      <c r="AL3906" s="79">
        <v>2</v>
      </c>
      <c r="AM3906" s="240"/>
      <c r="AN3906" s="240"/>
      <c r="AO3906" s="240"/>
      <c r="AP3906" s="240"/>
      <c r="AQ3906" s="240"/>
      <c r="AR3906" s="240"/>
      <c r="AS3906" s="240"/>
      <c r="AT3906" s="256"/>
      <c r="AU3906" s="256"/>
      <c r="AV3906" s="259"/>
      <c r="AW3906" s="259"/>
      <c r="AX3906" s="256"/>
      <c r="AY3906" s="256"/>
      <c r="AZ3906" s="256"/>
      <c r="BA3906" s="256"/>
      <c r="BB3906" s="256"/>
      <c r="BC3906" s="256"/>
      <c r="BD3906" s="256"/>
      <c r="BE3906" s="256"/>
      <c r="BF3906" s="256"/>
      <c r="BG3906" s="256"/>
      <c r="BH3906" s="256"/>
      <c r="BI3906" s="256"/>
      <c r="BJ3906" s="256"/>
      <c r="BK3906" s="256"/>
      <c r="BL3906" s="262"/>
      <c r="BM3906" s="262"/>
      <c r="BN3906" s="262"/>
      <c r="BO3906" s="262"/>
      <c r="BP3906" s="262"/>
      <c r="BQ3906" s="262"/>
      <c r="BR3906" s="270"/>
      <c r="BS3906" s="270"/>
      <c r="BT3906" s="270"/>
      <c r="BU3906" s="270"/>
      <c r="BV3906" s="270"/>
      <c r="BW3906" s="270"/>
      <c r="BX3906" s="256"/>
      <c r="BY3906" s="256"/>
      <c r="BZ3906" s="256"/>
      <c r="CA3906" s="267"/>
      <c r="CB3906" s="267"/>
      <c r="CC3906" s="274"/>
      <c r="CD3906" s="267"/>
      <c r="CE3906" s="267"/>
      <c r="CF3906" s="267"/>
      <c r="CG3906" s="267"/>
      <c r="CH3906" s="267"/>
      <c r="CI3906" s="267"/>
      <c r="CJ3906" s="267"/>
      <c r="CK3906" s="267"/>
      <c r="CL3906" s="265"/>
      <c r="CM3906" s="272"/>
      <c r="CN3906" s="264"/>
      <c r="CO3906" s="177"/>
      <c r="CP3906" s="226"/>
      <c r="CQ3906" s="226"/>
      <c r="CR3906" s="226"/>
      <c r="CS3906" s="178"/>
      <c r="CT3906" s="178"/>
      <c r="CU3906" s="178"/>
      <c r="CV3906" s="178"/>
      <c r="CW3906" s="178"/>
      <c r="CX3906" s="178"/>
      <c r="CY3906" s="178"/>
      <c r="CZ3906" s="178"/>
      <c r="DA3906" s="178"/>
    </row>
    <row r="3907" spans="1:105" s="120" customFormat="1" ht="15" customHeight="1">
      <c r="A3907" s="228"/>
      <c r="B3907" s="595"/>
      <c r="C3907" s="733"/>
      <c r="D3907" s="591"/>
      <c r="E3907" s="588"/>
      <c r="F3907" s="243"/>
      <c r="G3907" s="122">
        <v>2</v>
      </c>
      <c r="H3907" s="84"/>
      <c r="I3907" s="84"/>
      <c r="J3907" s="84"/>
      <c r="K3907" s="84"/>
      <c r="L3907" s="84">
        <v>0.5</v>
      </c>
      <c r="M3907" s="84">
        <v>0.5</v>
      </c>
      <c r="N3907" s="84">
        <v>0.5</v>
      </c>
      <c r="O3907" s="84">
        <v>4</v>
      </c>
      <c r="P3907" s="84">
        <v>0.5</v>
      </c>
      <c r="Q3907" s="84">
        <v>0.5</v>
      </c>
      <c r="R3907" s="84">
        <v>0.5</v>
      </c>
      <c r="S3907" s="84">
        <v>0.5</v>
      </c>
      <c r="T3907" s="84">
        <v>0.5</v>
      </c>
      <c r="U3907" s="84">
        <v>0.5</v>
      </c>
      <c r="V3907" s="84"/>
      <c r="W3907" s="84"/>
      <c r="X3907" s="84"/>
      <c r="Y3907" s="84"/>
      <c r="Z3907" s="84"/>
      <c r="AA3907" s="84"/>
      <c r="AB3907" s="84"/>
      <c r="AC3907" s="80"/>
      <c r="AD3907" s="80"/>
      <c r="AE3907" s="80"/>
      <c r="AF3907" s="80"/>
      <c r="AG3907" s="80"/>
      <c r="AH3907" s="80"/>
      <c r="AI3907" s="80"/>
      <c r="AJ3907" s="80"/>
      <c r="AK3907" s="80">
        <v>0.5</v>
      </c>
      <c r="AL3907" s="80">
        <v>0.5</v>
      </c>
      <c r="AM3907" s="240"/>
      <c r="AN3907" s="240"/>
      <c r="AO3907" s="240"/>
      <c r="AP3907" s="240"/>
      <c r="AQ3907" s="240"/>
      <c r="AR3907" s="240"/>
      <c r="AS3907" s="240"/>
      <c r="AT3907" s="256"/>
      <c r="AU3907" s="256"/>
      <c r="AV3907" s="259"/>
      <c r="AW3907" s="259"/>
      <c r="AX3907" s="256"/>
      <c r="AY3907" s="256"/>
      <c r="AZ3907" s="256"/>
      <c r="BA3907" s="256"/>
      <c r="BB3907" s="256"/>
      <c r="BC3907" s="256"/>
      <c r="BD3907" s="256"/>
      <c r="BE3907" s="256"/>
      <c r="BF3907" s="256"/>
      <c r="BG3907" s="256"/>
      <c r="BH3907" s="256"/>
      <c r="BI3907" s="256"/>
      <c r="BJ3907" s="256"/>
      <c r="BK3907" s="256"/>
      <c r="BL3907" s="262"/>
      <c r="BM3907" s="262"/>
      <c r="BN3907" s="262"/>
      <c r="BO3907" s="262"/>
      <c r="BP3907" s="262"/>
      <c r="BQ3907" s="262"/>
      <c r="BR3907" s="270"/>
      <c r="BS3907" s="270"/>
      <c r="BT3907" s="270"/>
      <c r="BU3907" s="270"/>
      <c r="BV3907" s="270"/>
      <c r="BW3907" s="270"/>
      <c r="BX3907" s="256"/>
      <c r="BY3907" s="256"/>
      <c r="BZ3907" s="256"/>
      <c r="CA3907" s="267"/>
      <c r="CB3907" s="267"/>
      <c r="CC3907" s="274"/>
      <c r="CD3907" s="267"/>
      <c r="CE3907" s="267"/>
      <c r="CF3907" s="267"/>
      <c r="CG3907" s="267"/>
      <c r="CH3907" s="267"/>
      <c r="CI3907" s="267"/>
      <c r="CJ3907" s="267"/>
      <c r="CK3907" s="267"/>
      <c r="CL3907" s="265"/>
      <c r="CM3907" s="272"/>
      <c r="CN3907" s="264"/>
      <c r="CO3907" s="177"/>
      <c r="CP3907" s="226"/>
      <c r="CQ3907" s="226"/>
      <c r="CR3907" s="226"/>
      <c r="CS3907" s="178"/>
      <c r="CT3907" s="178"/>
      <c r="CU3907" s="178"/>
      <c r="CV3907" s="178"/>
      <c r="CW3907" s="178"/>
      <c r="CX3907" s="178"/>
      <c r="CY3907" s="178"/>
      <c r="CZ3907" s="178"/>
      <c r="DA3907" s="178"/>
    </row>
    <row r="3908" spans="1:105" s="120" customFormat="1" ht="15" customHeight="1">
      <c r="A3908" s="228"/>
      <c r="B3908" s="595"/>
      <c r="C3908" s="733"/>
      <c r="D3908" s="591"/>
      <c r="E3908" s="588"/>
      <c r="F3908" s="243"/>
      <c r="G3908" s="122">
        <v>2.1</v>
      </c>
      <c r="H3908" s="84"/>
      <c r="I3908" s="84"/>
      <c r="J3908" s="84"/>
      <c r="K3908" s="84"/>
      <c r="L3908" s="84"/>
      <c r="M3908" s="84"/>
      <c r="N3908" s="84"/>
      <c r="O3908" s="84"/>
      <c r="P3908" s="84"/>
      <c r="Q3908" s="84"/>
      <c r="R3908" s="84"/>
      <c r="S3908" s="84"/>
      <c r="T3908" s="84"/>
      <c r="U3908" s="84"/>
      <c r="V3908" s="84"/>
      <c r="W3908" s="84"/>
      <c r="X3908" s="84"/>
      <c r="Y3908" s="84"/>
      <c r="Z3908" s="84"/>
      <c r="AA3908" s="84"/>
      <c r="AB3908" s="84"/>
      <c r="AC3908" s="80"/>
      <c r="AD3908" s="80"/>
      <c r="AE3908" s="80"/>
      <c r="AF3908" s="80"/>
      <c r="AG3908" s="80"/>
      <c r="AH3908" s="80"/>
      <c r="AI3908" s="80"/>
      <c r="AJ3908" s="80"/>
      <c r="AK3908" s="80"/>
      <c r="AL3908" s="80"/>
      <c r="AM3908" s="240"/>
      <c r="AN3908" s="240"/>
      <c r="AO3908" s="240"/>
      <c r="AP3908" s="240"/>
      <c r="AQ3908" s="240"/>
      <c r="AR3908" s="240"/>
      <c r="AS3908" s="240"/>
      <c r="AT3908" s="256"/>
      <c r="AU3908" s="256"/>
      <c r="AV3908" s="259"/>
      <c r="AW3908" s="259"/>
      <c r="AX3908" s="256"/>
      <c r="AY3908" s="256"/>
      <c r="AZ3908" s="256"/>
      <c r="BA3908" s="256"/>
      <c r="BB3908" s="256"/>
      <c r="BC3908" s="256"/>
      <c r="BD3908" s="256"/>
      <c r="BE3908" s="256"/>
      <c r="BF3908" s="256"/>
      <c r="BG3908" s="256"/>
      <c r="BH3908" s="256"/>
      <c r="BI3908" s="256"/>
      <c r="BJ3908" s="256"/>
      <c r="BK3908" s="256"/>
      <c r="BL3908" s="262"/>
      <c r="BM3908" s="262"/>
      <c r="BN3908" s="262"/>
      <c r="BO3908" s="262"/>
      <c r="BP3908" s="262"/>
      <c r="BQ3908" s="262"/>
      <c r="BR3908" s="270"/>
      <c r="BS3908" s="270"/>
      <c r="BT3908" s="270"/>
      <c r="BU3908" s="270"/>
      <c r="BV3908" s="270"/>
      <c r="BW3908" s="270"/>
      <c r="BX3908" s="256"/>
      <c r="BY3908" s="256"/>
      <c r="BZ3908" s="256"/>
      <c r="CA3908" s="267"/>
      <c r="CB3908" s="267"/>
      <c r="CC3908" s="274"/>
      <c r="CD3908" s="267"/>
      <c r="CE3908" s="267"/>
      <c r="CF3908" s="267"/>
      <c r="CG3908" s="267"/>
      <c r="CH3908" s="267"/>
      <c r="CI3908" s="267"/>
      <c r="CJ3908" s="267"/>
      <c r="CK3908" s="267"/>
      <c r="CL3908" s="265"/>
      <c r="CM3908" s="272"/>
      <c r="CN3908" s="264"/>
      <c r="CO3908" s="177"/>
      <c r="CP3908" s="226"/>
      <c r="CQ3908" s="226"/>
      <c r="CR3908" s="226"/>
      <c r="CS3908" s="178"/>
      <c r="CT3908" s="178"/>
      <c r="CU3908" s="178"/>
      <c r="CV3908" s="178"/>
      <c r="CW3908" s="178"/>
      <c r="CX3908" s="178"/>
      <c r="CY3908" s="178"/>
      <c r="CZ3908" s="178"/>
      <c r="DA3908" s="178"/>
    </row>
    <row r="3909" spans="1:105" s="120" customFormat="1" ht="15" customHeight="1">
      <c r="A3909" s="228"/>
      <c r="B3909" s="595"/>
      <c r="C3909" s="733"/>
      <c r="D3909" s="591"/>
      <c r="E3909" s="588"/>
      <c r="F3909" s="243"/>
      <c r="G3909" s="122">
        <v>2.7</v>
      </c>
      <c r="H3909" s="84"/>
      <c r="I3909" s="84"/>
      <c r="J3909" s="84"/>
      <c r="K3909" s="84"/>
      <c r="L3909" s="84"/>
      <c r="M3909" s="84"/>
      <c r="N3909" s="84"/>
      <c r="O3909" s="84">
        <v>6.5</v>
      </c>
      <c r="P3909" s="84"/>
      <c r="Q3909" s="84"/>
      <c r="R3909" s="84"/>
      <c r="S3909" s="84"/>
      <c r="T3909" s="84"/>
      <c r="U3909" s="84"/>
      <c r="V3909" s="84"/>
      <c r="W3909" s="84"/>
      <c r="X3909" s="84"/>
      <c r="Y3909" s="84"/>
      <c r="Z3909" s="84"/>
      <c r="AA3909" s="84"/>
      <c r="AB3909" s="84"/>
      <c r="AC3909" s="80"/>
      <c r="AD3909" s="80"/>
      <c r="AE3909" s="80"/>
      <c r="AF3909" s="80"/>
      <c r="AG3909" s="80"/>
      <c r="AH3909" s="80"/>
      <c r="AI3909" s="80"/>
      <c r="AJ3909" s="80"/>
      <c r="AK3909" s="80"/>
      <c r="AL3909" s="80"/>
      <c r="AM3909" s="240"/>
      <c r="AN3909" s="240"/>
      <c r="AO3909" s="240"/>
      <c r="AP3909" s="240"/>
      <c r="AQ3909" s="240"/>
      <c r="AR3909" s="240"/>
      <c r="AS3909" s="240"/>
      <c r="AT3909" s="256"/>
      <c r="AU3909" s="256"/>
      <c r="AV3909" s="259"/>
      <c r="AW3909" s="259"/>
      <c r="AX3909" s="256"/>
      <c r="AY3909" s="256"/>
      <c r="AZ3909" s="256"/>
      <c r="BA3909" s="256"/>
      <c r="BB3909" s="256"/>
      <c r="BC3909" s="256"/>
      <c r="BD3909" s="256"/>
      <c r="BE3909" s="256"/>
      <c r="BF3909" s="256"/>
      <c r="BG3909" s="256"/>
      <c r="BH3909" s="256"/>
      <c r="BI3909" s="256"/>
      <c r="BJ3909" s="256"/>
      <c r="BK3909" s="256"/>
      <c r="BL3909" s="262"/>
      <c r="BM3909" s="262"/>
      <c r="BN3909" s="262"/>
      <c r="BO3909" s="262"/>
      <c r="BP3909" s="262"/>
      <c r="BQ3909" s="262"/>
      <c r="BR3909" s="270"/>
      <c r="BS3909" s="270"/>
      <c r="BT3909" s="270"/>
      <c r="BU3909" s="270"/>
      <c r="BV3909" s="270"/>
      <c r="BW3909" s="270"/>
      <c r="BX3909" s="256"/>
      <c r="BY3909" s="256"/>
      <c r="BZ3909" s="256"/>
      <c r="CA3909" s="267"/>
      <c r="CB3909" s="267"/>
      <c r="CC3909" s="274"/>
      <c r="CD3909" s="267"/>
      <c r="CE3909" s="267"/>
      <c r="CF3909" s="267"/>
      <c r="CG3909" s="267"/>
      <c r="CH3909" s="267"/>
      <c r="CI3909" s="267"/>
      <c r="CJ3909" s="267"/>
      <c r="CK3909" s="267"/>
      <c r="CL3909" s="265"/>
      <c r="CM3909" s="272"/>
      <c r="CN3909" s="264"/>
      <c r="CO3909" s="177"/>
      <c r="CP3909" s="226"/>
      <c r="CQ3909" s="226"/>
      <c r="CR3909" s="226"/>
      <c r="CS3909" s="178"/>
      <c r="CT3909" s="178"/>
      <c r="CU3909" s="178"/>
      <c r="CV3909" s="178"/>
      <c r="CW3909" s="178"/>
      <c r="CX3909" s="178"/>
      <c r="CY3909" s="178"/>
      <c r="CZ3909" s="178"/>
      <c r="DA3909" s="178"/>
    </row>
    <row r="3910" spans="1:105" s="120" customFormat="1" ht="15" customHeight="1">
      <c r="A3910" s="228"/>
      <c r="B3910" s="595"/>
      <c r="C3910" s="733"/>
      <c r="D3910" s="591"/>
      <c r="E3910" s="588"/>
      <c r="F3910" s="243"/>
      <c r="G3910" s="122">
        <v>3</v>
      </c>
      <c r="H3910" s="84"/>
      <c r="I3910" s="84"/>
      <c r="J3910" s="84"/>
      <c r="K3910" s="84"/>
      <c r="L3910" s="84"/>
      <c r="M3910" s="84"/>
      <c r="N3910" s="84"/>
      <c r="O3910" s="84"/>
      <c r="P3910" s="84"/>
      <c r="Q3910" s="84"/>
      <c r="R3910" s="84"/>
      <c r="S3910" s="84"/>
      <c r="T3910" s="84"/>
      <c r="U3910" s="84"/>
      <c r="V3910" s="84"/>
      <c r="W3910" s="84"/>
      <c r="X3910" s="84"/>
      <c r="Y3910" s="84"/>
      <c r="Z3910" s="84"/>
      <c r="AA3910" s="84"/>
      <c r="AB3910" s="84"/>
      <c r="AC3910" s="80"/>
      <c r="AD3910" s="80"/>
      <c r="AE3910" s="80"/>
      <c r="AF3910" s="80"/>
      <c r="AG3910" s="80"/>
      <c r="AH3910" s="80"/>
      <c r="AI3910" s="80"/>
      <c r="AJ3910" s="80"/>
      <c r="AK3910" s="80"/>
      <c r="AL3910" s="80"/>
      <c r="AM3910" s="240"/>
      <c r="AN3910" s="240"/>
      <c r="AO3910" s="240"/>
      <c r="AP3910" s="240"/>
      <c r="AQ3910" s="240"/>
      <c r="AR3910" s="240"/>
      <c r="AS3910" s="240"/>
      <c r="AT3910" s="256"/>
      <c r="AU3910" s="256"/>
      <c r="AV3910" s="259"/>
      <c r="AW3910" s="259"/>
      <c r="AX3910" s="256"/>
      <c r="AY3910" s="256"/>
      <c r="AZ3910" s="256"/>
      <c r="BA3910" s="256"/>
      <c r="BB3910" s="256"/>
      <c r="BC3910" s="256"/>
      <c r="BD3910" s="256"/>
      <c r="BE3910" s="256"/>
      <c r="BF3910" s="256"/>
      <c r="BG3910" s="256"/>
      <c r="BH3910" s="256"/>
      <c r="BI3910" s="256"/>
      <c r="BJ3910" s="256"/>
      <c r="BK3910" s="256"/>
      <c r="BL3910" s="262"/>
      <c r="BM3910" s="262"/>
      <c r="BN3910" s="262"/>
      <c r="BO3910" s="262"/>
      <c r="BP3910" s="262"/>
      <c r="BQ3910" s="262"/>
      <c r="BR3910" s="270"/>
      <c r="BS3910" s="270"/>
      <c r="BT3910" s="270"/>
      <c r="BU3910" s="270"/>
      <c r="BV3910" s="270"/>
      <c r="BW3910" s="270"/>
      <c r="BX3910" s="256"/>
      <c r="BY3910" s="256"/>
      <c r="BZ3910" s="256"/>
      <c r="CA3910" s="267"/>
      <c r="CB3910" s="267"/>
      <c r="CC3910" s="274"/>
      <c r="CD3910" s="267"/>
      <c r="CE3910" s="267"/>
      <c r="CF3910" s="267"/>
      <c r="CG3910" s="267"/>
      <c r="CH3910" s="267"/>
      <c r="CI3910" s="267"/>
      <c r="CJ3910" s="267"/>
      <c r="CK3910" s="267"/>
      <c r="CL3910" s="265"/>
      <c r="CM3910" s="272"/>
      <c r="CN3910" s="264"/>
      <c r="CO3910" s="177"/>
      <c r="CP3910" s="226"/>
      <c r="CQ3910" s="226"/>
      <c r="CR3910" s="226"/>
      <c r="CS3910" s="178"/>
      <c r="CT3910" s="178"/>
      <c r="CU3910" s="178"/>
      <c r="CV3910" s="178"/>
      <c r="CW3910" s="178"/>
      <c r="CX3910" s="178"/>
      <c r="CY3910" s="178"/>
      <c r="CZ3910" s="178"/>
      <c r="DA3910" s="178"/>
    </row>
    <row r="3911" spans="1:105" s="120" customFormat="1" ht="15" customHeight="1">
      <c r="A3911" s="228"/>
      <c r="B3911" s="595"/>
      <c r="C3911" s="733"/>
      <c r="D3911" s="591"/>
      <c r="E3911" s="588"/>
      <c r="F3911" s="244"/>
      <c r="G3911" s="123">
        <v>3.9</v>
      </c>
      <c r="H3911" s="85"/>
      <c r="I3911" s="85"/>
      <c r="J3911" s="85"/>
      <c r="K3911" s="85"/>
      <c r="L3911" s="85"/>
      <c r="M3911" s="85"/>
      <c r="N3911" s="85"/>
      <c r="O3911" s="85"/>
      <c r="P3911" s="85"/>
      <c r="Q3911" s="85"/>
      <c r="R3911" s="85"/>
      <c r="S3911" s="85"/>
      <c r="T3911" s="85"/>
      <c r="U3911" s="85"/>
      <c r="V3911" s="85"/>
      <c r="W3911" s="85"/>
      <c r="X3911" s="85"/>
      <c r="Y3911" s="85"/>
      <c r="Z3911" s="85"/>
      <c r="AA3911" s="85"/>
      <c r="AB3911" s="85"/>
      <c r="AC3911" s="81"/>
      <c r="AD3911" s="81"/>
      <c r="AE3911" s="81"/>
      <c r="AF3911" s="81"/>
      <c r="AG3911" s="81"/>
      <c r="AH3911" s="81"/>
      <c r="AI3911" s="81"/>
      <c r="AJ3911" s="81"/>
      <c r="AK3911" s="81"/>
      <c r="AL3911" s="81"/>
      <c r="AM3911" s="240"/>
      <c r="AN3911" s="240"/>
      <c r="AO3911" s="240"/>
      <c r="AP3911" s="240"/>
      <c r="AQ3911" s="240"/>
      <c r="AR3911" s="240"/>
      <c r="AS3911" s="240"/>
      <c r="AT3911" s="256"/>
      <c r="AU3911" s="256"/>
      <c r="AV3911" s="259"/>
      <c r="AW3911" s="259"/>
      <c r="AX3911" s="256"/>
      <c r="AY3911" s="256"/>
      <c r="AZ3911" s="256"/>
      <c r="BA3911" s="256"/>
      <c r="BB3911" s="256"/>
      <c r="BC3911" s="256"/>
      <c r="BD3911" s="256"/>
      <c r="BE3911" s="256"/>
      <c r="BF3911" s="256"/>
      <c r="BG3911" s="256"/>
      <c r="BH3911" s="256"/>
      <c r="BI3911" s="256"/>
      <c r="BJ3911" s="256"/>
      <c r="BK3911" s="256"/>
      <c r="BL3911" s="262"/>
      <c r="BM3911" s="262"/>
      <c r="BN3911" s="262"/>
      <c r="BO3911" s="262"/>
      <c r="BP3911" s="262"/>
      <c r="BQ3911" s="262"/>
      <c r="BR3911" s="270"/>
      <c r="BS3911" s="270"/>
      <c r="BT3911" s="270"/>
      <c r="BU3911" s="270"/>
      <c r="BV3911" s="270"/>
      <c r="BW3911" s="270"/>
      <c r="BX3911" s="256"/>
      <c r="BY3911" s="256"/>
      <c r="BZ3911" s="256"/>
      <c r="CA3911" s="267"/>
      <c r="CB3911" s="267"/>
      <c r="CC3911" s="274"/>
      <c r="CD3911" s="267"/>
      <c r="CE3911" s="267"/>
      <c r="CF3911" s="267"/>
      <c r="CG3911" s="267"/>
      <c r="CH3911" s="267"/>
      <c r="CI3911" s="267"/>
      <c r="CJ3911" s="267"/>
      <c r="CK3911" s="267"/>
      <c r="CL3911" s="265"/>
      <c r="CM3911" s="272"/>
      <c r="CN3911" s="264"/>
      <c r="CO3911" s="177"/>
      <c r="CP3911" s="226"/>
      <c r="CQ3911" s="226"/>
      <c r="CR3911" s="226"/>
      <c r="CS3911" s="178"/>
      <c r="CT3911" s="178"/>
      <c r="CU3911" s="178"/>
      <c r="CV3911" s="178"/>
      <c r="CW3911" s="178"/>
      <c r="CX3911" s="178"/>
      <c r="CY3911" s="178"/>
      <c r="CZ3911" s="178"/>
      <c r="DA3911" s="178"/>
    </row>
    <row r="3912" spans="1:105" s="120" customFormat="1" ht="15" customHeight="1">
      <c r="A3912" s="229"/>
      <c r="B3912" s="596"/>
      <c r="C3912" s="734"/>
      <c r="D3912" s="592"/>
      <c r="E3912" s="589"/>
      <c r="F3912" s="245" t="s">
        <v>83</v>
      </c>
      <c r="G3912" s="352"/>
      <c r="H3912" s="82"/>
      <c r="I3912" s="82"/>
      <c r="J3912" s="82"/>
      <c r="K3912" s="82"/>
      <c r="L3912" s="82"/>
      <c r="M3912" s="82"/>
      <c r="N3912" s="82"/>
      <c r="O3912" s="82"/>
      <c r="P3912" s="82"/>
      <c r="Q3912" s="82"/>
      <c r="R3912" s="82"/>
      <c r="S3912" s="82"/>
      <c r="T3912" s="82"/>
      <c r="U3912" s="82"/>
      <c r="V3912" s="82"/>
      <c r="W3912" s="82"/>
      <c r="X3912" s="82"/>
      <c r="Y3912" s="82"/>
      <c r="Z3912" s="82"/>
      <c r="AA3912" s="82"/>
      <c r="AB3912" s="82"/>
      <c r="AC3912" s="35"/>
      <c r="AD3912" s="35"/>
      <c r="AE3912" s="35"/>
      <c r="AF3912" s="35"/>
      <c r="AG3912" s="35"/>
      <c r="AH3912" s="35"/>
      <c r="AI3912" s="35"/>
      <c r="AJ3912" s="35"/>
      <c r="AK3912" s="35"/>
      <c r="AL3912" s="35"/>
      <c r="AM3912" s="241"/>
      <c r="AN3912" s="241"/>
      <c r="AO3912" s="241"/>
      <c r="AP3912" s="241"/>
      <c r="AQ3912" s="241"/>
      <c r="AR3912" s="241"/>
      <c r="AS3912" s="241"/>
      <c r="AT3912" s="257"/>
      <c r="AU3912" s="257"/>
      <c r="AV3912" s="260"/>
      <c r="AW3912" s="260"/>
      <c r="AX3912" s="257"/>
      <c r="AY3912" s="257"/>
      <c r="AZ3912" s="257"/>
      <c r="BA3912" s="257"/>
      <c r="BB3912" s="257"/>
      <c r="BC3912" s="257"/>
      <c r="BD3912" s="257"/>
      <c r="BE3912" s="257"/>
      <c r="BF3912" s="257"/>
      <c r="BG3912" s="257"/>
      <c r="BH3912" s="257"/>
      <c r="BI3912" s="257"/>
      <c r="BJ3912" s="257"/>
      <c r="BK3912" s="257"/>
      <c r="BL3912" s="263"/>
      <c r="BM3912" s="263"/>
      <c r="BN3912" s="263"/>
      <c r="BO3912" s="263"/>
      <c r="BP3912" s="263"/>
      <c r="BQ3912" s="263"/>
      <c r="BR3912" s="271"/>
      <c r="BS3912" s="271"/>
      <c r="BT3912" s="271"/>
      <c r="BU3912" s="271"/>
      <c r="BV3912" s="271"/>
      <c r="BW3912" s="271"/>
      <c r="BX3912" s="257"/>
      <c r="BY3912" s="257"/>
      <c r="BZ3912" s="257"/>
      <c r="CA3912" s="268"/>
      <c r="CB3912" s="268"/>
      <c r="CC3912" s="275"/>
      <c r="CD3912" s="268"/>
      <c r="CE3912" s="268"/>
      <c r="CF3912" s="268"/>
      <c r="CG3912" s="268"/>
      <c r="CH3912" s="268"/>
      <c r="CI3912" s="268"/>
      <c r="CJ3912" s="268"/>
      <c r="CK3912" s="268"/>
      <c r="CL3912" s="265"/>
      <c r="CM3912" s="272"/>
      <c r="CN3912" s="264"/>
      <c r="CO3912" s="177"/>
      <c r="CP3912" s="226"/>
      <c r="CQ3912" s="226"/>
      <c r="CR3912" s="226"/>
      <c r="CS3912" s="178"/>
      <c r="CT3912" s="178"/>
      <c r="CU3912" s="178"/>
      <c r="CV3912" s="178"/>
      <c r="CW3912" s="178"/>
      <c r="CX3912" s="178"/>
      <c r="CY3912" s="178"/>
      <c r="CZ3912" s="178"/>
      <c r="DA3912" s="178"/>
    </row>
    <row r="3913" spans="1:105" s="120" customFormat="1" ht="15" customHeight="1">
      <c r="A3913" s="227">
        <f t="shared" si="1207"/>
        <v>485</v>
      </c>
      <c r="B3913" s="594" t="s">
        <v>1454</v>
      </c>
      <c r="C3913" s="587" t="s">
        <v>1464</v>
      </c>
      <c r="D3913" s="590" t="s">
        <v>1463</v>
      </c>
      <c r="E3913" s="593" t="s">
        <v>353</v>
      </c>
      <c r="F3913" s="253" t="s">
        <v>80</v>
      </c>
      <c r="G3913" s="254"/>
      <c r="H3913" s="82"/>
      <c r="I3913" s="82"/>
      <c r="J3913" s="82"/>
      <c r="K3913" s="82" t="s">
        <v>60</v>
      </c>
      <c r="L3913" s="82" t="s">
        <v>61</v>
      </c>
      <c r="M3913" s="82" t="s">
        <v>61</v>
      </c>
      <c r="N3913" s="82" t="s">
        <v>61</v>
      </c>
      <c r="O3913" s="82" t="s">
        <v>973</v>
      </c>
      <c r="P3913" s="82" t="s">
        <v>61</v>
      </c>
      <c r="Q3913" s="82" t="s">
        <v>61</v>
      </c>
      <c r="R3913" s="82" t="s">
        <v>61</v>
      </c>
      <c r="S3913" s="82" t="s">
        <v>61</v>
      </c>
      <c r="T3913" s="82" t="s">
        <v>61</v>
      </c>
      <c r="U3913" s="82" t="s">
        <v>61</v>
      </c>
      <c r="V3913" s="82"/>
      <c r="W3913" s="82" t="s">
        <v>60</v>
      </c>
      <c r="X3913" s="82" t="s">
        <v>60</v>
      </c>
      <c r="Y3913" s="82" t="s">
        <v>60</v>
      </c>
      <c r="Z3913" s="82" t="s">
        <v>60</v>
      </c>
      <c r="AA3913" s="82" t="s">
        <v>60</v>
      </c>
      <c r="AB3913" s="82" t="s">
        <v>60</v>
      </c>
      <c r="AC3913" s="82"/>
      <c r="AD3913" s="82" t="s">
        <v>60</v>
      </c>
      <c r="AE3913" s="82" t="s">
        <v>60</v>
      </c>
      <c r="AF3913" s="82" t="s">
        <v>60</v>
      </c>
      <c r="AG3913" s="82" t="s">
        <v>60</v>
      </c>
      <c r="AH3913" s="82" t="s">
        <v>60</v>
      </c>
      <c r="AI3913" s="82" t="s">
        <v>1471</v>
      </c>
      <c r="AJ3913" s="82"/>
      <c r="AK3913" s="82" t="s">
        <v>61</v>
      </c>
      <c r="AL3913" s="82" t="s">
        <v>61</v>
      </c>
      <c r="AM3913" s="239">
        <f>COUNTIF(H3913:AL3913,"PH")+COUNTIF(H3913:AL3913,"PH/L")+COUNTIF(H3913:AL3913,"PM")</f>
        <v>0</v>
      </c>
      <c r="AN3913" s="239">
        <f>COUNTIF(H3913:AL3913,"PD")+COUNTIF(H3913:AL3913,"PDD")+COUNTIF(H3913:AL3913,"P/DS")/2+COUNTIF(H3913:AL3913,"PMD")</f>
        <v>0</v>
      </c>
      <c r="AO3913" s="239">
        <f>COUNTIF(H3913:AL3913,"PN")+COUNTIF(H3913:AL3913,"P/NS")/2+COUNTIF(H3913:AL3913,"PH")+COUNTIF(H3913:AL3913,"PH/F")/2+COUNTIF(H3913:AL3913,"PH/L")/2+COUNTIF(H3913:AL3913,"PM")</f>
        <v>0</v>
      </c>
      <c r="AP3913" s="239">
        <f>COUNTIF(H3913:AL3913,"BH")+COUNTIF(H3913:AL3913,"AL/BL")+COUNTIF(H3913:AL3913,"UL/BL")+COUNTIF(H3913:AL3913,"BM")</f>
        <v>0</v>
      </c>
      <c r="AQ3913" s="239">
        <f>COUNTIF(H3913:AL3913,"DS")+COUNTIF(H3913:AL3913,"AL/DS")/2+COUNTIF(H3913:AL3913,"UL/DS")/2+COUNTIF(H3913:AL3913,"CT")+COUNTIF(H3913:AL3913,"MD")</f>
        <v>12.5</v>
      </c>
      <c r="AR3913" s="239">
        <f>COUNTIF(H3913:AL3913,"NS")+COUNTIF(H3913:AL3913,"AL/NS")/2+COUNTIF(H3913:AL3913,"UL/NS")/2+COUNTIF(H3913:AL3913,"BH")+COUNTIF(H3913:AL3913,"AL/BF")/2+COUNTIF(H3913:AL3913,"AL/BL")/2+COUNTIF(H3913:AL3913,"UL/BL")/2+COUNTIF(H3913:AL3913,"UL/BF")/2+COUNTIF(H3913:AL3913,"BM")</f>
        <v>11</v>
      </c>
      <c r="AS3913" s="239">
        <f>COUNTIF(H3913:AL3913,"AL")+COUNTIF(H3913:AL3913,"AL/DS")/2+COUNTIF(H3913:AL3913,"AL/NS")/2+COUNTIF(H3913:AL3913,"NH")+COUNTIF(H3913:AL3913,"SL")+COUNTIF(H3913:AL3913,"NHD")+COUNTIF(H3913:AL3913,"B")+COUNTIF(H3913:AL3913,"HL")+COUNTIF(H3913:AL3913,"AL/BF")/2+COUNTIF(H3913:AL3913,"AL/BL")/2</f>
        <v>0</v>
      </c>
      <c r="AT3913" s="255">
        <f>COUNTIF(H3913:AL3913,"PD")+COUNTIF(H3913:AL3913,"PN")+COUNTIF(H3913:AL3913,"P/DS")/2+COUNTIF(H3913:AL3913,"P/NS")/2+COUNTIF(H3913:AL3913,"DS")+COUNTIF(H3913:AL3913,"NS")+COUNTIF(H3913:AL3913,"AL")+COUNTIF(H3913:AL3913,"AL/DS")+COUNTIF(H3913:AL3913,"AL/NS")+COUNTIF(H3913:AL3913,"NH")+COUNTIF(H3913:AL3913,"SL")+COUNTIF(H3913:AL3913,"UL/DS")/2+COUNTIF(H3913:AL3913,"UL/NS")/2+COUNTIF(H3913:AL3913,"CT")+COUNTIF(H3913:AL3913,"NHD")+COUNTIF(H3913:AL3913,"PDD")+COUNTIF(H3913:AL3913,"B")+COUNTIF(H3913:AL3913,"HL")+COUNTIF(H3913:AL3913,"PH")+COUNTIF(H3913:AL3913,"BH")+COUNTIF(H3913:AL3913,"AL/BF")+COUNTIF(H3913:AL3913,"AL/BL")+COUNTIF(H3913:AL3913,"UL/BF")/2+COUNTIF(H3913:AL3913,"UL/BL")/2+COUNTIF(H3913:AL3913,"PH/F")/2+COUNTIF(H3913:AL3913,"PH/L")/2+COUNTIF(H3913:AL3913,"MD")+COUNTIF(H3913:AL3913,"PMD")+COUNTIF(H3913:AL3913,"PM")+COUNTIF(H3913:AL3913,"BM")</f>
        <v>23.5</v>
      </c>
      <c r="AU3913" s="255">
        <f>COUNTIF(H3913:AL3913,"P/DS")/2+COUNTIF(H3913:AL3913,"P/NS")/2+COUNTIF(H3913:AL3913,"IL")+COUNTIF(H3913:AL3913,"NL")+COUNTIF(H3913:AL3913,"UL")+COUNTIF(H3913:AL3913,"UL/DS")/2+COUNTIF(H3913:AL3913,"UL/NS")/2+COUNTIF(H3913:AL3913,"KT")+COUNTIF(H3913:AL3913,"UL/BF")/2+COUNTIF(H3913:AL3913,"UL/BL")/2+COUNTIF(H3913:AL3913,"PH/F")/2+COUNTIF(H3913:AL3913,"PH/L")/2+COUNTIF(H3913:AL3913,"NB")</f>
        <v>0.5</v>
      </c>
      <c r="AV3913" s="258">
        <f>COUNTIF(H3913:AL3913,"PN")+COUNTIF(H3913:AL3913,"TVD")+COUNTIF(H3913:AL3913,"PH")+COUNTIF(H3913:AL3913,"PM")+COUNTIF(H3913:AL3913,"PDD")-COUNTIFS(H3913:AL3913,"PN",H3920:AL3920,"&gt;=3")-COUNTIFS(H3913:AL3913,"PM",H3920:AL3920,"&gt;=3")</f>
        <v>0</v>
      </c>
      <c r="AW3913" s="258">
        <f>COUNTIF(H3913:AL3913,"NS")+COUNTIF(H3913:AL3913,"D")+COUNTIF(H3913:AL3913,"BH")+COUNTIF(H3913:AL3913,"NHD")+COUNTIF(H3913:AL3913,"BM")-COUNTIFS(H3913:AL3913,"NS",H3920:AL3920,"&gt;=3")-COUNTIFS(H3913:AL3913,"BH",H3920:AL3920,"&gt;=3")-COUNTIFS(H3913:AL3913,"BM",H3920:AL3920,"&gt;=3")</f>
        <v>12</v>
      </c>
      <c r="AX3913" s="255">
        <f>COUNTIF(H3913:AL3913,"AL")+COUNTIF(H3913:AL3913,"AL/DS")/2+COUNTIF(H3913:AL3913,"AL/NS")/2+COUNTIF(H3913:AL3913,"AL/BF")+COUNTIF(H3913:AL3913,"AL/BL")/2</f>
        <v>0</v>
      </c>
      <c r="AY3913" s="255">
        <f>COUNTIF(H3913:AL3913,"SL")</f>
        <v>0</v>
      </c>
      <c r="AZ3913" s="255">
        <f>COUNTIF(H3913:AL3913,"NH")</f>
        <v>0</v>
      </c>
      <c r="BA3913" s="255">
        <f>COUNTIF(H3913:AL3913,"HL")</f>
        <v>0</v>
      </c>
      <c r="BB3913" s="255">
        <f>COUNTIF(G3913:AL3913,"P/DS")/2+COUNTIF(G3913:AL3913,"P/NS")/2+COUNTIF(G3913:AL3913,"UL")+COUNTIF(G3913:AL3913,"UL/DS")/2+COUNTIF(G3913:AL3913,"UL/NS")/2+COUNTIF(G3913:AL3913,"UL/BL")/2+COUNTIF(G3913:AL3913,"UL/BF")/2+COUNTIF(G3913:AL3913,"PH/F")/2+COUNTIF(G3913:AL3913,"PH/L")/2</f>
        <v>0.5</v>
      </c>
      <c r="BC3913" s="255">
        <f>COUNTIF(H3913:AL3913,"NB")</f>
        <v>0</v>
      </c>
      <c r="BD3913" s="255">
        <f>COUNTIF(H3913:AL3913,"NL")</f>
        <v>0</v>
      </c>
      <c r="BE3913" s="255">
        <f>COUNTIF(H3913:AL3913,"IL")</f>
        <v>0</v>
      </c>
      <c r="BF3913" s="255">
        <f>COUNTIF(H3913:AL3913,"KT")</f>
        <v>0</v>
      </c>
      <c r="BG3913" s="255">
        <f>COUNTIF(H3913:AL3913,"L70")</f>
        <v>0</v>
      </c>
      <c r="BH3913" s="255">
        <f>COUNTIF(H3913:AL3913,"MD")</f>
        <v>0</v>
      </c>
      <c r="BI3913" s="255">
        <f>COUNTIF(H3913:AL3913,"PMD")</f>
        <v>0</v>
      </c>
      <c r="BJ3913" s="255">
        <f>COUNTIF(H3913:AL3913,"PM")</f>
        <v>0</v>
      </c>
      <c r="BK3913" s="255">
        <f>COUNTIF(H3913:AL3913,"BM")</f>
        <v>0</v>
      </c>
      <c r="BL3913" s="261">
        <f>SUMIF(H3913:AL3913,"PD",H3914:AL3914)+SUMIF(H3913:AL3913,"PN",H3914:AL3914)+SUMIF(H3913:AL3913,"P/DS",H3914:AL3914)+SUMIF(H3913:AL3913,"PN/F",H3914:AL3914)+SUMIF(H3913:AL3913,"PN/L",H3914:AL3914)+SUMIF(H3913:AL3913,"TV",H3914:AL3914)+SUMIF(H3913:AL3913,"TVD",H3914:AL3914)+SUMIF(H3913:AL3913,"PDD",H3914:AL3914)</f>
        <v>0</v>
      </c>
      <c r="BM3913" s="261">
        <f>SUMIF(H3913:AL3913,"PD",H3915:AL3915)+SUMIF(H3913:AL3913,"PN",H3915:AL3915)+SUMIF(H3913:AL3913,"P/DS",H3915:AL3915)+SUMIF(H3913:AL3913,"PN/F",H3915:AL3915)+SUMIF(H3913:AL3913,"PN/L",H3915:AL3915)+SUMIF(H3913:AL3913,"TV",H3915:AL3915)+SUMIF(H3913:AL3913,"TVD",H3915:AL3915)+SUMIF(H3913:AL3913,"PDD",H3915:AL3915)+SUMIF(H3913:AL3913,"PMD",H3915:AL3915)</f>
        <v>0</v>
      </c>
      <c r="BN3913" s="261">
        <f>SUMIF(H3913:AL3913,"PD",H3916:AL3916)+SUMIF(H3913:AL3913,"PN",H3916:AL3916)+SUMIF(H3913:AL3913,"P/DS",H3916:AL3916)+SUMIF(H3913:AL3913,"PN/F",H3916:AL3916)+SUMIF(H3913:AL3913,"PN/L",H3916:AL3916)+SUMIF(H3913:AL3913,"TV",H3916:AL3916)+SUMIF(H3913:AL3913,"TVD",H3916:AL3916)</f>
        <v>0</v>
      </c>
      <c r="BO3913" s="261">
        <f>SUMIF(H3913:AL3913,"PD",H3917:AL3917)+SUMIF(H3913:AL3913,"PN",H3917:AL3917)+SUMIF(H3913:AL3913,"P/DS",H3917:AL3917)+SUMIF(H3913:AL3913,"PN/F",H3917:AL3917)+SUMIF(H3913:AL3913,"PN/L",H3917:AL3917)+SUMIF(H3913:AL3913,"TV",H3917:AL3917)+SUMIF(H3913:AL3913,"TVD",H3917:AL3917)</f>
        <v>0</v>
      </c>
      <c r="BP3913" s="261">
        <f>SUMIF(H3913:AL3913,"PD",H3918:AL3918)+SUMIF(H3913:AL3913,"PN",H3918:AL3918)+SUMIF(H3913:AL3913,"P/DS",H3918:AL3918)+SUMIF(H3913:AL3913,"PN/F",H3918:AL3918)+SUMIF(H3913:AL3913,"PN/L",H3918:AL3918)+SUMIF(H3913:AL3913,"TV",H3918:AL3918)+SUMIF(H3913:AL3913,"TVD",H3918:AL3918)+SUMIF(H3913:AL3913,"PDD",H3918:AL3918)+SUMIF(H3913:AL3913,"PH",H3918:AL3918)+SUMIF(H3913:AL3913,"PM",H3918:AL3918)</f>
        <v>0</v>
      </c>
      <c r="BQ3913" s="261">
        <f>SUMIF(H3913:AL3913,"PD",H3919:AL3919)+SUMIF(H3913:AL3913,"PN",H3919:AL3919)+SUMIF(H3913:AL3913,"P/DS",H3919:AL3919)+SUMIF(H3913:AL3913,"PN/F",H3919:AL3919)+SUMIF(H3913:AL3913,"PN/L",H3919:AL3919)+SUMIF(H3913:AL3913,"TV",H3919:AL3919)+SUMIF(H3913:AL3913,"TVD",H3919:AL3919)+SUMIF(H3913:AL3913,"PDD",H3919:AL3919)+SUMIF(H3913:AL3913,"PH",H3919:AL3919)+SUMIF(H3913:AL3913,"PM",H3919:AL3919)</f>
        <v>0</v>
      </c>
      <c r="BR3913" s="269">
        <f>SUM(H3914:AL3914)-BL3913</f>
        <v>44</v>
      </c>
      <c r="BS3913" s="269">
        <f>SUM(H3915:AL3915)-BM3913</f>
        <v>9.5</v>
      </c>
      <c r="BT3913" s="269">
        <f>SUM(H3916:AL3916)-BN3913</f>
        <v>0</v>
      </c>
      <c r="BU3913" s="269">
        <f>SUM(H3917:AL3917)-BO3913</f>
        <v>6.5</v>
      </c>
      <c r="BV3913" s="269">
        <f>SUM(H3918:AL3918)-BP3913</f>
        <v>0</v>
      </c>
      <c r="BW3913" s="269">
        <f>SUM(H3919:AL3919)-BQ3913</f>
        <v>0</v>
      </c>
      <c r="BX3913" s="255">
        <f>SUMIF(H3913:AL3913,"PD",H3920:AL3920)+SUMIF(H3913:AL3913,"PN",H3920:AL3920)+SUMIF(H3913:AL3913,"P/DS",H3920:AL3920)+SUMIF(H3913:AL3913,"PN/F",H3920:AL3920)+SUMIF(H3913:AL3913,"PN/L",H3920:AL3920)</f>
        <v>0</v>
      </c>
      <c r="BY3913" s="255">
        <f>SUM(H3920:AL3920)-BX3913</f>
        <v>0</v>
      </c>
      <c r="BZ3913" s="255">
        <f t="shared" ref="BZ3913" si="1214">+SUM(BL3913:BW3920)</f>
        <v>60</v>
      </c>
      <c r="CA3913" s="266">
        <f>(COUNTIFS(H3913:AL3913,"PD",H3914:AL3914,"&gt;=2"))*0.5-IF(CN3913="VP",COUNTIFS($H$16:$AL$16,"SAT",H3913:AL3913,"PD",H3914:AL3914,"&gt;=2"))*0.5</f>
        <v>0</v>
      </c>
      <c r="CB3913" s="266">
        <f>(COUNTIFS(H3913:AL3913,"PN",H3915:AL3915,"&gt;=0.5",H3914:AL3914,"&gt;=1.5"))*0.5+COUNTIFS(H3913:AL3913,"PDD",H3915:AL3915,"&gt;=0.5",H3914:AL3914,"&gt;=1.5")*0.5</f>
        <v>0</v>
      </c>
      <c r="CC3913" s="273">
        <f>(COUNTIFS(H3913:AL3913,"TV",H3915:AL3915,"&gt;=10"))*0.5+(COUNTIFS(H3913:AL3913,"PMD",H3915:AL3915,"&gt;=2"))*0.5</f>
        <v>0</v>
      </c>
      <c r="CD3913" s="266">
        <f>(COUNTIFS(H3913:AL3913,"TVD",H3917:AL3917,"&gt;=6.5",H3915:AL3915,"&gt;=3.5"))*0.5</f>
        <v>0</v>
      </c>
      <c r="CE3913" s="266">
        <f>(COUNTIFS(H3913:AL3913,"PD",H3918:AL3918,"&gt;=10"))*0.5</f>
        <v>0</v>
      </c>
      <c r="CF3913" s="266">
        <f>(COUNTIFS(H3913:AL3913,"PDD",H3918:AL3918,"&gt;=3.5",H3919:AL3919,"&gt;=6.5")+COUNTIFS(H3913:AL3913,"PH",H3919:AL3919,"&gt;=0.5",H3918:AL3918,"&gt;=1.5")+COUNTIFS(H3913:AL3913,"PM",H3919:AL3919,"&gt;=0.5",H3918:AL3918,"&gt;=1.5"))*0.5</f>
        <v>0</v>
      </c>
      <c r="CG3913" s="266">
        <f>(COUNTIFS(H3913:AL3913,"DS",H3914:AL3914,"&gt;=2")+COUNTIFS(H3913:AL3913,"AL/DS",H3914:AL3914,"&gt;=2"))*0.5-IF(CN3913="VP",COUNTIFS($H$16:$AL$16,"SAT",H3913:AL3913,"DS",H3914:AL3914,"&gt;=2"))*0.5</f>
        <v>4</v>
      </c>
      <c r="CH3913" s="266">
        <f>(COUNTIFS(H3913:AL3913,"NS",H3915:AL3915,"&gt;=0.5",H3914:AL3914,"&gt;=1.5")+COUNTIFS(H3913:AL3913,"AL/NS",H3915:AL3915,"&gt;=0.5",H3914:AL3914,"&gt;=1.5")+COUNTIFS(H3913:AL3913,"NHD",H3915:AL3915,"&gt;=4.5",H3918:AL3918,"&gt;=2",H3914:AL3914,"&gt;=1.5"))*0.5</f>
        <v>5.5</v>
      </c>
      <c r="CI3913" s="266">
        <f>(COUNTIF(H3915:AL3915,"&gt;=10")+COUNTIFS(H3913:AL3913,"MD",H3915:AL3915,"&gt;=2")-COUNTIFS(H3913:AL3913,"TV",H3915:AL3915,"&gt;=10"))*0.5</f>
        <v>0</v>
      </c>
      <c r="CJ3913" s="266">
        <f>(COUNTIFS(H3913:AL3913,"D",H3917:AL3917,"&gt;=6.5",H3915:AL3915,"&gt;=3.5"))*0.5</f>
        <v>0.5</v>
      </c>
      <c r="CK3913" s="266">
        <f>(COUNTIF(H3918:AL3918,"&gt;=10")-COUNTIFS(H3913:AL3913,"PD",H3918:AL3918,"&gt;=10"))*0.5</f>
        <v>0</v>
      </c>
      <c r="CL3913" s="265">
        <f>(COUNTIFS(H3913:AL3913,"NHD",H3918:AL3918,"&gt;=3.5",H3919:AL3919,"&gt;=6.5")+COUNTIFS(H3913:AL3913,"BH",H3918:AL3918,"&gt;=1.5",H3919:AL3919,"&gt;=0.5")+COUNTIFS(H3913:AL3913,"BM",H3918:AL3918,"&gt;=1.5",H3919:AL3919,"&gt;=0.5")+COUNTIFS(H3913:AL3913,"D",H3918:AL3918,"&gt;=1.5",H3919:AL3919,"&gt;=0.5"))*0.5</f>
        <v>0</v>
      </c>
      <c r="CM3913" s="272"/>
      <c r="CN3913" s="264" t="s">
        <v>723</v>
      </c>
      <c r="CO3913" s="177">
        <f t="shared" ref="CO3913" si="1215">+AM3913+AN3913+AO3913+AP3913+AQ3913+AR3913+AS3913+AU3913+BG3913</f>
        <v>24</v>
      </c>
      <c r="CP3913" s="225">
        <f>+SUM(I3914:I3919)-I3920</f>
        <v>0</v>
      </c>
      <c r="CQ3913" s="225">
        <f>+SUM(J3914:J3919)-J3920</f>
        <v>0</v>
      </c>
      <c r="CR3913" s="225">
        <f>+SUM(K3914:K3919)-K3920</f>
        <v>0</v>
      </c>
      <c r="CS3913" s="178"/>
      <c r="CT3913" s="178"/>
      <c r="CU3913" s="178"/>
      <c r="CV3913" s="178"/>
      <c r="CW3913" s="178"/>
      <c r="CX3913" s="178"/>
      <c r="CY3913" s="178"/>
      <c r="CZ3913" s="178"/>
      <c r="DA3913" s="178"/>
    </row>
    <row r="3914" spans="1:105" s="120" customFormat="1" ht="15" customHeight="1">
      <c r="A3914" s="228"/>
      <c r="B3914" s="595"/>
      <c r="C3914" s="733"/>
      <c r="D3914" s="591"/>
      <c r="E3914" s="588"/>
      <c r="F3914" s="242" t="s">
        <v>82</v>
      </c>
      <c r="G3914" s="121">
        <v>1.5</v>
      </c>
      <c r="H3914" s="83"/>
      <c r="I3914" s="83"/>
      <c r="J3914" s="83"/>
      <c r="K3914" s="83"/>
      <c r="L3914" s="83">
        <v>2</v>
      </c>
      <c r="M3914" s="83">
        <v>2</v>
      </c>
      <c r="N3914" s="83">
        <v>2</v>
      </c>
      <c r="O3914" s="83"/>
      <c r="P3914" s="83">
        <v>2</v>
      </c>
      <c r="Q3914" s="83">
        <v>2</v>
      </c>
      <c r="R3914" s="83">
        <v>2</v>
      </c>
      <c r="S3914" s="83">
        <v>2</v>
      </c>
      <c r="T3914" s="83">
        <v>2</v>
      </c>
      <c r="U3914" s="83">
        <v>2</v>
      </c>
      <c r="V3914" s="83"/>
      <c r="W3914" s="83">
        <v>4.5</v>
      </c>
      <c r="X3914" s="83">
        <v>2.5</v>
      </c>
      <c r="Y3914" s="83">
        <v>0</v>
      </c>
      <c r="Z3914" s="83">
        <v>2.5</v>
      </c>
      <c r="AA3914" s="83">
        <v>2.5</v>
      </c>
      <c r="AB3914" s="83">
        <v>2.5</v>
      </c>
      <c r="AC3914" s="79"/>
      <c r="AD3914" s="79"/>
      <c r="AE3914" s="79">
        <v>2.5</v>
      </c>
      <c r="AF3914" s="79">
        <v>2.5</v>
      </c>
      <c r="AG3914" s="79">
        <v>2.5</v>
      </c>
      <c r="AH3914" s="79"/>
      <c r="AI3914" s="79"/>
      <c r="AJ3914" s="79"/>
      <c r="AK3914" s="79">
        <v>2</v>
      </c>
      <c r="AL3914" s="79">
        <v>2</v>
      </c>
      <c r="AM3914" s="240"/>
      <c r="AN3914" s="240"/>
      <c r="AO3914" s="240"/>
      <c r="AP3914" s="240"/>
      <c r="AQ3914" s="240"/>
      <c r="AR3914" s="240"/>
      <c r="AS3914" s="240"/>
      <c r="AT3914" s="256"/>
      <c r="AU3914" s="256"/>
      <c r="AV3914" s="259"/>
      <c r="AW3914" s="259"/>
      <c r="AX3914" s="256"/>
      <c r="AY3914" s="256"/>
      <c r="AZ3914" s="256"/>
      <c r="BA3914" s="256"/>
      <c r="BB3914" s="256"/>
      <c r="BC3914" s="256"/>
      <c r="BD3914" s="256"/>
      <c r="BE3914" s="256"/>
      <c r="BF3914" s="256"/>
      <c r="BG3914" s="256"/>
      <c r="BH3914" s="256"/>
      <c r="BI3914" s="256"/>
      <c r="BJ3914" s="256"/>
      <c r="BK3914" s="256"/>
      <c r="BL3914" s="262"/>
      <c r="BM3914" s="262"/>
      <c r="BN3914" s="262"/>
      <c r="BO3914" s="262"/>
      <c r="BP3914" s="262"/>
      <c r="BQ3914" s="262"/>
      <c r="BR3914" s="270"/>
      <c r="BS3914" s="270"/>
      <c r="BT3914" s="270"/>
      <c r="BU3914" s="270"/>
      <c r="BV3914" s="270"/>
      <c r="BW3914" s="270"/>
      <c r="BX3914" s="256"/>
      <c r="BY3914" s="256"/>
      <c r="BZ3914" s="256"/>
      <c r="CA3914" s="267"/>
      <c r="CB3914" s="267"/>
      <c r="CC3914" s="274"/>
      <c r="CD3914" s="267"/>
      <c r="CE3914" s="267"/>
      <c r="CF3914" s="267"/>
      <c r="CG3914" s="267"/>
      <c r="CH3914" s="267"/>
      <c r="CI3914" s="267"/>
      <c r="CJ3914" s="267"/>
      <c r="CK3914" s="267"/>
      <c r="CL3914" s="265"/>
      <c r="CM3914" s="272"/>
      <c r="CN3914" s="264"/>
      <c r="CO3914" s="177"/>
      <c r="CP3914" s="226"/>
      <c r="CQ3914" s="226"/>
      <c r="CR3914" s="226"/>
      <c r="CS3914" s="178"/>
      <c r="CT3914" s="178"/>
      <c r="CU3914" s="178"/>
      <c r="CV3914" s="178"/>
      <c r="CW3914" s="178"/>
      <c r="CX3914" s="178"/>
      <c r="CY3914" s="178"/>
      <c r="CZ3914" s="178"/>
      <c r="DA3914" s="178"/>
    </row>
    <row r="3915" spans="1:105" s="120" customFormat="1" ht="15" customHeight="1">
      <c r="A3915" s="228"/>
      <c r="B3915" s="595"/>
      <c r="C3915" s="733"/>
      <c r="D3915" s="591"/>
      <c r="E3915" s="588"/>
      <c r="F3915" s="243"/>
      <c r="G3915" s="122">
        <v>2</v>
      </c>
      <c r="H3915" s="84"/>
      <c r="I3915" s="84"/>
      <c r="J3915" s="84"/>
      <c r="K3915" s="84"/>
      <c r="L3915" s="84">
        <v>0.5</v>
      </c>
      <c r="M3915" s="84">
        <v>0.5</v>
      </c>
      <c r="N3915" s="84">
        <v>0.5</v>
      </c>
      <c r="O3915" s="84">
        <v>4</v>
      </c>
      <c r="P3915" s="84">
        <v>0.5</v>
      </c>
      <c r="Q3915" s="84">
        <v>0.5</v>
      </c>
      <c r="R3915" s="84">
        <v>0.5</v>
      </c>
      <c r="S3915" s="84">
        <v>0.5</v>
      </c>
      <c r="T3915" s="84">
        <v>0.5</v>
      </c>
      <c r="U3915" s="84">
        <v>0.5</v>
      </c>
      <c r="V3915" s="84"/>
      <c r="W3915" s="84"/>
      <c r="X3915" s="84"/>
      <c r="Y3915" s="84"/>
      <c r="Z3915" s="84"/>
      <c r="AA3915" s="84"/>
      <c r="AB3915" s="84"/>
      <c r="AC3915" s="80"/>
      <c r="AD3915" s="80"/>
      <c r="AE3915" s="80"/>
      <c r="AF3915" s="80"/>
      <c r="AG3915" s="80"/>
      <c r="AH3915" s="80"/>
      <c r="AI3915" s="80"/>
      <c r="AJ3915" s="80"/>
      <c r="AK3915" s="80">
        <v>0.5</v>
      </c>
      <c r="AL3915" s="80">
        <v>0.5</v>
      </c>
      <c r="AM3915" s="240"/>
      <c r="AN3915" s="240"/>
      <c r="AO3915" s="240"/>
      <c r="AP3915" s="240"/>
      <c r="AQ3915" s="240"/>
      <c r="AR3915" s="240"/>
      <c r="AS3915" s="240"/>
      <c r="AT3915" s="256"/>
      <c r="AU3915" s="256"/>
      <c r="AV3915" s="259"/>
      <c r="AW3915" s="259"/>
      <c r="AX3915" s="256"/>
      <c r="AY3915" s="256"/>
      <c r="AZ3915" s="256"/>
      <c r="BA3915" s="256"/>
      <c r="BB3915" s="256"/>
      <c r="BC3915" s="256"/>
      <c r="BD3915" s="256"/>
      <c r="BE3915" s="256"/>
      <c r="BF3915" s="256"/>
      <c r="BG3915" s="256"/>
      <c r="BH3915" s="256"/>
      <c r="BI3915" s="256"/>
      <c r="BJ3915" s="256"/>
      <c r="BK3915" s="256"/>
      <c r="BL3915" s="262"/>
      <c r="BM3915" s="262"/>
      <c r="BN3915" s="262"/>
      <c r="BO3915" s="262"/>
      <c r="BP3915" s="262"/>
      <c r="BQ3915" s="262"/>
      <c r="BR3915" s="270"/>
      <c r="BS3915" s="270"/>
      <c r="BT3915" s="270"/>
      <c r="BU3915" s="270"/>
      <c r="BV3915" s="270"/>
      <c r="BW3915" s="270"/>
      <c r="BX3915" s="256"/>
      <c r="BY3915" s="256"/>
      <c r="BZ3915" s="256"/>
      <c r="CA3915" s="267"/>
      <c r="CB3915" s="267"/>
      <c r="CC3915" s="274"/>
      <c r="CD3915" s="267"/>
      <c r="CE3915" s="267"/>
      <c r="CF3915" s="267"/>
      <c r="CG3915" s="267"/>
      <c r="CH3915" s="267"/>
      <c r="CI3915" s="267"/>
      <c r="CJ3915" s="267"/>
      <c r="CK3915" s="267"/>
      <c r="CL3915" s="265"/>
      <c r="CM3915" s="272"/>
      <c r="CN3915" s="264"/>
      <c r="CO3915" s="177"/>
      <c r="CP3915" s="226"/>
      <c r="CQ3915" s="226"/>
      <c r="CR3915" s="226"/>
      <c r="CS3915" s="178"/>
      <c r="CT3915" s="178"/>
      <c r="CU3915" s="178"/>
      <c r="CV3915" s="178"/>
      <c r="CW3915" s="178"/>
      <c r="CX3915" s="178"/>
      <c r="CY3915" s="178"/>
      <c r="CZ3915" s="178"/>
      <c r="DA3915" s="178"/>
    </row>
    <row r="3916" spans="1:105" s="120" customFormat="1" ht="15" customHeight="1">
      <c r="A3916" s="228"/>
      <c r="B3916" s="595"/>
      <c r="C3916" s="733"/>
      <c r="D3916" s="591"/>
      <c r="E3916" s="588"/>
      <c r="F3916" s="243"/>
      <c r="G3916" s="122">
        <v>2.1</v>
      </c>
      <c r="H3916" s="84"/>
      <c r="I3916" s="84"/>
      <c r="J3916" s="84"/>
      <c r="K3916" s="84"/>
      <c r="L3916" s="84"/>
      <c r="M3916" s="84"/>
      <c r="N3916" s="84"/>
      <c r="O3916" s="84"/>
      <c r="P3916" s="84"/>
      <c r="Q3916" s="84"/>
      <c r="R3916" s="84"/>
      <c r="S3916" s="84"/>
      <c r="T3916" s="84"/>
      <c r="U3916" s="84"/>
      <c r="V3916" s="84"/>
      <c r="W3916" s="84"/>
      <c r="X3916" s="84"/>
      <c r="Y3916" s="84"/>
      <c r="Z3916" s="84"/>
      <c r="AA3916" s="84"/>
      <c r="AB3916" s="84"/>
      <c r="AC3916" s="80"/>
      <c r="AD3916" s="80"/>
      <c r="AE3916" s="80"/>
      <c r="AF3916" s="80"/>
      <c r="AG3916" s="80"/>
      <c r="AH3916" s="80"/>
      <c r="AI3916" s="80"/>
      <c r="AJ3916" s="80"/>
      <c r="AK3916" s="80"/>
      <c r="AL3916" s="80"/>
      <c r="AM3916" s="240"/>
      <c r="AN3916" s="240"/>
      <c r="AO3916" s="240"/>
      <c r="AP3916" s="240"/>
      <c r="AQ3916" s="240"/>
      <c r="AR3916" s="240"/>
      <c r="AS3916" s="240"/>
      <c r="AT3916" s="256"/>
      <c r="AU3916" s="256"/>
      <c r="AV3916" s="259"/>
      <c r="AW3916" s="259"/>
      <c r="AX3916" s="256"/>
      <c r="AY3916" s="256"/>
      <c r="AZ3916" s="256"/>
      <c r="BA3916" s="256"/>
      <c r="BB3916" s="256"/>
      <c r="BC3916" s="256"/>
      <c r="BD3916" s="256"/>
      <c r="BE3916" s="256"/>
      <c r="BF3916" s="256"/>
      <c r="BG3916" s="256"/>
      <c r="BH3916" s="256"/>
      <c r="BI3916" s="256"/>
      <c r="BJ3916" s="256"/>
      <c r="BK3916" s="256"/>
      <c r="BL3916" s="262"/>
      <c r="BM3916" s="262"/>
      <c r="BN3916" s="262"/>
      <c r="BO3916" s="262"/>
      <c r="BP3916" s="262"/>
      <c r="BQ3916" s="262"/>
      <c r="BR3916" s="270"/>
      <c r="BS3916" s="270"/>
      <c r="BT3916" s="270"/>
      <c r="BU3916" s="270"/>
      <c r="BV3916" s="270"/>
      <c r="BW3916" s="270"/>
      <c r="BX3916" s="256"/>
      <c r="BY3916" s="256"/>
      <c r="BZ3916" s="256"/>
      <c r="CA3916" s="267"/>
      <c r="CB3916" s="267"/>
      <c r="CC3916" s="274"/>
      <c r="CD3916" s="267"/>
      <c r="CE3916" s="267"/>
      <c r="CF3916" s="267"/>
      <c r="CG3916" s="267"/>
      <c r="CH3916" s="267"/>
      <c r="CI3916" s="267"/>
      <c r="CJ3916" s="267"/>
      <c r="CK3916" s="267"/>
      <c r="CL3916" s="265"/>
      <c r="CM3916" s="272"/>
      <c r="CN3916" s="264"/>
      <c r="CO3916" s="177"/>
      <c r="CP3916" s="226"/>
      <c r="CQ3916" s="226"/>
      <c r="CR3916" s="226"/>
      <c r="CS3916" s="178"/>
      <c r="CT3916" s="178"/>
      <c r="CU3916" s="178"/>
      <c r="CV3916" s="178"/>
      <c r="CW3916" s="178"/>
      <c r="CX3916" s="178"/>
      <c r="CY3916" s="178"/>
      <c r="CZ3916" s="178"/>
      <c r="DA3916" s="178"/>
    </row>
    <row r="3917" spans="1:105" s="120" customFormat="1" ht="15" customHeight="1">
      <c r="A3917" s="228"/>
      <c r="B3917" s="595"/>
      <c r="C3917" s="733"/>
      <c r="D3917" s="591"/>
      <c r="E3917" s="588"/>
      <c r="F3917" s="243"/>
      <c r="G3917" s="122">
        <v>2.7</v>
      </c>
      <c r="H3917" s="84"/>
      <c r="I3917" s="84"/>
      <c r="J3917" s="84"/>
      <c r="K3917" s="84"/>
      <c r="L3917" s="84"/>
      <c r="M3917" s="84"/>
      <c r="N3917" s="84"/>
      <c r="O3917" s="84">
        <v>6.5</v>
      </c>
      <c r="P3917" s="84"/>
      <c r="Q3917" s="84"/>
      <c r="R3917" s="84"/>
      <c r="S3917" s="84"/>
      <c r="T3917" s="84"/>
      <c r="U3917" s="84"/>
      <c r="V3917" s="84"/>
      <c r="W3917" s="84"/>
      <c r="X3917" s="84"/>
      <c r="Y3917" s="84"/>
      <c r="Z3917" s="84"/>
      <c r="AA3917" s="84"/>
      <c r="AB3917" s="84"/>
      <c r="AC3917" s="80"/>
      <c r="AD3917" s="80"/>
      <c r="AE3917" s="80"/>
      <c r="AF3917" s="80"/>
      <c r="AG3917" s="80"/>
      <c r="AH3917" s="80"/>
      <c r="AI3917" s="80"/>
      <c r="AJ3917" s="80"/>
      <c r="AK3917" s="80"/>
      <c r="AL3917" s="80"/>
      <c r="AM3917" s="240"/>
      <c r="AN3917" s="240"/>
      <c r="AO3917" s="240"/>
      <c r="AP3917" s="240"/>
      <c r="AQ3917" s="240"/>
      <c r="AR3917" s="240"/>
      <c r="AS3917" s="240"/>
      <c r="AT3917" s="256"/>
      <c r="AU3917" s="256"/>
      <c r="AV3917" s="259"/>
      <c r="AW3917" s="259"/>
      <c r="AX3917" s="256"/>
      <c r="AY3917" s="256"/>
      <c r="AZ3917" s="256"/>
      <c r="BA3917" s="256"/>
      <c r="BB3917" s="256"/>
      <c r="BC3917" s="256"/>
      <c r="BD3917" s="256"/>
      <c r="BE3917" s="256"/>
      <c r="BF3917" s="256"/>
      <c r="BG3917" s="256"/>
      <c r="BH3917" s="256"/>
      <c r="BI3917" s="256"/>
      <c r="BJ3917" s="256"/>
      <c r="BK3917" s="256"/>
      <c r="BL3917" s="262"/>
      <c r="BM3917" s="262"/>
      <c r="BN3917" s="262"/>
      <c r="BO3917" s="262"/>
      <c r="BP3917" s="262"/>
      <c r="BQ3917" s="262"/>
      <c r="BR3917" s="270"/>
      <c r="BS3917" s="270"/>
      <c r="BT3917" s="270"/>
      <c r="BU3917" s="270"/>
      <c r="BV3917" s="270"/>
      <c r="BW3917" s="270"/>
      <c r="BX3917" s="256"/>
      <c r="BY3917" s="256"/>
      <c r="BZ3917" s="256"/>
      <c r="CA3917" s="267"/>
      <c r="CB3917" s="267"/>
      <c r="CC3917" s="274"/>
      <c r="CD3917" s="267"/>
      <c r="CE3917" s="267"/>
      <c r="CF3917" s="267"/>
      <c r="CG3917" s="267"/>
      <c r="CH3917" s="267"/>
      <c r="CI3917" s="267"/>
      <c r="CJ3917" s="267"/>
      <c r="CK3917" s="267"/>
      <c r="CL3917" s="265"/>
      <c r="CM3917" s="272"/>
      <c r="CN3917" s="264"/>
      <c r="CO3917" s="177"/>
      <c r="CP3917" s="226"/>
      <c r="CQ3917" s="226"/>
      <c r="CR3917" s="226"/>
      <c r="CS3917" s="178"/>
      <c r="CT3917" s="178"/>
      <c r="CU3917" s="178"/>
      <c r="CV3917" s="178"/>
      <c r="CW3917" s="178"/>
      <c r="CX3917" s="178"/>
      <c r="CY3917" s="178"/>
      <c r="CZ3917" s="178"/>
      <c r="DA3917" s="178"/>
    </row>
    <row r="3918" spans="1:105" s="120" customFormat="1" ht="15" customHeight="1">
      <c r="A3918" s="228"/>
      <c r="B3918" s="595"/>
      <c r="C3918" s="733"/>
      <c r="D3918" s="591"/>
      <c r="E3918" s="588"/>
      <c r="F3918" s="243"/>
      <c r="G3918" s="122">
        <v>3</v>
      </c>
      <c r="H3918" s="84"/>
      <c r="I3918" s="84"/>
      <c r="J3918" s="84"/>
      <c r="K3918" s="84"/>
      <c r="L3918" s="84"/>
      <c r="M3918" s="84"/>
      <c r="N3918" s="84"/>
      <c r="O3918" s="84"/>
      <c r="P3918" s="84"/>
      <c r="Q3918" s="84"/>
      <c r="R3918" s="84"/>
      <c r="S3918" s="84"/>
      <c r="T3918" s="84"/>
      <c r="U3918" s="84"/>
      <c r="V3918" s="84"/>
      <c r="W3918" s="84"/>
      <c r="X3918" s="84"/>
      <c r="Y3918" s="84"/>
      <c r="Z3918" s="84"/>
      <c r="AA3918" s="84"/>
      <c r="AB3918" s="84"/>
      <c r="AC3918" s="80"/>
      <c r="AD3918" s="80"/>
      <c r="AE3918" s="80"/>
      <c r="AF3918" s="80"/>
      <c r="AG3918" s="80"/>
      <c r="AH3918" s="80"/>
      <c r="AI3918" s="80"/>
      <c r="AJ3918" s="80"/>
      <c r="AK3918" s="80"/>
      <c r="AL3918" s="80"/>
      <c r="AM3918" s="240"/>
      <c r="AN3918" s="240"/>
      <c r="AO3918" s="240"/>
      <c r="AP3918" s="240"/>
      <c r="AQ3918" s="240"/>
      <c r="AR3918" s="240"/>
      <c r="AS3918" s="240"/>
      <c r="AT3918" s="256"/>
      <c r="AU3918" s="256"/>
      <c r="AV3918" s="259"/>
      <c r="AW3918" s="259"/>
      <c r="AX3918" s="256"/>
      <c r="AY3918" s="256"/>
      <c r="AZ3918" s="256"/>
      <c r="BA3918" s="256"/>
      <c r="BB3918" s="256"/>
      <c r="BC3918" s="256"/>
      <c r="BD3918" s="256"/>
      <c r="BE3918" s="256"/>
      <c r="BF3918" s="256"/>
      <c r="BG3918" s="256"/>
      <c r="BH3918" s="256"/>
      <c r="BI3918" s="256"/>
      <c r="BJ3918" s="256"/>
      <c r="BK3918" s="256"/>
      <c r="BL3918" s="262"/>
      <c r="BM3918" s="262"/>
      <c r="BN3918" s="262"/>
      <c r="BO3918" s="262"/>
      <c r="BP3918" s="262"/>
      <c r="BQ3918" s="262"/>
      <c r="BR3918" s="270"/>
      <c r="BS3918" s="270"/>
      <c r="BT3918" s="270"/>
      <c r="BU3918" s="270"/>
      <c r="BV3918" s="270"/>
      <c r="BW3918" s="270"/>
      <c r="BX3918" s="256"/>
      <c r="BY3918" s="256"/>
      <c r="BZ3918" s="256"/>
      <c r="CA3918" s="267"/>
      <c r="CB3918" s="267"/>
      <c r="CC3918" s="274"/>
      <c r="CD3918" s="267"/>
      <c r="CE3918" s="267"/>
      <c r="CF3918" s="267"/>
      <c r="CG3918" s="267"/>
      <c r="CH3918" s="267"/>
      <c r="CI3918" s="267"/>
      <c r="CJ3918" s="267"/>
      <c r="CK3918" s="267"/>
      <c r="CL3918" s="265"/>
      <c r="CM3918" s="272"/>
      <c r="CN3918" s="264"/>
      <c r="CO3918" s="177"/>
      <c r="CP3918" s="226"/>
      <c r="CQ3918" s="226"/>
      <c r="CR3918" s="226"/>
      <c r="CS3918" s="178"/>
      <c r="CT3918" s="178"/>
      <c r="CU3918" s="178"/>
      <c r="CV3918" s="178"/>
      <c r="CW3918" s="178"/>
      <c r="CX3918" s="178"/>
      <c r="CY3918" s="178"/>
      <c r="CZ3918" s="178"/>
      <c r="DA3918" s="178"/>
    </row>
    <row r="3919" spans="1:105" s="120" customFormat="1" ht="15" customHeight="1">
      <c r="A3919" s="228"/>
      <c r="B3919" s="595"/>
      <c r="C3919" s="733"/>
      <c r="D3919" s="591"/>
      <c r="E3919" s="588"/>
      <c r="F3919" s="244"/>
      <c r="G3919" s="123">
        <v>3.9</v>
      </c>
      <c r="H3919" s="85"/>
      <c r="I3919" s="85"/>
      <c r="J3919" s="85"/>
      <c r="K3919" s="85"/>
      <c r="L3919" s="85"/>
      <c r="M3919" s="85"/>
      <c r="N3919" s="85"/>
      <c r="O3919" s="85"/>
      <c r="P3919" s="85"/>
      <c r="Q3919" s="85"/>
      <c r="R3919" s="85"/>
      <c r="S3919" s="85"/>
      <c r="T3919" s="85"/>
      <c r="U3919" s="85"/>
      <c r="V3919" s="85"/>
      <c r="W3919" s="85"/>
      <c r="X3919" s="85"/>
      <c r="Y3919" s="85"/>
      <c r="Z3919" s="85"/>
      <c r="AA3919" s="85"/>
      <c r="AB3919" s="85"/>
      <c r="AC3919" s="81"/>
      <c r="AD3919" s="81"/>
      <c r="AE3919" s="81"/>
      <c r="AF3919" s="81"/>
      <c r="AG3919" s="81"/>
      <c r="AH3919" s="81"/>
      <c r="AI3919" s="81"/>
      <c r="AJ3919" s="81"/>
      <c r="AK3919" s="81"/>
      <c r="AL3919" s="81"/>
      <c r="AM3919" s="240"/>
      <c r="AN3919" s="240"/>
      <c r="AO3919" s="240"/>
      <c r="AP3919" s="240"/>
      <c r="AQ3919" s="240"/>
      <c r="AR3919" s="240"/>
      <c r="AS3919" s="240"/>
      <c r="AT3919" s="256"/>
      <c r="AU3919" s="256"/>
      <c r="AV3919" s="259"/>
      <c r="AW3919" s="259"/>
      <c r="AX3919" s="256"/>
      <c r="AY3919" s="256"/>
      <c r="AZ3919" s="256"/>
      <c r="BA3919" s="256"/>
      <c r="BB3919" s="256"/>
      <c r="BC3919" s="256"/>
      <c r="BD3919" s="256"/>
      <c r="BE3919" s="256"/>
      <c r="BF3919" s="256"/>
      <c r="BG3919" s="256"/>
      <c r="BH3919" s="256"/>
      <c r="BI3919" s="256"/>
      <c r="BJ3919" s="256"/>
      <c r="BK3919" s="256"/>
      <c r="BL3919" s="262"/>
      <c r="BM3919" s="262"/>
      <c r="BN3919" s="262"/>
      <c r="BO3919" s="262"/>
      <c r="BP3919" s="262"/>
      <c r="BQ3919" s="262"/>
      <c r="BR3919" s="270"/>
      <c r="BS3919" s="270"/>
      <c r="BT3919" s="270"/>
      <c r="BU3919" s="270"/>
      <c r="BV3919" s="270"/>
      <c r="BW3919" s="270"/>
      <c r="BX3919" s="256"/>
      <c r="BY3919" s="256"/>
      <c r="BZ3919" s="256"/>
      <c r="CA3919" s="267"/>
      <c r="CB3919" s="267"/>
      <c r="CC3919" s="274"/>
      <c r="CD3919" s="267"/>
      <c r="CE3919" s="267"/>
      <c r="CF3919" s="267"/>
      <c r="CG3919" s="267"/>
      <c r="CH3919" s="267"/>
      <c r="CI3919" s="267"/>
      <c r="CJ3919" s="267"/>
      <c r="CK3919" s="267"/>
      <c r="CL3919" s="265"/>
      <c r="CM3919" s="272"/>
      <c r="CN3919" s="264"/>
      <c r="CO3919" s="177"/>
      <c r="CP3919" s="226"/>
      <c r="CQ3919" s="226"/>
      <c r="CR3919" s="226"/>
      <c r="CS3919" s="178"/>
      <c r="CT3919" s="178"/>
      <c r="CU3919" s="178"/>
      <c r="CV3919" s="178"/>
      <c r="CW3919" s="178"/>
      <c r="CX3919" s="178"/>
      <c r="CY3919" s="178"/>
      <c r="CZ3919" s="178"/>
      <c r="DA3919" s="178"/>
    </row>
    <row r="3920" spans="1:105" s="120" customFormat="1" ht="15" customHeight="1">
      <c r="A3920" s="229"/>
      <c r="B3920" s="596"/>
      <c r="C3920" s="734"/>
      <c r="D3920" s="592"/>
      <c r="E3920" s="589"/>
      <c r="F3920" s="245" t="s">
        <v>83</v>
      </c>
      <c r="G3920" s="246"/>
      <c r="H3920" s="82"/>
      <c r="I3920" s="82"/>
      <c r="J3920" s="82"/>
      <c r="K3920" s="82"/>
      <c r="L3920" s="82"/>
      <c r="M3920" s="82"/>
      <c r="N3920" s="82"/>
      <c r="O3920" s="82"/>
      <c r="P3920" s="82"/>
      <c r="Q3920" s="82"/>
      <c r="R3920" s="82"/>
      <c r="S3920" s="82"/>
      <c r="T3920" s="82"/>
      <c r="U3920" s="82"/>
      <c r="V3920" s="82"/>
      <c r="W3920" s="82"/>
      <c r="X3920" s="82"/>
      <c r="Y3920" s="82"/>
      <c r="Z3920" s="82"/>
      <c r="AA3920" s="82"/>
      <c r="AB3920" s="82"/>
      <c r="AC3920" s="35"/>
      <c r="AD3920" s="35"/>
      <c r="AE3920" s="35"/>
      <c r="AF3920" s="35"/>
      <c r="AG3920" s="35"/>
      <c r="AH3920" s="35"/>
      <c r="AI3920" s="35"/>
      <c r="AJ3920" s="35"/>
      <c r="AK3920" s="35"/>
      <c r="AL3920" s="35"/>
      <c r="AM3920" s="241"/>
      <c r="AN3920" s="241"/>
      <c r="AO3920" s="241"/>
      <c r="AP3920" s="241"/>
      <c r="AQ3920" s="241"/>
      <c r="AR3920" s="241"/>
      <c r="AS3920" s="241"/>
      <c r="AT3920" s="257"/>
      <c r="AU3920" s="257"/>
      <c r="AV3920" s="260"/>
      <c r="AW3920" s="260"/>
      <c r="AX3920" s="257"/>
      <c r="AY3920" s="257"/>
      <c r="AZ3920" s="257"/>
      <c r="BA3920" s="257"/>
      <c r="BB3920" s="257"/>
      <c r="BC3920" s="257"/>
      <c r="BD3920" s="257"/>
      <c r="BE3920" s="257"/>
      <c r="BF3920" s="257"/>
      <c r="BG3920" s="257"/>
      <c r="BH3920" s="257"/>
      <c r="BI3920" s="257"/>
      <c r="BJ3920" s="257"/>
      <c r="BK3920" s="257"/>
      <c r="BL3920" s="263"/>
      <c r="BM3920" s="263"/>
      <c r="BN3920" s="263"/>
      <c r="BO3920" s="263"/>
      <c r="BP3920" s="263"/>
      <c r="BQ3920" s="263"/>
      <c r="BR3920" s="271"/>
      <c r="BS3920" s="271"/>
      <c r="BT3920" s="271"/>
      <c r="BU3920" s="271"/>
      <c r="BV3920" s="271"/>
      <c r="BW3920" s="271"/>
      <c r="BX3920" s="257"/>
      <c r="BY3920" s="257"/>
      <c r="BZ3920" s="257"/>
      <c r="CA3920" s="268"/>
      <c r="CB3920" s="268"/>
      <c r="CC3920" s="275"/>
      <c r="CD3920" s="268"/>
      <c r="CE3920" s="268"/>
      <c r="CF3920" s="268"/>
      <c r="CG3920" s="268"/>
      <c r="CH3920" s="268"/>
      <c r="CI3920" s="268"/>
      <c r="CJ3920" s="268"/>
      <c r="CK3920" s="268"/>
      <c r="CL3920" s="265"/>
      <c r="CM3920" s="272"/>
      <c r="CN3920" s="264"/>
      <c r="CO3920" s="177"/>
      <c r="CP3920" s="226"/>
      <c r="CQ3920" s="226"/>
      <c r="CR3920" s="226"/>
      <c r="CS3920" s="178"/>
      <c r="CT3920" s="178"/>
      <c r="CU3920" s="178"/>
      <c r="CV3920" s="178"/>
      <c r="CW3920" s="178"/>
      <c r="CX3920" s="178"/>
      <c r="CY3920" s="178"/>
      <c r="CZ3920" s="178"/>
      <c r="DA3920" s="178"/>
    </row>
    <row r="3921" spans="1:118" s="120" customFormat="1" ht="15" customHeight="1">
      <c r="A3921" s="227">
        <f t="shared" si="1207"/>
        <v>486</v>
      </c>
      <c r="B3921" s="594" t="s">
        <v>1455</v>
      </c>
      <c r="C3921" s="587" t="s">
        <v>1465</v>
      </c>
      <c r="D3921" s="590" t="s">
        <v>1466</v>
      </c>
      <c r="E3921" s="593" t="s">
        <v>353</v>
      </c>
      <c r="F3921" s="253" t="s">
        <v>80</v>
      </c>
      <c r="G3921" s="351"/>
      <c r="H3921" s="82"/>
      <c r="I3921" s="82"/>
      <c r="J3921" s="82"/>
      <c r="K3921" s="82"/>
      <c r="L3921" s="82" t="s">
        <v>60</v>
      </c>
      <c r="M3921" s="82" t="s">
        <v>61</v>
      </c>
      <c r="N3921" s="82" t="s">
        <v>61</v>
      </c>
      <c r="O3921" s="82"/>
      <c r="P3921" s="82" t="s">
        <v>61</v>
      </c>
      <c r="Q3921" s="82" t="s">
        <v>61</v>
      </c>
      <c r="R3921" s="82" t="s">
        <v>61</v>
      </c>
      <c r="S3921" s="82" t="s">
        <v>61</v>
      </c>
      <c r="T3921" s="82" t="s">
        <v>61</v>
      </c>
      <c r="U3921" s="82" t="s">
        <v>61</v>
      </c>
      <c r="V3921" s="82"/>
      <c r="W3921" s="82" t="s">
        <v>60</v>
      </c>
      <c r="X3921" s="82" t="s">
        <v>60</v>
      </c>
      <c r="Y3921" s="82" t="s">
        <v>60</v>
      </c>
      <c r="Z3921" s="82" t="s">
        <v>60</v>
      </c>
      <c r="AA3921" s="82" t="s">
        <v>60</v>
      </c>
      <c r="AB3921" s="82" t="s">
        <v>60</v>
      </c>
      <c r="AC3921" s="82"/>
      <c r="AD3921" s="82" t="s">
        <v>60</v>
      </c>
      <c r="AE3921" s="82" t="s">
        <v>60</v>
      </c>
      <c r="AF3921" s="82" t="s">
        <v>60</v>
      </c>
      <c r="AG3921" s="82" t="s">
        <v>60</v>
      </c>
      <c r="AH3921" s="82" t="s">
        <v>60</v>
      </c>
      <c r="AI3921" s="82" t="s">
        <v>1471</v>
      </c>
      <c r="AJ3921" s="82"/>
      <c r="AK3921" s="82" t="s">
        <v>61</v>
      </c>
      <c r="AL3921" s="82" t="s">
        <v>61</v>
      </c>
      <c r="AM3921" s="239">
        <f>COUNTIF(H3921:AL3921,"PH")+COUNTIF(H3921:AL3921,"PH/L")+COUNTIF(H3921:AL3921,"PM")</f>
        <v>0</v>
      </c>
      <c r="AN3921" s="239">
        <f>COUNTIF(H3921:AL3921,"PD")+COUNTIF(H3921:AL3921,"PDD")+COUNTIF(H3921:AL3921,"P/DS")/2+COUNTIF(H3921:AL3921,"PMD")</f>
        <v>0</v>
      </c>
      <c r="AO3921" s="239">
        <f>COUNTIF(H3921:AL3921,"PN")+COUNTIF(H3921:AL3921,"P/NS")/2+COUNTIF(H3921:AL3921,"PH")+COUNTIF(H3921:AL3921,"PH/F")/2+COUNTIF(H3921:AL3921,"PH/L")/2+COUNTIF(H3921:AL3921,"PM")</f>
        <v>0</v>
      </c>
      <c r="AP3921" s="239">
        <f>COUNTIF(H3921:AL3921,"BH")+COUNTIF(H3921:AL3921,"AL/BL")+COUNTIF(H3921:AL3921,"UL/BL")+COUNTIF(H3921:AL3921,"BM")</f>
        <v>0</v>
      </c>
      <c r="AQ3921" s="239">
        <f>COUNTIF(H3921:AL3921,"DS")+COUNTIF(H3921:AL3921,"AL/DS")/2+COUNTIF(H3921:AL3921,"UL/DS")/2+COUNTIF(H3921:AL3921,"CT")+COUNTIF(H3921:AL3921,"MD")</f>
        <v>12.5</v>
      </c>
      <c r="AR3921" s="239">
        <f>COUNTIF(H3921:AL3921,"NS")+COUNTIF(H3921:AL3921,"AL/NS")/2+COUNTIF(H3921:AL3921,"UL/NS")/2+COUNTIF(H3921:AL3921,"BH")+COUNTIF(H3921:AL3921,"AL/BF")/2+COUNTIF(H3921:AL3921,"AL/BL")/2+COUNTIF(H3921:AL3921,"UL/BL")/2+COUNTIF(H3921:AL3921,"UL/BF")/2+COUNTIF(H3921:AL3921,"BM")</f>
        <v>10</v>
      </c>
      <c r="AS3921" s="239">
        <f>COUNTIF(H3921:AL3921,"AL")+COUNTIF(H3921:AL3921,"AL/DS")/2+COUNTIF(H3921:AL3921,"AL/NS")/2+COUNTIF(H3921:AL3921,"NH")+COUNTIF(H3921:AL3921,"SL")+COUNTIF(H3921:AL3921,"NHD")+COUNTIF(H3921:AL3921,"B")+COUNTIF(H3921:AL3921,"HL")+COUNTIF(H3921:AL3921,"AL/BF")/2+COUNTIF(H3921:AL3921,"AL/BL")/2</f>
        <v>0</v>
      </c>
      <c r="AT3921" s="255">
        <f>COUNTIF(H3921:AL3921,"PD")+COUNTIF(H3921:AL3921,"PN")+COUNTIF(H3921:AL3921,"P/DS")/2+COUNTIF(H3921:AL3921,"P/NS")/2+COUNTIF(H3921:AL3921,"DS")+COUNTIF(H3921:AL3921,"NS")+COUNTIF(H3921:AL3921,"AL")+COUNTIF(H3921:AL3921,"AL/DS")+COUNTIF(H3921:AL3921,"AL/NS")+COUNTIF(H3921:AL3921,"NH")+COUNTIF(H3921:AL3921,"SL")+COUNTIF(H3921:AL3921,"UL/DS")/2+COUNTIF(H3921:AL3921,"UL/NS")/2+COUNTIF(H3921:AL3921,"CT")+COUNTIF(H3921:AL3921,"NHD")+COUNTIF(H3921:AL3921,"PDD")+COUNTIF(H3921:AL3921,"B")+COUNTIF(H3921:AL3921,"HL")+COUNTIF(H3921:AL3921,"PH")+COUNTIF(H3921:AL3921,"BH")+COUNTIF(H3921:AL3921,"AL/BF")+COUNTIF(H3921:AL3921,"AL/BL")+COUNTIF(H3921:AL3921,"UL/BF")/2+COUNTIF(H3921:AL3921,"UL/BL")/2+COUNTIF(H3921:AL3921,"PH/F")/2+COUNTIF(H3921:AL3921,"PH/L")/2+COUNTIF(H3921:AL3921,"MD")+COUNTIF(H3921:AL3921,"PMD")+COUNTIF(H3921:AL3921,"PM")+COUNTIF(H3921:AL3921,"BM")</f>
        <v>22.5</v>
      </c>
      <c r="AU3921" s="255">
        <f>COUNTIF(H3921:AL3921,"P/DS")/2+COUNTIF(H3921:AL3921,"P/NS")/2+COUNTIF(H3921:AL3921,"IL")+COUNTIF(H3921:AL3921,"NL")+COUNTIF(H3921:AL3921,"UL")+COUNTIF(H3921:AL3921,"UL/DS")/2+COUNTIF(H3921:AL3921,"UL/NS")/2+COUNTIF(H3921:AL3921,"KT")+COUNTIF(H3921:AL3921,"UL/BF")/2+COUNTIF(H3921:AL3921,"UL/BL")/2+COUNTIF(H3921:AL3921,"PH/F")/2+COUNTIF(H3921:AL3921,"PH/L")/2+COUNTIF(H3921:AL3921,"NB")</f>
        <v>0.5</v>
      </c>
      <c r="AV3921" s="258">
        <f>COUNTIF(H3921:AL3921,"PN")+COUNTIF(H3921:AL3921,"TVD")+COUNTIF(H3921:AL3921,"PH")+COUNTIF(H3921:AL3921,"PM")+COUNTIF(H3921:AL3921,"PDD")-COUNTIFS(H3921:AL3921,"PN",H3928:AL3928,"&gt;=3")-COUNTIFS(H3921:AL3921,"PM",H3928:AL3928,"&gt;=3")</f>
        <v>0</v>
      </c>
      <c r="AW3921" s="258">
        <f>COUNTIF(H3921:AL3921,"NS")+COUNTIF(H3921:AL3921,"D")+COUNTIF(H3921:AL3921,"BH")+COUNTIF(H3921:AL3921,"NHD")+COUNTIF(H3921:AL3921,"BM")-COUNTIFS(H3921:AL3921,"NS",H3928:AL3928,"&gt;=3")-COUNTIFS(H3921:AL3921,"BH",H3928:AL3928,"&gt;=3")-COUNTIFS(H3921:AL3921,"BM",H3928:AL3928,"&gt;=3")</f>
        <v>10</v>
      </c>
      <c r="AX3921" s="255">
        <f>COUNTIF(H3921:AL3921,"AL")+COUNTIF(H3921:AL3921,"AL/DS")/2+COUNTIF(H3921:AL3921,"AL/NS")/2+COUNTIF(H3921:AL3921,"AL/BF")+COUNTIF(H3921:AL3921,"AL/BL")/2</f>
        <v>0</v>
      </c>
      <c r="AY3921" s="255">
        <f>COUNTIF(H3921:AL3921,"SL")</f>
        <v>0</v>
      </c>
      <c r="AZ3921" s="255">
        <f>COUNTIF(H3921:AL3921,"NH")</f>
        <v>0</v>
      </c>
      <c r="BA3921" s="255">
        <f>COUNTIF(H3921:AL3921,"HL")</f>
        <v>0</v>
      </c>
      <c r="BB3921" s="255">
        <f>COUNTIF(G3921:AL3921,"P/DS")/2+COUNTIF(G3921:AL3921,"P/NS")/2+COUNTIF(G3921:AL3921,"UL")+COUNTIF(G3921:AL3921,"UL/DS")/2+COUNTIF(G3921:AL3921,"UL/NS")/2+COUNTIF(G3921:AL3921,"UL/BL")/2+COUNTIF(G3921:AL3921,"UL/BF")/2+COUNTIF(G3921:AL3921,"PH/F")/2+COUNTIF(G3921:AL3921,"PH/L")/2</f>
        <v>0.5</v>
      </c>
      <c r="BC3921" s="255">
        <f>COUNTIF(H3921:AL3921,"NB")</f>
        <v>0</v>
      </c>
      <c r="BD3921" s="255">
        <f>COUNTIF(H3921:AL3921,"NL")</f>
        <v>0</v>
      </c>
      <c r="BE3921" s="255">
        <f>COUNTIF(H3921:AL3921,"IL")</f>
        <v>0</v>
      </c>
      <c r="BF3921" s="255">
        <f>COUNTIF(H3921:AL3921,"KT")</f>
        <v>0</v>
      </c>
      <c r="BG3921" s="255">
        <f>COUNTIF(H3921:AL3921,"L70")</f>
        <v>0</v>
      </c>
      <c r="BH3921" s="255">
        <f>COUNTIF(H3921:AL3921,"MD")</f>
        <v>0</v>
      </c>
      <c r="BI3921" s="255">
        <f>COUNTIF(H3921:AL3921,"PMD")</f>
        <v>0</v>
      </c>
      <c r="BJ3921" s="255">
        <f>COUNTIF(H3921:AL3921,"PM")</f>
        <v>0</v>
      </c>
      <c r="BK3921" s="255">
        <f>COUNTIF(H3921:AL3921,"BM")</f>
        <v>0</v>
      </c>
      <c r="BL3921" s="261">
        <f>SUMIF(H3921:AL3921,"PD",H3922:AL3922)+SUMIF(H3921:AL3921,"PN",H3922:AL3922)+SUMIF(H3921:AL3921,"P/DS",H3922:AL3922)+SUMIF(H3921:AL3921,"PN/F",H3922:AL3922)+SUMIF(H3921:AL3921,"PN/L",H3922:AL3922)+SUMIF(H3921:AL3921,"TV",H3922:AL3922)+SUMIF(H3921:AL3921,"TVD",H3922:AL3922)+SUMIF(H3921:AL3921,"PDD",H3922:AL3922)</f>
        <v>0</v>
      </c>
      <c r="BM3921" s="261">
        <f>SUMIF(H3921:AL3921,"PD",H3923:AL3923)+SUMIF(H3921:AL3921,"PN",H3923:AL3923)+SUMIF(H3921:AL3921,"P/DS",H3923:AL3923)+SUMIF(H3921:AL3921,"PN/F",H3923:AL3923)+SUMIF(H3921:AL3921,"PN/L",H3923:AL3923)+SUMIF(H3921:AL3921,"TV",H3923:AL3923)+SUMIF(H3921:AL3921,"TVD",H3923:AL3923)+SUMIF(H3921:AL3921,"PDD",H3923:AL3923)+SUMIF(H3921:AL3921,"PMD",H3923:AL3923)</f>
        <v>0</v>
      </c>
      <c r="BN3921" s="261">
        <f>SUMIF(H3921:AL3921,"PD",H3924:AL3924)+SUMIF(H3921:AL3921,"PN",H3924:AL3924)+SUMIF(H3921:AL3921,"P/DS",H3924:AL3924)+SUMIF(H3921:AL3921,"PN/F",H3924:AL3924)+SUMIF(H3921:AL3921,"PN/L",H3924:AL3924)+SUMIF(H3921:AL3921,"TV",H3924:AL3924)+SUMIF(H3921:AL3921,"TVD",H3924:AL3924)</f>
        <v>0</v>
      </c>
      <c r="BO3921" s="261">
        <f>SUMIF(H3921:AL3921,"PD",H3925:AL3925)+SUMIF(H3921:AL3921,"PN",H3925:AL3925)+SUMIF(H3921:AL3921,"P/DS",H3925:AL3925)+SUMIF(H3921:AL3921,"PN/F",H3925:AL3925)+SUMIF(H3921:AL3921,"PN/L",H3925:AL3925)+SUMIF(H3921:AL3921,"TV",H3925:AL3925)+SUMIF(H3921:AL3921,"TVD",H3925:AL3925)</f>
        <v>0</v>
      </c>
      <c r="BP3921" s="261">
        <f>SUMIF(H3921:AL3921,"PD",H3926:AL3926)+SUMIF(H3921:AL3921,"PN",H3926:AL3926)+SUMIF(H3921:AL3921,"P/DS",H3926:AL3926)+SUMIF(H3921:AL3921,"PN/F",H3926:AL3926)+SUMIF(H3921:AL3921,"PN/L",H3926:AL3926)+SUMIF(H3921:AL3921,"TV",H3926:AL3926)+SUMIF(H3921:AL3921,"TVD",H3926:AL3926)+SUMIF(H3921:AL3921,"PDD",H3926:AL3926)+SUMIF(H3921:AL3921,"PH",H3926:AL3926)+SUMIF(H3921:AL3921,"PM",H3926:AL3926)</f>
        <v>0</v>
      </c>
      <c r="BQ3921" s="261">
        <f>SUMIF(H3921:AL3921,"PD",H3927:AL3927)+SUMIF(H3921:AL3921,"PN",H3927:AL3927)+SUMIF(H3921:AL3921,"P/DS",H3927:AL3927)+SUMIF(H3921:AL3921,"PN/F",H3927:AL3927)+SUMIF(H3921:AL3921,"PN/L",H3927:AL3927)+SUMIF(H3921:AL3921,"TV",H3927:AL3927)+SUMIF(H3921:AL3921,"TVD",H3927:AL3927)+SUMIF(H3921:AL3921,"PDD",H3927:AL3927)+SUMIF(H3921:AL3921,"PH",H3927:AL3927)+SUMIF(H3921:AL3921,"PM",H3927:AL3927)</f>
        <v>0</v>
      </c>
      <c r="BR3921" s="269">
        <f>SUM(H3922:AL3922)-BL3921</f>
        <v>21</v>
      </c>
      <c r="BS3921" s="269">
        <f>SUM(H3923:AL3923)-BM3921</f>
        <v>4</v>
      </c>
      <c r="BT3921" s="269">
        <f>SUM(H3924:AL3924)-BN3921</f>
        <v>0</v>
      </c>
      <c r="BU3921" s="269">
        <f>SUM(H3925:AL3925)-BO3921</f>
        <v>0</v>
      </c>
      <c r="BV3921" s="269">
        <f>SUM(H3926:AL3926)-BP3921</f>
        <v>0</v>
      </c>
      <c r="BW3921" s="269">
        <f>SUM(H3927:AL3927)-BQ3921</f>
        <v>0</v>
      </c>
      <c r="BX3921" s="255">
        <f>SUMIF(H3921:AL3921,"PD",H3928:AL3928)+SUMIF(H3921:AL3921,"PN",H3928:AL3928)+SUMIF(H3921:AL3921,"P/DS",H3928:AL3928)+SUMIF(H3921:AL3921,"PN/F",H3928:AL3928)+SUMIF(H3921:AL3921,"PN/L",H3928:AL3928)</f>
        <v>0</v>
      </c>
      <c r="BY3921" s="255">
        <f>SUM(H3928:AL3928)-BX3921</f>
        <v>0</v>
      </c>
      <c r="BZ3921" s="255">
        <f t="shared" ref="BZ3921" si="1216">+SUM(BL3921:BW3928)</f>
        <v>25</v>
      </c>
      <c r="CA3921" s="266">
        <f>(COUNTIFS(H3921:AL3921,"PD",H3922:AL3922,"&gt;=2"))*0.5-IF(CN3921="VP",COUNTIFS($H$16:$AL$16,"SAT",H3921:AL3921,"PD",H3922:AL3922,"&gt;=2"))*0.5</f>
        <v>0</v>
      </c>
      <c r="CB3921" s="266">
        <f>(COUNTIFS(H3921:AL3921,"PN",H3923:AL3923,"&gt;=0.5",H3922:AL3922,"&gt;=1.5"))*0.5+COUNTIFS(H3921:AL3921,"PDD",H3923:AL3923,"&gt;=0.5",H3922:AL3922,"&gt;=1.5")*0.5</f>
        <v>0</v>
      </c>
      <c r="CC3921" s="273">
        <f>(COUNTIFS(H3921:AL3921,"TV",H3923:AL3923,"&gt;=10"))*0.5+(COUNTIFS(H3921:AL3921,"PMD",H3923:AL3923,"&gt;=2"))*0.5</f>
        <v>0</v>
      </c>
      <c r="CD3921" s="266">
        <f>(COUNTIFS(H3921:AL3921,"TVD",H3925:AL3925,"&gt;=6.5",H3923:AL3923,"&gt;=3.5"))*0.5</f>
        <v>0</v>
      </c>
      <c r="CE3921" s="266">
        <f>(COUNTIFS(H3921:AL3921,"PD",H3926:AL3926,"&gt;=10"))*0.5</f>
        <v>0</v>
      </c>
      <c r="CF3921" s="266">
        <f>(COUNTIFS(H3921:AL3921,"PDD",H3926:AL3926,"&gt;=3.5",H3927:AL3927,"&gt;=6.5")+COUNTIFS(H3921:AL3921,"PH",H3927:AL3927,"&gt;=0.5",H3926:AL3926,"&gt;=1.5")+COUNTIFS(H3921:AL3921,"PM",H3927:AL3927,"&gt;=0.5",H3926:AL3926,"&gt;=1.5"))*0.5</f>
        <v>0</v>
      </c>
      <c r="CG3921" s="266">
        <f>(COUNTIFS(H3921:AL3921,"DS",H3922:AL3922,"&gt;=2")+COUNTIFS(H3921:AL3921,"AL/DS",H3922:AL3922,"&gt;=2"))*0.5-IF(CN3921="VP",COUNTIFS($H$16:$AL$16,"SAT",H3921:AL3921,"DS",H3922:AL3922,"&gt;=2"))*0.5</f>
        <v>1</v>
      </c>
      <c r="CH3921" s="266">
        <f>(COUNTIFS(H3921:AL3921,"NS",H3923:AL3923,"&gt;=0.5",H3922:AL3922,"&gt;=1.5")+COUNTIFS(H3921:AL3921,"AL/NS",H3923:AL3923,"&gt;=0.5",H3922:AL3922,"&gt;=1.5")+COUNTIFS(H3921:AL3921,"NHD",H3923:AL3923,"&gt;=4.5",H3926:AL3926,"&gt;=2",H3922:AL3922,"&gt;=1.5"))*0.5</f>
        <v>4</v>
      </c>
      <c r="CI3921" s="266">
        <f>(COUNTIF(H3923:AL3923,"&gt;=10")+COUNTIFS(H3921:AL3921,"MD",H3923:AL3923,"&gt;=2")-COUNTIFS(H3921:AL3921,"TV",H3923:AL3923,"&gt;=10"))*0.5</f>
        <v>0</v>
      </c>
      <c r="CJ3921" s="266">
        <f>(COUNTIFS(H3921:AL3921,"D",H3925:AL3925,"&gt;=6.5",H3923:AL3923,"&gt;=3.5"))*0.5</f>
        <v>0</v>
      </c>
      <c r="CK3921" s="266">
        <f>(COUNTIF(H3926:AL3926,"&gt;=10")-COUNTIFS(H3921:AL3921,"PD",H3926:AL3926,"&gt;=10"))*0.5</f>
        <v>0</v>
      </c>
      <c r="CL3921" s="265">
        <f>(COUNTIFS(H3921:AL3921,"NHD",H3926:AL3926,"&gt;=3.5",H3927:AL3927,"&gt;=6.5")+COUNTIFS(H3921:AL3921,"BH",H3926:AL3926,"&gt;=1.5",H3927:AL3927,"&gt;=0.5")+COUNTIFS(H3921:AL3921,"BM",H3926:AL3926,"&gt;=1.5",H3927:AL3927,"&gt;=0.5")+COUNTIFS(H3921:AL3921,"D",H3926:AL3926,"&gt;=1.5",H3927:AL3927,"&gt;=0.5"))*0.5</f>
        <v>0</v>
      </c>
      <c r="CM3921" s="272"/>
      <c r="CN3921" s="264" t="s">
        <v>723</v>
      </c>
      <c r="CO3921" s="177">
        <f t="shared" ref="CO3921" si="1217">+AM3921+AN3921+AO3921+AP3921+AQ3921+AR3921+AS3921+AU3921+BG3921</f>
        <v>23</v>
      </c>
      <c r="CP3921" s="225">
        <f>+SUM(I3922:I3927)-I3928</f>
        <v>0</v>
      </c>
      <c r="CQ3921" s="225">
        <f>+SUM(J3922:J3927)-J3928</f>
        <v>0</v>
      </c>
      <c r="CR3921" s="225">
        <f>+SUM(K3922:K3927)-K3928</f>
        <v>0</v>
      </c>
      <c r="CS3921" s="178"/>
      <c r="CT3921" s="178"/>
      <c r="CU3921" s="178"/>
      <c r="CV3921" s="178"/>
      <c r="CW3921" s="178"/>
      <c r="CX3921" s="178"/>
      <c r="CY3921" s="178"/>
      <c r="CZ3921" s="178"/>
      <c r="DA3921" s="178"/>
    </row>
    <row r="3922" spans="1:118" s="120" customFormat="1" ht="15" customHeight="1">
      <c r="A3922" s="228"/>
      <c r="B3922" s="595"/>
      <c r="C3922" s="733"/>
      <c r="D3922" s="591"/>
      <c r="E3922" s="588"/>
      <c r="F3922" s="242" t="s">
        <v>82</v>
      </c>
      <c r="G3922" s="121">
        <v>1.5</v>
      </c>
      <c r="H3922" s="83"/>
      <c r="I3922" s="83"/>
      <c r="J3922" s="83"/>
      <c r="K3922" s="83"/>
      <c r="L3922" s="83"/>
      <c r="M3922" s="83"/>
      <c r="N3922" s="83"/>
      <c r="O3922" s="83"/>
      <c r="P3922" s="83">
        <v>2</v>
      </c>
      <c r="Q3922" s="83">
        <v>2</v>
      </c>
      <c r="R3922" s="83">
        <v>2</v>
      </c>
      <c r="S3922" s="83">
        <v>2</v>
      </c>
      <c r="T3922" s="83">
        <v>2</v>
      </c>
      <c r="U3922" s="83">
        <v>2</v>
      </c>
      <c r="V3922" s="83"/>
      <c r="W3922" s="83"/>
      <c r="X3922" s="83"/>
      <c r="Y3922" s="83"/>
      <c r="Z3922" s="83"/>
      <c r="AA3922" s="83"/>
      <c r="AB3922" s="83"/>
      <c r="AC3922" s="79"/>
      <c r="AD3922" s="79"/>
      <c r="AE3922" s="79"/>
      <c r="AF3922" s="79">
        <v>2.5</v>
      </c>
      <c r="AG3922" s="79"/>
      <c r="AH3922" s="79">
        <v>2.5</v>
      </c>
      <c r="AI3922" s="79"/>
      <c r="AJ3922" s="79"/>
      <c r="AK3922" s="79">
        <v>2</v>
      </c>
      <c r="AL3922" s="79">
        <v>2</v>
      </c>
      <c r="AM3922" s="240"/>
      <c r="AN3922" s="240"/>
      <c r="AO3922" s="240"/>
      <c r="AP3922" s="240"/>
      <c r="AQ3922" s="240"/>
      <c r="AR3922" s="240"/>
      <c r="AS3922" s="240"/>
      <c r="AT3922" s="256"/>
      <c r="AU3922" s="256"/>
      <c r="AV3922" s="259"/>
      <c r="AW3922" s="259"/>
      <c r="AX3922" s="256"/>
      <c r="AY3922" s="256"/>
      <c r="AZ3922" s="256"/>
      <c r="BA3922" s="256"/>
      <c r="BB3922" s="256"/>
      <c r="BC3922" s="256"/>
      <c r="BD3922" s="256"/>
      <c r="BE3922" s="256"/>
      <c r="BF3922" s="256"/>
      <c r="BG3922" s="256"/>
      <c r="BH3922" s="256"/>
      <c r="BI3922" s="256"/>
      <c r="BJ3922" s="256"/>
      <c r="BK3922" s="256"/>
      <c r="BL3922" s="262"/>
      <c r="BM3922" s="262"/>
      <c r="BN3922" s="262"/>
      <c r="BO3922" s="262"/>
      <c r="BP3922" s="262"/>
      <c r="BQ3922" s="262"/>
      <c r="BR3922" s="270"/>
      <c r="BS3922" s="270"/>
      <c r="BT3922" s="270"/>
      <c r="BU3922" s="270"/>
      <c r="BV3922" s="270"/>
      <c r="BW3922" s="270"/>
      <c r="BX3922" s="256"/>
      <c r="BY3922" s="256"/>
      <c r="BZ3922" s="256"/>
      <c r="CA3922" s="267"/>
      <c r="CB3922" s="267"/>
      <c r="CC3922" s="274"/>
      <c r="CD3922" s="267"/>
      <c r="CE3922" s="267"/>
      <c r="CF3922" s="267"/>
      <c r="CG3922" s="267"/>
      <c r="CH3922" s="267"/>
      <c r="CI3922" s="267"/>
      <c r="CJ3922" s="267"/>
      <c r="CK3922" s="267"/>
      <c r="CL3922" s="265"/>
      <c r="CM3922" s="272"/>
      <c r="CN3922" s="264"/>
      <c r="CO3922" s="177"/>
      <c r="CP3922" s="226"/>
      <c r="CQ3922" s="226"/>
      <c r="CR3922" s="226"/>
      <c r="CS3922" s="178"/>
      <c r="CT3922" s="178"/>
      <c r="CU3922" s="178"/>
      <c r="CV3922" s="178"/>
      <c r="CW3922" s="178"/>
      <c r="CX3922" s="178"/>
      <c r="CY3922" s="178"/>
      <c r="CZ3922" s="178"/>
      <c r="DA3922" s="178"/>
    </row>
    <row r="3923" spans="1:118" s="120" customFormat="1" ht="15" customHeight="1">
      <c r="A3923" s="228"/>
      <c r="B3923" s="595"/>
      <c r="C3923" s="733"/>
      <c r="D3923" s="591"/>
      <c r="E3923" s="588"/>
      <c r="F3923" s="243"/>
      <c r="G3923" s="122">
        <v>2</v>
      </c>
      <c r="H3923" s="84"/>
      <c r="I3923" s="84"/>
      <c r="J3923" s="84"/>
      <c r="K3923" s="84"/>
      <c r="L3923" s="84"/>
      <c r="M3923" s="84"/>
      <c r="N3923" s="84"/>
      <c r="O3923" s="84"/>
      <c r="P3923" s="84">
        <v>0.5</v>
      </c>
      <c r="Q3923" s="84">
        <v>0.5</v>
      </c>
      <c r="R3923" s="84">
        <v>0.5</v>
      </c>
      <c r="S3923" s="84">
        <v>0.5</v>
      </c>
      <c r="T3923" s="84">
        <v>0.5</v>
      </c>
      <c r="U3923" s="84">
        <v>0.5</v>
      </c>
      <c r="V3923" s="84"/>
      <c r="W3923" s="84"/>
      <c r="X3923" s="84"/>
      <c r="Y3923" s="84"/>
      <c r="Z3923" s="84"/>
      <c r="AA3923" s="84"/>
      <c r="AB3923" s="84"/>
      <c r="AC3923" s="80"/>
      <c r="AD3923" s="80"/>
      <c r="AE3923" s="80"/>
      <c r="AF3923" s="80"/>
      <c r="AG3923" s="80"/>
      <c r="AH3923" s="80"/>
      <c r="AI3923" s="80"/>
      <c r="AJ3923" s="80"/>
      <c r="AK3923" s="80">
        <v>0.5</v>
      </c>
      <c r="AL3923" s="80">
        <v>0.5</v>
      </c>
      <c r="AM3923" s="240"/>
      <c r="AN3923" s="240"/>
      <c r="AO3923" s="240"/>
      <c r="AP3923" s="240"/>
      <c r="AQ3923" s="240"/>
      <c r="AR3923" s="240"/>
      <c r="AS3923" s="240"/>
      <c r="AT3923" s="256"/>
      <c r="AU3923" s="256"/>
      <c r="AV3923" s="259"/>
      <c r="AW3923" s="259"/>
      <c r="AX3923" s="256"/>
      <c r="AY3923" s="256"/>
      <c r="AZ3923" s="256"/>
      <c r="BA3923" s="256"/>
      <c r="BB3923" s="256"/>
      <c r="BC3923" s="256"/>
      <c r="BD3923" s="256"/>
      <c r="BE3923" s="256"/>
      <c r="BF3923" s="256"/>
      <c r="BG3923" s="256"/>
      <c r="BH3923" s="256"/>
      <c r="BI3923" s="256"/>
      <c r="BJ3923" s="256"/>
      <c r="BK3923" s="256"/>
      <c r="BL3923" s="262"/>
      <c r="BM3923" s="262"/>
      <c r="BN3923" s="262"/>
      <c r="BO3923" s="262"/>
      <c r="BP3923" s="262"/>
      <c r="BQ3923" s="262"/>
      <c r="BR3923" s="270"/>
      <c r="BS3923" s="270"/>
      <c r="BT3923" s="270"/>
      <c r="BU3923" s="270"/>
      <c r="BV3923" s="270"/>
      <c r="BW3923" s="270"/>
      <c r="BX3923" s="256"/>
      <c r="BY3923" s="256"/>
      <c r="BZ3923" s="256"/>
      <c r="CA3923" s="267"/>
      <c r="CB3923" s="267"/>
      <c r="CC3923" s="274"/>
      <c r="CD3923" s="267"/>
      <c r="CE3923" s="267"/>
      <c r="CF3923" s="267"/>
      <c r="CG3923" s="267"/>
      <c r="CH3923" s="267"/>
      <c r="CI3923" s="267"/>
      <c r="CJ3923" s="267"/>
      <c r="CK3923" s="267"/>
      <c r="CL3923" s="265"/>
      <c r="CM3923" s="272"/>
      <c r="CN3923" s="264"/>
      <c r="CO3923" s="177"/>
      <c r="CP3923" s="226"/>
      <c r="CQ3923" s="226"/>
      <c r="CR3923" s="226"/>
      <c r="CS3923" s="178"/>
      <c r="CT3923" s="178"/>
      <c r="CU3923" s="178"/>
      <c r="CV3923" s="178"/>
      <c r="CW3923" s="178"/>
      <c r="CX3923" s="178"/>
      <c r="CY3923" s="178"/>
      <c r="CZ3923" s="178"/>
      <c r="DA3923" s="178"/>
    </row>
    <row r="3924" spans="1:118" s="120" customFormat="1" ht="15" customHeight="1">
      <c r="A3924" s="228"/>
      <c r="B3924" s="595"/>
      <c r="C3924" s="733"/>
      <c r="D3924" s="591"/>
      <c r="E3924" s="588"/>
      <c r="F3924" s="243"/>
      <c r="G3924" s="122">
        <v>2.1</v>
      </c>
      <c r="H3924" s="84"/>
      <c r="I3924" s="84"/>
      <c r="J3924" s="84"/>
      <c r="K3924" s="84"/>
      <c r="L3924" s="84"/>
      <c r="M3924" s="84"/>
      <c r="N3924" s="84"/>
      <c r="O3924" s="84"/>
      <c r="P3924" s="84"/>
      <c r="Q3924" s="84"/>
      <c r="R3924" s="84"/>
      <c r="S3924" s="84"/>
      <c r="T3924" s="84"/>
      <c r="U3924" s="84"/>
      <c r="V3924" s="84"/>
      <c r="W3924" s="84"/>
      <c r="X3924" s="84"/>
      <c r="Y3924" s="84"/>
      <c r="Z3924" s="84"/>
      <c r="AA3924" s="84"/>
      <c r="AB3924" s="84"/>
      <c r="AC3924" s="80"/>
      <c r="AD3924" s="80"/>
      <c r="AE3924" s="80"/>
      <c r="AF3924" s="80"/>
      <c r="AG3924" s="80"/>
      <c r="AH3924" s="80"/>
      <c r="AI3924" s="80"/>
      <c r="AJ3924" s="80"/>
      <c r="AK3924" s="80"/>
      <c r="AL3924" s="80"/>
      <c r="AM3924" s="240"/>
      <c r="AN3924" s="240"/>
      <c r="AO3924" s="240"/>
      <c r="AP3924" s="240"/>
      <c r="AQ3924" s="240"/>
      <c r="AR3924" s="240"/>
      <c r="AS3924" s="240"/>
      <c r="AT3924" s="256"/>
      <c r="AU3924" s="256"/>
      <c r="AV3924" s="259"/>
      <c r="AW3924" s="259"/>
      <c r="AX3924" s="256"/>
      <c r="AY3924" s="256"/>
      <c r="AZ3924" s="256"/>
      <c r="BA3924" s="256"/>
      <c r="BB3924" s="256"/>
      <c r="BC3924" s="256"/>
      <c r="BD3924" s="256"/>
      <c r="BE3924" s="256"/>
      <c r="BF3924" s="256"/>
      <c r="BG3924" s="256"/>
      <c r="BH3924" s="256"/>
      <c r="BI3924" s="256"/>
      <c r="BJ3924" s="256"/>
      <c r="BK3924" s="256"/>
      <c r="BL3924" s="262"/>
      <c r="BM3924" s="262"/>
      <c r="BN3924" s="262"/>
      <c r="BO3924" s="262"/>
      <c r="BP3924" s="262"/>
      <c r="BQ3924" s="262"/>
      <c r="BR3924" s="270"/>
      <c r="BS3924" s="270"/>
      <c r="BT3924" s="270"/>
      <c r="BU3924" s="270"/>
      <c r="BV3924" s="270"/>
      <c r="BW3924" s="270"/>
      <c r="BX3924" s="256"/>
      <c r="BY3924" s="256"/>
      <c r="BZ3924" s="256"/>
      <c r="CA3924" s="267"/>
      <c r="CB3924" s="267"/>
      <c r="CC3924" s="274"/>
      <c r="CD3924" s="267"/>
      <c r="CE3924" s="267"/>
      <c r="CF3924" s="267"/>
      <c r="CG3924" s="267"/>
      <c r="CH3924" s="267"/>
      <c r="CI3924" s="267"/>
      <c r="CJ3924" s="267"/>
      <c r="CK3924" s="267"/>
      <c r="CL3924" s="265"/>
      <c r="CM3924" s="272"/>
      <c r="CN3924" s="264"/>
      <c r="CO3924" s="177"/>
      <c r="CP3924" s="226"/>
      <c r="CQ3924" s="226"/>
      <c r="CR3924" s="226"/>
      <c r="CS3924" s="178"/>
      <c r="CT3924" s="178"/>
      <c r="CU3924" s="178"/>
      <c r="CV3924" s="178"/>
      <c r="CW3924" s="178"/>
      <c r="CX3924" s="178"/>
      <c r="CY3924" s="178"/>
      <c r="CZ3924" s="178"/>
      <c r="DA3924" s="178"/>
    </row>
    <row r="3925" spans="1:118" s="120" customFormat="1" ht="15" customHeight="1">
      <c r="A3925" s="228"/>
      <c r="B3925" s="595"/>
      <c r="C3925" s="733"/>
      <c r="D3925" s="591"/>
      <c r="E3925" s="588"/>
      <c r="F3925" s="243"/>
      <c r="G3925" s="122">
        <v>2.7</v>
      </c>
      <c r="H3925" s="84"/>
      <c r="I3925" s="84"/>
      <c r="J3925" s="84"/>
      <c r="K3925" s="84"/>
      <c r="L3925" s="84"/>
      <c r="M3925" s="84"/>
      <c r="N3925" s="84"/>
      <c r="O3925" s="84"/>
      <c r="P3925" s="84"/>
      <c r="Q3925" s="84"/>
      <c r="R3925" s="84"/>
      <c r="S3925" s="84"/>
      <c r="T3925" s="84"/>
      <c r="U3925" s="84"/>
      <c r="V3925" s="84"/>
      <c r="W3925" s="84"/>
      <c r="X3925" s="84"/>
      <c r="Y3925" s="84"/>
      <c r="Z3925" s="84"/>
      <c r="AA3925" s="84"/>
      <c r="AB3925" s="84"/>
      <c r="AC3925" s="80"/>
      <c r="AD3925" s="80"/>
      <c r="AE3925" s="80"/>
      <c r="AF3925" s="80"/>
      <c r="AG3925" s="80"/>
      <c r="AH3925" s="80"/>
      <c r="AI3925" s="80"/>
      <c r="AJ3925" s="80"/>
      <c r="AK3925" s="80"/>
      <c r="AL3925" s="80"/>
      <c r="AM3925" s="240"/>
      <c r="AN3925" s="240"/>
      <c r="AO3925" s="240"/>
      <c r="AP3925" s="240"/>
      <c r="AQ3925" s="240"/>
      <c r="AR3925" s="240"/>
      <c r="AS3925" s="240"/>
      <c r="AT3925" s="256"/>
      <c r="AU3925" s="256"/>
      <c r="AV3925" s="259"/>
      <c r="AW3925" s="259"/>
      <c r="AX3925" s="256"/>
      <c r="AY3925" s="256"/>
      <c r="AZ3925" s="256"/>
      <c r="BA3925" s="256"/>
      <c r="BB3925" s="256"/>
      <c r="BC3925" s="256"/>
      <c r="BD3925" s="256"/>
      <c r="BE3925" s="256"/>
      <c r="BF3925" s="256"/>
      <c r="BG3925" s="256"/>
      <c r="BH3925" s="256"/>
      <c r="BI3925" s="256"/>
      <c r="BJ3925" s="256"/>
      <c r="BK3925" s="256"/>
      <c r="BL3925" s="262"/>
      <c r="BM3925" s="262"/>
      <c r="BN3925" s="262"/>
      <c r="BO3925" s="262"/>
      <c r="BP3925" s="262"/>
      <c r="BQ3925" s="262"/>
      <c r="BR3925" s="270"/>
      <c r="BS3925" s="270"/>
      <c r="BT3925" s="270"/>
      <c r="BU3925" s="270"/>
      <c r="BV3925" s="270"/>
      <c r="BW3925" s="270"/>
      <c r="BX3925" s="256"/>
      <c r="BY3925" s="256"/>
      <c r="BZ3925" s="256"/>
      <c r="CA3925" s="267"/>
      <c r="CB3925" s="267"/>
      <c r="CC3925" s="274"/>
      <c r="CD3925" s="267"/>
      <c r="CE3925" s="267"/>
      <c r="CF3925" s="267"/>
      <c r="CG3925" s="267"/>
      <c r="CH3925" s="267"/>
      <c r="CI3925" s="267"/>
      <c r="CJ3925" s="267"/>
      <c r="CK3925" s="267"/>
      <c r="CL3925" s="265"/>
      <c r="CM3925" s="272"/>
      <c r="CN3925" s="264"/>
      <c r="CO3925" s="177"/>
      <c r="CP3925" s="226"/>
      <c r="CQ3925" s="226"/>
      <c r="CR3925" s="226"/>
      <c r="CS3925" s="178"/>
      <c r="CT3925" s="178"/>
      <c r="CU3925" s="178"/>
      <c r="CV3925" s="178"/>
      <c r="CW3925" s="178"/>
      <c r="CX3925" s="178"/>
      <c r="CY3925" s="178"/>
      <c r="CZ3925" s="178"/>
      <c r="DA3925" s="178"/>
    </row>
    <row r="3926" spans="1:118" s="120" customFormat="1" ht="15" customHeight="1">
      <c r="A3926" s="228"/>
      <c r="B3926" s="595"/>
      <c r="C3926" s="733"/>
      <c r="D3926" s="591"/>
      <c r="E3926" s="588"/>
      <c r="F3926" s="243"/>
      <c r="G3926" s="122">
        <v>3</v>
      </c>
      <c r="H3926" s="84"/>
      <c r="I3926" s="84"/>
      <c r="J3926" s="84"/>
      <c r="K3926" s="84"/>
      <c r="L3926" s="84"/>
      <c r="M3926" s="84"/>
      <c r="N3926" s="84"/>
      <c r="O3926" s="84"/>
      <c r="P3926" s="84"/>
      <c r="Q3926" s="84"/>
      <c r="R3926" s="84"/>
      <c r="S3926" s="84"/>
      <c r="T3926" s="84"/>
      <c r="U3926" s="84"/>
      <c r="V3926" s="84"/>
      <c r="W3926" s="84"/>
      <c r="X3926" s="84"/>
      <c r="Y3926" s="84"/>
      <c r="Z3926" s="84"/>
      <c r="AA3926" s="84"/>
      <c r="AB3926" s="84"/>
      <c r="AC3926" s="80"/>
      <c r="AD3926" s="80"/>
      <c r="AE3926" s="80"/>
      <c r="AF3926" s="80"/>
      <c r="AG3926" s="80"/>
      <c r="AH3926" s="80"/>
      <c r="AI3926" s="80"/>
      <c r="AJ3926" s="80"/>
      <c r="AK3926" s="80"/>
      <c r="AL3926" s="80"/>
      <c r="AM3926" s="240"/>
      <c r="AN3926" s="240"/>
      <c r="AO3926" s="240"/>
      <c r="AP3926" s="240"/>
      <c r="AQ3926" s="240"/>
      <c r="AR3926" s="240"/>
      <c r="AS3926" s="240"/>
      <c r="AT3926" s="256"/>
      <c r="AU3926" s="256"/>
      <c r="AV3926" s="259"/>
      <c r="AW3926" s="259"/>
      <c r="AX3926" s="256"/>
      <c r="AY3926" s="256"/>
      <c r="AZ3926" s="256"/>
      <c r="BA3926" s="256"/>
      <c r="BB3926" s="256"/>
      <c r="BC3926" s="256"/>
      <c r="BD3926" s="256"/>
      <c r="BE3926" s="256"/>
      <c r="BF3926" s="256"/>
      <c r="BG3926" s="256"/>
      <c r="BH3926" s="256"/>
      <c r="BI3926" s="256"/>
      <c r="BJ3926" s="256"/>
      <c r="BK3926" s="256"/>
      <c r="BL3926" s="262"/>
      <c r="BM3926" s="262"/>
      <c r="BN3926" s="262"/>
      <c r="BO3926" s="262"/>
      <c r="BP3926" s="262"/>
      <c r="BQ3926" s="262"/>
      <c r="BR3926" s="270"/>
      <c r="BS3926" s="270"/>
      <c r="BT3926" s="270"/>
      <c r="BU3926" s="270"/>
      <c r="BV3926" s="270"/>
      <c r="BW3926" s="270"/>
      <c r="BX3926" s="256"/>
      <c r="BY3926" s="256"/>
      <c r="BZ3926" s="256"/>
      <c r="CA3926" s="267"/>
      <c r="CB3926" s="267"/>
      <c r="CC3926" s="274"/>
      <c r="CD3926" s="267"/>
      <c r="CE3926" s="267"/>
      <c r="CF3926" s="267"/>
      <c r="CG3926" s="267"/>
      <c r="CH3926" s="267"/>
      <c r="CI3926" s="267"/>
      <c r="CJ3926" s="267"/>
      <c r="CK3926" s="267"/>
      <c r="CL3926" s="265"/>
      <c r="CM3926" s="272"/>
      <c r="CN3926" s="264"/>
      <c r="CO3926" s="177"/>
      <c r="CP3926" s="226"/>
      <c r="CQ3926" s="226"/>
      <c r="CR3926" s="226"/>
      <c r="CS3926" s="178"/>
      <c r="CT3926" s="178"/>
      <c r="CU3926" s="178"/>
      <c r="CV3926" s="178"/>
      <c r="CW3926" s="178"/>
      <c r="CX3926" s="178"/>
      <c r="CY3926" s="178"/>
      <c r="CZ3926" s="178"/>
      <c r="DA3926" s="178"/>
    </row>
    <row r="3927" spans="1:118" s="120" customFormat="1" ht="15" customHeight="1">
      <c r="A3927" s="228"/>
      <c r="B3927" s="595"/>
      <c r="C3927" s="733"/>
      <c r="D3927" s="591"/>
      <c r="E3927" s="588"/>
      <c r="F3927" s="244"/>
      <c r="G3927" s="123">
        <v>3.9</v>
      </c>
      <c r="H3927" s="85"/>
      <c r="I3927" s="85"/>
      <c r="J3927" s="85"/>
      <c r="K3927" s="85"/>
      <c r="L3927" s="85"/>
      <c r="M3927" s="85"/>
      <c r="N3927" s="85"/>
      <c r="O3927" s="85"/>
      <c r="P3927" s="85"/>
      <c r="Q3927" s="85"/>
      <c r="R3927" s="85"/>
      <c r="S3927" s="85"/>
      <c r="T3927" s="85"/>
      <c r="U3927" s="85"/>
      <c r="V3927" s="85"/>
      <c r="W3927" s="85"/>
      <c r="X3927" s="85"/>
      <c r="Y3927" s="85"/>
      <c r="Z3927" s="85"/>
      <c r="AA3927" s="85"/>
      <c r="AB3927" s="85"/>
      <c r="AC3927" s="81"/>
      <c r="AD3927" s="81"/>
      <c r="AE3927" s="81"/>
      <c r="AF3927" s="81"/>
      <c r="AG3927" s="81"/>
      <c r="AH3927" s="81"/>
      <c r="AI3927" s="81"/>
      <c r="AJ3927" s="81"/>
      <c r="AK3927" s="81"/>
      <c r="AL3927" s="81"/>
      <c r="AM3927" s="240"/>
      <c r="AN3927" s="240"/>
      <c r="AO3927" s="240"/>
      <c r="AP3927" s="240"/>
      <c r="AQ3927" s="240"/>
      <c r="AR3927" s="240"/>
      <c r="AS3927" s="240"/>
      <c r="AT3927" s="256"/>
      <c r="AU3927" s="256"/>
      <c r="AV3927" s="259"/>
      <c r="AW3927" s="259"/>
      <c r="AX3927" s="256"/>
      <c r="AY3927" s="256"/>
      <c r="AZ3927" s="256"/>
      <c r="BA3927" s="256"/>
      <c r="BB3927" s="256"/>
      <c r="BC3927" s="256"/>
      <c r="BD3927" s="256"/>
      <c r="BE3927" s="256"/>
      <c r="BF3927" s="256"/>
      <c r="BG3927" s="256"/>
      <c r="BH3927" s="256"/>
      <c r="BI3927" s="256"/>
      <c r="BJ3927" s="256"/>
      <c r="BK3927" s="256"/>
      <c r="BL3927" s="262"/>
      <c r="BM3927" s="262"/>
      <c r="BN3927" s="262"/>
      <c r="BO3927" s="262"/>
      <c r="BP3927" s="262"/>
      <c r="BQ3927" s="262"/>
      <c r="BR3927" s="270"/>
      <c r="BS3927" s="270"/>
      <c r="BT3927" s="270"/>
      <c r="BU3927" s="270"/>
      <c r="BV3927" s="270"/>
      <c r="BW3927" s="270"/>
      <c r="BX3927" s="256"/>
      <c r="BY3927" s="256"/>
      <c r="BZ3927" s="256"/>
      <c r="CA3927" s="267"/>
      <c r="CB3927" s="267"/>
      <c r="CC3927" s="274"/>
      <c r="CD3927" s="267"/>
      <c r="CE3927" s="267"/>
      <c r="CF3927" s="267"/>
      <c r="CG3927" s="267"/>
      <c r="CH3927" s="267"/>
      <c r="CI3927" s="267"/>
      <c r="CJ3927" s="267"/>
      <c r="CK3927" s="267"/>
      <c r="CL3927" s="265"/>
      <c r="CM3927" s="272"/>
      <c r="CN3927" s="264"/>
      <c r="CO3927" s="177"/>
      <c r="CP3927" s="226"/>
      <c r="CQ3927" s="226"/>
      <c r="CR3927" s="226"/>
      <c r="CS3927" s="178"/>
      <c r="CT3927" s="178"/>
      <c r="CU3927" s="178"/>
      <c r="CV3927" s="178"/>
      <c r="CW3927" s="178"/>
      <c r="CX3927" s="178"/>
      <c r="CY3927" s="178"/>
      <c r="CZ3927" s="178"/>
      <c r="DA3927" s="178"/>
    </row>
    <row r="3928" spans="1:118" s="120" customFormat="1" ht="15" customHeight="1">
      <c r="A3928" s="229"/>
      <c r="B3928" s="596"/>
      <c r="C3928" s="734"/>
      <c r="D3928" s="592"/>
      <c r="E3928" s="589"/>
      <c r="F3928" s="245" t="s">
        <v>83</v>
      </c>
      <c r="G3928" s="352"/>
      <c r="H3928" s="82"/>
      <c r="I3928" s="82"/>
      <c r="J3928" s="82"/>
      <c r="K3928" s="82"/>
      <c r="L3928" s="82"/>
      <c r="M3928" s="82"/>
      <c r="N3928" s="82"/>
      <c r="O3928" s="82"/>
      <c r="P3928" s="82"/>
      <c r="Q3928" s="82"/>
      <c r="R3928" s="82"/>
      <c r="S3928" s="82"/>
      <c r="T3928" s="82"/>
      <c r="U3928" s="82"/>
      <c r="V3928" s="82"/>
      <c r="W3928" s="82"/>
      <c r="X3928" s="82"/>
      <c r="Y3928" s="82"/>
      <c r="Z3928" s="82"/>
      <c r="AA3928" s="82"/>
      <c r="AB3928" s="82"/>
      <c r="AC3928" s="35"/>
      <c r="AD3928" s="35"/>
      <c r="AE3928" s="35"/>
      <c r="AF3928" s="35"/>
      <c r="AG3928" s="35"/>
      <c r="AH3928" s="35"/>
      <c r="AI3928" s="35"/>
      <c r="AJ3928" s="35"/>
      <c r="AK3928" s="35"/>
      <c r="AL3928" s="35"/>
      <c r="AM3928" s="241"/>
      <c r="AN3928" s="241"/>
      <c r="AO3928" s="241"/>
      <c r="AP3928" s="241"/>
      <c r="AQ3928" s="241"/>
      <c r="AR3928" s="241"/>
      <c r="AS3928" s="241"/>
      <c r="AT3928" s="257"/>
      <c r="AU3928" s="257"/>
      <c r="AV3928" s="260"/>
      <c r="AW3928" s="260"/>
      <c r="AX3928" s="257"/>
      <c r="AY3928" s="257"/>
      <c r="AZ3928" s="257"/>
      <c r="BA3928" s="257"/>
      <c r="BB3928" s="257"/>
      <c r="BC3928" s="257"/>
      <c r="BD3928" s="257"/>
      <c r="BE3928" s="257"/>
      <c r="BF3928" s="257"/>
      <c r="BG3928" s="257"/>
      <c r="BH3928" s="257"/>
      <c r="BI3928" s="257"/>
      <c r="BJ3928" s="257"/>
      <c r="BK3928" s="257"/>
      <c r="BL3928" s="263"/>
      <c r="BM3928" s="263"/>
      <c r="BN3928" s="263"/>
      <c r="BO3928" s="263"/>
      <c r="BP3928" s="263"/>
      <c r="BQ3928" s="263"/>
      <c r="BR3928" s="271"/>
      <c r="BS3928" s="271"/>
      <c r="BT3928" s="271"/>
      <c r="BU3928" s="271"/>
      <c r="BV3928" s="271"/>
      <c r="BW3928" s="271"/>
      <c r="BX3928" s="257"/>
      <c r="BY3928" s="257"/>
      <c r="BZ3928" s="257"/>
      <c r="CA3928" s="268"/>
      <c r="CB3928" s="268"/>
      <c r="CC3928" s="275"/>
      <c r="CD3928" s="268"/>
      <c r="CE3928" s="268"/>
      <c r="CF3928" s="268"/>
      <c r="CG3928" s="268"/>
      <c r="CH3928" s="268"/>
      <c r="CI3928" s="268"/>
      <c r="CJ3928" s="268"/>
      <c r="CK3928" s="268"/>
      <c r="CL3928" s="265"/>
      <c r="CM3928" s="272"/>
      <c r="CN3928" s="264"/>
      <c r="CO3928" s="177"/>
      <c r="CP3928" s="226"/>
      <c r="CQ3928" s="226"/>
      <c r="CR3928" s="226"/>
      <c r="CS3928" s="178"/>
      <c r="CT3928" s="178"/>
      <c r="CU3928" s="178"/>
      <c r="CV3928" s="178"/>
      <c r="CW3928" s="178"/>
      <c r="CX3928" s="178"/>
      <c r="CY3928" s="178"/>
      <c r="CZ3928" s="178"/>
      <c r="DA3928" s="178"/>
    </row>
    <row r="3929" spans="1:118" ht="14.25" customHeight="1">
      <c r="A3929" s="227">
        <f t="shared" si="1207"/>
        <v>487</v>
      </c>
      <c r="B3929" s="547" t="s">
        <v>450</v>
      </c>
      <c r="C3929" s="514" t="s">
        <v>451</v>
      </c>
      <c r="D3929" s="236">
        <v>42345</v>
      </c>
      <c r="E3929" s="236" t="s">
        <v>1196</v>
      </c>
      <c r="F3929" s="253" t="s">
        <v>80</v>
      </c>
      <c r="G3929" s="351"/>
      <c r="H3929" s="82" t="s">
        <v>69</v>
      </c>
      <c r="I3929" s="82"/>
      <c r="J3929" s="82" t="s">
        <v>60</v>
      </c>
      <c r="K3929" s="82" t="s">
        <v>60</v>
      </c>
      <c r="L3929" s="82" t="s">
        <v>60</v>
      </c>
      <c r="M3929" s="82" t="s">
        <v>67</v>
      </c>
      <c r="N3929" s="82" t="s">
        <v>60</v>
      </c>
      <c r="O3929" s="82"/>
      <c r="P3929" s="82" t="s">
        <v>60</v>
      </c>
      <c r="Q3929" s="82" t="s">
        <v>60</v>
      </c>
      <c r="R3929" s="82" t="s">
        <v>60</v>
      </c>
      <c r="S3929" s="82" t="s">
        <v>60</v>
      </c>
      <c r="T3929" s="82" t="s">
        <v>60</v>
      </c>
      <c r="U3929" s="82" t="s">
        <v>60</v>
      </c>
      <c r="V3929" s="82"/>
      <c r="W3929" s="82" t="s">
        <v>60</v>
      </c>
      <c r="X3929" s="82" t="s">
        <v>60</v>
      </c>
      <c r="Y3929" s="82" t="s">
        <v>60</v>
      </c>
      <c r="Z3929" s="82" t="s">
        <v>60</v>
      </c>
      <c r="AA3929" s="82" t="s">
        <v>60</v>
      </c>
      <c r="AB3929" s="82" t="s">
        <v>60</v>
      </c>
      <c r="AC3929" s="82"/>
      <c r="AD3929" s="82" t="s">
        <v>60</v>
      </c>
      <c r="AE3929" s="82" t="s">
        <v>60</v>
      </c>
      <c r="AF3929" s="82" t="s">
        <v>60</v>
      </c>
      <c r="AG3929" s="82" t="s">
        <v>60</v>
      </c>
      <c r="AH3929" s="82" t="s">
        <v>60</v>
      </c>
      <c r="AI3929" s="82" t="s">
        <v>1471</v>
      </c>
      <c r="AJ3929" s="82"/>
      <c r="AK3929" s="82" t="s">
        <v>60</v>
      </c>
      <c r="AL3929" s="82" t="s">
        <v>60</v>
      </c>
      <c r="AM3929" s="239">
        <f>COUNTIF(H3929:AL3929,"PH")+COUNTIF(H3929:AL3929,"PH/L")+COUNTIF(H3929:AL3929,"PM")</f>
        <v>0</v>
      </c>
      <c r="AN3929" s="239">
        <f>COUNTIF(H3929:AL3929,"PD")+COUNTIF(H3929:AL3929,"PDD")+COUNTIF(H3929:AL3929,"P/DS")/2+COUNTIF(H3929:AL3929,"PMD")</f>
        <v>0</v>
      </c>
      <c r="AO3929" s="239">
        <f>COUNTIF(H3929:AL3929,"PN")+COUNTIF(H3929:AL3929,"P/NS")/2+COUNTIF(H3929:AL3929,"PH")+COUNTIF(H3929:AL3929,"PH/F")/2+COUNTIF(H3929:AL3929,"PH/L")/2+COUNTIF(H3929:AL3929,"PM")</f>
        <v>0</v>
      </c>
      <c r="AP3929" s="239">
        <f>COUNTIF(H3929:AL3929,"BH")+COUNTIF(H3929:AL3929,"AL/BL")+COUNTIF(H3929:AL3929,"UL/BL")+COUNTIF(H3929:AL3929,"BM")</f>
        <v>0</v>
      </c>
      <c r="AQ3929" s="239">
        <f>COUNTIF(H3929:AL3929,"DS")+COUNTIF(H3929:AL3929,"AL/DS")/2+COUNTIF(H3929:AL3929,"UL/DS")/2+COUNTIF(H3929:AL3929,"CT")+COUNTIF(H3929:AL3929,"MD")</f>
        <v>23.5</v>
      </c>
      <c r="AR3929" s="239">
        <f>COUNTIF(H3929:AL3929,"NS")+COUNTIF(H3929:AL3929,"AL/NS")/2+COUNTIF(H3929:AL3929,"UL/NS")/2+COUNTIF(H3929:AL3929,"BH")+COUNTIF(H3929:AL3929,"AL/BF")/2+COUNTIF(H3929:AL3929,"AL/BL")/2+COUNTIF(H3929:AL3929,"UL/BL")/2+COUNTIF(H3929:AL3929,"UL/BF")/2+COUNTIF(H3929:AL3929,"BM")</f>
        <v>0</v>
      </c>
      <c r="AS3929" s="239">
        <f>COUNTIF(H3929:AL3929,"AL")+COUNTIF(H3929:AL3929,"AL/DS")/2+COUNTIF(H3929:AL3929,"AL/NS")/2+COUNTIF(H3929:AL3929,"NH")+COUNTIF(H3929:AL3929,"SL")+COUNTIF(H3929:AL3929,"NHD")+COUNTIF(H3929:AL3929,"B")+COUNTIF(H3929:AL3929,"HL")+COUNTIF(H3929:AL3929,"AL/BF")/2+COUNTIF(H3929:AL3929,"AL/BL")/2</f>
        <v>2</v>
      </c>
      <c r="AT3929" s="255">
        <f>COUNTIF(H3929:AL3929,"PD")+COUNTIF(H3929:AL3929,"PN")+COUNTIF(H3929:AL3929,"P/DS")/2+COUNTIF(H3929:AL3929,"P/NS")/2+COUNTIF(H3929:AL3929,"DS")+COUNTIF(H3929:AL3929,"NS")+COUNTIF(H3929:AL3929,"AL")+COUNTIF(H3929:AL3929,"AL/DS")+COUNTIF(H3929:AL3929,"AL/NS")+COUNTIF(H3929:AL3929,"NH")+COUNTIF(H3929:AL3929,"SL")+COUNTIF(H3929:AL3929,"UL/DS")/2+COUNTIF(H3929:AL3929,"UL/NS")/2+COUNTIF(H3929:AL3929,"CT")+COUNTIF(H3929:AL3929,"NHD")+COUNTIF(H3929:AL3929,"PDD")+COUNTIF(H3929:AL3929,"B")+COUNTIF(H3929:AL3929,"HL")+COUNTIF(H3929:AL3929,"PH")+COUNTIF(H3929:AL3929,"BH")+COUNTIF(H3929:AL3929,"AL/BF")+COUNTIF(H3929:AL3929,"AL/BL")+COUNTIF(H3929:AL3929,"UL/BF")/2+COUNTIF(H3929:AL3929,"UL/BL")/2+COUNTIF(H3929:AL3929,"PH/F")/2+COUNTIF(H3929:AL3929,"PH/L")/2+COUNTIF(H3929:AL3929,"MD")+COUNTIF(H3929:AL3929,"PMD")+COUNTIF(H3929:AL3929,"PM")+COUNTIF(H3929:AL3929,"BM")</f>
        <v>25.5</v>
      </c>
      <c r="AU3929" s="255">
        <f>COUNTIF(H3929:AL3929,"P/DS")/2+COUNTIF(H3929:AL3929,"P/NS")/2+COUNTIF(H3929:AL3929,"IL")+COUNTIF(H3929:AL3929,"NL")+COUNTIF(H3929:AL3929,"UL")+COUNTIF(H3929:AL3929,"UL/DS")/2+COUNTIF(H3929:AL3929,"UL/NS")/2+COUNTIF(H3929:AL3929,"KT")+COUNTIF(H3929:AL3929,"UL/BF")/2+COUNTIF(H3929:AL3929,"UL/BL")/2+COUNTIF(H3929:AL3929,"PH/F")/2+COUNTIF(H3929:AL3929,"PH/L")/2+COUNTIF(H3929:AL3929,"NB")</f>
        <v>0.5</v>
      </c>
      <c r="AV3929" s="258">
        <f>COUNTIF(H3929:AL3929,"PN")+COUNTIF(H3929:AL3929,"TVD")+COUNTIF(H3929:AL3929,"PH")+COUNTIF(H3929:AL3929,"PM")+COUNTIF(H3929:AL3929,"PDD")-COUNTIFS(H3929:AL3929,"PN",H3936:AL3936,"&gt;=3")-COUNTIFS(H3929:AL3929,"PM",H3936:AL3936,"&gt;=3")</f>
        <v>0</v>
      </c>
      <c r="AW3929" s="258">
        <f>COUNTIF(H3929:AL3929,"NS")+COUNTIF(H3929:AL3929,"D")+COUNTIF(H3929:AL3929,"BH")+COUNTIF(H3929:AL3929,"NHD")+COUNTIF(H3929:AL3929,"BM")-COUNTIFS(H3929:AL3929,"NS",H3936:AL3936,"&gt;=3")-COUNTIFS(H3929:AL3929,"BH",H3936:AL3936,"&gt;=3")-COUNTIFS(H3929:AL3929,"BM",H3936:AL3936,"&gt;=3")</f>
        <v>0</v>
      </c>
      <c r="AX3929" s="255">
        <f>COUNTIF(H3929:AL3929,"AL")+COUNTIF(H3929:AL3929,"AL/DS")/2+COUNTIF(H3929:AL3929,"AL/NS")/2+COUNTIF(H3929:AL3929,"AL/BF")+COUNTIF(H3929:AL3929,"AL/BL")/2</f>
        <v>1</v>
      </c>
      <c r="AY3929" s="255">
        <f>COUNTIF(H3929:AL3929,"SL")</f>
        <v>0</v>
      </c>
      <c r="AZ3929" s="255">
        <f>COUNTIF(H3929:AL3929,"NH")</f>
        <v>1</v>
      </c>
      <c r="BA3929" s="255">
        <f>COUNTIF(H3929:AL3929,"HL")</f>
        <v>0</v>
      </c>
      <c r="BB3929" s="255">
        <f>COUNTIF(G3929:AL3929,"P/DS")/2+COUNTIF(G3929:AL3929,"P/NS")/2+COUNTIF(G3929:AL3929,"UL")+COUNTIF(G3929:AL3929,"UL/DS")/2+COUNTIF(G3929:AL3929,"UL/NS")/2+COUNTIF(G3929:AL3929,"UL/BL")/2+COUNTIF(G3929:AL3929,"UL/BF")/2+COUNTIF(G3929:AL3929,"PH/F")/2+COUNTIF(G3929:AL3929,"PH/L")/2</f>
        <v>0.5</v>
      </c>
      <c r="BC3929" s="255">
        <f>COUNTIF(H3929:AL3929,"NB")</f>
        <v>0</v>
      </c>
      <c r="BD3929" s="255">
        <f>COUNTIF(H3929:AL3929,"NL")</f>
        <v>0</v>
      </c>
      <c r="BE3929" s="255">
        <f>COUNTIF(H3929:AL3929,"IL")</f>
        <v>0</v>
      </c>
      <c r="BF3929" s="255">
        <f>COUNTIF(H3929:AL3929,"KT")</f>
        <v>0</v>
      </c>
      <c r="BG3929" s="255">
        <f>COUNTIF(H3929:AL3929,"L70")</f>
        <v>0</v>
      </c>
      <c r="BH3929" s="255">
        <f>COUNTIF(H3929:AL3929,"MD")</f>
        <v>0</v>
      </c>
      <c r="BI3929" s="255">
        <f>COUNTIF(H3929:AL3929,"PMD")</f>
        <v>0</v>
      </c>
      <c r="BJ3929" s="255">
        <f>COUNTIF(H3929:AL3929,"PM")</f>
        <v>0</v>
      </c>
      <c r="BK3929" s="255">
        <f>COUNTIF(H3929:AL3929,"BM")</f>
        <v>0</v>
      </c>
      <c r="BL3929" s="261">
        <f>SUMIF(H3929:AL3929,"PD",H3930:AL3930)+SUMIF(H3929:AL3929,"PN",H3930:AL3930)+SUMIF(H3929:AL3929,"P/DS",H3930:AL3930)+SUMIF(H3929:AL3929,"PN/F",H3930:AL3930)+SUMIF(H3929:AL3929,"PN/L",H3930:AL3930)+SUMIF(H3929:AL3929,"TV",H3930:AL3930)+SUMIF(H3929:AL3929,"TVD",H3930:AL3930)+SUMIF(H3929:AL3929,"PDD",H3930:AL3930)</f>
        <v>0</v>
      </c>
      <c r="BM3929" s="261">
        <f>SUMIF(H3929:AL3929,"PD",H3931:AL3931)+SUMIF(H3929:AL3929,"PN",H3931:AL3931)+SUMIF(H3929:AL3929,"P/DS",H3931:AL3931)+SUMIF(H3929:AL3929,"PN/F",H3931:AL3931)+SUMIF(H3929:AL3929,"PN/L",H3931:AL3931)+SUMIF(H3929:AL3929,"TV",H3931:AL3931)+SUMIF(H3929:AL3929,"TVD",H3931:AL3931)+SUMIF(H3929:AL3929,"PDD",H3931:AL3931)+SUMIF(H3929:AL3929,"PMD",H3931:AL3931)</f>
        <v>0</v>
      </c>
      <c r="BN3929" s="261">
        <f>SUMIF(H3929:AL3929,"PD",H3932:AL3932)+SUMIF(H3929:AL3929,"PN",H3932:AL3932)+SUMIF(H3929:AL3929,"P/DS",H3932:AL3932)+SUMIF(H3929:AL3929,"PN/F",H3932:AL3932)+SUMIF(H3929:AL3929,"PN/L",H3932:AL3932)+SUMIF(H3929:AL3929,"TV",H3932:AL3932)+SUMIF(H3929:AL3929,"TVD",H3932:AL3932)</f>
        <v>0</v>
      </c>
      <c r="BO3929" s="261">
        <f>SUMIF(H3929:AL3929,"PD",H3933:AL3933)+SUMIF(H3929:AL3929,"PN",H3933:AL3933)+SUMIF(H3929:AL3929,"P/DS",H3933:AL3933)+SUMIF(H3929:AL3929,"PN/F",H3933:AL3933)+SUMIF(H3929:AL3929,"PN/L",H3933:AL3933)+SUMIF(H3929:AL3929,"TV",H3933:AL3933)+SUMIF(H3929:AL3929,"TVD",H3933:AL3933)</f>
        <v>0</v>
      </c>
      <c r="BP3929" s="261">
        <f>SUMIF(H3929:AL3929,"PD",H3934:AL3934)+SUMIF(H3929:AL3929,"PN",H3934:AL3934)+SUMIF(H3929:AL3929,"P/DS",H3934:AL3934)+SUMIF(H3929:AL3929,"PN/F",H3934:AL3934)+SUMIF(H3929:AL3929,"PN/L",H3934:AL3934)+SUMIF(H3929:AL3929,"TV",H3934:AL3934)+SUMIF(H3929:AL3929,"TVD",H3934:AL3934)+SUMIF(H3929:AL3929,"PDD",H3934:AL3934)+SUMIF(H3929:AL3929,"PH",H3934:AL3934)+SUMIF(H3929:AL3929,"PM",H3934:AL3934)</f>
        <v>0</v>
      </c>
      <c r="BQ3929" s="261">
        <f>SUMIF(H3929:AL3929,"PD",H3935:AL3935)+SUMIF(H3929:AL3929,"PN",H3935:AL3935)+SUMIF(H3929:AL3929,"P/DS",H3935:AL3935)+SUMIF(H3929:AL3929,"PN/F",H3935:AL3935)+SUMIF(H3929:AL3929,"PN/L",H3935:AL3935)+SUMIF(H3929:AL3929,"TV",H3935:AL3935)+SUMIF(H3929:AL3929,"TVD",H3935:AL3935)+SUMIF(H3929:AL3929,"PDD",H3935:AL3935)+SUMIF(H3929:AL3929,"PH",H3935:AL3935)+SUMIF(H3929:AL3929,"PM",H3935:AL3935)</f>
        <v>0</v>
      </c>
      <c r="BR3929" s="269">
        <f>SUM(H3930:AL3930)-BL3929</f>
        <v>0</v>
      </c>
      <c r="BS3929" s="269">
        <f>SUM(H3931:AL3931)-BM3929</f>
        <v>0</v>
      </c>
      <c r="BT3929" s="269">
        <f>SUM(H3932:AL3932)-BN3929</f>
        <v>0</v>
      </c>
      <c r="BU3929" s="269">
        <f>SUM(H3933:AL3933)-BO3929</f>
        <v>0</v>
      </c>
      <c r="BV3929" s="269">
        <f>SUM(H3934:AL3934)-BP3929</f>
        <v>0</v>
      </c>
      <c r="BW3929" s="269">
        <f>SUM(H3935:AL3935)-BQ3929</f>
        <v>0</v>
      </c>
      <c r="BX3929" s="255">
        <f>SUMIF(H3929:AL3929,"PD",H3936:AL3936)+SUMIF(H3929:AL3929,"PN",H3936:AL3936)+SUMIF(H3929:AL3929,"P/DS",H3936:AL3936)+SUMIF(H3929:AL3929,"PN/F",H3936:AL3936)+SUMIF(H3929:AL3929,"PN/L",H3936:AL3936)</f>
        <v>0</v>
      </c>
      <c r="BY3929" s="255">
        <f>SUM(H3936:AL3936)-BX3929</f>
        <v>0.5</v>
      </c>
      <c r="BZ3929" s="255">
        <f t="shared" ref="BZ3929" si="1218">+SUM(BL3929:BW3936)</f>
        <v>0</v>
      </c>
      <c r="CA3929" s="266">
        <f>(COUNTIFS(H3929:AL3929,"PD",H3930:AL3930,"&gt;=2"))*0.5-IF(CN3929="VP",COUNTIFS($H$16:$AL$16,"SAT",H3929:AL3929,"PD",H3930:AL3930,"&gt;=2"))*0.5</f>
        <v>0</v>
      </c>
      <c r="CB3929" s="266">
        <f>(COUNTIFS(H3929:AL3929,"PN",H3931:AL3931,"&gt;=0.5",H3930:AL3930,"&gt;=1.5"))*0.5+COUNTIFS(H3929:AL3929,"PDD",H3931:AL3931,"&gt;=0.5",H3930:AL3930,"&gt;=1.5")*0.5</f>
        <v>0</v>
      </c>
      <c r="CC3929" s="273">
        <f>(COUNTIFS(H3929:AL3929,"TV",H3931:AL3931,"&gt;=10"))*0.5+(COUNTIFS(H3929:AL3929,"PMD",H3931:AL3931,"&gt;=2"))*0.5</f>
        <v>0</v>
      </c>
      <c r="CD3929" s="266">
        <f>(COUNTIFS(H3929:AL3929,"TVD",H3933:AL3933,"&gt;=6.5",H3931:AL3931,"&gt;=3.5"))*0.5</f>
        <v>0</v>
      </c>
      <c r="CE3929" s="266">
        <f>(COUNTIFS(H3929:AL3929,"PD",H3934:AL3934,"&gt;=10"))*0.5</f>
        <v>0</v>
      </c>
      <c r="CF3929" s="266">
        <f>(COUNTIFS(H3929:AL3929,"PDD",H3934:AL3934,"&gt;=3.5",H3935:AL3935,"&gt;=6.5")+COUNTIFS(H3929:AL3929,"PH",H3935:AL3935,"&gt;=0.5",H3934:AL3934,"&gt;=1.5")+COUNTIFS(H3929:AL3929,"PM",H3935:AL3935,"&gt;=0.5",H3934:AL3934,"&gt;=1.5"))*0.5</f>
        <v>0</v>
      </c>
      <c r="CG3929" s="266">
        <f>(COUNTIFS(H3929:AL3929,"DS",H3930:AL3930,"&gt;=2")+COUNTIFS(H3929:AL3929,"AL/DS",H3930:AL3930,"&gt;=2"))*0.5-IF(CN3929="VP",COUNTIFS($H$16:$AL$16,"SAT",H3929:AL3929,"DS",H3930:AL3930,"&gt;=2"))*0.5</f>
        <v>0</v>
      </c>
      <c r="CH3929" s="266">
        <f>(COUNTIFS(H3929:AL3929,"NS",H3931:AL3931,"&gt;=0.5",H3930:AL3930,"&gt;=1.5")+COUNTIFS(H3929:AL3929,"AL/NS",H3931:AL3931,"&gt;=0.5",H3930:AL3930,"&gt;=1.5")+COUNTIFS(H3929:AL3929,"NHD",H3931:AL3931,"&gt;=4.5",H3934:AL3934,"&gt;=2",H3930:AL3930,"&gt;=1.5"))*0.5</f>
        <v>0</v>
      </c>
      <c r="CI3929" s="266">
        <f>(COUNTIF(H3931:AL3931,"&gt;=10")+COUNTIFS(H3929:AL3929,"MD",H3931:AL3931,"&gt;=2")-COUNTIFS(H3929:AL3929,"TV",H3931:AL3931,"&gt;=10"))*0.5</f>
        <v>0</v>
      </c>
      <c r="CJ3929" s="266">
        <f>(COUNTIFS(H3929:AL3929,"D",H3933:AL3933,"&gt;=6.5",H3931:AL3931,"&gt;=3.5"))*0.5</f>
        <v>0</v>
      </c>
      <c r="CK3929" s="266">
        <f>(COUNTIF(H3934:AL3934,"&gt;=10")-COUNTIFS(H3929:AL3929,"PD",H3934:AL3934,"&gt;=10"))*0.5</f>
        <v>0</v>
      </c>
      <c r="CL3929" s="265">
        <f>(COUNTIFS(H3929:AL3929,"NHD",H3934:AL3934,"&gt;=3.5",H3935:AL3935,"&gt;=6.5")+COUNTIFS(H3929:AL3929,"BH",H3934:AL3934,"&gt;=1.5",H3935:AL3935,"&gt;=0.5")+COUNTIFS(H3929:AL3929,"BM",H3934:AL3934,"&gt;=1.5",H3935:AL3935,"&gt;=0.5")+COUNTIFS(H3929:AL3929,"D",H3934:AL3934,"&gt;=1.5",H3935:AL3935,"&gt;=0.5"))*0.5</f>
        <v>0</v>
      </c>
      <c r="CM3929" s="272"/>
      <c r="CN3929" s="264" t="s">
        <v>723</v>
      </c>
      <c r="CO3929" s="125">
        <f t="shared" ref="CO3929" si="1219">+AM3929+AN3929+AO3929+AP3929+AQ3929+AR3929+AS3929+AU3929+BG3929</f>
        <v>26</v>
      </c>
      <c r="CP3929" s="225">
        <f>+SUM(I3930:I3935)-I3936</f>
        <v>0</v>
      </c>
      <c r="CQ3929" s="225">
        <f>+SUM(J3930:J3935)-J3936</f>
        <v>0</v>
      </c>
      <c r="CR3929" s="225">
        <f>+SUM(K3930:K3935)-K3936</f>
        <v>0</v>
      </c>
      <c r="CS3929" s="97"/>
      <c r="CT3929" s="97"/>
      <c r="CU3929" s="97"/>
      <c r="CV3929" s="97"/>
      <c r="CW3929" s="97"/>
      <c r="CX3929" s="97"/>
      <c r="CY3929" s="97"/>
      <c r="CZ3929" s="97"/>
      <c r="DA3929" s="97"/>
      <c r="DB3929" s="70"/>
      <c r="DC3929" s="70"/>
      <c r="DD3929" s="70"/>
      <c r="DE3929" s="70"/>
      <c r="DF3929" s="70"/>
      <c r="DG3929" s="70"/>
      <c r="DH3929" s="70"/>
      <c r="DI3929" s="70"/>
      <c r="DJ3929" s="70"/>
      <c r="DK3929" s="70"/>
      <c r="DL3929" s="70"/>
      <c r="DM3929" s="70"/>
      <c r="DN3929" s="70"/>
    </row>
    <row r="3930" spans="1:118" ht="15" customHeight="1">
      <c r="A3930" s="228"/>
      <c r="B3930" s="548"/>
      <c r="C3930" s="515"/>
      <c r="D3930" s="237"/>
      <c r="E3930" s="237"/>
      <c r="F3930" s="242" t="s">
        <v>82</v>
      </c>
      <c r="G3930" s="71">
        <v>1.5</v>
      </c>
      <c r="H3930" s="83"/>
      <c r="I3930" s="83"/>
      <c r="J3930" s="83"/>
      <c r="K3930" s="83"/>
      <c r="L3930" s="83"/>
      <c r="M3930" s="83"/>
      <c r="N3930" s="83"/>
      <c r="O3930" s="83"/>
      <c r="P3930" s="83"/>
      <c r="Q3930" s="83"/>
      <c r="R3930" s="83"/>
      <c r="S3930" s="83"/>
      <c r="T3930" s="83"/>
      <c r="U3930" s="83"/>
      <c r="V3930" s="83"/>
      <c r="W3930" s="83"/>
      <c r="X3930" s="83"/>
      <c r="Y3930" s="83"/>
      <c r="Z3930" s="83"/>
      <c r="AA3930" s="83"/>
      <c r="AB3930" s="83"/>
      <c r="AC3930" s="79"/>
      <c r="AD3930" s="79"/>
      <c r="AE3930" s="79"/>
      <c r="AF3930" s="79"/>
      <c r="AG3930" s="79"/>
      <c r="AH3930" s="79"/>
      <c r="AI3930" s="79"/>
      <c r="AJ3930" s="79"/>
      <c r="AK3930" s="79"/>
      <c r="AL3930" s="79"/>
      <c r="AM3930" s="240"/>
      <c r="AN3930" s="240"/>
      <c r="AO3930" s="240"/>
      <c r="AP3930" s="240"/>
      <c r="AQ3930" s="240"/>
      <c r="AR3930" s="240"/>
      <c r="AS3930" s="240"/>
      <c r="AT3930" s="256"/>
      <c r="AU3930" s="256"/>
      <c r="AV3930" s="259"/>
      <c r="AW3930" s="259"/>
      <c r="AX3930" s="256"/>
      <c r="AY3930" s="256"/>
      <c r="AZ3930" s="256"/>
      <c r="BA3930" s="256"/>
      <c r="BB3930" s="256"/>
      <c r="BC3930" s="256"/>
      <c r="BD3930" s="256"/>
      <c r="BE3930" s="256"/>
      <c r="BF3930" s="256"/>
      <c r="BG3930" s="256"/>
      <c r="BH3930" s="256"/>
      <c r="BI3930" s="256"/>
      <c r="BJ3930" s="256"/>
      <c r="BK3930" s="256"/>
      <c r="BL3930" s="262"/>
      <c r="BM3930" s="262"/>
      <c r="BN3930" s="262"/>
      <c r="BO3930" s="262"/>
      <c r="BP3930" s="262"/>
      <c r="BQ3930" s="262"/>
      <c r="BR3930" s="270"/>
      <c r="BS3930" s="270"/>
      <c r="BT3930" s="270"/>
      <c r="BU3930" s="270"/>
      <c r="BV3930" s="270"/>
      <c r="BW3930" s="270"/>
      <c r="BX3930" s="256"/>
      <c r="BY3930" s="256"/>
      <c r="BZ3930" s="256"/>
      <c r="CA3930" s="267"/>
      <c r="CB3930" s="267"/>
      <c r="CC3930" s="274"/>
      <c r="CD3930" s="267"/>
      <c r="CE3930" s="267"/>
      <c r="CF3930" s="267"/>
      <c r="CG3930" s="267"/>
      <c r="CH3930" s="267"/>
      <c r="CI3930" s="267"/>
      <c r="CJ3930" s="267"/>
      <c r="CK3930" s="267"/>
      <c r="CL3930" s="265"/>
      <c r="CM3930" s="272"/>
      <c r="CN3930" s="264"/>
      <c r="CO3930" s="125"/>
      <c r="CP3930" s="226"/>
      <c r="CQ3930" s="226"/>
      <c r="CR3930" s="226"/>
      <c r="CS3930" s="97"/>
      <c r="CT3930" s="97"/>
      <c r="CU3930" s="97"/>
      <c r="CV3930" s="97"/>
      <c r="CW3930" s="97"/>
      <c r="CX3930" s="97"/>
      <c r="CY3930" s="97"/>
      <c r="CZ3930" s="97"/>
      <c r="DA3930" s="97"/>
      <c r="DB3930" s="70"/>
      <c r="DC3930" s="70"/>
      <c r="DD3930" s="70"/>
      <c r="DE3930" s="70"/>
      <c r="DF3930" s="70"/>
      <c r="DG3930" s="70"/>
      <c r="DH3930" s="70"/>
      <c r="DI3930" s="70"/>
      <c r="DJ3930" s="70"/>
      <c r="DK3930" s="70"/>
      <c r="DL3930" s="70"/>
      <c r="DM3930" s="70"/>
      <c r="DN3930" s="70"/>
    </row>
    <row r="3931" spans="1:118">
      <c r="A3931" s="228"/>
      <c r="B3931" s="548"/>
      <c r="C3931" s="515"/>
      <c r="D3931" s="237"/>
      <c r="E3931" s="237"/>
      <c r="F3931" s="243"/>
      <c r="G3931" s="72">
        <v>2</v>
      </c>
      <c r="H3931" s="84"/>
      <c r="I3931" s="84"/>
      <c r="J3931" s="84"/>
      <c r="K3931" s="84"/>
      <c r="L3931" s="84"/>
      <c r="M3931" s="84"/>
      <c r="N3931" s="84"/>
      <c r="O3931" s="84"/>
      <c r="P3931" s="84"/>
      <c r="Q3931" s="84"/>
      <c r="R3931" s="84"/>
      <c r="S3931" s="84"/>
      <c r="T3931" s="84"/>
      <c r="U3931" s="84"/>
      <c r="V3931" s="84"/>
      <c r="W3931" s="84"/>
      <c r="X3931" s="84"/>
      <c r="Y3931" s="84"/>
      <c r="Z3931" s="84"/>
      <c r="AA3931" s="84"/>
      <c r="AB3931" s="84"/>
      <c r="AC3931" s="80"/>
      <c r="AD3931" s="80"/>
      <c r="AE3931" s="80"/>
      <c r="AF3931" s="80"/>
      <c r="AG3931" s="80"/>
      <c r="AH3931" s="80"/>
      <c r="AI3931" s="80"/>
      <c r="AJ3931" s="80"/>
      <c r="AK3931" s="80"/>
      <c r="AL3931" s="80"/>
      <c r="AM3931" s="240"/>
      <c r="AN3931" s="240"/>
      <c r="AO3931" s="240"/>
      <c r="AP3931" s="240"/>
      <c r="AQ3931" s="240"/>
      <c r="AR3931" s="240"/>
      <c r="AS3931" s="240"/>
      <c r="AT3931" s="256"/>
      <c r="AU3931" s="256"/>
      <c r="AV3931" s="259"/>
      <c r="AW3931" s="259"/>
      <c r="AX3931" s="256"/>
      <c r="AY3931" s="256"/>
      <c r="AZ3931" s="256"/>
      <c r="BA3931" s="256"/>
      <c r="BB3931" s="256"/>
      <c r="BC3931" s="256"/>
      <c r="BD3931" s="256"/>
      <c r="BE3931" s="256"/>
      <c r="BF3931" s="256"/>
      <c r="BG3931" s="256"/>
      <c r="BH3931" s="256"/>
      <c r="BI3931" s="256"/>
      <c r="BJ3931" s="256"/>
      <c r="BK3931" s="256"/>
      <c r="BL3931" s="262"/>
      <c r="BM3931" s="262"/>
      <c r="BN3931" s="262"/>
      <c r="BO3931" s="262"/>
      <c r="BP3931" s="262"/>
      <c r="BQ3931" s="262"/>
      <c r="BR3931" s="270"/>
      <c r="BS3931" s="270"/>
      <c r="BT3931" s="270"/>
      <c r="BU3931" s="270"/>
      <c r="BV3931" s="270"/>
      <c r="BW3931" s="270"/>
      <c r="BX3931" s="256"/>
      <c r="BY3931" s="256"/>
      <c r="BZ3931" s="256"/>
      <c r="CA3931" s="267"/>
      <c r="CB3931" s="267"/>
      <c r="CC3931" s="274"/>
      <c r="CD3931" s="267"/>
      <c r="CE3931" s="267"/>
      <c r="CF3931" s="267"/>
      <c r="CG3931" s="267"/>
      <c r="CH3931" s="267"/>
      <c r="CI3931" s="267"/>
      <c r="CJ3931" s="267"/>
      <c r="CK3931" s="267"/>
      <c r="CL3931" s="265"/>
      <c r="CM3931" s="272"/>
      <c r="CN3931" s="264"/>
      <c r="CO3931" s="125"/>
      <c r="CP3931" s="226"/>
      <c r="CQ3931" s="226"/>
      <c r="CR3931" s="226"/>
      <c r="CS3931" s="97"/>
      <c r="CT3931" s="97"/>
      <c r="CU3931" s="97"/>
      <c r="CV3931" s="97"/>
      <c r="CW3931" s="97"/>
      <c r="CX3931" s="97"/>
      <c r="CY3931" s="97"/>
      <c r="CZ3931" s="97"/>
      <c r="DA3931" s="97"/>
      <c r="DB3931" s="70"/>
      <c r="DC3931" s="70"/>
      <c r="DD3931" s="70"/>
      <c r="DE3931" s="70"/>
      <c r="DF3931" s="70"/>
      <c r="DG3931" s="70"/>
      <c r="DH3931" s="70"/>
      <c r="DI3931" s="70"/>
      <c r="DJ3931" s="70"/>
      <c r="DK3931" s="70"/>
      <c r="DL3931" s="70"/>
      <c r="DM3931" s="70"/>
      <c r="DN3931" s="70"/>
    </row>
    <row r="3932" spans="1:118">
      <c r="A3932" s="228"/>
      <c r="B3932" s="548"/>
      <c r="C3932" s="515"/>
      <c r="D3932" s="237"/>
      <c r="E3932" s="237"/>
      <c r="F3932" s="243"/>
      <c r="G3932" s="72">
        <v>2.1</v>
      </c>
      <c r="H3932" s="84"/>
      <c r="I3932" s="84"/>
      <c r="J3932" s="84"/>
      <c r="K3932" s="84"/>
      <c r="L3932" s="84"/>
      <c r="M3932" s="84"/>
      <c r="N3932" s="84"/>
      <c r="O3932" s="84"/>
      <c r="P3932" s="84"/>
      <c r="Q3932" s="84"/>
      <c r="R3932" s="84"/>
      <c r="S3932" s="84"/>
      <c r="T3932" s="84"/>
      <c r="U3932" s="84"/>
      <c r="V3932" s="84"/>
      <c r="W3932" s="84"/>
      <c r="X3932" s="84"/>
      <c r="Y3932" s="84"/>
      <c r="Z3932" s="84"/>
      <c r="AA3932" s="84"/>
      <c r="AB3932" s="84"/>
      <c r="AC3932" s="80"/>
      <c r="AD3932" s="80"/>
      <c r="AE3932" s="80"/>
      <c r="AF3932" s="80"/>
      <c r="AG3932" s="80"/>
      <c r="AH3932" s="80"/>
      <c r="AI3932" s="80"/>
      <c r="AJ3932" s="80"/>
      <c r="AK3932" s="80"/>
      <c r="AL3932" s="80"/>
      <c r="AM3932" s="240"/>
      <c r="AN3932" s="240"/>
      <c r="AO3932" s="240"/>
      <c r="AP3932" s="240"/>
      <c r="AQ3932" s="240"/>
      <c r="AR3932" s="240"/>
      <c r="AS3932" s="240"/>
      <c r="AT3932" s="256"/>
      <c r="AU3932" s="256"/>
      <c r="AV3932" s="259"/>
      <c r="AW3932" s="259"/>
      <c r="AX3932" s="256"/>
      <c r="AY3932" s="256"/>
      <c r="AZ3932" s="256"/>
      <c r="BA3932" s="256"/>
      <c r="BB3932" s="256"/>
      <c r="BC3932" s="256"/>
      <c r="BD3932" s="256"/>
      <c r="BE3932" s="256"/>
      <c r="BF3932" s="256"/>
      <c r="BG3932" s="256"/>
      <c r="BH3932" s="256"/>
      <c r="BI3932" s="256"/>
      <c r="BJ3932" s="256"/>
      <c r="BK3932" s="256"/>
      <c r="BL3932" s="262"/>
      <c r="BM3932" s="262"/>
      <c r="BN3932" s="262"/>
      <c r="BO3932" s="262"/>
      <c r="BP3932" s="262"/>
      <c r="BQ3932" s="262"/>
      <c r="BR3932" s="270"/>
      <c r="BS3932" s="270"/>
      <c r="BT3932" s="270"/>
      <c r="BU3932" s="270"/>
      <c r="BV3932" s="270"/>
      <c r="BW3932" s="270"/>
      <c r="BX3932" s="256"/>
      <c r="BY3932" s="256"/>
      <c r="BZ3932" s="256"/>
      <c r="CA3932" s="267"/>
      <c r="CB3932" s="267"/>
      <c r="CC3932" s="274"/>
      <c r="CD3932" s="267"/>
      <c r="CE3932" s="267"/>
      <c r="CF3932" s="267"/>
      <c r="CG3932" s="267"/>
      <c r="CH3932" s="267"/>
      <c r="CI3932" s="267"/>
      <c r="CJ3932" s="267"/>
      <c r="CK3932" s="267"/>
      <c r="CL3932" s="265"/>
      <c r="CM3932" s="272"/>
      <c r="CN3932" s="264"/>
      <c r="CO3932" s="125"/>
      <c r="CP3932" s="226"/>
      <c r="CQ3932" s="226"/>
      <c r="CR3932" s="226"/>
      <c r="CS3932" s="97"/>
      <c r="CT3932" s="97"/>
      <c r="CU3932" s="97"/>
      <c r="CV3932" s="97"/>
      <c r="CW3932" s="97"/>
      <c r="CX3932" s="97"/>
      <c r="CY3932" s="97"/>
      <c r="CZ3932" s="97"/>
      <c r="DA3932" s="97"/>
      <c r="DB3932" s="70"/>
      <c r="DC3932" s="70"/>
      <c r="DD3932" s="70"/>
      <c r="DE3932" s="70"/>
      <c r="DF3932" s="70"/>
      <c r="DG3932" s="70"/>
      <c r="DH3932" s="70"/>
      <c r="DI3932" s="70"/>
      <c r="DJ3932" s="70"/>
      <c r="DK3932" s="70"/>
      <c r="DL3932" s="70"/>
      <c r="DM3932" s="70"/>
      <c r="DN3932" s="70"/>
    </row>
    <row r="3933" spans="1:118">
      <c r="A3933" s="228"/>
      <c r="B3933" s="548"/>
      <c r="C3933" s="515"/>
      <c r="D3933" s="237"/>
      <c r="E3933" s="237"/>
      <c r="F3933" s="243"/>
      <c r="G3933" s="72">
        <v>2.7</v>
      </c>
      <c r="H3933" s="84"/>
      <c r="I3933" s="84"/>
      <c r="J3933" s="84"/>
      <c r="K3933" s="84"/>
      <c r="L3933" s="84"/>
      <c r="M3933" s="84"/>
      <c r="N3933" s="84"/>
      <c r="O3933" s="84"/>
      <c r="P3933" s="84"/>
      <c r="Q3933" s="84"/>
      <c r="R3933" s="84"/>
      <c r="S3933" s="84"/>
      <c r="T3933" s="84"/>
      <c r="U3933" s="84"/>
      <c r="V3933" s="84"/>
      <c r="W3933" s="84"/>
      <c r="X3933" s="84"/>
      <c r="Y3933" s="84"/>
      <c r="Z3933" s="84"/>
      <c r="AA3933" s="84"/>
      <c r="AB3933" s="84"/>
      <c r="AC3933" s="80"/>
      <c r="AD3933" s="80"/>
      <c r="AE3933" s="80"/>
      <c r="AF3933" s="80"/>
      <c r="AG3933" s="80"/>
      <c r="AH3933" s="80"/>
      <c r="AI3933" s="80"/>
      <c r="AJ3933" s="80"/>
      <c r="AK3933" s="80"/>
      <c r="AL3933" s="80"/>
      <c r="AM3933" s="240"/>
      <c r="AN3933" s="240"/>
      <c r="AO3933" s="240"/>
      <c r="AP3933" s="240"/>
      <c r="AQ3933" s="240"/>
      <c r="AR3933" s="240"/>
      <c r="AS3933" s="240"/>
      <c r="AT3933" s="256"/>
      <c r="AU3933" s="256"/>
      <c r="AV3933" s="259"/>
      <c r="AW3933" s="259"/>
      <c r="AX3933" s="256"/>
      <c r="AY3933" s="256"/>
      <c r="AZ3933" s="256"/>
      <c r="BA3933" s="256"/>
      <c r="BB3933" s="256"/>
      <c r="BC3933" s="256"/>
      <c r="BD3933" s="256"/>
      <c r="BE3933" s="256"/>
      <c r="BF3933" s="256"/>
      <c r="BG3933" s="256"/>
      <c r="BH3933" s="256"/>
      <c r="BI3933" s="256"/>
      <c r="BJ3933" s="256"/>
      <c r="BK3933" s="256"/>
      <c r="BL3933" s="262"/>
      <c r="BM3933" s="262"/>
      <c r="BN3933" s="262"/>
      <c r="BO3933" s="262"/>
      <c r="BP3933" s="262"/>
      <c r="BQ3933" s="262"/>
      <c r="BR3933" s="270"/>
      <c r="BS3933" s="270"/>
      <c r="BT3933" s="270"/>
      <c r="BU3933" s="270"/>
      <c r="BV3933" s="270"/>
      <c r="BW3933" s="270"/>
      <c r="BX3933" s="256"/>
      <c r="BY3933" s="256"/>
      <c r="BZ3933" s="256"/>
      <c r="CA3933" s="267"/>
      <c r="CB3933" s="267"/>
      <c r="CC3933" s="274"/>
      <c r="CD3933" s="267"/>
      <c r="CE3933" s="267"/>
      <c r="CF3933" s="267"/>
      <c r="CG3933" s="267"/>
      <c r="CH3933" s="267"/>
      <c r="CI3933" s="267"/>
      <c r="CJ3933" s="267"/>
      <c r="CK3933" s="267"/>
      <c r="CL3933" s="265"/>
      <c r="CM3933" s="272"/>
      <c r="CN3933" s="264"/>
      <c r="CO3933" s="125"/>
      <c r="CP3933" s="226"/>
      <c r="CQ3933" s="226"/>
      <c r="CR3933" s="226"/>
      <c r="CS3933" s="97"/>
      <c r="CT3933" s="97"/>
      <c r="CU3933" s="97"/>
      <c r="CV3933" s="97"/>
      <c r="CW3933" s="97"/>
      <c r="CX3933" s="97"/>
      <c r="CY3933" s="97"/>
      <c r="CZ3933" s="97"/>
      <c r="DA3933" s="97"/>
      <c r="DB3933" s="70"/>
      <c r="DC3933" s="70"/>
      <c r="DD3933" s="70"/>
      <c r="DE3933" s="70"/>
      <c r="DF3933" s="70"/>
      <c r="DG3933" s="70"/>
      <c r="DH3933" s="70"/>
      <c r="DI3933" s="70"/>
      <c r="DJ3933" s="70"/>
      <c r="DK3933" s="70"/>
      <c r="DL3933" s="70"/>
      <c r="DM3933" s="70"/>
      <c r="DN3933" s="70"/>
    </row>
    <row r="3934" spans="1:118">
      <c r="A3934" s="228"/>
      <c r="B3934" s="548"/>
      <c r="C3934" s="515"/>
      <c r="D3934" s="237"/>
      <c r="E3934" s="237"/>
      <c r="F3934" s="243"/>
      <c r="G3934" s="72">
        <v>3</v>
      </c>
      <c r="H3934" s="84"/>
      <c r="I3934" s="84"/>
      <c r="J3934" s="84"/>
      <c r="K3934" s="84"/>
      <c r="L3934" s="84"/>
      <c r="M3934" s="84"/>
      <c r="N3934" s="84"/>
      <c r="O3934" s="84"/>
      <c r="P3934" s="84"/>
      <c r="Q3934" s="84"/>
      <c r="R3934" s="84"/>
      <c r="S3934" s="84"/>
      <c r="T3934" s="84"/>
      <c r="U3934" s="84"/>
      <c r="V3934" s="84"/>
      <c r="W3934" s="84"/>
      <c r="X3934" s="84"/>
      <c r="Y3934" s="84"/>
      <c r="Z3934" s="84"/>
      <c r="AA3934" s="84"/>
      <c r="AB3934" s="84"/>
      <c r="AC3934" s="80"/>
      <c r="AD3934" s="80"/>
      <c r="AE3934" s="80"/>
      <c r="AF3934" s="80"/>
      <c r="AG3934" s="80"/>
      <c r="AH3934" s="80"/>
      <c r="AI3934" s="80"/>
      <c r="AJ3934" s="80"/>
      <c r="AK3934" s="80"/>
      <c r="AL3934" s="80"/>
      <c r="AM3934" s="240"/>
      <c r="AN3934" s="240"/>
      <c r="AO3934" s="240"/>
      <c r="AP3934" s="240"/>
      <c r="AQ3934" s="240"/>
      <c r="AR3934" s="240"/>
      <c r="AS3934" s="240"/>
      <c r="AT3934" s="256"/>
      <c r="AU3934" s="256"/>
      <c r="AV3934" s="259"/>
      <c r="AW3934" s="259"/>
      <c r="AX3934" s="256"/>
      <c r="AY3934" s="256"/>
      <c r="AZ3934" s="256"/>
      <c r="BA3934" s="256"/>
      <c r="BB3934" s="256"/>
      <c r="BC3934" s="256"/>
      <c r="BD3934" s="256"/>
      <c r="BE3934" s="256"/>
      <c r="BF3934" s="256"/>
      <c r="BG3934" s="256"/>
      <c r="BH3934" s="256"/>
      <c r="BI3934" s="256"/>
      <c r="BJ3934" s="256"/>
      <c r="BK3934" s="256"/>
      <c r="BL3934" s="262"/>
      <c r="BM3934" s="262"/>
      <c r="BN3934" s="262"/>
      <c r="BO3934" s="262"/>
      <c r="BP3934" s="262"/>
      <c r="BQ3934" s="262"/>
      <c r="BR3934" s="270"/>
      <c r="BS3934" s="270"/>
      <c r="BT3934" s="270"/>
      <c r="BU3934" s="270"/>
      <c r="BV3934" s="270"/>
      <c r="BW3934" s="270"/>
      <c r="BX3934" s="256"/>
      <c r="BY3934" s="256"/>
      <c r="BZ3934" s="256"/>
      <c r="CA3934" s="267"/>
      <c r="CB3934" s="267"/>
      <c r="CC3934" s="274"/>
      <c r="CD3934" s="267"/>
      <c r="CE3934" s="267"/>
      <c r="CF3934" s="267"/>
      <c r="CG3934" s="267"/>
      <c r="CH3934" s="267"/>
      <c r="CI3934" s="267"/>
      <c r="CJ3934" s="267"/>
      <c r="CK3934" s="267"/>
      <c r="CL3934" s="265"/>
      <c r="CM3934" s="272"/>
      <c r="CN3934" s="264"/>
      <c r="CO3934" s="125"/>
      <c r="CP3934" s="226"/>
      <c r="CQ3934" s="226"/>
      <c r="CR3934" s="226"/>
      <c r="CS3934" s="97"/>
      <c r="CT3934" s="97"/>
      <c r="CU3934" s="97"/>
      <c r="CV3934" s="97"/>
      <c r="CW3934" s="97"/>
      <c r="CX3934" s="97"/>
      <c r="CY3934" s="97"/>
      <c r="CZ3934" s="97"/>
      <c r="DA3934" s="97"/>
      <c r="DB3934" s="70"/>
      <c r="DC3934" s="70"/>
      <c r="DD3934" s="70"/>
      <c r="DE3934" s="70"/>
      <c r="DF3934" s="70"/>
      <c r="DG3934" s="70"/>
      <c r="DH3934" s="70"/>
      <c r="DI3934" s="70"/>
      <c r="DJ3934" s="70"/>
      <c r="DK3934" s="70"/>
      <c r="DL3934" s="70"/>
      <c r="DM3934" s="70"/>
      <c r="DN3934" s="70"/>
    </row>
    <row r="3935" spans="1:118">
      <c r="A3935" s="228"/>
      <c r="B3935" s="548"/>
      <c r="C3935" s="515"/>
      <c r="D3935" s="237"/>
      <c r="E3935" s="237"/>
      <c r="F3935" s="244"/>
      <c r="G3935" s="73">
        <v>3.9</v>
      </c>
      <c r="H3935" s="85"/>
      <c r="I3935" s="85"/>
      <c r="J3935" s="85"/>
      <c r="K3935" s="85"/>
      <c r="L3935" s="85"/>
      <c r="M3935" s="85"/>
      <c r="N3935" s="85"/>
      <c r="O3935" s="85"/>
      <c r="P3935" s="85"/>
      <c r="Q3935" s="85"/>
      <c r="R3935" s="85"/>
      <c r="S3935" s="85"/>
      <c r="T3935" s="85"/>
      <c r="U3935" s="85"/>
      <c r="V3935" s="85"/>
      <c r="W3935" s="85"/>
      <c r="X3935" s="85"/>
      <c r="Y3935" s="85"/>
      <c r="Z3935" s="85"/>
      <c r="AA3935" s="85"/>
      <c r="AB3935" s="85"/>
      <c r="AC3935" s="81"/>
      <c r="AD3935" s="81"/>
      <c r="AE3935" s="81"/>
      <c r="AF3935" s="81"/>
      <c r="AG3935" s="81"/>
      <c r="AH3935" s="81"/>
      <c r="AI3935" s="81"/>
      <c r="AJ3935" s="81"/>
      <c r="AK3935" s="81"/>
      <c r="AL3935" s="81"/>
      <c r="AM3935" s="240"/>
      <c r="AN3935" s="240"/>
      <c r="AO3935" s="240"/>
      <c r="AP3935" s="240"/>
      <c r="AQ3935" s="240"/>
      <c r="AR3935" s="240"/>
      <c r="AS3935" s="240"/>
      <c r="AT3935" s="256"/>
      <c r="AU3935" s="256"/>
      <c r="AV3935" s="259"/>
      <c r="AW3935" s="259"/>
      <c r="AX3935" s="256"/>
      <c r="AY3935" s="256"/>
      <c r="AZ3935" s="256"/>
      <c r="BA3935" s="256"/>
      <c r="BB3935" s="256"/>
      <c r="BC3935" s="256"/>
      <c r="BD3935" s="256"/>
      <c r="BE3935" s="256"/>
      <c r="BF3935" s="256"/>
      <c r="BG3935" s="256"/>
      <c r="BH3935" s="256"/>
      <c r="BI3935" s="256"/>
      <c r="BJ3935" s="256"/>
      <c r="BK3935" s="256"/>
      <c r="BL3935" s="262"/>
      <c r="BM3935" s="262"/>
      <c r="BN3935" s="262"/>
      <c r="BO3935" s="262"/>
      <c r="BP3935" s="262"/>
      <c r="BQ3935" s="262"/>
      <c r="BR3935" s="270"/>
      <c r="BS3935" s="270"/>
      <c r="BT3935" s="270"/>
      <c r="BU3935" s="270"/>
      <c r="BV3935" s="270"/>
      <c r="BW3935" s="270"/>
      <c r="BX3935" s="256"/>
      <c r="BY3935" s="256"/>
      <c r="BZ3935" s="256"/>
      <c r="CA3935" s="267"/>
      <c r="CB3935" s="267"/>
      <c r="CC3935" s="274"/>
      <c r="CD3935" s="267"/>
      <c r="CE3935" s="267"/>
      <c r="CF3935" s="267"/>
      <c r="CG3935" s="267"/>
      <c r="CH3935" s="267"/>
      <c r="CI3935" s="267"/>
      <c r="CJ3935" s="267"/>
      <c r="CK3935" s="267"/>
      <c r="CL3935" s="265"/>
      <c r="CM3935" s="272"/>
      <c r="CN3935" s="264"/>
      <c r="CO3935" s="125"/>
      <c r="CP3935" s="226"/>
      <c r="CQ3935" s="226"/>
      <c r="CR3935" s="226"/>
      <c r="CS3935" s="97"/>
      <c r="CT3935" s="97"/>
      <c r="CU3935" s="97"/>
      <c r="CV3935" s="97"/>
      <c r="CW3935" s="97"/>
      <c r="CX3935" s="97"/>
      <c r="CY3935" s="97"/>
      <c r="CZ3935" s="97"/>
      <c r="DA3935" s="97"/>
      <c r="DB3935" s="70"/>
      <c r="DC3935" s="70"/>
      <c r="DD3935" s="70"/>
      <c r="DE3935" s="70"/>
      <c r="DF3935" s="70"/>
      <c r="DG3935" s="70"/>
      <c r="DH3935" s="70"/>
      <c r="DI3935" s="70"/>
      <c r="DJ3935" s="70"/>
      <c r="DK3935" s="70"/>
      <c r="DL3935" s="70"/>
      <c r="DM3935" s="70"/>
      <c r="DN3935" s="70"/>
    </row>
    <row r="3936" spans="1:118">
      <c r="A3936" s="229"/>
      <c r="B3936" s="549"/>
      <c r="C3936" s="516"/>
      <c r="D3936" s="238"/>
      <c r="E3936" s="238"/>
      <c r="F3936" s="245" t="s">
        <v>83</v>
      </c>
      <c r="G3936" s="352"/>
      <c r="H3936" s="82"/>
      <c r="I3936" s="82"/>
      <c r="J3936" s="82"/>
      <c r="K3936" s="82"/>
      <c r="L3936" s="82"/>
      <c r="M3936" s="82"/>
      <c r="N3936" s="82"/>
      <c r="O3936" s="82"/>
      <c r="P3936" s="82"/>
      <c r="Q3936" s="82"/>
      <c r="R3936" s="82"/>
      <c r="S3936" s="82"/>
      <c r="T3936" s="82"/>
      <c r="U3936" s="82"/>
      <c r="V3936" s="82"/>
      <c r="W3936" s="82"/>
      <c r="X3936" s="82"/>
      <c r="Y3936" s="82"/>
      <c r="Z3936" s="82"/>
      <c r="AA3936" s="82"/>
      <c r="AB3936" s="82">
        <v>0.5</v>
      </c>
      <c r="AC3936" s="35"/>
      <c r="AD3936" s="35"/>
      <c r="AE3936" s="35"/>
      <c r="AF3936" s="35"/>
      <c r="AG3936" s="35"/>
      <c r="AH3936" s="35"/>
      <c r="AI3936" s="35"/>
      <c r="AJ3936" s="35"/>
      <c r="AK3936" s="35"/>
      <c r="AL3936" s="35"/>
      <c r="AM3936" s="241"/>
      <c r="AN3936" s="241"/>
      <c r="AO3936" s="241"/>
      <c r="AP3936" s="241"/>
      <c r="AQ3936" s="241"/>
      <c r="AR3936" s="241"/>
      <c r="AS3936" s="241"/>
      <c r="AT3936" s="257"/>
      <c r="AU3936" s="257"/>
      <c r="AV3936" s="260"/>
      <c r="AW3936" s="260"/>
      <c r="AX3936" s="257"/>
      <c r="AY3936" s="257"/>
      <c r="AZ3936" s="257"/>
      <c r="BA3936" s="257"/>
      <c r="BB3936" s="257"/>
      <c r="BC3936" s="257"/>
      <c r="BD3936" s="257"/>
      <c r="BE3936" s="257"/>
      <c r="BF3936" s="257"/>
      <c r="BG3936" s="257"/>
      <c r="BH3936" s="257"/>
      <c r="BI3936" s="257"/>
      <c r="BJ3936" s="257"/>
      <c r="BK3936" s="257"/>
      <c r="BL3936" s="263"/>
      <c r="BM3936" s="263"/>
      <c r="BN3936" s="263"/>
      <c r="BO3936" s="263"/>
      <c r="BP3936" s="263"/>
      <c r="BQ3936" s="263"/>
      <c r="BR3936" s="271"/>
      <c r="BS3936" s="271"/>
      <c r="BT3936" s="271"/>
      <c r="BU3936" s="271"/>
      <c r="BV3936" s="271"/>
      <c r="BW3936" s="271"/>
      <c r="BX3936" s="257"/>
      <c r="BY3936" s="257"/>
      <c r="BZ3936" s="257"/>
      <c r="CA3936" s="268"/>
      <c r="CB3936" s="268"/>
      <c r="CC3936" s="275"/>
      <c r="CD3936" s="268"/>
      <c r="CE3936" s="268"/>
      <c r="CF3936" s="268"/>
      <c r="CG3936" s="268"/>
      <c r="CH3936" s="268"/>
      <c r="CI3936" s="268"/>
      <c r="CJ3936" s="268"/>
      <c r="CK3936" s="268"/>
      <c r="CL3936" s="265"/>
      <c r="CM3936" s="272"/>
      <c r="CN3936" s="264"/>
      <c r="CO3936" s="125"/>
      <c r="CP3936" s="226"/>
      <c r="CQ3936" s="226"/>
      <c r="CR3936" s="226"/>
      <c r="CS3936" s="97"/>
      <c r="CT3936" s="97"/>
      <c r="CU3936" s="97"/>
      <c r="CV3936" s="97"/>
      <c r="CW3936" s="97"/>
      <c r="CX3936" s="97"/>
      <c r="CY3936" s="97"/>
      <c r="CZ3936" s="97"/>
      <c r="DA3936" s="97"/>
      <c r="DB3936" s="70"/>
      <c r="DC3936" s="70"/>
      <c r="DD3936" s="70"/>
      <c r="DE3936" s="70"/>
      <c r="DF3936" s="70"/>
      <c r="DG3936" s="70"/>
      <c r="DH3936" s="70"/>
      <c r="DI3936" s="70"/>
      <c r="DJ3936" s="70"/>
      <c r="DK3936" s="70"/>
      <c r="DL3936" s="70"/>
      <c r="DM3936" s="70"/>
      <c r="DN3936" s="70"/>
    </row>
    <row r="3937" spans="1:118" ht="14.25" customHeight="1">
      <c r="A3937" s="227">
        <f t="shared" si="1207"/>
        <v>488</v>
      </c>
      <c r="B3937" s="547" t="s">
        <v>452</v>
      </c>
      <c r="C3937" s="514" t="s">
        <v>453</v>
      </c>
      <c r="D3937" s="236">
        <v>42373</v>
      </c>
      <c r="E3937" s="236" t="s">
        <v>1197</v>
      </c>
      <c r="F3937" s="253" t="s">
        <v>80</v>
      </c>
      <c r="G3937" s="351"/>
      <c r="H3937" s="82" t="s">
        <v>69</v>
      </c>
      <c r="I3937" s="82"/>
      <c r="J3937" s="82" t="s">
        <v>60</v>
      </c>
      <c r="K3937" s="82" t="s">
        <v>60</v>
      </c>
      <c r="L3937" s="82" t="s">
        <v>60</v>
      </c>
      <c r="M3937" s="82" t="s">
        <v>60</v>
      </c>
      <c r="N3937" s="82" t="s">
        <v>67</v>
      </c>
      <c r="O3937" s="82"/>
      <c r="P3937" s="82" t="s">
        <v>60</v>
      </c>
      <c r="Q3937" s="82" t="s">
        <v>60</v>
      </c>
      <c r="R3937" s="82" t="s">
        <v>60</v>
      </c>
      <c r="S3937" s="82" t="s">
        <v>60</v>
      </c>
      <c r="T3937" s="82" t="s">
        <v>60</v>
      </c>
      <c r="U3937" s="82" t="s">
        <v>60</v>
      </c>
      <c r="V3937" s="82"/>
      <c r="W3937" s="82" t="s">
        <v>60</v>
      </c>
      <c r="X3937" s="82" t="s">
        <v>60</v>
      </c>
      <c r="Y3937" s="82" t="s">
        <v>60</v>
      </c>
      <c r="Z3937" s="82" t="s">
        <v>60</v>
      </c>
      <c r="AA3937" s="82" t="s">
        <v>60</v>
      </c>
      <c r="AB3937" s="82" t="s">
        <v>60</v>
      </c>
      <c r="AC3937" s="82"/>
      <c r="AD3937" s="82" t="s">
        <v>60</v>
      </c>
      <c r="AE3937" s="82" t="s">
        <v>1354</v>
      </c>
      <c r="AF3937" s="82" t="s">
        <v>60</v>
      </c>
      <c r="AG3937" s="82" t="s">
        <v>60</v>
      </c>
      <c r="AH3937" s="82" t="s">
        <v>60</v>
      </c>
      <c r="AI3937" s="82" t="s">
        <v>1471</v>
      </c>
      <c r="AJ3937" s="82"/>
      <c r="AK3937" s="82" t="s">
        <v>60</v>
      </c>
      <c r="AL3937" s="82" t="s">
        <v>60</v>
      </c>
      <c r="AM3937" s="239">
        <f>COUNTIF(H3937:AL3937,"PH")+COUNTIF(H3937:AL3937,"PH/L")+COUNTIF(H3937:AL3937,"PM")</f>
        <v>0</v>
      </c>
      <c r="AN3937" s="239">
        <f>COUNTIF(H3937:AL3937,"PD")+COUNTIF(H3937:AL3937,"PDD")+COUNTIF(H3937:AL3937,"P/DS")/2+COUNTIF(H3937:AL3937,"PMD")</f>
        <v>0</v>
      </c>
      <c r="AO3937" s="239">
        <f>COUNTIF(H3937:AL3937,"PN")+COUNTIF(H3937:AL3937,"P/NS")/2+COUNTIF(H3937:AL3937,"PH")+COUNTIF(H3937:AL3937,"PH/F")/2+COUNTIF(H3937:AL3937,"PH/L")/2+COUNTIF(H3937:AL3937,"PM")</f>
        <v>0</v>
      </c>
      <c r="AP3937" s="239">
        <f>COUNTIF(H3937:AL3937,"BH")+COUNTIF(H3937:AL3937,"AL/BL")+COUNTIF(H3937:AL3937,"UL/BL")+COUNTIF(H3937:AL3937,"BM")</f>
        <v>0</v>
      </c>
      <c r="AQ3937" s="239">
        <f>COUNTIF(H3937:AL3937,"DS")+COUNTIF(H3937:AL3937,"AL/DS")/2+COUNTIF(H3937:AL3937,"UL/DS")/2+COUNTIF(H3937:AL3937,"CT")+COUNTIF(H3937:AL3937,"MD")</f>
        <v>22.5</v>
      </c>
      <c r="AR3937" s="239">
        <f>COUNTIF(H3937:AL3937,"NS")+COUNTIF(H3937:AL3937,"AL/NS")/2+COUNTIF(H3937:AL3937,"UL/NS")/2+COUNTIF(H3937:AL3937,"BH")+COUNTIF(H3937:AL3937,"AL/BF")/2+COUNTIF(H3937:AL3937,"AL/BL")/2+COUNTIF(H3937:AL3937,"UL/BL")/2+COUNTIF(H3937:AL3937,"UL/BF")/2+COUNTIF(H3937:AL3937,"BM")</f>
        <v>0</v>
      </c>
      <c r="AS3937" s="239">
        <f>COUNTIF(H3937:AL3937,"AL")+COUNTIF(H3937:AL3937,"AL/DS")/2+COUNTIF(H3937:AL3937,"AL/NS")/2+COUNTIF(H3937:AL3937,"NH")+COUNTIF(H3937:AL3937,"SL")+COUNTIF(H3937:AL3937,"NHD")+COUNTIF(H3937:AL3937,"B")+COUNTIF(H3937:AL3937,"HL")+COUNTIF(H3937:AL3937,"AL/BF")/2+COUNTIF(H3937:AL3937,"AL/BL")/2</f>
        <v>3</v>
      </c>
      <c r="AT3937" s="255">
        <f>COUNTIF(H3937:AL3937,"PD")+COUNTIF(H3937:AL3937,"PN")+COUNTIF(H3937:AL3937,"P/DS")/2+COUNTIF(H3937:AL3937,"P/NS")/2+COUNTIF(H3937:AL3937,"DS")+COUNTIF(H3937:AL3937,"NS")+COUNTIF(H3937:AL3937,"AL")+COUNTIF(H3937:AL3937,"AL/DS")+COUNTIF(H3937:AL3937,"AL/NS")+COUNTIF(H3937:AL3937,"NH")+COUNTIF(H3937:AL3937,"SL")+COUNTIF(H3937:AL3937,"UL/DS")/2+COUNTIF(H3937:AL3937,"UL/NS")/2+COUNTIF(H3937:AL3937,"CT")+COUNTIF(H3937:AL3937,"NHD")+COUNTIF(H3937:AL3937,"PDD")+COUNTIF(H3937:AL3937,"B")+COUNTIF(H3937:AL3937,"HL")+COUNTIF(H3937:AL3937,"PH")+COUNTIF(H3937:AL3937,"BH")+COUNTIF(H3937:AL3937,"AL/BF")+COUNTIF(H3937:AL3937,"AL/BL")+COUNTIF(H3937:AL3937,"UL/BF")/2+COUNTIF(H3937:AL3937,"UL/BL")/2+COUNTIF(H3937:AL3937,"PH/F")/2+COUNTIF(H3937:AL3937,"PH/L")/2+COUNTIF(H3937:AL3937,"MD")+COUNTIF(H3937:AL3937,"PMD")+COUNTIF(H3937:AL3937,"PM")+COUNTIF(H3937:AL3937,"BM")</f>
        <v>25.5</v>
      </c>
      <c r="AU3937" s="255">
        <f>COUNTIF(H3937:AL3937,"P/DS")/2+COUNTIF(H3937:AL3937,"P/NS")/2+COUNTIF(H3937:AL3937,"IL")+COUNTIF(H3937:AL3937,"NL")+COUNTIF(H3937:AL3937,"UL")+COUNTIF(H3937:AL3937,"UL/DS")/2+COUNTIF(H3937:AL3937,"UL/NS")/2+COUNTIF(H3937:AL3937,"KT")+COUNTIF(H3937:AL3937,"UL/BF")/2+COUNTIF(H3937:AL3937,"UL/BL")/2+COUNTIF(H3937:AL3937,"PH/F")/2+COUNTIF(H3937:AL3937,"PH/L")/2+COUNTIF(H3937:AL3937,"NB")</f>
        <v>0.5</v>
      </c>
      <c r="AV3937" s="258">
        <f>COUNTIF(H3937:AL3937,"PN")+COUNTIF(H3937:AL3937,"TVD")+COUNTIF(H3937:AL3937,"PH")+COUNTIF(H3937:AL3937,"PM")+COUNTIF(H3937:AL3937,"PDD")-COUNTIFS(H3937:AL3937,"PN",H3944:AL3944,"&gt;=3")-COUNTIFS(H3937:AL3937,"PM",H3944:AL3944,"&gt;=3")</f>
        <v>0</v>
      </c>
      <c r="AW3937" s="258">
        <f>COUNTIF(H3937:AL3937,"NS")+COUNTIF(H3937:AL3937,"D")+COUNTIF(H3937:AL3937,"BH")+COUNTIF(H3937:AL3937,"NHD")+COUNTIF(H3937:AL3937,"BM")-COUNTIFS(H3937:AL3937,"NS",H3944:AL3944,"&gt;=3")-COUNTIFS(H3937:AL3937,"BH",H3944:AL3944,"&gt;=3")-COUNTIFS(H3937:AL3937,"BM",H3944:AL3944,"&gt;=3")</f>
        <v>0</v>
      </c>
      <c r="AX3937" s="255">
        <f>COUNTIF(H3937:AL3937,"AL")+COUNTIF(H3937:AL3937,"AL/DS")/2+COUNTIF(H3937:AL3937,"AL/NS")/2+COUNTIF(H3937:AL3937,"AL/BF")+COUNTIF(H3937:AL3937,"AL/BL")/2</f>
        <v>1</v>
      </c>
      <c r="AY3937" s="255">
        <f>COUNTIF(H3937:AL3937,"SL")</f>
        <v>0</v>
      </c>
      <c r="AZ3937" s="255">
        <f>COUNTIF(H3937:AL3937,"NH")</f>
        <v>1</v>
      </c>
      <c r="BA3937" s="255">
        <f>COUNTIF(H3937:AL3937,"HL")</f>
        <v>0</v>
      </c>
      <c r="BB3937" s="255">
        <f>COUNTIF(G3937:AL3937,"P/DS")/2+COUNTIF(G3937:AL3937,"P/NS")/2+COUNTIF(G3937:AL3937,"UL")+COUNTIF(G3937:AL3937,"UL/DS")/2+COUNTIF(G3937:AL3937,"UL/NS")/2+COUNTIF(G3937:AL3937,"UL/BL")/2+COUNTIF(G3937:AL3937,"UL/BF")/2+COUNTIF(G3937:AL3937,"PH/F")/2+COUNTIF(G3937:AL3937,"PH/L")/2</f>
        <v>0.5</v>
      </c>
      <c r="BC3937" s="255">
        <f>COUNTIF(H3937:AL3937,"NB")</f>
        <v>0</v>
      </c>
      <c r="BD3937" s="255">
        <f>COUNTIF(H3937:AL3937,"NL")</f>
        <v>0</v>
      </c>
      <c r="BE3937" s="255">
        <f>COUNTIF(H3937:AL3937,"IL")</f>
        <v>0</v>
      </c>
      <c r="BF3937" s="255">
        <f>COUNTIF(H3937:AL3937,"KT")</f>
        <v>0</v>
      </c>
      <c r="BG3937" s="255">
        <f>COUNTIF(H3937:AL3937,"L70")</f>
        <v>0</v>
      </c>
      <c r="BH3937" s="255">
        <f>COUNTIF(H3937:AL3937,"MD")</f>
        <v>0</v>
      </c>
      <c r="BI3937" s="255">
        <f>COUNTIF(H3937:AL3937,"PMD")</f>
        <v>0</v>
      </c>
      <c r="BJ3937" s="255">
        <f>COUNTIF(H3937:AL3937,"PM")</f>
        <v>0</v>
      </c>
      <c r="BK3937" s="255">
        <f>COUNTIF(H3937:AL3937,"BM")</f>
        <v>0</v>
      </c>
      <c r="BL3937" s="261">
        <f>SUMIF(H3937:AL3937,"PD",H3938:AL3938)+SUMIF(H3937:AL3937,"PN",H3938:AL3938)+SUMIF(H3937:AL3937,"P/DS",H3938:AL3938)+SUMIF(H3937:AL3937,"PN/F",H3938:AL3938)+SUMIF(H3937:AL3937,"PN/L",H3938:AL3938)+SUMIF(H3937:AL3937,"TV",H3938:AL3938)+SUMIF(H3937:AL3937,"TVD",H3938:AL3938)+SUMIF(H3937:AL3937,"PDD",H3938:AL3938)</f>
        <v>0</v>
      </c>
      <c r="BM3937" s="261">
        <f>SUMIF(H3937:AL3937,"PD",H3939:AL3939)+SUMIF(H3937:AL3937,"PN",H3939:AL3939)+SUMIF(H3937:AL3937,"P/DS",H3939:AL3939)+SUMIF(H3937:AL3937,"PN/F",H3939:AL3939)+SUMIF(H3937:AL3937,"PN/L",H3939:AL3939)+SUMIF(H3937:AL3937,"TV",H3939:AL3939)+SUMIF(H3937:AL3937,"TVD",H3939:AL3939)+SUMIF(H3937:AL3937,"PDD",H3939:AL3939)+SUMIF(H3937:AL3937,"PMD",H3939:AL3939)</f>
        <v>0</v>
      </c>
      <c r="BN3937" s="261">
        <f>SUMIF(H3937:AL3937,"PD",H3940:AL3940)+SUMIF(H3937:AL3937,"PN",H3940:AL3940)+SUMIF(H3937:AL3937,"P/DS",H3940:AL3940)+SUMIF(H3937:AL3937,"PN/F",H3940:AL3940)+SUMIF(H3937:AL3937,"PN/L",H3940:AL3940)+SUMIF(H3937:AL3937,"TV",H3940:AL3940)+SUMIF(H3937:AL3937,"TVD",H3940:AL3940)</f>
        <v>0</v>
      </c>
      <c r="BO3937" s="261">
        <f>SUMIF(H3937:AL3937,"PD",H3941:AL3941)+SUMIF(H3937:AL3937,"PN",H3941:AL3941)+SUMIF(H3937:AL3937,"P/DS",H3941:AL3941)+SUMIF(H3937:AL3937,"PN/F",H3941:AL3941)+SUMIF(H3937:AL3937,"PN/L",H3941:AL3941)+SUMIF(H3937:AL3937,"TV",H3941:AL3941)+SUMIF(H3937:AL3937,"TVD",H3941:AL3941)</f>
        <v>0</v>
      </c>
      <c r="BP3937" s="261">
        <f>SUMIF(H3937:AL3937,"PD",H3942:AL3942)+SUMIF(H3937:AL3937,"PN",H3942:AL3942)+SUMIF(H3937:AL3937,"P/DS",H3942:AL3942)+SUMIF(H3937:AL3937,"PN/F",H3942:AL3942)+SUMIF(H3937:AL3937,"PN/L",H3942:AL3942)+SUMIF(H3937:AL3937,"TV",H3942:AL3942)+SUMIF(H3937:AL3937,"TVD",H3942:AL3942)+SUMIF(H3937:AL3937,"PDD",H3942:AL3942)+SUMIF(H3937:AL3937,"PH",H3942:AL3942)+SUMIF(H3937:AL3937,"PM",H3942:AL3942)</f>
        <v>0</v>
      </c>
      <c r="BQ3937" s="261">
        <f>SUMIF(H3937:AL3937,"PD",H3943:AL3943)+SUMIF(H3937:AL3937,"PN",H3943:AL3943)+SUMIF(H3937:AL3937,"P/DS",H3943:AL3943)+SUMIF(H3937:AL3937,"PN/F",H3943:AL3943)+SUMIF(H3937:AL3937,"PN/L",H3943:AL3943)+SUMIF(H3937:AL3937,"TV",H3943:AL3943)+SUMIF(H3937:AL3937,"TVD",H3943:AL3943)+SUMIF(H3937:AL3937,"PDD",H3943:AL3943)+SUMIF(H3937:AL3937,"PH",H3943:AL3943)+SUMIF(H3937:AL3937,"PM",H3943:AL3943)</f>
        <v>0</v>
      </c>
      <c r="BR3937" s="269">
        <f>SUM(H3938:AL3938)-BL3937</f>
        <v>12.5</v>
      </c>
      <c r="BS3937" s="269">
        <f>SUM(H3939:AL3939)-BM3937</f>
        <v>18.5</v>
      </c>
      <c r="BT3937" s="269">
        <f>SUM(H3940:AL3940)-BN3937</f>
        <v>0</v>
      </c>
      <c r="BU3937" s="269">
        <f>SUM(H3941:AL3941)-BO3937</f>
        <v>0</v>
      </c>
      <c r="BV3937" s="269">
        <f>SUM(H3942:AL3942)-BP3937</f>
        <v>0</v>
      </c>
      <c r="BW3937" s="269">
        <f>SUM(H3943:AL3943)-BQ3937</f>
        <v>0</v>
      </c>
      <c r="BX3937" s="255">
        <f>SUMIF(H3937:AL3937,"PD",H3944:AL3944)+SUMIF(H3937:AL3937,"PN",H3944:AL3944)+SUMIF(H3937:AL3937,"P/DS",H3944:AL3944)+SUMIF(H3937:AL3937,"PN/F",H3944:AL3944)+SUMIF(H3937:AL3937,"PN/L",H3944:AL3944)</f>
        <v>0</v>
      </c>
      <c r="BY3937" s="255">
        <f>SUM(H3944:AL3944)-BX3937</f>
        <v>0</v>
      </c>
      <c r="BZ3937" s="255">
        <f t="shared" ref="BZ3937" si="1220">+SUM(BL3937:BW3944)</f>
        <v>31</v>
      </c>
      <c r="CA3937" s="266">
        <f>(COUNTIFS(H3937:AL3937,"PD",H3938:AL3938,"&gt;=2"))*0.5-IF(CN3937="VP",COUNTIFS($H$16:$AL$16,"SAT",H3937:AL3937,"PD",H3938:AL3938,"&gt;=2"))*0.5</f>
        <v>0</v>
      </c>
      <c r="CB3937" s="266">
        <f>(COUNTIFS(H3937:AL3937,"PN",H3939:AL3939,"&gt;=0.5",H3938:AL3938,"&gt;=1.5"))*0.5+COUNTIFS(H3937:AL3937,"PDD",H3939:AL3939,"&gt;=0.5",H3938:AL3938,"&gt;=1.5")*0.5</f>
        <v>0</v>
      </c>
      <c r="CC3937" s="273">
        <f>(COUNTIFS(H3937:AL3937,"TV",H3939:AL3939,"&gt;=10"))*0.5+(COUNTIFS(H3937:AL3937,"PMD",H3939:AL3939,"&gt;=2"))*0.5</f>
        <v>0</v>
      </c>
      <c r="CD3937" s="266">
        <f>(COUNTIFS(H3937:AL3937,"TVD",H3941:AL3941,"&gt;=6.5",H3939:AL3939,"&gt;=3.5"))*0.5</f>
        <v>0</v>
      </c>
      <c r="CE3937" s="266">
        <f>(COUNTIFS(H3937:AL3937,"PD",H3942:AL3942,"&gt;=10"))*0.5</f>
        <v>0</v>
      </c>
      <c r="CF3937" s="266">
        <f>(COUNTIFS(H3937:AL3937,"PDD",H3942:AL3942,"&gt;=3.5",H3943:AL3943,"&gt;=6.5")+COUNTIFS(H3937:AL3937,"PH",H3943:AL3943,"&gt;=0.5",H3942:AL3942,"&gt;=1.5")+COUNTIFS(H3937:AL3937,"PM",H3943:AL3943,"&gt;=0.5",H3942:AL3942,"&gt;=1.5"))*0.5</f>
        <v>0</v>
      </c>
      <c r="CG3937" s="266">
        <f>(COUNTIFS(H3937:AL3937,"DS",H3938:AL3938,"&gt;=2")+COUNTIFS(H3937:AL3937,"AL/DS",H3938:AL3938,"&gt;=2"))*0.5-IF(CN3937="VP",COUNTIFS($H$16:$AL$16,"SAT",H3937:AL3937,"DS",H3938:AL3938,"&gt;=2"))*0.5</f>
        <v>2.5</v>
      </c>
      <c r="CH3937" s="266">
        <f>(COUNTIFS(H3937:AL3937,"NS",H3939:AL3939,"&gt;=0.5",H3938:AL3938,"&gt;=1.5")+COUNTIFS(H3937:AL3937,"AL/NS",H3939:AL3939,"&gt;=0.5",H3938:AL3938,"&gt;=1.5")+COUNTIFS(H3937:AL3937,"NHD",H3939:AL3939,"&gt;=4.5",H3942:AL3942,"&gt;=2",H3938:AL3938,"&gt;=1.5"))*0.5</f>
        <v>0</v>
      </c>
      <c r="CI3937" s="266">
        <f>(COUNTIF(H3939:AL3939,"&gt;=10")+COUNTIFS(H3937:AL3937,"MD",H3939:AL3939,"&gt;=2")-COUNTIFS(H3937:AL3937,"TV",H3939:AL3939,"&gt;=10"))*0.5</f>
        <v>0.5</v>
      </c>
      <c r="CJ3937" s="266">
        <f>(COUNTIFS(H3937:AL3937,"D",H3941:AL3941,"&gt;=6.5",H3939:AL3939,"&gt;=3.5"))*0.5</f>
        <v>0</v>
      </c>
      <c r="CK3937" s="266">
        <f>(COUNTIF(H3942:AL3942,"&gt;=10")-COUNTIFS(H3937:AL3937,"PD",H3942:AL3942,"&gt;=10"))*0.5</f>
        <v>0</v>
      </c>
      <c r="CL3937" s="265">
        <f>(COUNTIFS(H3937:AL3937,"NHD",H3942:AL3942,"&gt;=3.5",H3943:AL3943,"&gt;=6.5")+COUNTIFS(H3937:AL3937,"BH",H3942:AL3942,"&gt;=1.5",H3943:AL3943,"&gt;=0.5")+COUNTIFS(H3937:AL3937,"BM",H3942:AL3942,"&gt;=1.5",H3943:AL3943,"&gt;=0.5")+COUNTIFS(H3937:AL3937,"D",H3942:AL3942,"&gt;=1.5",H3943:AL3943,"&gt;=0.5"))*0.5</f>
        <v>0</v>
      </c>
      <c r="CM3937" s="272"/>
      <c r="CN3937" s="264" t="s">
        <v>723</v>
      </c>
      <c r="CO3937" s="125">
        <f t="shared" ref="CO3937" si="1221">+AM3937+AN3937+AO3937+AP3937+AQ3937+AR3937+AS3937+AU3937+BG3937</f>
        <v>26</v>
      </c>
      <c r="CP3937" s="225">
        <f>+SUM(I3938:I3943)-I3944</f>
        <v>8</v>
      </c>
      <c r="CQ3937" s="225">
        <f>+SUM(J3938:J3943)-J3944</f>
        <v>0</v>
      </c>
      <c r="CR3937" s="225">
        <f>+SUM(K3938:K3943)-K3944</f>
        <v>2.5</v>
      </c>
      <c r="CS3937" s="90"/>
      <c r="CT3937" s="90"/>
      <c r="CU3937" s="90"/>
      <c r="CV3937" s="90"/>
      <c r="CW3937" s="90"/>
      <c r="CX3937" s="90"/>
      <c r="CY3937" s="90"/>
      <c r="CZ3937" s="90"/>
      <c r="DA3937" s="90"/>
      <c r="DB3937" s="70"/>
      <c r="DC3937" s="70"/>
      <c r="DD3937" s="70"/>
      <c r="DE3937" s="70"/>
      <c r="DF3937" s="70"/>
      <c r="DG3937" s="70"/>
      <c r="DH3937" s="70"/>
      <c r="DI3937" s="70"/>
      <c r="DJ3937" s="70"/>
      <c r="DK3937" s="70"/>
      <c r="DL3937" s="70"/>
      <c r="DM3937" s="70"/>
      <c r="DN3937" s="70"/>
    </row>
    <row r="3938" spans="1:118" ht="15" customHeight="1">
      <c r="A3938" s="228"/>
      <c r="B3938" s="548"/>
      <c r="C3938" s="515"/>
      <c r="D3938" s="237"/>
      <c r="E3938" s="237"/>
      <c r="F3938" s="242" t="s">
        <v>82</v>
      </c>
      <c r="G3938" s="71">
        <v>1.5</v>
      </c>
      <c r="H3938" s="83"/>
      <c r="I3938" s="83"/>
      <c r="J3938" s="83"/>
      <c r="K3938" s="83">
        <v>2.5</v>
      </c>
      <c r="L3938" s="83">
        <v>2.5</v>
      </c>
      <c r="M3938" s="83"/>
      <c r="N3938" s="83"/>
      <c r="O3938" s="83"/>
      <c r="P3938" s="83"/>
      <c r="Q3938" s="83">
        <v>2.5</v>
      </c>
      <c r="R3938" s="83">
        <v>2.5</v>
      </c>
      <c r="S3938" s="83">
        <v>2.5</v>
      </c>
      <c r="T3938" s="83"/>
      <c r="U3938" s="83"/>
      <c r="V3938" s="83"/>
      <c r="W3938" s="83"/>
      <c r="X3938" s="83"/>
      <c r="Y3938" s="83"/>
      <c r="Z3938" s="83"/>
      <c r="AA3938" s="83"/>
      <c r="AB3938" s="83"/>
      <c r="AC3938" s="79"/>
      <c r="AD3938" s="79"/>
      <c r="AE3938" s="79"/>
      <c r="AF3938" s="79"/>
      <c r="AG3938" s="79"/>
      <c r="AH3938" s="79"/>
      <c r="AI3938" s="79"/>
      <c r="AJ3938" s="79"/>
      <c r="AK3938" s="79"/>
      <c r="AL3938" s="79"/>
      <c r="AM3938" s="240"/>
      <c r="AN3938" s="240"/>
      <c r="AO3938" s="240"/>
      <c r="AP3938" s="240"/>
      <c r="AQ3938" s="240"/>
      <c r="AR3938" s="240"/>
      <c r="AS3938" s="240"/>
      <c r="AT3938" s="256"/>
      <c r="AU3938" s="256"/>
      <c r="AV3938" s="259"/>
      <c r="AW3938" s="259"/>
      <c r="AX3938" s="256"/>
      <c r="AY3938" s="256"/>
      <c r="AZ3938" s="256"/>
      <c r="BA3938" s="256"/>
      <c r="BB3938" s="256"/>
      <c r="BC3938" s="256"/>
      <c r="BD3938" s="256"/>
      <c r="BE3938" s="256"/>
      <c r="BF3938" s="256"/>
      <c r="BG3938" s="256"/>
      <c r="BH3938" s="256"/>
      <c r="BI3938" s="256"/>
      <c r="BJ3938" s="256"/>
      <c r="BK3938" s="256"/>
      <c r="BL3938" s="262"/>
      <c r="BM3938" s="262"/>
      <c r="BN3938" s="262"/>
      <c r="BO3938" s="262"/>
      <c r="BP3938" s="262"/>
      <c r="BQ3938" s="262"/>
      <c r="BR3938" s="270"/>
      <c r="BS3938" s="270"/>
      <c r="BT3938" s="270"/>
      <c r="BU3938" s="270"/>
      <c r="BV3938" s="270"/>
      <c r="BW3938" s="270"/>
      <c r="BX3938" s="256"/>
      <c r="BY3938" s="256"/>
      <c r="BZ3938" s="256"/>
      <c r="CA3938" s="267"/>
      <c r="CB3938" s="267"/>
      <c r="CC3938" s="274"/>
      <c r="CD3938" s="267"/>
      <c r="CE3938" s="267"/>
      <c r="CF3938" s="267"/>
      <c r="CG3938" s="267"/>
      <c r="CH3938" s="267"/>
      <c r="CI3938" s="267"/>
      <c r="CJ3938" s="267"/>
      <c r="CK3938" s="267"/>
      <c r="CL3938" s="265"/>
      <c r="CM3938" s="272"/>
      <c r="CN3938" s="264"/>
      <c r="CO3938" s="125"/>
      <c r="CP3938" s="226"/>
      <c r="CQ3938" s="226"/>
      <c r="CR3938" s="226"/>
      <c r="CS3938" s="90"/>
      <c r="CT3938" s="90"/>
      <c r="CU3938" s="90"/>
      <c r="CV3938" s="90"/>
      <c r="CW3938" s="90"/>
      <c r="CX3938" s="90"/>
      <c r="CY3938" s="90"/>
      <c r="CZ3938" s="90"/>
      <c r="DA3938" s="90"/>
      <c r="DB3938" s="70"/>
      <c r="DC3938" s="70"/>
      <c r="DD3938" s="70"/>
      <c r="DE3938" s="70"/>
      <c r="DF3938" s="70"/>
      <c r="DG3938" s="70"/>
      <c r="DH3938" s="70"/>
      <c r="DI3938" s="70"/>
      <c r="DJ3938" s="70"/>
      <c r="DK3938" s="70"/>
      <c r="DL3938" s="70"/>
      <c r="DM3938" s="70"/>
      <c r="DN3938" s="70"/>
    </row>
    <row r="3939" spans="1:118">
      <c r="A3939" s="228"/>
      <c r="B3939" s="548"/>
      <c r="C3939" s="515"/>
      <c r="D3939" s="237"/>
      <c r="E3939" s="237"/>
      <c r="F3939" s="243"/>
      <c r="G3939" s="72">
        <v>2</v>
      </c>
      <c r="H3939" s="84"/>
      <c r="I3939" s="84">
        <v>8</v>
      </c>
      <c r="J3939" s="84"/>
      <c r="K3939" s="84"/>
      <c r="L3939" s="84"/>
      <c r="M3939" s="84"/>
      <c r="N3939" s="84"/>
      <c r="O3939" s="84"/>
      <c r="P3939" s="84"/>
      <c r="Q3939" s="84"/>
      <c r="R3939" s="84"/>
      <c r="S3939" s="84"/>
      <c r="T3939" s="84"/>
      <c r="U3939" s="84"/>
      <c r="V3939" s="84"/>
      <c r="W3939" s="84"/>
      <c r="X3939" s="84"/>
      <c r="Y3939" s="84"/>
      <c r="Z3939" s="84"/>
      <c r="AA3939" s="84"/>
      <c r="AB3939" s="84"/>
      <c r="AC3939" s="80">
        <v>10.5</v>
      </c>
      <c r="AD3939" s="80"/>
      <c r="AE3939" s="80"/>
      <c r="AF3939" s="80"/>
      <c r="AG3939" s="80"/>
      <c r="AH3939" s="80"/>
      <c r="AI3939" s="80"/>
      <c r="AJ3939" s="80"/>
      <c r="AK3939" s="80"/>
      <c r="AL3939" s="80"/>
      <c r="AM3939" s="240"/>
      <c r="AN3939" s="240"/>
      <c r="AO3939" s="240"/>
      <c r="AP3939" s="240"/>
      <c r="AQ3939" s="240"/>
      <c r="AR3939" s="240"/>
      <c r="AS3939" s="240"/>
      <c r="AT3939" s="256"/>
      <c r="AU3939" s="256"/>
      <c r="AV3939" s="259"/>
      <c r="AW3939" s="259"/>
      <c r="AX3939" s="256"/>
      <c r="AY3939" s="256"/>
      <c r="AZ3939" s="256"/>
      <c r="BA3939" s="256"/>
      <c r="BB3939" s="256"/>
      <c r="BC3939" s="256"/>
      <c r="BD3939" s="256"/>
      <c r="BE3939" s="256"/>
      <c r="BF3939" s="256"/>
      <c r="BG3939" s="256"/>
      <c r="BH3939" s="256"/>
      <c r="BI3939" s="256"/>
      <c r="BJ3939" s="256"/>
      <c r="BK3939" s="256"/>
      <c r="BL3939" s="262"/>
      <c r="BM3939" s="262"/>
      <c r="BN3939" s="262"/>
      <c r="BO3939" s="262"/>
      <c r="BP3939" s="262"/>
      <c r="BQ3939" s="262"/>
      <c r="BR3939" s="270"/>
      <c r="BS3939" s="270"/>
      <c r="BT3939" s="270"/>
      <c r="BU3939" s="270"/>
      <c r="BV3939" s="270"/>
      <c r="BW3939" s="270"/>
      <c r="BX3939" s="256"/>
      <c r="BY3939" s="256"/>
      <c r="BZ3939" s="256"/>
      <c r="CA3939" s="267"/>
      <c r="CB3939" s="267"/>
      <c r="CC3939" s="274"/>
      <c r="CD3939" s="267"/>
      <c r="CE3939" s="267"/>
      <c r="CF3939" s="267"/>
      <c r="CG3939" s="267"/>
      <c r="CH3939" s="267"/>
      <c r="CI3939" s="267"/>
      <c r="CJ3939" s="267"/>
      <c r="CK3939" s="267"/>
      <c r="CL3939" s="265"/>
      <c r="CM3939" s="272"/>
      <c r="CN3939" s="264"/>
      <c r="CO3939" s="125"/>
      <c r="CP3939" s="226"/>
      <c r="CQ3939" s="226"/>
      <c r="CR3939" s="226"/>
      <c r="CS3939" s="90"/>
      <c r="CT3939" s="90"/>
      <c r="CU3939" s="90"/>
      <c r="CV3939" s="90"/>
      <c r="CW3939" s="90"/>
      <c r="CX3939" s="90"/>
      <c r="CY3939" s="90"/>
      <c r="CZ3939" s="90"/>
      <c r="DA3939" s="90"/>
      <c r="DB3939" s="70"/>
      <c r="DC3939" s="70"/>
      <c r="DD3939" s="70"/>
      <c r="DE3939" s="70"/>
      <c r="DF3939" s="70"/>
      <c r="DG3939" s="70"/>
      <c r="DH3939" s="70"/>
      <c r="DI3939" s="70"/>
      <c r="DJ3939" s="70"/>
      <c r="DK3939" s="70"/>
      <c r="DL3939" s="70"/>
      <c r="DM3939" s="70"/>
      <c r="DN3939" s="70"/>
    </row>
    <row r="3940" spans="1:118">
      <c r="A3940" s="228"/>
      <c r="B3940" s="548"/>
      <c r="C3940" s="515"/>
      <c r="D3940" s="237"/>
      <c r="E3940" s="237"/>
      <c r="F3940" s="243"/>
      <c r="G3940" s="72">
        <v>2.1</v>
      </c>
      <c r="H3940" s="84"/>
      <c r="I3940" s="84"/>
      <c r="J3940" s="84"/>
      <c r="K3940" s="84"/>
      <c r="L3940" s="84"/>
      <c r="M3940" s="84"/>
      <c r="N3940" s="84"/>
      <c r="O3940" s="84"/>
      <c r="P3940" s="84"/>
      <c r="Q3940" s="84"/>
      <c r="R3940" s="84"/>
      <c r="S3940" s="84"/>
      <c r="T3940" s="84"/>
      <c r="U3940" s="84"/>
      <c r="V3940" s="84"/>
      <c r="W3940" s="84"/>
      <c r="X3940" s="84"/>
      <c r="Y3940" s="84"/>
      <c r="Z3940" s="84"/>
      <c r="AA3940" s="84"/>
      <c r="AB3940" s="84"/>
      <c r="AC3940" s="80"/>
      <c r="AD3940" s="80"/>
      <c r="AE3940" s="80"/>
      <c r="AF3940" s="80"/>
      <c r="AG3940" s="80"/>
      <c r="AH3940" s="80"/>
      <c r="AI3940" s="80"/>
      <c r="AJ3940" s="80"/>
      <c r="AK3940" s="80"/>
      <c r="AL3940" s="80"/>
      <c r="AM3940" s="240"/>
      <c r="AN3940" s="240"/>
      <c r="AO3940" s="240"/>
      <c r="AP3940" s="240"/>
      <c r="AQ3940" s="240"/>
      <c r="AR3940" s="240"/>
      <c r="AS3940" s="240"/>
      <c r="AT3940" s="256"/>
      <c r="AU3940" s="256"/>
      <c r="AV3940" s="259"/>
      <c r="AW3940" s="259"/>
      <c r="AX3940" s="256"/>
      <c r="AY3940" s="256"/>
      <c r="AZ3940" s="256"/>
      <c r="BA3940" s="256"/>
      <c r="BB3940" s="256"/>
      <c r="BC3940" s="256"/>
      <c r="BD3940" s="256"/>
      <c r="BE3940" s="256"/>
      <c r="BF3940" s="256"/>
      <c r="BG3940" s="256"/>
      <c r="BH3940" s="256"/>
      <c r="BI3940" s="256"/>
      <c r="BJ3940" s="256"/>
      <c r="BK3940" s="256"/>
      <c r="BL3940" s="262"/>
      <c r="BM3940" s="262"/>
      <c r="BN3940" s="262"/>
      <c r="BO3940" s="262"/>
      <c r="BP3940" s="262"/>
      <c r="BQ3940" s="262"/>
      <c r="BR3940" s="270"/>
      <c r="BS3940" s="270"/>
      <c r="BT3940" s="270"/>
      <c r="BU3940" s="270"/>
      <c r="BV3940" s="270"/>
      <c r="BW3940" s="270"/>
      <c r="BX3940" s="256"/>
      <c r="BY3940" s="256"/>
      <c r="BZ3940" s="256"/>
      <c r="CA3940" s="267"/>
      <c r="CB3940" s="267"/>
      <c r="CC3940" s="274"/>
      <c r="CD3940" s="267"/>
      <c r="CE3940" s="267"/>
      <c r="CF3940" s="267"/>
      <c r="CG3940" s="267"/>
      <c r="CH3940" s="267"/>
      <c r="CI3940" s="267"/>
      <c r="CJ3940" s="267"/>
      <c r="CK3940" s="267"/>
      <c r="CL3940" s="265"/>
      <c r="CM3940" s="272"/>
      <c r="CN3940" s="264"/>
      <c r="CO3940" s="125"/>
      <c r="CP3940" s="226"/>
      <c r="CQ3940" s="226"/>
      <c r="CR3940" s="226"/>
      <c r="CS3940" s="90"/>
      <c r="CT3940" s="90"/>
      <c r="CU3940" s="90"/>
      <c r="CV3940" s="90"/>
      <c r="CW3940" s="90"/>
      <c r="CX3940" s="90"/>
      <c r="CY3940" s="90"/>
      <c r="CZ3940" s="90"/>
      <c r="DA3940" s="90"/>
      <c r="DB3940" s="70"/>
      <c r="DC3940" s="70"/>
      <c r="DD3940" s="70"/>
      <c r="DE3940" s="70"/>
      <c r="DF3940" s="70"/>
      <c r="DG3940" s="70"/>
      <c r="DH3940" s="70"/>
      <c r="DI3940" s="70"/>
      <c r="DJ3940" s="70"/>
      <c r="DK3940" s="70"/>
      <c r="DL3940" s="70"/>
      <c r="DM3940" s="70"/>
      <c r="DN3940" s="70"/>
    </row>
    <row r="3941" spans="1:118">
      <c r="A3941" s="228"/>
      <c r="B3941" s="548"/>
      <c r="C3941" s="515"/>
      <c r="D3941" s="237"/>
      <c r="E3941" s="237"/>
      <c r="F3941" s="243"/>
      <c r="G3941" s="72">
        <v>2.7</v>
      </c>
      <c r="H3941" s="84"/>
      <c r="I3941" s="84"/>
      <c r="J3941" s="84"/>
      <c r="K3941" s="84"/>
      <c r="L3941" s="84"/>
      <c r="M3941" s="84"/>
      <c r="N3941" s="84"/>
      <c r="O3941" s="84"/>
      <c r="P3941" s="84"/>
      <c r="Q3941" s="84"/>
      <c r="R3941" s="84"/>
      <c r="S3941" s="84"/>
      <c r="T3941" s="84"/>
      <c r="U3941" s="84"/>
      <c r="V3941" s="84"/>
      <c r="W3941" s="84"/>
      <c r="X3941" s="84"/>
      <c r="Y3941" s="84"/>
      <c r="Z3941" s="84"/>
      <c r="AA3941" s="84"/>
      <c r="AB3941" s="84"/>
      <c r="AC3941" s="80"/>
      <c r="AD3941" s="80"/>
      <c r="AE3941" s="80"/>
      <c r="AF3941" s="80"/>
      <c r="AG3941" s="80"/>
      <c r="AH3941" s="80"/>
      <c r="AI3941" s="80"/>
      <c r="AJ3941" s="80"/>
      <c r="AK3941" s="80"/>
      <c r="AL3941" s="80"/>
      <c r="AM3941" s="240"/>
      <c r="AN3941" s="240"/>
      <c r="AO3941" s="240"/>
      <c r="AP3941" s="240"/>
      <c r="AQ3941" s="240"/>
      <c r="AR3941" s="240"/>
      <c r="AS3941" s="240"/>
      <c r="AT3941" s="256"/>
      <c r="AU3941" s="256"/>
      <c r="AV3941" s="259"/>
      <c r="AW3941" s="259"/>
      <c r="AX3941" s="256"/>
      <c r="AY3941" s="256"/>
      <c r="AZ3941" s="256"/>
      <c r="BA3941" s="256"/>
      <c r="BB3941" s="256"/>
      <c r="BC3941" s="256"/>
      <c r="BD3941" s="256"/>
      <c r="BE3941" s="256"/>
      <c r="BF3941" s="256"/>
      <c r="BG3941" s="256"/>
      <c r="BH3941" s="256"/>
      <c r="BI3941" s="256"/>
      <c r="BJ3941" s="256"/>
      <c r="BK3941" s="256"/>
      <c r="BL3941" s="262"/>
      <c r="BM3941" s="262"/>
      <c r="BN3941" s="262"/>
      <c r="BO3941" s="262"/>
      <c r="BP3941" s="262"/>
      <c r="BQ3941" s="262"/>
      <c r="BR3941" s="270"/>
      <c r="BS3941" s="270"/>
      <c r="BT3941" s="270"/>
      <c r="BU3941" s="270"/>
      <c r="BV3941" s="270"/>
      <c r="BW3941" s="270"/>
      <c r="BX3941" s="256"/>
      <c r="BY3941" s="256"/>
      <c r="BZ3941" s="256"/>
      <c r="CA3941" s="267"/>
      <c r="CB3941" s="267"/>
      <c r="CC3941" s="274"/>
      <c r="CD3941" s="267"/>
      <c r="CE3941" s="267"/>
      <c r="CF3941" s="267"/>
      <c r="CG3941" s="267"/>
      <c r="CH3941" s="267"/>
      <c r="CI3941" s="267"/>
      <c r="CJ3941" s="267"/>
      <c r="CK3941" s="267"/>
      <c r="CL3941" s="265"/>
      <c r="CM3941" s="272"/>
      <c r="CN3941" s="264"/>
      <c r="CO3941" s="125"/>
      <c r="CP3941" s="226"/>
      <c r="CQ3941" s="226"/>
      <c r="CR3941" s="226"/>
      <c r="CS3941" s="90"/>
      <c r="CT3941" s="90"/>
      <c r="CU3941" s="90"/>
      <c r="CV3941" s="90"/>
      <c r="CW3941" s="90"/>
      <c r="CX3941" s="90"/>
      <c r="CY3941" s="90"/>
      <c r="CZ3941" s="90"/>
      <c r="DA3941" s="90"/>
      <c r="DB3941" s="70"/>
      <c r="DC3941" s="70"/>
      <c r="DD3941" s="70"/>
      <c r="DE3941" s="70"/>
      <c r="DF3941" s="70"/>
      <c r="DG3941" s="70"/>
      <c r="DH3941" s="70"/>
      <c r="DI3941" s="70"/>
      <c r="DJ3941" s="70"/>
      <c r="DK3941" s="70"/>
      <c r="DL3941" s="70"/>
      <c r="DM3941" s="70"/>
      <c r="DN3941" s="70"/>
    </row>
    <row r="3942" spans="1:118">
      <c r="A3942" s="228"/>
      <c r="B3942" s="548"/>
      <c r="C3942" s="515"/>
      <c r="D3942" s="237"/>
      <c r="E3942" s="237"/>
      <c r="F3942" s="243"/>
      <c r="G3942" s="72">
        <v>3</v>
      </c>
      <c r="H3942" s="84"/>
      <c r="I3942" s="84"/>
      <c r="J3942" s="84"/>
      <c r="K3942" s="84"/>
      <c r="L3942" s="84"/>
      <c r="M3942" s="84"/>
      <c r="N3942" s="84"/>
      <c r="O3942" s="84"/>
      <c r="P3942" s="84"/>
      <c r="Q3942" s="84"/>
      <c r="R3942" s="84"/>
      <c r="S3942" s="84"/>
      <c r="T3942" s="84"/>
      <c r="U3942" s="84"/>
      <c r="V3942" s="84"/>
      <c r="W3942" s="84"/>
      <c r="X3942" s="84"/>
      <c r="Y3942" s="84"/>
      <c r="Z3942" s="84"/>
      <c r="AA3942" s="84"/>
      <c r="AB3942" s="84"/>
      <c r="AC3942" s="80"/>
      <c r="AD3942" s="80"/>
      <c r="AE3942" s="80"/>
      <c r="AF3942" s="80"/>
      <c r="AG3942" s="80"/>
      <c r="AH3942" s="80"/>
      <c r="AI3942" s="80"/>
      <c r="AJ3942" s="80"/>
      <c r="AK3942" s="80"/>
      <c r="AL3942" s="80"/>
      <c r="AM3942" s="240"/>
      <c r="AN3942" s="240"/>
      <c r="AO3942" s="240"/>
      <c r="AP3942" s="240"/>
      <c r="AQ3942" s="240"/>
      <c r="AR3942" s="240"/>
      <c r="AS3942" s="240"/>
      <c r="AT3942" s="256"/>
      <c r="AU3942" s="256"/>
      <c r="AV3942" s="259"/>
      <c r="AW3942" s="259"/>
      <c r="AX3942" s="256"/>
      <c r="AY3942" s="256"/>
      <c r="AZ3942" s="256"/>
      <c r="BA3942" s="256"/>
      <c r="BB3942" s="256"/>
      <c r="BC3942" s="256"/>
      <c r="BD3942" s="256"/>
      <c r="BE3942" s="256"/>
      <c r="BF3942" s="256"/>
      <c r="BG3942" s="256"/>
      <c r="BH3942" s="256"/>
      <c r="BI3942" s="256"/>
      <c r="BJ3942" s="256"/>
      <c r="BK3942" s="256"/>
      <c r="BL3942" s="262"/>
      <c r="BM3942" s="262"/>
      <c r="BN3942" s="262"/>
      <c r="BO3942" s="262"/>
      <c r="BP3942" s="262"/>
      <c r="BQ3942" s="262"/>
      <c r="BR3942" s="270"/>
      <c r="BS3942" s="270"/>
      <c r="BT3942" s="270"/>
      <c r="BU3942" s="270"/>
      <c r="BV3942" s="270"/>
      <c r="BW3942" s="270"/>
      <c r="BX3942" s="256"/>
      <c r="BY3942" s="256"/>
      <c r="BZ3942" s="256"/>
      <c r="CA3942" s="267"/>
      <c r="CB3942" s="267"/>
      <c r="CC3942" s="274"/>
      <c r="CD3942" s="267"/>
      <c r="CE3942" s="267"/>
      <c r="CF3942" s="267"/>
      <c r="CG3942" s="267"/>
      <c r="CH3942" s="267"/>
      <c r="CI3942" s="267"/>
      <c r="CJ3942" s="267"/>
      <c r="CK3942" s="267"/>
      <c r="CL3942" s="265"/>
      <c r="CM3942" s="272"/>
      <c r="CN3942" s="264"/>
      <c r="CO3942" s="125"/>
      <c r="CP3942" s="226"/>
      <c r="CQ3942" s="226"/>
      <c r="CR3942" s="226"/>
      <c r="CS3942" s="90"/>
      <c r="CT3942" s="90"/>
      <c r="CU3942" s="90"/>
      <c r="CV3942" s="90"/>
      <c r="CW3942" s="90"/>
      <c r="CX3942" s="90"/>
      <c r="CY3942" s="90"/>
      <c r="CZ3942" s="90"/>
      <c r="DA3942" s="90"/>
      <c r="DB3942" s="70"/>
      <c r="DC3942" s="70"/>
      <c r="DD3942" s="70"/>
      <c r="DE3942" s="70"/>
      <c r="DF3942" s="70"/>
      <c r="DG3942" s="70"/>
      <c r="DH3942" s="70"/>
      <c r="DI3942" s="70"/>
      <c r="DJ3942" s="70"/>
      <c r="DK3942" s="70"/>
      <c r="DL3942" s="70"/>
      <c r="DM3942" s="70"/>
      <c r="DN3942" s="70"/>
    </row>
    <row r="3943" spans="1:118">
      <c r="A3943" s="228"/>
      <c r="B3943" s="548"/>
      <c r="C3943" s="515"/>
      <c r="D3943" s="237"/>
      <c r="E3943" s="237"/>
      <c r="F3943" s="244"/>
      <c r="G3943" s="73">
        <v>3.9</v>
      </c>
      <c r="H3943" s="85"/>
      <c r="I3943" s="85"/>
      <c r="J3943" s="85"/>
      <c r="K3943" s="85"/>
      <c r="L3943" s="85"/>
      <c r="M3943" s="85"/>
      <c r="N3943" s="85"/>
      <c r="O3943" s="85"/>
      <c r="P3943" s="85"/>
      <c r="Q3943" s="85"/>
      <c r="R3943" s="85"/>
      <c r="S3943" s="85"/>
      <c r="T3943" s="85"/>
      <c r="U3943" s="85"/>
      <c r="V3943" s="85"/>
      <c r="W3943" s="85"/>
      <c r="X3943" s="85"/>
      <c r="Y3943" s="85"/>
      <c r="Z3943" s="85"/>
      <c r="AA3943" s="85"/>
      <c r="AB3943" s="85"/>
      <c r="AC3943" s="81"/>
      <c r="AD3943" s="81"/>
      <c r="AE3943" s="81"/>
      <c r="AF3943" s="81"/>
      <c r="AG3943" s="81"/>
      <c r="AH3943" s="81"/>
      <c r="AI3943" s="81"/>
      <c r="AJ3943" s="81"/>
      <c r="AK3943" s="81"/>
      <c r="AL3943" s="81"/>
      <c r="AM3943" s="240"/>
      <c r="AN3943" s="240"/>
      <c r="AO3943" s="240"/>
      <c r="AP3943" s="240"/>
      <c r="AQ3943" s="240"/>
      <c r="AR3943" s="240"/>
      <c r="AS3943" s="240"/>
      <c r="AT3943" s="256"/>
      <c r="AU3943" s="256"/>
      <c r="AV3943" s="259"/>
      <c r="AW3943" s="259"/>
      <c r="AX3943" s="256"/>
      <c r="AY3943" s="256"/>
      <c r="AZ3943" s="256"/>
      <c r="BA3943" s="256"/>
      <c r="BB3943" s="256"/>
      <c r="BC3943" s="256"/>
      <c r="BD3943" s="256"/>
      <c r="BE3943" s="256"/>
      <c r="BF3943" s="256"/>
      <c r="BG3943" s="256"/>
      <c r="BH3943" s="256"/>
      <c r="BI3943" s="256"/>
      <c r="BJ3943" s="256"/>
      <c r="BK3943" s="256"/>
      <c r="BL3943" s="262"/>
      <c r="BM3943" s="262"/>
      <c r="BN3943" s="262"/>
      <c r="BO3943" s="262"/>
      <c r="BP3943" s="262"/>
      <c r="BQ3943" s="262"/>
      <c r="BR3943" s="270"/>
      <c r="BS3943" s="270"/>
      <c r="BT3943" s="270"/>
      <c r="BU3943" s="270"/>
      <c r="BV3943" s="270"/>
      <c r="BW3943" s="270"/>
      <c r="BX3943" s="256"/>
      <c r="BY3943" s="256"/>
      <c r="BZ3943" s="256"/>
      <c r="CA3943" s="267"/>
      <c r="CB3943" s="267"/>
      <c r="CC3943" s="274"/>
      <c r="CD3943" s="267"/>
      <c r="CE3943" s="267"/>
      <c r="CF3943" s="267"/>
      <c r="CG3943" s="267"/>
      <c r="CH3943" s="267"/>
      <c r="CI3943" s="267"/>
      <c r="CJ3943" s="267"/>
      <c r="CK3943" s="267"/>
      <c r="CL3943" s="265"/>
      <c r="CM3943" s="272"/>
      <c r="CN3943" s="264"/>
      <c r="CO3943" s="125"/>
      <c r="CP3943" s="226"/>
      <c r="CQ3943" s="226"/>
      <c r="CR3943" s="226"/>
      <c r="CS3943" s="90"/>
      <c r="CT3943" s="90"/>
      <c r="CU3943" s="90"/>
      <c r="CV3943" s="90"/>
      <c r="CW3943" s="90"/>
      <c r="CX3943" s="90"/>
      <c r="CY3943" s="90"/>
      <c r="CZ3943" s="90"/>
      <c r="DA3943" s="90"/>
      <c r="DB3943" s="70"/>
      <c r="DC3943" s="70"/>
      <c r="DD3943" s="70"/>
      <c r="DE3943" s="70"/>
      <c r="DF3943" s="70"/>
      <c r="DG3943" s="70"/>
      <c r="DH3943" s="70"/>
      <c r="DI3943" s="70"/>
      <c r="DJ3943" s="70"/>
      <c r="DK3943" s="70"/>
      <c r="DL3943" s="70"/>
      <c r="DM3943" s="70"/>
      <c r="DN3943" s="70"/>
    </row>
    <row r="3944" spans="1:118">
      <c r="A3944" s="229"/>
      <c r="B3944" s="549"/>
      <c r="C3944" s="516"/>
      <c r="D3944" s="238"/>
      <c r="E3944" s="238"/>
      <c r="F3944" s="245" t="s">
        <v>83</v>
      </c>
      <c r="G3944" s="352"/>
      <c r="H3944" s="82"/>
      <c r="I3944" s="82"/>
      <c r="J3944" s="82"/>
      <c r="K3944" s="82"/>
      <c r="L3944" s="82"/>
      <c r="M3944" s="82"/>
      <c r="N3944" s="82"/>
      <c r="O3944" s="82"/>
      <c r="P3944" s="82"/>
      <c r="Q3944" s="82"/>
      <c r="R3944" s="82"/>
      <c r="S3944" s="82"/>
      <c r="T3944" s="82"/>
      <c r="U3944" s="82"/>
      <c r="V3944" s="82"/>
      <c r="W3944" s="82"/>
      <c r="X3944" s="82"/>
      <c r="Y3944" s="82"/>
      <c r="Z3944" s="82"/>
      <c r="AA3944" s="82"/>
      <c r="AB3944" s="82"/>
      <c r="AC3944" s="35"/>
      <c r="AD3944" s="35"/>
      <c r="AE3944" s="35"/>
      <c r="AF3944" s="35"/>
      <c r="AG3944" s="35"/>
      <c r="AH3944" s="35"/>
      <c r="AI3944" s="35"/>
      <c r="AJ3944" s="35"/>
      <c r="AK3944" s="35"/>
      <c r="AL3944" s="35"/>
      <c r="AM3944" s="241"/>
      <c r="AN3944" s="241"/>
      <c r="AO3944" s="241"/>
      <c r="AP3944" s="241"/>
      <c r="AQ3944" s="241"/>
      <c r="AR3944" s="241"/>
      <c r="AS3944" s="241"/>
      <c r="AT3944" s="257"/>
      <c r="AU3944" s="257"/>
      <c r="AV3944" s="260"/>
      <c r="AW3944" s="260"/>
      <c r="AX3944" s="257"/>
      <c r="AY3944" s="257"/>
      <c r="AZ3944" s="257"/>
      <c r="BA3944" s="257"/>
      <c r="BB3944" s="257"/>
      <c r="BC3944" s="257"/>
      <c r="BD3944" s="257"/>
      <c r="BE3944" s="257"/>
      <c r="BF3944" s="257"/>
      <c r="BG3944" s="257"/>
      <c r="BH3944" s="257"/>
      <c r="BI3944" s="257"/>
      <c r="BJ3944" s="257"/>
      <c r="BK3944" s="257"/>
      <c r="BL3944" s="263"/>
      <c r="BM3944" s="263"/>
      <c r="BN3944" s="263"/>
      <c r="BO3944" s="263"/>
      <c r="BP3944" s="263"/>
      <c r="BQ3944" s="263"/>
      <c r="BR3944" s="271"/>
      <c r="BS3944" s="271"/>
      <c r="BT3944" s="271"/>
      <c r="BU3944" s="271"/>
      <c r="BV3944" s="271"/>
      <c r="BW3944" s="271"/>
      <c r="BX3944" s="257"/>
      <c r="BY3944" s="257"/>
      <c r="BZ3944" s="257"/>
      <c r="CA3944" s="268"/>
      <c r="CB3944" s="268"/>
      <c r="CC3944" s="275"/>
      <c r="CD3944" s="268"/>
      <c r="CE3944" s="268"/>
      <c r="CF3944" s="268"/>
      <c r="CG3944" s="268"/>
      <c r="CH3944" s="268"/>
      <c r="CI3944" s="268"/>
      <c r="CJ3944" s="268"/>
      <c r="CK3944" s="268"/>
      <c r="CL3944" s="265"/>
      <c r="CM3944" s="272"/>
      <c r="CN3944" s="264"/>
      <c r="CO3944" s="125"/>
      <c r="CP3944" s="226"/>
      <c r="CQ3944" s="226"/>
      <c r="CR3944" s="226"/>
      <c r="CS3944" s="90"/>
      <c r="CT3944" s="90"/>
      <c r="CU3944" s="90"/>
      <c r="CV3944" s="90"/>
      <c r="CW3944" s="90"/>
      <c r="CX3944" s="90"/>
      <c r="CY3944" s="90"/>
      <c r="CZ3944" s="90"/>
      <c r="DA3944" s="90"/>
      <c r="DB3944" s="70"/>
      <c r="DC3944" s="70"/>
      <c r="DD3944" s="70"/>
      <c r="DE3944" s="70"/>
      <c r="DF3944" s="70"/>
      <c r="DG3944" s="70"/>
      <c r="DH3944" s="70"/>
      <c r="DI3944" s="70"/>
      <c r="DJ3944" s="70"/>
      <c r="DK3944" s="70"/>
      <c r="DL3944" s="70"/>
      <c r="DM3944" s="70"/>
      <c r="DN3944" s="70"/>
    </row>
    <row r="3945" spans="1:118" ht="14.25" customHeight="1">
      <c r="A3945" s="227">
        <f t="shared" si="1207"/>
        <v>489</v>
      </c>
      <c r="B3945" s="606" t="s">
        <v>454</v>
      </c>
      <c r="C3945" s="374" t="s">
        <v>455</v>
      </c>
      <c r="D3945" s="236">
        <v>43416</v>
      </c>
      <c r="E3945" s="236" t="s">
        <v>1197</v>
      </c>
      <c r="F3945" s="253" t="s">
        <v>80</v>
      </c>
      <c r="G3945" s="254"/>
      <c r="H3945" s="82" t="s">
        <v>69</v>
      </c>
      <c r="I3945" s="82"/>
      <c r="J3945" s="82" t="s">
        <v>60</v>
      </c>
      <c r="K3945" s="82" t="s">
        <v>60</v>
      </c>
      <c r="L3945" s="82" t="s">
        <v>60</v>
      </c>
      <c r="M3945" s="82" t="s">
        <v>60</v>
      </c>
      <c r="N3945" s="82" t="s">
        <v>60</v>
      </c>
      <c r="O3945" s="82"/>
      <c r="P3945" s="82" t="s">
        <v>67</v>
      </c>
      <c r="Q3945" s="82" t="s">
        <v>60</v>
      </c>
      <c r="R3945" s="82" t="s">
        <v>60</v>
      </c>
      <c r="S3945" s="82" t="s">
        <v>60</v>
      </c>
      <c r="T3945" s="82" t="s">
        <v>60</v>
      </c>
      <c r="U3945" s="82" t="s">
        <v>60</v>
      </c>
      <c r="V3945" s="82"/>
      <c r="W3945" s="82" t="s">
        <v>60</v>
      </c>
      <c r="X3945" s="82" t="s">
        <v>60</v>
      </c>
      <c r="Y3945" s="82" t="s">
        <v>60</v>
      </c>
      <c r="Z3945" s="82" t="s">
        <v>60</v>
      </c>
      <c r="AA3945" s="82" t="s">
        <v>60</v>
      </c>
      <c r="AB3945" s="82" t="s">
        <v>60</v>
      </c>
      <c r="AC3945" s="82"/>
      <c r="AD3945" s="82" t="s">
        <v>60</v>
      </c>
      <c r="AE3945" s="82" t="s">
        <v>60</v>
      </c>
      <c r="AF3945" s="82" t="s">
        <v>60</v>
      </c>
      <c r="AG3945" s="82" t="s">
        <v>73</v>
      </c>
      <c r="AH3945" s="82" t="s">
        <v>60</v>
      </c>
      <c r="AI3945" s="82" t="s">
        <v>1471</v>
      </c>
      <c r="AJ3945" s="82"/>
      <c r="AK3945" s="82" t="s">
        <v>60</v>
      </c>
      <c r="AL3945" s="82" t="s">
        <v>60</v>
      </c>
      <c r="AM3945" s="239">
        <f>COUNTIF(H3945:AL3945,"PH")+COUNTIF(H3945:AL3945,"PH/L")+COUNTIF(H3945:AL3945,"PM")</f>
        <v>0</v>
      </c>
      <c r="AN3945" s="239">
        <f>COUNTIF(H3945:AL3945,"PD")+COUNTIF(H3945:AL3945,"PDD")+COUNTIF(H3945:AL3945,"P/DS")/2+COUNTIF(H3945:AL3945,"PMD")</f>
        <v>0</v>
      </c>
      <c r="AO3945" s="239">
        <f>COUNTIF(H3945:AL3945,"PN")+COUNTIF(H3945:AL3945,"P/NS")/2+COUNTIF(H3945:AL3945,"PH")+COUNTIF(H3945:AL3945,"PH/F")/2+COUNTIF(H3945:AL3945,"PH/L")/2+COUNTIF(H3945:AL3945,"PM")</f>
        <v>0</v>
      </c>
      <c r="AP3945" s="239">
        <f>COUNTIF(H3945:AL3945,"BH")+COUNTIF(H3945:AL3945,"AL/BL")+COUNTIF(H3945:AL3945,"UL/BL")+COUNTIF(H3945:AL3945,"BM")</f>
        <v>0</v>
      </c>
      <c r="AQ3945" s="239">
        <f>COUNTIF(H3945:AL3945,"DS")+COUNTIF(H3945:AL3945,"AL/DS")/2+COUNTIF(H3945:AL3945,"UL/DS")/2+COUNTIF(H3945:AL3945,"CT")+COUNTIF(H3945:AL3945,"MD")</f>
        <v>22.5</v>
      </c>
      <c r="AR3945" s="239">
        <f>COUNTIF(H3945:AL3945,"NS")+COUNTIF(H3945:AL3945,"AL/NS")/2+COUNTIF(H3945:AL3945,"UL/NS")/2+COUNTIF(H3945:AL3945,"BH")+COUNTIF(H3945:AL3945,"AL/BF")/2+COUNTIF(H3945:AL3945,"AL/BL")/2+COUNTIF(H3945:AL3945,"UL/BL")/2+COUNTIF(H3945:AL3945,"UL/BF")/2+COUNTIF(H3945:AL3945,"BM")</f>
        <v>0</v>
      </c>
      <c r="AS3945" s="239">
        <f>COUNTIF(H3945:AL3945,"AL")+COUNTIF(H3945:AL3945,"AL/DS")/2+COUNTIF(H3945:AL3945,"AL/NS")/2+COUNTIF(H3945:AL3945,"NH")+COUNTIF(H3945:AL3945,"SL")+COUNTIF(H3945:AL3945,"NHD")+COUNTIF(H3945:AL3945,"B")+COUNTIF(H3945:AL3945,"HL")+COUNTIF(H3945:AL3945,"AL/BF")/2+COUNTIF(H3945:AL3945,"AL/BL")/2</f>
        <v>2</v>
      </c>
      <c r="AT3945" s="255">
        <f>COUNTIF(H3945:AL3945,"PD")+COUNTIF(H3945:AL3945,"PN")+COUNTIF(H3945:AL3945,"P/DS")/2+COUNTIF(H3945:AL3945,"P/NS")/2+COUNTIF(H3945:AL3945,"DS")+COUNTIF(H3945:AL3945,"NS")+COUNTIF(H3945:AL3945,"AL")+COUNTIF(H3945:AL3945,"AL/DS")+COUNTIF(H3945:AL3945,"AL/NS")+COUNTIF(H3945:AL3945,"NH")+COUNTIF(H3945:AL3945,"SL")+COUNTIF(H3945:AL3945,"UL/DS")/2+COUNTIF(H3945:AL3945,"UL/NS")/2+COUNTIF(H3945:AL3945,"CT")+COUNTIF(H3945:AL3945,"NHD")+COUNTIF(H3945:AL3945,"PDD")+COUNTIF(H3945:AL3945,"B")+COUNTIF(H3945:AL3945,"HL")+COUNTIF(H3945:AL3945,"PH")+COUNTIF(H3945:AL3945,"BH")+COUNTIF(H3945:AL3945,"AL/BF")+COUNTIF(H3945:AL3945,"AL/BL")+COUNTIF(H3945:AL3945,"UL/BF")/2+COUNTIF(H3945:AL3945,"UL/BL")/2+COUNTIF(H3945:AL3945,"PH/F")/2+COUNTIF(H3945:AL3945,"PH/L")/2+COUNTIF(H3945:AL3945,"MD")+COUNTIF(H3945:AL3945,"PMD")+COUNTIF(H3945:AL3945,"PM")+COUNTIF(H3945:AL3945,"BM")</f>
        <v>24.5</v>
      </c>
      <c r="AU3945" s="255">
        <f>COUNTIF(H3945:AL3945,"P/DS")/2+COUNTIF(H3945:AL3945,"P/NS")/2+COUNTIF(H3945:AL3945,"IL")+COUNTIF(H3945:AL3945,"NL")+COUNTIF(H3945:AL3945,"UL")+COUNTIF(H3945:AL3945,"UL/DS")/2+COUNTIF(H3945:AL3945,"UL/NS")/2+COUNTIF(H3945:AL3945,"KT")+COUNTIF(H3945:AL3945,"UL/BF")/2+COUNTIF(H3945:AL3945,"UL/BL")/2+COUNTIF(H3945:AL3945,"PH/F")/2+COUNTIF(H3945:AL3945,"PH/L")/2+COUNTIF(H3945:AL3945,"NB")</f>
        <v>1.5</v>
      </c>
      <c r="AV3945" s="258">
        <f>COUNTIF(H3945:AL3945,"PN")+COUNTIF(H3945:AL3945,"TVD")+COUNTIF(H3945:AL3945,"PH")+COUNTIF(H3945:AL3945,"PM")+COUNTIF(H3945:AL3945,"PDD")-COUNTIFS(H3945:AL3945,"PN",H3952:AL3952,"&gt;=3")-COUNTIFS(H3945:AL3945,"PM",H3952:AL3952,"&gt;=3")</f>
        <v>0</v>
      </c>
      <c r="AW3945" s="258">
        <f>COUNTIF(H3945:AL3945,"NS")+COUNTIF(H3945:AL3945,"D")+COUNTIF(H3945:AL3945,"BH")+COUNTIF(H3945:AL3945,"NHD")+COUNTIF(H3945:AL3945,"BM")-COUNTIFS(H3945:AL3945,"NS",H3952:AL3952,"&gt;=3")-COUNTIFS(H3945:AL3945,"BH",H3952:AL3952,"&gt;=3")-COUNTIFS(H3945:AL3945,"BM",H3952:AL3952,"&gt;=3")</f>
        <v>0</v>
      </c>
      <c r="AX3945" s="255">
        <f>COUNTIF(H3945:AL3945,"AL")+COUNTIF(H3945:AL3945,"AL/DS")/2+COUNTIF(H3945:AL3945,"AL/NS")/2+COUNTIF(H3945:AL3945,"AL/BF")+COUNTIF(H3945:AL3945,"AL/BL")/2</f>
        <v>1</v>
      </c>
      <c r="AY3945" s="255">
        <f>COUNTIF(H3945:AL3945,"SL")</f>
        <v>0</v>
      </c>
      <c r="AZ3945" s="255">
        <f>COUNTIF(H3945:AL3945,"NH")</f>
        <v>1</v>
      </c>
      <c r="BA3945" s="255">
        <f>COUNTIF(H3945:AL3945,"HL")</f>
        <v>0</v>
      </c>
      <c r="BB3945" s="255">
        <f>COUNTIF(G3945:AL3945,"P/DS")/2+COUNTIF(G3945:AL3945,"P/NS")/2+COUNTIF(G3945:AL3945,"UL")+COUNTIF(G3945:AL3945,"UL/DS")/2+COUNTIF(G3945:AL3945,"UL/NS")/2+COUNTIF(G3945:AL3945,"UL/BL")/2+COUNTIF(G3945:AL3945,"UL/BF")/2+COUNTIF(G3945:AL3945,"PH/F")/2+COUNTIF(G3945:AL3945,"PH/L")/2</f>
        <v>0.5</v>
      </c>
      <c r="BC3945" s="255">
        <f>COUNTIF(H3945:AL3945,"NB")</f>
        <v>0</v>
      </c>
      <c r="BD3945" s="255">
        <f>COUNTIF(H3945:AL3945,"NL")</f>
        <v>0</v>
      </c>
      <c r="BE3945" s="255">
        <f>COUNTIF(H3945:AL3945,"IL")</f>
        <v>1</v>
      </c>
      <c r="BF3945" s="255">
        <f>COUNTIF(H3945:AL3945,"KT")</f>
        <v>0</v>
      </c>
      <c r="BG3945" s="255">
        <f>COUNTIF(H3945:AL3945,"L70")</f>
        <v>0</v>
      </c>
      <c r="BH3945" s="255">
        <f>COUNTIF(H3945:AL3945,"MD")</f>
        <v>0</v>
      </c>
      <c r="BI3945" s="255">
        <f>COUNTIF(H3945:AL3945,"PMD")</f>
        <v>0</v>
      </c>
      <c r="BJ3945" s="255">
        <f>COUNTIF(H3945:AL3945,"PM")</f>
        <v>0</v>
      </c>
      <c r="BK3945" s="255">
        <f>COUNTIF(H3945:AL3945,"BM")</f>
        <v>0</v>
      </c>
      <c r="BL3945" s="261">
        <f>SUMIF(H3945:AL3945,"PD",H3946:AL3946)+SUMIF(H3945:AL3945,"PN",H3946:AL3946)+SUMIF(H3945:AL3945,"P/DS",H3946:AL3946)+SUMIF(H3945:AL3945,"PN/F",H3946:AL3946)+SUMIF(H3945:AL3945,"PN/L",H3946:AL3946)+SUMIF(H3945:AL3945,"TV",H3946:AL3946)+SUMIF(H3945:AL3945,"TVD",H3946:AL3946)+SUMIF(H3945:AL3945,"PDD",H3946:AL3946)</f>
        <v>0</v>
      </c>
      <c r="BM3945" s="261">
        <f>SUMIF(H3945:AL3945,"PD",H3947:AL3947)+SUMIF(H3945:AL3945,"PN",H3947:AL3947)+SUMIF(H3945:AL3945,"P/DS",H3947:AL3947)+SUMIF(H3945:AL3945,"PN/F",H3947:AL3947)+SUMIF(H3945:AL3945,"PN/L",H3947:AL3947)+SUMIF(H3945:AL3945,"TV",H3947:AL3947)+SUMIF(H3945:AL3945,"TVD",H3947:AL3947)+SUMIF(H3945:AL3945,"PDD",H3947:AL3947)+SUMIF(H3945:AL3945,"PMD",H3947:AL3947)</f>
        <v>0</v>
      </c>
      <c r="BN3945" s="261">
        <f>SUMIF(H3945:AL3945,"PD",H3948:AL3948)+SUMIF(H3945:AL3945,"PN",H3948:AL3948)+SUMIF(H3945:AL3945,"P/DS",H3948:AL3948)+SUMIF(H3945:AL3945,"PN/F",H3948:AL3948)+SUMIF(H3945:AL3945,"PN/L",H3948:AL3948)+SUMIF(H3945:AL3945,"TV",H3948:AL3948)+SUMIF(H3945:AL3945,"TVD",H3948:AL3948)</f>
        <v>0</v>
      </c>
      <c r="BO3945" s="261">
        <f>SUMIF(H3945:AL3945,"PD",H3949:AL3949)+SUMIF(H3945:AL3945,"PN",H3949:AL3949)+SUMIF(H3945:AL3945,"P/DS",H3949:AL3949)+SUMIF(H3945:AL3945,"PN/F",H3949:AL3949)+SUMIF(H3945:AL3945,"PN/L",H3949:AL3949)+SUMIF(H3945:AL3945,"TV",H3949:AL3949)+SUMIF(H3945:AL3945,"TVD",H3949:AL3949)</f>
        <v>0</v>
      </c>
      <c r="BP3945" s="261">
        <f>SUMIF(H3945:AL3945,"PD",H3950:AL3950)+SUMIF(H3945:AL3945,"PN",H3950:AL3950)+SUMIF(H3945:AL3945,"P/DS",H3950:AL3950)+SUMIF(H3945:AL3945,"PN/F",H3950:AL3950)+SUMIF(H3945:AL3945,"PN/L",H3950:AL3950)+SUMIF(H3945:AL3945,"TV",H3950:AL3950)+SUMIF(H3945:AL3945,"TVD",H3950:AL3950)+SUMIF(H3945:AL3945,"PDD",H3950:AL3950)+SUMIF(H3945:AL3945,"PH",H3950:AL3950)+SUMIF(H3945:AL3945,"PM",H3950:AL3950)</f>
        <v>0</v>
      </c>
      <c r="BQ3945" s="261">
        <f>SUMIF(H3945:AL3945,"PD",H3951:AL3951)+SUMIF(H3945:AL3945,"PN",H3951:AL3951)+SUMIF(H3945:AL3945,"P/DS",H3951:AL3951)+SUMIF(H3945:AL3945,"PN/F",H3951:AL3951)+SUMIF(H3945:AL3945,"PN/L",H3951:AL3951)+SUMIF(H3945:AL3945,"TV",H3951:AL3951)+SUMIF(H3945:AL3945,"TVD",H3951:AL3951)+SUMIF(H3945:AL3945,"PDD",H3951:AL3951)+SUMIF(H3945:AL3945,"PH",H3951:AL3951)+SUMIF(H3945:AL3945,"PM",H3951:AL3951)</f>
        <v>0</v>
      </c>
      <c r="BR3945" s="269">
        <f>SUM(H3946:AL3946)-BL3945</f>
        <v>2.2000000000000002</v>
      </c>
      <c r="BS3945" s="269">
        <f>SUM(H3947:AL3947)-BM3945</f>
        <v>4</v>
      </c>
      <c r="BT3945" s="269">
        <f>SUM(H3948:AL3948)-BN3945</f>
        <v>0</v>
      </c>
      <c r="BU3945" s="269">
        <f>SUM(H3949:AL3949)-BO3945</f>
        <v>0</v>
      </c>
      <c r="BV3945" s="269">
        <f>SUM(H3950:AL3950)-BP3945</f>
        <v>0</v>
      </c>
      <c r="BW3945" s="269">
        <f>SUM(H3951:AL3951)-BQ3945</f>
        <v>0</v>
      </c>
      <c r="BX3945" s="255">
        <f>SUMIF(H3945:AL3945,"PD",H3952:AL3952)+SUMIF(H3945:AL3945,"PN",H3952:AL3952)+SUMIF(H3945:AL3945,"P/DS",H3952:AL3952)+SUMIF(H3945:AL3945,"PN/F",H3952:AL3952)+SUMIF(H3945:AL3945,"PN/L",H3952:AL3952)</f>
        <v>0</v>
      </c>
      <c r="BY3945" s="255">
        <f>SUM(H3952:AL3952)-BX3945</f>
        <v>0</v>
      </c>
      <c r="BZ3945" s="255">
        <f t="shared" ref="BZ3945" si="1222">+SUM(BL3945:BW3952)</f>
        <v>6.2</v>
      </c>
      <c r="CA3945" s="266">
        <f>(COUNTIFS(H3945:AL3945,"PD",H3946:AL3946,"&gt;=2"))*0.5-IF(CN3945="VP",COUNTIFS($H$16:$AL$16,"SAT",H3945:AL3945,"PD",H3946:AL3946,"&gt;=2"))*0.5</f>
        <v>0</v>
      </c>
      <c r="CB3945" s="266">
        <f>(COUNTIFS(H3945:AL3945,"PN",H3947:AL3947,"&gt;=0.5",H3946:AL3946,"&gt;=1.5"))*0.5+COUNTIFS(H3945:AL3945,"PDD",H3947:AL3947,"&gt;=0.5",H3946:AL3946,"&gt;=1.5")*0.5</f>
        <v>0</v>
      </c>
      <c r="CC3945" s="273">
        <f>(COUNTIFS(H3945:AL3945,"TV",H3947:AL3947,"&gt;=10"))*0.5+(COUNTIFS(H3945:AL3945,"PMD",H3947:AL3947,"&gt;=2"))*0.5</f>
        <v>0</v>
      </c>
      <c r="CD3945" s="266">
        <f>(COUNTIFS(H3945:AL3945,"TVD",H3949:AL3949,"&gt;=6.5",H3947:AL3947,"&gt;=3.5"))*0.5</f>
        <v>0</v>
      </c>
      <c r="CE3945" s="266">
        <f>(COUNTIFS(H3945:AL3945,"PD",H3950:AL3950,"&gt;=10"))*0.5</f>
        <v>0</v>
      </c>
      <c r="CF3945" s="266">
        <f>(COUNTIFS(H3945:AL3945,"PDD",H3950:AL3950,"&gt;=3.5",H3951:AL3951,"&gt;=6.5")+COUNTIFS(H3945:AL3945,"PH",H3951:AL3951,"&gt;=0.5",H3950:AL3950,"&gt;=1.5")+COUNTIFS(H3945:AL3945,"PM",H3951:AL3951,"&gt;=0.5",H3950:AL3950,"&gt;=1.5"))*0.5</f>
        <v>0</v>
      </c>
      <c r="CG3945" s="266">
        <f>(COUNTIFS(H3945:AL3945,"DS",H3946:AL3946,"&gt;=2")+COUNTIFS(H3945:AL3945,"AL/DS",H3946:AL3946,"&gt;=2"))*0.5-IF(CN3945="VP",COUNTIFS($H$16:$AL$16,"SAT",H3945:AL3945,"DS",H3946:AL3946,"&gt;=2"))*0.5</f>
        <v>0.5</v>
      </c>
      <c r="CH3945" s="266">
        <f>(COUNTIFS(H3945:AL3945,"NS",H3947:AL3947,"&gt;=0.5",H3946:AL3946,"&gt;=1.5")+COUNTIFS(H3945:AL3945,"AL/NS",H3947:AL3947,"&gt;=0.5",H3946:AL3946,"&gt;=1.5")+COUNTIFS(H3945:AL3945,"NHD",H3947:AL3947,"&gt;=4.5",H3950:AL3950,"&gt;=2",H3946:AL3946,"&gt;=1.5"))*0.5</f>
        <v>0</v>
      </c>
      <c r="CI3945" s="266">
        <f>(COUNTIF(H3947:AL3947,"&gt;=10")+COUNTIFS(H3945:AL3945,"MD",H3947:AL3947,"&gt;=2")-COUNTIFS(H3945:AL3945,"TV",H3947:AL3947,"&gt;=10"))*0.5</f>
        <v>0</v>
      </c>
      <c r="CJ3945" s="266">
        <f>(COUNTIFS(H3945:AL3945,"D",H3949:AL3949,"&gt;=6.5",H3947:AL3947,"&gt;=3.5"))*0.5</f>
        <v>0</v>
      </c>
      <c r="CK3945" s="266">
        <f>(COUNTIF(H3950:AL3950,"&gt;=10")-COUNTIFS(H3945:AL3945,"PD",H3950:AL3950,"&gt;=10"))*0.5</f>
        <v>0</v>
      </c>
      <c r="CL3945" s="265">
        <f>(COUNTIFS(H3945:AL3945,"NHD",H3950:AL3950,"&gt;=3.5",H3951:AL3951,"&gt;=6.5")+COUNTIFS(H3945:AL3945,"BH",H3950:AL3950,"&gt;=1.5",H3951:AL3951,"&gt;=0.5")+COUNTIFS(H3945:AL3945,"BM",H3950:AL3950,"&gt;=1.5",H3951:AL3951,"&gt;=0.5")+COUNTIFS(H3945:AL3945,"D",H3950:AL3950,"&gt;=1.5",H3951:AL3951,"&gt;=0.5"))*0.5</f>
        <v>0</v>
      </c>
      <c r="CM3945" s="272"/>
      <c r="CN3945" s="264" t="s">
        <v>723</v>
      </c>
      <c r="CO3945" s="125">
        <f t="shared" ref="CO3945" si="1223">+AM3945+AN3945+AO3945+AP3945+AQ3945+AR3945+AS3945+AU3945+BG3945</f>
        <v>26</v>
      </c>
      <c r="CP3945" s="225">
        <f>+SUM(I3946:I3951)-I3952</f>
        <v>4</v>
      </c>
      <c r="CQ3945" s="225">
        <f>+SUM(J3946:J3951)-J3952</f>
        <v>0</v>
      </c>
      <c r="CR3945" s="225">
        <f>+SUM(K3946:K3951)-K3952</f>
        <v>0</v>
      </c>
      <c r="CS3945" s="90"/>
      <c r="CT3945" s="90"/>
      <c r="CU3945" s="90"/>
      <c r="CV3945" s="90"/>
      <c r="CW3945" s="90"/>
      <c r="CX3945" s="90"/>
      <c r="CY3945" s="90"/>
      <c r="CZ3945" s="90"/>
      <c r="DA3945" s="90"/>
      <c r="DB3945" s="70"/>
      <c r="DC3945" s="70"/>
      <c r="DD3945" s="70"/>
      <c r="DE3945" s="70"/>
      <c r="DF3945" s="70"/>
      <c r="DG3945" s="70"/>
      <c r="DH3945" s="70"/>
      <c r="DI3945" s="70"/>
      <c r="DJ3945" s="70"/>
      <c r="DK3945" s="70"/>
      <c r="DL3945" s="70"/>
      <c r="DM3945" s="70"/>
      <c r="DN3945" s="70"/>
    </row>
    <row r="3946" spans="1:118" ht="15" customHeight="1">
      <c r="A3946" s="228"/>
      <c r="B3946" s="607"/>
      <c r="C3946" s="306"/>
      <c r="D3946" s="237"/>
      <c r="E3946" s="237"/>
      <c r="F3946" s="242" t="s">
        <v>82</v>
      </c>
      <c r="G3946" s="71">
        <v>1.5</v>
      </c>
      <c r="H3946" s="83"/>
      <c r="I3946" s="83"/>
      <c r="J3946" s="83"/>
      <c r="K3946" s="83"/>
      <c r="L3946" s="83"/>
      <c r="M3946" s="83">
        <v>2.2000000000000002</v>
      </c>
      <c r="N3946" s="83"/>
      <c r="O3946" s="83"/>
      <c r="P3946" s="83"/>
      <c r="Q3946" s="83"/>
      <c r="R3946" s="83"/>
      <c r="S3946" s="83"/>
      <c r="T3946" s="83"/>
      <c r="U3946" s="83"/>
      <c r="V3946" s="83"/>
      <c r="W3946" s="83"/>
      <c r="X3946" s="83"/>
      <c r="Y3946" s="83"/>
      <c r="Z3946" s="83"/>
      <c r="AA3946" s="83"/>
      <c r="AB3946" s="83"/>
      <c r="AC3946" s="79"/>
      <c r="AD3946" s="79"/>
      <c r="AE3946" s="79"/>
      <c r="AF3946" s="79"/>
      <c r="AG3946" s="79"/>
      <c r="AH3946" s="79"/>
      <c r="AI3946" s="79"/>
      <c r="AJ3946" s="79"/>
      <c r="AK3946" s="79"/>
      <c r="AL3946" s="79"/>
      <c r="AM3946" s="240"/>
      <c r="AN3946" s="240"/>
      <c r="AO3946" s="240"/>
      <c r="AP3946" s="240"/>
      <c r="AQ3946" s="240"/>
      <c r="AR3946" s="240"/>
      <c r="AS3946" s="240"/>
      <c r="AT3946" s="256"/>
      <c r="AU3946" s="256"/>
      <c r="AV3946" s="259"/>
      <c r="AW3946" s="259"/>
      <c r="AX3946" s="256"/>
      <c r="AY3946" s="256"/>
      <c r="AZ3946" s="256"/>
      <c r="BA3946" s="256"/>
      <c r="BB3946" s="256"/>
      <c r="BC3946" s="256"/>
      <c r="BD3946" s="256"/>
      <c r="BE3946" s="256"/>
      <c r="BF3946" s="256"/>
      <c r="BG3946" s="256"/>
      <c r="BH3946" s="256"/>
      <c r="BI3946" s="256"/>
      <c r="BJ3946" s="256"/>
      <c r="BK3946" s="256"/>
      <c r="BL3946" s="262"/>
      <c r="BM3946" s="262"/>
      <c r="BN3946" s="262"/>
      <c r="BO3946" s="262"/>
      <c r="BP3946" s="262"/>
      <c r="BQ3946" s="262"/>
      <c r="BR3946" s="270"/>
      <c r="BS3946" s="270"/>
      <c r="BT3946" s="270"/>
      <c r="BU3946" s="270"/>
      <c r="BV3946" s="270"/>
      <c r="BW3946" s="270"/>
      <c r="BX3946" s="256"/>
      <c r="BY3946" s="256"/>
      <c r="BZ3946" s="256"/>
      <c r="CA3946" s="267"/>
      <c r="CB3946" s="267"/>
      <c r="CC3946" s="274"/>
      <c r="CD3946" s="267"/>
      <c r="CE3946" s="267"/>
      <c r="CF3946" s="267"/>
      <c r="CG3946" s="267"/>
      <c r="CH3946" s="267"/>
      <c r="CI3946" s="267"/>
      <c r="CJ3946" s="267"/>
      <c r="CK3946" s="267"/>
      <c r="CL3946" s="265"/>
      <c r="CM3946" s="272"/>
      <c r="CN3946" s="264"/>
      <c r="CO3946" s="125"/>
      <c r="CP3946" s="226"/>
      <c r="CQ3946" s="226"/>
      <c r="CR3946" s="226"/>
      <c r="CS3946" s="90"/>
      <c r="CT3946" s="90"/>
      <c r="CU3946" s="90"/>
      <c r="CV3946" s="90"/>
      <c r="CW3946" s="90"/>
      <c r="CX3946" s="90"/>
      <c r="CY3946" s="90"/>
      <c r="CZ3946" s="90"/>
      <c r="DA3946" s="90"/>
      <c r="DB3946" s="70"/>
      <c r="DC3946" s="70"/>
      <c r="DD3946" s="70"/>
      <c r="DE3946" s="70"/>
      <c r="DF3946" s="70"/>
      <c r="DG3946" s="70"/>
      <c r="DH3946" s="70"/>
      <c r="DI3946" s="70"/>
      <c r="DJ3946" s="70"/>
      <c r="DK3946" s="70"/>
      <c r="DL3946" s="70"/>
      <c r="DM3946" s="70"/>
      <c r="DN3946" s="70"/>
    </row>
    <row r="3947" spans="1:118">
      <c r="A3947" s="228"/>
      <c r="B3947" s="607"/>
      <c r="C3947" s="306"/>
      <c r="D3947" s="237"/>
      <c r="E3947" s="237"/>
      <c r="F3947" s="243"/>
      <c r="G3947" s="72">
        <v>2</v>
      </c>
      <c r="H3947" s="84"/>
      <c r="I3947" s="84">
        <v>4</v>
      </c>
      <c r="J3947" s="84"/>
      <c r="K3947" s="84"/>
      <c r="L3947" s="84"/>
      <c r="M3947" s="84"/>
      <c r="N3947" s="84"/>
      <c r="O3947" s="84"/>
      <c r="P3947" s="84"/>
      <c r="Q3947" s="84"/>
      <c r="R3947" s="84"/>
      <c r="S3947" s="84"/>
      <c r="T3947" s="84"/>
      <c r="U3947" s="84"/>
      <c r="V3947" s="84"/>
      <c r="W3947" s="84"/>
      <c r="X3947" s="84"/>
      <c r="Y3947" s="84"/>
      <c r="Z3947" s="84"/>
      <c r="AA3947" s="84"/>
      <c r="AB3947" s="84"/>
      <c r="AC3947" s="80"/>
      <c r="AD3947" s="80"/>
      <c r="AE3947" s="80"/>
      <c r="AF3947" s="80"/>
      <c r="AG3947" s="80"/>
      <c r="AH3947" s="80"/>
      <c r="AI3947" s="80"/>
      <c r="AJ3947" s="80"/>
      <c r="AK3947" s="80"/>
      <c r="AL3947" s="80"/>
      <c r="AM3947" s="240"/>
      <c r="AN3947" s="240"/>
      <c r="AO3947" s="240"/>
      <c r="AP3947" s="240"/>
      <c r="AQ3947" s="240"/>
      <c r="AR3947" s="240"/>
      <c r="AS3947" s="240"/>
      <c r="AT3947" s="256"/>
      <c r="AU3947" s="256"/>
      <c r="AV3947" s="259"/>
      <c r="AW3947" s="259"/>
      <c r="AX3947" s="256"/>
      <c r="AY3947" s="256"/>
      <c r="AZ3947" s="256"/>
      <c r="BA3947" s="256"/>
      <c r="BB3947" s="256"/>
      <c r="BC3947" s="256"/>
      <c r="BD3947" s="256"/>
      <c r="BE3947" s="256"/>
      <c r="BF3947" s="256"/>
      <c r="BG3947" s="256"/>
      <c r="BH3947" s="256"/>
      <c r="BI3947" s="256"/>
      <c r="BJ3947" s="256"/>
      <c r="BK3947" s="256"/>
      <c r="BL3947" s="262"/>
      <c r="BM3947" s="262"/>
      <c r="BN3947" s="262"/>
      <c r="BO3947" s="262"/>
      <c r="BP3947" s="262"/>
      <c r="BQ3947" s="262"/>
      <c r="BR3947" s="270"/>
      <c r="BS3947" s="270"/>
      <c r="BT3947" s="270"/>
      <c r="BU3947" s="270"/>
      <c r="BV3947" s="270"/>
      <c r="BW3947" s="270"/>
      <c r="BX3947" s="256"/>
      <c r="BY3947" s="256"/>
      <c r="BZ3947" s="256"/>
      <c r="CA3947" s="267"/>
      <c r="CB3947" s="267"/>
      <c r="CC3947" s="274"/>
      <c r="CD3947" s="267"/>
      <c r="CE3947" s="267"/>
      <c r="CF3947" s="267"/>
      <c r="CG3947" s="267"/>
      <c r="CH3947" s="267"/>
      <c r="CI3947" s="267"/>
      <c r="CJ3947" s="267"/>
      <c r="CK3947" s="267"/>
      <c r="CL3947" s="265"/>
      <c r="CM3947" s="272"/>
      <c r="CN3947" s="264"/>
      <c r="CO3947" s="125"/>
      <c r="CP3947" s="226"/>
      <c r="CQ3947" s="226"/>
      <c r="CR3947" s="226"/>
      <c r="CS3947" s="90"/>
      <c r="CT3947" s="90"/>
      <c r="CU3947" s="90"/>
      <c r="CV3947" s="90"/>
      <c r="CW3947" s="90"/>
      <c r="CX3947" s="90"/>
      <c r="CY3947" s="90"/>
      <c r="CZ3947" s="90"/>
      <c r="DA3947" s="90"/>
      <c r="DB3947" s="70"/>
      <c r="DC3947" s="70"/>
      <c r="DD3947" s="70"/>
      <c r="DE3947" s="70"/>
      <c r="DF3947" s="70"/>
      <c r="DG3947" s="70"/>
      <c r="DH3947" s="70"/>
      <c r="DI3947" s="70"/>
      <c r="DJ3947" s="70"/>
      <c r="DK3947" s="70"/>
      <c r="DL3947" s="70"/>
      <c r="DM3947" s="70"/>
      <c r="DN3947" s="70"/>
    </row>
    <row r="3948" spans="1:118">
      <c r="A3948" s="228"/>
      <c r="B3948" s="607"/>
      <c r="C3948" s="306"/>
      <c r="D3948" s="237"/>
      <c r="E3948" s="237"/>
      <c r="F3948" s="243"/>
      <c r="G3948" s="72">
        <v>2.1</v>
      </c>
      <c r="H3948" s="84"/>
      <c r="I3948" s="84"/>
      <c r="J3948" s="84"/>
      <c r="K3948" s="84"/>
      <c r="L3948" s="84"/>
      <c r="M3948" s="84"/>
      <c r="N3948" s="84"/>
      <c r="O3948" s="84"/>
      <c r="P3948" s="84"/>
      <c r="Q3948" s="84"/>
      <c r="R3948" s="84"/>
      <c r="S3948" s="84"/>
      <c r="T3948" s="84"/>
      <c r="U3948" s="84"/>
      <c r="V3948" s="84"/>
      <c r="W3948" s="84"/>
      <c r="X3948" s="84"/>
      <c r="Y3948" s="84"/>
      <c r="Z3948" s="84"/>
      <c r="AA3948" s="84"/>
      <c r="AB3948" s="84"/>
      <c r="AC3948" s="80"/>
      <c r="AD3948" s="80"/>
      <c r="AE3948" s="80"/>
      <c r="AF3948" s="80"/>
      <c r="AG3948" s="80"/>
      <c r="AH3948" s="80"/>
      <c r="AI3948" s="80"/>
      <c r="AJ3948" s="80"/>
      <c r="AK3948" s="80"/>
      <c r="AL3948" s="80"/>
      <c r="AM3948" s="240"/>
      <c r="AN3948" s="240"/>
      <c r="AO3948" s="240"/>
      <c r="AP3948" s="240"/>
      <c r="AQ3948" s="240"/>
      <c r="AR3948" s="240"/>
      <c r="AS3948" s="240"/>
      <c r="AT3948" s="256"/>
      <c r="AU3948" s="256"/>
      <c r="AV3948" s="259"/>
      <c r="AW3948" s="259"/>
      <c r="AX3948" s="256"/>
      <c r="AY3948" s="256"/>
      <c r="AZ3948" s="256"/>
      <c r="BA3948" s="256"/>
      <c r="BB3948" s="256"/>
      <c r="BC3948" s="256"/>
      <c r="BD3948" s="256"/>
      <c r="BE3948" s="256"/>
      <c r="BF3948" s="256"/>
      <c r="BG3948" s="256"/>
      <c r="BH3948" s="256"/>
      <c r="BI3948" s="256"/>
      <c r="BJ3948" s="256"/>
      <c r="BK3948" s="256"/>
      <c r="BL3948" s="262"/>
      <c r="BM3948" s="262"/>
      <c r="BN3948" s="262"/>
      <c r="BO3948" s="262"/>
      <c r="BP3948" s="262"/>
      <c r="BQ3948" s="262"/>
      <c r="BR3948" s="270"/>
      <c r="BS3948" s="270"/>
      <c r="BT3948" s="270"/>
      <c r="BU3948" s="270"/>
      <c r="BV3948" s="270"/>
      <c r="BW3948" s="270"/>
      <c r="BX3948" s="256"/>
      <c r="BY3948" s="256"/>
      <c r="BZ3948" s="256"/>
      <c r="CA3948" s="267"/>
      <c r="CB3948" s="267"/>
      <c r="CC3948" s="274"/>
      <c r="CD3948" s="267"/>
      <c r="CE3948" s="267"/>
      <c r="CF3948" s="267"/>
      <c r="CG3948" s="267"/>
      <c r="CH3948" s="267"/>
      <c r="CI3948" s="267"/>
      <c r="CJ3948" s="267"/>
      <c r="CK3948" s="267"/>
      <c r="CL3948" s="265"/>
      <c r="CM3948" s="272"/>
      <c r="CN3948" s="264"/>
      <c r="CO3948" s="125"/>
      <c r="CP3948" s="226"/>
      <c r="CQ3948" s="226"/>
      <c r="CR3948" s="226"/>
      <c r="CS3948" s="90"/>
      <c r="CT3948" s="90"/>
      <c r="CU3948" s="90"/>
      <c r="CV3948" s="90"/>
      <c r="CW3948" s="90"/>
      <c r="CX3948" s="90"/>
      <c r="CY3948" s="90"/>
      <c r="CZ3948" s="90"/>
      <c r="DA3948" s="90"/>
      <c r="DB3948" s="70"/>
      <c r="DC3948" s="70"/>
      <c r="DD3948" s="70"/>
      <c r="DE3948" s="70"/>
      <c r="DF3948" s="70"/>
      <c r="DG3948" s="70"/>
      <c r="DH3948" s="70"/>
      <c r="DI3948" s="70"/>
      <c r="DJ3948" s="70"/>
      <c r="DK3948" s="70"/>
      <c r="DL3948" s="70"/>
      <c r="DM3948" s="70"/>
      <c r="DN3948" s="70"/>
    </row>
    <row r="3949" spans="1:118">
      <c r="A3949" s="228"/>
      <c r="B3949" s="607"/>
      <c r="C3949" s="306"/>
      <c r="D3949" s="237"/>
      <c r="E3949" s="237"/>
      <c r="F3949" s="243"/>
      <c r="G3949" s="72">
        <v>2.7</v>
      </c>
      <c r="H3949" s="84"/>
      <c r="I3949" s="84"/>
      <c r="J3949" s="84"/>
      <c r="K3949" s="84"/>
      <c r="L3949" s="84"/>
      <c r="M3949" s="84"/>
      <c r="N3949" s="84"/>
      <c r="O3949" s="84"/>
      <c r="P3949" s="84"/>
      <c r="Q3949" s="84"/>
      <c r="R3949" s="84"/>
      <c r="S3949" s="84"/>
      <c r="T3949" s="84"/>
      <c r="U3949" s="84"/>
      <c r="V3949" s="84"/>
      <c r="W3949" s="84"/>
      <c r="X3949" s="84"/>
      <c r="Y3949" s="84"/>
      <c r="Z3949" s="84"/>
      <c r="AA3949" s="84"/>
      <c r="AB3949" s="84"/>
      <c r="AC3949" s="80"/>
      <c r="AD3949" s="80"/>
      <c r="AE3949" s="80"/>
      <c r="AF3949" s="80"/>
      <c r="AG3949" s="80"/>
      <c r="AH3949" s="80"/>
      <c r="AI3949" s="80"/>
      <c r="AJ3949" s="80"/>
      <c r="AK3949" s="80"/>
      <c r="AL3949" s="80"/>
      <c r="AM3949" s="240"/>
      <c r="AN3949" s="240"/>
      <c r="AO3949" s="240"/>
      <c r="AP3949" s="240"/>
      <c r="AQ3949" s="240"/>
      <c r="AR3949" s="240"/>
      <c r="AS3949" s="240"/>
      <c r="AT3949" s="256"/>
      <c r="AU3949" s="256"/>
      <c r="AV3949" s="259"/>
      <c r="AW3949" s="259"/>
      <c r="AX3949" s="256"/>
      <c r="AY3949" s="256"/>
      <c r="AZ3949" s="256"/>
      <c r="BA3949" s="256"/>
      <c r="BB3949" s="256"/>
      <c r="BC3949" s="256"/>
      <c r="BD3949" s="256"/>
      <c r="BE3949" s="256"/>
      <c r="BF3949" s="256"/>
      <c r="BG3949" s="256"/>
      <c r="BH3949" s="256"/>
      <c r="BI3949" s="256"/>
      <c r="BJ3949" s="256"/>
      <c r="BK3949" s="256"/>
      <c r="BL3949" s="262"/>
      <c r="BM3949" s="262"/>
      <c r="BN3949" s="262"/>
      <c r="BO3949" s="262"/>
      <c r="BP3949" s="262"/>
      <c r="BQ3949" s="262"/>
      <c r="BR3949" s="270"/>
      <c r="BS3949" s="270"/>
      <c r="BT3949" s="270"/>
      <c r="BU3949" s="270"/>
      <c r="BV3949" s="270"/>
      <c r="BW3949" s="270"/>
      <c r="BX3949" s="256"/>
      <c r="BY3949" s="256"/>
      <c r="BZ3949" s="256"/>
      <c r="CA3949" s="267"/>
      <c r="CB3949" s="267"/>
      <c r="CC3949" s="274"/>
      <c r="CD3949" s="267"/>
      <c r="CE3949" s="267"/>
      <c r="CF3949" s="267"/>
      <c r="CG3949" s="267"/>
      <c r="CH3949" s="267"/>
      <c r="CI3949" s="267"/>
      <c r="CJ3949" s="267"/>
      <c r="CK3949" s="267"/>
      <c r="CL3949" s="265"/>
      <c r="CM3949" s="272"/>
      <c r="CN3949" s="264"/>
      <c r="CO3949" s="125"/>
      <c r="CP3949" s="226"/>
      <c r="CQ3949" s="226"/>
      <c r="CR3949" s="226"/>
      <c r="CS3949" s="90"/>
      <c r="CT3949" s="90"/>
      <c r="CU3949" s="90"/>
      <c r="CV3949" s="90"/>
      <c r="CW3949" s="90"/>
      <c r="CX3949" s="90"/>
      <c r="CY3949" s="90"/>
      <c r="CZ3949" s="90"/>
      <c r="DA3949" s="90"/>
      <c r="DB3949" s="70"/>
      <c r="DC3949" s="70"/>
      <c r="DD3949" s="70"/>
      <c r="DE3949" s="70"/>
      <c r="DF3949" s="70"/>
      <c r="DG3949" s="70"/>
      <c r="DH3949" s="70"/>
      <c r="DI3949" s="70"/>
      <c r="DJ3949" s="70"/>
      <c r="DK3949" s="70"/>
      <c r="DL3949" s="70"/>
      <c r="DM3949" s="70"/>
      <c r="DN3949" s="70"/>
    </row>
    <row r="3950" spans="1:118">
      <c r="A3950" s="228"/>
      <c r="B3950" s="607"/>
      <c r="C3950" s="306"/>
      <c r="D3950" s="237"/>
      <c r="E3950" s="237"/>
      <c r="F3950" s="243"/>
      <c r="G3950" s="72">
        <v>3</v>
      </c>
      <c r="H3950" s="84"/>
      <c r="I3950" s="84"/>
      <c r="J3950" s="84"/>
      <c r="K3950" s="84"/>
      <c r="L3950" s="84"/>
      <c r="M3950" s="84"/>
      <c r="N3950" s="84"/>
      <c r="O3950" s="84"/>
      <c r="P3950" s="84"/>
      <c r="Q3950" s="84"/>
      <c r="R3950" s="84"/>
      <c r="S3950" s="84"/>
      <c r="T3950" s="84"/>
      <c r="U3950" s="84"/>
      <c r="V3950" s="84"/>
      <c r="W3950" s="84"/>
      <c r="X3950" s="84"/>
      <c r="Y3950" s="84"/>
      <c r="Z3950" s="84"/>
      <c r="AA3950" s="84"/>
      <c r="AB3950" s="84"/>
      <c r="AC3950" s="80"/>
      <c r="AD3950" s="80"/>
      <c r="AE3950" s="80"/>
      <c r="AF3950" s="80"/>
      <c r="AG3950" s="80"/>
      <c r="AH3950" s="80"/>
      <c r="AI3950" s="80"/>
      <c r="AJ3950" s="80"/>
      <c r="AK3950" s="80"/>
      <c r="AL3950" s="80"/>
      <c r="AM3950" s="240"/>
      <c r="AN3950" s="240"/>
      <c r="AO3950" s="240"/>
      <c r="AP3950" s="240"/>
      <c r="AQ3950" s="240"/>
      <c r="AR3950" s="240"/>
      <c r="AS3950" s="240"/>
      <c r="AT3950" s="256"/>
      <c r="AU3950" s="256"/>
      <c r="AV3950" s="259"/>
      <c r="AW3950" s="259"/>
      <c r="AX3950" s="256"/>
      <c r="AY3950" s="256"/>
      <c r="AZ3950" s="256"/>
      <c r="BA3950" s="256"/>
      <c r="BB3950" s="256"/>
      <c r="BC3950" s="256"/>
      <c r="BD3950" s="256"/>
      <c r="BE3950" s="256"/>
      <c r="BF3950" s="256"/>
      <c r="BG3950" s="256"/>
      <c r="BH3950" s="256"/>
      <c r="BI3950" s="256"/>
      <c r="BJ3950" s="256"/>
      <c r="BK3950" s="256"/>
      <c r="BL3950" s="262"/>
      <c r="BM3950" s="262"/>
      <c r="BN3950" s="262"/>
      <c r="BO3950" s="262"/>
      <c r="BP3950" s="262"/>
      <c r="BQ3950" s="262"/>
      <c r="BR3950" s="270"/>
      <c r="BS3950" s="270"/>
      <c r="BT3950" s="270"/>
      <c r="BU3950" s="270"/>
      <c r="BV3950" s="270"/>
      <c r="BW3950" s="270"/>
      <c r="BX3950" s="256"/>
      <c r="BY3950" s="256"/>
      <c r="BZ3950" s="256"/>
      <c r="CA3950" s="267"/>
      <c r="CB3950" s="267"/>
      <c r="CC3950" s="274"/>
      <c r="CD3950" s="267"/>
      <c r="CE3950" s="267"/>
      <c r="CF3950" s="267"/>
      <c r="CG3950" s="267"/>
      <c r="CH3950" s="267"/>
      <c r="CI3950" s="267"/>
      <c r="CJ3950" s="267"/>
      <c r="CK3950" s="267"/>
      <c r="CL3950" s="265"/>
      <c r="CM3950" s="272"/>
      <c r="CN3950" s="264"/>
      <c r="CO3950" s="125"/>
      <c r="CP3950" s="226"/>
      <c r="CQ3950" s="226"/>
      <c r="CR3950" s="226"/>
      <c r="CS3950" s="90"/>
      <c r="CT3950" s="90"/>
      <c r="CU3950" s="90"/>
      <c r="CV3950" s="90"/>
      <c r="CW3950" s="90"/>
      <c r="CX3950" s="90"/>
      <c r="CY3950" s="90"/>
      <c r="CZ3950" s="90"/>
      <c r="DA3950" s="90"/>
      <c r="DB3950" s="70"/>
      <c r="DC3950" s="70"/>
      <c r="DD3950" s="70"/>
      <c r="DE3950" s="70"/>
      <c r="DF3950" s="70"/>
      <c r="DG3950" s="70"/>
      <c r="DH3950" s="70"/>
      <c r="DI3950" s="70"/>
      <c r="DJ3950" s="70"/>
      <c r="DK3950" s="70"/>
      <c r="DL3950" s="70"/>
      <c r="DM3950" s="70"/>
      <c r="DN3950" s="70"/>
    </row>
    <row r="3951" spans="1:118">
      <c r="A3951" s="228"/>
      <c r="B3951" s="607"/>
      <c r="C3951" s="306"/>
      <c r="D3951" s="237"/>
      <c r="E3951" s="237"/>
      <c r="F3951" s="244"/>
      <c r="G3951" s="73">
        <v>3.9</v>
      </c>
      <c r="H3951" s="85"/>
      <c r="I3951" s="85"/>
      <c r="J3951" s="85"/>
      <c r="K3951" s="85"/>
      <c r="L3951" s="85"/>
      <c r="M3951" s="85"/>
      <c r="N3951" s="85"/>
      <c r="O3951" s="85"/>
      <c r="P3951" s="85"/>
      <c r="Q3951" s="85"/>
      <c r="R3951" s="85"/>
      <c r="S3951" s="85"/>
      <c r="T3951" s="85"/>
      <c r="U3951" s="85"/>
      <c r="V3951" s="85"/>
      <c r="W3951" s="85"/>
      <c r="X3951" s="85"/>
      <c r="Y3951" s="85"/>
      <c r="Z3951" s="85"/>
      <c r="AA3951" s="85"/>
      <c r="AB3951" s="85"/>
      <c r="AC3951" s="81"/>
      <c r="AD3951" s="81"/>
      <c r="AE3951" s="81"/>
      <c r="AF3951" s="81"/>
      <c r="AG3951" s="81"/>
      <c r="AH3951" s="81"/>
      <c r="AI3951" s="81"/>
      <c r="AJ3951" s="81"/>
      <c r="AK3951" s="81"/>
      <c r="AL3951" s="81"/>
      <c r="AM3951" s="240"/>
      <c r="AN3951" s="240"/>
      <c r="AO3951" s="240"/>
      <c r="AP3951" s="240"/>
      <c r="AQ3951" s="240"/>
      <c r="AR3951" s="240"/>
      <c r="AS3951" s="240"/>
      <c r="AT3951" s="256"/>
      <c r="AU3951" s="256"/>
      <c r="AV3951" s="259"/>
      <c r="AW3951" s="259"/>
      <c r="AX3951" s="256"/>
      <c r="AY3951" s="256"/>
      <c r="AZ3951" s="256"/>
      <c r="BA3951" s="256"/>
      <c r="BB3951" s="256"/>
      <c r="BC3951" s="256"/>
      <c r="BD3951" s="256"/>
      <c r="BE3951" s="256"/>
      <c r="BF3951" s="256"/>
      <c r="BG3951" s="256"/>
      <c r="BH3951" s="256"/>
      <c r="BI3951" s="256"/>
      <c r="BJ3951" s="256"/>
      <c r="BK3951" s="256"/>
      <c r="BL3951" s="262"/>
      <c r="BM3951" s="262"/>
      <c r="BN3951" s="262"/>
      <c r="BO3951" s="262"/>
      <c r="BP3951" s="262"/>
      <c r="BQ3951" s="262"/>
      <c r="BR3951" s="270"/>
      <c r="BS3951" s="270"/>
      <c r="BT3951" s="270"/>
      <c r="BU3951" s="270"/>
      <c r="BV3951" s="270"/>
      <c r="BW3951" s="270"/>
      <c r="BX3951" s="256"/>
      <c r="BY3951" s="256"/>
      <c r="BZ3951" s="256"/>
      <c r="CA3951" s="267"/>
      <c r="CB3951" s="267"/>
      <c r="CC3951" s="274"/>
      <c r="CD3951" s="267"/>
      <c r="CE3951" s="267"/>
      <c r="CF3951" s="267"/>
      <c r="CG3951" s="267"/>
      <c r="CH3951" s="267"/>
      <c r="CI3951" s="267"/>
      <c r="CJ3951" s="267"/>
      <c r="CK3951" s="267"/>
      <c r="CL3951" s="265"/>
      <c r="CM3951" s="272"/>
      <c r="CN3951" s="264"/>
      <c r="CO3951" s="125"/>
      <c r="CP3951" s="226"/>
      <c r="CQ3951" s="226"/>
      <c r="CR3951" s="226"/>
      <c r="CS3951" s="90"/>
      <c r="CT3951" s="90"/>
      <c r="CU3951" s="90"/>
      <c r="CV3951" s="90"/>
      <c r="CW3951" s="90"/>
      <c r="CX3951" s="90"/>
      <c r="CY3951" s="90"/>
      <c r="CZ3951" s="90"/>
      <c r="DA3951" s="90"/>
      <c r="DB3951" s="70"/>
      <c r="DC3951" s="70"/>
      <c r="DD3951" s="70"/>
      <c r="DE3951" s="70"/>
      <c r="DF3951" s="70"/>
      <c r="DG3951" s="70"/>
      <c r="DH3951" s="70"/>
      <c r="DI3951" s="70"/>
      <c r="DJ3951" s="70"/>
      <c r="DK3951" s="70"/>
      <c r="DL3951" s="70"/>
      <c r="DM3951" s="70"/>
      <c r="DN3951" s="70"/>
    </row>
    <row r="3952" spans="1:118">
      <c r="A3952" s="229"/>
      <c r="B3952" s="608"/>
      <c r="C3952" s="307"/>
      <c r="D3952" s="238"/>
      <c r="E3952" s="238"/>
      <c r="F3952" s="245" t="s">
        <v>83</v>
      </c>
      <c r="G3952" s="246"/>
      <c r="H3952" s="82"/>
      <c r="I3952" s="82"/>
      <c r="J3952" s="82"/>
      <c r="K3952" s="82"/>
      <c r="L3952" s="82"/>
      <c r="M3952" s="82"/>
      <c r="N3952" s="82"/>
      <c r="O3952" s="82"/>
      <c r="P3952" s="82"/>
      <c r="Q3952" s="82"/>
      <c r="R3952" s="82"/>
      <c r="S3952" s="82"/>
      <c r="T3952" s="82"/>
      <c r="U3952" s="82"/>
      <c r="V3952" s="82"/>
      <c r="W3952" s="82"/>
      <c r="X3952" s="82"/>
      <c r="Y3952" s="82"/>
      <c r="Z3952" s="82"/>
      <c r="AA3952" s="82"/>
      <c r="AB3952" s="82"/>
      <c r="AC3952" s="35"/>
      <c r="AD3952" s="35"/>
      <c r="AE3952" s="35"/>
      <c r="AF3952" s="35"/>
      <c r="AG3952" s="35"/>
      <c r="AH3952" s="35"/>
      <c r="AI3952" s="35"/>
      <c r="AJ3952" s="35"/>
      <c r="AK3952" s="35"/>
      <c r="AL3952" s="35"/>
      <c r="AM3952" s="241"/>
      <c r="AN3952" s="241"/>
      <c r="AO3952" s="241"/>
      <c r="AP3952" s="241"/>
      <c r="AQ3952" s="241"/>
      <c r="AR3952" s="241"/>
      <c r="AS3952" s="241"/>
      <c r="AT3952" s="257"/>
      <c r="AU3952" s="257"/>
      <c r="AV3952" s="260"/>
      <c r="AW3952" s="260"/>
      <c r="AX3952" s="257"/>
      <c r="AY3952" s="257"/>
      <c r="AZ3952" s="257"/>
      <c r="BA3952" s="257"/>
      <c r="BB3952" s="257"/>
      <c r="BC3952" s="257"/>
      <c r="BD3952" s="257"/>
      <c r="BE3952" s="257"/>
      <c r="BF3952" s="257"/>
      <c r="BG3952" s="257"/>
      <c r="BH3952" s="257"/>
      <c r="BI3952" s="257"/>
      <c r="BJ3952" s="257"/>
      <c r="BK3952" s="257"/>
      <c r="BL3952" s="263"/>
      <c r="BM3952" s="263"/>
      <c r="BN3952" s="263"/>
      <c r="BO3952" s="263"/>
      <c r="BP3952" s="263"/>
      <c r="BQ3952" s="263"/>
      <c r="BR3952" s="271"/>
      <c r="BS3952" s="271"/>
      <c r="BT3952" s="271"/>
      <c r="BU3952" s="271"/>
      <c r="BV3952" s="271"/>
      <c r="BW3952" s="271"/>
      <c r="BX3952" s="257"/>
      <c r="BY3952" s="257"/>
      <c r="BZ3952" s="257"/>
      <c r="CA3952" s="268"/>
      <c r="CB3952" s="268"/>
      <c r="CC3952" s="275"/>
      <c r="CD3952" s="268"/>
      <c r="CE3952" s="268"/>
      <c r="CF3952" s="268"/>
      <c r="CG3952" s="268"/>
      <c r="CH3952" s="268"/>
      <c r="CI3952" s="268"/>
      <c r="CJ3952" s="268"/>
      <c r="CK3952" s="268"/>
      <c r="CL3952" s="265"/>
      <c r="CM3952" s="272"/>
      <c r="CN3952" s="264"/>
      <c r="CO3952" s="125"/>
      <c r="CP3952" s="226"/>
      <c r="CQ3952" s="226"/>
      <c r="CR3952" s="226"/>
      <c r="CS3952" s="90"/>
      <c r="CT3952" s="90"/>
      <c r="CU3952" s="90"/>
      <c r="CV3952" s="90"/>
      <c r="CW3952" s="90"/>
      <c r="CX3952" s="90"/>
      <c r="CY3952" s="90"/>
      <c r="CZ3952" s="90"/>
      <c r="DA3952" s="90"/>
      <c r="DB3952" s="70"/>
      <c r="DC3952" s="70"/>
      <c r="DD3952" s="70"/>
      <c r="DE3952" s="70"/>
      <c r="DF3952" s="70"/>
      <c r="DG3952" s="70"/>
      <c r="DH3952" s="70"/>
      <c r="DI3952" s="70"/>
      <c r="DJ3952" s="70"/>
      <c r="DK3952" s="70"/>
      <c r="DL3952" s="70"/>
      <c r="DM3952" s="70"/>
      <c r="DN3952" s="70"/>
    </row>
    <row r="3953" spans="1:118" ht="14.25" customHeight="1">
      <c r="A3953" s="227">
        <f t="shared" ref="A3953:A4009" si="1224">A3945+1</f>
        <v>490</v>
      </c>
      <c r="B3953" s="547" t="s">
        <v>456</v>
      </c>
      <c r="C3953" s="514" t="s">
        <v>285</v>
      </c>
      <c r="D3953" s="236">
        <v>43546</v>
      </c>
      <c r="E3953" s="236" t="s">
        <v>1197</v>
      </c>
      <c r="F3953" s="253" t="s">
        <v>80</v>
      </c>
      <c r="G3953" s="254"/>
      <c r="H3953" s="82" t="s">
        <v>69</v>
      </c>
      <c r="I3953" s="82"/>
      <c r="J3953" s="82" t="s">
        <v>60</v>
      </c>
      <c r="K3953" s="82" t="s">
        <v>81</v>
      </c>
      <c r="L3953" s="82" t="s">
        <v>60</v>
      </c>
      <c r="M3953" s="82" t="s">
        <v>60</v>
      </c>
      <c r="N3953" s="82" t="s">
        <v>60</v>
      </c>
      <c r="O3953" s="82"/>
      <c r="P3953" s="82" t="s">
        <v>60</v>
      </c>
      <c r="Q3953" s="82" t="s">
        <v>60</v>
      </c>
      <c r="R3953" s="82" t="s">
        <v>60</v>
      </c>
      <c r="S3953" s="82" t="s">
        <v>60</v>
      </c>
      <c r="T3953" s="82" t="s">
        <v>60</v>
      </c>
      <c r="U3953" s="82" t="s">
        <v>60</v>
      </c>
      <c r="V3953" s="82"/>
      <c r="W3953" s="82" t="s">
        <v>60</v>
      </c>
      <c r="X3953" s="82" t="s">
        <v>60</v>
      </c>
      <c r="Y3953" s="82" t="s">
        <v>60</v>
      </c>
      <c r="Z3953" s="82" t="s">
        <v>60</v>
      </c>
      <c r="AA3953" s="82" t="s">
        <v>60</v>
      </c>
      <c r="AB3953" s="82" t="s">
        <v>60</v>
      </c>
      <c r="AC3953" s="82"/>
      <c r="AD3953" s="82" t="s">
        <v>60</v>
      </c>
      <c r="AE3953" s="82" t="s">
        <v>60</v>
      </c>
      <c r="AF3953" s="82" t="s">
        <v>60</v>
      </c>
      <c r="AG3953" s="82" t="s">
        <v>60</v>
      </c>
      <c r="AH3953" s="82" t="s">
        <v>60</v>
      </c>
      <c r="AI3953" s="82" t="s">
        <v>1471</v>
      </c>
      <c r="AJ3953" s="82"/>
      <c r="AK3953" s="82" t="s">
        <v>60</v>
      </c>
      <c r="AL3953" s="82" t="s">
        <v>60</v>
      </c>
      <c r="AM3953" s="239">
        <f>COUNTIF(H3953:AL3953,"PH")+COUNTIF(H3953:AL3953,"PH/L")+COUNTIF(H3953:AL3953,"PM")</f>
        <v>0</v>
      </c>
      <c r="AN3953" s="239">
        <f>COUNTIF(H3953:AL3953,"PD")+COUNTIF(H3953:AL3953,"PDD")+COUNTIF(H3953:AL3953,"P/DS")/2+COUNTIF(H3953:AL3953,"PMD")</f>
        <v>0</v>
      </c>
      <c r="AO3953" s="239">
        <f>COUNTIF(H3953:AL3953,"PN")+COUNTIF(H3953:AL3953,"P/NS")/2+COUNTIF(H3953:AL3953,"PH")+COUNTIF(H3953:AL3953,"PH/F")/2+COUNTIF(H3953:AL3953,"PH/L")/2+COUNTIF(H3953:AL3953,"PM")</f>
        <v>0</v>
      </c>
      <c r="AP3953" s="239">
        <f>COUNTIF(H3953:AL3953,"BH")+COUNTIF(H3953:AL3953,"AL/BL")+COUNTIF(H3953:AL3953,"UL/BL")+COUNTIF(H3953:AL3953,"BM")</f>
        <v>0</v>
      </c>
      <c r="AQ3953" s="239">
        <f>COUNTIF(H3953:AL3953,"DS")+COUNTIF(H3953:AL3953,"AL/DS")/2+COUNTIF(H3953:AL3953,"UL/DS")/2+COUNTIF(H3953:AL3953,"CT")+COUNTIF(H3953:AL3953,"MD")</f>
        <v>24</v>
      </c>
      <c r="AR3953" s="239">
        <f>COUNTIF(H3953:AL3953,"NS")+COUNTIF(H3953:AL3953,"AL/NS")/2+COUNTIF(H3953:AL3953,"UL/NS")/2+COUNTIF(H3953:AL3953,"BH")+COUNTIF(H3953:AL3953,"AL/BF")/2+COUNTIF(H3953:AL3953,"AL/BL")/2+COUNTIF(H3953:AL3953,"UL/BL")/2+COUNTIF(H3953:AL3953,"UL/BF")/2+COUNTIF(H3953:AL3953,"BM")</f>
        <v>0</v>
      </c>
      <c r="AS3953" s="239">
        <f>COUNTIF(H3953:AL3953,"AL")+COUNTIF(H3953:AL3953,"AL/DS")/2+COUNTIF(H3953:AL3953,"AL/NS")/2+COUNTIF(H3953:AL3953,"NH")+COUNTIF(H3953:AL3953,"SL")+COUNTIF(H3953:AL3953,"NHD")+COUNTIF(H3953:AL3953,"B")+COUNTIF(H3953:AL3953,"HL")+COUNTIF(H3953:AL3953,"AL/BF")/2+COUNTIF(H3953:AL3953,"AL/BL")/2</f>
        <v>1.5</v>
      </c>
      <c r="AT3953" s="255">
        <f>COUNTIF(H3953:AL3953,"PD")+COUNTIF(H3953:AL3953,"PN")+COUNTIF(H3953:AL3953,"P/DS")/2+COUNTIF(H3953:AL3953,"P/NS")/2+COUNTIF(H3953:AL3953,"DS")+COUNTIF(H3953:AL3953,"NS")+COUNTIF(H3953:AL3953,"AL")+COUNTIF(H3953:AL3953,"AL/DS")+COUNTIF(H3953:AL3953,"AL/NS")+COUNTIF(H3953:AL3953,"NH")+COUNTIF(H3953:AL3953,"SL")+COUNTIF(H3953:AL3953,"UL/DS")/2+COUNTIF(H3953:AL3953,"UL/NS")/2+COUNTIF(H3953:AL3953,"CT")+COUNTIF(H3953:AL3953,"NHD")+COUNTIF(H3953:AL3953,"PDD")+COUNTIF(H3953:AL3953,"B")+COUNTIF(H3953:AL3953,"HL")+COUNTIF(H3953:AL3953,"PH")+COUNTIF(H3953:AL3953,"BH")+COUNTIF(H3953:AL3953,"AL/BF")+COUNTIF(H3953:AL3953,"AL/BL")+COUNTIF(H3953:AL3953,"UL/BF")/2+COUNTIF(H3953:AL3953,"UL/BL")/2+COUNTIF(H3953:AL3953,"PH/F")/2+COUNTIF(H3953:AL3953,"PH/L")/2+COUNTIF(H3953:AL3953,"MD")+COUNTIF(H3953:AL3953,"PMD")+COUNTIF(H3953:AL3953,"PM")+COUNTIF(H3953:AL3953,"BM")</f>
        <v>25.5</v>
      </c>
      <c r="AU3953" s="255">
        <f>COUNTIF(H3953:AL3953,"P/DS")/2+COUNTIF(H3953:AL3953,"P/NS")/2+COUNTIF(H3953:AL3953,"IL")+COUNTIF(H3953:AL3953,"NL")+COUNTIF(H3953:AL3953,"UL")+COUNTIF(H3953:AL3953,"UL/DS")/2+COUNTIF(H3953:AL3953,"UL/NS")/2+COUNTIF(H3953:AL3953,"KT")+COUNTIF(H3953:AL3953,"UL/BF")/2+COUNTIF(H3953:AL3953,"UL/BL")/2+COUNTIF(H3953:AL3953,"PH/F")/2+COUNTIF(H3953:AL3953,"PH/L")/2+COUNTIF(H3953:AL3953,"NB")</f>
        <v>0.5</v>
      </c>
      <c r="AV3953" s="258">
        <f>COUNTIF(H3953:AL3953,"PN")+COUNTIF(H3953:AL3953,"TVD")+COUNTIF(H3953:AL3953,"PH")+COUNTIF(H3953:AL3953,"PM")+COUNTIF(H3953:AL3953,"PDD")-COUNTIFS(H3953:AL3953,"PN",H3960:AL3960,"&gt;=3")-COUNTIFS(H3953:AL3953,"PM",H3960:AL3960,"&gt;=3")</f>
        <v>0</v>
      </c>
      <c r="AW3953" s="258">
        <f>COUNTIF(H3953:AL3953,"NS")+COUNTIF(H3953:AL3953,"D")+COUNTIF(H3953:AL3953,"BH")+COUNTIF(H3953:AL3953,"NHD")+COUNTIF(H3953:AL3953,"BM")-COUNTIFS(H3953:AL3953,"NS",H3960:AL3960,"&gt;=3")-COUNTIFS(H3953:AL3953,"BH",H3960:AL3960,"&gt;=3")-COUNTIFS(H3953:AL3953,"BM",H3960:AL3960,"&gt;=3")</f>
        <v>0</v>
      </c>
      <c r="AX3953" s="255">
        <f>COUNTIF(H3953:AL3953,"AL")+COUNTIF(H3953:AL3953,"AL/DS")/2+COUNTIF(H3953:AL3953,"AL/NS")/2+COUNTIF(H3953:AL3953,"AL/BF")+COUNTIF(H3953:AL3953,"AL/BL")/2</f>
        <v>0.5</v>
      </c>
      <c r="AY3953" s="255">
        <f>COUNTIF(H3953:AL3953,"SL")</f>
        <v>0</v>
      </c>
      <c r="AZ3953" s="255">
        <f>COUNTIF(H3953:AL3953,"NH")</f>
        <v>1</v>
      </c>
      <c r="BA3953" s="255">
        <f>COUNTIF(H3953:AL3953,"HL")</f>
        <v>0</v>
      </c>
      <c r="BB3953" s="255">
        <f>COUNTIF(G3953:AL3953,"P/DS")/2+COUNTIF(G3953:AL3953,"P/NS")/2+COUNTIF(G3953:AL3953,"UL")+COUNTIF(G3953:AL3953,"UL/DS")/2+COUNTIF(G3953:AL3953,"UL/NS")/2+COUNTIF(G3953:AL3953,"UL/BL")/2+COUNTIF(G3953:AL3953,"UL/BF")/2+COUNTIF(G3953:AL3953,"PH/F")/2+COUNTIF(G3953:AL3953,"PH/L")/2</f>
        <v>0.5</v>
      </c>
      <c r="BC3953" s="255">
        <f>COUNTIF(H3953:AL3953,"NB")</f>
        <v>0</v>
      </c>
      <c r="BD3953" s="255">
        <f>COUNTIF(H3953:AL3953,"NL")</f>
        <v>0</v>
      </c>
      <c r="BE3953" s="255">
        <f>COUNTIF(H3953:AL3953,"IL")</f>
        <v>0</v>
      </c>
      <c r="BF3953" s="255">
        <f>COUNTIF(H3953:AL3953,"KT")</f>
        <v>0</v>
      </c>
      <c r="BG3953" s="255">
        <f>COUNTIF(H3953:AL3953,"L70")</f>
        <v>0</v>
      </c>
      <c r="BH3953" s="255">
        <f>COUNTIF(H3953:AL3953,"MD")</f>
        <v>0</v>
      </c>
      <c r="BI3953" s="255">
        <f>COUNTIF(H3953:AL3953,"PMD")</f>
        <v>0</v>
      </c>
      <c r="BJ3953" s="255">
        <f>COUNTIF(H3953:AL3953,"PM")</f>
        <v>0</v>
      </c>
      <c r="BK3953" s="255">
        <f>COUNTIF(H3953:AL3953,"BM")</f>
        <v>0</v>
      </c>
      <c r="BL3953" s="261">
        <f>SUMIF(H3953:AL3953,"PD",H3954:AL3954)+SUMIF(H3953:AL3953,"PN",H3954:AL3954)+SUMIF(H3953:AL3953,"P/DS",H3954:AL3954)+SUMIF(H3953:AL3953,"PN/F",H3954:AL3954)+SUMIF(H3953:AL3953,"PN/L",H3954:AL3954)+SUMIF(H3953:AL3953,"TV",H3954:AL3954)+SUMIF(H3953:AL3953,"TVD",H3954:AL3954)+SUMIF(H3953:AL3953,"PDD",H3954:AL3954)</f>
        <v>0</v>
      </c>
      <c r="BM3953" s="261">
        <f>SUMIF(H3953:AL3953,"PD",H3955:AL3955)+SUMIF(H3953:AL3953,"PN",H3955:AL3955)+SUMIF(H3953:AL3953,"P/DS",H3955:AL3955)+SUMIF(H3953:AL3953,"PN/F",H3955:AL3955)+SUMIF(H3953:AL3953,"PN/L",H3955:AL3955)+SUMIF(H3953:AL3953,"TV",H3955:AL3955)+SUMIF(H3953:AL3953,"TVD",H3955:AL3955)+SUMIF(H3953:AL3953,"PDD",H3955:AL3955)+SUMIF(H3953:AL3953,"PMD",H3955:AL3955)</f>
        <v>0</v>
      </c>
      <c r="BN3953" s="261">
        <f>SUMIF(H3953:AL3953,"PD",H3956:AL3956)+SUMIF(H3953:AL3953,"PN",H3956:AL3956)+SUMIF(H3953:AL3953,"P/DS",H3956:AL3956)+SUMIF(H3953:AL3953,"PN/F",H3956:AL3956)+SUMIF(H3953:AL3953,"PN/L",H3956:AL3956)+SUMIF(H3953:AL3953,"TV",H3956:AL3956)+SUMIF(H3953:AL3953,"TVD",H3956:AL3956)</f>
        <v>0</v>
      </c>
      <c r="BO3953" s="261">
        <f>SUMIF(H3953:AL3953,"PD",H3957:AL3957)+SUMIF(H3953:AL3953,"PN",H3957:AL3957)+SUMIF(H3953:AL3953,"P/DS",H3957:AL3957)+SUMIF(H3953:AL3953,"PN/F",H3957:AL3957)+SUMIF(H3953:AL3953,"PN/L",H3957:AL3957)+SUMIF(H3953:AL3953,"TV",H3957:AL3957)+SUMIF(H3953:AL3953,"TVD",H3957:AL3957)</f>
        <v>0</v>
      </c>
      <c r="BP3953" s="261">
        <f>SUMIF(H3953:AL3953,"PD",H3958:AL3958)+SUMIF(H3953:AL3953,"PN",H3958:AL3958)+SUMIF(H3953:AL3953,"P/DS",H3958:AL3958)+SUMIF(H3953:AL3953,"PN/F",H3958:AL3958)+SUMIF(H3953:AL3953,"PN/L",H3958:AL3958)+SUMIF(H3953:AL3953,"TV",H3958:AL3958)+SUMIF(H3953:AL3953,"TVD",H3958:AL3958)+SUMIF(H3953:AL3953,"PDD",H3958:AL3958)+SUMIF(H3953:AL3953,"PH",H3958:AL3958)+SUMIF(H3953:AL3953,"PM",H3958:AL3958)</f>
        <v>0</v>
      </c>
      <c r="BQ3953" s="261">
        <f>SUMIF(H3953:AL3953,"PD",H3959:AL3959)+SUMIF(H3953:AL3953,"PN",H3959:AL3959)+SUMIF(H3953:AL3953,"P/DS",H3959:AL3959)+SUMIF(H3953:AL3953,"PN/F",H3959:AL3959)+SUMIF(H3953:AL3953,"PN/L",H3959:AL3959)+SUMIF(H3953:AL3953,"TV",H3959:AL3959)+SUMIF(H3953:AL3953,"TVD",H3959:AL3959)+SUMIF(H3953:AL3953,"PDD",H3959:AL3959)+SUMIF(H3953:AL3953,"PH",H3959:AL3959)+SUMIF(H3953:AL3953,"PM",H3959:AL3959)</f>
        <v>0</v>
      </c>
      <c r="BR3953" s="269">
        <f>SUM(H3954:AL3954)-BL3953</f>
        <v>17</v>
      </c>
      <c r="BS3953" s="269">
        <f>SUM(H3955:AL3955)-BM3953</f>
        <v>10.5</v>
      </c>
      <c r="BT3953" s="269">
        <f>SUM(H3956:AL3956)-BN3953</f>
        <v>0</v>
      </c>
      <c r="BU3953" s="269">
        <f>SUM(H3957:AL3957)-BO3953</f>
        <v>0</v>
      </c>
      <c r="BV3953" s="269">
        <f>SUM(H3958:AL3958)-BP3953</f>
        <v>0</v>
      </c>
      <c r="BW3953" s="269">
        <f>SUM(H3959:AL3959)-BQ3953</f>
        <v>0</v>
      </c>
      <c r="BX3953" s="255">
        <f>SUMIF(H3953:AL3953,"PD",H3960:AL3960)+SUMIF(H3953:AL3953,"PN",H3960:AL3960)+SUMIF(H3953:AL3953,"P/DS",H3960:AL3960)+SUMIF(H3953:AL3953,"PN/F",H3960:AL3960)+SUMIF(H3953:AL3953,"PN/L",H3960:AL3960)</f>
        <v>0</v>
      </c>
      <c r="BY3953" s="255">
        <f>SUM(H3960:AL3960)-BX3953</f>
        <v>0.5</v>
      </c>
      <c r="BZ3953" s="255">
        <f t="shared" ref="BZ3953" si="1225">+SUM(BL3953:BW3960)</f>
        <v>27.5</v>
      </c>
      <c r="CA3953" s="266">
        <f>(COUNTIFS(H3953:AL3953,"PD",H3954:AL3954,"&gt;=2"))*0.5-IF(CN3953="VP",COUNTIFS($H$16:$AL$16,"SAT",H3953:AL3953,"PD",H3954:AL3954,"&gt;=2"))*0.5</f>
        <v>0</v>
      </c>
      <c r="CB3953" s="266">
        <f>(COUNTIFS(H3953:AL3953,"PN",H3955:AL3955,"&gt;=0.5",H3954:AL3954,"&gt;=1.5"))*0.5+COUNTIFS(H3953:AL3953,"PDD",H3955:AL3955,"&gt;=0.5",H3954:AL3954,"&gt;=1.5")*0.5</f>
        <v>0</v>
      </c>
      <c r="CC3953" s="273">
        <f>(COUNTIFS(H3953:AL3953,"TV",H3955:AL3955,"&gt;=10"))*0.5+(COUNTIFS(H3953:AL3953,"PMD",H3955:AL3955,"&gt;=2"))*0.5</f>
        <v>0</v>
      </c>
      <c r="CD3953" s="266">
        <f>(COUNTIFS(H3953:AL3953,"TVD",H3957:AL3957,"&gt;=6.5",H3955:AL3955,"&gt;=3.5"))*0.5</f>
        <v>0</v>
      </c>
      <c r="CE3953" s="266">
        <f>(COUNTIFS(H3953:AL3953,"PD",H3958:AL3958,"&gt;=10"))*0.5</f>
        <v>0</v>
      </c>
      <c r="CF3953" s="266">
        <f>(COUNTIFS(H3953:AL3953,"PDD",H3958:AL3958,"&gt;=3.5",H3959:AL3959,"&gt;=6.5")+COUNTIFS(H3953:AL3953,"PH",H3959:AL3959,"&gt;=0.5",H3958:AL3958,"&gt;=1.5")+COUNTIFS(H3953:AL3953,"PM",H3959:AL3959,"&gt;=0.5",H3958:AL3958,"&gt;=1.5"))*0.5</f>
        <v>0</v>
      </c>
      <c r="CG3953" s="266">
        <f>(COUNTIFS(H3953:AL3953,"DS",H3954:AL3954,"&gt;=2")+COUNTIFS(H3953:AL3953,"AL/DS",H3954:AL3954,"&gt;=2"))*0.5-IF(CN3953="VP",COUNTIFS($H$16:$AL$16,"SAT",H3953:AL3953,"DS",H3954:AL3954,"&gt;=2"))*0.5</f>
        <v>3</v>
      </c>
      <c r="CH3953" s="266">
        <f>(COUNTIFS(H3953:AL3953,"NS",H3955:AL3955,"&gt;=0.5",H3954:AL3954,"&gt;=1.5")+COUNTIFS(H3953:AL3953,"AL/NS",H3955:AL3955,"&gt;=0.5",H3954:AL3954,"&gt;=1.5")+COUNTIFS(H3953:AL3953,"NHD",H3955:AL3955,"&gt;=4.5",H3958:AL3958,"&gt;=2",H3954:AL3954,"&gt;=1.5"))*0.5</f>
        <v>0</v>
      </c>
      <c r="CI3953" s="266">
        <f>(COUNTIF(H3955:AL3955,"&gt;=10")+COUNTIFS(H3953:AL3953,"MD",H3955:AL3955,"&gt;=2")-COUNTIFS(H3953:AL3953,"TV",H3955:AL3955,"&gt;=10"))*0.5</f>
        <v>0.5</v>
      </c>
      <c r="CJ3953" s="266">
        <f>(COUNTIFS(H3953:AL3953,"D",H3957:AL3957,"&gt;=6.5",H3955:AL3955,"&gt;=3.5"))*0.5</f>
        <v>0</v>
      </c>
      <c r="CK3953" s="266">
        <f>(COUNTIF(H3958:AL3958,"&gt;=10")-COUNTIFS(H3953:AL3953,"PD",H3958:AL3958,"&gt;=10"))*0.5</f>
        <v>0</v>
      </c>
      <c r="CL3953" s="265">
        <f>(COUNTIFS(H3953:AL3953,"NHD",H3958:AL3958,"&gt;=3.5",H3959:AL3959,"&gt;=6.5")+COUNTIFS(H3953:AL3953,"BH",H3958:AL3958,"&gt;=1.5",H3959:AL3959,"&gt;=0.5")+COUNTIFS(H3953:AL3953,"BM",H3958:AL3958,"&gt;=1.5",H3959:AL3959,"&gt;=0.5")+COUNTIFS(H3953:AL3953,"D",H3958:AL3958,"&gt;=1.5",H3959:AL3959,"&gt;=0.5"))*0.5</f>
        <v>0</v>
      </c>
      <c r="CM3953" s="272"/>
      <c r="CN3953" s="264" t="s">
        <v>723</v>
      </c>
      <c r="CO3953" s="125">
        <f t="shared" ref="CO3953" si="1226">+AM3953+AN3953+AO3953+AP3953+AQ3953+AR3953+AS3953+AU3953+BG3953</f>
        <v>26</v>
      </c>
      <c r="CP3953" s="225">
        <f>+SUM(I3954:I3959)-I3960</f>
        <v>10.5</v>
      </c>
      <c r="CQ3953" s="225">
        <f>+SUM(J3954:J3959)-J3960</f>
        <v>2</v>
      </c>
      <c r="CR3953" s="225">
        <f>+SUM(K3954:K3959)-K3960</f>
        <v>0</v>
      </c>
      <c r="CS3953" s="90"/>
      <c r="CT3953" s="90"/>
      <c r="CU3953" s="90"/>
      <c r="CV3953" s="90"/>
      <c r="CW3953" s="90"/>
      <c r="CX3953" s="90"/>
      <c r="CY3953" s="90"/>
      <c r="CZ3953" s="90"/>
      <c r="DA3953" s="90"/>
      <c r="DB3953" s="70"/>
      <c r="DC3953" s="70"/>
      <c r="DD3953" s="70"/>
      <c r="DE3953" s="70"/>
      <c r="DF3953" s="70"/>
      <c r="DG3953" s="70"/>
      <c r="DH3953" s="70"/>
      <c r="DI3953" s="70"/>
      <c r="DJ3953" s="70"/>
      <c r="DK3953" s="70"/>
      <c r="DL3953" s="70"/>
      <c r="DM3953" s="70"/>
      <c r="DN3953" s="70"/>
    </row>
    <row r="3954" spans="1:118" ht="15" customHeight="1">
      <c r="A3954" s="228"/>
      <c r="B3954" s="548"/>
      <c r="C3954" s="515"/>
      <c r="D3954" s="237"/>
      <c r="E3954" s="237"/>
      <c r="F3954" s="242" t="s">
        <v>82</v>
      </c>
      <c r="G3954" s="71">
        <v>1.5</v>
      </c>
      <c r="H3954" s="83"/>
      <c r="I3954" s="83"/>
      <c r="J3954" s="83">
        <v>2</v>
      </c>
      <c r="K3954" s="83"/>
      <c r="L3954" s="83">
        <v>2.5</v>
      </c>
      <c r="M3954" s="83"/>
      <c r="N3954" s="83">
        <v>2.5</v>
      </c>
      <c r="O3954" s="83"/>
      <c r="P3954" s="83">
        <v>2.5</v>
      </c>
      <c r="Q3954" s="83"/>
      <c r="R3954" s="83">
        <v>2.5</v>
      </c>
      <c r="S3954" s="83">
        <v>2.5</v>
      </c>
      <c r="T3954" s="83">
        <v>1.5</v>
      </c>
      <c r="U3954" s="83"/>
      <c r="V3954" s="83"/>
      <c r="W3954" s="83"/>
      <c r="X3954" s="83"/>
      <c r="Y3954" s="83"/>
      <c r="Z3954" s="83"/>
      <c r="AA3954" s="83"/>
      <c r="AB3954" s="83"/>
      <c r="AC3954" s="79"/>
      <c r="AD3954" s="79"/>
      <c r="AE3954" s="79"/>
      <c r="AF3954" s="79"/>
      <c r="AG3954" s="79"/>
      <c r="AH3954" s="79">
        <v>1</v>
      </c>
      <c r="AI3954" s="79"/>
      <c r="AJ3954" s="79"/>
      <c r="AK3954" s="79"/>
      <c r="AL3954" s="79"/>
      <c r="AM3954" s="240"/>
      <c r="AN3954" s="240"/>
      <c r="AO3954" s="240"/>
      <c r="AP3954" s="240"/>
      <c r="AQ3954" s="240"/>
      <c r="AR3954" s="240"/>
      <c r="AS3954" s="240"/>
      <c r="AT3954" s="256"/>
      <c r="AU3954" s="256"/>
      <c r="AV3954" s="259"/>
      <c r="AW3954" s="259"/>
      <c r="AX3954" s="256"/>
      <c r="AY3954" s="256"/>
      <c r="AZ3954" s="256"/>
      <c r="BA3954" s="256"/>
      <c r="BB3954" s="256"/>
      <c r="BC3954" s="256"/>
      <c r="BD3954" s="256"/>
      <c r="BE3954" s="256"/>
      <c r="BF3954" s="256"/>
      <c r="BG3954" s="256"/>
      <c r="BH3954" s="256"/>
      <c r="BI3954" s="256"/>
      <c r="BJ3954" s="256"/>
      <c r="BK3954" s="256"/>
      <c r="BL3954" s="262"/>
      <c r="BM3954" s="262"/>
      <c r="BN3954" s="262"/>
      <c r="BO3954" s="262"/>
      <c r="BP3954" s="262"/>
      <c r="BQ3954" s="262"/>
      <c r="BR3954" s="270"/>
      <c r="BS3954" s="270"/>
      <c r="BT3954" s="270"/>
      <c r="BU3954" s="270"/>
      <c r="BV3954" s="270"/>
      <c r="BW3954" s="270"/>
      <c r="BX3954" s="256"/>
      <c r="BY3954" s="256"/>
      <c r="BZ3954" s="256"/>
      <c r="CA3954" s="267"/>
      <c r="CB3954" s="267"/>
      <c r="CC3954" s="274"/>
      <c r="CD3954" s="267"/>
      <c r="CE3954" s="267"/>
      <c r="CF3954" s="267"/>
      <c r="CG3954" s="267"/>
      <c r="CH3954" s="267"/>
      <c r="CI3954" s="267"/>
      <c r="CJ3954" s="267"/>
      <c r="CK3954" s="267"/>
      <c r="CL3954" s="265"/>
      <c r="CM3954" s="272"/>
      <c r="CN3954" s="264"/>
      <c r="CO3954" s="125"/>
      <c r="CP3954" s="226"/>
      <c r="CQ3954" s="226"/>
      <c r="CR3954" s="226"/>
      <c r="CS3954" s="90"/>
      <c r="CT3954" s="90"/>
      <c r="CU3954" s="90"/>
      <c r="CV3954" s="90"/>
      <c r="CW3954" s="90"/>
      <c r="CX3954" s="90"/>
      <c r="CY3954" s="90"/>
      <c r="CZ3954" s="90"/>
      <c r="DA3954" s="90"/>
      <c r="DB3954" s="70"/>
      <c r="DC3954" s="70"/>
      <c r="DD3954" s="70"/>
      <c r="DE3954" s="70"/>
      <c r="DF3954" s="70"/>
      <c r="DG3954" s="70"/>
      <c r="DH3954" s="70"/>
      <c r="DI3954" s="70"/>
      <c r="DJ3954" s="70"/>
      <c r="DK3954" s="70"/>
      <c r="DL3954" s="70"/>
      <c r="DM3954" s="70"/>
      <c r="DN3954" s="70"/>
    </row>
    <row r="3955" spans="1:118">
      <c r="A3955" s="228"/>
      <c r="B3955" s="548"/>
      <c r="C3955" s="515"/>
      <c r="D3955" s="237"/>
      <c r="E3955" s="237"/>
      <c r="F3955" s="243"/>
      <c r="G3955" s="72">
        <v>2</v>
      </c>
      <c r="H3955" s="84"/>
      <c r="I3955" s="84">
        <v>10.5</v>
      </c>
      <c r="J3955" s="84"/>
      <c r="K3955" s="84"/>
      <c r="L3955" s="84"/>
      <c r="M3955" s="84"/>
      <c r="N3955" s="84"/>
      <c r="O3955" s="84"/>
      <c r="P3955" s="84"/>
      <c r="Q3955" s="84"/>
      <c r="R3955" s="84"/>
      <c r="S3955" s="84"/>
      <c r="T3955" s="84"/>
      <c r="U3955" s="84"/>
      <c r="V3955" s="84"/>
      <c r="W3955" s="84"/>
      <c r="X3955" s="84"/>
      <c r="Y3955" s="84"/>
      <c r="Z3955" s="84"/>
      <c r="AA3955" s="84"/>
      <c r="AB3955" s="84"/>
      <c r="AC3955" s="80"/>
      <c r="AD3955" s="80"/>
      <c r="AE3955" s="80"/>
      <c r="AF3955" s="80"/>
      <c r="AG3955" s="80"/>
      <c r="AH3955" s="80"/>
      <c r="AI3955" s="80"/>
      <c r="AJ3955" s="80"/>
      <c r="AK3955" s="80"/>
      <c r="AL3955" s="80"/>
      <c r="AM3955" s="240"/>
      <c r="AN3955" s="240"/>
      <c r="AO3955" s="240"/>
      <c r="AP3955" s="240"/>
      <c r="AQ3955" s="240"/>
      <c r="AR3955" s="240"/>
      <c r="AS3955" s="240"/>
      <c r="AT3955" s="256"/>
      <c r="AU3955" s="256"/>
      <c r="AV3955" s="259"/>
      <c r="AW3955" s="259"/>
      <c r="AX3955" s="256"/>
      <c r="AY3955" s="256"/>
      <c r="AZ3955" s="256"/>
      <c r="BA3955" s="256"/>
      <c r="BB3955" s="256"/>
      <c r="BC3955" s="256"/>
      <c r="BD3955" s="256"/>
      <c r="BE3955" s="256"/>
      <c r="BF3955" s="256"/>
      <c r="BG3955" s="256"/>
      <c r="BH3955" s="256"/>
      <c r="BI3955" s="256"/>
      <c r="BJ3955" s="256"/>
      <c r="BK3955" s="256"/>
      <c r="BL3955" s="262"/>
      <c r="BM3955" s="262"/>
      <c r="BN3955" s="262"/>
      <c r="BO3955" s="262"/>
      <c r="BP3955" s="262"/>
      <c r="BQ3955" s="262"/>
      <c r="BR3955" s="270"/>
      <c r="BS3955" s="270"/>
      <c r="BT3955" s="270"/>
      <c r="BU3955" s="270"/>
      <c r="BV3955" s="270"/>
      <c r="BW3955" s="270"/>
      <c r="BX3955" s="256"/>
      <c r="BY3955" s="256"/>
      <c r="BZ3955" s="256"/>
      <c r="CA3955" s="267"/>
      <c r="CB3955" s="267"/>
      <c r="CC3955" s="274"/>
      <c r="CD3955" s="267"/>
      <c r="CE3955" s="267"/>
      <c r="CF3955" s="267"/>
      <c r="CG3955" s="267"/>
      <c r="CH3955" s="267"/>
      <c r="CI3955" s="267"/>
      <c r="CJ3955" s="267"/>
      <c r="CK3955" s="267"/>
      <c r="CL3955" s="265"/>
      <c r="CM3955" s="272"/>
      <c r="CN3955" s="264"/>
      <c r="CO3955" s="125"/>
      <c r="CP3955" s="226"/>
      <c r="CQ3955" s="226"/>
      <c r="CR3955" s="226"/>
      <c r="CS3955" s="90"/>
      <c r="CT3955" s="90"/>
      <c r="CU3955" s="90"/>
      <c r="CV3955" s="90"/>
      <c r="CW3955" s="90"/>
      <c r="CX3955" s="90"/>
      <c r="CY3955" s="90"/>
      <c r="CZ3955" s="90"/>
      <c r="DA3955" s="90"/>
      <c r="DB3955" s="70"/>
      <c r="DC3955" s="70"/>
      <c r="DD3955" s="70"/>
      <c r="DE3955" s="70"/>
      <c r="DF3955" s="70"/>
      <c r="DG3955" s="70"/>
      <c r="DH3955" s="70"/>
      <c r="DI3955" s="70"/>
      <c r="DJ3955" s="70"/>
      <c r="DK3955" s="70"/>
      <c r="DL3955" s="70"/>
      <c r="DM3955" s="70"/>
      <c r="DN3955" s="70"/>
    </row>
    <row r="3956" spans="1:118">
      <c r="A3956" s="228"/>
      <c r="B3956" s="548"/>
      <c r="C3956" s="515"/>
      <c r="D3956" s="237"/>
      <c r="E3956" s="237"/>
      <c r="F3956" s="243"/>
      <c r="G3956" s="72">
        <v>2.1</v>
      </c>
      <c r="H3956" s="84"/>
      <c r="I3956" s="84"/>
      <c r="J3956" s="84"/>
      <c r="K3956" s="84"/>
      <c r="L3956" s="84"/>
      <c r="M3956" s="84"/>
      <c r="N3956" s="84"/>
      <c r="O3956" s="84"/>
      <c r="P3956" s="84"/>
      <c r="Q3956" s="84"/>
      <c r="R3956" s="84"/>
      <c r="S3956" s="84"/>
      <c r="T3956" s="84"/>
      <c r="U3956" s="84"/>
      <c r="V3956" s="84"/>
      <c r="W3956" s="84"/>
      <c r="X3956" s="84"/>
      <c r="Y3956" s="84"/>
      <c r="Z3956" s="84"/>
      <c r="AA3956" s="84"/>
      <c r="AB3956" s="84"/>
      <c r="AC3956" s="80"/>
      <c r="AD3956" s="80"/>
      <c r="AE3956" s="80"/>
      <c r="AF3956" s="80"/>
      <c r="AG3956" s="80"/>
      <c r="AH3956" s="80"/>
      <c r="AI3956" s="80"/>
      <c r="AJ3956" s="80"/>
      <c r="AK3956" s="80"/>
      <c r="AL3956" s="80"/>
      <c r="AM3956" s="240"/>
      <c r="AN3956" s="240"/>
      <c r="AO3956" s="240"/>
      <c r="AP3956" s="240"/>
      <c r="AQ3956" s="240"/>
      <c r="AR3956" s="240"/>
      <c r="AS3956" s="240"/>
      <c r="AT3956" s="256"/>
      <c r="AU3956" s="256"/>
      <c r="AV3956" s="259"/>
      <c r="AW3956" s="259"/>
      <c r="AX3956" s="256"/>
      <c r="AY3956" s="256"/>
      <c r="AZ3956" s="256"/>
      <c r="BA3956" s="256"/>
      <c r="BB3956" s="256"/>
      <c r="BC3956" s="256"/>
      <c r="BD3956" s="256"/>
      <c r="BE3956" s="256"/>
      <c r="BF3956" s="256"/>
      <c r="BG3956" s="256"/>
      <c r="BH3956" s="256"/>
      <c r="BI3956" s="256"/>
      <c r="BJ3956" s="256"/>
      <c r="BK3956" s="256"/>
      <c r="BL3956" s="262"/>
      <c r="BM3956" s="262"/>
      <c r="BN3956" s="262"/>
      <c r="BO3956" s="262"/>
      <c r="BP3956" s="262"/>
      <c r="BQ3956" s="262"/>
      <c r="BR3956" s="270"/>
      <c r="BS3956" s="270"/>
      <c r="BT3956" s="270"/>
      <c r="BU3956" s="270"/>
      <c r="BV3956" s="270"/>
      <c r="BW3956" s="270"/>
      <c r="BX3956" s="256"/>
      <c r="BY3956" s="256"/>
      <c r="BZ3956" s="256"/>
      <c r="CA3956" s="267"/>
      <c r="CB3956" s="267"/>
      <c r="CC3956" s="274"/>
      <c r="CD3956" s="267"/>
      <c r="CE3956" s="267"/>
      <c r="CF3956" s="267"/>
      <c r="CG3956" s="267"/>
      <c r="CH3956" s="267"/>
      <c r="CI3956" s="267"/>
      <c r="CJ3956" s="267"/>
      <c r="CK3956" s="267"/>
      <c r="CL3956" s="265"/>
      <c r="CM3956" s="272"/>
      <c r="CN3956" s="264"/>
      <c r="CO3956" s="125"/>
      <c r="CP3956" s="226"/>
      <c r="CQ3956" s="226"/>
      <c r="CR3956" s="226"/>
      <c r="CS3956" s="90"/>
      <c r="CT3956" s="90"/>
      <c r="CU3956" s="90"/>
      <c r="CV3956" s="90"/>
      <c r="CW3956" s="90"/>
      <c r="CX3956" s="90"/>
      <c r="CY3956" s="90"/>
      <c r="CZ3956" s="90"/>
      <c r="DA3956" s="90"/>
      <c r="DB3956" s="70"/>
      <c r="DC3956" s="70"/>
      <c r="DD3956" s="70"/>
      <c r="DE3956" s="70"/>
      <c r="DF3956" s="70"/>
      <c r="DG3956" s="70"/>
      <c r="DH3956" s="70"/>
      <c r="DI3956" s="70"/>
      <c r="DJ3956" s="70"/>
      <c r="DK3956" s="70"/>
      <c r="DL3956" s="70"/>
      <c r="DM3956" s="70"/>
      <c r="DN3956" s="70"/>
    </row>
    <row r="3957" spans="1:118">
      <c r="A3957" s="228"/>
      <c r="B3957" s="548"/>
      <c r="C3957" s="515"/>
      <c r="D3957" s="237"/>
      <c r="E3957" s="237"/>
      <c r="F3957" s="243"/>
      <c r="G3957" s="72">
        <v>2.7</v>
      </c>
      <c r="H3957" s="84"/>
      <c r="I3957" s="84"/>
      <c r="J3957" s="84"/>
      <c r="K3957" s="84"/>
      <c r="L3957" s="84"/>
      <c r="M3957" s="84"/>
      <c r="N3957" s="84"/>
      <c r="O3957" s="84"/>
      <c r="P3957" s="84"/>
      <c r="Q3957" s="84"/>
      <c r="R3957" s="84"/>
      <c r="S3957" s="84"/>
      <c r="T3957" s="84"/>
      <c r="U3957" s="84"/>
      <c r="V3957" s="84"/>
      <c r="W3957" s="84"/>
      <c r="X3957" s="84"/>
      <c r="Y3957" s="84"/>
      <c r="Z3957" s="84"/>
      <c r="AA3957" s="84"/>
      <c r="AB3957" s="84"/>
      <c r="AC3957" s="80"/>
      <c r="AD3957" s="80"/>
      <c r="AE3957" s="80"/>
      <c r="AF3957" s="80"/>
      <c r="AG3957" s="80"/>
      <c r="AH3957" s="80"/>
      <c r="AI3957" s="80"/>
      <c r="AJ3957" s="80"/>
      <c r="AK3957" s="80"/>
      <c r="AL3957" s="80"/>
      <c r="AM3957" s="240"/>
      <c r="AN3957" s="240"/>
      <c r="AO3957" s="240"/>
      <c r="AP3957" s="240"/>
      <c r="AQ3957" s="240"/>
      <c r="AR3957" s="240"/>
      <c r="AS3957" s="240"/>
      <c r="AT3957" s="256"/>
      <c r="AU3957" s="256"/>
      <c r="AV3957" s="259"/>
      <c r="AW3957" s="259"/>
      <c r="AX3957" s="256"/>
      <c r="AY3957" s="256"/>
      <c r="AZ3957" s="256"/>
      <c r="BA3957" s="256"/>
      <c r="BB3957" s="256"/>
      <c r="BC3957" s="256"/>
      <c r="BD3957" s="256"/>
      <c r="BE3957" s="256"/>
      <c r="BF3957" s="256"/>
      <c r="BG3957" s="256"/>
      <c r="BH3957" s="256"/>
      <c r="BI3957" s="256"/>
      <c r="BJ3957" s="256"/>
      <c r="BK3957" s="256"/>
      <c r="BL3957" s="262"/>
      <c r="BM3957" s="262"/>
      <c r="BN3957" s="262"/>
      <c r="BO3957" s="262"/>
      <c r="BP3957" s="262"/>
      <c r="BQ3957" s="262"/>
      <c r="BR3957" s="270"/>
      <c r="BS3957" s="270"/>
      <c r="BT3957" s="270"/>
      <c r="BU3957" s="270"/>
      <c r="BV3957" s="270"/>
      <c r="BW3957" s="270"/>
      <c r="BX3957" s="256"/>
      <c r="BY3957" s="256"/>
      <c r="BZ3957" s="256"/>
      <c r="CA3957" s="267"/>
      <c r="CB3957" s="267"/>
      <c r="CC3957" s="274"/>
      <c r="CD3957" s="267"/>
      <c r="CE3957" s="267"/>
      <c r="CF3957" s="267"/>
      <c r="CG3957" s="267"/>
      <c r="CH3957" s="267"/>
      <c r="CI3957" s="267"/>
      <c r="CJ3957" s="267"/>
      <c r="CK3957" s="267"/>
      <c r="CL3957" s="265"/>
      <c r="CM3957" s="272"/>
      <c r="CN3957" s="264"/>
      <c r="CO3957" s="125"/>
      <c r="CP3957" s="226"/>
      <c r="CQ3957" s="226"/>
      <c r="CR3957" s="226"/>
      <c r="CS3957" s="90"/>
      <c r="CT3957" s="90"/>
      <c r="CU3957" s="90"/>
      <c r="CV3957" s="90"/>
      <c r="CW3957" s="90"/>
      <c r="CX3957" s="90"/>
      <c r="CY3957" s="90"/>
      <c r="CZ3957" s="90"/>
      <c r="DA3957" s="90"/>
      <c r="DB3957" s="70"/>
      <c r="DC3957" s="70"/>
      <c r="DD3957" s="70"/>
      <c r="DE3957" s="70"/>
      <c r="DF3957" s="70"/>
      <c r="DG3957" s="70"/>
      <c r="DH3957" s="70"/>
      <c r="DI3957" s="70"/>
      <c r="DJ3957" s="70"/>
      <c r="DK3957" s="70"/>
      <c r="DL3957" s="70"/>
      <c r="DM3957" s="70"/>
      <c r="DN3957" s="70"/>
    </row>
    <row r="3958" spans="1:118">
      <c r="A3958" s="228"/>
      <c r="B3958" s="548"/>
      <c r="C3958" s="515"/>
      <c r="D3958" s="237"/>
      <c r="E3958" s="237"/>
      <c r="F3958" s="243"/>
      <c r="G3958" s="72">
        <v>3</v>
      </c>
      <c r="H3958" s="84"/>
      <c r="I3958" s="84"/>
      <c r="J3958" s="84"/>
      <c r="K3958" s="84"/>
      <c r="L3958" s="84"/>
      <c r="M3958" s="84"/>
      <c r="N3958" s="84"/>
      <c r="O3958" s="84"/>
      <c r="P3958" s="84"/>
      <c r="Q3958" s="84"/>
      <c r="R3958" s="84"/>
      <c r="S3958" s="84"/>
      <c r="T3958" s="84"/>
      <c r="U3958" s="84"/>
      <c r="V3958" s="84"/>
      <c r="W3958" s="84"/>
      <c r="X3958" s="84"/>
      <c r="Y3958" s="84"/>
      <c r="Z3958" s="84"/>
      <c r="AA3958" s="84"/>
      <c r="AB3958" s="84"/>
      <c r="AC3958" s="80"/>
      <c r="AD3958" s="80"/>
      <c r="AE3958" s="80"/>
      <c r="AF3958" s="80"/>
      <c r="AG3958" s="80"/>
      <c r="AH3958" s="80"/>
      <c r="AI3958" s="80"/>
      <c r="AJ3958" s="80"/>
      <c r="AK3958" s="80"/>
      <c r="AL3958" s="80"/>
      <c r="AM3958" s="240"/>
      <c r="AN3958" s="240"/>
      <c r="AO3958" s="240"/>
      <c r="AP3958" s="240"/>
      <c r="AQ3958" s="240"/>
      <c r="AR3958" s="240"/>
      <c r="AS3958" s="240"/>
      <c r="AT3958" s="256"/>
      <c r="AU3958" s="256"/>
      <c r="AV3958" s="259"/>
      <c r="AW3958" s="259"/>
      <c r="AX3958" s="256"/>
      <c r="AY3958" s="256"/>
      <c r="AZ3958" s="256"/>
      <c r="BA3958" s="256"/>
      <c r="BB3958" s="256"/>
      <c r="BC3958" s="256"/>
      <c r="BD3958" s="256"/>
      <c r="BE3958" s="256"/>
      <c r="BF3958" s="256"/>
      <c r="BG3958" s="256"/>
      <c r="BH3958" s="256"/>
      <c r="BI3958" s="256"/>
      <c r="BJ3958" s="256"/>
      <c r="BK3958" s="256"/>
      <c r="BL3958" s="262"/>
      <c r="BM3958" s="262"/>
      <c r="BN3958" s="262"/>
      <c r="BO3958" s="262"/>
      <c r="BP3958" s="262"/>
      <c r="BQ3958" s="262"/>
      <c r="BR3958" s="270"/>
      <c r="BS3958" s="270"/>
      <c r="BT3958" s="270"/>
      <c r="BU3958" s="270"/>
      <c r="BV3958" s="270"/>
      <c r="BW3958" s="270"/>
      <c r="BX3958" s="256"/>
      <c r="BY3958" s="256"/>
      <c r="BZ3958" s="256"/>
      <c r="CA3958" s="267"/>
      <c r="CB3958" s="267"/>
      <c r="CC3958" s="274"/>
      <c r="CD3958" s="267"/>
      <c r="CE3958" s="267"/>
      <c r="CF3958" s="267"/>
      <c r="CG3958" s="267"/>
      <c r="CH3958" s="267"/>
      <c r="CI3958" s="267"/>
      <c r="CJ3958" s="267"/>
      <c r="CK3958" s="267"/>
      <c r="CL3958" s="265"/>
      <c r="CM3958" s="272"/>
      <c r="CN3958" s="264"/>
      <c r="CO3958" s="125"/>
      <c r="CP3958" s="226"/>
      <c r="CQ3958" s="226"/>
      <c r="CR3958" s="226"/>
      <c r="CS3958" s="90"/>
      <c r="CT3958" s="90"/>
      <c r="CU3958" s="90"/>
      <c r="CV3958" s="90"/>
      <c r="CW3958" s="90"/>
      <c r="CX3958" s="90"/>
      <c r="CY3958" s="90"/>
      <c r="CZ3958" s="90"/>
      <c r="DA3958" s="90"/>
      <c r="DB3958" s="70"/>
      <c r="DC3958" s="70"/>
      <c r="DD3958" s="70"/>
      <c r="DE3958" s="70"/>
      <c r="DF3958" s="70"/>
      <c r="DG3958" s="70"/>
      <c r="DH3958" s="70"/>
      <c r="DI3958" s="70"/>
      <c r="DJ3958" s="70"/>
      <c r="DK3958" s="70"/>
      <c r="DL3958" s="70"/>
      <c r="DM3958" s="70"/>
      <c r="DN3958" s="70"/>
    </row>
    <row r="3959" spans="1:118">
      <c r="A3959" s="228"/>
      <c r="B3959" s="548"/>
      <c r="C3959" s="515"/>
      <c r="D3959" s="237"/>
      <c r="E3959" s="237"/>
      <c r="F3959" s="244"/>
      <c r="G3959" s="73">
        <v>3.9</v>
      </c>
      <c r="H3959" s="85"/>
      <c r="I3959" s="85"/>
      <c r="J3959" s="85"/>
      <c r="K3959" s="85"/>
      <c r="L3959" s="85"/>
      <c r="M3959" s="85"/>
      <c r="N3959" s="85"/>
      <c r="O3959" s="85"/>
      <c r="P3959" s="85"/>
      <c r="Q3959" s="85"/>
      <c r="R3959" s="85"/>
      <c r="S3959" s="85"/>
      <c r="T3959" s="85"/>
      <c r="U3959" s="85"/>
      <c r="V3959" s="85"/>
      <c r="W3959" s="85"/>
      <c r="X3959" s="85"/>
      <c r="Y3959" s="85"/>
      <c r="Z3959" s="85"/>
      <c r="AA3959" s="85"/>
      <c r="AB3959" s="85"/>
      <c r="AC3959" s="81"/>
      <c r="AD3959" s="81"/>
      <c r="AE3959" s="81"/>
      <c r="AF3959" s="81"/>
      <c r="AG3959" s="81"/>
      <c r="AH3959" s="81"/>
      <c r="AI3959" s="81"/>
      <c r="AJ3959" s="81"/>
      <c r="AK3959" s="81"/>
      <c r="AL3959" s="81"/>
      <c r="AM3959" s="240"/>
      <c r="AN3959" s="240"/>
      <c r="AO3959" s="240"/>
      <c r="AP3959" s="240"/>
      <c r="AQ3959" s="240"/>
      <c r="AR3959" s="240"/>
      <c r="AS3959" s="240"/>
      <c r="AT3959" s="256"/>
      <c r="AU3959" s="256"/>
      <c r="AV3959" s="259"/>
      <c r="AW3959" s="259"/>
      <c r="AX3959" s="256"/>
      <c r="AY3959" s="256"/>
      <c r="AZ3959" s="256"/>
      <c r="BA3959" s="256"/>
      <c r="BB3959" s="256"/>
      <c r="BC3959" s="256"/>
      <c r="BD3959" s="256"/>
      <c r="BE3959" s="256"/>
      <c r="BF3959" s="256"/>
      <c r="BG3959" s="256"/>
      <c r="BH3959" s="256"/>
      <c r="BI3959" s="256"/>
      <c r="BJ3959" s="256"/>
      <c r="BK3959" s="256"/>
      <c r="BL3959" s="262"/>
      <c r="BM3959" s="262"/>
      <c r="BN3959" s="262"/>
      <c r="BO3959" s="262"/>
      <c r="BP3959" s="262"/>
      <c r="BQ3959" s="262"/>
      <c r="BR3959" s="270"/>
      <c r="BS3959" s="270"/>
      <c r="BT3959" s="270"/>
      <c r="BU3959" s="270"/>
      <c r="BV3959" s="270"/>
      <c r="BW3959" s="270"/>
      <c r="BX3959" s="256"/>
      <c r="BY3959" s="256"/>
      <c r="BZ3959" s="256"/>
      <c r="CA3959" s="267"/>
      <c r="CB3959" s="267"/>
      <c r="CC3959" s="274"/>
      <c r="CD3959" s="267"/>
      <c r="CE3959" s="267"/>
      <c r="CF3959" s="267"/>
      <c r="CG3959" s="267"/>
      <c r="CH3959" s="267"/>
      <c r="CI3959" s="267"/>
      <c r="CJ3959" s="267"/>
      <c r="CK3959" s="267"/>
      <c r="CL3959" s="265"/>
      <c r="CM3959" s="272"/>
      <c r="CN3959" s="264"/>
      <c r="CO3959" s="125"/>
      <c r="CP3959" s="226"/>
      <c r="CQ3959" s="226"/>
      <c r="CR3959" s="226"/>
      <c r="CS3959" s="90"/>
      <c r="CT3959" s="90"/>
      <c r="CU3959" s="90"/>
      <c r="CV3959" s="90"/>
      <c r="CW3959" s="90"/>
      <c r="CX3959" s="90"/>
      <c r="CY3959" s="90"/>
      <c r="CZ3959" s="90"/>
      <c r="DA3959" s="90"/>
      <c r="DB3959" s="70"/>
      <c r="DC3959" s="70"/>
      <c r="DD3959" s="70"/>
      <c r="DE3959" s="70"/>
      <c r="DF3959" s="70"/>
      <c r="DG3959" s="70"/>
      <c r="DH3959" s="70"/>
      <c r="DI3959" s="70"/>
      <c r="DJ3959" s="70"/>
      <c r="DK3959" s="70"/>
      <c r="DL3959" s="70"/>
      <c r="DM3959" s="70"/>
      <c r="DN3959" s="70"/>
    </row>
    <row r="3960" spans="1:118">
      <c r="A3960" s="229"/>
      <c r="B3960" s="549"/>
      <c r="C3960" s="516"/>
      <c r="D3960" s="238"/>
      <c r="E3960" s="238"/>
      <c r="F3960" s="245" t="s">
        <v>83</v>
      </c>
      <c r="G3960" s="246"/>
      <c r="H3960" s="82"/>
      <c r="I3960" s="82"/>
      <c r="J3960" s="82"/>
      <c r="K3960" s="82"/>
      <c r="L3960" s="82"/>
      <c r="M3960" s="82"/>
      <c r="N3960" s="82"/>
      <c r="O3960" s="82"/>
      <c r="P3960" s="82"/>
      <c r="Q3960" s="82"/>
      <c r="R3960" s="82"/>
      <c r="S3960" s="82"/>
      <c r="T3960" s="82"/>
      <c r="U3960" s="82"/>
      <c r="V3960" s="82"/>
      <c r="W3960" s="82"/>
      <c r="X3960" s="82"/>
      <c r="Y3960" s="82"/>
      <c r="Z3960" s="82"/>
      <c r="AA3960" s="82"/>
      <c r="AB3960" s="82"/>
      <c r="AC3960" s="35"/>
      <c r="AD3960" s="35"/>
      <c r="AE3960" s="35">
        <v>0.5</v>
      </c>
      <c r="AF3960" s="35"/>
      <c r="AG3960" s="35"/>
      <c r="AH3960" s="35"/>
      <c r="AI3960" s="35"/>
      <c r="AJ3960" s="35"/>
      <c r="AK3960" s="35"/>
      <c r="AL3960" s="35"/>
      <c r="AM3960" s="241"/>
      <c r="AN3960" s="241"/>
      <c r="AO3960" s="241"/>
      <c r="AP3960" s="241"/>
      <c r="AQ3960" s="241"/>
      <c r="AR3960" s="241"/>
      <c r="AS3960" s="241"/>
      <c r="AT3960" s="257"/>
      <c r="AU3960" s="257"/>
      <c r="AV3960" s="260"/>
      <c r="AW3960" s="260"/>
      <c r="AX3960" s="257"/>
      <c r="AY3960" s="257"/>
      <c r="AZ3960" s="257"/>
      <c r="BA3960" s="257"/>
      <c r="BB3960" s="257"/>
      <c r="BC3960" s="257"/>
      <c r="BD3960" s="257"/>
      <c r="BE3960" s="257"/>
      <c r="BF3960" s="257"/>
      <c r="BG3960" s="257"/>
      <c r="BH3960" s="257"/>
      <c r="BI3960" s="257"/>
      <c r="BJ3960" s="257"/>
      <c r="BK3960" s="257"/>
      <c r="BL3960" s="263"/>
      <c r="BM3960" s="263"/>
      <c r="BN3960" s="263"/>
      <c r="BO3960" s="263"/>
      <c r="BP3960" s="263"/>
      <c r="BQ3960" s="263"/>
      <c r="BR3960" s="271"/>
      <c r="BS3960" s="271"/>
      <c r="BT3960" s="271"/>
      <c r="BU3960" s="271"/>
      <c r="BV3960" s="271"/>
      <c r="BW3960" s="271"/>
      <c r="BX3960" s="257"/>
      <c r="BY3960" s="257"/>
      <c r="BZ3960" s="257"/>
      <c r="CA3960" s="268"/>
      <c r="CB3960" s="268"/>
      <c r="CC3960" s="275"/>
      <c r="CD3960" s="268"/>
      <c r="CE3960" s="268"/>
      <c r="CF3960" s="268"/>
      <c r="CG3960" s="268"/>
      <c r="CH3960" s="268"/>
      <c r="CI3960" s="268"/>
      <c r="CJ3960" s="268"/>
      <c r="CK3960" s="268"/>
      <c r="CL3960" s="265"/>
      <c r="CM3960" s="272"/>
      <c r="CN3960" s="264"/>
      <c r="CO3960" s="125"/>
      <c r="CP3960" s="226"/>
      <c r="CQ3960" s="226"/>
      <c r="CR3960" s="226"/>
      <c r="CS3960" s="90"/>
      <c r="CT3960" s="90"/>
      <c r="CU3960" s="90"/>
      <c r="CV3960" s="90"/>
      <c r="CW3960" s="90"/>
      <c r="CX3960" s="90"/>
      <c r="CY3960" s="90"/>
      <c r="CZ3960" s="90"/>
      <c r="DA3960" s="90"/>
      <c r="DB3960" s="70"/>
      <c r="DC3960" s="70"/>
      <c r="DD3960" s="70"/>
      <c r="DE3960" s="70"/>
      <c r="DF3960" s="70"/>
      <c r="DG3960" s="70"/>
      <c r="DH3960" s="70"/>
      <c r="DI3960" s="70"/>
      <c r="DJ3960" s="70"/>
      <c r="DK3960" s="70"/>
      <c r="DL3960" s="70"/>
      <c r="DM3960" s="70"/>
      <c r="DN3960" s="70"/>
    </row>
    <row r="3961" spans="1:118" ht="14.25" customHeight="1">
      <c r="A3961" s="227">
        <f t="shared" si="1224"/>
        <v>491</v>
      </c>
      <c r="B3961" s="547" t="s">
        <v>636</v>
      </c>
      <c r="C3961" s="514" t="s">
        <v>1013</v>
      </c>
      <c r="D3961" s="236">
        <v>44098</v>
      </c>
      <c r="E3961" s="236" t="s">
        <v>1196</v>
      </c>
      <c r="F3961" s="253" t="s">
        <v>80</v>
      </c>
      <c r="G3961" s="254"/>
      <c r="H3961" s="82" t="s">
        <v>69</v>
      </c>
      <c r="I3961" s="82"/>
      <c r="J3961" s="82" t="s">
        <v>67</v>
      </c>
      <c r="K3961" s="82" t="s">
        <v>60</v>
      </c>
      <c r="L3961" s="82" t="s">
        <v>60</v>
      </c>
      <c r="M3961" s="82" t="s">
        <v>60</v>
      </c>
      <c r="N3961" s="82" t="s">
        <v>67</v>
      </c>
      <c r="O3961" s="82"/>
      <c r="P3961" s="82" t="s">
        <v>60</v>
      </c>
      <c r="Q3961" s="82" t="s">
        <v>60</v>
      </c>
      <c r="R3961" s="82" t="s">
        <v>60</v>
      </c>
      <c r="S3961" s="82" t="s">
        <v>60</v>
      </c>
      <c r="T3961" s="82" t="s">
        <v>60</v>
      </c>
      <c r="U3961" s="82" t="s">
        <v>60</v>
      </c>
      <c r="V3961" s="82"/>
      <c r="W3961" s="82" t="s">
        <v>60</v>
      </c>
      <c r="X3961" s="82" t="s">
        <v>60</v>
      </c>
      <c r="Y3961" s="82" t="s">
        <v>60</v>
      </c>
      <c r="Z3961" s="82" t="s">
        <v>60</v>
      </c>
      <c r="AA3961" s="82" t="s">
        <v>60</v>
      </c>
      <c r="AB3961" s="82" t="s">
        <v>60</v>
      </c>
      <c r="AC3961" s="82"/>
      <c r="AD3961" s="82" t="s">
        <v>60</v>
      </c>
      <c r="AE3961" s="82" t="s">
        <v>60</v>
      </c>
      <c r="AF3961" s="82" t="s">
        <v>60</v>
      </c>
      <c r="AG3961" s="82" t="s">
        <v>60</v>
      </c>
      <c r="AH3961" s="82" t="s">
        <v>60</v>
      </c>
      <c r="AI3961" s="82" t="s">
        <v>1471</v>
      </c>
      <c r="AJ3961" s="82"/>
      <c r="AK3961" s="82" t="s">
        <v>60</v>
      </c>
      <c r="AL3961" s="82" t="s">
        <v>60</v>
      </c>
      <c r="AM3961" s="239">
        <f>COUNTIF(H3961:AL3961,"PH")+COUNTIF(H3961:AL3961,"PH/L")+COUNTIF(H3961:AL3961,"PM")</f>
        <v>0</v>
      </c>
      <c r="AN3961" s="239">
        <f>COUNTIF(H3961:AL3961,"PD")+COUNTIF(H3961:AL3961,"PDD")+COUNTIF(H3961:AL3961,"P/DS")/2+COUNTIF(H3961:AL3961,"PMD")</f>
        <v>0</v>
      </c>
      <c r="AO3961" s="239">
        <f>COUNTIF(H3961:AL3961,"PN")+COUNTIF(H3961:AL3961,"P/NS")/2+COUNTIF(H3961:AL3961,"PH")+COUNTIF(H3961:AL3961,"PH/F")/2+COUNTIF(H3961:AL3961,"PH/L")/2+COUNTIF(H3961:AL3961,"PM")</f>
        <v>0</v>
      </c>
      <c r="AP3961" s="239">
        <f>COUNTIF(H3961:AL3961,"BH")+COUNTIF(H3961:AL3961,"AL/BL")+COUNTIF(H3961:AL3961,"UL/BL")+COUNTIF(H3961:AL3961,"BM")</f>
        <v>0</v>
      </c>
      <c r="AQ3961" s="239">
        <f>COUNTIF(H3961:AL3961,"DS")+COUNTIF(H3961:AL3961,"AL/DS")/2+COUNTIF(H3961:AL3961,"UL/DS")/2+COUNTIF(H3961:AL3961,"CT")+COUNTIF(H3961:AL3961,"MD")</f>
        <v>22.5</v>
      </c>
      <c r="AR3961" s="239">
        <f>COUNTIF(H3961:AL3961,"NS")+COUNTIF(H3961:AL3961,"AL/NS")/2+COUNTIF(H3961:AL3961,"UL/NS")/2+COUNTIF(H3961:AL3961,"BH")+COUNTIF(H3961:AL3961,"AL/BF")/2+COUNTIF(H3961:AL3961,"AL/BL")/2+COUNTIF(H3961:AL3961,"UL/BL")/2+COUNTIF(H3961:AL3961,"UL/BF")/2+COUNTIF(H3961:AL3961,"BM")</f>
        <v>0</v>
      </c>
      <c r="AS3961" s="239">
        <f>COUNTIF(H3961:AL3961,"AL")+COUNTIF(H3961:AL3961,"AL/DS")/2+COUNTIF(H3961:AL3961,"AL/NS")/2+COUNTIF(H3961:AL3961,"NH")+COUNTIF(H3961:AL3961,"SL")+COUNTIF(H3961:AL3961,"NHD")+COUNTIF(H3961:AL3961,"B")+COUNTIF(H3961:AL3961,"HL")+COUNTIF(H3961:AL3961,"AL/BF")/2+COUNTIF(H3961:AL3961,"AL/BL")/2</f>
        <v>3</v>
      </c>
      <c r="AT3961" s="255">
        <f>COUNTIF(H3961:AL3961,"PD")+COUNTIF(H3961:AL3961,"PN")+COUNTIF(H3961:AL3961,"P/DS")/2+COUNTIF(H3961:AL3961,"P/NS")/2+COUNTIF(H3961:AL3961,"DS")+COUNTIF(H3961:AL3961,"NS")+COUNTIF(H3961:AL3961,"AL")+COUNTIF(H3961:AL3961,"AL/DS")+COUNTIF(H3961:AL3961,"AL/NS")+COUNTIF(H3961:AL3961,"NH")+COUNTIF(H3961:AL3961,"SL")+COUNTIF(H3961:AL3961,"UL/DS")/2+COUNTIF(H3961:AL3961,"UL/NS")/2+COUNTIF(H3961:AL3961,"CT")+COUNTIF(H3961:AL3961,"NHD")+COUNTIF(H3961:AL3961,"PDD")+COUNTIF(H3961:AL3961,"B")+COUNTIF(H3961:AL3961,"HL")+COUNTIF(H3961:AL3961,"PH")+COUNTIF(H3961:AL3961,"BH")+COUNTIF(H3961:AL3961,"AL/BF")+COUNTIF(H3961:AL3961,"AL/BL")+COUNTIF(H3961:AL3961,"UL/BF")/2+COUNTIF(H3961:AL3961,"UL/BL")/2+COUNTIF(H3961:AL3961,"PH/F")/2+COUNTIF(H3961:AL3961,"PH/L")/2+COUNTIF(H3961:AL3961,"MD")+COUNTIF(H3961:AL3961,"PMD")+COUNTIF(H3961:AL3961,"PM")+COUNTIF(H3961:AL3961,"BM")</f>
        <v>25.5</v>
      </c>
      <c r="AU3961" s="255">
        <f>COUNTIF(H3961:AL3961,"P/DS")/2+COUNTIF(H3961:AL3961,"P/NS")/2+COUNTIF(H3961:AL3961,"IL")+COUNTIF(H3961:AL3961,"NL")+COUNTIF(H3961:AL3961,"UL")+COUNTIF(H3961:AL3961,"UL/DS")/2+COUNTIF(H3961:AL3961,"UL/NS")/2+COUNTIF(H3961:AL3961,"KT")+COUNTIF(H3961:AL3961,"UL/BF")/2+COUNTIF(H3961:AL3961,"UL/BL")/2+COUNTIF(H3961:AL3961,"PH/F")/2+COUNTIF(H3961:AL3961,"PH/L")/2+COUNTIF(H3961:AL3961,"NB")</f>
        <v>0.5</v>
      </c>
      <c r="AV3961" s="258">
        <f>COUNTIF(H3961:AL3961,"PN")+COUNTIF(H3961:AL3961,"TVD")+COUNTIF(H3961:AL3961,"PH")+COUNTIF(H3961:AL3961,"PM")+COUNTIF(H3961:AL3961,"PDD")-COUNTIFS(H3961:AL3961,"PN",H3968:AL3968,"&gt;=3")-COUNTIFS(H3961:AL3961,"PM",H3968:AL3968,"&gt;=3")</f>
        <v>0</v>
      </c>
      <c r="AW3961" s="258">
        <f>COUNTIF(H3961:AL3961,"NS")+COUNTIF(H3961:AL3961,"D")+COUNTIF(H3961:AL3961,"BH")+COUNTIF(H3961:AL3961,"NHD")+COUNTIF(H3961:AL3961,"BM")-COUNTIFS(H3961:AL3961,"NS",H3968:AL3968,"&gt;=3")-COUNTIFS(H3961:AL3961,"BH",H3968:AL3968,"&gt;=3")-COUNTIFS(H3961:AL3961,"BM",H3968:AL3968,"&gt;=3")</f>
        <v>0</v>
      </c>
      <c r="AX3961" s="255">
        <f>COUNTIF(H3961:AL3961,"AL")+COUNTIF(H3961:AL3961,"AL/DS")/2+COUNTIF(H3961:AL3961,"AL/NS")/2+COUNTIF(H3961:AL3961,"AL/BF")+COUNTIF(H3961:AL3961,"AL/BL")/2</f>
        <v>2</v>
      </c>
      <c r="AY3961" s="255">
        <f>COUNTIF(H3961:AL3961,"SL")</f>
        <v>0</v>
      </c>
      <c r="AZ3961" s="255">
        <f>COUNTIF(H3961:AL3961,"NH")</f>
        <v>1</v>
      </c>
      <c r="BA3961" s="255">
        <f>COUNTIF(H3961:AL3961,"HL")</f>
        <v>0</v>
      </c>
      <c r="BB3961" s="255">
        <f>COUNTIF(G3961:AL3961,"P/DS")/2+COUNTIF(G3961:AL3961,"P/NS")/2+COUNTIF(G3961:AL3961,"UL")+COUNTIF(G3961:AL3961,"UL/DS")/2+COUNTIF(G3961:AL3961,"UL/NS")/2+COUNTIF(G3961:AL3961,"UL/BL")/2+COUNTIF(G3961:AL3961,"UL/BF")/2+COUNTIF(G3961:AL3961,"PH/F")/2+COUNTIF(G3961:AL3961,"PH/L")/2</f>
        <v>0.5</v>
      </c>
      <c r="BC3961" s="255">
        <f>COUNTIF(H3961:AL3961,"NB")</f>
        <v>0</v>
      </c>
      <c r="BD3961" s="255">
        <f>COUNTIF(H3961:AL3961,"NL")</f>
        <v>0</v>
      </c>
      <c r="BE3961" s="255">
        <f>COUNTIF(H3961:AL3961,"IL")</f>
        <v>0</v>
      </c>
      <c r="BF3961" s="255">
        <f>COUNTIF(H3961:AL3961,"KT")</f>
        <v>0</v>
      </c>
      <c r="BG3961" s="255">
        <f>COUNTIF(H3961:AL3961,"L70")</f>
        <v>0</v>
      </c>
      <c r="BH3961" s="255">
        <f>COUNTIF(H3961:AL3961,"MD")</f>
        <v>0</v>
      </c>
      <c r="BI3961" s="255">
        <f>COUNTIF(H3961:AL3961,"PMD")</f>
        <v>0</v>
      </c>
      <c r="BJ3961" s="255">
        <f>COUNTIF(H3961:AL3961,"PM")</f>
        <v>0</v>
      </c>
      <c r="BK3961" s="255">
        <f>COUNTIF(H3961:AL3961,"BM")</f>
        <v>0</v>
      </c>
      <c r="BL3961" s="261">
        <f>SUMIF(H3961:AL3961,"PD",H3962:AL3962)+SUMIF(H3961:AL3961,"PN",H3962:AL3962)+SUMIF(H3961:AL3961,"P/DS",H3962:AL3962)+SUMIF(H3961:AL3961,"PN/F",H3962:AL3962)+SUMIF(H3961:AL3961,"PN/L",H3962:AL3962)+SUMIF(H3961:AL3961,"TV",H3962:AL3962)+SUMIF(H3961:AL3961,"TVD",H3962:AL3962)+SUMIF(H3961:AL3961,"PDD",H3962:AL3962)</f>
        <v>0</v>
      </c>
      <c r="BM3961" s="261">
        <f>SUMIF(H3961:AL3961,"PD",H3963:AL3963)+SUMIF(H3961:AL3961,"PN",H3963:AL3963)+SUMIF(H3961:AL3961,"P/DS",H3963:AL3963)+SUMIF(H3961:AL3961,"PN/F",H3963:AL3963)+SUMIF(H3961:AL3961,"PN/L",H3963:AL3963)+SUMIF(H3961:AL3961,"TV",H3963:AL3963)+SUMIF(H3961:AL3961,"TVD",H3963:AL3963)+SUMIF(H3961:AL3961,"PDD",H3963:AL3963)+SUMIF(H3961:AL3961,"PMD",H3963:AL3963)</f>
        <v>0</v>
      </c>
      <c r="BN3961" s="261">
        <f>SUMIF(H3961:AL3961,"PD",H3964:AL3964)+SUMIF(H3961:AL3961,"PN",H3964:AL3964)+SUMIF(H3961:AL3961,"P/DS",H3964:AL3964)+SUMIF(H3961:AL3961,"PN/F",H3964:AL3964)+SUMIF(H3961:AL3961,"PN/L",H3964:AL3964)+SUMIF(H3961:AL3961,"TV",H3964:AL3964)+SUMIF(H3961:AL3961,"TVD",H3964:AL3964)</f>
        <v>0</v>
      </c>
      <c r="BO3961" s="261">
        <f>SUMIF(H3961:AL3961,"PD",H3965:AL3965)+SUMIF(H3961:AL3961,"PN",H3965:AL3965)+SUMIF(H3961:AL3961,"P/DS",H3965:AL3965)+SUMIF(H3961:AL3961,"PN/F",H3965:AL3965)+SUMIF(H3961:AL3961,"PN/L",H3965:AL3965)+SUMIF(H3961:AL3961,"TV",H3965:AL3965)+SUMIF(H3961:AL3961,"TVD",H3965:AL3965)</f>
        <v>0</v>
      </c>
      <c r="BP3961" s="261">
        <f>SUMIF(H3961:AL3961,"PD",H3966:AL3966)+SUMIF(H3961:AL3961,"PN",H3966:AL3966)+SUMIF(H3961:AL3961,"P/DS",H3966:AL3966)+SUMIF(H3961:AL3961,"PN/F",H3966:AL3966)+SUMIF(H3961:AL3961,"PN/L",H3966:AL3966)+SUMIF(H3961:AL3961,"TV",H3966:AL3966)+SUMIF(H3961:AL3961,"TVD",H3966:AL3966)+SUMIF(H3961:AL3961,"PDD",H3966:AL3966)+SUMIF(H3961:AL3961,"PH",H3966:AL3966)+SUMIF(H3961:AL3961,"PM",H3966:AL3966)</f>
        <v>0</v>
      </c>
      <c r="BQ3961" s="261">
        <f>SUMIF(H3961:AL3961,"PD",H3967:AL3967)+SUMIF(H3961:AL3961,"PN",H3967:AL3967)+SUMIF(H3961:AL3961,"P/DS",H3967:AL3967)+SUMIF(H3961:AL3961,"PN/F",H3967:AL3967)+SUMIF(H3961:AL3961,"PN/L",H3967:AL3967)+SUMIF(H3961:AL3961,"TV",H3967:AL3967)+SUMIF(H3961:AL3961,"TVD",H3967:AL3967)+SUMIF(H3961:AL3961,"PDD",H3967:AL3967)+SUMIF(H3961:AL3961,"PH",H3967:AL3967)+SUMIF(H3961:AL3961,"PM",H3967:AL3967)</f>
        <v>0</v>
      </c>
      <c r="BR3961" s="269">
        <f>SUM(H3962:AL3962)-BL3961</f>
        <v>0</v>
      </c>
      <c r="BS3961" s="269">
        <f>SUM(H3963:AL3963)-BM3961</f>
        <v>0</v>
      </c>
      <c r="BT3961" s="269">
        <f>SUM(H3964:AL3964)-BN3961</f>
        <v>0</v>
      </c>
      <c r="BU3961" s="269">
        <f>SUM(H3965:AL3965)-BO3961</f>
        <v>0</v>
      </c>
      <c r="BV3961" s="269">
        <f>SUM(H3966:AL3966)-BP3961</f>
        <v>0</v>
      </c>
      <c r="BW3961" s="269">
        <f>SUM(H3967:AL3967)-BQ3961</f>
        <v>0</v>
      </c>
      <c r="BX3961" s="255">
        <f>SUMIF(H3961:AL3961,"PD",H3968:AL3968)+SUMIF(H3961:AL3961,"PN",H3968:AL3968)+SUMIF(H3961:AL3961,"P/DS",H3968:AL3968)+SUMIF(H3961:AL3961,"PN/F",H3968:AL3968)+SUMIF(H3961:AL3961,"PN/L",H3968:AL3968)</f>
        <v>0</v>
      </c>
      <c r="BY3961" s="255">
        <f>SUM(H3968:AL3968)-BX3961</f>
        <v>0</v>
      </c>
      <c r="BZ3961" s="255">
        <f t="shared" ref="BZ3961" si="1227">+SUM(BL3961:BW3968)</f>
        <v>0</v>
      </c>
      <c r="CA3961" s="266">
        <f>(COUNTIFS(H3961:AL3961,"PD",H3962:AL3962,"&gt;=2"))*0.5-IF(CN3961="VP",COUNTIFS($H$16:$AL$16,"SAT",H3961:AL3961,"PD",H3962:AL3962,"&gt;=2"))*0.5</f>
        <v>0</v>
      </c>
      <c r="CB3961" s="266">
        <f>(COUNTIFS(H3961:AL3961,"PN",H3963:AL3963,"&gt;=0.5",H3962:AL3962,"&gt;=1.5"))*0.5+COUNTIFS(H3961:AL3961,"PDD",H3963:AL3963,"&gt;=0.5",H3962:AL3962,"&gt;=1.5")*0.5</f>
        <v>0</v>
      </c>
      <c r="CC3961" s="273">
        <f>(COUNTIFS(H3961:AL3961,"TV",H3963:AL3963,"&gt;=10"))*0.5+(COUNTIFS(H3961:AL3961,"PMD",H3963:AL3963,"&gt;=2"))*0.5</f>
        <v>0</v>
      </c>
      <c r="CD3961" s="266">
        <f>(COUNTIFS(H3961:AL3961,"TVD",H3965:AL3965,"&gt;=6.5",H3963:AL3963,"&gt;=3.5"))*0.5</f>
        <v>0</v>
      </c>
      <c r="CE3961" s="266">
        <f>(COUNTIFS(H3961:AL3961,"PD",H3966:AL3966,"&gt;=10"))*0.5</f>
        <v>0</v>
      </c>
      <c r="CF3961" s="266">
        <f>(COUNTIFS(H3961:AL3961,"PDD",H3966:AL3966,"&gt;=3.5",H3967:AL3967,"&gt;=6.5")+COUNTIFS(H3961:AL3961,"PH",H3967:AL3967,"&gt;=0.5",H3966:AL3966,"&gt;=1.5")+COUNTIFS(H3961:AL3961,"PM",H3967:AL3967,"&gt;=0.5",H3966:AL3966,"&gt;=1.5"))*0.5</f>
        <v>0</v>
      </c>
      <c r="CG3961" s="266">
        <f>(COUNTIFS(H3961:AL3961,"DS",H3962:AL3962,"&gt;=2")+COUNTIFS(H3961:AL3961,"AL/DS",H3962:AL3962,"&gt;=2"))*0.5-IF(CN3961="VP",COUNTIFS($H$16:$AL$16,"SAT",H3961:AL3961,"DS",H3962:AL3962,"&gt;=2"))*0.5</f>
        <v>0</v>
      </c>
      <c r="CH3961" s="266">
        <f>(COUNTIFS(H3961:AL3961,"NS",H3963:AL3963,"&gt;=0.5",H3962:AL3962,"&gt;=1.5")+COUNTIFS(H3961:AL3961,"AL/NS",H3963:AL3963,"&gt;=0.5",H3962:AL3962,"&gt;=1.5")+COUNTIFS(H3961:AL3961,"NHD",H3963:AL3963,"&gt;=4.5",H3966:AL3966,"&gt;=2",H3962:AL3962,"&gt;=1.5"))*0.5</f>
        <v>0</v>
      </c>
      <c r="CI3961" s="266">
        <f>(COUNTIF(H3963:AL3963,"&gt;=10")+COUNTIFS(H3961:AL3961,"MD",H3963:AL3963,"&gt;=2")-COUNTIFS(H3961:AL3961,"TV",H3963:AL3963,"&gt;=10"))*0.5</f>
        <v>0</v>
      </c>
      <c r="CJ3961" s="266">
        <f>(COUNTIFS(H3961:AL3961,"D",H3965:AL3965,"&gt;=6.5",H3963:AL3963,"&gt;=3.5"))*0.5</f>
        <v>0</v>
      </c>
      <c r="CK3961" s="266">
        <f>(COUNTIF(H3966:AL3966,"&gt;=10")-COUNTIFS(H3961:AL3961,"PD",H3966:AL3966,"&gt;=10"))*0.5</f>
        <v>0</v>
      </c>
      <c r="CL3961" s="265">
        <f>(COUNTIFS(H3961:AL3961,"NHD",H3966:AL3966,"&gt;=3.5",H3967:AL3967,"&gt;=6.5")+COUNTIFS(H3961:AL3961,"BH",H3966:AL3966,"&gt;=1.5",H3967:AL3967,"&gt;=0.5")+COUNTIFS(H3961:AL3961,"BM",H3966:AL3966,"&gt;=1.5",H3967:AL3967,"&gt;=0.5")+COUNTIFS(H3961:AL3961,"D",H3966:AL3966,"&gt;=1.5",H3967:AL3967,"&gt;=0.5"))*0.5</f>
        <v>0</v>
      </c>
      <c r="CM3961" s="272"/>
      <c r="CN3961" s="264" t="s">
        <v>723</v>
      </c>
      <c r="CO3961" s="125">
        <f t="shared" ref="CO3961" si="1228">+AM3961+AN3961+AO3961+AP3961+AQ3961+AR3961+AS3961+AU3961+BG3961</f>
        <v>26</v>
      </c>
      <c r="CP3961" s="225">
        <f>+SUM(I3962:I3967)-I3968</f>
        <v>0</v>
      </c>
      <c r="CQ3961" s="225">
        <f>+SUM(J3962:J3967)-J3968</f>
        <v>0</v>
      </c>
      <c r="CR3961" s="225">
        <f>+SUM(K3962:K3967)-K3968</f>
        <v>0</v>
      </c>
      <c r="CS3961" s="90"/>
      <c r="CT3961" s="90"/>
      <c r="CU3961" s="90"/>
      <c r="CV3961" s="90"/>
      <c r="CW3961" s="90"/>
      <c r="CX3961" s="90"/>
      <c r="CY3961" s="90"/>
      <c r="CZ3961" s="90"/>
      <c r="DA3961" s="90"/>
      <c r="DB3961" s="70"/>
      <c r="DC3961" s="70"/>
      <c r="DD3961" s="70"/>
      <c r="DE3961" s="70"/>
      <c r="DF3961" s="70"/>
      <c r="DG3961" s="70"/>
      <c r="DH3961" s="70"/>
      <c r="DI3961" s="70"/>
      <c r="DJ3961" s="70"/>
      <c r="DK3961" s="70"/>
      <c r="DL3961" s="70"/>
      <c r="DM3961" s="70"/>
      <c r="DN3961" s="70"/>
    </row>
    <row r="3962" spans="1:118" ht="15" customHeight="1">
      <c r="A3962" s="228"/>
      <c r="B3962" s="548"/>
      <c r="C3962" s="515"/>
      <c r="D3962" s="237"/>
      <c r="E3962" s="237"/>
      <c r="F3962" s="242" t="s">
        <v>82</v>
      </c>
      <c r="G3962" s="71">
        <v>1.5</v>
      </c>
      <c r="H3962" s="83"/>
      <c r="I3962" s="83"/>
      <c r="J3962" s="83"/>
      <c r="K3962" s="83"/>
      <c r="L3962" s="83"/>
      <c r="M3962" s="83"/>
      <c r="N3962" s="83"/>
      <c r="O3962" s="83"/>
      <c r="P3962" s="83"/>
      <c r="Q3962" s="83"/>
      <c r="R3962" s="83"/>
      <c r="S3962" s="83"/>
      <c r="T3962" s="83"/>
      <c r="U3962" s="83"/>
      <c r="V3962" s="83"/>
      <c r="W3962" s="83"/>
      <c r="X3962" s="83"/>
      <c r="Y3962" s="83"/>
      <c r="Z3962" s="83"/>
      <c r="AA3962" s="83"/>
      <c r="AB3962" s="83"/>
      <c r="AC3962" s="79"/>
      <c r="AD3962" s="79"/>
      <c r="AE3962" s="79"/>
      <c r="AF3962" s="79"/>
      <c r="AG3962" s="79"/>
      <c r="AH3962" s="79"/>
      <c r="AI3962" s="79"/>
      <c r="AJ3962" s="79"/>
      <c r="AK3962" s="79"/>
      <c r="AL3962" s="79"/>
      <c r="AM3962" s="240"/>
      <c r="AN3962" s="240"/>
      <c r="AO3962" s="240"/>
      <c r="AP3962" s="240"/>
      <c r="AQ3962" s="240"/>
      <c r="AR3962" s="240"/>
      <c r="AS3962" s="240"/>
      <c r="AT3962" s="256"/>
      <c r="AU3962" s="256"/>
      <c r="AV3962" s="259"/>
      <c r="AW3962" s="259"/>
      <c r="AX3962" s="256"/>
      <c r="AY3962" s="256"/>
      <c r="AZ3962" s="256"/>
      <c r="BA3962" s="256"/>
      <c r="BB3962" s="256"/>
      <c r="BC3962" s="256"/>
      <c r="BD3962" s="256"/>
      <c r="BE3962" s="256"/>
      <c r="BF3962" s="256"/>
      <c r="BG3962" s="256"/>
      <c r="BH3962" s="256"/>
      <c r="BI3962" s="256"/>
      <c r="BJ3962" s="256"/>
      <c r="BK3962" s="256"/>
      <c r="BL3962" s="262"/>
      <c r="BM3962" s="262"/>
      <c r="BN3962" s="262"/>
      <c r="BO3962" s="262"/>
      <c r="BP3962" s="262"/>
      <c r="BQ3962" s="262"/>
      <c r="BR3962" s="270"/>
      <c r="BS3962" s="270"/>
      <c r="BT3962" s="270"/>
      <c r="BU3962" s="270"/>
      <c r="BV3962" s="270"/>
      <c r="BW3962" s="270"/>
      <c r="BX3962" s="256"/>
      <c r="BY3962" s="256"/>
      <c r="BZ3962" s="256"/>
      <c r="CA3962" s="267"/>
      <c r="CB3962" s="267"/>
      <c r="CC3962" s="274"/>
      <c r="CD3962" s="267"/>
      <c r="CE3962" s="267"/>
      <c r="CF3962" s="267"/>
      <c r="CG3962" s="267"/>
      <c r="CH3962" s="267"/>
      <c r="CI3962" s="267"/>
      <c r="CJ3962" s="267"/>
      <c r="CK3962" s="267"/>
      <c r="CL3962" s="265"/>
      <c r="CM3962" s="272"/>
      <c r="CN3962" s="264"/>
      <c r="CO3962" s="125"/>
      <c r="CP3962" s="226"/>
      <c r="CQ3962" s="226"/>
      <c r="CR3962" s="226"/>
      <c r="CS3962" s="90"/>
      <c r="CT3962" s="90"/>
      <c r="CU3962" s="90"/>
      <c r="CV3962" s="90"/>
      <c r="CW3962" s="90"/>
      <c r="CX3962" s="90"/>
      <c r="CY3962" s="90"/>
      <c r="CZ3962" s="90"/>
      <c r="DA3962" s="90"/>
      <c r="DB3962" s="70"/>
      <c r="DC3962" s="70"/>
      <c r="DD3962" s="70"/>
      <c r="DE3962" s="70"/>
      <c r="DF3962" s="70"/>
      <c r="DG3962" s="70"/>
      <c r="DH3962" s="70"/>
      <c r="DI3962" s="70"/>
      <c r="DJ3962" s="70"/>
      <c r="DK3962" s="70"/>
      <c r="DL3962" s="70"/>
      <c r="DM3962" s="70"/>
      <c r="DN3962" s="70"/>
    </row>
    <row r="3963" spans="1:118">
      <c r="A3963" s="228"/>
      <c r="B3963" s="548"/>
      <c r="C3963" s="515"/>
      <c r="D3963" s="237"/>
      <c r="E3963" s="237"/>
      <c r="F3963" s="243"/>
      <c r="G3963" s="72">
        <v>2</v>
      </c>
      <c r="H3963" s="84"/>
      <c r="I3963" s="84"/>
      <c r="J3963" s="84"/>
      <c r="K3963" s="84"/>
      <c r="L3963" s="84"/>
      <c r="M3963" s="84"/>
      <c r="N3963" s="84"/>
      <c r="O3963" s="84"/>
      <c r="P3963" s="84"/>
      <c r="Q3963" s="84"/>
      <c r="R3963" s="84"/>
      <c r="S3963" s="84"/>
      <c r="T3963" s="84"/>
      <c r="U3963" s="84"/>
      <c r="V3963" s="84"/>
      <c r="W3963" s="84"/>
      <c r="X3963" s="84"/>
      <c r="Y3963" s="84"/>
      <c r="Z3963" s="84"/>
      <c r="AA3963" s="84"/>
      <c r="AB3963" s="84"/>
      <c r="AC3963" s="80"/>
      <c r="AD3963" s="80"/>
      <c r="AE3963" s="80"/>
      <c r="AF3963" s="80"/>
      <c r="AG3963" s="80"/>
      <c r="AH3963" s="80"/>
      <c r="AI3963" s="80"/>
      <c r="AJ3963" s="80"/>
      <c r="AK3963" s="80"/>
      <c r="AL3963" s="80"/>
      <c r="AM3963" s="240"/>
      <c r="AN3963" s="240"/>
      <c r="AO3963" s="240"/>
      <c r="AP3963" s="240"/>
      <c r="AQ3963" s="240"/>
      <c r="AR3963" s="240"/>
      <c r="AS3963" s="240"/>
      <c r="AT3963" s="256"/>
      <c r="AU3963" s="256"/>
      <c r="AV3963" s="259"/>
      <c r="AW3963" s="259"/>
      <c r="AX3963" s="256"/>
      <c r="AY3963" s="256"/>
      <c r="AZ3963" s="256"/>
      <c r="BA3963" s="256"/>
      <c r="BB3963" s="256"/>
      <c r="BC3963" s="256"/>
      <c r="BD3963" s="256"/>
      <c r="BE3963" s="256"/>
      <c r="BF3963" s="256"/>
      <c r="BG3963" s="256"/>
      <c r="BH3963" s="256"/>
      <c r="BI3963" s="256"/>
      <c r="BJ3963" s="256"/>
      <c r="BK3963" s="256"/>
      <c r="BL3963" s="262"/>
      <c r="BM3963" s="262"/>
      <c r="BN3963" s="262"/>
      <c r="BO3963" s="262"/>
      <c r="BP3963" s="262"/>
      <c r="BQ3963" s="262"/>
      <c r="BR3963" s="270"/>
      <c r="BS3963" s="270"/>
      <c r="BT3963" s="270"/>
      <c r="BU3963" s="270"/>
      <c r="BV3963" s="270"/>
      <c r="BW3963" s="270"/>
      <c r="BX3963" s="256"/>
      <c r="BY3963" s="256"/>
      <c r="BZ3963" s="256"/>
      <c r="CA3963" s="267"/>
      <c r="CB3963" s="267"/>
      <c r="CC3963" s="274"/>
      <c r="CD3963" s="267"/>
      <c r="CE3963" s="267"/>
      <c r="CF3963" s="267"/>
      <c r="CG3963" s="267"/>
      <c r="CH3963" s="267"/>
      <c r="CI3963" s="267"/>
      <c r="CJ3963" s="267"/>
      <c r="CK3963" s="267"/>
      <c r="CL3963" s="265"/>
      <c r="CM3963" s="272"/>
      <c r="CN3963" s="264"/>
      <c r="CO3963" s="125"/>
      <c r="CP3963" s="226"/>
      <c r="CQ3963" s="226"/>
      <c r="CR3963" s="226"/>
      <c r="CS3963" s="90"/>
      <c r="CT3963" s="90"/>
      <c r="CU3963" s="90"/>
      <c r="CV3963" s="90"/>
      <c r="CW3963" s="90"/>
      <c r="CX3963" s="90"/>
      <c r="CY3963" s="90"/>
      <c r="CZ3963" s="90"/>
      <c r="DA3963" s="90"/>
      <c r="DB3963" s="70"/>
      <c r="DC3963" s="70"/>
      <c r="DD3963" s="70"/>
      <c r="DE3963" s="70"/>
      <c r="DF3963" s="70"/>
      <c r="DG3963" s="70"/>
      <c r="DH3963" s="70"/>
      <c r="DI3963" s="70"/>
      <c r="DJ3963" s="70"/>
      <c r="DK3963" s="70"/>
      <c r="DL3963" s="70"/>
      <c r="DM3963" s="70"/>
      <c r="DN3963" s="70"/>
    </row>
    <row r="3964" spans="1:118">
      <c r="A3964" s="228"/>
      <c r="B3964" s="548"/>
      <c r="C3964" s="515"/>
      <c r="D3964" s="237"/>
      <c r="E3964" s="237"/>
      <c r="F3964" s="243"/>
      <c r="G3964" s="72">
        <v>2.1</v>
      </c>
      <c r="H3964" s="84"/>
      <c r="I3964" s="84"/>
      <c r="J3964" s="84"/>
      <c r="K3964" s="84"/>
      <c r="L3964" s="84"/>
      <c r="M3964" s="84"/>
      <c r="N3964" s="84"/>
      <c r="O3964" s="84"/>
      <c r="P3964" s="84"/>
      <c r="Q3964" s="84"/>
      <c r="R3964" s="84"/>
      <c r="S3964" s="84"/>
      <c r="T3964" s="84"/>
      <c r="U3964" s="84"/>
      <c r="V3964" s="84"/>
      <c r="W3964" s="84"/>
      <c r="X3964" s="84"/>
      <c r="Y3964" s="84"/>
      <c r="Z3964" s="84"/>
      <c r="AA3964" s="84"/>
      <c r="AB3964" s="84"/>
      <c r="AC3964" s="80"/>
      <c r="AD3964" s="80"/>
      <c r="AE3964" s="80"/>
      <c r="AF3964" s="80"/>
      <c r="AG3964" s="80"/>
      <c r="AH3964" s="80"/>
      <c r="AI3964" s="80"/>
      <c r="AJ3964" s="80"/>
      <c r="AK3964" s="80"/>
      <c r="AL3964" s="80"/>
      <c r="AM3964" s="240"/>
      <c r="AN3964" s="240"/>
      <c r="AO3964" s="240"/>
      <c r="AP3964" s="240"/>
      <c r="AQ3964" s="240"/>
      <c r="AR3964" s="240"/>
      <c r="AS3964" s="240"/>
      <c r="AT3964" s="256"/>
      <c r="AU3964" s="256"/>
      <c r="AV3964" s="259"/>
      <c r="AW3964" s="259"/>
      <c r="AX3964" s="256"/>
      <c r="AY3964" s="256"/>
      <c r="AZ3964" s="256"/>
      <c r="BA3964" s="256"/>
      <c r="BB3964" s="256"/>
      <c r="BC3964" s="256"/>
      <c r="BD3964" s="256"/>
      <c r="BE3964" s="256"/>
      <c r="BF3964" s="256"/>
      <c r="BG3964" s="256"/>
      <c r="BH3964" s="256"/>
      <c r="BI3964" s="256"/>
      <c r="BJ3964" s="256"/>
      <c r="BK3964" s="256"/>
      <c r="BL3964" s="262"/>
      <c r="BM3964" s="262"/>
      <c r="BN3964" s="262"/>
      <c r="BO3964" s="262"/>
      <c r="BP3964" s="262"/>
      <c r="BQ3964" s="262"/>
      <c r="BR3964" s="270"/>
      <c r="BS3964" s="270"/>
      <c r="BT3964" s="270"/>
      <c r="BU3964" s="270"/>
      <c r="BV3964" s="270"/>
      <c r="BW3964" s="270"/>
      <c r="BX3964" s="256"/>
      <c r="BY3964" s="256"/>
      <c r="BZ3964" s="256"/>
      <c r="CA3964" s="267"/>
      <c r="CB3964" s="267"/>
      <c r="CC3964" s="274"/>
      <c r="CD3964" s="267"/>
      <c r="CE3964" s="267"/>
      <c r="CF3964" s="267"/>
      <c r="CG3964" s="267"/>
      <c r="CH3964" s="267"/>
      <c r="CI3964" s="267"/>
      <c r="CJ3964" s="267"/>
      <c r="CK3964" s="267"/>
      <c r="CL3964" s="265"/>
      <c r="CM3964" s="272"/>
      <c r="CN3964" s="264"/>
      <c r="CO3964" s="125"/>
      <c r="CP3964" s="226"/>
      <c r="CQ3964" s="226"/>
      <c r="CR3964" s="226"/>
      <c r="CS3964" s="90"/>
      <c r="CT3964" s="90"/>
      <c r="CU3964" s="90"/>
      <c r="CV3964" s="90"/>
      <c r="CW3964" s="90"/>
      <c r="CX3964" s="90"/>
      <c r="CY3964" s="90"/>
      <c r="CZ3964" s="90"/>
      <c r="DA3964" s="90"/>
      <c r="DB3964" s="70"/>
      <c r="DC3964" s="70"/>
      <c r="DD3964" s="70"/>
      <c r="DE3964" s="70"/>
      <c r="DF3964" s="70"/>
      <c r="DG3964" s="70"/>
      <c r="DH3964" s="70"/>
      <c r="DI3964" s="70"/>
      <c r="DJ3964" s="70"/>
      <c r="DK3964" s="70"/>
      <c r="DL3964" s="70"/>
      <c r="DM3964" s="70"/>
      <c r="DN3964" s="70"/>
    </row>
    <row r="3965" spans="1:118">
      <c r="A3965" s="228"/>
      <c r="B3965" s="548"/>
      <c r="C3965" s="515"/>
      <c r="D3965" s="237"/>
      <c r="E3965" s="237"/>
      <c r="F3965" s="243"/>
      <c r="G3965" s="72">
        <v>2.7</v>
      </c>
      <c r="H3965" s="84"/>
      <c r="I3965" s="84"/>
      <c r="J3965" s="84"/>
      <c r="K3965" s="84"/>
      <c r="L3965" s="84"/>
      <c r="M3965" s="84"/>
      <c r="N3965" s="84"/>
      <c r="O3965" s="84"/>
      <c r="P3965" s="84"/>
      <c r="Q3965" s="84"/>
      <c r="R3965" s="84"/>
      <c r="S3965" s="84"/>
      <c r="T3965" s="84"/>
      <c r="U3965" s="84"/>
      <c r="V3965" s="84"/>
      <c r="W3965" s="84"/>
      <c r="X3965" s="84"/>
      <c r="Y3965" s="84"/>
      <c r="Z3965" s="84"/>
      <c r="AA3965" s="84"/>
      <c r="AB3965" s="84"/>
      <c r="AC3965" s="80"/>
      <c r="AD3965" s="80"/>
      <c r="AE3965" s="80"/>
      <c r="AF3965" s="80"/>
      <c r="AG3965" s="80"/>
      <c r="AH3965" s="80"/>
      <c r="AI3965" s="80"/>
      <c r="AJ3965" s="80"/>
      <c r="AK3965" s="80"/>
      <c r="AL3965" s="80"/>
      <c r="AM3965" s="240"/>
      <c r="AN3965" s="240"/>
      <c r="AO3965" s="240"/>
      <c r="AP3965" s="240"/>
      <c r="AQ3965" s="240"/>
      <c r="AR3965" s="240"/>
      <c r="AS3965" s="240"/>
      <c r="AT3965" s="256"/>
      <c r="AU3965" s="256"/>
      <c r="AV3965" s="259"/>
      <c r="AW3965" s="259"/>
      <c r="AX3965" s="256"/>
      <c r="AY3965" s="256"/>
      <c r="AZ3965" s="256"/>
      <c r="BA3965" s="256"/>
      <c r="BB3965" s="256"/>
      <c r="BC3965" s="256"/>
      <c r="BD3965" s="256"/>
      <c r="BE3965" s="256"/>
      <c r="BF3965" s="256"/>
      <c r="BG3965" s="256"/>
      <c r="BH3965" s="256"/>
      <c r="BI3965" s="256"/>
      <c r="BJ3965" s="256"/>
      <c r="BK3965" s="256"/>
      <c r="BL3965" s="262"/>
      <c r="BM3965" s="262"/>
      <c r="BN3965" s="262"/>
      <c r="BO3965" s="262"/>
      <c r="BP3965" s="262"/>
      <c r="BQ3965" s="262"/>
      <c r="BR3965" s="270"/>
      <c r="BS3965" s="270"/>
      <c r="BT3965" s="270"/>
      <c r="BU3965" s="270"/>
      <c r="BV3965" s="270"/>
      <c r="BW3965" s="270"/>
      <c r="BX3965" s="256"/>
      <c r="BY3965" s="256"/>
      <c r="BZ3965" s="256"/>
      <c r="CA3965" s="267"/>
      <c r="CB3965" s="267"/>
      <c r="CC3965" s="274"/>
      <c r="CD3965" s="267"/>
      <c r="CE3965" s="267"/>
      <c r="CF3965" s="267"/>
      <c r="CG3965" s="267"/>
      <c r="CH3965" s="267"/>
      <c r="CI3965" s="267"/>
      <c r="CJ3965" s="267"/>
      <c r="CK3965" s="267"/>
      <c r="CL3965" s="265"/>
      <c r="CM3965" s="272"/>
      <c r="CN3965" s="264"/>
      <c r="CO3965" s="125"/>
      <c r="CP3965" s="226"/>
      <c r="CQ3965" s="226"/>
      <c r="CR3965" s="226"/>
      <c r="CS3965" s="90"/>
      <c r="CT3965" s="90"/>
      <c r="CU3965" s="90"/>
      <c r="CV3965" s="90"/>
      <c r="CW3965" s="90"/>
      <c r="CX3965" s="90"/>
      <c r="CY3965" s="90"/>
      <c r="CZ3965" s="90"/>
      <c r="DA3965" s="90"/>
      <c r="DB3965" s="70"/>
      <c r="DC3965" s="70"/>
      <c r="DD3965" s="70"/>
      <c r="DE3965" s="70"/>
      <c r="DF3965" s="70"/>
      <c r="DG3965" s="70"/>
      <c r="DH3965" s="70"/>
      <c r="DI3965" s="70"/>
      <c r="DJ3965" s="70"/>
      <c r="DK3965" s="70"/>
      <c r="DL3965" s="70"/>
      <c r="DM3965" s="70"/>
      <c r="DN3965" s="70"/>
    </row>
    <row r="3966" spans="1:118">
      <c r="A3966" s="228"/>
      <c r="B3966" s="548"/>
      <c r="C3966" s="515"/>
      <c r="D3966" s="237"/>
      <c r="E3966" s="237"/>
      <c r="F3966" s="243"/>
      <c r="G3966" s="72">
        <v>3</v>
      </c>
      <c r="H3966" s="84"/>
      <c r="I3966" s="84"/>
      <c r="J3966" s="84"/>
      <c r="K3966" s="84"/>
      <c r="L3966" s="84"/>
      <c r="M3966" s="84"/>
      <c r="N3966" s="84"/>
      <c r="O3966" s="84"/>
      <c r="P3966" s="84"/>
      <c r="Q3966" s="84"/>
      <c r="R3966" s="84"/>
      <c r="S3966" s="84"/>
      <c r="T3966" s="84"/>
      <c r="U3966" s="84"/>
      <c r="V3966" s="84"/>
      <c r="W3966" s="84"/>
      <c r="X3966" s="84"/>
      <c r="Y3966" s="84"/>
      <c r="Z3966" s="84"/>
      <c r="AA3966" s="84"/>
      <c r="AB3966" s="84"/>
      <c r="AC3966" s="80"/>
      <c r="AD3966" s="80"/>
      <c r="AE3966" s="80"/>
      <c r="AF3966" s="80"/>
      <c r="AG3966" s="80"/>
      <c r="AH3966" s="80"/>
      <c r="AI3966" s="80"/>
      <c r="AJ3966" s="80"/>
      <c r="AK3966" s="80"/>
      <c r="AL3966" s="80"/>
      <c r="AM3966" s="240"/>
      <c r="AN3966" s="240"/>
      <c r="AO3966" s="240"/>
      <c r="AP3966" s="240"/>
      <c r="AQ3966" s="240"/>
      <c r="AR3966" s="240"/>
      <c r="AS3966" s="240"/>
      <c r="AT3966" s="256"/>
      <c r="AU3966" s="256"/>
      <c r="AV3966" s="259"/>
      <c r="AW3966" s="259"/>
      <c r="AX3966" s="256"/>
      <c r="AY3966" s="256"/>
      <c r="AZ3966" s="256"/>
      <c r="BA3966" s="256"/>
      <c r="BB3966" s="256"/>
      <c r="BC3966" s="256"/>
      <c r="BD3966" s="256"/>
      <c r="BE3966" s="256"/>
      <c r="BF3966" s="256"/>
      <c r="BG3966" s="256"/>
      <c r="BH3966" s="256"/>
      <c r="BI3966" s="256"/>
      <c r="BJ3966" s="256"/>
      <c r="BK3966" s="256"/>
      <c r="BL3966" s="262"/>
      <c r="BM3966" s="262"/>
      <c r="BN3966" s="262"/>
      <c r="BO3966" s="262"/>
      <c r="BP3966" s="262"/>
      <c r="BQ3966" s="262"/>
      <c r="BR3966" s="270"/>
      <c r="BS3966" s="270"/>
      <c r="BT3966" s="270"/>
      <c r="BU3966" s="270"/>
      <c r="BV3966" s="270"/>
      <c r="BW3966" s="270"/>
      <c r="BX3966" s="256"/>
      <c r="BY3966" s="256"/>
      <c r="BZ3966" s="256"/>
      <c r="CA3966" s="267"/>
      <c r="CB3966" s="267"/>
      <c r="CC3966" s="274"/>
      <c r="CD3966" s="267"/>
      <c r="CE3966" s="267"/>
      <c r="CF3966" s="267"/>
      <c r="CG3966" s="267"/>
      <c r="CH3966" s="267"/>
      <c r="CI3966" s="267"/>
      <c r="CJ3966" s="267"/>
      <c r="CK3966" s="267"/>
      <c r="CL3966" s="265"/>
      <c r="CM3966" s="272"/>
      <c r="CN3966" s="264"/>
      <c r="CO3966" s="125"/>
      <c r="CP3966" s="226"/>
      <c r="CQ3966" s="226"/>
      <c r="CR3966" s="226"/>
      <c r="CS3966" s="90"/>
      <c r="CT3966" s="90"/>
      <c r="CU3966" s="90"/>
      <c r="CV3966" s="90"/>
      <c r="CW3966" s="90"/>
      <c r="CX3966" s="90"/>
      <c r="CY3966" s="90"/>
      <c r="CZ3966" s="90"/>
      <c r="DA3966" s="90"/>
      <c r="DB3966" s="70"/>
      <c r="DC3966" s="70"/>
      <c r="DD3966" s="70"/>
      <c r="DE3966" s="70"/>
      <c r="DF3966" s="70"/>
      <c r="DG3966" s="70"/>
      <c r="DH3966" s="70"/>
      <c r="DI3966" s="70"/>
      <c r="DJ3966" s="70"/>
      <c r="DK3966" s="70"/>
      <c r="DL3966" s="70"/>
      <c r="DM3966" s="70"/>
      <c r="DN3966" s="70"/>
    </row>
    <row r="3967" spans="1:118">
      <c r="A3967" s="228"/>
      <c r="B3967" s="548"/>
      <c r="C3967" s="515"/>
      <c r="D3967" s="237"/>
      <c r="E3967" s="237"/>
      <c r="F3967" s="244"/>
      <c r="G3967" s="73">
        <v>3.9</v>
      </c>
      <c r="H3967" s="85"/>
      <c r="I3967" s="85"/>
      <c r="J3967" s="85"/>
      <c r="K3967" s="85"/>
      <c r="L3967" s="85"/>
      <c r="M3967" s="85"/>
      <c r="N3967" s="85"/>
      <c r="O3967" s="85"/>
      <c r="P3967" s="85"/>
      <c r="Q3967" s="85"/>
      <c r="R3967" s="85"/>
      <c r="S3967" s="85"/>
      <c r="T3967" s="85"/>
      <c r="U3967" s="85"/>
      <c r="V3967" s="85"/>
      <c r="W3967" s="85"/>
      <c r="X3967" s="85"/>
      <c r="Y3967" s="85"/>
      <c r="Z3967" s="85"/>
      <c r="AA3967" s="85"/>
      <c r="AB3967" s="85"/>
      <c r="AC3967" s="81"/>
      <c r="AD3967" s="81"/>
      <c r="AE3967" s="81"/>
      <c r="AF3967" s="81"/>
      <c r="AG3967" s="81"/>
      <c r="AH3967" s="81"/>
      <c r="AI3967" s="81"/>
      <c r="AJ3967" s="81"/>
      <c r="AK3967" s="81"/>
      <c r="AL3967" s="81"/>
      <c r="AM3967" s="240"/>
      <c r="AN3967" s="240"/>
      <c r="AO3967" s="240"/>
      <c r="AP3967" s="240"/>
      <c r="AQ3967" s="240"/>
      <c r="AR3967" s="240"/>
      <c r="AS3967" s="240"/>
      <c r="AT3967" s="256"/>
      <c r="AU3967" s="256"/>
      <c r="AV3967" s="259"/>
      <c r="AW3967" s="259"/>
      <c r="AX3967" s="256"/>
      <c r="AY3967" s="256"/>
      <c r="AZ3967" s="256"/>
      <c r="BA3967" s="256"/>
      <c r="BB3967" s="256"/>
      <c r="BC3967" s="256"/>
      <c r="BD3967" s="256"/>
      <c r="BE3967" s="256"/>
      <c r="BF3967" s="256"/>
      <c r="BG3967" s="256"/>
      <c r="BH3967" s="256"/>
      <c r="BI3967" s="256"/>
      <c r="BJ3967" s="256"/>
      <c r="BK3967" s="256"/>
      <c r="BL3967" s="262"/>
      <c r="BM3967" s="262"/>
      <c r="BN3967" s="262"/>
      <c r="BO3967" s="262"/>
      <c r="BP3967" s="262"/>
      <c r="BQ3967" s="262"/>
      <c r="BR3967" s="270"/>
      <c r="BS3967" s="270"/>
      <c r="BT3967" s="270"/>
      <c r="BU3967" s="270"/>
      <c r="BV3967" s="270"/>
      <c r="BW3967" s="270"/>
      <c r="BX3967" s="256"/>
      <c r="BY3967" s="256"/>
      <c r="BZ3967" s="256"/>
      <c r="CA3967" s="267"/>
      <c r="CB3967" s="267"/>
      <c r="CC3967" s="274"/>
      <c r="CD3967" s="267"/>
      <c r="CE3967" s="267"/>
      <c r="CF3967" s="267"/>
      <c r="CG3967" s="267"/>
      <c r="CH3967" s="267"/>
      <c r="CI3967" s="267"/>
      <c r="CJ3967" s="267"/>
      <c r="CK3967" s="267"/>
      <c r="CL3967" s="265"/>
      <c r="CM3967" s="272"/>
      <c r="CN3967" s="264"/>
      <c r="CO3967" s="125"/>
      <c r="CP3967" s="226"/>
      <c r="CQ3967" s="226"/>
      <c r="CR3967" s="226"/>
      <c r="CS3967" s="90"/>
      <c r="CT3967" s="90"/>
      <c r="CU3967" s="90"/>
      <c r="CV3967" s="90"/>
      <c r="CW3967" s="90"/>
      <c r="CX3967" s="90"/>
      <c r="CY3967" s="90"/>
      <c r="CZ3967" s="90"/>
      <c r="DA3967" s="90"/>
      <c r="DB3967" s="70"/>
      <c r="DC3967" s="70"/>
      <c r="DD3967" s="70"/>
      <c r="DE3967" s="70"/>
      <c r="DF3967" s="70"/>
      <c r="DG3967" s="70"/>
      <c r="DH3967" s="70"/>
      <c r="DI3967" s="70"/>
      <c r="DJ3967" s="70"/>
      <c r="DK3967" s="70"/>
      <c r="DL3967" s="70"/>
      <c r="DM3967" s="70"/>
      <c r="DN3967" s="70"/>
    </row>
    <row r="3968" spans="1:118">
      <c r="A3968" s="229"/>
      <c r="B3968" s="549"/>
      <c r="C3968" s="516"/>
      <c r="D3968" s="238"/>
      <c r="E3968" s="238"/>
      <c r="F3968" s="245" t="s">
        <v>83</v>
      </c>
      <c r="G3968" s="246"/>
      <c r="H3968" s="82"/>
      <c r="I3968" s="82"/>
      <c r="J3968" s="82"/>
      <c r="K3968" s="82"/>
      <c r="L3968" s="82"/>
      <c r="M3968" s="82"/>
      <c r="N3968" s="82"/>
      <c r="O3968" s="82"/>
      <c r="P3968" s="82"/>
      <c r="Q3968" s="82"/>
      <c r="R3968" s="82"/>
      <c r="S3968" s="82"/>
      <c r="T3968" s="82"/>
      <c r="U3968" s="82"/>
      <c r="V3968" s="82"/>
      <c r="W3968" s="82"/>
      <c r="X3968" s="82"/>
      <c r="Y3968" s="82"/>
      <c r="Z3968" s="82"/>
      <c r="AA3968" s="82"/>
      <c r="AB3968" s="82"/>
      <c r="AC3968" s="35"/>
      <c r="AD3968" s="35"/>
      <c r="AE3968" s="35"/>
      <c r="AF3968" s="35"/>
      <c r="AG3968" s="35"/>
      <c r="AH3968" s="35"/>
      <c r="AI3968" s="35"/>
      <c r="AJ3968" s="35"/>
      <c r="AK3968" s="35"/>
      <c r="AL3968" s="35"/>
      <c r="AM3968" s="241"/>
      <c r="AN3968" s="241"/>
      <c r="AO3968" s="241"/>
      <c r="AP3968" s="241"/>
      <c r="AQ3968" s="241"/>
      <c r="AR3968" s="241"/>
      <c r="AS3968" s="241"/>
      <c r="AT3968" s="257"/>
      <c r="AU3968" s="257"/>
      <c r="AV3968" s="260"/>
      <c r="AW3968" s="260"/>
      <c r="AX3968" s="257"/>
      <c r="AY3968" s="257"/>
      <c r="AZ3968" s="257"/>
      <c r="BA3968" s="257"/>
      <c r="BB3968" s="257"/>
      <c r="BC3968" s="257"/>
      <c r="BD3968" s="257"/>
      <c r="BE3968" s="257"/>
      <c r="BF3968" s="257"/>
      <c r="BG3968" s="257"/>
      <c r="BH3968" s="257"/>
      <c r="BI3968" s="257"/>
      <c r="BJ3968" s="257"/>
      <c r="BK3968" s="257"/>
      <c r="BL3968" s="263"/>
      <c r="BM3968" s="263"/>
      <c r="BN3968" s="263"/>
      <c r="BO3968" s="263"/>
      <c r="BP3968" s="263"/>
      <c r="BQ3968" s="263"/>
      <c r="BR3968" s="271"/>
      <c r="BS3968" s="271"/>
      <c r="BT3968" s="271"/>
      <c r="BU3968" s="271"/>
      <c r="BV3968" s="271"/>
      <c r="BW3968" s="271"/>
      <c r="BX3968" s="257"/>
      <c r="BY3968" s="257"/>
      <c r="BZ3968" s="257"/>
      <c r="CA3968" s="268"/>
      <c r="CB3968" s="268"/>
      <c r="CC3968" s="275"/>
      <c r="CD3968" s="268"/>
      <c r="CE3968" s="268"/>
      <c r="CF3968" s="268"/>
      <c r="CG3968" s="268"/>
      <c r="CH3968" s="268"/>
      <c r="CI3968" s="268"/>
      <c r="CJ3968" s="268"/>
      <c r="CK3968" s="268"/>
      <c r="CL3968" s="265"/>
      <c r="CM3968" s="272"/>
      <c r="CN3968" s="264"/>
      <c r="CO3968" s="125"/>
      <c r="CP3968" s="226"/>
      <c r="CQ3968" s="226"/>
      <c r="CR3968" s="226"/>
      <c r="CS3968" s="90"/>
      <c r="CT3968" s="90"/>
      <c r="CU3968" s="90"/>
      <c r="CV3968" s="90"/>
      <c r="CW3968" s="90"/>
      <c r="CX3968" s="90"/>
      <c r="CY3968" s="90"/>
      <c r="CZ3968" s="90"/>
      <c r="DA3968" s="90"/>
      <c r="DB3968" s="70"/>
      <c r="DC3968" s="70"/>
      <c r="DD3968" s="70"/>
      <c r="DE3968" s="70"/>
      <c r="DF3968" s="70"/>
      <c r="DG3968" s="70"/>
      <c r="DH3968" s="70"/>
      <c r="DI3968" s="70"/>
      <c r="DJ3968" s="70"/>
      <c r="DK3968" s="70"/>
      <c r="DL3968" s="70"/>
      <c r="DM3968" s="70"/>
      <c r="DN3968" s="70"/>
    </row>
    <row r="3969" spans="1:118" ht="14.25" customHeight="1">
      <c r="A3969" s="227">
        <f t="shared" si="1224"/>
        <v>492</v>
      </c>
      <c r="B3969" s="547" t="s">
        <v>795</v>
      </c>
      <c r="C3969" s="514" t="s">
        <v>1014</v>
      </c>
      <c r="D3969" s="236">
        <v>44263</v>
      </c>
      <c r="E3969" s="236" t="s">
        <v>1196</v>
      </c>
      <c r="F3969" s="253" t="s">
        <v>80</v>
      </c>
      <c r="G3969" s="254"/>
      <c r="H3969" s="82" t="s">
        <v>69</v>
      </c>
      <c r="I3969" s="82"/>
      <c r="J3969" s="82" t="s">
        <v>60</v>
      </c>
      <c r="K3969" s="82" t="s">
        <v>60</v>
      </c>
      <c r="L3969" s="82" t="s">
        <v>60</v>
      </c>
      <c r="M3969" s="82" t="s">
        <v>60</v>
      </c>
      <c r="N3969" s="82" t="s">
        <v>60</v>
      </c>
      <c r="O3969" s="82"/>
      <c r="P3969" s="82" t="s">
        <v>67</v>
      </c>
      <c r="Q3969" s="82" t="s">
        <v>67</v>
      </c>
      <c r="R3969" s="82" t="s">
        <v>60</v>
      </c>
      <c r="S3969" s="82" t="s">
        <v>60</v>
      </c>
      <c r="T3969" s="82" t="s">
        <v>60</v>
      </c>
      <c r="U3969" s="82" t="s">
        <v>60</v>
      </c>
      <c r="V3969" s="82"/>
      <c r="W3969" s="82" t="s">
        <v>67</v>
      </c>
      <c r="X3969" s="82" t="s">
        <v>67</v>
      </c>
      <c r="Y3969" s="82" t="s">
        <v>60</v>
      </c>
      <c r="Z3969" s="82" t="s">
        <v>60</v>
      </c>
      <c r="AA3969" s="82" t="s">
        <v>60</v>
      </c>
      <c r="AB3969" s="82" t="s">
        <v>60</v>
      </c>
      <c r="AC3969" s="82"/>
      <c r="AD3969" s="82" t="s">
        <v>60</v>
      </c>
      <c r="AE3969" s="82" t="s">
        <v>60</v>
      </c>
      <c r="AF3969" s="82" t="s">
        <v>60</v>
      </c>
      <c r="AG3969" s="82" t="s">
        <v>60</v>
      </c>
      <c r="AH3969" s="82" t="s">
        <v>60</v>
      </c>
      <c r="AI3969" s="82" t="s">
        <v>1471</v>
      </c>
      <c r="AJ3969" s="82"/>
      <c r="AK3969" s="82" t="s">
        <v>60</v>
      </c>
      <c r="AL3969" s="82" t="s">
        <v>60</v>
      </c>
      <c r="AM3969" s="239">
        <f>COUNTIF(H3969:AL3969,"PH")+COUNTIF(H3969:AL3969,"PH/L")+COUNTIF(H3969:AL3969,"PM")</f>
        <v>0</v>
      </c>
      <c r="AN3969" s="239">
        <f>COUNTIF(H3969:AL3969,"PD")+COUNTIF(H3969:AL3969,"PDD")+COUNTIF(H3969:AL3969,"P/DS")/2+COUNTIF(H3969:AL3969,"PMD")</f>
        <v>0</v>
      </c>
      <c r="AO3969" s="239">
        <f>COUNTIF(H3969:AL3969,"PN")+COUNTIF(H3969:AL3969,"P/NS")/2+COUNTIF(H3969:AL3969,"PH")+COUNTIF(H3969:AL3969,"PH/F")/2+COUNTIF(H3969:AL3969,"PH/L")/2+COUNTIF(H3969:AL3969,"PM")</f>
        <v>0</v>
      </c>
      <c r="AP3969" s="239">
        <f>COUNTIF(H3969:AL3969,"BH")+COUNTIF(H3969:AL3969,"AL/BL")+COUNTIF(H3969:AL3969,"UL/BL")+COUNTIF(H3969:AL3969,"BM")</f>
        <v>0</v>
      </c>
      <c r="AQ3969" s="239">
        <f>COUNTIF(H3969:AL3969,"DS")+COUNTIF(H3969:AL3969,"AL/DS")/2+COUNTIF(H3969:AL3969,"UL/DS")/2+COUNTIF(H3969:AL3969,"CT")+COUNTIF(H3969:AL3969,"MD")</f>
        <v>20.5</v>
      </c>
      <c r="AR3969" s="239">
        <f>COUNTIF(H3969:AL3969,"NS")+COUNTIF(H3969:AL3969,"AL/NS")/2+COUNTIF(H3969:AL3969,"UL/NS")/2+COUNTIF(H3969:AL3969,"BH")+COUNTIF(H3969:AL3969,"AL/BF")/2+COUNTIF(H3969:AL3969,"AL/BL")/2+COUNTIF(H3969:AL3969,"UL/BL")/2+COUNTIF(H3969:AL3969,"UL/BF")/2+COUNTIF(H3969:AL3969,"BM")</f>
        <v>0</v>
      </c>
      <c r="AS3969" s="239">
        <f>COUNTIF(H3969:AL3969,"AL")+COUNTIF(H3969:AL3969,"AL/DS")/2+COUNTIF(H3969:AL3969,"AL/NS")/2+COUNTIF(H3969:AL3969,"NH")+COUNTIF(H3969:AL3969,"SL")+COUNTIF(H3969:AL3969,"NHD")+COUNTIF(H3969:AL3969,"B")+COUNTIF(H3969:AL3969,"HL")+COUNTIF(H3969:AL3969,"AL/BF")/2+COUNTIF(H3969:AL3969,"AL/BL")/2</f>
        <v>5</v>
      </c>
      <c r="AT3969" s="255">
        <f>COUNTIF(H3969:AL3969,"PD")+COUNTIF(H3969:AL3969,"PN")+COUNTIF(H3969:AL3969,"P/DS")/2+COUNTIF(H3969:AL3969,"P/NS")/2+COUNTIF(H3969:AL3969,"DS")+COUNTIF(H3969:AL3969,"NS")+COUNTIF(H3969:AL3969,"AL")+COUNTIF(H3969:AL3969,"AL/DS")+COUNTIF(H3969:AL3969,"AL/NS")+COUNTIF(H3969:AL3969,"NH")+COUNTIF(H3969:AL3969,"SL")+COUNTIF(H3969:AL3969,"UL/DS")/2+COUNTIF(H3969:AL3969,"UL/NS")/2+COUNTIF(H3969:AL3969,"CT")+COUNTIF(H3969:AL3969,"NHD")+COUNTIF(H3969:AL3969,"PDD")+COUNTIF(H3969:AL3969,"B")+COUNTIF(H3969:AL3969,"HL")+COUNTIF(H3969:AL3969,"PH")+COUNTIF(H3969:AL3969,"BH")+COUNTIF(H3969:AL3969,"AL/BF")+COUNTIF(H3969:AL3969,"AL/BL")+COUNTIF(H3969:AL3969,"UL/BF")/2+COUNTIF(H3969:AL3969,"UL/BL")/2+COUNTIF(H3969:AL3969,"PH/F")/2+COUNTIF(H3969:AL3969,"PH/L")/2+COUNTIF(H3969:AL3969,"MD")+COUNTIF(H3969:AL3969,"PMD")+COUNTIF(H3969:AL3969,"PM")+COUNTIF(H3969:AL3969,"BM")</f>
        <v>25.5</v>
      </c>
      <c r="AU3969" s="255">
        <f>COUNTIF(H3969:AL3969,"P/DS")/2+COUNTIF(H3969:AL3969,"P/NS")/2+COUNTIF(H3969:AL3969,"IL")+COUNTIF(H3969:AL3969,"NL")+COUNTIF(H3969:AL3969,"UL")+COUNTIF(H3969:AL3969,"UL/DS")/2+COUNTIF(H3969:AL3969,"UL/NS")/2+COUNTIF(H3969:AL3969,"KT")+COUNTIF(H3969:AL3969,"UL/BF")/2+COUNTIF(H3969:AL3969,"UL/BL")/2+COUNTIF(H3969:AL3969,"PH/F")/2+COUNTIF(H3969:AL3969,"PH/L")/2+COUNTIF(H3969:AL3969,"NB")</f>
        <v>0.5</v>
      </c>
      <c r="AV3969" s="258">
        <f>COUNTIF(H3969:AL3969,"PN")+COUNTIF(H3969:AL3969,"TVD")+COUNTIF(H3969:AL3969,"PH")+COUNTIF(H3969:AL3969,"PM")+COUNTIF(H3969:AL3969,"PDD")-COUNTIFS(H3969:AL3969,"PN",H3976:AL3976,"&gt;=3")-COUNTIFS(H3969:AL3969,"PM",H3976:AL3976,"&gt;=3")</f>
        <v>0</v>
      </c>
      <c r="AW3969" s="258">
        <f>COUNTIF(H3969:AL3969,"NS")+COUNTIF(H3969:AL3969,"D")+COUNTIF(H3969:AL3969,"BH")+COUNTIF(H3969:AL3969,"NHD")+COUNTIF(H3969:AL3969,"BM")-COUNTIFS(H3969:AL3969,"NS",H3976:AL3976,"&gt;=3")-COUNTIFS(H3969:AL3969,"BH",H3976:AL3976,"&gt;=3")-COUNTIFS(H3969:AL3969,"BM",H3976:AL3976,"&gt;=3")</f>
        <v>0</v>
      </c>
      <c r="AX3969" s="255">
        <f>COUNTIF(H3969:AL3969,"AL")+COUNTIF(H3969:AL3969,"AL/DS")/2+COUNTIF(H3969:AL3969,"AL/NS")/2+COUNTIF(H3969:AL3969,"AL/BF")+COUNTIF(H3969:AL3969,"AL/BL")/2</f>
        <v>4</v>
      </c>
      <c r="AY3969" s="255">
        <f>COUNTIF(H3969:AL3969,"SL")</f>
        <v>0</v>
      </c>
      <c r="AZ3969" s="255">
        <f>COUNTIF(H3969:AL3969,"NH")</f>
        <v>1</v>
      </c>
      <c r="BA3969" s="255">
        <f>COUNTIF(H3969:AL3969,"HL")</f>
        <v>0</v>
      </c>
      <c r="BB3969" s="255">
        <f>COUNTIF(G3969:AL3969,"P/DS")/2+COUNTIF(G3969:AL3969,"P/NS")/2+COUNTIF(G3969:AL3969,"UL")+COUNTIF(G3969:AL3969,"UL/DS")/2+COUNTIF(G3969:AL3969,"UL/NS")/2+COUNTIF(G3969:AL3969,"UL/BL")/2+COUNTIF(G3969:AL3969,"UL/BF")/2+COUNTIF(G3969:AL3969,"PH/F")/2+COUNTIF(G3969:AL3969,"PH/L")/2</f>
        <v>0.5</v>
      </c>
      <c r="BC3969" s="255">
        <f>COUNTIF(H3969:AL3969,"NB")</f>
        <v>0</v>
      </c>
      <c r="BD3969" s="255">
        <f>COUNTIF(H3969:AL3969,"NL")</f>
        <v>0</v>
      </c>
      <c r="BE3969" s="255">
        <f>COUNTIF(H3969:AL3969,"IL")</f>
        <v>0</v>
      </c>
      <c r="BF3969" s="255">
        <f>COUNTIF(H3969:AL3969,"KT")</f>
        <v>0</v>
      </c>
      <c r="BG3969" s="255">
        <f>COUNTIF(H3969:AL3969,"L70")</f>
        <v>0</v>
      </c>
      <c r="BH3969" s="255">
        <f>COUNTIF(H3969:AL3969,"MD")</f>
        <v>0</v>
      </c>
      <c r="BI3969" s="255">
        <f>COUNTIF(H3969:AL3969,"PMD")</f>
        <v>0</v>
      </c>
      <c r="BJ3969" s="255">
        <f>COUNTIF(H3969:AL3969,"PM")</f>
        <v>0</v>
      </c>
      <c r="BK3969" s="255">
        <f>COUNTIF(H3969:AL3969,"BM")</f>
        <v>0</v>
      </c>
      <c r="BL3969" s="261">
        <f>SUMIF(H3969:AL3969,"PD",H3970:AL3970)+SUMIF(H3969:AL3969,"PN",H3970:AL3970)+SUMIF(H3969:AL3969,"P/DS",H3970:AL3970)+SUMIF(H3969:AL3969,"PN/F",H3970:AL3970)+SUMIF(H3969:AL3969,"PN/L",H3970:AL3970)+SUMIF(H3969:AL3969,"TV",H3970:AL3970)+SUMIF(H3969:AL3969,"TVD",H3970:AL3970)+SUMIF(H3969:AL3969,"PDD",H3970:AL3970)</f>
        <v>0</v>
      </c>
      <c r="BM3969" s="261">
        <f>SUMIF(H3969:AL3969,"PD",H3971:AL3971)+SUMIF(H3969:AL3969,"PN",H3971:AL3971)+SUMIF(H3969:AL3969,"P/DS",H3971:AL3971)+SUMIF(H3969:AL3969,"PN/F",H3971:AL3971)+SUMIF(H3969:AL3969,"PN/L",H3971:AL3971)+SUMIF(H3969:AL3969,"TV",H3971:AL3971)+SUMIF(H3969:AL3969,"TVD",H3971:AL3971)+SUMIF(H3969:AL3969,"PDD",H3971:AL3971)+SUMIF(H3969:AL3969,"PMD",H3971:AL3971)</f>
        <v>0</v>
      </c>
      <c r="BN3969" s="261">
        <f>SUMIF(H3969:AL3969,"PD",H3972:AL3972)+SUMIF(H3969:AL3969,"PN",H3972:AL3972)+SUMIF(H3969:AL3969,"P/DS",H3972:AL3972)+SUMIF(H3969:AL3969,"PN/F",H3972:AL3972)+SUMIF(H3969:AL3969,"PN/L",H3972:AL3972)+SUMIF(H3969:AL3969,"TV",H3972:AL3972)+SUMIF(H3969:AL3969,"TVD",H3972:AL3972)</f>
        <v>0</v>
      </c>
      <c r="BO3969" s="261">
        <f>SUMIF(H3969:AL3969,"PD",H3973:AL3973)+SUMIF(H3969:AL3969,"PN",H3973:AL3973)+SUMIF(H3969:AL3969,"P/DS",H3973:AL3973)+SUMIF(H3969:AL3969,"PN/F",H3973:AL3973)+SUMIF(H3969:AL3969,"PN/L",H3973:AL3973)+SUMIF(H3969:AL3969,"TV",H3973:AL3973)+SUMIF(H3969:AL3969,"TVD",H3973:AL3973)</f>
        <v>0</v>
      </c>
      <c r="BP3969" s="261">
        <f>SUMIF(H3969:AL3969,"PD",H3974:AL3974)+SUMIF(H3969:AL3969,"PN",H3974:AL3974)+SUMIF(H3969:AL3969,"P/DS",H3974:AL3974)+SUMIF(H3969:AL3969,"PN/F",H3974:AL3974)+SUMIF(H3969:AL3969,"PN/L",H3974:AL3974)+SUMIF(H3969:AL3969,"TV",H3974:AL3974)+SUMIF(H3969:AL3969,"TVD",H3974:AL3974)+SUMIF(H3969:AL3969,"PDD",H3974:AL3974)+SUMIF(H3969:AL3969,"PH",H3974:AL3974)+SUMIF(H3969:AL3969,"PM",H3974:AL3974)</f>
        <v>0</v>
      </c>
      <c r="BQ3969" s="261">
        <f>SUMIF(H3969:AL3969,"PD",H3975:AL3975)+SUMIF(H3969:AL3969,"PN",H3975:AL3975)+SUMIF(H3969:AL3969,"P/DS",H3975:AL3975)+SUMIF(H3969:AL3969,"PN/F",H3975:AL3975)+SUMIF(H3969:AL3969,"PN/L",H3975:AL3975)+SUMIF(H3969:AL3969,"TV",H3975:AL3975)+SUMIF(H3969:AL3969,"TVD",H3975:AL3975)+SUMIF(H3969:AL3969,"PDD",H3975:AL3975)+SUMIF(H3969:AL3969,"PH",H3975:AL3975)+SUMIF(H3969:AL3969,"PM",H3975:AL3975)</f>
        <v>0</v>
      </c>
      <c r="BR3969" s="269">
        <f>SUM(H3970:AL3970)-BL3969</f>
        <v>4.3</v>
      </c>
      <c r="BS3969" s="269">
        <f>SUM(H3971:AL3971)-BM3969</f>
        <v>0</v>
      </c>
      <c r="BT3969" s="269">
        <f>SUM(H3972:AL3972)-BN3969</f>
        <v>0</v>
      </c>
      <c r="BU3969" s="269">
        <f>SUM(H3973:AL3973)-BO3969</f>
        <v>0</v>
      </c>
      <c r="BV3969" s="269">
        <f>SUM(H3974:AL3974)-BP3969</f>
        <v>0</v>
      </c>
      <c r="BW3969" s="269">
        <f>SUM(H3975:AL3975)-BQ3969</f>
        <v>0</v>
      </c>
      <c r="BX3969" s="255">
        <f>SUMIF(H3969:AL3969,"PD",H3976:AL3976)+SUMIF(H3969:AL3969,"PN",H3976:AL3976)+SUMIF(H3969:AL3969,"P/DS",H3976:AL3976)+SUMIF(H3969:AL3969,"PN/F",H3976:AL3976)+SUMIF(H3969:AL3969,"PN/L",H3976:AL3976)</f>
        <v>0</v>
      </c>
      <c r="BY3969" s="255">
        <f>SUM(H3976:AL3976)-BX3969</f>
        <v>1.2</v>
      </c>
      <c r="BZ3969" s="255">
        <f t="shared" ref="BZ3969" si="1229">+SUM(BL3969:BW3976)</f>
        <v>4.3</v>
      </c>
      <c r="CA3969" s="266">
        <f>(COUNTIFS(H3969:AL3969,"PD",H3970:AL3970,"&gt;=2"))*0.5-IF(CN3969="VP",COUNTIFS($H$16:$AL$16,"SAT",H3969:AL3969,"PD",H3970:AL3970,"&gt;=2"))*0.5</f>
        <v>0</v>
      </c>
      <c r="CB3969" s="266">
        <f>(COUNTIFS(H3969:AL3969,"PN",H3971:AL3971,"&gt;=0.5",H3970:AL3970,"&gt;=1.5"))*0.5+COUNTIFS(H3969:AL3969,"PDD",H3971:AL3971,"&gt;=0.5",H3970:AL3970,"&gt;=1.5")*0.5</f>
        <v>0</v>
      </c>
      <c r="CC3969" s="273">
        <f>(COUNTIFS(H3969:AL3969,"TV",H3971:AL3971,"&gt;=10"))*0.5+(COUNTIFS(H3969:AL3969,"PMD",H3971:AL3971,"&gt;=2"))*0.5</f>
        <v>0</v>
      </c>
      <c r="CD3969" s="266">
        <f>(COUNTIFS(H3969:AL3969,"TVD",H3973:AL3973,"&gt;=6.5",H3971:AL3971,"&gt;=3.5"))*0.5</f>
        <v>0</v>
      </c>
      <c r="CE3969" s="266">
        <f>(COUNTIFS(H3969:AL3969,"PD",H3974:AL3974,"&gt;=10"))*0.5</f>
        <v>0</v>
      </c>
      <c r="CF3969" s="266">
        <f>(COUNTIFS(H3969:AL3969,"PDD",H3974:AL3974,"&gt;=3.5",H3975:AL3975,"&gt;=6.5")+COUNTIFS(H3969:AL3969,"PH",H3975:AL3975,"&gt;=0.5",H3974:AL3974,"&gt;=1.5")+COUNTIFS(H3969:AL3969,"PM",H3975:AL3975,"&gt;=0.5",H3974:AL3974,"&gt;=1.5"))*0.5</f>
        <v>0</v>
      </c>
      <c r="CG3969" s="266">
        <f>(COUNTIFS(H3969:AL3969,"DS",H3970:AL3970,"&gt;=2")+COUNTIFS(H3969:AL3969,"AL/DS",H3970:AL3970,"&gt;=2"))*0.5-IF(CN3969="VP",COUNTIFS($H$16:$AL$16,"SAT",H3969:AL3969,"DS",H3970:AL3970,"&gt;=2"))*0.5</f>
        <v>0.5</v>
      </c>
      <c r="CH3969" s="266">
        <f>(COUNTIFS(H3969:AL3969,"NS",H3971:AL3971,"&gt;=0.5",H3970:AL3970,"&gt;=1.5")+COUNTIFS(H3969:AL3969,"AL/NS",H3971:AL3971,"&gt;=0.5",H3970:AL3970,"&gt;=1.5")+COUNTIFS(H3969:AL3969,"NHD",H3971:AL3971,"&gt;=4.5",H3974:AL3974,"&gt;=2",H3970:AL3970,"&gt;=1.5"))*0.5</f>
        <v>0</v>
      </c>
      <c r="CI3969" s="266">
        <f>(COUNTIF(H3971:AL3971,"&gt;=10")+COUNTIFS(H3969:AL3969,"MD",H3971:AL3971,"&gt;=2")-COUNTIFS(H3969:AL3969,"TV",H3971:AL3971,"&gt;=10"))*0.5</f>
        <v>0</v>
      </c>
      <c r="CJ3969" s="266">
        <f>(COUNTIFS(H3969:AL3969,"D",H3973:AL3973,"&gt;=6.5",H3971:AL3971,"&gt;=3.5"))*0.5</f>
        <v>0</v>
      </c>
      <c r="CK3969" s="266">
        <f>(COUNTIF(H3974:AL3974,"&gt;=10")-COUNTIFS(H3969:AL3969,"PD",H3974:AL3974,"&gt;=10"))*0.5</f>
        <v>0</v>
      </c>
      <c r="CL3969" s="265">
        <f>(COUNTIFS(H3969:AL3969,"NHD",H3974:AL3974,"&gt;=3.5",H3975:AL3975,"&gt;=6.5")+COUNTIFS(H3969:AL3969,"BH",H3974:AL3974,"&gt;=1.5",H3975:AL3975,"&gt;=0.5")+COUNTIFS(H3969:AL3969,"BM",H3974:AL3974,"&gt;=1.5",H3975:AL3975,"&gt;=0.5")+COUNTIFS(H3969:AL3969,"D",H3974:AL3974,"&gt;=1.5",H3975:AL3975,"&gt;=0.5"))*0.5</f>
        <v>0</v>
      </c>
      <c r="CM3969" s="272"/>
      <c r="CN3969" s="264" t="s">
        <v>723</v>
      </c>
      <c r="CO3969" s="125">
        <f t="shared" ref="CO3969" si="1230">+AM3969+AN3969+AO3969+AP3969+AQ3969+AR3969+AS3969+AU3969+BG3969</f>
        <v>26</v>
      </c>
      <c r="CP3969" s="225">
        <f>+SUM(I3970:I3975)-I3976</f>
        <v>0</v>
      </c>
      <c r="CQ3969" s="225">
        <f>+SUM(J3970:J3975)-J3976</f>
        <v>2.5</v>
      </c>
      <c r="CR3969" s="225">
        <f>+SUM(K3970:K3975)-K3976</f>
        <v>0</v>
      </c>
      <c r="CS3969" s="90"/>
      <c r="CT3969" s="90"/>
      <c r="CU3969" s="90"/>
      <c r="CV3969" s="90"/>
      <c r="CW3969" s="90"/>
      <c r="CX3969" s="90"/>
      <c r="CY3969" s="90"/>
      <c r="CZ3969" s="90"/>
      <c r="DA3969" s="90"/>
      <c r="DB3969" s="70"/>
      <c r="DC3969" s="70"/>
      <c r="DD3969" s="70"/>
      <c r="DE3969" s="70"/>
      <c r="DF3969" s="70"/>
      <c r="DG3969" s="70"/>
      <c r="DH3969" s="70"/>
      <c r="DI3969" s="70"/>
      <c r="DJ3969" s="70"/>
      <c r="DK3969" s="70"/>
      <c r="DL3969" s="70"/>
      <c r="DM3969" s="70"/>
      <c r="DN3969" s="70"/>
    </row>
    <row r="3970" spans="1:118" ht="15" customHeight="1">
      <c r="A3970" s="228"/>
      <c r="B3970" s="548"/>
      <c r="C3970" s="515"/>
      <c r="D3970" s="237"/>
      <c r="E3970" s="237"/>
      <c r="F3970" s="242" t="s">
        <v>82</v>
      </c>
      <c r="G3970" s="71">
        <v>1.5</v>
      </c>
      <c r="H3970" s="83"/>
      <c r="I3970" s="83"/>
      <c r="J3970" s="83">
        <v>2.5</v>
      </c>
      <c r="K3970" s="83"/>
      <c r="L3970" s="83">
        <v>1.8</v>
      </c>
      <c r="M3970" s="83"/>
      <c r="N3970" s="83"/>
      <c r="O3970" s="83"/>
      <c r="P3970" s="83"/>
      <c r="Q3970" s="83"/>
      <c r="R3970" s="83"/>
      <c r="S3970" s="83"/>
      <c r="T3970" s="83"/>
      <c r="U3970" s="83"/>
      <c r="V3970" s="83"/>
      <c r="W3970" s="83"/>
      <c r="X3970" s="83"/>
      <c r="Y3970" s="83"/>
      <c r="Z3970" s="83"/>
      <c r="AA3970" s="83"/>
      <c r="AB3970" s="83"/>
      <c r="AC3970" s="79"/>
      <c r="AD3970" s="79"/>
      <c r="AE3970" s="79"/>
      <c r="AF3970" s="79"/>
      <c r="AG3970" s="79"/>
      <c r="AH3970" s="79"/>
      <c r="AI3970" s="79"/>
      <c r="AJ3970" s="79"/>
      <c r="AK3970" s="79"/>
      <c r="AL3970" s="79"/>
      <c r="AM3970" s="240"/>
      <c r="AN3970" s="240"/>
      <c r="AO3970" s="240"/>
      <c r="AP3970" s="240"/>
      <c r="AQ3970" s="240"/>
      <c r="AR3970" s="240"/>
      <c r="AS3970" s="240"/>
      <c r="AT3970" s="256"/>
      <c r="AU3970" s="256"/>
      <c r="AV3970" s="259"/>
      <c r="AW3970" s="259"/>
      <c r="AX3970" s="256"/>
      <c r="AY3970" s="256"/>
      <c r="AZ3970" s="256"/>
      <c r="BA3970" s="256"/>
      <c r="BB3970" s="256"/>
      <c r="BC3970" s="256"/>
      <c r="BD3970" s="256"/>
      <c r="BE3970" s="256"/>
      <c r="BF3970" s="256"/>
      <c r="BG3970" s="256"/>
      <c r="BH3970" s="256"/>
      <c r="BI3970" s="256"/>
      <c r="BJ3970" s="256"/>
      <c r="BK3970" s="256"/>
      <c r="BL3970" s="262"/>
      <c r="BM3970" s="262"/>
      <c r="BN3970" s="262"/>
      <c r="BO3970" s="262"/>
      <c r="BP3970" s="262"/>
      <c r="BQ3970" s="262"/>
      <c r="BR3970" s="270"/>
      <c r="BS3970" s="270"/>
      <c r="BT3970" s="270"/>
      <c r="BU3970" s="270"/>
      <c r="BV3970" s="270"/>
      <c r="BW3970" s="270"/>
      <c r="BX3970" s="256"/>
      <c r="BY3970" s="256"/>
      <c r="BZ3970" s="256"/>
      <c r="CA3970" s="267"/>
      <c r="CB3970" s="267"/>
      <c r="CC3970" s="274"/>
      <c r="CD3970" s="267"/>
      <c r="CE3970" s="267"/>
      <c r="CF3970" s="267"/>
      <c r="CG3970" s="267"/>
      <c r="CH3970" s="267"/>
      <c r="CI3970" s="267"/>
      <c r="CJ3970" s="267"/>
      <c r="CK3970" s="267"/>
      <c r="CL3970" s="265"/>
      <c r="CM3970" s="272"/>
      <c r="CN3970" s="264"/>
      <c r="CO3970" s="125"/>
      <c r="CP3970" s="226"/>
      <c r="CQ3970" s="226"/>
      <c r="CR3970" s="226"/>
      <c r="CS3970" s="90"/>
      <c r="CT3970" s="90"/>
      <c r="CU3970" s="90"/>
      <c r="CV3970" s="90"/>
      <c r="CW3970" s="90"/>
      <c r="CX3970" s="90"/>
      <c r="CY3970" s="90"/>
      <c r="CZ3970" s="90"/>
      <c r="DA3970" s="90"/>
      <c r="DB3970" s="70"/>
      <c r="DC3970" s="70"/>
      <c r="DD3970" s="70"/>
      <c r="DE3970" s="70"/>
      <c r="DF3970" s="70"/>
      <c r="DG3970" s="70"/>
      <c r="DH3970" s="70"/>
      <c r="DI3970" s="70"/>
      <c r="DJ3970" s="70"/>
      <c r="DK3970" s="70"/>
      <c r="DL3970" s="70"/>
      <c r="DM3970" s="70"/>
      <c r="DN3970" s="70"/>
    </row>
    <row r="3971" spans="1:118">
      <c r="A3971" s="228"/>
      <c r="B3971" s="548"/>
      <c r="C3971" s="515"/>
      <c r="D3971" s="237"/>
      <c r="E3971" s="237"/>
      <c r="F3971" s="243"/>
      <c r="G3971" s="72">
        <v>2</v>
      </c>
      <c r="H3971" s="84"/>
      <c r="I3971" s="84"/>
      <c r="J3971" s="84"/>
      <c r="K3971" s="84"/>
      <c r="L3971" s="84"/>
      <c r="M3971" s="84"/>
      <c r="N3971" s="84"/>
      <c r="O3971" s="84"/>
      <c r="P3971" s="84"/>
      <c r="Q3971" s="84"/>
      <c r="R3971" s="84"/>
      <c r="S3971" s="84"/>
      <c r="T3971" s="84"/>
      <c r="U3971" s="84"/>
      <c r="V3971" s="84"/>
      <c r="W3971" s="84"/>
      <c r="X3971" s="84"/>
      <c r="Y3971" s="84"/>
      <c r="Z3971" s="84"/>
      <c r="AA3971" s="84"/>
      <c r="AB3971" s="84"/>
      <c r="AC3971" s="80"/>
      <c r="AD3971" s="80"/>
      <c r="AE3971" s="80"/>
      <c r="AF3971" s="80"/>
      <c r="AG3971" s="80"/>
      <c r="AH3971" s="80"/>
      <c r="AI3971" s="80"/>
      <c r="AJ3971" s="80"/>
      <c r="AK3971" s="80"/>
      <c r="AL3971" s="80"/>
      <c r="AM3971" s="240"/>
      <c r="AN3971" s="240"/>
      <c r="AO3971" s="240"/>
      <c r="AP3971" s="240"/>
      <c r="AQ3971" s="240"/>
      <c r="AR3971" s="240"/>
      <c r="AS3971" s="240"/>
      <c r="AT3971" s="256"/>
      <c r="AU3971" s="256"/>
      <c r="AV3971" s="259"/>
      <c r="AW3971" s="259"/>
      <c r="AX3971" s="256"/>
      <c r="AY3971" s="256"/>
      <c r="AZ3971" s="256"/>
      <c r="BA3971" s="256"/>
      <c r="BB3971" s="256"/>
      <c r="BC3971" s="256"/>
      <c r="BD3971" s="256"/>
      <c r="BE3971" s="256"/>
      <c r="BF3971" s="256"/>
      <c r="BG3971" s="256"/>
      <c r="BH3971" s="256"/>
      <c r="BI3971" s="256"/>
      <c r="BJ3971" s="256"/>
      <c r="BK3971" s="256"/>
      <c r="BL3971" s="262"/>
      <c r="BM3971" s="262"/>
      <c r="BN3971" s="262"/>
      <c r="BO3971" s="262"/>
      <c r="BP3971" s="262"/>
      <c r="BQ3971" s="262"/>
      <c r="BR3971" s="270"/>
      <c r="BS3971" s="270"/>
      <c r="BT3971" s="270"/>
      <c r="BU3971" s="270"/>
      <c r="BV3971" s="270"/>
      <c r="BW3971" s="270"/>
      <c r="BX3971" s="256"/>
      <c r="BY3971" s="256"/>
      <c r="BZ3971" s="256"/>
      <c r="CA3971" s="267"/>
      <c r="CB3971" s="267"/>
      <c r="CC3971" s="274"/>
      <c r="CD3971" s="267"/>
      <c r="CE3971" s="267"/>
      <c r="CF3971" s="267"/>
      <c r="CG3971" s="267"/>
      <c r="CH3971" s="267"/>
      <c r="CI3971" s="267"/>
      <c r="CJ3971" s="267"/>
      <c r="CK3971" s="267"/>
      <c r="CL3971" s="265"/>
      <c r="CM3971" s="272"/>
      <c r="CN3971" s="264"/>
      <c r="CO3971" s="125"/>
      <c r="CP3971" s="226"/>
      <c r="CQ3971" s="226"/>
      <c r="CR3971" s="226"/>
      <c r="CS3971" s="90"/>
      <c r="CT3971" s="90"/>
      <c r="CU3971" s="90"/>
      <c r="CV3971" s="90"/>
      <c r="CW3971" s="90"/>
      <c r="CX3971" s="90"/>
      <c r="CY3971" s="90"/>
      <c r="CZ3971" s="90"/>
      <c r="DA3971" s="90"/>
      <c r="DB3971" s="70"/>
      <c r="DC3971" s="70"/>
      <c r="DD3971" s="70"/>
      <c r="DE3971" s="70"/>
      <c r="DF3971" s="70"/>
      <c r="DG3971" s="70"/>
      <c r="DH3971" s="70"/>
      <c r="DI3971" s="70"/>
      <c r="DJ3971" s="70"/>
      <c r="DK3971" s="70"/>
      <c r="DL3971" s="70"/>
      <c r="DM3971" s="70"/>
      <c r="DN3971" s="70"/>
    </row>
    <row r="3972" spans="1:118">
      <c r="A3972" s="228"/>
      <c r="B3972" s="548"/>
      <c r="C3972" s="515"/>
      <c r="D3972" s="237"/>
      <c r="E3972" s="237"/>
      <c r="F3972" s="243"/>
      <c r="G3972" s="72">
        <v>2.1</v>
      </c>
      <c r="H3972" s="84"/>
      <c r="I3972" s="84"/>
      <c r="J3972" s="84"/>
      <c r="K3972" s="84"/>
      <c r="L3972" s="84"/>
      <c r="M3972" s="84"/>
      <c r="N3972" s="84"/>
      <c r="O3972" s="84"/>
      <c r="P3972" s="84"/>
      <c r="Q3972" s="84"/>
      <c r="R3972" s="84"/>
      <c r="S3972" s="84"/>
      <c r="T3972" s="84"/>
      <c r="U3972" s="84"/>
      <c r="V3972" s="84"/>
      <c r="W3972" s="84"/>
      <c r="X3972" s="84"/>
      <c r="Y3972" s="84"/>
      <c r="Z3972" s="84"/>
      <c r="AA3972" s="84"/>
      <c r="AB3972" s="84"/>
      <c r="AC3972" s="80"/>
      <c r="AD3972" s="80"/>
      <c r="AE3972" s="80"/>
      <c r="AF3972" s="80"/>
      <c r="AG3972" s="80"/>
      <c r="AH3972" s="80"/>
      <c r="AI3972" s="80"/>
      <c r="AJ3972" s="80"/>
      <c r="AK3972" s="80"/>
      <c r="AL3972" s="80"/>
      <c r="AM3972" s="240"/>
      <c r="AN3972" s="240"/>
      <c r="AO3972" s="240"/>
      <c r="AP3972" s="240"/>
      <c r="AQ3972" s="240"/>
      <c r="AR3972" s="240"/>
      <c r="AS3972" s="240"/>
      <c r="AT3972" s="256"/>
      <c r="AU3972" s="256"/>
      <c r="AV3972" s="259"/>
      <c r="AW3972" s="259"/>
      <c r="AX3972" s="256"/>
      <c r="AY3972" s="256"/>
      <c r="AZ3972" s="256"/>
      <c r="BA3972" s="256"/>
      <c r="BB3972" s="256"/>
      <c r="BC3972" s="256"/>
      <c r="BD3972" s="256"/>
      <c r="BE3972" s="256"/>
      <c r="BF3972" s="256"/>
      <c r="BG3972" s="256"/>
      <c r="BH3972" s="256"/>
      <c r="BI3972" s="256"/>
      <c r="BJ3972" s="256"/>
      <c r="BK3972" s="256"/>
      <c r="BL3972" s="262"/>
      <c r="BM3972" s="262"/>
      <c r="BN3972" s="262"/>
      <c r="BO3972" s="262"/>
      <c r="BP3972" s="262"/>
      <c r="BQ3972" s="262"/>
      <c r="BR3972" s="270"/>
      <c r="BS3972" s="270"/>
      <c r="BT3972" s="270"/>
      <c r="BU3972" s="270"/>
      <c r="BV3972" s="270"/>
      <c r="BW3972" s="270"/>
      <c r="BX3972" s="256"/>
      <c r="BY3972" s="256"/>
      <c r="BZ3972" s="256"/>
      <c r="CA3972" s="267"/>
      <c r="CB3972" s="267"/>
      <c r="CC3972" s="274"/>
      <c r="CD3972" s="267"/>
      <c r="CE3972" s="267"/>
      <c r="CF3972" s="267"/>
      <c r="CG3972" s="267"/>
      <c r="CH3972" s="267"/>
      <c r="CI3972" s="267"/>
      <c r="CJ3972" s="267"/>
      <c r="CK3972" s="267"/>
      <c r="CL3972" s="265"/>
      <c r="CM3972" s="272"/>
      <c r="CN3972" s="264"/>
      <c r="CO3972" s="125"/>
      <c r="CP3972" s="226"/>
      <c r="CQ3972" s="226"/>
      <c r="CR3972" s="226"/>
      <c r="CS3972" s="90"/>
      <c r="CT3972" s="90"/>
      <c r="CU3972" s="90"/>
      <c r="CV3972" s="90"/>
      <c r="CW3972" s="90"/>
      <c r="CX3972" s="90"/>
      <c r="CY3972" s="90"/>
      <c r="CZ3972" s="90"/>
      <c r="DA3972" s="90"/>
      <c r="DB3972" s="70"/>
      <c r="DC3972" s="70"/>
      <c r="DD3972" s="70"/>
      <c r="DE3972" s="70"/>
      <c r="DF3972" s="70"/>
      <c r="DG3972" s="70"/>
      <c r="DH3972" s="70"/>
      <c r="DI3972" s="70"/>
      <c r="DJ3972" s="70"/>
      <c r="DK3972" s="70"/>
      <c r="DL3972" s="70"/>
      <c r="DM3972" s="70"/>
      <c r="DN3972" s="70"/>
    </row>
    <row r="3973" spans="1:118">
      <c r="A3973" s="228"/>
      <c r="B3973" s="548"/>
      <c r="C3973" s="515"/>
      <c r="D3973" s="237"/>
      <c r="E3973" s="237"/>
      <c r="F3973" s="243"/>
      <c r="G3973" s="72">
        <v>2.7</v>
      </c>
      <c r="H3973" s="84"/>
      <c r="I3973" s="84"/>
      <c r="J3973" s="84"/>
      <c r="K3973" s="84"/>
      <c r="L3973" s="84"/>
      <c r="M3973" s="84"/>
      <c r="N3973" s="84"/>
      <c r="O3973" s="84"/>
      <c r="P3973" s="84"/>
      <c r="Q3973" s="84"/>
      <c r="R3973" s="84"/>
      <c r="S3973" s="84"/>
      <c r="T3973" s="84"/>
      <c r="U3973" s="84"/>
      <c r="V3973" s="84"/>
      <c r="W3973" s="84"/>
      <c r="X3973" s="84"/>
      <c r="Y3973" s="84"/>
      <c r="Z3973" s="84"/>
      <c r="AA3973" s="84"/>
      <c r="AB3973" s="84"/>
      <c r="AC3973" s="80"/>
      <c r="AD3973" s="80"/>
      <c r="AE3973" s="80"/>
      <c r="AF3973" s="80"/>
      <c r="AG3973" s="80"/>
      <c r="AH3973" s="80"/>
      <c r="AI3973" s="80"/>
      <c r="AJ3973" s="80"/>
      <c r="AK3973" s="80"/>
      <c r="AL3973" s="80"/>
      <c r="AM3973" s="240"/>
      <c r="AN3973" s="240"/>
      <c r="AO3973" s="240"/>
      <c r="AP3973" s="240"/>
      <c r="AQ3973" s="240"/>
      <c r="AR3973" s="240"/>
      <c r="AS3973" s="240"/>
      <c r="AT3973" s="256"/>
      <c r="AU3973" s="256"/>
      <c r="AV3973" s="259"/>
      <c r="AW3973" s="259"/>
      <c r="AX3973" s="256"/>
      <c r="AY3973" s="256"/>
      <c r="AZ3973" s="256"/>
      <c r="BA3973" s="256"/>
      <c r="BB3973" s="256"/>
      <c r="BC3973" s="256"/>
      <c r="BD3973" s="256"/>
      <c r="BE3973" s="256"/>
      <c r="BF3973" s="256"/>
      <c r="BG3973" s="256"/>
      <c r="BH3973" s="256"/>
      <c r="BI3973" s="256"/>
      <c r="BJ3973" s="256"/>
      <c r="BK3973" s="256"/>
      <c r="BL3973" s="262"/>
      <c r="BM3973" s="262"/>
      <c r="BN3973" s="262"/>
      <c r="BO3973" s="262"/>
      <c r="BP3973" s="262"/>
      <c r="BQ3973" s="262"/>
      <c r="BR3973" s="270"/>
      <c r="BS3973" s="270"/>
      <c r="BT3973" s="270"/>
      <c r="BU3973" s="270"/>
      <c r="BV3973" s="270"/>
      <c r="BW3973" s="270"/>
      <c r="BX3973" s="256"/>
      <c r="BY3973" s="256"/>
      <c r="BZ3973" s="256"/>
      <c r="CA3973" s="267"/>
      <c r="CB3973" s="267"/>
      <c r="CC3973" s="274"/>
      <c r="CD3973" s="267"/>
      <c r="CE3973" s="267"/>
      <c r="CF3973" s="267"/>
      <c r="CG3973" s="267"/>
      <c r="CH3973" s="267"/>
      <c r="CI3973" s="267"/>
      <c r="CJ3973" s="267"/>
      <c r="CK3973" s="267"/>
      <c r="CL3973" s="265"/>
      <c r="CM3973" s="272"/>
      <c r="CN3973" s="264"/>
      <c r="CO3973" s="125"/>
      <c r="CP3973" s="226"/>
      <c r="CQ3973" s="226"/>
      <c r="CR3973" s="226"/>
      <c r="CS3973" s="90"/>
      <c r="CT3973" s="90"/>
      <c r="CU3973" s="90"/>
      <c r="CV3973" s="90"/>
      <c r="CW3973" s="90"/>
      <c r="CX3973" s="90"/>
      <c r="CY3973" s="90"/>
      <c r="CZ3973" s="90"/>
      <c r="DA3973" s="90"/>
      <c r="DB3973" s="70"/>
      <c r="DC3973" s="70"/>
      <c r="DD3973" s="70"/>
      <c r="DE3973" s="70"/>
      <c r="DF3973" s="70"/>
      <c r="DG3973" s="70"/>
      <c r="DH3973" s="70"/>
      <c r="DI3973" s="70"/>
      <c r="DJ3973" s="70"/>
      <c r="DK3973" s="70"/>
      <c r="DL3973" s="70"/>
      <c r="DM3973" s="70"/>
      <c r="DN3973" s="70"/>
    </row>
    <row r="3974" spans="1:118">
      <c r="A3974" s="228"/>
      <c r="B3974" s="548"/>
      <c r="C3974" s="515"/>
      <c r="D3974" s="237"/>
      <c r="E3974" s="237"/>
      <c r="F3974" s="243"/>
      <c r="G3974" s="72">
        <v>3</v>
      </c>
      <c r="H3974" s="84"/>
      <c r="I3974" s="84"/>
      <c r="J3974" s="84"/>
      <c r="K3974" s="84"/>
      <c r="L3974" s="84"/>
      <c r="M3974" s="84"/>
      <c r="N3974" s="84"/>
      <c r="O3974" s="84"/>
      <c r="P3974" s="84"/>
      <c r="Q3974" s="84"/>
      <c r="R3974" s="84"/>
      <c r="S3974" s="84"/>
      <c r="T3974" s="84"/>
      <c r="U3974" s="84"/>
      <c r="V3974" s="84"/>
      <c r="W3974" s="84"/>
      <c r="X3974" s="84"/>
      <c r="Y3974" s="84"/>
      <c r="Z3974" s="84"/>
      <c r="AA3974" s="84"/>
      <c r="AB3974" s="84"/>
      <c r="AC3974" s="80"/>
      <c r="AD3974" s="80"/>
      <c r="AE3974" s="80"/>
      <c r="AF3974" s="80"/>
      <c r="AG3974" s="80"/>
      <c r="AH3974" s="80"/>
      <c r="AI3974" s="80"/>
      <c r="AJ3974" s="80"/>
      <c r="AK3974" s="80"/>
      <c r="AL3974" s="80"/>
      <c r="AM3974" s="240"/>
      <c r="AN3974" s="240"/>
      <c r="AO3974" s="240"/>
      <c r="AP3974" s="240"/>
      <c r="AQ3974" s="240"/>
      <c r="AR3974" s="240"/>
      <c r="AS3974" s="240"/>
      <c r="AT3974" s="256"/>
      <c r="AU3974" s="256"/>
      <c r="AV3974" s="259"/>
      <c r="AW3974" s="259"/>
      <c r="AX3974" s="256"/>
      <c r="AY3974" s="256"/>
      <c r="AZ3974" s="256"/>
      <c r="BA3974" s="256"/>
      <c r="BB3974" s="256"/>
      <c r="BC3974" s="256"/>
      <c r="BD3974" s="256"/>
      <c r="BE3974" s="256"/>
      <c r="BF3974" s="256"/>
      <c r="BG3974" s="256"/>
      <c r="BH3974" s="256"/>
      <c r="BI3974" s="256"/>
      <c r="BJ3974" s="256"/>
      <c r="BK3974" s="256"/>
      <c r="BL3974" s="262"/>
      <c r="BM3974" s="262"/>
      <c r="BN3974" s="262"/>
      <c r="BO3974" s="262"/>
      <c r="BP3974" s="262"/>
      <c r="BQ3974" s="262"/>
      <c r="BR3974" s="270"/>
      <c r="BS3974" s="270"/>
      <c r="BT3974" s="270"/>
      <c r="BU3974" s="270"/>
      <c r="BV3974" s="270"/>
      <c r="BW3974" s="270"/>
      <c r="BX3974" s="256"/>
      <c r="BY3974" s="256"/>
      <c r="BZ3974" s="256"/>
      <c r="CA3974" s="267"/>
      <c r="CB3974" s="267"/>
      <c r="CC3974" s="274"/>
      <c r="CD3974" s="267"/>
      <c r="CE3974" s="267"/>
      <c r="CF3974" s="267"/>
      <c r="CG3974" s="267"/>
      <c r="CH3974" s="267"/>
      <c r="CI3974" s="267"/>
      <c r="CJ3974" s="267"/>
      <c r="CK3974" s="267"/>
      <c r="CL3974" s="265"/>
      <c r="CM3974" s="272"/>
      <c r="CN3974" s="264"/>
      <c r="CO3974" s="125"/>
      <c r="CP3974" s="226"/>
      <c r="CQ3974" s="226"/>
      <c r="CR3974" s="226"/>
      <c r="CS3974" s="90"/>
      <c r="CT3974" s="90"/>
      <c r="CU3974" s="90"/>
      <c r="CV3974" s="90"/>
      <c r="CW3974" s="90"/>
      <c r="CX3974" s="90"/>
      <c r="CY3974" s="90"/>
      <c r="CZ3974" s="90"/>
      <c r="DA3974" s="90"/>
      <c r="DB3974" s="70"/>
      <c r="DC3974" s="70"/>
      <c r="DD3974" s="70"/>
      <c r="DE3974" s="70"/>
      <c r="DF3974" s="70"/>
      <c r="DG3974" s="70"/>
      <c r="DH3974" s="70"/>
      <c r="DI3974" s="70"/>
      <c r="DJ3974" s="70"/>
      <c r="DK3974" s="70"/>
      <c r="DL3974" s="70"/>
      <c r="DM3974" s="70"/>
      <c r="DN3974" s="70"/>
    </row>
    <row r="3975" spans="1:118">
      <c r="A3975" s="228"/>
      <c r="B3975" s="548"/>
      <c r="C3975" s="515"/>
      <c r="D3975" s="237"/>
      <c r="E3975" s="237"/>
      <c r="F3975" s="244"/>
      <c r="G3975" s="73">
        <v>3.9</v>
      </c>
      <c r="H3975" s="85"/>
      <c r="I3975" s="85"/>
      <c r="J3975" s="85"/>
      <c r="K3975" s="85"/>
      <c r="L3975" s="85"/>
      <c r="M3975" s="85"/>
      <c r="N3975" s="85"/>
      <c r="O3975" s="85"/>
      <c r="P3975" s="85"/>
      <c r="Q3975" s="85"/>
      <c r="R3975" s="85"/>
      <c r="S3975" s="85"/>
      <c r="T3975" s="85"/>
      <c r="U3975" s="85"/>
      <c r="V3975" s="85"/>
      <c r="W3975" s="85"/>
      <c r="X3975" s="85"/>
      <c r="Y3975" s="85"/>
      <c r="Z3975" s="85"/>
      <c r="AA3975" s="85"/>
      <c r="AB3975" s="85"/>
      <c r="AC3975" s="81"/>
      <c r="AD3975" s="81"/>
      <c r="AE3975" s="81"/>
      <c r="AF3975" s="81"/>
      <c r="AG3975" s="81"/>
      <c r="AH3975" s="81"/>
      <c r="AI3975" s="81"/>
      <c r="AJ3975" s="81"/>
      <c r="AK3975" s="81"/>
      <c r="AL3975" s="81"/>
      <c r="AM3975" s="240"/>
      <c r="AN3975" s="240"/>
      <c r="AO3975" s="240"/>
      <c r="AP3975" s="240"/>
      <c r="AQ3975" s="240"/>
      <c r="AR3975" s="240"/>
      <c r="AS3975" s="240"/>
      <c r="AT3975" s="256"/>
      <c r="AU3975" s="256"/>
      <c r="AV3975" s="259"/>
      <c r="AW3975" s="259"/>
      <c r="AX3975" s="256"/>
      <c r="AY3975" s="256"/>
      <c r="AZ3975" s="256"/>
      <c r="BA3975" s="256"/>
      <c r="BB3975" s="256"/>
      <c r="BC3975" s="256"/>
      <c r="BD3975" s="256"/>
      <c r="BE3975" s="256"/>
      <c r="BF3975" s="256"/>
      <c r="BG3975" s="256"/>
      <c r="BH3975" s="256"/>
      <c r="BI3975" s="256"/>
      <c r="BJ3975" s="256"/>
      <c r="BK3975" s="256"/>
      <c r="BL3975" s="262"/>
      <c r="BM3975" s="262"/>
      <c r="BN3975" s="262"/>
      <c r="BO3975" s="262"/>
      <c r="BP3975" s="262"/>
      <c r="BQ3975" s="262"/>
      <c r="BR3975" s="270"/>
      <c r="BS3975" s="270"/>
      <c r="BT3975" s="270"/>
      <c r="BU3975" s="270"/>
      <c r="BV3975" s="270"/>
      <c r="BW3975" s="270"/>
      <c r="BX3975" s="256"/>
      <c r="BY3975" s="256"/>
      <c r="BZ3975" s="256"/>
      <c r="CA3975" s="267"/>
      <c r="CB3975" s="267"/>
      <c r="CC3975" s="274"/>
      <c r="CD3975" s="267"/>
      <c r="CE3975" s="267"/>
      <c r="CF3975" s="267"/>
      <c r="CG3975" s="267"/>
      <c r="CH3975" s="267"/>
      <c r="CI3975" s="267"/>
      <c r="CJ3975" s="267"/>
      <c r="CK3975" s="267"/>
      <c r="CL3975" s="265"/>
      <c r="CM3975" s="272"/>
      <c r="CN3975" s="264"/>
      <c r="CO3975" s="125"/>
      <c r="CP3975" s="226"/>
      <c r="CQ3975" s="226"/>
      <c r="CR3975" s="226"/>
      <c r="CS3975" s="90"/>
      <c r="CT3975" s="90"/>
      <c r="CU3975" s="90"/>
      <c r="CV3975" s="90"/>
      <c r="CW3975" s="90"/>
      <c r="CX3975" s="90"/>
      <c r="CY3975" s="90"/>
      <c r="CZ3975" s="90"/>
      <c r="DA3975" s="90"/>
      <c r="DB3975" s="70"/>
      <c r="DC3975" s="70"/>
      <c r="DD3975" s="70"/>
      <c r="DE3975" s="70"/>
      <c r="DF3975" s="70"/>
      <c r="DG3975" s="70"/>
      <c r="DH3975" s="70"/>
      <c r="DI3975" s="70"/>
      <c r="DJ3975" s="70"/>
      <c r="DK3975" s="70"/>
      <c r="DL3975" s="70"/>
      <c r="DM3975" s="70"/>
      <c r="DN3975" s="70"/>
    </row>
    <row r="3976" spans="1:118">
      <c r="A3976" s="229"/>
      <c r="B3976" s="549"/>
      <c r="C3976" s="516"/>
      <c r="D3976" s="238"/>
      <c r="E3976" s="238"/>
      <c r="F3976" s="245" t="s">
        <v>83</v>
      </c>
      <c r="G3976" s="246"/>
      <c r="H3976" s="82"/>
      <c r="I3976" s="82"/>
      <c r="J3976" s="82"/>
      <c r="K3976" s="82"/>
      <c r="L3976" s="82"/>
      <c r="M3976" s="82"/>
      <c r="N3976" s="82"/>
      <c r="O3976" s="82"/>
      <c r="P3976" s="82"/>
      <c r="Q3976" s="82"/>
      <c r="R3976" s="82"/>
      <c r="S3976" s="82"/>
      <c r="T3976" s="82"/>
      <c r="U3976" s="82"/>
      <c r="V3976" s="82"/>
      <c r="W3976" s="82"/>
      <c r="X3976" s="82"/>
      <c r="Y3976" s="82"/>
      <c r="Z3976" s="82"/>
      <c r="AA3976" s="82"/>
      <c r="AB3976" s="82"/>
      <c r="AC3976" s="35"/>
      <c r="AD3976" s="35"/>
      <c r="AE3976" s="35">
        <v>1.2</v>
      </c>
      <c r="AF3976" s="35"/>
      <c r="AG3976" s="35"/>
      <c r="AH3976" s="35"/>
      <c r="AI3976" s="35"/>
      <c r="AJ3976" s="35"/>
      <c r="AK3976" s="35"/>
      <c r="AL3976" s="35"/>
      <c r="AM3976" s="241"/>
      <c r="AN3976" s="241"/>
      <c r="AO3976" s="241"/>
      <c r="AP3976" s="241"/>
      <c r="AQ3976" s="241"/>
      <c r="AR3976" s="241"/>
      <c r="AS3976" s="241"/>
      <c r="AT3976" s="257"/>
      <c r="AU3976" s="257"/>
      <c r="AV3976" s="260"/>
      <c r="AW3976" s="260"/>
      <c r="AX3976" s="257"/>
      <c r="AY3976" s="257"/>
      <c r="AZ3976" s="257"/>
      <c r="BA3976" s="257"/>
      <c r="BB3976" s="257"/>
      <c r="BC3976" s="257"/>
      <c r="BD3976" s="257"/>
      <c r="BE3976" s="257"/>
      <c r="BF3976" s="257"/>
      <c r="BG3976" s="257"/>
      <c r="BH3976" s="257"/>
      <c r="BI3976" s="257"/>
      <c r="BJ3976" s="257"/>
      <c r="BK3976" s="257"/>
      <c r="BL3976" s="263"/>
      <c r="BM3976" s="263"/>
      <c r="BN3976" s="263"/>
      <c r="BO3976" s="263"/>
      <c r="BP3976" s="263"/>
      <c r="BQ3976" s="263"/>
      <c r="BR3976" s="271"/>
      <c r="BS3976" s="271"/>
      <c r="BT3976" s="271"/>
      <c r="BU3976" s="271"/>
      <c r="BV3976" s="271"/>
      <c r="BW3976" s="271"/>
      <c r="BX3976" s="257"/>
      <c r="BY3976" s="257"/>
      <c r="BZ3976" s="257"/>
      <c r="CA3976" s="268"/>
      <c r="CB3976" s="268"/>
      <c r="CC3976" s="275"/>
      <c r="CD3976" s="268"/>
      <c r="CE3976" s="268"/>
      <c r="CF3976" s="268"/>
      <c r="CG3976" s="268"/>
      <c r="CH3976" s="268"/>
      <c r="CI3976" s="268"/>
      <c r="CJ3976" s="268"/>
      <c r="CK3976" s="268"/>
      <c r="CL3976" s="265"/>
      <c r="CM3976" s="272"/>
      <c r="CN3976" s="264"/>
      <c r="CO3976" s="125"/>
      <c r="CP3976" s="226"/>
      <c r="CQ3976" s="226"/>
      <c r="CR3976" s="226"/>
      <c r="CS3976" s="90"/>
      <c r="CT3976" s="90"/>
      <c r="CU3976" s="90"/>
      <c r="CV3976" s="90"/>
      <c r="CW3976" s="90"/>
      <c r="CX3976" s="90"/>
      <c r="CY3976" s="90"/>
      <c r="CZ3976" s="90"/>
      <c r="DA3976" s="90"/>
      <c r="DB3976" s="70"/>
      <c r="DC3976" s="70"/>
      <c r="DD3976" s="70"/>
      <c r="DE3976" s="70"/>
      <c r="DF3976" s="70"/>
      <c r="DG3976" s="70"/>
      <c r="DH3976" s="70"/>
      <c r="DI3976" s="70"/>
      <c r="DJ3976" s="70"/>
      <c r="DK3976" s="70"/>
      <c r="DL3976" s="70"/>
      <c r="DM3976" s="70"/>
      <c r="DN3976" s="70"/>
    </row>
    <row r="3977" spans="1:118" ht="14.25" customHeight="1">
      <c r="A3977" s="227">
        <f t="shared" si="1224"/>
        <v>493</v>
      </c>
      <c r="B3977" s="547" t="s">
        <v>805</v>
      </c>
      <c r="C3977" s="514" t="s">
        <v>866</v>
      </c>
      <c r="D3977" s="236">
        <v>44277</v>
      </c>
      <c r="E3977" s="236" t="s">
        <v>1196</v>
      </c>
      <c r="F3977" s="253" t="s">
        <v>80</v>
      </c>
      <c r="G3977" s="254"/>
      <c r="H3977" s="82" t="s">
        <v>69</v>
      </c>
      <c r="I3977" s="82"/>
      <c r="J3977" s="82" t="s">
        <v>60</v>
      </c>
      <c r="K3977" s="82" t="s">
        <v>60</v>
      </c>
      <c r="L3977" s="82" t="s">
        <v>60</v>
      </c>
      <c r="M3977" s="82" t="s">
        <v>60</v>
      </c>
      <c r="N3977" s="82" t="s">
        <v>60</v>
      </c>
      <c r="O3977" s="82"/>
      <c r="P3977" s="82" t="s">
        <v>60</v>
      </c>
      <c r="Q3977" s="82" t="s">
        <v>60</v>
      </c>
      <c r="R3977" s="82" t="s">
        <v>60</v>
      </c>
      <c r="S3977" s="82" t="s">
        <v>60</v>
      </c>
      <c r="T3977" s="82" t="s">
        <v>60</v>
      </c>
      <c r="U3977" s="82" t="s">
        <v>60</v>
      </c>
      <c r="V3977" s="82"/>
      <c r="W3977" s="82" t="s">
        <v>60</v>
      </c>
      <c r="X3977" s="82" t="s">
        <v>60</v>
      </c>
      <c r="Y3977" s="82" t="s">
        <v>60</v>
      </c>
      <c r="Z3977" s="82" t="s">
        <v>60</v>
      </c>
      <c r="AA3977" s="82" t="s">
        <v>60</v>
      </c>
      <c r="AB3977" s="82" t="s">
        <v>60</v>
      </c>
      <c r="AC3977" s="82"/>
      <c r="AD3977" s="82" t="s">
        <v>60</v>
      </c>
      <c r="AE3977" s="82" t="s">
        <v>60</v>
      </c>
      <c r="AF3977" s="82" t="s">
        <v>60</v>
      </c>
      <c r="AG3977" s="82" t="s">
        <v>60</v>
      </c>
      <c r="AH3977" s="82" t="s">
        <v>60</v>
      </c>
      <c r="AI3977" s="82" t="s">
        <v>1471</v>
      </c>
      <c r="AJ3977" s="82"/>
      <c r="AK3977" s="82" t="s">
        <v>60</v>
      </c>
      <c r="AL3977" s="82" t="s">
        <v>60</v>
      </c>
      <c r="AM3977" s="239">
        <f>COUNTIF(H3977:AL3977,"PH")+COUNTIF(H3977:AL3977,"PH/L")+COUNTIF(H3977:AL3977,"PM")</f>
        <v>0</v>
      </c>
      <c r="AN3977" s="239">
        <f>COUNTIF(H3977:AL3977,"PD")+COUNTIF(H3977:AL3977,"PDD")+COUNTIF(H3977:AL3977,"P/DS")/2+COUNTIF(H3977:AL3977,"PMD")</f>
        <v>0</v>
      </c>
      <c r="AO3977" s="239">
        <f>COUNTIF(H3977:AL3977,"PN")+COUNTIF(H3977:AL3977,"P/NS")/2+COUNTIF(H3977:AL3977,"PH")+COUNTIF(H3977:AL3977,"PH/F")/2+COUNTIF(H3977:AL3977,"PH/L")/2+COUNTIF(H3977:AL3977,"PM")</f>
        <v>0</v>
      </c>
      <c r="AP3977" s="239">
        <f>COUNTIF(H3977:AL3977,"BH")+COUNTIF(H3977:AL3977,"AL/BL")+COUNTIF(H3977:AL3977,"UL/BL")+COUNTIF(H3977:AL3977,"BM")</f>
        <v>0</v>
      </c>
      <c r="AQ3977" s="239">
        <f>COUNTIF(H3977:AL3977,"DS")+COUNTIF(H3977:AL3977,"AL/DS")/2+COUNTIF(H3977:AL3977,"UL/DS")/2+COUNTIF(H3977:AL3977,"CT")+COUNTIF(H3977:AL3977,"MD")</f>
        <v>24.5</v>
      </c>
      <c r="AR3977" s="239">
        <f>COUNTIF(H3977:AL3977,"NS")+COUNTIF(H3977:AL3977,"AL/NS")/2+COUNTIF(H3977:AL3977,"UL/NS")/2+COUNTIF(H3977:AL3977,"BH")+COUNTIF(H3977:AL3977,"AL/BF")/2+COUNTIF(H3977:AL3977,"AL/BL")/2+COUNTIF(H3977:AL3977,"UL/BL")/2+COUNTIF(H3977:AL3977,"UL/BF")/2+COUNTIF(H3977:AL3977,"BM")</f>
        <v>0</v>
      </c>
      <c r="AS3977" s="239">
        <f>COUNTIF(H3977:AL3977,"AL")+COUNTIF(H3977:AL3977,"AL/DS")/2+COUNTIF(H3977:AL3977,"AL/NS")/2+COUNTIF(H3977:AL3977,"NH")+COUNTIF(H3977:AL3977,"SL")+COUNTIF(H3977:AL3977,"NHD")+COUNTIF(H3977:AL3977,"B")+COUNTIF(H3977:AL3977,"HL")+COUNTIF(H3977:AL3977,"AL/BF")/2+COUNTIF(H3977:AL3977,"AL/BL")/2</f>
        <v>1</v>
      </c>
      <c r="AT3977" s="255">
        <f>COUNTIF(H3977:AL3977,"PD")+COUNTIF(H3977:AL3977,"PN")+COUNTIF(H3977:AL3977,"P/DS")/2+COUNTIF(H3977:AL3977,"P/NS")/2+COUNTIF(H3977:AL3977,"DS")+COUNTIF(H3977:AL3977,"NS")+COUNTIF(H3977:AL3977,"AL")+COUNTIF(H3977:AL3977,"AL/DS")+COUNTIF(H3977:AL3977,"AL/NS")+COUNTIF(H3977:AL3977,"NH")+COUNTIF(H3977:AL3977,"SL")+COUNTIF(H3977:AL3977,"UL/DS")/2+COUNTIF(H3977:AL3977,"UL/NS")/2+COUNTIF(H3977:AL3977,"CT")+COUNTIF(H3977:AL3977,"NHD")+COUNTIF(H3977:AL3977,"PDD")+COUNTIF(H3977:AL3977,"B")+COUNTIF(H3977:AL3977,"HL")+COUNTIF(H3977:AL3977,"PH")+COUNTIF(H3977:AL3977,"BH")+COUNTIF(H3977:AL3977,"AL/BF")+COUNTIF(H3977:AL3977,"AL/BL")+COUNTIF(H3977:AL3977,"UL/BF")/2+COUNTIF(H3977:AL3977,"UL/BL")/2+COUNTIF(H3977:AL3977,"PH/F")/2+COUNTIF(H3977:AL3977,"PH/L")/2+COUNTIF(H3977:AL3977,"MD")+COUNTIF(H3977:AL3977,"PMD")+COUNTIF(H3977:AL3977,"PM")+COUNTIF(H3977:AL3977,"BM")</f>
        <v>25.5</v>
      </c>
      <c r="AU3977" s="255">
        <f>COUNTIF(H3977:AL3977,"P/DS")/2+COUNTIF(H3977:AL3977,"P/NS")/2+COUNTIF(H3977:AL3977,"IL")+COUNTIF(H3977:AL3977,"NL")+COUNTIF(H3977:AL3977,"UL")+COUNTIF(H3977:AL3977,"UL/DS")/2+COUNTIF(H3977:AL3977,"UL/NS")/2+COUNTIF(H3977:AL3977,"KT")+COUNTIF(H3977:AL3977,"UL/BF")/2+COUNTIF(H3977:AL3977,"UL/BL")/2+COUNTIF(H3977:AL3977,"PH/F")/2+COUNTIF(H3977:AL3977,"PH/L")/2+COUNTIF(H3977:AL3977,"NB")</f>
        <v>0.5</v>
      </c>
      <c r="AV3977" s="258">
        <f>COUNTIF(H3977:AL3977,"PN")+COUNTIF(H3977:AL3977,"TVD")+COUNTIF(H3977:AL3977,"PH")+COUNTIF(H3977:AL3977,"PM")+COUNTIF(H3977:AL3977,"PDD")-COUNTIFS(H3977:AL3977,"PN",H3984:AL3984,"&gt;=3")-COUNTIFS(H3977:AL3977,"PM",H3984:AL3984,"&gt;=3")</f>
        <v>0</v>
      </c>
      <c r="AW3977" s="258">
        <f>COUNTIF(H3977:AL3977,"NS")+COUNTIF(H3977:AL3977,"D")+COUNTIF(H3977:AL3977,"BH")+COUNTIF(H3977:AL3977,"NHD")+COUNTIF(H3977:AL3977,"BM")-COUNTIFS(H3977:AL3977,"NS",H3984:AL3984,"&gt;=3")-COUNTIFS(H3977:AL3977,"BH",H3984:AL3984,"&gt;=3")-COUNTIFS(H3977:AL3977,"BM",H3984:AL3984,"&gt;=3")</f>
        <v>0</v>
      </c>
      <c r="AX3977" s="255">
        <f>COUNTIF(H3977:AL3977,"AL")+COUNTIF(H3977:AL3977,"AL/DS")/2+COUNTIF(H3977:AL3977,"AL/NS")/2+COUNTIF(H3977:AL3977,"AL/BF")+COUNTIF(H3977:AL3977,"AL/BL")/2</f>
        <v>0</v>
      </c>
      <c r="AY3977" s="255">
        <f>COUNTIF(H3977:AL3977,"SL")</f>
        <v>0</v>
      </c>
      <c r="AZ3977" s="255">
        <f>COUNTIF(H3977:AL3977,"NH")</f>
        <v>1</v>
      </c>
      <c r="BA3977" s="255">
        <f>COUNTIF(H3977:AL3977,"HL")</f>
        <v>0</v>
      </c>
      <c r="BB3977" s="255">
        <f>COUNTIF(G3977:AL3977,"P/DS")/2+COUNTIF(G3977:AL3977,"P/NS")/2+COUNTIF(G3977:AL3977,"UL")+COUNTIF(G3977:AL3977,"UL/DS")/2+COUNTIF(G3977:AL3977,"UL/NS")/2+COUNTIF(G3977:AL3977,"UL/BL")/2+COUNTIF(G3977:AL3977,"UL/BF")/2+COUNTIF(G3977:AL3977,"PH/F")/2+COUNTIF(G3977:AL3977,"PH/L")/2</f>
        <v>0.5</v>
      </c>
      <c r="BC3977" s="255">
        <f>COUNTIF(H3977:AL3977,"NB")</f>
        <v>0</v>
      </c>
      <c r="BD3977" s="255">
        <f>COUNTIF(H3977:AL3977,"NL")</f>
        <v>0</v>
      </c>
      <c r="BE3977" s="255">
        <f>COUNTIF(H3977:AL3977,"IL")</f>
        <v>0</v>
      </c>
      <c r="BF3977" s="255">
        <f>COUNTIF(H3977:AL3977,"KT")</f>
        <v>0</v>
      </c>
      <c r="BG3977" s="255">
        <f>COUNTIF(H3977:AL3977,"L70")</f>
        <v>0</v>
      </c>
      <c r="BH3977" s="255">
        <f>COUNTIF(H3977:AL3977,"MD")</f>
        <v>0</v>
      </c>
      <c r="BI3977" s="255">
        <f>COUNTIF(H3977:AL3977,"PMD")</f>
        <v>0</v>
      </c>
      <c r="BJ3977" s="255">
        <f>COUNTIF(H3977:AL3977,"PM")</f>
        <v>0</v>
      </c>
      <c r="BK3977" s="255">
        <f>COUNTIF(H3977:AL3977,"BM")</f>
        <v>0</v>
      </c>
      <c r="BL3977" s="261">
        <f>SUMIF(H3977:AL3977,"PD",H3978:AL3978)+SUMIF(H3977:AL3977,"PN",H3978:AL3978)+SUMIF(H3977:AL3977,"P/DS",H3978:AL3978)+SUMIF(H3977:AL3977,"PN/F",H3978:AL3978)+SUMIF(H3977:AL3977,"PN/L",H3978:AL3978)+SUMIF(H3977:AL3977,"TV",H3978:AL3978)+SUMIF(H3977:AL3977,"TVD",H3978:AL3978)+SUMIF(H3977:AL3977,"PDD",H3978:AL3978)</f>
        <v>0</v>
      </c>
      <c r="BM3977" s="261">
        <f>SUMIF(H3977:AL3977,"PD",H3979:AL3979)+SUMIF(H3977:AL3977,"PN",H3979:AL3979)+SUMIF(H3977:AL3977,"P/DS",H3979:AL3979)+SUMIF(H3977:AL3977,"PN/F",H3979:AL3979)+SUMIF(H3977:AL3977,"PN/L",H3979:AL3979)+SUMIF(H3977:AL3977,"TV",H3979:AL3979)+SUMIF(H3977:AL3977,"TVD",H3979:AL3979)+SUMIF(H3977:AL3977,"PDD",H3979:AL3979)+SUMIF(H3977:AL3977,"PMD",H3979:AL3979)</f>
        <v>0</v>
      </c>
      <c r="BN3977" s="261">
        <f>SUMIF(H3977:AL3977,"PD",H3980:AL3980)+SUMIF(H3977:AL3977,"PN",H3980:AL3980)+SUMIF(H3977:AL3977,"P/DS",H3980:AL3980)+SUMIF(H3977:AL3977,"PN/F",H3980:AL3980)+SUMIF(H3977:AL3977,"PN/L",H3980:AL3980)+SUMIF(H3977:AL3977,"TV",H3980:AL3980)+SUMIF(H3977:AL3977,"TVD",H3980:AL3980)</f>
        <v>0</v>
      </c>
      <c r="BO3977" s="261">
        <f>SUMIF(H3977:AL3977,"PD",H3981:AL3981)+SUMIF(H3977:AL3977,"PN",H3981:AL3981)+SUMIF(H3977:AL3977,"P/DS",H3981:AL3981)+SUMIF(H3977:AL3977,"PN/F",H3981:AL3981)+SUMIF(H3977:AL3977,"PN/L",H3981:AL3981)+SUMIF(H3977:AL3977,"TV",H3981:AL3981)+SUMIF(H3977:AL3977,"TVD",H3981:AL3981)</f>
        <v>0</v>
      </c>
      <c r="BP3977" s="261">
        <f>SUMIF(H3977:AL3977,"PD",H3982:AL3982)+SUMIF(H3977:AL3977,"PN",H3982:AL3982)+SUMIF(H3977:AL3977,"P/DS",H3982:AL3982)+SUMIF(H3977:AL3977,"PN/F",H3982:AL3982)+SUMIF(H3977:AL3977,"PN/L",H3982:AL3982)+SUMIF(H3977:AL3977,"TV",H3982:AL3982)+SUMIF(H3977:AL3977,"TVD",H3982:AL3982)+SUMIF(H3977:AL3977,"PDD",H3982:AL3982)+SUMIF(H3977:AL3977,"PH",H3982:AL3982)+SUMIF(H3977:AL3977,"PM",H3982:AL3982)</f>
        <v>0</v>
      </c>
      <c r="BQ3977" s="261">
        <f>SUMIF(H3977:AL3977,"PD",H3983:AL3983)+SUMIF(H3977:AL3977,"PN",H3983:AL3983)+SUMIF(H3977:AL3977,"P/DS",H3983:AL3983)+SUMIF(H3977:AL3977,"PN/F",H3983:AL3983)+SUMIF(H3977:AL3977,"PN/L",H3983:AL3983)+SUMIF(H3977:AL3977,"TV",H3983:AL3983)+SUMIF(H3977:AL3977,"TVD",H3983:AL3983)+SUMIF(H3977:AL3977,"PDD",H3983:AL3983)+SUMIF(H3977:AL3977,"PH",H3983:AL3983)+SUMIF(H3977:AL3977,"PM",H3983:AL3983)</f>
        <v>0</v>
      </c>
      <c r="BR3977" s="269">
        <f>SUM(H3978:AL3978)-BL3977</f>
        <v>9</v>
      </c>
      <c r="BS3977" s="269">
        <f>SUM(H3979:AL3979)-BM3977</f>
        <v>0</v>
      </c>
      <c r="BT3977" s="269">
        <f>SUM(H3980:AL3980)-BN3977</f>
        <v>0</v>
      </c>
      <c r="BU3977" s="269">
        <f>SUM(H3981:AL3981)-BO3977</f>
        <v>0</v>
      </c>
      <c r="BV3977" s="269">
        <f>SUM(H3982:AL3982)-BP3977</f>
        <v>0</v>
      </c>
      <c r="BW3977" s="269">
        <f>SUM(H3983:AL3983)-BQ3977</f>
        <v>0</v>
      </c>
      <c r="BX3977" s="255">
        <f>SUMIF(H3977:AL3977,"PD",H3984:AL3984)+SUMIF(H3977:AL3977,"PN",H3984:AL3984)+SUMIF(H3977:AL3977,"P/DS",H3984:AL3984)+SUMIF(H3977:AL3977,"PN/F",H3984:AL3984)+SUMIF(H3977:AL3977,"PN/L",H3984:AL3984)</f>
        <v>0</v>
      </c>
      <c r="BY3977" s="255">
        <f>SUM(H3984:AL3984)-BX3977</f>
        <v>0</v>
      </c>
      <c r="BZ3977" s="255">
        <f t="shared" ref="BZ3977" si="1231">+SUM(BL3977:BW3984)</f>
        <v>9</v>
      </c>
      <c r="CA3977" s="266">
        <f>(COUNTIFS(H3977:AL3977,"PD",H3978:AL3978,"&gt;=2"))*0.5-IF(CN3977="VP",COUNTIFS($H$16:$AL$16,"SAT",H3977:AL3977,"PD",H3978:AL3978,"&gt;=2"))*0.5</f>
        <v>0</v>
      </c>
      <c r="CB3977" s="266">
        <f>(COUNTIFS(H3977:AL3977,"PN",H3979:AL3979,"&gt;=0.5",H3978:AL3978,"&gt;=1.5"))*0.5+COUNTIFS(H3977:AL3977,"PDD",H3979:AL3979,"&gt;=0.5",H3978:AL3978,"&gt;=1.5")*0.5</f>
        <v>0</v>
      </c>
      <c r="CC3977" s="273">
        <f>(COUNTIFS(H3977:AL3977,"TV",H3979:AL3979,"&gt;=10"))*0.5+(COUNTIFS(H3977:AL3977,"PMD",H3979:AL3979,"&gt;=2"))*0.5</f>
        <v>0</v>
      </c>
      <c r="CD3977" s="266">
        <f>(COUNTIFS(H3977:AL3977,"TVD",H3981:AL3981,"&gt;=6.5",H3979:AL3979,"&gt;=3.5"))*0.5</f>
        <v>0</v>
      </c>
      <c r="CE3977" s="266">
        <f>(COUNTIFS(H3977:AL3977,"PD",H3982:AL3982,"&gt;=10"))*0.5</f>
        <v>0</v>
      </c>
      <c r="CF3977" s="266">
        <f>(COUNTIFS(H3977:AL3977,"PDD",H3982:AL3982,"&gt;=3.5",H3983:AL3983,"&gt;=6.5")+COUNTIFS(H3977:AL3977,"PH",H3983:AL3983,"&gt;=0.5",H3982:AL3982,"&gt;=1.5")+COUNTIFS(H3977:AL3977,"PM",H3983:AL3983,"&gt;=0.5",H3982:AL3982,"&gt;=1.5"))*0.5</f>
        <v>0</v>
      </c>
      <c r="CG3977" s="266">
        <f>(COUNTIFS(H3977:AL3977,"DS",H3978:AL3978,"&gt;=2")+COUNTIFS(H3977:AL3977,"AL/DS",H3978:AL3978,"&gt;=2"))*0.5-IF(CN3977="VP",COUNTIFS($H$16:$AL$16,"SAT",H3977:AL3977,"DS",H3978:AL3978,"&gt;=2"))*0.5</f>
        <v>1.5</v>
      </c>
      <c r="CH3977" s="266">
        <f>(COUNTIFS(H3977:AL3977,"NS",H3979:AL3979,"&gt;=0.5",H3978:AL3978,"&gt;=1.5")+COUNTIFS(H3977:AL3977,"AL/NS",H3979:AL3979,"&gt;=0.5",H3978:AL3978,"&gt;=1.5")+COUNTIFS(H3977:AL3977,"NHD",H3979:AL3979,"&gt;=4.5",H3982:AL3982,"&gt;=2",H3978:AL3978,"&gt;=1.5"))*0.5</f>
        <v>0</v>
      </c>
      <c r="CI3977" s="266">
        <f>(COUNTIF(H3979:AL3979,"&gt;=10")+COUNTIFS(H3977:AL3977,"MD",H3979:AL3979,"&gt;=2")-COUNTIFS(H3977:AL3977,"TV",H3979:AL3979,"&gt;=10"))*0.5</f>
        <v>0</v>
      </c>
      <c r="CJ3977" s="266">
        <f>(COUNTIFS(H3977:AL3977,"D",H3981:AL3981,"&gt;=6.5",H3979:AL3979,"&gt;=3.5"))*0.5</f>
        <v>0</v>
      </c>
      <c r="CK3977" s="266">
        <f>(COUNTIF(H3982:AL3982,"&gt;=10")-COUNTIFS(H3977:AL3977,"PD",H3982:AL3982,"&gt;=10"))*0.5</f>
        <v>0</v>
      </c>
      <c r="CL3977" s="265">
        <f>(COUNTIFS(H3977:AL3977,"NHD",H3982:AL3982,"&gt;=3.5",H3983:AL3983,"&gt;=6.5")+COUNTIFS(H3977:AL3977,"BH",H3982:AL3982,"&gt;=1.5",H3983:AL3983,"&gt;=0.5")+COUNTIFS(H3977:AL3977,"BM",H3982:AL3982,"&gt;=1.5",H3983:AL3983,"&gt;=0.5")+COUNTIFS(H3977:AL3977,"D",H3982:AL3982,"&gt;=1.5",H3983:AL3983,"&gt;=0.5"))*0.5</f>
        <v>0</v>
      </c>
      <c r="CM3977" s="272"/>
      <c r="CN3977" s="264" t="s">
        <v>723</v>
      </c>
      <c r="CO3977" s="125">
        <f t="shared" ref="CO3977" si="1232">+AM3977+AN3977+AO3977+AP3977+AQ3977+AR3977+AS3977+AU3977+BG3977</f>
        <v>26</v>
      </c>
      <c r="CP3977" s="225">
        <f>+SUM(I3978:I3983)-I3984</f>
        <v>0</v>
      </c>
      <c r="CQ3977" s="225">
        <f>+SUM(J3978:J3983)-J3984</f>
        <v>2.5</v>
      </c>
      <c r="CR3977" s="225">
        <f>+SUM(K3978:K3983)-K3984</f>
        <v>1.5</v>
      </c>
      <c r="CS3977" s="113"/>
      <c r="CT3977" s="113"/>
      <c r="CU3977" s="113"/>
      <c r="CV3977" s="113"/>
      <c r="CW3977" s="113"/>
      <c r="CX3977" s="113"/>
      <c r="CY3977" s="113"/>
      <c r="CZ3977" s="113"/>
      <c r="DA3977" s="113"/>
      <c r="DB3977" s="70"/>
      <c r="DC3977" s="70"/>
      <c r="DD3977" s="70"/>
      <c r="DE3977" s="70"/>
      <c r="DF3977" s="70"/>
      <c r="DG3977" s="70"/>
      <c r="DH3977" s="70"/>
      <c r="DI3977" s="70"/>
      <c r="DJ3977" s="70"/>
      <c r="DK3977" s="70"/>
      <c r="DL3977" s="70"/>
      <c r="DM3977" s="70"/>
      <c r="DN3977" s="70"/>
    </row>
    <row r="3978" spans="1:118" ht="15" customHeight="1">
      <c r="A3978" s="228"/>
      <c r="B3978" s="548"/>
      <c r="C3978" s="515"/>
      <c r="D3978" s="237"/>
      <c r="E3978" s="237"/>
      <c r="F3978" s="242" t="s">
        <v>82</v>
      </c>
      <c r="G3978" s="71">
        <v>1.5</v>
      </c>
      <c r="H3978" s="83"/>
      <c r="I3978" s="83"/>
      <c r="J3978" s="83">
        <v>2.5</v>
      </c>
      <c r="K3978" s="83">
        <v>1.5</v>
      </c>
      <c r="L3978" s="83"/>
      <c r="M3978" s="83"/>
      <c r="N3978" s="83"/>
      <c r="O3978" s="83"/>
      <c r="P3978" s="83">
        <v>2.5</v>
      </c>
      <c r="Q3978" s="83"/>
      <c r="R3978" s="83">
        <v>2.5</v>
      </c>
      <c r="S3978" s="83"/>
      <c r="T3978" s="83"/>
      <c r="U3978" s="83"/>
      <c r="V3978" s="83"/>
      <c r="W3978" s="83"/>
      <c r="X3978" s="83"/>
      <c r="Y3978" s="83"/>
      <c r="Z3978" s="83"/>
      <c r="AA3978" s="83"/>
      <c r="AB3978" s="83"/>
      <c r="AC3978" s="79"/>
      <c r="AD3978" s="79"/>
      <c r="AE3978" s="79"/>
      <c r="AF3978" s="79"/>
      <c r="AG3978" s="79"/>
      <c r="AH3978" s="79"/>
      <c r="AI3978" s="79"/>
      <c r="AJ3978" s="79"/>
      <c r="AK3978" s="79"/>
      <c r="AL3978" s="79"/>
      <c r="AM3978" s="240"/>
      <c r="AN3978" s="240"/>
      <c r="AO3978" s="240"/>
      <c r="AP3978" s="240"/>
      <c r="AQ3978" s="240"/>
      <c r="AR3978" s="240"/>
      <c r="AS3978" s="240"/>
      <c r="AT3978" s="256"/>
      <c r="AU3978" s="256"/>
      <c r="AV3978" s="259"/>
      <c r="AW3978" s="259"/>
      <c r="AX3978" s="256"/>
      <c r="AY3978" s="256"/>
      <c r="AZ3978" s="256"/>
      <c r="BA3978" s="256"/>
      <c r="BB3978" s="256"/>
      <c r="BC3978" s="256"/>
      <c r="BD3978" s="256"/>
      <c r="BE3978" s="256"/>
      <c r="BF3978" s="256"/>
      <c r="BG3978" s="256"/>
      <c r="BH3978" s="256"/>
      <c r="BI3978" s="256"/>
      <c r="BJ3978" s="256"/>
      <c r="BK3978" s="256"/>
      <c r="BL3978" s="262"/>
      <c r="BM3978" s="262"/>
      <c r="BN3978" s="262"/>
      <c r="BO3978" s="262"/>
      <c r="BP3978" s="262"/>
      <c r="BQ3978" s="262"/>
      <c r="BR3978" s="270"/>
      <c r="BS3978" s="270"/>
      <c r="BT3978" s="270"/>
      <c r="BU3978" s="270"/>
      <c r="BV3978" s="270"/>
      <c r="BW3978" s="270"/>
      <c r="BX3978" s="256"/>
      <c r="BY3978" s="256"/>
      <c r="BZ3978" s="256"/>
      <c r="CA3978" s="267"/>
      <c r="CB3978" s="267"/>
      <c r="CC3978" s="274"/>
      <c r="CD3978" s="267"/>
      <c r="CE3978" s="267"/>
      <c r="CF3978" s="267"/>
      <c r="CG3978" s="267"/>
      <c r="CH3978" s="267"/>
      <c r="CI3978" s="267"/>
      <c r="CJ3978" s="267"/>
      <c r="CK3978" s="267"/>
      <c r="CL3978" s="265"/>
      <c r="CM3978" s="272"/>
      <c r="CN3978" s="264"/>
      <c r="CO3978" s="125"/>
      <c r="CP3978" s="226"/>
      <c r="CQ3978" s="226"/>
      <c r="CR3978" s="226"/>
      <c r="CS3978" s="113"/>
      <c r="CT3978" s="113"/>
      <c r="CU3978" s="113"/>
      <c r="CV3978" s="113"/>
      <c r="CW3978" s="113"/>
      <c r="CX3978" s="113"/>
      <c r="CY3978" s="113"/>
      <c r="CZ3978" s="113"/>
      <c r="DA3978" s="113"/>
      <c r="DB3978" s="70"/>
      <c r="DC3978" s="70"/>
      <c r="DD3978" s="70"/>
      <c r="DE3978" s="70"/>
      <c r="DF3978" s="70"/>
      <c r="DG3978" s="70"/>
      <c r="DH3978" s="70"/>
      <c r="DI3978" s="70"/>
      <c r="DJ3978" s="70"/>
      <c r="DK3978" s="70"/>
      <c r="DL3978" s="70"/>
      <c r="DM3978" s="70"/>
      <c r="DN3978" s="70"/>
    </row>
    <row r="3979" spans="1:118">
      <c r="A3979" s="228"/>
      <c r="B3979" s="548"/>
      <c r="C3979" s="515"/>
      <c r="D3979" s="237"/>
      <c r="E3979" s="237"/>
      <c r="F3979" s="243"/>
      <c r="G3979" s="72">
        <v>2</v>
      </c>
      <c r="H3979" s="84"/>
      <c r="I3979" s="84"/>
      <c r="J3979" s="84"/>
      <c r="K3979" s="84"/>
      <c r="L3979" s="84"/>
      <c r="M3979" s="84"/>
      <c r="N3979" s="84"/>
      <c r="O3979" s="84"/>
      <c r="P3979" s="84"/>
      <c r="Q3979" s="84"/>
      <c r="R3979" s="84"/>
      <c r="S3979" s="84"/>
      <c r="T3979" s="84"/>
      <c r="U3979" s="84"/>
      <c r="V3979" s="84"/>
      <c r="W3979" s="84"/>
      <c r="X3979" s="84"/>
      <c r="Y3979" s="84"/>
      <c r="Z3979" s="84"/>
      <c r="AA3979" s="84"/>
      <c r="AB3979" s="84"/>
      <c r="AC3979" s="80"/>
      <c r="AD3979" s="80"/>
      <c r="AE3979" s="80"/>
      <c r="AF3979" s="80"/>
      <c r="AG3979" s="80"/>
      <c r="AH3979" s="80"/>
      <c r="AI3979" s="80"/>
      <c r="AJ3979" s="80"/>
      <c r="AK3979" s="80"/>
      <c r="AL3979" s="80"/>
      <c r="AM3979" s="240"/>
      <c r="AN3979" s="240"/>
      <c r="AO3979" s="240"/>
      <c r="AP3979" s="240"/>
      <c r="AQ3979" s="240"/>
      <c r="AR3979" s="240"/>
      <c r="AS3979" s="240"/>
      <c r="AT3979" s="256"/>
      <c r="AU3979" s="256"/>
      <c r="AV3979" s="259"/>
      <c r="AW3979" s="259"/>
      <c r="AX3979" s="256"/>
      <c r="AY3979" s="256"/>
      <c r="AZ3979" s="256"/>
      <c r="BA3979" s="256"/>
      <c r="BB3979" s="256"/>
      <c r="BC3979" s="256"/>
      <c r="BD3979" s="256"/>
      <c r="BE3979" s="256"/>
      <c r="BF3979" s="256"/>
      <c r="BG3979" s="256"/>
      <c r="BH3979" s="256"/>
      <c r="BI3979" s="256"/>
      <c r="BJ3979" s="256"/>
      <c r="BK3979" s="256"/>
      <c r="BL3979" s="262"/>
      <c r="BM3979" s="262"/>
      <c r="BN3979" s="262"/>
      <c r="BO3979" s="262"/>
      <c r="BP3979" s="262"/>
      <c r="BQ3979" s="262"/>
      <c r="BR3979" s="270"/>
      <c r="BS3979" s="270"/>
      <c r="BT3979" s="270"/>
      <c r="BU3979" s="270"/>
      <c r="BV3979" s="270"/>
      <c r="BW3979" s="270"/>
      <c r="BX3979" s="256"/>
      <c r="BY3979" s="256"/>
      <c r="BZ3979" s="256"/>
      <c r="CA3979" s="267"/>
      <c r="CB3979" s="267"/>
      <c r="CC3979" s="274"/>
      <c r="CD3979" s="267"/>
      <c r="CE3979" s="267"/>
      <c r="CF3979" s="267"/>
      <c r="CG3979" s="267"/>
      <c r="CH3979" s="267"/>
      <c r="CI3979" s="267"/>
      <c r="CJ3979" s="267"/>
      <c r="CK3979" s="267"/>
      <c r="CL3979" s="265"/>
      <c r="CM3979" s="272"/>
      <c r="CN3979" s="264"/>
      <c r="CO3979" s="125"/>
      <c r="CP3979" s="226"/>
      <c r="CQ3979" s="226"/>
      <c r="CR3979" s="226"/>
      <c r="CS3979" s="113"/>
      <c r="CT3979" s="113"/>
      <c r="CU3979" s="113"/>
      <c r="CV3979" s="113"/>
      <c r="CW3979" s="113"/>
      <c r="CX3979" s="113"/>
      <c r="CY3979" s="113"/>
      <c r="CZ3979" s="113"/>
      <c r="DA3979" s="113"/>
      <c r="DB3979" s="70"/>
      <c r="DC3979" s="70"/>
      <c r="DD3979" s="70"/>
      <c r="DE3979" s="70"/>
      <c r="DF3979" s="70"/>
      <c r="DG3979" s="70"/>
      <c r="DH3979" s="70"/>
      <c r="DI3979" s="70"/>
      <c r="DJ3979" s="70"/>
      <c r="DK3979" s="70"/>
      <c r="DL3979" s="70"/>
      <c r="DM3979" s="70"/>
      <c r="DN3979" s="70"/>
    </row>
    <row r="3980" spans="1:118">
      <c r="A3980" s="228"/>
      <c r="B3980" s="548"/>
      <c r="C3980" s="515"/>
      <c r="D3980" s="237"/>
      <c r="E3980" s="237"/>
      <c r="F3980" s="243"/>
      <c r="G3980" s="72">
        <v>2.1</v>
      </c>
      <c r="H3980" s="84"/>
      <c r="I3980" s="84"/>
      <c r="J3980" s="84"/>
      <c r="K3980" s="84"/>
      <c r="L3980" s="84"/>
      <c r="M3980" s="84"/>
      <c r="N3980" s="84"/>
      <c r="O3980" s="84"/>
      <c r="P3980" s="84"/>
      <c r="Q3980" s="84"/>
      <c r="R3980" s="84"/>
      <c r="S3980" s="84"/>
      <c r="T3980" s="84"/>
      <c r="U3980" s="84"/>
      <c r="V3980" s="84"/>
      <c r="W3980" s="84"/>
      <c r="X3980" s="84"/>
      <c r="Y3980" s="84"/>
      <c r="Z3980" s="84"/>
      <c r="AA3980" s="84"/>
      <c r="AB3980" s="84"/>
      <c r="AC3980" s="80"/>
      <c r="AD3980" s="80"/>
      <c r="AE3980" s="80"/>
      <c r="AF3980" s="80"/>
      <c r="AG3980" s="80"/>
      <c r="AH3980" s="80"/>
      <c r="AI3980" s="80"/>
      <c r="AJ3980" s="80"/>
      <c r="AK3980" s="80"/>
      <c r="AL3980" s="80"/>
      <c r="AM3980" s="240"/>
      <c r="AN3980" s="240"/>
      <c r="AO3980" s="240"/>
      <c r="AP3980" s="240"/>
      <c r="AQ3980" s="240"/>
      <c r="AR3980" s="240"/>
      <c r="AS3980" s="240"/>
      <c r="AT3980" s="256"/>
      <c r="AU3980" s="256"/>
      <c r="AV3980" s="259"/>
      <c r="AW3980" s="259"/>
      <c r="AX3980" s="256"/>
      <c r="AY3980" s="256"/>
      <c r="AZ3980" s="256"/>
      <c r="BA3980" s="256"/>
      <c r="BB3980" s="256"/>
      <c r="BC3980" s="256"/>
      <c r="BD3980" s="256"/>
      <c r="BE3980" s="256"/>
      <c r="BF3980" s="256"/>
      <c r="BG3980" s="256"/>
      <c r="BH3980" s="256"/>
      <c r="BI3980" s="256"/>
      <c r="BJ3980" s="256"/>
      <c r="BK3980" s="256"/>
      <c r="BL3980" s="262"/>
      <c r="BM3980" s="262"/>
      <c r="BN3980" s="262"/>
      <c r="BO3980" s="262"/>
      <c r="BP3980" s="262"/>
      <c r="BQ3980" s="262"/>
      <c r="BR3980" s="270"/>
      <c r="BS3980" s="270"/>
      <c r="BT3980" s="270"/>
      <c r="BU3980" s="270"/>
      <c r="BV3980" s="270"/>
      <c r="BW3980" s="270"/>
      <c r="BX3980" s="256"/>
      <c r="BY3980" s="256"/>
      <c r="BZ3980" s="256"/>
      <c r="CA3980" s="267"/>
      <c r="CB3980" s="267"/>
      <c r="CC3980" s="274"/>
      <c r="CD3980" s="267"/>
      <c r="CE3980" s="267"/>
      <c r="CF3980" s="267"/>
      <c r="CG3980" s="267"/>
      <c r="CH3980" s="267"/>
      <c r="CI3980" s="267"/>
      <c r="CJ3980" s="267"/>
      <c r="CK3980" s="267"/>
      <c r="CL3980" s="265"/>
      <c r="CM3980" s="272"/>
      <c r="CN3980" s="264"/>
      <c r="CO3980" s="125"/>
      <c r="CP3980" s="226"/>
      <c r="CQ3980" s="226"/>
      <c r="CR3980" s="226"/>
      <c r="CS3980" s="113"/>
      <c r="CT3980" s="113"/>
      <c r="CU3980" s="113"/>
      <c r="CV3980" s="113"/>
      <c r="CW3980" s="113"/>
      <c r="CX3980" s="113"/>
      <c r="CY3980" s="113"/>
      <c r="CZ3980" s="113"/>
      <c r="DA3980" s="113"/>
      <c r="DB3980" s="70"/>
      <c r="DC3980" s="70"/>
      <c r="DD3980" s="70"/>
      <c r="DE3980" s="70"/>
      <c r="DF3980" s="70"/>
      <c r="DG3980" s="70"/>
      <c r="DH3980" s="70"/>
      <c r="DI3980" s="70"/>
      <c r="DJ3980" s="70"/>
      <c r="DK3980" s="70"/>
      <c r="DL3980" s="70"/>
      <c r="DM3980" s="70"/>
      <c r="DN3980" s="70"/>
    </row>
    <row r="3981" spans="1:118">
      <c r="A3981" s="228"/>
      <c r="B3981" s="548"/>
      <c r="C3981" s="515"/>
      <c r="D3981" s="237"/>
      <c r="E3981" s="237"/>
      <c r="F3981" s="243"/>
      <c r="G3981" s="72">
        <v>2.7</v>
      </c>
      <c r="H3981" s="84"/>
      <c r="I3981" s="84"/>
      <c r="J3981" s="84"/>
      <c r="K3981" s="84"/>
      <c r="L3981" s="84"/>
      <c r="M3981" s="84"/>
      <c r="N3981" s="84"/>
      <c r="O3981" s="84"/>
      <c r="P3981" s="84"/>
      <c r="Q3981" s="84"/>
      <c r="R3981" s="84"/>
      <c r="S3981" s="84"/>
      <c r="T3981" s="84"/>
      <c r="U3981" s="84"/>
      <c r="V3981" s="84"/>
      <c r="W3981" s="84"/>
      <c r="X3981" s="84"/>
      <c r="Y3981" s="84"/>
      <c r="Z3981" s="84"/>
      <c r="AA3981" s="84"/>
      <c r="AB3981" s="84"/>
      <c r="AC3981" s="80"/>
      <c r="AD3981" s="80"/>
      <c r="AE3981" s="80"/>
      <c r="AF3981" s="80"/>
      <c r="AG3981" s="80"/>
      <c r="AH3981" s="80"/>
      <c r="AI3981" s="80"/>
      <c r="AJ3981" s="80"/>
      <c r="AK3981" s="80"/>
      <c r="AL3981" s="80"/>
      <c r="AM3981" s="240"/>
      <c r="AN3981" s="240"/>
      <c r="AO3981" s="240"/>
      <c r="AP3981" s="240"/>
      <c r="AQ3981" s="240"/>
      <c r="AR3981" s="240"/>
      <c r="AS3981" s="240"/>
      <c r="AT3981" s="256"/>
      <c r="AU3981" s="256"/>
      <c r="AV3981" s="259"/>
      <c r="AW3981" s="259"/>
      <c r="AX3981" s="256"/>
      <c r="AY3981" s="256"/>
      <c r="AZ3981" s="256"/>
      <c r="BA3981" s="256"/>
      <c r="BB3981" s="256"/>
      <c r="BC3981" s="256"/>
      <c r="BD3981" s="256"/>
      <c r="BE3981" s="256"/>
      <c r="BF3981" s="256"/>
      <c r="BG3981" s="256"/>
      <c r="BH3981" s="256"/>
      <c r="BI3981" s="256"/>
      <c r="BJ3981" s="256"/>
      <c r="BK3981" s="256"/>
      <c r="BL3981" s="262"/>
      <c r="BM3981" s="262"/>
      <c r="BN3981" s="262"/>
      <c r="BO3981" s="262"/>
      <c r="BP3981" s="262"/>
      <c r="BQ3981" s="262"/>
      <c r="BR3981" s="270"/>
      <c r="BS3981" s="270"/>
      <c r="BT3981" s="270"/>
      <c r="BU3981" s="270"/>
      <c r="BV3981" s="270"/>
      <c r="BW3981" s="270"/>
      <c r="BX3981" s="256"/>
      <c r="BY3981" s="256"/>
      <c r="BZ3981" s="256"/>
      <c r="CA3981" s="267"/>
      <c r="CB3981" s="267"/>
      <c r="CC3981" s="274"/>
      <c r="CD3981" s="267"/>
      <c r="CE3981" s="267"/>
      <c r="CF3981" s="267"/>
      <c r="CG3981" s="267"/>
      <c r="CH3981" s="267"/>
      <c r="CI3981" s="267"/>
      <c r="CJ3981" s="267"/>
      <c r="CK3981" s="267"/>
      <c r="CL3981" s="265"/>
      <c r="CM3981" s="272"/>
      <c r="CN3981" s="264"/>
      <c r="CO3981" s="125"/>
      <c r="CP3981" s="226"/>
      <c r="CQ3981" s="226"/>
      <c r="CR3981" s="226"/>
      <c r="CS3981" s="113"/>
      <c r="CT3981" s="113"/>
      <c r="CU3981" s="113"/>
      <c r="CV3981" s="113"/>
      <c r="CW3981" s="113"/>
      <c r="CX3981" s="113"/>
      <c r="CY3981" s="113"/>
      <c r="CZ3981" s="113"/>
      <c r="DA3981" s="113"/>
      <c r="DB3981" s="70"/>
      <c r="DC3981" s="70"/>
      <c r="DD3981" s="70"/>
      <c r="DE3981" s="70"/>
      <c r="DF3981" s="70"/>
      <c r="DG3981" s="70"/>
      <c r="DH3981" s="70"/>
      <c r="DI3981" s="70"/>
      <c r="DJ3981" s="70"/>
      <c r="DK3981" s="70"/>
      <c r="DL3981" s="70"/>
      <c r="DM3981" s="70"/>
      <c r="DN3981" s="70"/>
    </row>
    <row r="3982" spans="1:118">
      <c r="A3982" s="228"/>
      <c r="B3982" s="548"/>
      <c r="C3982" s="515"/>
      <c r="D3982" s="237"/>
      <c r="E3982" s="237"/>
      <c r="F3982" s="243"/>
      <c r="G3982" s="72">
        <v>3</v>
      </c>
      <c r="H3982" s="84"/>
      <c r="I3982" s="84"/>
      <c r="J3982" s="84"/>
      <c r="K3982" s="84"/>
      <c r="L3982" s="84"/>
      <c r="M3982" s="84"/>
      <c r="N3982" s="84"/>
      <c r="O3982" s="84"/>
      <c r="P3982" s="84"/>
      <c r="Q3982" s="84"/>
      <c r="R3982" s="84"/>
      <c r="S3982" s="84"/>
      <c r="T3982" s="84"/>
      <c r="U3982" s="84"/>
      <c r="V3982" s="84"/>
      <c r="W3982" s="84"/>
      <c r="X3982" s="84"/>
      <c r="Y3982" s="84"/>
      <c r="Z3982" s="84"/>
      <c r="AA3982" s="84"/>
      <c r="AB3982" s="84"/>
      <c r="AC3982" s="80"/>
      <c r="AD3982" s="80"/>
      <c r="AE3982" s="80"/>
      <c r="AF3982" s="80"/>
      <c r="AG3982" s="80"/>
      <c r="AH3982" s="80"/>
      <c r="AI3982" s="80"/>
      <c r="AJ3982" s="80"/>
      <c r="AK3982" s="80"/>
      <c r="AL3982" s="80"/>
      <c r="AM3982" s="240"/>
      <c r="AN3982" s="240"/>
      <c r="AO3982" s="240"/>
      <c r="AP3982" s="240"/>
      <c r="AQ3982" s="240"/>
      <c r="AR3982" s="240"/>
      <c r="AS3982" s="240"/>
      <c r="AT3982" s="256"/>
      <c r="AU3982" s="256"/>
      <c r="AV3982" s="259"/>
      <c r="AW3982" s="259"/>
      <c r="AX3982" s="256"/>
      <c r="AY3982" s="256"/>
      <c r="AZ3982" s="256"/>
      <c r="BA3982" s="256"/>
      <c r="BB3982" s="256"/>
      <c r="BC3982" s="256"/>
      <c r="BD3982" s="256"/>
      <c r="BE3982" s="256"/>
      <c r="BF3982" s="256"/>
      <c r="BG3982" s="256"/>
      <c r="BH3982" s="256"/>
      <c r="BI3982" s="256"/>
      <c r="BJ3982" s="256"/>
      <c r="BK3982" s="256"/>
      <c r="BL3982" s="262"/>
      <c r="BM3982" s="262"/>
      <c r="BN3982" s="262"/>
      <c r="BO3982" s="262"/>
      <c r="BP3982" s="262"/>
      <c r="BQ3982" s="262"/>
      <c r="BR3982" s="270"/>
      <c r="BS3982" s="270"/>
      <c r="BT3982" s="270"/>
      <c r="BU3982" s="270"/>
      <c r="BV3982" s="270"/>
      <c r="BW3982" s="270"/>
      <c r="BX3982" s="256"/>
      <c r="BY3982" s="256"/>
      <c r="BZ3982" s="256"/>
      <c r="CA3982" s="267"/>
      <c r="CB3982" s="267"/>
      <c r="CC3982" s="274"/>
      <c r="CD3982" s="267"/>
      <c r="CE3982" s="267"/>
      <c r="CF3982" s="267"/>
      <c r="CG3982" s="267"/>
      <c r="CH3982" s="267"/>
      <c r="CI3982" s="267"/>
      <c r="CJ3982" s="267"/>
      <c r="CK3982" s="267"/>
      <c r="CL3982" s="265"/>
      <c r="CM3982" s="272"/>
      <c r="CN3982" s="264"/>
      <c r="CO3982" s="125"/>
      <c r="CP3982" s="226"/>
      <c r="CQ3982" s="226"/>
      <c r="CR3982" s="226"/>
      <c r="CS3982" s="113"/>
      <c r="CT3982" s="113"/>
      <c r="CU3982" s="113"/>
      <c r="CV3982" s="113"/>
      <c r="CW3982" s="113"/>
      <c r="CX3982" s="113"/>
      <c r="CY3982" s="113"/>
      <c r="CZ3982" s="113"/>
      <c r="DA3982" s="113"/>
      <c r="DB3982" s="70"/>
      <c r="DC3982" s="70"/>
      <c r="DD3982" s="70"/>
      <c r="DE3982" s="70"/>
      <c r="DF3982" s="70"/>
      <c r="DG3982" s="70"/>
      <c r="DH3982" s="70"/>
      <c r="DI3982" s="70"/>
      <c r="DJ3982" s="70"/>
      <c r="DK3982" s="70"/>
      <c r="DL3982" s="70"/>
      <c r="DM3982" s="70"/>
      <c r="DN3982" s="70"/>
    </row>
    <row r="3983" spans="1:118">
      <c r="A3983" s="228"/>
      <c r="B3983" s="548"/>
      <c r="C3983" s="515"/>
      <c r="D3983" s="237"/>
      <c r="E3983" s="237"/>
      <c r="F3983" s="244"/>
      <c r="G3983" s="73">
        <v>3.9</v>
      </c>
      <c r="H3983" s="85"/>
      <c r="I3983" s="85"/>
      <c r="J3983" s="85"/>
      <c r="K3983" s="85"/>
      <c r="L3983" s="85"/>
      <c r="M3983" s="85"/>
      <c r="N3983" s="85"/>
      <c r="O3983" s="85"/>
      <c r="P3983" s="85"/>
      <c r="Q3983" s="85"/>
      <c r="R3983" s="85"/>
      <c r="S3983" s="85"/>
      <c r="T3983" s="85"/>
      <c r="U3983" s="85"/>
      <c r="V3983" s="85"/>
      <c r="W3983" s="85"/>
      <c r="X3983" s="85"/>
      <c r="Y3983" s="85"/>
      <c r="Z3983" s="85"/>
      <c r="AA3983" s="85"/>
      <c r="AB3983" s="85"/>
      <c r="AC3983" s="81"/>
      <c r="AD3983" s="81"/>
      <c r="AE3983" s="81"/>
      <c r="AF3983" s="81"/>
      <c r="AG3983" s="81"/>
      <c r="AH3983" s="81"/>
      <c r="AI3983" s="81"/>
      <c r="AJ3983" s="81"/>
      <c r="AK3983" s="81"/>
      <c r="AL3983" s="81"/>
      <c r="AM3983" s="240"/>
      <c r="AN3983" s="240"/>
      <c r="AO3983" s="240"/>
      <c r="AP3983" s="240"/>
      <c r="AQ3983" s="240"/>
      <c r="AR3983" s="240"/>
      <c r="AS3983" s="240"/>
      <c r="AT3983" s="256"/>
      <c r="AU3983" s="256"/>
      <c r="AV3983" s="259"/>
      <c r="AW3983" s="259"/>
      <c r="AX3983" s="256"/>
      <c r="AY3983" s="256"/>
      <c r="AZ3983" s="256"/>
      <c r="BA3983" s="256"/>
      <c r="BB3983" s="256"/>
      <c r="BC3983" s="256"/>
      <c r="BD3983" s="256"/>
      <c r="BE3983" s="256"/>
      <c r="BF3983" s="256"/>
      <c r="BG3983" s="256"/>
      <c r="BH3983" s="256"/>
      <c r="BI3983" s="256"/>
      <c r="BJ3983" s="256"/>
      <c r="BK3983" s="256"/>
      <c r="BL3983" s="262"/>
      <c r="BM3983" s="262"/>
      <c r="BN3983" s="262"/>
      <c r="BO3983" s="262"/>
      <c r="BP3983" s="262"/>
      <c r="BQ3983" s="262"/>
      <c r="BR3983" s="270"/>
      <c r="BS3983" s="270"/>
      <c r="BT3983" s="270"/>
      <c r="BU3983" s="270"/>
      <c r="BV3983" s="270"/>
      <c r="BW3983" s="270"/>
      <c r="BX3983" s="256"/>
      <c r="BY3983" s="256"/>
      <c r="BZ3983" s="256"/>
      <c r="CA3983" s="267"/>
      <c r="CB3983" s="267"/>
      <c r="CC3983" s="274"/>
      <c r="CD3983" s="267"/>
      <c r="CE3983" s="267"/>
      <c r="CF3983" s="267"/>
      <c r="CG3983" s="267"/>
      <c r="CH3983" s="267"/>
      <c r="CI3983" s="267"/>
      <c r="CJ3983" s="267"/>
      <c r="CK3983" s="267"/>
      <c r="CL3983" s="265"/>
      <c r="CM3983" s="272"/>
      <c r="CN3983" s="264"/>
      <c r="CO3983" s="125"/>
      <c r="CP3983" s="226"/>
      <c r="CQ3983" s="226"/>
      <c r="CR3983" s="226"/>
      <c r="CS3983" s="113"/>
      <c r="CT3983" s="113"/>
      <c r="CU3983" s="113"/>
      <c r="CV3983" s="113"/>
      <c r="CW3983" s="113"/>
      <c r="CX3983" s="113"/>
      <c r="CY3983" s="113"/>
      <c r="CZ3983" s="113"/>
      <c r="DA3983" s="113"/>
      <c r="DB3983" s="70"/>
      <c r="DC3983" s="70"/>
      <c r="DD3983" s="70"/>
      <c r="DE3983" s="70"/>
      <c r="DF3983" s="70"/>
      <c r="DG3983" s="70"/>
      <c r="DH3983" s="70"/>
      <c r="DI3983" s="70"/>
      <c r="DJ3983" s="70"/>
      <c r="DK3983" s="70"/>
      <c r="DL3983" s="70"/>
      <c r="DM3983" s="70"/>
      <c r="DN3983" s="70"/>
    </row>
    <row r="3984" spans="1:118" ht="15.6" customHeight="1">
      <c r="A3984" s="229"/>
      <c r="B3984" s="549"/>
      <c r="C3984" s="516"/>
      <c r="D3984" s="238"/>
      <c r="E3984" s="238"/>
      <c r="F3984" s="245" t="s">
        <v>83</v>
      </c>
      <c r="G3984" s="246"/>
      <c r="H3984" s="82"/>
      <c r="I3984" s="82"/>
      <c r="J3984" s="82"/>
      <c r="K3984" s="82"/>
      <c r="L3984" s="82"/>
      <c r="M3984" s="82"/>
      <c r="N3984" s="82"/>
      <c r="O3984" s="82"/>
      <c r="P3984" s="82"/>
      <c r="Q3984" s="82"/>
      <c r="R3984" s="82"/>
      <c r="S3984" s="82"/>
      <c r="T3984" s="82"/>
      <c r="U3984" s="82"/>
      <c r="V3984" s="82"/>
      <c r="W3984" s="82"/>
      <c r="X3984" s="82"/>
      <c r="Y3984" s="82"/>
      <c r="Z3984" s="82"/>
      <c r="AA3984" s="82"/>
      <c r="AB3984" s="82"/>
      <c r="AC3984" s="35"/>
      <c r="AD3984" s="35"/>
      <c r="AE3984" s="35"/>
      <c r="AF3984" s="35"/>
      <c r="AG3984" s="35"/>
      <c r="AH3984" s="35"/>
      <c r="AI3984" s="35"/>
      <c r="AJ3984" s="35"/>
      <c r="AK3984" s="35"/>
      <c r="AL3984" s="35"/>
      <c r="AM3984" s="241"/>
      <c r="AN3984" s="241"/>
      <c r="AO3984" s="241"/>
      <c r="AP3984" s="241"/>
      <c r="AQ3984" s="241"/>
      <c r="AR3984" s="241"/>
      <c r="AS3984" s="241"/>
      <c r="AT3984" s="257"/>
      <c r="AU3984" s="257"/>
      <c r="AV3984" s="260"/>
      <c r="AW3984" s="260"/>
      <c r="AX3984" s="257"/>
      <c r="AY3984" s="257"/>
      <c r="AZ3984" s="257"/>
      <c r="BA3984" s="257"/>
      <c r="BB3984" s="257"/>
      <c r="BC3984" s="257"/>
      <c r="BD3984" s="257"/>
      <c r="BE3984" s="257"/>
      <c r="BF3984" s="257"/>
      <c r="BG3984" s="257"/>
      <c r="BH3984" s="257"/>
      <c r="BI3984" s="257"/>
      <c r="BJ3984" s="257"/>
      <c r="BK3984" s="257"/>
      <c r="BL3984" s="263"/>
      <c r="BM3984" s="263"/>
      <c r="BN3984" s="263"/>
      <c r="BO3984" s="263"/>
      <c r="BP3984" s="263"/>
      <c r="BQ3984" s="263"/>
      <c r="BR3984" s="271"/>
      <c r="BS3984" s="271"/>
      <c r="BT3984" s="271"/>
      <c r="BU3984" s="271"/>
      <c r="BV3984" s="271"/>
      <c r="BW3984" s="271"/>
      <c r="BX3984" s="257"/>
      <c r="BY3984" s="257"/>
      <c r="BZ3984" s="257"/>
      <c r="CA3984" s="268"/>
      <c r="CB3984" s="268"/>
      <c r="CC3984" s="275"/>
      <c r="CD3984" s="268"/>
      <c r="CE3984" s="268"/>
      <c r="CF3984" s="268"/>
      <c r="CG3984" s="268"/>
      <c r="CH3984" s="268"/>
      <c r="CI3984" s="268"/>
      <c r="CJ3984" s="268"/>
      <c r="CK3984" s="268"/>
      <c r="CL3984" s="265"/>
      <c r="CM3984" s="272"/>
      <c r="CN3984" s="264"/>
      <c r="CO3984" s="125"/>
      <c r="CP3984" s="226"/>
      <c r="CQ3984" s="226"/>
      <c r="CR3984" s="226"/>
      <c r="CS3984" s="113"/>
      <c r="CT3984" s="113"/>
      <c r="CU3984" s="113"/>
      <c r="CV3984" s="113"/>
      <c r="CW3984" s="113"/>
      <c r="CX3984" s="113"/>
      <c r="CY3984" s="113"/>
      <c r="CZ3984" s="113"/>
      <c r="DA3984" s="113"/>
      <c r="DB3984" s="70"/>
      <c r="DC3984" s="70"/>
      <c r="DD3984" s="70"/>
      <c r="DE3984" s="70"/>
      <c r="DF3984" s="70"/>
      <c r="DG3984" s="70"/>
      <c r="DH3984" s="70"/>
      <c r="DI3984" s="70"/>
      <c r="DJ3984" s="70"/>
      <c r="DK3984" s="70"/>
      <c r="DL3984" s="70"/>
      <c r="DM3984" s="70"/>
      <c r="DN3984" s="70"/>
    </row>
    <row r="3985" spans="1:118" ht="14.25" customHeight="1">
      <c r="A3985" s="227">
        <f t="shared" si="1224"/>
        <v>494</v>
      </c>
      <c r="B3985" s="547" t="s">
        <v>460</v>
      </c>
      <c r="C3985" s="514" t="s">
        <v>461</v>
      </c>
      <c r="D3985" s="236">
        <v>43222</v>
      </c>
      <c r="E3985" s="236" t="s">
        <v>1196</v>
      </c>
      <c r="F3985" s="253" t="s">
        <v>80</v>
      </c>
      <c r="G3985" s="254"/>
      <c r="H3985" s="82" t="s">
        <v>69</v>
      </c>
      <c r="I3985" s="82"/>
      <c r="J3985" s="82" t="s">
        <v>61</v>
      </c>
      <c r="K3985" s="82" t="s">
        <v>61</v>
      </c>
      <c r="L3985" s="82" t="s">
        <v>61</v>
      </c>
      <c r="M3985" s="82" t="s">
        <v>61</v>
      </c>
      <c r="N3985" s="82" t="s">
        <v>61</v>
      </c>
      <c r="O3985" s="82"/>
      <c r="P3985" s="82" t="s">
        <v>61</v>
      </c>
      <c r="Q3985" s="82" t="s">
        <v>61</v>
      </c>
      <c r="R3985" s="82" t="s">
        <v>61</v>
      </c>
      <c r="S3985" s="82" t="s">
        <v>61</v>
      </c>
      <c r="T3985" s="82" t="s">
        <v>61</v>
      </c>
      <c r="U3985" s="82" t="s">
        <v>61</v>
      </c>
      <c r="V3985" s="82"/>
      <c r="W3985" s="82" t="s">
        <v>60</v>
      </c>
      <c r="X3985" s="82" t="s">
        <v>60</v>
      </c>
      <c r="Y3985" s="82" t="s">
        <v>60</v>
      </c>
      <c r="Z3985" s="82" t="s">
        <v>60</v>
      </c>
      <c r="AA3985" s="82" t="s">
        <v>60</v>
      </c>
      <c r="AB3985" s="82" t="s">
        <v>60</v>
      </c>
      <c r="AC3985" s="82"/>
      <c r="AD3985" s="82" t="s">
        <v>60</v>
      </c>
      <c r="AE3985" s="82" t="s">
        <v>60</v>
      </c>
      <c r="AF3985" s="82" t="s">
        <v>60</v>
      </c>
      <c r="AG3985" s="82" t="s">
        <v>60</v>
      </c>
      <c r="AH3985" s="82" t="s">
        <v>60</v>
      </c>
      <c r="AI3985" s="82" t="s">
        <v>1471</v>
      </c>
      <c r="AJ3985" s="82"/>
      <c r="AK3985" s="82" t="s">
        <v>61</v>
      </c>
      <c r="AL3985" s="82" t="s">
        <v>61</v>
      </c>
      <c r="AM3985" s="239">
        <f>COUNTIF(H3985:AL3985,"PH")+COUNTIF(H3985:AL3985,"PH/L")+COUNTIF(H3985:AL3985,"PM")</f>
        <v>0</v>
      </c>
      <c r="AN3985" s="239">
        <f>COUNTIF(H3985:AL3985,"PD")+COUNTIF(H3985:AL3985,"PDD")+COUNTIF(H3985:AL3985,"P/DS")/2+COUNTIF(H3985:AL3985,"PMD")</f>
        <v>0</v>
      </c>
      <c r="AO3985" s="239">
        <f>COUNTIF(H3985:AL3985,"PN")+COUNTIF(H3985:AL3985,"P/NS")/2+COUNTIF(H3985:AL3985,"PH")+COUNTIF(H3985:AL3985,"PH/F")/2+COUNTIF(H3985:AL3985,"PH/L")/2+COUNTIF(H3985:AL3985,"PM")</f>
        <v>0</v>
      </c>
      <c r="AP3985" s="239">
        <f>COUNTIF(H3985:AL3985,"BH")+COUNTIF(H3985:AL3985,"AL/BL")+COUNTIF(H3985:AL3985,"UL/BL")+COUNTIF(H3985:AL3985,"BM")</f>
        <v>0</v>
      </c>
      <c r="AQ3985" s="239">
        <f>COUNTIF(H3985:AL3985,"DS")+COUNTIF(H3985:AL3985,"AL/DS")/2+COUNTIF(H3985:AL3985,"UL/DS")/2+COUNTIF(H3985:AL3985,"CT")+COUNTIF(H3985:AL3985,"MD")</f>
        <v>11.5</v>
      </c>
      <c r="AR3985" s="239">
        <f>COUNTIF(H3985:AL3985,"NS")+COUNTIF(H3985:AL3985,"AL/NS")/2+COUNTIF(H3985:AL3985,"UL/NS")/2+COUNTIF(H3985:AL3985,"BH")+COUNTIF(H3985:AL3985,"AL/BF")/2+COUNTIF(H3985:AL3985,"AL/BL")/2+COUNTIF(H3985:AL3985,"UL/BL")/2+COUNTIF(H3985:AL3985,"UL/BF")/2+COUNTIF(H3985:AL3985,"BM")</f>
        <v>13</v>
      </c>
      <c r="AS3985" s="239">
        <f>COUNTIF(H3985:AL3985,"AL")+COUNTIF(H3985:AL3985,"AL/DS")/2+COUNTIF(H3985:AL3985,"AL/NS")/2+COUNTIF(H3985:AL3985,"NH")+COUNTIF(H3985:AL3985,"SL")+COUNTIF(H3985:AL3985,"NHD")+COUNTIF(H3985:AL3985,"B")+COUNTIF(H3985:AL3985,"HL")+COUNTIF(H3985:AL3985,"AL/BF")/2+COUNTIF(H3985:AL3985,"AL/BL")/2</f>
        <v>1</v>
      </c>
      <c r="AT3985" s="255">
        <f>COUNTIF(H3985:AL3985,"PD")+COUNTIF(H3985:AL3985,"PN")+COUNTIF(H3985:AL3985,"P/DS")/2+COUNTIF(H3985:AL3985,"P/NS")/2+COUNTIF(H3985:AL3985,"DS")+COUNTIF(H3985:AL3985,"NS")+COUNTIF(H3985:AL3985,"AL")+COUNTIF(H3985:AL3985,"AL/DS")+COUNTIF(H3985:AL3985,"AL/NS")+COUNTIF(H3985:AL3985,"NH")+COUNTIF(H3985:AL3985,"SL")+COUNTIF(H3985:AL3985,"UL/DS")/2+COUNTIF(H3985:AL3985,"UL/NS")/2+COUNTIF(H3985:AL3985,"CT")+COUNTIF(H3985:AL3985,"NHD")+COUNTIF(H3985:AL3985,"PDD")+COUNTIF(H3985:AL3985,"B")+COUNTIF(H3985:AL3985,"HL")+COUNTIF(H3985:AL3985,"PH")+COUNTIF(H3985:AL3985,"BH")+COUNTIF(H3985:AL3985,"AL/BF")+COUNTIF(H3985:AL3985,"AL/BL")+COUNTIF(H3985:AL3985,"UL/BF")/2+COUNTIF(H3985:AL3985,"UL/BL")/2+COUNTIF(H3985:AL3985,"PH/F")/2+COUNTIF(H3985:AL3985,"PH/L")/2+COUNTIF(H3985:AL3985,"MD")+COUNTIF(H3985:AL3985,"PMD")+COUNTIF(H3985:AL3985,"PM")+COUNTIF(H3985:AL3985,"BM")</f>
        <v>25.5</v>
      </c>
      <c r="AU3985" s="255">
        <f>COUNTIF(H3985:AL3985,"P/DS")/2+COUNTIF(H3985:AL3985,"P/NS")/2+COUNTIF(H3985:AL3985,"IL")+COUNTIF(H3985:AL3985,"NL")+COUNTIF(H3985:AL3985,"UL")+COUNTIF(H3985:AL3985,"UL/DS")/2+COUNTIF(H3985:AL3985,"UL/NS")/2+COUNTIF(H3985:AL3985,"KT")+COUNTIF(H3985:AL3985,"UL/BF")/2+COUNTIF(H3985:AL3985,"UL/BL")/2+COUNTIF(H3985:AL3985,"PH/F")/2+COUNTIF(H3985:AL3985,"PH/L")/2+COUNTIF(H3985:AL3985,"NB")</f>
        <v>0.5</v>
      </c>
      <c r="AV3985" s="258">
        <f>COUNTIF(H3985:AL3985,"PN")+COUNTIF(H3985:AL3985,"TVD")+COUNTIF(H3985:AL3985,"PH")+COUNTIF(H3985:AL3985,"PM")+COUNTIF(H3985:AL3985,"PDD")-COUNTIFS(H3985:AL3985,"PN",H3992:AL3992,"&gt;=3")-COUNTIFS(H3985:AL3985,"PM",H3992:AL3992,"&gt;=3")</f>
        <v>0</v>
      </c>
      <c r="AW3985" s="258">
        <f>COUNTIF(H3985:AL3985,"NS")+COUNTIF(H3985:AL3985,"D")+COUNTIF(H3985:AL3985,"BH")+COUNTIF(H3985:AL3985,"NHD")+COUNTIF(H3985:AL3985,"BM")-COUNTIFS(H3985:AL3985,"NS",H3992:AL3992,"&gt;=3")-COUNTIFS(H3985:AL3985,"BH",H3992:AL3992,"&gt;=3")-COUNTIFS(H3985:AL3985,"BM",H3992:AL3992,"&gt;=3")</f>
        <v>13</v>
      </c>
      <c r="AX3985" s="255">
        <f>COUNTIF(H3985:AL3985,"AL")+COUNTIF(H3985:AL3985,"AL/DS")/2+COUNTIF(H3985:AL3985,"AL/NS")/2+COUNTIF(H3985:AL3985,"AL/BF")+COUNTIF(H3985:AL3985,"AL/BL")/2</f>
        <v>0</v>
      </c>
      <c r="AY3985" s="255">
        <f>COUNTIF(H3985:AL3985,"SL")</f>
        <v>0</v>
      </c>
      <c r="AZ3985" s="255">
        <f>COUNTIF(H3985:AL3985,"NH")</f>
        <v>1</v>
      </c>
      <c r="BA3985" s="255">
        <f>COUNTIF(H3985:AL3985,"HL")</f>
        <v>0</v>
      </c>
      <c r="BB3985" s="255">
        <f>COUNTIF(G3985:AL3985,"P/DS")/2+COUNTIF(G3985:AL3985,"P/NS")/2+COUNTIF(G3985:AL3985,"UL")+COUNTIF(G3985:AL3985,"UL/DS")/2+COUNTIF(G3985:AL3985,"UL/NS")/2+COUNTIF(G3985:AL3985,"UL/BL")/2+COUNTIF(G3985:AL3985,"UL/BF")/2+COUNTIF(G3985:AL3985,"PH/F")/2+COUNTIF(G3985:AL3985,"PH/L")/2</f>
        <v>0.5</v>
      </c>
      <c r="BC3985" s="255">
        <f>COUNTIF(H3985:AL3985,"NB")</f>
        <v>0</v>
      </c>
      <c r="BD3985" s="255">
        <f>COUNTIF(H3985:AL3985,"NL")</f>
        <v>0</v>
      </c>
      <c r="BE3985" s="255">
        <f>COUNTIF(H3985:AL3985,"IL")</f>
        <v>0</v>
      </c>
      <c r="BF3985" s="255">
        <f>COUNTIF(H3985:AL3985,"KT")</f>
        <v>0</v>
      </c>
      <c r="BG3985" s="255">
        <f>COUNTIF(H3985:AL3985,"L70")</f>
        <v>0</v>
      </c>
      <c r="BH3985" s="255">
        <f>COUNTIF(H3985:AL3985,"MD")</f>
        <v>0</v>
      </c>
      <c r="BI3985" s="255">
        <f>COUNTIF(H3985:AL3985,"PMD")</f>
        <v>0</v>
      </c>
      <c r="BJ3985" s="255">
        <f>COUNTIF(H3985:AL3985,"PM")</f>
        <v>0</v>
      </c>
      <c r="BK3985" s="255">
        <f>COUNTIF(H3985:AL3985,"BM")</f>
        <v>0</v>
      </c>
      <c r="BL3985" s="261">
        <f>SUMIF(H3985:AL3985,"PD",H3986:AL3986)+SUMIF(H3985:AL3985,"PN",H3986:AL3986)+SUMIF(H3985:AL3985,"P/DS",H3986:AL3986)+SUMIF(H3985:AL3985,"PN/F",H3986:AL3986)+SUMIF(H3985:AL3985,"PN/L",H3986:AL3986)+SUMIF(H3985:AL3985,"TV",H3986:AL3986)+SUMIF(H3985:AL3985,"TVD",H3986:AL3986)+SUMIF(H3985:AL3985,"PDD",H3986:AL3986)</f>
        <v>0</v>
      </c>
      <c r="BM3985" s="261">
        <f>SUMIF(H3985:AL3985,"PD",H3987:AL3987)+SUMIF(H3985:AL3985,"PN",H3987:AL3987)+SUMIF(H3985:AL3985,"P/DS",H3987:AL3987)+SUMIF(H3985:AL3985,"PN/F",H3987:AL3987)+SUMIF(H3985:AL3985,"PN/L",H3987:AL3987)+SUMIF(H3985:AL3985,"TV",H3987:AL3987)+SUMIF(H3985:AL3985,"TVD",H3987:AL3987)+SUMIF(H3985:AL3985,"PDD",H3987:AL3987)+SUMIF(H3985:AL3985,"PMD",H3987:AL3987)</f>
        <v>0</v>
      </c>
      <c r="BN3985" s="261">
        <f>SUMIF(H3985:AL3985,"PD",H3988:AL3988)+SUMIF(H3985:AL3985,"PN",H3988:AL3988)+SUMIF(H3985:AL3985,"P/DS",H3988:AL3988)+SUMIF(H3985:AL3985,"PN/F",H3988:AL3988)+SUMIF(H3985:AL3985,"PN/L",H3988:AL3988)+SUMIF(H3985:AL3985,"TV",H3988:AL3988)+SUMIF(H3985:AL3985,"TVD",H3988:AL3988)</f>
        <v>0</v>
      </c>
      <c r="BO3985" s="261">
        <f>SUMIF(H3985:AL3985,"PD",H3989:AL3989)+SUMIF(H3985:AL3985,"PN",H3989:AL3989)+SUMIF(H3985:AL3985,"P/DS",H3989:AL3989)+SUMIF(H3985:AL3985,"PN/F",H3989:AL3989)+SUMIF(H3985:AL3985,"PN/L",H3989:AL3989)+SUMIF(H3985:AL3985,"TV",H3989:AL3989)+SUMIF(H3985:AL3985,"TVD",H3989:AL3989)</f>
        <v>0</v>
      </c>
      <c r="BP3985" s="261">
        <f>SUMIF(H3985:AL3985,"PD",H3990:AL3990)+SUMIF(H3985:AL3985,"PN",H3990:AL3990)+SUMIF(H3985:AL3985,"P/DS",H3990:AL3990)+SUMIF(H3985:AL3985,"PN/F",H3990:AL3990)+SUMIF(H3985:AL3985,"PN/L",H3990:AL3990)+SUMIF(H3985:AL3985,"TV",H3990:AL3990)+SUMIF(H3985:AL3985,"TVD",H3990:AL3990)+SUMIF(H3985:AL3985,"PDD",H3990:AL3990)+SUMIF(H3985:AL3985,"PH",H3990:AL3990)+SUMIF(H3985:AL3985,"PM",H3990:AL3990)</f>
        <v>0</v>
      </c>
      <c r="BQ3985" s="261">
        <f>SUMIF(H3985:AL3985,"PD",H3991:AL3991)+SUMIF(H3985:AL3985,"PN",H3991:AL3991)+SUMIF(H3985:AL3985,"P/DS",H3991:AL3991)+SUMIF(H3985:AL3985,"PN/F",H3991:AL3991)+SUMIF(H3985:AL3985,"PN/L",H3991:AL3991)+SUMIF(H3985:AL3985,"TV",H3991:AL3991)+SUMIF(H3985:AL3985,"TVD",H3991:AL3991)+SUMIF(H3985:AL3985,"PDD",H3991:AL3991)+SUMIF(H3985:AL3985,"PH",H3991:AL3991)+SUMIF(H3985:AL3985,"PM",H3991:AL3991)</f>
        <v>0</v>
      </c>
      <c r="BR3985" s="269">
        <f>SUM(H3986:AL3986)-BL3985</f>
        <v>18</v>
      </c>
      <c r="BS3985" s="269">
        <f>SUM(H3987:AL3987)-BM3985</f>
        <v>4.5</v>
      </c>
      <c r="BT3985" s="269">
        <f>SUM(H3988:AL3988)-BN3985</f>
        <v>0</v>
      </c>
      <c r="BU3985" s="269">
        <f>SUM(H3989:AL3989)-BO3985</f>
        <v>0</v>
      </c>
      <c r="BV3985" s="269">
        <f>SUM(H3990:AL3990)-BP3985</f>
        <v>0</v>
      </c>
      <c r="BW3985" s="269">
        <f>SUM(H3991:AL3991)-BQ3985</f>
        <v>0</v>
      </c>
      <c r="BX3985" s="255">
        <f>SUMIF(H3985:AL3985,"PD",H3992:AL3992)+SUMIF(H3985:AL3985,"PN",H3992:AL3992)+SUMIF(H3985:AL3985,"P/DS",H3992:AL3992)+SUMIF(H3985:AL3985,"PN/F",H3992:AL3992)+SUMIF(H3985:AL3985,"PN/L",H3992:AL3992)</f>
        <v>0</v>
      </c>
      <c r="BY3985" s="255">
        <f>SUM(H3992:AL3992)-BX3985</f>
        <v>0</v>
      </c>
      <c r="BZ3985" s="255">
        <f t="shared" ref="BZ3985" si="1233">+SUM(BL3985:BW3992)</f>
        <v>22.5</v>
      </c>
      <c r="CA3985" s="266">
        <f>(COUNTIFS(H3985:AL3985,"PD",H3986:AL3986,"&gt;=2"))*0.5-IF(CN3985="VP",COUNTIFS($H$16:$AL$16,"SAT",H3985:AL3985,"PD",H3986:AL3986,"&gt;=2"))*0.5</f>
        <v>0</v>
      </c>
      <c r="CB3985" s="266">
        <f>(COUNTIFS(H3985:AL3985,"PN",H3987:AL3987,"&gt;=0.5",H3986:AL3986,"&gt;=1.5"))*0.5+COUNTIFS(H3985:AL3985,"PDD",H3987:AL3987,"&gt;=0.5",H3986:AL3986,"&gt;=1.5")*0.5</f>
        <v>0</v>
      </c>
      <c r="CC3985" s="273">
        <f>(COUNTIFS(H3985:AL3985,"TV",H3987:AL3987,"&gt;=10"))*0.5+(COUNTIFS(H3985:AL3985,"PMD",H3987:AL3987,"&gt;=2"))*0.5</f>
        <v>0</v>
      </c>
      <c r="CD3985" s="266">
        <f>(COUNTIFS(H3985:AL3985,"TVD",H3989:AL3989,"&gt;=6.5",H3987:AL3987,"&gt;=3.5"))*0.5</f>
        <v>0</v>
      </c>
      <c r="CE3985" s="266">
        <f>(COUNTIFS(H3985:AL3985,"PD",H3990:AL3990,"&gt;=10"))*0.5</f>
        <v>0</v>
      </c>
      <c r="CF3985" s="266">
        <f>(COUNTIFS(H3985:AL3985,"PDD",H3990:AL3990,"&gt;=3.5",H3991:AL3991,"&gt;=6.5")+COUNTIFS(H3985:AL3985,"PH",H3991:AL3991,"&gt;=0.5",H3990:AL3990,"&gt;=1.5")+COUNTIFS(H3985:AL3985,"PM",H3991:AL3991,"&gt;=0.5",H3990:AL3990,"&gt;=1.5"))*0.5</f>
        <v>0</v>
      </c>
      <c r="CG3985" s="266">
        <f>(COUNTIFS(H3985:AL3985,"DS",H3986:AL3986,"&gt;=2")+COUNTIFS(H3985:AL3985,"AL/DS",H3986:AL3986,"&gt;=2"))*0.5-IF(CN3985="VP",COUNTIFS($H$16:$AL$16,"SAT",H3985:AL3985,"DS",H3986:AL3986,"&gt;=2"))*0.5</f>
        <v>0</v>
      </c>
      <c r="CH3985" s="266">
        <f>(COUNTIFS(H3985:AL3985,"NS",H3987:AL3987,"&gt;=0.5",H3986:AL3986,"&gt;=1.5")+COUNTIFS(H3985:AL3985,"AL/NS",H3987:AL3987,"&gt;=0.5",H3986:AL3986,"&gt;=1.5")+COUNTIFS(H3985:AL3985,"NHD",H3987:AL3987,"&gt;=4.5",H3990:AL3990,"&gt;=2",H3986:AL3986,"&gt;=1.5"))*0.5</f>
        <v>4.5</v>
      </c>
      <c r="CI3985" s="266">
        <f>(COUNTIF(H3987:AL3987,"&gt;=10")+COUNTIFS(H3985:AL3985,"MD",H3987:AL3987,"&gt;=2")-COUNTIFS(H3985:AL3985,"TV",H3987:AL3987,"&gt;=10"))*0.5</f>
        <v>0</v>
      </c>
      <c r="CJ3985" s="266">
        <f>(COUNTIFS(H3985:AL3985,"D",H3989:AL3989,"&gt;=6.5",H3987:AL3987,"&gt;=3.5"))*0.5</f>
        <v>0</v>
      </c>
      <c r="CK3985" s="266">
        <f>(COUNTIF(H3990:AL3990,"&gt;=10")-COUNTIFS(H3985:AL3985,"PD",H3990:AL3990,"&gt;=10"))*0.5</f>
        <v>0</v>
      </c>
      <c r="CL3985" s="265">
        <f>(COUNTIFS(H3985:AL3985,"NHD",H3990:AL3990,"&gt;=3.5",H3991:AL3991,"&gt;=6.5")+COUNTIFS(H3985:AL3985,"BH",H3990:AL3990,"&gt;=1.5",H3991:AL3991,"&gt;=0.5")+COUNTIFS(H3985:AL3985,"BM",H3990:AL3990,"&gt;=1.5",H3991:AL3991,"&gt;=0.5")+COUNTIFS(H3985:AL3985,"D",H3990:AL3990,"&gt;=1.5",H3991:AL3991,"&gt;=0.5"))*0.5</f>
        <v>0</v>
      </c>
      <c r="CM3985" s="272"/>
      <c r="CN3985" s="264" t="s">
        <v>723</v>
      </c>
      <c r="CO3985" s="125">
        <f t="shared" ref="CO3985" si="1234">+AM3985+AN3985+AO3985+AP3985+AQ3985+AR3985+AS3985+AU3985+BG3985</f>
        <v>26</v>
      </c>
      <c r="CP3985" s="225">
        <f>+SUM(I3986:I3991)-I3992</f>
        <v>0</v>
      </c>
      <c r="CQ3985" s="225">
        <f>+SUM(J3986:J3991)-J3992</f>
        <v>2.5</v>
      </c>
      <c r="CR3985" s="225">
        <f>+SUM(K3986:K3991)-K3992</f>
        <v>2.5</v>
      </c>
      <c r="CS3985" s="90"/>
      <c r="CT3985" s="90"/>
      <c r="CU3985" s="90"/>
      <c r="CV3985" s="90"/>
      <c r="CW3985" s="90"/>
      <c r="CX3985" s="90"/>
      <c r="CY3985" s="90"/>
      <c r="CZ3985" s="90"/>
      <c r="DA3985" s="90"/>
      <c r="DB3985" s="70"/>
      <c r="DC3985" s="70"/>
      <c r="DD3985" s="70"/>
      <c r="DE3985" s="70"/>
      <c r="DF3985" s="70"/>
      <c r="DG3985" s="70"/>
      <c r="DH3985" s="70"/>
      <c r="DI3985" s="70"/>
      <c r="DJ3985" s="70"/>
      <c r="DK3985" s="70"/>
      <c r="DL3985" s="70"/>
      <c r="DM3985" s="70"/>
      <c r="DN3985" s="70"/>
    </row>
    <row r="3986" spans="1:118" ht="15" customHeight="1">
      <c r="A3986" s="228"/>
      <c r="B3986" s="548"/>
      <c r="C3986" s="515"/>
      <c r="D3986" s="237"/>
      <c r="E3986" s="237"/>
      <c r="F3986" s="242" t="s">
        <v>82</v>
      </c>
      <c r="G3986" s="71">
        <v>1.5</v>
      </c>
      <c r="H3986" s="83"/>
      <c r="I3986" s="83"/>
      <c r="J3986" s="83">
        <v>2</v>
      </c>
      <c r="K3986" s="83">
        <v>2</v>
      </c>
      <c r="L3986" s="83">
        <v>2</v>
      </c>
      <c r="M3986" s="83">
        <v>2</v>
      </c>
      <c r="N3986" s="83">
        <v>2</v>
      </c>
      <c r="O3986" s="83"/>
      <c r="P3986" s="83">
        <v>2</v>
      </c>
      <c r="Q3986" s="83">
        <v>2</v>
      </c>
      <c r="R3986" s="83">
        <v>2</v>
      </c>
      <c r="S3986" s="83"/>
      <c r="T3986" s="83">
        <v>2</v>
      </c>
      <c r="U3986" s="83"/>
      <c r="V3986" s="83"/>
      <c r="W3986" s="83"/>
      <c r="X3986" s="83"/>
      <c r="Y3986" s="83"/>
      <c r="Z3986" s="83"/>
      <c r="AA3986" s="83"/>
      <c r="AB3986" s="83"/>
      <c r="AC3986" s="79"/>
      <c r="AD3986" s="79"/>
      <c r="AE3986" s="79"/>
      <c r="AF3986" s="79"/>
      <c r="AG3986" s="79"/>
      <c r="AH3986" s="79"/>
      <c r="AI3986" s="79"/>
      <c r="AJ3986" s="79"/>
      <c r="AK3986" s="79"/>
      <c r="AL3986" s="79"/>
      <c r="AM3986" s="240"/>
      <c r="AN3986" s="240"/>
      <c r="AO3986" s="240"/>
      <c r="AP3986" s="240"/>
      <c r="AQ3986" s="240"/>
      <c r="AR3986" s="240"/>
      <c r="AS3986" s="240"/>
      <c r="AT3986" s="256"/>
      <c r="AU3986" s="256"/>
      <c r="AV3986" s="259"/>
      <c r="AW3986" s="259"/>
      <c r="AX3986" s="256"/>
      <c r="AY3986" s="256"/>
      <c r="AZ3986" s="256"/>
      <c r="BA3986" s="256"/>
      <c r="BB3986" s="256"/>
      <c r="BC3986" s="256"/>
      <c r="BD3986" s="256"/>
      <c r="BE3986" s="256"/>
      <c r="BF3986" s="256"/>
      <c r="BG3986" s="256"/>
      <c r="BH3986" s="256"/>
      <c r="BI3986" s="256"/>
      <c r="BJ3986" s="256"/>
      <c r="BK3986" s="256"/>
      <c r="BL3986" s="262"/>
      <c r="BM3986" s="262"/>
      <c r="BN3986" s="262"/>
      <c r="BO3986" s="262"/>
      <c r="BP3986" s="262"/>
      <c r="BQ3986" s="262"/>
      <c r="BR3986" s="270"/>
      <c r="BS3986" s="270"/>
      <c r="BT3986" s="270"/>
      <c r="BU3986" s="270"/>
      <c r="BV3986" s="270"/>
      <c r="BW3986" s="270"/>
      <c r="BX3986" s="256"/>
      <c r="BY3986" s="256"/>
      <c r="BZ3986" s="256"/>
      <c r="CA3986" s="267"/>
      <c r="CB3986" s="267"/>
      <c r="CC3986" s="274"/>
      <c r="CD3986" s="267"/>
      <c r="CE3986" s="267"/>
      <c r="CF3986" s="267"/>
      <c r="CG3986" s="267"/>
      <c r="CH3986" s="267"/>
      <c r="CI3986" s="267"/>
      <c r="CJ3986" s="267"/>
      <c r="CK3986" s="267"/>
      <c r="CL3986" s="265"/>
      <c r="CM3986" s="272"/>
      <c r="CN3986" s="264"/>
      <c r="CO3986" s="125"/>
      <c r="CP3986" s="226"/>
      <c r="CQ3986" s="226"/>
      <c r="CR3986" s="226"/>
      <c r="CS3986" s="90"/>
      <c r="CT3986" s="90"/>
      <c r="CU3986" s="90"/>
      <c r="CV3986" s="90"/>
      <c r="CW3986" s="90"/>
      <c r="CX3986" s="90"/>
      <c r="CY3986" s="90"/>
      <c r="CZ3986" s="90"/>
      <c r="DA3986" s="90"/>
      <c r="DB3986" s="70"/>
      <c r="DC3986" s="70"/>
      <c r="DD3986" s="70"/>
      <c r="DE3986" s="70"/>
      <c r="DF3986" s="70"/>
      <c r="DG3986" s="70"/>
      <c r="DH3986" s="70"/>
      <c r="DI3986" s="70"/>
      <c r="DJ3986" s="70"/>
      <c r="DK3986" s="70"/>
      <c r="DL3986" s="70"/>
      <c r="DM3986" s="70"/>
      <c r="DN3986" s="70"/>
    </row>
    <row r="3987" spans="1:118">
      <c r="A3987" s="228"/>
      <c r="B3987" s="548"/>
      <c r="C3987" s="515"/>
      <c r="D3987" s="237"/>
      <c r="E3987" s="237"/>
      <c r="F3987" s="243"/>
      <c r="G3987" s="72">
        <v>2</v>
      </c>
      <c r="H3987" s="84"/>
      <c r="I3987" s="84"/>
      <c r="J3987" s="84">
        <v>0.5</v>
      </c>
      <c r="K3987" s="84">
        <v>0.5</v>
      </c>
      <c r="L3987" s="84">
        <v>0.5</v>
      </c>
      <c r="M3987" s="84">
        <v>0.5</v>
      </c>
      <c r="N3987" s="84">
        <v>0.5</v>
      </c>
      <c r="O3987" s="84"/>
      <c r="P3987" s="84">
        <v>0.5</v>
      </c>
      <c r="Q3987" s="84">
        <v>0.5</v>
      </c>
      <c r="R3987" s="84">
        <v>0.5</v>
      </c>
      <c r="S3987" s="84"/>
      <c r="T3987" s="84">
        <v>0.5</v>
      </c>
      <c r="U3987" s="84"/>
      <c r="V3987" s="84"/>
      <c r="W3987" s="84"/>
      <c r="X3987" s="84"/>
      <c r="Y3987" s="84"/>
      <c r="Z3987" s="84"/>
      <c r="AA3987" s="84"/>
      <c r="AB3987" s="84"/>
      <c r="AC3987" s="80"/>
      <c r="AD3987" s="80"/>
      <c r="AE3987" s="80"/>
      <c r="AF3987" s="80"/>
      <c r="AG3987" s="80"/>
      <c r="AH3987" s="80"/>
      <c r="AI3987" s="80"/>
      <c r="AJ3987" s="80"/>
      <c r="AK3987" s="80"/>
      <c r="AL3987" s="80"/>
      <c r="AM3987" s="240"/>
      <c r="AN3987" s="240"/>
      <c r="AO3987" s="240"/>
      <c r="AP3987" s="240"/>
      <c r="AQ3987" s="240"/>
      <c r="AR3987" s="240"/>
      <c r="AS3987" s="240"/>
      <c r="AT3987" s="256"/>
      <c r="AU3987" s="256"/>
      <c r="AV3987" s="259"/>
      <c r="AW3987" s="259"/>
      <c r="AX3987" s="256"/>
      <c r="AY3987" s="256"/>
      <c r="AZ3987" s="256"/>
      <c r="BA3987" s="256"/>
      <c r="BB3987" s="256"/>
      <c r="BC3987" s="256"/>
      <c r="BD3987" s="256"/>
      <c r="BE3987" s="256"/>
      <c r="BF3987" s="256"/>
      <c r="BG3987" s="256"/>
      <c r="BH3987" s="256"/>
      <c r="BI3987" s="256"/>
      <c r="BJ3987" s="256"/>
      <c r="BK3987" s="256"/>
      <c r="BL3987" s="262"/>
      <c r="BM3987" s="262"/>
      <c r="BN3987" s="262"/>
      <c r="BO3987" s="262"/>
      <c r="BP3987" s="262"/>
      <c r="BQ3987" s="262"/>
      <c r="BR3987" s="270"/>
      <c r="BS3987" s="270"/>
      <c r="BT3987" s="270"/>
      <c r="BU3987" s="270"/>
      <c r="BV3987" s="270"/>
      <c r="BW3987" s="270"/>
      <c r="BX3987" s="256"/>
      <c r="BY3987" s="256"/>
      <c r="BZ3987" s="256"/>
      <c r="CA3987" s="267"/>
      <c r="CB3987" s="267"/>
      <c r="CC3987" s="274"/>
      <c r="CD3987" s="267"/>
      <c r="CE3987" s="267"/>
      <c r="CF3987" s="267"/>
      <c r="CG3987" s="267"/>
      <c r="CH3987" s="267"/>
      <c r="CI3987" s="267"/>
      <c r="CJ3987" s="267"/>
      <c r="CK3987" s="267"/>
      <c r="CL3987" s="265"/>
      <c r="CM3987" s="272"/>
      <c r="CN3987" s="264"/>
      <c r="CO3987" s="125"/>
      <c r="CP3987" s="226"/>
      <c r="CQ3987" s="226"/>
      <c r="CR3987" s="226"/>
      <c r="CS3987" s="90"/>
      <c r="CT3987" s="90"/>
      <c r="CU3987" s="90"/>
      <c r="CV3987" s="90"/>
      <c r="CW3987" s="90"/>
      <c r="CX3987" s="90"/>
      <c r="CY3987" s="90"/>
      <c r="CZ3987" s="90"/>
      <c r="DA3987" s="90"/>
      <c r="DB3987" s="70"/>
      <c r="DC3987" s="70"/>
      <c r="DD3987" s="70"/>
      <c r="DE3987" s="70"/>
      <c r="DF3987" s="70"/>
      <c r="DG3987" s="70"/>
      <c r="DH3987" s="70"/>
      <c r="DI3987" s="70"/>
      <c r="DJ3987" s="70"/>
      <c r="DK3987" s="70"/>
      <c r="DL3987" s="70"/>
      <c r="DM3987" s="70"/>
      <c r="DN3987" s="70"/>
    </row>
    <row r="3988" spans="1:118">
      <c r="A3988" s="228"/>
      <c r="B3988" s="548"/>
      <c r="C3988" s="515"/>
      <c r="D3988" s="237"/>
      <c r="E3988" s="237"/>
      <c r="F3988" s="243"/>
      <c r="G3988" s="72">
        <v>2.1</v>
      </c>
      <c r="H3988" s="84"/>
      <c r="I3988" s="84"/>
      <c r="J3988" s="84"/>
      <c r="K3988" s="84"/>
      <c r="L3988" s="84"/>
      <c r="M3988" s="84"/>
      <c r="N3988" s="84"/>
      <c r="O3988" s="84"/>
      <c r="P3988" s="84"/>
      <c r="Q3988" s="84"/>
      <c r="R3988" s="84"/>
      <c r="S3988" s="84"/>
      <c r="T3988" s="84"/>
      <c r="U3988" s="84"/>
      <c r="V3988" s="84"/>
      <c r="W3988" s="84"/>
      <c r="X3988" s="84"/>
      <c r="Y3988" s="84"/>
      <c r="Z3988" s="84"/>
      <c r="AA3988" s="84"/>
      <c r="AB3988" s="84"/>
      <c r="AC3988" s="80"/>
      <c r="AD3988" s="80"/>
      <c r="AE3988" s="80"/>
      <c r="AF3988" s="80"/>
      <c r="AG3988" s="80"/>
      <c r="AH3988" s="80"/>
      <c r="AI3988" s="80"/>
      <c r="AJ3988" s="80"/>
      <c r="AK3988" s="80"/>
      <c r="AL3988" s="80"/>
      <c r="AM3988" s="240"/>
      <c r="AN3988" s="240"/>
      <c r="AO3988" s="240"/>
      <c r="AP3988" s="240"/>
      <c r="AQ3988" s="240"/>
      <c r="AR3988" s="240"/>
      <c r="AS3988" s="240"/>
      <c r="AT3988" s="256"/>
      <c r="AU3988" s="256"/>
      <c r="AV3988" s="259"/>
      <c r="AW3988" s="259"/>
      <c r="AX3988" s="256"/>
      <c r="AY3988" s="256"/>
      <c r="AZ3988" s="256"/>
      <c r="BA3988" s="256"/>
      <c r="BB3988" s="256"/>
      <c r="BC3988" s="256"/>
      <c r="BD3988" s="256"/>
      <c r="BE3988" s="256"/>
      <c r="BF3988" s="256"/>
      <c r="BG3988" s="256"/>
      <c r="BH3988" s="256"/>
      <c r="BI3988" s="256"/>
      <c r="BJ3988" s="256"/>
      <c r="BK3988" s="256"/>
      <c r="BL3988" s="262"/>
      <c r="BM3988" s="262"/>
      <c r="BN3988" s="262"/>
      <c r="BO3988" s="262"/>
      <c r="BP3988" s="262"/>
      <c r="BQ3988" s="262"/>
      <c r="BR3988" s="270"/>
      <c r="BS3988" s="270"/>
      <c r="BT3988" s="270"/>
      <c r="BU3988" s="270"/>
      <c r="BV3988" s="270"/>
      <c r="BW3988" s="270"/>
      <c r="BX3988" s="256"/>
      <c r="BY3988" s="256"/>
      <c r="BZ3988" s="256"/>
      <c r="CA3988" s="267"/>
      <c r="CB3988" s="267"/>
      <c r="CC3988" s="274"/>
      <c r="CD3988" s="267"/>
      <c r="CE3988" s="267"/>
      <c r="CF3988" s="267"/>
      <c r="CG3988" s="267"/>
      <c r="CH3988" s="267"/>
      <c r="CI3988" s="267"/>
      <c r="CJ3988" s="267"/>
      <c r="CK3988" s="267"/>
      <c r="CL3988" s="265"/>
      <c r="CM3988" s="272"/>
      <c r="CN3988" s="264"/>
      <c r="CO3988" s="125"/>
      <c r="CP3988" s="226"/>
      <c r="CQ3988" s="226"/>
      <c r="CR3988" s="226"/>
      <c r="CS3988" s="90"/>
      <c r="CT3988" s="90"/>
      <c r="CU3988" s="90"/>
      <c r="CV3988" s="90"/>
      <c r="CW3988" s="90"/>
      <c r="CX3988" s="90"/>
      <c r="CY3988" s="90"/>
      <c r="CZ3988" s="90"/>
      <c r="DA3988" s="90"/>
      <c r="DB3988" s="70"/>
      <c r="DC3988" s="70"/>
      <c r="DD3988" s="70"/>
      <c r="DE3988" s="70"/>
      <c r="DF3988" s="70"/>
      <c r="DG3988" s="70"/>
      <c r="DH3988" s="70"/>
      <c r="DI3988" s="70"/>
      <c r="DJ3988" s="70"/>
      <c r="DK3988" s="70"/>
      <c r="DL3988" s="70"/>
      <c r="DM3988" s="70"/>
      <c r="DN3988" s="70"/>
    </row>
    <row r="3989" spans="1:118">
      <c r="A3989" s="228"/>
      <c r="B3989" s="548"/>
      <c r="C3989" s="515"/>
      <c r="D3989" s="237"/>
      <c r="E3989" s="237"/>
      <c r="F3989" s="243"/>
      <c r="G3989" s="72">
        <v>2.7</v>
      </c>
      <c r="H3989" s="84"/>
      <c r="I3989" s="84"/>
      <c r="J3989" s="84"/>
      <c r="K3989" s="84"/>
      <c r="L3989" s="84"/>
      <c r="M3989" s="84"/>
      <c r="N3989" s="84"/>
      <c r="O3989" s="84"/>
      <c r="P3989" s="84"/>
      <c r="Q3989" s="84"/>
      <c r="R3989" s="84"/>
      <c r="S3989" s="84"/>
      <c r="T3989" s="84"/>
      <c r="U3989" s="84"/>
      <c r="V3989" s="84"/>
      <c r="W3989" s="84"/>
      <c r="X3989" s="84"/>
      <c r="Y3989" s="84"/>
      <c r="Z3989" s="84"/>
      <c r="AA3989" s="84"/>
      <c r="AB3989" s="84"/>
      <c r="AC3989" s="80"/>
      <c r="AD3989" s="80"/>
      <c r="AE3989" s="80"/>
      <c r="AF3989" s="80"/>
      <c r="AG3989" s="80"/>
      <c r="AH3989" s="80"/>
      <c r="AI3989" s="80"/>
      <c r="AJ3989" s="80"/>
      <c r="AK3989" s="80"/>
      <c r="AL3989" s="80"/>
      <c r="AM3989" s="240"/>
      <c r="AN3989" s="240"/>
      <c r="AO3989" s="240"/>
      <c r="AP3989" s="240"/>
      <c r="AQ3989" s="240"/>
      <c r="AR3989" s="240"/>
      <c r="AS3989" s="240"/>
      <c r="AT3989" s="256"/>
      <c r="AU3989" s="256"/>
      <c r="AV3989" s="259"/>
      <c r="AW3989" s="259"/>
      <c r="AX3989" s="256"/>
      <c r="AY3989" s="256"/>
      <c r="AZ3989" s="256"/>
      <c r="BA3989" s="256"/>
      <c r="BB3989" s="256"/>
      <c r="BC3989" s="256"/>
      <c r="BD3989" s="256"/>
      <c r="BE3989" s="256"/>
      <c r="BF3989" s="256"/>
      <c r="BG3989" s="256"/>
      <c r="BH3989" s="256"/>
      <c r="BI3989" s="256"/>
      <c r="BJ3989" s="256"/>
      <c r="BK3989" s="256"/>
      <c r="BL3989" s="262"/>
      <c r="BM3989" s="262"/>
      <c r="BN3989" s="262"/>
      <c r="BO3989" s="262"/>
      <c r="BP3989" s="262"/>
      <c r="BQ3989" s="262"/>
      <c r="BR3989" s="270"/>
      <c r="BS3989" s="270"/>
      <c r="BT3989" s="270"/>
      <c r="BU3989" s="270"/>
      <c r="BV3989" s="270"/>
      <c r="BW3989" s="270"/>
      <c r="BX3989" s="256"/>
      <c r="BY3989" s="256"/>
      <c r="BZ3989" s="256"/>
      <c r="CA3989" s="267"/>
      <c r="CB3989" s="267"/>
      <c r="CC3989" s="274"/>
      <c r="CD3989" s="267"/>
      <c r="CE3989" s="267"/>
      <c r="CF3989" s="267"/>
      <c r="CG3989" s="267"/>
      <c r="CH3989" s="267"/>
      <c r="CI3989" s="267"/>
      <c r="CJ3989" s="267"/>
      <c r="CK3989" s="267"/>
      <c r="CL3989" s="265"/>
      <c r="CM3989" s="272"/>
      <c r="CN3989" s="264"/>
      <c r="CO3989" s="125"/>
      <c r="CP3989" s="226"/>
      <c r="CQ3989" s="226"/>
      <c r="CR3989" s="226"/>
      <c r="CS3989" s="90"/>
      <c r="CT3989" s="90"/>
      <c r="CU3989" s="90"/>
      <c r="CV3989" s="90"/>
      <c r="CW3989" s="90"/>
      <c r="CX3989" s="90"/>
      <c r="CY3989" s="90"/>
      <c r="CZ3989" s="90"/>
      <c r="DA3989" s="90"/>
      <c r="DB3989" s="70"/>
      <c r="DC3989" s="70"/>
      <c r="DD3989" s="70"/>
      <c r="DE3989" s="70"/>
      <c r="DF3989" s="70"/>
      <c r="DG3989" s="70"/>
      <c r="DH3989" s="70"/>
      <c r="DI3989" s="70"/>
      <c r="DJ3989" s="70"/>
      <c r="DK3989" s="70"/>
      <c r="DL3989" s="70"/>
      <c r="DM3989" s="70"/>
      <c r="DN3989" s="70"/>
    </row>
    <row r="3990" spans="1:118">
      <c r="A3990" s="228"/>
      <c r="B3990" s="548"/>
      <c r="C3990" s="515"/>
      <c r="D3990" s="237"/>
      <c r="E3990" s="237"/>
      <c r="F3990" s="243"/>
      <c r="G3990" s="72">
        <v>3</v>
      </c>
      <c r="H3990" s="84"/>
      <c r="I3990" s="84"/>
      <c r="J3990" s="84"/>
      <c r="K3990" s="84"/>
      <c r="L3990" s="84"/>
      <c r="M3990" s="84"/>
      <c r="N3990" s="84"/>
      <c r="O3990" s="84"/>
      <c r="P3990" s="84"/>
      <c r="Q3990" s="84"/>
      <c r="R3990" s="84"/>
      <c r="S3990" s="84"/>
      <c r="T3990" s="84"/>
      <c r="U3990" s="84"/>
      <c r="V3990" s="84"/>
      <c r="W3990" s="84"/>
      <c r="X3990" s="84"/>
      <c r="Y3990" s="84"/>
      <c r="Z3990" s="84"/>
      <c r="AA3990" s="84"/>
      <c r="AB3990" s="84"/>
      <c r="AC3990" s="80"/>
      <c r="AD3990" s="80"/>
      <c r="AE3990" s="80"/>
      <c r="AF3990" s="80"/>
      <c r="AG3990" s="80"/>
      <c r="AH3990" s="80"/>
      <c r="AI3990" s="80"/>
      <c r="AJ3990" s="80"/>
      <c r="AK3990" s="80"/>
      <c r="AL3990" s="80"/>
      <c r="AM3990" s="240"/>
      <c r="AN3990" s="240"/>
      <c r="AO3990" s="240"/>
      <c r="AP3990" s="240"/>
      <c r="AQ3990" s="240"/>
      <c r="AR3990" s="240"/>
      <c r="AS3990" s="240"/>
      <c r="AT3990" s="256"/>
      <c r="AU3990" s="256"/>
      <c r="AV3990" s="259"/>
      <c r="AW3990" s="259"/>
      <c r="AX3990" s="256"/>
      <c r="AY3990" s="256"/>
      <c r="AZ3990" s="256"/>
      <c r="BA3990" s="256"/>
      <c r="BB3990" s="256"/>
      <c r="BC3990" s="256"/>
      <c r="BD3990" s="256"/>
      <c r="BE3990" s="256"/>
      <c r="BF3990" s="256"/>
      <c r="BG3990" s="256"/>
      <c r="BH3990" s="256"/>
      <c r="BI3990" s="256"/>
      <c r="BJ3990" s="256"/>
      <c r="BK3990" s="256"/>
      <c r="BL3990" s="262"/>
      <c r="BM3990" s="262"/>
      <c r="BN3990" s="262"/>
      <c r="BO3990" s="262"/>
      <c r="BP3990" s="262"/>
      <c r="BQ3990" s="262"/>
      <c r="BR3990" s="270"/>
      <c r="BS3990" s="270"/>
      <c r="BT3990" s="270"/>
      <c r="BU3990" s="270"/>
      <c r="BV3990" s="270"/>
      <c r="BW3990" s="270"/>
      <c r="BX3990" s="256"/>
      <c r="BY3990" s="256"/>
      <c r="BZ3990" s="256"/>
      <c r="CA3990" s="267"/>
      <c r="CB3990" s="267"/>
      <c r="CC3990" s="274"/>
      <c r="CD3990" s="267"/>
      <c r="CE3990" s="267"/>
      <c r="CF3990" s="267"/>
      <c r="CG3990" s="267"/>
      <c r="CH3990" s="267"/>
      <c r="CI3990" s="267"/>
      <c r="CJ3990" s="267"/>
      <c r="CK3990" s="267"/>
      <c r="CL3990" s="265"/>
      <c r="CM3990" s="272"/>
      <c r="CN3990" s="264"/>
      <c r="CO3990" s="125"/>
      <c r="CP3990" s="226"/>
      <c r="CQ3990" s="226"/>
      <c r="CR3990" s="226"/>
      <c r="CS3990" s="90"/>
      <c r="CT3990" s="90"/>
      <c r="CU3990" s="90"/>
      <c r="CV3990" s="90"/>
      <c r="CW3990" s="90"/>
      <c r="CX3990" s="90"/>
      <c r="CY3990" s="90"/>
      <c r="CZ3990" s="90"/>
      <c r="DA3990" s="90"/>
      <c r="DB3990" s="70"/>
      <c r="DC3990" s="70"/>
      <c r="DD3990" s="70"/>
      <c r="DE3990" s="70"/>
      <c r="DF3990" s="70"/>
      <c r="DG3990" s="70"/>
      <c r="DH3990" s="70"/>
      <c r="DI3990" s="70"/>
      <c r="DJ3990" s="70"/>
      <c r="DK3990" s="70"/>
      <c r="DL3990" s="70"/>
      <c r="DM3990" s="70"/>
      <c r="DN3990" s="70"/>
    </row>
    <row r="3991" spans="1:118">
      <c r="A3991" s="228"/>
      <c r="B3991" s="548"/>
      <c r="C3991" s="515"/>
      <c r="D3991" s="237"/>
      <c r="E3991" s="237"/>
      <c r="F3991" s="244"/>
      <c r="G3991" s="73">
        <v>3.9</v>
      </c>
      <c r="H3991" s="85"/>
      <c r="I3991" s="85"/>
      <c r="J3991" s="85"/>
      <c r="K3991" s="85"/>
      <c r="L3991" s="85"/>
      <c r="M3991" s="85"/>
      <c r="N3991" s="85"/>
      <c r="O3991" s="85"/>
      <c r="P3991" s="85"/>
      <c r="Q3991" s="85"/>
      <c r="R3991" s="85"/>
      <c r="S3991" s="85"/>
      <c r="T3991" s="85"/>
      <c r="U3991" s="85"/>
      <c r="V3991" s="85"/>
      <c r="W3991" s="85"/>
      <c r="X3991" s="85"/>
      <c r="Y3991" s="85"/>
      <c r="Z3991" s="85"/>
      <c r="AA3991" s="85"/>
      <c r="AB3991" s="85"/>
      <c r="AC3991" s="81"/>
      <c r="AD3991" s="81"/>
      <c r="AE3991" s="81"/>
      <c r="AF3991" s="81"/>
      <c r="AG3991" s="81"/>
      <c r="AH3991" s="81"/>
      <c r="AI3991" s="81"/>
      <c r="AJ3991" s="81"/>
      <c r="AK3991" s="81"/>
      <c r="AL3991" s="81"/>
      <c r="AM3991" s="240"/>
      <c r="AN3991" s="240"/>
      <c r="AO3991" s="240"/>
      <c r="AP3991" s="240"/>
      <c r="AQ3991" s="240"/>
      <c r="AR3991" s="240"/>
      <c r="AS3991" s="240"/>
      <c r="AT3991" s="256"/>
      <c r="AU3991" s="256"/>
      <c r="AV3991" s="259"/>
      <c r="AW3991" s="259"/>
      <c r="AX3991" s="256"/>
      <c r="AY3991" s="256"/>
      <c r="AZ3991" s="256"/>
      <c r="BA3991" s="256"/>
      <c r="BB3991" s="256"/>
      <c r="BC3991" s="256"/>
      <c r="BD3991" s="256"/>
      <c r="BE3991" s="256"/>
      <c r="BF3991" s="256"/>
      <c r="BG3991" s="256"/>
      <c r="BH3991" s="256"/>
      <c r="BI3991" s="256"/>
      <c r="BJ3991" s="256"/>
      <c r="BK3991" s="256"/>
      <c r="BL3991" s="262"/>
      <c r="BM3991" s="262"/>
      <c r="BN3991" s="262"/>
      <c r="BO3991" s="262"/>
      <c r="BP3991" s="262"/>
      <c r="BQ3991" s="262"/>
      <c r="BR3991" s="270"/>
      <c r="BS3991" s="270"/>
      <c r="BT3991" s="270"/>
      <c r="BU3991" s="270"/>
      <c r="BV3991" s="270"/>
      <c r="BW3991" s="270"/>
      <c r="BX3991" s="256"/>
      <c r="BY3991" s="256"/>
      <c r="BZ3991" s="256"/>
      <c r="CA3991" s="267"/>
      <c r="CB3991" s="267"/>
      <c r="CC3991" s="274"/>
      <c r="CD3991" s="267"/>
      <c r="CE3991" s="267"/>
      <c r="CF3991" s="267"/>
      <c r="CG3991" s="267"/>
      <c r="CH3991" s="267"/>
      <c r="CI3991" s="267"/>
      <c r="CJ3991" s="267"/>
      <c r="CK3991" s="267"/>
      <c r="CL3991" s="265"/>
      <c r="CM3991" s="272"/>
      <c r="CN3991" s="264"/>
      <c r="CO3991" s="125"/>
      <c r="CP3991" s="226"/>
      <c r="CQ3991" s="226"/>
      <c r="CR3991" s="226"/>
      <c r="CS3991" s="90"/>
      <c r="CT3991" s="90"/>
      <c r="CU3991" s="90"/>
      <c r="CV3991" s="90"/>
      <c r="CW3991" s="90"/>
      <c r="CX3991" s="90"/>
      <c r="CY3991" s="90"/>
      <c r="CZ3991" s="90"/>
      <c r="DA3991" s="90"/>
      <c r="DB3991" s="70"/>
      <c r="DC3991" s="70"/>
      <c r="DD3991" s="70"/>
      <c r="DE3991" s="70"/>
      <c r="DF3991" s="70"/>
      <c r="DG3991" s="70"/>
      <c r="DH3991" s="70"/>
      <c r="DI3991" s="70"/>
      <c r="DJ3991" s="70"/>
      <c r="DK3991" s="70"/>
      <c r="DL3991" s="70"/>
      <c r="DM3991" s="70"/>
      <c r="DN3991" s="70"/>
    </row>
    <row r="3992" spans="1:118" ht="15.6" customHeight="1">
      <c r="A3992" s="229"/>
      <c r="B3992" s="549"/>
      <c r="C3992" s="516"/>
      <c r="D3992" s="238"/>
      <c r="E3992" s="238"/>
      <c r="F3992" s="245" t="s">
        <v>83</v>
      </c>
      <c r="G3992" s="246"/>
      <c r="H3992" s="82"/>
      <c r="I3992" s="82"/>
      <c r="J3992" s="82"/>
      <c r="K3992" s="82"/>
      <c r="L3992" s="82"/>
      <c r="M3992" s="82"/>
      <c r="N3992" s="82"/>
      <c r="O3992" s="82"/>
      <c r="P3992" s="82"/>
      <c r="Q3992" s="82"/>
      <c r="R3992" s="82"/>
      <c r="S3992" s="82"/>
      <c r="T3992" s="82"/>
      <c r="U3992" s="82"/>
      <c r="V3992" s="82"/>
      <c r="W3992" s="82"/>
      <c r="X3992" s="82"/>
      <c r="Y3992" s="82"/>
      <c r="Z3992" s="82"/>
      <c r="AA3992" s="82"/>
      <c r="AB3992" s="82"/>
      <c r="AC3992" s="35"/>
      <c r="AD3992" s="35"/>
      <c r="AE3992" s="35"/>
      <c r="AF3992" s="35"/>
      <c r="AG3992" s="35"/>
      <c r="AH3992" s="35"/>
      <c r="AI3992" s="35"/>
      <c r="AJ3992" s="35"/>
      <c r="AK3992" s="35"/>
      <c r="AL3992" s="35"/>
      <c r="AM3992" s="241"/>
      <c r="AN3992" s="241"/>
      <c r="AO3992" s="241"/>
      <c r="AP3992" s="241"/>
      <c r="AQ3992" s="241"/>
      <c r="AR3992" s="241"/>
      <c r="AS3992" s="241"/>
      <c r="AT3992" s="257"/>
      <c r="AU3992" s="257"/>
      <c r="AV3992" s="260"/>
      <c r="AW3992" s="260"/>
      <c r="AX3992" s="257"/>
      <c r="AY3992" s="257"/>
      <c r="AZ3992" s="257"/>
      <c r="BA3992" s="257"/>
      <c r="BB3992" s="257"/>
      <c r="BC3992" s="257"/>
      <c r="BD3992" s="257"/>
      <c r="BE3992" s="257"/>
      <c r="BF3992" s="257"/>
      <c r="BG3992" s="257"/>
      <c r="BH3992" s="257"/>
      <c r="BI3992" s="257"/>
      <c r="BJ3992" s="257"/>
      <c r="BK3992" s="257"/>
      <c r="BL3992" s="263"/>
      <c r="BM3992" s="263"/>
      <c r="BN3992" s="263"/>
      <c r="BO3992" s="263"/>
      <c r="BP3992" s="263"/>
      <c r="BQ3992" s="263"/>
      <c r="BR3992" s="271"/>
      <c r="BS3992" s="271"/>
      <c r="BT3992" s="271"/>
      <c r="BU3992" s="271"/>
      <c r="BV3992" s="271"/>
      <c r="BW3992" s="271"/>
      <c r="BX3992" s="257"/>
      <c r="BY3992" s="257"/>
      <c r="BZ3992" s="257"/>
      <c r="CA3992" s="268"/>
      <c r="CB3992" s="268"/>
      <c r="CC3992" s="275"/>
      <c r="CD3992" s="268"/>
      <c r="CE3992" s="268"/>
      <c r="CF3992" s="268"/>
      <c r="CG3992" s="268"/>
      <c r="CH3992" s="268"/>
      <c r="CI3992" s="268"/>
      <c r="CJ3992" s="268"/>
      <c r="CK3992" s="268"/>
      <c r="CL3992" s="265"/>
      <c r="CM3992" s="272"/>
      <c r="CN3992" s="264"/>
      <c r="CO3992" s="125"/>
      <c r="CP3992" s="226"/>
      <c r="CQ3992" s="226"/>
      <c r="CR3992" s="226"/>
      <c r="CS3992" s="90"/>
      <c r="CT3992" s="90"/>
      <c r="CU3992" s="90"/>
      <c r="CV3992" s="90"/>
      <c r="CW3992" s="90"/>
      <c r="CX3992" s="90"/>
      <c r="CY3992" s="90"/>
      <c r="CZ3992" s="90"/>
      <c r="DA3992" s="90"/>
      <c r="DB3992" s="70"/>
      <c r="DC3992" s="70"/>
      <c r="DD3992" s="70"/>
      <c r="DE3992" s="70"/>
      <c r="DF3992" s="70"/>
      <c r="DG3992" s="70"/>
      <c r="DH3992" s="70"/>
      <c r="DI3992" s="70"/>
      <c r="DJ3992" s="70"/>
      <c r="DK3992" s="70"/>
      <c r="DL3992" s="70"/>
      <c r="DM3992" s="70"/>
      <c r="DN3992" s="70"/>
    </row>
    <row r="3993" spans="1:118" ht="14.25" customHeight="1">
      <c r="A3993" s="227">
        <f t="shared" si="1224"/>
        <v>495</v>
      </c>
      <c r="B3993" s="547" t="s">
        <v>483</v>
      </c>
      <c r="C3993" s="514" t="s">
        <v>484</v>
      </c>
      <c r="D3993" s="236">
        <v>43364</v>
      </c>
      <c r="E3993" s="236" t="s">
        <v>1197</v>
      </c>
      <c r="F3993" s="253" t="s">
        <v>80</v>
      </c>
      <c r="G3993" s="254"/>
      <c r="H3993" s="82" t="s">
        <v>69</v>
      </c>
      <c r="I3993" s="82"/>
      <c r="J3993" s="82" t="s">
        <v>61</v>
      </c>
      <c r="K3993" s="82" t="s">
        <v>61</v>
      </c>
      <c r="L3993" s="82" t="s">
        <v>61</v>
      </c>
      <c r="M3993" s="82" t="s">
        <v>61</v>
      </c>
      <c r="N3993" s="82" t="s">
        <v>61</v>
      </c>
      <c r="O3993" s="82"/>
      <c r="P3993" s="82" t="s">
        <v>61</v>
      </c>
      <c r="Q3993" s="82" t="s">
        <v>61</v>
      </c>
      <c r="R3993" s="82" t="s">
        <v>61</v>
      </c>
      <c r="S3993" s="82" t="s">
        <v>61</v>
      </c>
      <c r="T3993" s="82" t="s">
        <v>61</v>
      </c>
      <c r="U3993" s="82" t="s">
        <v>61</v>
      </c>
      <c r="V3993" s="82"/>
      <c r="W3993" s="82" t="s">
        <v>60</v>
      </c>
      <c r="X3993" s="82" t="s">
        <v>60</v>
      </c>
      <c r="Y3993" s="82" t="s">
        <v>60</v>
      </c>
      <c r="Z3993" s="82" t="s">
        <v>60</v>
      </c>
      <c r="AA3993" s="82" t="s">
        <v>60</v>
      </c>
      <c r="AB3993" s="82" t="s">
        <v>60</v>
      </c>
      <c r="AC3993" s="82"/>
      <c r="AD3993" s="82" t="s">
        <v>60</v>
      </c>
      <c r="AE3993" s="82" t="s">
        <v>60</v>
      </c>
      <c r="AF3993" s="82" t="s">
        <v>60</v>
      </c>
      <c r="AG3993" s="82" t="s">
        <v>60</v>
      </c>
      <c r="AH3993" s="82" t="s">
        <v>60</v>
      </c>
      <c r="AI3993" s="82" t="s">
        <v>1471</v>
      </c>
      <c r="AJ3993" s="82"/>
      <c r="AK3993" s="82" t="s">
        <v>61</v>
      </c>
      <c r="AL3993" s="82" t="s">
        <v>61</v>
      </c>
      <c r="AM3993" s="239">
        <f>COUNTIF(H3993:AL3993,"PH")+COUNTIF(H3993:AL3993,"PH/L")+COUNTIF(H3993:AL3993,"PM")</f>
        <v>0</v>
      </c>
      <c r="AN3993" s="239">
        <f>COUNTIF(H3993:AL3993,"PD")+COUNTIF(H3993:AL3993,"PDD")+COUNTIF(H3993:AL3993,"P/DS")/2+COUNTIF(H3993:AL3993,"PMD")</f>
        <v>0</v>
      </c>
      <c r="AO3993" s="239">
        <f>COUNTIF(H3993:AL3993,"PN")+COUNTIF(H3993:AL3993,"P/NS")/2+COUNTIF(H3993:AL3993,"PH")+COUNTIF(H3993:AL3993,"PH/F")/2+COUNTIF(H3993:AL3993,"PH/L")/2+COUNTIF(H3993:AL3993,"PM")</f>
        <v>0</v>
      </c>
      <c r="AP3993" s="239">
        <f>COUNTIF(H3993:AL3993,"BH")+COUNTIF(H3993:AL3993,"AL/BL")+COUNTIF(H3993:AL3993,"UL/BL")+COUNTIF(H3993:AL3993,"BM")</f>
        <v>0</v>
      </c>
      <c r="AQ3993" s="239">
        <f>COUNTIF(H3993:AL3993,"DS")+COUNTIF(H3993:AL3993,"AL/DS")/2+COUNTIF(H3993:AL3993,"UL/DS")/2+COUNTIF(H3993:AL3993,"CT")+COUNTIF(H3993:AL3993,"MD")</f>
        <v>11.5</v>
      </c>
      <c r="AR3993" s="239">
        <f>COUNTIF(H3993:AL3993,"NS")+COUNTIF(H3993:AL3993,"AL/NS")/2+COUNTIF(H3993:AL3993,"UL/NS")/2+COUNTIF(H3993:AL3993,"BH")+COUNTIF(H3993:AL3993,"AL/BF")/2+COUNTIF(H3993:AL3993,"AL/BL")/2+COUNTIF(H3993:AL3993,"UL/BL")/2+COUNTIF(H3993:AL3993,"UL/BF")/2+COUNTIF(H3993:AL3993,"BM")</f>
        <v>13</v>
      </c>
      <c r="AS3993" s="239">
        <f>COUNTIF(H3993:AL3993,"AL")+COUNTIF(H3993:AL3993,"AL/DS")/2+COUNTIF(H3993:AL3993,"AL/NS")/2+COUNTIF(H3993:AL3993,"NH")+COUNTIF(H3993:AL3993,"SL")+COUNTIF(H3993:AL3993,"NHD")+COUNTIF(H3993:AL3993,"B")+COUNTIF(H3993:AL3993,"HL")+COUNTIF(H3993:AL3993,"AL/BF")/2+COUNTIF(H3993:AL3993,"AL/BL")/2</f>
        <v>1</v>
      </c>
      <c r="AT3993" s="255">
        <f>COUNTIF(H3993:AL3993,"PD")+COUNTIF(H3993:AL3993,"PN")+COUNTIF(H3993:AL3993,"P/DS")/2+COUNTIF(H3993:AL3993,"P/NS")/2+COUNTIF(H3993:AL3993,"DS")+COUNTIF(H3993:AL3993,"NS")+COUNTIF(H3993:AL3993,"AL")+COUNTIF(H3993:AL3993,"AL/DS")+COUNTIF(H3993:AL3993,"AL/NS")+COUNTIF(H3993:AL3993,"NH")+COUNTIF(H3993:AL3993,"SL")+COUNTIF(H3993:AL3993,"UL/DS")/2+COUNTIF(H3993:AL3993,"UL/NS")/2+COUNTIF(H3993:AL3993,"CT")+COUNTIF(H3993:AL3993,"NHD")+COUNTIF(H3993:AL3993,"PDD")+COUNTIF(H3993:AL3993,"B")+COUNTIF(H3993:AL3993,"HL")+COUNTIF(H3993:AL3993,"PH")+COUNTIF(H3993:AL3993,"BH")+COUNTIF(H3993:AL3993,"AL/BF")+COUNTIF(H3993:AL3993,"AL/BL")+COUNTIF(H3993:AL3993,"UL/BF")/2+COUNTIF(H3993:AL3993,"UL/BL")/2+COUNTIF(H3993:AL3993,"PH/F")/2+COUNTIF(H3993:AL3993,"PH/L")/2+COUNTIF(H3993:AL3993,"MD")+COUNTIF(H3993:AL3993,"PMD")+COUNTIF(H3993:AL3993,"PM")+COUNTIF(H3993:AL3993,"BM")</f>
        <v>25.5</v>
      </c>
      <c r="AU3993" s="255">
        <f>COUNTIF(H3993:AL3993,"P/DS")/2+COUNTIF(H3993:AL3993,"P/NS")/2+COUNTIF(H3993:AL3993,"IL")+COUNTIF(H3993:AL3993,"NL")+COUNTIF(H3993:AL3993,"UL")+COUNTIF(H3993:AL3993,"UL/DS")/2+COUNTIF(H3993:AL3993,"UL/NS")/2+COUNTIF(H3993:AL3993,"KT")+COUNTIF(H3993:AL3993,"UL/BF")/2+COUNTIF(H3993:AL3993,"UL/BL")/2+COUNTIF(H3993:AL3993,"PH/F")/2+COUNTIF(H3993:AL3993,"PH/L")/2+COUNTIF(H3993:AL3993,"NB")</f>
        <v>0.5</v>
      </c>
      <c r="AV3993" s="258">
        <f>COUNTIF(H3993:AL3993,"PN")+COUNTIF(H3993:AL3993,"TVD")+COUNTIF(H3993:AL3993,"PH")+COUNTIF(H3993:AL3993,"PM")+COUNTIF(H3993:AL3993,"PDD")-COUNTIFS(H3993:AL3993,"PN",H4000:AL4000,"&gt;=3")-COUNTIFS(H3993:AL3993,"PM",H4000:AL4000,"&gt;=3")</f>
        <v>0</v>
      </c>
      <c r="AW3993" s="258">
        <f>COUNTIF(H3993:AL3993,"NS")+COUNTIF(H3993:AL3993,"D")+COUNTIF(H3993:AL3993,"BH")+COUNTIF(H3993:AL3993,"NHD")+COUNTIF(H3993:AL3993,"BM")-COUNTIFS(H3993:AL3993,"NS",H4000:AL4000,"&gt;=3")-COUNTIFS(H3993:AL3993,"BH",H4000:AL4000,"&gt;=3")-COUNTIFS(H3993:AL3993,"BM",H4000:AL4000,"&gt;=3")</f>
        <v>13</v>
      </c>
      <c r="AX3993" s="255">
        <f>COUNTIF(H3993:AL3993,"AL")+COUNTIF(H3993:AL3993,"AL/DS")/2+COUNTIF(H3993:AL3993,"AL/NS")/2+COUNTIF(H3993:AL3993,"AL/BF")+COUNTIF(H3993:AL3993,"AL/BL")/2</f>
        <v>0</v>
      </c>
      <c r="AY3993" s="255">
        <f>COUNTIF(H3993:AL3993,"SL")</f>
        <v>0</v>
      </c>
      <c r="AZ3993" s="255">
        <f>COUNTIF(H3993:AL3993,"NH")</f>
        <v>1</v>
      </c>
      <c r="BA3993" s="255">
        <f>COUNTIF(H3993:AL3993,"HL")</f>
        <v>0</v>
      </c>
      <c r="BB3993" s="255">
        <f>COUNTIF(G3993:AL3993,"P/DS")/2+COUNTIF(G3993:AL3993,"P/NS")/2+COUNTIF(G3993:AL3993,"UL")+COUNTIF(G3993:AL3993,"UL/DS")/2+COUNTIF(G3993:AL3993,"UL/NS")/2+COUNTIF(G3993:AL3993,"UL/BL")/2+COUNTIF(G3993:AL3993,"UL/BF")/2+COUNTIF(G3993:AL3993,"PH/F")/2+COUNTIF(G3993:AL3993,"PH/L")/2</f>
        <v>0.5</v>
      </c>
      <c r="BC3993" s="255">
        <f>COUNTIF(H3993:AL3993,"NB")</f>
        <v>0</v>
      </c>
      <c r="BD3993" s="255">
        <f>COUNTIF(H3993:AL3993,"NL")</f>
        <v>0</v>
      </c>
      <c r="BE3993" s="255">
        <f>COUNTIF(H3993:AL3993,"IL")</f>
        <v>0</v>
      </c>
      <c r="BF3993" s="255">
        <f>COUNTIF(H3993:AL3993,"KT")</f>
        <v>0</v>
      </c>
      <c r="BG3993" s="255">
        <f>COUNTIF(H3993:AL3993,"L70")</f>
        <v>0</v>
      </c>
      <c r="BH3993" s="255">
        <f>COUNTIF(H3993:AL3993,"MD")</f>
        <v>0</v>
      </c>
      <c r="BI3993" s="255">
        <f>COUNTIF(H3993:AL3993,"PMD")</f>
        <v>0</v>
      </c>
      <c r="BJ3993" s="255">
        <f>COUNTIF(H3993:AL3993,"PM")</f>
        <v>0</v>
      </c>
      <c r="BK3993" s="255">
        <f>COUNTIF(H3993:AL3993,"BM")</f>
        <v>0</v>
      </c>
      <c r="BL3993" s="261">
        <f>SUMIF(H3993:AL3993,"PD",H3994:AL3994)+SUMIF(H3993:AL3993,"PN",H3994:AL3994)+SUMIF(H3993:AL3993,"P/DS",H3994:AL3994)+SUMIF(H3993:AL3993,"PN/F",H3994:AL3994)+SUMIF(H3993:AL3993,"PN/L",H3994:AL3994)+SUMIF(H3993:AL3993,"TV",H3994:AL3994)+SUMIF(H3993:AL3993,"TVD",H3994:AL3994)+SUMIF(H3993:AL3993,"PDD",H3994:AL3994)</f>
        <v>0</v>
      </c>
      <c r="BM3993" s="261">
        <f>SUMIF(H3993:AL3993,"PD",H3995:AL3995)+SUMIF(H3993:AL3993,"PN",H3995:AL3995)+SUMIF(H3993:AL3993,"P/DS",H3995:AL3995)+SUMIF(H3993:AL3993,"PN/F",H3995:AL3995)+SUMIF(H3993:AL3993,"PN/L",H3995:AL3995)+SUMIF(H3993:AL3993,"TV",H3995:AL3995)+SUMIF(H3993:AL3993,"TVD",H3995:AL3995)+SUMIF(H3993:AL3993,"PDD",H3995:AL3995)+SUMIF(H3993:AL3993,"PMD",H3995:AL3995)</f>
        <v>0</v>
      </c>
      <c r="BN3993" s="261">
        <f>SUMIF(H3993:AL3993,"PD",H3996:AL3996)+SUMIF(H3993:AL3993,"PN",H3996:AL3996)+SUMIF(H3993:AL3993,"P/DS",H3996:AL3996)+SUMIF(H3993:AL3993,"PN/F",H3996:AL3996)+SUMIF(H3993:AL3993,"PN/L",H3996:AL3996)+SUMIF(H3993:AL3993,"TV",H3996:AL3996)+SUMIF(H3993:AL3993,"TVD",H3996:AL3996)</f>
        <v>0</v>
      </c>
      <c r="BO3993" s="261">
        <f>SUMIF(H3993:AL3993,"PD",H3997:AL3997)+SUMIF(H3993:AL3993,"PN",H3997:AL3997)+SUMIF(H3993:AL3993,"P/DS",H3997:AL3997)+SUMIF(H3993:AL3993,"PN/F",H3997:AL3997)+SUMIF(H3993:AL3993,"PN/L",H3997:AL3997)+SUMIF(H3993:AL3993,"TV",H3997:AL3997)+SUMIF(H3993:AL3993,"TVD",H3997:AL3997)</f>
        <v>0</v>
      </c>
      <c r="BP3993" s="261">
        <f>SUMIF(H3993:AL3993,"PD",H3998:AL3998)+SUMIF(H3993:AL3993,"PN",H3998:AL3998)+SUMIF(H3993:AL3993,"P/DS",H3998:AL3998)+SUMIF(H3993:AL3993,"PN/F",H3998:AL3998)+SUMIF(H3993:AL3993,"PN/L",H3998:AL3998)+SUMIF(H3993:AL3993,"TV",H3998:AL3998)+SUMIF(H3993:AL3993,"TVD",H3998:AL3998)+SUMIF(H3993:AL3993,"PDD",H3998:AL3998)+SUMIF(H3993:AL3993,"PH",H3998:AL3998)+SUMIF(H3993:AL3993,"PM",H3998:AL3998)</f>
        <v>0</v>
      </c>
      <c r="BQ3993" s="261">
        <f>SUMIF(H3993:AL3993,"PD",H3999:AL3999)+SUMIF(H3993:AL3993,"PN",H3999:AL3999)+SUMIF(H3993:AL3993,"P/DS",H3999:AL3999)+SUMIF(H3993:AL3993,"PN/F",H3999:AL3999)+SUMIF(H3993:AL3993,"PN/L",H3999:AL3999)+SUMIF(H3993:AL3993,"TV",H3999:AL3999)+SUMIF(H3993:AL3993,"TVD",H3999:AL3999)+SUMIF(H3993:AL3993,"PDD",H3999:AL3999)+SUMIF(H3993:AL3993,"PH",H3999:AL3999)+SUMIF(H3993:AL3993,"PM",H3999:AL3999)</f>
        <v>0</v>
      </c>
      <c r="BR3993" s="269">
        <f>SUM(H3994:AL3994)-BL3993</f>
        <v>17.5</v>
      </c>
      <c r="BS3993" s="269">
        <f>SUM(H3995:AL3995)-BM3993</f>
        <v>4.5</v>
      </c>
      <c r="BT3993" s="269">
        <f>SUM(H3996:AL3996)-BN3993</f>
        <v>0</v>
      </c>
      <c r="BU3993" s="269">
        <f>SUM(H3997:AL3997)-BO3993</f>
        <v>0</v>
      </c>
      <c r="BV3993" s="269">
        <f>SUM(H3998:AL3998)-BP3993</f>
        <v>0</v>
      </c>
      <c r="BW3993" s="269">
        <f>SUM(H3999:AL3999)-BQ3993</f>
        <v>0</v>
      </c>
      <c r="BX3993" s="255">
        <f>SUMIF(H3993:AL3993,"PD",H4000:AL4000)+SUMIF(H3993:AL3993,"PN",H4000:AL4000)+SUMIF(H3993:AL3993,"P/DS",H4000:AL4000)+SUMIF(H3993:AL3993,"PN/F",H4000:AL4000)+SUMIF(H3993:AL3993,"PN/L",H4000:AL4000)</f>
        <v>0</v>
      </c>
      <c r="BY3993" s="255">
        <f>SUM(H4000:AL4000)-BX3993</f>
        <v>0</v>
      </c>
      <c r="BZ3993" s="255">
        <f t="shared" ref="BZ3993" si="1235">+SUM(BL3993:BW4000)</f>
        <v>22</v>
      </c>
      <c r="CA3993" s="266">
        <f>(COUNTIFS(H3993:AL3993,"PD",H3994:AL3994,"&gt;=2"))*0.5-IF(CN3993="VP",COUNTIFS($H$16:$AL$16,"SAT",H3993:AL3993,"PD",H3994:AL3994,"&gt;=2"))*0.5</f>
        <v>0</v>
      </c>
      <c r="CB3993" s="266">
        <f>(COUNTIFS(H3993:AL3993,"PN",H3995:AL3995,"&gt;=0.5",H3994:AL3994,"&gt;=1.5"))*0.5+COUNTIFS(H3993:AL3993,"PDD",H3995:AL3995,"&gt;=0.5",H3994:AL3994,"&gt;=1.5")*0.5</f>
        <v>0</v>
      </c>
      <c r="CC3993" s="273">
        <f>(COUNTIFS(H3993:AL3993,"TV",H3995:AL3995,"&gt;=10"))*0.5+(COUNTIFS(H3993:AL3993,"PMD",H3995:AL3995,"&gt;=2"))*0.5</f>
        <v>0</v>
      </c>
      <c r="CD3993" s="266">
        <f>(COUNTIFS(H3993:AL3993,"TVD",H3997:AL3997,"&gt;=6.5",H3995:AL3995,"&gt;=3.5"))*0.5</f>
        <v>0</v>
      </c>
      <c r="CE3993" s="266">
        <f>(COUNTIFS(H3993:AL3993,"PD",H3998:AL3998,"&gt;=10"))*0.5</f>
        <v>0</v>
      </c>
      <c r="CF3993" s="266">
        <f>(COUNTIFS(H3993:AL3993,"PDD",H3998:AL3998,"&gt;=3.5",H3999:AL3999,"&gt;=6.5")+COUNTIFS(H3993:AL3993,"PH",H3999:AL3999,"&gt;=0.5",H3998:AL3998,"&gt;=1.5")+COUNTIFS(H3993:AL3993,"PM",H3999:AL3999,"&gt;=0.5",H3998:AL3998,"&gt;=1.5"))*0.5</f>
        <v>0</v>
      </c>
      <c r="CG3993" s="266">
        <f>(COUNTIFS(H3993:AL3993,"DS",H3994:AL3994,"&gt;=2")+COUNTIFS(H3993:AL3993,"AL/DS",H3994:AL3994,"&gt;=2"))*0.5-IF(CN3993="VP",COUNTIFS($H$16:$AL$16,"SAT",H3993:AL3993,"DS",H3994:AL3994,"&gt;=2"))*0.5</f>
        <v>0</v>
      </c>
      <c r="CH3993" s="266">
        <f>(COUNTIFS(H3993:AL3993,"NS",H3995:AL3995,"&gt;=0.5",H3994:AL3994,"&gt;=1.5")+COUNTIFS(H3993:AL3993,"AL/NS",H3995:AL3995,"&gt;=0.5",H3994:AL3994,"&gt;=1.5")+COUNTIFS(H3993:AL3993,"NHD",H3995:AL3995,"&gt;=4.5",H3998:AL3998,"&gt;=2",H3994:AL3994,"&gt;=1.5"))*0.5</f>
        <v>4.5</v>
      </c>
      <c r="CI3993" s="266">
        <f>(COUNTIF(H3995:AL3995,"&gt;=10")+COUNTIFS(H3993:AL3993,"MD",H3995:AL3995,"&gt;=2")-COUNTIFS(H3993:AL3993,"TV",H3995:AL3995,"&gt;=10"))*0.5</f>
        <v>0</v>
      </c>
      <c r="CJ3993" s="266">
        <f>(COUNTIFS(H3993:AL3993,"D",H3997:AL3997,"&gt;=6.5",H3995:AL3995,"&gt;=3.5"))*0.5</f>
        <v>0</v>
      </c>
      <c r="CK3993" s="266">
        <f>(COUNTIF(H3998:AL3998,"&gt;=10")-COUNTIFS(H3993:AL3993,"PD",H3998:AL3998,"&gt;=10"))*0.5</f>
        <v>0</v>
      </c>
      <c r="CL3993" s="265">
        <f>(COUNTIFS(H3993:AL3993,"NHD",H3998:AL3998,"&gt;=3.5",H3999:AL3999,"&gt;=6.5")+COUNTIFS(H3993:AL3993,"BH",H3998:AL3998,"&gt;=1.5",H3999:AL3999,"&gt;=0.5")+COUNTIFS(H3993:AL3993,"BM",H3998:AL3998,"&gt;=1.5",H3999:AL3999,"&gt;=0.5")+COUNTIFS(H3993:AL3993,"D",H3998:AL3998,"&gt;=1.5",H3999:AL3999,"&gt;=0.5"))*0.5</f>
        <v>0</v>
      </c>
      <c r="CM3993" s="272"/>
      <c r="CN3993" s="264" t="s">
        <v>723</v>
      </c>
      <c r="CO3993" s="125">
        <f t="shared" ref="CO3993" si="1236">+AM3993+AN3993+AO3993+AP3993+AQ3993+AR3993+AS3993+AU3993+BG3993</f>
        <v>26</v>
      </c>
      <c r="CP3993" s="225">
        <f>+SUM(I3994:I3999)-I4000</f>
        <v>0</v>
      </c>
      <c r="CQ3993" s="225">
        <f>+SUM(J3994:J3999)-J4000</f>
        <v>2.5</v>
      </c>
      <c r="CR3993" s="225">
        <f>+SUM(K3994:K3999)-K4000</f>
        <v>2.5</v>
      </c>
      <c r="CS3993" s="90"/>
      <c r="CT3993" s="90"/>
      <c r="CU3993" s="90"/>
      <c r="CV3993" s="90"/>
      <c r="CW3993" s="90"/>
      <c r="CX3993" s="90"/>
      <c r="CY3993" s="90"/>
      <c r="CZ3993" s="90"/>
      <c r="DA3993" s="90"/>
      <c r="DB3993" s="70"/>
      <c r="DC3993" s="70"/>
      <c r="DD3993" s="70"/>
      <c r="DE3993" s="70"/>
      <c r="DF3993" s="70"/>
      <c r="DG3993" s="70"/>
      <c r="DH3993" s="70"/>
      <c r="DI3993" s="70"/>
      <c r="DJ3993" s="70"/>
      <c r="DK3993" s="70"/>
      <c r="DL3993" s="70"/>
      <c r="DM3993" s="70"/>
      <c r="DN3993" s="70"/>
    </row>
    <row r="3994" spans="1:118" ht="15" customHeight="1">
      <c r="A3994" s="228"/>
      <c r="B3994" s="548"/>
      <c r="C3994" s="515"/>
      <c r="D3994" s="237"/>
      <c r="E3994" s="237"/>
      <c r="F3994" s="242" t="s">
        <v>82</v>
      </c>
      <c r="G3994" s="71">
        <v>1.5</v>
      </c>
      <c r="H3994" s="83"/>
      <c r="I3994" s="83"/>
      <c r="J3994" s="83">
        <v>2</v>
      </c>
      <c r="K3994" s="83">
        <v>2</v>
      </c>
      <c r="L3994" s="83">
        <v>2</v>
      </c>
      <c r="M3994" s="83"/>
      <c r="N3994" s="83">
        <v>2</v>
      </c>
      <c r="O3994" s="83"/>
      <c r="P3994" s="83"/>
      <c r="Q3994" s="83">
        <v>2</v>
      </c>
      <c r="R3994" s="83">
        <v>2</v>
      </c>
      <c r="S3994" s="83">
        <v>2</v>
      </c>
      <c r="T3994" s="83">
        <v>2</v>
      </c>
      <c r="U3994" s="83">
        <v>1.5</v>
      </c>
      <c r="V3994" s="83"/>
      <c r="W3994" s="83"/>
      <c r="X3994" s="83"/>
      <c r="Y3994" s="83"/>
      <c r="Z3994" s="83"/>
      <c r="AA3994" s="83"/>
      <c r="AB3994" s="83"/>
      <c r="AC3994" s="79"/>
      <c r="AD3994" s="79"/>
      <c r="AE3994" s="79"/>
      <c r="AF3994" s="79"/>
      <c r="AG3994" s="79"/>
      <c r="AH3994" s="79"/>
      <c r="AI3994" s="79"/>
      <c r="AJ3994" s="79"/>
      <c r="AK3994" s="79"/>
      <c r="AL3994" s="79"/>
      <c r="AM3994" s="240"/>
      <c r="AN3994" s="240"/>
      <c r="AO3994" s="240"/>
      <c r="AP3994" s="240"/>
      <c r="AQ3994" s="240"/>
      <c r="AR3994" s="240"/>
      <c r="AS3994" s="240"/>
      <c r="AT3994" s="256"/>
      <c r="AU3994" s="256"/>
      <c r="AV3994" s="259"/>
      <c r="AW3994" s="259"/>
      <c r="AX3994" s="256"/>
      <c r="AY3994" s="256"/>
      <c r="AZ3994" s="256"/>
      <c r="BA3994" s="256"/>
      <c r="BB3994" s="256"/>
      <c r="BC3994" s="256"/>
      <c r="BD3994" s="256"/>
      <c r="BE3994" s="256"/>
      <c r="BF3994" s="256"/>
      <c r="BG3994" s="256"/>
      <c r="BH3994" s="256"/>
      <c r="BI3994" s="256"/>
      <c r="BJ3994" s="256"/>
      <c r="BK3994" s="256"/>
      <c r="BL3994" s="262"/>
      <c r="BM3994" s="262"/>
      <c r="BN3994" s="262"/>
      <c r="BO3994" s="262"/>
      <c r="BP3994" s="262"/>
      <c r="BQ3994" s="262"/>
      <c r="BR3994" s="270"/>
      <c r="BS3994" s="270"/>
      <c r="BT3994" s="270"/>
      <c r="BU3994" s="270"/>
      <c r="BV3994" s="270"/>
      <c r="BW3994" s="270"/>
      <c r="BX3994" s="256"/>
      <c r="BY3994" s="256"/>
      <c r="BZ3994" s="256"/>
      <c r="CA3994" s="267"/>
      <c r="CB3994" s="267"/>
      <c r="CC3994" s="274"/>
      <c r="CD3994" s="267"/>
      <c r="CE3994" s="267"/>
      <c r="CF3994" s="267"/>
      <c r="CG3994" s="267"/>
      <c r="CH3994" s="267"/>
      <c r="CI3994" s="267"/>
      <c r="CJ3994" s="267"/>
      <c r="CK3994" s="267"/>
      <c r="CL3994" s="265"/>
      <c r="CM3994" s="272"/>
      <c r="CN3994" s="264"/>
      <c r="CO3994" s="125"/>
      <c r="CP3994" s="226"/>
      <c r="CQ3994" s="226"/>
      <c r="CR3994" s="226"/>
      <c r="CS3994" s="90"/>
      <c r="CT3994" s="90"/>
      <c r="CU3994" s="90"/>
      <c r="CV3994" s="90"/>
      <c r="CW3994" s="90"/>
      <c r="CX3994" s="90"/>
      <c r="CY3994" s="90"/>
      <c r="CZ3994" s="90"/>
      <c r="DA3994" s="90"/>
      <c r="DB3994" s="70"/>
      <c r="DC3994" s="70"/>
      <c r="DD3994" s="70"/>
      <c r="DE3994" s="70"/>
      <c r="DF3994" s="70"/>
      <c r="DG3994" s="70"/>
      <c r="DH3994" s="70"/>
      <c r="DI3994" s="70"/>
      <c r="DJ3994" s="70"/>
      <c r="DK3994" s="70"/>
      <c r="DL3994" s="70"/>
      <c r="DM3994" s="70"/>
      <c r="DN3994" s="70"/>
    </row>
    <row r="3995" spans="1:118">
      <c r="A3995" s="228"/>
      <c r="B3995" s="548"/>
      <c r="C3995" s="515"/>
      <c r="D3995" s="237"/>
      <c r="E3995" s="237"/>
      <c r="F3995" s="243"/>
      <c r="G3995" s="72">
        <v>2</v>
      </c>
      <c r="H3995" s="84"/>
      <c r="I3995" s="84"/>
      <c r="J3995" s="84">
        <v>0.5</v>
      </c>
      <c r="K3995" s="84">
        <v>0.5</v>
      </c>
      <c r="L3995" s="84">
        <v>0.5</v>
      </c>
      <c r="M3995" s="84"/>
      <c r="N3995" s="84">
        <v>0.5</v>
      </c>
      <c r="O3995" s="84"/>
      <c r="P3995" s="84"/>
      <c r="Q3995" s="84">
        <v>0.5</v>
      </c>
      <c r="R3995" s="84">
        <v>0.5</v>
      </c>
      <c r="S3995" s="84">
        <v>0.5</v>
      </c>
      <c r="T3995" s="84">
        <v>0.5</v>
      </c>
      <c r="U3995" s="84">
        <v>0.5</v>
      </c>
      <c r="V3995" s="84"/>
      <c r="W3995" s="84"/>
      <c r="X3995" s="84"/>
      <c r="Y3995" s="84"/>
      <c r="Z3995" s="84"/>
      <c r="AA3995" s="84"/>
      <c r="AB3995" s="84"/>
      <c r="AC3995" s="80"/>
      <c r="AD3995" s="80"/>
      <c r="AE3995" s="80"/>
      <c r="AF3995" s="80"/>
      <c r="AG3995" s="80"/>
      <c r="AH3995" s="80"/>
      <c r="AI3995" s="80"/>
      <c r="AJ3995" s="80"/>
      <c r="AK3995" s="80"/>
      <c r="AL3995" s="80"/>
      <c r="AM3995" s="240"/>
      <c r="AN3995" s="240"/>
      <c r="AO3995" s="240"/>
      <c r="AP3995" s="240"/>
      <c r="AQ3995" s="240"/>
      <c r="AR3995" s="240"/>
      <c r="AS3995" s="240"/>
      <c r="AT3995" s="256"/>
      <c r="AU3995" s="256"/>
      <c r="AV3995" s="259"/>
      <c r="AW3995" s="259"/>
      <c r="AX3995" s="256"/>
      <c r="AY3995" s="256"/>
      <c r="AZ3995" s="256"/>
      <c r="BA3995" s="256"/>
      <c r="BB3995" s="256"/>
      <c r="BC3995" s="256"/>
      <c r="BD3995" s="256"/>
      <c r="BE3995" s="256"/>
      <c r="BF3995" s="256"/>
      <c r="BG3995" s="256"/>
      <c r="BH3995" s="256"/>
      <c r="BI3995" s="256"/>
      <c r="BJ3995" s="256"/>
      <c r="BK3995" s="256"/>
      <c r="BL3995" s="262"/>
      <c r="BM3995" s="262"/>
      <c r="BN3995" s="262"/>
      <c r="BO3995" s="262"/>
      <c r="BP3995" s="262"/>
      <c r="BQ3995" s="262"/>
      <c r="BR3995" s="270"/>
      <c r="BS3995" s="270"/>
      <c r="BT3995" s="270"/>
      <c r="BU3995" s="270"/>
      <c r="BV3995" s="270"/>
      <c r="BW3995" s="270"/>
      <c r="BX3995" s="256"/>
      <c r="BY3995" s="256"/>
      <c r="BZ3995" s="256"/>
      <c r="CA3995" s="267"/>
      <c r="CB3995" s="267"/>
      <c r="CC3995" s="274"/>
      <c r="CD3995" s="267"/>
      <c r="CE3995" s="267"/>
      <c r="CF3995" s="267"/>
      <c r="CG3995" s="267"/>
      <c r="CH3995" s="267"/>
      <c r="CI3995" s="267"/>
      <c r="CJ3995" s="267"/>
      <c r="CK3995" s="267"/>
      <c r="CL3995" s="265"/>
      <c r="CM3995" s="272"/>
      <c r="CN3995" s="264"/>
      <c r="CO3995" s="125"/>
      <c r="CP3995" s="226"/>
      <c r="CQ3995" s="226"/>
      <c r="CR3995" s="226"/>
      <c r="CS3995" s="90"/>
      <c r="CT3995" s="90"/>
      <c r="CU3995" s="90"/>
      <c r="CV3995" s="90"/>
      <c r="CW3995" s="90"/>
      <c r="CX3995" s="90"/>
      <c r="CY3995" s="90"/>
      <c r="CZ3995" s="90"/>
      <c r="DA3995" s="90"/>
      <c r="DB3995" s="70"/>
      <c r="DC3995" s="70"/>
      <c r="DD3995" s="70"/>
      <c r="DE3995" s="70"/>
      <c r="DF3995" s="70"/>
      <c r="DG3995" s="70"/>
      <c r="DH3995" s="70"/>
      <c r="DI3995" s="70"/>
      <c r="DJ3995" s="70"/>
      <c r="DK3995" s="70"/>
      <c r="DL3995" s="70"/>
      <c r="DM3995" s="70"/>
      <c r="DN3995" s="70"/>
    </row>
    <row r="3996" spans="1:118">
      <c r="A3996" s="228"/>
      <c r="B3996" s="548"/>
      <c r="C3996" s="515"/>
      <c r="D3996" s="237"/>
      <c r="E3996" s="237"/>
      <c r="F3996" s="243"/>
      <c r="G3996" s="72">
        <v>2.1</v>
      </c>
      <c r="H3996" s="84"/>
      <c r="I3996" s="84"/>
      <c r="J3996" s="84"/>
      <c r="K3996" s="84"/>
      <c r="L3996" s="84"/>
      <c r="M3996" s="84"/>
      <c r="N3996" s="84"/>
      <c r="O3996" s="84"/>
      <c r="P3996" s="84"/>
      <c r="Q3996" s="84"/>
      <c r="R3996" s="84"/>
      <c r="S3996" s="84"/>
      <c r="T3996" s="84"/>
      <c r="U3996" s="84"/>
      <c r="V3996" s="84"/>
      <c r="W3996" s="84"/>
      <c r="X3996" s="84"/>
      <c r="Y3996" s="84"/>
      <c r="Z3996" s="84"/>
      <c r="AA3996" s="84"/>
      <c r="AB3996" s="84"/>
      <c r="AC3996" s="80"/>
      <c r="AD3996" s="80"/>
      <c r="AE3996" s="80"/>
      <c r="AF3996" s="80"/>
      <c r="AG3996" s="80"/>
      <c r="AH3996" s="80"/>
      <c r="AI3996" s="80"/>
      <c r="AJ3996" s="80"/>
      <c r="AK3996" s="80"/>
      <c r="AL3996" s="80"/>
      <c r="AM3996" s="240"/>
      <c r="AN3996" s="240"/>
      <c r="AO3996" s="240"/>
      <c r="AP3996" s="240"/>
      <c r="AQ3996" s="240"/>
      <c r="AR3996" s="240"/>
      <c r="AS3996" s="240"/>
      <c r="AT3996" s="256"/>
      <c r="AU3996" s="256"/>
      <c r="AV3996" s="259"/>
      <c r="AW3996" s="259"/>
      <c r="AX3996" s="256"/>
      <c r="AY3996" s="256"/>
      <c r="AZ3996" s="256"/>
      <c r="BA3996" s="256"/>
      <c r="BB3996" s="256"/>
      <c r="BC3996" s="256"/>
      <c r="BD3996" s="256"/>
      <c r="BE3996" s="256"/>
      <c r="BF3996" s="256"/>
      <c r="BG3996" s="256"/>
      <c r="BH3996" s="256"/>
      <c r="BI3996" s="256"/>
      <c r="BJ3996" s="256"/>
      <c r="BK3996" s="256"/>
      <c r="BL3996" s="262"/>
      <c r="BM3996" s="262"/>
      <c r="BN3996" s="262"/>
      <c r="BO3996" s="262"/>
      <c r="BP3996" s="262"/>
      <c r="BQ3996" s="262"/>
      <c r="BR3996" s="270"/>
      <c r="BS3996" s="270"/>
      <c r="BT3996" s="270"/>
      <c r="BU3996" s="270"/>
      <c r="BV3996" s="270"/>
      <c r="BW3996" s="270"/>
      <c r="BX3996" s="256"/>
      <c r="BY3996" s="256"/>
      <c r="BZ3996" s="256"/>
      <c r="CA3996" s="267"/>
      <c r="CB3996" s="267"/>
      <c r="CC3996" s="274"/>
      <c r="CD3996" s="267"/>
      <c r="CE3996" s="267"/>
      <c r="CF3996" s="267"/>
      <c r="CG3996" s="267"/>
      <c r="CH3996" s="267"/>
      <c r="CI3996" s="267"/>
      <c r="CJ3996" s="267"/>
      <c r="CK3996" s="267"/>
      <c r="CL3996" s="265"/>
      <c r="CM3996" s="272"/>
      <c r="CN3996" s="264"/>
      <c r="CO3996" s="125"/>
      <c r="CP3996" s="226"/>
      <c r="CQ3996" s="226"/>
      <c r="CR3996" s="226"/>
      <c r="CS3996" s="90"/>
      <c r="CT3996" s="90"/>
      <c r="CU3996" s="90"/>
      <c r="CV3996" s="90"/>
      <c r="CW3996" s="90"/>
      <c r="CX3996" s="90"/>
      <c r="CY3996" s="90"/>
      <c r="CZ3996" s="90"/>
      <c r="DA3996" s="90"/>
      <c r="DB3996" s="70"/>
      <c r="DC3996" s="70"/>
      <c r="DD3996" s="70"/>
      <c r="DE3996" s="70"/>
      <c r="DF3996" s="70"/>
      <c r="DG3996" s="70"/>
      <c r="DH3996" s="70"/>
      <c r="DI3996" s="70"/>
      <c r="DJ3996" s="70"/>
      <c r="DK3996" s="70"/>
      <c r="DL3996" s="70"/>
      <c r="DM3996" s="70"/>
      <c r="DN3996" s="70"/>
    </row>
    <row r="3997" spans="1:118">
      <c r="A3997" s="228"/>
      <c r="B3997" s="548"/>
      <c r="C3997" s="515"/>
      <c r="D3997" s="237"/>
      <c r="E3997" s="237"/>
      <c r="F3997" s="243"/>
      <c r="G3997" s="72">
        <v>2.7</v>
      </c>
      <c r="H3997" s="84"/>
      <c r="I3997" s="84"/>
      <c r="J3997" s="84"/>
      <c r="K3997" s="84"/>
      <c r="L3997" s="84"/>
      <c r="M3997" s="84"/>
      <c r="N3997" s="84"/>
      <c r="O3997" s="84"/>
      <c r="P3997" s="84"/>
      <c r="Q3997" s="84"/>
      <c r="R3997" s="84"/>
      <c r="S3997" s="84"/>
      <c r="T3997" s="84"/>
      <c r="U3997" s="84"/>
      <c r="V3997" s="84"/>
      <c r="W3997" s="84"/>
      <c r="X3997" s="84"/>
      <c r="Y3997" s="84"/>
      <c r="Z3997" s="84"/>
      <c r="AA3997" s="84"/>
      <c r="AB3997" s="84"/>
      <c r="AC3997" s="80"/>
      <c r="AD3997" s="80"/>
      <c r="AE3997" s="80"/>
      <c r="AF3997" s="80"/>
      <c r="AG3997" s="80"/>
      <c r="AH3997" s="80"/>
      <c r="AI3997" s="80"/>
      <c r="AJ3997" s="80"/>
      <c r="AK3997" s="80"/>
      <c r="AL3997" s="80"/>
      <c r="AM3997" s="240"/>
      <c r="AN3997" s="240"/>
      <c r="AO3997" s="240"/>
      <c r="AP3997" s="240"/>
      <c r="AQ3997" s="240"/>
      <c r="AR3997" s="240"/>
      <c r="AS3997" s="240"/>
      <c r="AT3997" s="256"/>
      <c r="AU3997" s="256"/>
      <c r="AV3997" s="259"/>
      <c r="AW3997" s="259"/>
      <c r="AX3997" s="256"/>
      <c r="AY3997" s="256"/>
      <c r="AZ3997" s="256"/>
      <c r="BA3997" s="256"/>
      <c r="BB3997" s="256"/>
      <c r="BC3997" s="256"/>
      <c r="BD3997" s="256"/>
      <c r="BE3997" s="256"/>
      <c r="BF3997" s="256"/>
      <c r="BG3997" s="256"/>
      <c r="BH3997" s="256"/>
      <c r="BI3997" s="256"/>
      <c r="BJ3997" s="256"/>
      <c r="BK3997" s="256"/>
      <c r="BL3997" s="262"/>
      <c r="BM3997" s="262"/>
      <c r="BN3997" s="262"/>
      <c r="BO3997" s="262"/>
      <c r="BP3997" s="262"/>
      <c r="BQ3997" s="262"/>
      <c r="BR3997" s="270"/>
      <c r="BS3997" s="270"/>
      <c r="BT3997" s="270"/>
      <c r="BU3997" s="270"/>
      <c r="BV3997" s="270"/>
      <c r="BW3997" s="270"/>
      <c r="BX3997" s="256"/>
      <c r="BY3997" s="256"/>
      <c r="BZ3997" s="256"/>
      <c r="CA3997" s="267"/>
      <c r="CB3997" s="267"/>
      <c r="CC3997" s="274"/>
      <c r="CD3997" s="267"/>
      <c r="CE3997" s="267"/>
      <c r="CF3997" s="267"/>
      <c r="CG3997" s="267"/>
      <c r="CH3997" s="267"/>
      <c r="CI3997" s="267"/>
      <c r="CJ3997" s="267"/>
      <c r="CK3997" s="267"/>
      <c r="CL3997" s="265"/>
      <c r="CM3997" s="272"/>
      <c r="CN3997" s="264"/>
      <c r="CO3997" s="125"/>
      <c r="CP3997" s="226"/>
      <c r="CQ3997" s="226"/>
      <c r="CR3997" s="226"/>
      <c r="CS3997" s="90"/>
      <c r="CT3997" s="90"/>
      <c r="CU3997" s="90"/>
      <c r="CV3997" s="90"/>
      <c r="CW3997" s="90"/>
      <c r="CX3997" s="90"/>
      <c r="CY3997" s="90"/>
      <c r="CZ3997" s="90"/>
      <c r="DA3997" s="90"/>
      <c r="DB3997" s="70"/>
      <c r="DC3997" s="70"/>
      <c r="DD3997" s="70"/>
      <c r="DE3997" s="70"/>
      <c r="DF3997" s="70"/>
      <c r="DG3997" s="70"/>
      <c r="DH3997" s="70"/>
      <c r="DI3997" s="70"/>
      <c r="DJ3997" s="70"/>
      <c r="DK3997" s="70"/>
      <c r="DL3997" s="70"/>
      <c r="DM3997" s="70"/>
      <c r="DN3997" s="70"/>
    </row>
    <row r="3998" spans="1:118">
      <c r="A3998" s="228"/>
      <c r="B3998" s="548"/>
      <c r="C3998" s="515"/>
      <c r="D3998" s="237"/>
      <c r="E3998" s="237"/>
      <c r="F3998" s="243"/>
      <c r="G3998" s="72">
        <v>3</v>
      </c>
      <c r="H3998" s="84"/>
      <c r="I3998" s="84"/>
      <c r="J3998" s="84"/>
      <c r="K3998" s="84"/>
      <c r="L3998" s="84"/>
      <c r="M3998" s="84"/>
      <c r="N3998" s="84"/>
      <c r="O3998" s="84"/>
      <c r="P3998" s="84"/>
      <c r="Q3998" s="84"/>
      <c r="R3998" s="84"/>
      <c r="S3998" s="84"/>
      <c r="T3998" s="84"/>
      <c r="U3998" s="84"/>
      <c r="V3998" s="84"/>
      <c r="W3998" s="84"/>
      <c r="X3998" s="84"/>
      <c r="Y3998" s="84"/>
      <c r="Z3998" s="84"/>
      <c r="AA3998" s="84"/>
      <c r="AB3998" s="84"/>
      <c r="AC3998" s="80"/>
      <c r="AD3998" s="80"/>
      <c r="AE3998" s="80"/>
      <c r="AF3998" s="80"/>
      <c r="AG3998" s="80"/>
      <c r="AH3998" s="80"/>
      <c r="AI3998" s="80"/>
      <c r="AJ3998" s="80"/>
      <c r="AK3998" s="80"/>
      <c r="AL3998" s="80"/>
      <c r="AM3998" s="240"/>
      <c r="AN3998" s="240"/>
      <c r="AO3998" s="240"/>
      <c r="AP3998" s="240"/>
      <c r="AQ3998" s="240"/>
      <c r="AR3998" s="240"/>
      <c r="AS3998" s="240"/>
      <c r="AT3998" s="256"/>
      <c r="AU3998" s="256"/>
      <c r="AV3998" s="259"/>
      <c r="AW3998" s="259"/>
      <c r="AX3998" s="256"/>
      <c r="AY3998" s="256"/>
      <c r="AZ3998" s="256"/>
      <c r="BA3998" s="256"/>
      <c r="BB3998" s="256"/>
      <c r="BC3998" s="256"/>
      <c r="BD3998" s="256"/>
      <c r="BE3998" s="256"/>
      <c r="BF3998" s="256"/>
      <c r="BG3998" s="256"/>
      <c r="BH3998" s="256"/>
      <c r="BI3998" s="256"/>
      <c r="BJ3998" s="256"/>
      <c r="BK3998" s="256"/>
      <c r="BL3998" s="262"/>
      <c r="BM3998" s="262"/>
      <c r="BN3998" s="262"/>
      <c r="BO3998" s="262"/>
      <c r="BP3998" s="262"/>
      <c r="BQ3998" s="262"/>
      <c r="BR3998" s="270"/>
      <c r="BS3998" s="270"/>
      <c r="BT3998" s="270"/>
      <c r="BU3998" s="270"/>
      <c r="BV3998" s="270"/>
      <c r="BW3998" s="270"/>
      <c r="BX3998" s="256"/>
      <c r="BY3998" s="256"/>
      <c r="BZ3998" s="256"/>
      <c r="CA3998" s="267"/>
      <c r="CB3998" s="267"/>
      <c r="CC3998" s="274"/>
      <c r="CD3998" s="267"/>
      <c r="CE3998" s="267"/>
      <c r="CF3998" s="267"/>
      <c r="CG3998" s="267"/>
      <c r="CH3998" s="267"/>
      <c r="CI3998" s="267"/>
      <c r="CJ3998" s="267"/>
      <c r="CK3998" s="267"/>
      <c r="CL3998" s="265"/>
      <c r="CM3998" s="272"/>
      <c r="CN3998" s="264"/>
      <c r="CO3998" s="125"/>
      <c r="CP3998" s="226"/>
      <c r="CQ3998" s="226"/>
      <c r="CR3998" s="226"/>
      <c r="CS3998" s="90"/>
      <c r="CT3998" s="90"/>
      <c r="CU3998" s="90"/>
      <c r="CV3998" s="90"/>
      <c r="CW3998" s="90"/>
      <c r="CX3998" s="90"/>
      <c r="CY3998" s="90"/>
      <c r="CZ3998" s="90"/>
      <c r="DA3998" s="90"/>
      <c r="DB3998" s="70"/>
      <c r="DC3998" s="70"/>
      <c r="DD3998" s="70"/>
      <c r="DE3998" s="70"/>
      <c r="DF3998" s="70"/>
      <c r="DG3998" s="70"/>
      <c r="DH3998" s="70"/>
      <c r="DI3998" s="70"/>
      <c r="DJ3998" s="70"/>
      <c r="DK3998" s="70"/>
      <c r="DL3998" s="70"/>
      <c r="DM3998" s="70"/>
      <c r="DN3998" s="70"/>
    </row>
    <row r="3999" spans="1:118">
      <c r="A3999" s="228"/>
      <c r="B3999" s="548"/>
      <c r="C3999" s="515"/>
      <c r="D3999" s="237"/>
      <c r="E3999" s="237"/>
      <c r="F3999" s="244"/>
      <c r="G3999" s="73">
        <v>3.9</v>
      </c>
      <c r="H3999" s="85"/>
      <c r="I3999" s="85"/>
      <c r="J3999" s="85"/>
      <c r="K3999" s="85"/>
      <c r="L3999" s="85"/>
      <c r="M3999" s="85"/>
      <c r="N3999" s="85"/>
      <c r="O3999" s="85"/>
      <c r="P3999" s="85"/>
      <c r="Q3999" s="85"/>
      <c r="R3999" s="85"/>
      <c r="S3999" s="85"/>
      <c r="T3999" s="85"/>
      <c r="U3999" s="85"/>
      <c r="V3999" s="85"/>
      <c r="W3999" s="85"/>
      <c r="X3999" s="85"/>
      <c r="Y3999" s="85"/>
      <c r="Z3999" s="85"/>
      <c r="AA3999" s="85"/>
      <c r="AB3999" s="85"/>
      <c r="AC3999" s="81"/>
      <c r="AD3999" s="81"/>
      <c r="AE3999" s="81"/>
      <c r="AF3999" s="81"/>
      <c r="AG3999" s="81"/>
      <c r="AH3999" s="81"/>
      <c r="AI3999" s="81"/>
      <c r="AJ3999" s="81"/>
      <c r="AK3999" s="81"/>
      <c r="AL3999" s="81"/>
      <c r="AM3999" s="240"/>
      <c r="AN3999" s="240"/>
      <c r="AO3999" s="240"/>
      <c r="AP3999" s="240"/>
      <c r="AQ3999" s="240"/>
      <c r="AR3999" s="240"/>
      <c r="AS3999" s="240"/>
      <c r="AT3999" s="256"/>
      <c r="AU3999" s="256"/>
      <c r="AV3999" s="259"/>
      <c r="AW3999" s="259"/>
      <c r="AX3999" s="256"/>
      <c r="AY3999" s="256"/>
      <c r="AZ3999" s="256"/>
      <c r="BA3999" s="256"/>
      <c r="BB3999" s="256"/>
      <c r="BC3999" s="256"/>
      <c r="BD3999" s="256"/>
      <c r="BE3999" s="256"/>
      <c r="BF3999" s="256"/>
      <c r="BG3999" s="256"/>
      <c r="BH3999" s="256"/>
      <c r="BI3999" s="256"/>
      <c r="BJ3999" s="256"/>
      <c r="BK3999" s="256"/>
      <c r="BL3999" s="262"/>
      <c r="BM3999" s="262"/>
      <c r="BN3999" s="262"/>
      <c r="BO3999" s="262"/>
      <c r="BP3999" s="262"/>
      <c r="BQ3999" s="262"/>
      <c r="BR3999" s="270"/>
      <c r="BS3999" s="270"/>
      <c r="BT3999" s="270"/>
      <c r="BU3999" s="270"/>
      <c r="BV3999" s="270"/>
      <c r="BW3999" s="270"/>
      <c r="BX3999" s="256"/>
      <c r="BY3999" s="256"/>
      <c r="BZ3999" s="256"/>
      <c r="CA3999" s="267"/>
      <c r="CB3999" s="267"/>
      <c r="CC3999" s="274"/>
      <c r="CD3999" s="267"/>
      <c r="CE3999" s="267"/>
      <c r="CF3999" s="267"/>
      <c r="CG3999" s="267"/>
      <c r="CH3999" s="267"/>
      <c r="CI3999" s="267"/>
      <c r="CJ3999" s="267"/>
      <c r="CK3999" s="267"/>
      <c r="CL3999" s="265"/>
      <c r="CM3999" s="272"/>
      <c r="CN3999" s="264"/>
      <c r="CO3999" s="125"/>
      <c r="CP3999" s="226"/>
      <c r="CQ3999" s="226"/>
      <c r="CR3999" s="226"/>
      <c r="CS3999" s="90"/>
      <c r="CT3999" s="90"/>
      <c r="CU3999" s="90"/>
      <c r="CV3999" s="90"/>
      <c r="CW3999" s="90"/>
      <c r="CX3999" s="90"/>
      <c r="CY3999" s="90"/>
      <c r="CZ3999" s="90"/>
      <c r="DA3999" s="90"/>
      <c r="DB3999" s="70"/>
      <c r="DC3999" s="70"/>
      <c r="DD3999" s="70"/>
      <c r="DE3999" s="70"/>
      <c r="DF3999" s="70"/>
      <c r="DG3999" s="70"/>
      <c r="DH3999" s="70"/>
      <c r="DI3999" s="70"/>
      <c r="DJ3999" s="70"/>
      <c r="DK3999" s="70"/>
      <c r="DL3999" s="70"/>
      <c r="DM3999" s="70"/>
      <c r="DN3999" s="70"/>
    </row>
    <row r="4000" spans="1:118">
      <c r="A4000" s="229"/>
      <c r="B4000" s="549"/>
      <c r="C4000" s="516"/>
      <c r="D4000" s="238"/>
      <c r="E4000" s="238"/>
      <c r="F4000" s="245" t="s">
        <v>83</v>
      </c>
      <c r="G4000" s="246"/>
      <c r="H4000" s="82"/>
      <c r="I4000" s="82"/>
      <c r="J4000" s="82"/>
      <c r="K4000" s="82"/>
      <c r="L4000" s="82"/>
      <c r="M4000" s="82"/>
      <c r="N4000" s="82"/>
      <c r="O4000" s="82"/>
      <c r="P4000" s="82"/>
      <c r="Q4000" s="82"/>
      <c r="R4000" s="82"/>
      <c r="S4000" s="82"/>
      <c r="T4000" s="82"/>
      <c r="U4000" s="82"/>
      <c r="V4000" s="82"/>
      <c r="W4000" s="82"/>
      <c r="X4000" s="82"/>
      <c r="Y4000" s="82"/>
      <c r="Z4000" s="82"/>
      <c r="AA4000" s="82"/>
      <c r="AB4000" s="82"/>
      <c r="AC4000" s="35"/>
      <c r="AD4000" s="35"/>
      <c r="AE4000" s="35"/>
      <c r="AF4000" s="35"/>
      <c r="AG4000" s="35"/>
      <c r="AH4000" s="35"/>
      <c r="AI4000" s="35"/>
      <c r="AJ4000" s="35"/>
      <c r="AK4000" s="35"/>
      <c r="AL4000" s="35"/>
      <c r="AM4000" s="241"/>
      <c r="AN4000" s="241"/>
      <c r="AO4000" s="241"/>
      <c r="AP4000" s="241"/>
      <c r="AQ4000" s="241"/>
      <c r="AR4000" s="241"/>
      <c r="AS4000" s="241"/>
      <c r="AT4000" s="257"/>
      <c r="AU4000" s="257"/>
      <c r="AV4000" s="260"/>
      <c r="AW4000" s="260"/>
      <c r="AX4000" s="257"/>
      <c r="AY4000" s="257"/>
      <c r="AZ4000" s="257"/>
      <c r="BA4000" s="257"/>
      <c r="BB4000" s="257"/>
      <c r="BC4000" s="257"/>
      <c r="BD4000" s="257"/>
      <c r="BE4000" s="257"/>
      <c r="BF4000" s="257"/>
      <c r="BG4000" s="257"/>
      <c r="BH4000" s="257"/>
      <c r="BI4000" s="257"/>
      <c r="BJ4000" s="257"/>
      <c r="BK4000" s="257"/>
      <c r="BL4000" s="263"/>
      <c r="BM4000" s="263"/>
      <c r="BN4000" s="263"/>
      <c r="BO4000" s="263"/>
      <c r="BP4000" s="263"/>
      <c r="BQ4000" s="263"/>
      <c r="BR4000" s="271"/>
      <c r="BS4000" s="271"/>
      <c r="BT4000" s="271"/>
      <c r="BU4000" s="271"/>
      <c r="BV4000" s="271"/>
      <c r="BW4000" s="271"/>
      <c r="BX4000" s="257"/>
      <c r="BY4000" s="257"/>
      <c r="BZ4000" s="257"/>
      <c r="CA4000" s="268"/>
      <c r="CB4000" s="268"/>
      <c r="CC4000" s="275"/>
      <c r="CD4000" s="268"/>
      <c r="CE4000" s="268"/>
      <c r="CF4000" s="268"/>
      <c r="CG4000" s="268"/>
      <c r="CH4000" s="268"/>
      <c r="CI4000" s="268"/>
      <c r="CJ4000" s="268"/>
      <c r="CK4000" s="268"/>
      <c r="CL4000" s="265"/>
      <c r="CM4000" s="272"/>
      <c r="CN4000" s="264"/>
      <c r="CO4000" s="125"/>
      <c r="CP4000" s="226"/>
      <c r="CQ4000" s="226"/>
      <c r="CR4000" s="226"/>
      <c r="CS4000" s="90"/>
      <c r="CT4000" s="90"/>
      <c r="CU4000" s="90"/>
      <c r="CV4000" s="90"/>
      <c r="CW4000" s="90"/>
      <c r="CX4000" s="90"/>
      <c r="CY4000" s="90"/>
      <c r="CZ4000" s="90"/>
      <c r="DA4000" s="90"/>
      <c r="DB4000" s="70"/>
      <c r="DC4000" s="70"/>
      <c r="DD4000" s="70"/>
      <c r="DE4000" s="70"/>
      <c r="DF4000" s="70"/>
      <c r="DG4000" s="70"/>
      <c r="DH4000" s="70"/>
      <c r="DI4000" s="70"/>
      <c r="DJ4000" s="70"/>
      <c r="DK4000" s="70"/>
      <c r="DL4000" s="70"/>
      <c r="DM4000" s="70"/>
      <c r="DN4000" s="70"/>
    </row>
    <row r="4001" spans="1:118" ht="14.25" customHeight="1">
      <c r="A4001" s="227">
        <f t="shared" si="1224"/>
        <v>496</v>
      </c>
      <c r="B4001" s="547" t="s">
        <v>462</v>
      </c>
      <c r="C4001" s="514" t="s">
        <v>463</v>
      </c>
      <c r="D4001" s="236">
        <v>43381</v>
      </c>
      <c r="E4001" s="236" t="s">
        <v>1197</v>
      </c>
      <c r="F4001" s="253" t="s">
        <v>80</v>
      </c>
      <c r="G4001" s="254"/>
      <c r="H4001" s="82" t="s">
        <v>69</v>
      </c>
      <c r="I4001" s="82" t="s">
        <v>973</v>
      </c>
      <c r="J4001" s="82" t="s">
        <v>61</v>
      </c>
      <c r="K4001" s="82" t="s">
        <v>61</v>
      </c>
      <c r="L4001" s="82" t="s">
        <v>61</v>
      </c>
      <c r="M4001" s="82" t="s">
        <v>61</v>
      </c>
      <c r="N4001" s="82" t="s">
        <v>61</v>
      </c>
      <c r="O4001" s="82"/>
      <c r="P4001" s="82" t="s">
        <v>61</v>
      </c>
      <c r="Q4001" s="82" t="s">
        <v>61</v>
      </c>
      <c r="R4001" s="82" t="s">
        <v>61</v>
      </c>
      <c r="S4001" s="82" t="s">
        <v>61</v>
      </c>
      <c r="T4001" s="82" t="s">
        <v>61</v>
      </c>
      <c r="U4001" s="82" t="s">
        <v>61</v>
      </c>
      <c r="V4001" s="82"/>
      <c r="W4001" s="82" t="s">
        <v>60</v>
      </c>
      <c r="X4001" s="82" t="s">
        <v>81</v>
      </c>
      <c r="Y4001" s="82" t="s">
        <v>60</v>
      </c>
      <c r="Z4001" s="82" t="s">
        <v>60</v>
      </c>
      <c r="AA4001" s="82" t="s">
        <v>60</v>
      </c>
      <c r="AB4001" s="82" t="s">
        <v>60</v>
      </c>
      <c r="AC4001" s="82"/>
      <c r="AD4001" s="82" t="s">
        <v>60</v>
      </c>
      <c r="AE4001" s="82" t="s">
        <v>60</v>
      </c>
      <c r="AF4001" s="82" t="s">
        <v>60</v>
      </c>
      <c r="AG4001" s="82" t="s">
        <v>60</v>
      </c>
      <c r="AH4001" s="82" t="s">
        <v>60</v>
      </c>
      <c r="AI4001" s="82" t="s">
        <v>1471</v>
      </c>
      <c r="AJ4001" s="82"/>
      <c r="AK4001" s="82" t="s">
        <v>61</v>
      </c>
      <c r="AL4001" s="82" t="s">
        <v>61</v>
      </c>
      <c r="AM4001" s="239">
        <f>COUNTIF(H4001:AL4001,"PH")+COUNTIF(H4001:AL4001,"PH/L")+COUNTIF(H4001:AL4001,"PM")</f>
        <v>0</v>
      </c>
      <c r="AN4001" s="239">
        <f>COUNTIF(H4001:AL4001,"PD")+COUNTIF(H4001:AL4001,"PDD")+COUNTIF(H4001:AL4001,"P/DS")/2+COUNTIF(H4001:AL4001,"PMD")</f>
        <v>0</v>
      </c>
      <c r="AO4001" s="239">
        <f>COUNTIF(H4001:AL4001,"PN")+COUNTIF(H4001:AL4001,"P/NS")/2+COUNTIF(H4001:AL4001,"PH")+COUNTIF(H4001:AL4001,"PH/F")/2+COUNTIF(H4001:AL4001,"PH/L")/2+COUNTIF(H4001:AL4001,"PM")</f>
        <v>0</v>
      </c>
      <c r="AP4001" s="239">
        <f>COUNTIF(H4001:AL4001,"BH")+COUNTIF(H4001:AL4001,"AL/BL")+COUNTIF(H4001:AL4001,"UL/BL")+COUNTIF(H4001:AL4001,"BM")</f>
        <v>0</v>
      </c>
      <c r="AQ4001" s="239">
        <f>COUNTIF(H4001:AL4001,"DS")+COUNTIF(H4001:AL4001,"AL/DS")/2+COUNTIF(H4001:AL4001,"UL/DS")/2+COUNTIF(H4001:AL4001,"CT")+COUNTIF(H4001:AL4001,"MD")</f>
        <v>11</v>
      </c>
      <c r="AR4001" s="239">
        <f>COUNTIF(H4001:AL4001,"NS")+COUNTIF(H4001:AL4001,"AL/NS")/2+COUNTIF(H4001:AL4001,"UL/NS")/2+COUNTIF(H4001:AL4001,"BH")+COUNTIF(H4001:AL4001,"AL/BF")/2+COUNTIF(H4001:AL4001,"AL/BL")/2+COUNTIF(H4001:AL4001,"UL/BL")/2+COUNTIF(H4001:AL4001,"UL/BF")/2+COUNTIF(H4001:AL4001,"BM")</f>
        <v>13</v>
      </c>
      <c r="AS4001" s="239">
        <f>COUNTIF(H4001:AL4001,"AL")+COUNTIF(H4001:AL4001,"AL/DS")/2+COUNTIF(H4001:AL4001,"AL/NS")/2+COUNTIF(H4001:AL4001,"NH")+COUNTIF(H4001:AL4001,"SL")+COUNTIF(H4001:AL4001,"NHD")+COUNTIF(H4001:AL4001,"B")+COUNTIF(H4001:AL4001,"HL")+COUNTIF(H4001:AL4001,"AL/BF")/2+COUNTIF(H4001:AL4001,"AL/BL")/2</f>
        <v>1.5</v>
      </c>
      <c r="AT4001" s="255">
        <f>COUNTIF(H4001:AL4001,"PD")+COUNTIF(H4001:AL4001,"PN")+COUNTIF(H4001:AL4001,"P/DS")/2+COUNTIF(H4001:AL4001,"P/NS")/2+COUNTIF(H4001:AL4001,"DS")+COUNTIF(H4001:AL4001,"NS")+COUNTIF(H4001:AL4001,"AL")+COUNTIF(H4001:AL4001,"AL/DS")+COUNTIF(H4001:AL4001,"AL/NS")+COUNTIF(H4001:AL4001,"NH")+COUNTIF(H4001:AL4001,"SL")+COUNTIF(H4001:AL4001,"UL/DS")/2+COUNTIF(H4001:AL4001,"UL/NS")/2+COUNTIF(H4001:AL4001,"CT")+COUNTIF(H4001:AL4001,"NHD")+COUNTIF(H4001:AL4001,"PDD")+COUNTIF(H4001:AL4001,"B")+COUNTIF(H4001:AL4001,"HL")+COUNTIF(H4001:AL4001,"PH")+COUNTIF(H4001:AL4001,"BH")+COUNTIF(H4001:AL4001,"AL/BF")+COUNTIF(H4001:AL4001,"AL/BL")+COUNTIF(H4001:AL4001,"UL/BF")/2+COUNTIF(H4001:AL4001,"UL/BL")/2+COUNTIF(H4001:AL4001,"PH/F")/2+COUNTIF(H4001:AL4001,"PH/L")/2+COUNTIF(H4001:AL4001,"MD")+COUNTIF(H4001:AL4001,"PMD")+COUNTIF(H4001:AL4001,"PM")+COUNTIF(H4001:AL4001,"BM")</f>
        <v>25.5</v>
      </c>
      <c r="AU4001" s="255">
        <f>COUNTIF(H4001:AL4001,"P/DS")/2+COUNTIF(H4001:AL4001,"P/NS")/2+COUNTIF(H4001:AL4001,"IL")+COUNTIF(H4001:AL4001,"NL")+COUNTIF(H4001:AL4001,"UL")+COUNTIF(H4001:AL4001,"UL/DS")/2+COUNTIF(H4001:AL4001,"UL/NS")/2+COUNTIF(H4001:AL4001,"KT")+COUNTIF(H4001:AL4001,"UL/BF")/2+COUNTIF(H4001:AL4001,"UL/BL")/2+COUNTIF(H4001:AL4001,"PH/F")/2+COUNTIF(H4001:AL4001,"PH/L")/2+COUNTIF(H4001:AL4001,"NB")</f>
        <v>0.5</v>
      </c>
      <c r="AV4001" s="258">
        <f>COUNTIF(H4001:AL4001,"PN")+COUNTIF(H4001:AL4001,"TVD")+COUNTIF(H4001:AL4001,"PH")+COUNTIF(H4001:AL4001,"PM")+COUNTIF(H4001:AL4001,"PDD")-COUNTIFS(H4001:AL4001,"PN",H4008:AL4008,"&gt;=3")-COUNTIFS(H4001:AL4001,"PM",H4008:AL4008,"&gt;=3")</f>
        <v>0</v>
      </c>
      <c r="AW4001" s="258">
        <f>COUNTIF(H4001:AL4001,"NS")+COUNTIF(H4001:AL4001,"D")+COUNTIF(H4001:AL4001,"BH")+COUNTIF(H4001:AL4001,"NHD")+COUNTIF(H4001:AL4001,"BM")-COUNTIFS(H4001:AL4001,"NS",H4008:AL4008,"&gt;=3")-COUNTIFS(H4001:AL4001,"BH",H4008:AL4008,"&gt;=3")-COUNTIFS(H4001:AL4001,"BM",H4008:AL4008,"&gt;=3")</f>
        <v>14</v>
      </c>
      <c r="AX4001" s="255">
        <f>COUNTIF(H4001:AL4001,"AL")+COUNTIF(H4001:AL4001,"AL/DS")/2+COUNTIF(H4001:AL4001,"AL/NS")/2+COUNTIF(H4001:AL4001,"AL/BF")+COUNTIF(H4001:AL4001,"AL/BL")/2</f>
        <v>0.5</v>
      </c>
      <c r="AY4001" s="255">
        <f>COUNTIF(H4001:AL4001,"SL")</f>
        <v>0</v>
      </c>
      <c r="AZ4001" s="255">
        <f>COUNTIF(H4001:AL4001,"NH")</f>
        <v>1</v>
      </c>
      <c r="BA4001" s="255">
        <f>COUNTIF(H4001:AL4001,"HL")</f>
        <v>0</v>
      </c>
      <c r="BB4001" s="255">
        <f>COUNTIF(G4001:AL4001,"P/DS")/2+COUNTIF(G4001:AL4001,"P/NS")/2+COUNTIF(G4001:AL4001,"UL")+COUNTIF(G4001:AL4001,"UL/DS")/2+COUNTIF(G4001:AL4001,"UL/NS")/2+COUNTIF(G4001:AL4001,"UL/BL")/2+COUNTIF(G4001:AL4001,"UL/BF")/2+COUNTIF(G4001:AL4001,"PH/F")/2+COUNTIF(G4001:AL4001,"PH/L")/2</f>
        <v>0.5</v>
      </c>
      <c r="BC4001" s="255">
        <f>COUNTIF(H4001:AL4001,"NB")</f>
        <v>0</v>
      </c>
      <c r="BD4001" s="255">
        <f>COUNTIF(H4001:AL4001,"NL")</f>
        <v>0</v>
      </c>
      <c r="BE4001" s="255">
        <f>COUNTIF(H4001:AL4001,"IL")</f>
        <v>0</v>
      </c>
      <c r="BF4001" s="255">
        <f>COUNTIF(H4001:AL4001,"KT")</f>
        <v>0</v>
      </c>
      <c r="BG4001" s="255">
        <f>COUNTIF(H4001:AL4001,"L70")</f>
        <v>0</v>
      </c>
      <c r="BH4001" s="255">
        <f>COUNTIF(H4001:AL4001,"MD")</f>
        <v>0</v>
      </c>
      <c r="BI4001" s="255">
        <f>COUNTIF(H4001:AL4001,"PMD")</f>
        <v>0</v>
      </c>
      <c r="BJ4001" s="255">
        <f>COUNTIF(H4001:AL4001,"PM")</f>
        <v>0</v>
      </c>
      <c r="BK4001" s="255">
        <f>COUNTIF(H4001:AL4001,"BM")</f>
        <v>0</v>
      </c>
      <c r="BL4001" s="261">
        <f>SUMIF(H4001:AL4001,"PD",H4002:AL4002)+SUMIF(H4001:AL4001,"PN",H4002:AL4002)+SUMIF(H4001:AL4001,"P/DS",H4002:AL4002)+SUMIF(H4001:AL4001,"PN/F",H4002:AL4002)+SUMIF(H4001:AL4001,"PN/L",H4002:AL4002)+SUMIF(H4001:AL4001,"TV",H4002:AL4002)+SUMIF(H4001:AL4001,"TVD",H4002:AL4002)+SUMIF(H4001:AL4001,"PDD",H4002:AL4002)</f>
        <v>0</v>
      </c>
      <c r="BM4001" s="261">
        <f>SUMIF(H4001:AL4001,"PD",H4003:AL4003)+SUMIF(H4001:AL4001,"PN",H4003:AL4003)+SUMIF(H4001:AL4001,"P/DS",H4003:AL4003)+SUMIF(H4001:AL4001,"PN/F",H4003:AL4003)+SUMIF(H4001:AL4001,"PN/L",H4003:AL4003)+SUMIF(H4001:AL4001,"TV",H4003:AL4003)+SUMIF(H4001:AL4001,"TVD",H4003:AL4003)+SUMIF(H4001:AL4001,"PDD",H4003:AL4003)+SUMIF(H4001:AL4001,"PMD",H4003:AL4003)</f>
        <v>0</v>
      </c>
      <c r="BN4001" s="261">
        <f>SUMIF(H4001:AL4001,"PD",H4004:AL4004)+SUMIF(H4001:AL4001,"PN",H4004:AL4004)+SUMIF(H4001:AL4001,"P/DS",H4004:AL4004)+SUMIF(H4001:AL4001,"PN/F",H4004:AL4004)+SUMIF(H4001:AL4001,"PN/L",H4004:AL4004)+SUMIF(H4001:AL4001,"TV",H4004:AL4004)+SUMIF(H4001:AL4001,"TVD",H4004:AL4004)</f>
        <v>0</v>
      </c>
      <c r="BO4001" s="261">
        <f>SUMIF(H4001:AL4001,"PD",H4005:AL4005)+SUMIF(H4001:AL4001,"PN",H4005:AL4005)+SUMIF(H4001:AL4001,"P/DS",H4005:AL4005)+SUMIF(H4001:AL4001,"PN/F",H4005:AL4005)+SUMIF(H4001:AL4001,"PN/L",H4005:AL4005)+SUMIF(H4001:AL4001,"TV",H4005:AL4005)+SUMIF(H4001:AL4001,"TVD",H4005:AL4005)</f>
        <v>0</v>
      </c>
      <c r="BP4001" s="261">
        <f>SUMIF(H4001:AL4001,"PD",H4006:AL4006)+SUMIF(H4001:AL4001,"PN",H4006:AL4006)+SUMIF(H4001:AL4001,"P/DS",H4006:AL4006)+SUMIF(H4001:AL4001,"PN/F",H4006:AL4006)+SUMIF(H4001:AL4001,"PN/L",H4006:AL4006)+SUMIF(H4001:AL4001,"TV",H4006:AL4006)+SUMIF(H4001:AL4001,"TVD",H4006:AL4006)+SUMIF(H4001:AL4001,"PDD",H4006:AL4006)+SUMIF(H4001:AL4001,"PH",H4006:AL4006)+SUMIF(H4001:AL4001,"PM",H4006:AL4006)</f>
        <v>0</v>
      </c>
      <c r="BQ4001" s="261">
        <f>SUMIF(H4001:AL4001,"PD",H4007:AL4007)+SUMIF(H4001:AL4001,"PN",H4007:AL4007)+SUMIF(H4001:AL4001,"P/DS",H4007:AL4007)+SUMIF(H4001:AL4001,"PN/F",H4007:AL4007)+SUMIF(H4001:AL4001,"PN/L",H4007:AL4007)+SUMIF(H4001:AL4001,"TV",H4007:AL4007)+SUMIF(H4001:AL4001,"TVD",H4007:AL4007)+SUMIF(H4001:AL4001,"PDD",H4007:AL4007)+SUMIF(H4001:AL4001,"PH",H4007:AL4007)+SUMIF(H4001:AL4001,"PM",H4007:AL4007)</f>
        <v>0</v>
      </c>
      <c r="BR4001" s="269">
        <f>SUM(H4002:AL4002)-BL4001</f>
        <v>22</v>
      </c>
      <c r="BS4001" s="269">
        <f>SUM(H4003:AL4003)-BM4001</f>
        <v>9.5</v>
      </c>
      <c r="BT4001" s="269">
        <f>SUM(H4004:AL4004)-BN4001</f>
        <v>0</v>
      </c>
      <c r="BU4001" s="269">
        <f>SUM(H4005:AL4005)-BO4001</f>
        <v>6.5</v>
      </c>
      <c r="BV4001" s="269">
        <f>SUM(H4006:AL4006)-BP4001</f>
        <v>0</v>
      </c>
      <c r="BW4001" s="269">
        <f>SUM(H4007:AL4007)-BQ4001</f>
        <v>0</v>
      </c>
      <c r="BX4001" s="255">
        <f>SUMIF(H4001:AL4001,"PD",H4008:AL4008)+SUMIF(H4001:AL4001,"PN",H4008:AL4008)+SUMIF(H4001:AL4001,"P/DS",H4008:AL4008)+SUMIF(H4001:AL4001,"PN/F",H4008:AL4008)+SUMIF(H4001:AL4001,"PN/L",H4008:AL4008)</f>
        <v>0</v>
      </c>
      <c r="BY4001" s="255">
        <f>SUM(H4008:AL4008)-BX4001</f>
        <v>0</v>
      </c>
      <c r="BZ4001" s="255">
        <f t="shared" ref="BZ4001" si="1237">+SUM(BL4001:BW4008)</f>
        <v>38</v>
      </c>
      <c r="CA4001" s="266">
        <f>(COUNTIFS(H4001:AL4001,"PD",H4002:AL4002,"&gt;=2"))*0.5-IF(CN4001="VP",COUNTIFS($H$16:$AL$16,"SAT",H4001:AL4001,"PD",H4002:AL4002,"&gt;=2"))*0.5</f>
        <v>0</v>
      </c>
      <c r="CB4001" s="266">
        <f>(COUNTIFS(H4001:AL4001,"PN",H4003:AL4003,"&gt;=0.5",H4002:AL4002,"&gt;=1.5"))*0.5+COUNTIFS(H4001:AL4001,"PDD",H4003:AL4003,"&gt;=0.5",H4002:AL4002,"&gt;=1.5")*0.5</f>
        <v>0</v>
      </c>
      <c r="CC4001" s="273">
        <f>(COUNTIFS(H4001:AL4001,"TV",H4003:AL4003,"&gt;=10"))*0.5+(COUNTIFS(H4001:AL4001,"PMD",H4003:AL4003,"&gt;=2"))*0.5</f>
        <v>0</v>
      </c>
      <c r="CD4001" s="266">
        <f>(COUNTIFS(H4001:AL4001,"TVD",H4005:AL4005,"&gt;=6.5",H4003:AL4003,"&gt;=3.5"))*0.5</f>
        <v>0</v>
      </c>
      <c r="CE4001" s="266">
        <f>(COUNTIFS(H4001:AL4001,"PD",H4006:AL4006,"&gt;=10"))*0.5</f>
        <v>0</v>
      </c>
      <c r="CF4001" s="266">
        <f>(COUNTIFS(H4001:AL4001,"PDD",H4006:AL4006,"&gt;=3.5",H4007:AL4007,"&gt;=6.5")+COUNTIFS(H4001:AL4001,"PH",H4007:AL4007,"&gt;=0.5",H4006:AL4006,"&gt;=1.5")+COUNTIFS(H4001:AL4001,"PM",H4007:AL4007,"&gt;=0.5",H4006:AL4006,"&gt;=1.5"))*0.5</f>
        <v>0</v>
      </c>
      <c r="CG4001" s="266">
        <f>(COUNTIFS(H4001:AL4001,"DS",H4002:AL4002,"&gt;=2")+COUNTIFS(H4001:AL4001,"AL/DS",H4002:AL4002,"&gt;=2"))*0.5-IF(CN4001="VP",COUNTIFS($H$16:$AL$16,"SAT",H4001:AL4001,"DS",H4002:AL4002,"&gt;=2"))*0.5</f>
        <v>0</v>
      </c>
      <c r="CH4001" s="266">
        <f>(COUNTIFS(H4001:AL4001,"NS",H4003:AL4003,"&gt;=0.5",H4002:AL4002,"&gt;=1.5")+COUNTIFS(H4001:AL4001,"AL/NS",H4003:AL4003,"&gt;=0.5",H4002:AL4002,"&gt;=1.5")+COUNTIFS(H4001:AL4001,"NHD",H4003:AL4003,"&gt;=4.5",H4006:AL4006,"&gt;=2",H4002:AL4002,"&gt;=1.5"))*0.5</f>
        <v>5.5</v>
      </c>
      <c r="CI4001" s="266">
        <f>(COUNTIF(H4003:AL4003,"&gt;=10")+COUNTIFS(H4001:AL4001,"MD",H4003:AL4003,"&gt;=2")-COUNTIFS(H4001:AL4001,"TV",H4003:AL4003,"&gt;=10"))*0.5</f>
        <v>0</v>
      </c>
      <c r="CJ4001" s="266">
        <f>(COUNTIFS(H4001:AL4001,"D",H4005:AL4005,"&gt;=6.5",H4003:AL4003,"&gt;=3.5"))*0.5</f>
        <v>0.5</v>
      </c>
      <c r="CK4001" s="266">
        <f>(COUNTIF(H4006:AL4006,"&gt;=10")-COUNTIFS(H4001:AL4001,"PD",H4006:AL4006,"&gt;=10"))*0.5</f>
        <v>0</v>
      </c>
      <c r="CL4001" s="265">
        <f>(COUNTIFS(H4001:AL4001,"NHD",H4006:AL4006,"&gt;=3.5",H4007:AL4007,"&gt;=6.5")+COUNTIFS(H4001:AL4001,"BH",H4006:AL4006,"&gt;=1.5",H4007:AL4007,"&gt;=0.5")+COUNTIFS(H4001:AL4001,"BM",H4006:AL4006,"&gt;=1.5",H4007:AL4007,"&gt;=0.5")+COUNTIFS(H4001:AL4001,"D",H4006:AL4006,"&gt;=1.5",H4007:AL4007,"&gt;=0.5"))*0.5</f>
        <v>0</v>
      </c>
      <c r="CM4001" s="272"/>
      <c r="CN4001" s="264" t="s">
        <v>723</v>
      </c>
      <c r="CO4001" s="125">
        <f t="shared" ref="CO4001" si="1238">+AM4001+AN4001+AO4001+AP4001+AQ4001+AR4001+AS4001+AU4001+BG4001</f>
        <v>26</v>
      </c>
      <c r="CP4001" s="225">
        <f>+SUM(I4002:I4007)-I4008</f>
        <v>10.5</v>
      </c>
      <c r="CQ4001" s="225">
        <f>+SUM(J4002:J4007)-J4008</f>
        <v>2.5</v>
      </c>
      <c r="CR4001" s="225">
        <f>+SUM(K4002:K4007)-K4008</f>
        <v>2.5</v>
      </c>
      <c r="CS4001" s="90"/>
      <c r="CT4001" s="90"/>
      <c r="CU4001" s="90"/>
      <c r="CV4001" s="90"/>
      <c r="CW4001" s="90"/>
      <c r="CX4001" s="90"/>
      <c r="CY4001" s="90"/>
      <c r="CZ4001" s="90"/>
      <c r="DA4001" s="90"/>
      <c r="DB4001" s="70"/>
      <c r="DC4001" s="70"/>
      <c r="DD4001" s="70"/>
      <c r="DE4001" s="70"/>
      <c r="DF4001" s="70"/>
      <c r="DG4001" s="70"/>
      <c r="DH4001" s="70"/>
      <c r="DI4001" s="70"/>
      <c r="DJ4001" s="70"/>
      <c r="DK4001" s="70"/>
      <c r="DL4001" s="70"/>
      <c r="DM4001" s="70"/>
      <c r="DN4001" s="70"/>
    </row>
    <row r="4002" spans="1:118" ht="15" customHeight="1">
      <c r="A4002" s="228"/>
      <c r="B4002" s="548"/>
      <c r="C4002" s="515"/>
      <c r="D4002" s="237"/>
      <c r="E4002" s="237"/>
      <c r="F4002" s="242" t="s">
        <v>82</v>
      </c>
      <c r="G4002" s="71">
        <v>1.5</v>
      </c>
      <c r="H4002" s="83"/>
      <c r="I4002" s="83"/>
      <c r="J4002" s="83">
        <v>2</v>
      </c>
      <c r="K4002" s="83">
        <v>2</v>
      </c>
      <c r="L4002" s="83">
        <v>2</v>
      </c>
      <c r="M4002" s="83">
        <v>2</v>
      </c>
      <c r="N4002" s="83">
        <v>2</v>
      </c>
      <c r="O4002" s="83"/>
      <c r="P4002" s="83">
        <v>2</v>
      </c>
      <c r="Q4002" s="83">
        <v>2</v>
      </c>
      <c r="R4002" s="83">
        <v>2</v>
      </c>
      <c r="S4002" s="83">
        <v>2</v>
      </c>
      <c r="T4002" s="83">
        <v>2</v>
      </c>
      <c r="U4002" s="83">
        <v>2</v>
      </c>
      <c r="V4002" s="83"/>
      <c r="W4002" s="83"/>
      <c r="X4002" s="83"/>
      <c r="Y4002" s="83"/>
      <c r="Z4002" s="83"/>
      <c r="AA4002" s="83"/>
      <c r="AB4002" s="83"/>
      <c r="AC4002" s="79"/>
      <c r="AD4002" s="79"/>
      <c r="AE4002" s="79"/>
      <c r="AF4002" s="79"/>
      <c r="AG4002" s="79"/>
      <c r="AH4002" s="79"/>
      <c r="AI4002" s="79"/>
      <c r="AJ4002" s="79"/>
      <c r="AK4002" s="79"/>
      <c r="AL4002" s="79"/>
      <c r="AM4002" s="240"/>
      <c r="AN4002" s="240"/>
      <c r="AO4002" s="240"/>
      <c r="AP4002" s="240"/>
      <c r="AQ4002" s="240"/>
      <c r="AR4002" s="240"/>
      <c r="AS4002" s="240"/>
      <c r="AT4002" s="256"/>
      <c r="AU4002" s="256"/>
      <c r="AV4002" s="259"/>
      <c r="AW4002" s="259"/>
      <c r="AX4002" s="256"/>
      <c r="AY4002" s="256"/>
      <c r="AZ4002" s="256"/>
      <c r="BA4002" s="256"/>
      <c r="BB4002" s="256"/>
      <c r="BC4002" s="256"/>
      <c r="BD4002" s="256"/>
      <c r="BE4002" s="256"/>
      <c r="BF4002" s="256"/>
      <c r="BG4002" s="256"/>
      <c r="BH4002" s="256"/>
      <c r="BI4002" s="256"/>
      <c r="BJ4002" s="256"/>
      <c r="BK4002" s="256"/>
      <c r="BL4002" s="262"/>
      <c r="BM4002" s="262"/>
      <c r="BN4002" s="262"/>
      <c r="BO4002" s="262"/>
      <c r="BP4002" s="262"/>
      <c r="BQ4002" s="262"/>
      <c r="BR4002" s="270"/>
      <c r="BS4002" s="270"/>
      <c r="BT4002" s="270"/>
      <c r="BU4002" s="270"/>
      <c r="BV4002" s="270"/>
      <c r="BW4002" s="270"/>
      <c r="BX4002" s="256"/>
      <c r="BY4002" s="256"/>
      <c r="BZ4002" s="256"/>
      <c r="CA4002" s="267"/>
      <c r="CB4002" s="267"/>
      <c r="CC4002" s="274"/>
      <c r="CD4002" s="267"/>
      <c r="CE4002" s="267"/>
      <c r="CF4002" s="267"/>
      <c r="CG4002" s="267"/>
      <c r="CH4002" s="267"/>
      <c r="CI4002" s="267"/>
      <c r="CJ4002" s="267"/>
      <c r="CK4002" s="267"/>
      <c r="CL4002" s="265"/>
      <c r="CM4002" s="272"/>
      <c r="CN4002" s="264"/>
      <c r="CO4002" s="125"/>
      <c r="CP4002" s="226"/>
      <c r="CQ4002" s="226"/>
      <c r="CR4002" s="226"/>
      <c r="CS4002" s="90"/>
      <c r="CT4002" s="90"/>
      <c r="CU4002" s="90"/>
      <c r="CV4002" s="90"/>
      <c r="CW4002" s="90"/>
      <c r="CX4002" s="90"/>
      <c r="CY4002" s="90"/>
      <c r="CZ4002" s="90"/>
      <c r="DA4002" s="90"/>
      <c r="DB4002" s="70"/>
      <c r="DC4002" s="70"/>
      <c r="DD4002" s="70"/>
      <c r="DE4002" s="70"/>
      <c r="DF4002" s="70"/>
      <c r="DG4002" s="70"/>
      <c r="DH4002" s="70"/>
      <c r="DI4002" s="70"/>
      <c r="DJ4002" s="70"/>
      <c r="DK4002" s="70"/>
      <c r="DL4002" s="70"/>
      <c r="DM4002" s="70"/>
      <c r="DN4002" s="70"/>
    </row>
    <row r="4003" spans="1:118">
      <c r="A4003" s="228"/>
      <c r="B4003" s="548"/>
      <c r="C4003" s="515"/>
      <c r="D4003" s="237"/>
      <c r="E4003" s="237"/>
      <c r="F4003" s="243"/>
      <c r="G4003" s="72">
        <v>2</v>
      </c>
      <c r="H4003" s="84"/>
      <c r="I4003" s="84">
        <v>4</v>
      </c>
      <c r="J4003" s="84">
        <v>0.5</v>
      </c>
      <c r="K4003" s="84">
        <v>0.5</v>
      </c>
      <c r="L4003" s="84">
        <v>0.5</v>
      </c>
      <c r="M4003" s="84">
        <v>0.5</v>
      </c>
      <c r="N4003" s="84">
        <v>0.5</v>
      </c>
      <c r="O4003" s="84"/>
      <c r="P4003" s="84">
        <v>0.5</v>
      </c>
      <c r="Q4003" s="84">
        <v>0.5</v>
      </c>
      <c r="R4003" s="84">
        <v>0.5</v>
      </c>
      <c r="S4003" s="84">
        <v>0.5</v>
      </c>
      <c r="T4003" s="84">
        <v>0.5</v>
      </c>
      <c r="U4003" s="84">
        <v>0.5</v>
      </c>
      <c r="V4003" s="84"/>
      <c r="W4003" s="84"/>
      <c r="X4003" s="84"/>
      <c r="Y4003" s="84"/>
      <c r="Z4003" s="84"/>
      <c r="AA4003" s="84"/>
      <c r="AB4003" s="84"/>
      <c r="AC4003" s="80"/>
      <c r="AD4003" s="80"/>
      <c r="AE4003" s="80"/>
      <c r="AF4003" s="80"/>
      <c r="AG4003" s="80"/>
      <c r="AH4003" s="80"/>
      <c r="AI4003" s="80"/>
      <c r="AJ4003" s="80"/>
      <c r="AK4003" s="80"/>
      <c r="AL4003" s="80"/>
      <c r="AM4003" s="240"/>
      <c r="AN4003" s="240"/>
      <c r="AO4003" s="240"/>
      <c r="AP4003" s="240"/>
      <c r="AQ4003" s="240"/>
      <c r="AR4003" s="240"/>
      <c r="AS4003" s="240"/>
      <c r="AT4003" s="256"/>
      <c r="AU4003" s="256"/>
      <c r="AV4003" s="259"/>
      <c r="AW4003" s="259"/>
      <c r="AX4003" s="256"/>
      <c r="AY4003" s="256"/>
      <c r="AZ4003" s="256"/>
      <c r="BA4003" s="256"/>
      <c r="BB4003" s="256"/>
      <c r="BC4003" s="256"/>
      <c r="BD4003" s="256"/>
      <c r="BE4003" s="256"/>
      <c r="BF4003" s="256"/>
      <c r="BG4003" s="256"/>
      <c r="BH4003" s="256"/>
      <c r="BI4003" s="256"/>
      <c r="BJ4003" s="256"/>
      <c r="BK4003" s="256"/>
      <c r="BL4003" s="262"/>
      <c r="BM4003" s="262"/>
      <c r="BN4003" s="262"/>
      <c r="BO4003" s="262"/>
      <c r="BP4003" s="262"/>
      <c r="BQ4003" s="262"/>
      <c r="BR4003" s="270"/>
      <c r="BS4003" s="270"/>
      <c r="BT4003" s="270"/>
      <c r="BU4003" s="270"/>
      <c r="BV4003" s="270"/>
      <c r="BW4003" s="270"/>
      <c r="BX4003" s="256"/>
      <c r="BY4003" s="256"/>
      <c r="BZ4003" s="256"/>
      <c r="CA4003" s="267"/>
      <c r="CB4003" s="267"/>
      <c r="CC4003" s="274"/>
      <c r="CD4003" s="267"/>
      <c r="CE4003" s="267"/>
      <c r="CF4003" s="267"/>
      <c r="CG4003" s="267"/>
      <c r="CH4003" s="267"/>
      <c r="CI4003" s="267"/>
      <c r="CJ4003" s="267"/>
      <c r="CK4003" s="267"/>
      <c r="CL4003" s="265"/>
      <c r="CM4003" s="272"/>
      <c r="CN4003" s="264"/>
      <c r="CO4003" s="125"/>
      <c r="CP4003" s="226"/>
      <c r="CQ4003" s="226"/>
      <c r="CR4003" s="226"/>
      <c r="CS4003" s="90"/>
      <c r="CT4003" s="90"/>
      <c r="CU4003" s="90"/>
      <c r="CV4003" s="90"/>
      <c r="CW4003" s="90"/>
      <c r="CX4003" s="90"/>
      <c r="CY4003" s="90"/>
      <c r="CZ4003" s="90"/>
      <c r="DA4003" s="90"/>
      <c r="DB4003" s="70"/>
      <c r="DC4003" s="70"/>
      <c r="DD4003" s="70"/>
      <c r="DE4003" s="70"/>
      <c r="DF4003" s="70"/>
      <c r="DG4003" s="70"/>
      <c r="DH4003" s="70"/>
      <c r="DI4003" s="70"/>
      <c r="DJ4003" s="70"/>
      <c r="DK4003" s="70"/>
      <c r="DL4003" s="70"/>
      <c r="DM4003" s="70"/>
      <c r="DN4003" s="70"/>
    </row>
    <row r="4004" spans="1:118">
      <c r="A4004" s="228"/>
      <c r="B4004" s="548"/>
      <c r="C4004" s="515"/>
      <c r="D4004" s="237"/>
      <c r="E4004" s="237"/>
      <c r="F4004" s="243"/>
      <c r="G4004" s="72">
        <v>2.1</v>
      </c>
      <c r="H4004" s="84"/>
      <c r="I4004" s="84"/>
      <c r="J4004" s="84"/>
      <c r="K4004" s="84"/>
      <c r="L4004" s="84"/>
      <c r="M4004" s="84"/>
      <c r="N4004" s="84"/>
      <c r="O4004" s="84"/>
      <c r="P4004" s="84"/>
      <c r="Q4004" s="84"/>
      <c r="R4004" s="84"/>
      <c r="S4004" s="84"/>
      <c r="T4004" s="84"/>
      <c r="U4004" s="84"/>
      <c r="V4004" s="84"/>
      <c r="W4004" s="84"/>
      <c r="X4004" s="84"/>
      <c r="Y4004" s="84"/>
      <c r="Z4004" s="84"/>
      <c r="AA4004" s="84"/>
      <c r="AB4004" s="84"/>
      <c r="AC4004" s="80"/>
      <c r="AD4004" s="80"/>
      <c r="AE4004" s="80"/>
      <c r="AF4004" s="80"/>
      <c r="AG4004" s="80"/>
      <c r="AH4004" s="80"/>
      <c r="AI4004" s="80"/>
      <c r="AJ4004" s="80"/>
      <c r="AK4004" s="80"/>
      <c r="AL4004" s="80"/>
      <c r="AM4004" s="240"/>
      <c r="AN4004" s="240"/>
      <c r="AO4004" s="240"/>
      <c r="AP4004" s="240"/>
      <c r="AQ4004" s="240"/>
      <c r="AR4004" s="240"/>
      <c r="AS4004" s="240"/>
      <c r="AT4004" s="256"/>
      <c r="AU4004" s="256"/>
      <c r="AV4004" s="259"/>
      <c r="AW4004" s="259"/>
      <c r="AX4004" s="256"/>
      <c r="AY4004" s="256"/>
      <c r="AZ4004" s="256"/>
      <c r="BA4004" s="256"/>
      <c r="BB4004" s="256"/>
      <c r="BC4004" s="256"/>
      <c r="BD4004" s="256"/>
      <c r="BE4004" s="256"/>
      <c r="BF4004" s="256"/>
      <c r="BG4004" s="256"/>
      <c r="BH4004" s="256"/>
      <c r="BI4004" s="256"/>
      <c r="BJ4004" s="256"/>
      <c r="BK4004" s="256"/>
      <c r="BL4004" s="262"/>
      <c r="BM4004" s="262"/>
      <c r="BN4004" s="262"/>
      <c r="BO4004" s="262"/>
      <c r="BP4004" s="262"/>
      <c r="BQ4004" s="262"/>
      <c r="BR4004" s="270"/>
      <c r="BS4004" s="270"/>
      <c r="BT4004" s="270"/>
      <c r="BU4004" s="270"/>
      <c r="BV4004" s="270"/>
      <c r="BW4004" s="270"/>
      <c r="BX4004" s="256"/>
      <c r="BY4004" s="256"/>
      <c r="BZ4004" s="256"/>
      <c r="CA4004" s="267"/>
      <c r="CB4004" s="267"/>
      <c r="CC4004" s="274"/>
      <c r="CD4004" s="267"/>
      <c r="CE4004" s="267"/>
      <c r="CF4004" s="267"/>
      <c r="CG4004" s="267"/>
      <c r="CH4004" s="267"/>
      <c r="CI4004" s="267"/>
      <c r="CJ4004" s="267"/>
      <c r="CK4004" s="267"/>
      <c r="CL4004" s="265"/>
      <c r="CM4004" s="272"/>
      <c r="CN4004" s="264"/>
      <c r="CO4004" s="125"/>
      <c r="CP4004" s="226"/>
      <c r="CQ4004" s="226"/>
      <c r="CR4004" s="226"/>
      <c r="CS4004" s="90"/>
      <c r="CT4004" s="90"/>
      <c r="CU4004" s="90"/>
      <c r="CV4004" s="90"/>
      <c r="CW4004" s="90"/>
      <c r="CX4004" s="90"/>
      <c r="CY4004" s="90"/>
      <c r="CZ4004" s="90"/>
      <c r="DA4004" s="90"/>
      <c r="DB4004" s="70"/>
      <c r="DC4004" s="70"/>
      <c r="DD4004" s="70"/>
      <c r="DE4004" s="70"/>
      <c r="DF4004" s="70"/>
      <c r="DG4004" s="70"/>
      <c r="DH4004" s="70"/>
      <c r="DI4004" s="70"/>
      <c r="DJ4004" s="70"/>
      <c r="DK4004" s="70"/>
      <c r="DL4004" s="70"/>
      <c r="DM4004" s="70"/>
      <c r="DN4004" s="70"/>
    </row>
    <row r="4005" spans="1:118">
      <c r="A4005" s="228"/>
      <c r="B4005" s="548"/>
      <c r="C4005" s="515"/>
      <c r="D4005" s="237"/>
      <c r="E4005" s="237"/>
      <c r="F4005" s="243"/>
      <c r="G4005" s="72">
        <v>2.7</v>
      </c>
      <c r="H4005" s="84"/>
      <c r="I4005" s="84">
        <v>6.5</v>
      </c>
      <c r="J4005" s="84"/>
      <c r="K4005" s="84"/>
      <c r="L4005" s="84"/>
      <c r="M4005" s="84"/>
      <c r="N4005" s="84"/>
      <c r="O4005" s="84"/>
      <c r="P4005" s="84"/>
      <c r="Q4005" s="84"/>
      <c r="R4005" s="84"/>
      <c r="S4005" s="84"/>
      <c r="T4005" s="84"/>
      <c r="U4005" s="84"/>
      <c r="V4005" s="84"/>
      <c r="W4005" s="84"/>
      <c r="X4005" s="84"/>
      <c r="Y4005" s="84"/>
      <c r="Z4005" s="84"/>
      <c r="AA4005" s="84"/>
      <c r="AB4005" s="84"/>
      <c r="AC4005" s="80"/>
      <c r="AD4005" s="80"/>
      <c r="AE4005" s="80"/>
      <c r="AF4005" s="80"/>
      <c r="AG4005" s="80"/>
      <c r="AH4005" s="80"/>
      <c r="AI4005" s="80"/>
      <c r="AJ4005" s="80"/>
      <c r="AK4005" s="80"/>
      <c r="AL4005" s="80"/>
      <c r="AM4005" s="240"/>
      <c r="AN4005" s="240"/>
      <c r="AO4005" s="240"/>
      <c r="AP4005" s="240"/>
      <c r="AQ4005" s="240"/>
      <c r="AR4005" s="240"/>
      <c r="AS4005" s="240"/>
      <c r="AT4005" s="256"/>
      <c r="AU4005" s="256"/>
      <c r="AV4005" s="259"/>
      <c r="AW4005" s="259"/>
      <c r="AX4005" s="256"/>
      <c r="AY4005" s="256"/>
      <c r="AZ4005" s="256"/>
      <c r="BA4005" s="256"/>
      <c r="BB4005" s="256"/>
      <c r="BC4005" s="256"/>
      <c r="BD4005" s="256"/>
      <c r="BE4005" s="256"/>
      <c r="BF4005" s="256"/>
      <c r="BG4005" s="256"/>
      <c r="BH4005" s="256"/>
      <c r="BI4005" s="256"/>
      <c r="BJ4005" s="256"/>
      <c r="BK4005" s="256"/>
      <c r="BL4005" s="262"/>
      <c r="BM4005" s="262"/>
      <c r="BN4005" s="262"/>
      <c r="BO4005" s="262"/>
      <c r="BP4005" s="262"/>
      <c r="BQ4005" s="262"/>
      <c r="BR4005" s="270"/>
      <c r="BS4005" s="270"/>
      <c r="BT4005" s="270"/>
      <c r="BU4005" s="270"/>
      <c r="BV4005" s="270"/>
      <c r="BW4005" s="270"/>
      <c r="BX4005" s="256"/>
      <c r="BY4005" s="256"/>
      <c r="BZ4005" s="256"/>
      <c r="CA4005" s="267"/>
      <c r="CB4005" s="267"/>
      <c r="CC4005" s="274"/>
      <c r="CD4005" s="267"/>
      <c r="CE4005" s="267"/>
      <c r="CF4005" s="267"/>
      <c r="CG4005" s="267"/>
      <c r="CH4005" s="267"/>
      <c r="CI4005" s="267"/>
      <c r="CJ4005" s="267"/>
      <c r="CK4005" s="267"/>
      <c r="CL4005" s="265"/>
      <c r="CM4005" s="272"/>
      <c r="CN4005" s="264"/>
      <c r="CO4005" s="125"/>
      <c r="CP4005" s="226"/>
      <c r="CQ4005" s="226"/>
      <c r="CR4005" s="226"/>
      <c r="CS4005" s="90"/>
      <c r="CT4005" s="90"/>
      <c r="CU4005" s="90"/>
      <c r="CV4005" s="90"/>
      <c r="CW4005" s="90"/>
      <c r="CX4005" s="90"/>
      <c r="CY4005" s="90"/>
      <c r="CZ4005" s="90"/>
      <c r="DA4005" s="90"/>
      <c r="DB4005" s="70"/>
      <c r="DC4005" s="70"/>
      <c r="DD4005" s="70"/>
      <c r="DE4005" s="70"/>
      <c r="DF4005" s="70"/>
      <c r="DG4005" s="70"/>
      <c r="DH4005" s="70"/>
      <c r="DI4005" s="70"/>
      <c r="DJ4005" s="70"/>
      <c r="DK4005" s="70"/>
      <c r="DL4005" s="70"/>
      <c r="DM4005" s="70"/>
      <c r="DN4005" s="70"/>
    </row>
    <row r="4006" spans="1:118">
      <c r="A4006" s="228"/>
      <c r="B4006" s="548"/>
      <c r="C4006" s="515"/>
      <c r="D4006" s="237"/>
      <c r="E4006" s="237"/>
      <c r="F4006" s="243"/>
      <c r="G4006" s="72">
        <v>3</v>
      </c>
      <c r="H4006" s="84"/>
      <c r="I4006" s="84"/>
      <c r="J4006" s="84"/>
      <c r="K4006" s="84"/>
      <c r="L4006" s="84"/>
      <c r="M4006" s="84"/>
      <c r="N4006" s="84"/>
      <c r="O4006" s="84"/>
      <c r="P4006" s="84"/>
      <c r="Q4006" s="84"/>
      <c r="R4006" s="84"/>
      <c r="S4006" s="84"/>
      <c r="T4006" s="84"/>
      <c r="U4006" s="84"/>
      <c r="V4006" s="84"/>
      <c r="W4006" s="84"/>
      <c r="X4006" s="84"/>
      <c r="Y4006" s="84"/>
      <c r="Z4006" s="84"/>
      <c r="AA4006" s="84"/>
      <c r="AB4006" s="84"/>
      <c r="AC4006" s="80"/>
      <c r="AD4006" s="80"/>
      <c r="AE4006" s="80"/>
      <c r="AF4006" s="80"/>
      <c r="AG4006" s="80"/>
      <c r="AH4006" s="80"/>
      <c r="AI4006" s="80"/>
      <c r="AJ4006" s="80"/>
      <c r="AK4006" s="80"/>
      <c r="AL4006" s="80"/>
      <c r="AM4006" s="240"/>
      <c r="AN4006" s="240"/>
      <c r="AO4006" s="240"/>
      <c r="AP4006" s="240"/>
      <c r="AQ4006" s="240"/>
      <c r="AR4006" s="240"/>
      <c r="AS4006" s="240"/>
      <c r="AT4006" s="256"/>
      <c r="AU4006" s="256"/>
      <c r="AV4006" s="259"/>
      <c r="AW4006" s="259"/>
      <c r="AX4006" s="256"/>
      <c r="AY4006" s="256"/>
      <c r="AZ4006" s="256"/>
      <c r="BA4006" s="256"/>
      <c r="BB4006" s="256"/>
      <c r="BC4006" s="256"/>
      <c r="BD4006" s="256"/>
      <c r="BE4006" s="256"/>
      <c r="BF4006" s="256"/>
      <c r="BG4006" s="256"/>
      <c r="BH4006" s="256"/>
      <c r="BI4006" s="256"/>
      <c r="BJ4006" s="256"/>
      <c r="BK4006" s="256"/>
      <c r="BL4006" s="262"/>
      <c r="BM4006" s="262"/>
      <c r="BN4006" s="262"/>
      <c r="BO4006" s="262"/>
      <c r="BP4006" s="262"/>
      <c r="BQ4006" s="262"/>
      <c r="BR4006" s="270"/>
      <c r="BS4006" s="270"/>
      <c r="BT4006" s="270"/>
      <c r="BU4006" s="270"/>
      <c r="BV4006" s="270"/>
      <c r="BW4006" s="270"/>
      <c r="BX4006" s="256"/>
      <c r="BY4006" s="256"/>
      <c r="BZ4006" s="256"/>
      <c r="CA4006" s="267"/>
      <c r="CB4006" s="267"/>
      <c r="CC4006" s="274"/>
      <c r="CD4006" s="267"/>
      <c r="CE4006" s="267"/>
      <c r="CF4006" s="267"/>
      <c r="CG4006" s="267"/>
      <c r="CH4006" s="267"/>
      <c r="CI4006" s="267"/>
      <c r="CJ4006" s="267"/>
      <c r="CK4006" s="267"/>
      <c r="CL4006" s="265"/>
      <c r="CM4006" s="272"/>
      <c r="CN4006" s="264"/>
      <c r="CO4006" s="125"/>
      <c r="CP4006" s="226"/>
      <c r="CQ4006" s="226"/>
      <c r="CR4006" s="226"/>
      <c r="CS4006" s="90"/>
      <c r="CT4006" s="90"/>
      <c r="CU4006" s="90"/>
      <c r="CV4006" s="90"/>
      <c r="CW4006" s="90"/>
      <c r="CX4006" s="90"/>
      <c r="CY4006" s="90"/>
      <c r="CZ4006" s="90"/>
      <c r="DA4006" s="90"/>
      <c r="DB4006" s="70"/>
      <c r="DC4006" s="70"/>
      <c r="DD4006" s="70"/>
      <c r="DE4006" s="70"/>
      <c r="DF4006" s="70"/>
      <c r="DG4006" s="70"/>
      <c r="DH4006" s="70"/>
      <c r="DI4006" s="70"/>
      <c r="DJ4006" s="70"/>
      <c r="DK4006" s="70"/>
      <c r="DL4006" s="70"/>
      <c r="DM4006" s="70"/>
      <c r="DN4006" s="70"/>
    </row>
    <row r="4007" spans="1:118">
      <c r="A4007" s="228"/>
      <c r="B4007" s="548"/>
      <c r="C4007" s="515"/>
      <c r="D4007" s="237"/>
      <c r="E4007" s="237"/>
      <c r="F4007" s="244"/>
      <c r="G4007" s="73">
        <v>3.9</v>
      </c>
      <c r="H4007" s="85"/>
      <c r="I4007" s="85"/>
      <c r="J4007" s="85"/>
      <c r="K4007" s="85"/>
      <c r="L4007" s="85"/>
      <c r="M4007" s="85"/>
      <c r="N4007" s="85"/>
      <c r="O4007" s="85"/>
      <c r="P4007" s="85"/>
      <c r="Q4007" s="85"/>
      <c r="R4007" s="85"/>
      <c r="S4007" s="85"/>
      <c r="T4007" s="85"/>
      <c r="U4007" s="85"/>
      <c r="V4007" s="85"/>
      <c r="W4007" s="85"/>
      <c r="X4007" s="85"/>
      <c r="Y4007" s="85"/>
      <c r="Z4007" s="85"/>
      <c r="AA4007" s="85"/>
      <c r="AB4007" s="85"/>
      <c r="AC4007" s="81"/>
      <c r="AD4007" s="81"/>
      <c r="AE4007" s="81"/>
      <c r="AF4007" s="81"/>
      <c r="AG4007" s="81"/>
      <c r="AH4007" s="81"/>
      <c r="AI4007" s="81"/>
      <c r="AJ4007" s="81"/>
      <c r="AK4007" s="81"/>
      <c r="AL4007" s="81"/>
      <c r="AM4007" s="240"/>
      <c r="AN4007" s="240"/>
      <c r="AO4007" s="240"/>
      <c r="AP4007" s="240"/>
      <c r="AQ4007" s="240"/>
      <c r="AR4007" s="240"/>
      <c r="AS4007" s="240"/>
      <c r="AT4007" s="256"/>
      <c r="AU4007" s="256"/>
      <c r="AV4007" s="259"/>
      <c r="AW4007" s="259"/>
      <c r="AX4007" s="256"/>
      <c r="AY4007" s="256"/>
      <c r="AZ4007" s="256"/>
      <c r="BA4007" s="256"/>
      <c r="BB4007" s="256"/>
      <c r="BC4007" s="256"/>
      <c r="BD4007" s="256"/>
      <c r="BE4007" s="256"/>
      <c r="BF4007" s="256"/>
      <c r="BG4007" s="256"/>
      <c r="BH4007" s="256"/>
      <c r="BI4007" s="256"/>
      <c r="BJ4007" s="256"/>
      <c r="BK4007" s="256"/>
      <c r="BL4007" s="262"/>
      <c r="BM4007" s="262"/>
      <c r="BN4007" s="262"/>
      <c r="BO4007" s="262"/>
      <c r="BP4007" s="262"/>
      <c r="BQ4007" s="262"/>
      <c r="BR4007" s="270"/>
      <c r="BS4007" s="270"/>
      <c r="BT4007" s="270"/>
      <c r="BU4007" s="270"/>
      <c r="BV4007" s="270"/>
      <c r="BW4007" s="270"/>
      <c r="BX4007" s="256"/>
      <c r="BY4007" s="256"/>
      <c r="BZ4007" s="256"/>
      <c r="CA4007" s="267"/>
      <c r="CB4007" s="267"/>
      <c r="CC4007" s="274"/>
      <c r="CD4007" s="267"/>
      <c r="CE4007" s="267"/>
      <c r="CF4007" s="267"/>
      <c r="CG4007" s="267"/>
      <c r="CH4007" s="267"/>
      <c r="CI4007" s="267"/>
      <c r="CJ4007" s="267"/>
      <c r="CK4007" s="267"/>
      <c r="CL4007" s="265"/>
      <c r="CM4007" s="272"/>
      <c r="CN4007" s="264"/>
      <c r="CO4007" s="125"/>
      <c r="CP4007" s="226"/>
      <c r="CQ4007" s="226"/>
      <c r="CR4007" s="226"/>
      <c r="CS4007" s="90"/>
      <c r="CT4007" s="90"/>
      <c r="CU4007" s="90"/>
      <c r="CV4007" s="90"/>
      <c r="CW4007" s="90"/>
      <c r="CX4007" s="90"/>
      <c r="CY4007" s="90"/>
      <c r="CZ4007" s="90"/>
      <c r="DA4007" s="90"/>
      <c r="DB4007" s="70"/>
      <c r="DC4007" s="70"/>
      <c r="DD4007" s="70"/>
      <c r="DE4007" s="70"/>
      <c r="DF4007" s="70"/>
      <c r="DG4007" s="70"/>
      <c r="DH4007" s="70"/>
      <c r="DI4007" s="70"/>
      <c r="DJ4007" s="70"/>
      <c r="DK4007" s="70"/>
      <c r="DL4007" s="70"/>
      <c r="DM4007" s="70"/>
      <c r="DN4007" s="70"/>
    </row>
    <row r="4008" spans="1:118">
      <c r="A4008" s="229"/>
      <c r="B4008" s="549"/>
      <c r="C4008" s="516"/>
      <c r="D4008" s="238"/>
      <c r="E4008" s="238"/>
      <c r="F4008" s="245" t="s">
        <v>83</v>
      </c>
      <c r="G4008" s="246"/>
      <c r="H4008" s="82"/>
      <c r="I4008" s="82"/>
      <c r="J4008" s="82"/>
      <c r="K4008" s="82"/>
      <c r="L4008" s="82"/>
      <c r="M4008" s="82"/>
      <c r="N4008" s="82"/>
      <c r="O4008" s="82"/>
      <c r="P4008" s="82"/>
      <c r="Q4008" s="82"/>
      <c r="R4008" s="82"/>
      <c r="S4008" s="82"/>
      <c r="T4008" s="82"/>
      <c r="U4008" s="82"/>
      <c r="V4008" s="82"/>
      <c r="W4008" s="82"/>
      <c r="X4008" s="82"/>
      <c r="Y4008" s="82"/>
      <c r="Z4008" s="82"/>
      <c r="AA4008" s="82"/>
      <c r="AB4008" s="82"/>
      <c r="AC4008" s="35"/>
      <c r="AD4008" s="35"/>
      <c r="AE4008" s="35"/>
      <c r="AF4008" s="35"/>
      <c r="AG4008" s="35"/>
      <c r="AH4008" s="35"/>
      <c r="AI4008" s="35"/>
      <c r="AJ4008" s="35"/>
      <c r="AK4008" s="35"/>
      <c r="AL4008" s="35"/>
      <c r="AM4008" s="241"/>
      <c r="AN4008" s="241"/>
      <c r="AO4008" s="241"/>
      <c r="AP4008" s="241"/>
      <c r="AQ4008" s="241"/>
      <c r="AR4008" s="241"/>
      <c r="AS4008" s="241"/>
      <c r="AT4008" s="257"/>
      <c r="AU4008" s="257"/>
      <c r="AV4008" s="260"/>
      <c r="AW4008" s="260"/>
      <c r="AX4008" s="257"/>
      <c r="AY4008" s="257"/>
      <c r="AZ4008" s="257"/>
      <c r="BA4008" s="257"/>
      <c r="BB4008" s="257"/>
      <c r="BC4008" s="257"/>
      <c r="BD4008" s="257"/>
      <c r="BE4008" s="257"/>
      <c r="BF4008" s="257"/>
      <c r="BG4008" s="257"/>
      <c r="BH4008" s="257"/>
      <c r="BI4008" s="257"/>
      <c r="BJ4008" s="257"/>
      <c r="BK4008" s="257"/>
      <c r="BL4008" s="263"/>
      <c r="BM4008" s="263"/>
      <c r="BN4008" s="263"/>
      <c r="BO4008" s="263"/>
      <c r="BP4008" s="263"/>
      <c r="BQ4008" s="263"/>
      <c r="BR4008" s="271"/>
      <c r="BS4008" s="271"/>
      <c r="BT4008" s="271"/>
      <c r="BU4008" s="271"/>
      <c r="BV4008" s="271"/>
      <c r="BW4008" s="271"/>
      <c r="BX4008" s="257"/>
      <c r="BY4008" s="257"/>
      <c r="BZ4008" s="257"/>
      <c r="CA4008" s="268"/>
      <c r="CB4008" s="268"/>
      <c r="CC4008" s="275"/>
      <c r="CD4008" s="268"/>
      <c r="CE4008" s="268"/>
      <c r="CF4008" s="268"/>
      <c r="CG4008" s="268"/>
      <c r="CH4008" s="268"/>
      <c r="CI4008" s="268"/>
      <c r="CJ4008" s="268"/>
      <c r="CK4008" s="268"/>
      <c r="CL4008" s="265"/>
      <c r="CM4008" s="272"/>
      <c r="CN4008" s="264"/>
      <c r="CO4008" s="125"/>
      <c r="CP4008" s="226"/>
      <c r="CQ4008" s="226"/>
      <c r="CR4008" s="226"/>
      <c r="CS4008" s="90"/>
      <c r="CT4008" s="90"/>
      <c r="CU4008" s="90"/>
      <c r="CV4008" s="90"/>
      <c r="CW4008" s="90"/>
      <c r="CX4008" s="90"/>
      <c r="CY4008" s="90"/>
      <c r="CZ4008" s="90"/>
      <c r="DA4008" s="90"/>
      <c r="DB4008" s="70"/>
      <c r="DC4008" s="70"/>
      <c r="DD4008" s="70"/>
      <c r="DE4008" s="70"/>
      <c r="DF4008" s="70"/>
      <c r="DG4008" s="70"/>
      <c r="DH4008" s="70"/>
      <c r="DI4008" s="70"/>
      <c r="DJ4008" s="70"/>
      <c r="DK4008" s="70"/>
      <c r="DL4008" s="70"/>
      <c r="DM4008" s="70"/>
      <c r="DN4008" s="70"/>
    </row>
    <row r="4009" spans="1:118" ht="14.25" customHeight="1">
      <c r="A4009" s="227">
        <f t="shared" si="1224"/>
        <v>497</v>
      </c>
      <c r="B4009" s="565" t="s">
        <v>464</v>
      </c>
      <c r="C4009" s="556" t="s">
        <v>465</v>
      </c>
      <c r="D4009" s="236">
        <v>43400</v>
      </c>
      <c r="E4009" s="236" t="s">
        <v>1197</v>
      </c>
      <c r="F4009" s="253" t="s">
        <v>80</v>
      </c>
      <c r="G4009" s="254"/>
      <c r="H4009" s="82" t="s">
        <v>69</v>
      </c>
      <c r="I4009" s="82" t="s">
        <v>973</v>
      </c>
      <c r="J4009" s="82" t="s">
        <v>61</v>
      </c>
      <c r="K4009" s="82" t="s">
        <v>61</v>
      </c>
      <c r="L4009" s="82" t="s">
        <v>61</v>
      </c>
      <c r="M4009" s="82" t="s">
        <v>61</v>
      </c>
      <c r="N4009" s="82" t="s">
        <v>61</v>
      </c>
      <c r="O4009" s="82"/>
      <c r="P4009" s="82" t="s">
        <v>61</v>
      </c>
      <c r="Q4009" s="82" t="s">
        <v>61</v>
      </c>
      <c r="R4009" s="82" t="s">
        <v>61</v>
      </c>
      <c r="S4009" s="82" t="s">
        <v>61</v>
      </c>
      <c r="T4009" s="82" t="s">
        <v>61</v>
      </c>
      <c r="U4009" s="82" t="s">
        <v>61</v>
      </c>
      <c r="V4009" s="82"/>
      <c r="W4009" s="82" t="s">
        <v>60</v>
      </c>
      <c r="X4009" s="82" t="s">
        <v>60</v>
      </c>
      <c r="Y4009" s="82" t="s">
        <v>60</v>
      </c>
      <c r="Z4009" s="82" t="s">
        <v>60</v>
      </c>
      <c r="AA4009" s="82" t="s">
        <v>60</v>
      </c>
      <c r="AB4009" s="82" t="s">
        <v>60</v>
      </c>
      <c r="AC4009" s="82"/>
      <c r="AD4009" s="82" t="s">
        <v>60</v>
      </c>
      <c r="AE4009" s="82" t="s">
        <v>60</v>
      </c>
      <c r="AF4009" s="82" t="s">
        <v>60</v>
      </c>
      <c r="AG4009" s="82" t="s">
        <v>60</v>
      </c>
      <c r="AH4009" s="82" t="s">
        <v>60</v>
      </c>
      <c r="AI4009" s="82" t="s">
        <v>1471</v>
      </c>
      <c r="AJ4009" s="82"/>
      <c r="AK4009" s="82" t="s">
        <v>67</v>
      </c>
      <c r="AL4009" s="82" t="s">
        <v>61</v>
      </c>
      <c r="AM4009" s="239">
        <f>COUNTIF(H4009:AL4009,"PH")+COUNTIF(H4009:AL4009,"PH/L")+COUNTIF(H4009:AL4009,"PM")</f>
        <v>0</v>
      </c>
      <c r="AN4009" s="239">
        <f>COUNTIF(H4009:AL4009,"PD")+COUNTIF(H4009:AL4009,"PDD")+COUNTIF(H4009:AL4009,"P/DS")/2+COUNTIF(H4009:AL4009,"PMD")</f>
        <v>0</v>
      </c>
      <c r="AO4009" s="239">
        <f>COUNTIF(H4009:AL4009,"PN")+COUNTIF(H4009:AL4009,"P/NS")/2+COUNTIF(H4009:AL4009,"PH")+COUNTIF(H4009:AL4009,"PH/F")/2+COUNTIF(H4009:AL4009,"PH/L")/2+COUNTIF(H4009:AL4009,"PM")</f>
        <v>0</v>
      </c>
      <c r="AP4009" s="239">
        <f>COUNTIF(H4009:AL4009,"BH")+COUNTIF(H4009:AL4009,"AL/BL")+COUNTIF(H4009:AL4009,"UL/BL")+COUNTIF(H4009:AL4009,"BM")</f>
        <v>0</v>
      </c>
      <c r="AQ4009" s="239">
        <f>COUNTIF(H4009:AL4009,"DS")+COUNTIF(H4009:AL4009,"AL/DS")/2+COUNTIF(H4009:AL4009,"UL/DS")/2+COUNTIF(H4009:AL4009,"CT")+COUNTIF(H4009:AL4009,"MD")</f>
        <v>11.5</v>
      </c>
      <c r="AR4009" s="239">
        <f>COUNTIF(H4009:AL4009,"NS")+COUNTIF(H4009:AL4009,"AL/NS")/2+COUNTIF(H4009:AL4009,"UL/NS")/2+COUNTIF(H4009:AL4009,"BH")+COUNTIF(H4009:AL4009,"AL/BF")/2+COUNTIF(H4009:AL4009,"AL/BL")/2+COUNTIF(H4009:AL4009,"UL/BL")/2+COUNTIF(H4009:AL4009,"UL/BF")/2+COUNTIF(H4009:AL4009,"BM")</f>
        <v>12</v>
      </c>
      <c r="AS4009" s="239">
        <f>COUNTIF(H4009:AL4009,"AL")+COUNTIF(H4009:AL4009,"AL/DS")/2+COUNTIF(H4009:AL4009,"AL/NS")/2+COUNTIF(H4009:AL4009,"NH")+COUNTIF(H4009:AL4009,"SL")+COUNTIF(H4009:AL4009,"NHD")+COUNTIF(H4009:AL4009,"B")+COUNTIF(H4009:AL4009,"HL")+COUNTIF(H4009:AL4009,"AL/BF")/2+COUNTIF(H4009:AL4009,"AL/BL")/2</f>
        <v>2</v>
      </c>
      <c r="AT4009" s="255">
        <f>COUNTIF(H4009:AL4009,"PD")+COUNTIF(H4009:AL4009,"PN")+COUNTIF(H4009:AL4009,"P/DS")/2+COUNTIF(H4009:AL4009,"P/NS")/2+COUNTIF(H4009:AL4009,"DS")+COUNTIF(H4009:AL4009,"NS")+COUNTIF(H4009:AL4009,"AL")+COUNTIF(H4009:AL4009,"AL/DS")+COUNTIF(H4009:AL4009,"AL/NS")+COUNTIF(H4009:AL4009,"NH")+COUNTIF(H4009:AL4009,"SL")+COUNTIF(H4009:AL4009,"UL/DS")/2+COUNTIF(H4009:AL4009,"UL/NS")/2+COUNTIF(H4009:AL4009,"CT")+COUNTIF(H4009:AL4009,"NHD")+COUNTIF(H4009:AL4009,"PDD")+COUNTIF(H4009:AL4009,"B")+COUNTIF(H4009:AL4009,"HL")+COUNTIF(H4009:AL4009,"PH")+COUNTIF(H4009:AL4009,"BH")+COUNTIF(H4009:AL4009,"AL/BF")+COUNTIF(H4009:AL4009,"AL/BL")+COUNTIF(H4009:AL4009,"UL/BF")/2+COUNTIF(H4009:AL4009,"UL/BL")/2+COUNTIF(H4009:AL4009,"PH/F")/2+COUNTIF(H4009:AL4009,"PH/L")/2+COUNTIF(H4009:AL4009,"MD")+COUNTIF(H4009:AL4009,"PMD")+COUNTIF(H4009:AL4009,"PM")+COUNTIF(H4009:AL4009,"BM")</f>
        <v>25.5</v>
      </c>
      <c r="AU4009" s="255">
        <f>COUNTIF(H4009:AL4009,"P/DS")/2+COUNTIF(H4009:AL4009,"P/NS")/2+COUNTIF(H4009:AL4009,"IL")+COUNTIF(H4009:AL4009,"NL")+COUNTIF(H4009:AL4009,"UL")+COUNTIF(H4009:AL4009,"UL/DS")/2+COUNTIF(H4009:AL4009,"UL/NS")/2+COUNTIF(H4009:AL4009,"KT")+COUNTIF(H4009:AL4009,"UL/BF")/2+COUNTIF(H4009:AL4009,"UL/BL")/2+COUNTIF(H4009:AL4009,"PH/F")/2+COUNTIF(H4009:AL4009,"PH/L")/2+COUNTIF(H4009:AL4009,"NB")</f>
        <v>0.5</v>
      </c>
      <c r="AV4009" s="258">
        <f>COUNTIF(H4009:AL4009,"PN")+COUNTIF(H4009:AL4009,"TVD")+COUNTIF(H4009:AL4009,"PH")+COUNTIF(H4009:AL4009,"PM")+COUNTIF(H4009:AL4009,"PDD")-COUNTIFS(H4009:AL4009,"PN",H4016:AL4016,"&gt;=3")-COUNTIFS(H4009:AL4009,"PM",H4016:AL4016,"&gt;=3")</f>
        <v>0</v>
      </c>
      <c r="AW4009" s="258">
        <f>COUNTIF(H4009:AL4009,"NS")+COUNTIF(H4009:AL4009,"D")+COUNTIF(H4009:AL4009,"BH")+COUNTIF(H4009:AL4009,"NHD")+COUNTIF(H4009:AL4009,"BM")-COUNTIFS(H4009:AL4009,"NS",H4016:AL4016,"&gt;=3")-COUNTIFS(H4009:AL4009,"BH",H4016:AL4016,"&gt;=3")-COUNTIFS(H4009:AL4009,"BM",H4016:AL4016,"&gt;=3")</f>
        <v>13</v>
      </c>
      <c r="AX4009" s="255">
        <f>COUNTIF(H4009:AL4009,"AL")+COUNTIF(H4009:AL4009,"AL/DS")/2+COUNTIF(H4009:AL4009,"AL/NS")/2+COUNTIF(H4009:AL4009,"AL/BF")+COUNTIF(H4009:AL4009,"AL/BL")/2</f>
        <v>1</v>
      </c>
      <c r="AY4009" s="255">
        <f>COUNTIF(H4009:AL4009,"SL")</f>
        <v>0</v>
      </c>
      <c r="AZ4009" s="255">
        <f>COUNTIF(H4009:AL4009,"NH")</f>
        <v>1</v>
      </c>
      <c r="BA4009" s="255">
        <f>COUNTIF(H4009:AL4009,"HL")</f>
        <v>0</v>
      </c>
      <c r="BB4009" s="255">
        <f>COUNTIF(G4009:AL4009,"P/DS")/2+COUNTIF(G4009:AL4009,"P/NS")/2+COUNTIF(G4009:AL4009,"UL")+COUNTIF(G4009:AL4009,"UL/DS")/2+COUNTIF(G4009:AL4009,"UL/NS")/2+COUNTIF(G4009:AL4009,"UL/BL")/2+COUNTIF(G4009:AL4009,"UL/BF")/2+COUNTIF(G4009:AL4009,"PH/F")/2+COUNTIF(G4009:AL4009,"PH/L")/2</f>
        <v>0.5</v>
      </c>
      <c r="BC4009" s="255">
        <f>COUNTIF(H4009:AL4009,"NB")</f>
        <v>0</v>
      </c>
      <c r="BD4009" s="255">
        <f>COUNTIF(H4009:AL4009,"NL")</f>
        <v>0</v>
      </c>
      <c r="BE4009" s="255">
        <f>COUNTIF(H4009:AL4009,"IL")</f>
        <v>0</v>
      </c>
      <c r="BF4009" s="255">
        <f>COUNTIF(H4009:AL4009,"KT")</f>
        <v>0</v>
      </c>
      <c r="BG4009" s="255">
        <f>COUNTIF(H4009:AL4009,"L70")</f>
        <v>0</v>
      </c>
      <c r="BH4009" s="255">
        <f>COUNTIF(H4009:AL4009,"MD")</f>
        <v>0</v>
      </c>
      <c r="BI4009" s="255">
        <f>COUNTIF(H4009:AL4009,"PMD")</f>
        <v>0</v>
      </c>
      <c r="BJ4009" s="255">
        <f>COUNTIF(H4009:AL4009,"PM")</f>
        <v>0</v>
      </c>
      <c r="BK4009" s="255">
        <f>COUNTIF(H4009:AL4009,"BM")</f>
        <v>0</v>
      </c>
      <c r="BL4009" s="261">
        <f>SUMIF(H4009:AL4009,"PD",H4010:AL4010)+SUMIF(H4009:AL4009,"PN",H4010:AL4010)+SUMIF(H4009:AL4009,"P/DS",H4010:AL4010)+SUMIF(H4009:AL4009,"PN/F",H4010:AL4010)+SUMIF(H4009:AL4009,"PN/L",H4010:AL4010)+SUMIF(H4009:AL4009,"TV",H4010:AL4010)+SUMIF(H4009:AL4009,"TVD",H4010:AL4010)+SUMIF(H4009:AL4009,"PDD",H4010:AL4010)</f>
        <v>0</v>
      </c>
      <c r="BM4009" s="261">
        <f>SUMIF(H4009:AL4009,"PD",H4011:AL4011)+SUMIF(H4009:AL4009,"PN",H4011:AL4011)+SUMIF(H4009:AL4009,"P/DS",H4011:AL4011)+SUMIF(H4009:AL4009,"PN/F",H4011:AL4011)+SUMIF(H4009:AL4009,"PN/L",H4011:AL4011)+SUMIF(H4009:AL4009,"TV",H4011:AL4011)+SUMIF(H4009:AL4009,"TVD",H4011:AL4011)+SUMIF(H4009:AL4009,"PDD",H4011:AL4011)+SUMIF(H4009:AL4009,"PMD",H4011:AL4011)</f>
        <v>0</v>
      </c>
      <c r="BN4009" s="261">
        <f>SUMIF(H4009:AL4009,"PD",H4012:AL4012)+SUMIF(H4009:AL4009,"PN",H4012:AL4012)+SUMIF(H4009:AL4009,"P/DS",H4012:AL4012)+SUMIF(H4009:AL4009,"PN/F",H4012:AL4012)+SUMIF(H4009:AL4009,"PN/L",H4012:AL4012)+SUMIF(H4009:AL4009,"TV",H4012:AL4012)+SUMIF(H4009:AL4009,"TVD",H4012:AL4012)</f>
        <v>0</v>
      </c>
      <c r="BO4009" s="261">
        <f>SUMIF(H4009:AL4009,"PD",H4013:AL4013)+SUMIF(H4009:AL4009,"PN",H4013:AL4013)+SUMIF(H4009:AL4009,"P/DS",H4013:AL4013)+SUMIF(H4009:AL4009,"PN/F",H4013:AL4013)+SUMIF(H4009:AL4009,"PN/L",H4013:AL4013)+SUMIF(H4009:AL4009,"TV",H4013:AL4013)+SUMIF(H4009:AL4009,"TVD",H4013:AL4013)</f>
        <v>0</v>
      </c>
      <c r="BP4009" s="261">
        <f>SUMIF(H4009:AL4009,"PD",H4014:AL4014)+SUMIF(H4009:AL4009,"PN",H4014:AL4014)+SUMIF(H4009:AL4009,"P/DS",H4014:AL4014)+SUMIF(H4009:AL4009,"PN/F",H4014:AL4014)+SUMIF(H4009:AL4009,"PN/L",H4014:AL4014)+SUMIF(H4009:AL4009,"TV",H4014:AL4014)+SUMIF(H4009:AL4009,"TVD",H4014:AL4014)+SUMIF(H4009:AL4009,"PDD",H4014:AL4014)+SUMIF(H4009:AL4009,"PH",H4014:AL4014)+SUMIF(H4009:AL4009,"PM",H4014:AL4014)</f>
        <v>0</v>
      </c>
      <c r="BQ4009" s="261">
        <f>SUMIF(H4009:AL4009,"PD",H4015:AL4015)+SUMIF(H4009:AL4009,"PN",H4015:AL4015)+SUMIF(H4009:AL4009,"P/DS",H4015:AL4015)+SUMIF(H4009:AL4009,"PN/F",H4015:AL4015)+SUMIF(H4009:AL4009,"PN/L",H4015:AL4015)+SUMIF(H4009:AL4009,"TV",H4015:AL4015)+SUMIF(H4009:AL4009,"TVD",H4015:AL4015)+SUMIF(H4009:AL4009,"PDD",H4015:AL4015)+SUMIF(H4009:AL4009,"PH",H4015:AL4015)+SUMIF(H4009:AL4009,"PM",H4015:AL4015)</f>
        <v>0</v>
      </c>
      <c r="BR4009" s="269">
        <f>SUM(H4010:AL4010)-BL4009</f>
        <v>16</v>
      </c>
      <c r="BS4009" s="269">
        <f>SUM(H4011:AL4011)-BM4009</f>
        <v>8.5</v>
      </c>
      <c r="BT4009" s="269">
        <f>SUM(H4012:AL4012)-BN4009</f>
        <v>0</v>
      </c>
      <c r="BU4009" s="269">
        <f>SUM(H4013:AL4013)-BO4009</f>
        <v>6.5</v>
      </c>
      <c r="BV4009" s="269">
        <f>SUM(H4014:AL4014)-BP4009</f>
        <v>0</v>
      </c>
      <c r="BW4009" s="269">
        <f>SUM(H4015:AL4015)-BQ4009</f>
        <v>0</v>
      </c>
      <c r="BX4009" s="255">
        <f>SUMIF(H4009:AL4009,"PD",H4016:AL4016)+SUMIF(H4009:AL4009,"PN",H4016:AL4016)+SUMIF(H4009:AL4009,"P/DS",H4016:AL4016)+SUMIF(H4009:AL4009,"PN/F",H4016:AL4016)+SUMIF(H4009:AL4009,"PN/L",H4016:AL4016)</f>
        <v>0</v>
      </c>
      <c r="BY4009" s="255">
        <f>SUM(H4016:AL4016)-BX4009</f>
        <v>1</v>
      </c>
      <c r="BZ4009" s="255">
        <f t="shared" ref="BZ4009" si="1239">+SUM(BL4009:BW4016)</f>
        <v>31</v>
      </c>
      <c r="CA4009" s="266">
        <f>(COUNTIFS(H4009:AL4009,"PD",H4010:AL4010,"&gt;=2"))*0.5-IF(CN4009="VP",COUNTIFS($H$16:$AL$16,"SAT",H4009:AL4009,"PD",H4010:AL4010,"&gt;=2"))*0.5</f>
        <v>0</v>
      </c>
      <c r="CB4009" s="266">
        <f>(COUNTIFS(H4009:AL4009,"PN",H4011:AL4011,"&gt;=0.5",H4010:AL4010,"&gt;=1.5"))*0.5+COUNTIFS(H4009:AL4009,"PDD",H4011:AL4011,"&gt;=0.5",H4010:AL4010,"&gt;=1.5")*0.5</f>
        <v>0</v>
      </c>
      <c r="CC4009" s="273">
        <f>(COUNTIFS(H4009:AL4009,"TV",H4011:AL4011,"&gt;=10"))*0.5+(COUNTIFS(H4009:AL4009,"PMD",H4011:AL4011,"&gt;=2"))*0.5</f>
        <v>0</v>
      </c>
      <c r="CD4009" s="266">
        <f>(COUNTIFS(H4009:AL4009,"TVD",H4013:AL4013,"&gt;=6.5",H4011:AL4011,"&gt;=3.5"))*0.5</f>
        <v>0</v>
      </c>
      <c r="CE4009" s="266">
        <f>(COUNTIFS(H4009:AL4009,"PD",H4014:AL4014,"&gt;=10"))*0.5</f>
        <v>0</v>
      </c>
      <c r="CF4009" s="266">
        <f>(COUNTIFS(H4009:AL4009,"PDD",H4014:AL4014,"&gt;=3.5",H4015:AL4015,"&gt;=6.5")+COUNTIFS(H4009:AL4009,"PH",H4015:AL4015,"&gt;=0.5",H4014:AL4014,"&gt;=1.5")+COUNTIFS(H4009:AL4009,"PM",H4015:AL4015,"&gt;=0.5",H4014:AL4014,"&gt;=1.5"))*0.5</f>
        <v>0</v>
      </c>
      <c r="CG4009" s="266">
        <f>(COUNTIFS(H4009:AL4009,"DS",H4010:AL4010,"&gt;=2")+COUNTIFS(H4009:AL4009,"AL/DS",H4010:AL4010,"&gt;=2"))*0.5-IF(CN4009="VP",COUNTIFS($H$16:$AL$16,"SAT",H4009:AL4009,"DS",H4010:AL4010,"&gt;=2"))*0.5</f>
        <v>0</v>
      </c>
      <c r="CH4009" s="266">
        <f>(COUNTIFS(H4009:AL4009,"NS",H4011:AL4011,"&gt;=0.5",H4010:AL4010,"&gt;=1.5")+COUNTIFS(H4009:AL4009,"AL/NS",H4011:AL4011,"&gt;=0.5",H4010:AL4010,"&gt;=1.5")+COUNTIFS(H4009:AL4009,"NHD",H4011:AL4011,"&gt;=4.5",H4014:AL4014,"&gt;=2",H4010:AL4010,"&gt;=1.5"))*0.5</f>
        <v>4</v>
      </c>
      <c r="CI4009" s="266">
        <f>(COUNTIF(H4011:AL4011,"&gt;=10")+COUNTIFS(H4009:AL4009,"MD",H4011:AL4011,"&gt;=2")-COUNTIFS(H4009:AL4009,"TV",H4011:AL4011,"&gt;=10"))*0.5</f>
        <v>0</v>
      </c>
      <c r="CJ4009" s="266">
        <f>(COUNTIFS(H4009:AL4009,"D",H4013:AL4013,"&gt;=6.5",H4011:AL4011,"&gt;=3.5"))*0.5</f>
        <v>0.5</v>
      </c>
      <c r="CK4009" s="266">
        <f>(COUNTIF(H4014:AL4014,"&gt;=10")-COUNTIFS(H4009:AL4009,"PD",H4014:AL4014,"&gt;=10"))*0.5</f>
        <v>0</v>
      </c>
      <c r="CL4009" s="265">
        <f>(COUNTIFS(H4009:AL4009,"NHD",H4014:AL4014,"&gt;=3.5",H4015:AL4015,"&gt;=6.5")+COUNTIFS(H4009:AL4009,"BH",H4014:AL4014,"&gt;=1.5",H4015:AL4015,"&gt;=0.5")+COUNTIFS(H4009:AL4009,"BM",H4014:AL4014,"&gt;=1.5",H4015:AL4015,"&gt;=0.5")+COUNTIFS(H4009:AL4009,"D",H4014:AL4014,"&gt;=1.5",H4015:AL4015,"&gt;=0.5"))*0.5</f>
        <v>0</v>
      </c>
      <c r="CM4009" s="272"/>
      <c r="CN4009" s="264" t="s">
        <v>723</v>
      </c>
      <c r="CO4009" s="125">
        <f t="shared" ref="CO4009" si="1240">+AM4009+AN4009+AO4009+AP4009+AQ4009+AR4009+AS4009+AU4009+BG4009</f>
        <v>26</v>
      </c>
      <c r="CP4009" s="225">
        <f>+SUM(I4010:I4015)-I4016</f>
        <v>10.5</v>
      </c>
      <c r="CQ4009" s="225">
        <f>+SUM(J4010:J4015)-J4016</f>
        <v>0</v>
      </c>
      <c r="CR4009" s="225">
        <f>+SUM(K4010:K4015)-K4016</f>
        <v>2.5</v>
      </c>
      <c r="CS4009" s="90"/>
      <c r="CT4009" s="90"/>
      <c r="CU4009" s="90"/>
      <c r="CV4009" s="90"/>
      <c r="CW4009" s="90"/>
      <c r="CX4009" s="90"/>
      <c r="CY4009" s="90"/>
      <c r="CZ4009" s="90"/>
      <c r="DA4009" s="90"/>
      <c r="DB4009" s="70"/>
      <c r="DC4009" s="70"/>
      <c r="DD4009" s="70"/>
      <c r="DE4009" s="70"/>
      <c r="DF4009" s="70"/>
      <c r="DG4009" s="70"/>
      <c r="DH4009" s="70"/>
      <c r="DI4009" s="70"/>
      <c r="DJ4009" s="70"/>
      <c r="DK4009" s="70"/>
      <c r="DL4009" s="70"/>
      <c r="DM4009" s="70"/>
      <c r="DN4009" s="70"/>
    </row>
    <row r="4010" spans="1:118" ht="15" customHeight="1">
      <c r="A4010" s="228"/>
      <c r="B4010" s="566"/>
      <c r="C4010" s="557"/>
      <c r="D4010" s="237"/>
      <c r="E4010" s="237"/>
      <c r="F4010" s="242" t="s">
        <v>82</v>
      </c>
      <c r="G4010" s="71">
        <v>1.5</v>
      </c>
      <c r="H4010" s="83"/>
      <c r="I4010" s="83"/>
      <c r="J4010" s="83"/>
      <c r="K4010" s="83">
        <v>2</v>
      </c>
      <c r="L4010" s="83"/>
      <c r="M4010" s="83">
        <v>2</v>
      </c>
      <c r="N4010" s="83">
        <v>2</v>
      </c>
      <c r="O4010" s="83"/>
      <c r="P4010" s="83"/>
      <c r="Q4010" s="83">
        <v>2</v>
      </c>
      <c r="R4010" s="83">
        <v>2</v>
      </c>
      <c r="S4010" s="83">
        <v>2</v>
      </c>
      <c r="T4010" s="83">
        <v>2</v>
      </c>
      <c r="U4010" s="83">
        <v>2</v>
      </c>
      <c r="V4010" s="83"/>
      <c r="W4010" s="83"/>
      <c r="X4010" s="83"/>
      <c r="Y4010" s="83"/>
      <c r="Z4010" s="83"/>
      <c r="AA4010" s="83"/>
      <c r="AB4010" s="83"/>
      <c r="AC4010" s="79"/>
      <c r="AD4010" s="79"/>
      <c r="AE4010" s="79"/>
      <c r="AF4010" s="79"/>
      <c r="AG4010" s="79"/>
      <c r="AH4010" s="79"/>
      <c r="AI4010" s="79"/>
      <c r="AJ4010" s="79"/>
      <c r="AK4010" s="79"/>
      <c r="AL4010" s="79"/>
      <c r="AM4010" s="240"/>
      <c r="AN4010" s="240"/>
      <c r="AO4010" s="240"/>
      <c r="AP4010" s="240"/>
      <c r="AQ4010" s="240"/>
      <c r="AR4010" s="240"/>
      <c r="AS4010" s="240"/>
      <c r="AT4010" s="256"/>
      <c r="AU4010" s="256"/>
      <c r="AV4010" s="259"/>
      <c r="AW4010" s="259"/>
      <c r="AX4010" s="256"/>
      <c r="AY4010" s="256"/>
      <c r="AZ4010" s="256"/>
      <c r="BA4010" s="256"/>
      <c r="BB4010" s="256"/>
      <c r="BC4010" s="256"/>
      <c r="BD4010" s="256"/>
      <c r="BE4010" s="256"/>
      <c r="BF4010" s="256"/>
      <c r="BG4010" s="256"/>
      <c r="BH4010" s="256"/>
      <c r="BI4010" s="256"/>
      <c r="BJ4010" s="256"/>
      <c r="BK4010" s="256"/>
      <c r="BL4010" s="262"/>
      <c r="BM4010" s="262"/>
      <c r="BN4010" s="262"/>
      <c r="BO4010" s="262"/>
      <c r="BP4010" s="262"/>
      <c r="BQ4010" s="262"/>
      <c r="BR4010" s="270"/>
      <c r="BS4010" s="270"/>
      <c r="BT4010" s="270"/>
      <c r="BU4010" s="270"/>
      <c r="BV4010" s="270"/>
      <c r="BW4010" s="270"/>
      <c r="BX4010" s="256"/>
      <c r="BY4010" s="256"/>
      <c r="BZ4010" s="256"/>
      <c r="CA4010" s="267"/>
      <c r="CB4010" s="267"/>
      <c r="CC4010" s="274"/>
      <c r="CD4010" s="267"/>
      <c r="CE4010" s="267"/>
      <c r="CF4010" s="267"/>
      <c r="CG4010" s="267"/>
      <c r="CH4010" s="267"/>
      <c r="CI4010" s="267"/>
      <c r="CJ4010" s="267"/>
      <c r="CK4010" s="267"/>
      <c r="CL4010" s="265"/>
      <c r="CM4010" s="272"/>
      <c r="CN4010" s="264"/>
      <c r="CO4010" s="125"/>
      <c r="CP4010" s="226"/>
      <c r="CQ4010" s="226"/>
      <c r="CR4010" s="226"/>
      <c r="CS4010" s="90"/>
      <c r="CT4010" s="90"/>
      <c r="CU4010" s="90"/>
      <c r="CV4010" s="90"/>
      <c r="CW4010" s="90"/>
      <c r="CX4010" s="90"/>
      <c r="CY4010" s="90"/>
      <c r="CZ4010" s="90"/>
      <c r="DA4010" s="90"/>
      <c r="DB4010" s="70"/>
      <c r="DC4010" s="70"/>
      <c r="DD4010" s="70"/>
      <c r="DE4010" s="70"/>
      <c r="DF4010" s="70"/>
      <c r="DG4010" s="70"/>
      <c r="DH4010" s="70"/>
      <c r="DI4010" s="70"/>
      <c r="DJ4010" s="70"/>
      <c r="DK4010" s="70"/>
      <c r="DL4010" s="70"/>
      <c r="DM4010" s="70"/>
      <c r="DN4010" s="70"/>
    </row>
    <row r="4011" spans="1:118">
      <c r="A4011" s="228"/>
      <c r="B4011" s="566"/>
      <c r="C4011" s="557"/>
      <c r="D4011" s="237"/>
      <c r="E4011" s="237"/>
      <c r="F4011" s="243"/>
      <c r="G4011" s="72">
        <v>2</v>
      </c>
      <c r="H4011" s="84"/>
      <c r="I4011" s="84">
        <v>4</v>
      </c>
      <c r="J4011" s="84"/>
      <c r="K4011" s="84">
        <v>0.5</v>
      </c>
      <c r="L4011" s="84"/>
      <c r="M4011" s="84">
        <v>0.5</v>
      </c>
      <c r="N4011" s="84">
        <v>0.5</v>
      </c>
      <c r="O4011" s="84"/>
      <c r="P4011" s="84">
        <v>0.5</v>
      </c>
      <c r="Q4011" s="84">
        <v>0.5</v>
      </c>
      <c r="R4011" s="84">
        <v>0.5</v>
      </c>
      <c r="S4011" s="84">
        <v>0.5</v>
      </c>
      <c r="T4011" s="84">
        <v>0.5</v>
      </c>
      <c r="U4011" s="84">
        <v>0.5</v>
      </c>
      <c r="V4011" s="84"/>
      <c r="W4011" s="84"/>
      <c r="X4011" s="84"/>
      <c r="Y4011" s="84"/>
      <c r="Z4011" s="84"/>
      <c r="AA4011" s="84"/>
      <c r="AB4011" s="84"/>
      <c r="AC4011" s="80"/>
      <c r="AD4011" s="80"/>
      <c r="AE4011" s="80"/>
      <c r="AF4011" s="80"/>
      <c r="AG4011" s="80"/>
      <c r="AH4011" s="80"/>
      <c r="AI4011" s="80"/>
      <c r="AJ4011" s="80"/>
      <c r="AK4011" s="80"/>
      <c r="AL4011" s="80"/>
      <c r="AM4011" s="240"/>
      <c r="AN4011" s="240"/>
      <c r="AO4011" s="240"/>
      <c r="AP4011" s="240"/>
      <c r="AQ4011" s="240"/>
      <c r="AR4011" s="240"/>
      <c r="AS4011" s="240"/>
      <c r="AT4011" s="256"/>
      <c r="AU4011" s="256"/>
      <c r="AV4011" s="259"/>
      <c r="AW4011" s="259"/>
      <c r="AX4011" s="256"/>
      <c r="AY4011" s="256"/>
      <c r="AZ4011" s="256"/>
      <c r="BA4011" s="256"/>
      <c r="BB4011" s="256"/>
      <c r="BC4011" s="256"/>
      <c r="BD4011" s="256"/>
      <c r="BE4011" s="256"/>
      <c r="BF4011" s="256"/>
      <c r="BG4011" s="256"/>
      <c r="BH4011" s="256"/>
      <c r="BI4011" s="256"/>
      <c r="BJ4011" s="256"/>
      <c r="BK4011" s="256"/>
      <c r="BL4011" s="262"/>
      <c r="BM4011" s="262"/>
      <c r="BN4011" s="262"/>
      <c r="BO4011" s="262"/>
      <c r="BP4011" s="262"/>
      <c r="BQ4011" s="262"/>
      <c r="BR4011" s="270"/>
      <c r="BS4011" s="270"/>
      <c r="BT4011" s="270"/>
      <c r="BU4011" s="270"/>
      <c r="BV4011" s="270"/>
      <c r="BW4011" s="270"/>
      <c r="BX4011" s="256"/>
      <c r="BY4011" s="256"/>
      <c r="BZ4011" s="256"/>
      <c r="CA4011" s="267"/>
      <c r="CB4011" s="267"/>
      <c r="CC4011" s="274"/>
      <c r="CD4011" s="267"/>
      <c r="CE4011" s="267"/>
      <c r="CF4011" s="267"/>
      <c r="CG4011" s="267"/>
      <c r="CH4011" s="267"/>
      <c r="CI4011" s="267"/>
      <c r="CJ4011" s="267"/>
      <c r="CK4011" s="267"/>
      <c r="CL4011" s="265"/>
      <c r="CM4011" s="272"/>
      <c r="CN4011" s="264"/>
      <c r="CO4011" s="125"/>
      <c r="CP4011" s="226"/>
      <c r="CQ4011" s="226"/>
      <c r="CR4011" s="226"/>
      <c r="CS4011" s="90"/>
      <c r="CT4011" s="90"/>
      <c r="CU4011" s="90"/>
      <c r="CV4011" s="90"/>
      <c r="CW4011" s="90"/>
      <c r="CX4011" s="90"/>
      <c r="CY4011" s="90"/>
      <c r="CZ4011" s="90"/>
      <c r="DA4011" s="90"/>
      <c r="DB4011" s="70"/>
      <c r="DC4011" s="70"/>
      <c r="DD4011" s="70"/>
      <c r="DE4011" s="70"/>
      <c r="DF4011" s="70"/>
      <c r="DG4011" s="70"/>
      <c r="DH4011" s="70"/>
      <c r="DI4011" s="70"/>
      <c r="DJ4011" s="70"/>
      <c r="DK4011" s="70"/>
      <c r="DL4011" s="70"/>
      <c r="DM4011" s="70"/>
      <c r="DN4011" s="70"/>
    </row>
    <row r="4012" spans="1:118">
      <c r="A4012" s="228"/>
      <c r="B4012" s="566"/>
      <c r="C4012" s="557"/>
      <c r="D4012" s="237"/>
      <c r="E4012" s="237"/>
      <c r="F4012" s="243"/>
      <c r="G4012" s="72">
        <v>2.1</v>
      </c>
      <c r="H4012" s="84"/>
      <c r="I4012" s="84"/>
      <c r="J4012" s="84"/>
      <c r="K4012" s="84"/>
      <c r="L4012" s="84"/>
      <c r="M4012" s="84"/>
      <c r="N4012" s="84"/>
      <c r="O4012" s="84"/>
      <c r="P4012" s="84"/>
      <c r="Q4012" s="84"/>
      <c r="R4012" s="84"/>
      <c r="S4012" s="84"/>
      <c r="T4012" s="84"/>
      <c r="U4012" s="84"/>
      <c r="V4012" s="84"/>
      <c r="W4012" s="84"/>
      <c r="X4012" s="84"/>
      <c r="Y4012" s="84"/>
      <c r="Z4012" s="84"/>
      <c r="AA4012" s="84"/>
      <c r="AB4012" s="84"/>
      <c r="AC4012" s="80"/>
      <c r="AD4012" s="80"/>
      <c r="AE4012" s="80"/>
      <c r="AF4012" s="80"/>
      <c r="AG4012" s="80"/>
      <c r="AH4012" s="80"/>
      <c r="AI4012" s="80"/>
      <c r="AJ4012" s="80"/>
      <c r="AK4012" s="80"/>
      <c r="AL4012" s="80"/>
      <c r="AM4012" s="240"/>
      <c r="AN4012" s="240"/>
      <c r="AO4012" s="240"/>
      <c r="AP4012" s="240"/>
      <c r="AQ4012" s="240"/>
      <c r="AR4012" s="240"/>
      <c r="AS4012" s="240"/>
      <c r="AT4012" s="256"/>
      <c r="AU4012" s="256"/>
      <c r="AV4012" s="259"/>
      <c r="AW4012" s="259"/>
      <c r="AX4012" s="256"/>
      <c r="AY4012" s="256"/>
      <c r="AZ4012" s="256"/>
      <c r="BA4012" s="256"/>
      <c r="BB4012" s="256"/>
      <c r="BC4012" s="256"/>
      <c r="BD4012" s="256"/>
      <c r="BE4012" s="256"/>
      <c r="BF4012" s="256"/>
      <c r="BG4012" s="256"/>
      <c r="BH4012" s="256"/>
      <c r="BI4012" s="256"/>
      <c r="BJ4012" s="256"/>
      <c r="BK4012" s="256"/>
      <c r="BL4012" s="262"/>
      <c r="BM4012" s="262"/>
      <c r="BN4012" s="262"/>
      <c r="BO4012" s="262"/>
      <c r="BP4012" s="262"/>
      <c r="BQ4012" s="262"/>
      <c r="BR4012" s="270"/>
      <c r="BS4012" s="270"/>
      <c r="BT4012" s="270"/>
      <c r="BU4012" s="270"/>
      <c r="BV4012" s="270"/>
      <c r="BW4012" s="270"/>
      <c r="BX4012" s="256"/>
      <c r="BY4012" s="256"/>
      <c r="BZ4012" s="256"/>
      <c r="CA4012" s="267"/>
      <c r="CB4012" s="267"/>
      <c r="CC4012" s="274"/>
      <c r="CD4012" s="267"/>
      <c r="CE4012" s="267"/>
      <c r="CF4012" s="267"/>
      <c r="CG4012" s="267"/>
      <c r="CH4012" s="267"/>
      <c r="CI4012" s="267"/>
      <c r="CJ4012" s="267"/>
      <c r="CK4012" s="267"/>
      <c r="CL4012" s="265"/>
      <c r="CM4012" s="272"/>
      <c r="CN4012" s="264"/>
      <c r="CO4012" s="125"/>
      <c r="CP4012" s="226"/>
      <c r="CQ4012" s="226"/>
      <c r="CR4012" s="226"/>
      <c r="CS4012" s="90"/>
      <c r="CT4012" s="90"/>
      <c r="CU4012" s="90"/>
      <c r="CV4012" s="90"/>
      <c r="CW4012" s="90"/>
      <c r="CX4012" s="90"/>
      <c r="CY4012" s="90"/>
      <c r="CZ4012" s="90"/>
      <c r="DA4012" s="90"/>
      <c r="DB4012" s="70"/>
      <c r="DC4012" s="70"/>
      <c r="DD4012" s="70"/>
      <c r="DE4012" s="70"/>
      <c r="DF4012" s="70"/>
      <c r="DG4012" s="70"/>
      <c r="DH4012" s="70"/>
      <c r="DI4012" s="70"/>
      <c r="DJ4012" s="70"/>
      <c r="DK4012" s="70"/>
      <c r="DL4012" s="70"/>
      <c r="DM4012" s="70"/>
      <c r="DN4012" s="70"/>
    </row>
    <row r="4013" spans="1:118">
      <c r="A4013" s="228"/>
      <c r="B4013" s="566"/>
      <c r="C4013" s="557"/>
      <c r="D4013" s="237"/>
      <c r="E4013" s="237"/>
      <c r="F4013" s="243"/>
      <c r="G4013" s="72">
        <v>2.7</v>
      </c>
      <c r="H4013" s="84"/>
      <c r="I4013" s="84">
        <v>6.5</v>
      </c>
      <c r="J4013" s="84"/>
      <c r="K4013" s="84"/>
      <c r="L4013" s="84"/>
      <c r="M4013" s="84"/>
      <c r="N4013" s="84"/>
      <c r="O4013" s="84"/>
      <c r="P4013" s="84"/>
      <c r="Q4013" s="84"/>
      <c r="R4013" s="84"/>
      <c r="S4013" s="84"/>
      <c r="T4013" s="84"/>
      <c r="U4013" s="84"/>
      <c r="V4013" s="84"/>
      <c r="W4013" s="84"/>
      <c r="X4013" s="84"/>
      <c r="Y4013" s="84"/>
      <c r="Z4013" s="84"/>
      <c r="AA4013" s="84"/>
      <c r="AB4013" s="84"/>
      <c r="AC4013" s="80"/>
      <c r="AD4013" s="80"/>
      <c r="AE4013" s="80"/>
      <c r="AF4013" s="80"/>
      <c r="AG4013" s="80"/>
      <c r="AH4013" s="80"/>
      <c r="AI4013" s="80"/>
      <c r="AJ4013" s="80"/>
      <c r="AK4013" s="80"/>
      <c r="AL4013" s="80"/>
      <c r="AM4013" s="240"/>
      <c r="AN4013" s="240"/>
      <c r="AO4013" s="240"/>
      <c r="AP4013" s="240"/>
      <c r="AQ4013" s="240"/>
      <c r="AR4013" s="240"/>
      <c r="AS4013" s="240"/>
      <c r="AT4013" s="256"/>
      <c r="AU4013" s="256"/>
      <c r="AV4013" s="259"/>
      <c r="AW4013" s="259"/>
      <c r="AX4013" s="256"/>
      <c r="AY4013" s="256"/>
      <c r="AZ4013" s="256"/>
      <c r="BA4013" s="256"/>
      <c r="BB4013" s="256"/>
      <c r="BC4013" s="256"/>
      <c r="BD4013" s="256"/>
      <c r="BE4013" s="256"/>
      <c r="BF4013" s="256"/>
      <c r="BG4013" s="256"/>
      <c r="BH4013" s="256"/>
      <c r="BI4013" s="256"/>
      <c r="BJ4013" s="256"/>
      <c r="BK4013" s="256"/>
      <c r="BL4013" s="262"/>
      <c r="BM4013" s="262"/>
      <c r="BN4013" s="262"/>
      <c r="BO4013" s="262"/>
      <c r="BP4013" s="262"/>
      <c r="BQ4013" s="262"/>
      <c r="BR4013" s="270"/>
      <c r="BS4013" s="270"/>
      <c r="BT4013" s="270"/>
      <c r="BU4013" s="270"/>
      <c r="BV4013" s="270"/>
      <c r="BW4013" s="270"/>
      <c r="BX4013" s="256"/>
      <c r="BY4013" s="256"/>
      <c r="BZ4013" s="256"/>
      <c r="CA4013" s="267"/>
      <c r="CB4013" s="267"/>
      <c r="CC4013" s="274"/>
      <c r="CD4013" s="267"/>
      <c r="CE4013" s="267"/>
      <c r="CF4013" s="267"/>
      <c r="CG4013" s="267"/>
      <c r="CH4013" s="267"/>
      <c r="CI4013" s="267"/>
      <c r="CJ4013" s="267"/>
      <c r="CK4013" s="267"/>
      <c r="CL4013" s="265"/>
      <c r="CM4013" s="272"/>
      <c r="CN4013" s="264"/>
      <c r="CO4013" s="125"/>
      <c r="CP4013" s="226"/>
      <c r="CQ4013" s="226"/>
      <c r="CR4013" s="226"/>
      <c r="CS4013" s="90"/>
      <c r="CT4013" s="90"/>
      <c r="CU4013" s="90"/>
      <c r="CV4013" s="90"/>
      <c r="CW4013" s="90"/>
      <c r="CX4013" s="90"/>
      <c r="CY4013" s="90"/>
      <c r="CZ4013" s="90"/>
      <c r="DA4013" s="90"/>
      <c r="DB4013" s="70"/>
      <c r="DC4013" s="70"/>
      <c r="DD4013" s="70"/>
      <c r="DE4013" s="70"/>
      <c r="DF4013" s="70"/>
      <c r="DG4013" s="70"/>
      <c r="DH4013" s="70"/>
      <c r="DI4013" s="70"/>
      <c r="DJ4013" s="70"/>
      <c r="DK4013" s="70"/>
      <c r="DL4013" s="70"/>
      <c r="DM4013" s="70"/>
      <c r="DN4013" s="70"/>
    </row>
    <row r="4014" spans="1:118">
      <c r="A4014" s="228"/>
      <c r="B4014" s="566"/>
      <c r="C4014" s="557"/>
      <c r="D4014" s="237"/>
      <c r="E4014" s="237"/>
      <c r="F4014" s="243"/>
      <c r="G4014" s="72">
        <v>3</v>
      </c>
      <c r="H4014" s="84"/>
      <c r="I4014" s="84"/>
      <c r="J4014" s="84"/>
      <c r="K4014" s="84"/>
      <c r="L4014" s="84"/>
      <c r="M4014" s="84"/>
      <c r="N4014" s="84"/>
      <c r="O4014" s="84"/>
      <c r="P4014" s="84"/>
      <c r="Q4014" s="84"/>
      <c r="R4014" s="84"/>
      <c r="S4014" s="84"/>
      <c r="T4014" s="84"/>
      <c r="U4014" s="84"/>
      <c r="V4014" s="84"/>
      <c r="W4014" s="84"/>
      <c r="X4014" s="84"/>
      <c r="Y4014" s="84"/>
      <c r="Z4014" s="84"/>
      <c r="AA4014" s="84"/>
      <c r="AB4014" s="84"/>
      <c r="AC4014" s="80"/>
      <c r="AD4014" s="80"/>
      <c r="AE4014" s="80"/>
      <c r="AF4014" s="80"/>
      <c r="AG4014" s="80"/>
      <c r="AH4014" s="80"/>
      <c r="AI4014" s="80"/>
      <c r="AJ4014" s="80"/>
      <c r="AK4014" s="80"/>
      <c r="AL4014" s="80"/>
      <c r="AM4014" s="240"/>
      <c r="AN4014" s="240"/>
      <c r="AO4014" s="240"/>
      <c r="AP4014" s="240"/>
      <c r="AQ4014" s="240"/>
      <c r="AR4014" s="240"/>
      <c r="AS4014" s="240"/>
      <c r="AT4014" s="256"/>
      <c r="AU4014" s="256"/>
      <c r="AV4014" s="259"/>
      <c r="AW4014" s="259"/>
      <c r="AX4014" s="256"/>
      <c r="AY4014" s="256"/>
      <c r="AZ4014" s="256"/>
      <c r="BA4014" s="256"/>
      <c r="BB4014" s="256"/>
      <c r="BC4014" s="256"/>
      <c r="BD4014" s="256"/>
      <c r="BE4014" s="256"/>
      <c r="BF4014" s="256"/>
      <c r="BG4014" s="256"/>
      <c r="BH4014" s="256"/>
      <c r="BI4014" s="256"/>
      <c r="BJ4014" s="256"/>
      <c r="BK4014" s="256"/>
      <c r="BL4014" s="262"/>
      <c r="BM4014" s="262"/>
      <c r="BN4014" s="262"/>
      <c r="BO4014" s="262"/>
      <c r="BP4014" s="262"/>
      <c r="BQ4014" s="262"/>
      <c r="BR4014" s="270"/>
      <c r="BS4014" s="270"/>
      <c r="BT4014" s="270"/>
      <c r="BU4014" s="270"/>
      <c r="BV4014" s="270"/>
      <c r="BW4014" s="270"/>
      <c r="BX4014" s="256"/>
      <c r="BY4014" s="256"/>
      <c r="BZ4014" s="256"/>
      <c r="CA4014" s="267"/>
      <c r="CB4014" s="267"/>
      <c r="CC4014" s="274"/>
      <c r="CD4014" s="267"/>
      <c r="CE4014" s="267"/>
      <c r="CF4014" s="267"/>
      <c r="CG4014" s="267"/>
      <c r="CH4014" s="267"/>
      <c r="CI4014" s="267"/>
      <c r="CJ4014" s="267"/>
      <c r="CK4014" s="267"/>
      <c r="CL4014" s="265"/>
      <c r="CM4014" s="272"/>
      <c r="CN4014" s="264"/>
      <c r="CO4014" s="125"/>
      <c r="CP4014" s="226"/>
      <c r="CQ4014" s="226"/>
      <c r="CR4014" s="226"/>
      <c r="CS4014" s="90"/>
      <c r="CT4014" s="90"/>
      <c r="CU4014" s="90"/>
      <c r="CV4014" s="90"/>
      <c r="CW4014" s="90"/>
      <c r="CX4014" s="90"/>
      <c r="CY4014" s="90"/>
      <c r="CZ4014" s="90"/>
      <c r="DA4014" s="90"/>
      <c r="DB4014" s="70"/>
      <c r="DC4014" s="70"/>
      <c r="DD4014" s="70"/>
      <c r="DE4014" s="70"/>
      <c r="DF4014" s="70"/>
      <c r="DG4014" s="70"/>
      <c r="DH4014" s="70"/>
      <c r="DI4014" s="70"/>
      <c r="DJ4014" s="70"/>
      <c r="DK4014" s="70"/>
      <c r="DL4014" s="70"/>
      <c r="DM4014" s="70"/>
      <c r="DN4014" s="70"/>
    </row>
    <row r="4015" spans="1:118">
      <c r="A4015" s="228"/>
      <c r="B4015" s="566"/>
      <c r="C4015" s="557"/>
      <c r="D4015" s="237"/>
      <c r="E4015" s="237"/>
      <c r="F4015" s="244"/>
      <c r="G4015" s="73">
        <v>3.9</v>
      </c>
      <c r="H4015" s="84"/>
      <c r="I4015" s="85"/>
      <c r="J4015" s="85"/>
      <c r="K4015" s="85"/>
      <c r="L4015" s="85"/>
      <c r="M4015" s="85"/>
      <c r="N4015" s="85"/>
      <c r="O4015" s="85"/>
      <c r="P4015" s="85"/>
      <c r="Q4015" s="85"/>
      <c r="R4015" s="85"/>
      <c r="S4015" s="85"/>
      <c r="T4015" s="85"/>
      <c r="U4015" s="85"/>
      <c r="V4015" s="85"/>
      <c r="W4015" s="85"/>
      <c r="X4015" s="85"/>
      <c r="Y4015" s="85"/>
      <c r="Z4015" s="85"/>
      <c r="AA4015" s="85"/>
      <c r="AB4015" s="85"/>
      <c r="AC4015" s="81"/>
      <c r="AD4015" s="81"/>
      <c r="AE4015" s="81"/>
      <c r="AF4015" s="81"/>
      <c r="AG4015" s="81"/>
      <c r="AH4015" s="81"/>
      <c r="AI4015" s="81"/>
      <c r="AJ4015" s="81"/>
      <c r="AK4015" s="81"/>
      <c r="AL4015" s="81"/>
      <c r="AM4015" s="240"/>
      <c r="AN4015" s="240"/>
      <c r="AO4015" s="240"/>
      <c r="AP4015" s="240"/>
      <c r="AQ4015" s="240"/>
      <c r="AR4015" s="240"/>
      <c r="AS4015" s="240"/>
      <c r="AT4015" s="256"/>
      <c r="AU4015" s="256"/>
      <c r="AV4015" s="259"/>
      <c r="AW4015" s="259"/>
      <c r="AX4015" s="256"/>
      <c r="AY4015" s="256"/>
      <c r="AZ4015" s="256"/>
      <c r="BA4015" s="256"/>
      <c r="BB4015" s="256"/>
      <c r="BC4015" s="256"/>
      <c r="BD4015" s="256"/>
      <c r="BE4015" s="256"/>
      <c r="BF4015" s="256"/>
      <c r="BG4015" s="256"/>
      <c r="BH4015" s="256"/>
      <c r="BI4015" s="256"/>
      <c r="BJ4015" s="256"/>
      <c r="BK4015" s="256"/>
      <c r="BL4015" s="262"/>
      <c r="BM4015" s="262"/>
      <c r="BN4015" s="262"/>
      <c r="BO4015" s="262"/>
      <c r="BP4015" s="262"/>
      <c r="BQ4015" s="262"/>
      <c r="BR4015" s="270"/>
      <c r="BS4015" s="270"/>
      <c r="BT4015" s="270"/>
      <c r="BU4015" s="270"/>
      <c r="BV4015" s="270"/>
      <c r="BW4015" s="270"/>
      <c r="BX4015" s="256"/>
      <c r="BY4015" s="256"/>
      <c r="BZ4015" s="256"/>
      <c r="CA4015" s="267"/>
      <c r="CB4015" s="267"/>
      <c r="CC4015" s="274"/>
      <c r="CD4015" s="267"/>
      <c r="CE4015" s="267"/>
      <c r="CF4015" s="267"/>
      <c r="CG4015" s="267"/>
      <c r="CH4015" s="267"/>
      <c r="CI4015" s="267"/>
      <c r="CJ4015" s="267"/>
      <c r="CK4015" s="267"/>
      <c r="CL4015" s="265"/>
      <c r="CM4015" s="272"/>
      <c r="CN4015" s="264"/>
      <c r="CO4015" s="125"/>
      <c r="CP4015" s="226"/>
      <c r="CQ4015" s="226"/>
      <c r="CR4015" s="226"/>
      <c r="CS4015" s="90"/>
      <c r="CT4015" s="90"/>
      <c r="CU4015" s="90"/>
      <c r="CV4015" s="90"/>
      <c r="CW4015" s="90"/>
      <c r="CX4015" s="90"/>
      <c r="CY4015" s="90"/>
      <c r="CZ4015" s="90"/>
      <c r="DA4015" s="90"/>
      <c r="DB4015" s="70"/>
      <c r="DC4015" s="70"/>
      <c r="DD4015" s="70"/>
      <c r="DE4015" s="70"/>
      <c r="DF4015" s="70"/>
      <c r="DG4015" s="70"/>
      <c r="DH4015" s="70"/>
      <c r="DI4015" s="70"/>
      <c r="DJ4015" s="70"/>
      <c r="DK4015" s="70"/>
      <c r="DL4015" s="70"/>
      <c r="DM4015" s="70"/>
      <c r="DN4015" s="70"/>
    </row>
    <row r="4016" spans="1:118">
      <c r="A4016" s="229"/>
      <c r="B4016" s="567"/>
      <c r="C4016" s="558"/>
      <c r="D4016" s="238"/>
      <c r="E4016" s="238"/>
      <c r="F4016" s="245" t="s">
        <v>83</v>
      </c>
      <c r="G4016" s="246"/>
      <c r="H4016" s="82"/>
      <c r="I4016" s="82"/>
      <c r="J4016" s="82"/>
      <c r="K4016" s="82"/>
      <c r="L4016" s="82"/>
      <c r="M4016" s="82"/>
      <c r="N4016" s="82"/>
      <c r="O4016" s="82"/>
      <c r="P4016" s="82"/>
      <c r="Q4016" s="82"/>
      <c r="R4016" s="82"/>
      <c r="S4016" s="82"/>
      <c r="T4016" s="82">
        <v>1</v>
      </c>
      <c r="U4016" s="82"/>
      <c r="V4016" s="82"/>
      <c r="W4016" s="82"/>
      <c r="X4016" s="82"/>
      <c r="Y4016" s="82"/>
      <c r="Z4016" s="82"/>
      <c r="AA4016" s="82"/>
      <c r="AB4016" s="82"/>
      <c r="AC4016" s="35"/>
      <c r="AD4016" s="35"/>
      <c r="AE4016" s="35"/>
      <c r="AF4016" s="35"/>
      <c r="AG4016" s="35"/>
      <c r="AH4016" s="35"/>
      <c r="AI4016" s="35"/>
      <c r="AJ4016" s="35"/>
      <c r="AK4016" s="35"/>
      <c r="AL4016" s="35"/>
      <c r="AM4016" s="241"/>
      <c r="AN4016" s="241"/>
      <c r="AO4016" s="241"/>
      <c r="AP4016" s="241"/>
      <c r="AQ4016" s="241"/>
      <c r="AR4016" s="241"/>
      <c r="AS4016" s="241"/>
      <c r="AT4016" s="257"/>
      <c r="AU4016" s="257"/>
      <c r="AV4016" s="260"/>
      <c r="AW4016" s="260"/>
      <c r="AX4016" s="257"/>
      <c r="AY4016" s="257"/>
      <c r="AZ4016" s="257"/>
      <c r="BA4016" s="257"/>
      <c r="BB4016" s="257"/>
      <c r="BC4016" s="257"/>
      <c r="BD4016" s="257"/>
      <c r="BE4016" s="257"/>
      <c r="BF4016" s="257"/>
      <c r="BG4016" s="257"/>
      <c r="BH4016" s="257"/>
      <c r="BI4016" s="257"/>
      <c r="BJ4016" s="257"/>
      <c r="BK4016" s="257"/>
      <c r="BL4016" s="263"/>
      <c r="BM4016" s="263"/>
      <c r="BN4016" s="263"/>
      <c r="BO4016" s="263"/>
      <c r="BP4016" s="263"/>
      <c r="BQ4016" s="263"/>
      <c r="BR4016" s="271"/>
      <c r="BS4016" s="271"/>
      <c r="BT4016" s="271"/>
      <c r="BU4016" s="271"/>
      <c r="BV4016" s="271"/>
      <c r="BW4016" s="271"/>
      <c r="BX4016" s="257"/>
      <c r="BY4016" s="257"/>
      <c r="BZ4016" s="257"/>
      <c r="CA4016" s="268"/>
      <c r="CB4016" s="268"/>
      <c r="CC4016" s="275"/>
      <c r="CD4016" s="268"/>
      <c r="CE4016" s="268"/>
      <c r="CF4016" s="268"/>
      <c r="CG4016" s="268"/>
      <c r="CH4016" s="268"/>
      <c r="CI4016" s="268"/>
      <c r="CJ4016" s="268"/>
      <c r="CK4016" s="268"/>
      <c r="CL4016" s="265"/>
      <c r="CM4016" s="272"/>
      <c r="CN4016" s="264"/>
      <c r="CO4016" s="125"/>
      <c r="CP4016" s="226"/>
      <c r="CQ4016" s="226"/>
      <c r="CR4016" s="226"/>
      <c r="CS4016" s="90"/>
      <c r="CT4016" s="90"/>
      <c r="CU4016" s="90"/>
      <c r="CV4016" s="90"/>
      <c r="CW4016" s="90"/>
      <c r="CX4016" s="90"/>
      <c r="CY4016" s="90"/>
      <c r="CZ4016" s="90"/>
      <c r="DA4016" s="90"/>
      <c r="DB4016" s="70"/>
      <c r="DC4016" s="70"/>
      <c r="DD4016" s="70"/>
      <c r="DE4016" s="70"/>
      <c r="DF4016" s="70"/>
      <c r="DG4016" s="70"/>
      <c r="DH4016" s="70"/>
      <c r="DI4016" s="70"/>
      <c r="DJ4016" s="70"/>
      <c r="DK4016" s="70"/>
      <c r="DL4016" s="70"/>
      <c r="DM4016" s="70"/>
      <c r="DN4016" s="70"/>
    </row>
    <row r="4017" spans="1:118" s="119" customFormat="1" ht="14.25" customHeight="1">
      <c r="A4017" s="227">
        <f t="shared" ref="A4017:A4073" si="1241">A4009+1</f>
        <v>498</v>
      </c>
      <c r="B4017" s="405" t="s">
        <v>466</v>
      </c>
      <c r="C4017" s="405" t="s">
        <v>467</v>
      </c>
      <c r="D4017" s="236">
        <v>43451</v>
      </c>
      <c r="E4017" s="236" t="s">
        <v>1196</v>
      </c>
      <c r="F4017" s="253" t="s">
        <v>80</v>
      </c>
      <c r="G4017" s="254"/>
      <c r="H4017" s="82" t="s">
        <v>69</v>
      </c>
      <c r="I4017" s="82" t="s">
        <v>973</v>
      </c>
      <c r="J4017" s="82" t="s">
        <v>61</v>
      </c>
      <c r="K4017" s="82" t="s">
        <v>61</v>
      </c>
      <c r="L4017" s="82" t="s">
        <v>61</v>
      </c>
      <c r="M4017" s="82" t="s">
        <v>61</v>
      </c>
      <c r="N4017" s="82" t="s">
        <v>61</v>
      </c>
      <c r="O4017" s="82"/>
      <c r="P4017" s="82" t="s">
        <v>61</v>
      </c>
      <c r="Q4017" s="82" t="s">
        <v>61</v>
      </c>
      <c r="R4017" s="82" t="s">
        <v>61</v>
      </c>
      <c r="S4017" s="82" t="s">
        <v>61</v>
      </c>
      <c r="T4017" s="82" t="s">
        <v>61</v>
      </c>
      <c r="U4017" s="82" t="s">
        <v>61</v>
      </c>
      <c r="V4017" s="82"/>
      <c r="W4017" s="82" t="s">
        <v>60</v>
      </c>
      <c r="X4017" s="82" t="s">
        <v>60</v>
      </c>
      <c r="Y4017" s="82" t="s">
        <v>60</v>
      </c>
      <c r="Z4017" s="82" t="s">
        <v>60</v>
      </c>
      <c r="AA4017" s="82" t="s">
        <v>60</v>
      </c>
      <c r="AB4017" s="82" t="s">
        <v>60</v>
      </c>
      <c r="AC4017" s="82"/>
      <c r="AD4017" s="82" t="s">
        <v>60</v>
      </c>
      <c r="AE4017" s="82" t="s">
        <v>67</v>
      </c>
      <c r="AF4017" s="82" t="s">
        <v>60</v>
      </c>
      <c r="AG4017" s="82" t="s">
        <v>60</v>
      </c>
      <c r="AH4017" s="82" t="s">
        <v>60</v>
      </c>
      <c r="AI4017" s="82" t="s">
        <v>1471</v>
      </c>
      <c r="AJ4017" s="82"/>
      <c r="AK4017" s="82" t="s">
        <v>60</v>
      </c>
      <c r="AL4017" s="82" t="s">
        <v>60</v>
      </c>
      <c r="AM4017" s="239">
        <f>COUNTIF(H4017:AL4017,"PH")+COUNTIF(H4017:AL4017,"PH/L")+COUNTIF(H4017:AL4017,"PM")</f>
        <v>0</v>
      </c>
      <c r="AN4017" s="239">
        <f>COUNTIF(H4017:AL4017,"PD")+COUNTIF(H4017:AL4017,"PDD")+COUNTIF(H4017:AL4017,"P/DS")/2+COUNTIF(H4017:AL4017,"PMD")</f>
        <v>0</v>
      </c>
      <c r="AO4017" s="239">
        <f>COUNTIF(H4017:AL4017,"PN")+COUNTIF(H4017:AL4017,"P/NS")/2+COUNTIF(H4017:AL4017,"PH")+COUNTIF(H4017:AL4017,"PH/F")/2+COUNTIF(H4017:AL4017,"PH/L")/2+COUNTIF(H4017:AL4017,"PM")</f>
        <v>0</v>
      </c>
      <c r="AP4017" s="239">
        <f>COUNTIF(H4017:AL4017,"BH")+COUNTIF(H4017:AL4017,"AL/BL")+COUNTIF(H4017:AL4017,"UL/BL")+COUNTIF(H4017:AL4017,"BM")</f>
        <v>0</v>
      </c>
      <c r="AQ4017" s="239">
        <f>COUNTIF(H4017:AL4017,"DS")+COUNTIF(H4017:AL4017,"AL/DS")/2+COUNTIF(H4017:AL4017,"UL/DS")/2+COUNTIF(H4017:AL4017,"CT")+COUNTIF(H4017:AL4017,"MD")</f>
        <v>12.5</v>
      </c>
      <c r="AR4017" s="239">
        <f>COUNTIF(H4017:AL4017,"NS")+COUNTIF(H4017:AL4017,"AL/NS")/2+COUNTIF(H4017:AL4017,"UL/NS")/2+COUNTIF(H4017:AL4017,"BH")+COUNTIF(H4017:AL4017,"AL/BF")/2+COUNTIF(H4017:AL4017,"AL/BL")/2+COUNTIF(H4017:AL4017,"UL/BL")/2+COUNTIF(H4017:AL4017,"UL/BF")/2+COUNTIF(H4017:AL4017,"BM")</f>
        <v>11</v>
      </c>
      <c r="AS4017" s="239">
        <f>COUNTIF(H4017:AL4017,"AL")+COUNTIF(H4017:AL4017,"AL/DS")/2+COUNTIF(H4017:AL4017,"AL/NS")/2+COUNTIF(H4017:AL4017,"NH")+COUNTIF(H4017:AL4017,"SL")+COUNTIF(H4017:AL4017,"NHD")+COUNTIF(H4017:AL4017,"B")+COUNTIF(H4017:AL4017,"HL")+COUNTIF(H4017:AL4017,"AL/BF")/2+COUNTIF(H4017:AL4017,"AL/BL")/2</f>
        <v>2</v>
      </c>
      <c r="AT4017" s="255">
        <f>COUNTIF(H4017:AL4017,"PD")+COUNTIF(H4017:AL4017,"PN")+COUNTIF(H4017:AL4017,"P/DS")/2+COUNTIF(H4017:AL4017,"P/NS")/2+COUNTIF(H4017:AL4017,"DS")+COUNTIF(H4017:AL4017,"NS")+COUNTIF(H4017:AL4017,"AL")+COUNTIF(H4017:AL4017,"AL/DS")+COUNTIF(H4017:AL4017,"AL/NS")+COUNTIF(H4017:AL4017,"NH")+COUNTIF(H4017:AL4017,"SL")+COUNTIF(H4017:AL4017,"UL/DS")/2+COUNTIF(H4017:AL4017,"UL/NS")/2+COUNTIF(H4017:AL4017,"CT")+COUNTIF(H4017:AL4017,"NHD")+COUNTIF(H4017:AL4017,"PDD")+COUNTIF(H4017:AL4017,"B")+COUNTIF(H4017:AL4017,"HL")+COUNTIF(H4017:AL4017,"PH")+COUNTIF(H4017:AL4017,"BH")+COUNTIF(H4017:AL4017,"AL/BF")+COUNTIF(H4017:AL4017,"AL/BL")+COUNTIF(H4017:AL4017,"UL/BF")/2+COUNTIF(H4017:AL4017,"UL/BL")/2+COUNTIF(H4017:AL4017,"PH/F")/2+COUNTIF(H4017:AL4017,"PH/L")/2+COUNTIF(H4017:AL4017,"MD")+COUNTIF(H4017:AL4017,"PMD")+COUNTIF(H4017:AL4017,"PM")+COUNTIF(H4017:AL4017,"BM")</f>
        <v>25.5</v>
      </c>
      <c r="AU4017" s="255">
        <f>COUNTIF(H4017:AL4017,"P/DS")/2+COUNTIF(H4017:AL4017,"P/NS")/2+COUNTIF(H4017:AL4017,"IL")+COUNTIF(H4017:AL4017,"NL")+COUNTIF(H4017:AL4017,"UL")+COUNTIF(H4017:AL4017,"UL/DS")/2+COUNTIF(H4017:AL4017,"UL/NS")/2+COUNTIF(H4017:AL4017,"KT")+COUNTIF(H4017:AL4017,"UL/BF")/2+COUNTIF(H4017:AL4017,"UL/BL")/2+COUNTIF(H4017:AL4017,"PH/F")/2+COUNTIF(H4017:AL4017,"PH/L")/2+COUNTIF(H4017:AL4017,"NB")</f>
        <v>0.5</v>
      </c>
      <c r="AV4017" s="258">
        <f>COUNTIF(H4017:AL4017,"PN")+COUNTIF(H4017:AL4017,"TVD")+COUNTIF(H4017:AL4017,"PH")+COUNTIF(H4017:AL4017,"PM")+COUNTIF(H4017:AL4017,"PDD")-COUNTIFS(H4017:AL4017,"PN",H4024:AL4024,"&gt;=3")-COUNTIFS(H4017:AL4017,"PM",H4024:AL4024,"&gt;=3")</f>
        <v>0</v>
      </c>
      <c r="AW4017" s="258">
        <f>COUNTIF(H4017:AL4017,"NS")+COUNTIF(H4017:AL4017,"D")+COUNTIF(H4017:AL4017,"BH")+COUNTIF(H4017:AL4017,"NHD")+COUNTIF(H4017:AL4017,"BM")-COUNTIFS(H4017:AL4017,"NS",H4024:AL4024,"&gt;=3")-COUNTIFS(H4017:AL4017,"BH",H4024:AL4024,"&gt;=3")-COUNTIFS(H4017:AL4017,"BM",H4024:AL4024,"&gt;=3")</f>
        <v>12</v>
      </c>
      <c r="AX4017" s="255">
        <f>COUNTIF(H4017:AL4017,"AL")+COUNTIF(H4017:AL4017,"AL/DS")/2+COUNTIF(H4017:AL4017,"AL/NS")/2+COUNTIF(H4017:AL4017,"AL/BF")+COUNTIF(H4017:AL4017,"AL/BL")/2</f>
        <v>1</v>
      </c>
      <c r="AY4017" s="255">
        <f>COUNTIF(H4017:AL4017,"SL")</f>
        <v>0</v>
      </c>
      <c r="AZ4017" s="255">
        <f>COUNTIF(H4017:AL4017,"NH")</f>
        <v>1</v>
      </c>
      <c r="BA4017" s="255">
        <f>COUNTIF(H4017:AL4017,"HL")</f>
        <v>0</v>
      </c>
      <c r="BB4017" s="255">
        <f>COUNTIF(G4017:AL4017,"P/DS")/2+COUNTIF(G4017:AL4017,"P/NS")/2+COUNTIF(G4017:AL4017,"UL")+COUNTIF(G4017:AL4017,"UL/DS")/2+COUNTIF(G4017:AL4017,"UL/NS")/2+COUNTIF(G4017:AL4017,"UL/BL")/2+COUNTIF(G4017:AL4017,"UL/BF")/2+COUNTIF(G4017:AL4017,"PH/F")/2+COUNTIF(G4017:AL4017,"PH/L")/2</f>
        <v>0.5</v>
      </c>
      <c r="BC4017" s="255">
        <f>COUNTIF(H4017:AL4017,"NB")</f>
        <v>0</v>
      </c>
      <c r="BD4017" s="255">
        <f>COUNTIF(H4017:AL4017,"NL")</f>
        <v>0</v>
      </c>
      <c r="BE4017" s="255">
        <f>COUNTIF(H4017:AL4017,"IL")</f>
        <v>0</v>
      </c>
      <c r="BF4017" s="255">
        <f>COUNTIF(H4017:AL4017,"KT")</f>
        <v>0</v>
      </c>
      <c r="BG4017" s="255">
        <f>COUNTIF(H4017:AL4017,"L70")</f>
        <v>0</v>
      </c>
      <c r="BH4017" s="255">
        <f>COUNTIF(H4017:AL4017,"MD")</f>
        <v>0</v>
      </c>
      <c r="BI4017" s="255">
        <f>COUNTIF(H4017:AL4017,"PMD")</f>
        <v>0</v>
      </c>
      <c r="BJ4017" s="255">
        <f>COUNTIF(H4017:AL4017,"PM")</f>
        <v>0</v>
      </c>
      <c r="BK4017" s="255">
        <f>COUNTIF(H4017:AL4017,"BM")</f>
        <v>0</v>
      </c>
      <c r="BL4017" s="261">
        <f>SUMIF(H4017:AL4017,"PD",H4018:AL4018)+SUMIF(H4017:AL4017,"PN",H4018:AL4018)+SUMIF(H4017:AL4017,"P/DS",H4018:AL4018)+SUMIF(H4017:AL4017,"PN/F",H4018:AL4018)+SUMIF(H4017:AL4017,"PN/L",H4018:AL4018)+SUMIF(H4017:AL4017,"TV",H4018:AL4018)+SUMIF(H4017:AL4017,"TVD",H4018:AL4018)+SUMIF(H4017:AL4017,"PDD",H4018:AL4018)</f>
        <v>0</v>
      </c>
      <c r="BM4017" s="261">
        <f>SUMIF(H4017:AL4017,"PD",H4019:AL4019)+SUMIF(H4017:AL4017,"PN",H4019:AL4019)+SUMIF(H4017:AL4017,"P/DS",H4019:AL4019)+SUMIF(H4017:AL4017,"PN/F",H4019:AL4019)+SUMIF(H4017:AL4017,"PN/L",H4019:AL4019)+SUMIF(H4017:AL4017,"TV",H4019:AL4019)+SUMIF(H4017:AL4017,"TVD",H4019:AL4019)+SUMIF(H4017:AL4017,"PDD",H4019:AL4019)+SUMIF(H4017:AL4017,"PMD",H4019:AL4019)</f>
        <v>0</v>
      </c>
      <c r="BN4017" s="261">
        <f>SUMIF(H4017:AL4017,"PD",H4020:AL4020)+SUMIF(H4017:AL4017,"PN",H4020:AL4020)+SUMIF(H4017:AL4017,"P/DS",H4020:AL4020)+SUMIF(H4017:AL4017,"PN/F",H4020:AL4020)+SUMIF(H4017:AL4017,"PN/L",H4020:AL4020)+SUMIF(H4017:AL4017,"TV",H4020:AL4020)+SUMIF(H4017:AL4017,"TVD",H4020:AL4020)</f>
        <v>0</v>
      </c>
      <c r="BO4017" s="261">
        <f>SUMIF(H4017:AL4017,"PD",H4021:AL4021)+SUMIF(H4017:AL4017,"PN",H4021:AL4021)+SUMIF(H4017:AL4017,"P/DS",H4021:AL4021)+SUMIF(H4017:AL4017,"PN/F",H4021:AL4021)+SUMIF(H4017:AL4017,"PN/L",H4021:AL4021)+SUMIF(H4017:AL4017,"TV",H4021:AL4021)+SUMIF(H4017:AL4017,"TVD",H4021:AL4021)</f>
        <v>0</v>
      </c>
      <c r="BP4017" s="261">
        <f>SUMIF(H4017:AL4017,"PD",H4022:AL4022)+SUMIF(H4017:AL4017,"PN",H4022:AL4022)+SUMIF(H4017:AL4017,"P/DS",H4022:AL4022)+SUMIF(H4017:AL4017,"PN/F",H4022:AL4022)+SUMIF(H4017:AL4017,"PN/L",H4022:AL4022)+SUMIF(H4017:AL4017,"TV",H4022:AL4022)+SUMIF(H4017:AL4017,"TVD",H4022:AL4022)+SUMIF(H4017:AL4017,"PDD",H4022:AL4022)+SUMIF(H4017:AL4017,"PH",H4022:AL4022)+SUMIF(H4017:AL4017,"PM",H4022:AL4022)</f>
        <v>0</v>
      </c>
      <c r="BQ4017" s="261">
        <f>SUMIF(H4017:AL4017,"PD",H4023:AL4023)+SUMIF(H4017:AL4017,"PN",H4023:AL4023)+SUMIF(H4017:AL4017,"P/DS",H4023:AL4023)+SUMIF(H4017:AL4017,"PN/F",H4023:AL4023)+SUMIF(H4017:AL4017,"PN/L",H4023:AL4023)+SUMIF(H4017:AL4017,"TV",H4023:AL4023)+SUMIF(H4017:AL4017,"TVD",H4023:AL4023)+SUMIF(H4017:AL4017,"PDD",H4023:AL4023)+SUMIF(H4017:AL4017,"PH",H4023:AL4023)+SUMIF(H4017:AL4017,"PM",H4023:AL4023)</f>
        <v>0</v>
      </c>
      <c r="BR4017" s="269">
        <f>SUM(H4018:AL4018)-BL4017</f>
        <v>21.5</v>
      </c>
      <c r="BS4017" s="269">
        <f>SUM(H4019:AL4019)-BM4017</f>
        <v>9.5</v>
      </c>
      <c r="BT4017" s="269">
        <f>SUM(H4020:AL4020)-BN4017</f>
        <v>0</v>
      </c>
      <c r="BU4017" s="269">
        <f>SUM(H4021:AL4021)-BO4017</f>
        <v>6.5</v>
      </c>
      <c r="BV4017" s="269">
        <f>SUM(H4022:AL4022)-BP4017</f>
        <v>0</v>
      </c>
      <c r="BW4017" s="269">
        <f>SUM(H4023:AL4023)-BQ4017</f>
        <v>0</v>
      </c>
      <c r="BX4017" s="255">
        <f>SUMIF(H4017:AL4017,"PD",H4024:AL4024)+SUMIF(H4017:AL4017,"PN",H4024:AL4024)+SUMIF(H4017:AL4017,"P/DS",H4024:AL4024)+SUMIF(H4017:AL4017,"PN/F",H4024:AL4024)+SUMIF(H4017:AL4017,"PN/L",H4024:AL4024)</f>
        <v>0</v>
      </c>
      <c r="BY4017" s="255">
        <f>SUM(H4024:AL4024)-BX4017</f>
        <v>0.5</v>
      </c>
      <c r="BZ4017" s="255">
        <f t="shared" ref="BZ4017" si="1242">+SUM(BL4017:BW4024)</f>
        <v>37.5</v>
      </c>
      <c r="CA4017" s="266">
        <f>(COUNTIFS(H4017:AL4017,"PD",H4018:AL4018,"&gt;=2"))*0.5-IF(CN4017="VP",COUNTIFS($H$16:$AL$16,"SAT",H4017:AL4017,"PD",H4018:AL4018,"&gt;=2"))*0.5</f>
        <v>0</v>
      </c>
      <c r="CB4017" s="266">
        <f>(COUNTIFS(H4017:AL4017,"PN",H4019:AL4019,"&gt;=0.5",H4018:AL4018,"&gt;=1.5"))*0.5+COUNTIFS(H4017:AL4017,"PDD",H4019:AL4019,"&gt;=0.5",H4018:AL4018,"&gt;=1.5")*0.5</f>
        <v>0</v>
      </c>
      <c r="CC4017" s="273">
        <f>(COUNTIFS(H4017:AL4017,"TV",H4019:AL4019,"&gt;=10"))*0.5+(COUNTIFS(H4017:AL4017,"PMD",H4019:AL4019,"&gt;=2"))*0.5</f>
        <v>0</v>
      </c>
      <c r="CD4017" s="266">
        <f>(COUNTIFS(H4017:AL4017,"TVD",H4021:AL4021,"&gt;=6.5",H4019:AL4019,"&gt;=3.5"))*0.5</f>
        <v>0</v>
      </c>
      <c r="CE4017" s="266">
        <f>(COUNTIFS(H4017:AL4017,"PD",H4022:AL4022,"&gt;=10"))*0.5</f>
        <v>0</v>
      </c>
      <c r="CF4017" s="266">
        <f>(COUNTIFS(H4017:AL4017,"PDD",H4022:AL4022,"&gt;=3.5",H4023:AL4023,"&gt;=6.5")+COUNTIFS(H4017:AL4017,"PH",H4023:AL4023,"&gt;=0.5",H4022:AL4022,"&gt;=1.5")+COUNTIFS(H4017:AL4017,"PM",H4023:AL4023,"&gt;=0.5",H4022:AL4022,"&gt;=1.5"))*0.5</f>
        <v>0</v>
      </c>
      <c r="CG4017" s="266">
        <f>(COUNTIFS(H4017:AL4017,"DS",H4018:AL4018,"&gt;=2")+COUNTIFS(H4017:AL4017,"AL/DS",H4018:AL4018,"&gt;=2"))*0.5-IF(CN4017="VP",COUNTIFS($H$16:$AL$16,"SAT",H4017:AL4017,"DS",H4018:AL4018,"&gt;=2"))*0.5</f>
        <v>0</v>
      </c>
      <c r="CH4017" s="266">
        <f>(COUNTIFS(H4017:AL4017,"NS",H4019:AL4019,"&gt;=0.5",H4018:AL4018,"&gt;=1.5")+COUNTIFS(H4017:AL4017,"AL/NS",H4019:AL4019,"&gt;=0.5",H4018:AL4018,"&gt;=1.5")+COUNTIFS(H4017:AL4017,"NHD",H4019:AL4019,"&gt;=4.5",H4022:AL4022,"&gt;=2",H4018:AL4018,"&gt;=1.5"))*0.5</f>
        <v>5.5</v>
      </c>
      <c r="CI4017" s="266">
        <f>(COUNTIF(H4019:AL4019,"&gt;=10")+COUNTIFS(H4017:AL4017,"MD",H4019:AL4019,"&gt;=2")-COUNTIFS(H4017:AL4017,"TV",H4019:AL4019,"&gt;=10"))*0.5</f>
        <v>0</v>
      </c>
      <c r="CJ4017" s="266">
        <f>(COUNTIFS(H4017:AL4017,"D",H4021:AL4021,"&gt;=6.5",H4019:AL4019,"&gt;=3.5"))*0.5</f>
        <v>0.5</v>
      </c>
      <c r="CK4017" s="266">
        <f>(COUNTIF(H4022:AL4022,"&gt;=10")-COUNTIFS(H4017:AL4017,"PD",H4022:AL4022,"&gt;=10"))*0.5</f>
        <v>0</v>
      </c>
      <c r="CL4017" s="265">
        <f>(COUNTIFS(H4017:AL4017,"NHD",H4022:AL4022,"&gt;=3.5",H4023:AL4023,"&gt;=6.5")+COUNTIFS(H4017:AL4017,"BH",H4022:AL4022,"&gt;=1.5",H4023:AL4023,"&gt;=0.5")+COUNTIFS(H4017:AL4017,"BM",H4022:AL4022,"&gt;=1.5",H4023:AL4023,"&gt;=0.5")+COUNTIFS(H4017:AL4017,"D",H4022:AL4022,"&gt;=1.5",H4023:AL4023,"&gt;=0.5"))*0.5</f>
        <v>0</v>
      </c>
      <c r="CM4017" s="272"/>
      <c r="CN4017" s="264" t="s">
        <v>723</v>
      </c>
      <c r="CO4017" s="209">
        <f t="shared" ref="CO4017" si="1243">+AM4017+AN4017+AO4017+AP4017+AQ4017+AR4017+AS4017+AU4017+BG4017</f>
        <v>26</v>
      </c>
      <c r="CP4017" s="225">
        <f>+SUM(I4018:I4023)-I4024</f>
        <v>10.5</v>
      </c>
      <c r="CQ4017" s="225">
        <f>+SUM(J4018:J4023)-J4024</f>
        <v>2.5</v>
      </c>
      <c r="CR4017" s="225">
        <f>+SUM(K4018:K4023)-K4024</f>
        <v>1.5</v>
      </c>
      <c r="CS4017" s="210"/>
      <c r="CT4017" s="210"/>
      <c r="CU4017" s="210"/>
      <c r="CV4017" s="210"/>
      <c r="CW4017" s="210"/>
      <c r="CX4017" s="210"/>
      <c r="CY4017" s="210"/>
      <c r="CZ4017" s="210"/>
      <c r="DA4017" s="210"/>
      <c r="DB4017" s="120"/>
      <c r="DC4017" s="120"/>
      <c r="DD4017" s="120"/>
      <c r="DE4017" s="120"/>
      <c r="DF4017" s="120"/>
      <c r="DG4017" s="120"/>
      <c r="DH4017" s="120"/>
      <c r="DI4017" s="120"/>
      <c r="DJ4017" s="120"/>
      <c r="DK4017" s="120"/>
      <c r="DL4017" s="120"/>
      <c r="DM4017" s="120"/>
      <c r="DN4017" s="120"/>
    </row>
    <row r="4018" spans="1:118" s="119" customFormat="1" ht="15" customHeight="1">
      <c r="A4018" s="228"/>
      <c r="B4018" s="406"/>
      <c r="C4018" s="406"/>
      <c r="D4018" s="237"/>
      <c r="E4018" s="237"/>
      <c r="F4018" s="242" t="s">
        <v>82</v>
      </c>
      <c r="G4018" s="121">
        <v>1.5</v>
      </c>
      <c r="H4018" s="83"/>
      <c r="I4018" s="83"/>
      <c r="J4018" s="83">
        <v>2</v>
      </c>
      <c r="K4018" s="83">
        <v>1.5</v>
      </c>
      <c r="L4018" s="83">
        <v>2</v>
      </c>
      <c r="M4018" s="83">
        <v>2</v>
      </c>
      <c r="N4018" s="83">
        <v>2</v>
      </c>
      <c r="O4018" s="83"/>
      <c r="P4018" s="83">
        <v>2</v>
      </c>
      <c r="Q4018" s="83">
        <v>2</v>
      </c>
      <c r="R4018" s="83">
        <v>2</v>
      </c>
      <c r="S4018" s="83">
        <v>2</v>
      </c>
      <c r="T4018" s="83">
        <v>2</v>
      </c>
      <c r="U4018" s="83">
        <v>2</v>
      </c>
      <c r="V4018" s="83"/>
      <c r="W4018" s="83"/>
      <c r="X4018" s="83"/>
      <c r="Y4018" s="83"/>
      <c r="Z4018" s="83"/>
      <c r="AA4018" s="83"/>
      <c r="AB4018" s="83"/>
      <c r="AC4018" s="79"/>
      <c r="AD4018" s="79"/>
      <c r="AE4018" s="79"/>
      <c r="AF4018" s="79"/>
      <c r="AG4018" s="79"/>
      <c r="AH4018" s="79"/>
      <c r="AI4018" s="79"/>
      <c r="AJ4018" s="79"/>
      <c r="AK4018" s="79"/>
      <c r="AL4018" s="79"/>
      <c r="AM4018" s="240"/>
      <c r="AN4018" s="240"/>
      <c r="AO4018" s="240"/>
      <c r="AP4018" s="240"/>
      <c r="AQ4018" s="240"/>
      <c r="AR4018" s="240"/>
      <c r="AS4018" s="240"/>
      <c r="AT4018" s="256"/>
      <c r="AU4018" s="256"/>
      <c r="AV4018" s="259"/>
      <c r="AW4018" s="259"/>
      <c r="AX4018" s="256"/>
      <c r="AY4018" s="256"/>
      <c r="AZ4018" s="256"/>
      <c r="BA4018" s="256"/>
      <c r="BB4018" s="256"/>
      <c r="BC4018" s="256"/>
      <c r="BD4018" s="256"/>
      <c r="BE4018" s="256"/>
      <c r="BF4018" s="256"/>
      <c r="BG4018" s="256"/>
      <c r="BH4018" s="256"/>
      <c r="BI4018" s="256"/>
      <c r="BJ4018" s="256"/>
      <c r="BK4018" s="256"/>
      <c r="BL4018" s="262"/>
      <c r="BM4018" s="262"/>
      <c r="BN4018" s="262"/>
      <c r="BO4018" s="262"/>
      <c r="BP4018" s="262"/>
      <c r="BQ4018" s="262"/>
      <c r="BR4018" s="270"/>
      <c r="BS4018" s="270"/>
      <c r="BT4018" s="270"/>
      <c r="BU4018" s="270"/>
      <c r="BV4018" s="270"/>
      <c r="BW4018" s="270"/>
      <c r="BX4018" s="256"/>
      <c r="BY4018" s="256"/>
      <c r="BZ4018" s="256"/>
      <c r="CA4018" s="267"/>
      <c r="CB4018" s="267"/>
      <c r="CC4018" s="274"/>
      <c r="CD4018" s="267"/>
      <c r="CE4018" s="267"/>
      <c r="CF4018" s="267"/>
      <c r="CG4018" s="267"/>
      <c r="CH4018" s="267"/>
      <c r="CI4018" s="267"/>
      <c r="CJ4018" s="267"/>
      <c r="CK4018" s="267"/>
      <c r="CL4018" s="265"/>
      <c r="CM4018" s="272"/>
      <c r="CN4018" s="264"/>
      <c r="CO4018" s="209"/>
      <c r="CP4018" s="226"/>
      <c r="CQ4018" s="226"/>
      <c r="CR4018" s="226"/>
      <c r="CS4018" s="210"/>
      <c r="CT4018" s="210"/>
      <c r="CU4018" s="210"/>
      <c r="CV4018" s="210"/>
      <c r="CW4018" s="210"/>
      <c r="CX4018" s="210"/>
      <c r="CY4018" s="210"/>
      <c r="CZ4018" s="210"/>
      <c r="DA4018" s="210"/>
      <c r="DB4018" s="120"/>
      <c r="DC4018" s="120"/>
      <c r="DD4018" s="120"/>
      <c r="DE4018" s="120"/>
      <c r="DF4018" s="120"/>
      <c r="DG4018" s="120"/>
      <c r="DH4018" s="120"/>
      <c r="DI4018" s="120"/>
      <c r="DJ4018" s="120"/>
      <c r="DK4018" s="120"/>
      <c r="DL4018" s="120"/>
      <c r="DM4018" s="120"/>
      <c r="DN4018" s="120"/>
    </row>
    <row r="4019" spans="1:118" s="119" customFormat="1">
      <c r="A4019" s="228"/>
      <c r="B4019" s="406"/>
      <c r="C4019" s="406"/>
      <c r="D4019" s="237"/>
      <c r="E4019" s="237"/>
      <c r="F4019" s="243"/>
      <c r="G4019" s="122">
        <v>2</v>
      </c>
      <c r="H4019" s="84"/>
      <c r="I4019" s="84">
        <v>4</v>
      </c>
      <c r="J4019" s="84">
        <v>0.5</v>
      </c>
      <c r="K4019" s="84">
        <v>0.5</v>
      </c>
      <c r="L4019" s="84">
        <v>0.5</v>
      </c>
      <c r="M4019" s="84">
        <v>0.5</v>
      </c>
      <c r="N4019" s="84">
        <v>0.5</v>
      </c>
      <c r="O4019" s="84"/>
      <c r="P4019" s="84">
        <v>0.5</v>
      </c>
      <c r="Q4019" s="84">
        <v>0.5</v>
      </c>
      <c r="R4019" s="84">
        <v>0.5</v>
      </c>
      <c r="S4019" s="84">
        <v>0.5</v>
      </c>
      <c r="T4019" s="84">
        <v>0.5</v>
      </c>
      <c r="U4019" s="84">
        <v>0.5</v>
      </c>
      <c r="V4019" s="84"/>
      <c r="W4019" s="84"/>
      <c r="X4019" s="84"/>
      <c r="Y4019" s="84"/>
      <c r="Z4019" s="84"/>
      <c r="AA4019" s="84"/>
      <c r="AB4019" s="84"/>
      <c r="AC4019" s="80"/>
      <c r="AD4019" s="80"/>
      <c r="AE4019" s="80"/>
      <c r="AF4019" s="80"/>
      <c r="AG4019" s="80"/>
      <c r="AH4019" s="80"/>
      <c r="AI4019" s="80"/>
      <c r="AJ4019" s="80"/>
      <c r="AK4019" s="80"/>
      <c r="AL4019" s="80"/>
      <c r="AM4019" s="240"/>
      <c r="AN4019" s="240"/>
      <c r="AO4019" s="240"/>
      <c r="AP4019" s="240"/>
      <c r="AQ4019" s="240"/>
      <c r="AR4019" s="240"/>
      <c r="AS4019" s="240"/>
      <c r="AT4019" s="256"/>
      <c r="AU4019" s="256"/>
      <c r="AV4019" s="259"/>
      <c r="AW4019" s="259"/>
      <c r="AX4019" s="256"/>
      <c r="AY4019" s="256"/>
      <c r="AZ4019" s="256"/>
      <c r="BA4019" s="256"/>
      <c r="BB4019" s="256"/>
      <c r="BC4019" s="256"/>
      <c r="BD4019" s="256"/>
      <c r="BE4019" s="256"/>
      <c r="BF4019" s="256"/>
      <c r="BG4019" s="256"/>
      <c r="BH4019" s="256"/>
      <c r="BI4019" s="256"/>
      <c r="BJ4019" s="256"/>
      <c r="BK4019" s="256"/>
      <c r="BL4019" s="262"/>
      <c r="BM4019" s="262"/>
      <c r="BN4019" s="262"/>
      <c r="BO4019" s="262"/>
      <c r="BP4019" s="262"/>
      <c r="BQ4019" s="262"/>
      <c r="BR4019" s="270"/>
      <c r="BS4019" s="270"/>
      <c r="BT4019" s="270"/>
      <c r="BU4019" s="270"/>
      <c r="BV4019" s="270"/>
      <c r="BW4019" s="270"/>
      <c r="BX4019" s="256"/>
      <c r="BY4019" s="256"/>
      <c r="BZ4019" s="256"/>
      <c r="CA4019" s="267"/>
      <c r="CB4019" s="267"/>
      <c r="CC4019" s="274"/>
      <c r="CD4019" s="267"/>
      <c r="CE4019" s="267"/>
      <c r="CF4019" s="267"/>
      <c r="CG4019" s="267"/>
      <c r="CH4019" s="267"/>
      <c r="CI4019" s="267"/>
      <c r="CJ4019" s="267"/>
      <c r="CK4019" s="267"/>
      <c r="CL4019" s="265"/>
      <c r="CM4019" s="272"/>
      <c r="CN4019" s="264"/>
      <c r="CO4019" s="209"/>
      <c r="CP4019" s="226"/>
      <c r="CQ4019" s="226"/>
      <c r="CR4019" s="226"/>
      <c r="CS4019" s="210"/>
      <c r="CT4019" s="210"/>
      <c r="CU4019" s="210"/>
      <c r="CV4019" s="210"/>
      <c r="CW4019" s="210"/>
      <c r="CX4019" s="210"/>
      <c r="CY4019" s="210"/>
      <c r="CZ4019" s="210"/>
      <c r="DA4019" s="210"/>
      <c r="DB4019" s="120"/>
      <c r="DC4019" s="120"/>
      <c r="DD4019" s="120"/>
      <c r="DE4019" s="120"/>
      <c r="DF4019" s="120"/>
      <c r="DG4019" s="120"/>
      <c r="DH4019" s="120"/>
      <c r="DI4019" s="120"/>
      <c r="DJ4019" s="120"/>
      <c r="DK4019" s="120"/>
      <c r="DL4019" s="120"/>
      <c r="DM4019" s="120"/>
      <c r="DN4019" s="120"/>
    </row>
    <row r="4020" spans="1:118" s="119" customFormat="1">
      <c r="A4020" s="228"/>
      <c r="B4020" s="406"/>
      <c r="C4020" s="406"/>
      <c r="D4020" s="237"/>
      <c r="E4020" s="237"/>
      <c r="F4020" s="243"/>
      <c r="G4020" s="122">
        <v>2.1</v>
      </c>
      <c r="H4020" s="84"/>
      <c r="I4020" s="84"/>
      <c r="J4020" s="84"/>
      <c r="K4020" s="84"/>
      <c r="L4020" s="84"/>
      <c r="M4020" s="84"/>
      <c r="N4020" s="84"/>
      <c r="O4020" s="84"/>
      <c r="P4020" s="84"/>
      <c r="Q4020" s="84"/>
      <c r="R4020" s="84"/>
      <c r="S4020" s="84"/>
      <c r="T4020" s="84"/>
      <c r="U4020" s="84"/>
      <c r="V4020" s="84"/>
      <c r="W4020" s="84"/>
      <c r="X4020" s="84"/>
      <c r="Y4020" s="84"/>
      <c r="Z4020" s="84"/>
      <c r="AA4020" s="84"/>
      <c r="AB4020" s="84"/>
      <c r="AC4020" s="80"/>
      <c r="AD4020" s="80"/>
      <c r="AE4020" s="80"/>
      <c r="AF4020" s="80"/>
      <c r="AG4020" s="80"/>
      <c r="AH4020" s="80"/>
      <c r="AI4020" s="80"/>
      <c r="AJ4020" s="80"/>
      <c r="AK4020" s="80"/>
      <c r="AL4020" s="80"/>
      <c r="AM4020" s="240"/>
      <c r="AN4020" s="240"/>
      <c r="AO4020" s="240"/>
      <c r="AP4020" s="240"/>
      <c r="AQ4020" s="240"/>
      <c r="AR4020" s="240"/>
      <c r="AS4020" s="240"/>
      <c r="AT4020" s="256"/>
      <c r="AU4020" s="256"/>
      <c r="AV4020" s="259"/>
      <c r="AW4020" s="259"/>
      <c r="AX4020" s="256"/>
      <c r="AY4020" s="256"/>
      <c r="AZ4020" s="256"/>
      <c r="BA4020" s="256"/>
      <c r="BB4020" s="256"/>
      <c r="BC4020" s="256"/>
      <c r="BD4020" s="256"/>
      <c r="BE4020" s="256"/>
      <c r="BF4020" s="256"/>
      <c r="BG4020" s="256"/>
      <c r="BH4020" s="256"/>
      <c r="BI4020" s="256"/>
      <c r="BJ4020" s="256"/>
      <c r="BK4020" s="256"/>
      <c r="BL4020" s="262"/>
      <c r="BM4020" s="262"/>
      <c r="BN4020" s="262"/>
      <c r="BO4020" s="262"/>
      <c r="BP4020" s="262"/>
      <c r="BQ4020" s="262"/>
      <c r="BR4020" s="270"/>
      <c r="BS4020" s="270"/>
      <c r="BT4020" s="270"/>
      <c r="BU4020" s="270"/>
      <c r="BV4020" s="270"/>
      <c r="BW4020" s="270"/>
      <c r="BX4020" s="256"/>
      <c r="BY4020" s="256"/>
      <c r="BZ4020" s="256"/>
      <c r="CA4020" s="267"/>
      <c r="CB4020" s="267"/>
      <c r="CC4020" s="274"/>
      <c r="CD4020" s="267"/>
      <c r="CE4020" s="267"/>
      <c r="CF4020" s="267"/>
      <c r="CG4020" s="267"/>
      <c r="CH4020" s="267"/>
      <c r="CI4020" s="267"/>
      <c r="CJ4020" s="267"/>
      <c r="CK4020" s="267"/>
      <c r="CL4020" s="265"/>
      <c r="CM4020" s="272"/>
      <c r="CN4020" s="264"/>
      <c r="CO4020" s="209"/>
      <c r="CP4020" s="226"/>
      <c r="CQ4020" s="226"/>
      <c r="CR4020" s="226"/>
      <c r="CS4020" s="210"/>
      <c r="CT4020" s="210"/>
      <c r="CU4020" s="210"/>
      <c r="CV4020" s="210"/>
      <c r="CW4020" s="210"/>
      <c r="CX4020" s="210"/>
      <c r="CY4020" s="210"/>
      <c r="CZ4020" s="210"/>
      <c r="DA4020" s="210"/>
      <c r="DB4020" s="120"/>
      <c r="DC4020" s="120"/>
      <c r="DD4020" s="120"/>
      <c r="DE4020" s="120"/>
      <c r="DF4020" s="120"/>
      <c r="DG4020" s="120"/>
      <c r="DH4020" s="120"/>
      <c r="DI4020" s="120"/>
      <c r="DJ4020" s="120"/>
      <c r="DK4020" s="120"/>
      <c r="DL4020" s="120"/>
      <c r="DM4020" s="120"/>
      <c r="DN4020" s="120"/>
    </row>
    <row r="4021" spans="1:118" s="119" customFormat="1">
      <c r="A4021" s="228"/>
      <c r="B4021" s="406"/>
      <c r="C4021" s="406"/>
      <c r="D4021" s="237"/>
      <c r="E4021" s="237"/>
      <c r="F4021" s="243"/>
      <c r="G4021" s="122">
        <v>2.7</v>
      </c>
      <c r="H4021" s="84"/>
      <c r="I4021" s="84">
        <v>6.5</v>
      </c>
      <c r="J4021" s="84"/>
      <c r="K4021" s="84"/>
      <c r="L4021" s="84"/>
      <c r="M4021" s="84"/>
      <c r="N4021" s="84"/>
      <c r="O4021" s="84"/>
      <c r="P4021" s="84"/>
      <c r="Q4021" s="84"/>
      <c r="R4021" s="84"/>
      <c r="S4021" s="84"/>
      <c r="T4021" s="84"/>
      <c r="U4021" s="84"/>
      <c r="V4021" s="84"/>
      <c r="W4021" s="84"/>
      <c r="X4021" s="84"/>
      <c r="Y4021" s="84"/>
      <c r="Z4021" s="84"/>
      <c r="AA4021" s="84"/>
      <c r="AB4021" s="84"/>
      <c r="AC4021" s="80"/>
      <c r="AD4021" s="80"/>
      <c r="AE4021" s="80"/>
      <c r="AF4021" s="80"/>
      <c r="AG4021" s="80"/>
      <c r="AH4021" s="80"/>
      <c r="AI4021" s="80"/>
      <c r="AJ4021" s="80"/>
      <c r="AK4021" s="80"/>
      <c r="AL4021" s="80"/>
      <c r="AM4021" s="240"/>
      <c r="AN4021" s="240"/>
      <c r="AO4021" s="240"/>
      <c r="AP4021" s="240"/>
      <c r="AQ4021" s="240"/>
      <c r="AR4021" s="240"/>
      <c r="AS4021" s="240"/>
      <c r="AT4021" s="256"/>
      <c r="AU4021" s="256"/>
      <c r="AV4021" s="259"/>
      <c r="AW4021" s="259"/>
      <c r="AX4021" s="256"/>
      <c r="AY4021" s="256"/>
      <c r="AZ4021" s="256"/>
      <c r="BA4021" s="256"/>
      <c r="BB4021" s="256"/>
      <c r="BC4021" s="256"/>
      <c r="BD4021" s="256"/>
      <c r="BE4021" s="256"/>
      <c r="BF4021" s="256"/>
      <c r="BG4021" s="256"/>
      <c r="BH4021" s="256"/>
      <c r="BI4021" s="256"/>
      <c r="BJ4021" s="256"/>
      <c r="BK4021" s="256"/>
      <c r="BL4021" s="262"/>
      <c r="BM4021" s="262"/>
      <c r="BN4021" s="262"/>
      <c r="BO4021" s="262"/>
      <c r="BP4021" s="262"/>
      <c r="BQ4021" s="262"/>
      <c r="BR4021" s="270"/>
      <c r="BS4021" s="270"/>
      <c r="BT4021" s="270"/>
      <c r="BU4021" s="270"/>
      <c r="BV4021" s="270"/>
      <c r="BW4021" s="270"/>
      <c r="BX4021" s="256"/>
      <c r="BY4021" s="256"/>
      <c r="BZ4021" s="256"/>
      <c r="CA4021" s="267"/>
      <c r="CB4021" s="267"/>
      <c r="CC4021" s="274"/>
      <c r="CD4021" s="267"/>
      <c r="CE4021" s="267"/>
      <c r="CF4021" s="267"/>
      <c r="CG4021" s="267"/>
      <c r="CH4021" s="267"/>
      <c r="CI4021" s="267"/>
      <c r="CJ4021" s="267"/>
      <c r="CK4021" s="267"/>
      <c r="CL4021" s="265"/>
      <c r="CM4021" s="272"/>
      <c r="CN4021" s="264"/>
      <c r="CO4021" s="209"/>
      <c r="CP4021" s="226"/>
      <c r="CQ4021" s="226"/>
      <c r="CR4021" s="226"/>
      <c r="CS4021" s="210"/>
      <c r="CT4021" s="210"/>
      <c r="CU4021" s="210"/>
      <c r="CV4021" s="210"/>
      <c r="CW4021" s="210"/>
      <c r="CX4021" s="210"/>
      <c r="CY4021" s="210"/>
      <c r="CZ4021" s="210"/>
      <c r="DA4021" s="210"/>
      <c r="DB4021" s="120"/>
      <c r="DC4021" s="120"/>
      <c r="DD4021" s="120"/>
      <c r="DE4021" s="120"/>
      <c r="DF4021" s="120"/>
      <c r="DG4021" s="120"/>
      <c r="DH4021" s="120"/>
      <c r="DI4021" s="120"/>
      <c r="DJ4021" s="120"/>
      <c r="DK4021" s="120"/>
      <c r="DL4021" s="120"/>
      <c r="DM4021" s="120"/>
      <c r="DN4021" s="120"/>
    </row>
    <row r="4022" spans="1:118" s="119" customFormat="1">
      <c r="A4022" s="228"/>
      <c r="B4022" s="406"/>
      <c r="C4022" s="406"/>
      <c r="D4022" s="237"/>
      <c r="E4022" s="237"/>
      <c r="F4022" s="243"/>
      <c r="G4022" s="122">
        <v>3</v>
      </c>
      <c r="H4022" s="84"/>
      <c r="I4022" s="84"/>
      <c r="J4022" s="84"/>
      <c r="K4022" s="84"/>
      <c r="L4022" s="84"/>
      <c r="M4022" s="84"/>
      <c r="N4022" s="84"/>
      <c r="O4022" s="84"/>
      <c r="P4022" s="84"/>
      <c r="Q4022" s="84"/>
      <c r="R4022" s="84"/>
      <c r="S4022" s="84"/>
      <c r="T4022" s="84"/>
      <c r="U4022" s="84"/>
      <c r="V4022" s="84"/>
      <c r="W4022" s="84"/>
      <c r="X4022" s="84"/>
      <c r="Y4022" s="84"/>
      <c r="Z4022" s="84"/>
      <c r="AA4022" s="84"/>
      <c r="AB4022" s="84"/>
      <c r="AC4022" s="80"/>
      <c r="AD4022" s="80"/>
      <c r="AE4022" s="80"/>
      <c r="AF4022" s="80"/>
      <c r="AG4022" s="80"/>
      <c r="AH4022" s="80"/>
      <c r="AI4022" s="80"/>
      <c r="AJ4022" s="80"/>
      <c r="AK4022" s="80"/>
      <c r="AL4022" s="80"/>
      <c r="AM4022" s="240"/>
      <c r="AN4022" s="240"/>
      <c r="AO4022" s="240"/>
      <c r="AP4022" s="240"/>
      <c r="AQ4022" s="240"/>
      <c r="AR4022" s="240"/>
      <c r="AS4022" s="240"/>
      <c r="AT4022" s="256"/>
      <c r="AU4022" s="256"/>
      <c r="AV4022" s="259"/>
      <c r="AW4022" s="259"/>
      <c r="AX4022" s="256"/>
      <c r="AY4022" s="256"/>
      <c r="AZ4022" s="256"/>
      <c r="BA4022" s="256"/>
      <c r="BB4022" s="256"/>
      <c r="BC4022" s="256"/>
      <c r="BD4022" s="256"/>
      <c r="BE4022" s="256"/>
      <c r="BF4022" s="256"/>
      <c r="BG4022" s="256"/>
      <c r="BH4022" s="256"/>
      <c r="BI4022" s="256"/>
      <c r="BJ4022" s="256"/>
      <c r="BK4022" s="256"/>
      <c r="BL4022" s="262"/>
      <c r="BM4022" s="262"/>
      <c r="BN4022" s="262"/>
      <c r="BO4022" s="262"/>
      <c r="BP4022" s="262"/>
      <c r="BQ4022" s="262"/>
      <c r="BR4022" s="270"/>
      <c r="BS4022" s="270"/>
      <c r="BT4022" s="270"/>
      <c r="BU4022" s="270"/>
      <c r="BV4022" s="270"/>
      <c r="BW4022" s="270"/>
      <c r="BX4022" s="256"/>
      <c r="BY4022" s="256"/>
      <c r="BZ4022" s="256"/>
      <c r="CA4022" s="267"/>
      <c r="CB4022" s="267"/>
      <c r="CC4022" s="274"/>
      <c r="CD4022" s="267"/>
      <c r="CE4022" s="267"/>
      <c r="CF4022" s="267"/>
      <c r="CG4022" s="267"/>
      <c r="CH4022" s="267"/>
      <c r="CI4022" s="267"/>
      <c r="CJ4022" s="267"/>
      <c r="CK4022" s="267"/>
      <c r="CL4022" s="265"/>
      <c r="CM4022" s="272"/>
      <c r="CN4022" s="264"/>
      <c r="CO4022" s="209"/>
      <c r="CP4022" s="226"/>
      <c r="CQ4022" s="226"/>
      <c r="CR4022" s="226"/>
      <c r="CS4022" s="210"/>
      <c r="CT4022" s="210"/>
      <c r="CU4022" s="210"/>
      <c r="CV4022" s="210"/>
      <c r="CW4022" s="210"/>
      <c r="CX4022" s="210"/>
      <c r="CY4022" s="210"/>
      <c r="CZ4022" s="210"/>
      <c r="DA4022" s="210"/>
      <c r="DB4022" s="120"/>
      <c r="DC4022" s="120"/>
      <c r="DD4022" s="120"/>
      <c r="DE4022" s="120"/>
      <c r="DF4022" s="120"/>
      <c r="DG4022" s="120"/>
      <c r="DH4022" s="120"/>
      <c r="DI4022" s="120"/>
      <c r="DJ4022" s="120"/>
      <c r="DK4022" s="120"/>
      <c r="DL4022" s="120"/>
      <c r="DM4022" s="120"/>
      <c r="DN4022" s="120"/>
    </row>
    <row r="4023" spans="1:118" s="119" customFormat="1">
      <c r="A4023" s="228"/>
      <c r="B4023" s="406"/>
      <c r="C4023" s="406"/>
      <c r="D4023" s="237"/>
      <c r="E4023" s="237"/>
      <c r="F4023" s="244"/>
      <c r="G4023" s="123">
        <v>3.9</v>
      </c>
      <c r="H4023" s="85"/>
      <c r="I4023" s="85"/>
      <c r="J4023" s="85"/>
      <c r="K4023" s="85"/>
      <c r="L4023" s="85"/>
      <c r="M4023" s="85"/>
      <c r="N4023" s="85"/>
      <c r="O4023" s="85"/>
      <c r="P4023" s="85"/>
      <c r="Q4023" s="85"/>
      <c r="R4023" s="85"/>
      <c r="S4023" s="85"/>
      <c r="T4023" s="85"/>
      <c r="U4023" s="85"/>
      <c r="V4023" s="85"/>
      <c r="W4023" s="85"/>
      <c r="X4023" s="85"/>
      <c r="Y4023" s="85"/>
      <c r="Z4023" s="85"/>
      <c r="AA4023" s="85"/>
      <c r="AB4023" s="85"/>
      <c r="AC4023" s="81"/>
      <c r="AD4023" s="81"/>
      <c r="AE4023" s="81"/>
      <c r="AF4023" s="81"/>
      <c r="AG4023" s="81"/>
      <c r="AH4023" s="81"/>
      <c r="AI4023" s="81"/>
      <c r="AJ4023" s="81"/>
      <c r="AK4023" s="81"/>
      <c r="AL4023" s="81"/>
      <c r="AM4023" s="240"/>
      <c r="AN4023" s="240"/>
      <c r="AO4023" s="240"/>
      <c r="AP4023" s="240"/>
      <c r="AQ4023" s="240"/>
      <c r="AR4023" s="240"/>
      <c r="AS4023" s="240"/>
      <c r="AT4023" s="256"/>
      <c r="AU4023" s="256"/>
      <c r="AV4023" s="259"/>
      <c r="AW4023" s="259"/>
      <c r="AX4023" s="256"/>
      <c r="AY4023" s="256"/>
      <c r="AZ4023" s="256"/>
      <c r="BA4023" s="256"/>
      <c r="BB4023" s="256"/>
      <c r="BC4023" s="256"/>
      <c r="BD4023" s="256"/>
      <c r="BE4023" s="256"/>
      <c r="BF4023" s="256"/>
      <c r="BG4023" s="256"/>
      <c r="BH4023" s="256"/>
      <c r="BI4023" s="256"/>
      <c r="BJ4023" s="256"/>
      <c r="BK4023" s="256"/>
      <c r="BL4023" s="262"/>
      <c r="BM4023" s="262"/>
      <c r="BN4023" s="262"/>
      <c r="BO4023" s="262"/>
      <c r="BP4023" s="262"/>
      <c r="BQ4023" s="262"/>
      <c r="BR4023" s="270"/>
      <c r="BS4023" s="270"/>
      <c r="BT4023" s="270"/>
      <c r="BU4023" s="270"/>
      <c r="BV4023" s="270"/>
      <c r="BW4023" s="270"/>
      <c r="BX4023" s="256"/>
      <c r="BY4023" s="256"/>
      <c r="BZ4023" s="256"/>
      <c r="CA4023" s="267"/>
      <c r="CB4023" s="267"/>
      <c r="CC4023" s="274"/>
      <c r="CD4023" s="267"/>
      <c r="CE4023" s="267"/>
      <c r="CF4023" s="267"/>
      <c r="CG4023" s="267"/>
      <c r="CH4023" s="267"/>
      <c r="CI4023" s="267"/>
      <c r="CJ4023" s="267"/>
      <c r="CK4023" s="267"/>
      <c r="CL4023" s="265"/>
      <c r="CM4023" s="272"/>
      <c r="CN4023" s="264"/>
      <c r="CO4023" s="209"/>
      <c r="CP4023" s="226"/>
      <c r="CQ4023" s="226"/>
      <c r="CR4023" s="226"/>
      <c r="CS4023" s="210"/>
      <c r="CT4023" s="210"/>
      <c r="CU4023" s="210"/>
      <c r="CV4023" s="210"/>
      <c r="CW4023" s="210"/>
      <c r="CX4023" s="210"/>
      <c r="CY4023" s="210"/>
      <c r="CZ4023" s="210"/>
      <c r="DA4023" s="210"/>
      <c r="DB4023" s="120"/>
      <c r="DC4023" s="120"/>
      <c r="DD4023" s="120"/>
      <c r="DE4023" s="120"/>
      <c r="DF4023" s="120"/>
      <c r="DG4023" s="120"/>
      <c r="DH4023" s="120"/>
      <c r="DI4023" s="120"/>
      <c r="DJ4023" s="120"/>
      <c r="DK4023" s="120"/>
      <c r="DL4023" s="120"/>
      <c r="DM4023" s="120"/>
      <c r="DN4023" s="120"/>
    </row>
    <row r="4024" spans="1:118" s="119" customFormat="1">
      <c r="A4024" s="229"/>
      <c r="B4024" s="407"/>
      <c r="C4024" s="407"/>
      <c r="D4024" s="238"/>
      <c r="E4024" s="238"/>
      <c r="F4024" s="245" t="s">
        <v>83</v>
      </c>
      <c r="G4024" s="246"/>
      <c r="H4024" s="82"/>
      <c r="I4024" s="82"/>
      <c r="J4024" s="82"/>
      <c r="K4024" s="82">
        <v>0.5</v>
      </c>
      <c r="L4024" s="82"/>
      <c r="M4024" s="82"/>
      <c r="N4024" s="82"/>
      <c r="O4024" s="82"/>
      <c r="P4024" s="82"/>
      <c r="Q4024" s="82"/>
      <c r="R4024" s="82"/>
      <c r="S4024" s="82"/>
      <c r="T4024" s="82"/>
      <c r="U4024" s="82"/>
      <c r="V4024" s="82"/>
      <c r="W4024" s="82"/>
      <c r="X4024" s="82"/>
      <c r="Y4024" s="82"/>
      <c r="Z4024" s="82"/>
      <c r="AA4024" s="82"/>
      <c r="AB4024" s="82"/>
      <c r="AC4024" s="35"/>
      <c r="AD4024" s="35"/>
      <c r="AE4024" s="35"/>
      <c r="AF4024" s="35"/>
      <c r="AG4024" s="35"/>
      <c r="AH4024" s="35"/>
      <c r="AI4024" s="35"/>
      <c r="AJ4024" s="35"/>
      <c r="AK4024" s="35"/>
      <c r="AL4024" s="35"/>
      <c r="AM4024" s="241"/>
      <c r="AN4024" s="241"/>
      <c r="AO4024" s="241"/>
      <c r="AP4024" s="241"/>
      <c r="AQ4024" s="241"/>
      <c r="AR4024" s="241"/>
      <c r="AS4024" s="241"/>
      <c r="AT4024" s="257"/>
      <c r="AU4024" s="257"/>
      <c r="AV4024" s="260"/>
      <c r="AW4024" s="260"/>
      <c r="AX4024" s="257"/>
      <c r="AY4024" s="257"/>
      <c r="AZ4024" s="257"/>
      <c r="BA4024" s="257"/>
      <c r="BB4024" s="257"/>
      <c r="BC4024" s="257"/>
      <c r="BD4024" s="257"/>
      <c r="BE4024" s="257"/>
      <c r="BF4024" s="257"/>
      <c r="BG4024" s="257"/>
      <c r="BH4024" s="257"/>
      <c r="BI4024" s="257"/>
      <c r="BJ4024" s="257"/>
      <c r="BK4024" s="257"/>
      <c r="BL4024" s="263"/>
      <c r="BM4024" s="263"/>
      <c r="BN4024" s="263"/>
      <c r="BO4024" s="263"/>
      <c r="BP4024" s="263"/>
      <c r="BQ4024" s="263"/>
      <c r="BR4024" s="271"/>
      <c r="BS4024" s="271"/>
      <c r="BT4024" s="271"/>
      <c r="BU4024" s="271"/>
      <c r="BV4024" s="271"/>
      <c r="BW4024" s="271"/>
      <c r="BX4024" s="257"/>
      <c r="BY4024" s="257"/>
      <c r="BZ4024" s="257"/>
      <c r="CA4024" s="268"/>
      <c r="CB4024" s="268"/>
      <c r="CC4024" s="275"/>
      <c r="CD4024" s="268"/>
      <c r="CE4024" s="268"/>
      <c r="CF4024" s="268"/>
      <c r="CG4024" s="268"/>
      <c r="CH4024" s="268"/>
      <c r="CI4024" s="268"/>
      <c r="CJ4024" s="268"/>
      <c r="CK4024" s="268"/>
      <c r="CL4024" s="265"/>
      <c r="CM4024" s="272"/>
      <c r="CN4024" s="264"/>
      <c r="CO4024" s="209"/>
      <c r="CP4024" s="226"/>
      <c r="CQ4024" s="226"/>
      <c r="CR4024" s="226"/>
      <c r="CS4024" s="210"/>
      <c r="CT4024" s="210"/>
      <c r="CU4024" s="210"/>
      <c r="CV4024" s="210"/>
      <c r="CW4024" s="210"/>
      <c r="CX4024" s="210"/>
      <c r="CY4024" s="210"/>
      <c r="CZ4024" s="210"/>
      <c r="DA4024" s="210"/>
      <c r="DB4024" s="120"/>
      <c r="DC4024" s="120"/>
      <c r="DD4024" s="120"/>
      <c r="DE4024" s="120"/>
      <c r="DF4024" s="120"/>
      <c r="DG4024" s="120"/>
      <c r="DH4024" s="120"/>
      <c r="DI4024" s="120"/>
      <c r="DJ4024" s="120"/>
      <c r="DK4024" s="120"/>
      <c r="DL4024" s="120"/>
      <c r="DM4024" s="120"/>
      <c r="DN4024" s="120"/>
    </row>
    <row r="4025" spans="1:118" ht="14.25" customHeight="1">
      <c r="A4025" s="227">
        <f t="shared" si="1241"/>
        <v>499</v>
      </c>
      <c r="B4025" s="405" t="s">
        <v>457</v>
      </c>
      <c r="C4025" s="405" t="s">
        <v>458</v>
      </c>
      <c r="D4025" s="236"/>
      <c r="E4025" s="236" t="s">
        <v>1328</v>
      </c>
      <c r="F4025" s="253" t="s">
        <v>80</v>
      </c>
      <c r="G4025" s="254"/>
      <c r="H4025" s="82" t="s">
        <v>69</v>
      </c>
      <c r="I4025" s="82"/>
      <c r="J4025" s="82" t="s">
        <v>61</v>
      </c>
      <c r="K4025" s="82" t="s">
        <v>61</v>
      </c>
      <c r="L4025" s="82" t="s">
        <v>61</v>
      </c>
      <c r="M4025" s="82" t="s">
        <v>61</v>
      </c>
      <c r="N4025" s="82" t="s">
        <v>61</v>
      </c>
      <c r="O4025" s="82" t="s">
        <v>973</v>
      </c>
      <c r="P4025" s="82" t="s">
        <v>61</v>
      </c>
      <c r="Q4025" s="82" t="s">
        <v>61</v>
      </c>
      <c r="R4025" s="82" t="s">
        <v>61</v>
      </c>
      <c r="S4025" s="82" t="s">
        <v>61</v>
      </c>
      <c r="T4025" s="82" t="s">
        <v>61</v>
      </c>
      <c r="U4025" s="82" t="s">
        <v>61</v>
      </c>
      <c r="V4025" s="82"/>
      <c r="W4025" s="82" t="s">
        <v>60</v>
      </c>
      <c r="X4025" s="82" t="s">
        <v>60</v>
      </c>
      <c r="Y4025" s="82" t="s">
        <v>60</v>
      </c>
      <c r="Z4025" s="82" t="s">
        <v>60</v>
      </c>
      <c r="AA4025" s="82" t="s">
        <v>60</v>
      </c>
      <c r="AB4025" s="82" t="s">
        <v>60</v>
      </c>
      <c r="AC4025" s="82"/>
      <c r="AD4025" s="82" t="s">
        <v>60</v>
      </c>
      <c r="AE4025" s="82" t="s">
        <v>60</v>
      </c>
      <c r="AF4025" s="82" t="s">
        <v>60</v>
      </c>
      <c r="AG4025" s="82" t="s">
        <v>60</v>
      </c>
      <c r="AH4025" s="82" t="s">
        <v>60</v>
      </c>
      <c r="AI4025" s="82" t="s">
        <v>1471</v>
      </c>
      <c r="AJ4025" s="82"/>
      <c r="AK4025" s="82" t="s">
        <v>61</v>
      </c>
      <c r="AL4025" s="82" t="s">
        <v>61</v>
      </c>
      <c r="AM4025" s="239">
        <f>COUNTIF(H4025:AL4025,"PH")+COUNTIF(H4025:AL4025,"PH/L")+COUNTIF(H4025:AL4025,"PM")</f>
        <v>0</v>
      </c>
      <c r="AN4025" s="239">
        <f>COUNTIF(H4025:AL4025,"PD")+COUNTIF(H4025:AL4025,"PDD")+COUNTIF(H4025:AL4025,"P/DS")/2+COUNTIF(H4025:AL4025,"PMD")</f>
        <v>0</v>
      </c>
      <c r="AO4025" s="239">
        <f>COUNTIF(H4025:AL4025,"PN")+COUNTIF(H4025:AL4025,"P/NS")/2+COUNTIF(H4025:AL4025,"PH")+COUNTIF(H4025:AL4025,"PH/F")/2+COUNTIF(H4025:AL4025,"PH/L")/2+COUNTIF(H4025:AL4025,"PM")</f>
        <v>0</v>
      </c>
      <c r="AP4025" s="239">
        <f>COUNTIF(H4025:AL4025,"BH")+COUNTIF(H4025:AL4025,"AL/BL")+COUNTIF(H4025:AL4025,"UL/BL")+COUNTIF(H4025:AL4025,"BM")</f>
        <v>0</v>
      </c>
      <c r="AQ4025" s="239">
        <f>COUNTIF(H4025:AL4025,"DS")+COUNTIF(H4025:AL4025,"AL/DS")/2+COUNTIF(H4025:AL4025,"UL/DS")/2+COUNTIF(H4025:AL4025,"CT")+COUNTIF(H4025:AL4025,"MD")</f>
        <v>11.5</v>
      </c>
      <c r="AR4025" s="239">
        <f>COUNTIF(H4025:AL4025,"NS")+COUNTIF(H4025:AL4025,"AL/NS")/2+COUNTIF(H4025:AL4025,"UL/NS")/2+COUNTIF(H4025:AL4025,"BH")+COUNTIF(H4025:AL4025,"AL/BF")/2+COUNTIF(H4025:AL4025,"AL/BL")/2+COUNTIF(H4025:AL4025,"UL/BL")/2+COUNTIF(H4025:AL4025,"UL/BF")/2+COUNTIF(H4025:AL4025,"BM")</f>
        <v>13</v>
      </c>
      <c r="AS4025" s="239">
        <f>COUNTIF(H4025:AL4025,"AL")+COUNTIF(H4025:AL4025,"AL/DS")/2+COUNTIF(H4025:AL4025,"AL/NS")/2+COUNTIF(H4025:AL4025,"NH")+COUNTIF(H4025:AL4025,"SL")+COUNTIF(H4025:AL4025,"NHD")+COUNTIF(H4025:AL4025,"B")+COUNTIF(H4025:AL4025,"HL")+COUNTIF(H4025:AL4025,"AL/BF")/2+COUNTIF(H4025:AL4025,"AL/BL")/2</f>
        <v>1</v>
      </c>
      <c r="AT4025" s="255">
        <f>COUNTIF(H4025:AL4025,"PD")+COUNTIF(H4025:AL4025,"PN")+COUNTIF(H4025:AL4025,"P/DS")/2+COUNTIF(H4025:AL4025,"P/NS")/2+COUNTIF(H4025:AL4025,"DS")+COUNTIF(H4025:AL4025,"NS")+COUNTIF(H4025:AL4025,"AL")+COUNTIF(H4025:AL4025,"AL/DS")+COUNTIF(H4025:AL4025,"AL/NS")+COUNTIF(H4025:AL4025,"NH")+COUNTIF(H4025:AL4025,"SL")+COUNTIF(H4025:AL4025,"UL/DS")/2+COUNTIF(H4025:AL4025,"UL/NS")/2+COUNTIF(H4025:AL4025,"CT")+COUNTIF(H4025:AL4025,"NHD")+COUNTIF(H4025:AL4025,"PDD")+COUNTIF(H4025:AL4025,"B")+COUNTIF(H4025:AL4025,"HL")+COUNTIF(H4025:AL4025,"PH")+COUNTIF(H4025:AL4025,"BH")+COUNTIF(H4025:AL4025,"AL/BF")+COUNTIF(H4025:AL4025,"AL/BL")+COUNTIF(H4025:AL4025,"UL/BF")/2+COUNTIF(H4025:AL4025,"UL/BL")/2+COUNTIF(H4025:AL4025,"PH/F")/2+COUNTIF(H4025:AL4025,"PH/L")/2+COUNTIF(H4025:AL4025,"MD")+COUNTIF(H4025:AL4025,"PMD")+COUNTIF(H4025:AL4025,"PM")+COUNTIF(H4025:AL4025,"BM")</f>
        <v>25.5</v>
      </c>
      <c r="AU4025" s="255">
        <f>COUNTIF(H4025:AL4025,"P/DS")/2+COUNTIF(H4025:AL4025,"P/NS")/2+COUNTIF(H4025:AL4025,"IL")+COUNTIF(H4025:AL4025,"NL")+COUNTIF(H4025:AL4025,"UL")+COUNTIF(H4025:AL4025,"UL/DS")/2+COUNTIF(H4025:AL4025,"UL/NS")/2+COUNTIF(H4025:AL4025,"KT")+COUNTIF(H4025:AL4025,"UL/BF")/2+COUNTIF(H4025:AL4025,"UL/BL")/2+COUNTIF(H4025:AL4025,"PH/F")/2+COUNTIF(H4025:AL4025,"PH/L")/2+COUNTIF(H4025:AL4025,"NB")</f>
        <v>0.5</v>
      </c>
      <c r="AV4025" s="258">
        <f>COUNTIF(H4025:AL4025,"PN")+COUNTIF(H4025:AL4025,"TVD")+COUNTIF(H4025:AL4025,"PH")+COUNTIF(H4025:AL4025,"PM")+COUNTIF(H4025:AL4025,"PDD")-COUNTIFS(H4025:AL4025,"PN",H4032:AL4032,"&gt;=3")-COUNTIFS(H4025:AL4025,"PM",H4032:AL4032,"&gt;=3")</f>
        <v>0</v>
      </c>
      <c r="AW4025" s="258">
        <f>COUNTIF(H4025:AL4025,"NS")+COUNTIF(H4025:AL4025,"D")+COUNTIF(H4025:AL4025,"BH")+COUNTIF(H4025:AL4025,"NHD")+COUNTIF(H4025:AL4025,"BM")-COUNTIFS(H4025:AL4025,"NS",H4032:AL4032,"&gt;=3")-COUNTIFS(H4025:AL4025,"BH",H4032:AL4032,"&gt;=3")-COUNTIFS(H4025:AL4025,"BM",H4032:AL4032,"&gt;=3")</f>
        <v>14</v>
      </c>
      <c r="AX4025" s="255">
        <f>COUNTIF(H4025:AL4025,"AL")+COUNTIF(H4025:AL4025,"AL/DS")/2+COUNTIF(H4025:AL4025,"AL/NS")/2+COUNTIF(H4025:AL4025,"AL/BF")+COUNTIF(H4025:AL4025,"AL/BL")/2</f>
        <v>0</v>
      </c>
      <c r="AY4025" s="255">
        <f>COUNTIF(H4025:AL4025,"SL")</f>
        <v>0</v>
      </c>
      <c r="AZ4025" s="255">
        <f>COUNTIF(H4025:AL4025,"NH")</f>
        <v>1</v>
      </c>
      <c r="BA4025" s="255">
        <f>COUNTIF(H4025:AL4025,"HL")</f>
        <v>0</v>
      </c>
      <c r="BB4025" s="255">
        <f>COUNTIF(G4025:AL4025,"P/DS")/2+COUNTIF(G4025:AL4025,"P/NS")/2+COUNTIF(G4025:AL4025,"UL")+COUNTIF(G4025:AL4025,"UL/DS")/2+COUNTIF(G4025:AL4025,"UL/NS")/2+COUNTIF(G4025:AL4025,"UL/BL")/2+COUNTIF(G4025:AL4025,"UL/BF")/2+COUNTIF(G4025:AL4025,"PH/F")/2+COUNTIF(G4025:AL4025,"PH/L")/2</f>
        <v>0.5</v>
      </c>
      <c r="BC4025" s="255">
        <f>COUNTIF(H4025:AL4025,"NB")</f>
        <v>0</v>
      </c>
      <c r="BD4025" s="255">
        <f>COUNTIF(H4025:AL4025,"NL")</f>
        <v>0</v>
      </c>
      <c r="BE4025" s="255">
        <f>COUNTIF(H4025:AL4025,"IL")</f>
        <v>0</v>
      </c>
      <c r="BF4025" s="255">
        <f>COUNTIF(H4025:AL4025,"KT")</f>
        <v>0</v>
      </c>
      <c r="BG4025" s="255">
        <f>COUNTIF(H4025:AL4025,"L70")</f>
        <v>0</v>
      </c>
      <c r="BH4025" s="255">
        <f>COUNTIF(H4025:AL4025,"MD")</f>
        <v>0</v>
      </c>
      <c r="BI4025" s="255">
        <f>COUNTIF(H4025:AL4025,"PMD")</f>
        <v>0</v>
      </c>
      <c r="BJ4025" s="255">
        <f>COUNTIF(H4025:AL4025,"PM")</f>
        <v>0</v>
      </c>
      <c r="BK4025" s="255">
        <f>COUNTIF(H4025:AL4025,"BM")</f>
        <v>0</v>
      </c>
      <c r="BL4025" s="261">
        <f>SUMIF(H4025:AL4025,"PD",H4026:AL4026)+SUMIF(H4025:AL4025,"PN",H4026:AL4026)+SUMIF(H4025:AL4025,"P/DS",H4026:AL4026)+SUMIF(H4025:AL4025,"PN/F",H4026:AL4026)+SUMIF(H4025:AL4025,"PN/L",H4026:AL4026)+SUMIF(H4025:AL4025,"TV",H4026:AL4026)+SUMIF(H4025:AL4025,"TVD",H4026:AL4026)+SUMIF(H4025:AL4025,"PDD",H4026:AL4026)</f>
        <v>0</v>
      </c>
      <c r="BM4025" s="261">
        <f>SUMIF(H4025:AL4025,"PD",H4027:AL4027)+SUMIF(H4025:AL4025,"PN",H4027:AL4027)+SUMIF(H4025:AL4025,"P/DS",H4027:AL4027)+SUMIF(H4025:AL4025,"PN/F",H4027:AL4027)+SUMIF(H4025:AL4025,"PN/L",H4027:AL4027)+SUMIF(H4025:AL4025,"TV",H4027:AL4027)+SUMIF(H4025:AL4025,"TVD",H4027:AL4027)+SUMIF(H4025:AL4025,"PDD",H4027:AL4027)+SUMIF(H4025:AL4025,"PMD",H4027:AL4027)</f>
        <v>0</v>
      </c>
      <c r="BN4025" s="261">
        <f>SUMIF(H4025:AL4025,"PD",H4028:AL4028)+SUMIF(H4025:AL4025,"PN",H4028:AL4028)+SUMIF(H4025:AL4025,"P/DS",H4028:AL4028)+SUMIF(H4025:AL4025,"PN/F",H4028:AL4028)+SUMIF(H4025:AL4025,"PN/L",H4028:AL4028)+SUMIF(H4025:AL4025,"TV",H4028:AL4028)+SUMIF(H4025:AL4025,"TVD",H4028:AL4028)</f>
        <v>0</v>
      </c>
      <c r="BO4025" s="261">
        <f>SUMIF(H4025:AL4025,"PD",H4029:AL4029)+SUMIF(H4025:AL4025,"PN",H4029:AL4029)+SUMIF(H4025:AL4025,"P/DS",H4029:AL4029)+SUMIF(H4025:AL4025,"PN/F",H4029:AL4029)+SUMIF(H4025:AL4025,"PN/L",H4029:AL4029)+SUMIF(H4025:AL4025,"TV",H4029:AL4029)+SUMIF(H4025:AL4025,"TVD",H4029:AL4029)</f>
        <v>0</v>
      </c>
      <c r="BP4025" s="261">
        <f>SUMIF(H4025:AL4025,"PD",H4030:AL4030)+SUMIF(H4025:AL4025,"PN",H4030:AL4030)+SUMIF(H4025:AL4025,"P/DS",H4030:AL4030)+SUMIF(H4025:AL4025,"PN/F",H4030:AL4030)+SUMIF(H4025:AL4025,"PN/L",H4030:AL4030)+SUMIF(H4025:AL4025,"TV",H4030:AL4030)+SUMIF(H4025:AL4025,"TVD",H4030:AL4030)+SUMIF(H4025:AL4025,"PDD",H4030:AL4030)+SUMIF(H4025:AL4025,"PH",H4030:AL4030)+SUMIF(H4025:AL4025,"PM",H4030:AL4030)</f>
        <v>0</v>
      </c>
      <c r="BQ4025" s="261">
        <f>SUMIF(H4025:AL4025,"PD",H4031:AL4031)+SUMIF(H4025:AL4025,"PN",H4031:AL4031)+SUMIF(H4025:AL4025,"P/DS",H4031:AL4031)+SUMIF(H4025:AL4025,"PN/F",H4031:AL4031)+SUMIF(H4025:AL4025,"PN/L",H4031:AL4031)+SUMIF(H4025:AL4025,"TV",H4031:AL4031)+SUMIF(H4025:AL4025,"TVD",H4031:AL4031)+SUMIF(H4025:AL4025,"PDD",H4031:AL4031)+SUMIF(H4025:AL4025,"PH",H4031:AL4031)+SUMIF(H4025:AL4025,"PM",H4031:AL4031)</f>
        <v>0</v>
      </c>
      <c r="BR4025" s="269">
        <f>SUM(H4026:AL4026)-BL4025</f>
        <v>23.5</v>
      </c>
      <c r="BS4025" s="269">
        <f>SUM(H4027:AL4027)-BM4025</f>
        <v>7.5</v>
      </c>
      <c r="BT4025" s="269">
        <f>SUM(H4028:AL4028)-BN4025</f>
        <v>0</v>
      </c>
      <c r="BU4025" s="269">
        <f>SUM(H4029:AL4029)-BO4025</f>
        <v>6</v>
      </c>
      <c r="BV4025" s="269">
        <f>SUM(H4030:AL4030)-BP4025</f>
        <v>0</v>
      </c>
      <c r="BW4025" s="269">
        <f>SUM(H4031:AL4031)-BQ4025</f>
        <v>0</v>
      </c>
      <c r="BX4025" s="255">
        <f>SUMIF(H4025:AL4025,"PD",H4032:AL4032)+SUMIF(H4025:AL4025,"PN",H4032:AL4032)+SUMIF(H4025:AL4025,"P/DS",H4032:AL4032)+SUMIF(H4025:AL4025,"PN/F",H4032:AL4032)+SUMIF(H4025:AL4025,"PN/L",H4032:AL4032)</f>
        <v>0</v>
      </c>
      <c r="BY4025" s="255">
        <f>SUM(H4032:AL4032)-BX4025</f>
        <v>0</v>
      </c>
      <c r="BZ4025" s="255">
        <f t="shared" ref="BZ4025" si="1244">+SUM(BL4025:BW4032)</f>
        <v>37</v>
      </c>
      <c r="CA4025" s="266">
        <f>(COUNTIFS(H4025:AL4025,"PD",H4026:AL4026,"&gt;=2"))*0.5-IF(CN4025="VP",COUNTIFS($H$16:$AL$16,"SAT",H4025:AL4025,"PD",H4026:AL4026,"&gt;=2"))*0.5</f>
        <v>0</v>
      </c>
      <c r="CB4025" s="266">
        <f>(COUNTIFS(H4025:AL4025,"PN",H4027:AL4027,"&gt;=0.5",H4026:AL4026,"&gt;=1.5"))*0.5+COUNTIFS(H4025:AL4025,"PDD",H4027:AL4027,"&gt;=0.5",H4026:AL4026,"&gt;=1.5")*0.5</f>
        <v>0</v>
      </c>
      <c r="CC4025" s="273">
        <f>(COUNTIFS(H4025:AL4025,"TV",H4027:AL4027,"&gt;=10"))*0.5+(COUNTIFS(H4025:AL4025,"PMD",H4027:AL4027,"&gt;=2"))*0.5</f>
        <v>0</v>
      </c>
      <c r="CD4025" s="266">
        <f>(COUNTIFS(H4025:AL4025,"TVD",H4029:AL4029,"&gt;=6.5",H4027:AL4027,"&gt;=3.5"))*0.5</f>
        <v>0</v>
      </c>
      <c r="CE4025" s="266">
        <f>(COUNTIFS(H4025:AL4025,"PD",H4030:AL4030,"&gt;=10"))*0.5</f>
        <v>0</v>
      </c>
      <c r="CF4025" s="266">
        <f>(COUNTIFS(H4025:AL4025,"PDD",H4030:AL4030,"&gt;=3.5",H4031:AL4031,"&gt;=6.5")+COUNTIFS(H4025:AL4025,"PH",H4031:AL4031,"&gt;=0.5",H4030:AL4030,"&gt;=1.5")+COUNTIFS(H4025:AL4025,"PM",H4031:AL4031,"&gt;=0.5",H4030:AL4030,"&gt;=1.5"))*0.5</f>
        <v>0</v>
      </c>
      <c r="CG4025" s="266">
        <f>(COUNTIFS(H4025:AL4025,"DS",H4026:AL4026,"&gt;=2")+COUNTIFS(H4025:AL4025,"AL/DS",H4026:AL4026,"&gt;=2"))*0.5-IF(CN4025="VP",COUNTIFS($H$16:$AL$16,"SAT",H4025:AL4025,"DS",H4026:AL4026,"&gt;=2"))*0.5</f>
        <v>0</v>
      </c>
      <c r="CH4025" s="266">
        <f>(COUNTIFS(H4025:AL4025,"NS",H4027:AL4027,"&gt;=0.5",H4026:AL4026,"&gt;=1.5")+COUNTIFS(H4025:AL4025,"AL/NS",H4027:AL4027,"&gt;=0.5",H4026:AL4026,"&gt;=1.5")+COUNTIFS(H4025:AL4025,"NHD",H4027:AL4027,"&gt;=4.5",H4030:AL4030,"&gt;=2",H4026:AL4026,"&gt;=1.5"))*0.5</f>
        <v>5.5</v>
      </c>
      <c r="CI4025" s="266">
        <f>(COUNTIF(H4027:AL4027,"&gt;=10")+COUNTIFS(H4025:AL4025,"MD",H4027:AL4027,"&gt;=2")-COUNTIFS(H4025:AL4025,"TV",H4027:AL4027,"&gt;=10"))*0.5</f>
        <v>0</v>
      </c>
      <c r="CJ4025" s="266">
        <f>(COUNTIFS(H4025:AL4025,"D",H4029:AL4029,"&gt;=6.5",H4027:AL4027,"&gt;=3.5"))*0.5</f>
        <v>0</v>
      </c>
      <c r="CK4025" s="266">
        <f>(COUNTIF(H4030:AL4030,"&gt;=10")-COUNTIFS(H4025:AL4025,"PD",H4030:AL4030,"&gt;=10"))*0.5</f>
        <v>0</v>
      </c>
      <c r="CL4025" s="265">
        <f>(COUNTIFS(H4025:AL4025,"NHD",H4030:AL4030,"&gt;=3.5",H4031:AL4031,"&gt;=6.5")+COUNTIFS(H4025:AL4025,"BH",H4030:AL4030,"&gt;=1.5",H4031:AL4031,"&gt;=0.5")+COUNTIFS(H4025:AL4025,"BM",H4030:AL4030,"&gt;=1.5",H4031:AL4031,"&gt;=0.5")+COUNTIFS(H4025:AL4025,"D",H4030:AL4030,"&gt;=1.5",H4031:AL4031,"&gt;=0.5"))*0.5</f>
        <v>0</v>
      </c>
      <c r="CM4025" s="272"/>
      <c r="CN4025" s="264" t="s">
        <v>723</v>
      </c>
      <c r="CO4025" s="125">
        <f t="shared" ref="CO4025" si="1245">+AM4025+AN4025+AO4025+AP4025+AQ4025+AR4025+AS4025+AU4025+BG4025</f>
        <v>26</v>
      </c>
      <c r="CP4025" s="225">
        <f>+SUM(I4026:I4031)-I4032</f>
        <v>0</v>
      </c>
      <c r="CQ4025" s="225">
        <f>+SUM(J4026:J4031)-J4032</f>
        <v>3.5</v>
      </c>
      <c r="CR4025" s="225">
        <f>+SUM(K4026:K4031)-K4032</f>
        <v>2.5</v>
      </c>
      <c r="CS4025" s="90"/>
      <c r="CT4025" s="90"/>
      <c r="CU4025" s="90"/>
      <c r="CV4025" s="90"/>
      <c r="CW4025" s="90"/>
      <c r="CX4025" s="90"/>
      <c r="CY4025" s="90"/>
      <c r="CZ4025" s="90"/>
      <c r="DA4025" s="90"/>
      <c r="DB4025" s="70"/>
      <c r="DC4025" s="70"/>
      <c r="DD4025" s="70"/>
      <c r="DE4025" s="70"/>
      <c r="DF4025" s="70"/>
      <c r="DG4025" s="70"/>
      <c r="DH4025" s="70"/>
      <c r="DI4025" s="70"/>
      <c r="DJ4025" s="70"/>
      <c r="DK4025" s="70"/>
      <c r="DL4025" s="70"/>
      <c r="DM4025" s="70"/>
      <c r="DN4025" s="70"/>
    </row>
    <row r="4026" spans="1:118" ht="15" customHeight="1">
      <c r="A4026" s="228"/>
      <c r="B4026" s="406"/>
      <c r="C4026" s="406"/>
      <c r="D4026" s="237"/>
      <c r="E4026" s="237"/>
      <c r="F4026" s="242" t="s">
        <v>82</v>
      </c>
      <c r="G4026" s="71">
        <v>1.5</v>
      </c>
      <c r="H4026" s="83"/>
      <c r="I4026" s="83"/>
      <c r="J4026" s="83">
        <v>3</v>
      </c>
      <c r="K4026" s="83">
        <v>2</v>
      </c>
      <c r="L4026" s="83">
        <v>2</v>
      </c>
      <c r="M4026" s="83">
        <v>2</v>
      </c>
      <c r="N4026" s="83">
        <v>2</v>
      </c>
      <c r="O4026" s="83"/>
      <c r="P4026" s="83">
        <v>2.5</v>
      </c>
      <c r="Q4026" s="83">
        <v>2</v>
      </c>
      <c r="R4026" s="83">
        <v>2</v>
      </c>
      <c r="S4026" s="83">
        <v>2</v>
      </c>
      <c r="T4026" s="83">
        <v>2</v>
      </c>
      <c r="U4026" s="83">
        <v>2</v>
      </c>
      <c r="V4026" s="83"/>
      <c r="W4026" s="83"/>
      <c r="X4026" s="83"/>
      <c r="Y4026" s="83"/>
      <c r="Z4026" s="83"/>
      <c r="AA4026" s="83"/>
      <c r="AB4026" s="83"/>
      <c r="AC4026" s="79"/>
      <c r="AD4026" s="79"/>
      <c r="AE4026" s="79"/>
      <c r="AF4026" s="79"/>
      <c r="AG4026" s="79"/>
      <c r="AH4026" s="79"/>
      <c r="AI4026" s="79"/>
      <c r="AJ4026" s="79"/>
      <c r="AK4026" s="79"/>
      <c r="AL4026" s="79"/>
      <c r="AM4026" s="240"/>
      <c r="AN4026" s="240"/>
      <c r="AO4026" s="240"/>
      <c r="AP4026" s="240"/>
      <c r="AQ4026" s="240"/>
      <c r="AR4026" s="240"/>
      <c r="AS4026" s="240"/>
      <c r="AT4026" s="256"/>
      <c r="AU4026" s="256"/>
      <c r="AV4026" s="259"/>
      <c r="AW4026" s="259"/>
      <c r="AX4026" s="256"/>
      <c r="AY4026" s="256"/>
      <c r="AZ4026" s="256"/>
      <c r="BA4026" s="256"/>
      <c r="BB4026" s="256"/>
      <c r="BC4026" s="256"/>
      <c r="BD4026" s="256"/>
      <c r="BE4026" s="256"/>
      <c r="BF4026" s="256"/>
      <c r="BG4026" s="256"/>
      <c r="BH4026" s="256"/>
      <c r="BI4026" s="256"/>
      <c r="BJ4026" s="256"/>
      <c r="BK4026" s="256"/>
      <c r="BL4026" s="262"/>
      <c r="BM4026" s="262"/>
      <c r="BN4026" s="262"/>
      <c r="BO4026" s="262"/>
      <c r="BP4026" s="262"/>
      <c r="BQ4026" s="262"/>
      <c r="BR4026" s="270"/>
      <c r="BS4026" s="270"/>
      <c r="BT4026" s="270"/>
      <c r="BU4026" s="270"/>
      <c r="BV4026" s="270"/>
      <c r="BW4026" s="270"/>
      <c r="BX4026" s="256"/>
      <c r="BY4026" s="256"/>
      <c r="BZ4026" s="256"/>
      <c r="CA4026" s="267"/>
      <c r="CB4026" s="267"/>
      <c r="CC4026" s="274"/>
      <c r="CD4026" s="267"/>
      <c r="CE4026" s="267"/>
      <c r="CF4026" s="267"/>
      <c r="CG4026" s="267"/>
      <c r="CH4026" s="267"/>
      <c r="CI4026" s="267"/>
      <c r="CJ4026" s="267"/>
      <c r="CK4026" s="267"/>
      <c r="CL4026" s="265"/>
      <c r="CM4026" s="272"/>
      <c r="CN4026" s="264"/>
      <c r="CO4026" s="125"/>
      <c r="CP4026" s="226"/>
      <c r="CQ4026" s="226"/>
      <c r="CR4026" s="226"/>
      <c r="CS4026" s="90"/>
      <c r="CT4026" s="90"/>
      <c r="CU4026" s="90"/>
      <c r="CV4026" s="90"/>
      <c r="CW4026" s="90"/>
      <c r="CX4026" s="90"/>
      <c r="CY4026" s="90"/>
      <c r="CZ4026" s="90"/>
      <c r="DA4026" s="90"/>
      <c r="DB4026" s="70"/>
      <c r="DC4026" s="70"/>
      <c r="DD4026" s="70"/>
      <c r="DE4026" s="70"/>
      <c r="DF4026" s="70"/>
      <c r="DG4026" s="70"/>
      <c r="DH4026" s="70"/>
      <c r="DI4026" s="70"/>
      <c r="DJ4026" s="70"/>
      <c r="DK4026" s="70"/>
      <c r="DL4026" s="70"/>
      <c r="DM4026" s="70"/>
      <c r="DN4026" s="70"/>
    </row>
    <row r="4027" spans="1:118">
      <c r="A4027" s="228"/>
      <c r="B4027" s="406"/>
      <c r="C4027" s="406"/>
      <c r="D4027" s="237"/>
      <c r="E4027" s="237"/>
      <c r="F4027" s="243"/>
      <c r="G4027" s="72">
        <v>2</v>
      </c>
      <c r="H4027" s="84"/>
      <c r="I4027" s="84"/>
      <c r="J4027" s="84">
        <v>0.5</v>
      </c>
      <c r="K4027" s="84">
        <v>0.5</v>
      </c>
      <c r="L4027" s="84">
        <v>0.5</v>
      </c>
      <c r="M4027" s="84">
        <v>0.5</v>
      </c>
      <c r="N4027" s="84">
        <v>0.5</v>
      </c>
      <c r="O4027" s="84">
        <v>2</v>
      </c>
      <c r="P4027" s="84">
        <v>0.5</v>
      </c>
      <c r="Q4027" s="84">
        <v>0.5</v>
      </c>
      <c r="R4027" s="84">
        <v>0.5</v>
      </c>
      <c r="S4027" s="84">
        <v>0.5</v>
      </c>
      <c r="T4027" s="84">
        <v>0.5</v>
      </c>
      <c r="U4027" s="84">
        <v>0.5</v>
      </c>
      <c r="V4027" s="84"/>
      <c r="W4027" s="84"/>
      <c r="X4027" s="84"/>
      <c r="Y4027" s="84"/>
      <c r="Z4027" s="84"/>
      <c r="AA4027" s="84"/>
      <c r="AB4027" s="84"/>
      <c r="AC4027" s="80"/>
      <c r="AD4027" s="80"/>
      <c r="AE4027" s="80"/>
      <c r="AF4027" s="80"/>
      <c r="AG4027" s="80"/>
      <c r="AH4027" s="80"/>
      <c r="AI4027" s="80"/>
      <c r="AJ4027" s="80"/>
      <c r="AK4027" s="80"/>
      <c r="AL4027" s="80"/>
      <c r="AM4027" s="240"/>
      <c r="AN4027" s="240"/>
      <c r="AO4027" s="240"/>
      <c r="AP4027" s="240"/>
      <c r="AQ4027" s="240"/>
      <c r="AR4027" s="240"/>
      <c r="AS4027" s="240"/>
      <c r="AT4027" s="256"/>
      <c r="AU4027" s="256"/>
      <c r="AV4027" s="259"/>
      <c r="AW4027" s="259"/>
      <c r="AX4027" s="256"/>
      <c r="AY4027" s="256"/>
      <c r="AZ4027" s="256"/>
      <c r="BA4027" s="256"/>
      <c r="BB4027" s="256"/>
      <c r="BC4027" s="256"/>
      <c r="BD4027" s="256"/>
      <c r="BE4027" s="256"/>
      <c r="BF4027" s="256"/>
      <c r="BG4027" s="256"/>
      <c r="BH4027" s="256"/>
      <c r="BI4027" s="256"/>
      <c r="BJ4027" s="256"/>
      <c r="BK4027" s="256"/>
      <c r="BL4027" s="262"/>
      <c r="BM4027" s="262"/>
      <c r="BN4027" s="262"/>
      <c r="BO4027" s="262"/>
      <c r="BP4027" s="262"/>
      <c r="BQ4027" s="262"/>
      <c r="BR4027" s="270"/>
      <c r="BS4027" s="270"/>
      <c r="BT4027" s="270"/>
      <c r="BU4027" s="270"/>
      <c r="BV4027" s="270"/>
      <c r="BW4027" s="270"/>
      <c r="BX4027" s="256"/>
      <c r="BY4027" s="256"/>
      <c r="BZ4027" s="256"/>
      <c r="CA4027" s="267"/>
      <c r="CB4027" s="267"/>
      <c r="CC4027" s="274"/>
      <c r="CD4027" s="267"/>
      <c r="CE4027" s="267"/>
      <c r="CF4027" s="267"/>
      <c r="CG4027" s="267"/>
      <c r="CH4027" s="267"/>
      <c r="CI4027" s="267"/>
      <c r="CJ4027" s="267"/>
      <c r="CK4027" s="267"/>
      <c r="CL4027" s="265"/>
      <c r="CM4027" s="272"/>
      <c r="CN4027" s="264"/>
      <c r="CO4027" s="125"/>
      <c r="CP4027" s="226"/>
      <c r="CQ4027" s="226"/>
      <c r="CR4027" s="226"/>
      <c r="CS4027" s="90"/>
      <c r="CT4027" s="90"/>
      <c r="CU4027" s="90"/>
      <c r="CV4027" s="90"/>
      <c r="CW4027" s="90"/>
      <c r="CX4027" s="90"/>
      <c r="CY4027" s="90"/>
      <c r="CZ4027" s="90"/>
      <c r="DA4027" s="90"/>
      <c r="DB4027" s="70"/>
      <c r="DC4027" s="70"/>
      <c r="DD4027" s="70"/>
      <c r="DE4027" s="70"/>
      <c r="DF4027" s="70"/>
      <c r="DG4027" s="70"/>
      <c r="DH4027" s="70"/>
      <c r="DI4027" s="70"/>
      <c r="DJ4027" s="70"/>
      <c r="DK4027" s="70"/>
      <c r="DL4027" s="70"/>
      <c r="DM4027" s="70"/>
      <c r="DN4027" s="70"/>
    </row>
    <row r="4028" spans="1:118">
      <c r="A4028" s="228"/>
      <c r="B4028" s="406"/>
      <c r="C4028" s="406"/>
      <c r="D4028" s="237"/>
      <c r="E4028" s="237"/>
      <c r="F4028" s="243"/>
      <c r="G4028" s="72">
        <v>2.1</v>
      </c>
      <c r="H4028" s="84"/>
      <c r="I4028" s="84"/>
      <c r="J4028" s="84"/>
      <c r="K4028" s="84"/>
      <c r="L4028" s="84"/>
      <c r="M4028" s="84"/>
      <c r="N4028" s="84"/>
      <c r="O4028" s="84"/>
      <c r="P4028" s="84"/>
      <c r="Q4028" s="84"/>
      <c r="R4028" s="84"/>
      <c r="S4028" s="84"/>
      <c r="T4028" s="84"/>
      <c r="U4028" s="84"/>
      <c r="V4028" s="84"/>
      <c r="W4028" s="84"/>
      <c r="X4028" s="84"/>
      <c r="Y4028" s="84"/>
      <c r="Z4028" s="84"/>
      <c r="AA4028" s="84"/>
      <c r="AB4028" s="84"/>
      <c r="AC4028" s="80"/>
      <c r="AD4028" s="80"/>
      <c r="AE4028" s="80"/>
      <c r="AF4028" s="80"/>
      <c r="AG4028" s="80"/>
      <c r="AH4028" s="80"/>
      <c r="AI4028" s="80"/>
      <c r="AJ4028" s="80"/>
      <c r="AK4028" s="80"/>
      <c r="AL4028" s="80"/>
      <c r="AM4028" s="240"/>
      <c r="AN4028" s="240"/>
      <c r="AO4028" s="240"/>
      <c r="AP4028" s="240"/>
      <c r="AQ4028" s="240"/>
      <c r="AR4028" s="240"/>
      <c r="AS4028" s="240"/>
      <c r="AT4028" s="256"/>
      <c r="AU4028" s="256"/>
      <c r="AV4028" s="259"/>
      <c r="AW4028" s="259"/>
      <c r="AX4028" s="256"/>
      <c r="AY4028" s="256"/>
      <c r="AZ4028" s="256"/>
      <c r="BA4028" s="256"/>
      <c r="BB4028" s="256"/>
      <c r="BC4028" s="256"/>
      <c r="BD4028" s="256"/>
      <c r="BE4028" s="256"/>
      <c r="BF4028" s="256"/>
      <c r="BG4028" s="256"/>
      <c r="BH4028" s="256"/>
      <c r="BI4028" s="256"/>
      <c r="BJ4028" s="256"/>
      <c r="BK4028" s="256"/>
      <c r="BL4028" s="262"/>
      <c r="BM4028" s="262"/>
      <c r="BN4028" s="262"/>
      <c r="BO4028" s="262"/>
      <c r="BP4028" s="262"/>
      <c r="BQ4028" s="262"/>
      <c r="BR4028" s="270"/>
      <c r="BS4028" s="270"/>
      <c r="BT4028" s="270"/>
      <c r="BU4028" s="270"/>
      <c r="BV4028" s="270"/>
      <c r="BW4028" s="270"/>
      <c r="BX4028" s="256"/>
      <c r="BY4028" s="256"/>
      <c r="BZ4028" s="256"/>
      <c r="CA4028" s="267"/>
      <c r="CB4028" s="267"/>
      <c r="CC4028" s="274"/>
      <c r="CD4028" s="267"/>
      <c r="CE4028" s="267"/>
      <c r="CF4028" s="267"/>
      <c r="CG4028" s="267"/>
      <c r="CH4028" s="267"/>
      <c r="CI4028" s="267"/>
      <c r="CJ4028" s="267"/>
      <c r="CK4028" s="267"/>
      <c r="CL4028" s="265"/>
      <c r="CM4028" s="272"/>
      <c r="CN4028" s="264"/>
      <c r="CO4028" s="125"/>
      <c r="CP4028" s="226"/>
      <c r="CQ4028" s="226"/>
      <c r="CR4028" s="226"/>
      <c r="CS4028" s="90"/>
      <c r="CT4028" s="90"/>
      <c r="CU4028" s="90"/>
      <c r="CV4028" s="90"/>
      <c r="CW4028" s="90"/>
      <c r="CX4028" s="90"/>
      <c r="CY4028" s="90"/>
      <c r="CZ4028" s="90"/>
      <c r="DA4028" s="90"/>
      <c r="DB4028" s="70"/>
      <c r="DC4028" s="70"/>
      <c r="DD4028" s="70"/>
      <c r="DE4028" s="70"/>
      <c r="DF4028" s="70"/>
      <c r="DG4028" s="70"/>
      <c r="DH4028" s="70"/>
      <c r="DI4028" s="70"/>
      <c r="DJ4028" s="70"/>
      <c r="DK4028" s="70"/>
      <c r="DL4028" s="70"/>
      <c r="DM4028" s="70"/>
      <c r="DN4028" s="70"/>
    </row>
    <row r="4029" spans="1:118">
      <c r="A4029" s="228"/>
      <c r="B4029" s="406"/>
      <c r="C4029" s="406"/>
      <c r="D4029" s="237"/>
      <c r="E4029" s="237"/>
      <c r="F4029" s="243"/>
      <c r="G4029" s="72">
        <v>2.7</v>
      </c>
      <c r="H4029" s="84"/>
      <c r="I4029" s="84"/>
      <c r="J4029" s="84"/>
      <c r="K4029" s="84"/>
      <c r="L4029" s="84"/>
      <c r="M4029" s="84"/>
      <c r="N4029" s="84"/>
      <c r="O4029" s="84">
        <v>6</v>
      </c>
      <c r="P4029" s="84"/>
      <c r="Q4029" s="84"/>
      <c r="R4029" s="84"/>
      <c r="S4029" s="84"/>
      <c r="T4029" s="84"/>
      <c r="U4029" s="84"/>
      <c r="V4029" s="84"/>
      <c r="W4029" s="84"/>
      <c r="X4029" s="84"/>
      <c r="Y4029" s="84"/>
      <c r="Z4029" s="84"/>
      <c r="AA4029" s="84"/>
      <c r="AB4029" s="84"/>
      <c r="AC4029" s="80"/>
      <c r="AD4029" s="80"/>
      <c r="AE4029" s="80"/>
      <c r="AF4029" s="80"/>
      <c r="AG4029" s="80"/>
      <c r="AH4029" s="80"/>
      <c r="AI4029" s="80"/>
      <c r="AJ4029" s="80"/>
      <c r="AK4029" s="80"/>
      <c r="AL4029" s="80"/>
      <c r="AM4029" s="240"/>
      <c r="AN4029" s="240"/>
      <c r="AO4029" s="240"/>
      <c r="AP4029" s="240"/>
      <c r="AQ4029" s="240"/>
      <c r="AR4029" s="240"/>
      <c r="AS4029" s="240"/>
      <c r="AT4029" s="256"/>
      <c r="AU4029" s="256"/>
      <c r="AV4029" s="259"/>
      <c r="AW4029" s="259"/>
      <c r="AX4029" s="256"/>
      <c r="AY4029" s="256"/>
      <c r="AZ4029" s="256"/>
      <c r="BA4029" s="256"/>
      <c r="BB4029" s="256"/>
      <c r="BC4029" s="256"/>
      <c r="BD4029" s="256"/>
      <c r="BE4029" s="256"/>
      <c r="BF4029" s="256"/>
      <c r="BG4029" s="256"/>
      <c r="BH4029" s="256"/>
      <c r="BI4029" s="256"/>
      <c r="BJ4029" s="256"/>
      <c r="BK4029" s="256"/>
      <c r="BL4029" s="262"/>
      <c r="BM4029" s="262"/>
      <c r="BN4029" s="262"/>
      <c r="BO4029" s="262"/>
      <c r="BP4029" s="262"/>
      <c r="BQ4029" s="262"/>
      <c r="BR4029" s="270"/>
      <c r="BS4029" s="270"/>
      <c r="BT4029" s="270"/>
      <c r="BU4029" s="270"/>
      <c r="BV4029" s="270"/>
      <c r="BW4029" s="270"/>
      <c r="BX4029" s="256"/>
      <c r="BY4029" s="256"/>
      <c r="BZ4029" s="256"/>
      <c r="CA4029" s="267"/>
      <c r="CB4029" s="267"/>
      <c r="CC4029" s="274"/>
      <c r="CD4029" s="267"/>
      <c r="CE4029" s="267"/>
      <c r="CF4029" s="267"/>
      <c r="CG4029" s="267"/>
      <c r="CH4029" s="267"/>
      <c r="CI4029" s="267"/>
      <c r="CJ4029" s="267"/>
      <c r="CK4029" s="267"/>
      <c r="CL4029" s="265"/>
      <c r="CM4029" s="272"/>
      <c r="CN4029" s="264"/>
      <c r="CO4029" s="125"/>
      <c r="CP4029" s="226"/>
      <c r="CQ4029" s="226"/>
      <c r="CR4029" s="226"/>
      <c r="CS4029" s="90"/>
      <c r="CT4029" s="90"/>
      <c r="CU4029" s="90"/>
      <c r="CV4029" s="90"/>
      <c r="CW4029" s="90"/>
      <c r="CX4029" s="90"/>
      <c r="CY4029" s="90"/>
      <c r="CZ4029" s="90"/>
      <c r="DA4029" s="90"/>
      <c r="DB4029" s="70"/>
      <c r="DC4029" s="70"/>
      <c r="DD4029" s="70"/>
      <c r="DE4029" s="70"/>
      <c r="DF4029" s="70"/>
      <c r="DG4029" s="70"/>
      <c r="DH4029" s="70"/>
      <c r="DI4029" s="70"/>
      <c r="DJ4029" s="70"/>
      <c r="DK4029" s="70"/>
      <c r="DL4029" s="70"/>
      <c r="DM4029" s="70"/>
      <c r="DN4029" s="70"/>
    </row>
    <row r="4030" spans="1:118">
      <c r="A4030" s="228"/>
      <c r="B4030" s="406"/>
      <c r="C4030" s="406"/>
      <c r="D4030" s="237"/>
      <c r="E4030" s="237"/>
      <c r="F4030" s="243"/>
      <c r="G4030" s="72">
        <v>3</v>
      </c>
      <c r="H4030" s="84"/>
      <c r="I4030" s="84"/>
      <c r="J4030" s="84"/>
      <c r="K4030" s="84"/>
      <c r="L4030" s="84"/>
      <c r="M4030" s="84"/>
      <c r="N4030" s="84"/>
      <c r="O4030" s="84"/>
      <c r="P4030" s="84"/>
      <c r="Q4030" s="84"/>
      <c r="R4030" s="84"/>
      <c r="S4030" s="84"/>
      <c r="T4030" s="84"/>
      <c r="U4030" s="84"/>
      <c r="V4030" s="84"/>
      <c r="W4030" s="84"/>
      <c r="X4030" s="84"/>
      <c r="Y4030" s="84"/>
      <c r="Z4030" s="84"/>
      <c r="AA4030" s="84"/>
      <c r="AB4030" s="84"/>
      <c r="AC4030" s="80"/>
      <c r="AD4030" s="80"/>
      <c r="AE4030" s="80"/>
      <c r="AF4030" s="80"/>
      <c r="AG4030" s="80"/>
      <c r="AH4030" s="80"/>
      <c r="AI4030" s="80"/>
      <c r="AJ4030" s="80"/>
      <c r="AK4030" s="80"/>
      <c r="AL4030" s="80"/>
      <c r="AM4030" s="240"/>
      <c r="AN4030" s="240"/>
      <c r="AO4030" s="240"/>
      <c r="AP4030" s="240"/>
      <c r="AQ4030" s="240"/>
      <c r="AR4030" s="240"/>
      <c r="AS4030" s="240"/>
      <c r="AT4030" s="256"/>
      <c r="AU4030" s="256"/>
      <c r="AV4030" s="259"/>
      <c r="AW4030" s="259"/>
      <c r="AX4030" s="256"/>
      <c r="AY4030" s="256"/>
      <c r="AZ4030" s="256"/>
      <c r="BA4030" s="256"/>
      <c r="BB4030" s="256"/>
      <c r="BC4030" s="256"/>
      <c r="BD4030" s="256"/>
      <c r="BE4030" s="256"/>
      <c r="BF4030" s="256"/>
      <c r="BG4030" s="256"/>
      <c r="BH4030" s="256"/>
      <c r="BI4030" s="256"/>
      <c r="BJ4030" s="256"/>
      <c r="BK4030" s="256"/>
      <c r="BL4030" s="262"/>
      <c r="BM4030" s="262"/>
      <c r="BN4030" s="262"/>
      <c r="BO4030" s="262"/>
      <c r="BP4030" s="262"/>
      <c r="BQ4030" s="262"/>
      <c r="BR4030" s="270"/>
      <c r="BS4030" s="270"/>
      <c r="BT4030" s="270"/>
      <c r="BU4030" s="270"/>
      <c r="BV4030" s="270"/>
      <c r="BW4030" s="270"/>
      <c r="BX4030" s="256"/>
      <c r="BY4030" s="256"/>
      <c r="BZ4030" s="256"/>
      <c r="CA4030" s="267"/>
      <c r="CB4030" s="267"/>
      <c r="CC4030" s="274"/>
      <c r="CD4030" s="267"/>
      <c r="CE4030" s="267"/>
      <c r="CF4030" s="267"/>
      <c r="CG4030" s="267"/>
      <c r="CH4030" s="267"/>
      <c r="CI4030" s="267"/>
      <c r="CJ4030" s="267"/>
      <c r="CK4030" s="267"/>
      <c r="CL4030" s="265"/>
      <c r="CM4030" s="272"/>
      <c r="CN4030" s="264"/>
      <c r="CO4030" s="125"/>
      <c r="CP4030" s="226"/>
      <c r="CQ4030" s="226"/>
      <c r="CR4030" s="226"/>
      <c r="CS4030" s="90"/>
      <c r="CT4030" s="90"/>
      <c r="CU4030" s="90"/>
      <c r="CV4030" s="90"/>
      <c r="CW4030" s="90"/>
      <c r="CX4030" s="90"/>
      <c r="CY4030" s="90"/>
      <c r="CZ4030" s="90"/>
      <c r="DA4030" s="90"/>
      <c r="DB4030" s="70"/>
      <c r="DC4030" s="70"/>
      <c r="DD4030" s="70"/>
      <c r="DE4030" s="70"/>
      <c r="DF4030" s="70"/>
      <c r="DG4030" s="70"/>
      <c r="DH4030" s="70"/>
      <c r="DI4030" s="70"/>
      <c r="DJ4030" s="70"/>
      <c r="DK4030" s="70"/>
      <c r="DL4030" s="70"/>
      <c r="DM4030" s="70"/>
      <c r="DN4030" s="70"/>
    </row>
    <row r="4031" spans="1:118">
      <c r="A4031" s="228"/>
      <c r="B4031" s="406"/>
      <c r="C4031" s="406"/>
      <c r="D4031" s="237"/>
      <c r="E4031" s="237"/>
      <c r="F4031" s="244"/>
      <c r="G4031" s="73">
        <v>3.9</v>
      </c>
      <c r="H4031" s="85"/>
      <c r="I4031" s="85"/>
      <c r="J4031" s="85"/>
      <c r="K4031" s="85"/>
      <c r="L4031" s="85"/>
      <c r="M4031" s="85"/>
      <c r="N4031" s="85"/>
      <c r="O4031" s="85"/>
      <c r="P4031" s="85"/>
      <c r="Q4031" s="85"/>
      <c r="R4031" s="85"/>
      <c r="S4031" s="85"/>
      <c r="T4031" s="85"/>
      <c r="U4031" s="85"/>
      <c r="V4031" s="85"/>
      <c r="W4031" s="85"/>
      <c r="X4031" s="85"/>
      <c r="Y4031" s="85"/>
      <c r="Z4031" s="85"/>
      <c r="AA4031" s="85"/>
      <c r="AB4031" s="85"/>
      <c r="AC4031" s="81"/>
      <c r="AD4031" s="81"/>
      <c r="AE4031" s="81"/>
      <c r="AF4031" s="81"/>
      <c r="AG4031" s="81"/>
      <c r="AH4031" s="81"/>
      <c r="AI4031" s="81"/>
      <c r="AJ4031" s="81"/>
      <c r="AK4031" s="81"/>
      <c r="AL4031" s="81"/>
      <c r="AM4031" s="240"/>
      <c r="AN4031" s="240"/>
      <c r="AO4031" s="240"/>
      <c r="AP4031" s="240"/>
      <c r="AQ4031" s="240"/>
      <c r="AR4031" s="240"/>
      <c r="AS4031" s="240"/>
      <c r="AT4031" s="256"/>
      <c r="AU4031" s="256"/>
      <c r="AV4031" s="259"/>
      <c r="AW4031" s="259"/>
      <c r="AX4031" s="256"/>
      <c r="AY4031" s="256"/>
      <c r="AZ4031" s="256"/>
      <c r="BA4031" s="256"/>
      <c r="BB4031" s="256"/>
      <c r="BC4031" s="256"/>
      <c r="BD4031" s="256"/>
      <c r="BE4031" s="256"/>
      <c r="BF4031" s="256"/>
      <c r="BG4031" s="256"/>
      <c r="BH4031" s="256"/>
      <c r="BI4031" s="256"/>
      <c r="BJ4031" s="256"/>
      <c r="BK4031" s="256"/>
      <c r="BL4031" s="262"/>
      <c r="BM4031" s="262"/>
      <c r="BN4031" s="262"/>
      <c r="BO4031" s="262"/>
      <c r="BP4031" s="262"/>
      <c r="BQ4031" s="262"/>
      <c r="BR4031" s="270"/>
      <c r="BS4031" s="270"/>
      <c r="BT4031" s="270"/>
      <c r="BU4031" s="270"/>
      <c r="BV4031" s="270"/>
      <c r="BW4031" s="270"/>
      <c r="BX4031" s="256"/>
      <c r="BY4031" s="256"/>
      <c r="BZ4031" s="256"/>
      <c r="CA4031" s="267"/>
      <c r="CB4031" s="267"/>
      <c r="CC4031" s="274"/>
      <c r="CD4031" s="267"/>
      <c r="CE4031" s="267"/>
      <c r="CF4031" s="267"/>
      <c r="CG4031" s="267"/>
      <c r="CH4031" s="267"/>
      <c r="CI4031" s="267"/>
      <c r="CJ4031" s="267"/>
      <c r="CK4031" s="267"/>
      <c r="CL4031" s="265"/>
      <c r="CM4031" s="272"/>
      <c r="CN4031" s="264"/>
      <c r="CO4031" s="125"/>
      <c r="CP4031" s="226"/>
      <c r="CQ4031" s="226"/>
      <c r="CR4031" s="226"/>
      <c r="CS4031" s="90"/>
      <c r="CT4031" s="90"/>
      <c r="CU4031" s="90"/>
      <c r="CV4031" s="90"/>
      <c r="CW4031" s="90"/>
      <c r="CX4031" s="90"/>
      <c r="CY4031" s="90"/>
      <c r="CZ4031" s="90"/>
      <c r="DA4031" s="90"/>
      <c r="DB4031" s="70"/>
      <c r="DC4031" s="70"/>
      <c r="DD4031" s="70"/>
      <c r="DE4031" s="70"/>
      <c r="DF4031" s="70"/>
      <c r="DG4031" s="70"/>
      <c r="DH4031" s="70"/>
      <c r="DI4031" s="70"/>
      <c r="DJ4031" s="70"/>
      <c r="DK4031" s="70"/>
      <c r="DL4031" s="70"/>
      <c r="DM4031" s="70"/>
      <c r="DN4031" s="70"/>
    </row>
    <row r="4032" spans="1:118">
      <c r="A4032" s="229"/>
      <c r="B4032" s="407"/>
      <c r="C4032" s="407"/>
      <c r="D4032" s="238"/>
      <c r="E4032" s="238"/>
      <c r="F4032" s="245" t="s">
        <v>83</v>
      </c>
      <c r="G4032" s="246"/>
      <c r="H4032" s="82"/>
      <c r="I4032" s="82"/>
      <c r="J4032" s="82"/>
      <c r="K4032" s="82"/>
      <c r="L4032" s="82"/>
      <c r="M4032" s="82"/>
      <c r="N4032" s="82"/>
      <c r="O4032" s="82"/>
      <c r="P4032" s="82"/>
      <c r="Q4032" s="82"/>
      <c r="R4032" s="82"/>
      <c r="S4032" s="82"/>
      <c r="T4032" s="82"/>
      <c r="U4032" s="82"/>
      <c r="V4032" s="82"/>
      <c r="W4032" s="82"/>
      <c r="X4032" s="82"/>
      <c r="Y4032" s="82"/>
      <c r="Z4032" s="82"/>
      <c r="AA4032" s="82"/>
      <c r="AB4032" s="82"/>
      <c r="AC4032" s="35"/>
      <c r="AD4032" s="35"/>
      <c r="AE4032" s="35"/>
      <c r="AF4032" s="35"/>
      <c r="AG4032" s="35"/>
      <c r="AH4032" s="35"/>
      <c r="AI4032" s="35"/>
      <c r="AJ4032" s="35"/>
      <c r="AK4032" s="35"/>
      <c r="AL4032" s="35"/>
      <c r="AM4032" s="241"/>
      <c r="AN4032" s="241"/>
      <c r="AO4032" s="241"/>
      <c r="AP4032" s="241"/>
      <c r="AQ4032" s="241"/>
      <c r="AR4032" s="241"/>
      <c r="AS4032" s="241"/>
      <c r="AT4032" s="257"/>
      <c r="AU4032" s="257"/>
      <c r="AV4032" s="260"/>
      <c r="AW4032" s="260"/>
      <c r="AX4032" s="257"/>
      <c r="AY4032" s="257"/>
      <c r="AZ4032" s="257"/>
      <c r="BA4032" s="257"/>
      <c r="BB4032" s="257"/>
      <c r="BC4032" s="257"/>
      <c r="BD4032" s="257"/>
      <c r="BE4032" s="257"/>
      <c r="BF4032" s="257"/>
      <c r="BG4032" s="257"/>
      <c r="BH4032" s="257"/>
      <c r="BI4032" s="257"/>
      <c r="BJ4032" s="257"/>
      <c r="BK4032" s="257"/>
      <c r="BL4032" s="263"/>
      <c r="BM4032" s="263"/>
      <c r="BN4032" s="263"/>
      <c r="BO4032" s="263"/>
      <c r="BP4032" s="263"/>
      <c r="BQ4032" s="263"/>
      <c r="BR4032" s="271"/>
      <c r="BS4032" s="271"/>
      <c r="BT4032" s="271"/>
      <c r="BU4032" s="271"/>
      <c r="BV4032" s="271"/>
      <c r="BW4032" s="271"/>
      <c r="BX4032" s="257"/>
      <c r="BY4032" s="257"/>
      <c r="BZ4032" s="257"/>
      <c r="CA4032" s="268"/>
      <c r="CB4032" s="268"/>
      <c r="CC4032" s="275"/>
      <c r="CD4032" s="268"/>
      <c r="CE4032" s="268"/>
      <c r="CF4032" s="268"/>
      <c r="CG4032" s="268"/>
      <c r="CH4032" s="268"/>
      <c r="CI4032" s="268"/>
      <c r="CJ4032" s="268"/>
      <c r="CK4032" s="268"/>
      <c r="CL4032" s="265"/>
      <c r="CM4032" s="272"/>
      <c r="CN4032" s="264"/>
      <c r="CO4032" s="125"/>
      <c r="CP4032" s="226"/>
      <c r="CQ4032" s="226"/>
      <c r="CR4032" s="226"/>
      <c r="CS4032" s="90"/>
      <c r="CT4032" s="90"/>
      <c r="CU4032" s="90"/>
      <c r="CV4032" s="90"/>
      <c r="CW4032" s="90"/>
      <c r="CX4032" s="90"/>
      <c r="CY4032" s="90"/>
      <c r="CZ4032" s="90"/>
      <c r="DA4032" s="90"/>
      <c r="DB4032" s="70"/>
      <c r="DC4032" s="70"/>
      <c r="DD4032" s="70"/>
      <c r="DE4032" s="70"/>
      <c r="DF4032" s="70"/>
      <c r="DG4032" s="70"/>
      <c r="DH4032" s="70"/>
      <c r="DI4032" s="70"/>
      <c r="DJ4032" s="70"/>
      <c r="DK4032" s="70"/>
      <c r="DL4032" s="70"/>
      <c r="DM4032" s="70"/>
      <c r="DN4032" s="70"/>
    </row>
    <row r="4033" spans="1:118" ht="14.25" customHeight="1">
      <c r="A4033" s="227">
        <f t="shared" si="1241"/>
        <v>500</v>
      </c>
      <c r="B4033" s="547" t="s">
        <v>468</v>
      </c>
      <c r="C4033" s="550" t="s">
        <v>469</v>
      </c>
      <c r="D4033" s="236">
        <v>43717</v>
      </c>
      <c r="E4033" s="236" t="s">
        <v>1196</v>
      </c>
      <c r="F4033" s="253" t="s">
        <v>80</v>
      </c>
      <c r="G4033" s="254"/>
      <c r="H4033" s="82" t="s">
        <v>69</v>
      </c>
      <c r="I4033" s="82" t="s">
        <v>973</v>
      </c>
      <c r="J4033" s="82" t="s">
        <v>61</v>
      </c>
      <c r="K4033" s="82" t="s">
        <v>61</v>
      </c>
      <c r="L4033" s="82" t="s">
        <v>61</v>
      </c>
      <c r="M4033" s="82" t="s">
        <v>61</v>
      </c>
      <c r="N4033" s="82" t="s">
        <v>61</v>
      </c>
      <c r="O4033" s="82"/>
      <c r="P4033" s="82" t="s">
        <v>61</v>
      </c>
      <c r="Q4033" s="82" t="s">
        <v>61</v>
      </c>
      <c r="R4033" s="82" t="s">
        <v>61</v>
      </c>
      <c r="S4033" s="82" t="s">
        <v>61</v>
      </c>
      <c r="T4033" s="82" t="s">
        <v>61</v>
      </c>
      <c r="U4033" s="82" t="s">
        <v>61</v>
      </c>
      <c r="V4033" s="82"/>
      <c r="W4033" s="82" t="s">
        <v>60</v>
      </c>
      <c r="X4033" s="82" t="s">
        <v>60</v>
      </c>
      <c r="Y4033" s="82" t="s">
        <v>60</v>
      </c>
      <c r="Z4033" s="82" t="s">
        <v>60</v>
      </c>
      <c r="AA4033" s="82" t="s">
        <v>60</v>
      </c>
      <c r="AB4033" s="82" t="s">
        <v>67</v>
      </c>
      <c r="AC4033" s="82"/>
      <c r="AD4033" s="82" t="s">
        <v>60</v>
      </c>
      <c r="AE4033" s="82" t="s">
        <v>60</v>
      </c>
      <c r="AF4033" s="82" t="s">
        <v>60</v>
      </c>
      <c r="AG4033" s="82" t="s">
        <v>60</v>
      </c>
      <c r="AH4033" s="82" t="s">
        <v>60</v>
      </c>
      <c r="AI4033" s="82" t="s">
        <v>1471</v>
      </c>
      <c r="AJ4033" s="82"/>
      <c r="AK4033" s="82" t="s">
        <v>61</v>
      </c>
      <c r="AL4033" s="82" t="s">
        <v>61</v>
      </c>
      <c r="AM4033" s="239">
        <f>COUNTIF(H4033:AL4033,"PH")+COUNTIF(H4033:AL4033,"PH/L")+COUNTIF(H4033:AL4033,"PM")</f>
        <v>0</v>
      </c>
      <c r="AN4033" s="239">
        <f>COUNTIF(H4033:AL4033,"PD")+COUNTIF(H4033:AL4033,"PDD")+COUNTIF(H4033:AL4033,"P/DS")/2+COUNTIF(H4033:AL4033,"PMD")</f>
        <v>0</v>
      </c>
      <c r="AO4033" s="239">
        <f>COUNTIF(H4033:AL4033,"PN")+COUNTIF(H4033:AL4033,"P/NS")/2+COUNTIF(H4033:AL4033,"PH")+COUNTIF(H4033:AL4033,"PH/F")/2+COUNTIF(H4033:AL4033,"PH/L")/2+COUNTIF(H4033:AL4033,"PM")</f>
        <v>0</v>
      </c>
      <c r="AP4033" s="239">
        <f>COUNTIF(H4033:AL4033,"BH")+COUNTIF(H4033:AL4033,"AL/BL")+COUNTIF(H4033:AL4033,"UL/BL")+COUNTIF(H4033:AL4033,"BM")</f>
        <v>0</v>
      </c>
      <c r="AQ4033" s="239">
        <f>COUNTIF(H4033:AL4033,"DS")+COUNTIF(H4033:AL4033,"AL/DS")/2+COUNTIF(H4033:AL4033,"UL/DS")/2+COUNTIF(H4033:AL4033,"CT")+COUNTIF(H4033:AL4033,"MD")</f>
        <v>10.5</v>
      </c>
      <c r="AR4033" s="239">
        <f>COUNTIF(H4033:AL4033,"NS")+COUNTIF(H4033:AL4033,"AL/NS")/2+COUNTIF(H4033:AL4033,"UL/NS")/2+COUNTIF(H4033:AL4033,"BH")+COUNTIF(H4033:AL4033,"AL/BF")/2+COUNTIF(H4033:AL4033,"AL/BL")/2+COUNTIF(H4033:AL4033,"UL/BL")/2+COUNTIF(H4033:AL4033,"UL/BF")/2+COUNTIF(H4033:AL4033,"BM")</f>
        <v>13</v>
      </c>
      <c r="AS4033" s="239">
        <f>COUNTIF(H4033:AL4033,"AL")+COUNTIF(H4033:AL4033,"AL/DS")/2+COUNTIF(H4033:AL4033,"AL/NS")/2+COUNTIF(H4033:AL4033,"NH")+COUNTIF(H4033:AL4033,"SL")+COUNTIF(H4033:AL4033,"NHD")+COUNTIF(H4033:AL4033,"B")+COUNTIF(H4033:AL4033,"HL")+COUNTIF(H4033:AL4033,"AL/BF")/2+COUNTIF(H4033:AL4033,"AL/BL")/2</f>
        <v>2</v>
      </c>
      <c r="AT4033" s="255">
        <f>COUNTIF(H4033:AL4033,"PD")+COUNTIF(H4033:AL4033,"PN")+COUNTIF(H4033:AL4033,"P/DS")/2+COUNTIF(H4033:AL4033,"P/NS")/2+COUNTIF(H4033:AL4033,"DS")+COUNTIF(H4033:AL4033,"NS")+COUNTIF(H4033:AL4033,"AL")+COUNTIF(H4033:AL4033,"AL/DS")+COUNTIF(H4033:AL4033,"AL/NS")+COUNTIF(H4033:AL4033,"NH")+COUNTIF(H4033:AL4033,"SL")+COUNTIF(H4033:AL4033,"UL/DS")/2+COUNTIF(H4033:AL4033,"UL/NS")/2+COUNTIF(H4033:AL4033,"CT")+COUNTIF(H4033:AL4033,"NHD")+COUNTIF(H4033:AL4033,"PDD")+COUNTIF(H4033:AL4033,"B")+COUNTIF(H4033:AL4033,"HL")+COUNTIF(H4033:AL4033,"PH")+COUNTIF(H4033:AL4033,"BH")+COUNTIF(H4033:AL4033,"AL/BF")+COUNTIF(H4033:AL4033,"AL/BL")+COUNTIF(H4033:AL4033,"UL/BF")/2+COUNTIF(H4033:AL4033,"UL/BL")/2+COUNTIF(H4033:AL4033,"PH/F")/2+COUNTIF(H4033:AL4033,"PH/L")/2+COUNTIF(H4033:AL4033,"MD")+COUNTIF(H4033:AL4033,"PMD")+COUNTIF(H4033:AL4033,"PM")+COUNTIF(H4033:AL4033,"BM")</f>
        <v>25.5</v>
      </c>
      <c r="AU4033" s="255">
        <f>COUNTIF(H4033:AL4033,"P/DS")/2+COUNTIF(H4033:AL4033,"P/NS")/2+COUNTIF(H4033:AL4033,"IL")+COUNTIF(H4033:AL4033,"NL")+COUNTIF(H4033:AL4033,"UL")+COUNTIF(H4033:AL4033,"UL/DS")/2+COUNTIF(H4033:AL4033,"UL/NS")/2+COUNTIF(H4033:AL4033,"KT")+COUNTIF(H4033:AL4033,"UL/BF")/2+COUNTIF(H4033:AL4033,"UL/BL")/2+COUNTIF(H4033:AL4033,"PH/F")/2+COUNTIF(H4033:AL4033,"PH/L")/2+COUNTIF(H4033:AL4033,"NB")</f>
        <v>0.5</v>
      </c>
      <c r="AV4033" s="258">
        <f>COUNTIF(H4033:AL4033,"PN")+COUNTIF(H4033:AL4033,"TVD")+COUNTIF(H4033:AL4033,"PH")+COUNTIF(H4033:AL4033,"PM")+COUNTIF(H4033:AL4033,"PDD")-COUNTIFS(H4033:AL4033,"PN",H4040:AL4040,"&gt;=3")-COUNTIFS(H4033:AL4033,"PM",H4040:AL4040,"&gt;=3")</f>
        <v>0</v>
      </c>
      <c r="AW4033" s="258">
        <f>COUNTIF(H4033:AL4033,"NS")+COUNTIF(H4033:AL4033,"D")+COUNTIF(H4033:AL4033,"BH")+COUNTIF(H4033:AL4033,"NHD")+COUNTIF(H4033:AL4033,"BM")-COUNTIFS(H4033:AL4033,"NS",H4040:AL4040,"&gt;=3")-COUNTIFS(H4033:AL4033,"BH",H4040:AL4040,"&gt;=3")-COUNTIFS(H4033:AL4033,"BM",H4040:AL4040,"&gt;=3")</f>
        <v>14</v>
      </c>
      <c r="AX4033" s="255">
        <f>COUNTIF(H4033:AL4033,"AL")+COUNTIF(H4033:AL4033,"AL/DS")/2+COUNTIF(H4033:AL4033,"AL/NS")/2+COUNTIF(H4033:AL4033,"AL/BF")+COUNTIF(H4033:AL4033,"AL/BL")/2</f>
        <v>1</v>
      </c>
      <c r="AY4033" s="255">
        <f>COUNTIF(H4033:AL4033,"SL")</f>
        <v>0</v>
      </c>
      <c r="AZ4033" s="255">
        <f>COUNTIF(H4033:AL4033,"NH")</f>
        <v>1</v>
      </c>
      <c r="BA4033" s="255">
        <f>COUNTIF(H4033:AL4033,"HL")</f>
        <v>0</v>
      </c>
      <c r="BB4033" s="255">
        <f>COUNTIF(G4033:AL4033,"P/DS")/2+COUNTIF(G4033:AL4033,"P/NS")/2+COUNTIF(G4033:AL4033,"UL")+COUNTIF(G4033:AL4033,"UL/DS")/2+COUNTIF(G4033:AL4033,"UL/NS")/2+COUNTIF(G4033:AL4033,"UL/BL")/2+COUNTIF(G4033:AL4033,"UL/BF")/2+COUNTIF(G4033:AL4033,"PH/F")/2+COUNTIF(G4033:AL4033,"PH/L")/2</f>
        <v>0.5</v>
      </c>
      <c r="BC4033" s="255">
        <f>COUNTIF(H4033:AL4033,"NB")</f>
        <v>0</v>
      </c>
      <c r="BD4033" s="255">
        <f>COUNTIF(H4033:AL4033,"NL")</f>
        <v>0</v>
      </c>
      <c r="BE4033" s="255">
        <f>COUNTIF(H4033:AL4033,"IL")</f>
        <v>0</v>
      </c>
      <c r="BF4033" s="255">
        <f>COUNTIF(H4033:AL4033,"KT")</f>
        <v>0</v>
      </c>
      <c r="BG4033" s="255">
        <f>COUNTIF(H4033:AL4033,"L70")</f>
        <v>0</v>
      </c>
      <c r="BH4033" s="255">
        <f>COUNTIF(H4033:AL4033,"MD")</f>
        <v>0</v>
      </c>
      <c r="BI4033" s="255">
        <f>COUNTIF(H4033:AL4033,"PMD")</f>
        <v>0</v>
      </c>
      <c r="BJ4033" s="255">
        <f>COUNTIF(H4033:AL4033,"PM")</f>
        <v>0</v>
      </c>
      <c r="BK4033" s="255">
        <f>COUNTIF(H4033:AL4033,"BM")</f>
        <v>0</v>
      </c>
      <c r="BL4033" s="261">
        <f>SUMIF(H4033:AL4033,"PD",H4034:AL4034)+SUMIF(H4033:AL4033,"PN",H4034:AL4034)+SUMIF(H4033:AL4033,"P/DS",H4034:AL4034)+SUMIF(H4033:AL4033,"PN/F",H4034:AL4034)+SUMIF(H4033:AL4033,"PN/L",H4034:AL4034)+SUMIF(H4033:AL4033,"TV",H4034:AL4034)+SUMIF(H4033:AL4033,"TVD",H4034:AL4034)+SUMIF(H4033:AL4033,"PDD",H4034:AL4034)</f>
        <v>0</v>
      </c>
      <c r="BM4033" s="261">
        <f>SUMIF(H4033:AL4033,"PD",H4035:AL4035)+SUMIF(H4033:AL4033,"PN",H4035:AL4035)+SUMIF(H4033:AL4033,"P/DS",H4035:AL4035)+SUMIF(H4033:AL4033,"PN/F",H4035:AL4035)+SUMIF(H4033:AL4033,"PN/L",H4035:AL4035)+SUMIF(H4033:AL4033,"TV",H4035:AL4035)+SUMIF(H4033:AL4033,"TVD",H4035:AL4035)+SUMIF(H4033:AL4033,"PDD",H4035:AL4035)+SUMIF(H4033:AL4033,"PMD",H4035:AL4035)</f>
        <v>0</v>
      </c>
      <c r="BN4033" s="261">
        <f>SUMIF(H4033:AL4033,"PD",H4036:AL4036)+SUMIF(H4033:AL4033,"PN",H4036:AL4036)+SUMIF(H4033:AL4033,"P/DS",H4036:AL4036)+SUMIF(H4033:AL4033,"PN/F",H4036:AL4036)+SUMIF(H4033:AL4033,"PN/L",H4036:AL4036)+SUMIF(H4033:AL4033,"TV",H4036:AL4036)+SUMIF(H4033:AL4033,"TVD",H4036:AL4036)</f>
        <v>0</v>
      </c>
      <c r="BO4033" s="261">
        <f>SUMIF(H4033:AL4033,"PD",H4037:AL4037)+SUMIF(H4033:AL4033,"PN",H4037:AL4037)+SUMIF(H4033:AL4033,"P/DS",H4037:AL4037)+SUMIF(H4033:AL4033,"PN/F",H4037:AL4037)+SUMIF(H4033:AL4033,"PN/L",H4037:AL4037)+SUMIF(H4033:AL4033,"TV",H4037:AL4037)+SUMIF(H4033:AL4033,"TVD",H4037:AL4037)</f>
        <v>0</v>
      </c>
      <c r="BP4033" s="261">
        <f>SUMIF(H4033:AL4033,"PD",H4038:AL4038)+SUMIF(H4033:AL4033,"PN",H4038:AL4038)+SUMIF(H4033:AL4033,"P/DS",H4038:AL4038)+SUMIF(H4033:AL4033,"PN/F",H4038:AL4038)+SUMIF(H4033:AL4033,"PN/L",H4038:AL4038)+SUMIF(H4033:AL4033,"TV",H4038:AL4038)+SUMIF(H4033:AL4033,"TVD",H4038:AL4038)+SUMIF(H4033:AL4033,"PDD",H4038:AL4038)+SUMIF(H4033:AL4033,"PH",H4038:AL4038)+SUMIF(H4033:AL4033,"PM",H4038:AL4038)</f>
        <v>0</v>
      </c>
      <c r="BQ4033" s="261">
        <f>SUMIF(H4033:AL4033,"PD",H4039:AL4039)+SUMIF(H4033:AL4033,"PN",H4039:AL4039)+SUMIF(H4033:AL4033,"P/DS",H4039:AL4039)+SUMIF(H4033:AL4033,"PN/F",H4039:AL4039)+SUMIF(H4033:AL4033,"PN/L",H4039:AL4039)+SUMIF(H4033:AL4033,"TV",H4039:AL4039)+SUMIF(H4033:AL4033,"TVD",H4039:AL4039)+SUMIF(H4033:AL4033,"PDD",H4039:AL4039)+SUMIF(H4033:AL4033,"PH",H4039:AL4039)+SUMIF(H4033:AL4033,"PM",H4039:AL4039)</f>
        <v>0</v>
      </c>
      <c r="BR4033" s="269">
        <f>SUM(H4034:AL4034)-BL4033</f>
        <v>22</v>
      </c>
      <c r="BS4033" s="269">
        <f>SUM(H4035:AL4035)-BM4033</f>
        <v>9.5</v>
      </c>
      <c r="BT4033" s="269">
        <f>SUM(H4036:AL4036)-BN4033</f>
        <v>0</v>
      </c>
      <c r="BU4033" s="269">
        <f>SUM(H4037:AL4037)-BO4033</f>
        <v>6.5</v>
      </c>
      <c r="BV4033" s="269">
        <f>SUM(H4038:AL4038)-BP4033</f>
        <v>0</v>
      </c>
      <c r="BW4033" s="269">
        <f>SUM(H4039:AL4039)-BQ4033</f>
        <v>0</v>
      </c>
      <c r="BX4033" s="255">
        <f>SUMIF(H4033:AL4033,"PD",H4040:AL4040)+SUMIF(H4033:AL4033,"PN",H4040:AL4040)+SUMIF(H4033:AL4033,"P/DS",H4040:AL4040)+SUMIF(H4033:AL4033,"PN/F",H4040:AL4040)+SUMIF(H4033:AL4033,"PN/L",H4040:AL4040)</f>
        <v>0</v>
      </c>
      <c r="BY4033" s="255">
        <f>SUM(H4040:AL4040)-BX4033</f>
        <v>0</v>
      </c>
      <c r="BZ4033" s="255">
        <f t="shared" ref="BZ4033" si="1246">+SUM(BL4033:BW4040)</f>
        <v>38</v>
      </c>
      <c r="CA4033" s="266">
        <f>(COUNTIFS(H4033:AL4033,"PD",H4034:AL4034,"&gt;=2"))*0.5-IF(CN4033="VP",COUNTIFS($H$16:$AL$16,"SAT",H4033:AL4033,"PD",H4034:AL4034,"&gt;=2"))*0.5</f>
        <v>0</v>
      </c>
      <c r="CB4033" s="266">
        <f>(COUNTIFS(H4033:AL4033,"PN",H4035:AL4035,"&gt;=0.5",H4034:AL4034,"&gt;=1.5"))*0.5+COUNTIFS(H4033:AL4033,"PDD",H4035:AL4035,"&gt;=0.5",H4034:AL4034,"&gt;=1.5")*0.5</f>
        <v>0</v>
      </c>
      <c r="CC4033" s="273">
        <f>(COUNTIFS(H4033:AL4033,"TV",H4035:AL4035,"&gt;=10"))*0.5+(COUNTIFS(H4033:AL4033,"PMD",H4035:AL4035,"&gt;=2"))*0.5</f>
        <v>0</v>
      </c>
      <c r="CD4033" s="266">
        <f>(COUNTIFS(H4033:AL4033,"TVD",H4037:AL4037,"&gt;=6.5",H4035:AL4035,"&gt;=3.5"))*0.5</f>
        <v>0</v>
      </c>
      <c r="CE4033" s="266">
        <f>(COUNTIFS(H4033:AL4033,"PD",H4038:AL4038,"&gt;=10"))*0.5</f>
        <v>0</v>
      </c>
      <c r="CF4033" s="266">
        <f>(COUNTIFS(H4033:AL4033,"PDD",H4038:AL4038,"&gt;=3.5",H4039:AL4039,"&gt;=6.5")+COUNTIFS(H4033:AL4033,"PH",H4039:AL4039,"&gt;=0.5",H4038:AL4038,"&gt;=1.5")+COUNTIFS(H4033:AL4033,"PM",H4039:AL4039,"&gt;=0.5",H4038:AL4038,"&gt;=1.5"))*0.5</f>
        <v>0</v>
      </c>
      <c r="CG4033" s="266">
        <f>(COUNTIFS(H4033:AL4033,"DS",H4034:AL4034,"&gt;=2")+COUNTIFS(H4033:AL4033,"AL/DS",H4034:AL4034,"&gt;=2"))*0.5-IF(CN4033="VP",COUNTIFS($H$16:$AL$16,"SAT",H4033:AL4033,"DS",H4034:AL4034,"&gt;=2"))*0.5</f>
        <v>0</v>
      </c>
      <c r="CH4033" s="266">
        <f>(COUNTIFS(H4033:AL4033,"NS",H4035:AL4035,"&gt;=0.5",H4034:AL4034,"&gt;=1.5")+COUNTIFS(H4033:AL4033,"AL/NS",H4035:AL4035,"&gt;=0.5",H4034:AL4034,"&gt;=1.5")+COUNTIFS(H4033:AL4033,"NHD",H4035:AL4035,"&gt;=4.5",H4038:AL4038,"&gt;=2",H4034:AL4034,"&gt;=1.5"))*0.5</f>
        <v>5.5</v>
      </c>
      <c r="CI4033" s="266">
        <f>(COUNTIF(H4035:AL4035,"&gt;=10")+COUNTIFS(H4033:AL4033,"MD",H4035:AL4035,"&gt;=2")-COUNTIFS(H4033:AL4033,"TV",H4035:AL4035,"&gt;=10"))*0.5</f>
        <v>0</v>
      </c>
      <c r="CJ4033" s="266">
        <f>(COUNTIFS(H4033:AL4033,"D",H4037:AL4037,"&gt;=6.5",H4035:AL4035,"&gt;=3.5"))*0.5</f>
        <v>0.5</v>
      </c>
      <c r="CK4033" s="266">
        <f>(COUNTIF(H4038:AL4038,"&gt;=10")-COUNTIFS(H4033:AL4033,"PD",H4038:AL4038,"&gt;=10"))*0.5</f>
        <v>0</v>
      </c>
      <c r="CL4033" s="265">
        <f>(COUNTIFS(H4033:AL4033,"NHD",H4038:AL4038,"&gt;=3.5",H4039:AL4039,"&gt;=6.5")+COUNTIFS(H4033:AL4033,"BH",H4038:AL4038,"&gt;=1.5",H4039:AL4039,"&gt;=0.5")+COUNTIFS(H4033:AL4033,"BM",H4038:AL4038,"&gt;=1.5",H4039:AL4039,"&gt;=0.5")+COUNTIFS(H4033:AL4033,"D",H4038:AL4038,"&gt;=1.5",H4039:AL4039,"&gt;=0.5"))*0.5</f>
        <v>0</v>
      </c>
      <c r="CM4033" s="272"/>
      <c r="CN4033" s="264" t="s">
        <v>723</v>
      </c>
      <c r="CO4033" s="125">
        <f t="shared" ref="CO4033" si="1247">+AM4033+AN4033+AO4033+AP4033+AQ4033+AR4033+AS4033+AU4033+BG4033</f>
        <v>26</v>
      </c>
      <c r="CP4033" s="225">
        <f>+SUM(I4034:I4039)-I4040</f>
        <v>10.5</v>
      </c>
      <c r="CQ4033" s="225">
        <f>+SUM(J4034:J4039)-J4040</f>
        <v>2.5</v>
      </c>
      <c r="CR4033" s="225">
        <f>+SUM(K4034:K4039)-K4040</f>
        <v>2.5</v>
      </c>
      <c r="CS4033" s="90"/>
      <c r="CT4033" s="90"/>
      <c r="CU4033" s="90"/>
      <c r="CV4033" s="90"/>
      <c r="CW4033" s="90"/>
      <c r="CX4033" s="90"/>
      <c r="CY4033" s="90"/>
      <c r="CZ4033" s="90"/>
      <c r="DA4033" s="90"/>
      <c r="DB4033" s="70"/>
      <c r="DC4033" s="70"/>
      <c r="DD4033" s="70"/>
      <c r="DE4033" s="70"/>
      <c r="DF4033" s="70"/>
      <c r="DG4033" s="70"/>
      <c r="DH4033" s="70"/>
      <c r="DI4033" s="70"/>
      <c r="DJ4033" s="70"/>
      <c r="DK4033" s="70"/>
      <c r="DL4033" s="70"/>
      <c r="DM4033" s="70"/>
      <c r="DN4033" s="70"/>
    </row>
    <row r="4034" spans="1:118" ht="15" customHeight="1">
      <c r="A4034" s="228"/>
      <c r="B4034" s="548"/>
      <c r="C4034" s="551"/>
      <c r="D4034" s="237"/>
      <c r="E4034" s="237"/>
      <c r="F4034" s="242" t="s">
        <v>82</v>
      </c>
      <c r="G4034" s="71">
        <v>1.5</v>
      </c>
      <c r="H4034" s="83"/>
      <c r="I4034" s="83"/>
      <c r="J4034" s="83">
        <v>2</v>
      </c>
      <c r="K4034" s="83">
        <v>2</v>
      </c>
      <c r="L4034" s="83">
        <v>2</v>
      </c>
      <c r="M4034" s="83">
        <v>2</v>
      </c>
      <c r="N4034" s="83">
        <v>2</v>
      </c>
      <c r="O4034" s="83"/>
      <c r="P4034" s="83">
        <v>2</v>
      </c>
      <c r="Q4034" s="83">
        <v>2</v>
      </c>
      <c r="R4034" s="83">
        <v>2</v>
      </c>
      <c r="S4034" s="83">
        <v>2</v>
      </c>
      <c r="T4034" s="83">
        <v>2</v>
      </c>
      <c r="U4034" s="83">
        <v>2</v>
      </c>
      <c r="V4034" s="83"/>
      <c r="W4034" s="83"/>
      <c r="X4034" s="83"/>
      <c r="Y4034" s="83"/>
      <c r="Z4034" s="83"/>
      <c r="AA4034" s="83"/>
      <c r="AB4034" s="83"/>
      <c r="AC4034" s="79"/>
      <c r="AD4034" s="79"/>
      <c r="AE4034" s="79"/>
      <c r="AF4034" s="79"/>
      <c r="AG4034" s="79"/>
      <c r="AH4034" s="79"/>
      <c r="AI4034" s="79"/>
      <c r="AJ4034" s="79"/>
      <c r="AK4034" s="79"/>
      <c r="AL4034" s="79"/>
      <c r="AM4034" s="240"/>
      <c r="AN4034" s="240"/>
      <c r="AO4034" s="240"/>
      <c r="AP4034" s="240"/>
      <c r="AQ4034" s="240"/>
      <c r="AR4034" s="240"/>
      <c r="AS4034" s="240"/>
      <c r="AT4034" s="256"/>
      <c r="AU4034" s="256"/>
      <c r="AV4034" s="259"/>
      <c r="AW4034" s="259"/>
      <c r="AX4034" s="256"/>
      <c r="AY4034" s="256"/>
      <c r="AZ4034" s="256"/>
      <c r="BA4034" s="256"/>
      <c r="BB4034" s="256"/>
      <c r="BC4034" s="256"/>
      <c r="BD4034" s="256"/>
      <c r="BE4034" s="256"/>
      <c r="BF4034" s="256"/>
      <c r="BG4034" s="256"/>
      <c r="BH4034" s="256"/>
      <c r="BI4034" s="256"/>
      <c r="BJ4034" s="256"/>
      <c r="BK4034" s="256"/>
      <c r="BL4034" s="262"/>
      <c r="BM4034" s="262"/>
      <c r="BN4034" s="262"/>
      <c r="BO4034" s="262"/>
      <c r="BP4034" s="262"/>
      <c r="BQ4034" s="262"/>
      <c r="BR4034" s="270"/>
      <c r="BS4034" s="270"/>
      <c r="BT4034" s="270"/>
      <c r="BU4034" s="270"/>
      <c r="BV4034" s="270"/>
      <c r="BW4034" s="270"/>
      <c r="BX4034" s="256"/>
      <c r="BY4034" s="256"/>
      <c r="BZ4034" s="256"/>
      <c r="CA4034" s="267"/>
      <c r="CB4034" s="267"/>
      <c r="CC4034" s="274"/>
      <c r="CD4034" s="267"/>
      <c r="CE4034" s="267"/>
      <c r="CF4034" s="267"/>
      <c r="CG4034" s="267"/>
      <c r="CH4034" s="267"/>
      <c r="CI4034" s="267"/>
      <c r="CJ4034" s="267"/>
      <c r="CK4034" s="267"/>
      <c r="CL4034" s="265"/>
      <c r="CM4034" s="272"/>
      <c r="CN4034" s="264"/>
      <c r="CO4034" s="125"/>
      <c r="CP4034" s="226"/>
      <c r="CQ4034" s="226"/>
      <c r="CR4034" s="226"/>
      <c r="CS4034" s="90"/>
      <c r="CT4034" s="90"/>
      <c r="CU4034" s="90"/>
      <c r="CV4034" s="90"/>
      <c r="CW4034" s="90"/>
      <c r="CX4034" s="90"/>
      <c r="CY4034" s="90"/>
      <c r="CZ4034" s="90"/>
      <c r="DA4034" s="90"/>
      <c r="DB4034" s="70"/>
      <c r="DC4034" s="70"/>
      <c r="DD4034" s="70"/>
      <c r="DE4034" s="70"/>
      <c r="DF4034" s="70"/>
      <c r="DG4034" s="70"/>
      <c r="DH4034" s="70"/>
      <c r="DI4034" s="70"/>
      <c r="DJ4034" s="70"/>
      <c r="DK4034" s="70"/>
      <c r="DL4034" s="70"/>
      <c r="DM4034" s="70"/>
      <c r="DN4034" s="70"/>
    </row>
    <row r="4035" spans="1:118">
      <c r="A4035" s="228"/>
      <c r="B4035" s="548"/>
      <c r="C4035" s="551"/>
      <c r="D4035" s="237"/>
      <c r="E4035" s="237"/>
      <c r="F4035" s="243"/>
      <c r="G4035" s="72">
        <v>2</v>
      </c>
      <c r="H4035" s="84"/>
      <c r="I4035" s="84">
        <v>4</v>
      </c>
      <c r="J4035" s="84">
        <v>0.5</v>
      </c>
      <c r="K4035" s="84">
        <v>0.5</v>
      </c>
      <c r="L4035" s="84">
        <v>0.5</v>
      </c>
      <c r="M4035" s="84">
        <v>0.5</v>
      </c>
      <c r="N4035" s="84">
        <v>0.5</v>
      </c>
      <c r="O4035" s="84"/>
      <c r="P4035" s="84">
        <v>0.5</v>
      </c>
      <c r="Q4035" s="84">
        <v>0.5</v>
      </c>
      <c r="R4035" s="84">
        <v>0.5</v>
      </c>
      <c r="S4035" s="84">
        <v>0.5</v>
      </c>
      <c r="T4035" s="84">
        <v>0.5</v>
      </c>
      <c r="U4035" s="84">
        <v>0.5</v>
      </c>
      <c r="V4035" s="84"/>
      <c r="W4035" s="84"/>
      <c r="X4035" s="84"/>
      <c r="Y4035" s="84"/>
      <c r="Z4035" s="84"/>
      <c r="AA4035" s="84"/>
      <c r="AB4035" s="84"/>
      <c r="AC4035" s="80"/>
      <c r="AD4035" s="80"/>
      <c r="AE4035" s="80"/>
      <c r="AF4035" s="80"/>
      <c r="AG4035" s="80"/>
      <c r="AH4035" s="80"/>
      <c r="AI4035" s="80"/>
      <c r="AJ4035" s="80"/>
      <c r="AK4035" s="80"/>
      <c r="AL4035" s="80"/>
      <c r="AM4035" s="240"/>
      <c r="AN4035" s="240"/>
      <c r="AO4035" s="240"/>
      <c r="AP4035" s="240"/>
      <c r="AQ4035" s="240"/>
      <c r="AR4035" s="240"/>
      <c r="AS4035" s="240"/>
      <c r="AT4035" s="256"/>
      <c r="AU4035" s="256"/>
      <c r="AV4035" s="259"/>
      <c r="AW4035" s="259"/>
      <c r="AX4035" s="256"/>
      <c r="AY4035" s="256"/>
      <c r="AZ4035" s="256"/>
      <c r="BA4035" s="256"/>
      <c r="BB4035" s="256"/>
      <c r="BC4035" s="256"/>
      <c r="BD4035" s="256"/>
      <c r="BE4035" s="256"/>
      <c r="BF4035" s="256"/>
      <c r="BG4035" s="256"/>
      <c r="BH4035" s="256"/>
      <c r="BI4035" s="256"/>
      <c r="BJ4035" s="256"/>
      <c r="BK4035" s="256"/>
      <c r="BL4035" s="262"/>
      <c r="BM4035" s="262"/>
      <c r="BN4035" s="262"/>
      <c r="BO4035" s="262"/>
      <c r="BP4035" s="262"/>
      <c r="BQ4035" s="262"/>
      <c r="BR4035" s="270"/>
      <c r="BS4035" s="270"/>
      <c r="BT4035" s="270"/>
      <c r="BU4035" s="270"/>
      <c r="BV4035" s="270"/>
      <c r="BW4035" s="270"/>
      <c r="BX4035" s="256"/>
      <c r="BY4035" s="256"/>
      <c r="BZ4035" s="256"/>
      <c r="CA4035" s="267"/>
      <c r="CB4035" s="267"/>
      <c r="CC4035" s="274"/>
      <c r="CD4035" s="267"/>
      <c r="CE4035" s="267"/>
      <c r="CF4035" s="267"/>
      <c r="CG4035" s="267"/>
      <c r="CH4035" s="267"/>
      <c r="CI4035" s="267"/>
      <c r="CJ4035" s="267"/>
      <c r="CK4035" s="267"/>
      <c r="CL4035" s="265"/>
      <c r="CM4035" s="272"/>
      <c r="CN4035" s="264"/>
      <c r="CO4035" s="125"/>
      <c r="CP4035" s="226"/>
      <c r="CQ4035" s="226"/>
      <c r="CR4035" s="226"/>
      <c r="CS4035" s="90"/>
      <c r="CT4035" s="90"/>
      <c r="CU4035" s="90"/>
      <c r="CV4035" s="90"/>
      <c r="CW4035" s="90"/>
      <c r="CX4035" s="90"/>
      <c r="CY4035" s="90"/>
      <c r="CZ4035" s="90"/>
      <c r="DA4035" s="90"/>
      <c r="DB4035" s="70"/>
      <c r="DC4035" s="70"/>
      <c r="DD4035" s="70"/>
      <c r="DE4035" s="70"/>
      <c r="DF4035" s="70"/>
      <c r="DG4035" s="70"/>
      <c r="DH4035" s="70"/>
      <c r="DI4035" s="70"/>
      <c r="DJ4035" s="70"/>
      <c r="DK4035" s="70"/>
      <c r="DL4035" s="70"/>
      <c r="DM4035" s="70"/>
      <c r="DN4035" s="70"/>
    </row>
    <row r="4036" spans="1:118">
      <c r="A4036" s="228"/>
      <c r="B4036" s="548"/>
      <c r="C4036" s="551"/>
      <c r="D4036" s="237"/>
      <c r="E4036" s="237"/>
      <c r="F4036" s="243"/>
      <c r="G4036" s="72">
        <v>2.1</v>
      </c>
      <c r="H4036" s="84"/>
      <c r="I4036" s="84"/>
      <c r="J4036" s="84"/>
      <c r="K4036" s="84"/>
      <c r="L4036" s="84"/>
      <c r="M4036" s="84"/>
      <c r="N4036" s="84"/>
      <c r="O4036" s="84"/>
      <c r="P4036" s="84"/>
      <c r="Q4036" s="84"/>
      <c r="R4036" s="84"/>
      <c r="S4036" s="84"/>
      <c r="T4036" s="84"/>
      <c r="U4036" s="84"/>
      <c r="V4036" s="84"/>
      <c r="W4036" s="84"/>
      <c r="X4036" s="84"/>
      <c r="Y4036" s="84"/>
      <c r="Z4036" s="84"/>
      <c r="AA4036" s="84"/>
      <c r="AB4036" s="84"/>
      <c r="AC4036" s="80"/>
      <c r="AD4036" s="80"/>
      <c r="AE4036" s="80"/>
      <c r="AF4036" s="80"/>
      <c r="AG4036" s="80"/>
      <c r="AH4036" s="80"/>
      <c r="AI4036" s="80"/>
      <c r="AJ4036" s="80"/>
      <c r="AK4036" s="80"/>
      <c r="AL4036" s="80"/>
      <c r="AM4036" s="240"/>
      <c r="AN4036" s="240"/>
      <c r="AO4036" s="240"/>
      <c r="AP4036" s="240"/>
      <c r="AQ4036" s="240"/>
      <c r="AR4036" s="240"/>
      <c r="AS4036" s="240"/>
      <c r="AT4036" s="256"/>
      <c r="AU4036" s="256"/>
      <c r="AV4036" s="259"/>
      <c r="AW4036" s="259"/>
      <c r="AX4036" s="256"/>
      <c r="AY4036" s="256"/>
      <c r="AZ4036" s="256"/>
      <c r="BA4036" s="256"/>
      <c r="BB4036" s="256"/>
      <c r="BC4036" s="256"/>
      <c r="BD4036" s="256"/>
      <c r="BE4036" s="256"/>
      <c r="BF4036" s="256"/>
      <c r="BG4036" s="256"/>
      <c r="BH4036" s="256"/>
      <c r="BI4036" s="256"/>
      <c r="BJ4036" s="256"/>
      <c r="BK4036" s="256"/>
      <c r="BL4036" s="262"/>
      <c r="BM4036" s="262"/>
      <c r="BN4036" s="262"/>
      <c r="BO4036" s="262"/>
      <c r="BP4036" s="262"/>
      <c r="BQ4036" s="262"/>
      <c r="BR4036" s="270"/>
      <c r="BS4036" s="270"/>
      <c r="BT4036" s="270"/>
      <c r="BU4036" s="270"/>
      <c r="BV4036" s="270"/>
      <c r="BW4036" s="270"/>
      <c r="BX4036" s="256"/>
      <c r="BY4036" s="256"/>
      <c r="BZ4036" s="256"/>
      <c r="CA4036" s="267"/>
      <c r="CB4036" s="267"/>
      <c r="CC4036" s="274"/>
      <c r="CD4036" s="267"/>
      <c r="CE4036" s="267"/>
      <c r="CF4036" s="267"/>
      <c r="CG4036" s="267"/>
      <c r="CH4036" s="267"/>
      <c r="CI4036" s="267"/>
      <c r="CJ4036" s="267"/>
      <c r="CK4036" s="267"/>
      <c r="CL4036" s="265"/>
      <c r="CM4036" s="272"/>
      <c r="CN4036" s="264"/>
      <c r="CO4036" s="125"/>
      <c r="CP4036" s="226"/>
      <c r="CQ4036" s="226"/>
      <c r="CR4036" s="226"/>
      <c r="CS4036" s="90"/>
      <c r="CT4036" s="90"/>
      <c r="CU4036" s="90"/>
      <c r="CV4036" s="90"/>
      <c r="CW4036" s="90"/>
      <c r="CX4036" s="90"/>
      <c r="CY4036" s="90"/>
      <c r="CZ4036" s="90"/>
      <c r="DA4036" s="90"/>
      <c r="DB4036" s="70"/>
      <c r="DC4036" s="70"/>
      <c r="DD4036" s="70"/>
      <c r="DE4036" s="70"/>
      <c r="DF4036" s="70"/>
      <c r="DG4036" s="70"/>
      <c r="DH4036" s="70"/>
      <c r="DI4036" s="70"/>
      <c r="DJ4036" s="70"/>
      <c r="DK4036" s="70"/>
      <c r="DL4036" s="70"/>
      <c r="DM4036" s="70"/>
      <c r="DN4036" s="70"/>
    </row>
    <row r="4037" spans="1:118">
      <c r="A4037" s="228"/>
      <c r="B4037" s="548"/>
      <c r="C4037" s="551"/>
      <c r="D4037" s="237"/>
      <c r="E4037" s="237"/>
      <c r="F4037" s="243"/>
      <c r="G4037" s="72">
        <v>2.7</v>
      </c>
      <c r="H4037" s="84"/>
      <c r="I4037" s="84">
        <v>6.5</v>
      </c>
      <c r="J4037" s="84"/>
      <c r="K4037" s="84"/>
      <c r="L4037" s="84"/>
      <c r="M4037" s="84"/>
      <c r="N4037" s="84"/>
      <c r="O4037" s="84"/>
      <c r="P4037" s="84"/>
      <c r="Q4037" s="84"/>
      <c r="R4037" s="84"/>
      <c r="S4037" s="84"/>
      <c r="T4037" s="84"/>
      <c r="U4037" s="84"/>
      <c r="V4037" s="84"/>
      <c r="W4037" s="84"/>
      <c r="X4037" s="84"/>
      <c r="Y4037" s="84"/>
      <c r="Z4037" s="84"/>
      <c r="AA4037" s="84"/>
      <c r="AB4037" s="84"/>
      <c r="AC4037" s="80"/>
      <c r="AD4037" s="80"/>
      <c r="AE4037" s="80"/>
      <c r="AF4037" s="80"/>
      <c r="AG4037" s="80"/>
      <c r="AH4037" s="80"/>
      <c r="AI4037" s="80"/>
      <c r="AJ4037" s="80"/>
      <c r="AK4037" s="80"/>
      <c r="AL4037" s="80"/>
      <c r="AM4037" s="240"/>
      <c r="AN4037" s="240"/>
      <c r="AO4037" s="240"/>
      <c r="AP4037" s="240"/>
      <c r="AQ4037" s="240"/>
      <c r="AR4037" s="240"/>
      <c r="AS4037" s="240"/>
      <c r="AT4037" s="256"/>
      <c r="AU4037" s="256"/>
      <c r="AV4037" s="259"/>
      <c r="AW4037" s="259"/>
      <c r="AX4037" s="256"/>
      <c r="AY4037" s="256"/>
      <c r="AZ4037" s="256"/>
      <c r="BA4037" s="256"/>
      <c r="BB4037" s="256"/>
      <c r="BC4037" s="256"/>
      <c r="BD4037" s="256"/>
      <c r="BE4037" s="256"/>
      <c r="BF4037" s="256"/>
      <c r="BG4037" s="256"/>
      <c r="BH4037" s="256"/>
      <c r="BI4037" s="256"/>
      <c r="BJ4037" s="256"/>
      <c r="BK4037" s="256"/>
      <c r="BL4037" s="262"/>
      <c r="BM4037" s="262"/>
      <c r="BN4037" s="262"/>
      <c r="BO4037" s="262"/>
      <c r="BP4037" s="262"/>
      <c r="BQ4037" s="262"/>
      <c r="BR4037" s="270"/>
      <c r="BS4037" s="270"/>
      <c r="BT4037" s="270"/>
      <c r="BU4037" s="270"/>
      <c r="BV4037" s="270"/>
      <c r="BW4037" s="270"/>
      <c r="BX4037" s="256"/>
      <c r="BY4037" s="256"/>
      <c r="BZ4037" s="256"/>
      <c r="CA4037" s="267"/>
      <c r="CB4037" s="267"/>
      <c r="CC4037" s="274"/>
      <c r="CD4037" s="267"/>
      <c r="CE4037" s="267"/>
      <c r="CF4037" s="267"/>
      <c r="CG4037" s="267"/>
      <c r="CH4037" s="267"/>
      <c r="CI4037" s="267"/>
      <c r="CJ4037" s="267"/>
      <c r="CK4037" s="267"/>
      <c r="CL4037" s="265"/>
      <c r="CM4037" s="272"/>
      <c r="CN4037" s="264"/>
      <c r="CO4037" s="125"/>
      <c r="CP4037" s="226"/>
      <c r="CQ4037" s="226"/>
      <c r="CR4037" s="226"/>
      <c r="CS4037" s="90"/>
      <c r="CT4037" s="90"/>
      <c r="CU4037" s="90"/>
      <c r="CV4037" s="90"/>
      <c r="CW4037" s="90"/>
      <c r="CX4037" s="90"/>
      <c r="CY4037" s="90"/>
      <c r="CZ4037" s="90"/>
      <c r="DA4037" s="90"/>
      <c r="DB4037" s="70"/>
      <c r="DC4037" s="70"/>
      <c r="DD4037" s="70"/>
      <c r="DE4037" s="70"/>
      <c r="DF4037" s="70"/>
      <c r="DG4037" s="70"/>
      <c r="DH4037" s="70"/>
      <c r="DI4037" s="70"/>
      <c r="DJ4037" s="70"/>
      <c r="DK4037" s="70"/>
      <c r="DL4037" s="70"/>
      <c r="DM4037" s="70"/>
      <c r="DN4037" s="70"/>
    </row>
    <row r="4038" spans="1:118">
      <c r="A4038" s="228"/>
      <c r="B4038" s="548"/>
      <c r="C4038" s="551"/>
      <c r="D4038" s="237"/>
      <c r="E4038" s="237"/>
      <c r="F4038" s="243"/>
      <c r="G4038" s="72">
        <v>3</v>
      </c>
      <c r="H4038" s="84"/>
      <c r="I4038" s="84"/>
      <c r="J4038" s="84"/>
      <c r="K4038" s="84"/>
      <c r="L4038" s="84"/>
      <c r="M4038" s="84"/>
      <c r="N4038" s="84"/>
      <c r="O4038" s="84"/>
      <c r="P4038" s="84"/>
      <c r="Q4038" s="84"/>
      <c r="R4038" s="84"/>
      <c r="S4038" s="84"/>
      <c r="T4038" s="84"/>
      <c r="U4038" s="84"/>
      <c r="V4038" s="84"/>
      <c r="W4038" s="84"/>
      <c r="X4038" s="84"/>
      <c r="Y4038" s="84"/>
      <c r="Z4038" s="84"/>
      <c r="AA4038" s="84"/>
      <c r="AB4038" s="84"/>
      <c r="AC4038" s="80"/>
      <c r="AD4038" s="80"/>
      <c r="AE4038" s="80"/>
      <c r="AF4038" s="80"/>
      <c r="AG4038" s="80"/>
      <c r="AH4038" s="80"/>
      <c r="AI4038" s="80"/>
      <c r="AJ4038" s="80"/>
      <c r="AK4038" s="80"/>
      <c r="AL4038" s="80"/>
      <c r="AM4038" s="240"/>
      <c r="AN4038" s="240"/>
      <c r="AO4038" s="240"/>
      <c r="AP4038" s="240"/>
      <c r="AQ4038" s="240"/>
      <c r="AR4038" s="240"/>
      <c r="AS4038" s="240"/>
      <c r="AT4038" s="256"/>
      <c r="AU4038" s="256"/>
      <c r="AV4038" s="259"/>
      <c r="AW4038" s="259"/>
      <c r="AX4038" s="256"/>
      <c r="AY4038" s="256"/>
      <c r="AZ4038" s="256"/>
      <c r="BA4038" s="256"/>
      <c r="BB4038" s="256"/>
      <c r="BC4038" s="256"/>
      <c r="BD4038" s="256"/>
      <c r="BE4038" s="256"/>
      <c r="BF4038" s="256"/>
      <c r="BG4038" s="256"/>
      <c r="BH4038" s="256"/>
      <c r="BI4038" s="256"/>
      <c r="BJ4038" s="256"/>
      <c r="BK4038" s="256"/>
      <c r="BL4038" s="262"/>
      <c r="BM4038" s="262"/>
      <c r="BN4038" s="262"/>
      <c r="BO4038" s="262"/>
      <c r="BP4038" s="262"/>
      <c r="BQ4038" s="262"/>
      <c r="BR4038" s="270"/>
      <c r="BS4038" s="270"/>
      <c r="BT4038" s="270"/>
      <c r="BU4038" s="270"/>
      <c r="BV4038" s="270"/>
      <c r="BW4038" s="270"/>
      <c r="BX4038" s="256"/>
      <c r="BY4038" s="256"/>
      <c r="BZ4038" s="256"/>
      <c r="CA4038" s="267"/>
      <c r="CB4038" s="267"/>
      <c r="CC4038" s="274"/>
      <c r="CD4038" s="267"/>
      <c r="CE4038" s="267"/>
      <c r="CF4038" s="267"/>
      <c r="CG4038" s="267"/>
      <c r="CH4038" s="267"/>
      <c r="CI4038" s="267"/>
      <c r="CJ4038" s="267"/>
      <c r="CK4038" s="267"/>
      <c r="CL4038" s="265"/>
      <c r="CM4038" s="272"/>
      <c r="CN4038" s="264"/>
      <c r="CO4038" s="125"/>
      <c r="CP4038" s="226"/>
      <c r="CQ4038" s="226"/>
      <c r="CR4038" s="226"/>
      <c r="CS4038" s="90"/>
      <c r="CT4038" s="90"/>
      <c r="CU4038" s="90"/>
      <c r="CV4038" s="90"/>
      <c r="CW4038" s="90"/>
      <c r="CX4038" s="90"/>
      <c r="CY4038" s="90"/>
      <c r="CZ4038" s="90"/>
      <c r="DA4038" s="90"/>
      <c r="DB4038" s="70"/>
      <c r="DC4038" s="70"/>
      <c r="DD4038" s="70"/>
      <c r="DE4038" s="70"/>
      <c r="DF4038" s="70"/>
      <c r="DG4038" s="70"/>
      <c r="DH4038" s="70"/>
      <c r="DI4038" s="70"/>
      <c r="DJ4038" s="70"/>
      <c r="DK4038" s="70"/>
      <c r="DL4038" s="70"/>
      <c r="DM4038" s="70"/>
      <c r="DN4038" s="70"/>
    </row>
    <row r="4039" spans="1:118">
      <c r="A4039" s="228"/>
      <c r="B4039" s="548"/>
      <c r="C4039" s="551"/>
      <c r="D4039" s="237"/>
      <c r="E4039" s="237"/>
      <c r="F4039" s="244"/>
      <c r="G4039" s="73">
        <v>3.9</v>
      </c>
      <c r="H4039" s="85"/>
      <c r="I4039" s="85"/>
      <c r="J4039" s="85"/>
      <c r="K4039" s="85"/>
      <c r="L4039" s="85"/>
      <c r="M4039" s="85"/>
      <c r="N4039" s="85"/>
      <c r="O4039" s="85"/>
      <c r="P4039" s="85"/>
      <c r="Q4039" s="85"/>
      <c r="R4039" s="85"/>
      <c r="S4039" s="85"/>
      <c r="T4039" s="85"/>
      <c r="U4039" s="85"/>
      <c r="V4039" s="85"/>
      <c r="W4039" s="85"/>
      <c r="X4039" s="85"/>
      <c r="Y4039" s="85"/>
      <c r="Z4039" s="85"/>
      <c r="AA4039" s="85"/>
      <c r="AB4039" s="85"/>
      <c r="AC4039" s="81"/>
      <c r="AD4039" s="81"/>
      <c r="AE4039" s="81"/>
      <c r="AF4039" s="81"/>
      <c r="AG4039" s="81"/>
      <c r="AH4039" s="81"/>
      <c r="AI4039" s="81"/>
      <c r="AJ4039" s="81"/>
      <c r="AK4039" s="81"/>
      <c r="AL4039" s="81"/>
      <c r="AM4039" s="240"/>
      <c r="AN4039" s="240"/>
      <c r="AO4039" s="240"/>
      <c r="AP4039" s="240"/>
      <c r="AQ4039" s="240"/>
      <c r="AR4039" s="240"/>
      <c r="AS4039" s="240"/>
      <c r="AT4039" s="256"/>
      <c r="AU4039" s="256"/>
      <c r="AV4039" s="259"/>
      <c r="AW4039" s="259"/>
      <c r="AX4039" s="256"/>
      <c r="AY4039" s="256"/>
      <c r="AZ4039" s="256"/>
      <c r="BA4039" s="256"/>
      <c r="BB4039" s="256"/>
      <c r="BC4039" s="256"/>
      <c r="BD4039" s="256"/>
      <c r="BE4039" s="256"/>
      <c r="BF4039" s="256"/>
      <c r="BG4039" s="256"/>
      <c r="BH4039" s="256"/>
      <c r="BI4039" s="256"/>
      <c r="BJ4039" s="256"/>
      <c r="BK4039" s="256"/>
      <c r="BL4039" s="262"/>
      <c r="BM4039" s="262"/>
      <c r="BN4039" s="262"/>
      <c r="BO4039" s="262"/>
      <c r="BP4039" s="262"/>
      <c r="BQ4039" s="262"/>
      <c r="BR4039" s="270"/>
      <c r="BS4039" s="270"/>
      <c r="BT4039" s="270"/>
      <c r="BU4039" s="270"/>
      <c r="BV4039" s="270"/>
      <c r="BW4039" s="270"/>
      <c r="BX4039" s="256"/>
      <c r="BY4039" s="256"/>
      <c r="BZ4039" s="256"/>
      <c r="CA4039" s="267"/>
      <c r="CB4039" s="267"/>
      <c r="CC4039" s="274"/>
      <c r="CD4039" s="267"/>
      <c r="CE4039" s="267"/>
      <c r="CF4039" s="267"/>
      <c r="CG4039" s="267"/>
      <c r="CH4039" s="267"/>
      <c r="CI4039" s="267"/>
      <c r="CJ4039" s="267"/>
      <c r="CK4039" s="267"/>
      <c r="CL4039" s="265"/>
      <c r="CM4039" s="272"/>
      <c r="CN4039" s="264"/>
      <c r="CO4039" s="125"/>
      <c r="CP4039" s="226"/>
      <c r="CQ4039" s="226"/>
      <c r="CR4039" s="226"/>
      <c r="CS4039" s="90"/>
      <c r="CT4039" s="90"/>
      <c r="CU4039" s="90"/>
      <c r="CV4039" s="90"/>
      <c r="CW4039" s="90"/>
      <c r="CX4039" s="90"/>
      <c r="CY4039" s="90"/>
      <c r="CZ4039" s="90"/>
      <c r="DA4039" s="90"/>
      <c r="DB4039" s="70"/>
      <c r="DC4039" s="70"/>
      <c r="DD4039" s="70"/>
      <c r="DE4039" s="70"/>
      <c r="DF4039" s="70"/>
      <c r="DG4039" s="70"/>
      <c r="DH4039" s="70"/>
      <c r="DI4039" s="70"/>
      <c r="DJ4039" s="70"/>
      <c r="DK4039" s="70"/>
      <c r="DL4039" s="70"/>
      <c r="DM4039" s="70"/>
      <c r="DN4039" s="70"/>
    </row>
    <row r="4040" spans="1:118">
      <c r="A4040" s="229"/>
      <c r="B4040" s="549"/>
      <c r="C4040" s="552"/>
      <c r="D4040" s="238"/>
      <c r="E4040" s="238"/>
      <c r="F4040" s="245" t="s">
        <v>83</v>
      </c>
      <c r="G4040" s="246"/>
      <c r="H4040" s="82"/>
      <c r="I4040" s="82"/>
      <c r="J4040" s="82"/>
      <c r="K4040" s="82"/>
      <c r="L4040" s="82"/>
      <c r="M4040" s="82"/>
      <c r="N4040" s="82"/>
      <c r="O4040" s="82"/>
      <c r="P4040" s="82"/>
      <c r="Q4040" s="82"/>
      <c r="R4040" s="82"/>
      <c r="S4040" s="82"/>
      <c r="T4040" s="82"/>
      <c r="U4040" s="82"/>
      <c r="V4040" s="82"/>
      <c r="W4040" s="82"/>
      <c r="X4040" s="82"/>
      <c r="Y4040" s="82"/>
      <c r="Z4040" s="82"/>
      <c r="AA4040" s="82"/>
      <c r="AB4040" s="82"/>
      <c r="AC4040" s="35"/>
      <c r="AD4040" s="35"/>
      <c r="AE4040" s="35"/>
      <c r="AF4040" s="35"/>
      <c r="AG4040" s="35"/>
      <c r="AH4040" s="35"/>
      <c r="AI4040" s="35"/>
      <c r="AJ4040" s="35"/>
      <c r="AK4040" s="35"/>
      <c r="AL4040" s="35"/>
      <c r="AM4040" s="241"/>
      <c r="AN4040" s="241"/>
      <c r="AO4040" s="241"/>
      <c r="AP4040" s="241"/>
      <c r="AQ4040" s="241"/>
      <c r="AR4040" s="241"/>
      <c r="AS4040" s="241"/>
      <c r="AT4040" s="257"/>
      <c r="AU4040" s="257"/>
      <c r="AV4040" s="260"/>
      <c r="AW4040" s="260"/>
      <c r="AX4040" s="257"/>
      <c r="AY4040" s="257"/>
      <c r="AZ4040" s="257"/>
      <c r="BA4040" s="257"/>
      <c r="BB4040" s="257"/>
      <c r="BC4040" s="257"/>
      <c r="BD4040" s="257"/>
      <c r="BE4040" s="257"/>
      <c r="BF4040" s="257"/>
      <c r="BG4040" s="257"/>
      <c r="BH4040" s="257"/>
      <c r="BI4040" s="257"/>
      <c r="BJ4040" s="257"/>
      <c r="BK4040" s="257"/>
      <c r="BL4040" s="263"/>
      <c r="BM4040" s="263"/>
      <c r="BN4040" s="263"/>
      <c r="BO4040" s="263"/>
      <c r="BP4040" s="263"/>
      <c r="BQ4040" s="263"/>
      <c r="BR4040" s="271"/>
      <c r="BS4040" s="271"/>
      <c r="BT4040" s="271"/>
      <c r="BU4040" s="271"/>
      <c r="BV4040" s="271"/>
      <c r="BW4040" s="271"/>
      <c r="BX4040" s="257"/>
      <c r="BY4040" s="257"/>
      <c r="BZ4040" s="257"/>
      <c r="CA4040" s="268"/>
      <c r="CB4040" s="268"/>
      <c r="CC4040" s="275"/>
      <c r="CD4040" s="268"/>
      <c r="CE4040" s="268"/>
      <c r="CF4040" s="268"/>
      <c r="CG4040" s="268"/>
      <c r="CH4040" s="268"/>
      <c r="CI4040" s="268"/>
      <c r="CJ4040" s="268"/>
      <c r="CK4040" s="268"/>
      <c r="CL4040" s="265"/>
      <c r="CM4040" s="272"/>
      <c r="CN4040" s="264"/>
      <c r="CO4040" s="125"/>
      <c r="CP4040" s="226"/>
      <c r="CQ4040" s="226"/>
      <c r="CR4040" s="226"/>
      <c r="CS4040" s="90"/>
      <c r="CT4040" s="90"/>
      <c r="CU4040" s="90"/>
      <c r="CV4040" s="90"/>
      <c r="CW4040" s="90"/>
      <c r="CX4040" s="90"/>
      <c r="CY4040" s="90"/>
      <c r="CZ4040" s="90"/>
      <c r="DA4040" s="90"/>
      <c r="DB4040" s="70"/>
      <c r="DC4040" s="70"/>
      <c r="DD4040" s="70"/>
      <c r="DE4040" s="70"/>
      <c r="DF4040" s="70"/>
      <c r="DG4040" s="70"/>
      <c r="DH4040" s="70"/>
      <c r="DI4040" s="70"/>
      <c r="DJ4040" s="70"/>
      <c r="DK4040" s="70"/>
      <c r="DL4040" s="70"/>
      <c r="DM4040" s="70"/>
      <c r="DN4040" s="70"/>
    </row>
    <row r="4041" spans="1:118" ht="14.25" customHeight="1">
      <c r="A4041" s="227">
        <f t="shared" si="1241"/>
        <v>501</v>
      </c>
      <c r="B4041" s="547" t="s">
        <v>470</v>
      </c>
      <c r="C4041" s="514" t="s">
        <v>471</v>
      </c>
      <c r="D4041" s="236">
        <v>43767</v>
      </c>
      <c r="E4041" s="236" t="s">
        <v>1197</v>
      </c>
      <c r="F4041" s="253" t="s">
        <v>80</v>
      </c>
      <c r="G4041" s="254"/>
      <c r="H4041" s="82" t="s">
        <v>69</v>
      </c>
      <c r="I4041" s="82" t="s">
        <v>973</v>
      </c>
      <c r="J4041" s="82" t="s">
        <v>61</v>
      </c>
      <c r="K4041" s="82" t="s">
        <v>61</v>
      </c>
      <c r="L4041" s="82" t="s">
        <v>61</v>
      </c>
      <c r="M4041" s="82" t="s">
        <v>61</v>
      </c>
      <c r="N4041" s="82" t="s">
        <v>67</v>
      </c>
      <c r="O4041" s="82"/>
      <c r="P4041" s="82" t="s">
        <v>61</v>
      </c>
      <c r="Q4041" s="82" t="s">
        <v>61</v>
      </c>
      <c r="R4041" s="82" t="s">
        <v>61</v>
      </c>
      <c r="S4041" s="82" t="s">
        <v>61</v>
      </c>
      <c r="T4041" s="82" t="s">
        <v>61</v>
      </c>
      <c r="U4041" s="82" t="s">
        <v>61</v>
      </c>
      <c r="V4041" s="82"/>
      <c r="W4041" s="82" t="s">
        <v>60</v>
      </c>
      <c r="X4041" s="82" t="s">
        <v>60</v>
      </c>
      <c r="Y4041" s="82" t="s">
        <v>60</v>
      </c>
      <c r="Z4041" s="82" t="s">
        <v>60</v>
      </c>
      <c r="AA4041" s="82" t="s">
        <v>60</v>
      </c>
      <c r="AB4041" s="82" t="s">
        <v>60</v>
      </c>
      <c r="AC4041" s="82"/>
      <c r="AD4041" s="82" t="s">
        <v>60</v>
      </c>
      <c r="AE4041" s="82" t="s">
        <v>60</v>
      </c>
      <c r="AF4041" s="82" t="s">
        <v>60</v>
      </c>
      <c r="AG4041" s="82" t="s">
        <v>60</v>
      </c>
      <c r="AH4041" s="82" t="s">
        <v>60</v>
      </c>
      <c r="AI4041" s="82" t="s">
        <v>1471</v>
      </c>
      <c r="AJ4041" s="82"/>
      <c r="AK4041" s="82" t="s">
        <v>61</v>
      </c>
      <c r="AL4041" s="82" t="s">
        <v>61</v>
      </c>
      <c r="AM4041" s="239">
        <f>COUNTIF(H4041:AL4041,"PH")+COUNTIF(H4041:AL4041,"PH/L")+COUNTIF(H4041:AL4041,"PM")</f>
        <v>0</v>
      </c>
      <c r="AN4041" s="239">
        <f>COUNTIF(H4041:AL4041,"PD")+COUNTIF(H4041:AL4041,"PDD")+COUNTIF(H4041:AL4041,"P/DS")/2+COUNTIF(H4041:AL4041,"PMD")</f>
        <v>0</v>
      </c>
      <c r="AO4041" s="239">
        <f>COUNTIF(H4041:AL4041,"PN")+COUNTIF(H4041:AL4041,"P/NS")/2+COUNTIF(H4041:AL4041,"PH")+COUNTIF(H4041:AL4041,"PH/F")/2+COUNTIF(H4041:AL4041,"PH/L")/2+COUNTIF(H4041:AL4041,"PM")</f>
        <v>0</v>
      </c>
      <c r="AP4041" s="239">
        <f>COUNTIF(H4041:AL4041,"BH")+COUNTIF(H4041:AL4041,"AL/BL")+COUNTIF(H4041:AL4041,"UL/BL")+COUNTIF(H4041:AL4041,"BM")</f>
        <v>0</v>
      </c>
      <c r="AQ4041" s="239">
        <f>COUNTIF(H4041:AL4041,"DS")+COUNTIF(H4041:AL4041,"AL/DS")/2+COUNTIF(H4041:AL4041,"UL/DS")/2+COUNTIF(H4041:AL4041,"CT")+COUNTIF(H4041:AL4041,"MD")</f>
        <v>11.5</v>
      </c>
      <c r="AR4041" s="239">
        <f>COUNTIF(H4041:AL4041,"NS")+COUNTIF(H4041:AL4041,"AL/NS")/2+COUNTIF(H4041:AL4041,"UL/NS")/2+COUNTIF(H4041:AL4041,"BH")+COUNTIF(H4041:AL4041,"AL/BF")/2+COUNTIF(H4041:AL4041,"AL/BL")/2+COUNTIF(H4041:AL4041,"UL/BL")/2+COUNTIF(H4041:AL4041,"UL/BF")/2+COUNTIF(H4041:AL4041,"BM")</f>
        <v>12</v>
      </c>
      <c r="AS4041" s="239">
        <f>COUNTIF(H4041:AL4041,"AL")+COUNTIF(H4041:AL4041,"AL/DS")/2+COUNTIF(H4041:AL4041,"AL/NS")/2+COUNTIF(H4041:AL4041,"NH")+COUNTIF(H4041:AL4041,"SL")+COUNTIF(H4041:AL4041,"NHD")+COUNTIF(H4041:AL4041,"B")+COUNTIF(H4041:AL4041,"HL")+COUNTIF(H4041:AL4041,"AL/BF")/2+COUNTIF(H4041:AL4041,"AL/BL")/2</f>
        <v>2</v>
      </c>
      <c r="AT4041" s="255">
        <f>COUNTIF(H4041:AL4041,"PD")+COUNTIF(H4041:AL4041,"PN")+COUNTIF(H4041:AL4041,"P/DS")/2+COUNTIF(H4041:AL4041,"P/NS")/2+COUNTIF(H4041:AL4041,"DS")+COUNTIF(H4041:AL4041,"NS")+COUNTIF(H4041:AL4041,"AL")+COUNTIF(H4041:AL4041,"AL/DS")+COUNTIF(H4041:AL4041,"AL/NS")+COUNTIF(H4041:AL4041,"NH")+COUNTIF(H4041:AL4041,"SL")+COUNTIF(H4041:AL4041,"UL/DS")/2+COUNTIF(H4041:AL4041,"UL/NS")/2+COUNTIF(H4041:AL4041,"CT")+COUNTIF(H4041:AL4041,"NHD")+COUNTIF(H4041:AL4041,"PDD")+COUNTIF(H4041:AL4041,"B")+COUNTIF(H4041:AL4041,"HL")+COUNTIF(H4041:AL4041,"PH")+COUNTIF(H4041:AL4041,"BH")+COUNTIF(H4041:AL4041,"AL/BF")+COUNTIF(H4041:AL4041,"AL/BL")+COUNTIF(H4041:AL4041,"UL/BF")/2+COUNTIF(H4041:AL4041,"UL/BL")/2+COUNTIF(H4041:AL4041,"PH/F")/2+COUNTIF(H4041:AL4041,"PH/L")/2+COUNTIF(H4041:AL4041,"MD")+COUNTIF(H4041:AL4041,"PMD")+COUNTIF(H4041:AL4041,"PM")+COUNTIF(H4041:AL4041,"BM")</f>
        <v>25.5</v>
      </c>
      <c r="AU4041" s="255">
        <f>COUNTIF(H4041:AL4041,"P/DS")/2+COUNTIF(H4041:AL4041,"P/NS")/2+COUNTIF(H4041:AL4041,"IL")+COUNTIF(H4041:AL4041,"NL")+COUNTIF(H4041:AL4041,"UL")+COUNTIF(H4041:AL4041,"UL/DS")/2+COUNTIF(H4041:AL4041,"UL/NS")/2+COUNTIF(H4041:AL4041,"KT")+COUNTIF(H4041:AL4041,"UL/BF")/2+COUNTIF(H4041:AL4041,"UL/BL")/2+COUNTIF(H4041:AL4041,"PH/F")/2+COUNTIF(H4041:AL4041,"PH/L")/2+COUNTIF(H4041:AL4041,"NB")</f>
        <v>0.5</v>
      </c>
      <c r="AV4041" s="258">
        <f>COUNTIF(H4041:AL4041,"PN")+COUNTIF(H4041:AL4041,"TVD")+COUNTIF(H4041:AL4041,"PH")+COUNTIF(H4041:AL4041,"PM")+COUNTIF(H4041:AL4041,"PDD")-COUNTIFS(H4041:AL4041,"PN",H4048:AL4048,"&gt;=3")-COUNTIFS(H4041:AL4041,"PM",H4048:AL4048,"&gt;=3")</f>
        <v>0</v>
      </c>
      <c r="AW4041" s="258">
        <f>COUNTIF(H4041:AL4041,"NS")+COUNTIF(H4041:AL4041,"D")+COUNTIF(H4041:AL4041,"BH")+COUNTIF(H4041:AL4041,"NHD")+COUNTIF(H4041:AL4041,"BM")-COUNTIFS(H4041:AL4041,"NS",H4048:AL4048,"&gt;=3")-COUNTIFS(H4041:AL4041,"BH",H4048:AL4048,"&gt;=3")-COUNTIFS(H4041:AL4041,"BM",H4048:AL4048,"&gt;=3")</f>
        <v>13</v>
      </c>
      <c r="AX4041" s="255">
        <f>COUNTIF(H4041:AL4041,"AL")+COUNTIF(H4041:AL4041,"AL/DS")/2+COUNTIF(H4041:AL4041,"AL/NS")/2+COUNTIF(H4041:AL4041,"AL/BF")+COUNTIF(H4041:AL4041,"AL/BL")/2</f>
        <v>1</v>
      </c>
      <c r="AY4041" s="255">
        <f>COUNTIF(H4041:AL4041,"SL")</f>
        <v>0</v>
      </c>
      <c r="AZ4041" s="255">
        <f>COUNTIF(H4041:AL4041,"NH")</f>
        <v>1</v>
      </c>
      <c r="BA4041" s="255">
        <f>COUNTIF(H4041:AL4041,"HL")</f>
        <v>0</v>
      </c>
      <c r="BB4041" s="255">
        <f>COUNTIF(G4041:AL4041,"P/DS")/2+COUNTIF(G4041:AL4041,"P/NS")/2+COUNTIF(G4041:AL4041,"UL")+COUNTIF(G4041:AL4041,"UL/DS")/2+COUNTIF(G4041:AL4041,"UL/NS")/2+COUNTIF(G4041:AL4041,"UL/BL")/2+COUNTIF(G4041:AL4041,"UL/BF")/2+COUNTIF(G4041:AL4041,"PH/F")/2+COUNTIF(G4041:AL4041,"PH/L")/2</f>
        <v>0.5</v>
      </c>
      <c r="BC4041" s="255">
        <f>COUNTIF(H4041:AL4041,"NB")</f>
        <v>0</v>
      </c>
      <c r="BD4041" s="255">
        <f>COUNTIF(H4041:AL4041,"NL")</f>
        <v>0</v>
      </c>
      <c r="BE4041" s="255">
        <f>COUNTIF(H4041:AL4041,"IL")</f>
        <v>0</v>
      </c>
      <c r="BF4041" s="255">
        <f>COUNTIF(H4041:AL4041,"KT")</f>
        <v>0</v>
      </c>
      <c r="BG4041" s="255">
        <f>COUNTIF(H4041:AL4041,"L70")</f>
        <v>0</v>
      </c>
      <c r="BH4041" s="255">
        <f>COUNTIF(H4041:AL4041,"MD")</f>
        <v>0</v>
      </c>
      <c r="BI4041" s="255">
        <f>COUNTIF(H4041:AL4041,"PMD")</f>
        <v>0</v>
      </c>
      <c r="BJ4041" s="255">
        <f>COUNTIF(H4041:AL4041,"PM")</f>
        <v>0</v>
      </c>
      <c r="BK4041" s="255">
        <f>COUNTIF(H4041:AL4041,"BM")</f>
        <v>0</v>
      </c>
      <c r="BL4041" s="261">
        <f>SUMIF(H4041:AL4041,"PD",H4042:AL4042)+SUMIF(H4041:AL4041,"PN",H4042:AL4042)+SUMIF(H4041:AL4041,"P/DS",H4042:AL4042)+SUMIF(H4041:AL4041,"PN/F",H4042:AL4042)+SUMIF(H4041:AL4041,"PN/L",H4042:AL4042)+SUMIF(H4041:AL4041,"TV",H4042:AL4042)+SUMIF(H4041:AL4041,"TVD",H4042:AL4042)+SUMIF(H4041:AL4041,"PDD",H4042:AL4042)</f>
        <v>0</v>
      </c>
      <c r="BM4041" s="261">
        <f>SUMIF(H4041:AL4041,"PD",H4043:AL4043)+SUMIF(H4041:AL4041,"PN",H4043:AL4043)+SUMIF(H4041:AL4041,"P/DS",H4043:AL4043)+SUMIF(H4041:AL4041,"PN/F",H4043:AL4043)+SUMIF(H4041:AL4041,"PN/L",H4043:AL4043)+SUMIF(H4041:AL4041,"TV",H4043:AL4043)+SUMIF(H4041:AL4041,"TVD",H4043:AL4043)+SUMIF(H4041:AL4041,"PDD",H4043:AL4043)+SUMIF(H4041:AL4041,"PMD",H4043:AL4043)</f>
        <v>0</v>
      </c>
      <c r="BN4041" s="261">
        <f>SUMIF(H4041:AL4041,"PD",H4044:AL4044)+SUMIF(H4041:AL4041,"PN",H4044:AL4044)+SUMIF(H4041:AL4041,"P/DS",H4044:AL4044)+SUMIF(H4041:AL4041,"PN/F",H4044:AL4044)+SUMIF(H4041:AL4041,"PN/L",H4044:AL4044)+SUMIF(H4041:AL4041,"TV",H4044:AL4044)+SUMIF(H4041:AL4041,"TVD",H4044:AL4044)</f>
        <v>0</v>
      </c>
      <c r="BO4041" s="261">
        <f>SUMIF(H4041:AL4041,"PD",H4045:AL4045)+SUMIF(H4041:AL4041,"PN",H4045:AL4045)+SUMIF(H4041:AL4041,"P/DS",H4045:AL4045)+SUMIF(H4041:AL4041,"PN/F",H4045:AL4045)+SUMIF(H4041:AL4041,"PN/L",H4045:AL4045)+SUMIF(H4041:AL4041,"TV",H4045:AL4045)+SUMIF(H4041:AL4041,"TVD",H4045:AL4045)</f>
        <v>0</v>
      </c>
      <c r="BP4041" s="261">
        <f>SUMIF(H4041:AL4041,"PD",H4046:AL4046)+SUMIF(H4041:AL4041,"PN",H4046:AL4046)+SUMIF(H4041:AL4041,"P/DS",H4046:AL4046)+SUMIF(H4041:AL4041,"PN/F",H4046:AL4046)+SUMIF(H4041:AL4041,"PN/L",H4046:AL4046)+SUMIF(H4041:AL4041,"TV",H4046:AL4046)+SUMIF(H4041:AL4041,"TVD",H4046:AL4046)+SUMIF(H4041:AL4041,"PDD",H4046:AL4046)+SUMIF(H4041:AL4041,"PH",H4046:AL4046)+SUMIF(H4041:AL4041,"PM",H4046:AL4046)</f>
        <v>0</v>
      </c>
      <c r="BQ4041" s="261">
        <f>SUMIF(H4041:AL4041,"PD",H4047:AL4047)+SUMIF(H4041:AL4041,"PN",H4047:AL4047)+SUMIF(H4041:AL4041,"P/DS",H4047:AL4047)+SUMIF(H4041:AL4041,"PN/F",H4047:AL4047)+SUMIF(H4041:AL4041,"PN/L",H4047:AL4047)+SUMIF(H4041:AL4041,"TV",H4047:AL4047)+SUMIF(H4041:AL4041,"TVD",H4047:AL4047)+SUMIF(H4041:AL4041,"PDD",H4047:AL4047)+SUMIF(H4041:AL4041,"PH",H4047:AL4047)+SUMIF(H4041:AL4041,"PM",H4047:AL4047)</f>
        <v>0</v>
      </c>
      <c r="BR4041" s="269">
        <f>SUM(H4042:AL4042)-BL4041</f>
        <v>22.5</v>
      </c>
      <c r="BS4041" s="269">
        <f>SUM(H4043:AL4043)-BM4041</f>
        <v>9</v>
      </c>
      <c r="BT4041" s="269">
        <f>SUM(H4044:AL4044)-BN4041</f>
        <v>0</v>
      </c>
      <c r="BU4041" s="269">
        <f>SUM(H4045:AL4045)-BO4041</f>
        <v>6.5</v>
      </c>
      <c r="BV4041" s="269">
        <f>SUM(H4046:AL4046)-BP4041</f>
        <v>0</v>
      </c>
      <c r="BW4041" s="269">
        <f>SUM(H4047:AL4047)-BQ4041</f>
        <v>0</v>
      </c>
      <c r="BX4041" s="255">
        <f>SUMIF(H4041:AL4041,"PD",H4048:AL4048)+SUMIF(H4041:AL4041,"PN",H4048:AL4048)+SUMIF(H4041:AL4041,"P/DS",H4048:AL4048)+SUMIF(H4041:AL4041,"PN/F",H4048:AL4048)+SUMIF(H4041:AL4041,"PN/L",H4048:AL4048)</f>
        <v>0</v>
      </c>
      <c r="BY4041" s="255">
        <f>SUM(H4048:AL4048)-BX4041</f>
        <v>0</v>
      </c>
      <c r="BZ4041" s="255">
        <f t="shared" ref="BZ4041" si="1248">+SUM(BL4041:BW4048)</f>
        <v>38</v>
      </c>
      <c r="CA4041" s="266">
        <f>(COUNTIFS(H4041:AL4041,"PD",H4042:AL4042,"&gt;=2"))*0.5-IF(CN4041="VP",COUNTIFS($H$16:$AL$16,"SAT",H4041:AL4041,"PD",H4042:AL4042,"&gt;=2"))*0.5</f>
        <v>0</v>
      </c>
      <c r="CB4041" s="266">
        <f>(COUNTIFS(H4041:AL4041,"PN",H4043:AL4043,"&gt;=0.5",H4042:AL4042,"&gt;=1.5"))*0.5+COUNTIFS(H4041:AL4041,"PDD",H4043:AL4043,"&gt;=0.5",H4042:AL4042,"&gt;=1.5")*0.5</f>
        <v>0</v>
      </c>
      <c r="CC4041" s="273">
        <f>(COUNTIFS(H4041:AL4041,"TV",H4043:AL4043,"&gt;=10"))*0.5+(COUNTIFS(H4041:AL4041,"PMD",H4043:AL4043,"&gt;=2"))*0.5</f>
        <v>0</v>
      </c>
      <c r="CD4041" s="266">
        <f>(COUNTIFS(H4041:AL4041,"TVD",H4045:AL4045,"&gt;=6.5",H4043:AL4043,"&gt;=3.5"))*0.5</f>
        <v>0</v>
      </c>
      <c r="CE4041" s="266">
        <f>(COUNTIFS(H4041:AL4041,"PD",H4046:AL4046,"&gt;=10"))*0.5</f>
        <v>0</v>
      </c>
      <c r="CF4041" s="266">
        <f>(COUNTIFS(H4041:AL4041,"PDD",H4046:AL4046,"&gt;=3.5",H4047:AL4047,"&gt;=6.5")+COUNTIFS(H4041:AL4041,"PH",H4047:AL4047,"&gt;=0.5",H4046:AL4046,"&gt;=1.5")+COUNTIFS(H4041:AL4041,"PM",H4047:AL4047,"&gt;=0.5",H4046:AL4046,"&gt;=1.5"))*0.5</f>
        <v>0</v>
      </c>
      <c r="CG4041" s="266">
        <f>(COUNTIFS(H4041:AL4041,"DS",H4042:AL4042,"&gt;=2")+COUNTIFS(H4041:AL4041,"AL/DS",H4042:AL4042,"&gt;=2"))*0.5-IF(CN4041="VP",COUNTIFS($H$16:$AL$16,"SAT",H4041:AL4041,"DS",H4042:AL4042,"&gt;=2"))*0.5</f>
        <v>0.5</v>
      </c>
      <c r="CH4041" s="266">
        <f>(COUNTIFS(H4041:AL4041,"NS",H4043:AL4043,"&gt;=0.5",H4042:AL4042,"&gt;=1.5")+COUNTIFS(H4041:AL4041,"AL/NS",H4043:AL4043,"&gt;=0.5",H4042:AL4042,"&gt;=1.5")+COUNTIFS(H4041:AL4041,"NHD",H4043:AL4043,"&gt;=4.5",H4046:AL4046,"&gt;=2",H4042:AL4042,"&gt;=1.5"))*0.5</f>
        <v>5</v>
      </c>
      <c r="CI4041" s="266">
        <f>(COUNTIF(H4043:AL4043,"&gt;=10")+COUNTIFS(H4041:AL4041,"MD",H4043:AL4043,"&gt;=2")-COUNTIFS(H4041:AL4041,"TV",H4043:AL4043,"&gt;=10"))*0.5</f>
        <v>0</v>
      </c>
      <c r="CJ4041" s="266">
        <f>(COUNTIFS(H4041:AL4041,"D",H4045:AL4045,"&gt;=6.5",H4043:AL4043,"&gt;=3.5"))*0.5</f>
        <v>0.5</v>
      </c>
      <c r="CK4041" s="266">
        <f>(COUNTIF(H4046:AL4046,"&gt;=10")-COUNTIFS(H4041:AL4041,"PD",H4046:AL4046,"&gt;=10"))*0.5</f>
        <v>0</v>
      </c>
      <c r="CL4041" s="265">
        <f>(COUNTIFS(H4041:AL4041,"NHD",H4046:AL4046,"&gt;=3.5",H4047:AL4047,"&gt;=6.5")+COUNTIFS(H4041:AL4041,"BH",H4046:AL4046,"&gt;=1.5",H4047:AL4047,"&gt;=0.5")+COUNTIFS(H4041:AL4041,"BM",H4046:AL4046,"&gt;=1.5",H4047:AL4047,"&gt;=0.5")+COUNTIFS(H4041:AL4041,"D",H4046:AL4046,"&gt;=1.5",H4047:AL4047,"&gt;=0.5"))*0.5</f>
        <v>0</v>
      </c>
      <c r="CM4041" s="272"/>
      <c r="CN4041" s="264" t="s">
        <v>723</v>
      </c>
      <c r="CO4041" s="125">
        <f t="shared" ref="CO4041" si="1249">+AM4041+AN4041+AO4041+AP4041+AQ4041+AR4041+AS4041+AU4041+BG4041</f>
        <v>26</v>
      </c>
      <c r="CP4041" s="225">
        <f>+SUM(I4042:I4047)-I4048</f>
        <v>10.5</v>
      </c>
      <c r="CQ4041" s="225">
        <f>+SUM(J4042:J4047)-J4048</f>
        <v>2.5</v>
      </c>
      <c r="CR4041" s="225">
        <f>+SUM(K4042:K4047)-K4048</f>
        <v>2.5</v>
      </c>
      <c r="CS4041" s="97"/>
      <c r="CT4041" s="97"/>
      <c r="CU4041" s="97"/>
      <c r="CV4041" s="97"/>
      <c r="CW4041" s="97"/>
      <c r="CX4041" s="97"/>
      <c r="CY4041" s="97"/>
      <c r="CZ4041" s="97"/>
      <c r="DA4041" s="97"/>
      <c r="DB4041" s="70"/>
      <c r="DC4041" s="70"/>
      <c r="DD4041" s="70"/>
      <c r="DE4041" s="70"/>
      <c r="DF4041" s="70"/>
      <c r="DG4041" s="70"/>
      <c r="DH4041" s="70"/>
      <c r="DI4041" s="70"/>
      <c r="DJ4041" s="70"/>
      <c r="DK4041" s="70"/>
      <c r="DL4041" s="70"/>
      <c r="DM4041" s="70"/>
      <c r="DN4041" s="70"/>
    </row>
    <row r="4042" spans="1:118" ht="15" customHeight="1">
      <c r="A4042" s="228"/>
      <c r="B4042" s="548"/>
      <c r="C4042" s="515"/>
      <c r="D4042" s="237"/>
      <c r="E4042" s="237"/>
      <c r="F4042" s="242" t="s">
        <v>82</v>
      </c>
      <c r="G4042" s="71">
        <v>1.5</v>
      </c>
      <c r="H4042" s="83"/>
      <c r="I4042" s="83"/>
      <c r="J4042" s="83">
        <v>2</v>
      </c>
      <c r="K4042" s="83">
        <v>2</v>
      </c>
      <c r="L4042" s="83">
        <v>2</v>
      </c>
      <c r="M4042" s="83">
        <v>2</v>
      </c>
      <c r="N4042" s="83"/>
      <c r="O4042" s="83"/>
      <c r="P4042" s="83">
        <v>2</v>
      </c>
      <c r="Q4042" s="83">
        <v>2</v>
      </c>
      <c r="R4042" s="83">
        <v>2</v>
      </c>
      <c r="S4042" s="83">
        <v>2</v>
      </c>
      <c r="T4042" s="83">
        <v>2</v>
      </c>
      <c r="U4042" s="83">
        <v>2</v>
      </c>
      <c r="V4042" s="83"/>
      <c r="W4042" s="83"/>
      <c r="X4042" s="83"/>
      <c r="Y4042" s="83"/>
      <c r="Z4042" s="83"/>
      <c r="AA4042" s="83"/>
      <c r="AB4042" s="83"/>
      <c r="AC4042" s="79"/>
      <c r="AD4042" s="79">
        <v>2.5</v>
      </c>
      <c r="AE4042" s="79"/>
      <c r="AF4042" s="79"/>
      <c r="AG4042" s="79"/>
      <c r="AH4042" s="79"/>
      <c r="AI4042" s="79"/>
      <c r="AJ4042" s="79"/>
      <c r="AK4042" s="79"/>
      <c r="AL4042" s="79"/>
      <c r="AM4042" s="240"/>
      <c r="AN4042" s="240"/>
      <c r="AO4042" s="240"/>
      <c r="AP4042" s="240"/>
      <c r="AQ4042" s="240"/>
      <c r="AR4042" s="240"/>
      <c r="AS4042" s="240"/>
      <c r="AT4042" s="256"/>
      <c r="AU4042" s="256"/>
      <c r="AV4042" s="259"/>
      <c r="AW4042" s="259"/>
      <c r="AX4042" s="256"/>
      <c r="AY4042" s="256"/>
      <c r="AZ4042" s="256"/>
      <c r="BA4042" s="256"/>
      <c r="BB4042" s="256"/>
      <c r="BC4042" s="256"/>
      <c r="BD4042" s="256"/>
      <c r="BE4042" s="256"/>
      <c r="BF4042" s="256"/>
      <c r="BG4042" s="256"/>
      <c r="BH4042" s="256"/>
      <c r="BI4042" s="256"/>
      <c r="BJ4042" s="256"/>
      <c r="BK4042" s="256"/>
      <c r="BL4042" s="262"/>
      <c r="BM4042" s="262"/>
      <c r="BN4042" s="262"/>
      <c r="BO4042" s="262"/>
      <c r="BP4042" s="262"/>
      <c r="BQ4042" s="262"/>
      <c r="BR4042" s="270"/>
      <c r="BS4042" s="270"/>
      <c r="BT4042" s="270"/>
      <c r="BU4042" s="270"/>
      <c r="BV4042" s="270"/>
      <c r="BW4042" s="270"/>
      <c r="BX4042" s="256"/>
      <c r="BY4042" s="256"/>
      <c r="BZ4042" s="256"/>
      <c r="CA4042" s="267"/>
      <c r="CB4042" s="267"/>
      <c r="CC4042" s="274"/>
      <c r="CD4042" s="267"/>
      <c r="CE4042" s="267"/>
      <c r="CF4042" s="267"/>
      <c r="CG4042" s="267"/>
      <c r="CH4042" s="267"/>
      <c r="CI4042" s="267"/>
      <c r="CJ4042" s="267"/>
      <c r="CK4042" s="267"/>
      <c r="CL4042" s="265"/>
      <c r="CM4042" s="272"/>
      <c r="CN4042" s="264"/>
      <c r="CO4042" s="125"/>
      <c r="CP4042" s="226"/>
      <c r="CQ4042" s="226"/>
      <c r="CR4042" s="226"/>
      <c r="CS4042" s="97"/>
      <c r="CT4042" s="97"/>
      <c r="CU4042" s="97"/>
      <c r="CV4042" s="97"/>
      <c r="CW4042" s="97"/>
      <c r="CX4042" s="97"/>
      <c r="CY4042" s="97"/>
      <c r="CZ4042" s="97"/>
      <c r="DA4042" s="97"/>
      <c r="DB4042" s="70"/>
      <c r="DC4042" s="70"/>
      <c r="DD4042" s="70"/>
      <c r="DE4042" s="70"/>
      <c r="DF4042" s="70"/>
      <c r="DG4042" s="70"/>
      <c r="DH4042" s="70"/>
      <c r="DI4042" s="70"/>
      <c r="DJ4042" s="70"/>
      <c r="DK4042" s="70"/>
      <c r="DL4042" s="70"/>
      <c r="DM4042" s="70"/>
      <c r="DN4042" s="70"/>
    </row>
    <row r="4043" spans="1:118">
      <c r="A4043" s="228"/>
      <c r="B4043" s="548"/>
      <c r="C4043" s="515"/>
      <c r="D4043" s="237"/>
      <c r="E4043" s="237"/>
      <c r="F4043" s="243"/>
      <c r="G4043" s="72">
        <v>2</v>
      </c>
      <c r="H4043" s="84"/>
      <c r="I4043" s="84">
        <v>4</v>
      </c>
      <c r="J4043" s="84">
        <v>0.5</v>
      </c>
      <c r="K4043" s="84">
        <v>0.5</v>
      </c>
      <c r="L4043" s="84">
        <v>0.5</v>
      </c>
      <c r="M4043" s="84">
        <v>0.5</v>
      </c>
      <c r="N4043" s="84"/>
      <c r="O4043" s="84"/>
      <c r="P4043" s="84">
        <v>0.5</v>
      </c>
      <c r="Q4043" s="84">
        <v>0.5</v>
      </c>
      <c r="R4043" s="84">
        <v>0.5</v>
      </c>
      <c r="S4043" s="84">
        <v>0.5</v>
      </c>
      <c r="T4043" s="84">
        <v>0.5</v>
      </c>
      <c r="U4043" s="84">
        <v>0.5</v>
      </c>
      <c r="V4043" s="84"/>
      <c r="W4043" s="84"/>
      <c r="X4043" s="84"/>
      <c r="Y4043" s="84"/>
      <c r="Z4043" s="84"/>
      <c r="AA4043" s="84"/>
      <c r="AB4043" s="84"/>
      <c r="AC4043" s="80"/>
      <c r="AD4043" s="80"/>
      <c r="AE4043" s="80"/>
      <c r="AF4043" s="80"/>
      <c r="AG4043" s="80"/>
      <c r="AH4043" s="80"/>
      <c r="AI4043" s="80"/>
      <c r="AJ4043" s="80"/>
      <c r="AK4043" s="80"/>
      <c r="AL4043" s="80"/>
      <c r="AM4043" s="240"/>
      <c r="AN4043" s="240"/>
      <c r="AO4043" s="240"/>
      <c r="AP4043" s="240"/>
      <c r="AQ4043" s="240"/>
      <c r="AR4043" s="240"/>
      <c r="AS4043" s="240"/>
      <c r="AT4043" s="256"/>
      <c r="AU4043" s="256"/>
      <c r="AV4043" s="259"/>
      <c r="AW4043" s="259"/>
      <c r="AX4043" s="256"/>
      <c r="AY4043" s="256"/>
      <c r="AZ4043" s="256"/>
      <c r="BA4043" s="256"/>
      <c r="BB4043" s="256"/>
      <c r="BC4043" s="256"/>
      <c r="BD4043" s="256"/>
      <c r="BE4043" s="256"/>
      <c r="BF4043" s="256"/>
      <c r="BG4043" s="256"/>
      <c r="BH4043" s="256"/>
      <c r="BI4043" s="256"/>
      <c r="BJ4043" s="256"/>
      <c r="BK4043" s="256"/>
      <c r="BL4043" s="262"/>
      <c r="BM4043" s="262"/>
      <c r="BN4043" s="262"/>
      <c r="BO4043" s="262"/>
      <c r="BP4043" s="262"/>
      <c r="BQ4043" s="262"/>
      <c r="BR4043" s="270"/>
      <c r="BS4043" s="270"/>
      <c r="BT4043" s="270"/>
      <c r="BU4043" s="270"/>
      <c r="BV4043" s="270"/>
      <c r="BW4043" s="270"/>
      <c r="BX4043" s="256"/>
      <c r="BY4043" s="256"/>
      <c r="BZ4043" s="256"/>
      <c r="CA4043" s="267"/>
      <c r="CB4043" s="267"/>
      <c r="CC4043" s="274"/>
      <c r="CD4043" s="267"/>
      <c r="CE4043" s="267"/>
      <c r="CF4043" s="267"/>
      <c r="CG4043" s="267"/>
      <c r="CH4043" s="267"/>
      <c r="CI4043" s="267"/>
      <c r="CJ4043" s="267"/>
      <c r="CK4043" s="267"/>
      <c r="CL4043" s="265"/>
      <c r="CM4043" s="272"/>
      <c r="CN4043" s="264"/>
      <c r="CO4043" s="125"/>
      <c r="CP4043" s="226"/>
      <c r="CQ4043" s="226"/>
      <c r="CR4043" s="226"/>
      <c r="CS4043" s="97"/>
      <c r="CT4043" s="97"/>
      <c r="CU4043" s="97"/>
      <c r="CV4043" s="97"/>
      <c r="CW4043" s="97"/>
      <c r="CX4043" s="97"/>
      <c r="CY4043" s="97"/>
      <c r="CZ4043" s="97"/>
      <c r="DA4043" s="97"/>
      <c r="DB4043" s="70"/>
      <c r="DC4043" s="70"/>
      <c r="DD4043" s="70"/>
      <c r="DE4043" s="70"/>
      <c r="DF4043" s="70"/>
      <c r="DG4043" s="70"/>
      <c r="DH4043" s="70"/>
      <c r="DI4043" s="70"/>
      <c r="DJ4043" s="70"/>
      <c r="DK4043" s="70"/>
      <c r="DL4043" s="70"/>
      <c r="DM4043" s="70"/>
      <c r="DN4043" s="70"/>
    </row>
    <row r="4044" spans="1:118">
      <c r="A4044" s="228"/>
      <c r="B4044" s="548"/>
      <c r="C4044" s="515"/>
      <c r="D4044" s="237"/>
      <c r="E4044" s="237"/>
      <c r="F4044" s="243"/>
      <c r="G4044" s="72">
        <v>2.1</v>
      </c>
      <c r="H4044" s="84"/>
      <c r="I4044" s="84"/>
      <c r="J4044" s="84"/>
      <c r="K4044" s="84"/>
      <c r="L4044" s="84"/>
      <c r="M4044" s="84"/>
      <c r="N4044" s="84"/>
      <c r="O4044" s="84"/>
      <c r="P4044" s="84"/>
      <c r="Q4044" s="84"/>
      <c r="R4044" s="84"/>
      <c r="S4044" s="84"/>
      <c r="T4044" s="84"/>
      <c r="U4044" s="84"/>
      <c r="V4044" s="84"/>
      <c r="W4044" s="84"/>
      <c r="X4044" s="84"/>
      <c r="Y4044" s="84"/>
      <c r="Z4044" s="84"/>
      <c r="AA4044" s="84"/>
      <c r="AB4044" s="84"/>
      <c r="AC4044" s="80"/>
      <c r="AD4044" s="80"/>
      <c r="AE4044" s="80"/>
      <c r="AF4044" s="80"/>
      <c r="AG4044" s="80"/>
      <c r="AH4044" s="80"/>
      <c r="AI4044" s="80"/>
      <c r="AJ4044" s="80"/>
      <c r="AK4044" s="80"/>
      <c r="AL4044" s="80"/>
      <c r="AM4044" s="240"/>
      <c r="AN4044" s="240"/>
      <c r="AO4044" s="240"/>
      <c r="AP4044" s="240"/>
      <c r="AQ4044" s="240"/>
      <c r="AR4044" s="240"/>
      <c r="AS4044" s="240"/>
      <c r="AT4044" s="256"/>
      <c r="AU4044" s="256"/>
      <c r="AV4044" s="259"/>
      <c r="AW4044" s="259"/>
      <c r="AX4044" s="256"/>
      <c r="AY4044" s="256"/>
      <c r="AZ4044" s="256"/>
      <c r="BA4044" s="256"/>
      <c r="BB4044" s="256"/>
      <c r="BC4044" s="256"/>
      <c r="BD4044" s="256"/>
      <c r="BE4044" s="256"/>
      <c r="BF4044" s="256"/>
      <c r="BG4044" s="256"/>
      <c r="BH4044" s="256"/>
      <c r="BI4044" s="256"/>
      <c r="BJ4044" s="256"/>
      <c r="BK4044" s="256"/>
      <c r="BL4044" s="262"/>
      <c r="BM4044" s="262"/>
      <c r="BN4044" s="262"/>
      <c r="BO4044" s="262"/>
      <c r="BP4044" s="262"/>
      <c r="BQ4044" s="262"/>
      <c r="BR4044" s="270"/>
      <c r="BS4044" s="270"/>
      <c r="BT4044" s="270"/>
      <c r="BU4044" s="270"/>
      <c r="BV4044" s="270"/>
      <c r="BW4044" s="270"/>
      <c r="BX4044" s="256"/>
      <c r="BY4044" s="256"/>
      <c r="BZ4044" s="256"/>
      <c r="CA4044" s="267"/>
      <c r="CB4044" s="267"/>
      <c r="CC4044" s="274"/>
      <c r="CD4044" s="267"/>
      <c r="CE4044" s="267"/>
      <c r="CF4044" s="267"/>
      <c r="CG4044" s="267"/>
      <c r="CH4044" s="267"/>
      <c r="CI4044" s="267"/>
      <c r="CJ4044" s="267"/>
      <c r="CK4044" s="267"/>
      <c r="CL4044" s="265"/>
      <c r="CM4044" s="272"/>
      <c r="CN4044" s="264"/>
      <c r="CO4044" s="125"/>
      <c r="CP4044" s="226"/>
      <c r="CQ4044" s="226"/>
      <c r="CR4044" s="226"/>
      <c r="CS4044" s="97"/>
      <c r="CT4044" s="97"/>
      <c r="CU4044" s="97"/>
      <c r="CV4044" s="97"/>
      <c r="CW4044" s="97"/>
      <c r="CX4044" s="97"/>
      <c r="CY4044" s="97"/>
      <c r="CZ4044" s="97"/>
      <c r="DA4044" s="97"/>
      <c r="DB4044" s="70"/>
      <c r="DC4044" s="70"/>
      <c r="DD4044" s="70"/>
      <c r="DE4044" s="70"/>
      <c r="DF4044" s="70"/>
      <c r="DG4044" s="70"/>
      <c r="DH4044" s="70"/>
      <c r="DI4044" s="70"/>
      <c r="DJ4044" s="70"/>
      <c r="DK4044" s="70"/>
      <c r="DL4044" s="70"/>
      <c r="DM4044" s="70"/>
      <c r="DN4044" s="70"/>
    </row>
    <row r="4045" spans="1:118">
      <c r="A4045" s="228"/>
      <c r="B4045" s="548"/>
      <c r="C4045" s="515"/>
      <c r="D4045" s="237"/>
      <c r="E4045" s="237"/>
      <c r="F4045" s="243"/>
      <c r="G4045" s="72">
        <v>2.7</v>
      </c>
      <c r="H4045" s="84"/>
      <c r="I4045" s="84">
        <v>6.5</v>
      </c>
      <c r="J4045" s="84"/>
      <c r="K4045" s="84"/>
      <c r="L4045" s="84"/>
      <c r="M4045" s="84"/>
      <c r="N4045" s="84"/>
      <c r="O4045" s="84"/>
      <c r="P4045" s="84"/>
      <c r="Q4045" s="84"/>
      <c r="R4045" s="84"/>
      <c r="S4045" s="84"/>
      <c r="T4045" s="84"/>
      <c r="U4045" s="84"/>
      <c r="V4045" s="84"/>
      <c r="W4045" s="84"/>
      <c r="X4045" s="84"/>
      <c r="Y4045" s="84"/>
      <c r="Z4045" s="84"/>
      <c r="AA4045" s="84"/>
      <c r="AB4045" s="84"/>
      <c r="AC4045" s="80"/>
      <c r="AD4045" s="80"/>
      <c r="AE4045" s="80"/>
      <c r="AF4045" s="80"/>
      <c r="AG4045" s="80"/>
      <c r="AH4045" s="80"/>
      <c r="AI4045" s="80"/>
      <c r="AJ4045" s="80"/>
      <c r="AK4045" s="80"/>
      <c r="AL4045" s="80"/>
      <c r="AM4045" s="240"/>
      <c r="AN4045" s="240"/>
      <c r="AO4045" s="240"/>
      <c r="AP4045" s="240"/>
      <c r="AQ4045" s="240"/>
      <c r="AR4045" s="240"/>
      <c r="AS4045" s="240"/>
      <c r="AT4045" s="256"/>
      <c r="AU4045" s="256"/>
      <c r="AV4045" s="259"/>
      <c r="AW4045" s="259"/>
      <c r="AX4045" s="256"/>
      <c r="AY4045" s="256"/>
      <c r="AZ4045" s="256"/>
      <c r="BA4045" s="256"/>
      <c r="BB4045" s="256"/>
      <c r="BC4045" s="256"/>
      <c r="BD4045" s="256"/>
      <c r="BE4045" s="256"/>
      <c r="BF4045" s="256"/>
      <c r="BG4045" s="256"/>
      <c r="BH4045" s="256"/>
      <c r="BI4045" s="256"/>
      <c r="BJ4045" s="256"/>
      <c r="BK4045" s="256"/>
      <c r="BL4045" s="262"/>
      <c r="BM4045" s="262"/>
      <c r="BN4045" s="262"/>
      <c r="BO4045" s="262"/>
      <c r="BP4045" s="262"/>
      <c r="BQ4045" s="262"/>
      <c r="BR4045" s="270"/>
      <c r="BS4045" s="270"/>
      <c r="BT4045" s="270"/>
      <c r="BU4045" s="270"/>
      <c r="BV4045" s="270"/>
      <c r="BW4045" s="270"/>
      <c r="BX4045" s="256"/>
      <c r="BY4045" s="256"/>
      <c r="BZ4045" s="256"/>
      <c r="CA4045" s="267"/>
      <c r="CB4045" s="267"/>
      <c r="CC4045" s="274"/>
      <c r="CD4045" s="267"/>
      <c r="CE4045" s="267"/>
      <c r="CF4045" s="267"/>
      <c r="CG4045" s="267"/>
      <c r="CH4045" s="267"/>
      <c r="CI4045" s="267"/>
      <c r="CJ4045" s="267"/>
      <c r="CK4045" s="267"/>
      <c r="CL4045" s="265"/>
      <c r="CM4045" s="272"/>
      <c r="CN4045" s="264"/>
      <c r="CO4045" s="125"/>
      <c r="CP4045" s="226"/>
      <c r="CQ4045" s="226"/>
      <c r="CR4045" s="226"/>
      <c r="CS4045" s="97"/>
      <c r="CT4045" s="97"/>
      <c r="CU4045" s="97"/>
      <c r="CV4045" s="97"/>
      <c r="CW4045" s="97"/>
      <c r="CX4045" s="97"/>
      <c r="CY4045" s="97"/>
      <c r="CZ4045" s="97"/>
      <c r="DA4045" s="97"/>
      <c r="DB4045" s="70"/>
      <c r="DC4045" s="70"/>
      <c r="DD4045" s="70"/>
      <c r="DE4045" s="70"/>
      <c r="DF4045" s="70"/>
      <c r="DG4045" s="70"/>
      <c r="DH4045" s="70"/>
      <c r="DI4045" s="70"/>
      <c r="DJ4045" s="70"/>
      <c r="DK4045" s="70"/>
      <c r="DL4045" s="70"/>
      <c r="DM4045" s="70"/>
      <c r="DN4045" s="70"/>
    </row>
    <row r="4046" spans="1:118">
      <c r="A4046" s="228"/>
      <c r="B4046" s="548"/>
      <c r="C4046" s="515"/>
      <c r="D4046" s="237"/>
      <c r="E4046" s="237"/>
      <c r="F4046" s="243"/>
      <c r="G4046" s="72">
        <v>3</v>
      </c>
      <c r="H4046" s="84"/>
      <c r="I4046" s="84"/>
      <c r="J4046" s="84"/>
      <c r="K4046" s="84"/>
      <c r="L4046" s="84"/>
      <c r="M4046" s="84"/>
      <c r="N4046" s="84"/>
      <c r="O4046" s="84"/>
      <c r="P4046" s="84"/>
      <c r="Q4046" s="84"/>
      <c r="R4046" s="84"/>
      <c r="S4046" s="84"/>
      <c r="T4046" s="84"/>
      <c r="U4046" s="84"/>
      <c r="V4046" s="84"/>
      <c r="W4046" s="84"/>
      <c r="X4046" s="84"/>
      <c r="Y4046" s="84"/>
      <c r="Z4046" s="84"/>
      <c r="AA4046" s="84"/>
      <c r="AB4046" s="84"/>
      <c r="AC4046" s="80"/>
      <c r="AD4046" s="80"/>
      <c r="AE4046" s="80"/>
      <c r="AF4046" s="80"/>
      <c r="AG4046" s="80"/>
      <c r="AH4046" s="80"/>
      <c r="AI4046" s="80"/>
      <c r="AJ4046" s="80"/>
      <c r="AK4046" s="80"/>
      <c r="AL4046" s="80"/>
      <c r="AM4046" s="240"/>
      <c r="AN4046" s="240"/>
      <c r="AO4046" s="240"/>
      <c r="AP4046" s="240"/>
      <c r="AQ4046" s="240"/>
      <c r="AR4046" s="240"/>
      <c r="AS4046" s="240"/>
      <c r="AT4046" s="256"/>
      <c r="AU4046" s="256"/>
      <c r="AV4046" s="259"/>
      <c r="AW4046" s="259"/>
      <c r="AX4046" s="256"/>
      <c r="AY4046" s="256"/>
      <c r="AZ4046" s="256"/>
      <c r="BA4046" s="256"/>
      <c r="BB4046" s="256"/>
      <c r="BC4046" s="256"/>
      <c r="BD4046" s="256"/>
      <c r="BE4046" s="256"/>
      <c r="BF4046" s="256"/>
      <c r="BG4046" s="256"/>
      <c r="BH4046" s="256"/>
      <c r="BI4046" s="256"/>
      <c r="BJ4046" s="256"/>
      <c r="BK4046" s="256"/>
      <c r="BL4046" s="262"/>
      <c r="BM4046" s="262"/>
      <c r="BN4046" s="262"/>
      <c r="BO4046" s="262"/>
      <c r="BP4046" s="262"/>
      <c r="BQ4046" s="262"/>
      <c r="BR4046" s="270"/>
      <c r="BS4046" s="270"/>
      <c r="BT4046" s="270"/>
      <c r="BU4046" s="270"/>
      <c r="BV4046" s="270"/>
      <c r="BW4046" s="270"/>
      <c r="BX4046" s="256"/>
      <c r="BY4046" s="256"/>
      <c r="BZ4046" s="256"/>
      <c r="CA4046" s="267"/>
      <c r="CB4046" s="267"/>
      <c r="CC4046" s="274"/>
      <c r="CD4046" s="267"/>
      <c r="CE4046" s="267"/>
      <c r="CF4046" s="267"/>
      <c r="CG4046" s="267"/>
      <c r="CH4046" s="267"/>
      <c r="CI4046" s="267"/>
      <c r="CJ4046" s="267"/>
      <c r="CK4046" s="267"/>
      <c r="CL4046" s="265"/>
      <c r="CM4046" s="272"/>
      <c r="CN4046" s="264"/>
      <c r="CO4046" s="125"/>
      <c r="CP4046" s="226"/>
      <c r="CQ4046" s="226"/>
      <c r="CR4046" s="226"/>
      <c r="CS4046" s="97"/>
      <c r="CT4046" s="97"/>
      <c r="CU4046" s="97"/>
      <c r="CV4046" s="97"/>
      <c r="CW4046" s="97"/>
      <c r="CX4046" s="97"/>
      <c r="CY4046" s="97"/>
      <c r="CZ4046" s="97"/>
      <c r="DA4046" s="97"/>
      <c r="DB4046" s="70"/>
      <c r="DC4046" s="70"/>
      <c r="DD4046" s="70"/>
      <c r="DE4046" s="70"/>
      <c r="DF4046" s="70"/>
      <c r="DG4046" s="70"/>
      <c r="DH4046" s="70"/>
      <c r="DI4046" s="70"/>
      <c r="DJ4046" s="70"/>
      <c r="DK4046" s="70"/>
      <c r="DL4046" s="70"/>
      <c r="DM4046" s="70"/>
      <c r="DN4046" s="70"/>
    </row>
    <row r="4047" spans="1:118">
      <c r="A4047" s="228"/>
      <c r="B4047" s="548"/>
      <c r="C4047" s="515"/>
      <c r="D4047" s="237"/>
      <c r="E4047" s="237"/>
      <c r="F4047" s="244"/>
      <c r="G4047" s="73">
        <v>3.9</v>
      </c>
      <c r="H4047" s="85"/>
      <c r="I4047" s="85"/>
      <c r="J4047" s="85"/>
      <c r="K4047" s="85"/>
      <c r="L4047" s="85"/>
      <c r="M4047" s="85"/>
      <c r="N4047" s="85"/>
      <c r="O4047" s="85"/>
      <c r="P4047" s="85"/>
      <c r="Q4047" s="85"/>
      <c r="R4047" s="85"/>
      <c r="S4047" s="85"/>
      <c r="T4047" s="85"/>
      <c r="U4047" s="85"/>
      <c r="V4047" s="85"/>
      <c r="W4047" s="85"/>
      <c r="X4047" s="85"/>
      <c r="Y4047" s="85"/>
      <c r="Z4047" s="85"/>
      <c r="AA4047" s="85"/>
      <c r="AB4047" s="85"/>
      <c r="AC4047" s="81"/>
      <c r="AD4047" s="81"/>
      <c r="AE4047" s="81"/>
      <c r="AF4047" s="81"/>
      <c r="AG4047" s="81"/>
      <c r="AH4047" s="81"/>
      <c r="AI4047" s="81"/>
      <c r="AJ4047" s="81"/>
      <c r="AK4047" s="81"/>
      <c r="AL4047" s="81"/>
      <c r="AM4047" s="240"/>
      <c r="AN4047" s="240"/>
      <c r="AO4047" s="240"/>
      <c r="AP4047" s="240"/>
      <c r="AQ4047" s="240"/>
      <c r="AR4047" s="240"/>
      <c r="AS4047" s="240"/>
      <c r="AT4047" s="256"/>
      <c r="AU4047" s="256"/>
      <c r="AV4047" s="259"/>
      <c r="AW4047" s="259"/>
      <c r="AX4047" s="256"/>
      <c r="AY4047" s="256"/>
      <c r="AZ4047" s="256"/>
      <c r="BA4047" s="256"/>
      <c r="BB4047" s="256"/>
      <c r="BC4047" s="256"/>
      <c r="BD4047" s="256"/>
      <c r="BE4047" s="256"/>
      <c r="BF4047" s="256"/>
      <c r="BG4047" s="256"/>
      <c r="BH4047" s="256"/>
      <c r="BI4047" s="256"/>
      <c r="BJ4047" s="256"/>
      <c r="BK4047" s="256"/>
      <c r="BL4047" s="262"/>
      <c r="BM4047" s="262"/>
      <c r="BN4047" s="262"/>
      <c r="BO4047" s="262"/>
      <c r="BP4047" s="262"/>
      <c r="BQ4047" s="262"/>
      <c r="BR4047" s="270"/>
      <c r="BS4047" s="270"/>
      <c r="BT4047" s="270"/>
      <c r="BU4047" s="270"/>
      <c r="BV4047" s="270"/>
      <c r="BW4047" s="270"/>
      <c r="BX4047" s="256"/>
      <c r="BY4047" s="256"/>
      <c r="BZ4047" s="256"/>
      <c r="CA4047" s="267"/>
      <c r="CB4047" s="267"/>
      <c r="CC4047" s="274"/>
      <c r="CD4047" s="267"/>
      <c r="CE4047" s="267"/>
      <c r="CF4047" s="267"/>
      <c r="CG4047" s="267"/>
      <c r="CH4047" s="267"/>
      <c r="CI4047" s="267"/>
      <c r="CJ4047" s="267"/>
      <c r="CK4047" s="267"/>
      <c r="CL4047" s="265"/>
      <c r="CM4047" s="272"/>
      <c r="CN4047" s="264"/>
      <c r="CO4047" s="125"/>
      <c r="CP4047" s="226"/>
      <c r="CQ4047" s="226"/>
      <c r="CR4047" s="226"/>
      <c r="CS4047" s="97"/>
      <c r="CT4047" s="97"/>
      <c r="CU4047" s="97"/>
      <c r="CV4047" s="97"/>
      <c r="CW4047" s="97"/>
      <c r="CX4047" s="97"/>
      <c r="CY4047" s="97"/>
      <c r="CZ4047" s="97"/>
      <c r="DA4047" s="97"/>
      <c r="DB4047" s="70"/>
      <c r="DC4047" s="70"/>
      <c r="DD4047" s="70"/>
      <c r="DE4047" s="70"/>
      <c r="DF4047" s="70"/>
      <c r="DG4047" s="70"/>
      <c r="DH4047" s="70"/>
      <c r="DI4047" s="70"/>
      <c r="DJ4047" s="70"/>
      <c r="DK4047" s="70"/>
      <c r="DL4047" s="70"/>
      <c r="DM4047" s="70"/>
      <c r="DN4047" s="70"/>
    </row>
    <row r="4048" spans="1:118">
      <c r="A4048" s="229"/>
      <c r="B4048" s="549"/>
      <c r="C4048" s="516"/>
      <c r="D4048" s="238"/>
      <c r="E4048" s="238"/>
      <c r="F4048" s="245" t="s">
        <v>83</v>
      </c>
      <c r="G4048" s="246"/>
      <c r="H4048" s="82"/>
      <c r="I4048" s="82"/>
      <c r="J4048" s="82"/>
      <c r="K4048" s="82"/>
      <c r="L4048" s="82"/>
      <c r="M4048" s="82"/>
      <c r="N4048" s="82"/>
      <c r="O4048" s="82"/>
      <c r="P4048" s="82"/>
      <c r="Q4048" s="82"/>
      <c r="R4048" s="82"/>
      <c r="S4048" s="82"/>
      <c r="T4048" s="82"/>
      <c r="U4048" s="82"/>
      <c r="V4048" s="82"/>
      <c r="W4048" s="82"/>
      <c r="X4048" s="82"/>
      <c r="Y4048" s="82"/>
      <c r="Z4048" s="82"/>
      <c r="AA4048" s="82"/>
      <c r="AB4048" s="82"/>
      <c r="AC4048" s="35"/>
      <c r="AD4048" s="35"/>
      <c r="AE4048" s="35"/>
      <c r="AF4048" s="35"/>
      <c r="AG4048" s="35"/>
      <c r="AH4048" s="35"/>
      <c r="AI4048" s="35"/>
      <c r="AJ4048" s="35"/>
      <c r="AK4048" s="35"/>
      <c r="AL4048" s="35"/>
      <c r="AM4048" s="241"/>
      <c r="AN4048" s="241"/>
      <c r="AO4048" s="241"/>
      <c r="AP4048" s="241"/>
      <c r="AQ4048" s="241"/>
      <c r="AR4048" s="241"/>
      <c r="AS4048" s="241"/>
      <c r="AT4048" s="257"/>
      <c r="AU4048" s="257"/>
      <c r="AV4048" s="260"/>
      <c r="AW4048" s="260"/>
      <c r="AX4048" s="257"/>
      <c r="AY4048" s="257"/>
      <c r="AZ4048" s="257"/>
      <c r="BA4048" s="257"/>
      <c r="BB4048" s="257"/>
      <c r="BC4048" s="257"/>
      <c r="BD4048" s="257"/>
      <c r="BE4048" s="257"/>
      <c r="BF4048" s="257"/>
      <c r="BG4048" s="257"/>
      <c r="BH4048" s="257"/>
      <c r="BI4048" s="257"/>
      <c r="BJ4048" s="257"/>
      <c r="BK4048" s="257"/>
      <c r="BL4048" s="263"/>
      <c r="BM4048" s="263"/>
      <c r="BN4048" s="263"/>
      <c r="BO4048" s="263"/>
      <c r="BP4048" s="263"/>
      <c r="BQ4048" s="263"/>
      <c r="BR4048" s="271"/>
      <c r="BS4048" s="271"/>
      <c r="BT4048" s="271"/>
      <c r="BU4048" s="271"/>
      <c r="BV4048" s="271"/>
      <c r="BW4048" s="271"/>
      <c r="BX4048" s="257"/>
      <c r="BY4048" s="257"/>
      <c r="BZ4048" s="257"/>
      <c r="CA4048" s="268"/>
      <c r="CB4048" s="268"/>
      <c r="CC4048" s="275"/>
      <c r="CD4048" s="268"/>
      <c r="CE4048" s="268"/>
      <c r="CF4048" s="268"/>
      <c r="CG4048" s="268"/>
      <c r="CH4048" s="268"/>
      <c r="CI4048" s="268"/>
      <c r="CJ4048" s="268"/>
      <c r="CK4048" s="268"/>
      <c r="CL4048" s="265"/>
      <c r="CM4048" s="272"/>
      <c r="CN4048" s="264"/>
      <c r="CO4048" s="125"/>
      <c r="CP4048" s="226"/>
      <c r="CQ4048" s="226"/>
      <c r="CR4048" s="226"/>
      <c r="CS4048" s="97"/>
      <c r="CT4048" s="97"/>
      <c r="CU4048" s="97"/>
      <c r="CV4048" s="97"/>
      <c r="CW4048" s="97"/>
      <c r="CX4048" s="97"/>
      <c r="CY4048" s="97"/>
      <c r="CZ4048" s="97"/>
      <c r="DA4048" s="97"/>
      <c r="DB4048" s="70"/>
      <c r="DC4048" s="70"/>
      <c r="DD4048" s="70"/>
      <c r="DE4048" s="70"/>
      <c r="DF4048" s="70"/>
      <c r="DG4048" s="70"/>
      <c r="DH4048" s="70"/>
      <c r="DI4048" s="70"/>
      <c r="DJ4048" s="70"/>
      <c r="DK4048" s="70"/>
      <c r="DL4048" s="70"/>
      <c r="DM4048" s="70"/>
      <c r="DN4048" s="70"/>
    </row>
    <row r="4049" spans="1:118" ht="14.25" customHeight="1">
      <c r="A4049" s="227">
        <f t="shared" si="1241"/>
        <v>502</v>
      </c>
      <c r="B4049" s="341" t="s">
        <v>474</v>
      </c>
      <c r="C4049" s="405" t="s">
        <v>475</v>
      </c>
      <c r="D4049" s="236">
        <v>43882</v>
      </c>
      <c r="E4049" s="236" t="s">
        <v>1197</v>
      </c>
      <c r="F4049" s="253" t="s">
        <v>80</v>
      </c>
      <c r="G4049" s="254"/>
      <c r="H4049" s="82" t="s">
        <v>69</v>
      </c>
      <c r="I4049" s="82" t="s">
        <v>973</v>
      </c>
      <c r="J4049" s="82" t="s">
        <v>61</v>
      </c>
      <c r="K4049" s="82" t="s">
        <v>61</v>
      </c>
      <c r="L4049" s="82" t="s">
        <v>61</v>
      </c>
      <c r="M4049" s="82" t="s">
        <v>61</v>
      </c>
      <c r="N4049" s="82" t="s">
        <v>61</v>
      </c>
      <c r="O4049" s="82"/>
      <c r="P4049" s="82" t="s">
        <v>61</v>
      </c>
      <c r="Q4049" s="82" t="s">
        <v>61</v>
      </c>
      <c r="R4049" s="82" t="s">
        <v>61</v>
      </c>
      <c r="S4049" s="82" t="s">
        <v>61</v>
      </c>
      <c r="T4049" s="82" t="s">
        <v>61</v>
      </c>
      <c r="U4049" s="82" t="s">
        <v>61</v>
      </c>
      <c r="V4049" s="82"/>
      <c r="W4049" s="82" t="s">
        <v>60</v>
      </c>
      <c r="X4049" s="82" t="s">
        <v>60</v>
      </c>
      <c r="Y4049" s="82" t="s">
        <v>60</v>
      </c>
      <c r="Z4049" s="82" t="s">
        <v>60</v>
      </c>
      <c r="AA4049" s="82" t="s">
        <v>60</v>
      </c>
      <c r="AB4049" s="82" t="s">
        <v>60</v>
      </c>
      <c r="AC4049" s="82"/>
      <c r="AD4049" s="82" t="s">
        <v>60</v>
      </c>
      <c r="AE4049" s="82" t="s">
        <v>67</v>
      </c>
      <c r="AF4049" s="82" t="s">
        <v>60</v>
      </c>
      <c r="AG4049" s="82" t="s">
        <v>60</v>
      </c>
      <c r="AH4049" s="82" t="s">
        <v>60</v>
      </c>
      <c r="AI4049" s="82" t="s">
        <v>1471</v>
      </c>
      <c r="AJ4049" s="82"/>
      <c r="AK4049" s="82" t="s">
        <v>61</v>
      </c>
      <c r="AL4049" s="82" t="s">
        <v>61</v>
      </c>
      <c r="AM4049" s="239">
        <f>COUNTIF(H4049:AL4049,"PH")+COUNTIF(H4049:AL4049,"PH/L")+COUNTIF(H4049:AL4049,"PM")</f>
        <v>0</v>
      </c>
      <c r="AN4049" s="239">
        <f>COUNTIF(H4049:AL4049,"PD")+COUNTIF(H4049:AL4049,"PDD")+COUNTIF(H4049:AL4049,"P/DS")/2+COUNTIF(H4049:AL4049,"PMD")</f>
        <v>0</v>
      </c>
      <c r="AO4049" s="239">
        <f>COUNTIF(H4049:AL4049,"PN")+COUNTIF(H4049:AL4049,"P/NS")/2+COUNTIF(H4049:AL4049,"PH")+COUNTIF(H4049:AL4049,"PH/F")/2+COUNTIF(H4049:AL4049,"PH/L")/2+COUNTIF(H4049:AL4049,"PM")</f>
        <v>0</v>
      </c>
      <c r="AP4049" s="239">
        <f>COUNTIF(H4049:AL4049,"BH")+COUNTIF(H4049:AL4049,"AL/BL")+COUNTIF(H4049:AL4049,"UL/BL")+COUNTIF(H4049:AL4049,"BM")</f>
        <v>0</v>
      </c>
      <c r="AQ4049" s="239">
        <f>COUNTIF(H4049:AL4049,"DS")+COUNTIF(H4049:AL4049,"AL/DS")/2+COUNTIF(H4049:AL4049,"UL/DS")/2+COUNTIF(H4049:AL4049,"CT")+COUNTIF(H4049:AL4049,"MD")</f>
        <v>10.5</v>
      </c>
      <c r="AR4049" s="239">
        <f>COUNTIF(H4049:AL4049,"NS")+COUNTIF(H4049:AL4049,"AL/NS")/2+COUNTIF(H4049:AL4049,"UL/NS")/2+COUNTIF(H4049:AL4049,"BH")+COUNTIF(H4049:AL4049,"AL/BF")/2+COUNTIF(H4049:AL4049,"AL/BL")/2+COUNTIF(H4049:AL4049,"UL/BL")/2+COUNTIF(H4049:AL4049,"UL/BF")/2+COUNTIF(H4049:AL4049,"BM")</f>
        <v>13</v>
      </c>
      <c r="AS4049" s="239">
        <f>COUNTIF(H4049:AL4049,"AL")+COUNTIF(H4049:AL4049,"AL/DS")/2+COUNTIF(H4049:AL4049,"AL/NS")/2+COUNTIF(H4049:AL4049,"NH")+COUNTIF(H4049:AL4049,"SL")+COUNTIF(H4049:AL4049,"NHD")+COUNTIF(H4049:AL4049,"B")+COUNTIF(H4049:AL4049,"HL")+COUNTIF(H4049:AL4049,"AL/BF")/2+COUNTIF(H4049:AL4049,"AL/BL")/2</f>
        <v>2</v>
      </c>
      <c r="AT4049" s="255">
        <f>COUNTIF(H4049:AL4049,"PD")+COUNTIF(H4049:AL4049,"PN")+COUNTIF(H4049:AL4049,"P/DS")/2+COUNTIF(H4049:AL4049,"P/NS")/2+COUNTIF(H4049:AL4049,"DS")+COUNTIF(H4049:AL4049,"NS")+COUNTIF(H4049:AL4049,"AL")+COUNTIF(H4049:AL4049,"AL/DS")+COUNTIF(H4049:AL4049,"AL/NS")+COUNTIF(H4049:AL4049,"NH")+COUNTIF(H4049:AL4049,"SL")+COUNTIF(H4049:AL4049,"UL/DS")/2+COUNTIF(H4049:AL4049,"UL/NS")/2+COUNTIF(H4049:AL4049,"CT")+COUNTIF(H4049:AL4049,"NHD")+COUNTIF(H4049:AL4049,"PDD")+COUNTIF(H4049:AL4049,"B")+COUNTIF(H4049:AL4049,"HL")+COUNTIF(H4049:AL4049,"PH")+COUNTIF(H4049:AL4049,"BH")+COUNTIF(H4049:AL4049,"AL/BF")+COUNTIF(H4049:AL4049,"AL/BL")+COUNTIF(H4049:AL4049,"UL/BF")/2+COUNTIF(H4049:AL4049,"UL/BL")/2+COUNTIF(H4049:AL4049,"PH/F")/2+COUNTIF(H4049:AL4049,"PH/L")/2+COUNTIF(H4049:AL4049,"MD")+COUNTIF(H4049:AL4049,"PMD")+COUNTIF(H4049:AL4049,"PM")+COUNTIF(H4049:AL4049,"BM")</f>
        <v>25.5</v>
      </c>
      <c r="AU4049" s="255">
        <f>COUNTIF(H4049:AL4049,"P/DS")/2+COUNTIF(H4049:AL4049,"P/NS")/2+COUNTIF(H4049:AL4049,"IL")+COUNTIF(H4049:AL4049,"NL")+COUNTIF(H4049:AL4049,"UL")+COUNTIF(H4049:AL4049,"UL/DS")/2+COUNTIF(H4049:AL4049,"UL/NS")/2+COUNTIF(H4049:AL4049,"KT")+COUNTIF(H4049:AL4049,"UL/BF")/2+COUNTIF(H4049:AL4049,"UL/BL")/2+COUNTIF(H4049:AL4049,"PH/F")/2+COUNTIF(H4049:AL4049,"PH/L")/2+COUNTIF(H4049:AL4049,"NB")</f>
        <v>0.5</v>
      </c>
      <c r="AV4049" s="258">
        <f>COUNTIF(H4049:AL4049,"PN")+COUNTIF(H4049:AL4049,"TVD")+COUNTIF(H4049:AL4049,"PH")+COUNTIF(H4049:AL4049,"PM")+COUNTIF(H4049:AL4049,"PDD")-COUNTIFS(H4049:AL4049,"PN",H4056:AL4056,"&gt;=3")-COUNTIFS(H4049:AL4049,"PM",H4056:AL4056,"&gt;=3")</f>
        <v>0</v>
      </c>
      <c r="AW4049" s="258">
        <f>COUNTIF(H4049:AL4049,"NS")+COUNTIF(H4049:AL4049,"D")+COUNTIF(H4049:AL4049,"BH")+COUNTIF(H4049:AL4049,"NHD")+COUNTIF(H4049:AL4049,"BM")-COUNTIFS(H4049:AL4049,"NS",H4056:AL4056,"&gt;=3")-COUNTIFS(H4049:AL4049,"BH",H4056:AL4056,"&gt;=3")-COUNTIFS(H4049:AL4049,"BM",H4056:AL4056,"&gt;=3")</f>
        <v>14</v>
      </c>
      <c r="AX4049" s="255">
        <f>COUNTIF(H4049:AL4049,"AL")+COUNTIF(H4049:AL4049,"AL/DS")/2+COUNTIF(H4049:AL4049,"AL/NS")/2+COUNTIF(H4049:AL4049,"AL/BF")+COUNTIF(H4049:AL4049,"AL/BL")/2</f>
        <v>1</v>
      </c>
      <c r="AY4049" s="255">
        <f>COUNTIF(H4049:AL4049,"SL")</f>
        <v>0</v>
      </c>
      <c r="AZ4049" s="255">
        <f>COUNTIF(H4049:AL4049,"NH")</f>
        <v>1</v>
      </c>
      <c r="BA4049" s="255">
        <f>COUNTIF(H4049:AL4049,"HL")</f>
        <v>0</v>
      </c>
      <c r="BB4049" s="255">
        <f>COUNTIF(G4049:AL4049,"P/DS")/2+COUNTIF(G4049:AL4049,"P/NS")/2+COUNTIF(G4049:AL4049,"UL")+COUNTIF(G4049:AL4049,"UL/DS")/2+COUNTIF(G4049:AL4049,"UL/NS")/2+COUNTIF(G4049:AL4049,"UL/BL")/2+COUNTIF(G4049:AL4049,"UL/BF")/2+COUNTIF(G4049:AL4049,"PH/F")/2+COUNTIF(G4049:AL4049,"PH/L")/2</f>
        <v>0.5</v>
      </c>
      <c r="BC4049" s="255">
        <f>COUNTIF(H4049:AL4049,"NB")</f>
        <v>0</v>
      </c>
      <c r="BD4049" s="255">
        <f>COUNTIF(H4049:AL4049,"NL")</f>
        <v>0</v>
      </c>
      <c r="BE4049" s="255">
        <f>COUNTIF(H4049:AL4049,"IL")</f>
        <v>0</v>
      </c>
      <c r="BF4049" s="255">
        <f>COUNTIF(H4049:AL4049,"KT")</f>
        <v>0</v>
      </c>
      <c r="BG4049" s="255">
        <f>COUNTIF(H4049:AL4049,"L70")</f>
        <v>0</v>
      </c>
      <c r="BH4049" s="255">
        <f>COUNTIF(H4049:AL4049,"MD")</f>
        <v>0</v>
      </c>
      <c r="BI4049" s="255">
        <f>COUNTIF(H4049:AL4049,"PMD")</f>
        <v>0</v>
      </c>
      <c r="BJ4049" s="255">
        <f>COUNTIF(H4049:AL4049,"PM")</f>
        <v>0</v>
      </c>
      <c r="BK4049" s="255">
        <f>COUNTIF(H4049:AL4049,"BM")</f>
        <v>0</v>
      </c>
      <c r="BL4049" s="261">
        <f>SUMIF(H4049:AL4049,"PD",H4050:AL4050)+SUMIF(H4049:AL4049,"PN",H4050:AL4050)+SUMIF(H4049:AL4049,"P/DS",H4050:AL4050)+SUMIF(H4049:AL4049,"PN/F",H4050:AL4050)+SUMIF(H4049:AL4049,"PN/L",H4050:AL4050)+SUMIF(H4049:AL4049,"TV",H4050:AL4050)+SUMIF(H4049:AL4049,"TVD",H4050:AL4050)+SUMIF(H4049:AL4049,"PDD",H4050:AL4050)</f>
        <v>0</v>
      </c>
      <c r="BM4049" s="261">
        <f>SUMIF(H4049:AL4049,"PD",H4051:AL4051)+SUMIF(H4049:AL4049,"PN",H4051:AL4051)+SUMIF(H4049:AL4049,"P/DS",H4051:AL4051)+SUMIF(H4049:AL4049,"PN/F",H4051:AL4051)+SUMIF(H4049:AL4049,"PN/L",H4051:AL4051)+SUMIF(H4049:AL4049,"TV",H4051:AL4051)+SUMIF(H4049:AL4049,"TVD",H4051:AL4051)+SUMIF(H4049:AL4049,"PDD",H4051:AL4051)+SUMIF(H4049:AL4049,"PMD",H4051:AL4051)</f>
        <v>0</v>
      </c>
      <c r="BN4049" s="261">
        <f>SUMIF(H4049:AL4049,"PD",H4052:AL4052)+SUMIF(H4049:AL4049,"PN",H4052:AL4052)+SUMIF(H4049:AL4049,"P/DS",H4052:AL4052)+SUMIF(H4049:AL4049,"PN/F",H4052:AL4052)+SUMIF(H4049:AL4049,"PN/L",H4052:AL4052)+SUMIF(H4049:AL4049,"TV",H4052:AL4052)+SUMIF(H4049:AL4049,"TVD",H4052:AL4052)</f>
        <v>0</v>
      </c>
      <c r="BO4049" s="261">
        <f>SUMIF(H4049:AL4049,"PD",H4053:AL4053)+SUMIF(H4049:AL4049,"PN",H4053:AL4053)+SUMIF(H4049:AL4049,"P/DS",H4053:AL4053)+SUMIF(H4049:AL4049,"PN/F",H4053:AL4053)+SUMIF(H4049:AL4049,"PN/L",H4053:AL4053)+SUMIF(H4049:AL4049,"TV",H4053:AL4053)+SUMIF(H4049:AL4049,"TVD",H4053:AL4053)</f>
        <v>0</v>
      </c>
      <c r="BP4049" s="261">
        <f>SUMIF(H4049:AL4049,"PD",H4054:AL4054)+SUMIF(H4049:AL4049,"PN",H4054:AL4054)+SUMIF(H4049:AL4049,"P/DS",H4054:AL4054)+SUMIF(H4049:AL4049,"PN/F",H4054:AL4054)+SUMIF(H4049:AL4049,"PN/L",H4054:AL4054)+SUMIF(H4049:AL4049,"TV",H4054:AL4054)+SUMIF(H4049:AL4049,"TVD",H4054:AL4054)+SUMIF(H4049:AL4049,"PDD",H4054:AL4054)+SUMIF(H4049:AL4049,"PH",H4054:AL4054)+SUMIF(H4049:AL4049,"PM",H4054:AL4054)</f>
        <v>0</v>
      </c>
      <c r="BQ4049" s="261">
        <f>SUMIF(H4049:AL4049,"PD",H4055:AL4055)+SUMIF(H4049:AL4049,"PN",H4055:AL4055)+SUMIF(H4049:AL4049,"P/DS",H4055:AL4055)+SUMIF(H4049:AL4049,"PN/F",H4055:AL4055)+SUMIF(H4049:AL4049,"PN/L",H4055:AL4055)+SUMIF(H4049:AL4049,"TV",H4055:AL4055)+SUMIF(H4049:AL4049,"TVD",H4055:AL4055)+SUMIF(H4049:AL4049,"PDD",H4055:AL4055)+SUMIF(H4049:AL4049,"PH",H4055:AL4055)+SUMIF(H4049:AL4049,"PM",H4055:AL4055)</f>
        <v>0</v>
      </c>
      <c r="BR4049" s="269">
        <f>SUM(H4050:AL4050)-BL4049</f>
        <v>16</v>
      </c>
      <c r="BS4049" s="269">
        <f>SUM(H4051:AL4051)-BM4049</f>
        <v>8</v>
      </c>
      <c r="BT4049" s="269">
        <f>SUM(H4052:AL4052)-BN4049</f>
        <v>0</v>
      </c>
      <c r="BU4049" s="269">
        <f>SUM(H4053:AL4053)-BO4049</f>
        <v>6.5</v>
      </c>
      <c r="BV4049" s="269">
        <f>SUM(H4054:AL4054)-BP4049</f>
        <v>0</v>
      </c>
      <c r="BW4049" s="269">
        <f>SUM(H4055:AL4055)-BQ4049</f>
        <v>0</v>
      </c>
      <c r="BX4049" s="255">
        <f>SUMIF(H4049:AL4049,"PD",H4056:AL4056)+SUMIF(H4049:AL4049,"PN",H4056:AL4056)+SUMIF(H4049:AL4049,"P/DS",H4056:AL4056)+SUMIF(H4049:AL4049,"PN/F",H4056:AL4056)+SUMIF(H4049:AL4049,"PN/L",H4056:AL4056)</f>
        <v>0</v>
      </c>
      <c r="BY4049" s="255">
        <f>SUM(H4056:AL4056)-BX4049</f>
        <v>0</v>
      </c>
      <c r="BZ4049" s="255">
        <f t="shared" ref="BZ4049" si="1250">+SUM(BL4049:BW4056)</f>
        <v>30.5</v>
      </c>
      <c r="CA4049" s="266">
        <f>(COUNTIFS(H4049:AL4049,"PD",H4050:AL4050,"&gt;=2"))*0.5-IF(CN4049="VP",COUNTIFS($H$16:$AL$16,"SAT",H4049:AL4049,"PD",H4050:AL4050,"&gt;=2"))*0.5</f>
        <v>0</v>
      </c>
      <c r="CB4049" s="266">
        <f>(COUNTIFS(H4049:AL4049,"PN",H4051:AL4051,"&gt;=0.5",H4050:AL4050,"&gt;=1.5"))*0.5+COUNTIFS(H4049:AL4049,"PDD",H4051:AL4051,"&gt;=0.5",H4050:AL4050,"&gt;=1.5")*0.5</f>
        <v>0</v>
      </c>
      <c r="CC4049" s="273">
        <f>(COUNTIFS(H4049:AL4049,"TV",H4051:AL4051,"&gt;=10"))*0.5+(COUNTIFS(H4049:AL4049,"PMD",H4051:AL4051,"&gt;=2"))*0.5</f>
        <v>0</v>
      </c>
      <c r="CD4049" s="266">
        <f>(COUNTIFS(H4049:AL4049,"TVD",H4053:AL4053,"&gt;=6.5",H4051:AL4051,"&gt;=3.5"))*0.5</f>
        <v>0</v>
      </c>
      <c r="CE4049" s="266">
        <f>(COUNTIFS(H4049:AL4049,"PD",H4054:AL4054,"&gt;=10"))*0.5</f>
        <v>0</v>
      </c>
      <c r="CF4049" s="266">
        <f>(COUNTIFS(H4049:AL4049,"PDD",H4054:AL4054,"&gt;=3.5",H4055:AL4055,"&gt;=6.5")+COUNTIFS(H4049:AL4049,"PH",H4055:AL4055,"&gt;=0.5",H4054:AL4054,"&gt;=1.5")+COUNTIFS(H4049:AL4049,"PM",H4055:AL4055,"&gt;=0.5",H4054:AL4054,"&gt;=1.5"))*0.5</f>
        <v>0</v>
      </c>
      <c r="CG4049" s="266">
        <f>(COUNTIFS(H4049:AL4049,"DS",H4050:AL4050,"&gt;=2")+COUNTIFS(H4049:AL4049,"AL/DS",H4050:AL4050,"&gt;=2"))*0.5-IF(CN4049="VP",COUNTIFS($H$16:$AL$16,"SAT",H4049:AL4049,"DS",H4050:AL4050,"&gt;=2"))*0.5</f>
        <v>0</v>
      </c>
      <c r="CH4049" s="266">
        <f>(COUNTIFS(H4049:AL4049,"NS",H4051:AL4051,"&gt;=0.5",H4050:AL4050,"&gt;=1.5")+COUNTIFS(H4049:AL4049,"AL/NS",H4051:AL4051,"&gt;=0.5",H4050:AL4050,"&gt;=1.5")+COUNTIFS(H4049:AL4049,"NHD",H4051:AL4051,"&gt;=4.5",H4054:AL4054,"&gt;=2",H4050:AL4050,"&gt;=1.5"))*0.5</f>
        <v>4</v>
      </c>
      <c r="CI4049" s="266">
        <f>(COUNTIF(H4051:AL4051,"&gt;=10")+COUNTIFS(H4049:AL4049,"MD",H4051:AL4051,"&gt;=2")-COUNTIFS(H4049:AL4049,"TV",H4051:AL4051,"&gt;=10"))*0.5</f>
        <v>0</v>
      </c>
      <c r="CJ4049" s="266">
        <f>(COUNTIFS(H4049:AL4049,"D",H4053:AL4053,"&gt;=6.5",H4051:AL4051,"&gt;=3.5"))*0.5</f>
        <v>0.5</v>
      </c>
      <c r="CK4049" s="266">
        <f>(COUNTIF(H4054:AL4054,"&gt;=10")-COUNTIFS(H4049:AL4049,"PD",H4054:AL4054,"&gt;=10"))*0.5</f>
        <v>0</v>
      </c>
      <c r="CL4049" s="265">
        <f>(COUNTIFS(H4049:AL4049,"NHD",H4054:AL4054,"&gt;=3.5",H4055:AL4055,"&gt;=6.5")+COUNTIFS(H4049:AL4049,"BH",H4054:AL4054,"&gt;=1.5",H4055:AL4055,"&gt;=0.5")+COUNTIFS(H4049:AL4049,"BM",H4054:AL4054,"&gt;=1.5",H4055:AL4055,"&gt;=0.5")+COUNTIFS(H4049:AL4049,"D",H4054:AL4054,"&gt;=1.5",H4055:AL4055,"&gt;=0.5"))*0.5</f>
        <v>0</v>
      </c>
      <c r="CM4049" s="272"/>
      <c r="CN4049" s="264" t="s">
        <v>723</v>
      </c>
      <c r="CO4049" s="125">
        <f t="shared" ref="CO4049" si="1251">+AM4049+AN4049+AO4049+AP4049+AQ4049+AR4049+AS4049+AU4049+BG4049</f>
        <v>26</v>
      </c>
      <c r="CP4049" s="225">
        <f>+SUM(I4050:I4055)-I4056</f>
        <v>10.5</v>
      </c>
      <c r="CQ4049" s="225">
        <f>+SUM(J4050:J4055)-J4056</f>
        <v>0</v>
      </c>
      <c r="CR4049" s="225">
        <f>+SUM(K4050:K4055)-K4056</f>
        <v>2.5</v>
      </c>
      <c r="CS4049" s="113"/>
      <c r="CT4049" s="113"/>
      <c r="CU4049" s="113"/>
      <c r="CV4049" s="113"/>
      <c r="CW4049" s="113"/>
      <c r="CX4049" s="113"/>
      <c r="CY4049" s="113"/>
      <c r="CZ4049" s="113"/>
      <c r="DA4049" s="113"/>
      <c r="DB4049" s="70"/>
      <c r="DC4049" s="70"/>
      <c r="DD4049" s="70"/>
      <c r="DE4049" s="70"/>
      <c r="DF4049" s="70"/>
      <c r="DG4049" s="70"/>
      <c r="DH4049" s="70"/>
      <c r="DI4049" s="70"/>
      <c r="DJ4049" s="70"/>
      <c r="DK4049" s="70"/>
      <c r="DL4049" s="70"/>
      <c r="DM4049" s="70"/>
      <c r="DN4049" s="70"/>
    </row>
    <row r="4050" spans="1:118" ht="15" customHeight="1">
      <c r="A4050" s="228"/>
      <c r="B4050" s="342"/>
      <c r="C4050" s="406"/>
      <c r="D4050" s="237"/>
      <c r="E4050" s="237"/>
      <c r="F4050" s="242" t="s">
        <v>82</v>
      </c>
      <c r="G4050" s="71">
        <v>1.5</v>
      </c>
      <c r="H4050" s="83"/>
      <c r="I4050" s="83"/>
      <c r="J4050" s="83"/>
      <c r="K4050" s="83">
        <v>2</v>
      </c>
      <c r="L4050" s="83">
        <v>2</v>
      </c>
      <c r="M4050" s="83">
        <v>2</v>
      </c>
      <c r="N4050" s="83"/>
      <c r="O4050" s="83"/>
      <c r="P4050" s="83"/>
      <c r="Q4050" s="83">
        <v>2</v>
      </c>
      <c r="R4050" s="83">
        <v>2</v>
      </c>
      <c r="S4050" s="83">
        <v>2</v>
      </c>
      <c r="T4050" s="83">
        <v>2</v>
      </c>
      <c r="U4050" s="83">
        <v>2</v>
      </c>
      <c r="V4050" s="83"/>
      <c r="W4050" s="83"/>
      <c r="X4050" s="83"/>
      <c r="Y4050" s="83"/>
      <c r="Z4050" s="83"/>
      <c r="AA4050" s="83"/>
      <c r="AB4050" s="83"/>
      <c r="AC4050" s="79"/>
      <c r="AD4050" s="79"/>
      <c r="AE4050" s="79"/>
      <c r="AF4050" s="79"/>
      <c r="AG4050" s="79"/>
      <c r="AH4050" s="79"/>
      <c r="AI4050" s="79"/>
      <c r="AJ4050" s="79"/>
      <c r="AK4050" s="79"/>
      <c r="AL4050" s="79"/>
      <c r="AM4050" s="240"/>
      <c r="AN4050" s="240"/>
      <c r="AO4050" s="240"/>
      <c r="AP4050" s="240"/>
      <c r="AQ4050" s="240"/>
      <c r="AR4050" s="240"/>
      <c r="AS4050" s="240"/>
      <c r="AT4050" s="256"/>
      <c r="AU4050" s="256"/>
      <c r="AV4050" s="259"/>
      <c r="AW4050" s="259"/>
      <c r="AX4050" s="256"/>
      <c r="AY4050" s="256"/>
      <c r="AZ4050" s="256"/>
      <c r="BA4050" s="256"/>
      <c r="BB4050" s="256"/>
      <c r="BC4050" s="256"/>
      <c r="BD4050" s="256"/>
      <c r="BE4050" s="256"/>
      <c r="BF4050" s="256"/>
      <c r="BG4050" s="256"/>
      <c r="BH4050" s="256"/>
      <c r="BI4050" s="256"/>
      <c r="BJ4050" s="256"/>
      <c r="BK4050" s="256"/>
      <c r="BL4050" s="262"/>
      <c r="BM4050" s="262"/>
      <c r="BN4050" s="262"/>
      <c r="BO4050" s="262"/>
      <c r="BP4050" s="262"/>
      <c r="BQ4050" s="262"/>
      <c r="BR4050" s="270"/>
      <c r="BS4050" s="270"/>
      <c r="BT4050" s="270"/>
      <c r="BU4050" s="270"/>
      <c r="BV4050" s="270"/>
      <c r="BW4050" s="270"/>
      <c r="BX4050" s="256"/>
      <c r="BY4050" s="256"/>
      <c r="BZ4050" s="256"/>
      <c r="CA4050" s="267"/>
      <c r="CB4050" s="267"/>
      <c r="CC4050" s="274"/>
      <c r="CD4050" s="267"/>
      <c r="CE4050" s="267"/>
      <c r="CF4050" s="267"/>
      <c r="CG4050" s="267"/>
      <c r="CH4050" s="267"/>
      <c r="CI4050" s="267"/>
      <c r="CJ4050" s="267"/>
      <c r="CK4050" s="267"/>
      <c r="CL4050" s="265"/>
      <c r="CM4050" s="272"/>
      <c r="CN4050" s="264"/>
      <c r="CO4050" s="125"/>
      <c r="CP4050" s="226"/>
      <c r="CQ4050" s="226"/>
      <c r="CR4050" s="226"/>
      <c r="CS4050" s="113"/>
      <c r="CT4050" s="113"/>
      <c r="CU4050" s="113"/>
      <c r="CV4050" s="113"/>
      <c r="CW4050" s="113"/>
      <c r="CX4050" s="113"/>
      <c r="CY4050" s="113"/>
      <c r="CZ4050" s="113"/>
      <c r="DA4050" s="113"/>
      <c r="DB4050" s="70"/>
      <c r="DC4050" s="70"/>
      <c r="DD4050" s="70"/>
      <c r="DE4050" s="70"/>
      <c r="DF4050" s="70"/>
      <c r="DG4050" s="70"/>
      <c r="DH4050" s="70"/>
      <c r="DI4050" s="70"/>
      <c r="DJ4050" s="70"/>
      <c r="DK4050" s="70"/>
      <c r="DL4050" s="70"/>
      <c r="DM4050" s="70"/>
      <c r="DN4050" s="70"/>
    </row>
    <row r="4051" spans="1:118">
      <c r="A4051" s="228"/>
      <c r="B4051" s="342"/>
      <c r="C4051" s="406"/>
      <c r="D4051" s="237"/>
      <c r="E4051" s="237"/>
      <c r="F4051" s="243"/>
      <c r="G4051" s="72">
        <v>2</v>
      </c>
      <c r="H4051" s="84"/>
      <c r="I4051" s="84">
        <v>4</v>
      </c>
      <c r="J4051" s="84"/>
      <c r="K4051" s="84">
        <v>0.5</v>
      </c>
      <c r="L4051" s="84">
        <v>0.5</v>
      </c>
      <c r="M4051" s="84">
        <v>0.5</v>
      </c>
      <c r="N4051" s="84"/>
      <c r="O4051" s="84"/>
      <c r="P4051" s="84"/>
      <c r="Q4051" s="84">
        <v>0.5</v>
      </c>
      <c r="R4051" s="84">
        <v>0.5</v>
      </c>
      <c r="S4051" s="84">
        <v>0.5</v>
      </c>
      <c r="T4051" s="84">
        <v>0.5</v>
      </c>
      <c r="U4051" s="84">
        <v>0.5</v>
      </c>
      <c r="V4051" s="84"/>
      <c r="W4051" s="84"/>
      <c r="X4051" s="84"/>
      <c r="Y4051" s="84"/>
      <c r="Z4051" s="84"/>
      <c r="AA4051" s="84"/>
      <c r="AB4051" s="84"/>
      <c r="AC4051" s="80"/>
      <c r="AD4051" s="80"/>
      <c r="AE4051" s="80"/>
      <c r="AF4051" s="80"/>
      <c r="AG4051" s="80"/>
      <c r="AH4051" s="80"/>
      <c r="AI4051" s="80"/>
      <c r="AJ4051" s="80"/>
      <c r="AK4051" s="80"/>
      <c r="AL4051" s="80"/>
      <c r="AM4051" s="240"/>
      <c r="AN4051" s="240"/>
      <c r="AO4051" s="240"/>
      <c r="AP4051" s="240"/>
      <c r="AQ4051" s="240"/>
      <c r="AR4051" s="240"/>
      <c r="AS4051" s="240"/>
      <c r="AT4051" s="256"/>
      <c r="AU4051" s="256"/>
      <c r="AV4051" s="259"/>
      <c r="AW4051" s="259"/>
      <c r="AX4051" s="256"/>
      <c r="AY4051" s="256"/>
      <c r="AZ4051" s="256"/>
      <c r="BA4051" s="256"/>
      <c r="BB4051" s="256"/>
      <c r="BC4051" s="256"/>
      <c r="BD4051" s="256"/>
      <c r="BE4051" s="256"/>
      <c r="BF4051" s="256"/>
      <c r="BG4051" s="256"/>
      <c r="BH4051" s="256"/>
      <c r="BI4051" s="256"/>
      <c r="BJ4051" s="256"/>
      <c r="BK4051" s="256"/>
      <c r="BL4051" s="262"/>
      <c r="BM4051" s="262"/>
      <c r="BN4051" s="262"/>
      <c r="BO4051" s="262"/>
      <c r="BP4051" s="262"/>
      <c r="BQ4051" s="262"/>
      <c r="BR4051" s="270"/>
      <c r="BS4051" s="270"/>
      <c r="BT4051" s="270"/>
      <c r="BU4051" s="270"/>
      <c r="BV4051" s="270"/>
      <c r="BW4051" s="270"/>
      <c r="BX4051" s="256"/>
      <c r="BY4051" s="256"/>
      <c r="BZ4051" s="256"/>
      <c r="CA4051" s="267"/>
      <c r="CB4051" s="267"/>
      <c r="CC4051" s="274"/>
      <c r="CD4051" s="267"/>
      <c r="CE4051" s="267"/>
      <c r="CF4051" s="267"/>
      <c r="CG4051" s="267"/>
      <c r="CH4051" s="267"/>
      <c r="CI4051" s="267"/>
      <c r="CJ4051" s="267"/>
      <c r="CK4051" s="267"/>
      <c r="CL4051" s="265"/>
      <c r="CM4051" s="272"/>
      <c r="CN4051" s="264"/>
      <c r="CO4051" s="125"/>
      <c r="CP4051" s="226"/>
      <c r="CQ4051" s="226"/>
      <c r="CR4051" s="226"/>
      <c r="CS4051" s="113"/>
      <c r="CT4051" s="113"/>
      <c r="CU4051" s="113"/>
      <c r="CV4051" s="113"/>
      <c r="CW4051" s="113"/>
      <c r="CX4051" s="113"/>
      <c r="CY4051" s="113"/>
      <c r="CZ4051" s="113"/>
      <c r="DA4051" s="113"/>
      <c r="DB4051" s="70"/>
      <c r="DC4051" s="70"/>
      <c r="DD4051" s="70"/>
      <c r="DE4051" s="70"/>
      <c r="DF4051" s="70"/>
      <c r="DG4051" s="70"/>
      <c r="DH4051" s="70"/>
      <c r="DI4051" s="70"/>
      <c r="DJ4051" s="70"/>
      <c r="DK4051" s="70"/>
      <c r="DL4051" s="70"/>
      <c r="DM4051" s="70"/>
      <c r="DN4051" s="70"/>
    </row>
    <row r="4052" spans="1:118">
      <c r="A4052" s="228"/>
      <c r="B4052" s="342"/>
      <c r="C4052" s="406"/>
      <c r="D4052" s="237"/>
      <c r="E4052" s="237"/>
      <c r="F4052" s="243"/>
      <c r="G4052" s="72">
        <v>2.1</v>
      </c>
      <c r="H4052" s="84"/>
      <c r="I4052" s="84"/>
      <c r="J4052" s="84"/>
      <c r="K4052" s="84"/>
      <c r="L4052" s="84"/>
      <c r="M4052" s="84"/>
      <c r="N4052" s="84"/>
      <c r="O4052" s="84"/>
      <c r="P4052" s="84"/>
      <c r="Q4052" s="84"/>
      <c r="R4052" s="84"/>
      <c r="S4052" s="84"/>
      <c r="T4052" s="84"/>
      <c r="U4052" s="84"/>
      <c r="V4052" s="84"/>
      <c r="W4052" s="84"/>
      <c r="X4052" s="84"/>
      <c r="Y4052" s="84"/>
      <c r="Z4052" s="84"/>
      <c r="AA4052" s="84"/>
      <c r="AB4052" s="84"/>
      <c r="AC4052" s="80"/>
      <c r="AD4052" s="80"/>
      <c r="AE4052" s="80"/>
      <c r="AF4052" s="80"/>
      <c r="AG4052" s="80"/>
      <c r="AH4052" s="80"/>
      <c r="AI4052" s="80"/>
      <c r="AJ4052" s="80"/>
      <c r="AK4052" s="80"/>
      <c r="AL4052" s="80"/>
      <c r="AM4052" s="240"/>
      <c r="AN4052" s="240"/>
      <c r="AO4052" s="240"/>
      <c r="AP4052" s="240"/>
      <c r="AQ4052" s="240"/>
      <c r="AR4052" s="240"/>
      <c r="AS4052" s="240"/>
      <c r="AT4052" s="256"/>
      <c r="AU4052" s="256"/>
      <c r="AV4052" s="259"/>
      <c r="AW4052" s="259"/>
      <c r="AX4052" s="256"/>
      <c r="AY4052" s="256"/>
      <c r="AZ4052" s="256"/>
      <c r="BA4052" s="256"/>
      <c r="BB4052" s="256"/>
      <c r="BC4052" s="256"/>
      <c r="BD4052" s="256"/>
      <c r="BE4052" s="256"/>
      <c r="BF4052" s="256"/>
      <c r="BG4052" s="256"/>
      <c r="BH4052" s="256"/>
      <c r="BI4052" s="256"/>
      <c r="BJ4052" s="256"/>
      <c r="BK4052" s="256"/>
      <c r="BL4052" s="262"/>
      <c r="BM4052" s="262"/>
      <c r="BN4052" s="262"/>
      <c r="BO4052" s="262"/>
      <c r="BP4052" s="262"/>
      <c r="BQ4052" s="262"/>
      <c r="BR4052" s="270"/>
      <c r="BS4052" s="270"/>
      <c r="BT4052" s="270"/>
      <c r="BU4052" s="270"/>
      <c r="BV4052" s="270"/>
      <c r="BW4052" s="270"/>
      <c r="BX4052" s="256"/>
      <c r="BY4052" s="256"/>
      <c r="BZ4052" s="256"/>
      <c r="CA4052" s="267"/>
      <c r="CB4052" s="267"/>
      <c r="CC4052" s="274"/>
      <c r="CD4052" s="267"/>
      <c r="CE4052" s="267"/>
      <c r="CF4052" s="267"/>
      <c r="CG4052" s="267"/>
      <c r="CH4052" s="267"/>
      <c r="CI4052" s="267"/>
      <c r="CJ4052" s="267"/>
      <c r="CK4052" s="267"/>
      <c r="CL4052" s="265"/>
      <c r="CM4052" s="272"/>
      <c r="CN4052" s="264"/>
      <c r="CO4052" s="125"/>
      <c r="CP4052" s="226"/>
      <c r="CQ4052" s="226"/>
      <c r="CR4052" s="226"/>
      <c r="CS4052" s="113"/>
      <c r="CT4052" s="113"/>
      <c r="CU4052" s="113"/>
      <c r="CV4052" s="113"/>
      <c r="CW4052" s="113"/>
      <c r="CX4052" s="113"/>
      <c r="CY4052" s="113"/>
      <c r="CZ4052" s="113"/>
      <c r="DA4052" s="113"/>
      <c r="DB4052" s="70"/>
      <c r="DC4052" s="70"/>
      <c r="DD4052" s="70"/>
      <c r="DE4052" s="70"/>
      <c r="DF4052" s="70"/>
      <c r="DG4052" s="70"/>
      <c r="DH4052" s="70"/>
      <c r="DI4052" s="70"/>
      <c r="DJ4052" s="70"/>
      <c r="DK4052" s="70"/>
      <c r="DL4052" s="70"/>
      <c r="DM4052" s="70"/>
      <c r="DN4052" s="70"/>
    </row>
    <row r="4053" spans="1:118">
      <c r="A4053" s="228"/>
      <c r="B4053" s="342"/>
      <c r="C4053" s="406"/>
      <c r="D4053" s="237"/>
      <c r="E4053" s="237"/>
      <c r="F4053" s="243"/>
      <c r="G4053" s="72">
        <v>2.7</v>
      </c>
      <c r="H4053" s="84"/>
      <c r="I4053" s="84">
        <v>6.5</v>
      </c>
      <c r="J4053" s="84"/>
      <c r="K4053" s="84"/>
      <c r="L4053" s="84"/>
      <c r="M4053" s="84"/>
      <c r="N4053" s="84"/>
      <c r="O4053" s="84"/>
      <c r="P4053" s="84"/>
      <c r="Q4053" s="84"/>
      <c r="R4053" s="84"/>
      <c r="S4053" s="84"/>
      <c r="T4053" s="84"/>
      <c r="U4053" s="84"/>
      <c r="V4053" s="84"/>
      <c r="W4053" s="84"/>
      <c r="X4053" s="84"/>
      <c r="Y4053" s="84"/>
      <c r="Z4053" s="84"/>
      <c r="AA4053" s="84"/>
      <c r="AB4053" s="84"/>
      <c r="AC4053" s="80"/>
      <c r="AD4053" s="80"/>
      <c r="AE4053" s="80"/>
      <c r="AF4053" s="80"/>
      <c r="AG4053" s="80"/>
      <c r="AH4053" s="80"/>
      <c r="AI4053" s="80"/>
      <c r="AJ4053" s="80"/>
      <c r="AK4053" s="80"/>
      <c r="AL4053" s="80"/>
      <c r="AM4053" s="240"/>
      <c r="AN4053" s="240"/>
      <c r="AO4053" s="240"/>
      <c r="AP4053" s="240"/>
      <c r="AQ4053" s="240"/>
      <c r="AR4053" s="240"/>
      <c r="AS4053" s="240"/>
      <c r="AT4053" s="256"/>
      <c r="AU4053" s="256"/>
      <c r="AV4053" s="259"/>
      <c r="AW4053" s="259"/>
      <c r="AX4053" s="256"/>
      <c r="AY4053" s="256"/>
      <c r="AZ4053" s="256"/>
      <c r="BA4053" s="256"/>
      <c r="BB4053" s="256"/>
      <c r="BC4053" s="256"/>
      <c r="BD4053" s="256"/>
      <c r="BE4053" s="256"/>
      <c r="BF4053" s="256"/>
      <c r="BG4053" s="256"/>
      <c r="BH4053" s="256"/>
      <c r="BI4053" s="256"/>
      <c r="BJ4053" s="256"/>
      <c r="BK4053" s="256"/>
      <c r="BL4053" s="262"/>
      <c r="BM4053" s="262"/>
      <c r="BN4053" s="262"/>
      <c r="BO4053" s="262"/>
      <c r="BP4053" s="262"/>
      <c r="BQ4053" s="262"/>
      <c r="BR4053" s="270"/>
      <c r="BS4053" s="270"/>
      <c r="BT4053" s="270"/>
      <c r="BU4053" s="270"/>
      <c r="BV4053" s="270"/>
      <c r="BW4053" s="270"/>
      <c r="BX4053" s="256"/>
      <c r="BY4053" s="256"/>
      <c r="BZ4053" s="256"/>
      <c r="CA4053" s="267"/>
      <c r="CB4053" s="267"/>
      <c r="CC4053" s="274"/>
      <c r="CD4053" s="267"/>
      <c r="CE4053" s="267"/>
      <c r="CF4053" s="267"/>
      <c r="CG4053" s="267"/>
      <c r="CH4053" s="267"/>
      <c r="CI4053" s="267"/>
      <c r="CJ4053" s="267"/>
      <c r="CK4053" s="267"/>
      <c r="CL4053" s="265"/>
      <c r="CM4053" s="272"/>
      <c r="CN4053" s="264"/>
      <c r="CO4053" s="125"/>
      <c r="CP4053" s="226"/>
      <c r="CQ4053" s="226"/>
      <c r="CR4053" s="226"/>
      <c r="CS4053" s="113"/>
      <c r="CT4053" s="113"/>
      <c r="CU4053" s="113"/>
      <c r="CV4053" s="113"/>
      <c r="CW4053" s="113"/>
      <c r="CX4053" s="113"/>
      <c r="CY4053" s="113"/>
      <c r="CZ4053" s="113"/>
      <c r="DA4053" s="113"/>
      <c r="DB4053" s="70"/>
      <c r="DC4053" s="70"/>
      <c r="DD4053" s="70"/>
      <c r="DE4053" s="70"/>
      <c r="DF4053" s="70"/>
      <c r="DG4053" s="70"/>
      <c r="DH4053" s="70"/>
      <c r="DI4053" s="70"/>
      <c r="DJ4053" s="70"/>
      <c r="DK4053" s="70"/>
      <c r="DL4053" s="70"/>
      <c r="DM4053" s="70"/>
      <c r="DN4053" s="70"/>
    </row>
    <row r="4054" spans="1:118">
      <c r="A4054" s="228"/>
      <c r="B4054" s="342"/>
      <c r="C4054" s="406"/>
      <c r="D4054" s="237"/>
      <c r="E4054" s="237"/>
      <c r="F4054" s="243"/>
      <c r="G4054" s="72">
        <v>3</v>
      </c>
      <c r="H4054" s="84"/>
      <c r="I4054" s="84"/>
      <c r="J4054" s="84"/>
      <c r="K4054" s="84"/>
      <c r="L4054" s="84"/>
      <c r="M4054" s="84"/>
      <c r="N4054" s="84"/>
      <c r="O4054" s="84"/>
      <c r="P4054" s="84"/>
      <c r="Q4054" s="84"/>
      <c r="R4054" s="84"/>
      <c r="S4054" s="84"/>
      <c r="T4054" s="84"/>
      <c r="U4054" s="84"/>
      <c r="V4054" s="84"/>
      <c r="W4054" s="84"/>
      <c r="X4054" s="84"/>
      <c r="Y4054" s="84"/>
      <c r="Z4054" s="84"/>
      <c r="AA4054" s="84"/>
      <c r="AB4054" s="84"/>
      <c r="AC4054" s="80"/>
      <c r="AD4054" s="80"/>
      <c r="AE4054" s="80"/>
      <c r="AF4054" s="80"/>
      <c r="AG4054" s="80"/>
      <c r="AH4054" s="80"/>
      <c r="AI4054" s="80"/>
      <c r="AJ4054" s="80"/>
      <c r="AK4054" s="80"/>
      <c r="AL4054" s="80"/>
      <c r="AM4054" s="240"/>
      <c r="AN4054" s="240"/>
      <c r="AO4054" s="240"/>
      <c r="AP4054" s="240"/>
      <c r="AQ4054" s="240"/>
      <c r="AR4054" s="240"/>
      <c r="AS4054" s="240"/>
      <c r="AT4054" s="256"/>
      <c r="AU4054" s="256"/>
      <c r="AV4054" s="259"/>
      <c r="AW4054" s="259"/>
      <c r="AX4054" s="256"/>
      <c r="AY4054" s="256"/>
      <c r="AZ4054" s="256"/>
      <c r="BA4054" s="256"/>
      <c r="BB4054" s="256"/>
      <c r="BC4054" s="256"/>
      <c r="BD4054" s="256"/>
      <c r="BE4054" s="256"/>
      <c r="BF4054" s="256"/>
      <c r="BG4054" s="256"/>
      <c r="BH4054" s="256"/>
      <c r="BI4054" s="256"/>
      <c r="BJ4054" s="256"/>
      <c r="BK4054" s="256"/>
      <c r="BL4054" s="262"/>
      <c r="BM4054" s="262"/>
      <c r="BN4054" s="262"/>
      <c r="BO4054" s="262"/>
      <c r="BP4054" s="262"/>
      <c r="BQ4054" s="262"/>
      <c r="BR4054" s="270"/>
      <c r="BS4054" s="270"/>
      <c r="BT4054" s="270"/>
      <c r="BU4054" s="270"/>
      <c r="BV4054" s="270"/>
      <c r="BW4054" s="270"/>
      <c r="BX4054" s="256"/>
      <c r="BY4054" s="256"/>
      <c r="BZ4054" s="256"/>
      <c r="CA4054" s="267"/>
      <c r="CB4054" s="267"/>
      <c r="CC4054" s="274"/>
      <c r="CD4054" s="267"/>
      <c r="CE4054" s="267"/>
      <c r="CF4054" s="267"/>
      <c r="CG4054" s="267"/>
      <c r="CH4054" s="267"/>
      <c r="CI4054" s="267"/>
      <c r="CJ4054" s="267"/>
      <c r="CK4054" s="267"/>
      <c r="CL4054" s="265"/>
      <c r="CM4054" s="272"/>
      <c r="CN4054" s="264"/>
      <c r="CO4054" s="125"/>
      <c r="CP4054" s="226"/>
      <c r="CQ4054" s="226"/>
      <c r="CR4054" s="226"/>
      <c r="CS4054" s="113"/>
      <c r="CT4054" s="113"/>
      <c r="CU4054" s="113"/>
      <c r="CV4054" s="113"/>
      <c r="CW4054" s="113"/>
      <c r="CX4054" s="113"/>
      <c r="CY4054" s="113"/>
      <c r="CZ4054" s="113"/>
      <c r="DA4054" s="113"/>
      <c r="DB4054" s="70"/>
      <c r="DC4054" s="70"/>
      <c r="DD4054" s="70"/>
      <c r="DE4054" s="70"/>
      <c r="DF4054" s="70"/>
      <c r="DG4054" s="70"/>
      <c r="DH4054" s="70"/>
      <c r="DI4054" s="70"/>
      <c r="DJ4054" s="70"/>
      <c r="DK4054" s="70"/>
      <c r="DL4054" s="70"/>
      <c r="DM4054" s="70"/>
      <c r="DN4054" s="70"/>
    </row>
    <row r="4055" spans="1:118">
      <c r="A4055" s="228"/>
      <c r="B4055" s="342"/>
      <c r="C4055" s="406"/>
      <c r="D4055" s="237"/>
      <c r="E4055" s="237"/>
      <c r="F4055" s="244"/>
      <c r="G4055" s="73">
        <v>3.9</v>
      </c>
      <c r="H4055" s="85"/>
      <c r="I4055" s="85"/>
      <c r="J4055" s="85"/>
      <c r="K4055" s="85"/>
      <c r="L4055" s="85"/>
      <c r="M4055" s="85"/>
      <c r="N4055" s="85"/>
      <c r="O4055" s="85"/>
      <c r="P4055" s="85"/>
      <c r="Q4055" s="85"/>
      <c r="R4055" s="85"/>
      <c r="S4055" s="85"/>
      <c r="T4055" s="85"/>
      <c r="U4055" s="85"/>
      <c r="V4055" s="85"/>
      <c r="W4055" s="85"/>
      <c r="X4055" s="85"/>
      <c r="Y4055" s="85"/>
      <c r="Z4055" s="85"/>
      <c r="AA4055" s="85"/>
      <c r="AB4055" s="85"/>
      <c r="AC4055" s="81"/>
      <c r="AD4055" s="81"/>
      <c r="AE4055" s="81"/>
      <c r="AF4055" s="81"/>
      <c r="AG4055" s="81"/>
      <c r="AH4055" s="81"/>
      <c r="AI4055" s="81"/>
      <c r="AJ4055" s="81"/>
      <c r="AK4055" s="81"/>
      <c r="AL4055" s="81"/>
      <c r="AM4055" s="240"/>
      <c r="AN4055" s="240"/>
      <c r="AO4055" s="240"/>
      <c r="AP4055" s="240"/>
      <c r="AQ4055" s="240"/>
      <c r="AR4055" s="240"/>
      <c r="AS4055" s="240"/>
      <c r="AT4055" s="256"/>
      <c r="AU4055" s="256"/>
      <c r="AV4055" s="259"/>
      <c r="AW4055" s="259"/>
      <c r="AX4055" s="256"/>
      <c r="AY4055" s="256"/>
      <c r="AZ4055" s="256"/>
      <c r="BA4055" s="256"/>
      <c r="BB4055" s="256"/>
      <c r="BC4055" s="256"/>
      <c r="BD4055" s="256"/>
      <c r="BE4055" s="256"/>
      <c r="BF4055" s="256"/>
      <c r="BG4055" s="256"/>
      <c r="BH4055" s="256"/>
      <c r="BI4055" s="256"/>
      <c r="BJ4055" s="256"/>
      <c r="BK4055" s="256"/>
      <c r="BL4055" s="262"/>
      <c r="BM4055" s="262"/>
      <c r="BN4055" s="262"/>
      <c r="BO4055" s="262"/>
      <c r="BP4055" s="262"/>
      <c r="BQ4055" s="262"/>
      <c r="BR4055" s="270"/>
      <c r="BS4055" s="270"/>
      <c r="BT4055" s="270"/>
      <c r="BU4055" s="270"/>
      <c r="BV4055" s="270"/>
      <c r="BW4055" s="270"/>
      <c r="BX4055" s="256"/>
      <c r="BY4055" s="256"/>
      <c r="BZ4055" s="256"/>
      <c r="CA4055" s="267"/>
      <c r="CB4055" s="267"/>
      <c r="CC4055" s="274"/>
      <c r="CD4055" s="267"/>
      <c r="CE4055" s="267"/>
      <c r="CF4055" s="267"/>
      <c r="CG4055" s="267"/>
      <c r="CH4055" s="267"/>
      <c r="CI4055" s="267"/>
      <c r="CJ4055" s="267"/>
      <c r="CK4055" s="267"/>
      <c r="CL4055" s="265"/>
      <c r="CM4055" s="272"/>
      <c r="CN4055" s="264"/>
      <c r="CO4055" s="125"/>
      <c r="CP4055" s="226"/>
      <c r="CQ4055" s="226"/>
      <c r="CR4055" s="226"/>
      <c r="CS4055" s="113"/>
      <c r="CT4055" s="113"/>
      <c r="CU4055" s="113"/>
      <c r="CV4055" s="113"/>
      <c r="CW4055" s="113"/>
      <c r="CX4055" s="113"/>
      <c r="CY4055" s="113"/>
      <c r="CZ4055" s="113"/>
      <c r="DA4055" s="113"/>
      <c r="DB4055" s="70"/>
      <c r="DC4055" s="70"/>
      <c r="DD4055" s="70"/>
      <c r="DE4055" s="70"/>
      <c r="DF4055" s="70"/>
      <c r="DG4055" s="70"/>
      <c r="DH4055" s="70"/>
      <c r="DI4055" s="70"/>
      <c r="DJ4055" s="70"/>
      <c r="DK4055" s="70"/>
      <c r="DL4055" s="70"/>
      <c r="DM4055" s="70"/>
      <c r="DN4055" s="70"/>
    </row>
    <row r="4056" spans="1:118">
      <c r="A4056" s="229"/>
      <c r="B4056" s="343"/>
      <c r="C4056" s="407"/>
      <c r="D4056" s="238"/>
      <c r="E4056" s="238"/>
      <c r="F4056" s="245" t="s">
        <v>83</v>
      </c>
      <c r="G4056" s="246"/>
      <c r="H4056" s="82"/>
      <c r="I4056" s="82"/>
      <c r="J4056" s="82"/>
      <c r="K4056" s="82"/>
      <c r="L4056" s="82"/>
      <c r="M4056" s="82"/>
      <c r="N4056" s="82"/>
      <c r="O4056" s="82"/>
      <c r="P4056" s="82"/>
      <c r="Q4056" s="82"/>
      <c r="R4056" s="82"/>
      <c r="S4056" s="82"/>
      <c r="T4056" s="82"/>
      <c r="U4056" s="82"/>
      <c r="V4056" s="82"/>
      <c r="W4056" s="82"/>
      <c r="X4056" s="82"/>
      <c r="Y4056" s="82"/>
      <c r="Z4056" s="82"/>
      <c r="AA4056" s="82"/>
      <c r="AB4056" s="82"/>
      <c r="AC4056" s="35"/>
      <c r="AD4056" s="35"/>
      <c r="AE4056" s="35"/>
      <c r="AF4056" s="35"/>
      <c r="AG4056" s="35"/>
      <c r="AH4056" s="35"/>
      <c r="AI4056" s="35"/>
      <c r="AJ4056" s="35"/>
      <c r="AK4056" s="35"/>
      <c r="AL4056" s="35"/>
      <c r="AM4056" s="241"/>
      <c r="AN4056" s="241"/>
      <c r="AO4056" s="241"/>
      <c r="AP4056" s="241"/>
      <c r="AQ4056" s="241"/>
      <c r="AR4056" s="241"/>
      <c r="AS4056" s="241"/>
      <c r="AT4056" s="257"/>
      <c r="AU4056" s="257"/>
      <c r="AV4056" s="260"/>
      <c r="AW4056" s="260"/>
      <c r="AX4056" s="257"/>
      <c r="AY4056" s="257"/>
      <c r="AZ4056" s="257"/>
      <c r="BA4056" s="257"/>
      <c r="BB4056" s="257"/>
      <c r="BC4056" s="257"/>
      <c r="BD4056" s="257"/>
      <c r="BE4056" s="257"/>
      <c r="BF4056" s="257"/>
      <c r="BG4056" s="257"/>
      <c r="BH4056" s="257"/>
      <c r="BI4056" s="257"/>
      <c r="BJ4056" s="257"/>
      <c r="BK4056" s="257"/>
      <c r="BL4056" s="263"/>
      <c r="BM4056" s="263"/>
      <c r="BN4056" s="263"/>
      <c r="BO4056" s="263"/>
      <c r="BP4056" s="263"/>
      <c r="BQ4056" s="263"/>
      <c r="BR4056" s="271"/>
      <c r="BS4056" s="271"/>
      <c r="BT4056" s="271"/>
      <c r="BU4056" s="271"/>
      <c r="BV4056" s="271"/>
      <c r="BW4056" s="271"/>
      <c r="BX4056" s="257"/>
      <c r="BY4056" s="257"/>
      <c r="BZ4056" s="257"/>
      <c r="CA4056" s="268"/>
      <c r="CB4056" s="268"/>
      <c r="CC4056" s="275"/>
      <c r="CD4056" s="268"/>
      <c r="CE4056" s="268"/>
      <c r="CF4056" s="268"/>
      <c r="CG4056" s="268"/>
      <c r="CH4056" s="268"/>
      <c r="CI4056" s="268"/>
      <c r="CJ4056" s="268"/>
      <c r="CK4056" s="268"/>
      <c r="CL4056" s="265"/>
      <c r="CM4056" s="272"/>
      <c r="CN4056" s="264"/>
      <c r="CO4056" s="125"/>
      <c r="CP4056" s="226"/>
      <c r="CQ4056" s="226"/>
      <c r="CR4056" s="226"/>
      <c r="CS4056" s="113"/>
      <c r="CT4056" s="113"/>
      <c r="CU4056" s="113"/>
      <c r="CV4056" s="113"/>
      <c r="CW4056" s="113"/>
      <c r="CX4056" s="113"/>
      <c r="CY4056" s="113"/>
      <c r="CZ4056" s="113"/>
      <c r="DA4056" s="113"/>
      <c r="DB4056" s="70"/>
      <c r="DC4056" s="70"/>
      <c r="DD4056" s="70"/>
      <c r="DE4056" s="70"/>
      <c r="DF4056" s="70"/>
      <c r="DG4056" s="70"/>
      <c r="DH4056" s="70"/>
      <c r="DI4056" s="70"/>
      <c r="DJ4056" s="70"/>
      <c r="DK4056" s="70"/>
      <c r="DL4056" s="70"/>
      <c r="DM4056" s="70"/>
      <c r="DN4056" s="70"/>
    </row>
    <row r="4057" spans="1:118" ht="14.25" customHeight="1">
      <c r="A4057" s="227">
        <f t="shared" si="1241"/>
        <v>503</v>
      </c>
      <c r="B4057" s="341" t="s">
        <v>476</v>
      </c>
      <c r="C4057" s="405" t="s">
        <v>477</v>
      </c>
      <c r="D4057" s="236">
        <v>43892</v>
      </c>
      <c r="E4057" s="236" t="s">
        <v>1197</v>
      </c>
      <c r="F4057" s="253" t="s">
        <v>80</v>
      </c>
      <c r="G4057" s="254"/>
      <c r="H4057" s="82" t="s">
        <v>69</v>
      </c>
      <c r="I4057" s="82" t="s">
        <v>973</v>
      </c>
      <c r="J4057" s="82" t="s">
        <v>61</v>
      </c>
      <c r="K4057" s="82" t="s">
        <v>61</v>
      </c>
      <c r="L4057" s="82" t="s">
        <v>61</v>
      </c>
      <c r="M4057" s="82" t="s">
        <v>61</v>
      </c>
      <c r="N4057" s="82" t="s">
        <v>61</v>
      </c>
      <c r="O4057" s="82"/>
      <c r="P4057" s="82" t="s">
        <v>61</v>
      </c>
      <c r="Q4057" s="82" t="s">
        <v>61</v>
      </c>
      <c r="R4057" s="82" t="s">
        <v>61</v>
      </c>
      <c r="S4057" s="82" t="s">
        <v>61</v>
      </c>
      <c r="T4057" s="82" t="s">
        <v>61</v>
      </c>
      <c r="U4057" s="82" t="s">
        <v>61</v>
      </c>
      <c r="V4057" s="82"/>
      <c r="W4057" s="82" t="s">
        <v>60</v>
      </c>
      <c r="X4057" s="82" t="s">
        <v>60</v>
      </c>
      <c r="Y4057" s="82" t="s">
        <v>60</v>
      </c>
      <c r="Z4057" s="82" t="s">
        <v>60</v>
      </c>
      <c r="AA4057" s="82" t="s">
        <v>60</v>
      </c>
      <c r="AB4057" s="82" t="s">
        <v>60</v>
      </c>
      <c r="AC4057" s="82"/>
      <c r="AD4057" s="82" t="s">
        <v>67</v>
      </c>
      <c r="AE4057" s="82" t="s">
        <v>67</v>
      </c>
      <c r="AF4057" s="82" t="s">
        <v>60</v>
      </c>
      <c r="AG4057" s="82" t="s">
        <v>60</v>
      </c>
      <c r="AH4057" s="82" t="s">
        <v>60</v>
      </c>
      <c r="AI4057" s="82" t="s">
        <v>1471</v>
      </c>
      <c r="AJ4057" s="82"/>
      <c r="AK4057" s="82" t="s">
        <v>61</v>
      </c>
      <c r="AL4057" s="82" t="s">
        <v>61</v>
      </c>
      <c r="AM4057" s="239">
        <f>COUNTIF(H4057:AL4057,"PH")+COUNTIF(H4057:AL4057,"PH/L")+COUNTIF(H4057:AL4057,"PM")</f>
        <v>0</v>
      </c>
      <c r="AN4057" s="239">
        <f>COUNTIF(H4057:AL4057,"PD")+COUNTIF(H4057:AL4057,"PDD")+COUNTIF(H4057:AL4057,"P/DS")/2+COUNTIF(H4057:AL4057,"PMD")</f>
        <v>0</v>
      </c>
      <c r="AO4057" s="239">
        <f>COUNTIF(H4057:AL4057,"PN")+COUNTIF(H4057:AL4057,"P/NS")/2+COUNTIF(H4057:AL4057,"PH")+COUNTIF(H4057:AL4057,"PH/F")/2+COUNTIF(H4057:AL4057,"PH/L")/2+COUNTIF(H4057:AL4057,"PM")</f>
        <v>0</v>
      </c>
      <c r="AP4057" s="239">
        <f>COUNTIF(H4057:AL4057,"BH")+COUNTIF(H4057:AL4057,"AL/BL")+COUNTIF(H4057:AL4057,"UL/BL")+COUNTIF(H4057:AL4057,"BM")</f>
        <v>0</v>
      </c>
      <c r="AQ4057" s="239">
        <f>COUNTIF(H4057:AL4057,"DS")+COUNTIF(H4057:AL4057,"AL/DS")/2+COUNTIF(H4057:AL4057,"UL/DS")/2+COUNTIF(H4057:AL4057,"CT")+COUNTIF(H4057:AL4057,"MD")</f>
        <v>9.5</v>
      </c>
      <c r="AR4057" s="239">
        <f>COUNTIF(H4057:AL4057,"NS")+COUNTIF(H4057:AL4057,"AL/NS")/2+COUNTIF(H4057:AL4057,"UL/NS")/2+COUNTIF(H4057:AL4057,"BH")+COUNTIF(H4057:AL4057,"AL/BF")/2+COUNTIF(H4057:AL4057,"AL/BL")/2+COUNTIF(H4057:AL4057,"UL/BL")/2+COUNTIF(H4057:AL4057,"UL/BF")/2+COUNTIF(H4057:AL4057,"BM")</f>
        <v>13</v>
      </c>
      <c r="AS4057" s="239">
        <f>COUNTIF(H4057:AL4057,"AL")+COUNTIF(H4057:AL4057,"AL/DS")/2+COUNTIF(H4057:AL4057,"AL/NS")/2+COUNTIF(H4057:AL4057,"NH")+COUNTIF(H4057:AL4057,"SL")+COUNTIF(H4057:AL4057,"NHD")+COUNTIF(H4057:AL4057,"B")+COUNTIF(H4057:AL4057,"HL")+COUNTIF(H4057:AL4057,"AL/BF")/2+COUNTIF(H4057:AL4057,"AL/BL")/2</f>
        <v>3</v>
      </c>
      <c r="AT4057" s="255">
        <f>COUNTIF(H4057:AL4057,"PD")+COUNTIF(H4057:AL4057,"PN")+COUNTIF(H4057:AL4057,"P/DS")/2+COUNTIF(H4057:AL4057,"P/NS")/2+COUNTIF(H4057:AL4057,"DS")+COUNTIF(H4057:AL4057,"NS")+COUNTIF(H4057:AL4057,"AL")+COUNTIF(H4057:AL4057,"AL/DS")+COUNTIF(H4057:AL4057,"AL/NS")+COUNTIF(H4057:AL4057,"NH")+COUNTIF(H4057:AL4057,"SL")+COUNTIF(H4057:AL4057,"UL/DS")/2+COUNTIF(H4057:AL4057,"UL/NS")/2+COUNTIF(H4057:AL4057,"CT")+COUNTIF(H4057:AL4057,"NHD")+COUNTIF(H4057:AL4057,"PDD")+COUNTIF(H4057:AL4057,"B")+COUNTIF(H4057:AL4057,"HL")+COUNTIF(H4057:AL4057,"PH")+COUNTIF(H4057:AL4057,"BH")+COUNTIF(H4057:AL4057,"AL/BF")+COUNTIF(H4057:AL4057,"AL/BL")+COUNTIF(H4057:AL4057,"UL/BF")/2+COUNTIF(H4057:AL4057,"UL/BL")/2+COUNTIF(H4057:AL4057,"PH/F")/2+COUNTIF(H4057:AL4057,"PH/L")/2+COUNTIF(H4057:AL4057,"MD")+COUNTIF(H4057:AL4057,"PMD")+COUNTIF(H4057:AL4057,"PM")+COUNTIF(H4057:AL4057,"BM")</f>
        <v>25.5</v>
      </c>
      <c r="AU4057" s="255">
        <f>COUNTIF(H4057:AL4057,"P/DS")/2+COUNTIF(H4057:AL4057,"P/NS")/2+COUNTIF(H4057:AL4057,"IL")+COUNTIF(H4057:AL4057,"NL")+COUNTIF(H4057:AL4057,"UL")+COUNTIF(H4057:AL4057,"UL/DS")/2+COUNTIF(H4057:AL4057,"UL/NS")/2+COUNTIF(H4057:AL4057,"KT")+COUNTIF(H4057:AL4057,"UL/BF")/2+COUNTIF(H4057:AL4057,"UL/BL")/2+COUNTIF(H4057:AL4057,"PH/F")/2+COUNTIF(H4057:AL4057,"PH/L")/2+COUNTIF(H4057:AL4057,"NB")</f>
        <v>0.5</v>
      </c>
      <c r="AV4057" s="258">
        <f>COUNTIF(H4057:AL4057,"PN")+COUNTIF(H4057:AL4057,"TVD")+COUNTIF(H4057:AL4057,"PH")+COUNTIF(H4057:AL4057,"PM")+COUNTIF(H4057:AL4057,"PDD")-COUNTIFS(H4057:AL4057,"PN",H4064:AL4064,"&gt;=3")-COUNTIFS(H4057:AL4057,"PM",H4064:AL4064,"&gt;=3")</f>
        <v>0</v>
      </c>
      <c r="AW4057" s="258">
        <f>COUNTIF(H4057:AL4057,"NS")+COUNTIF(H4057:AL4057,"D")+COUNTIF(H4057:AL4057,"BH")+COUNTIF(H4057:AL4057,"NHD")+COUNTIF(H4057:AL4057,"BM")-COUNTIFS(H4057:AL4057,"NS",H4064:AL4064,"&gt;=3")-COUNTIFS(H4057:AL4057,"BH",H4064:AL4064,"&gt;=3")-COUNTIFS(H4057:AL4057,"BM",H4064:AL4064,"&gt;=3")</f>
        <v>14</v>
      </c>
      <c r="AX4057" s="255">
        <f>COUNTIF(H4057:AL4057,"AL")+COUNTIF(H4057:AL4057,"AL/DS")/2+COUNTIF(H4057:AL4057,"AL/NS")/2+COUNTIF(H4057:AL4057,"AL/BF")+COUNTIF(H4057:AL4057,"AL/BL")/2</f>
        <v>2</v>
      </c>
      <c r="AY4057" s="255">
        <f>COUNTIF(H4057:AL4057,"SL")</f>
        <v>0</v>
      </c>
      <c r="AZ4057" s="255">
        <f>COUNTIF(H4057:AL4057,"NH")</f>
        <v>1</v>
      </c>
      <c r="BA4057" s="255">
        <f>COUNTIF(H4057:AL4057,"HL")</f>
        <v>0</v>
      </c>
      <c r="BB4057" s="255">
        <f>COUNTIF(G4057:AL4057,"P/DS")/2+COUNTIF(G4057:AL4057,"P/NS")/2+COUNTIF(G4057:AL4057,"UL")+COUNTIF(G4057:AL4057,"UL/DS")/2+COUNTIF(G4057:AL4057,"UL/NS")/2+COUNTIF(G4057:AL4057,"UL/BL")/2+COUNTIF(G4057:AL4057,"UL/BF")/2+COUNTIF(G4057:AL4057,"PH/F")/2+COUNTIF(G4057:AL4057,"PH/L")/2</f>
        <v>0.5</v>
      </c>
      <c r="BC4057" s="255">
        <f>COUNTIF(H4057:AL4057,"NB")</f>
        <v>0</v>
      </c>
      <c r="BD4057" s="255">
        <f>COUNTIF(H4057:AL4057,"NL")</f>
        <v>0</v>
      </c>
      <c r="BE4057" s="255">
        <f>COUNTIF(H4057:AL4057,"IL")</f>
        <v>0</v>
      </c>
      <c r="BF4057" s="255">
        <f>COUNTIF(H4057:AL4057,"KT")</f>
        <v>0</v>
      </c>
      <c r="BG4057" s="255">
        <f>COUNTIF(H4057:AL4057,"L70")</f>
        <v>0</v>
      </c>
      <c r="BH4057" s="255">
        <f>COUNTIF(H4057:AL4057,"MD")</f>
        <v>0</v>
      </c>
      <c r="BI4057" s="255">
        <f>COUNTIF(H4057:AL4057,"PMD")</f>
        <v>0</v>
      </c>
      <c r="BJ4057" s="255">
        <f>COUNTIF(H4057:AL4057,"PM")</f>
        <v>0</v>
      </c>
      <c r="BK4057" s="255">
        <f>COUNTIF(H4057:AL4057,"BM")</f>
        <v>0</v>
      </c>
      <c r="BL4057" s="261">
        <f>SUMIF(H4057:AL4057,"PD",H4058:AL4058)+SUMIF(H4057:AL4057,"PN",H4058:AL4058)+SUMIF(H4057:AL4057,"P/DS",H4058:AL4058)+SUMIF(H4057:AL4057,"PN/F",H4058:AL4058)+SUMIF(H4057:AL4057,"PN/L",H4058:AL4058)+SUMIF(H4057:AL4057,"TV",H4058:AL4058)+SUMIF(H4057:AL4057,"TVD",H4058:AL4058)+SUMIF(H4057:AL4057,"PDD",H4058:AL4058)</f>
        <v>0</v>
      </c>
      <c r="BM4057" s="261">
        <f>SUMIF(H4057:AL4057,"PD",H4059:AL4059)+SUMIF(H4057:AL4057,"PN",H4059:AL4059)+SUMIF(H4057:AL4057,"P/DS",H4059:AL4059)+SUMIF(H4057:AL4057,"PN/F",H4059:AL4059)+SUMIF(H4057:AL4057,"PN/L",H4059:AL4059)+SUMIF(H4057:AL4057,"TV",H4059:AL4059)+SUMIF(H4057:AL4057,"TVD",H4059:AL4059)+SUMIF(H4057:AL4057,"PDD",H4059:AL4059)+SUMIF(H4057:AL4057,"PMD",H4059:AL4059)</f>
        <v>0</v>
      </c>
      <c r="BN4057" s="261">
        <f>SUMIF(H4057:AL4057,"PD",H4060:AL4060)+SUMIF(H4057:AL4057,"PN",H4060:AL4060)+SUMIF(H4057:AL4057,"P/DS",H4060:AL4060)+SUMIF(H4057:AL4057,"PN/F",H4060:AL4060)+SUMIF(H4057:AL4057,"PN/L",H4060:AL4060)+SUMIF(H4057:AL4057,"TV",H4060:AL4060)+SUMIF(H4057:AL4057,"TVD",H4060:AL4060)</f>
        <v>0</v>
      </c>
      <c r="BO4057" s="261">
        <f>SUMIF(H4057:AL4057,"PD",H4061:AL4061)+SUMIF(H4057:AL4057,"PN",H4061:AL4061)+SUMIF(H4057:AL4057,"P/DS",H4061:AL4061)+SUMIF(H4057:AL4057,"PN/F",H4061:AL4061)+SUMIF(H4057:AL4057,"PN/L",H4061:AL4061)+SUMIF(H4057:AL4057,"TV",H4061:AL4061)+SUMIF(H4057:AL4057,"TVD",H4061:AL4061)</f>
        <v>0</v>
      </c>
      <c r="BP4057" s="261">
        <f>SUMIF(H4057:AL4057,"PD",H4062:AL4062)+SUMIF(H4057:AL4057,"PN",H4062:AL4062)+SUMIF(H4057:AL4057,"P/DS",H4062:AL4062)+SUMIF(H4057:AL4057,"PN/F",H4062:AL4062)+SUMIF(H4057:AL4057,"PN/L",H4062:AL4062)+SUMIF(H4057:AL4057,"TV",H4062:AL4062)+SUMIF(H4057:AL4057,"TVD",H4062:AL4062)+SUMIF(H4057:AL4057,"PDD",H4062:AL4062)+SUMIF(H4057:AL4057,"PH",H4062:AL4062)+SUMIF(H4057:AL4057,"PM",H4062:AL4062)</f>
        <v>0</v>
      </c>
      <c r="BQ4057" s="261">
        <f>SUMIF(H4057:AL4057,"PD",H4063:AL4063)+SUMIF(H4057:AL4057,"PN",H4063:AL4063)+SUMIF(H4057:AL4057,"P/DS",H4063:AL4063)+SUMIF(H4057:AL4057,"PN/F",H4063:AL4063)+SUMIF(H4057:AL4057,"PN/L",H4063:AL4063)+SUMIF(H4057:AL4057,"TV",H4063:AL4063)+SUMIF(H4057:AL4057,"TVD",H4063:AL4063)+SUMIF(H4057:AL4057,"PDD",H4063:AL4063)+SUMIF(H4057:AL4057,"PH",H4063:AL4063)+SUMIF(H4057:AL4057,"PM",H4063:AL4063)</f>
        <v>0</v>
      </c>
      <c r="BR4057" s="269">
        <f>SUM(H4058:AL4058)-BL4057</f>
        <v>12</v>
      </c>
      <c r="BS4057" s="269">
        <f>SUM(H4059:AL4059)-BM4057</f>
        <v>7</v>
      </c>
      <c r="BT4057" s="269">
        <f>SUM(H4060:AL4060)-BN4057</f>
        <v>0</v>
      </c>
      <c r="BU4057" s="269">
        <f>SUM(H4061:AL4061)-BO4057</f>
        <v>6.5</v>
      </c>
      <c r="BV4057" s="269">
        <f>SUM(H4062:AL4062)-BP4057</f>
        <v>0</v>
      </c>
      <c r="BW4057" s="269">
        <f>SUM(H4063:AL4063)-BQ4057</f>
        <v>0</v>
      </c>
      <c r="BX4057" s="255">
        <f>SUMIF(H4057:AL4057,"PD",H4064:AL4064)+SUMIF(H4057:AL4057,"PN",H4064:AL4064)+SUMIF(H4057:AL4057,"P/DS",H4064:AL4064)+SUMIF(H4057:AL4057,"PN/F",H4064:AL4064)+SUMIF(H4057:AL4057,"PN/L",H4064:AL4064)</f>
        <v>0</v>
      </c>
      <c r="BY4057" s="255">
        <f>SUM(H4064:AL4064)-BX4057</f>
        <v>0</v>
      </c>
      <c r="BZ4057" s="255">
        <f t="shared" ref="BZ4057" si="1252">+SUM(BL4057:BW4064)</f>
        <v>25.5</v>
      </c>
      <c r="CA4057" s="266">
        <f>(COUNTIFS(H4057:AL4057,"PD",H4058:AL4058,"&gt;=2"))*0.5-IF(CN4057="VP",COUNTIFS($H$16:$AL$16,"SAT",H4057:AL4057,"PD",H4058:AL4058,"&gt;=2"))*0.5</f>
        <v>0</v>
      </c>
      <c r="CB4057" s="266">
        <f>(COUNTIFS(H4057:AL4057,"PN",H4059:AL4059,"&gt;=0.5",H4058:AL4058,"&gt;=1.5"))*0.5+COUNTIFS(H4057:AL4057,"PDD",H4059:AL4059,"&gt;=0.5",H4058:AL4058,"&gt;=1.5")*0.5</f>
        <v>0</v>
      </c>
      <c r="CC4057" s="273">
        <f>(COUNTIFS(H4057:AL4057,"TV",H4059:AL4059,"&gt;=10"))*0.5+(COUNTIFS(H4057:AL4057,"PMD",H4059:AL4059,"&gt;=2"))*0.5</f>
        <v>0</v>
      </c>
      <c r="CD4057" s="266">
        <f>(COUNTIFS(H4057:AL4057,"TVD",H4061:AL4061,"&gt;=6.5",H4059:AL4059,"&gt;=3.5"))*0.5</f>
        <v>0</v>
      </c>
      <c r="CE4057" s="266">
        <f>(COUNTIFS(H4057:AL4057,"PD",H4062:AL4062,"&gt;=10"))*0.5</f>
        <v>0</v>
      </c>
      <c r="CF4057" s="266">
        <f>(COUNTIFS(H4057:AL4057,"PDD",H4062:AL4062,"&gt;=3.5",H4063:AL4063,"&gt;=6.5")+COUNTIFS(H4057:AL4057,"PH",H4063:AL4063,"&gt;=0.5",H4062:AL4062,"&gt;=1.5")+COUNTIFS(H4057:AL4057,"PM",H4063:AL4063,"&gt;=0.5",H4062:AL4062,"&gt;=1.5"))*0.5</f>
        <v>0</v>
      </c>
      <c r="CG4057" s="266">
        <f>(COUNTIFS(H4057:AL4057,"DS",H4058:AL4058,"&gt;=2")+COUNTIFS(H4057:AL4057,"AL/DS",H4058:AL4058,"&gt;=2"))*0.5-IF(CN4057="VP",COUNTIFS($H$16:$AL$16,"SAT",H4057:AL4057,"DS",H4058:AL4058,"&gt;=2"))*0.5</f>
        <v>0</v>
      </c>
      <c r="CH4057" s="266">
        <f>(COUNTIFS(H4057:AL4057,"NS",H4059:AL4059,"&gt;=0.5",H4058:AL4058,"&gt;=1.5")+COUNTIFS(H4057:AL4057,"AL/NS",H4059:AL4059,"&gt;=0.5",H4058:AL4058,"&gt;=1.5")+COUNTIFS(H4057:AL4057,"NHD",H4059:AL4059,"&gt;=4.5",H4062:AL4062,"&gt;=2",H4058:AL4058,"&gt;=1.5"))*0.5</f>
        <v>3</v>
      </c>
      <c r="CI4057" s="266">
        <f>(COUNTIF(H4059:AL4059,"&gt;=10")+COUNTIFS(H4057:AL4057,"MD",H4059:AL4059,"&gt;=2")-COUNTIFS(H4057:AL4057,"TV",H4059:AL4059,"&gt;=10"))*0.5</f>
        <v>0</v>
      </c>
      <c r="CJ4057" s="266">
        <f>(COUNTIFS(H4057:AL4057,"D",H4061:AL4061,"&gt;=6.5",H4059:AL4059,"&gt;=3.5"))*0.5</f>
        <v>0.5</v>
      </c>
      <c r="CK4057" s="266">
        <f>(COUNTIF(H4062:AL4062,"&gt;=10")-COUNTIFS(H4057:AL4057,"PD",H4062:AL4062,"&gt;=10"))*0.5</f>
        <v>0</v>
      </c>
      <c r="CL4057" s="265">
        <f>(COUNTIFS(H4057:AL4057,"NHD",H4062:AL4062,"&gt;=3.5",H4063:AL4063,"&gt;=6.5")+COUNTIFS(H4057:AL4057,"BH",H4062:AL4062,"&gt;=1.5",H4063:AL4063,"&gt;=0.5")+COUNTIFS(H4057:AL4057,"BM",H4062:AL4062,"&gt;=1.5",H4063:AL4063,"&gt;=0.5")+COUNTIFS(H4057:AL4057,"D",H4062:AL4062,"&gt;=1.5",H4063:AL4063,"&gt;=0.5"))*0.5</f>
        <v>0</v>
      </c>
      <c r="CM4057" s="272"/>
      <c r="CN4057" s="264" t="s">
        <v>723</v>
      </c>
      <c r="CO4057" s="125">
        <f t="shared" ref="CO4057" si="1253">+AM4057+AN4057+AO4057+AP4057+AQ4057+AR4057+AS4057+AU4057+BG4057</f>
        <v>26</v>
      </c>
      <c r="CP4057" s="225">
        <f>+SUM(I4058:I4063)-I4064</f>
        <v>10.5</v>
      </c>
      <c r="CQ4057" s="225">
        <f>+SUM(J4058:J4063)-J4064</f>
        <v>0</v>
      </c>
      <c r="CR4057" s="225">
        <f>+SUM(K4058:K4063)-K4064</f>
        <v>2.5</v>
      </c>
      <c r="CS4057" s="113"/>
      <c r="CT4057" s="113"/>
      <c r="CU4057" s="113"/>
      <c r="CV4057" s="113"/>
      <c r="CW4057" s="113"/>
      <c r="CX4057" s="113"/>
      <c r="CY4057" s="113"/>
      <c r="CZ4057" s="113"/>
      <c r="DA4057" s="113"/>
      <c r="DB4057" s="70"/>
      <c r="DC4057" s="70"/>
      <c r="DD4057" s="70"/>
      <c r="DE4057" s="70"/>
      <c r="DF4057" s="70"/>
      <c r="DG4057" s="70"/>
      <c r="DH4057" s="70"/>
      <c r="DI4057" s="70"/>
      <c r="DJ4057" s="70"/>
      <c r="DK4057" s="70"/>
      <c r="DL4057" s="70"/>
      <c r="DM4057" s="70"/>
      <c r="DN4057" s="70"/>
    </row>
    <row r="4058" spans="1:118" ht="15" customHeight="1">
      <c r="A4058" s="228"/>
      <c r="B4058" s="342"/>
      <c r="C4058" s="406"/>
      <c r="D4058" s="237"/>
      <c r="E4058" s="237"/>
      <c r="F4058" s="242" t="s">
        <v>82</v>
      </c>
      <c r="G4058" s="71">
        <v>1.5</v>
      </c>
      <c r="H4058" s="83"/>
      <c r="I4058" s="83"/>
      <c r="J4058" s="83"/>
      <c r="K4058" s="83">
        <v>2</v>
      </c>
      <c r="L4058" s="83"/>
      <c r="M4058" s="83">
        <v>2</v>
      </c>
      <c r="N4058" s="83"/>
      <c r="O4058" s="83"/>
      <c r="P4058" s="83">
        <v>2</v>
      </c>
      <c r="Q4058" s="83"/>
      <c r="R4058" s="83">
        <v>2</v>
      </c>
      <c r="S4058" s="83"/>
      <c r="T4058" s="83">
        <v>2</v>
      </c>
      <c r="U4058" s="83">
        <v>2</v>
      </c>
      <c r="V4058" s="83"/>
      <c r="W4058" s="83"/>
      <c r="X4058" s="83"/>
      <c r="Y4058" s="83"/>
      <c r="Z4058" s="83"/>
      <c r="AA4058" s="83"/>
      <c r="AB4058" s="83"/>
      <c r="AC4058" s="79"/>
      <c r="AD4058" s="79"/>
      <c r="AE4058" s="79"/>
      <c r="AF4058" s="79"/>
      <c r="AG4058" s="79"/>
      <c r="AH4058" s="79"/>
      <c r="AI4058" s="79"/>
      <c r="AJ4058" s="79"/>
      <c r="AK4058" s="79"/>
      <c r="AL4058" s="79"/>
      <c r="AM4058" s="240"/>
      <c r="AN4058" s="240"/>
      <c r="AO4058" s="240"/>
      <c r="AP4058" s="240"/>
      <c r="AQ4058" s="240"/>
      <c r="AR4058" s="240"/>
      <c r="AS4058" s="240"/>
      <c r="AT4058" s="256"/>
      <c r="AU4058" s="256"/>
      <c r="AV4058" s="259"/>
      <c r="AW4058" s="259"/>
      <c r="AX4058" s="256"/>
      <c r="AY4058" s="256"/>
      <c r="AZ4058" s="256"/>
      <c r="BA4058" s="256"/>
      <c r="BB4058" s="256"/>
      <c r="BC4058" s="256"/>
      <c r="BD4058" s="256"/>
      <c r="BE4058" s="256"/>
      <c r="BF4058" s="256"/>
      <c r="BG4058" s="256"/>
      <c r="BH4058" s="256"/>
      <c r="BI4058" s="256"/>
      <c r="BJ4058" s="256"/>
      <c r="BK4058" s="256"/>
      <c r="BL4058" s="262"/>
      <c r="BM4058" s="262"/>
      <c r="BN4058" s="262"/>
      <c r="BO4058" s="262"/>
      <c r="BP4058" s="262"/>
      <c r="BQ4058" s="262"/>
      <c r="BR4058" s="270"/>
      <c r="BS4058" s="270"/>
      <c r="BT4058" s="270"/>
      <c r="BU4058" s="270"/>
      <c r="BV4058" s="270"/>
      <c r="BW4058" s="270"/>
      <c r="BX4058" s="256"/>
      <c r="BY4058" s="256"/>
      <c r="BZ4058" s="256"/>
      <c r="CA4058" s="267"/>
      <c r="CB4058" s="267"/>
      <c r="CC4058" s="274"/>
      <c r="CD4058" s="267"/>
      <c r="CE4058" s="267"/>
      <c r="CF4058" s="267"/>
      <c r="CG4058" s="267"/>
      <c r="CH4058" s="267"/>
      <c r="CI4058" s="267"/>
      <c r="CJ4058" s="267"/>
      <c r="CK4058" s="267"/>
      <c r="CL4058" s="265"/>
      <c r="CM4058" s="272"/>
      <c r="CN4058" s="264"/>
      <c r="CO4058" s="125"/>
      <c r="CP4058" s="226"/>
      <c r="CQ4058" s="226"/>
      <c r="CR4058" s="226"/>
      <c r="CS4058" s="113"/>
      <c r="CT4058" s="113"/>
      <c r="CU4058" s="113"/>
      <c r="CV4058" s="113"/>
      <c r="CW4058" s="113"/>
      <c r="CX4058" s="113"/>
      <c r="CY4058" s="113"/>
      <c r="CZ4058" s="113"/>
      <c r="DA4058" s="113"/>
      <c r="DB4058" s="70"/>
      <c r="DC4058" s="70"/>
      <c r="DD4058" s="70"/>
      <c r="DE4058" s="70"/>
      <c r="DF4058" s="70"/>
      <c r="DG4058" s="70"/>
      <c r="DH4058" s="70"/>
      <c r="DI4058" s="70"/>
      <c r="DJ4058" s="70"/>
      <c r="DK4058" s="70"/>
      <c r="DL4058" s="70"/>
      <c r="DM4058" s="70"/>
      <c r="DN4058" s="70"/>
    </row>
    <row r="4059" spans="1:118">
      <c r="A4059" s="228"/>
      <c r="B4059" s="342"/>
      <c r="C4059" s="406"/>
      <c r="D4059" s="237"/>
      <c r="E4059" s="237"/>
      <c r="F4059" s="243"/>
      <c r="G4059" s="72">
        <v>2</v>
      </c>
      <c r="H4059" s="84"/>
      <c r="I4059" s="84">
        <v>4</v>
      </c>
      <c r="J4059" s="84"/>
      <c r="K4059" s="84">
        <v>0.5</v>
      </c>
      <c r="L4059" s="84"/>
      <c r="M4059" s="84">
        <v>0.5</v>
      </c>
      <c r="N4059" s="84"/>
      <c r="O4059" s="84"/>
      <c r="P4059" s="84">
        <v>0.5</v>
      </c>
      <c r="Q4059" s="84"/>
      <c r="R4059" s="84">
        <v>0.5</v>
      </c>
      <c r="S4059" s="84"/>
      <c r="T4059" s="84">
        <v>0.5</v>
      </c>
      <c r="U4059" s="84">
        <v>0.5</v>
      </c>
      <c r="V4059" s="84"/>
      <c r="W4059" s="84"/>
      <c r="X4059" s="84"/>
      <c r="Y4059" s="84"/>
      <c r="Z4059" s="84"/>
      <c r="AA4059" s="84"/>
      <c r="AB4059" s="84"/>
      <c r="AC4059" s="80"/>
      <c r="AD4059" s="80"/>
      <c r="AE4059" s="80"/>
      <c r="AF4059" s="80"/>
      <c r="AG4059" s="80"/>
      <c r="AH4059" s="80"/>
      <c r="AI4059" s="80"/>
      <c r="AJ4059" s="80"/>
      <c r="AK4059" s="80"/>
      <c r="AL4059" s="80"/>
      <c r="AM4059" s="240"/>
      <c r="AN4059" s="240"/>
      <c r="AO4059" s="240"/>
      <c r="AP4059" s="240"/>
      <c r="AQ4059" s="240"/>
      <c r="AR4059" s="240"/>
      <c r="AS4059" s="240"/>
      <c r="AT4059" s="256"/>
      <c r="AU4059" s="256"/>
      <c r="AV4059" s="259"/>
      <c r="AW4059" s="259"/>
      <c r="AX4059" s="256"/>
      <c r="AY4059" s="256"/>
      <c r="AZ4059" s="256"/>
      <c r="BA4059" s="256"/>
      <c r="BB4059" s="256"/>
      <c r="BC4059" s="256"/>
      <c r="BD4059" s="256"/>
      <c r="BE4059" s="256"/>
      <c r="BF4059" s="256"/>
      <c r="BG4059" s="256"/>
      <c r="BH4059" s="256"/>
      <c r="BI4059" s="256"/>
      <c r="BJ4059" s="256"/>
      <c r="BK4059" s="256"/>
      <c r="BL4059" s="262"/>
      <c r="BM4059" s="262"/>
      <c r="BN4059" s="262"/>
      <c r="BO4059" s="262"/>
      <c r="BP4059" s="262"/>
      <c r="BQ4059" s="262"/>
      <c r="BR4059" s="270"/>
      <c r="BS4059" s="270"/>
      <c r="BT4059" s="270"/>
      <c r="BU4059" s="270"/>
      <c r="BV4059" s="270"/>
      <c r="BW4059" s="270"/>
      <c r="BX4059" s="256"/>
      <c r="BY4059" s="256"/>
      <c r="BZ4059" s="256"/>
      <c r="CA4059" s="267"/>
      <c r="CB4059" s="267"/>
      <c r="CC4059" s="274"/>
      <c r="CD4059" s="267"/>
      <c r="CE4059" s="267"/>
      <c r="CF4059" s="267"/>
      <c r="CG4059" s="267"/>
      <c r="CH4059" s="267"/>
      <c r="CI4059" s="267"/>
      <c r="CJ4059" s="267"/>
      <c r="CK4059" s="267"/>
      <c r="CL4059" s="265"/>
      <c r="CM4059" s="272"/>
      <c r="CN4059" s="264"/>
      <c r="CO4059" s="125"/>
      <c r="CP4059" s="226"/>
      <c r="CQ4059" s="226"/>
      <c r="CR4059" s="226"/>
      <c r="CS4059" s="113"/>
      <c r="CT4059" s="113"/>
      <c r="CU4059" s="113"/>
      <c r="CV4059" s="113"/>
      <c r="CW4059" s="113"/>
      <c r="CX4059" s="113"/>
      <c r="CY4059" s="113"/>
      <c r="CZ4059" s="113"/>
      <c r="DA4059" s="113"/>
      <c r="DB4059" s="70"/>
      <c r="DC4059" s="70"/>
      <c r="DD4059" s="70"/>
      <c r="DE4059" s="70"/>
      <c r="DF4059" s="70"/>
      <c r="DG4059" s="70"/>
      <c r="DH4059" s="70"/>
      <c r="DI4059" s="70"/>
      <c r="DJ4059" s="70"/>
      <c r="DK4059" s="70"/>
      <c r="DL4059" s="70"/>
      <c r="DM4059" s="70"/>
      <c r="DN4059" s="70"/>
    </row>
    <row r="4060" spans="1:118">
      <c r="A4060" s="228"/>
      <c r="B4060" s="342"/>
      <c r="C4060" s="406"/>
      <c r="D4060" s="237"/>
      <c r="E4060" s="237"/>
      <c r="F4060" s="243"/>
      <c r="G4060" s="72">
        <v>2.1</v>
      </c>
      <c r="H4060" s="84"/>
      <c r="I4060" s="84"/>
      <c r="J4060" s="84"/>
      <c r="K4060" s="84"/>
      <c r="L4060" s="84"/>
      <c r="M4060" s="84"/>
      <c r="N4060" s="84"/>
      <c r="O4060" s="84"/>
      <c r="P4060" s="84"/>
      <c r="Q4060" s="84"/>
      <c r="R4060" s="84"/>
      <c r="S4060" s="84"/>
      <c r="T4060" s="84"/>
      <c r="U4060" s="84"/>
      <c r="V4060" s="84"/>
      <c r="W4060" s="84"/>
      <c r="X4060" s="84"/>
      <c r="Y4060" s="84"/>
      <c r="Z4060" s="84"/>
      <c r="AA4060" s="84"/>
      <c r="AB4060" s="84"/>
      <c r="AC4060" s="80"/>
      <c r="AD4060" s="80"/>
      <c r="AE4060" s="80"/>
      <c r="AF4060" s="80"/>
      <c r="AG4060" s="80"/>
      <c r="AH4060" s="80"/>
      <c r="AI4060" s="80"/>
      <c r="AJ4060" s="80"/>
      <c r="AK4060" s="80"/>
      <c r="AL4060" s="80"/>
      <c r="AM4060" s="240"/>
      <c r="AN4060" s="240"/>
      <c r="AO4060" s="240"/>
      <c r="AP4060" s="240"/>
      <c r="AQ4060" s="240"/>
      <c r="AR4060" s="240"/>
      <c r="AS4060" s="240"/>
      <c r="AT4060" s="256"/>
      <c r="AU4060" s="256"/>
      <c r="AV4060" s="259"/>
      <c r="AW4060" s="259"/>
      <c r="AX4060" s="256"/>
      <c r="AY4060" s="256"/>
      <c r="AZ4060" s="256"/>
      <c r="BA4060" s="256"/>
      <c r="BB4060" s="256"/>
      <c r="BC4060" s="256"/>
      <c r="BD4060" s="256"/>
      <c r="BE4060" s="256"/>
      <c r="BF4060" s="256"/>
      <c r="BG4060" s="256"/>
      <c r="BH4060" s="256"/>
      <c r="BI4060" s="256"/>
      <c r="BJ4060" s="256"/>
      <c r="BK4060" s="256"/>
      <c r="BL4060" s="262"/>
      <c r="BM4060" s="262"/>
      <c r="BN4060" s="262"/>
      <c r="BO4060" s="262"/>
      <c r="BP4060" s="262"/>
      <c r="BQ4060" s="262"/>
      <c r="BR4060" s="270"/>
      <c r="BS4060" s="270"/>
      <c r="BT4060" s="270"/>
      <c r="BU4060" s="270"/>
      <c r="BV4060" s="270"/>
      <c r="BW4060" s="270"/>
      <c r="BX4060" s="256"/>
      <c r="BY4060" s="256"/>
      <c r="BZ4060" s="256"/>
      <c r="CA4060" s="267"/>
      <c r="CB4060" s="267"/>
      <c r="CC4060" s="274"/>
      <c r="CD4060" s="267"/>
      <c r="CE4060" s="267"/>
      <c r="CF4060" s="267"/>
      <c r="CG4060" s="267"/>
      <c r="CH4060" s="267"/>
      <c r="CI4060" s="267"/>
      <c r="CJ4060" s="267"/>
      <c r="CK4060" s="267"/>
      <c r="CL4060" s="265"/>
      <c r="CM4060" s="272"/>
      <c r="CN4060" s="264"/>
      <c r="CO4060" s="125"/>
      <c r="CP4060" s="226"/>
      <c r="CQ4060" s="226"/>
      <c r="CR4060" s="226"/>
      <c r="CS4060" s="113"/>
      <c r="CT4060" s="113"/>
      <c r="CU4060" s="113"/>
      <c r="CV4060" s="113"/>
      <c r="CW4060" s="113"/>
      <c r="CX4060" s="113"/>
      <c r="CY4060" s="113"/>
      <c r="CZ4060" s="113"/>
      <c r="DA4060" s="113"/>
      <c r="DB4060" s="70"/>
      <c r="DC4060" s="70"/>
      <c r="DD4060" s="70"/>
      <c r="DE4060" s="70"/>
      <c r="DF4060" s="70"/>
      <c r="DG4060" s="70"/>
      <c r="DH4060" s="70"/>
      <c r="DI4060" s="70"/>
      <c r="DJ4060" s="70"/>
      <c r="DK4060" s="70"/>
      <c r="DL4060" s="70"/>
      <c r="DM4060" s="70"/>
      <c r="DN4060" s="70"/>
    </row>
    <row r="4061" spans="1:118">
      <c r="A4061" s="228"/>
      <c r="B4061" s="342"/>
      <c r="C4061" s="406"/>
      <c r="D4061" s="237"/>
      <c r="E4061" s="237"/>
      <c r="F4061" s="243"/>
      <c r="G4061" s="72">
        <v>2.7</v>
      </c>
      <c r="H4061" s="84"/>
      <c r="I4061" s="84">
        <v>6.5</v>
      </c>
      <c r="J4061" s="84"/>
      <c r="K4061" s="84"/>
      <c r="L4061" s="84"/>
      <c r="M4061" s="84"/>
      <c r="N4061" s="84"/>
      <c r="O4061" s="84"/>
      <c r="P4061" s="84"/>
      <c r="Q4061" s="84"/>
      <c r="R4061" s="84"/>
      <c r="S4061" s="84"/>
      <c r="T4061" s="84"/>
      <c r="U4061" s="84"/>
      <c r="V4061" s="84"/>
      <c r="W4061" s="84"/>
      <c r="X4061" s="84"/>
      <c r="Y4061" s="84"/>
      <c r="Z4061" s="84"/>
      <c r="AA4061" s="84"/>
      <c r="AB4061" s="84"/>
      <c r="AC4061" s="80"/>
      <c r="AD4061" s="80"/>
      <c r="AE4061" s="80"/>
      <c r="AF4061" s="80"/>
      <c r="AG4061" s="80"/>
      <c r="AH4061" s="80"/>
      <c r="AI4061" s="80"/>
      <c r="AJ4061" s="80"/>
      <c r="AK4061" s="80"/>
      <c r="AL4061" s="80"/>
      <c r="AM4061" s="240"/>
      <c r="AN4061" s="240"/>
      <c r="AO4061" s="240"/>
      <c r="AP4061" s="240"/>
      <c r="AQ4061" s="240"/>
      <c r="AR4061" s="240"/>
      <c r="AS4061" s="240"/>
      <c r="AT4061" s="256"/>
      <c r="AU4061" s="256"/>
      <c r="AV4061" s="259"/>
      <c r="AW4061" s="259"/>
      <c r="AX4061" s="256"/>
      <c r="AY4061" s="256"/>
      <c r="AZ4061" s="256"/>
      <c r="BA4061" s="256"/>
      <c r="BB4061" s="256"/>
      <c r="BC4061" s="256"/>
      <c r="BD4061" s="256"/>
      <c r="BE4061" s="256"/>
      <c r="BF4061" s="256"/>
      <c r="BG4061" s="256"/>
      <c r="BH4061" s="256"/>
      <c r="BI4061" s="256"/>
      <c r="BJ4061" s="256"/>
      <c r="BK4061" s="256"/>
      <c r="BL4061" s="262"/>
      <c r="BM4061" s="262"/>
      <c r="BN4061" s="262"/>
      <c r="BO4061" s="262"/>
      <c r="BP4061" s="262"/>
      <c r="BQ4061" s="262"/>
      <c r="BR4061" s="270"/>
      <c r="BS4061" s="270"/>
      <c r="BT4061" s="270"/>
      <c r="BU4061" s="270"/>
      <c r="BV4061" s="270"/>
      <c r="BW4061" s="270"/>
      <c r="BX4061" s="256"/>
      <c r="BY4061" s="256"/>
      <c r="BZ4061" s="256"/>
      <c r="CA4061" s="267"/>
      <c r="CB4061" s="267"/>
      <c r="CC4061" s="274"/>
      <c r="CD4061" s="267"/>
      <c r="CE4061" s="267"/>
      <c r="CF4061" s="267"/>
      <c r="CG4061" s="267"/>
      <c r="CH4061" s="267"/>
      <c r="CI4061" s="267"/>
      <c r="CJ4061" s="267"/>
      <c r="CK4061" s="267"/>
      <c r="CL4061" s="265"/>
      <c r="CM4061" s="272"/>
      <c r="CN4061" s="264"/>
      <c r="CO4061" s="125"/>
      <c r="CP4061" s="226"/>
      <c r="CQ4061" s="226"/>
      <c r="CR4061" s="226"/>
      <c r="CS4061" s="113"/>
      <c r="CT4061" s="113"/>
      <c r="CU4061" s="113"/>
      <c r="CV4061" s="113"/>
      <c r="CW4061" s="113"/>
      <c r="CX4061" s="113"/>
      <c r="CY4061" s="113"/>
      <c r="CZ4061" s="113"/>
      <c r="DA4061" s="113"/>
      <c r="DB4061" s="70"/>
      <c r="DC4061" s="70"/>
      <c r="DD4061" s="70"/>
      <c r="DE4061" s="70"/>
      <c r="DF4061" s="70"/>
      <c r="DG4061" s="70"/>
      <c r="DH4061" s="70"/>
      <c r="DI4061" s="70"/>
      <c r="DJ4061" s="70"/>
      <c r="DK4061" s="70"/>
      <c r="DL4061" s="70"/>
      <c r="DM4061" s="70"/>
      <c r="DN4061" s="70"/>
    </row>
    <row r="4062" spans="1:118">
      <c r="A4062" s="228"/>
      <c r="B4062" s="342"/>
      <c r="C4062" s="406"/>
      <c r="D4062" s="237"/>
      <c r="E4062" s="237"/>
      <c r="F4062" s="243"/>
      <c r="G4062" s="72">
        <v>3</v>
      </c>
      <c r="H4062" s="84"/>
      <c r="I4062" s="84"/>
      <c r="J4062" s="84"/>
      <c r="K4062" s="84"/>
      <c r="L4062" s="84"/>
      <c r="M4062" s="84"/>
      <c r="N4062" s="84"/>
      <c r="O4062" s="84"/>
      <c r="P4062" s="84"/>
      <c r="Q4062" s="84"/>
      <c r="R4062" s="84"/>
      <c r="S4062" s="84"/>
      <c r="T4062" s="84"/>
      <c r="U4062" s="84"/>
      <c r="V4062" s="84"/>
      <c r="W4062" s="84"/>
      <c r="X4062" s="84"/>
      <c r="Y4062" s="84"/>
      <c r="Z4062" s="84"/>
      <c r="AA4062" s="84"/>
      <c r="AB4062" s="84"/>
      <c r="AC4062" s="80"/>
      <c r="AD4062" s="80"/>
      <c r="AE4062" s="80"/>
      <c r="AF4062" s="80"/>
      <c r="AG4062" s="80"/>
      <c r="AH4062" s="80"/>
      <c r="AI4062" s="80"/>
      <c r="AJ4062" s="80"/>
      <c r="AK4062" s="80"/>
      <c r="AL4062" s="80"/>
      <c r="AM4062" s="240"/>
      <c r="AN4062" s="240"/>
      <c r="AO4062" s="240"/>
      <c r="AP4062" s="240"/>
      <c r="AQ4062" s="240"/>
      <c r="AR4062" s="240"/>
      <c r="AS4062" s="240"/>
      <c r="AT4062" s="256"/>
      <c r="AU4062" s="256"/>
      <c r="AV4062" s="259"/>
      <c r="AW4062" s="259"/>
      <c r="AX4062" s="256"/>
      <c r="AY4062" s="256"/>
      <c r="AZ4062" s="256"/>
      <c r="BA4062" s="256"/>
      <c r="BB4062" s="256"/>
      <c r="BC4062" s="256"/>
      <c r="BD4062" s="256"/>
      <c r="BE4062" s="256"/>
      <c r="BF4062" s="256"/>
      <c r="BG4062" s="256"/>
      <c r="BH4062" s="256"/>
      <c r="BI4062" s="256"/>
      <c r="BJ4062" s="256"/>
      <c r="BK4062" s="256"/>
      <c r="BL4062" s="262"/>
      <c r="BM4062" s="262"/>
      <c r="BN4062" s="262"/>
      <c r="BO4062" s="262"/>
      <c r="BP4062" s="262"/>
      <c r="BQ4062" s="262"/>
      <c r="BR4062" s="270"/>
      <c r="BS4062" s="270"/>
      <c r="BT4062" s="270"/>
      <c r="BU4062" s="270"/>
      <c r="BV4062" s="270"/>
      <c r="BW4062" s="270"/>
      <c r="BX4062" s="256"/>
      <c r="BY4062" s="256"/>
      <c r="BZ4062" s="256"/>
      <c r="CA4062" s="267"/>
      <c r="CB4062" s="267"/>
      <c r="CC4062" s="274"/>
      <c r="CD4062" s="267"/>
      <c r="CE4062" s="267"/>
      <c r="CF4062" s="267"/>
      <c r="CG4062" s="267"/>
      <c r="CH4062" s="267"/>
      <c r="CI4062" s="267"/>
      <c r="CJ4062" s="267"/>
      <c r="CK4062" s="267"/>
      <c r="CL4062" s="265"/>
      <c r="CM4062" s="272"/>
      <c r="CN4062" s="264"/>
      <c r="CO4062" s="125"/>
      <c r="CP4062" s="226"/>
      <c r="CQ4062" s="226"/>
      <c r="CR4062" s="226"/>
      <c r="CS4062" s="113"/>
      <c r="CT4062" s="113"/>
      <c r="CU4062" s="113"/>
      <c r="CV4062" s="113"/>
      <c r="CW4062" s="113"/>
      <c r="CX4062" s="113"/>
      <c r="CY4062" s="113"/>
      <c r="CZ4062" s="113"/>
      <c r="DA4062" s="113"/>
      <c r="DB4062" s="70"/>
      <c r="DC4062" s="70"/>
      <c r="DD4062" s="70"/>
      <c r="DE4062" s="70"/>
      <c r="DF4062" s="70"/>
      <c r="DG4062" s="70"/>
      <c r="DH4062" s="70"/>
      <c r="DI4062" s="70"/>
      <c r="DJ4062" s="70"/>
      <c r="DK4062" s="70"/>
      <c r="DL4062" s="70"/>
      <c r="DM4062" s="70"/>
      <c r="DN4062" s="70"/>
    </row>
    <row r="4063" spans="1:118">
      <c r="A4063" s="228"/>
      <c r="B4063" s="342"/>
      <c r="C4063" s="406"/>
      <c r="D4063" s="237"/>
      <c r="E4063" s="237"/>
      <c r="F4063" s="244"/>
      <c r="G4063" s="73">
        <v>3.9</v>
      </c>
      <c r="H4063" s="85"/>
      <c r="I4063" s="85"/>
      <c r="J4063" s="85"/>
      <c r="K4063" s="85"/>
      <c r="L4063" s="85"/>
      <c r="M4063" s="85"/>
      <c r="N4063" s="85"/>
      <c r="O4063" s="85"/>
      <c r="P4063" s="85"/>
      <c r="Q4063" s="85"/>
      <c r="R4063" s="85"/>
      <c r="S4063" s="85"/>
      <c r="T4063" s="85"/>
      <c r="U4063" s="85"/>
      <c r="V4063" s="85"/>
      <c r="W4063" s="85"/>
      <c r="X4063" s="85"/>
      <c r="Y4063" s="85"/>
      <c r="Z4063" s="85"/>
      <c r="AA4063" s="85"/>
      <c r="AB4063" s="85"/>
      <c r="AC4063" s="81"/>
      <c r="AD4063" s="81"/>
      <c r="AE4063" s="81"/>
      <c r="AF4063" s="81"/>
      <c r="AG4063" s="81"/>
      <c r="AH4063" s="81"/>
      <c r="AI4063" s="81"/>
      <c r="AJ4063" s="81"/>
      <c r="AK4063" s="81"/>
      <c r="AL4063" s="81"/>
      <c r="AM4063" s="240"/>
      <c r="AN4063" s="240"/>
      <c r="AO4063" s="240"/>
      <c r="AP4063" s="240"/>
      <c r="AQ4063" s="240"/>
      <c r="AR4063" s="240"/>
      <c r="AS4063" s="240"/>
      <c r="AT4063" s="256"/>
      <c r="AU4063" s="256"/>
      <c r="AV4063" s="259"/>
      <c r="AW4063" s="259"/>
      <c r="AX4063" s="256"/>
      <c r="AY4063" s="256"/>
      <c r="AZ4063" s="256"/>
      <c r="BA4063" s="256"/>
      <c r="BB4063" s="256"/>
      <c r="BC4063" s="256"/>
      <c r="BD4063" s="256"/>
      <c r="BE4063" s="256"/>
      <c r="BF4063" s="256"/>
      <c r="BG4063" s="256"/>
      <c r="BH4063" s="256"/>
      <c r="BI4063" s="256"/>
      <c r="BJ4063" s="256"/>
      <c r="BK4063" s="256"/>
      <c r="BL4063" s="262"/>
      <c r="BM4063" s="262"/>
      <c r="BN4063" s="262"/>
      <c r="BO4063" s="262"/>
      <c r="BP4063" s="262"/>
      <c r="BQ4063" s="262"/>
      <c r="BR4063" s="270"/>
      <c r="BS4063" s="270"/>
      <c r="BT4063" s="270"/>
      <c r="BU4063" s="270"/>
      <c r="BV4063" s="270"/>
      <c r="BW4063" s="270"/>
      <c r="BX4063" s="256"/>
      <c r="BY4063" s="256"/>
      <c r="BZ4063" s="256"/>
      <c r="CA4063" s="267"/>
      <c r="CB4063" s="267"/>
      <c r="CC4063" s="274"/>
      <c r="CD4063" s="267"/>
      <c r="CE4063" s="267"/>
      <c r="CF4063" s="267"/>
      <c r="CG4063" s="267"/>
      <c r="CH4063" s="267"/>
      <c r="CI4063" s="267"/>
      <c r="CJ4063" s="267"/>
      <c r="CK4063" s="267"/>
      <c r="CL4063" s="265"/>
      <c r="CM4063" s="272"/>
      <c r="CN4063" s="264"/>
      <c r="CO4063" s="125"/>
      <c r="CP4063" s="226"/>
      <c r="CQ4063" s="226"/>
      <c r="CR4063" s="226"/>
      <c r="CS4063" s="113"/>
      <c r="CT4063" s="113"/>
      <c r="CU4063" s="113"/>
      <c r="CV4063" s="113"/>
      <c r="CW4063" s="113"/>
      <c r="CX4063" s="113"/>
      <c r="CY4063" s="113"/>
      <c r="CZ4063" s="113"/>
      <c r="DA4063" s="113"/>
      <c r="DB4063" s="70"/>
      <c r="DC4063" s="70"/>
      <c r="DD4063" s="70"/>
      <c r="DE4063" s="70"/>
      <c r="DF4063" s="70"/>
      <c r="DG4063" s="70"/>
      <c r="DH4063" s="70"/>
      <c r="DI4063" s="70"/>
      <c r="DJ4063" s="70"/>
      <c r="DK4063" s="70"/>
      <c r="DL4063" s="70"/>
      <c r="DM4063" s="70"/>
      <c r="DN4063" s="70"/>
    </row>
    <row r="4064" spans="1:118">
      <c r="A4064" s="229"/>
      <c r="B4064" s="343"/>
      <c r="C4064" s="407"/>
      <c r="D4064" s="238"/>
      <c r="E4064" s="238"/>
      <c r="F4064" s="245" t="s">
        <v>83</v>
      </c>
      <c r="G4064" s="246"/>
      <c r="H4064" s="82"/>
      <c r="I4064" s="82"/>
      <c r="J4064" s="82"/>
      <c r="K4064" s="82"/>
      <c r="L4064" s="82"/>
      <c r="M4064" s="82"/>
      <c r="N4064" s="82"/>
      <c r="O4064" s="82"/>
      <c r="P4064" s="82"/>
      <c r="Q4064" s="82"/>
      <c r="R4064" s="82"/>
      <c r="S4064" s="82"/>
      <c r="T4064" s="82"/>
      <c r="U4064" s="82"/>
      <c r="V4064" s="82"/>
      <c r="W4064" s="82"/>
      <c r="X4064" s="82"/>
      <c r="Y4064" s="82"/>
      <c r="Z4064" s="82"/>
      <c r="AA4064" s="82"/>
      <c r="AB4064" s="82"/>
      <c r="AC4064" s="35"/>
      <c r="AD4064" s="35"/>
      <c r="AE4064" s="35"/>
      <c r="AF4064" s="35"/>
      <c r="AG4064" s="35"/>
      <c r="AH4064" s="35"/>
      <c r="AI4064" s="35"/>
      <c r="AJ4064" s="35"/>
      <c r="AK4064" s="35"/>
      <c r="AL4064" s="35"/>
      <c r="AM4064" s="241"/>
      <c r="AN4064" s="241"/>
      <c r="AO4064" s="241"/>
      <c r="AP4064" s="241"/>
      <c r="AQ4064" s="241"/>
      <c r="AR4064" s="241"/>
      <c r="AS4064" s="241"/>
      <c r="AT4064" s="257"/>
      <c r="AU4064" s="257"/>
      <c r="AV4064" s="260"/>
      <c r="AW4064" s="260"/>
      <c r="AX4064" s="257"/>
      <c r="AY4064" s="257"/>
      <c r="AZ4064" s="257"/>
      <c r="BA4064" s="257"/>
      <c r="BB4064" s="257"/>
      <c r="BC4064" s="257"/>
      <c r="BD4064" s="257"/>
      <c r="BE4064" s="257"/>
      <c r="BF4064" s="257"/>
      <c r="BG4064" s="257"/>
      <c r="BH4064" s="257"/>
      <c r="BI4064" s="257"/>
      <c r="BJ4064" s="257"/>
      <c r="BK4064" s="257"/>
      <c r="BL4064" s="263"/>
      <c r="BM4064" s="263"/>
      <c r="BN4064" s="263"/>
      <c r="BO4064" s="263"/>
      <c r="BP4064" s="263"/>
      <c r="BQ4064" s="263"/>
      <c r="BR4064" s="271"/>
      <c r="BS4064" s="271"/>
      <c r="BT4064" s="271"/>
      <c r="BU4064" s="271"/>
      <c r="BV4064" s="271"/>
      <c r="BW4064" s="271"/>
      <c r="BX4064" s="257"/>
      <c r="BY4064" s="257"/>
      <c r="BZ4064" s="257"/>
      <c r="CA4064" s="268"/>
      <c r="CB4064" s="268"/>
      <c r="CC4064" s="275"/>
      <c r="CD4064" s="268"/>
      <c r="CE4064" s="268"/>
      <c r="CF4064" s="268"/>
      <c r="CG4064" s="268"/>
      <c r="CH4064" s="268"/>
      <c r="CI4064" s="268"/>
      <c r="CJ4064" s="268"/>
      <c r="CK4064" s="268"/>
      <c r="CL4064" s="265"/>
      <c r="CM4064" s="272"/>
      <c r="CN4064" s="264"/>
      <c r="CO4064" s="125"/>
      <c r="CP4064" s="226"/>
      <c r="CQ4064" s="226"/>
      <c r="CR4064" s="226"/>
      <c r="CS4064" s="113"/>
      <c r="CT4064" s="113"/>
      <c r="CU4064" s="113"/>
      <c r="CV4064" s="113"/>
      <c r="CW4064" s="113"/>
      <c r="CX4064" s="113"/>
      <c r="CY4064" s="113"/>
      <c r="CZ4064" s="113"/>
      <c r="DA4064" s="113"/>
      <c r="DB4064" s="70"/>
      <c r="DC4064" s="70"/>
      <c r="DD4064" s="70"/>
      <c r="DE4064" s="70"/>
      <c r="DF4064" s="70"/>
      <c r="DG4064" s="70"/>
      <c r="DH4064" s="70"/>
      <c r="DI4064" s="70"/>
      <c r="DJ4064" s="70"/>
      <c r="DK4064" s="70"/>
      <c r="DL4064" s="70"/>
      <c r="DM4064" s="70"/>
      <c r="DN4064" s="70"/>
    </row>
    <row r="4065" spans="1:118" ht="14.25" customHeight="1">
      <c r="A4065" s="227">
        <f t="shared" si="1241"/>
        <v>504</v>
      </c>
      <c r="B4065" s="568" t="s">
        <v>582</v>
      </c>
      <c r="C4065" s="562" t="s">
        <v>1015</v>
      </c>
      <c r="D4065" s="236">
        <v>44026</v>
      </c>
      <c r="E4065" s="236" t="s">
        <v>1196</v>
      </c>
      <c r="F4065" s="253" t="s">
        <v>80</v>
      </c>
      <c r="G4065" s="254"/>
      <c r="H4065" s="82" t="s">
        <v>69</v>
      </c>
      <c r="I4065" s="82" t="s">
        <v>973</v>
      </c>
      <c r="J4065" s="82" t="s">
        <v>61</v>
      </c>
      <c r="K4065" s="82" t="s">
        <v>61</v>
      </c>
      <c r="L4065" s="82" t="s">
        <v>61</v>
      </c>
      <c r="M4065" s="82" t="s">
        <v>61</v>
      </c>
      <c r="N4065" s="82" t="s">
        <v>67</v>
      </c>
      <c r="O4065" s="82"/>
      <c r="P4065" s="82" t="s">
        <v>61</v>
      </c>
      <c r="Q4065" s="82" t="s">
        <v>61</v>
      </c>
      <c r="R4065" s="82" t="s">
        <v>61</v>
      </c>
      <c r="S4065" s="82" t="s">
        <v>61</v>
      </c>
      <c r="T4065" s="82" t="s">
        <v>61</v>
      </c>
      <c r="U4065" s="82" t="s">
        <v>61</v>
      </c>
      <c r="V4065" s="82"/>
      <c r="W4065" s="82" t="s">
        <v>60</v>
      </c>
      <c r="X4065" s="82" t="s">
        <v>60</v>
      </c>
      <c r="Y4065" s="82" t="s">
        <v>60</v>
      </c>
      <c r="Z4065" s="82" t="s">
        <v>60</v>
      </c>
      <c r="AA4065" s="82" t="s">
        <v>60</v>
      </c>
      <c r="AB4065" s="82" t="s">
        <v>60</v>
      </c>
      <c r="AC4065" s="82"/>
      <c r="AD4065" s="82" t="s">
        <v>60</v>
      </c>
      <c r="AE4065" s="82" t="s">
        <v>60</v>
      </c>
      <c r="AF4065" s="82" t="s">
        <v>60</v>
      </c>
      <c r="AG4065" s="82" t="s">
        <v>60</v>
      </c>
      <c r="AH4065" s="82" t="s">
        <v>60</v>
      </c>
      <c r="AI4065" s="82" t="s">
        <v>1471</v>
      </c>
      <c r="AJ4065" s="82"/>
      <c r="AK4065" s="82" t="s">
        <v>61</v>
      </c>
      <c r="AL4065" s="82" t="s">
        <v>61</v>
      </c>
      <c r="AM4065" s="239">
        <f>COUNTIF(H4065:AL4065,"PH")+COUNTIF(H4065:AL4065,"PH/L")+COUNTIF(H4065:AL4065,"PM")</f>
        <v>0</v>
      </c>
      <c r="AN4065" s="239">
        <f>COUNTIF(H4065:AL4065,"PD")+COUNTIF(H4065:AL4065,"PDD")+COUNTIF(H4065:AL4065,"P/DS")/2+COUNTIF(H4065:AL4065,"PMD")</f>
        <v>0</v>
      </c>
      <c r="AO4065" s="239">
        <f>COUNTIF(H4065:AL4065,"PN")+COUNTIF(H4065:AL4065,"P/NS")/2+COUNTIF(H4065:AL4065,"PH")+COUNTIF(H4065:AL4065,"PH/F")/2+COUNTIF(H4065:AL4065,"PH/L")/2+COUNTIF(H4065:AL4065,"PM")</f>
        <v>0</v>
      </c>
      <c r="AP4065" s="239">
        <f>COUNTIF(H4065:AL4065,"BH")+COUNTIF(H4065:AL4065,"AL/BL")+COUNTIF(H4065:AL4065,"UL/BL")+COUNTIF(H4065:AL4065,"BM")</f>
        <v>0</v>
      </c>
      <c r="AQ4065" s="239">
        <f>COUNTIF(H4065:AL4065,"DS")+COUNTIF(H4065:AL4065,"AL/DS")/2+COUNTIF(H4065:AL4065,"UL/DS")/2+COUNTIF(H4065:AL4065,"CT")+COUNTIF(H4065:AL4065,"MD")</f>
        <v>11.5</v>
      </c>
      <c r="AR4065" s="239">
        <f>COUNTIF(H4065:AL4065,"NS")+COUNTIF(H4065:AL4065,"AL/NS")/2+COUNTIF(H4065:AL4065,"UL/NS")/2+COUNTIF(H4065:AL4065,"BH")+COUNTIF(H4065:AL4065,"AL/BF")/2+COUNTIF(H4065:AL4065,"AL/BL")/2+COUNTIF(H4065:AL4065,"UL/BL")/2+COUNTIF(H4065:AL4065,"UL/BF")/2+COUNTIF(H4065:AL4065,"BM")</f>
        <v>12</v>
      </c>
      <c r="AS4065" s="239">
        <f>COUNTIF(H4065:AL4065,"AL")+COUNTIF(H4065:AL4065,"AL/DS")/2+COUNTIF(H4065:AL4065,"AL/NS")/2+COUNTIF(H4065:AL4065,"NH")+COUNTIF(H4065:AL4065,"SL")+COUNTIF(H4065:AL4065,"NHD")+COUNTIF(H4065:AL4065,"B")+COUNTIF(H4065:AL4065,"HL")+COUNTIF(H4065:AL4065,"AL/BF")/2+COUNTIF(H4065:AL4065,"AL/BL")/2</f>
        <v>2</v>
      </c>
      <c r="AT4065" s="255">
        <f>COUNTIF(H4065:AL4065,"PD")+COUNTIF(H4065:AL4065,"PN")+COUNTIF(H4065:AL4065,"P/DS")/2+COUNTIF(H4065:AL4065,"P/NS")/2+COUNTIF(H4065:AL4065,"DS")+COUNTIF(H4065:AL4065,"NS")+COUNTIF(H4065:AL4065,"AL")+COUNTIF(H4065:AL4065,"AL/DS")+COUNTIF(H4065:AL4065,"AL/NS")+COUNTIF(H4065:AL4065,"NH")+COUNTIF(H4065:AL4065,"SL")+COUNTIF(H4065:AL4065,"UL/DS")/2+COUNTIF(H4065:AL4065,"UL/NS")/2+COUNTIF(H4065:AL4065,"CT")+COUNTIF(H4065:AL4065,"NHD")+COUNTIF(H4065:AL4065,"PDD")+COUNTIF(H4065:AL4065,"B")+COUNTIF(H4065:AL4065,"HL")+COUNTIF(H4065:AL4065,"PH")+COUNTIF(H4065:AL4065,"BH")+COUNTIF(H4065:AL4065,"AL/BF")+COUNTIF(H4065:AL4065,"AL/BL")+COUNTIF(H4065:AL4065,"UL/BF")/2+COUNTIF(H4065:AL4065,"UL/BL")/2+COUNTIF(H4065:AL4065,"PH/F")/2+COUNTIF(H4065:AL4065,"PH/L")/2+COUNTIF(H4065:AL4065,"MD")+COUNTIF(H4065:AL4065,"PMD")+COUNTIF(H4065:AL4065,"PM")+COUNTIF(H4065:AL4065,"BM")</f>
        <v>25.5</v>
      </c>
      <c r="AU4065" s="255">
        <f>COUNTIF(H4065:AL4065,"P/DS")/2+COUNTIF(H4065:AL4065,"P/NS")/2+COUNTIF(H4065:AL4065,"IL")+COUNTIF(H4065:AL4065,"NL")+COUNTIF(H4065:AL4065,"UL")+COUNTIF(H4065:AL4065,"UL/DS")/2+COUNTIF(H4065:AL4065,"UL/NS")/2+COUNTIF(H4065:AL4065,"KT")+COUNTIF(H4065:AL4065,"UL/BF")/2+COUNTIF(H4065:AL4065,"UL/BL")/2+COUNTIF(H4065:AL4065,"PH/F")/2+COUNTIF(H4065:AL4065,"PH/L")/2+COUNTIF(H4065:AL4065,"NB")</f>
        <v>0.5</v>
      </c>
      <c r="AV4065" s="258">
        <f>COUNTIF(H4065:AL4065,"PN")+COUNTIF(H4065:AL4065,"TVD")+COUNTIF(H4065:AL4065,"PH")+COUNTIF(H4065:AL4065,"PM")+COUNTIF(H4065:AL4065,"PDD")-COUNTIFS(H4065:AL4065,"PN",H4072:AL4072,"&gt;=3")-COUNTIFS(H4065:AL4065,"PM",H4072:AL4072,"&gt;=3")</f>
        <v>0</v>
      </c>
      <c r="AW4065" s="258">
        <f>COUNTIF(H4065:AL4065,"NS")+COUNTIF(H4065:AL4065,"D")+COUNTIF(H4065:AL4065,"BH")+COUNTIF(H4065:AL4065,"NHD")+COUNTIF(H4065:AL4065,"BM")-COUNTIFS(H4065:AL4065,"NS",H4072:AL4072,"&gt;=3")-COUNTIFS(H4065:AL4065,"BH",H4072:AL4072,"&gt;=3")-COUNTIFS(H4065:AL4065,"BM",H4072:AL4072,"&gt;=3")</f>
        <v>13</v>
      </c>
      <c r="AX4065" s="255">
        <f>COUNTIF(H4065:AL4065,"AL")+COUNTIF(H4065:AL4065,"AL/DS")/2+COUNTIF(H4065:AL4065,"AL/NS")/2+COUNTIF(H4065:AL4065,"AL/BF")+COUNTIF(H4065:AL4065,"AL/BL")/2</f>
        <v>1</v>
      </c>
      <c r="AY4065" s="255">
        <f>COUNTIF(H4065:AL4065,"SL")</f>
        <v>0</v>
      </c>
      <c r="AZ4065" s="255">
        <f>COUNTIF(H4065:AL4065,"NH")</f>
        <v>1</v>
      </c>
      <c r="BA4065" s="255">
        <f>COUNTIF(H4065:AL4065,"HL")</f>
        <v>0</v>
      </c>
      <c r="BB4065" s="255">
        <f>COUNTIF(G4065:AL4065,"P/DS")/2+COUNTIF(G4065:AL4065,"P/NS")/2+COUNTIF(G4065:AL4065,"UL")+COUNTIF(G4065:AL4065,"UL/DS")/2+COUNTIF(G4065:AL4065,"UL/NS")/2+COUNTIF(G4065:AL4065,"UL/BL")/2+COUNTIF(G4065:AL4065,"UL/BF")/2+COUNTIF(G4065:AL4065,"PH/F")/2+COUNTIF(G4065:AL4065,"PH/L")/2</f>
        <v>0.5</v>
      </c>
      <c r="BC4065" s="255">
        <f>COUNTIF(H4065:AL4065,"NB")</f>
        <v>0</v>
      </c>
      <c r="BD4065" s="255">
        <f>COUNTIF(H4065:AL4065,"NL")</f>
        <v>0</v>
      </c>
      <c r="BE4065" s="255">
        <f>COUNTIF(H4065:AL4065,"IL")</f>
        <v>0</v>
      </c>
      <c r="BF4065" s="255">
        <f>COUNTIF(H4065:AL4065,"KT")</f>
        <v>0</v>
      </c>
      <c r="BG4065" s="255">
        <f>COUNTIF(H4065:AL4065,"L70")</f>
        <v>0</v>
      </c>
      <c r="BH4065" s="255">
        <f>COUNTIF(H4065:AL4065,"MD")</f>
        <v>0</v>
      </c>
      <c r="BI4065" s="255">
        <f>COUNTIF(H4065:AL4065,"PMD")</f>
        <v>0</v>
      </c>
      <c r="BJ4065" s="255">
        <f>COUNTIF(H4065:AL4065,"PM")</f>
        <v>0</v>
      </c>
      <c r="BK4065" s="255">
        <f>COUNTIF(H4065:AL4065,"BM")</f>
        <v>0</v>
      </c>
      <c r="BL4065" s="261">
        <f>SUMIF(H4065:AL4065,"PD",H4066:AL4066)+SUMIF(H4065:AL4065,"PN",H4066:AL4066)+SUMIF(H4065:AL4065,"P/DS",H4066:AL4066)+SUMIF(H4065:AL4065,"PN/F",H4066:AL4066)+SUMIF(H4065:AL4065,"PN/L",H4066:AL4066)+SUMIF(H4065:AL4065,"TV",H4066:AL4066)+SUMIF(H4065:AL4065,"TVD",H4066:AL4066)+SUMIF(H4065:AL4065,"PDD",H4066:AL4066)</f>
        <v>0</v>
      </c>
      <c r="BM4065" s="261">
        <f>SUMIF(H4065:AL4065,"PD",H4067:AL4067)+SUMIF(H4065:AL4065,"PN",H4067:AL4067)+SUMIF(H4065:AL4065,"P/DS",H4067:AL4067)+SUMIF(H4065:AL4065,"PN/F",H4067:AL4067)+SUMIF(H4065:AL4065,"PN/L",H4067:AL4067)+SUMIF(H4065:AL4065,"TV",H4067:AL4067)+SUMIF(H4065:AL4065,"TVD",H4067:AL4067)+SUMIF(H4065:AL4065,"PDD",H4067:AL4067)+SUMIF(H4065:AL4065,"PMD",H4067:AL4067)</f>
        <v>0</v>
      </c>
      <c r="BN4065" s="261">
        <f>SUMIF(H4065:AL4065,"PD",H4068:AL4068)+SUMIF(H4065:AL4065,"PN",H4068:AL4068)+SUMIF(H4065:AL4065,"P/DS",H4068:AL4068)+SUMIF(H4065:AL4065,"PN/F",H4068:AL4068)+SUMIF(H4065:AL4065,"PN/L",H4068:AL4068)+SUMIF(H4065:AL4065,"TV",H4068:AL4068)+SUMIF(H4065:AL4065,"TVD",H4068:AL4068)</f>
        <v>0</v>
      </c>
      <c r="BO4065" s="261">
        <f>SUMIF(H4065:AL4065,"PD",H4069:AL4069)+SUMIF(H4065:AL4065,"PN",H4069:AL4069)+SUMIF(H4065:AL4065,"P/DS",H4069:AL4069)+SUMIF(H4065:AL4065,"PN/F",H4069:AL4069)+SUMIF(H4065:AL4065,"PN/L",H4069:AL4069)+SUMIF(H4065:AL4065,"TV",H4069:AL4069)+SUMIF(H4065:AL4065,"TVD",H4069:AL4069)</f>
        <v>0</v>
      </c>
      <c r="BP4065" s="261">
        <f>SUMIF(H4065:AL4065,"PD",H4070:AL4070)+SUMIF(H4065:AL4065,"PN",H4070:AL4070)+SUMIF(H4065:AL4065,"P/DS",H4070:AL4070)+SUMIF(H4065:AL4065,"PN/F",H4070:AL4070)+SUMIF(H4065:AL4065,"PN/L",H4070:AL4070)+SUMIF(H4065:AL4065,"TV",H4070:AL4070)+SUMIF(H4065:AL4065,"TVD",H4070:AL4070)+SUMIF(H4065:AL4065,"PDD",H4070:AL4070)+SUMIF(H4065:AL4065,"PH",H4070:AL4070)+SUMIF(H4065:AL4065,"PM",H4070:AL4070)</f>
        <v>0</v>
      </c>
      <c r="BQ4065" s="261">
        <f>SUMIF(H4065:AL4065,"PD",H4071:AL4071)+SUMIF(H4065:AL4065,"PN",H4071:AL4071)+SUMIF(H4065:AL4065,"P/DS",H4071:AL4071)+SUMIF(H4065:AL4065,"PN/F",H4071:AL4071)+SUMIF(H4065:AL4065,"PN/L",H4071:AL4071)+SUMIF(H4065:AL4065,"TV",H4071:AL4071)+SUMIF(H4065:AL4065,"TVD",H4071:AL4071)+SUMIF(H4065:AL4065,"PDD",H4071:AL4071)+SUMIF(H4065:AL4065,"PH",H4071:AL4071)+SUMIF(H4065:AL4065,"PM",H4071:AL4071)</f>
        <v>0</v>
      </c>
      <c r="BR4065" s="269">
        <f>SUM(H4066:AL4066)-BL4065</f>
        <v>20</v>
      </c>
      <c r="BS4065" s="269">
        <f>SUM(H4067:AL4067)-BM4065</f>
        <v>9</v>
      </c>
      <c r="BT4065" s="269">
        <f>SUM(H4068:AL4068)-BN4065</f>
        <v>0</v>
      </c>
      <c r="BU4065" s="269">
        <f>SUM(H4069:AL4069)-BO4065</f>
        <v>6.5</v>
      </c>
      <c r="BV4065" s="269">
        <f>SUM(H4070:AL4070)-BP4065</f>
        <v>0</v>
      </c>
      <c r="BW4065" s="269">
        <f>SUM(H4071:AL4071)-BQ4065</f>
        <v>0</v>
      </c>
      <c r="BX4065" s="255">
        <f>SUMIF(H4065:AL4065,"PD",H4072:AL4072)+SUMIF(H4065:AL4065,"PN",H4072:AL4072)+SUMIF(H4065:AL4065,"P/DS",H4072:AL4072)+SUMIF(H4065:AL4065,"PN/F",H4072:AL4072)+SUMIF(H4065:AL4065,"PN/L",H4072:AL4072)</f>
        <v>0</v>
      </c>
      <c r="BY4065" s="255">
        <f>SUM(H4072:AL4072)-BX4065</f>
        <v>0</v>
      </c>
      <c r="BZ4065" s="255">
        <f t="shared" ref="BZ4065" si="1254">+SUM(BL4065:BW4072)</f>
        <v>35.5</v>
      </c>
      <c r="CA4065" s="266">
        <f>(COUNTIFS(H4065:AL4065,"PD",H4066:AL4066,"&gt;=2"))*0.5-IF(CN4065="VP",COUNTIFS($H$16:$AL$16,"SAT",H4065:AL4065,"PD",H4066:AL4066,"&gt;=2"))*0.5</f>
        <v>0</v>
      </c>
      <c r="CB4065" s="266">
        <f>(COUNTIFS(H4065:AL4065,"PN",H4067:AL4067,"&gt;=0.5",H4066:AL4066,"&gt;=1.5"))*0.5+COUNTIFS(H4065:AL4065,"PDD",H4067:AL4067,"&gt;=0.5",H4066:AL4066,"&gt;=1.5")*0.5</f>
        <v>0</v>
      </c>
      <c r="CC4065" s="273">
        <f>(COUNTIFS(H4065:AL4065,"TV",H4067:AL4067,"&gt;=10"))*0.5+(COUNTIFS(H4065:AL4065,"PMD",H4067:AL4067,"&gt;=2"))*0.5</f>
        <v>0</v>
      </c>
      <c r="CD4065" s="266">
        <f>(COUNTIFS(H4065:AL4065,"TVD",H4069:AL4069,"&gt;=6.5",H4067:AL4067,"&gt;=3.5"))*0.5</f>
        <v>0</v>
      </c>
      <c r="CE4065" s="266">
        <f>(COUNTIFS(H4065:AL4065,"PD",H4070:AL4070,"&gt;=10"))*0.5</f>
        <v>0</v>
      </c>
      <c r="CF4065" s="266">
        <f>(COUNTIFS(H4065:AL4065,"PDD",H4070:AL4070,"&gt;=3.5",H4071:AL4071,"&gt;=6.5")+COUNTIFS(H4065:AL4065,"PH",H4071:AL4071,"&gt;=0.5",H4070:AL4070,"&gt;=1.5")+COUNTIFS(H4065:AL4065,"PM",H4071:AL4071,"&gt;=0.5",H4070:AL4070,"&gt;=1.5"))*0.5</f>
        <v>0</v>
      </c>
      <c r="CG4065" s="266">
        <f>(COUNTIFS(H4065:AL4065,"DS",H4066:AL4066,"&gt;=2")+COUNTIFS(H4065:AL4065,"AL/DS",H4066:AL4066,"&gt;=2"))*0.5-IF(CN4065="VP",COUNTIFS($H$16:$AL$16,"SAT",H4065:AL4065,"DS",H4066:AL4066,"&gt;=2"))*0.5</f>
        <v>0</v>
      </c>
      <c r="CH4065" s="266">
        <f>(COUNTIFS(H4065:AL4065,"NS",H4067:AL4067,"&gt;=0.5",H4066:AL4066,"&gt;=1.5")+COUNTIFS(H4065:AL4065,"AL/NS",H4067:AL4067,"&gt;=0.5",H4066:AL4066,"&gt;=1.5")+COUNTIFS(H4065:AL4065,"NHD",H4067:AL4067,"&gt;=4.5",H4070:AL4070,"&gt;=2",H4066:AL4066,"&gt;=1.5"))*0.5</f>
        <v>5</v>
      </c>
      <c r="CI4065" s="266">
        <f>(COUNTIF(H4067:AL4067,"&gt;=10")+COUNTIFS(H4065:AL4065,"MD",H4067:AL4067,"&gt;=2")-COUNTIFS(H4065:AL4065,"TV",H4067:AL4067,"&gt;=10"))*0.5</f>
        <v>0</v>
      </c>
      <c r="CJ4065" s="266">
        <f>(COUNTIFS(H4065:AL4065,"D",H4069:AL4069,"&gt;=6.5",H4067:AL4067,"&gt;=3.5"))*0.5</f>
        <v>0.5</v>
      </c>
      <c r="CK4065" s="266">
        <f>(COUNTIF(H4070:AL4070,"&gt;=10")-COUNTIFS(H4065:AL4065,"PD",H4070:AL4070,"&gt;=10"))*0.5</f>
        <v>0</v>
      </c>
      <c r="CL4065" s="265">
        <f>(COUNTIFS(H4065:AL4065,"NHD",H4070:AL4070,"&gt;=3.5",H4071:AL4071,"&gt;=6.5")+COUNTIFS(H4065:AL4065,"BH",H4070:AL4070,"&gt;=1.5",H4071:AL4071,"&gt;=0.5")+COUNTIFS(H4065:AL4065,"BM",H4070:AL4070,"&gt;=1.5",H4071:AL4071,"&gt;=0.5")+COUNTIFS(H4065:AL4065,"D",H4070:AL4070,"&gt;=1.5",H4071:AL4071,"&gt;=0.5"))*0.5</f>
        <v>0</v>
      </c>
      <c r="CM4065" s="272"/>
      <c r="CN4065" s="264" t="s">
        <v>723</v>
      </c>
      <c r="CO4065" s="125">
        <f t="shared" ref="CO4065" si="1255">+AM4065+AN4065+AO4065+AP4065+AQ4065+AR4065+AS4065+AU4065+BG4065</f>
        <v>26</v>
      </c>
      <c r="CP4065" s="225">
        <f>+SUM(I4066:I4071)-I4072</f>
        <v>10.5</v>
      </c>
      <c r="CQ4065" s="225">
        <f>+SUM(J4066:J4071)-J4072</f>
        <v>2.5</v>
      </c>
      <c r="CR4065" s="225">
        <f>+SUM(K4066:K4071)-K4072</f>
        <v>2.5</v>
      </c>
      <c r="CS4065" s="115"/>
      <c r="CT4065" s="115"/>
      <c r="CU4065" s="115"/>
      <c r="CV4065" s="115"/>
      <c r="CW4065" s="115"/>
      <c r="CX4065" s="115"/>
      <c r="CY4065" s="115"/>
      <c r="CZ4065" s="115"/>
      <c r="DA4065" s="115"/>
      <c r="DB4065" s="70"/>
      <c r="DC4065" s="70"/>
      <c r="DD4065" s="70"/>
      <c r="DE4065" s="70"/>
      <c r="DF4065" s="70"/>
      <c r="DG4065" s="70"/>
      <c r="DH4065" s="70"/>
      <c r="DI4065" s="70"/>
      <c r="DJ4065" s="70"/>
      <c r="DK4065" s="70"/>
      <c r="DL4065" s="70"/>
      <c r="DM4065" s="70"/>
      <c r="DN4065" s="70"/>
    </row>
    <row r="4066" spans="1:118" ht="15" customHeight="1">
      <c r="A4066" s="228"/>
      <c r="B4066" s="569"/>
      <c r="C4066" s="563"/>
      <c r="D4066" s="237"/>
      <c r="E4066" s="237"/>
      <c r="F4066" s="242" t="s">
        <v>82</v>
      </c>
      <c r="G4066" s="71">
        <v>1.5</v>
      </c>
      <c r="H4066" s="83"/>
      <c r="I4066" s="83"/>
      <c r="J4066" s="83">
        <v>2</v>
      </c>
      <c r="K4066" s="83">
        <v>2</v>
      </c>
      <c r="L4066" s="83">
        <v>2</v>
      </c>
      <c r="M4066" s="83">
        <v>2</v>
      </c>
      <c r="N4066" s="83"/>
      <c r="O4066" s="83"/>
      <c r="P4066" s="83">
        <v>2</v>
      </c>
      <c r="Q4066" s="83">
        <v>2</v>
      </c>
      <c r="R4066" s="83">
        <v>2</v>
      </c>
      <c r="S4066" s="83">
        <v>2</v>
      </c>
      <c r="T4066" s="83">
        <v>2</v>
      </c>
      <c r="U4066" s="83">
        <v>2</v>
      </c>
      <c r="V4066" s="83"/>
      <c r="W4066" s="83"/>
      <c r="X4066" s="83"/>
      <c r="Y4066" s="83"/>
      <c r="Z4066" s="83"/>
      <c r="AA4066" s="83"/>
      <c r="AB4066" s="83"/>
      <c r="AC4066" s="79"/>
      <c r="AD4066" s="79"/>
      <c r="AE4066" s="79"/>
      <c r="AF4066" s="79"/>
      <c r="AG4066" s="79"/>
      <c r="AH4066" s="79"/>
      <c r="AI4066" s="79"/>
      <c r="AJ4066" s="79"/>
      <c r="AK4066" s="79"/>
      <c r="AL4066" s="79"/>
      <c r="AM4066" s="240"/>
      <c r="AN4066" s="240"/>
      <c r="AO4066" s="240"/>
      <c r="AP4066" s="240"/>
      <c r="AQ4066" s="240"/>
      <c r="AR4066" s="240"/>
      <c r="AS4066" s="240"/>
      <c r="AT4066" s="256"/>
      <c r="AU4066" s="256"/>
      <c r="AV4066" s="259"/>
      <c r="AW4066" s="259"/>
      <c r="AX4066" s="256"/>
      <c r="AY4066" s="256"/>
      <c r="AZ4066" s="256"/>
      <c r="BA4066" s="256"/>
      <c r="BB4066" s="256"/>
      <c r="BC4066" s="256"/>
      <c r="BD4066" s="256"/>
      <c r="BE4066" s="256"/>
      <c r="BF4066" s="256"/>
      <c r="BG4066" s="256"/>
      <c r="BH4066" s="256"/>
      <c r="BI4066" s="256"/>
      <c r="BJ4066" s="256"/>
      <c r="BK4066" s="256"/>
      <c r="BL4066" s="262"/>
      <c r="BM4066" s="262"/>
      <c r="BN4066" s="262"/>
      <c r="BO4066" s="262"/>
      <c r="BP4066" s="262"/>
      <c r="BQ4066" s="262"/>
      <c r="BR4066" s="270"/>
      <c r="BS4066" s="270"/>
      <c r="BT4066" s="270"/>
      <c r="BU4066" s="270"/>
      <c r="BV4066" s="270"/>
      <c r="BW4066" s="270"/>
      <c r="BX4066" s="256"/>
      <c r="BY4066" s="256"/>
      <c r="BZ4066" s="256"/>
      <c r="CA4066" s="267"/>
      <c r="CB4066" s="267"/>
      <c r="CC4066" s="274"/>
      <c r="CD4066" s="267"/>
      <c r="CE4066" s="267"/>
      <c r="CF4066" s="267"/>
      <c r="CG4066" s="267"/>
      <c r="CH4066" s="267"/>
      <c r="CI4066" s="267"/>
      <c r="CJ4066" s="267"/>
      <c r="CK4066" s="267"/>
      <c r="CL4066" s="265"/>
      <c r="CM4066" s="272"/>
      <c r="CN4066" s="264"/>
      <c r="CO4066" s="125"/>
      <c r="CP4066" s="226"/>
      <c r="CQ4066" s="226"/>
      <c r="CR4066" s="226"/>
      <c r="CS4066" s="115"/>
      <c r="CT4066" s="115"/>
      <c r="CU4066" s="115"/>
      <c r="CV4066" s="115"/>
      <c r="CW4066" s="115"/>
      <c r="CX4066" s="115"/>
      <c r="CY4066" s="115"/>
      <c r="CZ4066" s="115"/>
      <c r="DA4066" s="115"/>
      <c r="DB4066" s="70"/>
      <c r="DC4066" s="70"/>
      <c r="DD4066" s="70"/>
      <c r="DE4066" s="70"/>
      <c r="DF4066" s="70"/>
      <c r="DG4066" s="70"/>
      <c r="DH4066" s="70"/>
      <c r="DI4066" s="70"/>
      <c r="DJ4066" s="70"/>
      <c r="DK4066" s="70"/>
      <c r="DL4066" s="70"/>
      <c r="DM4066" s="70"/>
      <c r="DN4066" s="70"/>
    </row>
    <row r="4067" spans="1:118">
      <c r="A4067" s="228"/>
      <c r="B4067" s="569"/>
      <c r="C4067" s="563"/>
      <c r="D4067" s="237"/>
      <c r="E4067" s="237"/>
      <c r="F4067" s="243"/>
      <c r="G4067" s="72">
        <v>2</v>
      </c>
      <c r="H4067" s="84"/>
      <c r="I4067" s="84">
        <v>4</v>
      </c>
      <c r="J4067" s="84">
        <v>0.5</v>
      </c>
      <c r="K4067" s="84">
        <v>0.5</v>
      </c>
      <c r="L4067" s="84">
        <v>0.5</v>
      </c>
      <c r="M4067" s="84">
        <v>0.5</v>
      </c>
      <c r="N4067" s="84"/>
      <c r="O4067" s="84"/>
      <c r="P4067" s="84">
        <v>0.5</v>
      </c>
      <c r="Q4067" s="84">
        <v>0.5</v>
      </c>
      <c r="R4067" s="84">
        <v>0.5</v>
      </c>
      <c r="S4067" s="84">
        <v>0.5</v>
      </c>
      <c r="T4067" s="84">
        <v>0.5</v>
      </c>
      <c r="U4067" s="84">
        <v>0.5</v>
      </c>
      <c r="V4067" s="84"/>
      <c r="W4067" s="84"/>
      <c r="X4067" s="84"/>
      <c r="Y4067" s="84"/>
      <c r="Z4067" s="84"/>
      <c r="AA4067" s="84"/>
      <c r="AB4067" s="84"/>
      <c r="AC4067" s="80"/>
      <c r="AD4067" s="80"/>
      <c r="AE4067" s="80"/>
      <c r="AF4067" s="80"/>
      <c r="AG4067" s="80"/>
      <c r="AH4067" s="80"/>
      <c r="AI4067" s="80"/>
      <c r="AJ4067" s="80"/>
      <c r="AK4067" s="80"/>
      <c r="AL4067" s="80"/>
      <c r="AM4067" s="240"/>
      <c r="AN4067" s="240"/>
      <c r="AO4067" s="240"/>
      <c r="AP4067" s="240"/>
      <c r="AQ4067" s="240"/>
      <c r="AR4067" s="240"/>
      <c r="AS4067" s="240"/>
      <c r="AT4067" s="256"/>
      <c r="AU4067" s="256"/>
      <c r="AV4067" s="259"/>
      <c r="AW4067" s="259"/>
      <c r="AX4067" s="256"/>
      <c r="AY4067" s="256"/>
      <c r="AZ4067" s="256"/>
      <c r="BA4067" s="256"/>
      <c r="BB4067" s="256"/>
      <c r="BC4067" s="256"/>
      <c r="BD4067" s="256"/>
      <c r="BE4067" s="256"/>
      <c r="BF4067" s="256"/>
      <c r="BG4067" s="256"/>
      <c r="BH4067" s="256"/>
      <c r="BI4067" s="256"/>
      <c r="BJ4067" s="256"/>
      <c r="BK4067" s="256"/>
      <c r="BL4067" s="262"/>
      <c r="BM4067" s="262"/>
      <c r="BN4067" s="262"/>
      <c r="BO4067" s="262"/>
      <c r="BP4067" s="262"/>
      <c r="BQ4067" s="262"/>
      <c r="BR4067" s="270"/>
      <c r="BS4067" s="270"/>
      <c r="BT4067" s="270"/>
      <c r="BU4067" s="270"/>
      <c r="BV4067" s="270"/>
      <c r="BW4067" s="270"/>
      <c r="BX4067" s="256"/>
      <c r="BY4067" s="256"/>
      <c r="BZ4067" s="256"/>
      <c r="CA4067" s="267"/>
      <c r="CB4067" s="267"/>
      <c r="CC4067" s="274"/>
      <c r="CD4067" s="267"/>
      <c r="CE4067" s="267"/>
      <c r="CF4067" s="267"/>
      <c r="CG4067" s="267"/>
      <c r="CH4067" s="267"/>
      <c r="CI4067" s="267"/>
      <c r="CJ4067" s="267"/>
      <c r="CK4067" s="267"/>
      <c r="CL4067" s="265"/>
      <c r="CM4067" s="272"/>
      <c r="CN4067" s="264"/>
      <c r="CO4067" s="125"/>
      <c r="CP4067" s="226"/>
      <c r="CQ4067" s="226"/>
      <c r="CR4067" s="226"/>
      <c r="CS4067" s="115"/>
      <c r="CT4067" s="115"/>
      <c r="CU4067" s="115"/>
      <c r="CV4067" s="115"/>
      <c r="CW4067" s="115"/>
      <c r="CX4067" s="115"/>
      <c r="CY4067" s="115"/>
      <c r="CZ4067" s="115"/>
      <c r="DA4067" s="115"/>
      <c r="DB4067" s="70"/>
      <c r="DC4067" s="70"/>
      <c r="DD4067" s="70"/>
      <c r="DE4067" s="70"/>
      <c r="DF4067" s="70"/>
      <c r="DG4067" s="70"/>
      <c r="DH4067" s="70"/>
      <c r="DI4067" s="70"/>
      <c r="DJ4067" s="70"/>
      <c r="DK4067" s="70"/>
      <c r="DL4067" s="70"/>
      <c r="DM4067" s="70"/>
      <c r="DN4067" s="70"/>
    </row>
    <row r="4068" spans="1:118">
      <c r="A4068" s="228"/>
      <c r="B4068" s="569"/>
      <c r="C4068" s="563"/>
      <c r="D4068" s="237"/>
      <c r="E4068" s="237"/>
      <c r="F4068" s="243"/>
      <c r="G4068" s="72">
        <v>2.1</v>
      </c>
      <c r="H4068" s="84"/>
      <c r="I4068" s="84"/>
      <c r="J4068" s="84"/>
      <c r="K4068" s="84"/>
      <c r="L4068" s="84"/>
      <c r="M4068" s="84"/>
      <c r="N4068" s="84"/>
      <c r="O4068" s="84"/>
      <c r="P4068" s="84"/>
      <c r="Q4068" s="84"/>
      <c r="R4068" s="84"/>
      <c r="S4068" s="84"/>
      <c r="T4068" s="84"/>
      <c r="U4068" s="84"/>
      <c r="V4068" s="84"/>
      <c r="W4068" s="84"/>
      <c r="X4068" s="84"/>
      <c r="Y4068" s="84"/>
      <c r="Z4068" s="84"/>
      <c r="AA4068" s="84"/>
      <c r="AB4068" s="84"/>
      <c r="AC4068" s="80"/>
      <c r="AD4068" s="80"/>
      <c r="AE4068" s="80"/>
      <c r="AF4068" s="80"/>
      <c r="AG4068" s="80"/>
      <c r="AH4068" s="80"/>
      <c r="AI4068" s="80"/>
      <c r="AJ4068" s="80"/>
      <c r="AK4068" s="80"/>
      <c r="AL4068" s="80"/>
      <c r="AM4068" s="240"/>
      <c r="AN4068" s="240"/>
      <c r="AO4068" s="240"/>
      <c r="AP4068" s="240"/>
      <c r="AQ4068" s="240"/>
      <c r="AR4068" s="240"/>
      <c r="AS4068" s="240"/>
      <c r="AT4068" s="256"/>
      <c r="AU4068" s="256"/>
      <c r="AV4068" s="259"/>
      <c r="AW4068" s="259"/>
      <c r="AX4068" s="256"/>
      <c r="AY4068" s="256"/>
      <c r="AZ4068" s="256"/>
      <c r="BA4068" s="256"/>
      <c r="BB4068" s="256"/>
      <c r="BC4068" s="256"/>
      <c r="BD4068" s="256"/>
      <c r="BE4068" s="256"/>
      <c r="BF4068" s="256"/>
      <c r="BG4068" s="256"/>
      <c r="BH4068" s="256"/>
      <c r="BI4068" s="256"/>
      <c r="BJ4068" s="256"/>
      <c r="BK4068" s="256"/>
      <c r="BL4068" s="262"/>
      <c r="BM4068" s="262"/>
      <c r="BN4068" s="262"/>
      <c r="BO4068" s="262"/>
      <c r="BP4068" s="262"/>
      <c r="BQ4068" s="262"/>
      <c r="BR4068" s="270"/>
      <c r="BS4068" s="270"/>
      <c r="BT4068" s="270"/>
      <c r="BU4068" s="270"/>
      <c r="BV4068" s="270"/>
      <c r="BW4068" s="270"/>
      <c r="BX4068" s="256"/>
      <c r="BY4068" s="256"/>
      <c r="BZ4068" s="256"/>
      <c r="CA4068" s="267"/>
      <c r="CB4068" s="267"/>
      <c r="CC4068" s="274"/>
      <c r="CD4068" s="267"/>
      <c r="CE4068" s="267"/>
      <c r="CF4068" s="267"/>
      <c r="CG4068" s="267"/>
      <c r="CH4068" s="267"/>
      <c r="CI4068" s="267"/>
      <c r="CJ4068" s="267"/>
      <c r="CK4068" s="267"/>
      <c r="CL4068" s="265"/>
      <c r="CM4068" s="272"/>
      <c r="CN4068" s="264"/>
      <c r="CO4068" s="125"/>
      <c r="CP4068" s="226"/>
      <c r="CQ4068" s="226"/>
      <c r="CR4068" s="226"/>
      <c r="CS4068" s="115"/>
      <c r="CT4068" s="115"/>
      <c r="CU4068" s="115"/>
      <c r="CV4068" s="115"/>
      <c r="CW4068" s="115"/>
      <c r="CX4068" s="115"/>
      <c r="CY4068" s="115"/>
      <c r="CZ4068" s="115"/>
      <c r="DA4068" s="115"/>
      <c r="DB4068" s="70"/>
      <c r="DC4068" s="70"/>
      <c r="DD4068" s="70"/>
      <c r="DE4068" s="70"/>
      <c r="DF4068" s="70"/>
      <c r="DG4068" s="70"/>
      <c r="DH4068" s="70"/>
      <c r="DI4068" s="70"/>
      <c r="DJ4068" s="70"/>
      <c r="DK4068" s="70"/>
      <c r="DL4068" s="70"/>
      <c r="DM4068" s="70"/>
      <c r="DN4068" s="70"/>
    </row>
    <row r="4069" spans="1:118">
      <c r="A4069" s="228"/>
      <c r="B4069" s="569"/>
      <c r="C4069" s="563"/>
      <c r="D4069" s="237"/>
      <c r="E4069" s="237"/>
      <c r="F4069" s="243"/>
      <c r="G4069" s="72">
        <v>2.7</v>
      </c>
      <c r="H4069" s="84"/>
      <c r="I4069" s="84">
        <v>6.5</v>
      </c>
      <c r="J4069" s="84"/>
      <c r="K4069" s="84"/>
      <c r="L4069" s="84"/>
      <c r="M4069" s="84"/>
      <c r="N4069" s="84"/>
      <c r="O4069" s="84"/>
      <c r="P4069" s="84"/>
      <c r="Q4069" s="84"/>
      <c r="R4069" s="84"/>
      <c r="S4069" s="84"/>
      <c r="T4069" s="84"/>
      <c r="U4069" s="84"/>
      <c r="V4069" s="84"/>
      <c r="W4069" s="84"/>
      <c r="X4069" s="84"/>
      <c r="Y4069" s="84"/>
      <c r="Z4069" s="84"/>
      <c r="AA4069" s="84"/>
      <c r="AB4069" s="84"/>
      <c r="AC4069" s="80"/>
      <c r="AD4069" s="80"/>
      <c r="AE4069" s="80"/>
      <c r="AF4069" s="80"/>
      <c r="AG4069" s="80"/>
      <c r="AH4069" s="80"/>
      <c r="AI4069" s="80"/>
      <c r="AJ4069" s="80"/>
      <c r="AK4069" s="80"/>
      <c r="AL4069" s="80"/>
      <c r="AM4069" s="240"/>
      <c r="AN4069" s="240"/>
      <c r="AO4069" s="240"/>
      <c r="AP4069" s="240"/>
      <c r="AQ4069" s="240"/>
      <c r="AR4069" s="240"/>
      <c r="AS4069" s="240"/>
      <c r="AT4069" s="256"/>
      <c r="AU4069" s="256"/>
      <c r="AV4069" s="259"/>
      <c r="AW4069" s="259"/>
      <c r="AX4069" s="256"/>
      <c r="AY4069" s="256"/>
      <c r="AZ4069" s="256"/>
      <c r="BA4069" s="256"/>
      <c r="BB4069" s="256"/>
      <c r="BC4069" s="256"/>
      <c r="BD4069" s="256"/>
      <c r="BE4069" s="256"/>
      <c r="BF4069" s="256"/>
      <c r="BG4069" s="256"/>
      <c r="BH4069" s="256"/>
      <c r="BI4069" s="256"/>
      <c r="BJ4069" s="256"/>
      <c r="BK4069" s="256"/>
      <c r="BL4069" s="262"/>
      <c r="BM4069" s="262"/>
      <c r="BN4069" s="262"/>
      <c r="BO4069" s="262"/>
      <c r="BP4069" s="262"/>
      <c r="BQ4069" s="262"/>
      <c r="BR4069" s="270"/>
      <c r="BS4069" s="270"/>
      <c r="BT4069" s="270"/>
      <c r="BU4069" s="270"/>
      <c r="BV4069" s="270"/>
      <c r="BW4069" s="270"/>
      <c r="BX4069" s="256"/>
      <c r="BY4069" s="256"/>
      <c r="BZ4069" s="256"/>
      <c r="CA4069" s="267"/>
      <c r="CB4069" s="267"/>
      <c r="CC4069" s="274"/>
      <c r="CD4069" s="267"/>
      <c r="CE4069" s="267"/>
      <c r="CF4069" s="267"/>
      <c r="CG4069" s="267"/>
      <c r="CH4069" s="267"/>
      <c r="CI4069" s="267"/>
      <c r="CJ4069" s="267"/>
      <c r="CK4069" s="267"/>
      <c r="CL4069" s="265"/>
      <c r="CM4069" s="272"/>
      <c r="CN4069" s="264"/>
      <c r="CO4069" s="125"/>
      <c r="CP4069" s="226"/>
      <c r="CQ4069" s="226"/>
      <c r="CR4069" s="226"/>
      <c r="CS4069" s="115"/>
      <c r="CT4069" s="115"/>
      <c r="CU4069" s="115"/>
      <c r="CV4069" s="115"/>
      <c r="CW4069" s="115"/>
      <c r="CX4069" s="115"/>
      <c r="CY4069" s="115"/>
      <c r="CZ4069" s="115"/>
      <c r="DA4069" s="115"/>
      <c r="DB4069" s="70"/>
      <c r="DC4069" s="70"/>
      <c r="DD4069" s="70"/>
      <c r="DE4069" s="70"/>
      <c r="DF4069" s="70"/>
      <c r="DG4069" s="70"/>
      <c r="DH4069" s="70"/>
      <c r="DI4069" s="70"/>
      <c r="DJ4069" s="70"/>
      <c r="DK4069" s="70"/>
      <c r="DL4069" s="70"/>
      <c r="DM4069" s="70"/>
      <c r="DN4069" s="70"/>
    </row>
    <row r="4070" spans="1:118">
      <c r="A4070" s="228"/>
      <c r="B4070" s="569"/>
      <c r="C4070" s="563"/>
      <c r="D4070" s="237"/>
      <c r="E4070" s="237"/>
      <c r="F4070" s="243"/>
      <c r="G4070" s="72">
        <v>3</v>
      </c>
      <c r="H4070" s="84"/>
      <c r="I4070" s="84"/>
      <c r="J4070" s="84"/>
      <c r="K4070" s="84"/>
      <c r="L4070" s="84"/>
      <c r="M4070" s="84"/>
      <c r="N4070" s="84"/>
      <c r="O4070" s="84"/>
      <c r="P4070" s="84"/>
      <c r="Q4070" s="84"/>
      <c r="R4070" s="84"/>
      <c r="S4070" s="84"/>
      <c r="T4070" s="84"/>
      <c r="U4070" s="84"/>
      <c r="V4070" s="84"/>
      <c r="W4070" s="84"/>
      <c r="X4070" s="84"/>
      <c r="Y4070" s="84"/>
      <c r="Z4070" s="84"/>
      <c r="AA4070" s="84"/>
      <c r="AB4070" s="84"/>
      <c r="AC4070" s="80"/>
      <c r="AD4070" s="80"/>
      <c r="AE4070" s="80"/>
      <c r="AF4070" s="80"/>
      <c r="AG4070" s="80"/>
      <c r="AH4070" s="80"/>
      <c r="AI4070" s="80"/>
      <c r="AJ4070" s="80"/>
      <c r="AK4070" s="80"/>
      <c r="AL4070" s="80"/>
      <c r="AM4070" s="240"/>
      <c r="AN4070" s="240"/>
      <c r="AO4070" s="240"/>
      <c r="AP4070" s="240"/>
      <c r="AQ4070" s="240"/>
      <c r="AR4070" s="240"/>
      <c r="AS4070" s="240"/>
      <c r="AT4070" s="256"/>
      <c r="AU4070" s="256"/>
      <c r="AV4070" s="259"/>
      <c r="AW4070" s="259"/>
      <c r="AX4070" s="256"/>
      <c r="AY4070" s="256"/>
      <c r="AZ4070" s="256"/>
      <c r="BA4070" s="256"/>
      <c r="BB4070" s="256"/>
      <c r="BC4070" s="256"/>
      <c r="BD4070" s="256"/>
      <c r="BE4070" s="256"/>
      <c r="BF4070" s="256"/>
      <c r="BG4070" s="256"/>
      <c r="BH4070" s="256"/>
      <c r="BI4070" s="256"/>
      <c r="BJ4070" s="256"/>
      <c r="BK4070" s="256"/>
      <c r="BL4070" s="262"/>
      <c r="BM4070" s="262"/>
      <c r="BN4070" s="262"/>
      <c r="BO4070" s="262"/>
      <c r="BP4070" s="262"/>
      <c r="BQ4070" s="262"/>
      <c r="BR4070" s="270"/>
      <c r="BS4070" s="270"/>
      <c r="BT4070" s="270"/>
      <c r="BU4070" s="270"/>
      <c r="BV4070" s="270"/>
      <c r="BW4070" s="270"/>
      <c r="BX4070" s="256"/>
      <c r="BY4070" s="256"/>
      <c r="BZ4070" s="256"/>
      <c r="CA4070" s="267"/>
      <c r="CB4070" s="267"/>
      <c r="CC4070" s="274"/>
      <c r="CD4070" s="267"/>
      <c r="CE4070" s="267"/>
      <c r="CF4070" s="267"/>
      <c r="CG4070" s="267"/>
      <c r="CH4070" s="267"/>
      <c r="CI4070" s="267"/>
      <c r="CJ4070" s="267"/>
      <c r="CK4070" s="267"/>
      <c r="CL4070" s="265"/>
      <c r="CM4070" s="272"/>
      <c r="CN4070" s="264"/>
      <c r="CO4070" s="125"/>
      <c r="CP4070" s="226"/>
      <c r="CQ4070" s="226"/>
      <c r="CR4070" s="226"/>
      <c r="CS4070" s="115"/>
      <c r="CT4070" s="115"/>
      <c r="CU4070" s="115"/>
      <c r="CV4070" s="115"/>
      <c r="CW4070" s="115"/>
      <c r="CX4070" s="115"/>
      <c r="CY4070" s="115"/>
      <c r="CZ4070" s="115"/>
      <c r="DA4070" s="115"/>
      <c r="DB4070" s="70"/>
      <c r="DC4070" s="70"/>
      <c r="DD4070" s="70"/>
      <c r="DE4070" s="70"/>
      <c r="DF4070" s="70"/>
      <c r="DG4070" s="70"/>
      <c r="DH4070" s="70"/>
      <c r="DI4070" s="70"/>
      <c r="DJ4070" s="70"/>
      <c r="DK4070" s="70"/>
      <c r="DL4070" s="70"/>
      <c r="DM4070" s="70"/>
      <c r="DN4070" s="70"/>
    </row>
    <row r="4071" spans="1:118">
      <c r="A4071" s="228"/>
      <c r="B4071" s="569"/>
      <c r="C4071" s="563"/>
      <c r="D4071" s="237"/>
      <c r="E4071" s="237"/>
      <c r="F4071" s="244"/>
      <c r="G4071" s="73">
        <v>3.9</v>
      </c>
      <c r="H4071" s="85"/>
      <c r="I4071" s="85"/>
      <c r="J4071" s="85"/>
      <c r="K4071" s="85"/>
      <c r="L4071" s="85"/>
      <c r="M4071" s="85"/>
      <c r="N4071" s="85"/>
      <c r="O4071" s="85"/>
      <c r="P4071" s="85"/>
      <c r="Q4071" s="85"/>
      <c r="R4071" s="85"/>
      <c r="S4071" s="85"/>
      <c r="T4071" s="85"/>
      <c r="U4071" s="85"/>
      <c r="V4071" s="85"/>
      <c r="W4071" s="85"/>
      <c r="X4071" s="85"/>
      <c r="Y4071" s="85"/>
      <c r="Z4071" s="85"/>
      <c r="AA4071" s="85"/>
      <c r="AB4071" s="85"/>
      <c r="AC4071" s="81"/>
      <c r="AD4071" s="81"/>
      <c r="AE4071" s="81"/>
      <c r="AF4071" s="81"/>
      <c r="AG4071" s="81"/>
      <c r="AH4071" s="81"/>
      <c r="AI4071" s="81"/>
      <c r="AJ4071" s="81"/>
      <c r="AK4071" s="81"/>
      <c r="AL4071" s="81"/>
      <c r="AM4071" s="240"/>
      <c r="AN4071" s="240"/>
      <c r="AO4071" s="240"/>
      <c r="AP4071" s="240"/>
      <c r="AQ4071" s="240"/>
      <c r="AR4071" s="240"/>
      <c r="AS4071" s="240"/>
      <c r="AT4071" s="256"/>
      <c r="AU4071" s="256"/>
      <c r="AV4071" s="259"/>
      <c r="AW4071" s="259"/>
      <c r="AX4071" s="256"/>
      <c r="AY4071" s="256"/>
      <c r="AZ4071" s="256"/>
      <c r="BA4071" s="256"/>
      <c r="BB4071" s="256"/>
      <c r="BC4071" s="256"/>
      <c r="BD4071" s="256"/>
      <c r="BE4071" s="256"/>
      <c r="BF4071" s="256"/>
      <c r="BG4071" s="256"/>
      <c r="BH4071" s="256"/>
      <c r="BI4071" s="256"/>
      <c r="BJ4071" s="256"/>
      <c r="BK4071" s="256"/>
      <c r="BL4071" s="262"/>
      <c r="BM4071" s="262"/>
      <c r="BN4071" s="262"/>
      <c r="BO4071" s="262"/>
      <c r="BP4071" s="262"/>
      <c r="BQ4071" s="262"/>
      <c r="BR4071" s="270"/>
      <c r="BS4071" s="270"/>
      <c r="BT4071" s="270"/>
      <c r="BU4071" s="270"/>
      <c r="BV4071" s="270"/>
      <c r="BW4071" s="270"/>
      <c r="BX4071" s="256"/>
      <c r="BY4071" s="256"/>
      <c r="BZ4071" s="256"/>
      <c r="CA4071" s="267"/>
      <c r="CB4071" s="267"/>
      <c r="CC4071" s="274"/>
      <c r="CD4071" s="267"/>
      <c r="CE4071" s="267"/>
      <c r="CF4071" s="267"/>
      <c r="CG4071" s="267"/>
      <c r="CH4071" s="267"/>
      <c r="CI4071" s="267"/>
      <c r="CJ4071" s="267"/>
      <c r="CK4071" s="267"/>
      <c r="CL4071" s="265"/>
      <c r="CM4071" s="272"/>
      <c r="CN4071" s="264"/>
      <c r="CO4071" s="125"/>
      <c r="CP4071" s="226"/>
      <c r="CQ4071" s="226"/>
      <c r="CR4071" s="226"/>
      <c r="CS4071" s="115"/>
      <c r="CT4071" s="115"/>
      <c r="CU4071" s="115"/>
      <c r="CV4071" s="115"/>
      <c r="CW4071" s="115"/>
      <c r="CX4071" s="115"/>
      <c r="CY4071" s="115"/>
      <c r="CZ4071" s="115"/>
      <c r="DA4071" s="115"/>
      <c r="DB4071" s="70"/>
      <c r="DC4071" s="70"/>
      <c r="DD4071" s="70"/>
      <c r="DE4071" s="70"/>
      <c r="DF4071" s="70"/>
      <c r="DG4071" s="70"/>
      <c r="DH4071" s="70"/>
      <c r="DI4071" s="70"/>
      <c r="DJ4071" s="70"/>
      <c r="DK4071" s="70"/>
      <c r="DL4071" s="70"/>
      <c r="DM4071" s="70"/>
      <c r="DN4071" s="70"/>
    </row>
    <row r="4072" spans="1:118">
      <c r="A4072" s="229"/>
      <c r="B4072" s="570"/>
      <c r="C4072" s="564"/>
      <c r="D4072" s="238"/>
      <c r="E4072" s="238"/>
      <c r="F4072" s="245" t="s">
        <v>83</v>
      </c>
      <c r="G4072" s="246"/>
      <c r="H4072" s="82"/>
      <c r="I4072" s="82"/>
      <c r="J4072" s="82"/>
      <c r="K4072" s="82"/>
      <c r="L4072" s="82"/>
      <c r="M4072" s="82"/>
      <c r="N4072" s="82"/>
      <c r="O4072" s="82"/>
      <c r="P4072" s="82"/>
      <c r="Q4072" s="82"/>
      <c r="R4072" s="82"/>
      <c r="S4072" s="82"/>
      <c r="T4072" s="82"/>
      <c r="U4072" s="82"/>
      <c r="V4072" s="82"/>
      <c r="W4072" s="82"/>
      <c r="X4072" s="82"/>
      <c r="Y4072" s="82"/>
      <c r="Z4072" s="82"/>
      <c r="AA4072" s="82"/>
      <c r="AB4072" s="82"/>
      <c r="AC4072" s="35"/>
      <c r="AD4072" s="35"/>
      <c r="AE4072" s="35"/>
      <c r="AF4072" s="35"/>
      <c r="AG4072" s="35"/>
      <c r="AH4072" s="35"/>
      <c r="AI4072" s="35"/>
      <c r="AJ4072" s="35"/>
      <c r="AK4072" s="35"/>
      <c r="AL4072" s="35"/>
      <c r="AM4072" s="241"/>
      <c r="AN4072" s="241"/>
      <c r="AO4072" s="241"/>
      <c r="AP4072" s="241"/>
      <c r="AQ4072" s="241"/>
      <c r="AR4072" s="241"/>
      <c r="AS4072" s="241"/>
      <c r="AT4072" s="257"/>
      <c r="AU4072" s="257"/>
      <c r="AV4072" s="260"/>
      <c r="AW4072" s="260"/>
      <c r="AX4072" s="257"/>
      <c r="AY4072" s="257"/>
      <c r="AZ4072" s="257"/>
      <c r="BA4072" s="257"/>
      <c r="BB4072" s="257"/>
      <c r="BC4072" s="257"/>
      <c r="BD4072" s="257"/>
      <c r="BE4072" s="257"/>
      <c r="BF4072" s="257"/>
      <c r="BG4072" s="257"/>
      <c r="BH4072" s="257"/>
      <c r="BI4072" s="257"/>
      <c r="BJ4072" s="257"/>
      <c r="BK4072" s="257"/>
      <c r="BL4072" s="263"/>
      <c r="BM4072" s="263"/>
      <c r="BN4072" s="263"/>
      <c r="BO4072" s="263"/>
      <c r="BP4072" s="263"/>
      <c r="BQ4072" s="263"/>
      <c r="BR4072" s="271"/>
      <c r="BS4072" s="271"/>
      <c r="BT4072" s="271"/>
      <c r="BU4072" s="271"/>
      <c r="BV4072" s="271"/>
      <c r="BW4072" s="271"/>
      <c r="BX4072" s="257"/>
      <c r="BY4072" s="257"/>
      <c r="BZ4072" s="257"/>
      <c r="CA4072" s="268"/>
      <c r="CB4072" s="268"/>
      <c r="CC4072" s="275"/>
      <c r="CD4072" s="268"/>
      <c r="CE4072" s="268"/>
      <c r="CF4072" s="268"/>
      <c r="CG4072" s="268"/>
      <c r="CH4072" s="268"/>
      <c r="CI4072" s="268"/>
      <c r="CJ4072" s="268"/>
      <c r="CK4072" s="268"/>
      <c r="CL4072" s="265"/>
      <c r="CM4072" s="272"/>
      <c r="CN4072" s="264"/>
      <c r="CO4072" s="125"/>
      <c r="CP4072" s="226"/>
      <c r="CQ4072" s="226"/>
      <c r="CR4072" s="226"/>
      <c r="CS4072" s="115"/>
      <c r="CT4072" s="115"/>
      <c r="CU4072" s="115"/>
      <c r="CV4072" s="115"/>
      <c r="CW4072" s="115"/>
      <c r="CX4072" s="115"/>
      <c r="CY4072" s="115"/>
      <c r="CZ4072" s="115"/>
      <c r="DA4072" s="115"/>
      <c r="DB4072" s="70"/>
      <c r="DC4072" s="70"/>
      <c r="DD4072" s="70"/>
      <c r="DE4072" s="70"/>
      <c r="DF4072" s="70"/>
      <c r="DG4072" s="70"/>
      <c r="DH4072" s="70"/>
      <c r="DI4072" s="70"/>
      <c r="DJ4072" s="70"/>
      <c r="DK4072" s="70"/>
      <c r="DL4072" s="70"/>
      <c r="DM4072" s="70"/>
      <c r="DN4072" s="70"/>
    </row>
    <row r="4073" spans="1:118" ht="14.25" customHeight="1">
      <c r="A4073" s="227">
        <f t="shared" si="1241"/>
        <v>505</v>
      </c>
      <c r="B4073" s="553" t="s">
        <v>587</v>
      </c>
      <c r="C4073" s="577" t="s">
        <v>589</v>
      </c>
      <c r="D4073" s="236">
        <v>44032</v>
      </c>
      <c r="E4073" s="236" t="s">
        <v>1197</v>
      </c>
      <c r="F4073" s="253" t="s">
        <v>80</v>
      </c>
      <c r="G4073" s="254"/>
      <c r="H4073" s="82" t="s">
        <v>69</v>
      </c>
      <c r="I4073" s="82" t="s">
        <v>973</v>
      </c>
      <c r="J4073" s="82" t="s">
        <v>61</v>
      </c>
      <c r="K4073" s="82" t="s">
        <v>61</v>
      </c>
      <c r="L4073" s="82" t="s">
        <v>61</v>
      </c>
      <c r="M4073" s="82" t="s">
        <v>61</v>
      </c>
      <c r="N4073" s="82" t="s">
        <v>61</v>
      </c>
      <c r="O4073" s="82"/>
      <c r="P4073" s="82" t="s">
        <v>61</v>
      </c>
      <c r="Q4073" s="82" t="s">
        <v>61</v>
      </c>
      <c r="R4073" s="82" t="s">
        <v>61</v>
      </c>
      <c r="S4073" s="82" t="s">
        <v>61</v>
      </c>
      <c r="T4073" s="82" t="s">
        <v>61</v>
      </c>
      <c r="U4073" s="82" t="s">
        <v>61</v>
      </c>
      <c r="V4073" s="82"/>
      <c r="W4073" s="82" t="s">
        <v>60</v>
      </c>
      <c r="X4073" s="82" t="s">
        <v>60</v>
      </c>
      <c r="Y4073" s="82" t="s">
        <v>60</v>
      </c>
      <c r="Z4073" s="82" t="s">
        <v>60</v>
      </c>
      <c r="AA4073" s="82" t="s">
        <v>60</v>
      </c>
      <c r="AB4073" s="82" t="s">
        <v>60</v>
      </c>
      <c r="AC4073" s="82"/>
      <c r="AD4073" s="82" t="s">
        <v>60</v>
      </c>
      <c r="AE4073" s="82" t="s">
        <v>60</v>
      </c>
      <c r="AF4073" s="82" t="s">
        <v>60</v>
      </c>
      <c r="AG4073" s="82" t="s">
        <v>60</v>
      </c>
      <c r="AH4073" s="82" t="s">
        <v>60</v>
      </c>
      <c r="AI4073" s="82" t="s">
        <v>1471</v>
      </c>
      <c r="AJ4073" s="82"/>
      <c r="AK4073" s="82" t="s">
        <v>61</v>
      </c>
      <c r="AL4073" s="82" t="s">
        <v>61</v>
      </c>
      <c r="AM4073" s="239">
        <f>COUNTIF(H4073:AL4073,"PH")+COUNTIF(H4073:AL4073,"PH/L")+COUNTIF(H4073:AL4073,"PM")</f>
        <v>0</v>
      </c>
      <c r="AN4073" s="239">
        <f>COUNTIF(H4073:AL4073,"PD")+COUNTIF(H4073:AL4073,"PDD")+COUNTIF(H4073:AL4073,"P/DS")/2+COUNTIF(H4073:AL4073,"PMD")</f>
        <v>0</v>
      </c>
      <c r="AO4073" s="239">
        <f>COUNTIF(H4073:AL4073,"PN")+COUNTIF(H4073:AL4073,"P/NS")/2+COUNTIF(H4073:AL4073,"PH")+COUNTIF(H4073:AL4073,"PH/F")/2+COUNTIF(H4073:AL4073,"PH/L")/2+COUNTIF(H4073:AL4073,"PM")</f>
        <v>0</v>
      </c>
      <c r="AP4073" s="239">
        <f>COUNTIF(H4073:AL4073,"BH")+COUNTIF(H4073:AL4073,"AL/BL")+COUNTIF(H4073:AL4073,"UL/BL")+COUNTIF(H4073:AL4073,"BM")</f>
        <v>0</v>
      </c>
      <c r="AQ4073" s="239">
        <f>COUNTIF(H4073:AL4073,"DS")+COUNTIF(H4073:AL4073,"AL/DS")/2+COUNTIF(H4073:AL4073,"UL/DS")/2+COUNTIF(H4073:AL4073,"CT")+COUNTIF(H4073:AL4073,"MD")</f>
        <v>11.5</v>
      </c>
      <c r="AR4073" s="239">
        <f>COUNTIF(H4073:AL4073,"NS")+COUNTIF(H4073:AL4073,"AL/NS")/2+COUNTIF(H4073:AL4073,"UL/NS")/2+COUNTIF(H4073:AL4073,"BH")+COUNTIF(H4073:AL4073,"AL/BF")/2+COUNTIF(H4073:AL4073,"AL/BL")/2+COUNTIF(H4073:AL4073,"UL/BL")/2+COUNTIF(H4073:AL4073,"UL/BF")/2+COUNTIF(H4073:AL4073,"BM")</f>
        <v>13</v>
      </c>
      <c r="AS4073" s="239">
        <f>COUNTIF(H4073:AL4073,"AL")+COUNTIF(H4073:AL4073,"AL/DS")/2+COUNTIF(H4073:AL4073,"AL/NS")/2+COUNTIF(H4073:AL4073,"NH")+COUNTIF(H4073:AL4073,"SL")+COUNTIF(H4073:AL4073,"NHD")+COUNTIF(H4073:AL4073,"B")+COUNTIF(H4073:AL4073,"HL")+COUNTIF(H4073:AL4073,"AL/BF")/2+COUNTIF(H4073:AL4073,"AL/BL")/2</f>
        <v>1</v>
      </c>
      <c r="AT4073" s="255">
        <f>COUNTIF(H4073:AL4073,"PD")+COUNTIF(H4073:AL4073,"PN")+COUNTIF(H4073:AL4073,"P/DS")/2+COUNTIF(H4073:AL4073,"P/NS")/2+COUNTIF(H4073:AL4073,"DS")+COUNTIF(H4073:AL4073,"NS")+COUNTIF(H4073:AL4073,"AL")+COUNTIF(H4073:AL4073,"AL/DS")+COUNTIF(H4073:AL4073,"AL/NS")+COUNTIF(H4073:AL4073,"NH")+COUNTIF(H4073:AL4073,"SL")+COUNTIF(H4073:AL4073,"UL/DS")/2+COUNTIF(H4073:AL4073,"UL/NS")/2+COUNTIF(H4073:AL4073,"CT")+COUNTIF(H4073:AL4073,"NHD")+COUNTIF(H4073:AL4073,"PDD")+COUNTIF(H4073:AL4073,"B")+COUNTIF(H4073:AL4073,"HL")+COUNTIF(H4073:AL4073,"PH")+COUNTIF(H4073:AL4073,"BH")+COUNTIF(H4073:AL4073,"AL/BF")+COUNTIF(H4073:AL4073,"AL/BL")+COUNTIF(H4073:AL4073,"UL/BF")/2+COUNTIF(H4073:AL4073,"UL/BL")/2+COUNTIF(H4073:AL4073,"PH/F")/2+COUNTIF(H4073:AL4073,"PH/L")/2+COUNTIF(H4073:AL4073,"MD")+COUNTIF(H4073:AL4073,"PMD")+COUNTIF(H4073:AL4073,"PM")+COUNTIF(H4073:AL4073,"BM")</f>
        <v>25.5</v>
      </c>
      <c r="AU4073" s="255">
        <f>COUNTIF(H4073:AL4073,"P/DS")/2+COUNTIF(H4073:AL4073,"P/NS")/2+COUNTIF(H4073:AL4073,"IL")+COUNTIF(H4073:AL4073,"NL")+COUNTIF(H4073:AL4073,"UL")+COUNTIF(H4073:AL4073,"UL/DS")/2+COUNTIF(H4073:AL4073,"UL/NS")/2+COUNTIF(H4073:AL4073,"KT")+COUNTIF(H4073:AL4073,"UL/BF")/2+COUNTIF(H4073:AL4073,"UL/BL")/2+COUNTIF(H4073:AL4073,"PH/F")/2+COUNTIF(H4073:AL4073,"PH/L")/2+COUNTIF(H4073:AL4073,"NB")</f>
        <v>0.5</v>
      </c>
      <c r="AV4073" s="258">
        <f>COUNTIF(H4073:AL4073,"PN")+COUNTIF(H4073:AL4073,"TVD")+COUNTIF(H4073:AL4073,"PH")+COUNTIF(H4073:AL4073,"PM")+COUNTIF(H4073:AL4073,"PDD")-COUNTIFS(H4073:AL4073,"PN",H4080:AL4080,"&gt;=3")-COUNTIFS(H4073:AL4073,"PM",H4080:AL4080,"&gt;=3")</f>
        <v>0</v>
      </c>
      <c r="AW4073" s="258">
        <f>COUNTIF(H4073:AL4073,"NS")+COUNTIF(H4073:AL4073,"D")+COUNTIF(H4073:AL4073,"BH")+COUNTIF(H4073:AL4073,"NHD")+COUNTIF(H4073:AL4073,"BM")-COUNTIFS(H4073:AL4073,"NS",H4080:AL4080,"&gt;=3")-COUNTIFS(H4073:AL4073,"BH",H4080:AL4080,"&gt;=3")-COUNTIFS(H4073:AL4073,"BM",H4080:AL4080,"&gt;=3")</f>
        <v>14</v>
      </c>
      <c r="AX4073" s="255">
        <f>COUNTIF(H4073:AL4073,"AL")+COUNTIF(H4073:AL4073,"AL/DS")/2+COUNTIF(H4073:AL4073,"AL/NS")/2+COUNTIF(H4073:AL4073,"AL/BF")+COUNTIF(H4073:AL4073,"AL/BL")/2</f>
        <v>0</v>
      </c>
      <c r="AY4073" s="255">
        <f>COUNTIF(H4073:AL4073,"SL")</f>
        <v>0</v>
      </c>
      <c r="AZ4073" s="255">
        <f>COUNTIF(H4073:AL4073,"NH")</f>
        <v>1</v>
      </c>
      <c r="BA4073" s="255">
        <f>COUNTIF(H4073:AL4073,"HL")</f>
        <v>0</v>
      </c>
      <c r="BB4073" s="255">
        <f>COUNTIF(G4073:AL4073,"P/DS")/2+COUNTIF(G4073:AL4073,"P/NS")/2+COUNTIF(G4073:AL4073,"UL")+COUNTIF(G4073:AL4073,"UL/DS")/2+COUNTIF(G4073:AL4073,"UL/NS")/2+COUNTIF(G4073:AL4073,"UL/BL")/2+COUNTIF(G4073:AL4073,"UL/BF")/2+COUNTIF(G4073:AL4073,"PH/F")/2+COUNTIF(G4073:AL4073,"PH/L")/2</f>
        <v>0.5</v>
      </c>
      <c r="BC4073" s="255">
        <f>COUNTIF(H4073:AL4073,"NB")</f>
        <v>0</v>
      </c>
      <c r="BD4073" s="255">
        <f>COUNTIF(H4073:AL4073,"NL")</f>
        <v>0</v>
      </c>
      <c r="BE4073" s="255">
        <f>COUNTIF(H4073:AL4073,"IL")</f>
        <v>0</v>
      </c>
      <c r="BF4073" s="255">
        <f>COUNTIF(H4073:AL4073,"KT")</f>
        <v>0</v>
      </c>
      <c r="BG4073" s="255">
        <f>COUNTIF(H4073:AL4073,"L70")</f>
        <v>0</v>
      </c>
      <c r="BH4073" s="255">
        <f>COUNTIF(H4073:AL4073,"MD")</f>
        <v>0</v>
      </c>
      <c r="BI4073" s="255">
        <f>COUNTIF(H4073:AL4073,"PMD")</f>
        <v>0</v>
      </c>
      <c r="BJ4073" s="255">
        <f>COUNTIF(H4073:AL4073,"PM")</f>
        <v>0</v>
      </c>
      <c r="BK4073" s="255">
        <f>COUNTIF(H4073:AL4073,"BM")</f>
        <v>0</v>
      </c>
      <c r="BL4073" s="261">
        <f>SUMIF(H4073:AL4073,"PD",H4074:AL4074)+SUMIF(H4073:AL4073,"PN",H4074:AL4074)+SUMIF(H4073:AL4073,"P/DS",H4074:AL4074)+SUMIF(H4073:AL4073,"PN/F",H4074:AL4074)+SUMIF(H4073:AL4073,"PN/L",H4074:AL4074)+SUMIF(H4073:AL4073,"TV",H4074:AL4074)+SUMIF(H4073:AL4073,"TVD",H4074:AL4074)+SUMIF(H4073:AL4073,"PDD",H4074:AL4074)</f>
        <v>0</v>
      </c>
      <c r="BM4073" s="261">
        <f>SUMIF(H4073:AL4073,"PD",H4075:AL4075)+SUMIF(H4073:AL4073,"PN",H4075:AL4075)+SUMIF(H4073:AL4073,"P/DS",H4075:AL4075)+SUMIF(H4073:AL4073,"PN/F",H4075:AL4075)+SUMIF(H4073:AL4073,"PN/L",H4075:AL4075)+SUMIF(H4073:AL4073,"TV",H4075:AL4075)+SUMIF(H4073:AL4073,"TVD",H4075:AL4075)+SUMIF(H4073:AL4073,"PDD",H4075:AL4075)+SUMIF(H4073:AL4073,"PMD",H4075:AL4075)</f>
        <v>0</v>
      </c>
      <c r="BN4073" s="261">
        <f>SUMIF(H4073:AL4073,"PD",H4076:AL4076)+SUMIF(H4073:AL4073,"PN",H4076:AL4076)+SUMIF(H4073:AL4073,"P/DS",H4076:AL4076)+SUMIF(H4073:AL4073,"PN/F",H4076:AL4076)+SUMIF(H4073:AL4073,"PN/L",H4076:AL4076)+SUMIF(H4073:AL4073,"TV",H4076:AL4076)+SUMIF(H4073:AL4073,"TVD",H4076:AL4076)</f>
        <v>0</v>
      </c>
      <c r="BO4073" s="261">
        <f>SUMIF(H4073:AL4073,"PD",H4077:AL4077)+SUMIF(H4073:AL4073,"PN",H4077:AL4077)+SUMIF(H4073:AL4073,"P/DS",H4077:AL4077)+SUMIF(H4073:AL4073,"PN/F",H4077:AL4077)+SUMIF(H4073:AL4073,"PN/L",H4077:AL4077)+SUMIF(H4073:AL4073,"TV",H4077:AL4077)+SUMIF(H4073:AL4073,"TVD",H4077:AL4077)</f>
        <v>0</v>
      </c>
      <c r="BP4073" s="261">
        <f>SUMIF(H4073:AL4073,"PD",H4078:AL4078)+SUMIF(H4073:AL4073,"PN",H4078:AL4078)+SUMIF(H4073:AL4073,"P/DS",H4078:AL4078)+SUMIF(H4073:AL4073,"PN/F",H4078:AL4078)+SUMIF(H4073:AL4073,"PN/L",H4078:AL4078)+SUMIF(H4073:AL4073,"TV",H4078:AL4078)+SUMIF(H4073:AL4073,"TVD",H4078:AL4078)+SUMIF(H4073:AL4073,"PDD",H4078:AL4078)+SUMIF(H4073:AL4073,"PH",H4078:AL4078)+SUMIF(H4073:AL4073,"PM",H4078:AL4078)</f>
        <v>0</v>
      </c>
      <c r="BQ4073" s="261">
        <f>SUMIF(H4073:AL4073,"PD",H4079:AL4079)+SUMIF(H4073:AL4073,"PN",H4079:AL4079)+SUMIF(H4073:AL4073,"P/DS",H4079:AL4079)+SUMIF(H4073:AL4073,"PN/F",H4079:AL4079)+SUMIF(H4073:AL4073,"PN/L",H4079:AL4079)+SUMIF(H4073:AL4073,"TV",H4079:AL4079)+SUMIF(H4073:AL4073,"TVD",H4079:AL4079)+SUMIF(H4073:AL4073,"PDD",H4079:AL4079)+SUMIF(H4073:AL4073,"PH",H4079:AL4079)+SUMIF(H4073:AL4073,"PM",H4079:AL4079)</f>
        <v>0</v>
      </c>
      <c r="BR4073" s="269">
        <f>SUM(H4074:AL4074)-BL4073</f>
        <v>12</v>
      </c>
      <c r="BS4073" s="269">
        <f>SUM(H4075:AL4075)-BM4073</f>
        <v>7</v>
      </c>
      <c r="BT4073" s="269">
        <f>SUM(H4076:AL4076)-BN4073</f>
        <v>0</v>
      </c>
      <c r="BU4073" s="269">
        <f>SUM(H4077:AL4077)-BO4073</f>
        <v>6.5</v>
      </c>
      <c r="BV4073" s="269">
        <f>SUM(H4078:AL4078)-BP4073</f>
        <v>0</v>
      </c>
      <c r="BW4073" s="269">
        <f>SUM(H4079:AL4079)-BQ4073</f>
        <v>0</v>
      </c>
      <c r="BX4073" s="255">
        <f>SUMIF(H4073:AL4073,"PD",H4080:AL4080)+SUMIF(H4073:AL4073,"PN",H4080:AL4080)+SUMIF(H4073:AL4073,"P/DS",H4080:AL4080)+SUMIF(H4073:AL4073,"PN/F",H4080:AL4080)+SUMIF(H4073:AL4073,"PN/L",H4080:AL4080)</f>
        <v>0</v>
      </c>
      <c r="BY4073" s="255">
        <f>SUM(H4080:AL4080)-BX4073</f>
        <v>0</v>
      </c>
      <c r="BZ4073" s="255">
        <f t="shared" ref="BZ4073" si="1256">+SUM(BL4073:BW4080)</f>
        <v>25.5</v>
      </c>
      <c r="CA4073" s="266">
        <f>(COUNTIFS(H4073:AL4073,"PD",H4074:AL4074,"&gt;=2"))*0.5-IF(CN4073="VP",COUNTIFS($H$16:$AL$16,"SAT",H4073:AL4073,"PD",H4074:AL4074,"&gt;=2"))*0.5</f>
        <v>0</v>
      </c>
      <c r="CB4073" s="266">
        <f>(COUNTIFS(H4073:AL4073,"PN",H4075:AL4075,"&gt;=0.5",H4074:AL4074,"&gt;=1.5"))*0.5+COUNTIFS(H4073:AL4073,"PDD",H4075:AL4075,"&gt;=0.5",H4074:AL4074,"&gt;=1.5")*0.5</f>
        <v>0</v>
      </c>
      <c r="CC4073" s="273">
        <f>(COUNTIFS(H4073:AL4073,"TV",H4075:AL4075,"&gt;=10"))*0.5+(COUNTIFS(H4073:AL4073,"PMD",H4075:AL4075,"&gt;=2"))*0.5</f>
        <v>0</v>
      </c>
      <c r="CD4073" s="266">
        <f>(COUNTIFS(H4073:AL4073,"TVD",H4077:AL4077,"&gt;=6.5",H4075:AL4075,"&gt;=3.5"))*0.5</f>
        <v>0</v>
      </c>
      <c r="CE4073" s="266">
        <f>(COUNTIFS(H4073:AL4073,"PD",H4078:AL4078,"&gt;=10"))*0.5</f>
        <v>0</v>
      </c>
      <c r="CF4073" s="266">
        <f>(COUNTIFS(H4073:AL4073,"PDD",H4078:AL4078,"&gt;=3.5",H4079:AL4079,"&gt;=6.5")+COUNTIFS(H4073:AL4073,"PH",H4079:AL4079,"&gt;=0.5",H4078:AL4078,"&gt;=1.5")+COUNTIFS(H4073:AL4073,"PM",H4079:AL4079,"&gt;=0.5",H4078:AL4078,"&gt;=1.5"))*0.5</f>
        <v>0</v>
      </c>
      <c r="CG4073" s="266">
        <f>(COUNTIFS(H4073:AL4073,"DS",H4074:AL4074,"&gt;=2")+COUNTIFS(H4073:AL4073,"AL/DS",H4074:AL4074,"&gt;=2"))*0.5-IF(CN4073="VP",COUNTIFS($H$16:$AL$16,"SAT",H4073:AL4073,"DS",H4074:AL4074,"&gt;=2"))*0.5</f>
        <v>0</v>
      </c>
      <c r="CH4073" s="266">
        <f>(COUNTIFS(H4073:AL4073,"NS",H4075:AL4075,"&gt;=0.5",H4074:AL4074,"&gt;=1.5")+COUNTIFS(H4073:AL4073,"AL/NS",H4075:AL4075,"&gt;=0.5",H4074:AL4074,"&gt;=1.5")+COUNTIFS(H4073:AL4073,"NHD",H4075:AL4075,"&gt;=4.5",H4078:AL4078,"&gt;=2",H4074:AL4074,"&gt;=1.5"))*0.5</f>
        <v>3</v>
      </c>
      <c r="CI4073" s="266">
        <f>(COUNTIF(H4075:AL4075,"&gt;=10")+COUNTIFS(H4073:AL4073,"MD",H4075:AL4075,"&gt;=2")-COUNTIFS(H4073:AL4073,"TV",H4075:AL4075,"&gt;=10"))*0.5</f>
        <v>0</v>
      </c>
      <c r="CJ4073" s="266">
        <f>(COUNTIFS(H4073:AL4073,"D",H4077:AL4077,"&gt;=6.5",H4075:AL4075,"&gt;=3.5"))*0.5</f>
        <v>0.5</v>
      </c>
      <c r="CK4073" s="266">
        <f>(COUNTIF(H4078:AL4078,"&gt;=10")-COUNTIFS(H4073:AL4073,"PD",H4078:AL4078,"&gt;=10"))*0.5</f>
        <v>0</v>
      </c>
      <c r="CL4073" s="265">
        <f>(COUNTIFS(H4073:AL4073,"NHD",H4078:AL4078,"&gt;=3.5",H4079:AL4079,"&gt;=6.5")+COUNTIFS(H4073:AL4073,"BH",H4078:AL4078,"&gt;=1.5",H4079:AL4079,"&gt;=0.5")+COUNTIFS(H4073:AL4073,"BM",H4078:AL4078,"&gt;=1.5",H4079:AL4079,"&gt;=0.5")+COUNTIFS(H4073:AL4073,"D",H4078:AL4078,"&gt;=1.5",H4079:AL4079,"&gt;=0.5"))*0.5</f>
        <v>0</v>
      </c>
      <c r="CM4073" s="272"/>
      <c r="CN4073" s="264" t="s">
        <v>723</v>
      </c>
      <c r="CO4073" s="125">
        <f t="shared" ref="CO4073" si="1257">+AM4073+AN4073+AO4073+AP4073+AQ4073+AR4073+AS4073+AU4073+BG4073</f>
        <v>26</v>
      </c>
      <c r="CP4073" s="225">
        <f>+SUM(I4074:I4079)-I4080</f>
        <v>10.5</v>
      </c>
      <c r="CQ4073" s="225">
        <f>+SUM(J4074:J4079)-J4080</f>
        <v>0</v>
      </c>
      <c r="CR4073" s="225">
        <f>+SUM(K4074:K4079)-K4080</f>
        <v>2.5</v>
      </c>
      <c r="CS4073" s="104"/>
      <c r="CT4073" s="104"/>
      <c r="CU4073" s="104"/>
      <c r="CV4073" s="104"/>
      <c r="CW4073" s="104"/>
      <c r="CX4073" s="104"/>
      <c r="CY4073" s="104"/>
      <c r="CZ4073" s="104"/>
      <c r="DA4073" s="104"/>
      <c r="DB4073" s="70"/>
      <c r="DC4073" s="70"/>
      <c r="DD4073" s="70"/>
      <c r="DE4073" s="70"/>
      <c r="DF4073" s="70"/>
      <c r="DG4073" s="70"/>
      <c r="DH4073" s="70"/>
      <c r="DI4073" s="70"/>
      <c r="DJ4073" s="70"/>
      <c r="DK4073" s="70"/>
      <c r="DL4073" s="70"/>
      <c r="DM4073" s="70"/>
      <c r="DN4073" s="70"/>
    </row>
    <row r="4074" spans="1:118" ht="15" customHeight="1">
      <c r="A4074" s="228"/>
      <c r="B4074" s="554"/>
      <c r="C4074" s="554"/>
      <c r="D4074" s="237"/>
      <c r="E4074" s="237"/>
      <c r="F4074" s="242" t="s">
        <v>82</v>
      </c>
      <c r="G4074" s="71">
        <v>1.5</v>
      </c>
      <c r="H4074" s="83"/>
      <c r="I4074" s="83"/>
      <c r="J4074" s="83"/>
      <c r="K4074" s="83">
        <v>2</v>
      </c>
      <c r="L4074" s="83">
        <v>2</v>
      </c>
      <c r="M4074" s="83"/>
      <c r="N4074" s="83">
        <v>2</v>
      </c>
      <c r="O4074" s="83"/>
      <c r="P4074" s="83"/>
      <c r="Q4074" s="83">
        <v>2</v>
      </c>
      <c r="R4074" s="83">
        <v>2</v>
      </c>
      <c r="S4074" s="83"/>
      <c r="T4074" s="83"/>
      <c r="U4074" s="83">
        <v>2</v>
      </c>
      <c r="V4074" s="83"/>
      <c r="W4074" s="83"/>
      <c r="X4074" s="83"/>
      <c r="Y4074" s="83"/>
      <c r="Z4074" s="83"/>
      <c r="AA4074" s="83"/>
      <c r="AB4074" s="83"/>
      <c r="AC4074" s="79"/>
      <c r="AD4074" s="79"/>
      <c r="AE4074" s="79"/>
      <c r="AF4074" s="79"/>
      <c r="AG4074" s="79"/>
      <c r="AH4074" s="79"/>
      <c r="AI4074" s="79"/>
      <c r="AJ4074" s="79"/>
      <c r="AK4074" s="79"/>
      <c r="AL4074" s="79"/>
      <c r="AM4074" s="240"/>
      <c r="AN4074" s="240"/>
      <c r="AO4074" s="240"/>
      <c r="AP4074" s="240"/>
      <c r="AQ4074" s="240"/>
      <c r="AR4074" s="240"/>
      <c r="AS4074" s="240"/>
      <c r="AT4074" s="256"/>
      <c r="AU4074" s="256"/>
      <c r="AV4074" s="259"/>
      <c r="AW4074" s="259"/>
      <c r="AX4074" s="256"/>
      <c r="AY4074" s="256"/>
      <c r="AZ4074" s="256"/>
      <c r="BA4074" s="256"/>
      <c r="BB4074" s="256"/>
      <c r="BC4074" s="256"/>
      <c r="BD4074" s="256"/>
      <c r="BE4074" s="256"/>
      <c r="BF4074" s="256"/>
      <c r="BG4074" s="256"/>
      <c r="BH4074" s="256"/>
      <c r="BI4074" s="256"/>
      <c r="BJ4074" s="256"/>
      <c r="BK4074" s="256"/>
      <c r="BL4074" s="262"/>
      <c r="BM4074" s="262"/>
      <c r="BN4074" s="262"/>
      <c r="BO4074" s="262"/>
      <c r="BP4074" s="262"/>
      <c r="BQ4074" s="262"/>
      <c r="BR4074" s="270"/>
      <c r="BS4074" s="270"/>
      <c r="BT4074" s="270"/>
      <c r="BU4074" s="270"/>
      <c r="BV4074" s="270"/>
      <c r="BW4074" s="270"/>
      <c r="BX4074" s="256"/>
      <c r="BY4074" s="256"/>
      <c r="BZ4074" s="256"/>
      <c r="CA4074" s="267"/>
      <c r="CB4074" s="267"/>
      <c r="CC4074" s="274"/>
      <c r="CD4074" s="267"/>
      <c r="CE4074" s="267"/>
      <c r="CF4074" s="267"/>
      <c r="CG4074" s="267"/>
      <c r="CH4074" s="267"/>
      <c r="CI4074" s="267"/>
      <c r="CJ4074" s="267"/>
      <c r="CK4074" s="267"/>
      <c r="CL4074" s="265"/>
      <c r="CM4074" s="272"/>
      <c r="CN4074" s="264"/>
      <c r="CO4074" s="125"/>
      <c r="CP4074" s="226"/>
      <c r="CQ4074" s="226"/>
      <c r="CR4074" s="226"/>
      <c r="CS4074" s="104"/>
      <c r="CT4074" s="104"/>
      <c r="CU4074" s="104"/>
      <c r="CV4074" s="104"/>
      <c r="CW4074" s="104"/>
      <c r="CX4074" s="104"/>
      <c r="CY4074" s="104"/>
      <c r="CZ4074" s="104"/>
      <c r="DA4074" s="104"/>
      <c r="DB4074" s="70"/>
      <c r="DC4074" s="70"/>
      <c r="DD4074" s="70"/>
      <c r="DE4074" s="70"/>
      <c r="DF4074" s="70"/>
      <c r="DG4074" s="70"/>
      <c r="DH4074" s="70"/>
      <c r="DI4074" s="70"/>
      <c r="DJ4074" s="70"/>
      <c r="DK4074" s="70"/>
      <c r="DL4074" s="70"/>
      <c r="DM4074" s="70"/>
      <c r="DN4074" s="70"/>
    </row>
    <row r="4075" spans="1:118">
      <c r="A4075" s="228"/>
      <c r="B4075" s="554"/>
      <c r="C4075" s="554"/>
      <c r="D4075" s="237"/>
      <c r="E4075" s="237"/>
      <c r="F4075" s="243"/>
      <c r="G4075" s="72">
        <v>2</v>
      </c>
      <c r="H4075" s="84"/>
      <c r="I4075" s="84">
        <v>4</v>
      </c>
      <c r="J4075" s="84"/>
      <c r="K4075" s="84">
        <v>0.5</v>
      </c>
      <c r="L4075" s="84">
        <v>0.5</v>
      </c>
      <c r="M4075" s="84"/>
      <c r="N4075" s="84">
        <v>0.5</v>
      </c>
      <c r="O4075" s="84"/>
      <c r="P4075" s="84"/>
      <c r="Q4075" s="84">
        <v>0.5</v>
      </c>
      <c r="R4075" s="84">
        <v>0.5</v>
      </c>
      <c r="S4075" s="84"/>
      <c r="T4075" s="84"/>
      <c r="U4075" s="84">
        <v>0.5</v>
      </c>
      <c r="V4075" s="84"/>
      <c r="W4075" s="84"/>
      <c r="X4075" s="84"/>
      <c r="Y4075" s="84"/>
      <c r="Z4075" s="84"/>
      <c r="AA4075" s="84"/>
      <c r="AB4075" s="84"/>
      <c r="AC4075" s="80"/>
      <c r="AD4075" s="80"/>
      <c r="AE4075" s="80"/>
      <c r="AF4075" s="80"/>
      <c r="AG4075" s="80"/>
      <c r="AH4075" s="80"/>
      <c r="AI4075" s="80"/>
      <c r="AJ4075" s="80"/>
      <c r="AK4075" s="80"/>
      <c r="AL4075" s="80"/>
      <c r="AM4075" s="240"/>
      <c r="AN4075" s="240"/>
      <c r="AO4075" s="240"/>
      <c r="AP4075" s="240"/>
      <c r="AQ4075" s="240"/>
      <c r="AR4075" s="240"/>
      <c r="AS4075" s="240"/>
      <c r="AT4075" s="256"/>
      <c r="AU4075" s="256"/>
      <c r="AV4075" s="259"/>
      <c r="AW4075" s="259"/>
      <c r="AX4075" s="256"/>
      <c r="AY4075" s="256"/>
      <c r="AZ4075" s="256"/>
      <c r="BA4075" s="256"/>
      <c r="BB4075" s="256"/>
      <c r="BC4075" s="256"/>
      <c r="BD4075" s="256"/>
      <c r="BE4075" s="256"/>
      <c r="BF4075" s="256"/>
      <c r="BG4075" s="256"/>
      <c r="BH4075" s="256"/>
      <c r="BI4075" s="256"/>
      <c r="BJ4075" s="256"/>
      <c r="BK4075" s="256"/>
      <c r="BL4075" s="262"/>
      <c r="BM4075" s="262"/>
      <c r="BN4075" s="262"/>
      <c r="BO4075" s="262"/>
      <c r="BP4075" s="262"/>
      <c r="BQ4075" s="262"/>
      <c r="BR4075" s="270"/>
      <c r="BS4075" s="270"/>
      <c r="BT4075" s="270"/>
      <c r="BU4075" s="270"/>
      <c r="BV4075" s="270"/>
      <c r="BW4075" s="270"/>
      <c r="BX4075" s="256"/>
      <c r="BY4075" s="256"/>
      <c r="BZ4075" s="256"/>
      <c r="CA4075" s="267"/>
      <c r="CB4075" s="267"/>
      <c r="CC4075" s="274"/>
      <c r="CD4075" s="267"/>
      <c r="CE4075" s="267"/>
      <c r="CF4075" s="267"/>
      <c r="CG4075" s="267"/>
      <c r="CH4075" s="267"/>
      <c r="CI4075" s="267"/>
      <c r="CJ4075" s="267"/>
      <c r="CK4075" s="267"/>
      <c r="CL4075" s="265"/>
      <c r="CM4075" s="272"/>
      <c r="CN4075" s="264"/>
      <c r="CO4075" s="125"/>
      <c r="CP4075" s="226"/>
      <c r="CQ4075" s="226"/>
      <c r="CR4075" s="226"/>
      <c r="CS4075" s="104"/>
      <c r="CT4075" s="104"/>
      <c r="CU4075" s="104"/>
      <c r="CV4075" s="104"/>
      <c r="CW4075" s="104"/>
      <c r="CX4075" s="104"/>
      <c r="CY4075" s="104"/>
      <c r="CZ4075" s="104"/>
      <c r="DA4075" s="104"/>
      <c r="DB4075" s="70"/>
      <c r="DC4075" s="70"/>
      <c r="DD4075" s="70"/>
      <c r="DE4075" s="70"/>
      <c r="DF4075" s="70"/>
      <c r="DG4075" s="70"/>
      <c r="DH4075" s="70"/>
      <c r="DI4075" s="70"/>
      <c r="DJ4075" s="70"/>
      <c r="DK4075" s="70"/>
      <c r="DL4075" s="70"/>
      <c r="DM4075" s="70"/>
      <c r="DN4075" s="70"/>
    </row>
    <row r="4076" spans="1:118">
      <c r="A4076" s="228"/>
      <c r="B4076" s="554"/>
      <c r="C4076" s="554"/>
      <c r="D4076" s="237"/>
      <c r="E4076" s="237"/>
      <c r="F4076" s="243"/>
      <c r="G4076" s="72">
        <v>2.1</v>
      </c>
      <c r="H4076" s="84"/>
      <c r="I4076" s="84"/>
      <c r="J4076" s="84"/>
      <c r="K4076" s="84"/>
      <c r="L4076" s="84"/>
      <c r="M4076" s="84"/>
      <c r="N4076" s="84"/>
      <c r="O4076" s="84"/>
      <c r="P4076" s="84"/>
      <c r="Q4076" s="84"/>
      <c r="R4076" s="84"/>
      <c r="S4076" s="84"/>
      <c r="T4076" s="84"/>
      <c r="U4076" s="84"/>
      <c r="V4076" s="84"/>
      <c r="W4076" s="84"/>
      <c r="X4076" s="84"/>
      <c r="Y4076" s="84"/>
      <c r="Z4076" s="84"/>
      <c r="AA4076" s="84"/>
      <c r="AB4076" s="84"/>
      <c r="AC4076" s="80"/>
      <c r="AD4076" s="80"/>
      <c r="AE4076" s="80"/>
      <c r="AF4076" s="80"/>
      <c r="AG4076" s="80"/>
      <c r="AH4076" s="80"/>
      <c r="AI4076" s="80"/>
      <c r="AJ4076" s="80"/>
      <c r="AK4076" s="80"/>
      <c r="AL4076" s="80"/>
      <c r="AM4076" s="240"/>
      <c r="AN4076" s="240"/>
      <c r="AO4076" s="240"/>
      <c r="AP4076" s="240"/>
      <c r="AQ4076" s="240"/>
      <c r="AR4076" s="240"/>
      <c r="AS4076" s="240"/>
      <c r="AT4076" s="256"/>
      <c r="AU4076" s="256"/>
      <c r="AV4076" s="259"/>
      <c r="AW4076" s="259"/>
      <c r="AX4076" s="256"/>
      <c r="AY4076" s="256"/>
      <c r="AZ4076" s="256"/>
      <c r="BA4076" s="256"/>
      <c r="BB4076" s="256"/>
      <c r="BC4076" s="256"/>
      <c r="BD4076" s="256"/>
      <c r="BE4076" s="256"/>
      <c r="BF4076" s="256"/>
      <c r="BG4076" s="256"/>
      <c r="BH4076" s="256"/>
      <c r="BI4076" s="256"/>
      <c r="BJ4076" s="256"/>
      <c r="BK4076" s="256"/>
      <c r="BL4076" s="262"/>
      <c r="BM4076" s="262"/>
      <c r="BN4076" s="262"/>
      <c r="BO4076" s="262"/>
      <c r="BP4076" s="262"/>
      <c r="BQ4076" s="262"/>
      <c r="BR4076" s="270"/>
      <c r="BS4076" s="270"/>
      <c r="BT4076" s="270"/>
      <c r="BU4076" s="270"/>
      <c r="BV4076" s="270"/>
      <c r="BW4076" s="270"/>
      <c r="BX4076" s="256"/>
      <c r="BY4076" s="256"/>
      <c r="BZ4076" s="256"/>
      <c r="CA4076" s="267"/>
      <c r="CB4076" s="267"/>
      <c r="CC4076" s="274"/>
      <c r="CD4076" s="267"/>
      <c r="CE4076" s="267"/>
      <c r="CF4076" s="267"/>
      <c r="CG4076" s="267"/>
      <c r="CH4076" s="267"/>
      <c r="CI4076" s="267"/>
      <c r="CJ4076" s="267"/>
      <c r="CK4076" s="267"/>
      <c r="CL4076" s="265"/>
      <c r="CM4076" s="272"/>
      <c r="CN4076" s="264"/>
      <c r="CO4076" s="125"/>
      <c r="CP4076" s="226"/>
      <c r="CQ4076" s="226"/>
      <c r="CR4076" s="226"/>
      <c r="CS4076" s="104"/>
      <c r="CT4076" s="104"/>
      <c r="CU4076" s="104"/>
      <c r="CV4076" s="104"/>
      <c r="CW4076" s="104"/>
      <c r="CX4076" s="104"/>
      <c r="CY4076" s="104"/>
      <c r="CZ4076" s="104"/>
      <c r="DA4076" s="104"/>
      <c r="DB4076" s="70"/>
      <c r="DC4076" s="70"/>
      <c r="DD4076" s="70"/>
      <c r="DE4076" s="70"/>
      <c r="DF4076" s="70"/>
      <c r="DG4076" s="70"/>
      <c r="DH4076" s="70"/>
      <c r="DI4076" s="70"/>
      <c r="DJ4076" s="70"/>
      <c r="DK4076" s="70"/>
      <c r="DL4076" s="70"/>
      <c r="DM4076" s="70"/>
      <c r="DN4076" s="70"/>
    </row>
    <row r="4077" spans="1:118">
      <c r="A4077" s="228"/>
      <c r="B4077" s="554"/>
      <c r="C4077" s="554"/>
      <c r="D4077" s="237"/>
      <c r="E4077" s="237"/>
      <c r="F4077" s="243"/>
      <c r="G4077" s="72">
        <v>2.7</v>
      </c>
      <c r="H4077" s="84"/>
      <c r="I4077" s="84">
        <v>6.5</v>
      </c>
      <c r="J4077" s="84"/>
      <c r="K4077" s="84"/>
      <c r="L4077" s="84"/>
      <c r="M4077" s="84"/>
      <c r="N4077" s="84"/>
      <c r="O4077" s="84"/>
      <c r="P4077" s="84"/>
      <c r="Q4077" s="84"/>
      <c r="R4077" s="84"/>
      <c r="S4077" s="84"/>
      <c r="T4077" s="84"/>
      <c r="U4077" s="84"/>
      <c r="V4077" s="84"/>
      <c r="W4077" s="84"/>
      <c r="X4077" s="84"/>
      <c r="Y4077" s="84"/>
      <c r="Z4077" s="84"/>
      <c r="AA4077" s="84"/>
      <c r="AB4077" s="84"/>
      <c r="AC4077" s="80"/>
      <c r="AD4077" s="80"/>
      <c r="AE4077" s="80"/>
      <c r="AF4077" s="80"/>
      <c r="AG4077" s="80"/>
      <c r="AH4077" s="80"/>
      <c r="AI4077" s="80"/>
      <c r="AJ4077" s="80"/>
      <c r="AK4077" s="80"/>
      <c r="AL4077" s="80"/>
      <c r="AM4077" s="240"/>
      <c r="AN4077" s="240"/>
      <c r="AO4077" s="240"/>
      <c r="AP4077" s="240"/>
      <c r="AQ4077" s="240"/>
      <c r="AR4077" s="240"/>
      <c r="AS4077" s="240"/>
      <c r="AT4077" s="256"/>
      <c r="AU4077" s="256"/>
      <c r="AV4077" s="259"/>
      <c r="AW4077" s="259"/>
      <c r="AX4077" s="256"/>
      <c r="AY4077" s="256"/>
      <c r="AZ4077" s="256"/>
      <c r="BA4077" s="256"/>
      <c r="BB4077" s="256"/>
      <c r="BC4077" s="256"/>
      <c r="BD4077" s="256"/>
      <c r="BE4077" s="256"/>
      <c r="BF4077" s="256"/>
      <c r="BG4077" s="256"/>
      <c r="BH4077" s="256"/>
      <c r="BI4077" s="256"/>
      <c r="BJ4077" s="256"/>
      <c r="BK4077" s="256"/>
      <c r="BL4077" s="262"/>
      <c r="BM4077" s="262"/>
      <c r="BN4077" s="262"/>
      <c r="BO4077" s="262"/>
      <c r="BP4077" s="262"/>
      <c r="BQ4077" s="262"/>
      <c r="BR4077" s="270"/>
      <c r="BS4077" s="270"/>
      <c r="BT4077" s="270"/>
      <c r="BU4077" s="270"/>
      <c r="BV4077" s="270"/>
      <c r="BW4077" s="270"/>
      <c r="BX4077" s="256"/>
      <c r="BY4077" s="256"/>
      <c r="BZ4077" s="256"/>
      <c r="CA4077" s="267"/>
      <c r="CB4077" s="267"/>
      <c r="CC4077" s="274"/>
      <c r="CD4077" s="267"/>
      <c r="CE4077" s="267"/>
      <c r="CF4077" s="267"/>
      <c r="CG4077" s="267"/>
      <c r="CH4077" s="267"/>
      <c r="CI4077" s="267"/>
      <c r="CJ4077" s="267"/>
      <c r="CK4077" s="267"/>
      <c r="CL4077" s="265"/>
      <c r="CM4077" s="272"/>
      <c r="CN4077" s="264"/>
      <c r="CO4077" s="125"/>
      <c r="CP4077" s="226"/>
      <c r="CQ4077" s="226"/>
      <c r="CR4077" s="226"/>
      <c r="CS4077" s="104"/>
      <c r="CT4077" s="104"/>
      <c r="CU4077" s="104"/>
      <c r="CV4077" s="104"/>
      <c r="CW4077" s="104"/>
      <c r="CX4077" s="104"/>
      <c r="CY4077" s="104"/>
      <c r="CZ4077" s="104"/>
      <c r="DA4077" s="104"/>
      <c r="DB4077" s="70"/>
      <c r="DC4077" s="70"/>
      <c r="DD4077" s="70"/>
      <c r="DE4077" s="70"/>
      <c r="DF4077" s="70"/>
      <c r="DG4077" s="70"/>
      <c r="DH4077" s="70"/>
      <c r="DI4077" s="70"/>
      <c r="DJ4077" s="70"/>
      <c r="DK4077" s="70"/>
      <c r="DL4077" s="70"/>
      <c r="DM4077" s="70"/>
      <c r="DN4077" s="70"/>
    </row>
    <row r="4078" spans="1:118">
      <c r="A4078" s="228"/>
      <c r="B4078" s="554"/>
      <c r="C4078" s="554"/>
      <c r="D4078" s="237"/>
      <c r="E4078" s="237"/>
      <c r="F4078" s="243"/>
      <c r="G4078" s="72">
        <v>3</v>
      </c>
      <c r="H4078" s="84"/>
      <c r="I4078" s="84"/>
      <c r="J4078" s="84"/>
      <c r="K4078" s="84"/>
      <c r="L4078" s="84"/>
      <c r="M4078" s="84"/>
      <c r="N4078" s="84"/>
      <c r="O4078" s="84"/>
      <c r="P4078" s="84"/>
      <c r="Q4078" s="84"/>
      <c r="R4078" s="84"/>
      <c r="S4078" s="84"/>
      <c r="T4078" s="84"/>
      <c r="U4078" s="84"/>
      <c r="V4078" s="84"/>
      <c r="W4078" s="84"/>
      <c r="X4078" s="84"/>
      <c r="Y4078" s="84"/>
      <c r="Z4078" s="84"/>
      <c r="AA4078" s="84"/>
      <c r="AB4078" s="84"/>
      <c r="AC4078" s="80"/>
      <c r="AD4078" s="80"/>
      <c r="AE4078" s="80"/>
      <c r="AF4078" s="80"/>
      <c r="AG4078" s="80"/>
      <c r="AH4078" s="80"/>
      <c r="AI4078" s="80"/>
      <c r="AJ4078" s="80"/>
      <c r="AK4078" s="80"/>
      <c r="AL4078" s="80"/>
      <c r="AM4078" s="240"/>
      <c r="AN4078" s="240"/>
      <c r="AO4078" s="240"/>
      <c r="AP4078" s="240"/>
      <c r="AQ4078" s="240"/>
      <c r="AR4078" s="240"/>
      <c r="AS4078" s="240"/>
      <c r="AT4078" s="256"/>
      <c r="AU4078" s="256"/>
      <c r="AV4078" s="259"/>
      <c r="AW4078" s="259"/>
      <c r="AX4078" s="256"/>
      <c r="AY4078" s="256"/>
      <c r="AZ4078" s="256"/>
      <c r="BA4078" s="256"/>
      <c r="BB4078" s="256"/>
      <c r="BC4078" s="256"/>
      <c r="BD4078" s="256"/>
      <c r="BE4078" s="256"/>
      <c r="BF4078" s="256"/>
      <c r="BG4078" s="256"/>
      <c r="BH4078" s="256"/>
      <c r="BI4078" s="256"/>
      <c r="BJ4078" s="256"/>
      <c r="BK4078" s="256"/>
      <c r="BL4078" s="262"/>
      <c r="BM4078" s="262"/>
      <c r="BN4078" s="262"/>
      <c r="BO4078" s="262"/>
      <c r="BP4078" s="262"/>
      <c r="BQ4078" s="262"/>
      <c r="BR4078" s="270"/>
      <c r="BS4078" s="270"/>
      <c r="BT4078" s="270"/>
      <c r="BU4078" s="270"/>
      <c r="BV4078" s="270"/>
      <c r="BW4078" s="270"/>
      <c r="BX4078" s="256"/>
      <c r="BY4078" s="256"/>
      <c r="BZ4078" s="256"/>
      <c r="CA4078" s="267"/>
      <c r="CB4078" s="267"/>
      <c r="CC4078" s="274"/>
      <c r="CD4078" s="267"/>
      <c r="CE4078" s="267"/>
      <c r="CF4078" s="267"/>
      <c r="CG4078" s="267"/>
      <c r="CH4078" s="267"/>
      <c r="CI4078" s="267"/>
      <c r="CJ4078" s="267"/>
      <c r="CK4078" s="267"/>
      <c r="CL4078" s="265"/>
      <c r="CM4078" s="272"/>
      <c r="CN4078" s="264"/>
      <c r="CO4078" s="125"/>
      <c r="CP4078" s="226"/>
      <c r="CQ4078" s="226"/>
      <c r="CR4078" s="226"/>
      <c r="CS4078" s="104"/>
      <c r="CT4078" s="104"/>
      <c r="CU4078" s="104"/>
      <c r="CV4078" s="104"/>
      <c r="CW4078" s="104"/>
      <c r="CX4078" s="104"/>
      <c r="CY4078" s="104"/>
      <c r="CZ4078" s="104"/>
      <c r="DA4078" s="104"/>
      <c r="DB4078" s="70"/>
      <c r="DC4078" s="70"/>
      <c r="DD4078" s="70"/>
      <c r="DE4078" s="70"/>
      <c r="DF4078" s="70"/>
      <c r="DG4078" s="70"/>
      <c r="DH4078" s="70"/>
      <c r="DI4078" s="70"/>
      <c r="DJ4078" s="70"/>
      <c r="DK4078" s="70"/>
      <c r="DL4078" s="70"/>
      <c r="DM4078" s="70"/>
      <c r="DN4078" s="70"/>
    </row>
    <row r="4079" spans="1:118">
      <c r="A4079" s="228"/>
      <c r="B4079" s="554"/>
      <c r="C4079" s="554"/>
      <c r="D4079" s="237"/>
      <c r="E4079" s="237"/>
      <c r="F4079" s="244"/>
      <c r="G4079" s="73">
        <v>3.9</v>
      </c>
      <c r="H4079" s="85"/>
      <c r="I4079" s="85"/>
      <c r="J4079" s="85"/>
      <c r="K4079" s="85"/>
      <c r="L4079" s="85"/>
      <c r="M4079" s="85"/>
      <c r="N4079" s="85"/>
      <c r="O4079" s="85"/>
      <c r="P4079" s="85"/>
      <c r="Q4079" s="85"/>
      <c r="R4079" s="85"/>
      <c r="S4079" s="85"/>
      <c r="T4079" s="85"/>
      <c r="U4079" s="85"/>
      <c r="V4079" s="85"/>
      <c r="W4079" s="85"/>
      <c r="X4079" s="85"/>
      <c r="Y4079" s="85"/>
      <c r="Z4079" s="85"/>
      <c r="AA4079" s="85"/>
      <c r="AB4079" s="85"/>
      <c r="AC4079" s="81"/>
      <c r="AD4079" s="81"/>
      <c r="AE4079" s="81"/>
      <c r="AF4079" s="81"/>
      <c r="AG4079" s="81"/>
      <c r="AH4079" s="81"/>
      <c r="AI4079" s="81"/>
      <c r="AJ4079" s="81"/>
      <c r="AK4079" s="81"/>
      <c r="AL4079" s="81"/>
      <c r="AM4079" s="240"/>
      <c r="AN4079" s="240"/>
      <c r="AO4079" s="240"/>
      <c r="AP4079" s="240"/>
      <c r="AQ4079" s="240"/>
      <c r="AR4079" s="240"/>
      <c r="AS4079" s="240"/>
      <c r="AT4079" s="256"/>
      <c r="AU4079" s="256"/>
      <c r="AV4079" s="259"/>
      <c r="AW4079" s="259"/>
      <c r="AX4079" s="256"/>
      <c r="AY4079" s="256"/>
      <c r="AZ4079" s="256"/>
      <c r="BA4079" s="256"/>
      <c r="BB4079" s="256"/>
      <c r="BC4079" s="256"/>
      <c r="BD4079" s="256"/>
      <c r="BE4079" s="256"/>
      <c r="BF4079" s="256"/>
      <c r="BG4079" s="256"/>
      <c r="BH4079" s="256"/>
      <c r="BI4079" s="256"/>
      <c r="BJ4079" s="256"/>
      <c r="BK4079" s="256"/>
      <c r="BL4079" s="262"/>
      <c r="BM4079" s="262"/>
      <c r="BN4079" s="262"/>
      <c r="BO4079" s="262"/>
      <c r="BP4079" s="262"/>
      <c r="BQ4079" s="262"/>
      <c r="BR4079" s="270"/>
      <c r="BS4079" s="270"/>
      <c r="BT4079" s="270"/>
      <c r="BU4079" s="270"/>
      <c r="BV4079" s="270"/>
      <c r="BW4079" s="270"/>
      <c r="BX4079" s="256"/>
      <c r="BY4079" s="256"/>
      <c r="BZ4079" s="256"/>
      <c r="CA4079" s="267"/>
      <c r="CB4079" s="267"/>
      <c r="CC4079" s="274"/>
      <c r="CD4079" s="267"/>
      <c r="CE4079" s="267"/>
      <c r="CF4079" s="267"/>
      <c r="CG4079" s="267"/>
      <c r="CH4079" s="267"/>
      <c r="CI4079" s="267"/>
      <c r="CJ4079" s="267"/>
      <c r="CK4079" s="267"/>
      <c r="CL4079" s="265"/>
      <c r="CM4079" s="272"/>
      <c r="CN4079" s="264"/>
      <c r="CO4079" s="125"/>
      <c r="CP4079" s="226"/>
      <c r="CQ4079" s="226"/>
      <c r="CR4079" s="226"/>
      <c r="CS4079" s="104"/>
      <c r="CT4079" s="104"/>
      <c r="CU4079" s="104"/>
      <c r="CV4079" s="104"/>
      <c r="CW4079" s="104"/>
      <c r="CX4079" s="104"/>
      <c r="CY4079" s="104"/>
      <c r="CZ4079" s="104"/>
      <c r="DA4079" s="104"/>
      <c r="DB4079" s="70"/>
      <c r="DC4079" s="70"/>
      <c r="DD4079" s="70"/>
      <c r="DE4079" s="70"/>
      <c r="DF4079" s="70"/>
      <c r="DG4079" s="70"/>
      <c r="DH4079" s="70"/>
      <c r="DI4079" s="70"/>
      <c r="DJ4079" s="70"/>
      <c r="DK4079" s="70"/>
      <c r="DL4079" s="70"/>
      <c r="DM4079" s="70"/>
      <c r="DN4079" s="70"/>
    </row>
    <row r="4080" spans="1:118">
      <c r="A4080" s="229"/>
      <c r="B4080" s="555"/>
      <c r="C4080" s="555"/>
      <c r="D4080" s="238"/>
      <c r="E4080" s="238"/>
      <c r="F4080" s="245" t="s">
        <v>83</v>
      </c>
      <c r="G4080" s="246"/>
      <c r="H4080" s="82"/>
      <c r="I4080" s="82"/>
      <c r="J4080" s="82"/>
      <c r="K4080" s="82"/>
      <c r="L4080" s="82"/>
      <c r="M4080" s="82"/>
      <c r="N4080" s="82"/>
      <c r="O4080" s="82"/>
      <c r="P4080" s="82"/>
      <c r="Q4080" s="82"/>
      <c r="R4080" s="82"/>
      <c r="S4080" s="82"/>
      <c r="T4080" s="82"/>
      <c r="U4080" s="82"/>
      <c r="V4080" s="82"/>
      <c r="W4080" s="82"/>
      <c r="X4080" s="82"/>
      <c r="Y4080" s="82"/>
      <c r="Z4080" s="82"/>
      <c r="AA4080" s="82"/>
      <c r="AB4080" s="82"/>
      <c r="AC4080" s="35"/>
      <c r="AD4080" s="35"/>
      <c r="AE4080" s="35"/>
      <c r="AF4080" s="35"/>
      <c r="AG4080" s="35"/>
      <c r="AH4080" s="35"/>
      <c r="AI4080" s="35"/>
      <c r="AJ4080" s="35"/>
      <c r="AK4080" s="35"/>
      <c r="AL4080" s="35"/>
      <c r="AM4080" s="241"/>
      <c r="AN4080" s="241"/>
      <c r="AO4080" s="241"/>
      <c r="AP4080" s="241"/>
      <c r="AQ4080" s="241"/>
      <c r="AR4080" s="241"/>
      <c r="AS4080" s="241"/>
      <c r="AT4080" s="257"/>
      <c r="AU4080" s="257"/>
      <c r="AV4080" s="260"/>
      <c r="AW4080" s="260"/>
      <c r="AX4080" s="257"/>
      <c r="AY4080" s="257"/>
      <c r="AZ4080" s="257"/>
      <c r="BA4080" s="257"/>
      <c r="BB4080" s="257"/>
      <c r="BC4080" s="257"/>
      <c r="BD4080" s="257"/>
      <c r="BE4080" s="257"/>
      <c r="BF4080" s="257"/>
      <c r="BG4080" s="257"/>
      <c r="BH4080" s="257"/>
      <c r="BI4080" s="257"/>
      <c r="BJ4080" s="257"/>
      <c r="BK4080" s="257"/>
      <c r="BL4080" s="263"/>
      <c r="BM4080" s="263"/>
      <c r="BN4080" s="263"/>
      <c r="BO4080" s="263"/>
      <c r="BP4080" s="263"/>
      <c r="BQ4080" s="263"/>
      <c r="BR4080" s="271"/>
      <c r="BS4080" s="271"/>
      <c r="BT4080" s="271"/>
      <c r="BU4080" s="271"/>
      <c r="BV4080" s="271"/>
      <c r="BW4080" s="271"/>
      <c r="BX4080" s="257"/>
      <c r="BY4080" s="257"/>
      <c r="BZ4080" s="257"/>
      <c r="CA4080" s="268"/>
      <c r="CB4080" s="268"/>
      <c r="CC4080" s="275"/>
      <c r="CD4080" s="268"/>
      <c r="CE4080" s="268"/>
      <c r="CF4080" s="268"/>
      <c r="CG4080" s="268"/>
      <c r="CH4080" s="268"/>
      <c r="CI4080" s="268"/>
      <c r="CJ4080" s="268"/>
      <c r="CK4080" s="268"/>
      <c r="CL4080" s="265"/>
      <c r="CM4080" s="272"/>
      <c r="CN4080" s="264"/>
      <c r="CO4080" s="125"/>
      <c r="CP4080" s="226"/>
      <c r="CQ4080" s="226"/>
      <c r="CR4080" s="226"/>
      <c r="CS4080" s="104"/>
      <c r="CT4080" s="104"/>
      <c r="CU4080" s="104"/>
      <c r="CV4080" s="104"/>
      <c r="CW4080" s="104"/>
      <c r="CX4080" s="104"/>
      <c r="CY4080" s="104"/>
      <c r="CZ4080" s="104"/>
      <c r="DA4080" s="104"/>
      <c r="DB4080" s="70"/>
      <c r="DC4080" s="70"/>
      <c r="DD4080" s="70"/>
      <c r="DE4080" s="70"/>
      <c r="DF4080" s="70"/>
      <c r="DG4080" s="70"/>
      <c r="DH4080" s="70"/>
      <c r="DI4080" s="70"/>
      <c r="DJ4080" s="70"/>
      <c r="DK4080" s="70"/>
      <c r="DL4080" s="70"/>
      <c r="DM4080" s="70"/>
      <c r="DN4080" s="70"/>
    </row>
    <row r="4081" spans="1:118" ht="14.25" customHeight="1">
      <c r="A4081" s="227">
        <f t="shared" ref="A4081:A4137" si="1258">A4073+1</f>
        <v>506</v>
      </c>
      <c r="B4081" s="553" t="s">
        <v>588</v>
      </c>
      <c r="C4081" s="577" t="s">
        <v>590</v>
      </c>
      <c r="D4081" s="236">
        <v>44032</v>
      </c>
      <c r="E4081" s="236" t="s">
        <v>1197</v>
      </c>
      <c r="F4081" s="253" t="s">
        <v>80</v>
      </c>
      <c r="G4081" s="254"/>
      <c r="H4081" s="82" t="s">
        <v>69</v>
      </c>
      <c r="I4081" s="82" t="s">
        <v>973</v>
      </c>
      <c r="J4081" s="82" t="s">
        <v>61</v>
      </c>
      <c r="K4081" s="82" t="s">
        <v>61</v>
      </c>
      <c r="L4081" s="82" t="s">
        <v>61</v>
      </c>
      <c r="M4081" s="82" t="s">
        <v>61</v>
      </c>
      <c r="N4081" s="82" t="s">
        <v>61</v>
      </c>
      <c r="O4081" s="82"/>
      <c r="P4081" s="82" t="s">
        <v>61</v>
      </c>
      <c r="Q4081" s="82" t="s">
        <v>61</v>
      </c>
      <c r="R4081" s="82" t="s">
        <v>61</v>
      </c>
      <c r="S4081" s="82" t="s">
        <v>61</v>
      </c>
      <c r="T4081" s="82" t="s">
        <v>61</v>
      </c>
      <c r="U4081" s="82" t="s">
        <v>61</v>
      </c>
      <c r="V4081" s="82"/>
      <c r="W4081" s="82" t="s">
        <v>60</v>
      </c>
      <c r="X4081" s="82" t="s">
        <v>60</v>
      </c>
      <c r="Y4081" s="82" t="s">
        <v>60</v>
      </c>
      <c r="Z4081" s="82" t="s">
        <v>60</v>
      </c>
      <c r="AA4081" s="82" t="s">
        <v>60</v>
      </c>
      <c r="AB4081" s="82" t="s">
        <v>60</v>
      </c>
      <c r="AC4081" s="82"/>
      <c r="AD4081" s="82" t="s">
        <v>60</v>
      </c>
      <c r="AE4081" s="82" t="s">
        <v>60</v>
      </c>
      <c r="AF4081" s="82" t="s">
        <v>60</v>
      </c>
      <c r="AG4081" s="82" t="s">
        <v>60</v>
      </c>
      <c r="AH4081" s="82" t="s">
        <v>60</v>
      </c>
      <c r="AI4081" s="82" t="s">
        <v>1471</v>
      </c>
      <c r="AJ4081" s="82"/>
      <c r="AK4081" s="82" t="s">
        <v>61</v>
      </c>
      <c r="AL4081" s="82" t="s">
        <v>61</v>
      </c>
      <c r="AM4081" s="239">
        <f>COUNTIF(H4081:AL4081,"PH")+COUNTIF(H4081:AL4081,"PH/L")+COUNTIF(H4081:AL4081,"PM")</f>
        <v>0</v>
      </c>
      <c r="AN4081" s="239">
        <f>COUNTIF(H4081:AL4081,"PD")+COUNTIF(H4081:AL4081,"PDD")+COUNTIF(H4081:AL4081,"P/DS")/2+COUNTIF(H4081:AL4081,"PMD")</f>
        <v>0</v>
      </c>
      <c r="AO4081" s="239">
        <f>COUNTIF(H4081:AL4081,"PN")+COUNTIF(H4081:AL4081,"P/NS")/2+COUNTIF(H4081:AL4081,"PH")+COUNTIF(H4081:AL4081,"PH/F")/2+COUNTIF(H4081:AL4081,"PH/L")/2+COUNTIF(H4081:AL4081,"PM")</f>
        <v>0</v>
      </c>
      <c r="AP4081" s="239">
        <f>COUNTIF(H4081:AL4081,"BH")+COUNTIF(H4081:AL4081,"AL/BL")+COUNTIF(H4081:AL4081,"UL/BL")+COUNTIF(H4081:AL4081,"BM")</f>
        <v>0</v>
      </c>
      <c r="AQ4081" s="239">
        <f>COUNTIF(H4081:AL4081,"DS")+COUNTIF(H4081:AL4081,"AL/DS")/2+COUNTIF(H4081:AL4081,"UL/DS")/2+COUNTIF(H4081:AL4081,"CT")+COUNTIF(H4081:AL4081,"MD")</f>
        <v>11.5</v>
      </c>
      <c r="AR4081" s="239">
        <f>COUNTIF(H4081:AL4081,"NS")+COUNTIF(H4081:AL4081,"AL/NS")/2+COUNTIF(H4081:AL4081,"UL/NS")/2+COUNTIF(H4081:AL4081,"BH")+COUNTIF(H4081:AL4081,"AL/BF")/2+COUNTIF(H4081:AL4081,"AL/BL")/2+COUNTIF(H4081:AL4081,"UL/BL")/2+COUNTIF(H4081:AL4081,"UL/BF")/2+COUNTIF(H4081:AL4081,"BM")</f>
        <v>13</v>
      </c>
      <c r="AS4081" s="239">
        <f>COUNTIF(H4081:AL4081,"AL")+COUNTIF(H4081:AL4081,"AL/DS")/2+COUNTIF(H4081:AL4081,"AL/NS")/2+COUNTIF(H4081:AL4081,"NH")+COUNTIF(H4081:AL4081,"SL")+COUNTIF(H4081:AL4081,"NHD")+COUNTIF(H4081:AL4081,"B")+COUNTIF(H4081:AL4081,"HL")+COUNTIF(H4081:AL4081,"AL/BF")/2+COUNTIF(H4081:AL4081,"AL/BL")/2</f>
        <v>1</v>
      </c>
      <c r="AT4081" s="255">
        <f>COUNTIF(H4081:AL4081,"PD")+COUNTIF(H4081:AL4081,"PN")+COUNTIF(H4081:AL4081,"P/DS")/2+COUNTIF(H4081:AL4081,"P/NS")/2+COUNTIF(H4081:AL4081,"DS")+COUNTIF(H4081:AL4081,"NS")+COUNTIF(H4081:AL4081,"AL")+COUNTIF(H4081:AL4081,"AL/DS")+COUNTIF(H4081:AL4081,"AL/NS")+COUNTIF(H4081:AL4081,"NH")+COUNTIF(H4081:AL4081,"SL")+COUNTIF(H4081:AL4081,"UL/DS")/2+COUNTIF(H4081:AL4081,"UL/NS")/2+COUNTIF(H4081:AL4081,"CT")+COUNTIF(H4081:AL4081,"NHD")+COUNTIF(H4081:AL4081,"PDD")+COUNTIF(H4081:AL4081,"B")+COUNTIF(H4081:AL4081,"HL")+COUNTIF(H4081:AL4081,"PH")+COUNTIF(H4081:AL4081,"BH")+COUNTIF(H4081:AL4081,"AL/BF")+COUNTIF(H4081:AL4081,"AL/BL")+COUNTIF(H4081:AL4081,"UL/BF")/2+COUNTIF(H4081:AL4081,"UL/BL")/2+COUNTIF(H4081:AL4081,"PH/F")/2+COUNTIF(H4081:AL4081,"PH/L")/2+COUNTIF(H4081:AL4081,"MD")+COUNTIF(H4081:AL4081,"PMD")+COUNTIF(H4081:AL4081,"PM")+COUNTIF(H4081:AL4081,"BM")</f>
        <v>25.5</v>
      </c>
      <c r="AU4081" s="255">
        <f>COUNTIF(H4081:AL4081,"P/DS")/2+COUNTIF(H4081:AL4081,"P/NS")/2+COUNTIF(H4081:AL4081,"IL")+COUNTIF(H4081:AL4081,"NL")+COUNTIF(H4081:AL4081,"UL")+COUNTIF(H4081:AL4081,"UL/DS")/2+COUNTIF(H4081:AL4081,"UL/NS")/2+COUNTIF(H4081:AL4081,"KT")+COUNTIF(H4081:AL4081,"UL/BF")/2+COUNTIF(H4081:AL4081,"UL/BL")/2+COUNTIF(H4081:AL4081,"PH/F")/2+COUNTIF(H4081:AL4081,"PH/L")/2+COUNTIF(H4081:AL4081,"NB")</f>
        <v>0.5</v>
      </c>
      <c r="AV4081" s="258">
        <f>COUNTIF(H4081:AL4081,"PN")+COUNTIF(H4081:AL4081,"TVD")+COUNTIF(H4081:AL4081,"PH")+COUNTIF(H4081:AL4081,"PM")+COUNTIF(H4081:AL4081,"PDD")-COUNTIFS(H4081:AL4081,"PN",H4088:AL4088,"&gt;=3")-COUNTIFS(H4081:AL4081,"PM",H4088:AL4088,"&gt;=3")</f>
        <v>0</v>
      </c>
      <c r="AW4081" s="258">
        <f>COUNTIF(H4081:AL4081,"NS")+COUNTIF(H4081:AL4081,"D")+COUNTIF(H4081:AL4081,"BH")+COUNTIF(H4081:AL4081,"NHD")+COUNTIF(H4081:AL4081,"BM")-COUNTIFS(H4081:AL4081,"NS",H4088:AL4088,"&gt;=3")-COUNTIFS(H4081:AL4081,"BH",H4088:AL4088,"&gt;=3")-COUNTIFS(H4081:AL4081,"BM",H4088:AL4088,"&gt;=3")</f>
        <v>14</v>
      </c>
      <c r="AX4081" s="255">
        <f>COUNTIF(H4081:AL4081,"AL")+COUNTIF(H4081:AL4081,"AL/DS")/2+COUNTIF(H4081:AL4081,"AL/NS")/2+COUNTIF(H4081:AL4081,"AL/BF")+COUNTIF(H4081:AL4081,"AL/BL")/2</f>
        <v>0</v>
      </c>
      <c r="AY4081" s="255">
        <f>COUNTIF(H4081:AL4081,"SL")</f>
        <v>0</v>
      </c>
      <c r="AZ4081" s="255">
        <f>COUNTIF(H4081:AL4081,"NH")</f>
        <v>1</v>
      </c>
      <c r="BA4081" s="255">
        <f>COUNTIF(H4081:AL4081,"HL")</f>
        <v>0</v>
      </c>
      <c r="BB4081" s="255">
        <f>COUNTIF(G4081:AL4081,"P/DS")/2+COUNTIF(G4081:AL4081,"P/NS")/2+COUNTIF(G4081:AL4081,"UL")+COUNTIF(G4081:AL4081,"UL/DS")/2+COUNTIF(G4081:AL4081,"UL/NS")/2+COUNTIF(G4081:AL4081,"UL/BL")/2+COUNTIF(G4081:AL4081,"UL/BF")/2+COUNTIF(G4081:AL4081,"PH/F")/2+COUNTIF(G4081:AL4081,"PH/L")/2</f>
        <v>0.5</v>
      </c>
      <c r="BC4081" s="255">
        <f>COUNTIF(H4081:AL4081,"NB")</f>
        <v>0</v>
      </c>
      <c r="BD4081" s="255">
        <f>COUNTIF(H4081:AL4081,"NL")</f>
        <v>0</v>
      </c>
      <c r="BE4081" s="255">
        <f>COUNTIF(H4081:AL4081,"IL")</f>
        <v>0</v>
      </c>
      <c r="BF4081" s="255">
        <f>COUNTIF(H4081:AL4081,"KT")</f>
        <v>0</v>
      </c>
      <c r="BG4081" s="255">
        <f>COUNTIF(H4081:AL4081,"L70")</f>
        <v>0</v>
      </c>
      <c r="BH4081" s="255">
        <f>COUNTIF(H4081:AL4081,"MD")</f>
        <v>0</v>
      </c>
      <c r="BI4081" s="255">
        <f>COUNTIF(H4081:AL4081,"PMD")</f>
        <v>0</v>
      </c>
      <c r="BJ4081" s="255">
        <f>COUNTIF(H4081:AL4081,"PM")</f>
        <v>0</v>
      </c>
      <c r="BK4081" s="255">
        <f>COUNTIF(H4081:AL4081,"BM")</f>
        <v>0</v>
      </c>
      <c r="BL4081" s="261">
        <f>SUMIF(H4081:AL4081,"PD",H4082:AL4082)+SUMIF(H4081:AL4081,"PN",H4082:AL4082)+SUMIF(H4081:AL4081,"P/DS",H4082:AL4082)+SUMIF(H4081:AL4081,"PN/F",H4082:AL4082)+SUMIF(H4081:AL4081,"PN/L",H4082:AL4082)+SUMIF(H4081:AL4081,"TV",H4082:AL4082)+SUMIF(H4081:AL4081,"TVD",H4082:AL4082)+SUMIF(H4081:AL4081,"PDD",H4082:AL4082)</f>
        <v>0</v>
      </c>
      <c r="BM4081" s="261">
        <f>SUMIF(H4081:AL4081,"PD",H4083:AL4083)+SUMIF(H4081:AL4081,"PN",H4083:AL4083)+SUMIF(H4081:AL4081,"P/DS",H4083:AL4083)+SUMIF(H4081:AL4081,"PN/F",H4083:AL4083)+SUMIF(H4081:AL4081,"PN/L",H4083:AL4083)+SUMIF(H4081:AL4081,"TV",H4083:AL4083)+SUMIF(H4081:AL4081,"TVD",H4083:AL4083)+SUMIF(H4081:AL4081,"PDD",H4083:AL4083)+SUMIF(H4081:AL4081,"PMD",H4083:AL4083)</f>
        <v>0</v>
      </c>
      <c r="BN4081" s="261">
        <f>SUMIF(H4081:AL4081,"PD",H4084:AL4084)+SUMIF(H4081:AL4081,"PN",H4084:AL4084)+SUMIF(H4081:AL4081,"P/DS",H4084:AL4084)+SUMIF(H4081:AL4081,"PN/F",H4084:AL4084)+SUMIF(H4081:AL4081,"PN/L",H4084:AL4084)+SUMIF(H4081:AL4081,"TV",H4084:AL4084)+SUMIF(H4081:AL4081,"TVD",H4084:AL4084)</f>
        <v>0</v>
      </c>
      <c r="BO4081" s="261">
        <f>SUMIF(H4081:AL4081,"PD",H4085:AL4085)+SUMIF(H4081:AL4081,"PN",H4085:AL4085)+SUMIF(H4081:AL4081,"P/DS",H4085:AL4085)+SUMIF(H4081:AL4081,"PN/F",H4085:AL4085)+SUMIF(H4081:AL4081,"PN/L",H4085:AL4085)+SUMIF(H4081:AL4081,"TV",H4085:AL4085)+SUMIF(H4081:AL4081,"TVD",H4085:AL4085)</f>
        <v>0</v>
      </c>
      <c r="BP4081" s="261">
        <f>SUMIF(H4081:AL4081,"PD",H4086:AL4086)+SUMIF(H4081:AL4081,"PN",H4086:AL4086)+SUMIF(H4081:AL4081,"P/DS",H4086:AL4086)+SUMIF(H4081:AL4081,"PN/F",H4086:AL4086)+SUMIF(H4081:AL4081,"PN/L",H4086:AL4086)+SUMIF(H4081:AL4081,"TV",H4086:AL4086)+SUMIF(H4081:AL4081,"TVD",H4086:AL4086)+SUMIF(H4081:AL4081,"PDD",H4086:AL4086)+SUMIF(H4081:AL4081,"PH",H4086:AL4086)+SUMIF(H4081:AL4081,"PM",H4086:AL4086)</f>
        <v>0</v>
      </c>
      <c r="BQ4081" s="261">
        <f>SUMIF(H4081:AL4081,"PD",H4087:AL4087)+SUMIF(H4081:AL4081,"PN",H4087:AL4087)+SUMIF(H4081:AL4081,"P/DS",H4087:AL4087)+SUMIF(H4081:AL4081,"PN/F",H4087:AL4087)+SUMIF(H4081:AL4081,"PN/L",H4087:AL4087)+SUMIF(H4081:AL4081,"TV",H4087:AL4087)+SUMIF(H4081:AL4081,"TVD",H4087:AL4087)+SUMIF(H4081:AL4081,"PDD",H4087:AL4087)+SUMIF(H4081:AL4081,"PH",H4087:AL4087)+SUMIF(H4081:AL4081,"PM",H4087:AL4087)</f>
        <v>0</v>
      </c>
      <c r="BR4081" s="269">
        <f>SUM(H4082:AL4082)-BL4081</f>
        <v>14</v>
      </c>
      <c r="BS4081" s="269">
        <f>SUM(H4083:AL4083)-BM4081</f>
        <v>7.5</v>
      </c>
      <c r="BT4081" s="269">
        <f>SUM(H4084:AL4084)-BN4081</f>
        <v>0</v>
      </c>
      <c r="BU4081" s="269">
        <f>SUM(H4085:AL4085)-BO4081</f>
        <v>6.5</v>
      </c>
      <c r="BV4081" s="269">
        <f>SUM(H4086:AL4086)-BP4081</f>
        <v>0</v>
      </c>
      <c r="BW4081" s="269">
        <f>SUM(H4087:AL4087)-BQ4081</f>
        <v>0</v>
      </c>
      <c r="BX4081" s="255">
        <f>SUMIF(H4081:AL4081,"PD",H4088:AL4088)+SUMIF(H4081:AL4081,"PN",H4088:AL4088)+SUMIF(H4081:AL4081,"P/DS",H4088:AL4088)+SUMIF(H4081:AL4081,"PN/F",H4088:AL4088)+SUMIF(H4081:AL4081,"PN/L",H4088:AL4088)</f>
        <v>0</v>
      </c>
      <c r="BY4081" s="255">
        <f>SUM(H4088:AL4088)-BX4081</f>
        <v>0</v>
      </c>
      <c r="BZ4081" s="255">
        <f t="shared" ref="BZ4081" si="1259">+SUM(BL4081:BW4088)</f>
        <v>28</v>
      </c>
      <c r="CA4081" s="266">
        <f>(COUNTIFS(H4081:AL4081,"PD",H4082:AL4082,"&gt;=2"))*0.5-IF(CN4081="VP",COUNTIFS($H$16:$AL$16,"SAT",H4081:AL4081,"PD",H4082:AL4082,"&gt;=2"))*0.5</f>
        <v>0</v>
      </c>
      <c r="CB4081" s="266">
        <f>(COUNTIFS(H4081:AL4081,"PN",H4083:AL4083,"&gt;=0.5",H4082:AL4082,"&gt;=1.5"))*0.5+COUNTIFS(H4081:AL4081,"PDD",H4083:AL4083,"&gt;=0.5",H4082:AL4082,"&gt;=1.5")*0.5</f>
        <v>0</v>
      </c>
      <c r="CC4081" s="273">
        <f>(COUNTIFS(H4081:AL4081,"TV",H4083:AL4083,"&gt;=10"))*0.5+(COUNTIFS(H4081:AL4081,"PMD",H4083:AL4083,"&gt;=2"))*0.5</f>
        <v>0</v>
      </c>
      <c r="CD4081" s="266">
        <f>(COUNTIFS(H4081:AL4081,"TVD",H4085:AL4085,"&gt;=6.5",H4083:AL4083,"&gt;=3.5"))*0.5</f>
        <v>0</v>
      </c>
      <c r="CE4081" s="266">
        <f>(COUNTIFS(H4081:AL4081,"PD",H4086:AL4086,"&gt;=10"))*0.5</f>
        <v>0</v>
      </c>
      <c r="CF4081" s="266">
        <f>(COUNTIFS(H4081:AL4081,"PDD",H4086:AL4086,"&gt;=3.5",H4087:AL4087,"&gt;=6.5")+COUNTIFS(H4081:AL4081,"PH",H4087:AL4087,"&gt;=0.5",H4086:AL4086,"&gt;=1.5")+COUNTIFS(H4081:AL4081,"PM",H4087:AL4087,"&gt;=0.5",H4086:AL4086,"&gt;=1.5"))*0.5</f>
        <v>0</v>
      </c>
      <c r="CG4081" s="266">
        <f>(COUNTIFS(H4081:AL4081,"DS",H4082:AL4082,"&gt;=2")+COUNTIFS(H4081:AL4081,"AL/DS",H4082:AL4082,"&gt;=2"))*0.5-IF(CN4081="VP",COUNTIFS($H$16:$AL$16,"SAT",H4081:AL4081,"DS",H4082:AL4082,"&gt;=2"))*0.5</f>
        <v>0</v>
      </c>
      <c r="CH4081" s="266">
        <f>(COUNTIFS(H4081:AL4081,"NS",H4083:AL4083,"&gt;=0.5",H4082:AL4082,"&gt;=1.5")+COUNTIFS(H4081:AL4081,"AL/NS",H4083:AL4083,"&gt;=0.5",H4082:AL4082,"&gt;=1.5")+COUNTIFS(H4081:AL4081,"NHD",H4083:AL4083,"&gt;=4.5",H4086:AL4086,"&gt;=2",H4082:AL4082,"&gt;=1.5"))*0.5</f>
        <v>3.5</v>
      </c>
      <c r="CI4081" s="266">
        <f>(COUNTIF(H4083:AL4083,"&gt;=10")+COUNTIFS(H4081:AL4081,"MD",H4083:AL4083,"&gt;=2")-COUNTIFS(H4081:AL4081,"TV",H4083:AL4083,"&gt;=10"))*0.5</f>
        <v>0</v>
      </c>
      <c r="CJ4081" s="266">
        <f>(COUNTIFS(H4081:AL4081,"D",H4085:AL4085,"&gt;=6.5",H4083:AL4083,"&gt;=3.5"))*0.5</f>
        <v>0.5</v>
      </c>
      <c r="CK4081" s="266">
        <f>(COUNTIF(H4086:AL4086,"&gt;=10")-COUNTIFS(H4081:AL4081,"PD",H4086:AL4086,"&gt;=10"))*0.5</f>
        <v>0</v>
      </c>
      <c r="CL4081" s="265">
        <f>(COUNTIFS(H4081:AL4081,"NHD",H4086:AL4086,"&gt;=3.5",H4087:AL4087,"&gt;=6.5")+COUNTIFS(H4081:AL4081,"BH",H4086:AL4086,"&gt;=1.5",H4087:AL4087,"&gt;=0.5")+COUNTIFS(H4081:AL4081,"BM",H4086:AL4086,"&gt;=1.5",H4087:AL4087,"&gt;=0.5")+COUNTIFS(H4081:AL4081,"D",H4086:AL4086,"&gt;=1.5",H4087:AL4087,"&gt;=0.5"))*0.5</f>
        <v>0</v>
      </c>
      <c r="CM4081" s="272"/>
      <c r="CN4081" s="264" t="s">
        <v>723</v>
      </c>
      <c r="CO4081" s="125">
        <f t="shared" ref="CO4081" si="1260">+AM4081+AN4081+AO4081+AP4081+AQ4081+AR4081+AS4081+AU4081+BG4081</f>
        <v>26</v>
      </c>
      <c r="CP4081" s="225">
        <f>+SUM(I4082:I4087)-I4088</f>
        <v>10.5</v>
      </c>
      <c r="CQ4081" s="225">
        <f>+SUM(J4082:J4087)-J4088</f>
        <v>2.5</v>
      </c>
      <c r="CR4081" s="225">
        <f>+SUM(K4082:K4087)-K4088</f>
        <v>0</v>
      </c>
      <c r="CS4081" s="104"/>
      <c r="CT4081" s="104"/>
      <c r="CU4081" s="104"/>
      <c r="CV4081" s="104"/>
      <c r="CW4081" s="104"/>
      <c r="CX4081" s="104"/>
      <c r="CY4081" s="104"/>
      <c r="CZ4081" s="104"/>
      <c r="DA4081" s="104"/>
      <c r="DB4081" s="70"/>
      <c r="DC4081" s="70"/>
      <c r="DD4081" s="70"/>
      <c r="DE4081" s="70"/>
      <c r="DF4081" s="70"/>
      <c r="DG4081" s="70"/>
      <c r="DH4081" s="70"/>
      <c r="DI4081" s="70"/>
      <c r="DJ4081" s="70"/>
      <c r="DK4081" s="70"/>
      <c r="DL4081" s="70"/>
      <c r="DM4081" s="70"/>
      <c r="DN4081" s="70"/>
    </row>
    <row r="4082" spans="1:118" ht="15" customHeight="1">
      <c r="A4082" s="228"/>
      <c r="B4082" s="554"/>
      <c r="C4082" s="554"/>
      <c r="D4082" s="237"/>
      <c r="E4082" s="237"/>
      <c r="F4082" s="242" t="s">
        <v>82</v>
      </c>
      <c r="G4082" s="71">
        <v>1.5</v>
      </c>
      <c r="H4082" s="83"/>
      <c r="I4082" s="83"/>
      <c r="J4082" s="83">
        <v>2</v>
      </c>
      <c r="K4082" s="83"/>
      <c r="L4082" s="83"/>
      <c r="M4082" s="83">
        <v>2</v>
      </c>
      <c r="N4082" s="83"/>
      <c r="O4082" s="83"/>
      <c r="P4082" s="83">
        <v>2</v>
      </c>
      <c r="Q4082" s="83">
        <v>2</v>
      </c>
      <c r="R4082" s="83"/>
      <c r="S4082" s="83">
        <v>2</v>
      </c>
      <c r="T4082" s="83">
        <v>2</v>
      </c>
      <c r="U4082" s="83">
        <v>2</v>
      </c>
      <c r="V4082" s="83"/>
      <c r="W4082" s="83"/>
      <c r="X4082" s="83"/>
      <c r="Y4082" s="83"/>
      <c r="Z4082" s="83"/>
      <c r="AA4082" s="83"/>
      <c r="AB4082" s="83"/>
      <c r="AC4082" s="79"/>
      <c r="AD4082" s="79"/>
      <c r="AE4082" s="79"/>
      <c r="AF4082" s="79"/>
      <c r="AG4082" s="79"/>
      <c r="AH4082" s="79"/>
      <c r="AI4082" s="79"/>
      <c r="AJ4082" s="79"/>
      <c r="AK4082" s="79"/>
      <c r="AL4082" s="79"/>
      <c r="AM4082" s="240"/>
      <c r="AN4082" s="240"/>
      <c r="AO4082" s="240"/>
      <c r="AP4082" s="240"/>
      <c r="AQ4082" s="240"/>
      <c r="AR4082" s="240"/>
      <c r="AS4082" s="240"/>
      <c r="AT4082" s="256"/>
      <c r="AU4082" s="256"/>
      <c r="AV4082" s="259"/>
      <c r="AW4082" s="259"/>
      <c r="AX4082" s="256"/>
      <c r="AY4082" s="256"/>
      <c r="AZ4082" s="256"/>
      <c r="BA4082" s="256"/>
      <c r="BB4082" s="256"/>
      <c r="BC4082" s="256"/>
      <c r="BD4082" s="256"/>
      <c r="BE4082" s="256"/>
      <c r="BF4082" s="256"/>
      <c r="BG4082" s="256"/>
      <c r="BH4082" s="256"/>
      <c r="BI4082" s="256"/>
      <c r="BJ4082" s="256"/>
      <c r="BK4082" s="256"/>
      <c r="BL4082" s="262"/>
      <c r="BM4082" s="262"/>
      <c r="BN4082" s="262"/>
      <c r="BO4082" s="262"/>
      <c r="BP4082" s="262"/>
      <c r="BQ4082" s="262"/>
      <c r="BR4082" s="270"/>
      <c r="BS4082" s="270"/>
      <c r="BT4082" s="270"/>
      <c r="BU4082" s="270"/>
      <c r="BV4082" s="270"/>
      <c r="BW4082" s="270"/>
      <c r="BX4082" s="256"/>
      <c r="BY4082" s="256"/>
      <c r="BZ4082" s="256"/>
      <c r="CA4082" s="267"/>
      <c r="CB4082" s="267"/>
      <c r="CC4082" s="274"/>
      <c r="CD4082" s="267"/>
      <c r="CE4082" s="267"/>
      <c r="CF4082" s="267"/>
      <c r="CG4082" s="267"/>
      <c r="CH4082" s="267"/>
      <c r="CI4082" s="267"/>
      <c r="CJ4082" s="267"/>
      <c r="CK4082" s="267"/>
      <c r="CL4082" s="265"/>
      <c r="CM4082" s="272"/>
      <c r="CN4082" s="264"/>
      <c r="CO4082" s="125"/>
      <c r="CP4082" s="226"/>
      <c r="CQ4082" s="226"/>
      <c r="CR4082" s="226"/>
      <c r="CS4082" s="104"/>
      <c r="CT4082" s="104"/>
      <c r="CU4082" s="104"/>
      <c r="CV4082" s="104"/>
      <c r="CW4082" s="104"/>
      <c r="CX4082" s="104"/>
      <c r="CY4082" s="104"/>
      <c r="CZ4082" s="104"/>
      <c r="DA4082" s="104"/>
      <c r="DB4082" s="70"/>
      <c r="DC4082" s="70"/>
      <c r="DD4082" s="70"/>
      <c r="DE4082" s="70"/>
      <c r="DF4082" s="70"/>
      <c r="DG4082" s="70"/>
      <c r="DH4082" s="70"/>
      <c r="DI4082" s="70"/>
      <c r="DJ4082" s="70"/>
      <c r="DK4082" s="70"/>
      <c r="DL4082" s="70"/>
      <c r="DM4082" s="70"/>
      <c r="DN4082" s="70"/>
    </row>
    <row r="4083" spans="1:118">
      <c r="A4083" s="228"/>
      <c r="B4083" s="554"/>
      <c r="C4083" s="554"/>
      <c r="D4083" s="237"/>
      <c r="E4083" s="237"/>
      <c r="F4083" s="243"/>
      <c r="G4083" s="72">
        <v>2</v>
      </c>
      <c r="H4083" s="84"/>
      <c r="I4083" s="84">
        <v>4</v>
      </c>
      <c r="J4083" s="84">
        <v>0.5</v>
      </c>
      <c r="K4083" s="84"/>
      <c r="L4083" s="84"/>
      <c r="M4083" s="84">
        <v>0.5</v>
      </c>
      <c r="N4083" s="84"/>
      <c r="O4083" s="84"/>
      <c r="P4083" s="84">
        <v>0.5</v>
      </c>
      <c r="Q4083" s="84">
        <v>0.5</v>
      </c>
      <c r="R4083" s="84"/>
      <c r="S4083" s="84">
        <v>0.5</v>
      </c>
      <c r="T4083" s="84">
        <v>0.5</v>
      </c>
      <c r="U4083" s="84">
        <v>0.5</v>
      </c>
      <c r="V4083" s="84"/>
      <c r="W4083" s="84"/>
      <c r="X4083" s="84"/>
      <c r="Y4083" s="84"/>
      <c r="Z4083" s="84"/>
      <c r="AA4083" s="84"/>
      <c r="AB4083" s="84"/>
      <c r="AC4083" s="80"/>
      <c r="AD4083" s="80"/>
      <c r="AE4083" s="80"/>
      <c r="AF4083" s="80"/>
      <c r="AG4083" s="80"/>
      <c r="AH4083" s="80"/>
      <c r="AI4083" s="80"/>
      <c r="AJ4083" s="80"/>
      <c r="AK4083" s="80"/>
      <c r="AL4083" s="80"/>
      <c r="AM4083" s="240"/>
      <c r="AN4083" s="240"/>
      <c r="AO4083" s="240"/>
      <c r="AP4083" s="240"/>
      <c r="AQ4083" s="240"/>
      <c r="AR4083" s="240"/>
      <c r="AS4083" s="240"/>
      <c r="AT4083" s="256"/>
      <c r="AU4083" s="256"/>
      <c r="AV4083" s="259"/>
      <c r="AW4083" s="259"/>
      <c r="AX4083" s="256"/>
      <c r="AY4083" s="256"/>
      <c r="AZ4083" s="256"/>
      <c r="BA4083" s="256"/>
      <c r="BB4083" s="256"/>
      <c r="BC4083" s="256"/>
      <c r="BD4083" s="256"/>
      <c r="BE4083" s="256"/>
      <c r="BF4083" s="256"/>
      <c r="BG4083" s="256"/>
      <c r="BH4083" s="256"/>
      <c r="BI4083" s="256"/>
      <c r="BJ4083" s="256"/>
      <c r="BK4083" s="256"/>
      <c r="BL4083" s="262"/>
      <c r="BM4083" s="262"/>
      <c r="BN4083" s="262"/>
      <c r="BO4083" s="262"/>
      <c r="BP4083" s="262"/>
      <c r="BQ4083" s="262"/>
      <c r="BR4083" s="270"/>
      <c r="BS4083" s="270"/>
      <c r="BT4083" s="270"/>
      <c r="BU4083" s="270"/>
      <c r="BV4083" s="270"/>
      <c r="BW4083" s="270"/>
      <c r="BX4083" s="256"/>
      <c r="BY4083" s="256"/>
      <c r="BZ4083" s="256"/>
      <c r="CA4083" s="267"/>
      <c r="CB4083" s="267"/>
      <c r="CC4083" s="274"/>
      <c r="CD4083" s="267"/>
      <c r="CE4083" s="267"/>
      <c r="CF4083" s="267"/>
      <c r="CG4083" s="267"/>
      <c r="CH4083" s="267"/>
      <c r="CI4083" s="267"/>
      <c r="CJ4083" s="267"/>
      <c r="CK4083" s="267"/>
      <c r="CL4083" s="265"/>
      <c r="CM4083" s="272"/>
      <c r="CN4083" s="264"/>
      <c r="CO4083" s="125"/>
      <c r="CP4083" s="226"/>
      <c r="CQ4083" s="226"/>
      <c r="CR4083" s="226"/>
      <c r="CS4083" s="104"/>
      <c r="CT4083" s="104"/>
      <c r="CU4083" s="104"/>
      <c r="CV4083" s="104"/>
      <c r="CW4083" s="104"/>
      <c r="CX4083" s="104"/>
      <c r="CY4083" s="104"/>
      <c r="CZ4083" s="104"/>
      <c r="DA4083" s="104"/>
      <c r="DB4083" s="70"/>
      <c r="DC4083" s="70"/>
      <c r="DD4083" s="70"/>
      <c r="DE4083" s="70"/>
      <c r="DF4083" s="70"/>
      <c r="DG4083" s="70"/>
      <c r="DH4083" s="70"/>
      <c r="DI4083" s="70"/>
      <c r="DJ4083" s="70"/>
      <c r="DK4083" s="70"/>
      <c r="DL4083" s="70"/>
      <c r="DM4083" s="70"/>
      <c r="DN4083" s="70"/>
    </row>
    <row r="4084" spans="1:118">
      <c r="A4084" s="228"/>
      <c r="B4084" s="554"/>
      <c r="C4084" s="554"/>
      <c r="D4084" s="237"/>
      <c r="E4084" s="237"/>
      <c r="F4084" s="243"/>
      <c r="G4084" s="72">
        <v>2.1</v>
      </c>
      <c r="H4084" s="84"/>
      <c r="I4084" s="84"/>
      <c r="J4084" s="84"/>
      <c r="K4084" s="84"/>
      <c r="L4084" s="84"/>
      <c r="M4084" s="84"/>
      <c r="N4084" s="84"/>
      <c r="O4084" s="84"/>
      <c r="P4084" s="84"/>
      <c r="Q4084" s="84"/>
      <c r="R4084" s="84"/>
      <c r="S4084" s="84"/>
      <c r="T4084" s="84"/>
      <c r="U4084" s="84"/>
      <c r="V4084" s="84"/>
      <c r="W4084" s="84"/>
      <c r="X4084" s="84"/>
      <c r="Y4084" s="84"/>
      <c r="Z4084" s="84"/>
      <c r="AA4084" s="84"/>
      <c r="AB4084" s="84"/>
      <c r="AC4084" s="80"/>
      <c r="AD4084" s="80"/>
      <c r="AE4084" s="80"/>
      <c r="AF4084" s="80"/>
      <c r="AG4084" s="80"/>
      <c r="AH4084" s="80"/>
      <c r="AI4084" s="80"/>
      <c r="AJ4084" s="80"/>
      <c r="AK4084" s="80"/>
      <c r="AL4084" s="80"/>
      <c r="AM4084" s="240"/>
      <c r="AN4084" s="240"/>
      <c r="AO4084" s="240"/>
      <c r="AP4084" s="240"/>
      <c r="AQ4084" s="240"/>
      <c r="AR4084" s="240"/>
      <c r="AS4084" s="240"/>
      <c r="AT4084" s="256"/>
      <c r="AU4084" s="256"/>
      <c r="AV4084" s="259"/>
      <c r="AW4084" s="259"/>
      <c r="AX4084" s="256"/>
      <c r="AY4084" s="256"/>
      <c r="AZ4084" s="256"/>
      <c r="BA4084" s="256"/>
      <c r="BB4084" s="256"/>
      <c r="BC4084" s="256"/>
      <c r="BD4084" s="256"/>
      <c r="BE4084" s="256"/>
      <c r="BF4084" s="256"/>
      <c r="BG4084" s="256"/>
      <c r="BH4084" s="256"/>
      <c r="BI4084" s="256"/>
      <c r="BJ4084" s="256"/>
      <c r="BK4084" s="256"/>
      <c r="BL4084" s="262"/>
      <c r="BM4084" s="262"/>
      <c r="BN4084" s="262"/>
      <c r="BO4084" s="262"/>
      <c r="BP4084" s="262"/>
      <c r="BQ4084" s="262"/>
      <c r="BR4084" s="270"/>
      <c r="BS4084" s="270"/>
      <c r="BT4084" s="270"/>
      <c r="BU4084" s="270"/>
      <c r="BV4084" s="270"/>
      <c r="BW4084" s="270"/>
      <c r="BX4084" s="256"/>
      <c r="BY4084" s="256"/>
      <c r="BZ4084" s="256"/>
      <c r="CA4084" s="267"/>
      <c r="CB4084" s="267"/>
      <c r="CC4084" s="274"/>
      <c r="CD4084" s="267"/>
      <c r="CE4084" s="267"/>
      <c r="CF4084" s="267"/>
      <c r="CG4084" s="267"/>
      <c r="CH4084" s="267"/>
      <c r="CI4084" s="267"/>
      <c r="CJ4084" s="267"/>
      <c r="CK4084" s="267"/>
      <c r="CL4084" s="265"/>
      <c r="CM4084" s="272"/>
      <c r="CN4084" s="264"/>
      <c r="CO4084" s="125"/>
      <c r="CP4084" s="226"/>
      <c r="CQ4084" s="226"/>
      <c r="CR4084" s="226"/>
      <c r="CS4084" s="104"/>
      <c r="CT4084" s="104"/>
      <c r="CU4084" s="104"/>
      <c r="CV4084" s="104"/>
      <c r="CW4084" s="104"/>
      <c r="CX4084" s="104"/>
      <c r="CY4084" s="104"/>
      <c r="CZ4084" s="104"/>
      <c r="DA4084" s="104"/>
      <c r="DB4084" s="70"/>
      <c r="DC4084" s="70"/>
      <c r="DD4084" s="70"/>
      <c r="DE4084" s="70"/>
      <c r="DF4084" s="70"/>
      <c r="DG4084" s="70"/>
      <c r="DH4084" s="70"/>
      <c r="DI4084" s="70"/>
      <c r="DJ4084" s="70"/>
      <c r="DK4084" s="70"/>
      <c r="DL4084" s="70"/>
      <c r="DM4084" s="70"/>
      <c r="DN4084" s="70"/>
    </row>
    <row r="4085" spans="1:118">
      <c r="A4085" s="228"/>
      <c r="B4085" s="554"/>
      <c r="C4085" s="554"/>
      <c r="D4085" s="237"/>
      <c r="E4085" s="237"/>
      <c r="F4085" s="243"/>
      <c r="G4085" s="72">
        <v>2.7</v>
      </c>
      <c r="H4085" s="84"/>
      <c r="I4085" s="84">
        <v>6.5</v>
      </c>
      <c r="J4085" s="84"/>
      <c r="K4085" s="84"/>
      <c r="L4085" s="84"/>
      <c r="M4085" s="84"/>
      <c r="N4085" s="84"/>
      <c r="O4085" s="84"/>
      <c r="P4085" s="84"/>
      <c r="Q4085" s="84"/>
      <c r="R4085" s="84"/>
      <c r="S4085" s="84"/>
      <c r="T4085" s="84"/>
      <c r="U4085" s="84"/>
      <c r="V4085" s="84"/>
      <c r="W4085" s="84"/>
      <c r="X4085" s="84"/>
      <c r="Y4085" s="84"/>
      <c r="Z4085" s="84"/>
      <c r="AA4085" s="84"/>
      <c r="AB4085" s="84"/>
      <c r="AC4085" s="80"/>
      <c r="AD4085" s="80"/>
      <c r="AE4085" s="80"/>
      <c r="AF4085" s="80"/>
      <c r="AG4085" s="80"/>
      <c r="AH4085" s="80"/>
      <c r="AI4085" s="80"/>
      <c r="AJ4085" s="80"/>
      <c r="AK4085" s="80"/>
      <c r="AL4085" s="80"/>
      <c r="AM4085" s="240"/>
      <c r="AN4085" s="240"/>
      <c r="AO4085" s="240"/>
      <c r="AP4085" s="240"/>
      <c r="AQ4085" s="240"/>
      <c r="AR4085" s="240"/>
      <c r="AS4085" s="240"/>
      <c r="AT4085" s="256"/>
      <c r="AU4085" s="256"/>
      <c r="AV4085" s="259"/>
      <c r="AW4085" s="259"/>
      <c r="AX4085" s="256"/>
      <c r="AY4085" s="256"/>
      <c r="AZ4085" s="256"/>
      <c r="BA4085" s="256"/>
      <c r="BB4085" s="256"/>
      <c r="BC4085" s="256"/>
      <c r="BD4085" s="256"/>
      <c r="BE4085" s="256"/>
      <c r="BF4085" s="256"/>
      <c r="BG4085" s="256"/>
      <c r="BH4085" s="256"/>
      <c r="BI4085" s="256"/>
      <c r="BJ4085" s="256"/>
      <c r="BK4085" s="256"/>
      <c r="BL4085" s="262"/>
      <c r="BM4085" s="262"/>
      <c r="BN4085" s="262"/>
      <c r="BO4085" s="262"/>
      <c r="BP4085" s="262"/>
      <c r="BQ4085" s="262"/>
      <c r="BR4085" s="270"/>
      <c r="BS4085" s="270"/>
      <c r="BT4085" s="270"/>
      <c r="BU4085" s="270"/>
      <c r="BV4085" s="270"/>
      <c r="BW4085" s="270"/>
      <c r="BX4085" s="256"/>
      <c r="BY4085" s="256"/>
      <c r="BZ4085" s="256"/>
      <c r="CA4085" s="267"/>
      <c r="CB4085" s="267"/>
      <c r="CC4085" s="274"/>
      <c r="CD4085" s="267"/>
      <c r="CE4085" s="267"/>
      <c r="CF4085" s="267"/>
      <c r="CG4085" s="267"/>
      <c r="CH4085" s="267"/>
      <c r="CI4085" s="267"/>
      <c r="CJ4085" s="267"/>
      <c r="CK4085" s="267"/>
      <c r="CL4085" s="265"/>
      <c r="CM4085" s="272"/>
      <c r="CN4085" s="264"/>
      <c r="CO4085" s="125"/>
      <c r="CP4085" s="226"/>
      <c r="CQ4085" s="226"/>
      <c r="CR4085" s="226"/>
      <c r="CS4085" s="104"/>
      <c r="CT4085" s="104"/>
      <c r="CU4085" s="104"/>
      <c r="CV4085" s="104"/>
      <c r="CW4085" s="104"/>
      <c r="CX4085" s="104"/>
      <c r="CY4085" s="104"/>
      <c r="CZ4085" s="104"/>
      <c r="DA4085" s="104"/>
      <c r="DB4085" s="70"/>
      <c r="DC4085" s="70"/>
      <c r="DD4085" s="70"/>
      <c r="DE4085" s="70"/>
      <c r="DF4085" s="70"/>
      <c r="DG4085" s="70"/>
      <c r="DH4085" s="70"/>
      <c r="DI4085" s="70"/>
      <c r="DJ4085" s="70"/>
      <c r="DK4085" s="70"/>
      <c r="DL4085" s="70"/>
      <c r="DM4085" s="70"/>
      <c r="DN4085" s="70"/>
    </row>
    <row r="4086" spans="1:118">
      <c r="A4086" s="228"/>
      <c r="B4086" s="554"/>
      <c r="C4086" s="554"/>
      <c r="D4086" s="237"/>
      <c r="E4086" s="237"/>
      <c r="F4086" s="243"/>
      <c r="G4086" s="72">
        <v>3</v>
      </c>
      <c r="H4086" s="84"/>
      <c r="I4086" s="84"/>
      <c r="J4086" s="84"/>
      <c r="K4086" s="84"/>
      <c r="L4086" s="84"/>
      <c r="M4086" s="84"/>
      <c r="N4086" s="84"/>
      <c r="O4086" s="84"/>
      <c r="P4086" s="84"/>
      <c r="Q4086" s="84"/>
      <c r="R4086" s="84"/>
      <c r="S4086" s="84"/>
      <c r="T4086" s="84"/>
      <c r="U4086" s="84"/>
      <c r="V4086" s="84"/>
      <c r="W4086" s="84"/>
      <c r="X4086" s="84"/>
      <c r="Y4086" s="84"/>
      <c r="Z4086" s="84"/>
      <c r="AA4086" s="84"/>
      <c r="AB4086" s="84"/>
      <c r="AC4086" s="80"/>
      <c r="AD4086" s="80"/>
      <c r="AE4086" s="80"/>
      <c r="AF4086" s="80"/>
      <c r="AG4086" s="80"/>
      <c r="AH4086" s="80"/>
      <c r="AI4086" s="80"/>
      <c r="AJ4086" s="80"/>
      <c r="AK4086" s="80"/>
      <c r="AL4086" s="80"/>
      <c r="AM4086" s="240"/>
      <c r="AN4086" s="240"/>
      <c r="AO4086" s="240"/>
      <c r="AP4086" s="240"/>
      <c r="AQ4086" s="240"/>
      <c r="AR4086" s="240"/>
      <c r="AS4086" s="240"/>
      <c r="AT4086" s="256"/>
      <c r="AU4086" s="256"/>
      <c r="AV4086" s="259"/>
      <c r="AW4086" s="259"/>
      <c r="AX4086" s="256"/>
      <c r="AY4086" s="256"/>
      <c r="AZ4086" s="256"/>
      <c r="BA4086" s="256"/>
      <c r="BB4086" s="256"/>
      <c r="BC4086" s="256"/>
      <c r="BD4086" s="256"/>
      <c r="BE4086" s="256"/>
      <c r="BF4086" s="256"/>
      <c r="BG4086" s="256"/>
      <c r="BH4086" s="256"/>
      <c r="BI4086" s="256"/>
      <c r="BJ4086" s="256"/>
      <c r="BK4086" s="256"/>
      <c r="BL4086" s="262"/>
      <c r="BM4086" s="262"/>
      <c r="BN4086" s="262"/>
      <c r="BO4086" s="262"/>
      <c r="BP4086" s="262"/>
      <c r="BQ4086" s="262"/>
      <c r="BR4086" s="270"/>
      <c r="BS4086" s="270"/>
      <c r="BT4086" s="270"/>
      <c r="BU4086" s="270"/>
      <c r="BV4086" s="270"/>
      <c r="BW4086" s="270"/>
      <c r="BX4086" s="256"/>
      <c r="BY4086" s="256"/>
      <c r="BZ4086" s="256"/>
      <c r="CA4086" s="267"/>
      <c r="CB4086" s="267"/>
      <c r="CC4086" s="274"/>
      <c r="CD4086" s="267"/>
      <c r="CE4086" s="267"/>
      <c r="CF4086" s="267"/>
      <c r="CG4086" s="267"/>
      <c r="CH4086" s="267"/>
      <c r="CI4086" s="267"/>
      <c r="CJ4086" s="267"/>
      <c r="CK4086" s="267"/>
      <c r="CL4086" s="265"/>
      <c r="CM4086" s="272"/>
      <c r="CN4086" s="264"/>
      <c r="CO4086" s="125"/>
      <c r="CP4086" s="226"/>
      <c r="CQ4086" s="226"/>
      <c r="CR4086" s="226"/>
      <c r="CS4086" s="104"/>
      <c r="CT4086" s="104"/>
      <c r="CU4086" s="104"/>
      <c r="CV4086" s="104"/>
      <c r="CW4086" s="104"/>
      <c r="CX4086" s="104"/>
      <c r="CY4086" s="104"/>
      <c r="CZ4086" s="104"/>
      <c r="DA4086" s="104"/>
      <c r="DB4086" s="70"/>
      <c r="DC4086" s="70"/>
      <c r="DD4086" s="70"/>
      <c r="DE4086" s="70"/>
      <c r="DF4086" s="70"/>
      <c r="DG4086" s="70"/>
      <c r="DH4086" s="70"/>
      <c r="DI4086" s="70"/>
      <c r="DJ4086" s="70"/>
      <c r="DK4086" s="70"/>
      <c r="DL4086" s="70"/>
      <c r="DM4086" s="70"/>
      <c r="DN4086" s="70"/>
    </row>
    <row r="4087" spans="1:118">
      <c r="A4087" s="228"/>
      <c r="B4087" s="554"/>
      <c r="C4087" s="554"/>
      <c r="D4087" s="237"/>
      <c r="E4087" s="237"/>
      <c r="F4087" s="244"/>
      <c r="G4087" s="73">
        <v>3.9</v>
      </c>
      <c r="H4087" s="85"/>
      <c r="I4087" s="85"/>
      <c r="J4087" s="85"/>
      <c r="K4087" s="85"/>
      <c r="L4087" s="85"/>
      <c r="M4087" s="85"/>
      <c r="N4087" s="85"/>
      <c r="O4087" s="85"/>
      <c r="P4087" s="85"/>
      <c r="Q4087" s="85"/>
      <c r="R4087" s="85"/>
      <c r="S4087" s="85"/>
      <c r="T4087" s="85"/>
      <c r="U4087" s="85"/>
      <c r="V4087" s="85"/>
      <c r="W4087" s="85"/>
      <c r="X4087" s="85"/>
      <c r="Y4087" s="85"/>
      <c r="Z4087" s="85"/>
      <c r="AA4087" s="85"/>
      <c r="AB4087" s="85"/>
      <c r="AC4087" s="81"/>
      <c r="AD4087" s="81"/>
      <c r="AE4087" s="81"/>
      <c r="AF4087" s="81"/>
      <c r="AG4087" s="81"/>
      <c r="AH4087" s="81"/>
      <c r="AI4087" s="81"/>
      <c r="AJ4087" s="81"/>
      <c r="AK4087" s="81"/>
      <c r="AL4087" s="81"/>
      <c r="AM4087" s="240"/>
      <c r="AN4087" s="240"/>
      <c r="AO4087" s="240"/>
      <c r="AP4087" s="240"/>
      <c r="AQ4087" s="240"/>
      <c r="AR4087" s="240"/>
      <c r="AS4087" s="240"/>
      <c r="AT4087" s="256"/>
      <c r="AU4087" s="256"/>
      <c r="AV4087" s="259"/>
      <c r="AW4087" s="259"/>
      <c r="AX4087" s="256"/>
      <c r="AY4087" s="256"/>
      <c r="AZ4087" s="256"/>
      <c r="BA4087" s="256"/>
      <c r="BB4087" s="256"/>
      <c r="BC4087" s="256"/>
      <c r="BD4087" s="256"/>
      <c r="BE4087" s="256"/>
      <c r="BF4087" s="256"/>
      <c r="BG4087" s="256"/>
      <c r="BH4087" s="256"/>
      <c r="BI4087" s="256"/>
      <c r="BJ4087" s="256"/>
      <c r="BK4087" s="256"/>
      <c r="BL4087" s="262"/>
      <c r="BM4087" s="262"/>
      <c r="BN4087" s="262"/>
      <c r="BO4087" s="262"/>
      <c r="BP4087" s="262"/>
      <c r="BQ4087" s="262"/>
      <c r="BR4087" s="270"/>
      <c r="BS4087" s="270"/>
      <c r="BT4087" s="270"/>
      <c r="BU4087" s="270"/>
      <c r="BV4087" s="270"/>
      <c r="BW4087" s="270"/>
      <c r="BX4087" s="256"/>
      <c r="BY4087" s="256"/>
      <c r="BZ4087" s="256"/>
      <c r="CA4087" s="267"/>
      <c r="CB4087" s="267"/>
      <c r="CC4087" s="274"/>
      <c r="CD4087" s="267"/>
      <c r="CE4087" s="267"/>
      <c r="CF4087" s="267"/>
      <c r="CG4087" s="267"/>
      <c r="CH4087" s="267"/>
      <c r="CI4087" s="267"/>
      <c r="CJ4087" s="267"/>
      <c r="CK4087" s="267"/>
      <c r="CL4087" s="265"/>
      <c r="CM4087" s="272"/>
      <c r="CN4087" s="264"/>
      <c r="CO4087" s="125"/>
      <c r="CP4087" s="226"/>
      <c r="CQ4087" s="226"/>
      <c r="CR4087" s="226"/>
      <c r="CS4087" s="104"/>
      <c r="CT4087" s="104"/>
      <c r="CU4087" s="104"/>
      <c r="CV4087" s="104"/>
      <c r="CW4087" s="104"/>
      <c r="CX4087" s="104"/>
      <c r="CY4087" s="104"/>
      <c r="CZ4087" s="104"/>
      <c r="DA4087" s="104"/>
      <c r="DB4087" s="70"/>
      <c r="DC4087" s="70"/>
      <c r="DD4087" s="70"/>
      <c r="DE4087" s="70"/>
      <c r="DF4087" s="70"/>
      <c r="DG4087" s="70"/>
      <c r="DH4087" s="70"/>
      <c r="DI4087" s="70"/>
      <c r="DJ4087" s="70"/>
      <c r="DK4087" s="70"/>
      <c r="DL4087" s="70"/>
      <c r="DM4087" s="70"/>
      <c r="DN4087" s="70"/>
    </row>
    <row r="4088" spans="1:118">
      <c r="A4088" s="229"/>
      <c r="B4088" s="555"/>
      <c r="C4088" s="555"/>
      <c r="D4088" s="238"/>
      <c r="E4088" s="238"/>
      <c r="F4088" s="245" t="s">
        <v>83</v>
      </c>
      <c r="G4088" s="246"/>
      <c r="H4088" s="82"/>
      <c r="I4088" s="82"/>
      <c r="J4088" s="82"/>
      <c r="K4088" s="82"/>
      <c r="L4088" s="82"/>
      <c r="M4088" s="82"/>
      <c r="N4088" s="82"/>
      <c r="O4088" s="82"/>
      <c r="P4088" s="82"/>
      <c r="Q4088" s="82"/>
      <c r="R4088" s="82"/>
      <c r="S4088" s="82"/>
      <c r="T4088" s="82"/>
      <c r="U4088" s="82"/>
      <c r="V4088" s="82"/>
      <c r="W4088" s="82"/>
      <c r="X4088" s="82"/>
      <c r="Y4088" s="82"/>
      <c r="Z4088" s="82"/>
      <c r="AA4088" s="82"/>
      <c r="AB4088" s="82"/>
      <c r="AC4088" s="35"/>
      <c r="AD4088" s="35"/>
      <c r="AE4088" s="35"/>
      <c r="AF4088" s="35"/>
      <c r="AG4088" s="35"/>
      <c r="AH4088" s="35"/>
      <c r="AI4088" s="35"/>
      <c r="AJ4088" s="35"/>
      <c r="AK4088" s="35"/>
      <c r="AL4088" s="35"/>
      <c r="AM4088" s="241"/>
      <c r="AN4088" s="241"/>
      <c r="AO4088" s="241"/>
      <c r="AP4088" s="241"/>
      <c r="AQ4088" s="241"/>
      <c r="AR4088" s="241"/>
      <c r="AS4088" s="241"/>
      <c r="AT4088" s="257"/>
      <c r="AU4088" s="257"/>
      <c r="AV4088" s="260"/>
      <c r="AW4088" s="260"/>
      <c r="AX4088" s="257"/>
      <c r="AY4088" s="257"/>
      <c r="AZ4088" s="257"/>
      <c r="BA4088" s="257"/>
      <c r="BB4088" s="257"/>
      <c r="BC4088" s="257"/>
      <c r="BD4088" s="257"/>
      <c r="BE4088" s="257"/>
      <c r="BF4088" s="257"/>
      <c r="BG4088" s="257"/>
      <c r="BH4088" s="257"/>
      <c r="BI4088" s="257"/>
      <c r="BJ4088" s="257"/>
      <c r="BK4088" s="257"/>
      <c r="BL4088" s="263"/>
      <c r="BM4088" s="263"/>
      <c r="BN4088" s="263"/>
      <c r="BO4088" s="263"/>
      <c r="BP4088" s="263"/>
      <c r="BQ4088" s="263"/>
      <c r="BR4088" s="271"/>
      <c r="BS4088" s="271"/>
      <c r="BT4088" s="271"/>
      <c r="BU4088" s="271"/>
      <c r="BV4088" s="271"/>
      <c r="BW4088" s="271"/>
      <c r="BX4088" s="257"/>
      <c r="BY4088" s="257"/>
      <c r="BZ4088" s="257"/>
      <c r="CA4088" s="268"/>
      <c r="CB4088" s="268"/>
      <c r="CC4088" s="275"/>
      <c r="CD4088" s="268"/>
      <c r="CE4088" s="268"/>
      <c r="CF4088" s="268"/>
      <c r="CG4088" s="268"/>
      <c r="CH4088" s="268"/>
      <c r="CI4088" s="268"/>
      <c r="CJ4088" s="268"/>
      <c r="CK4088" s="268"/>
      <c r="CL4088" s="265"/>
      <c r="CM4088" s="272"/>
      <c r="CN4088" s="264"/>
      <c r="CO4088" s="125"/>
      <c r="CP4088" s="226"/>
      <c r="CQ4088" s="226"/>
      <c r="CR4088" s="226"/>
      <c r="CS4088" s="104"/>
      <c r="CT4088" s="104"/>
      <c r="CU4088" s="104"/>
      <c r="CV4088" s="104"/>
      <c r="CW4088" s="104"/>
      <c r="CX4088" s="104"/>
      <c r="CY4088" s="104"/>
      <c r="CZ4088" s="104"/>
      <c r="DA4088" s="104"/>
      <c r="DB4088" s="70"/>
      <c r="DC4088" s="70"/>
      <c r="DD4088" s="70"/>
      <c r="DE4088" s="70"/>
      <c r="DF4088" s="70"/>
      <c r="DG4088" s="70"/>
      <c r="DH4088" s="70"/>
      <c r="DI4088" s="70"/>
      <c r="DJ4088" s="70"/>
      <c r="DK4088" s="70"/>
      <c r="DL4088" s="70"/>
      <c r="DM4088" s="70"/>
      <c r="DN4088" s="70"/>
    </row>
    <row r="4089" spans="1:118" ht="14.25" customHeight="1">
      <c r="A4089" s="227">
        <f t="shared" si="1258"/>
        <v>507</v>
      </c>
      <c r="B4089" s="341" t="s">
        <v>591</v>
      </c>
      <c r="C4089" s="405" t="s">
        <v>592</v>
      </c>
      <c r="D4089" s="236">
        <v>44036</v>
      </c>
      <c r="E4089" s="236" t="s">
        <v>1196</v>
      </c>
      <c r="F4089" s="253" t="s">
        <v>80</v>
      </c>
      <c r="G4089" s="254"/>
      <c r="H4089" s="82" t="s">
        <v>69</v>
      </c>
      <c r="I4089" s="82" t="s">
        <v>973</v>
      </c>
      <c r="J4089" s="82" t="s">
        <v>61</v>
      </c>
      <c r="K4089" s="82" t="s">
        <v>61</v>
      </c>
      <c r="L4089" s="82" t="s">
        <v>61</v>
      </c>
      <c r="M4089" s="82" t="s">
        <v>61</v>
      </c>
      <c r="N4089" s="82" t="s">
        <v>61</v>
      </c>
      <c r="O4089" s="82"/>
      <c r="P4089" s="82" t="s">
        <v>61</v>
      </c>
      <c r="Q4089" s="82" t="s">
        <v>61</v>
      </c>
      <c r="R4089" s="82" t="s">
        <v>61</v>
      </c>
      <c r="S4089" s="82" t="s">
        <v>61</v>
      </c>
      <c r="T4089" s="82" t="s">
        <v>61</v>
      </c>
      <c r="U4089" s="82" t="s">
        <v>61</v>
      </c>
      <c r="V4089" s="82"/>
      <c r="W4089" s="82" t="s">
        <v>60</v>
      </c>
      <c r="X4089" s="82" t="s">
        <v>60</v>
      </c>
      <c r="Y4089" s="82" t="s">
        <v>60</v>
      </c>
      <c r="Z4089" s="82" t="s">
        <v>60</v>
      </c>
      <c r="AA4089" s="82" t="s">
        <v>60</v>
      </c>
      <c r="AB4089" s="82" t="s">
        <v>60</v>
      </c>
      <c r="AC4089" s="82"/>
      <c r="AD4089" s="82" t="s">
        <v>60</v>
      </c>
      <c r="AE4089" s="82" t="s">
        <v>60</v>
      </c>
      <c r="AF4089" s="82" t="s">
        <v>60</v>
      </c>
      <c r="AG4089" s="82" t="s">
        <v>60</v>
      </c>
      <c r="AH4089" s="82" t="s">
        <v>60</v>
      </c>
      <c r="AI4089" s="82" t="s">
        <v>1471</v>
      </c>
      <c r="AJ4089" s="82"/>
      <c r="AK4089" s="82" t="s">
        <v>61</v>
      </c>
      <c r="AL4089" s="82" t="s">
        <v>61</v>
      </c>
      <c r="AM4089" s="239">
        <f>COUNTIF(H4089:AL4089,"PH")+COUNTIF(H4089:AL4089,"PH/L")+COUNTIF(H4089:AL4089,"PM")</f>
        <v>0</v>
      </c>
      <c r="AN4089" s="239">
        <f>COUNTIF(H4089:AL4089,"PD")+COUNTIF(H4089:AL4089,"PDD")+COUNTIF(H4089:AL4089,"P/DS")/2+COUNTIF(H4089:AL4089,"PMD")</f>
        <v>0</v>
      </c>
      <c r="AO4089" s="239">
        <f>COUNTIF(H4089:AL4089,"PN")+COUNTIF(H4089:AL4089,"P/NS")/2+COUNTIF(H4089:AL4089,"PH")+COUNTIF(H4089:AL4089,"PH/F")/2+COUNTIF(H4089:AL4089,"PH/L")/2+COUNTIF(H4089:AL4089,"PM")</f>
        <v>0</v>
      </c>
      <c r="AP4089" s="239">
        <f>COUNTIF(H4089:AL4089,"BH")+COUNTIF(H4089:AL4089,"AL/BL")+COUNTIF(H4089:AL4089,"UL/BL")+COUNTIF(H4089:AL4089,"BM")</f>
        <v>0</v>
      </c>
      <c r="AQ4089" s="239">
        <f>COUNTIF(H4089:AL4089,"DS")+COUNTIF(H4089:AL4089,"AL/DS")/2+COUNTIF(H4089:AL4089,"UL/DS")/2+COUNTIF(H4089:AL4089,"CT")+COUNTIF(H4089:AL4089,"MD")</f>
        <v>11.5</v>
      </c>
      <c r="AR4089" s="239">
        <f>COUNTIF(H4089:AL4089,"NS")+COUNTIF(H4089:AL4089,"AL/NS")/2+COUNTIF(H4089:AL4089,"UL/NS")/2+COUNTIF(H4089:AL4089,"BH")+COUNTIF(H4089:AL4089,"AL/BF")/2+COUNTIF(H4089:AL4089,"AL/BL")/2+COUNTIF(H4089:AL4089,"UL/BL")/2+COUNTIF(H4089:AL4089,"UL/BF")/2+COUNTIF(H4089:AL4089,"BM")</f>
        <v>13</v>
      </c>
      <c r="AS4089" s="239">
        <f>COUNTIF(H4089:AL4089,"AL")+COUNTIF(H4089:AL4089,"AL/DS")/2+COUNTIF(H4089:AL4089,"AL/NS")/2+COUNTIF(H4089:AL4089,"NH")+COUNTIF(H4089:AL4089,"SL")+COUNTIF(H4089:AL4089,"NHD")+COUNTIF(H4089:AL4089,"B")+COUNTIF(H4089:AL4089,"HL")+COUNTIF(H4089:AL4089,"AL/BF")/2+COUNTIF(H4089:AL4089,"AL/BL")/2</f>
        <v>1</v>
      </c>
      <c r="AT4089" s="255">
        <f>COUNTIF(H4089:AL4089,"PD")+COUNTIF(H4089:AL4089,"PN")+COUNTIF(H4089:AL4089,"P/DS")/2+COUNTIF(H4089:AL4089,"P/NS")/2+COUNTIF(H4089:AL4089,"DS")+COUNTIF(H4089:AL4089,"NS")+COUNTIF(H4089:AL4089,"AL")+COUNTIF(H4089:AL4089,"AL/DS")+COUNTIF(H4089:AL4089,"AL/NS")+COUNTIF(H4089:AL4089,"NH")+COUNTIF(H4089:AL4089,"SL")+COUNTIF(H4089:AL4089,"UL/DS")/2+COUNTIF(H4089:AL4089,"UL/NS")/2+COUNTIF(H4089:AL4089,"CT")+COUNTIF(H4089:AL4089,"NHD")+COUNTIF(H4089:AL4089,"PDD")+COUNTIF(H4089:AL4089,"B")+COUNTIF(H4089:AL4089,"HL")+COUNTIF(H4089:AL4089,"PH")+COUNTIF(H4089:AL4089,"BH")+COUNTIF(H4089:AL4089,"AL/BF")+COUNTIF(H4089:AL4089,"AL/BL")+COUNTIF(H4089:AL4089,"UL/BF")/2+COUNTIF(H4089:AL4089,"UL/BL")/2+COUNTIF(H4089:AL4089,"PH/F")/2+COUNTIF(H4089:AL4089,"PH/L")/2+COUNTIF(H4089:AL4089,"MD")+COUNTIF(H4089:AL4089,"PMD")+COUNTIF(H4089:AL4089,"PM")+COUNTIF(H4089:AL4089,"BM")</f>
        <v>25.5</v>
      </c>
      <c r="AU4089" s="255">
        <f>COUNTIF(H4089:AL4089,"P/DS")/2+COUNTIF(H4089:AL4089,"P/NS")/2+COUNTIF(H4089:AL4089,"IL")+COUNTIF(H4089:AL4089,"NL")+COUNTIF(H4089:AL4089,"UL")+COUNTIF(H4089:AL4089,"UL/DS")/2+COUNTIF(H4089:AL4089,"UL/NS")/2+COUNTIF(H4089:AL4089,"KT")+COUNTIF(H4089:AL4089,"UL/BF")/2+COUNTIF(H4089:AL4089,"UL/BL")/2+COUNTIF(H4089:AL4089,"PH/F")/2+COUNTIF(H4089:AL4089,"PH/L")/2+COUNTIF(H4089:AL4089,"NB")</f>
        <v>0.5</v>
      </c>
      <c r="AV4089" s="258">
        <f>COUNTIF(H4089:AL4089,"PN")+COUNTIF(H4089:AL4089,"TVD")+COUNTIF(H4089:AL4089,"PH")+COUNTIF(H4089:AL4089,"PM")+COUNTIF(H4089:AL4089,"PDD")-COUNTIFS(H4089:AL4089,"PN",H4096:AL4096,"&gt;=3")-COUNTIFS(H4089:AL4089,"PM",H4096:AL4096,"&gt;=3")</f>
        <v>0</v>
      </c>
      <c r="AW4089" s="258">
        <f>COUNTIF(H4089:AL4089,"NS")+COUNTIF(H4089:AL4089,"D")+COUNTIF(H4089:AL4089,"BH")+COUNTIF(H4089:AL4089,"NHD")+COUNTIF(H4089:AL4089,"BM")-COUNTIFS(H4089:AL4089,"NS",H4096:AL4096,"&gt;=3")-COUNTIFS(H4089:AL4089,"BH",H4096:AL4096,"&gt;=3")-COUNTIFS(H4089:AL4089,"BM",H4096:AL4096,"&gt;=3")</f>
        <v>14</v>
      </c>
      <c r="AX4089" s="255">
        <f>COUNTIF(H4089:AL4089,"AL")+COUNTIF(H4089:AL4089,"AL/DS")/2+COUNTIF(H4089:AL4089,"AL/NS")/2+COUNTIF(H4089:AL4089,"AL/BF")+COUNTIF(H4089:AL4089,"AL/BL")/2</f>
        <v>0</v>
      </c>
      <c r="AY4089" s="255">
        <f>COUNTIF(H4089:AL4089,"SL")</f>
        <v>0</v>
      </c>
      <c r="AZ4089" s="255">
        <f>COUNTIF(H4089:AL4089,"NH")</f>
        <v>1</v>
      </c>
      <c r="BA4089" s="255">
        <f>COUNTIF(H4089:AL4089,"HL")</f>
        <v>0</v>
      </c>
      <c r="BB4089" s="255">
        <f>COUNTIF(G4089:AL4089,"P/DS")/2+COUNTIF(G4089:AL4089,"P/NS")/2+COUNTIF(G4089:AL4089,"UL")+COUNTIF(G4089:AL4089,"UL/DS")/2+COUNTIF(G4089:AL4089,"UL/NS")/2+COUNTIF(G4089:AL4089,"UL/BL")/2+COUNTIF(G4089:AL4089,"UL/BF")/2+COUNTIF(G4089:AL4089,"PH/F")/2+COUNTIF(G4089:AL4089,"PH/L")/2</f>
        <v>0.5</v>
      </c>
      <c r="BC4089" s="255">
        <f>COUNTIF(H4089:AL4089,"NB")</f>
        <v>0</v>
      </c>
      <c r="BD4089" s="255">
        <f>COUNTIF(H4089:AL4089,"NL")</f>
        <v>0</v>
      </c>
      <c r="BE4089" s="255">
        <f>COUNTIF(H4089:AL4089,"IL")</f>
        <v>0</v>
      </c>
      <c r="BF4089" s="255">
        <f>COUNTIF(H4089:AL4089,"KT")</f>
        <v>0</v>
      </c>
      <c r="BG4089" s="255">
        <f>COUNTIF(H4089:AL4089,"L70")</f>
        <v>0</v>
      </c>
      <c r="BH4089" s="255">
        <f>COUNTIF(H4089:AL4089,"MD")</f>
        <v>0</v>
      </c>
      <c r="BI4089" s="255">
        <f>COUNTIF(H4089:AL4089,"PMD")</f>
        <v>0</v>
      </c>
      <c r="BJ4089" s="255">
        <f>COUNTIF(H4089:AL4089,"PM")</f>
        <v>0</v>
      </c>
      <c r="BK4089" s="255">
        <f>COUNTIF(H4089:AL4089,"BM")</f>
        <v>0</v>
      </c>
      <c r="BL4089" s="261">
        <f>SUMIF(H4089:AL4089,"PD",H4090:AL4090)+SUMIF(H4089:AL4089,"PN",H4090:AL4090)+SUMIF(H4089:AL4089,"P/DS",H4090:AL4090)+SUMIF(H4089:AL4089,"PN/F",H4090:AL4090)+SUMIF(H4089:AL4089,"PN/L",H4090:AL4090)+SUMIF(H4089:AL4089,"TV",H4090:AL4090)+SUMIF(H4089:AL4089,"TVD",H4090:AL4090)+SUMIF(H4089:AL4089,"PDD",H4090:AL4090)</f>
        <v>0</v>
      </c>
      <c r="BM4089" s="261">
        <f>SUMIF(H4089:AL4089,"PD",H4091:AL4091)+SUMIF(H4089:AL4089,"PN",H4091:AL4091)+SUMIF(H4089:AL4089,"P/DS",H4091:AL4091)+SUMIF(H4089:AL4089,"PN/F",H4091:AL4091)+SUMIF(H4089:AL4089,"PN/L",H4091:AL4091)+SUMIF(H4089:AL4089,"TV",H4091:AL4091)+SUMIF(H4089:AL4089,"TVD",H4091:AL4091)+SUMIF(H4089:AL4089,"PDD",H4091:AL4091)+SUMIF(H4089:AL4089,"PMD",H4091:AL4091)</f>
        <v>0</v>
      </c>
      <c r="BN4089" s="261">
        <f>SUMIF(H4089:AL4089,"PD",H4092:AL4092)+SUMIF(H4089:AL4089,"PN",H4092:AL4092)+SUMIF(H4089:AL4089,"P/DS",H4092:AL4092)+SUMIF(H4089:AL4089,"PN/F",H4092:AL4092)+SUMIF(H4089:AL4089,"PN/L",H4092:AL4092)+SUMIF(H4089:AL4089,"TV",H4092:AL4092)+SUMIF(H4089:AL4089,"TVD",H4092:AL4092)</f>
        <v>0</v>
      </c>
      <c r="BO4089" s="261">
        <f>SUMIF(H4089:AL4089,"PD",H4093:AL4093)+SUMIF(H4089:AL4089,"PN",H4093:AL4093)+SUMIF(H4089:AL4089,"P/DS",H4093:AL4093)+SUMIF(H4089:AL4089,"PN/F",H4093:AL4093)+SUMIF(H4089:AL4089,"PN/L",H4093:AL4093)+SUMIF(H4089:AL4089,"TV",H4093:AL4093)+SUMIF(H4089:AL4089,"TVD",H4093:AL4093)</f>
        <v>0</v>
      </c>
      <c r="BP4089" s="261">
        <f>SUMIF(H4089:AL4089,"PD",H4094:AL4094)+SUMIF(H4089:AL4089,"PN",H4094:AL4094)+SUMIF(H4089:AL4089,"P/DS",H4094:AL4094)+SUMIF(H4089:AL4089,"PN/F",H4094:AL4094)+SUMIF(H4089:AL4089,"PN/L",H4094:AL4094)+SUMIF(H4089:AL4089,"TV",H4094:AL4094)+SUMIF(H4089:AL4089,"TVD",H4094:AL4094)+SUMIF(H4089:AL4089,"PDD",H4094:AL4094)+SUMIF(H4089:AL4089,"PH",H4094:AL4094)+SUMIF(H4089:AL4089,"PM",H4094:AL4094)</f>
        <v>0</v>
      </c>
      <c r="BQ4089" s="261">
        <f>SUMIF(H4089:AL4089,"PD",H4095:AL4095)+SUMIF(H4089:AL4089,"PN",H4095:AL4095)+SUMIF(H4089:AL4089,"P/DS",H4095:AL4095)+SUMIF(H4089:AL4089,"PN/F",H4095:AL4095)+SUMIF(H4089:AL4089,"PN/L",H4095:AL4095)+SUMIF(H4089:AL4089,"TV",H4095:AL4095)+SUMIF(H4089:AL4089,"TVD",H4095:AL4095)+SUMIF(H4089:AL4089,"PDD",H4095:AL4095)+SUMIF(H4089:AL4089,"PH",H4095:AL4095)+SUMIF(H4089:AL4089,"PM",H4095:AL4095)</f>
        <v>0</v>
      </c>
      <c r="BR4089" s="269">
        <f>SUM(H4090:AL4090)-BL4089</f>
        <v>24.5</v>
      </c>
      <c r="BS4089" s="269">
        <f>SUM(H4091:AL4091)-BM4089</f>
        <v>9.5</v>
      </c>
      <c r="BT4089" s="269">
        <f>SUM(H4092:AL4092)-BN4089</f>
        <v>0</v>
      </c>
      <c r="BU4089" s="269">
        <f>SUM(H4093:AL4093)-BO4089</f>
        <v>6.5</v>
      </c>
      <c r="BV4089" s="269">
        <f>SUM(H4094:AL4094)-BP4089</f>
        <v>0</v>
      </c>
      <c r="BW4089" s="269">
        <f>SUM(H4095:AL4095)-BQ4089</f>
        <v>0</v>
      </c>
      <c r="BX4089" s="255">
        <f>SUMIF(H4089:AL4089,"PD",H4096:AL4096)+SUMIF(H4089:AL4089,"PN",H4096:AL4096)+SUMIF(H4089:AL4089,"P/DS",H4096:AL4096)+SUMIF(H4089:AL4089,"PN/F",H4096:AL4096)+SUMIF(H4089:AL4089,"PN/L",H4096:AL4096)</f>
        <v>0</v>
      </c>
      <c r="BY4089" s="255">
        <f>SUM(H4096:AL4096)-BX4089</f>
        <v>0</v>
      </c>
      <c r="BZ4089" s="255">
        <f t="shared" ref="BZ4089" si="1261">+SUM(BL4089:BW4096)</f>
        <v>40.5</v>
      </c>
      <c r="CA4089" s="266">
        <f>(COUNTIFS(H4089:AL4089,"PD",H4090:AL4090,"&gt;=2"))*0.5-IF(CN4089="VP",COUNTIFS($H$16:$AL$16,"SAT",H4089:AL4089,"PD",H4090:AL4090,"&gt;=2"))*0.5</f>
        <v>0</v>
      </c>
      <c r="CB4089" s="266">
        <f>(COUNTIFS(H4089:AL4089,"PN",H4091:AL4091,"&gt;=0.5",H4090:AL4090,"&gt;=1.5"))*0.5+COUNTIFS(H4089:AL4089,"PDD",H4091:AL4091,"&gt;=0.5",H4090:AL4090,"&gt;=1.5")*0.5</f>
        <v>0</v>
      </c>
      <c r="CC4089" s="273">
        <f>(COUNTIFS(H4089:AL4089,"TV",H4091:AL4091,"&gt;=10"))*0.5+(COUNTIFS(H4089:AL4089,"PMD",H4091:AL4091,"&gt;=2"))*0.5</f>
        <v>0</v>
      </c>
      <c r="CD4089" s="266">
        <f>(COUNTIFS(H4089:AL4089,"TVD",H4093:AL4093,"&gt;=6.5",H4091:AL4091,"&gt;=3.5"))*0.5</f>
        <v>0</v>
      </c>
      <c r="CE4089" s="266">
        <f>(COUNTIFS(H4089:AL4089,"PD",H4094:AL4094,"&gt;=10"))*0.5</f>
        <v>0</v>
      </c>
      <c r="CF4089" s="266">
        <f>(COUNTIFS(H4089:AL4089,"PDD",H4094:AL4094,"&gt;=3.5",H4095:AL4095,"&gt;=6.5")+COUNTIFS(H4089:AL4089,"PH",H4095:AL4095,"&gt;=0.5",H4094:AL4094,"&gt;=1.5")+COUNTIFS(H4089:AL4089,"PM",H4095:AL4095,"&gt;=0.5",H4094:AL4094,"&gt;=1.5"))*0.5</f>
        <v>0</v>
      </c>
      <c r="CG4089" s="266">
        <f>(COUNTIFS(H4089:AL4089,"DS",H4090:AL4090,"&gt;=2")+COUNTIFS(H4089:AL4089,"AL/DS",H4090:AL4090,"&gt;=2"))*0.5-IF(CN4089="VP",COUNTIFS($H$16:$AL$16,"SAT",H4089:AL4089,"DS",H4090:AL4090,"&gt;=2"))*0.5</f>
        <v>0.5</v>
      </c>
      <c r="CH4089" s="266">
        <f>(COUNTIFS(H4089:AL4089,"NS",H4091:AL4091,"&gt;=0.5",H4090:AL4090,"&gt;=1.5")+COUNTIFS(H4089:AL4089,"AL/NS",H4091:AL4091,"&gt;=0.5",H4090:AL4090,"&gt;=1.5")+COUNTIFS(H4089:AL4089,"NHD",H4091:AL4091,"&gt;=4.5",H4094:AL4094,"&gt;=2",H4090:AL4090,"&gt;=1.5"))*0.5</f>
        <v>5.5</v>
      </c>
      <c r="CI4089" s="266">
        <f>(COUNTIF(H4091:AL4091,"&gt;=10")+COUNTIFS(H4089:AL4089,"MD",H4091:AL4091,"&gt;=2")-COUNTIFS(H4089:AL4089,"TV",H4091:AL4091,"&gt;=10"))*0.5</f>
        <v>0</v>
      </c>
      <c r="CJ4089" s="266">
        <f>(COUNTIFS(H4089:AL4089,"D",H4093:AL4093,"&gt;=6.5",H4091:AL4091,"&gt;=3.5"))*0.5</f>
        <v>0.5</v>
      </c>
      <c r="CK4089" s="266">
        <f>(COUNTIF(H4094:AL4094,"&gt;=10")-COUNTIFS(H4089:AL4089,"PD",H4094:AL4094,"&gt;=10"))*0.5</f>
        <v>0</v>
      </c>
      <c r="CL4089" s="265">
        <f>(COUNTIFS(H4089:AL4089,"NHD",H4094:AL4094,"&gt;=3.5",H4095:AL4095,"&gt;=6.5")+COUNTIFS(H4089:AL4089,"BH",H4094:AL4094,"&gt;=1.5",H4095:AL4095,"&gt;=0.5")+COUNTIFS(H4089:AL4089,"BM",H4094:AL4094,"&gt;=1.5",H4095:AL4095,"&gt;=0.5")+COUNTIFS(H4089:AL4089,"D",H4094:AL4094,"&gt;=1.5",H4095:AL4095,"&gt;=0.5"))*0.5</f>
        <v>0</v>
      </c>
      <c r="CM4089" s="272"/>
      <c r="CN4089" s="264" t="s">
        <v>723</v>
      </c>
      <c r="CO4089" s="125">
        <f t="shared" ref="CO4089" si="1262">+AM4089+AN4089+AO4089+AP4089+AQ4089+AR4089+AS4089+AU4089+BG4089</f>
        <v>26</v>
      </c>
      <c r="CP4089" s="225">
        <f>+SUM(I4090:I4095)-I4096</f>
        <v>10.5</v>
      </c>
      <c r="CQ4089" s="225">
        <f>+SUM(J4090:J4095)-J4096</f>
        <v>2.5</v>
      </c>
      <c r="CR4089" s="225">
        <f>+SUM(K4090:K4095)-K4096</f>
        <v>2.5</v>
      </c>
      <c r="CS4089" s="106"/>
      <c r="CT4089" s="106"/>
      <c r="CU4089" s="106"/>
      <c r="CV4089" s="106"/>
      <c r="CW4089" s="106"/>
      <c r="CX4089" s="106"/>
      <c r="CY4089" s="106"/>
      <c r="CZ4089" s="106"/>
      <c r="DA4089" s="106"/>
      <c r="DB4089" s="70"/>
      <c r="DC4089" s="70"/>
      <c r="DD4089" s="70"/>
      <c r="DE4089" s="70"/>
      <c r="DF4089" s="70"/>
      <c r="DG4089" s="70"/>
      <c r="DH4089" s="70"/>
      <c r="DI4089" s="70"/>
      <c r="DJ4089" s="70"/>
      <c r="DK4089" s="70"/>
      <c r="DL4089" s="70"/>
      <c r="DM4089" s="70"/>
      <c r="DN4089" s="70"/>
    </row>
    <row r="4090" spans="1:118" ht="15" customHeight="1">
      <c r="A4090" s="228"/>
      <c r="B4090" s="342"/>
      <c r="C4090" s="406"/>
      <c r="D4090" s="237"/>
      <c r="E4090" s="237"/>
      <c r="F4090" s="242" t="s">
        <v>82</v>
      </c>
      <c r="G4090" s="71">
        <v>1.5</v>
      </c>
      <c r="H4090" s="83"/>
      <c r="I4090" s="83"/>
      <c r="J4090" s="83">
        <v>2</v>
      </c>
      <c r="K4090" s="83">
        <v>2</v>
      </c>
      <c r="L4090" s="83">
        <v>2</v>
      </c>
      <c r="M4090" s="83">
        <v>2</v>
      </c>
      <c r="N4090" s="83">
        <v>2</v>
      </c>
      <c r="O4090" s="83"/>
      <c r="P4090" s="83">
        <v>2</v>
      </c>
      <c r="Q4090" s="83">
        <v>2</v>
      </c>
      <c r="R4090" s="83">
        <v>2</v>
      </c>
      <c r="S4090" s="83">
        <v>2</v>
      </c>
      <c r="T4090" s="83">
        <v>2</v>
      </c>
      <c r="U4090" s="83">
        <v>2</v>
      </c>
      <c r="V4090" s="83"/>
      <c r="W4090" s="83"/>
      <c r="X4090" s="83"/>
      <c r="Y4090" s="83"/>
      <c r="Z4090" s="83"/>
      <c r="AA4090" s="83"/>
      <c r="AB4090" s="83"/>
      <c r="AC4090" s="79"/>
      <c r="AD4090" s="79">
        <v>2.5</v>
      </c>
      <c r="AE4090" s="79"/>
      <c r="AF4090" s="79"/>
      <c r="AG4090" s="79"/>
      <c r="AH4090" s="79"/>
      <c r="AI4090" s="79"/>
      <c r="AJ4090" s="79"/>
      <c r="AK4090" s="79"/>
      <c r="AL4090" s="79"/>
      <c r="AM4090" s="240"/>
      <c r="AN4090" s="240"/>
      <c r="AO4090" s="240"/>
      <c r="AP4090" s="240"/>
      <c r="AQ4090" s="240"/>
      <c r="AR4090" s="240"/>
      <c r="AS4090" s="240"/>
      <c r="AT4090" s="256"/>
      <c r="AU4090" s="256"/>
      <c r="AV4090" s="259"/>
      <c r="AW4090" s="259"/>
      <c r="AX4090" s="256"/>
      <c r="AY4090" s="256"/>
      <c r="AZ4090" s="256"/>
      <c r="BA4090" s="256"/>
      <c r="BB4090" s="256"/>
      <c r="BC4090" s="256"/>
      <c r="BD4090" s="256"/>
      <c r="BE4090" s="256"/>
      <c r="BF4090" s="256"/>
      <c r="BG4090" s="256"/>
      <c r="BH4090" s="256"/>
      <c r="BI4090" s="256"/>
      <c r="BJ4090" s="256"/>
      <c r="BK4090" s="256"/>
      <c r="BL4090" s="262"/>
      <c r="BM4090" s="262"/>
      <c r="BN4090" s="262"/>
      <c r="BO4090" s="262"/>
      <c r="BP4090" s="262"/>
      <c r="BQ4090" s="262"/>
      <c r="BR4090" s="270"/>
      <c r="BS4090" s="270"/>
      <c r="BT4090" s="270"/>
      <c r="BU4090" s="270"/>
      <c r="BV4090" s="270"/>
      <c r="BW4090" s="270"/>
      <c r="BX4090" s="256"/>
      <c r="BY4090" s="256"/>
      <c r="BZ4090" s="256"/>
      <c r="CA4090" s="267"/>
      <c r="CB4090" s="267"/>
      <c r="CC4090" s="274"/>
      <c r="CD4090" s="267"/>
      <c r="CE4090" s="267"/>
      <c r="CF4090" s="267"/>
      <c r="CG4090" s="267"/>
      <c r="CH4090" s="267"/>
      <c r="CI4090" s="267"/>
      <c r="CJ4090" s="267"/>
      <c r="CK4090" s="267"/>
      <c r="CL4090" s="265"/>
      <c r="CM4090" s="272"/>
      <c r="CN4090" s="264"/>
      <c r="CO4090" s="125"/>
      <c r="CP4090" s="226"/>
      <c r="CQ4090" s="226"/>
      <c r="CR4090" s="226"/>
      <c r="CS4090" s="106"/>
      <c r="CT4090" s="106"/>
      <c r="CU4090" s="106"/>
      <c r="CV4090" s="106"/>
      <c r="CW4090" s="106"/>
      <c r="CX4090" s="106"/>
      <c r="CY4090" s="106"/>
      <c r="CZ4090" s="106"/>
      <c r="DA4090" s="106"/>
      <c r="DB4090" s="70"/>
      <c r="DC4090" s="70"/>
      <c r="DD4090" s="70"/>
      <c r="DE4090" s="70"/>
      <c r="DF4090" s="70"/>
      <c r="DG4090" s="70"/>
      <c r="DH4090" s="70"/>
      <c r="DI4090" s="70"/>
      <c r="DJ4090" s="70"/>
      <c r="DK4090" s="70"/>
      <c r="DL4090" s="70"/>
      <c r="DM4090" s="70"/>
      <c r="DN4090" s="70"/>
    </row>
    <row r="4091" spans="1:118">
      <c r="A4091" s="228"/>
      <c r="B4091" s="342"/>
      <c r="C4091" s="406"/>
      <c r="D4091" s="237"/>
      <c r="E4091" s="237"/>
      <c r="F4091" s="243"/>
      <c r="G4091" s="72">
        <v>2</v>
      </c>
      <c r="H4091" s="84"/>
      <c r="I4091" s="84">
        <v>4</v>
      </c>
      <c r="J4091" s="84">
        <v>0.5</v>
      </c>
      <c r="K4091" s="84">
        <v>0.5</v>
      </c>
      <c r="L4091" s="84">
        <v>0.5</v>
      </c>
      <c r="M4091" s="84">
        <v>0.5</v>
      </c>
      <c r="N4091" s="84">
        <v>0.5</v>
      </c>
      <c r="O4091" s="84"/>
      <c r="P4091" s="84">
        <v>0.5</v>
      </c>
      <c r="Q4091" s="84">
        <v>0.5</v>
      </c>
      <c r="R4091" s="84">
        <v>0.5</v>
      </c>
      <c r="S4091" s="84">
        <v>0.5</v>
      </c>
      <c r="T4091" s="84">
        <v>0.5</v>
      </c>
      <c r="U4091" s="84">
        <v>0.5</v>
      </c>
      <c r="V4091" s="84"/>
      <c r="W4091" s="84"/>
      <c r="X4091" s="84"/>
      <c r="Y4091" s="84"/>
      <c r="Z4091" s="84"/>
      <c r="AA4091" s="84"/>
      <c r="AB4091" s="84"/>
      <c r="AC4091" s="80"/>
      <c r="AD4091" s="80"/>
      <c r="AE4091" s="80"/>
      <c r="AF4091" s="80"/>
      <c r="AG4091" s="80"/>
      <c r="AH4091" s="80"/>
      <c r="AI4091" s="80"/>
      <c r="AJ4091" s="80"/>
      <c r="AK4091" s="80"/>
      <c r="AL4091" s="80"/>
      <c r="AM4091" s="240"/>
      <c r="AN4091" s="240"/>
      <c r="AO4091" s="240"/>
      <c r="AP4091" s="240"/>
      <c r="AQ4091" s="240"/>
      <c r="AR4091" s="240"/>
      <c r="AS4091" s="240"/>
      <c r="AT4091" s="256"/>
      <c r="AU4091" s="256"/>
      <c r="AV4091" s="259"/>
      <c r="AW4091" s="259"/>
      <c r="AX4091" s="256"/>
      <c r="AY4091" s="256"/>
      <c r="AZ4091" s="256"/>
      <c r="BA4091" s="256"/>
      <c r="BB4091" s="256"/>
      <c r="BC4091" s="256"/>
      <c r="BD4091" s="256"/>
      <c r="BE4091" s="256"/>
      <c r="BF4091" s="256"/>
      <c r="BG4091" s="256"/>
      <c r="BH4091" s="256"/>
      <c r="BI4091" s="256"/>
      <c r="BJ4091" s="256"/>
      <c r="BK4091" s="256"/>
      <c r="BL4091" s="262"/>
      <c r="BM4091" s="262"/>
      <c r="BN4091" s="262"/>
      <c r="BO4091" s="262"/>
      <c r="BP4091" s="262"/>
      <c r="BQ4091" s="262"/>
      <c r="BR4091" s="270"/>
      <c r="BS4091" s="270"/>
      <c r="BT4091" s="270"/>
      <c r="BU4091" s="270"/>
      <c r="BV4091" s="270"/>
      <c r="BW4091" s="270"/>
      <c r="BX4091" s="256"/>
      <c r="BY4091" s="256"/>
      <c r="BZ4091" s="256"/>
      <c r="CA4091" s="267"/>
      <c r="CB4091" s="267"/>
      <c r="CC4091" s="274"/>
      <c r="CD4091" s="267"/>
      <c r="CE4091" s="267"/>
      <c r="CF4091" s="267"/>
      <c r="CG4091" s="267"/>
      <c r="CH4091" s="267"/>
      <c r="CI4091" s="267"/>
      <c r="CJ4091" s="267"/>
      <c r="CK4091" s="267"/>
      <c r="CL4091" s="265"/>
      <c r="CM4091" s="272"/>
      <c r="CN4091" s="264"/>
      <c r="CO4091" s="125"/>
      <c r="CP4091" s="226"/>
      <c r="CQ4091" s="226"/>
      <c r="CR4091" s="226"/>
      <c r="CS4091" s="106"/>
      <c r="CT4091" s="106"/>
      <c r="CU4091" s="106"/>
      <c r="CV4091" s="106"/>
      <c r="CW4091" s="106"/>
      <c r="CX4091" s="106"/>
      <c r="CY4091" s="106"/>
      <c r="CZ4091" s="106"/>
      <c r="DA4091" s="106"/>
      <c r="DB4091" s="70"/>
      <c r="DC4091" s="70"/>
      <c r="DD4091" s="70"/>
      <c r="DE4091" s="70"/>
      <c r="DF4091" s="70"/>
      <c r="DG4091" s="70"/>
      <c r="DH4091" s="70"/>
      <c r="DI4091" s="70"/>
      <c r="DJ4091" s="70"/>
      <c r="DK4091" s="70"/>
      <c r="DL4091" s="70"/>
      <c r="DM4091" s="70"/>
      <c r="DN4091" s="70"/>
    </row>
    <row r="4092" spans="1:118">
      <c r="A4092" s="228"/>
      <c r="B4092" s="342"/>
      <c r="C4092" s="406"/>
      <c r="D4092" s="237"/>
      <c r="E4092" s="237"/>
      <c r="F4092" s="243"/>
      <c r="G4092" s="72">
        <v>2.1</v>
      </c>
      <c r="H4092" s="84"/>
      <c r="I4092" s="84"/>
      <c r="J4092" s="84"/>
      <c r="K4092" s="84"/>
      <c r="L4092" s="84"/>
      <c r="M4092" s="84"/>
      <c r="N4092" s="84"/>
      <c r="O4092" s="84"/>
      <c r="P4092" s="84"/>
      <c r="Q4092" s="84"/>
      <c r="R4092" s="84"/>
      <c r="S4092" s="84"/>
      <c r="T4092" s="84"/>
      <c r="U4092" s="84"/>
      <c r="V4092" s="84"/>
      <c r="W4092" s="84"/>
      <c r="X4092" s="84"/>
      <c r="Y4092" s="84"/>
      <c r="Z4092" s="84"/>
      <c r="AA4092" s="84"/>
      <c r="AB4092" s="84"/>
      <c r="AC4092" s="80"/>
      <c r="AD4092" s="80"/>
      <c r="AE4092" s="80"/>
      <c r="AF4092" s="80"/>
      <c r="AG4092" s="80"/>
      <c r="AH4092" s="80"/>
      <c r="AI4092" s="80"/>
      <c r="AJ4092" s="80"/>
      <c r="AK4092" s="80"/>
      <c r="AL4092" s="80"/>
      <c r="AM4092" s="240"/>
      <c r="AN4092" s="240"/>
      <c r="AO4092" s="240"/>
      <c r="AP4092" s="240"/>
      <c r="AQ4092" s="240"/>
      <c r="AR4092" s="240"/>
      <c r="AS4092" s="240"/>
      <c r="AT4092" s="256"/>
      <c r="AU4092" s="256"/>
      <c r="AV4092" s="259"/>
      <c r="AW4092" s="259"/>
      <c r="AX4092" s="256"/>
      <c r="AY4092" s="256"/>
      <c r="AZ4092" s="256"/>
      <c r="BA4092" s="256"/>
      <c r="BB4092" s="256"/>
      <c r="BC4092" s="256"/>
      <c r="BD4092" s="256"/>
      <c r="BE4092" s="256"/>
      <c r="BF4092" s="256"/>
      <c r="BG4092" s="256"/>
      <c r="BH4092" s="256"/>
      <c r="BI4092" s="256"/>
      <c r="BJ4092" s="256"/>
      <c r="BK4092" s="256"/>
      <c r="BL4092" s="262"/>
      <c r="BM4092" s="262"/>
      <c r="BN4092" s="262"/>
      <c r="BO4092" s="262"/>
      <c r="BP4092" s="262"/>
      <c r="BQ4092" s="262"/>
      <c r="BR4092" s="270"/>
      <c r="BS4092" s="270"/>
      <c r="BT4092" s="270"/>
      <c r="BU4092" s="270"/>
      <c r="BV4092" s="270"/>
      <c r="BW4092" s="270"/>
      <c r="BX4092" s="256"/>
      <c r="BY4092" s="256"/>
      <c r="BZ4092" s="256"/>
      <c r="CA4092" s="267"/>
      <c r="CB4092" s="267"/>
      <c r="CC4092" s="274"/>
      <c r="CD4092" s="267"/>
      <c r="CE4092" s="267"/>
      <c r="CF4092" s="267"/>
      <c r="CG4092" s="267"/>
      <c r="CH4092" s="267"/>
      <c r="CI4092" s="267"/>
      <c r="CJ4092" s="267"/>
      <c r="CK4092" s="267"/>
      <c r="CL4092" s="265"/>
      <c r="CM4092" s="272"/>
      <c r="CN4092" s="264"/>
      <c r="CO4092" s="125"/>
      <c r="CP4092" s="226"/>
      <c r="CQ4092" s="226"/>
      <c r="CR4092" s="226"/>
      <c r="CS4092" s="106"/>
      <c r="CT4092" s="106"/>
      <c r="CU4092" s="106"/>
      <c r="CV4092" s="106"/>
      <c r="CW4092" s="106"/>
      <c r="CX4092" s="106"/>
      <c r="CY4092" s="106"/>
      <c r="CZ4092" s="106"/>
      <c r="DA4092" s="106"/>
      <c r="DB4092" s="70"/>
      <c r="DC4092" s="70"/>
      <c r="DD4092" s="70"/>
      <c r="DE4092" s="70"/>
      <c r="DF4092" s="70"/>
      <c r="DG4092" s="70"/>
      <c r="DH4092" s="70"/>
      <c r="DI4092" s="70"/>
      <c r="DJ4092" s="70"/>
      <c r="DK4092" s="70"/>
      <c r="DL4092" s="70"/>
      <c r="DM4092" s="70"/>
      <c r="DN4092" s="70"/>
    </row>
    <row r="4093" spans="1:118">
      <c r="A4093" s="228"/>
      <c r="B4093" s="342"/>
      <c r="C4093" s="406"/>
      <c r="D4093" s="237"/>
      <c r="E4093" s="237"/>
      <c r="F4093" s="243"/>
      <c r="G4093" s="72">
        <v>2.7</v>
      </c>
      <c r="H4093" s="84"/>
      <c r="I4093" s="84">
        <v>6.5</v>
      </c>
      <c r="J4093" s="84"/>
      <c r="K4093" s="84"/>
      <c r="L4093" s="84"/>
      <c r="M4093" s="84"/>
      <c r="N4093" s="84"/>
      <c r="O4093" s="84"/>
      <c r="P4093" s="84"/>
      <c r="Q4093" s="84"/>
      <c r="R4093" s="84"/>
      <c r="S4093" s="84"/>
      <c r="T4093" s="84"/>
      <c r="U4093" s="84"/>
      <c r="V4093" s="84"/>
      <c r="W4093" s="84"/>
      <c r="X4093" s="84"/>
      <c r="Y4093" s="84"/>
      <c r="Z4093" s="84"/>
      <c r="AA4093" s="84"/>
      <c r="AB4093" s="84"/>
      <c r="AC4093" s="80"/>
      <c r="AD4093" s="80"/>
      <c r="AE4093" s="80"/>
      <c r="AF4093" s="80"/>
      <c r="AG4093" s="80"/>
      <c r="AH4093" s="80"/>
      <c r="AI4093" s="80"/>
      <c r="AJ4093" s="80"/>
      <c r="AK4093" s="80"/>
      <c r="AL4093" s="80"/>
      <c r="AM4093" s="240"/>
      <c r="AN4093" s="240"/>
      <c r="AO4093" s="240"/>
      <c r="AP4093" s="240"/>
      <c r="AQ4093" s="240"/>
      <c r="AR4093" s="240"/>
      <c r="AS4093" s="240"/>
      <c r="AT4093" s="256"/>
      <c r="AU4093" s="256"/>
      <c r="AV4093" s="259"/>
      <c r="AW4093" s="259"/>
      <c r="AX4093" s="256"/>
      <c r="AY4093" s="256"/>
      <c r="AZ4093" s="256"/>
      <c r="BA4093" s="256"/>
      <c r="BB4093" s="256"/>
      <c r="BC4093" s="256"/>
      <c r="BD4093" s="256"/>
      <c r="BE4093" s="256"/>
      <c r="BF4093" s="256"/>
      <c r="BG4093" s="256"/>
      <c r="BH4093" s="256"/>
      <c r="BI4093" s="256"/>
      <c r="BJ4093" s="256"/>
      <c r="BK4093" s="256"/>
      <c r="BL4093" s="262"/>
      <c r="BM4093" s="262"/>
      <c r="BN4093" s="262"/>
      <c r="BO4093" s="262"/>
      <c r="BP4093" s="262"/>
      <c r="BQ4093" s="262"/>
      <c r="BR4093" s="270"/>
      <c r="BS4093" s="270"/>
      <c r="BT4093" s="270"/>
      <c r="BU4093" s="270"/>
      <c r="BV4093" s="270"/>
      <c r="BW4093" s="270"/>
      <c r="BX4093" s="256"/>
      <c r="BY4093" s="256"/>
      <c r="BZ4093" s="256"/>
      <c r="CA4093" s="267"/>
      <c r="CB4093" s="267"/>
      <c r="CC4093" s="274"/>
      <c r="CD4093" s="267"/>
      <c r="CE4093" s="267"/>
      <c r="CF4093" s="267"/>
      <c r="CG4093" s="267"/>
      <c r="CH4093" s="267"/>
      <c r="CI4093" s="267"/>
      <c r="CJ4093" s="267"/>
      <c r="CK4093" s="267"/>
      <c r="CL4093" s="265"/>
      <c r="CM4093" s="272"/>
      <c r="CN4093" s="264"/>
      <c r="CO4093" s="125"/>
      <c r="CP4093" s="226"/>
      <c r="CQ4093" s="226"/>
      <c r="CR4093" s="226"/>
      <c r="CS4093" s="106"/>
      <c r="CT4093" s="106"/>
      <c r="CU4093" s="106"/>
      <c r="CV4093" s="106"/>
      <c r="CW4093" s="106"/>
      <c r="CX4093" s="106"/>
      <c r="CY4093" s="106"/>
      <c r="CZ4093" s="106"/>
      <c r="DA4093" s="106"/>
      <c r="DB4093" s="70"/>
      <c r="DC4093" s="70"/>
      <c r="DD4093" s="70"/>
      <c r="DE4093" s="70"/>
      <c r="DF4093" s="70"/>
      <c r="DG4093" s="70"/>
      <c r="DH4093" s="70"/>
      <c r="DI4093" s="70"/>
      <c r="DJ4093" s="70"/>
      <c r="DK4093" s="70"/>
      <c r="DL4093" s="70"/>
      <c r="DM4093" s="70"/>
      <c r="DN4093" s="70"/>
    </row>
    <row r="4094" spans="1:118">
      <c r="A4094" s="228"/>
      <c r="B4094" s="342"/>
      <c r="C4094" s="406"/>
      <c r="D4094" s="237"/>
      <c r="E4094" s="237"/>
      <c r="F4094" s="243"/>
      <c r="G4094" s="72">
        <v>3</v>
      </c>
      <c r="H4094" s="84"/>
      <c r="I4094" s="84"/>
      <c r="J4094" s="84"/>
      <c r="K4094" s="84"/>
      <c r="L4094" s="84"/>
      <c r="M4094" s="84"/>
      <c r="N4094" s="84"/>
      <c r="O4094" s="84"/>
      <c r="P4094" s="84"/>
      <c r="Q4094" s="84"/>
      <c r="R4094" s="84"/>
      <c r="S4094" s="84"/>
      <c r="T4094" s="84"/>
      <c r="U4094" s="84"/>
      <c r="V4094" s="84"/>
      <c r="W4094" s="84"/>
      <c r="X4094" s="84"/>
      <c r="Y4094" s="84"/>
      <c r="Z4094" s="84"/>
      <c r="AA4094" s="84"/>
      <c r="AB4094" s="84"/>
      <c r="AC4094" s="80"/>
      <c r="AD4094" s="80"/>
      <c r="AE4094" s="80"/>
      <c r="AF4094" s="80"/>
      <c r="AG4094" s="80"/>
      <c r="AH4094" s="80"/>
      <c r="AI4094" s="80"/>
      <c r="AJ4094" s="80"/>
      <c r="AK4094" s="80"/>
      <c r="AL4094" s="80"/>
      <c r="AM4094" s="240"/>
      <c r="AN4094" s="240"/>
      <c r="AO4094" s="240"/>
      <c r="AP4094" s="240"/>
      <c r="AQ4094" s="240"/>
      <c r="AR4094" s="240"/>
      <c r="AS4094" s="240"/>
      <c r="AT4094" s="256"/>
      <c r="AU4094" s="256"/>
      <c r="AV4094" s="259"/>
      <c r="AW4094" s="259"/>
      <c r="AX4094" s="256"/>
      <c r="AY4094" s="256"/>
      <c r="AZ4094" s="256"/>
      <c r="BA4094" s="256"/>
      <c r="BB4094" s="256"/>
      <c r="BC4094" s="256"/>
      <c r="BD4094" s="256"/>
      <c r="BE4094" s="256"/>
      <c r="BF4094" s="256"/>
      <c r="BG4094" s="256"/>
      <c r="BH4094" s="256"/>
      <c r="BI4094" s="256"/>
      <c r="BJ4094" s="256"/>
      <c r="BK4094" s="256"/>
      <c r="BL4094" s="262"/>
      <c r="BM4094" s="262"/>
      <c r="BN4094" s="262"/>
      <c r="BO4094" s="262"/>
      <c r="BP4094" s="262"/>
      <c r="BQ4094" s="262"/>
      <c r="BR4094" s="270"/>
      <c r="BS4094" s="270"/>
      <c r="BT4094" s="270"/>
      <c r="BU4094" s="270"/>
      <c r="BV4094" s="270"/>
      <c r="BW4094" s="270"/>
      <c r="BX4094" s="256"/>
      <c r="BY4094" s="256"/>
      <c r="BZ4094" s="256"/>
      <c r="CA4094" s="267"/>
      <c r="CB4094" s="267"/>
      <c r="CC4094" s="274"/>
      <c r="CD4094" s="267"/>
      <c r="CE4094" s="267"/>
      <c r="CF4094" s="267"/>
      <c r="CG4094" s="267"/>
      <c r="CH4094" s="267"/>
      <c r="CI4094" s="267"/>
      <c r="CJ4094" s="267"/>
      <c r="CK4094" s="267"/>
      <c r="CL4094" s="265"/>
      <c r="CM4094" s="272"/>
      <c r="CN4094" s="264"/>
      <c r="CO4094" s="125"/>
      <c r="CP4094" s="226"/>
      <c r="CQ4094" s="226"/>
      <c r="CR4094" s="226"/>
      <c r="CS4094" s="106"/>
      <c r="CT4094" s="106"/>
      <c r="CU4094" s="106"/>
      <c r="CV4094" s="106"/>
      <c r="CW4094" s="106"/>
      <c r="CX4094" s="106"/>
      <c r="CY4094" s="106"/>
      <c r="CZ4094" s="106"/>
      <c r="DA4094" s="106"/>
      <c r="DB4094" s="70"/>
      <c r="DC4094" s="70"/>
      <c r="DD4094" s="70"/>
      <c r="DE4094" s="70"/>
      <c r="DF4094" s="70"/>
      <c r="DG4094" s="70"/>
      <c r="DH4094" s="70"/>
      <c r="DI4094" s="70"/>
      <c r="DJ4094" s="70"/>
      <c r="DK4094" s="70"/>
      <c r="DL4094" s="70"/>
      <c r="DM4094" s="70"/>
      <c r="DN4094" s="70"/>
    </row>
    <row r="4095" spans="1:118">
      <c r="A4095" s="228"/>
      <c r="B4095" s="342"/>
      <c r="C4095" s="406"/>
      <c r="D4095" s="237"/>
      <c r="E4095" s="237"/>
      <c r="F4095" s="244"/>
      <c r="G4095" s="73">
        <v>3.9</v>
      </c>
      <c r="H4095" s="85"/>
      <c r="I4095" s="85"/>
      <c r="J4095" s="85"/>
      <c r="K4095" s="85"/>
      <c r="L4095" s="85"/>
      <c r="M4095" s="85"/>
      <c r="N4095" s="85"/>
      <c r="O4095" s="85"/>
      <c r="P4095" s="85"/>
      <c r="Q4095" s="85"/>
      <c r="R4095" s="85"/>
      <c r="S4095" s="85"/>
      <c r="T4095" s="85"/>
      <c r="U4095" s="85"/>
      <c r="V4095" s="85"/>
      <c r="W4095" s="85"/>
      <c r="X4095" s="85"/>
      <c r="Y4095" s="85"/>
      <c r="Z4095" s="85"/>
      <c r="AA4095" s="85"/>
      <c r="AB4095" s="85"/>
      <c r="AC4095" s="81"/>
      <c r="AD4095" s="81"/>
      <c r="AE4095" s="81"/>
      <c r="AF4095" s="81"/>
      <c r="AG4095" s="81"/>
      <c r="AH4095" s="81"/>
      <c r="AI4095" s="81"/>
      <c r="AJ4095" s="81"/>
      <c r="AK4095" s="81"/>
      <c r="AL4095" s="81"/>
      <c r="AM4095" s="240"/>
      <c r="AN4095" s="240"/>
      <c r="AO4095" s="240"/>
      <c r="AP4095" s="240"/>
      <c r="AQ4095" s="240"/>
      <c r="AR4095" s="240"/>
      <c r="AS4095" s="240"/>
      <c r="AT4095" s="256"/>
      <c r="AU4095" s="256"/>
      <c r="AV4095" s="259"/>
      <c r="AW4095" s="259"/>
      <c r="AX4095" s="256"/>
      <c r="AY4095" s="256"/>
      <c r="AZ4095" s="256"/>
      <c r="BA4095" s="256"/>
      <c r="BB4095" s="256"/>
      <c r="BC4095" s="256"/>
      <c r="BD4095" s="256"/>
      <c r="BE4095" s="256"/>
      <c r="BF4095" s="256"/>
      <c r="BG4095" s="256"/>
      <c r="BH4095" s="256"/>
      <c r="BI4095" s="256"/>
      <c r="BJ4095" s="256"/>
      <c r="BK4095" s="256"/>
      <c r="BL4095" s="262"/>
      <c r="BM4095" s="262"/>
      <c r="BN4095" s="262"/>
      <c r="BO4095" s="262"/>
      <c r="BP4095" s="262"/>
      <c r="BQ4095" s="262"/>
      <c r="BR4095" s="270"/>
      <c r="BS4095" s="270"/>
      <c r="BT4095" s="270"/>
      <c r="BU4095" s="270"/>
      <c r="BV4095" s="270"/>
      <c r="BW4095" s="270"/>
      <c r="BX4095" s="256"/>
      <c r="BY4095" s="256"/>
      <c r="BZ4095" s="256"/>
      <c r="CA4095" s="267"/>
      <c r="CB4095" s="267"/>
      <c r="CC4095" s="274"/>
      <c r="CD4095" s="267"/>
      <c r="CE4095" s="267"/>
      <c r="CF4095" s="267"/>
      <c r="CG4095" s="267"/>
      <c r="CH4095" s="267"/>
      <c r="CI4095" s="267"/>
      <c r="CJ4095" s="267"/>
      <c r="CK4095" s="267"/>
      <c r="CL4095" s="265"/>
      <c r="CM4095" s="272"/>
      <c r="CN4095" s="264"/>
      <c r="CO4095" s="125"/>
      <c r="CP4095" s="226"/>
      <c r="CQ4095" s="226"/>
      <c r="CR4095" s="226"/>
      <c r="CS4095" s="106"/>
      <c r="CT4095" s="106"/>
      <c r="CU4095" s="106"/>
      <c r="CV4095" s="106"/>
      <c r="CW4095" s="106"/>
      <c r="CX4095" s="106"/>
      <c r="CY4095" s="106"/>
      <c r="CZ4095" s="106"/>
      <c r="DA4095" s="106"/>
      <c r="DB4095" s="70"/>
      <c r="DC4095" s="70"/>
      <c r="DD4095" s="70"/>
      <c r="DE4095" s="70"/>
      <c r="DF4095" s="70"/>
      <c r="DG4095" s="70"/>
      <c r="DH4095" s="70"/>
      <c r="DI4095" s="70"/>
      <c r="DJ4095" s="70"/>
      <c r="DK4095" s="70"/>
      <c r="DL4095" s="70"/>
      <c r="DM4095" s="70"/>
      <c r="DN4095" s="70"/>
    </row>
    <row r="4096" spans="1:118">
      <c r="A4096" s="229"/>
      <c r="B4096" s="343"/>
      <c r="C4096" s="407"/>
      <c r="D4096" s="238"/>
      <c r="E4096" s="238"/>
      <c r="F4096" s="245" t="s">
        <v>83</v>
      </c>
      <c r="G4096" s="246"/>
      <c r="H4096" s="82"/>
      <c r="I4096" s="82"/>
      <c r="J4096" s="82"/>
      <c r="K4096" s="82"/>
      <c r="L4096" s="82"/>
      <c r="M4096" s="82"/>
      <c r="N4096" s="82"/>
      <c r="O4096" s="82"/>
      <c r="P4096" s="82"/>
      <c r="Q4096" s="82"/>
      <c r="R4096" s="82"/>
      <c r="S4096" s="82"/>
      <c r="T4096" s="82"/>
      <c r="U4096" s="82"/>
      <c r="V4096" s="82"/>
      <c r="W4096" s="82"/>
      <c r="X4096" s="82"/>
      <c r="Y4096" s="82"/>
      <c r="Z4096" s="82"/>
      <c r="AA4096" s="82"/>
      <c r="AB4096" s="82"/>
      <c r="AC4096" s="35"/>
      <c r="AD4096" s="35"/>
      <c r="AE4096" s="35"/>
      <c r="AF4096" s="35"/>
      <c r="AG4096" s="35"/>
      <c r="AH4096" s="35"/>
      <c r="AI4096" s="35"/>
      <c r="AJ4096" s="35"/>
      <c r="AK4096" s="35"/>
      <c r="AL4096" s="35"/>
      <c r="AM4096" s="241"/>
      <c r="AN4096" s="241"/>
      <c r="AO4096" s="241"/>
      <c r="AP4096" s="241"/>
      <c r="AQ4096" s="241"/>
      <c r="AR4096" s="241"/>
      <c r="AS4096" s="241"/>
      <c r="AT4096" s="257"/>
      <c r="AU4096" s="257"/>
      <c r="AV4096" s="260"/>
      <c r="AW4096" s="260"/>
      <c r="AX4096" s="257"/>
      <c r="AY4096" s="257"/>
      <c r="AZ4096" s="257"/>
      <c r="BA4096" s="257"/>
      <c r="BB4096" s="257"/>
      <c r="BC4096" s="257"/>
      <c r="BD4096" s="257"/>
      <c r="BE4096" s="257"/>
      <c r="BF4096" s="257"/>
      <c r="BG4096" s="257"/>
      <c r="BH4096" s="257"/>
      <c r="BI4096" s="257"/>
      <c r="BJ4096" s="257"/>
      <c r="BK4096" s="257"/>
      <c r="BL4096" s="263"/>
      <c r="BM4096" s="263"/>
      <c r="BN4096" s="263"/>
      <c r="BO4096" s="263"/>
      <c r="BP4096" s="263"/>
      <c r="BQ4096" s="263"/>
      <c r="BR4096" s="271"/>
      <c r="BS4096" s="271"/>
      <c r="BT4096" s="271"/>
      <c r="BU4096" s="271"/>
      <c r="BV4096" s="271"/>
      <c r="BW4096" s="271"/>
      <c r="BX4096" s="257"/>
      <c r="BY4096" s="257"/>
      <c r="BZ4096" s="257"/>
      <c r="CA4096" s="268"/>
      <c r="CB4096" s="268"/>
      <c r="CC4096" s="275"/>
      <c r="CD4096" s="268"/>
      <c r="CE4096" s="268"/>
      <c r="CF4096" s="268"/>
      <c r="CG4096" s="268"/>
      <c r="CH4096" s="268"/>
      <c r="CI4096" s="268"/>
      <c r="CJ4096" s="268"/>
      <c r="CK4096" s="268"/>
      <c r="CL4096" s="265"/>
      <c r="CM4096" s="272"/>
      <c r="CN4096" s="264"/>
      <c r="CO4096" s="125"/>
      <c r="CP4096" s="226"/>
      <c r="CQ4096" s="226"/>
      <c r="CR4096" s="226"/>
      <c r="CS4096" s="106"/>
      <c r="CT4096" s="106"/>
      <c r="CU4096" s="106"/>
      <c r="CV4096" s="106"/>
      <c r="CW4096" s="106"/>
      <c r="CX4096" s="106"/>
      <c r="CY4096" s="106"/>
      <c r="CZ4096" s="106"/>
      <c r="DA4096" s="106"/>
      <c r="DB4096" s="70"/>
      <c r="DC4096" s="70"/>
      <c r="DD4096" s="70"/>
      <c r="DE4096" s="70"/>
      <c r="DF4096" s="70"/>
      <c r="DG4096" s="70"/>
      <c r="DH4096" s="70"/>
      <c r="DI4096" s="70"/>
      <c r="DJ4096" s="70"/>
      <c r="DK4096" s="70"/>
      <c r="DL4096" s="70"/>
      <c r="DM4096" s="70"/>
      <c r="DN4096" s="70"/>
    </row>
    <row r="4097" spans="1:118" ht="14.25" customHeight="1">
      <c r="A4097" s="227">
        <f t="shared" si="1258"/>
        <v>508</v>
      </c>
      <c r="B4097" s="571" t="s">
        <v>812</v>
      </c>
      <c r="C4097" s="577" t="s">
        <v>816</v>
      </c>
      <c r="D4097" s="236">
        <v>44287</v>
      </c>
      <c r="E4097" s="236" t="s">
        <v>1197</v>
      </c>
      <c r="F4097" s="253" t="s">
        <v>80</v>
      </c>
      <c r="G4097" s="351"/>
      <c r="H4097" s="82" t="s">
        <v>69</v>
      </c>
      <c r="I4097" s="82"/>
      <c r="J4097" s="82" t="s">
        <v>61</v>
      </c>
      <c r="K4097" s="82" t="s">
        <v>61</v>
      </c>
      <c r="L4097" s="82" t="s">
        <v>61</v>
      </c>
      <c r="M4097" s="82" t="s">
        <v>61</v>
      </c>
      <c r="N4097" s="82" t="s">
        <v>61</v>
      </c>
      <c r="O4097" s="82"/>
      <c r="P4097" s="82" t="s">
        <v>61</v>
      </c>
      <c r="Q4097" s="82" t="s">
        <v>61</v>
      </c>
      <c r="R4097" s="82" t="s">
        <v>61</v>
      </c>
      <c r="S4097" s="82" t="s">
        <v>61</v>
      </c>
      <c r="T4097" s="82" t="s">
        <v>61</v>
      </c>
      <c r="U4097" s="82" t="s">
        <v>67</v>
      </c>
      <c r="V4097" s="82"/>
      <c r="W4097" s="82" t="s">
        <v>60</v>
      </c>
      <c r="X4097" s="82" t="s">
        <v>71</v>
      </c>
      <c r="Y4097" s="82" t="s">
        <v>60</v>
      </c>
      <c r="Z4097" s="82" t="s">
        <v>67</v>
      </c>
      <c r="AA4097" s="82" t="s">
        <v>67</v>
      </c>
      <c r="AB4097" s="82" t="s">
        <v>60</v>
      </c>
      <c r="AC4097" s="82"/>
      <c r="AD4097" s="82" t="s">
        <v>60</v>
      </c>
      <c r="AE4097" s="82" t="s">
        <v>60</v>
      </c>
      <c r="AF4097" s="82" t="s">
        <v>67</v>
      </c>
      <c r="AG4097" s="82" t="s">
        <v>60</v>
      </c>
      <c r="AH4097" s="82" t="s">
        <v>60</v>
      </c>
      <c r="AI4097" s="82" t="s">
        <v>1471</v>
      </c>
      <c r="AJ4097" s="82"/>
      <c r="AK4097" s="82" t="s">
        <v>61</v>
      </c>
      <c r="AL4097" s="82" t="s">
        <v>61</v>
      </c>
      <c r="AM4097" s="239">
        <f>COUNTIF(H4097:AL4097,"PH")+COUNTIF(H4097:AL4097,"PH/L")+COUNTIF(H4097:AL4097,"PM")</f>
        <v>0</v>
      </c>
      <c r="AN4097" s="239">
        <f>COUNTIF(H4097:AL4097,"PD")+COUNTIF(H4097:AL4097,"PDD")+COUNTIF(H4097:AL4097,"P/DS")/2+COUNTIF(H4097:AL4097,"PMD")</f>
        <v>0</v>
      </c>
      <c r="AO4097" s="239">
        <f>COUNTIF(H4097:AL4097,"PN")+COUNTIF(H4097:AL4097,"P/NS")/2+COUNTIF(H4097:AL4097,"PH")+COUNTIF(H4097:AL4097,"PH/F")/2+COUNTIF(H4097:AL4097,"PH/L")/2+COUNTIF(H4097:AL4097,"PM")</f>
        <v>0</v>
      </c>
      <c r="AP4097" s="239">
        <f>COUNTIF(H4097:AL4097,"BH")+COUNTIF(H4097:AL4097,"AL/BL")+COUNTIF(H4097:AL4097,"UL/BL")+COUNTIF(H4097:AL4097,"BM")</f>
        <v>0</v>
      </c>
      <c r="AQ4097" s="239">
        <f>COUNTIF(H4097:AL4097,"DS")+COUNTIF(H4097:AL4097,"AL/DS")/2+COUNTIF(H4097:AL4097,"UL/DS")/2+COUNTIF(H4097:AL4097,"CT")+COUNTIF(H4097:AL4097,"MD")</f>
        <v>7.5</v>
      </c>
      <c r="AR4097" s="239">
        <f>COUNTIF(H4097:AL4097,"NS")+COUNTIF(H4097:AL4097,"AL/NS")/2+COUNTIF(H4097:AL4097,"UL/NS")/2+COUNTIF(H4097:AL4097,"BH")+COUNTIF(H4097:AL4097,"AL/BF")/2+COUNTIF(H4097:AL4097,"AL/BL")/2+COUNTIF(H4097:AL4097,"UL/BL")/2+COUNTIF(H4097:AL4097,"UL/BF")/2+COUNTIF(H4097:AL4097,"BM")</f>
        <v>12</v>
      </c>
      <c r="AS4097" s="239">
        <f>COUNTIF(H4097:AL4097,"AL")+COUNTIF(H4097:AL4097,"AL/DS")/2+COUNTIF(H4097:AL4097,"AL/NS")/2+COUNTIF(H4097:AL4097,"NH")+COUNTIF(H4097:AL4097,"SL")+COUNTIF(H4097:AL4097,"NHD")+COUNTIF(H4097:AL4097,"B")+COUNTIF(H4097:AL4097,"HL")+COUNTIF(H4097:AL4097,"AL/BF")/2+COUNTIF(H4097:AL4097,"AL/BL")/2</f>
        <v>5</v>
      </c>
      <c r="AT4097" s="255">
        <f>COUNTIF(H4097:AL4097,"PD")+COUNTIF(H4097:AL4097,"PN")+COUNTIF(H4097:AL4097,"P/DS")/2+COUNTIF(H4097:AL4097,"P/NS")/2+COUNTIF(H4097:AL4097,"DS")+COUNTIF(H4097:AL4097,"NS")+COUNTIF(H4097:AL4097,"AL")+COUNTIF(H4097:AL4097,"AL/DS")+COUNTIF(H4097:AL4097,"AL/NS")+COUNTIF(H4097:AL4097,"NH")+COUNTIF(H4097:AL4097,"SL")+COUNTIF(H4097:AL4097,"UL/DS")/2+COUNTIF(H4097:AL4097,"UL/NS")/2+COUNTIF(H4097:AL4097,"CT")+COUNTIF(H4097:AL4097,"NHD")+COUNTIF(H4097:AL4097,"PDD")+COUNTIF(H4097:AL4097,"B")+COUNTIF(H4097:AL4097,"HL")+COUNTIF(H4097:AL4097,"PH")+COUNTIF(H4097:AL4097,"BH")+COUNTIF(H4097:AL4097,"AL/BF")+COUNTIF(H4097:AL4097,"AL/BL")+COUNTIF(H4097:AL4097,"UL/BF")/2+COUNTIF(H4097:AL4097,"UL/BL")/2+COUNTIF(H4097:AL4097,"PH/F")/2+COUNTIF(H4097:AL4097,"PH/L")/2+COUNTIF(H4097:AL4097,"MD")+COUNTIF(H4097:AL4097,"PMD")+COUNTIF(H4097:AL4097,"PM")+COUNTIF(H4097:AL4097,"BM")</f>
        <v>24.5</v>
      </c>
      <c r="AU4097" s="255">
        <f>COUNTIF(H4097:AL4097,"P/DS")/2+COUNTIF(H4097:AL4097,"P/NS")/2+COUNTIF(H4097:AL4097,"IL")+COUNTIF(H4097:AL4097,"NL")+COUNTIF(H4097:AL4097,"UL")+COUNTIF(H4097:AL4097,"UL/DS")/2+COUNTIF(H4097:AL4097,"UL/NS")/2+COUNTIF(H4097:AL4097,"KT")+COUNTIF(H4097:AL4097,"UL/BF")/2+COUNTIF(H4097:AL4097,"UL/BL")/2+COUNTIF(H4097:AL4097,"PH/F")/2+COUNTIF(H4097:AL4097,"PH/L")/2+COUNTIF(H4097:AL4097,"NB")</f>
        <v>1.5</v>
      </c>
      <c r="AV4097" s="258">
        <f>COUNTIF(H4097:AL4097,"PN")+COUNTIF(H4097:AL4097,"TVD")+COUNTIF(H4097:AL4097,"PH")+COUNTIF(H4097:AL4097,"PM")+COUNTIF(H4097:AL4097,"PDD")-COUNTIFS(H4097:AL4097,"PN",H4104:AL4104,"&gt;=3")-COUNTIFS(H4097:AL4097,"PM",H4104:AL4104,"&gt;=3")</f>
        <v>0</v>
      </c>
      <c r="AW4097" s="258">
        <f>COUNTIF(H4097:AL4097,"NS")+COUNTIF(H4097:AL4097,"D")+COUNTIF(H4097:AL4097,"BH")+COUNTIF(H4097:AL4097,"NHD")+COUNTIF(H4097:AL4097,"BM")-COUNTIFS(H4097:AL4097,"NS",H4104:AL4104,"&gt;=3")-COUNTIFS(H4097:AL4097,"BH",H4104:AL4104,"&gt;=3")-COUNTIFS(H4097:AL4097,"BM",H4104:AL4104,"&gt;=3")</f>
        <v>12</v>
      </c>
      <c r="AX4097" s="255">
        <f>COUNTIF(H4097:AL4097,"AL")+COUNTIF(H4097:AL4097,"AL/DS")/2+COUNTIF(H4097:AL4097,"AL/NS")/2+COUNTIF(H4097:AL4097,"AL/BF")+COUNTIF(H4097:AL4097,"AL/BL")/2</f>
        <v>4</v>
      </c>
      <c r="AY4097" s="255">
        <f>COUNTIF(H4097:AL4097,"SL")</f>
        <v>0</v>
      </c>
      <c r="AZ4097" s="255">
        <f>COUNTIF(H4097:AL4097,"NH")</f>
        <v>1</v>
      </c>
      <c r="BA4097" s="255">
        <f>COUNTIF(H4097:AL4097,"HL")</f>
        <v>0</v>
      </c>
      <c r="BB4097" s="255">
        <f>COUNTIF(G4097:AL4097,"P/DS")/2+COUNTIF(G4097:AL4097,"P/NS")/2+COUNTIF(G4097:AL4097,"UL")+COUNTIF(G4097:AL4097,"UL/DS")/2+COUNTIF(G4097:AL4097,"UL/NS")/2+COUNTIF(G4097:AL4097,"UL/BL")/2+COUNTIF(G4097:AL4097,"UL/BF")/2+COUNTIF(G4097:AL4097,"PH/F")/2+COUNTIF(G4097:AL4097,"PH/L")/2</f>
        <v>1.5</v>
      </c>
      <c r="BC4097" s="255">
        <f>COUNTIF(H4097:AL4097,"NB")</f>
        <v>0</v>
      </c>
      <c r="BD4097" s="255">
        <f>COUNTIF(H4097:AL4097,"NL")</f>
        <v>0</v>
      </c>
      <c r="BE4097" s="255">
        <f>COUNTIF(H4097:AL4097,"IL")</f>
        <v>0</v>
      </c>
      <c r="BF4097" s="255">
        <f>COUNTIF(H4097:AL4097,"KT")</f>
        <v>0</v>
      </c>
      <c r="BG4097" s="255">
        <f>COUNTIF(H4097:AL4097,"L70")</f>
        <v>0</v>
      </c>
      <c r="BH4097" s="255">
        <f>COUNTIF(H4097:AL4097,"MD")</f>
        <v>0</v>
      </c>
      <c r="BI4097" s="255">
        <f>COUNTIF(H4097:AL4097,"PMD")</f>
        <v>0</v>
      </c>
      <c r="BJ4097" s="255">
        <f>COUNTIF(H4097:AL4097,"PM")</f>
        <v>0</v>
      </c>
      <c r="BK4097" s="255">
        <f>COUNTIF(H4097:AL4097,"BM")</f>
        <v>0</v>
      </c>
      <c r="BL4097" s="261">
        <f>SUMIF(H4097:AL4097,"PD",H4098:AL4098)+SUMIF(H4097:AL4097,"PN",H4098:AL4098)+SUMIF(H4097:AL4097,"P/DS",H4098:AL4098)+SUMIF(H4097:AL4097,"PN/F",H4098:AL4098)+SUMIF(H4097:AL4097,"PN/L",H4098:AL4098)+SUMIF(H4097:AL4097,"TV",H4098:AL4098)+SUMIF(H4097:AL4097,"TVD",H4098:AL4098)+SUMIF(H4097:AL4097,"PDD",H4098:AL4098)</f>
        <v>0</v>
      </c>
      <c r="BM4097" s="261">
        <f>SUMIF(H4097:AL4097,"PD",H4099:AL4099)+SUMIF(H4097:AL4097,"PN",H4099:AL4099)+SUMIF(H4097:AL4097,"P/DS",H4099:AL4099)+SUMIF(H4097:AL4097,"PN/F",H4099:AL4099)+SUMIF(H4097:AL4097,"PN/L",H4099:AL4099)+SUMIF(H4097:AL4097,"TV",H4099:AL4099)+SUMIF(H4097:AL4097,"TVD",H4099:AL4099)+SUMIF(H4097:AL4097,"PDD",H4099:AL4099)+SUMIF(H4097:AL4097,"PMD",H4099:AL4099)</f>
        <v>0</v>
      </c>
      <c r="BN4097" s="261">
        <f>SUMIF(H4097:AL4097,"PD",H4100:AL4100)+SUMIF(H4097:AL4097,"PN",H4100:AL4100)+SUMIF(H4097:AL4097,"P/DS",H4100:AL4100)+SUMIF(H4097:AL4097,"PN/F",H4100:AL4100)+SUMIF(H4097:AL4097,"PN/L",H4100:AL4100)+SUMIF(H4097:AL4097,"TV",H4100:AL4100)+SUMIF(H4097:AL4097,"TVD",H4100:AL4100)</f>
        <v>0</v>
      </c>
      <c r="BO4097" s="261">
        <f>SUMIF(H4097:AL4097,"PD",H4101:AL4101)+SUMIF(H4097:AL4097,"PN",H4101:AL4101)+SUMIF(H4097:AL4097,"P/DS",H4101:AL4101)+SUMIF(H4097:AL4097,"PN/F",H4101:AL4101)+SUMIF(H4097:AL4097,"PN/L",H4101:AL4101)+SUMIF(H4097:AL4097,"TV",H4101:AL4101)+SUMIF(H4097:AL4097,"TVD",H4101:AL4101)</f>
        <v>0</v>
      </c>
      <c r="BP4097" s="261">
        <f>SUMIF(H4097:AL4097,"PD",H4102:AL4102)+SUMIF(H4097:AL4097,"PN",H4102:AL4102)+SUMIF(H4097:AL4097,"P/DS",H4102:AL4102)+SUMIF(H4097:AL4097,"PN/F",H4102:AL4102)+SUMIF(H4097:AL4097,"PN/L",H4102:AL4102)+SUMIF(H4097:AL4097,"TV",H4102:AL4102)+SUMIF(H4097:AL4097,"TVD",H4102:AL4102)+SUMIF(H4097:AL4097,"PDD",H4102:AL4102)+SUMIF(H4097:AL4097,"PH",H4102:AL4102)+SUMIF(H4097:AL4097,"PM",H4102:AL4102)</f>
        <v>0</v>
      </c>
      <c r="BQ4097" s="261">
        <f>SUMIF(H4097:AL4097,"PD",H4103:AL4103)+SUMIF(H4097:AL4097,"PN",H4103:AL4103)+SUMIF(H4097:AL4097,"P/DS",H4103:AL4103)+SUMIF(H4097:AL4097,"PN/F",H4103:AL4103)+SUMIF(H4097:AL4097,"PN/L",H4103:AL4103)+SUMIF(H4097:AL4097,"TV",H4103:AL4103)+SUMIF(H4097:AL4097,"TVD",H4103:AL4103)+SUMIF(H4097:AL4097,"PDD",H4103:AL4103)+SUMIF(H4097:AL4097,"PH",H4103:AL4103)+SUMIF(H4097:AL4097,"PM",H4103:AL4103)</f>
        <v>0</v>
      </c>
      <c r="BR4097" s="269">
        <f>SUM(H4098:AL4098)-BL4097</f>
        <v>4</v>
      </c>
      <c r="BS4097" s="269">
        <f>SUM(H4099:AL4099)-BM4097</f>
        <v>1</v>
      </c>
      <c r="BT4097" s="269">
        <f>SUM(H4100:AL4100)-BN4097</f>
        <v>0</v>
      </c>
      <c r="BU4097" s="269">
        <f>SUM(H4101:AL4101)-BO4097</f>
        <v>0</v>
      </c>
      <c r="BV4097" s="269">
        <f>SUM(H4102:AL4102)-BP4097</f>
        <v>0</v>
      </c>
      <c r="BW4097" s="269">
        <f>SUM(H4103:AL4103)-BQ4097</f>
        <v>0</v>
      </c>
      <c r="BX4097" s="255">
        <f>SUMIF(H4097:AL4097,"PD",H4104:AL4104)+SUMIF(H4097:AL4097,"PN",H4104:AL4104)+SUMIF(H4097:AL4097,"P/DS",H4104:AL4104)+SUMIF(H4097:AL4097,"PN/F",H4104:AL4104)+SUMIF(H4097:AL4097,"PN/L",H4104:AL4104)</f>
        <v>0</v>
      </c>
      <c r="BY4097" s="255">
        <f>SUM(H4104:AL4104)-BX4097</f>
        <v>0</v>
      </c>
      <c r="BZ4097" s="255">
        <f t="shared" ref="BZ4097" si="1263">+SUM(BL4097:BW4104)</f>
        <v>5</v>
      </c>
      <c r="CA4097" s="266">
        <f>(COUNTIFS(H4097:AL4097,"PD",H4098:AL4098,"&gt;=2"))*0.5-IF(CN4097="VP",COUNTIFS($H$16:$AL$16,"SAT",H4097:AL4097,"PD",H4098:AL4098,"&gt;=2"))*0.5</f>
        <v>0</v>
      </c>
      <c r="CB4097" s="266">
        <f>(COUNTIFS(H4097:AL4097,"PN",H4099:AL4099,"&gt;=0.5",H4098:AL4098,"&gt;=1.5"))*0.5+COUNTIFS(H4097:AL4097,"PDD",H4099:AL4099,"&gt;=0.5",H4098:AL4098,"&gt;=1.5")*0.5</f>
        <v>0</v>
      </c>
      <c r="CC4097" s="273">
        <f>(COUNTIFS(H4097:AL4097,"TV",H4099:AL4099,"&gt;=10"))*0.5+(COUNTIFS(H4097:AL4097,"PMD",H4099:AL4099,"&gt;=2"))*0.5</f>
        <v>0</v>
      </c>
      <c r="CD4097" s="266">
        <f>(COUNTIFS(H4097:AL4097,"TVD",H4101:AL4101,"&gt;=6.5",H4099:AL4099,"&gt;=3.5"))*0.5</f>
        <v>0</v>
      </c>
      <c r="CE4097" s="266">
        <f>(COUNTIFS(H4097:AL4097,"PD",H4102:AL4102,"&gt;=10"))*0.5</f>
        <v>0</v>
      </c>
      <c r="CF4097" s="266">
        <f>(COUNTIFS(H4097:AL4097,"PDD",H4102:AL4102,"&gt;=3.5",H4103:AL4103,"&gt;=6.5")+COUNTIFS(H4097:AL4097,"PH",H4103:AL4103,"&gt;=0.5",H4102:AL4102,"&gt;=1.5")+COUNTIFS(H4097:AL4097,"PM",H4103:AL4103,"&gt;=0.5",H4102:AL4102,"&gt;=1.5"))*0.5</f>
        <v>0</v>
      </c>
      <c r="CG4097" s="266">
        <f>(COUNTIFS(H4097:AL4097,"DS",H4098:AL4098,"&gt;=2")+COUNTIFS(H4097:AL4097,"AL/DS",H4098:AL4098,"&gt;=2"))*0.5-IF(CN4097="VP",COUNTIFS($H$16:$AL$16,"SAT",H4097:AL4097,"DS",H4098:AL4098,"&gt;=2"))*0.5</f>
        <v>0</v>
      </c>
      <c r="CH4097" s="266">
        <f>(COUNTIFS(H4097:AL4097,"NS",H4099:AL4099,"&gt;=0.5",H4098:AL4098,"&gt;=1.5")+COUNTIFS(H4097:AL4097,"AL/NS",H4099:AL4099,"&gt;=0.5",H4098:AL4098,"&gt;=1.5")+COUNTIFS(H4097:AL4097,"NHD",H4099:AL4099,"&gt;=4.5",H4102:AL4102,"&gt;=2",H4098:AL4098,"&gt;=1.5"))*0.5</f>
        <v>1</v>
      </c>
      <c r="CI4097" s="266">
        <f>(COUNTIF(H4099:AL4099,"&gt;=10")+COUNTIFS(H4097:AL4097,"MD",H4099:AL4099,"&gt;=2")-COUNTIFS(H4097:AL4097,"TV",H4099:AL4099,"&gt;=10"))*0.5</f>
        <v>0</v>
      </c>
      <c r="CJ4097" s="266">
        <f>(COUNTIFS(H4097:AL4097,"D",H4101:AL4101,"&gt;=6.5",H4099:AL4099,"&gt;=3.5"))*0.5</f>
        <v>0</v>
      </c>
      <c r="CK4097" s="266">
        <f>(COUNTIF(H4102:AL4102,"&gt;=10")-COUNTIFS(H4097:AL4097,"PD",H4102:AL4102,"&gt;=10"))*0.5</f>
        <v>0</v>
      </c>
      <c r="CL4097" s="265">
        <f>(COUNTIFS(H4097:AL4097,"NHD",H4102:AL4102,"&gt;=3.5",H4103:AL4103,"&gt;=6.5")+COUNTIFS(H4097:AL4097,"BH",H4102:AL4102,"&gt;=1.5",H4103:AL4103,"&gt;=0.5")+COUNTIFS(H4097:AL4097,"BM",H4102:AL4102,"&gt;=1.5",H4103:AL4103,"&gt;=0.5")+COUNTIFS(H4097:AL4097,"D",H4102:AL4102,"&gt;=1.5",H4103:AL4103,"&gt;=0.5"))*0.5</f>
        <v>0</v>
      </c>
      <c r="CM4097" s="272"/>
      <c r="CN4097" s="264" t="s">
        <v>723</v>
      </c>
      <c r="CO4097" s="125">
        <f t="shared" ref="CO4097" si="1264">+AM4097+AN4097+AO4097+AP4097+AQ4097+AR4097+AS4097+AU4097+BG4097</f>
        <v>26</v>
      </c>
      <c r="CP4097" s="225">
        <f>+SUM(I4098:I4103)-I4104</f>
        <v>0</v>
      </c>
      <c r="CQ4097" s="225">
        <f>+SUM(J4098:J4103)-J4104</f>
        <v>2.5</v>
      </c>
      <c r="CR4097" s="225">
        <f>+SUM(K4098:K4103)-K4104</f>
        <v>0</v>
      </c>
      <c r="CS4097" s="98"/>
      <c r="CT4097" s="98"/>
      <c r="CU4097" s="98"/>
      <c r="CV4097" s="98"/>
      <c r="CW4097" s="98"/>
      <c r="CX4097" s="98"/>
      <c r="CY4097" s="98"/>
      <c r="CZ4097" s="98"/>
      <c r="DA4097" s="98"/>
      <c r="DB4097" s="70"/>
      <c r="DC4097" s="70"/>
      <c r="DD4097" s="70"/>
      <c r="DE4097" s="70"/>
      <c r="DF4097" s="70"/>
      <c r="DG4097" s="70"/>
      <c r="DH4097" s="70"/>
      <c r="DI4097" s="70"/>
      <c r="DJ4097" s="70"/>
      <c r="DK4097" s="70"/>
      <c r="DL4097" s="70"/>
      <c r="DM4097" s="70"/>
      <c r="DN4097" s="70"/>
    </row>
    <row r="4098" spans="1:118" ht="15" customHeight="1">
      <c r="A4098" s="228"/>
      <c r="B4098" s="572"/>
      <c r="C4098" s="554"/>
      <c r="D4098" s="237"/>
      <c r="E4098" s="237"/>
      <c r="F4098" s="242" t="s">
        <v>82</v>
      </c>
      <c r="G4098" s="71">
        <v>1.5</v>
      </c>
      <c r="H4098" s="83"/>
      <c r="I4098" s="83"/>
      <c r="J4098" s="83">
        <v>2</v>
      </c>
      <c r="K4098" s="83"/>
      <c r="L4098" s="83"/>
      <c r="M4098" s="83"/>
      <c r="N4098" s="83"/>
      <c r="O4098" s="83"/>
      <c r="P4098" s="83">
        <v>2</v>
      </c>
      <c r="Q4098" s="83"/>
      <c r="R4098" s="83"/>
      <c r="S4098" s="83"/>
      <c r="T4098" s="83"/>
      <c r="U4098" s="83"/>
      <c r="V4098" s="83"/>
      <c r="W4098" s="83"/>
      <c r="X4098" s="83"/>
      <c r="Y4098" s="83"/>
      <c r="Z4098" s="83"/>
      <c r="AA4098" s="83"/>
      <c r="AB4098" s="83"/>
      <c r="AC4098" s="79"/>
      <c r="AD4098" s="79"/>
      <c r="AE4098" s="79"/>
      <c r="AF4098" s="79"/>
      <c r="AG4098" s="79"/>
      <c r="AH4098" s="79"/>
      <c r="AI4098" s="79"/>
      <c r="AJ4098" s="79"/>
      <c r="AK4098" s="79"/>
      <c r="AL4098" s="79"/>
      <c r="AM4098" s="240"/>
      <c r="AN4098" s="240"/>
      <c r="AO4098" s="240"/>
      <c r="AP4098" s="240"/>
      <c r="AQ4098" s="240"/>
      <c r="AR4098" s="240"/>
      <c r="AS4098" s="240"/>
      <c r="AT4098" s="256"/>
      <c r="AU4098" s="256"/>
      <c r="AV4098" s="259"/>
      <c r="AW4098" s="259"/>
      <c r="AX4098" s="256"/>
      <c r="AY4098" s="256"/>
      <c r="AZ4098" s="256"/>
      <c r="BA4098" s="256"/>
      <c r="BB4098" s="256"/>
      <c r="BC4098" s="256"/>
      <c r="BD4098" s="256"/>
      <c r="BE4098" s="256"/>
      <c r="BF4098" s="256"/>
      <c r="BG4098" s="256"/>
      <c r="BH4098" s="256"/>
      <c r="BI4098" s="256"/>
      <c r="BJ4098" s="256"/>
      <c r="BK4098" s="256"/>
      <c r="BL4098" s="262"/>
      <c r="BM4098" s="262"/>
      <c r="BN4098" s="262"/>
      <c r="BO4098" s="262"/>
      <c r="BP4098" s="262"/>
      <c r="BQ4098" s="262"/>
      <c r="BR4098" s="270"/>
      <c r="BS4098" s="270"/>
      <c r="BT4098" s="270"/>
      <c r="BU4098" s="270"/>
      <c r="BV4098" s="270"/>
      <c r="BW4098" s="270"/>
      <c r="BX4098" s="256"/>
      <c r="BY4098" s="256"/>
      <c r="BZ4098" s="256"/>
      <c r="CA4098" s="267"/>
      <c r="CB4098" s="267"/>
      <c r="CC4098" s="274"/>
      <c r="CD4098" s="267"/>
      <c r="CE4098" s="267"/>
      <c r="CF4098" s="267"/>
      <c r="CG4098" s="267"/>
      <c r="CH4098" s="267"/>
      <c r="CI4098" s="267"/>
      <c r="CJ4098" s="267"/>
      <c r="CK4098" s="267"/>
      <c r="CL4098" s="265"/>
      <c r="CM4098" s="272"/>
      <c r="CN4098" s="264"/>
      <c r="CO4098" s="125"/>
      <c r="CP4098" s="226"/>
      <c r="CQ4098" s="226"/>
      <c r="CR4098" s="226"/>
      <c r="CS4098" s="98"/>
      <c r="CT4098" s="98"/>
      <c r="CU4098" s="98"/>
      <c r="CV4098" s="98"/>
      <c r="CW4098" s="98"/>
      <c r="CX4098" s="98"/>
      <c r="CY4098" s="98"/>
      <c r="CZ4098" s="98"/>
      <c r="DA4098" s="98"/>
      <c r="DB4098" s="70"/>
      <c r="DC4098" s="70"/>
      <c r="DD4098" s="70"/>
      <c r="DE4098" s="70"/>
      <c r="DF4098" s="70"/>
      <c r="DG4098" s="70"/>
      <c r="DH4098" s="70"/>
      <c r="DI4098" s="70"/>
      <c r="DJ4098" s="70"/>
      <c r="DK4098" s="70"/>
      <c r="DL4098" s="70"/>
      <c r="DM4098" s="70"/>
      <c r="DN4098" s="70"/>
    </row>
    <row r="4099" spans="1:118">
      <c r="A4099" s="228"/>
      <c r="B4099" s="572"/>
      <c r="C4099" s="554"/>
      <c r="D4099" s="237"/>
      <c r="E4099" s="237"/>
      <c r="F4099" s="243"/>
      <c r="G4099" s="72">
        <v>2</v>
      </c>
      <c r="H4099" s="84"/>
      <c r="I4099" s="84"/>
      <c r="J4099" s="84">
        <v>0.5</v>
      </c>
      <c r="K4099" s="84"/>
      <c r="L4099" s="84"/>
      <c r="M4099" s="84"/>
      <c r="N4099" s="84"/>
      <c r="O4099" s="84"/>
      <c r="P4099" s="84">
        <v>0.5</v>
      </c>
      <c r="Q4099" s="84"/>
      <c r="R4099" s="84"/>
      <c r="S4099" s="84"/>
      <c r="T4099" s="84"/>
      <c r="U4099" s="84"/>
      <c r="V4099" s="84"/>
      <c r="W4099" s="84"/>
      <c r="X4099" s="84"/>
      <c r="Y4099" s="84"/>
      <c r="Z4099" s="84"/>
      <c r="AA4099" s="84"/>
      <c r="AB4099" s="84"/>
      <c r="AC4099" s="80"/>
      <c r="AD4099" s="80"/>
      <c r="AE4099" s="80"/>
      <c r="AF4099" s="80"/>
      <c r="AG4099" s="80"/>
      <c r="AH4099" s="80"/>
      <c r="AI4099" s="80"/>
      <c r="AJ4099" s="80"/>
      <c r="AK4099" s="80"/>
      <c r="AL4099" s="80"/>
      <c r="AM4099" s="240"/>
      <c r="AN4099" s="240"/>
      <c r="AO4099" s="240"/>
      <c r="AP4099" s="240"/>
      <c r="AQ4099" s="240"/>
      <c r="AR4099" s="240"/>
      <c r="AS4099" s="240"/>
      <c r="AT4099" s="256"/>
      <c r="AU4099" s="256"/>
      <c r="AV4099" s="259"/>
      <c r="AW4099" s="259"/>
      <c r="AX4099" s="256"/>
      <c r="AY4099" s="256"/>
      <c r="AZ4099" s="256"/>
      <c r="BA4099" s="256"/>
      <c r="BB4099" s="256"/>
      <c r="BC4099" s="256"/>
      <c r="BD4099" s="256"/>
      <c r="BE4099" s="256"/>
      <c r="BF4099" s="256"/>
      <c r="BG4099" s="256"/>
      <c r="BH4099" s="256"/>
      <c r="BI4099" s="256"/>
      <c r="BJ4099" s="256"/>
      <c r="BK4099" s="256"/>
      <c r="BL4099" s="262"/>
      <c r="BM4099" s="262"/>
      <c r="BN4099" s="262"/>
      <c r="BO4099" s="262"/>
      <c r="BP4099" s="262"/>
      <c r="BQ4099" s="262"/>
      <c r="BR4099" s="270"/>
      <c r="BS4099" s="270"/>
      <c r="BT4099" s="270"/>
      <c r="BU4099" s="270"/>
      <c r="BV4099" s="270"/>
      <c r="BW4099" s="270"/>
      <c r="BX4099" s="256"/>
      <c r="BY4099" s="256"/>
      <c r="BZ4099" s="256"/>
      <c r="CA4099" s="267"/>
      <c r="CB4099" s="267"/>
      <c r="CC4099" s="274"/>
      <c r="CD4099" s="267"/>
      <c r="CE4099" s="267"/>
      <c r="CF4099" s="267"/>
      <c r="CG4099" s="267"/>
      <c r="CH4099" s="267"/>
      <c r="CI4099" s="267"/>
      <c r="CJ4099" s="267"/>
      <c r="CK4099" s="267"/>
      <c r="CL4099" s="265"/>
      <c r="CM4099" s="272"/>
      <c r="CN4099" s="264"/>
      <c r="CO4099" s="125"/>
      <c r="CP4099" s="226"/>
      <c r="CQ4099" s="226"/>
      <c r="CR4099" s="226"/>
      <c r="CS4099" s="98"/>
      <c r="CT4099" s="98"/>
      <c r="CU4099" s="98"/>
      <c r="CV4099" s="98"/>
      <c r="CW4099" s="98"/>
      <c r="CX4099" s="98"/>
      <c r="CY4099" s="98"/>
      <c r="CZ4099" s="98"/>
      <c r="DA4099" s="98"/>
      <c r="DB4099" s="70"/>
      <c r="DC4099" s="70"/>
      <c r="DD4099" s="70"/>
      <c r="DE4099" s="70"/>
      <c r="DF4099" s="70"/>
      <c r="DG4099" s="70"/>
      <c r="DH4099" s="70"/>
      <c r="DI4099" s="70"/>
      <c r="DJ4099" s="70"/>
      <c r="DK4099" s="70"/>
      <c r="DL4099" s="70"/>
      <c r="DM4099" s="70"/>
      <c r="DN4099" s="70"/>
    </row>
    <row r="4100" spans="1:118">
      <c r="A4100" s="228"/>
      <c r="B4100" s="572"/>
      <c r="C4100" s="554"/>
      <c r="D4100" s="237"/>
      <c r="E4100" s="237"/>
      <c r="F4100" s="243"/>
      <c r="G4100" s="72">
        <v>2.1</v>
      </c>
      <c r="H4100" s="84"/>
      <c r="I4100" s="84"/>
      <c r="J4100" s="84"/>
      <c r="K4100" s="84"/>
      <c r="L4100" s="84"/>
      <c r="M4100" s="84"/>
      <c r="N4100" s="84"/>
      <c r="O4100" s="84"/>
      <c r="P4100" s="84"/>
      <c r="Q4100" s="84"/>
      <c r="R4100" s="84"/>
      <c r="S4100" s="84"/>
      <c r="T4100" s="84"/>
      <c r="U4100" s="84"/>
      <c r="V4100" s="84"/>
      <c r="W4100" s="84"/>
      <c r="X4100" s="84"/>
      <c r="Y4100" s="84"/>
      <c r="Z4100" s="84"/>
      <c r="AA4100" s="84"/>
      <c r="AB4100" s="84"/>
      <c r="AC4100" s="80"/>
      <c r="AD4100" s="80"/>
      <c r="AE4100" s="80"/>
      <c r="AF4100" s="80"/>
      <c r="AG4100" s="80"/>
      <c r="AH4100" s="80"/>
      <c r="AI4100" s="80"/>
      <c r="AJ4100" s="80"/>
      <c r="AK4100" s="80"/>
      <c r="AL4100" s="80"/>
      <c r="AM4100" s="240"/>
      <c r="AN4100" s="240"/>
      <c r="AO4100" s="240"/>
      <c r="AP4100" s="240"/>
      <c r="AQ4100" s="240"/>
      <c r="AR4100" s="240"/>
      <c r="AS4100" s="240"/>
      <c r="AT4100" s="256"/>
      <c r="AU4100" s="256"/>
      <c r="AV4100" s="259"/>
      <c r="AW4100" s="259"/>
      <c r="AX4100" s="256"/>
      <c r="AY4100" s="256"/>
      <c r="AZ4100" s="256"/>
      <c r="BA4100" s="256"/>
      <c r="BB4100" s="256"/>
      <c r="BC4100" s="256"/>
      <c r="BD4100" s="256"/>
      <c r="BE4100" s="256"/>
      <c r="BF4100" s="256"/>
      <c r="BG4100" s="256"/>
      <c r="BH4100" s="256"/>
      <c r="BI4100" s="256"/>
      <c r="BJ4100" s="256"/>
      <c r="BK4100" s="256"/>
      <c r="BL4100" s="262"/>
      <c r="BM4100" s="262"/>
      <c r="BN4100" s="262"/>
      <c r="BO4100" s="262"/>
      <c r="BP4100" s="262"/>
      <c r="BQ4100" s="262"/>
      <c r="BR4100" s="270"/>
      <c r="BS4100" s="270"/>
      <c r="BT4100" s="270"/>
      <c r="BU4100" s="270"/>
      <c r="BV4100" s="270"/>
      <c r="BW4100" s="270"/>
      <c r="BX4100" s="256"/>
      <c r="BY4100" s="256"/>
      <c r="BZ4100" s="256"/>
      <c r="CA4100" s="267"/>
      <c r="CB4100" s="267"/>
      <c r="CC4100" s="274"/>
      <c r="CD4100" s="267"/>
      <c r="CE4100" s="267"/>
      <c r="CF4100" s="267"/>
      <c r="CG4100" s="267"/>
      <c r="CH4100" s="267"/>
      <c r="CI4100" s="267"/>
      <c r="CJ4100" s="267"/>
      <c r="CK4100" s="267"/>
      <c r="CL4100" s="265"/>
      <c r="CM4100" s="272"/>
      <c r="CN4100" s="264"/>
      <c r="CO4100" s="125"/>
      <c r="CP4100" s="226"/>
      <c r="CQ4100" s="226"/>
      <c r="CR4100" s="226"/>
      <c r="CS4100" s="98"/>
      <c r="CT4100" s="98"/>
      <c r="CU4100" s="98"/>
      <c r="CV4100" s="98"/>
      <c r="CW4100" s="98"/>
      <c r="CX4100" s="98"/>
      <c r="CY4100" s="98"/>
      <c r="CZ4100" s="98"/>
      <c r="DA4100" s="98"/>
      <c r="DB4100" s="70"/>
      <c r="DC4100" s="70"/>
      <c r="DD4100" s="70"/>
      <c r="DE4100" s="70"/>
      <c r="DF4100" s="70"/>
      <c r="DG4100" s="70"/>
      <c r="DH4100" s="70"/>
      <c r="DI4100" s="70"/>
      <c r="DJ4100" s="70"/>
      <c r="DK4100" s="70"/>
      <c r="DL4100" s="70"/>
      <c r="DM4100" s="70"/>
      <c r="DN4100" s="70"/>
    </row>
    <row r="4101" spans="1:118">
      <c r="A4101" s="228"/>
      <c r="B4101" s="572"/>
      <c r="C4101" s="554"/>
      <c r="D4101" s="237"/>
      <c r="E4101" s="237"/>
      <c r="F4101" s="243"/>
      <c r="G4101" s="72">
        <v>2.7</v>
      </c>
      <c r="H4101" s="84"/>
      <c r="I4101" s="84"/>
      <c r="J4101" s="84"/>
      <c r="K4101" s="84"/>
      <c r="L4101" s="84"/>
      <c r="M4101" s="84"/>
      <c r="N4101" s="84"/>
      <c r="O4101" s="84"/>
      <c r="P4101" s="84"/>
      <c r="Q4101" s="84"/>
      <c r="R4101" s="84"/>
      <c r="S4101" s="84"/>
      <c r="T4101" s="84"/>
      <c r="U4101" s="84"/>
      <c r="V4101" s="84"/>
      <c r="W4101" s="84"/>
      <c r="X4101" s="84"/>
      <c r="Y4101" s="84"/>
      <c r="Z4101" s="84"/>
      <c r="AA4101" s="84"/>
      <c r="AB4101" s="84"/>
      <c r="AC4101" s="80"/>
      <c r="AD4101" s="80"/>
      <c r="AE4101" s="80"/>
      <c r="AF4101" s="80"/>
      <c r="AG4101" s="80"/>
      <c r="AH4101" s="80"/>
      <c r="AI4101" s="80"/>
      <c r="AJ4101" s="80"/>
      <c r="AK4101" s="80"/>
      <c r="AL4101" s="80"/>
      <c r="AM4101" s="240"/>
      <c r="AN4101" s="240"/>
      <c r="AO4101" s="240"/>
      <c r="AP4101" s="240"/>
      <c r="AQ4101" s="240"/>
      <c r="AR4101" s="240"/>
      <c r="AS4101" s="240"/>
      <c r="AT4101" s="256"/>
      <c r="AU4101" s="256"/>
      <c r="AV4101" s="259"/>
      <c r="AW4101" s="259"/>
      <c r="AX4101" s="256"/>
      <c r="AY4101" s="256"/>
      <c r="AZ4101" s="256"/>
      <c r="BA4101" s="256"/>
      <c r="BB4101" s="256"/>
      <c r="BC4101" s="256"/>
      <c r="BD4101" s="256"/>
      <c r="BE4101" s="256"/>
      <c r="BF4101" s="256"/>
      <c r="BG4101" s="256"/>
      <c r="BH4101" s="256"/>
      <c r="BI4101" s="256"/>
      <c r="BJ4101" s="256"/>
      <c r="BK4101" s="256"/>
      <c r="BL4101" s="262"/>
      <c r="BM4101" s="262"/>
      <c r="BN4101" s="262"/>
      <c r="BO4101" s="262"/>
      <c r="BP4101" s="262"/>
      <c r="BQ4101" s="262"/>
      <c r="BR4101" s="270"/>
      <c r="BS4101" s="270"/>
      <c r="BT4101" s="270"/>
      <c r="BU4101" s="270"/>
      <c r="BV4101" s="270"/>
      <c r="BW4101" s="270"/>
      <c r="BX4101" s="256"/>
      <c r="BY4101" s="256"/>
      <c r="BZ4101" s="256"/>
      <c r="CA4101" s="267"/>
      <c r="CB4101" s="267"/>
      <c r="CC4101" s="274"/>
      <c r="CD4101" s="267"/>
      <c r="CE4101" s="267"/>
      <c r="CF4101" s="267"/>
      <c r="CG4101" s="267"/>
      <c r="CH4101" s="267"/>
      <c r="CI4101" s="267"/>
      <c r="CJ4101" s="267"/>
      <c r="CK4101" s="267"/>
      <c r="CL4101" s="265"/>
      <c r="CM4101" s="272"/>
      <c r="CN4101" s="264"/>
      <c r="CO4101" s="125"/>
      <c r="CP4101" s="226"/>
      <c r="CQ4101" s="226"/>
      <c r="CR4101" s="226"/>
      <c r="CS4101" s="98"/>
      <c r="CT4101" s="98"/>
      <c r="CU4101" s="98"/>
      <c r="CV4101" s="98"/>
      <c r="CW4101" s="98"/>
      <c r="CX4101" s="98"/>
      <c r="CY4101" s="98"/>
      <c r="CZ4101" s="98"/>
      <c r="DA4101" s="98"/>
      <c r="DB4101" s="70"/>
      <c r="DC4101" s="70"/>
      <c r="DD4101" s="70"/>
      <c r="DE4101" s="70"/>
      <c r="DF4101" s="70"/>
      <c r="DG4101" s="70"/>
      <c r="DH4101" s="70"/>
      <c r="DI4101" s="70"/>
      <c r="DJ4101" s="70"/>
      <c r="DK4101" s="70"/>
      <c r="DL4101" s="70"/>
      <c r="DM4101" s="70"/>
      <c r="DN4101" s="70"/>
    </row>
    <row r="4102" spans="1:118">
      <c r="A4102" s="228"/>
      <c r="B4102" s="572"/>
      <c r="C4102" s="554"/>
      <c r="D4102" s="237"/>
      <c r="E4102" s="237"/>
      <c r="F4102" s="243"/>
      <c r="G4102" s="72">
        <v>3</v>
      </c>
      <c r="H4102" s="84"/>
      <c r="I4102" s="84"/>
      <c r="J4102" s="84"/>
      <c r="K4102" s="84"/>
      <c r="L4102" s="84"/>
      <c r="M4102" s="84"/>
      <c r="N4102" s="84"/>
      <c r="O4102" s="84"/>
      <c r="P4102" s="84"/>
      <c r="Q4102" s="84"/>
      <c r="R4102" s="84"/>
      <c r="S4102" s="84"/>
      <c r="T4102" s="84"/>
      <c r="U4102" s="84"/>
      <c r="V4102" s="84"/>
      <c r="W4102" s="84"/>
      <c r="X4102" s="84"/>
      <c r="Y4102" s="84"/>
      <c r="Z4102" s="84"/>
      <c r="AA4102" s="84"/>
      <c r="AB4102" s="84"/>
      <c r="AC4102" s="80"/>
      <c r="AD4102" s="80"/>
      <c r="AE4102" s="80"/>
      <c r="AF4102" s="80"/>
      <c r="AG4102" s="80"/>
      <c r="AH4102" s="80"/>
      <c r="AI4102" s="80"/>
      <c r="AJ4102" s="80"/>
      <c r="AK4102" s="80"/>
      <c r="AL4102" s="80"/>
      <c r="AM4102" s="240"/>
      <c r="AN4102" s="240"/>
      <c r="AO4102" s="240"/>
      <c r="AP4102" s="240"/>
      <c r="AQ4102" s="240"/>
      <c r="AR4102" s="240"/>
      <c r="AS4102" s="240"/>
      <c r="AT4102" s="256"/>
      <c r="AU4102" s="256"/>
      <c r="AV4102" s="259"/>
      <c r="AW4102" s="259"/>
      <c r="AX4102" s="256"/>
      <c r="AY4102" s="256"/>
      <c r="AZ4102" s="256"/>
      <c r="BA4102" s="256"/>
      <c r="BB4102" s="256"/>
      <c r="BC4102" s="256"/>
      <c r="BD4102" s="256"/>
      <c r="BE4102" s="256"/>
      <c r="BF4102" s="256"/>
      <c r="BG4102" s="256"/>
      <c r="BH4102" s="256"/>
      <c r="BI4102" s="256"/>
      <c r="BJ4102" s="256"/>
      <c r="BK4102" s="256"/>
      <c r="BL4102" s="262"/>
      <c r="BM4102" s="262"/>
      <c r="BN4102" s="262"/>
      <c r="BO4102" s="262"/>
      <c r="BP4102" s="262"/>
      <c r="BQ4102" s="262"/>
      <c r="BR4102" s="270"/>
      <c r="BS4102" s="270"/>
      <c r="BT4102" s="270"/>
      <c r="BU4102" s="270"/>
      <c r="BV4102" s="270"/>
      <c r="BW4102" s="270"/>
      <c r="BX4102" s="256"/>
      <c r="BY4102" s="256"/>
      <c r="BZ4102" s="256"/>
      <c r="CA4102" s="267"/>
      <c r="CB4102" s="267"/>
      <c r="CC4102" s="274"/>
      <c r="CD4102" s="267"/>
      <c r="CE4102" s="267"/>
      <c r="CF4102" s="267"/>
      <c r="CG4102" s="267"/>
      <c r="CH4102" s="267"/>
      <c r="CI4102" s="267"/>
      <c r="CJ4102" s="267"/>
      <c r="CK4102" s="267"/>
      <c r="CL4102" s="265"/>
      <c r="CM4102" s="272"/>
      <c r="CN4102" s="264"/>
      <c r="CO4102" s="125"/>
      <c r="CP4102" s="226"/>
      <c r="CQ4102" s="226"/>
      <c r="CR4102" s="226"/>
      <c r="CS4102" s="98"/>
      <c r="CT4102" s="98"/>
      <c r="CU4102" s="98"/>
      <c r="CV4102" s="98"/>
      <c r="CW4102" s="98"/>
      <c r="CX4102" s="98"/>
      <c r="CY4102" s="98"/>
      <c r="CZ4102" s="98"/>
      <c r="DA4102" s="98"/>
      <c r="DB4102" s="70"/>
      <c r="DC4102" s="70"/>
      <c r="DD4102" s="70"/>
      <c r="DE4102" s="70"/>
      <c r="DF4102" s="70"/>
      <c r="DG4102" s="70"/>
      <c r="DH4102" s="70"/>
      <c r="DI4102" s="70"/>
      <c r="DJ4102" s="70"/>
      <c r="DK4102" s="70"/>
      <c r="DL4102" s="70"/>
      <c r="DM4102" s="70"/>
      <c r="DN4102" s="70"/>
    </row>
    <row r="4103" spans="1:118">
      <c r="A4103" s="228"/>
      <c r="B4103" s="572"/>
      <c r="C4103" s="554"/>
      <c r="D4103" s="237"/>
      <c r="E4103" s="237"/>
      <c r="F4103" s="244"/>
      <c r="G4103" s="73">
        <v>3.9</v>
      </c>
      <c r="H4103" s="85"/>
      <c r="I4103" s="85"/>
      <c r="J4103" s="85"/>
      <c r="K4103" s="85"/>
      <c r="L4103" s="85"/>
      <c r="M4103" s="85"/>
      <c r="N4103" s="85"/>
      <c r="O4103" s="85"/>
      <c r="P4103" s="85"/>
      <c r="Q4103" s="85"/>
      <c r="R4103" s="85"/>
      <c r="S4103" s="85"/>
      <c r="T4103" s="85"/>
      <c r="U4103" s="85"/>
      <c r="V4103" s="85"/>
      <c r="W4103" s="85"/>
      <c r="X4103" s="85"/>
      <c r="Y4103" s="85"/>
      <c r="Z4103" s="85"/>
      <c r="AA4103" s="85"/>
      <c r="AB4103" s="85"/>
      <c r="AC4103" s="81"/>
      <c r="AD4103" s="81"/>
      <c r="AE4103" s="81"/>
      <c r="AF4103" s="81"/>
      <c r="AG4103" s="81"/>
      <c r="AH4103" s="81"/>
      <c r="AI4103" s="81"/>
      <c r="AJ4103" s="81"/>
      <c r="AK4103" s="81"/>
      <c r="AL4103" s="81"/>
      <c r="AM4103" s="240"/>
      <c r="AN4103" s="240"/>
      <c r="AO4103" s="240"/>
      <c r="AP4103" s="240"/>
      <c r="AQ4103" s="240"/>
      <c r="AR4103" s="240"/>
      <c r="AS4103" s="240"/>
      <c r="AT4103" s="256"/>
      <c r="AU4103" s="256"/>
      <c r="AV4103" s="259"/>
      <c r="AW4103" s="259"/>
      <c r="AX4103" s="256"/>
      <c r="AY4103" s="256"/>
      <c r="AZ4103" s="256"/>
      <c r="BA4103" s="256"/>
      <c r="BB4103" s="256"/>
      <c r="BC4103" s="256"/>
      <c r="BD4103" s="256"/>
      <c r="BE4103" s="256"/>
      <c r="BF4103" s="256"/>
      <c r="BG4103" s="256"/>
      <c r="BH4103" s="256"/>
      <c r="BI4103" s="256"/>
      <c r="BJ4103" s="256"/>
      <c r="BK4103" s="256"/>
      <c r="BL4103" s="262"/>
      <c r="BM4103" s="262"/>
      <c r="BN4103" s="262"/>
      <c r="BO4103" s="262"/>
      <c r="BP4103" s="262"/>
      <c r="BQ4103" s="262"/>
      <c r="BR4103" s="270"/>
      <c r="BS4103" s="270"/>
      <c r="BT4103" s="270"/>
      <c r="BU4103" s="270"/>
      <c r="BV4103" s="270"/>
      <c r="BW4103" s="270"/>
      <c r="BX4103" s="256"/>
      <c r="BY4103" s="256"/>
      <c r="BZ4103" s="256"/>
      <c r="CA4103" s="267"/>
      <c r="CB4103" s="267"/>
      <c r="CC4103" s="274"/>
      <c r="CD4103" s="267"/>
      <c r="CE4103" s="267"/>
      <c r="CF4103" s="267"/>
      <c r="CG4103" s="267"/>
      <c r="CH4103" s="267"/>
      <c r="CI4103" s="267"/>
      <c r="CJ4103" s="267"/>
      <c r="CK4103" s="267"/>
      <c r="CL4103" s="265"/>
      <c r="CM4103" s="272"/>
      <c r="CN4103" s="264"/>
      <c r="CO4103" s="125"/>
      <c r="CP4103" s="226"/>
      <c r="CQ4103" s="226"/>
      <c r="CR4103" s="226"/>
      <c r="CS4103" s="98"/>
      <c r="CT4103" s="98"/>
      <c r="CU4103" s="98"/>
      <c r="CV4103" s="98"/>
      <c r="CW4103" s="98"/>
      <c r="CX4103" s="98"/>
      <c r="CY4103" s="98"/>
      <c r="CZ4103" s="98"/>
      <c r="DA4103" s="98"/>
      <c r="DB4103" s="70"/>
      <c r="DC4103" s="70"/>
      <c r="DD4103" s="70"/>
      <c r="DE4103" s="70"/>
      <c r="DF4103" s="70"/>
      <c r="DG4103" s="70"/>
      <c r="DH4103" s="70"/>
      <c r="DI4103" s="70"/>
      <c r="DJ4103" s="70"/>
      <c r="DK4103" s="70"/>
      <c r="DL4103" s="70"/>
      <c r="DM4103" s="70"/>
      <c r="DN4103" s="70"/>
    </row>
    <row r="4104" spans="1:118">
      <c r="A4104" s="229"/>
      <c r="B4104" s="573"/>
      <c r="C4104" s="555"/>
      <c r="D4104" s="238"/>
      <c r="E4104" s="238"/>
      <c r="F4104" s="245" t="s">
        <v>83</v>
      </c>
      <c r="G4104" s="352"/>
      <c r="H4104" s="82"/>
      <c r="I4104" s="82"/>
      <c r="J4104" s="82"/>
      <c r="K4104" s="82"/>
      <c r="L4104" s="82"/>
      <c r="M4104" s="82"/>
      <c r="N4104" s="82"/>
      <c r="O4104" s="82"/>
      <c r="P4104" s="82"/>
      <c r="Q4104" s="82"/>
      <c r="R4104" s="82"/>
      <c r="S4104" s="82"/>
      <c r="T4104" s="82"/>
      <c r="U4104" s="82"/>
      <c r="V4104" s="82"/>
      <c r="W4104" s="82"/>
      <c r="X4104" s="82"/>
      <c r="Y4104" s="82"/>
      <c r="Z4104" s="82"/>
      <c r="AA4104" s="82"/>
      <c r="AB4104" s="82"/>
      <c r="AC4104" s="35"/>
      <c r="AD4104" s="35"/>
      <c r="AE4104" s="35"/>
      <c r="AF4104" s="35"/>
      <c r="AG4104" s="35"/>
      <c r="AH4104" s="35"/>
      <c r="AI4104" s="35"/>
      <c r="AJ4104" s="35"/>
      <c r="AK4104" s="35"/>
      <c r="AL4104" s="35"/>
      <c r="AM4104" s="241"/>
      <c r="AN4104" s="241"/>
      <c r="AO4104" s="241"/>
      <c r="AP4104" s="241"/>
      <c r="AQ4104" s="241"/>
      <c r="AR4104" s="241"/>
      <c r="AS4104" s="241"/>
      <c r="AT4104" s="257"/>
      <c r="AU4104" s="257"/>
      <c r="AV4104" s="260"/>
      <c r="AW4104" s="260"/>
      <c r="AX4104" s="257"/>
      <c r="AY4104" s="257"/>
      <c r="AZ4104" s="257"/>
      <c r="BA4104" s="257"/>
      <c r="BB4104" s="257"/>
      <c r="BC4104" s="257"/>
      <c r="BD4104" s="257"/>
      <c r="BE4104" s="257"/>
      <c r="BF4104" s="257"/>
      <c r="BG4104" s="257"/>
      <c r="BH4104" s="257"/>
      <c r="BI4104" s="257"/>
      <c r="BJ4104" s="257"/>
      <c r="BK4104" s="257"/>
      <c r="BL4104" s="263"/>
      <c r="BM4104" s="263"/>
      <c r="BN4104" s="263"/>
      <c r="BO4104" s="263"/>
      <c r="BP4104" s="263"/>
      <c r="BQ4104" s="263"/>
      <c r="BR4104" s="271"/>
      <c r="BS4104" s="271"/>
      <c r="BT4104" s="271"/>
      <c r="BU4104" s="271"/>
      <c r="BV4104" s="271"/>
      <c r="BW4104" s="271"/>
      <c r="BX4104" s="257"/>
      <c r="BY4104" s="257"/>
      <c r="BZ4104" s="257"/>
      <c r="CA4104" s="268"/>
      <c r="CB4104" s="268"/>
      <c r="CC4104" s="275"/>
      <c r="CD4104" s="268"/>
      <c r="CE4104" s="268"/>
      <c r="CF4104" s="268"/>
      <c r="CG4104" s="268"/>
      <c r="CH4104" s="268"/>
      <c r="CI4104" s="268"/>
      <c r="CJ4104" s="268"/>
      <c r="CK4104" s="268"/>
      <c r="CL4104" s="265"/>
      <c r="CM4104" s="272"/>
      <c r="CN4104" s="264"/>
      <c r="CO4104" s="125"/>
      <c r="CP4104" s="226"/>
      <c r="CQ4104" s="226"/>
      <c r="CR4104" s="226"/>
      <c r="CS4104" s="98"/>
      <c r="CT4104" s="98"/>
      <c r="CU4104" s="98"/>
      <c r="CV4104" s="98"/>
      <c r="CW4104" s="98"/>
      <c r="CX4104" s="98"/>
      <c r="CY4104" s="98"/>
      <c r="CZ4104" s="98"/>
      <c r="DA4104" s="98"/>
      <c r="DB4104" s="70"/>
      <c r="DC4104" s="70"/>
      <c r="DD4104" s="70"/>
      <c r="DE4104" s="70"/>
      <c r="DF4104" s="70"/>
      <c r="DG4104" s="70"/>
      <c r="DH4104" s="70"/>
      <c r="DI4104" s="70"/>
      <c r="DJ4104" s="70"/>
      <c r="DK4104" s="70"/>
      <c r="DL4104" s="70"/>
      <c r="DM4104" s="70"/>
      <c r="DN4104" s="70"/>
    </row>
    <row r="4105" spans="1:118" s="119" customFormat="1" ht="14.25" customHeight="1">
      <c r="A4105" s="227">
        <f t="shared" si="1258"/>
        <v>509</v>
      </c>
      <c r="B4105" s="559" t="s">
        <v>822</v>
      </c>
      <c r="C4105" s="559" t="s">
        <v>865</v>
      </c>
      <c r="D4105" s="514" t="s">
        <v>1330</v>
      </c>
      <c r="E4105" s="332" t="s">
        <v>1330</v>
      </c>
      <c r="F4105" s="253" t="s">
        <v>80</v>
      </c>
      <c r="G4105" s="254"/>
      <c r="H4105" s="82" t="s">
        <v>69</v>
      </c>
      <c r="I4105" s="82"/>
      <c r="J4105" s="82" t="s">
        <v>60</v>
      </c>
      <c r="K4105" s="82" t="s">
        <v>60</v>
      </c>
      <c r="L4105" s="82" t="s">
        <v>60</v>
      </c>
      <c r="M4105" s="82" t="s">
        <v>60</v>
      </c>
      <c r="N4105" s="82" t="s">
        <v>60</v>
      </c>
      <c r="O4105" s="82"/>
      <c r="P4105" s="82" t="s">
        <v>60</v>
      </c>
      <c r="Q4105" s="82" t="s">
        <v>60</v>
      </c>
      <c r="R4105" s="82" t="s">
        <v>60</v>
      </c>
      <c r="S4105" s="82" t="s">
        <v>60</v>
      </c>
      <c r="T4105" s="82" t="s">
        <v>60</v>
      </c>
      <c r="U4105" s="82" t="s">
        <v>60</v>
      </c>
      <c r="V4105" s="82"/>
      <c r="W4105" s="82" t="s">
        <v>60</v>
      </c>
      <c r="X4105" s="82" t="s">
        <v>60</v>
      </c>
      <c r="Y4105" s="82" t="s">
        <v>60</v>
      </c>
      <c r="Z4105" s="82" t="s">
        <v>60</v>
      </c>
      <c r="AA4105" s="82" t="s">
        <v>60</v>
      </c>
      <c r="AB4105" s="82" t="s">
        <v>67</v>
      </c>
      <c r="AC4105" s="82"/>
      <c r="AD4105" s="82" t="s">
        <v>60</v>
      </c>
      <c r="AE4105" s="82" t="s">
        <v>60</v>
      </c>
      <c r="AF4105" s="82" t="s">
        <v>60</v>
      </c>
      <c r="AG4105" s="82" t="s">
        <v>60</v>
      </c>
      <c r="AH4105" s="82" t="s">
        <v>60</v>
      </c>
      <c r="AI4105" s="82" t="s">
        <v>1471</v>
      </c>
      <c r="AJ4105" s="82"/>
      <c r="AK4105" s="82" t="s">
        <v>61</v>
      </c>
      <c r="AL4105" s="82" t="s">
        <v>61</v>
      </c>
      <c r="AM4105" s="239">
        <f>COUNTIF(H4105:AL4105,"PH")+COUNTIF(H4105:AL4105,"PH/L")+COUNTIF(H4105:AL4105,"PM")</f>
        <v>0</v>
      </c>
      <c r="AN4105" s="239">
        <f>COUNTIF(H4105:AL4105,"PD")+COUNTIF(H4105:AL4105,"PDD")+COUNTIF(H4105:AL4105,"P/DS")/2+COUNTIF(H4105:AL4105,"PMD")</f>
        <v>0</v>
      </c>
      <c r="AO4105" s="239">
        <f>COUNTIF(H4105:AL4105,"PN")+COUNTIF(H4105:AL4105,"P/NS")/2+COUNTIF(H4105:AL4105,"PH")+COUNTIF(H4105:AL4105,"PH/F")/2+COUNTIF(H4105:AL4105,"PH/L")/2+COUNTIF(H4105:AL4105,"PM")</f>
        <v>0</v>
      </c>
      <c r="AP4105" s="239">
        <f>COUNTIF(H4105:AL4105,"BH")+COUNTIF(H4105:AL4105,"AL/BL")+COUNTIF(H4105:AL4105,"UL/BL")+COUNTIF(H4105:AL4105,"BM")</f>
        <v>0</v>
      </c>
      <c r="AQ4105" s="239">
        <f>COUNTIF(H4105:AL4105,"DS")+COUNTIF(H4105:AL4105,"AL/DS")/2+COUNTIF(H4105:AL4105,"UL/DS")/2+COUNTIF(H4105:AL4105,"CT")+COUNTIF(H4105:AL4105,"MD")</f>
        <v>21.5</v>
      </c>
      <c r="AR4105" s="239">
        <f>COUNTIF(H4105:AL4105,"NS")+COUNTIF(H4105:AL4105,"AL/NS")/2+COUNTIF(H4105:AL4105,"UL/NS")/2+COUNTIF(H4105:AL4105,"BH")+COUNTIF(H4105:AL4105,"AL/BF")/2+COUNTIF(H4105:AL4105,"AL/BL")/2+COUNTIF(H4105:AL4105,"UL/BL")/2+COUNTIF(H4105:AL4105,"UL/BF")/2+COUNTIF(H4105:AL4105,"BM")</f>
        <v>2</v>
      </c>
      <c r="AS4105" s="239">
        <f>COUNTIF(H4105:AL4105,"AL")+COUNTIF(H4105:AL4105,"AL/DS")/2+COUNTIF(H4105:AL4105,"AL/NS")/2+COUNTIF(H4105:AL4105,"NH")+COUNTIF(H4105:AL4105,"SL")+COUNTIF(H4105:AL4105,"NHD")+COUNTIF(H4105:AL4105,"B")+COUNTIF(H4105:AL4105,"HL")+COUNTIF(H4105:AL4105,"AL/BF")/2+COUNTIF(H4105:AL4105,"AL/BL")/2</f>
        <v>2</v>
      </c>
      <c r="AT4105" s="255">
        <f>COUNTIF(H4105:AL4105,"PD")+COUNTIF(H4105:AL4105,"PN")+COUNTIF(H4105:AL4105,"P/DS")/2+COUNTIF(H4105:AL4105,"P/NS")/2+COUNTIF(H4105:AL4105,"DS")+COUNTIF(H4105:AL4105,"NS")+COUNTIF(H4105:AL4105,"AL")+COUNTIF(H4105:AL4105,"AL/DS")+COUNTIF(H4105:AL4105,"AL/NS")+COUNTIF(H4105:AL4105,"NH")+COUNTIF(H4105:AL4105,"SL")+COUNTIF(H4105:AL4105,"UL/DS")/2+COUNTIF(H4105:AL4105,"UL/NS")/2+COUNTIF(H4105:AL4105,"CT")+COUNTIF(H4105:AL4105,"NHD")+COUNTIF(H4105:AL4105,"PDD")+COUNTIF(H4105:AL4105,"B")+COUNTIF(H4105:AL4105,"HL")+COUNTIF(H4105:AL4105,"PH")+COUNTIF(H4105:AL4105,"BH")+COUNTIF(H4105:AL4105,"AL/BF")+COUNTIF(H4105:AL4105,"AL/BL")+COUNTIF(H4105:AL4105,"UL/BF")/2+COUNTIF(H4105:AL4105,"UL/BL")/2+COUNTIF(H4105:AL4105,"PH/F")/2+COUNTIF(H4105:AL4105,"PH/L")/2+COUNTIF(H4105:AL4105,"MD")+COUNTIF(H4105:AL4105,"PMD")+COUNTIF(H4105:AL4105,"PM")+COUNTIF(H4105:AL4105,"BM")</f>
        <v>25.5</v>
      </c>
      <c r="AU4105" s="255">
        <f>COUNTIF(H4105:AL4105,"P/DS")/2+COUNTIF(H4105:AL4105,"P/NS")/2+COUNTIF(H4105:AL4105,"IL")+COUNTIF(H4105:AL4105,"NL")+COUNTIF(H4105:AL4105,"UL")+COUNTIF(H4105:AL4105,"UL/DS")/2+COUNTIF(H4105:AL4105,"UL/NS")/2+COUNTIF(H4105:AL4105,"KT")+COUNTIF(H4105:AL4105,"UL/BF")/2+COUNTIF(H4105:AL4105,"UL/BL")/2+COUNTIF(H4105:AL4105,"PH/F")/2+COUNTIF(H4105:AL4105,"PH/L")/2+COUNTIF(H4105:AL4105,"NB")</f>
        <v>0.5</v>
      </c>
      <c r="AV4105" s="258">
        <f>COUNTIF(H4105:AL4105,"PN")+COUNTIF(H4105:AL4105,"TVD")+COUNTIF(H4105:AL4105,"PH")+COUNTIF(H4105:AL4105,"PM")+COUNTIF(H4105:AL4105,"PDD")-COUNTIFS(H4105:AL4105,"PN",H4112:AL4112,"&gt;=3")-COUNTIFS(H4105:AL4105,"PM",H4112:AL4112,"&gt;=3")</f>
        <v>0</v>
      </c>
      <c r="AW4105" s="258">
        <f>COUNTIF(H4105:AL4105,"NS")+COUNTIF(H4105:AL4105,"D")+COUNTIF(H4105:AL4105,"BH")+COUNTIF(H4105:AL4105,"NHD")+COUNTIF(H4105:AL4105,"BM")-COUNTIFS(H4105:AL4105,"NS",H4112:AL4112,"&gt;=3")-COUNTIFS(H4105:AL4105,"BH",H4112:AL4112,"&gt;=3")-COUNTIFS(H4105:AL4105,"BM",H4112:AL4112,"&gt;=3")</f>
        <v>2</v>
      </c>
      <c r="AX4105" s="255">
        <f>COUNTIF(H4105:AL4105,"AL")+COUNTIF(H4105:AL4105,"AL/DS")/2+COUNTIF(H4105:AL4105,"AL/NS")/2+COUNTIF(H4105:AL4105,"AL/BF")+COUNTIF(H4105:AL4105,"AL/BL")/2</f>
        <v>1</v>
      </c>
      <c r="AY4105" s="255">
        <f>COUNTIF(H4105:AL4105,"SL")</f>
        <v>0</v>
      </c>
      <c r="AZ4105" s="255">
        <f>COUNTIF(H4105:AL4105,"NH")</f>
        <v>1</v>
      </c>
      <c r="BA4105" s="255">
        <f>COUNTIF(H4105:AL4105,"HL")</f>
        <v>0</v>
      </c>
      <c r="BB4105" s="255">
        <f>COUNTIF(G4105:AL4105,"P/DS")/2+COUNTIF(G4105:AL4105,"P/NS")/2+COUNTIF(G4105:AL4105,"UL")+COUNTIF(G4105:AL4105,"UL/DS")/2+COUNTIF(G4105:AL4105,"UL/NS")/2+COUNTIF(G4105:AL4105,"UL/BL")/2+COUNTIF(G4105:AL4105,"UL/BF")/2+COUNTIF(G4105:AL4105,"PH/F")/2+COUNTIF(G4105:AL4105,"PH/L")/2</f>
        <v>0.5</v>
      </c>
      <c r="BC4105" s="255">
        <f>COUNTIF(H4105:AL4105,"NB")</f>
        <v>0</v>
      </c>
      <c r="BD4105" s="255">
        <f>COUNTIF(H4105:AL4105,"NL")</f>
        <v>0</v>
      </c>
      <c r="BE4105" s="255">
        <f>COUNTIF(H4105:AL4105,"IL")</f>
        <v>0</v>
      </c>
      <c r="BF4105" s="255">
        <f>COUNTIF(H4105:AL4105,"KT")</f>
        <v>0</v>
      </c>
      <c r="BG4105" s="255">
        <f>COUNTIF(H4105:AL4105,"L70")</f>
        <v>0</v>
      </c>
      <c r="BH4105" s="255">
        <f>COUNTIF(H4105:AL4105,"MD")</f>
        <v>0</v>
      </c>
      <c r="BI4105" s="255">
        <f>COUNTIF(H4105:AL4105,"PMD")</f>
        <v>0</v>
      </c>
      <c r="BJ4105" s="255">
        <f>COUNTIF(H4105:AL4105,"PM")</f>
        <v>0</v>
      </c>
      <c r="BK4105" s="255">
        <f>COUNTIF(H4105:AL4105,"BM")</f>
        <v>0</v>
      </c>
      <c r="BL4105" s="261">
        <f>SUMIF(H4105:AL4105,"PD",H4106:AL4106)+SUMIF(H4105:AL4105,"PN",H4106:AL4106)+SUMIF(H4105:AL4105,"P/DS",H4106:AL4106)+SUMIF(H4105:AL4105,"PN/F",H4106:AL4106)+SUMIF(H4105:AL4105,"PN/L",H4106:AL4106)+SUMIF(H4105:AL4105,"TV",H4106:AL4106)+SUMIF(H4105:AL4105,"TVD",H4106:AL4106)+SUMIF(H4105:AL4105,"PDD",H4106:AL4106)</f>
        <v>0</v>
      </c>
      <c r="BM4105" s="261">
        <f>SUMIF(H4105:AL4105,"PD",H4107:AL4107)+SUMIF(H4105:AL4105,"PN",H4107:AL4107)+SUMIF(H4105:AL4105,"P/DS",H4107:AL4107)+SUMIF(H4105:AL4105,"PN/F",H4107:AL4107)+SUMIF(H4105:AL4105,"PN/L",H4107:AL4107)+SUMIF(H4105:AL4105,"TV",H4107:AL4107)+SUMIF(H4105:AL4105,"TVD",H4107:AL4107)+SUMIF(H4105:AL4105,"PDD",H4107:AL4107)+SUMIF(H4105:AL4105,"PMD",H4107:AL4107)</f>
        <v>0</v>
      </c>
      <c r="BN4105" s="261">
        <f>SUMIF(H4105:AL4105,"PD",H4108:AL4108)+SUMIF(H4105:AL4105,"PN",H4108:AL4108)+SUMIF(H4105:AL4105,"P/DS",H4108:AL4108)+SUMIF(H4105:AL4105,"PN/F",H4108:AL4108)+SUMIF(H4105:AL4105,"PN/L",H4108:AL4108)+SUMIF(H4105:AL4105,"TV",H4108:AL4108)+SUMIF(H4105:AL4105,"TVD",H4108:AL4108)</f>
        <v>0</v>
      </c>
      <c r="BO4105" s="261">
        <f>SUMIF(H4105:AL4105,"PD",H4109:AL4109)+SUMIF(H4105:AL4105,"PN",H4109:AL4109)+SUMIF(H4105:AL4105,"P/DS",H4109:AL4109)+SUMIF(H4105:AL4105,"PN/F",H4109:AL4109)+SUMIF(H4105:AL4105,"PN/L",H4109:AL4109)+SUMIF(H4105:AL4105,"TV",H4109:AL4109)+SUMIF(H4105:AL4105,"TVD",H4109:AL4109)</f>
        <v>0</v>
      </c>
      <c r="BP4105" s="261">
        <f>SUMIF(H4105:AL4105,"PD",H4110:AL4110)+SUMIF(H4105:AL4105,"PN",H4110:AL4110)+SUMIF(H4105:AL4105,"P/DS",H4110:AL4110)+SUMIF(H4105:AL4105,"PN/F",H4110:AL4110)+SUMIF(H4105:AL4105,"PN/L",H4110:AL4110)+SUMIF(H4105:AL4105,"TV",H4110:AL4110)+SUMIF(H4105:AL4105,"TVD",H4110:AL4110)+SUMIF(H4105:AL4105,"PDD",H4110:AL4110)+SUMIF(H4105:AL4105,"PH",H4110:AL4110)+SUMIF(H4105:AL4105,"PM",H4110:AL4110)</f>
        <v>0</v>
      </c>
      <c r="BQ4105" s="261">
        <f>SUMIF(H4105:AL4105,"PD",H4111:AL4111)+SUMIF(H4105:AL4105,"PN",H4111:AL4111)+SUMIF(H4105:AL4105,"P/DS",H4111:AL4111)+SUMIF(H4105:AL4105,"PN/F",H4111:AL4111)+SUMIF(H4105:AL4105,"PN/L",H4111:AL4111)+SUMIF(H4105:AL4105,"TV",H4111:AL4111)+SUMIF(H4105:AL4105,"TVD",H4111:AL4111)+SUMIF(H4105:AL4105,"PDD",H4111:AL4111)+SUMIF(H4105:AL4105,"PH",H4111:AL4111)+SUMIF(H4105:AL4105,"PM",H4111:AL4111)</f>
        <v>0</v>
      </c>
      <c r="BR4105" s="269">
        <f>SUM(H4106:AL4106)-BL4105</f>
        <v>17</v>
      </c>
      <c r="BS4105" s="269">
        <f>SUM(H4107:AL4107)-BM4105</f>
        <v>8</v>
      </c>
      <c r="BT4105" s="269">
        <f>SUM(H4108:AL4108)-BN4105</f>
        <v>0</v>
      </c>
      <c r="BU4105" s="269">
        <f>SUM(H4109:AL4109)-BO4105</f>
        <v>0</v>
      </c>
      <c r="BV4105" s="269">
        <f>SUM(H4110:AL4110)-BP4105</f>
        <v>0</v>
      </c>
      <c r="BW4105" s="269">
        <f>SUM(H4111:AL4111)-BQ4105</f>
        <v>0</v>
      </c>
      <c r="BX4105" s="255">
        <f>SUMIF(H4105:AL4105,"PD",H4112:AL4112)+SUMIF(H4105:AL4105,"PN",H4112:AL4112)+SUMIF(H4105:AL4105,"P/DS",H4112:AL4112)+SUMIF(H4105:AL4105,"PN/F",H4112:AL4112)+SUMIF(H4105:AL4105,"PN/L",H4112:AL4112)</f>
        <v>0</v>
      </c>
      <c r="BY4105" s="255">
        <f>SUM(H4112:AL4112)-BX4105</f>
        <v>1</v>
      </c>
      <c r="BZ4105" s="255">
        <f t="shared" ref="BZ4105" si="1265">+SUM(BL4105:BW4112)</f>
        <v>25</v>
      </c>
      <c r="CA4105" s="266">
        <f>(COUNTIFS(H4105:AL4105,"PD",H4106:AL4106,"&gt;=2"))*0.5-IF(CN4105="VP",COUNTIFS($H$16:$AL$16,"SAT",H4105:AL4105,"PD",H4106:AL4106,"&gt;=2"))*0.5</f>
        <v>0</v>
      </c>
      <c r="CB4105" s="266">
        <f>(COUNTIFS(H4105:AL4105,"PN",H4107:AL4107,"&gt;=0.5",H4106:AL4106,"&gt;=1.5"))*0.5+COUNTIFS(H4105:AL4105,"PDD",H4107:AL4107,"&gt;=0.5",H4106:AL4106,"&gt;=1.5")*0.5</f>
        <v>0</v>
      </c>
      <c r="CC4105" s="273">
        <f>(COUNTIFS(H4105:AL4105,"TV",H4107:AL4107,"&gt;=10"))*0.5+(COUNTIFS(H4105:AL4105,"PMD",H4107:AL4107,"&gt;=2"))*0.5</f>
        <v>0</v>
      </c>
      <c r="CD4105" s="266">
        <f>(COUNTIFS(H4105:AL4105,"TVD",H4109:AL4109,"&gt;=6.5",H4107:AL4107,"&gt;=3.5"))*0.5</f>
        <v>0</v>
      </c>
      <c r="CE4105" s="266">
        <f>(COUNTIFS(H4105:AL4105,"PD",H4110:AL4110,"&gt;=10"))*0.5</f>
        <v>0</v>
      </c>
      <c r="CF4105" s="266">
        <f>(COUNTIFS(H4105:AL4105,"PDD",H4110:AL4110,"&gt;=3.5",H4111:AL4111,"&gt;=6.5")+COUNTIFS(H4105:AL4105,"PH",H4111:AL4111,"&gt;=0.5",H4110:AL4110,"&gt;=1.5")+COUNTIFS(H4105:AL4105,"PM",H4111:AL4111,"&gt;=0.5",H4110:AL4110,"&gt;=1.5"))*0.5</f>
        <v>0</v>
      </c>
      <c r="CG4105" s="266">
        <f>(COUNTIFS(H4105:AL4105,"DS",H4106:AL4106,"&gt;=2")+COUNTIFS(H4105:AL4105,"AL/DS",H4106:AL4106,"&gt;=2"))*0.5-IF(CN4105="VP",COUNTIFS($H$16:$AL$16,"SAT",H4105:AL4105,"DS",H4106:AL4106,"&gt;=2"))*0.5</f>
        <v>3.5</v>
      </c>
      <c r="CH4105" s="266">
        <f>(COUNTIFS(H4105:AL4105,"NS",H4107:AL4107,"&gt;=0.5",H4106:AL4106,"&gt;=1.5")+COUNTIFS(H4105:AL4105,"AL/NS",H4107:AL4107,"&gt;=0.5",H4106:AL4106,"&gt;=1.5")+COUNTIFS(H4105:AL4105,"NHD",H4107:AL4107,"&gt;=4.5",H4110:AL4110,"&gt;=2",H4106:AL4106,"&gt;=1.5"))*0.5</f>
        <v>0</v>
      </c>
      <c r="CI4105" s="266">
        <f>(COUNTIF(H4107:AL4107,"&gt;=10")+COUNTIFS(H4105:AL4105,"MD",H4107:AL4107,"&gt;=2")-COUNTIFS(H4105:AL4105,"TV",H4107:AL4107,"&gt;=10"))*0.5</f>
        <v>0</v>
      </c>
      <c r="CJ4105" s="266">
        <f>(COUNTIFS(H4105:AL4105,"D",H4109:AL4109,"&gt;=6.5",H4107:AL4107,"&gt;=3.5"))*0.5</f>
        <v>0</v>
      </c>
      <c r="CK4105" s="266">
        <f>(COUNTIF(H4110:AL4110,"&gt;=10")-COUNTIFS(H4105:AL4105,"PD",H4110:AL4110,"&gt;=10"))*0.5</f>
        <v>0</v>
      </c>
      <c r="CL4105" s="265">
        <f>(COUNTIFS(H4105:AL4105,"NHD",H4110:AL4110,"&gt;=3.5",H4111:AL4111,"&gt;=6.5")+COUNTIFS(H4105:AL4105,"BH",H4110:AL4110,"&gt;=1.5",H4111:AL4111,"&gt;=0.5")+COUNTIFS(H4105:AL4105,"BM",H4110:AL4110,"&gt;=1.5",H4111:AL4111,"&gt;=0.5")+COUNTIFS(H4105:AL4105,"D",H4110:AL4110,"&gt;=1.5",H4111:AL4111,"&gt;=0.5"))*0.5</f>
        <v>0</v>
      </c>
      <c r="CM4105" s="272"/>
      <c r="CN4105" s="264" t="s">
        <v>723</v>
      </c>
      <c r="CO4105" s="214">
        <f t="shared" ref="CO4105" si="1266">+AM4105+AN4105+AO4105+AP4105+AQ4105+AR4105+AS4105+AU4105+BG4105</f>
        <v>26</v>
      </c>
      <c r="CP4105" s="225">
        <f>+SUM(I4106:I4111)-I4112</f>
        <v>8</v>
      </c>
      <c r="CQ4105" s="225">
        <f>+SUM(J4106:J4111)-J4112</f>
        <v>2.5</v>
      </c>
      <c r="CR4105" s="225">
        <f>+SUM(K4106:K4111)-K4112</f>
        <v>2.5</v>
      </c>
      <c r="CS4105" s="213"/>
      <c r="CT4105" s="213"/>
      <c r="CU4105" s="213"/>
      <c r="CV4105" s="213"/>
      <c r="CW4105" s="213"/>
      <c r="CX4105" s="213"/>
      <c r="CY4105" s="213"/>
      <c r="CZ4105" s="213"/>
      <c r="DA4105" s="213"/>
      <c r="DB4105" s="120"/>
      <c r="DC4105" s="120"/>
      <c r="DD4105" s="120"/>
      <c r="DE4105" s="120"/>
      <c r="DF4105" s="120"/>
      <c r="DG4105" s="120"/>
      <c r="DH4105" s="120"/>
      <c r="DI4105" s="120"/>
      <c r="DJ4105" s="120"/>
      <c r="DK4105" s="120"/>
      <c r="DL4105" s="120"/>
      <c r="DM4105" s="120"/>
      <c r="DN4105" s="120"/>
    </row>
    <row r="4106" spans="1:118" s="119" customFormat="1" ht="15" customHeight="1">
      <c r="A4106" s="228"/>
      <c r="B4106" s="560"/>
      <c r="C4106" s="560"/>
      <c r="D4106" s="515"/>
      <c r="E4106" s="333"/>
      <c r="F4106" s="242" t="s">
        <v>82</v>
      </c>
      <c r="G4106" s="121">
        <v>1.5</v>
      </c>
      <c r="H4106" s="83"/>
      <c r="I4106" s="83"/>
      <c r="J4106" s="83">
        <v>2.5</v>
      </c>
      <c r="K4106" s="83">
        <v>2.5</v>
      </c>
      <c r="L4106" s="83">
        <v>2.5</v>
      </c>
      <c r="M4106" s="83"/>
      <c r="N4106" s="83"/>
      <c r="O4106" s="83"/>
      <c r="P4106" s="83"/>
      <c r="Q4106" s="83">
        <v>2.5</v>
      </c>
      <c r="R4106" s="83">
        <v>2.5</v>
      </c>
      <c r="S4106" s="83">
        <v>2.5</v>
      </c>
      <c r="T4106" s="83">
        <v>2</v>
      </c>
      <c r="U4106" s="83"/>
      <c r="V4106" s="83"/>
      <c r="W4106" s="83"/>
      <c r="X4106" s="83"/>
      <c r="Y4106" s="83"/>
      <c r="Z4106" s="83"/>
      <c r="AA4106" s="83"/>
      <c r="AB4106" s="83"/>
      <c r="AC4106" s="79"/>
      <c r="AD4106" s="79"/>
      <c r="AE4106" s="79"/>
      <c r="AF4106" s="79"/>
      <c r="AG4106" s="79"/>
      <c r="AH4106" s="79"/>
      <c r="AI4106" s="79"/>
      <c r="AJ4106" s="79"/>
      <c r="AK4106" s="79"/>
      <c r="AL4106" s="79"/>
      <c r="AM4106" s="240"/>
      <c r="AN4106" s="240"/>
      <c r="AO4106" s="240"/>
      <c r="AP4106" s="240"/>
      <c r="AQ4106" s="240"/>
      <c r="AR4106" s="240"/>
      <c r="AS4106" s="240"/>
      <c r="AT4106" s="256"/>
      <c r="AU4106" s="256"/>
      <c r="AV4106" s="259"/>
      <c r="AW4106" s="259"/>
      <c r="AX4106" s="256"/>
      <c r="AY4106" s="256"/>
      <c r="AZ4106" s="256"/>
      <c r="BA4106" s="256"/>
      <c r="BB4106" s="256"/>
      <c r="BC4106" s="256"/>
      <c r="BD4106" s="256"/>
      <c r="BE4106" s="256"/>
      <c r="BF4106" s="256"/>
      <c r="BG4106" s="256"/>
      <c r="BH4106" s="256"/>
      <c r="BI4106" s="256"/>
      <c r="BJ4106" s="256"/>
      <c r="BK4106" s="256"/>
      <c r="BL4106" s="262"/>
      <c r="BM4106" s="262"/>
      <c r="BN4106" s="262"/>
      <c r="BO4106" s="262"/>
      <c r="BP4106" s="262"/>
      <c r="BQ4106" s="262"/>
      <c r="BR4106" s="270"/>
      <c r="BS4106" s="270"/>
      <c r="BT4106" s="270"/>
      <c r="BU4106" s="270"/>
      <c r="BV4106" s="270"/>
      <c r="BW4106" s="270"/>
      <c r="BX4106" s="256"/>
      <c r="BY4106" s="256"/>
      <c r="BZ4106" s="256"/>
      <c r="CA4106" s="267"/>
      <c r="CB4106" s="267"/>
      <c r="CC4106" s="274"/>
      <c r="CD4106" s="267"/>
      <c r="CE4106" s="267"/>
      <c r="CF4106" s="267"/>
      <c r="CG4106" s="267"/>
      <c r="CH4106" s="267"/>
      <c r="CI4106" s="267"/>
      <c r="CJ4106" s="267"/>
      <c r="CK4106" s="267"/>
      <c r="CL4106" s="265"/>
      <c r="CM4106" s="272"/>
      <c r="CN4106" s="264"/>
      <c r="CO4106" s="214"/>
      <c r="CP4106" s="226"/>
      <c r="CQ4106" s="226"/>
      <c r="CR4106" s="226"/>
      <c r="CS4106" s="213"/>
      <c r="CT4106" s="213"/>
      <c r="CU4106" s="213"/>
      <c r="CV4106" s="213"/>
      <c r="CW4106" s="213"/>
      <c r="CX4106" s="213"/>
      <c r="CY4106" s="213"/>
      <c r="CZ4106" s="213"/>
      <c r="DA4106" s="213"/>
      <c r="DB4106" s="120"/>
      <c r="DC4106" s="120"/>
      <c r="DD4106" s="120"/>
      <c r="DE4106" s="120"/>
      <c r="DF4106" s="120"/>
      <c r="DG4106" s="120"/>
      <c r="DH4106" s="120"/>
      <c r="DI4106" s="120"/>
      <c r="DJ4106" s="120"/>
      <c r="DK4106" s="120"/>
      <c r="DL4106" s="120"/>
      <c r="DM4106" s="120"/>
      <c r="DN4106" s="120"/>
    </row>
    <row r="4107" spans="1:118" s="119" customFormat="1">
      <c r="A4107" s="228"/>
      <c r="B4107" s="560"/>
      <c r="C4107" s="560"/>
      <c r="D4107" s="515"/>
      <c r="E4107" s="333"/>
      <c r="F4107" s="243"/>
      <c r="G4107" s="122">
        <v>2</v>
      </c>
      <c r="H4107" s="84"/>
      <c r="I4107" s="84">
        <v>8</v>
      </c>
      <c r="J4107" s="84"/>
      <c r="K4107" s="84"/>
      <c r="L4107" s="84"/>
      <c r="M4107" s="84"/>
      <c r="N4107" s="84"/>
      <c r="O4107" s="84"/>
      <c r="P4107" s="84"/>
      <c r="Q4107" s="84"/>
      <c r="R4107" s="84"/>
      <c r="S4107" s="84"/>
      <c r="T4107" s="84"/>
      <c r="U4107" s="84"/>
      <c r="V4107" s="84"/>
      <c r="W4107" s="84"/>
      <c r="X4107" s="84"/>
      <c r="Y4107" s="84"/>
      <c r="Z4107" s="84"/>
      <c r="AA4107" s="84"/>
      <c r="AB4107" s="84"/>
      <c r="AC4107" s="80"/>
      <c r="AD4107" s="80"/>
      <c r="AE4107" s="80"/>
      <c r="AF4107" s="80"/>
      <c r="AG4107" s="80"/>
      <c r="AH4107" s="80"/>
      <c r="AI4107" s="80"/>
      <c r="AJ4107" s="80"/>
      <c r="AK4107" s="80"/>
      <c r="AL4107" s="80"/>
      <c r="AM4107" s="240"/>
      <c r="AN4107" s="240"/>
      <c r="AO4107" s="240"/>
      <c r="AP4107" s="240"/>
      <c r="AQ4107" s="240"/>
      <c r="AR4107" s="240"/>
      <c r="AS4107" s="240"/>
      <c r="AT4107" s="256"/>
      <c r="AU4107" s="256"/>
      <c r="AV4107" s="259"/>
      <c r="AW4107" s="259"/>
      <c r="AX4107" s="256"/>
      <c r="AY4107" s="256"/>
      <c r="AZ4107" s="256"/>
      <c r="BA4107" s="256"/>
      <c r="BB4107" s="256"/>
      <c r="BC4107" s="256"/>
      <c r="BD4107" s="256"/>
      <c r="BE4107" s="256"/>
      <c r="BF4107" s="256"/>
      <c r="BG4107" s="256"/>
      <c r="BH4107" s="256"/>
      <c r="BI4107" s="256"/>
      <c r="BJ4107" s="256"/>
      <c r="BK4107" s="256"/>
      <c r="BL4107" s="262"/>
      <c r="BM4107" s="262"/>
      <c r="BN4107" s="262"/>
      <c r="BO4107" s="262"/>
      <c r="BP4107" s="262"/>
      <c r="BQ4107" s="262"/>
      <c r="BR4107" s="270"/>
      <c r="BS4107" s="270"/>
      <c r="BT4107" s="270"/>
      <c r="BU4107" s="270"/>
      <c r="BV4107" s="270"/>
      <c r="BW4107" s="270"/>
      <c r="BX4107" s="256"/>
      <c r="BY4107" s="256"/>
      <c r="BZ4107" s="256"/>
      <c r="CA4107" s="267"/>
      <c r="CB4107" s="267"/>
      <c r="CC4107" s="274"/>
      <c r="CD4107" s="267"/>
      <c r="CE4107" s="267"/>
      <c r="CF4107" s="267"/>
      <c r="CG4107" s="267"/>
      <c r="CH4107" s="267"/>
      <c r="CI4107" s="267"/>
      <c r="CJ4107" s="267"/>
      <c r="CK4107" s="267"/>
      <c r="CL4107" s="265"/>
      <c r="CM4107" s="272"/>
      <c r="CN4107" s="264"/>
      <c r="CO4107" s="214"/>
      <c r="CP4107" s="226"/>
      <c r="CQ4107" s="226"/>
      <c r="CR4107" s="226"/>
      <c r="CS4107" s="213"/>
      <c r="CT4107" s="213"/>
      <c r="CU4107" s="213"/>
      <c r="CV4107" s="213"/>
      <c r="CW4107" s="213"/>
      <c r="CX4107" s="213"/>
      <c r="CY4107" s="213"/>
      <c r="CZ4107" s="213"/>
      <c r="DA4107" s="213"/>
      <c r="DB4107" s="120"/>
      <c r="DC4107" s="120"/>
      <c r="DD4107" s="120"/>
      <c r="DE4107" s="120"/>
      <c r="DF4107" s="120"/>
      <c r="DG4107" s="120"/>
      <c r="DH4107" s="120"/>
      <c r="DI4107" s="120"/>
      <c r="DJ4107" s="120"/>
      <c r="DK4107" s="120"/>
      <c r="DL4107" s="120"/>
      <c r="DM4107" s="120"/>
      <c r="DN4107" s="120"/>
    </row>
    <row r="4108" spans="1:118" s="119" customFormat="1">
      <c r="A4108" s="228"/>
      <c r="B4108" s="560"/>
      <c r="C4108" s="560"/>
      <c r="D4108" s="515"/>
      <c r="E4108" s="333"/>
      <c r="F4108" s="243"/>
      <c r="G4108" s="122">
        <v>2.1</v>
      </c>
      <c r="H4108" s="84"/>
      <c r="I4108" s="84"/>
      <c r="J4108" s="84"/>
      <c r="K4108" s="84"/>
      <c r="L4108" s="84"/>
      <c r="M4108" s="84"/>
      <c r="N4108" s="84"/>
      <c r="O4108" s="84"/>
      <c r="P4108" s="84"/>
      <c r="Q4108" s="84"/>
      <c r="R4108" s="84"/>
      <c r="S4108" s="84"/>
      <c r="T4108" s="84"/>
      <c r="U4108" s="84"/>
      <c r="V4108" s="84"/>
      <c r="W4108" s="84"/>
      <c r="X4108" s="84"/>
      <c r="Y4108" s="84"/>
      <c r="Z4108" s="84"/>
      <c r="AA4108" s="84"/>
      <c r="AB4108" s="84"/>
      <c r="AC4108" s="80"/>
      <c r="AD4108" s="80"/>
      <c r="AE4108" s="80"/>
      <c r="AF4108" s="80"/>
      <c r="AG4108" s="80"/>
      <c r="AH4108" s="80"/>
      <c r="AI4108" s="80"/>
      <c r="AJ4108" s="80"/>
      <c r="AK4108" s="80"/>
      <c r="AL4108" s="80"/>
      <c r="AM4108" s="240"/>
      <c r="AN4108" s="240"/>
      <c r="AO4108" s="240"/>
      <c r="AP4108" s="240"/>
      <c r="AQ4108" s="240"/>
      <c r="AR4108" s="240"/>
      <c r="AS4108" s="240"/>
      <c r="AT4108" s="256"/>
      <c r="AU4108" s="256"/>
      <c r="AV4108" s="259"/>
      <c r="AW4108" s="259"/>
      <c r="AX4108" s="256"/>
      <c r="AY4108" s="256"/>
      <c r="AZ4108" s="256"/>
      <c r="BA4108" s="256"/>
      <c r="BB4108" s="256"/>
      <c r="BC4108" s="256"/>
      <c r="BD4108" s="256"/>
      <c r="BE4108" s="256"/>
      <c r="BF4108" s="256"/>
      <c r="BG4108" s="256"/>
      <c r="BH4108" s="256"/>
      <c r="BI4108" s="256"/>
      <c r="BJ4108" s="256"/>
      <c r="BK4108" s="256"/>
      <c r="BL4108" s="262"/>
      <c r="BM4108" s="262"/>
      <c r="BN4108" s="262"/>
      <c r="BO4108" s="262"/>
      <c r="BP4108" s="262"/>
      <c r="BQ4108" s="262"/>
      <c r="BR4108" s="270"/>
      <c r="BS4108" s="270"/>
      <c r="BT4108" s="270"/>
      <c r="BU4108" s="270"/>
      <c r="BV4108" s="270"/>
      <c r="BW4108" s="270"/>
      <c r="BX4108" s="256"/>
      <c r="BY4108" s="256"/>
      <c r="BZ4108" s="256"/>
      <c r="CA4108" s="267"/>
      <c r="CB4108" s="267"/>
      <c r="CC4108" s="274"/>
      <c r="CD4108" s="267"/>
      <c r="CE4108" s="267"/>
      <c r="CF4108" s="267"/>
      <c r="CG4108" s="267"/>
      <c r="CH4108" s="267"/>
      <c r="CI4108" s="267"/>
      <c r="CJ4108" s="267"/>
      <c r="CK4108" s="267"/>
      <c r="CL4108" s="265"/>
      <c r="CM4108" s="272"/>
      <c r="CN4108" s="264"/>
      <c r="CO4108" s="214"/>
      <c r="CP4108" s="226"/>
      <c r="CQ4108" s="226"/>
      <c r="CR4108" s="226"/>
      <c r="CS4108" s="213"/>
      <c r="CT4108" s="213"/>
      <c r="CU4108" s="213"/>
      <c r="CV4108" s="213"/>
      <c r="CW4108" s="213"/>
      <c r="CX4108" s="213"/>
      <c r="CY4108" s="213"/>
      <c r="CZ4108" s="213"/>
      <c r="DA4108" s="213"/>
      <c r="DB4108" s="120"/>
      <c r="DC4108" s="120"/>
      <c r="DD4108" s="120"/>
      <c r="DE4108" s="120"/>
      <c r="DF4108" s="120"/>
      <c r="DG4108" s="120"/>
      <c r="DH4108" s="120"/>
      <c r="DI4108" s="120"/>
      <c r="DJ4108" s="120"/>
      <c r="DK4108" s="120"/>
      <c r="DL4108" s="120"/>
      <c r="DM4108" s="120"/>
      <c r="DN4108" s="120"/>
    </row>
    <row r="4109" spans="1:118" s="119" customFormat="1">
      <c r="A4109" s="228"/>
      <c r="B4109" s="560"/>
      <c r="C4109" s="560"/>
      <c r="D4109" s="515"/>
      <c r="E4109" s="333"/>
      <c r="F4109" s="243"/>
      <c r="G4109" s="122">
        <v>2.7</v>
      </c>
      <c r="H4109" s="84"/>
      <c r="I4109" s="84"/>
      <c r="J4109" s="84"/>
      <c r="K4109" s="84"/>
      <c r="L4109" s="84"/>
      <c r="M4109" s="84"/>
      <c r="N4109" s="84"/>
      <c r="O4109" s="84"/>
      <c r="P4109" s="84"/>
      <c r="Q4109" s="84"/>
      <c r="R4109" s="84"/>
      <c r="S4109" s="84"/>
      <c r="T4109" s="84"/>
      <c r="U4109" s="84"/>
      <c r="V4109" s="84"/>
      <c r="W4109" s="84"/>
      <c r="X4109" s="84"/>
      <c r="Y4109" s="84"/>
      <c r="Z4109" s="84"/>
      <c r="AA4109" s="84"/>
      <c r="AB4109" s="84"/>
      <c r="AC4109" s="80"/>
      <c r="AD4109" s="80"/>
      <c r="AE4109" s="80"/>
      <c r="AF4109" s="80"/>
      <c r="AG4109" s="80"/>
      <c r="AH4109" s="80"/>
      <c r="AI4109" s="80"/>
      <c r="AJ4109" s="80"/>
      <c r="AK4109" s="80"/>
      <c r="AL4109" s="80"/>
      <c r="AM4109" s="240"/>
      <c r="AN4109" s="240"/>
      <c r="AO4109" s="240"/>
      <c r="AP4109" s="240"/>
      <c r="AQ4109" s="240"/>
      <c r="AR4109" s="240"/>
      <c r="AS4109" s="240"/>
      <c r="AT4109" s="256"/>
      <c r="AU4109" s="256"/>
      <c r="AV4109" s="259"/>
      <c r="AW4109" s="259"/>
      <c r="AX4109" s="256"/>
      <c r="AY4109" s="256"/>
      <c r="AZ4109" s="256"/>
      <c r="BA4109" s="256"/>
      <c r="BB4109" s="256"/>
      <c r="BC4109" s="256"/>
      <c r="BD4109" s="256"/>
      <c r="BE4109" s="256"/>
      <c r="BF4109" s="256"/>
      <c r="BG4109" s="256"/>
      <c r="BH4109" s="256"/>
      <c r="BI4109" s="256"/>
      <c r="BJ4109" s="256"/>
      <c r="BK4109" s="256"/>
      <c r="BL4109" s="262"/>
      <c r="BM4109" s="262"/>
      <c r="BN4109" s="262"/>
      <c r="BO4109" s="262"/>
      <c r="BP4109" s="262"/>
      <c r="BQ4109" s="262"/>
      <c r="BR4109" s="270"/>
      <c r="BS4109" s="270"/>
      <c r="BT4109" s="270"/>
      <c r="BU4109" s="270"/>
      <c r="BV4109" s="270"/>
      <c r="BW4109" s="270"/>
      <c r="BX4109" s="256"/>
      <c r="BY4109" s="256"/>
      <c r="BZ4109" s="256"/>
      <c r="CA4109" s="267"/>
      <c r="CB4109" s="267"/>
      <c r="CC4109" s="274"/>
      <c r="CD4109" s="267"/>
      <c r="CE4109" s="267"/>
      <c r="CF4109" s="267"/>
      <c r="CG4109" s="267"/>
      <c r="CH4109" s="267"/>
      <c r="CI4109" s="267"/>
      <c r="CJ4109" s="267"/>
      <c r="CK4109" s="267"/>
      <c r="CL4109" s="265"/>
      <c r="CM4109" s="272"/>
      <c r="CN4109" s="264"/>
      <c r="CO4109" s="214"/>
      <c r="CP4109" s="226"/>
      <c r="CQ4109" s="226"/>
      <c r="CR4109" s="226"/>
      <c r="CS4109" s="213"/>
      <c r="CT4109" s="213"/>
      <c r="CU4109" s="213"/>
      <c r="CV4109" s="213"/>
      <c r="CW4109" s="213"/>
      <c r="CX4109" s="213"/>
      <c r="CY4109" s="213"/>
      <c r="CZ4109" s="213"/>
      <c r="DA4109" s="213"/>
      <c r="DB4109" s="120"/>
      <c r="DC4109" s="120"/>
      <c r="DD4109" s="120"/>
      <c r="DE4109" s="120"/>
      <c r="DF4109" s="120"/>
      <c r="DG4109" s="120"/>
      <c r="DH4109" s="120"/>
      <c r="DI4109" s="120"/>
      <c r="DJ4109" s="120"/>
      <c r="DK4109" s="120"/>
      <c r="DL4109" s="120"/>
      <c r="DM4109" s="120"/>
      <c r="DN4109" s="120"/>
    </row>
    <row r="4110" spans="1:118" s="119" customFormat="1">
      <c r="A4110" s="228"/>
      <c r="B4110" s="560"/>
      <c r="C4110" s="560"/>
      <c r="D4110" s="515"/>
      <c r="E4110" s="333"/>
      <c r="F4110" s="243"/>
      <c r="G4110" s="122">
        <v>3</v>
      </c>
      <c r="H4110" s="84"/>
      <c r="I4110" s="84"/>
      <c r="J4110" s="84"/>
      <c r="K4110" s="84"/>
      <c r="L4110" s="84"/>
      <c r="M4110" s="84"/>
      <c r="N4110" s="84"/>
      <c r="O4110" s="84"/>
      <c r="P4110" s="84"/>
      <c r="Q4110" s="84"/>
      <c r="R4110" s="84"/>
      <c r="S4110" s="84"/>
      <c r="T4110" s="84"/>
      <c r="U4110" s="84"/>
      <c r="V4110" s="84"/>
      <c r="W4110" s="84"/>
      <c r="X4110" s="84"/>
      <c r="Y4110" s="84"/>
      <c r="Z4110" s="84"/>
      <c r="AA4110" s="84"/>
      <c r="AB4110" s="84"/>
      <c r="AC4110" s="80"/>
      <c r="AD4110" s="80"/>
      <c r="AE4110" s="80"/>
      <c r="AF4110" s="80"/>
      <c r="AG4110" s="80"/>
      <c r="AH4110" s="80"/>
      <c r="AI4110" s="80"/>
      <c r="AJ4110" s="80"/>
      <c r="AK4110" s="80"/>
      <c r="AL4110" s="80"/>
      <c r="AM4110" s="240"/>
      <c r="AN4110" s="240"/>
      <c r="AO4110" s="240"/>
      <c r="AP4110" s="240"/>
      <c r="AQ4110" s="240"/>
      <c r="AR4110" s="240"/>
      <c r="AS4110" s="240"/>
      <c r="AT4110" s="256"/>
      <c r="AU4110" s="256"/>
      <c r="AV4110" s="259"/>
      <c r="AW4110" s="259"/>
      <c r="AX4110" s="256"/>
      <c r="AY4110" s="256"/>
      <c r="AZ4110" s="256"/>
      <c r="BA4110" s="256"/>
      <c r="BB4110" s="256"/>
      <c r="BC4110" s="256"/>
      <c r="BD4110" s="256"/>
      <c r="BE4110" s="256"/>
      <c r="BF4110" s="256"/>
      <c r="BG4110" s="256"/>
      <c r="BH4110" s="256"/>
      <c r="BI4110" s="256"/>
      <c r="BJ4110" s="256"/>
      <c r="BK4110" s="256"/>
      <c r="BL4110" s="262"/>
      <c r="BM4110" s="262"/>
      <c r="BN4110" s="262"/>
      <c r="BO4110" s="262"/>
      <c r="BP4110" s="262"/>
      <c r="BQ4110" s="262"/>
      <c r="BR4110" s="270"/>
      <c r="BS4110" s="270"/>
      <c r="BT4110" s="270"/>
      <c r="BU4110" s="270"/>
      <c r="BV4110" s="270"/>
      <c r="BW4110" s="270"/>
      <c r="BX4110" s="256"/>
      <c r="BY4110" s="256"/>
      <c r="BZ4110" s="256"/>
      <c r="CA4110" s="267"/>
      <c r="CB4110" s="267"/>
      <c r="CC4110" s="274"/>
      <c r="CD4110" s="267"/>
      <c r="CE4110" s="267"/>
      <c r="CF4110" s="267"/>
      <c r="CG4110" s="267"/>
      <c r="CH4110" s="267"/>
      <c r="CI4110" s="267"/>
      <c r="CJ4110" s="267"/>
      <c r="CK4110" s="267"/>
      <c r="CL4110" s="265"/>
      <c r="CM4110" s="272"/>
      <c r="CN4110" s="264"/>
      <c r="CO4110" s="214"/>
      <c r="CP4110" s="226"/>
      <c r="CQ4110" s="226"/>
      <c r="CR4110" s="226"/>
      <c r="CS4110" s="213"/>
      <c r="CT4110" s="213"/>
      <c r="CU4110" s="213"/>
      <c r="CV4110" s="213"/>
      <c r="CW4110" s="213"/>
      <c r="CX4110" s="213"/>
      <c r="CY4110" s="213"/>
      <c r="CZ4110" s="213"/>
      <c r="DA4110" s="213"/>
      <c r="DB4110" s="120"/>
      <c r="DC4110" s="120"/>
      <c r="DD4110" s="120"/>
      <c r="DE4110" s="120"/>
      <c r="DF4110" s="120"/>
      <c r="DG4110" s="120"/>
      <c r="DH4110" s="120"/>
      <c r="DI4110" s="120"/>
      <c r="DJ4110" s="120"/>
      <c r="DK4110" s="120"/>
      <c r="DL4110" s="120"/>
      <c r="DM4110" s="120"/>
      <c r="DN4110" s="120"/>
    </row>
    <row r="4111" spans="1:118" s="119" customFormat="1">
      <c r="A4111" s="228"/>
      <c r="B4111" s="560"/>
      <c r="C4111" s="560"/>
      <c r="D4111" s="515"/>
      <c r="E4111" s="333"/>
      <c r="F4111" s="244"/>
      <c r="G4111" s="123">
        <v>3.9</v>
      </c>
      <c r="H4111" s="85"/>
      <c r="I4111" s="85"/>
      <c r="J4111" s="85"/>
      <c r="K4111" s="85"/>
      <c r="L4111" s="85"/>
      <c r="M4111" s="85"/>
      <c r="N4111" s="85"/>
      <c r="O4111" s="85"/>
      <c r="P4111" s="85"/>
      <c r="Q4111" s="85"/>
      <c r="R4111" s="85"/>
      <c r="S4111" s="85"/>
      <c r="T4111" s="85"/>
      <c r="U4111" s="85"/>
      <c r="V4111" s="85"/>
      <c r="W4111" s="85"/>
      <c r="X4111" s="85"/>
      <c r="Y4111" s="85"/>
      <c r="Z4111" s="85"/>
      <c r="AA4111" s="85"/>
      <c r="AB4111" s="85"/>
      <c r="AC4111" s="81"/>
      <c r="AD4111" s="81"/>
      <c r="AE4111" s="81"/>
      <c r="AF4111" s="81"/>
      <c r="AG4111" s="81"/>
      <c r="AH4111" s="81"/>
      <c r="AI4111" s="81"/>
      <c r="AJ4111" s="81"/>
      <c r="AK4111" s="81"/>
      <c r="AL4111" s="81"/>
      <c r="AM4111" s="240"/>
      <c r="AN4111" s="240"/>
      <c r="AO4111" s="240"/>
      <c r="AP4111" s="240"/>
      <c r="AQ4111" s="240"/>
      <c r="AR4111" s="240"/>
      <c r="AS4111" s="240"/>
      <c r="AT4111" s="256"/>
      <c r="AU4111" s="256"/>
      <c r="AV4111" s="259"/>
      <c r="AW4111" s="259"/>
      <c r="AX4111" s="256"/>
      <c r="AY4111" s="256"/>
      <c r="AZ4111" s="256"/>
      <c r="BA4111" s="256"/>
      <c r="BB4111" s="256"/>
      <c r="BC4111" s="256"/>
      <c r="BD4111" s="256"/>
      <c r="BE4111" s="256"/>
      <c r="BF4111" s="256"/>
      <c r="BG4111" s="256"/>
      <c r="BH4111" s="256"/>
      <c r="BI4111" s="256"/>
      <c r="BJ4111" s="256"/>
      <c r="BK4111" s="256"/>
      <c r="BL4111" s="262"/>
      <c r="BM4111" s="262"/>
      <c r="BN4111" s="262"/>
      <c r="BO4111" s="262"/>
      <c r="BP4111" s="262"/>
      <c r="BQ4111" s="262"/>
      <c r="BR4111" s="270"/>
      <c r="BS4111" s="270"/>
      <c r="BT4111" s="270"/>
      <c r="BU4111" s="270"/>
      <c r="BV4111" s="270"/>
      <c r="BW4111" s="270"/>
      <c r="BX4111" s="256"/>
      <c r="BY4111" s="256"/>
      <c r="BZ4111" s="256"/>
      <c r="CA4111" s="267"/>
      <c r="CB4111" s="267"/>
      <c r="CC4111" s="274"/>
      <c r="CD4111" s="267"/>
      <c r="CE4111" s="267"/>
      <c r="CF4111" s="267"/>
      <c r="CG4111" s="267"/>
      <c r="CH4111" s="267"/>
      <c r="CI4111" s="267"/>
      <c r="CJ4111" s="267"/>
      <c r="CK4111" s="267"/>
      <c r="CL4111" s="265"/>
      <c r="CM4111" s="272"/>
      <c r="CN4111" s="264"/>
      <c r="CO4111" s="214"/>
      <c r="CP4111" s="226"/>
      <c r="CQ4111" s="226"/>
      <c r="CR4111" s="226"/>
      <c r="CS4111" s="213"/>
      <c r="CT4111" s="213"/>
      <c r="CU4111" s="213"/>
      <c r="CV4111" s="213"/>
      <c r="CW4111" s="213"/>
      <c r="CX4111" s="213"/>
      <c r="CY4111" s="213"/>
      <c r="CZ4111" s="213"/>
      <c r="DA4111" s="213"/>
      <c r="DB4111" s="120"/>
      <c r="DC4111" s="120"/>
      <c r="DD4111" s="120"/>
      <c r="DE4111" s="120"/>
      <c r="DF4111" s="120"/>
      <c r="DG4111" s="120"/>
      <c r="DH4111" s="120"/>
      <c r="DI4111" s="120"/>
      <c r="DJ4111" s="120"/>
      <c r="DK4111" s="120"/>
      <c r="DL4111" s="120"/>
      <c r="DM4111" s="120"/>
      <c r="DN4111" s="120"/>
    </row>
    <row r="4112" spans="1:118" s="119" customFormat="1">
      <c r="A4112" s="229"/>
      <c r="B4112" s="561"/>
      <c r="C4112" s="561"/>
      <c r="D4112" s="516"/>
      <c r="E4112" s="334"/>
      <c r="F4112" s="245" t="s">
        <v>83</v>
      </c>
      <c r="G4112" s="246"/>
      <c r="H4112" s="82"/>
      <c r="I4112" s="82"/>
      <c r="J4112" s="82"/>
      <c r="K4112" s="82"/>
      <c r="L4112" s="82"/>
      <c r="M4112" s="82">
        <v>1</v>
      </c>
      <c r="N4112" s="82"/>
      <c r="O4112" s="82"/>
      <c r="P4112" s="82"/>
      <c r="Q4112" s="82"/>
      <c r="R4112" s="82"/>
      <c r="S4112" s="82"/>
      <c r="T4112" s="82"/>
      <c r="U4112" s="82"/>
      <c r="V4112" s="82"/>
      <c r="W4112" s="82"/>
      <c r="X4112" s="82"/>
      <c r="Y4112" s="82"/>
      <c r="Z4112" s="82"/>
      <c r="AA4112" s="82"/>
      <c r="AB4112" s="82"/>
      <c r="AC4112" s="35"/>
      <c r="AD4112" s="35"/>
      <c r="AE4112" s="35"/>
      <c r="AF4112" s="35"/>
      <c r="AG4112" s="35"/>
      <c r="AH4112" s="35"/>
      <c r="AI4112" s="35"/>
      <c r="AJ4112" s="35"/>
      <c r="AK4112" s="35"/>
      <c r="AL4112" s="35"/>
      <c r="AM4112" s="241"/>
      <c r="AN4112" s="241"/>
      <c r="AO4112" s="241"/>
      <c r="AP4112" s="241"/>
      <c r="AQ4112" s="241"/>
      <c r="AR4112" s="241"/>
      <c r="AS4112" s="241"/>
      <c r="AT4112" s="257"/>
      <c r="AU4112" s="257"/>
      <c r="AV4112" s="260"/>
      <c r="AW4112" s="260"/>
      <c r="AX4112" s="257"/>
      <c r="AY4112" s="257"/>
      <c r="AZ4112" s="257"/>
      <c r="BA4112" s="257"/>
      <c r="BB4112" s="257"/>
      <c r="BC4112" s="257"/>
      <c r="BD4112" s="257"/>
      <c r="BE4112" s="257"/>
      <c r="BF4112" s="257"/>
      <c r="BG4112" s="257"/>
      <c r="BH4112" s="257"/>
      <c r="BI4112" s="257"/>
      <c r="BJ4112" s="257"/>
      <c r="BK4112" s="257"/>
      <c r="BL4112" s="263"/>
      <c r="BM4112" s="263"/>
      <c r="BN4112" s="263"/>
      <c r="BO4112" s="263"/>
      <c r="BP4112" s="263"/>
      <c r="BQ4112" s="263"/>
      <c r="BR4112" s="271"/>
      <c r="BS4112" s="271"/>
      <c r="BT4112" s="271"/>
      <c r="BU4112" s="271"/>
      <c r="BV4112" s="271"/>
      <c r="BW4112" s="271"/>
      <c r="BX4112" s="257"/>
      <c r="BY4112" s="257"/>
      <c r="BZ4112" s="257"/>
      <c r="CA4112" s="268"/>
      <c r="CB4112" s="268"/>
      <c r="CC4112" s="275"/>
      <c r="CD4112" s="268"/>
      <c r="CE4112" s="268"/>
      <c r="CF4112" s="268"/>
      <c r="CG4112" s="268"/>
      <c r="CH4112" s="268"/>
      <c r="CI4112" s="268"/>
      <c r="CJ4112" s="268"/>
      <c r="CK4112" s="268"/>
      <c r="CL4112" s="265"/>
      <c r="CM4112" s="272"/>
      <c r="CN4112" s="264"/>
      <c r="CO4112" s="214"/>
      <c r="CP4112" s="226"/>
      <c r="CQ4112" s="226"/>
      <c r="CR4112" s="226"/>
      <c r="CS4112" s="213"/>
      <c r="CT4112" s="213"/>
      <c r="CU4112" s="213"/>
      <c r="CV4112" s="213"/>
      <c r="CW4112" s="213"/>
      <c r="CX4112" s="213"/>
      <c r="CY4112" s="213"/>
      <c r="CZ4112" s="213"/>
      <c r="DA4112" s="213"/>
      <c r="DB4112" s="120"/>
      <c r="DC4112" s="120"/>
      <c r="DD4112" s="120"/>
      <c r="DE4112" s="120"/>
      <c r="DF4112" s="120"/>
      <c r="DG4112" s="120"/>
      <c r="DH4112" s="120"/>
      <c r="DI4112" s="120"/>
      <c r="DJ4112" s="120"/>
      <c r="DK4112" s="120"/>
      <c r="DL4112" s="120"/>
      <c r="DM4112" s="120"/>
      <c r="DN4112" s="120"/>
    </row>
    <row r="4113" spans="1:118" ht="14.25" customHeight="1">
      <c r="A4113" s="227">
        <f t="shared" si="1258"/>
        <v>510</v>
      </c>
      <c r="B4113" s="559" t="s">
        <v>839</v>
      </c>
      <c r="C4113" s="574" t="s">
        <v>469</v>
      </c>
      <c r="D4113" s="514" t="s">
        <v>1330</v>
      </c>
      <c r="E4113" s="332" t="s">
        <v>1330</v>
      </c>
      <c r="F4113" s="253" t="s">
        <v>80</v>
      </c>
      <c r="G4113" s="254"/>
      <c r="H4113" s="82" t="s">
        <v>69</v>
      </c>
      <c r="I4113" s="82"/>
      <c r="J4113" s="82" t="s">
        <v>60</v>
      </c>
      <c r="K4113" s="82" t="s">
        <v>60</v>
      </c>
      <c r="L4113" s="82" t="s">
        <v>60</v>
      </c>
      <c r="M4113" s="82" t="s">
        <v>60</v>
      </c>
      <c r="N4113" s="82" t="s">
        <v>60</v>
      </c>
      <c r="O4113" s="82"/>
      <c r="P4113" s="82" t="s">
        <v>60</v>
      </c>
      <c r="Q4113" s="82" t="s">
        <v>60</v>
      </c>
      <c r="R4113" s="82" t="s">
        <v>60</v>
      </c>
      <c r="S4113" s="82" t="s">
        <v>60</v>
      </c>
      <c r="T4113" s="82" t="s">
        <v>60</v>
      </c>
      <c r="U4113" s="82" t="s">
        <v>60</v>
      </c>
      <c r="V4113" s="82"/>
      <c r="W4113" s="82" t="s">
        <v>60</v>
      </c>
      <c r="X4113" s="82" t="s">
        <v>60</v>
      </c>
      <c r="Y4113" s="82" t="s">
        <v>60</v>
      </c>
      <c r="Z4113" s="82" t="s">
        <v>60</v>
      </c>
      <c r="AA4113" s="82" t="s">
        <v>60</v>
      </c>
      <c r="AB4113" s="82" t="s">
        <v>60</v>
      </c>
      <c r="AC4113" s="82"/>
      <c r="AD4113" s="82" t="s">
        <v>60</v>
      </c>
      <c r="AE4113" s="82" t="s">
        <v>60</v>
      </c>
      <c r="AF4113" s="82" t="s">
        <v>60</v>
      </c>
      <c r="AG4113" s="82" t="s">
        <v>60</v>
      </c>
      <c r="AH4113" s="82" t="s">
        <v>60</v>
      </c>
      <c r="AI4113" s="82" t="s">
        <v>1471</v>
      </c>
      <c r="AJ4113" s="82"/>
      <c r="AK4113" s="82" t="s">
        <v>61</v>
      </c>
      <c r="AL4113" s="82" t="s">
        <v>61</v>
      </c>
      <c r="AM4113" s="239">
        <f>COUNTIF(H4113:AL4113,"PH")+COUNTIF(H4113:AL4113,"PH/L")+COUNTIF(H4113:AL4113,"PM")</f>
        <v>0</v>
      </c>
      <c r="AN4113" s="239">
        <f>COUNTIF(H4113:AL4113,"PD")+COUNTIF(H4113:AL4113,"PDD")+COUNTIF(H4113:AL4113,"P/DS")/2+COUNTIF(H4113:AL4113,"PMD")</f>
        <v>0</v>
      </c>
      <c r="AO4113" s="239">
        <f>COUNTIF(H4113:AL4113,"PN")+COUNTIF(H4113:AL4113,"P/NS")/2+COUNTIF(H4113:AL4113,"PH")+COUNTIF(H4113:AL4113,"PH/F")/2+COUNTIF(H4113:AL4113,"PH/L")/2+COUNTIF(H4113:AL4113,"PM")</f>
        <v>0</v>
      </c>
      <c r="AP4113" s="239">
        <f>COUNTIF(H4113:AL4113,"BH")+COUNTIF(H4113:AL4113,"AL/BL")+COUNTIF(H4113:AL4113,"UL/BL")+COUNTIF(H4113:AL4113,"BM")</f>
        <v>0</v>
      </c>
      <c r="AQ4113" s="239">
        <f>COUNTIF(H4113:AL4113,"DS")+COUNTIF(H4113:AL4113,"AL/DS")/2+COUNTIF(H4113:AL4113,"UL/DS")/2+COUNTIF(H4113:AL4113,"CT")+COUNTIF(H4113:AL4113,"MD")</f>
        <v>22.5</v>
      </c>
      <c r="AR4113" s="239">
        <f>COUNTIF(H4113:AL4113,"NS")+COUNTIF(H4113:AL4113,"AL/NS")/2+COUNTIF(H4113:AL4113,"UL/NS")/2+COUNTIF(H4113:AL4113,"BH")+COUNTIF(H4113:AL4113,"AL/BF")/2+COUNTIF(H4113:AL4113,"AL/BL")/2+COUNTIF(H4113:AL4113,"UL/BL")/2+COUNTIF(H4113:AL4113,"UL/BF")/2+COUNTIF(H4113:AL4113,"BM")</f>
        <v>2</v>
      </c>
      <c r="AS4113" s="239">
        <f>COUNTIF(H4113:AL4113,"AL")+COUNTIF(H4113:AL4113,"AL/DS")/2+COUNTIF(H4113:AL4113,"AL/NS")/2+COUNTIF(H4113:AL4113,"NH")+COUNTIF(H4113:AL4113,"SL")+COUNTIF(H4113:AL4113,"NHD")+COUNTIF(H4113:AL4113,"B")+COUNTIF(H4113:AL4113,"HL")+COUNTIF(H4113:AL4113,"AL/BF")/2+COUNTIF(H4113:AL4113,"AL/BL")/2</f>
        <v>1</v>
      </c>
      <c r="AT4113" s="255">
        <f>COUNTIF(H4113:AL4113,"PD")+COUNTIF(H4113:AL4113,"PN")+COUNTIF(H4113:AL4113,"P/DS")/2+COUNTIF(H4113:AL4113,"P/NS")/2+COUNTIF(H4113:AL4113,"DS")+COUNTIF(H4113:AL4113,"NS")+COUNTIF(H4113:AL4113,"AL")+COUNTIF(H4113:AL4113,"AL/DS")+COUNTIF(H4113:AL4113,"AL/NS")+COUNTIF(H4113:AL4113,"NH")+COUNTIF(H4113:AL4113,"SL")+COUNTIF(H4113:AL4113,"UL/DS")/2+COUNTIF(H4113:AL4113,"UL/NS")/2+COUNTIF(H4113:AL4113,"CT")+COUNTIF(H4113:AL4113,"NHD")+COUNTIF(H4113:AL4113,"PDD")+COUNTIF(H4113:AL4113,"B")+COUNTIF(H4113:AL4113,"HL")+COUNTIF(H4113:AL4113,"PH")+COUNTIF(H4113:AL4113,"BH")+COUNTIF(H4113:AL4113,"AL/BF")+COUNTIF(H4113:AL4113,"AL/BL")+COUNTIF(H4113:AL4113,"UL/BF")/2+COUNTIF(H4113:AL4113,"UL/BL")/2+COUNTIF(H4113:AL4113,"PH/F")/2+COUNTIF(H4113:AL4113,"PH/L")/2+COUNTIF(H4113:AL4113,"MD")+COUNTIF(H4113:AL4113,"PMD")+COUNTIF(H4113:AL4113,"PM")+COUNTIF(H4113:AL4113,"BM")</f>
        <v>25.5</v>
      </c>
      <c r="AU4113" s="255">
        <f>COUNTIF(H4113:AL4113,"P/DS")/2+COUNTIF(H4113:AL4113,"P/NS")/2+COUNTIF(H4113:AL4113,"IL")+COUNTIF(H4113:AL4113,"NL")+COUNTIF(H4113:AL4113,"UL")+COUNTIF(H4113:AL4113,"UL/DS")/2+COUNTIF(H4113:AL4113,"UL/NS")/2+COUNTIF(H4113:AL4113,"KT")+COUNTIF(H4113:AL4113,"UL/BF")/2+COUNTIF(H4113:AL4113,"UL/BL")/2+COUNTIF(H4113:AL4113,"PH/F")/2+COUNTIF(H4113:AL4113,"PH/L")/2+COUNTIF(H4113:AL4113,"NB")</f>
        <v>0.5</v>
      </c>
      <c r="AV4113" s="258">
        <f>COUNTIF(H4113:AL4113,"PN")+COUNTIF(H4113:AL4113,"TVD")+COUNTIF(H4113:AL4113,"PH")+COUNTIF(H4113:AL4113,"PM")+COUNTIF(H4113:AL4113,"PDD")-COUNTIFS(H4113:AL4113,"PN",H4120:AL4120,"&gt;=3")-COUNTIFS(H4113:AL4113,"PM",H4120:AL4120,"&gt;=3")</f>
        <v>0</v>
      </c>
      <c r="AW4113" s="258">
        <f>COUNTIF(H4113:AL4113,"NS")+COUNTIF(H4113:AL4113,"D")+COUNTIF(H4113:AL4113,"BH")+COUNTIF(H4113:AL4113,"NHD")+COUNTIF(H4113:AL4113,"BM")-COUNTIFS(H4113:AL4113,"NS",H4120:AL4120,"&gt;=3")-COUNTIFS(H4113:AL4113,"BH",H4120:AL4120,"&gt;=3")-COUNTIFS(H4113:AL4113,"BM",H4120:AL4120,"&gt;=3")</f>
        <v>2</v>
      </c>
      <c r="AX4113" s="255">
        <f>COUNTIF(H4113:AL4113,"AL")+COUNTIF(H4113:AL4113,"AL/DS")/2+COUNTIF(H4113:AL4113,"AL/NS")/2+COUNTIF(H4113:AL4113,"AL/BF")+COUNTIF(H4113:AL4113,"AL/BL")/2</f>
        <v>0</v>
      </c>
      <c r="AY4113" s="255">
        <f>COUNTIF(H4113:AL4113,"SL")</f>
        <v>0</v>
      </c>
      <c r="AZ4113" s="255">
        <f>COUNTIF(H4113:AL4113,"NH")</f>
        <v>1</v>
      </c>
      <c r="BA4113" s="255">
        <f>COUNTIF(H4113:AL4113,"HL")</f>
        <v>0</v>
      </c>
      <c r="BB4113" s="255">
        <f>COUNTIF(G4113:AL4113,"P/DS")/2+COUNTIF(G4113:AL4113,"P/NS")/2+COUNTIF(G4113:AL4113,"UL")+COUNTIF(G4113:AL4113,"UL/DS")/2+COUNTIF(G4113:AL4113,"UL/NS")/2+COUNTIF(G4113:AL4113,"UL/BL")/2+COUNTIF(G4113:AL4113,"UL/BF")/2+COUNTIF(G4113:AL4113,"PH/F")/2+COUNTIF(G4113:AL4113,"PH/L")/2</f>
        <v>0.5</v>
      </c>
      <c r="BC4113" s="255">
        <f>COUNTIF(H4113:AL4113,"NB")</f>
        <v>0</v>
      </c>
      <c r="BD4113" s="255">
        <f>COUNTIF(H4113:AL4113,"NL")</f>
        <v>0</v>
      </c>
      <c r="BE4113" s="255">
        <f>COUNTIF(H4113:AL4113,"IL")</f>
        <v>0</v>
      </c>
      <c r="BF4113" s="255">
        <f>COUNTIF(H4113:AL4113,"KT")</f>
        <v>0</v>
      </c>
      <c r="BG4113" s="255">
        <f>COUNTIF(H4113:AL4113,"L70")</f>
        <v>0</v>
      </c>
      <c r="BH4113" s="255">
        <f>COUNTIF(H4113:AL4113,"MD")</f>
        <v>0</v>
      </c>
      <c r="BI4113" s="255">
        <f>COUNTIF(H4113:AL4113,"PMD")</f>
        <v>0</v>
      </c>
      <c r="BJ4113" s="255">
        <f>COUNTIF(H4113:AL4113,"PM")</f>
        <v>0</v>
      </c>
      <c r="BK4113" s="255">
        <f>COUNTIF(H4113:AL4113,"BM")</f>
        <v>0</v>
      </c>
      <c r="BL4113" s="261">
        <f>SUMIF(H4113:AL4113,"PD",H4114:AL4114)+SUMIF(H4113:AL4113,"PN",H4114:AL4114)+SUMIF(H4113:AL4113,"P/DS",H4114:AL4114)+SUMIF(H4113:AL4113,"PN/F",H4114:AL4114)+SUMIF(H4113:AL4113,"PN/L",H4114:AL4114)+SUMIF(H4113:AL4113,"TV",H4114:AL4114)+SUMIF(H4113:AL4113,"TVD",H4114:AL4114)+SUMIF(H4113:AL4113,"PDD",H4114:AL4114)</f>
        <v>0</v>
      </c>
      <c r="BM4113" s="261">
        <f>SUMIF(H4113:AL4113,"PD",H4115:AL4115)+SUMIF(H4113:AL4113,"PN",H4115:AL4115)+SUMIF(H4113:AL4113,"P/DS",H4115:AL4115)+SUMIF(H4113:AL4113,"PN/F",H4115:AL4115)+SUMIF(H4113:AL4113,"PN/L",H4115:AL4115)+SUMIF(H4113:AL4113,"TV",H4115:AL4115)+SUMIF(H4113:AL4113,"TVD",H4115:AL4115)+SUMIF(H4113:AL4113,"PDD",H4115:AL4115)+SUMIF(H4113:AL4113,"PMD",H4115:AL4115)</f>
        <v>0</v>
      </c>
      <c r="BN4113" s="261">
        <f>SUMIF(H4113:AL4113,"PD",H4116:AL4116)+SUMIF(H4113:AL4113,"PN",H4116:AL4116)+SUMIF(H4113:AL4113,"P/DS",H4116:AL4116)+SUMIF(H4113:AL4113,"PN/F",H4116:AL4116)+SUMIF(H4113:AL4113,"PN/L",H4116:AL4116)+SUMIF(H4113:AL4113,"TV",H4116:AL4116)+SUMIF(H4113:AL4113,"TVD",H4116:AL4116)</f>
        <v>0</v>
      </c>
      <c r="BO4113" s="261">
        <f>SUMIF(H4113:AL4113,"PD",H4117:AL4117)+SUMIF(H4113:AL4113,"PN",H4117:AL4117)+SUMIF(H4113:AL4113,"P/DS",H4117:AL4117)+SUMIF(H4113:AL4113,"PN/F",H4117:AL4117)+SUMIF(H4113:AL4113,"PN/L",H4117:AL4117)+SUMIF(H4113:AL4113,"TV",H4117:AL4117)+SUMIF(H4113:AL4113,"TVD",H4117:AL4117)</f>
        <v>0</v>
      </c>
      <c r="BP4113" s="261">
        <f>SUMIF(H4113:AL4113,"PD",H4118:AL4118)+SUMIF(H4113:AL4113,"PN",H4118:AL4118)+SUMIF(H4113:AL4113,"P/DS",H4118:AL4118)+SUMIF(H4113:AL4113,"PN/F",H4118:AL4118)+SUMIF(H4113:AL4113,"PN/L",H4118:AL4118)+SUMIF(H4113:AL4113,"TV",H4118:AL4118)+SUMIF(H4113:AL4113,"TVD",H4118:AL4118)+SUMIF(H4113:AL4113,"PDD",H4118:AL4118)+SUMIF(H4113:AL4113,"PH",H4118:AL4118)+SUMIF(H4113:AL4113,"PM",H4118:AL4118)</f>
        <v>0</v>
      </c>
      <c r="BQ4113" s="261">
        <f>SUMIF(H4113:AL4113,"PD",H4119:AL4119)+SUMIF(H4113:AL4113,"PN",H4119:AL4119)+SUMIF(H4113:AL4113,"P/DS",H4119:AL4119)+SUMIF(H4113:AL4113,"PN/F",H4119:AL4119)+SUMIF(H4113:AL4113,"PN/L",H4119:AL4119)+SUMIF(H4113:AL4113,"TV",H4119:AL4119)+SUMIF(H4113:AL4113,"TVD",H4119:AL4119)+SUMIF(H4113:AL4113,"PDD",H4119:AL4119)+SUMIF(H4113:AL4113,"PH",H4119:AL4119)+SUMIF(H4113:AL4113,"PM",H4119:AL4119)</f>
        <v>0</v>
      </c>
      <c r="BR4113" s="269">
        <f>SUM(H4114:AL4114)-BL4113</f>
        <v>2.5</v>
      </c>
      <c r="BS4113" s="269">
        <f>SUM(H4115:AL4115)-BM4113</f>
        <v>0</v>
      </c>
      <c r="BT4113" s="269">
        <f>SUM(H4116:AL4116)-BN4113</f>
        <v>0</v>
      </c>
      <c r="BU4113" s="269">
        <f>SUM(H4117:AL4117)-BO4113</f>
        <v>0</v>
      </c>
      <c r="BV4113" s="269">
        <f>SUM(H4118:AL4118)-BP4113</f>
        <v>0</v>
      </c>
      <c r="BW4113" s="269">
        <f>SUM(H4119:AL4119)-BQ4113</f>
        <v>0</v>
      </c>
      <c r="BX4113" s="255">
        <f>SUMIF(H4113:AL4113,"PD",H4120:AL4120)+SUMIF(H4113:AL4113,"PN",H4120:AL4120)+SUMIF(H4113:AL4113,"P/DS",H4120:AL4120)+SUMIF(H4113:AL4113,"PN/F",H4120:AL4120)+SUMIF(H4113:AL4113,"PN/L",H4120:AL4120)</f>
        <v>0</v>
      </c>
      <c r="BY4113" s="255">
        <f>SUM(H4120:AL4120)-BX4113</f>
        <v>4.2</v>
      </c>
      <c r="BZ4113" s="255">
        <f t="shared" ref="BZ4113" si="1267">+SUM(BL4113:BW4120)</f>
        <v>2.5</v>
      </c>
      <c r="CA4113" s="266">
        <f>(COUNTIFS(H4113:AL4113,"PD",H4114:AL4114,"&gt;=2"))*0.5-IF(CN4113="VP",COUNTIFS($H$16:$AL$16,"SAT",H4113:AL4113,"PD",H4114:AL4114,"&gt;=2"))*0.5</f>
        <v>0</v>
      </c>
      <c r="CB4113" s="266">
        <f>(COUNTIFS(H4113:AL4113,"PN",H4115:AL4115,"&gt;=0.5",H4114:AL4114,"&gt;=1.5"))*0.5+COUNTIFS(H4113:AL4113,"PDD",H4115:AL4115,"&gt;=0.5",H4114:AL4114,"&gt;=1.5")*0.5</f>
        <v>0</v>
      </c>
      <c r="CC4113" s="273">
        <f>(COUNTIFS(H4113:AL4113,"TV",H4115:AL4115,"&gt;=10"))*0.5+(COUNTIFS(H4113:AL4113,"PMD",H4115:AL4115,"&gt;=2"))*0.5</f>
        <v>0</v>
      </c>
      <c r="CD4113" s="266">
        <f>(COUNTIFS(H4113:AL4113,"TVD",H4117:AL4117,"&gt;=6.5",H4115:AL4115,"&gt;=3.5"))*0.5</f>
        <v>0</v>
      </c>
      <c r="CE4113" s="266">
        <f>(COUNTIFS(H4113:AL4113,"PD",H4118:AL4118,"&gt;=10"))*0.5</f>
        <v>0</v>
      </c>
      <c r="CF4113" s="266">
        <f>(COUNTIFS(H4113:AL4113,"PDD",H4118:AL4118,"&gt;=3.5",H4119:AL4119,"&gt;=6.5")+COUNTIFS(H4113:AL4113,"PH",H4119:AL4119,"&gt;=0.5",H4118:AL4118,"&gt;=1.5")+COUNTIFS(H4113:AL4113,"PM",H4119:AL4119,"&gt;=0.5",H4118:AL4118,"&gt;=1.5"))*0.5</f>
        <v>0</v>
      </c>
      <c r="CG4113" s="266">
        <f>(COUNTIFS(H4113:AL4113,"DS",H4114:AL4114,"&gt;=2")+COUNTIFS(H4113:AL4113,"AL/DS",H4114:AL4114,"&gt;=2"))*0.5-IF(CN4113="VP",COUNTIFS($H$16:$AL$16,"SAT",H4113:AL4113,"DS",H4114:AL4114,"&gt;=2"))*0.5</f>
        <v>0.5</v>
      </c>
      <c r="CH4113" s="266">
        <f>(COUNTIFS(H4113:AL4113,"NS",H4115:AL4115,"&gt;=0.5",H4114:AL4114,"&gt;=1.5")+COUNTIFS(H4113:AL4113,"AL/NS",H4115:AL4115,"&gt;=0.5",H4114:AL4114,"&gt;=1.5")+COUNTIFS(H4113:AL4113,"NHD",H4115:AL4115,"&gt;=4.5",H4118:AL4118,"&gt;=2",H4114:AL4114,"&gt;=1.5"))*0.5</f>
        <v>0</v>
      </c>
      <c r="CI4113" s="266">
        <f>(COUNTIF(H4115:AL4115,"&gt;=10")+COUNTIFS(H4113:AL4113,"MD",H4115:AL4115,"&gt;=2")-COUNTIFS(H4113:AL4113,"TV",H4115:AL4115,"&gt;=10"))*0.5</f>
        <v>0</v>
      </c>
      <c r="CJ4113" s="266">
        <f>(COUNTIFS(H4113:AL4113,"D",H4117:AL4117,"&gt;=6.5",H4115:AL4115,"&gt;=3.5"))*0.5</f>
        <v>0</v>
      </c>
      <c r="CK4113" s="266">
        <f>(COUNTIF(H4118:AL4118,"&gt;=10")-COUNTIFS(H4113:AL4113,"PD",H4118:AL4118,"&gt;=10"))*0.5</f>
        <v>0</v>
      </c>
      <c r="CL4113" s="265">
        <f>(COUNTIFS(H4113:AL4113,"NHD",H4118:AL4118,"&gt;=3.5",H4119:AL4119,"&gt;=6.5")+COUNTIFS(H4113:AL4113,"BH",H4118:AL4118,"&gt;=1.5",H4119:AL4119,"&gt;=0.5")+COUNTIFS(H4113:AL4113,"BM",H4118:AL4118,"&gt;=1.5",H4119:AL4119,"&gt;=0.5")+COUNTIFS(H4113:AL4113,"D",H4118:AL4118,"&gt;=1.5",H4119:AL4119,"&gt;=0.5"))*0.5</f>
        <v>0</v>
      </c>
      <c r="CM4113" s="272"/>
      <c r="CN4113" s="264" t="s">
        <v>723</v>
      </c>
      <c r="CO4113" s="125">
        <f t="shared" ref="CO4113" si="1268">+AM4113+AN4113+AO4113+AP4113+AQ4113+AR4113+AS4113+AU4113+BG4113</f>
        <v>26</v>
      </c>
      <c r="CP4113" s="225">
        <f>+SUM(I4114:I4119)-I4120</f>
        <v>0</v>
      </c>
      <c r="CQ4113" s="225">
        <f>+SUM(J4114:J4119)-J4120</f>
        <v>0</v>
      </c>
      <c r="CR4113" s="225">
        <f>+SUM(K4114:K4119)-K4120</f>
        <v>0</v>
      </c>
      <c r="CS4113" s="90"/>
      <c r="CT4113" s="90"/>
      <c r="CU4113" s="90"/>
      <c r="CV4113" s="90"/>
      <c r="CW4113" s="90"/>
      <c r="CX4113" s="90"/>
      <c r="CY4113" s="90"/>
      <c r="CZ4113" s="90"/>
      <c r="DA4113" s="90"/>
      <c r="DB4113" s="70"/>
      <c r="DC4113" s="70"/>
      <c r="DD4113" s="70"/>
      <c r="DE4113" s="70"/>
      <c r="DF4113" s="70"/>
      <c r="DG4113" s="70"/>
      <c r="DH4113" s="70"/>
      <c r="DI4113" s="70"/>
      <c r="DJ4113" s="70"/>
      <c r="DK4113" s="70"/>
      <c r="DL4113" s="70"/>
      <c r="DM4113" s="70"/>
      <c r="DN4113" s="70"/>
    </row>
    <row r="4114" spans="1:118" ht="15" customHeight="1">
      <c r="A4114" s="228"/>
      <c r="B4114" s="560"/>
      <c r="C4114" s="575"/>
      <c r="D4114" s="515"/>
      <c r="E4114" s="333"/>
      <c r="F4114" s="242" t="s">
        <v>82</v>
      </c>
      <c r="G4114" s="71">
        <v>1.5</v>
      </c>
      <c r="H4114" s="83"/>
      <c r="I4114" s="83"/>
      <c r="J4114" s="83"/>
      <c r="K4114" s="83"/>
      <c r="L4114" s="83"/>
      <c r="M4114" s="83"/>
      <c r="N4114" s="83">
        <v>2.5</v>
      </c>
      <c r="O4114" s="83"/>
      <c r="P4114" s="83"/>
      <c r="Q4114" s="83"/>
      <c r="R4114" s="83"/>
      <c r="S4114" s="83"/>
      <c r="T4114" s="83"/>
      <c r="U4114" s="83"/>
      <c r="V4114" s="83"/>
      <c r="W4114" s="83"/>
      <c r="X4114" s="83"/>
      <c r="Y4114" s="83"/>
      <c r="Z4114" s="83"/>
      <c r="AA4114" s="83"/>
      <c r="AB4114" s="83"/>
      <c r="AC4114" s="79"/>
      <c r="AD4114" s="79"/>
      <c r="AE4114" s="79"/>
      <c r="AF4114" s="79"/>
      <c r="AG4114" s="79"/>
      <c r="AH4114" s="79"/>
      <c r="AI4114" s="79"/>
      <c r="AJ4114" s="79"/>
      <c r="AK4114" s="79"/>
      <c r="AL4114" s="79"/>
      <c r="AM4114" s="240"/>
      <c r="AN4114" s="240"/>
      <c r="AO4114" s="240"/>
      <c r="AP4114" s="240"/>
      <c r="AQ4114" s="240"/>
      <c r="AR4114" s="240"/>
      <c r="AS4114" s="240"/>
      <c r="AT4114" s="256"/>
      <c r="AU4114" s="256"/>
      <c r="AV4114" s="259"/>
      <c r="AW4114" s="259"/>
      <c r="AX4114" s="256"/>
      <c r="AY4114" s="256"/>
      <c r="AZ4114" s="256"/>
      <c r="BA4114" s="256"/>
      <c r="BB4114" s="256"/>
      <c r="BC4114" s="256"/>
      <c r="BD4114" s="256"/>
      <c r="BE4114" s="256"/>
      <c r="BF4114" s="256"/>
      <c r="BG4114" s="256"/>
      <c r="BH4114" s="256"/>
      <c r="BI4114" s="256"/>
      <c r="BJ4114" s="256"/>
      <c r="BK4114" s="256"/>
      <c r="BL4114" s="262"/>
      <c r="BM4114" s="262"/>
      <c r="BN4114" s="262"/>
      <c r="BO4114" s="262"/>
      <c r="BP4114" s="262"/>
      <c r="BQ4114" s="262"/>
      <c r="BR4114" s="270"/>
      <c r="BS4114" s="270"/>
      <c r="BT4114" s="270"/>
      <c r="BU4114" s="270"/>
      <c r="BV4114" s="270"/>
      <c r="BW4114" s="270"/>
      <c r="BX4114" s="256"/>
      <c r="BY4114" s="256"/>
      <c r="BZ4114" s="256"/>
      <c r="CA4114" s="267"/>
      <c r="CB4114" s="267"/>
      <c r="CC4114" s="274"/>
      <c r="CD4114" s="267"/>
      <c r="CE4114" s="267"/>
      <c r="CF4114" s="267"/>
      <c r="CG4114" s="267"/>
      <c r="CH4114" s="267"/>
      <c r="CI4114" s="267"/>
      <c r="CJ4114" s="267"/>
      <c r="CK4114" s="267"/>
      <c r="CL4114" s="265"/>
      <c r="CM4114" s="272"/>
      <c r="CN4114" s="264"/>
      <c r="CO4114" s="125"/>
      <c r="CP4114" s="226"/>
      <c r="CQ4114" s="226"/>
      <c r="CR4114" s="226"/>
      <c r="CS4114" s="90"/>
      <c r="CT4114" s="90"/>
      <c r="CU4114" s="90"/>
      <c r="CV4114" s="90"/>
      <c r="CW4114" s="90"/>
      <c r="CX4114" s="90"/>
      <c r="CY4114" s="90"/>
      <c r="CZ4114" s="90"/>
      <c r="DA4114" s="90"/>
      <c r="DB4114" s="70"/>
      <c r="DC4114" s="70"/>
      <c r="DD4114" s="70"/>
      <c r="DE4114" s="70"/>
      <c r="DF4114" s="70"/>
      <c r="DG4114" s="70"/>
      <c r="DH4114" s="70"/>
      <c r="DI4114" s="70"/>
      <c r="DJ4114" s="70"/>
      <c r="DK4114" s="70"/>
      <c r="DL4114" s="70"/>
      <c r="DM4114" s="70"/>
      <c r="DN4114" s="70"/>
    </row>
    <row r="4115" spans="1:118">
      <c r="A4115" s="228"/>
      <c r="B4115" s="560"/>
      <c r="C4115" s="575"/>
      <c r="D4115" s="515"/>
      <c r="E4115" s="333"/>
      <c r="F4115" s="243"/>
      <c r="G4115" s="72">
        <v>2</v>
      </c>
      <c r="H4115" s="84"/>
      <c r="I4115" s="84"/>
      <c r="J4115" s="84"/>
      <c r="K4115" s="84"/>
      <c r="L4115" s="84"/>
      <c r="M4115" s="84"/>
      <c r="N4115" s="84"/>
      <c r="O4115" s="84"/>
      <c r="P4115" s="84"/>
      <c r="Q4115" s="84"/>
      <c r="R4115" s="84"/>
      <c r="S4115" s="84"/>
      <c r="T4115" s="84"/>
      <c r="U4115" s="84"/>
      <c r="V4115" s="84"/>
      <c r="W4115" s="84"/>
      <c r="X4115" s="84"/>
      <c r="Y4115" s="84"/>
      <c r="Z4115" s="84"/>
      <c r="AA4115" s="84"/>
      <c r="AB4115" s="84"/>
      <c r="AC4115" s="80"/>
      <c r="AD4115" s="80"/>
      <c r="AE4115" s="80"/>
      <c r="AF4115" s="80"/>
      <c r="AG4115" s="80"/>
      <c r="AH4115" s="80"/>
      <c r="AI4115" s="80"/>
      <c r="AJ4115" s="80"/>
      <c r="AK4115" s="80"/>
      <c r="AL4115" s="80"/>
      <c r="AM4115" s="240"/>
      <c r="AN4115" s="240"/>
      <c r="AO4115" s="240"/>
      <c r="AP4115" s="240"/>
      <c r="AQ4115" s="240"/>
      <c r="AR4115" s="240"/>
      <c r="AS4115" s="240"/>
      <c r="AT4115" s="256"/>
      <c r="AU4115" s="256"/>
      <c r="AV4115" s="259"/>
      <c r="AW4115" s="259"/>
      <c r="AX4115" s="256"/>
      <c r="AY4115" s="256"/>
      <c r="AZ4115" s="256"/>
      <c r="BA4115" s="256"/>
      <c r="BB4115" s="256"/>
      <c r="BC4115" s="256"/>
      <c r="BD4115" s="256"/>
      <c r="BE4115" s="256"/>
      <c r="BF4115" s="256"/>
      <c r="BG4115" s="256"/>
      <c r="BH4115" s="256"/>
      <c r="BI4115" s="256"/>
      <c r="BJ4115" s="256"/>
      <c r="BK4115" s="256"/>
      <c r="BL4115" s="262"/>
      <c r="BM4115" s="262"/>
      <c r="BN4115" s="262"/>
      <c r="BO4115" s="262"/>
      <c r="BP4115" s="262"/>
      <c r="BQ4115" s="262"/>
      <c r="BR4115" s="270"/>
      <c r="BS4115" s="270"/>
      <c r="BT4115" s="270"/>
      <c r="BU4115" s="270"/>
      <c r="BV4115" s="270"/>
      <c r="BW4115" s="270"/>
      <c r="BX4115" s="256"/>
      <c r="BY4115" s="256"/>
      <c r="BZ4115" s="256"/>
      <c r="CA4115" s="267"/>
      <c r="CB4115" s="267"/>
      <c r="CC4115" s="274"/>
      <c r="CD4115" s="267"/>
      <c r="CE4115" s="267"/>
      <c r="CF4115" s="267"/>
      <c r="CG4115" s="267"/>
      <c r="CH4115" s="267"/>
      <c r="CI4115" s="267"/>
      <c r="CJ4115" s="267"/>
      <c r="CK4115" s="267"/>
      <c r="CL4115" s="265"/>
      <c r="CM4115" s="272"/>
      <c r="CN4115" s="264"/>
      <c r="CO4115" s="125"/>
      <c r="CP4115" s="226"/>
      <c r="CQ4115" s="226"/>
      <c r="CR4115" s="226"/>
      <c r="CS4115" s="90"/>
      <c r="CT4115" s="90"/>
      <c r="CU4115" s="90"/>
      <c r="CV4115" s="90"/>
      <c r="CW4115" s="90"/>
      <c r="CX4115" s="90"/>
      <c r="CY4115" s="90"/>
      <c r="CZ4115" s="90"/>
      <c r="DA4115" s="90"/>
      <c r="DB4115" s="70"/>
      <c r="DC4115" s="70"/>
      <c r="DD4115" s="70"/>
      <c r="DE4115" s="70"/>
      <c r="DF4115" s="70"/>
      <c r="DG4115" s="70"/>
      <c r="DH4115" s="70"/>
      <c r="DI4115" s="70"/>
      <c r="DJ4115" s="70"/>
      <c r="DK4115" s="70"/>
      <c r="DL4115" s="70"/>
      <c r="DM4115" s="70"/>
      <c r="DN4115" s="70"/>
    </row>
    <row r="4116" spans="1:118">
      <c r="A4116" s="228"/>
      <c r="B4116" s="560"/>
      <c r="C4116" s="575"/>
      <c r="D4116" s="515"/>
      <c r="E4116" s="333"/>
      <c r="F4116" s="243"/>
      <c r="G4116" s="72">
        <v>2.1</v>
      </c>
      <c r="H4116" s="84"/>
      <c r="I4116" s="84"/>
      <c r="J4116" s="84"/>
      <c r="K4116" s="84"/>
      <c r="L4116" s="84"/>
      <c r="M4116" s="84"/>
      <c r="N4116" s="84"/>
      <c r="O4116" s="84"/>
      <c r="P4116" s="84"/>
      <c r="Q4116" s="84"/>
      <c r="R4116" s="84"/>
      <c r="S4116" s="84"/>
      <c r="T4116" s="84"/>
      <c r="U4116" s="84"/>
      <c r="V4116" s="84"/>
      <c r="W4116" s="84"/>
      <c r="X4116" s="84"/>
      <c r="Y4116" s="84"/>
      <c r="Z4116" s="84"/>
      <c r="AA4116" s="84"/>
      <c r="AB4116" s="84"/>
      <c r="AC4116" s="80"/>
      <c r="AD4116" s="80"/>
      <c r="AE4116" s="80"/>
      <c r="AF4116" s="80"/>
      <c r="AG4116" s="80"/>
      <c r="AH4116" s="80"/>
      <c r="AI4116" s="80"/>
      <c r="AJ4116" s="80"/>
      <c r="AK4116" s="80"/>
      <c r="AL4116" s="80"/>
      <c r="AM4116" s="240"/>
      <c r="AN4116" s="240"/>
      <c r="AO4116" s="240"/>
      <c r="AP4116" s="240"/>
      <c r="AQ4116" s="240"/>
      <c r="AR4116" s="240"/>
      <c r="AS4116" s="240"/>
      <c r="AT4116" s="256"/>
      <c r="AU4116" s="256"/>
      <c r="AV4116" s="259"/>
      <c r="AW4116" s="259"/>
      <c r="AX4116" s="256"/>
      <c r="AY4116" s="256"/>
      <c r="AZ4116" s="256"/>
      <c r="BA4116" s="256"/>
      <c r="BB4116" s="256"/>
      <c r="BC4116" s="256"/>
      <c r="BD4116" s="256"/>
      <c r="BE4116" s="256"/>
      <c r="BF4116" s="256"/>
      <c r="BG4116" s="256"/>
      <c r="BH4116" s="256"/>
      <c r="BI4116" s="256"/>
      <c r="BJ4116" s="256"/>
      <c r="BK4116" s="256"/>
      <c r="BL4116" s="262"/>
      <c r="BM4116" s="262"/>
      <c r="BN4116" s="262"/>
      <c r="BO4116" s="262"/>
      <c r="BP4116" s="262"/>
      <c r="BQ4116" s="262"/>
      <c r="BR4116" s="270"/>
      <c r="BS4116" s="270"/>
      <c r="BT4116" s="270"/>
      <c r="BU4116" s="270"/>
      <c r="BV4116" s="270"/>
      <c r="BW4116" s="270"/>
      <c r="BX4116" s="256"/>
      <c r="BY4116" s="256"/>
      <c r="BZ4116" s="256"/>
      <c r="CA4116" s="267"/>
      <c r="CB4116" s="267"/>
      <c r="CC4116" s="274"/>
      <c r="CD4116" s="267"/>
      <c r="CE4116" s="267"/>
      <c r="CF4116" s="267"/>
      <c r="CG4116" s="267"/>
      <c r="CH4116" s="267"/>
      <c r="CI4116" s="267"/>
      <c r="CJ4116" s="267"/>
      <c r="CK4116" s="267"/>
      <c r="CL4116" s="265"/>
      <c r="CM4116" s="272"/>
      <c r="CN4116" s="264"/>
      <c r="CO4116" s="125"/>
      <c r="CP4116" s="226"/>
      <c r="CQ4116" s="226"/>
      <c r="CR4116" s="226"/>
      <c r="CS4116" s="90"/>
      <c r="CT4116" s="90"/>
      <c r="CU4116" s="90"/>
      <c r="CV4116" s="90"/>
      <c r="CW4116" s="90"/>
      <c r="CX4116" s="90"/>
      <c r="CY4116" s="90"/>
      <c r="CZ4116" s="90"/>
      <c r="DA4116" s="90"/>
      <c r="DB4116" s="70"/>
      <c r="DC4116" s="70"/>
      <c r="DD4116" s="70"/>
      <c r="DE4116" s="70"/>
      <c r="DF4116" s="70"/>
      <c r="DG4116" s="70"/>
      <c r="DH4116" s="70"/>
      <c r="DI4116" s="70"/>
      <c r="DJ4116" s="70"/>
      <c r="DK4116" s="70"/>
      <c r="DL4116" s="70"/>
      <c r="DM4116" s="70"/>
      <c r="DN4116" s="70"/>
    </row>
    <row r="4117" spans="1:118">
      <c r="A4117" s="228"/>
      <c r="B4117" s="560"/>
      <c r="C4117" s="575"/>
      <c r="D4117" s="515"/>
      <c r="E4117" s="333"/>
      <c r="F4117" s="243"/>
      <c r="G4117" s="72">
        <v>2.7</v>
      </c>
      <c r="H4117" s="84"/>
      <c r="I4117" s="84"/>
      <c r="J4117" s="84"/>
      <c r="K4117" s="84"/>
      <c r="L4117" s="84"/>
      <c r="M4117" s="84"/>
      <c r="N4117" s="84"/>
      <c r="O4117" s="84"/>
      <c r="P4117" s="84"/>
      <c r="Q4117" s="84"/>
      <c r="R4117" s="84"/>
      <c r="S4117" s="84"/>
      <c r="T4117" s="84"/>
      <c r="U4117" s="84"/>
      <c r="V4117" s="84"/>
      <c r="W4117" s="84"/>
      <c r="X4117" s="84"/>
      <c r="Y4117" s="84"/>
      <c r="Z4117" s="84"/>
      <c r="AA4117" s="84"/>
      <c r="AB4117" s="84"/>
      <c r="AC4117" s="80"/>
      <c r="AD4117" s="80"/>
      <c r="AE4117" s="80"/>
      <c r="AF4117" s="80"/>
      <c r="AG4117" s="80"/>
      <c r="AH4117" s="80"/>
      <c r="AI4117" s="80"/>
      <c r="AJ4117" s="80"/>
      <c r="AK4117" s="80"/>
      <c r="AL4117" s="80"/>
      <c r="AM4117" s="240"/>
      <c r="AN4117" s="240"/>
      <c r="AO4117" s="240"/>
      <c r="AP4117" s="240"/>
      <c r="AQ4117" s="240"/>
      <c r="AR4117" s="240"/>
      <c r="AS4117" s="240"/>
      <c r="AT4117" s="256"/>
      <c r="AU4117" s="256"/>
      <c r="AV4117" s="259"/>
      <c r="AW4117" s="259"/>
      <c r="AX4117" s="256"/>
      <c r="AY4117" s="256"/>
      <c r="AZ4117" s="256"/>
      <c r="BA4117" s="256"/>
      <c r="BB4117" s="256"/>
      <c r="BC4117" s="256"/>
      <c r="BD4117" s="256"/>
      <c r="BE4117" s="256"/>
      <c r="BF4117" s="256"/>
      <c r="BG4117" s="256"/>
      <c r="BH4117" s="256"/>
      <c r="BI4117" s="256"/>
      <c r="BJ4117" s="256"/>
      <c r="BK4117" s="256"/>
      <c r="BL4117" s="262"/>
      <c r="BM4117" s="262"/>
      <c r="BN4117" s="262"/>
      <c r="BO4117" s="262"/>
      <c r="BP4117" s="262"/>
      <c r="BQ4117" s="262"/>
      <c r="BR4117" s="270"/>
      <c r="BS4117" s="270"/>
      <c r="BT4117" s="270"/>
      <c r="BU4117" s="270"/>
      <c r="BV4117" s="270"/>
      <c r="BW4117" s="270"/>
      <c r="BX4117" s="256"/>
      <c r="BY4117" s="256"/>
      <c r="BZ4117" s="256"/>
      <c r="CA4117" s="267"/>
      <c r="CB4117" s="267"/>
      <c r="CC4117" s="274"/>
      <c r="CD4117" s="267"/>
      <c r="CE4117" s="267"/>
      <c r="CF4117" s="267"/>
      <c r="CG4117" s="267"/>
      <c r="CH4117" s="267"/>
      <c r="CI4117" s="267"/>
      <c r="CJ4117" s="267"/>
      <c r="CK4117" s="267"/>
      <c r="CL4117" s="265"/>
      <c r="CM4117" s="272"/>
      <c r="CN4117" s="264"/>
      <c r="CO4117" s="125"/>
      <c r="CP4117" s="226"/>
      <c r="CQ4117" s="226"/>
      <c r="CR4117" s="226"/>
      <c r="CS4117" s="90"/>
      <c r="CT4117" s="90"/>
      <c r="CU4117" s="90"/>
      <c r="CV4117" s="90"/>
      <c r="CW4117" s="90"/>
      <c r="CX4117" s="90"/>
      <c r="CY4117" s="90"/>
      <c r="CZ4117" s="90"/>
      <c r="DA4117" s="90"/>
      <c r="DB4117" s="70"/>
      <c r="DC4117" s="70"/>
      <c r="DD4117" s="70"/>
      <c r="DE4117" s="70"/>
      <c r="DF4117" s="70"/>
      <c r="DG4117" s="70"/>
      <c r="DH4117" s="70"/>
      <c r="DI4117" s="70"/>
      <c r="DJ4117" s="70"/>
      <c r="DK4117" s="70"/>
      <c r="DL4117" s="70"/>
      <c r="DM4117" s="70"/>
      <c r="DN4117" s="70"/>
    </row>
    <row r="4118" spans="1:118">
      <c r="A4118" s="228"/>
      <c r="B4118" s="560"/>
      <c r="C4118" s="575"/>
      <c r="D4118" s="515"/>
      <c r="E4118" s="333"/>
      <c r="F4118" s="243"/>
      <c r="G4118" s="72">
        <v>3</v>
      </c>
      <c r="H4118" s="84"/>
      <c r="I4118" s="84"/>
      <c r="J4118" s="84"/>
      <c r="K4118" s="84"/>
      <c r="L4118" s="84"/>
      <c r="M4118" s="84"/>
      <c r="N4118" s="84"/>
      <c r="O4118" s="84"/>
      <c r="P4118" s="84"/>
      <c r="Q4118" s="84"/>
      <c r="R4118" s="84"/>
      <c r="S4118" s="84"/>
      <c r="T4118" s="84"/>
      <c r="U4118" s="84"/>
      <c r="V4118" s="84"/>
      <c r="W4118" s="84"/>
      <c r="X4118" s="84"/>
      <c r="Y4118" s="84"/>
      <c r="Z4118" s="84"/>
      <c r="AA4118" s="84"/>
      <c r="AB4118" s="84"/>
      <c r="AC4118" s="80"/>
      <c r="AD4118" s="80"/>
      <c r="AE4118" s="80"/>
      <c r="AF4118" s="80"/>
      <c r="AG4118" s="80"/>
      <c r="AH4118" s="80"/>
      <c r="AI4118" s="80"/>
      <c r="AJ4118" s="80"/>
      <c r="AK4118" s="80"/>
      <c r="AL4118" s="80"/>
      <c r="AM4118" s="240"/>
      <c r="AN4118" s="240"/>
      <c r="AO4118" s="240"/>
      <c r="AP4118" s="240"/>
      <c r="AQ4118" s="240"/>
      <c r="AR4118" s="240"/>
      <c r="AS4118" s="240"/>
      <c r="AT4118" s="256"/>
      <c r="AU4118" s="256"/>
      <c r="AV4118" s="259"/>
      <c r="AW4118" s="259"/>
      <c r="AX4118" s="256"/>
      <c r="AY4118" s="256"/>
      <c r="AZ4118" s="256"/>
      <c r="BA4118" s="256"/>
      <c r="BB4118" s="256"/>
      <c r="BC4118" s="256"/>
      <c r="BD4118" s="256"/>
      <c r="BE4118" s="256"/>
      <c r="BF4118" s="256"/>
      <c r="BG4118" s="256"/>
      <c r="BH4118" s="256"/>
      <c r="BI4118" s="256"/>
      <c r="BJ4118" s="256"/>
      <c r="BK4118" s="256"/>
      <c r="BL4118" s="262"/>
      <c r="BM4118" s="262"/>
      <c r="BN4118" s="262"/>
      <c r="BO4118" s="262"/>
      <c r="BP4118" s="262"/>
      <c r="BQ4118" s="262"/>
      <c r="BR4118" s="270"/>
      <c r="BS4118" s="270"/>
      <c r="BT4118" s="270"/>
      <c r="BU4118" s="270"/>
      <c r="BV4118" s="270"/>
      <c r="BW4118" s="270"/>
      <c r="BX4118" s="256"/>
      <c r="BY4118" s="256"/>
      <c r="BZ4118" s="256"/>
      <c r="CA4118" s="267"/>
      <c r="CB4118" s="267"/>
      <c r="CC4118" s="274"/>
      <c r="CD4118" s="267"/>
      <c r="CE4118" s="267"/>
      <c r="CF4118" s="267"/>
      <c r="CG4118" s="267"/>
      <c r="CH4118" s="267"/>
      <c r="CI4118" s="267"/>
      <c r="CJ4118" s="267"/>
      <c r="CK4118" s="267"/>
      <c r="CL4118" s="265"/>
      <c r="CM4118" s="272"/>
      <c r="CN4118" s="264"/>
      <c r="CO4118" s="125"/>
      <c r="CP4118" s="226"/>
      <c r="CQ4118" s="226"/>
      <c r="CR4118" s="226"/>
      <c r="CS4118" s="90"/>
      <c r="CT4118" s="90"/>
      <c r="CU4118" s="90"/>
      <c r="CV4118" s="90"/>
      <c r="CW4118" s="90"/>
      <c r="CX4118" s="90"/>
      <c r="CY4118" s="90"/>
      <c r="CZ4118" s="90"/>
      <c r="DA4118" s="90"/>
      <c r="DB4118" s="70"/>
      <c r="DC4118" s="70"/>
      <c r="DD4118" s="70"/>
      <c r="DE4118" s="70"/>
      <c r="DF4118" s="70"/>
      <c r="DG4118" s="70"/>
      <c r="DH4118" s="70"/>
      <c r="DI4118" s="70"/>
      <c r="DJ4118" s="70"/>
      <c r="DK4118" s="70"/>
      <c r="DL4118" s="70"/>
      <c r="DM4118" s="70"/>
      <c r="DN4118" s="70"/>
    </row>
    <row r="4119" spans="1:118">
      <c r="A4119" s="228"/>
      <c r="B4119" s="560"/>
      <c r="C4119" s="575"/>
      <c r="D4119" s="515"/>
      <c r="E4119" s="333"/>
      <c r="F4119" s="244"/>
      <c r="G4119" s="73">
        <v>3.9</v>
      </c>
      <c r="H4119" s="85"/>
      <c r="I4119" s="85"/>
      <c r="J4119" s="85"/>
      <c r="K4119" s="85"/>
      <c r="L4119" s="85"/>
      <c r="M4119" s="85"/>
      <c r="N4119" s="85"/>
      <c r="O4119" s="85"/>
      <c r="P4119" s="85"/>
      <c r="Q4119" s="85"/>
      <c r="R4119" s="85"/>
      <c r="S4119" s="85"/>
      <c r="T4119" s="85"/>
      <c r="U4119" s="85"/>
      <c r="V4119" s="85"/>
      <c r="W4119" s="85"/>
      <c r="X4119" s="85"/>
      <c r="Y4119" s="85"/>
      <c r="Z4119" s="85"/>
      <c r="AA4119" s="85"/>
      <c r="AB4119" s="85"/>
      <c r="AC4119" s="81"/>
      <c r="AD4119" s="81"/>
      <c r="AE4119" s="81"/>
      <c r="AF4119" s="81"/>
      <c r="AG4119" s="81"/>
      <c r="AH4119" s="81"/>
      <c r="AI4119" s="81"/>
      <c r="AJ4119" s="81"/>
      <c r="AK4119" s="81"/>
      <c r="AL4119" s="81"/>
      <c r="AM4119" s="240"/>
      <c r="AN4119" s="240"/>
      <c r="AO4119" s="240"/>
      <c r="AP4119" s="240"/>
      <c r="AQ4119" s="240"/>
      <c r="AR4119" s="240"/>
      <c r="AS4119" s="240"/>
      <c r="AT4119" s="256"/>
      <c r="AU4119" s="256"/>
      <c r="AV4119" s="259"/>
      <c r="AW4119" s="259"/>
      <c r="AX4119" s="256"/>
      <c r="AY4119" s="256"/>
      <c r="AZ4119" s="256"/>
      <c r="BA4119" s="256"/>
      <c r="BB4119" s="256"/>
      <c r="BC4119" s="256"/>
      <c r="BD4119" s="256"/>
      <c r="BE4119" s="256"/>
      <c r="BF4119" s="256"/>
      <c r="BG4119" s="256"/>
      <c r="BH4119" s="256"/>
      <c r="BI4119" s="256"/>
      <c r="BJ4119" s="256"/>
      <c r="BK4119" s="256"/>
      <c r="BL4119" s="262"/>
      <c r="BM4119" s="262"/>
      <c r="BN4119" s="262"/>
      <c r="BO4119" s="262"/>
      <c r="BP4119" s="262"/>
      <c r="BQ4119" s="262"/>
      <c r="BR4119" s="270"/>
      <c r="BS4119" s="270"/>
      <c r="BT4119" s="270"/>
      <c r="BU4119" s="270"/>
      <c r="BV4119" s="270"/>
      <c r="BW4119" s="270"/>
      <c r="BX4119" s="256"/>
      <c r="BY4119" s="256"/>
      <c r="BZ4119" s="256"/>
      <c r="CA4119" s="267"/>
      <c r="CB4119" s="267"/>
      <c r="CC4119" s="274"/>
      <c r="CD4119" s="267"/>
      <c r="CE4119" s="267"/>
      <c r="CF4119" s="267"/>
      <c r="CG4119" s="267"/>
      <c r="CH4119" s="267"/>
      <c r="CI4119" s="267"/>
      <c r="CJ4119" s="267"/>
      <c r="CK4119" s="267"/>
      <c r="CL4119" s="265"/>
      <c r="CM4119" s="272"/>
      <c r="CN4119" s="264"/>
      <c r="CO4119" s="125"/>
      <c r="CP4119" s="226"/>
      <c r="CQ4119" s="226"/>
      <c r="CR4119" s="226"/>
      <c r="CS4119" s="90"/>
      <c r="CT4119" s="90"/>
      <c r="CU4119" s="90"/>
      <c r="CV4119" s="90"/>
      <c r="CW4119" s="90"/>
      <c r="CX4119" s="90"/>
      <c r="CY4119" s="90"/>
      <c r="CZ4119" s="90"/>
      <c r="DA4119" s="90"/>
      <c r="DB4119" s="70"/>
      <c r="DC4119" s="70"/>
      <c r="DD4119" s="70"/>
      <c r="DE4119" s="70"/>
      <c r="DF4119" s="70"/>
      <c r="DG4119" s="70"/>
      <c r="DH4119" s="70"/>
      <c r="DI4119" s="70"/>
      <c r="DJ4119" s="70"/>
      <c r="DK4119" s="70"/>
      <c r="DL4119" s="70"/>
      <c r="DM4119" s="70"/>
      <c r="DN4119" s="70"/>
    </row>
    <row r="4120" spans="1:118">
      <c r="A4120" s="229"/>
      <c r="B4120" s="561"/>
      <c r="C4120" s="576"/>
      <c r="D4120" s="516"/>
      <c r="E4120" s="334"/>
      <c r="F4120" s="245" t="s">
        <v>83</v>
      </c>
      <c r="G4120" s="246"/>
      <c r="H4120" s="82"/>
      <c r="I4120" s="82"/>
      <c r="J4120" s="82"/>
      <c r="K4120" s="82"/>
      <c r="L4120" s="82"/>
      <c r="M4120" s="82"/>
      <c r="N4120" s="82"/>
      <c r="O4120" s="82"/>
      <c r="P4120" s="82">
        <v>3</v>
      </c>
      <c r="Q4120" s="82"/>
      <c r="R4120" s="82"/>
      <c r="S4120" s="82"/>
      <c r="T4120" s="82"/>
      <c r="U4120" s="82"/>
      <c r="V4120" s="82"/>
      <c r="W4120" s="82"/>
      <c r="X4120" s="82"/>
      <c r="Y4120" s="82"/>
      <c r="Z4120" s="82"/>
      <c r="AA4120" s="82"/>
      <c r="AB4120" s="82"/>
      <c r="AC4120" s="35"/>
      <c r="AD4120" s="35"/>
      <c r="AE4120" s="35"/>
      <c r="AF4120" s="35"/>
      <c r="AG4120" s="35"/>
      <c r="AH4120" s="35"/>
      <c r="AI4120" s="35"/>
      <c r="AJ4120" s="35"/>
      <c r="AK4120" s="35">
        <v>1.2</v>
      </c>
      <c r="AL4120" s="35"/>
      <c r="AM4120" s="241"/>
      <c r="AN4120" s="241"/>
      <c r="AO4120" s="241"/>
      <c r="AP4120" s="241"/>
      <c r="AQ4120" s="241"/>
      <c r="AR4120" s="241"/>
      <c r="AS4120" s="241"/>
      <c r="AT4120" s="257"/>
      <c r="AU4120" s="257"/>
      <c r="AV4120" s="260"/>
      <c r="AW4120" s="260"/>
      <c r="AX4120" s="257"/>
      <c r="AY4120" s="257"/>
      <c r="AZ4120" s="257"/>
      <c r="BA4120" s="257"/>
      <c r="BB4120" s="257"/>
      <c r="BC4120" s="257"/>
      <c r="BD4120" s="257"/>
      <c r="BE4120" s="257"/>
      <c r="BF4120" s="257"/>
      <c r="BG4120" s="257"/>
      <c r="BH4120" s="257"/>
      <c r="BI4120" s="257"/>
      <c r="BJ4120" s="257"/>
      <c r="BK4120" s="257"/>
      <c r="BL4120" s="263"/>
      <c r="BM4120" s="263"/>
      <c r="BN4120" s="263"/>
      <c r="BO4120" s="263"/>
      <c r="BP4120" s="263"/>
      <c r="BQ4120" s="263"/>
      <c r="BR4120" s="271"/>
      <c r="BS4120" s="271"/>
      <c r="BT4120" s="271"/>
      <c r="BU4120" s="271"/>
      <c r="BV4120" s="271"/>
      <c r="BW4120" s="271"/>
      <c r="BX4120" s="257"/>
      <c r="BY4120" s="257"/>
      <c r="BZ4120" s="257"/>
      <c r="CA4120" s="268"/>
      <c r="CB4120" s="268"/>
      <c r="CC4120" s="275"/>
      <c r="CD4120" s="268"/>
      <c r="CE4120" s="268"/>
      <c r="CF4120" s="268"/>
      <c r="CG4120" s="268"/>
      <c r="CH4120" s="268"/>
      <c r="CI4120" s="268"/>
      <c r="CJ4120" s="268"/>
      <c r="CK4120" s="268"/>
      <c r="CL4120" s="265"/>
      <c r="CM4120" s="272"/>
      <c r="CN4120" s="264"/>
      <c r="CO4120" s="125"/>
      <c r="CP4120" s="226"/>
      <c r="CQ4120" s="226"/>
      <c r="CR4120" s="226"/>
      <c r="CS4120" s="90"/>
      <c r="CT4120" s="90"/>
      <c r="CU4120" s="90"/>
      <c r="CV4120" s="90"/>
      <c r="CW4120" s="90"/>
      <c r="CX4120" s="90"/>
      <c r="CY4120" s="90"/>
      <c r="CZ4120" s="90"/>
      <c r="DA4120" s="90"/>
      <c r="DB4120" s="70"/>
      <c r="DC4120" s="70"/>
      <c r="DD4120" s="70"/>
      <c r="DE4120" s="70"/>
      <c r="DF4120" s="70"/>
      <c r="DG4120" s="70"/>
      <c r="DH4120" s="70"/>
      <c r="DI4120" s="70"/>
      <c r="DJ4120" s="70"/>
      <c r="DK4120" s="70"/>
      <c r="DL4120" s="70"/>
      <c r="DM4120" s="70"/>
      <c r="DN4120" s="70"/>
    </row>
    <row r="4121" spans="1:118" ht="14.25" customHeight="1">
      <c r="A4121" s="227">
        <f t="shared" si="1258"/>
        <v>511</v>
      </c>
      <c r="B4121" s="547" t="s">
        <v>879</v>
      </c>
      <c r="C4121" s="514" t="s">
        <v>1016</v>
      </c>
      <c r="D4121" s="236" t="s">
        <v>888</v>
      </c>
      <c r="E4121" s="236" t="s">
        <v>1196</v>
      </c>
      <c r="F4121" s="253" t="s">
        <v>80</v>
      </c>
      <c r="G4121" s="254"/>
      <c r="H4121" s="82" t="s">
        <v>69</v>
      </c>
      <c r="I4121" s="82"/>
      <c r="J4121" s="82" t="s">
        <v>61</v>
      </c>
      <c r="K4121" s="82" t="s">
        <v>61</v>
      </c>
      <c r="L4121" s="82" t="s">
        <v>61</v>
      </c>
      <c r="M4121" s="82" t="s">
        <v>61</v>
      </c>
      <c r="N4121" s="82" t="s">
        <v>61</v>
      </c>
      <c r="O4121" s="82"/>
      <c r="P4121" s="82" t="s">
        <v>61</v>
      </c>
      <c r="Q4121" s="82" t="s">
        <v>61</v>
      </c>
      <c r="R4121" s="82" t="s">
        <v>61</v>
      </c>
      <c r="S4121" s="82" t="s">
        <v>1476</v>
      </c>
      <c r="T4121" s="82" t="s">
        <v>61</v>
      </c>
      <c r="U4121" s="82" t="s">
        <v>61</v>
      </c>
      <c r="V4121" s="82"/>
      <c r="W4121" s="82" t="s">
        <v>60</v>
      </c>
      <c r="X4121" s="82" t="s">
        <v>60</v>
      </c>
      <c r="Y4121" s="82" t="s">
        <v>60</v>
      </c>
      <c r="Z4121" s="82" t="s">
        <v>60</v>
      </c>
      <c r="AA4121" s="82" t="s">
        <v>60</v>
      </c>
      <c r="AB4121" s="82" t="s">
        <v>60</v>
      </c>
      <c r="AC4121" s="82"/>
      <c r="AD4121" s="82" t="s">
        <v>60</v>
      </c>
      <c r="AE4121" s="82" t="s">
        <v>60</v>
      </c>
      <c r="AF4121" s="82" t="s">
        <v>60</v>
      </c>
      <c r="AG4121" s="82" t="s">
        <v>60</v>
      </c>
      <c r="AH4121" s="82" t="s">
        <v>60</v>
      </c>
      <c r="AI4121" s="82" t="s">
        <v>1471</v>
      </c>
      <c r="AJ4121" s="82"/>
      <c r="AK4121" s="82" t="s">
        <v>61</v>
      </c>
      <c r="AL4121" s="82" t="s">
        <v>61</v>
      </c>
      <c r="AM4121" s="239">
        <f>COUNTIF(H4121:AL4121,"PH")+COUNTIF(H4121:AL4121,"PH/L")+COUNTIF(H4121:AL4121,"PM")</f>
        <v>0</v>
      </c>
      <c r="AN4121" s="239">
        <f>COUNTIF(H4121:AL4121,"PD")+COUNTIF(H4121:AL4121,"PDD")+COUNTIF(H4121:AL4121,"P/DS")/2+COUNTIF(H4121:AL4121,"PMD")</f>
        <v>0</v>
      </c>
      <c r="AO4121" s="239">
        <f>COUNTIF(H4121:AL4121,"PN")+COUNTIF(H4121:AL4121,"P/NS")/2+COUNTIF(H4121:AL4121,"PH")+COUNTIF(H4121:AL4121,"PH/F")/2+COUNTIF(H4121:AL4121,"PH/L")/2+COUNTIF(H4121:AL4121,"PM")</f>
        <v>0</v>
      </c>
      <c r="AP4121" s="239">
        <f>COUNTIF(H4121:AL4121,"BH")+COUNTIF(H4121:AL4121,"AL/BL")+COUNTIF(H4121:AL4121,"UL/BL")+COUNTIF(H4121:AL4121,"BM")</f>
        <v>0</v>
      </c>
      <c r="AQ4121" s="239">
        <f>COUNTIF(H4121:AL4121,"DS")+COUNTIF(H4121:AL4121,"AL/DS")/2+COUNTIF(H4121:AL4121,"UL/DS")/2+COUNTIF(H4121:AL4121,"CT")+COUNTIF(H4121:AL4121,"MD")</f>
        <v>11.5</v>
      </c>
      <c r="AR4121" s="239">
        <f>COUNTIF(H4121:AL4121,"NS")+COUNTIF(H4121:AL4121,"AL/NS")/2+COUNTIF(H4121:AL4121,"UL/NS")/2+COUNTIF(H4121:AL4121,"BH")+COUNTIF(H4121:AL4121,"AL/BF")/2+COUNTIF(H4121:AL4121,"AL/BL")/2+COUNTIF(H4121:AL4121,"UL/BL")/2+COUNTIF(H4121:AL4121,"UL/BF")/2+COUNTIF(H4121:AL4121,"BM")</f>
        <v>12.5</v>
      </c>
      <c r="AS4121" s="239">
        <f>COUNTIF(H4121:AL4121,"AL")+COUNTIF(H4121:AL4121,"AL/DS")/2+COUNTIF(H4121:AL4121,"AL/NS")/2+COUNTIF(H4121:AL4121,"NH")+COUNTIF(H4121:AL4121,"SL")+COUNTIF(H4121:AL4121,"NHD")+COUNTIF(H4121:AL4121,"B")+COUNTIF(H4121:AL4121,"HL")+COUNTIF(H4121:AL4121,"AL/BF")/2+COUNTIF(H4121:AL4121,"AL/BL")/2</f>
        <v>1.5</v>
      </c>
      <c r="AT4121" s="255">
        <f>COUNTIF(H4121:AL4121,"PD")+COUNTIF(H4121:AL4121,"PN")+COUNTIF(H4121:AL4121,"P/DS")/2+COUNTIF(H4121:AL4121,"P/NS")/2+COUNTIF(H4121:AL4121,"DS")+COUNTIF(H4121:AL4121,"NS")+COUNTIF(H4121:AL4121,"AL")+COUNTIF(H4121:AL4121,"AL/DS")+COUNTIF(H4121:AL4121,"AL/NS")+COUNTIF(H4121:AL4121,"NH")+COUNTIF(H4121:AL4121,"SL")+COUNTIF(H4121:AL4121,"UL/DS")/2+COUNTIF(H4121:AL4121,"UL/NS")/2+COUNTIF(H4121:AL4121,"CT")+COUNTIF(H4121:AL4121,"NHD")+COUNTIF(H4121:AL4121,"PDD")+COUNTIF(H4121:AL4121,"B")+COUNTIF(H4121:AL4121,"HL")+COUNTIF(H4121:AL4121,"PH")+COUNTIF(H4121:AL4121,"BH")+COUNTIF(H4121:AL4121,"AL/BF")+COUNTIF(H4121:AL4121,"AL/BL")+COUNTIF(H4121:AL4121,"UL/BF")/2+COUNTIF(H4121:AL4121,"UL/BL")/2+COUNTIF(H4121:AL4121,"PH/F")/2+COUNTIF(H4121:AL4121,"PH/L")/2+COUNTIF(H4121:AL4121,"MD")+COUNTIF(H4121:AL4121,"PMD")+COUNTIF(H4121:AL4121,"PM")+COUNTIF(H4121:AL4121,"BM")</f>
        <v>25.5</v>
      </c>
      <c r="AU4121" s="255">
        <f>COUNTIF(H4121:AL4121,"P/DS")/2+COUNTIF(H4121:AL4121,"P/NS")/2+COUNTIF(H4121:AL4121,"IL")+COUNTIF(H4121:AL4121,"NL")+COUNTIF(H4121:AL4121,"UL")+COUNTIF(H4121:AL4121,"UL/DS")/2+COUNTIF(H4121:AL4121,"UL/NS")/2+COUNTIF(H4121:AL4121,"KT")+COUNTIF(H4121:AL4121,"UL/BF")/2+COUNTIF(H4121:AL4121,"UL/BL")/2+COUNTIF(H4121:AL4121,"PH/F")/2+COUNTIF(H4121:AL4121,"PH/L")/2+COUNTIF(H4121:AL4121,"NB")</f>
        <v>0.5</v>
      </c>
      <c r="AV4121" s="258">
        <f>COUNTIF(H4121:AL4121,"PN")+COUNTIF(H4121:AL4121,"TVD")+COUNTIF(H4121:AL4121,"PH")+COUNTIF(H4121:AL4121,"PM")+COUNTIF(H4121:AL4121,"PDD")-COUNTIFS(H4121:AL4121,"PN",H4128:AL4128,"&gt;=3")-COUNTIFS(H4121:AL4121,"PM",H4128:AL4128,"&gt;=3")</f>
        <v>0</v>
      </c>
      <c r="AW4121" s="258">
        <f>COUNTIF(H4121:AL4121,"NS")+COUNTIF(H4121:AL4121,"D")+COUNTIF(H4121:AL4121,"BH")+COUNTIF(H4121:AL4121,"NHD")+COUNTIF(H4121:AL4121,"BM")-COUNTIFS(H4121:AL4121,"NS",H4128:AL4128,"&gt;=3")-COUNTIFS(H4121:AL4121,"BH",H4128:AL4128,"&gt;=3")-COUNTIFS(H4121:AL4121,"BM",H4128:AL4128,"&gt;=3")</f>
        <v>12</v>
      </c>
      <c r="AX4121" s="255">
        <f>COUNTIF(H4121:AL4121,"AL")+COUNTIF(H4121:AL4121,"AL/DS")/2+COUNTIF(H4121:AL4121,"AL/NS")/2+COUNTIF(H4121:AL4121,"AL/BF")+COUNTIF(H4121:AL4121,"AL/BL")/2</f>
        <v>0.5</v>
      </c>
      <c r="AY4121" s="255">
        <f>COUNTIF(H4121:AL4121,"SL")</f>
        <v>0</v>
      </c>
      <c r="AZ4121" s="255">
        <f>COUNTIF(H4121:AL4121,"NH")</f>
        <v>1</v>
      </c>
      <c r="BA4121" s="255">
        <f>COUNTIF(H4121:AL4121,"HL")</f>
        <v>0</v>
      </c>
      <c r="BB4121" s="255">
        <f>COUNTIF(G4121:AL4121,"P/DS")/2+COUNTIF(G4121:AL4121,"P/NS")/2+COUNTIF(G4121:AL4121,"UL")+COUNTIF(G4121:AL4121,"UL/DS")/2+COUNTIF(G4121:AL4121,"UL/NS")/2+COUNTIF(G4121:AL4121,"UL/BL")/2+COUNTIF(G4121:AL4121,"UL/BF")/2+COUNTIF(G4121:AL4121,"PH/F")/2+COUNTIF(G4121:AL4121,"PH/L")/2</f>
        <v>0.5</v>
      </c>
      <c r="BC4121" s="255">
        <f>COUNTIF(H4121:AL4121,"NB")</f>
        <v>0</v>
      </c>
      <c r="BD4121" s="255">
        <f>COUNTIF(H4121:AL4121,"NL")</f>
        <v>0</v>
      </c>
      <c r="BE4121" s="255">
        <f>COUNTIF(H4121:AL4121,"IL")</f>
        <v>0</v>
      </c>
      <c r="BF4121" s="255">
        <f>COUNTIF(H4121:AL4121,"KT")</f>
        <v>0</v>
      </c>
      <c r="BG4121" s="255">
        <f>COUNTIF(H4121:AL4121,"L70")</f>
        <v>0</v>
      </c>
      <c r="BH4121" s="255">
        <f>COUNTIF(H4121:AL4121,"MD")</f>
        <v>0</v>
      </c>
      <c r="BI4121" s="255">
        <f>COUNTIF(H4121:AL4121,"PMD")</f>
        <v>0</v>
      </c>
      <c r="BJ4121" s="255">
        <f>COUNTIF(H4121:AL4121,"PM")</f>
        <v>0</v>
      </c>
      <c r="BK4121" s="255">
        <f>COUNTIF(H4121:AL4121,"BM")</f>
        <v>0</v>
      </c>
      <c r="BL4121" s="261">
        <f>SUMIF(H4121:AL4121,"PD",H4122:AL4122)+SUMIF(H4121:AL4121,"PN",H4122:AL4122)+SUMIF(H4121:AL4121,"P/DS",H4122:AL4122)+SUMIF(H4121:AL4121,"PN/F",H4122:AL4122)+SUMIF(H4121:AL4121,"PN/L",H4122:AL4122)+SUMIF(H4121:AL4121,"TV",H4122:AL4122)+SUMIF(H4121:AL4121,"TVD",H4122:AL4122)+SUMIF(H4121:AL4121,"PDD",H4122:AL4122)</f>
        <v>0</v>
      </c>
      <c r="BM4121" s="261">
        <f>SUMIF(H4121:AL4121,"PD",H4123:AL4123)+SUMIF(H4121:AL4121,"PN",H4123:AL4123)+SUMIF(H4121:AL4121,"P/DS",H4123:AL4123)+SUMIF(H4121:AL4121,"PN/F",H4123:AL4123)+SUMIF(H4121:AL4121,"PN/L",H4123:AL4123)+SUMIF(H4121:AL4121,"TV",H4123:AL4123)+SUMIF(H4121:AL4121,"TVD",H4123:AL4123)+SUMIF(H4121:AL4121,"PDD",H4123:AL4123)+SUMIF(H4121:AL4121,"PMD",H4123:AL4123)</f>
        <v>0</v>
      </c>
      <c r="BN4121" s="261">
        <f>SUMIF(H4121:AL4121,"PD",H4124:AL4124)+SUMIF(H4121:AL4121,"PN",H4124:AL4124)+SUMIF(H4121:AL4121,"P/DS",H4124:AL4124)+SUMIF(H4121:AL4121,"PN/F",H4124:AL4124)+SUMIF(H4121:AL4121,"PN/L",H4124:AL4124)+SUMIF(H4121:AL4121,"TV",H4124:AL4124)+SUMIF(H4121:AL4121,"TVD",H4124:AL4124)</f>
        <v>0</v>
      </c>
      <c r="BO4121" s="261">
        <f>SUMIF(H4121:AL4121,"PD",H4125:AL4125)+SUMIF(H4121:AL4121,"PN",H4125:AL4125)+SUMIF(H4121:AL4121,"P/DS",H4125:AL4125)+SUMIF(H4121:AL4121,"PN/F",H4125:AL4125)+SUMIF(H4121:AL4121,"PN/L",H4125:AL4125)+SUMIF(H4121:AL4121,"TV",H4125:AL4125)+SUMIF(H4121:AL4121,"TVD",H4125:AL4125)</f>
        <v>0</v>
      </c>
      <c r="BP4121" s="261">
        <f>SUMIF(H4121:AL4121,"PD",H4126:AL4126)+SUMIF(H4121:AL4121,"PN",H4126:AL4126)+SUMIF(H4121:AL4121,"P/DS",H4126:AL4126)+SUMIF(H4121:AL4121,"PN/F",H4126:AL4126)+SUMIF(H4121:AL4121,"PN/L",H4126:AL4126)+SUMIF(H4121:AL4121,"TV",H4126:AL4126)+SUMIF(H4121:AL4121,"TVD",H4126:AL4126)+SUMIF(H4121:AL4121,"PDD",H4126:AL4126)+SUMIF(H4121:AL4121,"PH",H4126:AL4126)+SUMIF(H4121:AL4121,"PM",H4126:AL4126)</f>
        <v>0</v>
      </c>
      <c r="BQ4121" s="261">
        <f>SUMIF(H4121:AL4121,"PD",H4127:AL4127)+SUMIF(H4121:AL4121,"PN",H4127:AL4127)+SUMIF(H4121:AL4121,"P/DS",H4127:AL4127)+SUMIF(H4121:AL4121,"PN/F",H4127:AL4127)+SUMIF(H4121:AL4121,"PN/L",H4127:AL4127)+SUMIF(H4121:AL4121,"TV",H4127:AL4127)+SUMIF(H4121:AL4121,"TVD",H4127:AL4127)+SUMIF(H4121:AL4121,"PDD",H4127:AL4127)+SUMIF(H4121:AL4121,"PH",H4127:AL4127)+SUMIF(H4121:AL4121,"PM",H4127:AL4127)</f>
        <v>0</v>
      </c>
      <c r="BR4121" s="269">
        <f>SUM(H4122:AL4122)-BL4121</f>
        <v>20</v>
      </c>
      <c r="BS4121" s="269">
        <f>SUM(H4123:AL4123)-BM4121</f>
        <v>5</v>
      </c>
      <c r="BT4121" s="269">
        <f>SUM(H4124:AL4124)-BN4121</f>
        <v>0</v>
      </c>
      <c r="BU4121" s="269">
        <f>SUM(H4125:AL4125)-BO4121</f>
        <v>0</v>
      </c>
      <c r="BV4121" s="269">
        <f>SUM(H4126:AL4126)-BP4121</f>
        <v>0</v>
      </c>
      <c r="BW4121" s="269">
        <f>SUM(H4127:AL4127)-BQ4121</f>
        <v>0</v>
      </c>
      <c r="BX4121" s="255">
        <f>SUMIF(H4121:AL4121,"PD",H4128:AL4128)+SUMIF(H4121:AL4121,"PN",H4128:AL4128)+SUMIF(H4121:AL4121,"P/DS",H4128:AL4128)+SUMIF(H4121:AL4121,"PN/F",H4128:AL4128)+SUMIF(H4121:AL4121,"PN/L",H4128:AL4128)</f>
        <v>0</v>
      </c>
      <c r="BY4121" s="255">
        <f>SUM(H4128:AL4128)-BX4121</f>
        <v>1.5</v>
      </c>
      <c r="BZ4121" s="255">
        <f t="shared" ref="BZ4121" si="1269">+SUM(BL4121:BW4128)</f>
        <v>25</v>
      </c>
      <c r="CA4121" s="266">
        <f>(COUNTIFS(H4121:AL4121,"PD",H4122:AL4122,"&gt;=2"))*0.5-IF(CN4121="VP",COUNTIFS($H$16:$AL$16,"SAT",H4121:AL4121,"PD",H4122:AL4122,"&gt;=2"))*0.5</f>
        <v>0</v>
      </c>
      <c r="CB4121" s="266">
        <f>(COUNTIFS(H4121:AL4121,"PN",H4123:AL4123,"&gt;=0.5",H4122:AL4122,"&gt;=1.5"))*0.5+COUNTIFS(H4121:AL4121,"PDD",H4123:AL4123,"&gt;=0.5",H4122:AL4122,"&gt;=1.5")*0.5</f>
        <v>0</v>
      </c>
      <c r="CC4121" s="273">
        <f>(COUNTIFS(H4121:AL4121,"TV",H4123:AL4123,"&gt;=10"))*0.5+(COUNTIFS(H4121:AL4121,"PMD",H4123:AL4123,"&gt;=2"))*0.5</f>
        <v>0</v>
      </c>
      <c r="CD4121" s="266">
        <f>(COUNTIFS(H4121:AL4121,"TVD",H4125:AL4125,"&gt;=6.5",H4123:AL4123,"&gt;=3.5"))*0.5</f>
        <v>0</v>
      </c>
      <c r="CE4121" s="266">
        <f>(COUNTIFS(H4121:AL4121,"PD",H4126:AL4126,"&gt;=10"))*0.5</f>
        <v>0</v>
      </c>
      <c r="CF4121" s="266">
        <f>(COUNTIFS(H4121:AL4121,"PDD",H4126:AL4126,"&gt;=3.5",H4127:AL4127,"&gt;=6.5")+COUNTIFS(H4121:AL4121,"PH",H4127:AL4127,"&gt;=0.5",H4126:AL4126,"&gt;=1.5")+COUNTIFS(H4121:AL4121,"PM",H4127:AL4127,"&gt;=0.5",H4126:AL4126,"&gt;=1.5"))*0.5</f>
        <v>0</v>
      </c>
      <c r="CG4121" s="266">
        <f>(COUNTIFS(H4121:AL4121,"DS",H4122:AL4122,"&gt;=2")+COUNTIFS(H4121:AL4121,"AL/DS",H4122:AL4122,"&gt;=2"))*0.5-IF(CN4121="VP",COUNTIFS($H$16:$AL$16,"SAT",H4121:AL4121,"DS",H4122:AL4122,"&gt;=2"))*0.5</f>
        <v>0</v>
      </c>
      <c r="CH4121" s="266">
        <f>(COUNTIFS(H4121:AL4121,"NS",H4123:AL4123,"&gt;=0.5",H4122:AL4122,"&gt;=1.5")+COUNTIFS(H4121:AL4121,"AL/NS",H4123:AL4123,"&gt;=0.5",H4122:AL4122,"&gt;=1.5")+COUNTIFS(H4121:AL4121,"NHD",H4123:AL4123,"&gt;=4.5",H4126:AL4126,"&gt;=2",H4122:AL4122,"&gt;=1.5"))*0.5</f>
        <v>5</v>
      </c>
      <c r="CI4121" s="266">
        <f>(COUNTIF(H4123:AL4123,"&gt;=10")+COUNTIFS(H4121:AL4121,"MD",H4123:AL4123,"&gt;=2")-COUNTIFS(H4121:AL4121,"TV",H4123:AL4123,"&gt;=10"))*0.5</f>
        <v>0</v>
      </c>
      <c r="CJ4121" s="266">
        <f>(COUNTIFS(H4121:AL4121,"D",H4125:AL4125,"&gt;=6.5",H4123:AL4123,"&gt;=3.5"))*0.5</f>
        <v>0</v>
      </c>
      <c r="CK4121" s="266">
        <f>(COUNTIF(H4126:AL4126,"&gt;=10")-COUNTIFS(H4121:AL4121,"PD",H4126:AL4126,"&gt;=10"))*0.5</f>
        <v>0</v>
      </c>
      <c r="CL4121" s="265">
        <f>(COUNTIFS(H4121:AL4121,"NHD",H4126:AL4126,"&gt;=3.5",H4127:AL4127,"&gt;=6.5")+COUNTIFS(H4121:AL4121,"BH",H4126:AL4126,"&gt;=1.5",H4127:AL4127,"&gt;=0.5")+COUNTIFS(H4121:AL4121,"BM",H4126:AL4126,"&gt;=1.5",H4127:AL4127,"&gt;=0.5")+COUNTIFS(H4121:AL4121,"D",H4126:AL4126,"&gt;=1.5",H4127:AL4127,"&gt;=0.5"))*0.5</f>
        <v>0</v>
      </c>
      <c r="CM4121" s="272"/>
      <c r="CN4121" s="264" t="s">
        <v>723</v>
      </c>
      <c r="CO4121" s="125">
        <f t="shared" ref="CO4121" si="1270">+AM4121+AN4121+AO4121+AP4121+AQ4121+AR4121+AS4121+AU4121+BG4121</f>
        <v>26</v>
      </c>
      <c r="CP4121" s="225">
        <f>+SUM(I4122:I4127)-I4128</f>
        <v>0</v>
      </c>
      <c r="CQ4121" s="225">
        <f>+SUM(J4122:J4127)-J4128</f>
        <v>2.5</v>
      </c>
      <c r="CR4121" s="225">
        <f>+SUM(K4122:K4127)-K4128</f>
        <v>2.5</v>
      </c>
      <c r="CS4121" s="90"/>
      <c r="CT4121" s="90"/>
      <c r="CU4121" s="90"/>
      <c r="CV4121" s="90"/>
      <c r="CW4121" s="90"/>
      <c r="CX4121" s="90"/>
      <c r="CY4121" s="90"/>
      <c r="CZ4121" s="90"/>
      <c r="DA4121" s="90"/>
      <c r="DB4121" s="70"/>
      <c r="DC4121" s="70"/>
      <c r="DD4121" s="70"/>
      <c r="DE4121" s="70"/>
      <c r="DF4121" s="70"/>
      <c r="DG4121" s="70"/>
      <c r="DH4121" s="70"/>
      <c r="DI4121" s="70"/>
      <c r="DJ4121" s="70"/>
      <c r="DK4121" s="70"/>
      <c r="DL4121" s="70"/>
      <c r="DM4121" s="70"/>
      <c r="DN4121" s="70"/>
    </row>
    <row r="4122" spans="1:118" ht="15" customHeight="1">
      <c r="A4122" s="228"/>
      <c r="B4122" s="548"/>
      <c r="C4122" s="515"/>
      <c r="D4122" s="237"/>
      <c r="E4122" s="237"/>
      <c r="F4122" s="242" t="s">
        <v>82</v>
      </c>
      <c r="G4122" s="71">
        <v>1.5</v>
      </c>
      <c r="H4122" s="83"/>
      <c r="I4122" s="83"/>
      <c r="J4122" s="83">
        <v>2</v>
      </c>
      <c r="K4122" s="83">
        <v>2</v>
      </c>
      <c r="L4122" s="83">
        <v>2</v>
      </c>
      <c r="M4122" s="83">
        <v>2</v>
      </c>
      <c r="N4122" s="83">
        <v>2</v>
      </c>
      <c r="O4122" s="83"/>
      <c r="P4122" s="83">
        <v>2</v>
      </c>
      <c r="Q4122" s="83">
        <v>2</v>
      </c>
      <c r="R4122" s="83">
        <v>2</v>
      </c>
      <c r="S4122" s="83"/>
      <c r="T4122" s="83">
        <v>2</v>
      </c>
      <c r="U4122" s="83">
        <v>2</v>
      </c>
      <c r="V4122" s="83"/>
      <c r="W4122" s="83"/>
      <c r="X4122" s="83"/>
      <c r="Y4122" s="83"/>
      <c r="Z4122" s="83"/>
      <c r="AA4122" s="83"/>
      <c r="AB4122" s="83"/>
      <c r="AC4122" s="79"/>
      <c r="AD4122" s="79"/>
      <c r="AE4122" s="79"/>
      <c r="AF4122" s="79"/>
      <c r="AG4122" s="79"/>
      <c r="AH4122" s="79"/>
      <c r="AI4122" s="79"/>
      <c r="AJ4122" s="79"/>
      <c r="AK4122" s="79"/>
      <c r="AL4122" s="79"/>
      <c r="AM4122" s="240"/>
      <c r="AN4122" s="240"/>
      <c r="AO4122" s="240"/>
      <c r="AP4122" s="240"/>
      <c r="AQ4122" s="240"/>
      <c r="AR4122" s="240"/>
      <c r="AS4122" s="240"/>
      <c r="AT4122" s="256"/>
      <c r="AU4122" s="256"/>
      <c r="AV4122" s="259"/>
      <c r="AW4122" s="259"/>
      <c r="AX4122" s="256"/>
      <c r="AY4122" s="256"/>
      <c r="AZ4122" s="256"/>
      <c r="BA4122" s="256"/>
      <c r="BB4122" s="256"/>
      <c r="BC4122" s="256"/>
      <c r="BD4122" s="256"/>
      <c r="BE4122" s="256"/>
      <c r="BF4122" s="256"/>
      <c r="BG4122" s="256"/>
      <c r="BH4122" s="256"/>
      <c r="BI4122" s="256"/>
      <c r="BJ4122" s="256"/>
      <c r="BK4122" s="256"/>
      <c r="BL4122" s="262"/>
      <c r="BM4122" s="262"/>
      <c r="BN4122" s="262"/>
      <c r="BO4122" s="262"/>
      <c r="BP4122" s="262"/>
      <c r="BQ4122" s="262"/>
      <c r="BR4122" s="270"/>
      <c r="BS4122" s="270"/>
      <c r="BT4122" s="270"/>
      <c r="BU4122" s="270"/>
      <c r="BV4122" s="270"/>
      <c r="BW4122" s="270"/>
      <c r="BX4122" s="256"/>
      <c r="BY4122" s="256"/>
      <c r="BZ4122" s="256"/>
      <c r="CA4122" s="267"/>
      <c r="CB4122" s="267"/>
      <c r="CC4122" s="274"/>
      <c r="CD4122" s="267"/>
      <c r="CE4122" s="267"/>
      <c r="CF4122" s="267"/>
      <c r="CG4122" s="267"/>
      <c r="CH4122" s="267"/>
      <c r="CI4122" s="267"/>
      <c r="CJ4122" s="267"/>
      <c r="CK4122" s="267"/>
      <c r="CL4122" s="265"/>
      <c r="CM4122" s="272"/>
      <c r="CN4122" s="264"/>
      <c r="CO4122" s="125"/>
      <c r="CP4122" s="226"/>
      <c r="CQ4122" s="226"/>
      <c r="CR4122" s="226"/>
      <c r="CS4122" s="90"/>
      <c r="CT4122" s="90"/>
      <c r="CU4122" s="90"/>
      <c r="CV4122" s="90"/>
      <c r="CW4122" s="90"/>
      <c r="CX4122" s="90"/>
      <c r="CY4122" s="90"/>
      <c r="CZ4122" s="90"/>
      <c r="DA4122" s="90"/>
      <c r="DB4122" s="70"/>
      <c r="DC4122" s="70"/>
      <c r="DD4122" s="70"/>
      <c r="DE4122" s="70"/>
      <c r="DF4122" s="70"/>
      <c r="DG4122" s="70"/>
      <c r="DH4122" s="70"/>
      <c r="DI4122" s="70"/>
      <c r="DJ4122" s="70"/>
      <c r="DK4122" s="70"/>
      <c r="DL4122" s="70"/>
      <c r="DM4122" s="70"/>
      <c r="DN4122" s="70"/>
    </row>
    <row r="4123" spans="1:118">
      <c r="A4123" s="228"/>
      <c r="B4123" s="548"/>
      <c r="C4123" s="515"/>
      <c r="D4123" s="237"/>
      <c r="E4123" s="237"/>
      <c r="F4123" s="243"/>
      <c r="G4123" s="72">
        <v>2</v>
      </c>
      <c r="H4123" s="84"/>
      <c r="I4123" s="84"/>
      <c r="J4123" s="84">
        <v>0.5</v>
      </c>
      <c r="K4123" s="84">
        <v>0.5</v>
      </c>
      <c r="L4123" s="84">
        <v>0.5</v>
      </c>
      <c r="M4123" s="84">
        <v>0.5</v>
      </c>
      <c r="N4123" s="84">
        <v>0.5</v>
      </c>
      <c r="O4123" s="84"/>
      <c r="P4123" s="84">
        <v>0.5</v>
      </c>
      <c r="Q4123" s="84">
        <v>0.5</v>
      </c>
      <c r="R4123" s="84">
        <v>0.5</v>
      </c>
      <c r="S4123" s="84"/>
      <c r="T4123" s="84">
        <v>0.5</v>
      </c>
      <c r="U4123" s="84">
        <v>0.5</v>
      </c>
      <c r="V4123" s="84"/>
      <c r="W4123" s="84"/>
      <c r="X4123" s="84"/>
      <c r="Y4123" s="84"/>
      <c r="Z4123" s="84"/>
      <c r="AA4123" s="84"/>
      <c r="AB4123" s="84"/>
      <c r="AC4123" s="80"/>
      <c r="AD4123" s="80"/>
      <c r="AE4123" s="80"/>
      <c r="AF4123" s="80"/>
      <c r="AG4123" s="80"/>
      <c r="AH4123" s="80"/>
      <c r="AI4123" s="80"/>
      <c r="AJ4123" s="80"/>
      <c r="AK4123" s="80"/>
      <c r="AL4123" s="80"/>
      <c r="AM4123" s="240"/>
      <c r="AN4123" s="240"/>
      <c r="AO4123" s="240"/>
      <c r="AP4123" s="240"/>
      <c r="AQ4123" s="240"/>
      <c r="AR4123" s="240"/>
      <c r="AS4123" s="240"/>
      <c r="AT4123" s="256"/>
      <c r="AU4123" s="256"/>
      <c r="AV4123" s="259"/>
      <c r="AW4123" s="259"/>
      <c r="AX4123" s="256"/>
      <c r="AY4123" s="256"/>
      <c r="AZ4123" s="256"/>
      <c r="BA4123" s="256"/>
      <c r="BB4123" s="256"/>
      <c r="BC4123" s="256"/>
      <c r="BD4123" s="256"/>
      <c r="BE4123" s="256"/>
      <c r="BF4123" s="256"/>
      <c r="BG4123" s="256"/>
      <c r="BH4123" s="256"/>
      <c r="BI4123" s="256"/>
      <c r="BJ4123" s="256"/>
      <c r="BK4123" s="256"/>
      <c r="BL4123" s="262"/>
      <c r="BM4123" s="262"/>
      <c r="BN4123" s="262"/>
      <c r="BO4123" s="262"/>
      <c r="BP4123" s="262"/>
      <c r="BQ4123" s="262"/>
      <c r="BR4123" s="270"/>
      <c r="BS4123" s="270"/>
      <c r="BT4123" s="270"/>
      <c r="BU4123" s="270"/>
      <c r="BV4123" s="270"/>
      <c r="BW4123" s="270"/>
      <c r="BX4123" s="256"/>
      <c r="BY4123" s="256"/>
      <c r="BZ4123" s="256"/>
      <c r="CA4123" s="267"/>
      <c r="CB4123" s="267"/>
      <c r="CC4123" s="274"/>
      <c r="CD4123" s="267"/>
      <c r="CE4123" s="267"/>
      <c r="CF4123" s="267"/>
      <c r="CG4123" s="267"/>
      <c r="CH4123" s="267"/>
      <c r="CI4123" s="267"/>
      <c r="CJ4123" s="267"/>
      <c r="CK4123" s="267"/>
      <c r="CL4123" s="265"/>
      <c r="CM4123" s="272"/>
      <c r="CN4123" s="264"/>
      <c r="CO4123" s="125"/>
      <c r="CP4123" s="226"/>
      <c r="CQ4123" s="226"/>
      <c r="CR4123" s="226"/>
      <c r="CS4123" s="90"/>
      <c r="CT4123" s="90"/>
      <c r="CU4123" s="90"/>
      <c r="CV4123" s="90"/>
      <c r="CW4123" s="90"/>
      <c r="CX4123" s="90"/>
      <c r="CY4123" s="90"/>
      <c r="CZ4123" s="90"/>
      <c r="DA4123" s="90"/>
      <c r="DB4123" s="70"/>
      <c r="DC4123" s="70"/>
      <c r="DD4123" s="70"/>
      <c r="DE4123" s="70"/>
      <c r="DF4123" s="70"/>
      <c r="DG4123" s="70"/>
      <c r="DH4123" s="70"/>
      <c r="DI4123" s="70"/>
      <c r="DJ4123" s="70"/>
      <c r="DK4123" s="70"/>
      <c r="DL4123" s="70"/>
      <c r="DM4123" s="70"/>
      <c r="DN4123" s="70"/>
    </row>
    <row r="4124" spans="1:118">
      <c r="A4124" s="228"/>
      <c r="B4124" s="548"/>
      <c r="C4124" s="515"/>
      <c r="D4124" s="237"/>
      <c r="E4124" s="237"/>
      <c r="F4124" s="243"/>
      <c r="G4124" s="72">
        <v>2.1</v>
      </c>
      <c r="H4124" s="84"/>
      <c r="I4124" s="84"/>
      <c r="J4124" s="84"/>
      <c r="K4124" s="84"/>
      <c r="L4124" s="84"/>
      <c r="M4124" s="84"/>
      <c r="N4124" s="84"/>
      <c r="O4124" s="84"/>
      <c r="P4124" s="84"/>
      <c r="Q4124" s="84"/>
      <c r="R4124" s="84"/>
      <c r="S4124" s="84"/>
      <c r="T4124" s="84"/>
      <c r="U4124" s="84"/>
      <c r="V4124" s="84"/>
      <c r="W4124" s="84"/>
      <c r="X4124" s="84"/>
      <c r="Y4124" s="84"/>
      <c r="Z4124" s="84"/>
      <c r="AA4124" s="84"/>
      <c r="AB4124" s="84"/>
      <c r="AC4124" s="80"/>
      <c r="AD4124" s="80"/>
      <c r="AE4124" s="80"/>
      <c r="AF4124" s="80"/>
      <c r="AG4124" s="80"/>
      <c r="AH4124" s="80"/>
      <c r="AI4124" s="80"/>
      <c r="AJ4124" s="80"/>
      <c r="AK4124" s="80"/>
      <c r="AL4124" s="80"/>
      <c r="AM4124" s="240"/>
      <c r="AN4124" s="240"/>
      <c r="AO4124" s="240"/>
      <c r="AP4124" s="240"/>
      <c r="AQ4124" s="240"/>
      <c r="AR4124" s="240"/>
      <c r="AS4124" s="240"/>
      <c r="AT4124" s="256"/>
      <c r="AU4124" s="256"/>
      <c r="AV4124" s="259"/>
      <c r="AW4124" s="259"/>
      <c r="AX4124" s="256"/>
      <c r="AY4124" s="256"/>
      <c r="AZ4124" s="256"/>
      <c r="BA4124" s="256"/>
      <c r="BB4124" s="256"/>
      <c r="BC4124" s="256"/>
      <c r="BD4124" s="256"/>
      <c r="BE4124" s="256"/>
      <c r="BF4124" s="256"/>
      <c r="BG4124" s="256"/>
      <c r="BH4124" s="256"/>
      <c r="BI4124" s="256"/>
      <c r="BJ4124" s="256"/>
      <c r="BK4124" s="256"/>
      <c r="BL4124" s="262"/>
      <c r="BM4124" s="262"/>
      <c r="BN4124" s="262"/>
      <c r="BO4124" s="262"/>
      <c r="BP4124" s="262"/>
      <c r="BQ4124" s="262"/>
      <c r="BR4124" s="270"/>
      <c r="BS4124" s="270"/>
      <c r="BT4124" s="270"/>
      <c r="BU4124" s="270"/>
      <c r="BV4124" s="270"/>
      <c r="BW4124" s="270"/>
      <c r="BX4124" s="256"/>
      <c r="BY4124" s="256"/>
      <c r="BZ4124" s="256"/>
      <c r="CA4124" s="267"/>
      <c r="CB4124" s="267"/>
      <c r="CC4124" s="274"/>
      <c r="CD4124" s="267"/>
      <c r="CE4124" s="267"/>
      <c r="CF4124" s="267"/>
      <c r="CG4124" s="267"/>
      <c r="CH4124" s="267"/>
      <c r="CI4124" s="267"/>
      <c r="CJ4124" s="267"/>
      <c r="CK4124" s="267"/>
      <c r="CL4124" s="265"/>
      <c r="CM4124" s="272"/>
      <c r="CN4124" s="264"/>
      <c r="CO4124" s="125"/>
      <c r="CP4124" s="226"/>
      <c r="CQ4124" s="226"/>
      <c r="CR4124" s="226"/>
      <c r="CS4124" s="90"/>
      <c r="CT4124" s="90"/>
      <c r="CU4124" s="90"/>
      <c r="CV4124" s="90"/>
      <c r="CW4124" s="90"/>
      <c r="CX4124" s="90"/>
      <c r="CY4124" s="90"/>
      <c r="CZ4124" s="90"/>
      <c r="DA4124" s="90"/>
      <c r="DB4124" s="70"/>
      <c r="DC4124" s="70"/>
      <c r="DD4124" s="70"/>
      <c r="DE4124" s="70"/>
      <c r="DF4124" s="70"/>
      <c r="DG4124" s="70"/>
      <c r="DH4124" s="70"/>
      <c r="DI4124" s="70"/>
      <c r="DJ4124" s="70"/>
      <c r="DK4124" s="70"/>
      <c r="DL4124" s="70"/>
      <c r="DM4124" s="70"/>
      <c r="DN4124" s="70"/>
    </row>
    <row r="4125" spans="1:118">
      <c r="A4125" s="228"/>
      <c r="B4125" s="548"/>
      <c r="C4125" s="515"/>
      <c r="D4125" s="237"/>
      <c r="E4125" s="237"/>
      <c r="F4125" s="243"/>
      <c r="G4125" s="72">
        <v>2.7</v>
      </c>
      <c r="H4125" s="84"/>
      <c r="I4125" s="84"/>
      <c r="J4125" s="84"/>
      <c r="K4125" s="84"/>
      <c r="L4125" s="84"/>
      <c r="M4125" s="84"/>
      <c r="N4125" s="84"/>
      <c r="O4125" s="84"/>
      <c r="P4125" s="84"/>
      <c r="Q4125" s="84"/>
      <c r="R4125" s="84"/>
      <c r="S4125" s="84"/>
      <c r="T4125" s="84"/>
      <c r="U4125" s="84"/>
      <c r="V4125" s="84"/>
      <c r="W4125" s="84"/>
      <c r="X4125" s="84"/>
      <c r="Y4125" s="84"/>
      <c r="Z4125" s="84"/>
      <c r="AA4125" s="84"/>
      <c r="AB4125" s="84"/>
      <c r="AC4125" s="80"/>
      <c r="AD4125" s="80"/>
      <c r="AE4125" s="80"/>
      <c r="AF4125" s="80"/>
      <c r="AG4125" s="80"/>
      <c r="AH4125" s="80"/>
      <c r="AI4125" s="80"/>
      <c r="AJ4125" s="80"/>
      <c r="AK4125" s="80"/>
      <c r="AL4125" s="80"/>
      <c r="AM4125" s="240"/>
      <c r="AN4125" s="240"/>
      <c r="AO4125" s="240"/>
      <c r="AP4125" s="240"/>
      <c r="AQ4125" s="240"/>
      <c r="AR4125" s="240"/>
      <c r="AS4125" s="240"/>
      <c r="AT4125" s="256"/>
      <c r="AU4125" s="256"/>
      <c r="AV4125" s="259"/>
      <c r="AW4125" s="259"/>
      <c r="AX4125" s="256"/>
      <c r="AY4125" s="256"/>
      <c r="AZ4125" s="256"/>
      <c r="BA4125" s="256"/>
      <c r="BB4125" s="256"/>
      <c r="BC4125" s="256"/>
      <c r="BD4125" s="256"/>
      <c r="BE4125" s="256"/>
      <c r="BF4125" s="256"/>
      <c r="BG4125" s="256"/>
      <c r="BH4125" s="256"/>
      <c r="BI4125" s="256"/>
      <c r="BJ4125" s="256"/>
      <c r="BK4125" s="256"/>
      <c r="BL4125" s="262"/>
      <c r="BM4125" s="262"/>
      <c r="BN4125" s="262"/>
      <c r="BO4125" s="262"/>
      <c r="BP4125" s="262"/>
      <c r="BQ4125" s="262"/>
      <c r="BR4125" s="270"/>
      <c r="BS4125" s="270"/>
      <c r="BT4125" s="270"/>
      <c r="BU4125" s="270"/>
      <c r="BV4125" s="270"/>
      <c r="BW4125" s="270"/>
      <c r="BX4125" s="256"/>
      <c r="BY4125" s="256"/>
      <c r="BZ4125" s="256"/>
      <c r="CA4125" s="267"/>
      <c r="CB4125" s="267"/>
      <c r="CC4125" s="274"/>
      <c r="CD4125" s="267"/>
      <c r="CE4125" s="267"/>
      <c r="CF4125" s="267"/>
      <c r="CG4125" s="267"/>
      <c r="CH4125" s="267"/>
      <c r="CI4125" s="267"/>
      <c r="CJ4125" s="267"/>
      <c r="CK4125" s="267"/>
      <c r="CL4125" s="265"/>
      <c r="CM4125" s="272"/>
      <c r="CN4125" s="264"/>
      <c r="CO4125" s="125"/>
      <c r="CP4125" s="226"/>
      <c r="CQ4125" s="226"/>
      <c r="CR4125" s="226"/>
      <c r="CS4125" s="90"/>
      <c r="CT4125" s="90"/>
      <c r="CU4125" s="90"/>
      <c r="CV4125" s="90"/>
      <c r="CW4125" s="90"/>
      <c r="CX4125" s="90"/>
      <c r="CY4125" s="90"/>
      <c r="CZ4125" s="90"/>
      <c r="DA4125" s="90"/>
      <c r="DB4125" s="70"/>
      <c r="DC4125" s="70"/>
      <c r="DD4125" s="70"/>
      <c r="DE4125" s="70"/>
      <c r="DF4125" s="70"/>
      <c r="DG4125" s="70"/>
      <c r="DH4125" s="70"/>
      <c r="DI4125" s="70"/>
      <c r="DJ4125" s="70"/>
      <c r="DK4125" s="70"/>
      <c r="DL4125" s="70"/>
      <c r="DM4125" s="70"/>
      <c r="DN4125" s="70"/>
    </row>
    <row r="4126" spans="1:118">
      <c r="A4126" s="228"/>
      <c r="B4126" s="548"/>
      <c r="C4126" s="515"/>
      <c r="D4126" s="237"/>
      <c r="E4126" s="237"/>
      <c r="F4126" s="243"/>
      <c r="G4126" s="72">
        <v>3</v>
      </c>
      <c r="H4126" s="84"/>
      <c r="I4126" s="84"/>
      <c r="J4126" s="84"/>
      <c r="K4126" s="84"/>
      <c r="L4126" s="84"/>
      <c r="M4126" s="84"/>
      <c r="N4126" s="84"/>
      <c r="O4126" s="84"/>
      <c r="P4126" s="84"/>
      <c r="Q4126" s="84"/>
      <c r="R4126" s="84"/>
      <c r="S4126" s="84"/>
      <c r="T4126" s="84"/>
      <c r="U4126" s="84"/>
      <c r="V4126" s="84"/>
      <c r="W4126" s="84"/>
      <c r="X4126" s="84"/>
      <c r="Y4126" s="84"/>
      <c r="Z4126" s="84"/>
      <c r="AA4126" s="84"/>
      <c r="AB4126" s="84"/>
      <c r="AC4126" s="80"/>
      <c r="AD4126" s="80"/>
      <c r="AE4126" s="80"/>
      <c r="AF4126" s="80"/>
      <c r="AG4126" s="80"/>
      <c r="AH4126" s="80"/>
      <c r="AI4126" s="80"/>
      <c r="AJ4126" s="80"/>
      <c r="AK4126" s="80"/>
      <c r="AL4126" s="80"/>
      <c r="AM4126" s="240"/>
      <c r="AN4126" s="240"/>
      <c r="AO4126" s="240"/>
      <c r="AP4126" s="240"/>
      <c r="AQ4126" s="240"/>
      <c r="AR4126" s="240"/>
      <c r="AS4126" s="240"/>
      <c r="AT4126" s="256"/>
      <c r="AU4126" s="256"/>
      <c r="AV4126" s="259"/>
      <c r="AW4126" s="259"/>
      <c r="AX4126" s="256"/>
      <c r="AY4126" s="256"/>
      <c r="AZ4126" s="256"/>
      <c r="BA4126" s="256"/>
      <c r="BB4126" s="256"/>
      <c r="BC4126" s="256"/>
      <c r="BD4126" s="256"/>
      <c r="BE4126" s="256"/>
      <c r="BF4126" s="256"/>
      <c r="BG4126" s="256"/>
      <c r="BH4126" s="256"/>
      <c r="BI4126" s="256"/>
      <c r="BJ4126" s="256"/>
      <c r="BK4126" s="256"/>
      <c r="BL4126" s="262"/>
      <c r="BM4126" s="262"/>
      <c r="BN4126" s="262"/>
      <c r="BO4126" s="262"/>
      <c r="BP4126" s="262"/>
      <c r="BQ4126" s="262"/>
      <c r="BR4126" s="270"/>
      <c r="BS4126" s="270"/>
      <c r="BT4126" s="270"/>
      <c r="BU4126" s="270"/>
      <c r="BV4126" s="270"/>
      <c r="BW4126" s="270"/>
      <c r="BX4126" s="256"/>
      <c r="BY4126" s="256"/>
      <c r="BZ4126" s="256"/>
      <c r="CA4126" s="267"/>
      <c r="CB4126" s="267"/>
      <c r="CC4126" s="274"/>
      <c r="CD4126" s="267"/>
      <c r="CE4126" s="267"/>
      <c r="CF4126" s="267"/>
      <c r="CG4126" s="267"/>
      <c r="CH4126" s="267"/>
      <c r="CI4126" s="267"/>
      <c r="CJ4126" s="267"/>
      <c r="CK4126" s="267"/>
      <c r="CL4126" s="265"/>
      <c r="CM4126" s="272"/>
      <c r="CN4126" s="264"/>
      <c r="CO4126" s="125"/>
      <c r="CP4126" s="226"/>
      <c r="CQ4126" s="226"/>
      <c r="CR4126" s="226"/>
      <c r="CS4126" s="90"/>
      <c r="CT4126" s="90"/>
      <c r="CU4126" s="90"/>
      <c r="CV4126" s="90"/>
      <c r="CW4126" s="90"/>
      <c r="CX4126" s="90"/>
      <c r="CY4126" s="90"/>
      <c r="CZ4126" s="90"/>
      <c r="DA4126" s="90"/>
      <c r="DB4126" s="70"/>
      <c r="DC4126" s="70"/>
      <c r="DD4126" s="70"/>
      <c r="DE4126" s="70"/>
      <c r="DF4126" s="70"/>
      <c r="DG4126" s="70"/>
      <c r="DH4126" s="70"/>
      <c r="DI4126" s="70"/>
      <c r="DJ4126" s="70"/>
      <c r="DK4126" s="70"/>
      <c r="DL4126" s="70"/>
      <c r="DM4126" s="70"/>
      <c r="DN4126" s="70"/>
    </row>
    <row r="4127" spans="1:118">
      <c r="A4127" s="228"/>
      <c r="B4127" s="548"/>
      <c r="C4127" s="515"/>
      <c r="D4127" s="237"/>
      <c r="E4127" s="237"/>
      <c r="F4127" s="244"/>
      <c r="G4127" s="73">
        <v>3.9</v>
      </c>
      <c r="H4127" s="85"/>
      <c r="I4127" s="85"/>
      <c r="J4127" s="85"/>
      <c r="K4127" s="85"/>
      <c r="L4127" s="85"/>
      <c r="M4127" s="85"/>
      <c r="N4127" s="85"/>
      <c r="O4127" s="85"/>
      <c r="P4127" s="85"/>
      <c r="Q4127" s="85"/>
      <c r="R4127" s="85"/>
      <c r="S4127" s="85"/>
      <c r="T4127" s="85"/>
      <c r="U4127" s="85"/>
      <c r="V4127" s="85"/>
      <c r="W4127" s="85"/>
      <c r="X4127" s="85"/>
      <c r="Y4127" s="85"/>
      <c r="Z4127" s="85"/>
      <c r="AA4127" s="85"/>
      <c r="AB4127" s="85"/>
      <c r="AC4127" s="81"/>
      <c r="AD4127" s="81"/>
      <c r="AE4127" s="81"/>
      <c r="AF4127" s="81"/>
      <c r="AG4127" s="81"/>
      <c r="AH4127" s="81"/>
      <c r="AI4127" s="81"/>
      <c r="AJ4127" s="81"/>
      <c r="AK4127" s="81"/>
      <c r="AL4127" s="81"/>
      <c r="AM4127" s="240"/>
      <c r="AN4127" s="240"/>
      <c r="AO4127" s="240"/>
      <c r="AP4127" s="240"/>
      <c r="AQ4127" s="240"/>
      <c r="AR4127" s="240"/>
      <c r="AS4127" s="240"/>
      <c r="AT4127" s="256"/>
      <c r="AU4127" s="256"/>
      <c r="AV4127" s="259"/>
      <c r="AW4127" s="259"/>
      <c r="AX4127" s="256"/>
      <c r="AY4127" s="256"/>
      <c r="AZ4127" s="256"/>
      <c r="BA4127" s="256"/>
      <c r="BB4127" s="256"/>
      <c r="BC4127" s="256"/>
      <c r="BD4127" s="256"/>
      <c r="BE4127" s="256"/>
      <c r="BF4127" s="256"/>
      <c r="BG4127" s="256"/>
      <c r="BH4127" s="256"/>
      <c r="BI4127" s="256"/>
      <c r="BJ4127" s="256"/>
      <c r="BK4127" s="256"/>
      <c r="BL4127" s="262"/>
      <c r="BM4127" s="262"/>
      <c r="BN4127" s="262"/>
      <c r="BO4127" s="262"/>
      <c r="BP4127" s="262"/>
      <c r="BQ4127" s="262"/>
      <c r="BR4127" s="270"/>
      <c r="BS4127" s="270"/>
      <c r="BT4127" s="270"/>
      <c r="BU4127" s="270"/>
      <c r="BV4127" s="270"/>
      <c r="BW4127" s="270"/>
      <c r="BX4127" s="256"/>
      <c r="BY4127" s="256"/>
      <c r="BZ4127" s="256"/>
      <c r="CA4127" s="267"/>
      <c r="CB4127" s="267"/>
      <c r="CC4127" s="274"/>
      <c r="CD4127" s="267"/>
      <c r="CE4127" s="267"/>
      <c r="CF4127" s="267"/>
      <c r="CG4127" s="267"/>
      <c r="CH4127" s="267"/>
      <c r="CI4127" s="267"/>
      <c r="CJ4127" s="267"/>
      <c r="CK4127" s="267"/>
      <c r="CL4127" s="265"/>
      <c r="CM4127" s="272"/>
      <c r="CN4127" s="264"/>
      <c r="CO4127" s="125"/>
      <c r="CP4127" s="226"/>
      <c r="CQ4127" s="226"/>
      <c r="CR4127" s="226"/>
      <c r="CS4127" s="90"/>
      <c r="CT4127" s="90"/>
      <c r="CU4127" s="90"/>
      <c r="CV4127" s="90"/>
      <c r="CW4127" s="90"/>
      <c r="CX4127" s="90"/>
      <c r="CY4127" s="90"/>
      <c r="CZ4127" s="90"/>
      <c r="DA4127" s="90"/>
      <c r="DB4127" s="70"/>
      <c r="DC4127" s="70"/>
      <c r="DD4127" s="70"/>
      <c r="DE4127" s="70"/>
      <c r="DF4127" s="70"/>
      <c r="DG4127" s="70"/>
      <c r="DH4127" s="70"/>
      <c r="DI4127" s="70"/>
      <c r="DJ4127" s="70"/>
      <c r="DK4127" s="70"/>
      <c r="DL4127" s="70"/>
      <c r="DM4127" s="70"/>
      <c r="DN4127" s="70"/>
    </row>
    <row r="4128" spans="1:118">
      <c r="A4128" s="229"/>
      <c r="B4128" s="549"/>
      <c r="C4128" s="516"/>
      <c r="D4128" s="238"/>
      <c r="E4128" s="238"/>
      <c r="F4128" s="245" t="s">
        <v>83</v>
      </c>
      <c r="G4128" s="246"/>
      <c r="H4128" s="82"/>
      <c r="I4128" s="82"/>
      <c r="J4128" s="82"/>
      <c r="K4128" s="82"/>
      <c r="L4128" s="82"/>
      <c r="M4128" s="82"/>
      <c r="N4128" s="82"/>
      <c r="O4128" s="82"/>
      <c r="P4128" s="82"/>
      <c r="Q4128" s="82"/>
      <c r="R4128" s="82"/>
      <c r="S4128" s="82">
        <v>1.5</v>
      </c>
      <c r="T4128" s="82"/>
      <c r="U4128" s="82"/>
      <c r="V4128" s="82"/>
      <c r="W4128" s="82"/>
      <c r="X4128" s="82"/>
      <c r="Y4128" s="82"/>
      <c r="Z4128" s="82"/>
      <c r="AA4128" s="82"/>
      <c r="AB4128" s="82"/>
      <c r="AC4128" s="82"/>
      <c r="AD4128" s="35"/>
      <c r="AE4128" s="35"/>
      <c r="AF4128" s="35"/>
      <c r="AG4128" s="35"/>
      <c r="AH4128" s="35"/>
      <c r="AI4128" s="35"/>
      <c r="AJ4128" s="35"/>
      <c r="AK4128" s="35"/>
      <c r="AL4128" s="35"/>
      <c r="AM4128" s="241"/>
      <c r="AN4128" s="241"/>
      <c r="AO4128" s="241"/>
      <c r="AP4128" s="241"/>
      <c r="AQ4128" s="241"/>
      <c r="AR4128" s="241"/>
      <c r="AS4128" s="241"/>
      <c r="AT4128" s="257"/>
      <c r="AU4128" s="257"/>
      <c r="AV4128" s="260"/>
      <c r="AW4128" s="260"/>
      <c r="AX4128" s="257"/>
      <c r="AY4128" s="257"/>
      <c r="AZ4128" s="257"/>
      <c r="BA4128" s="257"/>
      <c r="BB4128" s="257"/>
      <c r="BC4128" s="257"/>
      <c r="BD4128" s="257"/>
      <c r="BE4128" s="257"/>
      <c r="BF4128" s="257"/>
      <c r="BG4128" s="257"/>
      <c r="BH4128" s="257"/>
      <c r="BI4128" s="257"/>
      <c r="BJ4128" s="257"/>
      <c r="BK4128" s="257"/>
      <c r="BL4128" s="263"/>
      <c r="BM4128" s="263"/>
      <c r="BN4128" s="263"/>
      <c r="BO4128" s="263"/>
      <c r="BP4128" s="263"/>
      <c r="BQ4128" s="263"/>
      <c r="BR4128" s="271"/>
      <c r="BS4128" s="271"/>
      <c r="BT4128" s="271"/>
      <c r="BU4128" s="271"/>
      <c r="BV4128" s="271"/>
      <c r="BW4128" s="271"/>
      <c r="BX4128" s="257"/>
      <c r="BY4128" s="257"/>
      <c r="BZ4128" s="257"/>
      <c r="CA4128" s="268"/>
      <c r="CB4128" s="268"/>
      <c r="CC4128" s="275"/>
      <c r="CD4128" s="268"/>
      <c r="CE4128" s="268"/>
      <c r="CF4128" s="268"/>
      <c r="CG4128" s="268"/>
      <c r="CH4128" s="268"/>
      <c r="CI4128" s="268"/>
      <c r="CJ4128" s="268"/>
      <c r="CK4128" s="268"/>
      <c r="CL4128" s="265"/>
      <c r="CM4128" s="272"/>
      <c r="CN4128" s="264"/>
      <c r="CO4128" s="125"/>
      <c r="CP4128" s="226"/>
      <c r="CQ4128" s="226"/>
      <c r="CR4128" s="226"/>
      <c r="CS4128" s="90"/>
      <c r="CT4128" s="90"/>
      <c r="CU4128" s="90"/>
      <c r="CV4128" s="90"/>
      <c r="CW4128" s="90"/>
      <c r="CX4128" s="90"/>
      <c r="CY4128" s="90"/>
      <c r="CZ4128" s="90"/>
      <c r="DA4128" s="90"/>
      <c r="DB4128" s="70"/>
      <c r="DC4128" s="70"/>
      <c r="DD4128" s="70"/>
      <c r="DE4128" s="70"/>
      <c r="DF4128" s="70"/>
      <c r="DG4128" s="70"/>
      <c r="DH4128" s="70"/>
      <c r="DI4128" s="70"/>
      <c r="DJ4128" s="70"/>
      <c r="DK4128" s="70"/>
      <c r="DL4128" s="70"/>
      <c r="DM4128" s="70"/>
      <c r="DN4128" s="70"/>
    </row>
    <row r="4129" spans="1:118" ht="14.25" customHeight="1">
      <c r="A4129" s="227">
        <f t="shared" si="1258"/>
        <v>512</v>
      </c>
      <c r="B4129" s="547" t="s">
        <v>918</v>
      </c>
      <c r="C4129" s="514" t="s">
        <v>1017</v>
      </c>
      <c r="D4129" s="236" t="s">
        <v>1240</v>
      </c>
      <c r="E4129" s="236" t="s">
        <v>1196</v>
      </c>
      <c r="F4129" s="253" t="s">
        <v>80</v>
      </c>
      <c r="G4129" s="254"/>
      <c r="H4129" s="82" t="s">
        <v>69</v>
      </c>
      <c r="I4129" s="82" t="s">
        <v>973</v>
      </c>
      <c r="J4129" s="82" t="s">
        <v>61</v>
      </c>
      <c r="K4129" s="82" t="s">
        <v>61</v>
      </c>
      <c r="L4129" s="82" t="s">
        <v>61</v>
      </c>
      <c r="M4129" s="82" t="s">
        <v>61</v>
      </c>
      <c r="N4129" s="82" t="s">
        <v>61</v>
      </c>
      <c r="O4129" s="82"/>
      <c r="P4129" s="82" t="s">
        <v>61</v>
      </c>
      <c r="Q4129" s="82" t="s">
        <v>61</v>
      </c>
      <c r="R4129" s="82" t="s">
        <v>61</v>
      </c>
      <c r="S4129" s="82" t="s">
        <v>61</v>
      </c>
      <c r="T4129" s="82" t="s">
        <v>61</v>
      </c>
      <c r="U4129" s="82" t="s">
        <v>61</v>
      </c>
      <c r="V4129" s="82"/>
      <c r="W4129" s="82" t="s">
        <v>60</v>
      </c>
      <c r="X4129" s="82" t="s">
        <v>60</v>
      </c>
      <c r="Y4129" s="82" t="s">
        <v>60</v>
      </c>
      <c r="Z4129" s="82" t="s">
        <v>60</v>
      </c>
      <c r="AA4129" s="82" t="s">
        <v>60</v>
      </c>
      <c r="AB4129" s="82" t="s">
        <v>60</v>
      </c>
      <c r="AC4129" s="82"/>
      <c r="AD4129" s="82" t="s">
        <v>60</v>
      </c>
      <c r="AE4129" s="82" t="s">
        <v>60</v>
      </c>
      <c r="AF4129" s="82" t="s">
        <v>60</v>
      </c>
      <c r="AG4129" s="82" t="s">
        <v>60</v>
      </c>
      <c r="AH4129" s="82" t="s">
        <v>60</v>
      </c>
      <c r="AI4129" s="82" t="s">
        <v>1471</v>
      </c>
      <c r="AJ4129" s="82"/>
      <c r="AK4129" s="82" t="s">
        <v>61</v>
      </c>
      <c r="AL4129" s="82" t="s">
        <v>61</v>
      </c>
      <c r="AM4129" s="239">
        <f>COUNTIF(H4129:AL4129,"PH")+COUNTIF(H4129:AL4129,"PH/L")+COUNTIF(H4129:AL4129,"PM")</f>
        <v>0</v>
      </c>
      <c r="AN4129" s="239">
        <f>COUNTIF(H4129:AL4129,"PD")+COUNTIF(H4129:AL4129,"PDD")+COUNTIF(H4129:AL4129,"P/DS")/2+COUNTIF(H4129:AL4129,"PMD")</f>
        <v>0</v>
      </c>
      <c r="AO4129" s="239">
        <f>COUNTIF(H4129:AL4129,"PN")+COUNTIF(H4129:AL4129,"P/NS")/2+COUNTIF(H4129:AL4129,"PH")+COUNTIF(H4129:AL4129,"PH/F")/2+COUNTIF(H4129:AL4129,"PH/L")/2+COUNTIF(H4129:AL4129,"PM")</f>
        <v>0</v>
      </c>
      <c r="AP4129" s="239">
        <f>COUNTIF(H4129:AL4129,"BH")+COUNTIF(H4129:AL4129,"AL/BL")+COUNTIF(H4129:AL4129,"UL/BL")+COUNTIF(H4129:AL4129,"BM")</f>
        <v>0</v>
      </c>
      <c r="AQ4129" s="239">
        <f>COUNTIF(H4129:AL4129,"DS")+COUNTIF(H4129:AL4129,"AL/DS")/2+COUNTIF(H4129:AL4129,"UL/DS")/2+COUNTIF(H4129:AL4129,"CT")+COUNTIF(H4129:AL4129,"MD")</f>
        <v>11.5</v>
      </c>
      <c r="AR4129" s="239">
        <f>COUNTIF(H4129:AL4129,"NS")+COUNTIF(H4129:AL4129,"AL/NS")/2+COUNTIF(H4129:AL4129,"UL/NS")/2+COUNTIF(H4129:AL4129,"BH")+COUNTIF(H4129:AL4129,"AL/BF")/2+COUNTIF(H4129:AL4129,"AL/BL")/2+COUNTIF(H4129:AL4129,"UL/BL")/2+COUNTIF(H4129:AL4129,"UL/BF")/2+COUNTIF(H4129:AL4129,"BM")</f>
        <v>13</v>
      </c>
      <c r="AS4129" s="239">
        <f>COUNTIF(H4129:AL4129,"AL")+COUNTIF(H4129:AL4129,"AL/DS")/2+COUNTIF(H4129:AL4129,"AL/NS")/2+COUNTIF(H4129:AL4129,"NH")+COUNTIF(H4129:AL4129,"SL")+COUNTIF(H4129:AL4129,"NHD")+COUNTIF(H4129:AL4129,"B")+COUNTIF(H4129:AL4129,"HL")+COUNTIF(H4129:AL4129,"AL/BF")/2+COUNTIF(H4129:AL4129,"AL/BL")/2</f>
        <v>1</v>
      </c>
      <c r="AT4129" s="255">
        <f>COUNTIF(H4129:AL4129,"PD")+COUNTIF(H4129:AL4129,"PN")+COUNTIF(H4129:AL4129,"P/DS")/2+COUNTIF(H4129:AL4129,"P/NS")/2+COUNTIF(H4129:AL4129,"DS")+COUNTIF(H4129:AL4129,"NS")+COUNTIF(H4129:AL4129,"AL")+COUNTIF(H4129:AL4129,"AL/DS")+COUNTIF(H4129:AL4129,"AL/NS")+COUNTIF(H4129:AL4129,"NH")+COUNTIF(H4129:AL4129,"SL")+COUNTIF(H4129:AL4129,"UL/DS")/2+COUNTIF(H4129:AL4129,"UL/NS")/2+COUNTIF(H4129:AL4129,"CT")+COUNTIF(H4129:AL4129,"NHD")+COUNTIF(H4129:AL4129,"PDD")+COUNTIF(H4129:AL4129,"B")+COUNTIF(H4129:AL4129,"HL")+COUNTIF(H4129:AL4129,"PH")+COUNTIF(H4129:AL4129,"BH")+COUNTIF(H4129:AL4129,"AL/BF")+COUNTIF(H4129:AL4129,"AL/BL")+COUNTIF(H4129:AL4129,"UL/BF")/2+COUNTIF(H4129:AL4129,"UL/BL")/2+COUNTIF(H4129:AL4129,"PH/F")/2+COUNTIF(H4129:AL4129,"PH/L")/2+COUNTIF(H4129:AL4129,"MD")+COUNTIF(H4129:AL4129,"PMD")+COUNTIF(H4129:AL4129,"PM")+COUNTIF(H4129:AL4129,"BM")</f>
        <v>25.5</v>
      </c>
      <c r="AU4129" s="255">
        <f>COUNTIF(H4129:AL4129,"P/DS")/2+COUNTIF(H4129:AL4129,"P/NS")/2+COUNTIF(H4129:AL4129,"IL")+COUNTIF(H4129:AL4129,"NL")+COUNTIF(H4129:AL4129,"UL")+COUNTIF(H4129:AL4129,"UL/DS")/2+COUNTIF(H4129:AL4129,"UL/NS")/2+COUNTIF(H4129:AL4129,"KT")+COUNTIF(H4129:AL4129,"UL/BF")/2+COUNTIF(H4129:AL4129,"UL/BL")/2+COUNTIF(H4129:AL4129,"PH/F")/2+COUNTIF(H4129:AL4129,"PH/L")/2+COUNTIF(H4129:AL4129,"NB")</f>
        <v>0.5</v>
      </c>
      <c r="AV4129" s="258">
        <f>COUNTIF(H4129:AL4129,"PN")+COUNTIF(H4129:AL4129,"TVD")+COUNTIF(H4129:AL4129,"PH")+COUNTIF(H4129:AL4129,"PM")+COUNTIF(H4129:AL4129,"PDD")-COUNTIFS(H4129:AL4129,"PN",H4136:AL4136,"&gt;=3")-COUNTIFS(H4129:AL4129,"PM",H4136:AL4136,"&gt;=3")</f>
        <v>0</v>
      </c>
      <c r="AW4129" s="258">
        <f>COUNTIF(H4129:AL4129,"NS")+COUNTIF(H4129:AL4129,"D")+COUNTIF(H4129:AL4129,"BH")+COUNTIF(H4129:AL4129,"NHD")+COUNTIF(H4129:AL4129,"BM")-COUNTIFS(H4129:AL4129,"NS",H4136:AL4136,"&gt;=3")-COUNTIFS(H4129:AL4129,"BH",H4136:AL4136,"&gt;=3")-COUNTIFS(H4129:AL4129,"BM",H4136:AL4136,"&gt;=3")</f>
        <v>14</v>
      </c>
      <c r="AX4129" s="255">
        <f>COUNTIF(H4129:AL4129,"AL")+COUNTIF(H4129:AL4129,"AL/DS")/2+COUNTIF(H4129:AL4129,"AL/NS")/2+COUNTIF(H4129:AL4129,"AL/BF")+COUNTIF(H4129:AL4129,"AL/BL")/2</f>
        <v>0</v>
      </c>
      <c r="AY4129" s="255">
        <f>COUNTIF(H4129:AL4129,"SL")</f>
        <v>0</v>
      </c>
      <c r="AZ4129" s="255">
        <f>COUNTIF(H4129:AL4129,"NH")</f>
        <v>1</v>
      </c>
      <c r="BA4129" s="255">
        <f>COUNTIF(H4129:AL4129,"HL")</f>
        <v>0</v>
      </c>
      <c r="BB4129" s="255">
        <f>COUNTIF(G4129:AL4129,"P/DS")/2+COUNTIF(G4129:AL4129,"P/NS")/2+COUNTIF(G4129:AL4129,"UL")+COUNTIF(G4129:AL4129,"UL/DS")/2+COUNTIF(G4129:AL4129,"UL/NS")/2+COUNTIF(G4129:AL4129,"UL/BL")/2+COUNTIF(G4129:AL4129,"UL/BF")/2+COUNTIF(G4129:AL4129,"PH/F")/2+COUNTIF(G4129:AL4129,"PH/L")/2</f>
        <v>0.5</v>
      </c>
      <c r="BC4129" s="255">
        <f>COUNTIF(H4129:AL4129,"NB")</f>
        <v>0</v>
      </c>
      <c r="BD4129" s="255">
        <f>COUNTIF(H4129:AL4129,"NL")</f>
        <v>0</v>
      </c>
      <c r="BE4129" s="255">
        <f>COUNTIF(H4129:AL4129,"IL")</f>
        <v>0</v>
      </c>
      <c r="BF4129" s="255">
        <f>COUNTIF(H4129:AL4129,"KT")</f>
        <v>0</v>
      </c>
      <c r="BG4129" s="255">
        <f>COUNTIF(H4129:AL4129,"L70")</f>
        <v>0</v>
      </c>
      <c r="BH4129" s="255">
        <f>COUNTIF(H4129:AL4129,"MD")</f>
        <v>0</v>
      </c>
      <c r="BI4129" s="255">
        <f>COUNTIF(H4129:AL4129,"PMD")</f>
        <v>0</v>
      </c>
      <c r="BJ4129" s="255">
        <f>COUNTIF(H4129:AL4129,"PM")</f>
        <v>0</v>
      </c>
      <c r="BK4129" s="255">
        <f>COUNTIF(H4129:AL4129,"BM")</f>
        <v>0</v>
      </c>
      <c r="BL4129" s="261">
        <f>SUMIF(H4129:AL4129,"PD",H4130:AL4130)+SUMIF(H4129:AL4129,"PN",H4130:AL4130)+SUMIF(H4129:AL4129,"P/DS",H4130:AL4130)+SUMIF(H4129:AL4129,"PN/F",H4130:AL4130)+SUMIF(H4129:AL4129,"PN/L",H4130:AL4130)+SUMIF(H4129:AL4129,"TV",H4130:AL4130)+SUMIF(H4129:AL4129,"TVD",H4130:AL4130)+SUMIF(H4129:AL4129,"PDD",H4130:AL4130)</f>
        <v>0</v>
      </c>
      <c r="BM4129" s="261">
        <f>SUMIF(H4129:AL4129,"PD",H4131:AL4131)+SUMIF(H4129:AL4129,"PN",H4131:AL4131)+SUMIF(H4129:AL4129,"P/DS",H4131:AL4131)+SUMIF(H4129:AL4129,"PN/F",H4131:AL4131)+SUMIF(H4129:AL4129,"PN/L",H4131:AL4131)+SUMIF(H4129:AL4129,"TV",H4131:AL4131)+SUMIF(H4129:AL4129,"TVD",H4131:AL4131)+SUMIF(H4129:AL4129,"PDD",H4131:AL4131)+SUMIF(H4129:AL4129,"PMD",H4131:AL4131)</f>
        <v>0</v>
      </c>
      <c r="BN4129" s="261">
        <f>SUMIF(H4129:AL4129,"PD",H4132:AL4132)+SUMIF(H4129:AL4129,"PN",H4132:AL4132)+SUMIF(H4129:AL4129,"P/DS",H4132:AL4132)+SUMIF(H4129:AL4129,"PN/F",H4132:AL4132)+SUMIF(H4129:AL4129,"PN/L",H4132:AL4132)+SUMIF(H4129:AL4129,"TV",H4132:AL4132)+SUMIF(H4129:AL4129,"TVD",H4132:AL4132)</f>
        <v>0</v>
      </c>
      <c r="BO4129" s="261">
        <f>SUMIF(H4129:AL4129,"PD",H4133:AL4133)+SUMIF(H4129:AL4129,"PN",H4133:AL4133)+SUMIF(H4129:AL4129,"P/DS",H4133:AL4133)+SUMIF(H4129:AL4129,"PN/F",H4133:AL4133)+SUMIF(H4129:AL4129,"PN/L",H4133:AL4133)+SUMIF(H4129:AL4129,"TV",H4133:AL4133)+SUMIF(H4129:AL4129,"TVD",H4133:AL4133)</f>
        <v>0</v>
      </c>
      <c r="BP4129" s="261">
        <f>SUMIF(H4129:AL4129,"PD",H4134:AL4134)+SUMIF(H4129:AL4129,"PN",H4134:AL4134)+SUMIF(H4129:AL4129,"P/DS",H4134:AL4134)+SUMIF(H4129:AL4129,"PN/F",H4134:AL4134)+SUMIF(H4129:AL4129,"PN/L",H4134:AL4134)+SUMIF(H4129:AL4129,"TV",H4134:AL4134)+SUMIF(H4129:AL4129,"TVD",H4134:AL4134)+SUMIF(H4129:AL4129,"PDD",H4134:AL4134)+SUMIF(H4129:AL4129,"PH",H4134:AL4134)+SUMIF(H4129:AL4129,"PM",H4134:AL4134)</f>
        <v>0</v>
      </c>
      <c r="BQ4129" s="261">
        <f>SUMIF(H4129:AL4129,"PD",H4135:AL4135)+SUMIF(H4129:AL4129,"PN",H4135:AL4135)+SUMIF(H4129:AL4129,"P/DS",H4135:AL4135)+SUMIF(H4129:AL4129,"PN/F",H4135:AL4135)+SUMIF(H4129:AL4129,"PN/L",H4135:AL4135)+SUMIF(H4129:AL4129,"TV",H4135:AL4135)+SUMIF(H4129:AL4129,"TVD",H4135:AL4135)+SUMIF(H4129:AL4129,"PDD",H4135:AL4135)+SUMIF(H4129:AL4129,"PH",H4135:AL4135)+SUMIF(H4129:AL4129,"PM",H4135:AL4135)</f>
        <v>0</v>
      </c>
      <c r="BR4129" s="269">
        <f>SUM(H4130:AL4130)-BL4129</f>
        <v>20</v>
      </c>
      <c r="BS4129" s="269">
        <f>SUM(H4131:AL4131)-BM4129</f>
        <v>9.5</v>
      </c>
      <c r="BT4129" s="269">
        <f>SUM(H4132:AL4132)-BN4129</f>
        <v>0</v>
      </c>
      <c r="BU4129" s="269">
        <f>SUM(H4133:AL4133)-BO4129</f>
        <v>6.5</v>
      </c>
      <c r="BV4129" s="269">
        <f>SUM(H4134:AL4134)-BP4129</f>
        <v>0</v>
      </c>
      <c r="BW4129" s="269">
        <f>SUM(H4135:AL4135)-BQ4129</f>
        <v>0</v>
      </c>
      <c r="BX4129" s="255">
        <f>SUMIF(H4129:AL4129,"PD",H4136:AL4136)+SUMIF(H4129:AL4129,"PN",H4136:AL4136)+SUMIF(H4129:AL4129,"P/DS",H4136:AL4136)+SUMIF(H4129:AL4129,"PN/F",H4136:AL4136)+SUMIF(H4129:AL4129,"PN/L",H4136:AL4136)</f>
        <v>0</v>
      </c>
      <c r="BY4129" s="255">
        <f>SUM(H4136:AL4136)-BX4129</f>
        <v>0.8</v>
      </c>
      <c r="BZ4129" s="255">
        <f t="shared" ref="BZ4129" si="1271">+SUM(BL4129:BW4136)</f>
        <v>36</v>
      </c>
      <c r="CA4129" s="266">
        <f>(COUNTIFS(H4129:AL4129,"PD",H4130:AL4130,"&gt;=2"))*0.5-IF(CN4129="VP",COUNTIFS($H$16:$AL$16,"SAT",H4129:AL4129,"PD",H4130:AL4130,"&gt;=2"))*0.5</f>
        <v>0</v>
      </c>
      <c r="CB4129" s="266">
        <f>(COUNTIFS(H4129:AL4129,"PN",H4131:AL4131,"&gt;=0.5",H4130:AL4130,"&gt;=1.5"))*0.5+COUNTIFS(H4129:AL4129,"PDD",H4131:AL4131,"&gt;=0.5",H4130:AL4130,"&gt;=1.5")*0.5</f>
        <v>0</v>
      </c>
      <c r="CC4129" s="273">
        <f>(COUNTIFS(H4129:AL4129,"TV",H4131:AL4131,"&gt;=10"))*0.5+(COUNTIFS(H4129:AL4129,"PMD",H4131:AL4131,"&gt;=2"))*0.5</f>
        <v>0</v>
      </c>
      <c r="CD4129" s="266">
        <f>(COUNTIFS(H4129:AL4129,"TVD",H4133:AL4133,"&gt;=6.5",H4131:AL4131,"&gt;=3.5"))*0.5</f>
        <v>0</v>
      </c>
      <c r="CE4129" s="266">
        <f>(COUNTIFS(H4129:AL4129,"PD",H4134:AL4134,"&gt;=10"))*0.5</f>
        <v>0</v>
      </c>
      <c r="CF4129" s="266">
        <f>(COUNTIFS(H4129:AL4129,"PDD",H4134:AL4134,"&gt;=3.5",H4135:AL4135,"&gt;=6.5")+COUNTIFS(H4129:AL4129,"PH",H4135:AL4135,"&gt;=0.5",H4134:AL4134,"&gt;=1.5")+COUNTIFS(H4129:AL4129,"PM",H4135:AL4135,"&gt;=0.5",H4134:AL4134,"&gt;=1.5"))*0.5</f>
        <v>0</v>
      </c>
      <c r="CG4129" s="266">
        <f>(COUNTIFS(H4129:AL4129,"DS",H4130:AL4130,"&gt;=2")+COUNTIFS(H4129:AL4129,"AL/DS",H4130:AL4130,"&gt;=2"))*0.5-IF(CN4129="VP",COUNTIFS($H$16:$AL$16,"SAT",H4129:AL4129,"DS",H4130:AL4130,"&gt;=2"))*0.5</f>
        <v>0</v>
      </c>
      <c r="CH4129" s="266">
        <f>(COUNTIFS(H4129:AL4129,"NS",H4131:AL4131,"&gt;=0.5",H4130:AL4130,"&gt;=1.5")+COUNTIFS(H4129:AL4129,"AL/NS",H4131:AL4131,"&gt;=0.5",H4130:AL4130,"&gt;=1.5")+COUNTIFS(H4129:AL4129,"NHD",H4131:AL4131,"&gt;=4.5",H4134:AL4134,"&gt;=2",H4130:AL4130,"&gt;=1.5"))*0.5</f>
        <v>5.5</v>
      </c>
      <c r="CI4129" s="266">
        <f>(COUNTIF(H4131:AL4131,"&gt;=10")+COUNTIFS(H4129:AL4129,"MD",H4131:AL4131,"&gt;=2")-COUNTIFS(H4129:AL4129,"TV",H4131:AL4131,"&gt;=10"))*0.5</f>
        <v>0</v>
      </c>
      <c r="CJ4129" s="266">
        <f>(COUNTIFS(H4129:AL4129,"D",H4133:AL4133,"&gt;=6.5",H4131:AL4131,"&gt;=3.5"))*0.5</f>
        <v>0.5</v>
      </c>
      <c r="CK4129" s="266">
        <f>(COUNTIF(H4134:AL4134,"&gt;=10")-COUNTIFS(H4129:AL4129,"PD",H4134:AL4134,"&gt;=10"))*0.5</f>
        <v>0</v>
      </c>
      <c r="CL4129" s="265">
        <f>(COUNTIFS(H4129:AL4129,"NHD",H4134:AL4134,"&gt;=3.5",H4135:AL4135,"&gt;=6.5")+COUNTIFS(H4129:AL4129,"BH",H4134:AL4134,"&gt;=1.5",H4135:AL4135,"&gt;=0.5")+COUNTIFS(H4129:AL4129,"BM",H4134:AL4134,"&gt;=1.5",H4135:AL4135,"&gt;=0.5")+COUNTIFS(H4129:AL4129,"D",H4134:AL4134,"&gt;=1.5",H4135:AL4135,"&gt;=0.5"))*0.5</f>
        <v>0</v>
      </c>
      <c r="CM4129" s="272"/>
      <c r="CN4129" s="264" t="s">
        <v>723</v>
      </c>
      <c r="CO4129" s="125">
        <f t="shared" ref="CO4129" si="1272">+AM4129+AN4129+AO4129+AP4129+AQ4129+AR4129+AS4129+AU4129+BG4129</f>
        <v>26</v>
      </c>
      <c r="CP4129" s="225">
        <f>+SUM(I4130:I4135)-I4136</f>
        <v>10.5</v>
      </c>
      <c r="CQ4129" s="225">
        <f>+SUM(J4130:J4135)-J4136</f>
        <v>2.5</v>
      </c>
      <c r="CR4129" s="225">
        <f>+SUM(K4130:K4135)-K4136</f>
        <v>2.5</v>
      </c>
      <c r="CS4129" s="90"/>
      <c r="CT4129" s="90"/>
      <c r="CU4129" s="90"/>
      <c r="CV4129" s="90"/>
      <c r="CW4129" s="90"/>
      <c r="CX4129" s="90"/>
      <c r="CY4129" s="90"/>
      <c r="CZ4129" s="90"/>
      <c r="DA4129" s="90"/>
      <c r="DB4129" s="70"/>
      <c r="DC4129" s="70"/>
      <c r="DD4129" s="70"/>
      <c r="DE4129" s="70"/>
      <c r="DF4129" s="70"/>
      <c r="DG4129" s="70"/>
      <c r="DH4129" s="70"/>
      <c r="DI4129" s="70"/>
      <c r="DJ4129" s="70"/>
      <c r="DK4129" s="70"/>
      <c r="DL4129" s="70"/>
      <c r="DM4129" s="70"/>
      <c r="DN4129" s="70"/>
    </row>
    <row r="4130" spans="1:118" ht="15" customHeight="1">
      <c r="A4130" s="228"/>
      <c r="B4130" s="548"/>
      <c r="C4130" s="515"/>
      <c r="D4130" s="237"/>
      <c r="E4130" s="237"/>
      <c r="F4130" s="242" t="s">
        <v>82</v>
      </c>
      <c r="G4130" s="71">
        <v>1.5</v>
      </c>
      <c r="H4130" s="83"/>
      <c r="I4130" s="83"/>
      <c r="J4130" s="83">
        <v>2</v>
      </c>
      <c r="K4130" s="83">
        <v>2</v>
      </c>
      <c r="L4130" s="83">
        <v>2</v>
      </c>
      <c r="M4130" s="83">
        <v>1.5</v>
      </c>
      <c r="N4130" s="83">
        <v>2</v>
      </c>
      <c r="O4130" s="83"/>
      <c r="P4130" s="83">
        <v>2</v>
      </c>
      <c r="Q4130" s="83">
        <v>1.5</v>
      </c>
      <c r="R4130" s="83">
        <v>1.5</v>
      </c>
      <c r="S4130" s="83">
        <v>2</v>
      </c>
      <c r="T4130" s="83">
        <v>1.5</v>
      </c>
      <c r="U4130" s="83">
        <v>2</v>
      </c>
      <c r="V4130" s="83"/>
      <c r="W4130" s="83"/>
      <c r="X4130" s="83"/>
      <c r="Y4130" s="83"/>
      <c r="Z4130" s="83"/>
      <c r="AA4130" s="83"/>
      <c r="AB4130" s="83"/>
      <c r="AC4130" s="79"/>
      <c r="AD4130" s="79"/>
      <c r="AE4130" s="79"/>
      <c r="AF4130" s="79"/>
      <c r="AG4130" s="79"/>
      <c r="AH4130" s="79"/>
      <c r="AI4130" s="79"/>
      <c r="AJ4130" s="79"/>
      <c r="AK4130" s="79"/>
      <c r="AL4130" s="79"/>
      <c r="AM4130" s="240"/>
      <c r="AN4130" s="240"/>
      <c r="AO4130" s="240"/>
      <c r="AP4130" s="240"/>
      <c r="AQ4130" s="240"/>
      <c r="AR4130" s="240"/>
      <c r="AS4130" s="240"/>
      <c r="AT4130" s="256"/>
      <c r="AU4130" s="256"/>
      <c r="AV4130" s="259"/>
      <c r="AW4130" s="259"/>
      <c r="AX4130" s="256"/>
      <c r="AY4130" s="256"/>
      <c r="AZ4130" s="256"/>
      <c r="BA4130" s="256"/>
      <c r="BB4130" s="256"/>
      <c r="BC4130" s="256"/>
      <c r="BD4130" s="256"/>
      <c r="BE4130" s="256"/>
      <c r="BF4130" s="256"/>
      <c r="BG4130" s="256"/>
      <c r="BH4130" s="256"/>
      <c r="BI4130" s="256"/>
      <c r="BJ4130" s="256"/>
      <c r="BK4130" s="256"/>
      <c r="BL4130" s="262"/>
      <c r="BM4130" s="262"/>
      <c r="BN4130" s="262"/>
      <c r="BO4130" s="262"/>
      <c r="BP4130" s="262"/>
      <c r="BQ4130" s="262"/>
      <c r="BR4130" s="270"/>
      <c r="BS4130" s="270"/>
      <c r="BT4130" s="270"/>
      <c r="BU4130" s="270"/>
      <c r="BV4130" s="270"/>
      <c r="BW4130" s="270"/>
      <c r="BX4130" s="256"/>
      <c r="BY4130" s="256"/>
      <c r="BZ4130" s="256"/>
      <c r="CA4130" s="267"/>
      <c r="CB4130" s="267"/>
      <c r="CC4130" s="274"/>
      <c r="CD4130" s="267"/>
      <c r="CE4130" s="267"/>
      <c r="CF4130" s="267"/>
      <c r="CG4130" s="267"/>
      <c r="CH4130" s="267"/>
      <c r="CI4130" s="267"/>
      <c r="CJ4130" s="267"/>
      <c r="CK4130" s="267"/>
      <c r="CL4130" s="265"/>
      <c r="CM4130" s="272"/>
      <c r="CN4130" s="264"/>
      <c r="CO4130" s="125"/>
      <c r="CP4130" s="226"/>
      <c r="CQ4130" s="226"/>
      <c r="CR4130" s="226"/>
      <c r="CS4130" s="90"/>
      <c r="CT4130" s="90"/>
      <c r="CU4130" s="90"/>
      <c r="CV4130" s="90"/>
      <c r="CW4130" s="90"/>
      <c r="CX4130" s="90"/>
      <c r="CY4130" s="90"/>
      <c r="CZ4130" s="90"/>
      <c r="DA4130" s="90"/>
      <c r="DB4130" s="70"/>
      <c r="DC4130" s="70"/>
      <c r="DD4130" s="70"/>
      <c r="DE4130" s="70"/>
      <c r="DF4130" s="70"/>
      <c r="DG4130" s="70"/>
      <c r="DH4130" s="70"/>
      <c r="DI4130" s="70"/>
      <c r="DJ4130" s="70"/>
      <c r="DK4130" s="70"/>
      <c r="DL4130" s="70"/>
      <c r="DM4130" s="70"/>
      <c r="DN4130" s="70"/>
    </row>
    <row r="4131" spans="1:118">
      <c r="A4131" s="228"/>
      <c r="B4131" s="548"/>
      <c r="C4131" s="515"/>
      <c r="D4131" s="237"/>
      <c r="E4131" s="237"/>
      <c r="F4131" s="243"/>
      <c r="G4131" s="72">
        <v>2</v>
      </c>
      <c r="H4131" s="84"/>
      <c r="I4131" s="84">
        <v>4</v>
      </c>
      <c r="J4131" s="84">
        <v>0.5</v>
      </c>
      <c r="K4131" s="84">
        <v>0.5</v>
      </c>
      <c r="L4131" s="84">
        <v>0.5</v>
      </c>
      <c r="M4131" s="84">
        <v>0.5</v>
      </c>
      <c r="N4131" s="84">
        <v>0.5</v>
      </c>
      <c r="O4131" s="84"/>
      <c r="P4131" s="84">
        <v>0.5</v>
      </c>
      <c r="Q4131" s="84">
        <v>0.5</v>
      </c>
      <c r="R4131" s="84">
        <v>0.5</v>
      </c>
      <c r="S4131" s="84">
        <v>0.5</v>
      </c>
      <c r="T4131" s="84">
        <v>0.5</v>
      </c>
      <c r="U4131" s="84">
        <v>0.5</v>
      </c>
      <c r="V4131" s="84"/>
      <c r="W4131" s="84"/>
      <c r="X4131" s="84"/>
      <c r="Y4131" s="84"/>
      <c r="Z4131" s="84"/>
      <c r="AA4131" s="84"/>
      <c r="AB4131" s="84"/>
      <c r="AC4131" s="80"/>
      <c r="AD4131" s="80"/>
      <c r="AE4131" s="80"/>
      <c r="AF4131" s="80"/>
      <c r="AG4131" s="80"/>
      <c r="AH4131" s="80"/>
      <c r="AI4131" s="80"/>
      <c r="AJ4131" s="80"/>
      <c r="AK4131" s="80"/>
      <c r="AL4131" s="80"/>
      <c r="AM4131" s="240"/>
      <c r="AN4131" s="240"/>
      <c r="AO4131" s="240"/>
      <c r="AP4131" s="240"/>
      <c r="AQ4131" s="240"/>
      <c r="AR4131" s="240"/>
      <c r="AS4131" s="240"/>
      <c r="AT4131" s="256"/>
      <c r="AU4131" s="256"/>
      <c r="AV4131" s="259"/>
      <c r="AW4131" s="259"/>
      <c r="AX4131" s="256"/>
      <c r="AY4131" s="256"/>
      <c r="AZ4131" s="256"/>
      <c r="BA4131" s="256"/>
      <c r="BB4131" s="256"/>
      <c r="BC4131" s="256"/>
      <c r="BD4131" s="256"/>
      <c r="BE4131" s="256"/>
      <c r="BF4131" s="256"/>
      <c r="BG4131" s="256"/>
      <c r="BH4131" s="256"/>
      <c r="BI4131" s="256"/>
      <c r="BJ4131" s="256"/>
      <c r="BK4131" s="256"/>
      <c r="BL4131" s="262"/>
      <c r="BM4131" s="262"/>
      <c r="BN4131" s="262"/>
      <c r="BO4131" s="262"/>
      <c r="BP4131" s="262"/>
      <c r="BQ4131" s="262"/>
      <c r="BR4131" s="270"/>
      <c r="BS4131" s="270"/>
      <c r="BT4131" s="270"/>
      <c r="BU4131" s="270"/>
      <c r="BV4131" s="270"/>
      <c r="BW4131" s="270"/>
      <c r="BX4131" s="256"/>
      <c r="BY4131" s="256"/>
      <c r="BZ4131" s="256"/>
      <c r="CA4131" s="267"/>
      <c r="CB4131" s="267"/>
      <c r="CC4131" s="274"/>
      <c r="CD4131" s="267"/>
      <c r="CE4131" s="267"/>
      <c r="CF4131" s="267"/>
      <c r="CG4131" s="267"/>
      <c r="CH4131" s="267"/>
      <c r="CI4131" s="267"/>
      <c r="CJ4131" s="267"/>
      <c r="CK4131" s="267"/>
      <c r="CL4131" s="265"/>
      <c r="CM4131" s="272"/>
      <c r="CN4131" s="264"/>
      <c r="CO4131" s="125"/>
      <c r="CP4131" s="226"/>
      <c r="CQ4131" s="226"/>
      <c r="CR4131" s="226"/>
      <c r="CS4131" s="90"/>
      <c r="CT4131" s="90"/>
      <c r="CU4131" s="90"/>
      <c r="CV4131" s="90"/>
      <c r="CW4131" s="90"/>
      <c r="CX4131" s="90"/>
      <c r="CY4131" s="90"/>
      <c r="CZ4131" s="90"/>
      <c r="DA4131" s="90"/>
      <c r="DB4131" s="70"/>
      <c r="DC4131" s="70"/>
      <c r="DD4131" s="70"/>
      <c r="DE4131" s="70"/>
      <c r="DF4131" s="70"/>
      <c r="DG4131" s="70"/>
      <c r="DH4131" s="70"/>
      <c r="DI4131" s="70"/>
      <c r="DJ4131" s="70"/>
      <c r="DK4131" s="70"/>
      <c r="DL4131" s="70"/>
      <c r="DM4131" s="70"/>
      <c r="DN4131" s="70"/>
    </row>
    <row r="4132" spans="1:118">
      <c r="A4132" s="228"/>
      <c r="B4132" s="548"/>
      <c r="C4132" s="515"/>
      <c r="D4132" s="237"/>
      <c r="E4132" s="237"/>
      <c r="F4132" s="243"/>
      <c r="G4132" s="72">
        <v>2.1</v>
      </c>
      <c r="H4132" s="84"/>
      <c r="I4132" s="84"/>
      <c r="J4132" s="84"/>
      <c r="K4132" s="84"/>
      <c r="L4132" s="84"/>
      <c r="M4132" s="84"/>
      <c r="N4132" s="84"/>
      <c r="O4132" s="84"/>
      <c r="P4132" s="84"/>
      <c r="Q4132" s="84"/>
      <c r="R4132" s="84"/>
      <c r="S4132" s="84"/>
      <c r="T4132" s="84"/>
      <c r="U4132" s="84"/>
      <c r="V4132" s="84"/>
      <c r="W4132" s="84"/>
      <c r="X4132" s="84"/>
      <c r="Y4132" s="84"/>
      <c r="Z4132" s="84"/>
      <c r="AA4132" s="84"/>
      <c r="AB4132" s="84"/>
      <c r="AC4132" s="80"/>
      <c r="AD4132" s="80"/>
      <c r="AE4132" s="80"/>
      <c r="AF4132" s="80"/>
      <c r="AG4132" s="80"/>
      <c r="AH4132" s="80"/>
      <c r="AI4132" s="80"/>
      <c r="AJ4132" s="80"/>
      <c r="AK4132" s="80"/>
      <c r="AL4132" s="80"/>
      <c r="AM4132" s="240"/>
      <c r="AN4132" s="240"/>
      <c r="AO4132" s="240"/>
      <c r="AP4132" s="240"/>
      <c r="AQ4132" s="240"/>
      <c r="AR4132" s="240"/>
      <c r="AS4132" s="240"/>
      <c r="AT4132" s="256"/>
      <c r="AU4132" s="256"/>
      <c r="AV4132" s="259"/>
      <c r="AW4132" s="259"/>
      <c r="AX4132" s="256"/>
      <c r="AY4132" s="256"/>
      <c r="AZ4132" s="256"/>
      <c r="BA4132" s="256"/>
      <c r="BB4132" s="256"/>
      <c r="BC4132" s="256"/>
      <c r="BD4132" s="256"/>
      <c r="BE4132" s="256"/>
      <c r="BF4132" s="256"/>
      <c r="BG4132" s="256"/>
      <c r="BH4132" s="256"/>
      <c r="BI4132" s="256"/>
      <c r="BJ4132" s="256"/>
      <c r="BK4132" s="256"/>
      <c r="BL4132" s="262"/>
      <c r="BM4132" s="262"/>
      <c r="BN4132" s="262"/>
      <c r="BO4132" s="262"/>
      <c r="BP4132" s="262"/>
      <c r="BQ4132" s="262"/>
      <c r="BR4132" s="270"/>
      <c r="BS4132" s="270"/>
      <c r="BT4132" s="270"/>
      <c r="BU4132" s="270"/>
      <c r="BV4132" s="270"/>
      <c r="BW4132" s="270"/>
      <c r="BX4132" s="256"/>
      <c r="BY4132" s="256"/>
      <c r="BZ4132" s="256"/>
      <c r="CA4132" s="267"/>
      <c r="CB4132" s="267"/>
      <c r="CC4132" s="274"/>
      <c r="CD4132" s="267"/>
      <c r="CE4132" s="267"/>
      <c r="CF4132" s="267"/>
      <c r="CG4132" s="267"/>
      <c r="CH4132" s="267"/>
      <c r="CI4132" s="267"/>
      <c r="CJ4132" s="267"/>
      <c r="CK4132" s="267"/>
      <c r="CL4132" s="265"/>
      <c r="CM4132" s="272"/>
      <c r="CN4132" s="264"/>
      <c r="CO4132" s="125"/>
      <c r="CP4132" s="226"/>
      <c r="CQ4132" s="226"/>
      <c r="CR4132" s="226"/>
      <c r="CS4132" s="90"/>
      <c r="CT4132" s="90"/>
      <c r="CU4132" s="90"/>
      <c r="CV4132" s="90"/>
      <c r="CW4132" s="90"/>
      <c r="CX4132" s="90"/>
      <c r="CY4132" s="90"/>
      <c r="CZ4132" s="90"/>
      <c r="DA4132" s="90"/>
      <c r="DB4132" s="70"/>
      <c r="DC4132" s="70"/>
      <c r="DD4132" s="70"/>
      <c r="DE4132" s="70"/>
      <c r="DF4132" s="70"/>
      <c r="DG4132" s="70"/>
      <c r="DH4132" s="70"/>
      <c r="DI4132" s="70"/>
      <c r="DJ4132" s="70"/>
      <c r="DK4132" s="70"/>
      <c r="DL4132" s="70"/>
      <c r="DM4132" s="70"/>
      <c r="DN4132" s="70"/>
    </row>
    <row r="4133" spans="1:118">
      <c r="A4133" s="228"/>
      <c r="B4133" s="548"/>
      <c r="C4133" s="515"/>
      <c r="D4133" s="237"/>
      <c r="E4133" s="237"/>
      <c r="F4133" s="243"/>
      <c r="G4133" s="72">
        <v>2.7</v>
      </c>
      <c r="H4133" s="84"/>
      <c r="I4133" s="84">
        <v>6.5</v>
      </c>
      <c r="J4133" s="84"/>
      <c r="K4133" s="84"/>
      <c r="L4133" s="84"/>
      <c r="M4133" s="84"/>
      <c r="N4133" s="84"/>
      <c r="O4133" s="84"/>
      <c r="P4133" s="84"/>
      <c r="Q4133" s="84"/>
      <c r="R4133" s="84"/>
      <c r="S4133" s="84"/>
      <c r="T4133" s="84"/>
      <c r="U4133" s="84"/>
      <c r="V4133" s="84"/>
      <c r="W4133" s="84"/>
      <c r="X4133" s="84"/>
      <c r="Y4133" s="84"/>
      <c r="Z4133" s="84"/>
      <c r="AA4133" s="84"/>
      <c r="AB4133" s="84"/>
      <c r="AC4133" s="80"/>
      <c r="AD4133" s="80"/>
      <c r="AE4133" s="80"/>
      <c r="AF4133" s="80"/>
      <c r="AG4133" s="80"/>
      <c r="AH4133" s="80"/>
      <c r="AI4133" s="80"/>
      <c r="AJ4133" s="80"/>
      <c r="AK4133" s="80"/>
      <c r="AL4133" s="80"/>
      <c r="AM4133" s="240"/>
      <c r="AN4133" s="240"/>
      <c r="AO4133" s="240"/>
      <c r="AP4133" s="240"/>
      <c r="AQ4133" s="240"/>
      <c r="AR4133" s="240"/>
      <c r="AS4133" s="240"/>
      <c r="AT4133" s="256"/>
      <c r="AU4133" s="256"/>
      <c r="AV4133" s="259"/>
      <c r="AW4133" s="259"/>
      <c r="AX4133" s="256"/>
      <c r="AY4133" s="256"/>
      <c r="AZ4133" s="256"/>
      <c r="BA4133" s="256"/>
      <c r="BB4133" s="256"/>
      <c r="BC4133" s="256"/>
      <c r="BD4133" s="256"/>
      <c r="BE4133" s="256"/>
      <c r="BF4133" s="256"/>
      <c r="BG4133" s="256"/>
      <c r="BH4133" s="256"/>
      <c r="BI4133" s="256"/>
      <c r="BJ4133" s="256"/>
      <c r="BK4133" s="256"/>
      <c r="BL4133" s="262"/>
      <c r="BM4133" s="262"/>
      <c r="BN4133" s="262"/>
      <c r="BO4133" s="262"/>
      <c r="BP4133" s="262"/>
      <c r="BQ4133" s="262"/>
      <c r="BR4133" s="270"/>
      <c r="BS4133" s="270"/>
      <c r="BT4133" s="270"/>
      <c r="BU4133" s="270"/>
      <c r="BV4133" s="270"/>
      <c r="BW4133" s="270"/>
      <c r="BX4133" s="256"/>
      <c r="BY4133" s="256"/>
      <c r="BZ4133" s="256"/>
      <c r="CA4133" s="267"/>
      <c r="CB4133" s="267"/>
      <c r="CC4133" s="274"/>
      <c r="CD4133" s="267"/>
      <c r="CE4133" s="267"/>
      <c r="CF4133" s="267"/>
      <c r="CG4133" s="267"/>
      <c r="CH4133" s="267"/>
      <c r="CI4133" s="267"/>
      <c r="CJ4133" s="267"/>
      <c r="CK4133" s="267"/>
      <c r="CL4133" s="265"/>
      <c r="CM4133" s="272"/>
      <c r="CN4133" s="264"/>
      <c r="CO4133" s="125"/>
      <c r="CP4133" s="226"/>
      <c r="CQ4133" s="226"/>
      <c r="CR4133" s="226"/>
      <c r="CS4133" s="90"/>
      <c r="CT4133" s="90"/>
      <c r="CU4133" s="90"/>
      <c r="CV4133" s="90"/>
      <c r="CW4133" s="90"/>
      <c r="CX4133" s="90"/>
      <c r="CY4133" s="90"/>
      <c r="CZ4133" s="90"/>
      <c r="DA4133" s="90"/>
      <c r="DB4133" s="70"/>
      <c r="DC4133" s="70"/>
      <c r="DD4133" s="70"/>
      <c r="DE4133" s="70"/>
      <c r="DF4133" s="70"/>
      <c r="DG4133" s="70"/>
      <c r="DH4133" s="70"/>
      <c r="DI4133" s="70"/>
      <c r="DJ4133" s="70"/>
      <c r="DK4133" s="70"/>
      <c r="DL4133" s="70"/>
      <c r="DM4133" s="70"/>
      <c r="DN4133" s="70"/>
    </row>
    <row r="4134" spans="1:118">
      <c r="A4134" s="228"/>
      <c r="B4134" s="548"/>
      <c r="C4134" s="515"/>
      <c r="D4134" s="237"/>
      <c r="E4134" s="237"/>
      <c r="F4134" s="243"/>
      <c r="G4134" s="72">
        <v>3</v>
      </c>
      <c r="H4134" s="84"/>
      <c r="I4134" s="84"/>
      <c r="J4134" s="84"/>
      <c r="K4134" s="84"/>
      <c r="L4134" s="84"/>
      <c r="M4134" s="84"/>
      <c r="N4134" s="84"/>
      <c r="O4134" s="84"/>
      <c r="P4134" s="84"/>
      <c r="Q4134" s="84"/>
      <c r="R4134" s="84"/>
      <c r="S4134" s="84"/>
      <c r="T4134" s="84"/>
      <c r="U4134" s="84"/>
      <c r="V4134" s="84"/>
      <c r="W4134" s="84"/>
      <c r="X4134" s="84"/>
      <c r="Y4134" s="84"/>
      <c r="Z4134" s="84"/>
      <c r="AA4134" s="84"/>
      <c r="AB4134" s="84"/>
      <c r="AC4134" s="80"/>
      <c r="AD4134" s="80"/>
      <c r="AE4134" s="80"/>
      <c r="AF4134" s="80"/>
      <c r="AG4134" s="80"/>
      <c r="AH4134" s="80"/>
      <c r="AI4134" s="80"/>
      <c r="AJ4134" s="80"/>
      <c r="AK4134" s="80"/>
      <c r="AL4134" s="80"/>
      <c r="AM4134" s="240"/>
      <c r="AN4134" s="240"/>
      <c r="AO4134" s="240"/>
      <c r="AP4134" s="240"/>
      <c r="AQ4134" s="240"/>
      <c r="AR4134" s="240"/>
      <c r="AS4134" s="240"/>
      <c r="AT4134" s="256"/>
      <c r="AU4134" s="256"/>
      <c r="AV4134" s="259"/>
      <c r="AW4134" s="259"/>
      <c r="AX4134" s="256"/>
      <c r="AY4134" s="256"/>
      <c r="AZ4134" s="256"/>
      <c r="BA4134" s="256"/>
      <c r="BB4134" s="256"/>
      <c r="BC4134" s="256"/>
      <c r="BD4134" s="256"/>
      <c r="BE4134" s="256"/>
      <c r="BF4134" s="256"/>
      <c r="BG4134" s="256"/>
      <c r="BH4134" s="256"/>
      <c r="BI4134" s="256"/>
      <c r="BJ4134" s="256"/>
      <c r="BK4134" s="256"/>
      <c r="BL4134" s="262"/>
      <c r="BM4134" s="262"/>
      <c r="BN4134" s="262"/>
      <c r="BO4134" s="262"/>
      <c r="BP4134" s="262"/>
      <c r="BQ4134" s="262"/>
      <c r="BR4134" s="270"/>
      <c r="BS4134" s="270"/>
      <c r="BT4134" s="270"/>
      <c r="BU4134" s="270"/>
      <c r="BV4134" s="270"/>
      <c r="BW4134" s="270"/>
      <c r="BX4134" s="256"/>
      <c r="BY4134" s="256"/>
      <c r="BZ4134" s="256"/>
      <c r="CA4134" s="267"/>
      <c r="CB4134" s="267"/>
      <c r="CC4134" s="274"/>
      <c r="CD4134" s="267"/>
      <c r="CE4134" s="267"/>
      <c r="CF4134" s="267"/>
      <c r="CG4134" s="267"/>
      <c r="CH4134" s="267"/>
      <c r="CI4134" s="267"/>
      <c r="CJ4134" s="267"/>
      <c r="CK4134" s="267"/>
      <c r="CL4134" s="265"/>
      <c r="CM4134" s="272"/>
      <c r="CN4134" s="264"/>
      <c r="CO4134" s="125"/>
      <c r="CP4134" s="226"/>
      <c r="CQ4134" s="226"/>
      <c r="CR4134" s="226"/>
      <c r="CS4134" s="90"/>
      <c r="CT4134" s="90"/>
      <c r="CU4134" s="90"/>
      <c r="CV4134" s="90"/>
      <c r="CW4134" s="90"/>
      <c r="CX4134" s="90"/>
      <c r="CY4134" s="90"/>
      <c r="CZ4134" s="90"/>
      <c r="DA4134" s="90"/>
      <c r="DB4134" s="70"/>
      <c r="DC4134" s="70"/>
      <c r="DD4134" s="70"/>
      <c r="DE4134" s="70"/>
      <c r="DF4134" s="70"/>
      <c r="DG4134" s="70"/>
      <c r="DH4134" s="70"/>
      <c r="DI4134" s="70"/>
      <c r="DJ4134" s="70"/>
      <c r="DK4134" s="70"/>
      <c r="DL4134" s="70"/>
      <c r="DM4134" s="70"/>
      <c r="DN4134" s="70"/>
    </row>
    <row r="4135" spans="1:118">
      <c r="A4135" s="228"/>
      <c r="B4135" s="548"/>
      <c r="C4135" s="515"/>
      <c r="D4135" s="237"/>
      <c r="E4135" s="237"/>
      <c r="F4135" s="244"/>
      <c r="G4135" s="73">
        <v>3.9</v>
      </c>
      <c r="H4135" s="85"/>
      <c r="I4135" s="85"/>
      <c r="J4135" s="85"/>
      <c r="K4135" s="85"/>
      <c r="L4135" s="85"/>
      <c r="M4135" s="85"/>
      <c r="N4135" s="85"/>
      <c r="O4135" s="85"/>
      <c r="P4135" s="85"/>
      <c r="Q4135" s="85"/>
      <c r="R4135" s="85"/>
      <c r="S4135" s="85"/>
      <c r="T4135" s="85"/>
      <c r="U4135" s="85"/>
      <c r="V4135" s="85"/>
      <c r="W4135" s="85"/>
      <c r="X4135" s="85"/>
      <c r="Y4135" s="85"/>
      <c r="Z4135" s="85"/>
      <c r="AA4135" s="85"/>
      <c r="AB4135" s="85"/>
      <c r="AC4135" s="81"/>
      <c r="AD4135" s="81"/>
      <c r="AE4135" s="81"/>
      <c r="AF4135" s="81"/>
      <c r="AG4135" s="81"/>
      <c r="AH4135" s="81"/>
      <c r="AI4135" s="81"/>
      <c r="AJ4135" s="81"/>
      <c r="AK4135" s="81"/>
      <c r="AL4135" s="81"/>
      <c r="AM4135" s="240"/>
      <c r="AN4135" s="240"/>
      <c r="AO4135" s="240"/>
      <c r="AP4135" s="240"/>
      <c r="AQ4135" s="240"/>
      <c r="AR4135" s="240"/>
      <c r="AS4135" s="240"/>
      <c r="AT4135" s="256"/>
      <c r="AU4135" s="256"/>
      <c r="AV4135" s="259"/>
      <c r="AW4135" s="259"/>
      <c r="AX4135" s="256"/>
      <c r="AY4135" s="256"/>
      <c r="AZ4135" s="256"/>
      <c r="BA4135" s="256"/>
      <c r="BB4135" s="256"/>
      <c r="BC4135" s="256"/>
      <c r="BD4135" s="256"/>
      <c r="BE4135" s="256"/>
      <c r="BF4135" s="256"/>
      <c r="BG4135" s="256"/>
      <c r="BH4135" s="256"/>
      <c r="BI4135" s="256"/>
      <c r="BJ4135" s="256"/>
      <c r="BK4135" s="256"/>
      <c r="BL4135" s="262"/>
      <c r="BM4135" s="262"/>
      <c r="BN4135" s="262"/>
      <c r="BO4135" s="262"/>
      <c r="BP4135" s="262"/>
      <c r="BQ4135" s="262"/>
      <c r="BR4135" s="270"/>
      <c r="BS4135" s="270"/>
      <c r="BT4135" s="270"/>
      <c r="BU4135" s="270"/>
      <c r="BV4135" s="270"/>
      <c r="BW4135" s="270"/>
      <c r="BX4135" s="256"/>
      <c r="BY4135" s="256"/>
      <c r="BZ4135" s="256"/>
      <c r="CA4135" s="267"/>
      <c r="CB4135" s="267"/>
      <c r="CC4135" s="274"/>
      <c r="CD4135" s="267"/>
      <c r="CE4135" s="267"/>
      <c r="CF4135" s="267"/>
      <c r="CG4135" s="267"/>
      <c r="CH4135" s="267"/>
      <c r="CI4135" s="267"/>
      <c r="CJ4135" s="267"/>
      <c r="CK4135" s="267"/>
      <c r="CL4135" s="265"/>
      <c r="CM4135" s="272"/>
      <c r="CN4135" s="264"/>
      <c r="CO4135" s="125"/>
      <c r="CP4135" s="226"/>
      <c r="CQ4135" s="226"/>
      <c r="CR4135" s="226"/>
      <c r="CS4135" s="90"/>
      <c r="CT4135" s="90"/>
      <c r="CU4135" s="90"/>
      <c r="CV4135" s="90"/>
      <c r="CW4135" s="90"/>
      <c r="CX4135" s="90"/>
      <c r="CY4135" s="90"/>
      <c r="CZ4135" s="90"/>
      <c r="DA4135" s="90"/>
      <c r="DB4135" s="70"/>
      <c r="DC4135" s="70"/>
      <c r="DD4135" s="70"/>
      <c r="DE4135" s="70"/>
      <c r="DF4135" s="70"/>
      <c r="DG4135" s="70"/>
      <c r="DH4135" s="70"/>
      <c r="DI4135" s="70"/>
      <c r="DJ4135" s="70"/>
      <c r="DK4135" s="70"/>
      <c r="DL4135" s="70"/>
      <c r="DM4135" s="70"/>
      <c r="DN4135" s="70"/>
    </row>
    <row r="4136" spans="1:118">
      <c r="A4136" s="229"/>
      <c r="B4136" s="549"/>
      <c r="C4136" s="516"/>
      <c r="D4136" s="238"/>
      <c r="E4136" s="238"/>
      <c r="F4136" s="245" t="s">
        <v>83</v>
      </c>
      <c r="G4136" s="246"/>
      <c r="H4136" s="82"/>
      <c r="I4136" s="82"/>
      <c r="J4136" s="82"/>
      <c r="K4136" s="82"/>
      <c r="L4136" s="82"/>
      <c r="M4136" s="82"/>
      <c r="N4136" s="82"/>
      <c r="O4136" s="82"/>
      <c r="P4136" s="82"/>
      <c r="Q4136" s="82"/>
      <c r="R4136" s="82"/>
      <c r="S4136" s="82">
        <v>0.8</v>
      </c>
      <c r="T4136" s="82"/>
      <c r="U4136" s="82"/>
      <c r="V4136" s="82"/>
      <c r="W4136" s="82"/>
      <c r="X4136" s="82"/>
      <c r="Y4136" s="82"/>
      <c r="Z4136" s="82"/>
      <c r="AA4136" s="82"/>
      <c r="AB4136" s="82"/>
      <c r="AC4136" s="35"/>
      <c r="AD4136" s="35"/>
      <c r="AE4136" s="35"/>
      <c r="AF4136" s="35"/>
      <c r="AG4136" s="35"/>
      <c r="AH4136" s="35"/>
      <c r="AI4136" s="35"/>
      <c r="AJ4136" s="35"/>
      <c r="AK4136" s="35"/>
      <c r="AL4136" s="35"/>
      <c r="AM4136" s="241"/>
      <c r="AN4136" s="241"/>
      <c r="AO4136" s="241"/>
      <c r="AP4136" s="241"/>
      <c r="AQ4136" s="241"/>
      <c r="AR4136" s="241"/>
      <c r="AS4136" s="241"/>
      <c r="AT4136" s="257"/>
      <c r="AU4136" s="257"/>
      <c r="AV4136" s="260"/>
      <c r="AW4136" s="260"/>
      <c r="AX4136" s="257"/>
      <c r="AY4136" s="257"/>
      <c r="AZ4136" s="257"/>
      <c r="BA4136" s="257"/>
      <c r="BB4136" s="257"/>
      <c r="BC4136" s="257"/>
      <c r="BD4136" s="257"/>
      <c r="BE4136" s="257"/>
      <c r="BF4136" s="257"/>
      <c r="BG4136" s="257"/>
      <c r="BH4136" s="257"/>
      <c r="BI4136" s="257"/>
      <c r="BJ4136" s="257"/>
      <c r="BK4136" s="257"/>
      <c r="BL4136" s="263"/>
      <c r="BM4136" s="263"/>
      <c r="BN4136" s="263"/>
      <c r="BO4136" s="263"/>
      <c r="BP4136" s="263"/>
      <c r="BQ4136" s="263"/>
      <c r="BR4136" s="271"/>
      <c r="BS4136" s="271"/>
      <c r="BT4136" s="271"/>
      <c r="BU4136" s="271"/>
      <c r="BV4136" s="271"/>
      <c r="BW4136" s="271"/>
      <c r="BX4136" s="257"/>
      <c r="BY4136" s="257"/>
      <c r="BZ4136" s="257"/>
      <c r="CA4136" s="268"/>
      <c r="CB4136" s="268"/>
      <c r="CC4136" s="275"/>
      <c r="CD4136" s="268"/>
      <c r="CE4136" s="268"/>
      <c r="CF4136" s="268"/>
      <c r="CG4136" s="268"/>
      <c r="CH4136" s="268"/>
      <c r="CI4136" s="268"/>
      <c r="CJ4136" s="268"/>
      <c r="CK4136" s="268"/>
      <c r="CL4136" s="265"/>
      <c r="CM4136" s="272"/>
      <c r="CN4136" s="264"/>
      <c r="CO4136" s="125"/>
      <c r="CP4136" s="226"/>
      <c r="CQ4136" s="226"/>
      <c r="CR4136" s="226"/>
      <c r="CS4136" s="90"/>
      <c r="CT4136" s="90"/>
      <c r="CU4136" s="90"/>
      <c r="CV4136" s="90"/>
      <c r="CW4136" s="90"/>
      <c r="CX4136" s="90"/>
      <c r="CY4136" s="90"/>
      <c r="CZ4136" s="90"/>
      <c r="DA4136" s="90"/>
      <c r="DB4136" s="70"/>
      <c r="DC4136" s="70"/>
      <c r="DD4136" s="70"/>
      <c r="DE4136" s="70"/>
      <c r="DF4136" s="70"/>
      <c r="DG4136" s="70"/>
      <c r="DH4136" s="70"/>
      <c r="DI4136" s="70"/>
      <c r="DJ4136" s="70"/>
      <c r="DK4136" s="70"/>
      <c r="DL4136" s="70"/>
      <c r="DM4136" s="70"/>
      <c r="DN4136" s="70"/>
    </row>
    <row r="4137" spans="1:118" ht="14.25" customHeight="1">
      <c r="A4137" s="227">
        <f t="shared" si="1258"/>
        <v>513</v>
      </c>
      <c r="B4137" s="547" t="s">
        <v>951</v>
      </c>
      <c r="C4137" s="514" t="s">
        <v>935</v>
      </c>
      <c r="D4137" s="236">
        <v>44422</v>
      </c>
      <c r="E4137" s="236" t="s">
        <v>1197</v>
      </c>
      <c r="F4137" s="253" t="s">
        <v>80</v>
      </c>
      <c r="G4137" s="254"/>
      <c r="H4137" s="82" t="s">
        <v>69</v>
      </c>
      <c r="I4137" s="82"/>
      <c r="J4137" s="82" t="s">
        <v>61</v>
      </c>
      <c r="K4137" s="82" t="s">
        <v>61</v>
      </c>
      <c r="L4137" s="82" t="s">
        <v>61</v>
      </c>
      <c r="M4137" s="82" t="s">
        <v>61</v>
      </c>
      <c r="N4137" s="82" t="s">
        <v>61</v>
      </c>
      <c r="O4137" s="82"/>
      <c r="P4137" s="82" t="s">
        <v>61</v>
      </c>
      <c r="Q4137" s="82" t="s">
        <v>61</v>
      </c>
      <c r="R4137" s="82" t="s">
        <v>61</v>
      </c>
      <c r="S4137" s="82" t="s">
        <v>61</v>
      </c>
      <c r="T4137" s="82" t="s">
        <v>61</v>
      </c>
      <c r="U4137" s="82" t="s">
        <v>61</v>
      </c>
      <c r="V4137" s="82"/>
      <c r="W4137" s="82" t="s">
        <v>60</v>
      </c>
      <c r="X4137" s="82" t="s">
        <v>60</v>
      </c>
      <c r="Y4137" s="82" t="s">
        <v>60</v>
      </c>
      <c r="Z4137" s="82" t="s">
        <v>60</v>
      </c>
      <c r="AA4137" s="82" t="s">
        <v>60</v>
      </c>
      <c r="AB4137" s="82" t="s">
        <v>60</v>
      </c>
      <c r="AC4137" s="82"/>
      <c r="AD4137" s="82" t="s">
        <v>60</v>
      </c>
      <c r="AE4137" s="82" t="s">
        <v>60</v>
      </c>
      <c r="AF4137" s="82" t="s">
        <v>60</v>
      </c>
      <c r="AG4137" s="82" t="s">
        <v>60</v>
      </c>
      <c r="AH4137" s="82" t="s">
        <v>60</v>
      </c>
      <c r="AI4137" s="82" t="s">
        <v>1471</v>
      </c>
      <c r="AJ4137" s="82"/>
      <c r="AK4137" s="82" t="s">
        <v>61</v>
      </c>
      <c r="AL4137" s="82" t="s">
        <v>61</v>
      </c>
      <c r="AM4137" s="239">
        <f>COUNTIF(H4137:AL4137,"PH")+COUNTIF(H4137:AL4137,"PH/L")+COUNTIF(H4137:AL4137,"PM")</f>
        <v>0</v>
      </c>
      <c r="AN4137" s="239">
        <f>COUNTIF(H4137:AL4137,"PD")+COUNTIF(H4137:AL4137,"PDD")+COUNTIF(H4137:AL4137,"P/DS")/2+COUNTIF(H4137:AL4137,"PMD")</f>
        <v>0</v>
      </c>
      <c r="AO4137" s="239">
        <f>COUNTIF(H4137:AL4137,"PN")+COUNTIF(H4137:AL4137,"P/NS")/2+COUNTIF(H4137:AL4137,"PH")+COUNTIF(H4137:AL4137,"PH/F")/2+COUNTIF(H4137:AL4137,"PH/L")/2+COUNTIF(H4137:AL4137,"PM")</f>
        <v>0</v>
      </c>
      <c r="AP4137" s="239">
        <f>COUNTIF(H4137:AL4137,"BH")+COUNTIF(H4137:AL4137,"AL/BL")+COUNTIF(H4137:AL4137,"UL/BL")+COUNTIF(H4137:AL4137,"BM")</f>
        <v>0</v>
      </c>
      <c r="AQ4137" s="239">
        <f>COUNTIF(H4137:AL4137,"DS")+COUNTIF(H4137:AL4137,"AL/DS")/2+COUNTIF(H4137:AL4137,"UL/DS")/2+COUNTIF(H4137:AL4137,"CT")+COUNTIF(H4137:AL4137,"MD")</f>
        <v>11.5</v>
      </c>
      <c r="AR4137" s="239">
        <f>COUNTIF(H4137:AL4137,"NS")+COUNTIF(H4137:AL4137,"AL/NS")/2+COUNTIF(H4137:AL4137,"UL/NS")/2+COUNTIF(H4137:AL4137,"BH")+COUNTIF(H4137:AL4137,"AL/BF")/2+COUNTIF(H4137:AL4137,"AL/BL")/2+COUNTIF(H4137:AL4137,"UL/BL")/2+COUNTIF(H4137:AL4137,"UL/BF")/2+COUNTIF(H4137:AL4137,"BM")</f>
        <v>13</v>
      </c>
      <c r="AS4137" s="239">
        <f>COUNTIF(H4137:AL4137,"AL")+COUNTIF(H4137:AL4137,"AL/DS")/2+COUNTIF(H4137:AL4137,"AL/NS")/2+COUNTIF(H4137:AL4137,"NH")+COUNTIF(H4137:AL4137,"SL")+COUNTIF(H4137:AL4137,"NHD")+COUNTIF(H4137:AL4137,"B")+COUNTIF(H4137:AL4137,"HL")+COUNTIF(H4137:AL4137,"AL/BF")/2+COUNTIF(H4137:AL4137,"AL/BL")/2</f>
        <v>1</v>
      </c>
      <c r="AT4137" s="255">
        <f>COUNTIF(H4137:AL4137,"PD")+COUNTIF(H4137:AL4137,"PN")+COUNTIF(H4137:AL4137,"P/DS")/2+COUNTIF(H4137:AL4137,"P/NS")/2+COUNTIF(H4137:AL4137,"DS")+COUNTIF(H4137:AL4137,"NS")+COUNTIF(H4137:AL4137,"AL")+COUNTIF(H4137:AL4137,"AL/DS")+COUNTIF(H4137:AL4137,"AL/NS")+COUNTIF(H4137:AL4137,"NH")+COUNTIF(H4137:AL4137,"SL")+COUNTIF(H4137:AL4137,"UL/DS")/2+COUNTIF(H4137:AL4137,"UL/NS")/2+COUNTIF(H4137:AL4137,"CT")+COUNTIF(H4137:AL4137,"NHD")+COUNTIF(H4137:AL4137,"PDD")+COUNTIF(H4137:AL4137,"B")+COUNTIF(H4137:AL4137,"HL")+COUNTIF(H4137:AL4137,"PH")+COUNTIF(H4137:AL4137,"BH")+COUNTIF(H4137:AL4137,"AL/BF")+COUNTIF(H4137:AL4137,"AL/BL")+COUNTIF(H4137:AL4137,"UL/BF")/2+COUNTIF(H4137:AL4137,"UL/BL")/2+COUNTIF(H4137:AL4137,"PH/F")/2+COUNTIF(H4137:AL4137,"PH/L")/2+COUNTIF(H4137:AL4137,"MD")+COUNTIF(H4137:AL4137,"PMD")+COUNTIF(H4137:AL4137,"PM")+COUNTIF(H4137:AL4137,"BM")</f>
        <v>25.5</v>
      </c>
      <c r="AU4137" s="255">
        <f>COUNTIF(H4137:AL4137,"P/DS")/2+COUNTIF(H4137:AL4137,"P/NS")/2+COUNTIF(H4137:AL4137,"IL")+COUNTIF(H4137:AL4137,"NL")+COUNTIF(H4137:AL4137,"UL")+COUNTIF(H4137:AL4137,"UL/DS")/2+COUNTIF(H4137:AL4137,"UL/NS")/2+COUNTIF(H4137:AL4137,"KT")+COUNTIF(H4137:AL4137,"UL/BF")/2+COUNTIF(H4137:AL4137,"UL/BL")/2+COUNTIF(H4137:AL4137,"PH/F")/2+COUNTIF(H4137:AL4137,"PH/L")/2+COUNTIF(H4137:AL4137,"NB")</f>
        <v>0.5</v>
      </c>
      <c r="AV4137" s="258">
        <f>COUNTIF(H4137:AL4137,"PN")+COUNTIF(H4137:AL4137,"TVD")+COUNTIF(H4137:AL4137,"PH")+COUNTIF(H4137:AL4137,"PM")+COUNTIF(H4137:AL4137,"PDD")-COUNTIFS(H4137:AL4137,"PN",H4144:AL4144,"&gt;=3")-COUNTIFS(H4137:AL4137,"PM",H4144:AL4144,"&gt;=3")</f>
        <v>0</v>
      </c>
      <c r="AW4137" s="258">
        <f>COUNTIF(H4137:AL4137,"NS")+COUNTIF(H4137:AL4137,"D")+COUNTIF(H4137:AL4137,"BH")+COUNTIF(H4137:AL4137,"NHD")+COUNTIF(H4137:AL4137,"BM")-COUNTIFS(H4137:AL4137,"NS",H4144:AL4144,"&gt;=3")-COUNTIFS(H4137:AL4137,"BH",H4144:AL4144,"&gt;=3")-COUNTIFS(H4137:AL4137,"BM",H4144:AL4144,"&gt;=3")</f>
        <v>13</v>
      </c>
      <c r="AX4137" s="255">
        <f>COUNTIF(H4137:AL4137,"AL")+COUNTIF(H4137:AL4137,"AL/DS")/2+COUNTIF(H4137:AL4137,"AL/NS")/2+COUNTIF(H4137:AL4137,"AL/BF")+COUNTIF(H4137:AL4137,"AL/BL")/2</f>
        <v>0</v>
      </c>
      <c r="AY4137" s="255">
        <f>COUNTIF(H4137:AL4137,"SL")</f>
        <v>0</v>
      </c>
      <c r="AZ4137" s="255">
        <f>COUNTIF(H4137:AL4137,"NH")</f>
        <v>1</v>
      </c>
      <c r="BA4137" s="255">
        <f>COUNTIF(H4137:AL4137,"HL")</f>
        <v>0</v>
      </c>
      <c r="BB4137" s="255">
        <f>COUNTIF(G4137:AL4137,"P/DS")/2+COUNTIF(G4137:AL4137,"P/NS")/2+COUNTIF(G4137:AL4137,"UL")+COUNTIF(G4137:AL4137,"UL/DS")/2+COUNTIF(G4137:AL4137,"UL/NS")/2+COUNTIF(G4137:AL4137,"UL/BL")/2+COUNTIF(G4137:AL4137,"UL/BF")/2+COUNTIF(G4137:AL4137,"PH/F")/2+COUNTIF(G4137:AL4137,"PH/L")/2</f>
        <v>0.5</v>
      </c>
      <c r="BC4137" s="255">
        <f>COUNTIF(H4137:AL4137,"NB")</f>
        <v>0</v>
      </c>
      <c r="BD4137" s="255">
        <f>COUNTIF(H4137:AL4137,"NL")</f>
        <v>0</v>
      </c>
      <c r="BE4137" s="255">
        <f>COUNTIF(H4137:AL4137,"IL")</f>
        <v>0</v>
      </c>
      <c r="BF4137" s="255">
        <f>COUNTIF(H4137:AL4137,"KT")</f>
        <v>0</v>
      </c>
      <c r="BG4137" s="255">
        <f>COUNTIF(H4137:AL4137,"L70")</f>
        <v>0</v>
      </c>
      <c r="BH4137" s="255">
        <f>COUNTIF(H4137:AL4137,"MD")</f>
        <v>0</v>
      </c>
      <c r="BI4137" s="255">
        <f>COUNTIF(H4137:AL4137,"PMD")</f>
        <v>0</v>
      </c>
      <c r="BJ4137" s="255">
        <f>COUNTIF(H4137:AL4137,"PM")</f>
        <v>0</v>
      </c>
      <c r="BK4137" s="255">
        <f>COUNTIF(H4137:AL4137,"BM")</f>
        <v>0</v>
      </c>
      <c r="BL4137" s="261">
        <f>SUMIF(H4137:AL4137,"PD",H4138:AL4138)+SUMIF(H4137:AL4137,"PN",H4138:AL4138)+SUMIF(H4137:AL4137,"P/DS",H4138:AL4138)+SUMIF(H4137:AL4137,"PN/F",H4138:AL4138)+SUMIF(H4137:AL4137,"PN/L",H4138:AL4138)+SUMIF(H4137:AL4137,"TV",H4138:AL4138)+SUMIF(H4137:AL4137,"TVD",H4138:AL4138)+SUMIF(H4137:AL4137,"PDD",H4138:AL4138)</f>
        <v>0</v>
      </c>
      <c r="BM4137" s="261">
        <f>SUMIF(H4137:AL4137,"PD",H4139:AL4139)+SUMIF(H4137:AL4137,"PN",H4139:AL4139)+SUMIF(H4137:AL4137,"P/DS",H4139:AL4139)+SUMIF(H4137:AL4137,"PN/F",H4139:AL4139)+SUMIF(H4137:AL4137,"PN/L",H4139:AL4139)+SUMIF(H4137:AL4137,"TV",H4139:AL4139)+SUMIF(H4137:AL4137,"TVD",H4139:AL4139)+SUMIF(H4137:AL4137,"PDD",H4139:AL4139)+SUMIF(H4137:AL4137,"PMD",H4139:AL4139)</f>
        <v>0</v>
      </c>
      <c r="BN4137" s="261">
        <f>SUMIF(H4137:AL4137,"PD",H4140:AL4140)+SUMIF(H4137:AL4137,"PN",H4140:AL4140)+SUMIF(H4137:AL4137,"P/DS",H4140:AL4140)+SUMIF(H4137:AL4137,"PN/F",H4140:AL4140)+SUMIF(H4137:AL4137,"PN/L",H4140:AL4140)+SUMIF(H4137:AL4137,"TV",H4140:AL4140)+SUMIF(H4137:AL4137,"TVD",H4140:AL4140)</f>
        <v>0</v>
      </c>
      <c r="BO4137" s="261">
        <f>SUMIF(H4137:AL4137,"PD",H4141:AL4141)+SUMIF(H4137:AL4137,"PN",H4141:AL4141)+SUMIF(H4137:AL4137,"P/DS",H4141:AL4141)+SUMIF(H4137:AL4137,"PN/F",H4141:AL4141)+SUMIF(H4137:AL4137,"PN/L",H4141:AL4141)+SUMIF(H4137:AL4137,"TV",H4141:AL4141)+SUMIF(H4137:AL4137,"TVD",H4141:AL4141)</f>
        <v>0</v>
      </c>
      <c r="BP4137" s="261">
        <f>SUMIF(H4137:AL4137,"PD",H4142:AL4142)+SUMIF(H4137:AL4137,"PN",H4142:AL4142)+SUMIF(H4137:AL4137,"P/DS",H4142:AL4142)+SUMIF(H4137:AL4137,"PN/F",H4142:AL4142)+SUMIF(H4137:AL4137,"PN/L",H4142:AL4142)+SUMIF(H4137:AL4137,"TV",H4142:AL4142)+SUMIF(H4137:AL4137,"TVD",H4142:AL4142)+SUMIF(H4137:AL4137,"PDD",H4142:AL4142)+SUMIF(H4137:AL4137,"PH",H4142:AL4142)+SUMIF(H4137:AL4137,"PM",H4142:AL4142)</f>
        <v>0</v>
      </c>
      <c r="BQ4137" s="261">
        <f>SUMIF(H4137:AL4137,"PD",H4143:AL4143)+SUMIF(H4137:AL4137,"PN",H4143:AL4143)+SUMIF(H4137:AL4137,"P/DS",H4143:AL4143)+SUMIF(H4137:AL4137,"PN/F",H4143:AL4143)+SUMIF(H4137:AL4137,"PN/L",H4143:AL4143)+SUMIF(H4137:AL4137,"TV",H4143:AL4143)+SUMIF(H4137:AL4137,"TVD",H4143:AL4143)+SUMIF(H4137:AL4137,"PDD",H4143:AL4143)+SUMIF(H4137:AL4137,"PH",H4143:AL4143)+SUMIF(H4137:AL4137,"PM",H4143:AL4143)</f>
        <v>0</v>
      </c>
      <c r="BR4137" s="269">
        <f>SUM(H4138:AL4138)-BL4137</f>
        <v>16</v>
      </c>
      <c r="BS4137" s="269">
        <f>SUM(H4139:AL4139)-BM4137</f>
        <v>4</v>
      </c>
      <c r="BT4137" s="269">
        <f>SUM(H4140:AL4140)-BN4137</f>
        <v>0</v>
      </c>
      <c r="BU4137" s="269">
        <f>SUM(H4141:AL4141)-BO4137</f>
        <v>0</v>
      </c>
      <c r="BV4137" s="269">
        <f>SUM(H4142:AL4142)-BP4137</f>
        <v>0</v>
      </c>
      <c r="BW4137" s="269">
        <f>SUM(H4143:AL4143)-BQ4137</f>
        <v>0</v>
      </c>
      <c r="BX4137" s="255">
        <f>SUMIF(H4137:AL4137,"PD",H4144:AL4144)+SUMIF(H4137:AL4137,"PN",H4144:AL4144)+SUMIF(H4137:AL4137,"P/DS",H4144:AL4144)+SUMIF(H4137:AL4137,"PN/F",H4144:AL4144)+SUMIF(H4137:AL4137,"PN/L",H4144:AL4144)</f>
        <v>0</v>
      </c>
      <c r="BY4137" s="255">
        <f>SUM(H4144:AL4144)-BX4137</f>
        <v>0</v>
      </c>
      <c r="BZ4137" s="255">
        <f t="shared" ref="BZ4137" si="1273">+SUM(BL4137:BW4144)</f>
        <v>20</v>
      </c>
      <c r="CA4137" s="266">
        <f>(COUNTIFS(H4137:AL4137,"PD",H4138:AL4138,"&gt;=2"))*0.5-IF(CN4137="VP",COUNTIFS($H$16:$AL$16,"SAT",H4137:AL4137,"PD",H4138:AL4138,"&gt;=2"))*0.5</f>
        <v>0</v>
      </c>
      <c r="CB4137" s="266">
        <f>(COUNTIFS(H4137:AL4137,"PN",H4139:AL4139,"&gt;=0.5",H4138:AL4138,"&gt;=1.5"))*0.5+COUNTIFS(H4137:AL4137,"PDD",H4139:AL4139,"&gt;=0.5",H4138:AL4138,"&gt;=1.5")*0.5</f>
        <v>0</v>
      </c>
      <c r="CC4137" s="273">
        <f>(COUNTIFS(H4137:AL4137,"TV",H4139:AL4139,"&gt;=10"))*0.5+(COUNTIFS(H4137:AL4137,"PMD",H4139:AL4139,"&gt;=2"))*0.5</f>
        <v>0</v>
      </c>
      <c r="CD4137" s="266">
        <f>(COUNTIFS(H4137:AL4137,"TVD",H4141:AL4141,"&gt;=6.5",H4139:AL4139,"&gt;=3.5"))*0.5</f>
        <v>0</v>
      </c>
      <c r="CE4137" s="266">
        <f>(COUNTIFS(H4137:AL4137,"PD",H4142:AL4142,"&gt;=10"))*0.5</f>
        <v>0</v>
      </c>
      <c r="CF4137" s="266">
        <f>(COUNTIFS(H4137:AL4137,"PDD",H4142:AL4142,"&gt;=3.5",H4143:AL4143,"&gt;=6.5")+COUNTIFS(H4137:AL4137,"PH",H4143:AL4143,"&gt;=0.5",H4142:AL4142,"&gt;=1.5")+COUNTIFS(H4137:AL4137,"PM",H4143:AL4143,"&gt;=0.5",H4142:AL4142,"&gt;=1.5"))*0.5</f>
        <v>0</v>
      </c>
      <c r="CG4137" s="266">
        <f>(COUNTIFS(H4137:AL4137,"DS",H4138:AL4138,"&gt;=2")+COUNTIFS(H4137:AL4137,"AL/DS",H4138:AL4138,"&gt;=2"))*0.5-IF(CN4137="VP",COUNTIFS($H$16:$AL$16,"SAT",H4137:AL4137,"DS",H4138:AL4138,"&gt;=2"))*0.5</f>
        <v>0</v>
      </c>
      <c r="CH4137" s="266">
        <f>(COUNTIFS(H4137:AL4137,"NS",H4139:AL4139,"&gt;=0.5",H4138:AL4138,"&gt;=1.5")+COUNTIFS(H4137:AL4137,"AL/NS",H4139:AL4139,"&gt;=0.5",H4138:AL4138,"&gt;=1.5")+COUNTIFS(H4137:AL4137,"NHD",H4139:AL4139,"&gt;=4.5",H4142:AL4142,"&gt;=2",H4138:AL4138,"&gt;=1.5"))*0.5</f>
        <v>4</v>
      </c>
      <c r="CI4137" s="266">
        <f>(COUNTIF(H4139:AL4139,"&gt;=10")+COUNTIFS(H4137:AL4137,"MD",H4139:AL4139,"&gt;=2")-COUNTIFS(H4137:AL4137,"TV",H4139:AL4139,"&gt;=10"))*0.5</f>
        <v>0</v>
      </c>
      <c r="CJ4137" s="266">
        <f>(COUNTIFS(H4137:AL4137,"D",H4141:AL4141,"&gt;=6.5",H4139:AL4139,"&gt;=3.5"))*0.5</f>
        <v>0</v>
      </c>
      <c r="CK4137" s="266">
        <f>(COUNTIF(H4142:AL4142,"&gt;=10")-COUNTIFS(H4137:AL4137,"PD",H4142:AL4142,"&gt;=10"))*0.5</f>
        <v>0</v>
      </c>
      <c r="CL4137" s="265">
        <f>(COUNTIFS(H4137:AL4137,"NHD",H4142:AL4142,"&gt;=3.5",H4143:AL4143,"&gt;=6.5")+COUNTIFS(H4137:AL4137,"BH",H4142:AL4142,"&gt;=1.5",H4143:AL4143,"&gt;=0.5")+COUNTIFS(H4137:AL4137,"BM",H4142:AL4142,"&gt;=1.5",H4143:AL4143,"&gt;=0.5")+COUNTIFS(H4137:AL4137,"D",H4142:AL4142,"&gt;=1.5",H4143:AL4143,"&gt;=0.5"))*0.5</f>
        <v>0</v>
      </c>
      <c r="CM4137" s="272"/>
      <c r="CN4137" s="264" t="s">
        <v>723</v>
      </c>
      <c r="CO4137" s="125">
        <f t="shared" ref="CO4137" si="1274">+AM4137+AN4137+AO4137+AP4137+AQ4137+AR4137+AS4137+AU4137+BG4137</f>
        <v>26</v>
      </c>
      <c r="CP4137" s="225">
        <f>+SUM(I4138:I4143)-I4144</f>
        <v>0</v>
      </c>
      <c r="CQ4137" s="225">
        <f>+SUM(J4138:J4143)-J4144</f>
        <v>2.5</v>
      </c>
      <c r="CR4137" s="225">
        <f>+SUM(K4138:K4143)-K4144</f>
        <v>2.5</v>
      </c>
      <c r="CS4137" s="113"/>
      <c r="CT4137" s="113"/>
      <c r="CU4137" s="113"/>
      <c r="CV4137" s="113"/>
      <c r="CW4137" s="113"/>
      <c r="CX4137" s="113"/>
      <c r="CY4137" s="113"/>
      <c r="CZ4137" s="113"/>
      <c r="DA4137" s="113"/>
      <c r="DB4137" s="70"/>
      <c r="DC4137" s="70"/>
      <c r="DD4137" s="70"/>
      <c r="DE4137" s="70"/>
      <c r="DF4137" s="70"/>
      <c r="DG4137" s="70"/>
      <c r="DH4137" s="70"/>
      <c r="DI4137" s="70"/>
      <c r="DJ4137" s="70"/>
      <c r="DK4137" s="70"/>
      <c r="DL4137" s="70"/>
      <c r="DM4137" s="70"/>
      <c r="DN4137" s="70"/>
    </row>
    <row r="4138" spans="1:118" ht="15" customHeight="1">
      <c r="A4138" s="228"/>
      <c r="B4138" s="548"/>
      <c r="C4138" s="515"/>
      <c r="D4138" s="237"/>
      <c r="E4138" s="237"/>
      <c r="F4138" s="242" t="s">
        <v>82</v>
      </c>
      <c r="G4138" s="71">
        <v>1.5</v>
      </c>
      <c r="H4138" s="83"/>
      <c r="I4138" s="83"/>
      <c r="J4138" s="83">
        <v>2</v>
      </c>
      <c r="K4138" s="83">
        <v>2</v>
      </c>
      <c r="L4138" s="83">
        <v>2</v>
      </c>
      <c r="M4138" s="83"/>
      <c r="N4138" s="83">
        <v>2</v>
      </c>
      <c r="O4138" s="83"/>
      <c r="P4138" s="83"/>
      <c r="Q4138" s="83">
        <v>2</v>
      </c>
      <c r="R4138" s="83">
        <v>2</v>
      </c>
      <c r="S4138" s="83"/>
      <c r="T4138" s="83">
        <v>2</v>
      </c>
      <c r="U4138" s="83">
        <v>2</v>
      </c>
      <c r="V4138" s="83"/>
      <c r="W4138" s="83"/>
      <c r="X4138" s="83"/>
      <c r="Y4138" s="83"/>
      <c r="Z4138" s="83"/>
      <c r="AA4138" s="83"/>
      <c r="AB4138" s="83"/>
      <c r="AC4138" s="79"/>
      <c r="AD4138" s="79"/>
      <c r="AE4138" s="79"/>
      <c r="AF4138" s="79"/>
      <c r="AG4138" s="79"/>
      <c r="AH4138" s="79"/>
      <c r="AI4138" s="79"/>
      <c r="AJ4138" s="79"/>
      <c r="AK4138" s="79"/>
      <c r="AL4138" s="79"/>
      <c r="AM4138" s="240"/>
      <c r="AN4138" s="240"/>
      <c r="AO4138" s="240"/>
      <c r="AP4138" s="240"/>
      <c r="AQ4138" s="240"/>
      <c r="AR4138" s="240"/>
      <c r="AS4138" s="240"/>
      <c r="AT4138" s="256"/>
      <c r="AU4138" s="256"/>
      <c r="AV4138" s="259"/>
      <c r="AW4138" s="259"/>
      <c r="AX4138" s="256"/>
      <c r="AY4138" s="256"/>
      <c r="AZ4138" s="256"/>
      <c r="BA4138" s="256"/>
      <c r="BB4138" s="256"/>
      <c r="BC4138" s="256"/>
      <c r="BD4138" s="256"/>
      <c r="BE4138" s="256"/>
      <c r="BF4138" s="256"/>
      <c r="BG4138" s="256"/>
      <c r="BH4138" s="256"/>
      <c r="BI4138" s="256"/>
      <c r="BJ4138" s="256"/>
      <c r="BK4138" s="256"/>
      <c r="BL4138" s="262"/>
      <c r="BM4138" s="262"/>
      <c r="BN4138" s="262"/>
      <c r="BO4138" s="262"/>
      <c r="BP4138" s="262"/>
      <c r="BQ4138" s="262"/>
      <c r="BR4138" s="270"/>
      <c r="BS4138" s="270"/>
      <c r="BT4138" s="270"/>
      <c r="BU4138" s="270"/>
      <c r="BV4138" s="270"/>
      <c r="BW4138" s="270"/>
      <c r="BX4138" s="256"/>
      <c r="BY4138" s="256"/>
      <c r="BZ4138" s="256"/>
      <c r="CA4138" s="267"/>
      <c r="CB4138" s="267"/>
      <c r="CC4138" s="274"/>
      <c r="CD4138" s="267"/>
      <c r="CE4138" s="267"/>
      <c r="CF4138" s="267"/>
      <c r="CG4138" s="267"/>
      <c r="CH4138" s="267"/>
      <c r="CI4138" s="267"/>
      <c r="CJ4138" s="267"/>
      <c r="CK4138" s="267"/>
      <c r="CL4138" s="265"/>
      <c r="CM4138" s="272"/>
      <c r="CN4138" s="264"/>
      <c r="CO4138" s="125"/>
      <c r="CP4138" s="226"/>
      <c r="CQ4138" s="226"/>
      <c r="CR4138" s="226"/>
      <c r="CS4138" s="113"/>
      <c r="CT4138" s="113"/>
      <c r="CU4138" s="113"/>
      <c r="CV4138" s="113"/>
      <c r="CW4138" s="113"/>
      <c r="CX4138" s="113"/>
      <c r="CY4138" s="113"/>
      <c r="CZ4138" s="113"/>
      <c r="DA4138" s="113"/>
      <c r="DB4138" s="70"/>
      <c r="DC4138" s="70"/>
      <c r="DD4138" s="70"/>
      <c r="DE4138" s="70"/>
      <c r="DF4138" s="70"/>
      <c r="DG4138" s="70"/>
      <c r="DH4138" s="70"/>
      <c r="DI4138" s="70"/>
      <c r="DJ4138" s="70"/>
      <c r="DK4138" s="70"/>
      <c r="DL4138" s="70"/>
      <c r="DM4138" s="70"/>
      <c r="DN4138" s="70"/>
    </row>
    <row r="4139" spans="1:118">
      <c r="A4139" s="228"/>
      <c r="B4139" s="548"/>
      <c r="C4139" s="515"/>
      <c r="D4139" s="237"/>
      <c r="E4139" s="237"/>
      <c r="F4139" s="243"/>
      <c r="G4139" s="72">
        <v>2</v>
      </c>
      <c r="H4139" s="84"/>
      <c r="I4139" s="84"/>
      <c r="J4139" s="84">
        <v>0.5</v>
      </c>
      <c r="K4139" s="84">
        <v>0.5</v>
      </c>
      <c r="L4139" s="84">
        <v>0.5</v>
      </c>
      <c r="M4139" s="84"/>
      <c r="N4139" s="84">
        <v>0.5</v>
      </c>
      <c r="O4139" s="84"/>
      <c r="P4139" s="84"/>
      <c r="Q4139" s="84">
        <v>0.5</v>
      </c>
      <c r="R4139" s="84">
        <v>0.5</v>
      </c>
      <c r="S4139" s="84"/>
      <c r="T4139" s="84">
        <v>0.5</v>
      </c>
      <c r="U4139" s="84">
        <v>0.5</v>
      </c>
      <c r="V4139" s="84"/>
      <c r="W4139" s="84"/>
      <c r="X4139" s="84"/>
      <c r="Y4139" s="84"/>
      <c r="Z4139" s="84"/>
      <c r="AA4139" s="84"/>
      <c r="AB4139" s="84"/>
      <c r="AC4139" s="80"/>
      <c r="AD4139" s="80"/>
      <c r="AE4139" s="80"/>
      <c r="AF4139" s="80"/>
      <c r="AG4139" s="80"/>
      <c r="AH4139" s="80"/>
      <c r="AI4139" s="80"/>
      <c r="AJ4139" s="80"/>
      <c r="AK4139" s="80"/>
      <c r="AL4139" s="80"/>
      <c r="AM4139" s="240"/>
      <c r="AN4139" s="240"/>
      <c r="AO4139" s="240"/>
      <c r="AP4139" s="240"/>
      <c r="AQ4139" s="240"/>
      <c r="AR4139" s="240"/>
      <c r="AS4139" s="240"/>
      <c r="AT4139" s="256"/>
      <c r="AU4139" s="256"/>
      <c r="AV4139" s="259"/>
      <c r="AW4139" s="259"/>
      <c r="AX4139" s="256"/>
      <c r="AY4139" s="256"/>
      <c r="AZ4139" s="256"/>
      <c r="BA4139" s="256"/>
      <c r="BB4139" s="256"/>
      <c r="BC4139" s="256"/>
      <c r="BD4139" s="256"/>
      <c r="BE4139" s="256"/>
      <c r="BF4139" s="256"/>
      <c r="BG4139" s="256"/>
      <c r="BH4139" s="256"/>
      <c r="BI4139" s="256"/>
      <c r="BJ4139" s="256"/>
      <c r="BK4139" s="256"/>
      <c r="BL4139" s="262"/>
      <c r="BM4139" s="262"/>
      <c r="BN4139" s="262"/>
      <c r="BO4139" s="262"/>
      <c r="BP4139" s="262"/>
      <c r="BQ4139" s="262"/>
      <c r="BR4139" s="270"/>
      <c r="BS4139" s="270"/>
      <c r="BT4139" s="270"/>
      <c r="BU4139" s="270"/>
      <c r="BV4139" s="270"/>
      <c r="BW4139" s="270"/>
      <c r="BX4139" s="256"/>
      <c r="BY4139" s="256"/>
      <c r="BZ4139" s="256"/>
      <c r="CA4139" s="267"/>
      <c r="CB4139" s="267"/>
      <c r="CC4139" s="274"/>
      <c r="CD4139" s="267"/>
      <c r="CE4139" s="267"/>
      <c r="CF4139" s="267"/>
      <c r="CG4139" s="267"/>
      <c r="CH4139" s="267"/>
      <c r="CI4139" s="267"/>
      <c r="CJ4139" s="267"/>
      <c r="CK4139" s="267"/>
      <c r="CL4139" s="265"/>
      <c r="CM4139" s="272"/>
      <c r="CN4139" s="264"/>
      <c r="CO4139" s="125"/>
      <c r="CP4139" s="226"/>
      <c r="CQ4139" s="226"/>
      <c r="CR4139" s="226"/>
      <c r="CS4139" s="113"/>
      <c r="CT4139" s="113"/>
      <c r="CU4139" s="113"/>
      <c r="CV4139" s="113"/>
      <c r="CW4139" s="113"/>
      <c r="CX4139" s="113"/>
      <c r="CY4139" s="113"/>
      <c r="CZ4139" s="113"/>
      <c r="DA4139" s="113"/>
      <c r="DB4139" s="70"/>
      <c r="DC4139" s="70"/>
      <c r="DD4139" s="70"/>
      <c r="DE4139" s="70"/>
      <c r="DF4139" s="70"/>
      <c r="DG4139" s="70"/>
      <c r="DH4139" s="70"/>
      <c r="DI4139" s="70"/>
      <c r="DJ4139" s="70"/>
      <c r="DK4139" s="70"/>
      <c r="DL4139" s="70"/>
      <c r="DM4139" s="70"/>
      <c r="DN4139" s="70"/>
    </row>
    <row r="4140" spans="1:118">
      <c r="A4140" s="228"/>
      <c r="B4140" s="548"/>
      <c r="C4140" s="515"/>
      <c r="D4140" s="237"/>
      <c r="E4140" s="237"/>
      <c r="F4140" s="243"/>
      <c r="G4140" s="72">
        <v>2.1</v>
      </c>
      <c r="H4140" s="84"/>
      <c r="I4140" s="84"/>
      <c r="J4140" s="84"/>
      <c r="K4140" s="84"/>
      <c r="L4140" s="84"/>
      <c r="M4140" s="84"/>
      <c r="N4140" s="84"/>
      <c r="O4140" s="84"/>
      <c r="P4140" s="84"/>
      <c r="Q4140" s="84"/>
      <c r="R4140" s="84"/>
      <c r="S4140" s="84"/>
      <c r="T4140" s="84"/>
      <c r="U4140" s="84"/>
      <c r="V4140" s="84"/>
      <c r="W4140" s="84"/>
      <c r="X4140" s="84"/>
      <c r="Y4140" s="84"/>
      <c r="Z4140" s="84"/>
      <c r="AA4140" s="84"/>
      <c r="AB4140" s="84"/>
      <c r="AC4140" s="80"/>
      <c r="AD4140" s="80"/>
      <c r="AE4140" s="80"/>
      <c r="AF4140" s="80"/>
      <c r="AG4140" s="80"/>
      <c r="AH4140" s="80"/>
      <c r="AI4140" s="80"/>
      <c r="AJ4140" s="80"/>
      <c r="AK4140" s="80"/>
      <c r="AL4140" s="80"/>
      <c r="AM4140" s="240"/>
      <c r="AN4140" s="240"/>
      <c r="AO4140" s="240"/>
      <c r="AP4140" s="240"/>
      <c r="AQ4140" s="240"/>
      <c r="AR4140" s="240"/>
      <c r="AS4140" s="240"/>
      <c r="AT4140" s="256"/>
      <c r="AU4140" s="256"/>
      <c r="AV4140" s="259"/>
      <c r="AW4140" s="259"/>
      <c r="AX4140" s="256"/>
      <c r="AY4140" s="256"/>
      <c r="AZ4140" s="256"/>
      <c r="BA4140" s="256"/>
      <c r="BB4140" s="256"/>
      <c r="BC4140" s="256"/>
      <c r="BD4140" s="256"/>
      <c r="BE4140" s="256"/>
      <c r="BF4140" s="256"/>
      <c r="BG4140" s="256"/>
      <c r="BH4140" s="256"/>
      <c r="BI4140" s="256"/>
      <c r="BJ4140" s="256"/>
      <c r="BK4140" s="256"/>
      <c r="BL4140" s="262"/>
      <c r="BM4140" s="262"/>
      <c r="BN4140" s="262"/>
      <c r="BO4140" s="262"/>
      <c r="BP4140" s="262"/>
      <c r="BQ4140" s="262"/>
      <c r="BR4140" s="270"/>
      <c r="BS4140" s="270"/>
      <c r="BT4140" s="270"/>
      <c r="BU4140" s="270"/>
      <c r="BV4140" s="270"/>
      <c r="BW4140" s="270"/>
      <c r="BX4140" s="256"/>
      <c r="BY4140" s="256"/>
      <c r="BZ4140" s="256"/>
      <c r="CA4140" s="267"/>
      <c r="CB4140" s="267"/>
      <c r="CC4140" s="274"/>
      <c r="CD4140" s="267"/>
      <c r="CE4140" s="267"/>
      <c r="CF4140" s="267"/>
      <c r="CG4140" s="267"/>
      <c r="CH4140" s="267"/>
      <c r="CI4140" s="267"/>
      <c r="CJ4140" s="267"/>
      <c r="CK4140" s="267"/>
      <c r="CL4140" s="265"/>
      <c r="CM4140" s="272"/>
      <c r="CN4140" s="264"/>
      <c r="CO4140" s="125"/>
      <c r="CP4140" s="226"/>
      <c r="CQ4140" s="226"/>
      <c r="CR4140" s="226"/>
      <c r="CS4140" s="113"/>
      <c r="CT4140" s="113"/>
      <c r="CU4140" s="113"/>
      <c r="CV4140" s="113"/>
      <c r="CW4140" s="113"/>
      <c r="CX4140" s="113"/>
      <c r="CY4140" s="113"/>
      <c r="CZ4140" s="113"/>
      <c r="DA4140" s="113"/>
      <c r="DB4140" s="70"/>
      <c r="DC4140" s="70"/>
      <c r="DD4140" s="70"/>
      <c r="DE4140" s="70"/>
      <c r="DF4140" s="70"/>
      <c r="DG4140" s="70"/>
      <c r="DH4140" s="70"/>
      <c r="DI4140" s="70"/>
      <c r="DJ4140" s="70"/>
      <c r="DK4140" s="70"/>
      <c r="DL4140" s="70"/>
      <c r="DM4140" s="70"/>
      <c r="DN4140" s="70"/>
    </row>
    <row r="4141" spans="1:118">
      <c r="A4141" s="228"/>
      <c r="B4141" s="548"/>
      <c r="C4141" s="515"/>
      <c r="D4141" s="237"/>
      <c r="E4141" s="237"/>
      <c r="F4141" s="243"/>
      <c r="G4141" s="72">
        <v>2.7</v>
      </c>
      <c r="H4141" s="84"/>
      <c r="I4141" s="84"/>
      <c r="J4141" s="84"/>
      <c r="K4141" s="84"/>
      <c r="L4141" s="84"/>
      <c r="M4141" s="84"/>
      <c r="N4141" s="84"/>
      <c r="O4141" s="84"/>
      <c r="P4141" s="84"/>
      <c r="Q4141" s="84"/>
      <c r="R4141" s="84"/>
      <c r="S4141" s="84"/>
      <c r="T4141" s="84"/>
      <c r="U4141" s="84"/>
      <c r="V4141" s="84"/>
      <c r="W4141" s="84"/>
      <c r="X4141" s="84"/>
      <c r="Y4141" s="84"/>
      <c r="Z4141" s="84"/>
      <c r="AA4141" s="84"/>
      <c r="AB4141" s="84"/>
      <c r="AC4141" s="80"/>
      <c r="AD4141" s="80"/>
      <c r="AE4141" s="80"/>
      <c r="AF4141" s="80"/>
      <c r="AG4141" s="80"/>
      <c r="AH4141" s="80"/>
      <c r="AI4141" s="80"/>
      <c r="AJ4141" s="80"/>
      <c r="AK4141" s="80"/>
      <c r="AL4141" s="80"/>
      <c r="AM4141" s="240"/>
      <c r="AN4141" s="240"/>
      <c r="AO4141" s="240"/>
      <c r="AP4141" s="240"/>
      <c r="AQ4141" s="240"/>
      <c r="AR4141" s="240"/>
      <c r="AS4141" s="240"/>
      <c r="AT4141" s="256"/>
      <c r="AU4141" s="256"/>
      <c r="AV4141" s="259"/>
      <c r="AW4141" s="259"/>
      <c r="AX4141" s="256"/>
      <c r="AY4141" s="256"/>
      <c r="AZ4141" s="256"/>
      <c r="BA4141" s="256"/>
      <c r="BB4141" s="256"/>
      <c r="BC4141" s="256"/>
      <c r="BD4141" s="256"/>
      <c r="BE4141" s="256"/>
      <c r="BF4141" s="256"/>
      <c r="BG4141" s="256"/>
      <c r="BH4141" s="256"/>
      <c r="BI4141" s="256"/>
      <c r="BJ4141" s="256"/>
      <c r="BK4141" s="256"/>
      <c r="BL4141" s="262"/>
      <c r="BM4141" s="262"/>
      <c r="BN4141" s="262"/>
      <c r="BO4141" s="262"/>
      <c r="BP4141" s="262"/>
      <c r="BQ4141" s="262"/>
      <c r="BR4141" s="270"/>
      <c r="BS4141" s="270"/>
      <c r="BT4141" s="270"/>
      <c r="BU4141" s="270"/>
      <c r="BV4141" s="270"/>
      <c r="BW4141" s="270"/>
      <c r="BX4141" s="256"/>
      <c r="BY4141" s="256"/>
      <c r="BZ4141" s="256"/>
      <c r="CA4141" s="267"/>
      <c r="CB4141" s="267"/>
      <c r="CC4141" s="274"/>
      <c r="CD4141" s="267"/>
      <c r="CE4141" s="267"/>
      <c r="CF4141" s="267"/>
      <c r="CG4141" s="267"/>
      <c r="CH4141" s="267"/>
      <c r="CI4141" s="267"/>
      <c r="CJ4141" s="267"/>
      <c r="CK4141" s="267"/>
      <c r="CL4141" s="265"/>
      <c r="CM4141" s="272"/>
      <c r="CN4141" s="264"/>
      <c r="CO4141" s="125"/>
      <c r="CP4141" s="226"/>
      <c r="CQ4141" s="226"/>
      <c r="CR4141" s="226"/>
      <c r="CS4141" s="113"/>
      <c r="CT4141" s="113"/>
      <c r="CU4141" s="113"/>
      <c r="CV4141" s="113"/>
      <c r="CW4141" s="113"/>
      <c r="CX4141" s="113"/>
      <c r="CY4141" s="113"/>
      <c r="CZ4141" s="113"/>
      <c r="DA4141" s="113"/>
      <c r="DB4141" s="70"/>
      <c r="DC4141" s="70"/>
      <c r="DD4141" s="70"/>
      <c r="DE4141" s="70"/>
      <c r="DF4141" s="70"/>
      <c r="DG4141" s="70"/>
      <c r="DH4141" s="70"/>
      <c r="DI4141" s="70"/>
      <c r="DJ4141" s="70"/>
      <c r="DK4141" s="70"/>
      <c r="DL4141" s="70"/>
      <c r="DM4141" s="70"/>
      <c r="DN4141" s="70"/>
    </row>
    <row r="4142" spans="1:118">
      <c r="A4142" s="228"/>
      <c r="B4142" s="548"/>
      <c r="C4142" s="515"/>
      <c r="D4142" s="237"/>
      <c r="E4142" s="237"/>
      <c r="F4142" s="243"/>
      <c r="G4142" s="72">
        <v>3</v>
      </c>
      <c r="H4142" s="84"/>
      <c r="I4142" s="84"/>
      <c r="J4142" s="84"/>
      <c r="K4142" s="84"/>
      <c r="L4142" s="84"/>
      <c r="M4142" s="84"/>
      <c r="N4142" s="84"/>
      <c r="O4142" s="84"/>
      <c r="P4142" s="84"/>
      <c r="Q4142" s="84"/>
      <c r="R4142" s="84"/>
      <c r="S4142" s="84"/>
      <c r="T4142" s="84"/>
      <c r="U4142" s="84"/>
      <c r="V4142" s="84"/>
      <c r="W4142" s="84"/>
      <c r="X4142" s="84"/>
      <c r="Y4142" s="84"/>
      <c r="Z4142" s="84"/>
      <c r="AA4142" s="84"/>
      <c r="AB4142" s="84"/>
      <c r="AC4142" s="80"/>
      <c r="AD4142" s="80"/>
      <c r="AE4142" s="80"/>
      <c r="AF4142" s="80"/>
      <c r="AG4142" s="80"/>
      <c r="AH4142" s="80"/>
      <c r="AI4142" s="80"/>
      <c r="AJ4142" s="80"/>
      <c r="AK4142" s="80"/>
      <c r="AL4142" s="80"/>
      <c r="AM4142" s="240"/>
      <c r="AN4142" s="240"/>
      <c r="AO4142" s="240"/>
      <c r="AP4142" s="240"/>
      <c r="AQ4142" s="240"/>
      <c r="AR4142" s="240"/>
      <c r="AS4142" s="240"/>
      <c r="AT4142" s="256"/>
      <c r="AU4142" s="256"/>
      <c r="AV4142" s="259"/>
      <c r="AW4142" s="259"/>
      <c r="AX4142" s="256"/>
      <c r="AY4142" s="256"/>
      <c r="AZ4142" s="256"/>
      <c r="BA4142" s="256"/>
      <c r="BB4142" s="256"/>
      <c r="BC4142" s="256"/>
      <c r="BD4142" s="256"/>
      <c r="BE4142" s="256"/>
      <c r="BF4142" s="256"/>
      <c r="BG4142" s="256"/>
      <c r="BH4142" s="256"/>
      <c r="BI4142" s="256"/>
      <c r="BJ4142" s="256"/>
      <c r="BK4142" s="256"/>
      <c r="BL4142" s="262"/>
      <c r="BM4142" s="262"/>
      <c r="BN4142" s="262"/>
      <c r="BO4142" s="262"/>
      <c r="BP4142" s="262"/>
      <c r="BQ4142" s="262"/>
      <c r="BR4142" s="270"/>
      <c r="BS4142" s="270"/>
      <c r="BT4142" s="270"/>
      <c r="BU4142" s="270"/>
      <c r="BV4142" s="270"/>
      <c r="BW4142" s="270"/>
      <c r="BX4142" s="256"/>
      <c r="BY4142" s="256"/>
      <c r="BZ4142" s="256"/>
      <c r="CA4142" s="267"/>
      <c r="CB4142" s="267"/>
      <c r="CC4142" s="274"/>
      <c r="CD4142" s="267"/>
      <c r="CE4142" s="267"/>
      <c r="CF4142" s="267"/>
      <c r="CG4142" s="267"/>
      <c r="CH4142" s="267"/>
      <c r="CI4142" s="267"/>
      <c r="CJ4142" s="267"/>
      <c r="CK4142" s="267"/>
      <c r="CL4142" s="265"/>
      <c r="CM4142" s="272"/>
      <c r="CN4142" s="264"/>
      <c r="CO4142" s="125"/>
      <c r="CP4142" s="226"/>
      <c r="CQ4142" s="226"/>
      <c r="CR4142" s="226"/>
      <c r="CS4142" s="113"/>
      <c r="CT4142" s="113"/>
      <c r="CU4142" s="113"/>
      <c r="CV4142" s="113"/>
      <c r="CW4142" s="113"/>
      <c r="CX4142" s="113"/>
      <c r="CY4142" s="113"/>
      <c r="CZ4142" s="113"/>
      <c r="DA4142" s="113"/>
      <c r="DB4142" s="70"/>
      <c r="DC4142" s="70"/>
      <c r="DD4142" s="70"/>
      <c r="DE4142" s="70"/>
      <c r="DF4142" s="70"/>
      <c r="DG4142" s="70"/>
      <c r="DH4142" s="70"/>
      <c r="DI4142" s="70"/>
      <c r="DJ4142" s="70"/>
      <c r="DK4142" s="70"/>
      <c r="DL4142" s="70"/>
      <c r="DM4142" s="70"/>
      <c r="DN4142" s="70"/>
    </row>
    <row r="4143" spans="1:118">
      <c r="A4143" s="228"/>
      <c r="B4143" s="548"/>
      <c r="C4143" s="515"/>
      <c r="D4143" s="237"/>
      <c r="E4143" s="237"/>
      <c r="F4143" s="244"/>
      <c r="G4143" s="73">
        <v>3.9</v>
      </c>
      <c r="H4143" s="85"/>
      <c r="I4143" s="85"/>
      <c r="J4143" s="85"/>
      <c r="K4143" s="85"/>
      <c r="L4143" s="85"/>
      <c r="M4143" s="85"/>
      <c r="N4143" s="85"/>
      <c r="O4143" s="85"/>
      <c r="P4143" s="85"/>
      <c r="Q4143" s="85"/>
      <c r="R4143" s="85"/>
      <c r="S4143" s="85"/>
      <c r="T4143" s="85"/>
      <c r="U4143" s="85"/>
      <c r="V4143" s="85"/>
      <c r="W4143" s="85"/>
      <c r="X4143" s="85"/>
      <c r="Y4143" s="85"/>
      <c r="Z4143" s="85"/>
      <c r="AA4143" s="85"/>
      <c r="AB4143" s="85"/>
      <c r="AC4143" s="81"/>
      <c r="AD4143" s="81"/>
      <c r="AE4143" s="81"/>
      <c r="AF4143" s="81"/>
      <c r="AG4143" s="81"/>
      <c r="AH4143" s="81"/>
      <c r="AI4143" s="81"/>
      <c r="AJ4143" s="81"/>
      <c r="AK4143" s="81"/>
      <c r="AL4143" s="81"/>
      <c r="AM4143" s="240"/>
      <c r="AN4143" s="240"/>
      <c r="AO4143" s="240"/>
      <c r="AP4143" s="240"/>
      <c r="AQ4143" s="240"/>
      <c r="AR4143" s="240"/>
      <c r="AS4143" s="240"/>
      <c r="AT4143" s="256"/>
      <c r="AU4143" s="256"/>
      <c r="AV4143" s="259"/>
      <c r="AW4143" s="259"/>
      <c r="AX4143" s="256"/>
      <c r="AY4143" s="256"/>
      <c r="AZ4143" s="256"/>
      <c r="BA4143" s="256"/>
      <c r="BB4143" s="256"/>
      <c r="BC4143" s="256"/>
      <c r="BD4143" s="256"/>
      <c r="BE4143" s="256"/>
      <c r="BF4143" s="256"/>
      <c r="BG4143" s="256"/>
      <c r="BH4143" s="256"/>
      <c r="BI4143" s="256"/>
      <c r="BJ4143" s="256"/>
      <c r="BK4143" s="256"/>
      <c r="BL4143" s="262"/>
      <c r="BM4143" s="262"/>
      <c r="BN4143" s="262"/>
      <c r="BO4143" s="262"/>
      <c r="BP4143" s="262"/>
      <c r="BQ4143" s="262"/>
      <c r="BR4143" s="270"/>
      <c r="BS4143" s="270"/>
      <c r="BT4143" s="270"/>
      <c r="BU4143" s="270"/>
      <c r="BV4143" s="270"/>
      <c r="BW4143" s="270"/>
      <c r="BX4143" s="256"/>
      <c r="BY4143" s="256"/>
      <c r="BZ4143" s="256"/>
      <c r="CA4143" s="267"/>
      <c r="CB4143" s="267"/>
      <c r="CC4143" s="274"/>
      <c r="CD4143" s="267"/>
      <c r="CE4143" s="267"/>
      <c r="CF4143" s="267"/>
      <c r="CG4143" s="267"/>
      <c r="CH4143" s="267"/>
      <c r="CI4143" s="267"/>
      <c r="CJ4143" s="267"/>
      <c r="CK4143" s="267"/>
      <c r="CL4143" s="265"/>
      <c r="CM4143" s="272"/>
      <c r="CN4143" s="264"/>
      <c r="CO4143" s="125"/>
      <c r="CP4143" s="226"/>
      <c r="CQ4143" s="226"/>
      <c r="CR4143" s="226"/>
      <c r="CS4143" s="113"/>
      <c r="CT4143" s="113"/>
      <c r="CU4143" s="113"/>
      <c r="CV4143" s="113"/>
      <c r="CW4143" s="113"/>
      <c r="CX4143" s="113"/>
      <c r="CY4143" s="113"/>
      <c r="CZ4143" s="113"/>
      <c r="DA4143" s="113"/>
      <c r="DB4143" s="70"/>
      <c r="DC4143" s="70"/>
      <c r="DD4143" s="70"/>
      <c r="DE4143" s="70"/>
      <c r="DF4143" s="70"/>
      <c r="DG4143" s="70"/>
      <c r="DH4143" s="70"/>
      <c r="DI4143" s="70"/>
      <c r="DJ4143" s="70"/>
      <c r="DK4143" s="70"/>
      <c r="DL4143" s="70"/>
      <c r="DM4143" s="70"/>
      <c r="DN4143" s="70"/>
    </row>
    <row r="4144" spans="1:118">
      <c r="A4144" s="229"/>
      <c r="B4144" s="549"/>
      <c r="C4144" s="516"/>
      <c r="D4144" s="238"/>
      <c r="E4144" s="238"/>
      <c r="F4144" s="245" t="s">
        <v>83</v>
      </c>
      <c r="G4144" s="246"/>
      <c r="H4144" s="82"/>
      <c r="I4144" s="82"/>
      <c r="J4144" s="82"/>
      <c r="K4144" s="82"/>
      <c r="L4144" s="82"/>
      <c r="M4144" s="82"/>
      <c r="N4144" s="82"/>
      <c r="O4144" s="82"/>
      <c r="P4144" s="82"/>
      <c r="Q4144" s="82"/>
      <c r="R4144" s="82"/>
      <c r="S4144" s="82"/>
      <c r="T4144" s="82"/>
      <c r="U4144" s="82"/>
      <c r="V4144" s="82"/>
      <c r="W4144" s="82"/>
      <c r="X4144" s="82"/>
      <c r="Y4144" s="82"/>
      <c r="Z4144" s="82"/>
      <c r="AA4144" s="82"/>
      <c r="AB4144" s="82"/>
      <c r="AC4144" s="35"/>
      <c r="AD4144" s="35"/>
      <c r="AE4144" s="35"/>
      <c r="AF4144" s="35"/>
      <c r="AG4144" s="35"/>
      <c r="AH4144" s="35"/>
      <c r="AI4144" s="35"/>
      <c r="AJ4144" s="35"/>
      <c r="AK4144" s="35"/>
      <c r="AL4144" s="35"/>
      <c r="AM4144" s="241"/>
      <c r="AN4144" s="241"/>
      <c r="AO4144" s="241"/>
      <c r="AP4144" s="241"/>
      <c r="AQ4144" s="241"/>
      <c r="AR4144" s="241"/>
      <c r="AS4144" s="241"/>
      <c r="AT4144" s="257"/>
      <c r="AU4144" s="257"/>
      <c r="AV4144" s="260"/>
      <c r="AW4144" s="260"/>
      <c r="AX4144" s="257"/>
      <c r="AY4144" s="257"/>
      <c r="AZ4144" s="257"/>
      <c r="BA4144" s="257"/>
      <c r="BB4144" s="257"/>
      <c r="BC4144" s="257"/>
      <c r="BD4144" s="257"/>
      <c r="BE4144" s="257"/>
      <c r="BF4144" s="257"/>
      <c r="BG4144" s="257"/>
      <c r="BH4144" s="257"/>
      <c r="BI4144" s="257"/>
      <c r="BJ4144" s="257"/>
      <c r="BK4144" s="257"/>
      <c r="BL4144" s="263"/>
      <c r="BM4144" s="263"/>
      <c r="BN4144" s="263"/>
      <c r="BO4144" s="263"/>
      <c r="BP4144" s="263"/>
      <c r="BQ4144" s="263"/>
      <c r="BR4144" s="271"/>
      <c r="BS4144" s="271"/>
      <c r="BT4144" s="271"/>
      <c r="BU4144" s="271"/>
      <c r="BV4144" s="271"/>
      <c r="BW4144" s="271"/>
      <c r="BX4144" s="257"/>
      <c r="BY4144" s="257"/>
      <c r="BZ4144" s="257"/>
      <c r="CA4144" s="268"/>
      <c r="CB4144" s="268"/>
      <c r="CC4144" s="275"/>
      <c r="CD4144" s="268"/>
      <c r="CE4144" s="268"/>
      <c r="CF4144" s="268"/>
      <c r="CG4144" s="268"/>
      <c r="CH4144" s="268"/>
      <c r="CI4144" s="268"/>
      <c r="CJ4144" s="268"/>
      <c r="CK4144" s="268"/>
      <c r="CL4144" s="265"/>
      <c r="CM4144" s="272"/>
      <c r="CN4144" s="264"/>
      <c r="CO4144" s="125"/>
      <c r="CP4144" s="226"/>
      <c r="CQ4144" s="226"/>
      <c r="CR4144" s="226"/>
      <c r="CS4144" s="113"/>
      <c r="CT4144" s="113"/>
      <c r="CU4144" s="113"/>
      <c r="CV4144" s="113"/>
      <c r="CW4144" s="113"/>
      <c r="CX4144" s="113"/>
      <c r="CY4144" s="113"/>
      <c r="CZ4144" s="113"/>
      <c r="DA4144" s="113"/>
      <c r="DB4144" s="70"/>
      <c r="DC4144" s="70"/>
      <c r="DD4144" s="70"/>
      <c r="DE4144" s="70"/>
      <c r="DF4144" s="70"/>
      <c r="DG4144" s="70"/>
      <c r="DH4144" s="70"/>
      <c r="DI4144" s="70"/>
      <c r="DJ4144" s="70"/>
      <c r="DK4144" s="70"/>
      <c r="DL4144" s="70"/>
      <c r="DM4144" s="70"/>
      <c r="DN4144" s="70"/>
    </row>
    <row r="4145" spans="1:118" s="119" customFormat="1" ht="14.25" customHeight="1">
      <c r="A4145" s="227">
        <f t="shared" ref="A4145:A4201" si="1275">A4137+1</f>
        <v>514</v>
      </c>
      <c r="B4145" s="547" t="s">
        <v>1145</v>
      </c>
      <c r="C4145" s="514" t="s">
        <v>1146</v>
      </c>
      <c r="D4145" s="236">
        <v>44615</v>
      </c>
      <c r="E4145" s="236" t="s">
        <v>1197</v>
      </c>
      <c r="F4145" s="253" t="s">
        <v>80</v>
      </c>
      <c r="G4145" s="254"/>
      <c r="H4145" s="82" t="s">
        <v>69</v>
      </c>
      <c r="I4145" s="82" t="s">
        <v>973</v>
      </c>
      <c r="J4145" s="82" t="s">
        <v>61</v>
      </c>
      <c r="K4145" s="82" t="s">
        <v>61</v>
      </c>
      <c r="L4145" s="82" t="s">
        <v>61</v>
      </c>
      <c r="M4145" s="82" t="s">
        <v>61</v>
      </c>
      <c r="N4145" s="82" t="s">
        <v>61</v>
      </c>
      <c r="O4145" s="82"/>
      <c r="P4145" s="82" t="s">
        <v>61</v>
      </c>
      <c r="Q4145" s="82" t="s">
        <v>61</v>
      </c>
      <c r="R4145" s="82" t="s">
        <v>61</v>
      </c>
      <c r="S4145" s="82" t="s">
        <v>61</v>
      </c>
      <c r="T4145" s="82" t="s">
        <v>61</v>
      </c>
      <c r="U4145" s="82" t="s">
        <v>61</v>
      </c>
      <c r="V4145" s="82"/>
      <c r="W4145" s="82" t="s">
        <v>60</v>
      </c>
      <c r="X4145" s="82" t="s">
        <v>60</v>
      </c>
      <c r="Y4145" s="82" t="s">
        <v>60</v>
      </c>
      <c r="Z4145" s="82" t="s">
        <v>60</v>
      </c>
      <c r="AA4145" s="82" t="s">
        <v>60</v>
      </c>
      <c r="AB4145" s="82" t="s">
        <v>60</v>
      </c>
      <c r="AC4145" s="82"/>
      <c r="AD4145" s="82" t="s">
        <v>60</v>
      </c>
      <c r="AE4145" s="82" t="s">
        <v>60</v>
      </c>
      <c r="AF4145" s="82" t="s">
        <v>60</v>
      </c>
      <c r="AG4145" s="82" t="s">
        <v>60</v>
      </c>
      <c r="AH4145" s="82" t="s">
        <v>67</v>
      </c>
      <c r="AI4145" s="82" t="s">
        <v>1471</v>
      </c>
      <c r="AJ4145" s="82"/>
      <c r="AK4145" s="82" t="s">
        <v>61</v>
      </c>
      <c r="AL4145" s="82" t="s">
        <v>61</v>
      </c>
      <c r="AM4145" s="239">
        <f>COUNTIF(H4145:AL4145,"PH")+COUNTIF(H4145:AL4145,"PH/L")+COUNTIF(H4145:AL4145,"PM")</f>
        <v>0</v>
      </c>
      <c r="AN4145" s="239">
        <f>COUNTIF(H4145:AL4145,"PD")+COUNTIF(H4145:AL4145,"PDD")+COUNTIF(H4145:AL4145,"P/DS")/2+COUNTIF(H4145:AL4145,"PMD")</f>
        <v>0</v>
      </c>
      <c r="AO4145" s="239">
        <f>COUNTIF(H4145:AL4145,"PN")+COUNTIF(H4145:AL4145,"P/NS")/2+COUNTIF(H4145:AL4145,"PH")+COUNTIF(H4145:AL4145,"PH/F")/2+COUNTIF(H4145:AL4145,"PH/L")/2+COUNTIF(H4145:AL4145,"PM")</f>
        <v>0</v>
      </c>
      <c r="AP4145" s="239">
        <f>COUNTIF(H4145:AL4145,"BH")+COUNTIF(H4145:AL4145,"AL/BL")+COUNTIF(H4145:AL4145,"UL/BL")+COUNTIF(H4145:AL4145,"BM")</f>
        <v>0</v>
      </c>
      <c r="AQ4145" s="239">
        <f>COUNTIF(H4145:AL4145,"DS")+COUNTIF(H4145:AL4145,"AL/DS")/2+COUNTIF(H4145:AL4145,"UL/DS")/2+COUNTIF(H4145:AL4145,"CT")+COUNTIF(H4145:AL4145,"MD")</f>
        <v>10.5</v>
      </c>
      <c r="AR4145" s="239">
        <f>COUNTIF(H4145:AL4145,"NS")+COUNTIF(H4145:AL4145,"AL/NS")/2+COUNTIF(H4145:AL4145,"UL/NS")/2+COUNTIF(H4145:AL4145,"BH")+COUNTIF(H4145:AL4145,"AL/BF")/2+COUNTIF(H4145:AL4145,"AL/BL")/2+COUNTIF(H4145:AL4145,"UL/BL")/2+COUNTIF(H4145:AL4145,"UL/BF")/2+COUNTIF(H4145:AL4145,"BM")</f>
        <v>13</v>
      </c>
      <c r="AS4145" s="239">
        <f>COUNTIF(H4145:AL4145,"AL")+COUNTIF(H4145:AL4145,"AL/DS")/2+COUNTIF(H4145:AL4145,"AL/NS")/2+COUNTIF(H4145:AL4145,"NH")+COUNTIF(H4145:AL4145,"SL")+COUNTIF(H4145:AL4145,"NHD")+COUNTIF(H4145:AL4145,"B")+COUNTIF(H4145:AL4145,"HL")+COUNTIF(H4145:AL4145,"AL/BF")/2+COUNTIF(H4145:AL4145,"AL/BL")/2</f>
        <v>2</v>
      </c>
      <c r="AT4145" s="255">
        <f>COUNTIF(H4145:AL4145,"PD")+COUNTIF(H4145:AL4145,"PN")+COUNTIF(H4145:AL4145,"P/DS")/2+COUNTIF(H4145:AL4145,"P/NS")/2+COUNTIF(H4145:AL4145,"DS")+COUNTIF(H4145:AL4145,"NS")+COUNTIF(H4145:AL4145,"AL")+COUNTIF(H4145:AL4145,"AL/DS")+COUNTIF(H4145:AL4145,"AL/NS")+COUNTIF(H4145:AL4145,"NH")+COUNTIF(H4145:AL4145,"SL")+COUNTIF(H4145:AL4145,"UL/DS")/2+COUNTIF(H4145:AL4145,"UL/NS")/2+COUNTIF(H4145:AL4145,"CT")+COUNTIF(H4145:AL4145,"NHD")+COUNTIF(H4145:AL4145,"PDD")+COUNTIF(H4145:AL4145,"B")+COUNTIF(H4145:AL4145,"HL")+COUNTIF(H4145:AL4145,"PH")+COUNTIF(H4145:AL4145,"BH")+COUNTIF(H4145:AL4145,"AL/BF")+COUNTIF(H4145:AL4145,"AL/BL")+COUNTIF(H4145:AL4145,"UL/BF")/2+COUNTIF(H4145:AL4145,"UL/BL")/2+COUNTIF(H4145:AL4145,"PH/F")/2+COUNTIF(H4145:AL4145,"PH/L")/2+COUNTIF(H4145:AL4145,"MD")+COUNTIF(H4145:AL4145,"PMD")+COUNTIF(H4145:AL4145,"PM")+COUNTIF(H4145:AL4145,"BM")</f>
        <v>25.5</v>
      </c>
      <c r="AU4145" s="255">
        <f>COUNTIF(H4145:AL4145,"P/DS")/2+COUNTIF(H4145:AL4145,"P/NS")/2+COUNTIF(H4145:AL4145,"IL")+COUNTIF(H4145:AL4145,"NL")+COUNTIF(H4145:AL4145,"UL")+COUNTIF(H4145:AL4145,"UL/DS")/2+COUNTIF(H4145:AL4145,"UL/NS")/2+COUNTIF(H4145:AL4145,"KT")+COUNTIF(H4145:AL4145,"UL/BF")/2+COUNTIF(H4145:AL4145,"UL/BL")/2+COUNTIF(H4145:AL4145,"PH/F")/2+COUNTIF(H4145:AL4145,"PH/L")/2+COUNTIF(H4145:AL4145,"NB")</f>
        <v>0.5</v>
      </c>
      <c r="AV4145" s="258">
        <f>COUNTIF(H4145:AL4145,"PN")+COUNTIF(H4145:AL4145,"TVD")+COUNTIF(H4145:AL4145,"PH")+COUNTIF(H4145:AL4145,"PM")+COUNTIF(H4145:AL4145,"PDD")-COUNTIFS(H4145:AL4145,"PN",H4152:AL4152,"&gt;=3")-COUNTIFS(H4145:AL4145,"PM",H4152:AL4152,"&gt;=3")</f>
        <v>0</v>
      </c>
      <c r="AW4145" s="258">
        <f>COUNTIF(H4145:AL4145,"NS")+COUNTIF(H4145:AL4145,"D")+COUNTIF(H4145:AL4145,"BH")+COUNTIF(H4145:AL4145,"NHD")+COUNTIF(H4145:AL4145,"BM")-COUNTIFS(H4145:AL4145,"NS",H4152:AL4152,"&gt;=3")-COUNTIFS(H4145:AL4145,"BH",H4152:AL4152,"&gt;=3")-COUNTIFS(H4145:AL4145,"BM",H4152:AL4152,"&gt;=3")</f>
        <v>14</v>
      </c>
      <c r="AX4145" s="255">
        <f>COUNTIF(H4145:AL4145,"AL")+COUNTIF(H4145:AL4145,"AL/DS")/2+COUNTIF(H4145:AL4145,"AL/NS")/2+COUNTIF(H4145:AL4145,"AL/BF")+COUNTIF(H4145:AL4145,"AL/BL")/2</f>
        <v>1</v>
      </c>
      <c r="AY4145" s="255">
        <f>COUNTIF(H4145:AL4145,"SL")</f>
        <v>0</v>
      </c>
      <c r="AZ4145" s="255">
        <f>COUNTIF(H4145:AL4145,"NH")</f>
        <v>1</v>
      </c>
      <c r="BA4145" s="255">
        <f>COUNTIF(H4145:AL4145,"HL")</f>
        <v>0</v>
      </c>
      <c r="BB4145" s="255">
        <f>COUNTIF(G4145:AL4145,"P/DS")/2+COUNTIF(G4145:AL4145,"P/NS")/2+COUNTIF(G4145:AL4145,"UL")+COUNTIF(G4145:AL4145,"UL/DS")/2+COUNTIF(G4145:AL4145,"UL/NS")/2+COUNTIF(G4145:AL4145,"UL/BL")/2+COUNTIF(G4145:AL4145,"UL/BF")/2+COUNTIF(G4145:AL4145,"PH/F")/2+COUNTIF(G4145:AL4145,"PH/L")/2</f>
        <v>0.5</v>
      </c>
      <c r="BC4145" s="255">
        <f>COUNTIF(H4145:AL4145,"NB")</f>
        <v>0</v>
      </c>
      <c r="BD4145" s="255">
        <f>COUNTIF(H4145:AL4145,"NL")</f>
        <v>0</v>
      </c>
      <c r="BE4145" s="255">
        <f>COUNTIF(H4145:AL4145,"IL")</f>
        <v>0</v>
      </c>
      <c r="BF4145" s="255">
        <f>COUNTIF(H4145:AL4145,"KT")</f>
        <v>0</v>
      </c>
      <c r="BG4145" s="255">
        <f>COUNTIF(H4145:AL4145,"L70")</f>
        <v>0</v>
      </c>
      <c r="BH4145" s="255">
        <f>COUNTIF(H4145:AL4145,"MD")</f>
        <v>0</v>
      </c>
      <c r="BI4145" s="255">
        <f>COUNTIF(H4145:AL4145,"PMD")</f>
        <v>0</v>
      </c>
      <c r="BJ4145" s="255">
        <f>COUNTIF(H4145:AL4145,"PM")</f>
        <v>0</v>
      </c>
      <c r="BK4145" s="255">
        <f>COUNTIF(H4145:AL4145,"BM")</f>
        <v>0</v>
      </c>
      <c r="BL4145" s="261">
        <f>SUMIF(H4145:AL4145,"PD",H4146:AL4146)+SUMIF(H4145:AL4145,"PN",H4146:AL4146)+SUMIF(H4145:AL4145,"P/DS",H4146:AL4146)+SUMIF(H4145:AL4145,"PN/F",H4146:AL4146)+SUMIF(H4145:AL4145,"PN/L",H4146:AL4146)+SUMIF(H4145:AL4145,"TV",H4146:AL4146)+SUMIF(H4145:AL4145,"TVD",H4146:AL4146)+SUMIF(H4145:AL4145,"PDD",H4146:AL4146)</f>
        <v>0</v>
      </c>
      <c r="BM4145" s="261">
        <f>SUMIF(H4145:AL4145,"PD",H4147:AL4147)+SUMIF(H4145:AL4145,"PN",H4147:AL4147)+SUMIF(H4145:AL4145,"P/DS",H4147:AL4147)+SUMIF(H4145:AL4145,"PN/F",H4147:AL4147)+SUMIF(H4145:AL4145,"PN/L",H4147:AL4147)+SUMIF(H4145:AL4145,"TV",H4147:AL4147)+SUMIF(H4145:AL4145,"TVD",H4147:AL4147)+SUMIF(H4145:AL4145,"PDD",H4147:AL4147)+SUMIF(H4145:AL4145,"PMD",H4147:AL4147)</f>
        <v>0</v>
      </c>
      <c r="BN4145" s="261">
        <f>SUMIF(H4145:AL4145,"PD",H4148:AL4148)+SUMIF(H4145:AL4145,"PN",H4148:AL4148)+SUMIF(H4145:AL4145,"P/DS",H4148:AL4148)+SUMIF(H4145:AL4145,"PN/F",H4148:AL4148)+SUMIF(H4145:AL4145,"PN/L",H4148:AL4148)+SUMIF(H4145:AL4145,"TV",H4148:AL4148)+SUMIF(H4145:AL4145,"TVD",H4148:AL4148)</f>
        <v>0</v>
      </c>
      <c r="BO4145" s="261">
        <f>SUMIF(H4145:AL4145,"PD",H4149:AL4149)+SUMIF(H4145:AL4145,"PN",H4149:AL4149)+SUMIF(H4145:AL4145,"P/DS",H4149:AL4149)+SUMIF(H4145:AL4145,"PN/F",H4149:AL4149)+SUMIF(H4145:AL4145,"PN/L",H4149:AL4149)+SUMIF(H4145:AL4145,"TV",H4149:AL4149)+SUMIF(H4145:AL4145,"TVD",H4149:AL4149)</f>
        <v>0</v>
      </c>
      <c r="BP4145" s="261">
        <f>SUMIF(H4145:AL4145,"PD",H4150:AL4150)+SUMIF(H4145:AL4145,"PN",H4150:AL4150)+SUMIF(H4145:AL4145,"P/DS",H4150:AL4150)+SUMIF(H4145:AL4145,"PN/F",H4150:AL4150)+SUMIF(H4145:AL4145,"PN/L",H4150:AL4150)+SUMIF(H4145:AL4145,"TV",H4150:AL4150)+SUMIF(H4145:AL4145,"TVD",H4150:AL4150)+SUMIF(H4145:AL4145,"PDD",H4150:AL4150)+SUMIF(H4145:AL4145,"PH",H4150:AL4150)+SUMIF(H4145:AL4145,"PM",H4150:AL4150)</f>
        <v>0</v>
      </c>
      <c r="BQ4145" s="261">
        <f>SUMIF(H4145:AL4145,"PD",H4151:AL4151)+SUMIF(H4145:AL4145,"PN",H4151:AL4151)+SUMIF(H4145:AL4145,"P/DS",H4151:AL4151)+SUMIF(H4145:AL4145,"PN/F",H4151:AL4151)+SUMIF(H4145:AL4145,"PN/L",H4151:AL4151)+SUMIF(H4145:AL4145,"TV",H4151:AL4151)+SUMIF(H4145:AL4145,"TVD",H4151:AL4151)+SUMIF(H4145:AL4145,"PDD",H4151:AL4151)+SUMIF(H4145:AL4145,"PH",H4151:AL4151)+SUMIF(H4145:AL4145,"PM",H4151:AL4151)</f>
        <v>0</v>
      </c>
      <c r="BR4145" s="269">
        <f>SUM(H4146:AL4146)-BL4145</f>
        <v>19.5</v>
      </c>
      <c r="BS4145" s="269">
        <f>SUM(H4147:AL4147)-BM4145</f>
        <v>9</v>
      </c>
      <c r="BT4145" s="269">
        <f>SUM(H4148:AL4148)-BN4145</f>
        <v>0</v>
      </c>
      <c r="BU4145" s="269">
        <f>SUM(H4149:AL4149)-BO4145</f>
        <v>6.5</v>
      </c>
      <c r="BV4145" s="269">
        <f>SUM(H4150:AL4150)-BP4145</f>
        <v>0</v>
      </c>
      <c r="BW4145" s="269">
        <f>SUM(H4151:AL4151)-BQ4145</f>
        <v>0</v>
      </c>
      <c r="BX4145" s="255">
        <f>SUMIF(H4145:AL4145,"PD",H4152:AL4152)+SUMIF(H4145:AL4145,"PN",H4152:AL4152)+SUMIF(H4145:AL4145,"P/DS",H4152:AL4152)+SUMIF(H4145:AL4145,"PN/F",H4152:AL4152)+SUMIF(H4145:AL4145,"PN/L",H4152:AL4152)</f>
        <v>0</v>
      </c>
      <c r="BY4145" s="255">
        <f>SUM(H4152:AL4152)-BX4145</f>
        <v>0</v>
      </c>
      <c r="BZ4145" s="255">
        <f t="shared" ref="BZ4145" si="1276">+SUM(BL4145:BW4152)</f>
        <v>35</v>
      </c>
      <c r="CA4145" s="266">
        <f>(COUNTIFS(H4145:AL4145,"PD",H4146:AL4146,"&gt;=2"))*0.5-IF(CN4145="VP",COUNTIFS($H$16:$AL$16,"SAT",H4145:AL4145,"PD",H4146:AL4146,"&gt;=2"))*0.5</f>
        <v>0</v>
      </c>
      <c r="CB4145" s="266">
        <f>(COUNTIFS(H4145:AL4145,"PN",H4147:AL4147,"&gt;=0.5",H4146:AL4146,"&gt;=1.5"))*0.5+COUNTIFS(H4145:AL4145,"PDD",H4147:AL4147,"&gt;=0.5",H4146:AL4146,"&gt;=1.5")*0.5</f>
        <v>0</v>
      </c>
      <c r="CC4145" s="273">
        <f>(COUNTIFS(H4145:AL4145,"TV",H4147:AL4147,"&gt;=10"))*0.5+(COUNTIFS(H4145:AL4145,"PMD",H4147:AL4147,"&gt;=2"))*0.5</f>
        <v>0</v>
      </c>
      <c r="CD4145" s="266">
        <f>(COUNTIFS(H4145:AL4145,"TVD",H4149:AL4149,"&gt;=6.5",H4147:AL4147,"&gt;=3.5"))*0.5</f>
        <v>0</v>
      </c>
      <c r="CE4145" s="266">
        <f>(COUNTIFS(H4145:AL4145,"PD",H4150:AL4150,"&gt;=10"))*0.5</f>
        <v>0</v>
      </c>
      <c r="CF4145" s="266">
        <f>(COUNTIFS(H4145:AL4145,"PDD",H4150:AL4150,"&gt;=3.5",H4151:AL4151,"&gt;=6.5")+COUNTIFS(H4145:AL4145,"PH",H4151:AL4151,"&gt;=0.5",H4150:AL4150,"&gt;=1.5")+COUNTIFS(H4145:AL4145,"PM",H4151:AL4151,"&gt;=0.5",H4150:AL4150,"&gt;=1.5"))*0.5</f>
        <v>0</v>
      </c>
      <c r="CG4145" s="266">
        <f>(COUNTIFS(H4145:AL4145,"DS",H4146:AL4146,"&gt;=2")+COUNTIFS(H4145:AL4145,"AL/DS",H4146:AL4146,"&gt;=2"))*0.5-IF(CN4145="VP",COUNTIFS($H$16:$AL$16,"SAT",H4145:AL4145,"DS",H4146:AL4146,"&gt;=2"))*0.5</f>
        <v>0</v>
      </c>
      <c r="CH4145" s="266">
        <f>(COUNTIFS(H4145:AL4145,"NS",H4147:AL4147,"&gt;=0.5",H4146:AL4146,"&gt;=1.5")+COUNTIFS(H4145:AL4145,"AL/NS",H4147:AL4147,"&gt;=0.5",H4146:AL4146,"&gt;=1.5")+COUNTIFS(H4145:AL4145,"NHD",H4147:AL4147,"&gt;=4.5",H4150:AL4150,"&gt;=2",H4146:AL4146,"&gt;=1.5"))*0.5</f>
        <v>5</v>
      </c>
      <c r="CI4145" s="266">
        <f>(COUNTIF(H4147:AL4147,"&gt;=10")+COUNTIFS(H4145:AL4145,"MD",H4147:AL4147,"&gt;=2")-COUNTIFS(H4145:AL4145,"TV",H4147:AL4147,"&gt;=10"))*0.5</f>
        <v>0</v>
      </c>
      <c r="CJ4145" s="266">
        <f>(COUNTIFS(H4145:AL4145,"D",H4149:AL4149,"&gt;=6.5",H4147:AL4147,"&gt;=3.5"))*0.5</f>
        <v>0.5</v>
      </c>
      <c r="CK4145" s="266">
        <f>(COUNTIF(H4150:AL4150,"&gt;=10")-COUNTIFS(H4145:AL4145,"PD",H4150:AL4150,"&gt;=10"))*0.5</f>
        <v>0</v>
      </c>
      <c r="CL4145" s="265">
        <f>(COUNTIFS(H4145:AL4145,"NHD",H4150:AL4150,"&gt;=3.5",H4151:AL4151,"&gt;=6.5")+COUNTIFS(H4145:AL4145,"BH",H4150:AL4150,"&gt;=1.5",H4151:AL4151,"&gt;=0.5")+COUNTIFS(H4145:AL4145,"BM",H4150:AL4150,"&gt;=1.5",H4151:AL4151,"&gt;=0.5")+COUNTIFS(H4145:AL4145,"D",H4150:AL4150,"&gt;=1.5",H4151:AL4151,"&gt;=0.5"))*0.5</f>
        <v>0</v>
      </c>
      <c r="CM4145" s="272"/>
      <c r="CN4145" s="264" t="s">
        <v>723</v>
      </c>
      <c r="CO4145" s="177">
        <f t="shared" ref="CO4145" si="1277">+AM4145+AN4145+AO4145+AP4145+AQ4145+AR4145+AS4145+AU4145+BG4145</f>
        <v>26</v>
      </c>
      <c r="CP4145" s="225">
        <f>+SUM(I4146:I4151)-I4152</f>
        <v>10.5</v>
      </c>
      <c r="CQ4145" s="225">
        <f>+SUM(J4146:J4151)-J4152</f>
        <v>2.5</v>
      </c>
      <c r="CR4145" s="225">
        <f>+SUM(K4146:K4151)-K4152</f>
        <v>0</v>
      </c>
      <c r="CS4145" s="178"/>
      <c r="CT4145" s="178"/>
      <c r="CU4145" s="178"/>
      <c r="CV4145" s="178"/>
      <c r="CW4145" s="178"/>
      <c r="CX4145" s="178"/>
      <c r="CY4145" s="178"/>
      <c r="CZ4145" s="178"/>
      <c r="DA4145" s="178"/>
      <c r="DB4145" s="120"/>
      <c r="DC4145" s="120"/>
      <c r="DD4145" s="120"/>
      <c r="DE4145" s="120"/>
      <c r="DF4145" s="120"/>
      <c r="DG4145" s="120"/>
      <c r="DH4145" s="120"/>
      <c r="DI4145" s="120"/>
      <c r="DJ4145" s="120"/>
      <c r="DK4145" s="120"/>
      <c r="DL4145" s="120"/>
      <c r="DM4145" s="120"/>
      <c r="DN4145" s="120"/>
    </row>
    <row r="4146" spans="1:118" s="119" customFormat="1" ht="15" customHeight="1">
      <c r="A4146" s="228"/>
      <c r="B4146" s="548"/>
      <c r="C4146" s="515"/>
      <c r="D4146" s="237"/>
      <c r="E4146" s="237"/>
      <c r="F4146" s="242" t="s">
        <v>82</v>
      </c>
      <c r="G4146" s="121">
        <v>1.5</v>
      </c>
      <c r="H4146" s="83"/>
      <c r="I4146" s="83"/>
      <c r="J4146" s="83">
        <v>2</v>
      </c>
      <c r="K4146" s="83"/>
      <c r="L4146" s="83">
        <v>2</v>
      </c>
      <c r="M4146" s="83">
        <v>2</v>
      </c>
      <c r="N4146" s="83">
        <v>2</v>
      </c>
      <c r="O4146" s="83"/>
      <c r="P4146" s="83">
        <v>2</v>
      </c>
      <c r="Q4146" s="83">
        <v>2</v>
      </c>
      <c r="R4146" s="83">
        <v>2</v>
      </c>
      <c r="S4146" s="83">
        <v>2</v>
      </c>
      <c r="T4146" s="83">
        <v>2</v>
      </c>
      <c r="U4146" s="83">
        <v>1.5</v>
      </c>
      <c r="V4146" s="83"/>
      <c r="W4146" s="83"/>
      <c r="X4146" s="83"/>
      <c r="Y4146" s="83"/>
      <c r="Z4146" s="83"/>
      <c r="AA4146" s="83"/>
      <c r="AB4146" s="83"/>
      <c r="AC4146" s="79"/>
      <c r="AD4146" s="79"/>
      <c r="AE4146" s="79"/>
      <c r="AF4146" s="79"/>
      <c r="AG4146" s="79"/>
      <c r="AH4146" s="79"/>
      <c r="AI4146" s="79"/>
      <c r="AJ4146" s="79"/>
      <c r="AK4146" s="79"/>
      <c r="AL4146" s="79"/>
      <c r="AM4146" s="240"/>
      <c r="AN4146" s="240"/>
      <c r="AO4146" s="240"/>
      <c r="AP4146" s="240"/>
      <c r="AQ4146" s="240"/>
      <c r="AR4146" s="240"/>
      <c r="AS4146" s="240"/>
      <c r="AT4146" s="256"/>
      <c r="AU4146" s="256"/>
      <c r="AV4146" s="259"/>
      <c r="AW4146" s="259"/>
      <c r="AX4146" s="256"/>
      <c r="AY4146" s="256"/>
      <c r="AZ4146" s="256"/>
      <c r="BA4146" s="256"/>
      <c r="BB4146" s="256"/>
      <c r="BC4146" s="256"/>
      <c r="BD4146" s="256"/>
      <c r="BE4146" s="256"/>
      <c r="BF4146" s="256"/>
      <c r="BG4146" s="256"/>
      <c r="BH4146" s="256"/>
      <c r="BI4146" s="256"/>
      <c r="BJ4146" s="256"/>
      <c r="BK4146" s="256"/>
      <c r="BL4146" s="262"/>
      <c r="BM4146" s="262"/>
      <c r="BN4146" s="262"/>
      <c r="BO4146" s="262"/>
      <c r="BP4146" s="262"/>
      <c r="BQ4146" s="262"/>
      <c r="BR4146" s="270"/>
      <c r="BS4146" s="270"/>
      <c r="BT4146" s="270"/>
      <c r="BU4146" s="270"/>
      <c r="BV4146" s="270"/>
      <c r="BW4146" s="270"/>
      <c r="BX4146" s="256"/>
      <c r="BY4146" s="256"/>
      <c r="BZ4146" s="256"/>
      <c r="CA4146" s="267"/>
      <c r="CB4146" s="267"/>
      <c r="CC4146" s="274"/>
      <c r="CD4146" s="267"/>
      <c r="CE4146" s="267"/>
      <c r="CF4146" s="267"/>
      <c r="CG4146" s="267"/>
      <c r="CH4146" s="267"/>
      <c r="CI4146" s="267"/>
      <c r="CJ4146" s="267"/>
      <c r="CK4146" s="267"/>
      <c r="CL4146" s="265"/>
      <c r="CM4146" s="272"/>
      <c r="CN4146" s="264"/>
      <c r="CO4146" s="177"/>
      <c r="CP4146" s="226"/>
      <c r="CQ4146" s="226"/>
      <c r="CR4146" s="226"/>
      <c r="CS4146" s="178"/>
      <c r="CT4146" s="178"/>
      <c r="CU4146" s="178"/>
      <c r="CV4146" s="178"/>
      <c r="CW4146" s="178"/>
      <c r="CX4146" s="178"/>
      <c r="CY4146" s="178"/>
      <c r="CZ4146" s="178"/>
      <c r="DA4146" s="178"/>
      <c r="DB4146" s="120"/>
      <c r="DC4146" s="120"/>
      <c r="DD4146" s="120"/>
      <c r="DE4146" s="120"/>
      <c r="DF4146" s="120"/>
      <c r="DG4146" s="120"/>
      <c r="DH4146" s="120"/>
      <c r="DI4146" s="120"/>
      <c r="DJ4146" s="120"/>
      <c r="DK4146" s="120"/>
      <c r="DL4146" s="120"/>
      <c r="DM4146" s="120"/>
      <c r="DN4146" s="120"/>
    </row>
    <row r="4147" spans="1:118" s="119" customFormat="1">
      <c r="A4147" s="228"/>
      <c r="B4147" s="548"/>
      <c r="C4147" s="515"/>
      <c r="D4147" s="237"/>
      <c r="E4147" s="237"/>
      <c r="F4147" s="243"/>
      <c r="G4147" s="122">
        <v>2</v>
      </c>
      <c r="H4147" s="84"/>
      <c r="I4147" s="84">
        <v>4</v>
      </c>
      <c r="J4147" s="84">
        <v>0.5</v>
      </c>
      <c r="K4147" s="84"/>
      <c r="L4147" s="84">
        <v>0.5</v>
      </c>
      <c r="M4147" s="84">
        <v>0.5</v>
      </c>
      <c r="N4147" s="84">
        <v>0.5</v>
      </c>
      <c r="O4147" s="84"/>
      <c r="P4147" s="84">
        <v>0.5</v>
      </c>
      <c r="Q4147" s="84">
        <v>0.5</v>
      </c>
      <c r="R4147" s="84">
        <v>0.5</v>
      </c>
      <c r="S4147" s="84">
        <v>0.5</v>
      </c>
      <c r="T4147" s="84">
        <v>0.5</v>
      </c>
      <c r="U4147" s="84">
        <v>0.5</v>
      </c>
      <c r="V4147" s="84"/>
      <c r="W4147" s="84"/>
      <c r="X4147" s="84"/>
      <c r="Y4147" s="84"/>
      <c r="Z4147" s="84"/>
      <c r="AA4147" s="84"/>
      <c r="AB4147" s="84"/>
      <c r="AC4147" s="80"/>
      <c r="AD4147" s="80"/>
      <c r="AE4147" s="80"/>
      <c r="AF4147" s="80"/>
      <c r="AG4147" s="80"/>
      <c r="AH4147" s="80"/>
      <c r="AI4147" s="80"/>
      <c r="AJ4147" s="80"/>
      <c r="AK4147" s="80"/>
      <c r="AL4147" s="80"/>
      <c r="AM4147" s="240"/>
      <c r="AN4147" s="240"/>
      <c r="AO4147" s="240"/>
      <c r="AP4147" s="240"/>
      <c r="AQ4147" s="240"/>
      <c r="AR4147" s="240"/>
      <c r="AS4147" s="240"/>
      <c r="AT4147" s="256"/>
      <c r="AU4147" s="256"/>
      <c r="AV4147" s="259"/>
      <c r="AW4147" s="259"/>
      <c r="AX4147" s="256"/>
      <c r="AY4147" s="256"/>
      <c r="AZ4147" s="256"/>
      <c r="BA4147" s="256"/>
      <c r="BB4147" s="256"/>
      <c r="BC4147" s="256"/>
      <c r="BD4147" s="256"/>
      <c r="BE4147" s="256"/>
      <c r="BF4147" s="256"/>
      <c r="BG4147" s="256"/>
      <c r="BH4147" s="256"/>
      <c r="BI4147" s="256"/>
      <c r="BJ4147" s="256"/>
      <c r="BK4147" s="256"/>
      <c r="BL4147" s="262"/>
      <c r="BM4147" s="262"/>
      <c r="BN4147" s="262"/>
      <c r="BO4147" s="262"/>
      <c r="BP4147" s="262"/>
      <c r="BQ4147" s="262"/>
      <c r="BR4147" s="270"/>
      <c r="BS4147" s="270"/>
      <c r="BT4147" s="270"/>
      <c r="BU4147" s="270"/>
      <c r="BV4147" s="270"/>
      <c r="BW4147" s="270"/>
      <c r="BX4147" s="256"/>
      <c r="BY4147" s="256"/>
      <c r="BZ4147" s="256"/>
      <c r="CA4147" s="267"/>
      <c r="CB4147" s="267"/>
      <c r="CC4147" s="274"/>
      <c r="CD4147" s="267"/>
      <c r="CE4147" s="267"/>
      <c r="CF4147" s="267"/>
      <c r="CG4147" s="267"/>
      <c r="CH4147" s="267"/>
      <c r="CI4147" s="267"/>
      <c r="CJ4147" s="267"/>
      <c r="CK4147" s="267"/>
      <c r="CL4147" s="265"/>
      <c r="CM4147" s="272"/>
      <c r="CN4147" s="264"/>
      <c r="CO4147" s="177"/>
      <c r="CP4147" s="226"/>
      <c r="CQ4147" s="226"/>
      <c r="CR4147" s="226"/>
      <c r="CS4147" s="178"/>
      <c r="CT4147" s="178"/>
      <c r="CU4147" s="178"/>
      <c r="CV4147" s="178"/>
      <c r="CW4147" s="178"/>
      <c r="CX4147" s="178"/>
      <c r="CY4147" s="178"/>
      <c r="CZ4147" s="178"/>
      <c r="DA4147" s="178"/>
      <c r="DB4147" s="120"/>
      <c r="DC4147" s="120"/>
      <c r="DD4147" s="120"/>
      <c r="DE4147" s="120"/>
      <c r="DF4147" s="120"/>
      <c r="DG4147" s="120"/>
      <c r="DH4147" s="120"/>
      <c r="DI4147" s="120"/>
      <c r="DJ4147" s="120"/>
      <c r="DK4147" s="120"/>
      <c r="DL4147" s="120"/>
      <c r="DM4147" s="120"/>
      <c r="DN4147" s="120"/>
    </row>
    <row r="4148" spans="1:118" s="119" customFormat="1">
      <c r="A4148" s="228"/>
      <c r="B4148" s="548"/>
      <c r="C4148" s="515"/>
      <c r="D4148" s="237"/>
      <c r="E4148" s="237"/>
      <c r="F4148" s="243"/>
      <c r="G4148" s="122">
        <v>2.1</v>
      </c>
      <c r="H4148" s="84"/>
      <c r="I4148" s="84"/>
      <c r="J4148" s="84"/>
      <c r="K4148" s="84"/>
      <c r="L4148" s="84"/>
      <c r="M4148" s="84"/>
      <c r="N4148" s="84"/>
      <c r="O4148" s="84"/>
      <c r="P4148" s="84"/>
      <c r="Q4148" s="84"/>
      <c r="R4148" s="84"/>
      <c r="S4148" s="84"/>
      <c r="T4148" s="84"/>
      <c r="U4148" s="84"/>
      <c r="V4148" s="84"/>
      <c r="W4148" s="84"/>
      <c r="X4148" s="84"/>
      <c r="Y4148" s="84"/>
      <c r="Z4148" s="84"/>
      <c r="AA4148" s="84"/>
      <c r="AB4148" s="84"/>
      <c r="AC4148" s="80"/>
      <c r="AD4148" s="80"/>
      <c r="AE4148" s="80"/>
      <c r="AF4148" s="80"/>
      <c r="AG4148" s="80"/>
      <c r="AH4148" s="80"/>
      <c r="AI4148" s="80"/>
      <c r="AJ4148" s="80"/>
      <c r="AK4148" s="80"/>
      <c r="AL4148" s="80"/>
      <c r="AM4148" s="240"/>
      <c r="AN4148" s="240"/>
      <c r="AO4148" s="240"/>
      <c r="AP4148" s="240"/>
      <c r="AQ4148" s="240"/>
      <c r="AR4148" s="240"/>
      <c r="AS4148" s="240"/>
      <c r="AT4148" s="256"/>
      <c r="AU4148" s="256"/>
      <c r="AV4148" s="259"/>
      <c r="AW4148" s="259"/>
      <c r="AX4148" s="256"/>
      <c r="AY4148" s="256"/>
      <c r="AZ4148" s="256"/>
      <c r="BA4148" s="256"/>
      <c r="BB4148" s="256"/>
      <c r="BC4148" s="256"/>
      <c r="BD4148" s="256"/>
      <c r="BE4148" s="256"/>
      <c r="BF4148" s="256"/>
      <c r="BG4148" s="256"/>
      <c r="BH4148" s="256"/>
      <c r="BI4148" s="256"/>
      <c r="BJ4148" s="256"/>
      <c r="BK4148" s="256"/>
      <c r="BL4148" s="262"/>
      <c r="BM4148" s="262"/>
      <c r="BN4148" s="262"/>
      <c r="BO4148" s="262"/>
      <c r="BP4148" s="262"/>
      <c r="BQ4148" s="262"/>
      <c r="BR4148" s="270"/>
      <c r="BS4148" s="270"/>
      <c r="BT4148" s="270"/>
      <c r="BU4148" s="270"/>
      <c r="BV4148" s="270"/>
      <c r="BW4148" s="270"/>
      <c r="BX4148" s="256"/>
      <c r="BY4148" s="256"/>
      <c r="BZ4148" s="256"/>
      <c r="CA4148" s="267"/>
      <c r="CB4148" s="267"/>
      <c r="CC4148" s="274"/>
      <c r="CD4148" s="267"/>
      <c r="CE4148" s="267"/>
      <c r="CF4148" s="267"/>
      <c r="CG4148" s="267"/>
      <c r="CH4148" s="267"/>
      <c r="CI4148" s="267"/>
      <c r="CJ4148" s="267"/>
      <c r="CK4148" s="267"/>
      <c r="CL4148" s="265"/>
      <c r="CM4148" s="272"/>
      <c r="CN4148" s="264"/>
      <c r="CO4148" s="177"/>
      <c r="CP4148" s="226"/>
      <c r="CQ4148" s="226"/>
      <c r="CR4148" s="226"/>
      <c r="CS4148" s="178"/>
      <c r="CT4148" s="178"/>
      <c r="CU4148" s="178"/>
      <c r="CV4148" s="178"/>
      <c r="CW4148" s="178"/>
      <c r="CX4148" s="178"/>
      <c r="CY4148" s="178"/>
      <c r="CZ4148" s="178"/>
      <c r="DA4148" s="178"/>
      <c r="DB4148" s="120"/>
      <c r="DC4148" s="120"/>
      <c r="DD4148" s="120"/>
      <c r="DE4148" s="120"/>
      <c r="DF4148" s="120"/>
      <c r="DG4148" s="120"/>
      <c r="DH4148" s="120"/>
      <c r="DI4148" s="120"/>
      <c r="DJ4148" s="120"/>
      <c r="DK4148" s="120"/>
      <c r="DL4148" s="120"/>
      <c r="DM4148" s="120"/>
      <c r="DN4148" s="120"/>
    </row>
    <row r="4149" spans="1:118" s="119" customFormat="1">
      <c r="A4149" s="228"/>
      <c r="B4149" s="548"/>
      <c r="C4149" s="515"/>
      <c r="D4149" s="237"/>
      <c r="E4149" s="237"/>
      <c r="F4149" s="243"/>
      <c r="G4149" s="122">
        <v>2.7</v>
      </c>
      <c r="H4149" s="84"/>
      <c r="I4149" s="84">
        <v>6.5</v>
      </c>
      <c r="J4149" s="84"/>
      <c r="K4149" s="84"/>
      <c r="L4149" s="84"/>
      <c r="M4149" s="84"/>
      <c r="N4149" s="84"/>
      <c r="O4149" s="84"/>
      <c r="P4149" s="84"/>
      <c r="Q4149" s="84"/>
      <c r="R4149" s="84"/>
      <c r="S4149" s="84"/>
      <c r="T4149" s="84"/>
      <c r="U4149" s="84"/>
      <c r="V4149" s="84"/>
      <c r="W4149" s="84"/>
      <c r="X4149" s="84"/>
      <c r="Y4149" s="84"/>
      <c r="Z4149" s="84"/>
      <c r="AA4149" s="84"/>
      <c r="AB4149" s="84"/>
      <c r="AC4149" s="80"/>
      <c r="AD4149" s="80"/>
      <c r="AE4149" s="80"/>
      <c r="AF4149" s="80"/>
      <c r="AG4149" s="80"/>
      <c r="AH4149" s="80"/>
      <c r="AI4149" s="80"/>
      <c r="AJ4149" s="80"/>
      <c r="AK4149" s="80"/>
      <c r="AL4149" s="80"/>
      <c r="AM4149" s="240"/>
      <c r="AN4149" s="240"/>
      <c r="AO4149" s="240"/>
      <c r="AP4149" s="240"/>
      <c r="AQ4149" s="240"/>
      <c r="AR4149" s="240"/>
      <c r="AS4149" s="240"/>
      <c r="AT4149" s="256"/>
      <c r="AU4149" s="256"/>
      <c r="AV4149" s="259"/>
      <c r="AW4149" s="259"/>
      <c r="AX4149" s="256"/>
      <c r="AY4149" s="256"/>
      <c r="AZ4149" s="256"/>
      <c r="BA4149" s="256"/>
      <c r="BB4149" s="256"/>
      <c r="BC4149" s="256"/>
      <c r="BD4149" s="256"/>
      <c r="BE4149" s="256"/>
      <c r="BF4149" s="256"/>
      <c r="BG4149" s="256"/>
      <c r="BH4149" s="256"/>
      <c r="BI4149" s="256"/>
      <c r="BJ4149" s="256"/>
      <c r="BK4149" s="256"/>
      <c r="BL4149" s="262"/>
      <c r="BM4149" s="262"/>
      <c r="BN4149" s="262"/>
      <c r="BO4149" s="262"/>
      <c r="BP4149" s="262"/>
      <c r="BQ4149" s="262"/>
      <c r="BR4149" s="270"/>
      <c r="BS4149" s="270"/>
      <c r="BT4149" s="270"/>
      <c r="BU4149" s="270"/>
      <c r="BV4149" s="270"/>
      <c r="BW4149" s="270"/>
      <c r="BX4149" s="256"/>
      <c r="BY4149" s="256"/>
      <c r="BZ4149" s="256"/>
      <c r="CA4149" s="267"/>
      <c r="CB4149" s="267"/>
      <c r="CC4149" s="274"/>
      <c r="CD4149" s="267"/>
      <c r="CE4149" s="267"/>
      <c r="CF4149" s="267"/>
      <c r="CG4149" s="267"/>
      <c r="CH4149" s="267"/>
      <c r="CI4149" s="267"/>
      <c r="CJ4149" s="267"/>
      <c r="CK4149" s="267"/>
      <c r="CL4149" s="265"/>
      <c r="CM4149" s="272"/>
      <c r="CN4149" s="264"/>
      <c r="CO4149" s="177"/>
      <c r="CP4149" s="226"/>
      <c r="CQ4149" s="226"/>
      <c r="CR4149" s="226"/>
      <c r="CS4149" s="178"/>
      <c r="CT4149" s="178"/>
      <c r="CU4149" s="178"/>
      <c r="CV4149" s="178"/>
      <c r="CW4149" s="178"/>
      <c r="CX4149" s="178"/>
      <c r="CY4149" s="178"/>
      <c r="CZ4149" s="178"/>
      <c r="DA4149" s="178"/>
      <c r="DB4149" s="120"/>
      <c r="DC4149" s="120"/>
      <c r="DD4149" s="120"/>
      <c r="DE4149" s="120"/>
      <c r="DF4149" s="120"/>
      <c r="DG4149" s="120"/>
      <c r="DH4149" s="120"/>
      <c r="DI4149" s="120"/>
      <c r="DJ4149" s="120"/>
      <c r="DK4149" s="120"/>
      <c r="DL4149" s="120"/>
      <c r="DM4149" s="120"/>
      <c r="DN4149" s="120"/>
    </row>
    <row r="4150" spans="1:118" s="119" customFormat="1">
      <c r="A4150" s="228"/>
      <c r="B4150" s="548"/>
      <c r="C4150" s="515"/>
      <c r="D4150" s="237"/>
      <c r="E4150" s="237"/>
      <c r="F4150" s="243"/>
      <c r="G4150" s="122">
        <v>3</v>
      </c>
      <c r="H4150" s="84"/>
      <c r="I4150" s="84"/>
      <c r="J4150" s="84"/>
      <c r="K4150" s="84"/>
      <c r="L4150" s="84"/>
      <c r="M4150" s="84"/>
      <c r="N4150" s="84"/>
      <c r="O4150" s="84"/>
      <c r="P4150" s="84"/>
      <c r="Q4150" s="84"/>
      <c r="R4150" s="84"/>
      <c r="S4150" s="84"/>
      <c r="T4150" s="84"/>
      <c r="U4150" s="84"/>
      <c r="V4150" s="84"/>
      <c r="W4150" s="84"/>
      <c r="X4150" s="84"/>
      <c r="Y4150" s="84"/>
      <c r="Z4150" s="84"/>
      <c r="AA4150" s="84"/>
      <c r="AB4150" s="84"/>
      <c r="AC4150" s="80"/>
      <c r="AD4150" s="80"/>
      <c r="AE4150" s="80"/>
      <c r="AF4150" s="80"/>
      <c r="AG4150" s="80"/>
      <c r="AH4150" s="80"/>
      <c r="AI4150" s="80"/>
      <c r="AJ4150" s="80"/>
      <c r="AK4150" s="80"/>
      <c r="AL4150" s="80"/>
      <c r="AM4150" s="240"/>
      <c r="AN4150" s="240"/>
      <c r="AO4150" s="240"/>
      <c r="AP4150" s="240"/>
      <c r="AQ4150" s="240"/>
      <c r="AR4150" s="240"/>
      <c r="AS4150" s="240"/>
      <c r="AT4150" s="256"/>
      <c r="AU4150" s="256"/>
      <c r="AV4150" s="259"/>
      <c r="AW4150" s="259"/>
      <c r="AX4150" s="256"/>
      <c r="AY4150" s="256"/>
      <c r="AZ4150" s="256"/>
      <c r="BA4150" s="256"/>
      <c r="BB4150" s="256"/>
      <c r="BC4150" s="256"/>
      <c r="BD4150" s="256"/>
      <c r="BE4150" s="256"/>
      <c r="BF4150" s="256"/>
      <c r="BG4150" s="256"/>
      <c r="BH4150" s="256"/>
      <c r="BI4150" s="256"/>
      <c r="BJ4150" s="256"/>
      <c r="BK4150" s="256"/>
      <c r="BL4150" s="262"/>
      <c r="BM4150" s="262"/>
      <c r="BN4150" s="262"/>
      <c r="BO4150" s="262"/>
      <c r="BP4150" s="262"/>
      <c r="BQ4150" s="262"/>
      <c r="BR4150" s="270"/>
      <c r="BS4150" s="270"/>
      <c r="BT4150" s="270"/>
      <c r="BU4150" s="270"/>
      <c r="BV4150" s="270"/>
      <c r="BW4150" s="270"/>
      <c r="BX4150" s="256"/>
      <c r="BY4150" s="256"/>
      <c r="BZ4150" s="256"/>
      <c r="CA4150" s="267"/>
      <c r="CB4150" s="267"/>
      <c r="CC4150" s="274"/>
      <c r="CD4150" s="267"/>
      <c r="CE4150" s="267"/>
      <c r="CF4150" s="267"/>
      <c r="CG4150" s="267"/>
      <c r="CH4150" s="267"/>
      <c r="CI4150" s="267"/>
      <c r="CJ4150" s="267"/>
      <c r="CK4150" s="267"/>
      <c r="CL4150" s="265"/>
      <c r="CM4150" s="272"/>
      <c r="CN4150" s="264"/>
      <c r="CO4150" s="177"/>
      <c r="CP4150" s="226"/>
      <c r="CQ4150" s="226"/>
      <c r="CR4150" s="226"/>
      <c r="CS4150" s="178"/>
      <c r="CT4150" s="178"/>
      <c r="CU4150" s="178"/>
      <c r="CV4150" s="178"/>
      <c r="CW4150" s="178"/>
      <c r="CX4150" s="178"/>
      <c r="CY4150" s="178"/>
      <c r="CZ4150" s="178"/>
      <c r="DA4150" s="178"/>
      <c r="DB4150" s="120"/>
      <c r="DC4150" s="120"/>
      <c r="DD4150" s="120"/>
      <c r="DE4150" s="120"/>
      <c r="DF4150" s="120"/>
      <c r="DG4150" s="120"/>
      <c r="DH4150" s="120"/>
      <c r="DI4150" s="120"/>
      <c r="DJ4150" s="120"/>
      <c r="DK4150" s="120"/>
      <c r="DL4150" s="120"/>
      <c r="DM4150" s="120"/>
      <c r="DN4150" s="120"/>
    </row>
    <row r="4151" spans="1:118" s="119" customFormat="1">
      <c r="A4151" s="228"/>
      <c r="B4151" s="548"/>
      <c r="C4151" s="515"/>
      <c r="D4151" s="237"/>
      <c r="E4151" s="237"/>
      <c r="F4151" s="244"/>
      <c r="G4151" s="123">
        <v>3.9</v>
      </c>
      <c r="H4151" s="85"/>
      <c r="I4151" s="85"/>
      <c r="J4151" s="85"/>
      <c r="K4151" s="85"/>
      <c r="L4151" s="85"/>
      <c r="M4151" s="85"/>
      <c r="N4151" s="85"/>
      <c r="O4151" s="85"/>
      <c r="P4151" s="85"/>
      <c r="Q4151" s="85"/>
      <c r="R4151" s="85"/>
      <c r="S4151" s="85"/>
      <c r="T4151" s="85"/>
      <c r="U4151" s="85"/>
      <c r="V4151" s="85"/>
      <c r="W4151" s="85"/>
      <c r="X4151" s="85"/>
      <c r="Y4151" s="85"/>
      <c r="Z4151" s="85"/>
      <c r="AA4151" s="85"/>
      <c r="AB4151" s="85"/>
      <c r="AC4151" s="81"/>
      <c r="AD4151" s="81"/>
      <c r="AE4151" s="81"/>
      <c r="AF4151" s="81"/>
      <c r="AG4151" s="81"/>
      <c r="AH4151" s="81"/>
      <c r="AI4151" s="81"/>
      <c r="AJ4151" s="81"/>
      <c r="AK4151" s="81"/>
      <c r="AL4151" s="81"/>
      <c r="AM4151" s="240"/>
      <c r="AN4151" s="240"/>
      <c r="AO4151" s="240"/>
      <c r="AP4151" s="240"/>
      <c r="AQ4151" s="240"/>
      <c r="AR4151" s="240"/>
      <c r="AS4151" s="240"/>
      <c r="AT4151" s="256"/>
      <c r="AU4151" s="256"/>
      <c r="AV4151" s="259"/>
      <c r="AW4151" s="259"/>
      <c r="AX4151" s="256"/>
      <c r="AY4151" s="256"/>
      <c r="AZ4151" s="256"/>
      <c r="BA4151" s="256"/>
      <c r="BB4151" s="256"/>
      <c r="BC4151" s="256"/>
      <c r="BD4151" s="256"/>
      <c r="BE4151" s="256"/>
      <c r="BF4151" s="256"/>
      <c r="BG4151" s="256"/>
      <c r="BH4151" s="256"/>
      <c r="BI4151" s="256"/>
      <c r="BJ4151" s="256"/>
      <c r="BK4151" s="256"/>
      <c r="BL4151" s="262"/>
      <c r="BM4151" s="262"/>
      <c r="BN4151" s="262"/>
      <c r="BO4151" s="262"/>
      <c r="BP4151" s="262"/>
      <c r="BQ4151" s="262"/>
      <c r="BR4151" s="270"/>
      <c r="BS4151" s="270"/>
      <c r="BT4151" s="270"/>
      <c r="BU4151" s="270"/>
      <c r="BV4151" s="270"/>
      <c r="BW4151" s="270"/>
      <c r="BX4151" s="256"/>
      <c r="BY4151" s="256"/>
      <c r="BZ4151" s="256"/>
      <c r="CA4151" s="267"/>
      <c r="CB4151" s="267"/>
      <c r="CC4151" s="274"/>
      <c r="CD4151" s="267"/>
      <c r="CE4151" s="267"/>
      <c r="CF4151" s="267"/>
      <c r="CG4151" s="267"/>
      <c r="CH4151" s="267"/>
      <c r="CI4151" s="267"/>
      <c r="CJ4151" s="267"/>
      <c r="CK4151" s="267"/>
      <c r="CL4151" s="265"/>
      <c r="CM4151" s="272"/>
      <c r="CN4151" s="264"/>
      <c r="CO4151" s="177"/>
      <c r="CP4151" s="226"/>
      <c r="CQ4151" s="226"/>
      <c r="CR4151" s="226"/>
      <c r="CS4151" s="178"/>
      <c r="CT4151" s="178"/>
      <c r="CU4151" s="178"/>
      <c r="CV4151" s="178"/>
      <c r="CW4151" s="178"/>
      <c r="CX4151" s="178"/>
      <c r="CY4151" s="178"/>
      <c r="CZ4151" s="178"/>
      <c r="DA4151" s="178"/>
      <c r="DB4151" s="120"/>
      <c r="DC4151" s="120"/>
      <c r="DD4151" s="120"/>
      <c r="DE4151" s="120"/>
      <c r="DF4151" s="120"/>
      <c r="DG4151" s="120"/>
      <c r="DH4151" s="120"/>
      <c r="DI4151" s="120"/>
      <c r="DJ4151" s="120"/>
      <c r="DK4151" s="120"/>
      <c r="DL4151" s="120"/>
      <c r="DM4151" s="120"/>
      <c r="DN4151" s="120"/>
    </row>
    <row r="4152" spans="1:118" s="119" customFormat="1">
      <c r="A4152" s="229"/>
      <c r="B4152" s="549"/>
      <c r="C4152" s="516"/>
      <c r="D4152" s="238"/>
      <c r="E4152" s="238"/>
      <c r="F4152" s="245" t="s">
        <v>83</v>
      </c>
      <c r="G4152" s="246"/>
      <c r="H4152" s="82"/>
      <c r="I4152" s="82"/>
      <c r="J4152" s="82"/>
      <c r="K4152" s="82"/>
      <c r="L4152" s="82"/>
      <c r="M4152" s="82"/>
      <c r="N4152" s="82"/>
      <c r="O4152" s="82"/>
      <c r="P4152" s="82"/>
      <c r="Q4152" s="82"/>
      <c r="R4152" s="82"/>
      <c r="S4152" s="82"/>
      <c r="T4152" s="82"/>
      <c r="U4152" s="82"/>
      <c r="V4152" s="82"/>
      <c r="W4152" s="82"/>
      <c r="X4152" s="82"/>
      <c r="Y4152" s="82"/>
      <c r="Z4152" s="82"/>
      <c r="AA4152" s="82"/>
      <c r="AB4152" s="82"/>
      <c r="AC4152" s="35"/>
      <c r="AD4152" s="35"/>
      <c r="AE4152" s="35"/>
      <c r="AF4152" s="35"/>
      <c r="AG4152" s="35"/>
      <c r="AH4152" s="35"/>
      <c r="AI4152" s="35"/>
      <c r="AJ4152" s="35"/>
      <c r="AK4152" s="35"/>
      <c r="AL4152" s="35"/>
      <c r="AM4152" s="241"/>
      <c r="AN4152" s="241"/>
      <c r="AO4152" s="241"/>
      <c r="AP4152" s="241"/>
      <c r="AQ4152" s="241"/>
      <c r="AR4152" s="241"/>
      <c r="AS4152" s="241"/>
      <c r="AT4152" s="257"/>
      <c r="AU4152" s="257"/>
      <c r="AV4152" s="260"/>
      <c r="AW4152" s="260"/>
      <c r="AX4152" s="257"/>
      <c r="AY4152" s="257"/>
      <c r="AZ4152" s="257"/>
      <c r="BA4152" s="257"/>
      <c r="BB4152" s="257"/>
      <c r="BC4152" s="257"/>
      <c r="BD4152" s="257"/>
      <c r="BE4152" s="257"/>
      <c r="BF4152" s="257"/>
      <c r="BG4152" s="257"/>
      <c r="BH4152" s="257"/>
      <c r="BI4152" s="257"/>
      <c r="BJ4152" s="257"/>
      <c r="BK4152" s="257"/>
      <c r="BL4152" s="263"/>
      <c r="BM4152" s="263"/>
      <c r="BN4152" s="263"/>
      <c r="BO4152" s="263"/>
      <c r="BP4152" s="263"/>
      <c r="BQ4152" s="263"/>
      <c r="BR4152" s="271"/>
      <c r="BS4152" s="271"/>
      <c r="BT4152" s="271"/>
      <c r="BU4152" s="271"/>
      <c r="BV4152" s="271"/>
      <c r="BW4152" s="271"/>
      <c r="BX4152" s="257"/>
      <c r="BY4152" s="257"/>
      <c r="BZ4152" s="257"/>
      <c r="CA4152" s="268"/>
      <c r="CB4152" s="268"/>
      <c r="CC4152" s="275"/>
      <c r="CD4152" s="268"/>
      <c r="CE4152" s="268"/>
      <c r="CF4152" s="268"/>
      <c r="CG4152" s="268"/>
      <c r="CH4152" s="268"/>
      <c r="CI4152" s="268"/>
      <c r="CJ4152" s="268"/>
      <c r="CK4152" s="268"/>
      <c r="CL4152" s="265"/>
      <c r="CM4152" s="272"/>
      <c r="CN4152" s="264"/>
      <c r="CO4152" s="177"/>
      <c r="CP4152" s="226"/>
      <c r="CQ4152" s="226"/>
      <c r="CR4152" s="226"/>
      <c r="CS4152" s="178"/>
      <c r="CT4152" s="178"/>
      <c r="CU4152" s="178"/>
      <c r="CV4152" s="178"/>
      <c r="CW4152" s="178"/>
      <c r="CX4152" s="178"/>
      <c r="CY4152" s="178"/>
      <c r="CZ4152" s="178"/>
      <c r="DA4152" s="178"/>
      <c r="DB4152" s="120"/>
      <c r="DC4152" s="120"/>
      <c r="DD4152" s="120"/>
      <c r="DE4152" s="120"/>
      <c r="DF4152" s="120"/>
      <c r="DG4152" s="120"/>
      <c r="DH4152" s="120"/>
      <c r="DI4152" s="120"/>
      <c r="DJ4152" s="120"/>
      <c r="DK4152" s="120"/>
      <c r="DL4152" s="120"/>
      <c r="DM4152" s="120"/>
      <c r="DN4152" s="120"/>
    </row>
    <row r="4153" spans="1:118" s="119" customFormat="1" ht="14.25" customHeight="1">
      <c r="A4153" s="227">
        <f t="shared" si="1275"/>
        <v>515</v>
      </c>
      <c r="B4153" s="547" t="s">
        <v>1147</v>
      </c>
      <c r="C4153" s="514" t="s">
        <v>1006</v>
      </c>
      <c r="D4153" s="236">
        <v>44616</v>
      </c>
      <c r="E4153" s="236" t="s">
        <v>1197</v>
      </c>
      <c r="F4153" s="253" t="s">
        <v>80</v>
      </c>
      <c r="G4153" s="254"/>
      <c r="H4153" s="82" t="s">
        <v>69</v>
      </c>
      <c r="I4153" s="82" t="s">
        <v>973</v>
      </c>
      <c r="J4153" s="82" t="s">
        <v>61</v>
      </c>
      <c r="K4153" s="82" t="s">
        <v>61</v>
      </c>
      <c r="L4153" s="82" t="s">
        <v>61</v>
      </c>
      <c r="M4153" s="82" t="s">
        <v>61</v>
      </c>
      <c r="N4153" s="83" t="s">
        <v>61</v>
      </c>
      <c r="O4153" s="82"/>
      <c r="P4153" s="82" t="s">
        <v>61</v>
      </c>
      <c r="Q4153" s="82" t="s">
        <v>61</v>
      </c>
      <c r="R4153" s="82" t="s">
        <v>61</v>
      </c>
      <c r="S4153" s="82" t="s">
        <v>61</v>
      </c>
      <c r="T4153" s="82" t="s">
        <v>61</v>
      </c>
      <c r="U4153" s="82" t="s">
        <v>61</v>
      </c>
      <c r="V4153" s="82"/>
      <c r="W4153" s="82" t="s">
        <v>60</v>
      </c>
      <c r="X4153" s="82" t="s">
        <v>60</v>
      </c>
      <c r="Y4153" s="82" t="s">
        <v>60</v>
      </c>
      <c r="Z4153" s="82" t="s">
        <v>60</v>
      </c>
      <c r="AA4153" s="82" t="s">
        <v>60</v>
      </c>
      <c r="AB4153" s="82" t="s">
        <v>60</v>
      </c>
      <c r="AC4153" s="82"/>
      <c r="AD4153" s="82" t="s">
        <v>60</v>
      </c>
      <c r="AE4153" s="82" t="s">
        <v>60</v>
      </c>
      <c r="AF4153" s="82" t="s">
        <v>60</v>
      </c>
      <c r="AG4153" s="82" t="s">
        <v>60</v>
      </c>
      <c r="AH4153" s="82" t="s">
        <v>60</v>
      </c>
      <c r="AI4153" s="82" t="s">
        <v>1471</v>
      </c>
      <c r="AJ4153" s="82"/>
      <c r="AK4153" s="82" t="s">
        <v>61</v>
      </c>
      <c r="AL4153" s="82" t="s">
        <v>61</v>
      </c>
      <c r="AM4153" s="239">
        <f>COUNTIF(H4153:AL4153,"PH")+COUNTIF(H4153:AL4153,"PH/L")+COUNTIF(H4153:AL4153,"PM")</f>
        <v>0</v>
      </c>
      <c r="AN4153" s="239">
        <f>COUNTIF(H4153:AL4153,"PD")+COUNTIF(H4153:AL4153,"PDD")+COUNTIF(H4153:AL4153,"P/DS")/2+COUNTIF(H4153:AL4153,"PMD")</f>
        <v>0</v>
      </c>
      <c r="AO4153" s="239">
        <f>COUNTIF(H4153:AL4153,"PN")+COUNTIF(H4153:AL4153,"P/NS")/2+COUNTIF(H4153:AL4153,"PH")+COUNTIF(H4153:AL4153,"PH/F")/2+COUNTIF(H4153:AL4153,"PH/L")/2+COUNTIF(H4153:AL4153,"PM")</f>
        <v>0</v>
      </c>
      <c r="AP4153" s="239">
        <f>COUNTIF(H4153:AL4153,"BH")+COUNTIF(H4153:AL4153,"AL/BL")+COUNTIF(H4153:AL4153,"UL/BL")+COUNTIF(H4153:AL4153,"BM")</f>
        <v>0</v>
      </c>
      <c r="AQ4153" s="239">
        <f>COUNTIF(H4153:AL4153,"DS")+COUNTIF(H4153:AL4153,"AL/DS")/2+COUNTIF(H4153:AL4153,"UL/DS")/2+COUNTIF(H4153:AL4153,"CT")+COUNTIF(H4153:AL4153,"MD")</f>
        <v>11.5</v>
      </c>
      <c r="AR4153" s="239">
        <f>COUNTIF(H4153:AL4153,"NS")+COUNTIF(H4153:AL4153,"AL/NS")/2+COUNTIF(H4153:AL4153,"UL/NS")/2+COUNTIF(H4153:AL4153,"BH")+COUNTIF(H4153:AL4153,"AL/BF")/2+COUNTIF(H4153:AL4153,"AL/BL")/2+COUNTIF(H4153:AL4153,"UL/BL")/2+COUNTIF(H4153:AL4153,"UL/BF")/2+COUNTIF(H4153:AL4153,"BM")</f>
        <v>13</v>
      </c>
      <c r="AS4153" s="239">
        <f>COUNTIF(H4153:AL4153,"AL")+COUNTIF(H4153:AL4153,"AL/DS")/2+COUNTIF(H4153:AL4153,"AL/NS")/2+COUNTIF(H4153:AL4153,"NH")+COUNTIF(H4153:AL4153,"SL")+COUNTIF(H4153:AL4153,"NHD")+COUNTIF(H4153:AL4153,"B")+COUNTIF(H4153:AL4153,"HL")+COUNTIF(H4153:AL4153,"AL/BF")/2+COUNTIF(H4153:AL4153,"AL/BL")/2</f>
        <v>1</v>
      </c>
      <c r="AT4153" s="255">
        <f>COUNTIF(H4153:AL4153,"PD")+COUNTIF(H4153:AL4153,"PN")+COUNTIF(H4153:AL4153,"P/DS")/2+COUNTIF(H4153:AL4153,"P/NS")/2+COUNTIF(H4153:AL4153,"DS")+COUNTIF(H4153:AL4153,"NS")+COUNTIF(H4153:AL4153,"AL")+COUNTIF(H4153:AL4153,"AL/DS")+COUNTIF(H4153:AL4153,"AL/NS")+COUNTIF(H4153:AL4153,"NH")+COUNTIF(H4153:AL4153,"SL")+COUNTIF(H4153:AL4153,"UL/DS")/2+COUNTIF(H4153:AL4153,"UL/NS")/2+COUNTIF(H4153:AL4153,"CT")+COUNTIF(H4153:AL4153,"NHD")+COUNTIF(H4153:AL4153,"PDD")+COUNTIF(H4153:AL4153,"B")+COUNTIF(H4153:AL4153,"HL")+COUNTIF(H4153:AL4153,"PH")+COUNTIF(H4153:AL4153,"BH")+COUNTIF(H4153:AL4153,"AL/BF")+COUNTIF(H4153:AL4153,"AL/BL")+COUNTIF(H4153:AL4153,"UL/BF")/2+COUNTIF(H4153:AL4153,"UL/BL")/2+COUNTIF(H4153:AL4153,"PH/F")/2+COUNTIF(H4153:AL4153,"PH/L")/2+COUNTIF(H4153:AL4153,"MD")+COUNTIF(H4153:AL4153,"PMD")+COUNTIF(H4153:AL4153,"PM")+COUNTIF(H4153:AL4153,"BM")</f>
        <v>25.5</v>
      </c>
      <c r="AU4153" s="255">
        <f>COUNTIF(H4153:AL4153,"P/DS")/2+COUNTIF(H4153:AL4153,"P/NS")/2+COUNTIF(H4153:AL4153,"IL")+COUNTIF(H4153:AL4153,"NL")+COUNTIF(H4153:AL4153,"UL")+COUNTIF(H4153:AL4153,"UL/DS")/2+COUNTIF(H4153:AL4153,"UL/NS")/2+COUNTIF(H4153:AL4153,"KT")+COUNTIF(H4153:AL4153,"UL/BF")/2+COUNTIF(H4153:AL4153,"UL/BL")/2+COUNTIF(H4153:AL4153,"PH/F")/2+COUNTIF(H4153:AL4153,"PH/L")/2+COUNTIF(H4153:AL4153,"NB")</f>
        <v>0.5</v>
      </c>
      <c r="AV4153" s="258">
        <f>COUNTIF(H4153:AL4153,"PN")+COUNTIF(H4153:AL4153,"TVD")+COUNTIF(H4153:AL4153,"PH")+COUNTIF(H4153:AL4153,"PM")+COUNTIF(H4153:AL4153,"PDD")-COUNTIFS(H4153:AL4153,"PN",H4160:AL4160,"&gt;=3")-COUNTIFS(H4153:AL4153,"PM",H4160:AL4160,"&gt;=3")</f>
        <v>0</v>
      </c>
      <c r="AW4153" s="258">
        <f>COUNTIF(H4153:AL4153,"NS")+COUNTIF(H4153:AL4153,"D")+COUNTIF(H4153:AL4153,"BH")+COUNTIF(H4153:AL4153,"NHD")+COUNTIF(H4153:AL4153,"BM")-COUNTIFS(H4153:AL4153,"NS",H4160:AL4160,"&gt;=3")-COUNTIFS(H4153:AL4153,"BH",H4160:AL4160,"&gt;=3")-COUNTIFS(H4153:AL4153,"BM",H4160:AL4160,"&gt;=3")</f>
        <v>14</v>
      </c>
      <c r="AX4153" s="255">
        <f>COUNTIF(H4153:AL4153,"AL")+COUNTIF(H4153:AL4153,"AL/DS")/2+COUNTIF(H4153:AL4153,"AL/NS")/2+COUNTIF(H4153:AL4153,"AL/BF")+COUNTIF(H4153:AL4153,"AL/BL")/2</f>
        <v>0</v>
      </c>
      <c r="AY4153" s="255">
        <f>COUNTIF(H4153:AL4153,"SL")</f>
        <v>0</v>
      </c>
      <c r="AZ4153" s="255">
        <f>COUNTIF(H4153:AL4153,"NH")</f>
        <v>1</v>
      </c>
      <c r="BA4153" s="255">
        <f>COUNTIF(H4153:AL4153,"HL")</f>
        <v>0</v>
      </c>
      <c r="BB4153" s="255">
        <f>COUNTIF(G4153:AL4153,"P/DS")/2+COUNTIF(G4153:AL4153,"P/NS")/2+COUNTIF(G4153:AL4153,"UL")+COUNTIF(G4153:AL4153,"UL/DS")/2+COUNTIF(G4153:AL4153,"UL/NS")/2+COUNTIF(G4153:AL4153,"UL/BL")/2+COUNTIF(G4153:AL4153,"UL/BF")/2+COUNTIF(G4153:AL4153,"PH/F")/2+COUNTIF(G4153:AL4153,"PH/L")/2</f>
        <v>0.5</v>
      </c>
      <c r="BC4153" s="255">
        <f>COUNTIF(H4153:AL4153,"NB")</f>
        <v>0</v>
      </c>
      <c r="BD4153" s="255">
        <f>COUNTIF(H4153:AL4153,"NL")</f>
        <v>0</v>
      </c>
      <c r="BE4153" s="255">
        <f>COUNTIF(H4153:AL4153,"IL")</f>
        <v>0</v>
      </c>
      <c r="BF4153" s="255">
        <f>COUNTIF(H4153:AL4153,"KT")</f>
        <v>0</v>
      </c>
      <c r="BG4153" s="255">
        <f>COUNTIF(H4153:AL4153,"L70")</f>
        <v>0</v>
      </c>
      <c r="BH4153" s="255">
        <f>COUNTIF(H4153:AL4153,"MD")</f>
        <v>0</v>
      </c>
      <c r="BI4153" s="255">
        <f>COUNTIF(H4153:AL4153,"PMD")</f>
        <v>0</v>
      </c>
      <c r="BJ4153" s="255">
        <f>COUNTIF(H4153:AL4153,"PM")</f>
        <v>0</v>
      </c>
      <c r="BK4153" s="255">
        <f>COUNTIF(H4153:AL4153,"BM")</f>
        <v>0</v>
      </c>
      <c r="BL4153" s="261">
        <f>SUMIF(H4153:AL4153,"PD",H4154:AL4154)+SUMIF(H4153:AL4153,"PN",H4154:AL4154)+SUMIF(H4153:AL4153,"P/DS",H4154:AL4154)+SUMIF(H4153:AL4153,"PN/F",H4154:AL4154)+SUMIF(H4153:AL4153,"PN/L",H4154:AL4154)+SUMIF(H4153:AL4153,"TV",H4154:AL4154)+SUMIF(H4153:AL4153,"TVD",H4154:AL4154)+SUMIF(H4153:AL4153,"PDD",H4154:AL4154)</f>
        <v>0</v>
      </c>
      <c r="BM4153" s="261">
        <f>SUMIF(H4153:AL4153,"PD",H4155:AL4155)+SUMIF(H4153:AL4153,"PN",H4155:AL4155)+SUMIF(H4153:AL4153,"P/DS",H4155:AL4155)+SUMIF(H4153:AL4153,"PN/F",H4155:AL4155)+SUMIF(H4153:AL4153,"PN/L",H4155:AL4155)+SUMIF(H4153:AL4153,"TV",H4155:AL4155)+SUMIF(H4153:AL4153,"TVD",H4155:AL4155)+SUMIF(H4153:AL4153,"PDD",H4155:AL4155)+SUMIF(H4153:AL4153,"PMD",H4155:AL4155)</f>
        <v>0</v>
      </c>
      <c r="BN4153" s="261">
        <f>SUMIF(H4153:AL4153,"PD",H4156:AL4156)+SUMIF(H4153:AL4153,"PN",H4156:AL4156)+SUMIF(H4153:AL4153,"P/DS",H4156:AL4156)+SUMIF(H4153:AL4153,"PN/F",H4156:AL4156)+SUMIF(H4153:AL4153,"PN/L",H4156:AL4156)+SUMIF(H4153:AL4153,"TV",H4156:AL4156)+SUMIF(H4153:AL4153,"TVD",H4156:AL4156)</f>
        <v>0</v>
      </c>
      <c r="BO4153" s="261">
        <f>SUMIF(H4153:AL4153,"PD",H4157:AL4157)+SUMIF(H4153:AL4153,"PN",H4157:AL4157)+SUMIF(H4153:AL4153,"P/DS",H4157:AL4157)+SUMIF(H4153:AL4153,"PN/F",H4157:AL4157)+SUMIF(H4153:AL4153,"PN/L",H4157:AL4157)+SUMIF(H4153:AL4153,"TV",H4157:AL4157)+SUMIF(H4153:AL4153,"TVD",H4157:AL4157)</f>
        <v>0</v>
      </c>
      <c r="BP4153" s="261">
        <f>SUMIF(H4153:AL4153,"PD",H4158:AL4158)+SUMIF(H4153:AL4153,"PN",H4158:AL4158)+SUMIF(H4153:AL4153,"P/DS",H4158:AL4158)+SUMIF(H4153:AL4153,"PN/F",H4158:AL4158)+SUMIF(H4153:AL4153,"PN/L",H4158:AL4158)+SUMIF(H4153:AL4153,"TV",H4158:AL4158)+SUMIF(H4153:AL4153,"TVD",H4158:AL4158)+SUMIF(H4153:AL4153,"PDD",H4158:AL4158)+SUMIF(H4153:AL4153,"PH",H4158:AL4158)+SUMIF(H4153:AL4153,"PM",H4158:AL4158)</f>
        <v>0</v>
      </c>
      <c r="BQ4153" s="261">
        <f>SUMIF(H4153:AL4153,"PD",H4159:AL4159)+SUMIF(H4153:AL4153,"PN",H4159:AL4159)+SUMIF(H4153:AL4153,"P/DS",H4159:AL4159)+SUMIF(H4153:AL4153,"PN/F",H4159:AL4159)+SUMIF(H4153:AL4153,"PN/L",H4159:AL4159)+SUMIF(H4153:AL4153,"TV",H4159:AL4159)+SUMIF(H4153:AL4153,"TVD",H4159:AL4159)+SUMIF(H4153:AL4153,"PDD",H4159:AL4159)+SUMIF(H4153:AL4153,"PH",H4159:AL4159)+SUMIF(H4153:AL4153,"PM",H4159:AL4159)</f>
        <v>0</v>
      </c>
      <c r="BR4153" s="269">
        <f>SUM(H4154:AL4154)-BL4153</f>
        <v>16</v>
      </c>
      <c r="BS4153" s="269">
        <f>SUM(H4155:AL4155)-BM4153</f>
        <v>8</v>
      </c>
      <c r="BT4153" s="269">
        <f>SUM(H4156:AL4156)-BN4153</f>
        <v>0</v>
      </c>
      <c r="BU4153" s="269">
        <f>SUM(H4157:AL4157)-BO4153</f>
        <v>6.5</v>
      </c>
      <c r="BV4153" s="269">
        <f>SUM(H4158:AL4158)-BP4153</f>
        <v>0</v>
      </c>
      <c r="BW4153" s="269">
        <f>SUM(H4159:AL4159)-BQ4153</f>
        <v>0</v>
      </c>
      <c r="BX4153" s="255">
        <f>SUMIF(H4153:AL4153,"PD",H4160:AL4160)+SUMIF(H4153:AL4153,"PN",H4160:AL4160)+SUMIF(H4153:AL4153,"P/DS",H4160:AL4160)+SUMIF(H4153:AL4153,"PN/F",H4160:AL4160)+SUMIF(H4153:AL4153,"PN/L",H4160:AL4160)</f>
        <v>0</v>
      </c>
      <c r="BY4153" s="255">
        <f>SUM(H4160:AL4160)-BX4153</f>
        <v>0</v>
      </c>
      <c r="BZ4153" s="255">
        <f t="shared" ref="BZ4153" si="1278">+SUM(BL4153:BW4160)</f>
        <v>30.5</v>
      </c>
      <c r="CA4153" s="266">
        <f>(COUNTIFS(H4153:AL4153,"PD",H4154:AL4154,"&gt;=2"))*0.5-IF(CN4153="VP",COUNTIFS($H$16:$AL$16,"SAT",H4153:AL4153,"PD",H4154:AL4154,"&gt;=2"))*0.5</f>
        <v>0</v>
      </c>
      <c r="CB4153" s="266">
        <f>(COUNTIFS(H4153:AL4153,"PN",H4155:AL4155,"&gt;=0.5",H4154:AL4154,"&gt;=1.5"))*0.5+COUNTIFS(H4153:AL4153,"PDD",H4155:AL4155,"&gt;=0.5",H4154:AL4154,"&gt;=1.5")*0.5</f>
        <v>0</v>
      </c>
      <c r="CC4153" s="273">
        <f>(COUNTIFS(H4153:AL4153,"TV",H4155:AL4155,"&gt;=10"))*0.5+(COUNTIFS(H4153:AL4153,"PMD",H4155:AL4155,"&gt;=2"))*0.5</f>
        <v>0</v>
      </c>
      <c r="CD4153" s="266">
        <f>(COUNTIFS(H4153:AL4153,"TVD",H4157:AL4157,"&gt;=6.5",H4155:AL4155,"&gt;=3.5"))*0.5</f>
        <v>0</v>
      </c>
      <c r="CE4153" s="266">
        <f>(COUNTIFS(H4153:AL4153,"PD",H4158:AL4158,"&gt;=10"))*0.5</f>
        <v>0</v>
      </c>
      <c r="CF4153" s="266">
        <f>(COUNTIFS(H4153:AL4153,"PDD",H4158:AL4158,"&gt;=3.5",H4159:AL4159,"&gt;=6.5")+COUNTIFS(H4153:AL4153,"PH",H4159:AL4159,"&gt;=0.5",H4158:AL4158,"&gt;=1.5")+COUNTIFS(H4153:AL4153,"PM",H4159:AL4159,"&gt;=0.5",H4158:AL4158,"&gt;=1.5"))*0.5</f>
        <v>0</v>
      </c>
      <c r="CG4153" s="266">
        <f>(COUNTIFS(H4153:AL4153,"DS",H4154:AL4154,"&gt;=2")+COUNTIFS(H4153:AL4153,"AL/DS",H4154:AL4154,"&gt;=2"))*0.5-IF(CN4153="VP",COUNTIFS($H$16:$AL$16,"SAT",H4153:AL4153,"DS",H4154:AL4154,"&gt;=2"))*0.5</f>
        <v>0</v>
      </c>
      <c r="CH4153" s="266">
        <f>(COUNTIFS(H4153:AL4153,"NS",H4155:AL4155,"&gt;=0.5",H4154:AL4154,"&gt;=1.5")+COUNTIFS(H4153:AL4153,"AL/NS",H4155:AL4155,"&gt;=0.5",H4154:AL4154,"&gt;=1.5")+COUNTIFS(H4153:AL4153,"NHD",H4155:AL4155,"&gt;=4.5",H4158:AL4158,"&gt;=2",H4154:AL4154,"&gt;=1.5"))*0.5</f>
        <v>4</v>
      </c>
      <c r="CI4153" s="266">
        <f>(COUNTIF(H4155:AL4155,"&gt;=10")+COUNTIFS(H4153:AL4153,"MD",H4155:AL4155,"&gt;=2")-COUNTIFS(H4153:AL4153,"TV",H4155:AL4155,"&gt;=10"))*0.5</f>
        <v>0</v>
      </c>
      <c r="CJ4153" s="266">
        <f>(COUNTIFS(H4153:AL4153,"D",H4157:AL4157,"&gt;=6.5",H4155:AL4155,"&gt;=3.5"))*0.5</f>
        <v>0.5</v>
      </c>
      <c r="CK4153" s="266">
        <f>(COUNTIF(H4158:AL4158,"&gt;=10")-COUNTIFS(H4153:AL4153,"PD",H4158:AL4158,"&gt;=10"))*0.5</f>
        <v>0</v>
      </c>
      <c r="CL4153" s="265">
        <f>(COUNTIFS(H4153:AL4153,"NHD",H4158:AL4158,"&gt;=3.5",H4159:AL4159,"&gt;=6.5")+COUNTIFS(H4153:AL4153,"BH",H4158:AL4158,"&gt;=1.5",H4159:AL4159,"&gt;=0.5")+COUNTIFS(H4153:AL4153,"BM",H4158:AL4158,"&gt;=1.5",H4159:AL4159,"&gt;=0.5")+COUNTIFS(H4153:AL4153,"D",H4158:AL4158,"&gt;=1.5",H4159:AL4159,"&gt;=0.5"))*0.5</f>
        <v>0</v>
      </c>
      <c r="CM4153" s="272"/>
      <c r="CN4153" s="264" t="s">
        <v>723</v>
      </c>
      <c r="CO4153" s="177">
        <f t="shared" ref="CO4153" si="1279">+AM4153+AN4153+AO4153+AP4153+AQ4153+AR4153+AS4153+AU4153+BG4153</f>
        <v>26</v>
      </c>
      <c r="CP4153" s="225">
        <f>+SUM(I4154:I4159)-I4160</f>
        <v>10.5</v>
      </c>
      <c r="CQ4153" s="225">
        <f>+SUM(J4154:J4159)-J4160</f>
        <v>2.5</v>
      </c>
      <c r="CR4153" s="225">
        <f>+SUM(K4154:K4159)-K4160</f>
        <v>0</v>
      </c>
      <c r="CS4153" s="178"/>
      <c r="CT4153" s="178"/>
      <c r="CU4153" s="178"/>
      <c r="CV4153" s="178"/>
      <c r="CW4153" s="178"/>
      <c r="CX4153" s="178"/>
      <c r="CY4153" s="178"/>
      <c r="CZ4153" s="178"/>
      <c r="DA4153" s="178"/>
      <c r="DB4153" s="120"/>
      <c r="DC4153" s="120"/>
      <c r="DD4153" s="120"/>
      <c r="DE4153" s="120"/>
      <c r="DF4153" s="120"/>
      <c r="DG4153" s="120"/>
      <c r="DH4153" s="120"/>
      <c r="DI4153" s="120"/>
      <c r="DJ4153" s="120"/>
      <c r="DK4153" s="120"/>
      <c r="DL4153" s="120"/>
      <c r="DM4153" s="120"/>
      <c r="DN4153" s="120"/>
    </row>
    <row r="4154" spans="1:118" s="119" customFormat="1" ht="15" customHeight="1">
      <c r="A4154" s="228"/>
      <c r="B4154" s="548"/>
      <c r="C4154" s="515"/>
      <c r="D4154" s="237"/>
      <c r="E4154" s="237"/>
      <c r="F4154" s="242" t="s">
        <v>82</v>
      </c>
      <c r="G4154" s="121">
        <v>1.5</v>
      </c>
      <c r="H4154" s="83"/>
      <c r="I4154" s="83"/>
      <c r="J4154" s="83">
        <v>2</v>
      </c>
      <c r="K4154" s="83"/>
      <c r="L4154" s="83">
        <v>2</v>
      </c>
      <c r="M4154" s="83">
        <v>2</v>
      </c>
      <c r="N4154" s="84">
        <v>2</v>
      </c>
      <c r="O4154" s="83"/>
      <c r="P4154" s="83">
        <v>2</v>
      </c>
      <c r="Q4154" s="83"/>
      <c r="R4154" s="83">
        <v>2</v>
      </c>
      <c r="S4154" s="83">
        <v>2</v>
      </c>
      <c r="T4154" s="83"/>
      <c r="U4154" s="83">
        <v>2</v>
      </c>
      <c r="V4154" s="83"/>
      <c r="W4154" s="83"/>
      <c r="X4154" s="83"/>
      <c r="Y4154" s="83"/>
      <c r="Z4154" s="83"/>
      <c r="AA4154" s="83"/>
      <c r="AB4154" s="83"/>
      <c r="AC4154" s="79"/>
      <c r="AD4154" s="79"/>
      <c r="AE4154" s="79"/>
      <c r="AF4154" s="79"/>
      <c r="AG4154" s="79"/>
      <c r="AH4154" s="79"/>
      <c r="AI4154" s="79"/>
      <c r="AJ4154" s="79"/>
      <c r="AK4154" s="79"/>
      <c r="AL4154" s="79"/>
      <c r="AM4154" s="240"/>
      <c r="AN4154" s="240"/>
      <c r="AO4154" s="240"/>
      <c r="AP4154" s="240"/>
      <c r="AQ4154" s="240"/>
      <c r="AR4154" s="240"/>
      <c r="AS4154" s="240"/>
      <c r="AT4154" s="256"/>
      <c r="AU4154" s="256"/>
      <c r="AV4154" s="259"/>
      <c r="AW4154" s="259"/>
      <c r="AX4154" s="256"/>
      <c r="AY4154" s="256"/>
      <c r="AZ4154" s="256"/>
      <c r="BA4154" s="256"/>
      <c r="BB4154" s="256"/>
      <c r="BC4154" s="256"/>
      <c r="BD4154" s="256"/>
      <c r="BE4154" s="256"/>
      <c r="BF4154" s="256"/>
      <c r="BG4154" s="256"/>
      <c r="BH4154" s="256"/>
      <c r="BI4154" s="256"/>
      <c r="BJ4154" s="256"/>
      <c r="BK4154" s="256"/>
      <c r="BL4154" s="262"/>
      <c r="BM4154" s="262"/>
      <c r="BN4154" s="262"/>
      <c r="BO4154" s="262"/>
      <c r="BP4154" s="262"/>
      <c r="BQ4154" s="262"/>
      <c r="BR4154" s="270"/>
      <c r="BS4154" s="270"/>
      <c r="BT4154" s="270"/>
      <c r="BU4154" s="270"/>
      <c r="BV4154" s="270"/>
      <c r="BW4154" s="270"/>
      <c r="BX4154" s="256"/>
      <c r="BY4154" s="256"/>
      <c r="BZ4154" s="256"/>
      <c r="CA4154" s="267"/>
      <c r="CB4154" s="267"/>
      <c r="CC4154" s="274"/>
      <c r="CD4154" s="267"/>
      <c r="CE4154" s="267"/>
      <c r="CF4154" s="267"/>
      <c r="CG4154" s="267"/>
      <c r="CH4154" s="267"/>
      <c r="CI4154" s="267"/>
      <c r="CJ4154" s="267"/>
      <c r="CK4154" s="267"/>
      <c r="CL4154" s="265"/>
      <c r="CM4154" s="272"/>
      <c r="CN4154" s="264"/>
      <c r="CO4154" s="177"/>
      <c r="CP4154" s="226"/>
      <c r="CQ4154" s="226"/>
      <c r="CR4154" s="226"/>
      <c r="CS4154" s="178"/>
      <c r="CT4154" s="178"/>
      <c r="CU4154" s="178"/>
      <c r="CV4154" s="178"/>
      <c r="CW4154" s="178"/>
      <c r="CX4154" s="178"/>
      <c r="CY4154" s="178"/>
      <c r="CZ4154" s="178"/>
      <c r="DA4154" s="178"/>
      <c r="DB4154" s="120"/>
      <c r="DC4154" s="120"/>
      <c r="DD4154" s="120"/>
      <c r="DE4154" s="120"/>
      <c r="DF4154" s="120"/>
      <c r="DG4154" s="120"/>
      <c r="DH4154" s="120"/>
      <c r="DI4154" s="120"/>
      <c r="DJ4154" s="120"/>
      <c r="DK4154" s="120"/>
      <c r="DL4154" s="120"/>
      <c r="DM4154" s="120"/>
      <c r="DN4154" s="120"/>
    </row>
    <row r="4155" spans="1:118" s="119" customFormat="1">
      <c r="A4155" s="228"/>
      <c r="B4155" s="548"/>
      <c r="C4155" s="515"/>
      <c r="D4155" s="237"/>
      <c r="E4155" s="237"/>
      <c r="F4155" s="243"/>
      <c r="G4155" s="122">
        <v>2</v>
      </c>
      <c r="H4155" s="84"/>
      <c r="I4155" s="84">
        <v>4</v>
      </c>
      <c r="J4155" s="84">
        <v>0.5</v>
      </c>
      <c r="K4155" s="84"/>
      <c r="L4155" s="84">
        <v>0.5</v>
      </c>
      <c r="M4155" s="84">
        <v>0.5</v>
      </c>
      <c r="N4155" s="84">
        <v>0.5</v>
      </c>
      <c r="O4155" s="84"/>
      <c r="P4155" s="84">
        <v>0.5</v>
      </c>
      <c r="Q4155" s="84"/>
      <c r="R4155" s="84">
        <v>0.5</v>
      </c>
      <c r="S4155" s="84">
        <v>0.5</v>
      </c>
      <c r="T4155" s="84"/>
      <c r="U4155" s="84">
        <v>0.5</v>
      </c>
      <c r="V4155" s="84"/>
      <c r="W4155" s="84"/>
      <c r="X4155" s="84"/>
      <c r="Y4155" s="84"/>
      <c r="Z4155" s="84"/>
      <c r="AA4155" s="84"/>
      <c r="AB4155" s="84"/>
      <c r="AC4155" s="80"/>
      <c r="AD4155" s="80"/>
      <c r="AE4155" s="80"/>
      <c r="AF4155" s="80"/>
      <c r="AG4155" s="80"/>
      <c r="AH4155" s="80"/>
      <c r="AI4155" s="80"/>
      <c r="AJ4155" s="80"/>
      <c r="AK4155" s="80"/>
      <c r="AL4155" s="80"/>
      <c r="AM4155" s="240"/>
      <c r="AN4155" s="240"/>
      <c r="AO4155" s="240"/>
      <c r="AP4155" s="240"/>
      <c r="AQ4155" s="240"/>
      <c r="AR4155" s="240"/>
      <c r="AS4155" s="240"/>
      <c r="AT4155" s="256"/>
      <c r="AU4155" s="256"/>
      <c r="AV4155" s="259"/>
      <c r="AW4155" s="259"/>
      <c r="AX4155" s="256"/>
      <c r="AY4155" s="256"/>
      <c r="AZ4155" s="256"/>
      <c r="BA4155" s="256"/>
      <c r="BB4155" s="256"/>
      <c r="BC4155" s="256"/>
      <c r="BD4155" s="256"/>
      <c r="BE4155" s="256"/>
      <c r="BF4155" s="256"/>
      <c r="BG4155" s="256"/>
      <c r="BH4155" s="256"/>
      <c r="BI4155" s="256"/>
      <c r="BJ4155" s="256"/>
      <c r="BK4155" s="256"/>
      <c r="BL4155" s="262"/>
      <c r="BM4155" s="262"/>
      <c r="BN4155" s="262"/>
      <c r="BO4155" s="262"/>
      <c r="BP4155" s="262"/>
      <c r="BQ4155" s="262"/>
      <c r="BR4155" s="270"/>
      <c r="BS4155" s="270"/>
      <c r="BT4155" s="270"/>
      <c r="BU4155" s="270"/>
      <c r="BV4155" s="270"/>
      <c r="BW4155" s="270"/>
      <c r="BX4155" s="256"/>
      <c r="BY4155" s="256"/>
      <c r="BZ4155" s="256"/>
      <c r="CA4155" s="267"/>
      <c r="CB4155" s="267"/>
      <c r="CC4155" s="274"/>
      <c r="CD4155" s="267"/>
      <c r="CE4155" s="267"/>
      <c r="CF4155" s="267"/>
      <c r="CG4155" s="267"/>
      <c r="CH4155" s="267"/>
      <c r="CI4155" s="267"/>
      <c r="CJ4155" s="267"/>
      <c r="CK4155" s="267"/>
      <c r="CL4155" s="265"/>
      <c r="CM4155" s="272"/>
      <c r="CN4155" s="264"/>
      <c r="CO4155" s="177"/>
      <c r="CP4155" s="226"/>
      <c r="CQ4155" s="226"/>
      <c r="CR4155" s="226"/>
      <c r="CS4155" s="178"/>
      <c r="CT4155" s="178"/>
      <c r="CU4155" s="178"/>
      <c r="CV4155" s="178"/>
      <c r="CW4155" s="178"/>
      <c r="CX4155" s="178"/>
      <c r="CY4155" s="178"/>
      <c r="CZ4155" s="178"/>
      <c r="DA4155" s="178"/>
      <c r="DB4155" s="120"/>
      <c r="DC4155" s="120"/>
      <c r="DD4155" s="120"/>
      <c r="DE4155" s="120"/>
      <c r="DF4155" s="120"/>
      <c r="DG4155" s="120"/>
      <c r="DH4155" s="120"/>
      <c r="DI4155" s="120"/>
      <c r="DJ4155" s="120"/>
      <c r="DK4155" s="120"/>
      <c r="DL4155" s="120"/>
      <c r="DM4155" s="120"/>
      <c r="DN4155" s="120"/>
    </row>
    <row r="4156" spans="1:118" s="119" customFormat="1">
      <c r="A4156" s="228"/>
      <c r="B4156" s="548"/>
      <c r="C4156" s="515"/>
      <c r="D4156" s="237"/>
      <c r="E4156" s="237"/>
      <c r="F4156" s="243"/>
      <c r="G4156" s="122">
        <v>2.1</v>
      </c>
      <c r="H4156" s="84"/>
      <c r="I4156" s="84"/>
      <c r="J4156" s="84"/>
      <c r="K4156" s="84"/>
      <c r="L4156" s="84"/>
      <c r="M4156" s="84"/>
      <c r="N4156" s="84"/>
      <c r="O4156" s="84"/>
      <c r="P4156" s="84"/>
      <c r="Q4156" s="84"/>
      <c r="R4156" s="84"/>
      <c r="S4156" s="84"/>
      <c r="T4156" s="84"/>
      <c r="U4156" s="84"/>
      <c r="V4156" s="84"/>
      <c r="W4156" s="84"/>
      <c r="X4156" s="84"/>
      <c r="Y4156" s="84"/>
      <c r="Z4156" s="84"/>
      <c r="AA4156" s="84"/>
      <c r="AB4156" s="84"/>
      <c r="AC4156" s="80"/>
      <c r="AD4156" s="80"/>
      <c r="AE4156" s="80"/>
      <c r="AF4156" s="80"/>
      <c r="AG4156" s="80"/>
      <c r="AH4156" s="80"/>
      <c r="AI4156" s="80"/>
      <c r="AJ4156" s="80"/>
      <c r="AK4156" s="80"/>
      <c r="AL4156" s="80"/>
      <c r="AM4156" s="240"/>
      <c r="AN4156" s="240"/>
      <c r="AO4156" s="240"/>
      <c r="AP4156" s="240"/>
      <c r="AQ4156" s="240"/>
      <c r="AR4156" s="240"/>
      <c r="AS4156" s="240"/>
      <c r="AT4156" s="256"/>
      <c r="AU4156" s="256"/>
      <c r="AV4156" s="259"/>
      <c r="AW4156" s="259"/>
      <c r="AX4156" s="256"/>
      <c r="AY4156" s="256"/>
      <c r="AZ4156" s="256"/>
      <c r="BA4156" s="256"/>
      <c r="BB4156" s="256"/>
      <c r="BC4156" s="256"/>
      <c r="BD4156" s="256"/>
      <c r="BE4156" s="256"/>
      <c r="BF4156" s="256"/>
      <c r="BG4156" s="256"/>
      <c r="BH4156" s="256"/>
      <c r="BI4156" s="256"/>
      <c r="BJ4156" s="256"/>
      <c r="BK4156" s="256"/>
      <c r="BL4156" s="262"/>
      <c r="BM4156" s="262"/>
      <c r="BN4156" s="262"/>
      <c r="BO4156" s="262"/>
      <c r="BP4156" s="262"/>
      <c r="BQ4156" s="262"/>
      <c r="BR4156" s="270"/>
      <c r="BS4156" s="270"/>
      <c r="BT4156" s="270"/>
      <c r="BU4156" s="270"/>
      <c r="BV4156" s="270"/>
      <c r="BW4156" s="270"/>
      <c r="BX4156" s="256"/>
      <c r="BY4156" s="256"/>
      <c r="BZ4156" s="256"/>
      <c r="CA4156" s="267"/>
      <c r="CB4156" s="267"/>
      <c r="CC4156" s="274"/>
      <c r="CD4156" s="267"/>
      <c r="CE4156" s="267"/>
      <c r="CF4156" s="267"/>
      <c r="CG4156" s="267"/>
      <c r="CH4156" s="267"/>
      <c r="CI4156" s="267"/>
      <c r="CJ4156" s="267"/>
      <c r="CK4156" s="267"/>
      <c r="CL4156" s="265"/>
      <c r="CM4156" s="272"/>
      <c r="CN4156" s="264"/>
      <c r="CO4156" s="177"/>
      <c r="CP4156" s="226"/>
      <c r="CQ4156" s="226"/>
      <c r="CR4156" s="226"/>
      <c r="CS4156" s="178"/>
      <c r="CT4156" s="178"/>
      <c r="CU4156" s="178"/>
      <c r="CV4156" s="178"/>
      <c r="CW4156" s="178"/>
      <c r="CX4156" s="178"/>
      <c r="CY4156" s="178"/>
      <c r="CZ4156" s="178"/>
      <c r="DA4156" s="178"/>
      <c r="DB4156" s="120"/>
      <c r="DC4156" s="120"/>
      <c r="DD4156" s="120"/>
      <c r="DE4156" s="120"/>
      <c r="DF4156" s="120"/>
      <c r="DG4156" s="120"/>
      <c r="DH4156" s="120"/>
      <c r="DI4156" s="120"/>
      <c r="DJ4156" s="120"/>
      <c r="DK4156" s="120"/>
      <c r="DL4156" s="120"/>
      <c r="DM4156" s="120"/>
      <c r="DN4156" s="120"/>
    </row>
    <row r="4157" spans="1:118" s="119" customFormat="1">
      <c r="A4157" s="228"/>
      <c r="B4157" s="548"/>
      <c r="C4157" s="515"/>
      <c r="D4157" s="237"/>
      <c r="E4157" s="237"/>
      <c r="F4157" s="243"/>
      <c r="G4157" s="122">
        <v>2.7</v>
      </c>
      <c r="H4157" s="84"/>
      <c r="I4157" s="84">
        <v>6.5</v>
      </c>
      <c r="J4157" s="84"/>
      <c r="K4157" s="84"/>
      <c r="L4157" s="84"/>
      <c r="M4157" s="84"/>
      <c r="N4157" s="84"/>
      <c r="O4157" s="84"/>
      <c r="P4157" s="84"/>
      <c r="Q4157" s="84"/>
      <c r="R4157" s="84"/>
      <c r="S4157" s="84"/>
      <c r="T4157" s="84"/>
      <c r="U4157" s="84"/>
      <c r="V4157" s="84"/>
      <c r="W4157" s="84"/>
      <c r="X4157" s="84"/>
      <c r="Y4157" s="84"/>
      <c r="Z4157" s="84"/>
      <c r="AA4157" s="84"/>
      <c r="AB4157" s="84"/>
      <c r="AC4157" s="80"/>
      <c r="AD4157" s="80"/>
      <c r="AE4157" s="80"/>
      <c r="AF4157" s="80"/>
      <c r="AG4157" s="80"/>
      <c r="AH4157" s="80"/>
      <c r="AI4157" s="80"/>
      <c r="AJ4157" s="80"/>
      <c r="AK4157" s="80"/>
      <c r="AL4157" s="80"/>
      <c r="AM4157" s="240"/>
      <c r="AN4157" s="240"/>
      <c r="AO4157" s="240"/>
      <c r="AP4157" s="240"/>
      <c r="AQ4157" s="240"/>
      <c r="AR4157" s="240"/>
      <c r="AS4157" s="240"/>
      <c r="AT4157" s="256"/>
      <c r="AU4157" s="256"/>
      <c r="AV4157" s="259"/>
      <c r="AW4157" s="259"/>
      <c r="AX4157" s="256"/>
      <c r="AY4157" s="256"/>
      <c r="AZ4157" s="256"/>
      <c r="BA4157" s="256"/>
      <c r="BB4157" s="256"/>
      <c r="BC4157" s="256"/>
      <c r="BD4157" s="256"/>
      <c r="BE4157" s="256"/>
      <c r="BF4157" s="256"/>
      <c r="BG4157" s="256"/>
      <c r="BH4157" s="256"/>
      <c r="BI4157" s="256"/>
      <c r="BJ4157" s="256"/>
      <c r="BK4157" s="256"/>
      <c r="BL4157" s="262"/>
      <c r="BM4157" s="262"/>
      <c r="BN4157" s="262"/>
      <c r="BO4157" s="262"/>
      <c r="BP4157" s="262"/>
      <c r="BQ4157" s="262"/>
      <c r="BR4157" s="270"/>
      <c r="BS4157" s="270"/>
      <c r="BT4157" s="270"/>
      <c r="BU4157" s="270"/>
      <c r="BV4157" s="270"/>
      <c r="BW4157" s="270"/>
      <c r="BX4157" s="256"/>
      <c r="BY4157" s="256"/>
      <c r="BZ4157" s="256"/>
      <c r="CA4157" s="267"/>
      <c r="CB4157" s="267"/>
      <c r="CC4157" s="274"/>
      <c r="CD4157" s="267"/>
      <c r="CE4157" s="267"/>
      <c r="CF4157" s="267"/>
      <c r="CG4157" s="267"/>
      <c r="CH4157" s="267"/>
      <c r="CI4157" s="267"/>
      <c r="CJ4157" s="267"/>
      <c r="CK4157" s="267"/>
      <c r="CL4157" s="265"/>
      <c r="CM4157" s="272"/>
      <c r="CN4157" s="264"/>
      <c r="CO4157" s="177"/>
      <c r="CP4157" s="226"/>
      <c r="CQ4157" s="226"/>
      <c r="CR4157" s="226"/>
      <c r="CS4157" s="178"/>
      <c r="CT4157" s="178"/>
      <c r="CU4157" s="178"/>
      <c r="CV4157" s="178"/>
      <c r="CW4157" s="178"/>
      <c r="CX4157" s="178"/>
      <c r="CY4157" s="178"/>
      <c r="CZ4157" s="178"/>
      <c r="DA4157" s="178"/>
      <c r="DB4157" s="120"/>
      <c r="DC4157" s="120"/>
      <c r="DD4157" s="120"/>
      <c r="DE4157" s="120"/>
      <c r="DF4157" s="120"/>
      <c r="DG4157" s="120"/>
      <c r="DH4157" s="120"/>
      <c r="DI4157" s="120"/>
      <c r="DJ4157" s="120"/>
      <c r="DK4157" s="120"/>
      <c r="DL4157" s="120"/>
      <c r="DM4157" s="120"/>
      <c r="DN4157" s="120"/>
    </row>
    <row r="4158" spans="1:118" s="119" customFormat="1">
      <c r="A4158" s="228"/>
      <c r="B4158" s="548"/>
      <c r="C4158" s="515"/>
      <c r="D4158" s="237"/>
      <c r="E4158" s="237"/>
      <c r="F4158" s="243"/>
      <c r="G4158" s="122">
        <v>3</v>
      </c>
      <c r="H4158" s="84"/>
      <c r="I4158" s="84"/>
      <c r="J4158" s="84"/>
      <c r="K4158" s="84"/>
      <c r="L4158" s="84"/>
      <c r="M4158" s="84"/>
      <c r="N4158" s="84"/>
      <c r="O4158" s="84"/>
      <c r="P4158" s="84"/>
      <c r="Q4158" s="84"/>
      <c r="R4158" s="84"/>
      <c r="S4158" s="84"/>
      <c r="T4158" s="84"/>
      <c r="U4158" s="84"/>
      <c r="V4158" s="84"/>
      <c r="W4158" s="84"/>
      <c r="X4158" s="84"/>
      <c r="Y4158" s="84"/>
      <c r="Z4158" s="84"/>
      <c r="AA4158" s="84"/>
      <c r="AB4158" s="84"/>
      <c r="AC4158" s="80"/>
      <c r="AD4158" s="80"/>
      <c r="AE4158" s="80"/>
      <c r="AF4158" s="80"/>
      <c r="AG4158" s="80"/>
      <c r="AH4158" s="80"/>
      <c r="AI4158" s="80"/>
      <c r="AJ4158" s="80"/>
      <c r="AK4158" s="80"/>
      <c r="AL4158" s="80"/>
      <c r="AM4158" s="240"/>
      <c r="AN4158" s="240"/>
      <c r="AO4158" s="240"/>
      <c r="AP4158" s="240"/>
      <c r="AQ4158" s="240"/>
      <c r="AR4158" s="240"/>
      <c r="AS4158" s="240"/>
      <c r="AT4158" s="256"/>
      <c r="AU4158" s="256"/>
      <c r="AV4158" s="259"/>
      <c r="AW4158" s="259"/>
      <c r="AX4158" s="256"/>
      <c r="AY4158" s="256"/>
      <c r="AZ4158" s="256"/>
      <c r="BA4158" s="256"/>
      <c r="BB4158" s="256"/>
      <c r="BC4158" s="256"/>
      <c r="BD4158" s="256"/>
      <c r="BE4158" s="256"/>
      <c r="BF4158" s="256"/>
      <c r="BG4158" s="256"/>
      <c r="BH4158" s="256"/>
      <c r="BI4158" s="256"/>
      <c r="BJ4158" s="256"/>
      <c r="BK4158" s="256"/>
      <c r="BL4158" s="262"/>
      <c r="BM4158" s="262"/>
      <c r="BN4158" s="262"/>
      <c r="BO4158" s="262"/>
      <c r="BP4158" s="262"/>
      <c r="BQ4158" s="262"/>
      <c r="BR4158" s="270"/>
      <c r="BS4158" s="270"/>
      <c r="BT4158" s="270"/>
      <c r="BU4158" s="270"/>
      <c r="BV4158" s="270"/>
      <c r="BW4158" s="270"/>
      <c r="BX4158" s="256"/>
      <c r="BY4158" s="256"/>
      <c r="BZ4158" s="256"/>
      <c r="CA4158" s="267"/>
      <c r="CB4158" s="267"/>
      <c r="CC4158" s="274"/>
      <c r="CD4158" s="267"/>
      <c r="CE4158" s="267"/>
      <c r="CF4158" s="267"/>
      <c r="CG4158" s="267"/>
      <c r="CH4158" s="267"/>
      <c r="CI4158" s="267"/>
      <c r="CJ4158" s="267"/>
      <c r="CK4158" s="267"/>
      <c r="CL4158" s="265"/>
      <c r="CM4158" s="272"/>
      <c r="CN4158" s="264"/>
      <c r="CO4158" s="177"/>
      <c r="CP4158" s="226"/>
      <c r="CQ4158" s="226"/>
      <c r="CR4158" s="226"/>
      <c r="CS4158" s="178"/>
      <c r="CT4158" s="178"/>
      <c r="CU4158" s="178"/>
      <c r="CV4158" s="178"/>
      <c r="CW4158" s="178"/>
      <c r="CX4158" s="178"/>
      <c r="CY4158" s="178"/>
      <c r="CZ4158" s="178"/>
      <c r="DA4158" s="178"/>
      <c r="DB4158" s="120"/>
      <c r="DC4158" s="120"/>
      <c r="DD4158" s="120"/>
      <c r="DE4158" s="120"/>
      <c r="DF4158" s="120"/>
      <c r="DG4158" s="120"/>
      <c r="DH4158" s="120"/>
      <c r="DI4158" s="120"/>
      <c r="DJ4158" s="120"/>
      <c r="DK4158" s="120"/>
      <c r="DL4158" s="120"/>
      <c r="DM4158" s="120"/>
      <c r="DN4158" s="120"/>
    </row>
    <row r="4159" spans="1:118" s="119" customFormat="1">
      <c r="A4159" s="228"/>
      <c r="B4159" s="548"/>
      <c r="C4159" s="515"/>
      <c r="D4159" s="237"/>
      <c r="E4159" s="237"/>
      <c r="F4159" s="244"/>
      <c r="G4159" s="123">
        <v>3.9</v>
      </c>
      <c r="H4159" s="85"/>
      <c r="I4159" s="85"/>
      <c r="J4159" s="85"/>
      <c r="K4159" s="85"/>
      <c r="L4159" s="85"/>
      <c r="M4159" s="85"/>
      <c r="N4159" s="85"/>
      <c r="O4159" s="85"/>
      <c r="P4159" s="85"/>
      <c r="Q4159" s="85"/>
      <c r="R4159" s="85"/>
      <c r="S4159" s="85"/>
      <c r="T4159" s="85"/>
      <c r="U4159" s="85"/>
      <c r="V4159" s="85"/>
      <c r="W4159" s="85"/>
      <c r="X4159" s="85"/>
      <c r="Y4159" s="85"/>
      <c r="Z4159" s="85"/>
      <c r="AA4159" s="85"/>
      <c r="AB4159" s="85"/>
      <c r="AC4159" s="81"/>
      <c r="AD4159" s="81"/>
      <c r="AE4159" s="81"/>
      <c r="AF4159" s="81"/>
      <c r="AG4159" s="81"/>
      <c r="AH4159" s="81"/>
      <c r="AI4159" s="81"/>
      <c r="AJ4159" s="81"/>
      <c r="AK4159" s="81"/>
      <c r="AL4159" s="81"/>
      <c r="AM4159" s="240"/>
      <c r="AN4159" s="240"/>
      <c r="AO4159" s="240"/>
      <c r="AP4159" s="240"/>
      <c r="AQ4159" s="240"/>
      <c r="AR4159" s="240"/>
      <c r="AS4159" s="240"/>
      <c r="AT4159" s="256"/>
      <c r="AU4159" s="256"/>
      <c r="AV4159" s="259"/>
      <c r="AW4159" s="259"/>
      <c r="AX4159" s="256"/>
      <c r="AY4159" s="256"/>
      <c r="AZ4159" s="256"/>
      <c r="BA4159" s="256"/>
      <c r="BB4159" s="256"/>
      <c r="BC4159" s="256"/>
      <c r="BD4159" s="256"/>
      <c r="BE4159" s="256"/>
      <c r="BF4159" s="256"/>
      <c r="BG4159" s="256"/>
      <c r="BH4159" s="256"/>
      <c r="BI4159" s="256"/>
      <c r="BJ4159" s="256"/>
      <c r="BK4159" s="256"/>
      <c r="BL4159" s="262"/>
      <c r="BM4159" s="262"/>
      <c r="BN4159" s="262"/>
      <c r="BO4159" s="262"/>
      <c r="BP4159" s="262"/>
      <c r="BQ4159" s="262"/>
      <c r="BR4159" s="270"/>
      <c r="BS4159" s="270"/>
      <c r="BT4159" s="270"/>
      <c r="BU4159" s="270"/>
      <c r="BV4159" s="270"/>
      <c r="BW4159" s="270"/>
      <c r="BX4159" s="256"/>
      <c r="BY4159" s="256"/>
      <c r="BZ4159" s="256"/>
      <c r="CA4159" s="267"/>
      <c r="CB4159" s="267"/>
      <c r="CC4159" s="274"/>
      <c r="CD4159" s="267"/>
      <c r="CE4159" s="267"/>
      <c r="CF4159" s="267"/>
      <c r="CG4159" s="267"/>
      <c r="CH4159" s="267"/>
      <c r="CI4159" s="267"/>
      <c r="CJ4159" s="267"/>
      <c r="CK4159" s="267"/>
      <c r="CL4159" s="265"/>
      <c r="CM4159" s="272"/>
      <c r="CN4159" s="264"/>
      <c r="CO4159" s="177"/>
      <c r="CP4159" s="226"/>
      <c r="CQ4159" s="226"/>
      <c r="CR4159" s="226"/>
      <c r="CS4159" s="178"/>
      <c r="CT4159" s="178"/>
      <c r="CU4159" s="178"/>
      <c r="CV4159" s="178"/>
      <c r="CW4159" s="178"/>
      <c r="CX4159" s="178"/>
      <c r="CY4159" s="178"/>
      <c r="CZ4159" s="178"/>
      <c r="DA4159" s="178"/>
      <c r="DB4159" s="120"/>
      <c r="DC4159" s="120"/>
      <c r="DD4159" s="120"/>
      <c r="DE4159" s="120"/>
      <c r="DF4159" s="120"/>
      <c r="DG4159" s="120"/>
      <c r="DH4159" s="120"/>
      <c r="DI4159" s="120"/>
      <c r="DJ4159" s="120"/>
      <c r="DK4159" s="120"/>
      <c r="DL4159" s="120"/>
      <c r="DM4159" s="120"/>
      <c r="DN4159" s="120"/>
    </row>
    <row r="4160" spans="1:118" s="119" customFormat="1">
      <c r="A4160" s="229"/>
      <c r="B4160" s="549"/>
      <c r="C4160" s="516"/>
      <c r="D4160" s="238"/>
      <c r="E4160" s="238"/>
      <c r="F4160" s="245" t="s">
        <v>83</v>
      </c>
      <c r="G4160" s="246"/>
      <c r="H4160" s="82"/>
      <c r="I4160" s="82"/>
      <c r="J4160" s="82"/>
      <c r="K4160" s="82"/>
      <c r="L4160" s="82"/>
      <c r="M4160" s="82"/>
      <c r="N4160" s="82"/>
      <c r="O4160" s="82"/>
      <c r="P4160" s="82"/>
      <c r="Q4160" s="82"/>
      <c r="R4160" s="82"/>
      <c r="S4160" s="82"/>
      <c r="T4160" s="82"/>
      <c r="U4160" s="82"/>
      <c r="V4160" s="82"/>
      <c r="W4160" s="82"/>
      <c r="X4160" s="82"/>
      <c r="Y4160" s="82"/>
      <c r="Z4160" s="82"/>
      <c r="AA4160" s="82"/>
      <c r="AB4160" s="82"/>
      <c r="AC4160" s="35"/>
      <c r="AD4160" s="35"/>
      <c r="AE4160" s="35"/>
      <c r="AF4160" s="35"/>
      <c r="AG4160" s="35"/>
      <c r="AH4160" s="35"/>
      <c r="AI4160" s="35"/>
      <c r="AJ4160" s="35"/>
      <c r="AK4160" s="35"/>
      <c r="AL4160" s="35"/>
      <c r="AM4160" s="241"/>
      <c r="AN4160" s="241"/>
      <c r="AO4160" s="241"/>
      <c r="AP4160" s="241"/>
      <c r="AQ4160" s="241"/>
      <c r="AR4160" s="241"/>
      <c r="AS4160" s="241"/>
      <c r="AT4160" s="257"/>
      <c r="AU4160" s="257"/>
      <c r="AV4160" s="260"/>
      <c r="AW4160" s="260"/>
      <c r="AX4160" s="257"/>
      <c r="AY4160" s="257"/>
      <c r="AZ4160" s="257"/>
      <c r="BA4160" s="257"/>
      <c r="BB4160" s="257"/>
      <c r="BC4160" s="257"/>
      <c r="BD4160" s="257"/>
      <c r="BE4160" s="257"/>
      <c r="BF4160" s="257"/>
      <c r="BG4160" s="257"/>
      <c r="BH4160" s="257"/>
      <c r="BI4160" s="257"/>
      <c r="BJ4160" s="257"/>
      <c r="BK4160" s="257"/>
      <c r="BL4160" s="263"/>
      <c r="BM4160" s="263"/>
      <c r="BN4160" s="263"/>
      <c r="BO4160" s="263"/>
      <c r="BP4160" s="263"/>
      <c r="BQ4160" s="263"/>
      <c r="BR4160" s="271"/>
      <c r="BS4160" s="271"/>
      <c r="BT4160" s="271"/>
      <c r="BU4160" s="271"/>
      <c r="BV4160" s="271"/>
      <c r="BW4160" s="271"/>
      <c r="BX4160" s="257"/>
      <c r="BY4160" s="257"/>
      <c r="BZ4160" s="257"/>
      <c r="CA4160" s="268"/>
      <c r="CB4160" s="268"/>
      <c r="CC4160" s="275"/>
      <c r="CD4160" s="268"/>
      <c r="CE4160" s="268"/>
      <c r="CF4160" s="268"/>
      <c r="CG4160" s="268"/>
      <c r="CH4160" s="268"/>
      <c r="CI4160" s="268"/>
      <c r="CJ4160" s="268"/>
      <c r="CK4160" s="268"/>
      <c r="CL4160" s="265"/>
      <c r="CM4160" s="272"/>
      <c r="CN4160" s="264"/>
      <c r="CO4160" s="177"/>
      <c r="CP4160" s="226"/>
      <c r="CQ4160" s="226"/>
      <c r="CR4160" s="226"/>
      <c r="CS4160" s="178"/>
      <c r="CT4160" s="178"/>
      <c r="CU4160" s="178"/>
      <c r="CV4160" s="178"/>
      <c r="CW4160" s="178"/>
      <c r="CX4160" s="178"/>
      <c r="CY4160" s="178"/>
      <c r="CZ4160" s="178"/>
      <c r="DA4160" s="178"/>
      <c r="DB4160" s="120"/>
      <c r="DC4160" s="120"/>
      <c r="DD4160" s="120"/>
      <c r="DE4160" s="120"/>
      <c r="DF4160" s="120"/>
      <c r="DG4160" s="120"/>
      <c r="DH4160" s="120"/>
      <c r="DI4160" s="120"/>
      <c r="DJ4160" s="120"/>
      <c r="DK4160" s="120"/>
      <c r="DL4160" s="120"/>
      <c r="DM4160" s="120"/>
      <c r="DN4160" s="120"/>
    </row>
    <row r="4161" spans="1:118" s="119" customFormat="1" ht="14.25" customHeight="1">
      <c r="A4161" s="227">
        <f t="shared" si="1275"/>
        <v>516</v>
      </c>
      <c r="B4161" s="547" t="s">
        <v>1175</v>
      </c>
      <c r="C4161" s="514" t="s">
        <v>1176</v>
      </c>
      <c r="D4161" s="236">
        <v>44623</v>
      </c>
      <c r="E4161" s="236" t="s">
        <v>1197</v>
      </c>
      <c r="F4161" s="253" t="s">
        <v>80</v>
      </c>
      <c r="G4161" s="254"/>
      <c r="H4161" s="82" t="s">
        <v>69</v>
      </c>
      <c r="I4161" s="82" t="s">
        <v>973</v>
      </c>
      <c r="J4161" s="82" t="s">
        <v>61</v>
      </c>
      <c r="K4161" s="82" t="s">
        <v>61</v>
      </c>
      <c r="L4161" s="82" t="s">
        <v>61</v>
      </c>
      <c r="M4161" s="82" t="s">
        <v>61</v>
      </c>
      <c r="N4161" s="82" t="s">
        <v>61</v>
      </c>
      <c r="O4161" s="82"/>
      <c r="P4161" s="82" t="s">
        <v>61</v>
      </c>
      <c r="Q4161" s="82" t="s">
        <v>61</v>
      </c>
      <c r="R4161" s="82" t="s">
        <v>61</v>
      </c>
      <c r="S4161" s="82" t="s">
        <v>61</v>
      </c>
      <c r="T4161" s="82" t="s">
        <v>61</v>
      </c>
      <c r="U4161" s="82" t="s">
        <v>61</v>
      </c>
      <c r="V4161" s="82"/>
      <c r="W4161" s="82" t="s">
        <v>60</v>
      </c>
      <c r="X4161" s="82" t="s">
        <v>60</v>
      </c>
      <c r="Y4161" s="82" t="s">
        <v>60</v>
      </c>
      <c r="Z4161" s="82" t="s">
        <v>60</v>
      </c>
      <c r="AA4161" s="82" t="s">
        <v>60</v>
      </c>
      <c r="AB4161" s="82" t="s">
        <v>60</v>
      </c>
      <c r="AC4161" s="82"/>
      <c r="AD4161" s="82" t="s">
        <v>60</v>
      </c>
      <c r="AE4161" s="82" t="s">
        <v>60</v>
      </c>
      <c r="AF4161" s="82" t="s">
        <v>60</v>
      </c>
      <c r="AG4161" s="82" t="s">
        <v>60</v>
      </c>
      <c r="AH4161" s="82" t="s">
        <v>60</v>
      </c>
      <c r="AI4161" s="82" t="s">
        <v>1471</v>
      </c>
      <c r="AJ4161" s="82"/>
      <c r="AK4161" s="82" t="s">
        <v>61</v>
      </c>
      <c r="AL4161" s="82" t="s">
        <v>61</v>
      </c>
      <c r="AM4161" s="239">
        <f>COUNTIF(H4161:AL4161,"PH")+COUNTIF(H4161:AL4161,"PH/L")+COUNTIF(H4161:AL4161,"PM")</f>
        <v>0</v>
      </c>
      <c r="AN4161" s="239">
        <f>COUNTIF(H4161:AL4161,"PD")+COUNTIF(H4161:AL4161,"PDD")+COUNTIF(H4161:AL4161,"P/DS")/2+COUNTIF(H4161:AL4161,"PMD")</f>
        <v>0</v>
      </c>
      <c r="AO4161" s="239">
        <f>COUNTIF(H4161:AL4161,"PN")+COUNTIF(H4161:AL4161,"P/NS")/2+COUNTIF(H4161:AL4161,"PH")+COUNTIF(H4161:AL4161,"PH/F")/2+COUNTIF(H4161:AL4161,"PH/L")/2+COUNTIF(H4161:AL4161,"PM")</f>
        <v>0</v>
      </c>
      <c r="AP4161" s="239">
        <f>COUNTIF(H4161:AL4161,"BH")+COUNTIF(H4161:AL4161,"AL/BL")+COUNTIF(H4161:AL4161,"UL/BL")+COUNTIF(H4161:AL4161,"BM")</f>
        <v>0</v>
      </c>
      <c r="AQ4161" s="239">
        <f>COUNTIF(H4161:AL4161,"DS")+COUNTIF(H4161:AL4161,"AL/DS")/2+COUNTIF(H4161:AL4161,"UL/DS")/2+COUNTIF(H4161:AL4161,"CT")+COUNTIF(H4161:AL4161,"MD")</f>
        <v>11.5</v>
      </c>
      <c r="AR4161" s="239">
        <f>COUNTIF(H4161:AL4161,"NS")+COUNTIF(H4161:AL4161,"AL/NS")/2+COUNTIF(H4161:AL4161,"UL/NS")/2+COUNTIF(H4161:AL4161,"BH")+COUNTIF(H4161:AL4161,"AL/BF")/2+COUNTIF(H4161:AL4161,"AL/BL")/2+COUNTIF(H4161:AL4161,"UL/BL")/2+COUNTIF(H4161:AL4161,"UL/BF")/2+COUNTIF(H4161:AL4161,"BM")</f>
        <v>13</v>
      </c>
      <c r="AS4161" s="239">
        <f>COUNTIF(H4161:AL4161,"AL")+COUNTIF(H4161:AL4161,"AL/DS")/2+COUNTIF(H4161:AL4161,"AL/NS")/2+COUNTIF(H4161:AL4161,"NH")+COUNTIF(H4161:AL4161,"SL")+COUNTIF(H4161:AL4161,"NHD")+COUNTIF(H4161:AL4161,"B")+COUNTIF(H4161:AL4161,"HL")+COUNTIF(H4161:AL4161,"AL/BF")/2+COUNTIF(H4161:AL4161,"AL/BL")/2</f>
        <v>1</v>
      </c>
      <c r="AT4161" s="255">
        <f>COUNTIF(H4161:AL4161,"PD")+COUNTIF(H4161:AL4161,"PN")+COUNTIF(H4161:AL4161,"P/DS")/2+COUNTIF(H4161:AL4161,"P/NS")/2+COUNTIF(H4161:AL4161,"DS")+COUNTIF(H4161:AL4161,"NS")+COUNTIF(H4161:AL4161,"AL")+COUNTIF(H4161:AL4161,"AL/DS")+COUNTIF(H4161:AL4161,"AL/NS")+COUNTIF(H4161:AL4161,"NH")+COUNTIF(H4161:AL4161,"SL")+COUNTIF(H4161:AL4161,"UL/DS")/2+COUNTIF(H4161:AL4161,"UL/NS")/2+COUNTIF(H4161:AL4161,"CT")+COUNTIF(H4161:AL4161,"NHD")+COUNTIF(H4161:AL4161,"PDD")+COUNTIF(H4161:AL4161,"B")+COUNTIF(H4161:AL4161,"HL")+COUNTIF(H4161:AL4161,"PH")+COUNTIF(H4161:AL4161,"BH")+COUNTIF(H4161:AL4161,"AL/BF")+COUNTIF(H4161:AL4161,"AL/BL")+COUNTIF(H4161:AL4161,"UL/BF")/2+COUNTIF(H4161:AL4161,"UL/BL")/2+COUNTIF(H4161:AL4161,"PH/F")/2+COUNTIF(H4161:AL4161,"PH/L")/2+COUNTIF(H4161:AL4161,"MD")+COUNTIF(H4161:AL4161,"PMD")+COUNTIF(H4161:AL4161,"PM")+COUNTIF(H4161:AL4161,"BM")</f>
        <v>25.5</v>
      </c>
      <c r="AU4161" s="255">
        <f>COUNTIF(H4161:AL4161,"P/DS")/2+COUNTIF(H4161:AL4161,"P/NS")/2+COUNTIF(H4161:AL4161,"IL")+COUNTIF(H4161:AL4161,"NL")+COUNTIF(H4161:AL4161,"UL")+COUNTIF(H4161:AL4161,"UL/DS")/2+COUNTIF(H4161:AL4161,"UL/NS")/2+COUNTIF(H4161:AL4161,"KT")+COUNTIF(H4161:AL4161,"UL/BF")/2+COUNTIF(H4161:AL4161,"UL/BL")/2+COUNTIF(H4161:AL4161,"PH/F")/2+COUNTIF(H4161:AL4161,"PH/L")/2+COUNTIF(H4161:AL4161,"NB")</f>
        <v>0.5</v>
      </c>
      <c r="AV4161" s="258">
        <f>COUNTIF(H4161:AL4161,"PN")+COUNTIF(H4161:AL4161,"TVD")+COUNTIF(H4161:AL4161,"PH")+COUNTIF(H4161:AL4161,"PM")+COUNTIF(H4161:AL4161,"PDD")-COUNTIFS(H4161:AL4161,"PN",H4168:AL4168,"&gt;=3")-COUNTIFS(H4161:AL4161,"PM",H4168:AL4168,"&gt;=3")</f>
        <v>0</v>
      </c>
      <c r="AW4161" s="258">
        <f>COUNTIF(H4161:AL4161,"NS")+COUNTIF(H4161:AL4161,"D")+COUNTIF(H4161:AL4161,"BH")+COUNTIF(H4161:AL4161,"NHD")+COUNTIF(H4161:AL4161,"BM")-COUNTIFS(H4161:AL4161,"NS",H4168:AL4168,"&gt;=3")-COUNTIFS(H4161:AL4161,"BH",H4168:AL4168,"&gt;=3")-COUNTIFS(H4161:AL4161,"BM",H4168:AL4168,"&gt;=3")</f>
        <v>14</v>
      </c>
      <c r="AX4161" s="255">
        <f>COUNTIF(H4161:AL4161,"AL")+COUNTIF(H4161:AL4161,"AL/DS")/2+COUNTIF(H4161:AL4161,"AL/NS")/2+COUNTIF(H4161:AL4161,"AL/BF")+COUNTIF(H4161:AL4161,"AL/BL")/2</f>
        <v>0</v>
      </c>
      <c r="AY4161" s="255">
        <f>COUNTIF(H4161:AL4161,"SL")</f>
        <v>0</v>
      </c>
      <c r="AZ4161" s="255">
        <f>COUNTIF(H4161:AL4161,"NH")</f>
        <v>1</v>
      </c>
      <c r="BA4161" s="255">
        <f>COUNTIF(H4161:AL4161,"HL")</f>
        <v>0</v>
      </c>
      <c r="BB4161" s="255">
        <f>COUNTIF(G4161:AL4161,"P/DS")/2+COUNTIF(G4161:AL4161,"P/NS")/2+COUNTIF(G4161:AL4161,"UL")+COUNTIF(G4161:AL4161,"UL/DS")/2+COUNTIF(G4161:AL4161,"UL/NS")/2+COUNTIF(G4161:AL4161,"UL/BL")/2+COUNTIF(G4161:AL4161,"UL/BF")/2+COUNTIF(G4161:AL4161,"PH/F")/2+COUNTIF(G4161:AL4161,"PH/L")/2</f>
        <v>0.5</v>
      </c>
      <c r="BC4161" s="255">
        <f>COUNTIF(H4161:AL4161,"NB")</f>
        <v>0</v>
      </c>
      <c r="BD4161" s="255">
        <f>COUNTIF(H4161:AL4161,"NL")</f>
        <v>0</v>
      </c>
      <c r="BE4161" s="255">
        <f>COUNTIF(H4161:AL4161,"IL")</f>
        <v>0</v>
      </c>
      <c r="BF4161" s="255">
        <f>COUNTIF(H4161:AL4161,"KT")</f>
        <v>0</v>
      </c>
      <c r="BG4161" s="255">
        <f>COUNTIF(H4161:AL4161,"L70")</f>
        <v>0</v>
      </c>
      <c r="BH4161" s="255">
        <f>COUNTIF(H4161:AL4161,"MD")</f>
        <v>0</v>
      </c>
      <c r="BI4161" s="255">
        <f>COUNTIF(H4161:AL4161,"PMD")</f>
        <v>0</v>
      </c>
      <c r="BJ4161" s="255">
        <f>COUNTIF(H4161:AL4161,"PM")</f>
        <v>0</v>
      </c>
      <c r="BK4161" s="255">
        <f>COUNTIF(H4161:AL4161,"BM")</f>
        <v>0</v>
      </c>
      <c r="BL4161" s="261">
        <f>SUMIF(H4161:AL4161,"PD",H4162:AL4162)+SUMIF(H4161:AL4161,"PN",H4162:AL4162)+SUMIF(H4161:AL4161,"P/DS",H4162:AL4162)+SUMIF(H4161:AL4161,"PN/F",H4162:AL4162)+SUMIF(H4161:AL4161,"PN/L",H4162:AL4162)+SUMIF(H4161:AL4161,"TV",H4162:AL4162)+SUMIF(H4161:AL4161,"TVD",H4162:AL4162)+SUMIF(H4161:AL4161,"PDD",H4162:AL4162)</f>
        <v>0</v>
      </c>
      <c r="BM4161" s="261">
        <f>SUMIF(H4161:AL4161,"PD",H4163:AL4163)+SUMIF(H4161:AL4161,"PN",H4163:AL4163)+SUMIF(H4161:AL4161,"P/DS",H4163:AL4163)+SUMIF(H4161:AL4161,"PN/F",H4163:AL4163)+SUMIF(H4161:AL4161,"PN/L",H4163:AL4163)+SUMIF(H4161:AL4161,"TV",H4163:AL4163)+SUMIF(H4161:AL4161,"TVD",H4163:AL4163)+SUMIF(H4161:AL4161,"PDD",H4163:AL4163)+SUMIF(H4161:AL4161,"PMD",H4163:AL4163)</f>
        <v>0</v>
      </c>
      <c r="BN4161" s="261">
        <f>SUMIF(H4161:AL4161,"PD",H4164:AL4164)+SUMIF(H4161:AL4161,"PN",H4164:AL4164)+SUMIF(H4161:AL4161,"P/DS",H4164:AL4164)+SUMIF(H4161:AL4161,"PN/F",H4164:AL4164)+SUMIF(H4161:AL4161,"PN/L",H4164:AL4164)+SUMIF(H4161:AL4161,"TV",H4164:AL4164)+SUMIF(H4161:AL4161,"TVD",H4164:AL4164)</f>
        <v>0</v>
      </c>
      <c r="BO4161" s="261">
        <f>SUMIF(H4161:AL4161,"PD",H4165:AL4165)+SUMIF(H4161:AL4161,"PN",H4165:AL4165)+SUMIF(H4161:AL4161,"P/DS",H4165:AL4165)+SUMIF(H4161:AL4161,"PN/F",H4165:AL4165)+SUMIF(H4161:AL4161,"PN/L",H4165:AL4165)+SUMIF(H4161:AL4161,"TV",H4165:AL4165)+SUMIF(H4161:AL4161,"TVD",H4165:AL4165)</f>
        <v>0</v>
      </c>
      <c r="BP4161" s="261">
        <f>SUMIF(H4161:AL4161,"PD",H4166:AL4166)+SUMIF(H4161:AL4161,"PN",H4166:AL4166)+SUMIF(H4161:AL4161,"P/DS",H4166:AL4166)+SUMIF(H4161:AL4161,"PN/F",H4166:AL4166)+SUMIF(H4161:AL4161,"PN/L",H4166:AL4166)+SUMIF(H4161:AL4161,"TV",H4166:AL4166)+SUMIF(H4161:AL4161,"TVD",H4166:AL4166)+SUMIF(H4161:AL4161,"PDD",H4166:AL4166)+SUMIF(H4161:AL4161,"PH",H4166:AL4166)+SUMIF(H4161:AL4161,"PM",H4166:AL4166)</f>
        <v>0</v>
      </c>
      <c r="BQ4161" s="261">
        <f>SUMIF(H4161:AL4161,"PD",H4167:AL4167)+SUMIF(H4161:AL4161,"PN",H4167:AL4167)+SUMIF(H4161:AL4161,"P/DS",H4167:AL4167)+SUMIF(H4161:AL4161,"PN/F",H4167:AL4167)+SUMIF(H4161:AL4161,"PN/L",H4167:AL4167)+SUMIF(H4161:AL4161,"TV",H4167:AL4167)+SUMIF(H4161:AL4161,"TVD",H4167:AL4167)+SUMIF(H4161:AL4161,"PDD",H4167:AL4167)+SUMIF(H4161:AL4161,"PH",H4167:AL4167)+SUMIF(H4161:AL4161,"PM",H4167:AL4167)</f>
        <v>0</v>
      </c>
      <c r="BR4161" s="269">
        <f>SUM(H4162:AL4162)-BL4161</f>
        <v>18</v>
      </c>
      <c r="BS4161" s="269">
        <f>SUM(H4163:AL4163)-BM4161</f>
        <v>8.5</v>
      </c>
      <c r="BT4161" s="269">
        <f>SUM(H4164:AL4164)-BN4161</f>
        <v>0</v>
      </c>
      <c r="BU4161" s="269">
        <f>SUM(H4165:AL4165)-BO4161</f>
        <v>6.5</v>
      </c>
      <c r="BV4161" s="269">
        <f>SUM(H4166:AL4166)-BP4161</f>
        <v>0</v>
      </c>
      <c r="BW4161" s="269">
        <f>SUM(H4167:AL4167)-BQ4161</f>
        <v>0</v>
      </c>
      <c r="BX4161" s="255">
        <f>SUMIF(H4161:AL4161,"PD",H4168:AL4168)+SUMIF(H4161:AL4161,"PN",H4168:AL4168)+SUMIF(H4161:AL4161,"P/DS",H4168:AL4168)+SUMIF(H4161:AL4161,"PN/F",H4168:AL4168)+SUMIF(H4161:AL4161,"PN/L",H4168:AL4168)</f>
        <v>0</v>
      </c>
      <c r="BY4161" s="255">
        <f>SUM(H4168:AL4168)-BX4161</f>
        <v>0</v>
      </c>
      <c r="BZ4161" s="255">
        <f t="shared" ref="BZ4161" si="1280">+SUM(BL4161:BW4168)</f>
        <v>33</v>
      </c>
      <c r="CA4161" s="266">
        <f>(COUNTIFS(H4161:AL4161,"PD",H4162:AL4162,"&gt;=2"))*0.5-IF(CN4161="VP",COUNTIFS($H$16:$AL$16,"SAT",H4161:AL4161,"PD",H4162:AL4162,"&gt;=2"))*0.5</f>
        <v>0</v>
      </c>
      <c r="CB4161" s="266">
        <f>(COUNTIFS(H4161:AL4161,"PN",H4163:AL4163,"&gt;=0.5",H4162:AL4162,"&gt;=1.5"))*0.5+COUNTIFS(H4161:AL4161,"PDD",H4163:AL4163,"&gt;=0.5",H4162:AL4162,"&gt;=1.5")*0.5</f>
        <v>0</v>
      </c>
      <c r="CC4161" s="273">
        <f>(COUNTIFS(H4161:AL4161,"TV",H4163:AL4163,"&gt;=10"))*0.5+(COUNTIFS(H4161:AL4161,"PMD",H4163:AL4163,"&gt;=2"))*0.5</f>
        <v>0</v>
      </c>
      <c r="CD4161" s="266">
        <f>(COUNTIFS(H4161:AL4161,"TVD",H4165:AL4165,"&gt;=6.5",H4163:AL4163,"&gt;=3.5"))*0.5</f>
        <v>0</v>
      </c>
      <c r="CE4161" s="266">
        <f>(COUNTIFS(H4161:AL4161,"PD",H4166:AL4166,"&gt;=10"))*0.5</f>
        <v>0</v>
      </c>
      <c r="CF4161" s="266">
        <f>(COUNTIFS(H4161:AL4161,"PDD",H4166:AL4166,"&gt;=3.5",H4167:AL4167,"&gt;=6.5")+COUNTIFS(H4161:AL4161,"PH",H4167:AL4167,"&gt;=0.5",H4166:AL4166,"&gt;=1.5")+COUNTIFS(H4161:AL4161,"PM",H4167:AL4167,"&gt;=0.5",H4166:AL4166,"&gt;=1.5"))*0.5</f>
        <v>0</v>
      </c>
      <c r="CG4161" s="266">
        <f>(COUNTIFS(H4161:AL4161,"DS",H4162:AL4162,"&gt;=2")+COUNTIFS(H4161:AL4161,"AL/DS",H4162:AL4162,"&gt;=2"))*0.5-IF(CN4161="VP",COUNTIFS($H$16:$AL$16,"SAT",H4161:AL4161,"DS",H4162:AL4162,"&gt;=2"))*0.5</f>
        <v>0</v>
      </c>
      <c r="CH4161" s="266">
        <f>(COUNTIFS(H4161:AL4161,"NS",H4163:AL4163,"&gt;=0.5",H4162:AL4162,"&gt;=1.5")+COUNTIFS(H4161:AL4161,"AL/NS",H4163:AL4163,"&gt;=0.5",H4162:AL4162,"&gt;=1.5")+COUNTIFS(H4161:AL4161,"NHD",H4163:AL4163,"&gt;=4.5",H4166:AL4166,"&gt;=2",H4162:AL4162,"&gt;=1.5"))*0.5</f>
        <v>4.5</v>
      </c>
      <c r="CI4161" s="266">
        <f>(COUNTIF(H4163:AL4163,"&gt;=10")+COUNTIFS(H4161:AL4161,"MD",H4163:AL4163,"&gt;=2")-COUNTIFS(H4161:AL4161,"TV",H4163:AL4163,"&gt;=10"))*0.5</f>
        <v>0</v>
      </c>
      <c r="CJ4161" s="266">
        <f>(COUNTIFS(H4161:AL4161,"D",H4165:AL4165,"&gt;=6.5",H4163:AL4163,"&gt;=3.5"))*0.5</f>
        <v>0.5</v>
      </c>
      <c r="CK4161" s="266">
        <f>(COUNTIF(H4166:AL4166,"&gt;=10")-COUNTIFS(H4161:AL4161,"PD",H4166:AL4166,"&gt;=10"))*0.5</f>
        <v>0</v>
      </c>
      <c r="CL4161" s="265">
        <f>(COUNTIFS(H4161:AL4161,"NHD",H4166:AL4166,"&gt;=3.5",H4167:AL4167,"&gt;=6.5")+COUNTIFS(H4161:AL4161,"BH",H4166:AL4166,"&gt;=1.5",H4167:AL4167,"&gt;=0.5")+COUNTIFS(H4161:AL4161,"BM",H4166:AL4166,"&gt;=1.5",H4167:AL4167,"&gt;=0.5")+COUNTIFS(H4161:AL4161,"D",H4166:AL4166,"&gt;=1.5",H4167:AL4167,"&gt;=0.5"))*0.5</f>
        <v>0</v>
      </c>
      <c r="CM4161" s="272"/>
      <c r="CN4161" s="264" t="s">
        <v>723</v>
      </c>
      <c r="CO4161" s="177">
        <f t="shared" ref="CO4161" si="1281">+AM4161+AN4161+AO4161+AP4161+AQ4161+AR4161+AS4161+AU4161+BG4161</f>
        <v>26</v>
      </c>
      <c r="CP4161" s="225">
        <f>+SUM(I4162:I4167)-I4168</f>
        <v>10.5</v>
      </c>
      <c r="CQ4161" s="225">
        <f>+SUM(J4162:J4167)-J4168</f>
        <v>2.5</v>
      </c>
      <c r="CR4161" s="225">
        <f>+SUM(K4162:K4167)-K4168</f>
        <v>2.5</v>
      </c>
      <c r="CS4161" s="178"/>
      <c r="CT4161" s="178"/>
      <c r="CU4161" s="178"/>
      <c r="CV4161" s="178"/>
      <c r="CW4161" s="178"/>
      <c r="CX4161" s="178"/>
      <c r="CY4161" s="178"/>
      <c r="CZ4161" s="178"/>
      <c r="DA4161" s="178"/>
      <c r="DB4161" s="120"/>
      <c r="DC4161" s="120"/>
      <c r="DD4161" s="120"/>
      <c r="DE4161" s="120"/>
      <c r="DF4161" s="120"/>
      <c r="DG4161" s="120"/>
      <c r="DH4161" s="120"/>
      <c r="DI4161" s="120"/>
      <c r="DJ4161" s="120"/>
      <c r="DK4161" s="120"/>
      <c r="DL4161" s="120"/>
      <c r="DM4161" s="120"/>
      <c r="DN4161" s="120"/>
    </row>
    <row r="4162" spans="1:118" s="119" customFormat="1" ht="15" customHeight="1">
      <c r="A4162" s="228"/>
      <c r="B4162" s="548"/>
      <c r="C4162" s="515"/>
      <c r="D4162" s="237"/>
      <c r="E4162" s="237"/>
      <c r="F4162" s="242" t="s">
        <v>82</v>
      </c>
      <c r="G4162" s="121">
        <v>1.5</v>
      </c>
      <c r="H4162" s="83"/>
      <c r="I4162" s="83"/>
      <c r="J4162" s="83">
        <v>2</v>
      </c>
      <c r="K4162" s="83">
        <v>2</v>
      </c>
      <c r="L4162" s="83"/>
      <c r="M4162" s="83">
        <v>2</v>
      </c>
      <c r="N4162" s="83">
        <v>2</v>
      </c>
      <c r="O4162" s="83"/>
      <c r="P4162" s="83">
        <v>2</v>
      </c>
      <c r="Q4162" s="83">
        <v>2</v>
      </c>
      <c r="R4162" s="83"/>
      <c r="S4162" s="83">
        <v>2</v>
      </c>
      <c r="T4162" s="83">
        <v>2</v>
      </c>
      <c r="U4162" s="83">
        <v>2</v>
      </c>
      <c r="V4162" s="83"/>
      <c r="W4162" s="83"/>
      <c r="X4162" s="83"/>
      <c r="Y4162" s="83"/>
      <c r="Z4162" s="83"/>
      <c r="AA4162" s="83"/>
      <c r="AB4162" s="83"/>
      <c r="AC4162" s="79"/>
      <c r="AD4162" s="79"/>
      <c r="AE4162" s="79"/>
      <c r="AF4162" s="79"/>
      <c r="AG4162" s="79"/>
      <c r="AH4162" s="79"/>
      <c r="AI4162" s="79"/>
      <c r="AJ4162" s="79"/>
      <c r="AK4162" s="79"/>
      <c r="AL4162" s="79"/>
      <c r="AM4162" s="240"/>
      <c r="AN4162" s="240"/>
      <c r="AO4162" s="240"/>
      <c r="AP4162" s="240"/>
      <c r="AQ4162" s="240"/>
      <c r="AR4162" s="240"/>
      <c r="AS4162" s="240"/>
      <c r="AT4162" s="256"/>
      <c r="AU4162" s="256"/>
      <c r="AV4162" s="259"/>
      <c r="AW4162" s="259"/>
      <c r="AX4162" s="256"/>
      <c r="AY4162" s="256"/>
      <c r="AZ4162" s="256"/>
      <c r="BA4162" s="256"/>
      <c r="BB4162" s="256"/>
      <c r="BC4162" s="256"/>
      <c r="BD4162" s="256"/>
      <c r="BE4162" s="256"/>
      <c r="BF4162" s="256"/>
      <c r="BG4162" s="256"/>
      <c r="BH4162" s="256"/>
      <c r="BI4162" s="256"/>
      <c r="BJ4162" s="256"/>
      <c r="BK4162" s="256"/>
      <c r="BL4162" s="262"/>
      <c r="BM4162" s="262"/>
      <c r="BN4162" s="262"/>
      <c r="BO4162" s="262"/>
      <c r="BP4162" s="262"/>
      <c r="BQ4162" s="262"/>
      <c r="BR4162" s="270"/>
      <c r="BS4162" s="270"/>
      <c r="BT4162" s="270"/>
      <c r="BU4162" s="270"/>
      <c r="BV4162" s="270"/>
      <c r="BW4162" s="270"/>
      <c r="BX4162" s="256"/>
      <c r="BY4162" s="256"/>
      <c r="BZ4162" s="256"/>
      <c r="CA4162" s="267"/>
      <c r="CB4162" s="267"/>
      <c r="CC4162" s="274"/>
      <c r="CD4162" s="267"/>
      <c r="CE4162" s="267"/>
      <c r="CF4162" s="267"/>
      <c r="CG4162" s="267"/>
      <c r="CH4162" s="267"/>
      <c r="CI4162" s="267"/>
      <c r="CJ4162" s="267"/>
      <c r="CK4162" s="267"/>
      <c r="CL4162" s="265"/>
      <c r="CM4162" s="272"/>
      <c r="CN4162" s="264"/>
      <c r="CO4162" s="177"/>
      <c r="CP4162" s="226"/>
      <c r="CQ4162" s="226"/>
      <c r="CR4162" s="226"/>
      <c r="CS4162" s="178"/>
      <c r="CT4162" s="178"/>
      <c r="CU4162" s="178"/>
      <c r="CV4162" s="178"/>
      <c r="CW4162" s="178"/>
      <c r="CX4162" s="178"/>
      <c r="CY4162" s="178"/>
      <c r="CZ4162" s="178"/>
      <c r="DA4162" s="178"/>
      <c r="DB4162" s="120"/>
      <c r="DC4162" s="120"/>
      <c r="DD4162" s="120"/>
      <c r="DE4162" s="120"/>
      <c r="DF4162" s="120"/>
      <c r="DG4162" s="120"/>
      <c r="DH4162" s="120"/>
      <c r="DI4162" s="120"/>
      <c r="DJ4162" s="120"/>
      <c r="DK4162" s="120"/>
      <c r="DL4162" s="120"/>
      <c r="DM4162" s="120"/>
      <c r="DN4162" s="120"/>
    </row>
    <row r="4163" spans="1:118" s="119" customFormat="1">
      <c r="A4163" s="228"/>
      <c r="B4163" s="548"/>
      <c r="C4163" s="515"/>
      <c r="D4163" s="237"/>
      <c r="E4163" s="237"/>
      <c r="F4163" s="243"/>
      <c r="G4163" s="122">
        <v>2</v>
      </c>
      <c r="H4163" s="84"/>
      <c r="I4163" s="84">
        <v>4</v>
      </c>
      <c r="J4163" s="84">
        <v>0.5</v>
      </c>
      <c r="K4163" s="84">
        <v>0.5</v>
      </c>
      <c r="L4163" s="84"/>
      <c r="M4163" s="84">
        <v>0.5</v>
      </c>
      <c r="N4163" s="84">
        <v>0.5</v>
      </c>
      <c r="O4163" s="84"/>
      <c r="P4163" s="84">
        <v>0.5</v>
      </c>
      <c r="Q4163" s="84">
        <v>0.5</v>
      </c>
      <c r="R4163" s="84"/>
      <c r="S4163" s="84">
        <v>0.5</v>
      </c>
      <c r="T4163" s="84">
        <v>0.5</v>
      </c>
      <c r="U4163" s="84">
        <v>0.5</v>
      </c>
      <c r="V4163" s="84"/>
      <c r="W4163" s="84"/>
      <c r="X4163" s="84"/>
      <c r="Y4163" s="84"/>
      <c r="Z4163" s="84"/>
      <c r="AA4163" s="84"/>
      <c r="AB4163" s="84"/>
      <c r="AC4163" s="80"/>
      <c r="AD4163" s="80"/>
      <c r="AE4163" s="80"/>
      <c r="AF4163" s="80"/>
      <c r="AG4163" s="80"/>
      <c r="AH4163" s="80"/>
      <c r="AI4163" s="80"/>
      <c r="AJ4163" s="80"/>
      <c r="AK4163" s="80"/>
      <c r="AL4163" s="80"/>
      <c r="AM4163" s="240"/>
      <c r="AN4163" s="240"/>
      <c r="AO4163" s="240"/>
      <c r="AP4163" s="240"/>
      <c r="AQ4163" s="240"/>
      <c r="AR4163" s="240"/>
      <c r="AS4163" s="240"/>
      <c r="AT4163" s="256"/>
      <c r="AU4163" s="256"/>
      <c r="AV4163" s="259"/>
      <c r="AW4163" s="259"/>
      <c r="AX4163" s="256"/>
      <c r="AY4163" s="256"/>
      <c r="AZ4163" s="256"/>
      <c r="BA4163" s="256"/>
      <c r="BB4163" s="256"/>
      <c r="BC4163" s="256"/>
      <c r="BD4163" s="256"/>
      <c r="BE4163" s="256"/>
      <c r="BF4163" s="256"/>
      <c r="BG4163" s="256"/>
      <c r="BH4163" s="256"/>
      <c r="BI4163" s="256"/>
      <c r="BJ4163" s="256"/>
      <c r="BK4163" s="256"/>
      <c r="BL4163" s="262"/>
      <c r="BM4163" s="262"/>
      <c r="BN4163" s="262"/>
      <c r="BO4163" s="262"/>
      <c r="BP4163" s="262"/>
      <c r="BQ4163" s="262"/>
      <c r="BR4163" s="270"/>
      <c r="BS4163" s="270"/>
      <c r="BT4163" s="270"/>
      <c r="BU4163" s="270"/>
      <c r="BV4163" s="270"/>
      <c r="BW4163" s="270"/>
      <c r="BX4163" s="256"/>
      <c r="BY4163" s="256"/>
      <c r="BZ4163" s="256"/>
      <c r="CA4163" s="267"/>
      <c r="CB4163" s="267"/>
      <c r="CC4163" s="274"/>
      <c r="CD4163" s="267"/>
      <c r="CE4163" s="267"/>
      <c r="CF4163" s="267"/>
      <c r="CG4163" s="267"/>
      <c r="CH4163" s="267"/>
      <c r="CI4163" s="267"/>
      <c r="CJ4163" s="267"/>
      <c r="CK4163" s="267"/>
      <c r="CL4163" s="265"/>
      <c r="CM4163" s="272"/>
      <c r="CN4163" s="264"/>
      <c r="CO4163" s="177"/>
      <c r="CP4163" s="226"/>
      <c r="CQ4163" s="226"/>
      <c r="CR4163" s="226"/>
      <c r="CS4163" s="178"/>
      <c r="CT4163" s="178"/>
      <c r="CU4163" s="178"/>
      <c r="CV4163" s="178"/>
      <c r="CW4163" s="178"/>
      <c r="CX4163" s="178"/>
      <c r="CY4163" s="178"/>
      <c r="CZ4163" s="178"/>
      <c r="DA4163" s="178"/>
      <c r="DB4163" s="120"/>
      <c r="DC4163" s="120"/>
      <c r="DD4163" s="120"/>
      <c r="DE4163" s="120"/>
      <c r="DF4163" s="120"/>
      <c r="DG4163" s="120"/>
      <c r="DH4163" s="120"/>
      <c r="DI4163" s="120"/>
      <c r="DJ4163" s="120"/>
      <c r="DK4163" s="120"/>
      <c r="DL4163" s="120"/>
      <c r="DM4163" s="120"/>
      <c r="DN4163" s="120"/>
    </row>
    <row r="4164" spans="1:118" s="119" customFormat="1">
      <c r="A4164" s="228"/>
      <c r="B4164" s="548"/>
      <c r="C4164" s="515"/>
      <c r="D4164" s="237"/>
      <c r="E4164" s="237"/>
      <c r="F4164" s="243"/>
      <c r="G4164" s="122">
        <v>2.1</v>
      </c>
      <c r="H4164" s="84"/>
      <c r="I4164" s="84"/>
      <c r="J4164" s="84"/>
      <c r="K4164" s="84"/>
      <c r="L4164" s="84"/>
      <c r="M4164" s="84"/>
      <c r="N4164" s="84"/>
      <c r="O4164" s="84"/>
      <c r="P4164" s="84"/>
      <c r="Q4164" s="84"/>
      <c r="R4164" s="84"/>
      <c r="S4164" s="84"/>
      <c r="T4164" s="84"/>
      <c r="U4164" s="84"/>
      <c r="V4164" s="84"/>
      <c r="W4164" s="84"/>
      <c r="X4164" s="84"/>
      <c r="Y4164" s="84"/>
      <c r="Z4164" s="84"/>
      <c r="AA4164" s="84"/>
      <c r="AB4164" s="84"/>
      <c r="AC4164" s="80"/>
      <c r="AD4164" s="80"/>
      <c r="AE4164" s="80"/>
      <c r="AF4164" s="80"/>
      <c r="AG4164" s="80"/>
      <c r="AH4164" s="80"/>
      <c r="AI4164" s="80"/>
      <c r="AJ4164" s="80"/>
      <c r="AK4164" s="80"/>
      <c r="AL4164" s="80"/>
      <c r="AM4164" s="240"/>
      <c r="AN4164" s="240"/>
      <c r="AO4164" s="240"/>
      <c r="AP4164" s="240"/>
      <c r="AQ4164" s="240"/>
      <c r="AR4164" s="240"/>
      <c r="AS4164" s="240"/>
      <c r="AT4164" s="256"/>
      <c r="AU4164" s="256"/>
      <c r="AV4164" s="259"/>
      <c r="AW4164" s="259"/>
      <c r="AX4164" s="256"/>
      <c r="AY4164" s="256"/>
      <c r="AZ4164" s="256"/>
      <c r="BA4164" s="256"/>
      <c r="BB4164" s="256"/>
      <c r="BC4164" s="256"/>
      <c r="BD4164" s="256"/>
      <c r="BE4164" s="256"/>
      <c r="BF4164" s="256"/>
      <c r="BG4164" s="256"/>
      <c r="BH4164" s="256"/>
      <c r="BI4164" s="256"/>
      <c r="BJ4164" s="256"/>
      <c r="BK4164" s="256"/>
      <c r="BL4164" s="262"/>
      <c r="BM4164" s="262"/>
      <c r="BN4164" s="262"/>
      <c r="BO4164" s="262"/>
      <c r="BP4164" s="262"/>
      <c r="BQ4164" s="262"/>
      <c r="BR4164" s="270"/>
      <c r="BS4164" s="270"/>
      <c r="BT4164" s="270"/>
      <c r="BU4164" s="270"/>
      <c r="BV4164" s="270"/>
      <c r="BW4164" s="270"/>
      <c r="BX4164" s="256"/>
      <c r="BY4164" s="256"/>
      <c r="BZ4164" s="256"/>
      <c r="CA4164" s="267"/>
      <c r="CB4164" s="267"/>
      <c r="CC4164" s="274"/>
      <c r="CD4164" s="267"/>
      <c r="CE4164" s="267"/>
      <c r="CF4164" s="267"/>
      <c r="CG4164" s="267"/>
      <c r="CH4164" s="267"/>
      <c r="CI4164" s="267"/>
      <c r="CJ4164" s="267"/>
      <c r="CK4164" s="267"/>
      <c r="CL4164" s="265"/>
      <c r="CM4164" s="272"/>
      <c r="CN4164" s="264"/>
      <c r="CO4164" s="177"/>
      <c r="CP4164" s="226"/>
      <c r="CQ4164" s="226"/>
      <c r="CR4164" s="226"/>
      <c r="CS4164" s="178"/>
      <c r="CT4164" s="178"/>
      <c r="CU4164" s="178"/>
      <c r="CV4164" s="178"/>
      <c r="CW4164" s="178"/>
      <c r="CX4164" s="178"/>
      <c r="CY4164" s="178"/>
      <c r="CZ4164" s="178"/>
      <c r="DA4164" s="178"/>
      <c r="DB4164" s="120"/>
      <c r="DC4164" s="120"/>
      <c r="DD4164" s="120"/>
      <c r="DE4164" s="120"/>
      <c r="DF4164" s="120"/>
      <c r="DG4164" s="120"/>
      <c r="DH4164" s="120"/>
      <c r="DI4164" s="120"/>
      <c r="DJ4164" s="120"/>
      <c r="DK4164" s="120"/>
      <c r="DL4164" s="120"/>
      <c r="DM4164" s="120"/>
      <c r="DN4164" s="120"/>
    </row>
    <row r="4165" spans="1:118" s="119" customFormat="1">
      <c r="A4165" s="228"/>
      <c r="B4165" s="548"/>
      <c r="C4165" s="515"/>
      <c r="D4165" s="237"/>
      <c r="E4165" s="237"/>
      <c r="F4165" s="243"/>
      <c r="G4165" s="122">
        <v>2.7</v>
      </c>
      <c r="H4165" s="84"/>
      <c r="I4165" s="84">
        <v>6.5</v>
      </c>
      <c r="J4165" s="84"/>
      <c r="K4165" s="84"/>
      <c r="L4165" s="84"/>
      <c r="M4165" s="84"/>
      <c r="N4165" s="84"/>
      <c r="O4165" s="84"/>
      <c r="P4165" s="84"/>
      <c r="Q4165" s="84"/>
      <c r="R4165" s="84"/>
      <c r="S4165" s="84"/>
      <c r="T4165" s="84"/>
      <c r="U4165" s="84"/>
      <c r="V4165" s="84"/>
      <c r="W4165" s="84"/>
      <c r="X4165" s="84"/>
      <c r="Y4165" s="84"/>
      <c r="Z4165" s="84"/>
      <c r="AA4165" s="84"/>
      <c r="AB4165" s="84"/>
      <c r="AC4165" s="80"/>
      <c r="AD4165" s="80"/>
      <c r="AE4165" s="80"/>
      <c r="AF4165" s="80"/>
      <c r="AG4165" s="80"/>
      <c r="AH4165" s="80"/>
      <c r="AI4165" s="80"/>
      <c r="AJ4165" s="80"/>
      <c r="AK4165" s="80"/>
      <c r="AL4165" s="80"/>
      <c r="AM4165" s="240"/>
      <c r="AN4165" s="240"/>
      <c r="AO4165" s="240"/>
      <c r="AP4165" s="240"/>
      <c r="AQ4165" s="240"/>
      <c r="AR4165" s="240"/>
      <c r="AS4165" s="240"/>
      <c r="AT4165" s="256"/>
      <c r="AU4165" s="256"/>
      <c r="AV4165" s="259"/>
      <c r="AW4165" s="259"/>
      <c r="AX4165" s="256"/>
      <c r="AY4165" s="256"/>
      <c r="AZ4165" s="256"/>
      <c r="BA4165" s="256"/>
      <c r="BB4165" s="256"/>
      <c r="BC4165" s="256"/>
      <c r="BD4165" s="256"/>
      <c r="BE4165" s="256"/>
      <c r="BF4165" s="256"/>
      <c r="BG4165" s="256"/>
      <c r="BH4165" s="256"/>
      <c r="BI4165" s="256"/>
      <c r="BJ4165" s="256"/>
      <c r="BK4165" s="256"/>
      <c r="BL4165" s="262"/>
      <c r="BM4165" s="262"/>
      <c r="BN4165" s="262"/>
      <c r="BO4165" s="262"/>
      <c r="BP4165" s="262"/>
      <c r="BQ4165" s="262"/>
      <c r="BR4165" s="270"/>
      <c r="BS4165" s="270"/>
      <c r="BT4165" s="270"/>
      <c r="BU4165" s="270"/>
      <c r="BV4165" s="270"/>
      <c r="BW4165" s="270"/>
      <c r="BX4165" s="256"/>
      <c r="BY4165" s="256"/>
      <c r="BZ4165" s="256"/>
      <c r="CA4165" s="267"/>
      <c r="CB4165" s="267"/>
      <c r="CC4165" s="274"/>
      <c r="CD4165" s="267"/>
      <c r="CE4165" s="267"/>
      <c r="CF4165" s="267"/>
      <c r="CG4165" s="267"/>
      <c r="CH4165" s="267"/>
      <c r="CI4165" s="267"/>
      <c r="CJ4165" s="267"/>
      <c r="CK4165" s="267"/>
      <c r="CL4165" s="265"/>
      <c r="CM4165" s="272"/>
      <c r="CN4165" s="264"/>
      <c r="CO4165" s="177"/>
      <c r="CP4165" s="226"/>
      <c r="CQ4165" s="226"/>
      <c r="CR4165" s="226"/>
      <c r="CS4165" s="178"/>
      <c r="CT4165" s="178"/>
      <c r="CU4165" s="178"/>
      <c r="CV4165" s="178"/>
      <c r="CW4165" s="178"/>
      <c r="CX4165" s="178"/>
      <c r="CY4165" s="178"/>
      <c r="CZ4165" s="178"/>
      <c r="DA4165" s="178"/>
      <c r="DB4165" s="120"/>
      <c r="DC4165" s="120"/>
      <c r="DD4165" s="120"/>
      <c r="DE4165" s="120"/>
      <c r="DF4165" s="120"/>
      <c r="DG4165" s="120"/>
      <c r="DH4165" s="120"/>
      <c r="DI4165" s="120"/>
      <c r="DJ4165" s="120"/>
      <c r="DK4165" s="120"/>
      <c r="DL4165" s="120"/>
      <c r="DM4165" s="120"/>
      <c r="DN4165" s="120"/>
    </row>
    <row r="4166" spans="1:118" s="119" customFormat="1">
      <c r="A4166" s="228"/>
      <c r="B4166" s="548"/>
      <c r="C4166" s="515"/>
      <c r="D4166" s="237"/>
      <c r="E4166" s="237"/>
      <c r="F4166" s="243"/>
      <c r="G4166" s="122">
        <v>3</v>
      </c>
      <c r="H4166" s="84"/>
      <c r="I4166" s="84"/>
      <c r="J4166" s="84"/>
      <c r="K4166" s="84"/>
      <c r="L4166" s="84"/>
      <c r="M4166" s="84"/>
      <c r="N4166" s="84"/>
      <c r="O4166" s="84"/>
      <c r="P4166" s="84"/>
      <c r="Q4166" s="84"/>
      <c r="R4166" s="84"/>
      <c r="S4166" s="84"/>
      <c r="T4166" s="84"/>
      <c r="U4166" s="84"/>
      <c r="V4166" s="84"/>
      <c r="W4166" s="84"/>
      <c r="X4166" s="84"/>
      <c r="Y4166" s="84"/>
      <c r="Z4166" s="84"/>
      <c r="AA4166" s="84"/>
      <c r="AB4166" s="84"/>
      <c r="AC4166" s="80"/>
      <c r="AD4166" s="80"/>
      <c r="AE4166" s="80"/>
      <c r="AF4166" s="80"/>
      <c r="AG4166" s="80"/>
      <c r="AH4166" s="80"/>
      <c r="AI4166" s="80"/>
      <c r="AJ4166" s="80"/>
      <c r="AK4166" s="80"/>
      <c r="AL4166" s="80"/>
      <c r="AM4166" s="240"/>
      <c r="AN4166" s="240"/>
      <c r="AO4166" s="240"/>
      <c r="AP4166" s="240"/>
      <c r="AQ4166" s="240"/>
      <c r="AR4166" s="240"/>
      <c r="AS4166" s="240"/>
      <c r="AT4166" s="256"/>
      <c r="AU4166" s="256"/>
      <c r="AV4166" s="259"/>
      <c r="AW4166" s="259"/>
      <c r="AX4166" s="256"/>
      <c r="AY4166" s="256"/>
      <c r="AZ4166" s="256"/>
      <c r="BA4166" s="256"/>
      <c r="BB4166" s="256"/>
      <c r="BC4166" s="256"/>
      <c r="BD4166" s="256"/>
      <c r="BE4166" s="256"/>
      <c r="BF4166" s="256"/>
      <c r="BG4166" s="256"/>
      <c r="BH4166" s="256"/>
      <c r="BI4166" s="256"/>
      <c r="BJ4166" s="256"/>
      <c r="BK4166" s="256"/>
      <c r="BL4166" s="262"/>
      <c r="BM4166" s="262"/>
      <c r="BN4166" s="262"/>
      <c r="BO4166" s="262"/>
      <c r="BP4166" s="262"/>
      <c r="BQ4166" s="262"/>
      <c r="BR4166" s="270"/>
      <c r="BS4166" s="270"/>
      <c r="BT4166" s="270"/>
      <c r="BU4166" s="270"/>
      <c r="BV4166" s="270"/>
      <c r="BW4166" s="270"/>
      <c r="BX4166" s="256"/>
      <c r="BY4166" s="256"/>
      <c r="BZ4166" s="256"/>
      <c r="CA4166" s="267"/>
      <c r="CB4166" s="267"/>
      <c r="CC4166" s="274"/>
      <c r="CD4166" s="267"/>
      <c r="CE4166" s="267"/>
      <c r="CF4166" s="267"/>
      <c r="CG4166" s="267"/>
      <c r="CH4166" s="267"/>
      <c r="CI4166" s="267"/>
      <c r="CJ4166" s="267"/>
      <c r="CK4166" s="267"/>
      <c r="CL4166" s="265"/>
      <c r="CM4166" s="272"/>
      <c r="CN4166" s="264"/>
      <c r="CO4166" s="177"/>
      <c r="CP4166" s="226"/>
      <c r="CQ4166" s="226"/>
      <c r="CR4166" s="226"/>
      <c r="CS4166" s="178"/>
      <c r="CT4166" s="178"/>
      <c r="CU4166" s="178"/>
      <c r="CV4166" s="178"/>
      <c r="CW4166" s="178"/>
      <c r="CX4166" s="178"/>
      <c r="CY4166" s="178"/>
      <c r="CZ4166" s="178"/>
      <c r="DA4166" s="178"/>
      <c r="DB4166" s="120"/>
      <c r="DC4166" s="120"/>
      <c r="DD4166" s="120"/>
      <c r="DE4166" s="120"/>
      <c r="DF4166" s="120"/>
      <c r="DG4166" s="120"/>
      <c r="DH4166" s="120"/>
      <c r="DI4166" s="120"/>
      <c r="DJ4166" s="120"/>
      <c r="DK4166" s="120"/>
      <c r="DL4166" s="120"/>
      <c r="DM4166" s="120"/>
      <c r="DN4166" s="120"/>
    </row>
    <row r="4167" spans="1:118" s="119" customFormat="1">
      <c r="A4167" s="228"/>
      <c r="B4167" s="548"/>
      <c r="C4167" s="515"/>
      <c r="D4167" s="237"/>
      <c r="E4167" s="237"/>
      <c r="F4167" s="244"/>
      <c r="G4167" s="123">
        <v>3.9</v>
      </c>
      <c r="H4167" s="85"/>
      <c r="I4167" s="85"/>
      <c r="J4167" s="85"/>
      <c r="K4167" s="85"/>
      <c r="L4167" s="85"/>
      <c r="M4167" s="85"/>
      <c r="N4167" s="85"/>
      <c r="O4167" s="85"/>
      <c r="P4167" s="85"/>
      <c r="Q4167" s="85"/>
      <c r="R4167" s="85"/>
      <c r="S4167" s="85"/>
      <c r="T4167" s="85"/>
      <c r="U4167" s="85"/>
      <c r="V4167" s="85"/>
      <c r="W4167" s="85"/>
      <c r="X4167" s="85"/>
      <c r="Y4167" s="85"/>
      <c r="Z4167" s="85"/>
      <c r="AA4167" s="85"/>
      <c r="AB4167" s="85"/>
      <c r="AC4167" s="81"/>
      <c r="AD4167" s="81"/>
      <c r="AE4167" s="81"/>
      <c r="AF4167" s="81"/>
      <c r="AG4167" s="81"/>
      <c r="AH4167" s="81"/>
      <c r="AI4167" s="81"/>
      <c r="AJ4167" s="81"/>
      <c r="AK4167" s="81"/>
      <c r="AL4167" s="81"/>
      <c r="AM4167" s="240"/>
      <c r="AN4167" s="240"/>
      <c r="AO4167" s="240"/>
      <c r="AP4167" s="240"/>
      <c r="AQ4167" s="240"/>
      <c r="AR4167" s="240"/>
      <c r="AS4167" s="240"/>
      <c r="AT4167" s="256"/>
      <c r="AU4167" s="256"/>
      <c r="AV4167" s="259"/>
      <c r="AW4167" s="259"/>
      <c r="AX4167" s="256"/>
      <c r="AY4167" s="256"/>
      <c r="AZ4167" s="256"/>
      <c r="BA4167" s="256"/>
      <c r="BB4167" s="256"/>
      <c r="BC4167" s="256"/>
      <c r="BD4167" s="256"/>
      <c r="BE4167" s="256"/>
      <c r="BF4167" s="256"/>
      <c r="BG4167" s="256"/>
      <c r="BH4167" s="256"/>
      <c r="BI4167" s="256"/>
      <c r="BJ4167" s="256"/>
      <c r="BK4167" s="256"/>
      <c r="BL4167" s="262"/>
      <c r="BM4167" s="262"/>
      <c r="BN4167" s="262"/>
      <c r="BO4167" s="262"/>
      <c r="BP4167" s="262"/>
      <c r="BQ4167" s="262"/>
      <c r="BR4167" s="270"/>
      <c r="BS4167" s="270"/>
      <c r="BT4167" s="270"/>
      <c r="BU4167" s="270"/>
      <c r="BV4167" s="270"/>
      <c r="BW4167" s="270"/>
      <c r="BX4167" s="256"/>
      <c r="BY4167" s="256"/>
      <c r="BZ4167" s="256"/>
      <c r="CA4167" s="267"/>
      <c r="CB4167" s="267"/>
      <c r="CC4167" s="274"/>
      <c r="CD4167" s="267"/>
      <c r="CE4167" s="267"/>
      <c r="CF4167" s="267"/>
      <c r="CG4167" s="267"/>
      <c r="CH4167" s="267"/>
      <c r="CI4167" s="267"/>
      <c r="CJ4167" s="267"/>
      <c r="CK4167" s="267"/>
      <c r="CL4167" s="265"/>
      <c r="CM4167" s="272"/>
      <c r="CN4167" s="264"/>
      <c r="CO4167" s="177"/>
      <c r="CP4167" s="226"/>
      <c r="CQ4167" s="226"/>
      <c r="CR4167" s="226"/>
      <c r="CS4167" s="178"/>
      <c r="CT4167" s="178"/>
      <c r="CU4167" s="178"/>
      <c r="CV4167" s="178"/>
      <c r="CW4167" s="178"/>
      <c r="CX4167" s="178"/>
      <c r="CY4167" s="178"/>
      <c r="CZ4167" s="178"/>
      <c r="DA4167" s="178"/>
      <c r="DB4167" s="120"/>
      <c r="DC4167" s="120"/>
      <c r="DD4167" s="120"/>
      <c r="DE4167" s="120"/>
      <c r="DF4167" s="120"/>
      <c r="DG4167" s="120"/>
      <c r="DH4167" s="120"/>
      <c r="DI4167" s="120"/>
      <c r="DJ4167" s="120"/>
      <c r="DK4167" s="120"/>
      <c r="DL4167" s="120"/>
      <c r="DM4167" s="120"/>
      <c r="DN4167" s="120"/>
    </row>
    <row r="4168" spans="1:118" s="119" customFormat="1">
      <c r="A4168" s="229"/>
      <c r="B4168" s="549"/>
      <c r="C4168" s="516"/>
      <c r="D4168" s="238"/>
      <c r="E4168" s="238"/>
      <c r="F4168" s="245" t="s">
        <v>83</v>
      </c>
      <c r="G4168" s="246"/>
      <c r="H4168" s="82"/>
      <c r="I4168" s="82"/>
      <c r="J4168" s="82"/>
      <c r="K4168" s="82"/>
      <c r="L4168" s="82"/>
      <c r="M4168" s="82"/>
      <c r="N4168" s="82"/>
      <c r="O4168" s="82"/>
      <c r="P4168" s="82"/>
      <c r="Q4168" s="82"/>
      <c r="R4168" s="82"/>
      <c r="S4168" s="82"/>
      <c r="T4168" s="82"/>
      <c r="U4168" s="82"/>
      <c r="V4168" s="82"/>
      <c r="W4168" s="82"/>
      <c r="X4168" s="82"/>
      <c r="Y4168" s="82"/>
      <c r="Z4168" s="82"/>
      <c r="AA4168" s="82"/>
      <c r="AB4168" s="82"/>
      <c r="AC4168" s="35"/>
      <c r="AD4168" s="35"/>
      <c r="AE4168" s="35"/>
      <c r="AF4168" s="35"/>
      <c r="AG4168" s="35"/>
      <c r="AH4168" s="35"/>
      <c r="AI4168" s="35"/>
      <c r="AJ4168" s="35"/>
      <c r="AK4168" s="35"/>
      <c r="AL4168" s="35"/>
      <c r="AM4168" s="241"/>
      <c r="AN4168" s="241"/>
      <c r="AO4168" s="241"/>
      <c r="AP4168" s="241"/>
      <c r="AQ4168" s="241"/>
      <c r="AR4168" s="241"/>
      <c r="AS4168" s="241"/>
      <c r="AT4168" s="257"/>
      <c r="AU4168" s="257"/>
      <c r="AV4168" s="260"/>
      <c r="AW4168" s="260"/>
      <c r="AX4168" s="257"/>
      <c r="AY4168" s="257"/>
      <c r="AZ4168" s="257"/>
      <c r="BA4168" s="257"/>
      <c r="BB4168" s="257"/>
      <c r="BC4168" s="257"/>
      <c r="BD4168" s="257"/>
      <c r="BE4168" s="257"/>
      <c r="BF4168" s="257"/>
      <c r="BG4168" s="257"/>
      <c r="BH4168" s="257"/>
      <c r="BI4168" s="257"/>
      <c r="BJ4168" s="257"/>
      <c r="BK4168" s="257"/>
      <c r="BL4168" s="263"/>
      <c r="BM4168" s="263"/>
      <c r="BN4168" s="263"/>
      <c r="BO4168" s="263"/>
      <c r="BP4168" s="263"/>
      <c r="BQ4168" s="263"/>
      <c r="BR4168" s="271"/>
      <c r="BS4168" s="271"/>
      <c r="BT4168" s="271"/>
      <c r="BU4168" s="271"/>
      <c r="BV4168" s="271"/>
      <c r="BW4168" s="271"/>
      <c r="BX4168" s="257"/>
      <c r="BY4168" s="257"/>
      <c r="BZ4168" s="257"/>
      <c r="CA4168" s="268"/>
      <c r="CB4168" s="268"/>
      <c r="CC4168" s="275"/>
      <c r="CD4168" s="268"/>
      <c r="CE4168" s="268"/>
      <c r="CF4168" s="268"/>
      <c r="CG4168" s="268"/>
      <c r="CH4168" s="268"/>
      <c r="CI4168" s="268"/>
      <c r="CJ4168" s="268"/>
      <c r="CK4168" s="268"/>
      <c r="CL4168" s="265"/>
      <c r="CM4168" s="272"/>
      <c r="CN4168" s="264"/>
      <c r="CO4168" s="177"/>
      <c r="CP4168" s="226"/>
      <c r="CQ4168" s="226"/>
      <c r="CR4168" s="226"/>
      <c r="CS4168" s="178"/>
      <c r="CT4168" s="178"/>
      <c r="CU4168" s="178"/>
      <c r="CV4168" s="178"/>
      <c r="CW4168" s="178"/>
      <c r="CX4168" s="178"/>
      <c r="CY4168" s="178"/>
      <c r="CZ4168" s="178"/>
      <c r="DA4168" s="178"/>
      <c r="DB4168" s="120"/>
      <c r="DC4168" s="120"/>
      <c r="DD4168" s="120"/>
      <c r="DE4168" s="120"/>
      <c r="DF4168" s="120"/>
      <c r="DG4168" s="120"/>
      <c r="DH4168" s="120"/>
      <c r="DI4168" s="120"/>
      <c r="DJ4168" s="120"/>
      <c r="DK4168" s="120"/>
      <c r="DL4168" s="120"/>
      <c r="DM4168" s="120"/>
      <c r="DN4168" s="120"/>
    </row>
    <row r="4169" spans="1:118" s="119" customFormat="1" ht="14.25" customHeight="1">
      <c r="A4169" s="227">
        <f t="shared" si="1275"/>
        <v>517</v>
      </c>
      <c r="B4169" s="341" t="s">
        <v>1177</v>
      </c>
      <c r="C4169" s="405" t="s">
        <v>1178</v>
      </c>
      <c r="D4169" s="236">
        <v>44623</v>
      </c>
      <c r="E4169" s="236" t="s">
        <v>1197</v>
      </c>
      <c r="F4169" s="253" t="s">
        <v>80</v>
      </c>
      <c r="G4169" s="254"/>
      <c r="H4169" s="82" t="s">
        <v>69</v>
      </c>
      <c r="I4169" s="82" t="s">
        <v>973</v>
      </c>
      <c r="J4169" s="82" t="s">
        <v>61</v>
      </c>
      <c r="K4169" s="82" t="s">
        <v>61</v>
      </c>
      <c r="L4169" s="82" t="s">
        <v>61</v>
      </c>
      <c r="M4169" s="82" t="s">
        <v>61</v>
      </c>
      <c r="N4169" s="82" t="s">
        <v>61</v>
      </c>
      <c r="O4169" s="82"/>
      <c r="P4169" s="82" t="s">
        <v>61</v>
      </c>
      <c r="Q4169" s="82" t="s">
        <v>61</v>
      </c>
      <c r="R4169" s="82" t="s">
        <v>61</v>
      </c>
      <c r="S4169" s="82" t="s">
        <v>61</v>
      </c>
      <c r="T4169" s="82" t="s">
        <v>61</v>
      </c>
      <c r="U4169" s="82" t="s">
        <v>61</v>
      </c>
      <c r="V4169" s="82"/>
      <c r="W4169" s="82" t="s">
        <v>60</v>
      </c>
      <c r="X4169" s="82" t="s">
        <v>60</v>
      </c>
      <c r="Y4169" s="82" t="s">
        <v>60</v>
      </c>
      <c r="Z4169" s="82" t="s">
        <v>60</v>
      </c>
      <c r="AA4169" s="82" t="s">
        <v>60</v>
      </c>
      <c r="AB4169" s="82" t="s">
        <v>60</v>
      </c>
      <c r="AC4169" s="82"/>
      <c r="AD4169" s="82" t="s">
        <v>60</v>
      </c>
      <c r="AE4169" s="82" t="s">
        <v>60</v>
      </c>
      <c r="AF4169" s="82" t="s">
        <v>60</v>
      </c>
      <c r="AG4169" s="82" t="s">
        <v>60</v>
      </c>
      <c r="AH4169" s="82" t="s">
        <v>60</v>
      </c>
      <c r="AI4169" s="82" t="s">
        <v>1471</v>
      </c>
      <c r="AJ4169" s="82"/>
      <c r="AK4169" s="82" t="s">
        <v>61</v>
      </c>
      <c r="AL4169" s="82" t="s">
        <v>61</v>
      </c>
      <c r="AM4169" s="239">
        <f>COUNTIF(H4169:AL4169,"PH")+COUNTIF(H4169:AL4169,"PH/L")+COUNTIF(H4169:AL4169,"PM")</f>
        <v>0</v>
      </c>
      <c r="AN4169" s="239">
        <f>COUNTIF(H4169:AL4169,"PD")+COUNTIF(H4169:AL4169,"PDD")+COUNTIF(H4169:AL4169,"P/DS")/2+COUNTIF(H4169:AL4169,"PMD")</f>
        <v>0</v>
      </c>
      <c r="AO4169" s="239">
        <f>COUNTIF(H4169:AL4169,"PN")+COUNTIF(H4169:AL4169,"P/NS")/2+COUNTIF(H4169:AL4169,"PH")+COUNTIF(H4169:AL4169,"PH/F")/2+COUNTIF(H4169:AL4169,"PH/L")/2+COUNTIF(H4169:AL4169,"PM")</f>
        <v>0</v>
      </c>
      <c r="AP4169" s="239">
        <f>COUNTIF(H4169:AL4169,"BH")+COUNTIF(H4169:AL4169,"AL/BL")+COUNTIF(H4169:AL4169,"UL/BL")+COUNTIF(H4169:AL4169,"BM")</f>
        <v>0</v>
      </c>
      <c r="AQ4169" s="239">
        <f>COUNTIF(H4169:AL4169,"DS")+COUNTIF(H4169:AL4169,"AL/DS")/2+COUNTIF(H4169:AL4169,"UL/DS")/2+COUNTIF(H4169:AL4169,"CT")+COUNTIF(H4169:AL4169,"MD")</f>
        <v>11.5</v>
      </c>
      <c r="AR4169" s="239">
        <f>COUNTIF(H4169:AL4169,"NS")+COUNTIF(H4169:AL4169,"AL/NS")/2+COUNTIF(H4169:AL4169,"UL/NS")/2+COUNTIF(H4169:AL4169,"BH")+COUNTIF(H4169:AL4169,"AL/BF")/2+COUNTIF(H4169:AL4169,"AL/BL")/2+COUNTIF(H4169:AL4169,"UL/BL")/2+COUNTIF(H4169:AL4169,"UL/BF")/2+COUNTIF(H4169:AL4169,"BM")</f>
        <v>13</v>
      </c>
      <c r="AS4169" s="239">
        <f>COUNTIF(H4169:AL4169,"AL")+COUNTIF(H4169:AL4169,"AL/DS")/2+COUNTIF(H4169:AL4169,"AL/NS")/2+COUNTIF(H4169:AL4169,"NH")+COUNTIF(H4169:AL4169,"SL")+COUNTIF(H4169:AL4169,"NHD")+COUNTIF(H4169:AL4169,"B")+COUNTIF(H4169:AL4169,"HL")+COUNTIF(H4169:AL4169,"AL/BF")/2+COUNTIF(H4169:AL4169,"AL/BL")/2</f>
        <v>1</v>
      </c>
      <c r="AT4169" s="255">
        <f>COUNTIF(H4169:AL4169,"PD")+COUNTIF(H4169:AL4169,"PN")+COUNTIF(H4169:AL4169,"P/DS")/2+COUNTIF(H4169:AL4169,"P/NS")/2+COUNTIF(H4169:AL4169,"DS")+COUNTIF(H4169:AL4169,"NS")+COUNTIF(H4169:AL4169,"AL")+COUNTIF(H4169:AL4169,"AL/DS")+COUNTIF(H4169:AL4169,"AL/NS")+COUNTIF(H4169:AL4169,"NH")+COUNTIF(H4169:AL4169,"SL")+COUNTIF(H4169:AL4169,"UL/DS")/2+COUNTIF(H4169:AL4169,"UL/NS")/2+COUNTIF(H4169:AL4169,"CT")+COUNTIF(H4169:AL4169,"NHD")+COUNTIF(H4169:AL4169,"PDD")+COUNTIF(H4169:AL4169,"B")+COUNTIF(H4169:AL4169,"HL")+COUNTIF(H4169:AL4169,"PH")+COUNTIF(H4169:AL4169,"BH")+COUNTIF(H4169:AL4169,"AL/BF")+COUNTIF(H4169:AL4169,"AL/BL")+COUNTIF(H4169:AL4169,"UL/BF")/2+COUNTIF(H4169:AL4169,"UL/BL")/2+COUNTIF(H4169:AL4169,"PH/F")/2+COUNTIF(H4169:AL4169,"PH/L")/2+COUNTIF(H4169:AL4169,"MD")+COUNTIF(H4169:AL4169,"PMD")+COUNTIF(H4169:AL4169,"PM")+COUNTIF(H4169:AL4169,"BM")</f>
        <v>25.5</v>
      </c>
      <c r="AU4169" s="255">
        <f>COUNTIF(H4169:AL4169,"P/DS")/2+COUNTIF(H4169:AL4169,"P/NS")/2+COUNTIF(H4169:AL4169,"IL")+COUNTIF(H4169:AL4169,"NL")+COUNTIF(H4169:AL4169,"UL")+COUNTIF(H4169:AL4169,"UL/DS")/2+COUNTIF(H4169:AL4169,"UL/NS")/2+COUNTIF(H4169:AL4169,"KT")+COUNTIF(H4169:AL4169,"UL/BF")/2+COUNTIF(H4169:AL4169,"UL/BL")/2+COUNTIF(H4169:AL4169,"PH/F")/2+COUNTIF(H4169:AL4169,"PH/L")/2+COUNTIF(H4169:AL4169,"NB")</f>
        <v>0.5</v>
      </c>
      <c r="AV4169" s="258">
        <f>COUNTIF(H4169:AL4169,"PN")+COUNTIF(H4169:AL4169,"TVD")+COUNTIF(H4169:AL4169,"PH")+COUNTIF(H4169:AL4169,"PM")+COUNTIF(H4169:AL4169,"PDD")-COUNTIFS(H4169:AL4169,"PN",H4176:AL4176,"&gt;=3")-COUNTIFS(H4169:AL4169,"PM",H4176:AL4176,"&gt;=3")</f>
        <v>0</v>
      </c>
      <c r="AW4169" s="258">
        <f>COUNTIF(H4169:AL4169,"NS")+COUNTIF(H4169:AL4169,"D")+COUNTIF(H4169:AL4169,"BH")+COUNTIF(H4169:AL4169,"NHD")+COUNTIF(H4169:AL4169,"BM")-COUNTIFS(H4169:AL4169,"NS",H4176:AL4176,"&gt;=3")-COUNTIFS(H4169:AL4169,"BH",H4176:AL4176,"&gt;=3")-COUNTIFS(H4169:AL4169,"BM",H4176:AL4176,"&gt;=3")</f>
        <v>14</v>
      </c>
      <c r="AX4169" s="255">
        <f>COUNTIF(H4169:AL4169,"AL")+COUNTIF(H4169:AL4169,"AL/DS")/2+COUNTIF(H4169:AL4169,"AL/NS")/2+COUNTIF(H4169:AL4169,"AL/BF")+COUNTIF(H4169:AL4169,"AL/BL")/2</f>
        <v>0</v>
      </c>
      <c r="AY4169" s="255">
        <f>COUNTIF(H4169:AL4169,"SL")</f>
        <v>0</v>
      </c>
      <c r="AZ4169" s="255">
        <f>COUNTIF(H4169:AL4169,"NH")</f>
        <v>1</v>
      </c>
      <c r="BA4169" s="255">
        <f>COUNTIF(H4169:AL4169,"HL")</f>
        <v>0</v>
      </c>
      <c r="BB4169" s="255">
        <f>COUNTIF(G4169:AL4169,"P/DS")/2+COUNTIF(G4169:AL4169,"P/NS")/2+COUNTIF(G4169:AL4169,"UL")+COUNTIF(G4169:AL4169,"UL/DS")/2+COUNTIF(G4169:AL4169,"UL/NS")/2+COUNTIF(G4169:AL4169,"UL/BL")/2+COUNTIF(G4169:AL4169,"UL/BF")/2+COUNTIF(G4169:AL4169,"PH/F")/2+COUNTIF(G4169:AL4169,"PH/L")/2</f>
        <v>0.5</v>
      </c>
      <c r="BC4169" s="255">
        <f>COUNTIF(H4169:AL4169,"NB")</f>
        <v>0</v>
      </c>
      <c r="BD4169" s="255">
        <f>COUNTIF(H4169:AL4169,"NL")</f>
        <v>0</v>
      </c>
      <c r="BE4169" s="255">
        <f>COUNTIF(H4169:AL4169,"IL")</f>
        <v>0</v>
      </c>
      <c r="BF4169" s="255">
        <f>COUNTIF(H4169:AL4169,"KT")</f>
        <v>0</v>
      </c>
      <c r="BG4169" s="255">
        <f>COUNTIF(H4169:AL4169,"L70")</f>
        <v>0</v>
      </c>
      <c r="BH4169" s="255">
        <f>COUNTIF(H4169:AL4169,"MD")</f>
        <v>0</v>
      </c>
      <c r="BI4169" s="255">
        <f>COUNTIF(H4169:AL4169,"PMD")</f>
        <v>0</v>
      </c>
      <c r="BJ4169" s="255">
        <f>COUNTIF(H4169:AL4169,"PM")</f>
        <v>0</v>
      </c>
      <c r="BK4169" s="255">
        <f>COUNTIF(H4169:AL4169,"BM")</f>
        <v>0</v>
      </c>
      <c r="BL4169" s="261">
        <f>SUMIF(H4169:AL4169,"PD",H4170:AL4170)+SUMIF(H4169:AL4169,"PN",H4170:AL4170)+SUMIF(H4169:AL4169,"P/DS",H4170:AL4170)+SUMIF(H4169:AL4169,"PN/F",H4170:AL4170)+SUMIF(H4169:AL4169,"PN/L",H4170:AL4170)+SUMIF(H4169:AL4169,"TV",H4170:AL4170)+SUMIF(H4169:AL4169,"TVD",H4170:AL4170)+SUMIF(H4169:AL4169,"PDD",H4170:AL4170)</f>
        <v>0</v>
      </c>
      <c r="BM4169" s="261">
        <f>SUMIF(H4169:AL4169,"PD",H4171:AL4171)+SUMIF(H4169:AL4169,"PN",H4171:AL4171)+SUMIF(H4169:AL4169,"P/DS",H4171:AL4171)+SUMIF(H4169:AL4169,"PN/F",H4171:AL4171)+SUMIF(H4169:AL4169,"PN/L",H4171:AL4171)+SUMIF(H4169:AL4169,"TV",H4171:AL4171)+SUMIF(H4169:AL4169,"TVD",H4171:AL4171)+SUMIF(H4169:AL4169,"PDD",H4171:AL4171)+SUMIF(H4169:AL4169,"PMD",H4171:AL4171)</f>
        <v>0</v>
      </c>
      <c r="BN4169" s="261">
        <f>SUMIF(H4169:AL4169,"PD",H4172:AL4172)+SUMIF(H4169:AL4169,"PN",H4172:AL4172)+SUMIF(H4169:AL4169,"P/DS",H4172:AL4172)+SUMIF(H4169:AL4169,"PN/F",H4172:AL4172)+SUMIF(H4169:AL4169,"PN/L",H4172:AL4172)+SUMIF(H4169:AL4169,"TV",H4172:AL4172)+SUMIF(H4169:AL4169,"TVD",H4172:AL4172)</f>
        <v>0</v>
      </c>
      <c r="BO4169" s="261">
        <f>SUMIF(H4169:AL4169,"PD",H4173:AL4173)+SUMIF(H4169:AL4169,"PN",H4173:AL4173)+SUMIF(H4169:AL4169,"P/DS",H4173:AL4173)+SUMIF(H4169:AL4169,"PN/F",H4173:AL4173)+SUMIF(H4169:AL4169,"PN/L",H4173:AL4173)+SUMIF(H4169:AL4169,"TV",H4173:AL4173)+SUMIF(H4169:AL4169,"TVD",H4173:AL4173)</f>
        <v>0</v>
      </c>
      <c r="BP4169" s="261">
        <f>SUMIF(H4169:AL4169,"PD",H4174:AL4174)+SUMIF(H4169:AL4169,"PN",H4174:AL4174)+SUMIF(H4169:AL4169,"P/DS",H4174:AL4174)+SUMIF(H4169:AL4169,"PN/F",H4174:AL4174)+SUMIF(H4169:AL4169,"PN/L",H4174:AL4174)+SUMIF(H4169:AL4169,"TV",H4174:AL4174)+SUMIF(H4169:AL4169,"TVD",H4174:AL4174)+SUMIF(H4169:AL4169,"PDD",H4174:AL4174)+SUMIF(H4169:AL4169,"PH",H4174:AL4174)+SUMIF(H4169:AL4169,"PM",H4174:AL4174)</f>
        <v>0</v>
      </c>
      <c r="BQ4169" s="261">
        <f>SUMIF(H4169:AL4169,"PD",H4175:AL4175)+SUMIF(H4169:AL4169,"PN",H4175:AL4175)+SUMIF(H4169:AL4169,"P/DS",H4175:AL4175)+SUMIF(H4169:AL4169,"PN/F",H4175:AL4175)+SUMIF(H4169:AL4169,"PN/L",H4175:AL4175)+SUMIF(H4169:AL4169,"TV",H4175:AL4175)+SUMIF(H4169:AL4169,"TVD",H4175:AL4175)+SUMIF(H4169:AL4169,"PDD",H4175:AL4175)+SUMIF(H4169:AL4169,"PH",H4175:AL4175)+SUMIF(H4169:AL4169,"PM",H4175:AL4175)</f>
        <v>0</v>
      </c>
      <c r="BR4169" s="269">
        <f>SUM(H4170:AL4170)-BL4169</f>
        <v>12</v>
      </c>
      <c r="BS4169" s="269">
        <f>SUM(H4171:AL4171)-BM4169</f>
        <v>7</v>
      </c>
      <c r="BT4169" s="269">
        <f>SUM(H4172:AL4172)-BN4169</f>
        <v>0</v>
      </c>
      <c r="BU4169" s="269">
        <f>SUM(H4173:AL4173)-BO4169</f>
        <v>6.5</v>
      </c>
      <c r="BV4169" s="269">
        <f>SUM(H4174:AL4174)-BP4169</f>
        <v>0</v>
      </c>
      <c r="BW4169" s="269">
        <f>SUM(H4175:AL4175)-BQ4169</f>
        <v>0</v>
      </c>
      <c r="BX4169" s="255">
        <f>SUMIF(H4169:AL4169,"PD",H4176:AL4176)+SUMIF(H4169:AL4169,"PN",H4176:AL4176)+SUMIF(H4169:AL4169,"P/DS",H4176:AL4176)+SUMIF(H4169:AL4169,"PN/F",H4176:AL4176)+SUMIF(H4169:AL4169,"PN/L",H4176:AL4176)</f>
        <v>0</v>
      </c>
      <c r="BY4169" s="255">
        <f>SUM(H4176:AL4176)-BX4169</f>
        <v>0</v>
      </c>
      <c r="BZ4169" s="255">
        <f t="shared" ref="BZ4169" si="1282">+SUM(BL4169:BW4176)</f>
        <v>25.5</v>
      </c>
      <c r="CA4169" s="266">
        <f>(COUNTIFS(H4169:AL4169,"PD",H4170:AL4170,"&gt;=2"))*0.5-IF(CN4169="VP",COUNTIFS($H$16:$AL$16,"SAT",H4169:AL4169,"PD",H4170:AL4170,"&gt;=2"))*0.5</f>
        <v>0</v>
      </c>
      <c r="CB4169" s="266">
        <f>(COUNTIFS(H4169:AL4169,"PN",H4171:AL4171,"&gt;=0.5",H4170:AL4170,"&gt;=1.5"))*0.5+COUNTIFS(H4169:AL4169,"PDD",H4171:AL4171,"&gt;=0.5",H4170:AL4170,"&gt;=1.5")*0.5</f>
        <v>0</v>
      </c>
      <c r="CC4169" s="273">
        <f>(COUNTIFS(H4169:AL4169,"TV",H4171:AL4171,"&gt;=10"))*0.5+(COUNTIFS(H4169:AL4169,"PMD",H4171:AL4171,"&gt;=2"))*0.5</f>
        <v>0</v>
      </c>
      <c r="CD4169" s="266">
        <f>(COUNTIFS(H4169:AL4169,"TVD",H4173:AL4173,"&gt;=6.5",H4171:AL4171,"&gt;=3.5"))*0.5</f>
        <v>0</v>
      </c>
      <c r="CE4169" s="266">
        <f>(COUNTIFS(H4169:AL4169,"PD",H4174:AL4174,"&gt;=10"))*0.5</f>
        <v>0</v>
      </c>
      <c r="CF4169" s="266">
        <f>(COUNTIFS(H4169:AL4169,"PDD",H4174:AL4174,"&gt;=3.5",H4175:AL4175,"&gt;=6.5")+COUNTIFS(H4169:AL4169,"PH",H4175:AL4175,"&gt;=0.5",H4174:AL4174,"&gt;=1.5")+COUNTIFS(H4169:AL4169,"PM",H4175:AL4175,"&gt;=0.5",H4174:AL4174,"&gt;=1.5"))*0.5</f>
        <v>0</v>
      </c>
      <c r="CG4169" s="266">
        <f>(COUNTIFS(H4169:AL4169,"DS",H4170:AL4170,"&gt;=2")+COUNTIFS(H4169:AL4169,"AL/DS",H4170:AL4170,"&gt;=2"))*0.5-IF(CN4169="VP",COUNTIFS($H$16:$AL$16,"SAT",H4169:AL4169,"DS",H4170:AL4170,"&gt;=2"))*0.5</f>
        <v>0</v>
      </c>
      <c r="CH4169" s="266">
        <f>(COUNTIFS(H4169:AL4169,"NS",H4171:AL4171,"&gt;=0.5",H4170:AL4170,"&gt;=1.5")+COUNTIFS(H4169:AL4169,"AL/NS",H4171:AL4171,"&gt;=0.5",H4170:AL4170,"&gt;=1.5")+COUNTIFS(H4169:AL4169,"NHD",H4171:AL4171,"&gt;=4.5",H4174:AL4174,"&gt;=2",H4170:AL4170,"&gt;=1.5"))*0.5</f>
        <v>3</v>
      </c>
      <c r="CI4169" s="266">
        <f>(COUNTIF(H4171:AL4171,"&gt;=10")+COUNTIFS(H4169:AL4169,"MD",H4171:AL4171,"&gt;=2")-COUNTIFS(H4169:AL4169,"TV",H4171:AL4171,"&gt;=10"))*0.5</f>
        <v>0</v>
      </c>
      <c r="CJ4169" s="266">
        <f>(COUNTIFS(H4169:AL4169,"D",H4173:AL4173,"&gt;=6.5",H4171:AL4171,"&gt;=3.5"))*0.5</f>
        <v>0.5</v>
      </c>
      <c r="CK4169" s="266">
        <f>(COUNTIF(H4174:AL4174,"&gt;=10")-COUNTIFS(H4169:AL4169,"PD",H4174:AL4174,"&gt;=10"))*0.5</f>
        <v>0</v>
      </c>
      <c r="CL4169" s="265">
        <f>(COUNTIFS(H4169:AL4169,"NHD",H4174:AL4174,"&gt;=3.5",H4175:AL4175,"&gt;=6.5")+COUNTIFS(H4169:AL4169,"BH",H4174:AL4174,"&gt;=1.5",H4175:AL4175,"&gt;=0.5")+COUNTIFS(H4169:AL4169,"BM",H4174:AL4174,"&gt;=1.5",H4175:AL4175,"&gt;=0.5")+COUNTIFS(H4169:AL4169,"D",H4174:AL4174,"&gt;=1.5",H4175:AL4175,"&gt;=0.5"))*0.5</f>
        <v>0</v>
      </c>
      <c r="CM4169" s="272"/>
      <c r="CN4169" s="264" t="s">
        <v>723</v>
      </c>
      <c r="CO4169" s="177">
        <f t="shared" ref="CO4169" si="1283">+AM4169+AN4169+AO4169+AP4169+AQ4169+AR4169+AS4169+AU4169+BG4169</f>
        <v>26</v>
      </c>
      <c r="CP4169" s="225">
        <f>+SUM(I4170:I4175)-I4176</f>
        <v>10.5</v>
      </c>
      <c r="CQ4169" s="225">
        <f>+SUM(J4170:J4175)-J4176</f>
        <v>2.5</v>
      </c>
      <c r="CR4169" s="225">
        <f>+SUM(K4170:K4175)-K4176</f>
        <v>0</v>
      </c>
      <c r="CS4169" s="178"/>
      <c r="CT4169" s="178"/>
      <c r="CU4169" s="178"/>
      <c r="CV4169" s="178"/>
      <c r="CW4169" s="178"/>
      <c r="CX4169" s="178"/>
      <c r="CY4169" s="178"/>
      <c r="CZ4169" s="178"/>
      <c r="DA4169" s="178"/>
      <c r="DB4169" s="120"/>
      <c r="DC4169" s="120"/>
      <c r="DD4169" s="120"/>
      <c r="DE4169" s="120"/>
      <c r="DF4169" s="120"/>
      <c r="DG4169" s="120"/>
      <c r="DH4169" s="120"/>
      <c r="DI4169" s="120"/>
      <c r="DJ4169" s="120"/>
      <c r="DK4169" s="120"/>
      <c r="DL4169" s="120"/>
      <c r="DM4169" s="120"/>
      <c r="DN4169" s="120"/>
    </row>
    <row r="4170" spans="1:118" s="119" customFormat="1" ht="15" customHeight="1">
      <c r="A4170" s="228"/>
      <c r="B4170" s="342"/>
      <c r="C4170" s="406"/>
      <c r="D4170" s="237"/>
      <c r="E4170" s="237"/>
      <c r="F4170" s="242" t="s">
        <v>82</v>
      </c>
      <c r="G4170" s="121">
        <v>1.5</v>
      </c>
      <c r="H4170" s="83"/>
      <c r="I4170" s="83"/>
      <c r="J4170" s="83">
        <v>2</v>
      </c>
      <c r="K4170" s="83"/>
      <c r="L4170" s="83">
        <v>2</v>
      </c>
      <c r="M4170" s="83">
        <v>2</v>
      </c>
      <c r="N4170" s="83"/>
      <c r="O4170" s="83"/>
      <c r="P4170" s="83">
        <v>2</v>
      </c>
      <c r="Q4170" s="83"/>
      <c r="R4170" s="83"/>
      <c r="S4170" s="83">
        <v>2</v>
      </c>
      <c r="T4170" s="83"/>
      <c r="U4170" s="83">
        <v>2</v>
      </c>
      <c r="V4170" s="83"/>
      <c r="W4170" s="83"/>
      <c r="X4170" s="83"/>
      <c r="Y4170" s="83"/>
      <c r="Z4170" s="83"/>
      <c r="AA4170" s="83"/>
      <c r="AB4170" s="83"/>
      <c r="AC4170" s="79"/>
      <c r="AD4170" s="79"/>
      <c r="AE4170" s="79"/>
      <c r="AF4170" s="79"/>
      <c r="AG4170" s="79"/>
      <c r="AH4170" s="79"/>
      <c r="AI4170" s="79"/>
      <c r="AJ4170" s="79"/>
      <c r="AK4170" s="79"/>
      <c r="AL4170" s="79"/>
      <c r="AM4170" s="240"/>
      <c r="AN4170" s="240"/>
      <c r="AO4170" s="240"/>
      <c r="AP4170" s="240"/>
      <c r="AQ4170" s="240"/>
      <c r="AR4170" s="240"/>
      <c r="AS4170" s="240"/>
      <c r="AT4170" s="256"/>
      <c r="AU4170" s="256"/>
      <c r="AV4170" s="259"/>
      <c r="AW4170" s="259"/>
      <c r="AX4170" s="256"/>
      <c r="AY4170" s="256"/>
      <c r="AZ4170" s="256"/>
      <c r="BA4170" s="256"/>
      <c r="BB4170" s="256"/>
      <c r="BC4170" s="256"/>
      <c r="BD4170" s="256"/>
      <c r="BE4170" s="256"/>
      <c r="BF4170" s="256"/>
      <c r="BG4170" s="256"/>
      <c r="BH4170" s="256"/>
      <c r="BI4170" s="256"/>
      <c r="BJ4170" s="256"/>
      <c r="BK4170" s="256"/>
      <c r="BL4170" s="262"/>
      <c r="BM4170" s="262"/>
      <c r="BN4170" s="262"/>
      <c r="BO4170" s="262"/>
      <c r="BP4170" s="262"/>
      <c r="BQ4170" s="262"/>
      <c r="BR4170" s="270"/>
      <c r="BS4170" s="270"/>
      <c r="BT4170" s="270"/>
      <c r="BU4170" s="270"/>
      <c r="BV4170" s="270"/>
      <c r="BW4170" s="270"/>
      <c r="BX4170" s="256"/>
      <c r="BY4170" s="256"/>
      <c r="BZ4170" s="256"/>
      <c r="CA4170" s="267"/>
      <c r="CB4170" s="267"/>
      <c r="CC4170" s="274"/>
      <c r="CD4170" s="267"/>
      <c r="CE4170" s="267"/>
      <c r="CF4170" s="267"/>
      <c r="CG4170" s="267"/>
      <c r="CH4170" s="267"/>
      <c r="CI4170" s="267"/>
      <c r="CJ4170" s="267"/>
      <c r="CK4170" s="267"/>
      <c r="CL4170" s="265"/>
      <c r="CM4170" s="272"/>
      <c r="CN4170" s="264"/>
      <c r="CO4170" s="177"/>
      <c r="CP4170" s="226"/>
      <c r="CQ4170" s="226"/>
      <c r="CR4170" s="226"/>
      <c r="CS4170" s="178"/>
      <c r="CT4170" s="178"/>
      <c r="CU4170" s="178"/>
      <c r="CV4170" s="178"/>
      <c r="CW4170" s="178"/>
      <c r="CX4170" s="178"/>
      <c r="CY4170" s="178"/>
      <c r="CZ4170" s="178"/>
      <c r="DA4170" s="178"/>
      <c r="DB4170" s="120"/>
      <c r="DC4170" s="120"/>
      <c r="DD4170" s="120"/>
      <c r="DE4170" s="120"/>
      <c r="DF4170" s="120"/>
      <c r="DG4170" s="120"/>
      <c r="DH4170" s="120"/>
      <c r="DI4170" s="120"/>
      <c r="DJ4170" s="120"/>
      <c r="DK4170" s="120"/>
      <c r="DL4170" s="120"/>
      <c r="DM4170" s="120"/>
      <c r="DN4170" s="120"/>
    </row>
    <row r="4171" spans="1:118" s="119" customFormat="1">
      <c r="A4171" s="228"/>
      <c r="B4171" s="342"/>
      <c r="C4171" s="406"/>
      <c r="D4171" s="237"/>
      <c r="E4171" s="237"/>
      <c r="F4171" s="243"/>
      <c r="G4171" s="122">
        <v>2</v>
      </c>
      <c r="H4171" s="84"/>
      <c r="I4171" s="84">
        <v>4</v>
      </c>
      <c r="J4171" s="84">
        <v>0.5</v>
      </c>
      <c r="K4171" s="84"/>
      <c r="L4171" s="84">
        <v>0.5</v>
      </c>
      <c r="M4171" s="84">
        <v>0.5</v>
      </c>
      <c r="N4171" s="84"/>
      <c r="O4171" s="84"/>
      <c r="P4171" s="84">
        <v>0.5</v>
      </c>
      <c r="Q4171" s="84"/>
      <c r="R4171" s="84"/>
      <c r="S4171" s="84">
        <v>0.5</v>
      </c>
      <c r="T4171" s="84"/>
      <c r="U4171" s="84">
        <v>0.5</v>
      </c>
      <c r="V4171" s="84"/>
      <c r="W4171" s="84"/>
      <c r="X4171" s="84"/>
      <c r="Y4171" s="84"/>
      <c r="Z4171" s="84"/>
      <c r="AA4171" s="84"/>
      <c r="AB4171" s="84"/>
      <c r="AC4171" s="80"/>
      <c r="AD4171" s="80"/>
      <c r="AE4171" s="80"/>
      <c r="AF4171" s="80"/>
      <c r="AG4171" s="80"/>
      <c r="AH4171" s="80"/>
      <c r="AI4171" s="80"/>
      <c r="AJ4171" s="80"/>
      <c r="AK4171" s="80"/>
      <c r="AL4171" s="80"/>
      <c r="AM4171" s="240"/>
      <c r="AN4171" s="240"/>
      <c r="AO4171" s="240"/>
      <c r="AP4171" s="240"/>
      <c r="AQ4171" s="240"/>
      <c r="AR4171" s="240"/>
      <c r="AS4171" s="240"/>
      <c r="AT4171" s="256"/>
      <c r="AU4171" s="256"/>
      <c r="AV4171" s="259"/>
      <c r="AW4171" s="259"/>
      <c r="AX4171" s="256"/>
      <c r="AY4171" s="256"/>
      <c r="AZ4171" s="256"/>
      <c r="BA4171" s="256"/>
      <c r="BB4171" s="256"/>
      <c r="BC4171" s="256"/>
      <c r="BD4171" s="256"/>
      <c r="BE4171" s="256"/>
      <c r="BF4171" s="256"/>
      <c r="BG4171" s="256"/>
      <c r="BH4171" s="256"/>
      <c r="BI4171" s="256"/>
      <c r="BJ4171" s="256"/>
      <c r="BK4171" s="256"/>
      <c r="BL4171" s="262"/>
      <c r="BM4171" s="262"/>
      <c r="BN4171" s="262"/>
      <c r="BO4171" s="262"/>
      <c r="BP4171" s="262"/>
      <c r="BQ4171" s="262"/>
      <c r="BR4171" s="270"/>
      <c r="BS4171" s="270"/>
      <c r="BT4171" s="270"/>
      <c r="BU4171" s="270"/>
      <c r="BV4171" s="270"/>
      <c r="BW4171" s="270"/>
      <c r="BX4171" s="256"/>
      <c r="BY4171" s="256"/>
      <c r="BZ4171" s="256"/>
      <c r="CA4171" s="267"/>
      <c r="CB4171" s="267"/>
      <c r="CC4171" s="274"/>
      <c r="CD4171" s="267"/>
      <c r="CE4171" s="267"/>
      <c r="CF4171" s="267"/>
      <c r="CG4171" s="267"/>
      <c r="CH4171" s="267"/>
      <c r="CI4171" s="267"/>
      <c r="CJ4171" s="267"/>
      <c r="CK4171" s="267"/>
      <c r="CL4171" s="265"/>
      <c r="CM4171" s="272"/>
      <c r="CN4171" s="264"/>
      <c r="CO4171" s="177"/>
      <c r="CP4171" s="226"/>
      <c r="CQ4171" s="226"/>
      <c r="CR4171" s="226"/>
      <c r="CS4171" s="178"/>
      <c r="CT4171" s="178"/>
      <c r="CU4171" s="178"/>
      <c r="CV4171" s="178"/>
      <c r="CW4171" s="178"/>
      <c r="CX4171" s="178"/>
      <c r="CY4171" s="178"/>
      <c r="CZ4171" s="178"/>
      <c r="DA4171" s="178"/>
      <c r="DB4171" s="120"/>
      <c r="DC4171" s="120"/>
      <c r="DD4171" s="120"/>
      <c r="DE4171" s="120"/>
      <c r="DF4171" s="120"/>
      <c r="DG4171" s="120"/>
      <c r="DH4171" s="120"/>
      <c r="DI4171" s="120"/>
      <c r="DJ4171" s="120"/>
      <c r="DK4171" s="120"/>
      <c r="DL4171" s="120"/>
      <c r="DM4171" s="120"/>
      <c r="DN4171" s="120"/>
    </row>
    <row r="4172" spans="1:118" s="119" customFormat="1">
      <c r="A4172" s="228"/>
      <c r="B4172" s="342"/>
      <c r="C4172" s="406"/>
      <c r="D4172" s="237"/>
      <c r="E4172" s="237"/>
      <c r="F4172" s="243"/>
      <c r="G4172" s="122">
        <v>2.1</v>
      </c>
      <c r="H4172" s="84"/>
      <c r="I4172" s="84"/>
      <c r="J4172" s="84"/>
      <c r="K4172" s="84"/>
      <c r="L4172" s="84"/>
      <c r="M4172" s="84"/>
      <c r="N4172" s="84"/>
      <c r="O4172" s="84"/>
      <c r="P4172" s="84"/>
      <c r="Q4172" s="84"/>
      <c r="R4172" s="84"/>
      <c r="S4172" s="84"/>
      <c r="T4172" s="84"/>
      <c r="U4172" s="84"/>
      <c r="V4172" s="84"/>
      <c r="W4172" s="84"/>
      <c r="X4172" s="84"/>
      <c r="Y4172" s="84"/>
      <c r="Z4172" s="84"/>
      <c r="AA4172" s="84"/>
      <c r="AB4172" s="84"/>
      <c r="AC4172" s="80"/>
      <c r="AD4172" s="80"/>
      <c r="AE4172" s="80"/>
      <c r="AF4172" s="80"/>
      <c r="AG4172" s="80"/>
      <c r="AH4172" s="80"/>
      <c r="AI4172" s="80"/>
      <c r="AJ4172" s="80"/>
      <c r="AK4172" s="80"/>
      <c r="AL4172" s="80"/>
      <c r="AM4172" s="240"/>
      <c r="AN4172" s="240"/>
      <c r="AO4172" s="240"/>
      <c r="AP4172" s="240"/>
      <c r="AQ4172" s="240"/>
      <c r="AR4172" s="240"/>
      <c r="AS4172" s="240"/>
      <c r="AT4172" s="256"/>
      <c r="AU4172" s="256"/>
      <c r="AV4172" s="259"/>
      <c r="AW4172" s="259"/>
      <c r="AX4172" s="256"/>
      <c r="AY4172" s="256"/>
      <c r="AZ4172" s="256"/>
      <c r="BA4172" s="256"/>
      <c r="BB4172" s="256"/>
      <c r="BC4172" s="256"/>
      <c r="BD4172" s="256"/>
      <c r="BE4172" s="256"/>
      <c r="BF4172" s="256"/>
      <c r="BG4172" s="256"/>
      <c r="BH4172" s="256"/>
      <c r="BI4172" s="256"/>
      <c r="BJ4172" s="256"/>
      <c r="BK4172" s="256"/>
      <c r="BL4172" s="262"/>
      <c r="BM4172" s="262"/>
      <c r="BN4172" s="262"/>
      <c r="BO4172" s="262"/>
      <c r="BP4172" s="262"/>
      <c r="BQ4172" s="262"/>
      <c r="BR4172" s="270"/>
      <c r="BS4172" s="270"/>
      <c r="BT4172" s="270"/>
      <c r="BU4172" s="270"/>
      <c r="BV4172" s="270"/>
      <c r="BW4172" s="270"/>
      <c r="BX4172" s="256"/>
      <c r="BY4172" s="256"/>
      <c r="BZ4172" s="256"/>
      <c r="CA4172" s="267"/>
      <c r="CB4172" s="267"/>
      <c r="CC4172" s="274"/>
      <c r="CD4172" s="267"/>
      <c r="CE4172" s="267"/>
      <c r="CF4172" s="267"/>
      <c r="CG4172" s="267"/>
      <c r="CH4172" s="267"/>
      <c r="CI4172" s="267"/>
      <c r="CJ4172" s="267"/>
      <c r="CK4172" s="267"/>
      <c r="CL4172" s="265"/>
      <c r="CM4172" s="272"/>
      <c r="CN4172" s="264"/>
      <c r="CO4172" s="177"/>
      <c r="CP4172" s="226"/>
      <c r="CQ4172" s="226"/>
      <c r="CR4172" s="226"/>
      <c r="CS4172" s="178"/>
      <c r="CT4172" s="178"/>
      <c r="CU4172" s="178"/>
      <c r="CV4172" s="178"/>
      <c r="CW4172" s="178"/>
      <c r="CX4172" s="178"/>
      <c r="CY4172" s="178"/>
      <c r="CZ4172" s="178"/>
      <c r="DA4172" s="178"/>
      <c r="DB4172" s="120"/>
      <c r="DC4172" s="120"/>
      <c r="DD4172" s="120"/>
      <c r="DE4172" s="120"/>
      <c r="DF4172" s="120"/>
      <c r="DG4172" s="120"/>
      <c r="DH4172" s="120"/>
      <c r="DI4172" s="120"/>
      <c r="DJ4172" s="120"/>
      <c r="DK4172" s="120"/>
      <c r="DL4172" s="120"/>
      <c r="DM4172" s="120"/>
      <c r="DN4172" s="120"/>
    </row>
    <row r="4173" spans="1:118" s="119" customFormat="1">
      <c r="A4173" s="228"/>
      <c r="B4173" s="342"/>
      <c r="C4173" s="406"/>
      <c r="D4173" s="237"/>
      <c r="E4173" s="237"/>
      <c r="F4173" s="243"/>
      <c r="G4173" s="122">
        <v>2.7</v>
      </c>
      <c r="H4173" s="84"/>
      <c r="I4173" s="84">
        <v>6.5</v>
      </c>
      <c r="J4173" s="84"/>
      <c r="K4173" s="84"/>
      <c r="L4173" s="84"/>
      <c r="M4173" s="84"/>
      <c r="N4173" s="84"/>
      <c r="O4173" s="84"/>
      <c r="P4173" s="84"/>
      <c r="Q4173" s="84"/>
      <c r="R4173" s="84"/>
      <c r="S4173" s="84"/>
      <c r="T4173" s="84"/>
      <c r="U4173" s="84"/>
      <c r="V4173" s="84"/>
      <c r="W4173" s="84"/>
      <c r="X4173" s="84"/>
      <c r="Y4173" s="84"/>
      <c r="Z4173" s="84"/>
      <c r="AA4173" s="84"/>
      <c r="AB4173" s="84"/>
      <c r="AC4173" s="80"/>
      <c r="AD4173" s="80"/>
      <c r="AE4173" s="80"/>
      <c r="AF4173" s="80"/>
      <c r="AG4173" s="80"/>
      <c r="AH4173" s="80"/>
      <c r="AI4173" s="80"/>
      <c r="AJ4173" s="80"/>
      <c r="AK4173" s="80"/>
      <c r="AL4173" s="80"/>
      <c r="AM4173" s="240"/>
      <c r="AN4173" s="240"/>
      <c r="AO4173" s="240"/>
      <c r="AP4173" s="240"/>
      <c r="AQ4173" s="240"/>
      <c r="AR4173" s="240"/>
      <c r="AS4173" s="240"/>
      <c r="AT4173" s="256"/>
      <c r="AU4173" s="256"/>
      <c r="AV4173" s="259"/>
      <c r="AW4173" s="259"/>
      <c r="AX4173" s="256"/>
      <c r="AY4173" s="256"/>
      <c r="AZ4173" s="256"/>
      <c r="BA4173" s="256"/>
      <c r="BB4173" s="256"/>
      <c r="BC4173" s="256"/>
      <c r="BD4173" s="256"/>
      <c r="BE4173" s="256"/>
      <c r="BF4173" s="256"/>
      <c r="BG4173" s="256"/>
      <c r="BH4173" s="256"/>
      <c r="BI4173" s="256"/>
      <c r="BJ4173" s="256"/>
      <c r="BK4173" s="256"/>
      <c r="BL4173" s="262"/>
      <c r="BM4173" s="262"/>
      <c r="BN4173" s="262"/>
      <c r="BO4173" s="262"/>
      <c r="BP4173" s="262"/>
      <c r="BQ4173" s="262"/>
      <c r="BR4173" s="270"/>
      <c r="BS4173" s="270"/>
      <c r="BT4173" s="270"/>
      <c r="BU4173" s="270"/>
      <c r="BV4173" s="270"/>
      <c r="BW4173" s="270"/>
      <c r="BX4173" s="256"/>
      <c r="BY4173" s="256"/>
      <c r="BZ4173" s="256"/>
      <c r="CA4173" s="267"/>
      <c r="CB4173" s="267"/>
      <c r="CC4173" s="274"/>
      <c r="CD4173" s="267"/>
      <c r="CE4173" s="267"/>
      <c r="CF4173" s="267"/>
      <c r="CG4173" s="267"/>
      <c r="CH4173" s="267"/>
      <c r="CI4173" s="267"/>
      <c r="CJ4173" s="267"/>
      <c r="CK4173" s="267"/>
      <c r="CL4173" s="265"/>
      <c r="CM4173" s="272"/>
      <c r="CN4173" s="264"/>
      <c r="CO4173" s="177"/>
      <c r="CP4173" s="226"/>
      <c r="CQ4173" s="226"/>
      <c r="CR4173" s="226"/>
      <c r="CS4173" s="178"/>
      <c r="CT4173" s="178"/>
      <c r="CU4173" s="178"/>
      <c r="CV4173" s="178"/>
      <c r="CW4173" s="178"/>
      <c r="CX4173" s="178"/>
      <c r="CY4173" s="178"/>
      <c r="CZ4173" s="178"/>
      <c r="DA4173" s="178"/>
      <c r="DB4173" s="120"/>
      <c r="DC4173" s="120"/>
      <c r="DD4173" s="120"/>
      <c r="DE4173" s="120"/>
      <c r="DF4173" s="120"/>
      <c r="DG4173" s="120"/>
      <c r="DH4173" s="120"/>
      <c r="DI4173" s="120"/>
      <c r="DJ4173" s="120"/>
      <c r="DK4173" s="120"/>
      <c r="DL4173" s="120"/>
      <c r="DM4173" s="120"/>
      <c r="DN4173" s="120"/>
    </row>
    <row r="4174" spans="1:118" s="119" customFormat="1">
      <c r="A4174" s="228"/>
      <c r="B4174" s="342"/>
      <c r="C4174" s="406"/>
      <c r="D4174" s="237"/>
      <c r="E4174" s="237"/>
      <c r="F4174" s="243"/>
      <c r="G4174" s="122">
        <v>3</v>
      </c>
      <c r="H4174" s="84"/>
      <c r="I4174" s="84"/>
      <c r="J4174" s="84"/>
      <c r="K4174" s="84"/>
      <c r="L4174" s="84"/>
      <c r="M4174" s="84"/>
      <c r="N4174" s="84"/>
      <c r="O4174" s="84"/>
      <c r="P4174" s="84"/>
      <c r="Q4174" s="84"/>
      <c r="R4174" s="84"/>
      <c r="S4174" s="84"/>
      <c r="T4174" s="84"/>
      <c r="U4174" s="84"/>
      <c r="V4174" s="84"/>
      <c r="W4174" s="84"/>
      <c r="X4174" s="84"/>
      <c r="Y4174" s="84"/>
      <c r="Z4174" s="84"/>
      <c r="AA4174" s="84"/>
      <c r="AB4174" s="84"/>
      <c r="AC4174" s="80"/>
      <c r="AD4174" s="80"/>
      <c r="AE4174" s="80"/>
      <c r="AF4174" s="80"/>
      <c r="AG4174" s="80"/>
      <c r="AH4174" s="80"/>
      <c r="AI4174" s="80"/>
      <c r="AJ4174" s="80"/>
      <c r="AK4174" s="80"/>
      <c r="AL4174" s="80"/>
      <c r="AM4174" s="240"/>
      <c r="AN4174" s="240"/>
      <c r="AO4174" s="240"/>
      <c r="AP4174" s="240"/>
      <c r="AQ4174" s="240"/>
      <c r="AR4174" s="240"/>
      <c r="AS4174" s="240"/>
      <c r="AT4174" s="256"/>
      <c r="AU4174" s="256"/>
      <c r="AV4174" s="259"/>
      <c r="AW4174" s="259"/>
      <c r="AX4174" s="256"/>
      <c r="AY4174" s="256"/>
      <c r="AZ4174" s="256"/>
      <c r="BA4174" s="256"/>
      <c r="BB4174" s="256"/>
      <c r="BC4174" s="256"/>
      <c r="BD4174" s="256"/>
      <c r="BE4174" s="256"/>
      <c r="BF4174" s="256"/>
      <c r="BG4174" s="256"/>
      <c r="BH4174" s="256"/>
      <c r="BI4174" s="256"/>
      <c r="BJ4174" s="256"/>
      <c r="BK4174" s="256"/>
      <c r="BL4174" s="262"/>
      <c r="BM4174" s="262"/>
      <c r="BN4174" s="262"/>
      <c r="BO4174" s="262"/>
      <c r="BP4174" s="262"/>
      <c r="BQ4174" s="262"/>
      <c r="BR4174" s="270"/>
      <c r="BS4174" s="270"/>
      <c r="BT4174" s="270"/>
      <c r="BU4174" s="270"/>
      <c r="BV4174" s="270"/>
      <c r="BW4174" s="270"/>
      <c r="BX4174" s="256"/>
      <c r="BY4174" s="256"/>
      <c r="BZ4174" s="256"/>
      <c r="CA4174" s="267"/>
      <c r="CB4174" s="267"/>
      <c r="CC4174" s="274"/>
      <c r="CD4174" s="267"/>
      <c r="CE4174" s="267"/>
      <c r="CF4174" s="267"/>
      <c r="CG4174" s="267"/>
      <c r="CH4174" s="267"/>
      <c r="CI4174" s="267"/>
      <c r="CJ4174" s="267"/>
      <c r="CK4174" s="267"/>
      <c r="CL4174" s="265"/>
      <c r="CM4174" s="272"/>
      <c r="CN4174" s="264"/>
      <c r="CO4174" s="177"/>
      <c r="CP4174" s="226"/>
      <c r="CQ4174" s="226"/>
      <c r="CR4174" s="226"/>
      <c r="CS4174" s="178"/>
      <c r="CT4174" s="178"/>
      <c r="CU4174" s="178"/>
      <c r="CV4174" s="178"/>
      <c r="CW4174" s="178"/>
      <c r="CX4174" s="178"/>
      <c r="CY4174" s="178"/>
      <c r="CZ4174" s="178"/>
      <c r="DA4174" s="178"/>
      <c r="DB4174" s="120"/>
      <c r="DC4174" s="120"/>
      <c r="DD4174" s="120"/>
      <c r="DE4174" s="120"/>
      <c r="DF4174" s="120"/>
      <c r="DG4174" s="120"/>
      <c r="DH4174" s="120"/>
      <c r="DI4174" s="120"/>
      <c r="DJ4174" s="120"/>
      <c r="DK4174" s="120"/>
      <c r="DL4174" s="120"/>
      <c r="DM4174" s="120"/>
      <c r="DN4174" s="120"/>
    </row>
    <row r="4175" spans="1:118" s="119" customFormat="1">
      <c r="A4175" s="228"/>
      <c r="B4175" s="342"/>
      <c r="C4175" s="406"/>
      <c r="D4175" s="237"/>
      <c r="E4175" s="237"/>
      <c r="F4175" s="244"/>
      <c r="G4175" s="123">
        <v>3.9</v>
      </c>
      <c r="H4175" s="85"/>
      <c r="I4175" s="85"/>
      <c r="J4175" s="85"/>
      <c r="K4175" s="85"/>
      <c r="L4175" s="85"/>
      <c r="M4175" s="85"/>
      <c r="N4175" s="85"/>
      <c r="O4175" s="85"/>
      <c r="P4175" s="85"/>
      <c r="Q4175" s="85"/>
      <c r="R4175" s="85"/>
      <c r="S4175" s="85"/>
      <c r="T4175" s="85"/>
      <c r="U4175" s="85"/>
      <c r="V4175" s="85"/>
      <c r="W4175" s="85"/>
      <c r="X4175" s="85"/>
      <c r="Y4175" s="85"/>
      <c r="Z4175" s="85"/>
      <c r="AA4175" s="85"/>
      <c r="AB4175" s="85"/>
      <c r="AC4175" s="81"/>
      <c r="AD4175" s="81"/>
      <c r="AE4175" s="81"/>
      <c r="AF4175" s="81"/>
      <c r="AG4175" s="81"/>
      <c r="AH4175" s="81"/>
      <c r="AI4175" s="81"/>
      <c r="AJ4175" s="81"/>
      <c r="AK4175" s="81"/>
      <c r="AL4175" s="81"/>
      <c r="AM4175" s="240"/>
      <c r="AN4175" s="240"/>
      <c r="AO4175" s="240"/>
      <c r="AP4175" s="240"/>
      <c r="AQ4175" s="240"/>
      <c r="AR4175" s="240"/>
      <c r="AS4175" s="240"/>
      <c r="AT4175" s="256"/>
      <c r="AU4175" s="256"/>
      <c r="AV4175" s="259"/>
      <c r="AW4175" s="259"/>
      <c r="AX4175" s="256"/>
      <c r="AY4175" s="256"/>
      <c r="AZ4175" s="256"/>
      <c r="BA4175" s="256"/>
      <c r="BB4175" s="256"/>
      <c r="BC4175" s="256"/>
      <c r="BD4175" s="256"/>
      <c r="BE4175" s="256"/>
      <c r="BF4175" s="256"/>
      <c r="BG4175" s="256"/>
      <c r="BH4175" s="256"/>
      <c r="BI4175" s="256"/>
      <c r="BJ4175" s="256"/>
      <c r="BK4175" s="256"/>
      <c r="BL4175" s="262"/>
      <c r="BM4175" s="262"/>
      <c r="BN4175" s="262"/>
      <c r="BO4175" s="262"/>
      <c r="BP4175" s="262"/>
      <c r="BQ4175" s="262"/>
      <c r="BR4175" s="270"/>
      <c r="BS4175" s="270"/>
      <c r="BT4175" s="270"/>
      <c r="BU4175" s="270"/>
      <c r="BV4175" s="270"/>
      <c r="BW4175" s="270"/>
      <c r="BX4175" s="256"/>
      <c r="BY4175" s="256"/>
      <c r="BZ4175" s="256"/>
      <c r="CA4175" s="267"/>
      <c r="CB4175" s="267"/>
      <c r="CC4175" s="274"/>
      <c r="CD4175" s="267"/>
      <c r="CE4175" s="267"/>
      <c r="CF4175" s="267"/>
      <c r="CG4175" s="267"/>
      <c r="CH4175" s="267"/>
      <c r="CI4175" s="267"/>
      <c r="CJ4175" s="267"/>
      <c r="CK4175" s="267"/>
      <c r="CL4175" s="265"/>
      <c r="CM4175" s="272"/>
      <c r="CN4175" s="264"/>
      <c r="CO4175" s="177"/>
      <c r="CP4175" s="226"/>
      <c r="CQ4175" s="226"/>
      <c r="CR4175" s="226"/>
      <c r="CS4175" s="178"/>
      <c r="CT4175" s="178"/>
      <c r="CU4175" s="178"/>
      <c r="CV4175" s="178"/>
      <c r="CW4175" s="178"/>
      <c r="CX4175" s="178"/>
      <c r="CY4175" s="178"/>
      <c r="CZ4175" s="178"/>
      <c r="DA4175" s="178"/>
      <c r="DB4175" s="120"/>
      <c r="DC4175" s="120"/>
      <c r="DD4175" s="120"/>
      <c r="DE4175" s="120"/>
      <c r="DF4175" s="120"/>
      <c r="DG4175" s="120"/>
      <c r="DH4175" s="120"/>
      <c r="DI4175" s="120"/>
      <c r="DJ4175" s="120"/>
      <c r="DK4175" s="120"/>
      <c r="DL4175" s="120"/>
      <c r="DM4175" s="120"/>
      <c r="DN4175" s="120"/>
    </row>
    <row r="4176" spans="1:118" s="119" customFormat="1">
      <c r="A4176" s="229"/>
      <c r="B4176" s="343"/>
      <c r="C4176" s="407"/>
      <c r="D4176" s="238"/>
      <c r="E4176" s="238"/>
      <c r="F4176" s="245" t="s">
        <v>83</v>
      </c>
      <c r="G4176" s="246"/>
      <c r="H4176" s="82"/>
      <c r="I4176" s="82"/>
      <c r="J4176" s="82"/>
      <c r="K4176" s="82"/>
      <c r="L4176" s="82"/>
      <c r="M4176" s="82"/>
      <c r="N4176" s="82"/>
      <c r="O4176" s="82"/>
      <c r="P4176" s="82"/>
      <c r="Q4176" s="82"/>
      <c r="R4176" s="82"/>
      <c r="S4176" s="82"/>
      <c r="T4176" s="82"/>
      <c r="U4176" s="82"/>
      <c r="V4176" s="82"/>
      <c r="W4176" s="82"/>
      <c r="X4176" s="82"/>
      <c r="Y4176" s="82"/>
      <c r="Z4176" s="82"/>
      <c r="AA4176" s="82"/>
      <c r="AB4176" s="82"/>
      <c r="AC4176" s="35"/>
      <c r="AD4176" s="35"/>
      <c r="AE4176" s="35"/>
      <c r="AF4176" s="35"/>
      <c r="AG4176" s="35"/>
      <c r="AH4176" s="35"/>
      <c r="AI4176" s="35"/>
      <c r="AJ4176" s="35"/>
      <c r="AK4176" s="35"/>
      <c r="AL4176" s="35"/>
      <c r="AM4176" s="241"/>
      <c r="AN4176" s="241"/>
      <c r="AO4176" s="241"/>
      <c r="AP4176" s="241"/>
      <c r="AQ4176" s="241"/>
      <c r="AR4176" s="241"/>
      <c r="AS4176" s="241"/>
      <c r="AT4176" s="257"/>
      <c r="AU4176" s="257"/>
      <c r="AV4176" s="260"/>
      <c r="AW4176" s="260"/>
      <c r="AX4176" s="257"/>
      <c r="AY4176" s="257"/>
      <c r="AZ4176" s="257"/>
      <c r="BA4176" s="257"/>
      <c r="BB4176" s="257"/>
      <c r="BC4176" s="257"/>
      <c r="BD4176" s="257"/>
      <c r="BE4176" s="257"/>
      <c r="BF4176" s="257"/>
      <c r="BG4176" s="257"/>
      <c r="BH4176" s="257"/>
      <c r="BI4176" s="257"/>
      <c r="BJ4176" s="257"/>
      <c r="BK4176" s="257"/>
      <c r="BL4176" s="263"/>
      <c r="BM4176" s="263"/>
      <c r="BN4176" s="263"/>
      <c r="BO4176" s="263"/>
      <c r="BP4176" s="263"/>
      <c r="BQ4176" s="263"/>
      <c r="BR4176" s="271"/>
      <c r="BS4176" s="271"/>
      <c r="BT4176" s="271"/>
      <c r="BU4176" s="271"/>
      <c r="BV4176" s="271"/>
      <c r="BW4176" s="271"/>
      <c r="BX4176" s="257"/>
      <c r="BY4176" s="257"/>
      <c r="BZ4176" s="257"/>
      <c r="CA4176" s="268"/>
      <c r="CB4176" s="268"/>
      <c r="CC4176" s="275"/>
      <c r="CD4176" s="268"/>
      <c r="CE4176" s="268"/>
      <c r="CF4176" s="268"/>
      <c r="CG4176" s="268"/>
      <c r="CH4176" s="268"/>
      <c r="CI4176" s="268"/>
      <c r="CJ4176" s="268"/>
      <c r="CK4176" s="268"/>
      <c r="CL4176" s="265"/>
      <c r="CM4176" s="272"/>
      <c r="CN4176" s="264"/>
      <c r="CO4176" s="177"/>
      <c r="CP4176" s="226"/>
      <c r="CQ4176" s="226"/>
      <c r="CR4176" s="226"/>
      <c r="CS4176" s="178"/>
      <c r="CT4176" s="178"/>
      <c r="CU4176" s="178"/>
      <c r="CV4176" s="178"/>
      <c r="CW4176" s="178"/>
      <c r="CX4176" s="178"/>
      <c r="CY4176" s="178"/>
      <c r="CZ4176" s="178"/>
      <c r="DA4176" s="178"/>
      <c r="DB4176" s="120"/>
      <c r="DC4176" s="120"/>
      <c r="DD4176" s="120"/>
      <c r="DE4176" s="120"/>
      <c r="DF4176" s="120"/>
      <c r="DG4176" s="120"/>
      <c r="DH4176" s="120"/>
      <c r="DI4176" s="120"/>
      <c r="DJ4176" s="120"/>
      <c r="DK4176" s="120"/>
      <c r="DL4176" s="120"/>
      <c r="DM4176" s="120"/>
      <c r="DN4176" s="120"/>
    </row>
    <row r="4177" spans="1:118" s="119" customFormat="1" ht="14.25" customHeight="1">
      <c r="A4177" s="227">
        <f t="shared" si="1275"/>
        <v>518</v>
      </c>
      <c r="B4177" s="341" t="s">
        <v>1179</v>
      </c>
      <c r="C4177" s="405" t="s">
        <v>1180</v>
      </c>
      <c r="D4177" s="236">
        <v>44624</v>
      </c>
      <c r="E4177" s="236" t="s">
        <v>1197</v>
      </c>
      <c r="F4177" s="253" t="s">
        <v>80</v>
      </c>
      <c r="G4177" s="254"/>
      <c r="H4177" s="82" t="s">
        <v>69</v>
      </c>
      <c r="I4177" s="82" t="s">
        <v>973</v>
      </c>
      <c r="J4177" s="82" t="s">
        <v>61</v>
      </c>
      <c r="K4177" s="82" t="s">
        <v>61</v>
      </c>
      <c r="L4177" s="82" t="s">
        <v>61</v>
      </c>
      <c r="M4177" s="82" t="s">
        <v>61</v>
      </c>
      <c r="N4177" s="82" t="s">
        <v>61</v>
      </c>
      <c r="O4177" s="82"/>
      <c r="P4177" s="82" t="s">
        <v>61</v>
      </c>
      <c r="Q4177" s="82" t="s">
        <v>61</v>
      </c>
      <c r="R4177" s="82" t="s">
        <v>61</v>
      </c>
      <c r="S4177" s="82" t="s">
        <v>61</v>
      </c>
      <c r="T4177" s="82" t="s">
        <v>61</v>
      </c>
      <c r="U4177" s="82" t="s">
        <v>61</v>
      </c>
      <c r="V4177" s="82"/>
      <c r="W4177" s="82" t="s">
        <v>60</v>
      </c>
      <c r="X4177" s="82" t="s">
        <v>60</v>
      </c>
      <c r="Y4177" s="82" t="s">
        <v>60</v>
      </c>
      <c r="Z4177" s="82" t="s">
        <v>60</v>
      </c>
      <c r="AA4177" s="82" t="s">
        <v>60</v>
      </c>
      <c r="AB4177" s="82" t="s">
        <v>60</v>
      </c>
      <c r="AC4177" s="82"/>
      <c r="AD4177" s="82" t="s">
        <v>60</v>
      </c>
      <c r="AE4177" s="82" t="s">
        <v>67</v>
      </c>
      <c r="AF4177" s="82" t="s">
        <v>60</v>
      </c>
      <c r="AG4177" s="82" t="s">
        <v>60</v>
      </c>
      <c r="AH4177" s="82" t="s">
        <v>60</v>
      </c>
      <c r="AI4177" s="82" t="s">
        <v>1471</v>
      </c>
      <c r="AJ4177" s="82"/>
      <c r="AK4177" s="82" t="s">
        <v>61</v>
      </c>
      <c r="AL4177" s="82" t="s">
        <v>61</v>
      </c>
      <c r="AM4177" s="239">
        <f>COUNTIF(H4177:AL4177,"PH")+COUNTIF(H4177:AL4177,"PH/L")+COUNTIF(H4177:AL4177,"PM")</f>
        <v>0</v>
      </c>
      <c r="AN4177" s="239">
        <f>COUNTIF(H4177:AL4177,"PD")+COUNTIF(H4177:AL4177,"PDD")+COUNTIF(H4177:AL4177,"P/DS")/2+COUNTIF(H4177:AL4177,"PMD")</f>
        <v>0</v>
      </c>
      <c r="AO4177" s="239">
        <f>COUNTIF(H4177:AL4177,"PN")+COUNTIF(H4177:AL4177,"P/NS")/2+COUNTIF(H4177:AL4177,"PH")+COUNTIF(H4177:AL4177,"PH/F")/2+COUNTIF(H4177:AL4177,"PH/L")/2+COUNTIF(H4177:AL4177,"PM")</f>
        <v>0</v>
      </c>
      <c r="AP4177" s="239">
        <f>COUNTIF(H4177:AL4177,"BH")+COUNTIF(H4177:AL4177,"AL/BL")+COUNTIF(H4177:AL4177,"UL/BL")+COUNTIF(H4177:AL4177,"BM")</f>
        <v>0</v>
      </c>
      <c r="AQ4177" s="239">
        <f>COUNTIF(H4177:AL4177,"DS")+COUNTIF(H4177:AL4177,"AL/DS")/2+COUNTIF(H4177:AL4177,"UL/DS")/2+COUNTIF(H4177:AL4177,"CT")+COUNTIF(H4177:AL4177,"MD")</f>
        <v>10.5</v>
      </c>
      <c r="AR4177" s="239">
        <f>COUNTIF(H4177:AL4177,"NS")+COUNTIF(H4177:AL4177,"AL/NS")/2+COUNTIF(H4177:AL4177,"UL/NS")/2+COUNTIF(H4177:AL4177,"BH")+COUNTIF(H4177:AL4177,"AL/BF")/2+COUNTIF(H4177:AL4177,"AL/BL")/2+COUNTIF(H4177:AL4177,"UL/BL")/2+COUNTIF(H4177:AL4177,"UL/BF")/2+COUNTIF(H4177:AL4177,"BM")</f>
        <v>13</v>
      </c>
      <c r="AS4177" s="239">
        <f>COUNTIF(H4177:AL4177,"AL")+COUNTIF(H4177:AL4177,"AL/DS")/2+COUNTIF(H4177:AL4177,"AL/NS")/2+COUNTIF(H4177:AL4177,"NH")+COUNTIF(H4177:AL4177,"SL")+COUNTIF(H4177:AL4177,"NHD")+COUNTIF(H4177:AL4177,"B")+COUNTIF(H4177:AL4177,"HL")+COUNTIF(H4177:AL4177,"AL/BF")/2+COUNTIF(H4177:AL4177,"AL/BL")/2</f>
        <v>2</v>
      </c>
      <c r="AT4177" s="255">
        <f>COUNTIF(H4177:AL4177,"PD")+COUNTIF(H4177:AL4177,"PN")+COUNTIF(H4177:AL4177,"P/DS")/2+COUNTIF(H4177:AL4177,"P/NS")/2+COUNTIF(H4177:AL4177,"DS")+COUNTIF(H4177:AL4177,"NS")+COUNTIF(H4177:AL4177,"AL")+COUNTIF(H4177:AL4177,"AL/DS")+COUNTIF(H4177:AL4177,"AL/NS")+COUNTIF(H4177:AL4177,"NH")+COUNTIF(H4177:AL4177,"SL")+COUNTIF(H4177:AL4177,"UL/DS")/2+COUNTIF(H4177:AL4177,"UL/NS")/2+COUNTIF(H4177:AL4177,"CT")+COUNTIF(H4177:AL4177,"NHD")+COUNTIF(H4177:AL4177,"PDD")+COUNTIF(H4177:AL4177,"B")+COUNTIF(H4177:AL4177,"HL")+COUNTIF(H4177:AL4177,"PH")+COUNTIF(H4177:AL4177,"BH")+COUNTIF(H4177:AL4177,"AL/BF")+COUNTIF(H4177:AL4177,"AL/BL")+COUNTIF(H4177:AL4177,"UL/BF")/2+COUNTIF(H4177:AL4177,"UL/BL")/2+COUNTIF(H4177:AL4177,"PH/F")/2+COUNTIF(H4177:AL4177,"PH/L")/2+COUNTIF(H4177:AL4177,"MD")+COUNTIF(H4177:AL4177,"PMD")+COUNTIF(H4177:AL4177,"PM")+COUNTIF(H4177:AL4177,"BM")</f>
        <v>25.5</v>
      </c>
      <c r="AU4177" s="255">
        <f>COUNTIF(H4177:AL4177,"P/DS")/2+COUNTIF(H4177:AL4177,"P/NS")/2+COUNTIF(H4177:AL4177,"IL")+COUNTIF(H4177:AL4177,"NL")+COUNTIF(H4177:AL4177,"UL")+COUNTIF(H4177:AL4177,"UL/DS")/2+COUNTIF(H4177:AL4177,"UL/NS")/2+COUNTIF(H4177:AL4177,"KT")+COUNTIF(H4177:AL4177,"UL/BF")/2+COUNTIF(H4177:AL4177,"UL/BL")/2+COUNTIF(H4177:AL4177,"PH/F")/2+COUNTIF(H4177:AL4177,"PH/L")/2+COUNTIF(H4177:AL4177,"NB")</f>
        <v>0.5</v>
      </c>
      <c r="AV4177" s="258">
        <f>COUNTIF(H4177:AL4177,"PN")+COUNTIF(H4177:AL4177,"TVD")+COUNTIF(H4177:AL4177,"PH")+COUNTIF(H4177:AL4177,"PM")+COUNTIF(H4177:AL4177,"PDD")-COUNTIFS(H4177:AL4177,"PN",H4184:AL4184,"&gt;=3")-COUNTIFS(H4177:AL4177,"PM",H4184:AL4184,"&gt;=3")</f>
        <v>0</v>
      </c>
      <c r="AW4177" s="258">
        <f>COUNTIF(H4177:AL4177,"NS")+COUNTIF(H4177:AL4177,"D")+COUNTIF(H4177:AL4177,"BH")+COUNTIF(H4177:AL4177,"NHD")+COUNTIF(H4177:AL4177,"BM")-COUNTIFS(H4177:AL4177,"NS",H4184:AL4184,"&gt;=3")-COUNTIFS(H4177:AL4177,"BH",H4184:AL4184,"&gt;=3")-COUNTIFS(H4177:AL4177,"BM",H4184:AL4184,"&gt;=3")</f>
        <v>14</v>
      </c>
      <c r="AX4177" s="255">
        <f>COUNTIF(H4177:AL4177,"AL")+COUNTIF(H4177:AL4177,"AL/DS")/2+COUNTIF(H4177:AL4177,"AL/NS")/2+COUNTIF(H4177:AL4177,"AL/BF")+COUNTIF(H4177:AL4177,"AL/BL")/2</f>
        <v>1</v>
      </c>
      <c r="AY4177" s="255">
        <f>COUNTIF(H4177:AL4177,"SL")</f>
        <v>0</v>
      </c>
      <c r="AZ4177" s="255">
        <f>COUNTIF(H4177:AL4177,"NH")</f>
        <v>1</v>
      </c>
      <c r="BA4177" s="255">
        <f>COUNTIF(H4177:AL4177,"HL")</f>
        <v>0</v>
      </c>
      <c r="BB4177" s="255">
        <f>COUNTIF(G4177:AL4177,"P/DS")/2+COUNTIF(G4177:AL4177,"P/NS")/2+COUNTIF(G4177:AL4177,"UL")+COUNTIF(G4177:AL4177,"UL/DS")/2+COUNTIF(G4177:AL4177,"UL/NS")/2+COUNTIF(G4177:AL4177,"UL/BL")/2+COUNTIF(G4177:AL4177,"UL/BF")/2+COUNTIF(G4177:AL4177,"PH/F")/2+COUNTIF(G4177:AL4177,"PH/L")/2</f>
        <v>0.5</v>
      </c>
      <c r="BC4177" s="255">
        <f>COUNTIF(H4177:AL4177,"NB")</f>
        <v>0</v>
      </c>
      <c r="BD4177" s="255">
        <f>COUNTIF(H4177:AL4177,"NL")</f>
        <v>0</v>
      </c>
      <c r="BE4177" s="255">
        <f>COUNTIF(H4177:AL4177,"IL")</f>
        <v>0</v>
      </c>
      <c r="BF4177" s="255">
        <f>COUNTIF(H4177:AL4177,"KT")</f>
        <v>0</v>
      </c>
      <c r="BG4177" s="255">
        <f>COUNTIF(H4177:AL4177,"L70")</f>
        <v>0</v>
      </c>
      <c r="BH4177" s="255">
        <f>COUNTIF(H4177:AL4177,"MD")</f>
        <v>0</v>
      </c>
      <c r="BI4177" s="255">
        <f>COUNTIF(H4177:AL4177,"PMD")</f>
        <v>0</v>
      </c>
      <c r="BJ4177" s="255">
        <f>COUNTIF(H4177:AL4177,"PM")</f>
        <v>0</v>
      </c>
      <c r="BK4177" s="255">
        <f>COUNTIF(H4177:AL4177,"BM")</f>
        <v>0</v>
      </c>
      <c r="BL4177" s="261">
        <f>SUMIF(H4177:AL4177,"PD",H4178:AL4178)+SUMIF(H4177:AL4177,"PN",H4178:AL4178)+SUMIF(H4177:AL4177,"P/DS",H4178:AL4178)+SUMIF(H4177:AL4177,"PN/F",H4178:AL4178)+SUMIF(H4177:AL4177,"PN/L",H4178:AL4178)+SUMIF(H4177:AL4177,"TV",H4178:AL4178)+SUMIF(H4177:AL4177,"TVD",H4178:AL4178)+SUMIF(H4177:AL4177,"PDD",H4178:AL4178)</f>
        <v>0</v>
      </c>
      <c r="BM4177" s="261">
        <f>SUMIF(H4177:AL4177,"PD",H4179:AL4179)+SUMIF(H4177:AL4177,"PN",H4179:AL4179)+SUMIF(H4177:AL4177,"P/DS",H4179:AL4179)+SUMIF(H4177:AL4177,"PN/F",H4179:AL4179)+SUMIF(H4177:AL4177,"PN/L",H4179:AL4179)+SUMIF(H4177:AL4177,"TV",H4179:AL4179)+SUMIF(H4177:AL4177,"TVD",H4179:AL4179)+SUMIF(H4177:AL4177,"PDD",H4179:AL4179)+SUMIF(H4177:AL4177,"PMD",H4179:AL4179)</f>
        <v>0</v>
      </c>
      <c r="BN4177" s="261">
        <f>SUMIF(H4177:AL4177,"PD",H4180:AL4180)+SUMIF(H4177:AL4177,"PN",H4180:AL4180)+SUMIF(H4177:AL4177,"P/DS",H4180:AL4180)+SUMIF(H4177:AL4177,"PN/F",H4180:AL4180)+SUMIF(H4177:AL4177,"PN/L",H4180:AL4180)+SUMIF(H4177:AL4177,"TV",H4180:AL4180)+SUMIF(H4177:AL4177,"TVD",H4180:AL4180)</f>
        <v>0</v>
      </c>
      <c r="BO4177" s="261">
        <f>SUMIF(H4177:AL4177,"PD",H4181:AL4181)+SUMIF(H4177:AL4177,"PN",H4181:AL4181)+SUMIF(H4177:AL4177,"P/DS",H4181:AL4181)+SUMIF(H4177:AL4177,"PN/F",H4181:AL4181)+SUMIF(H4177:AL4177,"PN/L",H4181:AL4181)+SUMIF(H4177:AL4177,"TV",H4181:AL4181)+SUMIF(H4177:AL4177,"TVD",H4181:AL4181)</f>
        <v>0</v>
      </c>
      <c r="BP4177" s="261">
        <f>SUMIF(H4177:AL4177,"PD",H4182:AL4182)+SUMIF(H4177:AL4177,"PN",H4182:AL4182)+SUMIF(H4177:AL4177,"P/DS",H4182:AL4182)+SUMIF(H4177:AL4177,"PN/F",H4182:AL4182)+SUMIF(H4177:AL4177,"PN/L",H4182:AL4182)+SUMIF(H4177:AL4177,"TV",H4182:AL4182)+SUMIF(H4177:AL4177,"TVD",H4182:AL4182)+SUMIF(H4177:AL4177,"PDD",H4182:AL4182)+SUMIF(H4177:AL4177,"PH",H4182:AL4182)+SUMIF(H4177:AL4177,"PM",H4182:AL4182)</f>
        <v>0</v>
      </c>
      <c r="BQ4177" s="261">
        <f>SUMIF(H4177:AL4177,"PD",H4183:AL4183)+SUMIF(H4177:AL4177,"PN",H4183:AL4183)+SUMIF(H4177:AL4177,"P/DS",H4183:AL4183)+SUMIF(H4177:AL4177,"PN/F",H4183:AL4183)+SUMIF(H4177:AL4177,"PN/L",H4183:AL4183)+SUMIF(H4177:AL4177,"TV",H4183:AL4183)+SUMIF(H4177:AL4177,"TVD",H4183:AL4183)+SUMIF(H4177:AL4177,"PDD",H4183:AL4183)+SUMIF(H4177:AL4177,"PH",H4183:AL4183)+SUMIF(H4177:AL4177,"PM",H4183:AL4183)</f>
        <v>0</v>
      </c>
      <c r="BR4177" s="269">
        <f>SUM(H4178:AL4178)-BL4177</f>
        <v>18</v>
      </c>
      <c r="BS4177" s="269">
        <f>SUM(H4179:AL4179)-BM4177</f>
        <v>8.5</v>
      </c>
      <c r="BT4177" s="269">
        <f>SUM(H4180:AL4180)-BN4177</f>
        <v>0</v>
      </c>
      <c r="BU4177" s="269">
        <f>SUM(H4181:AL4181)-BO4177</f>
        <v>6.5</v>
      </c>
      <c r="BV4177" s="269">
        <f>SUM(H4182:AL4182)-BP4177</f>
        <v>0</v>
      </c>
      <c r="BW4177" s="269">
        <f>SUM(H4183:AL4183)-BQ4177</f>
        <v>0</v>
      </c>
      <c r="BX4177" s="255">
        <f>SUMIF(H4177:AL4177,"PD",H4184:AL4184)+SUMIF(H4177:AL4177,"PN",H4184:AL4184)+SUMIF(H4177:AL4177,"P/DS",H4184:AL4184)+SUMIF(H4177:AL4177,"PN/F",H4184:AL4184)+SUMIF(H4177:AL4177,"PN/L",H4184:AL4184)</f>
        <v>0</v>
      </c>
      <c r="BY4177" s="255">
        <f>SUM(H4184:AL4184)-BX4177</f>
        <v>0</v>
      </c>
      <c r="BZ4177" s="255">
        <f t="shared" ref="BZ4177" si="1284">+SUM(BL4177:BW4184)</f>
        <v>33</v>
      </c>
      <c r="CA4177" s="266">
        <f>(COUNTIFS(H4177:AL4177,"PD",H4178:AL4178,"&gt;=2"))*0.5-IF(CN4177="VP",COUNTIFS($H$16:$AL$16,"SAT",H4177:AL4177,"PD",H4178:AL4178,"&gt;=2"))*0.5</f>
        <v>0</v>
      </c>
      <c r="CB4177" s="266">
        <f>(COUNTIFS(H4177:AL4177,"PN",H4179:AL4179,"&gt;=0.5",H4178:AL4178,"&gt;=1.5"))*0.5+COUNTIFS(H4177:AL4177,"PDD",H4179:AL4179,"&gt;=0.5",H4178:AL4178,"&gt;=1.5")*0.5</f>
        <v>0</v>
      </c>
      <c r="CC4177" s="273">
        <f>(COUNTIFS(H4177:AL4177,"TV",H4179:AL4179,"&gt;=10"))*0.5+(COUNTIFS(H4177:AL4177,"PMD",H4179:AL4179,"&gt;=2"))*0.5</f>
        <v>0</v>
      </c>
      <c r="CD4177" s="266">
        <f>(COUNTIFS(H4177:AL4177,"TVD",H4181:AL4181,"&gt;=6.5",H4179:AL4179,"&gt;=3.5"))*0.5</f>
        <v>0</v>
      </c>
      <c r="CE4177" s="266">
        <f>(COUNTIFS(H4177:AL4177,"PD",H4182:AL4182,"&gt;=10"))*0.5</f>
        <v>0</v>
      </c>
      <c r="CF4177" s="266">
        <f>(COUNTIFS(H4177:AL4177,"PDD",H4182:AL4182,"&gt;=3.5",H4183:AL4183,"&gt;=6.5")+COUNTIFS(H4177:AL4177,"PH",H4183:AL4183,"&gt;=0.5",H4182:AL4182,"&gt;=1.5")+COUNTIFS(H4177:AL4177,"PM",H4183:AL4183,"&gt;=0.5",H4182:AL4182,"&gt;=1.5"))*0.5</f>
        <v>0</v>
      </c>
      <c r="CG4177" s="266">
        <f>(COUNTIFS(H4177:AL4177,"DS",H4178:AL4178,"&gt;=2")+COUNTIFS(H4177:AL4177,"AL/DS",H4178:AL4178,"&gt;=2"))*0.5-IF(CN4177="VP",COUNTIFS($H$16:$AL$16,"SAT",H4177:AL4177,"DS",H4178:AL4178,"&gt;=2"))*0.5</f>
        <v>0</v>
      </c>
      <c r="CH4177" s="266">
        <f>(COUNTIFS(H4177:AL4177,"NS",H4179:AL4179,"&gt;=0.5",H4178:AL4178,"&gt;=1.5")+COUNTIFS(H4177:AL4177,"AL/NS",H4179:AL4179,"&gt;=0.5",H4178:AL4178,"&gt;=1.5")+COUNTIFS(H4177:AL4177,"NHD",H4179:AL4179,"&gt;=4.5",H4182:AL4182,"&gt;=2",H4178:AL4178,"&gt;=1.5"))*0.5</f>
        <v>4.5</v>
      </c>
      <c r="CI4177" s="266">
        <f>(COUNTIF(H4179:AL4179,"&gt;=10")+COUNTIFS(H4177:AL4177,"MD",H4179:AL4179,"&gt;=2")-COUNTIFS(H4177:AL4177,"TV",H4179:AL4179,"&gt;=10"))*0.5</f>
        <v>0</v>
      </c>
      <c r="CJ4177" s="266">
        <f>(COUNTIFS(H4177:AL4177,"D",H4181:AL4181,"&gt;=6.5",H4179:AL4179,"&gt;=3.5"))*0.5</f>
        <v>0.5</v>
      </c>
      <c r="CK4177" s="266">
        <f>(COUNTIF(H4182:AL4182,"&gt;=10")-COUNTIFS(H4177:AL4177,"PD",H4182:AL4182,"&gt;=10"))*0.5</f>
        <v>0</v>
      </c>
      <c r="CL4177" s="265">
        <f>(COUNTIFS(H4177:AL4177,"NHD",H4182:AL4182,"&gt;=3.5",H4183:AL4183,"&gt;=6.5")+COUNTIFS(H4177:AL4177,"BH",H4182:AL4182,"&gt;=1.5",H4183:AL4183,"&gt;=0.5")+COUNTIFS(H4177:AL4177,"BM",H4182:AL4182,"&gt;=1.5",H4183:AL4183,"&gt;=0.5")+COUNTIFS(H4177:AL4177,"D",H4182:AL4182,"&gt;=1.5",H4183:AL4183,"&gt;=0.5"))*0.5</f>
        <v>0</v>
      </c>
      <c r="CM4177" s="272"/>
      <c r="CN4177" s="264" t="s">
        <v>723</v>
      </c>
      <c r="CO4177" s="177">
        <f t="shared" ref="CO4177" si="1285">+AM4177+AN4177+AO4177+AP4177+AQ4177+AR4177+AS4177+AU4177+BG4177</f>
        <v>26</v>
      </c>
      <c r="CP4177" s="225">
        <f>+SUM(I4178:I4183)-I4184</f>
        <v>10.5</v>
      </c>
      <c r="CQ4177" s="225">
        <f>+SUM(J4178:J4183)-J4184</f>
        <v>2.5</v>
      </c>
      <c r="CR4177" s="225">
        <f>+SUM(K4178:K4183)-K4184</f>
        <v>2.5</v>
      </c>
      <c r="CS4177" s="178"/>
      <c r="CT4177" s="178"/>
      <c r="CU4177" s="178"/>
      <c r="CV4177" s="178"/>
      <c r="CW4177" s="178"/>
      <c r="CX4177" s="178"/>
      <c r="CY4177" s="178"/>
      <c r="CZ4177" s="178"/>
      <c r="DA4177" s="178"/>
      <c r="DB4177" s="120"/>
      <c r="DC4177" s="120"/>
      <c r="DD4177" s="120"/>
      <c r="DE4177" s="120"/>
      <c r="DF4177" s="120"/>
      <c r="DG4177" s="120"/>
      <c r="DH4177" s="120"/>
      <c r="DI4177" s="120"/>
      <c r="DJ4177" s="120"/>
      <c r="DK4177" s="120"/>
      <c r="DL4177" s="120"/>
      <c r="DM4177" s="120"/>
      <c r="DN4177" s="120"/>
    </row>
    <row r="4178" spans="1:118" s="119" customFormat="1" ht="15" customHeight="1">
      <c r="A4178" s="228"/>
      <c r="B4178" s="342"/>
      <c r="C4178" s="406"/>
      <c r="D4178" s="237"/>
      <c r="E4178" s="237"/>
      <c r="F4178" s="242" t="s">
        <v>82</v>
      </c>
      <c r="G4178" s="121">
        <v>1.5</v>
      </c>
      <c r="H4178" s="83"/>
      <c r="I4178" s="83"/>
      <c r="J4178" s="83">
        <v>2</v>
      </c>
      <c r="K4178" s="83">
        <v>2</v>
      </c>
      <c r="L4178" s="83">
        <v>2</v>
      </c>
      <c r="M4178" s="83"/>
      <c r="N4178" s="83">
        <v>2</v>
      </c>
      <c r="O4178" s="83"/>
      <c r="P4178" s="83">
        <v>2</v>
      </c>
      <c r="Q4178" s="83">
        <v>2</v>
      </c>
      <c r="R4178" s="83">
        <v>2</v>
      </c>
      <c r="S4178" s="83"/>
      <c r="T4178" s="83">
        <v>2</v>
      </c>
      <c r="U4178" s="83">
        <v>2</v>
      </c>
      <c r="V4178" s="83"/>
      <c r="W4178" s="83"/>
      <c r="X4178" s="83"/>
      <c r="Y4178" s="83"/>
      <c r="Z4178" s="83"/>
      <c r="AA4178" s="83"/>
      <c r="AB4178" s="83"/>
      <c r="AC4178" s="79"/>
      <c r="AD4178" s="79"/>
      <c r="AE4178" s="79"/>
      <c r="AF4178" s="79"/>
      <c r="AG4178" s="79"/>
      <c r="AH4178" s="79"/>
      <c r="AI4178" s="79"/>
      <c r="AJ4178" s="79"/>
      <c r="AK4178" s="79"/>
      <c r="AL4178" s="79"/>
      <c r="AM4178" s="240"/>
      <c r="AN4178" s="240"/>
      <c r="AO4178" s="240"/>
      <c r="AP4178" s="240"/>
      <c r="AQ4178" s="240"/>
      <c r="AR4178" s="240"/>
      <c r="AS4178" s="240"/>
      <c r="AT4178" s="256"/>
      <c r="AU4178" s="256"/>
      <c r="AV4178" s="259"/>
      <c r="AW4178" s="259"/>
      <c r="AX4178" s="256"/>
      <c r="AY4178" s="256"/>
      <c r="AZ4178" s="256"/>
      <c r="BA4178" s="256"/>
      <c r="BB4178" s="256"/>
      <c r="BC4178" s="256"/>
      <c r="BD4178" s="256"/>
      <c r="BE4178" s="256"/>
      <c r="BF4178" s="256"/>
      <c r="BG4178" s="256"/>
      <c r="BH4178" s="256"/>
      <c r="BI4178" s="256"/>
      <c r="BJ4178" s="256"/>
      <c r="BK4178" s="256"/>
      <c r="BL4178" s="262"/>
      <c r="BM4178" s="262"/>
      <c r="BN4178" s="262"/>
      <c r="BO4178" s="262"/>
      <c r="BP4178" s="262"/>
      <c r="BQ4178" s="262"/>
      <c r="BR4178" s="270"/>
      <c r="BS4178" s="270"/>
      <c r="BT4178" s="270"/>
      <c r="BU4178" s="270"/>
      <c r="BV4178" s="270"/>
      <c r="BW4178" s="270"/>
      <c r="BX4178" s="256"/>
      <c r="BY4178" s="256"/>
      <c r="BZ4178" s="256"/>
      <c r="CA4178" s="267"/>
      <c r="CB4178" s="267"/>
      <c r="CC4178" s="274"/>
      <c r="CD4178" s="267"/>
      <c r="CE4178" s="267"/>
      <c r="CF4178" s="267"/>
      <c r="CG4178" s="267"/>
      <c r="CH4178" s="267"/>
      <c r="CI4178" s="267"/>
      <c r="CJ4178" s="267"/>
      <c r="CK4178" s="267"/>
      <c r="CL4178" s="265"/>
      <c r="CM4178" s="272"/>
      <c r="CN4178" s="264"/>
      <c r="CO4178" s="177"/>
      <c r="CP4178" s="226"/>
      <c r="CQ4178" s="226"/>
      <c r="CR4178" s="226"/>
      <c r="CS4178" s="178"/>
      <c r="CT4178" s="178"/>
      <c r="CU4178" s="178"/>
      <c r="CV4178" s="178"/>
      <c r="CW4178" s="178"/>
      <c r="CX4178" s="178"/>
      <c r="CY4178" s="178"/>
      <c r="CZ4178" s="178"/>
      <c r="DA4178" s="178"/>
      <c r="DB4178" s="120"/>
      <c r="DC4178" s="120"/>
      <c r="DD4178" s="120"/>
      <c r="DE4178" s="120"/>
      <c r="DF4178" s="120"/>
      <c r="DG4178" s="120"/>
      <c r="DH4178" s="120"/>
      <c r="DI4178" s="120"/>
      <c r="DJ4178" s="120"/>
      <c r="DK4178" s="120"/>
      <c r="DL4178" s="120"/>
      <c r="DM4178" s="120"/>
      <c r="DN4178" s="120"/>
    </row>
    <row r="4179" spans="1:118" s="119" customFormat="1">
      <c r="A4179" s="228"/>
      <c r="B4179" s="342"/>
      <c r="C4179" s="406"/>
      <c r="D4179" s="237"/>
      <c r="E4179" s="237"/>
      <c r="F4179" s="243"/>
      <c r="G4179" s="122">
        <v>2</v>
      </c>
      <c r="H4179" s="84"/>
      <c r="I4179" s="84">
        <v>4</v>
      </c>
      <c r="J4179" s="84">
        <v>0.5</v>
      </c>
      <c r="K4179" s="84">
        <v>0.5</v>
      </c>
      <c r="L4179" s="84">
        <v>0.5</v>
      </c>
      <c r="M4179" s="84"/>
      <c r="N4179" s="84">
        <v>0.5</v>
      </c>
      <c r="O4179" s="84"/>
      <c r="P4179" s="84">
        <v>0.5</v>
      </c>
      <c r="Q4179" s="84">
        <v>0.5</v>
      </c>
      <c r="R4179" s="84">
        <v>0.5</v>
      </c>
      <c r="S4179" s="84"/>
      <c r="T4179" s="84">
        <v>0.5</v>
      </c>
      <c r="U4179" s="84">
        <v>0.5</v>
      </c>
      <c r="V4179" s="84"/>
      <c r="W4179" s="84"/>
      <c r="X4179" s="84"/>
      <c r="Y4179" s="84"/>
      <c r="Z4179" s="84"/>
      <c r="AA4179" s="84"/>
      <c r="AB4179" s="84"/>
      <c r="AC4179" s="80"/>
      <c r="AD4179" s="80"/>
      <c r="AE4179" s="80"/>
      <c r="AF4179" s="80"/>
      <c r="AG4179" s="80"/>
      <c r="AH4179" s="80"/>
      <c r="AI4179" s="80"/>
      <c r="AJ4179" s="80"/>
      <c r="AK4179" s="80"/>
      <c r="AL4179" s="80"/>
      <c r="AM4179" s="240"/>
      <c r="AN4179" s="240"/>
      <c r="AO4179" s="240"/>
      <c r="AP4179" s="240"/>
      <c r="AQ4179" s="240"/>
      <c r="AR4179" s="240"/>
      <c r="AS4179" s="240"/>
      <c r="AT4179" s="256"/>
      <c r="AU4179" s="256"/>
      <c r="AV4179" s="259"/>
      <c r="AW4179" s="259"/>
      <c r="AX4179" s="256"/>
      <c r="AY4179" s="256"/>
      <c r="AZ4179" s="256"/>
      <c r="BA4179" s="256"/>
      <c r="BB4179" s="256"/>
      <c r="BC4179" s="256"/>
      <c r="BD4179" s="256"/>
      <c r="BE4179" s="256"/>
      <c r="BF4179" s="256"/>
      <c r="BG4179" s="256"/>
      <c r="BH4179" s="256"/>
      <c r="BI4179" s="256"/>
      <c r="BJ4179" s="256"/>
      <c r="BK4179" s="256"/>
      <c r="BL4179" s="262"/>
      <c r="BM4179" s="262"/>
      <c r="BN4179" s="262"/>
      <c r="BO4179" s="262"/>
      <c r="BP4179" s="262"/>
      <c r="BQ4179" s="262"/>
      <c r="BR4179" s="270"/>
      <c r="BS4179" s="270"/>
      <c r="BT4179" s="270"/>
      <c r="BU4179" s="270"/>
      <c r="BV4179" s="270"/>
      <c r="BW4179" s="270"/>
      <c r="BX4179" s="256"/>
      <c r="BY4179" s="256"/>
      <c r="BZ4179" s="256"/>
      <c r="CA4179" s="267"/>
      <c r="CB4179" s="267"/>
      <c r="CC4179" s="274"/>
      <c r="CD4179" s="267"/>
      <c r="CE4179" s="267"/>
      <c r="CF4179" s="267"/>
      <c r="CG4179" s="267"/>
      <c r="CH4179" s="267"/>
      <c r="CI4179" s="267"/>
      <c r="CJ4179" s="267"/>
      <c r="CK4179" s="267"/>
      <c r="CL4179" s="265"/>
      <c r="CM4179" s="272"/>
      <c r="CN4179" s="264"/>
      <c r="CO4179" s="177"/>
      <c r="CP4179" s="226"/>
      <c r="CQ4179" s="226"/>
      <c r="CR4179" s="226"/>
      <c r="CS4179" s="178"/>
      <c r="CT4179" s="178"/>
      <c r="CU4179" s="178"/>
      <c r="CV4179" s="178"/>
      <c r="CW4179" s="178"/>
      <c r="CX4179" s="178"/>
      <c r="CY4179" s="178"/>
      <c r="CZ4179" s="178"/>
      <c r="DA4179" s="178"/>
      <c r="DB4179" s="120"/>
      <c r="DC4179" s="120"/>
      <c r="DD4179" s="120"/>
      <c r="DE4179" s="120"/>
      <c r="DF4179" s="120"/>
      <c r="DG4179" s="120"/>
      <c r="DH4179" s="120"/>
      <c r="DI4179" s="120"/>
      <c r="DJ4179" s="120"/>
      <c r="DK4179" s="120"/>
      <c r="DL4179" s="120"/>
      <c r="DM4179" s="120"/>
      <c r="DN4179" s="120"/>
    </row>
    <row r="4180" spans="1:118" s="119" customFormat="1">
      <c r="A4180" s="228"/>
      <c r="B4180" s="342"/>
      <c r="C4180" s="406"/>
      <c r="D4180" s="237"/>
      <c r="E4180" s="237"/>
      <c r="F4180" s="243"/>
      <c r="G4180" s="122">
        <v>2.1</v>
      </c>
      <c r="H4180" s="84"/>
      <c r="I4180" s="84"/>
      <c r="J4180" s="84"/>
      <c r="K4180" s="84"/>
      <c r="L4180" s="84"/>
      <c r="M4180" s="84"/>
      <c r="N4180" s="84"/>
      <c r="O4180" s="84"/>
      <c r="P4180" s="84"/>
      <c r="Q4180" s="84"/>
      <c r="R4180" s="84"/>
      <c r="S4180" s="84"/>
      <c r="T4180" s="84"/>
      <c r="U4180" s="84"/>
      <c r="V4180" s="84"/>
      <c r="W4180" s="84"/>
      <c r="X4180" s="84"/>
      <c r="Y4180" s="84"/>
      <c r="Z4180" s="84"/>
      <c r="AA4180" s="84"/>
      <c r="AB4180" s="84"/>
      <c r="AC4180" s="80"/>
      <c r="AD4180" s="80"/>
      <c r="AE4180" s="80"/>
      <c r="AF4180" s="80"/>
      <c r="AG4180" s="80"/>
      <c r="AH4180" s="80"/>
      <c r="AI4180" s="80"/>
      <c r="AJ4180" s="80"/>
      <c r="AK4180" s="80"/>
      <c r="AL4180" s="80"/>
      <c r="AM4180" s="240"/>
      <c r="AN4180" s="240"/>
      <c r="AO4180" s="240"/>
      <c r="AP4180" s="240"/>
      <c r="AQ4180" s="240"/>
      <c r="AR4180" s="240"/>
      <c r="AS4180" s="240"/>
      <c r="AT4180" s="256"/>
      <c r="AU4180" s="256"/>
      <c r="AV4180" s="259"/>
      <c r="AW4180" s="259"/>
      <c r="AX4180" s="256"/>
      <c r="AY4180" s="256"/>
      <c r="AZ4180" s="256"/>
      <c r="BA4180" s="256"/>
      <c r="BB4180" s="256"/>
      <c r="BC4180" s="256"/>
      <c r="BD4180" s="256"/>
      <c r="BE4180" s="256"/>
      <c r="BF4180" s="256"/>
      <c r="BG4180" s="256"/>
      <c r="BH4180" s="256"/>
      <c r="BI4180" s="256"/>
      <c r="BJ4180" s="256"/>
      <c r="BK4180" s="256"/>
      <c r="BL4180" s="262"/>
      <c r="BM4180" s="262"/>
      <c r="BN4180" s="262"/>
      <c r="BO4180" s="262"/>
      <c r="BP4180" s="262"/>
      <c r="BQ4180" s="262"/>
      <c r="BR4180" s="270"/>
      <c r="BS4180" s="270"/>
      <c r="BT4180" s="270"/>
      <c r="BU4180" s="270"/>
      <c r="BV4180" s="270"/>
      <c r="BW4180" s="270"/>
      <c r="BX4180" s="256"/>
      <c r="BY4180" s="256"/>
      <c r="BZ4180" s="256"/>
      <c r="CA4180" s="267"/>
      <c r="CB4180" s="267"/>
      <c r="CC4180" s="274"/>
      <c r="CD4180" s="267"/>
      <c r="CE4180" s="267"/>
      <c r="CF4180" s="267"/>
      <c r="CG4180" s="267"/>
      <c r="CH4180" s="267"/>
      <c r="CI4180" s="267"/>
      <c r="CJ4180" s="267"/>
      <c r="CK4180" s="267"/>
      <c r="CL4180" s="265"/>
      <c r="CM4180" s="272"/>
      <c r="CN4180" s="264"/>
      <c r="CO4180" s="177"/>
      <c r="CP4180" s="226"/>
      <c r="CQ4180" s="226"/>
      <c r="CR4180" s="226"/>
      <c r="CS4180" s="178"/>
      <c r="CT4180" s="178"/>
      <c r="CU4180" s="178"/>
      <c r="CV4180" s="178"/>
      <c r="CW4180" s="178"/>
      <c r="CX4180" s="178"/>
      <c r="CY4180" s="178"/>
      <c r="CZ4180" s="178"/>
      <c r="DA4180" s="178"/>
      <c r="DB4180" s="120"/>
      <c r="DC4180" s="120"/>
      <c r="DD4180" s="120"/>
      <c r="DE4180" s="120"/>
      <c r="DF4180" s="120"/>
      <c r="DG4180" s="120"/>
      <c r="DH4180" s="120"/>
      <c r="DI4180" s="120"/>
      <c r="DJ4180" s="120"/>
      <c r="DK4180" s="120"/>
      <c r="DL4180" s="120"/>
      <c r="DM4180" s="120"/>
      <c r="DN4180" s="120"/>
    </row>
    <row r="4181" spans="1:118" s="119" customFormat="1">
      <c r="A4181" s="228"/>
      <c r="B4181" s="342"/>
      <c r="C4181" s="406"/>
      <c r="D4181" s="237"/>
      <c r="E4181" s="237"/>
      <c r="F4181" s="243"/>
      <c r="G4181" s="122">
        <v>2.7</v>
      </c>
      <c r="H4181" s="84"/>
      <c r="I4181" s="84">
        <v>6.5</v>
      </c>
      <c r="J4181" s="84"/>
      <c r="K4181" s="84"/>
      <c r="L4181" s="84"/>
      <c r="M4181" s="84"/>
      <c r="N4181" s="84"/>
      <c r="O4181" s="84"/>
      <c r="P4181" s="84"/>
      <c r="Q4181" s="84"/>
      <c r="R4181" s="84"/>
      <c r="S4181" s="84"/>
      <c r="T4181" s="84"/>
      <c r="U4181" s="84"/>
      <c r="V4181" s="84"/>
      <c r="W4181" s="84"/>
      <c r="X4181" s="84"/>
      <c r="Y4181" s="84"/>
      <c r="Z4181" s="84"/>
      <c r="AA4181" s="84"/>
      <c r="AB4181" s="84"/>
      <c r="AC4181" s="80"/>
      <c r="AD4181" s="80"/>
      <c r="AE4181" s="80"/>
      <c r="AF4181" s="80"/>
      <c r="AG4181" s="80"/>
      <c r="AH4181" s="80"/>
      <c r="AI4181" s="80"/>
      <c r="AJ4181" s="80"/>
      <c r="AK4181" s="80"/>
      <c r="AL4181" s="80"/>
      <c r="AM4181" s="240"/>
      <c r="AN4181" s="240"/>
      <c r="AO4181" s="240"/>
      <c r="AP4181" s="240"/>
      <c r="AQ4181" s="240"/>
      <c r="AR4181" s="240"/>
      <c r="AS4181" s="240"/>
      <c r="AT4181" s="256"/>
      <c r="AU4181" s="256"/>
      <c r="AV4181" s="259"/>
      <c r="AW4181" s="259"/>
      <c r="AX4181" s="256"/>
      <c r="AY4181" s="256"/>
      <c r="AZ4181" s="256"/>
      <c r="BA4181" s="256"/>
      <c r="BB4181" s="256"/>
      <c r="BC4181" s="256"/>
      <c r="BD4181" s="256"/>
      <c r="BE4181" s="256"/>
      <c r="BF4181" s="256"/>
      <c r="BG4181" s="256"/>
      <c r="BH4181" s="256"/>
      <c r="BI4181" s="256"/>
      <c r="BJ4181" s="256"/>
      <c r="BK4181" s="256"/>
      <c r="BL4181" s="262"/>
      <c r="BM4181" s="262"/>
      <c r="BN4181" s="262"/>
      <c r="BO4181" s="262"/>
      <c r="BP4181" s="262"/>
      <c r="BQ4181" s="262"/>
      <c r="BR4181" s="270"/>
      <c r="BS4181" s="270"/>
      <c r="BT4181" s="270"/>
      <c r="BU4181" s="270"/>
      <c r="BV4181" s="270"/>
      <c r="BW4181" s="270"/>
      <c r="BX4181" s="256"/>
      <c r="BY4181" s="256"/>
      <c r="BZ4181" s="256"/>
      <c r="CA4181" s="267"/>
      <c r="CB4181" s="267"/>
      <c r="CC4181" s="274"/>
      <c r="CD4181" s="267"/>
      <c r="CE4181" s="267"/>
      <c r="CF4181" s="267"/>
      <c r="CG4181" s="267"/>
      <c r="CH4181" s="267"/>
      <c r="CI4181" s="267"/>
      <c r="CJ4181" s="267"/>
      <c r="CK4181" s="267"/>
      <c r="CL4181" s="265"/>
      <c r="CM4181" s="272"/>
      <c r="CN4181" s="264"/>
      <c r="CO4181" s="177"/>
      <c r="CP4181" s="226"/>
      <c r="CQ4181" s="226"/>
      <c r="CR4181" s="226"/>
      <c r="CS4181" s="178"/>
      <c r="CT4181" s="178"/>
      <c r="CU4181" s="178"/>
      <c r="CV4181" s="178"/>
      <c r="CW4181" s="178"/>
      <c r="CX4181" s="178"/>
      <c r="CY4181" s="178"/>
      <c r="CZ4181" s="178"/>
      <c r="DA4181" s="178"/>
      <c r="DB4181" s="120"/>
      <c r="DC4181" s="120"/>
      <c r="DD4181" s="120"/>
      <c r="DE4181" s="120"/>
      <c r="DF4181" s="120"/>
      <c r="DG4181" s="120"/>
      <c r="DH4181" s="120"/>
      <c r="DI4181" s="120"/>
      <c r="DJ4181" s="120"/>
      <c r="DK4181" s="120"/>
      <c r="DL4181" s="120"/>
      <c r="DM4181" s="120"/>
      <c r="DN4181" s="120"/>
    </row>
    <row r="4182" spans="1:118" s="119" customFormat="1">
      <c r="A4182" s="228"/>
      <c r="B4182" s="342"/>
      <c r="C4182" s="406"/>
      <c r="D4182" s="237"/>
      <c r="E4182" s="237"/>
      <c r="F4182" s="243"/>
      <c r="G4182" s="122">
        <v>3</v>
      </c>
      <c r="H4182" s="84"/>
      <c r="I4182" s="84"/>
      <c r="J4182" s="84"/>
      <c r="K4182" s="84"/>
      <c r="L4182" s="84"/>
      <c r="M4182" s="84"/>
      <c r="N4182" s="84"/>
      <c r="O4182" s="84"/>
      <c r="P4182" s="84"/>
      <c r="Q4182" s="84"/>
      <c r="R4182" s="84"/>
      <c r="S4182" s="84"/>
      <c r="T4182" s="84"/>
      <c r="U4182" s="84"/>
      <c r="V4182" s="84"/>
      <c r="W4182" s="84"/>
      <c r="X4182" s="84"/>
      <c r="Y4182" s="84"/>
      <c r="Z4182" s="84"/>
      <c r="AA4182" s="84"/>
      <c r="AB4182" s="84"/>
      <c r="AC4182" s="80"/>
      <c r="AD4182" s="80"/>
      <c r="AE4182" s="80"/>
      <c r="AF4182" s="80"/>
      <c r="AG4182" s="80"/>
      <c r="AH4182" s="80"/>
      <c r="AI4182" s="80"/>
      <c r="AJ4182" s="80"/>
      <c r="AK4182" s="80"/>
      <c r="AL4182" s="80"/>
      <c r="AM4182" s="240"/>
      <c r="AN4182" s="240"/>
      <c r="AO4182" s="240"/>
      <c r="AP4182" s="240"/>
      <c r="AQ4182" s="240"/>
      <c r="AR4182" s="240"/>
      <c r="AS4182" s="240"/>
      <c r="AT4182" s="256"/>
      <c r="AU4182" s="256"/>
      <c r="AV4182" s="259"/>
      <c r="AW4182" s="259"/>
      <c r="AX4182" s="256"/>
      <c r="AY4182" s="256"/>
      <c r="AZ4182" s="256"/>
      <c r="BA4182" s="256"/>
      <c r="BB4182" s="256"/>
      <c r="BC4182" s="256"/>
      <c r="BD4182" s="256"/>
      <c r="BE4182" s="256"/>
      <c r="BF4182" s="256"/>
      <c r="BG4182" s="256"/>
      <c r="BH4182" s="256"/>
      <c r="BI4182" s="256"/>
      <c r="BJ4182" s="256"/>
      <c r="BK4182" s="256"/>
      <c r="BL4182" s="262"/>
      <c r="BM4182" s="262"/>
      <c r="BN4182" s="262"/>
      <c r="BO4182" s="262"/>
      <c r="BP4182" s="262"/>
      <c r="BQ4182" s="262"/>
      <c r="BR4182" s="270"/>
      <c r="BS4182" s="270"/>
      <c r="BT4182" s="270"/>
      <c r="BU4182" s="270"/>
      <c r="BV4182" s="270"/>
      <c r="BW4182" s="270"/>
      <c r="BX4182" s="256"/>
      <c r="BY4182" s="256"/>
      <c r="BZ4182" s="256"/>
      <c r="CA4182" s="267"/>
      <c r="CB4182" s="267"/>
      <c r="CC4182" s="274"/>
      <c r="CD4182" s="267"/>
      <c r="CE4182" s="267"/>
      <c r="CF4182" s="267"/>
      <c r="CG4182" s="267"/>
      <c r="CH4182" s="267"/>
      <c r="CI4182" s="267"/>
      <c r="CJ4182" s="267"/>
      <c r="CK4182" s="267"/>
      <c r="CL4182" s="265"/>
      <c r="CM4182" s="272"/>
      <c r="CN4182" s="264"/>
      <c r="CO4182" s="177"/>
      <c r="CP4182" s="226"/>
      <c r="CQ4182" s="226"/>
      <c r="CR4182" s="226"/>
      <c r="CS4182" s="178"/>
      <c r="CT4182" s="178"/>
      <c r="CU4182" s="178"/>
      <c r="CV4182" s="178"/>
      <c r="CW4182" s="178"/>
      <c r="CX4182" s="178"/>
      <c r="CY4182" s="178"/>
      <c r="CZ4182" s="178"/>
      <c r="DA4182" s="178"/>
      <c r="DB4182" s="120"/>
      <c r="DC4182" s="120"/>
      <c r="DD4182" s="120"/>
      <c r="DE4182" s="120"/>
      <c r="DF4182" s="120"/>
      <c r="DG4182" s="120"/>
      <c r="DH4182" s="120"/>
      <c r="DI4182" s="120"/>
      <c r="DJ4182" s="120"/>
      <c r="DK4182" s="120"/>
      <c r="DL4182" s="120"/>
      <c r="DM4182" s="120"/>
      <c r="DN4182" s="120"/>
    </row>
    <row r="4183" spans="1:118" s="119" customFormat="1">
      <c r="A4183" s="228"/>
      <c r="B4183" s="342"/>
      <c r="C4183" s="406"/>
      <c r="D4183" s="237"/>
      <c r="E4183" s="237"/>
      <c r="F4183" s="244"/>
      <c r="G4183" s="123">
        <v>3.9</v>
      </c>
      <c r="H4183" s="85"/>
      <c r="I4183" s="85"/>
      <c r="J4183" s="85"/>
      <c r="K4183" s="85"/>
      <c r="L4183" s="85"/>
      <c r="M4183" s="85"/>
      <c r="N4183" s="85"/>
      <c r="O4183" s="85"/>
      <c r="P4183" s="85"/>
      <c r="Q4183" s="85"/>
      <c r="R4183" s="85"/>
      <c r="S4183" s="85"/>
      <c r="T4183" s="85"/>
      <c r="U4183" s="85"/>
      <c r="V4183" s="85"/>
      <c r="W4183" s="85"/>
      <c r="X4183" s="85"/>
      <c r="Y4183" s="85"/>
      <c r="Z4183" s="85"/>
      <c r="AA4183" s="85"/>
      <c r="AB4183" s="85"/>
      <c r="AC4183" s="81"/>
      <c r="AD4183" s="81"/>
      <c r="AE4183" s="81"/>
      <c r="AF4183" s="81"/>
      <c r="AG4183" s="81"/>
      <c r="AH4183" s="81"/>
      <c r="AI4183" s="81"/>
      <c r="AJ4183" s="81"/>
      <c r="AK4183" s="81"/>
      <c r="AL4183" s="81"/>
      <c r="AM4183" s="240"/>
      <c r="AN4183" s="240"/>
      <c r="AO4183" s="240"/>
      <c r="AP4183" s="240"/>
      <c r="AQ4183" s="240"/>
      <c r="AR4183" s="240"/>
      <c r="AS4183" s="240"/>
      <c r="AT4183" s="256"/>
      <c r="AU4183" s="256"/>
      <c r="AV4183" s="259"/>
      <c r="AW4183" s="259"/>
      <c r="AX4183" s="256"/>
      <c r="AY4183" s="256"/>
      <c r="AZ4183" s="256"/>
      <c r="BA4183" s="256"/>
      <c r="BB4183" s="256"/>
      <c r="BC4183" s="256"/>
      <c r="BD4183" s="256"/>
      <c r="BE4183" s="256"/>
      <c r="BF4183" s="256"/>
      <c r="BG4183" s="256"/>
      <c r="BH4183" s="256"/>
      <c r="BI4183" s="256"/>
      <c r="BJ4183" s="256"/>
      <c r="BK4183" s="256"/>
      <c r="BL4183" s="262"/>
      <c r="BM4183" s="262"/>
      <c r="BN4183" s="262"/>
      <c r="BO4183" s="262"/>
      <c r="BP4183" s="262"/>
      <c r="BQ4183" s="262"/>
      <c r="BR4183" s="270"/>
      <c r="BS4183" s="270"/>
      <c r="BT4183" s="270"/>
      <c r="BU4183" s="270"/>
      <c r="BV4183" s="270"/>
      <c r="BW4183" s="270"/>
      <c r="BX4183" s="256"/>
      <c r="BY4183" s="256"/>
      <c r="BZ4183" s="256"/>
      <c r="CA4183" s="267"/>
      <c r="CB4183" s="267"/>
      <c r="CC4183" s="274"/>
      <c r="CD4183" s="267"/>
      <c r="CE4183" s="267"/>
      <c r="CF4183" s="267"/>
      <c r="CG4183" s="267"/>
      <c r="CH4183" s="267"/>
      <c r="CI4183" s="267"/>
      <c r="CJ4183" s="267"/>
      <c r="CK4183" s="267"/>
      <c r="CL4183" s="265"/>
      <c r="CM4183" s="272"/>
      <c r="CN4183" s="264"/>
      <c r="CO4183" s="177"/>
      <c r="CP4183" s="226"/>
      <c r="CQ4183" s="226"/>
      <c r="CR4183" s="226"/>
      <c r="CS4183" s="178"/>
      <c r="CT4183" s="178"/>
      <c r="CU4183" s="178"/>
      <c r="CV4183" s="178"/>
      <c r="CW4183" s="178"/>
      <c r="CX4183" s="178"/>
      <c r="CY4183" s="178"/>
      <c r="CZ4183" s="178"/>
      <c r="DA4183" s="178"/>
      <c r="DB4183" s="120"/>
      <c r="DC4183" s="120"/>
      <c r="DD4183" s="120"/>
      <c r="DE4183" s="120"/>
      <c r="DF4183" s="120"/>
      <c r="DG4183" s="120"/>
      <c r="DH4183" s="120"/>
      <c r="DI4183" s="120"/>
      <c r="DJ4183" s="120"/>
      <c r="DK4183" s="120"/>
      <c r="DL4183" s="120"/>
      <c r="DM4183" s="120"/>
      <c r="DN4183" s="120"/>
    </row>
    <row r="4184" spans="1:118" s="119" customFormat="1">
      <c r="A4184" s="229"/>
      <c r="B4184" s="343"/>
      <c r="C4184" s="407"/>
      <c r="D4184" s="238"/>
      <c r="E4184" s="238"/>
      <c r="F4184" s="245" t="s">
        <v>83</v>
      </c>
      <c r="G4184" s="246"/>
      <c r="H4184" s="82"/>
      <c r="I4184" s="82"/>
      <c r="J4184" s="82"/>
      <c r="K4184" s="82"/>
      <c r="L4184" s="82"/>
      <c r="M4184" s="82"/>
      <c r="N4184" s="82"/>
      <c r="O4184" s="82"/>
      <c r="P4184" s="82"/>
      <c r="Q4184" s="82"/>
      <c r="R4184" s="82"/>
      <c r="S4184" s="82"/>
      <c r="T4184" s="82"/>
      <c r="U4184" s="82"/>
      <c r="V4184" s="82"/>
      <c r="W4184" s="82"/>
      <c r="X4184" s="82"/>
      <c r="Y4184" s="82"/>
      <c r="Z4184" s="82"/>
      <c r="AA4184" s="82"/>
      <c r="AB4184" s="82"/>
      <c r="AC4184" s="35"/>
      <c r="AD4184" s="35"/>
      <c r="AE4184" s="35"/>
      <c r="AF4184" s="35"/>
      <c r="AG4184" s="35"/>
      <c r="AH4184" s="35"/>
      <c r="AI4184" s="35"/>
      <c r="AJ4184" s="35"/>
      <c r="AK4184" s="35"/>
      <c r="AL4184" s="35"/>
      <c r="AM4184" s="241"/>
      <c r="AN4184" s="241"/>
      <c r="AO4184" s="241"/>
      <c r="AP4184" s="241"/>
      <c r="AQ4184" s="241"/>
      <c r="AR4184" s="241"/>
      <c r="AS4184" s="241"/>
      <c r="AT4184" s="257"/>
      <c r="AU4184" s="257"/>
      <c r="AV4184" s="260"/>
      <c r="AW4184" s="260"/>
      <c r="AX4184" s="257"/>
      <c r="AY4184" s="257"/>
      <c r="AZ4184" s="257"/>
      <c r="BA4184" s="257"/>
      <c r="BB4184" s="257"/>
      <c r="BC4184" s="257"/>
      <c r="BD4184" s="257"/>
      <c r="BE4184" s="257"/>
      <c r="BF4184" s="257"/>
      <c r="BG4184" s="257"/>
      <c r="BH4184" s="257"/>
      <c r="BI4184" s="257"/>
      <c r="BJ4184" s="257"/>
      <c r="BK4184" s="257"/>
      <c r="BL4184" s="263"/>
      <c r="BM4184" s="263"/>
      <c r="BN4184" s="263"/>
      <c r="BO4184" s="263"/>
      <c r="BP4184" s="263"/>
      <c r="BQ4184" s="263"/>
      <c r="BR4184" s="271"/>
      <c r="BS4184" s="271"/>
      <c r="BT4184" s="271"/>
      <c r="BU4184" s="271"/>
      <c r="BV4184" s="271"/>
      <c r="BW4184" s="271"/>
      <c r="BX4184" s="257"/>
      <c r="BY4184" s="257"/>
      <c r="BZ4184" s="257"/>
      <c r="CA4184" s="268"/>
      <c r="CB4184" s="268"/>
      <c r="CC4184" s="275"/>
      <c r="CD4184" s="268"/>
      <c r="CE4184" s="268"/>
      <c r="CF4184" s="268"/>
      <c r="CG4184" s="268"/>
      <c r="CH4184" s="268"/>
      <c r="CI4184" s="268"/>
      <c r="CJ4184" s="268"/>
      <c r="CK4184" s="268"/>
      <c r="CL4184" s="265"/>
      <c r="CM4184" s="272"/>
      <c r="CN4184" s="264"/>
      <c r="CO4184" s="177"/>
      <c r="CP4184" s="226"/>
      <c r="CQ4184" s="226"/>
      <c r="CR4184" s="226"/>
      <c r="CS4184" s="178"/>
      <c r="CT4184" s="178"/>
      <c r="CU4184" s="178"/>
      <c r="CV4184" s="178"/>
      <c r="CW4184" s="178"/>
      <c r="CX4184" s="178"/>
      <c r="CY4184" s="178"/>
      <c r="CZ4184" s="178"/>
      <c r="DA4184" s="178"/>
      <c r="DB4184" s="120"/>
      <c r="DC4184" s="120"/>
      <c r="DD4184" s="120"/>
      <c r="DE4184" s="120"/>
      <c r="DF4184" s="120"/>
      <c r="DG4184" s="120"/>
      <c r="DH4184" s="120"/>
      <c r="DI4184" s="120"/>
      <c r="DJ4184" s="120"/>
      <c r="DK4184" s="120"/>
      <c r="DL4184" s="120"/>
      <c r="DM4184" s="120"/>
      <c r="DN4184" s="120"/>
    </row>
    <row r="4185" spans="1:118" s="119" customFormat="1" ht="14.25" customHeight="1">
      <c r="A4185" s="227">
        <f t="shared" si="1275"/>
        <v>519</v>
      </c>
      <c r="B4185" s="335" t="s">
        <v>1181</v>
      </c>
      <c r="C4185" s="233" t="s">
        <v>1182</v>
      </c>
      <c r="D4185" s="236">
        <v>44624</v>
      </c>
      <c r="E4185" s="236" t="s">
        <v>1197</v>
      </c>
      <c r="F4185" s="253" t="s">
        <v>80</v>
      </c>
      <c r="G4185" s="254"/>
      <c r="H4185" s="82" t="s">
        <v>69</v>
      </c>
      <c r="I4185" s="82" t="s">
        <v>973</v>
      </c>
      <c r="J4185" s="82" t="s">
        <v>61</v>
      </c>
      <c r="K4185" s="82" t="s">
        <v>61</v>
      </c>
      <c r="L4185" s="82" t="s">
        <v>61</v>
      </c>
      <c r="M4185" s="82" t="s">
        <v>61</v>
      </c>
      <c r="N4185" s="82" t="s">
        <v>61</v>
      </c>
      <c r="O4185" s="82"/>
      <c r="P4185" s="82" t="s">
        <v>61</v>
      </c>
      <c r="Q4185" s="82" t="s">
        <v>67</v>
      </c>
      <c r="R4185" s="82" t="s">
        <v>61</v>
      </c>
      <c r="S4185" s="82" t="s">
        <v>61</v>
      </c>
      <c r="T4185" s="82" t="s">
        <v>61</v>
      </c>
      <c r="U4185" s="82" t="s">
        <v>61</v>
      </c>
      <c r="V4185" s="82"/>
      <c r="W4185" s="82" t="s">
        <v>60</v>
      </c>
      <c r="X4185" s="82" t="s">
        <v>60</v>
      </c>
      <c r="Y4185" s="82" t="s">
        <v>60</v>
      </c>
      <c r="Z4185" s="82" t="s">
        <v>60</v>
      </c>
      <c r="AA4185" s="82" t="s">
        <v>60</v>
      </c>
      <c r="AB4185" s="82" t="s">
        <v>60</v>
      </c>
      <c r="AC4185" s="82"/>
      <c r="AD4185" s="82" t="s">
        <v>60</v>
      </c>
      <c r="AE4185" s="82" t="s">
        <v>67</v>
      </c>
      <c r="AF4185" s="82" t="s">
        <v>60</v>
      </c>
      <c r="AG4185" s="82" t="s">
        <v>60</v>
      </c>
      <c r="AH4185" s="82" t="s">
        <v>60</v>
      </c>
      <c r="AI4185" s="82" t="s">
        <v>1471</v>
      </c>
      <c r="AJ4185" s="82"/>
      <c r="AK4185" s="82" t="s">
        <v>67</v>
      </c>
      <c r="AL4185" s="82" t="s">
        <v>61</v>
      </c>
      <c r="AM4185" s="239">
        <f>COUNTIF(H4185:AL4185,"PH")+COUNTIF(H4185:AL4185,"PH/L")+COUNTIF(H4185:AL4185,"PM")</f>
        <v>0</v>
      </c>
      <c r="AN4185" s="239">
        <f>COUNTIF(H4185:AL4185,"PD")+COUNTIF(H4185:AL4185,"PDD")+COUNTIF(H4185:AL4185,"P/DS")/2+COUNTIF(H4185:AL4185,"PMD")</f>
        <v>0</v>
      </c>
      <c r="AO4185" s="239">
        <f>COUNTIF(H4185:AL4185,"PN")+COUNTIF(H4185:AL4185,"P/NS")/2+COUNTIF(H4185:AL4185,"PH")+COUNTIF(H4185:AL4185,"PH/F")/2+COUNTIF(H4185:AL4185,"PH/L")/2+COUNTIF(H4185:AL4185,"PM")</f>
        <v>0</v>
      </c>
      <c r="AP4185" s="239">
        <f>COUNTIF(H4185:AL4185,"BH")+COUNTIF(H4185:AL4185,"AL/BL")+COUNTIF(H4185:AL4185,"UL/BL")+COUNTIF(H4185:AL4185,"BM")</f>
        <v>0</v>
      </c>
      <c r="AQ4185" s="239">
        <f>COUNTIF(H4185:AL4185,"DS")+COUNTIF(H4185:AL4185,"AL/DS")/2+COUNTIF(H4185:AL4185,"UL/DS")/2+COUNTIF(H4185:AL4185,"CT")+COUNTIF(H4185:AL4185,"MD")</f>
        <v>10.5</v>
      </c>
      <c r="AR4185" s="239">
        <f>COUNTIF(H4185:AL4185,"NS")+COUNTIF(H4185:AL4185,"AL/NS")/2+COUNTIF(H4185:AL4185,"UL/NS")/2+COUNTIF(H4185:AL4185,"BH")+COUNTIF(H4185:AL4185,"AL/BF")/2+COUNTIF(H4185:AL4185,"AL/BL")/2+COUNTIF(H4185:AL4185,"UL/BL")/2+COUNTIF(H4185:AL4185,"UL/BF")/2+COUNTIF(H4185:AL4185,"BM")</f>
        <v>11</v>
      </c>
      <c r="AS4185" s="239">
        <f>COUNTIF(H4185:AL4185,"AL")+COUNTIF(H4185:AL4185,"AL/DS")/2+COUNTIF(H4185:AL4185,"AL/NS")/2+COUNTIF(H4185:AL4185,"NH")+COUNTIF(H4185:AL4185,"SL")+COUNTIF(H4185:AL4185,"NHD")+COUNTIF(H4185:AL4185,"B")+COUNTIF(H4185:AL4185,"HL")+COUNTIF(H4185:AL4185,"AL/BF")/2+COUNTIF(H4185:AL4185,"AL/BL")/2</f>
        <v>4</v>
      </c>
      <c r="AT4185" s="255">
        <f>COUNTIF(H4185:AL4185,"PD")+COUNTIF(H4185:AL4185,"PN")+COUNTIF(H4185:AL4185,"P/DS")/2+COUNTIF(H4185:AL4185,"P/NS")/2+COUNTIF(H4185:AL4185,"DS")+COUNTIF(H4185:AL4185,"NS")+COUNTIF(H4185:AL4185,"AL")+COUNTIF(H4185:AL4185,"AL/DS")+COUNTIF(H4185:AL4185,"AL/NS")+COUNTIF(H4185:AL4185,"NH")+COUNTIF(H4185:AL4185,"SL")+COUNTIF(H4185:AL4185,"UL/DS")/2+COUNTIF(H4185:AL4185,"UL/NS")/2+COUNTIF(H4185:AL4185,"CT")+COUNTIF(H4185:AL4185,"NHD")+COUNTIF(H4185:AL4185,"PDD")+COUNTIF(H4185:AL4185,"B")+COUNTIF(H4185:AL4185,"HL")+COUNTIF(H4185:AL4185,"PH")+COUNTIF(H4185:AL4185,"BH")+COUNTIF(H4185:AL4185,"AL/BF")+COUNTIF(H4185:AL4185,"AL/BL")+COUNTIF(H4185:AL4185,"UL/BF")/2+COUNTIF(H4185:AL4185,"UL/BL")/2+COUNTIF(H4185:AL4185,"PH/F")/2+COUNTIF(H4185:AL4185,"PH/L")/2+COUNTIF(H4185:AL4185,"MD")+COUNTIF(H4185:AL4185,"PMD")+COUNTIF(H4185:AL4185,"PM")+COUNTIF(H4185:AL4185,"BM")</f>
        <v>25.5</v>
      </c>
      <c r="AU4185" s="255">
        <f>COUNTIF(H4185:AL4185,"P/DS")/2+COUNTIF(H4185:AL4185,"P/NS")/2+COUNTIF(H4185:AL4185,"IL")+COUNTIF(H4185:AL4185,"NL")+COUNTIF(H4185:AL4185,"UL")+COUNTIF(H4185:AL4185,"UL/DS")/2+COUNTIF(H4185:AL4185,"UL/NS")/2+COUNTIF(H4185:AL4185,"KT")+COUNTIF(H4185:AL4185,"UL/BF")/2+COUNTIF(H4185:AL4185,"UL/BL")/2+COUNTIF(H4185:AL4185,"PH/F")/2+COUNTIF(H4185:AL4185,"PH/L")/2+COUNTIF(H4185:AL4185,"NB")</f>
        <v>0.5</v>
      </c>
      <c r="AV4185" s="258">
        <f>COUNTIF(H4185:AL4185,"PN")+COUNTIF(H4185:AL4185,"TVD")+COUNTIF(H4185:AL4185,"PH")+COUNTIF(H4185:AL4185,"PM")+COUNTIF(H4185:AL4185,"PDD")-COUNTIFS(H4185:AL4185,"PN",H4192:AL4192,"&gt;=3")-COUNTIFS(H4185:AL4185,"PM",H4192:AL4192,"&gt;=3")</f>
        <v>0</v>
      </c>
      <c r="AW4185" s="258">
        <f>COUNTIF(H4185:AL4185,"NS")+COUNTIF(H4185:AL4185,"D")+COUNTIF(H4185:AL4185,"BH")+COUNTIF(H4185:AL4185,"NHD")+COUNTIF(H4185:AL4185,"BM")-COUNTIFS(H4185:AL4185,"NS",H4192:AL4192,"&gt;=3")-COUNTIFS(H4185:AL4185,"BH",H4192:AL4192,"&gt;=3")-COUNTIFS(H4185:AL4185,"BM",H4192:AL4192,"&gt;=3")</f>
        <v>12</v>
      </c>
      <c r="AX4185" s="255">
        <f>COUNTIF(H4185:AL4185,"AL")+COUNTIF(H4185:AL4185,"AL/DS")/2+COUNTIF(H4185:AL4185,"AL/NS")/2+COUNTIF(H4185:AL4185,"AL/BF")+COUNTIF(H4185:AL4185,"AL/BL")/2</f>
        <v>3</v>
      </c>
      <c r="AY4185" s="255">
        <f>COUNTIF(H4185:AL4185,"SL")</f>
        <v>0</v>
      </c>
      <c r="AZ4185" s="255">
        <f>COUNTIF(H4185:AL4185,"NH")</f>
        <v>1</v>
      </c>
      <c r="BA4185" s="255">
        <f>COUNTIF(H4185:AL4185,"HL")</f>
        <v>0</v>
      </c>
      <c r="BB4185" s="255">
        <f>COUNTIF(G4185:AL4185,"P/DS")/2+COUNTIF(G4185:AL4185,"P/NS")/2+COUNTIF(G4185:AL4185,"UL")+COUNTIF(G4185:AL4185,"UL/DS")/2+COUNTIF(G4185:AL4185,"UL/NS")/2+COUNTIF(G4185:AL4185,"UL/BL")/2+COUNTIF(G4185:AL4185,"UL/BF")/2+COUNTIF(G4185:AL4185,"PH/F")/2+COUNTIF(G4185:AL4185,"PH/L")/2</f>
        <v>0.5</v>
      </c>
      <c r="BC4185" s="255">
        <f>COUNTIF(H4185:AL4185,"NB")</f>
        <v>0</v>
      </c>
      <c r="BD4185" s="255">
        <f>COUNTIF(H4185:AL4185,"NL")</f>
        <v>0</v>
      </c>
      <c r="BE4185" s="255">
        <f>COUNTIF(H4185:AL4185,"IL")</f>
        <v>0</v>
      </c>
      <c r="BF4185" s="255">
        <f>COUNTIF(H4185:AL4185,"KT")</f>
        <v>0</v>
      </c>
      <c r="BG4185" s="255">
        <f>COUNTIF(H4185:AL4185,"L70")</f>
        <v>0</v>
      </c>
      <c r="BH4185" s="255">
        <f>COUNTIF(H4185:AL4185,"MD")</f>
        <v>0</v>
      </c>
      <c r="BI4185" s="255">
        <f>COUNTIF(H4185:AL4185,"PMD")</f>
        <v>0</v>
      </c>
      <c r="BJ4185" s="255">
        <f>COUNTIF(H4185:AL4185,"PM")</f>
        <v>0</v>
      </c>
      <c r="BK4185" s="255">
        <f>COUNTIF(H4185:AL4185,"BM")</f>
        <v>0</v>
      </c>
      <c r="BL4185" s="261">
        <f>SUMIF(H4185:AL4185,"PD",H4186:AL4186)+SUMIF(H4185:AL4185,"PN",H4186:AL4186)+SUMIF(H4185:AL4185,"P/DS",H4186:AL4186)+SUMIF(H4185:AL4185,"PN/F",H4186:AL4186)+SUMIF(H4185:AL4185,"PN/L",H4186:AL4186)+SUMIF(H4185:AL4185,"TV",H4186:AL4186)+SUMIF(H4185:AL4185,"TVD",H4186:AL4186)+SUMIF(H4185:AL4185,"PDD",H4186:AL4186)</f>
        <v>0</v>
      </c>
      <c r="BM4185" s="261">
        <f>SUMIF(H4185:AL4185,"PD",H4187:AL4187)+SUMIF(H4185:AL4185,"PN",H4187:AL4187)+SUMIF(H4185:AL4185,"P/DS",H4187:AL4187)+SUMIF(H4185:AL4185,"PN/F",H4187:AL4187)+SUMIF(H4185:AL4185,"PN/L",H4187:AL4187)+SUMIF(H4185:AL4185,"TV",H4187:AL4187)+SUMIF(H4185:AL4185,"TVD",H4187:AL4187)+SUMIF(H4185:AL4185,"PDD",H4187:AL4187)+SUMIF(H4185:AL4185,"PMD",H4187:AL4187)</f>
        <v>0</v>
      </c>
      <c r="BN4185" s="261">
        <f>SUMIF(H4185:AL4185,"PD",H4188:AL4188)+SUMIF(H4185:AL4185,"PN",H4188:AL4188)+SUMIF(H4185:AL4185,"P/DS",H4188:AL4188)+SUMIF(H4185:AL4185,"PN/F",H4188:AL4188)+SUMIF(H4185:AL4185,"PN/L",H4188:AL4188)+SUMIF(H4185:AL4185,"TV",H4188:AL4188)+SUMIF(H4185:AL4185,"TVD",H4188:AL4188)</f>
        <v>0</v>
      </c>
      <c r="BO4185" s="261">
        <f>SUMIF(H4185:AL4185,"PD",H4189:AL4189)+SUMIF(H4185:AL4185,"PN",H4189:AL4189)+SUMIF(H4185:AL4185,"P/DS",H4189:AL4189)+SUMIF(H4185:AL4185,"PN/F",H4189:AL4189)+SUMIF(H4185:AL4185,"PN/L",H4189:AL4189)+SUMIF(H4185:AL4185,"TV",H4189:AL4189)+SUMIF(H4185:AL4185,"TVD",H4189:AL4189)</f>
        <v>0</v>
      </c>
      <c r="BP4185" s="261">
        <f>SUMIF(H4185:AL4185,"PD",H4190:AL4190)+SUMIF(H4185:AL4185,"PN",H4190:AL4190)+SUMIF(H4185:AL4185,"P/DS",H4190:AL4190)+SUMIF(H4185:AL4185,"PN/F",H4190:AL4190)+SUMIF(H4185:AL4185,"PN/L",H4190:AL4190)+SUMIF(H4185:AL4185,"TV",H4190:AL4190)+SUMIF(H4185:AL4185,"TVD",H4190:AL4190)+SUMIF(H4185:AL4185,"PDD",H4190:AL4190)+SUMIF(H4185:AL4185,"PH",H4190:AL4190)+SUMIF(H4185:AL4185,"PM",H4190:AL4190)</f>
        <v>0</v>
      </c>
      <c r="BQ4185" s="261">
        <f>SUMIF(H4185:AL4185,"PD",H4191:AL4191)+SUMIF(H4185:AL4185,"PN",H4191:AL4191)+SUMIF(H4185:AL4185,"P/DS",H4191:AL4191)+SUMIF(H4185:AL4185,"PN/F",H4191:AL4191)+SUMIF(H4185:AL4185,"PN/L",H4191:AL4191)+SUMIF(H4185:AL4185,"TV",H4191:AL4191)+SUMIF(H4185:AL4185,"TVD",H4191:AL4191)+SUMIF(H4185:AL4185,"PDD",H4191:AL4191)+SUMIF(H4185:AL4185,"PH",H4191:AL4191)+SUMIF(H4185:AL4185,"PM",H4191:AL4191)</f>
        <v>0</v>
      </c>
      <c r="BR4185" s="269">
        <f>SUM(H4186:AL4186)-BL4185</f>
        <v>16</v>
      </c>
      <c r="BS4185" s="269">
        <f>SUM(H4187:AL4187)-BM4185</f>
        <v>8</v>
      </c>
      <c r="BT4185" s="269">
        <f>SUM(H4188:AL4188)-BN4185</f>
        <v>0</v>
      </c>
      <c r="BU4185" s="269">
        <f>SUM(H4189:AL4189)-BO4185</f>
        <v>6.5</v>
      </c>
      <c r="BV4185" s="269">
        <f>SUM(H4190:AL4190)-BP4185</f>
        <v>0</v>
      </c>
      <c r="BW4185" s="269">
        <f>SUM(H4191:AL4191)-BQ4185</f>
        <v>0</v>
      </c>
      <c r="BX4185" s="255">
        <f>SUMIF(H4185:AL4185,"PD",H4192:AL4192)+SUMIF(H4185:AL4185,"PN",H4192:AL4192)+SUMIF(H4185:AL4185,"P/DS",H4192:AL4192)+SUMIF(H4185:AL4185,"PN/F",H4192:AL4192)+SUMIF(H4185:AL4185,"PN/L",H4192:AL4192)</f>
        <v>0</v>
      </c>
      <c r="BY4185" s="255">
        <f>SUM(H4192:AL4192)-BX4185</f>
        <v>0</v>
      </c>
      <c r="BZ4185" s="255">
        <f t="shared" ref="BZ4185" si="1286">+SUM(BL4185:BW4192)</f>
        <v>30.5</v>
      </c>
      <c r="CA4185" s="266">
        <f>(COUNTIFS(H4185:AL4185,"PD",H4186:AL4186,"&gt;=2"))*0.5-IF(CN4185="VP",COUNTIFS($H$16:$AL$16,"SAT",H4185:AL4185,"PD",H4186:AL4186,"&gt;=2"))*0.5</f>
        <v>0</v>
      </c>
      <c r="CB4185" s="266">
        <f>(COUNTIFS(H4185:AL4185,"PN",H4187:AL4187,"&gt;=0.5",H4186:AL4186,"&gt;=1.5"))*0.5+COUNTIFS(H4185:AL4185,"PDD",H4187:AL4187,"&gt;=0.5",H4186:AL4186,"&gt;=1.5")*0.5</f>
        <v>0</v>
      </c>
      <c r="CC4185" s="273">
        <f>(COUNTIFS(H4185:AL4185,"TV",H4187:AL4187,"&gt;=10"))*0.5+(COUNTIFS(H4185:AL4185,"PMD",H4187:AL4187,"&gt;=2"))*0.5</f>
        <v>0</v>
      </c>
      <c r="CD4185" s="266">
        <f>(COUNTIFS(H4185:AL4185,"TVD",H4189:AL4189,"&gt;=6.5",H4187:AL4187,"&gt;=3.5"))*0.5</f>
        <v>0</v>
      </c>
      <c r="CE4185" s="266">
        <f>(COUNTIFS(H4185:AL4185,"PD",H4190:AL4190,"&gt;=10"))*0.5</f>
        <v>0</v>
      </c>
      <c r="CF4185" s="266">
        <f>(COUNTIFS(H4185:AL4185,"PDD",H4190:AL4190,"&gt;=3.5",H4191:AL4191,"&gt;=6.5")+COUNTIFS(H4185:AL4185,"PH",H4191:AL4191,"&gt;=0.5",H4190:AL4190,"&gt;=1.5")+COUNTIFS(H4185:AL4185,"PM",H4191:AL4191,"&gt;=0.5",H4190:AL4190,"&gt;=1.5"))*0.5</f>
        <v>0</v>
      </c>
      <c r="CG4185" s="266">
        <f>(COUNTIFS(H4185:AL4185,"DS",H4186:AL4186,"&gt;=2")+COUNTIFS(H4185:AL4185,"AL/DS",H4186:AL4186,"&gt;=2"))*0.5-IF(CN4185="VP",COUNTIFS($H$16:$AL$16,"SAT",H4185:AL4185,"DS",H4186:AL4186,"&gt;=2"))*0.5</f>
        <v>0</v>
      </c>
      <c r="CH4185" s="266">
        <f>(COUNTIFS(H4185:AL4185,"NS",H4187:AL4187,"&gt;=0.5",H4186:AL4186,"&gt;=1.5")+COUNTIFS(H4185:AL4185,"AL/NS",H4187:AL4187,"&gt;=0.5",H4186:AL4186,"&gt;=1.5")+COUNTIFS(H4185:AL4185,"NHD",H4187:AL4187,"&gt;=4.5",H4190:AL4190,"&gt;=2",H4186:AL4186,"&gt;=1.5"))*0.5</f>
        <v>4</v>
      </c>
      <c r="CI4185" s="266">
        <f>(COUNTIF(H4187:AL4187,"&gt;=10")+COUNTIFS(H4185:AL4185,"MD",H4187:AL4187,"&gt;=2")-COUNTIFS(H4185:AL4185,"TV",H4187:AL4187,"&gt;=10"))*0.5</f>
        <v>0</v>
      </c>
      <c r="CJ4185" s="266">
        <f>(COUNTIFS(H4185:AL4185,"D",H4189:AL4189,"&gt;=6.5",H4187:AL4187,"&gt;=3.5"))*0.5</f>
        <v>0.5</v>
      </c>
      <c r="CK4185" s="266">
        <f>(COUNTIF(H4190:AL4190,"&gt;=10")-COUNTIFS(H4185:AL4185,"PD",H4190:AL4190,"&gt;=10"))*0.5</f>
        <v>0</v>
      </c>
      <c r="CL4185" s="265">
        <f>(COUNTIFS(H4185:AL4185,"NHD",H4190:AL4190,"&gt;=3.5",H4191:AL4191,"&gt;=6.5")+COUNTIFS(H4185:AL4185,"BH",H4190:AL4190,"&gt;=1.5",H4191:AL4191,"&gt;=0.5")+COUNTIFS(H4185:AL4185,"BM",H4190:AL4190,"&gt;=1.5",H4191:AL4191,"&gt;=0.5")+COUNTIFS(H4185:AL4185,"D",H4190:AL4190,"&gt;=1.5",H4191:AL4191,"&gt;=0.5"))*0.5</f>
        <v>0</v>
      </c>
      <c r="CM4185" s="272"/>
      <c r="CN4185" s="264" t="s">
        <v>723</v>
      </c>
      <c r="CO4185" s="177">
        <f t="shared" ref="CO4185" si="1287">+AM4185+AN4185+AO4185+AP4185+AQ4185+AR4185+AS4185+AU4185+BG4185</f>
        <v>26</v>
      </c>
      <c r="CP4185" s="225">
        <f>+SUM(I4186:I4191)-I4192</f>
        <v>10.5</v>
      </c>
      <c r="CQ4185" s="225">
        <f>+SUM(J4186:J4191)-J4192</f>
        <v>0</v>
      </c>
      <c r="CR4185" s="225">
        <f>+SUM(K4186:K4191)-K4192</f>
        <v>2.5</v>
      </c>
      <c r="CS4185" s="178"/>
      <c r="CT4185" s="178"/>
      <c r="CU4185" s="178"/>
      <c r="CV4185" s="178"/>
      <c r="CW4185" s="178"/>
      <c r="CX4185" s="178"/>
      <c r="CY4185" s="178"/>
      <c r="CZ4185" s="178"/>
      <c r="DA4185" s="178"/>
      <c r="DB4185" s="120"/>
      <c r="DC4185" s="120"/>
      <c r="DD4185" s="120"/>
      <c r="DE4185" s="120"/>
      <c r="DF4185" s="120"/>
      <c r="DG4185" s="120"/>
      <c r="DH4185" s="120"/>
      <c r="DI4185" s="120"/>
      <c r="DJ4185" s="120"/>
      <c r="DK4185" s="120"/>
      <c r="DL4185" s="120"/>
      <c r="DM4185" s="120"/>
      <c r="DN4185" s="120"/>
    </row>
    <row r="4186" spans="1:118" s="119" customFormat="1" ht="14.25" customHeight="1">
      <c r="A4186" s="228"/>
      <c r="B4186" s="336"/>
      <c r="C4186" s="234"/>
      <c r="D4186" s="237"/>
      <c r="E4186" s="237"/>
      <c r="F4186" s="242" t="s">
        <v>82</v>
      </c>
      <c r="G4186" s="121">
        <v>1.5</v>
      </c>
      <c r="H4186" s="83"/>
      <c r="I4186" s="83"/>
      <c r="J4186" s="83"/>
      <c r="K4186" s="83">
        <v>2</v>
      </c>
      <c r="L4186" s="83"/>
      <c r="M4186" s="83">
        <v>2</v>
      </c>
      <c r="N4186" s="83">
        <v>2</v>
      </c>
      <c r="O4186" s="83"/>
      <c r="P4186" s="83">
        <v>2</v>
      </c>
      <c r="Q4186" s="83"/>
      <c r="R4186" s="83">
        <v>2</v>
      </c>
      <c r="S4186" s="83">
        <v>2</v>
      </c>
      <c r="T4186" s="83">
        <v>2</v>
      </c>
      <c r="U4186" s="83">
        <v>2</v>
      </c>
      <c r="V4186" s="83"/>
      <c r="W4186" s="83"/>
      <c r="X4186" s="83"/>
      <c r="Y4186" s="83"/>
      <c r="Z4186" s="83"/>
      <c r="AA4186" s="83"/>
      <c r="AB4186" s="83"/>
      <c r="AC4186" s="79"/>
      <c r="AD4186" s="79"/>
      <c r="AE4186" s="79"/>
      <c r="AF4186" s="79"/>
      <c r="AG4186" s="79"/>
      <c r="AH4186" s="79"/>
      <c r="AI4186" s="79"/>
      <c r="AJ4186" s="79"/>
      <c r="AK4186" s="79"/>
      <c r="AL4186" s="79"/>
      <c r="AM4186" s="240"/>
      <c r="AN4186" s="240"/>
      <c r="AO4186" s="240"/>
      <c r="AP4186" s="240"/>
      <c r="AQ4186" s="240"/>
      <c r="AR4186" s="240"/>
      <c r="AS4186" s="240"/>
      <c r="AT4186" s="256"/>
      <c r="AU4186" s="256"/>
      <c r="AV4186" s="259"/>
      <c r="AW4186" s="259"/>
      <c r="AX4186" s="256"/>
      <c r="AY4186" s="256"/>
      <c r="AZ4186" s="256"/>
      <c r="BA4186" s="256"/>
      <c r="BB4186" s="256"/>
      <c r="BC4186" s="256"/>
      <c r="BD4186" s="256"/>
      <c r="BE4186" s="256"/>
      <c r="BF4186" s="256"/>
      <c r="BG4186" s="256"/>
      <c r="BH4186" s="256"/>
      <c r="BI4186" s="256"/>
      <c r="BJ4186" s="256"/>
      <c r="BK4186" s="256"/>
      <c r="BL4186" s="262"/>
      <c r="BM4186" s="262"/>
      <c r="BN4186" s="262"/>
      <c r="BO4186" s="262"/>
      <c r="BP4186" s="262"/>
      <c r="BQ4186" s="262"/>
      <c r="BR4186" s="270"/>
      <c r="BS4186" s="270"/>
      <c r="BT4186" s="270"/>
      <c r="BU4186" s="270"/>
      <c r="BV4186" s="270"/>
      <c r="BW4186" s="270"/>
      <c r="BX4186" s="256"/>
      <c r="BY4186" s="256"/>
      <c r="BZ4186" s="256"/>
      <c r="CA4186" s="267"/>
      <c r="CB4186" s="267"/>
      <c r="CC4186" s="274"/>
      <c r="CD4186" s="267"/>
      <c r="CE4186" s="267"/>
      <c r="CF4186" s="267"/>
      <c r="CG4186" s="267"/>
      <c r="CH4186" s="267"/>
      <c r="CI4186" s="267"/>
      <c r="CJ4186" s="267"/>
      <c r="CK4186" s="267"/>
      <c r="CL4186" s="265"/>
      <c r="CM4186" s="272"/>
      <c r="CN4186" s="264"/>
      <c r="CO4186" s="177"/>
      <c r="CP4186" s="226"/>
      <c r="CQ4186" s="226"/>
      <c r="CR4186" s="226"/>
      <c r="CS4186" s="178"/>
      <c r="CT4186" s="178"/>
      <c r="CU4186" s="178"/>
      <c r="CV4186" s="178"/>
      <c r="CW4186" s="178"/>
      <c r="CX4186" s="178"/>
      <c r="CY4186" s="178"/>
      <c r="CZ4186" s="178"/>
      <c r="DA4186" s="178"/>
      <c r="DB4186" s="120"/>
      <c r="DC4186" s="120"/>
      <c r="DD4186" s="120"/>
      <c r="DE4186" s="120"/>
      <c r="DF4186" s="120"/>
      <c r="DG4186" s="120"/>
      <c r="DH4186" s="120"/>
      <c r="DI4186" s="120"/>
      <c r="DJ4186" s="120"/>
      <c r="DK4186" s="120"/>
      <c r="DL4186" s="120"/>
      <c r="DM4186" s="120"/>
      <c r="DN4186" s="120"/>
    </row>
    <row r="4187" spans="1:118" s="119" customFormat="1">
      <c r="A4187" s="228"/>
      <c r="B4187" s="336"/>
      <c r="C4187" s="234"/>
      <c r="D4187" s="237"/>
      <c r="E4187" s="237"/>
      <c r="F4187" s="243"/>
      <c r="G4187" s="122">
        <v>2</v>
      </c>
      <c r="H4187" s="84"/>
      <c r="I4187" s="84">
        <v>4</v>
      </c>
      <c r="J4187" s="84"/>
      <c r="K4187" s="84">
        <v>0.5</v>
      </c>
      <c r="L4187" s="84"/>
      <c r="M4187" s="84">
        <v>0.5</v>
      </c>
      <c r="N4187" s="84">
        <v>0.5</v>
      </c>
      <c r="O4187" s="84"/>
      <c r="P4187" s="84">
        <v>0.5</v>
      </c>
      <c r="Q4187" s="84"/>
      <c r="R4187" s="84">
        <v>0.5</v>
      </c>
      <c r="S4187" s="84">
        <v>0.5</v>
      </c>
      <c r="T4187" s="84">
        <v>0.5</v>
      </c>
      <c r="U4187" s="84">
        <v>0.5</v>
      </c>
      <c r="V4187" s="84"/>
      <c r="W4187" s="84"/>
      <c r="X4187" s="84"/>
      <c r="Y4187" s="84"/>
      <c r="Z4187" s="84"/>
      <c r="AA4187" s="84"/>
      <c r="AB4187" s="84"/>
      <c r="AC4187" s="80"/>
      <c r="AD4187" s="80"/>
      <c r="AE4187" s="80"/>
      <c r="AF4187" s="80"/>
      <c r="AG4187" s="80"/>
      <c r="AH4187" s="80"/>
      <c r="AI4187" s="80"/>
      <c r="AJ4187" s="80"/>
      <c r="AK4187" s="80"/>
      <c r="AL4187" s="80"/>
      <c r="AM4187" s="240"/>
      <c r="AN4187" s="240"/>
      <c r="AO4187" s="240"/>
      <c r="AP4187" s="240"/>
      <c r="AQ4187" s="240"/>
      <c r="AR4187" s="240"/>
      <c r="AS4187" s="240"/>
      <c r="AT4187" s="256"/>
      <c r="AU4187" s="256"/>
      <c r="AV4187" s="259"/>
      <c r="AW4187" s="259"/>
      <c r="AX4187" s="256"/>
      <c r="AY4187" s="256"/>
      <c r="AZ4187" s="256"/>
      <c r="BA4187" s="256"/>
      <c r="BB4187" s="256"/>
      <c r="BC4187" s="256"/>
      <c r="BD4187" s="256"/>
      <c r="BE4187" s="256"/>
      <c r="BF4187" s="256"/>
      <c r="BG4187" s="256"/>
      <c r="BH4187" s="256"/>
      <c r="BI4187" s="256"/>
      <c r="BJ4187" s="256"/>
      <c r="BK4187" s="256"/>
      <c r="BL4187" s="262"/>
      <c r="BM4187" s="262"/>
      <c r="BN4187" s="262"/>
      <c r="BO4187" s="262"/>
      <c r="BP4187" s="262"/>
      <c r="BQ4187" s="262"/>
      <c r="BR4187" s="270"/>
      <c r="BS4187" s="270"/>
      <c r="BT4187" s="270"/>
      <c r="BU4187" s="270"/>
      <c r="BV4187" s="270"/>
      <c r="BW4187" s="270"/>
      <c r="BX4187" s="256"/>
      <c r="BY4187" s="256"/>
      <c r="BZ4187" s="256"/>
      <c r="CA4187" s="267"/>
      <c r="CB4187" s="267"/>
      <c r="CC4187" s="274"/>
      <c r="CD4187" s="267"/>
      <c r="CE4187" s="267"/>
      <c r="CF4187" s="267"/>
      <c r="CG4187" s="267"/>
      <c r="CH4187" s="267"/>
      <c r="CI4187" s="267"/>
      <c r="CJ4187" s="267"/>
      <c r="CK4187" s="267"/>
      <c r="CL4187" s="265"/>
      <c r="CM4187" s="272"/>
      <c r="CN4187" s="264"/>
      <c r="CO4187" s="177"/>
      <c r="CP4187" s="226"/>
      <c r="CQ4187" s="226"/>
      <c r="CR4187" s="226"/>
      <c r="CS4187" s="178"/>
      <c r="CT4187" s="178"/>
      <c r="CU4187" s="178"/>
      <c r="CV4187" s="178"/>
      <c r="CW4187" s="178"/>
      <c r="CX4187" s="178"/>
      <c r="CY4187" s="178"/>
      <c r="CZ4187" s="178"/>
      <c r="DA4187" s="178"/>
      <c r="DB4187" s="120"/>
      <c r="DC4187" s="120"/>
      <c r="DD4187" s="120"/>
      <c r="DE4187" s="120"/>
      <c r="DF4187" s="120"/>
      <c r="DG4187" s="120"/>
      <c r="DH4187" s="120"/>
      <c r="DI4187" s="120"/>
      <c r="DJ4187" s="120"/>
      <c r="DK4187" s="120"/>
      <c r="DL4187" s="120"/>
      <c r="DM4187" s="120"/>
      <c r="DN4187" s="120"/>
    </row>
    <row r="4188" spans="1:118" s="119" customFormat="1">
      <c r="A4188" s="228"/>
      <c r="B4188" s="336"/>
      <c r="C4188" s="234"/>
      <c r="D4188" s="237"/>
      <c r="E4188" s="237"/>
      <c r="F4188" s="243"/>
      <c r="G4188" s="122">
        <v>2.1</v>
      </c>
      <c r="H4188" s="84"/>
      <c r="I4188" s="84"/>
      <c r="J4188" s="84"/>
      <c r="K4188" s="84"/>
      <c r="L4188" s="84"/>
      <c r="M4188" s="84"/>
      <c r="N4188" s="84"/>
      <c r="O4188" s="84"/>
      <c r="P4188" s="84"/>
      <c r="Q4188" s="84"/>
      <c r="R4188" s="84"/>
      <c r="S4188" s="84"/>
      <c r="T4188" s="84"/>
      <c r="U4188" s="84"/>
      <c r="V4188" s="84"/>
      <c r="W4188" s="84"/>
      <c r="X4188" s="84"/>
      <c r="Y4188" s="84"/>
      <c r="Z4188" s="84"/>
      <c r="AA4188" s="84"/>
      <c r="AB4188" s="84"/>
      <c r="AC4188" s="80"/>
      <c r="AD4188" s="80"/>
      <c r="AE4188" s="80"/>
      <c r="AF4188" s="80"/>
      <c r="AG4188" s="80"/>
      <c r="AH4188" s="80"/>
      <c r="AI4188" s="80"/>
      <c r="AJ4188" s="80"/>
      <c r="AK4188" s="80"/>
      <c r="AL4188" s="80"/>
      <c r="AM4188" s="240"/>
      <c r="AN4188" s="240"/>
      <c r="AO4188" s="240"/>
      <c r="AP4188" s="240"/>
      <c r="AQ4188" s="240"/>
      <c r="AR4188" s="240"/>
      <c r="AS4188" s="240"/>
      <c r="AT4188" s="256"/>
      <c r="AU4188" s="256"/>
      <c r="AV4188" s="259"/>
      <c r="AW4188" s="259"/>
      <c r="AX4188" s="256"/>
      <c r="AY4188" s="256"/>
      <c r="AZ4188" s="256"/>
      <c r="BA4188" s="256"/>
      <c r="BB4188" s="256"/>
      <c r="BC4188" s="256"/>
      <c r="BD4188" s="256"/>
      <c r="BE4188" s="256"/>
      <c r="BF4188" s="256"/>
      <c r="BG4188" s="256"/>
      <c r="BH4188" s="256"/>
      <c r="BI4188" s="256"/>
      <c r="BJ4188" s="256"/>
      <c r="BK4188" s="256"/>
      <c r="BL4188" s="262"/>
      <c r="BM4188" s="262"/>
      <c r="BN4188" s="262"/>
      <c r="BO4188" s="262"/>
      <c r="BP4188" s="262"/>
      <c r="BQ4188" s="262"/>
      <c r="BR4188" s="270"/>
      <c r="BS4188" s="270"/>
      <c r="BT4188" s="270"/>
      <c r="BU4188" s="270"/>
      <c r="BV4188" s="270"/>
      <c r="BW4188" s="270"/>
      <c r="BX4188" s="256"/>
      <c r="BY4188" s="256"/>
      <c r="BZ4188" s="256"/>
      <c r="CA4188" s="267"/>
      <c r="CB4188" s="267"/>
      <c r="CC4188" s="274"/>
      <c r="CD4188" s="267"/>
      <c r="CE4188" s="267"/>
      <c r="CF4188" s="267"/>
      <c r="CG4188" s="267"/>
      <c r="CH4188" s="267"/>
      <c r="CI4188" s="267"/>
      <c r="CJ4188" s="267"/>
      <c r="CK4188" s="267"/>
      <c r="CL4188" s="265"/>
      <c r="CM4188" s="272"/>
      <c r="CN4188" s="264"/>
      <c r="CO4188" s="177"/>
      <c r="CP4188" s="226"/>
      <c r="CQ4188" s="226"/>
      <c r="CR4188" s="226"/>
      <c r="CS4188" s="178"/>
      <c r="CT4188" s="178"/>
      <c r="CU4188" s="178"/>
      <c r="CV4188" s="178"/>
      <c r="CW4188" s="178"/>
      <c r="CX4188" s="178"/>
      <c r="CY4188" s="178"/>
      <c r="CZ4188" s="178"/>
      <c r="DA4188" s="178"/>
      <c r="DB4188" s="120"/>
      <c r="DC4188" s="120"/>
      <c r="DD4188" s="120"/>
      <c r="DE4188" s="120"/>
      <c r="DF4188" s="120"/>
      <c r="DG4188" s="120"/>
      <c r="DH4188" s="120"/>
      <c r="DI4188" s="120"/>
      <c r="DJ4188" s="120"/>
      <c r="DK4188" s="120"/>
      <c r="DL4188" s="120"/>
      <c r="DM4188" s="120"/>
      <c r="DN4188" s="120"/>
    </row>
    <row r="4189" spans="1:118" s="119" customFormat="1">
      <c r="A4189" s="228"/>
      <c r="B4189" s="336"/>
      <c r="C4189" s="234"/>
      <c r="D4189" s="237"/>
      <c r="E4189" s="237"/>
      <c r="F4189" s="243"/>
      <c r="G4189" s="122">
        <v>2.7</v>
      </c>
      <c r="H4189" s="84"/>
      <c r="I4189" s="84">
        <v>6.5</v>
      </c>
      <c r="J4189" s="84"/>
      <c r="K4189" s="84"/>
      <c r="L4189" s="84"/>
      <c r="M4189" s="84"/>
      <c r="N4189" s="84"/>
      <c r="O4189" s="84"/>
      <c r="P4189" s="84"/>
      <c r="Q4189" s="84"/>
      <c r="R4189" s="84"/>
      <c r="S4189" s="84"/>
      <c r="T4189" s="84"/>
      <c r="U4189" s="84"/>
      <c r="V4189" s="84"/>
      <c r="W4189" s="84"/>
      <c r="X4189" s="84"/>
      <c r="Y4189" s="84"/>
      <c r="Z4189" s="84"/>
      <c r="AA4189" s="84"/>
      <c r="AB4189" s="84"/>
      <c r="AC4189" s="80"/>
      <c r="AD4189" s="80"/>
      <c r="AE4189" s="80"/>
      <c r="AF4189" s="80"/>
      <c r="AG4189" s="80"/>
      <c r="AH4189" s="80"/>
      <c r="AI4189" s="80"/>
      <c r="AJ4189" s="80"/>
      <c r="AK4189" s="80"/>
      <c r="AL4189" s="80"/>
      <c r="AM4189" s="240"/>
      <c r="AN4189" s="240"/>
      <c r="AO4189" s="240"/>
      <c r="AP4189" s="240"/>
      <c r="AQ4189" s="240"/>
      <c r="AR4189" s="240"/>
      <c r="AS4189" s="240"/>
      <c r="AT4189" s="256"/>
      <c r="AU4189" s="256"/>
      <c r="AV4189" s="259"/>
      <c r="AW4189" s="259"/>
      <c r="AX4189" s="256"/>
      <c r="AY4189" s="256"/>
      <c r="AZ4189" s="256"/>
      <c r="BA4189" s="256"/>
      <c r="BB4189" s="256"/>
      <c r="BC4189" s="256"/>
      <c r="BD4189" s="256"/>
      <c r="BE4189" s="256"/>
      <c r="BF4189" s="256"/>
      <c r="BG4189" s="256"/>
      <c r="BH4189" s="256"/>
      <c r="BI4189" s="256"/>
      <c r="BJ4189" s="256"/>
      <c r="BK4189" s="256"/>
      <c r="BL4189" s="262"/>
      <c r="BM4189" s="262"/>
      <c r="BN4189" s="262"/>
      <c r="BO4189" s="262"/>
      <c r="BP4189" s="262"/>
      <c r="BQ4189" s="262"/>
      <c r="BR4189" s="270"/>
      <c r="BS4189" s="270"/>
      <c r="BT4189" s="270"/>
      <c r="BU4189" s="270"/>
      <c r="BV4189" s="270"/>
      <c r="BW4189" s="270"/>
      <c r="BX4189" s="256"/>
      <c r="BY4189" s="256"/>
      <c r="BZ4189" s="256"/>
      <c r="CA4189" s="267"/>
      <c r="CB4189" s="267"/>
      <c r="CC4189" s="274"/>
      <c r="CD4189" s="267"/>
      <c r="CE4189" s="267"/>
      <c r="CF4189" s="267"/>
      <c r="CG4189" s="267"/>
      <c r="CH4189" s="267"/>
      <c r="CI4189" s="267"/>
      <c r="CJ4189" s="267"/>
      <c r="CK4189" s="267"/>
      <c r="CL4189" s="265"/>
      <c r="CM4189" s="272"/>
      <c r="CN4189" s="264"/>
      <c r="CO4189" s="177"/>
      <c r="CP4189" s="226"/>
      <c r="CQ4189" s="226"/>
      <c r="CR4189" s="226"/>
      <c r="CS4189" s="178"/>
      <c r="CT4189" s="178"/>
      <c r="CU4189" s="178"/>
      <c r="CV4189" s="178"/>
      <c r="CW4189" s="178"/>
      <c r="CX4189" s="178"/>
      <c r="CY4189" s="178"/>
      <c r="CZ4189" s="178"/>
      <c r="DA4189" s="178"/>
      <c r="DB4189" s="120"/>
      <c r="DC4189" s="120"/>
      <c r="DD4189" s="120"/>
      <c r="DE4189" s="120"/>
      <c r="DF4189" s="120"/>
      <c r="DG4189" s="120"/>
      <c r="DH4189" s="120"/>
      <c r="DI4189" s="120"/>
      <c r="DJ4189" s="120"/>
      <c r="DK4189" s="120"/>
      <c r="DL4189" s="120"/>
      <c r="DM4189" s="120"/>
      <c r="DN4189" s="120"/>
    </row>
    <row r="4190" spans="1:118" s="119" customFormat="1">
      <c r="A4190" s="228"/>
      <c r="B4190" s="336"/>
      <c r="C4190" s="234"/>
      <c r="D4190" s="237"/>
      <c r="E4190" s="237"/>
      <c r="F4190" s="243"/>
      <c r="G4190" s="122">
        <v>3</v>
      </c>
      <c r="H4190" s="84"/>
      <c r="I4190" s="84"/>
      <c r="J4190" s="84"/>
      <c r="K4190" s="84"/>
      <c r="L4190" s="84"/>
      <c r="M4190" s="84"/>
      <c r="N4190" s="84"/>
      <c r="O4190" s="84"/>
      <c r="P4190" s="84"/>
      <c r="Q4190" s="84"/>
      <c r="R4190" s="84"/>
      <c r="S4190" s="84"/>
      <c r="T4190" s="84"/>
      <c r="U4190" s="84"/>
      <c r="V4190" s="84"/>
      <c r="W4190" s="84"/>
      <c r="X4190" s="84"/>
      <c r="Y4190" s="84"/>
      <c r="Z4190" s="84"/>
      <c r="AA4190" s="84"/>
      <c r="AB4190" s="84"/>
      <c r="AC4190" s="80"/>
      <c r="AD4190" s="80"/>
      <c r="AE4190" s="80"/>
      <c r="AF4190" s="80"/>
      <c r="AG4190" s="80"/>
      <c r="AH4190" s="80"/>
      <c r="AI4190" s="80"/>
      <c r="AJ4190" s="80"/>
      <c r="AK4190" s="80"/>
      <c r="AL4190" s="80"/>
      <c r="AM4190" s="240"/>
      <c r="AN4190" s="240"/>
      <c r="AO4190" s="240"/>
      <c r="AP4190" s="240"/>
      <c r="AQ4190" s="240"/>
      <c r="AR4190" s="240"/>
      <c r="AS4190" s="240"/>
      <c r="AT4190" s="256"/>
      <c r="AU4190" s="256"/>
      <c r="AV4190" s="259"/>
      <c r="AW4190" s="259"/>
      <c r="AX4190" s="256"/>
      <c r="AY4190" s="256"/>
      <c r="AZ4190" s="256"/>
      <c r="BA4190" s="256"/>
      <c r="BB4190" s="256"/>
      <c r="BC4190" s="256"/>
      <c r="BD4190" s="256"/>
      <c r="BE4190" s="256"/>
      <c r="BF4190" s="256"/>
      <c r="BG4190" s="256"/>
      <c r="BH4190" s="256"/>
      <c r="BI4190" s="256"/>
      <c r="BJ4190" s="256"/>
      <c r="BK4190" s="256"/>
      <c r="BL4190" s="262"/>
      <c r="BM4190" s="262"/>
      <c r="BN4190" s="262"/>
      <c r="BO4190" s="262"/>
      <c r="BP4190" s="262"/>
      <c r="BQ4190" s="262"/>
      <c r="BR4190" s="270"/>
      <c r="BS4190" s="270"/>
      <c r="BT4190" s="270"/>
      <c r="BU4190" s="270"/>
      <c r="BV4190" s="270"/>
      <c r="BW4190" s="270"/>
      <c r="BX4190" s="256"/>
      <c r="BY4190" s="256"/>
      <c r="BZ4190" s="256"/>
      <c r="CA4190" s="267"/>
      <c r="CB4190" s="267"/>
      <c r="CC4190" s="274"/>
      <c r="CD4190" s="267"/>
      <c r="CE4190" s="267"/>
      <c r="CF4190" s="267"/>
      <c r="CG4190" s="267"/>
      <c r="CH4190" s="267"/>
      <c r="CI4190" s="267"/>
      <c r="CJ4190" s="267"/>
      <c r="CK4190" s="267"/>
      <c r="CL4190" s="265"/>
      <c r="CM4190" s="272"/>
      <c r="CN4190" s="264"/>
      <c r="CO4190" s="177"/>
      <c r="CP4190" s="226"/>
      <c r="CQ4190" s="226"/>
      <c r="CR4190" s="226"/>
      <c r="CS4190" s="178"/>
      <c r="CT4190" s="178"/>
      <c r="CU4190" s="178"/>
      <c r="CV4190" s="178"/>
      <c r="CW4190" s="178"/>
      <c r="CX4190" s="178"/>
      <c r="CY4190" s="178"/>
      <c r="CZ4190" s="178"/>
      <c r="DA4190" s="178"/>
      <c r="DB4190" s="120"/>
      <c r="DC4190" s="120"/>
      <c r="DD4190" s="120"/>
      <c r="DE4190" s="120"/>
      <c r="DF4190" s="120"/>
      <c r="DG4190" s="120"/>
      <c r="DH4190" s="120"/>
      <c r="DI4190" s="120"/>
      <c r="DJ4190" s="120"/>
      <c r="DK4190" s="120"/>
      <c r="DL4190" s="120"/>
      <c r="DM4190" s="120"/>
      <c r="DN4190" s="120"/>
    </row>
    <row r="4191" spans="1:118" s="119" customFormat="1">
      <c r="A4191" s="228"/>
      <c r="B4191" s="336"/>
      <c r="C4191" s="234"/>
      <c r="D4191" s="237"/>
      <c r="E4191" s="237"/>
      <c r="F4191" s="244"/>
      <c r="G4191" s="123">
        <v>3.9</v>
      </c>
      <c r="H4191" s="85"/>
      <c r="I4191" s="85"/>
      <c r="J4191" s="85"/>
      <c r="K4191" s="85"/>
      <c r="L4191" s="85"/>
      <c r="M4191" s="85"/>
      <c r="N4191" s="85"/>
      <c r="O4191" s="85"/>
      <c r="P4191" s="85"/>
      <c r="Q4191" s="85"/>
      <c r="R4191" s="85"/>
      <c r="S4191" s="85"/>
      <c r="T4191" s="85"/>
      <c r="U4191" s="85"/>
      <c r="V4191" s="85"/>
      <c r="W4191" s="85"/>
      <c r="X4191" s="85"/>
      <c r="Y4191" s="85"/>
      <c r="Z4191" s="85"/>
      <c r="AA4191" s="85"/>
      <c r="AB4191" s="85"/>
      <c r="AC4191" s="81"/>
      <c r="AD4191" s="81"/>
      <c r="AE4191" s="81"/>
      <c r="AF4191" s="81"/>
      <c r="AG4191" s="81"/>
      <c r="AH4191" s="81"/>
      <c r="AI4191" s="81"/>
      <c r="AJ4191" s="81"/>
      <c r="AK4191" s="81"/>
      <c r="AL4191" s="81"/>
      <c r="AM4191" s="240"/>
      <c r="AN4191" s="240"/>
      <c r="AO4191" s="240"/>
      <c r="AP4191" s="240"/>
      <c r="AQ4191" s="240"/>
      <c r="AR4191" s="240"/>
      <c r="AS4191" s="240"/>
      <c r="AT4191" s="256"/>
      <c r="AU4191" s="256"/>
      <c r="AV4191" s="259"/>
      <c r="AW4191" s="259"/>
      <c r="AX4191" s="256"/>
      <c r="AY4191" s="256"/>
      <c r="AZ4191" s="256"/>
      <c r="BA4191" s="256"/>
      <c r="BB4191" s="256"/>
      <c r="BC4191" s="256"/>
      <c r="BD4191" s="256"/>
      <c r="BE4191" s="256"/>
      <c r="BF4191" s="256"/>
      <c r="BG4191" s="256"/>
      <c r="BH4191" s="256"/>
      <c r="BI4191" s="256"/>
      <c r="BJ4191" s="256"/>
      <c r="BK4191" s="256"/>
      <c r="BL4191" s="262"/>
      <c r="BM4191" s="262"/>
      <c r="BN4191" s="262"/>
      <c r="BO4191" s="262"/>
      <c r="BP4191" s="262"/>
      <c r="BQ4191" s="262"/>
      <c r="BR4191" s="270"/>
      <c r="BS4191" s="270"/>
      <c r="BT4191" s="270"/>
      <c r="BU4191" s="270"/>
      <c r="BV4191" s="270"/>
      <c r="BW4191" s="270"/>
      <c r="BX4191" s="256"/>
      <c r="BY4191" s="256"/>
      <c r="BZ4191" s="256"/>
      <c r="CA4191" s="267"/>
      <c r="CB4191" s="267"/>
      <c r="CC4191" s="274"/>
      <c r="CD4191" s="267"/>
      <c r="CE4191" s="267"/>
      <c r="CF4191" s="267"/>
      <c r="CG4191" s="267"/>
      <c r="CH4191" s="267"/>
      <c r="CI4191" s="267"/>
      <c r="CJ4191" s="267"/>
      <c r="CK4191" s="267"/>
      <c r="CL4191" s="265"/>
      <c r="CM4191" s="272"/>
      <c r="CN4191" s="264"/>
      <c r="CO4191" s="177"/>
      <c r="CP4191" s="226"/>
      <c r="CQ4191" s="226"/>
      <c r="CR4191" s="226"/>
      <c r="CS4191" s="178"/>
      <c r="CT4191" s="178"/>
      <c r="CU4191" s="178"/>
      <c r="CV4191" s="178"/>
      <c r="CW4191" s="178"/>
      <c r="CX4191" s="178"/>
      <c r="CY4191" s="178"/>
      <c r="CZ4191" s="178"/>
      <c r="DA4191" s="178"/>
      <c r="DB4191" s="120"/>
      <c r="DC4191" s="120"/>
      <c r="DD4191" s="120"/>
      <c r="DE4191" s="120"/>
      <c r="DF4191" s="120"/>
      <c r="DG4191" s="120"/>
      <c r="DH4191" s="120"/>
      <c r="DI4191" s="120"/>
      <c r="DJ4191" s="120"/>
      <c r="DK4191" s="120"/>
      <c r="DL4191" s="120"/>
      <c r="DM4191" s="120"/>
      <c r="DN4191" s="120"/>
    </row>
    <row r="4192" spans="1:118" s="119" customFormat="1">
      <c r="A4192" s="229"/>
      <c r="B4192" s="337"/>
      <c r="C4192" s="235"/>
      <c r="D4192" s="238"/>
      <c r="E4192" s="238"/>
      <c r="F4192" s="245" t="s">
        <v>83</v>
      </c>
      <c r="G4192" s="246"/>
      <c r="H4192" s="82"/>
      <c r="I4192" s="82"/>
      <c r="J4192" s="82"/>
      <c r="K4192" s="82"/>
      <c r="L4192" s="82"/>
      <c r="M4192" s="82"/>
      <c r="N4192" s="82"/>
      <c r="O4192" s="82"/>
      <c r="P4192" s="82"/>
      <c r="Q4192" s="82"/>
      <c r="R4192" s="82"/>
      <c r="S4192" s="82"/>
      <c r="T4192" s="82"/>
      <c r="U4192" s="82"/>
      <c r="V4192" s="82"/>
      <c r="W4192" s="82"/>
      <c r="X4192" s="82"/>
      <c r="Y4192" s="82"/>
      <c r="Z4192" s="82"/>
      <c r="AA4192" s="82"/>
      <c r="AB4192" s="82"/>
      <c r="AC4192" s="35"/>
      <c r="AD4192" s="35"/>
      <c r="AE4192" s="35"/>
      <c r="AF4192" s="35"/>
      <c r="AG4192" s="35"/>
      <c r="AH4192" s="35"/>
      <c r="AI4192" s="35"/>
      <c r="AJ4192" s="35"/>
      <c r="AK4192" s="35"/>
      <c r="AL4192" s="35"/>
      <c r="AM4192" s="241"/>
      <c r="AN4192" s="241"/>
      <c r="AO4192" s="241"/>
      <c r="AP4192" s="241"/>
      <c r="AQ4192" s="241"/>
      <c r="AR4192" s="241"/>
      <c r="AS4192" s="241"/>
      <c r="AT4192" s="257"/>
      <c r="AU4192" s="257"/>
      <c r="AV4192" s="260"/>
      <c r="AW4192" s="260"/>
      <c r="AX4192" s="257"/>
      <c r="AY4192" s="257"/>
      <c r="AZ4192" s="257"/>
      <c r="BA4192" s="257"/>
      <c r="BB4192" s="257"/>
      <c r="BC4192" s="257"/>
      <c r="BD4192" s="257"/>
      <c r="BE4192" s="257"/>
      <c r="BF4192" s="257"/>
      <c r="BG4192" s="257"/>
      <c r="BH4192" s="257"/>
      <c r="BI4192" s="257"/>
      <c r="BJ4192" s="257"/>
      <c r="BK4192" s="257"/>
      <c r="BL4192" s="263"/>
      <c r="BM4192" s="263"/>
      <c r="BN4192" s="263"/>
      <c r="BO4192" s="263"/>
      <c r="BP4192" s="263"/>
      <c r="BQ4192" s="263"/>
      <c r="BR4192" s="271"/>
      <c r="BS4192" s="271"/>
      <c r="BT4192" s="271"/>
      <c r="BU4192" s="271"/>
      <c r="BV4192" s="271"/>
      <c r="BW4192" s="271"/>
      <c r="BX4192" s="257"/>
      <c r="BY4192" s="257"/>
      <c r="BZ4192" s="257"/>
      <c r="CA4192" s="268"/>
      <c r="CB4192" s="268"/>
      <c r="CC4192" s="275"/>
      <c r="CD4192" s="268"/>
      <c r="CE4192" s="268"/>
      <c r="CF4192" s="268"/>
      <c r="CG4192" s="268"/>
      <c r="CH4192" s="268"/>
      <c r="CI4192" s="268"/>
      <c r="CJ4192" s="268"/>
      <c r="CK4192" s="268"/>
      <c r="CL4192" s="265"/>
      <c r="CM4192" s="272"/>
      <c r="CN4192" s="264"/>
      <c r="CO4192" s="177"/>
      <c r="CP4192" s="226"/>
      <c r="CQ4192" s="226"/>
      <c r="CR4192" s="226"/>
      <c r="CS4192" s="178"/>
      <c r="CT4192" s="178"/>
      <c r="CU4192" s="178"/>
      <c r="CV4192" s="178"/>
      <c r="CW4192" s="178"/>
      <c r="CX4192" s="178"/>
      <c r="CY4192" s="178"/>
      <c r="CZ4192" s="178"/>
      <c r="DA4192" s="178"/>
      <c r="DB4192" s="120"/>
      <c r="DC4192" s="120"/>
      <c r="DD4192" s="120"/>
      <c r="DE4192" s="120"/>
      <c r="DF4192" s="120"/>
      <c r="DG4192" s="120"/>
      <c r="DH4192" s="120"/>
      <c r="DI4192" s="120"/>
      <c r="DJ4192" s="120"/>
      <c r="DK4192" s="120"/>
      <c r="DL4192" s="120"/>
      <c r="DM4192" s="120"/>
      <c r="DN4192" s="120"/>
    </row>
    <row r="4193" spans="1:118" s="119" customFormat="1" ht="14.25" customHeight="1">
      <c r="A4193" s="227">
        <f t="shared" si="1275"/>
        <v>520</v>
      </c>
      <c r="B4193" s="230" t="s">
        <v>1183</v>
      </c>
      <c r="C4193" s="233" t="s">
        <v>1184</v>
      </c>
      <c r="D4193" s="236">
        <v>44625</v>
      </c>
      <c r="E4193" s="236" t="s">
        <v>1197</v>
      </c>
      <c r="F4193" s="253" t="s">
        <v>80</v>
      </c>
      <c r="G4193" s="254"/>
      <c r="H4193" s="82" t="s">
        <v>69</v>
      </c>
      <c r="I4193" s="82" t="s">
        <v>973</v>
      </c>
      <c r="J4193" s="82" t="s">
        <v>61</v>
      </c>
      <c r="K4193" s="82" t="s">
        <v>61</v>
      </c>
      <c r="L4193" s="82" t="s">
        <v>61</v>
      </c>
      <c r="M4193" s="82" t="s">
        <v>61</v>
      </c>
      <c r="N4193" s="82" t="s">
        <v>61</v>
      </c>
      <c r="O4193" s="82"/>
      <c r="P4193" s="82" t="s">
        <v>61</v>
      </c>
      <c r="Q4193" s="82" t="s">
        <v>61</v>
      </c>
      <c r="R4193" s="82" t="s">
        <v>61</v>
      </c>
      <c r="S4193" s="82" t="s">
        <v>61</v>
      </c>
      <c r="T4193" s="82" t="s">
        <v>61</v>
      </c>
      <c r="U4193" s="82" t="s">
        <v>61</v>
      </c>
      <c r="V4193" s="82"/>
      <c r="W4193" s="82" t="s">
        <v>60</v>
      </c>
      <c r="X4193" s="82" t="s">
        <v>60</v>
      </c>
      <c r="Y4193" s="82" t="s">
        <v>60</v>
      </c>
      <c r="Z4193" s="82" t="s">
        <v>60</v>
      </c>
      <c r="AA4193" s="82" t="s">
        <v>60</v>
      </c>
      <c r="AB4193" s="82" t="s">
        <v>60</v>
      </c>
      <c r="AC4193" s="82"/>
      <c r="AD4193" s="82" t="s">
        <v>60</v>
      </c>
      <c r="AE4193" s="82" t="s">
        <v>60</v>
      </c>
      <c r="AF4193" s="82" t="s">
        <v>67</v>
      </c>
      <c r="AG4193" s="82" t="s">
        <v>60</v>
      </c>
      <c r="AH4193" s="82" t="s">
        <v>60</v>
      </c>
      <c r="AI4193" s="82" t="s">
        <v>1471</v>
      </c>
      <c r="AJ4193" s="82"/>
      <c r="AK4193" s="82" t="s">
        <v>61</v>
      </c>
      <c r="AL4193" s="82" t="s">
        <v>61</v>
      </c>
      <c r="AM4193" s="239">
        <f>COUNTIF(H4193:AL4193,"PH")+COUNTIF(H4193:AL4193,"PH/L")+COUNTIF(H4193:AL4193,"PM")</f>
        <v>0</v>
      </c>
      <c r="AN4193" s="239">
        <f>COUNTIF(H4193:AL4193,"PD")+COUNTIF(H4193:AL4193,"PDD")+COUNTIF(H4193:AL4193,"P/DS")/2+COUNTIF(H4193:AL4193,"PMD")</f>
        <v>0</v>
      </c>
      <c r="AO4193" s="239">
        <f>COUNTIF(H4193:AL4193,"PN")+COUNTIF(H4193:AL4193,"P/NS")/2+COUNTIF(H4193:AL4193,"PH")+COUNTIF(H4193:AL4193,"PH/F")/2+COUNTIF(H4193:AL4193,"PH/L")/2+COUNTIF(H4193:AL4193,"PM")</f>
        <v>0</v>
      </c>
      <c r="AP4193" s="239">
        <f>COUNTIF(H4193:AL4193,"BH")+COUNTIF(H4193:AL4193,"AL/BL")+COUNTIF(H4193:AL4193,"UL/BL")+COUNTIF(H4193:AL4193,"BM")</f>
        <v>0</v>
      </c>
      <c r="AQ4193" s="239">
        <f>COUNTIF(H4193:AL4193,"DS")+COUNTIF(H4193:AL4193,"AL/DS")/2+COUNTIF(H4193:AL4193,"UL/DS")/2+COUNTIF(H4193:AL4193,"CT")+COUNTIF(H4193:AL4193,"MD")</f>
        <v>10.5</v>
      </c>
      <c r="AR4193" s="239">
        <f>COUNTIF(H4193:AL4193,"NS")+COUNTIF(H4193:AL4193,"AL/NS")/2+COUNTIF(H4193:AL4193,"UL/NS")/2+COUNTIF(H4193:AL4193,"BH")+COUNTIF(H4193:AL4193,"AL/BF")/2+COUNTIF(H4193:AL4193,"AL/BL")/2+COUNTIF(H4193:AL4193,"UL/BL")/2+COUNTIF(H4193:AL4193,"UL/BF")/2+COUNTIF(H4193:AL4193,"BM")</f>
        <v>13</v>
      </c>
      <c r="AS4193" s="239">
        <f>COUNTIF(H4193:AL4193,"AL")+COUNTIF(H4193:AL4193,"AL/DS")/2+COUNTIF(H4193:AL4193,"AL/NS")/2+COUNTIF(H4193:AL4193,"NH")+COUNTIF(H4193:AL4193,"SL")+COUNTIF(H4193:AL4193,"NHD")+COUNTIF(H4193:AL4193,"B")+COUNTIF(H4193:AL4193,"HL")+COUNTIF(H4193:AL4193,"AL/BF")/2+COUNTIF(H4193:AL4193,"AL/BL")/2</f>
        <v>2</v>
      </c>
      <c r="AT4193" s="255">
        <f>COUNTIF(H4193:AL4193,"PD")+COUNTIF(H4193:AL4193,"PN")+COUNTIF(H4193:AL4193,"P/DS")/2+COUNTIF(H4193:AL4193,"P/NS")/2+COUNTIF(H4193:AL4193,"DS")+COUNTIF(H4193:AL4193,"NS")+COUNTIF(H4193:AL4193,"AL")+COUNTIF(H4193:AL4193,"AL/DS")+COUNTIF(H4193:AL4193,"AL/NS")+COUNTIF(H4193:AL4193,"NH")+COUNTIF(H4193:AL4193,"SL")+COUNTIF(H4193:AL4193,"UL/DS")/2+COUNTIF(H4193:AL4193,"UL/NS")/2+COUNTIF(H4193:AL4193,"CT")+COUNTIF(H4193:AL4193,"NHD")+COUNTIF(H4193:AL4193,"PDD")+COUNTIF(H4193:AL4193,"B")+COUNTIF(H4193:AL4193,"HL")+COUNTIF(H4193:AL4193,"PH")+COUNTIF(H4193:AL4193,"BH")+COUNTIF(H4193:AL4193,"AL/BF")+COUNTIF(H4193:AL4193,"AL/BL")+COUNTIF(H4193:AL4193,"UL/BF")/2+COUNTIF(H4193:AL4193,"UL/BL")/2+COUNTIF(H4193:AL4193,"PH/F")/2+COUNTIF(H4193:AL4193,"PH/L")/2+COUNTIF(H4193:AL4193,"MD")+COUNTIF(H4193:AL4193,"PMD")+COUNTIF(H4193:AL4193,"PM")+COUNTIF(H4193:AL4193,"BM")</f>
        <v>25.5</v>
      </c>
      <c r="AU4193" s="255">
        <f>COUNTIF(H4193:AL4193,"P/DS")/2+COUNTIF(H4193:AL4193,"P/NS")/2+COUNTIF(H4193:AL4193,"IL")+COUNTIF(H4193:AL4193,"NL")+COUNTIF(H4193:AL4193,"UL")+COUNTIF(H4193:AL4193,"UL/DS")/2+COUNTIF(H4193:AL4193,"UL/NS")/2+COUNTIF(H4193:AL4193,"KT")+COUNTIF(H4193:AL4193,"UL/BF")/2+COUNTIF(H4193:AL4193,"UL/BL")/2+COUNTIF(H4193:AL4193,"PH/F")/2+COUNTIF(H4193:AL4193,"PH/L")/2+COUNTIF(H4193:AL4193,"NB")</f>
        <v>0.5</v>
      </c>
      <c r="AV4193" s="258">
        <f>COUNTIF(H4193:AL4193,"PN")+COUNTIF(H4193:AL4193,"TVD")+COUNTIF(H4193:AL4193,"PH")+COUNTIF(H4193:AL4193,"PM")+COUNTIF(H4193:AL4193,"PDD")-COUNTIFS(H4193:AL4193,"PN",H4200:AL4200,"&gt;=3")-COUNTIFS(H4193:AL4193,"PM",H4200:AL4200,"&gt;=3")</f>
        <v>0</v>
      </c>
      <c r="AW4193" s="258">
        <f>COUNTIF(H4193:AL4193,"NS")+COUNTIF(H4193:AL4193,"D")+COUNTIF(H4193:AL4193,"BH")+COUNTIF(H4193:AL4193,"NHD")+COUNTIF(H4193:AL4193,"BM")-COUNTIFS(H4193:AL4193,"NS",H4200:AL4200,"&gt;=3")-COUNTIFS(H4193:AL4193,"BH",H4200:AL4200,"&gt;=3")-COUNTIFS(H4193:AL4193,"BM",H4200:AL4200,"&gt;=3")</f>
        <v>14</v>
      </c>
      <c r="AX4193" s="255">
        <f>COUNTIF(H4193:AL4193,"AL")+COUNTIF(H4193:AL4193,"AL/DS")/2+COUNTIF(H4193:AL4193,"AL/NS")/2+COUNTIF(H4193:AL4193,"AL/BF")+COUNTIF(H4193:AL4193,"AL/BL")/2</f>
        <v>1</v>
      </c>
      <c r="AY4193" s="255">
        <f>COUNTIF(H4193:AL4193,"SL")</f>
        <v>0</v>
      </c>
      <c r="AZ4193" s="255">
        <f>COUNTIF(H4193:AL4193,"NH")</f>
        <v>1</v>
      </c>
      <c r="BA4193" s="255">
        <f>COUNTIF(H4193:AL4193,"HL")</f>
        <v>0</v>
      </c>
      <c r="BB4193" s="255">
        <f>COUNTIF(G4193:AL4193,"P/DS")/2+COUNTIF(G4193:AL4193,"P/NS")/2+COUNTIF(G4193:AL4193,"UL")+COUNTIF(G4193:AL4193,"UL/DS")/2+COUNTIF(G4193:AL4193,"UL/NS")/2+COUNTIF(G4193:AL4193,"UL/BL")/2+COUNTIF(G4193:AL4193,"UL/BF")/2+COUNTIF(G4193:AL4193,"PH/F")/2+COUNTIF(G4193:AL4193,"PH/L")/2</f>
        <v>0.5</v>
      </c>
      <c r="BC4193" s="255">
        <f>COUNTIF(H4193:AL4193,"NB")</f>
        <v>0</v>
      </c>
      <c r="BD4193" s="255">
        <f>COUNTIF(H4193:AL4193,"NL")</f>
        <v>0</v>
      </c>
      <c r="BE4193" s="255">
        <f>COUNTIF(H4193:AL4193,"IL")</f>
        <v>0</v>
      </c>
      <c r="BF4193" s="255">
        <f>COUNTIF(H4193:AL4193,"KT")</f>
        <v>0</v>
      </c>
      <c r="BG4193" s="255">
        <f>COUNTIF(H4193:AL4193,"L70")</f>
        <v>0</v>
      </c>
      <c r="BH4193" s="255">
        <f>COUNTIF(H4193:AL4193,"MD")</f>
        <v>0</v>
      </c>
      <c r="BI4193" s="255">
        <f>COUNTIF(H4193:AL4193,"PMD")</f>
        <v>0</v>
      </c>
      <c r="BJ4193" s="255">
        <f>COUNTIF(H4193:AL4193,"PM")</f>
        <v>0</v>
      </c>
      <c r="BK4193" s="255">
        <f>COUNTIF(H4193:AL4193,"BM")</f>
        <v>0</v>
      </c>
      <c r="BL4193" s="261">
        <f>SUMIF(H4193:AL4193,"PD",H4194:AL4194)+SUMIF(H4193:AL4193,"PN",H4194:AL4194)+SUMIF(H4193:AL4193,"P/DS",H4194:AL4194)+SUMIF(H4193:AL4193,"PN/F",H4194:AL4194)+SUMIF(H4193:AL4193,"PN/L",H4194:AL4194)+SUMIF(H4193:AL4193,"TV",H4194:AL4194)+SUMIF(H4193:AL4193,"TVD",H4194:AL4194)+SUMIF(H4193:AL4193,"PDD",H4194:AL4194)</f>
        <v>0</v>
      </c>
      <c r="BM4193" s="261">
        <f>SUMIF(H4193:AL4193,"PD",H4195:AL4195)+SUMIF(H4193:AL4193,"PN",H4195:AL4195)+SUMIF(H4193:AL4193,"P/DS",H4195:AL4195)+SUMIF(H4193:AL4193,"PN/F",H4195:AL4195)+SUMIF(H4193:AL4193,"PN/L",H4195:AL4195)+SUMIF(H4193:AL4193,"TV",H4195:AL4195)+SUMIF(H4193:AL4193,"TVD",H4195:AL4195)+SUMIF(H4193:AL4193,"PDD",H4195:AL4195)+SUMIF(H4193:AL4193,"PMD",H4195:AL4195)</f>
        <v>0</v>
      </c>
      <c r="BN4193" s="261">
        <f>SUMIF(H4193:AL4193,"PD",H4196:AL4196)+SUMIF(H4193:AL4193,"PN",H4196:AL4196)+SUMIF(H4193:AL4193,"P/DS",H4196:AL4196)+SUMIF(H4193:AL4193,"PN/F",H4196:AL4196)+SUMIF(H4193:AL4193,"PN/L",H4196:AL4196)+SUMIF(H4193:AL4193,"TV",H4196:AL4196)+SUMIF(H4193:AL4193,"TVD",H4196:AL4196)</f>
        <v>0</v>
      </c>
      <c r="BO4193" s="261">
        <f>SUMIF(H4193:AL4193,"PD",H4197:AL4197)+SUMIF(H4193:AL4193,"PN",H4197:AL4197)+SUMIF(H4193:AL4193,"P/DS",H4197:AL4197)+SUMIF(H4193:AL4193,"PN/F",H4197:AL4197)+SUMIF(H4193:AL4193,"PN/L",H4197:AL4197)+SUMIF(H4193:AL4193,"TV",H4197:AL4197)+SUMIF(H4193:AL4193,"TVD",H4197:AL4197)</f>
        <v>0</v>
      </c>
      <c r="BP4193" s="261">
        <f>SUMIF(H4193:AL4193,"PD",H4198:AL4198)+SUMIF(H4193:AL4193,"PN",H4198:AL4198)+SUMIF(H4193:AL4193,"P/DS",H4198:AL4198)+SUMIF(H4193:AL4193,"PN/F",H4198:AL4198)+SUMIF(H4193:AL4193,"PN/L",H4198:AL4198)+SUMIF(H4193:AL4193,"TV",H4198:AL4198)+SUMIF(H4193:AL4193,"TVD",H4198:AL4198)+SUMIF(H4193:AL4193,"PDD",H4198:AL4198)+SUMIF(H4193:AL4193,"PH",H4198:AL4198)+SUMIF(H4193:AL4193,"PM",H4198:AL4198)</f>
        <v>0</v>
      </c>
      <c r="BQ4193" s="261">
        <f>SUMIF(H4193:AL4193,"PD",H4199:AL4199)+SUMIF(H4193:AL4193,"PN",H4199:AL4199)+SUMIF(H4193:AL4193,"P/DS",H4199:AL4199)+SUMIF(H4193:AL4193,"PN/F",H4199:AL4199)+SUMIF(H4193:AL4193,"PN/L",H4199:AL4199)+SUMIF(H4193:AL4193,"TV",H4199:AL4199)+SUMIF(H4193:AL4193,"TVD",H4199:AL4199)+SUMIF(H4193:AL4193,"PDD",H4199:AL4199)+SUMIF(H4193:AL4193,"PH",H4199:AL4199)+SUMIF(H4193:AL4193,"PM",H4199:AL4199)</f>
        <v>0</v>
      </c>
      <c r="BR4193" s="269">
        <f>SUM(H4194:AL4194)-BL4193</f>
        <v>14</v>
      </c>
      <c r="BS4193" s="269">
        <f>SUM(H4195:AL4195)-BM4193</f>
        <v>7.5</v>
      </c>
      <c r="BT4193" s="269">
        <f>SUM(H4196:AL4196)-BN4193</f>
        <v>0</v>
      </c>
      <c r="BU4193" s="269">
        <f>SUM(H4197:AL4197)-BO4193</f>
        <v>6.5</v>
      </c>
      <c r="BV4193" s="269">
        <f>SUM(H4198:AL4198)-BP4193</f>
        <v>0</v>
      </c>
      <c r="BW4193" s="269">
        <f>SUM(H4199:AL4199)-BQ4193</f>
        <v>0</v>
      </c>
      <c r="BX4193" s="255">
        <f>SUMIF(H4193:AL4193,"PD",H4200:AL4200)+SUMIF(H4193:AL4193,"PN",H4200:AL4200)+SUMIF(H4193:AL4193,"P/DS",H4200:AL4200)+SUMIF(H4193:AL4193,"PN/F",H4200:AL4200)+SUMIF(H4193:AL4193,"PN/L",H4200:AL4200)</f>
        <v>0</v>
      </c>
      <c r="BY4193" s="255">
        <f>SUM(H4200:AL4200)-BX4193</f>
        <v>2</v>
      </c>
      <c r="BZ4193" s="255">
        <f t="shared" ref="BZ4193" si="1288">+SUM(BL4193:BW4200)</f>
        <v>28</v>
      </c>
      <c r="CA4193" s="266">
        <f>(COUNTIFS(H4193:AL4193,"PD",H4194:AL4194,"&gt;=2"))*0.5-IF(CN4193="VP",COUNTIFS($H$16:$AL$16,"SAT",H4193:AL4193,"PD",H4194:AL4194,"&gt;=2"))*0.5</f>
        <v>0</v>
      </c>
      <c r="CB4193" s="266">
        <f>(COUNTIFS(H4193:AL4193,"PN",H4195:AL4195,"&gt;=0.5",H4194:AL4194,"&gt;=1.5"))*0.5+COUNTIFS(H4193:AL4193,"PDD",H4195:AL4195,"&gt;=0.5",H4194:AL4194,"&gt;=1.5")*0.5</f>
        <v>0</v>
      </c>
      <c r="CC4193" s="273">
        <f>(COUNTIFS(H4193:AL4193,"TV",H4195:AL4195,"&gt;=10"))*0.5+(COUNTIFS(H4193:AL4193,"PMD",H4195:AL4195,"&gt;=2"))*0.5</f>
        <v>0</v>
      </c>
      <c r="CD4193" s="266">
        <f>(COUNTIFS(H4193:AL4193,"TVD",H4197:AL4197,"&gt;=6.5",H4195:AL4195,"&gt;=3.5"))*0.5</f>
        <v>0</v>
      </c>
      <c r="CE4193" s="266">
        <f>(COUNTIFS(H4193:AL4193,"PD",H4198:AL4198,"&gt;=10"))*0.5</f>
        <v>0</v>
      </c>
      <c r="CF4193" s="266">
        <f>(COUNTIFS(H4193:AL4193,"PDD",H4198:AL4198,"&gt;=3.5",H4199:AL4199,"&gt;=6.5")+COUNTIFS(H4193:AL4193,"PH",H4199:AL4199,"&gt;=0.5",H4198:AL4198,"&gt;=1.5")+COUNTIFS(H4193:AL4193,"PM",H4199:AL4199,"&gt;=0.5",H4198:AL4198,"&gt;=1.5"))*0.5</f>
        <v>0</v>
      </c>
      <c r="CG4193" s="266">
        <f>(COUNTIFS(H4193:AL4193,"DS",H4194:AL4194,"&gt;=2")+COUNTIFS(H4193:AL4193,"AL/DS",H4194:AL4194,"&gt;=2"))*0.5-IF(CN4193="VP",COUNTIFS($H$16:$AL$16,"SAT",H4193:AL4193,"DS",H4194:AL4194,"&gt;=2"))*0.5</f>
        <v>0</v>
      </c>
      <c r="CH4193" s="266">
        <f>(COUNTIFS(H4193:AL4193,"NS",H4195:AL4195,"&gt;=0.5",H4194:AL4194,"&gt;=1.5")+COUNTIFS(H4193:AL4193,"AL/NS",H4195:AL4195,"&gt;=0.5",H4194:AL4194,"&gt;=1.5")+COUNTIFS(H4193:AL4193,"NHD",H4195:AL4195,"&gt;=4.5",H4198:AL4198,"&gt;=2",H4194:AL4194,"&gt;=1.5"))*0.5</f>
        <v>3.5</v>
      </c>
      <c r="CI4193" s="266">
        <f>(COUNTIF(H4195:AL4195,"&gt;=10")+COUNTIFS(H4193:AL4193,"MD",H4195:AL4195,"&gt;=2")-COUNTIFS(H4193:AL4193,"TV",H4195:AL4195,"&gt;=10"))*0.5</f>
        <v>0</v>
      </c>
      <c r="CJ4193" s="266">
        <f>(COUNTIFS(H4193:AL4193,"D",H4197:AL4197,"&gt;=6.5",H4195:AL4195,"&gt;=3.5"))*0.5</f>
        <v>0.5</v>
      </c>
      <c r="CK4193" s="266">
        <f>(COUNTIF(H4198:AL4198,"&gt;=10")-COUNTIFS(H4193:AL4193,"PD",H4198:AL4198,"&gt;=10"))*0.5</f>
        <v>0</v>
      </c>
      <c r="CL4193" s="265">
        <f>(COUNTIFS(H4193:AL4193,"NHD",H4198:AL4198,"&gt;=3.5",H4199:AL4199,"&gt;=6.5")+COUNTIFS(H4193:AL4193,"BH",H4198:AL4198,"&gt;=1.5",H4199:AL4199,"&gt;=0.5")+COUNTIFS(H4193:AL4193,"BM",H4198:AL4198,"&gt;=1.5",H4199:AL4199,"&gt;=0.5")+COUNTIFS(H4193:AL4193,"D",H4198:AL4198,"&gt;=1.5",H4199:AL4199,"&gt;=0.5"))*0.5</f>
        <v>0</v>
      </c>
      <c r="CM4193" s="272"/>
      <c r="CN4193" s="264" t="s">
        <v>723</v>
      </c>
      <c r="CO4193" s="177">
        <f t="shared" ref="CO4193" si="1289">+AM4193+AN4193+AO4193+AP4193+AQ4193+AR4193+AS4193+AU4193+BG4193</f>
        <v>26</v>
      </c>
      <c r="CP4193" s="225">
        <f>+SUM(I4194:I4199)-I4200</f>
        <v>10.5</v>
      </c>
      <c r="CQ4193" s="225">
        <f>+SUM(J4194:J4199)-J4200</f>
        <v>0</v>
      </c>
      <c r="CR4193" s="225">
        <f>+SUM(K4194:K4199)-K4200</f>
        <v>2.5</v>
      </c>
      <c r="CS4193" s="178"/>
      <c r="CT4193" s="178"/>
      <c r="CU4193" s="178"/>
      <c r="CV4193" s="178"/>
      <c r="CW4193" s="178"/>
      <c r="CX4193" s="178"/>
      <c r="CY4193" s="178"/>
      <c r="CZ4193" s="178"/>
      <c r="DA4193" s="178"/>
      <c r="DB4193" s="120"/>
      <c r="DC4193" s="120"/>
      <c r="DD4193" s="120"/>
      <c r="DE4193" s="120"/>
      <c r="DF4193" s="120"/>
      <c r="DG4193" s="120"/>
      <c r="DH4193" s="120"/>
      <c r="DI4193" s="120"/>
      <c r="DJ4193" s="120"/>
      <c r="DK4193" s="120"/>
      <c r="DL4193" s="120"/>
      <c r="DM4193" s="120"/>
      <c r="DN4193" s="120"/>
    </row>
    <row r="4194" spans="1:118" s="119" customFormat="1" ht="14.25" customHeight="1">
      <c r="A4194" s="228"/>
      <c r="B4194" s="231"/>
      <c r="C4194" s="234"/>
      <c r="D4194" s="237"/>
      <c r="E4194" s="237"/>
      <c r="F4194" s="242" t="s">
        <v>82</v>
      </c>
      <c r="G4194" s="121">
        <v>1.5</v>
      </c>
      <c r="H4194" s="83"/>
      <c r="I4194" s="83"/>
      <c r="J4194" s="83"/>
      <c r="K4194" s="83">
        <v>2</v>
      </c>
      <c r="L4194" s="83"/>
      <c r="M4194" s="83">
        <v>2</v>
      </c>
      <c r="N4194" s="83">
        <v>2</v>
      </c>
      <c r="O4194" s="83"/>
      <c r="P4194" s="83">
        <v>2</v>
      </c>
      <c r="Q4194" s="83"/>
      <c r="R4194" s="83">
        <v>2</v>
      </c>
      <c r="S4194" s="83"/>
      <c r="T4194" s="83">
        <v>2</v>
      </c>
      <c r="U4194" s="83">
        <v>2</v>
      </c>
      <c r="V4194" s="83"/>
      <c r="W4194" s="83"/>
      <c r="X4194" s="83"/>
      <c r="Y4194" s="83"/>
      <c r="Z4194" s="83"/>
      <c r="AA4194" s="83"/>
      <c r="AB4194" s="83"/>
      <c r="AC4194" s="79"/>
      <c r="AD4194" s="79"/>
      <c r="AE4194" s="79"/>
      <c r="AF4194" s="79"/>
      <c r="AG4194" s="79"/>
      <c r="AH4194" s="79"/>
      <c r="AI4194" s="79"/>
      <c r="AJ4194" s="79"/>
      <c r="AK4194" s="79"/>
      <c r="AL4194" s="79"/>
      <c r="AM4194" s="240"/>
      <c r="AN4194" s="240"/>
      <c r="AO4194" s="240"/>
      <c r="AP4194" s="240"/>
      <c r="AQ4194" s="240"/>
      <c r="AR4194" s="240"/>
      <c r="AS4194" s="240"/>
      <c r="AT4194" s="256"/>
      <c r="AU4194" s="256"/>
      <c r="AV4194" s="259"/>
      <c r="AW4194" s="259"/>
      <c r="AX4194" s="256"/>
      <c r="AY4194" s="256"/>
      <c r="AZ4194" s="256"/>
      <c r="BA4194" s="256"/>
      <c r="BB4194" s="256"/>
      <c r="BC4194" s="256"/>
      <c r="BD4194" s="256"/>
      <c r="BE4194" s="256"/>
      <c r="BF4194" s="256"/>
      <c r="BG4194" s="256"/>
      <c r="BH4194" s="256"/>
      <c r="BI4194" s="256"/>
      <c r="BJ4194" s="256"/>
      <c r="BK4194" s="256"/>
      <c r="BL4194" s="262"/>
      <c r="BM4194" s="262"/>
      <c r="BN4194" s="262"/>
      <c r="BO4194" s="262"/>
      <c r="BP4194" s="262"/>
      <c r="BQ4194" s="262"/>
      <c r="BR4194" s="270"/>
      <c r="BS4194" s="270"/>
      <c r="BT4194" s="270"/>
      <c r="BU4194" s="270"/>
      <c r="BV4194" s="270"/>
      <c r="BW4194" s="270"/>
      <c r="BX4194" s="256"/>
      <c r="BY4194" s="256"/>
      <c r="BZ4194" s="256"/>
      <c r="CA4194" s="267"/>
      <c r="CB4194" s="267"/>
      <c r="CC4194" s="274"/>
      <c r="CD4194" s="267"/>
      <c r="CE4194" s="267"/>
      <c r="CF4194" s="267"/>
      <c r="CG4194" s="267"/>
      <c r="CH4194" s="267"/>
      <c r="CI4194" s="267"/>
      <c r="CJ4194" s="267"/>
      <c r="CK4194" s="267"/>
      <c r="CL4194" s="265"/>
      <c r="CM4194" s="272"/>
      <c r="CN4194" s="264"/>
      <c r="CO4194" s="177"/>
      <c r="CP4194" s="226"/>
      <c r="CQ4194" s="226"/>
      <c r="CR4194" s="226"/>
      <c r="CS4194" s="178"/>
      <c r="CT4194" s="178"/>
      <c r="CU4194" s="178"/>
      <c r="CV4194" s="178"/>
      <c r="CW4194" s="178"/>
      <c r="CX4194" s="178"/>
      <c r="CY4194" s="178"/>
      <c r="CZ4194" s="178"/>
      <c r="DA4194" s="178"/>
      <c r="DB4194" s="120"/>
      <c r="DC4194" s="120"/>
      <c r="DD4194" s="120"/>
      <c r="DE4194" s="120"/>
      <c r="DF4194" s="120"/>
      <c r="DG4194" s="120"/>
      <c r="DH4194" s="120"/>
      <c r="DI4194" s="120"/>
      <c r="DJ4194" s="120"/>
      <c r="DK4194" s="120"/>
      <c r="DL4194" s="120"/>
      <c r="DM4194" s="120"/>
      <c r="DN4194" s="120"/>
    </row>
    <row r="4195" spans="1:118" s="119" customFormat="1">
      <c r="A4195" s="228"/>
      <c r="B4195" s="231"/>
      <c r="C4195" s="234"/>
      <c r="D4195" s="237"/>
      <c r="E4195" s="237"/>
      <c r="F4195" s="243"/>
      <c r="G4195" s="122">
        <v>2</v>
      </c>
      <c r="H4195" s="84"/>
      <c r="I4195" s="84">
        <v>4</v>
      </c>
      <c r="J4195" s="84"/>
      <c r="K4195" s="84">
        <v>0.5</v>
      </c>
      <c r="L4195" s="84"/>
      <c r="M4195" s="84">
        <v>0.5</v>
      </c>
      <c r="N4195" s="84">
        <v>0.5</v>
      </c>
      <c r="O4195" s="84"/>
      <c r="P4195" s="84">
        <v>0.5</v>
      </c>
      <c r="Q4195" s="84"/>
      <c r="R4195" s="84">
        <v>0.5</v>
      </c>
      <c r="S4195" s="84"/>
      <c r="T4195" s="84">
        <v>0.5</v>
      </c>
      <c r="U4195" s="84">
        <v>0.5</v>
      </c>
      <c r="V4195" s="84"/>
      <c r="W4195" s="84"/>
      <c r="X4195" s="84"/>
      <c r="Y4195" s="84"/>
      <c r="Z4195" s="84"/>
      <c r="AA4195" s="84"/>
      <c r="AB4195" s="84"/>
      <c r="AC4195" s="80"/>
      <c r="AD4195" s="80"/>
      <c r="AE4195" s="80"/>
      <c r="AF4195" s="80"/>
      <c r="AG4195" s="80"/>
      <c r="AH4195" s="80"/>
      <c r="AI4195" s="80"/>
      <c r="AJ4195" s="80"/>
      <c r="AK4195" s="80"/>
      <c r="AL4195" s="80"/>
      <c r="AM4195" s="240"/>
      <c r="AN4195" s="240"/>
      <c r="AO4195" s="240"/>
      <c r="AP4195" s="240"/>
      <c r="AQ4195" s="240"/>
      <c r="AR4195" s="240"/>
      <c r="AS4195" s="240"/>
      <c r="AT4195" s="256"/>
      <c r="AU4195" s="256"/>
      <c r="AV4195" s="259"/>
      <c r="AW4195" s="259"/>
      <c r="AX4195" s="256"/>
      <c r="AY4195" s="256"/>
      <c r="AZ4195" s="256"/>
      <c r="BA4195" s="256"/>
      <c r="BB4195" s="256"/>
      <c r="BC4195" s="256"/>
      <c r="BD4195" s="256"/>
      <c r="BE4195" s="256"/>
      <c r="BF4195" s="256"/>
      <c r="BG4195" s="256"/>
      <c r="BH4195" s="256"/>
      <c r="BI4195" s="256"/>
      <c r="BJ4195" s="256"/>
      <c r="BK4195" s="256"/>
      <c r="BL4195" s="262"/>
      <c r="BM4195" s="262"/>
      <c r="BN4195" s="262"/>
      <c r="BO4195" s="262"/>
      <c r="BP4195" s="262"/>
      <c r="BQ4195" s="262"/>
      <c r="BR4195" s="270"/>
      <c r="BS4195" s="270"/>
      <c r="BT4195" s="270"/>
      <c r="BU4195" s="270"/>
      <c r="BV4195" s="270"/>
      <c r="BW4195" s="270"/>
      <c r="BX4195" s="256"/>
      <c r="BY4195" s="256"/>
      <c r="BZ4195" s="256"/>
      <c r="CA4195" s="267"/>
      <c r="CB4195" s="267"/>
      <c r="CC4195" s="274"/>
      <c r="CD4195" s="267"/>
      <c r="CE4195" s="267"/>
      <c r="CF4195" s="267"/>
      <c r="CG4195" s="267"/>
      <c r="CH4195" s="267"/>
      <c r="CI4195" s="267"/>
      <c r="CJ4195" s="267"/>
      <c r="CK4195" s="267"/>
      <c r="CL4195" s="265"/>
      <c r="CM4195" s="272"/>
      <c r="CN4195" s="264"/>
      <c r="CO4195" s="177"/>
      <c r="CP4195" s="226"/>
      <c r="CQ4195" s="226"/>
      <c r="CR4195" s="226"/>
      <c r="CS4195" s="178"/>
      <c r="CT4195" s="178"/>
      <c r="CU4195" s="178"/>
      <c r="CV4195" s="178"/>
      <c r="CW4195" s="178"/>
      <c r="CX4195" s="178"/>
      <c r="CY4195" s="178"/>
      <c r="CZ4195" s="178"/>
      <c r="DA4195" s="178"/>
      <c r="DB4195" s="120"/>
      <c r="DC4195" s="120"/>
      <c r="DD4195" s="120"/>
      <c r="DE4195" s="120"/>
      <c r="DF4195" s="120"/>
      <c r="DG4195" s="120"/>
      <c r="DH4195" s="120"/>
      <c r="DI4195" s="120"/>
      <c r="DJ4195" s="120"/>
      <c r="DK4195" s="120"/>
      <c r="DL4195" s="120"/>
      <c r="DM4195" s="120"/>
      <c r="DN4195" s="120"/>
    </row>
    <row r="4196" spans="1:118" s="119" customFormat="1">
      <c r="A4196" s="228"/>
      <c r="B4196" s="231"/>
      <c r="C4196" s="234"/>
      <c r="D4196" s="237"/>
      <c r="E4196" s="237"/>
      <c r="F4196" s="243"/>
      <c r="G4196" s="122">
        <v>2.1</v>
      </c>
      <c r="H4196" s="84"/>
      <c r="I4196" s="84"/>
      <c r="J4196" s="84"/>
      <c r="K4196" s="84"/>
      <c r="L4196" s="84"/>
      <c r="M4196" s="84"/>
      <c r="N4196" s="84"/>
      <c r="O4196" s="84"/>
      <c r="P4196" s="84"/>
      <c r="Q4196" s="84"/>
      <c r="R4196" s="84"/>
      <c r="S4196" s="84"/>
      <c r="T4196" s="84"/>
      <c r="U4196" s="84"/>
      <c r="V4196" s="84"/>
      <c r="W4196" s="84"/>
      <c r="X4196" s="84"/>
      <c r="Y4196" s="84"/>
      <c r="Z4196" s="84"/>
      <c r="AA4196" s="84"/>
      <c r="AB4196" s="84"/>
      <c r="AC4196" s="80"/>
      <c r="AD4196" s="80"/>
      <c r="AE4196" s="80"/>
      <c r="AF4196" s="80"/>
      <c r="AG4196" s="80"/>
      <c r="AH4196" s="80"/>
      <c r="AI4196" s="80"/>
      <c r="AJ4196" s="80"/>
      <c r="AK4196" s="80"/>
      <c r="AL4196" s="80"/>
      <c r="AM4196" s="240"/>
      <c r="AN4196" s="240"/>
      <c r="AO4196" s="240"/>
      <c r="AP4196" s="240"/>
      <c r="AQ4196" s="240"/>
      <c r="AR4196" s="240"/>
      <c r="AS4196" s="240"/>
      <c r="AT4196" s="256"/>
      <c r="AU4196" s="256"/>
      <c r="AV4196" s="259"/>
      <c r="AW4196" s="259"/>
      <c r="AX4196" s="256"/>
      <c r="AY4196" s="256"/>
      <c r="AZ4196" s="256"/>
      <c r="BA4196" s="256"/>
      <c r="BB4196" s="256"/>
      <c r="BC4196" s="256"/>
      <c r="BD4196" s="256"/>
      <c r="BE4196" s="256"/>
      <c r="BF4196" s="256"/>
      <c r="BG4196" s="256"/>
      <c r="BH4196" s="256"/>
      <c r="BI4196" s="256"/>
      <c r="BJ4196" s="256"/>
      <c r="BK4196" s="256"/>
      <c r="BL4196" s="262"/>
      <c r="BM4196" s="262"/>
      <c r="BN4196" s="262"/>
      <c r="BO4196" s="262"/>
      <c r="BP4196" s="262"/>
      <c r="BQ4196" s="262"/>
      <c r="BR4196" s="270"/>
      <c r="BS4196" s="270"/>
      <c r="BT4196" s="270"/>
      <c r="BU4196" s="270"/>
      <c r="BV4196" s="270"/>
      <c r="BW4196" s="270"/>
      <c r="BX4196" s="256"/>
      <c r="BY4196" s="256"/>
      <c r="BZ4196" s="256"/>
      <c r="CA4196" s="267"/>
      <c r="CB4196" s="267"/>
      <c r="CC4196" s="274"/>
      <c r="CD4196" s="267"/>
      <c r="CE4196" s="267"/>
      <c r="CF4196" s="267"/>
      <c r="CG4196" s="267"/>
      <c r="CH4196" s="267"/>
      <c r="CI4196" s="267"/>
      <c r="CJ4196" s="267"/>
      <c r="CK4196" s="267"/>
      <c r="CL4196" s="265"/>
      <c r="CM4196" s="272"/>
      <c r="CN4196" s="264"/>
      <c r="CO4196" s="177"/>
      <c r="CP4196" s="226"/>
      <c r="CQ4196" s="226"/>
      <c r="CR4196" s="226"/>
      <c r="CS4196" s="178"/>
      <c r="CT4196" s="178"/>
      <c r="CU4196" s="178"/>
      <c r="CV4196" s="178"/>
      <c r="CW4196" s="178"/>
      <c r="CX4196" s="178"/>
      <c r="CY4196" s="178"/>
      <c r="CZ4196" s="178"/>
      <c r="DA4196" s="178"/>
      <c r="DB4196" s="120"/>
      <c r="DC4196" s="120"/>
      <c r="DD4196" s="120"/>
      <c r="DE4196" s="120"/>
      <c r="DF4196" s="120"/>
      <c r="DG4196" s="120"/>
      <c r="DH4196" s="120"/>
      <c r="DI4196" s="120"/>
      <c r="DJ4196" s="120"/>
      <c r="DK4196" s="120"/>
      <c r="DL4196" s="120"/>
      <c r="DM4196" s="120"/>
      <c r="DN4196" s="120"/>
    </row>
    <row r="4197" spans="1:118" s="119" customFormat="1">
      <c r="A4197" s="228"/>
      <c r="B4197" s="231"/>
      <c r="C4197" s="234"/>
      <c r="D4197" s="237"/>
      <c r="E4197" s="237"/>
      <c r="F4197" s="243"/>
      <c r="G4197" s="122">
        <v>2.7</v>
      </c>
      <c r="H4197" s="84"/>
      <c r="I4197" s="84">
        <v>6.5</v>
      </c>
      <c r="J4197" s="84"/>
      <c r="K4197" s="84"/>
      <c r="L4197" s="84"/>
      <c r="M4197" s="84"/>
      <c r="N4197" s="84"/>
      <c r="O4197" s="84"/>
      <c r="P4197" s="84"/>
      <c r="Q4197" s="84"/>
      <c r="R4197" s="84"/>
      <c r="S4197" s="84"/>
      <c r="T4197" s="84"/>
      <c r="U4197" s="84"/>
      <c r="V4197" s="84"/>
      <c r="W4197" s="84"/>
      <c r="X4197" s="84"/>
      <c r="Y4197" s="84"/>
      <c r="Z4197" s="84"/>
      <c r="AA4197" s="84"/>
      <c r="AB4197" s="84"/>
      <c r="AC4197" s="80"/>
      <c r="AD4197" s="80"/>
      <c r="AE4197" s="80"/>
      <c r="AF4197" s="80"/>
      <c r="AG4197" s="80"/>
      <c r="AH4197" s="80"/>
      <c r="AI4197" s="80"/>
      <c r="AJ4197" s="80"/>
      <c r="AK4197" s="80"/>
      <c r="AL4197" s="80"/>
      <c r="AM4197" s="240"/>
      <c r="AN4197" s="240"/>
      <c r="AO4197" s="240"/>
      <c r="AP4197" s="240"/>
      <c r="AQ4197" s="240"/>
      <c r="AR4197" s="240"/>
      <c r="AS4197" s="240"/>
      <c r="AT4197" s="256"/>
      <c r="AU4197" s="256"/>
      <c r="AV4197" s="259"/>
      <c r="AW4197" s="259"/>
      <c r="AX4197" s="256"/>
      <c r="AY4197" s="256"/>
      <c r="AZ4197" s="256"/>
      <c r="BA4197" s="256"/>
      <c r="BB4197" s="256"/>
      <c r="BC4197" s="256"/>
      <c r="BD4197" s="256"/>
      <c r="BE4197" s="256"/>
      <c r="BF4197" s="256"/>
      <c r="BG4197" s="256"/>
      <c r="BH4197" s="256"/>
      <c r="BI4197" s="256"/>
      <c r="BJ4197" s="256"/>
      <c r="BK4197" s="256"/>
      <c r="BL4197" s="262"/>
      <c r="BM4197" s="262"/>
      <c r="BN4197" s="262"/>
      <c r="BO4197" s="262"/>
      <c r="BP4197" s="262"/>
      <c r="BQ4197" s="262"/>
      <c r="BR4197" s="270"/>
      <c r="BS4197" s="270"/>
      <c r="BT4197" s="270"/>
      <c r="BU4197" s="270"/>
      <c r="BV4197" s="270"/>
      <c r="BW4197" s="270"/>
      <c r="BX4197" s="256"/>
      <c r="BY4197" s="256"/>
      <c r="BZ4197" s="256"/>
      <c r="CA4197" s="267"/>
      <c r="CB4197" s="267"/>
      <c r="CC4197" s="274"/>
      <c r="CD4197" s="267"/>
      <c r="CE4197" s="267"/>
      <c r="CF4197" s="267"/>
      <c r="CG4197" s="267"/>
      <c r="CH4197" s="267"/>
      <c r="CI4197" s="267"/>
      <c r="CJ4197" s="267"/>
      <c r="CK4197" s="267"/>
      <c r="CL4197" s="265"/>
      <c r="CM4197" s="272"/>
      <c r="CN4197" s="264"/>
      <c r="CO4197" s="177"/>
      <c r="CP4197" s="226"/>
      <c r="CQ4197" s="226"/>
      <c r="CR4197" s="226"/>
      <c r="CS4197" s="178"/>
      <c r="CT4197" s="178"/>
      <c r="CU4197" s="178"/>
      <c r="CV4197" s="178"/>
      <c r="CW4197" s="178"/>
      <c r="CX4197" s="178"/>
      <c r="CY4197" s="178"/>
      <c r="CZ4197" s="178"/>
      <c r="DA4197" s="178"/>
      <c r="DB4197" s="120"/>
      <c r="DC4197" s="120"/>
      <c r="DD4197" s="120"/>
      <c r="DE4197" s="120"/>
      <c r="DF4197" s="120"/>
      <c r="DG4197" s="120"/>
      <c r="DH4197" s="120"/>
      <c r="DI4197" s="120"/>
      <c r="DJ4197" s="120"/>
      <c r="DK4197" s="120"/>
      <c r="DL4197" s="120"/>
      <c r="DM4197" s="120"/>
      <c r="DN4197" s="120"/>
    </row>
    <row r="4198" spans="1:118" s="119" customFormat="1">
      <c r="A4198" s="228"/>
      <c r="B4198" s="231"/>
      <c r="C4198" s="234"/>
      <c r="D4198" s="237"/>
      <c r="E4198" s="237"/>
      <c r="F4198" s="243"/>
      <c r="G4198" s="122">
        <v>3</v>
      </c>
      <c r="H4198" s="84"/>
      <c r="I4198" s="84"/>
      <c r="J4198" s="84"/>
      <c r="K4198" s="84"/>
      <c r="L4198" s="84"/>
      <c r="M4198" s="84"/>
      <c r="N4198" s="84"/>
      <c r="O4198" s="84"/>
      <c r="P4198" s="84"/>
      <c r="Q4198" s="84"/>
      <c r="R4198" s="84"/>
      <c r="S4198" s="84"/>
      <c r="T4198" s="84"/>
      <c r="U4198" s="84"/>
      <c r="V4198" s="84"/>
      <c r="W4198" s="84"/>
      <c r="X4198" s="84"/>
      <c r="Y4198" s="84"/>
      <c r="Z4198" s="84"/>
      <c r="AA4198" s="84"/>
      <c r="AB4198" s="84"/>
      <c r="AC4198" s="80"/>
      <c r="AD4198" s="80"/>
      <c r="AE4198" s="80"/>
      <c r="AF4198" s="80"/>
      <c r="AG4198" s="80"/>
      <c r="AH4198" s="80"/>
      <c r="AI4198" s="80"/>
      <c r="AJ4198" s="80"/>
      <c r="AK4198" s="80"/>
      <c r="AL4198" s="80"/>
      <c r="AM4198" s="240"/>
      <c r="AN4198" s="240"/>
      <c r="AO4198" s="240"/>
      <c r="AP4198" s="240"/>
      <c r="AQ4198" s="240"/>
      <c r="AR4198" s="240"/>
      <c r="AS4198" s="240"/>
      <c r="AT4198" s="256"/>
      <c r="AU4198" s="256"/>
      <c r="AV4198" s="259"/>
      <c r="AW4198" s="259"/>
      <c r="AX4198" s="256"/>
      <c r="AY4198" s="256"/>
      <c r="AZ4198" s="256"/>
      <c r="BA4198" s="256"/>
      <c r="BB4198" s="256"/>
      <c r="BC4198" s="256"/>
      <c r="BD4198" s="256"/>
      <c r="BE4198" s="256"/>
      <c r="BF4198" s="256"/>
      <c r="BG4198" s="256"/>
      <c r="BH4198" s="256"/>
      <c r="BI4198" s="256"/>
      <c r="BJ4198" s="256"/>
      <c r="BK4198" s="256"/>
      <c r="BL4198" s="262"/>
      <c r="BM4198" s="262"/>
      <c r="BN4198" s="262"/>
      <c r="BO4198" s="262"/>
      <c r="BP4198" s="262"/>
      <c r="BQ4198" s="262"/>
      <c r="BR4198" s="270"/>
      <c r="BS4198" s="270"/>
      <c r="BT4198" s="270"/>
      <c r="BU4198" s="270"/>
      <c r="BV4198" s="270"/>
      <c r="BW4198" s="270"/>
      <c r="BX4198" s="256"/>
      <c r="BY4198" s="256"/>
      <c r="BZ4198" s="256"/>
      <c r="CA4198" s="267"/>
      <c r="CB4198" s="267"/>
      <c r="CC4198" s="274"/>
      <c r="CD4198" s="267"/>
      <c r="CE4198" s="267"/>
      <c r="CF4198" s="267"/>
      <c r="CG4198" s="267"/>
      <c r="CH4198" s="267"/>
      <c r="CI4198" s="267"/>
      <c r="CJ4198" s="267"/>
      <c r="CK4198" s="267"/>
      <c r="CL4198" s="265"/>
      <c r="CM4198" s="272"/>
      <c r="CN4198" s="264"/>
      <c r="CO4198" s="177"/>
      <c r="CP4198" s="226"/>
      <c r="CQ4198" s="226"/>
      <c r="CR4198" s="226"/>
      <c r="CS4198" s="178"/>
      <c r="CT4198" s="178"/>
      <c r="CU4198" s="178"/>
      <c r="CV4198" s="178"/>
      <c r="CW4198" s="178"/>
      <c r="CX4198" s="178"/>
      <c r="CY4198" s="178"/>
      <c r="CZ4198" s="178"/>
      <c r="DA4198" s="178"/>
      <c r="DB4198" s="120"/>
      <c r="DC4198" s="120"/>
      <c r="DD4198" s="120"/>
      <c r="DE4198" s="120"/>
      <c r="DF4198" s="120"/>
      <c r="DG4198" s="120"/>
      <c r="DH4198" s="120"/>
      <c r="DI4198" s="120"/>
      <c r="DJ4198" s="120"/>
      <c r="DK4198" s="120"/>
      <c r="DL4198" s="120"/>
      <c r="DM4198" s="120"/>
      <c r="DN4198" s="120"/>
    </row>
    <row r="4199" spans="1:118" s="119" customFormat="1">
      <c r="A4199" s="228"/>
      <c r="B4199" s="231"/>
      <c r="C4199" s="234"/>
      <c r="D4199" s="237"/>
      <c r="E4199" s="237"/>
      <c r="F4199" s="244"/>
      <c r="G4199" s="123">
        <v>3.9</v>
      </c>
      <c r="H4199" s="85"/>
      <c r="I4199" s="85"/>
      <c r="J4199" s="85"/>
      <c r="K4199" s="85"/>
      <c r="L4199" s="85"/>
      <c r="M4199" s="85"/>
      <c r="N4199" s="85"/>
      <c r="O4199" s="85"/>
      <c r="P4199" s="85"/>
      <c r="Q4199" s="85"/>
      <c r="R4199" s="85"/>
      <c r="S4199" s="85"/>
      <c r="T4199" s="85"/>
      <c r="U4199" s="85"/>
      <c r="V4199" s="85"/>
      <c r="W4199" s="85"/>
      <c r="X4199" s="85"/>
      <c r="Y4199" s="85"/>
      <c r="Z4199" s="85"/>
      <c r="AA4199" s="85"/>
      <c r="AB4199" s="85"/>
      <c r="AC4199" s="81"/>
      <c r="AD4199" s="81"/>
      <c r="AE4199" s="81"/>
      <c r="AF4199" s="81"/>
      <c r="AG4199" s="81"/>
      <c r="AH4199" s="81"/>
      <c r="AI4199" s="81"/>
      <c r="AJ4199" s="81"/>
      <c r="AK4199" s="81"/>
      <c r="AL4199" s="81"/>
      <c r="AM4199" s="240"/>
      <c r="AN4199" s="240"/>
      <c r="AO4199" s="240"/>
      <c r="AP4199" s="240"/>
      <c r="AQ4199" s="240"/>
      <c r="AR4199" s="240"/>
      <c r="AS4199" s="240"/>
      <c r="AT4199" s="256"/>
      <c r="AU4199" s="256"/>
      <c r="AV4199" s="259"/>
      <c r="AW4199" s="259"/>
      <c r="AX4199" s="256"/>
      <c r="AY4199" s="256"/>
      <c r="AZ4199" s="256"/>
      <c r="BA4199" s="256"/>
      <c r="BB4199" s="256"/>
      <c r="BC4199" s="256"/>
      <c r="BD4199" s="256"/>
      <c r="BE4199" s="256"/>
      <c r="BF4199" s="256"/>
      <c r="BG4199" s="256"/>
      <c r="BH4199" s="256"/>
      <c r="BI4199" s="256"/>
      <c r="BJ4199" s="256"/>
      <c r="BK4199" s="256"/>
      <c r="BL4199" s="262"/>
      <c r="BM4199" s="262"/>
      <c r="BN4199" s="262"/>
      <c r="BO4199" s="262"/>
      <c r="BP4199" s="262"/>
      <c r="BQ4199" s="262"/>
      <c r="BR4199" s="270"/>
      <c r="BS4199" s="270"/>
      <c r="BT4199" s="270"/>
      <c r="BU4199" s="270"/>
      <c r="BV4199" s="270"/>
      <c r="BW4199" s="270"/>
      <c r="BX4199" s="256"/>
      <c r="BY4199" s="256"/>
      <c r="BZ4199" s="256"/>
      <c r="CA4199" s="267"/>
      <c r="CB4199" s="267"/>
      <c r="CC4199" s="274"/>
      <c r="CD4199" s="267"/>
      <c r="CE4199" s="267"/>
      <c r="CF4199" s="267"/>
      <c r="CG4199" s="267"/>
      <c r="CH4199" s="267"/>
      <c r="CI4199" s="267"/>
      <c r="CJ4199" s="267"/>
      <c r="CK4199" s="267"/>
      <c r="CL4199" s="265"/>
      <c r="CM4199" s="272"/>
      <c r="CN4199" s="264"/>
      <c r="CO4199" s="177"/>
      <c r="CP4199" s="226"/>
      <c r="CQ4199" s="226"/>
      <c r="CR4199" s="226"/>
      <c r="CS4199" s="178"/>
      <c r="CT4199" s="178"/>
      <c r="CU4199" s="178"/>
      <c r="CV4199" s="178"/>
      <c r="CW4199" s="178"/>
      <c r="CX4199" s="178"/>
      <c r="CY4199" s="178"/>
      <c r="CZ4199" s="178"/>
      <c r="DA4199" s="178"/>
      <c r="DB4199" s="120"/>
      <c r="DC4199" s="120"/>
      <c r="DD4199" s="120"/>
      <c r="DE4199" s="120"/>
      <c r="DF4199" s="120"/>
      <c r="DG4199" s="120"/>
      <c r="DH4199" s="120"/>
      <c r="DI4199" s="120"/>
      <c r="DJ4199" s="120"/>
      <c r="DK4199" s="120"/>
      <c r="DL4199" s="120"/>
      <c r="DM4199" s="120"/>
      <c r="DN4199" s="120"/>
    </row>
    <row r="4200" spans="1:118" s="119" customFormat="1">
      <c r="A4200" s="229"/>
      <c r="B4200" s="232"/>
      <c r="C4200" s="235"/>
      <c r="D4200" s="238"/>
      <c r="E4200" s="238"/>
      <c r="F4200" s="245" t="s">
        <v>83</v>
      </c>
      <c r="G4200" s="246"/>
      <c r="H4200" s="82"/>
      <c r="I4200" s="82"/>
      <c r="J4200" s="82"/>
      <c r="K4200" s="82"/>
      <c r="L4200" s="82"/>
      <c r="M4200" s="82"/>
      <c r="N4200" s="82"/>
      <c r="O4200" s="82"/>
      <c r="P4200" s="82"/>
      <c r="Q4200" s="82">
        <v>2</v>
      </c>
      <c r="R4200" s="82"/>
      <c r="S4200" s="82"/>
      <c r="T4200" s="82"/>
      <c r="U4200" s="82"/>
      <c r="V4200" s="82"/>
      <c r="W4200" s="82"/>
      <c r="X4200" s="82"/>
      <c r="Y4200" s="82"/>
      <c r="Z4200" s="82"/>
      <c r="AA4200" s="82"/>
      <c r="AB4200" s="82"/>
      <c r="AC4200" s="82"/>
      <c r="AD4200" s="35"/>
      <c r="AE4200" s="35"/>
      <c r="AF4200" s="35"/>
      <c r="AG4200" s="35"/>
      <c r="AH4200" s="35"/>
      <c r="AI4200" s="35"/>
      <c r="AJ4200" s="35"/>
      <c r="AK4200" s="35"/>
      <c r="AL4200" s="35"/>
      <c r="AM4200" s="241"/>
      <c r="AN4200" s="241"/>
      <c r="AO4200" s="241"/>
      <c r="AP4200" s="241"/>
      <c r="AQ4200" s="241"/>
      <c r="AR4200" s="241"/>
      <c r="AS4200" s="241"/>
      <c r="AT4200" s="257"/>
      <c r="AU4200" s="257"/>
      <c r="AV4200" s="260"/>
      <c r="AW4200" s="260"/>
      <c r="AX4200" s="257"/>
      <c r="AY4200" s="257"/>
      <c r="AZ4200" s="257"/>
      <c r="BA4200" s="257"/>
      <c r="BB4200" s="257"/>
      <c r="BC4200" s="257"/>
      <c r="BD4200" s="257"/>
      <c r="BE4200" s="257"/>
      <c r="BF4200" s="257"/>
      <c r="BG4200" s="257"/>
      <c r="BH4200" s="257"/>
      <c r="BI4200" s="257"/>
      <c r="BJ4200" s="257"/>
      <c r="BK4200" s="257"/>
      <c r="BL4200" s="263"/>
      <c r="BM4200" s="263"/>
      <c r="BN4200" s="263"/>
      <c r="BO4200" s="263"/>
      <c r="BP4200" s="263"/>
      <c r="BQ4200" s="263"/>
      <c r="BR4200" s="271"/>
      <c r="BS4200" s="271"/>
      <c r="BT4200" s="271"/>
      <c r="BU4200" s="271"/>
      <c r="BV4200" s="271"/>
      <c r="BW4200" s="271"/>
      <c r="BX4200" s="257"/>
      <c r="BY4200" s="257"/>
      <c r="BZ4200" s="257"/>
      <c r="CA4200" s="268"/>
      <c r="CB4200" s="268"/>
      <c r="CC4200" s="275"/>
      <c r="CD4200" s="268"/>
      <c r="CE4200" s="268"/>
      <c r="CF4200" s="268"/>
      <c r="CG4200" s="268"/>
      <c r="CH4200" s="268"/>
      <c r="CI4200" s="268"/>
      <c r="CJ4200" s="268"/>
      <c r="CK4200" s="268"/>
      <c r="CL4200" s="265"/>
      <c r="CM4200" s="272"/>
      <c r="CN4200" s="264"/>
      <c r="CO4200" s="177"/>
      <c r="CP4200" s="226"/>
      <c r="CQ4200" s="226"/>
      <c r="CR4200" s="226"/>
      <c r="CS4200" s="178"/>
      <c r="CT4200" s="178"/>
      <c r="CU4200" s="178"/>
      <c r="CV4200" s="178"/>
      <c r="CW4200" s="178"/>
      <c r="CX4200" s="178"/>
      <c r="CY4200" s="178"/>
      <c r="CZ4200" s="178"/>
      <c r="DA4200" s="178"/>
      <c r="DB4200" s="120"/>
      <c r="DC4200" s="120"/>
      <c r="DD4200" s="120"/>
      <c r="DE4200" s="120"/>
      <c r="DF4200" s="120"/>
      <c r="DG4200" s="120"/>
      <c r="DH4200" s="120"/>
      <c r="DI4200" s="120"/>
      <c r="DJ4200" s="120"/>
      <c r="DK4200" s="120"/>
      <c r="DL4200" s="120"/>
      <c r="DM4200" s="120"/>
      <c r="DN4200" s="120"/>
    </row>
    <row r="4201" spans="1:118" s="119" customFormat="1" ht="14.25" customHeight="1">
      <c r="A4201" s="227">
        <f t="shared" si="1275"/>
        <v>521</v>
      </c>
      <c r="B4201" s="230" t="s">
        <v>1267</v>
      </c>
      <c r="C4201" s="233" t="s">
        <v>1326</v>
      </c>
      <c r="D4201" s="236" t="s">
        <v>1327</v>
      </c>
      <c r="E4201" s="236" t="s">
        <v>1328</v>
      </c>
      <c r="F4201" s="253" t="s">
        <v>80</v>
      </c>
      <c r="G4201" s="254"/>
      <c r="H4201" s="82" t="s">
        <v>69</v>
      </c>
      <c r="I4201" s="82" t="s">
        <v>973</v>
      </c>
      <c r="J4201" s="82" t="s">
        <v>61</v>
      </c>
      <c r="K4201" s="82" t="s">
        <v>61</v>
      </c>
      <c r="L4201" s="82" t="s">
        <v>61</v>
      </c>
      <c r="M4201" s="82" t="s">
        <v>61</v>
      </c>
      <c r="N4201" s="82" t="s">
        <v>61</v>
      </c>
      <c r="O4201" s="82"/>
      <c r="P4201" s="82" t="s">
        <v>61</v>
      </c>
      <c r="Q4201" s="82" t="s">
        <v>61</v>
      </c>
      <c r="R4201" s="82" t="s">
        <v>61</v>
      </c>
      <c r="S4201" s="82" t="s">
        <v>61</v>
      </c>
      <c r="T4201" s="82" t="s">
        <v>61</v>
      </c>
      <c r="U4201" s="82" t="s">
        <v>61</v>
      </c>
      <c r="V4201" s="82"/>
      <c r="W4201" s="82" t="s">
        <v>60</v>
      </c>
      <c r="X4201" s="82" t="s">
        <v>60</v>
      </c>
      <c r="Y4201" s="82" t="s">
        <v>60</v>
      </c>
      <c r="Z4201" s="82" t="s">
        <v>60</v>
      </c>
      <c r="AA4201" s="82" t="s">
        <v>60</v>
      </c>
      <c r="AB4201" s="82" t="s">
        <v>60</v>
      </c>
      <c r="AC4201" s="82"/>
      <c r="AD4201" s="82" t="s">
        <v>60</v>
      </c>
      <c r="AE4201" s="82" t="s">
        <v>60</v>
      </c>
      <c r="AF4201" s="82" t="s">
        <v>60</v>
      </c>
      <c r="AG4201" s="82" t="s">
        <v>60</v>
      </c>
      <c r="AH4201" s="82" t="s">
        <v>60</v>
      </c>
      <c r="AI4201" s="82" t="s">
        <v>1471</v>
      </c>
      <c r="AJ4201" s="82"/>
      <c r="AK4201" s="82" t="s">
        <v>61</v>
      </c>
      <c r="AL4201" s="82" t="s">
        <v>61</v>
      </c>
      <c r="AM4201" s="239">
        <f>COUNTIF(H4201:AL4201,"PH")+COUNTIF(H4201:AL4201,"PH/L")+COUNTIF(H4201:AL4201,"PM")</f>
        <v>0</v>
      </c>
      <c r="AN4201" s="239">
        <f>COUNTIF(H4201:AL4201,"PD")+COUNTIF(H4201:AL4201,"PDD")+COUNTIF(H4201:AL4201,"P/DS")/2+COUNTIF(H4201:AL4201,"PMD")</f>
        <v>0</v>
      </c>
      <c r="AO4201" s="239">
        <f>COUNTIF(H4201:AL4201,"PN")+COUNTIF(H4201:AL4201,"P/NS")/2+COUNTIF(H4201:AL4201,"PH")+COUNTIF(H4201:AL4201,"PH/F")/2+COUNTIF(H4201:AL4201,"PH/L")/2+COUNTIF(H4201:AL4201,"PM")</f>
        <v>0</v>
      </c>
      <c r="AP4201" s="239">
        <f>COUNTIF(H4201:AL4201,"BH")+COUNTIF(H4201:AL4201,"AL/BL")+COUNTIF(H4201:AL4201,"UL/BL")+COUNTIF(H4201:AL4201,"BM")</f>
        <v>0</v>
      </c>
      <c r="AQ4201" s="239">
        <f>COUNTIF(H4201:AL4201,"DS")+COUNTIF(H4201:AL4201,"AL/DS")/2+COUNTIF(H4201:AL4201,"UL/DS")/2+COUNTIF(H4201:AL4201,"CT")+COUNTIF(H4201:AL4201,"MD")</f>
        <v>11.5</v>
      </c>
      <c r="AR4201" s="239">
        <f>COUNTIF(H4201:AL4201,"NS")+COUNTIF(H4201:AL4201,"AL/NS")/2+COUNTIF(H4201:AL4201,"UL/NS")/2+COUNTIF(H4201:AL4201,"BH")+COUNTIF(H4201:AL4201,"AL/BF")/2+COUNTIF(H4201:AL4201,"AL/BL")/2+COUNTIF(H4201:AL4201,"UL/BL")/2+COUNTIF(H4201:AL4201,"UL/BF")/2+COUNTIF(H4201:AL4201,"BM")</f>
        <v>13</v>
      </c>
      <c r="AS4201" s="239">
        <f>COUNTIF(H4201:AL4201,"AL")+COUNTIF(H4201:AL4201,"AL/DS")/2+COUNTIF(H4201:AL4201,"AL/NS")/2+COUNTIF(H4201:AL4201,"NH")+COUNTIF(H4201:AL4201,"SL")+COUNTIF(H4201:AL4201,"NHD")+COUNTIF(H4201:AL4201,"B")+COUNTIF(H4201:AL4201,"HL")+COUNTIF(H4201:AL4201,"AL/BF")/2+COUNTIF(H4201:AL4201,"AL/BL")/2</f>
        <v>1</v>
      </c>
      <c r="AT4201" s="255">
        <f>COUNTIF(H4201:AL4201,"PD")+COUNTIF(H4201:AL4201,"PN")+COUNTIF(H4201:AL4201,"P/DS")/2+COUNTIF(H4201:AL4201,"P/NS")/2+COUNTIF(H4201:AL4201,"DS")+COUNTIF(H4201:AL4201,"NS")+COUNTIF(H4201:AL4201,"AL")+COUNTIF(H4201:AL4201,"AL/DS")+COUNTIF(H4201:AL4201,"AL/NS")+COUNTIF(H4201:AL4201,"NH")+COUNTIF(H4201:AL4201,"SL")+COUNTIF(H4201:AL4201,"UL/DS")/2+COUNTIF(H4201:AL4201,"UL/NS")/2+COUNTIF(H4201:AL4201,"CT")+COUNTIF(H4201:AL4201,"NHD")+COUNTIF(H4201:AL4201,"PDD")+COUNTIF(H4201:AL4201,"B")+COUNTIF(H4201:AL4201,"HL")+COUNTIF(H4201:AL4201,"PH")+COUNTIF(H4201:AL4201,"BH")+COUNTIF(H4201:AL4201,"AL/BF")+COUNTIF(H4201:AL4201,"AL/BL")+COUNTIF(H4201:AL4201,"UL/BF")/2+COUNTIF(H4201:AL4201,"UL/BL")/2+COUNTIF(H4201:AL4201,"PH/F")/2+COUNTIF(H4201:AL4201,"PH/L")/2+COUNTIF(H4201:AL4201,"MD")+COUNTIF(H4201:AL4201,"PMD")+COUNTIF(H4201:AL4201,"PM")+COUNTIF(H4201:AL4201,"BM")</f>
        <v>25.5</v>
      </c>
      <c r="AU4201" s="255">
        <f>COUNTIF(H4201:AL4201,"P/DS")/2+COUNTIF(H4201:AL4201,"P/NS")/2+COUNTIF(H4201:AL4201,"IL")+COUNTIF(H4201:AL4201,"NL")+COUNTIF(H4201:AL4201,"UL")+COUNTIF(H4201:AL4201,"UL/DS")/2+COUNTIF(H4201:AL4201,"UL/NS")/2+COUNTIF(H4201:AL4201,"KT")+COUNTIF(H4201:AL4201,"UL/BF")/2+COUNTIF(H4201:AL4201,"UL/BL")/2+COUNTIF(H4201:AL4201,"PH/F")/2+COUNTIF(H4201:AL4201,"PH/L")/2+COUNTIF(H4201:AL4201,"NB")</f>
        <v>0.5</v>
      </c>
      <c r="AV4201" s="258">
        <f>COUNTIF(H4201:AL4201,"PN")+COUNTIF(H4201:AL4201,"TVD")+COUNTIF(H4201:AL4201,"PH")+COUNTIF(H4201:AL4201,"PM")+COUNTIF(H4201:AL4201,"PDD")-COUNTIFS(H4201:AL4201,"PN",H4208:AL4208,"&gt;=3")-COUNTIFS(H4201:AL4201,"PM",H4208:AL4208,"&gt;=3")</f>
        <v>0</v>
      </c>
      <c r="AW4201" s="258">
        <f>COUNTIF(H4201:AL4201,"NS")+COUNTIF(H4201:AL4201,"D")+COUNTIF(H4201:AL4201,"BH")+COUNTIF(H4201:AL4201,"NHD")+COUNTIF(H4201:AL4201,"BM")-COUNTIFS(H4201:AL4201,"NS",H4208:AL4208,"&gt;=3")-COUNTIFS(H4201:AL4201,"BH",H4208:AL4208,"&gt;=3")-COUNTIFS(H4201:AL4201,"BM",H4208:AL4208,"&gt;=3")</f>
        <v>14</v>
      </c>
      <c r="AX4201" s="255">
        <f>COUNTIF(H4201:AL4201,"AL")+COUNTIF(H4201:AL4201,"AL/DS")/2+COUNTIF(H4201:AL4201,"AL/NS")/2+COUNTIF(H4201:AL4201,"AL/BF")+COUNTIF(H4201:AL4201,"AL/BL")/2</f>
        <v>0</v>
      </c>
      <c r="AY4201" s="255">
        <f>COUNTIF(H4201:AL4201,"SL")</f>
        <v>0</v>
      </c>
      <c r="AZ4201" s="255">
        <f>COUNTIF(H4201:AL4201,"NH")</f>
        <v>1</v>
      </c>
      <c r="BA4201" s="255">
        <f>COUNTIF(H4201:AL4201,"HL")</f>
        <v>0</v>
      </c>
      <c r="BB4201" s="255">
        <f>COUNTIF(G4201:AL4201,"P/DS")/2+COUNTIF(G4201:AL4201,"P/NS")/2+COUNTIF(G4201:AL4201,"UL")+COUNTIF(G4201:AL4201,"UL/DS")/2+COUNTIF(G4201:AL4201,"UL/NS")/2+COUNTIF(G4201:AL4201,"UL/BL")/2+COUNTIF(G4201:AL4201,"UL/BF")/2+COUNTIF(G4201:AL4201,"PH/F")/2+COUNTIF(G4201:AL4201,"PH/L")/2</f>
        <v>0.5</v>
      </c>
      <c r="BC4201" s="255">
        <f>COUNTIF(H4201:AL4201,"NB")</f>
        <v>0</v>
      </c>
      <c r="BD4201" s="255">
        <f>COUNTIF(H4201:AL4201,"NL")</f>
        <v>0</v>
      </c>
      <c r="BE4201" s="255">
        <f>COUNTIF(H4201:AL4201,"IL")</f>
        <v>0</v>
      </c>
      <c r="BF4201" s="255">
        <f>COUNTIF(H4201:AL4201,"KT")</f>
        <v>0</v>
      </c>
      <c r="BG4201" s="255">
        <f>COUNTIF(H4201:AL4201,"L70")</f>
        <v>0</v>
      </c>
      <c r="BH4201" s="255">
        <f>COUNTIF(H4201:AL4201,"MD")</f>
        <v>0</v>
      </c>
      <c r="BI4201" s="255">
        <f>COUNTIF(H4201:AL4201,"PMD")</f>
        <v>0</v>
      </c>
      <c r="BJ4201" s="255">
        <f>COUNTIF(H4201:AL4201,"PM")</f>
        <v>0</v>
      </c>
      <c r="BK4201" s="255">
        <f>COUNTIF(H4201:AL4201,"BM")</f>
        <v>0</v>
      </c>
      <c r="BL4201" s="261">
        <f>SUMIF(H4201:AL4201,"PD",H4202:AL4202)+SUMIF(H4201:AL4201,"PN",H4202:AL4202)+SUMIF(H4201:AL4201,"P/DS",H4202:AL4202)+SUMIF(H4201:AL4201,"PN/F",H4202:AL4202)+SUMIF(H4201:AL4201,"PN/L",H4202:AL4202)+SUMIF(H4201:AL4201,"TV",H4202:AL4202)+SUMIF(H4201:AL4201,"TVD",H4202:AL4202)+SUMIF(H4201:AL4201,"PDD",H4202:AL4202)</f>
        <v>0</v>
      </c>
      <c r="BM4201" s="261">
        <f>SUMIF(H4201:AL4201,"PD",H4203:AL4203)+SUMIF(H4201:AL4201,"PN",H4203:AL4203)+SUMIF(H4201:AL4201,"P/DS",H4203:AL4203)+SUMIF(H4201:AL4201,"PN/F",H4203:AL4203)+SUMIF(H4201:AL4201,"PN/L",H4203:AL4203)+SUMIF(H4201:AL4201,"TV",H4203:AL4203)+SUMIF(H4201:AL4201,"TVD",H4203:AL4203)+SUMIF(H4201:AL4201,"PDD",H4203:AL4203)+SUMIF(H4201:AL4201,"PMD",H4203:AL4203)</f>
        <v>0</v>
      </c>
      <c r="BN4201" s="261">
        <f>SUMIF(H4201:AL4201,"PD",H4204:AL4204)+SUMIF(H4201:AL4201,"PN",H4204:AL4204)+SUMIF(H4201:AL4201,"P/DS",H4204:AL4204)+SUMIF(H4201:AL4201,"PN/F",H4204:AL4204)+SUMIF(H4201:AL4201,"PN/L",H4204:AL4204)+SUMIF(H4201:AL4201,"TV",H4204:AL4204)+SUMIF(H4201:AL4201,"TVD",H4204:AL4204)</f>
        <v>0</v>
      </c>
      <c r="BO4201" s="261">
        <f>SUMIF(H4201:AL4201,"PD",H4205:AL4205)+SUMIF(H4201:AL4201,"PN",H4205:AL4205)+SUMIF(H4201:AL4201,"P/DS",H4205:AL4205)+SUMIF(H4201:AL4201,"PN/F",H4205:AL4205)+SUMIF(H4201:AL4201,"PN/L",H4205:AL4205)+SUMIF(H4201:AL4201,"TV",H4205:AL4205)+SUMIF(H4201:AL4201,"TVD",H4205:AL4205)</f>
        <v>0</v>
      </c>
      <c r="BP4201" s="261">
        <f>SUMIF(H4201:AL4201,"PD",H4206:AL4206)+SUMIF(H4201:AL4201,"PN",H4206:AL4206)+SUMIF(H4201:AL4201,"P/DS",H4206:AL4206)+SUMIF(H4201:AL4201,"PN/F",H4206:AL4206)+SUMIF(H4201:AL4201,"PN/L",H4206:AL4206)+SUMIF(H4201:AL4201,"TV",H4206:AL4206)+SUMIF(H4201:AL4201,"TVD",H4206:AL4206)+SUMIF(H4201:AL4201,"PDD",H4206:AL4206)+SUMIF(H4201:AL4201,"PH",H4206:AL4206)+SUMIF(H4201:AL4201,"PM",H4206:AL4206)</f>
        <v>0</v>
      </c>
      <c r="BQ4201" s="261">
        <f>SUMIF(H4201:AL4201,"PD",H4207:AL4207)+SUMIF(H4201:AL4201,"PN",H4207:AL4207)+SUMIF(H4201:AL4201,"P/DS",H4207:AL4207)+SUMIF(H4201:AL4201,"PN/F",H4207:AL4207)+SUMIF(H4201:AL4201,"PN/L",H4207:AL4207)+SUMIF(H4201:AL4201,"TV",H4207:AL4207)+SUMIF(H4201:AL4201,"TVD",H4207:AL4207)+SUMIF(H4201:AL4201,"PDD",H4207:AL4207)+SUMIF(H4201:AL4201,"PH",H4207:AL4207)+SUMIF(H4201:AL4201,"PM",H4207:AL4207)</f>
        <v>0</v>
      </c>
      <c r="BR4201" s="269">
        <f>SUM(H4202:AL4202)-BL4201</f>
        <v>12</v>
      </c>
      <c r="BS4201" s="269">
        <f>SUM(H4203:AL4203)-BM4201</f>
        <v>7</v>
      </c>
      <c r="BT4201" s="269">
        <f>SUM(H4204:AL4204)-BN4201</f>
        <v>0</v>
      </c>
      <c r="BU4201" s="269">
        <f>SUM(H4205:AL4205)-BO4201</f>
        <v>6.5</v>
      </c>
      <c r="BV4201" s="269">
        <f>SUM(H4206:AL4206)-BP4201</f>
        <v>0</v>
      </c>
      <c r="BW4201" s="269">
        <f>SUM(H4207:AL4207)-BQ4201</f>
        <v>0</v>
      </c>
      <c r="BX4201" s="255">
        <f>SUMIF(H4201:AL4201,"PD",H4208:AL4208)+SUMIF(H4201:AL4201,"PN",H4208:AL4208)+SUMIF(H4201:AL4201,"P/DS",H4208:AL4208)+SUMIF(H4201:AL4201,"PN/F",H4208:AL4208)+SUMIF(H4201:AL4201,"PN/L",H4208:AL4208)</f>
        <v>0</v>
      </c>
      <c r="BY4201" s="255">
        <f>SUM(H4208:AL4208)-BX4201</f>
        <v>0</v>
      </c>
      <c r="BZ4201" s="255">
        <f t="shared" ref="BZ4201" si="1290">+SUM(BL4201:BW4208)</f>
        <v>25.5</v>
      </c>
      <c r="CA4201" s="266">
        <f>(COUNTIFS(H4201:AL4201,"PD",H4202:AL4202,"&gt;=2"))*0.5-IF(CN4201="VP",COUNTIFS($H$16:$AL$16,"SAT",H4201:AL4201,"PD",H4202:AL4202,"&gt;=2"))*0.5</f>
        <v>0</v>
      </c>
      <c r="CB4201" s="266">
        <f>(COUNTIFS(H4201:AL4201,"PN",H4203:AL4203,"&gt;=0.5",H4202:AL4202,"&gt;=1.5"))*0.5+COUNTIFS(H4201:AL4201,"PDD",H4203:AL4203,"&gt;=0.5",H4202:AL4202,"&gt;=1.5")*0.5</f>
        <v>0</v>
      </c>
      <c r="CC4201" s="273">
        <f>(COUNTIFS(H4201:AL4201,"TV",H4203:AL4203,"&gt;=10"))*0.5+(COUNTIFS(H4201:AL4201,"PMD",H4203:AL4203,"&gt;=2"))*0.5</f>
        <v>0</v>
      </c>
      <c r="CD4201" s="266">
        <f>(COUNTIFS(H4201:AL4201,"TVD",H4205:AL4205,"&gt;=6.5",H4203:AL4203,"&gt;=3.5"))*0.5</f>
        <v>0</v>
      </c>
      <c r="CE4201" s="266">
        <f>(COUNTIFS(H4201:AL4201,"PD",H4206:AL4206,"&gt;=10"))*0.5</f>
        <v>0</v>
      </c>
      <c r="CF4201" s="266">
        <f>(COUNTIFS(H4201:AL4201,"PDD",H4206:AL4206,"&gt;=3.5",H4207:AL4207,"&gt;=6.5")+COUNTIFS(H4201:AL4201,"PH",H4207:AL4207,"&gt;=0.5",H4206:AL4206,"&gt;=1.5")+COUNTIFS(H4201:AL4201,"PM",H4207:AL4207,"&gt;=0.5",H4206:AL4206,"&gt;=1.5"))*0.5</f>
        <v>0</v>
      </c>
      <c r="CG4201" s="266">
        <f>(COUNTIFS(H4201:AL4201,"DS",H4202:AL4202,"&gt;=2")+COUNTIFS(H4201:AL4201,"AL/DS",H4202:AL4202,"&gt;=2"))*0.5-IF(CN4201="VP",COUNTIFS($H$16:$AL$16,"SAT",H4201:AL4201,"DS",H4202:AL4202,"&gt;=2"))*0.5</f>
        <v>0</v>
      </c>
      <c r="CH4201" s="266">
        <f>(COUNTIFS(H4201:AL4201,"NS",H4203:AL4203,"&gt;=0.5",H4202:AL4202,"&gt;=1.5")+COUNTIFS(H4201:AL4201,"AL/NS",H4203:AL4203,"&gt;=0.5",H4202:AL4202,"&gt;=1.5")+COUNTIFS(H4201:AL4201,"NHD",H4203:AL4203,"&gt;=4.5",H4206:AL4206,"&gt;=2",H4202:AL4202,"&gt;=1.5"))*0.5</f>
        <v>3</v>
      </c>
      <c r="CI4201" s="266">
        <f>(COUNTIF(H4203:AL4203,"&gt;=10")+COUNTIFS(H4201:AL4201,"MD",H4203:AL4203,"&gt;=2")-COUNTIFS(H4201:AL4201,"TV",H4203:AL4203,"&gt;=10"))*0.5</f>
        <v>0</v>
      </c>
      <c r="CJ4201" s="266">
        <f>(COUNTIFS(H4201:AL4201,"D",H4205:AL4205,"&gt;=6.5",H4203:AL4203,"&gt;=3.5"))*0.5</f>
        <v>0.5</v>
      </c>
      <c r="CK4201" s="266">
        <f>(COUNTIF(H4206:AL4206,"&gt;=10")-COUNTIFS(H4201:AL4201,"PD",H4206:AL4206,"&gt;=10"))*0.5</f>
        <v>0</v>
      </c>
      <c r="CL4201" s="265">
        <f>(COUNTIFS(H4201:AL4201,"NHD",H4206:AL4206,"&gt;=3.5",H4207:AL4207,"&gt;=6.5")+COUNTIFS(H4201:AL4201,"BH",H4206:AL4206,"&gt;=1.5",H4207:AL4207,"&gt;=0.5")+COUNTIFS(H4201:AL4201,"BM",H4206:AL4206,"&gt;=1.5",H4207:AL4207,"&gt;=0.5")+COUNTIFS(H4201:AL4201,"D",H4206:AL4206,"&gt;=1.5",H4207:AL4207,"&gt;=0.5"))*0.5</f>
        <v>0</v>
      </c>
      <c r="CM4201" s="272"/>
      <c r="CN4201" s="264" t="s">
        <v>723</v>
      </c>
      <c r="CO4201" s="184">
        <f t="shared" ref="CO4201" si="1291">+AM4201+AN4201+AO4201+AP4201+AQ4201+AR4201+AS4201+AU4201+BG4201</f>
        <v>26</v>
      </c>
      <c r="CP4201" s="225">
        <f>+SUM(I4202:I4207)-I4208</f>
        <v>10.5</v>
      </c>
      <c r="CQ4201" s="225">
        <f>+SUM(J4202:J4207)-J4208</f>
        <v>2.5</v>
      </c>
      <c r="CR4201" s="225">
        <f>+SUM(K4202:K4207)-K4208</f>
        <v>0</v>
      </c>
      <c r="CS4201" s="185"/>
      <c r="CT4201" s="185"/>
      <c r="CU4201" s="185"/>
      <c r="CV4201" s="185"/>
      <c r="CW4201" s="185"/>
      <c r="CX4201" s="185"/>
      <c r="CY4201" s="185"/>
      <c r="CZ4201" s="185"/>
      <c r="DA4201" s="185"/>
      <c r="DB4201" s="120"/>
      <c r="DC4201" s="120"/>
      <c r="DD4201" s="120"/>
      <c r="DE4201" s="120"/>
      <c r="DF4201" s="120"/>
      <c r="DG4201" s="120"/>
      <c r="DH4201" s="120"/>
      <c r="DI4201" s="120"/>
      <c r="DJ4201" s="120"/>
      <c r="DK4201" s="120"/>
      <c r="DL4201" s="120"/>
      <c r="DM4201" s="120"/>
      <c r="DN4201" s="120"/>
    </row>
    <row r="4202" spans="1:118" s="119" customFormat="1" ht="14.25" customHeight="1">
      <c r="A4202" s="228"/>
      <c r="B4202" s="231"/>
      <c r="C4202" s="234"/>
      <c r="D4202" s="237"/>
      <c r="E4202" s="237"/>
      <c r="F4202" s="242" t="s">
        <v>82</v>
      </c>
      <c r="G4202" s="121">
        <v>1.5</v>
      </c>
      <c r="H4202" s="83"/>
      <c r="I4202" s="83"/>
      <c r="J4202" s="83">
        <v>2</v>
      </c>
      <c r="K4202" s="83"/>
      <c r="L4202" s="83">
        <v>2</v>
      </c>
      <c r="M4202" s="83">
        <v>2</v>
      </c>
      <c r="N4202" s="83"/>
      <c r="O4202" s="83"/>
      <c r="P4202" s="83"/>
      <c r="Q4202" s="83">
        <v>2</v>
      </c>
      <c r="R4202" s="83"/>
      <c r="S4202" s="83">
        <v>2</v>
      </c>
      <c r="T4202" s="83"/>
      <c r="U4202" s="83">
        <v>2</v>
      </c>
      <c r="V4202" s="83"/>
      <c r="W4202" s="83"/>
      <c r="X4202" s="83"/>
      <c r="Y4202" s="83"/>
      <c r="Z4202" s="83"/>
      <c r="AA4202" s="83"/>
      <c r="AB4202" s="83"/>
      <c r="AC4202" s="79"/>
      <c r="AD4202" s="79"/>
      <c r="AE4202" s="79"/>
      <c r="AF4202" s="79"/>
      <c r="AG4202" s="79"/>
      <c r="AH4202" s="79"/>
      <c r="AI4202" s="79"/>
      <c r="AJ4202" s="79"/>
      <c r="AK4202" s="79"/>
      <c r="AL4202" s="79"/>
      <c r="AM4202" s="240"/>
      <c r="AN4202" s="240"/>
      <c r="AO4202" s="240"/>
      <c r="AP4202" s="240"/>
      <c r="AQ4202" s="240"/>
      <c r="AR4202" s="240"/>
      <c r="AS4202" s="240"/>
      <c r="AT4202" s="256"/>
      <c r="AU4202" s="256"/>
      <c r="AV4202" s="259"/>
      <c r="AW4202" s="259"/>
      <c r="AX4202" s="256"/>
      <c r="AY4202" s="256"/>
      <c r="AZ4202" s="256"/>
      <c r="BA4202" s="256"/>
      <c r="BB4202" s="256"/>
      <c r="BC4202" s="256"/>
      <c r="BD4202" s="256"/>
      <c r="BE4202" s="256"/>
      <c r="BF4202" s="256"/>
      <c r="BG4202" s="256"/>
      <c r="BH4202" s="256"/>
      <c r="BI4202" s="256"/>
      <c r="BJ4202" s="256"/>
      <c r="BK4202" s="256"/>
      <c r="BL4202" s="262"/>
      <c r="BM4202" s="262"/>
      <c r="BN4202" s="262"/>
      <c r="BO4202" s="262"/>
      <c r="BP4202" s="262"/>
      <c r="BQ4202" s="262"/>
      <c r="BR4202" s="270"/>
      <c r="BS4202" s="270"/>
      <c r="BT4202" s="270"/>
      <c r="BU4202" s="270"/>
      <c r="BV4202" s="270"/>
      <c r="BW4202" s="270"/>
      <c r="BX4202" s="256"/>
      <c r="BY4202" s="256"/>
      <c r="BZ4202" s="256"/>
      <c r="CA4202" s="267"/>
      <c r="CB4202" s="267"/>
      <c r="CC4202" s="274"/>
      <c r="CD4202" s="267"/>
      <c r="CE4202" s="267"/>
      <c r="CF4202" s="267"/>
      <c r="CG4202" s="267"/>
      <c r="CH4202" s="267"/>
      <c r="CI4202" s="267"/>
      <c r="CJ4202" s="267"/>
      <c r="CK4202" s="267"/>
      <c r="CL4202" s="265"/>
      <c r="CM4202" s="272"/>
      <c r="CN4202" s="264"/>
      <c r="CO4202" s="184"/>
      <c r="CP4202" s="226"/>
      <c r="CQ4202" s="226"/>
      <c r="CR4202" s="226"/>
      <c r="CS4202" s="185"/>
      <c r="CT4202" s="185"/>
      <c r="CU4202" s="185"/>
      <c r="CV4202" s="185"/>
      <c r="CW4202" s="185"/>
      <c r="CX4202" s="185"/>
      <c r="CY4202" s="185"/>
      <c r="CZ4202" s="185"/>
      <c r="DA4202" s="185"/>
      <c r="DB4202" s="120"/>
      <c r="DC4202" s="120"/>
      <c r="DD4202" s="120"/>
      <c r="DE4202" s="120"/>
      <c r="DF4202" s="120"/>
      <c r="DG4202" s="120"/>
      <c r="DH4202" s="120"/>
      <c r="DI4202" s="120"/>
      <c r="DJ4202" s="120"/>
      <c r="DK4202" s="120"/>
      <c r="DL4202" s="120"/>
      <c r="DM4202" s="120"/>
      <c r="DN4202" s="120"/>
    </row>
    <row r="4203" spans="1:118" s="119" customFormat="1">
      <c r="A4203" s="228"/>
      <c r="B4203" s="231"/>
      <c r="C4203" s="234"/>
      <c r="D4203" s="237"/>
      <c r="E4203" s="237"/>
      <c r="F4203" s="243"/>
      <c r="G4203" s="122">
        <v>2</v>
      </c>
      <c r="H4203" s="84"/>
      <c r="I4203" s="84">
        <v>4</v>
      </c>
      <c r="J4203" s="84">
        <v>0.5</v>
      </c>
      <c r="K4203" s="84"/>
      <c r="L4203" s="84">
        <v>0.5</v>
      </c>
      <c r="M4203" s="84">
        <v>0.5</v>
      </c>
      <c r="N4203" s="84"/>
      <c r="O4203" s="84"/>
      <c r="P4203" s="84"/>
      <c r="Q4203" s="84">
        <v>0.5</v>
      </c>
      <c r="R4203" s="84"/>
      <c r="S4203" s="84">
        <v>0.5</v>
      </c>
      <c r="T4203" s="84"/>
      <c r="U4203" s="84">
        <v>0.5</v>
      </c>
      <c r="V4203" s="84"/>
      <c r="W4203" s="84"/>
      <c r="X4203" s="84"/>
      <c r="Y4203" s="84"/>
      <c r="Z4203" s="84"/>
      <c r="AA4203" s="84"/>
      <c r="AB4203" s="84"/>
      <c r="AC4203" s="80"/>
      <c r="AD4203" s="80"/>
      <c r="AE4203" s="80"/>
      <c r="AF4203" s="80"/>
      <c r="AG4203" s="80"/>
      <c r="AH4203" s="80"/>
      <c r="AI4203" s="80"/>
      <c r="AJ4203" s="80"/>
      <c r="AK4203" s="80"/>
      <c r="AL4203" s="80"/>
      <c r="AM4203" s="240"/>
      <c r="AN4203" s="240"/>
      <c r="AO4203" s="240"/>
      <c r="AP4203" s="240"/>
      <c r="AQ4203" s="240"/>
      <c r="AR4203" s="240"/>
      <c r="AS4203" s="240"/>
      <c r="AT4203" s="256"/>
      <c r="AU4203" s="256"/>
      <c r="AV4203" s="259"/>
      <c r="AW4203" s="259"/>
      <c r="AX4203" s="256"/>
      <c r="AY4203" s="256"/>
      <c r="AZ4203" s="256"/>
      <c r="BA4203" s="256"/>
      <c r="BB4203" s="256"/>
      <c r="BC4203" s="256"/>
      <c r="BD4203" s="256"/>
      <c r="BE4203" s="256"/>
      <c r="BF4203" s="256"/>
      <c r="BG4203" s="256"/>
      <c r="BH4203" s="256"/>
      <c r="BI4203" s="256"/>
      <c r="BJ4203" s="256"/>
      <c r="BK4203" s="256"/>
      <c r="BL4203" s="262"/>
      <c r="BM4203" s="262"/>
      <c r="BN4203" s="262"/>
      <c r="BO4203" s="262"/>
      <c r="BP4203" s="262"/>
      <c r="BQ4203" s="262"/>
      <c r="BR4203" s="270"/>
      <c r="BS4203" s="270"/>
      <c r="BT4203" s="270"/>
      <c r="BU4203" s="270"/>
      <c r="BV4203" s="270"/>
      <c r="BW4203" s="270"/>
      <c r="BX4203" s="256"/>
      <c r="BY4203" s="256"/>
      <c r="BZ4203" s="256"/>
      <c r="CA4203" s="267"/>
      <c r="CB4203" s="267"/>
      <c r="CC4203" s="274"/>
      <c r="CD4203" s="267"/>
      <c r="CE4203" s="267"/>
      <c r="CF4203" s="267"/>
      <c r="CG4203" s="267"/>
      <c r="CH4203" s="267"/>
      <c r="CI4203" s="267"/>
      <c r="CJ4203" s="267"/>
      <c r="CK4203" s="267"/>
      <c r="CL4203" s="265"/>
      <c r="CM4203" s="272"/>
      <c r="CN4203" s="264"/>
      <c r="CO4203" s="184"/>
      <c r="CP4203" s="226"/>
      <c r="CQ4203" s="226"/>
      <c r="CR4203" s="226"/>
      <c r="CS4203" s="185"/>
      <c r="CT4203" s="185"/>
      <c r="CU4203" s="185"/>
      <c r="CV4203" s="185"/>
      <c r="CW4203" s="185"/>
      <c r="CX4203" s="185"/>
      <c r="CY4203" s="185"/>
      <c r="CZ4203" s="185"/>
      <c r="DA4203" s="185"/>
      <c r="DB4203" s="120"/>
      <c r="DC4203" s="120"/>
      <c r="DD4203" s="120"/>
      <c r="DE4203" s="120"/>
      <c r="DF4203" s="120"/>
      <c r="DG4203" s="120"/>
      <c r="DH4203" s="120"/>
      <c r="DI4203" s="120"/>
      <c r="DJ4203" s="120"/>
      <c r="DK4203" s="120"/>
      <c r="DL4203" s="120"/>
      <c r="DM4203" s="120"/>
      <c r="DN4203" s="120"/>
    </row>
    <row r="4204" spans="1:118" s="119" customFormat="1">
      <c r="A4204" s="228"/>
      <c r="B4204" s="231"/>
      <c r="C4204" s="234"/>
      <c r="D4204" s="237"/>
      <c r="E4204" s="237"/>
      <c r="F4204" s="243"/>
      <c r="G4204" s="122">
        <v>2.1</v>
      </c>
      <c r="H4204" s="84"/>
      <c r="I4204" s="84"/>
      <c r="J4204" s="84"/>
      <c r="K4204" s="84"/>
      <c r="L4204" s="84"/>
      <c r="M4204" s="84"/>
      <c r="N4204" s="84"/>
      <c r="O4204" s="84"/>
      <c r="P4204" s="84"/>
      <c r="Q4204" s="84"/>
      <c r="R4204" s="84"/>
      <c r="S4204" s="84"/>
      <c r="T4204" s="84"/>
      <c r="U4204" s="84"/>
      <c r="V4204" s="84"/>
      <c r="W4204" s="84"/>
      <c r="X4204" s="84"/>
      <c r="Y4204" s="84"/>
      <c r="Z4204" s="84"/>
      <c r="AA4204" s="84"/>
      <c r="AB4204" s="84"/>
      <c r="AC4204" s="80"/>
      <c r="AD4204" s="80"/>
      <c r="AE4204" s="80"/>
      <c r="AF4204" s="80"/>
      <c r="AG4204" s="80"/>
      <c r="AH4204" s="80"/>
      <c r="AI4204" s="80"/>
      <c r="AJ4204" s="80"/>
      <c r="AK4204" s="80"/>
      <c r="AL4204" s="80"/>
      <c r="AM4204" s="240"/>
      <c r="AN4204" s="240"/>
      <c r="AO4204" s="240"/>
      <c r="AP4204" s="240"/>
      <c r="AQ4204" s="240"/>
      <c r="AR4204" s="240"/>
      <c r="AS4204" s="240"/>
      <c r="AT4204" s="256"/>
      <c r="AU4204" s="256"/>
      <c r="AV4204" s="259"/>
      <c r="AW4204" s="259"/>
      <c r="AX4204" s="256"/>
      <c r="AY4204" s="256"/>
      <c r="AZ4204" s="256"/>
      <c r="BA4204" s="256"/>
      <c r="BB4204" s="256"/>
      <c r="BC4204" s="256"/>
      <c r="BD4204" s="256"/>
      <c r="BE4204" s="256"/>
      <c r="BF4204" s="256"/>
      <c r="BG4204" s="256"/>
      <c r="BH4204" s="256"/>
      <c r="BI4204" s="256"/>
      <c r="BJ4204" s="256"/>
      <c r="BK4204" s="256"/>
      <c r="BL4204" s="262"/>
      <c r="BM4204" s="262"/>
      <c r="BN4204" s="262"/>
      <c r="BO4204" s="262"/>
      <c r="BP4204" s="262"/>
      <c r="BQ4204" s="262"/>
      <c r="BR4204" s="270"/>
      <c r="BS4204" s="270"/>
      <c r="BT4204" s="270"/>
      <c r="BU4204" s="270"/>
      <c r="BV4204" s="270"/>
      <c r="BW4204" s="270"/>
      <c r="BX4204" s="256"/>
      <c r="BY4204" s="256"/>
      <c r="BZ4204" s="256"/>
      <c r="CA4204" s="267"/>
      <c r="CB4204" s="267"/>
      <c r="CC4204" s="274"/>
      <c r="CD4204" s="267"/>
      <c r="CE4204" s="267"/>
      <c r="CF4204" s="267"/>
      <c r="CG4204" s="267"/>
      <c r="CH4204" s="267"/>
      <c r="CI4204" s="267"/>
      <c r="CJ4204" s="267"/>
      <c r="CK4204" s="267"/>
      <c r="CL4204" s="265"/>
      <c r="CM4204" s="272"/>
      <c r="CN4204" s="264"/>
      <c r="CO4204" s="184"/>
      <c r="CP4204" s="226"/>
      <c r="CQ4204" s="226"/>
      <c r="CR4204" s="226"/>
      <c r="CS4204" s="185"/>
      <c r="CT4204" s="185"/>
      <c r="CU4204" s="185"/>
      <c r="CV4204" s="185"/>
      <c r="CW4204" s="185"/>
      <c r="CX4204" s="185"/>
      <c r="CY4204" s="185"/>
      <c r="CZ4204" s="185"/>
      <c r="DA4204" s="185"/>
      <c r="DB4204" s="120"/>
      <c r="DC4204" s="120"/>
      <c r="DD4204" s="120"/>
      <c r="DE4204" s="120"/>
      <c r="DF4204" s="120"/>
      <c r="DG4204" s="120"/>
      <c r="DH4204" s="120"/>
      <c r="DI4204" s="120"/>
      <c r="DJ4204" s="120"/>
      <c r="DK4204" s="120"/>
      <c r="DL4204" s="120"/>
      <c r="DM4204" s="120"/>
      <c r="DN4204" s="120"/>
    </row>
    <row r="4205" spans="1:118" s="119" customFormat="1">
      <c r="A4205" s="228"/>
      <c r="B4205" s="231"/>
      <c r="C4205" s="234"/>
      <c r="D4205" s="237"/>
      <c r="E4205" s="237"/>
      <c r="F4205" s="243"/>
      <c r="G4205" s="122">
        <v>2.7</v>
      </c>
      <c r="H4205" s="84"/>
      <c r="I4205" s="84">
        <v>6.5</v>
      </c>
      <c r="J4205" s="84"/>
      <c r="K4205" s="84"/>
      <c r="L4205" s="84"/>
      <c r="M4205" s="84"/>
      <c r="N4205" s="84"/>
      <c r="O4205" s="84"/>
      <c r="P4205" s="84"/>
      <c r="Q4205" s="84"/>
      <c r="R4205" s="84"/>
      <c r="S4205" s="84"/>
      <c r="T4205" s="84"/>
      <c r="U4205" s="84"/>
      <c r="V4205" s="84"/>
      <c r="W4205" s="84"/>
      <c r="X4205" s="84"/>
      <c r="Y4205" s="84"/>
      <c r="Z4205" s="84"/>
      <c r="AA4205" s="84"/>
      <c r="AB4205" s="84"/>
      <c r="AC4205" s="80"/>
      <c r="AD4205" s="80"/>
      <c r="AE4205" s="80"/>
      <c r="AF4205" s="80"/>
      <c r="AG4205" s="80"/>
      <c r="AH4205" s="80"/>
      <c r="AI4205" s="80"/>
      <c r="AJ4205" s="80"/>
      <c r="AK4205" s="80"/>
      <c r="AL4205" s="80"/>
      <c r="AM4205" s="240"/>
      <c r="AN4205" s="240"/>
      <c r="AO4205" s="240"/>
      <c r="AP4205" s="240"/>
      <c r="AQ4205" s="240"/>
      <c r="AR4205" s="240"/>
      <c r="AS4205" s="240"/>
      <c r="AT4205" s="256"/>
      <c r="AU4205" s="256"/>
      <c r="AV4205" s="259"/>
      <c r="AW4205" s="259"/>
      <c r="AX4205" s="256"/>
      <c r="AY4205" s="256"/>
      <c r="AZ4205" s="256"/>
      <c r="BA4205" s="256"/>
      <c r="BB4205" s="256"/>
      <c r="BC4205" s="256"/>
      <c r="BD4205" s="256"/>
      <c r="BE4205" s="256"/>
      <c r="BF4205" s="256"/>
      <c r="BG4205" s="256"/>
      <c r="BH4205" s="256"/>
      <c r="BI4205" s="256"/>
      <c r="BJ4205" s="256"/>
      <c r="BK4205" s="256"/>
      <c r="BL4205" s="262"/>
      <c r="BM4205" s="262"/>
      <c r="BN4205" s="262"/>
      <c r="BO4205" s="262"/>
      <c r="BP4205" s="262"/>
      <c r="BQ4205" s="262"/>
      <c r="BR4205" s="270"/>
      <c r="BS4205" s="270"/>
      <c r="BT4205" s="270"/>
      <c r="BU4205" s="270"/>
      <c r="BV4205" s="270"/>
      <c r="BW4205" s="270"/>
      <c r="BX4205" s="256"/>
      <c r="BY4205" s="256"/>
      <c r="BZ4205" s="256"/>
      <c r="CA4205" s="267"/>
      <c r="CB4205" s="267"/>
      <c r="CC4205" s="274"/>
      <c r="CD4205" s="267"/>
      <c r="CE4205" s="267"/>
      <c r="CF4205" s="267"/>
      <c r="CG4205" s="267"/>
      <c r="CH4205" s="267"/>
      <c r="CI4205" s="267"/>
      <c r="CJ4205" s="267"/>
      <c r="CK4205" s="267"/>
      <c r="CL4205" s="265"/>
      <c r="CM4205" s="272"/>
      <c r="CN4205" s="264"/>
      <c r="CO4205" s="184"/>
      <c r="CP4205" s="226"/>
      <c r="CQ4205" s="226"/>
      <c r="CR4205" s="226"/>
      <c r="CS4205" s="185"/>
      <c r="CT4205" s="185"/>
      <c r="CU4205" s="185"/>
      <c r="CV4205" s="185"/>
      <c r="CW4205" s="185"/>
      <c r="CX4205" s="185"/>
      <c r="CY4205" s="185"/>
      <c r="CZ4205" s="185"/>
      <c r="DA4205" s="185"/>
      <c r="DB4205" s="120"/>
      <c r="DC4205" s="120"/>
      <c r="DD4205" s="120"/>
      <c r="DE4205" s="120"/>
      <c r="DF4205" s="120"/>
      <c r="DG4205" s="120"/>
      <c r="DH4205" s="120"/>
      <c r="DI4205" s="120"/>
      <c r="DJ4205" s="120"/>
      <c r="DK4205" s="120"/>
      <c r="DL4205" s="120"/>
      <c r="DM4205" s="120"/>
      <c r="DN4205" s="120"/>
    </row>
    <row r="4206" spans="1:118" s="119" customFormat="1">
      <c r="A4206" s="228"/>
      <c r="B4206" s="231"/>
      <c r="C4206" s="234"/>
      <c r="D4206" s="237"/>
      <c r="E4206" s="237"/>
      <c r="F4206" s="243"/>
      <c r="G4206" s="122">
        <v>3</v>
      </c>
      <c r="H4206" s="84"/>
      <c r="I4206" s="84"/>
      <c r="J4206" s="84"/>
      <c r="K4206" s="84"/>
      <c r="L4206" s="84"/>
      <c r="M4206" s="84"/>
      <c r="N4206" s="84"/>
      <c r="O4206" s="84"/>
      <c r="P4206" s="84"/>
      <c r="Q4206" s="84"/>
      <c r="R4206" s="84"/>
      <c r="S4206" s="84"/>
      <c r="T4206" s="84"/>
      <c r="U4206" s="84"/>
      <c r="V4206" s="84"/>
      <c r="W4206" s="84"/>
      <c r="X4206" s="84"/>
      <c r="Y4206" s="84"/>
      <c r="Z4206" s="84"/>
      <c r="AA4206" s="84"/>
      <c r="AB4206" s="84"/>
      <c r="AC4206" s="80"/>
      <c r="AD4206" s="80"/>
      <c r="AE4206" s="80"/>
      <c r="AF4206" s="80"/>
      <c r="AG4206" s="80"/>
      <c r="AH4206" s="80"/>
      <c r="AI4206" s="80"/>
      <c r="AJ4206" s="80"/>
      <c r="AK4206" s="80"/>
      <c r="AL4206" s="80"/>
      <c r="AM4206" s="240"/>
      <c r="AN4206" s="240"/>
      <c r="AO4206" s="240"/>
      <c r="AP4206" s="240"/>
      <c r="AQ4206" s="240"/>
      <c r="AR4206" s="240"/>
      <c r="AS4206" s="240"/>
      <c r="AT4206" s="256"/>
      <c r="AU4206" s="256"/>
      <c r="AV4206" s="259"/>
      <c r="AW4206" s="259"/>
      <c r="AX4206" s="256"/>
      <c r="AY4206" s="256"/>
      <c r="AZ4206" s="256"/>
      <c r="BA4206" s="256"/>
      <c r="BB4206" s="256"/>
      <c r="BC4206" s="256"/>
      <c r="BD4206" s="256"/>
      <c r="BE4206" s="256"/>
      <c r="BF4206" s="256"/>
      <c r="BG4206" s="256"/>
      <c r="BH4206" s="256"/>
      <c r="BI4206" s="256"/>
      <c r="BJ4206" s="256"/>
      <c r="BK4206" s="256"/>
      <c r="BL4206" s="262"/>
      <c r="BM4206" s="262"/>
      <c r="BN4206" s="262"/>
      <c r="BO4206" s="262"/>
      <c r="BP4206" s="262"/>
      <c r="BQ4206" s="262"/>
      <c r="BR4206" s="270"/>
      <c r="BS4206" s="270"/>
      <c r="BT4206" s="270"/>
      <c r="BU4206" s="270"/>
      <c r="BV4206" s="270"/>
      <c r="BW4206" s="270"/>
      <c r="BX4206" s="256"/>
      <c r="BY4206" s="256"/>
      <c r="BZ4206" s="256"/>
      <c r="CA4206" s="267"/>
      <c r="CB4206" s="267"/>
      <c r="CC4206" s="274"/>
      <c r="CD4206" s="267"/>
      <c r="CE4206" s="267"/>
      <c r="CF4206" s="267"/>
      <c r="CG4206" s="267"/>
      <c r="CH4206" s="267"/>
      <c r="CI4206" s="267"/>
      <c r="CJ4206" s="267"/>
      <c r="CK4206" s="267"/>
      <c r="CL4206" s="265"/>
      <c r="CM4206" s="272"/>
      <c r="CN4206" s="264"/>
      <c r="CO4206" s="184"/>
      <c r="CP4206" s="226"/>
      <c r="CQ4206" s="226"/>
      <c r="CR4206" s="226"/>
      <c r="CS4206" s="185"/>
      <c r="CT4206" s="185"/>
      <c r="CU4206" s="185"/>
      <c r="CV4206" s="185"/>
      <c r="CW4206" s="185"/>
      <c r="CX4206" s="185"/>
      <c r="CY4206" s="185"/>
      <c r="CZ4206" s="185"/>
      <c r="DA4206" s="185"/>
      <c r="DB4206" s="120"/>
      <c r="DC4206" s="120"/>
      <c r="DD4206" s="120"/>
      <c r="DE4206" s="120"/>
      <c r="DF4206" s="120"/>
      <c r="DG4206" s="120"/>
      <c r="DH4206" s="120"/>
      <c r="DI4206" s="120"/>
      <c r="DJ4206" s="120"/>
      <c r="DK4206" s="120"/>
      <c r="DL4206" s="120"/>
      <c r="DM4206" s="120"/>
      <c r="DN4206" s="120"/>
    </row>
    <row r="4207" spans="1:118" s="119" customFormat="1">
      <c r="A4207" s="228"/>
      <c r="B4207" s="231"/>
      <c r="C4207" s="234"/>
      <c r="D4207" s="237"/>
      <c r="E4207" s="237"/>
      <c r="F4207" s="244"/>
      <c r="G4207" s="123">
        <v>3.9</v>
      </c>
      <c r="H4207" s="85"/>
      <c r="I4207" s="85"/>
      <c r="J4207" s="85"/>
      <c r="K4207" s="85"/>
      <c r="L4207" s="85"/>
      <c r="M4207" s="85"/>
      <c r="N4207" s="85"/>
      <c r="O4207" s="85"/>
      <c r="P4207" s="85"/>
      <c r="Q4207" s="85"/>
      <c r="R4207" s="85"/>
      <c r="S4207" s="85"/>
      <c r="T4207" s="85"/>
      <c r="U4207" s="85"/>
      <c r="V4207" s="85"/>
      <c r="W4207" s="85"/>
      <c r="X4207" s="85"/>
      <c r="Y4207" s="85"/>
      <c r="Z4207" s="85"/>
      <c r="AA4207" s="85"/>
      <c r="AB4207" s="85"/>
      <c r="AC4207" s="81"/>
      <c r="AD4207" s="81"/>
      <c r="AE4207" s="81"/>
      <c r="AF4207" s="81"/>
      <c r="AG4207" s="81"/>
      <c r="AH4207" s="81"/>
      <c r="AI4207" s="81"/>
      <c r="AJ4207" s="81"/>
      <c r="AK4207" s="81"/>
      <c r="AL4207" s="81"/>
      <c r="AM4207" s="240"/>
      <c r="AN4207" s="240"/>
      <c r="AO4207" s="240"/>
      <c r="AP4207" s="240"/>
      <c r="AQ4207" s="240"/>
      <c r="AR4207" s="240"/>
      <c r="AS4207" s="240"/>
      <c r="AT4207" s="256"/>
      <c r="AU4207" s="256"/>
      <c r="AV4207" s="259"/>
      <c r="AW4207" s="259"/>
      <c r="AX4207" s="256"/>
      <c r="AY4207" s="256"/>
      <c r="AZ4207" s="256"/>
      <c r="BA4207" s="256"/>
      <c r="BB4207" s="256"/>
      <c r="BC4207" s="256"/>
      <c r="BD4207" s="256"/>
      <c r="BE4207" s="256"/>
      <c r="BF4207" s="256"/>
      <c r="BG4207" s="256"/>
      <c r="BH4207" s="256"/>
      <c r="BI4207" s="256"/>
      <c r="BJ4207" s="256"/>
      <c r="BK4207" s="256"/>
      <c r="BL4207" s="262"/>
      <c r="BM4207" s="262"/>
      <c r="BN4207" s="262"/>
      <c r="BO4207" s="262"/>
      <c r="BP4207" s="262"/>
      <c r="BQ4207" s="262"/>
      <c r="BR4207" s="270"/>
      <c r="BS4207" s="270"/>
      <c r="BT4207" s="270"/>
      <c r="BU4207" s="270"/>
      <c r="BV4207" s="270"/>
      <c r="BW4207" s="270"/>
      <c r="BX4207" s="256"/>
      <c r="BY4207" s="256"/>
      <c r="BZ4207" s="256"/>
      <c r="CA4207" s="267"/>
      <c r="CB4207" s="267"/>
      <c r="CC4207" s="274"/>
      <c r="CD4207" s="267"/>
      <c r="CE4207" s="267"/>
      <c r="CF4207" s="267"/>
      <c r="CG4207" s="267"/>
      <c r="CH4207" s="267"/>
      <c r="CI4207" s="267"/>
      <c r="CJ4207" s="267"/>
      <c r="CK4207" s="267"/>
      <c r="CL4207" s="265"/>
      <c r="CM4207" s="272"/>
      <c r="CN4207" s="264"/>
      <c r="CO4207" s="184"/>
      <c r="CP4207" s="226"/>
      <c r="CQ4207" s="226"/>
      <c r="CR4207" s="226"/>
      <c r="CS4207" s="185"/>
      <c r="CT4207" s="185"/>
      <c r="CU4207" s="185"/>
      <c r="CV4207" s="185"/>
      <c r="CW4207" s="185"/>
      <c r="CX4207" s="185"/>
      <c r="CY4207" s="185"/>
      <c r="CZ4207" s="185"/>
      <c r="DA4207" s="185"/>
      <c r="DB4207" s="120"/>
      <c r="DC4207" s="120"/>
      <c r="DD4207" s="120"/>
      <c r="DE4207" s="120"/>
      <c r="DF4207" s="120"/>
      <c r="DG4207" s="120"/>
      <c r="DH4207" s="120"/>
      <c r="DI4207" s="120"/>
      <c r="DJ4207" s="120"/>
      <c r="DK4207" s="120"/>
      <c r="DL4207" s="120"/>
      <c r="DM4207" s="120"/>
      <c r="DN4207" s="120"/>
    </row>
    <row r="4208" spans="1:118" s="119" customFormat="1">
      <c r="A4208" s="229"/>
      <c r="B4208" s="232"/>
      <c r="C4208" s="235"/>
      <c r="D4208" s="238"/>
      <c r="E4208" s="238"/>
      <c r="F4208" s="245" t="s">
        <v>83</v>
      </c>
      <c r="G4208" s="246"/>
      <c r="H4208" s="82"/>
      <c r="I4208" s="82"/>
      <c r="J4208" s="82"/>
      <c r="K4208" s="82"/>
      <c r="L4208" s="82"/>
      <c r="M4208" s="82"/>
      <c r="N4208" s="82"/>
      <c r="O4208" s="82"/>
      <c r="P4208" s="82"/>
      <c r="Q4208" s="82"/>
      <c r="R4208" s="82"/>
      <c r="S4208" s="82"/>
      <c r="T4208" s="82"/>
      <c r="U4208" s="82"/>
      <c r="V4208" s="82"/>
      <c r="W4208" s="82"/>
      <c r="X4208" s="82"/>
      <c r="Y4208" s="82"/>
      <c r="Z4208" s="82"/>
      <c r="AA4208" s="82"/>
      <c r="AB4208" s="82"/>
      <c r="AC4208" s="35"/>
      <c r="AD4208" s="35"/>
      <c r="AE4208" s="35"/>
      <c r="AF4208" s="35"/>
      <c r="AG4208" s="35"/>
      <c r="AH4208" s="35"/>
      <c r="AI4208" s="35"/>
      <c r="AJ4208" s="35"/>
      <c r="AK4208" s="35"/>
      <c r="AL4208" s="35"/>
      <c r="AM4208" s="241"/>
      <c r="AN4208" s="241"/>
      <c r="AO4208" s="241"/>
      <c r="AP4208" s="241"/>
      <c r="AQ4208" s="241"/>
      <c r="AR4208" s="241"/>
      <c r="AS4208" s="241"/>
      <c r="AT4208" s="257"/>
      <c r="AU4208" s="257"/>
      <c r="AV4208" s="260"/>
      <c r="AW4208" s="260"/>
      <c r="AX4208" s="257"/>
      <c r="AY4208" s="257"/>
      <c r="AZ4208" s="257"/>
      <c r="BA4208" s="257"/>
      <c r="BB4208" s="257"/>
      <c r="BC4208" s="257"/>
      <c r="BD4208" s="257"/>
      <c r="BE4208" s="257"/>
      <c r="BF4208" s="257"/>
      <c r="BG4208" s="257"/>
      <c r="BH4208" s="257"/>
      <c r="BI4208" s="257"/>
      <c r="BJ4208" s="257"/>
      <c r="BK4208" s="257"/>
      <c r="BL4208" s="263"/>
      <c r="BM4208" s="263"/>
      <c r="BN4208" s="263"/>
      <c r="BO4208" s="263"/>
      <c r="BP4208" s="263"/>
      <c r="BQ4208" s="263"/>
      <c r="BR4208" s="271"/>
      <c r="BS4208" s="271"/>
      <c r="BT4208" s="271"/>
      <c r="BU4208" s="271"/>
      <c r="BV4208" s="271"/>
      <c r="BW4208" s="271"/>
      <c r="BX4208" s="257"/>
      <c r="BY4208" s="257"/>
      <c r="BZ4208" s="257"/>
      <c r="CA4208" s="268"/>
      <c r="CB4208" s="268"/>
      <c r="CC4208" s="275"/>
      <c r="CD4208" s="268"/>
      <c r="CE4208" s="268"/>
      <c r="CF4208" s="268"/>
      <c r="CG4208" s="268"/>
      <c r="CH4208" s="268"/>
      <c r="CI4208" s="268"/>
      <c r="CJ4208" s="268"/>
      <c r="CK4208" s="268"/>
      <c r="CL4208" s="265"/>
      <c r="CM4208" s="272"/>
      <c r="CN4208" s="264"/>
      <c r="CO4208" s="184"/>
      <c r="CP4208" s="226"/>
      <c r="CQ4208" s="226"/>
      <c r="CR4208" s="226"/>
      <c r="CS4208" s="185"/>
      <c r="CT4208" s="185"/>
      <c r="CU4208" s="185"/>
      <c r="CV4208" s="185"/>
      <c r="CW4208" s="185"/>
      <c r="CX4208" s="185"/>
      <c r="CY4208" s="185"/>
      <c r="CZ4208" s="185"/>
      <c r="DA4208" s="185"/>
      <c r="DB4208" s="120"/>
      <c r="DC4208" s="120"/>
      <c r="DD4208" s="120"/>
      <c r="DE4208" s="120"/>
      <c r="DF4208" s="120"/>
      <c r="DG4208" s="120"/>
      <c r="DH4208" s="120"/>
      <c r="DI4208" s="120"/>
      <c r="DJ4208" s="120"/>
      <c r="DK4208" s="120"/>
      <c r="DL4208" s="120"/>
      <c r="DM4208" s="120"/>
      <c r="DN4208" s="120"/>
    </row>
    <row r="4209" spans="1:118" s="119" customFormat="1" ht="14.25" customHeight="1">
      <c r="A4209" s="227">
        <f t="shared" ref="A4209:A4265" si="1292">A4201+1</f>
        <v>522</v>
      </c>
      <c r="B4209" s="399" t="s">
        <v>1398</v>
      </c>
      <c r="C4209" s="402" t="s">
        <v>1469</v>
      </c>
      <c r="D4209" s="236" t="s">
        <v>1467</v>
      </c>
      <c r="E4209" s="236" t="s">
        <v>1404</v>
      </c>
      <c r="F4209" s="253" t="s">
        <v>80</v>
      </c>
      <c r="G4209" s="254"/>
      <c r="H4209" s="82" t="s">
        <v>57</v>
      </c>
      <c r="I4209" s="82"/>
      <c r="J4209" s="82" t="s">
        <v>58</v>
      </c>
      <c r="K4209" s="82" t="s">
        <v>58</v>
      </c>
      <c r="L4209" s="82" t="s">
        <v>58</v>
      </c>
      <c r="M4209" s="82" t="s">
        <v>58</v>
      </c>
      <c r="N4209" s="82" t="s">
        <v>58</v>
      </c>
      <c r="O4209" s="82"/>
      <c r="P4209" s="82" t="s">
        <v>58</v>
      </c>
      <c r="Q4209" s="82" t="s">
        <v>71</v>
      </c>
      <c r="R4209" s="82" t="s">
        <v>58</v>
      </c>
      <c r="S4209" s="82" t="s">
        <v>58</v>
      </c>
      <c r="T4209" s="82" t="s">
        <v>58</v>
      </c>
      <c r="U4209" s="82" t="s">
        <v>58</v>
      </c>
      <c r="V4209" s="82"/>
      <c r="W4209" s="82" t="s">
        <v>57</v>
      </c>
      <c r="X4209" s="82" t="s">
        <v>57</v>
      </c>
      <c r="Y4209" s="82" t="s">
        <v>57</v>
      </c>
      <c r="Z4209" s="82" t="s">
        <v>57</v>
      </c>
      <c r="AA4209" s="82" t="s">
        <v>57</v>
      </c>
      <c r="AB4209" s="82" t="s">
        <v>57</v>
      </c>
      <c r="AC4209" s="82"/>
      <c r="AD4209" s="82" t="s">
        <v>57</v>
      </c>
      <c r="AE4209" s="82" t="s">
        <v>71</v>
      </c>
      <c r="AF4209" s="82" t="s">
        <v>57</v>
      </c>
      <c r="AG4209" s="82" t="s">
        <v>57</v>
      </c>
      <c r="AH4209" s="82" t="s">
        <v>57</v>
      </c>
      <c r="AI4209" s="82" t="s">
        <v>1443</v>
      </c>
      <c r="AJ4209" s="82"/>
      <c r="AK4209" s="82" t="s">
        <v>58</v>
      </c>
      <c r="AL4209" s="82" t="s">
        <v>58</v>
      </c>
      <c r="AM4209" s="239">
        <f>COUNTIF(H4209:AL4209,"PH")+COUNTIF(H4209:AL4209,"PH/L")+COUNTIF(H4209:AL4209,"PM")</f>
        <v>0</v>
      </c>
      <c r="AN4209" s="239">
        <f>COUNTIF(H4209:AL4209,"PD")+COUNTIF(H4209:AL4209,"PDD")+COUNTIF(H4209:AL4209,"P/DS")/2+COUNTIF(H4209:AL4209,"PMD")</f>
        <v>11.5</v>
      </c>
      <c r="AO4209" s="239">
        <f>COUNTIF(H4209:AL4209,"PN")+COUNTIF(H4209:AL4209,"P/NS")/2+COUNTIF(H4209:AL4209,"PH")+COUNTIF(H4209:AL4209,"PH/F")/2+COUNTIF(H4209:AL4209,"PH/L")/2+COUNTIF(H4209:AL4209,"PM")</f>
        <v>12</v>
      </c>
      <c r="AP4209" s="239">
        <f>COUNTIF(H4209:AL4209,"BH")+COUNTIF(H4209:AL4209,"AL/BL")+COUNTIF(H4209:AL4209,"UL/BL")+COUNTIF(H4209:AL4209,"BM")</f>
        <v>0</v>
      </c>
      <c r="AQ4209" s="239">
        <f>COUNTIF(H4209:AL4209,"DS")+COUNTIF(H4209:AL4209,"AL/DS")/2+COUNTIF(H4209:AL4209,"UL/DS")/2+COUNTIF(H4209:AL4209,"CT")+COUNTIF(H4209:AL4209,"MD")</f>
        <v>0</v>
      </c>
      <c r="AR4209" s="239">
        <f>COUNTIF(H4209:AL4209,"NS")+COUNTIF(H4209:AL4209,"AL/NS")/2+COUNTIF(H4209:AL4209,"UL/NS")/2+COUNTIF(H4209:AL4209,"BH")+COUNTIF(H4209:AL4209,"AL/BF")/2+COUNTIF(H4209:AL4209,"AL/BL")/2+COUNTIF(H4209:AL4209,"UL/BL")/2+COUNTIF(H4209:AL4209,"UL/BF")/2+COUNTIF(H4209:AL4209,"BM")</f>
        <v>0</v>
      </c>
      <c r="AS4209" s="239">
        <f>COUNTIF(H4209:AL4209,"AL")+COUNTIF(H4209:AL4209,"AL/DS")/2+COUNTIF(H4209:AL4209,"AL/NS")/2+COUNTIF(H4209:AL4209,"NH")+COUNTIF(H4209:AL4209,"SL")+COUNTIF(H4209:AL4209,"NHD")+COUNTIF(H4209:AL4209,"B")+COUNTIF(H4209:AL4209,"HL")+COUNTIF(H4209:AL4209,"AL/BF")/2+COUNTIF(H4209:AL4209,"AL/BL")/2</f>
        <v>0</v>
      </c>
      <c r="AT4209" s="255">
        <f>COUNTIF(H4209:AL4209,"PD")+COUNTIF(H4209:AL4209,"PN")+COUNTIF(H4209:AL4209,"P/DS")/2+COUNTIF(H4209:AL4209,"P/NS")/2+COUNTIF(H4209:AL4209,"DS")+COUNTIF(H4209:AL4209,"NS")+COUNTIF(H4209:AL4209,"AL")+COUNTIF(H4209:AL4209,"AL/DS")+COUNTIF(H4209:AL4209,"AL/NS")+COUNTIF(H4209:AL4209,"NH")+COUNTIF(H4209:AL4209,"SL")+COUNTIF(H4209:AL4209,"UL/DS")/2+COUNTIF(H4209:AL4209,"UL/NS")/2+COUNTIF(H4209:AL4209,"CT")+COUNTIF(H4209:AL4209,"NHD")+COUNTIF(H4209:AL4209,"PDD")+COUNTIF(H4209:AL4209,"B")+COUNTIF(H4209:AL4209,"HL")+COUNTIF(H4209:AL4209,"PH")+COUNTIF(H4209:AL4209,"BH")+COUNTIF(H4209:AL4209,"AL/BF")+COUNTIF(H4209:AL4209,"AL/BL")+COUNTIF(H4209:AL4209,"UL/BF")/2+COUNTIF(H4209:AL4209,"UL/BL")/2+COUNTIF(H4209:AL4209,"PH/F")/2+COUNTIF(H4209:AL4209,"PH/L")/2+COUNTIF(H4209:AL4209,"MD")+COUNTIF(H4209:AL4209,"PMD")+COUNTIF(H4209:AL4209,"PM")+COUNTIF(H4209:AL4209,"BM")</f>
        <v>23.5</v>
      </c>
      <c r="AU4209" s="255">
        <f>COUNTIF(H4209:AL4209,"P/DS")/2+COUNTIF(H4209:AL4209,"P/NS")/2+COUNTIF(H4209:AL4209,"IL")+COUNTIF(H4209:AL4209,"NL")+COUNTIF(H4209:AL4209,"UL")+COUNTIF(H4209:AL4209,"UL/DS")/2+COUNTIF(H4209:AL4209,"UL/NS")/2+COUNTIF(H4209:AL4209,"KT")+COUNTIF(H4209:AL4209,"UL/BF")/2+COUNTIF(H4209:AL4209,"UL/BL")/2+COUNTIF(H4209:AL4209,"PH/F")/2+COUNTIF(H4209:AL4209,"PH/L")/2+COUNTIF(H4209:AL4209,"NB")</f>
        <v>2.5</v>
      </c>
      <c r="AV4209" s="258">
        <f>COUNTIF(H4209:AL4209,"PN")+COUNTIF(H4209:AL4209,"TVD")+COUNTIF(H4209:AL4209,"PH")+COUNTIF(H4209:AL4209,"PM")+COUNTIF(H4209:AL4209,"PDD")-COUNTIFS(H4209:AL4209,"PN",H4216:AL4216,"&gt;=3")-COUNTIFS(H4209:AL4209,"PM",H4216:AL4216,"&gt;=3")</f>
        <v>12</v>
      </c>
      <c r="AW4209" s="258">
        <f>COUNTIF(H4209:AL4209,"NS")+COUNTIF(H4209:AL4209,"D")+COUNTIF(H4209:AL4209,"BH")+COUNTIF(H4209:AL4209,"NHD")+COUNTIF(H4209:AL4209,"BM")-COUNTIFS(H4209:AL4209,"NS",H4216:AL4216,"&gt;=3")-COUNTIFS(H4209:AL4209,"BH",H4216:AL4216,"&gt;=3")-COUNTIFS(H4209:AL4209,"BM",H4216:AL4216,"&gt;=3")</f>
        <v>0</v>
      </c>
      <c r="AX4209" s="255">
        <f>COUNTIF(H4209:AL4209,"AL")+COUNTIF(H4209:AL4209,"AL/DS")/2+COUNTIF(H4209:AL4209,"AL/NS")/2+COUNTIF(H4209:AL4209,"AL/BF")+COUNTIF(H4209:AL4209,"AL/BL")/2</f>
        <v>0</v>
      </c>
      <c r="AY4209" s="255">
        <f>COUNTIF(H4209:AL4209,"SL")</f>
        <v>0</v>
      </c>
      <c r="AZ4209" s="255">
        <f>COUNTIF(H4209:AL4209,"NH")</f>
        <v>0</v>
      </c>
      <c r="BA4209" s="255">
        <f>COUNTIF(H4209:AL4209,"HL")</f>
        <v>0</v>
      </c>
      <c r="BB4209" s="255">
        <f>COUNTIF(G4209:AL4209,"P/DS")/2+COUNTIF(G4209:AL4209,"P/NS")/2+COUNTIF(G4209:AL4209,"UL")+COUNTIF(G4209:AL4209,"UL/DS")/2+COUNTIF(G4209:AL4209,"UL/NS")/2+COUNTIF(G4209:AL4209,"UL/BL")/2+COUNTIF(G4209:AL4209,"UL/BF")/2+COUNTIF(G4209:AL4209,"PH/F")/2+COUNTIF(G4209:AL4209,"PH/L")/2</f>
        <v>2.5</v>
      </c>
      <c r="BC4209" s="255">
        <f>COUNTIF(H4209:AL4209,"NB")</f>
        <v>0</v>
      </c>
      <c r="BD4209" s="255">
        <f>COUNTIF(H4209:AL4209,"NL")</f>
        <v>0</v>
      </c>
      <c r="BE4209" s="255">
        <f>COUNTIF(H4209:AL4209,"IL")</f>
        <v>0</v>
      </c>
      <c r="BF4209" s="255">
        <f>COUNTIF(H4209:AL4209,"KT")</f>
        <v>0</v>
      </c>
      <c r="BG4209" s="255">
        <f>COUNTIF(H4209:AL4209,"L70")</f>
        <v>0</v>
      </c>
      <c r="BH4209" s="255">
        <f>COUNTIF(H4209:AL4209,"MD")</f>
        <v>0</v>
      </c>
      <c r="BI4209" s="255">
        <f>COUNTIF(H4209:AL4209,"PMD")</f>
        <v>0</v>
      </c>
      <c r="BJ4209" s="255">
        <f>COUNTIF(H4209:AL4209,"PM")</f>
        <v>0</v>
      </c>
      <c r="BK4209" s="255">
        <f>COUNTIF(H4209:AL4209,"BM")</f>
        <v>0</v>
      </c>
      <c r="BL4209" s="261">
        <f>SUMIF(H4209:AL4209,"PD",H4210:AL4210)+SUMIF(H4209:AL4209,"PN",H4210:AL4210)+SUMIF(H4209:AL4209,"P/DS",H4210:AL4210)+SUMIF(H4209:AL4209,"PN/F",H4210:AL4210)+SUMIF(H4209:AL4209,"PN/L",H4210:AL4210)+SUMIF(H4209:AL4209,"TV",H4210:AL4210)+SUMIF(H4209:AL4209,"TVD",H4210:AL4210)+SUMIF(H4209:AL4209,"PDD",H4210:AL4210)</f>
        <v>6</v>
      </c>
      <c r="BM4209" s="261">
        <f>SUMIF(H4209:AL4209,"PD",H4211:AL4211)+SUMIF(H4209:AL4209,"PN",H4211:AL4211)+SUMIF(H4209:AL4209,"P/DS",H4211:AL4211)+SUMIF(H4209:AL4209,"PN/F",H4211:AL4211)+SUMIF(H4209:AL4209,"PN/L",H4211:AL4211)+SUMIF(H4209:AL4209,"TV",H4211:AL4211)+SUMIF(H4209:AL4209,"TVD",H4211:AL4211)+SUMIF(H4209:AL4209,"PDD",H4211:AL4211)+SUMIF(H4209:AL4209,"PMD",H4211:AL4211)</f>
        <v>1.5</v>
      </c>
      <c r="BN4209" s="261">
        <f>SUMIF(H4209:AL4209,"PD",H4212:AL4212)+SUMIF(H4209:AL4209,"PN",H4212:AL4212)+SUMIF(H4209:AL4209,"P/DS",H4212:AL4212)+SUMIF(H4209:AL4209,"PN/F",H4212:AL4212)+SUMIF(H4209:AL4209,"PN/L",H4212:AL4212)+SUMIF(H4209:AL4209,"TV",H4212:AL4212)+SUMIF(H4209:AL4209,"TVD",H4212:AL4212)</f>
        <v>0</v>
      </c>
      <c r="BO4209" s="261">
        <f>SUMIF(H4209:AL4209,"PD",H4213:AL4213)+SUMIF(H4209:AL4209,"PN",H4213:AL4213)+SUMIF(H4209:AL4209,"P/DS",H4213:AL4213)+SUMIF(H4209:AL4209,"PN/F",H4213:AL4213)+SUMIF(H4209:AL4209,"PN/L",H4213:AL4213)+SUMIF(H4209:AL4209,"TV",H4213:AL4213)+SUMIF(H4209:AL4209,"TVD",H4213:AL4213)</f>
        <v>0</v>
      </c>
      <c r="BP4209" s="261">
        <f>SUMIF(H4209:AL4209,"PD",H4214:AL4214)+SUMIF(H4209:AL4209,"PN",H4214:AL4214)+SUMIF(H4209:AL4209,"P/DS",H4214:AL4214)+SUMIF(H4209:AL4209,"PN/F",H4214:AL4214)+SUMIF(H4209:AL4209,"PN/L",H4214:AL4214)+SUMIF(H4209:AL4209,"TV",H4214:AL4214)+SUMIF(H4209:AL4209,"TVD",H4214:AL4214)+SUMIF(H4209:AL4209,"PDD",H4214:AL4214)+SUMIF(H4209:AL4209,"PH",H4214:AL4214)+SUMIF(H4209:AL4209,"PM",H4214:AL4214)</f>
        <v>0</v>
      </c>
      <c r="BQ4209" s="261">
        <f>SUMIF(H4209:AL4209,"PD",H4215:AL4215)+SUMIF(H4209:AL4209,"PN",H4215:AL4215)+SUMIF(H4209:AL4209,"P/DS",H4215:AL4215)+SUMIF(H4209:AL4209,"PN/F",H4215:AL4215)+SUMIF(H4209:AL4209,"PN/L",H4215:AL4215)+SUMIF(H4209:AL4209,"TV",H4215:AL4215)+SUMIF(H4209:AL4209,"TVD",H4215:AL4215)+SUMIF(H4209:AL4209,"PDD",H4215:AL4215)+SUMIF(H4209:AL4209,"PH",H4215:AL4215)+SUMIF(H4209:AL4209,"PM",H4215:AL4215)</f>
        <v>0</v>
      </c>
      <c r="BR4209" s="269">
        <f>SUM(H4210:AL4210)-BL4209</f>
        <v>0</v>
      </c>
      <c r="BS4209" s="269">
        <f>SUM(H4211:AL4211)-BM4209</f>
        <v>0</v>
      </c>
      <c r="BT4209" s="269">
        <f>SUM(H4212:AL4212)-BN4209</f>
        <v>0</v>
      </c>
      <c r="BU4209" s="269">
        <f>SUM(H4213:AL4213)-BO4209</f>
        <v>0</v>
      </c>
      <c r="BV4209" s="269">
        <f>SUM(H4214:AL4214)-BP4209</f>
        <v>0</v>
      </c>
      <c r="BW4209" s="269">
        <f>SUM(H4215:AL4215)-BQ4209</f>
        <v>0</v>
      </c>
      <c r="BX4209" s="255">
        <f>SUMIF(H4209:AL4209,"PD",H4216:AL4216)+SUMIF(H4209:AL4209,"PN",H4216:AL4216)+SUMIF(H4209:AL4209,"P/DS",H4216:AL4216)+SUMIF(H4209:AL4209,"PN/F",H4216:AL4216)+SUMIF(H4209:AL4209,"PN/L",H4216:AL4216)</f>
        <v>2</v>
      </c>
      <c r="BY4209" s="255">
        <f>SUM(H4216:AL4216)-BX4209</f>
        <v>0</v>
      </c>
      <c r="BZ4209" s="255">
        <f t="shared" ref="BZ4209" si="1293">+SUM(BL4209:BW4216)</f>
        <v>7.5</v>
      </c>
      <c r="CA4209" s="266">
        <f>(COUNTIFS(H4209:AL4209,"PD",H4210:AL4210,"&gt;=2"))*0.5-IF(CN4209="VP",COUNTIFS($H$16:$AL$16,"SAT",H4209:AL4209,"PD",H4210:AL4210,"&gt;=2"))*0.5</f>
        <v>0</v>
      </c>
      <c r="CB4209" s="266">
        <f>(COUNTIFS(H4209:AL4209,"PN",H4211:AL4211,"&gt;=0.5",H4210:AL4210,"&gt;=1.5"))*0.5+COUNTIFS(H4209:AL4209,"PDD",H4211:AL4211,"&gt;=0.5",H4210:AL4210,"&gt;=1.5")*0.5</f>
        <v>1.5</v>
      </c>
      <c r="CC4209" s="273">
        <f>(COUNTIFS(H4209:AL4209,"TV",H4211:AL4211,"&gt;=10"))*0.5+(COUNTIFS(H4209:AL4209,"PMD",H4211:AL4211,"&gt;=2"))*0.5</f>
        <v>0</v>
      </c>
      <c r="CD4209" s="266">
        <f>(COUNTIFS(H4209:AL4209,"TVD",H4213:AL4213,"&gt;=6.5",H4211:AL4211,"&gt;=3.5"))*0.5</f>
        <v>0</v>
      </c>
      <c r="CE4209" s="266">
        <f>(COUNTIFS(H4209:AL4209,"PD",H4214:AL4214,"&gt;=10"))*0.5</f>
        <v>0</v>
      </c>
      <c r="CF4209" s="266">
        <f>(COUNTIFS(H4209:AL4209,"PDD",H4214:AL4214,"&gt;=3.5",H4215:AL4215,"&gt;=6.5")+COUNTIFS(H4209:AL4209,"PH",H4215:AL4215,"&gt;=0.5",H4214:AL4214,"&gt;=1.5")+COUNTIFS(H4209:AL4209,"PM",H4215:AL4215,"&gt;=0.5",H4214:AL4214,"&gt;=1.5"))*0.5</f>
        <v>0</v>
      </c>
      <c r="CG4209" s="266">
        <f>(COUNTIFS(H4209:AL4209,"DS",H4210:AL4210,"&gt;=2")+COUNTIFS(H4209:AL4209,"AL/DS",H4210:AL4210,"&gt;=2"))*0.5-IF(CN4209="VP",COUNTIFS($H$16:$AL$16,"SAT",H4209:AL4209,"DS",H4210:AL4210,"&gt;=2"))*0.5</f>
        <v>0</v>
      </c>
      <c r="CH4209" s="266">
        <f>(COUNTIFS(H4209:AL4209,"NS",H4211:AL4211,"&gt;=0.5",H4210:AL4210,"&gt;=1.5")+COUNTIFS(H4209:AL4209,"AL/NS",H4211:AL4211,"&gt;=0.5",H4210:AL4210,"&gt;=1.5")+COUNTIFS(H4209:AL4209,"NHD",H4211:AL4211,"&gt;=4.5",H4214:AL4214,"&gt;=2",H4210:AL4210,"&gt;=1.5"))*0.5</f>
        <v>0</v>
      </c>
      <c r="CI4209" s="266">
        <f>(COUNTIF(H4211:AL4211,"&gt;=10")+COUNTIFS(H4209:AL4209,"MD",H4211:AL4211,"&gt;=2")-COUNTIFS(H4209:AL4209,"TV",H4211:AL4211,"&gt;=10"))*0.5</f>
        <v>0</v>
      </c>
      <c r="CJ4209" s="266">
        <f>(COUNTIFS(H4209:AL4209,"D",H4213:AL4213,"&gt;=6.5",H4211:AL4211,"&gt;=3.5"))*0.5</f>
        <v>0</v>
      </c>
      <c r="CK4209" s="266">
        <f>(COUNTIF(H4214:AL4214,"&gt;=10")-COUNTIFS(H4209:AL4209,"PD",H4214:AL4214,"&gt;=10"))*0.5</f>
        <v>0</v>
      </c>
      <c r="CL4209" s="265">
        <f>(COUNTIFS(H4209:AL4209,"NHD",H4214:AL4214,"&gt;=3.5",H4215:AL4215,"&gt;=6.5")+COUNTIFS(H4209:AL4209,"BH",H4214:AL4214,"&gt;=1.5",H4215:AL4215,"&gt;=0.5")+COUNTIFS(H4209:AL4209,"BM",H4214:AL4214,"&gt;=1.5",H4215:AL4215,"&gt;=0.5")+COUNTIFS(H4209:AL4209,"D",H4214:AL4214,"&gt;=1.5",H4215:AL4215,"&gt;=0.5"))*0.5</f>
        <v>0</v>
      </c>
      <c r="CM4209" s="272"/>
      <c r="CN4209" s="264" t="s">
        <v>723</v>
      </c>
      <c r="CO4209" s="209">
        <f t="shared" ref="CO4209" si="1294">+AM4209+AN4209+AO4209+AP4209+AQ4209+AR4209+AS4209+AU4209+BG4209</f>
        <v>26</v>
      </c>
      <c r="CP4209" s="225">
        <f>+SUM(I4210:I4215)-I4216</f>
        <v>0</v>
      </c>
      <c r="CQ4209" s="225">
        <f>+SUM(J4210:J4215)-J4216</f>
        <v>2.5</v>
      </c>
      <c r="CR4209" s="225">
        <f>+SUM(K4210:K4215)-K4216</f>
        <v>2.5</v>
      </c>
      <c r="CS4209" s="210"/>
      <c r="CT4209" s="210"/>
      <c r="CU4209" s="210"/>
      <c r="CV4209" s="210"/>
      <c r="CW4209" s="210"/>
      <c r="CX4209" s="210"/>
      <c r="CY4209" s="210"/>
      <c r="CZ4209" s="210"/>
      <c r="DA4209" s="210"/>
      <c r="DB4209" s="120"/>
      <c r="DC4209" s="120"/>
      <c r="DD4209" s="120"/>
      <c r="DE4209" s="120"/>
      <c r="DF4209" s="120"/>
      <c r="DG4209" s="120"/>
      <c r="DH4209" s="120"/>
      <c r="DI4209" s="120"/>
      <c r="DJ4209" s="120"/>
      <c r="DK4209" s="120"/>
      <c r="DL4209" s="120"/>
      <c r="DM4209" s="120"/>
      <c r="DN4209" s="120"/>
    </row>
    <row r="4210" spans="1:118" s="119" customFormat="1" ht="14.25" customHeight="1">
      <c r="A4210" s="228"/>
      <c r="B4210" s="400"/>
      <c r="C4210" s="403"/>
      <c r="D4210" s="237"/>
      <c r="E4210" s="237"/>
      <c r="F4210" s="242" t="s">
        <v>82</v>
      </c>
      <c r="G4210" s="121">
        <v>1.5</v>
      </c>
      <c r="H4210" s="83"/>
      <c r="I4210" s="83"/>
      <c r="J4210" s="83">
        <v>2</v>
      </c>
      <c r="K4210" s="83">
        <v>2</v>
      </c>
      <c r="L4210" s="83">
        <v>2</v>
      </c>
      <c r="M4210" s="83"/>
      <c r="N4210" s="83"/>
      <c r="O4210" s="83"/>
      <c r="P4210" s="83"/>
      <c r="Q4210" s="83"/>
      <c r="R4210" s="83"/>
      <c r="S4210" s="83"/>
      <c r="T4210" s="83"/>
      <c r="U4210" s="83"/>
      <c r="V4210" s="83"/>
      <c r="W4210" s="83"/>
      <c r="X4210" s="83"/>
      <c r="Y4210" s="83"/>
      <c r="Z4210" s="83"/>
      <c r="AA4210" s="83"/>
      <c r="AB4210" s="83"/>
      <c r="AC4210" s="79"/>
      <c r="AD4210" s="79"/>
      <c r="AE4210" s="79"/>
      <c r="AF4210" s="79"/>
      <c r="AG4210" s="79"/>
      <c r="AH4210" s="79"/>
      <c r="AI4210" s="79"/>
      <c r="AJ4210" s="79"/>
      <c r="AK4210" s="79"/>
      <c r="AL4210" s="79"/>
      <c r="AM4210" s="240"/>
      <c r="AN4210" s="240"/>
      <c r="AO4210" s="240"/>
      <c r="AP4210" s="240"/>
      <c r="AQ4210" s="240"/>
      <c r="AR4210" s="240"/>
      <c r="AS4210" s="240"/>
      <c r="AT4210" s="256"/>
      <c r="AU4210" s="256"/>
      <c r="AV4210" s="259"/>
      <c r="AW4210" s="259"/>
      <c r="AX4210" s="256"/>
      <c r="AY4210" s="256"/>
      <c r="AZ4210" s="256"/>
      <c r="BA4210" s="256"/>
      <c r="BB4210" s="256"/>
      <c r="BC4210" s="256"/>
      <c r="BD4210" s="256"/>
      <c r="BE4210" s="256"/>
      <c r="BF4210" s="256"/>
      <c r="BG4210" s="256"/>
      <c r="BH4210" s="256"/>
      <c r="BI4210" s="256"/>
      <c r="BJ4210" s="256"/>
      <c r="BK4210" s="256"/>
      <c r="BL4210" s="262"/>
      <c r="BM4210" s="262"/>
      <c r="BN4210" s="262"/>
      <c r="BO4210" s="262"/>
      <c r="BP4210" s="262"/>
      <c r="BQ4210" s="262"/>
      <c r="BR4210" s="270"/>
      <c r="BS4210" s="270"/>
      <c r="BT4210" s="270"/>
      <c r="BU4210" s="270"/>
      <c r="BV4210" s="270"/>
      <c r="BW4210" s="270"/>
      <c r="BX4210" s="256"/>
      <c r="BY4210" s="256"/>
      <c r="BZ4210" s="256"/>
      <c r="CA4210" s="267"/>
      <c r="CB4210" s="267"/>
      <c r="CC4210" s="274"/>
      <c r="CD4210" s="267"/>
      <c r="CE4210" s="267"/>
      <c r="CF4210" s="267"/>
      <c r="CG4210" s="267"/>
      <c r="CH4210" s="267"/>
      <c r="CI4210" s="267"/>
      <c r="CJ4210" s="267"/>
      <c r="CK4210" s="267"/>
      <c r="CL4210" s="265"/>
      <c r="CM4210" s="272"/>
      <c r="CN4210" s="264"/>
      <c r="CO4210" s="209"/>
      <c r="CP4210" s="226"/>
      <c r="CQ4210" s="226"/>
      <c r="CR4210" s="226"/>
      <c r="CS4210" s="210"/>
      <c r="CT4210" s="210"/>
      <c r="CU4210" s="210"/>
      <c r="CV4210" s="210"/>
      <c r="CW4210" s="210"/>
      <c r="CX4210" s="210"/>
      <c r="CY4210" s="210"/>
      <c r="CZ4210" s="210"/>
      <c r="DA4210" s="210"/>
      <c r="DB4210" s="120"/>
      <c r="DC4210" s="120"/>
      <c r="DD4210" s="120"/>
      <c r="DE4210" s="120"/>
      <c r="DF4210" s="120"/>
      <c r="DG4210" s="120"/>
      <c r="DH4210" s="120"/>
      <c r="DI4210" s="120"/>
      <c r="DJ4210" s="120"/>
      <c r="DK4210" s="120"/>
      <c r="DL4210" s="120"/>
      <c r="DM4210" s="120"/>
      <c r="DN4210" s="120"/>
    </row>
    <row r="4211" spans="1:118" s="119" customFormat="1">
      <c r="A4211" s="228"/>
      <c r="B4211" s="400"/>
      <c r="C4211" s="403"/>
      <c r="D4211" s="237"/>
      <c r="E4211" s="237"/>
      <c r="F4211" s="243"/>
      <c r="G4211" s="122">
        <v>2</v>
      </c>
      <c r="H4211" s="84"/>
      <c r="I4211" s="84"/>
      <c r="J4211" s="84">
        <v>0.5</v>
      </c>
      <c r="K4211" s="84">
        <v>0.5</v>
      </c>
      <c r="L4211" s="84">
        <v>0.5</v>
      </c>
      <c r="M4211" s="84"/>
      <c r="N4211" s="84"/>
      <c r="O4211" s="84"/>
      <c r="P4211" s="84"/>
      <c r="Q4211" s="84"/>
      <c r="R4211" s="84"/>
      <c r="S4211" s="84"/>
      <c r="T4211" s="84"/>
      <c r="U4211" s="84"/>
      <c r="V4211" s="84"/>
      <c r="W4211" s="84"/>
      <c r="X4211" s="84"/>
      <c r="Y4211" s="84"/>
      <c r="Z4211" s="84"/>
      <c r="AA4211" s="84"/>
      <c r="AB4211" s="84"/>
      <c r="AC4211" s="80"/>
      <c r="AD4211" s="80"/>
      <c r="AE4211" s="80"/>
      <c r="AF4211" s="80"/>
      <c r="AG4211" s="80"/>
      <c r="AH4211" s="80"/>
      <c r="AI4211" s="80"/>
      <c r="AJ4211" s="80"/>
      <c r="AK4211" s="80"/>
      <c r="AL4211" s="80"/>
      <c r="AM4211" s="240"/>
      <c r="AN4211" s="240"/>
      <c r="AO4211" s="240"/>
      <c r="AP4211" s="240"/>
      <c r="AQ4211" s="240"/>
      <c r="AR4211" s="240"/>
      <c r="AS4211" s="240"/>
      <c r="AT4211" s="256"/>
      <c r="AU4211" s="256"/>
      <c r="AV4211" s="259"/>
      <c r="AW4211" s="259"/>
      <c r="AX4211" s="256"/>
      <c r="AY4211" s="256"/>
      <c r="AZ4211" s="256"/>
      <c r="BA4211" s="256"/>
      <c r="BB4211" s="256"/>
      <c r="BC4211" s="256"/>
      <c r="BD4211" s="256"/>
      <c r="BE4211" s="256"/>
      <c r="BF4211" s="256"/>
      <c r="BG4211" s="256"/>
      <c r="BH4211" s="256"/>
      <c r="BI4211" s="256"/>
      <c r="BJ4211" s="256"/>
      <c r="BK4211" s="256"/>
      <c r="BL4211" s="262"/>
      <c r="BM4211" s="262"/>
      <c r="BN4211" s="262"/>
      <c r="BO4211" s="262"/>
      <c r="BP4211" s="262"/>
      <c r="BQ4211" s="262"/>
      <c r="BR4211" s="270"/>
      <c r="BS4211" s="270"/>
      <c r="BT4211" s="270"/>
      <c r="BU4211" s="270"/>
      <c r="BV4211" s="270"/>
      <c r="BW4211" s="270"/>
      <c r="BX4211" s="256"/>
      <c r="BY4211" s="256"/>
      <c r="BZ4211" s="256"/>
      <c r="CA4211" s="267"/>
      <c r="CB4211" s="267"/>
      <c r="CC4211" s="274"/>
      <c r="CD4211" s="267"/>
      <c r="CE4211" s="267"/>
      <c r="CF4211" s="267"/>
      <c r="CG4211" s="267"/>
      <c r="CH4211" s="267"/>
      <c r="CI4211" s="267"/>
      <c r="CJ4211" s="267"/>
      <c r="CK4211" s="267"/>
      <c r="CL4211" s="265"/>
      <c r="CM4211" s="272"/>
      <c r="CN4211" s="264"/>
      <c r="CO4211" s="209"/>
      <c r="CP4211" s="226"/>
      <c r="CQ4211" s="226"/>
      <c r="CR4211" s="226"/>
      <c r="CS4211" s="210"/>
      <c r="CT4211" s="210"/>
      <c r="CU4211" s="210"/>
      <c r="CV4211" s="210"/>
      <c r="CW4211" s="210"/>
      <c r="CX4211" s="210"/>
      <c r="CY4211" s="210"/>
      <c r="CZ4211" s="210"/>
      <c r="DA4211" s="210"/>
      <c r="DB4211" s="120"/>
      <c r="DC4211" s="120"/>
      <c r="DD4211" s="120"/>
      <c r="DE4211" s="120"/>
      <c r="DF4211" s="120"/>
      <c r="DG4211" s="120"/>
      <c r="DH4211" s="120"/>
      <c r="DI4211" s="120"/>
      <c r="DJ4211" s="120"/>
      <c r="DK4211" s="120"/>
      <c r="DL4211" s="120"/>
      <c r="DM4211" s="120"/>
      <c r="DN4211" s="120"/>
    </row>
    <row r="4212" spans="1:118" s="119" customFormat="1">
      <c r="A4212" s="228"/>
      <c r="B4212" s="400"/>
      <c r="C4212" s="403"/>
      <c r="D4212" s="237"/>
      <c r="E4212" s="237"/>
      <c r="F4212" s="243"/>
      <c r="G4212" s="122">
        <v>2.1</v>
      </c>
      <c r="H4212" s="84"/>
      <c r="I4212" s="84"/>
      <c r="J4212" s="84"/>
      <c r="K4212" s="84"/>
      <c r="L4212" s="84"/>
      <c r="M4212" s="84"/>
      <c r="N4212" s="84"/>
      <c r="O4212" s="84"/>
      <c r="P4212" s="84"/>
      <c r="Q4212" s="84"/>
      <c r="R4212" s="84"/>
      <c r="S4212" s="84"/>
      <c r="T4212" s="84"/>
      <c r="U4212" s="84"/>
      <c r="V4212" s="84"/>
      <c r="W4212" s="84"/>
      <c r="X4212" s="84"/>
      <c r="Y4212" s="84"/>
      <c r="Z4212" s="84"/>
      <c r="AA4212" s="84"/>
      <c r="AB4212" s="84"/>
      <c r="AC4212" s="80"/>
      <c r="AD4212" s="80"/>
      <c r="AE4212" s="80"/>
      <c r="AF4212" s="80"/>
      <c r="AG4212" s="80"/>
      <c r="AH4212" s="80"/>
      <c r="AI4212" s="80"/>
      <c r="AJ4212" s="80"/>
      <c r="AK4212" s="80"/>
      <c r="AL4212" s="80"/>
      <c r="AM4212" s="240"/>
      <c r="AN4212" s="240"/>
      <c r="AO4212" s="240"/>
      <c r="AP4212" s="240"/>
      <c r="AQ4212" s="240"/>
      <c r="AR4212" s="240"/>
      <c r="AS4212" s="240"/>
      <c r="AT4212" s="256"/>
      <c r="AU4212" s="256"/>
      <c r="AV4212" s="259"/>
      <c r="AW4212" s="259"/>
      <c r="AX4212" s="256"/>
      <c r="AY4212" s="256"/>
      <c r="AZ4212" s="256"/>
      <c r="BA4212" s="256"/>
      <c r="BB4212" s="256"/>
      <c r="BC4212" s="256"/>
      <c r="BD4212" s="256"/>
      <c r="BE4212" s="256"/>
      <c r="BF4212" s="256"/>
      <c r="BG4212" s="256"/>
      <c r="BH4212" s="256"/>
      <c r="BI4212" s="256"/>
      <c r="BJ4212" s="256"/>
      <c r="BK4212" s="256"/>
      <c r="BL4212" s="262"/>
      <c r="BM4212" s="262"/>
      <c r="BN4212" s="262"/>
      <c r="BO4212" s="262"/>
      <c r="BP4212" s="262"/>
      <c r="BQ4212" s="262"/>
      <c r="BR4212" s="270"/>
      <c r="BS4212" s="270"/>
      <c r="BT4212" s="270"/>
      <c r="BU4212" s="270"/>
      <c r="BV4212" s="270"/>
      <c r="BW4212" s="270"/>
      <c r="BX4212" s="256"/>
      <c r="BY4212" s="256"/>
      <c r="BZ4212" s="256"/>
      <c r="CA4212" s="267"/>
      <c r="CB4212" s="267"/>
      <c r="CC4212" s="274"/>
      <c r="CD4212" s="267"/>
      <c r="CE4212" s="267"/>
      <c r="CF4212" s="267"/>
      <c r="CG4212" s="267"/>
      <c r="CH4212" s="267"/>
      <c r="CI4212" s="267"/>
      <c r="CJ4212" s="267"/>
      <c r="CK4212" s="267"/>
      <c r="CL4212" s="265"/>
      <c r="CM4212" s="272"/>
      <c r="CN4212" s="264"/>
      <c r="CO4212" s="209"/>
      <c r="CP4212" s="226"/>
      <c r="CQ4212" s="226"/>
      <c r="CR4212" s="226"/>
      <c r="CS4212" s="210"/>
      <c r="CT4212" s="210"/>
      <c r="CU4212" s="210"/>
      <c r="CV4212" s="210"/>
      <c r="CW4212" s="210"/>
      <c r="CX4212" s="210"/>
      <c r="CY4212" s="210"/>
      <c r="CZ4212" s="210"/>
      <c r="DA4212" s="210"/>
      <c r="DB4212" s="120"/>
      <c r="DC4212" s="120"/>
      <c r="DD4212" s="120"/>
      <c r="DE4212" s="120"/>
      <c r="DF4212" s="120"/>
      <c r="DG4212" s="120"/>
      <c r="DH4212" s="120"/>
      <c r="DI4212" s="120"/>
      <c r="DJ4212" s="120"/>
      <c r="DK4212" s="120"/>
      <c r="DL4212" s="120"/>
      <c r="DM4212" s="120"/>
      <c r="DN4212" s="120"/>
    </row>
    <row r="4213" spans="1:118" s="119" customFormat="1">
      <c r="A4213" s="228"/>
      <c r="B4213" s="400"/>
      <c r="C4213" s="403"/>
      <c r="D4213" s="237"/>
      <c r="E4213" s="237"/>
      <c r="F4213" s="243"/>
      <c r="G4213" s="122">
        <v>2.7</v>
      </c>
      <c r="H4213" s="84"/>
      <c r="I4213" s="84"/>
      <c r="J4213" s="84"/>
      <c r="K4213" s="84"/>
      <c r="L4213" s="84"/>
      <c r="M4213" s="84"/>
      <c r="N4213" s="84"/>
      <c r="O4213" s="84"/>
      <c r="P4213" s="84"/>
      <c r="Q4213" s="84"/>
      <c r="R4213" s="84"/>
      <c r="S4213" s="84"/>
      <c r="T4213" s="84"/>
      <c r="U4213" s="84"/>
      <c r="V4213" s="84"/>
      <c r="W4213" s="84"/>
      <c r="X4213" s="84"/>
      <c r="Y4213" s="84"/>
      <c r="Z4213" s="84"/>
      <c r="AA4213" s="84"/>
      <c r="AB4213" s="84"/>
      <c r="AC4213" s="80"/>
      <c r="AD4213" s="80"/>
      <c r="AE4213" s="80"/>
      <c r="AF4213" s="80"/>
      <c r="AG4213" s="80"/>
      <c r="AH4213" s="80"/>
      <c r="AI4213" s="80"/>
      <c r="AJ4213" s="80"/>
      <c r="AK4213" s="80"/>
      <c r="AL4213" s="80"/>
      <c r="AM4213" s="240"/>
      <c r="AN4213" s="240"/>
      <c r="AO4213" s="240"/>
      <c r="AP4213" s="240"/>
      <c r="AQ4213" s="240"/>
      <c r="AR4213" s="240"/>
      <c r="AS4213" s="240"/>
      <c r="AT4213" s="256"/>
      <c r="AU4213" s="256"/>
      <c r="AV4213" s="259"/>
      <c r="AW4213" s="259"/>
      <c r="AX4213" s="256"/>
      <c r="AY4213" s="256"/>
      <c r="AZ4213" s="256"/>
      <c r="BA4213" s="256"/>
      <c r="BB4213" s="256"/>
      <c r="BC4213" s="256"/>
      <c r="BD4213" s="256"/>
      <c r="BE4213" s="256"/>
      <c r="BF4213" s="256"/>
      <c r="BG4213" s="256"/>
      <c r="BH4213" s="256"/>
      <c r="BI4213" s="256"/>
      <c r="BJ4213" s="256"/>
      <c r="BK4213" s="256"/>
      <c r="BL4213" s="262"/>
      <c r="BM4213" s="262"/>
      <c r="BN4213" s="262"/>
      <c r="BO4213" s="262"/>
      <c r="BP4213" s="262"/>
      <c r="BQ4213" s="262"/>
      <c r="BR4213" s="270"/>
      <c r="BS4213" s="270"/>
      <c r="BT4213" s="270"/>
      <c r="BU4213" s="270"/>
      <c r="BV4213" s="270"/>
      <c r="BW4213" s="270"/>
      <c r="BX4213" s="256"/>
      <c r="BY4213" s="256"/>
      <c r="BZ4213" s="256"/>
      <c r="CA4213" s="267"/>
      <c r="CB4213" s="267"/>
      <c r="CC4213" s="274"/>
      <c r="CD4213" s="267"/>
      <c r="CE4213" s="267"/>
      <c r="CF4213" s="267"/>
      <c r="CG4213" s="267"/>
      <c r="CH4213" s="267"/>
      <c r="CI4213" s="267"/>
      <c r="CJ4213" s="267"/>
      <c r="CK4213" s="267"/>
      <c r="CL4213" s="265"/>
      <c r="CM4213" s="272"/>
      <c r="CN4213" s="264"/>
      <c r="CO4213" s="209"/>
      <c r="CP4213" s="226"/>
      <c r="CQ4213" s="226"/>
      <c r="CR4213" s="226"/>
      <c r="CS4213" s="210"/>
      <c r="CT4213" s="210"/>
      <c r="CU4213" s="210"/>
      <c r="CV4213" s="210"/>
      <c r="CW4213" s="210"/>
      <c r="CX4213" s="210"/>
      <c r="CY4213" s="210"/>
      <c r="CZ4213" s="210"/>
      <c r="DA4213" s="210"/>
      <c r="DB4213" s="120"/>
      <c r="DC4213" s="120"/>
      <c r="DD4213" s="120"/>
      <c r="DE4213" s="120"/>
      <c r="DF4213" s="120"/>
      <c r="DG4213" s="120"/>
      <c r="DH4213" s="120"/>
      <c r="DI4213" s="120"/>
      <c r="DJ4213" s="120"/>
      <c r="DK4213" s="120"/>
      <c r="DL4213" s="120"/>
      <c r="DM4213" s="120"/>
      <c r="DN4213" s="120"/>
    </row>
    <row r="4214" spans="1:118" s="119" customFormat="1">
      <c r="A4214" s="228"/>
      <c r="B4214" s="400"/>
      <c r="C4214" s="403"/>
      <c r="D4214" s="237"/>
      <c r="E4214" s="237"/>
      <c r="F4214" s="243"/>
      <c r="G4214" s="122">
        <v>3</v>
      </c>
      <c r="H4214" s="84"/>
      <c r="I4214" s="84"/>
      <c r="J4214" s="84"/>
      <c r="K4214" s="84"/>
      <c r="L4214" s="84"/>
      <c r="M4214" s="84"/>
      <c r="N4214" s="84"/>
      <c r="O4214" s="84"/>
      <c r="P4214" s="84"/>
      <c r="Q4214" s="84"/>
      <c r="R4214" s="84"/>
      <c r="S4214" s="84"/>
      <c r="T4214" s="84"/>
      <c r="U4214" s="84"/>
      <c r="V4214" s="84"/>
      <c r="W4214" s="84"/>
      <c r="X4214" s="84"/>
      <c r="Y4214" s="84"/>
      <c r="Z4214" s="84"/>
      <c r="AA4214" s="84"/>
      <c r="AB4214" s="84"/>
      <c r="AC4214" s="80"/>
      <c r="AD4214" s="80"/>
      <c r="AE4214" s="80"/>
      <c r="AF4214" s="80"/>
      <c r="AG4214" s="80"/>
      <c r="AH4214" s="80"/>
      <c r="AI4214" s="80"/>
      <c r="AJ4214" s="80"/>
      <c r="AK4214" s="80"/>
      <c r="AL4214" s="80"/>
      <c r="AM4214" s="240"/>
      <c r="AN4214" s="240"/>
      <c r="AO4214" s="240"/>
      <c r="AP4214" s="240"/>
      <c r="AQ4214" s="240"/>
      <c r="AR4214" s="240"/>
      <c r="AS4214" s="240"/>
      <c r="AT4214" s="256"/>
      <c r="AU4214" s="256"/>
      <c r="AV4214" s="259"/>
      <c r="AW4214" s="259"/>
      <c r="AX4214" s="256"/>
      <c r="AY4214" s="256"/>
      <c r="AZ4214" s="256"/>
      <c r="BA4214" s="256"/>
      <c r="BB4214" s="256"/>
      <c r="BC4214" s="256"/>
      <c r="BD4214" s="256"/>
      <c r="BE4214" s="256"/>
      <c r="BF4214" s="256"/>
      <c r="BG4214" s="256"/>
      <c r="BH4214" s="256"/>
      <c r="BI4214" s="256"/>
      <c r="BJ4214" s="256"/>
      <c r="BK4214" s="256"/>
      <c r="BL4214" s="262"/>
      <c r="BM4214" s="262"/>
      <c r="BN4214" s="262"/>
      <c r="BO4214" s="262"/>
      <c r="BP4214" s="262"/>
      <c r="BQ4214" s="262"/>
      <c r="BR4214" s="270"/>
      <c r="BS4214" s="270"/>
      <c r="BT4214" s="270"/>
      <c r="BU4214" s="270"/>
      <c r="BV4214" s="270"/>
      <c r="BW4214" s="270"/>
      <c r="BX4214" s="256"/>
      <c r="BY4214" s="256"/>
      <c r="BZ4214" s="256"/>
      <c r="CA4214" s="267"/>
      <c r="CB4214" s="267"/>
      <c r="CC4214" s="274"/>
      <c r="CD4214" s="267"/>
      <c r="CE4214" s="267"/>
      <c r="CF4214" s="267"/>
      <c r="CG4214" s="267"/>
      <c r="CH4214" s="267"/>
      <c r="CI4214" s="267"/>
      <c r="CJ4214" s="267"/>
      <c r="CK4214" s="267"/>
      <c r="CL4214" s="265"/>
      <c r="CM4214" s="272"/>
      <c r="CN4214" s="264"/>
      <c r="CO4214" s="209"/>
      <c r="CP4214" s="226"/>
      <c r="CQ4214" s="226"/>
      <c r="CR4214" s="226"/>
      <c r="CS4214" s="210"/>
      <c r="CT4214" s="210"/>
      <c r="CU4214" s="210"/>
      <c r="CV4214" s="210"/>
      <c r="CW4214" s="210"/>
      <c r="CX4214" s="210"/>
      <c r="CY4214" s="210"/>
      <c r="CZ4214" s="210"/>
      <c r="DA4214" s="210"/>
      <c r="DB4214" s="120"/>
      <c r="DC4214" s="120"/>
      <c r="DD4214" s="120"/>
      <c r="DE4214" s="120"/>
      <c r="DF4214" s="120"/>
      <c r="DG4214" s="120"/>
      <c r="DH4214" s="120"/>
      <c r="DI4214" s="120"/>
      <c r="DJ4214" s="120"/>
      <c r="DK4214" s="120"/>
      <c r="DL4214" s="120"/>
      <c r="DM4214" s="120"/>
      <c r="DN4214" s="120"/>
    </row>
    <row r="4215" spans="1:118" s="119" customFormat="1">
      <c r="A4215" s="228"/>
      <c r="B4215" s="400"/>
      <c r="C4215" s="403"/>
      <c r="D4215" s="237"/>
      <c r="E4215" s="237"/>
      <c r="F4215" s="244"/>
      <c r="G4215" s="123">
        <v>3.9</v>
      </c>
      <c r="H4215" s="85"/>
      <c r="I4215" s="85"/>
      <c r="J4215" s="85"/>
      <c r="K4215" s="85"/>
      <c r="L4215" s="85"/>
      <c r="M4215" s="85"/>
      <c r="N4215" s="85"/>
      <c r="O4215" s="85"/>
      <c r="P4215" s="85"/>
      <c r="Q4215" s="85"/>
      <c r="R4215" s="85"/>
      <c r="S4215" s="85"/>
      <c r="T4215" s="85"/>
      <c r="U4215" s="85"/>
      <c r="V4215" s="85"/>
      <c r="W4215" s="85"/>
      <c r="X4215" s="85"/>
      <c r="Y4215" s="85"/>
      <c r="Z4215" s="85"/>
      <c r="AA4215" s="85"/>
      <c r="AB4215" s="85"/>
      <c r="AC4215" s="81"/>
      <c r="AD4215" s="81"/>
      <c r="AE4215" s="81"/>
      <c r="AF4215" s="81"/>
      <c r="AG4215" s="81"/>
      <c r="AH4215" s="81"/>
      <c r="AI4215" s="81"/>
      <c r="AJ4215" s="81"/>
      <c r="AK4215" s="81"/>
      <c r="AL4215" s="81"/>
      <c r="AM4215" s="240"/>
      <c r="AN4215" s="240"/>
      <c r="AO4215" s="240"/>
      <c r="AP4215" s="240"/>
      <c r="AQ4215" s="240"/>
      <c r="AR4215" s="240"/>
      <c r="AS4215" s="240"/>
      <c r="AT4215" s="256"/>
      <c r="AU4215" s="256"/>
      <c r="AV4215" s="259"/>
      <c r="AW4215" s="259"/>
      <c r="AX4215" s="256"/>
      <c r="AY4215" s="256"/>
      <c r="AZ4215" s="256"/>
      <c r="BA4215" s="256"/>
      <c r="BB4215" s="256"/>
      <c r="BC4215" s="256"/>
      <c r="BD4215" s="256"/>
      <c r="BE4215" s="256"/>
      <c r="BF4215" s="256"/>
      <c r="BG4215" s="256"/>
      <c r="BH4215" s="256"/>
      <c r="BI4215" s="256"/>
      <c r="BJ4215" s="256"/>
      <c r="BK4215" s="256"/>
      <c r="BL4215" s="262"/>
      <c r="BM4215" s="262"/>
      <c r="BN4215" s="262"/>
      <c r="BO4215" s="262"/>
      <c r="BP4215" s="262"/>
      <c r="BQ4215" s="262"/>
      <c r="BR4215" s="270"/>
      <c r="BS4215" s="270"/>
      <c r="BT4215" s="270"/>
      <c r="BU4215" s="270"/>
      <c r="BV4215" s="270"/>
      <c r="BW4215" s="270"/>
      <c r="BX4215" s="256"/>
      <c r="BY4215" s="256"/>
      <c r="BZ4215" s="256"/>
      <c r="CA4215" s="267"/>
      <c r="CB4215" s="267"/>
      <c r="CC4215" s="274"/>
      <c r="CD4215" s="267"/>
      <c r="CE4215" s="267"/>
      <c r="CF4215" s="267"/>
      <c r="CG4215" s="267"/>
      <c r="CH4215" s="267"/>
      <c r="CI4215" s="267"/>
      <c r="CJ4215" s="267"/>
      <c r="CK4215" s="267"/>
      <c r="CL4215" s="265"/>
      <c r="CM4215" s="272"/>
      <c r="CN4215" s="264"/>
      <c r="CO4215" s="209"/>
      <c r="CP4215" s="226"/>
      <c r="CQ4215" s="226"/>
      <c r="CR4215" s="226"/>
      <c r="CS4215" s="210"/>
      <c r="CT4215" s="210"/>
      <c r="CU4215" s="210"/>
      <c r="CV4215" s="210"/>
      <c r="CW4215" s="210"/>
      <c r="CX4215" s="210"/>
      <c r="CY4215" s="210"/>
      <c r="CZ4215" s="210"/>
      <c r="DA4215" s="210"/>
      <c r="DB4215" s="120"/>
      <c r="DC4215" s="120"/>
      <c r="DD4215" s="120"/>
      <c r="DE4215" s="120"/>
      <c r="DF4215" s="120"/>
      <c r="DG4215" s="120"/>
      <c r="DH4215" s="120"/>
      <c r="DI4215" s="120"/>
      <c r="DJ4215" s="120"/>
      <c r="DK4215" s="120"/>
      <c r="DL4215" s="120"/>
      <c r="DM4215" s="120"/>
      <c r="DN4215" s="120"/>
    </row>
    <row r="4216" spans="1:118" s="119" customFormat="1">
      <c r="A4216" s="229"/>
      <c r="B4216" s="401"/>
      <c r="C4216" s="404"/>
      <c r="D4216" s="238"/>
      <c r="E4216" s="238"/>
      <c r="F4216" s="245" t="s">
        <v>83</v>
      </c>
      <c r="G4216" s="246"/>
      <c r="H4216" s="82"/>
      <c r="I4216" s="82"/>
      <c r="J4216" s="82"/>
      <c r="K4216" s="82"/>
      <c r="L4216" s="82"/>
      <c r="M4216" s="82">
        <v>2</v>
      </c>
      <c r="N4216" s="82"/>
      <c r="O4216" s="82"/>
      <c r="P4216" s="82"/>
      <c r="Q4216" s="82"/>
      <c r="R4216" s="82"/>
      <c r="S4216" s="82"/>
      <c r="T4216" s="82"/>
      <c r="U4216" s="82"/>
      <c r="V4216" s="82"/>
      <c r="W4216" s="82"/>
      <c r="X4216" s="82"/>
      <c r="Y4216" s="82"/>
      <c r="Z4216" s="82"/>
      <c r="AA4216" s="82"/>
      <c r="AB4216" s="82"/>
      <c r="AC4216" s="35"/>
      <c r="AD4216" s="35"/>
      <c r="AE4216" s="35"/>
      <c r="AF4216" s="35"/>
      <c r="AG4216" s="35"/>
      <c r="AH4216" s="35"/>
      <c r="AI4216" s="35"/>
      <c r="AJ4216" s="35"/>
      <c r="AK4216" s="35"/>
      <c r="AL4216" s="35"/>
      <c r="AM4216" s="241"/>
      <c r="AN4216" s="241"/>
      <c r="AO4216" s="241"/>
      <c r="AP4216" s="241"/>
      <c r="AQ4216" s="241"/>
      <c r="AR4216" s="241"/>
      <c r="AS4216" s="241"/>
      <c r="AT4216" s="257"/>
      <c r="AU4216" s="257"/>
      <c r="AV4216" s="260"/>
      <c r="AW4216" s="260"/>
      <c r="AX4216" s="257"/>
      <c r="AY4216" s="257"/>
      <c r="AZ4216" s="257"/>
      <c r="BA4216" s="257"/>
      <c r="BB4216" s="257"/>
      <c r="BC4216" s="257"/>
      <c r="BD4216" s="257"/>
      <c r="BE4216" s="257"/>
      <c r="BF4216" s="257"/>
      <c r="BG4216" s="257"/>
      <c r="BH4216" s="257"/>
      <c r="BI4216" s="257"/>
      <c r="BJ4216" s="257"/>
      <c r="BK4216" s="257"/>
      <c r="BL4216" s="263"/>
      <c r="BM4216" s="263"/>
      <c r="BN4216" s="263"/>
      <c r="BO4216" s="263"/>
      <c r="BP4216" s="263"/>
      <c r="BQ4216" s="263"/>
      <c r="BR4216" s="271"/>
      <c r="BS4216" s="271"/>
      <c r="BT4216" s="271"/>
      <c r="BU4216" s="271"/>
      <c r="BV4216" s="271"/>
      <c r="BW4216" s="271"/>
      <c r="BX4216" s="257"/>
      <c r="BY4216" s="257"/>
      <c r="BZ4216" s="257"/>
      <c r="CA4216" s="268"/>
      <c r="CB4216" s="268"/>
      <c r="CC4216" s="275"/>
      <c r="CD4216" s="268"/>
      <c r="CE4216" s="268"/>
      <c r="CF4216" s="268"/>
      <c r="CG4216" s="268"/>
      <c r="CH4216" s="268"/>
      <c r="CI4216" s="268"/>
      <c r="CJ4216" s="268"/>
      <c r="CK4216" s="268"/>
      <c r="CL4216" s="265"/>
      <c r="CM4216" s="272"/>
      <c r="CN4216" s="264"/>
      <c r="CO4216" s="209"/>
      <c r="CP4216" s="226"/>
      <c r="CQ4216" s="226"/>
      <c r="CR4216" s="226"/>
      <c r="CS4216" s="210"/>
      <c r="CT4216" s="210"/>
      <c r="CU4216" s="210"/>
      <c r="CV4216" s="210"/>
      <c r="CW4216" s="210"/>
      <c r="CX4216" s="210"/>
      <c r="CY4216" s="210"/>
      <c r="CZ4216" s="210"/>
      <c r="DA4216" s="210"/>
      <c r="DB4216" s="120"/>
      <c r="DC4216" s="120"/>
      <c r="DD4216" s="120"/>
      <c r="DE4216" s="120"/>
      <c r="DF4216" s="120"/>
      <c r="DG4216" s="120"/>
      <c r="DH4216" s="120"/>
      <c r="DI4216" s="120"/>
      <c r="DJ4216" s="120"/>
      <c r="DK4216" s="120"/>
      <c r="DL4216" s="120"/>
      <c r="DM4216" s="120"/>
      <c r="DN4216" s="120"/>
    </row>
    <row r="4217" spans="1:118" s="119" customFormat="1" ht="14.25" customHeight="1">
      <c r="A4217" s="227">
        <f t="shared" si="1292"/>
        <v>523</v>
      </c>
      <c r="B4217" s="578" t="s">
        <v>1400</v>
      </c>
      <c r="C4217" s="581" t="s">
        <v>1470</v>
      </c>
      <c r="D4217" s="236" t="s">
        <v>1468</v>
      </c>
      <c r="E4217" s="236" t="s">
        <v>1404</v>
      </c>
      <c r="F4217" s="253" t="s">
        <v>80</v>
      </c>
      <c r="G4217" s="254"/>
      <c r="H4217" s="82" t="s">
        <v>57</v>
      </c>
      <c r="I4217" s="82"/>
      <c r="J4217" s="82" t="s">
        <v>58</v>
      </c>
      <c r="K4217" s="82" t="s">
        <v>58</v>
      </c>
      <c r="L4217" s="82" t="s">
        <v>58</v>
      </c>
      <c r="M4217" s="82" t="s">
        <v>58</v>
      </c>
      <c r="N4217" s="82" t="s">
        <v>58</v>
      </c>
      <c r="O4217" s="82"/>
      <c r="P4217" s="82" t="s">
        <v>58</v>
      </c>
      <c r="Q4217" s="82" t="s">
        <v>58</v>
      </c>
      <c r="R4217" s="82" t="s">
        <v>58</v>
      </c>
      <c r="S4217" s="82" t="s">
        <v>58</v>
      </c>
      <c r="T4217" s="82" t="s">
        <v>58</v>
      </c>
      <c r="U4217" s="82" t="s">
        <v>71</v>
      </c>
      <c r="V4217" s="82"/>
      <c r="W4217" s="82" t="s">
        <v>57</v>
      </c>
      <c r="X4217" s="82" t="s">
        <v>57</v>
      </c>
      <c r="Y4217" s="82" t="s">
        <v>57</v>
      </c>
      <c r="Z4217" s="82" t="s">
        <v>57</v>
      </c>
      <c r="AA4217" s="82" t="s">
        <v>57</v>
      </c>
      <c r="AB4217" s="82" t="s">
        <v>57</v>
      </c>
      <c r="AC4217" s="82"/>
      <c r="AD4217" s="82" t="s">
        <v>57</v>
      </c>
      <c r="AE4217" s="82" t="s">
        <v>57</v>
      </c>
      <c r="AF4217" s="82" t="s">
        <v>57</v>
      </c>
      <c r="AG4217" s="82" t="s">
        <v>57</v>
      </c>
      <c r="AH4217" s="82" t="s">
        <v>57</v>
      </c>
      <c r="AI4217" s="82" t="s">
        <v>1443</v>
      </c>
      <c r="AJ4217" s="82"/>
      <c r="AK4217" s="82" t="s">
        <v>58</v>
      </c>
      <c r="AL4217" s="82" t="s">
        <v>58</v>
      </c>
      <c r="AM4217" s="239">
        <f>COUNTIF(H4217:AL4217,"PH")+COUNTIF(H4217:AL4217,"PH/L")+COUNTIF(H4217:AL4217,"PM")</f>
        <v>0</v>
      </c>
      <c r="AN4217" s="239">
        <f>COUNTIF(H4217:AL4217,"PD")+COUNTIF(H4217:AL4217,"PDD")+COUNTIF(H4217:AL4217,"P/DS")/2+COUNTIF(H4217:AL4217,"PMD")</f>
        <v>12.5</v>
      </c>
      <c r="AO4217" s="239">
        <f>COUNTIF(H4217:AL4217,"PN")+COUNTIF(H4217:AL4217,"P/NS")/2+COUNTIF(H4217:AL4217,"PH")+COUNTIF(H4217:AL4217,"PH/F")/2+COUNTIF(H4217:AL4217,"PH/L")/2+COUNTIF(H4217:AL4217,"PM")</f>
        <v>12</v>
      </c>
      <c r="AP4217" s="239">
        <f>COUNTIF(H4217:AL4217,"BH")+COUNTIF(H4217:AL4217,"AL/BL")+COUNTIF(H4217:AL4217,"UL/BL")+COUNTIF(H4217:AL4217,"BM")</f>
        <v>0</v>
      </c>
      <c r="AQ4217" s="239">
        <f>COUNTIF(H4217:AL4217,"DS")+COUNTIF(H4217:AL4217,"AL/DS")/2+COUNTIF(H4217:AL4217,"UL/DS")/2+COUNTIF(H4217:AL4217,"CT")+COUNTIF(H4217:AL4217,"MD")</f>
        <v>0</v>
      </c>
      <c r="AR4217" s="239">
        <f>COUNTIF(H4217:AL4217,"NS")+COUNTIF(H4217:AL4217,"AL/NS")/2+COUNTIF(H4217:AL4217,"UL/NS")/2+COUNTIF(H4217:AL4217,"BH")+COUNTIF(H4217:AL4217,"AL/BF")/2+COUNTIF(H4217:AL4217,"AL/BL")/2+COUNTIF(H4217:AL4217,"UL/BL")/2+COUNTIF(H4217:AL4217,"UL/BF")/2+COUNTIF(H4217:AL4217,"BM")</f>
        <v>0</v>
      </c>
      <c r="AS4217" s="239">
        <f>COUNTIF(H4217:AL4217,"AL")+COUNTIF(H4217:AL4217,"AL/DS")/2+COUNTIF(H4217:AL4217,"AL/NS")/2+COUNTIF(H4217:AL4217,"NH")+COUNTIF(H4217:AL4217,"SL")+COUNTIF(H4217:AL4217,"NHD")+COUNTIF(H4217:AL4217,"B")+COUNTIF(H4217:AL4217,"HL")+COUNTIF(H4217:AL4217,"AL/BF")/2+COUNTIF(H4217:AL4217,"AL/BL")/2</f>
        <v>0</v>
      </c>
      <c r="AT4217" s="255">
        <f>COUNTIF(H4217:AL4217,"PD")+COUNTIF(H4217:AL4217,"PN")+COUNTIF(H4217:AL4217,"P/DS")/2+COUNTIF(H4217:AL4217,"P/NS")/2+COUNTIF(H4217:AL4217,"DS")+COUNTIF(H4217:AL4217,"NS")+COUNTIF(H4217:AL4217,"AL")+COUNTIF(H4217:AL4217,"AL/DS")+COUNTIF(H4217:AL4217,"AL/NS")+COUNTIF(H4217:AL4217,"NH")+COUNTIF(H4217:AL4217,"SL")+COUNTIF(H4217:AL4217,"UL/DS")/2+COUNTIF(H4217:AL4217,"UL/NS")/2+COUNTIF(H4217:AL4217,"CT")+COUNTIF(H4217:AL4217,"NHD")+COUNTIF(H4217:AL4217,"PDD")+COUNTIF(H4217:AL4217,"B")+COUNTIF(H4217:AL4217,"HL")+COUNTIF(H4217:AL4217,"PH")+COUNTIF(H4217:AL4217,"BH")+COUNTIF(H4217:AL4217,"AL/BF")+COUNTIF(H4217:AL4217,"AL/BL")+COUNTIF(H4217:AL4217,"UL/BF")/2+COUNTIF(H4217:AL4217,"UL/BL")/2+COUNTIF(H4217:AL4217,"PH/F")/2+COUNTIF(H4217:AL4217,"PH/L")/2+COUNTIF(H4217:AL4217,"MD")+COUNTIF(H4217:AL4217,"PMD")+COUNTIF(H4217:AL4217,"PM")+COUNTIF(H4217:AL4217,"BM")</f>
        <v>24.5</v>
      </c>
      <c r="AU4217" s="255">
        <f>COUNTIF(H4217:AL4217,"P/DS")/2+COUNTIF(H4217:AL4217,"P/NS")/2+COUNTIF(H4217:AL4217,"IL")+COUNTIF(H4217:AL4217,"NL")+COUNTIF(H4217:AL4217,"UL")+COUNTIF(H4217:AL4217,"UL/DS")/2+COUNTIF(H4217:AL4217,"UL/NS")/2+COUNTIF(H4217:AL4217,"KT")+COUNTIF(H4217:AL4217,"UL/BF")/2+COUNTIF(H4217:AL4217,"UL/BL")/2+COUNTIF(H4217:AL4217,"PH/F")/2+COUNTIF(H4217:AL4217,"PH/L")/2+COUNTIF(H4217:AL4217,"NB")</f>
        <v>1.5</v>
      </c>
      <c r="AV4217" s="258">
        <f>COUNTIF(H4217:AL4217,"PN")+COUNTIF(H4217:AL4217,"TVD")+COUNTIF(H4217:AL4217,"PH")+COUNTIF(H4217:AL4217,"PM")+COUNTIF(H4217:AL4217,"PDD")-COUNTIFS(H4217:AL4217,"PN",H4224:AL4224,"&gt;=3")-COUNTIFS(H4217:AL4217,"PM",H4224:AL4224,"&gt;=3")</f>
        <v>12</v>
      </c>
      <c r="AW4217" s="258">
        <f>COUNTIF(H4217:AL4217,"NS")+COUNTIF(H4217:AL4217,"D")+COUNTIF(H4217:AL4217,"BH")+COUNTIF(H4217:AL4217,"NHD")+COUNTIF(H4217:AL4217,"BM")-COUNTIFS(H4217:AL4217,"NS",H4224:AL4224,"&gt;=3")-COUNTIFS(H4217:AL4217,"BH",H4224:AL4224,"&gt;=3")-COUNTIFS(H4217:AL4217,"BM",H4224:AL4224,"&gt;=3")</f>
        <v>0</v>
      </c>
      <c r="AX4217" s="255">
        <f>COUNTIF(H4217:AL4217,"AL")+COUNTIF(H4217:AL4217,"AL/DS")/2+COUNTIF(H4217:AL4217,"AL/NS")/2+COUNTIF(H4217:AL4217,"AL/BF")+COUNTIF(H4217:AL4217,"AL/BL")/2</f>
        <v>0</v>
      </c>
      <c r="AY4217" s="255">
        <f>COUNTIF(H4217:AL4217,"SL")</f>
        <v>0</v>
      </c>
      <c r="AZ4217" s="255">
        <f>COUNTIF(H4217:AL4217,"NH")</f>
        <v>0</v>
      </c>
      <c r="BA4217" s="255">
        <f>COUNTIF(H4217:AL4217,"HL")</f>
        <v>0</v>
      </c>
      <c r="BB4217" s="255">
        <f>COUNTIF(G4217:AL4217,"P/DS")/2+COUNTIF(G4217:AL4217,"P/NS")/2+COUNTIF(G4217:AL4217,"UL")+COUNTIF(G4217:AL4217,"UL/DS")/2+COUNTIF(G4217:AL4217,"UL/NS")/2+COUNTIF(G4217:AL4217,"UL/BL")/2+COUNTIF(G4217:AL4217,"UL/BF")/2+COUNTIF(G4217:AL4217,"PH/F")/2+COUNTIF(G4217:AL4217,"PH/L")/2</f>
        <v>1.5</v>
      </c>
      <c r="BC4217" s="255">
        <f>COUNTIF(H4217:AL4217,"NB")</f>
        <v>0</v>
      </c>
      <c r="BD4217" s="255">
        <f>COUNTIF(H4217:AL4217,"NL")</f>
        <v>0</v>
      </c>
      <c r="BE4217" s="255">
        <f>COUNTIF(H4217:AL4217,"IL")</f>
        <v>0</v>
      </c>
      <c r="BF4217" s="255">
        <f>COUNTIF(H4217:AL4217,"KT")</f>
        <v>0</v>
      </c>
      <c r="BG4217" s="255">
        <f>COUNTIF(H4217:AL4217,"L70")</f>
        <v>0</v>
      </c>
      <c r="BH4217" s="255">
        <f>COUNTIF(H4217:AL4217,"MD")</f>
        <v>0</v>
      </c>
      <c r="BI4217" s="255">
        <f>COUNTIF(H4217:AL4217,"PMD")</f>
        <v>0</v>
      </c>
      <c r="BJ4217" s="255">
        <f>COUNTIF(H4217:AL4217,"PM")</f>
        <v>0</v>
      </c>
      <c r="BK4217" s="255">
        <f>COUNTIF(H4217:AL4217,"BM")</f>
        <v>0</v>
      </c>
      <c r="BL4217" s="261">
        <f>SUMIF(H4217:AL4217,"PD",H4218:AL4218)+SUMIF(H4217:AL4217,"PN",H4218:AL4218)+SUMIF(H4217:AL4217,"P/DS",H4218:AL4218)+SUMIF(H4217:AL4217,"PN/F",H4218:AL4218)+SUMIF(H4217:AL4217,"PN/L",H4218:AL4218)+SUMIF(H4217:AL4217,"TV",H4218:AL4218)+SUMIF(H4217:AL4217,"TVD",H4218:AL4218)+SUMIF(H4217:AL4217,"PDD",H4218:AL4218)</f>
        <v>18</v>
      </c>
      <c r="BM4217" s="261">
        <f>SUMIF(H4217:AL4217,"PD",H4219:AL4219)+SUMIF(H4217:AL4217,"PN",H4219:AL4219)+SUMIF(H4217:AL4217,"P/DS",H4219:AL4219)+SUMIF(H4217:AL4217,"PN/F",H4219:AL4219)+SUMIF(H4217:AL4217,"PN/L",H4219:AL4219)+SUMIF(H4217:AL4217,"TV",H4219:AL4219)+SUMIF(H4217:AL4217,"TVD",H4219:AL4219)+SUMIF(H4217:AL4217,"PDD",H4219:AL4219)+SUMIF(H4217:AL4217,"PMD",H4219:AL4219)</f>
        <v>4.5</v>
      </c>
      <c r="BN4217" s="261">
        <f>SUMIF(H4217:AL4217,"PD",H4220:AL4220)+SUMIF(H4217:AL4217,"PN",H4220:AL4220)+SUMIF(H4217:AL4217,"P/DS",H4220:AL4220)+SUMIF(H4217:AL4217,"PN/F",H4220:AL4220)+SUMIF(H4217:AL4217,"PN/L",H4220:AL4220)+SUMIF(H4217:AL4217,"TV",H4220:AL4220)+SUMIF(H4217:AL4217,"TVD",H4220:AL4220)</f>
        <v>0</v>
      </c>
      <c r="BO4217" s="261">
        <f>SUMIF(H4217:AL4217,"PD",H4221:AL4221)+SUMIF(H4217:AL4217,"PN",H4221:AL4221)+SUMIF(H4217:AL4217,"P/DS",H4221:AL4221)+SUMIF(H4217:AL4217,"PN/F",H4221:AL4221)+SUMIF(H4217:AL4217,"PN/L",H4221:AL4221)+SUMIF(H4217:AL4217,"TV",H4221:AL4221)+SUMIF(H4217:AL4217,"TVD",H4221:AL4221)</f>
        <v>0</v>
      </c>
      <c r="BP4217" s="261">
        <f>SUMIF(H4217:AL4217,"PD",H4222:AL4222)+SUMIF(H4217:AL4217,"PN",H4222:AL4222)+SUMIF(H4217:AL4217,"P/DS",H4222:AL4222)+SUMIF(H4217:AL4217,"PN/F",H4222:AL4222)+SUMIF(H4217:AL4217,"PN/L",H4222:AL4222)+SUMIF(H4217:AL4217,"TV",H4222:AL4222)+SUMIF(H4217:AL4217,"TVD",H4222:AL4222)+SUMIF(H4217:AL4217,"PDD",H4222:AL4222)+SUMIF(H4217:AL4217,"PH",H4222:AL4222)+SUMIF(H4217:AL4217,"PM",H4222:AL4222)</f>
        <v>0</v>
      </c>
      <c r="BQ4217" s="261">
        <f>SUMIF(H4217:AL4217,"PD",H4223:AL4223)+SUMIF(H4217:AL4217,"PN",H4223:AL4223)+SUMIF(H4217:AL4217,"P/DS",H4223:AL4223)+SUMIF(H4217:AL4217,"PN/F",H4223:AL4223)+SUMIF(H4217:AL4217,"PN/L",H4223:AL4223)+SUMIF(H4217:AL4217,"TV",H4223:AL4223)+SUMIF(H4217:AL4217,"TVD",H4223:AL4223)+SUMIF(H4217:AL4217,"PDD",H4223:AL4223)+SUMIF(H4217:AL4217,"PH",H4223:AL4223)+SUMIF(H4217:AL4217,"PM",H4223:AL4223)</f>
        <v>0</v>
      </c>
      <c r="BR4217" s="269">
        <f>SUM(H4218:AL4218)-BL4217</f>
        <v>0</v>
      </c>
      <c r="BS4217" s="269">
        <f>SUM(H4219:AL4219)-BM4217</f>
        <v>0</v>
      </c>
      <c r="BT4217" s="269">
        <f>SUM(H4220:AL4220)-BN4217</f>
        <v>0</v>
      </c>
      <c r="BU4217" s="269">
        <f>SUM(H4221:AL4221)-BO4217</f>
        <v>0</v>
      </c>
      <c r="BV4217" s="269">
        <f>SUM(H4222:AL4222)-BP4217</f>
        <v>0</v>
      </c>
      <c r="BW4217" s="269">
        <f>SUM(H4223:AL4223)-BQ4217</f>
        <v>0</v>
      </c>
      <c r="BX4217" s="255">
        <f>SUMIF(H4217:AL4217,"PD",H4224:AL4224)+SUMIF(H4217:AL4217,"PN",H4224:AL4224)+SUMIF(H4217:AL4217,"P/DS",H4224:AL4224)+SUMIF(H4217:AL4217,"PN/F",H4224:AL4224)+SUMIF(H4217:AL4217,"PN/L",H4224:AL4224)</f>
        <v>0</v>
      </c>
      <c r="BY4217" s="255">
        <f>SUM(H4224:AL4224)-BX4217</f>
        <v>0</v>
      </c>
      <c r="BZ4217" s="255">
        <f t="shared" ref="BZ4217" si="1295">+SUM(BL4217:BW4224)</f>
        <v>22.5</v>
      </c>
      <c r="CA4217" s="266">
        <f>(COUNTIFS(H4217:AL4217,"PD",H4218:AL4218,"&gt;=2"))*0.5-IF(CN4217="VP",COUNTIFS($H$16:$AL$16,"SAT",H4217:AL4217,"PD",H4218:AL4218,"&gt;=2"))*0.5</f>
        <v>0</v>
      </c>
      <c r="CB4217" s="266">
        <f>(COUNTIFS(H4217:AL4217,"PN",H4219:AL4219,"&gt;=0.5",H4218:AL4218,"&gt;=1.5"))*0.5+COUNTIFS(H4217:AL4217,"PDD",H4219:AL4219,"&gt;=0.5",H4218:AL4218,"&gt;=1.5")*0.5</f>
        <v>4.5</v>
      </c>
      <c r="CC4217" s="273">
        <f>(COUNTIFS(H4217:AL4217,"TV",H4219:AL4219,"&gt;=10"))*0.5+(COUNTIFS(H4217:AL4217,"PMD",H4219:AL4219,"&gt;=2"))*0.5</f>
        <v>0</v>
      </c>
      <c r="CD4217" s="266">
        <f>(COUNTIFS(H4217:AL4217,"TVD",H4221:AL4221,"&gt;=6.5",H4219:AL4219,"&gt;=3.5"))*0.5</f>
        <v>0</v>
      </c>
      <c r="CE4217" s="266">
        <f>(COUNTIFS(H4217:AL4217,"PD",H4222:AL4222,"&gt;=10"))*0.5</f>
        <v>0</v>
      </c>
      <c r="CF4217" s="266">
        <f>(COUNTIFS(H4217:AL4217,"PDD",H4222:AL4222,"&gt;=3.5",H4223:AL4223,"&gt;=6.5")+COUNTIFS(H4217:AL4217,"PH",H4223:AL4223,"&gt;=0.5",H4222:AL4222,"&gt;=1.5")+COUNTIFS(H4217:AL4217,"PM",H4223:AL4223,"&gt;=0.5",H4222:AL4222,"&gt;=1.5"))*0.5</f>
        <v>0</v>
      </c>
      <c r="CG4217" s="266">
        <f>(COUNTIFS(H4217:AL4217,"DS",H4218:AL4218,"&gt;=2")+COUNTIFS(H4217:AL4217,"AL/DS",H4218:AL4218,"&gt;=2"))*0.5-IF(CN4217="VP",COUNTIFS($H$16:$AL$16,"SAT",H4217:AL4217,"DS",H4218:AL4218,"&gt;=2"))*0.5</f>
        <v>0</v>
      </c>
      <c r="CH4217" s="266">
        <f>(COUNTIFS(H4217:AL4217,"NS",H4219:AL4219,"&gt;=0.5",H4218:AL4218,"&gt;=1.5")+COUNTIFS(H4217:AL4217,"AL/NS",H4219:AL4219,"&gt;=0.5",H4218:AL4218,"&gt;=1.5")+COUNTIFS(H4217:AL4217,"NHD",H4219:AL4219,"&gt;=4.5",H4222:AL4222,"&gt;=2",H4218:AL4218,"&gt;=1.5"))*0.5</f>
        <v>0</v>
      </c>
      <c r="CI4217" s="266">
        <f>(COUNTIF(H4219:AL4219,"&gt;=10")+COUNTIFS(H4217:AL4217,"MD",H4219:AL4219,"&gt;=2")-COUNTIFS(H4217:AL4217,"TV",H4219:AL4219,"&gt;=10"))*0.5</f>
        <v>0</v>
      </c>
      <c r="CJ4217" s="266">
        <f>(COUNTIFS(H4217:AL4217,"D",H4221:AL4221,"&gt;=6.5",H4219:AL4219,"&gt;=3.5"))*0.5</f>
        <v>0</v>
      </c>
      <c r="CK4217" s="266">
        <f>(COUNTIF(H4222:AL4222,"&gt;=10")-COUNTIFS(H4217:AL4217,"PD",H4222:AL4222,"&gt;=10"))*0.5</f>
        <v>0</v>
      </c>
      <c r="CL4217" s="265">
        <f>(COUNTIFS(H4217:AL4217,"NHD",H4222:AL4222,"&gt;=3.5",H4223:AL4223,"&gt;=6.5")+COUNTIFS(H4217:AL4217,"BH",H4222:AL4222,"&gt;=1.5",H4223:AL4223,"&gt;=0.5")+COUNTIFS(H4217:AL4217,"BM",H4222:AL4222,"&gt;=1.5",H4223:AL4223,"&gt;=0.5")+COUNTIFS(H4217:AL4217,"D",H4222:AL4222,"&gt;=1.5",H4223:AL4223,"&gt;=0.5"))*0.5</f>
        <v>0</v>
      </c>
      <c r="CM4217" s="272"/>
      <c r="CN4217" s="264" t="s">
        <v>723</v>
      </c>
      <c r="CO4217" s="184">
        <f t="shared" ref="CO4217" si="1296">+AM4217+AN4217+AO4217+AP4217+AQ4217+AR4217+AS4217+AU4217+BG4217</f>
        <v>26</v>
      </c>
      <c r="CP4217" s="225">
        <f>+SUM(I4218:I4223)-I4224</f>
        <v>0</v>
      </c>
      <c r="CQ4217" s="225">
        <f>+SUM(J4218:J4223)-J4224</f>
        <v>2.5</v>
      </c>
      <c r="CR4217" s="225">
        <f>+SUM(K4218:K4223)-K4224</f>
        <v>2.5</v>
      </c>
      <c r="CS4217" s="185"/>
      <c r="CT4217" s="185"/>
      <c r="CU4217" s="185"/>
      <c r="CV4217" s="185"/>
      <c r="CW4217" s="185"/>
      <c r="CX4217" s="185"/>
      <c r="CY4217" s="185"/>
      <c r="CZ4217" s="185"/>
      <c r="DA4217" s="185"/>
      <c r="DB4217" s="120"/>
      <c r="DC4217" s="120"/>
      <c r="DD4217" s="120"/>
      <c r="DE4217" s="120"/>
      <c r="DF4217" s="120"/>
      <c r="DG4217" s="120"/>
      <c r="DH4217" s="120"/>
      <c r="DI4217" s="120"/>
      <c r="DJ4217" s="120"/>
      <c r="DK4217" s="120"/>
      <c r="DL4217" s="120"/>
      <c r="DM4217" s="120"/>
      <c r="DN4217" s="120"/>
    </row>
    <row r="4218" spans="1:118" s="119" customFormat="1" ht="15" customHeight="1">
      <c r="A4218" s="228"/>
      <c r="B4218" s="579"/>
      <c r="C4218" s="582"/>
      <c r="D4218" s="237"/>
      <c r="E4218" s="237"/>
      <c r="F4218" s="242" t="s">
        <v>82</v>
      </c>
      <c r="G4218" s="121">
        <v>1.5</v>
      </c>
      <c r="H4218" s="83"/>
      <c r="I4218" s="83"/>
      <c r="J4218" s="83">
        <v>2</v>
      </c>
      <c r="K4218" s="83">
        <v>2</v>
      </c>
      <c r="L4218" s="83">
        <v>2</v>
      </c>
      <c r="M4218" s="83">
        <v>2</v>
      </c>
      <c r="N4218" s="83"/>
      <c r="O4218" s="83"/>
      <c r="P4218" s="83">
        <v>2</v>
      </c>
      <c r="Q4218" s="83">
        <v>2</v>
      </c>
      <c r="R4218" s="83">
        <v>2</v>
      </c>
      <c r="S4218" s="83">
        <v>2</v>
      </c>
      <c r="T4218" s="83">
        <v>2</v>
      </c>
      <c r="U4218" s="83"/>
      <c r="V4218" s="83"/>
      <c r="W4218" s="83"/>
      <c r="X4218" s="83"/>
      <c r="Y4218" s="83"/>
      <c r="Z4218" s="83"/>
      <c r="AA4218" s="83"/>
      <c r="AB4218" s="83"/>
      <c r="AC4218" s="79"/>
      <c r="AD4218" s="79"/>
      <c r="AE4218" s="79"/>
      <c r="AF4218" s="79"/>
      <c r="AG4218" s="79"/>
      <c r="AH4218" s="79"/>
      <c r="AI4218" s="79"/>
      <c r="AJ4218" s="79"/>
      <c r="AK4218" s="79"/>
      <c r="AL4218" s="79"/>
      <c r="AM4218" s="240"/>
      <c r="AN4218" s="240"/>
      <c r="AO4218" s="240"/>
      <c r="AP4218" s="240"/>
      <c r="AQ4218" s="240"/>
      <c r="AR4218" s="240"/>
      <c r="AS4218" s="240"/>
      <c r="AT4218" s="256"/>
      <c r="AU4218" s="256"/>
      <c r="AV4218" s="259"/>
      <c r="AW4218" s="259"/>
      <c r="AX4218" s="256"/>
      <c r="AY4218" s="256"/>
      <c r="AZ4218" s="256"/>
      <c r="BA4218" s="256"/>
      <c r="BB4218" s="256"/>
      <c r="BC4218" s="256"/>
      <c r="BD4218" s="256"/>
      <c r="BE4218" s="256"/>
      <c r="BF4218" s="256"/>
      <c r="BG4218" s="256"/>
      <c r="BH4218" s="256"/>
      <c r="BI4218" s="256"/>
      <c r="BJ4218" s="256"/>
      <c r="BK4218" s="256"/>
      <c r="BL4218" s="262"/>
      <c r="BM4218" s="262"/>
      <c r="BN4218" s="262"/>
      <c r="BO4218" s="262"/>
      <c r="BP4218" s="262"/>
      <c r="BQ4218" s="262"/>
      <c r="BR4218" s="270"/>
      <c r="BS4218" s="270"/>
      <c r="BT4218" s="270"/>
      <c r="BU4218" s="270"/>
      <c r="BV4218" s="270"/>
      <c r="BW4218" s="270"/>
      <c r="BX4218" s="256"/>
      <c r="BY4218" s="256"/>
      <c r="BZ4218" s="256"/>
      <c r="CA4218" s="267"/>
      <c r="CB4218" s="267"/>
      <c r="CC4218" s="274"/>
      <c r="CD4218" s="267"/>
      <c r="CE4218" s="267"/>
      <c r="CF4218" s="267"/>
      <c r="CG4218" s="267"/>
      <c r="CH4218" s="267"/>
      <c r="CI4218" s="267"/>
      <c r="CJ4218" s="267"/>
      <c r="CK4218" s="267"/>
      <c r="CL4218" s="265"/>
      <c r="CM4218" s="272"/>
      <c r="CN4218" s="264"/>
      <c r="CO4218" s="184"/>
      <c r="CP4218" s="226"/>
      <c r="CQ4218" s="226"/>
      <c r="CR4218" s="226"/>
      <c r="CS4218" s="185"/>
      <c r="CT4218" s="185"/>
      <c r="CU4218" s="185"/>
      <c r="CV4218" s="185"/>
      <c r="CW4218" s="185"/>
      <c r="CX4218" s="185"/>
      <c r="CY4218" s="185"/>
      <c r="CZ4218" s="185"/>
      <c r="DA4218" s="185"/>
      <c r="DB4218" s="120"/>
      <c r="DC4218" s="120"/>
      <c r="DD4218" s="120"/>
      <c r="DE4218" s="120"/>
      <c r="DF4218" s="120"/>
      <c r="DG4218" s="120"/>
      <c r="DH4218" s="120"/>
      <c r="DI4218" s="120"/>
      <c r="DJ4218" s="120"/>
      <c r="DK4218" s="120"/>
      <c r="DL4218" s="120"/>
      <c r="DM4218" s="120"/>
      <c r="DN4218" s="120"/>
    </row>
    <row r="4219" spans="1:118" s="119" customFormat="1">
      <c r="A4219" s="228"/>
      <c r="B4219" s="579"/>
      <c r="C4219" s="582"/>
      <c r="D4219" s="237"/>
      <c r="E4219" s="237"/>
      <c r="F4219" s="243"/>
      <c r="G4219" s="122">
        <v>2</v>
      </c>
      <c r="H4219" s="84"/>
      <c r="I4219" s="84"/>
      <c r="J4219" s="84">
        <v>0.5</v>
      </c>
      <c r="K4219" s="84">
        <v>0.5</v>
      </c>
      <c r="L4219" s="84">
        <v>0.5</v>
      </c>
      <c r="M4219" s="84">
        <v>0.5</v>
      </c>
      <c r="N4219" s="84"/>
      <c r="O4219" s="84"/>
      <c r="P4219" s="84">
        <v>0.5</v>
      </c>
      <c r="Q4219" s="84">
        <v>0.5</v>
      </c>
      <c r="R4219" s="84">
        <v>0.5</v>
      </c>
      <c r="S4219" s="84">
        <v>0.5</v>
      </c>
      <c r="T4219" s="84">
        <v>0.5</v>
      </c>
      <c r="U4219" s="84"/>
      <c r="V4219" s="84"/>
      <c r="W4219" s="84"/>
      <c r="X4219" s="84"/>
      <c r="Y4219" s="84"/>
      <c r="Z4219" s="84"/>
      <c r="AA4219" s="84"/>
      <c r="AB4219" s="84"/>
      <c r="AC4219" s="80"/>
      <c r="AD4219" s="80"/>
      <c r="AE4219" s="80"/>
      <c r="AF4219" s="80"/>
      <c r="AG4219" s="80"/>
      <c r="AH4219" s="80"/>
      <c r="AI4219" s="80"/>
      <c r="AJ4219" s="80"/>
      <c r="AK4219" s="80"/>
      <c r="AL4219" s="80"/>
      <c r="AM4219" s="240"/>
      <c r="AN4219" s="240"/>
      <c r="AO4219" s="240"/>
      <c r="AP4219" s="240"/>
      <c r="AQ4219" s="240"/>
      <c r="AR4219" s="240"/>
      <c r="AS4219" s="240"/>
      <c r="AT4219" s="256"/>
      <c r="AU4219" s="256"/>
      <c r="AV4219" s="259"/>
      <c r="AW4219" s="259"/>
      <c r="AX4219" s="256"/>
      <c r="AY4219" s="256"/>
      <c r="AZ4219" s="256"/>
      <c r="BA4219" s="256"/>
      <c r="BB4219" s="256"/>
      <c r="BC4219" s="256"/>
      <c r="BD4219" s="256"/>
      <c r="BE4219" s="256"/>
      <c r="BF4219" s="256"/>
      <c r="BG4219" s="256"/>
      <c r="BH4219" s="256"/>
      <c r="BI4219" s="256"/>
      <c r="BJ4219" s="256"/>
      <c r="BK4219" s="256"/>
      <c r="BL4219" s="262"/>
      <c r="BM4219" s="262"/>
      <c r="BN4219" s="262"/>
      <c r="BO4219" s="262"/>
      <c r="BP4219" s="262"/>
      <c r="BQ4219" s="262"/>
      <c r="BR4219" s="270"/>
      <c r="BS4219" s="270"/>
      <c r="BT4219" s="270"/>
      <c r="BU4219" s="270"/>
      <c r="BV4219" s="270"/>
      <c r="BW4219" s="270"/>
      <c r="BX4219" s="256"/>
      <c r="BY4219" s="256"/>
      <c r="BZ4219" s="256"/>
      <c r="CA4219" s="267"/>
      <c r="CB4219" s="267"/>
      <c r="CC4219" s="274"/>
      <c r="CD4219" s="267"/>
      <c r="CE4219" s="267"/>
      <c r="CF4219" s="267"/>
      <c r="CG4219" s="267"/>
      <c r="CH4219" s="267"/>
      <c r="CI4219" s="267"/>
      <c r="CJ4219" s="267"/>
      <c r="CK4219" s="267"/>
      <c r="CL4219" s="265"/>
      <c r="CM4219" s="272"/>
      <c r="CN4219" s="264"/>
      <c r="CO4219" s="184"/>
      <c r="CP4219" s="226"/>
      <c r="CQ4219" s="226"/>
      <c r="CR4219" s="226"/>
      <c r="CS4219" s="185"/>
      <c r="CT4219" s="185"/>
      <c r="CU4219" s="185"/>
      <c r="CV4219" s="185"/>
      <c r="CW4219" s="185"/>
      <c r="CX4219" s="185"/>
      <c r="CY4219" s="185"/>
      <c r="CZ4219" s="185"/>
      <c r="DA4219" s="185"/>
      <c r="DB4219" s="120"/>
      <c r="DC4219" s="120"/>
      <c r="DD4219" s="120"/>
      <c r="DE4219" s="120"/>
      <c r="DF4219" s="120"/>
      <c r="DG4219" s="120"/>
      <c r="DH4219" s="120"/>
      <c r="DI4219" s="120"/>
      <c r="DJ4219" s="120"/>
      <c r="DK4219" s="120"/>
      <c r="DL4219" s="120"/>
      <c r="DM4219" s="120"/>
      <c r="DN4219" s="120"/>
    </row>
    <row r="4220" spans="1:118" s="119" customFormat="1">
      <c r="A4220" s="228"/>
      <c r="B4220" s="579"/>
      <c r="C4220" s="582"/>
      <c r="D4220" s="237"/>
      <c r="E4220" s="237"/>
      <c r="F4220" s="243"/>
      <c r="G4220" s="122">
        <v>2.1</v>
      </c>
      <c r="H4220" s="84"/>
      <c r="I4220" s="84"/>
      <c r="J4220" s="84"/>
      <c r="K4220" s="84"/>
      <c r="L4220" s="84"/>
      <c r="M4220" s="84"/>
      <c r="N4220" s="84"/>
      <c r="O4220" s="84"/>
      <c r="P4220" s="84"/>
      <c r="Q4220" s="84"/>
      <c r="R4220" s="84"/>
      <c r="S4220" s="84"/>
      <c r="T4220" s="84"/>
      <c r="U4220" s="84"/>
      <c r="V4220" s="84"/>
      <c r="W4220" s="84"/>
      <c r="X4220" s="84"/>
      <c r="Y4220" s="84"/>
      <c r="Z4220" s="84"/>
      <c r="AA4220" s="84"/>
      <c r="AB4220" s="84"/>
      <c r="AC4220" s="80"/>
      <c r="AD4220" s="80"/>
      <c r="AE4220" s="80"/>
      <c r="AF4220" s="80"/>
      <c r="AG4220" s="80"/>
      <c r="AH4220" s="80"/>
      <c r="AI4220" s="80"/>
      <c r="AJ4220" s="80"/>
      <c r="AK4220" s="80"/>
      <c r="AL4220" s="80"/>
      <c r="AM4220" s="240"/>
      <c r="AN4220" s="240"/>
      <c r="AO4220" s="240"/>
      <c r="AP4220" s="240"/>
      <c r="AQ4220" s="240"/>
      <c r="AR4220" s="240"/>
      <c r="AS4220" s="240"/>
      <c r="AT4220" s="256"/>
      <c r="AU4220" s="256"/>
      <c r="AV4220" s="259"/>
      <c r="AW4220" s="259"/>
      <c r="AX4220" s="256"/>
      <c r="AY4220" s="256"/>
      <c r="AZ4220" s="256"/>
      <c r="BA4220" s="256"/>
      <c r="BB4220" s="256"/>
      <c r="BC4220" s="256"/>
      <c r="BD4220" s="256"/>
      <c r="BE4220" s="256"/>
      <c r="BF4220" s="256"/>
      <c r="BG4220" s="256"/>
      <c r="BH4220" s="256"/>
      <c r="BI4220" s="256"/>
      <c r="BJ4220" s="256"/>
      <c r="BK4220" s="256"/>
      <c r="BL4220" s="262"/>
      <c r="BM4220" s="262"/>
      <c r="BN4220" s="262"/>
      <c r="BO4220" s="262"/>
      <c r="BP4220" s="262"/>
      <c r="BQ4220" s="262"/>
      <c r="BR4220" s="270"/>
      <c r="BS4220" s="270"/>
      <c r="BT4220" s="270"/>
      <c r="BU4220" s="270"/>
      <c r="BV4220" s="270"/>
      <c r="BW4220" s="270"/>
      <c r="BX4220" s="256"/>
      <c r="BY4220" s="256"/>
      <c r="BZ4220" s="256"/>
      <c r="CA4220" s="267"/>
      <c r="CB4220" s="267"/>
      <c r="CC4220" s="274"/>
      <c r="CD4220" s="267"/>
      <c r="CE4220" s="267"/>
      <c r="CF4220" s="267"/>
      <c r="CG4220" s="267"/>
      <c r="CH4220" s="267"/>
      <c r="CI4220" s="267"/>
      <c r="CJ4220" s="267"/>
      <c r="CK4220" s="267"/>
      <c r="CL4220" s="265"/>
      <c r="CM4220" s="272"/>
      <c r="CN4220" s="264"/>
      <c r="CO4220" s="184"/>
      <c r="CP4220" s="226"/>
      <c r="CQ4220" s="226"/>
      <c r="CR4220" s="226"/>
      <c r="CS4220" s="185"/>
      <c r="CT4220" s="185"/>
      <c r="CU4220" s="185"/>
      <c r="CV4220" s="185"/>
      <c r="CW4220" s="185"/>
      <c r="CX4220" s="185"/>
      <c r="CY4220" s="185"/>
      <c r="CZ4220" s="185"/>
      <c r="DA4220" s="185"/>
      <c r="DB4220" s="120"/>
      <c r="DC4220" s="120"/>
      <c r="DD4220" s="120"/>
      <c r="DE4220" s="120"/>
      <c r="DF4220" s="120"/>
      <c r="DG4220" s="120"/>
      <c r="DH4220" s="120"/>
      <c r="DI4220" s="120"/>
      <c r="DJ4220" s="120"/>
      <c r="DK4220" s="120"/>
      <c r="DL4220" s="120"/>
      <c r="DM4220" s="120"/>
      <c r="DN4220" s="120"/>
    </row>
    <row r="4221" spans="1:118" s="119" customFormat="1">
      <c r="A4221" s="228"/>
      <c r="B4221" s="579"/>
      <c r="C4221" s="582"/>
      <c r="D4221" s="237"/>
      <c r="E4221" s="237"/>
      <c r="F4221" s="243"/>
      <c r="G4221" s="122">
        <v>2.7</v>
      </c>
      <c r="H4221" s="84"/>
      <c r="I4221" s="84"/>
      <c r="J4221" s="84"/>
      <c r="K4221" s="84"/>
      <c r="L4221" s="84"/>
      <c r="M4221" s="84"/>
      <c r="N4221" s="84"/>
      <c r="O4221" s="84"/>
      <c r="P4221" s="84"/>
      <c r="Q4221" s="84"/>
      <c r="R4221" s="84"/>
      <c r="S4221" s="84"/>
      <c r="T4221" s="84"/>
      <c r="U4221" s="84"/>
      <c r="V4221" s="84"/>
      <c r="W4221" s="84"/>
      <c r="X4221" s="84"/>
      <c r="Y4221" s="84"/>
      <c r="Z4221" s="84"/>
      <c r="AA4221" s="84"/>
      <c r="AB4221" s="84"/>
      <c r="AC4221" s="80"/>
      <c r="AD4221" s="80"/>
      <c r="AE4221" s="80"/>
      <c r="AF4221" s="80"/>
      <c r="AG4221" s="80"/>
      <c r="AH4221" s="80"/>
      <c r="AI4221" s="80"/>
      <c r="AJ4221" s="80"/>
      <c r="AK4221" s="80"/>
      <c r="AL4221" s="80"/>
      <c r="AM4221" s="240"/>
      <c r="AN4221" s="240"/>
      <c r="AO4221" s="240"/>
      <c r="AP4221" s="240"/>
      <c r="AQ4221" s="240"/>
      <c r="AR4221" s="240"/>
      <c r="AS4221" s="240"/>
      <c r="AT4221" s="256"/>
      <c r="AU4221" s="256"/>
      <c r="AV4221" s="259"/>
      <c r="AW4221" s="259"/>
      <c r="AX4221" s="256"/>
      <c r="AY4221" s="256"/>
      <c r="AZ4221" s="256"/>
      <c r="BA4221" s="256"/>
      <c r="BB4221" s="256"/>
      <c r="BC4221" s="256"/>
      <c r="BD4221" s="256"/>
      <c r="BE4221" s="256"/>
      <c r="BF4221" s="256"/>
      <c r="BG4221" s="256"/>
      <c r="BH4221" s="256"/>
      <c r="BI4221" s="256"/>
      <c r="BJ4221" s="256"/>
      <c r="BK4221" s="256"/>
      <c r="BL4221" s="262"/>
      <c r="BM4221" s="262"/>
      <c r="BN4221" s="262"/>
      <c r="BO4221" s="262"/>
      <c r="BP4221" s="262"/>
      <c r="BQ4221" s="262"/>
      <c r="BR4221" s="270"/>
      <c r="BS4221" s="270"/>
      <c r="BT4221" s="270"/>
      <c r="BU4221" s="270"/>
      <c r="BV4221" s="270"/>
      <c r="BW4221" s="270"/>
      <c r="BX4221" s="256"/>
      <c r="BY4221" s="256"/>
      <c r="BZ4221" s="256"/>
      <c r="CA4221" s="267"/>
      <c r="CB4221" s="267"/>
      <c r="CC4221" s="274"/>
      <c r="CD4221" s="267"/>
      <c r="CE4221" s="267"/>
      <c r="CF4221" s="267"/>
      <c r="CG4221" s="267"/>
      <c r="CH4221" s="267"/>
      <c r="CI4221" s="267"/>
      <c r="CJ4221" s="267"/>
      <c r="CK4221" s="267"/>
      <c r="CL4221" s="265"/>
      <c r="CM4221" s="272"/>
      <c r="CN4221" s="264"/>
      <c r="CO4221" s="184"/>
      <c r="CP4221" s="226"/>
      <c r="CQ4221" s="226"/>
      <c r="CR4221" s="226"/>
      <c r="CS4221" s="185"/>
      <c r="CT4221" s="185"/>
      <c r="CU4221" s="185"/>
      <c r="CV4221" s="185"/>
      <c r="CW4221" s="185"/>
      <c r="CX4221" s="185"/>
      <c r="CY4221" s="185"/>
      <c r="CZ4221" s="185"/>
      <c r="DA4221" s="185"/>
      <c r="DB4221" s="120"/>
      <c r="DC4221" s="120"/>
      <c r="DD4221" s="120"/>
      <c r="DE4221" s="120"/>
      <c r="DF4221" s="120"/>
      <c r="DG4221" s="120"/>
      <c r="DH4221" s="120"/>
      <c r="DI4221" s="120"/>
      <c r="DJ4221" s="120"/>
      <c r="DK4221" s="120"/>
      <c r="DL4221" s="120"/>
      <c r="DM4221" s="120"/>
      <c r="DN4221" s="120"/>
    </row>
    <row r="4222" spans="1:118" s="119" customFormat="1">
      <c r="A4222" s="228"/>
      <c r="B4222" s="579"/>
      <c r="C4222" s="582"/>
      <c r="D4222" s="237"/>
      <c r="E4222" s="237"/>
      <c r="F4222" s="243"/>
      <c r="G4222" s="122">
        <v>3</v>
      </c>
      <c r="H4222" s="84"/>
      <c r="I4222" s="84"/>
      <c r="J4222" s="84"/>
      <c r="K4222" s="84"/>
      <c r="L4222" s="84"/>
      <c r="M4222" s="84"/>
      <c r="N4222" s="84"/>
      <c r="O4222" s="84"/>
      <c r="P4222" s="84"/>
      <c r="Q4222" s="84"/>
      <c r="R4222" s="84"/>
      <c r="S4222" s="84"/>
      <c r="T4222" s="84"/>
      <c r="U4222" s="84"/>
      <c r="V4222" s="84"/>
      <c r="W4222" s="84"/>
      <c r="X4222" s="84"/>
      <c r="Y4222" s="84"/>
      <c r="Z4222" s="84"/>
      <c r="AA4222" s="84"/>
      <c r="AB4222" s="84"/>
      <c r="AC4222" s="80"/>
      <c r="AD4222" s="80"/>
      <c r="AE4222" s="80"/>
      <c r="AF4222" s="80"/>
      <c r="AG4222" s="80"/>
      <c r="AH4222" s="80"/>
      <c r="AI4222" s="80"/>
      <c r="AJ4222" s="80"/>
      <c r="AK4222" s="80"/>
      <c r="AL4222" s="80"/>
      <c r="AM4222" s="240"/>
      <c r="AN4222" s="240"/>
      <c r="AO4222" s="240"/>
      <c r="AP4222" s="240"/>
      <c r="AQ4222" s="240"/>
      <c r="AR4222" s="240"/>
      <c r="AS4222" s="240"/>
      <c r="AT4222" s="256"/>
      <c r="AU4222" s="256"/>
      <c r="AV4222" s="259"/>
      <c r="AW4222" s="259"/>
      <c r="AX4222" s="256"/>
      <c r="AY4222" s="256"/>
      <c r="AZ4222" s="256"/>
      <c r="BA4222" s="256"/>
      <c r="BB4222" s="256"/>
      <c r="BC4222" s="256"/>
      <c r="BD4222" s="256"/>
      <c r="BE4222" s="256"/>
      <c r="BF4222" s="256"/>
      <c r="BG4222" s="256"/>
      <c r="BH4222" s="256"/>
      <c r="BI4222" s="256"/>
      <c r="BJ4222" s="256"/>
      <c r="BK4222" s="256"/>
      <c r="BL4222" s="262"/>
      <c r="BM4222" s="262"/>
      <c r="BN4222" s="262"/>
      <c r="BO4222" s="262"/>
      <c r="BP4222" s="262"/>
      <c r="BQ4222" s="262"/>
      <c r="BR4222" s="270"/>
      <c r="BS4222" s="270"/>
      <c r="BT4222" s="270"/>
      <c r="BU4222" s="270"/>
      <c r="BV4222" s="270"/>
      <c r="BW4222" s="270"/>
      <c r="BX4222" s="256"/>
      <c r="BY4222" s="256"/>
      <c r="BZ4222" s="256"/>
      <c r="CA4222" s="267"/>
      <c r="CB4222" s="267"/>
      <c r="CC4222" s="274"/>
      <c r="CD4222" s="267"/>
      <c r="CE4222" s="267"/>
      <c r="CF4222" s="267"/>
      <c r="CG4222" s="267"/>
      <c r="CH4222" s="267"/>
      <c r="CI4222" s="267"/>
      <c r="CJ4222" s="267"/>
      <c r="CK4222" s="267"/>
      <c r="CL4222" s="265"/>
      <c r="CM4222" s="272"/>
      <c r="CN4222" s="264"/>
      <c r="CO4222" s="184"/>
      <c r="CP4222" s="226"/>
      <c r="CQ4222" s="226"/>
      <c r="CR4222" s="226"/>
      <c r="CS4222" s="185"/>
      <c r="CT4222" s="185"/>
      <c r="CU4222" s="185"/>
      <c r="CV4222" s="185"/>
      <c r="CW4222" s="185"/>
      <c r="CX4222" s="185"/>
      <c r="CY4222" s="185"/>
      <c r="CZ4222" s="185"/>
      <c r="DA4222" s="185"/>
      <c r="DB4222" s="120"/>
      <c r="DC4222" s="120"/>
      <c r="DD4222" s="120"/>
      <c r="DE4222" s="120"/>
      <c r="DF4222" s="120"/>
      <c r="DG4222" s="120"/>
      <c r="DH4222" s="120"/>
      <c r="DI4222" s="120"/>
      <c r="DJ4222" s="120"/>
      <c r="DK4222" s="120"/>
      <c r="DL4222" s="120"/>
      <c r="DM4222" s="120"/>
      <c r="DN4222" s="120"/>
    </row>
    <row r="4223" spans="1:118" s="119" customFormat="1">
      <c r="A4223" s="228"/>
      <c r="B4223" s="579"/>
      <c r="C4223" s="582"/>
      <c r="D4223" s="237"/>
      <c r="E4223" s="237"/>
      <c r="F4223" s="244"/>
      <c r="G4223" s="123">
        <v>3.9</v>
      </c>
      <c r="H4223" s="85"/>
      <c r="I4223" s="85"/>
      <c r="J4223" s="85"/>
      <c r="K4223" s="85"/>
      <c r="L4223" s="85"/>
      <c r="M4223" s="85"/>
      <c r="N4223" s="85"/>
      <c r="O4223" s="85"/>
      <c r="P4223" s="85"/>
      <c r="Q4223" s="85"/>
      <c r="R4223" s="85"/>
      <c r="S4223" s="85"/>
      <c r="T4223" s="85"/>
      <c r="U4223" s="85"/>
      <c r="V4223" s="85"/>
      <c r="W4223" s="85"/>
      <c r="X4223" s="85"/>
      <c r="Y4223" s="85"/>
      <c r="Z4223" s="85"/>
      <c r="AA4223" s="85"/>
      <c r="AB4223" s="85"/>
      <c r="AC4223" s="81"/>
      <c r="AD4223" s="81"/>
      <c r="AE4223" s="81"/>
      <c r="AF4223" s="81"/>
      <c r="AG4223" s="81"/>
      <c r="AH4223" s="81"/>
      <c r="AI4223" s="81"/>
      <c r="AJ4223" s="81"/>
      <c r="AK4223" s="81"/>
      <c r="AL4223" s="81"/>
      <c r="AM4223" s="240"/>
      <c r="AN4223" s="240"/>
      <c r="AO4223" s="240"/>
      <c r="AP4223" s="240"/>
      <c r="AQ4223" s="240"/>
      <c r="AR4223" s="240"/>
      <c r="AS4223" s="240"/>
      <c r="AT4223" s="256"/>
      <c r="AU4223" s="256"/>
      <c r="AV4223" s="259"/>
      <c r="AW4223" s="259"/>
      <c r="AX4223" s="256"/>
      <c r="AY4223" s="256"/>
      <c r="AZ4223" s="256"/>
      <c r="BA4223" s="256"/>
      <c r="BB4223" s="256"/>
      <c r="BC4223" s="256"/>
      <c r="BD4223" s="256"/>
      <c r="BE4223" s="256"/>
      <c r="BF4223" s="256"/>
      <c r="BG4223" s="256"/>
      <c r="BH4223" s="256"/>
      <c r="BI4223" s="256"/>
      <c r="BJ4223" s="256"/>
      <c r="BK4223" s="256"/>
      <c r="BL4223" s="262"/>
      <c r="BM4223" s="262"/>
      <c r="BN4223" s="262"/>
      <c r="BO4223" s="262"/>
      <c r="BP4223" s="262"/>
      <c r="BQ4223" s="262"/>
      <c r="BR4223" s="270"/>
      <c r="BS4223" s="270"/>
      <c r="BT4223" s="270"/>
      <c r="BU4223" s="270"/>
      <c r="BV4223" s="270"/>
      <c r="BW4223" s="270"/>
      <c r="BX4223" s="256"/>
      <c r="BY4223" s="256"/>
      <c r="BZ4223" s="256"/>
      <c r="CA4223" s="267"/>
      <c r="CB4223" s="267"/>
      <c r="CC4223" s="274"/>
      <c r="CD4223" s="267"/>
      <c r="CE4223" s="267"/>
      <c r="CF4223" s="267"/>
      <c r="CG4223" s="267"/>
      <c r="CH4223" s="267"/>
      <c r="CI4223" s="267"/>
      <c r="CJ4223" s="267"/>
      <c r="CK4223" s="267"/>
      <c r="CL4223" s="265"/>
      <c r="CM4223" s="272"/>
      <c r="CN4223" s="264"/>
      <c r="CO4223" s="184"/>
      <c r="CP4223" s="226"/>
      <c r="CQ4223" s="226"/>
      <c r="CR4223" s="226"/>
      <c r="CS4223" s="185"/>
      <c r="CT4223" s="185"/>
      <c r="CU4223" s="185"/>
      <c r="CV4223" s="185"/>
      <c r="CW4223" s="185"/>
      <c r="CX4223" s="185"/>
      <c r="CY4223" s="185"/>
      <c r="CZ4223" s="185"/>
      <c r="DA4223" s="185"/>
      <c r="DB4223" s="120"/>
      <c r="DC4223" s="120"/>
      <c r="DD4223" s="120"/>
      <c r="DE4223" s="120"/>
      <c r="DF4223" s="120"/>
      <c r="DG4223" s="120"/>
      <c r="DH4223" s="120"/>
      <c r="DI4223" s="120"/>
      <c r="DJ4223" s="120"/>
      <c r="DK4223" s="120"/>
      <c r="DL4223" s="120"/>
      <c r="DM4223" s="120"/>
      <c r="DN4223" s="120"/>
    </row>
    <row r="4224" spans="1:118" s="119" customFormat="1">
      <c r="A4224" s="229"/>
      <c r="B4224" s="580"/>
      <c r="C4224" s="583"/>
      <c r="D4224" s="238"/>
      <c r="E4224" s="238"/>
      <c r="F4224" s="245" t="s">
        <v>83</v>
      </c>
      <c r="G4224" s="246"/>
      <c r="H4224" s="82"/>
      <c r="I4224" s="82"/>
      <c r="J4224" s="82"/>
      <c r="K4224" s="82"/>
      <c r="L4224" s="82"/>
      <c r="M4224" s="82"/>
      <c r="N4224" s="82"/>
      <c r="O4224" s="82"/>
      <c r="P4224" s="82"/>
      <c r="Q4224" s="82"/>
      <c r="R4224" s="82"/>
      <c r="S4224" s="82"/>
      <c r="T4224" s="82"/>
      <c r="U4224" s="82"/>
      <c r="V4224" s="82"/>
      <c r="W4224" s="82"/>
      <c r="X4224" s="82"/>
      <c r="Y4224" s="82"/>
      <c r="Z4224" s="82"/>
      <c r="AA4224" s="82"/>
      <c r="AB4224" s="82"/>
      <c r="AC4224" s="35"/>
      <c r="AD4224" s="35"/>
      <c r="AE4224" s="35"/>
      <c r="AF4224" s="35"/>
      <c r="AG4224" s="35"/>
      <c r="AH4224" s="35"/>
      <c r="AI4224" s="35"/>
      <c r="AJ4224" s="35"/>
      <c r="AK4224" s="35"/>
      <c r="AL4224" s="35"/>
      <c r="AM4224" s="241"/>
      <c r="AN4224" s="241"/>
      <c r="AO4224" s="241"/>
      <c r="AP4224" s="241"/>
      <c r="AQ4224" s="241"/>
      <c r="AR4224" s="241"/>
      <c r="AS4224" s="241"/>
      <c r="AT4224" s="257"/>
      <c r="AU4224" s="257"/>
      <c r="AV4224" s="260"/>
      <c r="AW4224" s="260"/>
      <c r="AX4224" s="257"/>
      <c r="AY4224" s="257"/>
      <c r="AZ4224" s="257"/>
      <c r="BA4224" s="257"/>
      <c r="BB4224" s="257"/>
      <c r="BC4224" s="257"/>
      <c r="BD4224" s="257"/>
      <c r="BE4224" s="257"/>
      <c r="BF4224" s="257"/>
      <c r="BG4224" s="257"/>
      <c r="BH4224" s="257"/>
      <c r="BI4224" s="257"/>
      <c r="BJ4224" s="257"/>
      <c r="BK4224" s="257"/>
      <c r="BL4224" s="263"/>
      <c r="BM4224" s="263"/>
      <c r="BN4224" s="263"/>
      <c r="BO4224" s="263"/>
      <c r="BP4224" s="263"/>
      <c r="BQ4224" s="263"/>
      <c r="BR4224" s="271"/>
      <c r="BS4224" s="271"/>
      <c r="BT4224" s="271"/>
      <c r="BU4224" s="271"/>
      <c r="BV4224" s="271"/>
      <c r="BW4224" s="271"/>
      <c r="BX4224" s="257"/>
      <c r="BY4224" s="257"/>
      <c r="BZ4224" s="257"/>
      <c r="CA4224" s="268"/>
      <c r="CB4224" s="268"/>
      <c r="CC4224" s="275"/>
      <c r="CD4224" s="268"/>
      <c r="CE4224" s="268"/>
      <c r="CF4224" s="268"/>
      <c r="CG4224" s="268"/>
      <c r="CH4224" s="268"/>
      <c r="CI4224" s="268"/>
      <c r="CJ4224" s="268"/>
      <c r="CK4224" s="268"/>
      <c r="CL4224" s="265"/>
      <c r="CM4224" s="272"/>
      <c r="CN4224" s="264"/>
      <c r="CO4224" s="184"/>
      <c r="CP4224" s="226"/>
      <c r="CQ4224" s="226"/>
      <c r="CR4224" s="226"/>
      <c r="CS4224" s="185"/>
      <c r="CT4224" s="185"/>
      <c r="CU4224" s="185"/>
      <c r="CV4224" s="185"/>
      <c r="CW4224" s="185"/>
      <c r="CX4224" s="185"/>
      <c r="CY4224" s="185"/>
      <c r="CZ4224" s="185"/>
      <c r="DA4224" s="185"/>
      <c r="DB4224" s="120"/>
      <c r="DC4224" s="120"/>
      <c r="DD4224" s="120"/>
      <c r="DE4224" s="120"/>
      <c r="DF4224" s="120"/>
      <c r="DG4224" s="120"/>
      <c r="DH4224" s="120"/>
      <c r="DI4224" s="120"/>
      <c r="DJ4224" s="120"/>
      <c r="DK4224" s="120"/>
      <c r="DL4224" s="120"/>
      <c r="DM4224" s="120"/>
      <c r="DN4224" s="120"/>
    </row>
    <row r="4225" spans="1:118" s="119" customFormat="1" ht="14.25" customHeight="1">
      <c r="A4225" s="227">
        <f t="shared" si="1292"/>
        <v>524</v>
      </c>
      <c r="B4225" s="230" t="s">
        <v>479</v>
      </c>
      <c r="C4225" s="233" t="s">
        <v>480</v>
      </c>
      <c r="D4225" s="236">
        <v>43195</v>
      </c>
      <c r="E4225" s="236" t="s">
        <v>1196</v>
      </c>
      <c r="F4225" s="253" t="s">
        <v>80</v>
      </c>
      <c r="G4225" s="254"/>
      <c r="H4225" s="82" t="s">
        <v>69</v>
      </c>
      <c r="I4225" s="82"/>
      <c r="J4225" s="82" t="s">
        <v>60</v>
      </c>
      <c r="K4225" s="82" t="s">
        <v>60</v>
      </c>
      <c r="L4225" s="82" t="s">
        <v>60</v>
      </c>
      <c r="M4225" s="82" t="s">
        <v>60</v>
      </c>
      <c r="N4225" s="82" t="s">
        <v>60</v>
      </c>
      <c r="O4225" s="82"/>
      <c r="P4225" s="82" t="s">
        <v>60</v>
      </c>
      <c r="Q4225" s="82" t="s">
        <v>60</v>
      </c>
      <c r="R4225" s="82" t="s">
        <v>60</v>
      </c>
      <c r="S4225" s="82" t="s">
        <v>60</v>
      </c>
      <c r="T4225" s="82" t="s">
        <v>60</v>
      </c>
      <c r="U4225" s="82" t="s">
        <v>60</v>
      </c>
      <c r="V4225" s="82"/>
      <c r="W4225" s="82" t="s">
        <v>61</v>
      </c>
      <c r="X4225" s="82" t="s">
        <v>61</v>
      </c>
      <c r="Y4225" s="82" t="s">
        <v>61</v>
      </c>
      <c r="Z4225" s="82" t="s">
        <v>61</v>
      </c>
      <c r="AA4225" s="82" t="s">
        <v>61</v>
      </c>
      <c r="AB4225" s="82" t="s">
        <v>61</v>
      </c>
      <c r="AC4225" s="82"/>
      <c r="AD4225" s="82" t="s">
        <v>61</v>
      </c>
      <c r="AE4225" s="82" t="s">
        <v>61</v>
      </c>
      <c r="AF4225" s="82" t="s">
        <v>61</v>
      </c>
      <c r="AG4225" s="82" t="s">
        <v>61</v>
      </c>
      <c r="AH4225" s="82" t="s">
        <v>61</v>
      </c>
      <c r="AI4225" s="82" t="s">
        <v>1471</v>
      </c>
      <c r="AJ4225" s="82"/>
      <c r="AK4225" s="82" t="s">
        <v>60</v>
      </c>
      <c r="AL4225" s="82" t="s">
        <v>60</v>
      </c>
      <c r="AM4225" s="239">
        <f>COUNTIF(H4225:AL4225,"PH")+COUNTIF(H4225:AL4225,"PH/L")+COUNTIF(H4225:AL4225,"PM")</f>
        <v>0</v>
      </c>
      <c r="AN4225" s="239">
        <f>COUNTIF(H4225:AL4225,"PD")+COUNTIF(H4225:AL4225,"PDD")+COUNTIF(H4225:AL4225,"P/DS")/2+COUNTIF(H4225:AL4225,"PMD")</f>
        <v>0</v>
      </c>
      <c r="AO4225" s="239">
        <f>COUNTIF(H4225:AL4225,"PN")+COUNTIF(H4225:AL4225,"P/NS")/2+COUNTIF(H4225:AL4225,"PH")+COUNTIF(H4225:AL4225,"PH/F")/2+COUNTIF(H4225:AL4225,"PH/L")/2+COUNTIF(H4225:AL4225,"PM")</f>
        <v>0</v>
      </c>
      <c r="AP4225" s="239">
        <f>COUNTIF(H4225:AL4225,"BH")+COUNTIF(H4225:AL4225,"AL/BL")+COUNTIF(H4225:AL4225,"UL/BL")+COUNTIF(H4225:AL4225,"BM")</f>
        <v>0</v>
      </c>
      <c r="AQ4225" s="239">
        <f>COUNTIF(H4225:AL4225,"DS")+COUNTIF(H4225:AL4225,"AL/DS")/2+COUNTIF(H4225:AL4225,"UL/DS")/2+COUNTIF(H4225:AL4225,"CT")+COUNTIF(H4225:AL4225,"MD")</f>
        <v>13.5</v>
      </c>
      <c r="AR4225" s="239">
        <f>COUNTIF(H4225:AL4225,"NS")+COUNTIF(H4225:AL4225,"AL/NS")/2+COUNTIF(H4225:AL4225,"UL/NS")/2+COUNTIF(H4225:AL4225,"BH")+COUNTIF(H4225:AL4225,"AL/BF")/2+COUNTIF(H4225:AL4225,"AL/BL")/2+COUNTIF(H4225:AL4225,"UL/BL")/2+COUNTIF(H4225:AL4225,"UL/BF")/2+COUNTIF(H4225:AL4225,"BM")</f>
        <v>11</v>
      </c>
      <c r="AS4225" s="239">
        <f>COUNTIF(H4225:AL4225,"AL")+COUNTIF(H4225:AL4225,"AL/DS")/2+COUNTIF(H4225:AL4225,"AL/NS")/2+COUNTIF(H4225:AL4225,"NH")+COUNTIF(H4225:AL4225,"SL")+COUNTIF(H4225:AL4225,"NHD")+COUNTIF(H4225:AL4225,"B")+COUNTIF(H4225:AL4225,"HL")+COUNTIF(H4225:AL4225,"AL/BF")/2+COUNTIF(H4225:AL4225,"AL/BL")/2</f>
        <v>1</v>
      </c>
      <c r="AT4225" s="255">
        <f>COUNTIF(H4225:AL4225,"PD")+COUNTIF(H4225:AL4225,"PN")+COUNTIF(H4225:AL4225,"P/DS")/2+COUNTIF(H4225:AL4225,"P/NS")/2+COUNTIF(H4225:AL4225,"DS")+COUNTIF(H4225:AL4225,"NS")+COUNTIF(H4225:AL4225,"AL")+COUNTIF(H4225:AL4225,"AL/DS")+COUNTIF(H4225:AL4225,"AL/NS")+COUNTIF(H4225:AL4225,"NH")+COUNTIF(H4225:AL4225,"SL")+COUNTIF(H4225:AL4225,"UL/DS")/2+COUNTIF(H4225:AL4225,"UL/NS")/2+COUNTIF(H4225:AL4225,"CT")+COUNTIF(H4225:AL4225,"NHD")+COUNTIF(H4225:AL4225,"PDD")+COUNTIF(H4225:AL4225,"B")+COUNTIF(H4225:AL4225,"HL")+COUNTIF(H4225:AL4225,"PH")+COUNTIF(H4225:AL4225,"BH")+COUNTIF(H4225:AL4225,"AL/BF")+COUNTIF(H4225:AL4225,"AL/BL")+COUNTIF(H4225:AL4225,"UL/BF")/2+COUNTIF(H4225:AL4225,"UL/BL")/2+COUNTIF(H4225:AL4225,"PH/F")/2+COUNTIF(H4225:AL4225,"PH/L")/2+COUNTIF(H4225:AL4225,"MD")+COUNTIF(H4225:AL4225,"PMD")+COUNTIF(H4225:AL4225,"PM")+COUNTIF(H4225:AL4225,"BM")</f>
        <v>25.5</v>
      </c>
      <c r="AU4225" s="255">
        <f>COUNTIF(H4225:AL4225,"P/DS")/2+COUNTIF(H4225:AL4225,"P/NS")/2+COUNTIF(H4225:AL4225,"IL")+COUNTIF(H4225:AL4225,"NL")+COUNTIF(H4225:AL4225,"UL")+COUNTIF(H4225:AL4225,"UL/DS")/2+COUNTIF(H4225:AL4225,"UL/NS")/2+COUNTIF(H4225:AL4225,"KT")+COUNTIF(H4225:AL4225,"UL/BF")/2+COUNTIF(H4225:AL4225,"UL/BL")/2+COUNTIF(H4225:AL4225,"PH/F")/2+COUNTIF(H4225:AL4225,"PH/L")/2+COUNTIF(H4225:AL4225,"NB")</f>
        <v>0.5</v>
      </c>
      <c r="AV4225" s="258">
        <f>COUNTIF(H4225:AL4225,"PN")+COUNTIF(H4225:AL4225,"TVD")+COUNTIF(H4225:AL4225,"PH")+COUNTIF(H4225:AL4225,"PM")+COUNTIF(H4225:AL4225,"PDD")-COUNTIFS(H4225:AL4225,"PN",H4232:AL4232,"&gt;=3")-COUNTIFS(H4225:AL4225,"PM",H4232:AL4232,"&gt;=3")</f>
        <v>0</v>
      </c>
      <c r="AW4225" s="258">
        <f>COUNTIF(H4225:AL4225,"NS")+COUNTIF(H4225:AL4225,"D")+COUNTIF(H4225:AL4225,"BH")+COUNTIF(H4225:AL4225,"NHD")+COUNTIF(H4225:AL4225,"BM")-COUNTIFS(H4225:AL4225,"NS",H4232:AL4232,"&gt;=3")-COUNTIFS(H4225:AL4225,"BH",H4232:AL4232,"&gt;=3")-COUNTIFS(H4225:AL4225,"BM",H4232:AL4232,"&gt;=3")</f>
        <v>11</v>
      </c>
      <c r="AX4225" s="255">
        <f>COUNTIF(H4225:AL4225,"AL")+COUNTIF(H4225:AL4225,"AL/DS")/2+COUNTIF(H4225:AL4225,"AL/NS")/2+COUNTIF(H4225:AL4225,"AL/BF")+COUNTIF(H4225:AL4225,"AL/BL")/2</f>
        <v>0</v>
      </c>
      <c r="AY4225" s="255">
        <f>COUNTIF(H4225:AL4225,"SL")</f>
        <v>0</v>
      </c>
      <c r="AZ4225" s="255">
        <f>COUNTIF(H4225:AL4225,"NH")</f>
        <v>1</v>
      </c>
      <c r="BA4225" s="255">
        <f>COUNTIF(H4225:AL4225,"HL")</f>
        <v>0</v>
      </c>
      <c r="BB4225" s="255">
        <f>COUNTIF(G4225:AL4225,"P/DS")/2+COUNTIF(G4225:AL4225,"P/NS")/2+COUNTIF(G4225:AL4225,"UL")+COUNTIF(G4225:AL4225,"UL/DS")/2+COUNTIF(G4225:AL4225,"UL/NS")/2+COUNTIF(G4225:AL4225,"UL/BL")/2+COUNTIF(G4225:AL4225,"UL/BF")/2+COUNTIF(G4225:AL4225,"PH/F")/2+COUNTIF(G4225:AL4225,"PH/L")/2</f>
        <v>0.5</v>
      </c>
      <c r="BC4225" s="255">
        <f>COUNTIF(H4225:AL4225,"NB")</f>
        <v>0</v>
      </c>
      <c r="BD4225" s="255">
        <f>COUNTIF(H4225:AL4225,"NL")</f>
        <v>0</v>
      </c>
      <c r="BE4225" s="255">
        <f>COUNTIF(H4225:AL4225,"IL")</f>
        <v>0</v>
      </c>
      <c r="BF4225" s="255">
        <f>COUNTIF(H4225:AL4225,"KT")</f>
        <v>0</v>
      </c>
      <c r="BG4225" s="255">
        <f>COUNTIF(H4225:AL4225,"L70")</f>
        <v>0</v>
      </c>
      <c r="BH4225" s="255">
        <f>COUNTIF(H4225:AL4225,"MD")</f>
        <v>0</v>
      </c>
      <c r="BI4225" s="255">
        <f>COUNTIF(H4225:AL4225,"PMD")</f>
        <v>0</v>
      </c>
      <c r="BJ4225" s="255">
        <f>COUNTIF(H4225:AL4225,"PM")</f>
        <v>0</v>
      </c>
      <c r="BK4225" s="255">
        <f>COUNTIF(H4225:AL4225,"BM")</f>
        <v>0</v>
      </c>
      <c r="BL4225" s="261">
        <f>SUMIF(H4225:AL4225,"PD",H4226:AL4226)+SUMIF(H4225:AL4225,"PN",H4226:AL4226)+SUMIF(H4225:AL4225,"P/DS",H4226:AL4226)+SUMIF(H4225:AL4225,"PN/F",H4226:AL4226)+SUMIF(H4225:AL4225,"PN/L",H4226:AL4226)+SUMIF(H4225:AL4225,"TV",H4226:AL4226)+SUMIF(H4225:AL4225,"TVD",H4226:AL4226)+SUMIF(H4225:AL4225,"PDD",H4226:AL4226)</f>
        <v>0</v>
      </c>
      <c r="BM4225" s="261">
        <f>SUMIF(H4225:AL4225,"PD",H4227:AL4227)+SUMIF(H4225:AL4225,"PN",H4227:AL4227)+SUMIF(H4225:AL4225,"P/DS",H4227:AL4227)+SUMIF(H4225:AL4225,"PN/F",H4227:AL4227)+SUMIF(H4225:AL4225,"PN/L",H4227:AL4227)+SUMIF(H4225:AL4225,"TV",H4227:AL4227)+SUMIF(H4225:AL4225,"TVD",H4227:AL4227)+SUMIF(H4225:AL4225,"PDD",H4227:AL4227)+SUMIF(H4225:AL4225,"PMD",H4227:AL4227)</f>
        <v>0</v>
      </c>
      <c r="BN4225" s="261">
        <f>SUMIF(H4225:AL4225,"PD",H4228:AL4228)+SUMIF(H4225:AL4225,"PN",H4228:AL4228)+SUMIF(H4225:AL4225,"P/DS",H4228:AL4228)+SUMIF(H4225:AL4225,"PN/F",H4228:AL4228)+SUMIF(H4225:AL4225,"PN/L",H4228:AL4228)+SUMIF(H4225:AL4225,"TV",H4228:AL4228)+SUMIF(H4225:AL4225,"TVD",H4228:AL4228)</f>
        <v>0</v>
      </c>
      <c r="BO4225" s="261">
        <f>SUMIF(H4225:AL4225,"PD",H4229:AL4229)+SUMIF(H4225:AL4225,"PN",H4229:AL4229)+SUMIF(H4225:AL4225,"P/DS",H4229:AL4229)+SUMIF(H4225:AL4225,"PN/F",H4229:AL4229)+SUMIF(H4225:AL4225,"PN/L",H4229:AL4229)+SUMIF(H4225:AL4225,"TV",H4229:AL4229)+SUMIF(H4225:AL4225,"TVD",H4229:AL4229)</f>
        <v>0</v>
      </c>
      <c r="BP4225" s="261">
        <f>SUMIF(H4225:AL4225,"PD",H4230:AL4230)+SUMIF(H4225:AL4225,"PN",H4230:AL4230)+SUMIF(H4225:AL4225,"P/DS",H4230:AL4230)+SUMIF(H4225:AL4225,"PN/F",H4230:AL4230)+SUMIF(H4225:AL4225,"PN/L",H4230:AL4230)+SUMIF(H4225:AL4225,"TV",H4230:AL4230)+SUMIF(H4225:AL4225,"TVD",H4230:AL4230)+SUMIF(H4225:AL4225,"PDD",H4230:AL4230)+SUMIF(H4225:AL4225,"PH",H4230:AL4230)+SUMIF(H4225:AL4225,"PM",H4230:AL4230)</f>
        <v>0</v>
      </c>
      <c r="BQ4225" s="261">
        <f>SUMIF(H4225:AL4225,"PD",H4231:AL4231)+SUMIF(H4225:AL4225,"PN",H4231:AL4231)+SUMIF(H4225:AL4225,"P/DS",H4231:AL4231)+SUMIF(H4225:AL4225,"PN/F",H4231:AL4231)+SUMIF(H4225:AL4225,"PN/L",H4231:AL4231)+SUMIF(H4225:AL4225,"TV",H4231:AL4231)+SUMIF(H4225:AL4225,"TVD",H4231:AL4231)+SUMIF(H4225:AL4225,"PDD",H4231:AL4231)+SUMIF(H4225:AL4225,"PH",H4231:AL4231)+SUMIF(H4225:AL4225,"PM",H4231:AL4231)</f>
        <v>0</v>
      </c>
      <c r="BR4225" s="269">
        <f>SUM(H4226:AL4226)-BL4225</f>
        <v>7.5</v>
      </c>
      <c r="BS4225" s="269">
        <f>SUM(H4227:AL4227)-BM4225</f>
        <v>11.5</v>
      </c>
      <c r="BT4225" s="269">
        <f>SUM(H4228:AL4228)-BN4225</f>
        <v>0</v>
      </c>
      <c r="BU4225" s="269">
        <f>SUM(H4229:AL4229)-BO4225</f>
        <v>0</v>
      </c>
      <c r="BV4225" s="269">
        <f>SUM(H4230:AL4230)-BP4225</f>
        <v>0</v>
      </c>
      <c r="BW4225" s="269">
        <f>SUM(H4231:AL4231)-BQ4225</f>
        <v>0</v>
      </c>
      <c r="BX4225" s="255">
        <f>SUMIF(H4225:AL4225,"PD",H4232:AL4232)+SUMIF(H4225:AL4225,"PN",H4232:AL4232)+SUMIF(H4225:AL4225,"P/DS",H4232:AL4232)+SUMIF(H4225:AL4225,"PN/F",H4232:AL4232)+SUMIF(H4225:AL4225,"PN/L",H4232:AL4232)</f>
        <v>0</v>
      </c>
      <c r="BY4225" s="255">
        <f>SUM(H4232:AL4232)-BX4225</f>
        <v>0</v>
      </c>
      <c r="BZ4225" s="255">
        <f t="shared" ref="BZ4225" si="1297">+SUM(BL4225:BW4232)</f>
        <v>19</v>
      </c>
      <c r="CA4225" s="266">
        <f>(COUNTIFS(H4225:AL4225,"PD",H4226:AL4226,"&gt;=2"))*0.5-IF(CN4225="VP",COUNTIFS($H$16:$AL$16,"SAT",H4225:AL4225,"PD",H4226:AL4226,"&gt;=2"))*0.5</f>
        <v>0</v>
      </c>
      <c r="CB4225" s="266">
        <f>(COUNTIFS(H4225:AL4225,"PN",H4227:AL4227,"&gt;=0.5",H4226:AL4226,"&gt;=1.5"))*0.5+COUNTIFS(H4225:AL4225,"PDD",H4227:AL4227,"&gt;=0.5",H4226:AL4226,"&gt;=1.5")*0.5</f>
        <v>0</v>
      </c>
      <c r="CC4225" s="273">
        <f>(COUNTIFS(H4225:AL4225,"TV",H4227:AL4227,"&gt;=10"))*0.5+(COUNTIFS(H4225:AL4225,"PMD",H4227:AL4227,"&gt;=2"))*0.5</f>
        <v>0</v>
      </c>
      <c r="CD4225" s="266">
        <f>(COUNTIFS(H4225:AL4225,"TVD",H4229:AL4229,"&gt;=6.5",H4227:AL4227,"&gt;=3.5"))*0.5</f>
        <v>0</v>
      </c>
      <c r="CE4225" s="266">
        <f>(COUNTIFS(H4225:AL4225,"PD",H4230:AL4230,"&gt;=10"))*0.5</f>
        <v>0</v>
      </c>
      <c r="CF4225" s="266">
        <f>(COUNTIFS(H4225:AL4225,"PDD",H4230:AL4230,"&gt;=3.5",H4231:AL4231,"&gt;=6.5")+COUNTIFS(H4225:AL4225,"PH",H4231:AL4231,"&gt;=0.5",H4230:AL4230,"&gt;=1.5")+COUNTIFS(H4225:AL4225,"PM",H4231:AL4231,"&gt;=0.5",H4230:AL4230,"&gt;=1.5"))*0.5</f>
        <v>0</v>
      </c>
      <c r="CG4225" s="266">
        <f>(COUNTIFS(H4225:AL4225,"DS",H4226:AL4226,"&gt;=2")+COUNTIFS(H4225:AL4225,"AL/DS",H4226:AL4226,"&gt;=2"))*0.5-IF(CN4225="VP",COUNTIFS($H$16:$AL$16,"SAT",H4225:AL4225,"DS",H4226:AL4226,"&gt;=2"))*0.5</f>
        <v>1.5</v>
      </c>
      <c r="CH4225" s="266">
        <f>(COUNTIFS(H4225:AL4225,"NS",H4227:AL4227,"&gt;=0.5",H4226:AL4226,"&gt;=1.5")+COUNTIFS(H4225:AL4225,"AL/NS",H4227:AL4227,"&gt;=0.5",H4226:AL4226,"&gt;=1.5")+COUNTIFS(H4225:AL4225,"NHD",H4227:AL4227,"&gt;=4.5",H4230:AL4230,"&gt;=2",H4226:AL4226,"&gt;=1.5"))*0.5</f>
        <v>0</v>
      </c>
      <c r="CI4225" s="266">
        <f>(COUNTIF(H4227:AL4227,"&gt;=10")+COUNTIFS(H4225:AL4225,"MD",H4227:AL4227,"&gt;=2")-COUNTIFS(H4225:AL4225,"TV",H4227:AL4227,"&gt;=10"))*0.5</f>
        <v>0.5</v>
      </c>
      <c r="CJ4225" s="266">
        <f>(COUNTIFS(H4225:AL4225,"D",H4229:AL4229,"&gt;=6.5",H4227:AL4227,"&gt;=3.5"))*0.5</f>
        <v>0</v>
      </c>
      <c r="CK4225" s="266">
        <f>(COUNTIF(H4230:AL4230,"&gt;=10")-COUNTIFS(H4225:AL4225,"PD",H4230:AL4230,"&gt;=10"))*0.5</f>
        <v>0</v>
      </c>
      <c r="CL4225" s="265">
        <f>(COUNTIFS(H4225:AL4225,"NHD",H4230:AL4230,"&gt;=3.5",H4231:AL4231,"&gt;=6.5")+COUNTIFS(H4225:AL4225,"BH",H4230:AL4230,"&gt;=1.5",H4231:AL4231,"&gt;=0.5")+COUNTIFS(H4225:AL4225,"BM",H4230:AL4230,"&gt;=1.5",H4231:AL4231,"&gt;=0.5")+COUNTIFS(H4225:AL4225,"D",H4230:AL4230,"&gt;=1.5",H4231:AL4231,"&gt;=0.5"))*0.5</f>
        <v>0</v>
      </c>
      <c r="CM4225" s="272"/>
      <c r="CN4225" s="264" t="s">
        <v>723</v>
      </c>
      <c r="CO4225" s="177">
        <f t="shared" ref="CO4225" si="1298">+AM4225+AN4225+AO4225+AP4225+AQ4225+AR4225+AS4225+AU4225+BG4225</f>
        <v>26</v>
      </c>
      <c r="CP4225" s="225">
        <f>+SUM(I4226:I4231)-I4232</f>
        <v>11.5</v>
      </c>
      <c r="CQ4225" s="225">
        <f>+SUM(J4226:J4231)-J4232</f>
        <v>0</v>
      </c>
      <c r="CR4225" s="225">
        <f>+SUM(K4226:K4231)-K4232</f>
        <v>2.5</v>
      </c>
      <c r="CS4225" s="178"/>
      <c r="CT4225" s="178"/>
      <c r="CU4225" s="178"/>
      <c r="CV4225" s="178"/>
      <c r="CW4225" s="178"/>
      <c r="CX4225" s="178"/>
      <c r="CY4225" s="178"/>
      <c r="CZ4225" s="178"/>
      <c r="DA4225" s="178"/>
      <c r="DB4225" s="120"/>
      <c r="DC4225" s="120"/>
      <c r="DD4225" s="120"/>
      <c r="DE4225" s="120"/>
      <c r="DF4225" s="120"/>
      <c r="DG4225" s="120"/>
      <c r="DH4225" s="120"/>
      <c r="DI4225" s="120"/>
      <c r="DJ4225" s="120"/>
      <c r="DK4225" s="120"/>
      <c r="DL4225" s="120"/>
      <c r="DM4225" s="120"/>
      <c r="DN4225" s="120"/>
    </row>
    <row r="4226" spans="1:118" s="119" customFormat="1" ht="14.25" customHeight="1">
      <c r="A4226" s="228"/>
      <c r="B4226" s="231"/>
      <c r="C4226" s="234"/>
      <c r="D4226" s="237"/>
      <c r="E4226" s="237"/>
      <c r="F4226" s="242" t="s">
        <v>82</v>
      </c>
      <c r="G4226" s="121">
        <v>1.5</v>
      </c>
      <c r="H4226" s="83"/>
      <c r="I4226" s="83"/>
      <c r="J4226" s="83"/>
      <c r="K4226" s="83">
        <v>2.5</v>
      </c>
      <c r="L4226" s="83"/>
      <c r="M4226" s="83"/>
      <c r="N4226" s="83"/>
      <c r="O4226" s="83"/>
      <c r="P4226" s="83"/>
      <c r="Q4226" s="83">
        <v>2.5</v>
      </c>
      <c r="R4226" s="83">
        <v>2.5</v>
      </c>
      <c r="S4226" s="83"/>
      <c r="T4226" s="83"/>
      <c r="U4226" s="83"/>
      <c r="V4226" s="83"/>
      <c r="W4226" s="83"/>
      <c r="X4226" s="83"/>
      <c r="Y4226" s="83"/>
      <c r="Z4226" s="83"/>
      <c r="AA4226" s="83"/>
      <c r="AB4226" s="83"/>
      <c r="AC4226" s="79"/>
      <c r="AD4226" s="79"/>
      <c r="AE4226" s="79"/>
      <c r="AF4226" s="79"/>
      <c r="AG4226" s="79"/>
      <c r="AH4226" s="79"/>
      <c r="AI4226" s="79"/>
      <c r="AJ4226" s="79"/>
      <c r="AK4226" s="79"/>
      <c r="AL4226" s="79"/>
      <c r="AM4226" s="240"/>
      <c r="AN4226" s="240"/>
      <c r="AO4226" s="240"/>
      <c r="AP4226" s="240"/>
      <c r="AQ4226" s="240"/>
      <c r="AR4226" s="240"/>
      <c r="AS4226" s="240"/>
      <c r="AT4226" s="256"/>
      <c r="AU4226" s="256"/>
      <c r="AV4226" s="259"/>
      <c r="AW4226" s="259"/>
      <c r="AX4226" s="256"/>
      <c r="AY4226" s="256"/>
      <c r="AZ4226" s="256"/>
      <c r="BA4226" s="256"/>
      <c r="BB4226" s="256"/>
      <c r="BC4226" s="256"/>
      <c r="BD4226" s="256"/>
      <c r="BE4226" s="256"/>
      <c r="BF4226" s="256"/>
      <c r="BG4226" s="256"/>
      <c r="BH4226" s="256"/>
      <c r="BI4226" s="256"/>
      <c r="BJ4226" s="256"/>
      <c r="BK4226" s="256"/>
      <c r="BL4226" s="262"/>
      <c r="BM4226" s="262"/>
      <c r="BN4226" s="262"/>
      <c r="BO4226" s="262"/>
      <c r="BP4226" s="262"/>
      <c r="BQ4226" s="262"/>
      <c r="BR4226" s="270"/>
      <c r="BS4226" s="270"/>
      <c r="BT4226" s="270"/>
      <c r="BU4226" s="270"/>
      <c r="BV4226" s="270"/>
      <c r="BW4226" s="270"/>
      <c r="BX4226" s="256"/>
      <c r="BY4226" s="256"/>
      <c r="BZ4226" s="256"/>
      <c r="CA4226" s="267"/>
      <c r="CB4226" s="267"/>
      <c r="CC4226" s="274"/>
      <c r="CD4226" s="267"/>
      <c r="CE4226" s="267"/>
      <c r="CF4226" s="267"/>
      <c r="CG4226" s="267"/>
      <c r="CH4226" s="267"/>
      <c r="CI4226" s="267"/>
      <c r="CJ4226" s="267"/>
      <c r="CK4226" s="267"/>
      <c r="CL4226" s="265"/>
      <c r="CM4226" s="272"/>
      <c r="CN4226" s="264"/>
      <c r="CO4226" s="177"/>
      <c r="CP4226" s="226"/>
      <c r="CQ4226" s="226"/>
      <c r="CR4226" s="226"/>
      <c r="CS4226" s="178"/>
      <c r="CT4226" s="178"/>
      <c r="CU4226" s="178"/>
      <c r="CV4226" s="178"/>
      <c r="CW4226" s="178"/>
      <c r="CX4226" s="178"/>
      <c r="CY4226" s="178"/>
      <c r="CZ4226" s="178"/>
      <c r="DA4226" s="178"/>
      <c r="DB4226" s="120"/>
      <c r="DC4226" s="120"/>
      <c r="DD4226" s="120"/>
      <c r="DE4226" s="120"/>
      <c r="DF4226" s="120"/>
      <c r="DG4226" s="120"/>
      <c r="DH4226" s="120"/>
      <c r="DI4226" s="120"/>
      <c r="DJ4226" s="120"/>
      <c r="DK4226" s="120"/>
      <c r="DL4226" s="120"/>
      <c r="DM4226" s="120"/>
      <c r="DN4226" s="120"/>
    </row>
    <row r="4227" spans="1:118" s="119" customFormat="1">
      <c r="A4227" s="228"/>
      <c r="B4227" s="231"/>
      <c r="C4227" s="234"/>
      <c r="D4227" s="237"/>
      <c r="E4227" s="237"/>
      <c r="F4227" s="243"/>
      <c r="G4227" s="122">
        <v>2</v>
      </c>
      <c r="H4227" s="84"/>
      <c r="I4227" s="84">
        <v>11.5</v>
      </c>
      <c r="J4227" s="84"/>
      <c r="K4227" s="84"/>
      <c r="L4227" s="84"/>
      <c r="M4227" s="84"/>
      <c r="N4227" s="84"/>
      <c r="O4227" s="84"/>
      <c r="P4227" s="84"/>
      <c r="Q4227" s="84"/>
      <c r="R4227" s="84"/>
      <c r="S4227" s="84"/>
      <c r="T4227" s="84"/>
      <c r="U4227" s="84"/>
      <c r="V4227" s="84"/>
      <c r="W4227" s="84"/>
      <c r="X4227" s="84"/>
      <c r="Y4227" s="84"/>
      <c r="Z4227" s="84"/>
      <c r="AA4227" s="84"/>
      <c r="AB4227" s="84"/>
      <c r="AC4227" s="80"/>
      <c r="AD4227" s="80"/>
      <c r="AE4227" s="80"/>
      <c r="AF4227" s="80"/>
      <c r="AG4227" s="80"/>
      <c r="AH4227" s="80"/>
      <c r="AI4227" s="80"/>
      <c r="AJ4227" s="80"/>
      <c r="AK4227" s="80"/>
      <c r="AL4227" s="80"/>
      <c r="AM4227" s="240"/>
      <c r="AN4227" s="240"/>
      <c r="AO4227" s="240"/>
      <c r="AP4227" s="240"/>
      <c r="AQ4227" s="240"/>
      <c r="AR4227" s="240"/>
      <c r="AS4227" s="240"/>
      <c r="AT4227" s="256"/>
      <c r="AU4227" s="256"/>
      <c r="AV4227" s="259"/>
      <c r="AW4227" s="259"/>
      <c r="AX4227" s="256"/>
      <c r="AY4227" s="256"/>
      <c r="AZ4227" s="256"/>
      <c r="BA4227" s="256"/>
      <c r="BB4227" s="256"/>
      <c r="BC4227" s="256"/>
      <c r="BD4227" s="256"/>
      <c r="BE4227" s="256"/>
      <c r="BF4227" s="256"/>
      <c r="BG4227" s="256"/>
      <c r="BH4227" s="256"/>
      <c r="BI4227" s="256"/>
      <c r="BJ4227" s="256"/>
      <c r="BK4227" s="256"/>
      <c r="BL4227" s="262"/>
      <c r="BM4227" s="262"/>
      <c r="BN4227" s="262"/>
      <c r="BO4227" s="262"/>
      <c r="BP4227" s="262"/>
      <c r="BQ4227" s="262"/>
      <c r="BR4227" s="270"/>
      <c r="BS4227" s="270"/>
      <c r="BT4227" s="270"/>
      <c r="BU4227" s="270"/>
      <c r="BV4227" s="270"/>
      <c r="BW4227" s="270"/>
      <c r="BX4227" s="256"/>
      <c r="BY4227" s="256"/>
      <c r="BZ4227" s="256"/>
      <c r="CA4227" s="267"/>
      <c r="CB4227" s="267"/>
      <c r="CC4227" s="274"/>
      <c r="CD4227" s="267"/>
      <c r="CE4227" s="267"/>
      <c r="CF4227" s="267"/>
      <c r="CG4227" s="267"/>
      <c r="CH4227" s="267"/>
      <c r="CI4227" s="267"/>
      <c r="CJ4227" s="267"/>
      <c r="CK4227" s="267"/>
      <c r="CL4227" s="265"/>
      <c r="CM4227" s="272"/>
      <c r="CN4227" s="264"/>
      <c r="CO4227" s="177"/>
      <c r="CP4227" s="226"/>
      <c r="CQ4227" s="226"/>
      <c r="CR4227" s="226"/>
      <c r="CS4227" s="178"/>
      <c r="CT4227" s="178"/>
      <c r="CU4227" s="178"/>
      <c r="CV4227" s="178"/>
      <c r="CW4227" s="178"/>
      <c r="CX4227" s="178"/>
      <c r="CY4227" s="178"/>
      <c r="CZ4227" s="178"/>
      <c r="DA4227" s="178"/>
      <c r="DB4227" s="120"/>
      <c r="DC4227" s="120"/>
      <c r="DD4227" s="120"/>
      <c r="DE4227" s="120"/>
      <c r="DF4227" s="120"/>
      <c r="DG4227" s="120"/>
      <c r="DH4227" s="120"/>
      <c r="DI4227" s="120"/>
      <c r="DJ4227" s="120"/>
      <c r="DK4227" s="120"/>
      <c r="DL4227" s="120"/>
      <c r="DM4227" s="120"/>
      <c r="DN4227" s="120"/>
    </row>
    <row r="4228" spans="1:118" s="119" customFormat="1">
      <c r="A4228" s="228"/>
      <c r="B4228" s="231"/>
      <c r="C4228" s="234"/>
      <c r="D4228" s="237"/>
      <c r="E4228" s="237"/>
      <c r="F4228" s="243"/>
      <c r="G4228" s="122">
        <v>2.1</v>
      </c>
      <c r="H4228" s="84"/>
      <c r="I4228" s="84"/>
      <c r="J4228" s="84"/>
      <c r="K4228" s="84"/>
      <c r="L4228" s="84"/>
      <c r="M4228" s="84"/>
      <c r="N4228" s="84"/>
      <c r="O4228" s="84"/>
      <c r="P4228" s="84"/>
      <c r="Q4228" s="84"/>
      <c r="R4228" s="84"/>
      <c r="S4228" s="84"/>
      <c r="T4228" s="84"/>
      <c r="U4228" s="84"/>
      <c r="V4228" s="84"/>
      <c r="W4228" s="84"/>
      <c r="X4228" s="84"/>
      <c r="Y4228" s="84"/>
      <c r="Z4228" s="84"/>
      <c r="AA4228" s="84"/>
      <c r="AB4228" s="84"/>
      <c r="AC4228" s="80"/>
      <c r="AD4228" s="80"/>
      <c r="AE4228" s="80"/>
      <c r="AF4228" s="80"/>
      <c r="AG4228" s="80"/>
      <c r="AH4228" s="80"/>
      <c r="AI4228" s="80"/>
      <c r="AJ4228" s="80"/>
      <c r="AK4228" s="80"/>
      <c r="AL4228" s="80"/>
      <c r="AM4228" s="240"/>
      <c r="AN4228" s="240"/>
      <c r="AO4228" s="240"/>
      <c r="AP4228" s="240"/>
      <c r="AQ4228" s="240"/>
      <c r="AR4228" s="240"/>
      <c r="AS4228" s="240"/>
      <c r="AT4228" s="256"/>
      <c r="AU4228" s="256"/>
      <c r="AV4228" s="259"/>
      <c r="AW4228" s="259"/>
      <c r="AX4228" s="256"/>
      <c r="AY4228" s="256"/>
      <c r="AZ4228" s="256"/>
      <c r="BA4228" s="256"/>
      <c r="BB4228" s="256"/>
      <c r="BC4228" s="256"/>
      <c r="BD4228" s="256"/>
      <c r="BE4228" s="256"/>
      <c r="BF4228" s="256"/>
      <c r="BG4228" s="256"/>
      <c r="BH4228" s="256"/>
      <c r="BI4228" s="256"/>
      <c r="BJ4228" s="256"/>
      <c r="BK4228" s="256"/>
      <c r="BL4228" s="262"/>
      <c r="BM4228" s="262"/>
      <c r="BN4228" s="262"/>
      <c r="BO4228" s="262"/>
      <c r="BP4228" s="262"/>
      <c r="BQ4228" s="262"/>
      <c r="BR4228" s="270"/>
      <c r="BS4228" s="270"/>
      <c r="BT4228" s="270"/>
      <c r="BU4228" s="270"/>
      <c r="BV4228" s="270"/>
      <c r="BW4228" s="270"/>
      <c r="BX4228" s="256"/>
      <c r="BY4228" s="256"/>
      <c r="BZ4228" s="256"/>
      <c r="CA4228" s="267"/>
      <c r="CB4228" s="267"/>
      <c r="CC4228" s="274"/>
      <c r="CD4228" s="267"/>
      <c r="CE4228" s="267"/>
      <c r="CF4228" s="267"/>
      <c r="CG4228" s="267"/>
      <c r="CH4228" s="267"/>
      <c r="CI4228" s="267"/>
      <c r="CJ4228" s="267"/>
      <c r="CK4228" s="267"/>
      <c r="CL4228" s="265"/>
      <c r="CM4228" s="272"/>
      <c r="CN4228" s="264"/>
      <c r="CO4228" s="177"/>
      <c r="CP4228" s="226"/>
      <c r="CQ4228" s="226"/>
      <c r="CR4228" s="226"/>
      <c r="CS4228" s="178"/>
      <c r="CT4228" s="178"/>
      <c r="CU4228" s="178"/>
      <c r="CV4228" s="178"/>
      <c r="CW4228" s="178"/>
      <c r="CX4228" s="178"/>
      <c r="CY4228" s="178"/>
      <c r="CZ4228" s="178"/>
      <c r="DA4228" s="178"/>
      <c r="DB4228" s="120"/>
      <c r="DC4228" s="120"/>
      <c r="DD4228" s="120"/>
      <c r="DE4228" s="120"/>
      <c r="DF4228" s="120"/>
      <c r="DG4228" s="120"/>
      <c r="DH4228" s="120"/>
      <c r="DI4228" s="120"/>
      <c r="DJ4228" s="120"/>
      <c r="DK4228" s="120"/>
      <c r="DL4228" s="120"/>
      <c r="DM4228" s="120"/>
      <c r="DN4228" s="120"/>
    </row>
    <row r="4229" spans="1:118" s="119" customFormat="1">
      <c r="A4229" s="228"/>
      <c r="B4229" s="231"/>
      <c r="C4229" s="234"/>
      <c r="D4229" s="237"/>
      <c r="E4229" s="237"/>
      <c r="F4229" s="243"/>
      <c r="G4229" s="122">
        <v>2.7</v>
      </c>
      <c r="H4229" s="84"/>
      <c r="I4229" s="84"/>
      <c r="J4229" s="84"/>
      <c r="K4229" s="84"/>
      <c r="L4229" s="84"/>
      <c r="M4229" s="84"/>
      <c r="N4229" s="84"/>
      <c r="O4229" s="84"/>
      <c r="P4229" s="84"/>
      <c r="Q4229" s="84"/>
      <c r="R4229" s="84"/>
      <c r="S4229" s="84"/>
      <c r="T4229" s="84"/>
      <c r="U4229" s="84"/>
      <c r="V4229" s="84"/>
      <c r="W4229" s="84"/>
      <c r="X4229" s="84"/>
      <c r="Y4229" s="84"/>
      <c r="Z4229" s="84"/>
      <c r="AA4229" s="84"/>
      <c r="AB4229" s="84"/>
      <c r="AC4229" s="80"/>
      <c r="AD4229" s="80"/>
      <c r="AE4229" s="80"/>
      <c r="AF4229" s="80"/>
      <c r="AG4229" s="80"/>
      <c r="AH4229" s="80"/>
      <c r="AI4229" s="80"/>
      <c r="AJ4229" s="80"/>
      <c r="AK4229" s="80"/>
      <c r="AL4229" s="80"/>
      <c r="AM4229" s="240"/>
      <c r="AN4229" s="240"/>
      <c r="AO4229" s="240"/>
      <c r="AP4229" s="240"/>
      <c r="AQ4229" s="240"/>
      <c r="AR4229" s="240"/>
      <c r="AS4229" s="240"/>
      <c r="AT4229" s="256"/>
      <c r="AU4229" s="256"/>
      <c r="AV4229" s="259"/>
      <c r="AW4229" s="259"/>
      <c r="AX4229" s="256"/>
      <c r="AY4229" s="256"/>
      <c r="AZ4229" s="256"/>
      <c r="BA4229" s="256"/>
      <c r="BB4229" s="256"/>
      <c r="BC4229" s="256"/>
      <c r="BD4229" s="256"/>
      <c r="BE4229" s="256"/>
      <c r="BF4229" s="256"/>
      <c r="BG4229" s="256"/>
      <c r="BH4229" s="256"/>
      <c r="BI4229" s="256"/>
      <c r="BJ4229" s="256"/>
      <c r="BK4229" s="256"/>
      <c r="BL4229" s="262"/>
      <c r="BM4229" s="262"/>
      <c r="BN4229" s="262"/>
      <c r="BO4229" s="262"/>
      <c r="BP4229" s="262"/>
      <c r="BQ4229" s="262"/>
      <c r="BR4229" s="270"/>
      <c r="BS4229" s="270"/>
      <c r="BT4229" s="270"/>
      <c r="BU4229" s="270"/>
      <c r="BV4229" s="270"/>
      <c r="BW4229" s="270"/>
      <c r="BX4229" s="256"/>
      <c r="BY4229" s="256"/>
      <c r="BZ4229" s="256"/>
      <c r="CA4229" s="267"/>
      <c r="CB4229" s="267"/>
      <c r="CC4229" s="274"/>
      <c r="CD4229" s="267"/>
      <c r="CE4229" s="267"/>
      <c r="CF4229" s="267"/>
      <c r="CG4229" s="267"/>
      <c r="CH4229" s="267"/>
      <c r="CI4229" s="267"/>
      <c r="CJ4229" s="267"/>
      <c r="CK4229" s="267"/>
      <c r="CL4229" s="265"/>
      <c r="CM4229" s="272"/>
      <c r="CN4229" s="264"/>
      <c r="CO4229" s="177"/>
      <c r="CP4229" s="226"/>
      <c r="CQ4229" s="226"/>
      <c r="CR4229" s="226"/>
      <c r="CS4229" s="178"/>
      <c r="CT4229" s="178"/>
      <c r="CU4229" s="178"/>
      <c r="CV4229" s="178"/>
      <c r="CW4229" s="178"/>
      <c r="CX4229" s="178"/>
      <c r="CY4229" s="178"/>
      <c r="CZ4229" s="178"/>
      <c r="DA4229" s="178"/>
      <c r="DB4229" s="120"/>
      <c r="DC4229" s="120"/>
      <c r="DD4229" s="120"/>
      <c r="DE4229" s="120"/>
      <c r="DF4229" s="120"/>
      <c r="DG4229" s="120"/>
      <c r="DH4229" s="120"/>
      <c r="DI4229" s="120"/>
      <c r="DJ4229" s="120"/>
      <c r="DK4229" s="120"/>
      <c r="DL4229" s="120"/>
      <c r="DM4229" s="120"/>
      <c r="DN4229" s="120"/>
    </row>
    <row r="4230" spans="1:118" s="119" customFormat="1">
      <c r="A4230" s="228"/>
      <c r="B4230" s="231"/>
      <c r="C4230" s="234"/>
      <c r="D4230" s="237"/>
      <c r="E4230" s="237"/>
      <c r="F4230" s="243"/>
      <c r="G4230" s="122">
        <v>3</v>
      </c>
      <c r="H4230" s="84"/>
      <c r="I4230" s="84"/>
      <c r="J4230" s="84"/>
      <c r="K4230" s="84"/>
      <c r="L4230" s="84"/>
      <c r="M4230" s="84"/>
      <c r="N4230" s="84"/>
      <c r="O4230" s="84"/>
      <c r="P4230" s="84"/>
      <c r="Q4230" s="84"/>
      <c r="R4230" s="84"/>
      <c r="S4230" s="84"/>
      <c r="T4230" s="84"/>
      <c r="U4230" s="84"/>
      <c r="V4230" s="84"/>
      <c r="W4230" s="84"/>
      <c r="X4230" s="84"/>
      <c r="Y4230" s="84"/>
      <c r="Z4230" s="84"/>
      <c r="AA4230" s="84"/>
      <c r="AB4230" s="84"/>
      <c r="AC4230" s="80"/>
      <c r="AD4230" s="80"/>
      <c r="AE4230" s="80"/>
      <c r="AF4230" s="80"/>
      <c r="AG4230" s="80"/>
      <c r="AH4230" s="80"/>
      <c r="AI4230" s="80"/>
      <c r="AJ4230" s="80"/>
      <c r="AK4230" s="80"/>
      <c r="AL4230" s="80"/>
      <c r="AM4230" s="240"/>
      <c r="AN4230" s="240"/>
      <c r="AO4230" s="240"/>
      <c r="AP4230" s="240"/>
      <c r="AQ4230" s="240"/>
      <c r="AR4230" s="240"/>
      <c r="AS4230" s="240"/>
      <c r="AT4230" s="256"/>
      <c r="AU4230" s="256"/>
      <c r="AV4230" s="259"/>
      <c r="AW4230" s="259"/>
      <c r="AX4230" s="256"/>
      <c r="AY4230" s="256"/>
      <c r="AZ4230" s="256"/>
      <c r="BA4230" s="256"/>
      <c r="BB4230" s="256"/>
      <c r="BC4230" s="256"/>
      <c r="BD4230" s="256"/>
      <c r="BE4230" s="256"/>
      <c r="BF4230" s="256"/>
      <c r="BG4230" s="256"/>
      <c r="BH4230" s="256"/>
      <c r="BI4230" s="256"/>
      <c r="BJ4230" s="256"/>
      <c r="BK4230" s="256"/>
      <c r="BL4230" s="262"/>
      <c r="BM4230" s="262"/>
      <c r="BN4230" s="262"/>
      <c r="BO4230" s="262"/>
      <c r="BP4230" s="262"/>
      <c r="BQ4230" s="262"/>
      <c r="BR4230" s="270"/>
      <c r="BS4230" s="270"/>
      <c r="BT4230" s="270"/>
      <c r="BU4230" s="270"/>
      <c r="BV4230" s="270"/>
      <c r="BW4230" s="270"/>
      <c r="BX4230" s="256"/>
      <c r="BY4230" s="256"/>
      <c r="BZ4230" s="256"/>
      <c r="CA4230" s="267"/>
      <c r="CB4230" s="267"/>
      <c r="CC4230" s="274"/>
      <c r="CD4230" s="267"/>
      <c r="CE4230" s="267"/>
      <c r="CF4230" s="267"/>
      <c r="CG4230" s="267"/>
      <c r="CH4230" s="267"/>
      <c r="CI4230" s="267"/>
      <c r="CJ4230" s="267"/>
      <c r="CK4230" s="267"/>
      <c r="CL4230" s="265"/>
      <c r="CM4230" s="272"/>
      <c r="CN4230" s="264"/>
      <c r="CO4230" s="177"/>
      <c r="CP4230" s="226"/>
      <c r="CQ4230" s="226"/>
      <c r="CR4230" s="226"/>
      <c r="CS4230" s="178"/>
      <c r="CT4230" s="178"/>
      <c r="CU4230" s="178"/>
      <c r="CV4230" s="178"/>
      <c r="CW4230" s="178"/>
      <c r="CX4230" s="178"/>
      <c r="CY4230" s="178"/>
      <c r="CZ4230" s="178"/>
      <c r="DA4230" s="178"/>
      <c r="DB4230" s="120"/>
      <c r="DC4230" s="120"/>
      <c r="DD4230" s="120"/>
      <c r="DE4230" s="120"/>
      <c r="DF4230" s="120"/>
      <c r="DG4230" s="120"/>
      <c r="DH4230" s="120"/>
      <c r="DI4230" s="120"/>
      <c r="DJ4230" s="120"/>
      <c r="DK4230" s="120"/>
      <c r="DL4230" s="120"/>
      <c r="DM4230" s="120"/>
      <c r="DN4230" s="120"/>
    </row>
    <row r="4231" spans="1:118" s="119" customFormat="1">
      <c r="A4231" s="228"/>
      <c r="B4231" s="231"/>
      <c r="C4231" s="234"/>
      <c r="D4231" s="237"/>
      <c r="E4231" s="237"/>
      <c r="F4231" s="244"/>
      <c r="G4231" s="123">
        <v>3.9</v>
      </c>
      <c r="H4231" s="85"/>
      <c r="I4231" s="85"/>
      <c r="J4231" s="85"/>
      <c r="K4231" s="85"/>
      <c r="L4231" s="85"/>
      <c r="M4231" s="85"/>
      <c r="N4231" s="85"/>
      <c r="O4231" s="85"/>
      <c r="P4231" s="85"/>
      <c r="Q4231" s="85"/>
      <c r="R4231" s="85"/>
      <c r="S4231" s="85"/>
      <c r="T4231" s="85"/>
      <c r="U4231" s="85"/>
      <c r="V4231" s="85"/>
      <c r="W4231" s="85"/>
      <c r="X4231" s="85"/>
      <c r="Y4231" s="85"/>
      <c r="Z4231" s="85"/>
      <c r="AA4231" s="85"/>
      <c r="AB4231" s="85"/>
      <c r="AC4231" s="81"/>
      <c r="AD4231" s="81"/>
      <c r="AE4231" s="81"/>
      <c r="AF4231" s="81"/>
      <c r="AG4231" s="81"/>
      <c r="AH4231" s="81"/>
      <c r="AI4231" s="81"/>
      <c r="AJ4231" s="81"/>
      <c r="AK4231" s="81"/>
      <c r="AL4231" s="81"/>
      <c r="AM4231" s="240"/>
      <c r="AN4231" s="240"/>
      <c r="AO4231" s="240"/>
      <c r="AP4231" s="240"/>
      <c r="AQ4231" s="240"/>
      <c r="AR4231" s="240"/>
      <c r="AS4231" s="240"/>
      <c r="AT4231" s="256"/>
      <c r="AU4231" s="256"/>
      <c r="AV4231" s="259"/>
      <c r="AW4231" s="259"/>
      <c r="AX4231" s="256"/>
      <c r="AY4231" s="256"/>
      <c r="AZ4231" s="256"/>
      <c r="BA4231" s="256"/>
      <c r="BB4231" s="256"/>
      <c r="BC4231" s="256"/>
      <c r="BD4231" s="256"/>
      <c r="BE4231" s="256"/>
      <c r="BF4231" s="256"/>
      <c r="BG4231" s="256"/>
      <c r="BH4231" s="256"/>
      <c r="BI4231" s="256"/>
      <c r="BJ4231" s="256"/>
      <c r="BK4231" s="256"/>
      <c r="BL4231" s="262"/>
      <c r="BM4231" s="262"/>
      <c r="BN4231" s="262"/>
      <c r="BO4231" s="262"/>
      <c r="BP4231" s="262"/>
      <c r="BQ4231" s="262"/>
      <c r="BR4231" s="270"/>
      <c r="BS4231" s="270"/>
      <c r="BT4231" s="270"/>
      <c r="BU4231" s="270"/>
      <c r="BV4231" s="270"/>
      <c r="BW4231" s="270"/>
      <c r="BX4231" s="256"/>
      <c r="BY4231" s="256"/>
      <c r="BZ4231" s="256"/>
      <c r="CA4231" s="267"/>
      <c r="CB4231" s="267"/>
      <c r="CC4231" s="274"/>
      <c r="CD4231" s="267"/>
      <c r="CE4231" s="267"/>
      <c r="CF4231" s="267"/>
      <c r="CG4231" s="267"/>
      <c r="CH4231" s="267"/>
      <c r="CI4231" s="267"/>
      <c r="CJ4231" s="267"/>
      <c r="CK4231" s="267"/>
      <c r="CL4231" s="265"/>
      <c r="CM4231" s="272"/>
      <c r="CN4231" s="264"/>
      <c r="CO4231" s="177"/>
      <c r="CP4231" s="226"/>
      <c r="CQ4231" s="226"/>
      <c r="CR4231" s="226"/>
      <c r="CS4231" s="178"/>
      <c r="CT4231" s="178"/>
      <c r="CU4231" s="178"/>
      <c r="CV4231" s="178"/>
      <c r="CW4231" s="178"/>
      <c r="CX4231" s="178"/>
      <c r="CY4231" s="178"/>
      <c r="CZ4231" s="178"/>
      <c r="DA4231" s="178"/>
      <c r="DB4231" s="120"/>
      <c r="DC4231" s="120"/>
      <c r="DD4231" s="120"/>
      <c r="DE4231" s="120"/>
      <c r="DF4231" s="120"/>
      <c r="DG4231" s="120"/>
      <c r="DH4231" s="120"/>
      <c r="DI4231" s="120"/>
      <c r="DJ4231" s="120"/>
      <c r="DK4231" s="120"/>
      <c r="DL4231" s="120"/>
      <c r="DM4231" s="120"/>
      <c r="DN4231" s="120"/>
    </row>
    <row r="4232" spans="1:118" s="119" customFormat="1">
      <c r="A4232" s="229"/>
      <c r="B4232" s="232"/>
      <c r="C4232" s="235"/>
      <c r="D4232" s="238"/>
      <c r="E4232" s="238"/>
      <c r="F4232" s="245" t="s">
        <v>83</v>
      </c>
      <c r="G4232" s="246"/>
      <c r="H4232" s="82"/>
      <c r="I4232" s="82"/>
      <c r="J4232" s="82"/>
      <c r="K4232" s="82"/>
      <c r="L4232" s="82"/>
      <c r="M4232" s="82"/>
      <c r="N4232" s="82"/>
      <c r="O4232" s="82"/>
      <c r="P4232" s="82"/>
      <c r="Q4232" s="82"/>
      <c r="R4232" s="82"/>
      <c r="S4232" s="82"/>
      <c r="T4232" s="82"/>
      <c r="U4232" s="82"/>
      <c r="V4232" s="82"/>
      <c r="W4232" s="82"/>
      <c r="X4232" s="82"/>
      <c r="Y4232" s="82"/>
      <c r="Z4232" s="82"/>
      <c r="AA4232" s="82"/>
      <c r="AB4232" s="82"/>
      <c r="AC4232" s="35"/>
      <c r="AD4232" s="35"/>
      <c r="AE4232" s="35"/>
      <c r="AF4232" s="35"/>
      <c r="AG4232" s="35"/>
      <c r="AH4232" s="35"/>
      <c r="AI4232" s="35"/>
      <c r="AJ4232" s="35"/>
      <c r="AK4232" s="35"/>
      <c r="AL4232" s="35"/>
      <c r="AM4232" s="241"/>
      <c r="AN4232" s="241"/>
      <c r="AO4232" s="241"/>
      <c r="AP4232" s="241"/>
      <c r="AQ4232" s="241"/>
      <c r="AR4232" s="241"/>
      <c r="AS4232" s="241"/>
      <c r="AT4232" s="257"/>
      <c r="AU4232" s="257"/>
      <c r="AV4232" s="260"/>
      <c r="AW4232" s="260"/>
      <c r="AX4232" s="257"/>
      <c r="AY4232" s="257"/>
      <c r="AZ4232" s="257"/>
      <c r="BA4232" s="257"/>
      <c r="BB4232" s="257"/>
      <c r="BC4232" s="257"/>
      <c r="BD4232" s="257"/>
      <c r="BE4232" s="257"/>
      <c r="BF4232" s="257"/>
      <c r="BG4232" s="257"/>
      <c r="BH4232" s="257"/>
      <c r="BI4232" s="257"/>
      <c r="BJ4232" s="257"/>
      <c r="BK4232" s="257"/>
      <c r="BL4232" s="263"/>
      <c r="BM4232" s="263"/>
      <c r="BN4232" s="263"/>
      <c r="BO4232" s="263"/>
      <c r="BP4232" s="263"/>
      <c r="BQ4232" s="263"/>
      <c r="BR4232" s="271"/>
      <c r="BS4232" s="271"/>
      <c r="BT4232" s="271"/>
      <c r="BU4232" s="271"/>
      <c r="BV4232" s="271"/>
      <c r="BW4232" s="271"/>
      <c r="BX4232" s="257"/>
      <c r="BY4232" s="257"/>
      <c r="BZ4232" s="257"/>
      <c r="CA4232" s="268"/>
      <c r="CB4232" s="268"/>
      <c r="CC4232" s="275"/>
      <c r="CD4232" s="268"/>
      <c r="CE4232" s="268"/>
      <c r="CF4232" s="268"/>
      <c r="CG4232" s="268"/>
      <c r="CH4232" s="268"/>
      <c r="CI4232" s="268"/>
      <c r="CJ4232" s="268"/>
      <c r="CK4232" s="268"/>
      <c r="CL4232" s="265"/>
      <c r="CM4232" s="272"/>
      <c r="CN4232" s="264"/>
      <c r="CO4232" s="177"/>
      <c r="CP4232" s="226"/>
      <c r="CQ4232" s="226"/>
      <c r="CR4232" s="226"/>
      <c r="CS4232" s="178"/>
      <c r="CT4232" s="178"/>
      <c r="CU4232" s="178"/>
      <c r="CV4232" s="178"/>
      <c r="CW4232" s="178"/>
      <c r="CX4232" s="178"/>
      <c r="CY4232" s="178"/>
      <c r="CZ4232" s="178"/>
      <c r="DA4232" s="178"/>
      <c r="DB4232" s="120"/>
      <c r="DC4232" s="120"/>
      <c r="DD4232" s="120"/>
      <c r="DE4232" s="120"/>
      <c r="DF4232" s="120"/>
      <c r="DG4232" s="120"/>
      <c r="DH4232" s="120"/>
      <c r="DI4232" s="120"/>
      <c r="DJ4232" s="120"/>
      <c r="DK4232" s="120"/>
      <c r="DL4232" s="120"/>
      <c r="DM4232" s="120"/>
      <c r="DN4232" s="120"/>
    </row>
    <row r="4233" spans="1:118" s="119" customFormat="1" ht="14.25" customHeight="1">
      <c r="A4233" s="227">
        <f t="shared" si="1292"/>
        <v>525</v>
      </c>
      <c r="B4233" s="547" t="s">
        <v>481</v>
      </c>
      <c r="C4233" s="514" t="s">
        <v>482</v>
      </c>
      <c r="D4233" s="236">
        <v>43216</v>
      </c>
      <c r="E4233" s="236" t="s">
        <v>1196</v>
      </c>
      <c r="F4233" s="253" t="s">
        <v>80</v>
      </c>
      <c r="G4233" s="254"/>
      <c r="H4233" s="82" t="s">
        <v>69</v>
      </c>
      <c r="I4233" s="82"/>
      <c r="J4233" s="82" t="s">
        <v>60</v>
      </c>
      <c r="K4233" s="82" t="s">
        <v>60</v>
      </c>
      <c r="L4233" s="82" t="s">
        <v>60</v>
      </c>
      <c r="M4233" s="82" t="s">
        <v>60</v>
      </c>
      <c r="N4233" s="82" t="s">
        <v>60</v>
      </c>
      <c r="O4233" s="82"/>
      <c r="P4233" s="82" t="s">
        <v>60</v>
      </c>
      <c r="Q4233" s="82" t="s">
        <v>60</v>
      </c>
      <c r="R4233" s="82" t="s">
        <v>60</v>
      </c>
      <c r="S4233" s="82" t="s">
        <v>60</v>
      </c>
      <c r="T4233" s="82" t="s">
        <v>60</v>
      </c>
      <c r="U4233" s="82" t="s">
        <v>60</v>
      </c>
      <c r="V4233" s="82"/>
      <c r="W4233" s="82" t="s">
        <v>61</v>
      </c>
      <c r="X4233" s="82" t="s">
        <v>61</v>
      </c>
      <c r="Y4233" s="82" t="s">
        <v>61</v>
      </c>
      <c r="Z4233" s="82" t="s">
        <v>61</v>
      </c>
      <c r="AA4233" s="82" t="s">
        <v>61</v>
      </c>
      <c r="AB4233" s="82" t="s">
        <v>61</v>
      </c>
      <c r="AC4233" s="82"/>
      <c r="AD4233" s="82" t="s">
        <v>61</v>
      </c>
      <c r="AE4233" s="82" t="s">
        <v>61</v>
      </c>
      <c r="AF4233" s="82" t="s">
        <v>61</v>
      </c>
      <c r="AG4233" s="82" t="s">
        <v>61</v>
      </c>
      <c r="AH4233" s="82" t="s">
        <v>61</v>
      </c>
      <c r="AI4233" s="82" t="s">
        <v>1471</v>
      </c>
      <c r="AJ4233" s="82"/>
      <c r="AK4233" s="82" t="s">
        <v>60</v>
      </c>
      <c r="AL4233" s="82" t="s">
        <v>60</v>
      </c>
      <c r="AM4233" s="239">
        <f>COUNTIF(H4233:AL4233,"PH")+COUNTIF(H4233:AL4233,"PH/L")+COUNTIF(H4233:AL4233,"PM")</f>
        <v>0</v>
      </c>
      <c r="AN4233" s="239">
        <f>COUNTIF(H4233:AL4233,"PD")+COUNTIF(H4233:AL4233,"PDD")+COUNTIF(H4233:AL4233,"P/DS")/2+COUNTIF(H4233:AL4233,"PMD")</f>
        <v>0</v>
      </c>
      <c r="AO4233" s="239">
        <f>COUNTIF(H4233:AL4233,"PN")+COUNTIF(H4233:AL4233,"P/NS")/2+COUNTIF(H4233:AL4233,"PH")+COUNTIF(H4233:AL4233,"PH/F")/2+COUNTIF(H4233:AL4233,"PH/L")/2+COUNTIF(H4233:AL4233,"PM")</f>
        <v>0</v>
      </c>
      <c r="AP4233" s="239">
        <f>COUNTIF(H4233:AL4233,"BH")+COUNTIF(H4233:AL4233,"AL/BL")+COUNTIF(H4233:AL4233,"UL/BL")+COUNTIF(H4233:AL4233,"BM")</f>
        <v>0</v>
      </c>
      <c r="AQ4233" s="239">
        <f>COUNTIF(H4233:AL4233,"DS")+COUNTIF(H4233:AL4233,"AL/DS")/2+COUNTIF(H4233:AL4233,"UL/DS")/2+COUNTIF(H4233:AL4233,"CT")+COUNTIF(H4233:AL4233,"MD")</f>
        <v>13.5</v>
      </c>
      <c r="AR4233" s="239">
        <f>COUNTIF(H4233:AL4233,"NS")+COUNTIF(H4233:AL4233,"AL/NS")/2+COUNTIF(H4233:AL4233,"UL/NS")/2+COUNTIF(H4233:AL4233,"BH")+COUNTIF(H4233:AL4233,"AL/BF")/2+COUNTIF(H4233:AL4233,"AL/BL")/2+COUNTIF(H4233:AL4233,"UL/BL")/2+COUNTIF(H4233:AL4233,"UL/BF")/2+COUNTIF(H4233:AL4233,"BM")</f>
        <v>11</v>
      </c>
      <c r="AS4233" s="239">
        <f>COUNTIF(H4233:AL4233,"AL")+COUNTIF(H4233:AL4233,"AL/DS")/2+COUNTIF(H4233:AL4233,"AL/NS")/2+COUNTIF(H4233:AL4233,"NH")+COUNTIF(H4233:AL4233,"SL")+COUNTIF(H4233:AL4233,"NHD")+COUNTIF(H4233:AL4233,"B")+COUNTIF(H4233:AL4233,"HL")+COUNTIF(H4233:AL4233,"AL/BF")/2+COUNTIF(H4233:AL4233,"AL/BL")/2</f>
        <v>1</v>
      </c>
      <c r="AT4233" s="255">
        <f>COUNTIF(H4233:AL4233,"PD")+COUNTIF(H4233:AL4233,"PN")+COUNTIF(H4233:AL4233,"P/DS")/2+COUNTIF(H4233:AL4233,"P/NS")/2+COUNTIF(H4233:AL4233,"DS")+COUNTIF(H4233:AL4233,"NS")+COUNTIF(H4233:AL4233,"AL")+COUNTIF(H4233:AL4233,"AL/DS")+COUNTIF(H4233:AL4233,"AL/NS")+COUNTIF(H4233:AL4233,"NH")+COUNTIF(H4233:AL4233,"SL")+COUNTIF(H4233:AL4233,"UL/DS")/2+COUNTIF(H4233:AL4233,"UL/NS")/2+COUNTIF(H4233:AL4233,"CT")+COUNTIF(H4233:AL4233,"NHD")+COUNTIF(H4233:AL4233,"PDD")+COUNTIF(H4233:AL4233,"B")+COUNTIF(H4233:AL4233,"HL")+COUNTIF(H4233:AL4233,"PH")+COUNTIF(H4233:AL4233,"BH")+COUNTIF(H4233:AL4233,"AL/BF")+COUNTIF(H4233:AL4233,"AL/BL")+COUNTIF(H4233:AL4233,"UL/BF")/2+COUNTIF(H4233:AL4233,"UL/BL")/2+COUNTIF(H4233:AL4233,"PH/F")/2+COUNTIF(H4233:AL4233,"PH/L")/2+COUNTIF(H4233:AL4233,"MD")+COUNTIF(H4233:AL4233,"PMD")+COUNTIF(H4233:AL4233,"PM")+COUNTIF(H4233:AL4233,"BM")</f>
        <v>25.5</v>
      </c>
      <c r="AU4233" s="255">
        <f>COUNTIF(H4233:AL4233,"P/DS")/2+COUNTIF(H4233:AL4233,"P/NS")/2+COUNTIF(H4233:AL4233,"IL")+COUNTIF(H4233:AL4233,"NL")+COUNTIF(H4233:AL4233,"UL")+COUNTIF(H4233:AL4233,"UL/DS")/2+COUNTIF(H4233:AL4233,"UL/NS")/2+COUNTIF(H4233:AL4233,"KT")+COUNTIF(H4233:AL4233,"UL/BF")/2+COUNTIF(H4233:AL4233,"UL/BL")/2+COUNTIF(H4233:AL4233,"PH/F")/2+COUNTIF(H4233:AL4233,"PH/L")/2+COUNTIF(H4233:AL4233,"NB")</f>
        <v>0.5</v>
      </c>
      <c r="AV4233" s="258">
        <f>COUNTIF(H4233:AL4233,"PN")+COUNTIF(H4233:AL4233,"TVD")+COUNTIF(H4233:AL4233,"PH")+COUNTIF(H4233:AL4233,"PM")+COUNTIF(H4233:AL4233,"PDD")-COUNTIFS(H4233:AL4233,"PN",H4240:AL4240,"&gt;=3")-COUNTIFS(H4233:AL4233,"PM",H4240:AL4240,"&gt;=3")</f>
        <v>0</v>
      </c>
      <c r="AW4233" s="258">
        <f>COUNTIF(H4233:AL4233,"NS")+COUNTIF(H4233:AL4233,"D")+COUNTIF(H4233:AL4233,"BH")+COUNTIF(H4233:AL4233,"NHD")+COUNTIF(H4233:AL4233,"BM")-COUNTIFS(H4233:AL4233,"NS",H4240:AL4240,"&gt;=3")-COUNTIFS(H4233:AL4233,"BH",H4240:AL4240,"&gt;=3")-COUNTIFS(H4233:AL4233,"BM",H4240:AL4240,"&gt;=3")</f>
        <v>11</v>
      </c>
      <c r="AX4233" s="255">
        <f>COUNTIF(H4233:AL4233,"AL")+COUNTIF(H4233:AL4233,"AL/DS")/2+COUNTIF(H4233:AL4233,"AL/NS")/2+COUNTIF(H4233:AL4233,"AL/BF")+COUNTIF(H4233:AL4233,"AL/BL")/2</f>
        <v>0</v>
      </c>
      <c r="AY4233" s="255">
        <f>COUNTIF(H4233:AL4233,"SL")</f>
        <v>0</v>
      </c>
      <c r="AZ4233" s="255">
        <f>COUNTIF(H4233:AL4233,"NH")</f>
        <v>1</v>
      </c>
      <c r="BA4233" s="255">
        <f>COUNTIF(H4233:AL4233,"HL")</f>
        <v>0</v>
      </c>
      <c r="BB4233" s="255">
        <f>COUNTIF(G4233:AL4233,"P/DS")/2+COUNTIF(G4233:AL4233,"P/NS")/2+COUNTIF(G4233:AL4233,"UL")+COUNTIF(G4233:AL4233,"UL/DS")/2+COUNTIF(G4233:AL4233,"UL/NS")/2+COUNTIF(G4233:AL4233,"UL/BL")/2+COUNTIF(G4233:AL4233,"UL/BF")/2+COUNTIF(G4233:AL4233,"PH/F")/2+COUNTIF(G4233:AL4233,"PH/L")/2</f>
        <v>0.5</v>
      </c>
      <c r="BC4233" s="255">
        <f>COUNTIF(H4233:AL4233,"NB")</f>
        <v>0</v>
      </c>
      <c r="BD4233" s="255">
        <f>COUNTIF(H4233:AL4233,"NL")</f>
        <v>0</v>
      </c>
      <c r="BE4233" s="255">
        <f>COUNTIF(H4233:AL4233,"IL")</f>
        <v>0</v>
      </c>
      <c r="BF4233" s="255">
        <f>COUNTIF(H4233:AL4233,"KT")</f>
        <v>0</v>
      </c>
      <c r="BG4233" s="255">
        <f>COUNTIF(H4233:AL4233,"L70")</f>
        <v>0</v>
      </c>
      <c r="BH4233" s="255">
        <f>COUNTIF(H4233:AL4233,"MD")</f>
        <v>0</v>
      </c>
      <c r="BI4233" s="255">
        <f>COUNTIF(H4233:AL4233,"PMD")</f>
        <v>0</v>
      </c>
      <c r="BJ4233" s="255">
        <f>COUNTIF(H4233:AL4233,"PM")</f>
        <v>0</v>
      </c>
      <c r="BK4233" s="255">
        <f>COUNTIF(H4233:AL4233,"BM")</f>
        <v>0</v>
      </c>
      <c r="BL4233" s="261">
        <f>SUMIF(H4233:AL4233,"PD",H4234:AL4234)+SUMIF(H4233:AL4233,"PN",H4234:AL4234)+SUMIF(H4233:AL4233,"P/DS",H4234:AL4234)+SUMIF(H4233:AL4233,"PN/F",H4234:AL4234)+SUMIF(H4233:AL4233,"PN/L",H4234:AL4234)+SUMIF(H4233:AL4233,"TV",H4234:AL4234)+SUMIF(H4233:AL4233,"TVD",H4234:AL4234)+SUMIF(H4233:AL4233,"PDD",H4234:AL4234)</f>
        <v>0</v>
      </c>
      <c r="BM4233" s="261">
        <f>SUMIF(H4233:AL4233,"PD",H4235:AL4235)+SUMIF(H4233:AL4233,"PN",H4235:AL4235)+SUMIF(H4233:AL4233,"P/DS",H4235:AL4235)+SUMIF(H4233:AL4233,"PN/F",H4235:AL4235)+SUMIF(H4233:AL4233,"PN/L",H4235:AL4235)+SUMIF(H4233:AL4233,"TV",H4235:AL4235)+SUMIF(H4233:AL4233,"TVD",H4235:AL4235)+SUMIF(H4233:AL4233,"PDD",H4235:AL4235)+SUMIF(H4233:AL4233,"PMD",H4235:AL4235)</f>
        <v>0</v>
      </c>
      <c r="BN4233" s="261">
        <f>SUMIF(H4233:AL4233,"PD",H4236:AL4236)+SUMIF(H4233:AL4233,"PN",H4236:AL4236)+SUMIF(H4233:AL4233,"P/DS",H4236:AL4236)+SUMIF(H4233:AL4233,"PN/F",H4236:AL4236)+SUMIF(H4233:AL4233,"PN/L",H4236:AL4236)+SUMIF(H4233:AL4233,"TV",H4236:AL4236)+SUMIF(H4233:AL4233,"TVD",H4236:AL4236)</f>
        <v>0</v>
      </c>
      <c r="BO4233" s="261">
        <f>SUMIF(H4233:AL4233,"PD",H4237:AL4237)+SUMIF(H4233:AL4233,"PN",H4237:AL4237)+SUMIF(H4233:AL4233,"P/DS",H4237:AL4237)+SUMIF(H4233:AL4233,"PN/F",H4237:AL4237)+SUMIF(H4233:AL4233,"PN/L",H4237:AL4237)+SUMIF(H4233:AL4233,"TV",H4237:AL4237)+SUMIF(H4233:AL4233,"TVD",H4237:AL4237)</f>
        <v>0</v>
      </c>
      <c r="BP4233" s="261">
        <f>SUMIF(H4233:AL4233,"PD",H4238:AL4238)+SUMIF(H4233:AL4233,"PN",H4238:AL4238)+SUMIF(H4233:AL4233,"P/DS",H4238:AL4238)+SUMIF(H4233:AL4233,"PN/F",H4238:AL4238)+SUMIF(H4233:AL4233,"PN/L",H4238:AL4238)+SUMIF(H4233:AL4233,"TV",H4238:AL4238)+SUMIF(H4233:AL4233,"TVD",H4238:AL4238)+SUMIF(H4233:AL4233,"PDD",H4238:AL4238)+SUMIF(H4233:AL4233,"PH",H4238:AL4238)+SUMIF(H4233:AL4233,"PM",H4238:AL4238)</f>
        <v>0</v>
      </c>
      <c r="BQ4233" s="261">
        <f>SUMIF(H4233:AL4233,"PD",H4239:AL4239)+SUMIF(H4233:AL4233,"PN",H4239:AL4239)+SUMIF(H4233:AL4233,"P/DS",H4239:AL4239)+SUMIF(H4233:AL4233,"PN/F",H4239:AL4239)+SUMIF(H4233:AL4233,"PN/L",H4239:AL4239)+SUMIF(H4233:AL4233,"TV",H4239:AL4239)+SUMIF(H4233:AL4233,"TVD",H4239:AL4239)+SUMIF(H4233:AL4233,"PDD",H4239:AL4239)+SUMIF(H4233:AL4233,"PH",H4239:AL4239)+SUMIF(H4233:AL4233,"PM",H4239:AL4239)</f>
        <v>0</v>
      </c>
      <c r="BR4233" s="269">
        <f>SUM(H4234:AL4234)-BL4233</f>
        <v>10</v>
      </c>
      <c r="BS4233" s="269">
        <f>SUM(H4235:AL4235)-BM4233</f>
        <v>11.5</v>
      </c>
      <c r="BT4233" s="269">
        <f>SUM(H4236:AL4236)-BN4233</f>
        <v>0</v>
      </c>
      <c r="BU4233" s="269">
        <f>SUM(H4237:AL4237)-BO4233</f>
        <v>0</v>
      </c>
      <c r="BV4233" s="269">
        <f>SUM(H4238:AL4238)-BP4233</f>
        <v>0</v>
      </c>
      <c r="BW4233" s="269">
        <f>SUM(H4239:AL4239)-BQ4233</f>
        <v>0</v>
      </c>
      <c r="BX4233" s="255">
        <f>SUMIF(H4233:AL4233,"PD",H4240:AL4240)+SUMIF(H4233:AL4233,"PN",H4240:AL4240)+SUMIF(H4233:AL4233,"P/DS",H4240:AL4240)+SUMIF(H4233:AL4233,"PN/F",H4240:AL4240)+SUMIF(H4233:AL4233,"PN/L",H4240:AL4240)</f>
        <v>0</v>
      </c>
      <c r="BY4233" s="255">
        <f>SUM(H4240:AL4240)-BX4233</f>
        <v>0</v>
      </c>
      <c r="BZ4233" s="255">
        <f t="shared" ref="BZ4233" si="1299">+SUM(BL4233:BW4240)</f>
        <v>21.5</v>
      </c>
      <c r="CA4233" s="266">
        <f>(COUNTIFS(H4233:AL4233,"PD",H4234:AL4234,"&gt;=2"))*0.5-IF(CN4233="VP",COUNTIFS($H$16:$AL$16,"SAT",H4233:AL4233,"PD",H4234:AL4234,"&gt;=2"))*0.5</f>
        <v>0</v>
      </c>
      <c r="CB4233" s="266">
        <f>(COUNTIFS(H4233:AL4233,"PN",H4235:AL4235,"&gt;=0.5",H4234:AL4234,"&gt;=1.5"))*0.5+COUNTIFS(H4233:AL4233,"PDD",H4235:AL4235,"&gt;=0.5",H4234:AL4234,"&gt;=1.5")*0.5</f>
        <v>0</v>
      </c>
      <c r="CC4233" s="273">
        <f>(COUNTIFS(H4233:AL4233,"TV",H4235:AL4235,"&gt;=10"))*0.5+(COUNTIFS(H4233:AL4233,"PMD",H4235:AL4235,"&gt;=2"))*0.5</f>
        <v>0</v>
      </c>
      <c r="CD4233" s="266">
        <f>(COUNTIFS(H4233:AL4233,"TVD",H4237:AL4237,"&gt;=6.5",H4235:AL4235,"&gt;=3.5"))*0.5</f>
        <v>0</v>
      </c>
      <c r="CE4233" s="266">
        <f>(COUNTIFS(H4233:AL4233,"PD",H4238:AL4238,"&gt;=10"))*0.5</f>
        <v>0</v>
      </c>
      <c r="CF4233" s="266">
        <f>(COUNTIFS(H4233:AL4233,"PDD",H4238:AL4238,"&gt;=3.5",H4239:AL4239,"&gt;=6.5")+COUNTIFS(H4233:AL4233,"PH",H4239:AL4239,"&gt;=0.5",H4238:AL4238,"&gt;=1.5")+COUNTIFS(H4233:AL4233,"PM",H4239:AL4239,"&gt;=0.5",H4238:AL4238,"&gt;=1.5"))*0.5</f>
        <v>0</v>
      </c>
      <c r="CG4233" s="266">
        <f>(COUNTIFS(H4233:AL4233,"DS",H4234:AL4234,"&gt;=2")+COUNTIFS(H4233:AL4233,"AL/DS",H4234:AL4234,"&gt;=2"))*0.5-IF(CN4233="VP",COUNTIFS($H$16:$AL$16,"SAT",H4233:AL4233,"DS",H4234:AL4234,"&gt;=2"))*0.5</f>
        <v>2</v>
      </c>
      <c r="CH4233" s="266">
        <f>(COUNTIFS(H4233:AL4233,"NS",H4235:AL4235,"&gt;=0.5",H4234:AL4234,"&gt;=1.5")+COUNTIFS(H4233:AL4233,"AL/NS",H4235:AL4235,"&gt;=0.5",H4234:AL4234,"&gt;=1.5")+COUNTIFS(H4233:AL4233,"NHD",H4235:AL4235,"&gt;=4.5",H4238:AL4238,"&gt;=2",H4234:AL4234,"&gt;=1.5"))*0.5</f>
        <v>0</v>
      </c>
      <c r="CI4233" s="266">
        <f>(COUNTIF(H4235:AL4235,"&gt;=10")+COUNTIFS(H4233:AL4233,"MD",H4235:AL4235,"&gt;=2")-COUNTIFS(H4233:AL4233,"TV",H4235:AL4235,"&gt;=10"))*0.5</f>
        <v>0.5</v>
      </c>
      <c r="CJ4233" s="266">
        <f>(COUNTIFS(H4233:AL4233,"D",H4237:AL4237,"&gt;=6.5",H4235:AL4235,"&gt;=3.5"))*0.5</f>
        <v>0</v>
      </c>
      <c r="CK4233" s="266">
        <f>(COUNTIF(H4238:AL4238,"&gt;=10")-COUNTIFS(H4233:AL4233,"PD",H4238:AL4238,"&gt;=10"))*0.5</f>
        <v>0</v>
      </c>
      <c r="CL4233" s="265">
        <f>(COUNTIFS(H4233:AL4233,"NHD",H4238:AL4238,"&gt;=3.5",H4239:AL4239,"&gt;=6.5")+COUNTIFS(H4233:AL4233,"BH",H4238:AL4238,"&gt;=1.5",H4239:AL4239,"&gt;=0.5")+COUNTIFS(H4233:AL4233,"BM",H4238:AL4238,"&gt;=1.5",H4239:AL4239,"&gt;=0.5")+COUNTIFS(H4233:AL4233,"D",H4238:AL4238,"&gt;=1.5",H4239:AL4239,"&gt;=0.5"))*0.5</f>
        <v>0</v>
      </c>
      <c r="CM4233" s="272"/>
      <c r="CN4233" s="264" t="s">
        <v>723</v>
      </c>
      <c r="CO4233" s="177">
        <f t="shared" ref="CO4233" si="1300">+AM4233+AN4233+AO4233+AP4233+AQ4233+AR4233+AS4233+AU4233+BG4233</f>
        <v>26</v>
      </c>
      <c r="CP4233" s="225">
        <f>+SUM(I4234:I4239)-I4240</f>
        <v>11.5</v>
      </c>
      <c r="CQ4233" s="225">
        <f>+SUM(J4234:J4239)-J4240</f>
        <v>0</v>
      </c>
      <c r="CR4233" s="225">
        <f>+SUM(K4234:K4239)-K4240</f>
        <v>2.5</v>
      </c>
      <c r="CS4233" s="178"/>
      <c r="CT4233" s="178"/>
      <c r="CU4233" s="178"/>
      <c r="CV4233" s="178"/>
      <c r="CW4233" s="178"/>
      <c r="CX4233" s="178"/>
      <c r="CY4233" s="178"/>
      <c r="CZ4233" s="178"/>
      <c r="DA4233" s="178"/>
      <c r="DB4233" s="120"/>
      <c r="DC4233" s="120"/>
      <c r="DD4233" s="120"/>
      <c r="DE4233" s="120"/>
      <c r="DF4233" s="120"/>
      <c r="DG4233" s="120"/>
      <c r="DH4233" s="120"/>
      <c r="DI4233" s="120"/>
      <c r="DJ4233" s="120"/>
      <c r="DK4233" s="120"/>
      <c r="DL4233" s="120"/>
      <c r="DM4233" s="120"/>
      <c r="DN4233" s="120"/>
    </row>
    <row r="4234" spans="1:118" s="119" customFormat="1" ht="15" customHeight="1">
      <c r="A4234" s="228"/>
      <c r="B4234" s="548"/>
      <c r="C4234" s="515"/>
      <c r="D4234" s="237"/>
      <c r="E4234" s="237"/>
      <c r="F4234" s="242" t="s">
        <v>82</v>
      </c>
      <c r="G4234" s="121">
        <v>1.5</v>
      </c>
      <c r="H4234" s="83"/>
      <c r="I4234" s="83"/>
      <c r="J4234" s="83"/>
      <c r="K4234" s="83">
        <v>2.5</v>
      </c>
      <c r="L4234" s="83">
        <v>2.5</v>
      </c>
      <c r="M4234" s="83"/>
      <c r="N4234" s="83"/>
      <c r="O4234" s="83"/>
      <c r="P4234" s="83"/>
      <c r="Q4234" s="83">
        <v>2.5</v>
      </c>
      <c r="R4234" s="83">
        <v>2.5</v>
      </c>
      <c r="S4234" s="83"/>
      <c r="T4234" s="83"/>
      <c r="U4234" s="83"/>
      <c r="V4234" s="83"/>
      <c r="W4234" s="83"/>
      <c r="X4234" s="83"/>
      <c r="Y4234" s="83"/>
      <c r="Z4234" s="83"/>
      <c r="AA4234" s="83"/>
      <c r="AB4234" s="83"/>
      <c r="AC4234" s="79"/>
      <c r="AD4234" s="79"/>
      <c r="AE4234" s="79"/>
      <c r="AF4234" s="79"/>
      <c r="AG4234" s="79"/>
      <c r="AH4234" s="79"/>
      <c r="AI4234" s="79"/>
      <c r="AJ4234" s="79"/>
      <c r="AK4234" s="79"/>
      <c r="AL4234" s="79"/>
      <c r="AM4234" s="240"/>
      <c r="AN4234" s="240"/>
      <c r="AO4234" s="240"/>
      <c r="AP4234" s="240"/>
      <c r="AQ4234" s="240"/>
      <c r="AR4234" s="240"/>
      <c r="AS4234" s="240"/>
      <c r="AT4234" s="256"/>
      <c r="AU4234" s="256"/>
      <c r="AV4234" s="259"/>
      <c r="AW4234" s="259"/>
      <c r="AX4234" s="256"/>
      <c r="AY4234" s="256"/>
      <c r="AZ4234" s="256"/>
      <c r="BA4234" s="256"/>
      <c r="BB4234" s="256"/>
      <c r="BC4234" s="256"/>
      <c r="BD4234" s="256"/>
      <c r="BE4234" s="256"/>
      <c r="BF4234" s="256"/>
      <c r="BG4234" s="256"/>
      <c r="BH4234" s="256"/>
      <c r="BI4234" s="256"/>
      <c r="BJ4234" s="256"/>
      <c r="BK4234" s="256"/>
      <c r="BL4234" s="262"/>
      <c r="BM4234" s="262"/>
      <c r="BN4234" s="262"/>
      <c r="BO4234" s="262"/>
      <c r="BP4234" s="262"/>
      <c r="BQ4234" s="262"/>
      <c r="BR4234" s="270"/>
      <c r="BS4234" s="270"/>
      <c r="BT4234" s="270"/>
      <c r="BU4234" s="270"/>
      <c r="BV4234" s="270"/>
      <c r="BW4234" s="270"/>
      <c r="BX4234" s="256"/>
      <c r="BY4234" s="256"/>
      <c r="BZ4234" s="256"/>
      <c r="CA4234" s="267"/>
      <c r="CB4234" s="267"/>
      <c r="CC4234" s="274"/>
      <c r="CD4234" s="267"/>
      <c r="CE4234" s="267"/>
      <c r="CF4234" s="267"/>
      <c r="CG4234" s="267"/>
      <c r="CH4234" s="267"/>
      <c r="CI4234" s="267"/>
      <c r="CJ4234" s="267"/>
      <c r="CK4234" s="267"/>
      <c r="CL4234" s="265"/>
      <c r="CM4234" s="272"/>
      <c r="CN4234" s="264"/>
      <c r="CO4234" s="177"/>
      <c r="CP4234" s="226"/>
      <c r="CQ4234" s="226"/>
      <c r="CR4234" s="226"/>
      <c r="CS4234" s="178"/>
      <c r="CT4234" s="178"/>
      <c r="CU4234" s="178"/>
      <c r="CV4234" s="178"/>
      <c r="CW4234" s="178"/>
      <c r="CX4234" s="178"/>
      <c r="CY4234" s="178"/>
      <c r="CZ4234" s="178"/>
      <c r="DA4234" s="178"/>
      <c r="DB4234" s="120"/>
      <c r="DC4234" s="120"/>
      <c r="DD4234" s="120"/>
      <c r="DE4234" s="120"/>
      <c r="DF4234" s="120"/>
      <c r="DG4234" s="120"/>
      <c r="DH4234" s="120"/>
      <c r="DI4234" s="120"/>
      <c r="DJ4234" s="120"/>
      <c r="DK4234" s="120"/>
      <c r="DL4234" s="120"/>
      <c r="DM4234" s="120"/>
      <c r="DN4234" s="120"/>
    </row>
    <row r="4235" spans="1:118" s="119" customFormat="1">
      <c r="A4235" s="228"/>
      <c r="B4235" s="548"/>
      <c r="C4235" s="515"/>
      <c r="D4235" s="237"/>
      <c r="E4235" s="237"/>
      <c r="F4235" s="243"/>
      <c r="G4235" s="122">
        <v>2</v>
      </c>
      <c r="H4235" s="84"/>
      <c r="I4235" s="84">
        <v>11.5</v>
      </c>
      <c r="J4235" s="84"/>
      <c r="K4235" s="84"/>
      <c r="L4235" s="84"/>
      <c r="M4235" s="84"/>
      <c r="N4235" s="84"/>
      <c r="O4235" s="84"/>
      <c r="P4235" s="84"/>
      <c r="Q4235" s="84"/>
      <c r="R4235" s="84"/>
      <c r="S4235" s="84"/>
      <c r="T4235" s="84"/>
      <c r="U4235" s="84"/>
      <c r="V4235" s="84"/>
      <c r="W4235" s="84"/>
      <c r="X4235" s="84"/>
      <c r="Y4235" s="84"/>
      <c r="Z4235" s="84"/>
      <c r="AA4235" s="84"/>
      <c r="AB4235" s="84"/>
      <c r="AC4235" s="80"/>
      <c r="AD4235" s="80"/>
      <c r="AE4235" s="80"/>
      <c r="AF4235" s="80"/>
      <c r="AG4235" s="80"/>
      <c r="AH4235" s="80"/>
      <c r="AI4235" s="80"/>
      <c r="AJ4235" s="80"/>
      <c r="AK4235" s="80"/>
      <c r="AL4235" s="80"/>
      <c r="AM4235" s="240"/>
      <c r="AN4235" s="240"/>
      <c r="AO4235" s="240"/>
      <c r="AP4235" s="240"/>
      <c r="AQ4235" s="240"/>
      <c r="AR4235" s="240"/>
      <c r="AS4235" s="240"/>
      <c r="AT4235" s="256"/>
      <c r="AU4235" s="256"/>
      <c r="AV4235" s="259"/>
      <c r="AW4235" s="259"/>
      <c r="AX4235" s="256"/>
      <c r="AY4235" s="256"/>
      <c r="AZ4235" s="256"/>
      <c r="BA4235" s="256"/>
      <c r="BB4235" s="256"/>
      <c r="BC4235" s="256"/>
      <c r="BD4235" s="256"/>
      <c r="BE4235" s="256"/>
      <c r="BF4235" s="256"/>
      <c r="BG4235" s="256"/>
      <c r="BH4235" s="256"/>
      <c r="BI4235" s="256"/>
      <c r="BJ4235" s="256"/>
      <c r="BK4235" s="256"/>
      <c r="BL4235" s="262"/>
      <c r="BM4235" s="262"/>
      <c r="BN4235" s="262"/>
      <c r="BO4235" s="262"/>
      <c r="BP4235" s="262"/>
      <c r="BQ4235" s="262"/>
      <c r="BR4235" s="270"/>
      <c r="BS4235" s="270"/>
      <c r="BT4235" s="270"/>
      <c r="BU4235" s="270"/>
      <c r="BV4235" s="270"/>
      <c r="BW4235" s="270"/>
      <c r="BX4235" s="256"/>
      <c r="BY4235" s="256"/>
      <c r="BZ4235" s="256"/>
      <c r="CA4235" s="267"/>
      <c r="CB4235" s="267"/>
      <c r="CC4235" s="274"/>
      <c r="CD4235" s="267"/>
      <c r="CE4235" s="267"/>
      <c r="CF4235" s="267"/>
      <c r="CG4235" s="267"/>
      <c r="CH4235" s="267"/>
      <c r="CI4235" s="267"/>
      <c r="CJ4235" s="267"/>
      <c r="CK4235" s="267"/>
      <c r="CL4235" s="265"/>
      <c r="CM4235" s="272"/>
      <c r="CN4235" s="264"/>
      <c r="CO4235" s="177"/>
      <c r="CP4235" s="226"/>
      <c r="CQ4235" s="226"/>
      <c r="CR4235" s="226"/>
      <c r="CS4235" s="178"/>
      <c r="CT4235" s="178"/>
      <c r="CU4235" s="178"/>
      <c r="CV4235" s="178"/>
      <c r="CW4235" s="178"/>
      <c r="CX4235" s="178"/>
      <c r="CY4235" s="178"/>
      <c r="CZ4235" s="178"/>
      <c r="DA4235" s="178"/>
      <c r="DB4235" s="120"/>
      <c r="DC4235" s="120"/>
      <c r="DD4235" s="120"/>
      <c r="DE4235" s="120"/>
      <c r="DF4235" s="120"/>
      <c r="DG4235" s="120"/>
      <c r="DH4235" s="120"/>
      <c r="DI4235" s="120"/>
      <c r="DJ4235" s="120"/>
      <c r="DK4235" s="120"/>
      <c r="DL4235" s="120"/>
      <c r="DM4235" s="120"/>
      <c r="DN4235" s="120"/>
    </row>
    <row r="4236" spans="1:118" s="119" customFormat="1">
      <c r="A4236" s="228"/>
      <c r="B4236" s="548"/>
      <c r="C4236" s="515"/>
      <c r="D4236" s="237"/>
      <c r="E4236" s="237"/>
      <c r="F4236" s="243"/>
      <c r="G4236" s="122">
        <v>2.1</v>
      </c>
      <c r="H4236" s="84"/>
      <c r="I4236" s="84"/>
      <c r="J4236" s="84"/>
      <c r="K4236" s="84"/>
      <c r="L4236" s="84"/>
      <c r="M4236" s="84"/>
      <c r="N4236" s="84"/>
      <c r="O4236" s="84"/>
      <c r="P4236" s="84"/>
      <c r="Q4236" s="84"/>
      <c r="R4236" s="84"/>
      <c r="S4236" s="84"/>
      <c r="T4236" s="84"/>
      <c r="U4236" s="84"/>
      <c r="V4236" s="84"/>
      <c r="W4236" s="84"/>
      <c r="X4236" s="84"/>
      <c r="Y4236" s="84"/>
      <c r="Z4236" s="84"/>
      <c r="AA4236" s="84"/>
      <c r="AB4236" s="84"/>
      <c r="AC4236" s="80"/>
      <c r="AD4236" s="80"/>
      <c r="AE4236" s="80"/>
      <c r="AF4236" s="80"/>
      <c r="AG4236" s="80"/>
      <c r="AH4236" s="80"/>
      <c r="AI4236" s="80"/>
      <c r="AJ4236" s="80"/>
      <c r="AK4236" s="80"/>
      <c r="AL4236" s="80"/>
      <c r="AM4236" s="240"/>
      <c r="AN4236" s="240"/>
      <c r="AO4236" s="240"/>
      <c r="AP4236" s="240"/>
      <c r="AQ4236" s="240"/>
      <c r="AR4236" s="240"/>
      <c r="AS4236" s="240"/>
      <c r="AT4236" s="256"/>
      <c r="AU4236" s="256"/>
      <c r="AV4236" s="259"/>
      <c r="AW4236" s="259"/>
      <c r="AX4236" s="256"/>
      <c r="AY4236" s="256"/>
      <c r="AZ4236" s="256"/>
      <c r="BA4236" s="256"/>
      <c r="BB4236" s="256"/>
      <c r="BC4236" s="256"/>
      <c r="BD4236" s="256"/>
      <c r="BE4236" s="256"/>
      <c r="BF4236" s="256"/>
      <c r="BG4236" s="256"/>
      <c r="BH4236" s="256"/>
      <c r="BI4236" s="256"/>
      <c r="BJ4236" s="256"/>
      <c r="BK4236" s="256"/>
      <c r="BL4236" s="262"/>
      <c r="BM4236" s="262"/>
      <c r="BN4236" s="262"/>
      <c r="BO4236" s="262"/>
      <c r="BP4236" s="262"/>
      <c r="BQ4236" s="262"/>
      <c r="BR4236" s="270"/>
      <c r="BS4236" s="270"/>
      <c r="BT4236" s="270"/>
      <c r="BU4236" s="270"/>
      <c r="BV4236" s="270"/>
      <c r="BW4236" s="270"/>
      <c r="BX4236" s="256"/>
      <c r="BY4236" s="256"/>
      <c r="BZ4236" s="256"/>
      <c r="CA4236" s="267"/>
      <c r="CB4236" s="267"/>
      <c r="CC4236" s="274"/>
      <c r="CD4236" s="267"/>
      <c r="CE4236" s="267"/>
      <c r="CF4236" s="267"/>
      <c r="CG4236" s="267"/>
      <c r="CH4236" s="267"/>
      <c r="CI4236" s="267"/>
      <c r="CJ4236" s="267"/>
      <c r="CK4236" s="267"/>
      <c r="CL4236" s="265"/>
      <c r="CM4236" s="272"/>
      <c r="CN4236" s="264"/>
      <c r="CO4236" s="177"/>
      <c r="CP4236" s="226"/>
      <c r="CQ4236" s="226"/>
      <c r="CR4236" s="226"/>
      <c r="CS4236" s="178"/>
      <c r="CT4236" s="178"/>
      <c r="CU4236" s="178"/>
      <c r="CV4236" s="178"/>
      <c r="CW4236" s="178"/>
      <c r="CX4236" s="178"/>
      <c r="CY4236" s="178"/>
      <c r="CZ4236" s="178"/>
      <c r="DA4236" s="178"/>
      <c r="DB4236" s="120"/>
      <c r="DC4236" s="120"/>
      <c r="DD4236" s="120"/>
      <c r="DE4236" s="120"/>
      <c r="DF4236" s="120"/>
      <c r="DG4236" s="120"/>
      <c r="DH4236" s="120"/>
      <c r="DI4236" s="120"/>
      <c r="DJ4236" s="120"/>
      <c r="DK4236" s="120"/>
      <c r="DL4236" s="120"/>
      <c r="DM4236" s="120"/>
      <c r="DN4236" s="120"/>
    </row>
    <row r="4237" spans="1:118" s="119" customFormat="1">
      <c r="A4237" s="228"/>
      <c r="B4237" s="548"/>
      <c r="C4237" s="515"/>
      <c r="D4237" s="237"/>
      <c r="E4237" s="237"/>
      <c r="F4237" s="243"/>
      <c r="G4237" s="122">
        <v>2.7</v>
      </c>
      <c r="H4237" s="84"/>
      <c r="I4237" s="84"/>
      <c r="J4237" s="84"/>
      <c r="K4237" s="84"/>
      <c r="L4237" s="84"/>
      <c r="M4237" s="84"/>
      <c r="N4237" s="84"/>
      <c r="O4237" s="84"/>
      <c r="P4237" s="84"/>
      <c r="Q4237" s="84"/>
      <c r="R4237" s="84"/>
      <c r="S4237" s="84"/>
      <c r="T4237" s="84"/>
      <c r="U4237" s="84"/>
      <c r="V4237" s="84"/>
      <c r="W4237" s="84"/>
      <c r="X4237" s="84"/>
      <c r="Y4237" s="84"/>
      <c r="Z4237" s="84"/>
      <c r="AA4237" s="84"/>
      <c r="AB4237" s="84"/>
      <c r="AC4237" s="80"/>
      <c r="AD4237" s="80"/>
      <c r="AE4237" s="80"/>
      <c r="AF4237" s="80"/>
      <c r="AG4237" s="80"/>
      <c r="AH4237" s="80"/>
      <c r="AI4237" s="80"/>
      <c r="AJ4237" s="80"/>
      <c r="AK4237" s="80"/>
      <c r="AL4237" s="80"/>
      <c r="AM4237" s="240"/>
      <c r="AN4237" s="240"/>
      <c r="AO4237" s="240"/>
      <c r="AP4237" s="240"/>
      <c r="AQ4237" s="240"/>
      <c r="AR4237" s="240"/>
      <c r="AS4237" s="240"/>
      <c r="AT4237" s="256"/>
      <c r="AU4237" s="256"/>
      <c r="AV4237" s="259"/>
      <c r="AW4237" s="259"/>
      <c r="AX4237" s="256"/>
      <c r="AY4237" s="256"/>
      <c r="AZ4237" s="256"/>
      <c r="BA4237" s="256"/>
      <c r="BB4237" s="256"/>
      <c r="BC4237" s="256"/>
      <c r="BD4237" s="256"/>
      <c r="BE4237" s="256"/>
      <c r="BF4237" s="256"/>
      <c r="BG4237" s="256"/>
      <c r="BH4237" s="256"/>
      <c r="BI4237" s="256"/>
      <c r="BJ4237" s="256"/>
      <c r="BK4237" s="256"/>
      <c r="BL4237" s="262"/>
      <c r="BM4237" s="262"/>
      <c r="BN4237" s="262"/>
      <c r="BO4237" s="262"/>
      <c r="BP4237" s="262"/>
      <c r="BQ4237" s="262"/>
      <c r="BR4237" s="270"/>
      <c r="BS4237" s="270"/>
      <c r="BT4237" s="270"/>
      <c r="BU4237" s="270"/>
      <c r="BV4237" s="270"/>
      <c r="BW4237" s="270"/>
      <c r="BX4237" s="256"/>
      <c r="BY4237" s="256"/>
      <c r="BZ4237" s="256"/>
      <c r="CA4237" s="267"/>
      <c r="CB4237" s="267"/>
      <c r="CC4237" s="274"/>
      <c r="CD4237" s="267"/>
      <c r="CE4237" s="267"/>
      <c r="CF4237" s="267"/>
      <c r="CG4237" s="267"/>
      <c r="CH4237" s="267"/>
      <c r="CI4237" s="267"/>
      <c r="CJ4237" s="267"/>
      <c r="CK4237" s="267"/>
      <c r="CL4237" s="265"/>
      <c r="CM4237" s="272"/>
      <c r="CN4237" s="264"/>
      <c r="CO4237" s="177"/>
      <c r="CP4237" s="226"/>
      <c r="CQ4237" s="226"/>
      <c r="CR4237" s="226"/>
      <c r="CS4237" s="178"/>
      <c r="CT4237" s="178"/>
      <c r="CU4237" s="178"/>
      <c r="CV4237" s="178"/>
      <c r="CW4237" s="178"/>
      <c r="CX4237" s="178"/>
      <c r="CY4237" s="178"/>
      <c r="CZ4237" s="178"/>
      <c r="DA4237" s="178"/>
      <c r="DB4237" s="120"/>
      <c r="DC4237" s="120"/>
      <c r="DD4237" s="120"/>
      <c r="DE4237" s="120"/>
      <c r="DF4237" s="120"/>
      <c r="DG4237" s="120"/>
      <c r="DH4237" s="120"/>
      <c r="DI4237" s="120"/>
      <c r="DJ4237" s="120"/>
      <c r="DK4237" s="120"/>
      <c r="DL4237" s="120"/>
      <c r="DM4237" s="120"/>
      <c r="DN4237" s="120"/>
    </row>
    <row r="4238" spans="1:118" s="119" customFormat="1">
      <c r="A4238" s="228"/>
      <c r="B4238" s="548"/>
      <c r="C4238" s="515"/>
      <c r="D4238" s="237"/>
      <c r="E4238" s="237"/>
      <c r="F4238" s="243"/>
      <c r="G4238" s="122">
        <v>3</v>
      </c>
      <c r="H4238" s="84"/>
      <c r="I4238" s="84"/>
      <c r="J4238" s="84"/>
      <c r="K4238" s="84"/>
      <c r="L4238" s="84"/>
      <c r="M4238" s="84"/>
      <c r="N4238" s="84"/>
      <c r="O4238" s="84"/>
      <c r="P4238" s="84"/>
      <c r="Q4238" s="84"/>
      <c r="R4238" s="84"/>
      <c r="S4238" s="84"/>
      <c r="T4238" s="84"/>
      <c r="U4238" s="84"/>
      <c r="V4238" s="84"/>
      <c r="W4238" s="84"/>
      <c r="X4238" s="84"/>
      <c r="Y4238" s="84"/>
      <c r="Z4238" s="84"/>
      <c r="AA4238" s="84"/>
      <c r="AB4238" s="84"/>
      <c r="AC4238" s="80"/>
      <c r="AD4238" s="80"/>
      <c r="AE4238" s="80"/>
      <c r="AF4238" s="80"/>
      <c r="AG4238" s="80"/>
      <c r="AH4238" s="80"/>
      <c r="AI4238" s="80"/>
      <c r="AJ4238" s="80"/>
      <c r="AK4238" s="80"/>
      <c r="AL4238" s="80"/>
      <c r="AM4238" s="240"/>
      <c r="AN4238" s="240"/>
      <c r="AO4238" s="240"/>
      <c r="AP4238" s="240"/>
      <c r="AQ4238" s="240"/>
      <c r="AR4238" s="240"/>
      <c r="AS4238" s="240"/>
      <c r="AT4238" s="256"/>
      <c r="AU4238" s="256"/>
      <c r="AV4238" s="259"/>
      <c r="AW4238" s="259"/>
      <c r="AX4238" s="256"/>
      <c r="AY4238" s="256"/>
      <c r="AZ4238" s="256"/>
      <c r="BA4238" s="256"/>
      <c r="BB4238" s="256"/>
      <c r="BC4238" s="256"/>
      <c r="BD4238" s="256"/>
      <c r="BE4238" s="256"/>
      <c r="BF4238" s="256"/>
      <c r="BG4238" s="256"/>
      <c r="BH4238" s="256"/>
      <c r="BI4238" s="256"/>
      <c r="BJ4238" s="256"/>
      <c r="BK4238" s="256"/>
      <c r="BL4238" s="262"/>
      <c r="BM4238" s="262"/>
      <c r="BN4238" s="262"/>
      <c r="BO4238" s="262"/>
      <c r="BP4238" s="262"/>
      <c r="BQ4238" s="262"/>
      <c r="BR4238" s="270"/>
      <c r="BS4238" s="270"/>
      <c r="BT4238" s="270"/>
      <c r="BU4238" s="270"/>
      <c r="BV4238" s="270"/>
      <c r="BW4238" s="270"/>
      <c r="BX4238" s="256"/>
      <c r="BY4238" s="256"/>
      <c r="BZ4238" s="256"/>
      <c r="CA4238" s="267"/>
      <c r="CB4238" s="267"/>
      <c r="CC4238" s="274"/>
      <c r="CD4238" s="267"/>
      <c r="CE4238" s="267"/>
      <c r="CF4238" s="267"/>
      <c r="CG4238" s="267"/>
      <c r="CH4238" s="267"/>
      <c r="CI4238" s="267"/>
      <c r="CJ4238" s="267"/>
      <c r="CK4238" s="267"/>
      <c r="CL4238" s="265"/>
      <c r="CM4238" s="272"/>
      <c r="CN4238" s="264"/>
      <c r="CO4238" s="177"/>
      <c r="CP4238" s="226"/>
      <c r="CQ4238" s="226"/>
      <c r="CR4238" s="226"/>
      <c r="CS4238" s="178"/>
      <c r="CT4238" s="178"/>
      <c r="CU4238" s="178"/>
      <c r="CV4238" s="178"/>
      <c r="CW4238" s="178"/>
      <c r="CX4238" s="178"/>
      <c r="CY4238" s="178"/>
      <c r="CZ4238" s="178"/>
      <c r="DA4238" s="178"/>
      <c r="DB4238" s="120"/>
      <c r="DC4238" s="120"/>
      <c r="DD4238" s="120"/>
      <c r="DE4238" s="120"/>
      <c r="DF4238" s="120"/>
      <c r="DG4238" s="120"/>
      <c r="DH4238" s="120"/>
      <c r="DI4238" s="120"/>
      <c r="DJ4238" s="120"/>
      <c r="DK4238" s="120"/>
      <c r="DL4238" s="120"/>
      <c r="DM4238" s="120"/>
      <c r="DN4238" s="120"/>
    </row>
    <row r="4239" spans="1:118" s="119" customFormat="1">
      <c r="A4239" s="228"/>
      <c r="B4239" s="548"/>
      <c r="C4239" s="515"/>
      <c r="D4239" s="237"/>
      <c r="E4239" s="237"/>
      <c r="F4239" s="244"/>
      <c r="G4239" s="123">
        <v>3.9</v>
      </c>
      <c r="H4239" s="85"/>
      <c r="I4239" s="85"/>
      <c r="J4239" s="85"/>
      <c r="K4239" s="85"/>
      <c r="L4239" s="85"/>
      <c r="M4239" s="85"/>
      <c r="N4239" s="85"/>
      <c r="O4239" s="85"/>
      <c r="P4239" s="85"/>
      <c r="Q4239" s="85"/>
      <c r="R4239" s="85"/>
      <c r="S4239" s="85"/>
      <c r="T4239" s="85"/>
      <c r="U4239" s="85"/>
      <c r="V4239" s="85"/>
      <c r="W4239" s="85"/>
      <c r="X4239" s="85"/>
      <c r="Y4239" s="85"/>
      <c r="Z4239" s="85"/>
      <c r="AA4239" s="85"/>
      <c r="AB4239" s="85"/>
      <c r="AC4239" s="81"/>
      <c r="AD4239" s="81"/>
      <c r="AE4239" s="81"/>
      <c r="AF4239" s="81"/>
      <c r="AG4239" s="81"/>
      <c r="AH4239" s="81"/>
      <c r="AI4239" s="81"/>
      <c r="AJ4239" s="81"/>
      <c r="AK4239" s="81"/>
      <c r="AL4239" s="81"/>
      <c r="AM4239" s="240"/>
      <c r="AN4239" s="240"/>
      <c r="AO4239" s="240"/>
      <c r="AP4239" s="240"/>
      <c r="AQ4239" s="240"/>
      <c r="AR4239" s="240"/>
      <c r="AS4239" s="240"/>
      <c r="AT4239" s="256"/>
      <c r="AU4239" s="256"/>
      <c r="AV4239" s="259"/>
      <c r="AW4239" s="259"/>
      <c r="AX4239" s="256"/>
      <c r="AY4239" s="256"/>
      <c r="AZ4239" s="256"/>
      <c r="BA4239" s="256"/>
      <c r="BB4239" s="256"/>
      <c r="BC4239" s="256"/>
      <c r="BD4239" s="256"/>
      <c r="BE4239" s="256"/>
      <c r="BF4239" s="256"/>
      <c r="BG4239" s="256"/>
      <c r="BH4239" s="256"/>
      <c r="BI4239" s="256"/>
      <c r="BJ4239" s="256"/>
      <c r="BK4239" s="256"/>
      <c r="BL4239" s="262"/>
      <c r="BM4239" s="262"/>
      <c r="BN4239" s="262"/>
      <c r="BO4239" s="262"/>
      <c r="BP4239" s="262"/>
      <c r="BQ4239" s="262"/>
      <c r="BR4239" s="270"/>
      <c r="BS4239" s="270"/>
      <c r="BT4239" s="270"/>
      <c r="BU4239" s="270"/>
      <c r="BV4239" s="270"/>
      <c r="BW4239" s="270"/>
      <c r="BX4239" s="256"/>
      <c r="BY4239" s="256"/>
      <c r="BZ4239" s="256"/>
      <c r="CA4239" s="267"/>
      <c r="CB4239" s="267"/>
      <c r="CC4239" s="274"/>
      <c r="CD4239" s="267"/>
      <c r="CE4239" s="267"/>
      <c r="CF4239" s="267"/>
      <c r="CG4239" s="267"/>
      <c r="CH4239" s="267"/>
      <c r="CI4239" s="267"/>
      <c r="CJ4239" s="267"/>
      <c r="CK4239" s="267"/>
      <c r="CL4239" s="265"/>
      <c r="CM4239" s="272"/>
      <c r="CN4239" s="264"/>
      <c r="CO4239" s="177"/>
      <c r="CP4239" s="226"/>
      <c r="CQ4239" s="226"/>
      <c r="CR4239" s="226"/>
      <c r="CS4239" s="178"/>
      <c r="CT4239" s="178"/>
      <c r="CU4239" s="178"/>
      <c r="CV4239" s="178"/>
      <c r="CW4239" s="178"/>
      <c r="CX4239" s="178"/>
      <c r="CY4239" s="178"/>
      <c r="CZ4239" s="178"/>
      <c r="DA4239" s="178"/>
      <c r="DB4239" s="120"/>
      <c r="DC4239" s="120"/>
      <c r="DD4239" s="120"/>
      <c r="DE4239" s="120"/>
      <c r="DF4239" s="120"/>
      <c r="DG4239" s="120"/>
      <c r="DH4239" s="120"/>
      <c r="DI4239" s="120"/>
      <c r="DJ4239" s="120"/>
      <c r="DK4239" s="120"/>
      <c r="DL4239" s="120"/>
      <c r="DM4239" s="120"/>
      <c r="DN4239" s="120"/>
    </row>
    <row r="4240" spans="1:118" s="119" customFormat="1">
      <c r="A4240" s="229"/>
      <c r="B4240" s="549"/>
      <c r="C4240" s="516"/>
      <c r="D4240" s="238"/>
      <c r="E4240" s="238"/>
      <c r="F4240" s="245" t="s">
        <v>83</v>
      </c>
      <c r="G4240" s="246"/>
      <c r="H4240" s="82"/>
      <c r="I4240" s="82"/>
      <c r="J4240" s="82"/>
      <c r="K4240" s="82"/>
      <c r="L4240" s="82"/>
      <c r="M4240" s="82"/>
      <c r="N4240" s="82"/>
      <c r="O4240" s="82"/>
      <c r="P4240" s="82"/>
      <c r="Q4240" s="82"/>
      <c r="R4240" s="82"/>
      <c r="S4240" s="82"/>
      <c r="T4240" s="82"/>
      <c r="U4240" s="82"/>
      <c r="V4240" s="82"/>
      <c r="W4240" s="82"/>
      <c r="X4240" s="82"/>
      <c r="Y4240" s="82"/>
      <c r="Z4240" s="82"/>
      <c r="AA4240" s="82"/>
      <c r="AB4240" s="82"/>
      <c r="AC4240" s="35"/>
      <c r="AD4240" s="35"/>
      <c r="AE4240" s="35"/>
      <c r="AF4240" s="35"/>
      <c r="AG4240" s="35"/>
      <c r="AH4240" s="35"/>
      <c r="AI4240" s="35"/>
      <c r="AJ4240" s="35"/>
      <c r="AK4240" s="35"/>
      <c r="AL4240" s="35"/>
      <c r="AM4240" s="241"/>
      <c r="AN4240" s="241"/>
      <c r="AO4240" s="241"/>
      <c r="AP4240" s="241"/>
      <c r="AQ4240" s="241"/>
      <c r="AR4240" s="241"/>
      <c r="AS4240" s="241"/>
      <c r="AT4240" s="257"/>
      <c r="AU4240" s="257"/>
      <c r="AV4240" s="260"/>
      <c r="AW4240" s="260"/>
      <c r="AX4240" s="257"/>
      <c r="AY4240" s="257"/>
      <c r="AZ4240" s="257"/>
      <c r="BA4240" s="257"/>
      <c r="BB4240" s="257"/>
      <c r="BC4240" s="257"/>
      <c r="BD4240" s="257"/>
      <c r="BE4240" s="257"/>
      <c r="BF4240" s="257"/>
      <c r="BG4240" s="257"/>
      <c r="BH4240" s="257"/>
      <c r="BI4240" s="257"/>
      <c r="BJ4240" s="257"/>
      <c r="BK4240" s="257"/>
      <c r="BL4240" s="263"/>
      <c r="BM4240" s="263"/>
      <c r="BN4240" s="263"/>
      <c r="BO4240" s="263"/>
      <c r="BP4240" s="263"/>
      <c r="BQ4240" s="263"/>
      <c r="BR4240" s="271"/>
      <c r="BS4240" s="271"/>
      <c r="BT4240" s="271"/>
      <c r="BU4240" s="271"/>
      <c r="BV4240" s="271"/>
      <c r="BW4240" s="271"/>
      <c r="BX4240" s="257"/>
      <c r="BY4240" s="257"/>
      <c r="BZ4240" s="257"/>
      <c r="CA4240" s="268"/>
      <c r="CB4240" s="268"/>
      <c r="CC4240" s="275"/>
      <c r="CD4240" s="268"/>
      <c r="CE4240" s="268"/>
      <c r="CF4240" s="268"/>
      <c r="CG4240" s="268"/>
      <c r="CH4240" s="268"/>
      <c r="CI4240" s="268"/>
      <c r="CJ4240" s="268"/>
      <c r="CK4240" s="268"/>
      <c r="CL4240" s="265"/>
      <c r="CM4240" s="272"/>
      <c r="CN4240" s="264"/>
      <c r="CO4240" s="177"/>
      <c r="CP4240" s="226"/>
      <c r="CQ4240" s="226"/>
      <c r="CR4240" s="226"/>
      <c r="CS4240" s="178"/>
      <c r="CT4240" s="178"/>
      <c r="CU4240" s="178"/>
      <c r="CV4240" s="178"/>
      <c r="CW4240" s="178"/>
      <c r="CX4240" s="178"/>
      <c r="CY4240" s="178"/>
      <c r="CZ4240" s="178"/>
      <c r="DA4240" s="178"/>
      <c r="DB4240" s="120"/>
      <c r="DC4240" s="120"/>
      <c r="DD4240" s="120"/>
      <c r="DE4240" s="120"/>
      <c r="DF4240" s="120"/>
      <c r="DG4240" s="120"/>
      <c r="DH4240" s="120"/>
      <c r="DI4240" s="120"/>
      <c r="DJ4240" s="120"/>
      <c r="DK4240" s="120"/>
      <c r="DL4240" s="120"/>
      <c r="DM4240" s="120"/>
      <c r="DN4240" s="120"/>
    </row>
    <row r="4241" spans="1:118" s="119" customFormat="1" ht="14.25" customHeight="1">
      <c r="A4241" s="227">
        <f t="shared" si="1292"/>
        <v>526</v>
      </c>
      <c r="B4241" s="547" t="s">
        <v>485</v>
      </c>
      <c r="C4241" s="514" t="s">
        <v>486</v>
      </c>
      <c r="D4241" s="236">
        <v>43430</v>
      </c>
      <c r="E4241" s="236" t="s">
        <v>1196</v>
      </c>
      <c r="F4241" s="253" t="s">
        <v>80</v>
      </c>
      <c r="G4241" s="254"/>
      <c r="H4241" s="82" t="s">
        <v>69</v>
      </c>
      <c r="I4241" s="82"/>
      <c r="J4241" s="82" t="s">
        <v>60</v>
      </c>
      <c r="K4241" s="82" t="s">
        <v>60</v>
      </c>
      <c r="L4241" s="82" t="s">
        <v>60</v>
      </c>
      <c r="M4241" s="82" t="s">
        <v>60</v>
      </c>
      <c r="N4241" s="82" t="s">
        <v>60</v>
      </c>
      <c r="O4241" s="82"/>
      <c r="P4241" s="82" t="s">
        <v>60</v>
      </c>
      <c r="Q4241" s="82" t="s">
        <v>60</v>
      </c>
      <c r="R4241" s="82" t="s">
        <v>60</v>
      </c>
      <c r="S4241" s="82" t="s">
        <v>60</v>
      </c>
      <c r="T4241" s="82" t="s">
        <v>60</v>
      </c>
      <c r="U4241" s="82" t="s">
        <v>60</v>
      </c>
      <c r="V4241" s="82"/>
      <c r="W4241" s="82" t="s">
        <v>61</v>
      </c>
      <c r="X4241" s="82" t="s">
        <v>61</v>
      </c>
      <c r="Y4241" s="82" t="s">
        <v>61</v>
      </c>
      <c r="Z4241" s="82" t="s">
        <v>61</v>
      </c>
      <c r="AA4241" s="82" t="s">
        <v>61</v>
      </c>
      <c r="AB4241" s="82" t="s">
        <v>61</v>
      </c>
      <c r="AC4241" s="82"/>
      <c r="AD4241" s="82" t="s">
        <v>61</v>
      </c>
      <c r="AE4241" s="82" t="s">
        <v>61</v>
      </c>
      <c r="AF4241" s="82" t="s">
        <v>61</v>
      </c>
      <c r="AG4241" s="82" t="s">
        <v>61</v>
      </c>
      <c r="AH4241" s="82" t="s">
        <v>61</v>
      </c>
      <c r="AI4241" s="82" t="s">
        <v>1471</v>
      </c>
      <c r="AJ4241" s="82"/>
      <c r="AK4241" s="82" t="s">
        <v>67</v>
      </c>
      <c r="AL4241" s="82" t="s">
        <v>60</v>
      </c>
      <c r="AM4241" s="239">
        <f>COUNTIF(H4241:AL4241,"PH")+COUNTIF(H4241:AL4241,"PH/L")+COUNTIF(H4241:AL4241,"PM")</f>
        <v>0</v>
      </c>
      <c r="AN4241" s="239">
        <f>COUNTIF(H4241:AL4241,"PD")+COUNTIF(H4241:AL4241,"PDD")+COUNTIF(H4241:AL4241,"P/DS")/2+COUNTIF(H4241:AL4241,"PMD")</f>
        <v>0</v>
      </c>
      <c r="AO4241" s="239">
        <f>COUNTIF(H4241:AL4241,"PN")+COUNTIF(H4241:AL4241,"P/NS")/2+COUNTIF(H4241:AL4241,"PH")+COUNTIF(H4241:AL4241,"PH/F")/2+COUNTIF(H4241:AL4241,"PH/L")/2+COUNTIF(H4241:AL4241,"PM")</f>
        <v>0</v>
      </c>
      <c r="AP4241" s="239">
        <f>COUNTIF(H4241:AL4241,"BH")+COUNTIF(H4241:AL4241,"AL/BL")+COUNTIF(H4241:AL4241,"UL/BL")+COUNTIF(H4241:AL4241,"BM")</f>
        <v>0</v>
      </c>
      <c r="AQ4241" s="239">
        <f>COUNTIF(H4241:AL4241,"DS")+COUNTIF(H4241:AL4241,"AL/DS")/2+COUNTIF(H4241:AL4241,"UL/DS")/2+COUNTIF(H4241:AL4241,"CT")+COUNTIF(H4241:AL4241,"MD")</f>
        <v>12.5</v>
      </c>
      <c r="AR4241" s="239">
        <f>COUNTIF(H4241:AL4241,"NS")+COUNTIF(H4241:AL4241,"AL/NS")/2+COUNTIF(H4241:AL4241,"UL/NS")/2+COUNTIF(H4241:AL4241,"BH")+COUNTIF(H4241:AL4241,"AL/BF")/2+COUNTIF(H4241:AL4241,"AL/BL")/2+COUNTIF(H4241:AL4241,"UL/BL")/2+COUNTIF(H4241:AL4241,"UL/BF")/2+COUNTIF(H4241:AL4241,"BM")</f>
        <v>11</v>
      </c>
      <c r="AS4241" s="239">
        <f>COUNTIF(H4241:AL4241,"AL")+COUNTIF(H4241:AL4241,"AL/DS")/2+COUNTIF(H4241:AL4241,"AL/NS")/2+COUNTIF(H4241:AL4241,"NH")+COUNTIF(H4241:AL4241,"SL")+COUNTIF(H4241:AL4241,"NHD")+COUNTIF(H4241:AL4241,"B")+COUNTIF(H4241:AL4241,"HL")+COUNTIF(H4241:AL4241,"AL/BF")/2+COUNTIF(H4241:AL4241,"AL/BL")/2</f>
        <v>2</v>
      </c>
      <c r="AT4241" s="255">
        <f>COUNTIF(H4241:AL4241,"PD")+COUNTIF(H4241:AL4241,"PN")+COUNTIF(H4241:AL4241,"P/DS")/2+COUNTIF(H4241:AL4241,"P/NS")/2+COUNTIF(H4241:AL4241,"DS")+COUNTIF(H4241:AL4241,"NS")+COUNTIF(H4241:AL4241,"AL")+COUNTIF(H4241:AL4241,"AL/DS")+COUNTIF(H4241:AL4241,"AL/NS")+COUNTIF(H4241:AL4241,"NH")+COUNTIF(H4241:AL4241,"SL")+COUNTIF(H4241:AL4241,"UL/DS")/2+COUNTIF(H4241:AL4241,"UL/NS")/2+COUNTIF(H4241:AL4241,"CT")+COUNTIF(H4241:AL4241,"NHD")+COUNTIF(H4241:AL4241,"PDD")+COUNTIF(H4241:AL4241,"B")+COUNTIF(H4241:AL4241,"HL")+COUNTIF(H4241:AL4241,"PH")+COUNTIF(H4241:AL4241,"BH")+COUNTIF(H4241:AL4241,"AL/BF")+COUNTIF(H4241:AL4241,"AL/BL")+COUNTIF(H4241:AL4241,"UL/BF")/2+COUNTIF(H4241:AL4241,"UL/BL")/2+COUNTIF(H4241:AL4241,"PH/F")/2+COUNTIF(H4241:AL4241,"PH/L")/2+COUNTIF(H4241:AL4241,"MD")+COUNTIF(H4241:AL4241,"PMD")+COUNTIF(H4241:AL4241,"PM")+COUNTIF(H4241:AL4241,"BM")</f>
        <v>25.5</v>
      </c>
      <c r="AU4241" s="255">
        <f>COUNTIF(H4241:AL4241,"P/DS")/2+COUNTIF(H4241:AL4241,"P/NS")/2+COUNTIF(H4241:AL4241,"IL")+COUNTIF(H4241:AL4241,"NL")+COUNTIF(H4241:AL4241,"UL")+COUNTIF(H4241:AL4241,"UL/DS")/2+COUNTIF(H4241:AL4241,"UL/NS")/2+COUNTIF(H4241:AL4241,"KT")+COUNTIF(H4241:AL4241,"UL/BF")/2+COUNTIF(H4241:AL4241,"UL/BL")/2+COUNTIF(H4241:AL4241,"PH/F")/2+COUNTIF(H4241:AL4241,"PH/L")/2+COUNTIF(H4241:AL4241,"NB")</f>
        <v>0.5</v>
      </c>
      <c r="AV4241" s="258">
        <f>COUNTIF(H4241:AL4241,"PN")+COUNTIF(H4241:AL4241,"TVD")+COUNTIF(H4241:AL4241,"PH")+COUNTIF(H4241:AL4241,"PM")+COUNTIF(H4241:AL4241,"PDD")-COUNTIFS(H4241:AL4241,"PN",H4248:AL4248,"&gt;=3")-COUNTIFS(H4241:AL4241,"PM",H4248:AL4248,"&gt;=3")</f>
        <v>0</v>
      </c>
      <c r="AW4241" s="258">
        <f>COUNTIF(H4241:AL4241,"NS")+COUNTIF(H4241:AL4241,"D")+COUNTIF(H4241:AL4241,"BH")+COUNTIF(H4241:AL4241,"NHD")+COUNTIF(H4241:AL4241,"BM")-COUNTIFS(H4241:AL4241,"NS",H4248:AL4248,"&gt;=3")-COUNTIFS(H4241:AL4241,"BH",H4248:AL4248,"&gt;=3")-COUNTIFS(H4241:AL4241,"BM",H4248:AL4248,"&gt;=3")</f>
        <v>11</v>
      </c>
      <c r="AX4241" s="255">
        <f>COUNTIF(H4241:AL4241,"AL")+COUNTIF(H4241:AL4241,"AL/DS")/2+COUNTIF(H4241:AL4241,"AL/NS")/2+COUNTIF(H4241:AL4241,"AL/BF")+COUNTIF(H4241:AL4241,"AL/BL")/2</f>
        <v>1</v>
      </c>
      <c r="AY4241" s="255">
        <f>COUNTIF(H4241:AL4241,"SL")</f>
        <v>0</v>
      </c>
      <c r="AZ4241" s="255">
        <f>COUNTIF(H4241:AL4241,"NH")</f>
        <v>1</v>
      </c>
      <c r="BA4241" s="255">
        <f>COUNTIF(H4241:AL4241,"HL")</f>
        <v>0</v>
      </c>
      <c r="BB4241" s="255">
        <f>COUNTIF(G4241:AL4241,"P/DS")/2+COUNTIF(G4241:AL4241,"P/NS")/2+COUNTIF(G4241:AL4241,"UL")+COUNTIF(G4241:AL4241,"UL/DS")/2+COUNTIF(G4241:AL4241,"UL/NS")/2+COUNTIF(G4241:AL4241,"UL/BL")/2+COUNTIF(G4241:AL4241,"UL/BF")/2+COUNTIF(G4241:AL4241,"PH/F")/2+COUNTIF(G4241:AL4241,"PH/L")/2</f>
        <v>0.5</v>
      </c>
      <c r="BC4241" s="255">
        <f>COUNTIF(H4241:AL4241,"NB")</f>
        <v>0</v>
      </c>
      <c r="BD4241" s="255">
        <f>COUNTIF(H4241:AL4241,"NL")</f>
        <v>0</v>
      </c>
      <c r="BE4241" s="255">
        <f>COUNTIF(H4241:AL4241,"IL")</f>
        <v>0</v>
      </c>
      <c r="BF4241" s="255">
        <f>COUNTIF(H4241:AL4241,"KT")</f>
        <v>0</v>
      </c>
      <c r="BG4241" s="255">
        <f>COUNTIF(H4241:AL4241,"L70")</f>
        <v>0</v>
      </c>
      <c r="BH4241" s="255">
        <f>COUNTIF(H4241:AL4241,"MD")</f>
        <v>0</v>
      </c>
      <c r="BI4241" s="255">
        <f>COUNTIF(H4241:AL4241,"PMD")</f>
        <v>0</v>
      </c>
      <c r="BJ4241" s="255">
        <f>COUNTIF(H4241:AL4241,"PM")</f>
        <v>0</v>
      </c>
      <c r="BK4241" s="255">
        <f>COUNTIF(H4241:AL4241,"BM")</f>
        <v>0</v>
      </c>
      <c r="BL4241" s="261">
        <f>SUMIF(H4241:AL4241,"PD",H4242:AL4242)+SUMIF(H4241:AL4241,"PN",H4242:AL4242)+SUMIF(H4241:AL4241,"P/DS",H4242:AL4242)+SUMIF(H4241:AL4241,"PN/F",H4242:AL4242)+SUMIF(H4241:AL4241,"PN/L",H4242:AL4242)+SUMIF(H4241:AL4241,"TV",H4242:AL4242)+SUMIF(H4241:AL4241,"TVD",H4242:AL4242)+SUMIF(H4241:AL4241,"PDD",H4242:AL4242)</f>
        <v>0</v>
      </c>
      <c r="BM4241" s="261">
        <f>SUMIF(H4241:AL4241,"PD",H4243:AL4243)+SUMIF(H4241:AL4241,"PN",H4243:AL4243)+SUMIF(H4241:AL4241,"P/DS",H4243:AL4243)+SUMIF(H4241:AL4241,"PN/F",H4243:AL4243)+SUMIF(H4241:AL4241,"PN/L",H4243:AL4243)+SUMIF(H4241:AL4241,"TV",H4243:AL4243)+SUMIF(H4241:AL4241,"TVD",H4243:AL4243)+SUMIF(H4241:AL4241,"PDD",H4243:AL4243)+SUMIF(H4241:AL4241,"PMD",H4243:AL4243)</f>
        <v>0</v>
      </c>
      <c r="BN4241" s="261">
        <f>SUMIF(H4241:AL4241,"PD",H4244:AL4244)+SUMIF(H4241:AL4241,"PN",H4244:AL4244)+SUMIF(H4241:AL4241,"P/DS",H4244:AL4244)+SUMIF(H4241:AL4241,"PN/F",H4244:AL4244)+SUMIF(H4241:AL4241,"PN/L",H4244:AL4244)+SUMIF(H4241:AL4241,"TV",H4244:AL4244)+SUMIF(H4241:AL4241,"TVD",H4244:AL4244)</f>
        <v>0</v>
      </c>
      <c r="BO4241" s="261">
        <f>SUMIF(H4241:AL4241,"PD",H4245:AL4245)+SUMIF(H4241:AL4241,"PN",H4245:AL4245)+SUMIF(H4241:AL4241,"P/DS",H4245:AL4245)+SUMIF(H4241:AL4241,"PN/F",H4245:AL4245)+SUMIF(H4241:AL4241,"PN/L",H4245:AL4245)+SUMIF(H4241:AL4241,"TV",H4245:AL4245)+SUMIF(H4241:AL4241,"TVD",H4245:AL4245)</f>
        <v>0</v>
      </c>
      <c r="BP4241" s="261">
        <f>SUMIF(H4241:AL4241,"PD",H4246:AL4246)+SUMIF(H4241:AL4241,"PN",H4246:AL4246)+SUMIF(H4241:AL4241,"P/DS",H4246:AL4246)+SUMIF(H4241:AL4241,"PN/F",H4246:AL4246)+SUMIF(H4241:AL4241,"PN/L",H4246:AL4246)+SUMIF(H4241:AL4241,"TV",H4246:AL4246)+SUMIF(H4241:AL4241,"TVD",H4246:AL4246)+SUMIF(H4241:AL4241,"PDD",H4246:AL4246)+SUMIF(H4241:AL4241,"PH",H4246:AL4246)+SUMIF(H4241:AL4241,"PM",H4246:AL4246)</f>
        <v>0</v>
      </c>
      <c r="BQ4241" s="261">
        <f>SUMIF(H4241:AL4241,"PD",H4247:AL4247)+SUMIF(H4241:AL4241,"PN",H4247:AL4247)+SUMIF(H4241:AL4241,"P/DS",H4247:AL4247)+SUMIF(H4241:AL4241,"PN/F",H4247:AL4247)+SUMIF(H4241:AL4241,"PN/L",H4247:AL4247)+SUMIF(H4241:AL4241,"TV",H4247:AL4247)+SUMIF(H4241:AL4241,"TVD",H4247:AL4247)+SUMIF(H4241:AL4241,"PDD",H4247:AL4247)+SUMIF(H4241:AL4241,"PH",H4247:AL4247)+SUMIF(H4241:AL4241,"PM",H4247:AL4247)</f>
        <v>0</v>
      </c>
      <c r="BR4241" s="269">
        <f>SUM(H4242:AL4242)-BL4241</f>
        <v>9</v>
      </c>
      <c r="BS4241" s="269">
        <f>SUM(H4243:AL4243)-BM4241</f>
        <v>0.5</v>
      </c>
      <c r="BT4241" s="269">
        <f>SUM(H4244:AL4244)-BN4241</f>
        <v>0</v>
      </c>
      <c r="BU4241" s="269">
        <f>SUM(H4245:AL4245)-BO4241</f>
        <v>0</v>
      </c>
      <c r="BV4241" s="269">
        <f>SUM(H4246:AL4246)-BP4241</f>
        <v>0</v>
      </c>
      <c r="BW4241" s="269">
        <f>SUM(H4247:AL4247)-BQ4241</f>
        <v>0</v>
      </c>
      <c r="BX4241" s="255">
        <f>SUMIF(H4241:AL4241,"PD",H4248:AL4248)+SUMIF(H4241:AL4241,"PN",H4248:AL4248)+SUMIF(H4241:AL4241,"P/DS",H4248:AL4248)+SUMIF(H4241:AL4241,"PN/F",H4248:AL4248)+SUMIF(H4241:AL4241,"PN/L",H4248:AL4248)</f>
        <v>0</v>
      </c>
      <c r="BY4241" s="255">
        <f>SUM(H4248:AL4248)-BX4241</f>
        <v>3</v>
      </c>
      <c r="BZ4241" s="255">
        <f t="shared" ref="BZ4241" si="1301">+SUM(BL4241:BW4248)</f>
        <v>9.5</v>
      </c>
      <c r="CA4241" s="266">
        <f>(COUNTIFS(H4241:AL4241,"PD",H4242:AL4242,"&gt;=2"))*0.5-IF(CN4241="VP",COUNTIFS($H$16:$AL$16,"SAT",H4241:AL4241,"PD",H4242:AL4242,"&gt;=2"))*0.5</f>
        <v>0</v>
      </c>
      <c r="CB4241" s="266">
        <f>(COUNTIFS(H4241:AL4241,"PN",H4243:AL4243,"&gt;=0.5",H4242:AL4242,"&gt;=1.5"))*0.5+COUNTIFS(H4241:AL4241,"PDD",H4243:AL4243,"&gt;=0.5",H4242:AL4242,"&gt;=1.5")*0.5</f>
        <v>0</v>
      </c>
      <c r="CC4241" s="273">
        <f>(COUNTIFS(H4241:AL4241,"TV",H4243:AL4243,"&gt;=10"))*0.5+(COUNTIFS(H4241:AL4241,"PMD",H4243:AL4243,"&gt;=2"))*0.5</f>
        <v>0</v>
      </c>
      <c r="CD4241" s="266">
        <f>(COUNTIFS(H4241:AL4241,"TVD",H4245:AL4245,"&gt;=6.5",H4243:AL4243,"&gt;=3.5"))*0.5</f>
        <v>0</v>
      </c>
      <c r="CE4241" s="266">
        <f>(COUNTIFS(H4241:AL4241,"PD",H4246:AL4246,"&gt;=10"))*0.5</f>
        <v>0</v>
      </c>
      <c r="CF4241" s="266">
        <f>(COUNTIFS(H4241:AL4241,"PDD",H4246:AL4246,"&gt;=3.5",H4247:AL4247,"&gt;=6.5")+COUNTIFS(H4241:AL4241,"PH",H4247:AL4247,"&gt;=0.5",H4246:AL4246,"&gt;=1.5")+COUNTIFS(H4241:AL4241,"PM",H4247:AL4247,"&gt;=0.5",H4246:AL4246,"&gt;=1.5"))*0.5</f>
        <v>0</v>
      </c>
      <c r="CG4241" s="266">
        <f>(COUNTIFS(H4241:AL4241,"DS",H4242:AL4242,"&gt;=2")+COUNTIFS(H4241:AL4241,"AL/DS",H4242:AL4242,"&gt;=2"))*0.5-IF(CN4241="VP",COUNTIFS($H$16:$AL$16,"SAT",H4241:AL4241,"DS",H4242:AL4242,"&gt;=2"))*0.5</f>
        <v>1.5</v>
      </c>
      <c r="CH4241" s="266">
        <f>(COUNTIFS(H4241:AL4241,"NS",H4243:AL4243,"&gt;=0.5",H4242:AL4242,"&gt;=1.5")+COUNTIFS(H4241:AL4241,"AL/NS",H4243:AL4243,"&gt;=0.5",H4242:AL4242,"&gt;=1.5")+COUNTIFS(H4241:AL4241,"NHD",H4243:AL4243,"&gt;=4.5",H4246:AL4246,"&gt;=2",H4242:AL4242,"&gt;=1.5"))*0.5</f>
        <v>0.5</v>
      </c>
      <c r="CI4241" s="266">
        <f>(COUNTIF(H4243:AL4243,"&gt;=10")+COUNTIFS(H4241:AL4241,"MD",H4243:AL4243,"&gt;=2")-COUNTIFS(H4241:AL4241,"TV",H4243:AL4243,"&gt;=10"))*0.5</f>
        <v>0</v>
      </c>
      <c r="CJ4241" s="266">
        <f>(COUNTIFS(H4241:AL4241,"D",H4245:AL4245,"&gt;=6.5",H4243:AL4243,"&gt;=3.5"))*0.5</f>
        <v>0</v>
      </c>
      <c r="CK4241" s="266">
        <f>(COUNTIF(H4246:AL4246,"&gt;=10")-COUNTIFS(H4241:AL4241,"PD",H4246:AL4246,"&gt;=10"))*0.5</f>
        <v>0</v>
      </c>
      <c r="CL4241" s="265">
        <f>(COUNTIFS(H4241:AL4241,"NHD",H4246:AL4246,"&gt;=3.5",H4247:AL4247,"&gt;=6.5")+COUNTIFS(H4241:AL4241,"BH",H4246:AL4246,"&gt;=1.5",H4247:AL4247,"&gt;=0.5")+COUNTIFS(H4241:AL4241,"BM",H4246:AL4246,"&gt;=1.5",H4247:AL4247,"&gt;=0.5")+COUNTIFS(H4241:AL4241,"D",H4246:AL4246,"&gt;=1.5",H4247:AL4247,"&gt;=0.5"))*0.5</f>
        <v>0</v>
      </c>
      <c r="CM4241" s="272"/>
      <c r="CN4241" s="264" t="s">
        <v>723</v>
      </c>
      <c r="CO4241" s="177">
        <f t="shared" ref="CO4241" si="1302">+AM4241+AN4241+AO4241+AP4241+AQ4241+AR4241+AS4241+AU4241+BG4241</f>
        <v>26</v>
      </c>
      <c r="CP4241" s="225">
        <f>+SUM(I4242:I4247)-I4248</f>
        <v>0</v>
      </c>
      <c r="CQ4241" s="225">
        <f>+SUM(J4242:J4247)-J4248</f>
        <v>1.5</v>
      </c>
      <c r="CR4241" s="225">
        <f>+SUM(K4242:K4247)-K4248</f>
        <v>0</v>
      </c>
      <c r="CS4241" s="178"/>
      <c r="CT4241" s="178"/>
      <c r="CU4241" s="178"/>
      <c r="CV4241" s="178"/>
      <c r="CW4241" s="178"/>
      <c r="CX4241" s="178"/>
      <c r="CY4241" s="178"/>
      <c r="CZ4241" s="178"/>
      <c r="DA4241" s="178"/>
      <c r="DB4241" s="120"/>
      <c r="DC4241" s="120"/>
      <c r="DD4241" s="120"/>
      <c r="DE4241" s="120"/>
      <c r="DF4241" s="120"/>
      <c r="DG4241" s="120"/>
      <c r="DH4241" s="120"/>
      <c r="DI4241" s="120"/>
      <c r="DJ4241" s="120"/>
      <c r="DK4241" s="120"/>
      <c r="DL4241" s="120"/>
      <c r="DM4241" s="120"/>
      <c r="DN4241" s="120"/>
    </row>
    <row r="4242" spans="1:118" s="119" customFormat="1" ht="15" customHeight="1">
      <c r="A4242" s="228"/>
      <c r="B4242" s="548"/>
      <c r="C4242" s="515"/>
      <c r="D4242" s="237"/>
      <c r="E4242" s="237"/>
      <c r="F4242" s="242" t="s">
        <v>82</v>
      </c>
      <c r="G4242" s="121">
        <v>1.5</v>
      </c>
      <c r="H4242" s="83"/>
      <c r="I4242" s="83"/>
      <c r="J4242" s="83">
        <v>2.5</v>
      </c>
      <c r="K4242" s="83"/>
      <c r="L4242" s="83"/>
      <c r="M4242" s="83"/>
      <c r="N4242" s="83"/>
      <c r="O4242" s="83"/>
      <c r="P4242" s="83">
        <v>2.5</v>
      </c>
      <c r="Q4242" s="83"/>
      <c r="R4242" s="83"/>
      <c r="S4242" s="83">
        <v>2</v>
      </c>
      <c r="T4242" s="83"/>
      <c r="U4242" s="83"/>
      <c r="V4242" s="83"/>
      <c r="W4242" s="83">
        <v>2</v>
      </c>
      <c r="X4242" s="83"/>
      <c r="Y4242" s="83"/>
      <c r="Z4242" s="83"/>
      <c r="AA4242" s="83"/>
      <c r="AB4242" s="83"/>
      <c r="AC4242" s="79"/>
      <c r="AD4242" s="79"/>
      <c r="AE4242" s="79"/>
      <c r="AF4242" s="79"/>
      <c r="AG4242" s="79"/>
      <c r="AH4242" s="79"/>
      <c r="AI4242" s="79"/>
      <c r="AJ4242" s="79"/>
      <c r="AK4242" s="79"/>
      <c r="AL4242" s="79"/>
      <c r="AM4242" s="240"/>
      <c r="AN4242" s="240"/>
      <c r="AO4242" s="240"/>
      <c r="AP4242" s="240"/>
      <c r="AQ4242" s="240"/>
      <c r="AR4242" s="240"/>
      <c r="AS4242" s="240"/>
      <c r="AT4242" s="256"/>
      <c r="AU4242" s="256"/>
      <c r="AV4242" s="259"/>
      <c r="AW4242" s="259"/>
      <c r="AX4242" s="256"/>
      <c r="AY4242" s="256"/>
      <c r="AZ4242" s="256"/>
      <c r="BA4242" s="256"/>
      <c r="BB4242" s="256"/>
      <c r="BC4242" s="256"/>
      <c r="BD4242" s="256"/>
      <c r="BE4242" s="256"/>
      <c r="BF4242" s="256"/>
      <c r="BG4242" s="256"/>
      <c r="BH4242" s="256"/>
      <c r="BI4242" s="256"/>
      <c r="BJ4242" s="256"/>
      <c r="BK4242" s="256"/>
      <c r="BL4242" s="262"/>
      <c r="BM4242" s="262"/>
      <c r="BN4242" s="262"/>
      <c r="BO4242" s="262"/>
      <c r="BP4242" s="262"/>
      <c r="BQ4242" s="262"/>
      <c r="BR4242" s="270"/>
      <c r="BS4242" s="270"/>
      <c r="BT4242" s="270"/>
      <c r="BU4242" s="270"/>
      <c r="BV4242" s="270"/>
      <c r="BW4242" s="270"/>
      <c r="BX4242" s="256"/>
      <c r="BY4242" s="256"/>
      <c r="BZ4242" s="256"/>
      <c r="CA4242" s="267"/>
      <c r="CB4242" s="267"/>
      <c r="CC4242" s="274"/>
      <c r="CD4242" s="267"/>
      <c r="CE4242" s="267"/>
      <c r="CF4242" s="267"/>
      <c r="CG4242" s="267"/>
      <c r="CH4242" s="267"/>
      <c r="CI4242" s="267"/>
      <c r="CJ4242" s="267"/>
      <c r="CK4242" s="267"/>
      <c r="CL4242" s="265"/>
      <c r="CM4242" s="272"/>
      <c r="CN4242" s="264"/>
      <c r="CO4242" s="177"/>
      <c r="CP4242" s="226"/>
      <c r="CQ4242" s="226"/>
      <c r="CR4242" s="226"/>
      <c r="CS4242" s="178"/>
      <c r="CT4242" s="178"/>
      <c r="CU4242" s="178"/>
      <c r="CV4242" s="178"/>
      <c r="CW4242" s="178"/>
      <c r="CX4242" s="178"/>
      <c r="CY4242" s="178"/>
      <c r="CZ4242" s="178"/>
      <c r="DA4242" s="178"/>
      <c r="DB4242" s="120"/>
      <c r="DC4242" s="120"/>
      <c r="DD4242" s="120"/>
      <c r="DE4242" s="120"/>
      <c r="DF4242" s="120"/>
      <c r="DG4242" s="120"/>
      <c r="DH4242" s="120"/>
      <c r="DI4242" s="120"/>
      <c r="DJ4242" s="120"/>
      <c r="DK4242" s="120"/>
      <c r="DL4242" s="120"/>
      <c r="DM4242" s="120"/>
      <c r="DN4242" s="120"/>
    </row>
    <row r="4243" spans="1:118" s="119" customFormat="1">
      <c r="A4243" s="228"/>
      <c r="B4243" s="548"/>
      <c r="C4243" s="515"/>
      <c r="D4243" s="237"/>
      <c r="E4243" s="237"/>
      <c r="F4243" s="243"/>
      <c r="G4243" s="122">
        <v>2</v>
      </c>
      <c r="H4243" s="84"/>
      <c r="I4243" s="84"/>
      <c r="J4243" s="84"/>
      <c r="K4243" s="84"/>
      <c r="L4243" s="84"/>
      <c r="M4243" s="84"/>
      <c r="N4243" s="84"/>
      <c r="O4243" s="84"/>
      <c r="P4243" s="84"/>
      <c r="Q4243" s="84"/>
      <c r="R4243" s="84"/>
      <c r="S4243" s="84"/>
      <c r="T4243" s="84"/>
      <c r="U4243" s="84"/>
      <c r="V4243" s="84"/>
      <c r="W4243" s="84">
        <v>0.5</v>
      </c>
      <c r="X4243" s="84"/>
      <c r="Y4243" s="84"/>
      <c r="Z4243" s="84"/>
      <c r="AA4243" s="84"/>
      <c r="AB4243" s="84"/>
      <c r="AC4243" s="80"/>
      <c r="AD4243" s="80"/>
      <c r="AE4243" s="80"/>
      <c r="AF4243" s="80"/>
      <c r="AG4243" s="80"/>
      <c r="AH4243" s="80"/>
      <c r="AI4243" s="80"/>
      <c r="AJ4243" s="80"/>
      <c r="AK4243" s="80"/>
      <c r="AL4243" s="80"/>
      <c r="AM4243" s="240"/>
      <c r="AN4243" s="240"/>
      <c r="AO4243" s="240"/>
      <c r="AP4243" s="240"/>
      <c r="AQ4243" s="240"/>
      <c r="AR4243" s="240"/>
      <c r="AS4243" s="240"/>
      <c r="AT4243" s="256"/>
      <c r="AU4243" s="256"/>
      <c r="AV4243" s="259"/>
      <c r="AW4243" s="259"/>
      <c r="AX4243" s="256"/>
      <c r="AY4243" s="256"/>
      <c r="AZ4243" s="256"/>
      <c r="BA4243" s="256"/>
      <c r="BB4243" s="256"/>
      <c r="BC4243" s="256"/>
      <c r="BD4243" s="256"/>
      <c r="BE4243" s="256"/>
      <c r="BF4243" s="256"/>
      <c r="BG4243" s="256"/>
      <c r="BH4243" s="256"/>
      <c r="BI4243" s="256"/>
      <c r="BJ4243" s="256"/>
      <c r="BK4243" s="256"/>
      <c r="BL4243" s="262"/>
      <c r="BM4243" s="262"/>
      <c r="BN4243" s="262"/>
      <c r="BO4243" s="262"/>
      <c r="BP4243" s="262"/>
      <c r="BQ4243" s="262"/>
      <c r="BR4243" s="270"/>
      <c r="BS4243" s="270"/>
      <c r="BT4243" s="270"/>
      <c r="BU4243" s="270"/>
      <c r="BV4243" s="270"/>
      <c r="BW4243" s="270"/>
      <c r="BX4243" s="256"/>
      <c r="BY4243" s="256"/>
      <c r="BZ4243" s="256"/>
      <c r="CA4243" s="267"/>
      <c r="CB4243" s="267"/>
      <c r="CC4243" s="274"/>
      <c r="CD4243" s="267"/>
      <c r="CE4243" s="267"/>
      <c r="CF4243" s="267"/>
      <c r="CG4243" s="267"/>
      <c r="CH4243" s="267"/>
      <c r="CI4243" s="267"/>
      <c r="CJ4243" s="267"/>
      <c r="CK4243" s="267"/>
      <c r="CL4243" s="265"/>
      <c r="CM4243" s="272"/>
      <c r="CN4243" s="264"/>
      <c r="CO4243" s="177"/>
      <c r="CP4243" s="226"/>
      <c r="CQ4243" s="226"/>
      <c r="CR4243" s="226"/>
      <c r="CS4243" s="178"/>
      <c r="CT4243" s="178"/>
      <c r="CU4243" s="178"/>
      <c r="CV4243" s="178"/>
      <c r="CW4243" s="178"/>
      <c r="CX4243" s="178"/>
      <c r="CY4243" s="178"/>
      <c r="CZ4243" s="178"/>
      <c r="DA4243" s="178"/>
      <c r="DB4243" s="120"/>
      <c r="DC4243" s="120"/>
      <c r="DD4243" s="120"/>
      <c r="DE4243" s="120"/>
      <c r="DF4243" s="120"/>
      <c r="DG4243" s="120"/>
      <c r="DH4243" s="120"/>
      <c r="DI4243" s="120"/>
      <c r="DJ4243" s="120"/>
      <c r="DK4243" s="120"/>
      <c r="DL4243" s="120"/>
      <c r="DM4243" s="120"/>
      <c r="DN4243" s="120"/>
    </row>
    <row r="4244" spans="1:118" s="119" customFormat="1">
      <c r="A4244" s="228"/>
      <c r="B4244" s="548"/>
      <c r="C4244" s="515"/>
      <c r="D4244" s="237"/>
      <c r="E4244" s="237"/>
      <c r="F4244" s="243"/>
      <c r="G4244" s="122">
        <v>2.1</v>
      </c>
      <c r="H4244" s="84"/>
      <c r="I4244" s="84"/>
      <c r="J4244" s="84"/>
      <c r="K4244" s="84"/>
      <c r="L4244" s="84"/>
      <c r="M4244" s="84"/>
      <c r="N4244" s="84"/>
      <c r="O4244" s="84"/>
      <c r="P4244" s="84"/>
      <c r="Q4244" s="84"/>
      <c r="R4244" s="84"/>
      <c r="S4244" s="84"/>
      <c r="T4244" s="84"/>
      <c r="U4244" s="84"/>
      <c r="V4244" s="84"/>
      <c r="W4244" s="84"/>
      <c r="X4244" s="84"/>
      <c r="Y4244" s="84"/>
      <c r="Z4244" s="84"/>
      <c r="AA4244" s="84"/>
      <c r="AB4244" s="84"/>
      <c r="AC4244" s="80"/>
      <c r="AD4244" s="80"/>
      <c r="AE4244" s="80"/>
      <c r="AF4244" s="80"/>
      <c r="AG4244" s="80"/>
      <c r="AH4244" s="80"/>
      <c r="AI4244" s="80"/>
      <c r="AJ4244" s="80"/>
      <c r="AK4244" s="80"/>
      <c r="AL4244" s="80"/>
      <c r="AM4244" s="240"/>
      <c r="AN4244" s="240"/>
      <c r="AO4244" s="240"/>
      <c r="AP4244" s="240"/>
      <c r="AQ4244" s="240"/>
      <c r="AR4244" s="240"/>
      <c r="AS4244" s="240"/>
      <c r="AT4244" s="256"/>
      <c r="AU4244" s="256"/>
      <c r="AV4244" s="259"/>
      <c r="AW4244" s="259"/>
      <c r="AX4244" s="256"/>
      <c r="AY4244" s="256"/>
      <c r="AZ4244" s="256"/>
      <c r="BA4244" s="256"/>
      <c r="BB4244" s="256"/>
      <c r="BC4244" s="256"/>
      <c r="BD4244" s="256"/>
      <c r="BE4244" s="256"/>
      <c r="BF4244" s="256"/>
      <c r="BG4244" s="256"/>
      <c r="BH4244" s="256"/>
      <c r="BI4244" s="256"/>
      <c r="BJ4244" s="256"/>
      <c r="BK4244" s="256"/>
      <c r="BL4244" s="262"/>
      <c r="BM4244" s="262"/>
      <c r="BN4244" s="262"/>
      <c r="BO4244" s="262"/>
      <c r="BP4244" s="262"/>
      <c r="BQ4244" s="262"/>
      <c r="BR4244" s="270"/>
      <c r="BS4244" s="270"/>
      <c r="BT4244" s="270"/>
      <c r="BU4244" s="270"/>
      <c r="BV4244" s="270"/>
      <c r="BW4244" s="270"/>
      <c r="BX4244" s="256"/>
      <c r="BY4244" s="256"/>
      <c r="BZ4244" s="256"/>
      <c r="CA4244" s="267"/>
      <c r="CB4244" s="267"/>
      <c r="CC4244" s="274"/>
      <c r="CD4244" s="267"/>
      <c r="CE4244" s="267"/>
      <c r="CF4244" s="267"/>
      <c r="CG4244" s="267"/>
      <c r="CH4244" s="267"/>
      <c r="CI4244" s="267"/>
      <c r="CJ4244" s="267"/>
      <c r="CK4244" s="267"/>
      <c r="CL4244" s="265"/>
      <c r="CM4244" s="272"/>
      <c r="CN4244" s="264"/>
      <c r="CO4244" s="177"/>
      <c r="CP4244" s="226"/>
      <c r="CQ4244" s="226"/>
      <c r="CR4244" s="226"/>
      <c r="CS4244" s="178"/>
      <c r="CT4244" s="178"/>
      <c r="CU4244" s="178"/>
      <c r="CV4244" s="178"/>
      <c r="CW4244" s="178"/>
      <c r="CX4244" s="178"/>
      <c r="CY4244" s="178"/>
      <c r="CZ4244" s="178"/>
      <c r="DA4244" s="178"/>
      <c r="DB4244" s="120"/>
      <c r="DC4244" s="120"/>
      <c r="DD4244" s="120"/>
      <c r="DE4244" s="120"/>
      <c r="DF4244" s="120"/>
      <c r="DG4244" s="120"/>
      <c r="DH4244" s="120"/>
      <c r="DI4244" s="120"/>
      <c r="DJ4244" s="120"/>
      <c r="DK4244" s="120"/>
      <c r="DL4244" s="120"/>
      <c r="DM4244" s="120"/>
      <c r="DN4244" s="120"/>
    </row>
    <row r="4245" spans="1:118" s="119" customFormat="1">
      <c r="A4245" s="228"/>
      <c r="B4245" s="548"/>
      <c r="C4245" s="515"/>
      <c r="D4245" s="237"/>
      <c r="E4245" s="237"/>
      <c r="F4245" s="243"/>
      <c r="G4245" s="122">
        <v>2.7</v>
      </c>
      <c r="H4245" s="84"/>
      <c r="I4245" s="84"/>
      <c r="J4245" s="84"/>
      <c r="K4245" s="84"/>
      <c r="L4245" s="84"/>
      <c r="M4245" s="84"/>
      <c r="N4245" s="84"/>
      <c r="O4245" s="84"/>
      <c r="P4245" s="84"/>
      <c r="Q4245" s="84"/>
      <c r="R4245" s="84"/>
      <c r="S4245" s="84"/>
      <c r="T4245" s="84"/>
      <c r="U4245" s="84"/>
      <c r="V4245" s="84"/>
      <c r="W4245" s="84"/>
      <c r="X4245" s="84"/>
      <c r="Y4245" s="84"/>
      <c r="Z4245" s="84"/>
      <c r="AA4245" s="84"/>
      <c r="AB4245" s="84"/>
      <c r="AC4245" s="80"/>
      <c r="AD4245" s="80"/>
      <c r="AE4245" s="80"/>
      <c r="AF4245" s="80"/>
      <c r="AG4245" s="80"/>
      <c r="AH4245" s="80"/>
      <c r="AI4245" s="80"/>
      <c r="AJ4245" s="80"/>
      <c r="AK4245" s="80"/>
      <c r="AL4245" s="80"/>
      <c r="AM4245" s="240"/>
      <c r="AN4245" s="240"/>
      <c r="AO4245" s="240"/>
      <c r="AP4245" s="240"/>
      <c r="AQ4245" s="240"/>
      <c r="AR4245" s="240"/>
      <c r="AS4245" s="240"/>
      <c r="AT4245" s="256"/>
      <c r="AU4245" s="256"/>
      <c r="AV4245" s="259"/>
      <c r="AW4245" s="259"/>
      <c r="AX4245" s="256"/>
      <c r="AY4245" s="256"/>
      <c r="AZ4245" s="256"/>
      <c r="BA4245" s="256"/>
      <c r="BB4245" s="256"/>
      <c r="BC4245" s="256"/>
      <c r="BD4245" s="256"/>
      <c r="BE4245" s="256"/>
      <c r="BF4245" s="256"/>
      <c r="BG4245" s="256"/>
      <c r="BH4245" s="256"/>
      <c r="BI4245" s="256"/>
      <c r="BJ4245" s="256"/>
      <c r="BK4245" s="256"/>
      <c r="BL4245" s="262"/>
      <c r="BM4245" s="262"/>
      <c r="BN4245" s="262"/>
      <c r="BO4245" s="262"/>
      <c r="BP4245" s="262"/>
      <c r="BQ4245" s="262"/>
      <c r="BR4245" s="270"/>
      <c r="BS4245" s="270"/>
      <c r="BT4245" s="270"/>
      <c r="BU4245" s="270"/>
      <c r="BV4245" s="270"/>
      <c r="BW4245" s="270"/>
      <c r="BX4245" s="256"/>
      <c r="BY4245" s="256"/>
      <c r="BZ4245" s="256"/>
      <c r="CA4245" s="267"/>
      <c r="CB4245" s="267"/>
      <c r="CC4245" s="274"/>
      <c r="CD4245" s="267"/>
      <c r="CE4245" s="267"/>
      <c r="CF4245" s="267"/>
      <c r="CG4245" s="267"/>
      <c r="CH4245" s="267"/>
      <c r="CI4245" s="267"/>
      <c r="CJ4245" s="267"/>
      <c r="CK4245" s="267"/>
      <c r="CL4245" s="265"/>
      <c r="CM4245" s="272"/>
      <c r="CN4245" s="264"/>
      <c r="CO4245" s="177"/>
      <c r="CP4245" s="226"/>
      <c r="CQ4245" s="226"/>
      <c r="CR4245" s="226"/>
      <c r="CS4245" s="178"/>
      <c r="CT4245" s="178"/>
      <c r="CU4245" s="178"/>
      <c r="CV4245" s="178"/>
      <c r="CW4245" s="178"/>
      <c r="CX4245" s="178"/>
      <c r="CY4245" s="178"/>
      <c r="CZ4245" s="178"/>
      <c r="DA4245" s="178"/>
      <c r="DB4245" s="120"/>
      <c r="DC4245" s="120"/>
      <c r="DD4245" s="120"/>
      <c r="DE4245" s="120"/>
      <c r="DF4245" s="120"/>
      <c r="DG4245" s="120"/>
      <c r="DH4245" s="120"/>
      <c r="DI4245" s="120"/>
      <c r="DJ4245" s="120"/>
      <c r="DK4245" s="120"/>
      <c r="DL4245" s="120"/>
      <c r="DM4245" s="120"/>
      <c r="DN4245" s="120"/>
    </row>
    <row r="4246" spans="1:118" s="119" customFormat="1">
      <c r="A4246" s="228"/>
      <c r="B4246" s="548"/>
      <c r="C4246" s="515"/>
      <c r="D4246" s="237"/>
      <c r="E4246" s="237"/>
      <c r="F4246" s="243"/>
      <c r="G4246" s="122">
        <v>3</v>
      </c>
      <c r="H4246" s="84"/>
      <c r="I4246" s="84"/>
      <c r="J4246" s="84"/>
      <c r="K4246" s="84"/>
      <c r="L4246" s="84"/>
      <c r="M4246" s="84"/>
      <c r="N4246" s="84"/>
      <c r="O4246" s="84"/>
      <c r="P4246" s="84"/>
      <c r="Q4246" s="84"/>
      <c r="R4246" s="84"/>
      <c r="S4246" s="84"/>
      <c r="T4246" s="84"/>
      <c r="U4246" s="84"/>
      <c r="V4246" s="84"/>
      <c r="W4246" s="84"/>
      <c r="X4246" s="84"/>
      <c r="Y4246" s="84"/>
      <c r="Z4246" s="84"/>
      <c r="AA4246" s="84"/>
      <c r="AB4246" s="84"/>
      <c r="AC4246" s="80"/>
      <c r="AD4246" s="80"/>
      <c r="AE4246" s="80"/>
      <c r="AF4246" s="80"/>
      <c r="AG4246" s="80"/>
      <c r="AH4246" s="80"/>
      <c r="AI4246" s="80"/>
      <c r="AJ4246" s="80"/>
      <c r="AK4246" s="80"/>
      <c r="AL4246" s="80"/>
      <c r="AM4246" s="240"/>
      <c r="AN4246" s="240"/>
      <c r="AO4246" s="240"/>
      <c r="AP4246" s="240"/>
      <c r="AQ4246" s="240"/>
      <c r="AR4246" s="240"/>
      <c r="AS4246" s="240"/>
      <c r="AT4246" s="256"/>
      <c r="AU4246" s="256"/>
      <c r="AV4246" s="259"/>
      <c r="AW4246" s="259"/>
      <c r="AX4246" s="256"/>
      <c r="AY4246" s="256"/>
      <c r="AZ4246" s="256"/>
      <c r="BA4246" s="256"/>
      <c r="BB4246" s="256"/>
      <c r="BC4246" s="256"/>
      <c r="BD4246" s="256"/>
      <c r="BE4246" s="256"/>
      <c r="BF4246" s="256"/>
      <c r="BG4246" s="256"/>
      <c r="BH4246" s="256"/>
      <c r="BI4246" s="256"/>
      <c r="BJ4246" s="256"/>
      <c r="BK4246" s="256"/>
      <c r="BL4246" s="262"/>
      <c r="BM4246" s="262"/>
      <c r="BN4246" s="262"/>
      <c r="BO4246" s="262"/>
      <c r="BP4246" s="262"/>
      <c r="BQ4246" s="262"/>
      <c r="BR4246" s="270"/>
      <c r="BS4246" s="270"/>
      <c r="BT4246" s="270"/>
      <c r="BU4246" s="270"/>
      <c r="BV4246" s="270"/>
      <c r="BW4246" s="270"/>
      <c r="BX4246" s="256"/>
      <c r="BY4246" s="256"/>
      <c r="BZ4246" s="256"/>
      <c r="CA4246" s="267"/>
      <c r="CB4246" s="267"/>
      <c r="CC4246" s="274"/>
      <c r="CD4246" s="267"/>
      <c r="CE4246" s="267"/>
      <c r="CF4246" s="267"/>
      <c r="CG4246" s="267"/>
      <c r="CH4246" s="267"/>
      <c r="CI4246" s="267"/>
      <c r="CJ4246" s="267"/>
      <c r="CK4246" s="267"/>
      <c r="CL4246" s="265"/>
      <c r="CM4246" s="272"/>
      <c r="CN4246" s="264"/>
      <c r="CO4246" s="177"/>
      <c r="CP4246" s="226"/>
      <c r="CQ4246" s="226"/>
      <c r="CR4246" s="226"/>
      <c r="CS4246" s="178"/>
      <c r="CT4246" s="178"/>
      <c r="CU4246" s="178"/>
      <c r="CV4246" s="178"/>
      <c r="CW4246" s="178"/>
      <c r="CX4246" s="178"/>
      <c r="CY4246" s="178"/>
      <c r="CZ4246" s="178"/>
      <c r="DA4246" s="178"/>
      <c r="DB4246" s="120"/>
      <c r="DC4246" s="120"/>
      <c r="DD4246" s="120"/>
      <c r="DE4246" s="120"/>
      <c r="DF4246" s="120"/>
      <c r="DG4246" s="120"/>
      <c r="DH4246" s="120"/>
      <c r="DI4246" s="120"/>
      <c r="DJ4246" s="120"/>
      <c r="DK4246" s="120"/>
      <c r="DL4246" s="120"/>
      <c r="DM4246" s="120"/>
      <c r="DN4246" s="120"/>
    </row>
    <row r="4247" spans="1:118" s="119" customFormat="1">
      <c r="A4247" s="228"/>
      <c r="B4247" s="548"/>
      <c r="C4247" s="515"/>
      <c r="D4247" s="237"/>
      <c r="E4247" s="237"/>
      <c r="F4247" s="244"/>
      <c r="G4247" s="123">
        <v>3.9</v>
      </c>
      <c r="H4247" s="85"/>
      <c r="I4247" s="85"/>
      <c r="J4247" s="85"/>
      <c r="K4247" s="85"/>
      <c r="L4247" s="85"/>
      <c r="M4247" s="85"/>
      <c r="N4247" s="85"/>
      <c r="O4247" s="85"/>
      <c r="P4247" s="85"/>
      <c r="Q4247" s="85"/>
      <c r="R4247" s="85"/>
      <c r="S4247" s="85"/>
      <c r="T4247" s="85"/>
      <c r="U4247" s="85"/>
      <c r="V4247" s="85"/>
      <c r="W4247" s="85"/>
      <c r="X4247" s="85"/>
      <c r="Y4247" s="85"/>
      <c r="Z4247" s="85"/>
      <c r="AA4247" s="85"/>
      <c r="AB4247" s="85"/>
      <c r="AC4247" s="81"/>
      <c r="AD4247" s="81"/>
      <c r="AE4247" s="81"/>
      <c r="AF4247" s="81"/>
      <c r="AG4247" s="81"/>
      <c r="AH4247" s="81"/>
      <c r="AI4247" s="81"/>
      <c r="AJ4247" s="81"/>
      <c r="AK4247" s="81"/>
      <c r="AL4247" s="81"/>
      <c r="AM4247" s="240"/>
      <c r="AN4247" s="240"/>
      <c r="AO4247" s="240"/>
      <c r="AP4247" s="240"/>
      <c r="AQ4247" s="240"/>
      <c r="AR4247" s="240"/>
      <c r="AS4247" s="240"/>
      <c r="AT4247" s="256"/>
      <c r="AU4247" s="256"/>
      <c r="AV4247" s="259"/>
      <c r="AW4247" s="259"/>
      <c r="AX4247" s="256"/>
      <c r="AY4247" s="256"/>
      <c r="AZ4247" s="256"/>
      <c r="BA4247" s="256"/>
      <c r="BB4247" s="256"/>
      <c r="BC4247" s="256"/>
      <c r="BD4247" s="256"/>
      <c r="BE4247" s="256"/>
      <c r="BF4247" s="256"/>
      <c r="BG4247" s="256"/>
      <c r="BH4247" s="256"/>
      <c r="BI4247" s="256"/>
      <c r="BJ4247" s="256"/>
      <c r="BK4247" s="256"/>
      <c r="BL4247" s="262"/>
      <c r="BM4247" s="262"/>
      <c r="BN4247" s="262"/>
      <c r="BO4247" s="262"/>
      <c r="BP4247" s="262"/>
      <c r="BQ4247" s="262"/>
      <c r="BR4247" s="270"/>
      <c r="BS4247" s="270"/>
      <c r="BT4247" s="270"/>
      <c r="BU4247" s="270"/>
      <c r="BV4247" s="270"/>
      <c r="BW4247" s="270"/>
      <c r="BX4247" s="256"/>
      <c r="BY4247" s="256"/>
      <c r="BZ4247" s="256"/>
      <c r="CA4247" s="267"/>
      <c r="CB4247" s="267"/>
      <c r="CC4247" s="274"/>
      <c r="CD4247" s="267"/>
      <c r="CE4247" s="267"/>
      <c r="CF4247" s="267"/>
      <c r="CG4247" s="267"/>
      <c r="CH4247" s="267"/>
      <c r="CI4247" s="267"/>
      <c r="CJ4247" s="267"/>
      <c r="CK4247" s="267"/>
      <c r="CL4247" s="265"/>
      <c r="CM4247" s="272"/>
      <c r="CN4247" s="264"/>
      <c r="CO4247" s="177"/>
      <c r="CP4247" s="226"/>
      <c r="CQ4247" s="226"/>
      <c r="CR4247" s="226"/>
      <c r="CS4247" s="178"/>
      <c r="CT4247" s="178"/>
      <c r="CU4247" s="178"/>
      <c r="CV4247" s="178"/>
      <c r="CW4247" s="178"/>
      <c r="CX4247" s="178"/>
      <c r="CY4247" s="178"/>
      <c r="CZ4247" s="178"/>
      <c r="DA4247" s="178"/>
      <c r="DB4247" s="120"/>
      <c r="DC4247" s="120"/>
      <c r="DD4247" s="120"/>
      <c r="DE4247" s="120"/>
      <c r="DF4247" s="120"/>
      <c r="DG4247" s="120"/>
      <c r="DH4247" s="120"/>
      <c r="DI4247" s="120"/>
      <c r="DJ4247" s="120"/>
      <c r="DK4247" s="120"/>
      <c r="DL4247" s="120"/>
      <c r="DM4247" s="120"/>
      <c r="DN4247" s="120"/>
    </row>
    <row r="4248" spans="1:118" s="119" customFormat="1">
      <c r="A4248" s="229"/>
      <c r="B4248" s="549"/>
      <c r="C4248" s="516"/>
      <c r="D4248" s="238"/>
      <c r="E4248" s="238"/>
      <c r="F4248" s="245" t="s">
        <v>83</v>
      </c>
      <c r="G4248" s="246"/>
      <c r="H4248" s="82"/>
      <c r="I4248" s="82"/>
      <c r="J4248" s="82">
        <v>1</v>
      </c>
      <c r="K4248" s="82"/>
      <c r="L4248" s="82"/>
      <c r="M4248" s="82"/>
      <c r="N4248" s="82"/>
      <c r="O4248" s="82"/>
      <c r="P4248" s="82"/>
      <c r="Q4248" s="82"/>
      <c r="R4248" s="82">
        <v>2</v>
      </c>
      <c r="S4248" s="82"/>
      <c r="T4248" s="82"/>
      <c r="U4248" s="82"/>
      <c r="V4248" s="82"/>
      <c r="W4248" s="82"/>
      <c r="X4248" s="82"/>
      <c r="Y4248" s="82"/>
      <c r="Z4248" s="82"/>
      <c r="AA4248" s="82"/>
      <c r="AB4248" s="82"/>
      <c r="AC4248" s="35"/>
      <c r="AD4248" s="35"/>
      <c r="AE4248" s="35"/>
      <c r="AF4248" s="35"/>
      <c r="AG4248" s="35"/>
      <c r="AH4248" s="35"/>
      <c r="AI4248" s="35"/>
      <c r="AJ4248" s="35"/>
      <c r="AK4248" s="35"/>
      <c r="AL4248" s="35"/>
      <c r="AM4248" s="241"/>
      <c r="AN4248" s="241"/>
      <c r="AO4248" s="241"/>
      <c r="AP4248" s="241"/>
      <c r="AQ4248" s="241"/>
      <c r="AR4248" s="241"/>
      <c r="AS4248" s="241"/>
      <c r="AT4248" s="257"/>
      <c r="AU4248" s="257"/>
      <c r="AV4248" s="260"/>
      <c r="AW4248" s="260"/>
      <c r="AX4248" s="257"/>
      <c r="AY4248" s="257"/>
      <c r="AZ4248" s="257"/>
      <c r="BA4248" s="257"/>
      <c r="BB4248" s="257"/>
      <c r="BC4248" s="257"/>
      <c r="BD4248" s="257"/>
      <c r="BE4248" s="257"/>
      <c r="BF4248" s="257"/>
      <c r="BG4248" s="257"/>
      <c r="BH4248" s="257"/>
      <c r="BI4248" s="257"/>
      <c r="BJ4248" s="257"/>
      <c r="BK4248" s="257"/>
      <c r="BL4248" s="263"/>
      <c r="BM4248" s="263"/>
      <c r="BN4248" s="263"/>
      <c r="BO4248" s="263"/>
      <c r="BP4248" s="263"/>
      <c r="BQ4248" s="263"/>
      <c r="BR4248" s="271"/>
      <c r="BS4248" s="271"/>
      <c r="BT4248" s="271"/>
      <c r="BU4248" s="271"/>
      <c r="BV4248" s="271"/>
      <c r="BW4248" s="271"/>
      <c r="BX4248" s="257"/>
      <c r="BY4248" s="257"/>
      <c r="BZ4248" s="257"/>
      <c r="CA4248" s="268"/>
      <c r="CB4248" s="268"/>
      <c r="CC4248" s="275"/>
      <c r="CD4248" s="268"/>
      <c r="CE4248" s="268"/>
      <c r="CF4248" s="268"/>
      <c r="CG4248" s="268"/>
      <c r="CH4248" s="268"/>
      <c r="CI4248" s="268"/>
      <c r="CJ4248" s="268"/>
      <c r="CK4248" s="268"/>
      <c r="CL4248" s="265"/>
      <c r="CM4248" s="272"/>
      <c r="CN4248" s="264"/>
      <c r="CO4248" s="177"/>
      <c r="CP4248" s="226"/>
      <c r="CQ4248" s="226"/>
      <c r="CR4248" s="226"/>
      <c r="CS4248" s="178"/>
      <c r="CT4248" s="178"/>
      <c r="CU4248" s="178"/>
      <c r="CV4248" s="178"/>
      <c r="CW4248" s="178"/>
      <c r="CX4248" s="178"/>
      <c r="CY4248" s="178"/>
      <c r="CZ4248" s="178"/>
      <c r="DA4248" s="178"/>
      <c r="DB4248" s="120"/>
      <c r="DC4248" s="120"/>
      <c r="DD4248" s="120"/>
      <c r="DE4248" s="120"/>
      <c r="DF4248" s="120"/>
      <c r="DG4248" s="120"/>
      <c r="DH4248" s="120"/>
      <c r="DI4248" s="120"/>
      <c r="DJ4248" s="120"/>
      <c r="DK4248" s="120"/>
      <c r="DL4248" s="120"/>
      <c r="DM4248" s="120"/>
      <c r="DN4248" s="120"/>
    </row>
    <row r="4249" spans="1:118" s="119" customFormat="1" ht="14.25" customHeight="1">
      <c r="A4249" s="227">
        <f t="shared" si="1292"/>
        <v>527</v>
      </c>
      <c r="B4249" s="547" t="s">
        <v>487</v>
      </c>
      <c r="C4249" s="514" t="s">
        <v>488</v>
      </c>
      <c r="D4249" s="236">
        <v>43518</v>
      </c>
      <c r="E4249" s="236" t="s">
        <v>1197</v>
      </c>
      <c r="F4249" s="253" t="s">
        <v>80</v>
      </c>
      <c r="G4249" s="254"/>
      <c r="H4249" s="82" t="s">
        <v>69</v>
      </c>
      <c r="I4249" s="82"/>
      <c r="J4249" s="82" t="s">
        <v>60</v>
      </c>
      <c r="K4249" s="82" t="s">
        <v>60</v>
      </c>
      <c r="L4249" s="82" t="s">
        <v>60</v>
      </c>
      <c r="M4249" s="82" t="s">
        <v>60</v>
      </c>
      <c r="N4249" s="82" t="s">
        <v>60</v>
      </c>
      <c r="O4249" s="82"/>
      <c r="P4249" s="82" t="s">
        <v>60</v>
      </c>
      <c r="Q4249" s="82" t="s">
        <v>60</v>
      </c>
      <c r="R4249" s="82" t="s">
        <v>60</v>
      </c>
      <c r="S4249" s="82" t="s">
        <v>67</v>
      </c>
      <c r="T4249" s="82" t="s">
        <v>67</v>
      </c>
      <c r="U4249" s="82" t="s">
        <v>67</v>
      </c>
      <c r="V4249" s="82"/>
      <c r="W4249" s="82" t="s">
        <v>61</v>
      </c>
      <c r="X4249" s="82" t="s">
        <v>61</v>
      </c>
      <c r="Y4249" s="82" t="s">
        <v>61</v>
      </c>
      <c r="Z4249" s="82" t="s">
        <v>61</v>
      </c>
      <c r="AA4249" s="82" t="s">
        <v>61</v>
      </c>
      <c r="AB4249" s="82" t="s">
        <v>61</v>
      </c>
      <c r="AC4249" s="82"/>
      <c r="AD4249" s="82" t="s">
        <v>61</v>
      </c>
      <c r="AE4249" s="82" t="s">
        <v>61</v>
      </c>
      <c r="AF4249" s="82" t="s">
        <v>61</v>
      </c>
      <c r="AG4249" s="82" t="s">
        <v>61</v>
      </c>
      <c r="AH4249" s="82" t="s">
        <v>61</v>
      </c>
      <c r="AI4249" s="82" t="s">
        <v>1471</v>
      </c>
      <c r="AJ4249" s="82"/>
      <c r="AK4249" s="82" t="s">
        <v>60</v>
      </c>
      <c r="AL4249" s="82" t="s">
        <v>60</v>
      </c>
      <c r="AM4249" s="239">
        <f>COUNTIF(H4249:AL4249,"PH")+COUNTIF(H4249:AL4249,"PH/L")+COUNTIF(H4249:AL4249,"PM")</f>
        <v>0</v>
      </c>
      <c r="AN4249" s="239">
        <f>COUNTIF(H4249:AL4249,"PD")+COUNTIF(H4249:AL4249,"PDD")+COUNTIF(H4249:AL4249,"P/DS")/2+COUNTIF(H4249:AL4249,"PMD")</f>
        <v>0</v>
      </c>
      <c r="AO4249" s="239">
        <f>COUNTIF(H4249:AL4249,"PN")+COUNTIF(H4249:AL4249,"P/NS")/2+COUNTIF(H4249:AL4249,"PH")+COUNTIF(H4249:AL4249,"PH/F")/2+COUNTIF(H4249:AL4249,"PH/L")/2+COUNTIF(H4249:AL4249,"PM")</f>
        <v>0</v>
      </c>
      <c r="AP4249" s="239">
        <f>COUNTIF(H4249:AL4249,"BH")+COUNTIF(H4249:AL4249,"AL/BL")+COUNTIF(H4249:AL4249,"UL/BL")+COUNTIF(H4249:AL4249,"BM")</f>
        <v>0</v>
      </c>
      <c r="AQ4249" s="239">
        <f>COUNTIF(H4249:AL4249,"DS")+COUNTIF(H4249:AL4249,"AL/DS")/2+COUNTIF(H4249:AL4249,"UL/DS")/2+COUNTIF(H4249:AL4249,"CT")+COUNTIF(H4249:AL4249,"MD")</f>
        <v>10.5</v>
      </c>
      <c r="AR4249" s="239">
        <f>COUNTIF(H4249:AL4249,"NS")+COUNTIF(H4249:AL4249,"AL/NS")/2+COUNTIF(H4249:AL4249,"UL/NS")/2+COUNTIF(H4249:AL4249,"BH")+COUNTIF(H4249:AL4249,"AL/BF")/2+COUNTIF(H4249:AL4249,"AL/BL")/2+COUNTIF(H4249:AL4249,"UL/BL")/2+COUNTIF(H4249:AL4249,"UL/BF")/2+COUNTIF(H4249:AL4249,"BM")</f>
        <v>11</v>
      </c>
      <c r="AS4249" s="239">
        <f>COUNTIF(H4249:AL4249,"AL")+COUNTIF(H4249:AL4249,"AL/DS")/2+COUNTIF(H4249:AL4249,"AL/NS")/2+COUNTIF(H4249:AL4249,"NH")+COUNTIF(H4249:AL4249,"SL")+COUNTIF(H4249:AL4249,"NHD")+COUNTIF(H4249:AL4249,"B")+COUNTIF(H4249:AL4249,"HL")+COUNTIF(H4249:AL4249,"AL/BF")/2+COUNTIF(H4249:AL4249,"AL/BL")/2</f>
        <v>4</v>
      </c>
      <c r="AT4249" s="255">
        <f>COUNTIF(H4249:AL4249,"PD")+COUNTIF(H4249:AL4249,"PN")+COUNTIF(H4249:AL4249,"P/DS")/2+COUNTIF(H4249:AL4249,"P/NS")/2+COUNTIF(H4249:AL4249,"DS")+COUNTIF(H4249:AL4249,"NS")+COUNTIF(H4249:AL4249,"AL")+COUNTIF(H4249:AL4249,"AL/DS")+COUNTIF(H4249:AL4249,"AL/NS")+COUNTIF(H4249:AL4249,"NH")+COUNTIF(H4249:AL4249,"SL")+COUNTIF(H4249:AL4249,"UL/DS")/2+COUNTIF(H4249:AL4249,"UL/NS")/2+COUNTIF(H4249:AL4249,"CT")+COUNTIF(H4249:AL4249,"NHD")+COUNTIF(H4249:AL4249,"PDD")+COUNTIF(H4249:AL4249,"B")+COUNTIF(H4249:AL4249,"HL")+COUNTIF(H4249:AL4249,"PH")+COUNTIF(H4249:AL4249,"BH")+COUNTIF(H4249:AL4249,"AL/BF")+COUNTIF(H4249:AL4249,"AL/BL")+COUNTIF(H4249:AL4249,"UL/BF")/2+COUNTIF(H4249:AL4249,"UL/BL")/2+COUNTIF(H4249:AL4249,"PH/F")/2+COUNTIF(H4249:AL4249,"PH/L")/2+COUNTIF(H4249:AL4249,"MD")+COUNTIF(H4249:AL4249,"PMD")+COUNTIF(H4249:AL4249,"PM")+COUNTIF(H4249:AL4249,"BM")</f>
        <v>25.5</v>
      </c>
      <c r="AU4249" s="255">
        <f>COUNTIF(H4249:AL4249,"P/DS")/2+COUNTIF(H4249:AL4249,"P/NS")/2+COUNTIF(H4249:AL4249,"IL")+COUNTIF(H4249:AL4249,"NL")+COUNTIF(H4249:AL4249,"UL")+COUNTIF(H4249:AL4249,"UL/DS")/2+COUNTIF(H4249:AL4249,"UL/NS")/2+COUNTIF(H4249:AL4249,"KT")+COUNTIF(H4249:AL4249,"UL/BF")/2+COUNTIF(H4249:AL4249,"UL/BL")/2+COUNTIF(H4249:AL4249,"PH/F")/2+COUNTIF(H4249:AL4249,"PH/L")/2+COUNTIF(H4249:AL4249,"NB")</f>
        <v>0.5</v>
      </c>
      <c r="AV4249" s="258">
        <f>COUNTIF(H4249:AL4249,"PN")+COUNTIF(H4249:AL4249,"TVD")+COUNTIF(H4249:AL4249,"PH")+COUNTIF(H4249:AL4249,"PM")+COUNTIF(H4249:AL4249,"PDD")-COUNTIFS(H4249:AL4249,"PN",H4256:AL4256,"&gt;=3")-COUNTIFS(H4249:AL4249,"PM",H4256:AL4256,"&gt;=3")</f>
        <v>0</v>
      </c>
      <c r="AW4249" s="258">
        <f>COUNTIF(H4249:AL4249,"NS")+COUNTIF(H4249:AL4249,"D")+COUNTIF(H4249:AL4249,"BH")+COUNTIF(H4249:AL4249,"NHD")+COUNTIF(H4249:AL4249,"BM")-COUNTIFS(H4249:AL4249,"NS",H4256:AL4256,"&gt;=3")-COUNTIFS(H4249:AL4249,"BH",H4256:AL4256,"&gt;=3")-COUNTIFS(H4249:AL4249,"BM",H4256:AL4256,"&gt;=3")</f>
        <v>11</v>
      </c>
      <c r="AX4249" s="255">
        <f>COUNTIF(H4249:AL4249,"AL")+COUNTIF(H4249:AL4249,"AL/DS")/2+COUNTIF(H4249:AL4249,"AL/NS")/2+COUNTIF(H4249:AL4249,"AL/BF")+COUNTIF(H4249:AL4249,"AL/BL")/2</f>
        <v>3</v>
      </c>
      <c r="AY4249" s="255">
        <f>COUNTIF(H4249:AL4249,"SL")</f>
        <v>0</v>
      </c>
      <c r="AZ4249" s="255">
        <f>COUNTIF(H4249:AL4249,"NH")</f>
        <v>1</v>
      </c>
      <c r="BA4249" s="255">
        <f>COUNTIF(H4249:AL4249,"HL")</f>
        <v>0</v>
      </c>
      <c r="BB4249" s="255">
        <f>COUNTIF(G4249:AL4249,"P/DS")/2+COUNTIF(G4249:AL4249,"P/NS")/2+COUNTIF(G4249:AL4249,"UL")+COUNTIF(G4249:AL4249,"UL/DS")/2+COUNTIF(G4249:AL4249,"UL/NS")/2+COUNTIF(G4249:AL4249,"UL/BL")/2+COUNTIF(G4249:AL4249,"UL/BF")/2+COUNTIF(G4249:AL4249,"PH/F")/2+COUNTIF(G4249:AL4249,"PH/L")/2</f>
        <v>0.5</v>
      </c>
      <c r="BC4249" s="255">
        <f>COUNTIF(H4249:AL4249,"NB")</f>
        <v>0</v>
      </c>
      <c r="BD4249" s="255">
        <f>COUNTIF(H4249:AL4249,"NL")</f>
        <v>0</v>
      </c>
      <c r="BE4249" s="255">
        <f>COUNTIF(H4249:AL4249,"IL")</f>
        <v>0</v>
      </c>
      <c r="BF4249" s="255">
        <f>COUNTIF(H4249:AL4249,"KT")</f>
        <v>0</v>
      </c>
      <c r="BG4249" s="255">
        <f>COUNTIF(H4249:AL4249,"L70")</f>
        <v>0</v>
      </c>
      <c r="BH4249" s="255">
        <f>COUNTIF(H4249:AL4249,"MD")</f>
        <v>0</v>
      </c>
      <c r="BI4249" s="255">
        <f>COUNTIF(H4249:AL4249,"PMD")</f>
        <v>0</v>
      </c>
      <c r="BJ4249" s="255">
        <f>COUNTIF(H4249:AL4249,"PM")</f>
        <v>0</v>
      </c>
      <c r="BK4249" s="255">
        <f>COUNTIF(H4249:AL4249,"BM")</f>
        <v>0</v>
      </c>
      <c r="BL4249" s="261">
        <f>SUMIF(H4249:AL4249,"PD",H4250:AL4250)+SUMIF(H4249:AL4249,"PN",H4250:AL4250)+SUMIF(H4249:AL4249,"P/DS",H4250:AL4250)+SUMIF(H4249:AL4249,"PN/F",H4250:AL4250)+SUMIF(H4249:AL4249,"PN/L",H4250:AL4250)+SUMIF(H4249:AL4249,"TV",H4250:AL4250)+SUMIF(H4249:AL4249,"TVD",H4250:AL4250)+SUMIF(H4249:AL4249,"PDD",H4250:AL4250)</f>
        <v>0</v>
      </c>
      <c r="BM4249" s="261">
        <f>SUMIF(H4249:AL4249,"PD",H4251:AL4251)+SUMIF(H4249:AL4249,"PN",H4251:AL4251)+SUMIF(H4249:AL4249,"P/DS",H4251:AL4251)+SUMIF(H4249:AL4249,"PN/F",H4251:AL4251)+SUMIF(H4249:AL4249,"PN/L",H4251:AL4251)+SUMIF(H4249:AL4249,"TV",H4251:AL4251)+SUMIF(H4249:AL4249,"TVD",H4251:AL4251)+SUMIF(H4249:AL4249,"PDD",H4251:AL4251)+SUMIF(H4249:AL4249,"PMD",H4251:AL4251)</f>
        <v>0</v>
      </c>
      <c r="BN4249" s="261">
        <f>SUMIF(H4249:AL4249,"PD",H4252:AL4252)+SUMIF(H4249:AL4249,"PN",H4252:AL4252)+SUMIF(H4249:AL4249,"P/DS",H4252:AL4252)+SUMIF(H4249:AL4249,"PN/F",H4252:AL4252)+SUMIF(H4249:AL4249,"PN/L",H4252:AL4252)+SUMIF(H4249:AL4249,"TV",H4252:AL4252)+SUMIF(H4249:AL4249,"TVD",H4252:AL4252)</f>
        <v>0</v>
      </c>
      <c r="BO4249" s="261">
        <f>SUMIF(H4249:AL4249,"PD",H4253:AL4253)+SUMIF(H4249:AL4249,"PN",H4253:AL4253)+SUMIF(H4249:AL4249,"P/DS",H4253:AL4253)+SUMIF(H4249:AL4249,"PN/F",H4253:AL4253)+SUMIF(H4249:AL4249,"PN/L",H4253:AL4253)+SUMIF(H4249:AL4249,"TV",H4253:AL4253)+SUMIF(H4249:AL4249,"TVD",H4253:AL4253)</f>
        <v>0</v>
      </c>
      <c r="BP4249" s="261">
        <f>SUMIF(H4249:AL4249,"PD",H4254:AL4254)+SUMIF(H4249:AL4249,"PN",H4254:AL4254)+SUMIF(H4249:AL4249,"P/DS",H4254:AL4254)+SUMIF(H4249:AL4249,"PN/F",H4254:AL4254)+SUMIF(H4249:AL4249,"PN/L",H4254:AL4254)+SUMIF(H4249:AL4249,"TV",H4254:AL4254)+SUMIF(H4249:AL4249,"TVD",H4254:AL4254)+SUMIF(H4249:AL4249,"PDD",H4254:AL4254)+SUMIF(H4249:AL4249,"PH",H4254:AL4254)+SUMIF(H4249:AL4249,"PM",H4254:AL4254)</f>
        <v>0</v>
      </c>
      <c r="BQ4249" s="261">
        <f>SUMIF(H4249:AL4249,"PD",H4255:AL4255)+SUMIF(H4249:AL4249,"PN",H4255:AL4255)+SUMIF(H4249:AL4249,"P/DS",H4255:AL4255)+SUMIF(H4249:AL4249,"PN/F",H4255:AL4255)+SUMIF(H4249:AL4249,"PN/L",H4255:AL4255)+SUMIF(H4249:AL4249,"TV",H4255:AL4255)+SUMIF(H4249:AL4249,"TVD",H4255:AL4255)+SUMIF(H4249:AL4249,"PDD",H4255:AL4255)+SUMIF(H4249:AL4249,"PH",H4255:AL4255)+SUMIF(H4249:AL4249,"PM",H4255:AL4255)</f>
        <v>0</v>
      </c>
      <c r="BR4249" s="269">
        <f>SUM(H4250:AL4250)-BL4249</f>
        <v>11.5</v>
      </c>
      <c r="BS4249" s="269">
        <f>SUM(H4251:AL4251)-BM4249</f>
        <v>11</v>
      </c>
      <c r="BT4249" s="269">
        <f>SUM(H4252:AL4252)-BN4249</f>
        <v>0</v>
      </c>
      <c r="BU4249" s="269">
        <f>SUM(H4253:AL4253)-BO4249</f>
        <v>0</v>
      </c>
      <c r="BV4249" s="269">
        <f>SUM(H4254:AL4254)-BP4249</f>
        <v>0</v>
      </c>
      <c r="BW4249" s="269">
        <f>SUM(H4255:AL4255)-BQ4249</f>
        <v>0</v>
      </c>
      <c r="BX4249" s="255">
        <f>SUMIF(H4249:AL4249,"PD",H4256:AL4256)+SUMIF(H4249:AL4249,"PN",H4256:AL4256)+SUMIF(H4249:AL4249,"P/DS",H4256:AL4256)+SUMIF(H4249:AL4249,"PN/F",H4256:AL4256)+SUMIF(H4249:AL4249,"PN/L",H4256:AL4256)</f>
        <v>0</v>
      </c>
      <c r="BY4249" s="255">
        <f>SUM(H4256:AL4256)-BX4249</f>
        <v>0</v>
      </c>
      <c r="BZ4249" s="255">
        <f t="shared" ref="BZ4249" si="1303">+SUM(BL4249:BW4256)</f>
        <v>22.5</v>
      </c>
      <c r="CA4249" s="266">
        <f>(COUNTIFS(H4249:AL4249,"PD",H4250:AL4250,"&gt;=2"))*0.5-IF(CN4249="VP",COUNTIFS($H$16:$AL$16,"SAT",H4249:AL4249,"PD",H4250:AL4250,"&gt;=2"))*0.5</f>
        <v>0</v>
      </c>
      <c r="CB4249" s="266">
        <f>(COUNTIFS(H4249:AL4249,"PN",H4251:AL4251,"&gt;=0.5",H4250:AL4250,"&gt;=1.5"))*0.5+COUNTIFS(H4249:AL4249,"PDD",H4251:AL4251,"&gt;=0.5",H4250:AL4250,"&gt;=1.5")*0.5</f>
        <v>0</v>
      </c>
      <c r="CC4249" s="273">
        <f>(COUNTIFS(H4249:AL4249,"TV",H4251:AL4251,"&gt;=10"))*0.5+(COUNTIFS(H4249:AL4249,"PMD",H4251:AL4251,"&gt;=2"))*0.5</f>
        <v>0</v>
      </c>
      <c r="CD4249" s="266">
        <f>(COUNTIFS(H4249:AL4249,"TVD",H4253:AL4253,"&gt;=6.5",H4251:AL4251,"&gt;=3.5"))*0.5</f>
        <v>0</v>
      </c>
      <c r="CE4249" s="266">
        <f>(COUNTIFS(H4249:AL4249,"PD",H4254:AL4254,"&gt;=10"))*0.5</f>
        <v>0</v>
      </c>
      <c r="CF4249" s="266">
        <f>(COUNTIFS(H4249:AL4249,"PDD",H4254:AL4254,"&gt;=3.5",H4255:AL4255,"&gt;=6.5")+COUNTIFS(H4249:AL4249,"PH",H4255:AL4255,"&gt;=0.5",H4254:AL4254,"&gt;=1.5")+COUNTIFS(H4249:AL4249,"PM",H4255:AL4255,"&gt;=0.5",H4254:AL4254,"&gt;=1.5"))*0.5</f>
        <v>0</v>
      </c>
      <c r="CG4249" s="266">
        <f>(COUNTIFS(H4249:AL4249,"DS",H4250:AL4250,"&gt;=2")+COUNTIFS(H4249:AL4249,"AL/DS",H4250:AL4250,"&gt;=2"))*0.5-IF(CN4249="VP",COUNTIFS($H$16:$AL$16,"SAT",H4249:AL4249,"DS",H4250:AL4250,"&gt;=2"))*0.5</f>
        <v>2</v>
      </c>
      <c r="CH4249" s="266">
        <f>(COUNTIFS(H4249:AL4249,"NS",H4251:AL4251,"&gt;=0.5",H4250:AL4250,"&gt;=1.5")+COUNTIFS(H4249:AL4249,"AL/NS",H4251:AL4251,"&gt;=0.5",H4250:AL4250,"&gt;=1.5")+COUNTIFS(H4249:AL4249,"NHD",H4251:AL4251,"&gt;=4.5",H4254:AL4254,"&gt;=2",H4250:AL4250,"&gt;=1.5"))*0.5</f>
        <v>0.5</v>
      </c>
      <c r="CI4249" s="266">
        <f>(COUNTIF(H4251:AL4251,"&gt;=10")+COUNTIFS(H4249:AL4249,"MD",H4251:AL4251,"&gt;=2")-COUNTIFS(H4249:AL4249,"TV",H4251:AL4251,"&gt;=10"))*0.5</f>
        <v>0.5</v>
      </c>
      <c r="CJ4249" s="266">
        <f>(COUNTIFS(H4249:AL4249,"D",H4253:AL4253,"&gt;=6.5",H4251:AL4251,"&gt;=3.5"))*0.5</f>
        <v>0</v>
      </c>
      <c r="CK4249" s="266">
        <f>(COUNTIF(H4254:AL4254,"&gt;=10")-COUNTIFS(H4249:AL4249,"PD",H4254:AL4254,"&gt;=10"))*0.5</f>
        <v>0</v>
      </c>
      <c r="CL4249" s="265">
        <f>(COUNTIFS(H4249:AL4249,"NHD",H4254:AL4254,"&gt;=3.5",H4255:AL4255,"&gt;=6.5")+COUNTIFS(H4249:AL4249,"BH",H4254:AL4254,"&gt;=1.5",H4255:AL4255,"&gt;=0.5")+COUNTIFS(H4249:AL4249,"BM",H4254:AL4254,"&gt;=1.5",H4255:AL4255,"&gt;=0.5")+COUNTIFS(H4249:AL4249,"D",H4254:AL4254,"&gt;=1.5",H4255:AL4255,"&gt;=0.5"))*0.5</f>
        <v>0</v>
      </c>
      <c r="CM4249" s="272"/>
      <c r="CN4249" s="264" t="s">
        <v>723</v>
      </c>
      <c r="CO4249" s="177">
        <f t="shared" ref="CO4249" si="1304">+AM4249+AN4249+AO4249+AP4249+AQ4249+AR4249+AS4249+AU4249+BG4249</f>
        <v>26</v>
      </c>
      <c r="CP4249" s="225">
        <f>+SUM(I4250:I4255)-I4256</f>
        <v>10.5</v>
      </c>
      <c r="CQ4249" s="225">
        <f>+SUM(J4250:J4255)-J4256</f>
        <v>2</v>
      </c>
      <c r="CR4249" s="225">
        <f>+SUM(K4250:K4255)-K4256</f>
        <v>0</v>
      </c>
      <c r="CS4249" s="178"/>
      <c r="CT4249" s="178"/>
      <c r="CU4249" s="178"/>
      <c r="CV4249" s="178"/>
      <c r="CW4249" s="178"/>
      <c r="CX4249" s="178"/>
      <c r="CY4249" s="178"/>
      <c r="CZ4249" s="178"/>
      <c r="DA4249" s="178"/>
      <c r="DB4249" s="120"/>
      <c r="DC4249" s="120"/>
      <c r="DD4249" s="120"/>
      <c r="DE4249" s="120"/>
      <c r="DF4249" s="120"/>
      <c r="DG4249" s="120"/>
      <c r="DH4249" s="120"/>
      <c r="DI4249" s="120"/>
      <c r="DJ4249" s="120"/>
      <c r="DK4249" s="120"/>
      <c r="DL4249" s="120"/>
      <c r="DM4249" s="120"/>
      <c r="DN4249" s="120"/>
    </row>
    <row r="4250" spans="1:118" s="119" customFormat="1" ht="15" customHeight="1">
      <c r="A4250" s="228"/>
      <c r="B4250" s="548"/>
      <c r="C4250" s="515"/>
      <c r="D4250" s="237"/>
      <c r="E4250" s="237"/>
      <c r="F4250" s="242" t="s">
        <v>82</v>
      </c>
      <c r="G4250" s="121">
        <v>1.5</v>
      </c>
      <c r="H4250" s="83"/>
      <c r="I4250" s="83"/>
      <c r="J4250" s="83">
        <v>2</v>
      </c>
      <c r="K4250" s="83"/>
      <c r="L4250" s="83">
        <v>2.5</v>
      </c>
      <c r="M4250" s="83"/>
      <c r="N4250" s="83">
        <v>2.5</v>
      </c>
      <c r="O4250" s="83"/>
      <c r="P4250" s="83">
        <v>2.5</v>
      </c>
      <c r="Q4250" s="83"/>
      <c r="R4250" s="83"/>
      <c r="S4250" s="83"/>
      <c r="T4250" s="83"/>
      <c r="U4250" s="83"/>
      <c r="V4250" s="83"/>
      <c r="W4250" s="83">
        <v>2</v>
      </c>
      <c r="X4250" s="83"/>
      <c r="Y4250" s="83"/>
      <c r="Z4250" s="83"/>
      <c r="AA4250" s="83"/>
      <c r="AB4250" s="83"/>
      <c r="AC4250" s="79"/>
      <c r="AD4250" s="79"/>
      <c r="AE4250" s="79"/>
      <c r="AF4250" s="79"/>
      <c r="AG4250" s="79"/>
      <c r="AH4250" s="79"/>
      <c r="AI4250" s="79"/>
      <c r="AJ4250" s="79"/>
      <c r="AK4250" s="79"/>
      <c r="AL4250" s="79"/>
      <c r="AM4250" s="240"/>
      <c r="AN4250" s="240"/>
      <c r="AO4250" s="240"/>
      <c r="AP4250" s="240"/>
      <c r="AQ4250" s="240"/>
      <c r="AR4250" s="240"/>
      <c r="AS4250" s="240"/>
      <c r="AT4250" s="256"/>
      <c r="AU4250" s="256"/>
      <c r="AV4250" s="259"/>
      <c r="AW4250" s="259"/>
      <c r="AX4250" s="256"/>
      <c r="AY4250" s="256"/>
      <c r="AZ4250" s="256"/>
      <c r="BA4250" s="256"/>
      <c r="BB4250" s="256"/>
      <c r="BC4250" s="256"/>
      <c r="BD4250" s="256"/>
      <c r="BE4250" s="256"/>
      <c r="BF4250" s="256"/>
      <c r="BG4250" s="256"/>
      <c r="BH4250" s="256"/>
      <c r="BI4250" s="256"/>
      <c r="BJ4250" s="256"/>
      <c r="BK4250" s="256"/>
      <c r="BL4250" s="262"/>
      <c r="BM4250" s="262"/>
      <c r="BN4250" s="262"/>
      <c r="BO4250" s="262"/>
      <c r="BP4250" s="262"/>
      <c r="BQ4250" s="262"/>
      <c r="BR4250" s="270"/>
      <c r="BS4250" s="270"/>
      <c r="BT4250" s="270"/>
      <c r="BU4250" s="270"/>
      <c r="BV4250" s="270"/>
      <c r="BW4250" s="270"/>
      <c r="BX4250" s="256"/>
      <c r="BY4250" s="256"/>
      <c r="BZ4250" s="256"/>
      <c r="CA4250" s="267"/>
      <c r="CB4250" s="267"/>
      <c r="CC4250" s="274"/>
      <c r="CD4250" s="267"/>
      <c r="CE4250" s="267"/>
      <c r="CF4250" s="267"/>
      <c r="CG4250" s="267"/>
      <c r="CH4250" s="267"/>
      <c r="CI4250" s="267"/>
      <c r="CJ4250" s="267"/>
      <c r="CK4250" s="267"/>
      <c r="CL4250" s="265"/>
      <c r="CM4250" s="272"/>
      <c r="CN4250" s="264"/>
      <c r="CO4250" s="177"/>
      <c r="CP4250" s="226"/>
      <c r="CQ4250" s="226"/>
      <c r="CR4250" s="226"/>
      <c r="CS4250" s="178"/>
      <c r="CT4250" s="178"/>
      <c r="CU4250" s="178"/>
      <c r="CV4250" s="178"/>
      <c r="CW4250" s="178"/>
      <c r="CX4250" s="178"/>
      <c r="CY4250" s="178"/>
      <c r="CZ4250" s="178"/>
      <c r="DA4250" s="178"/>
      <c r="DB4250" s="120"/>
      <c r="DC4250" s="120"/>
      <c r="DD4250" s="120"/>
      <c r="DE4250" s="120"/>
      <c r="DF4250" s="120"/>
      <c r="DG4250" s="120"/>
      <c r="DH4250" s="120"/>
      <c r="DI4250" s="120"/>
      <c r="DJ4250" s="120"/>
      <c r="DK4250" s="120"/>
      <c r="DL4250" s="120"/>
      <c r="DM4250" s="120"/>
      <c r="DN4250" s="120"/>
    </row>
    <row r="4251" spans="1:118" s="119" customFormat="1">
      <c r="A4251" s="228"/>
      <c r="B4251" s="548"/>
      <c r="C4251" s="515"/>
      <c r="D4251" s="237"/>
      <c r="E4251" s="237"/>
      <c r="F4251" s="243"/>
      <c r="G4251" s="122">
        <v>2</v>
      </c>
      <c r="H4251" s="84"/>
      <c r="I4251" s="84">
        <v>10.5</v>
      </c>
      <c r="J4251" s="84"/>
      <c r="K4251" s="84"/>
      <c r="L4251" s="84"/>
      <c r="M4251" s="84"/>
      <c r="N4251" s="84"/>
      <c r="O4251" s="84"/>
      <c r="P4251" s="84"/>
      <c r="Q4251" s="84"/>
      <c r="R4251" s="84"/>
      <c r="S4251" s="84"/>
      <c r="T4251" s="84"/>
      <c r="U4251" s="84"/>
      <c r="V4251" s="84"/>
      <c r="W4251" s="84">
        <v>0.5</v>
      </c>
      <c r="X4251" s="84"/>
      <c r="Y4251" s="84"/>
      <c r="Z4251" s="84"/>
      <c r="AA4251" s="84"/>
      <c r="AB4251" s="84"/>
      <c r="AC4251" s="80"/>
      <c r="AD4251" s="80"/>
      <c r="AE4251" s="80"/>
      <c r="AF4251" s="80"/>
      <c r="AG4251" s="80"/>
      <c r="AH4251" s="80"/>
      <c r="AI4251" s="80"/>
      <c r="AJ4251" s="80"/>
      <c r="AK4251" s="80"/>
      <c r="AL4251" s="80"/>
      <c r="AM4251" s="240"/>
      <c r="AN4251" s="240"/>
      <c r="AO4251" s="240"/>
      <c r="AP4251" s="240"/>
      <c r="AQ4251" s="240"/>
      <c r="AR4251" s="240"/>
      <c r="AS4251" s="240"/>
      <c r="AT4251" s="256"/>
      <c r="AU4251" s="256"/>
      <c r="AV4251" s="259"/>
      <c r="AW4251" s="259"/>
      <c r="AX4251" s="256"/>
      <c r="AY4251" s="256"/>
      <c r="AZ4251" s="256"/>
      <c r="BA4251" s="256"/>
      <c r="BB4251" s="256"/>
      <c r="BC4251" s="256"/>
      <c r="BD4251" s="256"/>
      <c r="BE4251" s="256"/>
      <c r="BF4251" s="256"/>
      <c r="BG4251" s="256"/>
      <c r="BH4251" s="256"/>
      <c r="BI4251" s="256"/>
      <c r="BJ4251" s="256"/>
      <c r="BK4251" s="256"/>
      <c r="BL4251" s="262"/>
      <c r="BM4251" s="262"/>
      <c r="BN4251" s="262"/>
      <c r="BO4251" s="262"/>
      <c r="BP4251" s="262"/>
      <c r="BQ4251" s="262"/>
      <c r="BR4251" s="270"/>
      <c r="BS4251" s="270"/>
      <c r="BT4251" s="270"/>
      <c r="BU4251" s="270"/>
      <c r="BV4251" s="270"/>
      <c r="BW4251" s="270"/>
      <c r="BX4251" s="256"/>
      <c r="BY4251" s="256"/>
      <c r="BZ4251" s="256"/>
      <c r="CA4251" s="267"/>
      <c r="CB4251" s="267"/>
      <c r="CC4251" s="274"/>
      <c r="CD4251" s="267"/>
      <c r="CE4251" s="267"/>
      <c r="CF4251" s="267"/>
      <c r="CG4251" s="267"/>
      <c r="CH4251" s="267"/>
      <c r="CI4251" s="267"/>
      <c r="CJ4251" s="267"/>
      <c r="CK4251" s="267"/>
      <c r="CL4251" s="265"/>
      <c r="CM4251" s="272"/>
      <c r="CN4251" s="264"/>
      <c r="CO4251" s="177"/>
      <c r="CP4251" s="226"/>
      <c r="CQ4251" s="226"/>
      <c r="CR4251" s="226"/>
      <c r="CS4251" s="178"/>
      <c r="CT4251" s="178"/>
      <c r="CU4251" s="178"/>
      <c r="CV4251" s="178"/>
      <c r="CW4251" s="178"/>
      <c r="CX4251" s="178"/>
      <c r="CY4251" s="178"/>
      <c r="CZ4251" s="178"/>
      <c r="DA4251" s="178"/>
      <c r="DB4251" s="120"/>
      <c r="DC4251" s="120"/>
      <c r="DD4251" s="120"/>
      <c r="DE4251" s="120"/>
      <c r="DF4251" s="120"/>
      <c r="DG4251" s="120"/>
      <c r="DH4251" s="120"/>
      <c r="DI4251" s="120"/>
      <c r="DJ4251" s="120"/>
      <c r="DK4251" s="120"/>
      <c r="DL4251" s="120"/>
      <c r="DM4251" s="120"/>
      <c r="DN4251" s="120"/>
    </row>
    <row r="4252" spans="1:118" s="119" customFormat="1">
      <c r="A4252" s="228"/>
      <c r="B4252" s="548"/>
      <c r="C4252" s="515"/>
      <c r="D4252" s="237"/>
      <c r="E4252" s="237"/>
      <c r="F4252" s="243"/>
      <c r="G4252" s="122">
        <v>2.1</v>
      </c>
      <c r="H4252" s="84"/>
      <c r="I4252" s="84"/>
      <c r="J4252" s="84"/>
      <c r="K4252" s="84"/>
      <c r="L4252" s="84"/>
      <c r="M4252" s="84"/>
      <c r="N4252" s="84"/>
      <c r="O4252" s="84"/>
      <c r="P4252" s="84"/>
      <c r="Q4252" s="84"/>
      <c r="R4252" s="84"/>
      <c r="S4252" s="84"/>
      <c r="T4252" s="84"/>
      <c r="U4252" s="84"/>
      <c r="V4252" s="84"/>
      <c r="W4252" s="84"/>
      <c r="X4252" s="84"/>
      <c r="Y4252" s="84"/>
      <c r="Z4252" s="84"/>
      <c r="AA4252" s="84"/>
      <c r="AB4252" s="84"/>
      <c r="AC4252" s="80"/>
      <c r="AD4252" s="80"/>
      <c r="AE4252" s="80"/>
      <c r="AF4252" s="80"/>
      <c r="AG4252" s="80"/>
      <c r="AH4252" s="80"/>
      <c r="AI4252" s="80"/>
      <c r="AJ4252" s="80"/>
      <c r="AK4252" s="80"/>
      <c r="AL4252" s="80"/>
      <c r="AM4252" s="240"/>
      <c r="AN4252" s="240"/>
      <c r="AO4252" s="240"/>
      <c r="AP4252" s="240"/>
      <c r="AQ4252" s="240"/>
      <c r="AR4252" s="240"/>
      <c r="AS4252" s="240"/>
      <c r="AT4252" s="256"/>
      <c r="AU4252" s="256"/>
      <c r="AV4252" s="259"/>
      <c r="AW4252" s="259"/>
      <c r="AX4252" s="256"/>
      <c r="AY4252" s="256"/>
      <c r="AZ4252" s="256"/>
      <c r="BA4252" s="256"/>
      <c r="BB4252" s="256"/>
      <c r="BC4252" s="256"/>
      <c r="BD4252" s="256"/>
      <c r="BE4252" s="256"/>
      <c r="BF4252" s="256"/>
      <c r="BG4252" s="256"/>
      <c r="BH4252" s="256"/>
      <c r="BI4252" s="256"/>
      <c r="BJ4252" s="256"/>
      <c r="BK4252" s="256"/>
      <c r="BL4252" s="262"/>
      <c r="BM4252" s="262"/>
      <c r="BN4252" s="262"/>
      <c r="BO4252" s="262"/>
      <c r="BP4252" s="262"/>
      <c r="BQ4252" s="262"/>
      <c r="BR4252" s="270"/>
      <c r="BS4252" s="270"/>
      <c r="BT4252" s="270"/>
      <c r="BU4252" s="270"/>
      <c r="BV4252" s="270"/>
      <c r="BW4252" s="270"/>
      <c r="BX4252" s="256"/>
      <c r="BY4252" s="256"/>
      <c r="BZ4252" s="256"/>
      <c r="CA4252" s="267"/>
      <c r="CB4252" s="267"/>
      <c r="CC4252" s="274"/>
      <c r="CD4252" s="267"/>
      <c r="CE4252" s="267"/>
      <c r="CF4252" s="267"/>
      <c r="CG4252" s="267"/>
      <c r="CH4252" s="267"/>
      <c r="CI4252" s="267"/>
      <c r="CJ4252" s="267"/>
      <c r="CK4252" s="267"/>
      <c r="CL4252" s="265"/>
      <c r="CM4252" s="272"/>
      <c r="CN4252" s="264"/>
      <c r="CO4252" s="177"/>
      <c r="CP4252" s="226"/>
      <c r="CQ4252" s="226"/>
      <c r="CR4252" s="226"/>
      <c r="CS4252" s="178"/>
      <c r="CT4252" s="178"/>
      <c r="CU4252" s="178"/>
      <c r="CV4252" s="178"/>
      <c r="CW4252" s="178"/>
      <c r="CX4252" s="178"/>
      <c r="CY4252" s="178"/>
      <c r="CZ4252" s="178"/>
      <c r="DA4252" s="178"/>
      <c r="DB4252" s="120"/>
      <c r="DC4252" s="120"/>
      <c r="DD4252" s="120"/>
      <c r="DE4252" s="120"/>
      <c r="DF4252" s="120"/>
      <c r="DG4252" s="120"/>
      <c r="DH4252" s="120"/>
      <c r="DI4252" s="120"/>
      <c r="DJ4252" s="120"/>
      <c r="DK4252" s="120"/>
      <c r="DL4252" s="120"/>
      <c r="DM4252" s="120"/>
      <c r="DN4252" s="120"/>
    </row>
    <row r="4253" spans="1:118" s="119" customFormat="1">
      <c r="A4253" s="228"/>
      <c r="B4253" s="548"/>
      <c r="C4253" s="515"/>
      <c r="D4253" s="237"/>
      <c r="E4253" s="237"/>
      <c r="F4253" s="243"/>
      <c r="G4253" s="122">
        <v>2.7</v>
      </c>
      <c r="H4253" s="84"/>
      <c r="I4253" s="84"/>
      <c r="J4253" s="84"/>
      <c r="K4253" s="84"/>
      <c r="L4253" s="84"/>
      <c r="M4253" s="84"/>
      <c r="N4253" s="84"/>
      <c r="O4253" s="84"/>
      <c r="P4253" s="84"/>
      <c r="Q4253" s="84"/>
      <c r="R4253" s="84"/>
      <c r="S4253" s="84"/>
      <c r="T4253" s="84"/>
      <c r="U4253" s="84"/>
      <c r="V4253" s="84"/>
      <c r="W4253" s="84"/>
      <c r="X4253" s="84"/>
      <c r="Y4253" s="84"/>
      <c r="Z4253" s="84"/>
      <c r="AA4253" s="84"/>
      <c r="AB4253" s="84"/>
      <c r="AC4253" s="80"/>
      <c r="AD4253" s="80"/>
      <c r="AE4253" s="80"/>
      <c r="AF4253" s="80"/>
      <c r="AG4253" s="80"/>
      <c r="AH4253" s="80"/>
      <c r="AI4253" s="80"/>
      <c r="AJ4253" s="80"/>
      <c r="AK4253" s="80"/>
      <c r="AL4253" s="80"/>
      <c r="AM4253" s="240"/>
      <c r="AN4253" s="240"/>
      <c r="AO4253" s="240"/>
      <c r="AP4253" s="240"/>
      <c r="AQ4253" s="240"/>
      <c r="AR4253" s="240"/>
      <c r="AS4253" s="240"/>
      <c r="AT4253" s="256"/>
      <c r="AU4253" s="256"/>
      <c r="AV4253" s="259"/>
      <c r="AW4253" s="259"/>
      <c r="AX4253" s="256"/>
      <c r="AY4253" s="256"/>
      <c r="AZ4253" s="256"/>
      <c r="BA4253" s="256"/>
      <c r="BB4253" s="256"/>
      <c r="BC4253" s="256"/>
      <c r="BD4253" s="256"/>
      <c r="BE4253" s="256"/>
      <c r="BF4253" s="256"/>
      <c r="BG4253" s="256"/>
      <c r="BH4253" s="256"/>
      <c r="BI4253" s="256"/>
      <c r="BJ4253" s="256"/>
      <c r="BK4253" s="256"/>
      <c r="BL4253" s="262"/>
      <c r="BM4253" s="262"/>
      <c r="BN4253" s="262"/>
      <c r="BO4253" s="262"/>
      <c r="BP4253" s="262"/>
      <c r="BQ4253" s="262"/>
      <c r="BR4253" s="270"/>
      <c r="BS4253" s="270"/>
      <c r="BT4253" s="270"/>
      <c r="BU4253" s="270"/>
      <c r="BV4253" s="270"/>
      <c r="BW4253" s="270"/>
      <c r="BX4253" s="256"/>
      <c r="BY4253" s="256"/>
      <c r="BZ4253" s="256"/>
      <c r="CA4253" s="267"/>
      <c r="CB4253" s="267"/>
      <c r="CC4253" s="274"/>
      <c r="CD4253" s="267"/>
      <c r="CE4253" s="267"/>
      <c r="CF4253" s="267"/>
      <c r="CG4253" s="267"/>
      <c r="CH4253" s="267"/>
      <c r="CI4253" s="267"/>
      <c r="CJ4253" s="267"/>
      <c r="CK4253" s="267"/>
      <c r="CL4253" s="265"/>
      <c r="CM4253" s="272"/>
      <c r="CN4253" s="264"/>
      <c r="CO4253" s="177"/>
      <c r="CP4253" s="226"/>
      <c r="CQ4253" s="226"/>
      <c r="CR4253" s="226"/>
      <c r="CS4253" s="178"/>
      <c r="CT4253" s="178"/>
      <c r="CU4253" s="178"/>
      <c r="CV4253" s="178"/>
      <c r="CW4253" s="178"/>
      <c r="CX4253" s="178"/>
      <c r="CY4253" s="178"/>
      <c r="CZ4253" s="178"/>
      <c r="DA4253" s="178"/>
      <c r="DB4253" s="120"/>
      <c r="DC4253" s="120"/>
      <c r="DD4253" s="120"/>
      <c r="DE4253" s="120"/>
      <c r="DF4253" s="120"/>
      <c r="DG4253" s="120"/>
      <c r="DH4253" s="120"/>
      <c r="DI4253" s="120"/>
      <c r="DJ4253" s="120"/>
      <c r="DK4253" s="120"/>
      <c r="DL4253" s="120"/>
      <c r="DM4253" s="120"/>
      <c r="DN4253" s="120"/>
    </row>
    <row r="4254" spans="1:118" s="119" customFormat="1">
      <c r="A4254" s="228"/>
      <c r="B4254" s="548"/>
      <c r="C4254" s="515"/>
      <c r="D4254" s="237"/>
      <c r="E4254" s="237"/>
      <c r="F4254" s="243"/>
      <c r="G4254" s="122">
        <v>3</v>
      </c>
      <c r="H4254" s="84"/>
      <c r="I4254" s="84"/>
      <c r="J4254" s="84"/>
      <c r="K4254" s="84"/>
      <c r="L4254" s="84"/>
      <c r="M4254" s="84"/>
      <c r="N4254" s="84"/>
      <c r="O4254" s="84"/>
      <c r="P4254" s="84"/>
      <c r="Q4254" s="84"/>
      <c r="R4254" s="84"/>
      <c r="S4254" s="84"/>
      <c r="T4254" s="84"/>
      <c r="U4254" s="84"/>
      <c r="V4254" s="84"/>
      <c r="W4254" s="84"/>
      <c r="X4254" s="84"/>
      <c r="Y4254" s="84"/>
      <c r="Z4254" s="84"/>
      <c r="AA4254" s="84"/>
      <c r="AB4254" s="84"/>
      <c r="AC4254" s="80"/>
      <c r="AD4254" s="80"/>
      <c r="AE4254" s="80"/>
      <c r="AF4254" s="80"/>
      <c r="AG4254" s="80"/>
      <c r="AH4254" s="80"/>
      <c r="AI4254" s="80"/>
      <c r="AJ4254" s="80"/>
      <c r="AK4254" s="80"/>
      <c r="AL4254" s="80"/>
      <c r="AM4254" s="240"/>
      <c r="AN4254" s="240"/>
      <c r="AO4254" s="240"/>
      <c r="AP4254" s="240"/>
      <c r="AQ4254" s="240"/>
      <c r="AR4254" s="240"/>
      <c r="AS4254" s="240"/>
      <c r="AT4254" s="256"/>
      <c r="AU4254" s="256"/>
      <c r="AV4254" s="259"/>
      <c r="AW4254" s="259"/>
      <c r="AX4254" s="256"/>
      <c r="AY4254" s="256"/>
      <c r="AZ4254" s="256"/>
      <c r="BA4254" s="256"/>
      <c r="BB4254" s="256"/>
      <c r="BC4254" s="256"/>
      <c r="BD4254" s="256"/>
      <c r="BE4254" s="256"/>
      <c r="BF4254" s="256"/>
      <c r="BG4254" s="256"/>
      <c r="BH4254" s="256"/>
      <c r="BI4254" s="256"/>
      <c r="BJ4254" s="256"/>
      <c r="BK4254" s="256"/>
      <c r="BL4254" s="262"/>
      <c r="BM4254" s="262"/>
      <c r="BN4254" s="262"/>
      <c r="BO4254" s="262"/>
      <c r="BP4254" s="262"/>
      <c r="BQ4254" s="262"/>
      <c r="BR4254" s="270"/>
      <c r="BS4254" s="270"/>
      <c r="BT4254" s="270"/>
      <c r="BU4254" s="270"/>
      <c r="BV4254" s="270"/>
      <c r="BW4254" s="270"/>
      <c r="BX4254" s="256"/>
      <c r="BY4254" s="256"/>
      <c r="BZ4254" s="256"/>
      <c r="CA4254" s="267"/>
      <c r="CB4254" s="267"/>
      <c r="CC4254" s="274"/>
      <c r="CD4254" s="267"/>
      <c r="CE4254" s="267"/>
      <c r="CF4254" s="267"/>
      <c r="CG4254" s="267"/>
      <c r="CH4254" s="267"/>
      <c r="CI4254" s="267"/>
      <c r="CJ4254" s="267"/>
      <c r="CK4254" s="267"/>
      <c r="CL4254" s="265"/>
      <c r="CM4254" s="272"/>
      <c r="CN4254" s="264"/>
      <c r="CO4254" s="177"/>
      <c r="CP4254" s="226"/>
      <c r="CQ4254" s="226"/>
      <c r="CR4254" s="226"/>
      <c r="CS4254" s="178"/>
      <c r="CT4254" s="178"/>
      <c r="CU4254" s="178"/>
      <c r="CV4254" s="178"/>
      <c r="CW4254" s="178"/>
      <c r="CX4254" s="178"/>
      <c r="CY4254" s="178"/>
      <c r="CZ4254" s="178"/>
      <c r="DA4254" s="178"/>
      <c r="DB4254" s="120"/>
      <c r="DC4254" s="120"/>
      <c r="DD4254" s="120"/>
      <c r="DE4254" s="120"/>
      <c r="DF4254" s="120"/>
      <c r="DG4254" s="120"/>
      <c r="DH4254" s="120"/>
      <c r="DI4254" s="120"/>
      <c r="DJ4254" s="120"/>
      <c r="DK4254" s="120"/>
      <c r="DL4254" s="120"/>
      <c r="DM4254" s="120"/>
      <c r="DN4254" s="120"/>
    </row>
    <row r="4255" spans="1:118" s="119" customFormat="1">
      <c r="A4255" s="228"/>
      <c r="B4255" s="548"/>
      <c r="C4255" s="515"/>
      <c r="D4255" s="237"/>
      <c r="E4255" s="237"/>
      <c r="F4255" s="244"/>
      <c r="G4255" s="123">
        <v>3.9</v>
      </c>
      <c r="H4255" s="85"/>
      <c r="I4255" s="85"/>
      <c r="J4255" s="85"/>
      <c r="K4255" s="85"/>
      <c r="L4255" s="85"/>
      <c r="M4255" s="85"/>
      <c r="N4255" s="85"/>
      <c r="O4255" s="85"/>
      <c r="P4255" s="85"/>
      <c r="Q4255" s="85"/>
      <c r="R4255" s="85"/>
      <c r="S4255" s="85"/>
      <c r="T4255" s="85"/>
      <c r="U4255" s="85"/>
      <c r="V4255" s="85"/>
      <c r="W4255" s="85"/>
      <c r="X4255" s="85"/>
      <c r="Y4255" s="85"/>
      <c r="Z4255" s="85"/>
      <c r="AA4255" s="85"/>
      <c r="AB4255" s="85"/>
      <c r="AC4255" s="81"/>
      <c r="AD4255" s="81"/>
      <c r="AE4255" s="81"/>
      <c r="AF4255" s="81"/>
      <c r="AG4255" s="81"/>
      <c r="AH4255" s="81"/>
      <c r="AI4255" s="81"/>
      <c r="AJ4255" s="81"/>
      <c r="AK4255" s="81"/>
      <c r="AL4255" s="81"/>
      <c r="AM4255" s="240"/>
      <c r="AN4255" s="240"/>
      <c r="AO4255" s="240"/>
      <c r="AP4255" s="240"/>
      <c r="AQ4255" s="240"/>
      <c r="AR4255" s="240"/>
      <c r="AS4255" s="240"/>
      <c r="AT4255" s="256"/>
      <c r="AU4255" s="256"/>
      <c r="AV4255" s="259"/>
      <c r="AW4255" s="259"/>
      <c r="AX4255" s="256"/>
      <c r="AY4255" s="256"/>
      <c r="AZ4255" s="256"/>
      <c r="BA4255" s="256"/>
      <c r="BB4255" s="256"/>
      <c r="BC4255" s="256"/>
      <c r="BD4255" s="256"/>
      <c r="BE4255" s="256"/>
      <c r="BF4255" s="256"/>
      <c r="BG4255" s="256"/>
      <c r="BH4255" s="256"/>
      <c r="BI4255" s="256"/>
      <c r="BJ4255" s="256"/>
      <c r="BK4255" s="256"/>
      <c r="BL4255" s="262"/>
      <c r="BM4255" s="262"/>
      <c r="BN4255" s="262"/>
      <c r="BO4255" s="262"/>
      <c r="BP4255" s="262"/>
      <c r="BQ4255" s="262"/>
      <c r="BR4255" s="270"/>
      <c r="BS4255" s="270"/>
      <c r="BT4255" s="270"/>
      <c r="BU4255" s="270"/>
      <c r="BV4255" s="270"/>
      <c r="BW4255" s="270"/>
      <c r="BX4255" s="256"/>
      <c r="BY4255" s="256"/>
      <c r="BZ4255" s="256"/>
      <c r="CA4255" s="267"/>
      <c r="CB4255" s="267"/>
      <c r="CC4255" s="274"/>
      <c r="CD4255" s="267"/>
      <c r="CE4255" s="267"/>
      <c r="CF4255" s="267"/>
      <c r="CG4255" s="267"/>
      <c r="CH4255" s="267"/>
      <c r="CI4255" s="267"/>
      <c r="CJ4255" s="267"/>
      <c r="CK4255" s="267"/>
      <c r="CL4255" s="265"/>
      <c r="CM4255" s="272"/>
      <c r="CN4255" s="264"/>
      <c r="CO4255" s="177"/>
      <c r="CP4255" s="226"/>
      <c r="CQ4255" s="226"/>
      <c r="CR4255" s="226"/>
      <c r="CS4255" s="178"/>
      <c r="CT4255" s="178"/>
      <c r="CU4255" s="178"/>
      <c r="CV4255" s="178"/>
      <c r="CW4255" s="178"/>
      <c r="CX4255" s="178"/>
      <c r="CY4255" s="178"/>
      <c r="CZ4255" s="178"/>
      <c r="DA4255" s="178"/>
      <c r="DB4255" s="120"/>
      <c r="DC4255" s="120"/>
      <c r="DD4255" s="120"/>
      <c r="DE4255" s="120"/>
      <c r="DF4255" s="120"/>
      <c r="DG4255" s="120"/>
      <c r="DH4255" s="120"/>
      <c r="DI4255" s="120"/>
      <c r="DJ4255" s="120"/>
      <c r="DK4255" s="120"/>
      <c r="DL4255" s="120"/>
      <c r="DM4255" s="120"/>
      <c r="DN4255" s="120"/>
    </row>
    <row r="4256" spans="1:118" s="119" customFormat="1">
      <c r="A4256" s="229"/>
      <c r="B4256" s="549"/>
      <c r="C4256" s="516"/>
      <c r="D4256" s="238"/>
      <c r="E4256" s="238"/>
      <c r="F4256" s="245" t="s">
        <v>83</v>
      </c>
      <c r="G4256" s="246"/>
      <c r="H4256" s="82"/>
      <c r="I4256" s="82"/>
      <c r="J4256" s="82"/>
      <c r="K4256" s="82"/>
      <c r="L4256" s="82"/>
      <c r="M4256" s="82"/>
      <c r="N4256" s="82"/>
      <c r="O4256" s="82"/>
      <c r="P4256" s="82"/>
      <c r="Q4256" s="82"/>
      <c r="R4256" s="82"/>
      <c r="S4256" s="82"/>
      <c r="T4256" s="82"/>
      <c r="U4256" s="82"/>
      <c r="V4256" s="82"/>
      <c r="W4256" s="82"/>
      <c r="X4256" s="82"/>
      <c r="Y4256" s="82"/>
      <c r="Z4256" s="82"/>
      <c r="AA4256" s="82"/>
      <c r="AB4256" s="82"/>
      <c r="AC4256" s="35"/>
      <c r="AD4256" s="35"/>
      <c r="AE4256" s="35"/>
      <c r="AF4256" s="35"/>
      <c r="AG4256" s="35"/>
      <c r="AH4256" s="35"/>
      <c r="AI4256" s="35"/>
      <c r="AJ4256" s="35"/>
      <c r="AK4256" s="35"/>
      <c r="AL4256" s="35"/>
      <c r="AM4256" s="241"/>
      <c r="AN4256" s="241"/>
      <c r="AO4256" s="241"/>
      <c r="AP4256" s="241"/>
      <c r="AQ4256" s="241"/>
      <c r="AR4256" s="241"/>
      <c r="AS4256" s="241"/>
      <c r="AT4256" s="257"/>
      <c r="AU4256" s="257"/>
      <c r="AV4256" s="260"/>
      <c r="AW4256" s="260"/>
      <c r="AX4256" s="257"/>
      <c r="AY4256" s="257"/>
      <c r="AZ4256" s="257"/>
      <c r="BA4256" s="257"/>
      <c r="BB4256" s="257"/>
      <c r="BC4256" s="257"/>
      <c r="BD4256" s="257"/>
      <c r="BE4256" s="257"/>
      <c r="BF4256" s="257"/>
      <c r="BG4256" s="257"/>
      <c r="BH4256" s="257"/>
      <c r="BI4256" s="257"/>
      <c r="BJ4256" s="257"/>
      <c r="BK4256" s="257"/>
      <c r="BL4256" s="263"/>
      <c r="BM4256" s="263"/>
      <c r="BN4256" s="263"/>
      <c r="BO4256" s="263"/>
      <c r="BP4256" s="263"/>
      <c r="BQ4256" s="263"/>
      <c r="BR4256" s="271"/>
      <c r="BS4256" s="271"/>
      <c r="BT4256" s="271"/>
      <c r="BU4256" s="271"/>
      <c r="BV4256" s="271"/>
      <c r="BW4256" s="271"/>
      <c r="BX4256" s="257"/>
      <c r="BY4256" s="257"/>
      <c r="BZ4256" s="257"/>
      <c r="CA4256" s="268"/>
      <c r="CB4256" s="268"/>
      <c r="CC4256" s="275"/>
      <c r="CD4256" s="268"/>
      <c r="CE4256" s="268"/>
      <c r="CF4256" s="268"/>
      <c r="CG4256" s="268"/>
      <c r="CH4256" s="268"/>
      <c r="CI4256" s="268"/>
      <c r="CJ4256" s="268"/>
      <c r="CK4256" s="268"/>
      <c r="CL4256" s="265"/>
      <c r="CM4256" s="272"/>
      <c r="CN4256" s="264"/>
      <c r="CO4256" s="177"/>
      <c r="CP4256" s="226"/>
      <c r="CQ4256" s="226"/>
      <c r="CR4256" s="226"/>
      <c r="CS4256" s="178"/>
      <c r="CT4256" s="178"/>
      <c r="CU4256" s="178"/>
      <c r="CV4256" s="178"/>
      <c r="CW4256" s="178"/>
      <c r="CX4256" s="178"/>
      <c r="CY4256" s="178"/>
      <c r="CZ4256" s="178"/>
      <c r="DA4256" s="178"/>
      <c r="DB4256" s="120"/>
      <c r="DC4256" s="120"/>
      <c r="DD4256" s="120"/>
      <c r="DE4256" s="120"/>
      <c r="DF4256" s="120"/>
      <c r="DG4256" s="120"/>
      <c r="DH4256" s="120"/>
      <c r="DI4256" s="120"/>
      <c r="DJ4256" s="120"/>
      <c r="DK4256" s="120"/>
      <c r="DL4256" s="120"/>
      <c r="DM4256" s="120"/>
      <c r="DN4256" s="120"/>
    </row>
    <row r="4257" spans="1:118" s="119" customFormat="1" ht="14.25" customHeight="1">
      <c r="A4257" s="227">
        <f t="shared" si="1292"/>
        <v>528</v>
      </c>
      <c r="B4257" s="547" t="s">
        <v>489</v>
      </c>
      <c r="C4257" s="514" t="s">
        <v>490</v>
      </c>
      <c r="D4257" s="236">
        <v>43542</v>
      </c>
      <c r="E4257" s="236" t="s">
        <v>1196</v>
      </c>
      <c r="F4257" s="253" t="s">
        <v>80</v>
      </c>
      <c r="G4257" s="254"/>
      <c r="H4257" s="82" t="s">
        <v>69</v>
      </c>
      <c r="I4257" s="82"/>
      <c r="J4257" s="82" t="s">
        <v>60</v>
      </c>
      <c r="K4257" s="82" t="s">
        <v>60</v>
      </c>
      <c r="L4257" s="82" t="s">
        <v>60</v>
      </c>
      <c r="M4257" s="82" t="s">
        <v>60</v>
      </c>
      <c r="N4257" s="82" t="s">
        <v>67</v>
      </c>
      <c r="O4257" s="82"/>
      <c r="P4257" s="82" t="s">
        <v>60</v>
      </c>
      <c r="Q4257" s="82" t="s">
        <v>60</v>
      </c>
      <c r="R4257" s="82" t="s">
        <v>60</v>
      </c>
      <c r="S4257" s="82" t="s">
        <v>60</v>
      </c>
      <c r="T4257" s="82" t="s">
        <v>60</v>
      </c>
      <c r="U4257" s="82" t="s">
        <v>60</v>
      </c>
      <c r="V4257" s="82"/>
      <c r="W4257" s="82" t="s">
        <v>61</v>
      </c>
      <c r="X4257" s="82" t="s">
        <v>61</v>
      </c>
      <c r="Y4257" s="82" t="s">
        <v>61</v>
      </c>
      <c r="Z4257" s="82" t="s">
        <v>61</v>
      </c>
      <c r="AA4257" s="82" t="s">
        <v>61</v>
      </c>
      <c r="AB4257" s="82" t="s">
        <v>61</v>
      </c>
      <c r="AC4257" s="82"/>
      <c r="AD4257" s="82" t="s">
        <v>61</v>
      </c>
      <c r="AE4257" s="82" t="s">
        <v>61</v>
      </c>
      <c r="AF4257" s="82" t="s">
        <v>61</v>
      </c>
      <c r="AG4257" s="82" t="s">
        <v>61</v>
      </c>
      <c r="AH4257" s="82" t="s">
        <v>61</v>
      </c>
      <c r="AI4257" s="82" t="s">
        <v>1471</v>
      </c>
      <c r="AJ4257" s="82"/>
      <c r="AK4257" s="82" t="s">
        <v>60</v>
      </c>
      <c r="AL4257" s="82" t="s">
        <v>60</v>
      </c>
      <c r="AM4257" s="239">
        <f>COUNTIF(H4257:AL4257,"PH")+COUNTIF(H4257:AL4257,"PH/L")+COUNTIF(H4257:AL4257,"PM")</f>
        <v>0</v>
      </c>
      <c r="AN4257" s="239">
        <f>COUNTIF(H4257:AL4257,"PD")+COUNTIF(H4257:AL4257,"PDD")+COUNTIF(H4257:AL4257,"P/DS")/2+COUNTIF(H4257:AL4257,"PMD")</f>
        <v>0</v>
      </c>
      <c r="AO4257" s="239">
        <f>COUNTIF(H4257:AL4257,"PN")+COUNTIF(H4257:AL4257,"P/NS")/2+COUNTIF(H4257:AL4257,"PH")+COUNTIF(H4257:AL4257,"PH/F")/2+COUNTIF(H4257:AL4257,"PH/L")/2+COUNTIF(H4257:AL4257,"PM")</f>
        <v>0</v>
      </c>
      <c r="AP4257" s="239">
        <f>COUNTIF(H4257:AL4257,"BH")+COUNTIF(H4257:AL4257,"AL/BL")+COUNTIF(H4257:AL4257,"UL/BL")+COUNTIF(H4257:AL4257,"BM")</f>
        <v>0</v>
      </c>
      <c r="AQ4257" s="239">
        <f>COUNTIF(H4257:AL4257,"DS")+COUNTIF(H4257:AL4257,"AL/DS")/2+COUNTIF(H4257:AL4257,"UL/DS")/2+COUNTIF(H4257:AL4257,"CT")+COUNTIF(H4257:AL4257,"MD")</f>
        <v>12.5</v>
      </c>
      <c r="AR4257" s="239">
        <f>COUNTIF(H4257:AL4257,"NS")+COUNTIF(H4257:AL4257,"AL/NS")/2+COUNTIF(H4257:AL4257,"UL/NS")/2+COUNTIF(H4257:AL4257,"BH")+COUNTIF(H4257:AL4257,"AL/BF")/2+COUNTIF(H4257:AL4257,"AL/BL")/2+COUNTIF(H4257:AL4257,"UL/BL")/2+COUNTIF(H4257:AL4257,"UL/BF")/2+COUNTIF(H4257:AL4257,"BM")</f>
        <v>11</v>
      </c>
      <c r="AS4257" s="239">
        <f>COUNTIF(H4257:AL4257,"AL")+COUNTIF(H4257:AL4257,"AL/DS")/2+COUNTIF(H4257:AL4257,"AL/NS")/2+COUNTIF(H4257:AL4257,"NH")+COUNTIF(H4257:AL4257,"SL")+COUNTIF(H4257:AL4257,"NHD")+COUNTIF(H4257:AL4257,"B")+COUNTIF(H4257:AL4257,"HL")+COUNTIF(H4257:AL4257,"AL/BF")/2+COUNTIF(H4257:AL4257,"AL/BL")/2</f>
        <v>2</v>
      </c>
      <c r="AT4257" s="255">
        <f>COUNTIF(H4257:AL4257,"PD")+COUNTIF(H4257:AL4257,"PN")+COUNTIF(H4257:AL4257,"P/DS")/2+COUNTIF(H4257:AL4257,"P/NS")/2+COUNTIF(H4257:AL4257,"DS")+COUNTIF(H4257:AL4257,"NS")+COUNTIF(H4257:AL4257,"AL")+COUNTIF(H4257:AL4257,"AL/DS")+COUNTIF(H4257:AL4257,"AL/NS")+COUNTIF(H4257:AL4257,"NH")+COUNTIF(H4257:AL4257,"SL")+COUNTIF(H4257:AL4257,"UL/DS")/2+COUNTIF(H4257:AL4257,"UL/NS")/2+COUNTIF(H4257:AL4257,"CT")+COUNTIF(H4257:AL4257,"NHD")+COUNTIF(H4257:AL4257,"PDD")+COUNTIF(H4257:AL4257,"B")+COUNTIF(H4257:AL4257,"HL")+COUNTIF(H4257:AL4257,"PH")+COUNTIF(H4257:AL4257,"BH")+COUNTIF(H4257:AL4257,"AL/BF")+COUNTIF(H4257:AL4257,"AL/BL")+COUNTIF(H4257:AL4257,"UL/BF")/2+COUNTIF(H4257:AL4257,"UL/BL")/2+COUNTIF(H4257:AL4257,"PH/F")/2+COUNTIF(H4257:AL4257,"PH/L")/2+COUNTIF(H4257:AL4257,"MD")+COUNTIF(H4257:AL4257,"PMD")+COUNTIF(H4257:AL4257,"PM")+COUNTIF(H4257:AL4257,"BM")</f>
        <v>25.5</v>
      </c>
      <c r="AU4257" s="255">
        <f>COUNTIF(H4257:AL4257,"P/DS")/2+COUNTIF(H4257:AL4257,"P/NS")/2+COUNTIF(H4257:AL4257,"IL")+COUNTIF(H4257:AL4257,"NL")+COUNTIF(H4257:AL4257,"UL")+COUNTIF(H4257:AL4257,"UL/DS")/2+COUNTIF(H4257:AL4257,"UL/NS")/2+COUNTIF(H4257:AL4257,"KT")+COUNTIF(H4257:AL4257,"UL/BF")/2+COUNTIF(H4257:AL4257,"UL/BL")/2+COUNTIF(H4257:AL4257,"PH/F")/2+COUNTIF(H4257:AL4257,"PH/L")/2+COUNTIF(H4257:AL4257,"NB")</f>
        <v>0.5</v>
      </c>
      <c r="AV4257" s="258">
        <f>COUNTIF(H4257:AL4257,"PN")+COUNTIF(H4257:AL4257,"TVD")+COUNTIF(H4257:AL4257,"PH")+COUNTIF(H4257:AL4257,"PM")+COUNTIF(H4257:AL4257,"PDD")-COUNTIFS(H4257:AL4257,"PN",H4264:AL4264,"&gt;=3")-COUNTIFS(H4257:AL4257,"PM",H4264:AL4264,"&gt;=3")</f>
        <v>0</v>
      </c>
      <c r="AW4257" s="258">
        <f>COUNTIF(H4257:AL4257,"NS")+COUNTIF(H4257:AL4257,"D")+COUNTIF(H4257:AL4257,"BH")+COUNTIF(H4257:AL4257,"NHD")+COUNTIF(H4257:AL4257,"BM")-COUNTIFS(H4257:AL4257,"NS",H4264:AL4264,"&gt;=3")-COUNTIFS(H4257:AL4257,"BH",H4264:AL4264,"&gt;=3")-COUNTIFS(H4257:AL4257,"BM",H4264:AL4264,"&gt;=3")</f>
        <v>11</v>
      </c>
      <c r="AX4257" s="255">
        <f>COUNTIF(H4257:AL4257,"AL")+COUNTIF(H4257:AL4257,"AL/DS")/2+COUNTIF(H4257:AL4257,"AL/NS")/2+COUNTIF(H4257:AL4257,"AL/BF")+COUNTIF(H4257:AL4257,"AL/BL")/2</f>
        <v>1</v>
      </c>
      <c r="AY4257" s="255">
        <f>COUNTIF(H4257:AL4257,"SL")</f>
        <v>0</v>
      </c>
      <c r="AZ4257" s="255">
        <f>COUNTIF(H4257:AL4257,"NH")</f>
        <v>1</v>
      </c>
      <c r="BA4257" s="255">
        <f>COUNTIF(H4257:AL4257,"HL")</f>
        <v>0</v>
      </c>
      <c r="BB4257" s="255">
        <f>COUNTIF(G4257:AL4257,"P/DS")/2+COUNTIF(G4257:AL4257,"P/NS")/2+COUNTIF(G4257:AL4257,"UL")+COUNTIF(G4257:AL4257,"UL/DS")/2+COUNTIF(G4257:AL4257,"UL/NS")/2+COUNTIF(G4257:AL4257,"UL/BL")/2+COUNTIF(G4257:AL4257,"UL/BF")/2+COUNTIF(G4257:AL4257,"PH/F")/2+COUNTIF(G4257:AL4257,"PH/L")/2</f>
        <v>0.5</v>
      </c>
      <c r="BC4257" s="255">
        <f>COUNTIF(H4257:AL4257,"NB")</f>
        <v>0</v>
      </c>
      <c r="BD4257" s="255">
        <f>COUNTIF(H4257:AL4257,"NL")</f>
        <v>0</v>
      </c>
      <c r="BE4257" s="255">
        <f>COUNTIF(H4257:AL4257,"IL")</f>
        <v>0</v>
      </c>
      <c r="BF4257" s="255">
        <f>COUNTIF(H4257:AL4257,"KT")</f>
        <v>0</v>
      </c>
      <c r="BG4257" s="255">
        <f>COUNTIF(H4257:AL4257,"L70")</f>
        <v>0</v>
      </c>
      <c r="BH4257" s="255">
        <f>COUNTIF(H4257:AL4257,"MD")</f>
        <v>0</v>
      </c>
      <c r="BI4257" s="255">
        <f>COUNTIF(H4257:AL4257,"PMD")</f>
        <v>0</v>
      </c>
      <c r="BJ4257" s="255">
        <f>COUNTIF(H4257:AL4257,"PM")</f>
        <v>0</v>
      </c>
      <c r="BK4257" s="255">
        <f>COUNTIF(H4257:AL4257,"BM")</f>
        <v>0</v>
      </c>
      <c r="BL4257" s="261">
        <f>SUMIF(H4257:AL4257,"PD",H4258:AL4258)+SUMIF(H4257:AL4257,"PN",H4258:AL4258)+SUMIF(H4257:AL4257,"P/DS",H4258:AL4258)+SUMIF(H4257:AL4257,"PN/F",H4258:AL4258)+SUMIF(H4257:AL4257,"PN/L",H4258:AL4258)+SUMIF(H4257:AL4257,"TV",H4258:AL4258)+SUMIF(H4257:AL4257,"TVD",H4258:AL4258)+SUMIF(H4257:AL4257,"PDD",H4258:AL4258)</f>
        <v>0</v>
      </c>
      <c r="BM4257" s="261">
        <f>SUMIF(H4257:AL4257,"PD",H4259:AL4259)+SUMIF(H4257:AL4257,"PN",H4259:AL4259)+SUMIF(H4257:AL4257,"P/DS",H4259:AL4259)+SUMIF(H4257:AL4257,"PN/F",H4259:AL4259)+SUMIF(H4257:AL4257,"PN/L",H4259:AL4259)+SUMIF(H4257:AL4257,"TV",H4259:AL4259)+SUMIF(H4257:AL4257,"TVD",H4259:AL4259)+SUMIF(H4257:AL4257,"PDD",H4259:AL4259)+SUMIF(H4257:AL4257,"PMD",H4259:AL4259)</f>
        <v>0</v>
      </c>
      <c r="BN4257" s="261">
        <f>SUMIF(H4257:AL4257,"PD",H4260:AL4260)+SUMIF(H4257:AL4257,"PN",H4260:AL4260)+SUMIF(H4257:AL4257,"P/DS",H4260:AL4260)+SUMIF(H4257:AL4257,"PN/F",H4260:AL4260)+SUMIF(H4257:AL4257,"PN/L",H4260:AL4260)+SUMIF(H4257:AL4257,"TV",H4260:AL4260)+SUMIF(H4257:AL4257,"TVD",H4260:AL4260)</f>
        <v>0</v>
      </c>
      <c r="BO4257" s="261">
        <f>SUMIF(H4257:AL4257,"PD",H4261:AL4261)+SUMIF(H4257:AL4257,"PN",H4261:AL4261)+SUMIF(H4257:AL4257,"P/DS",H4261:AL4261)+SUMIF(H4257:AL4257,"PN/F",H4261:AL4261)+SUMIF(H4257:AL4257,"PN/L",H4261:AL4261)+SUMIF(H4257:AL4257,"TV",H4261:AL4261)+SUMIF(H4257:AL4257,"TVD",H4261:AL4261)</f>
        <v>0</v>
      </c>
      <c r="BP4257" s="261">
        <f>SUMIF(H4257:AL4257,"PD",H4262:AL4262)+SUMIF(H4257:AL4257,"PN",H4262:AL4262)+SUMIF(H4257:AL4257,"P/DS",H4262:AL4262)+SUMIF(H4257:AL4257,"PN/F",H4262:AL4262)+SUMIF(H4257:AL4257,"PN/L",H4262:AL4262)+SUMIF(H4257:AL4257,"TV",H4262:AL4262)+SUMIF(H4257:AL4257,"TVD",H4262:AL4262)+SUMIF(H4257:AL4257,"PDD",H4262:AL4262)+SUMIF(H4257:AL4257,"PH",H4262:AL4262)+SUMIF(H4257:AL4257,"PM",H4262:AL4262)</f>
        <v>0</v>
      </c>
      <c r="BQ4257" s="261">
        <f>SUMIF(H4257:AL4257,"PD",H4263:AL4263)+SUMIF(H4257:AL4257,"PN",H4263:AL4263)+SUMIF(H4257:AL4257,"P/DS",H4263:AL4263)+SUMIF(H4257:AL4257,"PN/F",H4263:AL4263)+SUMIF(H4257:AL4257,"PN/L",H4263:AL4263)+SUMIF(H4257:AL4257,"TV",H4263:AL4263)+SUMIF(H4257:AL4257,"TVD",H4263:AL4263)+SUMIF(H4257:AL4257,"PDD",H4263:AL4263)+SUMIF(H4257:AL4257,"PH",H4263:AL4263)+SUMIF(H4257:AL4257,"PM",H4263:AL4263)</f>
        <v>0</v>
      </c>
      <c r="BR4257" s="269">
        <f>SUM(H4258:AL4258)-BL4257</f>
        <v>15</v>
      </c>
      <c r="BS4257" s="269">
        <f>SUM(H4259:AL4259)-BM4257</f>
        <v>9</v>
      </c>
      <c r="BT4257" s="269">
        <f>SUM(H4260:AL4260)-BN4257</f>
        <v>0</v>
      </c>
      <c r="BU4257" s="269">
        <f>SUM(H4261:AL4261)-BO4257</f>
        <v>0</v>
      </c>
      <c r="BV4257" s="269">
        <f>SUM(H4262:AL4262)-BP4257</f>
        <v>0</v>
      </c>
      <c r="BW4257" s="269">
        <f>SUM(H4263:AL4263)-BQ4257</f>
        <v>0</v>
      </c>
      <c r="BX4257" s="255">
        <f>SUMIF(H4257:AL4257,"PD",H4264:AL4264)+SUMIF(H4257:AL4257,"PN",H4264:AL4264)+SUMIF(H4257:AL4257,"P/DS",H4264:AL4264)+SUMIF(H4257:AL4257,"PN/F",H4264:AL4264)+SUMIF(H4257:AL4257,"PN/L",H4264:AL4264)</f>
        <v>0</v>
      </c>
      <c r="BY4257" s="255">
        <f>SUM(H4264:AL4264)-BX4257</f>
        <v>0</v>
      </c>
      <c r="BZ4257" s="255">
        <f t="shared" ref="BZ4257" si="1305">+SUM(BL4257:BW4264)</f>
        <v>24</v>
      </c>
      <c r="CA4257" s="266">
        <f>(COUNTIFS(H4257:AL4257,"PD",H4258:AL4258,"&gt;=2"))*0.5-IF(CN4257="VP",COUNTIFS($H$16:$AL$16,"SAT",H4257:AL4257,"PD",H4258:AL4258,"&gt;=2"))*0.5</f>
        <v>0</v>
      </c>
      <c r="CB4257" s="266">
        <f>(COUNTIFS(H4257:AL4257,"PN",H4259:AL4259,"&gt;=0.5",H4258:AL4258,"&gt;=1.5"))*0.5+COUNTIFS(H4257:AL4257,"PDD",H4259:AL4259,"&gt;=0.5",H4258:AL4258,"&gt;=1.5")*0.5</f>
        <v>0</v>
      </c>
      <c r="CC4257" s="273">
        <f>(COUNTIFS(H4257:AL4257,"TV",H4259:AL4259,"&gt;=10"))*0.5+(COUNTIFS(H4257:AL4257,"PMD",H4259:AL4259,"&gt;=2"))*0.5</f>
        <v>0</v>
      </c>
      <c r="CD4257" s="266">
        <f>(COUNTIFS(H4257:AL4257,"TVD",H4261:AL4261,"&gt;=6.5",H4259:AL4259,"&gt;=3.5"))*0.5</f>
        <v>0</v>
      </c>
      <c r="CE4257" s="266">
        <f>(COUNTIFS(H4257:AL4257,"PD",H4262:AL4262,"&gt;=10"))*0.5</f>
        <v>0</v>
      </c>
      <c r="CF4257" s="266">
        <f>(COUNTIFS(H4257:AL4257,"PDD",H4262:AL4262,"&gt;=3.5",H4263:AL4263,"&gt;=6.5")+COUNTIFS(H4257:AL4257,"PH",H4263:AL4263,"&gt;=0.5",H4262:AL4262,"&gt;=1.5")+COUNTIFS(H4257:AL4257,"PM",H4263:AL4263,"&gt;=0.5",H4262:AL4262,"&gt;=1.5"))*0.5</f>
        <v>0</v>
      </c>
      <c r="CG4257" s="266">
        <f>(COUNTIFS(H4257:AL4257,"DS",H4258:AL4258,"&gt;=2")+COUNTIFS(H4257:AL4257,"AL/DS",H4258:AL4258,"&gt;=2"))*0.5-IF(CN4257="VP",COUNTIFS($H$16:$AL$16,"SAT",H4257:AL4257,"DS",H4258:AL4258,"&gt;=2"))*0.5</f>
        <v>3</v>
      </c>
      <c r="CH4257" s="266">
        <f>(COUNTIFS(H4257:AL4257,"NS",H4259:AL4259,"&gt;=0.5",H4258:AL4258,"&gt;=1.5")+COUNTIFS(H4257:AL4257,"AL/NS",H4259:AL4259,"&gt;=0.5",H4258:AL4258,"&gt;=1.5")+COUNTIFS(H4257:AL4257,"NHD",H4259:AL4259,"&gt;=4.5",H4262:AL4262,"&gt;=2",H4258:AL4258,"&gt;=1.5"))*0.5</f>
        <v>0</v>
      </c>
      <c r="CI4257" s="266">
        <f>(COUNTIF(H4259:AL4259,"&gt;=10")+COUNTIFS(H4257:AL4257,"MD",H4259:AL4259,"&gt;=2")-COUNTIFS(H4257:AL4257,"TV",H4259:AL4259,"&gt;=10"))*0.5</f>
        <v>0</v>
      </c>
      <c r="CJ4257" s="266">
        <f>(COUNTIFS(H4257:AL4257,"D",H4261:AL4261,"&gt;=6.5",H4259:AL4259,"&gt;=3.5"))*0.5</f>
        <v>0</v>
      </c>
      <c r="CK4257" s="266">
        <f>(COUNTIF(H4262:AL4262,"&gt;=10")-COUNTIFS(H4257:AL4257,"PD",H4262:AL4262,"&gt;=10"))*0.5</f>
        <v>0</v>
      </c>
      <c r="CL4257" s="265">
        <f>(COUNTIFS(H4257:AL4257,"NHD",H4262:AL4262,"&gt;=3.5",H4263:AL4263,"&gt;=6.5")+COUNTIFS(H4257:AL4257,"BH",H4262:AL4262,"&gt;=1.5",H4263:AL4263,"&gt;=0.5")+COUNTIFS(H4257:AL4257,"BM",H4262:AL4262,"&gt;=1.5",H4263:AL4263,"&gt;=0.5")+COUNTIFS(H4257:AL4257,"D",H4262:AL4262,"&gt;=1.5",H4263:AL4263,"&gt;=0.5"))*0.5</f>
        <v>0</v>
      </c>
      <c r="CM4257" s="272"/>
      <c r="CN4257" s="264" t="s">
        <v>723</v>
      </c>
      <c r="CO4257" s="177">
        <f t="shared" ref="CO4257" si="1306">+AM4257+AN4257+AO4257+AP4257+AQ4257+AR4257+AS4257+AU4257+BG4257</f>
        <v>26</v>
      </c>
      <c r="CP4257" s="225">
        <f>+SUM(I4258:I4263)-I4264</f>
        <v>9</v>
      </c>
      <c r="CQ4257" s="225">
        <f>+SUM(J4258:J4263)-J4264</f>
        <v>2.5</v>
      </c>
      <c r="CR4257" s="225">
        <f>+SUM(K4258:K4263)-K4264</f>
        <v>0</v>
      </c>
      <c r="CS4257" s="178"/>
      <c r="CT4257" s="178"/>
      <c r="CU4257" s="178"/>
      <c r="CV4257" s="178"/>
      <c r="CW4257" s="178"/>
      <c r="CX4257" s="178"/>
      <c r="CY4257" s="178"/>
      <c r="CZ4257" s="178"/>
      <c r="DA4257" s="178"/>
      <c r="DB4257" s="120"/>
      <c r="DC4257" s="120"/>
      <c r="DD4257" s="120"/>
      <c r="DE4257" s="120"/>
      <c r="DF4257" s="120"/>
      <c r="DG4257" s="120"/>
      <c r="DH4257" s="120"/>
      <c r="DI4257" s="120"/>
      <c r="DJ4257" s="120"/>
      <c r="DK4257" s="120"/>
      <c r="DL4257" s="120"/>
      <c r="DM4257" s="120"/>
      <c r="DN4257" s="120"/>
    </row>
    <row r="4258" spans="1:118" s="119" customFormat="1" ht="15" customHeight="1">
      <c r="A4258" s="228"/>
      <c r="B4258" s="548"/>
      <c r="C4258" s="515"/>
      <c r="D4258" s="237"/>
      <c r="E4258" s="237"/>
      <c r="F4258" s="242" t="s">
        <v>82</v>
      </c>
      <c r="G4258" s="121">
        <v>1.5</v>
      </c>
      <c r="H4258" s="83"/>
      <c r="I4258" s="83"/>
      <c r="J4258" s="83">
        <v>2.5</v>
      </c>
      <c r="K4258" s="83"/>
      <c r="L4258" s="83">
        <v>2.5</v>
      </c>
      <c r="M4258" s="83"/>
      <c r="N4258" s="83"/>
      <c r="O4258" s="83"/>
      <c r="P4258" s="83"/>
      <c r="Q4258" s="83">
        <v>2.5</v>
      </c>
      <c r="R4258" s="83">
        <v>2.5</v>
      </c>
      <c r="S4258" s="83">
        <v>2.5</v>
      </c>
      <c r="T4258" s="83"/>
      <c r="U4258" s="83">
        <v>2.5</v>
      </c>
      <c r="V4258" s="83"/>
      <c r="W4258" s="83"/>
      <c r="X4258" s="83"/>
      <c r="Y4258" s="83"/>
      <c r="Z4258" s="83"/>
      <c r="AA4258" s="83"/>
      <c r="AB4258" s="83"/>
      <c r="AC4258" s="79"/>
      <c r="AD4258" s="79"/>
      <c r="AE4258" s="79"/>
      <c r="AF4258" s="79"/>
      <c r="AG4258" s="79"/>
      <c r="AH4258" s="79"/>
      <c r="AI4258" s="79"/>
      <c r="AJ4258" s="79"/>
      <c r="AK4258" s="79"/>
      <c r="AL4258" s="79"/>
      <c r="AM4258" s="240"/>
      <c r="AN4258" s="240"/>
      <c r="AO4258" s="240"/>
      <c r="AP4258" s="240"/>
      <c r="AQ4258" s="240"/>
      <c r="AR4258" s="240"/>
      <c r="AS4258" s="240"/>
      <c r="AT4258" s="256"/>
      <c r="AU4258" s="256"/>
      <c r="AV4258" s="259"/>
      <c r="AW4258" s="259"/>
      <c r="AX4258" s="256"/>
      <c r="AY4258" s="256"/>
      <c r="AZ4258" s="256"/>
      <c r="BA4258" s="256"/>
      <c r="BB4258" s="256"/>
      <c r="BC4258" s="256"/>
      <c r="BD4258" s="256"/>
      <c r="BE4258" s="256"/>
      <c r="BF4258" s="256"/>
      <c r="BG4258" s="256"/>
      <c r="BH4258" s="256"/>
      <c r="BI4258" s="256"/>
      <c r="BJ4258" s="256"/>
      <c r="BK4258" s="256"/>
      <c r="BL4258" s="262"/>
      <c r="BM4258" s="262"/>
      <c r="BN4258" s="262"/>
      <c r="BO4258" s="262"/>
      <c r="BP4258" s="262"/>
      <c r="BQ4258" s="262"/>
      <c r="BR4258" s="270"/>
      <c r="BS4258" s="270"/>
      <c r="BT4258" s="270"/>
      <c r="BU4258" s="270"/>
      <c r="BV4258" s="270"/>
      <c r="BW4258" s="270"/>
      <c r="BX4258" s="256"/>
      <c r="BY4258" s="256"/>
      <c r="BZ4258" s="256"/>
      <c r="CA4258" s="267"/>
      <c r="CB4258" s="267"/>
      <c r="CC4258" s="274"/>
      <c r="CD4258" s="267"/>
      <c r="CE4258" s="267"/>
      <c r="CF4258" s="267"/>
      <c r="CG4258" s="267"/>
      <c r="CH4258" s="267"/>
      <c r="CI4258" s="267"/>
      <c r="CJ4258" s="267"/>
      <c r="CK4258" s="267"/>
      <c r="CL4258" s="265"/>
      <c r="CM4258" s="272"/>
      <c r="CN4258" s="264"/>
      <c r="CO4258" s="177"/>
      <c r="CP4258" s="226"/>
      <c r="CQ4258" s="226"/>
      <c r="CR4258" s="226"/>
      <c r="CS4258" s="178"/>
      <c r="CT4258" s="178"/>
      <c r="CU4258" s="178"/>
      <c r="CV4258" s="178"/>
      <c r="CW4258" s="178"/>
      <c r="CX4258" s="178"/>
      <c r="CY4258" s="178"/>
      <c r="CZ4258" s="178"/>
      <c r="DA4258" s="178"/>
      <c r="DB4258" s="120"/>
      <c r="DC4258" s="120"/>
      <c r="DD4258" s="120"/>
      <c r="DE4258" s="120"/>
      <c r="DF4258" s="120"/>
      <c r="DG4258" s="120"/>
      <c r="DH4258" s="120"/>
      <c r="DI4258" s="120"/>
      <c r="DJ4258" s="120"/>
      <c r="DK4258" s="120"/>
      <c r="DL4258" s="120"/>
      <c r="DM4258" s="120"/>
      <c r="DN4258" s="120"/>
    </row>
    <row r="4259" spans="1:118" s="119" customFormat="1">
      <c r="A4259" s="228"/>
      <c r="B4259" s="548"/>
      <c r="C4259" s="515"/>
      <c r="D4259" s="237"/>
      <c r="E4259" s="237"/>
      <c r="F4259" s="243"/>
      <c r="G4259" s="122">
        <v>2</v>
      </c>
      <c r="H4259" s="84"/>
      <c r="I4259" s="84">
        <v>9</v>
      </c>
      <c r="J4259" s="84"/>
      <c r="K4259" s="84"/>
      <c r="L4259" s="84"/>
      <c r="M4259" s="84"/>
      <c r="N4259" s="84"/>
      <c r="O4259" s="84"/>
      <c r="P4259" s="84"/>
      <c r="Q4259" s="84"/>
      <c r="R4259" s="84"/>
      <c r="S4259" s="84"/>
      <c r="T4259" s="84"/>
      <c r="U4259" s="84"/>
      <c r="V4259" s="84"/>
      <c r="W4259" s="84"/>
      <c r="X4259" s="84"/>
      <c r="Y4259" s="84"/>
      <c r="Z4259" s="84"/>
      <c r="AA4259" s="84"/>
      <c r="AB4259" s="84"/>
      <c r="AC4259" s="80"/>
      <c r="AD4259" s="80"/>
      <c r="AE4259" s="80"/>
      <c r="AF4259" s="80"/>
      <c r="AG4259" s="80"/>
      <c r="AH4259" s="80"/>
      <c r="AI4259" s="80"/>
      <c r="AJ4259" s="80"/>
      <c r="AK4259" s="80"/>
      <c r="AL4259" s="80"/>
      <c r="AM4259" s="240"/>
      <c r="AN4259" s="240"/>
      <c r="AO4259" s="240"/>
      <c r="AP4259" s="240"/>
      <c r="AQ4259" s="240"/>
      <c r="AR4259" s="240"/>
      <c r="AS4259" s="240"/>
      <c r="AT4259" s="256"/>
      <c r="AU4259" s="256"/>
      <c r="AV4259" s="259"/>
      <c r="AW4259" s="259"/>
      <c r="AX4259" s="256"/>
      <c r="AY4259" s="256"/>
      <c r="AZ4259" s="256"/>
      <c r="BA4259" s="256"/>
      <c r="BB4259" s="256"/>
      <c r="BC4259" s="256"/>
      <c r="BD4259" s="256"/>
      <c r="BE4259" s="256"/>
      <c r="BF4259" s="256"/>
      <c r="BG4259" s="256"/>
      <c r="BH4259" s="256"/>
      <c r="BI4259" s="256"/>
      <c r="BJ4259" s="256"/>
      <c r="BK4259" s="256"/>
      <c r="BL4259" s="262"/>
      <c r="BM4259" s="262"/>
      <c r="BN4259" s="262"/>
      <c r="BO4259" s="262"/>
      <c r="BP4259" s="262"/>
      <c r="BQ4259" s="262"/>
      <c r="BR4259" s="270"/>
      <c r="BS4259" s="270"/>
      <c r="BT4259" s="270"/>
      <c r="BU4259" s="270"/>
      <c r="BV4259" s="270"/>
      <c r="BW4259" s="270"/>
      <c r="BX4259" s="256"/>
      <c r="BY4259" s="256"/>
      <c r="BZ4259" s="256"/>
      <c r="CA4259" s="267"/>
      <c r="CB4259" s="267"/>
      <c r="CC4259" s="274"/>
      <c r="CD4259" s="267"/>
      <c r="CE4259" s="267"/>
      <c r="CF4259" s="267"/>
      <c r="CG4259" s="267"/>
      <c r="CH4259" s="267"/>
      <c r="CI4259" s="267"/>
      <c r="CJ4259" s="267"/>
      <c r="CK4259" s="267"/>
      <c r="CL4259" s="265"/>
      <c r="CM4259" s="272"/>
      <c r="CN4259" s="264"/>
      <c r="CO4259" s="177"/>
      <c r="CP4259" s="226"/>
      <c r="CQ4259" s="226"/>
      <c r="CR4259" s="226"/>
      <c r="CS4259" s="178"/>
      <c r="CT4259" s="178"/>
      <c r="CU4259" s="178"/>
      <c r="CV4259" s="178"/>
      <c r="CW4259" s="178"/>
      <c r="CX4259" s="178"/>
      <c r="CY4259" s="178"/>
      <c r="CZ4259" s="178"/>
      <c r="DA4259" s="178"/>
      <c r="DB4259" s="120"/>
      <c r="DC4259" s="120"/>
      <c r="DD4259" s="120"/>
      <c r="DE4259" s="120"/>
      <c r="DF4259" s="120"/>
      <c r="DG4259" s="120"/>
      <c r="DH4259" s="120"/>
      <c r="DI4259" s="120"/>
      <c r="DJ4259" s="120"/>
      <c r="DK4259" s="120"/>
      <c r="DL4259" s="120"/>
      <c r="DM4259" s="120"/>
      <c r="DN4259" s="120"/>
    </row>
    <row r="4260" spans="1:118" s="119" customFormat="1">
      <c r="A4260" s="228"/>
      <c r="B4260" s="548"/>
      <c r="C4260" s="515"/>
      <c r="D4260" s="237"/>
      <c r="E4260" s="237"/>
      <c r="F4260" s="243"/>
      <c r="G4260" s="122">
        <v>2.1</v>
      </c>
      <c r="H4260" s="84"/>
      <c r="I4260" s="84"/>
      <c r="J4260" s="84"/>
      <c r="K4260" s="84"/>
      <c r="L4260" s="84"/>
      <c r="M4260" s="84"/>
      <c r="N4260" s="84"/>
      <c r="O4260" s="84"/>
      <c r="P4260" s="84"/>
      <c r="Q4260" s="84"/>
      <c r="R4260" s="84"/>
      <c r="S4260" s="84"/>
      <c r="T4260" s="84"/>
      <c r="U4260" s="84"/>
      <c r="V4260" s="84"/>
      <c r="W4260" s="84"/>
      <c r="X4260" s="84"/>
      <c r="Y4260" s="84"/>
      <c r="Z4260" s="84"/>
      <c r="AA4260" s="84"/>
      <c r="AB4260" s="84"/>
      <c r="AC4260" s="80"/>
      <c r="AD4260" s="80"/>
      <c r="AE4260" s="80"/>
      <c r="AF4260" s="80"/>
      <c r="AG4260" s="80"/>
      <c r="AH4260" s="80"/>
      <c r="AI4260" s="80"/>
      <c r="AJ4260" s="80"/>
      <c r="AK4260" s="80"/>
      <c r="AL4260" s="80"/>
      <c r="AM4260" s="240"/>
      <c r="AN4260" s="240"/>
      <c r="AO4260" s="240"/>
      <c r="AP4260" s="240"/>
      <c r="AQ4260" s="240"/>
      <c r="AR4260" s="240"/>
      <c r="AS4260" s="240"/>
      <c r="AT4260" s="256"/>
      <c r="AU4260" s="256"/>
      <c r="AV4260" s="259"/>
      <c r="AW4260" s="259"/>
      <c r="AX4260" s="256"/>
      <c r="AY4260" s="256"/>
      <c r="AZ4260" s="256"/>
      <c r="BA4260" s="256"/>
      <c r="BB4260" s="256"/>
      <c r="BC4260" s="256"/>
      <c r="BD4260" s="256"/>
      <c r="BE4260" s="256"/>
      <c r="BF4260" s="256"/>
      <c r="BG4260" s="256"/>
      <c r="BH4260" s="256"/>
      <c r="BI4260" s="256"/>
      <c r="BJ4260" s="256"/>
      <c r="BK4260" s="256"/>
      <c r="BL4260" s="262"/>
      <c r="BM4260" s="262"/>
      <c r="BN4260" s="262"/>
      <c r="BO4260" s="262"/>
      <c r="BP4260" s="262"/>
      <c r="BQ4260" s="262"/>
      <c r="BR4260" s="270"/>
      <c r="BS4260" s="270"/>
      <c r="BT4260" s="270"/>
      <c r="BU4260" s="270"/>
      <c r="BV4260" s="270"/>
      <c r="BW4260" s="270"/>
      <c r="BX4260" s="256"/>
      <c r="BY4260" s="256"/>
      <c r="BZ4260" s="256"/>
      <c r="CA4260" s="267"/>
      <c r="CB4260" s="267"/>
      <c r="CC4260" s="274"/>
      <c r="CD4260" s="267"/>
      <c r="CE4260" s="267"/>
      <c r="CF4260" s="267"/>
      <c r="CG4260" s="267"/>
      <c r="CH4260" s="267"/>
      <c r="CI4260" s="267"/>
      <c r="CJ4260" s="267"/>
      <c r="CK4260" s="267"/>
      <c r="CL4260" s="265"/>
      <c r="CM4260" s="272"/>
      <c r="CN4260" s="264"/>
      <c r="CO4260" s="177"/>
      <c r="CP4260" s="226"/>
      <c r="CQ4260" s="226"/>
      <c r="CR4260" s="226"/>
      <c r="CS4260" s="178"/>
      <c r="CT4260" s="178"/>
      <c r="CU4260" s="178"/>
      <c r="CV4260" s="178"/>
      <c r="CW4260" s="178"/>
      <c r="CX4260" s="178"/>
      <c r="CY4260" s="178"/>
      <c r="CZ4260" s="178"/>
      <c r="DA4260" s="178"/>
      <c r="DB4260" s="120"/>
      <c r="DC4260" s="120"/>
      <c r="DD4260" s="120"/>
      <c r="DE4260" s="120"/>
      <c r="DF4260" s="120"/>
      <c r="DG4260" s="120"/>
      <c r="DH4260" s="120"/>
      <c r="DI4260" s="120"/>
      <c r="DJ4260" s="120"/>
      <c r="DK4260" s="120"/>
      <c r="DL4260" s="120"/>
      <c r="DM4260" s="120"/>
      <c r="DN4260" s="120"/>
    </row>
    <row r="4261" spans="1:118" s="119" customFormat="1">
      <c r="A4261" s="228"/>
      <c r="B4261" s="548"/>
      <c r="C4261" s="515"/>
      <c r="D4261" s="237"/>
      <c r="E4261" s="237"/>
      <c r="F4261" s="243"/>
      <c r="G4261" s="122">
        <v>2.7</v>
      </c>
      <c r="H4261" s="84"/>
      <c r="I4261" s="84"/>
      <c r="J4261" s="84"/>
      <c r="K4261" s="84"/>
      <c r="L4261" s="84"/>
      <c r="M4261" s="84"/>
      <c r="N4261" s="84"/>
      <c r="O4261" s="84"/>
      <c r="P4261" s="84"/>
      <c r="Q4261" s="84"/>
      <c r="R4261" s="84"/>
      <c r="S4261" s="84"/>
      <c r="T4261" s="84"/>
      <c r="U4261" s="84"/>
      <c r="V4261" s="84"/>
      <c r="W4261" s="84"/>
      <c r="X4261" s="84"/>
      <c r="Y4261" s="84"/>
      <c r="Z4261" s="84"/>
      <c r="AA4261" s="84"/>
      <c r="AB4261" s="84"/>
      <c r="AC4261" s="80"/>
      <c r="AD4261" s="80"/>
      <c r="AE4261" s="80"/>
      <c r="AF4261" s="80"/>
      <c r="AG4261" s="80"/>
      <c r="AH4261" s="80"/>
      <c r="AI4261" s="80"/>
      <c r="AJ4261" s="80"/>
      <c r="AK4261" s="80"/>
      <c r="AL4261" s="80"/>
      <c r="AM4261" s="240"/>
      <c r="AN4261" s="240"/>
      <c r="AO4261" s="240"/>
      <c r="AP4261" s="240"/>
      <c r="AQ4261" s="240"/>
      <c r="AR4261" s="240"/>
      <c r="AS4261" s="240"/>
      <c r="AT4261" s="256"/>
      <c r="AU4261" s="256"/>
      <c r="AV4261" s="259"/>
      <c r="AW4261" s="259"/>
      <c r="AX4261" s="256"/>
      <c r="AY4261" s="256"/>
      <c r="AZ4261" s="256"/>
      <c r="BA4261" s="256"/>
      <c r="BB4261" s="256"/>
      <c r="BC4261" s="256"/>
      <c r="BD4261" s="256"/>
      <c r="BE4261" s="256"/>
      <c r="BF4261" s="256"/>
      <c r="BG4261" s="256"/>
      <c r="BH4261" s="256"/>
      <c r="BI4261" s="256"/>
      <c r="BJ4261" s="256"/>
      <c r="BK4261" s="256"/>
      <c r="BL4261" s="262"/>
      <c r="BM4261" s="262"/>
      <c r="BN4261" s="262"/>
      <c r="BO4261" s="262"/>
      <c r="BP4261" s="262"/>
      <c r="BQ4261" s="262"/>
      <c r="BR4261" s="270"/>
      <c r="BS4261" s="270"/>
      <c r="BT4261" s="270"/>
      <c r="BU4261" s="270"/>
      <c r="BV4261" s="270"/>
      <c r="BW4261" s="270"/>
      <c r="BX4261" s="256"/>
      <c r="BY4261" s="256"/>
      <c r="BZ4261" s="256"/>
      <c r="CA4261" s="267"/>
      <c r="CB4261" s="267"/>
      <c r="CC4261" s="274"/>
      <c r="CD4261" s="267"/>
      <c r="CE4261" s="267"/>
      <c r="CF4261" s="267"/>
      <c r="CG4261" s="267"/>
      <c r="CH4261" s="267"/>
      <c r="CI4261" s="267"/>
      <c r="CJ4261" s="267"/>
      <c r="CK4261" s="267"/>
      <c r="CL4261" s="265"/>
      <c r="CM4261" s="272"/>
      <c r="CN4261" s="264"/>
      <c r="CO4261" s="177"/>
      <c r="CP4261" s="226"/>
      <c r="CQ4261" s="226"/>
      <c r="CR4261" s="226"/>
      <c r="CS4261" s="178"/>
      <c r="CT4261" s="178"/>
      <c r="CU4261" s="178"/>
      <c r="CV4261" s="178"/>
      <c r="CW4261" s="178"/>
      <c r="CX4261" s="178"/>
      <c r="CY4261" s="178"/>
      <c r="CZ4261" s="178"/>
      <c r="DA4261" s="178"/>
      <c r="DB4261" s="120"/>
      <c r="DC4261" s="120"/>
      <c r="DD4261" s="120"/>
      <c r="DE4261" s="120"/>
      <c r="DF4261" s="120"/>
      <c r="DG4261" s="120"/>
      <c r="DH4261" s="120"/>
      <c r="DI4261" s="120"/>
      <c r="DJ4261" s="120"/>
      <c r="DK4261" s="120"/>
      <c r="DL4261" s="120"/>
      <c r="DM4261" s="120"/>
      <c r="DN4261" s="120"/>
    </row>
    <row r="4262" spans="1:118" s="119" customFormat="1">
      <c r="A4262" s="228"/>
      <c r="B4262" s="548"/>
      <c r="C4262" s="515"/>
      <c r="D4262" s="237"/>
      <c r="E4262" s="237"/>
      <c r="F4262" s="243"/>
      <c r="G4262" s="122">
        <v>3</v>
      </c>
      <c r="H4262" s="84"/>
      <c r="I4262" s="84"/>
      <c r="J4262" s="84"/>
      <c r="K4262" s="84"/>
      <c r="L4262" s="84"/>
      <c r="M4262" s="84"/>
      <c r="N4262" s="84"/>
      <c r="O4262" s="84"/>
      <c r="P4262" s="84"/>
      <c r="Q4262" s="84"/>
      <c r="R4262" s="84"/>
      <c r="S4262" s="84"/>
      <c r="T4262" s="84"/>
      <c r="U4262" s="84"/>
      <c r="V4262" s="84"/>
      <c r="W4262" s="84"/>
      <c r="X4262" s="84"/>
      <c r="Y4262" s="84"/>
      <c r="Z4262" s="84"/>
      <c r="AA4262" s="84"/>
      <c r="AB4262" s="84"/>
      <c r="AC4262" s="80"/>
      <c r="AD4262" s="80"/>
      <c r="AE4262" s="80"/>
      <c r="AF4262" s="80"/>
      <c r="AG4262" s="80"/>
      <c r="AH4262" s="80"/>
      <c r="AI4262" s="80"/>
      <c r="AJ4262" s="80"/>
      <c r="AK4262" s="80"/>
      <c r="AL4262" s="80"/>
      <c r="AM4262" s="240"/>
      <c r="AN4262" s="240"/>
      <c r="AO4262" s="240"/>
      <c r="AP4262" s="240"/>
      <c r="AQ4262" s="240"/>
      <c r="AR4262" s="240"/>
      <c r="AS4262" s="240"/>
      <c r="AT4262" s="256"/>
      <c r="AU4262" s="256"/>
      <c r="AV4262" s="259"/>
      <c r="AW4262" s="259"/>
      <c r="AX4262" s="256"/>
      <c r="AY4262" s="256"/>
      <c r="AZ4262" s="256"/>
      <c r="BA4262" s="256"/>
      <c r="BB4262" s="256"/>
      <c r="BC4262" s="256"/>
      <c r="BD4262" s="256"/>
      <c r="BE4262" s="256"/>
      <c r="BF4262" s="256"/>
      <c r="BG4262" s="256"/>
      <c r="BH4262" s="256"/>
      <c r="BI4262" s="256"/>
      <c r="BJ4262" s="256"/>
      <c r="BK4262" s="256"/>
      <c r="BL4262" s="262"/>
      <c r="BM4262" s="262"/>
      <c r="BN4262" s="262"/>
      <c r="BO4262" s="262"/>
      <c r="BP4262" s="262"/>
      <c r="BQ4262" s="262"/>
      <c r="BR4262" s="270"/>
      <c r="BS4262" s="270"/>
      <c r="BT4262" s="270"/>
      <c r="BU4262" s="270"/>
      <c r="BV4262" s="270"/>
      <c r="BW4262" s="270"/>
      <c r="BX4262" s="256"/>
      <c r="BY4262" s="256"/>
      <c r="BZ4262" s="256"/>
      <c r="CA4262" s="267"/>
      <c r="CB4262" s="267"/>
      <c r="CC4262" s="274"/>
      <c r="CD4262" s="267"/>
      <c r="CE4262" s="267"/>
      <c r="CF4262" s="267"/>
      <c r="CG4262" s="267"/>
      <c r="CH4262" s="267"/>
      <c r="CI4262" s="267"/>
      <c r="CJ4262" s="267"/>
      <c r="CK4262" s="267"/>
      <c r="CL4262" s="265"/>
      <c r="CM4262" s="272"/>
      <c r="CN4262" s="264"/>
      <c r="CO4262" s="177"/>
      <c r="CP4262" s="226"/>
      <c r="CQ4262" s="226"/>
      <c r="CR4262" s="226"/>
      <c r="CS4262" s="178"/>
      <c r="CT4262" s="178"/>
      <c r="CU4262" s="178"/>
      <c r="CV4262" s="178"/>
      <c r="CW4262" s="178"/>
      <c r="CX4262" s="178"/>
      <c r="CY4262" s="178"/>
      <c r="CZ4262" s="178"/>
      <c r="DA4262" s="178"/>
      <c r="DB4262" s="120"/>
      <c r="DC4262" s="120"/>
      <c r="DD4262" s="120"/>
      <c r="DE4262" s="120"/>
      <c r="DF4262" s="120"/>
      <c r="DG4262" s="120"/>
      <c r="DH4262" s="120"/>
      <c r="DI4262" s="120"/>
      <c r="DJ4262" s="120"/>
      <c r="DK4262" s="120"/>
      <c r="DL4262" s="120"/>
      <c r="DM4262" s="120"/>
      <c r="DN4262" s="120"/>
    </row>
    <row r="4263" spans="1:118" s="119" customFormat="1">
      <c r="A4263" s="228"/>
      <c r="B4263" s="548"/>
      <c r="C4263" s="515"/>
      <c r="D4263" s="237"/>
      <c r="E4263" s="237"/>
      <c r="F4263" s="244"/>
      <c r="G4263" s="123">
        <v>3.9</v>
      </c>
      <c r="H4263" s="85"/>
      <c r="I4263" s="85"/>
      <c r="J4263" s="85"/>
      <c r="K4263" s="85"/>
      <c r="L4263" s="85"/>
      <c r="M4263" s="85"/>
      <c r="N4263" s="85"/>
      <c r="O4263" s="85"/>
      <c r="P4263" s="85"/>
      <c r="Q4263" s="85"/>
      <c r="R4263" s="85"/>
      <c r="S4263" s="85"/>
      <c r="T4263" s="85"/>
      <c r="U4263" s="85"/>
      <c r="V4263" s="85"/>
      <c r="W4263" s="85"/>
      <c r="X4263" s="85"/>
      <c r="Y4263" s="85"/>
      <c r="Z4263" s="85"/>
      <c r="AA4263" s="85"/>
      <c r="AB4263" s="85"/>
      <c r="AC4263" s="81"/>
      <c r="AD4263" s="81"/>
      <c r="AE4263" s="81"/>
      <c r="AF4263" s="81"/>
      <c r="AG4263" s="81"/>
      <c r="AH4263" s="81"/>
      <c r="AI4263" s="81"/>
      <c r="AJ4263" s="81"/>
      <c r="AK4263" s="81"/>
      <c r="AL4263" s="81"/>
      <c r="AM4263" s="240"/>
      <c r="AN4263" s="240"/>
      <c r="AO4263" s="240"/>
      <c r="AP4263" s="240"/>
      <c r="AQ4263" s="240"/>
      <c r="AR4263" s="240"/>
      <c r="AS4263" s="240"/>
      <c r="AT4263" s="256"/>
      <c r="AU4263" s="256"/>
      <c r="AV4263" s="259"/>
      <c r="AW4263" s="259"/>
      <c r="AX4263" s="256"/>
      <c r="AY4263" s="256"/>
      <c r="AZ4263" s="256"/>
      <c r="BA4263" s="256"/>
      <c r="BB4263" s="256"/>
      <c r="BC4263" s="256"/>
      <c r="BD4263" s="256"/>
      <c r="BE4263" s="256"/>
      <c r="BF4263" s="256"/>
      <c r="BG4263" s="256"/>
      <c r="BH4263" s="256"/>
      <c r="BI4263" s="256"/>
      <c r="BJ4263" s="256"/>
      <c r="BK4263" s="256"/>
      <c r="BL4263" s="262"/>
      <c r="BM4263" s="262"/>
      <c r="BN4263" s="262"/>
      <c r="BO4263" s="262"/>
      <c r="BP4263" s="262"/>
      <c r="BQ4263" s="262"/>
      <c r="BR4263" s="270"/>
      <c r="BS4263" s="270"/>
      <c r="BT4263" s="270"/>
      <c r="BU4263" s="270"/>
      <c r="BV4263" s="270"/>
      <c r="BW4263" s="270"/>
      <c r="BX4263" s="256"/>
      <c r="BY4263" s="256"/>
      <c r="BZ4263" s="256"/>
      <c r="CA4263" s="267"/>
      <c r="CB4263" s="267"/>
      <c r="CC4263" s="274"/>
      <c r="CD4263" s="267"/>
      <c r="CE4263" s="267"/>
      <c r="CF4263" s="267"/>
      <c r="CG4263" s="267"/>
      <c r="CH4263" s="267"/>
      <c r="CI4263" s="267"/>
      <c r="CJ4263" s="267"/>
      <c r="CK4263" s="267"/>
      <c r="CL4263" s="265"/>
      <c r="CM4263" s="272"/>
      <c r="CN4263" s="264"/>
      <c r="CO4263" s="177"/>
      <c r="CP4263" s="226"/>
      <c r="CQ4263" s="226"/>
      <c r="CR4263" s="226"/>
      <c r="CS4263" s="178"/>
      <c r="CT4263" s="178"/>
      <c r="CU4263" s="178"/>
      <c r="CV4263" s="178"/>
      <c r="CW4263" s="178"/>
      <c r="CX4263" s="178"/>
      <c r="CY4263" s="178"/>
      <c r="CZ4263" s="178"/>
      <c r="DA4263" s="178"/>
      <c r="DB4263" s="120"/>
      <c r="DC4263" s="120"/>
      <c r="DD4263" s="120"/>
      <c r="DE4263" s="120"/>
      <c r="DF4263" s="120"/>
      <c r="DG4263" s="120"/>
      <c r="DH4263" s="120"/>
      <c r="DI4263" s="120"/>
      <c r="DJ4263" s="120"/>
      <c r="DK4263" s="120"/>
      <c r="DL4263" s="120"/>
      <c r="DM4263" s="120"/>
      <c r="DN4263" s="120"/>
    </row>
    <row r="4264" spans="1:118" s="119" customFormat="1">
      <c r="A4264" s="229"/>
      <c r="B4264" s="549"/>
      <c r="C4264" s="516"/>
      <c r="D4264" s="238"/>
      <c r="E4264" s="238"/>
      <c r="F4264" s="245" t="s">
        <v>83</v>
      </c>
      <c r="G4264" s="246"/>
      <c r="H4264" s="82"/>
      <c r="I4264" s="82"/>
      <c r="J4264" s="82"/>
      <c r="K4264" s="82"/>
      <c r="L4264" s="82"/>
      <c r="M4264" s="82"/>
      <c r="N4264" s="82"/>
      <c r="O4264" s="82"/>
      <c r="P4264" s="82"/>
      <c r="Q4264" s="82"/>
      <c r="R4264" s="82"/>
      <c r="S4264" s="82"/>
      <c r="T4264" s="82"/>
      <c r="U4264" s="82"/>
      <c r="V4264" s="82"/>
      <c r="W4264" s="82"/>
      <c r="X4264" s="82"/>
      <c r="Y4264" s="82"/>
      <c r="Z4264" s="82"/>
      <c r="AA4264" s="82"/>
      <c r="AB4264" s="82"/>
      <c r="AC4264" s="35"/>
      <c r="AD4264" s="35"/>
      <c r="AE4264" s="35"/>
      <c r="AF4264" s="35"/>
      <c r="AG4264" s="35"/>
      <c r="AH4264" s="35"/>
      <c r="AI4264" s="35"/>
      <c r="AJ4264" s="35"/>
      <c r="AK4264" s="35"/>
      <c r="AL4264" s="35"/>
      <c r="AM4264" s="241"/>
      <c r="AN4264" s="241"/>
      <c r="AO4264" s="241"/>
      <c r="AP4264" s="241"/>
      <c r="AQ4264" s="241"/>
      <c r="AR4264" s="241"/>
      <c r="AS4264" s="241"/>
      <c r="AT4264" s="257"/>
      <c r="AU4264" s="257"/>
      <c r="AV4264" s="260"/>
      <c r="AW4264" s="260"/>
      <c r="AX4264" s="257"/>
      <c r="AY4264" s="257"/>
      <c r="AZ4264" s="257"/>
      <c r="BA4264" s="257"/>
      <c r="BB4264" s="257"/>
      <c r="BC4264" s="257"/>
      <c r="BD4264" s="257"/>
      <c r="BE4264" s="257"/>
      <c r="BF4264" s="257"/>
      <c r="BG4264" s="257"/>
      <c r="BH4264" s="257"/>
      <c r="BI4264" s="257"/>
      <c r="BJ4264" s="257"/>
      <c r="BK4264" s="257"/>
      <c r="BL4264" s="263"/>
      <c r="BM4264" s="263"/>
      <c r="BN4264" s="263"/>
      <c r="BO4264" s="263"/>
      <c r="BP4264" s="263"/>
      <c r="BQ4264" s="263"/>
      <c r="BR4264" s="271"/>
      <c r="BS4264" s="271"/>
      <c r="BT4264" s="271"/>
      <c r="BU4264" s="271"/>
      <c r="BV4264" s="271"/>
      <c r="BW4264" s="271"/>
      <c r="BX4264" s="257"/>
      <c r="BY4264" s="257"/>
      <c r="BZ4264" s="257"/>
      <c r="CA4264" s="268"/>
      <c r="CB4264" s="268"/>
      <c r="CC4264" s="275"/>
      <c r="CD4264" s="268"/>
      <c r="CE4264" s="268"/>
      <c r="CF4264" s="268"/>
      <c r="CG4264" s="268"/>
      <c r="CH4264" s="268"/>
      <c r="CI4264" s="268"/>
      <c r="CJ4264" s="268"/>
      <c r="CK4264" s="268"/>
      <c r="CL4264" s="265"/>
      <c r="CM4264" s="272"/>
      <c r="CN4264" s="264"/>
      <c r="CO4264" s="177"/>
      <c r="CP4264" s="226"/>
      <c r="CQ4264" s="226"/>
      <c r="CR4264" s="226"/>
      <c r="CS4264" s="178"/>
      <c r="CT4264" s="178"/>
      <c r="CU4264" s="178"/>
      <c r="CV4264" s="178"/>
      <c r="CW4264" s="178"/>
      <c r="CX4264" s="178"/>
      <c r="CY4264" s="178"/>
      <c r="CZ4264" s="178"/>
      <c r="DA4264" s="178"/>
      <c r="DB4264" s="120"/>
      <c r="DC4264" s="120"/>
      <c r="DD4264" s="120"/>
      <c r="DE4264" s="120"/>
      <c r="DF4264" s="120"/>
      <c r="DG4264" s="120"/>
      <c r="DH4264" s="120"/>
      <c r="DI4264" s="120"/>
      <c r="DJ4264" s="120"/>
      <c r="DK4264" s="120"/>
      <c r="DL4264" s="120"/>
      <c r="DM4264" s="120"/>
      <c r="DN4264" s="120"/>
    </row>
    <row r="4265" spans="1:118" s="119" customFormat="1" ht="14.25" customHeight="1">
      <c r="A4265" s="227">
        <f t="shared" si="1292"/>
        <v>529</v>
      </c>
      <c r="B4265" s="341" t="s">
        <v>491</v>
      </c>
      <c r="C4265" s="405" t="s">
        <v>492</v>
      </c>
      <c r="D4265" s="236">
        <v>43543</v>
      </c>
      <c r="E4265" s="236" t="s">
        <v>1196</v>
      </c>
      <c r="F4265" s="253" t="s">
        <v>80</v>
      </c>
      <c r="G4265" s="254"/>
      <c r="H4265" s="82" t="s">
        <v>69</v>
      </c>
      <c r="I4265" s="82"/>
      <c r="J4265" s="82" t="s">
        <v>60</v>
      </c>
      <c r="K4265" s="82" t="s">
        <v>81</v>
      </c>
      <c r="L4265" s="82" t="s">
        <v>60</v>
      </c>
      <c r="M4265" s="82" t="s">
        <v>60</v>
      </c>
      <c r="N4265" s="82" t="s">
        <v>60</v>
      </c>
      <c r="O4265" s="82"/>
      <c r="P4265" s="82" t="s">
        <v>60</v>
      </c>
      <c r="Q4265" s="82" t="s">
        <v>60</v>
      </c>
      <c r="R4265" s="82" t="s">
        <v>60</v>
      </c>
      <c r="S4265" s="82" t="s">
        <v>60</v>
      </c>
      <c r="T4265" s="82" t="s">
        <v>60</v>
      </c>
      <c r="U4265" s="82" t="s">
        <v>60</v>
      </c>
      <c r="V4265" s="82"/>
      <c r="W4265" s="82" t="s">
        <v>61</v>
      </c>
      <c r="X4265" s="82" t="s">
        <v>61</v>
      </c>
      <c r="Y4265" s="82" t="s">
        <v>61</v>
      </c>
      <c r="Z4265" s="82" t="s">
        <v>61</v>
      </c>
      <c r="AA4265" s="82" t="s">
        <v>61</v>
      </c>
      <c r="AB4265" s="82" t="s">
        <v>61</v>
      </c>
      <c r="AC4265" s="82"/>
      <c r="AD4265" s="82" t="s">
        <v>61</v>
      </c>
      <c r="AE4265" s="82" t="s">
        <v>61</v>
      </c>
      <c r="AF4265" s="82" t="s">
        <v>61</v>
      </c>
      <c r="AG4265" s="82" t="s">
        <v>61</v>
      </c>
      <c r="AH4265" s="82" t="s">
        <v>61</v>
      </c>
      <c r="AI4265" s="82" t="s">
        <v>1471</v>
      </c>
      <c r="AJ4265" s="82"/>
      <c r="AK4265" s="82" t="s">
        <v>61</v>
      </c>
      <c r="AL4265" s="82" t="s">
        <v>61</v>
      </c>
      <c r="AM4265" s="239">
        <f>COUNTIF(H4265:AL4265,"PH")+COUNTIF(H4265:AL4265,"PH/L")+COUNTIF(H4265:AL4265,"PM")</f>
        <v>0</v>
      </c>
      <c r="AN4265" s="239">
        <f>COUNTIF(H4265:AL4265,"PD")+COUNTIF(H4265:AL4265,"PDD")+COUNTIF(H4265:AL4265,"P/DS")/2+COUNTIF(H4265:AL4265,"PMD")</f>
        <v>0</v>
      </c>
      <c r="AO4265" s="239">
        <f>COUNTIF(H4265:AL4265,"PN")+COUNTIF(H4265:AL4265,"P/NS")/2+COUNTIF(H4265:AL4265,"PH")+COUNTIF(H4265:AL4265,"PH/F")/2+COUNTIF(H4265:AL4265,"PH/L")/2+COUNTIF(H4265:AL4265,"PM")</f>
        <v>0</v>
      </c>
      <c r="AP4265" s="239">
        <f>COUNTIF(H4265:AL4265,"BH")+COUNTIF(H4265:AL4265,"AL/BL")+COUNTIF(H4265:AL4265,"UL/BL")+COUNTIF(H4265:AL4265,"BM")</f>
        <v>0</v>
      </c>
      <c r="AQ4265" s="239">
        <f>COUNTIF(H4265:AL4265,"DS")+COUNTIF(H4265:AL4265,"AL/DS")/2+COUNTIF(H4265:AL4265,"UL/DS")/2+COUNTIF(H4265:AL4265,"CT")+COUNTIF(H4265:AL4265,"MD")</f>
        <v>11</v>
      </c>
      <c r="AR4265" s="239">
        <f>COUNTIF(H4265:AL4265,"NS")+COUNTIF(H4265:AL4265,"AL/NS")/2+COUNTIF(H4265:AL4265,"UL/NS")/2+COUNTIF(H4265:AL4265,"BH")+COUNTIF(H4265:AL4265,"AL/BF")/2+COUNTIF(H4265:AL4265,"AL/BL")/2+COUNTIF(H4265:AL4265,"UL/BL")/2+COUNTIF(H4265:AL4265,"UL/BF")/2+COUNTIF(H4265:AL4265,"BM")</f>
        <v>13</v>
      </c>
      <c r="AS4265" s="239">
        <f>COUNTIF(H4265:AL4265,"AL")+COUNTIF(H4265:AL4265,"AL/DS")/2+COUNTIF(H4265:AL4265,"AL/NS")/2+COUNTIF(H4265:AL4265,"NH")+COUNTIF(H4265:AL4265,"SL")+COUNTIF(H4265:AL4265,"NHD")+COUNTIF(H4265:AL4265,"B")+COUNTIF(H4265:AL4265,"HL")+COUNTIF(H4265:AL4265,"AL/BF")/2+COUNTIF(H4265:AL4265,"AL/BL")/2</f>
        <v>1.5</v>
      </c>
      <c r="AT4265" s="255">
        <f>COUNTIF(H4265:AL4265,"PD")+COUNTIF(H4265:AL4265,"PN")+COUNTIF(H4265:AL4265,"P/DS")/2+COUNTIF(H4265:AL4265,"P/NS")/2+COUNTIF(H4265:AL4265,"DS")+COUNTIF(H4265:AL4265,"NS")+COUNTIF(H4265:AL4265,"AL")+COUNTIF(H4265:AL4265,"AL/DS")+COUNTIF(H4265:AL4265,"AL/NS")+COUNTIF(H4265:AL4265,"NH")+COUNTIF(H4265:AL4265,"SL")+COUNTIF(H4265:AL4265,"UL/DS")/2+COUNTIF(H4265:AL4265,"UL/NS")/2+COUNTIF(H4265:AL4265,"CT")+COUNTIF(H4265:AL4265,"NHD")+COUNTIF(H4265:AL4265,"PDD")+COUNTIF(H4265:AL4265,"B")+COUNTIF(H4265:AL4265,"HL")+COUNTIF(H4265:AL4265,"PH")+COUNTIF(H4265:AL4265,"BH")+COUNTIF(H4265:AL4265,"AL/BF")+COUNTIF(H4265:AL4265,"AL/BL")+COUNTIF(H4265:AL4265,"UL/BF")/2+COUNTIF(H4265:AL4265,"UL/BL")/2+COUNTIF(H4265:AL4265,"PH/F")/2+COUNTIF(H4265:AL4265,"PH/L")/2+COUNTIF(H4265:AL4265,"MD")+COUNTIF(H4265:AL4265,"PMD")+COUNTIF(H4265:AL4265,"PM")+COUNTIF(H4265:AL4265,"BM")</f>
        <v>25.5</v>
      </c>
      <c r="AU4265" s="255">
        <f>COUNTIF(H4265:AL4265,"P/DS")/2+COUNTIF(H4265:AL4265,"P/NS")/2+COUNTIF(H4265:AL4265,"IL")+COUNTIF(H4265:AL4265,"NL")+COUNTIF(H4265:AL4265,"UL")+COUNTIF(H4265:AL4265,"UL/DS")/2+COUNTIF(H4265:AL4265,"UL/NS")/2+COUNTIF(H4265:AL4265,"KT")+COUNTIF(H4265:AL4265,"UL/BF")/2+COUNTIF(H4265:AL4265,"UL/BL")/2+COUNTIF(H4265:AL4265,"PH/F")/2+COUNTIF(H4265:AL4265,"PH/L")/2+COUNTIF(H4265:AL4265,"NB")</f>
        <v>0.5</v>
      </c>
      <c r="AV4265" s="258">
        <f>COUNTIF(H4265:AL4265,"PN")+COUNTIF(H4265:AL4265,"TVD")+COUNTIF(H4265:AL4265,"PH")+COUNTIF(H4265:AL4265,"PM")+COUNTIF(H4265:AL4265,"PDD")-COUNTIFS(H4265:AL4265,"PN",H4272:AL4272,"&gt;=3")-COUNTIFS(H4265:AL4265,"PM",H4272:AL4272,"&gt;=3")</f>
        <v>0</v>
      </c>
      <c r="AW4265" s="258">
        <f>COUNTIF(H4265:AL4265,"NS")+COUNTIF(H4265:AL4265,"D")+COUNTIF(H4265:AL4265,"BH")+COUNTIF(H4265:AL4265,"NHD")+COUNTIF(H4265:AL4265,"BM")-COUNTIFS(H4265:AL4265,"NS",H4272:AL4272,"&gt;=3")-COUNTIFS(H4265:AL4265,"BH",H4272:AL4272,"&gt;=3")-COUNTIFS(H4265:AL4265,"BM",H4272:AL4272,"&gt;=3")</f>
        <v>13</v>
      </c>
      <c r="AX4265" s="255">
        <f>COUNTIF(H4265:AL4265,"AL")+COUNTIF(H4265:AL4265,"AL/DS")/2+COUNTIF(H4265:AL4265,"AL/NS")/2+COUNTIF(H4265:AL4265,"AL/BF")+COUNTIF(H4265:AL4265,"AL/BL")/2</f>
        <v>0.5</v>
      </c>
      <c r="AY4265" s="255">
        <f>COUNTIF(H4265:AL4265,"SL")</f>
        <v>0</v>
      </c>
      <c r="AZ4265" s="255">
        <f>COUNTIF(H4265:AL4265,"NH")</f>
        <v>1</v>
      </c>
      <c r="BA4265" s="255">
        <f>COUNTIF(H4265:AL4265,"HL")</f>
        <v>0</v>
      </c>
      <c r="BB4265" s="255">
        <f>COUNTIF(G4265:AL4265,"P/DS")/2+COUNTIF(G4265:AL4265,"P/NS")/2+COUNTIF(G4265:AL4265,"UL")+COUNTIF(G4265:AL4265,"UL/DS")/2+COUNTIF(G4265:AL4265,"UL/NS")/2+COUNTIF(G4265:AL4265,"UL/BL")/2+COUNTIF(G4265:AL4265,"UL/BF")/2+COUNTIF(G4265:AL4265,"PH/F")/2+COUNTIF(G4265:AL4265,"PH/L")/2</f>
        <v>0.5</v>
      </c>
      <c r="BC4265" s="255">
        <f>COUNTIF(H4265:AL4265,"NB")</f>
        <v>0</v>
      </c>
      <c r="BD4265" s="255">
        <f>COUNTIF(H4265:AL4265,"NL")</f>
        <v>0</v>
      </c>
      <c r="BE4265" s="255">
        <f>COUNTIF(H4265:AL4265,"IL")</f>
        <v>0</v>
      </c>
      <c r="BF4265" s="255">
        <f>COUNTIF(H4265:AL4265,"KT")</f>
        <v>0</v>
      </c>
      <c r="BG4265" s="255">
        <f>COUNTIF(H4265:AL4265,"L70")</f>
        <v>0</v>
      </c>
      <c r="BH4265" s="255">
        <f>COUNTIF(H4265:AL4265,"MD")</f>
        <v>0</v>
      </c>
      <c r="BI4265" s="255">
        <f>COUNTIF(H4265:AL4265,"PMD")</f>
        <v>0</v>
      </c>
      <c r="BJ4265" s="255">
        <f>COUNTIF(H4265:AL4265,"PM")</f>
        <v>0</v>
      </c>
      <c r="BK4265" s="255">
        <f>COUNTIF(H4265:AL4265,"BM")</f>
        <v>0</v>
      </c>
      <c r="BL4265" s="261">
        <f>SUMIF(H4265:AL4265,"PD",H4266:AL4266)+SUMIF(H4265:AL4265,"PN",H4266:AL4266)+SUMIF(H4265:AL4265,"P/DS",H4266:AL4266)+SUMIF(H4265:AL4265,"PN/F",H4266:AL4266)+SUMIF(H4265:AL4265,"PN/L",H4266:AL4266)+SUMIF(H4265:AL4265,"TV",H4266:AL4266)+SUMIF(H4265:AL4265,"TVD",H4266:AL4266)+SUMIF(H4265:AL4265,"PDD",H4266:AL4266)</f>
        <v>0</v>
      </c>
      <c r="BM4265" s="261">
        <f>SUMIF(H4265:AL4265,"PD",H4267:AL4267)+SUMIF(H4265:AL4265,"PN",H4267:AL4267)+SUMIF(H4265:AL4265,"P/DS",H4267:AL4267)+SUMIF(H4265:AL4265,"PN/F",H4267:AL4267)+SUMIF(H4265:AL4265,"PN/L",H4267:AL4267)+SUMIF(H4265:AL4265,"TV",H4267:AL4267)+SUMIF(H4265:AL4265,"TVD",H4267:AL4267)+SUMIF(H4265:AL4265,"PDD",H4267:AL4267)+SUMIF(H4265:AL4265,"PMD",H4267:AL4267)</f>
        <v>0</v>
      </c>
      <c r="BN4265" s="261">
        <f>SUMIF(H4265:AL4265,"PD",H4268:AL4268)+SUMIF(H4265:AL4265,"PN",H4268:AL4268)+SUMIF(H4265:AL4265,"P/DS",H4268:AL4268)+SUMIF(H4265:AL4265,"PN/F",H4268:AL4268)+SUMIF(H4265:AL4265,"PN/L",H4268:AL4268)+SUMIF(H4265:AL4265,"TV",H4268:AL4268)+SUMIF(H4265:AL4265,"TVD",H4268:AL4268)</f>
        <v>0</v>
      </c>
      <c r="BO4265" s="261">
        <f>SUMIF(H4265:AL4265,"PD",H4269:AL4269)+SUMIF(H4265:AL4265,"PN",H4269:AL4269)+SUMIF(H4265:AL4265,"P/DS",H4269:AL4269)+SUMIF(H4265:AL4265,"PN/F",H4269:AL4269)+SUMIF(H4265:AL4265,"PN/L",H4269:AL4269)+SUMIF(H4265:AL4265,"TV",H4269:AL4269)+SUMIF(H4265:AL4265,"TVD",H4269:AL4269)</f>
        <v>0</v>
      </c>
      <c r="BP4265" s="261">
        <f>SUMIF(H4265:AL4265,"PD",H4270:AL4270)+SUMIF(H4265:AL4265,"PN",H4270:AL4270)+SUMIF(H4265:AL4265,"P/DS",H4270:AL4270)+SUMIF(H4265:AL4265,"PN/F",H4270:AL4270)+SUMIF(H4265:AL4265,"PN/L",H4270:AL4270)+SUMIF(H4265:AL4265,"TV",H4270:AL4270)+SUMIF(H4265:AL4265,"TVD",H4270:AL4270)+SUMIF(H4265:AL4265,"PDD",H4270:AL4270)+SUMIF(H4265:AL4265,"PH",H4270:AL4270)+SUMIF(H4265:AL4265,"PM",H4270:AL4270)</f>
        <v>0</v>
      </c>
      <c r="BQ4265" s="261">
        <f>SUMIF(H4265:AL4265,"PD",H4271:AL4271)+SUMIF(H4265:AL4265,"PN",H4271:AL4271)+SUMIF(H4265:AL4265,"P/DS",H4271:AL4271)+SUMIF(H4265:AL4265,"PN/F",H4271:AL4271)+SUMIF(H4265:AL4265,"PN/L",H4271:AL4271)+SUMIF(H4265:AL4265,"TV",H4271:AL4271)+SUMIF(H4265:AL4265,"TVD",H4271:AL4271)+SUMIF(H4265:AL4265,"PDD",H4271:AL4271)+SUMIF(H4265:AL4265,"PH",H4271:AL4271)+SUMIF(H4265:AL4265,"PM",H4271:AL4271)</f>
        <v>0</v>
      </c>
      <c r="BR4265" s="269">
        <f>SUM(H4266:AL4266)-BL4265</f>
        <v>14</v>
      </c>
      <c r="BS4265" s="269">
        <f>SUM(H4267:AL4267)-BM4265</f>
        <v>0.5</v>
      </c>
      <c r="BT4265" s="269">
        <f>SUM(H4268:AL4268)-BN4265</f>
        <v>0</v>
      </c>
      <c r="BU4265" s="269">
        <f>SUM(H4269:AL4269)-BO4265</f>
        <v>0</v>
      </c>
      <c r="BV4265" s="269">
        <f>SUM(H4270:AL4270)-BP4265</f>
        <v>0</v>
      </c>
      <c r="BW4265" s="269">
        <f>SUM(H4271:AL4271)-BQ4265</f>
        <v>0</v>
      </c>
      <c r="BX4265" s="255">
        <f>SUMIF(H4265:AL4265,"PD",H4272:AL4272)+SUMIF(H4265:AL4265,"PN",H4272:AL4272)+SUMIF(H4265:AL4265,"P/DS",H4272:AL4272)+SUMIF(H4265:AL4265,"PN/F",H4272:AL4272)+SUMIF(H4265:AL4265,"PN/L",H4272:AL4272)</f>
        <v>0</v>
      </c>
      <c r="BY4265" s="255">
        <f>SUM(H4272:AL4272)-BX4265</f>
        <v>0</v>
      </c>
      <c r="BZ4265" s="255">
        <f t="shared" ref="BZ4265" si="1307">+SUM(BL4265:BW4272)</f>
        <v>14.5</v>
      </c>
      <c r="CA4265" s="266">
        <f>(COUNTIFS(H4265:AL4265,"PD",H4266:AL4266,"&gt;=2"))*0.5-IF(CN4265="VP",COUNTIFS($H$16:$AL$16,"SAT",H4265:AL4265,"PD",H4266:AL4266,"&gt;=2"))*0.5</f>
        <v>0</v>
      </c>
      <c r="CB4265" s="266">
        <f>(COUNTIFS(H4265:AL4265,"PN",H4267:AL4267,"&gt;=0.5",H4266:AL4266,"&gt;=1.5"))*0.5+COUNTIFS(H4265:AL4265,"PDD",H4267:AL4267,"&gt;=0.5",H4266:AL4266,"&gt;=1.5")*0.5</f>
        <v>0</v>
      </c>
      <c r="CC4265" s="273">
        <f>(COUNTIFS(H4265:AL4265,"TV",H4267:AL4267,"&gt;=10"))*0.5+(COUNTIFS(H4265:AL4265,"PMD",H4267:AL4267,"&gt;=2"))*0.5</f>
        <v>0</v>
      </c>
      <c r="CD4265" s="266">
        <f>(COUNTIFS(H4265:AL4265,"TVD",H4269:AL4269,"&gt;=6.5",H4267:AL4267,"&gt;=3.5"))*0.5</f>
        <v>0</v>
      </c>
      <c r="CE4265" s="266">
        <f>(COUNTIFS(H4265:AL4265,"PD",H4270:AL4270,"&gt;=10"))*0.5</f>
        <v>0</v>
      </c>
      <c r="CF4265" s="266">
        <f>(COUNTIFS(H4265:AL4265,"PDD",H4270:AL4270,"&gt;=3.5",H4271:AL4271,"&gt;=6.5")+COUNTIFS(H4265:AL4265,"PH",H4271:AL4271,"&gt;=0.5",H4270:AL4270,"&gt;=1.5")+COUNTIFS(H4265:AL4265,"PM",H4271:AL4271,"&gt;=0.5",H4270:AL4270,"&gt;=1.5"))*0.5</f>
        <v>0</v>
      </c>
      <c r="CG4265" s="266">
        <f>(COUNTIFS(H4265:AL4265,"DS",H4266:AL4266,"&gt;=2")+COUNTIFS(H4265:AL4265,"AL/DS",H4266:AL4266,"&gt;=2"))*0.5-IF(CN4265="VP",COUNTIFS($H$16:$AL$16,"SAT",H4265:AL4265,"DS",H4266:AL4266,"&gt;=2"))*0.5</f>
        <v>2.5</v>
      </c>
      <c r="CH4265" s="266">
        <f>(COUNTIFS(H4265:AL4265,"NS",H4267:AL4267,"&gt;=0.5",H4266:AL4266,"&gt;=1.5")+COUNTIFS(H4265:AL4265,"AL/NS",H4267:AL4267,"&gt;=0.5",H4266:AL4266,"&gt;=1.5")+COUNTIFS(H4265:AL4265,"NHD",H4267:AL4267,"&gt;=4.5",H4270:AL4270,"&gt;=2",H4266:AL4266,"&gt;=1.5"))*0.5</f>
        <v>0.5</v>
      </c>
      <c r="CI4265" s="266">
        <f>(COUNTIF(H4267:AL4267,"&gt;=10")+COUNTIFS(H4265:AL4265,"MD",H4267:AL4267,"&gt;=2")-COUNTIFS(H4265:AL4265,"TV",H4267:AL4267,"&gt;=10"))*0.5</f>
        <v>0</v>
      </c>
      <c r="CJ4265" s="266">
        <f>(COUNTIFS(H4265:AL4265,"D",H4269:AL4269,"&gt;=6.5",H4267:AL4267,"&gt;=3.5"))*0.5</f>
        <v>0</v>
      </c>
      <c r="CK4265" s="266">
        <f>(COUNTIF(H4270:AL4270,"&gt;=10")-COUNTIFS(H4265:AL4265,"PD",H4270:AL4270,"&gt;=10"))*0.5</f>
        <v>0</v>
      </c>
      <c r="CL4265" s="265">
        <f>(COUNTIFS(H4265:AL4265,"NHD",H4270:AL4270,"&gt;=3.5",H4271:AL4271,"&gt;=6.5")+COUNTIFS(H4265:AL4265,"BH",H4270:AL4270,"&gt;=1.5",H4271:AL4271,"&gt;=0.5")+COUNTIFS(H4265:AL4265,"BM",H4270:AL4270,"&gt;=1.5",H4271:AL4271,"&gt;=0.5")+COUNTIFS(H4265:AL4265,"D",H4270:AL4270,"&gt;=1.5",H4271:AL4271,"&gt;=0.5"))*0.5</f>
        <v>0</v>
      </c>
      <c r="CM4265" s="272"/>
      <c r="CN4265" s="264" t="s">
        <v>723</v>
      </c>
      <c r="CO4265" s="177">
        <f t="shared" ref="CO4265" si="1308">+AM4265+AN4265+AO4265+AP4265+AQ4265+AR4265+AS4265+AU4265+BG4265</f>
        <v>26</v>
      </c>
      <c r="CP4265" s="225">
        <f>+SUM(I4266:I4271)-I4272</f>
        <v>0</v>
      </c>
      <c r="CQ4265" s="225">
        <f>+SUM(J4266:J4271)-J4272</f>
        <v>2</v>
      </c>
      <c r="CR4265" s="225">
        <f>+SUM(K4266:K4271)-K4272</f>
        <v>0</v>
      </c>
      <c r="CS4265" s="178"/>
      <c r="CT4265" s="178"/>
      <c r="CU4265" s="178"/>
      <c r="CV4265" s="178"/>
      <c r="CW4265" s="178"/>
      <c r="CX4265" s="178"/>
      <c r="CY4265" s="178"/>
      <c r="CZ4265" s="178"/>
      <c r="DA4265" s="178"/>
      <c r="DB4265" s="120"/>
      <c r="DC4265" s="120"/>
      <c r="DD4265" s="120"/>
      <c r="DE4265" s="120"/>
      <c r="DF4265" s="120"/>
      <c r="DG4265" s="120"/>
      <c r="DH4265" s="120"/>
      <c r="DI4265" s="120"/>
      <c r="DJ4265" s="120"/>
      <c r="DK4265" s="120"/>
      <c r="DL4265" s="120"/>
      <c r="DM4265" s="120"/>
      <c r="DN4265" s="120"/>
    </row>
    <row r="4266" spans="1:118" s="119" customFormat="1" ht="15" customHeight="1">
      <c r="A4266" s="228"/>
      <c r="B4266" s="342"/>
      <c r="C4266" s="406"/>
      <c r="D4266" s="237"/>
      <c r="E4266" s="237"/>
      <c r="F4266" s="242" t="s">
        <v>82</v>
      </c>
      <c r="G4266" s="121">
        <v>1.5</v>
      </c>
      <c r="H4266" s="83"/>
      <c r="I4266" s="83"/>
      <c r="J4266" s="83">
        <v>2</v>
      </c>
      <c r="K4266" s="83"/>
      <c r="L4266" s="83">
        <v>2.5</v>
      </c>
      <c r="M4266" s="83"/>
      <c r="N4266" s="83">
        <v>2.5</v>
      </c>
      <c r="O4266" s="83"/>
      <c r="P4266" s="83">
        <v>2.5</v>
      </c>
      <c r="Q4266" s="83"/>
      <c r="R4266" s="83"/>
      <c r="S4266" s="83">
        <v>2.5</v>
      </c>
      <c r="T4266" s="83"/>
      <c r="U4266" s="83"/>
      <c r="V4266" s="83"/>
      <c r="W4266" s="83">
        <v>2</v>
      </c>
      <c r="X4266" s="83"/>
      <c r="Y4266" s="83"/>
      <c r="Z4266" s="83"/>
      <c r="AA4266" s="83"/>
      <c r="AB4266" s="83"/>
      <c r="AC4266" s="79"/>
      <c r="AD4266" s="79"/>
      <c r="AE4266" s="79"/>
      <c r="AF4266" s="79"/>
      <c r="AG4266" s="79"/>
      <c r="AH4266" s="79"/>
      <c r="AI4266" s="79"/>
      <c r="AJ4266" s="79"/>
      <c r="AK4266" s="79"/>
      <c r="AL4266" s="79"/>
      <c r="AM4266" s="240"/>
      <c r="AN4266" s="240"/>
      <c r="AO4266" s="240"/>
      <c r="AP4266" s="240"/>
      <c r="AQ4266" s="240"/>
      <c r="AR4266" s="240"/>
      <c r="AS4266" s="240"/>
      <c r="AT4266" s="256"/>
      <c r="AU4266" s="256"/>
      <c r="AV4266" s="259"/>
      <c r="AW4266" s="259"/>
      <c r="AX4266" s="256"/>
      <c r="AY4266" s="256"/>
      <c r="AZ4266" s="256"/>
      <c r="BA4266" s="256"/>
      <c r="BB4266" s="256"/>
      <c r="BC4266" s="256"/>
      <c r="BD4266" s="256"/>
      <c r="BE4266" s="256"/>
      <c r="BF4266" s="256"/>
      <c r="BG4266" s="256"/>
      <c r="BH4266" s="256"/>
      <c r="BI4266" s="256"/>
      <c r="BJ4266" s="256"/>
      <c r="BK4266" s="256"/>
      <c r="BL4266" s="262"/>
      <c r="BM4266" s="262"/>
      <c r="BN4266" s="262"/>
      <c r="BO4266" s="262"/>
      <c r="BP4266" s="262"/>
      <c r="BQ4266" s="262"/>
      <c r="BR4266" s="270"/>
      <c r="BS4266" s="270"/>
      <c r="BT4266" s="270"/>
      <c r="BU4266" s="270"/>
      <c r="BV4266" s="270"/>
      <c r="BW4266" s="270"/>
      <c r="BX4266" s="256"/>
      <c r="BY4266" s="256"/>
      <c r="BZ4266" s="256"/>
      <c r="CA4266" s="267"/>
      <c r="CB4266" s="267"/>
      <c r="CC4266" s="274"/>
      <c r="CD4266" s="267"/>
      <c r="CE4266" s="267"/>
      <c r="CF4266" s="267"/>
      <c r="CG4266" s="267"/>
      <c r="CH4266" s="267"/>
      <c r="CI4266" s="267"/>
      <c r="CJ4266" s="267"/>
      <c r="CK4266" s="267"/>
      <c r="CL4266" s="265"/>
      <c r="CM4266" s="272"/>
      <c r="CN4266" s="264"/>
      <c r="CO4266" s="177"/>
      <c r="CP4266" s="226"/>
      <c r="CQ4266" s="226"/>
      <c r="CR4266" s="226"/>
      <c r="CS4266" s="178"/>
      <c r="CT4266" s="178"/>
      <c r="CU4266" s="178"/>
      <c r="CV4266" s="178"/>
      <c r="CW4266" s="178"/>
      <c r="CX4266" s="178"/>
      <c r="CY4266" s="178"/>
      <c r="CZ4266" s="178"/>
      <c r="DA4266" s="178"/>
      <c r="DB4266" s="120"/>
      <c r="DC4266" s="120"/>
      <c r="DD4266" s="120"/>
      <c r="DE4266" s="120"/>
      <c r="DF4266" s="120"/>
      <c r="DG4266" s="120"/>
      <c r="DH4266" s="120"/>
      <c r="DI4266" s="120"/>
      <c r="DJ4266" s="120"/>
      <c r="DK4266" s="120"/>
      <c r="DL4266" s="120"/>
      <c r="DM4266" s="120"/>
      <c r="DN4266" s="120"/>
    </row>
    <row r="4267" spans="1:118" s="119" customFormat="1">
      <c r="A4267" s="228"/>
      <c r="B4267" s="342"/>
      <c r="C4267" s="406"/>
      <c r="D4267" s="237"/>
      <c r="E4267" s="237"/>
      <c r="F4267" s="243"/>
      <c r="G4267" s="122">
        <v>2</v>
      </c>
      <c r="H4267" s="84"/>
      <c r="I4267" s="84"/>
      <c r="J4267" s="84"/>
      <c r="K4267" s="84"/>
      <c r="L4267" s="84"/>
      <c r="M4267" s="84"/>
      <c r="N4267" s="84"/>
      <c r="O4267" s="84"/>
      <c r="P4267" s="84"/>
      <c r="Q4267" s="84"/>
      <c r="R4267" s="84"/>
      <c r="S4267" s="84"/>
      <c r="T4267" s="84"/>
      <c r="U4267" s="84"/>
      <c r="V4267" s="84"/>
      <c r="W4267" s="84">
        <v>0.5</v>
      </c>
      <c r="X4267" s="84"/>
      <c r="Y4267" s="84"/>
      <c r="Z4267" s="84"/>
      <c r="AA4267" s="84"/>
      <c r="AB4267" s="84"/>
      <c r="AC4267" s="80"/>
      <c r="AD4267" s="80"/>
      <c r="AE4267" s="80"/>
      <c r="AF4267" s="80"/>
      <c r="AG4267" s="80"/>
      <c r="AH4267" s="80"/>
      <c r="AI4267" s="80"/>
      <c r="AJ4267" s="80"/>
      <c r="AK4267" s="80"/>
      <c r="AL4267" s="80"/>
      <c r="AM4267" s="240"/>
      <c r="AN4267" s="240"/>
      <c r="AO4267" s="240"/>
      <c r="AP4267" s="240"/>
      <c r="AQ4267" s="240"/>
      <c r="AR4267" s="240"/>
      <c r="AS4267" s="240"/>
      <c r="AT4267" s="256"/>
      <c r="AU4267" s="256"/>
      <c r="AV4267" s="259"/>
      <c r="AW4267" s="259"/>
      <c r="AX4267" s="256"/>
      <c r="AY4267" s="256"/>
      <c r="AZ4267" s="256"/>
      <c r="BA4267" s="256"/>
      <c r="BB4267" s="256"/>
      <c r="BC4267" s="256"/>
      <c r="BD4267" s="256"/>
      <c r="BE4267" s="256"/>
      <c r="BF4267" s="256"/>
      <c r="BG4267" s="256"/>
      <c r="BH4267" s="256"/>
      <c r="BI4267" s="256"/>
      <c r="BJ4267" s="256"/>
      <c r="BK4267" s="256"/>
      <c r="BL4267" s="262"/>
      <c r="BM4267" s="262"/>
      <c r="BN4267" s="262"/>
      <c r="BO4267" s="262"/>
      <c r="BP4267" s="262"/>
      <c r="BQ4267" s="262"/>
      <c r="BR4267" s="270"/>
      <c r="BS4267" s="270"/>
      <c r="BT4267" s="270"/>
      <c r="BU4267" s="270"/>
      <c r="BV4267" s="270"/>
      <c r="BW4267" s="270"/>
      <c r="BX4267" s="256"/>
      <c r="BY4267" s="256"/>
      <c r="BZ4267" s="256"/>
      <c r="CA4267" s="267"/>
      <c r="CB4267" s="267"/>
      <c r="CC4267" s="274"/>
      <c r="CD4267" s="267"/>
      <c r="CE4267" s="267"/>
      <c r="CF4267" s="267"/>
      <c r="CG4267" s="267"/>
      <c r="CH4267" s="267"/>
      <c r="CI4267" s="267"/>
      <c r="CJ4267" s="267"/>
      <c r="CK4267" s="267"/>
      <c r="CL4267" s="265"/>
      <c r="CM4267" s="272"/>
      <c r="CN4267" s="264"/>
      <c r="CO4267" s="177"/>
      <c r="CP4267" s="226"/>
      <c r="CQ4267" s="226"/>
      <c r="CR4267" s="226"/>
      <c r="CS4267" s="178"/>
      <c r="CT4267" s="178"/>
      <c r="CU4267" s="178"/>
      <c r="CV4267" s="178"/>
      <c r="CW4267" s="178"/>
      <c r="CX4267" s="178"/>
      <c r="CY4267" s="178"/>
      <c r="CZ4267" s="178"/>
      <c r="DA4267" s="178"/>
      <c r="DB4267" s="120"/>
      <c r="DC4267" s="120"/>
      <c r="DD4267" s="120"/>
      <c r="DE4267" s="120"/>
      <c r="DF4267" s="120"/>
      <c r="DG4267" s="120"/>
      <c r="DH4267" s="120"/>
      <c r="DI4267" s="120"/>
      <c r="DJ4267" s="120"/>
      <c r="DK4267" s="120"/>
      <c r="DL4267" s="120"/>
      <c r="DM4267" s="120"/>
      <c r="DN4267" s="120"/>
    </row>
    <row r="4268" spans="1:118" s="119" customFormat="1">
      <c r="A4268" s="228"/>
      <c r="B4268" s="342"/>
      <c r="C4268" s="406"/>
      <c r="D4268" s="237"/>
      <c r="E4268" s="237"/>
      <c r="F4268" s="243"/>
      <c r="G4268" s="122">
        <v>2.1</v>
      </c>
      <c r="H4268" s="84"/>
      <c r="I4268" s="84"/>
      <c r="J4268" s="84"/>
      <c r="K4268" s="84"/>
      <c r="L4268" s="84"/>
      <c r="M4268" s="84"/>
      <c r="N4268" s="84"/>
      <c r="O4268" s="84"/>
      <c r="P4268" s="84"/>
      <c r="Q4268" s="84"/>
      <c r="R4268" s="84"/>
      <c r="S4268" s="84"/>
      <c r="T4268" s="84"/>
      <c r="U4268" s="84"/>
      <c r="V4268" s="84"/>
      <c r="W4268" s="84"/>
      <c r="X4268" s="84"/>
      <c r="Y4268" s="84"/>
      <c r="Z4268" s="84"/>
      <c r="AA4268" s="84"/>
      <c r="AB4268" s="84"/>
      <c r="AC4268" s="80"/>
      <c r="AD4268" s="80"/>
      <c r="AE4268" s="80"/>
      <c r="AF4268" s="80"/>
      <c r="AG4268" s="80"/>
      <c r="AH4268" s="80"/>
      <c r="AI4268" s="80"/>
      <c r="AJ4268" s="80"/>
      <c r="AK4268" s="80"/>
      <c r="AL4268" s="80"/>
      <c r="AM4268" s="240"/>
      <c r="AN4268" s="240"/>
      <c r="AO4268" s="240"/>
      <c r="AP4268" s="240"/>
      <c r="AQ4268" s="240"/>
      <c r="AR4268" s="240"/>
      <c r="AS4268" s="240"/>
      <c r="AT4268" s="256"/>
      <c r="AU4268" s="256"/>
      <c r="AV4268" s="259"/>
      <c r="AW4268" s="259"/>
      <c r="AX4268" s="256"/>
      <c r="AY4268" s="256"/>
      <c r="AZ4268" s="256"/>
      <c r="BA4268" s="256"/>
      <c r="BB4268" s="256"/>
      <c r="BC4268" s="256"/>
      <c r="BD4268" s="256"/>
      <c r="BE4268" s="256"/>
      <c r="BF4268" s="256"/>
      <c r="BG4268" s="256"/>
      <c r="BH4268" s="256"/>
      <c r="BI4268" s="256"/>
      <c r="BJ4268" s="256"/>
      <c r="BK4268" s="256"/>
      <c r="BL4268" s="262"/>
      <c r="BM4268" s="262"/>
      <c r="BN4268" s="262"/>
      <c r="BO4268" s="262"/>
      <c r="BP4268" s="262"/>
      <c r="BQ4268" s="262"/>
      <c r="BR4268" s="270"/>
      <c r="BS4268" s="270"/>
      <c r="BT4268" s="270"/>
      <c r="BU4268" s="270"/>
      <c r="BV4268" s="270"/>
      <c r="BW4268" s="270"/>
      <c r="BX4268" s="256"/>
      <c r="BY4268" s="256"/>
      <c r="BZ4268" s="256"/>
      <c r="CA4268" s="267"/>
      <c r="CB4268" s="267"/>
      <c r="CC4268" s="274"/>
      <c r="CD4268" s="267"/>
      <c r="CE4268" s="267"/>
      <c r="CF4268" s="267"/>
      <c r="CG4268" s="267"/>
      <c r="CH4268" s="267"/>
      <c r="CI4268" s="267"/>
      <c r="CJ4268" s="267"/>
      <c r="CK4268" s="267"/>
      <c r="CL4268" s="265"/>
      <c r="CM4268" s="272"/>
      <c r="CN4268" s="264"/>
      <c r="CO4268" s="177"/>
      <c r="CP4268" s="226"/>
      <c r="CQ4268" s="226"/>
      <c r="CR4268" s="226"/>
      <c r="CS4268" s="178"/>
      <c r="CT4268" s="178"/>
      <c r="CU4268" s="178"/>
      <c r="CV4268" s="178"/>
      <c r="CW4268" s="178"/>
      <c r="CX4268" s="178"/>
      <c r="CY4268" s="178"/>
      <c r="CZ4268" s="178"/>
      <c r="DA4268" s="178"/>
      <c r="DB4268" s="120"/>
      <c r="DC4268" s="120"/>
      <c r="DD4268" s="120"/>
      <c r="DE4268" s="120"/>
      <c r="DF4268" s="120"/>
      <c r="DG4268" s="120"/>
      <c r="DH4268" s="120"/>
      <c r="DI4268" s="120"/>
      <c r="DJ4268" s="120"/>
      <c r="DK4268" s="120"/>
      <c r="DL4268" s="120"/>
      <c r="DM4268" s="120"/>
      <c r="DN4268" s="120"/>
    </row>
    <row r="4269" spans="1:118" s="119" customFormat="1">
      <c r="A4269" s="228"/>
      <c r="B4269" s="342"/>
      <c r="C4269" s="406"/>
      <c r="D4269" s="237"/>
      <c r="E4269" s="237"/>
      <c r="F4269" s="243"/>
      <c r="G4269" s="122">
        <v>2.7</v>
      </c>
      <c r="H4269" s="84"/>
      <c r="I4269" s="84"/>
      <c r="J4269" s="84"/>
      <c r="K4269" s="84"/>
      <c r="L4269" s="84"/>
      <c r="M4269" s="84"/>
      <c r="N4269" s="84"/>
      <c r="O4269" s="84"/>
      <c r="P4269" s="84"/>
      <c r="Q4269" s="84"/>
      <c r="R4269" s="84"/>
      <c r="S4269" s="84"/>
      <c r="T4269" s="84"/>
      <c r="U4269" s="84"/>
      <c r="V4269" s="84"/>
      <c r="W4269" s="84"/>
      <c r="X4269" s="84"/>
      <c r="Y4269" s="84"/>
      <c r="Z4269" s="84"/>
      <c r="AA4269" s="84"/>
      <c r="AB4269" s="84"/>
      <c r="AC4269" s="80"/>
      <c r="AD4269" s="80"/>
      <c r="AE4269" s="80"/>
      <c r="AF4269" s="80"/>
      <c r="AG4269" s="80"/>
      <c r="AH4269" s="80"/>
      <c r="AI4269" s="80"/>
      <c r="AJ4269" s="80"/>
      <c r="AK4269" s="80"/>
      <c r="AL4269" s="80"/>
      <c r="AM4269" s="240"/>
      <c r="AN4269" s="240"/>
      <c r="AO4269" s="240"/>
      <c r="AP4269" s="240"/>
      <c r="AQ4269" s="240"/>
      <c r="AR4269" s="240"/>
      <c r="AS4269" s="240"/>
      <c r="AT4269" s="256"/>
      <c r="AU4269" s="256"/>
      <c r="AV4269" s="259"/>
      <c r="AW4269" s="259"/>
      <c r="AX4269" s="256"/>
      <c r="AY4269" s="256"/>
      <c r="AZ4269" s="256"/>
      <c r="BA4269" s="256"/>
      <c r="BB4269" s="256"/>
      <c r="BC4269" s="256"/>
      <c r="BD4269" s="256"/>
      <c r="BE4269" s="256"/>
      <c r="BF4269" s="256"/>
      <c r="BG4269" s="256"/>
      <c r="BH4269" s="256"/>
      <c r="BI4269" s="256"/>
      <c r="BJ4269" s="256"/>
      <c r="BK4269" s="256"/>
      <c r="BL4269" s="262"/>
      <c r="BM4269" s="262"/>
      <c r="BN4269" s="262"/>
      <c r="BO4269" s="262"/>
      <c r="BP4269" s="262"/>
      <c r="BQ4269" s="262"/>
      <c r="BR4269" s="270"/>
      <c r="BS4269" s="270"/>
      <c r="BT4269" s="270"/>
      <c r="BU4269" s="270"/>
      <c r="BV4269" s="270"/>
      <c r="BW4269" s="270"/>
      <c r="BX4269" s="256"/>
      <c r="BY4269" s="256"/>
      <c r="BZ4269" s="256"/>
      <c r="CA4269" s="267"/>
      <c r="CB4269" s="267"/>
      <c r="CC4269" s="274"/>
      <c r="CD4269" s="267"/>
      <c r="CE4269" s="267"/>
      <c r="CF4269" s="267"/>
      <c r="CG4269" s="267"/>
      <c r="CH4269" s="267"/>
      <c r="CI4269" s="267"/>
      <c r="CJ4269" s="267"/>
      <c r="CK4269" s="267"/>
      <c r="CL4269" s="265"/>
      <c r="CM4269" s="272"/>
      <c r="CN4269" s="264"/>
      <c r="CO4269" s="177"/>
      <c r="CP4269" s="226"/>
      <c r="CQ4269" s="226"/>
      <c r="CR4269" s="226"/>
      <c r="CS4269" s="178"/>
      <c r="CT4269" s="178"/>
      <c r="CU4269" s="178"/>
      <c r="CV4269" s="178"/>
      <c r="CW4269" s="178"/>
      <c r="CX4269" s="178"/>
      <c r="CY4269" s="178"/>
      <c r="CZ4269" s="178"/>
      <c r="DA4269" s="178"/>
      <c r="DB4269" s="120"/>
      <c r="DC4269" s="120"/>
      <c r="DD4269" s="120"/>
      <c r="DE4269" s="120"/>
      <c r="DF4269" s="120"/>
      <c r="DG4269" s="120"/>
      <c r="DH4269" s="120"/>
      <c r="DI4269" s="120"/>
      <c r="DJ4269" s="120"/>
      <c r="DK4269" s="120"/>
      <c r="DL4269" s="120"/>
      <c r="DM4269" s="120"/>
      <c r="DN4269" s="120"/>
    </row>
    <row r="4270" spans="1:118" s="119" customFormat="1">
      <c r="A4270" s="228"/>
      <c r="B4270" s="342"/>
      <c r="C4270" s="406"/>
      <c r="D4270" s="237"/>
      <c r="E4270" s="237"/>
      <c r="F4270" s="243"/>
      <c r="G4270" s="122">
        <v>3</v>
      </c>
      <c r="H4270" s="84"/>
      <c r="I4270" s="84"/>
      <c r="J4270" s="84"/>
      <c r="K4270" s="84"/>
      <c r="L4270" s="84"/>
      <c r="M4270" s="84"/>
      <c r="N4270" s="84"/>
      <c r="O4270" s="84"/>
      <c r="P4270" s="84"/>
      <c r="Q4270" s="84"/>
      <c r="R4270" s="84"/>
      <c r="S4270" s="84"/>
      <c r="T4270" s="84"/>
      <c r="U4270" s="84"/>
      <c r="V4270" s="84"/>
      <c r="W4270" s="84"/>
      <c r="X4270" s="84"/>
      <c r="Y4270" s="84"/>
      <c r="Z4270" s="84"/>
      <c r="AA4270" s="84"/>
      <c r="AB4270" s="84"/>
      <c r="AC4270" s="80"/>
      <c r="AD4270" s="80"/>
      <c r="AE4270" s="80"/>
      <c r="AF4270" s="80"/>
      <c r="AG4270" s="80"/>
      <c r="AH4270" s="80"/>
      <c r="AI4270" s="80"/>
      <c r="AJ4270" s="80"/>
      <c r="AK4270" s="80"/>
      <c r="AL4270" s="80"/>
      <c r="AM4270" s="240"/>
      <c r="AN4270" s="240"/>
      <c r="AO4270" s="240"/>
      <c r="AP4270" s="240"/>
      <c r="AQ4270" s="240"/>
      <c r="AR4270" s="240"/>
      <c r="AS4270" s="240"/>
      <c r="AT4270" s="256"/>
      <c r="AU4270" s="256"/>
      <c r="AV4270" s="259"/>
      <c r="AW4270" s="259"/>
      <c r="AX4270" s="256"/>
      <c r="AY4270" s="256"/>
      <c r="AZ4270" s="256"/>
      <c r="BA4270" s="256"/>
      <c r="BB4270" s="256"/>
      <c r="BC4270" s="256"/>
      <c r="BD4270" s="256"/>
      <c r="BE4270" s="256"/>
      <c r="BF4270" s="256"/>
      <c r="BG4270" s="256"/>
      <c r="BH4270" s="256"/>
      <c r="BI4270" s="256"/>
      <c r="BJ4270" s="256"/>
      <c r="BK4270" s="256"/>
      <c r="BL4270" s="262"/>
      <c r="BM4270" s="262"/>
      <c r="BN4270" s="262"/>
      <c r="BO4270" s="262"/>
      <c r="BP4270" s="262"/>
      <c r="BQ4270" s="262"/>
      <c r="BR4270" s="270"/>
      <c r="BS4270" s="270"/>
      <c r="BT4270" s="270"/>
      <c r="BU4270" s="270"/>
      <c r="BV4270" s="270"/>
      <c r="BW4270" s="270"/>
      <c r="BX4270" s="256"/>
      <c r="BY4270" s="256"/>
      <c r="BZ4270" s="256"/>
      <c r="CA4270" s="267"/>
      <c r="CB4270" s="267"/>
      <c r="CC4270" s="274"/>
      <c r="CD4270" s="267"/>
      <c r="CE4270" s="267"/>
      <c r="CF4270" s="267"/>
      <c r="CG4270" s="267"/>
      <c r="CH4270" s="267"/>
      <c r="CI4270" s="267"/>
      <c r="CJ4270" s="267"/>
      <c r="CK4270" s="267"/>
      <c r="CL4270" s="265"/>
      <c r="CM4270" s="272"/>
      <c r="CN4270" s="264"/>
      <c r="CO4270" s="177"/>
      <c r="CP4270" s="226"/>
      <c r="CQ4270" s="226"/>
      <c r="CR4270" s="226"/>
      <c r="CS4270" s="178"/>
      <c r="CT4270" s="178"/>
      <c r="CU4270" s="178"/>
      <c r="CV4270" s="178"/>
      <c r="CW4270" s="178"/>
      <c r="CX4270" s="178"/>
      <c r="CY4270" s="178"/>
      <c r="CZ4270" s="178"/>
      <c r="DA4270" s="178"/>
      <c r="DB4270" s="120"/>
      <c r="DC4270" s="120"/>
      <c r="DD4270" s="120"/>
      <c r="DE4270" s="120"/>
      <c r="DF4270" s="120"/>
      <c r="DG4270" s="120"/>
      <c r="DH4270" s="120"/>
      <c r="DI4270" s="120"/>
      <c r="DJ4270" s="120"/>
      <c r="DK4270" s="120"/>
      <c r="DL4270" s="120"/>
      <c r="DM4270" s="120"/>
      <c r="DN4270" s="120"/>
    </row>
    <row r="4271" spans="1:118" s="119" customFormat="1">
      <c r="A4271" s="228"/>
      <c r="B4271" s="342"/>
      <c r="C4271" s="406"/>
      <c r="D4271" s="237"/>
      <c r="E4271" s="237"/>
      <c r="F4271" s="244"/>
      <c r="G4271" s="123">
        <v>3.9</v>
      </c>
      <c r="H4271" s="85"/>
      <c r="I4271" s="85"/>
      <c r="J4271" s="85"/>
      <c r="K4271" s="85"/>
      <c r="L4271" s="85"/>
      <c r="M4271" s="85"/>
      <c r="N4271" s="85"/>
      <c r="O4271" s="85"/>
      <c r="P4271" s="85"/>
      <c r="Q4271" s="85"/>
      <c r="R4271" s="85"/>
      <c r="S4271" s="85"/>
      <c r="T4271" s="85"/>
      <c r="U4271" s="85"/>
      <c r="V4271" s="85"/>
      <c r="W4271" s="85"/>
      <c r="X4271" s="85"/>
      <c r="Y4271" s="85"/>
      <c r="Z4271" s="85"/>
      <c r="AA4271" s="85"/>
      <c r="AB4271" s="85"/>
      <c r="AC4271" s="81"/>
      <c r="AD4271" s="81"/>
      <c r="AE4271" s="81"/>
      <c r="AF4271" s="81"/>
      <c r="AG4271" s="81"/>
      <c r="AH4271" s="81"/>
      <c r="AI4271" s="81"/>
      <c r="AJ4271" s="81"/>
      <c r="AK4271" s="81"/>
      <c r="AL4271" s="81"/>
      <c r="AM4271" s="240"/>
      <c r="AN4271" s="240"/>
      <c r="AO4271" s="240"/>
      <c r="AP4271" s="240"/>
      <c r="AQ4271" s="240"/>
      <c r="AR4271" s="240"/>
      <c r="AS4271" s="240"/>
      <c r="AT4271" s="256"/>
      <c r="AU4271" s="256"/>
      <c r="AV4271" s="259"/>
      <c r="AW4271" s="259"/>
      <c r="AX4271" s="256"/>
      <c r="AY4271" s="256"/>
      <c r="AZ4271" s="256"/>
      <c r="BA4271" s="256"/>
      <c r="BB4271" s="256"/>
      <c r="BC4271" s="256"/>
      <c r="BD4271" s="256"/>
      <c r="BE4271" s="256"/>
      <c r="BF4271" s="256"/>
      <c r="BG4271" s="256"/>
      <c r="BH4271" s="256"/>
      <c r="BI4271" s="256"/>
      <c r="BJ4271" s="256"/>
      <c r="BK4271" s="256"/>
      <c r="BL4271" s="262"/>
      <c r="BM4271" s="262"/>
      <c r="BN4271" s="262"/>
      <c r="BO4271" s="262"/>
      <c r="BP4271" s="262"/>
      <c r="BQ4271" s="262"/>
      <c r="BR4271" s="270"/>
      <c r="BS4271" s="270"/>
      <c r="BT4271" s="270"/>
      <c r="BU4271" s="270"/>
      <c r="BV4271" s="270"/>
      <c r="BW4271" s="270"/>
      <c r="BX4271" s="256"/>
      <c r="BY4271" s="256"/>
      <c r="BZ4271" s="256"/>
      <c r="CA4271" s="267"/>
      <c r="CB4271" s="267"/>
      <c r="CC4271" s="274"/>
      <c r="CD4271" s="267"/>
      <c r="CE4271" s="267"/>
      <c r="CF4271" s="267"/>
      <c r="CG4271" s="267"/>
      <c r="CH4271" s="267"/>
      <c r="CI4271" s="267"/>
      <c r="CJ4271" s="267"/>
      <c r="CK4271" s="267"/>
      <c r="CL4271" s="265"/>
      <c r="CM4271" s="272"/>
      <c r="CN4271" s="264"/>
      <c r="CO4271" s="177"/>
      <c r="CP4271" s="226"/>
      <c r="CQ4271" s="226"/>
      <c r="CR4271" s="226"/>
      <c r="CS4271" s="178"/>
      <c r="CT4271" s="178"/>
      <c r="CU4271" s="178"/>
      <c r="CV4271" s="178"/>
      <c r="CW4271" s="178"/>
      <c r="CX4271" s="178"/>
      <c r="CY4271" s="178"/>
      <c r="CZ4271" s="178"/>
      <c r="DA4271" s="178"/>
      <c r="DB4271" s="120"/>
      <c r="DC4271" s="120"/>
      <c r="DD4271" s="120"/>
      <c r="DE4271" s="120"/>
      <c r="DF4271" s="120"/>
      <c r="DG4271" s="120"/>
      <c r="DH4271" s="120"/>
      <c r="DI4271" s="120"/>
      <c r="DJ4271" s="120"/>
      <c r="DK4271" s="120"/>
      <c r="DL4271" s="120"/>
      <c r="DM4271" s="120"/>
      <c r="DN4271" s="120"/>
    </row>
    <row r="4272" spans="1:118" s="119" customFormat="1">
      <c r="A4272" s="229"/>
      <c r="B4272" s="343"/>
      <c r="C4272" s="407"/>
      <c r="D4272" s="238"/>
      <c r="E4272" s="238"/>
      <c r="F4272" s="245" t="s">
        <v>83</v>
      </c>
      <c r="G4272" s="246"/>
      <c r="H4272" s="82"/>
      <c r="I4272" s="82"/>
      <c r="J4272" s="82"/>
      <c r="K4272" s="82"/>
      <c r="L4272" s="82"/>
      <c r="M4272" s="82"/>
      <c r="N4272" s="82"/>
      <c r="O4272" s="82"/>
      <c r="P4272" s="82"/>
      <c r="Q4272" s="82"/>
      <c r="R4272" s="82"/>
      <c r="S4272" s="82"/>
      <c r="T4272" s="82"/>
      <c r="U4272" s="82"/>
      <c r="V4272" s="82"/>
      <c r="W4272" s="82"/>
      <c r="X4272" s="82"/>
      <c r="Y4272" s="82"/>
      <c r="Z4272" s="82"/>
      <c r="AA4272" s="82"/>
      <c r="AB4272" s="82"/>
      <c r="AC4272" s="35"/>
      <c r="AD4272" s="35"/>
      <c r="AE4272" s="35"/>
      <c r="AF4272" s="35"/>
      <c r="AG4272" s="35"/>
      <c r="AH4272" s="35"/>
      <c r="AI4272" s="35"/>
      <c r="AJ4272" s="35"/>
      <c r="AK4272" s="35"/>
      <c r="AL4272" s="35"/>
      <c r="AM4272" s="241"/>
      <c r="AN4272" s="241"/>
      <c r="AO4272" s="241"/>
      <c r="AP4272" s="241"/>
      <c r="AQ4272" s="241"/>
      <c r="AR4272" s="241"/>
      <c r="AS4272" s="241"/>
      <c r="AT4272" s="257"/>
      <c r="AU4272" s="257"/>
      <c r="AV4272" s="260"/>
      <c r="AW4272" s="260"/>
      <c r="AX4272" s="257"/>
      <c r="AY4272" s="257"/>
      <c r="AZ4272" s="257"/>
      <c r="BA4272" s="257"/>
      <c r="BB4272" s="257"/>
      <c r="BC4272" s="257"/>
      <c r="BD4272" s="257"/>
      <c r="BE4272" s="257"/>
      <c r="BF4272" s="257"/>
      <c r="BG4272" s="257"/>
      <c r="BH4272" s="257"/>
      <c r="BI4272" s="257"/>
      <c r="BJ4272" s="257"/>
      <c r="BK4272" s="257"/>
      <c r="BL4272" s="263"/>
      <c r="BM4272" s="263"/>
      <c r="BN4272" s="263"/>
      <c r="BO4272" s="263"/>
      <c r="BP4272" s="263"/>
      <c r="BQ4272" s="263"/>
      <c r="BR4272" s="271"/>
      <c r="BS4272" s="271"/>
      <c r="BT4272" s="271"/>
      <c r="BU4272" s="271"/>
      <c r="BV4272" s="271"/>
      <c r="BW4272" s="271"/>
      <c r="BX4272" s="257"/>
      <c r="BY4272" s="257"/>
      <c r="BZ4272" s="257"/>
      <c r="CA4272" s="268"/>
      <c r="CB4272" s="268"/>
      <c r="CC4272" s="275"/>
      <c r="CD4272" s="268"/>
      <c r="CE4272" s="268"/>
      <c r="CF4272" s="268"/>
      <c r="CG4272" s="268"/>
      <c r="CH4272" s="268"/>
      <c r="CI4272" s="268"/>
      <c r="CJ4272" s="268"/>
      <c r="CK4272" s="268"/>
      <c r="CL4272" s="265"/>
      <c r="CM4272" s="272"/>
      <c r="CN4272" s="264"/>
      <c r="CO4272" s="177"/>
      <c r="CP4272" s="226"/>
      <c r="CQ4272" s="226"/>
      <c r="CR4272" s="226"/>
      <c r="CS4272" s="178"/>
      <c r="CT4272" s="178"/>
      <c r="CU4272" s="178"/>
      <c r="CV4272" s="178"/>
      <c r="CW4272" s="178"/>
      <c r="CX4272" s="178"/>
      <c r="CY4272" s="178"/>
      <c r="CZ4272" s="178"/>
      <c r="DA4272" s="178"/>
      <c r="DB4272" s="120"/>
      <c r="DC4272" s="120"/>
      <c r="DD4272" s="120"/>
      <c r="DE4272" s="120"/>
      <c r="DF4272" s="120"/>
      <c r="DG4272" s="120"/>
      <c r="DH4272" s="120"/>
      <c r="DI4272" s="120"/>
      <c r="DJ4272" s="120"/>
      <c r="DK4272" s="120"/>
      <c r="DL4272" s="120"/>
      <c r="DM4272" s="120"/>
      <c r="DN4272" s="120"/>
    </row>
    <row r="4273" spans="1:118" s="119" customFormat="1" ht="14.25" customHeight="1">
      <c r="A4273" s="227">
        <f t="shared" ref="A4273:A4329" si="1309">A4265+1</f>
        <v>530</v>
      </c>
      <c r="B4273" s="335" t="s">
        <v>493</v>
      </c>
      <c r="C4273" s="233" t="s">
        <v>494</v>
      </c>
      <c r="D4273" s="236">
        <v>43606</v>
      </c>
      <c r="E4273" s="236" t="s">
        <v>1197</v>
      </c>
      <c r="F4273" s="253" t="s">
        <v>80</v>
      </c>
      <c r="G4273" s="254"/>
      <c r="H4273" s="82" t="s">
        <v>69</v>
      </c>
      <c r="I4273" s="82"/>
      <c r="J4273" s="82" t="s">
        <v>60</v>
      </c>
      <c r="K4273" s="82" t="s">
        <v>60</v>
      </c>
      <c r="L4273" s="82" t="s">
        <v>60</v>
      </c>
      <c r="M4273" s="82" t="s">
        <v>60</v>
      </c>
      <c r="N4273" s="82" t="s">
        <v>60</v>
      </c>
      <c r="O4273" s="82"/>
      <c r="P4273" s="82" t="s">
        <v>60</v>
      </c>
      <c r="Q4273" s="82" t="s">
        <v>60</v>
      </c>
      <c r="R4273" s="82" t="s">
        <v>60</v>
      </c>
      <c r="S4273" s="82" t="s">
        <v>60</v>
      </c>
      <c r="T4273" s="82" t="s">
        <v>60</v>
      </c>
      <c r="U4273" s="82" t="s">
        <v>67</v>
      </c>
      <c r="V4273" s="82"/>
      <c r="W4273" s="82" t="s">
        <v>61</v>
      </c>
      <c r="X4273" s="82" t="s">
        <v>61</v>
      </c>
      <c r="Y4273" s="82" t="s">
        <v>61</v>
      </c>
      <c r="Z4273" s="82" t="s">
        <v>61</v>
      </c>
      <c r="AA4273" s="82" t="s">
        <v>61</v>
      </c>
      <c r="AB4273" s="82" t="s">
        <v>61</v>
      </c>
      <c r="AC4273" s="82"/>
      <c r="AD4273" s="82" t="s">
        <v>61</v>
      </c>
      <c r="AE4273" s="82" t="s">
        <v>61</v>
      </c>
      <c r="AF4273" s="82" t="s">
        <v>61</v>
      </c>
      <c r="AG4273" s="82" t="s">
        <v>61</v>
      </c>
      <c r="AH4273" s="82" t="s">
        <v>61</v>
      </c>
      <c r="AI4273" s="82" t="s">
        <v>1471</v>
      </c>
      <c r="AJ4273" s="82"/>
      <c r="AK4273" s="82" t="s">
        <v>60</v>
      </c>
      <c r="AL4273" s="82" t="s">
        <v>60</v>
      </c>
      <c r="AM4273" s="239">
        <f>COUNTIF(H4273:AL4273,"PH")+COUNTIF(H4273:AL4273,"PH/L")+COUNTIF(H4273:AL4273,"PM")</f>
        <v>0</v>
      </c>
      <c r="AN4273" s="239">
        <f>COUNTIF(H4273:AL4273,"PD")+COUNTIF(H4273:AL4273,"PDD")+COUNTIF(H4273:AL4273,"P/DS")/2+COUNTIF(H4273:AL4273,"PMD")</f>
        <v>0</v>
      </c>
      <c r="AO4273" s="239">
        <f>COUNTIF(H4273:AL4273,"PN")+COUNTIF(H4273:AL4273,"P/NS")/2+COUNTIF(H4273:AL4273,"PH")+COUNTIF(H4273:AL4273,"PH/F")/2+COUNTIF(H4273:AL4273,"PH/L")/2+COUNTIF(H4273:AL4273,"PM")</f>
        <v>0</v>
      </c>
      <c r="AP4273" s="239">
        <f>COUNTIF(H4273:AL4273,"BH")+COUNTIF(H4273:AL4273,"AL/BL")+COUNTIF(H4273:AL4273,"UL/BL")+COUNTIF(H4273:AL4273,"BM")</f>
        <v>0</v>
      </c>
      <c r="AQ4273" s="239">
        <f>COUNTIF(H4273:AL4273,"DS")+COUNTIF(H4273:AL4273,"AL/DS")/2+COUNTIF(H4273:AL4273,"UL/DS")/2+COUNTIF(H4273:AL4273,"CT")+COUNTIF(H4273:AL4273,"MD")</f>
        <v>12.5</v>
      </c>
      <c r="AR4273" s="239">
        <f>COUNTIF(H4273:AL4273,"NS")+COUNTIF(H4273:AL4273,"AL/NS")/2+COUNTIF(H4273:AL4273,"UL/NS")/2+COUNTIF(H4273:AL4273,"BH")+COUNTIF(H4273:AL4273,"AL/BF")/2+COUNTIF(H4273:AL4273,"AL/BL")/2+COUNTIF(H4273:AL4273,"UL/BL")/2+COUNTIF(H4273:AL4273,"UL/BF")/2+COUNTIF(H4273:AL4273,"BM")</f>
        <v>11</v>
      </c>
      <c r="AS4273" s="239">
        <f>COUNTIF(H4273:AL4273,"AL")+COUNTIF(H4273:AL4273,"AL/DS")/2+COUNTIF(H4273:AL4273,"AL/NS")/2+COUNTIF(H4273:AL4273,"NH")+COUNTIF(H4273:AL4273,"SL")+COUNTIF(H4273:AL4273,"NHD")+COUNTIF(H4273:AL4273,"B")+COUNTIF(H4273:AL4273,"HL")+COUNTIF(H4273:AL4273,"AL/BF")/2+COUNTIF(H4273:AL4273,"AL/BL")/2</f>
        <v>2</v>
      </c>
      <c r="AT4273" s="255">
        <f>COUNTIF(H4273:AL4273,"PD")+COUNTIF(H4273:AL4273,"PN")+COUNTIF(H4273:AL4273,"P/DS")/2+COUNTIF(H4273:AL4273,"P/NS")/2+COUNTIF(H4273:AL4273,"DS")+COUNTIF(H4273:AL4273,"NS")+COUNTIF(H4273:AL4273,"AL")+COUNTIF(H4273:AL4273,"AL/DS")+COUNTIF(H4273:AL4273,"AL/NS")+COUNTIF(H4273:AL4273,"NH")+COUNTIF(H4273:AL4273,"SL")+COUNTIF(H4273:AL4273,"UL/DS")/2+COUNTIF(H4273:AL4273,"UL/NS")/2+COUNTIF(H4273:AL4273,"CT")+COUNTIF(H4273:AL4273,"NHD")+COUNTIF(H4273:AL4273,"PDD")+COUNTIF(H4273:AL4273,"B")+COUNTIF(H4273:AL4273,"HL")+COUNTIF(H4273:AL4273,"PH")+COUNTIF(H4273:AL4273,"BH")+COUNTIF(H4273:AL4273,"AL/BF")+COUNTIF(H4273:AL4273,"AL/BL")+COUNTIF(H4273:AL4273,"UL/BF")/2+COUNTIF(H4273:AL4273,"UL/BL")/2+COUNTIF(H4273:AL4273,"PH/F")/2+COUNTIF(H4273:AL4273,"PH/L")/2+COUNTIF(H4273:AL4273,"MD")+COUNTIF(H4273:AL4273,"PMD")+COUNTIF(H4273:AL4273,"PM")+COUNTIF(H4273:AL4273,"BM")</f>
        <v>25.5</v>
      </c>
      <c r="AU4273" s="255">
        <f>COUNTIF(H4273:AL4273,"P/DS")/2+COUNTIF(H4273:AL4273,"P/NS")/2+COUNTIF(H4273:AL4273,"IL")+COUNTIF(H4273:AL4273,"NL")+COUNTIF(H4273:AL4273,"UL")+COUNTIF(H4273:AL4273,"UL/DS")/2+COUNTIF(H4273:AL4273,"UL/NS")/2+COUNTIF(H4273:AL4273,"KT")+COUNTIF(H4273:AL4273,"UL/BF")/2+COUNTIF(H4273:AL4273,"UL/BL")/2+COUNTIF(H4273:AL4273,"PH/F")/2+COUNTIF(H4273:AL4273,"PH/L")/2+COUNTIF(H4273:AL4273,"NB")</f>
        <v>0.5</v>
      </c>
      <c r="AV4273" s="258">
        <f>COUNTIF(H4273:AL4273,"PN")+COUNTIF(H4273:AL4273,"TVD")+COUNTIF(H4273:AL4273,"PH")+COUNTIF(H4273:AL4273,"PM")+COUNTIF(H4273:AL4273,"PDD")-COUNTIFS(H4273:AL4273,"PN",H4280:AL4280,"&gt;=3")-COUNTIFS(H4273:AL4273,"PM",H4280:AL4280,"&gt;=3")</f>
        <v>0</v>
      </c>
      <c r="AW4273" s="258">
        <f>COUNTIF(H4273:AL4273,"NS")+COUNTIF(H4273:AL4273,"D")+COUNTIF(H4273:AL4273,"BH")+COUNTIF(H4273:AL4273,"NHD")+COUNTIF(H4273:AL4273,"BM")-COUNTIFS(H4273:AL4273,"NS",H4280:AL4280,"&gt;=3")-COUNTIFS(H4273:AL4273,"BH",H4280:AL4280,"&gt;=3")-COUNTIFS(H4273:AL4273,"BM",H4280:AL4280,"&gt;=3")</f>
        <v>11</v>
      </c>
      <c r="AX4273" s="255">
        <f>COUNTIF(H4273:AL4273,"AL")+COUNTIF(H4273:AL4273,"AL/DS")/2+COUNTIF(H4273:AL4273,"AL/NS")/2+COUNTIF(H4273:AL4273,"AL/BF")+COUNTIF(H4273:AL4273,"AL/BL")/2</f>
        <v>1</v>
      </c>
      <c r="AY4273" s="255">
        <f>COUNTIF(H4273:AL4273,"SL")</f>
        <v>0</v>
      </c>
      <c r="AZ4273" s="255">
        <f>COUNTIF(H4273:AL4273,"NH")</f>
        <v>1</v>
      </c>
      <c r="BA4273" s="255">
        <f>COUNTIF(H4273:AL4273,"HL")</f>
        <v>0</v>
      </c>
      <c r="BB4273" s="255">
        <f>COUNTIF(G4273:AL4273,"P/DS")/2+COUNTIF(G4273:AL4273,"P/NS")/2+COUNTIF(G4273:AL4273,"UL")+COUNTIF(G4273:AL4273,"UL/DS")/2+COUNTIF(G4273:AL4273,"UL/NS")/2+COUNTIF(G4273:AL4273,"UL/BL")/2+COUNTIF(G4273:AL4273,"UL/BF")/2+COUNTIF(G4273:AL4273,"PH/F")/2+COUNTIF(G4273:AL4273,"PH/L")/2</f>
        <v>0.5</v>
      </c>
      <c r="BC4273" s="255">
        <f>COUNTIF(H4273:AL4273,"NB")</f>
        <v>0</v>
      </c>
      <c r="BD4273" s="255">
        <f>COUNTIF(H4273:AL4273,"NL")</f>
        <v>0</v>
      </c>
      <c r="BE4273" s="255">
        <f>COUNTIF(H4273:AL4273,"IL")</f>
        <v>0</v>
      </c>
      <c r="BF4273" s="255">
        <f>COUNTIF(H4273:AL4273,"KT")</f>
        <v>0</v>
      </c>
      <c r="BG4273" s="255">
        <f>COUNTIF(H4273:AL4273,"L70")</f>
        <v>0</v>
      </c>
      <c r="BH4273" s="255">
        <f>COUNTIF(H4273:AL4273,"MD")</f>
        <v>0</v>
      </c>
      <c r="BI4273" s="255">
        <f>COUNTIF(H4273:AL4273,"PMD")</f>
        <v>0</v>
      </c>
      <c r="BJ4273" s="255">
        <f>COUNTIF(H4273:AL4273,"PM")</f>
        <v>0</v>
      </c>
      <c r="BK4273" s="255">
        <f>COUNTIF(H4273:AL4273,"BM")</f>
        <v>0</v>
      </c>
      <c r="BL4273" s="261">
        <f>SUMIF(H4273:AL4273,"PD",H4274:AL4274)+SUMIF(H4273:AL4273,"PN",H4274:AL4274)+SUMIF(H4273:AL4273,"P/DS",H4274:AL4274)+SUMIF(H4273:AL4273,"PN/F",H4274:AL4274)+SUMIF(H4273:AL4273,"PN/L",H4274:AL4274)+SUMIF(H4273:AL4273,"TV",H4274:AL4274)+SUMIF(H4273:AL4273,"TVD",H4274:AL4274)+SUMIF(H4273:AL4273,"PDD",H4274:AL4274)</f>
        <v>0</v>
      </c>
      <c r="BM4273" s="261">
        <f>SUMIF(H4273:AL4273,"PD",H4275:AL4275)+SUMIF(H4273:AL4273,"PN",H4275:AL4275)+SUMIF(H4273:AL4273,"P/DS",H4275:AL4275)+SUMIF(H4273:AL4273,"PN/F",H4275:AL4275)+SUMIF(H4273:AL4273,"PN/L",H4275:AL4275)+SUMIF(H4273:AL4273,"TV",H4275:AL4275)+SUMIF(H4273:AL4273,"TVD",H4275:AL4275)+SUMIF(H4273:AL4273,"PDD",H4275:AL4275)+SUMIF(H4273:AL4273,"PMD",H4275:AL4275)</f>
        <v>0</v>
      </c>
      <c r="BN4273" s="261">
        <f>SUMIF(H4273:AL4273,"PD",H4276:AL4276)+SUMIF(H4273:AL4273,"PN",H4276:AL4276)+SUMIF(H4273:AL4273,"P/DS",H4276:AL4276)+SUMIF(H4273:AL4273,"PN/F",H4276:AL4276)+SUMIF(H4273:AL4273,"PN/L",H4276:AL4276)+SUMIF(H4273:AL4273,"TV",H4276:AL4276)+SUMIF(H4273:AL4273,"TVD",H4276:AL4276)</f>
        <v>0</v>
      </c>
      <c r="BO4273" s="261">
        <f>SUMIF(H4273:AL4273,"PD",H4277:AL4277)+SUMIF(H4273:AL4273,"PN",H4277:AL4277)+SUMIF(H4273:AL4273,"P/DS",H4277:AL4277)+SUMIF(H4273:AL4273,"PN/F",H4277:AL4277)+SUMIF(H4273:AL4273,"PN/L",H4277:AL4277)+SUMIF(H4273:AL4273,"TV",H4277:AL4277)+SUMIF(H4273:AL4273,"TVD",H4277:AL4277)</f>
        <v>0</v>
      </c>
      <c r="BP4273" s="261">
        <f>SUMIF(H4273:AL4273,"PD",H4278:AL4278)+SUMIF(H4273:AL4273,"PN",H4278:AL4278)+SUMIF(H4273:AL4273,"P/DS",H4278:AL4278)+SUMIF(H4273:AL4273,"PN/F",H4278:AL4278)+SUMIF(H4273:AL4273,"PN/L",H4278:AL4278)+SUMIF(H4273:AL4273,"TV",H4278:AL4278)+SUMIF(H4273:AL4273,"TVD",H4278:AL4278)+SUMIF(H4273:AL4273,"PDD",H4278:AL4278)+SUMIF(H4273:AL4273,"PH",H4278:AL4278)+SUMIF(H4273:AL4273,"PM",H4278:AL4278)</f>
        <v>0</v>
      </c>
      <c r="BQ4273" s="261">
        <f>SUMIF(H4273:AL4273,"PD",H4279:AL4279)+SUMIF(H4273:AL4273,"PN",H4279:AL4279)+SUMIF(H4273:AL4273,"P/DS",H4279:AL4279)+SUMIF(H4273:AL4273,"PN/F",H4279:AL4279)+SUMIF(H4273:AL4273,"PN/L",H4279:AL4279)+SUMIF(H4273:AL4273,"TV",H4279:AL4279)+SUMIF(H4273:AL4273,"TVD",H4279:AL4279)+SUMIF(H4273:AL4273,"PDD",H4279:AL4279)+SUMIF(H4273:AL4273,"PH",H4279:AL4279)+SUMIF(H4273:AL4273,"PM",H4279:AL4279)</f>
        <v>0</v>
      </c>
      <c r="BR4273" s="269">
        <f>SUM(H4274:AL4274)-BL4273</f>
        <v>19.5</v>
      </c>
      <c r="BS4273" s="269">
        <f>SUM(H4275:AL4275)-BM4273</f>
        <v>11</v>
      </c>
      <c r="BT4273" s="269">
        <f>SUM(H4276:AL4276)-BN4273</f>
        <v>0</v>
      </c>
      <c r="BU4273" s="269">
        <f>SUM(H4277:AL4277)-BO4273</f>
        <v>0</v>
      </c>
      <c r="BV4273" s="269">
        <f>SUM(H4278:AL4278)-BP4273</f>
        <v>0</v>
      </c>
      <c r="BW4273" s="269">
        <f>SUM(H4279:AL4279)-BQ4273</f>
        <v>0</v>
      </c>
      <c r="BX4273" s="255">
        <f>SUMIF(H4273:AL4273,"PD",H4280:AL4280)+SUMIF(H4273:AL4273,"PN",H4280:AL4280)+SUMIF(H4273:AL4273,"P/DS",H4280:AL4280)+SUMIF(H4273:AL4273,"PN/F",H4280:AL4280)+SUMIF(H4273:AL4273,"PN/L",H4280:AL4280)</f>
        <v>0</v>
      </c>
      <c r="BY4273" s="255">
        <f>SUM(H4280:AL4280)-BX4273</f>
        <v>0</v>
      </c>
      <c r="BZ4273" s="255">
        <f t="shared" ref="BZ4273" si="1310">+SUM(BL4273:BW4280)</f>
        <v>30.5</v>
      </c>
      <c r="CA4273" s="266">
        <f>(COUNTIFS(H4273:AL4273,"PD",H4274:AL4274,"&gt;=2"))*0.5-IF(CN4273="VP",COUNTIFS($H$16:$AL$16,"SAT",H4273:AL4273,"PD",H4274:AL4274,"&gt;=2"))*0.5</f>
        <v>0</v>
      </c>
      <c r="CB4273" s="266">
        <f>(COUNTIFS(H4273:AL4273,"PN",H4275:AL4275,"&gt;=0.5",H4274:AL4274,"&gt;=1.5"))*0.5+COUNTIFS(H4273:AL4273,"PDD",H4275:AL4275,"&gt;=0.5",H4274:AL4274,"&gt;=1.5")*0.5</f>
        <v>0</v>
      </c>
      <c r="CC4273" s="273">
        <f>(COUNTIFS(H4273:AL4273,"TV",H4275:AL4275,"&gt;=10"))*0.5+(COUNTIFS(H4273:AL4273,"PMD",H4275:AL4275,"&gt;=2"))*0.5</f>
        <v>0</v>
      </c>
      <c r="CD4273" s="266">
        <f>(COUNTIFS(H4273:AL4273,"TVD",H4277:AL4277,"&gt;=6.5",H4275:AL4275,"&gt;=3.5"))*0.5</f>
        <v>0</v>
      </c>
      <c r="CE4273" s="266">
        <f>(COUNTIFS(H4273:AL4273,"PD",H4278:AL4278,"&gt;=10"))*0.5</f>
        <v>0</v>
      </c>
      <c r="CF4273" s="266">
        <f>(COUNTIFS(H4273:AL4273,"PDD",H4278:AL4278,"&gt;=3.5",H4279:AL4279,"&gt;=6.5")+COUNTIFS(H4273:AL4273,"PH",H4279:AL4279,"&gt;=0.5",H4278:AL4278,"&gt;=1.5")+COUNTIFS(H4273:AL4273,"PM",H4279:AL4279,"&gt;=0.5",H4278:AL4278,"&gt;=1.5"))*0.5</f>
        <v>0</v>
      </c>
      <c r="CG4273" s="266">
        <f>(COUNTIFS(H4273:AL4273,"DS",H4274:AL4274,"&gt;=2")+COUNTIFS(H4273:AL4273,"AL/DS",H4274:AL4274,"&gt;=2"))*0.5-IF(CN4273="VP",COUNTIFS($H$16:$AL$16,"SAT",H4273:AL4273,"DS",H4274:AL4274,"&gt;=2"))*0.5</f>
        <v>3.5</v>
      </c>
      <c r="CH4273" s="266">
        <f>(COUNTIFS(H4273:AL4273,"NS",H4275:AL4275,"&gt;=0.5",H4274:AL4274,"&gt;=1.5")+COUNTIFS(H4273:AL4273,"AL/NS",H4275:AL4275,"&gt;=0.5",H4274:AL4274,"&gt;=1.5")+COUNTIFS(H4273:AL4273,"NHD",H4275:AL4275,"&gt;=4.5",H4278:AL4278,"&gt;=2",H4274:AL4274,"&gt;=1.5"))*0.5</f>
        <v>0.5</v>
      </c>
      <c r="CI4273" s="266">
        <f>(COUNTIF(H4275:AL4275,"&gt;=10")+COUNTIFS(H4273:AL4273,"MD",H4275:AL4275,"&gt;=2")-COUNTIFS(H4273:AL4273,"TV",H4275:AL4275,"&gt;=10"))*0.5</f>
        <v>0.5</v>
      </c>
      <c r="CJ4273" s="266">
        <f>(COUNTIFS(H4273:AL4273,"D",H4277:AL4277,"&gt;=6.5",H4275:AL4275,"&gt;=3.5"))*0.5</f>
        <v>0</v>
      </c>
      <c r="CK4273" s="266">
        <f>(COUNTIF(H4278:AL4278,"&gt;=10")-COUNTIFS(H4273:AL4273,"PD",H4278:AL4278,"&gt;=10"))*0.5</f>
        <v>0</v>
      </c>
      <c r="CL4273" s="265">
        <f>(COUNTIFS(H4273:AL4273,"NHD",H4278:AL4278,"&gt;=3.5",H4279:AL4279,"&gt;=6.5")+COUNTIFS(H4273:AL4273,"BH",H4278:AL4278,"&gt;=1.5",H4279:AL4279,"&gt;=0.5")+COUNTIFS(H4273:AL4273,"BM",H4278:AL4278,"&gt;=1.5",H4279:AL4279,"&gt;=0.5")+COUNTIFS(H4273:AL4273,"D",H4278:AL4278,"&gt;=1.5",H4279:AL4279,"&gt;=0.5"))*0.5</f>
        <v>0</v>
      </c>
      <c r="CM4273" s="272"/>
      <c r="CN4273" s="264" t="s">
        <v>723</v>
      </c>
      <c r="CO4273" s="177">
        <f t="shared" ref="CO4273" si="1311">+AM4273+AN4273+AO4273+AP4273+AQ4273+AR4273+AS4273+AU4273+BG4273</f>
        <v>26</v>
      </c>
      <c r="CP4273" s="225">
        <f>+SUM(I4274:I4279)-I4280</f>
        <v>10.5</v>
      </c>
      <c r="CQ4273" s="225">
        <f>+SUM(J4274:J4279)-J4280</f>
        <v>2.5</v>
      </c>
      <c r="CR4273" s="225">
        <f>+SUM(K4274:K4279)-K4280</f>
        <v>0</v>
      </c>
      <c r="CS4273" s="178"/>
      <c r="CT4273" s="178"/>
      <c r="CU4273" s="178"/>
      <c r="CV4273" s="178"/>
      <c r="CW4273" s="178"/>
      <c r="CX4273" s="178"/>
      <c r="CY4273" s="178"/>
      <c r="CZ4273" s="178"/>
      <c r="DA4273" s="178"/>
      <c r="DB4273" s="120"/>
      <c r="DC4273" s="120"/>
      <c r="DD4273" s="120"/>
      <c r="DE4273" s="120"/>
      <c r="DF4273" s="120"/>
      <c r="DG4273" s="120"/>
      <c r="DH4273" s="120"/>
      <c r="DI4273" s="120"/>
      <c r="DJ4273" s="120"/>
      <c r="DK4273" s="120"/>
      <c r="DL4273" s="120"/>
      <c r="DM4273" s="120"/>
      <c r="DN4273" s="120"/>
    </row>
    <row r="4274" spans="1:118" s="119" customFormat="1" ht="14.25" customHeight="1">
      <c r="A4274" s="228"/>
      <c r="B4274" s="336"/>
      <c r="C4274" s="234"/>
      <c r="D4274" s="237"/>
      <c r="E4274" s="237"/>
      <c r="F4274" s="242" t="s">
        <v>82</v>
      </c>
      <c r="G4274" s="121">
        <v>1.5</v>
      </c>
      <c r="H4274" s="83"/>
      <c r="I4274" s="83"/>
      <c r="J4274" s="83">
        <v>2.5</v>
      </c>
      <c r="K4274" s="83"/>
      <c r="L4274" s="83">
        <v>2.5</v>
      </c>
      <c r="M4274" s="83"/>
      <c r="N4274" s="83">
        <v>2.5</v>
      </c>
      <c r="O4274" s="83"/>
      <c r="P4274" s="83">
        <v>2.5</v>
      </c>
      <c r="Q4274" s="83">
        <v>2.5</v>
      </c>
      <c r="R4274" s="83">
        <v>2.5</v>
      </c>
      <c r="S4274" s="83">
        <v>2.5</v>
      </c>
      <c r="T4274" s="83"/>
      <c r="U4274" s="83"/>
      <c r="V4274" s="83"/>
      <c r="W4274" s="83">
        <v>2</v>
      </c>
      <c r="X4274" s="83"/>
      <c r="Y4274" s="83"/>
      <c r="Z4274" s="83"/>
      <c r="AA4274" s="83"/>
      <c r="AB4274" s="83"/>
      <c r="AC4274" s="79"/>
      <c r="AD4274" s="79"/>
      <c r="AE4274" s="79"/>
      <c r="AF4274" s="79"/>
      <c r="AG4274" s="79"/>
      <c r="AH4274" s="79"/>
      <c r="AI4274" s="79"/>
      <c r="AJ4274" s="79"/>
      <c r="AK4274" s="79"/>
      <c r="AL4274" s="79"/>
      <c r="AM4274" s="240"/>
      <c r="AN4274" s="240"/>
      <c r="AO4274" s="240"/>
      <c r="AP4274" s="240"/>
      <c r="AQ4274" s="240"/>
      <c r="AR4274" s="240"/>
      <c r="AS4274" s="240"/>
      <c r="AT4274" s="256"/>
      <c r="AU4274" s="256"/>
      <c r="AV4274" s="259"/>
      <c r="AW4274" s="259"/>
      <c r="AX4274" s="256"/>
      <c r="AY4274" s="256"/>
      <c r="AZ4274" s="256"/>
      <c r="BA4274" s="256"/>
      <c r="BB4274" s="256"/>
      <c r="BC4274" s="256"/>
      <c r="BD4274" s="256"/>
      <c r="BE4274" s="256"/>
      <c r="BF4274" s="256"/>
      <c r="BG4274" s="256"/>
      <c r="BH4274" s="256"/>
      <c r="BI4274" s="256"/>
      <c r="BJ4274" s="256"/>
      <c r="BK4274" s="256"/>
      <c r="BL4274" s="262"/>
      <c r="BM4274" s="262"/>
      <c r="BN4274" s="262"/>
      <c r="BO4274" s="262"/>
      <c r="BP4274" s="262"/>
      <c r="BQ4274" s="262"/>
      <c r="BR4274" s="270"/>
      <c r="BS4274" s="270"/>
      <c r="BT4274" s="270"/>
      <c r="BU4274" s="270"/>
      <c r="BV4274" s="270"/>
      <c r="BW4274" s="270"/>
      <c r="BX4274" s="256"/>
      <c r="BY4274" s="256"/>
      <c r="BZ4274" s="256"/>
      <c r="CA4274" s="267"/>
      <c r="CB4274" s="267"/>
      <c r="CC4274" s="274"/>
      <c r="CD4274" s="267"/>
      <c r="CE4274" s="267"/>
      <c r="CF4274" s="267"/>
      <c r="CG4274" s="267"/>
      <c r="CH4274" s="267"/>
      <c r="CI4274" s="267"/>
      <c r="CJ4274" s="267"/>
      <c r="CK4274" s="267"/>
      <c r="CL4274" s="265"/>
      <c r="CM4274" s="272"/>
      <c r="CN4274" s="264"/>
      <c r="CO4274" s="177"/>
      <c r="CP4274" s="226"/>
      <c r="CQ4274" s="226"/>
      <c r="CR4274" s="226"/>
      <c r="CS4274" s="178"/>
      <c r="CT4274" s="178"/>
      <c r="CU4274" s="178"/>
      <c r="CV4274" s="178"/>
      <c r="CW4274" s="178"/>
      <c r="CX4274" s="178"/>
      <c r="CY4274" s="178"/>
      <c r="CZ4274" s="178"/>
      <c r="DA4274" s="178"/>
      <c r="DB4274" s="120"/>
      <c r="DC4274" s="120"/>
      <c r="DD4274" s="120"/>
      <c r="DE4274" s="120"/>
      <c r="DF4274" s="120"/>
      <c r="DG4274" s="120"/>
      <c r="DH4274" s="120"/>
      <c r="DI4274" s="120"/>
      <c r="DJ4274" s="120"/>
      <c r="DK4274" s="120"/>
      <c r="DL4274" s="120"/>
      <c r="DM4274" s="120"/>
      <c r="DN4274" s="120"/>
    </row>
    <row r="4275" spans="1:118" s="119" customFormat="1">
      <c r="A4275" s="228"/>
      <c r="B4275" s="336"/>
      <c r="C4275" s="234"/>
      <c r="D4275" s="237"/>
      <c r="E4275" s="237"/>
      <c r="F4275" s="243"/>
      <c r="G4275" s="122">
        <v>2</v>
      </c>
      <c r="H4275" s="84"/>
      <c r="I4275" s="84">
        <v>10.5</v>
      </c>
      <c r="J4275" s="84"/>
      <c r="K4275" s="84"/>
      <c r="L4275" s="84"/>
      <c r="M4275" s="84"/>
      <c r="N4275" s="84"/>
      <c r="O4275" s="84"/>
      <c r="P4275" s="84"/>
      <c r="Q4275" s="84"/>
      <c r="R4275" s="84"/>
      <c r="S4275" s="84"/>
      <c r="T4275" s="84"/>
      <c r="U4275" s="84"/>
      <c r="V4275" s="84"/>
      <c r="W4275" s="84">
        <v>0.5</v>
      </c>
      <c r="X4275" s="84"/>
      <c r="Y4275" s="84"/>
      <c r="Z4275" s="84"/>
      <c r="AA4275" s="84"/>
      <c r="AB4275" s="84"/>
      <c r="AC4275" s="80"/>
      <c r="AD4275" s="80"/>
      <c r="AE4275" s="80"/>
      <c r="AF4275" s="80"/>
      <c r="AG4275" s="80"/>
      <c r="AH4275" s="80"/>
      <c r="AI4275" s="80"/>
      <c r="AJ4275" s="80"/>
      <c r="AK4275" s="80"/>
      <c r="AL4275" s="80"/>
      <c r="AM4275" s="240"/>
      <c r="AN4275" s="240"/>
      <c r="AO4275" s="240"/>
      <c r="AP4275" s="240"/>
      <c r="AQ4275" s="240"/>
      <c r="AR4275" s="240"/>
      <c r="AS4275" s="240"/>
      <c r="AT4275" s="256"/>
      <c r="AU4275" s="256"/>
      <c r="AV4275" s="259"/>
      <c r="AW4275" s="259"/>
      <c r="AX4275" s="256"/>
      <c r="AY4275" s="256"/>
      <c r="AZ4275" s="256"/>
      <c r="BA4275" s="256"/>
      <c r="BB4275" s="256"/>
      <c r="BC4275" s="256"/>
      <c r="BD4275" s="256"/>
      <c r="BE4275" s="256"/>
      <c r="BF4275" s="256"/>
      <c r="BG4275" s="256"/>
      <c r="BH4275" s="256"/>
      <c r="BI4275" s="256"/>
      <c r="BJ4275" s="256"/>
      <c r="BK4275" s="256"/>
      <c r="BL4275" s="262"/>
      <c r="BM4275" s="262"/>
      <c r="BN4275" s="262"/>
      <c r="BO4275" s="262"/>
      <c r="BP4275" s="262"/>
      <c r="BQ4275" s="262"/>
      <c r="BR4275" s="270"/>
      <c r="BS4275" s="270"/>
      <c r="BT4275" s="270"/>
      <c r="BU4275" s="270"/>
      <c r="BV4275" s="270"/>
      <c r="BW4275" s="270"/>
      <c r="BX4275" s="256"/>
      <c r="BY4275" s="256"/>
      <c r="BZ4275" s="256"/>
      <c r="CA4275" s="267"/>
      <c r="CB4275" s="267"/>
      <c r="CC4275" s="274"/>
      <c r="CD4275" s="267"/>
      <c r="CE4275" s="267"/>
      <c r="CF4275" s="267"/>
      <c r="CG4275" s="267"/>
      <c r="CH4275" s="267"/>
      <c r="CI4275" s="267"/>
      <c r="CJ4275" s="267"/>
      <c r="CK4275" s="267"/>
      <c r="CL4275" s="265"/>
      <c r="CM4275" s="272"/>
      <c r="CN4275" s="264"/>
      <c r="CO4275" s="177"/>
      <c r="CP4275" s="226"/>
      <c r="CQ4275" s="226"/>
      <c r="CR4275" s="226"/>
      <c r="CS4275" s="178"/>
      <c r="CT4275" s="178"/>
      <c r="CU4275" s="178"/>
      <c r="CV4275" s="178"/>
      <c r="CW4275" s="178"/>
      <c r="CX4275" s="178"/>
      <c r="CY4275" s="178"/>
      <c r="CZ4275" s="178"/>
      <c r="DA4275" s="178"/>
      <c r="DB4275" s="120"/>
      <c r="DC4275" s="120"/>
      <c r="DD4275" s="120"/>
      <c r="DE4275" s="120"/>
      <c r="DF4275" s="120"/>
      <c r="DG4275" s="120"/>
      <c r="DH4275" s="120"/>
      <c r="DI4275" s="120"/>
      <c r="DJ4275" s="120"/>
      <c r="DK4275" s="120"/>
      <c r="DL4275" s="120"/>
      <c r="DM4275" s="120"/>
      <c r="DN4275" s="120"/>
    </row>
    <row r="4276" spans="1:118" s="119" customFormat="1">
      <c r="A4276" s="228"/>
      <c r="B4276" s="336"/>
      <c r="C4276" s="234"/>
      <c r="D4276" s="237"/>
      <c r="E4276" s="237"/>
      <c r="F4276" s="243"/>
      <c r="G4276" s="122">
        <v>2.1</v>
      </c>
      <c r="H4276" s="84"/>
      <c r="I4276" s="84"/>
      <c r="J4276" s="84"/>
      <c r="K4276" s="84"/>
      <c r="L4276" s="84"/>
      <c r="M4276" s="84"/>
      <c r="N4276" s="84"/>
      <c r="O4276" s="84"/>
      <c r="P4276" s="84"/>
      <c r="Q4276" s="84"/>
      <c r="R4276" s="84"/>
      <c r="S4276" s="84"/>
      <c r="T4276" s="84"/>
      <c r="U4276" s="84"/>
      <c r="V4276" s="84"/>
      <c r="W4276" s="84"/>
      <c r="X4276" s="84"/>
      <c r="Y4276" s="84"/>
      <c r="Z4276" s="84"/>
      <c r="AA4276" s="84"/>
      <c r="AB4276" s="84"/>
      <c r="AC4276" s="80"/>
      <c r="AD4276" s="80"/>
      <c r="AE4276" s="80"/>
      <c r="AF4276" s="80"/>
      <c r="AG4276" s="80"/>
      <c r="AH4276" s="80"/>
      <c r="AI4276" s="80"/>
      <c r="AJ4276" s="80"/>
      <c r="AK4276" s="80"/>
      <c r="AL4276" s="80"/>
      <c r="AM4276" s="240"/>
      <c r="AN4276" s="240"/>
      <c r="AO4276" s="240"/>
      <c r="AP4276" s="240"/>
      <c r="AQ4276" s="240"/>
      <c r="AR4276" s="240"/>
      <c r="AS4276" s="240"/>
      <c r="AT4276" s="256"/>
      <c r="AU4276" s="256"/>
      <c r="AV4276" s="259"/>
      <c r="AW4276" s="259"/>
      <c r="AX4276" s="256"/>
      <c r="AY4276" s="256"/>
      <c r="AZ4276" s="256"/>
      <c r="BA4276" s="256"/>
      <c r="BB4276" s="256"/>
      <c r="BC4276" s="256"/>
      <c r="BD4276" s="256"/>
      <c r="BE4276" s="256"/>
      <c r="BF4276" s="256"/>
      <c r="BG4276" s="256"/>
      <c r="BH4276" s="256"/>
      <c r="BI4276" s="256"/>
      <c r="BJ4276" s="256"/>
      <c r="BK4276" s="256"/>
      <c r="BL4276" s="262"/>
      <c r="BM4276" s="262"/>
      <c r="BN4276" s="262"/>
      <c r="BO4276" s="262"/>
      <c r="BP4276" s="262"/>
      <c r="BQ4276" s="262"/>
      <c r="BR4276" s="270"/>
      <c r="BS4276" s="270"/>
      <c r="BT4276" s="270"/>
      <c r="BU4276" s="270"/>
      <c r="BV4276" s="270"/>
      <c r="BW4276" s="270"/>
      <c r="BX4276" s="256"/>
      <c r="BY4276" s="256"/>
      <c r="BZ4276" s="256"/>
      <c r="CA4276" s="267"/>
      <c r="CB4276" s="267"/>
      <c r="CC4276" s="274"/>
      <c r="CD4276" s="267"/>
      <c r="CE4276" s="267"/>
      <c r="CF4276" s="267"/>
      <c r="CG4276" s="267"/>
      <c r="CH4276" s="267"/>
      <c r="CI4276" s="267"/>
      <c r="CJ4276" s="267"/>
      <c r="CK4276" s="267"/>
      <c r="CL4276" s="265"/>
      <c r="CM4276" s="272"/>
      <c r="CN4276" s="264"/>
      <c r="CO4276" s="177"/>
      <c r="CP4276" s="226"/>
      <c r="CQ4276" s="226"/>
      <c r="CR4276" s="226"/>
      <c r="CS4276" s="178"/>
      <c r="CT4276" s="178"/>
      <c r="CU4276" s="178"/>
      <c r="CV4276" s="178"/>
      <c r="CW4276" s="178"/>
      <c r="CX4276" s="178"/>
      <c r="CY4276" s="178"/>
      <c r="CZ4276" s="178"/>
      <c r="DA4276" s="178"/>
      <c r="DB4276" s="120"/>
      <c r="DC4276" s="120"/>
      <c r="DD4276" s="120"/>
      <c r="DE4276" s="120"/>
      <c r="DF4276" s="120"/>
      <c r="DG4276" s="120"/>
      <c r="DH4276" s="120"/>
      <c r="DI4276" s="120"/>
      <c r="DJ4276" s="120"/>
      <c r="DK4276" s="120"/>
      <c r="DL4276" s="120"/>
      <c r="DM4276" s="120"/>
      <c r="DN4276" s="120"/>
    </row>
    <row r="4277" spans="1:118" s="119" customFormat="1">
      <c r="A4277" s="228"/>
      <c r="B4277" s="336"/>
      <c r="C4277" s="234"/>
      <c r="D4277" s="237"/>
      <c r="E4277" s="237"/>
      <c r="F4277" s="243"/>
      <c r="G4277" s="122">
        <v>2.7</v>
      </c>
      <c r="H4277" s="84"/>
      <c r="I4277" s="84"/>
      <c r="J4277" s="84"/>
      <c r="K4277" s="84"/>
      <c r="L4277" s="84"/>
      <c r="M4277" s="84"/>
      <c r="N4277" s="84"/>
      <c r="O4277" s="84"/>
      <c r="P4277" s="84"/>
      <c r="Q4277" s="84"/>
      <c r="R4277" s="84"/>
      <c r="S4277" s="84"/>
      <c r="T4277" s="84"/>
      <c r="U4277" s="84"/>
      <c r="V4277" s="84"/>
      <c r="W4277" s="84"/>
      <c r="X4277" s="84"/>
      <c r="Y4277" s="84"/>
      <c r="Z4277" s="84"/>
      <c r="AA4277" s="84"/>
      <c r="AB4277" s="84"/>
      <c r="AC4277" s="80"/>
      <c r="AD4277" s="80"/>
      <c r="AE4277" s="80"/>
      <c r="AF4277" s="80"/>
      <c r="AG4277" s="80"/>
      <c r="AH4277" s="80"/>
      <c r="AI4277" s="80"/>
      <c r="AJ4277" s="80"/>
      <c r="AK4277" s="80"/>
      <c r="AL4277" s="80"/>
      <c r="AM4277" s="240"/>
      <c r="AN4277" s="240"/>
      <c r="AO4277" s="240"/>
      <c r="AP4277" s="240"/>
      <c r="AQ4277" s="240"/>
      <c r="AR4277" s="240"/>
      <c r="AS4277" s="240"/>
      <c r="AT4277" s="256"/>
      <c r="AU4277" s="256"/>
      <c r="AV4277" s="259"/>
      <c r="AW4277" s="259"/>
      <c r="AX4277" s="256"/>
      <c r="AY4277" s="256"/>
      <c r="AZ4277" s="256"/>
      <c r="BA4277" s="256"/>
      <c r="BB4277" s="256"/>
      <c r="BC4277" s="256"/>
      <c r="BD4277" s="256"/>
      <c r="BE4277" s="256"/>
      <c r="BF4277" s="256"/>
      <c r="BG4277" s="256"/>
      <c r="BH4277" s="256"/>
      <c r="BI4277" s="256"/>
      <c r="BJ4277" s="256"/>
      <c r="BK4277" s="256"/>
      <c r="BL4277" s="262"/>
      <c r="BM4277" s="262"/>
      <c r="BN4277" s="262"/>
      <c r="BO4277" s="262"/>
      <c r="BP4277" s="262"/>
      <c r="BQ4277" s="262"/>
      <c r="BR4277" s="270"/>
      <c r="BS4277" s="270"/>
      <c r="BT4277" s="270"/>
      <c r="BU4277" s="270"/>
      <c r="BV4277" s="270"/>
      <c r="BW4277" s="270"/>
      <c r="BX4277" s="256"/>
      <c r="BY4277" s="256"/>
      <c r="BZ4277" s="256"/>
      <c r="CA4277" s="267"/>
      <c r="CB4277" s="267"/>
      <c r="CC4277" s="274"/>
      <c r="CD4277" s="267"/>
      <c r="CE4277" s="267"/>
      <c r="CF4277" s="267"/>
      <c r="CG4277" s="267"/>
      <c r="CH4277" s="267"/>
      <c r="CI4277" s="267"/>
      <c r="CJ4277" s="267"/>
      <c r="CK4277" s="267"/>
      <c r="CL4277" s="265"/>
      <c r="CM4277" s="272"/>
      <c r="CN4277" s="264"/>
      <c r="CO4277" s="177"/>
      <c r="CP4277" s="226"/>
      <c r="CQ4277" s="226"/>
      <c r="CR4277" s="226"/>
      <c r="CS4277" s="178"/>
      <c r="CT4277" s="178"/>
      <c r="CU4277" s="178"/>
      <c r="CV4277" s="178"/>
      <c r="CW4277" s="178"/>
      <c r="CX4277" s="178"/>
      <c r="CY4277" s="178"/>
      <c r="CZ4277" s="178"/>
      <c r="DA4277" s="178"/>
      <c r="DB4277" s="120"/>
      <c r="DC4277" s="120"/>
      <c r="DD4277" s="120"/>
      <c r="DE4277" s="120"/>
      <c r="DF4277" s="120"/>
      <c r="DG4277" s="120"/>
      <c r="DH4277" s="120"/>
      <c r="DI4277" s="120"/>
      <c r="DJ4277" s="120"/>
      <c r="DK4277" s="120"/>
      <c r="DL4277" s="120"/>
      <c r="DM4277" s="120"/>
      <c r="DN4277" s="120"/>
    </row>
    <row r="4278" spans="1:118" s="119" customFormat="1">
      <c r="A4278" s="228"/>
      <c r="B4278" s="336"/>
      <c r="C4278" s="234"/>
      <c r="D4278" s="237"/>
      <c r="E4278" s="237"/>
      <c r="F4278" s="243"/>
      <c r="G4278" s="122">
        <v>3</v>
      </c>
      <c r="H4278" s="84"/>
      <c r="I4278" s="84"/>
      <c r="J4278" s="84"/>
      <c r="K4278" s="84"/>
      <c r="L4278" s="84"/>
      <c r="M4278" s="84"/>
      <c r="N4278" s="84"/>
      <c r="O4278" s="84"/>
      <c r="P4278" s="84"/>
      <c r="Q4278" s="84"/>
      <c r="R4278" s="84"/>
      <c r="S4278" s="84"/>
      <c r="T4278" s="84"/>
      <c r="U4278" s="84"/>
      <c r="V4278" s="84"/>
      <c r="W4278" s="84"/>
      <c r="X4278" s="84"/>
      <c r="Y4278" s="84"/>
      <c r="Z4278" s="84"/>
      <c r="AA4278" s="84"/>
      <c r="AB4278" s="84"/>
      <c r="AC4278" s="80"/>
      <c r="AD4278" s="80"/>
      <c r="AE4278" s="80"/>
      <c r="AF4278" s="80"/>
      <c r="AG4278" s="80"/>
      <c r="AH4278" s="80"/>
      <c r="AI4278" s="80"/>
      <c r="AJ4278" s="80"/>
      <c r="AK4278" s="80"/>
      <c r="AL4278" s="80"/>
      <c r="AM4278" s="240"/>
      <c r="AN4278" s="240"/>
      <c r="AO4278" s="240"/>
      <c r="AP4278" s="240"/>
      <c r="AQ4278" s="240"/>
      <c r="AR4278" s="240"/>
      <c r="AS4278" s="240"/>
      <c r="AT4278" s="256"/>
      <c r="AU4278" s="256"/>
      <c r="AV4278" s="259"/>
      <c r="AW4278" s="259"/>
      <c r="AX4278" s="256"/>
      <c r="AY4278" s="256"/>
      <c r="AZ4278" s="256"/>
      <c r="BA4278" s="256"/>
      <c r="BB4278" s="256"/>
      <c r="BC4278" s="256"/>
      <c r="BD4278" s="256"/>
      <c r="BE4278" s="256"/>
      <c r="BF4278" s="256"/>
      <c r="BG4278" s="256"/>
      <c r="BH4278" s="256"/>
      <c r="BI4278" s="256"/>
      <c r="BJ4278" s="256"/>
      <c r="BK4278" s="256"/>
      <c r="BL4278" s="262"/>
      <c r="BM4278" s="262"/>
      <c r="BN4278" s="262"/>
      <c r="BO4278" s="262"/>
      <c r="BP4278" s="262"/>
      <c r="BQ4278" s="262"/>
      <c r="BR4278" s="270"/>
      <c r="BS4278" s="270"/>
      <c r="BT4278" s="270"/>
      <c r="BU4278" s="270"/>
      <c r="BV4278" s="270"/>
      <c r="BW4278" s="270"/>
      <c r="BX4278" s="256"/>
      <c r="BY4278" s="256"/>
      <c r="BZ4278" s="256"/>
      <c r="CA4278" s="267"/>
      <c r="CB4278" s="267"/>
      <c r="CC4278" s="274"/>
      <c r="CD4278" s="267"/>
      <c r="CE4278" s="267"/>
      <c r="CF4278" s="267"/>
      <c r="CG4278" s="267"/>
      <c r="CH4278" s="267"/>
      <c r="CI4278" s="267"/>
      <c r="CJ4278" s="267"/>
      <c r="CK4278" s="267"/>
      <c r="CL4278" s="265"/>
      <c r="CM4278" s="272"/>
      <c r="CN4278" s="264"/>
      <c r="CO4278" s="177"/>
      <c r="CP4278" s="226"/>
      <c r="CQ4278" s="226"/>
      <c r="CR4278" s="226"/>
      <c r="CS4278" s="178"/>
      <c r="CT4278" s="178"/>
      <c r="CU4278" s="178"/>
      <c r="CV4278" s="178"/>
      <c r="CW4278" s="178"/>
      <c r="CX4278" s="178"/>
      <c r="CY4278" s="178"/>
      <c r="CZ4278" s="178"/>
      <c r="DA4278" s="178"/>
      <c r="DB4278" s="120"/>
      <c r="DC4278" s="120"/>
      <c r="DD4278" s="120"/>
      <c r="DE4278" s="120"/>
      <c r="DF4278" s="120"/>
      <c r="DG4278" s="120"/>
      <c r="DH4278" s="120"/>
      <c r="DI4278" s="120"/>
      <c r="DJ4278" s="120"/>
      <c r="DK4278" s="120"/>
      <c r="DL4278" s="120"/>
      <c r="DM4278" s="120"/>
      <c r="DN4278" s="120"/>
    </row>
    <row r="4279" spans="1:118" s="119" customFormat="1">
      <c r="A4279" s="228"/>
      <c r="B4279" s="336"/>
      <c r="C4279" s="234"/>
      <c r="D4279" s="237"/>
      <c r="E4279" s="237"/>
      <c r="F4279" s="244"/>
      <c r="G4279" s="123">
        <v>3.9</v>
      </c>
      <c r="H4279" s="85"/>
      <c r="I4279" s="85"/>
      <c r="J4279" s="85"/>
      <c r="K4279" s="85"/>
      <c r="L4279" s="85"/>
      <c r="M4279" s="85"/>
      <c r="N4279" s="85"/>
      <c r="O4279" s="85"/>
      <c r="P4279" s="85"/>
      <c r="Q4279" s="85"/>
      <c r="R4279" s="85"/>
      <c r="S4279" s="85"/>
      <c r="T4279" s="85"/>
      <c r="U4279" s="85"/>
      <c r="V4279" s="85"/>
      <c r="W4279" s="85"/>
      <c r="X4279" s="85"/>
      <c r="Y4279" s="85"/>
      <c r="Z4279" s="85"/>
      <c r="AA4279" s="85"/>
      <c r="AB4279" s="85"/>
      <c r="AC4279" s="81"/>
      <c r="AD4279" s="81"/>
      <c r="AE4279" s="81"/>
      <c r="AF4279" s="81"/>
      <c r="AG4279" s="81"/>
      <c r="AH4279" s="81"/>
      <c r="AI4279" s="81"/>
      <c r="AJ4279" s="81"/>
      <c r="AK4279" s="81"/>
      <c r="AL4279" s="81"/>
      <c r="AM4279" s="240"/>
      <c r="AN4279" s="240"/>
      <c r="AO4279" s="240"/>
      <c r="AP4279" s="240"/>
      <c r="AQ4279" s="240"/>
      <c r="AR4279" s="240"/>
      <c r="AS4279" s="240"/>
      <c r="AT4279" s="256"/>
      <c r="AU4279" s="256"/>
      <c r="AV4279" s="259"/>
      <c r="AW4279" s="259"/>
      <c r="AX4279" s="256"/>
      <c r="AY4279" s="256"/>
      <c r="AZ4279" s="256"/>
      <c r="BA4279" s="256"/>
      <c r="BB4279" s="256"/>
      <c r="BC4279" s="256"/>
      <c r="BD4279" s="256"/>
      <c r="BE4279" s="256"/>
      <c r="BF4279" s="256"/>
      <c r="BG4279" s="256"/>
      <c r="BH4279" s="256"/>
      <c r="BI4279" s="256"/>
      <c r="BJ4279" s="256"/>
      <c r="BK4279" s="256"/>
      <c r="BL4279" s="262"/>
      <c r="BM4279" s="262"/>
      <c r="BN4279" s="262"/>
      <c r="BO4279" s="262"/>
      <c r="BP4279" s="262"/>
      <c r="BQ4279" s="262"/>
      <c r="BR4279" s="270"/>
      <c r="BS4279" s="270"/>
      <c r="BT4279" s="270"/>
      <c r="BU4279" s="270"/>
      <c r="BV4279" s="270"/>
      <c r="BW4279" s="270"/>
      <c r="BX4279" s="256"/>
      <c r="BY4279" s="256"/>
      <c r="BZ4279" s="256"/>
      <c r="CA4279" s="267"/>
      <c r="CB4279" s="267"/>
      <c r="CC4279" s="274"/>
      <c r="CD4279" s="267"/>
      <c r="CE4279" s="267"/>
      <c r="CF4279" s="267"/>
      <c r="CG4279" s="267"/>
      <c r="CH4279" s="267"/>
      <c r="CI4279" s="267"/>
      <c r="CJ4279" s="267"/>
      <c r="CK4279" s="267"/>
      <c r="CL4279" s="265"/>
      <c r="CM4279" s="272"/>
      <c r="CN4279" s="264"/>
      <c r="CO4279" s="177"/>
      <c r="CP4279" s="226"/>
      <c r="CQ4279" s="226"/>
      <c r="CR4279" s="226"/>
      <c r="CS4279" s="178"/>
      <c r="CT4279" s="178"/>
      <c r="CU4279" s="178"/>
      <c r="CV4279" s="178"/>
      <c r="CW4279" s="178"/>
      <c r="CX4279" s="178"/>
      <c r="CY4279" s="178"/>
      <c r="CZ4279" s="178"/>
      <c r="DA4279" s="178"/>
      <c r="DB4279" s="120"/>
      <c r="DC4279" s="120"/>
      <c r="DD4279" s="120"/>
      <c r="DE4279" s="120"/>
      <c r="DF4279" s="120"/>
      <c r="DG4279" s="120"/>
      <c r="DH4279" s="120"/>
      <c r="DI4279" s="120"/>
      <c r="DJ4279" s="120"/>
      <c r="DK4279" s="120"/>
      <c r="DL4279" s="120"/>
      <c r="DM4279" s="120"/>
      <c r="DN4279" s="120"/>
    </row>
    <row r="4280" spans="1:118" s="119" customFormat="1">
      <c r="A4280" s="229"/>
      <c r="B4280" s="337"/>
      <c r="C4280" s="235"/>
      <c r="D4280" s="238"/>
      <c r="E4280" s="238"/>
      <c r="F4280" s="245" t="s">
        <v>83</v>
      </c>
      <c r="G4280" s="246"/>
      <c r="H4280" s="82"/>
      <c r="I4280" s="82"/>
      <c r="J4280" s="82"/>
      <c r="K4280" s="82"/>
      <c r="L4280" s="82"/>
      <c r="M4280" s="82"/>
      <c r="N4280" s="82"/>
      <c r="O4280" s="82"/>
      <c r="P4280" s="82"/>
      <c r="Q4280" s="82"/>
      <c r="R4280" s="82"/>
      <c r="S4280" s="82"/>
      <c r="T4280" s="82"/>
      <c r="U4280" s="82"/>
      <c r="V4280" s="82"/>
      <c r="W4280" s="82"/>
      <c r="X4280" s="82"/>
      <c r="Y4280" s="82"/>
      <c r="Z4280" s="82"/>
      <c r="AA4280" s="82"/>
      <c r="AB4280" s="82"/>
      <c r="AC4280" s="35"/>
      <c r="AD4280" s="35"/>
      <c r="AE4280" s="35"/>
      <c r="AF4280" s="35"/>
      <c r="AG4280" s="35"/>
      <c r="AH4280" s="35"/>
      <c r="AI4280" s="35"/>
      <c r="AJ4280" s="35"/>
      <c r="AK4280" s="35"/>
      <c r="AL4280" s="35"/>
      <c r="AM4280" s="241"/>
      <c r="AN4280" s="241"/>
      <c r="AO4280" s="241"/>
      <c r="AP4280" s="241"/>
      <c r="AQ4280" s="241"/>
      <c r="AR4280" s="241"/>
      <c r="AS4280" s="241"/>
      <c r="AT4280" s="257"/>
      <c r="AU4280" s="257"/>
      <c r="AV4280" s="260"/>
      <c r="AW4280" s="260"/>
      <c r="AX4280" s="257"/>
      <c r="AY4280" s="257"/>
      <c r="AZ4280" s="257"/>
      <c r="BA4280" s="257"/>
      <c r="BB4280" s="257"/>
      <c r="BC4280" s="257"/>
      <c r="BD4280" s="257"/>
      <c r="BE4280" s="257"/>
      <c r="BF4280" s="257"/>
      <c r="BG4280" s="257"/>
      <c r="BH4280" s="257"/>
      <c r="BI4280" s="257"/>
      <c r="BJ4280" s="257"/>
      <c r="BK4280" s="257"/>
      <c r="BL4280" s="263"/>
      <c r="BM4280" s="263"/>
      <c r="BN4280" s="263"/>
      <c r="BO4280" s="263"/>
      <c r="BP4280" s="263"/>
      <c r="BQ4280" s="263"/>
      <c r="BR4280" s="271"/>
      <c r="BS4280" s="271"/>
      <c r="BT4280" s="271"/>
      <c r="BU4280" s="271"/>
      <c r="BV4280" s="271"/>
      <c r="BW4280" s="271"/>
      <c r="BX4280" s="257"/>
      <c r="BY4280" s="257"/>
      <c r="BZ4280" s="257"/>
      <c r="CA4280" s="268"/>
      <c r="CB4280" s="268"/>
      <c r="CC4280" s="275"/>
      <c r="CD4280" s="268"/>
      <c r="CE4280" s="268"/>
      <c r="CF4280" s="268"/>
      <c r="CG4280" s="268"/>
      <c r="CH4280" s="268"/>
      <c r="CI4280" s="268"/>
      <c r="CJ4280" s="268"/>
      <c r="CK4280" s="268"/>
      <c r="CL4280" s="265"/>
      <c r="CM4280" s="272"/>
      <c r="CN4280" s="264"/>
      <c r="CO4280" s="177"/>
      <c r="CP4280" s="226"/>
      <c r="CQ4280" s="226"/>
      <c r="CR4280" s="226"/>
      <c r="CS4280" s="178"/>
      <c r="CT4280" s="178"/>
      <c r="CU4280" s="178"/>
      <c r="CV4280" s="178"/>
      <c r="CW4280" s="178"/>
      <c r="CX4280" s="178"/>
      <c r="CY4280" s="178"/>
      <c r="CZ4280" s="178"/>
      <c r="DA4280" s="178"/>
      <c r="DB4280" s="120"/>
      <c r="DC4280" s="120"/>
      <c r="DD4280" s="120"/>
      <c r="DE4280" s="120"/>
      <c r="DF4280" s="120"/>
      <c r="DG4280" s="120"/>
      <c r="DH4280" s="120"/>
      <c r="DI4280" s="120"/>
      <c r="DJ4280" s="120"/>
      <c r="DK4280" s="120"/>
      <c r="DL4280" s="120"/>
      <c r="DM4280" s="120"/>
      <c r="DN4280" s="120"/>
    </row>
    <row r="4281" spans="1:118" s="119" customFormat="1" ht="14.25" customHeight="1">
      <c r="A4281" s="227">
        <f t="shared" si="1309"/>
        <v>531</v>
      </c>
      <c r="B4281" s="230" t="s">
        <v>495</v>
      </c>
      <c r="C4281" s="233" t="s">
        <v>496</v>
      </c>
      <c r="D4281" s="236">
        <v>43606</v>
      </c>
      <c r="E4281" s="236" t="s">
        <v>1197</v>
      </c>
      <c r="F4281" s="253" t="s">
        <v>80</v>
      </c>
      <c r="G4281" s="254"/>
      <c r="H4281" s="82" t="s">
        <v>69</v>
      </c>
      <c r="I4281" s="82"/>
      <c r="J4281" s="82" t="s">
        <v>60</v>
      </c>
      <c r="K4281" s="82" t="s">
        <v>60</v>
      </c>
      <c r="L4281" s="82" t="s">
        <v>60</v>
      </c>
      <c r="M4281" s="82" t="s">
        <v>60</v>
      </c>
      <c r="N4281" s="82" t="s">
        <v>60</v>
      </c>
      <c r="O4281" s="82"/>
      <c r="P4281" s="82" t="s">
        <v>60</v>
      </c>
      <c r="Q4281" s="82" t="s">
        <v>60</v>
      </c>
      <c r="R4281" s="82" t="s">
        <v>60</v>
      </c>
      <c r="S4281" s="82" t="s">
        <v>60</v>
      </c>
      <c r="T4281" s="82" t="s">
        <v>60</v>
      </c>
      <c r="U4281" s="82" t="s">
        <v>60</v>
      </c>
      <c r="V4281" s="82"/>
      <c r="W4281" s="82" t="s">
        <v>67</v>
      </c>
      <c r="X4281" s="82" t="s">
        <v>61</v>
      </c>
      <c r="Y4281" s="82" t="s">
        <v>61</v>
      </c>
      <c r="Z4281" s="82" t="s">
        <v>61</v>
      </c>
      <c r="AA4281" s="82" t="s">
        <v>61</v>
      </c>
      <c r="AB4281" s="82" t="s">
        <v>61</v>
      </c>
      <c r="AC4281" s="82"/>
      <c r="AD4281" s="82" t="s">
        <v>61</v>
      </c>
      <c r="AE4281" s="82" t="s">
        <v>61</v>
      </c>
      <c r="AF4281" s="82" t="s">
        <v>61</v>
      </c>
      <c r="AG4281" s="82" t="s">
        <v>61</v>
      </c>
      <c r="AH4281" s="82" t="s">
        <v>61</v>
      </c>
      <c r="AI4281" s="82" t="s">
        <v>1471</v>
      </c>
      <c r="AJ4281" s="82"/>
      <c r="AK4281" s="82" t="s">
        <v>60</v>
      </c>
      <c r="AL4281" s="82" t="s">
        <v>60</v>
      </c>
      <c r="AM4281" s="239">
        <f>COUNTIF(H4281:AL4281,"PH")+COUNTIF(H4281:AL4281,"PH/L")+COUNTIF(H4281:AL4281,"PM")</f>
        <v>0</v>
      </c>
      <c r="AN4281" s="239">
        <f>COUNTIF(H4281:AL4281,"PD")+COUNTIF(H4281:AL4281,"PDD")+COUNTIF(H4281:AL4281,"P/DS")/2+COUNTIF(H4281:AL4281,"PMD")</f>
        <v>0</v>
      </c>
      <c r="AO4281" s="239">
        <f>COUNTIF(H4281:AL4281,"PN")+COUNTIF(H4281:AL4281,"P/NS")/2+COUNTIF(H4281:AL4281,"PH")+COUNTIF(H4281:AL4281,"PH/F")/2+COUNTIF(H4281:AL4281,"PH/L")/2+COUNTIF(H4281:AL4281,"PM")</f>
        <v>0</v>
      </c>
      <c r="AP4281" s="239">
        <f>COUNTIF(H4281:AL4281,"BH")+COUNTIF(H4281:AL4281,"AL/BL")+COUNTIF(H4281:AL4281,"UL/BL")+COUNTIF(H4281:AL4281,"BM")</f>
        <v>0</v>
      </c>
      <c r="AQ4281" s="239">
        <f>COUNTIF(H4281:AL4281,"DS")+COUNTIF(H4281:AL4281,"AL/DS")/2+COUNTIF(H4281:AL4281,"UL/DS")/2+COUNTIF(H4281:AL4281,"CT")+COUNTIF(H4281:AL4281,"MD")</f>
        <v>13.5</v>
      </c>
      <c r="AR4281" s="239">
        <f>COUNTIF(H4281:AL4281,"NS")+COUNTIF(H4281:AL4281,"AL/NS")/2+COUNTIF(H4281:AL4281,"UL/NS")/2+COUNTIF(H4281:AL4281,"BH")+COUNTIF(H4281:AL4281,"AL/BF")/2+COUNTIF(H4281:AL4281,"AL/BL")/2+COUNTIF(H4281:AL4281,"UL/BL")/2+COUNTIF(H4281:AL4281,"UL/BF")/2+COUNTIF(H4281:AL4281,"BM")</f>
        <v>10</v>
      </c>
      <c r="AS4281" s="239">
        <f>COUNTIF(H4281:AL4281,"AL")+COUNTIF(H4281:AL4281,"AL/DS")/2+COUNTIF(H4281:AL4281,"AL/NS")/2+COUNTIF(H4281:AL4281,"NH")+COUNTIF(H4281:AL4281,"SL")+COUNTIF(H4281:AL4281,"NHD")+COUNTIF(H4281:AL4281,"B")+COUNTIF(H4281:AL4281,"HL")+COUNTIF(H4281:AL4281,"AL/BF")/2+COUNTIF(H4281:AL4281,"AL/BL")/2</f>
        <v>2</v>
      </c>
      <c r="AT4281" s="255">
        <f>COUNTIF(H4281:AL4281,"PD")+COUNTIF(H4281:AL4281,"PN")+COUNTIF(H4281:AL4281,"P/DS")/2+COUNTIF(H4281:AL4281,"P/NS")/2+COUNTIF(H4281:AL4281,"DS")+COUNTIF(H4281:AL4281,"NS")+COUNTIF(H4281:AL4281,"AL")+COUNTIF(H4281:AL4281,"AL/DS")+COUNTIF(H4281:AL4281,"AL/NS")+COUNTIF(H4281:AL4281,"NH")+COUNTIF(H4281:AL4281,"SL")+COUNTIF(H4281:AL4281,"UL/DS")/2+COUNTIF(H4281:AL4281,"UL/NS")/2+COUNTIF(H4281:AL4281,"CT")+COUNTIF(H4281:AL4281,"NHD")+COUNTIF(H4281:AL4281,"PDD")+COUNTIF(H4281:AL4281,"B")+COUNTIF(H4281:AL4281,"HL")+COUNTIF(H4281:AL4281,"PH")+COUNTIF(H4281:AL4281,"BH")+COUNTIF(H4281:AL4281,"AL/BF")+COUNTIF(H4281:AL4281,"AL/BL")+COUNTIF(H4281:AL4281,"UL/BF")/2+COUNTIF(H4281:AL4281,"UL/BL")/2+COUNTIF(H4281:AL4281,"PH/F")/2+COUNTIF(H4281:AL4281,"PH/L")/2+COUNTIF(H4281:AL4281,"MD")+COUNTIF(H4281:AL4281,"PMD")+COUNTIF(H4281:AL4281,"PM")+COUNTIF(H4281:AL4281,"BM")</f>
        <v>25.5</v>
      </c>
      <c r="AU4281" s="255">
        <f>COUNTIF(H4281:AL4281,"P/DS")/2+COUNTIF(H4281:AL4281,"P/NS")/2+COUNTIF(H4281:AL4281,"IL")+COUNTIF(H4281:AL4281,"NL")+COUNTIF(H4281:AL4281,"UL")+COUNTIF(H4281:AL4281,"UL/DS")/2+COUNTIF(H4281:AL4281,"UL/NS")/2+COUNTIF(H4281:AL4281,"KT")+COUNTIF(H4281:AL4281,"UL/BF")/2+COUNTIF(H4281:AL4281,"UL/BL")/2+COUNTIF(H4281:AL4281,"PH/F")/2+COUNTIF(H4281:AL4281,"PH/L")/2+COUNTIF(H4281:AL4281,"NB")</f>
        <v>0.5</v>
      </c>
      <c r="AV4281" s="258">
        <f>COUNTIF(H4281:AL4281,"PN")+COUNTIF(H4281:AL4281,"TVD")+COUNTIF(H4281:AL4281,"PH")+COUNTIF(H4281:AL4281,"PM")+COUNTIF(H4281:AL4281,"PDD")-COUNTIFS(H4281:AL4281,"PN",H4288:AL4288,"&gt;=3")-COUNTIFS(H4281:AL4281,"PM",H4288:AL4288,"&gt;=3")</f>
        <v>0</v>
      </c>
      <c r="AW4281" s="258">
        <f>COUNTIF(H4281:AL4281,"NS")+COUNTIF(H4281:AL4281,"D")+COUNTIF(H4281:AL4281,"BH")+COUNTIF(H4281:AL4281,"NHD")+COUNTIF(H4281:AL4281,"BM")-COUNTIFS(H4281:AL4281,"NS",H4288:AL4288,"&gt;=3")-COUNTIFS(H4281:AL4281,"BH",H4288:AL4288,"&gt;=3")-COUNTIFS(H4281:AL4281,"BM",H4288:AL4288,"&gt;=3")</f>
        <v>10</v>
      </c>
      <c r="AX4281" s="255">
        <f>COUNTIF(H4281:AL4281,"AL")+COUNTIF(H4281:AL4281,"AL/DS")/2+COUNTIF(H4281:AL4281,"AL/NS")/2+COUNTIF(H4281:AL4281,"AL/BF")+COUNTIF(H4281:AL4281,"AL/BL")/2</f>
        <v>1</v>
      </c>
      <c r="AY4281" s="255">
        <f>COUNTIF(H4281:AL4281,"SL")</f>
        <v>0</v>
      </c>
      <c r="AZ4281" s="255">
        <f>COUNTIF(H4281:AL4281,"NH")</f>
        <v>1</v>
      </c>
      <c r="BA4281" s="255">
        <f>COUNTIF(H4281:AL4281,"HL")</f>
        <v>0</v>
      </c>
      <c r="BB4281" s="255">
        <f>COUNTIF(G4281:AL4281,"P/DS")/2+COUNTIF(G4281:AL4281,"P/NS")/2+COUNTIF(G4281:AL4281,"UL")+COUNTIF(G4281:AL4281,"UL/DS")/2+COUNTIF(G4281:AL4281,"UL/NS")/2+COUNTIF(G4281:AL4281,"UL/BL")/2+COUNTIF(G4281:AL4281,"UL/BF")/2+COUNTIF(G4281:AL4281,"PH/F")/2+COUNTIF(G4281:AL4281,"PH/L")/2</f>
        <v>0.5</v>
      </c>
      <c r="BC4281" s="255">
        <f>COUNTIF(H4281:AL4281,"NB")</f>
        <v>0</v>
      </c>
      <c r="BD4281" s="255">
        <f>COUNTIF(H4281:AL4281,"NL")</f>
        <v>0</v>
      </c>
      <c r="BE4281" s="255">
        <f>COUNTIF(H4281:AL4281,"IL")</f>
        <v>0</v>
      </c>
      <c r="BF4281" s="255">
        <f>COUNTIF(H4281:AL4281,"KT")</f>
        <v>0</v>
      </c>
      <c r="BG4281" s="255">
        <f>COUNTIF(H4281:AL4281,"L70")</f>
        <v>0</v>
      </c>
      <c r="BH4281" s="255">
        <f>COUNTIF(H4281:AL4281,"MD")</f>
        <v>0</v>
      </c>
      <c r="BI4281" s="255">
        <f>COUNTIF(H4281:AL4281,"PMD")</f>
        <v>0</v>
      </c>
      <c r="BJ4281" s="255">
        <f>COUNTIF(H4281:AL4281,"PM")</f>
        <v>0</v>
      </c>
      <c r="BK4281" s="255">
        <f>COUNTIF(H4281:AL4281,"BM")</f>
        <v>0</v>
      </c>
      <c r="BL4281" s="261">
        <f>SUMIF(H4281:AL4281,"PD",H4282:AL4282)+SUMIF(H4281:AL4281,"PN",H4282:AL4282)+SUMIF(H4281:AL4281,"P/DS",H4282:AL4282)+SUMIF(H4281:AL4281,"PN/F",H4282:AL4282)+SUMIF(H4281:AL4281,"PN/L",H4282:AL4282)+SUMIF(H4281:AL4281,"TV",H4282:AL4282)+SUMIF(H4281:AL4281,"TVD",H4282:AL4282)+SUMIF(H4281:AL4281,"PDD",H4282:AL4282)</f>
        <v>0</v>
      </c>
      <c r="BM4281" s="261">
        <f>SUMIF(H4281:AL4281,"PD",H4283:AL4283)+SUMIF(H4281:AL4281,"PN",H4283:AL4283)+SUMIF(H4281:AL4281,"P/DS",H4283:AL4283)+SUMIF(H4281:AL4281,"PN/F",H4283:AL4283)+SUMIF(H4281:AL4281,"PN/L",H4283:AL4283)+SUMIF(H4281:AL4281,"TV",H4283:AL4283)+SUMIF(H4281:AL4281,"TVD",H4283:AL4283)+SUMIF(H4281:AL4281,"PDD",H4283:AL4283)+SUMIF(H4281:AL4281,"PMD",H4283:AL4283)</f>
        <v>0</v>
      </c>
      <c r="BN4281" s="261">
        <f>SUMIF(H4281:AL4281,"PD",H4284:AL4284)+SUMIF(H4281:AL4281,"PN",H4284:AL4284)+SUMIF(H4281:AL4281,"P/DS",H4284:AL4284)+SUMIF(H4281:AL4281,"PN/F",H4284:AL4284)+SUMIF(H4281:AL4281,"PN/L",H4284:AL4284)+SUMIF(H4281:AL4281,"TV",H4284:AL4284)+SUMIF(H4281:AL4281,"TVD",H4284:AL4284)</f>
        <v>0</v>
      </c>
      <c r="BO4281" s="261">
        <f>SUMIF(H4281:AL4281,"PD",H4285:AL4285)+SUMIF(H4281:AL4281,"PN",H4285:AL4285)+SUMIF(H4281:AL4281,"P/DS",H4285:AL4285)+SUMIF(H4281:AL4281,"PN/F",H4285:AL4285)+SUMIF(H4281:AL4281,"PN/L",H4285:AL4285)+SUMIF(H4281:AL4281,"TV",H4285:AL4285)+SUMIF(H4281:AL4281,"TVD",H4285:AL4285)</f>
        <v>0</v>
      </c>
      <c r="BP4281" s="261">
        <f>SUMIF(H4281:AL4281,"PD",H4286:AL4286)+SUMIF(H4281:AL4281,"PN",H4286:AL4286)+SUMIF(H4281:AL4281,"P/DS",H4286:AL4286)+SUMIF(H4281:AL4281,"PN/F",H4286:AL4286)+SUMIF(H4281:AL4281,"PN/L",H4286:AL4286)+SUMIF(H4281:AL4281,"TV",H4286:AL4286)+SUMIF(H4281:AL4281,"TVD",H4286:AL4286)+SUMIF(H4281:AL4281,"PDD",H4286:AL4286)+SUMIF(H4281:AL4281,"PH",H4286:AL4286)+SUMIF(H4281:AL4281,"PM",H4286:AL4286)</f>
        <v>0</v>
      </c>
      <c r="BQ4281" s="261">
        <f>SUMIF(H4281:AL4281,"PD",H4287:AL4287)+SUMIF(H4281:AL4281,"PN",H4287:AL4287)+SUMIF(H4281:AL4281,"P/DS",H4287:AL4287)+SUMIF(H4281:AL4281,"PN/F",H4287:AL4287)+SUMIF(H4281:AL4281,"PN/L",H4287:AL4287)+SUMIF(H4281:AL4281,"TV",H4287:AL4287)+SUMIF(H4281:AL4281,"TVD",H4287:AL4287)+SUMIF(H4281:AL4281,"PDD",H4287:AL4287)+SUMIF(H4281:AL4281,"PH",H4287:AL4287)+SUMIF(H4281:AL4281,"PM",H4287:AL4287)</f>
        <v>0</v>
      </c>
      <c r="BR4281" s="269">
        <f>SUM(H4282:AL4282)-BL4281</f>
        <v>17.5</v>
      </c>
      <c r="BS4281" s="269">
        <f>SUM(H4283:AL4283)-BM4281</f>
        <v>10.5</v>
      </c>
      <c r="BT4281" s="269">
        <f>SUM(H4284:AL4284)-BN4281</f>
        <v>0</v>
      </c>
      <c r="BU4281" s="269">
        <f>SUM(H4285:AL4285)-BO4281</f>
        <v>0</v>
      </c>
      <c r="BV4281" s="269">
        <f>SUM(H4286:AL4286)-BP4281</f>
        <v>0</v>
      </c>
      <c r="BW4281" s="269">
        <f>SUM(H4287:AL4287)-BQ4281</f>
        <v>0</v>
      </c>
      <c r="BX4281" s="255">
        <f>SUMIF(H4281:AL4281,"PD",H4288:AL4288)+SUMIF(H4281:AL4281,"PN",H4288:AL4288)+SUMIF(H4281:AL4281,"P/DS",H4288:AL4288)+SUMIF(H4281:AL4281,"PN/F",H4288:AL4288)+SUMIF(H4281:AL4281,"PN/L",H4288:AL4288)</f>
        <v>0</v>
      </c>
      <c r="BY4281" s="255">
        <f>SUM(H4288:AL4288)-BX4281</f>
        <v>0</v>
      </c>
      <c r="BZ4281" s="255">
        <f t="shared" ref="BZ4281" si="1312">+SUM(BL4281:BW4288)</f>
        <v>28</v>
      </c>
      <c r="CA4281" s="266">
        <f>(COUNTIFS(H4281:AL4281,"PD",H4282:AL4282,"&gt;=2"))*0.5-IF(CN4281="VP",COUNTIFS($H$16:$AL$16,"SAT",H4281:AL4281,"PD",H4282:AL4282,"&gt;=2"))*0.5</f>
        <v>0</v>
      </c>
      <c r="CB4281" s="266">
        <f>(COUNTIFS(H4281:AL4281,"PN",H4283:AL4283,"&gt;=0.5",H4282:AL4282,"&gt;=1.5"))*0.5+COUNTIFS(H4281:AL4281,"PDD",H4283:AL4283,"&gt;=0.5",H4282:AL4282,"&gt;=1.5")*0.5</f>
        <v>0</v>
      </c>
      <c r="CC4281" s="273">
        <f>(COUNTIFS(H4281:AL4281,"TV",H4283:AL4283,"&gt;=10"))*0.5+(COUNTIFS(H4281:AL4281,"PMD",H4283:AL4283,"&gt;=2"))*0.5</f>
        <v>0</v>
      </c>
      <c r="CD4281" s="266">
        <f>(COUNTIFS(H4281:AL4281,"TVD",H4285:AL4285,"&gt;=6.5",H4283:AL4283,"&gt;=3.5"))*0.5</f>
        <v>0</v>
      </c>
      <c r="CE4281" s="266">
        <f>(COUNTIFS(H4281:AL4281,"PD",H4286:AL4286,"&gt;=10"))*0.5</f>
        <v>0</v>
      </c>
      <c r="CF4281" s="266">
        <f>(COUNTIFS(H4281:AL4281,"PDD",H4286:AL4286,"&gt;=3.5",H4287:AL4287,"&gt;=6.5")+COUNTIFS(H4281:AL4281,"PH",H4287:AL4287,"&gt;=0.5",H4286:AL4286,"&gt;=1.5")+COUNTIFS(H4281:AL4281,"PM",H4287:AL4287,"&gt;=0.5",H4286:AL4286,"&gt;=1.5"))*0.5</f>
        <v>0</v>
      </c>
      <c r="CG4281" s="266">
        <f>(COUNTIFS(H4281:AL4281,"DS",H4282:AL4282,"&gt;=2")+COUNTIFS(H4281:AL4281,"AL/DS",H4282:AL4282,"&gt;=2"))*0.5-IF(CN4281="VP",COUNTIFS($H$16:$AL$16,"SAT",H4281:AL4281,"DS",H4282:AL4282,"&gt;=2"))*0.5</f>
        <v>3.5</v>
      </c>
      <c r="CH4281" s="266">
        <f>(COUNTIFS(H4281:AL4281,"NS",H4283:AL4283,"&gt;=0.5",H4282:AL4282,"&gt;=1.5")+COUNTIFS(H4281:AL4281,"AL/NS",H4283:AL4283,"&gt;=0.5",H4282:AL4282,"&gt;=1.5")+COUNTIFS(H4281:AL4281,"NHD",H4283:AL4283,"&gt;=4.5",H4286:AL4286,"&gt;=2",H4282:AL4282,"&gt;=1.5"))*0.5</f>
        <v>0</v>
      </c>
      <c r="CI4281" s="266">
        <f>(COUNTIF(H4283:AL4283,"&gt;=10")+COUNTIFS(H4281:AL4281,"MD",H4283:AL4283,"&gt;=2")-COUNTIFS(H4281:AL4281,"TV",H4283:AL4283,"&gt;=10"))*0.5</f>
        <v>0.5</v>
      </c>
      <c r="CJ4281" s="266">
        <f>(COUNTIFS(H4281:AL4281,"D",H4285:AL4285,"&gt;=6.5",H4283:AL4283,"&gt;=3.5"))*0.5</f>
        <v>0</v>
      </c>
      <c r="CK4281" s="266">
        <f>(COUNTIF(H4286:AL4286,"&gt;=10")-COUNTIFS(H4281:AL4281,"PD",H4286:AL4286,"&gt;=10"))*0.5</f>
        <v>0</v>
      </c>
      <c r="CL4281" s="265">
        <f>(COUNTIFS(H4281:AL4281,"NHD",H4286:AL4286,"&gt;=3.5",H4287:AL4287,"&gt;=6.5")+COUNTIFS(H4281:AL4281,"BH",H4286:AL4286,"&gt;=1.5",H4287:AL4287,"&gt;=0.5")+COUNTIFS(H4281:AL4281,"BM",H4286:AL4286,"&gt;=1.5",H4287:AL4287,"&gt;=0.5")+COUNTIFS(H4281:AL4281,"D",H4286:AL4286,"&gt;=1.5",H4287:AL4287,"&gt;=0.5"))*0.5</f>
        <v>0</v>
      </c>
      <c r="CM4281" s="272"/>
      <c r="CN4281" s="264" t="s">
        <v>723</v>
      </c>
      <c r="CO4281" s="177">
        <f t="shared" ref="CO4281" si="1313">+AM4281+AN4281+AO4281+AP4281+AQ4281+AR4281+AS4281+AU4281+BG4281</f>
        <v>26</v>
      </c>
      <c r="CP4281" s="225">
        <f>+SUM(I4282:I4287)-I4288</f>
        <v>10.5</v>
      </c>
      <c r="CQ4281" s="225">
        <f>+SUM(J4282:J4287)-J4288</f>
        <v>2.5</v>
      </c>
      <c r="CR4281" s="225">
        <f>+SUM(K4282:K4287)-K4288</f>
        <v>0</v>
      </c>
      <c r="CS4281" s="178"/>
      <c r="CT4281" s="178"/>
      <c r="CU4281" s="178"/>
      <c r="CV4281" s="178"/>
      <c r="CW4281" s="178"/>
      <c r="CX4281" s="178"/>
      <c r="CY4281" s="178"/>
      <c r="CZ4281" s="178"/>
      <c r="DA4281" s="178"/>
      <c r="DB4281" s="120"/>
      <c r="DC4281" s="120"/>
      <c r="DD4281" s="120"/>
      <c r="DE4281" s="120"/>
      <c r="DF4281" s="120"/>
      <c r="DG4281" s="120"/>
      <c r="DH4281" s="120"/>
      <c r="DI4281" s="120"/>
      <c r="DJ4281" s="120"/>
      <c r="DK4281" s="120"/>
      <c r="DL4281" s="120"/>
      <c r="DM4281" s="120"/>
      <c r="DN4281" s="120"/>
    </row>
    <row r="4282" spans="1:118" s="119" customFormat="1" ht="14.25" customHeight="1">
      <c r="A4282" s="228"/>
      <c r="B4282" s="231"/>
      <c r="C4282" s="234"/>
      <c r="D4282" s="237"/>
      <c r="E4282" s="237"/>
      <c r="F4282" s="242" t="s">
        <v>82</v>
      </c>
      <c r="G4282" s="121">
        <v>1.5</v>
      </c>
      <c r="H4282" s="83"/>
      <c r="I4282" s="83"/>
      <c r="J4282" s="83">
        <v>2.5</v>
      </c>
      <c r="K4282" s="83"/>
      <c r="L4282" s="83">
        <v>2.5</v>
      </c>
      <c r="M4282" s="83"/>
      <c r="N4282" s="83">
        <v>2.5</v>
      </c>
      <c r="O4282" s="83"/>
      <c r="P4282" s="83">
        <v>2.5</v>
      </c>
      <c r="Q4282" s="83">
        <v>2.5</v>
      </c>
      <c r="R4282" s="83">
        <v>2.5</v>
      </c>
      <c r="S4282" s="83">
        <v>2.5</v>
      </c>
      <c r="T4282" s="83"/>
      <c r="U4282" s="83"/>
      <c r="V4282" s="83"/>
      <c r="W4282" s="83"/>
      <c r="X4282" s="83"/>
      <c r="Y4282" s="83"/>
      <c r="Z4282" s="83"/>
      <c r="AA4282" s="83"/>
      <c r="AB4282" s="83"/>
      <c r="AC4282" s="79"/>
      <c r="AD4282" s="79"/>
      <c r="AE4282" s="79"/>
      <c r="AF4282" s="79"/>
      <c r="AG4282" s="79"/>
      <c r="AH4282" s="79"/>
      <c r="AI4282" s="79"/>
      <c r="AJ4282" s="79"/>
      <c r="AK4282" s="79"/>
      <c r="AL4282" s="79"/>
      <c r="AM4282" s="240"/>
      <c r="AN4282" s="240"/>
      <c r="AO4282" s="240"/>
      <c r="AP4282" s="240"/>
      <c r="AQ4282" s="240"/>
      <c r="AR4282" s="240"/>
      <c r="AS4282" s="240"/>
      <c r="AT4282" s="256"/>
      <c r="AU4282" s="256"/>
      <c r="AV4282" s="259"/>
      <c r="AW4282" s="259"/>
      <c r="AX4282" s="256"/>
      <c r="AY4282" s="256"/>
      <c r="AZ4282" s="256"/>
      <c r="BA4282" s="256"/>
      <c r="BB4282" s="256"/>
      <c r="BC4282" s="256"/>
      <c r="BD4282" s="256"/>
      <c r="BE4282" s="256"/>
      <c r="BF4282" s="256"/>
      <c r="BG4282" s="256"/>
      <c r="BH4282" s="256"/>
      <c r="BI4282" s="256"/>
      <c r="BJ4282" s="256"/>
      <c r="BK4282" s="256"/>
      <c r="BL4282" s="262"/>
      <c r="BM4282" s="262"/>
      <c r="BN4282" s="262"/>
      <c r="BO4282" s="262"/>
      <c r="BP4282" s="262"/>
      <c r="BQ4282" s="262"/>
      <c r="BR4282" s="270"/>
      <c r="BS4282" s="270"/>
      <c r="BT4282" s="270"/>
      <c r="BU4282" s="270"/>
      <c r="BV4282" s="270"/>
      <c r="BW4282" s="270"/>
      <c r="BX4282" s="256"/>
      <c r="BY4282" s="256"/>
      <c r="BZ4282" s="256"/>
      <c r="CA4282" s="267"/>
      <c r="CB4282" s="267"/>
      <c r="CC4282" s="274"/>
      <c r="CD4282" s="267"/>
      <c r="CE4282" s="267"/>
      <c r="CF4282" s="267"/>
      <c r="CG4282" s="267"/>
      <c r="CH4282" s="267"/>
      <c r="CI4282" s="267"/>
      <c r="CJ4282" s="267"/>
      <c r="CK4282" s="267"/>
      <c r="CL4282" s="265"/>
      <c r="CM4282" s="272"/>
      <c r="CN4282" s="264"/>
      <c r="CO4282" s="177"/>
      <c r="CP4282" s="226"/>
      <c r="CQ4282" s="226"/>
      <c r="CR4282" s="226"/>
      <c r="CS4282" s="178"/>
      <c r="CT4282" s="178"/>
      <c r="CU4282" s="178"/>
      <c r="CV4282" s="178"/>
      <c r="CW4282" s="178"/>
      <c r="CX4282" s="178"/>
      <c r="CY4282" s="178"/>
      <c r="CZ4282" s="178"/>
      <c r="DA4282" s="178"/>
      <c r="DB4282" s="120"/>
      <c r="DC4282" s="120"/>
      <c r="DD4282" s="120"/>
      <c r="DE4282" s="120"/>
      <c r="DF4282" s="120"/>
      <c r="DG4282" s="120"/>
      <c r="DH4282" s="120"/>
      <c r="DI4282" s="120"/>
      <c r="DJ4282" s="120"/>
      <c r="DK4282" s="120"/>
      <c r="DL4282" s="120"/>
      <c r="DM4282" s="120"/>
      <c r="DN4282" s="120"/>
    </row>
    <row r="4283" spans="1:118" s="119" customFormat="1">
      <c r="A4283" s="228"/>
      <c r="B4283" s="231"/>
      <c r="C4283" s="234"/>
      <c r="D4283" s="237"/>
      <c r="E4283" s="237"/>
      <c r="F4283" s="243"/>
      <c r="G4283" s="122">
        <v>2</v>
      </c>
      <c r="H4283" s="84"/>
      <c r="I4283" s="84">
        <v>10.5</v>
      </c>
      <c r="J4283" s="84"/>
      <c r="K4283" s="84"/>
      <c r="L4283" s="84"/>
      <c r="M4283" s="84"/>
      <c r="N4283" s="84"/>
      <c r="O4283" s="84"/>
      <c r="P4283" s="84"/>
      <c r="Q4283" s="84"/>
      <c r="R4283" s="84"/>
      <c r="S4283" s="84"/>
      <c r="T4283" s="84"/>
      <c r="U4283" s="84"/>
      <c r="V4283" s="84"/>
      <c r="W4283" s="84"/>
      <c r="X4283" s="84"/>
      <c r="Y4283" s="84"/>
      <c r="Z4283" s="84"/>
      <c r="AA4283" s="84"/>
      <c r="AB4283" s="84"/>
      <c r="AC4283" s="80"/>
      <c r="AD4283" s="80"/>
      <c r="AE4283" s="80"/>
      <c r="AF4283" s="80"/>
      <c r="AG4283" s="80"/>
      <c r="AH4283" s="80"/>
      <c r="AI4283" s="80"/>
      <c r="AJ4283" s="80"/>
      <c r="AK4283" s="80"/>
      <c r="AL4283" s="80"/>
      <c r="AM4283" s="240"/>
      <c r="AN4283" s="240"/>
      <c r="AO4283" s="240"/>
      <c r="AP4283" s="240"/>
      <c r="AQ4283" s="240"/>
      <c r="AR4283" s="240"/>
      <c r="AS4283" s="240"/>
      <c r="AT4283" s="256"/>
      <c r="AU4283" s="256"/>
      <c r="AV4283" s="259"/>
      <c r="AW4283" s="259"/>
      <c r="AX4283" s="256"/>
      <c r="AY4283" s="256"/>
      <c r="AZ4283" s="256"/>
      <c r="BA4283" s="256"/>
      <c r="BB4283" s="256"/>
      <c r="BC4283" s="256"/>
      <c r="BD4283" s="256"/>
      <c r="BE4283" s="256"/>
      <c r="BF4283" s="256"/>
      <c r="BG4283" s="256"/>
      <c r="BH4283" s="256"/>
      <c r="BI4283" s="256"/>
      <c r="BJ4283" s="256"/>
      <c r="BK4283" s="256"/>
      <c r="BL4283" s="262"/>
      <c r="BM4283" s="262"/>
      <c r="BN4283" s="262"/>
      <c r="BO4283" s="262"/>
      <c r="BP4283" s="262"/>
      <c r="BQ4283" s="262"/>
      <c r="BR4283" s="270"/>
      <c r="BS4283" s="270"/>
      <c r="BT4283" s="270"/>
      <c r="BU4283" s="270"/>
      <c r="BV4283" s="270"/>
      <c r="BW4283" s="270"/>
      <c r="BX4283" s="256"/>
      <c r="BY4283" s="256"/>
      <c r="BZ4283" s="256"/>
      <c r="CA4283" s="267"/>
      <c r="CB4283" s="267"/>
      <c r="CC4283" s="274"/>
      <c r="CD4283" s="267"/>
      <c r="CE4283" s="267"/>
      <c r="CF4283" s="267"/>
      <c r="CG4283" s="267"/>
      <c r="CH4283" s="267"/>
      <c r="CI4283" s="267"/>
      <c r="CJ4283" s="267"/>
      <c r="CK4283" s="267"/>
      <c r="CL4283" s="265"/>
      <c r="CM4283" s="272"/>
      <c r="CN4283" s="264"/>
      <c r="CO4283" s="177"/>
      <c r="CP4283" s="226"/>
      <c r="CQ4283" s="226"/>
      <c r="CR4283" s="226"/>
      <c r="CS4283" s="178"/>
      <c r="CT4283" s="178"/>
      <c r="CU4283" s="178"/>
      <c r="CV4283" s="178"/>
      <c r="CW4283" s="178"/>
      <c r="CX4283" s="178"/>
      <c r="CY4283" s="178"/>
      <c r="CZ4283" s="178"/>
      <c r="DA4283" s="178"/>
      <c r="DB4283" s="120"/>
      <c r="DC4283" s="120"/>
      <c r="DD4283" s="120"/>
      <c r="DE4283" s="120"/>
      <c r="DF4283" s="120"/>
      <c r="DG4283" s="120"/>
      <c r="DH4283" s="120"/>
      <c r="DI4283" s="120"/>
      <c r="DJ4283" s="120"/>
      <c r="DK4283" s="120"/>
      <c r="DL4283" s="120"/>
      <c r="DM4283" s="120"/>
      <c r="DN4283" s="120"/>
    </row>
    <row r="4284" spans="1:118" s="119" customFormat="1">
      <c r="A4284" s="228"/>
      <c r="B4284" s="231"/>
      <c r="C4284" s="234"/>
      <c r="D4284" s="237"/>
      <c r="E4284" s="237"/>
      <c r="F4284" s="243"/>
      <c r="G4284" s="122">
        <v>2.1</v>
      </c>
      <c r="H4284" s="84"/>
      <c r="I4284" s="84"/>
      <c r="J4284" s="84"/>
      <c r="K4284" s="84"/>
      <c r="L4284" s="84"/>
      <c r="M4284" s="84"/>
      <c r="N4284" s="84"/>
      <c r="O4284" s="84"/>
      <c r="P4284" s="84"/>
      <c r="Q4284" s="84"/>
      <c r="R4284" s="84"/>
      <c r="S4284" s="84"/>
      <c r="T4284" s="84"/>
      <c r="U4284" s="84"/>
      <c r="V4284" s="84"/>
      <c r="W4284" s="84"/>
      <c r="X4284" s="84"/>
      <c r="Y4284" s="84"/>
      <c r="Z4284" s="84"/>
      <c r="AA4284" s="84"/>
      <c r="AB4284" s="84"/>
      <c r="AC4284" s="80"/>
      <c r="AD4284" s="80"/>
      <c r="AE4284" s="80"/>
      <c r="AF4284" s="80"/>
      <c r="AG4284" s="80"/>
      <c r="AH4284" s="80"/>
      <c r="AI4284" s="80"/>
      <c r="AJ4284" s="80"/>
      <c r="AK4284" s="80"/>
      <c r="AL4284" s="80"/>
      <c r="AM4284" s="240"/>
      <c r="AN4284" s="240"/>
      <c r="AO4284" s="240"/>
      <c r="AP4284" s="240"/>
      <c r="AQ4284" s="240"/>
      <c r="AR4284" s="240"/>
      <c r="AS4284" s="240"/>
      <c r="AT4284" s="256"/>
      <c r="AU4284" s="256"/>
      <c r="AV4284" s="259"/>
      <c r="AW4284" s="259"/>
      <c r="AX4284" s="256"/>
      <c r="AY4284" s="256"/>
      <c r="AZ4284" s="256"/>
      <c r="BA4284" s="256"/>
      <c r="BB4284" s="256"/>
      <c r="BC4284" s="256"/>
      <c r="BD4284" s="256"/>
      <c r="BE4284" s="256"/>
      <c r="BF4284" s="256"/>
      <c r="BG4284" s="256"/>
      <c r="BH4284" s="256"/>
      <c r="BI4284" s="256"/>
      <c r="BJ4284" s="256"/>
      <c r="BK4284" s="256"/>
      <c r="BL4284" s="262"/>
      <c r="BM4284" s="262"/>
      <c r="BN4284" s="262"/>
      <c r="BO4284" s="262"/>
      <c r="BP4284" s="262"/>
      <c r="BQ4284" s="262"/>
      <c r="BR4284" s="270"/>
      <c r="BS4284" s="270"/>
      <c r="BT4284" s="270"/>
      <c r="BU4284" s="270"/>
      <c r="BV4284" s="270"/>
      <c r="BW4284" s="270"/>
      <c r="BX4284" s="256"/>
      <c r="BY4284" s="256"/>
      <c r="BZ4284" s="256"/>
      <c r="CA4284" s="267"/>
      <c r="CB4284" s="267"/>
      <c r="CC4284" s="274"/>
      <c r="CD4284" s="267"/>
      <c r="CE4284" s="267"/>
      <c r="CF4284" s="267"/>
      <c r="CG4284" s="267"/>
      <c r="CH4284" s="267"/>
      <c r="CI4284" s="267"/>
      <c r="CJ4284" s="267"/>
      <c r="CK4284" s="267"/>
      <c r="CL4284" s="265"/>
      <c r="CM4284" s="272"/>
      <c r="CN4284" s="264"/>
      <c r="CO4284" s="177"/>
      <c r="CP4284" s="226"/>
      <c r="CQ4284" s="226"/>
      <c r="CR4284" s="226"/>
      <c r="CS4284" s="178"/>
      <c r="CT4284" s="178"/>
      <c r="CU4284" s="178"/>
      <c r="CV4284" s="178"/>
      <c r="CW4284" s="178"/>
      <c r="CX4284" s="178"/>
      <c r="CY4284" s="178"/>
      <c r="CZ4284" s="178"/>
      <c r="DA4284" s="178"/>
      <c r="DB4284" s="120"/>
      <c r="DC4284" s="120"/>
      <c r="DD4284" s="120"/>
      <c r="DE4284" s="120"/>
      <c r="DF4284" s="120"/>
      <c r="DG4284" s="120"/>
      <c r="DH4284" s="120"/>
      <c r="DI4284" s="120"/>
      <c r="DJ4284" s="120"/>
      <c r="DK4284" s="120"/>
      <c r="DL4284" s="120"/>
      <c r="DM4284" s="120"/>
      <c r="DN4284" s="120"/>
    </row>
    <row r="4285" spans="1:118" s="119" customFormat="1">
      <c r="A4285" s="228"/>
      <c r="B4285" s="231"/>
      <c r="C4285" s="234"/>
      <c r="D4285" s="237"/>
      <c r="E4285" s="237"/>
      <c r="F4285" s="243"/>
      <c r="G4285" s="122">
        <v>2.7</v>
      </c>
      <c r="H4285" s="84"/>
      <c r="I4285" s="84"/>
      <c r="J4285" s="84"/>
      <c r="K4285" s="84"/>
      <c r="L4285" s="84"/>
      <c r="M4285" s="84"/>
      <c r="N4285" s="84"/>
      <c r="O4285" s="84"/>
      <c r="P4285" s="84"/>
      <c r="Q4285" s="84"/>
      <c r="R4285" s="84"/>
      <c r="S4285" s="84"/>
      <c r="T4285" s="84"/>
      <c r="U4285" s="84"/>
      <c r="V4285" s="84"/>
      <c r="W4285" s="84"/>
      <c r="X4285" s="84"/>
      <c r="Y4285" s="84"/>
      <c r="Z4285" s="84"/>
      <c r="AA4285" s="84"/>
      <c r="AB4285" s="84"/>
      <c r="AC4285" s="80"/>
      <c r="AD4285" s="80"/>
      <c r="AE4285" s="80"/>
      <c r="AF4285" s="80"/>
      <c r="AG4285" s="80"/>
      <c r="AH4285" s="80"/>
      <c r="AI4285" s="80"/>
      <c r="AJ4285" s="80"/>
      <c r="AK4285" s="80"/>
      <c r="AL4285" s="80"/>
      <c r="AM4285" s="240"/>
      <c r="AN4285" s="240"/>
      <c r="AO4285" s="240"/>
      <c r="AP4285" s="240"/>
      <c r="AQ4285" s="240"/>
      <c r="AR4285" s="240"/>
      <c r="AS4285" s="240"/>
      <c r="AT4285" s="256"/>
      <c r="AU4285" s="256"/>
      <c r="AV4285" s="259"/>
      <c r="AW4285" s="259"/>
      <c r="AX4285" s="256"/>
      <c r="AY4285" s="256"/>
      <c r="AZ4285" s="256"/>
      <c r="BA4285" s="256"/>
      <c r="BB4285" s="256"/>
      <c r="BC4285" s="256"/>
      <c r="BD4285" s="256"/>
      <c r="BE4285" s="256"/>
      <c r="BF4285" s="256"/>
      <c r="BG4285" s="256"/>
      <c r="BH4285" s="256"/>
      <c r="BI4285" s="256"/>
      <c r="BJ4285" s="256"/>
      <c r="BK4285" s="256"/>
      <c r="BL4285" s="262"/>
      <c r="BM4285" s="262"/>
      <c r="BN4285" s="262"/>
      <c r="BO4285" s="262"/>
      <c r="BP4285" s="262"/>
      <c r="BQ4285" s="262"/>
      <c r="BR4285" s="270"/>
      <c r="BS4285" s="270"/>
      <c r="BT4285" s="270"/>
      <c r="BU4285" s="270"/>
      <c r="BV4285" s="270"/>
      <c r="BW4285" s="270"/>
      <c r="BX4285" s="256"/>
      <c r="BY4285" s="256"/>
      <c r="BZ4285" s="256"/>
      <c r="CA4285" s="267"/>
      <c r="CB4285" s="267"/>
      <c r="CC4285" s="274"/>
      <c r="CD4285" s="267"/>
      <c r="CE4285" s="267"/>
      <c r="CF4285" s="267"/>
      <c r="CG4285" s="267"/>
      <c r="CH4285" s="267"/>
      <c r="CI4285" s="267"/>
      <c r="CJ4285" s="267"/>
      <c r="CK4285" s="267"/>
      <c r="CL4285" s="265"/>
      <c r="CM4285" s="272"/>
      <c r="CN4285" s="264"/>
      <c r="CO4285" s="177"/>
      <c r="CP4285" s="226"/>
      <c r="CQ4285" s="226"/>
      <c r="CR4285" s="226"/>
      <c r="CS4285" s="178"/>
      <c r="CT4285" s="178"/>
      <c r="CU4285" s="178"/>
      <c r="CV4285" s="178"/>
      <c r="CW4285" s="178"/>
      <c r="CX4285" s="178"/>
      <c r="CY4285" s="178"/>
      <c r="CZ4285" s="178"/>
      <c r="DA4285" s="178"/>
      <c r="DB4285" s="120"/>
      <c r="DC4285" s="120"/>
      <c r="DD4285" s="120"/>
      <c r="DE4285" s="120"/>
      <c r="DF4285" s="120"/>
      <c r="DG4285" s="120"/>
      <c r="DH4285" s="120"/>
      <c r="DI4285" s="120"/>
      <c r="DJ4285" s="120"/>
      <c r="DK4285" s="120"/>
      <c r="DL4285" s="120"/>
      <c r="DM4285" s="120"/>
      <c r="DN4285" s="120"/>
    </row>
    <row r="4286" spans="1:118" s="119" customFormat="1">
      <c r="A4286" s="228"/>
      <c r="B4286" s="231"/>
      <c r="C4286" s="234"/>
      <c r="D4286" s="237"/>
      <c r="E4286" s="237"/>
      <c r="F4286" s="243"/>
      <c r="G4286" s="122">
        <v>3</v>
      </c>
      <c r="H4286" s="84"/>
      <c r="I4286" s="84"/>
      <c r="J4286" s="84"/>
      <c r="K4286" s="84"/>
      <c r="L4286" s="84"/>
      <c r="M4286" s="84"/>
      <c r="N4286" s="84"/>
      <c r="O4286" s="84"/>
      <c r="P4286" s="84"/>
      <c r="Q4286" s="84"/>
      <c r="R4286" s="84"/>
      <c r="S4286" s="84"/>
      <c r="T4286" s="84"/>
      <c r="U4286" s="84"/>
      <c r="V4286" s="84"/>
      <c r="W4286" s="84"/>
      <c r="X4286" s="84"/>
      <c r="Y4286" s="84"/>
      <c r="Z4286" s="84"/>
      <c r="AA4286" s="84"/>
      <c r="AB4286" s="84"/>
      <c r="AC4286" s="80"/>
      <c r="AD4286" s="80"/>
      <c r="AE4286" s="80"/>
      <c r="AF4286" s="80"/>
      <c r="AG4286" s="80"/>
      <c r="AH4286" s="80"/>
      <c r="AI4286" s="80"/>
      <c r="AJ4286" s="80"/>
      <c r="AK4286" s="80"/>
      <c r="AL4286" s="80"/>
      <c r="AM4286" s="240"/>
      <c r="AN4286" s="240"/>
      <c r="AO4286" s="240"/>
      <c r="AP4286" s="240"/>
      <c r="AQ4286" s="240"/>
      <c r="AR4286" s="240"/>
      <c r="AS4286" s="240"/>
      <c r="AT4286" s="256"/>
      <c r="AU4286" s="256"/>
      <c r="AV4286" s="259"/>
      <c r="AW4286" s="259"/>
      <c r="AX4286" s="256"/>
      <c r="AY4286" s="256"/>
      <c r="AZ4286" s="256"/>
      <c r="BA4286" s="256"/>
      <c r="BB4286" s="256"/>
      <c r="BC4286" s="256"/>
      <c r="BD4286" s="256"/>
      <c r="BE4286" s="256"/>
      <c r="BF4286" s="256"/>
      <c r="BG4286" s="256"/>
      <c r="BH4286" s="256"/>
      <c r="BI4286" s="256"/>
      <c r="BJ4286" s="256"/>
      <c r="BK4286" s="256"/>
      <c r="BL4286" s="262"/>
      <c r="BM4286" s="262"/>
      <c r="BN4286" s="262"/>
      <c r="BO4286" s="262"/>
      <c r="BP4286" s="262"/>
      <c r="BQ4286" s="262"/>
      <c r="BR4286" s="270"/>
      <c r="BS4286" s="270"/>
      <c r="BT4286" s="270"/>
      <c r="BU4286" s="270"/>
      <c r="BV4286" s="270"/>
      <c r="BW4286" s="270"/>
      <c r="BX4286" s="256"/>
      <c r="BY4286" s="256"/>
      <c r="BZ4286" s="256"/>
      <c r="CA4286" s="267"/>
      <c r="CB4286" s="267"/>
      <c r="CC4286" s="274"/>
      <c r="CD4286" s="267"/>
      <c r="CE4286" s="267"/>
      <c r="CF4286" s="267"/>
      <c r="CG4286" s="267"/>
      <c r="CH4286" s="267"/>
      <c r="CI4286" s="267"/>
      <c r="CJ4286" s="267"/>
      <c r="CK4286" s="267"/>
      <c r="CL4286" s="265"/>
      <c r="CM4286" s="272"/>
      <c r="CN4286" s="264"/>
      <c r="CO4286" s="177"/>
      <c r="CP4286" s="226"/>
      <c r="CQ4286" s="226"/>
      <c r="CR4286" s="226"/>
      <c r="CS4286" s="178"/>
      <c r="CT4286" s="178"/>
      <c r="CU4286" s="178"/>
      <c r="CV4286" s="178"/>
      <c r="CW4286" s="178"/>
      <c r="CX4286" s="178"/>
      <c r="CY4286" s="178"/>
      <c r="CZ4286" s="178"/>
      <c r="DA4286" s="178"/>
      <c r="DB4286" s="120"/>
      <c r="DC4286" s="120"/>
      <c r="DD4286" s="120"/>
      <c r="DE4286" s="120"/>
      <c r="DF4286" s="120"/>
      <c r="DG4286" s="120"/>
      <c r="DH4286" s="120"/>
      <c r="DI4286" s="120"/>
      <c r="DJ4286" s="120"/>
      <c r="DK4286" s="120"/>
      <c r="DL4286" s="120"/>
      <c r="DM4286" s="120"/>
      <c r="DN4286" s="120"/>
    </row>
    <row r="4287" spans="1:118" s="119" customFormat="1">
      <c r="A4287" s="228"/>
      <c r="B4287" s="231"/>
      <c r="C4287" s="234"/>
      <c r="D4287" s="237"/>
      <c r="E4287" s="237"/>
      <c r="F4287" s="244"/>
      <c r="G4287" s="123">
        <v>3.9</v>
      </c>
      <c r="H4287" s="85"/>
      <c r="I4287" s="85"/>
      <c r="J4287" s="85"/>
      <c r="K4287" s="85"/>
      <c r="L4287" s="85"/>
      <c r="M4287" s="85"/>
      <c r="N4287" s="85"/>
      <c r="O4287" s="85"/>
      <c r="P4287" s="85"/>
      <c r="Q4287" s="85"/>
      <c r="R4287" s="85"/>
      <c r="S4287" s="85"/>
      <c r="T4287" s="85"/>
      <c r="U4287" s="85"/>
      <c r="V4287" s="85"/>
      <c r="W4287" s="85"/>
      <c r="X4287" s="85"/>
      <c r="Y4287" s="85"/>
      <c r="Z4287" s="85"/>
      <c r="AA4287" s="85"/>
      <c r="AB4287" s="85"/>
      <c r="AC4287" s="81"/>
      <c r="AD4287" s="81"/>
      <c r="AE4287" s="81"/>
      <c r="AF4287" s="81"/>
      <c r="AG4287" s="81"/>
      <c r="AH4287" s="81"/>
      <c r="AI4287" s="81"/>
      <c r="AJ4287" s="81"/>
      <c r="AK4287" s="81"/>
      <c r="AL4287" s="81"/>
      <c r="AM4287" s="240"/>
      <c r="AN4287" s="240"/>
      <c r="AO4287" s="240"/>
      <c r="AP4287" s="240"/>
      <c r="AQ4287" s="240"/>
      <c r="AR4287" s="240"/>
      <c r="AS4287" s="240"/>
      <c r="AT4287" s="256"/>
      <c r="AU4287" s="256"/>
      <c r="AV4287" s="259"/>
      <c r="AW4287" s="259"/>
      <c r="AX4287" s="256"/>
      <c r="AY4287" s="256"/>
      <c r="AZ4287" s="256"/>
      <c r="BA4287" s="256"/>
      <c r="BB4287" s="256"/>
      <c r="BC4287" s="256"/>
      <c r="BD4287" s="256"/>
      <c r="BE4287" s="256"/>
      <c r="BF4287" s="256"/>
      <c r="BG4287" s="256"/>
      <c r="BH4287" s="256"/>
      <c r="BI4287" s="256"/>
      <c r="BJ4287" s="256"/>
      <c r="BK4287" s="256"/>
      <c r="BL4287" s="262"/>
      <c r="BM4287" s="262"/>
      <c r="BN4287" s="262"/>
      <c r="BO4287" s="262"/>
      <c r="BP4287" s="262"/>
      <c r="BQ4287" s="262"/>
      <c r="BR4287" s="270"/>
      <c r="BS4287" s="270"/>
      <c r="BT4287" s="270"/>
      <c r="BU4287" s="270"/>
      <c r="BV4287" s="270"/>
      <c r="BW4287" s="270"/>
      <c r="BX4287" s="256"/>
      <c r="BY4287" s="256"/>
      <c r="BZ4287" s="256"/>
      <c r="CA4287" s="267"/>
      <c r="CB4287" s="267"/>
      <c r="CC4287" s="274"/>
      <c r="CD4287" s="267"/>
      <c r="CE4287" s="267"/>
      <c r="CF4287" s="267"/>
      <c r="CG4287" s="267"/>
      <c r="CH4287" s="267"/>
      <c r="CI4287" s="267"/>
      <c r="CJ4287" s="267"/>
      <c r="CK4287" s="267"/>
      <c r="CL4287" s="265"/>
      <c r="CM4287" s="272"/>
      <c r="CN4287" s="264"/>
      <c r="CO4287" s="177"/>
      <c r="CP4287" s="226"/>
      <c r="CQ4287" s="226"/>
      <c r="CR4287" s="226"/>
      <c r="CS4287" s="178"/>
      <c r="CT4287" s="178"/>
      <c r="CU4287" s="178"/>
      <c r="CV4287" s="178"/>
      <c r="CW4287" s="178"/>
      <c r="CX4287" s="178"/>
      <c r="CY4287" s="178"/>
      <c r="CZ4287" s="178"/>
      <c r="DA4287" s="178"/>
      <c r="DB4287" s="120"/>
      <c r="DC4287" s="120"/>
      <c r="DD4287" s="120"/>
      <c r="DE4287" s="120"/>
      <c r="DF4287" s="120"/>
      <c r="DG4287" s="120"/>
      <c r="DH4287" s="120"/>
      <c r="DI4287" s="120"/>
      <c r="DJ4287" s="120"/>
      <c r="DK4287" s="120"/>
      <c r="DL4287" s="120"/>
      <c r="DM4287" s="120"/>
      <c r="DN4287" s="120"/>
    </row>
    <row r="4288" spans="1:118" s="119" customFormat="1">
      <c r="A4288" s="229"/>
      <c r="B4288" s="232"/>
      <c r="C4288" s="235"/>
      <c r="D4288" s="238"/>
      <c r="E4288" s="238"/>
      <c r="F4288" s="245" t="s">
        <v>83</v>
      </c>
      <c r="G4288" s="246"/>
      <c r="H4288" s="82"/>
      <c r="I4288" s="82"/>
      <c r="J4288" s="82"/>
      <c r="K4288" s="82"/>
      <c r="L4288" s="82"/>
      <c r="M4288" s="82"/>
      <c r="N4288" s="82"/>
      <c r="O4288" s="82"/>
      <c r="P4288" s="82"/>
      <c r="Q4288" s="82"/>
      <c r="R4288" s="82"/>
      <c r="S4288" s="82"/>
      <c r="T4288" s="82"/>
      <c r="U4288" s="82"/>
      <c r="V4288" s="82"/>
      <c r="W4288" s="82"/>
      <c r="X4288" s="82"/>
      <c r="Y4288" s="82"/>
      <c r="Z4288" s="82"/>
      <c r="AA4288" s="82"/>
      <c r="AB4288" s="82"/>
      <c r="AC4288" s="82"/>
      <c r="AD4288" s="35"/>
      <c r="AE4288" s="35"/>
      <c r="AF4288" s="35"/>
      <c r="AG4288" s="35"/>
      <c r="AH4288" s="35"/>
      <c r="AI4288" s="35"/>
      <c r="AJ4288" s="35"/>
      <c r="AK4288" s="35"/>
      <c r="AL4288" s="35"/>
      <c r="AM4288" s="241"/>
      <c r="AN4288" s="241"/>
      <c r="AO4288" s="241"/>
      <c r="AP4288" s="241"/>
      <c r="AQ4288" s="241"/>
      <c r="AR4288" s="241"/>
      <c r="AS4288" s="241"/>
      <c r="AT4288" s="257"/>
      <c r="AU4288" s="257"/>
      <c r="AV4288" s="260"/>
      <c r="AW4288" s="260"/>
      <c r="AX4288" s="257"/>
      <c r="AY4288" s="257"/>
      <c r="AZ4288" s="257"/>
      <c r="BA4288" s="257"/>
      <c r="BB4288" s="257"/>
      <c r="BC4288" s="257"/>
      <c r="BD4288" s="257"/>
      <c r="BE4288" s="257"/>
      <c r="BF4288" s="257"/>
      <c r="BG4288" s="257"/>
      <c r="BH4288" s="257"/>
      <c r="BI4288" s="257"/>
      <c r="BJ4288" s="257"/>
      <c r="BK4288" s="257"/>
      <c r="BL4288" s="263"/>
      <c r="BM4288" s="263"/>
      <c r="BN4288" s="263"/>
      <c r="BO4288" s="263"/>
      <c r="BP4288" s="263"/>
      <c r="BQ4288" s="263"/>
      <c r="BR4288" s="271"/>
      <c r="BS4288" s="271"/>
      <c r="BT4288" s="271"/>
      <c r="BU4288" s="271"/>
      <c r="BV4288" s="271"/>
      <c r="BW4288" s="271"/>
      <c r="BX4288" s="257"/>
      <c r="BY4288" s="257"/>
      <c r="BZ4288" s="257"/>
      <c r="CA4288" s="268"/>
      <c r="CB4288" s="268"/>
      <c r="CC4288" s="275"/>
      <c r="CD4288" s="268"/>
      <c r="CE4288" s="268"/>
      <c r="CF4288" s="268"/>
      <c r="CG4288" s="268"/>
      <c r="CH4288" s="268"/>
      <c r="CI4288" s="268"/>
      <c r="CJ4288" s="268"/>
      <c r="CK4288" s="268"/>
      <c r="CL4288" s="265"/>
      <c r="CM4288" s="272"/>
      <c r="CN4288" s="264"/>
      <c r="CO4288" s="177"/>
      <c r="CP4288" s="226"/>
      <c r="CQ4288" s="226"/>
      <c r="CR4288" s="226"/>
      <c r="CS4288" s="178"/>
      <c r="CT4288" s="178"/>
      <c r="CU4288" s="178"/>
      <c r="CV4288" s="178"/>
      <c r="CW4288" s="178"/>
      <c r="CX4288" s="178"/>
      <c r="CY4288" s="178"/>
      <c r="CZ4288" s="178"/>
      <c r="DA4288" s="178"/>
      <c r="DB4288" s="120"/>
      <c r="DC4288" s="120"/>
      <c r="DD4288" s="120"/>
      <c r="DE4288" s="120"/>
      <c r="DF4288" s="120"/>
      <c r="DG4288" s="120"/>
      <c r="DH4288" s="120"/>
      <c r="DI4288" s="120"/>
      <c r="DJ4288" s="120"/>
      <c r="DK4288" s="120"/>
      <c r="DL4288" s="120"/>
      <c r="DM4288" s="120"/>
      <c r="DN4288" s="120"/>
    </row>
    <row r="4289" spans="1:118" s="119" customFormat="1" ht="14.25" customHeight="1">
      <c r="A4289" s="227">
        <f t="shared" si="1309"/>
        <v>532</v>
      </c>
      <c r="B4289" s="230" t="s">
        <v>497</v>
      </c>
      <c r="C4289" s="233" t="s">
        <v>498</v>
      </c>
      <c r="D4289" s="236">
        <v>43696</v>
      </c>
      <c r="E4289" s="236" t="s">
        <v>1196</v>
      </c>
      <c r="F4289" s="253" t="s">
        <v>80</v>
      </c>
      <c r="G4289" s="254"/>
      <c r="H4289" s="82" t="s">
        <v>69</v>
      </c>
      <c r="I4289" s="82"/>
      <c r="J4289" s="82" t="s">
        <v>60</v>
      </c>
      <c r="K4289" s="82" t="s">
        <v>60</v>
      </c>
      <c r="L4289" s="82" t="s">
        <v>60</v>
      </c>
      <c r="M4289" s="82" t="s">
        <v>60</v>
      </c>
      <c r="N4289" s="82" t="s">
        <v>60</v>
      </c>
      <c r="O4289" s="82"/>
      <c r="P4289" s="82" t="s">
        <v>60</v>
      </c>
      <c r="Q4289" s="82" t="s">
        <v>60</v>
      </c>
      <c r="R4289" s="82" t="s">
        <v>60</v>
      </c>
      <c r="S4289" s="82" t="s">
        <v>60</v>
      </c>
      <c r="T4289" s="82" t="s">
        <v>60</v>
      </c>
      <c r="U4289" s="82" t="s">
        <v>60</v>
      </c>
      <c r="V4289" s="82"/>
      <c r="W4289" s="82" t="s">
        <v>61</v>
      </c>
      <c r="X4289" s="82" t="s">
        <v>61</v>
      </c>
      <c r="Y4289" s="82" t="s">
        <v>61</v>
      </c>
      <c r="Z4289" s="82" t="s">
        <v>61</v>
      </c>
      <c r="AA4289" s="82" t="s">
        <v>61</v>
      </c>
      <c r="AB4289" s="82" t="s">
        <v>61</v>
      </c>
      <c r="AC4289" s="82"/>
      <c r="AD4289" s="82" t="s">
        <v>61</v>
      </c>
      <c r="AE4289" s="82" t="s">
        <v>61</v>
      </c>
      <c r="AF4289" s="82" t="s">
        <v>61</v>
      </c>
      <c r="AG4289" s="82" t="s">
        <v>61</v>
      </c>
      <c r="AH4289" s="82" t="s">
        <v>61</v>
      </c>
      <c r="AI4289" s="82" t="s">
        <v>1471</v>
      </c>
      <c r="AJ4289" s="82"/>
      <c r="AK4289" s="82" t="s">
        <v>60</v>
      </c>
      <c r="AL4289" s="82" t="s">
        <v>60</v>
      </c>
      <c r="AM4289" s="239">
        <f>COUNTIF(H4289:AL4289,"PH")+COUNTIF(H4289:AL4289,"PH/L")+COUNTIF(H4289:AL4289,"PM")</f>
        <v>0</v>
      </c>
      <c r="AN4289" s="239">
        <f>COUNTIF(H4289:AL4289,"PD")+COUNTIF(H4289:AL4289,"PDD")+COUNTIF(H4289:AL4289,"P/DS")/2+COUNTIF(H4289:AL4289,"PMD")</f>
        <v>0</v>
      </c>
      <c r="AO4289" s="239">
        <f>COUNTIF(H4289:AL4289,"PN")+COUNTIF(H4289:AL4289,"P/NS")/2+COUNTIF(H4289:AL4289,"PH")+COUNTIF(H4289:AL4289,"PH/F")/2+COUNTIF(H4289:AL4289,"PH/L")/2+COUNTIF(H4289:AL4289,"PM")</f>
        <v>0</v>
      </c>
      <c r="AP4289" s="239">
        <f>COUNTIF(H4289:AL4289,"BH")+COUNTIF(H4289:AL4289,"AL/BL")+COUNTIF(H4289:AL4289,"UL/BL")+COUNTIF(H4289:AL4289,"BM")</f>
        <v>0</v>
      </c>
      <c r="AQ4289" s="239">
        <f>COUNTIF(H4289:AL4289,"DS")+COUNTIF(H4289:AL4289,"AL/DS")/2+COUNTIF(H4289:AL4289,"UL/DS")/2+COUNTIF(H4289:AL4289,"CT")+COUNTIF(H4289:AL4289,"MD")</f>
        <v>13.5</v>
      </c>
      <c r="AR4289" s="239">
        <f>COUNTIF(H4289:AL4289,"NS")+COUNTIF(H4289:AL4289,"AL/NS")/2+COUNTIF(H4289:AL4289,"UL/NS")/2+COUNTIF(H4289:AL4289,"BH")+COUNTIF(H4289:AL4289,"AL/BF")/2+COUNTIF(H4289:AL4289,"AL/BL")/2+COUNTIF(H4289:AL4289,"UL/BL")/2+COUNTIF(H4289:AL4289,"UL/BF")/2+COUNTIF(H4289:AL4289,"BM")</f>
        <v>11</v>
      </c>
      <c r="AS4289" s="239">
        <f>COUNTIF(H4289:AL4289,"AL")+COUNTIF(H4289:AL4289,"AL/DS")/2+COUNTIF(H4289:AL4289,"AL/NS")/2+COUNTIF(H4289:AL4289,"NH")+COUNTIF(H4289:AL4289,"SL")+COUNTIF(H4289:AL4289,"NHD")+COUNTIF(H4289:AL4289,"B")+COUNTIF(H4289:AL4289,"HL")+COUNTIF(H4289:AL4289,"AL/BF")/2+COUNTIF(H4289:AL4289,"AL/BL")/2</f>
        <v>1</v>
      </c>
      <c r="AT4289" s="255">
        <f>COUNTIF(H4289:AL4289,"PD")+COUNTIF(H4289:AL4289,"PN")+COUNTIF(H4289:AL4289,"P/DS")/2+COUNTIF(H4289:AL4289,"P/NS")/2+COUNTIF(H4289:AL4289,"DS")+COUNTIF(H4289:AL4289,"NS")+COUNTIF(H4289:AL4289,"AL")+COUNTIF(H4289:AL4289,"AL/DS")+COUNTIF(H4289:AL4289,"AL/NS")+COUNTIF(H4289:AL4289,"NH")+COUNTIF(H4289:AL4289,"SL")+COUNTIF(H4289:AL4289,"UL/DS")/2+COUNTIF(H4289:AL4289,"UL/NS")/2+COUNTIF(H4289:AL4289,"CT")+COUNTIF(H4289:AL4289,"NHD")+COUNTIF(H4289:AL4289,"PDD")+COUNTIF(H4289:AL4289,"B")+COUNTIF(H4289:AL4289,"HL")+COUNTIF(H4289:AL4289,"PH")+COUNTIF(H4289:AL4289,"BH")+COUNTIF(H4289:AL4289,"AL/BF")+COUNTIF(H4289:AL4289,"AL/BL")+COUNTIF(H4289:AL4289,"UL/BF")/2+COUNTIF(H4289:AL4289,"UL/BL")/2+COUNTIF(H4289:AL4289,"PH/F")/2+COUNTIF(H4289:AL4289,"PH/L")/2+COUNTIF(H4289:AL4289,"MD")+COUNTIF(H4289:AL4289,"PMD")+COUNTIF(H4289:AL4289,"PM")+COUNTIF(H4289:AL4289,"BM")</f>
        <v>25.5</v>
      </c>
      <c r="AU4289" s="255">
        <f>COUNTIF(H4289:AL4289,"P/DS")/2+COUNTIF(H4289:AL4289,"P/NS")/2+COUNTIF(H4289:AL4289,"IL")+COUNTIF(H4289:AL4289,"NL")+COUNTIF(H4289:AL4289,"UL")+COUNTIF(H4289:AL4289,"UL/DS")/2+COUNTIF(H4289:AL4289,"UL/NS")/2+COUNTIF(H4289:AL4289,"KT")+COUNTIF(H4289:AL4289,"UL/BF")/2+COUNTIF(H4289:AL4289,"UL/BL")/2+COUNTIF(H4289:AL4289,"PH/F")/2+COUNTIF(H4289:AL4289,"PH/L")/2+COUNTIF(H4289:AL4289,"NB")</f>
        <v>0.5</v>
      </c>
      <c r="AV4289" s="258">
        <f>COUNTIF(H4289:AL4289,"PN")+COUNTIF(H4289:AL4289,"TVD")+COUNTIF(H4289:AL4289,"PH")+COUNTIF(H4289:AL4289,"PM")+COUNTIF(H4289:AL4289,"PDD")-COUNTIFS(H4289:AL4289,"PN",H4296:AL4296,"&gt;=3")-COUNTIFS(H4289:AL4289,"PM",H4296:AL4296,"&gt;=3")</f>
        <v>0</v>
      </c>
      <c r="AW4289" s="258">
        <f>COUNTIF(H4289:AL4289,"NS")+COUNTIF(H4289:AL4289,"D")+COUNTIF(H4289:AL4289,"BH")+COUNTIF(H4289:AL4289,"NHD")+COUNTIF(H4289:AL4289,"BM")-COUNTIFS(H4289:AL4289,"NS",H4296:AL4296,"&gt;=3")-COUNTIFS(H4289:AL4289,"BH",H4296:AL4296,"&gt;=3")-COUNTIFS(H4289:AL4289,"BM",H4296:AL4296,"&gt;=3")</f>
        <v>11</v>
      </c>
      <c r="AX4289" s="255">
        <f>COUNTIF(H4289:AL4289,"AL")+COUNTIF(H4289:AL4289,"AL/DS")/2+COUNTIF(H4289:AL4289,"AL/NS")/2+COUNTIF(H4289:AL4289,"AL/BF")+COUNTIF(H4289:AL4289,"AL/BL")/2</f>
        <v>0</v>
      </c>
      <c r="AY4289" s="255">
        <f>COUNTIF(H4289:AL4289,"SL")</f>
        <v>0</v>
      </c>
      <c r="AZ4289" s="255">
        <f>COUNTIF(H4289:AL4289,"NH")</f>
        <v>1</v>
      </c>
      <c r="BA4289" s="255">
        <f>COUNTIF(H4289:AL4289,"HL")</f>
        <v>0</v>
      </c>
      <c r="BB4289" s="255">
        <f>COUNTIF(G4289:AL4289,"P/DS")/2+COUNTIF(G4289:AL4289,"P/NS")/2+COUNTIF(G4289:AL4289,"UL")+COUNTIF(G4289:AL4289,"UL/DS")/2+COUNTIF(G4289:AL4289,"UL/NS")/2+COUNTIF(G4289:AL4289,"UL/BL")/2+COUNTIF(G4289:AL4289,"UL/BF")/2+COUNTIF(G4289:AL4289,"PH/F")/2+COUNTIF(G4289:AL4289,"PH/L")/2</f>
        <v>0.5</v>
      </c>
      <c r="BC4289" s="255">
        <f>COUNTIF(H4289:AL4289,"NB")</f>
        <v>0</v>
      </c>
      <c r="BD4289" s="255">
        <f>COUNTIF(H4289:AL4289,"NL")</f>
        <v>0</v>
      </c>
      <c r="BE4289" s="255">
        <f>COUNTIF(H4289:AL4289,"IL")</f>
        <v>0</v>
      </c>
      <c r="BF4289" s="255">
        <f>COUNTIF(H4289:AL4289,"KT")</f>
        <v>0</v>
      </c>
      <c r="BG4289" s="255">
        <f>COUNTIF(H4289:AL4289,"L70")</f>
        <v>0</v>
      </c>
      <c r="BH4289" s="255">
        <f>COUNTIF(H4289:AL4289,"MD")</f>
        <v>0</v>
      </c>
      <c r="BI4289" s="255">
        <f>COUNTIF(H4289:AL4289,"PMD")</f>
        <v>0</v>
      </c>
      <c r="BJ4289" s="255">
        <f>COUNTIF(H4289:AL4289,"PM")</f>
        <v>0</v>
      </c>
      <c r="BK4289" s="255">
        <f>COUNTIF(H4289:AL4289,"BM")</f>
        <v>0</v>
      </c>
      <c r="BL4289" s="261">
        <f>SUMIF(H4289:AL4289,"PD",H4290:AL4290)+SUMIF(H4289:AL4289,"PN",H4290:AL4290)+SUMIF(H4289:AL4289,"P/DS",H4290:AL4290)+SUMIF(H4289:AL4289,"PN/F",H4290:AL4290)+SUMIF(H4289:AL4289,"PN/L",H4290:AL4290)+SUMIF(H4289:AL4289,"TV",H4290:AL4290)+SUMIF(H4289:AL4289,"TVD",H4290:AL4290)+SUMIF(H4289:AL4289,"PDD",H4290:AL4290)</f>
        <v>0</v>
      </c>
      <c r="BM4289" s="261">
        <f>SUMIF(H4289:AL4289,"PD",H4291:AL4291)+SUMIF(H4289:AL4289,"PN",H4291:AL4291)+SUMIF(H4289:AL4289,"P/DS",H4291:AL4291)+SUMIF(H4289:AL4289,"PN/F",H4291:AL4291)+SUMIF(H4289:AL4289,"PN/L",H4291:AL4291)+SUMIF(H4289:AL4289,"TV",H4291:AL4291)+SUMIF(H4289:AL4289,"TVD",H4291:AL4291)+SUMIF(H4289:AL4289,"PDD",H4291:AL4291)+SUMIF(H4289:AL4289,"PMD",H4291:AL4291)</f>
        <v>0</v>
      </c>
      <c r="BN4289" s="261">
        <f>SUMIF(H4289:AL4289,"PD",H4292:AL4292)+SUMIF(H4289:AL4289,"PN",H4292:AL4292)+SUMIF(H4289:AL4289,"P/DS",H4292:AL4292)+SUMIF(H4289:AL4289,"PN/F",H4292:AL4292)+SUMIF(H4289:AL4289,"PN/L",H4292:AL4292)+SUMIF(H4289:AL4289,"TV",H4292:AL4292)+SUMIF(H4289:AL4289,"TVD",H4292:AL4292)</f>
        <v>0</v>
      </c>
      <c r="BO4289" s="261">
        <f>SUMIF(H4289:AL4289,"PD",H4293:AL4293)+SUMIF(H4289:AL4289,"PN",H4293:AL4293)+SUMIF(H4289:AL4289,"P/DS",H4293:AL4293)+SUMIF(H4289:AL4289,"PN/F",H4293:AL4293)+SUMIF(H4289:AL4289,"PN/L",H4293:AL4293)+SUMIF(H4289:AL4289,"TV",H4293:AL4293)+SUMIF(H4289:AL4289,"TVD",H4293:AL4293)</f>
        <v>0</v>
      </c>
      <c r="BP4289" s="261">
        <f>SUMIF(H4289:AL4289,"PD",H4294:AL4294)+SUMIF(H4289:AL4289,"PN",H4294:AL4294)+SUMIF(H4289:AL4289,"P/DS",H4294:AL4294)+SUMIF(H4289:AL4289,"PN/F",H4294:AL4294)+SUMIF(H4289:AL4289,"PN/L",H4294:AL4294)+SUMIF(H4289:AL4289,"TV",H4294:AL4294)+SUMIF(H4289:AL4289,"TVD",H4294:AL4294)+SUMIF(H4289:AL4289,"PDD",H4294:AL4294)+SUMIF(H4289:AL4289,"PH",H4294:AL4294)+SUMIF(H4289:AL4289,"PM",H4294:AL4294)</f>
        <v>0</v>
      </c>
      <c r="BQ4289" s="261">
        <f>SUMIF(H4289:AL4289,"PD",H4295:AL4295)+SUMIF(H4289:AL4289,"PN",H4295:AL4295)+SUMIF(H4289:AL4289,"P/DS",H4295:AL4295)+SUMIF(H4289:AL4289,"PN/F",H4295:AL4295)+SUMIF(H4289:AL4289,"PN/L",H4295:AL4295)+SUMIF(H4289:AL4289,"TV",H4295:AL4295)+SUMIF(H4289:AL4289,"TVD",H4295:AL4295)+SUMIF(H4289:AL4289,"PDD",H4295:AL4295)+SUMIF(H4289:AL4289,"PH",H4295:AL4295)+SUMIF(H4289:AL4289,"PM",H4295:AL4295)</f>
        <v>0</v>
      </c>
      <c r="BR4289" s="269">
        <f>SUM(H4290:AL4290)-BL4289</f>
        <v>20</v>
      </c>
      <c r="BS4289" s="269">
        <f>SUM(H4291:AL4291)-BM4289</f>
        <v>11.5</v>
      </c>
      <c r="BT4289" s="269">
        <f>SUM(H4292:AL4292)-BN4289</f>
        <v>0</v>
      </c>
      <c r="BU4289" s="269">
        <f>SUM(H4293:AL4293)-BO4289</f>
        <v>0</v>
      </c>
      <c r="BV4289" s="269">
        <f>SUM(H4294:AL4294)-BP4289</f>
        <v>0</v>
      </c>
      <c r="BW4289" s="269">
        <f>SUM(H4295:AL4295)-BQ4289</f>
        <v>0</v>
      </c>
      <c r="BX4289" s="255">
        <f>SUMIF(H4289:AL4289,"PD",H4296:AL4296)+SUMIF(H4289:AL4289,"PN",H4296:AL4296)+SUMIF(H4289:AL4289,"P/DS",H4296:AL4296)+SUMIF(H4289:AL4289,"PN/F",H4296:AL4296)+SUMIF(H4289:AL4289,"PN/L",H4296:AL4296)</f>
        <v>0</v>
      </c>
      <c r="BY4289" s="255">
        <f>SUM(H4296:AL4296)-BX4289</f>
        <v>0</v>
      </c>
      <c r="BZ4289" s="255">
        <f t="shared" ref="BZ4289" si="1314">+SUM(BL4289:BW4296)</f>
        <v>31.5</v>
      </c>
      <c r="CA4289" s="266">
        <f>(COUNTIFS(H4289:AL4289,"PD",H4290:AL4290,"&gt;=2"))*0.5-IF(CN4289="VP",COUNTIFS($H$16:$AL$16,"SAT",H4289:AL4289,"PD",H4290:AL4290,"&gt;=2"))*0.5</f>
        <v>0</v>
      </c>
      <c r="CB4289" s="266">
        <f>(COUNTIFS(H4289:AL4289,"PN",H4291:AL4291,"&gt;=0.5",H4290:AL4290,"&gt;=1.5"))*0.5+COUNTIFS(H4289:AL4289,"PDD",H4291:AL4291,"&gt;=0.5",H4290:AL4290,"&gt;=1.5")*0.5</f>
        <v>0</v>
      </c>
      <c r="CC4289" s="273">
        <f>(COUNTIFS(H4289:AL4289,"TV",H4291:AL4291,"&gt;=10"))*0.5+(COUNTIFS(H4289:AL4289,"PMD",H4291:AL4291,"&gt;=2"))*0.5</f>
        <v>0</v>
      </c>
      <c r="CD4289" s="266">
        <f>(COUNTIFS(H4289:AL4289,"TVD",H4293:AL4293,"&gt;=6.5",H4291:AL4291,"&gt;=3.5"))*0.5</f>
        <v>0</v>
      </c>
      <c r="CE4289" s="266">
        <f>(COUNTIFS(H4289:AL4289,"PD",H4294:AL4294,"&gt;=10"))*0.5</f>
        <v>0</v>
      </c>
      <c r="CF4289" s="266">
        <f>(COUNTIFS(H4289:AL4289,"PDD",H4294:AL4294,"&gt;=3.5",H4295:AL4295,"&gt;=6.5")+COUNTIFS(H4289:AL4289,"PH",H4295:AL4295,"&gt;=0.5",H4294:AL4294,"&gt;=1.5")+COUNTIFS(H4289:AL4289,"PM",H4295:AL4295,"&gt;=0.5",H4294:AL4294,"&gt;=1.5"))*0.5</f>
        <v>0</v>
      </c>
      <c r="CG4289" s="266">
        <f>(COUNTIFS(H4289:AL4289,"DS",H4290:AL4290,"&gt;=2")+COUNTIFS(H4289:AL4289,"AL/DS",H4290:AL4290,"&gt;=2"))*0.5-IF(CN4289="VP",COUNTIFS($H$16:$AL$16,"SAT",H4289:AL4289,"DS",H4290:AL4290,"&gt;=2"))*0.5</f>
        <v>4</v>
      </c>
      <c r="CH4289" s="266">
        <f>(COUNTIFS(H4289:AL4289,"NS",H4291:AL4291,"&gt;=0.5",H4290:AL4290,"&gt;=1.5")+COUNTIFS(H4289:AL4289,"AL/NS",H4291:AL4291,"&gt;=0.5",H4290:AL4290,"&gt;=1.5")+COUNTIFS(H4289:AL4289,"NHD",H4291:AL4291,"&gt;=4.5",H4294:AL4294,"&gt;=2",H4290:AL4290,"&gt;=1.5"))*0.5</f>
        <v>0</v>
      </c>
      <c r="CI4289" s="266">
        <f>(COUNTIF(H4291:AL4291,"&gt;=10")+COUNTIFS(H4289:AL4289,"MD",H4291:AL4291,"&gt;=2")-COUNTIFS(H4289:AL4289,"TV",H4291:AL4291,"&gt;=10"))*0.5</f>
        <v>0.5</v>
      </c>
      <c r="CJ4289" s="266">
        <f>(COUNTIFS(H4289:AL4289,"D",H4293:AL4293,"&gt;=6.5",H4291:AL4291,"&gt;=3.5"))*0.5</f>
        <v>0</v>
      </c>
      <c r="CK4289" s="266">
        <f>(COUNTIF(H4294:AL4294,"&gt;=10")-COUNTIFS(H4289:AL4289,"PD",H4294:AL4294,"&gt;=10"))*0.5</f>
        <v>0</v>
      </c>
      <c r="CL4289" s="265">
        <f>(COUNTIFS(H4289:AL4289,"NHD",H4294:AL4294,"&gt;=3.5",H4295:AL4295,"&gt;=6.5")+COUNTIFS(H4289:AL4289,"BH",H4294:AL4294,"&gt;=1.5",H4295:AL4295,"&gt;=0.5")+COUNTIFS(H4289:AL4289,"BM",H4294:AL4294,"&gt;=1.5",H4295:AL4295,"&gt;=0.5")+COUNTIFS(H4289:AL4289,"D",H4294:AL4294,"&gt;=1.5",H4295:AL4295,"&gt;=0.5"))*0.5</f>
        <v>0</v>
      </c>
      <c r="CM4289" s="272"/>
      <c r="CN4289" s="264" t="s">
        <v>723</v>
      </c>
      <c r="CO4289" s="177">
        <f t="shared" ref="CO4289" si="1315">+AM4289+AN4289+AO4289+AP4289+AQ4289+AR4289+AS4289+AU4289+BG4289</f>
        <v>26</v>
      </c>
      <c r="CP4289" s="225">
        <f>+SUM(I4290:I4295)-I4296</f>
        <v>11.5</v>
      </c>
      <c r="CQ4289" s="225">
        <f>+SUM(J4290:J4295)-J4296</f>
        <v>0</v>
      </c>
      <c r="CR4289" s="225">
        <f>+SUM(K4290:K4295)-K4296</f>
        <v>2.5</v>
      </c>
      <c r="CS4289" s="178"/>
      <c r="CT4289" s="178"/>
      <c r="CU4289" s="178"/>
      <c r="CV4289" s="178"/>
      <c r="CW4289" s="178"/>
      <c r="CX4289" s="178"/>
      <c r="CY4289" s="178"/>
      <c r="CZ4289" s="178"/>
      <c r="DA4289" s="178"/>
      <c r="DB4289" s="120"/>
      <c r="DC4289" s="120"/>
      <c r="DD4289" s="120"/>
      <c r="DE4289" s="120"/>
      <c r="DF4289" s="120"/>
      <c r="DG4289" s="120"/>
      <c r="DH4289" s="120"/>
      <c r="DI4289" s="120"/>
      <c r="DJ4289" s="120"/>
      <c r="DK4289" s="120"/>
      <c r="DL4289" s="120"/>
      <c r="DM4289" s="120"/>
      <c r="DN4289" s="120"/>
    </row>
    <row r="4290" spans="1:118" s="119" customFormat="1" ht="14.25" customHeight="1">
      <c r="A4290" s="228"/>
      <c r="B4290" s="231"/>
      <c r="C4290" s="234"/>
      <c r="D4290" s="237"/>
      <c r="E4290" s="237"/>
      <c r="F4290" s="242" t="s">
        <v>82</v>
      </c>
      <c r="G4290" s="121">
        <v>1.5</v>
      </c>
      <c r="H4290" s="83"/>
      <c r="I4290" s="83"/>
      <c r="J4290" s="83"/>
      <c r="K4290" s="83">
        <v>2.5</v>
      </c>
      <c r="L4290" s="83">
        <v>2.5</v>
      </c>
      <c r="M4290" s="83"/>
      <c r="N4290" s="83">
        <v>2.5</v>
      </c>
      <c r="O4290" s="83"/>
      <c r="P4290" s="83">
        <v>2.5</v>
      </c>
      <c r="Q4290" s="83">
        <v>2.5</v>
      </c>
      <c r="R4290" s="83">
        <v>2.5</v>
      </c>
      <c r="S4290" s="83">
        <v>2.5</v>
      </c>
      <c r="T4290" s="83"/>
      <c r="U4290" s="83"/>
      <c r="V4290" s="83"/>
      <c r="W4290" s="83"/>
      <c r="X4290" s="83"/>
      <c r="Y4290" s="83"/>
      <c r="Z4290" s="83"/>
      <c r="AA4290" s="83"/>
      <c r="AB4290" s="83"/>
      <c r="AC4290" s="79"/>
      <c r="AD4290" s="79"/>
      <c r="AE4290" s="79"/>
      <c r="AF4290" s="79"/>
      <c r="AG4290" s="79"/>
      <c r="AH4290" s="79"/>
      <c r="AI4290" s="79"/>
      <c r="AJ4290" s="79"/>
      <c r="AK4290" s="79"/>
      <c r="AL4290" s="79">
        <v>2.5</v>
      </c>
      <c r="AM4290" s="240"/>
      <c r="AN4290" s="240"/>
      <c r="AO4290" s="240"/>
      <c r="AP4290" s="240"/>
      <c r="AQ4290" s="240"/>
      <c r="AR4290" s="240"/>
      <c r="AS4290" s="240"/>
      <c r="AT4290" s="256"/>
      <c r="AU4290" s="256"/>
      <c r="AV4290" s="259"/>
      <c r="AW4290" s="259"/>
      <c r="AX4290" s="256"/>
      <c r="AY4290" s="256"/>
      <c r="AZ4290" s="256"/>
      <c r="BA4290" s="256"/>
      <c r="BB4290" s="256"/>
      <c r="BC4290" s="256"/>
      <c r="BD4290" s="256"/>
      <c r="BE4290" s="256"/>
      <c r="BF4290" s="256"/>
      <c r="BG4290" s="256"/>
      <c r="BH4290" s="256"/>
      <c r="BI4290" s="256"/>
      <c r="BJ4290" s="256"/>
      <c r="BK4290" s="256"/>
      <c r="BL4290" s="262"/>
      <c r="BM4290" s="262"/>
      <c r="BN4290" s="262"/>
      <c r="BO4290" s="262"/>
      <c r="BP4290" s="262"/>
      <c r="BQ4290" s="262"/>
      <c r="BR4290" s="270"/>
      <c r="BS4290" s="270"/>
      <c r="BT4290" s="270"/>
      <c r="BU4290" s="270"/>
      <c r="BV4290" s="270"/>
      <c r="BW4290" s="270"/>
      <c r="BX4290" s="256"/>
      <c r="BY4290" s="256"/>
      <c r="BZ4290" s="256"/>
      <c r="CA4290" s="267"/>
      <c r="CB4290" s="267"/>
      <c r="CC4290" s="274"/>
      <c r="CD4290" s="267"/>
      <c r="CE4290" s="267"/>
      <c r="CF4290" s="267"/>
      <c r="CG4290" s="267"/>
      <c r="CH4290" s="267"/>
      <c r="CI4290" s="267"/>
      <c r="CJ4290" s="267"/>
      <c r="CK4290" s="267"/>
      <c r="CL4290" s="265"/>
      <c r="CM4290" s="272"/>
      <c r="CN4290" s="264"/>
      <c r="CO4290" s="177"/>
      <c r="CP4290" s="226"/>
      <c r="CQ4290" s="226"/>
      <c r="CR4290" s="226"/>
      <c r="CS4290" s="178"/>
      <c r="CT4290" s="178"/>
      <c r="CU4290" s="178"/>
      <c r="CV4290" s="178"/>
      <c r="CW4290" s="178"/>
      <c r="CX4290" s="178"/>
      <c r="CY4290" s="178"/>
      <c r="CZ4290" s="178"/>
      <c r="DA4290" s="178"/>
      <c r="DB4290" s="120"/>
      <c r="DC4290" s="120"/>
      <c r="DD4290" s="120"/>
      <c r="DE4290" s="120"/>
      <c r="DF4290" s="120"/>
      <c r="DG4290" s="120"/>
      <c r="DH4290" s="120"/>
      <c r="DI4290" s="120"/>
      <c r="DJ4290" s="120"/>
      <c r="DK4290" s="120"/>
      <c r="DL4290" s="120"/>
      <c r="DM4290" s="120"/>
      <c r="DN4290" s="120"/>
    </row>
    <row r="4291" spans="1:118" s="119" customFormat="1">
      <c r="A4291" s="228"/>
      <c r="B4291" s="231"/>
      <c r="C4291" s="234"/>
      <c r="D4291" s="237"/>
      <c r="E4291" s="237"/>
      <c r="F4291" s="243"/>
      <c r="G4291" s="122">
        <v>2</v>
      </c>
      <c r="H4291" s="84"/>
      <c r="I4291" s="84">
        <v>11.5</v>
      </c>
      <c r="J4291" s="84"/>
      <c r="K4291" s="84"/>
      <c r="L4291" s="84"/>
      <c r="M4291" s="84"/>
      <c r="N4291" s="84"/>
      <c r="O4291" s="84"/>
      <c r="P4291" s="84"/>
      <c r="Q4291" s="84"/>
      <c r="R4291" s="84"/>
      <c r="S4291" s="84"/>
      <c r="T4291" s="84"/>
      <c r="U4291" s="84"/>
      <c r="V4291" s="84"/>
      <c r="W4291" s="84"/>
      <c r="X4291" s="84"/>
      <c r="Y4291" s="84"/>
      <c r="Z4291" s="84"/>
      <c r="AA4291" s="84"/>
      <c r="AB4291" s="84"/>
      <c r="AC4291" s="80"/>
      <c r="AD4291" s="80"/>
      <c r="AE4291" s="80"/>
      <c r="AF4291" s="80"/>
      <c r="AG4291" s="80"/>
      <c r="AH4291" s="80"/>
      <c r="AI4291" s="80"/>
      <c r="AJ4291" s="80"/>
      <c r="AK4291" s="80"/>
      <c r="AL4291" s="80"/>
      <c r="AM4291" s="240"/>
      <c r="AN4291" s="240"/>
      <c r="AO4291" s="240"/>
      <c r="AP4291" s="240"/>
      <c r="AQ4291" s="240"/>
      <c r="AR4291" s="240"/>
      <c r="AS4291" s="240"/>
      <c r="AT4291" s="256"/>
      <c r="AU4291" s="256"/>
      <c r="AV4291" s="259"/>
      <c r="AW4291" s="259"/>
      <c r="AX4291" s="256"/>
      <c r="AY4291" s="256"/>
      <c r="AZ4291" s="256"/>
      <c r="BA4291" s="256"/>
      <c r="BB4291" s="256"/>
      <c r="BC4291" s="256"/>
      <c r="BD4291" s="256"/>
      <c r="BE4291" s="256"/>
      <c r="BF4291" s="256"/>
      <c r="BG4291" s="256"/>
      <c r="BH4291" s="256"/>
      <c r="BI4291" s="256"/>
      <c r="BJ4291" s="256"/>
      <c r="BK4291" s="256"/>
      <c r="BL4291" s="262"/>
      <c r="BM4291" s="262"/>
      <c r="BN4291" s="262"/>
      <c r="BO4291" s="262"/>
      <c r="BP4291" s="262"/>
      <c r="BQ4291" s="262"/>
      <c r="BR4291" s="270"/>
      <c r="BS4291" s="270"/>
      <c r="BT4291" s="270"/>
      <c r="BU4291" s="270"/>
      <c r="BV4291" s="270"/>
      <c r="BW4291" s="270"/>
      <c r="BX4291" s="256"/>
      <c r="BY4291" s="256"/>
      <c r="BZ4291" s="256"/>
      <c r="CA4291" s="267"/>
      <c r="CB4291" s="267"/>
      <c r="CC4291" s="274"/>
      <c r="CD4291" s="267"/>
      <c r="CE4291" s="267"/>
      <c r="CF4291" s="267"/>
      <c r="CG4291" s="267"/>
      <c r="CH4291" s="267"/>
      <c r="CI4291" s="267"/>
      <c r="CJ4291" s="267"/>
      <c r="CK4291" s="267"/>
      <c r="CL4291" s="265"/>
      <c r="CM4291" s="272"/>
      <c r="CN4291" s="264"/>
      <c r="CO4291" s="177"/>
      <c r="CP4291" s="226"/>
      <c r="CQ4291" s="226"/>
      <c r="CR4291" s="226"/>
      <c r="CS4291" s="178"/>
      <c r="CT4291" s="178"/>
      <c r="CU4291" s="178"/>
      <c r="CV4291" s="178"/>
      <c r="CW4291" s="178"/>
      <c r="CX4291" s="178"/>
      <c r="CY4291" s="178"/>
      <c r="CZ4291" s="178"/>
      <c r="DA4291" s="178"/>
      <c r="DB4291" s="120"/>
      <c r="DC4291" s="120"/>
      <c r="DD4291" s="120"/>
      <c r="DE4291" s="120"/>
      <c r="DF4291" s="120"/>
      <c r="DG4291" s="120"/>
      <c r="DH4291" s="120"/>
      <c r="DI4291" s="120"/>
      <c r="DJ4291" s="120"/>
      <c r="DK4291" s="120"/>
      <c r="DL4291" s="120"/>
      <c r="DM4291" s="120"/>
      <c r="DN4291" s="120"/>
    </row>
    <row r="4292" spans="1:118" s="119" customFormat="1">
      <c r="A4292" s="228"/>
      <c r="B4292" s="231"/>
      <c r="C4292" s="234"/>
      <c r="D4292" s="237"/>
      <c r="E4292" s="237"/>
      <c r="F4292" s="243"/>
      <c r="G4292" s="122">
        <v>2.1</v>
      </c>
      <c r="H4292" s="84"/>
      <c r="I4292" s="84"/>
      <c r="J4292" s="84"/>
      <c r="K4292" s="84"/>
      <c r="L4292" s="84"/>
      <c r="M4292" s="84"/>
      <c r="N4292" s="84"/>
      <c r="O4292" s="84"/>
      <c r="P4292" s="84"/>
      <c r="Q4292" s="84"/>
      <c r="R4292" s="84"/>
      <c r="S4292" s="84"/>
      <c r="T4292" s="84"/>
      <c r="U4292" s="84"/>
      <c r="V4292" s="84"/>
      <c r="W4292" s="84"/>
      <c r="X4292" s="84"/>
      <c r="Y4292" s="84"/>
      <c r="Z4292" s="84"/>
      <c r="AA4292" s="84"/>
      <c r="AB4292" s="84"/>
      <c r="AC4292" s="80"/>
      <c r="AD4292" s="80"/>
      <c r="AE4292" s="80"/>
      <c r="AF4292" s="80"/>
      <c r="AG4292" s="80"/>
      <c r="AH4292" s="80"/>
      <c r="AI4292" s="80"/>
      <c r="AJ4292" s="80"/>
      <c r="AK4292" s="80"/>
      <c r="AL4292" s="80"/>
      <c r="AM4292" s="240"/>
      <c r="AN4292" s="240"/>
      <c r="AO4292" s="240"/>
      <c r="AP4292" s="240"/>
      <c r="AQ4292" s="240"/>
      <c r="AR4292" s="240"/>
      <c r="AS4292" s="240"/>
      <c r="AT4292" s="256"/>
      <c r="AU4292" s="256"/>
      <c r="AV4292" s="259"/>
      <c r="AW4292" s="259"/>
      <c r="AX4292" s="256"/>
      <c r="AY4292" s="256"/>
      <c r="AZ4292" s="256"/>
      <c r="BA4292" s="256"/>
      <c r="BB4292" s="256"/>
      <c r="BC4292" s="256"/>
      <c r="BD4292" s="256"/>
      <c r="BE4292" s="256"/>
      <c r="BF4292" s="256"/>
      <c r="BG4292" s="256"/>
      <c r="BH4292" s="256"/>
      <c r="BI4292" s="256"/>
      <c r="BJ4292" s="256"/>
      <c r="BK4292" s="256"/>
      <c r="BL4292" s="262"/>
      <c r="BM4292" s="262"/>
      <c r="BN4292" s="262"/>
      <c r="BO4292" s="262"/>
      <c r="BP4292" s="262"/>
      <c r="BQ4292" s="262"/>
      <c r="BR4292" s="270"/>
      <c r="BS4292" s="270"/>
      <c r="BT4292" s="270"/>
      <c r="BU4292" s="270"/>
      <c r="BV4292" s="270"/>
      <c r="BW4292" s="270"/>
      <c r="BX4292" s="256"/>
      <c r="BY4292" s="256"/>
      <c r="BZ4292" s="256"/>
      <c r="CA4292" s="267"/>
      <c r="CB4292" s="267"/>
      <c r="CC4292" s="274"/>
      <c r="CD4292" s="267"/>
      <c r="CE4292" s="267"/>
      <c r="CF4292" s="267"/>
      <c r="CG4292" s="267"/>
      <c r="CH4292" s="267"/>
      <c r="CI4292" s="267"/>
      <c r="CJ4292" s="267"/>
      <c r="CK4292" s="267"/>
      <c r="CL4292" s="265"/>
      <c r="CM4292" s="272"/>
      <c r="CN4292" s="264"/>
      <c r="CO4292" s="177"/>
      <c r="CP4292" s="226"/>
      <c r="CQ4292" s="226"/>
      <c r="CR4292" s="226"/>
      <c r="CS4292" s="178"/>
      <c r="CT4292" s="178"/>
      <c r="CU4292" s="178"/>
      <c r="CV4292" s="178"/>
      <c r="CW4292" s="178"/>
      <c r="CX4292" s="178"/>
      <c r="CY4292" s="178"/>
      <c r="CZ4292" s="178"/>
      <c r="DA4292" s="178"/>
      <c r="DB4292" s="120"/>
      <c r="DC4292" s="120"/>
      <c r="DD4292" s="120"/>
      <c r="DE4292" s="120"/>
      <c r="DF4292" s="120"/>
      <c r="DG4292" s="120"/>
      <c r="DH4292" s="120"/>
      <c r="DI4292" s="120"/>
      <c r="DJ4292" s="120"/>
      <c r="DK4292" s="120"/>
      <c r="DL4292" s="120"/>
      <c r="DM4292" s="120"/>
      <c r="DN4292" s="120"/>
    </row>
    <row r="4293" spans="1:118" s="119" customFormat="1">
      <c r="A4293" s="228"/>
      <c r="B4293" s="231"/>
      <c r="C4293" s="234"/>
      <c r="D4293" s="237"/>
      <c r="E4293" s="237"/>
      <c r="F4293" s="243"/>
      <c r="G4293" s="122">
        <v>2.7</v>
      </c>
      <c r="H4293" s="84"/>
      <c r="I4293" s="84"/>
      <c r="J4293" s="84"/>
      <c r="K4293" s="84"/>
      <c r="L4293" s="84"/>
      <c r="M4293" s="84"/>
      <c r="N4293" s="84"/>
      <c r="O4293" s="84"/>
      <c r="P4293" s="84"/>
      <c r="Q4293" s="84"/>
      <c r="R4293" s="84"/>
      <c r="S4293" s="84"/>
      <c r="T4293" s="84"/>
      <c r="U4293" s="84"/>
      <c r="V4293" s="84"/>
      <c r="W4293" s="84"/>
      <c r="X4293" s="84"/>
      <c r="Y4293" s="84"/>
      <c r="Z4293" s="84"/>
      <c r="AA4293" s="84"/>
      <c r="AB4293" s="84"/>
      <c r="AC4293" s="80"/>
      <c r="AD4293" s="80"/>
      <c r="AE4293" s="80"/>
      <c r="AF4293" s="80"/>
      <c r="AG4293" s="80"/>
      <c r="AH4293" s="80"/>
      <c r="AI4293" s="80"/>
      <c r="AJ4293" s="80"/>
      <c r="AK4293" s="80"/>
      <c r="AL4293" s="80"/>
      <c r="AM4293" s="240"/>
      <c r="AN4293" s="240"/>
      <c r="AO4293" s="240"/>
      <c r="AP4293" s="240"/>
      <c r="AQ4293" s="240"/>
      <c r="AR4293" s="240"/>
      <c r="AS4293" s="240"/>
      <c r="AT4293" s="256"/>
      <c r="AU4293" s="256"/>
      <c r="AV4293" s="259"/>
      <c r="AW4293" s="259"/>
      <c r="AX4293" s="256"/>
      <c r="AY4293" s="256"/>
      <c r="AZ4293" s="256"/>
      <c r="BA4293" s="256"/>
      <c r="BB4293" s="256"/>
      <c r="BC4293" s="256"/>
      <c r="BD4293" s="256"/>
      <c r="BE4293" s="256"/>
      <c r="BF4293" s="256"/>
      <c r="BG4293" s="256"/>
      <c r="BH4293" s="256"/>
      <c r="BI4293" s="256"/>
      <c r="BJ4293" s="256"/>
      <c r="BK4293" s="256"/>
      <c r="BL4293" s="262"/>
      <c r="BM4293" s="262"/>
      <c r="BN4293" s="262"/>
      <c r="BO4293" s="262"/>
      <c r="BP4293" s="262"/>
      <c r="BQ4293" s="262"/>
      <c r="BR4293" s="270"/>
      <c r="BS4293" s="270"/>
      <c r="BT4293" s="270"/>
      <c r="BU4293" s="270"/>
      <c r="BV4293" s="270"/>
      <c r="BW4293" s="270"/>
      <c r="BX4293" s="256"/>
      <c r="BY4293" s="256"/>
      <c r="BZ4293" s="256"/>
      <c r="CA4293" s="267"/>
      <c r="CB4293" s="267"/>
      <c r="CC4293" s="274"/>
      <c r="CD4293" s="267"/>
      <c r="CE4293" s="267"/>
      <c r="CF4293" s="267"/>
      <c r="CG4293" s="267"/>
      <c r="CH4293" s="267"/>
      <c r="CI4293" s="267"/>
      <c r="CJ4293" s="267"/>
      <c r="CK4293" s="267"/>
      <c r="CL4293" s="265"/>
      <c r="CM4293" s="272"/>
      <c r="CN4293" s="264"/>
      <c r="CO4293" s="177"/>
      <c r="CP4293" s="226"/>
      <c r="CQ4293" s="226"/>
      <c r="CR4293" s="226"/>
      <c r="CS4293" s="178"/>
      <c r="CT4293" s="178"/>
      <c r="CU4293" s="178"/>
      <c r="CV4293" s="178"/>
      <c r="CW4293" s="178"/>
      <c r="CX4293" s="178"/>
      <c r="CY4293" s="178"/>
      <c r="CZ4293" s="178"/>
      <c r="DA4293" s="178"/>
      <c r="DB4293" s="120"/>
      <c r="DC4293" s="120"/>
      <c r="DD4293" s="120"/>
      <c r="DE4293" s="120"/>
      <c r="DF4293" s="120"/>
      <c r="DG4293" s="120"/>
      <c r="DH4293" s="120"/>
      <c r="DI4293" s="120"/>
      <c r="DJ4293" s="120"/>
      <c r="DK4293" s="120"/>
      <c r="DL4293" s="120"/>
      <c r="DM4293" s="120"/>
      <c r="DN4293" s="120"/>
    </row>
    <row r="4294" spans="1:118" s="119" customFormat="1">
      <c r="A4294" s="228"/>
      <c r="B4294" s="231"/>
      <c r="C4294" s="234"/>
      <c r="D4294" s="237"/>
      <c r="E4294" s="237"/>
      <c r="F4294" s="243"/>
      <c r="G4294" s="122">
        <v>3</v>
      </c>
      <c r="H4294" s="84"/>
      <c r="I4294" s="84"/>
      <c r="J4294" s="84"/>
      <c r="K4294" s="84"/>
      <c r="L4294" s="84"/>
      <c r="M4294" s="84"/>
      <c r="N4294" s="84"/>
      <c r="O4294" s="84"/>
      <c r="P4294" s="84"/>
      <c r="Q4294" s="84"/>
      <c r="R4294" s="84"/>
      <c r="S4294" s="84"/>
      <c r="T4294" s="84"/>
      <c r="U4294" s="84"/>
      <c r="V4294" s="84"/>
      <c r="W4294" s="84"/>
      <c r="X4294" s="84"/>
      <c r="Y4294" s="84"/>
      <c r="Z4294" s="84"/>
      <c r="AA4294" s="84"/>
      <c r="AB4294" s="84"/>
      <c r="AC4294" s="80"/>
      <c r="AD4294" s="80"/>
      <c r="AE4294" s="80"/>
      <c r="AF4294" s="80"/>
      <c r="AG4294" s="80"/>
      <c r="AH4294" s="80"/>
      <c r="AI4294" s="80"/>
      <c r="AJ4294" s="80"/>
      <c r="AK4294" s="80"/>
      <c r="AL4294" s="80"/>
      <c r="AM4294" s="240"/>
      <c r="AN4294" s="240"/>
      <c r="AO4294" s="240"/>
      <c r="AP4294" s="240"/>
      <c r="AQ4294" s="240"/>
      <c r="AR4294" s="240"/>
      <c r="AS4294" s="240"/>
      <c r="AT4294" s="256"/>
      <c r="AU4294" s="256"/>
      <c r="AV4294" s="259"/>
      <c r="AW4294" s="259"/>
      <c r="AX4294" s="256"/>
      <c r="AY4294" s="256"/>
      <c r="AZ4294" s="256"/>
      <c r="BA4294" s="256"/>
      <c r="BB4294" s="256"/>
      <c r="BC4294" s="256"/>
      <c r="BD4294" s="256"/>
      <c r="BE4294" s="256"/>
      <c r="BF4294" s="256"/>
      <c r="BG4294" s="256"/>
      <c r="BH4294" s="256"/>
      <c r="BI4294" s="256"/>
      <c r="BJ4294" s="256"/>
      <c r="BK4294" s="256"/>
      <c r="BL4294" s="262"/>
      <c r="BM4294" s="262"/>
      <c r="BN4294" s="262"/>
      <c r="BO4294" s="262"/>
      <c r="BP4294" s="262"/>
      <c r="BQ4294" s="262"/>
      <c r="BR4294" s="270"/>
      <c r="BS4294" s="270"/>
      <c r="BT4294" s="270"/>
      <c r="BU4294" s="270"/>
      <c r="BV4294" s="270"/>
      <c r="BW4294" s="270"/>
      <c r="BX4294" s="256"/>
      <c r="BY4294" s="256"/>
      <c r="BZ4294" s="256"/>
      <c r="CA4294" s="267"/>
      <c r="CB4294" s="267"/>
      <c r="CC4294" s="274"/>
      <c r="CD4294" s="267"/>
      <c r="CE4294" s="267"/>
      <c r="CF4294" s="267"/>
      <c r="CG4294" s="267"/>
      <c r="CH4294" s="267"/>
      <c r="CI4294" s="267"/>
      <c r="CJ4294" s="267"/>
      <c r="CK4294" s="267"/>
      <c r="CL4294" s="265"/>
      <c r="CM4294" s="272"/>
      <c r="CN4294" s="264"/>
      <c r="CO4294" s="177"/>
      <c r="CP4294" s="226"/>
      <c r="CQ4294" s="226"/>
      <c r="CR4294" s="226"/>
      <c r="CS4294" s="178"/>
      <c r="CT4294" s="178"/>
      <c r="CU4294" s="178"/>
      <c r="CV4294" s="178"/>
      <c r="CW4294" s="178"/>
      <c r="CX4294" s="178"/>
      <c r="CY4294" s="178"/>
      <c r="CZ4294" s="178"/>
      <c r="DA4294" s="178"/>
      <c r="DB4294" s="120"/>
      <c r="DC4294" s="120"/>
      <c r="DD4294" s="120"/>
      <c r="DE4294" s="120"/>
      <c r="DF4294" s="120"/>
      <c r="DG4294" s="120"/>
      <c r="DH4294" s="120"/>
      <c r="DI4294" s="120"/>
      <c r="DJ4294" s="120"/>
      <c r="DK4294" s="120"/>
      <c r="DL4294" s="120"/>
      <c r="DM4294" s="120"/>
      <c r="DN4294" s="120"/>
    </row>
    <row r="4295" spans="1:118" s="119" customFormat="1">
      <c r="A4295" s="228"/>
      <c r="B4295" s="231"/>
      <c r="C4295" s="234"/>
      <c r="D4295" s="237"/>
      <c r="E4295" s="237"/>
      <c r="F4295" s="244"/>
      <c r="G4295" s="123">
        <v>3.9</v>
      </c>
      <c r="H4295" s="85"/>
      <c r="I4295" s="85"/>
      <c r="J4295" s="85"/>
      <c r="K4295" s="85"/>
      <c r="L4295" s="85"/>
      <c r="M4295" s="85"/>
      <c r="N4295" s="85"/>
      <c r="O4295" s="85"/>
      <c r="P4295" s="85"/>
      <c r="Q4295" s="85"/>
      <c r="R4295" s="85"/>
      <c r="S4295" s="85"/>
      <c r="T4295" s="85"/>
      <c r="U4295" s="85"/>
      <c r="V4295" s="85"/>
      <c r="W4295" s="85"/>
      <c r="X4295" s="85"/>
      <c r="Y4295" s="85"/>
      <c r="Z4295" s="85"/>
      <c r="AA4295" s="85"/>
      <c r="AB4295" s="85"/>
      <c r="AC4295" s="81"/>
      <c r="AD4295" s="81"/>
      <c r="AE4295" s="81"/>
      <c r="AF4295" s="81"/>
      <c r="AG4295" s="81"/>
      <c r="AH4295" s="81"/>
      <c r="AI4295" s="81"/>
      <c r="AJ4295" s="81"/>
      <c r="AK4295" s="81"/>
      <c r="AL4295" s="81"/>
      <c r="AM4295" s="240"/>
      <c r="AN4295" s="240"/>
      <c r="AO4295" s="240"/>
      <c r="AP4295" s="240"/>
      <c r="AQ4295" s="240"/>
      <c r="AR4295" s="240"/>
      <c r="AS4295" s="240"/>
      <c r="AT4295" s="256"/>
      <c r="AU4295" s="256"/>
      <c r="AV4295" s="259"/>
      <c r="AW4295" s="259"/>
      <c r="AX4295" s="256"/>
      <c r="AY4295" s="256"/>
      <c r="AZ4295" s="256"/>
      <c r="BA4295" s="256"/>
      <c r="BB4295" s="256"/>
      <c r="BC4295" s="256"/>
      <c r="BD4295" s="256"/>
      <c r="BE4295" s="256"/>
      <c r="BF4295" s="256"/>
      <c r="BG4295" s="256"/>
      <c r="BH4295" s="256"/>
      <c r="BI4295" s="256"/>
      <c r="BJ4295" s="256"/>
      <c r="BK4295" s="256"/>
      <c r="BL4295" s="262"/>
      <c r="BM4295" s="262"/>
      <c r="BN4295" s="262"/>
      <c r="BO4295" s="262"/>
      <c r="BP4295" s="262"/>
      <c r="BQ4295" s="262"/>
      <c r="BR4295" s="270"/>
      <c r="BS4295" s="270"/>
      <c r="BT4295" s="270"/>
      <c r="BU4295" s="270"/>
      <c r="BV4295" s="270"/>
      <c r="BW4295" s="270"/>
      <c r="BX4295" s="256"/>
      <c r="BY4295" s="256"/>
      <c r="BZ4295" s="256"/>
      <c r="CA4295" s="267"/>
      <c r="CB4295" s="267"/>
      <c r="CC4295" s="274"/>
      <c r="CD4295" s="267"/>
      <c r="CE4295" s="267"/>
      <c r="CF4295" s="267"/>
      <c r="CG4295" s="267"/>
      <c r="CH4295" s="267"/>
      <c r="CI4295" s="267"/>
      <c r="CJ4295" s="267"/>
      <c r="CK4295" s="267"/>
      <c r="CL4295" s="265"/>
      <c r="CM4295" s="272"/>
      <c r="CN4295" s="264"/>
      <c r="CO4295" s="177"/>
      <c r="CP4295" s="226"/>
      <c r="CQ4295" s="226"/>
      <c r="CR4295" s="226"/>
      <c r="CS4295" s="178"/>
      <c r="CT4295" s="178"/>
      <c r="CU4295" s="178"/>
      <c r="CV4295" s="178"/>
      <c r="CW4295" s="178"/>
      <c r="CX4295" s="178"/>
      <c r="CY4295" s="178"/>
      <c r="CZ4295" s="178"/>
      <c r="DA4295" s="178"/>
      <c r="DB4295" s="120"/>
      <c r="DC4295" s="120"/>
      <c r="DD4295" s="120"/>
      <c r="DE4295" s="120"/>
      <c r="DF4295" s="120"/>
      <c r="DG4295" s="120"/>
      <c r="DH4295" s="120"/>
      <c r="DI4295" s="120"/>
      <c r="DJ4295" s="120"/>
      <c r="DK4295" s="120"/>
      <c r="DL4295" s="120"/>
      <c r="DM4295" s="120"/>
      <c r="DN4295" s="120"/>
    </row>
    <row r="4296" spans="1:118" s="119" customFormat="1">
      <c r="A4296" s="229"/>
      <c r="B4296" s="232"/>
      <c r="C4296" s="235"/>
      <c r="D4296" s="238"/>
      <c r="E4296" s="238"/>
      <c r="F4296" s="245" t="s">
        <v>83</v>
      </c>
      <c r="G4296" s="246"/>
      <c r="H4296" s="82"/>
      <c r="I4296" s="82"/>
      <c r="J4296" s="82"/>
      <c r="K4296" s="82"/>
      <c r="L4296" s="82"/>
      <c r="M4296" s="82"/>
      <c r="N4296" s="82"/>
      <c r="O4296" s="82"/>
      <c r="P4296" s="82"/>
      <c r="Q4296" s="82"/>
      <c r="R4296" s="82"/>
      <c r="S4296" s="82"/>
      <c r="T4296" s="82"/>
      <c r="U4296" s="82"/>
      <c r="V4296" s="82"/>
      <c r="W4296" s="82"/>
      <c r="X4296" s="82"/>
      <c r="Y4296" s="82"/>
      <c r="Z4296" s="82"/>
      <c r="AA4296" s="82"/>
      <c r="AB4296" s="82"/>
      <c r="AC4296" s="35"/>
      <c r="AD4296" s="35"/>
      <c r="AE4296" s="35"/>
      <c r="AF4296" s="35"/>
      <c r="AG4296" s="35"/>
      <c r="AH4296" s="35"/>
      <c r="AI4296" s="35"/>
      <c r="AJ4296" s="35"/>
      <c r="AK4296" s="35"/>
      <c r="AL4296" s="35"/>
      <c r="AM4296" s="241"/>
      <c r="AN4296" s="241"/>
      <c r="AO4296" s="241"/>
      <c r="AP4296" s="241"/>
      <c r="AQ4296" s="241"/>
      <c r="AR4296" s="241"/>
      <c r="AS4296" s="241"/>
      <c r="AT4296" s="257"/>
      <c r="AU4296" s="257"/>
      <c r="AV4296" s="260"/>
      <c r="AW4296" s="260"/>
      <c r="AX4296" s="257"/>
      <c r="AY4296" s="257"/>
      <c r="AZ4296" s="257"/>
      <c r="BA4296" s="257"/>
      <c r="BB4296" s="257"/>
      <c r="BC4296" s="257"/>
      <c r="BD4296" s="257"/>
      <c r="BE4296" s="257"/>
      <c r="BF4296" s="257"/>
      <c r="BG4296" s="257"/>
      <c r="BH4296" s="257"/>
      <c r="BI4296" s="257"/>
      <c r="BJ4296" s="257"/>
      <c r="BK4296" s="257"/>
      <c r="BL4296" s="263"/>
      <c r="BM4296" s="263"/>
      <c r="BN4296" s="263"/>
      <c r="BO4296" s="263"/>
      <c r="BP4296" s="263"/>
      <c r="BQ4296" s="263"/>
      <c r="BR4296" s="271"/>
      <c r="BS4296" s="271"/>
      <c r="BT4296" s="271"/>
      <c r="BU4296" s="271"/>
      <c r="BV4296" s="271"/>
      <c r="BW4296" s="271"/>
      <c r="BX4296" s="257"/>
      <c r="BY4296" s="257"/>
      <c r="BZ4296" s="257"/>
      <c r="CA4296" s="268"/>
      <c r="CB4296" s="268"/>
      <c r="CC4296" s="275"/>
      <c r="CD4296" s="268"/>
      <c r="CE4296" s="268"/>
      <c r="CF4296" s="268"/>
      <c r="CG4296" s="268"/>
      <c r="CH4296" s="268"/>
      <c r="CI4296" s="268"/>
      <c r="CJ4296" s="268"/>
      <c r="CK4296" s="268"/>
      <c r="CL4296" s="265"/>
      <c r="CM4296" s="272"/>
      <c r="CN4296" s="264"/>
      <c r="CO4296" s="177"/>
      <c r="CP4296" s="226"/>
      <c r="CQ4296" s="226"/>
      <c r="CR4296" s="226"/>
      <c r="CS4296" s="178"/>
      <c r="CT4296" s="178"/>
      <c r="CU4296" s="178"/>
      <c r="CV4296" s="178"/>
      <c r="CW4296" s="178"/>
      <c r="CX4296" s="178"/>
      <c r="CY4296" s="178"/>
      <c r="CZ4296" s="178"/>
      <c r="DA4296" s="178"/>
      <c r="DB4296" s="120"/>
      <c r="DC4296" s="120"/>
      <c r="DD4296" s="120"/>
      <c r="DE4296" s="120"/>
      <c r="DF4296" s="120"/>
      <c r="DG4296" s="120"/>
      <c r="DH4296" s="120"/>
      <c r="DI4296" s="120"/>
      <c r="DJ4296" s="120"/>
      <c r="DK4296" s="120"/>
      <c r="DL4296" s="120"/>
      <c r="DM4296" s="120"/>
      <c r="DN4296" s="120"/>
    </row>
    <row r="4297" spans="1:118" s="119" customFormat="1" ht="14.25" customHeight="1">
      <c r="A4297" s="227">
        <f t="shared" si="1309"/>
        <v>533</v>
      </c>
      <c r="B4297" s="547" t="s">
        <v>472</v>
      </c>
      <c r="C4297" s="514" t="s">
        <v>473</v>
      </c>
      <c r="D4297" s="236">
        <v>43878</v>
      </c>
      <c r="E4297" s="236" t="s">
        <v>1197</v>
      </c>
      <c r="F4297" s="253" t="s">
        <v>80</v>
      </c>
      <c r="G4297" s="254"/>
      <c r="H4297" s="82" t="s">
        <v>69</v>
      </c>
      <c r="I4297" s="82"/>
      <c r="J4297" s="82" t="s">
        <v>60</v>
      </c>
      <c r="K4297" s="82" t="s">
        <v>60</v>
      </c>
      <c r="L4297" s="82" t="s">
        <v>60</v>
      </c>
      <c r="M4297" s="82" t="s">
        <v>60</v>
      </c>
      <c r="N4297" s="82" t="s">
        <v>60</v>
      </c>
      <c r="O4297" s="82"/>
      <c r="P4297" s="82" t="s">
        <v>60</v>
      </c>
      <c r="Q4297" s="82" t="s">
        <v>60</v>
      </c>
      <c r="R4297" s="82" t="s">
        <v>60</v>
      </c>
      <c r="S4297" s="82" t="s">
        <v>60</v>
      </c>
      <c r="T4297" s="82" t="s">
        <v>60</v>
      </c>
      <c r="U4297" s="82" t="s">
        <v>60</v>
      </c>
      <c r="V4297" s="82"/>
      <c r="W4297" s="82" t="s">
        <v>61</v>
      </c>
      <c r="X4297" s="82" t="s">
        <v>61</v>
      </c>
      <c r="Y4297" s="82" t="s">
        <v>61</v>
      </c>
      <c r="Z4297" s="82" t="s">
        <v>61</v>
      </c>
      <c r="AA4297" s="82" t="s">
        <v>61</v>
      </c>
      <c r="AB4297" s="82" t="s">
        <v>61</v>
      </c>
      <c r="AC4297" s="82"/>
      <c r="AD4297" s="82" t="s">
        <v>61</v>
      </c>
      <c r="AE4297" s="82" t="s">
        <v>61</v>
      </c>
      <c r="AF4297" s="82" t="s">
        <v>61</v>
      </c>
      <c r="AG4297" s="82" t="s">
        <v>61</v>
      </c>
      <c r="AH4297" s="82" t="s">
        <v>61</v>
      </c>
      <c r="AI4297" s="82" t="s">
        <v>1471</v>
      </c>
      <c r="AJ4297" s="82"/>
      <c r="AK4297" s="82" t="s">
        <v>60</v>
      </c>
      <c r="AL4297" s="82" t="s">
        <v>60</v>
      </c>
      <c r="AM4297" s="239">
        <f>COUNTIF(H4297:AL4297,"PH")+COUNTIF(H4297:AL4297,"PH/L")+COUNTIF(H4297:AL4297,"PM")</f>
        <v>0</v>
      </c>
      <c r="AN4297" s="239">
        <f>COUNTIF(H4297:AL4297,"PD")+COUNTIF(H4297:AL4297,"PDD")+COUNTIF(H4297:AL4297,"P/DS")/2+COUNTIF(H4297:AL4297,"PMD")</f>
        <v>0</v>
      </c>
      <c r="AO4297" s="239">
        <f>COUNTIF(H4297:AL4297,"PN")+COUNTIF(H4297:AL4297,"P/NS")/2+COUNTIF(H4297:AL4297,"PH")+COUNTIF(H4297:AL4297,"PH/F")/2+COUNTIF(H4297:AL4297,"PH/L")/2+COUNTIF(H4297:AL4297,"PM")</f>
        <v>0</v>
      </c>
      <c r="AP4297" s="239">
        <f>COUNTIF(H4297:AL4297,"BH")+COUNTIF(H4297:AL4297,"AL/BL")+COUNTIF(H4297:AL4297,"UL/BL")+COUNTIF(H4297:AL4297,"BM")</f>
        <v>0</v>
      </c>
      <c r="AQ4297" s="239">
        <f>COUNTIF(H4297:AL4297,"DS")+COUNTIF(H4297:AL4297,"AL/DS")/2+COUNTIF(H4297:AL4297,"UL/DS")/2+COUNTIF(H4297:AL4297,"CT")+COUNTIF(H4297:AL4297,"MD")</f>
        <v>13.5</v>
      </c>
      <c r="AR4297" s="239">
        <f>COUNTIF(H4297:AL4297,"NS")+COUNTIF(H4297:AL4297,"AL/NS")/2+COUNTIF(H4297:AL4297,"UL/NS")/2+COUNTIF(H4297:AL4297,"BH")+COUNTIF(H4297:AL4297,"AL/BF")/2+COUNTIF(H4297:AL4297,"AL/BL")/2+COUNTIF(H4297:AL4297,"UL/BL")/2+COUNTIF(H4297:AL4297,"UL/BF")/2+COUNTIF(H4297:AL4297,"BM")</f>
        <v>11</v>
      </c>
      <c r="AS4297" s="239">
        <f>COUNTIF(H4297:AL4297,"AL")+COUNTIF(H4297:AL4297,"AL/DS")/2+COUNTIF(H4297:AL4297,"AL/NS")/2+COUNTIF(H4297:AL4297,"NH")+COUNTIF(H4297:AL4297,"SL")+COUNTIF(H4297:AL4297,"NHD")+COUNTIF(H4297:AL4297,"B")+COUNTIF(H4297:AL4297,"HL")+COUNTIF(H4297:AL4297,"AL/BF")/2+COUNTIF(H4297:AL4297,"AL/BL")/2</f>
        <v>1</v>
      </c>
      <c r="AT4297" s="255">
        <f>COUNTIF(H4297:AL4297,"PD")+COUNTIF(H4297:AL4297,"PN")+COUNTIF(H4297:AL4297,"P/DS")/2+COUNTIF(H4297:AL4297,"P/NS")/2+COUNTIF(H4297:AL4297,"DS")+COUNTIF(H4297:AL4297,"NS")+COUNTIF(H4297:AL4297,"AL")+COUNTIF(H4297:AL4297,"AL/DS")+COUNTIF(H4297:AL4297,"AL/NS")+COUNTIF(H4297:AL4297,"NH")+COUNTIF(H4297:AL4297,"SL")+COUNTIF(H4297:AL4297,"UL/DS")/2+COUNTIF(H4297:AL4297,"UL/NS")/2+COUNTIF(H4297:AL4297,"CT")+COUNTIF(H4297:AL4297,"NHD")+COUNTIF(H4297:AL4297,"PDD")+COUNTIF(H4297:AL4297,"B")+COUNTIF(H4297:AL4297,"HL")+COUNTIF(H4297:AL4297,"PH")+COUNTIF(H4297:AL4297,"BH")+COUNTIF(H4297:AL4297,"AL/BF")+COUNTIF(H4297:AL4297,"AL/BL")+COUNTIF(H4297:AL4297,"UL/BF")/2+COUNTIF(H4297:AL4297,"UL/BL")/2+COUNTIF(H4297:AL4297,"PH/F")/2+COUNTIF(H4297:AL4297,"PH/L")/2+COUNTIF(H4297:AL4297,"MD")+COUNTIF(H4297:AL4297,"PMD")+COUNTIF(H4297:AL4297,"PM")+COUNTIF(H4297:AL4297,"BM")</f>
        <v>25.5</v>
      </c>
      <c r="AU4297" s="255">
        <f>COUNTIF(H4297:AL4297,"P/DS")/2+COUNTIF(H4297:AL4297,"P/NS")/2+COUNTIF(H4297:AL4297,"IL")+COUNTIF(H4297:AL4297,"NL")+COUNTIF(H4297:AL4297,"UL")+COUNTIF(H4297:AL4297,"UL/DS")/2+COUNTIF(H4297:AL4297,"UL/NS")/2+COUNTIF(H4297:AL4297,"KT")+COUNTIF(H4297:AL4297,"UL/BF")/2+COUNTIF(H4297:AL4297,"UL/BL")/2+COUNTIF(H4297:AL4297,"PH/F")/2+COUNTIF(H4297:AL4297,"PH/L")/2+COUNTIF(H4297:AL4297,"NB")</f>
        <v>0.5</v>
      </c>
      <c r="AV4297" s="258">
        <f>COUNTIF(H4297:AL4297,"PN")+COUNTIF(H4297:AL4297,"TVD")+COUNTIF(H4297:AL4297,"PH")+COUNTIF(H4297:AL4297,"PM")+COUNTIF(H4297:AL4297,"PDD")-COUNTIFS(H4297:AL4297,"PN",H4304:AL4304,"&gt;=3")-COUNTIFS(H4297:AL4297,"PM",H4304:AL4304,"&gt;=3")</f>
        <v>0</v>
      </c>
      <c r="AW4297" s="258">
        <f>COUNTIF(H4297:AL4297,"NS")+COUNTIF(H4297:AL4297,"D")+COUNTIF(H4297:AL4297,"BH")+COUNTIF(H4297:AL4297,"NHD")+COUNTIF(H4297:AL4297,"BM")-COUNTIFS(H4297:AL4297,"NS",H4304:AL4304,"&gt;=3")-COUNTIFS(H4297:AL4297,"BH",H4304:AL4304,"&gt;=3")-COUNTIFS(H4297:AL4297,"BM",H4304:AL4304,"&gt;=3")</f>
        <v>11</v>
      </c>
      <c r="AX4297" s="255">
        <f>COUNTIF(H4297:AL4297,"AL")+COUNTIF(H4297:AL4297,"AL/DS")/2+COUNTIF(H4297:AL4297,"AL/NS")/2+COUNTIF(H4297:AL4297,"AL/BF")+COUNTIF(H4297:AL4297,"AL/BL")/2</f>
        <v>0</v>
      </c>
      <c r="AY4297" s="255">
        <f>COUNTIF(H4297:AL4297,"SL")</f>
        <v>0</v>
      </c>
      <c r="AZ4297" s="255">
        <f>COUNTIF(H4297:AL4297,"NH")</f>
        <v>1</v>
      </c>
      <c r="BA4297" s="255">
        <f>COUNTIF(H4297:AL4297,"HL")</f>
        <v>0</v>
      </c>
      <c r="BB4297" s="255">
        <f>COUNTIF(G4297:AL4297,"P/DS")/2+COUNTIF(G4297:AL4297,"P/NS")/2+COUNTIF(G4297:AL4297,"UL")+COUNTIF(G4297:AL4297,"UL/DS")/2+COUNTIF(G4297:AL4297,"UL/NS")/2+COUNTIF(G4297:AL4297,"UL/BL")/2+COUNTIF(G4297:AL4297,"UL/BF")/2+COUNTIF(G4297:AL4297,"PH/F")/2+COUNTIF(G4297:AL4297,"PH/L")/2</f>
        <v>0.5</v>
      </c>
      <c r="BC4297" s="255">
        <f>COUNTIF(H4297:AL4297,"NB")</f>
        <v>0</v>
      </c>
      <c r="BD4297" s="255">
        <f>COUNTIF(H4297:AL4297,"NL")</f>
        <v>0</v>
      </c>
      <c r="BE4297" s="255">
        <f>COUNTIF(H4297:AL4297,"IL")</f>
        <v>0</v>
      </c>
      <c r="BF4297" s="255">
        <f>COUNTIF(H4297:AL4297,"KT")</f>
        <v>0</v>
      </c>
      <c r="BG4297" s="255">
        <f>COUNTIF(H4297:AL4297,"L70")</f>
        <v>0</v>
      </c>
      <c r="BH4297" s="255">
        <f>COUNTIF(H4297:AL4297,"MD")</f>
        <v>0</v>
      </c>
      <c r="BI4297" s="255">
        <f>COUNTIF(H4297:AL4297,"PMD")</f>
        <v>0</v>
      </c>
      <c r="BJ4297" s="255">
        <f>COUNTIF(H4297:AL4297,"PM")</f>
        <v>0</v>
      </c>
      <c r="BK4297" s="255">
        <f>COUNTIF(H4297:AL4297,"BM")</f>
        <v>0</v>
      </c>
      <c r="BL4297" s="261">
        <f>SUMIF(H4297:AL4297,"PD",H4298:AL4298)+SUMIF(H4297:AL4297,"PN",H4298:AL4298)+SUMIF(H4297:AL4297,"P/DS",H4298:AL4298)+SUMIF(H4297:AL4297,"PN/F",H4298:AL4298)+SUMIF(H4297:AL4297,"PN/L",H4298:AL4298)+SUMIF(H4297:AL4297,"TV",H4298:AL4298)+SUMIF(H4297:AL4297,"TVD",H4298:AL4298)+SUMIF(H4297:AL4297,"PDD",H4298:AL4298)</f>
        <v>0</v>
      </c>
      <c r="BM4297" s="261">
        <f>SUMIF(H4297:AL4297,"PD",H4299:AL4299)+SUMIF(H4297:AL4297,"PN",H4299:AL4299)+SUMIF(H4297:AL4297,"P/DS",H4299:AL4299)+SUMIF(H4297:AL4297,"PN/F",H4299:AL4299)+SUMIF(H4297:AL4297,"PN/L",H4299:AL4299)+SUMIF(H4297:AL4297,"TV",H4299:AL4299)+SUMIF(H4297:AL4297,"TVD",H4299:AL4299)+SUMIF(H4297:AL4297,"PDD",H4299:AL4299)+SUMIF(H4297:AL4297,"PMD",H4299:AL4299)</f>
        <v>0</v>
      </c>
      <c r="BN4297" s="261">
        <f>SUMIF(H4297:AL4297,"PD",H4300:AL4300)+SUMIF(H4297:AL4297,"PN",H4300:AL4300)+SUMIF(H4297:AL4297,"P/DS",H4300:AL4300)+SUMIF(H4297:AL4297,"PN/F",H4300:AL4300)+SUMIF(H4297:AL4297,"PN/L",H4300:AL4300)+SUMIF(H4297:AL4297,"TV",H4300:AL4300)+SUMIF(H4297:AL4297,"TVD",H4300:AL4300)</f>
        <v>0</v>
      </c>
      <c r="BO4297" s="261">
        <f>SUMIF(H4297:AL4297,"PD",H4301:AL4301)+SUMIF(H4297:AL4297,"PN",H4301:AL4301)+SUMIF(H4297:AL4297,"P/DS",H4301:AL4301)+SUMIF(H4297:AL4297,"PN/F",H4301:AL4301)+SUMIF(H4297:AL4297,"PN/L",H4301:AL4301)+SUMIF(H4297:AL4297,"TV",H4301:AL4301)+SUMIF(H4297:AL4297,"TVD",H4301:AL4301)</f>
        <v>0</v>
      </c>
      <c r="BP4297" s="261">
        <f>SUMIF(H4297:AL4297,"PD",H4302:AL4302)+SUMIF(H4297:AL4297,"PN",H4302:AL4302)+SUMIF(H4297:AL4297,"P/DS",H4302:AL4302)+SUMIF(H4297:AL4297,"PN/F",H4302:AL4302)+SUMIF(H4297:AL4297,"PN/L",H4302:AL4302)+SUMIF(H4297:AL4297,"TV",H4302:AL4302)+SUMIF(H4297:AL4297,"TVD",H4302:AL4302)+SUMIF(H4297:AL4297,"PDD",H4302:AL4302)+SUMIF(H4297:AL4297,"PH",H4302:AL4302)+SUMIF(H4297:AL4297,"PM",H4302:AL4302)</f>
        <v>0</v>
      </c>
      <c r="BQ4297" s="261">
        <f>SUMIF(H4297:AL4297,"PD",H4303:AL4303)+SUMIF(H4297:AL4297,"PN",H4303:AL4303)+SUMIF(H4297:AL4297,"P/DS",H4303:AL4303)+SUMIF(H4297:AL4297,"PN/F",H4303:AL4303)+SUMIF(H4297:AL4297,"PN/L",H4303:AL4303)+SUMIF(H4297:AL4297,"TV",H4303:AL4303)+SUMIF(H4297:AL4297,"TVD",H4303:AL4303)+SUMIF(H4297:AL4297,"PDD",H4303:AL4303)+SUMIF(H4297:AL4297,"PH",H4303:AL4303)+SUMIF(H4297:AL4297,"PM",H4303:AL4303)</f>
        <v>0</v>
      </c>
      <c r="BR4297" s="269">
        <f>SUM(H4298:AL4298)-BL4297</f>
        <v>19.5</v>
      </c>
      <c r="BS4297" s="269">
        <f>SUM(H4299:AL4299)-BM4297</f>
        <v>11</v>
      </c>
      <c r="BT4297" s="269">
        <f>SUM(H4300:AL4300)-BN4297</f>
        <v>0</v>
      </c>
      <c r="BU4297" s="269">
        <f>SUM(H4301:AL4301)-BO4297</f>
        <v>0</v>
      </c>
      <c r="BV4297" s="269">
        <f>SUM(H4302:AL4302)-BP4297</f>
        <v>0</v>
      </c>
      <c r="BW4297" s="269">
        <f>SUM(H4303:AL4303)-BQ4297</f>
        <v>0</v>
      </c>
      <c r="BX4297" s="255">
        <f>SUMIF(H4297:AL4297,"PD",H4304:AL4304)+SUMIF(H4297:AL4297,"PN",H4304:AL4304)+SUMIF(H4297:AL4297,"P/DS",H4304:AL4304)+SUMIF(H4297:AL4297,"PN/F",H4304:AL4304)+SUMIF(H4297:AL4297,"PN/L",H4304:AL4304)</f>
        <v>0</v>
      </c>
      <c r="BY4297" s="255">
        <f>SUM(H4304:AL4304)-BX4297</f>
        <v>0</v>
      </c>
      <c r="BZ4297" s="255">
        <f t="shared" ref="BZ4297" si="1316">+SUM(BL4297:BW4304)</f>
        <v>30.5</v>
      </c>
      <c r="CA4297" s="266">
        <f>(COUNTIFS(H4297:AL4297,"PD",H4298:AL4298,"&gt;=2"))*0.5-IF(CN4297="VP",COUNTIFS($H$16:$AL$16,"SAT",H4297:AL4297,"PD",H4298:AL4298,"&gt;=2"))*0.5</f>
        <v>0</v>
      </c>
      <c r="CB4297" s="266">
        <f>(COUNTIFS(H4297:AL4297,"PN",H4299:AL4299,"&gt;=0.5",H4298:AL4298,"&gt;=1.5"))*0.5+COUNTIFS(H4297:AL4297,"PDD",H4299:AL4299,"&gt;=0.5",H4298:AL4298,"&gt;=1.5")*0.5</f>
        <v>0</v>
      </c>
      <c r="CC4297" s="273">
        <f>(COUNTIFS(H4297:AL4297,"TV",H4299:AL4299,"&gt;=10"))*0.5+(COUNTIFS(H4297:AL4297,"PMD",H4299:AL4299,"&gt;=2"))*0.5</f>
        <v>0</v>
      </c>
      <c r="CD4297" s="266">
        <f>(COUNTIFS(H4297:AL4297,"TVD",H4301:AL4301,"&gt;=6.5",H4299:AL4299,"&gt;=3.5"))*0.5</f>
        <v>0</v>
      </c>
      <c r="CE4297" s="266">
        <f>(COUNTIFS(H4297:AL4297,"PD",H4302:AL4302,"&gt;=10"))*0.5</f>
        <v>0</v>
      </c>
      <c r="CF4297" s="266">
        <f>(COUNTIFS(H4297:AL4297,"PDD",H4302:AL4302,"&gt;=3.5",H4303:AL4303,"&gt;=6.5")+COUNTIFS(H4297:AL4297,"PH",H4303:AL4303,"&gt;=0.5",H4302:AL4302,"&gt;=1.5")+COUNTIFS(H4297:AL4297,"PM",H4303:AL4303,"&gt;=0.5",H4302:AL4302,"&gt;=1.5"))*0.5</f>
        <v>0</v>
      </c>
      <c r="CG4297" s="266">
        <f>(COUNTIFS(H4297:AL4297,"DS",H4298:AL4298,"&gt;=2")+COUNTIFS(H4297:AL4297,"AL/DS",H4298:AL4298,"&gt;=2"))*0.5-IF(CN4297="VP",COUNTIFS($H$16:$AL$16,"SAT",H4297:AL4297,"DS",H4298:AL4298,"&gt;=2"))*0.5</f>
        <v>3.5</v>
      </c>
      <c r="CH4297" s="266">
        <f>(COUNTIFS(H4297:AL4297,"NS",H4299:AL4299,"&gt;=0.5",H4298:AL4298,"&gt;=1.5")+COUNTIFS(H4297:AL4297,"AL/NS",H4299:AL4299,"&gt;=0.5",H4298:AL4298,"&gt;=1.5")+COUNTIFS(H4297:AL4297,"NHD",H4299:AL4299,"&gt;=4.5",H4302:AL4302,"&gt;=2",H4298:AL4298,"&gt;=1.5"))*0.5</f>
        <v>0.5</v>
      </c>
      <c r="CI4297" s="266">
        <f>(COUNTIF(H4299:AL4299,"&gt;=10")+COUNTIFS(H4297:AL4297,"MD",H4299:AL4299,"&gt;=2")-COUNTIFS(H4297:AL4297,"TV",H4299:AL4299,"&gt;=10"))*0.5</f>
        <v>0.5</v>
      </c>
      <c r="CJ4297" s="266">
        <f>(COUNTIFS(H4297:AL4297,"D",H4301:AL4301,"&gt;=6.5",H4299:AL4299,"&gt;=3.5"))*0.5</f>
        <v>0</v>
      </c>
      <c r="CK4297" s="266">
        <f>(COUNTIF(H4302:AL4302,"&gt;=10")-COUNTIFS(H4297:AL4297,"PD",H4302:AL4302,"&gt;=10"))*0.5</f>
        <v>0</v>
      </c>
      <c r="CL4297" s="265">
        <f>(COUNTIFS(H4297:AL4297,"NHD",H4302:AL4302,"&gt;=3.5",H4303:AL4303,"&gt;=6.5")+COUNTIFS(H4297:AL4297,"BH",H4302:AL4302,"&gt;=1.5",H4303:AL4303,"&gt;=0.5")+COUNTIFS(H4297:AL4297,"BM",H4302:AL4302,"&gt;=1.5",H4303:AL4303,"&gt;=0.5")+COUNTIFS(H4297:AL4297,"D",H4302:AL4302,"&gt;=1.5",H4303:AL4303,"&gt;=0.5"))*0.5</f>
        <v>0</v>
      </c>
      <c r="CM4297" s="272"/>
      <c r="CN4297" s="264" t="s">
        <v>723</v>
      </c>
      <c r="CO4297" s="209">
        <f t="shared" ref="CO4297" si="1317">+AM4297+AN4297+AO4297+AP4297+AQ4297+AR4297+AS4297+AU4297+BG4297</f>
        <v>26</v>
      </c>
      <c r="CP4297" s="225">
        <f>+SUM(I4298:I4303)-I4304</f>
        <v>10.5</v>
      </c>
      <c r="CQ4297" s="225">
        <f>+SUM(J4298:J4303)-J4304</f>
        <v>2.5</v>
      </c>
      <c r="CR4297" s="225">
        <f>+SUM(K4298:K4303)-K4304</f>
        <v>2.5</v>
      </c>
      <c r="CS4297" s="210"/>
      <c r="CT4297" s="210"/>
      <c r="CU4297" s="210"/>
      <c r="CV4297" s="210"/>
      <c r="CW4297" s="210"/>
      <c r="CX4297" s="210"/>
      <c r="CY4297" s="210"/>
      <c r="CZ4297" s="210"/>
      <c r="DA4297" s="210"/>
      <c r="DB4297" s="120"/>
      <c r="DC4297" s="120"/>
      <c r="DD4297" s="120"/>
      <c r="DE4297" s="120"/>
      <c r="DF4297" s="120"/>
      <c r="DG4297" s="120"/>
      <c r="DH4297" s="120"/>
      <c r="DI4297" s="120"/>
      <c r="DJ4297" s="120"/>
      <c r="DK4297" s="120"/>
      <c r="DL4297" s="120"/>
      <c r="DM4297" s="120"/>
      <c r="DN4297" s="120"/>
    </row>
    <row r="4298" spans="1:118" s="119" customFormat="1" ht="15" customHeight="1">
      <c r="A4298" s="228"/>
      <c r="B4298" s="548"/>
      <c r="C4298" s="515"/>
      <c r="D4298" s="237"/>
      <c r="E4298" s="237"/>
      <c r="F4298" s="242" t="s">
        <v>82</v>
      </c>
      <c r="G4298" s="121">
        <v>1.5</v>
      </c>
      <c r="H4298" s="83"/>
      <c r="I4298" s="83"/>
      <c r="J4298" s="83">
        <v>2.5</v>
      </c>
      <c r="K4298" s="83">
        <v>2.5</v>
      </c>
      <c r="L4298" s="83"/>
      <c r="M4298" s="83"/>
      <c r="N4298" s="83">
        <v>2.5</v>
      </c>
      <c r="O4298" s="83"/>
      <c r="P4298" s="83">
        <v>2.5</v>
      </c>
      <c r="Q4298" s="83">
        <v>2.5</v>
      </c>
      <c r="R4298" s="83">
        <v>2.5</v>
      </c>
      <c r="S4298" s="83">
        <v>2.5</v>
      </c>
      <c r="T4298" s="83"/>
      <c r="U4298" s="83"/>
      <c r="V4298" s="83"/>
      <c r="W4298" s="83">
        <v>2</v>
      </c>
      <c r="X4298" s="83"/>
      <c r="Y4298" s="83"/>
      <c r="Z4298" s="83"/>
      <c r="AA4298" s="83"/>
      <c r="AB4298" s="83"/>
      <c r="AC4298" s="79"/>
      <c r="AD4298" s="79"/>
      <c r="AE4298" s="79"/>
      <c r="AF4298" s="79"/>
      <c r="AG4298" s="79"/>
      <c r="AH4298" s="79"/>
      <c r="AI4298" s="79"/>
      <c r="AJ4298" s="79"/>
      <c r="AK4298" s="79"/>
      <c r="AL4298" s="79"/>
      <c r="AM4298" s="240"/>
      <c r="AN4298" s="240"/>
      <c r="AO4298" s="240"/>
      <c r="AP4298" s="240"/>
      <c r="AQ4298" s="240"/>
      <c r="AR4298" s="240"/>
      <c r="AS4298" s="240"/>
      <c r="AT4298" s="256"/>
      <c r="AU4298" s="256"/>
      <c r="AV4298" s="259"/>
      <c r="AW4298" s="259"/>
      <c r="AX4298" s="256"/>
      <c r="AY4298" s="256"/>
      <c r="AZ4298" s="256"/>
      <c r="BA4298" s="256"/>
      <c r="BB4298" s="256"/>
      <c r="BC4298" s="256"/>
      <c r="BD4298" s="256"/>
      <c r="BE4298" s="256"/>
      <c r="BF4298" s="256"/>
      <c r="BG4298" s="256"/>
      <c r="BH4298" s="256"/>
      <c r="BI4298" s="256"/>
      <c r="BJ4298" s="256"/>
      <c r="BK4298" s="256"/>
      <c r="BL4298" s="262"/>
      <c r="BM4298" s="262"/>
      <c r="BN4298" s="262"/>
      <c r="BO4298" s="262"/>
      <c r="BP4298" s="262"/>
      <c r="BQ4298" s="262"/>
      <c r="BR4298" s="270"/>
      <c r="BS4298" s="270"/>
      <c r="BT4298" s="270"/>
      <c r="BU4298" s="270"/>
      <c r="BV4298" s="270"/>
      <c r="BW4298" s="270"/>
      <c r="BX4298" s="256"/>
      <c r="BY4298" s="256"/>
      <c r="BZ4298" s="256"/>
      <c r="CA4298" s="267"/>
      <c r="CB4298" s="267"/>
      <c r="CC4298" s="274"/>
      <c r="CD4298" s="267"/>
      <c r="CE4298" s="267"/>
      <c r="CF4298" s="267"/>
      <c r="CG4298" s="267"/>
      <c r="CH4298" s="267"/>
      <c r="CI4298" s="267"/>
      <c r="CJ4298" s="267"/>
      <c r="CK4298" s="267"/>
      <c r="CL4298" s="265"/>
      <c r="CM4298" s="272"/>
      <c r="CN4298" s="264"/>
      <c r="CO4298" s="209"/>
      <c r="CP4298" s="226"/>
      <c r="CQ4298" s="226"/>
      <c r="CR4298" s="226"/>
      <c r="CS4298" s="210"/>
      <c r="CT4298" s="210"/>
      <c r="CU4298" s="210"/>
      <c r="CV4298" s="210"/>
      <c r="CW4298" s="210"/>
      <c r="CX4298" s="210"/>
      <c r="CY4298" s="210"/>
      <c r="CZ4298" s="210"/>
      <c r="DA4298" s="210"/>
      <c r="DB4298" s="120"/>
      <c r="DC4298" s="120"/>
      <c r="DD4298" s="120"/>
      <c r="DE4298" s="120"/>
      <c r="DF4298" s="120"/>
      <c r="DG4298" s="120"/>
      <c r="DH4298" s="120"/>
      <c r="DI4298" s="120"/>
      <c r="DJ4298" s="120"/>
      <c r="DK4298" s="120"/>
      <c r="DL4298" s="120"/>
      <c r="DM4298" s="120"/>
      <c r="DN4298" s="120"/>
    </row>
    <row r="4299" spans="1:118" s="119" customFormat="1">
      <c r="A4299" s="228"/>
      <c r="B4299" s="548"/>
      <c r="C4299" s="515"/>
      <c r="D4299" s="237"/>
      <c r="E4299" s="237"/>
      <c r="F4299" s="243"/>
      <c r="G4299" s="122">
        <v>2</v>
      </c>
      <c r="H4299" s="84"/>
      <c r="I4299" s="84">
        <v>10.5</v>
      </c>
      <c r="J4299" s="84"/>
      <c r="K4299" s="84"/>
      <c r="L4299" s="84"/>
      <c r="M4299" s="84"/>
      <c r="N4299" s="84"/>
      <c r="O4299" s="84"/>
      <c r="P4299" s="84"/>
      <c r="Q4299" s="84"/>
      <c r="R4299" s="84"/>
      <c r="S4299" s="84"/>
      <c r="T4299" s="84"/>
      <c r="U4299" s="84"/>
      <c r="V4299" s="84"/>
      <c r="W4299" s="84">
        <v>0.5</v>
      </c>
      <c r="X4299" s="84"/>
      <c r="Y4299" s="84"/>
      <c r="Z4299" s="84"/>
      <c r="AA4299" s="84"/>
      <c r="AB4299" s="84"/>
      <c r="AC4299" s="80"/>
      <c r="AD4299" s="80"/>
      <c r="AE4299" s="80"/>
      <c r="AF4299" s="80"/>
      <c r="AG4299" s="80"/>
      <c r="AH4299" s="80"/>
      <c r="AI4299" s="80"/>
      <c r="AJ4299" s="80"/>
      <c r="AK4299" s="80"/>
      <c r="AL4299" s="80"/>
      <c r="AM4299" s="240"/>
      <c r="AN4299" s="240"/>
      <c r="AO4299" s="240"/>
      <c r="AP4299" s="240"/>
      <c r="AQ4299" s="240"/>
      <c r="AR4299" s="240"/>
      <c r="AS4299" s="240"/>
      <c r="AT4299" s="256"/>
      <c r="AU4299" s="256"/>
      <c r="AV4299" s="259"/>
      <c r="AW4299" s="259"/>
      <c r="AX4299" s="256"/>
      <c r="AY4299" s="256"/>
      <c r="AZ4299" s="256"/>
      <c r="BA4299" s="256"/>
      <c r="BB4299" s="256"/>
      <c r="BC4299" s="256"/>
      <c r="BD4299" s="256"/>
      <c r="BE4299" s="256"/>
      <c r="BF4299" s="256"/>
      <c r="BG4299" s="256"/>
      <c r="BH4299" s="256"/>
      <c r="BI4299" s="256"/>
      <c r="BJ4299" s="256"/>
      <c r="BK4299" s="256"/>
      <c r="BL4299" s="262"/>
      <c r="BM4299" s="262"/>
      <c r="BN4299" s="262"/>
      <c r="BO4299" s="262"/>
      <c r="BP4299" s="262"/>
      <c r="BQ4299" s="262"/>
      <c r="BR4299" s="270"/>
      <c r="BS4299" s="270"/>
      <c r="BT4299" s="270"/>
      <c r="BU4299" s="270"/>
      <c r="BV4299" s="270"/>
      <c r="BW4299" s="270"/>
      <c r="BX4299" s="256"/>
      <c r="BY4299" s="256"/>
      <c r="BZ4299" s="256"/>
      <c r="CA4299" s="267"/>
      <c r="CB4299" s="267"/>
      <c r="CC4299" s="274"/>
      <c r="CD4299" s="267"/>
      <c r="CE4299" s="267"/>
      <c r="CF4299" s="267"/>
      <c r="CG4299" s="267"/>
      <c r="CH4299" s="267"/>
      <c r="CI4299" s="267"/>
      <c r="CJ4299" s="267"/>
      <c r="CK4299" s="267"/>
      <c r="CL4299" s="265"/>
      <c r="CM4299" s="272"/>
      <c r="CN4299" s="264"/>
      <c r="CO4299" s="209"/>
      <c r="CP4299" s="226"/>
      <c r="CQ4299" s="226"/>
      <c r="CR4299" s="226"/>
      <c r="CS4299" s="210"/>
      <c r="CT4299" s="210"/>
      <c r="CU4299" s="210"/>
      <c r="CV4299" s="210"/>
      <c r="CW4299" s="210"/>
      <c r="CX4299" s="210"/>
      <c r="CY4299" s="210"/>
      <c r="CZ4299" s="210"/>
      <c r="DA4299" s="210"/>
      <c r="DB4299" s="120"/>
      <c r="DC4299" s="120"/>
      <c r="DD4299" s="120"/>
      <c r="DE4299" s="120"/>
      <c r="DF4299" s="120"/>
      <c r="DG4299" s="120"/>
      <c r="DH4299" s="120"/>
      <c r="DI4299" s="120"/>
      <c r="DJ4299" s="120"/>
      <c r="DK4299" s="120"/>
      <c r="DL4299" s="120"/>
      <c r="DM4299" s="120"/>
      <c r="DN4299" s="120"/>
    </row>
    <row r="4300" spans="1:118" s="119" customFormat="1">
      <c r="A4300" s="228"/>
      <c r="B4300" s="548"/>
      <c r="C4300" s="515"/>
      <c r="D4300" s="237"/>
      <c r="E4300" s="237"/>
      <c r="F4300" s="243"/>
      <c r="G4300" s="122">
        <v>2.1</v>
      </c>
      <c r="H4300" s="84"/>
      <c r="I4300" s="84"/>
      <c r="J4300" s="84"/>
      <c r="K4300" s="84"/>
      <c r="L4300" s="84"/>
      <c r="M4300" s="84"/>
      <c r="N4300" s="84"/>
      <c r="O4300" s="84"/>
      <c r="P4300" s="84"/>
      <c r="Q4300" s="84"/>
      <c r="R4300" s="84"/>
      <c r="S4300" s="84"/>
      <c r="T4300" s="84"/>
      <c r="U4300" s="84"/>
      <c r="V4300" s="84"/>
      <c r="W4300" s="84"/>
      <c r="X4300" s="84"/>
      <c r="Y4300" s="84"/>
      <c r="Z4300" s="84"/>
      <c r="AA4300" s="84"/>
      <c r="AB4300" s="84"/>
      <c r="AC4300" s="80"/>
      <c r="AD4300" s="80"/>
      <c r="AE4300" s="80"/>
      <c r="AF4300" s="80"/>
      <c r="AG4300" s="80"/>
      <c r="AH4300" s="80"/>
      <c r="AI4300" s="80"/>
      <c r="AJ4300" s="80"/>
      <c r="AK4300" s="80"/>
      <c r="AL4300" s="80"/>
      <c r="AM4300" s="240"/>
      <c r="AN4300" s="240"/>
      <c r="AO4300" s="240"/>
      <c r="AP4300" s="240"/>
      <c r="AQ4300" s="240"/>
      <c r="AR4300" s="240"/>
      <c r="AS4300" s="240"/>
      <c r="AT4300" s="256"/>
      <c r="AU4300" s="256"/>
      <c r="AV4300" s="259"/>
      <c r="AW4300" s="259"/>
      <c r="AX4300" s="256"/>
      <c r="AY4300" s="256"/>
      <c r="AZ4300" s="256"/>
      <c r="BA4300" s="256"/>
      <c r="BB4300" s="256"/>
      <c r="BC4300" s="256"/>
      <c r="BD4300" s="256"/>
      <c r="BE4300" s="256"/>
      <c r="BF4300" s="256"/>
      <c r="BG4300" s="256"/>
      <c r="BH4300" s="256"/>
      <c r="BI4300" s="256"/>
      <c r="BJ4300" s="256"/>
      <c r="BK4300" s="256"/>
      <c r="BL4300" s="262"/>
      <c r="BM4300" s="262"/>
      <c r="BN4300" s="262"/>
      <c r="BO4300" s="262"/>
      <c r="BP4300" s="262"/>
      <c r="BQ4300" s="262"/>
      <c r="BR4300" s="270"/>
      <c r="BS4300" s="270"/>
      <c r="BT4300" s="270"/>
      <c r="BU4300" s="270"/>
      <c r="BV4300" s="270"/>
      <c r="BW4300" s="270"/>
      <c r="BX4300" s="256"/>
      <c r="BY4300" s="256"/>
      <c r="BZ4300" s="256"/>
      <c r="CA4300" s="267"/>
      <c r="CB4300" s="267"/>
      <c r="CC4300" s="274"/>
      <c r="CD4300" s="267"/>
      <c r="CE4300" s="267"/>
      <c r="CF4300" s="267"/>
      <c r="CG4300" s="267"/>
      <c r="CH4300" s="267"/>
      <c r="CI4300" s="267"/>
      <c r="CJ4300" s="267"/>
      <c r="CK4300" s="267"/>
      <c r="CL4300" s="265"/>
      <c r="CM4300" s="272"/>
      <c r="CN4300" s="264"/>
      <c r="CO4300" s="209"/>
      <c r="CP4300" s="226"/>
      <c r="CQ4300" s="226"/>
      <c r="CR4300" s="226"/>
      <c r="CS4300" s="210"/>
      <c r="CT4300" s="210"/>
      <c r="CU4300" s="210"/>
      <c r="CV4300" s="210"/>
      <c r="CW4300" s="210"/>
      <c r="CX4300" s="210"/>
      <c r="CY4300" s="210"/>
      <c r="CZ4300" s="210"/>
      <c r="DA4300" s="210"/>
      <c r="DB4300" s="120"/>
      <c r="DC4300" s="120"/>
      <c r="DD4300" s="120"/>
      <c r="DE4300" s="120"/>
      <c r="DF4300" s="120"/>
      <c r="DG4300" s="120"/>
      <c r="DH4300" s="120"/>
      <c r="DI4300" s="120"/>
      <c r="DJ4300" s="120"/>
      <c r="DK4300" s="120"/>
      <c r="DL4300" s="120"/>
      <c r="DM4300" s="120"/>
      <c r="DN4300" s="120"/>
    </row>
    <row r="4301" spans="1:118" s="119" customFormat="1">
      <c r="A4301" s="228"/>
      <c r="B4301" s="548"/>
      <c r="C4301" s="515"/>
      <c r="D4301" s="237"/>
      <c r="E4301" s="237"/>
      <c r="F4301" s="243"/>
      <c r="G4301" s="122">
        <v>2.7</v>
      </c>
      <c r="H4301" s="84"/>
      <c r="I4301" s="84"/>
      <c r="J4301" s="84"/>
      <c r="K4301" s="84"/>
      <c r="L4301" s="84"/>
      <c r="M4301" s="84"/>
      <c r="N4301" s="84"/>
      <c r="O4301" s="84"/>
      <c r="P4301" s="84"/>
      <c r="Q4301" s="84"/>
      <c r="R4301" s="84"/>
      <c r="S4301" s="84"/>
      <c r="T4301" s="84"/>
      <c r="U4301" s="84"/>
      <c r="V4301" s="84"/>
      <c r="W4301" s="84"/>
      <c r="X4301" s="84"/>
      <c r="Y4301" s="84"/>
      <c r="Z4301" s="84"/>
      <c r="AA4301" s="84"/>
      <c r="AB4301" s="84"/>
      <c r="AC4301" s="80"/>
      <c r="AD4301" s="80"/>
      <c r="AE4301" s="80"/>
      <c r="AF4301" s="80"/>
      <c r="AG4301" s="80"/>
      <c r="AH4301" s="80"/>
      <c r="AI4301" s="80"/>
      <c r="AJ4301" s="80"/>
      <c r="AK4301" s="80"/>
      <c r="AL4301" s="80"/>
      <c r="AM4301" s="240"/>
      <c r="AN4301" s="240"/>
      <c r="AO4301" s="240"/>
      <c r="AP4301" s="240"/>
      <c r="AQ4301" s="240"/>
      <c r="AR4301" s="240"/>
      <c r="AS4301" s="240"/>
      <c r="AT4301" s="256"/>
      <c r="AU4301" s="256"/>
      <c r="AV4301" s="259"/>
      <c r="AW4301" s="259"/>
      <c r="AX4301" s="256"/>
      <c r="AY4301" s="256"/>
      <c r="AZ4301" s="256"/>
      <c r="BA4301" s="256"/>
      <c r="BB4301" s="256"/>
      <c r="BC4301" s="256"/>
      <c r="BD4301" s="256"/>
      <c r="BE4301" s="256"/>
      <c r="BF4301" s="256"/>
      <c r="BG4301" s="256"/>
      <c r="BH4301" s="256"/>
      <c r="BI4301" s="256"/>
      <c r="BJ4301" s="256"/>
      <c r="BK4301" s="256"/>
      <c r="BL4301" s="262"/>
      <c r="BM4301" s="262"/>
      <c r="BN4301" s="262"/>
      <c r="BO4301" s="262"/>
      <c r="BP4301" s="262"/>
      <c r="BQ4301" s="262"/>
      <c r="BR4301" s="270"/>
      <c r="BS4301" s="270"/>
      <c r="BT4301" s="270"/>
      <c r="BU4301" s="270"/>
      <c r="BV4301" s="270"/>
      <c r="BW4301" s="270"/>
      <c r="BX4301" s="256"/>
      <c r="BY4301" s="256"/>
      <c r="BZ4301" s="256"/>
      <c r="CA4301" s="267"/>
      <c r="CB4301" s="267"/>
      <c r="CC4301" s="274"/>
      <c r="CD4301" s="267"/>
      <c r="CE4301" s="267"/>
      <c r="CF4301" s="267"/>
      <c r="CG4301" s="267"/>
      <c r="CH4301" s="267"/>
      <c r="CI4301" s="267"/>
      <c r="CJ4301" s="267"/>
      <c r="CK4301" s="267"/>
      <c r="CL4301" s="265"/>
      <c r="CM4301" s="272"/>
      <c r="CN4301" s="264"/>
      <c r="CO4301" s="209"/>
      <c r="CP4301" s="226"/>
      <c r="CQ4301" s="226"/>
      <c r="CR4301" s="226"/>
      <c r="CS4301" s="210"/>
      <c r="CT4301" s="210"/>
      <c r="CU4301" s="210"/>
      <c r="CV4301" s="210"/>
      <c r="CW4301" s="210"/>
      <c r="CX4301" s="210"/>
      <c r="CY4301" s="210"/>
      <c r="CZ4301" s="210"/>
      <c r="DA4301" s="210"/>
      <c r="DB4301" s="120"/>
      <c r="DC4301" s="120"/>
      <c r="DD4301" s="120"/>
      <c r="DE4301" s="120"/>
      <c r="DF4301" s="120"/>
      <c r="DG4301" s="120"/>
      <c r="DH4301" s="120"/>
      <c r="DI4301" s="120"/>
      <c r="DJ4301" s="120"/>
      <c r="DK4301" s="120"/>
      <c r="DL4301" s="120"/>
      <c r="DM4301" s="120"/>
      <c r="DN4301" s="120"/>
    </row>
    <row r="4302" spans="1:118" s="119" customFormat="1">
      <c r="A4302" s="228"/>
      <c r="B4302" s="548"/>
      <c r="C4302" s="515"/>
      <c r="D4302" s="237"/>
      <c r="E4302" s="237"/>
      <c r="F4302" s="243"/>
      <c r="G4302" s="122">
        <v>3</v>
      </c>
      <c r="H4302" s="84"/>
      <c r="I4302" s="84"/>
      <c r="J4302" s="84"/>
      <c r="K4302" s="84"/>
      <c r="L4302" s="84"/>
      <c r="M4302" s="84"/>
      <c r="N4302" s="84"/>
      <c r="O4302" s="84"/>
      <c r="P4302" s="84"/>
      <c r="Q4302" s="84"/>
      <c r="R4302" s="84"/>
      <c r="S4302" s="84"/>
      <c r="T4302" s="84"/>
      <c r="U4302" s="84"/>
      <c r="V4302" s="84"/>
      <c r="W4302" s="84"/>
      <c r="X4302" s="84"/>
      <c r="Y4302" s="84"/>
      <c r="Z4302" s="84"/>
      <c r="AA4302" s="84"/>
      <c r="AB4302" s="84"/>
      <c r="AC4302" s="80"/>
      <c r="AD4302" s="80"/>
      <c r="AE4302" s="80"/>
      <c r="AF4302" s="80"/>
      <c r="AG4302" s="80"/>
      <c r="AH4302" s="80"/>
      <c r="AI4302" s="80"/>
      <c r="AJ4302" s="80"/>
      <c r="AK4302" s="80"/>
      <c r="AL4302" s="80"/>
      <c r="AM4302" s="240"/>
      <c r="AN4302" s="240"/>
      <c r="AO4302" s="240"/>
      <c r="AP4302" s="240"/>
      <c r="AQ4302" s="240"/>
      <c r="AR4302" s="240"/>
      <c r="AS4302" s="240"/>
      <c r="AT4302" s="256"/>
      <c r="AU4302" s="256"/>
      <c r="AV4302" s="259"/>
      <c r="AW4302" s="259"/>
      <c r="AX4302" s="256"/>
      <c r="AY4302" s="256"/>
      <c r="AZ4302" s="256"/>
      <c r="BA4302" s="256"/>
      <c r="BB4302" s="256"/>
      <c r="BC4302" s="256"/>
      <c r="BD4302" s="256"/>
      <c r="BE4302" s="256"/>
      <c r="BF4302" s="256"/>
      <c r="BG4302" s="256"/>
      <c r="BH4302" s="256"/>
      <c r="BI4302" s="256"/>
      <c r="BJ4302" s="256"/>
      <c r="BK4302" s="256"/>
      <c r="BL4302" s="262"/>
      <c r="BM4302" s="262"/>
      <c r="BN4302" s="262"/>
      <c r="BO4302" s="262"/>
      <c r="BP4302" s="262"/>
      <c r="BQ4302" s="262"/>
      <c r="BR4302" s="270"/>
      <c r="BS4302" s="270"/>
      <c r="BT4302" s="270"/>
      <c r="BU4302" s="270"/>
      <c r="BV4302" s="270"/>
      <c r="BW4302" s="270"/>
      <c r="BX4302" s="256"/>
      <c r="BY4302" s="256"/>
      <c r="BZ4302" s="256"/>
      <c r="CA4302" s="267"/>
      <c r="CB4302" s="267"/>
      <c r="CC4302" s="274"/>
      <c r="CD4302" s="267"/>
      <c r="CE4302" s="267"/>
      <c r="CF4302" s="267"/>
      <c r="CG4302" s="267"/>
      <c r="CH4302" s="267"/>
      <c r="CI4302" s="267"/>
      <c r="CJ4302" s="267"/>
      <c r="CK4302" s="267"/>
      <c r="CL4302" s="265"/>
      <c r="CM4302" s="272"/>
      <c r="CN4302" s="264"/>
      <c r="CO4302" s="209"/>
      <c r="CP4302" s="226"/>
      <c r="CQ4302" s="226"/>
      <c r="CR4302" s="226"/>
      <c r="CS4302" s="210"/>
      <c r="CT4302" s="210"/>
      <c r="CU4302" s="210"/>
      <c r="CV4302" s="210"/>
      <c r="CW4302" s="210"/>
      <c r="CX4302" s="210"/>
      <c r="CY4302" s="210"/>
      <c r="CZ4302" s="210"/>
      <c r="DA4302" s="210"/>
      <c r="DB4302" s="120"/>
      <c r="DC4302" s="120"/>
      <c r="DD4302" s="120"/>
      <c r="DE4302" s="120"/>
      <c r="DF4302" s="120"/>
      <c r="DG4302" s="120"/>
      <c r="DH4302" s="120"/>
      <c r="DI4302" s="120"/>
      <c r="DJ4302" s="120"/>
      <c r="DK4302" s="120"/>
      <c r="DL4302" s="120"/>
      <c r="DM4302" s="120"/>
      <c r="DN4302" s="120"/>
    </row>
    <row r="4303" spans="1:118" s="119" customFormat="1">
      <c r="A4303" s="228"/>
      <c r="B4303" s="548"/>
      <c r="C4303" s="515"/>
      <c r="D4303" s="237"/>
      <c r="E4303" s="237"/>
      <c r="F4303" s="244"/>
      <c r="G4303" s="123">
        <v>3.9</v>
      </c>
      <c r="H4303" s="85"/>
      <c r="I4303" s="85"/>
      <c r="J4303" s="85"/>
      <c r="K4303" s="85"/>
      <c r="L4303" s="85"/>
      <c r="M4303" s="85"/>
      <c r="N4303" s="85"/>
      <c r="O4303" s="85"/>
      <c r="P4303" s="85"/>
      <c r="Q4303" s="85"/>
      <c r="R4303" s="85"/>
      <c r="S4303" s="85"/>
      <c r="T4303" s="85"/>
      <c r="U4303" s="85"/>
      <c r="V4303" s="85"/>
      <c r="W4303" s="85"/>
      <c r="X4303" s="85"/>
      <c r="Y4303" s="85"/>
      <c r="Z4303" s="85"/>
      <c r="AA4303" s="85"/>
      <c r="AB4303" s="85"/>
      <c r="AC4303" s="81"/>
      <c r="AD4303" s="81"/>
      <c r="AE4303" s="81"/>
      <c r="AF4303" s="81"/>
      <c r="AG4303" s="81"/>
      <c r="AH4303" s="81"/>
      <c r="AI4303" s="81"/>
      <c r="AJ4303" s="81"/>
      <c r="AK4303" s="81"/>
      <c r="AL4303" s="81"/>
      <c r="AM4303" s="240"/>
      <c r="AN4303" s="240"/>
      <c r="AO4303" s="240"/>
      <c r="AP4303" s="240"/>
      <c r="AQ4303" s="240"/>
      <c r="AR4303" s="240"/>
      <c r="AS4303" s="240"/>
      <c r="AT4303" s="256"/>
      <c r="AU4303" s="256"/>
      <c r="AV4303" s="259"/>
      <c r="AW4303" s="259"/>
      <c r="AX4303" s="256"/>
      <c r="AY4303" s="256"/>
      <c r="AZ4303" s="256"/>
      <c r="BA4303" s="256"/>
      <c r="BB4303" s="256"/>
      <c r="BC4303" s="256"/>
      <c r="BD4303" s="256"/>
      <c r="BE4303" s="256"/>
      <c r="BF4303" s="256"/>
      <c r="BG4303" s="256"/>
      <c r="BH4303" s="256"/>
      <c r="BI4303" s="256"/>
      <c r="BJ4303" s="256"/>
      <c r="BK4303" s="256"/>
      <c r="BL4303" s="262"/>
      <c r="BM4303" s="262"/>
      <c r="BN4303" s="262"/>
      <c r="BO4303" s="262"/>
      <c r="BP4303" s="262"/>
      <c r="BQ4303" s="262"/>
      <c r="BR4303" s="270"/>
      <c r="BS4303" s="270"/>
      <c r="BT4303" s="270"/>
      <c r="BU4303" s="270"/>
      <c r="BV4303" s="270"/>
      <c r="BW4303" s="270"/>
      <c r="BX4303" s="256"/>
      <c r="BY4303" s="256"/>
      <c r="BZ4303" s="256"/>
      <c r="CA4303" s="267"/>
      <c r="CB4303" s="267"/>
      <c r="CC4303" s="274"/>
      <c r="CD4303" s="267"/>
      <c r="CE4303" s="267"/>
      <c r="CF4303" s="267"/>
      <c r="CG4303" s="267"/>
      <c r="CH4303" s="267"/>
      <c r="CI4303" s="267"/>
      <c r="CJ4303" s="267"/>
      <c r="CK4303" s="267"/>
      <c r="CL4303" s="265"/>
      <c r="CM4303" s="272"/>
      <c r="CN4303" s="264"/>
      <c r="CO4303" s="209"/>
      <c r="CP4303" s="226"/>
      <c r="CQ4303" s="226"/>
      <c r="CR4303" s="226"/>
      <c r="CS4303" s="210"/>
      <c r="CT4303" s="210"/>
      <c r="CU4303" s="210"/>
      <c r="CV4303" s="210"/>
      <c r="CW4303" s="210"/>
      <c r="CX4303" s="210"/>
      <c r="CY4303" s="210"/>
      <c r="CZ4303" s="210"/>
      <c r="DA4303" s="210"/>
      <c r="DB4303" s="120"/>
      <c r="DC4303" s="120"/>
      <c r="DD4303" s="120"/>
      <c r="DE4303" s="120"/>
      <c r="DF4303" s="120"/>
      <c r="DG4303" s="120"/>
      <c r="DH4303" s="120"/>
      <c r="DI4303" s="120"/>
      <c r="DJ4303" s="120"/>
      <c r="DK4303" s="120"/>
      <c r="DL4303" s="120"/>
      <c r="DM4303" s="120"/>
      <c r="DN4303" s="120"/>
    </row>
    <row r="4304" spans="1:118" s="119" customFormat="1">
      <c r="A4304" s="229"/>
      <c r="B4304" s="549"/>
      <c r="C4304" s="516"/>
      <c r="D4304" s="238"/>
      <c r="E4304" s="238"/>
      <c r="F4304" s="245" t="s">
        <v>83</v>
      </c>
      <c r="G4304" s="246"/>
      <c r="H4304" s="82"/>
      <c r="I4304" s="82"/>
      <c r="J4304" s="82"/>
      <c r="K4304" s="82"/>
      <c r="L4304" s="82"/>
      <c r="M4304" s="82"/>
      <c r="N4304" s="82"/>
      <c r="O4304" s="82"/>
      <c r="P4304" s="82"/>
      <c r="Q4304" s="82"/>
      <c r="R4304" s="82"/>
      <c r="S4304" s="82"/>
      <c r="T4304" s="82"/>
      <c r="U4304" s="82"/>
      <c r="V4304" s="82"/>
      <c r="W4304" s="82"/>
      <c r="X4304" s="82"/>
      <c r="Y4304" s="82"/>
      <c r="Z4304" s="82"/>
      <c r="AA4304" s="82"/>
      <c r="AB4304" s="82"/>
      <c r="AC4304" s="35"/>
      <c r="AD4304" s="35"/>
      <c r="AE4304" s="35"/>
      <c r="AF4304" s="35"/>
      <c r="AG4304" s="35"/>
      <c r="AH4304" s="35"/>
      <c r="AI4304" s="35"/>
      <c r="AJ4304" s="35"/>
      <c r="AK4304" s="35"/>
      <c r="AL4304" s="35"/>
      <c r="AM4304" s="241"/>
      <c r="AN4304" s="241"/>
      <c r="AO4304" s="241"/>
      <c r="AP4304" s="241"/>
      <c r="AQ4304" s="241"/>
      <c r="AR4304" s="241"/>
      <c r="AS4304" s="241"/>
      <c r="AT4304" s="257"/>
      <c r="AU4304" s="257"/>
      <c r="AV4304" s="260"/>
      <c r="AW4304" s="260"/>
      <c r="AX4304" s="257"/>
      <c r="AY4304" s="257"/>
      <c r="AZ4304" s="257"/>
      <c r="BA4304" s="257"/>
      <c r="BB4304" s="257"/>
      <c r="BC4304" s="257"/>
      <c r="BD4304" s="257"/>
      <c r="BE4304" s="257"/>
      <c r="BF4304" s="257"/>
      <c r="BG4304" s="257"/>
      <c r="BH4304" s="257"/>
      <c r="BI4304" s="257"/>
      <c r="BJ4304" s="257"/>
      <c r="BK4304" s="257"/>
      <c r="BL4304" s="263"/>
      <c r="BM4304" s="263"/>
      <c r="BN4304" s="263"/>
      <c r="BO4304" s="263"/>
      <c r="BP4304" s="263"/>
      <c r="BQ4304" s="263"/>
      <c r="BR4304" s="271"/>
      <c r="BS4304" s="271"/>
      <c r="BT4304" s="271"/>
      <c r="BU4304" s="271"/>
      <c r="BV4304" s="271"/>
      <c r="BW4304" s="271"/>
      <c r="BX4304" s="257"/>
      <c r="BY4304" s="257"/>
      <c r="BZ4304" s="257"/>
      <c r="CA4304" s="268"/>
      <c r="CB4304" s="268"/>
      <c r="CC4304" s="275"/>
      <c r="CD4304" s="268"/>
      <c r="CE4304" s="268"/>
      <c r="CF4304" s="268"/>
      <c r="CG4304" s="268"/>
      <c r="CH4304" s="268"/>
      <c r="CI4304" s="268"/>
      <c r="CJ4304" s="268"/>
      <c r="CK4304" s="268"/>
      <c r="CL4304" s="265"/>
      <c r="CM4304" s="272"/>
      <c r="CN4304" s="264"/>
      <c r="CO4304" s="209"/>
      <c r="CP4304" s="226"/>
      <c r="CQ4304" s="226"/>
      <c r="CR4304" s="226"/>
      <c r="CS4304" s="210"/>
      <c r="CT4304" s="210"/>
      <c r="CU4304" s="210"/>
      <c r="CV4304" s="210"/>
      <c r="CW4304" s="210"/>
      <c r="CX4304" s="210"/>
      <c r="CY4304" s="210"/>
      <c r="CZ4304" s="210"/>
      <c r="DA4304" s="210"/>
      <c r="DB4304" s="120"/>
      <c r="DC4304" s="120"/>
      <c r="DD4304" s="120"/>
      <c r="DE4304" s="120"/>
      <c r="DF4304" s="120"/>
      <c r="DG4304" s="120"/>
      <c r="DH4304" s="120"/>
      <c r="DI4304" s="120"/>
      <c r="DJ4304" s="120"/>
      <c r="DK4304" s="120"/>
      <c r="DL4304" s="120"/>
      <c r="DM4304" s="120"/>
      <c r="DN4304" s="120"/>
    </row>
    <row r="4305" spans="1:118" s="119" customFormat="1" ht="14.25" customHeight="1">
      <c r="A4305" s="227">
        <f t="shared" si="1309"/>
        <v>534</v>
      </c>
      <c r="B4305" s="547" t="s">
        <v>459</v>
      </c>
      <c r="C4305" s="514" t="s">
        <v>552</v>
      </c>
      <c r="D4305" s="236"/>
      <c r="E4305" s="236" t="s">
        <v>1197</v>
      </c>
      <c r="F4305" s="253" t="s">
        <v>80</v>
      </c>
      <c r="G4305" s="254"/>
      <c r="H4305" s="82" t="s">
        <v>69</v>
      </c>
      <c r="I4305" s="82"/>
      <c r="J4305" s="82" t="s">
        <v>60</v>
      </c>
      <c r="K4305" s="82" t="s">
        <v>60</v>
      </c>
      <c r="L4305" s="82" t="s">
        <v>60</v>
      </c>
      <c r="M4305" s="82" t="s">
        <v>60</v>
      </c>
      <c r="N4305" s="82" t="s">
        <v>60</v>
      </c>
      <c r="O4305" s="82"/>
      <c r="P4305" s="82" t="s">
        <v>60</v>
      </c>
      <c r="Q4305" s="82" t="s">
        <v>67</v>
      </c>
      <c r="R4305" s="82" t="s">
        <v>60</v>
      </c>
      <c r="S4305" s="82" t="s">
        <v>60</v>
      </c>
      <c r="T4305" s="82" t="s">
        <v>60</v>
      </c>
      <c r="U4305" s="82" t="s">
        <v>60</v>
      </c>
      <c r="V4305" s="82"/>
      <c r="W4305" s="82" t="s">
        <v>61</v>
      </c>
      <c r="X4305" s="82" t="s">
        <v>61</v>
      </c>
      <c r="Y4305" s="82" t="s">
        <v>61</v>
      </c>
      <c r="Z4305" s="82" t="s">
        <v>61</v>
      </c>
      <c r="AA4305" s="82" t="s">
        <v>61</v>
      </c>
      <c r="AB4305" s="82" t="s">
        <v>61</v>
      </c>
      <c r="AC4305" s="82"/>
      <c r="AD4305" s="82" t="s">
        <v>61</v>
      </c>
      <c r="AE4305" s="82" t="s">
        <v>61</v>
      </c>
      <c r="AF4305" s="82" t="s">
        <v>61</v>
      </c>
      <c r="AG4305" s="82" t="s">
        <v>61</v>
      </c>
      <c r="AH4305" s="82" t="s">
        <v>61</v>
      </c>
      <c r="AI4305" s="82" t="s">
        <v>1471</v>
      </c>
      <c r="AJ4305" s="82"/>
      <c r="AK4305" s="82" t="s">
        <v>60</v>
      </c>
      <c r="AL4305" s="82" t="s">
        <v>60</v>
      </c>
      <c r="AM4305" s="239">
        <f>COUNTIF(H4305:AL4305,"PH")+COUNTIF(H4305:AL4305,"PH/L")+COUNTIF(H4305:AL4305,"PM")</f>
        <v>0</v>
      </c>
      <c r="AN4305" s="239">
        <f>COUNTIF(H4305:AL4305,"PD")+COUNTIF(H4305:AL4305,"PDD")+COUNTIF(H4305:AL4305,"P/DS")/2+COUNTIF(H4305:AL4305,"PMD")</f>
        <v>0</v>
      </c>
      <c r="AO4305" s="239">
        <f>COUNTIF(H4305:AL4305,"PN")+COUNTIF(H4305:AL4305,"P/NS")/2+COUNTIF(H4305:AL4305,"PH")+COUNTIF(H4305:AL4305,"PH/F")/2+COUNTIF(H4305:AL4305,"PH/L")/2+COUNTIF(H4305:AL4305,"PM")</f>
        <v>0</v>
      </c>
      <c r="AP4305" s="239">
        <f>COUNTIF(H4305:AL4305,"BH")+COUNTIF(H4305:AL4305,"AL/BL")+COUNTIF(H4305:AL4305,"UL/BL")+COUNTIF(H4305:AL4305,"BM")</f>
        <v>0</v>
      </c>
      <c r="AQ4305" s="239">
        <f>COUNTIF(H4305:AL4305,"DS")+COUNTIF(H4305:AL4305,"AL/DS")/2+COUNTIF(H4305:AL4305,"UL/DS")/2+COUNTIF(H4305:AL4305,"CT")+COUNTIF(H4305:AL4305,"MD")</f>
        <v>12.5</v>
      </c>
      <c r="AR4305" s="239">
        <f>COUNTIF(H4305:AL4305,"NS")+COUNTIF(H4305:AL4305,"AL/NS")/2+COUNTIF(H4305:AL4305,"UL/NS")/2+COUNTIF(H4305:AL4305,"BH")+COUNTIF(H4305:AL4305,"AL/BF")/2+COUNTIF(H4305:AL4305,"AL/BL")/2+COUNTIF(H4305:AL4305,"UL/BL")/2+COUNTIF(H4305:AL4305,"UL/BF")/2+COUNTIF(H4305:AL4305,"BM")</f>
        <v>11</v>
      </c>
      <c r="AS4305" s="239">
        <f>COUNTIF(H4305:AL4305,"AL")+COUNTIF(H4305:AL4305,"AL/DS")/2+COUNTIF(H4305:AL4305,"AL/NS")/2+COUNTIF(H4305:AL4305,"NH")+COUNTIF(H4305:AL4305,"SL")+COUNTIF(H4305:AL4305,"NHD")+COUNTIF(H4305:AL4305,"B")+COUNTIF(H4305:AL4305,"HL")+COUNTIF(H4305:AL4305,"AL/BF")/2+COUNTIF(H4305:AL4305,"AL/BL")/2</f>
        <v>2</v>
      </c>
      <c r="AT4305" s="255">
        <f>COUNTIF(H4305:AL4305,"PD")+COUNTIF(H4305:AL4305,"PN")+COUNTIF(H4305:AL4305,"P/DS")/2+COUNTIF(H4305:AL4305,"P/NS")/2+COUNTIF(H4305:AL4305,"DS")+COUNTIF(H4305:AL4305,"NS")+COUNTIF(H4305:AL4305,"AL")+COUNTIF(H4305:AL4305,"AL/DS")+COUNTIF(H4305:AL4305,"AL/NS")+COUNTIF(H4305:AL4305,"NH")+COUNTIF(H4305:AL4305,"SL")+COUNTIF(H4305:AL4305,"UL/DS")/2+COUNTIF(H4305:AL4305,"UL/NS")/2+COUNTIF(H4305:AL4305,"CT")+COUNTIF(H4305:AL4305,"NHD")+COUNTIF(H4305:AL4305,"PDD")+COUNTIF(H4305:AL4305,"B")+COUNTIF(H4305:AL4305,"HL")+COUNTIF(H4305:AL4305,"PH")+COUNTIF(H4305:AL4305,"BH")+COUNTIF(H4305:AL4305,"AL/BF")+COUNTIF(H4305:AL4305,"AL/BL")+COUNTIF(H4305:AL4305,"UL/BF")/2+COUNTIF(H4305:AL4305,"UL/BL")/2+COUNTIF(H4305:AL4305,"PH/F")/2+COUNTIF(H4305:AL4305,"PH/L")/2+COUNTIF(H4305:AL4305,"MD")+COUNTIF(H4305:AL4305,"PMD")+COUNTIF(H4305:AL4305,"PM")+COUNTIF(H4305:AL4305,"BM")</f>
        <v>25.5</v>
      </c>
      <c r="AU4305" s="255">
        <f>COUNTIF(H4305:AL4305,"P/DS")/2+COUNTIF(H4305:AL4305,"P/NS")/2+COUNTIF(H4305:AL4305,"IL")+COUNTIF(H4305:AL4305,"NL")+COUNTIF(H4305:AL4305,"UL")+COUNTIF(H4305:AL4305,"UL/DS")/2+COUNTIF(H4305:AL4305,"UL/NS")/2+COUNTIF(H4305:AL4305,"KT")+COUNTIF(H4305:AL4305,"UL/BF")/2+COUNTIF(H4305:AL4305,"UL/BL")/2+COUNTIF(H4305:AL4305,"PH/F")/2+COUNTIF(H4305:AL4305,"PH/L")/2+COUNTIF(H4305:AL4305,"NB")</f>
        <v>0.5</v>
      </c>
      <c r="AV4305" s="258">
        <f>COUNTIF(H4305:AL4305,"PN")+COUNTIF(H4305:AL4305,"TVD")+COUNTIF(H4305:AL4305,"PH")+COUNTIF(H4305:AL4305,"PM")+COUNTIF(H4305:AL4305,"PDD")-COUNTIFS(H4305:AL4305,"PN",H4312:AL4312,"&gt;=3")-COUNTIFS(H4305:AL4305,"PM",H4312:AL4312,"&gt;=3")</f>
        <v>0</v>
      </c>
      <c r="AW4305" s="258">
        <f>COUNTIF(H4305:AL4305,"NS")+COUNTIF(H4305:AL4305,"D")+COUNTIF(H4305:AL4305,"BH")+COUNTIF(H4305:AL4305,"NHD")+COUNTIF(H4305:AL4305,"BM")-COUNTIFS(H4305:AL4305,"NS",H4312:AL4312,"&gt;=3")-COUNTIFS(H4305:AL4305,"BH",H4312:AL4312,"&gt;=3")-COUNTIFS(H4305:AL4305,"BM",H4312:AL4312,"&gt;=3")</f>
        <v>11</v>
      </c>
      <c r="AX4305" s="255">
        <f>COUNTIF(H4305:AL4305,"AL")+COUNTIF(H4305:AL4305,"AL/DS")/2+COUNTIF(H4305:AL4305,"AL/NS")/2+COUNTIF(H4305:AL4305,"AL/BF")+COUNTIF(H4305:AL4305,"AL/BL")/2</f>
        <v>1</v>
      </c>
      <c r="AY4305" s="255">
        <f>COUNTIF(H4305:AL4305,"SL")</f>
        <v>0</v>
      </c>
      <c r="AZ4305" s="255">
        <f>COUNTIF(H4305:AL4305,"NH")</f>
        <v>1</v>
      </c>
      <c r="BA4305" s="255">
        <f>COUNTIF(H4305:AL4305,"HL")</f>
        <v>0</v>
      </c>
      <c r="BB4305" s="255">
        <f>COUNTIF(G4305:AL4305,"P/DS")/2+COUNTIF(G4305:AL4305,"P/NS")/2+COUNTIF(G4305:AL4305,"UL")+COUNTIF(G4305:AL4305,"UL/DS")/2+COUNTIF(G4305:AL4305,"UL/NS")/2+COUNTIF(G4305:AL4305,"UL/BL")/2+COUNTIF(G4305:AL4305,"UL/BF")/2+COUNTIF(G4305:AL4305,"PH/F")/2+COUNTIF(G4305:AL4305,"PH/L")/2</f>
        <v>0.5</v>
      </c>
      <c r="BC4305" s="255">
        <f>COUNTIF(H4305:AL4305,"NB")</f>
        <v>0</v>
      </c>
      <c r="BD4305" s="255">
        <f>COUNTIF(H4305:AL4305,"NL")</f>
        <v>0</v>
      </c>
      <c r="BE4305" s="255">
        <f>COUNTIF(H4305:AL4305,"IL")</f>
        <v>0</v>
      </c>
      <c r="BF4305" s="255">
        <f>COUNTIF(H4305:AL4305,"KT")</f>
        <v>0</v>
      </c>
      <c r="BG4305" s="255">
        <f>COUNTIF(H4305:AL4305,"L70")</f>
        <v>0</v>
      </c>
      <c r="BH4305" s="255">
        <f>COUNTIF(H4305:AL4305,"MD")</f>
        <v>0</v>
      </c>
      <c r="BI4305" s="255">
        <f>COUNTIF(H4305:AL4305,"PMD")</f>
        <v>0</v>
      </c>
      <c r="BJ4305" s="255">
        <f>COUNTIF(H4305:AL4305,"PM")</f>
        <v>0</v>
      </c>
      <c r="BK4305" s="255">
        <f>COUNTIF(H4305:AL4305,"BM")</f>
        <v>0</v>
      </c>
      <c r="BL4305" s="261">
        <f>SUMIF(H4305:AL4305,"PD",H4306:AL4306)+SUMIF(H4305:AL4305,"PN",H4306:AL4306)+SUMIF(H4305:AL4305,"P/DS",H4306:AL4306)+SUMIF(H4305:AL4305,"PN/F",H4306:AL4306)+SUMIF(H4305:AL4305,"PN/L",H4306:AL4306)+SUMIF(H4305:AL4305,"TV",H4306:AL4306)+SUMIF(H4305:AL4305,"TVD",H4306:AL4306)+SUMIF(H4305:AL4305,"PDD",H4306:AL4306)</f>
        <v>0</v>
      </c>
      <c r="BM4305" s="261">
        <f>SUMIF(H4305:AL4305,"PD",H4307:AL4307)+SUMIF(H4305:AL4305,"PN",H4307:AL4307)+SUMIF(H4305:AL4305,"P/DS",H4307:AL4307)+SUMIF(H4305:AL4305,"PN/F",H4307:AL4307)+SUMIF(H4305:AL4305,"PN/L",H4307:AL4307)+SUMIF(H4305:AL4305,"TV",H4307:AL4307)+SUMIF(H4305:AL4305,"TVD",H4307:AL4307)+SUMIF(H4305:AL4305,"PDD",H4307:AL4307)+SUMIF(H4305:AL4305,"PMD",H4307:AL4307)</f>
        <v>0</v>
      </c>
      <c r="BN4305" s="261">
        <f>SUMIF(H4305:AL4305,"PD",H4308:AL4308)+SUMIF(H4305:AL4305,"PN",H4308:AL4308)+SUMIF(H4305:AL4305,"P/DS",H4308:AL4308)+SUMIF(H4305:AL4305,"PN/F",H4308:AL4308)+SUMIF(H4305:AL4305,"PN/L",H4308:AL4308)+SUMIF(H4305:AL4305,"TV",H4308:AL4308)+SUMIF(H4305:AL4305,"TVD",H4308:AL4308)</f>
        <v>0</v>
      </c>
      <c r="BO4305" s="261">
        <f>SUMIF(H4305:AL4305,"PD",H4309:AL4309)+SUMIF(H4305:AL4305,"PN",H4309:AL4309)+SUMIF(H4305:AL4305,"P/DS",H4309:AL4309)+SUMIF(H4305:AL4305,"PN/F",H4309:AL4309)+SUMIF(H4305:AL4305,"PN/L",H4309:AL4309)+SUMIF(H4305:AL4305,"TV",H4309:AL4309)+SUMIF(H4305:AL4305,"TVD",H4309:AL4309)</f>
        <v>0</v>
      </c>
      <c r="BP4305" s="261">
        <f>SUMIF(H4305:AL4305,"PD",H4310:AL4310)+SUMIF(H4305:AL4305,"PN",H4310:AL4310)+SUMIF(H4305:AL4305,"P/DS",H4310:AL4310)+SUMIF(H4305:AL4305,"PN/F",H4310:AL4310)+SUMIF(H4305:AL4305,"PN/L",H4310:AL4310)+SUMIF(H4305:AL4305,"TV",H4310:AL4310)+SUMIF(H4305:AL4305,"TVD",H4310:AL4310)+SUMIF(H4305:AL4305,"PDD",H4310:AL4310)+SUMIF(H4305:AL4305,"PH",H4310:AL4310)+SUMIF(H4305:AL4305,"PM",H4310:AL4310)</f>
        <v>0</v>
      </c>
      <c r="BQ4305" s="261">
        <f>SUMIF(H4305:AL4305,"PD",H4311:AL4311)+SUMIF(H4305:AL4305,"PN",H4311:AL4311)+SUMIF(H4305:AL4305,"P/DS",H4311:AL4311)+SUMIF(H4305:AL4305,"PN/F",H4311:AL4311)+SUMIF(H4305:AL4305,"PN/L",H4311:AL4311)+SUMIF(H4305:AL4305,"TV",H4311:AL4311)+SUMIF(H4305:AL4305,"TVD",H4311:AL4311)+SUMIF(H4305:AL4305,"PDD",H4311:AL4311)+SUMIF(H4305:AL4305,"PH",H4311:AL4311)+SUMIF(H4305:AL4305,"PM",H4311:AL4311)</f>
        <v>0</v>
      </c>
      <c r="BR4305" s="269">
        <f>SUM(H4306:AL4306)-BL4305</f>
        <v>22.5</v>
      </c>
      <c r="BS4305" s="269">
        <f>SUM(H4307:AL4307)-BM4305</f>
        <v>7.5</v>
      </c>
      <c r="BT4305" s="269">
        <f>SUM(H4308:AL4308)-BN4305</f>
        <v>0</v>
      </c>
      <c r="BU4305" s="269">
        <f>SUM(H4309:AL4309)-BO4305</f>
        <v>0</v>
      </c>
      <c r="BV4305" s="269">
        <f>SUM(H4310:AL4310)-BP4305</f>
        <v>0</v>
      </c>
      <c r="BW4305" s="269">
        <f>SUM(H4311:AL4311)-BQ4305</f>
        <v>0</v>
      </c>
      <c r="BX4305" s="255">
        <f>SUMIF(H4305:AL4305,"PD",H4312:AL4312)+SUMIF(H4305:AL4305,"PN",H4312:AL4312)+SUMIF(H4305:AL4305,"P/DS",H4312:AL4312)+SUMIF(H4305:AL4305,"PN/F",H4312:AL4312)+SUMIF(H4305:AL4305,"PN/L",H4312:AL4312)</f>
        <v>0</v>
      </c>
      <c r="BY4305" s="255">
        <f>SUM(H4312:AL4312)-BX4305</f>
        <v>0</v>
      </c>
      <c r="BZ4305" s="255">
        <f t="shared" ref="BZ4305" si="1318">+SUM(BL4305:BW4312)</f>
        <v>30</v>
      </c>
      <c r="CA4305" s="266">
        <f>(COUNTIFS(H4305:AL4305,"PD",H4306:AL4306,"&gt;=2"))*0.5-IF(CN4305="VP",COUNTIFS($H$16:$AL$16,"SAT",H4305:AL4305,"PD",H4306:AL4306,"&gt;=2"))*0.5</f>
        <v>0</v>
      </c>
      <c r="CB4305" s="266">
        <f>(COUNTIFS(H4305:AL4305,"PN",H4307:AL4307,"&gt;=0.5",H4306:AL4306,"&gt;=1.5"))*0.5+COUNTIFS(H4305:AL4305,"PDD",H4307:AL4307,"&gt;=0.5",H4306:AL4306,"&gt;=1.5")*0.5</f>
        <v>0</v>
      </c>
      <c r="CC4305" s="273">
        <f>(COUNTIFS(H4305:AL4305,"TV",H4307:AL4307,"&gt;=10"))*0.5+(COUNTIFS(H4305:AL4305,"PMD",H4307:AL4307,"&gt;=2"))*0.5</f>
        <v>0</v>
      </c>
      <c r="CD4305" s="266">
        <f>(COUNTIFS(H4305:AL4305,"TVD",H4309:AL4309,"&gt;=6.5",H4307:AL4307,"&gt;=3.5"))*0.5</f>
        <v>0</v>
      </c>
      <c r="CE4305" s="266">
        <f>(COUNTIFS(H4305:AL4305,"PD",H4310:AL4310,"&gt;=10"))*0.5</f>
        <v>0</v>
      </c>
      <c r="CF4305" s="266">
        <f>(COUNTIFS(H4305:AL4305,"PDD",H4310:AL4310,"&gt;=3.5",H4311:AL4311,"&gt;=6.5")+COUNTIFS(H4305:AL4305,"PH",H4311:AL4311,"&gt;=0.5",H4310:AL4310,"&gt;=1.5")+COUNTIFS(H4305:AL4305,"PM",H4311:AL4311,"&gt;=0.5",H4310:AL4310,"&gt;=1.5"))*0.5</f>
        <v>0</v>
      </c>
      <c r="CG4305" s="266">
        <f>(COUNTIFS(H4305:AL4305,"DS",H4306:AL4306,"&gt;=2")+COUNTIFS(H4305:AL4305,"AL/DS",H4306:AL4306,"&gt;=2"))*0.5-IF(CN4305="VP",COUNTIFS($H$16:$AL$16,"SAT",H4305:AL4305,"DS",H4306:AL4306,"&gt;=2"))*0.5</f>
        <v>4</v>
      </c>
      <c r="CH4305" s="266">
        <f>(COUNTIFS(H4305:AL4305,"NS",H4307:AL4307,"&gt;=0.5",H4306:AL4306,"&gt;=1.5")+COUNTIFS(H4305:AL4305,"AL/NS",H4307:AL4307,"&gt;=0.5",H4306:AL4306,"&gt;=1.5")+COUNTIFS(H4305:AL4305,"NHD",H4307:AL4307,"&gt;=4.5",H4310:AL4310,"&gt;=2",H4306:AL4306,"&gt;=1.5"))*0.5</f>
        <v>0.5</v>
      </c>
      <c r="CI4305" s="266">
        <f>(COUNTIF(H4307:AL4307,"&gt;=10")+COUNTIFS(H4305:AL4305,"MD",H4307:AL4307,"&gt;=2")-COUNTIFS(H4305:AL4305,"TV",H4307:AL4307,"&gt;=10"))*0.5</f>
        <v>0</v>
      </c>
      <c r="CJ4305" s="266">
        <f>(COUNTIFS(H4305:AL4305,"D",H4309:AL4309,"&gt;=6.5",H4307:AL4307,"&gt;=3.5"))*0.5</f>
        <v>0</v>
      </c>
      <c r="CK4305" s="266">
        <f>(COUNTIF(H4310:AL4310,"&gt;=10")-COUNTIFS(H4305:AL4305,"PD",H4310:AL4310,"&gt;=10"))*0.5</f>
        <v>0</v>
      </c>
      <c r="CL4305" s="265">
        <f>(COUNTIFS(H4305:AL4305,"NHD",H4310:AL4310,"&gt;=3.5",H4311:AL4311,"&gt;=6.5")+COUNTIFS(H4305:AL4305,"BH",H4310:AL4310,"&gt;=1.5",H4311:AL4311,"&gt;=0.5")+COUNTIFS(H4305:AL4305,"BM",H4310:AL4310,"&gt;=1.5",H4311:AL4311,"&gt;=0.5")+COUNTIFS(H4305:AL4305,"D",H4310:AL4310,"&gt;=1.5",H4311:AL4311,"&gt;=0.5"))*0.5</f>
        <v>0</v>
      </c>
      <c r="CM4305" s="272"/>
      <c r="CN4305" s="264" t="s">
        <v>723</v>
      </c>
      <c r="CO4305" s="136">
        <f t="shared" ref="CO4305" si="1319">+AM4305+AN4305+AO4305+AP4305+AQ4305+AR4305+AS4305+AU4305+BG4305</f>
        <v>26</v>
      </c>
      <c r="CP4305" s="225">
        <f>+SUM(I4306:I4311)-I4312</f>
        <v>0</v>
      </c>
      <c r="CQ4305" s="225">
        <f>+SUM(J4306:J4311)-J4312</f>
        <v>2.5</v>
      </c>
      <c r="CR4305" s="225">
        <f>+SUM(K4306:K4311)-K4312</f>
        <v>2.5</v>
      </c>
      <c r="CS4305" s="137"/>
      <c r="CT4305" s="137"/>
      <c r="CU4305" s="137"/>
      <c r="CV4305" s="137"/>
      <c r="CW4305" s="137"/>
      <c r="CX4305" s="137"/>
      <c r="CY4305" s="137"/>
      <c r="CZ4305" s="137"/>
      <c r="DA4305" s="137"/>
      <c r="DB4305" s="120"/>
      <c r="DC4305" s="120"/>
      <c r="DD4305" s="120"/>
      <c r="DE4305" s="120"/>
      <c r="DF4305" s="120"/>
      <c r="DG4305" s="120"/>
      <c r="DH4305" s="120"/>
      <c r="DI4305" s="120"/>
      <c r="DJ4305" s="120"/>
      <c r="DK4305" s="120"/>
      <c r="DL4305" s="120"/>
      <c r="DM4305" s="120"/>
      <c r="DN4305" s="120"/>
    </row>
    <row r="4306" spans="1:118" s="119" customFormat="1" ht="15" customHeight="1">
      <c r="A4306" s="228"/>
      <c r="B4306" s="548"/>
      <c r="C4306" s="515"/>
      <c r="D4306" s="237"/>
      <c r="E4306" s="237"/>
      <c r="F4306" s="242" t="s">
        <v>82</v>
      </c>
      <c r="G4306" s="121">
        <v>1.5</v>
      </c>
      <c r="H4306" s="83"/>
      <c r="I4306" s="83"/>
      <c r="J4306" s="83">
        <v>2.5</v>
      </c>
      <c r="K4306" s="83">
        <v>2.5</v>
      </c>
      <c r="L4306" s="83">
        <v>2.5</v>
      </c>
      <c r="M4306" s="83"/>
      <c r="N4306" s="83">
        <v>2.5</v>
      </c>
      <c r="O4306" s="83"/>
      <c r="P4306" s="83">
        <v>0.5</v>
      </c>
      <c r="Q4306" s="83"/>
      <c r="R4306" s="83">
        <v>2.5</v>
      </c>
      <c r="S4306" s="83">
        <v>2.5</v>
      </c>
      <c r="T4306" s="83"/>
      <c r="U4306" s="83">
        <v>2.5</v>
      </c>
      <c r="V4306" s="83"/>
      <c r="W4306" s="83"/>
      <c r="X4306" s="83"/>
      <c r="Y4306" s="83"/>
      <c r="Z4306" s="83">
        <v>2</v>
      </c>
      <c r="AA4306" s="83"/>
      <c r="AB4306" s="83"/>
      <c r="AC4306" s="79"/>
      <c r="AD4306" s="79"/>
      <c r="AE4306" s="79"/>
      <c r="AF4306" s="79"/>
      <c r="AG4306" s="79"/>
      <c r="AH4306" s="79"/>
      <c r="AI4306" s="79"/>
      <c r="AJ4306" s="79"/>
      <c r="AK4306" s="79">
        <v>2.5</v>
      </c>
      <c r="AL4306" s="79"/>
      <c r="AM4306" s="240"/>
      <c r="AN4306" s="240"/>
      <c r="AO4306" s="240"/>
      <c r="AP4306" s="240"/>
      <c r="AQ4306" s="240"/>
      <c r="AR4306" s="240"/>
      <c r="AS4306" s="240"/>
      <c r="AT4306" s="256"/>
      <c r="AU4306" s="256"/>
      <c r="AV4306" s="259"/>
      <c r="AW4306" s="259"/>
      <c r="AX4306" s="256"/>
      <c r="AY4306" s="256"/>
      <c r="AZ4306" s="256"/>
      <c r="BA4306" s="256"/>
      <c r="BB4306" s="256"/>
      <c r="BC4306" s="256"/>
      <c r="BD4306" s="256"/>
      <c r="BE4306" s="256"/>
      <c r="BF4306" s="256"/>
      <c r="BG4306" s="256"/>
      <c r="BH4306" s="256"/>
      <c r="BI4306" s="256"/>
      <c r="BJ4306" s="256"/>
      <c r="BK4306" s="256"/>
      <c r="BL4306" s="262"/>
      <c r="BM4306" s="262"/>
      <c r="BN4306" s="262"/>
      <c r="BO4306" s="262"/>
      <c r="BP4306" s="262"/>
      <c r="BQ4306" s="262"/>
      <c r="BR4306" s="270"/>
      <c r="BS4306" s="270"/>
      <c r="BT4306" s="270"/>
      <c r="BU4306" s="270"/>
      <c r="BV4306" s="270"/>
      <c r="BW4306" s="270"/>
      <c r="BX4306" s="256"/>
      <c r="BY4306" s="256"/>
      <c r="BZ4306" s="256"/>
      <c r="CA4306" s="267"/>
      <c r="CB4306" s="267"/>
      <c r="CC4306" s="274"/>
      <c r="CD4306" s="267"/>
      <c r="CE4306" s="267"/>
      <c r="CF4306" s="267"/>
      <c r="CG4306" s="267"/>
      <c r="CH4306" s="267"/>
      <c r="CI4306" s="267"/>
      <c r="CJ4306" s="267"/>
      <c r="CK4306" s="267"/>
      <c r="CL4306" s="265"/>
      <c r="CM4306" s="272"/>
      <c r="CN4306" s="264"/>
      <c r="CO4306" s="136"/>
      <c r="CP4306" s="226"/>
      <c r="CQ4306" s="226"/>
      <c r="CR4306" s="226"/>
      <c r="CS4306" s="137"/>
      <c r="CT4306" s="137"/>
      <c r="CU4306" s="137"/>
      <c r="CV4306" s="137"/>
      <c r="CW4306" s="137"/>
      <c r="CX4306" s="137"/>
      <c r="CY4306" s="137"/>
      <c r="CZ4306" s="137"/>
      <c r="DA4306" s="137"/>
      <c r="DB4306" s="120"/>
      <c r="DC4306" s="120"/>
      <c r="DD4306" s="120"/>
      <c r="DE4306" s="120"/>
      <c r="DF4306" s="120"/>
      <c r="DG4306" s="120"/>
      <c r="DH4306" s="120"/>
      <c r="DI4306" s="120"/>
      <c r="DJ4306" s="120"/>
      <c r="DK4306" s="120"/>
      <c r="DL4306" s="120"/>
      <c r="DM4306" s="120"/>
      <c r="DN4306" s="120"/>
    </row>
    <row r="4307" spans="1:118" s="119" customFormat="1">
      <c r="A4307" s="228"/>
      <c r="B4307" s="548"/>
      <c r="C4307" s="515"/>
      <c r="D4307" s="237"/>
      <c r="E4307" s="237"/>
      <c r="F4307" s="243"/>
      <c r="G4307" s="122">
        <v>2</v>
      </c>
      <c r="H4307" s="84"/>
      <c r="I4307" s="84"/>
      <c r="J4307" s="84"/>
      <c r="K4307" s="84"/>
      <c r="L4307" s="84"/>
      <c r="M4307" s="84"/>
      <c r="N4307" s="84"/>
      <c r="O4307" s="84">
        <v>7</v>
      </c>
      <c r="P4307" s="84"/>
      <c r="Q4307" s="84"/>
      <c r="R4307" s="84"/>
      <c r="S4307" s="84"/>
      <c r="T4307" s="84"/>
      <c r="U4307" s="84"/>
      <c r="V4307" s="84"/>
      <c r="W4307" s="84"/>
      <c r="X4307" s="84"/>
      <c r="Y4307" s="84"/>
      <c r="Z4307" s="84">
        <v>0.5</v>
      </c>
      <c r="AA4307" s="84"/>
      <c r="AB4307" s="84"/>
      <c r="AC4307" s="80"/>
      <c r="AD4307" s="80"/>
      <c r="AE4307" s="80"/>
      <c r="AF4307" s="80"/>
      <c r="AG4307" s="80"/>
      <c r="AH4307" s="80"/>
      <c r="AI4307" s="80"/>
      <c r="AJ4307" s="80"/>
      <c r="AK4307" s="80"/>
      <c r="AL4307" s="80"/>
      <c r="AM4307" s="240"/>
      <c r="AN4307" s="240"/>
      <c r="AO4307" s="240"/>
      <c r="AP4307" s="240"/>
      <c r="AQ4307" s="240"/>
      <c r="AR4307" s="240"/>
      <c r="AS4307" s="240"/>
      <c r="AT4307" s="256"/>
      <c r="AU4307" s="256"/>
      <c r="AV4307" s="259"/>
      <c r="AW4307" s="259"/>
      <c r="AX4307" s="256"/>
      <c r="AY4307" s="256"/>
      <c r="AZ4307" s="256"/>
      <c r="BA4307" s="256"/>
      <c r="BB4307" s="256"/>
      <c r="BC4307" s="256"/>
      <c r="BD4307" s="256"/>
      <c r="BE4307" s="256"/>
      <c r="BF4307" s="256"/>
      <c r="BG4307" s="256"/>
      <c r="BH4307" s="256"/>
      <c r="BI4307" s="256"/>
      <c r="BJ4307" s="256"/>
      <c r="BK4307" s="256"/>
      <c r="BL4307" s="262"/>
      <c r="BM4307" s="262"/>
      <c r="BN4307" s="262"/>
      <c r="BO4307" s="262"/>
      <c r="BP4307" s="262"/>
      <c r="BQ4307" s="262"/>
      <c r="BR4307" s="270"/>
      <c r="BS4307" s="270"/>
      <c r="BT4307" s="270"/>
      <c r="BU4307" s="270"/>
      <c r="BV4307" s="270"/>
      <c r="BW4307" s="270"/>
      <c r="BX4307" s="256"/>
      <c r="BY4307" s="256"/>
      <c r="BZ4307" s="256"/>
      <c r="CA4307" s="267"/>
      <c r="CB4307" s="267"/>
      <c r="CC4307" s="274"/>
      <c r="CD4307" s="267"/>
      <c r="CE4307" s="267"/>
      <c r="CF4307" s="267"/>
      <c r="CG4307" s="267"/>
      <c r="CH4307" s="267"/>
      <c r="CI4307" s="267"/>
      <c r="CJ4307" s="267"/>
      <c r="CK4307" s="267"/>
      <c r="CL4307" s="265"/>
      <c r="CM4307" s="272"/>
      <c r="CN4307" s="264"/>
      <c r="CO4307" s="136"/>
      <c r="CP4307" s="226"/>
      <c r="CQ4307" s="226"/>
      <c r="CR4307" s="226"/>
      <c r="CS4307" s="137"/>
      <c r="CT4307" s="137"/>
      <c r="CU4307" s="137"/>
      <c r="CV4307" s="137"/>
      <c r="CW4307" s="137"/>
      <c r="CX4307" s="137"/>
      <c r="CY4307" s="137"/>
      <c r="CZ4307" s="137"/>
      <c r="DA4307" s="137"/>
      <c r="DB4307" s="120"/>
      <c r="DC4307" s="120"/>
      <c r="DD4307" s="120"/>
      <c r="DE4307" s="120"/>
      <c r="DF4307" s="120"/>
      <c r="DG4307" s="120"/>
      <c r="DH4307" s="120"/>
      <c r="DI4307" s="120"/>
      <c r="DJ4307" s="120"/>
      <c r="DK4307" s="120"/>
      <c r="DL4307" s="120"/>
      <c r="DM4307" s="120"/>
      <c r="DN4307" s="120"/>
    </row>
    <row r="4308" spans="1:118" s="119" customFormat="1">
      <c r="A4308" s="228"/>
      <c r="B4308" s="548"/>
      <c r="C4308" s="515"/>
      <c r="D4308" s="237"/>
      <c r="E4308" s="237"/>
      <c r="F4308" s="243"/>
      <c r="G4308" s="122">
        <v>2.1</v>
      </c>
      <c r="H4308" s="84"/>
      <c r="I4308" s="84"/>
      <c r="J4308" s="84"/>
      <c r="K4308" s="84"/>
      <c r="L4308" s="84"/>
      <c r="M4308" s="84"/>
      <c r="N4308" s="84"/>
      <c r="O4308" s="84"/>
      <c r="P4308" s="84"/>
      <c r="Q4308" s="84"/>
      <c r="R4308" s="84"/>
      <c r="S4308" s="84"/>
      <c r="T4308" s="84"/>
      <c r="U4308" s="84"/>
      <c r="V4308" s="84"/>
      <c r="W4308" s="84"/>
      <c r="X4308" s="84"/>
      <c r="Y4308" s="84"/>
      <c r="Z4308" s="84"/>
      <c r="AA4308" s="84"/>
      <c r="AB4308" s="84"/>
      <c r="AC4308" s="80"/>
      <c r="AD4308" s="80"/>
      <c r="AE4308" s="80"/>
      <c r="AF4308" s="80"/>
      <c r="AG4308" s="80"/>
      <c r="AH4308" s="80"/>
      <c r="AI4308" s="80"/>
      <c r="AJ4308" s="80"/>
      <c r="AK4308" s="80"/>
      <c r="AL4308" s="80"/>
      <c r="AM4308" s="240"/>
      <c r="AN4308" s="240"/>
      <c r="AO4308" s="240"/>
      <c r="AP4308" s="240"/>
      <c r="AQ4308" s="240"/>
      <c r="AR4308" s="240"/>
      <c r="AS4308" s="240"/>
      <c r="AT4308" s="256"/>
      <c r="AU4308" s="256"/>
      <c r="AV4308" s="259"/>
      <c r="AW4308" s="259"/>
      <c r="AX4308" s="256"/>
      <c r="AY4308" s="256"/>
      <c r="AZ4308" s="256"/>
      <c r="BA4308" s="256"/>
      <c r="BB4308" s="256"/>
      <c r="BC4308" s="256"/>
      <c r="BD4308" s="256"/>
      <c r="BE4308" s="256"/>
      <c r="BF4308" s="256"/>
      <c r="BG4308" s="256"/>
      <c r="BH4308" s="256"/>
      <c r="BI4308" s="256"/>
      <c r="BJ4308" s="256"/>
      <c r="BK4308" s="256"/>
      <c r="BL4308" s="262"/>
      <c r="BM4308" s="262"/>
      <c r="BN4308" s="262"/>
      <c r="BO4308" s="262"/>
      <c r="BP4308" s="262"/>
      <c r="BQ4308" s="262"/>
      <c r="BR4308" s="270"/>
      <c r="BS4308" s="270"/>
      <c r="BT4308" s="270"/>
      <c r="BU4308" s="270"/>
      <c r="BV4308" s="270"/>
      <c r="BW4308" s="270"/>
      <c r="BX4308" s="256"/>
      <c r="BY4308" s="256"/>
      <c r="BZ4308" s="256"/>
      <c r="CA4308" s="267"/>
      <c r="CB4308" s="267"/>
      <c r="CC4308" s="274"/>
      <c r="CD4308" s="267"/>
      <c r="CE4308" s="267"/>
      <c r="CF4308" s="267"/>
      <c r="CG4308" s="267"/>
      <c r="CH4308" s="267"/>
      <c r="CI4308" s="267"/>
      <c r="CJ4308" s="267"/>
      <c r="CK4308" s="267"/>
      <c r="CL4308" s="265"/>
      <c r="CM4308" s="272"/>
      <c r="CN4308" s="264"/>
      <c r="CO4308" s="136"/>
      <c r="CP4308" s="226"/>
      <c r="CQ4308" s="226"/>
      <c r="CR4308" s="226"/>
      <c r="CS4308" s="137"/>
      <c r="CT4308" s="137"/>
      <c r="CU4308" s="137"/>
      <c r="CV4308" s="137"/>
      <c r="CW4308" s="137"/>
      <c r="CX4308" s="137"/>
      <c r="CY4308" s="137"/>
      <c r="CZ4308" s="137"/>
      <c r="DA4308" s="137"/>
      <c r="DB4308" s="120"/>
      <c r="DC4308" s="120"/>
      <c r="DD4308" s="120"/>
      <c r="DE4308" s="120"/>
      <c r="DF4308" s="120"/>
      <c r="DG4308" s="120"/>
      <c r="DH4308" s="120"/>
      <c r="DI4308" s="120"/>
      <c r="DJ4308" s="120"/>
      <c r="DK4308" s="120"/>
      <c r="DL4308" s="120"/>
      <c r="DM4308" s="120"/>
      <c r="DN4308" s="120"/>
    </row>
    <row r="4309" spans="1:118" s="119" customFormat="1">
      <c r="A4309" s="228"/>
      <c r="B4309" s="548"/>
      <c r="C4309" s="515"/>
      <c r="D4309" s="237"/>
      <c r="E4309" s="237"/>
      <c r="F4309" s="243"/>
      <c r="G4309" s="122">
        <v>2.7</v>
      </c>
      <c r="H4309" s="84"/>
      <c r="I4309" s="84"/>
      <c r="J4309" s="84"/>
      <c r="K4309" s="84"/>
      <c r="L4309" s="84"/>
      <c r="M4309" s="84"/>
      <c r="N4309" s="84"/>
      <c r="O4309" s="84"/>
      <c r="P4309" s="84"/>
      <c r="Q4309" s="84"/>
      <c r="R4309" s="84"/>
      <c r="S4309" s="84"/>
      <c r="T4309" s="84"/>
      <c r="U4309" s="84"/>
      <c r="V4309" s="84"/>
      <c r="W4309" s="84"/>
      <c r="X4309" s="84"/>
      <c r="Y4309" s="84"/>
      <c r="Z4309" s="84"/>
      <c r="AA4309" s="84"/>
      <c r="AB4309" s="84"/>
      <c r="AC4309" s="80"/>
      <c r="AD4309" s="80"/>
      <c r="AE4309" s="80"/>
      <c r="AF4309" s="80"/>
      <c r="AG4309" s="80"/>
      <c r="AH4309" s="80"/>
      <c r="AI4309" s="80"/>
      <c r="AJ4309" s="80"/>
      <c r="AK4309" s="80"/>
      <c r="AL4309" s="80"/>
      <c r="AM4309" s="240"/>
      <c r="AN4309" s="240"/>
      <c r="AO4309" s="240"/>
      <c r="AP4309" s="240"/>
      <c r="AQ4309" s="240"/>
      <c r="AR4309" s="240"/>
      <c r="AS4309" s="240"/>
      <c r="AT4309" s="256"/>
      <c r="AU4309" s="256"/>
      <c r="AV4309" s="259"/>
      <c r="AW4309" s="259"/>
      <c r="AX4309" s="256"/>
      <c r="AY4309" s="256"/>
      <c r="AZ4309" s="256"/>
      <c r="BA4309" s="256"/>
      <c r="BB4309" s="256"/>
      <c r="BC4309" s="256"/>
      <c r="BD4309" s="256"/>
      <c r="BE4309" s="256"/>
      <c r="BF4309" s="256"/>
      <c r="BG4309" s="256"/>
      <c r="BH4309" s="256"/>
      <c r="BI4309" s="256"/>
      <c r="BJ4309" s="256"/>
      <c r="BK4309" s="256"/>
      <c r="BL4309" s="262"/>
      <c r="BM4309" s="262"/>
      <c r="BN4309" s="262"/>
      <c r="BO4309" s="262"/>
      <c r="BP4309" s="262"/>
      <c r="BQ4309" s="262"/>
      <c r="BR4309" s="270"/>
      <c r="BS4309" s="270"/>
      <c r="BT4309" s="270"/>
      <c r="BU4309" s="270"/>
      <c r="BV4309" s="270"/>
      <c r="BW4309" s="270"/>
      <c r="BX4309" s="256"/>
      <c r="BY4309" s="256"/>
      <c r="BZ4309" s="256"/>
      <c r="CA4309" s="267"/>
      <c r="CB4309" s="267"/>
      <c r="CC4309" s="274"/>
      <c r="CD4309" s="267"/>
      <c r="CE4309" s="267"/>
      <c r="CF4309" s="267"/>
      <c r="CG4309" s="267"/>
      <c r="CH4309" s="267"/>
      <c r="CI4309" s="267"/>
      <c r="CJ4309" s="267"/>
      <c r="CK4309" s="267"/>
      <c r="CL4309" s="265"/>
      <c r="CM4309" s="272"/>
      <c r="CN4309" s="264"/>
      <c r="CO4309" s="136"/>
      <c r="CP4309" s="226"/>
      <c r="CQ4309" s="226"/>
      <c r="CR4309" s="226"/>
      <c r="CS4309" s="137"/>
      <c r="CT4309" s="137"/>
      <c r="CU4309" s="137"/>
      <c r="CV4309" s="137"/>
      <c r="CW4309" s="137"/>
      <c r="CX4309" s="137"/>
      <c r="CY4309" s="137"/>
      <c r="CZ4309" s="137"/>
      <c r="DA4309" s="137"/>
      <c r="DB4309" s="120"/>
      <c r="DC4309" s="120"/>
      <c r="DD4309" s="120"/>
      <c r="DE4309" s="120"/>
      <c r="DF4309" s="120"/>
      <c r="DG4309" s="120"/>
      <c r="DH4309" s="120"/>
      <c r="DI4309" s="120"/>
      <c r="DJ4309" s="120"/>
      <c r="DK4309" s="120"/>
      <c r="DL4309" s="120"/>
      <c r="DM4309" s="120"/>
      <c r="DN4309" s="120"/>
    </row>
    <row r="4310" spans="1:118" s="119" customFormat="1">
      <c r="A4310" s="228"/>
      <c r="B4310" s="548"/>
      <c r="C4310" s="515"/>
      <c r="D4310" s="237"/>
      <c r="E4310" s="237"/>
      <c r="F4310" s="243"/>
      <c r="G4310" s="122">
        <v>3</v>
      </c>
      <c r="H4310" s="84"/>
      <c r="I4310" s="84"/>
      <c r="J4310" s="84"/>
      <c r="K4310" s="84"/>
      <c r="L4310" s="84"/>
      <c r="M4310" s="84"/>
      <c r="N4310" s="84"/>
      <c r="O4310" s="84"/>
      <c r="P4310" s="84"/>
      <c r="Q4310" s="84"/>
      <c r="R4310" s="84"/>
      <c r="S4310" s="84"/>
      <c r="T4310" s="84"/>
      <c r="U4310" s="84"/>
      <c r="V4310" s="84"/>
      <c r="W4310" s="84"/>
      <c r="X4310" s="84"/>
      <c r="Y4310" s="84"/>
      <c r="Z4310" s="84"/>
      <c r="AA4310" s="84"/>
      <c r="AB4310" s="84"/>
      <c r="AC4310" s="80"/>
      <c r="AD4310" s="80"/>
      <c r="AE4310" s="80"/>
      <c r="AF4310" s="80"/>
      <c r="AG4310" s="80"/>
      <c r="AH4310" s="80"/>
      <c r="AI4310" s="80"/>
      <c r="AJ4310" s="80"/>
      <c r="AK4310" s="80"/>
      <c r="AL4310" s="80"/>
      <c r="AM4310" s="240"/>
      <c r="AN4310" s="240"/>
      <c r="AO4310" s="240"/>
      <c r="AP4310" s="240"/>
      <c r="AQ4310" s="240"/>
      <c r="AR4310" s="240"/>
      <c r="AS4310" s="240"/>
      <c r="AT4310" s="256"/>
      <c r="AU4310" s="256"/>
      <c r="AV4310" s="259"/>
      <c r="AW4310" s="259"/>
      <c r="AX4310" s="256"/>
      <c r="AY4310" s="256"/>
      <c r="AZ4310" s="256"/>
      <c r="BA4310" s="256"/>
      <c r="BB4310" s="256"/>
      <c r="BC4310" s="256"/>
      <c r="BD4310" s="256"/>
      <c r="BE4310" s="256"/>
      <c r="BF4310" s="256"/>
      <c r="BG4310" s="256"/>
      <c r="BH4310" s="256"/>
      <c r="BI4310" s="256"/>
      <c r="BJ4310" s="256"/>
      <c r="BK4310" s="256"/>
      <c r="BL4310" s="262"/>
      <c r="BM4310" s="262"/>
      <c r="BN4310" s="262"/>
      <c r="BO4310" s="262"/>
      <c r="BP4310" s="262"/>
      <c r="BQ4310" s="262"/>
      <c r="BR4310" s="270"/>
      <c r="BS4310" s="270"/>
      <c r="BT4310" s="270"/>
      <c r="BU4310" s="270"/>
      <c r="BV4310" s="270"/>
      <c r="BW4310" s="270"/>
      <c r="BX4310" s="256"/>
      <c r="BY4310" s="256"/>
      <c r="BZ4310" s="256"/>
      <c r="CA4310" s="267"/>
      <c r="CB4310" s="267"/>
      <c r="CC4310" s="274"/>
      <c r="CD4310" s="267"/>
      <c r="CE4310" s="267"/>
      <c r="CF4310" s="267"/>
      <c r="CG4310" s="267"/>
      <c r="CH4310" s="267"/>
      <c r="CI4310" s="267"/>
      <c r="CJ4310" s="267"/>
      <c r="CK4310" s="267"/>
      <c r="CL4310" s="265"/>
      <c r="CM4310" s="272"/>
      <c r="CN4310" s="264"/>
      <c r="CO4310" s="136"/>
      <c r="CP4310" s="226"/>
      <c r="CQ4310" s="226"/>
      <c r="CR4310" s="226"/>
      <c r="CS4310" s="137"/>
      <c r="CT4310" s="137"/>
      <c r="CU4310" s="137"/>
      <c r="CV4310" s="137"/>
      <c r="CW4310" s="137"/>
      <c r="CX4310" s="137"/>
      <c r="CY4310" s="137"/>
      <c r="CZ4310" s="137"/>
      <c r="DA4310" s="137"/>
      <c r="DB4310" s="120"/>
      <c r="DC4310" s="120"/>
      <c r="DD4310" s="120"/>
      <c r="DE4310" s="120"/>
      <c r="DF4310" s="120"/>
      <c r="DG4310" s="120"/>
      <c r="DH4310" s="120"/>
      <c r="DI4310" s="120"/>
      <c r="DJ4310" s="120"/>
      <c r="DK4310" s="120"/>
      <c r="DL4310" s="120"/>
      <c r="DM4310" s="120"/>
      <c r="DN4310" s="120"/>
    </row>
    <row r="4311" spans="1:118" s="119" customFormat="1">
      <c r="A4311" s="228"/>
      <c r="B4311" s="548"/>
      <c r="C4311" s="515"/>
      <c r="D4311" s="237"/>
      <c r="E4311" s="237"/>
      <c r="F4311" s="244"/>
      <c r="G4311" s="123">
        <v>3.9</v>
      </c>
      <c r="H4311" s="85"/>
      <c r="I4311" s="85"/>
      <c r="J4311" s="85"/>
      <c r="K4311" s="85"/>
      <c r="L4311" s="85"/>
      <c r="M4311" s="85"/>
      <c r="N4311" s="85"/>
      <c r="O4311" s="85"/>
      <c r="P4311" s="85"/>
      <c r="Q4311" s="85"/>
      <c r="R4311" s="85"/>
      <c r="S4311" s="85"/>
      <c r="T4311" s="85"/>
      <c r="U4311" s="85"/>
      <c r="V4311" s="85"/>
      <c r="W4311" s="85"/>
      <c r="X4311" s="85"/>
      <c r="Y4311" s="85"/>
      <c r="Z4311" s="85"/>
      <c r="AA4311" s="85"/>
      <c r="AB4311" s="85"/>
      <c r="AC4311" s="81"/>
      <c r="AD4311" s="81"/>
      <c r="AE4311" s="81"/>
      <c r="AF4311" s="81"/>
      <c r="AG4311" s="81"/>
      <c r="AH4311" s="81"/>
      <c r="AI4311" s="81"/>
      <c r="AJ4311" s="81"/>
      <c r="AK4311" s="81"/>
      <c r="AL4311" s="81"/>
      <c r="AM4311" s="240"/>
      <c r="AN4311" s="240"/>
      <c r="AO4311" s="240"/>
      <c r="AP4311" s="240"/>
      <c r="AQ4311" s="240"/>
      <c r="AR4311" s="240"/>
      <c r="AS4311" s="240"/>
      <c r="AT4311" s="256"/>
      <c r="AU4311" s="256"/>
      <c r="AV4311" s="259"/>
      <c r="AW4311" s="259"/>
      <c r="AX4311" s="256"/>
      <c r="AY4311" s="256"/>
      <c r="AZ4311" s="256"/>
      <c r="BA4311" s="256"/>
      <c r="BB4311" s="256"/>
      <c r="BC4311" s="256"/>
      <c r="BD4311" s="256"/>
      <c r="BE4311" s="256"/>
      <c r="BF4311" s="256"/>
      <c r="BG4311" s="256"/>
      <c r="BH4311" s="256"/>
      <c r="BI4311" s="256"/>
      <c r="BJ4311" s="256"/>
      <c r="BK4311" s="256"/>
      <c r="BL4311" s="262"/>
      <c r="BM4311" s="262"/>
      <c r="BN4311" s="262"/>
      <c r="BO4311" s="262"/>
      <c r="BP4311" s="262"/>
      <c r="BQ4311" s="262"/>
      <c r="BR4311" s="270"/>
      <c r="BS4311" s="270"/>
      <c r="BT4311" s="270"/>
      <c r="BU4311" s="270"/>
      <c r="BV4311" s="270"/>
      <c r="BW4311" s="270"/>
      <c r="BX4311" s="256"/>
      <c r="BY4311" s="256"/>
      <c r="BZ4311" s="256"/>
      <c r="CA4311" s="267"/>
      <c r="CB4311" s="267"/>
      <c r="CC4311" s="274"/>
      <c r="CD4311" s="267"/>
      <c r="CE4311" s="267"/>
      <c r="CF4311" s="267"/>
      <c r="CG4311" s="267"/>
      <c r="CH4311" s="267"/>
      <c r="CI4311" s="267"/>
      <c r="CJ4311" s="267"/>
      <c r="CK4311" s="267"/>
      <c r="CL4311" s="265"/>
      <c r="CM4311" s="272"/>
      <c r="CN4311" s="264"/>
      <c r="CO4311" s="136"/>
      <c r="CP4311" s="226"/>
      <c r="CQ4311" s="226"/>
      <c r="CR4311" s="226"/>
      <c r="CS4311" s="137"/>
      <c r="CT4311" s="137"/>
      <c r="CU4311" s="137"/>
      <c r="CV4311" s="137"/>
      <c r="CW4311" s="137"/>
      <c r="CX4311" s="137"/>
      <c r="CY4311" s="137"/>
      <c r="CZ4311" s="137"/>
      <c r="DA4311" s="137"/>
      <c r="DB4311" s="120"/>
      <c r="DC4311" s="120"/>
      <c r="DD4311" s="120"/>
      <c r="DE4311" s="120"/>
      <c r="DF4311" s="120"/>
      <c r="DG4311" s="120"/>
      <c r="DH4311" s="120"/>
      <c r="DI4311" s="120"/>
      <c r="DJ4311" s="120"/>
      <c r="DK4311" s="120"/>
      <c r="DL4311" s="120"/>
      <c r="DM4311" s="120"/>
      <c r="DN4311" s="120"/>
    </row>
    <row r="4312" spans="1:118" s="119" customFormat="1">
      <c r="A4312" s="229"/>
      <c r="B4312" s="549"/>
      <c r="C4312" s="516"/>
      <c r="D4312" s="238"/>
      <c r="E4312" s="238"/>
      <c r="F4312" s="245" t="s">
        <v>83</v>
      </c>
      <c r="G4312" s="246"/>
      <c r="H4312" s="82"/>
      <c r="I4312" s="82"/>
      <c r="J4312" s="82"/>
      <c r="K4312" s="82"/>
      <c r="L4312" s="82"/>
      <c r="M4312" s="82"/>
      <c r="N4312" s="82"/>
      <c r="O4312" s="82"/>
      <c r="P4312" s="82"/>
      <c r="Q4312" s="82"/>
      <c r="R4312" s="82"/>
      <c r="S4312" s="82"/>
      <c r="T4312" s="82"/>
      <c r="U4312" s="82"/>
      <c r="V4312" s="82"/>
      <c r="W4312" s="82"/>
      <c r="X4312" s="82"/>
      <c r="Y4312" s="82"/>
      <c r="Z4312" s="82"/>
      <c r="AA4312" s="82"/>
      <c r="AB4312" s="82"/>
      <c r="AC4312" s="35"/>
      <c r="AD4312" s="35"/>
      <c r="AE4312" s="35"/>
      <c r="AF4312" s="35"/>
      <c r="AG4312" s="35"/>
      <c r="AH4312" s="35"/>
      <c r="AI4312" s="35"/>
      <c r="AJ4312" s="35"/>
      <c r="AK4312" s="35"/>
      <c r="AL4312" s="35"/>
      <c r="AM4312" s="241"/>
      <c r="AN4312" s="241"/>
      <c r="AO4312" s="241"/>
      <c r="AP4312" s="241"/>
      <c r="AQ4312" s="241"/>
      <c r="AR4312" s="241"/>
      <c r="AS4312" s="241"/>
      <c r="AT4312" s="257"/>
      <c r="AU4312" s="257"/>
      <c r="AV4312" s="260"/>
      <c r="AW4312" s="260"/>
      <c r="AX4312" s="257"/>
      <c r="AY4312" s="257"/>
      <c r="AZ4312" s="257"/>
      <c r="BA4312" s="257"/>
      <c r="BB4312" s="257"/>
      <c r="BC4312" s="257"/>
      <c r="BD4312" s="257"/>
      <c r="BE4312" s="257"/>
      <c r="BF4312" s="257"/>
      <c r="BG4312" s="257"/>
      <c r="BH4312" s="257"/>
      <c r="BI4312" s="257"/>
      <c r="BJ4312" s="257"/>
      <c r="BK4312" s="257"/>
      <c r="BL4312" s="263"/>
      <c r="BM4312" s="263"/>
      <c r="BN4312" s="263"/>
      <c r="BO4312" s="263"/>
      <c r="BP4312" s="263"/>
      <c r="BQ4312" s="263"/>
      <c r="BR4312" s="271"/>
      <c r="BS4312" s="271"/>
      <c r="BT4312" s="271"/>
      <c r="BU4312" s="271"/>
      <c r="BV4312" s="271"/>
      <c r="BW4312" s="271"/>
      <c r="BX4312" s="257"/>
      <c r="BY4312" s="257"/>
      <c r="BZ4312" s="257"/>
      <c r="CA4312" s="268"/>
      <c r="CB4312" s="268"/>
      <c r="CC4312" s="275"/>
      <c r="CD4312" s="268"/>
      <c r="CE4312" s="268"/>
      <c r="CF4312" s="268"/>
      <c r="CG4312" s="268"/>
      <c r="CH4312" s="268"/>
      <c r="CI4312" s="268"/>
      <c r="CJ4312" s="268"/>
      <c r="CK4312" s="268"/>
      <c r="CL4312" s="265"/>
      <c r="CM4312" s="272"/>
      <c r="CN4312" s="264"/>
      <c r="CO4312" s="136"/>
      <c r="CP4312" s="226"/>
      <c r="CQ4312" s="226"/>
      <c r="CR4312" s="226"/>
      <c r="CS4312" s="137"/>
      <c r="CT4312" s="137"/>
      <c r="CU4312" s="137"/>
      <c r="CV4312" s="137"/>
      <c r="CW4312" s="137"/>
      <c r="CX4312" s="137"/>
      <c r="CY4312" s="137"/>
      <c r="CZ4312" s="137"/>
      <c r="DA4312" s="137"/>
      <c r="DB4312" s="120"/>
      <c r="DC4312" s="120"/>
      <c r="DD4312" s="120"/>
      <c r="DE4312" s="120"/>
      <c r="DF4312" s="120"/>
      <c r="DG4312" s="120"/>
      <c r="DH4312" s="120"/>
      <c r="DI4312" s="120"/>
      <c r="DJ4312" s="120"/>
      <c r="DK4312" s="120"/>
      <c r="DL4312" s="120"/>
      <c r="DM4312" s="120"/>
      <c r="DN4312" s="120"/>
    </row>
    <row r="4313" spans="1:118" s="119" customFormat="1" ht="14.25" customHeight="1">
      <c r="A4313" s="227">
        <f t="shared" si="1309"/>
        <v>535</v>
      </c>
      <c r="B4313" s="547" t="s">
        <v>570</v>
      </c>
      <c r="C4313" s="514" t="s">
        <v>571</v>
      </c>
      <c r="D4313" s="236">
        <v>44018</v>
      </c>
      <c r="E4313" s="236" t="s">
        <v>1197</v>
      </c>
      <c r="F4313" s="253" t="s">
        <v>80</v>
      </c>
      <c r="G4313" s="254"/>
      <c r="H4313" s="82" t="s">
        <v>69</v>
      </c>
      <c r="I4313" s="82"/>
      <c r="J4313" s="82" t="s">
        <v>60</v>
      </c>
      <c r="K4313" s="82" t="s">
        <v>60</v>
      </c>
      <c r="L4313" s="82" t="s">
        <v>60</v>
      </c>
      <c r="M4313" s="82" t="s">
        <v>60</v>
      </c>
      <c r="N4313" s="82" t="s">
        <v>60</v>
      </c>
      <c r="O4313" s="82"/>
      <c r="P4313" s="82" t="s">
        <v>60</v>
      </c>
      <c r="Q4313" s="82" t="s">
        <v>60</v>
      </c>
      <c r="R4313" s="82" t="s">
        <v>60</v>
      </c>
      <c r="S4313" s="82" t="s">
        <v>60</v>
      </c>
      <c r="T4313" s="82" t="s">
        <v>60</v>
      </c>
      <c r="U4313" s="82" t="s">
        <v>60</v>
      </c>
      <c r="V4313" s="82"/>
      <c r="W4313" s="82" t="s">
        <v>61</v>
      </c>
      <c r="X4313" s="82" t="s">
        <v>61</v>
      </c>
      <c r="Y4313" s="82" t="s">
        <v>61</v>
      </c>
      <c r="Z4313" s="82" t="s">
        <v>61</v>
      </c>
      <c r="AA4313" s="82" t="s">
        <v>61</v>
      </c>
      <c r="AB4313" s="82" t="s">
        <v>61</v>
      </c>
      <c r="AC4313" s="82"/>
      <c r="AD4313" s="82" t="s">
        <v>61</v>
      </c>
      <c r="AE4313" s="82" t="s">
        <v>61</v>
      </c>
      <c r="AF4313" s="82" t="s">
        <v>61</v>
      </c>
      <c r="AG4313" s="82" t="s">
        <v>61</v>
      </c>
      <c r="AH4313" s="82" t="s">
        <v>61</v>
      </c>
      <c r="AI4313" s="82" t="s">
        <v>1471</v>
      </c>
      <c r="AJ4313" s="82"/>
      <c r="AK4313" s="82" t="s">
        <v>60</v>
      </c>
      <c r="AL4313" s="82" t="s">
        <v>60</v>
      </c>
      <c r="AM4313" s="239">
        <f>COUNTIF(H4313:AL4313,"PH")+COUNTIF(H4313:AL4313,"PH/L")+COUNTIF(H4313:AL4313,"PM")</f>
        <v>0</v>
      </c>
      <c r="AN4313" s="239">
        <f>COUNTIF(H4313:AL4313,"PD")+COUNTIF(H4313:AL4313,"PDD")+COUNTIF(H4313:AL4313,"P/DS")/2+COUNTIF(H4313:AL4313,"PMD")</f>
        <v>0</v>
      </c>
      <c r="AO4313" s="239">
        <f>COUNTIF(H4313:AL4313,"PN")+COUNTIF(H4313:AL4313,"P/NS")/2+COUNTIF(H4313:AL4313,"PH")+COUNTIF(H4313:AL4313,"PH/F")/2+COUNTIF(H4313:AL4313,"PH/L")/2+COUNTIF(H4313:AL4313,"PM")</f>
        <v>0</v>
      </c>
      <c r="AP4313" s="239">
        <f>COUNTIF(H4313:AL4313,"BH")+COUNTIF(H4313:AL4313,"AL/BL")+COUNTIF(H4313:AL4313,"UL/BL")+COUNTIF(H4313:AL4313,"BM")</f>
        <v>0</v>
      </c>
      <c r="AQ4313" s="239">
        <f>COUNTIF(H4313:AL4313,"DS")+COUNTIF(H4313:AL4313,"AL/DS")/2+COUNTIF(H4313:AL4313,"UL/DS")/2+COUNTIF(H4313:AL4313,"CT")+COUNTIF(H4313:AL4313,"MD")</f>
        <v>13.5</v>
      </c>
      <c r="AR4313" s="239">
        <f>COUNTIF(H4313:AL4313,"NS")+COUNTIF(H4313:AL4313,"AL/NS")/2+COUNTIF(H4313:AL4313,"UL/NS")/2+COUNTIF(H4313:AL4313,"BH")+COUNTIF(H4313:AL4313,"AL/BF")/2+COUNTIF(H4313:AL4313,"AL/BL")/2+COUNTIF(H4313:AL4313,"UL/BL")/2+COUNTIF(H4313:AL4313,"UL/BF")/2+COUNTIF(H4313:AL4313,"BM")</f>
        <v>11</v>
      </c>
      <c r="AS4313" s="239">
        <f>COUNTIF(H4313:AL4313,"AL")+COUNTIF(H4313:AL4313,"AL/DS")/2+COUNTIF(H4313:AL4313,"AL/NS")/2+COUNTIF(H4313:AL4313,"NH")+COUNTIF(H4313:AL4313,"SL")+COUNTIF(H4313:AL4313,"NHD")+COUNTIF(H4313:AL4313,"B")+COUNTIF(H4313:AL4313,"HL")+COUNTIF(H4313:AL4313,"AL/BF")/2+COUNTIF(H4313:AL4313,"AL/BL")/2</f>
        <v>1</v>
      </c>
      <c r="AT4313" s="255">
        <f>COUNTIF(H4313:AL4313,"PD")+COUNTIF(H4313:AL4313,"PN")+COUNTIF(H4313:AL4313,"P/DS")/2+COUNTIF(H4313:AL4313,"P/NS")/2+COUNTIF(H4313:AL4313,"DS")+COUNTIF(H4313:AL4313,"NS")+COUNTIF(H4313:AL4313,"AL")+COUNTIF(H4313:AL4313,"AL/DS")+COUNTIF(H4313:AL4313,"AL/NS")+COUNTIF(H4313:AL4313,"NH")+COUNTIF(H4313:AL4313,"SL")+COUNTIF(H4313:AL4313,"UL/DS")/2+COUNTIF(H4313:AL4313,"UL/NS")/2+COUNTIF(H4313:AL4313,"CT")+COUNTIF(H4313:AL4313,"NHD")+COUNTIF(H4313:AL4313,"PDD")+COUNTIF(H4313:AL4313,"B")+COUNTIF(H4313:AL4313,"HL")+COUNTIF(H4313:AL4313,"PH")+COUNTIF(H4313:AL4313,"BH")+COUNTIF(H4313:AL4313,"AL/BF")+COUNTIF(H4313:AL4313,"AL/BL")+COUNTIF(H4313:AL4313,"UL/BF")/2+COUNTIF(H4313:AL4313,"UL/BL")/2+COUNTIF(H4313:AL4313,"PH/F")/2+COUNTIF(H4313:AL4313,"PH/L")/2+COUNTIF(H4313:AL4313,"MD")+COUNTIF(H4313:AL4313,"PMD")+COUNTIF(H4313:AL4313,"PM")+COUNTIF(H4313:AL4313,"BM")</f>
        <v>25.5</v>
      </c>
      <c r="AU4313" s="255">
        <f>COUNTIF(H4313:AL4313,"P/DS")/2+COUNTIF(H4313:AL4313,"P/NS")/2+COUNTIF(H4313:AL4313,"IL")+COUNTIF(H4313:AL4313,"NL")+COUNTIF(H4313:AL4313,"UL")+COUNTIF(H4313:AL4313,"UL/DS")/2+COUNTIF(H4313:AL4313,"UL/NS")/2+COUNTIF(H4313:AL4313,"KT")+COUNTIF(H4313:AL4313,"UL/BF")/2+COUNTIF(H4313:AL4313,"UL/BL")/2+COUNTIF(H4313:AL4313,"PH/F")/2+COUNTIF(H4313:AL4313,"PH/L")/2+COUNTIF(H4313:AL4313,"NB")</f>
        <v>0.5</v>
      </c>
      <c r="AV4313" s="258">
        <f>COUNTIF(H4313:AL4313,"PN")+COUNTIF(H4313:AL4313,"TVD")+COUNTIF(H4313:AL4313,"PH")+COUNTIF(H4313:AL4313,"PM")+COUNTIF(H4313:AL4313,"PDD")-COUNTIFS(H4313:AL4313,"PN",H4320:AL4320,"&gt;=3")-COUNTIFS(H4313:AL4313,"PM",H4320:AL4320,"&gt;=3")</f>
        <v>0</v>
      </c>
      <c r="AW4313" s="258">
        <f>COUNTIF(H4313:AL4313,"NS")+COUNTIF(H4313:AL4313,"D")+COUNTIF(H4313:AL4313,"BH")+COUNTIF(H4313:AL4313,"NHD")+COUNTIF(H4313:AL4313,"BM")-COUNTIFS(H4313:AL4313,"NS",H4320:AL4320,"&gt;=3")-COUNTIFS(H4313:AL4313,"BH",H4320:AL4320,"&gt;=3")-COUNTIFS(H4313:AL4313,"BM",H4320:AL4320,"&gt;=3")</f>
        <v>11</v>
      </c>
      <c r="AX4313" s="255">
        <f>COUNTIF(H4313:AL4313,"AL")+COUNTIF(H4313:AL4313,"AL/DS")/2+COUNTIF(H4313:AL4313,"AL/NS")/2+COUNTIF(H4313:AL4313,"AL/BF")+COUNTIF(H4313:AL4313,"AL/BL")/2</f>
        <v>0</v>
      </c>
      <c r="AY4313" s="255">
        <f>COUNTIF(H4313:AL4313,"SL")</f>
        <v>0</v>
      </c>
      <c r="AZ4313" s="255">
        <f>COUNTIF(H4313:AL4313,"NH")</f>
        <v>1</v>
      </c>
      <c r="BA4313" s="255">
        <f>COUNTIF(H4313:AL4313,"HL")</f>
        <v>0</v>
      </c>
      <c r="BB4313" s="255">
        <f>COUNTIF(G4313:AL4313,"P/DS")/2+COUNTIF(G4313:AL4313,"P/NS")/2+COUNTIF(G4313:AL4313,"UL")+COUNTIF(G4313:AL4313,"UL/DS")/2+COUNTIF(G4313:AL4313,"UL/NS")/2+COUNTIF(G4313:AL4313,"UL/BL")/2+COUNTIF(G4313:AL4313,"UL/BF")/2+COUNTIF(G4313:AL4313,"PH/F")/2+COUNTIF(G4313:AL4313,"PH/L")/2</f>
        <v>0.5</v>
      </c>
      <c r="BC4313" s="255">
        <f>COUNTIF(H4313:AL4313,"NB")</f>
        <v>0</v>
      </c>
      <c r="BD4313" s="255">
        <f>COUNTIF(H4313:AL4313,"NL")</f>
        <v>0</v>
      </c>
      <c r="BE4313" s="255">
        <f>COUNTIF(H4313:AL4313,"IL")</f>
        <v>0</v>
      </c>
      <c r="BF4313" s="255">
        <f>COUNTIF(H4313:AL4313,"KT")</f>
        <v>0</v>
      </c>
      <c r="BG4313" s="255">
        <f>COUNTIF(H4313:AL4313,"L70")</f>
        <v>0</v>
      </c>
      <c r="BH4313" s="255">
        <f>COUNTIF(H4313:AL4313,"MD")</f>
        <v>0</v>
      </c>
      <c r="BI4313" s="255">
        <f>COUNTIF(H4313:AL4313,"PMD")</f>
        <v>0</v>
      </c>
      <c r="BJ4313" s="255">
        <f>COUNTIF(H4313:AL4313,"PM")</f>
        <v>0</v>
      </c>
      <c r="BK4313" s="255">
        <f>COUNTIF(H4313:AL4313,"BM")</f>
        <v>0</v>
      </c>
      <c r="BL4313" s="261">
        <f>SUMIF(H4313:AL4313,"PD",H4314:AL4314)+SUMIF(H4313:AL4313,"PN",H4314:AL4314)+SUMIF(H4313:AL4313,"P/DS",H4314:AL4314)+SUMIF(H4313:AL4313,"PN/F",H4314:AL4314)+SUMIF(H4313:AL4313,"PN/L",H4314:AL4314)+SUMIF(H4313:AL4313,"TV",H4314:AL4314)+SUMIF(H4313:AL4313,"TVD",H4314:AL4314)+SUMIF(H4313:AL4313,"PDD",H4314:AL4314)</f>
        <v>0</v>
      </c>
      <c r="BM4313" s="261">
        <f>SUMIF(H4313:AL4313,"PD",H4315:AL4315)+SUMIF(H4313:AL4313,"PN",H4315:AL4315)+SUMIF(H4313:AL4313,"P/DS",H4315:AL4315)+SUMIF(H4313:AL4313,"PN/F",H4315:AL4315)+SUMIF(H4313:AL4313,"PN/L",H4315:AL4315)+SUMIF(H4313:AL4313,"TV",H4315:AL4315)+SUMIF(H4313:AL4313,"TVD",H4315:AL4315)+SUMIF(H4313:AL4313,"PDD",H4315:AL4315)+SUMIF(H4313:AL4313,"PMD",H4315:AL4315)</f>
        <v>0</v>
      </c>
      <c r="BN4313" s="261">
        <f>SUMIF(H4313:AL4313,"PD",H4316:AL4316)+SUMIF(H4313:AL4313,"PN",H4316:AL4316)+SUMIF(H4313:AL4313,"P/DS",H4316:AL4316)+SUMIF(H4313:AL4313,"PN/F",H4316:AL4316)+SUMIF(H4313:AL4313,"PN/L",H4316:AL4316)+SUMIF(H4313:AL4313,"TV",H4316:AL4316)+SUMIF(H4313:AL4313,"TVD",H4316:AL4316)</f>
        <v>0</v>
      </c>
      <c r="BO4313" s="261">
        <f>SUMIF(H4313:AL4313,"PD",H4317:AL4317)+SUMIF(H4313:AL4313,"PN",H4317:AL4317)+SUMIF(H4313:AL4313,"P/DS",H4317:AL4317)+SUMIF(H4313:AL4313,"PN/F",H4317:AL4317)+SUMIF(H4313:AL4313,"PN/L",H4317:AL4317)+SUMIF(H4313:AL4313,"TV",H4317:AL4317)+SUMIF(H4313:AL4313,"TVD",H4317:AL4317)</f>
        <v>0</v>
      </c>
      <c r="BP4313" s="261">
        <f>SUMIF(H4313:AL4313,"PD",H4318:AL4318)+SUMIF(H4313:AL4313,"PN",H4318:AL4318)+SUMIF(H4313:AL4313,"P/DS",H4318:AL4318)+SUMIF(H4313:AL4313,"PN/F",H4318:AL4318)+SUMIF(H4313:AL4313,"PN/L",H4318:AL4318)+SUMIF(H4313:AL4313,"TV",H4318:AL4318)+SUMIF(H4313:AL4313,"TVD",H4318:AL4318)+SUMIF(H4313:AL4313,"PDD",H4318:AL4318)+SUMIF(H4313:AL4313,"PH",H4318:AL4318)+SUMIF(H4313:AL4313,"PM",H4318:AL4318)</f>
        <v>0</v>
      </c>
      <c r="BQ4313" s="261">
        <f>SUMIF(H4313:AL4313,"PD",H4319:AL4319)+SUMIF(H4313:AL4313,"PN",H4319:AL4319)+SUMIF(H4313:AL4313,"P/DS",H4319:AL4319)+SUMIF(H4313:AL4313,"PN/F",H4319:AL4319)+SUMIF(H4313:AL4313,"PN/L",H4319:AL4319)+SUMIF(H4313:AL4313,"TV",H4319:AL4319)+SUMIF(H4313:AL4313,"TVD",H4319:AL4319)+SUMIF(H4313:AL4313,"PDD",H4319:AL4319)+SUMIF(H4313:AL4313,"PH",H4319:AL4319)+SUMIF(H4313:AL4313,"PM",H4319:AL4319)</f>
        <v>0</v>
      </c>
      <c r="BR4313" s="269">
        <f>SUM(H4314:AL4314)-BL4313</f>
        <v>17.5</v>
      </c>
      <c r="BS4313" s="269">
        <f>SUM(H4315:AL4315)-BM4313</f>
        <v>11</v>
      </c>
      <c r="BT4313" s="269">
        <f>SUM(H4316:AL4316)-BN4313</f>
        <v>0</v>
      </c>
      <c r="BU4313" s="269">
        <f>SUM(H4317:AL4317)-BO4313</f>
        <v>0</v>
      </c>
      <c r="BV4313" s="269">
        <f>SUM(H4318:AL4318)-BP4313</f>
        <v>0</v>
      </c>
      <c r="BW4313" s="269">
        <f>SUM(H4319:AL4319)-BQ4313</f>
        <v>0</v>
      </c>
      <c r="BX4313" s="255">
        <f>SUMIF(H4313:AL4313,"PD",H4320:AL4320)+SUMIF(H4313:AL4313,"PN",H4320:AL4320)+SUMIF(H4313:AL4313,"P/DS",H4320:AL4320)+SUMIF(H4313:AL4313,"PN/F",H4320:AL4320)+SUMIF(H4313:AL4313,"PN/L",H4320:AL4320)</f>
        <v>0</v>
      </c>
      <c r="BY4313" s="255">
        <f>SUM(H4320:AL4320)-BX4313</f>
        <v>2</v>
      </c>
      <c r="BZ4313" s="255">
        <f t="shared" ref="BZ4313" si="1320">+SUM(BL4313:BW4320)</f>
        <v>28.5</v>
      </c>
      <c r="CA4313" s="266">
        <f>(COUNTIFS(H4313:AL4313,"PD",H4314:AL4314,"&gt;=2"))*0.5-IF(CN4313="VP",COUNTIFS($H$16:$AL$16,"SAT",H4313:AL4313,"PD",H4314:AL4314,"&gt;=2"))*0.5</f>
        <v>0</v>
      </c>
      <c r="CB4313" s="266">
        <f>(COUNTIFS(H4313:AL4313,"PN",H4315:AL4315,"&gt;=0.5",H4314:AL4314,"&gt;=1.5"))*0.5+COUNTIFS(H4313:AL4313,"PDD",H4315:AL4315,"&gt;=0.5",H4314:AL4314,"&gt;=1.5")*0.5</f>
        <v>0</v>
      </c>
      <c r="CC4313" s="273">
        <f>(COUNTIFS(H4313:AL4313,"TV",H4315:AL4315,"&gt;=10"))*0.5+(COUNTIFS(H4313:AL4313,"PMD",H4315:AL4315,"&gt;=2"))*0.5</f>
        <v>0</v>
      </c>
      <c r="CD4313" s="266">
        <f>(COUNTIFS(H4313:AL4313,"TVD",H4317:AL4317,"&gt;=6.5",H4315:AL4315,"&gt;=3.5"))*0.5</f>
        <v>0</v>
      </c>
      <c r="CE4313" s="266">
        <f>(COUNTIFS(H4313:AL4313,"PD",H4318:AL4318,"&gt;=10"))*0.5</f>
        <v>0</v>
      </c>
      <c r="CF4313" s="266">
        <f>(COUNTIFS(H4313:AL4313,"PDD",H4318:AL4318,"&gt;=3.5",H4319:AL4319,"&gt;=6.5")+COUNTIFS(H4313:AL4313,"PH",H4319:AL4319,"&gt;=0.5",H4318:AL4318,"&gt;=1.5")+COUNTIFS(H4313:AL4313,"PM",H4319:AL4319,"&gt;=0.5",H4318:AL4318,"&gt;=1.5"))*0.5</f>
        <v>0</v>
      </c>
      <c r="CG4313" s="266">
        <f>(COUNTIFS(H4313:AL4313,"DS",H4314:AL4314,"&gt;=2")+COUNTIFS(H4313:AL4313,"AL/DS",H4314:AL4314,"&gt;=2"))*0.5-IF(CN4313="VP",COUNTIFS($H$16:$AL$16,"SAT",H4313:AL4313,"DS",H4314:AL4314,"&gt;=2"))*0.5</f>
        <v>3</v>
      </c>
      <c r="CH4313" s="266">
        <f>(COUNTIFS(H4313:AL4313,"NS",H4315:AL4315,"&gt;=0.5",H4314:AL4314,"&gt;=1.5")+COUNTIFS(H4313:AL4313,"AL/NS",H4315:AL4315,"&gt;=0.5",H4314:AL4314,"&gt;=1.5")+COUNTIFS(H4313:AL4313,"NHD",H4315:AL4315,"&gt;=4.5",H4318:AL4318,"&gt;=2",H4314:AL4314,"&gt;=1.5"))*0.5</f>
        <v>0.5</v>
      </c>
      <c r="CI4313" s="266">
        <f>(COUNTIF(H4315:AL4315,"&gt;=10")+COUNTIFS(H4313:AL4313,"MD",H4315:AL4315,"&gt;=2")-COUNTIFS(H4313:AL4313,"TV",H4315:AL4315,"&gt;=10"))*0.5</f>
        <v>0.5</v>
      </c>
      <c r="CJ4313" s="266">
        <f>(COUNTIFS(H4313:AL4313,"D",H4317:AL4317,"&gt;=6.5",H4315:AL4315,"&gt;=3.5"))*0.5</f>
        <v>0</v>
      </c>
      <c r="CK4313" s="266">
        <f>(COUNTIF(H4318:AL4318,"&gt;=10")-COUNTIFS(H4313:AL4313,"PD",H4318:AL4318,"&gt;=10"))*0.5</f>
        <v>0</v>
      </c>
      <c r="CL4313" s="265">
        <f>(COUNTIFS(H4313:AL4313,"NHD",H4318:AL4318,"&gt;=3.5",H4319:AL4319,"&gt;=6.5")+COUNTIFS(H4313:AL4313,"BH",H4318:AL4318,"&gt;=1.5",H4319:AL4319,"&gt;=0.5")+COUNTIFS(H4313:AL4313,"BM",H4318:AL4318,"&gt;=1.5",H4319:AL4319,"&gt;=0.5")+COUNTIFS(H4313:AL4313,"D",H4318:AL4318,"&gt;=1.5",H4319:AL4319,"&gt;=0.5"))*0.5</f>
        <v>0</v>
      </c>
      <c r="CM4313" s="272"/>
      <c r="CN4313" s="264" t="s">
        <v>723</v>
      </c>
      <c r="CO4313" s="136">
        <f t="shared" ref="CO4313" si="1321">+AM4313+AN4313+AO4313+AP4313+AQ4313+AR4313+AS4313+AU4313+BG4313</f>
        <v>26</v>
      </c>
      <c r="CP4313" s="225">
        <f>+SUM(I4314:I4319)-I4320</f>
        <v>10.5</v>
      </c>
      <c r="CQ4313" s="225">
        <f>+SUM(J4314:J4319)-J4320</f>
        <v>2.5</v>
      </c>
      <c r="CR4313" s="225">
        <f>+SUM(K4314:K4319)-K4320</f>
        <v>0</v>
      </c>
      <c r="CS4313" s="137"/>
      <c r="CT4313" s="137"/>
      <c r="CU4313" s="137"/>
      <c r="CV4313" s="137"/>
      <c r="CW4313" s="137"/>
      <c r="CX4313" s="137"/>
      <c r="CY4313" s="137"/>
      <c r="CZ4313" s="137"/>
      <c r="DA4313" s="137"/>
      <c r="DB4313" s="120"/>
      <c r="DC4313" s="120"/>
      <c r="DD4313" s="120"/>
      <c r="DE4313" s="120"/>
      <c r="DF4313" s="120"/>
      <c r="DG4313" s="120"/>
      <c r="DH4313" s="120"/>
      <c r="DI4313" s="120"/>
      <c r="DJ4313" s="120"/>
      <c r="DK4313" s="120"/>
      <c r="DL4313" s="120"/>
      <c r="DM4313" s="120"/>
      <c r="DN4313" s="120"/>
    </row>
    <row r="4314" spans="1:118" s="119" customFormat="1" ht="15" customHeight="1">
      <c r="A4314" s="228"/>
      <c r="B4314" s="548"/>
      <c r="C4314" s="515"/>
      <c r="D4314" s="237"/>
      <c r="E4314" s="237"/>
      <c r="F4314" s="242" t="s">
        <v>82</v>
      </c>
      <c r="G4314" s="121">
        <v>1.5</v>
      </c>
      <c r="H4314" s="83"/>
      <c r="I4314" s="83"/>
      <c r="J4314" s="83">
        <v>2.5</v>
      </c>
      <c r="K4314" s="83"/>
      <c r="L4314" s="83">
        <v>2.5</v>
      </c>
      <c r="M4314" s="83"/>
      <c r="N4314" s="83">
        <v>2.5</v>
      </c>
      <c r="O4314" s="83"/>
      <c r="P4314" s="83">
        <v>2.5</v>
      </c>
      <c r="Q4314" s="83">
        <v>2.5</v>
      </c>
      <c r="R4314" s="83">
        <v>2.5</v>
      </c>
      <c r="S4314" s="83"/>
      <c r="T4314" s="83">
        <v>0.5</v>
      </c>
      <c r="U4314" s="83"/>
      <c r="V4314" s="83"/>
      <c r="W4314" s="83">
        <v>2</v>
      </c>
      <c r="X4314" s="83"/>
      <c r="Y4314" s="83"/>
      <c r="Z4314" s="83"/>
      <c r="AA4314" s="83"/>
      <c r="AB4314" s="83"/>
      <c r="AC4314" s="79"/>
      <c r="AD4314" s="79"/>
      <c r="AE4314" s="79"/>
      <c r="AF4314" s="79"/>
      <c r="AG4314" s="79"/>
      <c r="AH4314" s="79"/>
      <c r="AI4314" s="79"/>
      <c r="AJ4314" s="79"/>
      <c r="AK4314" s="79"/>
      <c r="AL4314" s="79"/>
      <c r="AM4314" s="240"/>
      <c r="AN4314" s="240"/>
      <c r="AO4314" s="240"/>
      <c r="AP4314" s="240"/>
      <c r="AQ4314" s="240"/>
      <c r="AR4314" s="240"/>
      <c r="AS4314" s="240"/>
      <c r="AT4314" s="256"/>
      <c r="AU4314" s="256"/>
      <c r="AV4314" s="259"/>
      <c r="AW4314" s="259"/>
      <c r="AX4314" s="256"/>
      <c r="AY4314" s="256"/>
      <c r="AZ4314" s="256"/>
      <c r="BA4314" s="256"/>
      <c r="BB4314" s="256"/>
      <c r="BC4314" s="256"/>
      <c r="BD4314" s="256"/>
      <c r="BE4314" s="256"/>
      <c r="BF4314" s="256"/>
      <c r="BG4314" s="256"/>
      <c r="BH4314" s="256"/>
      <c r="BI4314" s="256"/>
      <c r="BJ4314" s="256"/>
      <c r="BK4314" s="256"/>
      <c r="BL4314" s="262"/>
      <c r="BM4314" s="262"/>
      <c r="BN4314" s="262"/>
      <c r="BO4314" s="262"/>
      <c r="BP4314" s="262"/>
      <c r="BQ4314" s="262"/>
      <c r="BR4314" s="270"/>
      <c r="BS4314" s="270"/>
      <c r="BT4314" s="270"/>
      <c r="BU4314" s="270"/>
      <c r="BV4314" s="270"/>
      <c r="BW4314" s="270"/>
      <c r="BX4314" s="256"/>
      <c r="BY4314" s="256"/>
      <c r="BZ4314" s="256"/>
      <c r="CA4314" s="267"/>
      <c r="CB4314" s="267"/>
      <c r="CC4314" s="274"/>
      <c r="CD4314" s="267"/>
      <c r="CE4314" s="267"/>
      <c r="CF4314" s="267"/>
      <c r="CG4314" s="267"/>
      <c r="CH4314" s="267"/>
      <c r="CI4314" s="267"/>
      <c r="CJ4314" s="267"/>
      <c r="CK4314" s="267"/>
      <c r="CL4314" s="265"/>
      <c r="CM4314" s="272"/>
      <c r="CN4314" s="264"/>
      <c r="CO4314" s="136"/>
      <c r="CP4314" s="226"/>
      <c r="CQ4314" s="226"/>
      <c r="CR4314" s="226"/>
      <c r="CS4314" s="137"/>
      <c r="CT4314" s="137"/>
      <c r="CU4314" s="137"/>
      <c r="CV4314" s="137"/>
      <c r="CW4314" s="137"/>
      <c r="CX4314" s="137"/>
      <c r="CY4314" s="137"/>
      <c r="CZ4314" s="137"/>
      <c r="DA4314" s="137"/>
      <c r="DB4314" s="120"/>
      <c r="DC4314" s="120"/>
      <c r="DD4314" s="120"/>
      <c r="DE4314" s="120"/>
      <c r="DF4314" s="120"/>
      <c r="DG4314" s="120"/>
      <c r="DH4314" s="120"/>
      <c r="DI4314" s="120"/>
      <c r="DJ4314" s="120"/>
      <c r="DK4314" s="120"/>
      <c r="DL4314" s="120"/>
      <c r="DM4314" s="120"/>
      <c r="DN4314" s="120"/>
    </row>
    <row r="4315" spans="1:118" s="119" customFormat="1">
      <c r="A4315" s="228"/>
      <c r="B4315" s="548"/>
      <c r="C4315" s="515"/>
      <c r="D4315" s="237"/>
      <c r="E4315" s="237"/>
      <c r="F4315" s="243"/>
      <c r="G4315" s="122">
        <v>2</v>
      </c>
      <c r="H4315" s="84"/>
      <c r="I4315" s="84">
        <v>10.5</v>
      </c>
      <c r="J4315" s="84"/>
      <c r="K4315" s="84"/>
      <c r="L4315" s="84"/>
      <c r="M4315" s="84"/>
      <c r="N4315" s="84"/>
      <c r="O4315" s="84"/>
      <c r="P4315" s="84"/>
      <c r="Q4315" s="84"/>
      <c r="R4315" s="84"/>
      <c r="S4315" s="84"/>
      <c r="T4315" s="84"/>
      <c r="U4315" s="84"/>
      <c r="V4315" s="84"/>
      <c r="W4315" s="84">
        <v>0.5</v>
      </c>
      <c r="X4315" s="84"/>
      <c r="Y4315" s="84"/>
      <c r="Z4315" s="84"/>
      <c r="AA4315" s="84"/>
      <c r="AB4315" s="84"/>
      <c r="AC4315" s="80"/>
      <c r="AD4315" s="80"/>
      <c r="AE4315" s="80"/>
      <c r="AF4315" s="80"/>
      <c r="AG4315" s="80"/>
      <c r="AH4315" s="80"/>
      <c r="AI4315" s="80"/>
      <c r="AJ4315" s="80"/>
      <c r="AK4315" s="80"/>
      <c r="AL4315" s="80"/>
      <c r="AM4315" s="240"/>
      <c r="AN4315" s="240"/>
      <c r="AO4315" s="240"/>
      <c r="AP4315" s="240"/>
      <c r="AQ4315" s="240"/>
      <c r="AR4315" s="240"/>
      <c r="AS4315" s="240"/>
      <c r="AT4315" s="256"/>
      <c r="AU4315" s="256"/>
      <c r="AV4315" s="259"/>
      <c r="AW4315" s="259"/>
      <c r="AX4315" s="256"/>
      <c r="AY4315" s="256"/>
      <c r="AZ4315" s="256"/>
      <c r="BA4315" s="256"/>
      <c r="BB4315" s="256"/>
      <c r="BC4315" s="256"/>
      <c r="BD4315" s="256"/>
      <c r="BE4315" s="256"/>
      <c r="BF4315" s="256"/>
      <c r="BG4315" s="256"/>
      <c r="BH4315" s="256"/>
      <c r="BI4315" s="256"/>
      <c r="BJ4315" s="256"/>
      <c r="BK4315" s="256"/>
      <c r="BL4315" s="262"/>
      <c r="BM4315" s="262"/>
      <c r="BN4315" s="262"/>
      <c r="BO4315" s="262"/>
      <c r="BP4315" s="262"/>
      <c r="BQ4315" s="262"/>
      <c r="BR4315" s="270"/>
      <c r="BS4315" s="270"/>
      <c r="BT4315" s="270"/>
      <c r="BU4315" s="270"/>
      <c r="BV4315" s="270"/>
      <c r="BW4315" s="270"/>
      <c r="BX4315" s="256"/>
      <c r="BY4315" s="256"/>
      <c r="BZ4315" s="256"/>
      <c r="CA4315" s="267"/>
      <c r="CB4315" s="267"/>
      <c r="CC4315" s="274"/>
      <c r="CD4315" s="267"/>
      <c r="CE4315" s="267"/>
      <c r="CF4315" s="267"/>
      <c r="CG4315" s="267"/>
      <c r="CH4315" s="267"/>
      <c r="CI4315" s="267"/>
      <c r="CJ4315" s="267"/>
      <c r="CK4315" s="267"/>
      <c r="CL4315" s="265"/>
      <c r="CM4315" s="272"/>
      <c r="CN4315" s="264"/>
      <c r="CO4315" s="136"/>
      <c r="CP4315" s="226"/>
      <c r="CQ4315" s="226"/>
      <c r="CR4315" s="226"/>
      <c r="CS4315" s="137"/>
      <c r="CT4315" s="137"/>
      <c r="CU4315" s="137"/>
      <c r="CV4315" s="137"/>
      <c r="CW4315" s="137"/>
      <c r="CX4315" s="137"/>
      <c r="CY4315" s="137"/>
      <c r="CZ4315" s="137"/>
      <c r="DA4315" s="137"/>
      <c r="DB4315" s="120"/>
      <c r="DC4315" s="120"/>
      <c r="DD4315" s="120"/>
      <c r="DE4315" s="120"/>
      <c r="DF4315" s="120"/>
      <c r="DG4315" s="120"/>
      <c r="DH4315" s="120"/>
      <c r="DI4315" s="120"/>
      <c r="DJ4315" s="120"/>
      <c r="DK4315" s="120"/>
      <c r="DL4315" s="120"/>
      <c r="DM4315" s="120"/>
      <c r="DN4315" s="120"/>
    </row>
    <row r="4316" spans="1:118" s="119" customFormat="1">
      <c r="A4316" s="228"/>
      <c r="B4316" s="548"/>
      <c r="C4316" s="515"/>
      <c r="D4316" s="237"/>
      <c r="E4316" s="237"/>
      <c r="F4316" s="243"/>
      <c r="G4316" s="122">
        <v>2.1</v>
      </c>
      <c r="H4316" s="84"/>
      <c r="I4316" s="84"/>
      <c r="J4316" s="84"/>
      <c r="K4316" s="84"/>
      <c r="L4316" s="84"/>
      <c r="M4316" s="84"/>
      <c r="N4316" s="84"/>
      <c r="O4316" s="84"/>
      <c r="P4316" s="84"/>
      <c r="Q4316" s="84"/>
      <c r="R4316" s="84"/>
      <c r="S4316" s="84"/>
      <c r="T4316" s="84"/>
      <c r="U4316" s="84"/>
      <c r="V4316" s="84"/>
      <c r="W4316" s="84"/>
      <c r="X4316" s="84"/>
      <c r="Y4316" s="84"/>
      <c r="Z4316" s="84"/>
      <c r="AA4316" s="84"/>
      <c r="AB4316" s="84"/>
      <c r="AC4316" s="80"/>
      <c r="AD4316" s="80"/>
      <c r="AE4316" s="80"/>
      <c r="AF4316" s="80"/>
      <c r="AG4316" s="80"/>
      <c r="AH4316" s="80"/>
      <c r="AI4316" s="80"/>
      <c r="AJ4316" s="80"/>
      <c r="AK4316" s="80"/>
      <c r="AL4316" s="80"/>
      <c r="AM4316" s="240"/>
      <c r="AN4316" s="240"/>
      <c r="AO4316" s="240"/>
      <c r="AP4316" s="240"/>
      <c r="AQ4316" s="240"/>
      <c r="AR4316" s="240"/>
      <c r="AS4316" s="240"/>
      <c r="AT4316" s="256"/>
      <c r="AU4316" s="256"/>
      <c r="AV4316" s="259"/>
      <c r="AW4316" s="259"/>
      <c r="AX4316" s="256"/>
      <c r="AY4316" s="256"/>
      <c r="AZ4316" s="256"/>
      <c r="BA4316" s="256"/>
      <c r="BB4316" s="256"/>
      <c r="BC4316" s="256"/>
      <c r="BD4316" s="256"/>
      <c r="BE4316" s="256"/>
      <c r="BF4316" s="256"/>
      <c r="BG4316" s="256"/>
      <c r="BH4316" s="256"/>
      <c r="BI4316" s="256"/>
      <c r="BJ4316" s="256"/>
      <c r="BK4316" s="256"/>
      <c r="BL4316" s="262"/>
      <c r="BM4316" s="262"/>
      <c r="BN4316" s="262"/>
      <c r="BO4316" s="262"/>
      <c r="BP4316" s="262"/>
      <c r="BQ4316" s="262"/>
      <c r="BR4316" s="270"/>
      <c r="BS4316" s="270"/>
      <c r="BT4316" s="270"/>
      <c r="BU4316" s="270"/>
      <c r="BV4316" s="270"/>
      <c r="BW4316" s="270"/>
      <c r="BX4316" s="256"/>
      <c r="BY4316" s="256"/>
      <c r="BZ4316" s="256"/>
      <c r="CA4316" s="267"/>
      <c r="CB4316" s="267"/>
      <c r="CC4316" s="274"/>
      <c r="CD4316" s="267"/>
      <c r="CE4316" s="267"/>
      <c r="CF4316" s="267"/>
      <c r="CG4316" s="267"/>
      <c r="CH4316" s="267"/>
      <c r="CI4316" s="267"/>
      <c r="CJ4316" s="267"/>
      <c r="CK4316" s="267"/>
      <c r="CL4316" s="265"/>
      <c r="CM4316" s="272"/>
      <c r="CN4316" s="264"/>
      <c r="CO4316" s="136"/>
      <c r="CP4316" s="226"/>
      <c r="CQ4316" s="226"/>
      <c r="CR4316" s="226"/>
      <c r="CS4316" s="137"/>
      <c r="CT4316" s="137"/>
      <c r="CU4316" s="137"/>
      <c r="CV4316" s="137"/>
      <c r="CW4316" s="137"/>
      <c r="CX4316" s="137"/>
      <c r="CY4316" s="137"/>
      <c r="CZ4316" s="137"/>
      <c r="DA4316" s="137"/>
      <c r="DB4316" s="120"/>
      <c r="DC4316" s="120"/>
      <c r="DD4316" s="120"/>
      <c r="DE4316" s="120"/>
      <c r="DF4316" s="120"/>
      <c r="DG4316" s="120"/>
      <c r="DH4316" s="120"/>
      <c r="DI4316" s="120"/>
      <c r="DJ4316" s="120"/>
      <c r="DK4316" s="120"/>
      <c r="DL4316" s="120"/>
      <c r="DM4316" s="120"/>
      <c r="DN4316" s="120"/>
    </row>
    <row r="4317" spans="1:118" s="119" customFormat="1">
      <c r="A4317" s="228"/>
      <c r="B4317" s="548"/>
      <c r="C4317" s="515"/>
      <c r="D4317" s="237"/>
      <c r="E4317" s="237"/>
      <c r="F4317" s="243"/>
      <c r="G4317" s="122">
        <v>2.7</v>
      </c>
      <c r="H4317" s="84"/>
      <c r="I4317" s="84"/>
      <c r="J4317" s="84"/>
      <c r="K4317" s="84"/>
      <c r="L4317" s="84"/>
      <c r="M4317" s="84"/>
      <c r="N4317" s="84"/>
      <c r="O4317" s="84"/>
      <c r="P4317" s="84"/>
      <c r="Q4317" s="84"/>
      <c r="R4317" s="84"/>
      <c r="S4317" s="84"/>
      <c r="T4317" s="84"/>
      <c r="U4317" s="84"/>
      <c r="V4317" s="84"/>
      <c r="W4317" s="84"/>
      <c r="X4317" s="84"/>
      <c r="Y4317" s="84"/>
      <c r="Z4317" s="84"/>
      <c r="AA4317" s="84"/>
      <c r="AB4317" s="84"/>
      <c r="AC4317" s="80"/>
      <c r="AD4317" s="80"/>
      <c r="AE4317" s="80"/>
      <c r="AF4317" s="80"/>
      <c r="AG4317" s="80"/>
      <c r="AH4317" s="80"/>
      <c r="AI4317" s="80"/>
      <c r="AJ4317" s="80"/>
      <c r="AK4317" s="80"/>
      <c r="AL4317" s="80"/>
      <c r="AM4317" s="240"/>
      <c r="AN4317" s="240"/>
      <c r="AO4317" s="240"/>
      <c r="AP4317" s="240"/>
      <c r="AQ4317" s="240"/>
      <c r="AR4317" s="240"/>
      <c r="AS4317" s="240"/>
      <c r="AT4317" s="256"/>
      <c r="AU4317" s="256"/>
      <c r="AV4317" s="259"/>
      <c r="AW4317" s="259"/>
      <c r="AX4317" s="256"/>
      <c r="AY4317" s="256"/>
      <c r="AZ4317" s="256"/>
      <c r="BA4317" s="256"/>
      <c r="BB4317" s="256"/>
      <c r="BC4317" s="256"/>
      <c r="BD4317" s="256"/>
      <c r="BE4317" s="256"/>
      <c r="BF4317" s="256"/>
      <c r="BG4317" s="256"/>
      <c r="BH4317" s="256"/>
      <c r="BI4317" s="256"/>
      <c r="BJ4317" s="256"/>
      <c r="BK4317" s="256"/>
      <c r="BL4317" s="262"/>
      <c r="BM4317" s="262"/>
      <c r="BN4317" s="262"/>
      <c r="BO4317" s="262"/>
      <c r="BP4317" s="262"/>
      <c r="BQ4317" s="262"/>
      <c r="BR4317" s="270"/>
      <c r="BS4317" s="270"/>
      <c r="BT4317" s="270"/>
      <c r="BU4317" s="270"/>
      <c r="BV4317" s="270"/>
      <c r="BW4317" s="270"/>
      <c r="BX4317" s="256"/>
      <c r="BY4317" s="256"/>
      <c r="BZ4317" s="256"/>
      <c r="CA4317" s="267"/>
      <c r="CB4317" s="267"/>
      <c r="CC4317" s="274"/>
      <c r="CD4317" s="267"/>
      <c r="CE4317" s="267"/>
      <c r="CF4317" s="267"/>
      <c r="CG4317" s="267"/>
      <c r="CH4317" s="267"/>
      <c r="CI4317" s="267"/>
      <c r="CJ4317" s="267"/>
      <c r="CK4317" s="267"/>
      <c r="CL4317" s="265"/>
      <c r="CM4317" s="272"/>
      <c r="CN4317" s="264"/>
      <c r="CO4317" s="136"/>
      <c r="CP4317" s="226"/>
      <c r="CQ4317" s="226"/>
      <c r="CR4317" s="226"/>
      <c r="CS4317" s="137"/>
      <c r="CT4317" s="137"/>
      <c r="CU4317" s="137"/>
      <c r="CV4317" s="137"/>
      <c r="CW4317" s="137"/>
      <c r="CX4317" s="137"/>
      <c r="CY4317" s="137"/>
      <c r="CZ4317" s="137"/>
      <c r="DA4317" s="137"/>
      <c r="DB4317" s="120"/>
      <c r="DC4317" s="120"/>
      <c r="DD4317" s="120"/>
      <c r="DE4317" s="120"/>
      <c r="DF4317" s="120"/>
      <c r="DG4317" s="120"/>
      <c r="DH4317" s="120"/>
      <c r="DI4317" s="120"/>
      <c r="DJ4317" s="120"/>
      <c r="DK4317" s="120"/>
      <c r="DL4317" s="120"/>
      <c r="DM4317" s="120"/>
      <c r="DN4317" s="120"/>
    </row>
    <row r="4318" spans="1:118" s="119" customFormat="1">
      <c r="A4318" s="228"/>
      <c r="B4318" s="548"/>
      <c r="C4318" s="515"/>
      <c r="D4318" s="237"/>
      <c r="E4318" s="237"/>
      <c r="F4318" s="243"/>
      <c r="G4318" s="122">
        <v>3</v>
      </c>
      <c r="H4318" s="84"/>
      <c r="I4318" s="84"/>
      <c r="J4318" s="84"/>
      <c r="K4318" s="84"/>
      <c r="L4318" s="84"/>
      <c r="M4318" s="84"/>
      <c r="N4318" s="84"/>
      <c r="O4318" s="84"/>
      <c r="P4318" s="84"/>
      <c r="Q4318" s="84"/>
      <c r="R4318" s="84"/>
      <c r="S4318" s="84"/>
      <c r="T4318" s="84"/>
      <c r="U4318" s="84"/>
      <c r="V4318" s="84"/>
      <c r="W4318" s="84"/>
      <c r="X4318" s="84"/>
      <c r="Y4318" s="84"/>
      <c r="Z4318" s="84"/>
      <c r="AA4318" s="84"/>
      <c r="AB4318" s="84"/>
      <c r="AC4318" s="80"/>
      <c r="AD4318" s="80"/>
      <c r="AE4318" s="80"/>
      <c r="AF4318" s="80"/>
      <c r="AG4318" s="80"/>
      <c r="AH4318" s="80"/>
      <c r="AI4318" s="80"/>
      <c r="AJ4318" s="80"/>
      <c r="AK4318" s="80"/>
      <c r="AL4318" s="80"/>
      <c r="AM4318" s="240"/>
      <c r="AN4318" s="240"/>
      <c r="AO4318" s="240"/>
      <c r="AP4318" s="240"/>
      <c r="AQ4318" s="240"/>
      <c r="AR4318" s="240"/>
      <c r="AS4318" s="240"/>
      <c r="AT4318" s="256"/>
      <c r="AU4318" s="256"/>
      <c r="AV4318" s="259"/>
      <c r="AW4318" s="259"/>
      <c r="AX4318" s="256"/>
      <c r="AY4318" s="256"/>
      <c r="AZ4318" s="256"/>
      <c r="BA4318" s="256"/>
      <c r="BB4318" s="256"/>
      <c r="BC4318" s="256"/>
      <c r="BD4318" s="256"/>
      <c r="BE4318" s="256"/>
      <c r="BF4318" s="256"/>
      <c r="BG4318" s="256"/>
      <c r="BH4318" s="256"/>
      <c r="BI4318" s="256"/>
      <c r="BJ4318" s="256"/>
      <c r="BK4318" s="256"/>
      <c r="BL4318" s="262"/>
      <c r="BM4318" s="262"/>
      <c r="BN4318" s="262"/>
      <c r="BO4318" s="262"/>
      <c r="BP4318" s="262"/>
      <c r="BQ4318" s="262"/>
      <c r="BR4318" s="270"/>
      <c r="BS4318" s="270"/>
      <c r="BT4318" s="270"/>
      <c r="BU4318" s="270"/>
      <c r="BV4318" s="270"/>
      <c r="BW4318" s="270"/>
      <c r="BX4318" s="256"/>
      <c r="BY4318" s="256"/>
      <c r="BZ4318" s="256"/>
      <c r="CA4318" s="267"/>
      <c r="CB4318" s="267"/>
      <c r="CC4318" s="274"/>
      <c r="CD4318" s="267"/>
      <c r="CE4318" s="267"/>
      <c r="CF4318" s="267"/>
      <c r="CG4318" s="267"/>
      <c r="CH4318" s="267"/>
      <c r="CI4318" s="267"/>
      <c r="CJ4318" s="267"/>
      <c r="CK4318" s="267"/>
      <c r="CL4318" s="265"/>
      <c r="CM4318" s="272"/>
      <c r="CN4318" s="264"/>
      <c r="CO4318" s="136"/>
      <c r="CP4318" s="226"/>
      <c r="CQ4318" s="226"/>
      <c r="CR4318" s="226"/>
      <c r="CS4318" s="137"/>
      <c r="CT4318" s="137"/>
      <c r="CU4318" s="137"/>
      <c r="CV4318" s="137"/>
      <c r="CW4318" s="137"/>
      <c r="CX4318" s="137"/>
      <c r="CY4318" s="137"/>
      <c r="CZ4318" s="137"/>
      <c r="DA4318" s="137"/>
      <c r="DB4318" s="120"/>
      <c r="DC4318" s="120"/>
      <c r="DD4318" s="120"/>
      <c r="DE4318" s="120"/>
      <c r="DF4318" s="120"/>
      <c r="DG4318" s="120"/>
      <c r="DH4318" s="120"/>
      <c r="DI4318" s="120"/>
      <c r="DJ4318" s="120"/>
      <c r="DK4318" s="120"/>
      <c r="DL4318" s="120"/>
      <c r="DM4318" s="120"/>
      <c r="DN4318" s="120"/>
    </row>
    <row r="4319" spans="1:118" s="119" customFormat="1">
      <c r="A4319" s="228"/>
      <c r="B4319" s="548"/>
      <c r="C4319" s="515"/>
      <c r="D4319" s="237"/>
      <c r="E4319" s="237"/>
      <c r="F4319" s="244"/>
      <c r="G4319" s="123">
        <v>3.9</v>
      </c>
      <c r="H4319" s="85"/>
      <c r="I4319" s="85"/>
      <c r="J4319" s="85"/>
      <c r="K4319" s="85"/>
      <c r="L4319" s="85"/>
      <c r="M4319" s="85"/>
      <c r="N4319" s="85"/>
      <c r="O4319" s="85"/>
      <c r="P4319" s="85"/>
      <c r="Q4319" s="85"/>
      <c r="R4319" s="85"/>
      <c r="S4319" s="85"/>
      <c r="T4319" s="85"/>
      <c r="U4319" s="85"/>
      <c r="V4319" s="85"/>
      <c r="W4319" s="85"/>
      <c r="X4319" s="85"/>
      <c r="Y4319" s="85"/>
      <c r="Z4319" s="85"/>
      <c r="AA4319" s="85"/>
      <c r="AB4319" s="85"/>
      <c r="AC4319" s="81"/>
      <c r="AD4319" s="81"/>
      <c r="AE4319" s="81"/>
      <c r="AF4319" s="81"/>
      <c r="AG4319" s="81"/>
      <c r="AH4319" s="81"/>
      <c r="AI4319" s="81"/>
      <c r="AJ4319" s="81"/>
      <c r="AK4319" s="81"/>
      <c r="AL4319" s="81"/>
      <c r="AM4319" s="240"/>
      <c r="AN4319" s="240"/>
      <c r="AO4319" s="240"/>
      <c r="AP4319" s="240"/>
      <c r="AQ4319" s="240"/>
      <c r="AR4319" s="240"/>
      <c r="AS4319" s="240"/>
      <c r="AT4319" s="256"/>
      <c r="AU4319" s="256"/>
      <c r="AV4319" s="259"/>
      <c r="AW4319" s="259"/>
      <c r="AX4319" s="256"/>
      <c r="AY4319" s="256"/>
      <c r="AZ4319" s="256"/>
      <c r="BA4319" s="256"/>
      <c r="BB4319" s="256"/>
      <c r="BC4319" s="256"/>
      <c r="BD4319" s="256"/>
      <c r="BE4319" s="256"/>
      <c r="BF4319" s="256"/>
      <c r="BG4319" s="256"/>
      <c r="BH4319" s="256"/>
      <c r="BI4319" s="256"/>
      <c r="BJ4319" s="256"/>
      <c r="BK4319" s="256"/>
      <c r="BL4319" s="262"/>
      <c r="BM4319" s="262"/>
      <c r="BN4319" s="262"/>
      <c r="BO4319" s="262"/>
      <c r="BP4319" s="262"/>
      <c r="BQ4319" s="262"/>
      <c r="BR4319" s="270"/>
      <c r="BS4319" s="270"/>
      <c r="BT4319" s="270"/>
      <c r="BU4319" s="270"/>
      <c r="BV4319" s="270"/>
      <c r="BW4319" s="270"/>
      <c r="BX4319" s="256"/>
      <c r="BY4319" s="256"/>
      <c r="BZ4319" s="256"/>
      <c r="CA4319" s="267"/>
      <c r="CB4319" s="267"/>
      <c r="CC4319" s="274"/>
      <c r="CD4319" s="267"/>
      <c r="CE4319" s="267"/>
      <c r="CF4319" s="267"/>
      <c r="CG4319" s="267"/>
      <c r="CH4319" s="267"/>
      <c r="CI4319" s="267"/>
      <c r="CJ4319" s="267"/>
      <c r="CK4319" s="267"/>
      <c r="CL4319" s="265"/>
      <c r="CM4319" s="272"/>
      <c r="CN4319" s="264"/>
      <c r="CO4319" s="136"/>
      <c r="CP4319" s="226"/>
      <c r="CQ4319" s="226"/>
      <c r="CR4319" s="226"/>
      <c r="CS4319" s="137"/>
      <c r="CT4319" s="137"/>
      <c r="CU4319" s="137"/>
      <c r="CV4319" s="137"/>
      <c r="CW4319" s="137"/>
      <c r="CX4319" s="137"/>
      <c r="CY4319" s="137"/>
      <c r="CZ4319" s="137"/>
      <c r="DA4319" s="137"/>
      <c r="DB4319" s="120"/>
      <c r="DC4319" s="120"/>
      <c r="DD4319" s="120"/>
      <c r="DE4319" s="120"/>
      <c r="DF4319" s="120"/>
      <c r="DG4319" s="120"/>
      <c r="DH4319" s="120"/>
      <c r="DI4319" s="120"/>
      <c r="DJ4319" s="120"/>
      <c r="DK4319" s="120"/>
      <c r="DL4319" s="120"/>
      <c r="DM4319" s="120"/>
      <c r="DN4319" s="120"/>
    </row>
    <row r="4320" spans="1:118" s="119" customFormat="1">
      <c r="A4320" s="229"/>
      <c r="B4320" s="549"/>
      <c r="C4320" s="516"/>
      <c r="D4320" s="238"/>
      <c r="E4320" s="238"/>
      <c r="F4320" s="245" t="s">
        <v>83</v>
      </c>
      <c r="G4320" s="246"/>
      <c r="H4320" s="82"/>
      <c r="I4320" s="82"/>
      <c r="J4320" s="82"/>
      <c r="K4320" s="82"/>
      <c r="L4320" s="82"/>
      <c r="M4320" s="82"/>
      <c r="N4320" s="82"/>
      <c r="O4320" s="82"/>
      <c r="P4320" s="82">
        <v>2</v>
      </c>
      <c r="Q4320" s="82"/>
      <c r="R4320" s="82"/>
      <c r="S4320" s="82"/>
      <c r="T4320" s="82"/>
      <c r="U4320" s="82"/>
      <c r="V4320" s="82"/>
      <c r="W4320" s="82"/>
      <c r="X4320" s="82"/>
      <c r="Y4320" s="82"/>
      <c r="Z4320" s="82"/>
      <c r="AA4320" s="82"/>
      <c r="AB4320" s="82"/>
      <c r="AC4320" s="35"/>
      <c r="AD4320" s="35"/>
      <c r="AE4320" s="35"/>
      <c r="AF4320" s="35"/>
      <c r="AG4320" s="35"/>
      <c r="AH4320" s="35"/>
      <c r="AI4320" s="35"/>
      <c r="AJ4320" s="35"/>
      <c r="AK4320" s="35"/>
      <c r="AL4320" s="35"/>
      <c r="AM4320" s="241"/>
      <c r="AN4320" s="241"/>
      <c r="AO4320" s="241"/>
      <c r="AP4320" s="241"/>
      <c r="AQ4320" s="241"/>
      <c r="AR4320" s="241"/>
      <c r="AS4320" s="241"/>
      <c r="AT4320" s="257"/>
      <c r="AU4320" s="257"/>
      <c r="AV4320" s="260"/>
      <c r="AW4320" s="260"/>
      <c r="AX4320" s="257"/>
      <c r="AY4320" s="257"/>
      <c r="AZ4320" s="257"/>
      <c r="BA4320" s="257"/>
      <c r="BB4320" s="257"/>
      <c r="BC4320" s="257"/>
      <c r="BD4320" s="257"/>
      <c r="BE4320" s="257"/>
      <c r="BF4320" s="257"/>
      <c r="BG4320" s="257"/>
      <c r="BH4320" s="257"/>
      <c r="BI4320" s="257"/>
      <c r="BJ4320" s="257"/>
      <c r="BK4320" s="257"/>
      <c r="BL4320" s="263"/>
      <c r="BM4320" s="263"/>
      <c r="BN4320" s="263"/>
      <c r="BO4320" s="263"/>
      <c r="BP4320" s="263"/>
      <c r="BQ4320" s="263"/>
      <c r="BR4320" s="271"/>
      <c r="BS4320" s="271"/>
      <c r="BT4320" s="271"/>
      <c r="BU4320" s="271"/>
      <c r="BV4320" s="271"/>
      <c r="BW4320" s="271"/>
      <c r="BX4320" s="257"/>
      <c r="BY4320" s="257"/>
      <c r="BZ4320" s="257"/>
      <c r="CA4320" s="268"/>
      <c r="CB4320" s="268"/>
      <c r="CC4320" s="275"/>
      <c r="CD4320" s="268"/>
      <c r="CE4320" s="268"/>
      <c r="CF4320" s="268"/>
      <c r="CG4320" s="268"/>
      <c r="CH4320" s="268"/>
      <c r="CI4320" s="268"/>
      <c r="CJ4320" s="268"/>
      <c r="CK4320" s="268"/>
      <c r="CL4320" s="265"/>
      <c r="CM4320" s="272"/>
      <c r="CN4320" s="264"/>
      <c r="CO4320" s="136"/>
      <c r="CP4320" s="226"/>
      <c r="CQ4320" s="226"/>
      <c r="CR4320" s="226"/>
      <c r="CS4320" s="137"/>
      <c r="CT4320" s="137"/>
      <c r="CU4320" s="137"/>
      <c r="CV4320" s="137"/>
      <c r="CW4320" s="137"/>
      <c r="CX4320" s="137"/>
      <c r="CY4320" s="137"/>
      <c r="CZ4320" s="137"/>
      <c r="DA4320" s="137"/>
      <c r="DB4320" s="120"/>
      <c r="DC4320" s="120"/>
      <c r="DD4320" s="120"/>
      <c r="DE4320" s="120"/>
      <c r="DF4320" s="120"/>
      <c r="DG4320" s="120"/>
      <c r="DH4320" s="120"/>
      <c r="DI4320" s="120"/>
      <c r="DJ4320" s="120"/>
      <c r="DK4320" s="120"/>
      <c r="DL4320" s="120"/>
      <c r="DM4320" s="120"/>
      <c r="DN4320" s="120"/>
    </row>
    <row r="4321" spans="1:118" s="119" customFormat="1" ht="14.25" customHeight="1">
      <c r="A4321" s="227">
        <f t="shared" si="1309"/>
        <v>536</v>
      </c>
      <c r="B4321" s="547" t="s">
        <v>813</v>
      </c>
      <c r="C4321" s="514" t="s">
        <v>1018</v>
      </c>
      <c r="D4321" s="236">
        <v>44287</v>
      </c>
      <c r="E4321" s="236" t="s">
        <v>1197</v>
      </c>
      <c r="F4321" s="253" t="s">
        <v>80</v>
      </c>
      <c r="G4321" s="254"/>
      <c r="H4321" s="82" t="s">
        <v>69</v>
      </c>
      <c r="I4321" s="82"/>
      <c r="J4321" s="82" t="s">
        <v>60</v>
      </c>
      <c r="K4321" s="82" t="s">
        <v>60</v>
      </c>
      <c r="L4321" s="82" t="s">
        <v>60</v>
      </c>
      <c r="M4321" s="82" t="s">
        <v>60</v>
      </c>
      <c r="N4321" s="82" t="s">
        <v>60</v>
      </c>
      <c r="O4321" s="82"/>
      <c r="P4321" s="82" t="s">
        <v>60</v>
      </c>
      <c r="Q4321" s="82" t="s">
        <v>60</v>
      </c>
      <c r="R4321" s="82" t="s">
        <v>60</v>
      </c>
      <c r="S4321" s="82" t="s">
        <v>60</v>
      </c>
      <c r="T4321" s="82" t="s">
        <v>60</v>
      </c>
      <c r="U4321" s="82" t="s">
        <v>60</v>
      </c>
      <c r="V4321" s="82"/>
      <c r="W4321" s="82" t="s">
        <v>61</v>
      </c>
      <c r="X4321" s="82" t="s">
        <v>61</v>
      </c>
      <c r="Y4321" s="82" t="s">
        <v>61</v>
      </c>
      <c r="Z4321" s="82" t="s">
        <v>61</v>
      </c>
      <c r="AA4321" s="82" t="s">
        <v>61</v>
      </c>
      <c r="AB4321" s="82" t="s">
        <v>61</v>
      </c>
      <c r="AC4321" s="82"/>
      <c r="AD4321" s="82" t="s">
        <v>61</v>
      </c>
      <c r="AE4321" s="82" t="s">
        <v>61</v>
      </c>
      <c r="AF4321" s="82" t="s">
        <v>61</v>
      </c>
      <c r="AG4321" s="82" t="s">
        <v>61</v>
      </c>
      <c r="AH4321" s="82" t="s">
        <v>61</v>
      </c>
      <c r="AI4321" s="82" t="s">
        <v>1471</v>
      </c>
      <c r="AJ4321" s="82"/>
      <c r="AK4321" s="82" t="s">
        <v>60</v>
      </c>
      <c r="AL4321" s="82" t="s">
        <v>60</v>
      </c>
      <c r="AM4321" s="239">
        <f>COUNTIF(H4321:AL4321,"PH")+COUNTIF(H4321:AL4321,"PH/L")+COUNTIF(H4321:AL4321,"PM")</f>
        <v>0</v>
      </c>
      <c r="AN4321" s="239">
        <f>COUNTIF(H4321:AL4321,"PD")+COUNTIF(H4321:AL4321,"PDD")+COUNTIF(H4321:AL4321,"P/DS")/2+COUNTIF(H4321:AL4321,"PMD")</f>
        <v>0</v>
      </c>
      <c r="AO4321" s="239">
        <f>COUNTIF(H4321:AL4321,"PN")+COUNTIF(H4321:AL4321,"P/NS")/2+COUNTIF(H4321:AL4321,"PH")+COUNTIF(H4321:AL4321,"PH/F")/2+COUNTIF(H4321:AL4321,"PH/L")/2+COUNTIF(H4321:AL4321,"PM")</f>
        <v>0</v>
      </c>
      <c r="AP4321" s="239">
        <f>COUNTIF(H4321:AL4321,"BH")+COUNTIF(H4321:AL4321,"AL/BL")+COUNTIF(H4321:AL4321,"UL/BL")+COUNTIF(H4321:AL4321,"BM")</f>
        <v>0</v>
      </c>
      <c r="AQ4321" s="239">
        <f>COUNTIF(H4321:AL4321,"DS")+COUNTIF(H4321:AL4321,"AL/DS")/2+COUNTIF(H4321:AL4321,"UL/DS")/2+COUNTIF(H4321:AL4321,"CT")+COUNTIF(H4321:AL4321,"MD")</f>
        <v>13.5</v>
      </c>
      <c r="AR4321" s="239">
        <f>COUNTIF(H4321:AL4321,"NS")+COUNTIF(H4321:AL4321,"AL/NS")/2+COUNTIF(H4321:AL4321,"UL/NS")/2+COUNTIF(H4321:AL4321,"BH")+COUNTIF(H4321:AL4321,"AL/BF")/2+COUNTIF(H4321:AL4321,"AL/BL")/2+COUNTIF(H4321:AL4321,"UL/BL")/2+COUNTIF(H4321:AL4321,"UL/BF")/2+COUNTIF(H4321:AL4321,"BM")</f>
        <v>11</v>
      </c>
      <c r="AS4321" s="239">
        <f>COUNTIF(H4321:AL4321,"AL")+COUNTIF(H4321:AL4321,"AL/DS")/2+COUNTIF(H4321:AL4321,"AL/NS")/2+COUNTIF(H4321:AL4321,"NH")+COUNTIF(H4321:AL4321,"SL")+COUNTIF(H4321:AL4321,"NHD")+COUNTIF(H4321:AL4321,"B")+COUNTIF(H4321:AL4321,"HL")+COUNTIF(H4321:AL4321,"AL/BF")/2+COUNTIF(H4321:AL4321,"AL/BL")/2</f>
        <v>1</v>
      </c>
      <c r="AT4321" s="255">
        <f>COUNTIF(H4321:AL4321,"PD")+COUNTIF(H4321:AL4321,"PN")+COUNTIF(H4321:AL4321,"P/DS")/2+COUNTIF(H4321:AL4321,"P/NS")/2+COUNTIF(H4321:AL4321,"DS")+COUNTIF(H4321:AL4321,"NS")+COUNTIF(H4321:AL4321,"AL")+COUNTIF(H4321:AL4321,"AL/DS")+COUNTIF(H4321:AL4321,"AL/NS")+COUNTIF(H4321:AL4321,"NH")+COUNTIF(H4321:AL4321,"SL")+COUNTIF(H4321:AL4321,"UL/DS")/2+COUNTIF(H4321:AL4321,"UL/NS")/2+COUNTIF(H4321:AL4321,"CT")+COUNTIF(H4321:AL4321,"NHD")+COUNTIF(H4321:AL4321,"PDD")+COUNTIF(H4321:AL4321,"B")+COUNTIF(H4321:AL4321,"HL")+COUNTIF(H4321:AL4321,"PH")+COUNTIF(H4321:AL4321,"BH")+COUNTIF(H4321:AL4321,"AL/BF")+COUNTIF(H4321:AL4321,"AL/BL")+COUNTIF(H4321:AL4321,"UL/BF")/2+COUNTIF(H4321:AL4321,"UL/BL")/2+COUNTIF(H4321:AL4321,"PH/F")/2+COUNTIF(H4321:AL4321,"PH/L")/2+COUNTIF(H4321:AL4321,"MD")+COUNTIF(H4321:AL4321,"PMD")+COUNTIF(H4321:AL4321,"PM")+COUNTIF(H4321:AL4321,"BM")</f>
        <v>25.5</v>
      </c>
      <c r="AU4321" s="255">
        <f>COUNTIF(H4321:AL4321,"P/DS")/2+COUNTIF(H4321:AL4321,"P/NS")/2+COUNTIF(H4321:AL4321,"IL")+COUNTIF(H4321:AL4321,"NL")+COUNTIF(H4321:AL4321,"UL")+COUNTIF(H4321:AL4321,"UL/DS")/2+COUNTIF(H4321:AL4321,"UL/NS")/2+COUNTIF(H4321:AL4321,"KT")+COUNTIF(H4321:AL4321,"UL/BF")/2+COUNTIF(H4321:AL4321,"UL/BL")/2+COUNTIF(H4321:AL4321,"PH/F")/2+COUNTIF(H4321:AL4321,"PH/L")/2+COUNTIF(H4321:AL4321,"NB")</f>
        <v>0.5</v>
      </c>
      <c r="AV4321" s="258">
        <f>COUNTIF(H4321:AL4321,"PN")+COUNTIF(H4321:AL4321,"TVD")+COUNTIF(H4321:AL4321,"PH")+COUNTIF(H4321:AL4321,"PM")+COUNTIF(H4321:AL4321,"PDD")-COUNTIFS(H4321:AL4321,"PN",H4328:AL4328,"&gt;=3")-COUNTIFS(H4321:AL4321,"PM",H4328:AL4328,"&gt;=3")</f>
        <v>0</v>
      </c>
      <c r="AW4321" s="258">
        <f>COUNTIF(H4321:AL4321,"NS")+COUNTIF(H4321:AL4321,"D")+COUNTIF(H4321:AL4321,"BH")+COUNTIF(H4321:AL4321,"NHD")+COUNTIF(H4321:AL4321,"BM")-COUNTIFS(H4321:AL4321,"NS",H4328:AL4328,"&gt;=3")-COUNTIFS(H4321:AL4321,"BH",H4328:AL4328,"&gt;=3")-COUNTIFS(H4321:AL4321,"BM",H4328:AL4328,"&gt;=3")</f>
        <v>11</v>
      </c>
      <c r="AX4321" s="255">
        <f>COUNTIF(H4321:AL4321,"AL")+COUNTIF(H4321:AL4321,"AL/DS")/2+COUNTIF(H4321:AL4321,"AL/NS")/2+COUNTIF(H4321:AL4321,"AL/BF")+COUNTIF(H4321:AL4321,"AL/BL")/2</f>
        <v>0</v>
      </c>
      <c r="AY4321" s="255">
        <f>COUNTIF(H4321:AL4321,"SL")</f>
        <v>0</v>
      </c>
      <c r="AZ4321" s="255">
        <f>COUNTIF(H4321:AL4321,"NH")</f>
        <v>1</v>
      </c>
      <c r="BA4321" s="255">
        <f>COUNTIF(H4321:AL4321,"HL")</f>
        <v>0</v>
      </c>
      <c r="BB4321" s="255">
        <f>COUNTIF(G4321:AL4321,"P/DS")/2+COUNTIF(G4321:AL4321,"P/NS")/2+COUNTIF(G4321:AL4321,"UL")+COUNTIF(G4321:AL4321,"UL/DS")/2+COUNTIF(G4321:AL4321,"UL/NS")/2+COUNTIF(G4321:AL4321,"UL/BL")/2+COUNTIF(G4321:AL4321,"UL/BF")/2+COUNTIF(G4321:AL4321,"PH/F")/2+COUNTIF(G4321:AL4321,"PH/L")/2</f>
        <v>0.5</v>
      </c>
      <c r="BC4321" s="255">
        <f>COUNTIF(H4321:AL4321,"NB")</f>
        <v>0</v>
      </c>
      <c r="BD4321" s="255">
        <f>COUNTIF(H4321:AL4321,"NL")</f>
        <v>0</v>
      </c>
      <c r="BE4321" s="255">
        <f>COUNTIF(H4321:AL4321,"IL")</f>
        <v>0</v>
      </c>
      <c r="BF4321" s="255">
        <f>COUNTIF(H4321:AL4321,"KT")</f>
        <v>0</v>
      </c>
      <c r="BG4321" s="255">
        <f>COUNTIF(H4321:AL4321,"L70")</f>
        <v>0</v>
      </c>
      <c r="BH4321" s="255">
        <f>COUNTIF(H4321:AL4321,"MD")</f>
        <v>0</v>
      </c>
      <c r="BI4321" s="255">
        <f>COUNTIF(H4321:AL4321,"PMD")</f>
        <v>0</v>
      </c>
      <c r="BJ4321" s="255">
        <f>COUNTIF(H4321:AL4321,"PM")</f>
        <v>0</v>
      </c>
      <c r="BK4321" s="255">
        <f>COUNTIF(H4321:AL4321,"BM")</f>
        <v>0</v>
      </c>
      <c r="BL4321" s="261">
        <f>SUMIF(H4321:AL4321,"PD",H4322:AL4322)+SUMIF(H4321:AL4321,"PN",H4322:AL4322)+SUMIF(H4321:AL4321,"P/DS",H4322:AL4322)+SUMIF(H4321:AL4321,"PN/F",H4322:AL4322)+SUMIF(H4321:AL4321,"PN/L",H4322:AL4322)+SUMIF(H4321:AL4321,"TV",H4322:AL4322)+SUMIF(H4321:AL4321,"TVD",H4322:AL4322)+SUMIF(H4321:AL4321,"PDD",H4322:AL4322)</f>
        <v>0</v>
      </c>
      <c r="BM4321" s="261">
        <f>SUMIF(H4321:AL4321,"PD",H4323:AL4323)+SUMIF(H4321:AL4321,"PN",H4323:AL4323)+SUMIF(H4321:AL4321,"P/DS",H4323:AL4323)+SUMIF(H4321:AL4321,"PN/F",H4323:AL4323)+SUMIF(H4321:AL4321,"PN/L",H4323:AL4323)+SUMIF(H4321:AL4321,"TV",H4323:AL4323)+SUMIF(H4321:AL4321,"TVD",H4323:AL4323)+SUMIF(H4321:AL4321,"PDD",H4323:AL4323)+SUMIF(H4321:AL4321,"PMD",H4323:AL4323)</f>
        <v>0</v>
      </c>
      <c r="BN4321" s="261">
        <f>SUMIF(H4321:AL4321,"PD",H4324:AL4324)+SUMIF(H4321:AL4321,"PN",H4324:AL4324)+SUMIF(H4321:AL4321,"P/DS",H4324:AL4324)+SUMIF(H4321:AL4321,"PN/F",H4324:AL4324)+SUMIF(H4321:AL4321,"PN/L",H4324:AL4324)+SUMIF(H4321:AL4321,"TV",H4324:AL4324)+SUMIF(H4321:AL4321,"TVD",H4324:AL4324)</f>
        <v>0</v>
      </c>
      <c r="BO4321" s="261">
        <f>SUMIF(H4321:AL4321,"PD",H4325:AL4325)+SUMIF(H4321:AL4321,"PN",H4325:AL4325)+SUMIF(H4321:AL4321,"P/DS",H4325:AL4325)+SUMIF(H4321:AL4321,"PN/F",H4325:AL4325)+SUMIF(H4321:AL4321,"PN/L",H4325:AL4325)+SUMIF(H4321:AL4321,"TV",H4325:AL4325)+SUMIF(H4321:AL4321,"TVD",H4325:AL4325)</f>
        <v>0</v>
      </c>
      <c r="BP4321" s="261">
        <f>SUMIF(H4321:AL4321,"PD",H4326:AL4326)+SUMIF(H4321:AL4321,"PN",H4326:AL4326)+SUMIF(H4321:AL4321,"P/DS",H4326:AL4326)+SUMIF(H4321:AL4321,"PN/F",H4326:AL4326)+SUMIF(H4321:AL4321,"PN/L",H4326:AL4326)+SUMIF(H4321:AL4321,"TV",H4326:AL4326)+SUMIF(H4321:AL4321,"TVD",H4326:AL4326)+SUMIF(H4321:AL4321,"PDD",H4326:AL4326)+SUMIF(H4321:AL4321,"PH",H4326:AL4326)+SUMIF(H4321:AL4321,"PM",H4326:AL4326)</f>
        <v>0</v>
      </c>
      <c r="BQ4321" s="261">
        <f>SUMIF(H4321:AL4321,"PD",H4327:AL4327)+SUMIF(H4321:AL4321,"PN",H4327:AL4327)+SUMIF(H4321:AL4321,"P/DS",H4327:AL4327)+SUMIF(H4321:AL4321,"PN/F",H4327:AL4327)+SUMIF(H4321:AL4321,"PN/L",H4327:AL4327)+SUMIF(H4321:AL4321,"TV",H4327:AL4327)+SUMIF(H4321:AL4321,"TVD",H4327:AL4327)+SUMIF(H4321:AL4321,"PDD",H4327:AL4327)+SUMIF(H4321:AL4321,"PH",H4327:AL4327)+SUMIF(H4321:AL4321,"PM",H4327:AL4327)</f>
        <v>0</v>
      </c>
      <c r="BR4321" s="269">
        <f>SUM(H4322:AL4322)-BL4321</f>
        <v>12.5</v>
      </c>
      <c r="BS4321" s="269">
        <f>SUM(H4323:AL4323)-BM4321</f>
        <v>0</v>
      </c>
      <c r="BT4321" s="269">
        <f>SUM(H4324:AL4324)-BN4321</f>
        <v>0</v>
      </c>
      <c r="BU4321" s="269">
        <f>SUM(H4325:AL4325)-BO4321</f>
        <v>0</v>
      </c>
      <c r="BV4321" s="269">
        <f>SUM(H4326:AL4326)-BP4321</f>
        <v>0</v>
      </c>
      <c r="BW4321" s="269">
        <f>SUM(H4327:AL4327)-BQ4321</f>
        <v>0</v>
      </c>
      <c r="BX4321" s="255">
        <f>SUMIF(H4321:AL4321,"PD",H4328:AL4328)+SUMIF(H4321:AL4321,"PN",H4328:AL4328)+SUMIF(H4321:AL4321,"P/DS",H4328:AL4328)+SUMIF(H4321:AL4321,"PN/F",H4328:AL4328)+SUMIF(H4321:AL4321,"PN/L",H4328:AL4328)</f>
        <v>0</v>
      </c>
      <c r="BY4321" s="255">
        <f>SUM(H4328:AL4328)-BX4321</f>
        <v>0</v>
      </c>
      <c r="BZ4321" s="255">
        <f t="shared" ref="BZ4321" si="1322">+SUM(BL4321:BW4328)</f>
        <v>12.5</v>
      </c>
      <c r="CA4321" s="266">
        <f>(COUNTIFS(H4321:AL4321,"PD",H4322:AL4322,"&gt;=2"))*0.5-IF(CN4321="VP",COUNTIFS($H$16:$AL$16,"SAT",H4321:AL4321,"PD",H4322:AL4322,"&gt;=2"))*0.5</f>
        <v>0</v>
      </c>
      <c r="CB4321" s="266">
        <f>(COUNTIFS(H4321:AL4321,"PN",H4323:AL4323,"&gt;=0.5",H4322:AL4322,"&gt;=1.5"))*0.5+COUNTIFS(H4321:AL4321,"PDD",H4323:AL4323,"&gt;=0.5",H4322:AL4322,"&gt;=1.5")*0.5</f>
        <v>0</v>
      </c>
      <c r="CC4321" s="273">
        <f>(COUNTIFS(H4321:AL4321,"TV",H4323:AL4323,"&gt;=10"))*0.5+(COUNTIFS(H4321:AL4321,"PMD",H4323:AL4323,"&gt;=2"))*0.5</f>
        <v>0</v>
      </c>
      <c r="CD4321" s="266">
        <f>(COUNTIFS(H4321:AL4321,"TVD",H4325:AL4325,"&gt;=6.5",H4323:AL4323,"&gt;=3.5"))*0.5</f>
        <v>0</v>
      </c>
      <c r="CE4321" s="266">
        <f>(COUNTIFS(H4321:AL4321,"PD",H4326:AL4326,"&gt;=10"))*0.5</f>
        <v>0</v>
      </c>
      <c r="CF4321" s="266">
        <f>(COUNTIFS(H4321:AL4321,"PDD",H4326:AL4326,"&gt;=3.5",H4327:AL4327,"&gt;=6.5")+COUNTIFS(H4321:AL4321,"PH",H4327:AL4327,"&gt;=0.5",H4326:AL4326,"&gt;=1.5")+COUNTIFS(H4321:AL4321,"PM",H4327:AL4327,"&gt;=0.5",H4326:AL4326,"&gt;=1.5"))*0.5</f>
        <v>0</v>
      </c>
      <c r="CG4321" s="266">
        <f>(COUNTIFS(H4321:AL4321,"DS",H4322:AL4322,"&gt;=2")+COUNTIFS(H4321:AL4321,"AL/DS",H4322:AL4322,"&gt;=2"))*0.5-IF(CN4321="VP",COUNTIFS($H$16:$AL$16,"SAT",H4321:AL4321,"DS",H4322:AL4322,"&gt;=2"))*0.5</f>
        <v>2.5</v>
      </c>
      <c r="CH4321" s="266">
        <f>(COUNTIFS(H4321:AL4321,"NS",H4323:AL4323,"&gt;=0.5",H4322:AL4322,"&gt;=1.5")+COUNTIFS(H4321:AL4321,"AL/NS",H4323:AL4323,"&gt;=0.5",H4322:AL4322,"&gt;=1.5")+COUNTIFS(H4321:AL4321,"NHD",H4323:AL4323,"&gt;=4.5",H4326:AL4326,"&gt;=2",H4322:AL4322,"&gt;=1.5"))*0.5</f>
        <v>0</v>
      </c>
      <c r="CI4321" s="266">
        <f>(COUNTIF(H4323:AL4323,"&gt;=10")+COUNTIFS(H4321:AL4321,"MD",H4323:AL4323,"&gt;=2")-COUNTIFS(H4321:AL4321,"TV",H4323:AL4323,"&gt;=10"))*0.5</f>
        <v>0</v>
      </c>
      <c r="CJ4321" s="266">
        <f>(COUNTIFS(H4321:AL4321,"D",H4325:AL4325,"&gt;=6.5",H4323:AL4323,"&gt;=3.5"))*0.5</f>
        <v>0</v>
      </c>
      <c r="CK4321" s="266">
        <f>(COUNTIF(H4326:AL4326,"&gt;=10")-COUNTIFS(H4321:AL4321,"PD",H4326:AL4326,"&gt;=10"))*0.5</f>
        <v>0</v>
      </c>
      <c r="CL4321" s="265">
        <f>(COUNTIFS(H4321:AL4321,"NHD",H4326:AL4326,"&gt;=3.5",H4327:AL4327,"&gt;=6.5")+COUNTIFS(H4321:AL4321,"BH",H4326:AL4326,"&gt;=1.5",H4327:AL4327,"&gt;=0.5")+COUNTIFS(H4321:AL4321,"BM",H4326:AL4326,"&gt;=1.5",H4327:AL4327,"&gt;=0.5")+COUNTIFS(H4321:AL4321,"D",H4326:AL4326,"&gt;=1.5",H4327:AL4327,"&gt;=0.5"))*0.5</f>
        <v>0</v>
      </c>
      <c r="CM4321" s="272"/>
      <c r="CN4321" s="264" t="s">
        <v>723</v>
      </c>
      <c r="CO4321" s="136">
        <f t="shared" ref="CO4321" si="1323">+AM4321+AN4321+AO4321+AP4321+AQ4321+AR4321+AS4321+AU4321+BG4321</f>
        <v>26</v>
      </c>
      <c r="CP4321" s="225">
        <f>+SUM(I4322:I4327)-I4328</f>
        <v>0</v>
      </c>
      <c r="CQ4321" s="225">
        <f>+SUM(J4322:J4327)-J4328</f>
        <v>0</v>
      </c>
      <c r="CR4321" s="225">
        <f>+SUM(K4322:K4327)-K4328</f>
        <v>0</v>
      </c>
      <c r="CS4321" s="137"/>
      <c r="CT4321" s="137"/>
      <c r="CU4321" s="137"/>
      <c r="CV4321" s="137"/>
      <c r="CW4321" s="137"/>
      <c r="CX4321" s="137"/>
      <c r="CY4321" s="137"/>
      <c r="CZ4321" s="137"/>
      <c r="DA4321" s="137"/>
      <c r="DB4321" s="120"/>
      <c r="DC4321" s="120"/>
      <c r="DD4321" s="120"/>
      <c r="DE4321" s="120"/>
      <c r="DF4321" s="120"/>
      <c r="DG4321" s="120"/>
      <c r="DH4321" s="120"/>
      <c r="DI4321" s="120"/>
      <c r="DJ4321" s="120"/>
      <c r="DK4321" s="120"/>
      <c r="DL4321" s="120"/>
      <c r="DM4321" s="120"/>
      <c r="DN4321" s="120"/>
    </row>
    <row r="4322" spans="1:118" s="119" customFormat="1" ht="15" customHeight="1">
      <c r="A4322" s="228"/>
      <c r="B4322" s="548"/>
      <c r="C4322" s="515"/>
      <c r="D4322" s="237"/>
      <c r="E4322" s="237"/>
      <c r="F4322" s="242" t="s">
        <v>82</v>
      </c>
      <c r="G4322" s="121">
        <v>1.5</v>
      </c>
      <c r="H4322" s="83"/>
      <c r="I4322" s="83"/>
      <c r="J4322" s="83"/>
      <c r="K4322" s="83"/>
      <c r="L4322" s="83">
        <v>2.5</v>
      </c>
      <c r="M4322" s="83"/>
      <c r="N4322" s="83">
        <v>2.5</v>
      </c>
      <c r="O4322" s="83"/>
      <c r="P4322" s="83">
        <v>2.5</v>
      </c>
      <c r="Q4322" s="83">
        <v>2.5</v>
      </c>
      <c r="R4322" s="83">
        <v>2.5</v>
      </c>
      <c r="S4322" s="83"/>
      <c r="T4322" s="83"/>
      <c r="U4322" s="83"/>
      <c r="V4322" s="83"/>
      <c r="W4322" s="83"/>
      <c r="X4322" s="83"/>
      <c r="Y4322" s="83"/>
      <c r="Z4322" s="83"/>
      <c r="AA4322" s="83"/>
      <c r="AB4322" s="83"/>
      <c r="AC4322" s="79"/>
      <c r="AD4322" s="79"/>
      <c r="AE4322" s="79"/>
      <c r="AF4322" s="79"/>
      <c r="AG4322" s="79"/>
      <c r="AH4322" s="79"/>
      <c r="AI4322" s="79"/>
      <c r="AJ4322" s="79"/>
      <c r="AK4322" s="79"/>
      <c r="AL4322" s="79"/>
      <c r="AM4322" s="240"/>
      <c r="AN4322" s="240"/>
      <c r="AO4322" s="240"/>
      <c r="AP4322" s="240"/>
      <c r="AQ4322" s="240"/>
      <c r="AR4322" s="240"/>
      <c r="AS4322" s="240"/>
      <c r="AT4322" s="256"/>
      <c r="AU4322" s="256"/>
      <c r="AV4322" s="259"/>
      <c r="AW4322" s="259"/>
      <c r="AX4322" s="256"/>
      <c r="AY4322" s="256"/>
      <c r="AZ4322" s="256"/>
      <c r="BA4322" s="256"/>
      <c r="BB4322" s="256"/>
      <c r="BC4322" s="256"/>
      <c r="BD4322" s="256"/>
      <c r="BE4322" s="256"/>
      <c r="BF4322" s="256"/>
      <c r="BG4322" s="256"/>
      <c r="BH4322" s="256"/>
      <c r="BI4322" s="256"/>
      <c r="BJ4322" s="256"/>
      <c r="BK4322" s="256"/>
      <c r="BL4322" s="262"/>
      <c r="BM4322" s="262"/>
      <c r="BN4322" s="262"/>
      <c r="BO4322" s="262"/>
      <c r="BP4322" s="262"/>
      <c r="BQ4322" s="262"/>
      <c r="BR4322" s="270"/>
      <c r="BS4322" s="270"/>
      <c r="BT4322" s="270"/>
      <c r="BU4322" s="270"/>
      <c r="BV4322" s="270"/>
      <c r="BW4322" s="270"/>
      <c r="BX4322" s="256"/>
      <c r="BY4322" s="256"/>
      <c r="BZ4322" s="256"/>
      <c r="CA4322" s="267"/>
      <c r="CB4322" s="267"/>
      <c r="CC4322" s="274"/>
      <c r="CD4322" s="267"/>
      <c r="CE4322" s="267"/>
      <c r="CF4322" s="267"/>
      <c r="CG4322" s="267"/>
      <c r="CH4322" s="267"/>
      <c r="CI4322" s="267"/>
      <c r="CJ4322" s="267"/>
      <c r="CK4322" s="267"/>
      <c r="CL4322" s="265"/>
      <c r="CM4322" s="272"/>
      <c r="CN4322" s="264"/>
      <c r="CO4322" s="136"/>
      <c r="CP4322" s="226"/>
      <c r="CQ4322" s="226"/>
      <c r="CR4322" s="226"/>
      <c r="CS4322" s="137"/>
      <c r="CT4322" s="137"/>
      <c r="CU4322" s="137"/>
      <c r="CV4322" s="137"/>
      <c r="CW4322" s="137"/>
      <c r="CX4322" s="137"/>
      <c r="CY4322" s="137"/>
      <c r="CZ4322" s="137"/>
      <c r="DA4322" s="137"/>
      <c r="DB4322" s="120"/>
      <c r="DC4322" s="120"/>
      <c r="DD4322" s="120"/>
      <c r="DE4322" s="120"/>
      <c r="DF4322" s="120"/>
      <c r="DG4322" s="120"/>
      <c r="DH4322" s="120"/>
      <c r="DI4322" s="120"/>
      <c r="DJ4322" s="120"/>
      <c r="DK4322" s="120"/>
      <c r="DL4322" s="120"/>
      <c r="DM4322" s="120"/>
      <c r="DN4322" s="120"/>
    </row>
    <row r="4323" spans="1:118" s="119" customFormat="1">
      <c r="A4323" s="228"/>
      <c r="B4323" s="548"/>
      <c r="C4323" s="515"/>
      <c r="D4323" s="237"/>
      <c r="E4323" s="237"/>
      <c r="F4323" s="243"/>
      <c r="G4323" s="122">
        <v>2</v>
      </c>
      <c r="H4323" s="84"/>
      <c r="I4323" s="84"/>
      <c r="J4323" s="84"/>
      <c r="K4323" s="84"/>
      <c r="L4323" s="84"/>
      <c r="M4323" s="84"/>
      <c r="N4323" s="84"/>
      <c r="O4323" s="84"/>
      <c r="P4323" s="84"/>
      <c r="Q4323" s="84"/>
      <c r="R4323" s="84"/>
      <c r="S4323" s="84"/>
      <c r="T4323" s="84"/>
      <c r="U4323" s="84"/>
      <c r="V4323" s="84"/>
      <c r="W4323" s="84"/>
      <c r="X4323" s="84"/>
      <c r="Y4323" s="84"/>
      <c r="Z4323" s="84"/>
      <c r="AA4323" s="84"/>
      <c r="AB4323" s="84"/>
      <c r="AC4323" s="80"/>
      <c r="AD4323" s="80"/>
      <c r="AE4323" s="80"/>
      <c r="AF4323" s="80"/>
      <c r="AG4323" s="80"/>
      <c r="AH4323" s="80"/>
      <c r="AI4323" s="80"/>
      <c r="AJ4323" s="80"/>
      <c r="AK4323" s="80"/>
      <c r="AL4323" s="80"/>
      <c r="AM4323" s="240"/>
      <c r="AN4323" s="240"/>
      <c r="AO4323" s="240"/>
      <c r="AP4323" s="240"/>
      <c r="AQ4323" s="240"/>
      <c r="AR4323" s="240"/>
      <c r="AS4323" s="240"/>
      <c r="AT4323" s="256"/>
      <c r="AU4323" s="256"/>
      <c r="AV4323" s="259"/>
      <c r="AW4323" s="259"/>
      <c r="AX4323" s="256"/>
      <c r="AY4323" s="256"/>
      <c r="AZ4323" s="256"/>
      <c r="BA4323" s="256"/>
      <c r="BB4323" s="256"/>
      <c r="BC4323" s="256"/>
      <c r="BD4323" s="256"/>
      <c r="BE4323" s="256"/>
      <c r="BF4323" s="256"/>
      <c r="BG4323" s="256"/>
      <c r="BH4323" s="256"/>
      <c r="BI4323" s="256"/>
      <c r="BJ4323" s="256"/>
      <c r="BK4323" s="256"/>
      <c r="BL4323" s="262"/>
      <c r="BM4323" s="262"/>
      <c r="BN4323" s="262"/>
      <c r="BO4323" s="262"/>
      <c r="BP4323" s="262"/>
      <c r="BQ4323" s="262"/>
      <c r="BR4323" s="270"/>
      <c r="BS4323" s="270"/>
      <c r="BT4323" s="270"/>
      <c r="BU4323" s="270"/>
      <c r="BV4323" s="270"/>
      <c r="BW4323" s="270"/>
      <c r="BX4323" s="256"/>
      <c r="BY4323" s="256"/>
      <c r="BZ4323" s="256"/>
      <c r="CA4323" s="267"/>
      <c r="CB4323" s="267"/>
      <c r="CC4323" s="274"/>
      <c r="CD4323" s="267"/>
      <c r="CE4323" s="267"/>
      <c r="CF4323" s="267"/>
      <c r="CG4323" s="267"/>
      <c r="CH4323" s="267"/>
      <c r="CI4323" s="267"/>
      <c r="CJ4323" s="267"/>
      <c r="CK4323" s="267"/>
      <c r="CL4323" s="265"/>
      <c r="CM4323" s="272"/>
      <c r="CN4323" s="264"/>
      <c r="CO4323" s="136"/>
      <c r="CP4323" s="226"/>
      <c r="CQ4323" s="226"/>
      <c r="CR4323" s="226"/>
      <c r="CS4323" s="137"/>
      <c r="CT4323" s="137"/>
      <c r="CU4323" s="137"/>
      <c r="CV4323" s="137"/>
      <c r="CW4323" s="137"/>
      <c r="CX4323" s="137"/>
      <c r="CY4323" s="137"/>
      <c r="CZ4323" s="137"/>
      <c r="DA4323" s="137"/>
      <c r="DB4323" s="120"/>
      <c r="DC4323" s="120"/>
      <c r="DD4323" s="120"/>
      <c r="DE4323" s="120"/>
      <c r="DF4323" s="120"/>
      <c r="DG4323" s="120"/>
      <c r="DH4323" s="120"/>
      <c r="DI4323" s="120"/>
      <c r="DJ4323" s="120"/>
      <c r="DK4323" s="120"/>
      <c r="DL4323" s="120"/>
      <c r="DM4323" s="120"/>
      <c r="DN4323" s="120"/>
    </row>
    <row r="4324" spans="1:118" s="119" customFormat="1">
      <c r="A4324" s="228"/>
      <c r="B4324" s="548"/>
      <c r="C4324" s="515"/>
      <c r="D4324" s="237"/>
      <c r="E4324" s="237"/>
      <c r="F4324" s="243"/>
      <c r="G4324" s="122">
        <v>2.1</v>
      </c>
      <c r="H4324" s="84"/>
      <c r="I4324" s="84"/>
      <c r="J4324" s="84"/>
      <c r="K4324" s="84"/>
      <c r="L4324" s="84"/>
      <c r="M4324" s="84"/>
      <c r="N4324" s="84"/>
      <c r="O4324" s="84"/>
      <c r="P4324" s="84"/>
      <c r="Q4324" s="84"/>
      <c r="R4324" s="84"/>
      <c r="S4324" s="84"/>
      <c r="T4324" s="84"/>
      <c r="U4324" s="84"/>
      <c r="V4324" s="84"/>
      <c r="W4324" s="84"/>
      <c r="X4324" s="84"/>
      <c r="Y4324" s="84"/>
      <c r="Z4324" s="84"/>
      <c r="AA4324" s="84"/>
      <c r="AB4324" s="84"/>
      <c r="AC4324" s="80"/>
      <c r="AD4324" s="80"/>
      <c r="AE4324" s="80"/>
      <c r="AF4324" s="80"/>
      <c r="AG4324" s="80"/>
      <c r="AH4324" s="80"/>
      <c r="AI4324" s="80"/>
      <c r="AJ4324" s="80"/>
      <c r="AK4324" s="80"/>
      <c r="AL4324" s="80"/>
      <c r="AM4324" s="240"/>
      <c r="AN4324" s="240"/>
      <c r="AO4324" s="240"/>
      <c r="AP4324" s="240"/>
      <c r="AQ4324" s="240"/>
      <c r="AR4324" s="240"/>
      <c r="AS4324" s="240"/>
      <c r="AT4324" s="256"/>
      <c r="AU4324" s="256"/>
      <c r="AV4324" s="259"/>
      <c r="AW4324" s="259"/>
      <c r="AX4324" s="256"/>
      <c r="AY4324" s="256"/>
      <c r="AZ4324" s="256"/>
      <c r="BA4324" s="256"/>
      <c r="BB4324" s="256"/>
      <c r="BC4324" s="256"/>
      <c r="BD4324" s="256"/>
      <c r="BE4324" s="256"/>
      <c r="BF4324" s="256"/>
      <c r="BG4324" s="256"/>
      <c r="BH4324" s="256"/>
      <c r="BI4324" s="256"/>
      <c r="BJ4324" s="256"/>
      <c r="BK4324" s="256"/>
      <c r="BL4324" s="262"/>
      <c r="BM4324" s="262"/>
      <c r="BN4324" s="262"/>
      <c r="BO4324" s="262"/>
      <c r="BP4324" s="262"/>
      <c r="BQ4324" s="262"/>
      <c r="BR4324" s="270"/>
      <c r="BS4324" s="270"/>
      <c r="BT4324" s="270"/>
      <c r="BU4324" s="270"/>
      <c r="BV4324" s="270"/>
      <c r="BW4324" s="270"/>
      <c r="BX4324" s="256"/>
      <c r="BY4324" s="256"/>
      <c r="BZ4324" s="256"/>
      <c r="CA4324" s="267"/>
      <c r="CB4324" s="267"/>
      <c r="CC4324" s="274"/>
      <c r="CD4324" s="267"/>
      <c r="CE4324" s="267"/>
      <c r="CF4324" s="267"/>
      <c r="CG4324" s="267"/>
      <c r="CH4324" s="267"/>
      <c r="CI4324" s="267"/>
      <c r="CJ4324" s="267"/>
      <c r="CK4324" s="267"/>
      <c r="CL4324" s="265"/>
      <c r="CM4324" s="272"/>
      <c r="CN4324" s="264"/>
      <c r="CO4324" s="136"/>
      <c r="CP4324" s="226"/>
      <c r="CQ4324" s="226"/>
      <c r="CR4324" s="226"/>
      <c r="CS4324" s="137"/>
      <c r="CT4324" s="137"/>
      <c r="CU4324" s="137"/>
      <c r="CV4324" s="137"/>
      <c r="CW4324" s="137"/>
      <c r="CX4324" s="137"/>
      <c r="CY4324" s="137"/>
      <c r="CZ4324" s="137"/>
      <c r="DA4324" s="137"/>
      <c r="DB4324" s="120"/>
      <c r="DC4324" s="120"/>
      <c r="DD4324" s="120"/>
      <c r="DE4324" s="120"/>
      <c r="DF4324" s="120"/>
      <c r="DG4324" s="120"/>
      <c r="DH4324" s="120"/>
      <c r="DI4324" s="120"/>
      <c r="DJ4324" s="120"/>
      <c r="DK4324" s="120"/>
      <c r="DL4324" s="120"/>
      <c r="DM4324" s="120"/>
      <c r="DN4324" s="120"/>
    </row>
    <row r="4325" spans="1:118" s="119" customFormat="1">
      <c r="A4325" s="228"/>
      <c r="B4325" s="548"/>
      <c r="C4325" s="515"/>
      <c r="D4325" s="237"/>
      <c r="E4325" s="237"/>
      <c r="F4325" s="243"/>
      <c r="G4325" s="122">
        <v>2.7</v>
      </c>
      <c r="H4325" s="84"/>
      <c r="I4325" s="84"/>
      <c r="J4325" s="84"/>
      <c r="K4325" s="84"/>
      <c r="L4325" s="84"/>
      <c r="M4325" s="84"/>
      <c r="N4325" s="84"/>
      <c r="O4325" s="84"/>
      <c r="P4325" s="84"/>
      <c r="Q4325" s="84"/>
      <c r="R4325" s="84"/>
      <c r="S4325" s="84"/>
      <c r="T4325" s="84"/>
      <c r="U4325" s="84"/>
      <c r="V4325" s="84"/>
      <c r="W4325" s="84"/>
      <c r="X4325" s="84"/>
      <c r="Y4325" s="84"/>
      <c r="Z4325" s="84"/>
      <c r="AA4325" s="84"/>
      <c r="AB4325" s="84"/>
      <c r="AC4325" s="80"/>
      <c r="AD4325" s="80"/>
      <c r="AE4325" s="80"/>
      <c r="AF4325" s="80"/>
      <c r="AG4325" s="80"/>
      <c r="AH4325" s="80"/>
      <c r="AI4325" s="80"/>
      <c r="AJ4325" s="80"/>
      <c r="AK4325" s="80"/>
      <c r="AL4325" s="80"/>
      <c r="AM4325" s="240"/>
      <c r="AN4325" s="240"/>
      <c r="AO4325" s="240"/>
      <c r="AP4325" s="240"/>
      <c r="AQ4325" s="240"/>
      <c r="AR4325" s="240"/>
      <c r="AS4325" s="240"/>
      <c r="AT4325" s="256"/>
      <c r="AU4325" s="256"/>
      <c r="AV4325" s="259"/>
      <c r="AW4325" s="259"/>
      <c r="AX4325" s="256"/>
      <c r="AY4325" s="256"/>
      <c r="AZ4325" s="256"/>
      <c r="BA4325" s="256"/>
      <c r="BB4325" s="256"/>
      <c r="BC4325" s="256"/>
      <c r="BD4325" s="256"/>
      <c r="BE4325" s="256"/>
      <c r="BF4325" s="256"/>
      <c r="BG4325" s="256"/>
      <c r="BH4325" s="256"/>
      <c r="BI4325" s="256"/>
      <c r="BJ4325" s="256"/>
      <c r="BK4325" s="256"/>
      <c r="BL4325" s="262"/>
      <c r="BM4325" s="262"/>
      <c r="BN4325" s="262"/>
      <c r="BO4325" s="262"/>
      <c r="BP4325" s="262"/>
      <c r="BQ4325" s="262"/>
      <c r="BR4325" s="270"/>
      <c r="BS4325" s="270"/>
      <c r="BT4325" s="270"/>
      <c r="BU4325" s="270"/>
      <c r="BV4325" s="270"/>
      <c r="BW4325" s="270"/>
      <c r="BX4325" s="256"/>
      <c r="BY4325" s="256"/>
      <c r="BZ4325" s="256"/>
      <c r="CA4325" s="267"/>
      <c r="CB4325" s="267"/>
      <c r="CC4325" s="274"/>
      <c r="CD4325" s="267"/>
      <c r="CE4325" s="267"/>
      <c r="CF4325" s="267"/>
      <c r="CG4325" s="267"/>
      <c r="CH4325" s="267"/>
      <c r="CI4325" s="267"/>
      <c r="CJ4325" s="267"/>
      <c r="CK4325" s="267"/>
      <c r="CL4325" s="265"/>
      <c r="CM4325" s="272"/>
      <c r="CN4325" s="264"/>
      <c r="CO4325" s="136"/>
      <c r="CP4325" s="226"/>
      <c r="CQ4325" s="226"/>
      <c r="CR4325" s="226"/>
      <c r="CS4325" s="137"/>
      <c r="CT4325" s="137"/>
      <c r="CU4325" s="137"/>
      <c r="CV4325" s="137"/>
      <c r="CW4325" s="137"/>
      <c r="CX4325" s="137"/>
      <c r="CY4325" s="137"/>
      <c r="CZ4325" s="137"/>
      <c r="DA4325" s="137"/>
      <c r="DB4325" s="120"/>
      <c r="DC4325" s="120"/>
      <c r="DD4325" s="120"/>
      <c r="DE4325" s="120"/>
      <c r="DF4325" s="120"/>
      <c r="DG4325" s="120"/>
      <c r="DH4325" s="120"/>
      <c r="DI4325" s="120"/>
      <c r="DJ4325" s="120"/>
      <c r="DK4325" s="120"/>
      <c r="DL4325" s="120"/>
      <c r="DM4325" s="120"/>
      <c r="DN4325" s="120"/>
    </row>
    <row r="4326" spans="1:118" s="119" customFormat="1">
      <c r="A4326" s="228"/>
      <c r="B4326" s="548"/>
      <c r="C4326" s="515"/>
      <c r="D4326" s="237"/>
      <c r="E4326" s="237"/>
      <c r="F4326" s="243"/>
      <c r="G4326" s="122">
        <v>3</v>
      </c>
      <c r="H4326" s="84"/>
      <c r="I4326" s="84"/>
      <c r="J4326" s="84"/>
      <c r="K4326" s="84"/>
      <c r="L4326" s="84"/>
      <c r="M4326" s="84"/>
      <c r="N4326" s="84"/>
      <c r="O4326" s="84"/>
      <c r="P4326" s="84"/>
      <c r="Q4326" s="84"/>
      <c r="R4326" s="84"/>
      <c r="S4326" s="84"/>
      <c r="T4326" s="84"/>
      <c r="U4326" s="84"/>
      <c r="V4326" s="84"/>
      <c r="W4326" s="84"/>
      <c r="X4326" s="84"/>
      <c r="Y4326" s="84"/>
      <c r="Z4326" s="84"/>
      <c r="AA4326" s="84"/>
      <c r="AB4326" s="84"/>
      <c r="AC4326" s="80"/>
      <c r="AD4326" s="80"/>
      <c r="AE4326" s="80"/>
      <c r="AF4326" s="80"/>
      <c r="AG4326" s="80"/>
      <c r="AH4326" s="80"/>
      <c r="AI4326" s="80"/>
      <c r="AJ4326" s="80"/>
      <c r="AK4326" s="80"/>
      <c r="AL4326" s="80"/>
      <c r="AM4326" s="240"/>
      <c r="AN4326" s="240"/>
      <c r="AO4326" s="240"/>
      <c r="AP4326" s="240"/>
      <c r="AQ4326" s="240"/>
      <c r="AR4326" s="240"/>
      <c r="AS4326" s="240"/>
      <c r="AT4326" s="256"/>
      <c r="AU4326" s="256"/>
      <c r="AV4326" s="259"/>
      <c r="AW4326" s="259"/>
      <c r="AX4326" s="256"/>
      <c r="AY4326" s="256"/>
      <c r="AZ4326" s="256"/>
      <c r="BA4326" s="256"/>
      <c r="BB4326" s="256"/>
      <c r="BC4326" s="256"/>
      <c r="BD4326" s="256"/>
      <c r="BE4326" s="256"/>
      <c r="BF4326" s="256"/>
      <c r="BG4326" s="256"/>
      <c r="BH4326" s="256"/>
      <c r="BI4326" s="256"/>
      <c r="BJ4326" s="256"/>
      <c r="BK4326" s="256"/>
      <c r="BL4326" s="262"/>
      <c r="BM4326" s="262"/>
      <c r="BN4326" s="262"/>
      <c r="BO4326" s="262"/>
      <c r="BP4326" s="262"/>
      <c r="BQ4326" s="262"/>
      <c r="BR4326" s="270"/>
      <c r="BS4326" s="270"/>
      <c r="BT4326" s="270"/>
      <c r="BU4326" s="270"/>
      <c r="BV4326" s="270"/>
      <c r="BW4326" s="270"/>
      <c r="BX4326" s="256"/>
      <c r="BY4326" s="256"/>
      <c r="BZ4326" s="256"/>
      <c r="CA4326" s="267"/>
      <c r="CB4326" s="267"/>
      <c r="CC4326" s="274"/>
      <c r="CD4326" s="267"/>
      <c r="CE4326" s="267"/>
      <c r="CF4326" s="267"/>
      <c r="CG4326" s="267"/>
      <c r="CH4326" s="267"/>
      <c r="CI4326" s="267"/>
      <c r="CJ4326" s="267"/>
      <c r="CK4326" s="267"/>
      <c r="CL4326" s="265"/>
      <c r="CM4326" s="272"/>
      <c r="CN4326" s="264"/>
      <c r="CO4326" s="136"/>
      <c r="CP4326" s="226"/>
      <c r="CQ4326" s="226"/>
      <c r="CR4326" s="226"/>
      <c r="CS4326" s="137"/>
      <c r="CT4326" s="137"/>
      <c r="CU4326" s="137"/>
      <c r="CV4326" s="137"/>
      <c r="CW4326" s="137"/>
      <c r="CX4326" s="137"/>
      <c r="CY4326" s="137"/>
      <c r="CZ4326" s="137"/>
      <c r="DA4326" s="137"/>
      <c r="DB4326" s="120"/>
      <c r="DC4326" s="120"/>
      <c r="DD4326" s="120"/>
      <c r="DE4326" s="120"/>
      <c r="DF4326" s="120"/>
      <c r="DG4326" s="120"/>
      <c r="DH4326" s="120"/>
      <c r="DI4326" s="120"/>
      <c r="DJ4326" s="120"/>
      <c r="DK4326" s="120"/>
      <c r="DL4326" s="120"/>
      <c r="DM4326" s="120"/>
      <c r="DN4326" s="120"/>
    </row>
    <row r="4327" spans="1:118" s="119" customFormat="1">
      <c r="A4327" s="228"/>
      <c r="B4327" s="548"/>
      <c r="C4327" s="515"/>
      <c r="D4327" s="237"/>
      <c r="E4327" s="237"/>
      <c r="F4327" s="244"/>
      <c r="G4327" s="123">
        <v>3.9</v>
      </c>
      <c r="H4327" s="85"/>
      <c r="I4327" s="85"/>
      <c r="J4327" s="85"/>
      <c r="K4327" s="85"/>
      <c r="L4327" s="85"/>
      <c r="M4327" s="85"/>
      <c r="N4327" s="85"/>
      <c r="O4327" s="85"/>
      <c r="P4327" s="85"/>
      <c r="Q4327" s="85"/>
      <c r="R4327" s="85"/>
      <c r="S4327" s="85"/>
      <c r="T4327" s="85"/>
      <c r="U4327" s="85"/>
      <c r="V4327" s="85"/>
      <c r="W4327" s="85"/>
      <c r="X4327" s="85"/>
      <c r="Y4327" s="85"/>
      <c r="Z4327" s="85"/>
      <c r="AA4327" s="85"/>
      <c r="AB4327" s="85"/>
      <c r="AC4327" s="81"/>
      <c r="AD4327" s="81"/>
      <c r="AE4327" s="81"/>
      <c r="AF4327" s="81"/>
      <c r="AG4327" s="81"/>
      <c r="AH4327" s="81"/>
      <c r="AI4327" s="81"/>
      <c r="AJ4327" s="81"/>
      <c r="AK4327" s="81"/>
      <c r="AL4327" s="81"/>
      <c r="AM4327" s="240"/>
      <c r="AN4327" s="240"/>
      <c r="AO4327" s="240"/>
      <c r="AP4327" s="240"/>
      <c r="AQ4327" s="240"/>
      <c r="AR4327" s="240"/>
      <c r="AS4327" s="240"/>
      <c r="AT4327" s="256"/>
      <c r="AU4327" s="256"/>
      <c r="AV4327" s="259"/>
      <c r="AW4327" s="259"/>
      <c r="AX4327" s="256"/>
      <c r="AY4327" s="256"/>
      <c r="AZ4327" s="256"/>
      <c r="BA4327" s="256"/>
      <c r="BB4327" s="256"/>
      <c r="BC4327" s="256"/>
      <c r="BD4327" s="256"/>
      <c r="BE4327" s="256"/>
      <c r="BF4327" s="256"/>
      <c r="BG4327" s="256"/>
      <c r="BH4327" s="256"/>
      <c r="BI4327" s="256"/>
      <c r="BJ4327" s="256"/>
      <c r="BK4327" s="256"/>
      <c r="BL4327" s="262"/>
      <c r="BM4327" s="262"/>
      <c r="BN4327" s="262"/>
      <c r="BO4327" s="262"/>
      <c r="BP4327" s="262"/>
      <c r="BQ4327" s="262"/>
      <c r="BR4327" s="270"/>
      <c r="BS4327" s="270"/>
      <c r="BT4327" s="270"/>
      <c r="BU4327" s="270"/>
      <c r="BV4327" s="270"/>
      <c r="BW4327" s="270"/>
      <c r="BX4327" s="256"/>
      <c r="BY4327" s="256"/>
      <c r="BZ4327" s="256"/>
      <c r="CA4327" s="267"/>
      <c r="CB4327" s="267"/>
      <c r="CC4327" s="274"/>
      <c r="CD4327" s="267"/>
      <c r="CE4327" s="267"/>
      <c r="CF4327" s="267"/>
      <c r="CG4327" s="267"/>
      <c r="CH4327" s="267"/>
      <c r="CI4327" s="267"/>
      <c r="CJ4327" s="267"/>
      <c r="CK4327" s="267"/>
      <c r="CL4327" s="265"/>
      <c r="CM4327" s="272"/>
      <c r="CN4327" s="264"/>
      <c r="CO4327" s="136"/>
      <c r="CP4327" s="226"/>
      <c r="CQ4327" s="226"/>
      <c r="CR4327" s="226"/>
      <c r="CS4327" s="137"/>
      <c r="CT4327" s="137"/>
      <c r="CU4327" s="137"/>
      <c r="CV4327" s="137"/>
      <c r="CW4327" s="137"/>
      <c r="CX4327" s="137"/>
      <c r="CY4327" s="137"/>
      <c r="CZ4327" s="137"/>
      <c r="DA4327" s="137"/>
      <c r="DB4327" s="120"/>
      <c r="DC4327" s="120"/>
      <c r="DD4327" s="120"/>
      <c r="DE4327" s="120"/>
      <c r="DF4327" s="120"/>
      <c r="DG4327" s="120"/>
      <c r="DH4327" s="120"/>
      <c r="DI4327" s="120"/>
      <c r="DJ4327" s="120"/>
      <c r="DK4327" s="120"/>
      <c r="DL4327" s="120"/>
      <c r="DM4327" s="120"/>
      <c r="DN4327" s="120"/>
    </row>
    <row r="4328" spans="1:118" s="119" customFormat="1">
      <c r="A4328" s="229"/>
      <c r="B4328" s="549"/>
      <c r="C4328" s="516"/>
      <c r="D4328" s="238"/>
      <c r="E4328" s="238"/>
      <c r="F4328" s="245" t="s">
        <v>83</v>
      </c>
      <c r="G4328" s="246"/>
      <c r="H4328" s="82"/>
      <c r="I4328" s="82"/>
      <c r="J4328" s="82"/>
      <c r="K4328" s="82"/>
      <c r="L4328" s="82"/>
      <c r="M4328" s="82"/>
      <c r="N4328" s="82"/>
      <c r="O4328" s="82"/>
      <c r="P4328" s="82"/>
      <c r="Q4328" s="82"/>
      <c r="R4328" s="82"/>
      <c r="S4328" s="82"/>
      <c r="T4328" s="82"/>
      <c r="U4328" s="82"/>
      <c r="V4328" s="82"/>
      <c r="W4328" s="82"/>
      <c r="X4328" s="82"/>
      <c r="Y4328" s="82"/>
      <c r="Z4328" s="82"/>
      <c r="AA4328" s="82"/>
      <c r="AB4328" s="82"/>
      <c r="AC4328" s="35"/>
      <c r="AD4328" s="35"/>
      <c r="AE4328" s="35"/>
      <c r="AF4328" s="35"/>
      <c r="AG4328" s="35"/>
      <c r="AH4328" s="35"/>
      <c r="AI4328" s="35"/>
      <c r="AJ4328" s="35"/>
      <c r="AK4328" s="35"/>
      <c r="AL4328" s="35"/>
      <c r="AM4328" s="241"/>
      <c r="AN4328" s="241"/>
      <c r="AO4328" s="241"/>
      <c r="AP4328" s="241"/>
      <c r="AQ4328" s="241"/>
      <c r="AR4328" s="241"/>
      <c r="AS4328" s="241"/>
      <c r="AT4328" s="257"/>
      <c r="AU4328" s="257"/>
      <c r="AV4328" s="260"/>
      <c r="AW4328" s="260"/>
      <c r="AX4328" s="257"/>
      <c r="AY4328" s="257"/>
      <c r="AZ4328" s="257"/>
      <c r="BA4328" s="257"/>
      <c r="BB4328" s="257"/>
      <c r="BC4328" s="257"/>
      <c r="BD4328" s="257"/>
      <c r="BE4328" s="257"/>
      <c r="BF4328" s="257"/>
      <c r="BG4328" s="257"/>
      <c r="BH4328" s="257"/>
      <c r="BI4328" s="257"/>
      <c r="BJ4328" s="257"/>
      <c r="BK4328" s="257"/>
      <c r="BL4328" s="263"/>
      <c r="BM4328" s="263"/>
      <c r="BN4328" s="263"/>
      <c r="BO4328" s="263"/>
      <c r="BP4328" s="263"/>
      <c r="BQ4328" s="263"/>
      <c r="BR4328" s="271"/>
      <c r="BS4328" s="271"/>
      <c r="BT4328" s="271"/>
      <c r="BU4328" s="271"/>
      <c r="BV4328" s="271"/>
      <c r="BW4328" s="271"/>
      <c r="BX4328" s="257"/>
      <c r="BY4328" s="257"/>
      <c r="BZ4328" s="257"/>
      <c r="CA4328" s="268"/>
      <c r="CB4328" s="268"/>
      <c r="CC4328" s="275"/>
      <c r="CD4328" s="268"/>
      <c r="CE4328" s="268"/>
      <c r="CF4328" s="268"/>
      <c r="CG4328" s="268"/>
      <c r="CH4328" s="268"/>
      <c r="CI4328" s="268"/>
      <c r="CJ4328" s="268"/>
      <c r="CK4328" s="268"/>
      <c r="CL4328" s="265"/>
      <c r="CM4328" s="272"/>
      <c r="CN4328" s="264"/>
      <c r="CO4328" s="136"/>
      <c r="CP4328" s="226"/>
      <c r="CQ4328" s="226"/>
      <c r="CR4328" s="226"/>
      <c r="CS4328" s="137"/>
      <c r="CT4328" s="137"/>
      <c r="CU4328" s="137"/>
      <c r="CV4328" s="137"/>
      <c r="CW4328" s="137"/>
      <c r="CX4328" s="137"/>
      <c r="CY4328" s="137"/>
      <c r="CZ4328" s="137"/>
      <c r="DA4328" s="137"/>
      <c r="DB4328" s="120"/>
      <c r="DC4328" s="120"/>
      <c r="DD4328" s="120"/>
      <c r="DE4328" s="120"/>
      <c r="DF4328" s="120"/>
      <c r="DG4328" s="120"/>
      <c r="DH4328" s="120"/>
      <c r="DI4328" s="120"/>
      <c r="DJ4328" s="120"/>
      <c r="DK4328" s="120"/>
      <c r="DL4328" s="120"/>
      <c r="DM4328" s="120"/>
      <c r="DN4328" s="120"/>
    </row>
    <row r="4329" spans="1:118" s="119" customFormat="1" ht="14.25" customHeight="1">
      <c r="A4329" s="227">
        <f t="shared" si="1309"/>
        <v>537</v>
      </c>
      <c r="B4329" s="547" t="s">
        <v>814</v>
      </c>
      <c r="C4329" s="514" t="s">
        <v>817</v>
      </c>
      <c r="D4329" s="236">
        <v>44287</v>
      </c>
      <c r="E4329" s="236" t="s">
        <v>1197</v>
      </c>
      <c r="F4329" s="253" t="s">
        <v>80</v>
      </c>
      <c r="G4329" s="254"/>
      <c r="H4329" s="82" t="s">
        <v>69</v>
      </c>
      <c r="I4329" s="82"/>
      <c r="J4329" s="82" t="s">
        <v>60</v>
      </c>
      <c r="K4329" s="82" t="s">
        <v>60</v>
      </c>
      <c r="L4329" s="82" t="s">
        <v>60</v>
      </c>
      <c r="M4329" s="82" t="s">
        <v>60</v>
      </c>
      <c r="N4329" s="82" t="s">
        <v>60</v>
      </c>
      <c r="O4329" s="82"/>
      <c r="P4329" s="82" t="s">
        <v>60</v>
      </c>
      <c r="Q4329" s="82" t="s">
        <v>60</v>
      </c>
      <c r="R4329" s="82" t="s">
        <v>60</v>
      </c>
      <c r="S4329" s="82" t="s">
        <v>60</v>
      </c>
      <c r="T4329" s="82" t="s">
        <v>60</v>
      </c>
      <c r="U4329" s="82" t="s">
        <v>60</v>
      </c>
      <c r="V4329" s="82"/>
      <c r="W4329" s="82" t="s">
        <v>61</v>
      </c>
      <c r="X4329" s="82" t="s">
        <v>61</v>
      </c>
      <c r="Y4329" s="82" t="s">
        <v>61</v>
      </c>
      <c r="Z4329" s="82" t="s">
        <v>61</v>
      </c>
      <c r="AA4329" s="82" t="s">
        <v>61</v>
      </c>
      <c r="AB4329" s="82" t="s">
        <v>61</v>
      </c>
      <c r="AC4329" s="82"/>
      <c r="AD4329" s="82" t="s">
        <v>61</v>
      </c>
      <c r="AE4329" s="82" t="s">
        <v>61</v>
      </c>
      <c r="AF4329" s="82" t="s">
        <v>61</v>
      </c>
      <c r="AG4329" s="82" t="s">
        <v>61</v>
      </c>
      <c r="AH4329" s="82" t="s">
        <v>61</v>
      </c>
      <c r="AI4329" s="82" t="s">
        <v>1471</v>
      </c>
      <c r="AJ4329" s="82"/>
      <c r="AK4329" s="82" t="s">
        <v>60</v>
      </c>
      <c r="AL4329" s="82" t="s">
        <v>60</v>
      </c>
      <c r="AM4329" s="239">
        <f>COUNTIF(H4329:AL4329,"PH")+COUNTIF(H4329:AL4329,"PH/L")+COUNTIF(H4329:AL4329,"PM")</f>
        <v>0</v>
      </c>
      <c r="AN4329" s="239">
        <f>COUNTIF(H4329:AL4329,"PD")+COUNTIF(H4329:AL4329,"PDD")+COUNTIF(H4329:AL4329,"P/DS")/2+COUNTIF(H4329:AL4329,"PMD")</f>
        <v>0</v>
      </c>
      <c r="AO4329" s="239">
        <f>COUNTIF(H4329:AL4329,"PN")+COUNTIF(H4329:AL4329,"P/NS")/2+COUNTIF(H4329:AL4329,"PH")+COUNTIF(H4329:AL4329,"PH/F")/2+COUNTIF(H4329:AL4329,"PH/L")/2+COUNTIF(H4329:AL4329,"PM")</f>
        <v>0</v>
      </c>
      <c r="AP4329" s="239">
        <f>COUNTIF(H4329:AL4329,"BH")+COUNTIF(H4329:AL4329,"AL/BL")+COUNTIF(H4329:AL4329,"UL/BL")+COUNTIF(H4329:AL4329,"BM")</f>
        <v>0</v>
      </c>
      <c r="AQ4329" s="239">
        <f>COUNTIF(H4329:AL4329,"DS")+COUNTIF(H4329:AL4329,"AL/DS")/2+COUNTIF(H4329:AL4329,"UL/DS")/2+COUNTIF(H4329:AL4329,"CT")+COUNTIF(H4329:AL4329,"MD")</f>
        <v>13.5</v>
      </c>
      <c r="AR4329" s="239">
        <f>COUNTIF(H4329:AL4329,"NS")+COUNTIF(H4329:AL4329,"AL/NS")/2+COUNTIF(H4329:AL4329,"UL/NS")/2+COUNTIF(H4329:AL4329,"BH")+COUNTIF(H4329:AL4329,"AL/BF")/2+COUNTIF(H4329:AL4329,"AL/BL")/2+COUNTIF(H4329:AL4329,"UL/BL")/2+COUNTIF(H4329:AL4329,"UL/BF")/2+COUNTIF(H4329:AL4329,"BM")</f>
        <v>11</v>
      </c>
      <c r="AS4329" s="239">
        <f>COUNTIF(H4329:AL4329,"AL")+COUNTIF(H4329:AL4329,"AL/DS")/2+COUNTIF(H4329:AL4329,"AL/NS")/2+COUNTIF(H4329:AL4329,"NH")+COUNTIF(H4329:AL4329,"SL")+COUNTIF(H4329:AL4329,"NHD")+COUNTIF(H4329:AL4329,"B")+COUNTIF(H4329:AL4329,"HL")+COUNTIF(H4329:AL4329,"AL/BF")/2+COUNTIF(H4329:AL4329,"AL/BL")/2</f>
        <v>1</v>
      </c>
      <c r="AT4329" s="255">
        <f>COUNTIF(H4329:AL4329,"PD")+COUNTIF(H4329:AL4329,"PN")+COUNTIF(H4329:AL4329,"P/DS")/2+COUNTIF(H4329:AL4329,"P/NS")/2+COUNTIF(H4329:AL4329,"DS")+COUNTIF(H4329:AL4329,"NS")+COUNTIF(H4329:AL4329,"AL")+COUNTIF(H4329:AL4329,"AL/DS")+COUNTIF(H4329:AL4329,"AL/NS")+COUNTIF(H4329:AL4329,"NH")+COUNTIF(H4329:AL4329,"SL")+COUNTIF(H4329:AL4329,"UL/DS")/2+COUNTIF(H4329:AL4329,"UL/NS")/2+COUNTIF(H4329:AL4329,"CT")+COUNTIF(H4329:AL4329,"NHD")+COUNTIF(H4329:AL4329,"PDD")+COUNTIF(H4329:AL4329,"B")+COUNTIF(H4329:AL4329,"HL")+COUNTIF(H4329:AL4329,"PH")+COUNTIF(H4329:AL4329,"BH")+COUNTIF(H4329:AL4329,"AL/BF")+COUNTIF(H4329:AL4329,"AL/BL")+COUNTIF(H4329:AL4329,"UL/BF")/2+COUNTIF(H4329:AL4329,"UL/BL")/2+COUNTIF(H4329:AL4329,"PH/F")/2+COUNTIF(H4329:AL4329,"PH/L")/2+COUNTIF(H4329:AL4329,"MD")+COUNTIF(H4329:AL4329,"PMD")+COUNTIF(H4329:AL4329,"PM")+COUNTIF(H4329:AL4329,"BM")</f>
        <v>25.5</v>
      </c>
      <c r="AU4329" s="255">
        <f>COUNTIF(H4329:AL4329,"P/DS")/2+COUNTIF(H4329:AL4329,"P/NS")/2+COUNTIF(H4329:AL4329,"IL")+COUNTIF(H4329:AL4329,"NL")+COUNTIF(H4329:AL4329,"UL")+COUNTIF(H4329:AL4329,"UL/DS")/2+COUNTIF(H4329:AL4329,"UL/NS")/2+COUNTIF(H4329:AL4329,"KT")+COUNTIF(H4329:AL4329,"UL/BF")/2+COUNTIF(H4329:AL4329,"UL/BL")/2+COUNTIF(H4329:AL4329,"PH/F")/2+COUNTIF(H4329:AL4329,"PH/L")/2+COUNTIF(H4329:AL4329,"NB")</f>
        <v>0.5</v>
      </c>
      <c r="AV4329" s="258">
        <f>COUNTIF(H4329:AL4329,"PN")+COUNTIF(H4329:AL4329,"TVD")+COUNTIF(H4329:AL4329,"PH")+COUNTIF(H4329:AL4329,"PM")+COUNTIF(H4329:AL4329,"PDD")-COUNTIFS(H4329:AL4329,"PN",H4336:AL4336,"&gt;=3")-COUNTIFS(H4329:AL4329,"PM",H4336:AL4336,"&gt;=3")</f>
        <v>0</v>
      </c>
      <c r="AW4329" s="258">
        <f>COUNTIF(H4329:AL4329,"NS")+COUNTIF(H4329:AL4329,"D")+COUNTIF(H4329:AL4329,"BH")+COUNTIF(H4329:AL4329,"NHD")+COUNTIF(H4329:AL4329,"BM")-COUNTIFS(H4329:AL4329,"NS",H4336:AL4336,"&gt;=3")-COUNTIFS(H4329:AL4329,"BH",H4336:AL4336,"&gt;=3")-COUNTIFS(H4329:AL4329,"BM",H4336:AL4336,"&gt;=3")</f>
        <v>11</v>
      </c>
      <c r="AX4329" s="255">
        <f>COUNTIF(H4329:AL4329,"AL")+COUNTIF(H4329:AL4329,"AL/DS")/2+COUNTIF(H4329:AL4329,"AL/NS")/2+COUNTIF(H4329:AL4329,"AL/BF")+COUNTIF(H4329:AL4329,"AL/BL")/2</f>
        <v>0</v>
      </c>
      <c r="AY4329" s="255">
        <f>COUNTIF(H4329:AL4329,"SL")</f>
        <v>0</v>
      </c>
      <c r="AZ4329" s="255">
        <f>COUNTIF(H4329:AL4329,"NH")</f>
        <v>1</v>
      </c>
      <c r="BA4329" s="255">
        <f>COUNTIF(H4329:AL4329,"HL")</f>
        <v>0</v>
      </c>
      <c r="BB4329" s="255">
        <f>COUNTIF(G4329:AL4329,"P/DS")/2+COUNTIF(G4329:AL4329,"P/NS")/2+COUNTIF(G4329:AL4329,"UL")+COUNTIF(G4329:AL4329,"UL/DS")/2+COUNTIF(G4329:AL4329,"UL/NS")/2+COUNTIF(G4329:AL4329,"UL/BL")/2+COUNTIF(G4329:AL4329,"UL/BF")/2+COUNTIF(G4329:AL4329,"PH/F")/2+COUNTIF(G4329:AL4329,"PH/L")/2</f>
        <v>0.5</v>
      </c>
      <c r="BC4329" s="255">
        <f>COUNTIF(H4329:AL4329,"NB")</f>
        <v>0</v>
      </c>
      <c r="BD4329" s="255">
        <f>COUNTIF(H4329:AL4329,"NL")</f>
        <v>0</v>
      </c>
      <c r="BE4329" s="255">
        <f>COUNTIF(H4329:AL4329,"IL")</f>
        <v>0</v>
      </c>
      <c r="BF4329" s="255">
        <f>COUNTIF(H4329:AL4329,"KT")</f>
        <v>0</v>
      </c>
      <c r="BG4329" s="255">
        <f>COUNTIF(H4329:AL4329,"L70")</f>
        <v>0</v>
      </c>
      <c r="BH4329" s="255">
        <f>COUNTIF(H4329:AL4329,"MD")</f>
        <v>0</v>
      </c>
      <c r="BI4329" s="255">
        <f>COUNTIF(H4329:AL4329,"PMD")</f>
        <v>0</v>
      </c>
      <c r="BJ4329" s="255">
        <f>COUNTIF(H4329:AL4329,"PM")</f>
        <v>0</v>
      </c>
      <c r="BK4329" s="255">
        <f>COUNTIF(H4329:AL4329,"BM")</f>
        <v>0</v>
      </c>
      <c r="BL4329" s="261">
        <f>SUMIF(H4329:AL4329,"PD",H4330:AL4330)+SUMIF(H4329:AL4329,"PN",H4330:AL4330)+SUMIF(H4329:AL4329,"P/DS",H4330:AL4330)+SUMIF(H4329:AL4329,"PN/F",H4330:AL4330)+SUMIF(H4329:AL4329,"PN/L",H4330:AL4330)+SUMIF(H4329:AL4329,"TV",H4330:AL4330)+SUMIF(H4329:AL4329,"TVD",H4330:AL4330)+SUMIF(H4329:AL4329,"PDD",H4330:AL4330)</f>
        <v>0</v>
      </c>
      <c r="BM4329" s="261">
        <f>SUMIF(H4329:AL4329,"PD",H4331:AL4331)+SUMIF(H4329:AL4329,"PN",H4331:AL4331)+SUMIF(H4329:AL4329,"P/DS",H4331:AL4331)+SUMIF(H4329:AL4329,"PN/F",H4331:AL4331)+SUMIF(H4329:AL4329,"PN/L",H4331:AL4331)+SUMIF(H4329:AL4329,"TV",H4331:AL4331)+SUMIF(H4329:AL4329,"TVD",H4331:AL4331)+SUMIF(H4329:AL4329,"PDD",H4331:AL4331)+SUMIF(H4329:AL4329,"PMD",H4331:AL4331)</f>
        <v>0</v>
      </c>
      <c r="BN4329" s="261">
        <f>SUMIF(H4329:AL4329,"PD",H4332:AL4332)+SUMIF(H4329:AL4329,"PN",H4332:AL4332)+SUMIF(H4329:AL4329,"P/DS",H4332:AL4332)+SUMIF(H4329:AL4329,"PN/F",H4332:AL4332)+SUMIF(H4329:AL4329,"PN/L",H4332:AL4332)+SUMIF(H4329:AL4329,"TV",H4332:AL4332)+SUMIF(H4329:AL4329,"TVD",H4332:AL4332)</f>
        <v>0</v>
      </c>
      <c r="BO4329" s="261">
        <f>SUMIF(H4329:AL4329,"PD",H4333:AL4333)+SUMIF(H4329:AL4329,"PN",H4333:AL4333)+SUMIF(H4329:AL4329,"P/DS",H4333:AL4333)+SUMIF(H4329:AL4329,"PN/F",H4333:AL4333)+SUMIF(H4329:AL4329,"PN/L",H4333:AL4333)+SUMIF(H4329:AL4329,"TV",H4333:AL4333)+SUMIF(H4329:AL4329,"TVD",H4333:AL4333)</f>
        <v>0</v>
      </c>
      <c r="BP4329" s="261">
        <f>SUMIF(H4329:AL4329,"PD",H4334:AL4334)+SUMIF(H4329:AL4329,"PN",H4334:AL4334)+SUMIF(H4329:AL4329,"P/DS",H4334:AL4334)+SUMIF(H4329:AL4329,"PN/F",H4334:AL4334)+SUMIF(H4329:AL4329,"PN/L",H4334:AL4334)+SUMIF(H4329:AL4329,"TV",H4334:AL4334)+SUMIF(H4329:AL4329,"TVD",H4334:AL4334)+SUMIF(H4329:AL4329,"PDD",H4334:AL4334)+SUMIF(H4329:AL4329,"PH",H4334:AL4334)+SUMIF(H4329:AL4329,"PM",H4334:AL4334)</f>
        <v>0</v>
      </c>
      <c r="BQ4329" s="261">
        <f>SUMIF(H4329:AL4329,"PD",H4335:AL4335)+SUMIF(H4329:AL4329,"PN",H4335:AL4335)+SUMIF(H4329:AL4329,"P/DS",H4335:AL4335)+SUMIF(H4329:AL4329,"PN/F",H4335:AL4335)+SUMIF(H4329:AL4329,"PN/L",H4335:AL4335)+SUMIF(H4329:AL4329,"TV",H4335:AL4335)+SUMIF(H4329:AL4329,"TVD",H4335:AL4335)+SUMIF(H4329:AL4329,"PDD",H4335:AL4335)+SUMIF(H4329:AL4329,"PH",H4335:AL4335)+SUMIF(H4329:AL4329,"PM",H4335:AL4335)</f>
        <v>0</v>
      </c>
      <c r="BR4329" s="269">
        <f>SUM(H4330:AL4330)-BL4329</f>
        <v>19</v>
      </c>
      <c r="BS4329" s="269">
        <f>SUM(H4331:AL4331)-BM4329</f>
        <v>11</v>
      </c>
      <c r="BT4329" s="269">
        <f>SUM(H4332:AL4332)-BN4329</f>
        <v>0</v>
      </c>
      <c r="BU4329" s="269">
        <f>SUM(H4333:AL4333)-BO4329</f>
        <v>0</v>
      </c>
      <c r="BV4329" s="269">
        <f>SUM(H4334:AL4334)-BP4329</f>
        <v>0</v>
      </c>
      <c r="BW4329" s="269">
        <f>SUM(H4335:AL4335)-BQ4329</f>
        <v>0</v>
      </c>
      <c r="BX4329" s="255">
        <f>SUMIF(H4329:AL4329,"PD",H4336:AL4336)+SUMIF(H4329:AL4329,"PN",H4336:AL4336)+SUMIF(H4329:AL4329,"P/DS",H4336:AL4336)+SUMIF(H4329:AL4329,"PN/F",H4336:AL4336)+SUMIF(H4329:AL4329,"PN/L",H4336:AL4336)</f>
        <v>0</v>
      </c>
      <c r="BY4329" s="255">
        <f>SUM(H4336:AL4336)-BX4329</f>
        <v>0</v>
      </c>
      <c r="BZ4329" s="255">
        <f t="shared" ref="BZ4329" si="1324">+SUM(BL4329:BW4336)</f>
        <v>30</v>
      </c>
      <c r="CA4329" s="266">
        <f>(COUNTIFS(H4329:AL4329,"PD",H4330:AL4330,"&gt;=2"))*0.5-IF(CN4329="VP",COUNTIFS($H$16:$AL$16,"SAT",H4329:AL4329,"PD",H4330:AL4330,"&gt;=2"))*0.5</f>
        <v>0</v>
      </c>
      <c r="CB4329" s="266">
        <f>(COUNTIFS(H4329:AL4329,"PN",H4331:AL4331,"&gt;=0.5",H4330:AL4330,"&gt;=1.5"))*0.5+COUNTIFS(H4329:AL4329,"PDD",H4331:AL4331,"&gt;=0.5",H4330:AL4330,"&gt;=1.5")*0.5</f>
        <v>0</v>
      </c>
      <c r="CC4329" s="273">
        <f>(COUNTIFS(H4329:AL4329,"TV",H4331:AL4331,"&gt;=10"))*0.5+(COUNTIFS(H4329:AL4329,"PMD",H4331:AL4331,"&gt;=2"))*0.5</f>
        <v>0</v>
      </c>
      <c r="CD4329" s="266">
        <f>(COUNTIFS(H4329:AL4329,"TVD",H4333:AL4333,"&gt;=6.5",H4331:AL4331,"&gt;=3.5"))*0.5</f>
        <v>0</v>
      </c>
      <c r="CE4329" s="266">
        <f>(COUNTIFS(H4329:AL4329,"PD",H4334:AL4334,"&gt;=10"))*0.5</f>
        <v>0</v>
      </c>
      <c r="CF4329" s="266">
        <f>(COUNTIFS(H4329:AL4329,"PDD",H4334:AL4334,"&gt;=3.5",H4335:AL4335,"&gt;=6.5")+COUNTIFS(H4329:AL4329,"PH",H4335:AL4335,"&gt;=0.5",H4334:AL4334,"&gt;=1.5")+COUNTIFS(H4329:AL4329,"PM",H4335:AL4335,"&gt;=0.5",H4334:AL4334,"&gt;=1.5"))*0.5</f>
        <v>0</v>
      </c>
      <c r="CG4329" s="266">
        <f>(COUNTIFS(H4329:AL4329,"DS",H4330:AL4330,"&gt;=2")+COUNTIFS(H4329:AL4329,"AL/DS",H4330:AL4330,"&gt;=2"))*0.5-IF(CN4329="VP",COUNTIFS($H$16:$AL$16,"SAT",H4329:AL4329,"DS",H4330:AL4330,"&gt;=2"))*0.5</f>
        <v>3.5</v>
      </c>
      <c r="CH4329" s="266">
        <f>(COUNTIFS(H4329:AL4329,"NS",H4331:AL4331,"&gt;=0.5",H4330:AL4330,"&gt;=1.5")+COUNTIFS(H4329:AL4329,"AL/NS",H4331:AL4331,"&gt;=0.5",H4330:AL4330,"&gt;=1.5")+COUNTIFS(H4329:AL4329,"NHD",H4331:AL4331,"&gt;=4.5",H4334:AL4334,"&gt;=2",H4330:AL4330,"&gt;=1.5"))*0.5</f>
        <v>0.5</v>
      </c>
      <c r="CI4329" s="266">
        <f>(COUNTIF(H4331:AL4331,"&gt;=10")+COUNTIFS(H4329:AL4329,"MD",H4331:AL4331,"&gt;=2")-COUNTIFS(H4329:AL4329,"TV",H4331:AL4331,"&gt;=10"))*0.5</f>
        <v>0.5</v>
      </c>
      <c r="CJ4329" s="266">
        <f>(COUNTIFS(H4329:AL4329,"D",H4333:AL4333,"&gt;=6.5",H4331:AL4331,"&gt;=3.5"))*0.5</f>
        <v>0</v>
      </c>
      <c r="CK4329" s="266">
        <f>(COUNTIF(H4334:AL4334,"&gt;=10")-COUNTIFS(H4329:AL4329,"PD",H4334:AL4334,"&gt;=10"))*0.5</f>
        <v>0</v>
      </c>
      <c r="CL4329" s="265">
        <f>(COUNTIFS(H4329:AL4329,"NHD",H4334:AL4334,"&gt;=3.5",H4335:AL4335,"&gt;=6.5")+COUNTIFS(H4329:AL4329,"BH",H4334:AL4334,"&gt;=1.5",H4335:AL4335,"&gt;=0.5")+COUNTIFS(H4329:AL4329,"BM",H4334:AL4334,"&gt;=1.5",H4335:AL4335,"&gt;=0.5")+COUNTIFS(H4329:AL4329,"D",H4334:AL4334,"&gt;=1.5",H4335:AL4335,"&gt;=0.5"))*0.5</f>
        <v>0</v>
      </c>
      <c r="CM4329" s="272"/>
      <c r="CN4329" s="264" t="s">
        <v>723</v>
      </c>
      <c r="CO4329" s="136">
        <f t="shared" ref="CO4329" si="1325">+AM4329+AN4329+AO4329+AP4329+AQ4329+AR4329+AS4329+AU4329+BG4329</f>
        <v>26</v>
      </c>
      <c r="CP4329" s="225">
        <f>+SUM(I4330:I4335)-I4336</f>
        <v>10.5</v>
      </c>
      <c r="CQ4329" s="225">
        <f>+SUM(J4330:J4335)-J4336</f>
        <v>2.5</v>
      </c>
      <c r="CR4329" s="225">
        <f>+SUM(K4330:K4335)-K4336</f>
        <v>2.5</v>
      </c>
      <c r="CS4329" s="137"/>
      <c r="CT4329" s="137"/>
      <c r="CU4329" s="137"/>
      <c r="CV4329" s="137"/>
      <c r="CW4329" s="137"/>
      <c r="CX4329" s="137"/>
      <c r="CY4329" s="137"/>
      <c r="CZ4329" s="137"/>
      <c r="DA4329" s="137"/>
      <c r="DB4329" s="120"/>
      <c r="DC4329" s="120"/>
      <c r="DD4329" s="120"/>
      <c r="DE4329" s="120"/>
      <c r="DF4329" s="120"/>
      <c r="DG4329" s="120"/>
      <c r="DH4329" s="120"/>
      <c r="DI4329" s="120"/>
      <c r="DJ4329" s="120"/>
      <c r="DK4329" s="120"/>
      <c r="DL4329" s="120"/>
      <c r="DM4329" s="120"/>
      <c r="DN4329" s="120"/>
    </row>
    <row r="4330" spans="1:118" s="119" customFormat="1" ht="15" customHeight="1">
      <c r="A4330" s="228"/>
      <c r="B4330" s="548"/>
      <c r="C4330" s="515"/>
      <c r="D4330" s="237"/>
      <c r="E4330" s="237"/>
      <c r="F4330" s="242" t="s">
        <v>82</v>
      </c>
      <c r="G4330" s="121">
        <v>1.5</v>
      </c>
      <c r="H4330" s="83"/>
      <c r="I4330" s="83"/>
      <c r="J4330" s="83">
        <v>2.5</v>
      </c>
      <c r="K4330" s="83">
        <v>2.5</v>
      </c>
      <c r="L4330" s="83">
        <v>2.5</v>
      </c>
      <c r="M4330" s="83"/>
      <c r="N4330" s="83"/>
      <c r="O4330" s="83"/>
      <c r="P4330" s="83">
        <v>2.5</v>
      </c>
      <c r="Q4330" s="83">
        <v>2</v>
      </c>
      <c r="R4330" s="83">
        <v>2.5</v>
      </c>
      <c r="S4330" s="83">
        <v>2.5</v>
      </c>
      <c r="T4330" s="83"/>
      <c r="U4330" s="83"/>
      <c r="V4330" s="83"/>
      <c r="W4330" s="83">
        <v>2</v>
      </c>
      <c r="X4330" s="83"/>
      <c r="Y4330" s="83"/>
      <c r="Z4330" s="83"/>
      <c r="AA4330" s="83"/>
      <c r="AB4330" s="83"/>
      <c r="AC4330" s="79"/>
      <c r="AD4330" s="79"/>
      <c r="AE4330" s="79"/>
      <c r="AF4330" s="79"/>
      <c r="AG4330" s="79"/>
      <c r="AH4330" s="79"/>
      <c r="AI4330" s="79"/>
      <c r="AJ4330" s="79"/>
      <c r="AK4330" s="79"/>
      <c r="AL4330" s="79"/>
      <c r="AM4330" s="240"/>
      <c r="AN4330" s="240"/>
      <c r="AO4330" s="240"/>
      <c r="AP4330" s="240"/>
      <c r="AQ4330" s="240"/>
      <c r="AR4330" s="240"/>
      <c r="AS4330" s="240"/>
      <c r="AT4330" s="256"/>
      <c r="AU4330" s="256"/>
      <c r="AV4330" s="259"/>
      <c r="AW4330" s="259"/>
      <c r="AX4330" s="256"/>
      <c r="AY4330" s="256"/>
      <c r="AZ4330" s="256"/>
      <c r="BA4330" s="256"/>
      <c r="BB4330" s="256"/>
      <c r="BC4330" s="256"/>
      <c r="BD4330" s="256"/>
      <c r="BE4330" s="256"/>
      <c r="BF4330" s="256"/>
      <c r="BG4330" s="256"/>
      <c r="BH4330" s="256"/>
      <c r="BI4330" s="256"/>
      <c r="BJ4330" s="256"/>
      <c r="BK4330" s="256"/>
      <c r="BL4330" s="262"/>
      <c r="BM4330" s="262"/>
      <c r="BN4330" s="262"/>
      <c r="BO4330" s="262"/>
      <c r="BP4330" s="262"/>
      <c r="BQ4330" s="262"/>
      <c r="BR4330" s="270"/>
      <c r="BS4330" s="270"/>
      <c r="BT4330" s="270"/>
      <c r="BU4330" s="270"/>
      <c r="BV4330" s="270"/>
      <c r="BW4330" s="270"/>
      <c r="BX4330" s="256"/>
      <c r="BY4330" s="256"/>
      <c r="BZ4330" s="256"/>
      <c r="CA4330" s="267"/>
      <c r="CB4330" s="267"/>
      <c r="CC4330" s="274"/>
      <c r="CD4330" s="267"/>
      <c r="CE4330" s="267"/>
      <c r="CF4330" s="267"/>
      <c r="CG4330" s="267"/>
      <c r="CH4330" s="267"/>
      <c r="CI4330" s="267"/>
      <c r="CJ4330" s="267"/>
      <c r="CK4330" s="267"/>
      <c r="CL4330" s="265"/>
      <c r="CM4330" s="272"/>
      <c r="CN4330" s="264"/>
      <c r="CO4330" s="136"/>
      <c r="CP4330" s="226"/>
      <c r="CQ4330" s="226"/>
      <c r="CR4330" s="226"/>
      <c r="CS4330" s="137"/>
      <c r="CT4330" s="137"/>
      <c r="CU4330" s="137"/>
      <c r="CV4330" s="137"/>
      <c r="CW4330" s="137"/>
      <c r="CX4330" s="137"/>
      <c r="CY4330" s="137"/>
      <c r="CZ4330" s="137"/>
      <c r="DA4330" s="137"/>
      <c r="DB4330" s="120"/>
      <c r="DC4330" s="120"/>
      <c r="DD4330" s="120"/>
      <c r="DE4330" s="120"/>
      <c r="DF4330" s="120"/>
      <c r="DG4330" s="120"/>
      <c r="DH4330" s="120"/>
      <c r="DI4330" s="120"/>
      <c r="DJ4330" s="120"/>
      <c r="DK4330" s="120"/>
      <c r="DL4330" s="120"/>
      <c r="DM4330" s="120"/>
      <c r="DN4330" s="120"/>
    </row>
    <row r="4331" spans="1:118" s="119" customFormat="1">
      <c r="A4331" s="228"/>
      <c r="B4331" s="548"/>
      <c r="C4331" s="515"/>
      <c r="D4331" s="237"/>
      <c r="E4331" s="237"/>
      <c r="F4331" s="243"/>
      <c r="G4331" s="122">
        <v>2</v>
      </c>
      <c r="H4331" s="84"/>
      <c r="I4331" s="84">
        <v>10.5</v>
      </c>
      <c r="J4331" s="84"/>
      <c r="K4331" s="84"/>
      <c r="L4331" s="84"/>
      <c r="M4331" s="84"/>
      <c r="N4331" s="84"/>
      <c r="O4331" s="84"/>
      <c r="P4331" s="84"/>
      <c r="Q4331" s="84"/>
      <c r="R4331" s="84"/>
      <c r="S4331" s="84"/>
      <c r="T4331" s="84"/>
      <c r="U4331" s="84"/>
      <c r="V4331" s="84"/>
      <c r="W4331" s="84">
        <v>0.5</v>
      </c>
      <c r="X4331" s="84"/>
      <c r="Y4331" s="84"/>
      <c r="Z4331" s="84"/>
      <c r="AA4331" s="84"/>
      <c r="AB4331" s="84"/>
      <c r="AC4331" s="80"/>
      <c r="AD4331" s="80"/>
      <c r="AE4331" s="80"/>
      <c r="AF4331" s="80"/>
      <c r="AG4331" s="80"/>
      <c r="AH4331" s="80"/>
      <c r="AI4331" s="80"/>
      <c r="AJ4331" s="80"/>
      <c r="AK4331" s="80"/>
      <c r="AL4331" s="80"/>
      <c r="AM4331" s="240"/>
      <c r="AN4331" s="240"/>
      <c r="AO4331" s="240"/>
      <c r="AP4331" s="240"/>
      <c r="AQ4331" s="240"/>
      <c r="AR4331" s="240"/>
      <c r="AS4331" s="240"/>
      <c r="AT4331" s="256"/>
      <c r="AU4331" s="256"/>
      <c r="AV4331" s="259"/>
      <c r="AW4331" s="259"/>
      <c r="AX4331" s="256"/>
      <c r="AY4331" s="256"/>
      <c r="AZ4331" s="256"/>
      <c r="BA4331" s="256"/>
      <c r="BB4331" s="256"/>
      <c r="BC4331" s="256"/>
      <c r="BD4331" s="256"/>
      <c r="BE4331" s="256"/>
      <c r="BF4331" s="256"/>
      <c r="BG4331" s="256"/>
      <c r="BH4331" s="256"/>
      <c r="BI4331" s="256"/>
      <c r="BJ4331" s="256"/>
      <c r="BK4331" s="256"/>
      <c r="BL4331" s="262"/>
      <c r="BM4331" s="262"/>
      <c r="BN4331" s="262"/>
      <c r="BO4331" s="262"/>
      <c r="BP4331" s="262"/>
      <c r="BQ4331" s="262"/>
      <c r="BR4331" s="270"/>
      <c r="BS4331" s="270"/>
      <c r="BT4331" s="270"/>
      <c r="BU4331" s="270"/>
      <c r="BV4331" s="270"/>
      <c r="BW4331" s="270"/>
      <c r="BX4331" s="256"/>
      <c r="BY4331" s="256"/>
      <c r="BZ4331" s="256"/>
      <c r="CA4331" s="267"/>
      <c r="CB4331" s="267"/>
      <c r="CC4331" s="274"/>
      <c r="CD4331" s="267"/>
      <c r="CE4331" s="267"/>
      <c r="CF4331" s="267"/>
      <c r="CG4331" s="267"/>
      <c r="CH4331" s="267"/>
      <c r="CI4331" s="267"/>
      <c r="CJ4331" s="267"/>
      <c r="CK4331" s="267"/>
      <c r="CL4331" s="265"/>
      <c r="CM4331" s="272"/>
      <c r="CN4331" s="264"/>
      <c r="CO4331" s="136"/>
      <c r="CP4331" s="226"/>
      <c r="CQ4331" s="226"/>
      <c r="CR4331" s="226"/>
      <c r="CS4331" s="137"/>
      <c r="CT4331" s="137"/>
      <c r="CU4331" s="137"/>
      <c r="CV4331" s="137"/>
      <c r="CW4331" s="137"/>
      <c r="CX4331" s="137"/>
      <c r="CY4331" s="137"/>
      <c r="CZ4331" s="137"/>
      <c r="DA4331" s="137"/>
      <c r="DB4331" s="120"/>
      <c r="DC4331" s="120"/>
      <c r="DD4331" s="120"/>
      <c r="DE4331" s="120"/>
      <c r="DF4331" s="120"/>
      <c r="DG4331" s="120"/>
      <c r="DH4331" s="120"/>
      <c r="DI4331" s="120"/>
      <c r="DJ4331" s="120"/>
      <c r="DK4331" s="120"/>
      <c r="DL4331" s="120"/>
      <c r="DM4331" s="120"/>
      <c r="DN4331" s="120"/>
    </row>
    <row r="4332" spans="1:118" s="119" customFormat="1">
      <c r="A4332" s="228"/>
      <c r="B4332" s="548"/>
      <c r="C4332" s="515"/>
      <c r="D4332" s="237"/>
      <c r="E4332" s="237"/>
      <c r="F4332" s="243"/>
      <c r="G4332" s="122">
        <v>2.1</v>
      </c>
      <c r="H4332" s="84"/>
      <c r="I4332" s="84"/>
      <c r="J4332" s="84"/>
      <c r="K4332" s="84"/>
      <c r="L4332" s="84"/>
      <c r="M4332" s="84"/>
      <c r="N4332" s="84"/>
      <c r="O4332" s="84"/>
      <c r="P4332" s="84"/>
      <c r="Q4332" s="84"/>
      <c r="R4332" s="84"/>
      <c r="S4332" s="84"/>
      <c r="T4332" s="84"/>
      <c r="U4332" s="84"/>
      <c r="V4332" s="84"/>
      <c r="W4332" s="84"/>
      <c r="X4332" s="84"/>
      <c r="Y4332" s="84"/>
      <c r="Z4332" s="84"/>
      <c r="AA4332" s="84"/>
      <c r="AB4332" s="84"/>
      <c r="AC4332" s="80"/>
      <c r="AD4332" s="80"/>
      <c r="AE4332" s="80"/>
      <c r="AF4332" s="80"/>
      <c r="AG4332" s="80"/>
      <c r="AH4332" s="80"/>
      <c r="AI4332" s="80"/>
      <c r="AJ4332" s="80"/>
      <c r="AK4332" s="80"/>
      <c r="AL4332" s="80"/>
      <c r="AM4332" s="240"/>
      <c r="AN4332" s="240"/>
      <c r="AO4332" s="240"/>
      <c r="AP4332" s="240"/>
      <c r="AQ4332" s="240"/>
      <c r="AR4332" s="240"/>
      <c r="AS4332" s="240"/>
      <c r="AT4332" s="256"/>
      <c r="AU4332" s="256"/>
      <c r="AV4332" s="259"/>
      <c r="AW4332" s="259"/>
      <c r="AX4332" s="256"/>
      <c r="AY4332" s="256"/>
      <c r="AZ4332" s="256"/>
      <c r="BA4332" s="256"/>
      <c r="BB4332" s="256"/>
      <c r="BC4332" s="256"/>
      <c r="BD4332" s="256"/>
      <c r="BE4332" s="256"/>
      <c r="BF4332" s="256"/>
      <c r="BG4332" s="256"/>
      <c r="BH4332" s="256"/>
      <c r="BI4332" s="256"/>
      <c r="BJ4332" s="256"/>
      <c r="BK4332" s="256"/>
      <c r="BL4332" s="262"/>
      <c r="BM4332" s="262"/>
      <c r="BN4332" s="262"/>
      <c r="BO4332" s="262"/>
      <c r="BP4332" s="262"/>
      <c r="BQ4332" s="262"/>
      <c r="BR4332" s="270"/>
      <c r="BS4332" s="270"/>
      <c r="BT4332" s="270"/>
      <c r="BU4332" s="270"/>
      <c r="BV4332" s="270"/>
      <c r="BW4332" s="270"/>
      <c r="BX4332" s="256"/>
      <c r="BY4332" s="256"/>
      <c r="BZ4332" s="256"/>
      <c r="CA4332" s="267"/>
      <c r="CB4332" s="267"/>
      <c r="CC4332" s="274"/>
      <c r="CD4332" s="267"/>
      <c r="CE4332" s="267"/>
      <c r="CF4332" s="267"/>
      <c r="CG4332" s="267"/>
      <c r="CH4332" s="267"/>
      <c r="CI4332" s="267"/>
      <c r="CJ4332" s="267"/>
      <c r="CK4332" s="267"/>
      <c r="CL4332" s="265"/>
      <c r="CM4332" s="272"/>
      <c r="CN4332" s="264"/>
      <c r="CO4332" s="136"/>
      <c r="CP4332" s="226"/>
      <c r="CQ4332" s="226"/>
      <c r="CR4332" s="226"/>
      <c r="CS4332" s="137"/>
      <c r="CT4332" s="137"/>
      <c r="CU4332" s="137"/>
      <c r="CV4332" s="137"/>
      <c r="CW4332" s="137"/>
      <c r="CX4332" s="137"/>
      <c r="CY4332" s="137"/>
      <c r="CZ4332" s="137"/>
      <c r="DA4332" s="137"/>
      <c r="DB4332" s="120"/>
      <c r="DC4332" s="120"/>
      <c r="DD4332" s="120"/>
      <c r="DE4332" s="120"/>
      <c r="DF4332" s="120"/>
      <c r="DG4332" s="120"/>
      <c r="DH4332" s="120"/>
      <c r="DI4332" s="120"/>
      <c r="DJ4332" s="120"/>
      <c r="DK4332" s="120"/>
      <c r="DL4332" s="120"/>
      <c r="DM4332" s="120"/>
      <c r="DN4332" s="120"/>
    </row>
    <row r="4333" spans="1:118" s="119" customFormat="1">
      <c r="A4333" s="228"/>
      <c r="B4333" s="548"/>
      <c r="C4333" s="515"/>
      <c r="D4333" s="237"/>
      <c r="E4333" s="237"/>
      <c r="F4333" s="243"/>
      <c r="G4333" s="122">
        <v>2.7</v>
      </c>
      <c r="H4333" s="84"/>
      <c r="I4333" s="84"/>
      <c r="J4333" s="84"/>
      <c r="K4333" s="84"/>
      <c r="L4333" s="84"/>
      <c r="M4333" s="84"/>
      <c r="N4333" s="84"/>
      <c r="O4333" s="84"/>
      <c r="P4333" s="84"/>
      <c r="Q4333" s="84"/>
      <c r="R4333" s="84"/>
      <c r="S4333" s="84"/>
      <c r="T4333" s="84"/>
      <c r="U4333" s="84"/>
      <c r="V4333" s="84"/>
      <c r="W4333" s="84"/>
      <c r="X4333" s="84"/>
      <c r="Y4333" s="84"/>
      <c r="Z4333" s="84"/>
      <c r="AA4333" s="84"/>
      <c r="AB4333" s="84"/>
      <c r="AC4333" s="80"/>
      <c r="AD4333" s="80"/>
      <c r="AE4333" s="80"/>
      <c r="AF4333" s="80"/>
      <c r="AG4333" s="80"/>
      <c r="AH4333" s="80"/>
      <c r="AI4333" s="80"/>
      <c r="AJ4333" s="80"/>
      <c r="AK4333" s="80"/>
      <c r="AL4333" s="80"/>
      <c r="AM4333" s="240"/>
      <c r="AN4333" s="240"/>
      <c r="AO4333" s="240"/>
      <c r="AP4333" s="240"/>
      <c r="AQ4333" s="240"/>
      <c r="AR4333" s="240"/>
      <c r="AS4333" s="240"/>
      <c r="AT4333" s="256"/>
      <c r="AU4333" s="256"/>
      <c r="AV4333" s="259"/>
      <c r="AW4333" s="259"/>
      <c r="AX4333" s="256"/>
      <c r="AY4333" s="256"/>
      <c r="AZ4333" s="256"/>
      <c r="BA4333" s="256"/>
      <c r="BB4333" s="256"/>
      <c r="BC4333" s="256"/>
      <c r="BD4333" s="256"/>
      <c r="BE4333" s="256"/>
      <c r="BF4333" s="256"/>
      <c r="BG4333" s="256"/>
      <c r="BH4333" s="256"/>
      <c r="BI4333" s="256"/>
      <c r="BJ4333" s="256"/>
      <c r="BK4333" s="256"/>
      <c r="BL4333" s="262"/>
      <c r="BM4333" s="262"/>
      <c r="BN4333" s="262"/>
      <c r="BO4333" s="262"/>
      <c r="BP4333" s="262"/>
      <c r="BQ4333" s="262"/>
      <c r="BR4333" s="270"/>
      <c r="BS4333" s="270"/>
      <c r="BT4333" s="270"/>
      <c r="BU4333" s="270"/>
      <c r="BV4333" s="270"/>
      <c r="BW4333" s="270"/>
      <c r="BX4333" s="256"/>
      <c r="BY4333" s="256"/>
      <c r="BZ4333" s="256"/>
      <c r="CA4333" s="267"/>
      <c r="CB4333" s="267"/>
      <c r="CC4333" s="274"/>
      <c r="CD4333" s="267"/>
      <c r="CE4333" s="267"/>
      <c r="CF4333" s="267"/>
      <c r="CG4333" s="267"/>
      <c r="CH4333" s="267"/>
      <c r="CI4333" s="267"/>
      <c r="CJ4333" s="267"/>
      <c r="CK4333" s="267"/>
      <c r="CL4333" s="265"/>
      <c r="CM4333" s="272"/>
      <c r="CN4333" s="264"/>
      <c r="CO4333" s="136"/>
      <c r="CP4333" s="226"/>
      <c r="CQ4333" s="226"/>
      <c r="CR4333" s="226"/>
      <c r="CS4333" s="137"/>
      <c r="CT4333" s="137"/>
      <c r="CU4333" s="137"/>
      <c r="CV4333" s="137"/>
      <c r="CW4333" s="137"/>
      <c r="CX4333" s="137"/>
      <c r="CY4333" s="137"/>
      <c r="CZ4333" s="137"/>
      <c r="DA4333" s="137"/>
      <c r="DB4333" s="120"/>
      <c r="DC4333" s="120"/>
      <c r="DD4333" s="120"/>
      <c r="DE4333" s="120"/>
      <c r="DF4333" s="120"/>
      <c r="DG4333" s="120"/>
      <c r="DH4333" s="120"/>
      <c r="DI4333" s="120"/>
      <c r="DJ4333" s="120"/>
      <c r="DK4333" s="120"/>
      <c r="DL4333" s="120"/>
      <c r="DM4333" s="120"/>
      <c r="DN4333" s="120"/>
    </row>
    <row r="4334" spans="1:118" s="119" customFormat="1">
      <c r="A4334" s="228"/>
      <c r="B4334" s="548"/>
      <c r="C4334" s="515"/>
      <c r="D4334" s="237"/>
      <c r="E4334" s="237"/>
      <c r="F4334" s="243"/>
      <c r="G4334" s="122">
        <v>3</v>
      </c>
      <c r="H4334" s="84"/>
      <c r="I4334" s="84"/>
      <c r="J4334" s="84"/>
      <c r="K4334" s="84"/>
      <c r="L4334" s="84"/>
      <c r="M4334" s="84"/>
      <c r="N4334" s="84"/>
      <c r="O4334" s="84"/>
      <c r="P4334" s="84"/>
      <c r="Q4334" s="84"/>
      <c r="R4334" s="84"/>
      <c r="S4334" s="84"/>
      <c r="T4334" s="84"/>
      <c r="U4334" s="84"/>
      <c r="V4334" s="84"/>
      <c r="W4334" s="84"/>
      <c r="X4334" s="84"/>
      <c r="Y4334" s="84"/>
      <c r="Z4334" s="84"/>
      <c r="AA4334" s="84"/>
      <c r="AB4334" s="84"/>
      <c r="AC4334" s="80"/>
      <c r="AD4334" s="80"/>
      <c r="AE4334" s="80"/>
      <c r="AF4334" s="80"/>
      <c r="AG4334" s="80"/>
      <c r="AH4334" s="80"/>
      <c r="AI4334" s="80"/>
      <c r="AJ4334" s="80"/>
      <c r="AK4334" s="80"/>
      <c r="AL4334" s="80"/>
      <c r="AM4334" s="240"/>
      <c r="AN4334" s="240"/>
      <c r="AO4334" s="240"/>
      <c r="AP4334" s="240"/>
      <c r="AQ4334" s="240"/>
      <c r="AR4334" s="240"/>
      <c r="AS4334" s="240"/>
      <c r="AT4334" s="256"/>
      <c r="AU4334" s="256"/>
      <c r="AV4334" s="259"/>
      <c r="AW4334" s="259"/>
      <c r="AX4334" s="256"/>
      <c r="AY4334" s="256"/>
      <c r="AZ4334" s="256"/>
      <c r="BA4334" s="256"/>
      <c r="BB4334" s="256"/>
      <c r="BC4334" s="256"/>
      <c r="BD4334" s="256"/>
      <c r="BE4334" s="256"/>
      <c r="BF4334" s="256"/>
      <c r="BG4334" s="256"/>
      <c r="BH4334" s="256"/>
      <c r="BI4334" s="256"/>
      <c r="BJ4334" s="256"/>
      <c r="BK4334" s="256"/>
      <c r="BL4334" s="262"/>
      <c r="BM4334" s="262"/>
      <c r="BN4334" s="262"/>
      <c r="BO4334" s="262"/>
      <c r="BP4334" s="262"/>
      <c r="BQ4334" s="262"/>
      <c r="BR4334" s="270"/>
      <c r="BS4334" s="270"/>
      <c r="BT4334" s="270"/>
      <c r="BU4334" s="270"/>
      <c r="BV4334" s="270"/>
      <c r="BW4334" s="270"/>
      <c r="BX4334" s="256"/>
      <c r="BY4334" s="256"/>
      <c r="BZ4334" s="256"/>
      <c r="CA4334" s="267"/>
      <c r="CB4334" s="267"/>
      <c r="CC4334" s="274"/>
      <c r="CD4334" s="267"/>
      <c r="CE4334" s="267"/>
      <c r="CF4334" s="267"/>
      <c r="CG4334" s="267"/>
      <c r="CH4334" s="267"/>
      <c r="CI4334" s="267"/>
      <c r="CJ4334" s="267"/>
      <c r="CK4334" s="267"/>
      <c r="CL4334" s="265"/>
      <c r="CM4334" s="272"/>
      <c r="CN4334" s="264"/>
      <c r="CO4334" s="136"/>
      <c r="CP4334" s="226"/>
      <c r="CQ4334" s="226"/>
      <c r="CR4334" s="226"/>
      <c r="CS4334" s="137"/>
      <c r="CT4334" s="137"/>
      <c r="CU4334" s="137"/>
      <c r="CV4334" s="137"/>
      <c r="CW4334" s="137"/>
      <c r="CX4334" s="137"/>
      <c r="CY4334" s="137"/>
      <c r="CZ4334" s="137"/>
      <c r="DA4334" s="137"/>
      <c r="DB4334" s="120"/>
      <c r="DC4334" s="120"/>
      <c r="DD4334" s="120"/>
      <c r="DE4334" s="120"/>
      <c r="DF4334" s="120"/>
      <c r="DG4334" s="120"/>
      <c r="DH4334" s="120"/>
      <c r="DI4334" s="120"/>
      <c r="DJ4334" s="120"/>
      <c r="DK4334" s="120"/>
      <c r="DL4334" s="120"/>
      <c r="DM4334" s="120"/>
      <c r="DN4334" s="120"/>
    </row>
    <row r="4335" spans="1:118" s="119" customFormat="1">
      <c r="A4335" s="228"/>
      <c r="B4335" s="548"/>
      <c r="C4335" s="515"/>
      <c r="D4335" s="237"/>
      <c r="E4335" s="237"/>
      <c r="F4335" s="244"/>
      <c r="G4335" s="123">
        <v>3.9</v>
      </c>
      <c r="H4335" s="85"/>
      <c r="I4335" s="85"/>
      <c r="J4335" s="85"/>
      <c r="K4335" s="85"/>
      <c r="L4335" s="85"/>
      <c r="M4335" s="85"/>
      <c r="N4335" s="85"/>
      <c r="O4335" s="85"/>
      <c r="P4335" s="85"/>
      <c r="Q4335" s="85"/>
      <c r="R4335" s="85"/>
      <c r="S4335" s="85"/>
      <c r="T4335" s="85"/>
      <c r="U4335" s="85"/>
      <c r="V4335" s="85"/>
      <c r="W4335" s="85"/>
      <c r="X4335" s="85"/>
      <c r="Y4335" s="85"/>
      <c r="Z4335" s="85"/>
      <c r="AA4335" s="85"/>
      <c r="AB4335" s="85"/>
      <c r="AC4335" s="81"/>
      <c r="AD4335" s="81"/>
      <c r="AE4335" s="81"/>
      <c r="AF4335" s="81"/>
      <c r="AG4335" s="81"/>
      <c r="AH4335" s="81"/>
      <c r="AI4335" s="81"/>
      <c r="AJ4335" s="81"/>
      <c r="AK4335" s="81"/>
      <c r="AL4335" s="81"/>
      <c r="AM4335" s="240"/>
      <c r="AN4335" s="240"/>
      <c r="AO4335" s="240"/>
      <c r="AP4335" s="240"/>
      <c r="AQ4335" s="240"/>
      <c r="AR4335" s="240"/>
      <c r="AS4335" s="240"/>
      <c r="AT4335" s="256"/>
      <c r="AU4335" s="256"/>
      <c r="AV4335" s="259"/>
      <c r="AW4335" s="259"/>
      <c r="AX4335" s="256"/>
      <c r="AY4335" s="256"/>
      <c r="AZ4335" s="256"/>
      <c r="BA4335" s="256"/>
      <c r="BB4335" s="256"/>
      <c r="BC4335" s="256"/>
      <c r="BD4335" s="256"/>
      <c r="BE4335" s="256"/>
      <c r="BF4335" s="256"/>
      <c r="BG4335" s="256"/>
      <c r="BH4335" s="256"/>
      <c r="BI4335" s="256"/>
      <c r="BJ4335" s="256"/>
      <c r="BK4335" s="256"/>
      <c r="BL4335" s="262"/>
      <c r="BM4335" s="262"/>
      <c r="BN4335" s="262"/>
      <c r="BO4335" s="262"/>
      <c r="BP4335" s="262"/>
      <c r="BQ4335" s="262"/>
      <c r="BR4335" s="270"/>
      <c r="BS4335" s="270"/>
      <c r="BT4335" s="270"/>
      <c r="BU4335" s="270"/>
      <c r="BV4335" s="270"/>
      <c r="BW4335" s="270"/>
      <c r="BX4335" s="256"/>
      <c r="BY4335" s="256"/>
      <c r="BZ4335" s="256"/>
      <c r="CA4335" s="267"/>
      <c r="CB4335" s="267"/>
      <c r="CC4335" s="274"/>
      <c r="CD4335" s="267"/>
      <c r="CE4335" s="267"/>
      <c r="CF4335" s="267"/>
      <c r="CG4335" s="267"/>
      <c r="CH4335" s="267"/>
      <c r="CI4335" s="267"/>
      <c r="CJ4335" s="267"/>
      <c r="CK4335" s="267"/>
      <c r="CL4335" s="265"/>
      <c r="CM4335" s="272"/>
      <c r="CN4335" s="264"/>
      <c r="CO4335" s="136"/>
      <c r="CP4335" s="226"/>
      <c r="CQ4335" s="226"/>
      <c r="CR4335" s="226"/>
      <c r="CS4335" s="137"/>
      <c r="CT4335" s="137"/>
      <c r="CU4335" s="137"/>
      <c r="CV4335" s="137"/>
      <c r="CW4335" s="137"/>
      <c r="CX4335" s="137"/>
      <c r="CY4335" s="137"/>
      <c r="CZ4335" s="137"/>
      <c r="DA4335" s="137"/>
      <c r="DB4335" s="120"/>
      <c r="DC4335" s="120"/>
      <c r="DD4335" s="120"/>
      <c r="DE4335" s="120"/>
      <c r="DF4335" s="120"/>
      <c r="DG4335" s="120"/>
      <c r="DH4335" s="120"/>
      <c r="DI4335" s="120"/>
      <c r="DJ4335" s="120"/>
      <c r="DK4335" s="120"/>
      <c r="DL4335" s="120"/>
      <c r="DM4335" s="120"/>
      <c r="DN4335" s="120"/>
    </row>
    <row r="4336" spans="1:118" s="119" customFormat="1">
      <c r="A4336" s="229"/>
      <c r="B4336" s="549"/>
      <c r="C4336" s="516"/>
      <c r="D4336" s="238"/>
      <c r="E4336" s="238"/>
      <c r="F4336" s="245" t="s">
        <v>83</v>
      </c>
      <c r="G4336" s="246"/>
      <c r="H4336" s="82"/>
      <c r="I4336" s="82"/>
      <c r="J4336" s="82"/>
      <c r="K4336" s="82"/>
      <c r="L4336" s="82"/>
      <c r="M4336" s="82"/>
      <c r="N4336" s="82"/>
      <c r="O4336" s="82"/>
      <c r="P4336" s="82"/>
      <c r="Q4336" s="82"/>
      <c r="R4336" s="82"/>
      <c r="S4336" s="82"/>
      <c r="T4336" s="82"/>
      <c r="U4336" s="82"/>
      <c r="V4336" s="82"/>
      <c r="W4336" s="82"/>
      <c r="X4336" s="82"/>
      <c r="Y4336" s="82"/>
      <c r="Z4336" s="82"/>
      <c r="AA4336" s="82"/>
      <c r="AB4336" s="82"/>
      <c r="AC4336" s="35"/>
      <c r="AD4336" s="35"/>
      <c r="AE4336" s="35"/>
      <c r="AF4336" s="35"/>
      <c r="AG4336" s="35"/>
      <c r="AH4336" s="35"/>
      <c r="AI4336" s="35"/>
      <c r="AJ4336" s="35"/>
      <c r="AK4336" s="35"/>
      <c r="AL4336" s="35"/>
      <c r="AM4336" s="241"/>
      <c r="AN4336" s="241"/>
      <c r="AO4336" s="241"/>
      <c r="AP4336" s="241"/>
      <c r="AQ4336" s="241"/>
      <c r="AR4336" s="241"/>
      <c r="AS4336" s="241"/>
      <c r="AT4336" s="257"/>
      <c r="AU4336" s="257"/>
      <c r="AV4336" s="260"/>
      <c r="AW4336" s="260"/>
      <c r="AX4336" s="257"/>
      <c r="AY4336" s="257"/>
      <c r="AZ4336" s="257"/>
      <c r="BA4336" s="257"/>
      <c r="BB4336" s="257"/>
      <c r="BC4336" s="257"/>
      <c r="BD4336" s="257"/>
      <c r="BE4336" s="257"/>
      <c r="BF4336" s="257"/>
      <c r="BG4336" s="257"/>
      <c r="BH4336" s="257"/>
      <c r="BI4336" s="257"/>
      <c r="BJ4336" s="257"/>
      <c r="BK4336" s="257"/>
      <c r="BL4336" s="263"/>
      <c r="BM4336" s="263"/>
      <c r="BN4336" s="263"/>
      <c r="BO4336" s="263"/>
      <c r="BP4336" s="263"/>
      <c r="BQ4336" s="263"/>
      <c r="BR4336" s="271"/>
      <c r="BS4336" s="271"/>
      <c r="BT4336" s="271"/>
      <c r="BU4336" s="271"/>
      <c r="BV4336" s="271"/>
      <c r="BW4336" s="271"/>
      <c r="BX4336" s="257"/>
      <c r="BY4336" s="257"/>
      <c r="BZ4336" s="257"/>
      <c r="CA4336" s="268"/>
      <c r="CB4336" s="268"/>
      <c r="CC4336" s="275"/>
      <c r="CD4336" s="268"/>
      <c r="CE4336" s="268"/>
      <c r="CF4336" s="268"/>
      <c r="CG4336" s="268"/>
      <c r="CH4336" s="268"/>
      <c r="CI4336" s="268"/>
      <c r="CJ4336" s="268"/>
      <c r="CK4336" s="268"/>
      <c r="CL4336" s="265"/>
      <c r="CM4336" s="272"/>
      <c r="CN4336" s="264"/>
      <c r="CO4336" s="136"/>
      <c r="CP4336" s="226"/>
      <c r="CQ4336" s="226"/>
      <c r="CR4336" s="226"/>
      <c r="CS4336" s="137"/>
      <c r="CT4336" s="137"/>
      <c r="CU4336" s="137"/>
      <c r="CV4336" s="137"/>
      <c r="CW4336" s="137"/>
      <c r="CX4336" s="137"/>
      <c r="CY4336" s="137"/>
      <c r="CZ4336" s="137"/>
      <c r="DA4336" s="137"/>
      <c r="DB4336" s="120"/>
      <c r="DC4336" s="120"/>
      <c r="DD4336" s="120"/>
      <c r="DE4336" s="120"/>
      <c r="DF4336" s="120"/>
      <c r="DG4336" s="120"/>
      <c r="DH4336" s="120"/>
      <c r="DI4336" s="120"/>
      <c r="DJ4336" s="120"/>
      <c r="DK4336" s="120"/>
      <c r="DL4336" s="120"/>
      <c r="DM4336" s="120"/>
      <c r="DN4336" s="120"/>
    </row>
    <row r="4337" spans="1:118" s="119" customFormat="1" ht="14.25" customHeight="1">
      <c r="A4337" s="227">
        <f t="shared" ref="A4337:A4393" si="1326">A4329+1</f>
        <v>538</v>
      </c>
      <c r="B4337" s="341" t="s">
        <v>815</v>
      </c>
      <c r="C4337" s="405" t="s">
        <v>818</v>
      </c>
      <c r="D4337" s="236">
        <v>44287</v>
      </c>
      <c r="E4337" s="236" t="s">
        <v>1197</v>
      </c>
      <c r="F4337" s="253" t="s">
        <v>80</v>
      </c>
      <c r="G4337" s="254"/>
      <c r="H4337" s="82" t="s">
        <v>69</v>
      </c>
      <c r="I4337" s="82"/>
      <c r="J4337" s="82" t="s">
        <v>60</v>
      </c>
      <c r="K4337" s="82" t="s">
        <v>60</v>
      </c>
      <c r="L4337" s="82" t="s">
        <v>60</v>
      </c>
      <c r="M4337" s="82" t="s">
        <v>67</v>
      </c>
      <c r="N4337" s="82" t="s">
        <v>67</v>
      </c>
      <c r="O4337" s="82"/>
      <c r="P4337" s="82" t="s">
        <v>67</v>
      </c>
      <c r="Q4337" s="82" t="s">
        <v>60</v>
      </c>
      <c r="R4337" s="82" t="s">
        <v>60</v>
      </c>
      <c r="S4337" s="82" t="s">
        <v>60</v>
      </c>
      <c r="T4337" s="82" t="s">
        <v>60</v>
      </c>
      <c r="U4337" s="82" t="s">
        <v>60</v>
      </c>
      <c r="V4337" s="82"/>
      <c r="W4337" s="82" t="s">
        <v>61</v>
      </c>
      <c r="X4337" s="82" t="s">
        <v>61</v>
      </c>
      <c r="Y4337" s="82" t="s">
        <v>61</v>
      </c>
      <c r="Z4337" s="82" t="s">
        <v>61</v>
      </c>
      <c r="AA4337" s="82" t="s">
        <v>61</v>
      </c>
      <c r="AB4337" s="82" t="s">
        <v>61</v>
      </c>
      <c r="AC4337" s="82"/>
      <c r="AD4337" s="82" t="s">
        <v>61</v>
      </c>
      <c r="AE4337" s="82" t="s">
        <v>61</v>
      </c>
      <c r="AF4337" s="82" t="s">
        <v>61</v>
      </c>
      <c r="AG4337" s="82" t="s">
        <v>61</v>
      </c>
      <c r="AH4337" s="82" t="s">
        <v>61</v>
      </c>
      <c r="AI4337" s="82" t="s">
        <v>1471</v>
      </c>
      <c r="AJ4337" s="82"/>
      <c r="AK4337" s="82" t="s">
        <v>60</v>
      </c>
      <c r="AL4337" s="82" t="s">
        <v>60</v>
      </c>
      <c r="AM4337" s="239">
        <f>COUNTIF(H4337:AL4337,"PH")+COUNTIF(H4337:AL4337,"PH/L")+COUNTIF(H4337:AL4337,"PM")</f>
        <v>0</v>
      </c>
      <c r="AN4337" s="239">
        <f>COUNTIF(H4337:AL4337,"PD")+COUNTIF(H4337:AL4337,"PDD")+COUNTIF(H4337:AL4337,"P/DS")/2+COUNTIF(H4337:AL4337,"PMD")</f>
        <v>0</v>
      </c>
      <c r="AO4337" s="239">
        <f>COUNTIF(H4337:AL4337,"PN")+COUNTIF(H4337:AL4337,"P/NS")/2+COUNTIF(H4337:AL4337,"PH")+COUNTIF(H4337:AL4337,"PH/F")/2+COUNTIF(H4337:AL4337,"PH/L")/2+COUNTIF(H4337:AL4337,"PM")</f>
        <v>0</v>
      </c>
      <c r="AP4337" s="239">
        <f>COUNTIF(H4337:AL4337,"BH")+COUNTIF(H4337:AL4337,"AL/BL")+COUNTIF(H4337:AL4337,"UL/BL")+COUNTIF(H4337:AL4337,"BM")</f>
        <v>0</v>
      </c>
      <c r="AQ4337" s="239">
        <f>COUNTIF(H4337:AL4337,"DS")+COUNTIF(H4337:AL4337,"AL/DS")/2+COUNTIF(H4337:AL4337,"UL/DS")/2+COUNTIF(H4337:AL4337,"CT")+COUNTIF(H4337:AL4337,"MD")</f>
        <v>10.5</v>
      </c>
      <c r="AR4337" s="239">
        <f>COUNTIF(H4337:AL4337,"NS")+COUNTIF(H4337:AL4337,"AL/NS")/2+COUNTIF(H4337:AL4337,"UL/NS")/2+COUNTIF(H4337:AL4337,"BH")+COUNTIF(H4337:AL4337,"AL/BF")/2+COUNTIF(H4337:AL4337,"AL/BL")/2+COUNTIF(H4337:AL4337,"UL/BL")/2+COUNTIF(H4337:AL4337,"UL/BF")/2+COUNTIF(H4337:AL4337,"BM")</f>
        <v>11</v>
      </c>
      <c r="AS4337" s="239">
        <f>COUNTIF(H4337:AL4337,"AL")+COUNTIF(H4337:AL4337,"AL/DS")/2+COUNTIF(H4337:AL4337,"AL/NS")/2+COUNTIF(H4337:AL4337,"NH")+COUNTIF(H4337:AL4337,"SL")+COUNTIF(H4337:AL4337,"NHD")+COUNTIF(H4337:AL4337,"B")+COUNTIF(H4337:AL4337,"HL")+COUNTIF(H4337:AL4337,"AL/BF")/2+COUNTIF(H4337:AL4337,"AL/BL")/2</f>
        <v>4</v>
      </c>
      <c r="AT4337" s="255">
        <f>COUNTIF(H4337:AL4337,"PD")+COUNTIF(H4337:AL4337,"PN")+COUNTIF(H4337:AL4337,"P/DS")/2+COUNTIF(H4337:AL4337,"P/NS")/2+COUNTIF(H4337:AL4337,"DS")+COUNTIF(H4337:AL4337,"NS")+COUNTIF(H4337:AL4337,"AL")+COUNTIF(H4337:AL4337,"AL/DS")+COUNTIF(H4337:AL4337,"AL/NS")+COUNTIF(H4337:AL4337,"NH")+COUNTIF(H4337:AL4337,"SL")+COUNTIF(H4337:AL4337,"UL/DS")/2+COUNTIF(H4337:AL4337,"UL/NS")/2+COUNTIF(H4337:AL4337,"CT")+COUNTIF(H4337:AL4337,"NHD")+COUNTIF(H4337:AL4337,"PDD")+COUNTIF(H4337:AL4337,"B")+COUNTIF(H4337:AL4337,"HL")+COUNTIF(H4337:AL4337,"PH")+COUNTIF(H4337:AL4337,"BH")+COUNTIF(H4337:AL4337,"AL/BF")+COUNTIF(H4337:AL4337,"AL/BL")+COUNTIF(H4337:AL4337,"UL/BF")/2+COUNTIF(H4337:AL4337,"UL/BL")/2+COUNTIF(H4337:AL4337,"PH/F")/2+COUNTIF(H4337:AL4337,"PH/L")/2+COUNTIF(H4337:AL4337,"MD")+COUNTIF(H4337:AL4337,"PMD")+COUNTIF(H4337:AL4337,"PM")+COUNTIF(H4337:AL4337,"BM")</f>
        <v>25.5</v>
      </c>
      <c r="AU4337" s="255">
        <f>COUNTIF(H4337:AL4337,"P/DS")/2+COUNTIF(H4337:AL4337,"P/NS")/2+COUNTIF(H4337:AL4337,"IL")+COUNTIF(H4337:AL4337,"NL")+COUNTIF(H4337:AL4337,"UL")+COUNTIF(H4337:AL4337,"UL/DS")/2+COUNTIF(H4337:AL4337,"UL/NS")/2+COUNTIF(H4337:AL4337,"KT")+COUNTIF(H4337:AL4337,"UL/BF")/2+COUNTIF(H4337:AL4337,"UL/BL")/2+COUNTIF(H4337:AL4337,"PH/F")/2+COUNTIF(H4337:AL4337,"PH/L")/2+COUNTIF(H4337:AL4337,"NB")</f>
        <v>0.5</v>
      </c>
      <c r="AV4337" s="258">
        <f>COUNTIF(H4337:AL4337,"PN")+COUNTIF(H4337:AL4337,"TVD")+COUNTIF(H4337:AL4337,"PH")+COUNTIF(H4337:AL4337,"PM")+COUNTIF(H4337:AL4337,"PDD")-COUNTIFS(H4337:AL4337,"PN",H4344:AL4344,"&gt;=3")-COUNTIFS(H4337:AL4337,"PM",H4344:AL4344,"&gt;=3")</f>
        <v>0</v>
      </c>
      <c r="AW4337" s="258">
        <f>COUNTIF(H4337:AL4337,"NS")+COUNTIF(H4337:AL4337,"D")+COUNTIF(H4337:AL4337,"BH")+COUNTIF(H4337:AL4337,"NHD")+COUNTIF(H4337:AL4337,"BM")-COUNTIFS(H4337:AL4337,"NS",H4344:AL4344,"&gt;=3")-COUNTIFS(H4337:AL4337,"BH",H4344:AL4344,"&gt;=3")-COUNTIFS(H4337:AL4337,"BM",H4344:AL4344,"&gt;=3")</f>
        <v>11</v>
      </c>
      <c r="AX4337" s="255">
        <f>COUNTIF(H4337:AL4337,"AL")+COUNTIF(H4337:AL4337,"AL/DS")/2+COUNTIF(H4337:AL4337,"AL/NS")/2+COUNTIF(H4337:AL4337,"AL/BF")+COUNTIF(H4337:AL4337,"AL/BL")/2</f>
        <v>3</v>
      </c>
      <c r="AY4337" s="255">
        <f>COUNTIF(H4337:AL4337,"SL")</f>
        <v>0</v>
      </c>
      <c r="AZ4337" s="255">
        <f>COUNTIF(H4337:AL4337,"NH")</f>
        <v>1</v>
      </c>
      <c r="BA4337" s="255">
        <f>COUNTIF(H4337:AL4337,"HL")</f>
        <v>0</v>
      </c>
      <c r="BB4337" s="255">
        <f>COUNTIF(G4337:AL4337,"P/DS")/2+COUNTIF(G4337:AL4337,"P/NS")/2+COUNTIF(G4337:AL4337,"UL")+COUNTIF(G4337:AL4337,"UL/DS")/2+COUNTIF(G4337:AL4337,"UL/NS")/2+COUNTIF(G4337:AL4337,"UL/BL")/2+COUNTIF(G4337:AL4337,"UL/BF")/2+COUNTIF(G4337:AL4337,"PH/F")/2+COUNTIF(G4337:AL4337,"PH/L")/2</f>
        <v>0.5</v>
      </c>
      <c r="BC4337" s="255">
        <f>COUNTIF(H4337:AL4337,"NB")</f>
        <v>0</v>
      </c>
      <c r="BD4337" s="255">
        <f>COUNTIF(H4337:AL4337,"NL")</f>
        <v>0</v>
      </c>
      <c r="BE4337" s="255">
        <f>COUNTIF(H4337:AL4337,"IL")</f>
        <v>0</v>
      </c>
      <c r="BF4337" s="255">
        <f>COUNTIF(H4337:AL4337,"KT")</f>
        <v>0</v>
      </c>
      <c r="BG4337" s="255">
        <f>COUNTIF(H4337:AL4337,"L70")</f>
        <v>0</v>
      </c>
      <c r="BH4337" s="255">
        <f>COUNTIF(H4337:AL4337,"MD")</f>
        <v>0</v>
      </c>
      <c r="BI4337" s="255">
        <f>COUNTIF(H4337:AL4337,"PMD")</f>
        <v>0</v>
      </c>
      <c r="BJ4337" s="255">
        <f>COUNTIF(H4337:AL4337,"PM")</f>
        <v>0</v>
      </c>
      <c r="BK4337" s="255">
        <f>COUNTIF(H4337:AL4337,"BM")</f>
        <v>0</v>
      </c>
      <c r="BL4337" s="261">
        <f>SUMIF(H4337:AL4337,"PD",H4338:AL4338)+SUMIF(H4337:AL4337,"PN",H4338:AL4338)+SUMIF(H4337:AL4337,"P/DS",H4338:AL4338)+SUMIF(H4337:AL4337,"PN/F",H4338:AL4338)+SUMIF(H4337:AL4337,"PN/L",H4338:AL4338)+SUMIF(H4337:AL4337,"TV",H4338:AL4338)+SUMIF(H4337:AL4337,"TVD",H4338:AL4338)+SUMIF(H4337:AL4337,"PDD",H4338:AL4338)</f>
        <v>0</v>
      </c>
      <c r="BM4337" s="261">
        <f>SUMIF(H4337:AL4337,"PD",H4339:AL4339)+SUMIF(H4337:AL4337,"PN",H4339:AL4339)+SUMIF(H4337:AL4337,"P/DS",H4339:AL4339)+SUMIF(H4337:AL4337,"PN/F",H4339:AL4339)+SUMIF(H4337:AL4337,"PN/L",H4339:AL4339)+SUMIF(H4337:AL4337,"TV",H4339:AL4339)+SUMIF(H4337:AL4337,"TVD",H4339:AL4339)+SUMIF(H4337:AL4337,"PDD",H4339:AL4339)+SUMIF(H4337:AL4337,"PMD",H4339:AL4339)</f>
        <v>0</v>
      </c>
      <c r="BN4337" s="261">
        <f>SUMIF(H4337:AL4337,"PD",H4340:AL4340)+SUMIF(H4337:AL4337,"PN",H4340:AL4340)+SUMIF(H4337:AL4337,"P/DS",H4340:AL4340)+SUMIF(H4337:AL4337,"PN/F",H4340:AL4340)+SUMIF(H4337:AL4337,"PN/L",H4340:AL4340)+SUMIF(H4337:AL4337,"TV",H4340:AL4340)+SUMIF(H4337:AL4337,"TVD",H4340:AL4340)</f>
        <v>0</v>
      </c>
      <c r="BO4337" s="261">
        <f>SUMIF(H4337:AL4337,"PD",H4341:AL4341)+SUMIF(H4337:AL4337,"PN",H4341:AL4341)+SUMIF(H4337:AL4337,"P/DS",H4341:AL4341)+SUMIF(H4337:AL4337,"PN/F",H4341:AL4341)+SUMIF(H4337:AL4337,"PN/L",H4341:AL4341)+SUMIF(H4337:AL4337,"TV",H4341:AL4341)+SUMIF(H4337:AL4337,"TVD",H4341:AL4341)</f>
        <v>0</v>
      </c>
      <c r="BP4337" s="261">
        <f>SUMIF(H4337:AL4337,"PD",H4342:AL4342)+SUMIF(H4337:AL4337,"PN",H4342:AL4342)+SUMIF(H4337:AL4337,"P/DS",H4342:AL4342)+SUMIF(H4337:AL4337,"PN/F",H4342:AL4342)+SUMIF(H4337:AL4337,"PN/L",H4342:AL4342)+SUMIF(H4337:AL4337,"TV",H4342:AL4342)+SUMIF(H4337:AL4337,"TVD",H4342:AL4342)+SUMIF(H4337:AL4337,"PDD",H4342:AL4342)+SUMIF(H4337:AL4337,"PH",H4342:AL4342)+SUMIF(H4337:AL4337,"PM",H4342:AL4342)</f>
        <v>0</v>
      </c>
      <c r="BQ4337" s="261">
        <f>SUMIF(H4337:AL4337,"PD",H4343:AL4343)+SUMIF(H4337:AL4337,"PN",H4343:AL4343)+SUMIF(H4337:AL4337,"P/DS",H4343:AL4343)+SUMIF(H4337:AL4337,"PN/F",H4343:AL4343)+SUMIF(H4337:AL4337,"PN/L",H4343:AL4343)+SUMIF(H4337:AL4337,"TV",H4343:AL4343)+SUMIF(H4337:AL4337,"TVD",H4343:AL4343)+SUMIF(H4337:AL4337,"PDD",H4343:AL4343)+SUMIF(H4337:AL4337,"PH",H4343:AL4343)+SUMIF(H4337:AL4337,"PM",H4343:AL4343)</f>
        <v>0</v>
      </c>
      <c r="BR4337" s="269">
        <f>SUM(H4338:AL4338)-BL4337</f>
        <v>10</v>
      </c>
      <c r="BS4337" s="269">
        <f>SUM(H4339:AL4339)-BM4337</f>
        <v>10.5</v>
      </c>
      <c r="BT4337" s="269">
        <f>SUM(H4340:AL4340)-BN4337</f>
        <v>0</v>
      </c>
      <c r="BU4337" s="269">
        <f>SUM(H4341:AL4341)-BO4337</f>
        <v>0</v>
      </c>
      <c r="BV4337" s="269">
        <f>SUM(H4342:AL4342)-BP4337</f>
        <v>0</v>
      </c>
      <c r="BW4337" s="269">
        <f>SUM(H4343:AL4343)-BQ4337</f>
        <v>0</v>
      </c>
      <c r="BX4337" s="255">
        <f>SUMIF(H4337:AL4337,"PD",H4344:AL4344)+SUMIF(H4337:AL4337,"PN",H4344:AL4344)+SUMIF(H4337:AL4337,"P/DS",H4344:AL4344)+SUMIF(H4337:AL4337,"PN/F",H4344:AL4344)+SUMIF(H4337:AL4337,"PN/L",H4344:AL4344)</f>
        <v>0</v>
      </c>
      <c r="BY4337" s="255">
        <f>SUM(H4344:AL4344)-BX4337</f>
        <v>0</v>
      </c>
      <c r="BZ4337" s="255">
        <f t="shared" ref="BZ4337" si="1327">+SUM(BL4337:BW4344)</f>
        <v>20.5</v>
      </c>
      <c r="CA4337" s="266">
        <f>(COUNTIFS(H4337:AL4337,"PD",H4338:AL4338,"&gt;=2"))*0.5-IF(CN4337="VP",COUNTIFS($H$16:$AL$16,"SAT",H4337:AL4337,"PD",H4338:AL4338,"&gt;=2"))*0.5</f>
        <v>0</v>
      </c>
      <c r="CB4337" s="266">
        <f>(COUNTIFS(H4337:AL4337,"PN",H4339:AL4339,"&gt;=0.5",H4338:AL4338,"&gt;=1.5"))*0.5+COUNTIFS(H4337:AL4337,"PDD",H4339:AL4339,"&gt;=0.5",H4338:AL4338,"&gt;=1.5")*0.5</f>
        <v>0</v>
      </c>
      <c r="CC4337" s="273">
        <f>(COUNTIFS(H4337:AL4337,"TV",H4339:AL4339,"&gt;=10"))*0.5+(COUNTIFS(H4337:AL4337,"PMD",H4339:AL4339,"&gt;=2"))*0.5</f>
        <v>0</v>
      </c>
      <c r="CD4337" s="266">
        <f>(COUNTIFS(H4337:AL4337,"TVD",H4341:AL4341,"&gt;=6.5",H4339:AL4339,"&gt;=3.5"))*0.5</f>
        <v>0</v>
      </c>
      <c r="CE4337" s="266">
        <f>(COUNTIFS(H4337:AL4337,"PD",H4342:AL4342,"&gt;=10"))*0.5</f>
        <v>0</v>
      </c>
      <c r="CF4337" s="266">
        <f>(COUNTIFS(H4337:AL4337,"PDD",H4342:AL4342,"&gt;=3.5",H4343:AL4343,"&gt;=6.5")+COUNTIFS(H4337:AL4337,"PH",H4343:AL4343,"&gt;=0.5",H4342:AL4342,"&gt;=1.5")+COUNTIFS(H4337:AL4337,"PM",H4343:AL4343,"&gt;=0.5",H4342:AL4342,"&gt;=1.5"))*0.5</f>
        <v>0</v>
      </c>
      <c r="CG4337" s="266">
        <f>(COUNTIFS(H4337:AL4337,"DS",H4338:AL4338,"&gt;=2")+COUNTIFS(H4337:AL4337,"AL/DS",H4338:AL4338,"&gt;=2"))*0.5-IF(CN4337="VP",COUNTIFS($H$16:$AL$16,"SAT",H4337:AL4337,"DS",H4338:AL4338,"&gt;=2"))*0.5</f>
        <v>2</v>
      </c>
      <c r="CH4337" s="266">
        <f>(COUNTIFS(H4337:AL4337,"NS",H4339:AL4339,"&gt;=0.5",H4338:AL4338,"&gt;=1.5")+COUNTIFS(H4337:AL4337,"AL/NS",H4339:AL4339,"&gt;=0.5",H4338:AL4338,"&gt;=1.5")+COUNTIFS(H4337:AL4337,"NHD",H4339:AL4339,"&gt;=4.5",H4342:AL4342,"&gt;=2",H4338:AL4338,"&gt;=1.5"))*0.5</f>
        <v>0</v>
      </c>
      <c r="CI4337" s="266">
        <f>(COUNTIF(H4339:AL4339,"&gt;=10")+COUNTIFS(H4337:AL4337,"MD",H4339:AL4339,"&gt;=2")-COUNTIFS(H4337:AL4337,"TV",H4339:AL4339,"&gt;=10"))*0.5</f>
        <v>0.5</v>
      </c>
      <c r="CJ4337" s="266">
        <f>(COUNTIFS(H4337:AL4337,"D",H4341:AL4341,"&gt;=6.5",H4339:AL4339,"&gt;=3.5"))*0.5</f>
        <v>0</v>
      </c>
      <c r="CK4337" s="266">
        <f>(COUNTIF(H4342:AL4342,"&gt;=10")-COUNTIFS(H4337:AL4337,"PD",H4342:AL4342,"&gt;=10"))*0.5</f>
        <v>0</v>
      </c>
      <c r="CL4337" s="265">
        <f>(COUNTIFS(H4337:AL4337,"NHD",H4342:AL4342,"&gt;=3.5",H4343:AL4343,"&gt;=6.5")+COUNTIFS(H4337:AL4337,"BH",H4342:AL4342,"&gt;=1.5",H4343:AL4343,"&gt;=0.5")+COUNTIFS(H4337:AL4337,"BM",H4342:AL4342,"&gt;=1.5",H4343:AL4343,"&gt;=0.5")+COUNTIFS(H4337:AL4337,"D",H4342:AL4342,"&gt;=1.5",H4343:AL4343,"&gt;=0.5"))*0.5</f>
        <v>0</v>
      </c>
      <c r="CM4337" s="272"/>
      <c r="CN4337" s="264" t="s">
        <v>723</v>
      </c>
      <c r="CO4337" s="136">
        <f t="shared" ref="CO4337" si="1328">+AM4337+AN4337+AO4337+AP4337+AQ4337+AR4337+AS4337+AU4337+BG4337</f>
        <v>26</v>
      </c>
      <c r="CP4337" s="225">
        <f>+SUM(I4338:I4343)-I4344</f>
        <v>10.5</v>
      </c>
      <c r="CQ4337" s="225">
        <f>+SUM(J4338:J4343)-J4344</f>
        <v>2.5</v>
      </c>
      <c r="CR4337" s="225">
        <f>+SUM(K4338:K4343)-K4344</f>
        <v>0</v>
      </c>
      <c r="CS4337" s="137"/>
      <c r="CT4337" s="137"/>
      <c r="CU4337" s="137"/>
      <c r="CV4337" s="137"/>
      <c r="CW4337" s="137"/>
      <c r="CX4337" s="137"/>
      <c r="CY4337" s="137"/>
      <c r="CZ4337" s="137"/>
      <c r="DA4337" s="137"/>
      <c r="DB4337" s="120"/>
      <c r="DC4337" s="120"/>
      <c r="DD4337" s="120"/>
      <c r="DE4337" s="120"/>
      <c r="DF4337" s="120"/>
      <c r="DG4337" s="120"/>
      <c r="DH4337" s="120"/>
      <c r="DI4337" s="120"/>
      <c r="DJ4337" s="120"/>
      <c r="DK4337" s="120"/>
      <c r="DL4337" s="120"/>
      <c r="DM4337" s="120"/>
      <c r="DN4337" s="120"/>
    </row>
    <row r="4338" spans="1:118" s="119" customFormat="1" ht="15" customHeight="1">
      <c r="A4338" s="228"/>
      <c r="B4338" s="342"/>
      <c r="C4338" s="406"/>
      <c r="D4338" s="237"/>
      <c r="E4338" s="237"/>
      <c r="F4338" s="242" t="s">
        <v>82</v>
      </c>
      <c r="G4338" s="121">
        <v>1.5</v>
      </c>
      <c r="H4338" s="83"/>
      <c r="I4338" s="83"/>
      <c r="J4338" s="83">
        <v>2.5</v>
      </c>
      <c r="K4338" s="83"/>
      <c r="L4338" s="83"/>
      <c r="M4338" s="83"/>
      <c r="N4338" s="83"/>
      <c r="O4338" s="83"/>
      <c r="P4338" s="83"/>
      <c r="Q4338" s="83">
        <v>2.5</v>
      </c>
      <c r="R4338" s="83">
        <v>2.5</v>
      </c>
      <c r="S4338" s="83">
        <v>2.5</v>
      </c>
      <c r="T4338" s="83"/>
      <c r="U4338" s="83"/>
      <c r="V4338" s="83"/>
      <c r="W4338" s="83"/>
      <c r="X4338" s="83"/>
      <c r="Y4338" s="83"/>
      <c r="Z4338" s="83"/>
      <c r="AA4338" s="83"/>
      <c r="AB4338" s="83"/>
      <c r="AC4338" s="79"/>
      <c r="AD4338" s="79"/>
      <c r="AE4338" s="79"/>
      <c r="AF4338" s="79"/>
      <c r="AG4338" s="79"/>
      <c r="AH4338" s="79"/>
      <c r="AI4338" s="79"/>
      <c r="AJ4338" s="79"/>
      <c r="AK4338" s="79"/>
      <c r="AL4338" s="79"/>
      <c r="AM4338" s="240"/>
      <c r="AN4338" s="240"/>
      <c r="AO4338" s="240"/>
      <c r="AP4338" s="240"/>
      <c r="AQ4338" s="240"/>
      <c r="AR4338" s="240"/>
      <c r="AS4338" s="240"/>
      <c r="AT4338" s="256"/>
      <c r="AU4338" s="256"/>
      <c r="AV4338" s="259"/>
      <c r="AW4338" s="259"/>
      <c r="AX4338" s="256"/>
      <c r="AY4338" s="256"/>
      <c r="AZ4338" s="256"/>
      <c r="BA4338" s="256"/>
      <c r="BB4338" s="256"/>
      <c r="BC4338" s="256"/>
      <c r="BD4338" s="256"/>
      <c r="BE4338" s="256"/>
      <c r="BF4338" s="256"/>
      <c r="BG4338" s="256"/>
      <c r="BH4338" s="256"/>
      <c r="BI4338" s="256"/>
      <c r="BJ4338" s="256"/>
      <c r="BK4338" s="256"/>
      <c r="BL4338" s="262"/>
      <c r="BM4338" s="262"/>
      <c r="BN4338" s="262"/>
      <c r="BO4338" s="262"/>
      <c r="BP4338" s="262"/>
      <c r="BQ4338" s="262"/>
      <c r="BR4338" s="270"/>
      <c r="BS4338" s="270"/>
      <c r="BT4338" s="270"/>
      <c r="BU4338" s="270"/>
      <c r="BV4338" s="270"/>
      <c r="BW4338" s="270"/>
      <c r="BX4338" s="256"/>
      <c r="BY4338" s="256"/>
      <c r="BZ4338" s="256"/>
      <c r="CA4338" s="267"/>
      <c r="CB4338" s="267"/>
      <c r="CC4338" s="274"/>
      <c r="CD4338" s="267"/>
      <c r="CE4338" s="267"/>
      <c r="CF4338" s="267"/>
      <c r="CG4338" s="267"/>
      <c r="CH4338" s="267"/>
      <c r="CI4338" s="267"/>
      <c r="CJ4338" s="267"/>
      <c r="CK4338" s="267"/>
      <c r="CL4338" s="265"/>
      <c r="CM4338" s="272"/>
      <c r="CN4338" s="264"/>
      <c r="CO4338" s="136"/>
      <c r="CP4338" s="226"/>
      <c r="CQ4338" s="226"/>
      <c r="CR4338" s="226"/>
      <c r="CS4338" s="137"/>
      <c r="CT4338" s="137"/>
      <c r="CU4338" s="137"/>
      <c r="CV4338" s="137"/>
      <c r="CW4338" s="137"/>
      <c r="CX4338" s="137"/>
      <c r="CY4338" s="137"/>
      <c r="CZ4338" s="137"/>
      <c r="DA4338" s="137"/>
      <c r="DB4338" s="120"/>
      <c r="DC4338" s="120"/>
      <c r="DD4338" s="120"/>
      <c r="DE4338" s="120"/>
      <c r="DF4338" s="120"/>
      <c r="DG4338" s="120"/>
      <c r="DH4338" s="120"/>
      <c r="DI4338" s="120"/>
      <c r="DJ4338" s="120"/>
      <c r="DK4338" s="120"/>
      <c r="DL4338" s="120"/>
      <c r="DM4338" s="120"/>
      <c r="DN4338" s="120"/>
    </row>
    <row r="4339" spans="1:118" s="119" customFormat="1">
      <c r="A4339" s="228"/>
      <c r="B4339" s="342"/>
      <c r="C4339" s="406"/>
      <c r="D4339" s="237"/>
      <c r="E4339" s="237"/>
      <c r="F4339" s="243"/>
      <c r="G4339" s="122">
        <v>2</v>
      </c>
      <c r="H4339" s="84"/>
      <c r="I4339" s="84">
        <v>10.5</v>
      </c>
      <c r="J4339" s="84"/>
      <c r="K4339" s="84"/>
      <c r="L4339" s="84"/>
      <c r="M4339" s="84"/>
      <c r="N4339" s="84"/>
      <c r="O4339" s="84"/>
      <c r="P4339" s="84"/>
      <c r="Q4339" s="84"/>
      <c r="R4339" s="84"/>
      <c r="S4339" s="84"/>
      <c r="T4339" s="84"/>
      <c r="U4339" s="84"/>
      <c r="V4339" s="84"/>
      <c r="W4339" s="84"/>
      <c r="X4339" s="84"/>
      <c r="Y4339" s="84"/>
      <c r="Z4339" s="84"/>
      <c r="AA4339" s="84"/>
      <c r="AB4339" s="84"/>
      <c r="AC4339" s="80"/>
      <c r="AD4339" s="80"/>
      <c r="AE4339" s="80"/>
      <c r="AF4339" s="80"/>
      <c r="AG4339" s="80"/>
      <c r="AH4339" s="80"/>
      <c r="AI4339" s="80"/>
      <c r="AJ4339" s="80"/>
      <c r="AK4339" s="80"/>
      <c r="AL4339" s="80"/>
      <c r="AM4339" s="240"/>
      <c r="AN4339" s="240"/>
      <c r="AO4339" s="240"/>
      <c r="AP4339" s="240"/>
      <c r="AQ4339" s="240"/>
      <c r="AR4339" s="240"/>
      <c r="AS4339" s="240"/>
      <c r="AT4339" s="256"/>
      <c r="AU4339" s="256"/>
      <c r="AV4339" s="259"/>
      <c r="AW4339" s="259"/>
      <c r="AX4339" s="256"/>
      <c r="AY4339" s="256"/>
      <c r="AZ4339" s="256"/>
      <c r="BA4339" s="256"/>
      <c r="BB4339" s="256"/>
      <c r="BC4339" s="256"/>
      <c r="BD4339" s="256"/>
      <c r="BE4339" s="256"/>
      <c r="BF4339" s="256"/>
      <c r="BG4339" s="256"/>
      <c r="BH4339" s="256"/>
      <c r="BI4339" s="256"/>
      <c r="BJ4339" s="256"/>
      <c r="BK4339" s="256"/>
      <c r="BL4339" s="262"/>
      <c r="BM4339" s="262"/>
      <c r="BN4339" s="262"/>
      <c r="BO4339" s="262"/>
      <c r="BP4339" s="262"/>
      <c r="BQ4339" s="262"/>
      <c r="BR4339" s="270"/>
      <c r="BS4339" s="270"/>
      <c r="BT4339" s="270"/>
      <c r="BU4339" s="270"/>
      <c r="BV4339" s="270"/>
      <c r="BW4339" s="270"/>
      <c r="BX4339" s="256"/>
      <c r="BY4339" s="256"/>
      <c r="BZ4339" s="256"/>
      <c r="CA4339" s="267"/>
      <c r="CB4339" s="267"/>
      <c r="CC4339" s="274"/>
      <c r="CD4339" s="267"/>
      <c r="CE4339" s="267"/>
      <c r="CF4339" s="267"/>
      <c r="CG4339" s="267"/>
      <c r="CH4339" s="267"/>
      <c r="CI4339" s="267"/>
      <c r="CJ4339" s="267"/>
      <c r="CK4339" s="267"/>
      <c r="CL4339" s="265"/>
      <c r="CM4339" s="272"/>
      <c r="CN4339" s="264"/>
      <c r="CO4339" s="136"/>
      <c r="CP4339" s="226"/>
      <c r="CQ4339" s="226"/>
      <c r="CR4339" s="226"/>
      <c r="CS4339" s="137"/>
      <c r="CT4339" s="137"/>
      <c r="CU4339" s="137"/>
      <c r="CV4339" s="137"/>
      <c r="CW4339" s="137"/>
      <c r="CX4339" s="137"/>
      <c r="CY4339" s="137"/>
      <c r="CZ4339" s="137"/>
      <c r="DA4339" s="137"/>
      <c r="DB4339" s="120"/>
      <c r="DC4339" s="120"/>
      <c r="DD4339" s="120"/>
      <c r="DE4339" s="120"/>
      <c r="DF4339" s="120"/>
      <c r="DG4339" s="120"/>
      <c r="DH4339" s="120"/>
      <c r="DI4339" s="120"/>
      <c r="DJ4339" s="120"/>
      <c r="DK4339" s="120"/>
      <c r="DL4339" s="120"/>
      <c r="DM4339" s="120"/>
      <c r="DN4339" s="120"/>
    </row>
    <row r="4340" spans="1:118" s="119" customFormat="1">
      <c r="A4340" s="228"/>
      <c r="B4340" s="342"/>
      <c r="C4340" s="406"/>
      <c r="D4340" s="237"/>
      <c r="E4340" s="237"/>
      <c r="F4340" s="243"/>
      <c r="G4340" s="122">
        <v>2.1</v>
      </c>
      <c r="H4340" s="84"/>
      <c r="I4340" s="84"/>
      <c r="J4340" s="84"/>
      <c r="K4340" s="84"/>
      <c r="L4340" s="84"/>
      <c r="M4340" s="84"/>
      <c r="N4340" s="84"/>
      <c r="O4340" s="84"/>
      <c r="P4340" s="84"/>
      <c r="Q4340" s="84"/>
      <c r="R4340" s="84"/>
      <c r="S4340" s="84"/>
      <c r="T4340" s="84"/>
      <c r="U4340" s="84"/>
      <c r="V4340" s="84"/>
      <c r="W4340" s="84"/>
      <c r="X4340" s="84"/>
      <c r="Y4340" s="84"/>
      <c r="Z4340" s="84"/>
      <c r="AA4340" s="84"/>
      <c r="AB4340" s="84"/>
      <c r="AC4340" s="80"/>
      <c r="AD4340" s="80"/>
      <c r="AE4340" s="80"/>
      <c r="AF4340" s="80"/>
      <c r="AG4340" s="80"/>
      <c r="AH4340" s="80"/>
      <c r="AI4340" s="80"/>
      <c r="AJ4340" s="80"/>
      <c r="AK4340" s="80"/>
      <c r="AL4340" s="80"/>
      <c r="AM4340" s="240"/>
      <c r="AN4340" s="240"/>
      <c r="AO4340" s="240"/>
      <c r="AP4340" s="240"/>
      <c r="AQ4340" s="240"/>
      <c r="AR4340" s="240"/>
      <c r="AS4340" s="240"/>
      <c r="AT4340" s="256"/>
      <c r="AU4340" s="256"/>
      <c r="AV4340" s="259"/>
      <c r="AW4340" s="259"/>
      <c r="AX4340" s="256"/>
      <c r="AY4340" s="256"/>
      <c r="AZ4340" s="256"/>
      <c r="BA4340" s="256"/>
      <c r="BB4340" s="256"/>
      <c r="BC4340" s="256"/>
      <c r="BD4340" s="256"/>
      <c r="BE4340" s="256"/>
      <c r="BF4340" s="256"/>
      <c r="BG4340" s="256"/>
      <c r="BH4340" s="256"/>
      <c r="BI4340" s="256"/>
      <c r="BJ4340" s="256"/>
      <c r="BK4340" s="256"/>
      <c r="BL4340" s="262"/>
      <c r="BM4340" s="262"/>
      <c r="BN4340" s="262"/>
      <c r="BO4340" s="262"/>
      <c r="BP4340" s="262"/>
      <c r="BQ4340" s="262"/>
      <c r="BR4340" s="270"/>
      <c r="BS4340" s="270"/>
      <c r="BT4340" s="270"/>
      <c r="BU4340" s="270"/>
      <c r="BV4340" s="270"/>
      <c r="BW4340" s="270"/>
      <c r="BX4340" s="256"/>
      <c r="BY4340" s="256"/>
      <c r="BZ4340" s="256"/>
      <c r="CA4340" s="267"/>
      <c r="CB4340" s="267"/>
      <c r="CC4340" s="274"/>
      <c r="CD4340" s="267"/>
      <c r="CE4340" s="267"/>
      <c r="CF4340" s="267"/>
      <c r="CG4340" s="267"/>
      <c r="CH4340" s="267"/>
      <c r="CI4340" s="267"/>
      <c r="CJ4340" s="267"/>
      <c r="CK4340" s="267"/>
      <c r="CL4340" s="265"/>
      <c r="CM4340" s="272"/>
      <c r="CN4340" s="264"/>
      <c r="CO4340" s="136"/>
      <c r="CP4340" s="226"/>
      <c r="CQ4340" s="226"/>
      <c r="CR4340" s="226"/>
      <c r="CS4340" s="137"/>
      <c r="CT4340" s="137"/>
      <c r="CU4340" s="137"/>
      <c r="CV4340" s="137"/>
      <c r="CW4340" s="137"/>
      <c r="CX4340" s="137"/>
      <c r="CY4340" s="137"/>
      <c r="CZ4340" s="137"/>
      <c r="DA4340" s="137"/>
      <c r="DB4340" s="120"/>
      <c r="DC4340" s="120"/>
      <c r="DD4340" s="120"/>
      <c r="DE4340" s="120"/>
      <c r="DF4340" s="120"/>
      <c r="DG4340" s="120"/>
      <c r="DH4340" s="120"/>
      <c r="DI4340" s="120"/>
      <c r="DJ4340" s="120"/>
      <c r="DK4340" s="120"/>
      <c r="DL4340" s="120"/>
      <c r="DM4340" s="120"/>
      <c r="DN4340" s="120"/>
    </row>
    <row r="4341" spans="1:118" s="119" customFormat="1">
      <c r="A4341" s="228"/>
      <c r="B4341" s="342"/>
      <c r="C4341" s="406"/>
      <c r="D4341" s="237"/>
      <c r="E4341" s="237"/>
      <c r="F4341" s="243"/>
      <c r="G4341" s="122">
        <v>2.7</v>
      </c>
      <c r="H4341" s="84"/>
      <c r="I4341" s="84"/>
      <c r="J4341" s="84"/>
      <c r="K4341" s="84"/>
      <c r="L4341" s="84"/>
      <c r="M4341" s="84"/>
      <c r="N4341" s="84"/>
      <c r="O4341" s="84"/>
      <c r="P4341" s="84"/>
      <c r="Q4341" s="84"/>
      <c r="R4341" s="84"/>
      <c r="S4341" s="84"/>
      <c r="T4341" s="84"/>
      <c r="U4341" s="84"/>
      <c r="V4341" s="84"/>
      <c r="W4341" s="84"/>
      <c r="X4341" s="84"/>
      <c r="Y4341" s="84"/>
      <c r="Z4341" s="84"/>
      <c r="AA4341" s="84"/>
      <c r="AB4341" s="84"/>
      <c r="AC4341" s="80"/>
      <c r="AD4341" s="80"/>
      <c r="AE4341" s="80"/>
      <c r="AF4341" s="80"/>
      <c r="AG4341" s="80"/>
      <c r="AH4341" s="80"/>
      <c r="AI4341" s="80"/>
      <c r="AJ4341" s="80"/>
      <c r="AK4341" s="80"/>
      <c r="AL4341" s="80"/>
      <c r="AM4341" s="240"/>
      <c r="AN4341" s="240"/>
      <c r="AO4341" s="240"/>
      <c r="AP4341" s="240"/>
      <c r="AQ4341" s="240"/>
      <c r="AR4341" s="240"/>
      <c r="AS4341" s="240"/>
      <c r="AT4341" s="256"/>
      <c r="AU4341" s="256"/>
      <c r="AV4341" s="259"/>
      <c r="AW4341" s="259"/>
      <c r="AX4341" s="256"/>
      <c r="AY4341" s="256"/>
      <c r="AZ4341" s="256"/>
      <c r="BA4341" s="256"/>
      <c r="BB4341" s="256"/>
      <c r="BC4341" s="256"/>
      <c r="BD4341" s="256"/>
      <c r="BE4341" s="256"/>
      <c r="BF4341" s="256"/>
      <c r="BG4341" s="256"/>
      <c r="BH4341" s="256"/>
      <c r="BI4341" s="256"/>
      <c r="BJ4341" s="256"/>
      <c r="BK4341" s="256"/>
      <c r="BL4341" s="262"/>
      <c r="BM4341" s="262"/>
      <c r="BN4341" s="262"/>
      <c r="BO4341" s="262"/>
      <c r="BP4341" s="262"/>
      <c r="BQ4341" s="262"/>
      <c r="BR4341" s="270"/>
      <c r="BS4341" s="270"/>
      <c r="BT4341" s="270"/>
      <c r="BU4341" s="270"/>
      <c r="BV4341" s="270"/>
      <c r="BW4341" s="270"/>
      <c r="BX4341" s="256"/>
      <c r="BY4341" s="256"/>
      <c r="BZ4341" s="256"/>
      <c r="CA4341" s="267"/>
      <c r="CB4341" s="267"/>
      <c r="CC4341" s="274"/>
      <c r="CD4341" s="267"/>
      <c r="CE4341" s="267"/>
      <c r="CF4341" s="267"/>
      <c r="CG4341" s="267"/>
      <c r="CH4341" s="267"/>
      <c r="CI4341" s="267"/>
      <c r="CJ4341" s="267"/>
      <c r="CK4341" s="267"/>
      <c r="CL4341" s="265"/>
      <c r="CM4341" s="272"/>
      <c r="CN4341" s="264"/>
      <c r="CO4341" s="136"/>
      <c r="CP4341" s="226"/>
      <c r="CQ4341" s="226"/>
      <c r="CR4341" s="226"/>
      <c r="CS4341" s="137"/>
      <c r="CT4341" s="137"/>
      <c r="CU4341" s="137"/>
      <c r="CV4341" s="137"/>
      <c r="CW4341" s="137"/>
      <c r="CX4341" s="137"/>
      <c r="CY4341" s="137"/>
      <c r="CZ4341" s="137"/>
      <c r="DA4341" s="137"/>
      <c r="DB4341" s="120"/>
      <c r="DC4341" s="120"/>
      <c r="DD4341" s="120"/>
      <c r="DE4341" s="120"/>
      <c r="DF4341" s="120"/>
      <c r="DG4341" s="120"/>
      <c r="DH4341" s="120"/>
      <c r="DI4341" s="120"/>
      <c r="DJ4341" s="120"/>
      <c r="DK4341" s="120"/>
      <c r="DL4341" s="120"/>
      <c r="DM4341" s="120"/>
      <c r="DN4341" s="120"/>
    </row>
    <row r="4342" spans="1:118" s="119" customFormat="1">
      <c r="A4342" s="228"/>
      <c r="B4342" s="342"/>
      <c r="C4342" s="406"/>
      <c r="D4342" s="237"/>
      <c r="E4342" s="237"/>
      <c r="F4342" s="243"/>
      <c r="G4342" s="122">
        <v>3</v>
      </c>
      <c r="H4342" s="84"/>
      <c r="I4342" s="84"/>
      <c r="J4342" s="84"/>
      <c r="K4342" s="84"/>
      <c r="L4342" s="84"/>
      <c r="M4342" s="84"/>
      <c r="N4342" s="84"/>
      <c r="O4342" s="84"/>
      <c r="P4342" s="84"/>
      <c r="Q4342" s="84"/>
      <c r="R4342" s="84"/>
      <c r="S4342" s="84"/>
      <c r="T4342" s="84"/>
      <c r="U4342" s="84"/>
      <c r="V4342" s="84"/>
      <c r="W4342" s="84"/>
      <c r="X4342" s="84"/>
      <c r="Y4342" s="84"/>
      <c r="Z4342" s="84"/>
      <c r="AA4342" s="84"/>
      <c r="AB4342" s="84"/>
      <c r="AC4342" s="80"/>
      <c r="AD4342" s="80"/>
      <c r="AE4342" s="80"/>
      <c r="AF4342" s="80"/>
      <c r="AG4342" s="80"/>
      <c r="AH4342" s="80"/>
      <c r="AI4342" s="80"/>
      <c r="AJ4342" s="80"/>
      <c r="AK4342" s="80"/>
      <c r="AL4342" s="80"/>
      <c r="AM4342" s="240"/>
      <c r="AN4342" s="240"/>
      <c r="AO4342" s="240"/>
      <c r="AP4342" s="240"/>
      <c r="AQ4342" s="240"/>
      <c r="AR4342" s="240"/>
      <c r="AS4342" s="240"/>
      <c r="AT4342" s="256"/>
      <c r="AU4342" s="256"/>
      <c r="AV4342" s="259"/>
      <c r="AW4342" s="259"/>
      <c r="AX4342" s="256"/>
      <c r="AY4342" s="256"/>
      <c r="AZ4342" s="256"/>
      <c r="BA4342" s="256"/>
      <c r="BB4342" s="256"/>
      <c r="BC4342" s="256"/>
      <c r="BD4342" s="256"/>
      <c r="BE4342" s="256"/>
      <c r="BF4342" s="256"/>
      <c r="BG4342" s="256"/>
      <c r="BH4342" s="256"/>
      <c r="BI4342" s="256"/>
      <c r="BJ4342" s="256"/>
      <c r="BK4342" s="256"/>
      <c r="BL4342" s="262"/>
      <c r="BM4342" s="262"/>
      <c r="BN4342" s="262"/>
      <c r="BO4342" s="262"/>
      <c r="BP4342" s="262"/>
      <c r="BQ4342" s="262"/>
      <c r="BR4342" s="270"/>
      <c r="BS4342" s="270"/>
      <c r="BT4342" s="270"/>
      <c r="BU4342" s="270"/>
      <c r="BV4342" s="270"/>
      <c r="BW4342" s="270"/>
      <c r="BX4342" s="256"/>
      <c r="BY4342" s="256"/>
      <c r="BZ4342" s="256"/>
      <c r="CA4342" s="267"/>
      <c r="CB4342" s="267"/>
      <c r="CC4342" s="274"/>
      <c r="CD4342" s="267"/>
      <c r="CE4342" s="267"/>
      <c r="CF4342" s="267"/>
      <c r="CG4342" s="267"/>
      <c r="CH4342" s="267"/>
      <c r="CI4342" s="267"/>
      <c r="CJ4342" s="267"/>
      <c r="CK4342" s="267"/>
      <c r="CL4342" s="265"/>
      <c r="CM4342" s="272"/>
      <c r="CN4342" s="264"/>
      <c r="CO4342" s="136"/>
      <c r="CP4342" s="226"/>
      <c r="CQ4342" s="226"/>
      <c r="CR4342" s="226"/>
      <c r="CS4342" s="137"/>
      <c r="CT4342" s="137"/>
      <c r="CU4342" s="137"/>
      <c r="CV4342" s="137"/>
      <c r="CW4342" s="137"/>
      <c r="CX4342" s="137"/>
      <c r="CY4342" s="137"/>
      <c r="CZ4342" s="137"/>
      <c r="DA4342" s="137"/>
      <c r="DB4342" s="120"/>
      <c r="DC4342" s="120"/>
      <c r="DD4342" s="120"/>
      <c r="DE4342" s="120"/>
      <c r="DF4342" s="120"/>
      <c r="DG4342" s="120"/>
      <c r="DH4342" s="120"/>
      <c r="DI4342" s="120"/>
      <c r="DJ4342" s="120"/>
      <c r="DK4342" s="120"/>
      <c r="DL4342" s="120"/>
      <c r="DM4342" s="120"/>
      <c r="DN4342" s="120"/>
    </row>
    <row r="4343" spans="1:118" s="119" customFormat="1">
      <c r="A4343" s="228"/>
      <c r="B4343" s="342"/>
      <c r="C4343" s="406"/>
      <c r="D4343" s="237"/>
      <c r="E4343" s="237"/>
      <c r="F4343" s="244"/>
      <c r="G4343" s="123">
        <v>3.9</v>
      </c>
      <c r="H4343" s="85"/>
      <c r="I4343" s="85"/>
      <c r="J4343" s="85"/>
      <c r="K4343" s="85"/>
      <c r="L4343" s="85"/>
      <c r="M4343" s="85"/>
      <c r="N4343" s="85"/>
      <c r="O4343" s="85"/>
      <c r="P4343" s="85"/>
      <c r="Q4343" s="85"/>
      <c r="R4343" s="85"/>
      <c r="S4343" s="85"/>
      <c r="T4343" s="85"/>
      <c r="U4343" s="85"/>
      <c r="V4343" s="85"/>
      <c r="W4343" s="85"/>
      <c r="X4343" s="85"/>
      <c r="Y4343" s="85"/>
      <c r="Z4343" s="85"/>
      <c r="AA4343" s="85"/>
      <c r="AB4343" s="85"/>
      <c r="AC4343" s="81"/>
      <c r="AD4343" s="81"/>
      <c r="AE4343" s="81"/>
      <c r="AF4343" s="81"/>
      <c r="AG4343" s="81"/>
      <c r="AH4343" s="81"/>
      <c r="AI4343" s="81"/>
      <c r="AJ4343" s="81"/>
      <c r="AK4343" s="81"/>
      <c r="AL4343" s="81"/>
      <c r="AM4343" s="240"/>
      <c r="AN4343" s="240"/>
      <c r="AO4343" s="240"/>
      <c r="AP4343" s="240"/>
      <c r="AQ4343" s="240"/>
      <c r="AR4343" s="240"/>
      <c r="AS4343" s="240"/>
      <c r="AT4343" s="256"/>
      <c r="AU4343" s="256"/>
      <c r="AV4343" s="259"/>
      <c r="AW4343" s="259"/>
      <c r="AX4343" s="256"/>
      <c r="AY4343" s="256"/>
      <c r="AZ4343" s="256"/>
      <c r="BA4343" s="256"/>
      <c r="BB4343" s="256"/>
      <c r="BC4343" s="256"/>
      <c r="BD4343" s="256"/>
      <c r="BE4343" s="256"/>
      <c r="BF4343" s="256"/>
      <c r="BG4343" s="256"/>
      <c r="BH4343" s="256"/>
      <c r="BI4343" s="256"/>
      <c r="BJ4343" s="256"/>
      <c r="BK4343" s="256"/>
      <c r="BL4343" s="262"/>
      <c r="BM4343" s="262"/>
      <c r="BN4343" s="262"/>
      <c r="BO4343" s="262"/>
      <c r="BP4343" s="262"/>
      <c r="BQ4343" s="262"/>
      <c r="BR4343" s="270"/>
      <c r="BS4343" s="270"/>
      <c r="BT4343" s="270"/>
      <c r="BU4343" s="270"/>
      <c r="BV4343" s="270"/>
      <c r="BW4343" s="270"/>
      <c r="BX4343" s="256"/>
      <c r="BY4343" s="256"/>
      <c r="BZ4343" s="256"/>
      <c r="CA4343" s="267"/>
      <c r="CB4343" s="267"/>
      <c r="CC4343" s="274"/>
      <c r="CD4343" s="267"/>
      <c r="CE4343" s="267"/>
      <c r="CF4343" s="267"/>
      <c r="CG4343" s="267"/>
      <c r="CH4343" s="267"/>
      <c r="CI4343" s="267"/>
      <c r="CJ4343" s="267"/>
      <c r="CK4343" s="267"/>
      <c r="CL4343" s="265"/>
      <c r="CM4343" s="272"/>
      <c r="CN4343" s="264"/>
      <c r="CO4343" s="136"/>
      <c r="CP4343" s="226"/>
      <c r="CQ4343" s="226"/>
      <c r="CR4343" s="226"/>
      <c r="CS4343" s="137"/>
      <c r="CT4343" s="137"/>
      <c r="CU4343" s="137"/>
      <c r="CV4343" s="137"/>
      <c r="CW4343" s="137"/>
      <c r="CX4343" s="137"/>
      <c r="CY4343" s="137"/>
      <c r="CZ4343" s="137"/>
      <c r="DA4343" s="137"/>
      <c r="DB4343" s="120"/>
      <c r="DC4343" s="120"/>
      <c r="DD4343" s="120"/>
      <c r="DE4343" s="120"/>
      <c r="DF4343" s="120"/>
      <c r="DG4343" s="120"/>
      <c r="DH4343" s="120"/>
      <c r="DI4343" s="120"/>
      <c r="DJ4343" s="120"/>
      <c r="DK4343" s="120"/>
      <c r="DL4343" s="120"/>
      <c r="DM4343" s="120"/>
      <c r="DN4343" s="120"/>
    </row>
    <row r="4344" spans="1:118" s="119" customFormat="1">
      <c r="A4344" s="229"/>
      <c r="B4344" s="343"/>
      <c r="C4344" s="407"/>
      <c r="D4344" s="238"/>
      <c r="E4344" s="238"/>
      <c r="F4344" s="245" t="s">
        <v>83</v>
      </c>
      <c r="G4344" s="246"/>
      <c r="H4344" s="82"/>
      <c r="I4344" s="82"/>
      <c r="J4344" s="82"/>
      <c r="K4344" s="82"/>
      <c r="L4344" s="82"/>
      <c r="M4344" s="82"/>
      <c r="N4344" s="82"/>
      <c r="O4344" s="82"/>
      <c r="P4344" s="82"/>
      <c r="Q4344" s="82"/>
      <c r="R4344" s="82"/>
      <c r="S4344" s="82"/>
      <c r="T4344" s="82"/>
      <c r="U4344" s="82"/>
      <c r="V4344" s="82"/>
      <c r="W4344" s="82"/>
      <c r="X4344" s="82"/>
      <c r="Y4344" s="82"/>
      <c r="Z4344" s="82"/>
      <c r="AA4344" s="82"/>
      <c r="AB4344" s="82"/>
      <c r="AC4344" s="35"/>
      <c r="AD4344" s="35"/>
      <c r="AE4344" s="35"/>
      <c r="AF4344" s="35"/>
      <c r="AG4344" s="35"/>
      <c r="AH4344" s="35"/>
      <c r="AI4344" s="35"/>
      <c r="AJ4344" s="35"/>
      <c r="AK4344" s="35"/>
      <c r="AL4344" s="35"/>
      <c r="AM4344" s="241"/>
      <c r="AN4344" s="241"/>
      <c r="AO4344" s="241"/>
      <c r="AP4344" s="241"/>
      <c r="AQ4344" s="241"/>
      <c r="AR4344" s="241"/>
      <c r="AS4344" s="241"/>
      <c r="AT4344" s="257"/>
      <c r="AU4344" s="257"/>
      <c r="AV4344" s="260"/>
      <c r="AW4344" s="260"/>
      <c r="AX4344" s="257"/>
      <c r="AY4344" s="257"/>
      <c r="AZ4344" s="257"/>
      <c r="BA4344" s="257"/>
      <c r="BB4344" s="257"/>
      <c r="BC4344" s="257"/>
      <c r="BD4344" s="257"/>
      <c r="BE4344" s="257"/>
      <c r="BF4344" s="257"/>
      <c r="BG4344" s="257"/>
      <c r="BH4344" s="257"/>
      <c r="BI4344" s="257"/>
      <c r="BJ4344" s="257"/>
      <c r="BK4344" s="257"/>
      <c r="BL4344" s="263"/>
      <c r="BM4344" s="263"/>
      <c r="BN4344" s="263"/>
      <c r="BO4344" s="263"/>
      <c r="BP4344" s="263"/>
      <c r="BQ4344" s="263"/>
      <c r="BR4344" s="271"/>
      <c r="BS4344" s="271"/>
      <c r="BT4344" s="271"/>
      <c r="BU4344" s="271"/>
      <c r="BV4344" s="271"/>
      <c r="BW4344" s="271"/>
      <c r="BX4344" s="257"/>
      <c r="BY4344" s="257"/>
      <c r="BZ4344" s="257"/>
      <c r="CA4344" s="268"/>
      <c r="CB4344" s="268"/>
      <c r="CC4344" s="275"/>
      <c r="CD4344" s="268"/>
      <c r="CE4344" s="268"/>
      <c r="CF4344" s="268"/>
      <c r="CG4344" s="268"/>
      <c r="CH4344" s="268"/>
      <c r="CI4344" s="268"/>
      <c r="CJ4344" s="268"/>
      <c r="CK4344" s="268"/>
      <c r="CL4344" s="265"/>
      <c r="CM4344" s="272"/>
      <c r="CN4344" s="264"/>
      <c r="CO4344" s="136"/>
      <c r="CP4344" s="226"/>
      <c r="CQ4344" s="226"/>
      <c r="CR4344" s="226"/>
      <c r="CS4344" s="137"/>
      <c r="CT4344" s="137"/>
      <c r="CU4344" s="137"/>
      <c r="CV4344" s="137"/>
      <c r="CW4344" s="137"/>
      <c r="CX4344" s="137"/>
      <c r="CY4344" s="137"/>
      <c r="CZ4344" s="137"/>
      <c r="DA4344" s="137"/>
      <c r="DB4344" s="120"/>
      <c r="DC4344" s="120"/>
      <c r="DD4344" s="120"/>
      <c r="DE4344" s="120"/>
      <c r="DF4344" s="120"/>
      <c r="DG4344" s="120"/>
      <c r="DH4344" s="120"/>
      <c r="DI4344" s="120"/>
      <c r="DJ4344" s="120"/>
      <c r="DK4344" s="120"/>
      <c r="DL4344" s="120"/>
      <c r="DM4344" s="120"/>
      <c r="DN4344" s="120"/>
    </row>
    <row r="4345" spans="1:118" s="119" customFormat="1" ht="14.25" customHeight="1">
      <c r="A4345" s="227">
        <f t="shared" si="1326"/>
        <v>539</v>
      </c>
      <c r="B4345" s="341" t="s">
        <v>821</v>
      </c>
      <c r="C4345" s="405" t="s">
        <v>1019</v>
      </c>
      <c r="D4345" s="236">
        <v>44298</v>
      </c>
      <c r="E4345" s="236" t="s">
        <v>1196</v>
      </c>
      <c r="F4345" s="253" t="s">
        <v>80</v>
      </c>
      <c r="G4345" s="254"/>
      <c r="H4345" s="82" t="s">
        <v>69</v>
      </c>
      <c r="I4345" s="82"/>
      <c r="J4345" s="82" t="s">
        <v>60</v>
      </c>
      <c r="K4345" s="82" t="s">
        <v>60</v>
      </c>
      <c r="L4345" s="82" t="s">
        <v>60</v>
      </c>
      <c r="M4345" s="82" t="s">
        <v>60</v>
      </c>
      <c r="N4345" s="82" t="s">
        <v>60</v>
      </c>
      <c r="O4345" s="82"/>
      <c r="P4345" s="82" t="s">
        <v>60</v>
      </c>
      <c r="Q4345" s="82" t="s">
        <v>60</v>
      </c>
      <c r="R4345" s="82" t="s">
        <v>60</v>
      </c>
      <c r="S4345" s="82" t="s">
        <v>60</v>
      </c>
      <c r="T4345" s="82" t="s">
        <v>60</v>
      </c>
      <c r="U4345" s="82" t="s">
        <v>60</v>
      </c>
      <c r="V4345" s="82"/>
      <c r="W4345" s="82" t="s">
        <v>61</v>
      </c>
      <c r="X4345" s="82" t="s">
        <v>61</v>
      </c>
      <c r="Y4345" s="82" t="s">
        <v>61</v>
      </c>
      <c r="Z4345" s="82" t="s">
        <v>61</v>
      </c>
      <c r="AA4345" s="82" t="s">
        <v>61</v>
      </c>
      <c r="AB4345" s="82" t="s">
        <v>61</v>
      </c>
      <c r="AC4345" s="82"/>
      <c r="AD4345" s="82" t="s">
        <v>61</v>
      </c>
      <c r="AE4345" s="82" t="s">
        <v>61</v>
      </c>
      <c r="AF4345" s="82" t="s">
        <v>61</v>
      </c>
      <c r="AG4345" s="82" t="s">
        <v>61</v>
      </c>
      <c r="AH4345" s="82" t="s">
        <v>61</v>
      </c>
      <c r="AI4345" s="82" t="s">
        <v>1471</v>
      </c>
      <c r="AJ4345" s="82"/>
      <c r="AK4345" s="82" t="s">
        <v>60</v>
      </c>
      <c r="AL4345" s="82" t="s">
        <v>60</v>
      </c>
      <c r="AM4345" s="239">
        <f>COUNTIF(H4345:AL4345,"PH")+COUNTIF(H4345:AL4345,"PH/L")+COUNTIF(H4345:AL4345,"PM")</f>
        <v>0</v>
      </c>
      <c r="AN4345" s="239">
        <f>COUNTIF(H4345:AL4345,"PD")+COUNTIF(H4345:AL4345,"PDD")+COUNTIF(H4345:AL4345,"P/DS")/2+COUNTIF(H4345:AL4345,"PMD")</f>
        <v>0</v>
      </c>
      <c r="AO4345" s="239">
        <f>COUNTIF(H4345:AL4345,"PN")+COUNTIF(H4345:AL4345,"P/NS")/2+COUNTIF(H4345:AL4345,"PH")+COUNTIF(H4345:AL4345,"PH/F")/2+COUNTIF(H4345:AL4345,"PH/L")/2+COUNTIF(H4345:AL4345,"PM")</f>
        <v>0</v>
      </c>
      <c r="AP4345" s="239">
        <f>COUNTIF(H4345:AL4345,"BH")+COUNTIF(H4345:AL4345,"AL/BL")+COUNTIF(H4345:AL4345,"UL/BL")+COUNTIF(H4345:AL4345,"BM")</f>
        <v>0</v>
      </c>
      <c r="AQ4345" s="239">
        <f>COUNTIF(H4345:AL4345,"DS")+COUNTIF(H4345:AL4345,"AL/DS")/2+COUNTIF(H4345:AL4345,"UL/DS")/2+COUNTIF(H4345:AL4345,"CT")+COUNTIF(H4345:AL4345,"MD")</f>
        <v>13.5</v>
      </c>
      <c r="AR4345" s="239">
        <f>COUNTIF(H4345:AL4345,"NS")+COUNTIF(H4345:AL4345,"AL/NS")/2+COUNTIF(H4345:AL4345,"UL/NS")/2+COUNTIF(H4345:AL4345,"BH")+COUNTIF(H4345:AL4345,"AL/BF")/2+COUNTIF(H4345:AL4345,"AL/BL")/2+COUNTIF(H4345:AL4345,"UL/BL")/2+COUNTIF(H4345:AL4345,"UL/BF")/2+COUNTIF(H4345:AL4345,"BM")</f>
        <v>11</v>
      </c>
      <c r="AS4345" s="239">
        <f>COUNTIF(H4345:AL4345,"AL")+COUNTIF(H4345:AL4345,"AL/DS")/2+COUNTIF(H4345:AL4345,"AL/NS")/2+COUNTIF(H4345:AL4345,"NH")+COUNTIF(H4345:AL4345,"SL")+COUNTIF(H4345:AL4345,"NHD")+COUNTIF(H4345:AL4345,"B")+COUNTIF(H4345:AL4345,"HL")+COUNTIF(H4345:AL4345,"AL/BF")/2+COUNTIF(H4345:AL4345,"AL/BL")/2</f>
        <v>1</v>
      </c>
      <c r="AT4345" s="255">
        <f>COUNTIF(H4345:AL4345,"PD")+COUNTIF(H4345:AL4345,"PN")+COUNTIF(H4345:AL4345,"P/DS")/2+COUNTIF(H4345:AL4345,"P/NS")/2+COUNTIF(H4345:AL4345,"DS")+COUNTIF(H4345:AL4345,"NS")+COUNTIF(H4345:AL4345,"AL")+COUNTIF(H4345:AL4345,"AL/DS")+COUNTIF(H4345:AL4345,"AL/NS")+COUNTIF(H4345:AL4345,"NH")+COUNTIF(H4345:AL4345,"SL")+COUNTIF(H4345:AL4345,"UL/DS")/2+COUNTIF(H4345:AL4345,"UL/NS")/2+COUNTIF(H4345:AL4345,"CT")+COUNTIF(H4345:AL4345,"NHD")+COUNTIF(H4345:AL4345,"PDD")+COUNTIF(H4345:AL4345,"B")+COUNTIF(H4345:AL4345,"HL")+COUNTIF(H4345:AL4345,"PH")+COUNTIF(H4345:AL4345,"BH")+COUNTIF(H4345:AL4345,"AL/BF")+COUNTIF(H4345:AL4345,"AL/BL")+COUNTIF(H4345:AL4345,"UL/BF")/2+COUNTIF(H4345:AL4345,"UL/BL")/2+COUNTIF(H4345:AL4345,"PH/F")/2+COUNTIF(H4345:AL4345,"PH/L")/2+COUNTIF(H4345:AL4345,"MD")+COUNTIF(H4345:AL4345,"PMD")+COUNTIF(H4345:AL4345,"PM")+COUNTIF(H4345:AL4345,"BM")</f>
        <v>25.5</v>
      </c>
      <c r="AU4345" s="255">
        <f>COUNTIF(H4345:AL4345,"P/DS")/2+COUNTIF(H4345:AL4345,"P/NS")/2+COUNTIF(H4345:AL4345,"IL")+COUNTIF(H4345:AL4345,"NL")+COUNTIF(H4345:AL4345,"UL")+COUNTIF(H4345:AL4345,"UL/DS")/2+COUNTIF(H4345:AL4345,"UL/NS")/2+COUNTIF(H4345:AL4345,"KT")+COUNTIF(H4345:AL4345,"UL/BF")/2+COUNTIF(H4345:AL4345,"UL/BL")/2+COUNTIF(H4345:AL4345,"PH/F")/2+COUNTIF(H4345:AL4345,"PH/L")/2+COUNTIF(H4345:AL4345,"NB")</f>
        <v>0.5</v>
      </c>
      <c r="AV4345" s="258">
        <f>COUNTIF(H4345:AL4345,"PN")+COUNTIF(H4345:AL4345,"TVD")+COUNTIF(H4345:AL4345,"PH")+COUNTIF(H4345:AL4345,"PM")+COUNTIF(H4345:AL4345,"PDD")-COUNTIFS(H4345:AL4345,"PN",H4352:AL4352,"&gt;=3")-COUNTIFS(H4345:AL4345,"PM",H4352:AL4352,"&gt;=3")</f>
        <v>0</v>
      </c>
      <c r="AW4345" s="258">
        <f>COUNTIF(H4345:AL4345,"NS")+COUNTIF(H4345:AL4345,"D")+COUNTIF(H4345:AL4345,"BH")+COUNTIF(H4345:AL4345,"NHD")+COUNTIF(H4345:AL4345,"BM")-COUNTIFS(H4345:AL4345,"NS",H4352:AL4352,"&gt;=3")-COUNTIFS(H4345:AL4345,"BH",H4352:AL4352,"&gt;=3")-COUNTIFS(H4345:AL4345,"BM",H4352:AL4352,"&gt;=3")</f>
        <v>11</v>
      </c>
      <c r="AX4345" s="255">
        <f>COUNTIF(H4345:AL4345,"AL")+COUNTIF(H4345:AL4345,"AL/DS")/2+COUNTIF(H4345:AL4345,"AL/NS")/2+COUNTIF(H4345:AL4345,"AL/BF")+COUNTIF(H4345:AL4345,"AL/BL")/2</f>
        <v>0</v>
      </c>
      <c r="AY4345" s="255">
        <f>COUNTIF(H4345:AL4345,"SL")</f>
        <v>0</v>
      </c>
      <c r="AZ4345" s="255">
        <f>COUNTIF(H4345:AL4345,"NH")</f>
        <v>1</v>
      </c>
      <c r="BA4345" s="255">
        <f>COUNTIF(H4345:AL4345,"HL")</f>
        <v>0</v>
      </c>
      <c r="BB4345" s="255">
        <f>COUNTIF(G4345:AL4345,"P/DS")/2+COUNTIF(G4345:AL4345,"P/NS")/2+COUNTIF(G4345:AL4345,"UL")+COUNTIF(G4345:AL4345,"UL/DS")/2+COUNTIF(G4345:AL4345,"UL/NS")/2+COUNTIF(G4345:AL4345,"UL/BL")/2+COUNTIF(G4345:AL4345,"UL/BF")/2+COUNTIF(G4345:AL4345,"PH/F")/2+COUNTIF(G4345:AL4345,"PH/L")/2</f>
        <v>0.5</v>
      </c>
      <c r="BC4345" s="255">
        <f>COUNTIF(H4345:AL4345,"NB")</f>
        <v>0</v>
      </c>
      <c r="BD4345" s="255">
        <f>COUNTIF(H4345:AL4345,"NL")</f>
        <v>0</v>
      </c>
      <c r="BE4345" s="255">
        <f>COUNTIF(H4345:AL4345,"IL")</f>
        <v>0</v>
      </c>
      <c r="BF4345" s="255">
        <f>COUNTIF(H4345:AL4345,"KT")</f>
        <v>0</v>
      </c>
      <c r="BG4345" s="255">
        <f>COUNTIF(H4345:AL4345,"L70")</f>
        <v>0</v>
      </c>
      <c r="BH4345" s="255">
        <f>COUNTIF(H4345:AL4345,"MD")</f>
        <v>0</v>
      </c>
      <c r="BI4345" s="255">
        <f>COUNTIF(H4345:AL4345,"PMD")</f>
        <v>0</v>
      </c>
      <c r="BJ4345" s="255">
        <f>COUNTIF(H4345:AL4345,"PM")</f>
        <v>0</v>
      </c>
      <c r="BK4345" s="255">
        <f>COUNTIF(H4345:AL4345,"BM")</f>
        <v>0</v>
      </c>
      <c r="BL4345" s="261">
        <f>SUMIF(H4345:AL4345,"PD",H4346:AL4346)+SUMIF(H4345:AL4345,"PN",H4346:AL4346)+SUMIF(H4345:AL4345,"P/DS",H4346:AL4346)+SUMIF(H4345:AL4345,"PN/F",H4346:AL4346)+SUMIF(H4345:AL4345,"PN/L",H4346:AL4346)+SUMIF(H4345:AL4345,"TV",H4346:AL4346)+SUMIF(H4345:AL4345,"TVD",H4346:AL4346)+SUMIF(H4345:AL4345,"PDD",H4346:AL4346)</f>
        <v>0</v>
      </c>
      <c r="BM4345" s="261">
        <f>SUMIF(H4345:AL4345,"PD",H4347:AL4347)+SUMIF(H4345:AL4345,"PN",H4347:AL4347)+SUMIF(H4345:AL4345,"P/DS",H4347:AL4347)+SUMIF(H4345:AL4345,"PN/F",H4347:AL4347)+SUMIF(H4345:AL4345,"PN/L",H4347:AL4347)+SUMIF(H4345:AL4345,"TV",H4347:AL4347)+SUMIF(H4345:AL4345,"TVD",H4347:AL4347)+SUMIF(H4345:AL4345,"PDD",H4347:AL4347)+SUMIF(H4345:AL4345,"PMD",H4347:AL4347)</f>
        <v>0</v>
      </c>
      <c r="BN4345" s="261">
        <f>SUMIF(H4345:AL4345,"PD",H4348:AL4348)+SUMIF(H4345:AL4345,"PN",H4348:AL4348)+SUMIF(H4345:AL4345,"P/DS",H4348:AL4348)+SUMIF(H4345:AL4345,"PN/F",H4348:AL4348)+SUMIF(H4345:AL4345,"PN/L",H4348:AL4348)+SUMIF(H4345:AL4345,"TV",H4348:AL4348)+SUMIF(H4345:AL4345,"TVD",H4348:AL4348)</f>
        <v>0</v>
      </c>
      <c r="BO4345" s="261">
        <f>SUMIF(H4345:AL4345,"PD",H4349:AL4349)+SUMIF(H4345:AL4345,"PN",H4349:AL4349)+SUMIF(H4345:AL4345,"P/DS",H4349:AL4349)+SUMIF(H4345:AL4345,"PN/F",H4349:AL4349)+SUMIF(H4345:AL4345,"PN/L",H4349:AL4349)+SUMIF(H4345:AL4345,"TV",H4349:AL4349)+SUMIF(H4345:AL4345,"TVD",H4349:AL4349)</f>
        <v>0</v>
      </c>
      <c r="BP4345" s="261">
        <f>SUMIF(H4345:AL4345,"PD",H4350:AL4350)+SUMIF(H4345:AL4345,"PN",H4350:AL4350)+SUMIF(H4345:AL4345,"P/DS",H4350:AL4350)+SUMIF(H4345:AL4345,"PN/F",H4350:AL4350)+SUMIF(H4345:AL4345,"PN/L",H4350:AL4350)+SUMIF(H4345:AL4345,"TV",H4350:AL4350)+SUMIF(H4345:AL4345,"TVD",H4350:AL4350)+SUMIF(H4345:AL4345,"PDD",H4350:AL4350)+SUMIF(H4345:AL4345,"PH",H4350:AL4350)+SUMIF(H4345:AL4345,"PM",H4350:AL4350)</f>
        <v>0</v>
      </c>
      <c r="BQ4345" s="261">
        <f>SUMIF(H4345:AL4345,"PD",H4351:AL4351)+SUMIF(H4345:AL4345,"PN",H4351:AL4351)+SUMIF(H4345:AL4345,"P/DS",H4351:AL4351)+SUMIF(H4345:AL4345,"PN/F",H4351:AL4351)+SUMIF(H4345:AL4345,"PN/L",H4351:AL4351)+SUMIF(H4345:AL4345,"TV",H4351:AL4351)+SUMIF(H4345:AL4345,"TVD",H4351:AL4351)+SUMIF(H4345:AL4345,"PDD",H4351:AL4351)+SUMIF(H4345:AL4345,"PH",H4351:AL4351)+SUMIF(H4345:AL4345,"PM",H4351:AL4351)</f>
        <v>0</v>
      </c>
      <c r="BR4345" s="269">
        <f>SUM(H4346:AL4346)-BL4345</f>
        <v>8</v>
      </c>
      <c r="BS4345" s="269">
        <f>SUM(H4347:AL4347)-BM4345</f>
        <v>10.5</v>
      </c>
      <c r="BT4345" s="269">
        <f>SUM(H4348:AL4348)-BN4345</f>
        <v>0</v>
      </c>
      <c r="BU4345" s="269">
        <f>SUM(H4349:AL4349)-BO4345</f>
        <v>0</v>
      </c>
      <c r="BV4345" s="269">
        <f>SUM(H4350:AL4350)-BP4345</f>
        <v>0</v>
      </c>
      <c r="BW4345" s="269">
        <f>SUM(H4351:AL4351)-BQ4345</f>
        <v>0</v>
      </c>
      <c r="BX4345" s="255">
        <f>SUMIF(H4345:AL4345,"PD",H4352:AL4352)+SUMIF(H4345:AL4345,"PN",H4352:AL4352)+SUMIF(H4345:AL4345,"P/DS",H4352:AL4352)+SUMIF(H4345:AL4345,"PN/F",H4352:AL4352)+SUMIF(H4345:AL4345,"PN/L",H4352:AL4352)</f>
        <v>0</v>
      </c>
      <c r="BY4345" s="255">
        <f>SUM(H4352:AL4352)-BX4345</f>
        <v>0</v>
      </c>
      <c r="BZ4345" s="255">
        <f t="shared" ref="BZ4345" si="1329">+SUM(BL4345:BW4352)</f>
        <v>18.5</v>
      </c>
      <c r="CA4345" s="266">
        <f>(COUNTIFS(H4345:AL4345,"PD",H4346:AL4346,"&gt;=2"))*0.5-IF(CN4345="VP",COUNTIFS($H$16:$AL$16,"SAT",H4345:AL4345,"PD",H4346:AL4346,"&gt;=2"))*0.5</f>
        <v>0</v>
      </c>
      <c r="CB4345" s="266">
        <f>(COUNTIFS(H4345:AL4345,"PN",H4347:AL4347,"&gt;=0.5",H4346:AL4346,"&gt;=1.5"))*0.5+COUNTIFS(H4345:AL4345,"PDD",H4347:AL4347,"&gt;=0.5",H4346:AL4346,"&gt;=1.5")*0.5</f>
        <v>0</v>
      </c>
      <c r="CC4345" s="273">
        <f>(COUNTIFS(H4345:AL4345,"TV",H4347:AL4347,"&gt;=10"))*0.5+(COUNTIFS(H4345:AL4345,"PMD",H4347:AL4347,"&gt;=2"))*0.5</f>
        <v>0</v>
      </c>
      <c r="CD4345" s="266">
        <f>(COUNTIFS(H4345:AL4345,"TVD",H4349:AL4349,"&gt;=6.5",H4347:AL4347,"&gt;=3.5"))*0.5</f>
        <v>0</v>
      </c>
      <c r="CE4345" s="266">
        <f>(COUNTIFS(H4345:AL4345,"PD",H4350:AL4350,"&gt;=10"))*0.5</f>
        <v>0</v>
      </c>
      <c r="CF4345" s="266">
        <f>(COUNTIFS(H4345:AL4345,"PDD",H4350:AL4350,"&gt;=3.5",H4351:AL4351,"&gt;=6.5")+COUNTIFS(H4345:AL4345,"PH",H4351:AL4351,"&gt;=0.5",H4350:AL4350,"&gt;=1.5")+COUNTIFS(H4345:AL4345,"PM",H4351:AL4351,"&gt;=0.5",H4350:AL4350,"&gt;=1.5"))*0.5</f>
        <v>0</v>
      </c>
      <c r="CG4345" s="266">
        <f>(COUNTIFS(H4345:AL4345,"DS",H4346:AL4346,"&gt;=2")+COUNTIFS(H4345:AL4345,"AL/DS",H4346:AL4346,"&gt;=2"))*0.5-IF(CN4345="VP",COUNTIFS($H$16:$AL$16,"SAT",H4345:AL4345,"DS",H4346:AL4346,"&gt;=2"))*0.5</f>
        <v>1.5</v>
      </c>
      <c r="CH4345" s="266">
        <f>(COUNTIFS(H4345:AL4345,"NS",H4347:AL4347,"&gt;=0.5",H4346:AL4346,"&gt;=1.5")+COUNTIFS(H4345:AL4345,"AL/NS",H4347:AL4347,"&gt;=0.5",H4346:AL4346,"&gt;=1.5")+COUNTIFS(H4345:AL4345,"NHD",H4347:AL4347,"&gt;=4.5",H4350:AL4350,"&gt;=2",H4346:AL4346,"&gt;=1.5"))*0.5</f>
        <v>0</v>
      </c>
      <c r="CI4345" s="266">
        <f>(COUNTIF(H4347:AL4347,"&gt;=10")+COUNTIFS(H4345:AL4345,"MD",H4347:AL4347,"&gt;=2")-COUNTIFS(H4345:AL4345,"TV",H4347:AL4347,"&gt;=10"))*0.5</f>
        <v>0.5</v>
      </c>
      <c r="CJ4345" s="266">
        <f>(COUNTIFS(H4345:AL4345,"D",H4349:AL4349,"&gt;=6.5",H4347:AL4347,"&gt;=3.5"))*0.5</f>
        <v>0</v>
      </c>
      <c r="CK4345" s="266">
        <f>(COUNTIF(H4350:AL4350,"&gt;=10")-COUNTIFS(H4345:AL4345,"PD",H4350:AL4350,"&gt;=10"))*0.5</f>
        <v>0</v>
      </c>
      <c r="CL4345" s="265">
        <f>(COUNTIFS(H4345:AL4345,"NHD",H4350:AL4350,"&gt;=3.5",H4351:AL4351,"&gt;=6.5")+COUNTIFS(H4345:AL4345,"BH",H4350:AL4350,"&gt;=1.5",H4351:AL4351,"&gt;=0.5")+COUNTIFS(H4345:AL4345,"BM",H4350:AL4350,"&gt;=1.5",H4351:AL4351,"&gt;=0.5")+COUNTIFS(H4345:AL4345,"D",H4350:AL4350,"&gt;=1.5",H4351:AL4351,"&gt;=0.5"))*0.5</f>
        <v>0</v>
      </c>
      <c r="CM4345" s="272"/>
      <c r="CN4345" s="264" t="s">
        <v>723</v>
      </c>
      <c r="CO4345" s="136">
        <f t="shared" ref="CO4345" si="1330">+AM4345+AN4345+AO4345+AP4345+AQ4345+AR4345+AS4345+AU4345+BG4345</f>
        <v>26</v>
      </c>
      <c r="CP4345" s="225">
        <f>+SUM(I4346:I4351)-I4352</f>
        <v>10.5</v>
      </c>
      <c r="CQ4345" s="225">
        <f>+SUM(J4346:J4351)-J4352</f>
        <v>0</v>
      </c>
      <c r="CR4345" s="225">
        <f>+SUM(K4346:K4351)-K4352</f>
        <v>2.5</v>
      </c>
      <c r="CS4345" s="137"/>
      <c r="CT4345" s="137"/>
      <c r="CU4345" s="137"/>
      <c r="CV4345" s="137"/>
      <c r="CW4345" s="137"/>
      <c r="CX4345" s="137"/>
      <c r="CY4345" s="137"/>
      <c r="CZ4345" s="137"/>
      <c r="DA4345" s="137"/>
      <c r="DB4345" s="120"/>
      <c r="DC4345" s="120"/>
      <c r="DD4345" s="120"/>
      <c r="DE4345" s="120"/>
      <c r="DF4345" s="120"/>
      <c r="DG4345" s="120"/>
      <c r="DH4345" s="120"/>
      <c r="DI4345" s="120"/>
      <c r="DJ4345" s="120"/>
      <c r="DK4345" s="120"/>
      <c r="DL4345" s="120"/>
      <c r="DM4345" s="120"/>
      <c r="DN4345" s="120"/>
    </row>
    <row r="4346" spans="1:118" s="119" customFormat="1" ht="15" customHeight="1">
      <c r="A4346" s="228"/>
      <c r="B4346" s="342"/>
      <c r="C4346" s="406"/>
      <c r="D4346" s="237"/>
      <c r="E4346" s="237"/>
      <c r="F4346" s="242" t="s">
        <v>82</v>
      </c>
      <c r="G4346" s="121">
        <v>1.5</v>
      </c>
      <c r="H4346" s="83"/>
      <c r="I4346" s="83"/>
      <c r="J4346" s="83"/>
      <c r="K4346" s="83">
        <v>2.5</v>
      </c>
      <c r="L4346" s="83"/>
      <c r="M4346" s="83"/>
      <c r="N4346" s="83"/>
      <c r="O4346" s="83"/>
      <c r="P4346" s="83">
        <v>2.5</v>
      </c>
      <c r="Q4346" s="83"/>
      <c r="R4346" s="83">
        <v>2.5</v>
      </c>
      <c r="S4346" s="83"/>
      <c r="T4346" s="83">
        <v>0.5</v>
      </c>
      <c r="U4346" s="83"/>
      <c r="V4346" s="83"/>
      <c r="W4346" s="83"/>
      <c r="X4346" s="83"/>
      <c r="Y4346" s="83"/>
      <c r="Z4346" s="83"/>
      <c r="AA4346" s="83"/>
      <c r="AB4346" s="83"/>
      <c r="AC4346" s="79"/>
      <c r="AD4346" s="79"/>
      <c r="AE4346" s="79"/>
      <c r="AF4346" s="79"/>
      <c r="AG4346" s="79"/>
      <c r="AH4346" s="79"/>
      <c r="AI4346" s="79"/>
      <c r="AJ4346" s="79"/>
      <c r="AK4346" s="79"/>
      <c r="AL4346" s="79"/>
      <c r="AM4346" s="240"/>
      <c r="AN4346" s="240"/>
      <c r="AO4346" s="240"/>
      <c r="AP4346" s="240"/>
      <c r="AQ4346" s="240"/>
      <c r="AR4346" s="240"/>
      <c r="AS4346" s="240"/>
      <c r="AT4346" s="256"/>
      <c r="AU4346" s="256"/>
      <c r="AV4346" s="259"/>
      <c r="AW4346" s="259"/>
      <c r="AX4346" s="256"/>
      <c r="AY4346" s="256"/>
      <c r="AZ4346" s="256"/>
      <c r="BA4346" s="256"/>
      <c r="BB4346" s="256"/>
      <c r="BC4346" s="256"/>
      <c r="BD4346" s="256"/>
      <c r="BE4346" s="256"/>
      <c r="BF4346" s="256"/>
      <c r="BG4346" s="256"/>
      <c r="BH4346" s="256"/>
      <c r="BI4346" s="256"/>
      <c r="BJ4346" s="256"/>
      <c r="BK4346" s="256"/>
      <c r="BL4346" s="262"/>
      <c r="BM4346" s="262"/>
      <c r="BN4346" s="262"/>
      <c r="BO4346" s="262"/>
      <c r="BP4346" s="262"/>
      <c r="BQ4346" s="262"/>
      <c r="BR4346" s="270"/>
      <c r="BS4346" s="270"/>
      <c r="BT4346" s="270"/>
      <c r="BU4346" s="270"/>
      <c r="BV4346" s="270"/>
      <c r="BW4346" s="270"/>
      <c r="BX4346" s="256"/>
      <c r="BY4346" s="256"/>
      <c r="BZ4346" s="256"/>
      <c r="CA4346" s="267"/>
      <c r="CB4346" s="267"/>
      <c r="CC4346" s="274"/>
      <c r="CD4346" s="267"/>
      <c r="CE4346" s="267"/>
      <c r="CF4346" s="267"/>
      <c r="CG4346" s="267"/>
      <c r="CH4346" s="267"/>
      <c r="CI4346" s="267"/>
      <c r="CJ4346" s="267"/>
      <c r="CK4346" s="267"/>
      <c r="CL4346" s="265"/>
      <c r="CM4346" s="272"/>
      <c r="CN4346" s="264"/>
      <c r="CO4346" s="136"/>
      <c r="CP4346" s="226"/>
      <c r="CQ4346" s="226"/>
      <c r="CR4346" s="226"/>
      <c r="CS4346" s="137"/>
      <c r="CT4346" s="137"/>
      <c r="CU4346" s="137"/>
      <c r="CV4346" s="137"/>
      <c r="CW4346" s="137"/>
      <c r="CX4346" s="137"/>
      <c r="CY4346" s="137"/>
      <c r="CZ4346" s="137"/>
      <c r="DA4346" s="137"/>
      <c r="DB4346" s="120"/>
      <c r="DC4346" s="120"/>
      <c r="DD4346" s="120"/>
      <c r="DE4346" s="120"/>
      <c r="DF4346" s="120"/>
      <c r="DG4346" s="120"/>
      <c r="DH4346" s="120"/>
      <c r="DI4346" s="120"/>
      <c r="DJ4346" s="120"/>
      <c r="DK4346" s="120"/>
      <c r="DL4346" s="120"/>
      <c r="DM4346" s="120"/>
      <c r="DN4346" s="120"/>
    </row>
    <row r="4347" spans="1:118" s="119" customFormat="1">
      <c r="A4347" s="228"/>
      <c r="B4347" s="342"/>
      <c r="C4347" s="406"/>
      <c r="D4347" s="237"/>
      <c r="E4347" s="237"/>
      <c r="F4347" s="243"/>
      <c r="G4347" s="122">
        <v>2</v>
      </c>
      <c r="H4347" s="84"/>
      <c r="I4347" s="84">
        <v>10.5</v>
      </c>
      <c r="J4347" s="84"/>
      <c r="K4347" s="84"/>
      <c r="L4347" s="84"/>
      <c r="M4347" s="84"/>
      <c r="N4347" s="84"/>
      <c r="O4347" s="84"/>
      <c r="P4347" s="84"/>
      <c r="Q4347" s="84"/>
      <c r="R4347" s="84"/>
      <c r="S4347" s="84"/>
      <c r="T4347" s="84"/>
      <c r="U4347" s="84"/>
      <c r="V4347" s="84"/>
      <c r="W4347" s="84"/>
      <c r="X4347" s="84"/>
      <c r="Y4347" s="84"/>
      <c r="Z4347" s="84"/>
      <c r="AA4347" s="84"/>
      <c r="AB4347" s="84"/>
      <c r="AC4347" s="80"/>
      <c r="AD4347" s="80"/>
      <c r="AE4347" s="80"/>
      <c r="AF4347" s="80"/>
      <c r="AG4347" s="80"/>
      <c r="AH4347" s="80"/>
      <c r="AI4347" s="80"/>
      <c r="AJ4347" s="80"/>
      <c r="AK4347" s="80"/>
      <c r="AL4347" s="80"/>
      <c r="AM4347" s="240"/>
      <c r="AN4347" s="240"/>
      <c r="AO4347" s="240"/>
      <c r="AP4347" s="240"/>
      <c r="AQ4347" s="240"/>
      <c r="AR4347" s="240"/>
      <c r="AS4347" s="240"/>
      <c r="AT4347" s="256"/>
      <c r="AU4347" s="256"/>
      <c r="AV4347" s="259"/>
      <c r="AW4347" s="259"/>
      <c r="AX4347" s="256"/>
      <c r="AY4347" s="256"/>
      <c r="AZ4347" s="256"/>
      <c r="BA4347" s="256"/>
      <c r="BB4347" s="256"/>
      <c r="BC4347" s="256"/>
      <c r="BD4347" s="256"/>
      <c r="BE4347" s="256"/>
      <c r="BF4347" s="256"/>
      <c r="BG4347" s="256"/>
      <c r="BH4347" s="256"/>
      <c r="BI4347" s="256"/>
      <c r="BJ4347" s="256"/>
      <c r="BK4347" s="256"/>
      <c r="BL4347" s="262"/>
      <c r="BM4347" s="262"/>
      <c r="BN4347" s="262"/>
      <c r="BO4347" s="262"/>
      <c r="BP4347" s="262"/>
      <c r="BQ4347" s="262"/>
      <c r="BR4347" s="270"/>
      <c r="BS4347" s="270"/>
      <c r="BT4347" s="270"/>
      <c r="BU4347" s="270"/>
      <c r="BV4347" s="270"/>
      <c r="BW4347" s="270"/>
      <c r="BX4347" s="256"/>
      <c r="BY4347" s="256"/>
      <c r="BZ4347" s="256"/>
      <c r="CA4347" s="267"/>
      <c r="CB4347" s="267"/>
      <c r="CC4347" s="274"/>
      <c r="CD4347" s="267"/>
      <c r="CE4347" s="267"/>
      <c r="CF4347" s="267"/>
      <c r="CG4347" s="267"/>
      <c r="CH4347" s="267"/>
      <c r="CI4347" s="267"/>
      <c r="CJ4347" s="267"/>
      <c r="CK4347" s="267"/>
      <c r="CL4347" s="265"/>
      <c r="CM4347" s="272"/>
      <c r="CN4347" s="264"/>
      <c r="CO4347" s="136"/>
      <c r="CP4347" s="226"/>
      <c r="CQ4347" s="226"/>
      <c r="CR4347" s="226"/>
      <c r="CS4347" s="137"/>
      <c r="CT4347" s="137"/>
      <c r="CU4347" s="137"/>
      <c r="CV4347" s="137"/>
      <c r="CW4347" s="137"/>
      <c r="CX4347" s="137"/>
      <c r="CY4347" s="137"/>
      <c r="CZ4347" s="137"/>
      <c r="DA4347" s="137"/>
      <c r="DB4347" s="120"/>
      <c r="DC4347" s="120"/>
      <c r="DD4347" s="120"/>
      <c r="DE4347" s="120"/>
      <c r="DF4347" s="120"/>
      <c r="DG4347" s="120"/>
      <c r="DH4347" s="120"/>
      <c r="DI4347" s="120"/>
      <c r="DJ4347" s="120"/>
      <c r="DK4347" s="120"/>
      <c r="DL4347" s="120"/>
      <c r="DM4347" s="120"/>
      <c r="DN4347" s="120"/>
    </row>
    <row r="4348" spans="1:118" s="119" customFormat="1">
      <c r="A4348" s="228"/>
      <c r="B4348" s="342"/>
      <c r="C4348" s="406"/>
      <c r="D4348" s="237"/>
      <c r="E4348" s="237"/>
      <c r="F4348" s="243"/>
      <c r="G4348" s="122">
        <v>2.1</v>
      </c>
      <c r="H4348" s="84"/>
      <c r="I4348" s="84"/>
      <c r="J4348" s="84"/>
      <c r="K4348" s="84"/>
      <c r="L4348" s="84"/>
      <c r="M4348" s="84"/>
      <c r="N4348" s="84"/>
      <c r="O4348" s="84"/>
      <c r="P4348" s="84"/>
      <c r="Q4348" s="84"/>
      <c r="R4348" s="84"/>
      <c r="S4348" s="84"/>
      <c r="T4348" s="84"/>
      <c r="U4348" s="84"/>
      <c r="V4348" s="84"/>
      <c r="W4348" s="84"/>
      <c r="X4348" s="84"/>
      <c r="Y4348" s="84"/>
      <c r="Z4348" s="84"/>
      <c r="AA4348" s="84"/>
      <c r="AB4348" s="84"/>
      <c r="AC4348" s="80"/>
      <c r="AD4348" s="80"/>
      <c r="AE4348" s="80"/>
      <c r="AF4348" s="80"/>
      <c r="AG4348" s="80"/>
      <c r="AH4348" s="80"/>
      <c r="AI4348" s="80"/>
      <c r="AJ4348" s="80"/>
      <c r="AK4348" s="80"/>
      <c r="AL4348" s="80"/>
      <c r="AM4348" s="240"/>
      <c r="AN4348" s="240"/>
      <c r="AO4348" s="240"/>
      <c r="AP4348" s="240"/>
      <c r="AQ4348" s="240"/>
      <c r="AR4348" s="240"/>
      <c r="AS4348" s="240"/>
      <c r="AT4348" s="256"/>
      <c r="AU4348" s="256"/>
      <c r="AV4348" s="259"/>
      <c r="AW4348" s="259"/>
      <c r="AX4348" s="256"/>
      <c r="AY4348" s="256"/>
      <c r="AZ4348" s="256"/>
      <c r="BA4348" s="256"/>
      <c r="BB4348" s="256"/>
      <c r="BC4348" s="256"/>
      <c r="BD4348" s="256"/>
      <c r="BE4348" s="256"/>
      <c r="BF4348" s="256"/>
      <c r="BG4348" s="256"/>
      <c r="BH4348" s="256"/>
      <c r="BI4348" s="256"/>
      <c r="BJ4348" s="256"/>
      <c r="BK4348" s="256"/>
      <c r="BL4348" s="262"/>
      <c r="BM4348" s="262"/>
      <c r="BN4348" s="262"/>
      <c r="BO4348" s="262"/>
      <c r="BP4348" s="262"/>
      <c r="BQ4348" s="262"/>
      <c r="BR4348" s="270"/>
      <c r="BS4348" s="270"/>
      <c r="BT4348" s="270"/>
      <c r="BU4348" s="270"/>
      <c r="BV4348" s="270"/>
      <c r="BW4348" s="270"/>
      <c r="BX4348" s="256"/>
      <c r="BY4348" s="256"/>
      <c r="BZ4348" s="256"/>
      <c r="CA4348" s="267"/>
      <c r="CB4348" s="267"/>
      <c r="CC4348" s="274"/>
      <c r="CD4348" s="267"/>
      <c r="CE4348" s="267"/>
      <c r="CF4348" s="267"/>
      <c r="CG4348" s="267"/>
      <c r="CH4348" s="267"/>
      <c r="CI4348" s="267"/>
      <c r="CJ4348" s="267"/>
      <c r="CK4348" s="267"/>
      <c r="CL4348" s="265"/>
      <c r="CM4348" s="272"/>
      <c r="CN4348" s="264"/>
      <c r="CO4348" s="136"/>
      <c r="CP4348" s="226"/>
      <c r="CQ4348" s="226"/>
      <c r="CR4348" s="226"/>
      <c r="CS4348" s="137"/>
      <c r="CT4348" s="137"/>
      <c r="CU4348" s="137"/>
      <c r="CV4348" s="137"/>
      <c r="CW4348" s="137"/>
      <c r="CX4348" s="137"/>
      <c r="CY4348" s="137"/>
      <c r="CZ4348" s="137"/>
      <c r="DA4348" s="137"/>
      <c r="DB4348" s="120"/>
      <c r="DC4348" s="120"/>
      <c r="DD4348" s="120"/>
      <c r="DE4348" s="120"/>
      <c r="DF4348" s="120"/>
      <c r="DG4348" s="120"/>
      <c r="DH4348" s="120"/>
      <c r="DI4348" s="120"/>
      <c r="DJ4348" s="120"/>
      <c r="DK4348" s="120"/>
      <c r="DL4348" s="120"/>
      <c r="DM4348" s="120"/>
      <c r="DN4348" s="120"/>
    </row>
    <row r="4349" spans="1:118" s="119" customFormat="1">
      <c r="A4349" s="228"/>
      <c r="B4349" s="342"/>
      <c r="C4349" s="406"/>
      <c r="D4349" s="237"/>
      <c r="E4349" s="237"/>
      <c r="F4349" s="243"/>
      <c r="G4349" s="122">
        <v>2.7</v>
      </c>
      <c r="H4349" s="84"/>
      <c r="I4349" s="84"/>
      <c r="J4349" s="84"/>
      <c r="K4349" s="84"/>
      <c r="L4349" s="84"/>
      <c r="M4349" s="84"/>
      <c r="N4349" s="84"/>
      <c r="O4349" s="84"/>
      <c r="P4349" s="84"/>
      <c r="Q4349" s="84"/>
      <c r="R4349" s="84"/>
      <c r="S4349" s="84"/>
      <c r="T4349" s="84"/>
      <c r="U4349" s="84"/>
      <c r="V4349" s="84"/>
      <c r="W4349" s="84"/>
      <c r="X4349" s="84"/>
      <c r="Y4349" s="84"/>
      <c r="Z4349" s="84"/>
      <c r="AA4349" s="84"/>
      <c r="AB4349" s="84"/>
      <c r="AC4349" s="80"/>
      <c r="AD4349" s="80"/>
      <c r="AE4349" s="80"/>
      <c r="AF4349" s="80"/>
      <c r="AG4349" s="80"/>
      <c r="AH4349" s="80"/>
      <c r="AI4349" s="80"/>
      <c r="AJ4349" s="80"/>
      <c r="AK4349" s="80"/>
      <c r="AL4349" s="80"/>
      <c r="AM4349" s="240"/>
      <c r="AN4349" s="240"/>
      <c r="AO4349" s="240"/>
      <c r="AP4349" s="240"/>
      <c r="AQ4349" s="240"/>
      <c r="AR4349" s="240"/>
      <c r="AS4349" s="240"/>
      <c r="AT4349" s="256"/>
      <c r="AU4349" s="256"/>
      <c r="AV4349" s="259"/>
      <c r="AW4349" s="259"/>
      <c r="AX4349" s="256"/>
      <c r="AY4349" s="256"/>
      <c r="AZ4349" s="256"/>
      <c r="BA4349" s="256"/>
      <c r="BB4349" s="256"/>
      <c r="BC4349" s="256"/>
      <c r="BD4349" s="256"/>
      <c r="BE4349" s="256"/>
      <c r="BF4349" s="256"/>
      <c r="BG4349" s="256"/>
      <c r="BH4349" s="256"/>
      <c r="BI4349" s="256"/>
      <c r="BJ4349" s="256"/>
      <c r="BK4349" s="256"/>
      <c r="BL4349" s="262"/>
      <c r="BM4349" s="262"/>
      <c r="BN4349" s="262"/>
      <c r="BO4349" s="262"/>
      <c r="BP4349" s="262"/>
      <c r="BQ4349" s="262"/>
      <c r="BR4349" s="270"/>
      <c r="BS4349" s="270"/>
      <c r="BT4349" s="270"/>
      <c r="BU4349" s="270"/>
      <c r="BV4349" s="270"/>
      <c r="BW4349" s="270"/>
      <c r="BX4349" s="256"/>
      <c r="BY4349" s="256"/>
      <c r="BZ4349" s="256"/>
      <c r="CA4349" s="267"/>
      <c r="CB4349" s="267"/>
      <c r="CC4349" s="274"/>
      <c r="CD4349" s="267"/>
      <c r="CE4349" s="267"/>
      <c r="CF4349" s="267"/>
      <c r="CG4349" s="267"/>
      <c r="CH4349" s="267"/>
      <c r="CI4349" s="267"/>
      <c r="CJ4349" s="267"/>
      <c r="CK4349" s="267"/>
      <c r="CL4349" s="265"/>
      <c r="CM4349" s="272"/>
      <c r="CN4349" s="264"/>
      <c r="CO4349" s="136"/>
      <c r="CP4349" s="226"/>
      <c r="CQ4349" s="226"/>
      <c r="CR4349" s="226"/>
      <c r="CS4349" s="137"/>
      <c r="CT4349" s="137"/>
      <c r="CU4349" s="137"/>
      <c r="CV4349" s="137"/>
      <c r="CW4349" s="137"/>
      <c r="CX4349" s="137"/>
      <c r="CY4349" s="137"/>
      <c r="CZ4349" s="137"/>
      <c r="DA4349" s="137"/>
      <c r="DB4349" s="120"/>
      <c r="DC4349" s="120"/>
      <c r="DD4349" s="120"/>
      <c r="DE4349" s="120"/>
      <c r="DF4349" s="120"/>
      <c r="DG4349" s="120"/>
      <c r="DH4349" s="120"/>
      <c r="DI4349" s="120"/>
      <c r="DJ4349" s="120"/>
      <c r="DK4349" s="120"/>
      <c r="DL4349" s="120"/>
      <c r="DM4349" s="120"/>
      <c r="DN4349" s="120"/>
    </row>
    <row r="4350" spans="1:118" s="119" customFormat="1">
      <c r="A4350" s="228"/>
      <c r="B4350" s="342"/>
      <c r="C4350" s="406"/>
      <c r="D4350" s="237"/>
      <c r="E4350" s="237"/>
      <c r="F4350" s="243"/>
      <c r="G4350" s="122">
        <v>3</v>
      </c>
      <c r="H4350" s="84"/>
      <c r="I4350" s="84"/>
      <c r="J4350" s="84"/>
      <c r="K4350" s="84"/>
      <c r="L4350" s="84"/>
      <c r="M4350" s="84"/>
      <c r="N4350" s="84"/>
      <c r="O4350" s="84"/>
      <c r="P4350" s="84"/>
      <c r="Q4350" s="84"/>
      <c r="R4350" s="84"/>
      <c r="S4350" s="84"/>
      <c r="T4350" s="84"/>
      <c r="U4350" s="84"/>
      <c r="V4350" s="84"/>
      <c r="W4350" s="84"/>
      <c r="X4350" s="84"/>
      <c r="Y4350" s="84"/>
      <c r="Z4350" s="84"/>
      <c r="AA4350" s="84"/>
      <c r="AB4350" s="84"/>
      <c r="AC4350" s="80"/>
      <c r="AD4350" s="80"/>
      <c r="AE4350" s="80"/>
      <c r="AF4350" s="80"/>
      <c r="AG4350" s="80"/>
      <c r="AH4350" s="80"/>
      <c r="AI4350" s="80"/>
      <c r="AJ4350" s="80"/>
      <c r="AK4350" s="80"/>
      <c r="AL4350" s="80"/>
      <c r="AM4350" s="240"/>
      <c r="AN4350" s="240"/>
      <c r="AO4350" s="240"/>
      <c r="AP4350" s="240"/>
      <c r="AQ4350" s="240"/>
      <c r="AR4350" s="240"/>
      <c r="AS4350" s="240"/>
      <c r="AT4350" s="256"/>
      <c r="AU4350" s="256"/>
      <c r="AV4350" s="259"/>
      <c r="AW4350" s="259"/>
      <c r="AX4350" s="256"/>
      <c r="AY4350" s="256"/>
      <c r="AZ4350" s="256"/>
      <c r="BA4350" s="256"/>
      <c r="BB4350" s="256"/>
      <c r="BC4350" s="256"/>
      <c r="BD4350" s="256"/>
      <c r="BE4350" s="256"/>
      <c r="BF4350" s="256"/>
      <c r="BG4350" s="256"/>
      <c r="BH4350" s="256"/>
      <c r="BI4350" s="256"/>
      <c r="BJ4350" s="256"/>
      <c r="BK4350" s="256"/>
      <c r="BL4350" s="262"/>
      <c r="BM4350" s="262"/>
      <c r="BN4350" s="262"/>
      <c r="BO4350" s="262"/>
      <c r="BP4350" s="262"/>
      <c r="BQ4350" s="262"/>
      <c r="BR4350" s="270"/>
      <c r="BS4350" s="270"/>
      <c r="BT4350" s="270"/>
      <c r="BU4350" s="270"/>
      <c r="BV4350" s="270"/>
      <c r="BW4350" s="270"/>
      <c r="BX4350" s="256"/>
      <c r="BY4350" s="256"/>
      <c r="BZ4350" s="256"/>
      <c r="CA4350" s="267"/>
      <c r="CB4350" s="267"/>
      <c r="CC4350" s="274"/>
      <c r="CD4350" s="267"/>
      <c r="CE4350" s="267"/>
      <c r="CF4350" s="267"/>
      <c r="CG4350" s="267"/>
      <c r="CH4350" s="267"/>
      <c r="CI4350" s="267"/>
      <c r="CJ4350" s="267"/>
      <c r="CK4350" s="267"/>
      <c r="CL4350" s="265"/>
      <c r="CM4350" s="272"/>
      <c r="CN4350" s="264"/>
      <c r="CO4350" s="136"/>
      <c r="CP4350" s="226"/>
      <c r="CQ4350" s="226"/>
      <c r="CR4350" s="226"/>
      <c r="CS4350" s="137"/>
      <c r="CT4350" s="137"/>
      <c r="CU4350" s="137"/>
      <c r="CV4350" s="137"/>
      <c r="CW4350" s="137"/>
      <c r="CX4350" s="137"/>
      <c r="CY4350" s="137"/>
      <c r="CZ4350" s="137"/>
      <c r="DA4350" s="137"/>
      <c r="DB4350" s="120"/>
      <c r="DC4350" s="120"/>
      <c r="DD4350" s="120"/>
      <c r="DE4350" s="120"/>
      <c r="DF4350" s="120"/>
      <c r="DG4350" s="120"/>
      <c r="DH4350" s="120"/>
      <c r="DI4350" s="120"/>
      <c r="DJ4350" s="120"/>
      <c r="DK4350" s="120"/>
      <c r="DL4350" s="120"/>
      <c r="DM4350" s="120"/>
      <c r="DN4350" s="120"/>
    </row>
    <row r="4351" spans="1:118" s="119" customFormat="1">
      <c r="A4351" s="228"/>
      <c r="B4351" s="342"/>
      <c r="C4351" s="406"/>
      <c r="D4351" s="237"/>
      <c r="E4351" s="237"/>
      <c r="F4351" s="244"/>
      <c r="G4351" s="123">
        <v>3.9</v>
      </c>
      <c r="H4351" s="85"/>
      <c r="I4351" s="85"/>
      <c r="J4351" s="85"/>
      <c r="K4351" s="85"/>
      <c r="L4351" s="85"/>
      <c r="M4351" s="85"/>
      <c r="N4351" s="85"/>
      <c r="O4351" s="85"/>
      <c r="P4351" s="85"/>
      <c r="Q4351" s="85"/>
      <c r="R4351" s="85"/>
      <c r="S4351" s="85"/>
      <c r="T4351" s="85"/>
      <c r="U4351" s="85"/>
      <c r="V4351" s="85"/>
      <c r="W4351" s="85"/>
      <c r="X4351" s="85"/>
      <c r="Y4351" s="85"/>
      <c r="Z4351" s="85"/>
      <c r="AA4351" s="85"/>
      <c r="AB4351" s="85"/>
      <c r="AC4351" s="81"/>
      <c r="AD4351" s="81"/>
      <c r="AE4351" s="81"/>
      <c r="AF4351" s="81"/>
      <c r="AG4351" s="81"/>
      <c r="AH4351" s="81"/>
      <c r="AI4351" s="81"/>
      <c r="AJ4351" s="81"/>
      <c r="AK4351" s="81"/>
      <c r="AL4351" s="81"/>
      <c r="AM4351" s="240"/>
      <c r="AN4351" s="240"/>
      <c r="AO4351" s="240"/>
      <c r="AP4351" s="240"/>
      <c r="AQ4351" s="240"/>
      <c r="AR4351" s="240"/>
      <c r="AS4351" s="240"/>
      <c r="AT4351" s="256"/>
      <c r="AU4351" s="256"/>
      <c r="AV4351" s="259"/>
      <c r="AW4351" s="259"/>
      <c r="AX4351" s="256"/>
      <c r="AY4351" s="256"/>
      <c r="AZ4351" s="256"/>
      <c r="BA4351" s="256"/>
      <c r="BB4351" s="256"/>
      <c r="BC4351" s="256"/>
      <c r="BD4351" s="256"/>
      <c r="BE4351" s="256"/>
      <c r="BF4351" s="256"/>
      <c r="BG4351" s="256"/>
      <c r="BH4351" s="256"/>
      <c r="BI4351" s="256"/>
      <c r="BJ4351" s="256"/>
      <c r="BK4351" s="256"/>
      <c r="BL4351" s="262"/>
      <c r="BM4351" s="262"/>
      <c r="BN4351" s="262"/>
      <c r="BO4351" s="262"/>
      <c r="BP4351" s="262"/>
      <c r="BQ4351" s="262"/>
      <c r="BR4351" s="270"/>
      <c r="BS4351" s="270"/>
      <c r="BT4351" s="270"/>
      <c r="BU4351" s="270"/>
      <c r="BV4351" s="270"/>
      <c r="BW4351" s="270"/>
      <c r="BX4351" s="256"/>
      <c r="BY4351" s="256"/>
      <c r="BZ4351" s="256"/>
      <c r="CA4351" s="267"/>
      <c r="CB4351" s="267"/>
      <c r="CC4351" s="274"/>
      <c r="CD4351" s="267"/>
      <c r="CE4351" s="267"/>
      <c r="CF4351" s="267"/>
      <c r="CG4351" s="267"/>
      <c r="CH4351" s="267"/>
      <c r="CI4351" s="267"/>
      <c r="CJ4351" s="267"/>
      <c r="CK4351" s="267"/>
      <c r="CL4351" s="265"/>
      <c r="CM4351" s="272"/>
      <c r="CN4351" s="264"/>
      <c r="CO4351" s="136"/>
      <c r="CP4351" s="226"/>
      <c r="CQ4351" s="226"/>
      <c r="CR4351" s="226"/>
      <c r="CS4351" s="137"/>
      <c r="CT4351" s="137"/>
      <c r="CU4351" s="137"/>
      <c r="CV4351" s="137"/>
      <c r="CW4351" s="137"/>
      <c r="CX4351" s="137"/>
      <c r="CY4351" s="137"/>
      <c r="CZ4351" s="137"/>
      <c r="DA4351" s="137"/>
      <c r="DB4351" s="120"/>
      <c r="DC4351" s="120"/>
      <c r="DD4351" s="120"/>
      <c r="DE4351" s="120"/>
      <c r="DF4351" s="120"/>
      <c r="DG4351" s="120"/>
      <c r="DH4351" s="120"/>
      <c r="DI4351" s="120"/>
      <c r="DJ4351" s="120"/>
      <c r="DK4351" s="120"/>
      <c r="DL4351" s="120"/>
      <c r="DM4351" s="120"/>
      <c r="DN4351" s="120"/>
    </row>
    <row r="4352" spans="1:118" s="119" customFormat="1">
      <c r="A4352" s="229"/>
      <c r="B4352" s="343"/>
      <c r="C4352" s="407"/>
      <c r="D4352" s="238"/>
      <c r="E4352" s="238"/>
      <c r="F4352" s="245" t="s">
        <v>83</v>
      </c>
      <c r="G4352" s="246"/>
      <c r="H4352" s="82"/>
      <c r="I4352" s="82"/>
      <c r="J4352" s="82"/>
      <c r="K4352" s="82"/>
      <c r="L4352" s="82"/>
      <c r="M4352" s="82"/>
      <c r="N4352" s="82"/>
      <c r="O4352" s="82"/>
      <c r="P4352" s="82"/>
      <c r="Q4352" s="82"/>
      <c r="R4352" s="82"/>
      <c r="S4352" s="82"/>
      <c r="T4352" s="82"/>
      <c r="U4352" s="82"/>
      <c r="V4352" s="82"/>
      <c r="W4352" s="82"/>
      <c r="X4352" s="82"/>
      <c r="Y4352" s="82"/>
      <c r="Z4352" s="82"/>
      <c r="AA4352" s="82"/>
      <c r="AB4352" s="82"/>
      <c r="AC4352" s="35"/>
      <c r="AD4352" s="35"/>
      <c r="AE4352" s="35"/>
      <c r="AF4352" s="35"/>
      <c r="AG4352" s="35"/>
      <c r="AH4352" s="35"/>
      <c r="AI4352" s="35"/>
      <c r="AJ4352" s="35"/>
      <c r="AK4352" s="35"/>
      <c r="AL4352" s="35"/>
      <c r="AM4352" s="241"/>
      <c r="AN4352" s="241"/>
      <c r="AO4352" s="241"/>
      <c r="AP4352" s="241"/>
      <c r="AQ4352" s="241"/>
      <c r="AR4352" s="241"/>
      <c r="AS4352" s="241"/>
      <c r="AT4352" s="257"/>
      <c r="AU4352" s="257"/>
      <c r="AV4352" s="260"/>
      <c r="AW4352" s="260"/>
      <c r="AX4352" s="257"/>
      <c r="AY4352" s="257"/>
      <c r="AZ4352" s="257"/>
      <c r="BA4352" s="257"/>
      <c r="BB4352" s="257"/>
      <c r="BC4352" s="257"/>
      <c r="BD4352" s="257"/>
      <c r="BE4352" s="257"/>
      <c r="BF4352" s="257"/>
      <c r="BG4352" s="257"/>
      <c r="BH4352" s="257"/>
      <c r="BI4352" s="257"/>
      <c r="BJ4352" s="257"/>
      <c r="BK4352" s="257"/>
      <c r="BL4352" s="263"/>
      <c r="BM4352" s="263"/>
      <c r="BN4352" s="263"/>
      <c r="BO4352" s="263"/>
      <c r="BP4352" s="263"/>
      <c r="BQ4352" s="263"/>
      <c r="BR4352" s="271"/>
      <c r="BS4352" s="271"/>
      <c r="BT4352" s="271"/>
      <c r="BU4352" s="271"/>
      <c r="BV4352" s="271"/>
      <c r="BW4352" s="271"/>
      <c r="BX4352" s="257"/>
      <c r="BY4352" s="257"/>
      <c r="BZ4352" s="257"/>
      <c r="CA4352" s="268"/>
      <c r="CB4352" s="268"/>
      <c r="CC4352" s="275"/>
      <c r="CD4352" s="268"/>
      <c r="CE4352" s="268"/>
      <c r="CF4352" s="268"/>
      <c r="CG4352" s="268"/>
      <c r="CH4352" s="268"/>
      <c r="CI4352" s="268"/>
      <c r="CJ4352" s="268"/>
      <c r="CK4352" s="268"/>
      <c r="CL4352" s="265"/>
      <c r="CM4352" s="272"/>
      <c r="CN4352" s="264"/>
      <c r="CO4352" s="136"/>
      <c r="CP4352" s="226"/>
      <c r="CQ4352" s="226"/>
      <c r="CR4352" s="226"/>
      <c r="CS4352" s="137"/>
      <c r="CT4352" s="137"/>
      <c r="CU4352" s="137"/>
      <c r="CV4352" s="137"/>
      <c r="CW4352" s="137"/>
      <c r="CX4352" s="137"/>
      <c r="CY4352" s="137"/>
      <c r="CZ4352" s="137"/>
      <c r="DA4352" s="137"/>
      <c r="DB4352" s="120"/>
      <c r="DC4352" s="120"/>
      <c r="DD4352" s="120"/>
      <c r="DE4352" s="120"/>
      <c r="DF4352" s="120"/>
      <c r="DG4352" s="120"/>
      <c r="DH4352" s="120"/>
      <c r="DI4352" s="120"/>
      <c r="DJ4352" s="120"/>
      <c r="DK4352" s="120"/>
      <c r="DL4352" s="120"/>
      <c r="DM4352" s="120"/>
      <c r="DN4352" s="120"/>
    </row>
    <row r="4353" spans="1:118" s="119" customFormat="1" ht="14.25" customHeight="1">
      <c r="A4353" s="227">
        <f t="shared" si="1326"/>
        <v>540</v>
      </c>
      <c r="B4353" s="230" t="s">
        <v>890</v>
      </c>
      <c r="C4353" s="233" t="s">
        <v>891</v>
      </c>
      <c r="D4353" s="236" t="s">
        <v>1263</v>
      </c>
      <c r="E4353" s="236" t="s">
        <v>1197</v>
      </c>
      <c r="F4353" s="253" t="s">
        <v>80</v>
      </c>
      <c r="G4353" s="254"/>
      <c r="H4353" s="82" t="s">
        <v>69</v>
      </c>
      <c r="I4353" s="82"/>
      <c r="J4353" s="82" t="s">
        <v>60</v>
      </c>
      <c r="K4353" s="82" t="s">
        <v>60</v>
      </c>
      <c r="L4353" s="82" t="s">
        <v>60</v>
      </c>
      <c r="M4353" s="82" t="s">
        <v>60</v>
      </c>
      <c r="N4353" s="82" t="s">
        <v>60</v>
      </c>
      <c r="O4353" s="82"/>
      <c r="P4353" s="82" t="s">
        <v>60</v>
      </c>
      <c r="Q4353" s="82" t="s">
        <v>60</v>
      </c>
      <c r="R4353" s="82" t="s">
        <v>60</v>
      </c>
      <c r="S4353" s="82" t="s">
        <v>60</v>
      </c>
      <c r="T4353" s="82" t="s">
        <v>60</v>
      </c>
      <c r="U4353" s="82" t="s">
        <v>60</v>
      </c>
      <c r="V4353" s="82"/>
      <c r="W4353" s="82" t="s">
        <v>61</v>
      </c>
      <c r="X4353" s="82" t="s">
        <v>61</v>
      </c>
      <c r="Y4353" s="82" t="s">
        <v>61</v>
      </c>
      <c r="Z4353" s="82" t="s">
        <v>61</v>
      </c>
      <c r="AA4353" s="82" t="s">
        <v>61</v>
      </c>
      <c r="AB4353" s="82" t="s">
        <v>61</v>
      </c>
      <c r="AC4353" s="82"/>
      <c r="AD4353" s="82" t="s">
        <v>61</v>
      </c>
      <c r="AE4353" s="82" t="s">
        <v>61</v>
      </c>
      <c r="AF4353" s="82" t="s">
        <v>61</v>
      </c>
      <c r="AG4353" s="82" t="s">
        <v>61</v>
      </c>
      <c r="AH4353" s="82" t="s">
        <v>61</v>
      </c>
      <c r="AI4353" s="82" t="s">
        <v>1471</v>
      </c>
      <c r="AJ4353" s="82"/>
      <c r="AK4353" s="82" t="s">
        <v>67</v>
      </c>
      <c r="AL4353" s="82" t="s">
        <v>67</v>
      </c>
      <c r="AM4353" s="239">
        <f>COUNTIF(H4353:AL4353,"PH")+COUNTIF(H4353:AL4353,"PH/L")+COUNTIF(H4353:AL4353,"PM")</f>
        <v>0</v>
      </c>
      <c r="AN4353" s="239">
        <f>COUNTIF(H4353:AL4353,"PD")+COUNTIF(H4353:AL4353,"PDD")+COUNTIF(H4353:AL4353,"P/DS")/2+COUNTIF(H4353:AL4353,"PMD")</f>
        <v>0</v>
      </c>
      <c r="AO4353" s="239">
        <f>COUNTIF(H4353:AL4353,"PN")+COUNTIF(H4353:AL4353,"P/NS")/2+COUNTIF(H4353:AL4353,"PH")+COUNTIF(H4353:AL4353,"PH/F")/2+COUNTIF(H4353:AL4353,"PH/L")/2+COUNTIF(H4353:AL4353,"PM")</f>
        <v>0</v>
      </c>
      <c r="AP4353" s="239">
        <f>COUNTIF(H4353:AL4353,"BH")+COUNTIF(H4353:AL4353,"AL/BL")+COUNTIF(H4353:AL4353,"UL/BL")+COUNTIF(H4353:AL4353,"BM")</f>
        <v>0</v>
      </c>
      <c r="AQ4353" s="239">
        <f>COUNTIF(H4353:AL4353,"DS")+COUNTIF(H4353:AL4353,"AL/DS")/2+COUNTIF(H4353:AL4353,"UL/DS")/2+COUNTIF(H4353:AL4353,"CT")+COUNTIF(H4353:AL4353,"MD")</f>
        <v>11.5</v>
      </c>
      <c r="AR4353" s="239">
        <f>COUNTIF(H4353:AL4353,"NS")+COUNTIF(H4353:AL4353,"AL/NS")/2+COUNTIF(H4353:AL4353,"UL/NS")/2+COUNTIF(H4353:AL4353,"BH")+COUNTIF(H4353:AL4353,"AL/BF")/2+COUNTIF(H4353:AL4353,"AL/BL")/2+COUNTIF(H4353:AL4353,"UL/BL")/2+COUNTIF(H4353:AL4353,"UL/BF")/2+COUNTIF(H4353:AL4353,"BM")</f>
        <v>11</v>
      </c>
      <c r="AS4353" s="239">
        <f>COUNTIF(H4353:AL4353,"AL")+COUNTIF(H4353:AL4353,"AL/DS")/2+COUNTIF(H4353:AL4353,"AL/NS")/2+COUNTIF(H4353:AL4353,"NH")+COUNTIF(H4353:AL4353,"SL")+COUNTIF(H4353:AL4353,"NHD")+COUNTIF(H4353:AL4353,"B")+COUNTIF(H4353:AL4353,"HL")+COUNTIF(H4353:AL4353,"AL/BF")/2+COUNTIF(H4353:AL4353,"AL/BL")/2</f>
        <v>3</v>
      </c>
      <c r="AT4353" s="255">
        <f>COUNTIF(H4353:AL4353,"PD")+COUNTIF(H4353:AL4353,"PN")+COUNTIF(H4353:AL4353,"P/DS")/2+COUNTIF(H4353:AL4353,"P/NS")/2+COUNTIF(H4353:AL4353,"DS")+COUNTIF(H4353:AL4353,"NS")+COUNTIF(H4353:AL4353,"AL")+COUNTIF(H4353:AL4353,"AL/DS")+COUNTIF(H4353:AL4353,"AL/NS")+COUNTIF(H4353:AL4353,"NH")+COUNTIF(H4353:AL4353,"SL")+COUNTIF(H4353:AL4353,"UL/DS")/2+COUNTIF(H4353:AL4353,"UL/NS")/2+COUNTIF(H4353:AL4353,"CT")+COUNTIF(H4353:AL4353,"NHD")+COUNTIF(H4353:AL4353,"PDD")+COUNTIF(H4353:AL4353,"B")+COUNTIF(H4353:AL4353,"HL")+COUNTIF(H4353:AL4353,"PH")+COUNTIF(H4353:AL4353,"BH")+COUNTIF(H4353:AL4353,"AL/BF")+COUNTIF(H4353:AL4353,"AL/BL")+COUNTIF(H4353:AL4353,"UL/BF")/2+COUNTIF(H4353:AL4353,"UL/BL")/2+COUNTIF(H4353:AL4353,"PH/F")/2+COUNTIF(H4353:AL4353,"PH/L")/2+COUNTIF(H4353:AL4353,"MD")+COUNTIF(H4353:AL4353,"PMD")+COUNTIF(H4353:AL4353,"PM")+COUNTIF(H4353:AL4353,"BM")</f>
        <v>25.5</v>
      </c>
      <c r="AU4353" s="255">
        <f>COUNTIF(H4353:AL4353,"P/DS")/2+COUNTIF(H4353:AL4353,"P/NS")/2+COUNTIF(H4353:AL4353,"IL")+COUNTIF(H4353:AL4353,"NL")+COUNTIF(H4353:AL4353,"UL")+COUNTIF(H4353:AL4353,"UL/DS")/2+COUNTIF(H4353:AL4353,"UL/NS")/2+COUNTIF(H4353:AL4353,"KT")+COUNTIF(H4353:AL4353,"UL/BF")/2+COUNTIF(H4353:AL4353,"UL/BL")/2+COUNTIF(H4353:AL4353,"PH/F")/2+COUNTIF(H4353:AL4353,"PH/L")/2+COUNTIF(H4353:AL4353,"NB")</f>
        <v>0.5</v>
      </c>
      <c r="AV4353" s="258">
        <f>COUNTIF(H4353:AL4353,"PN")+COUNTIF(H4353:AL4353,"TVD")+COUNTIF(H4353:AL4353,"PH")+COUNTIF(H4353:AL4353,"PM")+COUNTIF(H4353:AL4353,"PDD")-COUNTIFS(H4353:AL4353,"PN",H4360:AL4360,"&gt;=3")-COUNTIFS(H4353:AL4353,"PM",H4360:AL4360,"&gt;=3")</f>
        <v>0</v>
      </c>
      <c r="AW4353" s="258">
        <f>COUNTIF(H4353:AL4353,"NS")+COUNTIF(H4353:AL4353,"D")+COUNTIF(H4353:AL4353,"BH")+COUNTIF(H4353:AL4353,"NHD")+COUNTIF(H4353:AL4353,"BM")-COUNTIFS(H4353:AL4353,"NS",H4360:AL4360,"&gt;=3")-COUNTIFS(H4353:AL4353,"BH",H4360:AL4360,"&gt;=3")-COUNTIFS(H4353:AL4353,"BM",H4360:AL4360,"&gt;=3")</f>
        <v>11</v>
      </c>
      <c r="AX4353" s="255">
        <f>COUNTIF(H4353:AL4353,"AL")+COUNTIF(H4353:AL4353,"AL/DS")/2+COUNTIF(H4353:AL4353,"AL/NS")/2+COUNTIF(H4353:AL4353,"AL/BF")+COUNTIF(H4353:AL4353,"AL/BL")/2</f>
        <v>2</v>
      </c>
      <c r="AY4353" s="255">
        <f>COUNTIF(H4353:AL4353,"SL")</f>
        <v>0</v>
      </c>
      <c r="AZ4353" s="255">
        <f>COUNTIF(H4353:AL4353,"NH")</f>
        <v>1</v>
      </c>
      <c r="BA4353" s="255">
        <f>COUNTIF(H4353:AL4353,"HL")</f>
        <v>0</v>
      </c>
      <c r="BB4353" s="255">
        <f>COUNTIF(G4353:AL4353,"P/DS")/2+COUNTIF(G4353:AL4353,"P/NS")/2+COUNTIF(G4353:AL4353,"UL")+COUNTIF(G4353:AL4353,"UL/DS")/2+COUNTIF(G4353:AL4353,"UL/NS")/2+COUNTIF(G4353:AL4353,"UL/BL")/2+COUNTIF(G4353:AL4353,"UL/BF")/2+COUNTIF(G4353:AL4353,"PH/F")/2+COUNTIF(G4353:AL4353,"PH/L")/2</f>
        <v>0.5</v>
      </c>
      <c r="BC4353" s="255">
        <f>COUNTIF(H4353:AL4353,"NB")</f>
        <v>0</v>
      </c>
      <c r="BD4353" s="255">
        <f>COUNTIF(H4353:AL4353,"NL")</f>
        <v>0</v>
      </c>
      <c r="BE4353" s="255">
        <f>COUNTIF(H4353:AL4353,"IL")</f>
        <v>0</v>
      </c>
      <c r="BF4353" s="255">
        <f>COUNTIF(H4353:AL4353,"KT")</f>
        <v>0</v>
      </c>
      <c r="BG4353" s="255">
        <f>COUNTIF(H4353:AL4353,"L70")</f>
        <v>0</v>
      </c>
      <c r="BH4353" s="255">
        <f>COUNTIF(H4353:AL4353,"MD")</f>
        <v>0</v>
      </c>
      <c r="BI4353" s="255">
        <f>COUNTIF(H4353:AL4353,"PMD")</f>
        <v>0</v>
      </c>
      <c r="BJ4353" s="255">
        <f>COUNTIF(H4353:AL4353,"PM")</f>
        <v>0</v>
      </c>
      <c r="BK4353" s="255">
        <f>COUNTIF(H4353:AL4353,"BM")</f>
        <v>0</v>
      </c>
      <c r="BL4353" s="261">
        <f>SUMIF(H4353:AL4353,"PD",H4354:AL4354)+SUMIF(H4353:AL4353,"PN",H4354:AL4354)+SUMIF(H4353:AL4353,"P/DS",H4354:AL4354)+SUMIF(H4353:AL4353,"PN/F",H4354:AL4354)+SUMIF(H4353:AL4353,"PN/L",H4354:AL4354)+SUMIF(H4353:AL4353,"TV",H4354:AL4354)+SUMIF(H4353:AL4353,"TVD",H4354:AL4354)+SUMIF(H4353:AL4353,"PDD",H4354:AL4354)</f>
        <v>0</v>
      </c>
      <c r="BM4353" s="261">
        <f>SUMIF(H4353:AL4353,"PD",H4355:AL4355)+SUMIF(H4353:AL4353,"PN",H4355:AL4355)+SUMIF(H4353:AL4353,"P/DS",H4355:AL4355)+SUMIF(H4353:AL4353,"PN/F",H4355:AL4355)+SUMIF(H4353:AL4353,"PN/L",H4355:AL4355)+SUMIF(H4353:AL4353,"TV",H4355:AL4355)+SUMIF(H4353:AL4353,"TVD",H4355:AL4355)+SUMIF(H4353:AL4353,"PDD",H4355:AL4355)+SUMIF(H4353:AL4353,"PMD",H4355:AL4355)</f>
        <v>0</v>
      </c>
      <c r="BN4353" s="261">
        <f>SUMIF(H4353:AL4353,"PD",H4356:AL4356)+SUMIF(H4353:AL4353,"PN",H4356:AL4356)+SUMIF(H4353:AL4353,"P/DS",H4356:AL4356)+SUMIF(H4353:AL4353,"PN/F",H4356:AL4356)+SUMIF(H4353:AL4353,"PN/L",H4356:AL4356)+SUMIF(H4353:AL4353,"TV",H4356:AL4356)+SUMIF(H4353:AL4353,"TVD",H4356:AL4356)</f>
        <v>0</v>
      </c>
      <c r="BO4353" s="261">
        <f>SUMIF(H4353:AL4353,"PD",H4357:AL4357)+SUMIF(H4353:AL4353,"PN",H4357:AL4357)+SUMIF(H4353:AL4353,"P/DS",H4357:AL4357)+SUMIF(H4353:AL4353,"PN/F",H4357:AL4357)+SUMIF(H4353:AL4353,"PN/L",H4357:AL4357)+SUMIF(H4353:AL4353,"TV",H4357:AL4357)+SUMIF(H4353:AL4353,"TVD",H4357:AL4357)</f>
        <v>0</v>
      </c>
      <c r="BP4353" s="261">
        <f>SUMIF(H4353:AL4353,"PD",H4358:AL4358)+SUMIF(H4353:AL4353,"PN",H4358:AL4358)+SUMIF(H4353:AL4353,"P/DS",H4358:AL4358)+SUMIF(H4353:AL4353,"PN/F",H4358:AL4358)+SUMIF(H4353:AL4353,"PN/L",H4358:AL4358)+SUMIF(H4353:AL4353,"TV",H4358:AL4358)+SUMIF(H4353:AL4353,"TVD",H4358:AL4358)+SUMIF(H4353:AL4353,"PDD",H4358:AL4358)+SUMIF(H4353:AL4353,"PH",H4358:AL4358)+SUMIF(H4353:AL4353,"PM",H4358:AL4358)</f>
        <v>0</v>
      </c>
      <c r="BQ4353" s="261">
        <f>SUMIF(H4353:AL4353,"PD",H4359:AL4359)+SUMIF(H4353:AL4353,"PN",H4359:AL4359)+SUMIF(H4353:AL4353,"P/DS",H4359:AL4359)+SUMIF(H4353:AL4353,"PN/F",H4359:AL4359)+SUMIF(H4353:AL4353,"PN/L",H4359:AL4359)+SUMIF(H4353:AL4353,"TV",H4359:AL4359)+SUMIF(H4353:AL4353,"TVD",H4359:AL4359)+SUMIF(H4353:AL4353,"PDD",H4359:AL4359)+SUMIF(H4353:AL4353,"PH",H4359:AL4359)+SUMIF(H4353:AL4353,"PM",H4359:AL4359)</f>
        <v>0</v>
      </c>
      <c r="BR4353" s="269">
        <f>SUM(H4354:AL4354)-BL4353</f>
        <v>15</v>
      </c>
      <c r="BS4353" s="269">
        <f>SUM(H4355:AL4355)-BM4353</f>
        <v>10.5</v>
      </c>
      <c r="BT4353" s="269">
        <f>SUM(H4356:AL4356)-BN4353</f>
        <v>0</v>
      </c>
      <c r="BU4353" s="269">
        <f>SUM(H4357:AL4357)-BO4353</f>
        <v>0</v>
      </c>
      <c r="BV4353" s="269">
        <f>SUM(H4358:AL4358)-BP4353</f>
        <v>0</v>
      </c>
      <c r="BW4353" s="269">
        <f>SUM(H4359:AL4359)-BQ4353</f>
        <v>0</v>
      </c>
      <c r="BX4353" s="255">
        <f>SUMIF(H4353:AL4353,"PD",H4360:AL4360)+SUMIF(H4353:AL4353,"PN",H4360:AL4360)+SUMIF(H4353:AL4353,"P/DS",H4360:AL4360)+SUMIF(H4353:AL4353,"PN/F",H4360:AL4360)+SUMIF(H4353:AL4353,"PN/L",H4360:AL4360)</f>
        <v>0</v>
      </c>
      <c r="BY4353" s="255">
        <f>SUM(H4360:AL4360)-BX4353</f>
        <v>0</v>
      </c>
      <c r="BZ4353" s="255">
        <f t="shared" ref="BZ4353" si="1331">+SUM(BL4353:BW4360)</f>
        <v>25.5</v>
      </c>
      <c r="CA4353" s="266">
        <f>(COUNTIFS(H4353:AL4353,"PD",H4354:AL4354,"&gt;=2"))*0.5-IF(CN4353="VP",COUNTIFS($H$16:$AL$16,"SAT",H4353:AL4353,"PD",H4354:AL4354,"&gt;=2"))*0.5</f>
        <v>0</v>
      </c>
      <c r="CB4353" s="266">
        <f>(COUNTIFS(H4353:AL4353,"PN",H4355:AL4355,"&gt;=0.5",H4354:AL4354,"&gt;=1.5"))*0.5+COUNTIFS(H4353:AL4353,"PDD",H4355:AL4355,"&gt;=0.5",H4354:AL4354,"&gt;=1.5")*0.5</f>
        <v>0</v>
      </c>
      <c r="CC4353" s="273">
        <f>(COUNTIFS(H4353:AL4353,"TV",H4355:AL4355,"&gt;=10"))*0.5+(COUNTIFS(H4353:AL4353,"PMD",H4355:AL4355,"&gt;=2"))*0.5</f>
        <v>0</v>
      </c>
      <c r="CD4353" s="266">
        <f>(COUNTIFS(H4353:AL4353,"TVD",H4357:AL4357,"&gt;=6.5",H4355:AL4355,"&gt;=3.5"))*0.5</f>
        <v>0</v>
      </c>
      <c r="CE4353" s="266">
        <f>(COUNTIFS(H4353:AL4353,"PD",H4358:AL4358,"&gt;=10"))*0.5</f>
        <v>0</v>
      </c>
      <c r="CF4353" s="266">
        <f>(COUNTIFS(H4353:AL4353,"PDD",H4358:AL4358,"&gt;=3.5",H4359:AL4359,"&gt;=6.5")+COUNTIFS(H4353:AL4353,"PH",H4359:AL4359,"&gt;=0.5",H4358:AL4358,"&gt;=1.5")+COUNTIFS(H4353:AL4353,"PM",H4359:AL4359,"&gt;=0.5",H4358:AL4358,"&gt;=1.5"))*0.5</f>
        <v>0</v>
      </c>
      <c r="CG4353" s="266">
        <f>(COUNTIFS(H4353:AL4353,"DS",H4354:AL4354,"&gt;=2")+COUNTIFS(H4353:AL4353,"AL/DS",H4354:AL4354,"&gt;=2"))*0.5-IF(CN4353="VP",COUNTIFS($H$16:$AL$16,"SAT",H4353:AL4353,"DS",H4354:AL4354,"&gt;=2"))*0.5</f>
        <v>3</v>
      </c>
      <c r="CH4353" s="266">
        <f>(COUNTIFS(H4353:AL4353,"NS",H4355:AL4355,"&gt;=0.5",H4354:AL4354,"&gt;=1.5")+COUNTIFS(H4353:AL4353,"AL/NS",H4355:AL4355,"&gt;=0.5",H4354:AL4354,"&gt;=1.5")+COUNTIFS(H4353:AL4353,"NHD",H4355:AL4355,"&gt;=4.5",H4358:AL4358,"&gt;=2",H4354:AL4354,"&gt;=1.5"))*0.5</f>
        <v>0</v>
      </c>
      <c r="CI4353" s="266">
        <f>(COUNTIF(H4355:AL4355,"&gt;=10")+COUNTIFS(H4353:AL4353,"MD",H4355:AL4355,"&gt;=2")-COUNTIFS(H4353:AL4353,"TV",H4355:AL4355,"&gt;=10"))*0.5</f>
        <v>0.5</v>
      </c>
      <c r="CJ4353" s="266">
        <f>(COUNTIFS(H4353:AL4353,"D",H4357:AL4357,"&gt;=6.5",H4355:AL4355,"&gt;=3.5"))*0.5</f>
        <v>0</v>
      </c>
      <c r="CK4353" s="266">
        <f>(COUNTIF(H4358:AL4358,"&gt;=10")-COUNTIFS(H4353:AL4353,"PD",H4358:AL4358,"&gt;=10"))*0.5</f>
        <v>0</v>
      </c>
      <c r="CL4353" s="265">
        <f>(COUNTIFS(H4353:AL4353,"NHD",H4358:AL4358,"&gt;=3.5",H4359:AL4359,"&gt;=6.5")+COUNTIFS(H4353:AL4353,"BH",H4358:AL4358,"&gt;=1.5",H4359:AL4359,"&gt;=0.5")+COUNTIFS(H4353:AL4353,"BM",H4358:AL4358,"&gt;=1.5",H4359:AL4359,"&gt;=0.5")+COUNTIFS(H4353:AL4353,"D",H4358:AL4358,"&gt;=1.5",H4359:AL4359,"&gt;=0.5"))*0.5</f>
        <v>0</v>
      </c>
      <c r="CM4353" s="272"/>
      <c r="CN4353" s="264" t="s">
        <v>723</v>
      </c>
      <c r="CO4353" s="136">
        <f t="shared" ref="CO4353" si="1332">+AM4353+AN4353+AO4353+AP4353+AQ4353+AR4353+AS4353+AU4353+BG4353</f>
        <v>26</v>
      </c>
      <c r="CP4353" s="225">
        <f>+SUM(I4354:I4359)-I4360</f>
        <v>10.5</v>
      </c>
      <c r="CQ4353" s="225">
        <f>+SUM(J4354:J4359)-J4360</f>
        <v>2.5</v>
      </c>
      <c r="CR4353" s="225">
        <f>+SUM(K4354:K4359)-K4360</f>
        <v>2.5</v>
      </c>
      <c r="CS4353" s="137"/>
      <c r="CT4353" s="137"/>
      <c r="CU4353" s="137"/>
      <c r="CV4353" s="137"/>
      <c r="CW4353" s="137"/>
      <c r="CX4353" s="137"/>
      <c r="CY4353" s="137"/>
      <c r="CZ4353" s="137"/>
      <c r="DA4353" s="137"/>
      <c r="DB4353" s="120"/>
      <c r="DC4353" s="120"/>
      <c r="DD4353" s="120"/>
      <c r="DE4353" s="120"/>
      <c r="DF4353" s="120"/>
      <c r="DG4353" s="120"/>
      <c r="DH4353" s="120"/>
      <c r="DI4353" s="120"/>
      <c r="DJ4353" s="120"/>
      <c r="DK4353" s="120"/>
      <c r="DL4353" s="120"/>
      <c r="DM4353" s="120"/>
      <c r="DN4353" s="120"/>
    </row>
    <row r="4354" spans="1:118" s="119" customFormat="1" ht="14.25" customHeight="1">
      <c r="A4354" s="228"/>
      <c r="B4354" s="231"/>
      <c r="C4354" s="234"/>
      <c r="D4354" s="237"/>
      <c r="E4354" s="237"/>
      <c r="F4354" s="242" t="s">
        <v>82</v>
      </c>
      <c r="G4354" s="121">
        <v>1.5</v>
      </c>
      <c r="H4354" s="83"/>
      <c r="I4354" s="83"/>
      <c r="J4354" s="83">
        <v>2.5</v>
      </c>
      <c r="K4354" s="83">
        <v>2.5</v>
      </c>
      <c r="L4354" s="83"/>
      <c r="M4354" s="83"/>
      <c r="N4354" s="83"/>
      <c r="O4354" s="83"/>
      <c r="P4354" s="83">
        <v>2.5</v>
      </c>
      <c r="Q4354" s="83">
        <v>2.5</v>
      </c>
      <c r="R4354" s="83">
        <v>2.5</v>
      </c>
      <c r="S4354" s="83">
        <v>2.5</v>
      </c>
      <c r="T4354" s="83"/>
      <c r="U4354" s="83"/>
      <c r="V4354" s="83"/>
      <c r="W4354" s="83"/>
      <c r="X4354" s="83"/>
      <c r="Y4354" s="83"/>
      <c r="Z4354" s="83"/>
      <c r="AA4354" s="83"/>
      <c r="AB4354" s="83"/>
      <c r="AC4354" s="79"/>
      <c r="AD4354" s="79"/>
      <c r="AE4354" s="79"/>
      <c r="AF4354" s="79"/>
      <c r="AG4354" s="79"/>
      <c r="AH4354" s="79"/>
      <c r="AI4354" s="79"/>
      <c r="AJ4354" s="79"/>
      <c r="AK4354" s="79"/>
      <c r="AL4354" s="79"/>
      <c r="AM4354" s="240"/>
      <c r="AN4354" s="240"/>
      <c r="AO4354" s="240"/>
      <c r="AP4354" s="240"/>
      <c r="AQ4354" s="240"/>
      <c r="AR4354" s="240"/>
      <c r="AS4354" s="240"/>
      <c r="AT4354" s="256"/>
      <c r="AU4354" s="256"/>
      <c r="AV4354" s="259"/>
      <c r="AW4354" s="259"/>
      <c r="AX4354" s="256"/>
      <c r="AY4354" s="256"/>
      <c r="AZ4354" s="256"/>
      <c r="BA4354" s="256"/>
      <c r="BB4354" s="256"/>
      <c r="BC4354" s="256"/>
      <c r="BD4354" s="256"/>
      <c r="BE4354" s="256"/>
      <c r="BF4354" s="256"/>
      <c r="BG4354" s="256"/>
      <c r="BH4354" s="256"/>
      <c r="BI4354" s="256"/>
      <c r="BJ4354" s="256"/>
      <c r="BK4354" s="256"/>
      <c r="BL4354" s="262"/>
      <c r="BM4354" s="262"/>
      <c r="BN4354" s="262"/>
      <c r="BO4354" s="262"/>
      <c r="BP4354" s="262"/>
      <c r="BQ4354" s="262"/>
      <c r="BR4354" s="270"/>
      <c r="BS4354" s="270"/>
      <c r="BT4354" s="270"/>
      <c r="BU4354" s="270"/>
      <c r="BV4354" s="270"/>
      <c r="BW4354" s="270"/>
      <c r="BX4354" s="256"/>
      <c r="BY4354" s="256"/>
      <c r="BZ4354" s="256"/>
      <c r="CA4354" s="267"/>
      <c r="CB4354" s="267"/>
      <c r="CC4354" s="274"/>
      <c r="CD4354" s="267"/>
      <c r="CE4354" s="267"/>
      <c r="CF4354" s="267"/>
      <c r="CG4354" s="267"/>
      <c r="CH4354" s="267"/>
      <c r="CI4354" s="267"/>
      <c r="CJ4354" s="267"/>
      <c r="CK4354" s="267"/>
      <c r="CL4354" s="265"/>
      <c r="CM4354" s="272"/>
      <c r="CN4354" s="264"/>
      <c r="CO4354" s="136"/>
      <c r="CP4354" s="226"/>
      <c r="CQ4354" s="226"/>
      <c r="CR4354" s="226"/>
      <c r="CS4354" s="137"/>
      <c r="CT4354" s="137"/>
      <c r="CU4354" s="137"/>
      <c r="CV4354" s="137"/>
      <c r="CW4354" s="137"/>
      <c r="CX4354" s="137"/>
      <c r="CY4354" s="137"/>
      <c r="CZ4354" s="137"/>
      <c r="DA4354" s="137"/>
      <c r="DB4354" s="120"/>
      <c r="DC4354" s="120"/>
      <c r="DD4354" s="120"/>
      <c r="DE4354" s="120"/>
      <c r="DF4354" s="120"/>
      <c r="DG4354" s="120"/>
      <c r="DH4354" s="120"/>
      <c r="DI4354" s="120"/>
      <c r="DJ4354" s="120"/>
      <c r="DK4354" s="120"/>
      <c r="DL4354" s="120"/>
      <c r="DM4354" s="120"/>
      <c r="DN4354" s="120"/>
    </row>
    <row r="4355" spans="1:118" s="119" customFormat="1">
      <c r="A4355" s="228"/>
      <c r="B4355" s="231"/>
      <c r="C4355" s="234"/>
      <c r="D4355" s="237"/>
      <c r="E4355" s="237"/>
      <c r="F4355" s="243"/>
      <c r="G4355" s="122">
        <v>2</v>
      </c>
      <c r="H4355" s="84"/>
      <c r="I4355" s="84">
        <v>10.5</v>
      </c>
      <c r="J4355" s="84"/>
      <c r="K4355" s="84"/>
      <c r="L4355" s="84"/>
      <c r="M4355" s="84"/>
      <c r="N4355" s="84"/>
      <c r="O4355" s="84"/>
      <c r="P4355" s="84"/>
      <c r="Q4355" s="84"/>
      <c r="R4355" s="84"/>
      <c r="S4355" s="84"/>
      <c r="T4355" s="84"/>
      <c r="U4355" s="84"/>
      <c r="V4355" s="84"/>
      <c r="W4355" s="84"/>
      <c r="X4355" s="84"/>
      <c r="Y4355" s="84"/>
      <c r="Z4355" s="84"/>
      <c r="AA4355" s="84"/>
      <c r="AB4355" s="84"/>
      <c r="AC4355" s="80"/>
      <c r="AD4355" s="80"/>
      <c r="AE4355" s="80"/>
      <c r="AF4355" s="80"/>
      <c r="AG4355" s="80"/>
      <c r="AH4355" s="80"/>
      <c r="AI4355" s="80"/>
      <c r="AJ4355" s="80"/>
      <c r="AK4355" s="80"/>
      <c r="AL4355" s="80"/>
      <c r="AM4355" s="240"/>
      <c r="AN4355" s="240"/>
      <c r="AO4355" s="240"/>
      <c r="AP4355" s="240"/>
      <c r="AQ4355" s="240"/>
      <c r="AR4355" s="240"/>
      <c r="AS4355" s="240"/>
      <c r="AT4355" s="256"/>
      <c r="AU4355" s="256"/>
      <c r="AV4355" s="259"/>
      <c r="AW4355" s="259"/>
      <c r="AX4355" s="256"/>
      <c r="AY4355" s="256"/>
      <c r="AZ4355" s="256"/>
      <c r="BA4355" s="256"/>
      <c r="BB4355" s="256"/>
      <c r="BC4355" s="256"/>
      <c r="BD4355" s="256"/>
      <c r="BE4355" s="256"/>
      <c r="BF4355" s="256"/>
      <c r="BG4355" s="256"/>
      <c r="BH4355" s="256"/>
      <c r="BI4355" s="256"/>
      <c r="BJ4355" s="256"/>
      <c r="BK4355" s="256"/>
      <c r="BL4355" s="262"/>
      <c r="BM4355" s="262"/>
      <c r="BN4355" s="262"/>
      <c r="BO4355" s="262"/>
      <c r="BP4355" s="262"/>
      <c r="BQ4355" s="262"/>
      <c r="BR4355" s="270"/>
      <c r="BS4355" s="270"/>
      <c r="BT4355" s="270"/>
      <c r="BU4355" s="270"/>
      <c r="BV4355" s="270"/>
      <c r="BW4355" s="270"/>
      <c r="BX4355" s="256"/>
      <c r="BY4355" s="256"/>
      <c r="BZ4355" s="256"/>
      <c r="CA4355" s="267"/>
      <c r="CB4355" s="267"/>
      <c r="CC4355" s="274"/>
      <c r="CD4355" s="267"/>
      <c r="CE4355" s="267"/>
      <c r="CF4355" s="267"/>
      <c r="CG4355" s="267"/>
      <c r="CH4355" s="267"/>
      <c r="CI4355" s="267"/>
      <c r="CJ4355" s="267"/>
      <c r="CK4355" s="267"/>
      <c r="CL4355" s="265"/>
      <c r="CM4355" s="272"/>
      <c r="CN4355" s="264"/>
      <c r="CO4355" s="136"/>
      <c r="CP4355" s="226"/>
      <c r="CQ4355" s="226"/>
      <c r="CR4355" s="226"/>
      <c r="CS4355" s="137"/>
      <c r="CT4355" s="137"/>
      <c r="CU4355" s="137"/>
      <c r="CV4355" s="137"/>
      <c r="CW4355" s="137"/>
      <c r="CX4355" s="137"/>
      <c r="CY4355" s="137"/>
      <c r="CZ4355" s="137"/>
      <c r="DA4355" s="137"/>
      <c r="DB4355" s="120"/>
      <c r="DC4355" s="120"/>
      <c r="DD4355" s="120"/>
      <c r="DE4355" s="120"/>
      <c r="DF4355" s="120"/>
      <c r="DG4355" s="120"/>
      <c r="DH4355" s="120"/>
      <c r="DI4355" s="120"/>
      <c r="DJ4355" s="120"/>
      <c r="DK4355" s="120"/>
      <c r="DL4355" s="120"/>
      <c r="DM4355" s="120"/>
      <c r="DN4355" s="120"/>
    </row>
    <row r="4356" spans="1:118" s="119" customFormat="1">
      <c r="A4356" s="228"/>
      <c r="B4356" s="231"/>
      <c r="C4356" s="234"/>
      <c r="D4356" s="237"/>
      <c r="E4356" s="237"/>
      <c r="F4356" s="243"/>
      <c r="G4356" s="122">
        <v>2.1</v>
      </c>
      <c r="H4356" s="84"/>
      <c r="I4356" s="84"/>
      <c r="J4356" s="84"/>
      <c r="K4356" s="84"/>
      <c r="L4356" s="84"/>
      <c r="M4356" s="84"/>
      <c r="N4356" s="84"/>
      <c r="O4356" s="84"/>
      <c r="P4356" s="84"/>
      <c r="Q4356" s="84"/>
      <c r="R4356" s="84"/>
      <c r="S4356" s="84"/>
      <c r="T4356" s="84"/>
      <c r="U4356" s="84"/>
      <c r="V4356" s="84"/>
      <c r="W4356" s="84"/>
      <c r="X4356" s="84"/>
      <c r="Y4356" s="84"/>
      <c r="Z4356" s="84"/>
      <c r="AA4356" s="84"/>
      <c r="AB4356" s="84"/>
      <c r="AC4356" s="80"/>
      <c r="AD4356" s="80"/>
      <c r="AE4356" s="80"/>
      <c r="AF4356" s="80"/>
      <c r="AG4356" s="80"/>
      <c r="AH4356" s="80"/>
      <c r="AI4356" s="80"/>
      <c r="AJ4356" s="80"/>
      <c r="AK4356" s="80"/>
      <c r="AL4356" s="80"/>
      <c r="AM4356" s="240"/>
      <c r="AN4356" s="240"/>
      <c r="AO4356" s="240"/>
      <c r="AP4356" s="240"/>
      <c r="AQ4356" s="240"/>
      <c r="AR4356" s="240"/>
      <c r="AS4356" s="240"/>
      <c r="AT4356" s="256"/>
      <c r="AU4356" s="256"/>
      <c r="AV4356" s="259"/>
      <c r="AW4356" s="259"/>
      <c r="AX4356" s="256"/>
      <c r="AY4356" s="256"/>
      <c r="AZ4356" s="256"/>
      <c r="BA4356" s="256"/>
      <c r="BB4356" s="256"/>
      <c r="BC4356" s="256"/>
      <c r="BD4356" s="256"/>
      <c r="BE4356" s="256"/>
      <c r="BF4356" s="256"/>
      <c r="BG4356" s="256"/>
      <c r="BH4356" s="256"/>
      <c r="BI4356" s="256"/>
      <c r="BJ4356" s="256"/>
      <c r="BK4356" s="256"/>
      <c r="BL4356" s="262"/>
      <c r="BM4356" s="262"/>
      <c r="BN4356" s="262"/>
      <c r="BO4356" s="262"/>
      <c r="BP4356" s="262"/>
      <c r="BQ4356" s="262"/>
      <c r="BR4356" s="270"/>
      <c r="BS4356" s="270"/>
      <c r="BT4356" s="270"/>
      <c r="BU4356" s="270"/>
      <c r="BV4356" s="270"/>
      <c r="BW4356" s="270"/>
      <c r="BX4356" s="256"/>
      <c r="BY4356" s="256"/>
      <c r="BZ4356" s="256"/>
      <c r="CA4356" s="267"/>
      <c r="CB4356" s="267"/>
      <c r="CC4356" s="274"/>
      <c r="CD4356" s="267"/>
      <c r="CE4356" s="267"/>
      <c r="CF4356" s="267"/>
      <c r="CG4356" s="267"/>
      <c r="CH4356" s="267"/>
      <c r="CI4356" s="267"/>
      <c r="CJ4356" s="267"/>
      <c r="CK4356" s="267"/>
      <c r="CL4356" s="265"/>
      <c r="CM4356" s="272"/>
      <c r="CN4356" s="264"/>
      <c r="CO4356" s="136"/>
      <c r="CP4356" s="226"/>
      <c r="CQ4356" s="226"/>
      <c r="CR4356" s="226"/>
      <c r="CS4356" s="137"/>
      <c r="CT4356" s="137"/>
      <c r="CU4356" s="137"/>
      <c r="CV4356" s="137"/>
      <c r="CW4356" s="137"/>
      <c r="CX4356" s="137"/>
      <c r="CY4356" s="137"/>
      <c r="CZ4356" s="137"/>
      <c r="DA4356" s="137"/>
      <c r="DB4356" s="120"/>
      <c r="DC4356" s="120"/>
      <c r="DD4356" s="120"/>
      <c r="DE4356" s="120"/>
      <c r="DF4356" s="120"/>
      <c r="DG4356" s="120"/>
      <c r="DH4356" s="120"/>
      <c r="DI4356" s="120"/>
      <c r="DJ4356" s="120"/>
      <c r="DK4356" s="120"/>
      <c r="DL4356" s="120"/>
      <c r="DM4356" s="120"/>
      <c r="DN4356" s="120"/>
    </row>
    <row r="4357" spans="1:118" s="119" customFormat="1">
      <c r="A4357" s="228"/>
      <c r="B4357" s="231"/>
      <c r="C4357" s="234"/>
      <c r="D4357" s="237"/>
      <c r="E4357" s="237"/>
      <c r="F4357" s="243"/>
      <c r="G4357" s="122">
        <v>2.7</v>
      </c>
      <c r="H4357" s="84"/>
      <c r="I4357" s="84"/>
      <c r="J4357" s="84"/>
      <c r="K4357" s="84"/>
      <c r="L4357" s="84"/>
      <c r="M4357" s="84"/>
      <c r="N4357" s="84"/>
      <c r="O4357" s="84"/>
      <c r="P4357" s="84"/>
      <c r="Q4357" s="84"/>
      <c r="R4357" s="84"/>
      <c r="S4357" s="84"/>
      <c r="T4357" s="84"/>
      <c r="U4357" s="84"/>
      <c r="V4357" s="84"/>
      <c r="W4357" s="84"/>
      <c r="X4357" s="84"/>
      <c r="Y4357" s="84"/>
      <c r="Z4357" s="84"/>
      <c r="AA4357" s="84"/>
      <c r="AB4357" s="84"/>
      <c r="AC4357" s="80"/>
      <c r="AD4357" s="80"/>
      <c r="AE4357" s="80"/>
      <c r="AF4357" s="80"/>
      <c r="AG4357" s="80"/>
      <c r="AH4357" s="80"/>
      <c r="AI4357" s="80"/>
      <c r="AJ4357" s="80"/>
      <c r="AK4357" s="80"/>
      <c r="AL4357" s="80"/>
      <c r="AM4357" s="240"/>
      <c r="AN4357" s="240"/>
      <c r="AO4357" s="240"/>
      <c r="AP4357" s="240"/>
      <c r="AQ4357" s="240"/>
      <c r="AR4357" s="240"/>
      <c r="AS4357" s="240"/>
      <c r="AT4357" s="256"/>
      <c r="AU4357" s="256"/>
      <c r="AV4357" s="259"/>
      <c r="AW4357" s="259"/>
      <c r="AX4357" s="256"/>
      <c r="AY4357" s="256"/>
      <c r="AZ4357" s="256"/>
      <c r="BA4357" s="256"/>
      <c r="BB4357" s="256"/>
      <c r="BC4357" s="256"/>
      <c r="BD4357" s="256"/>
      <c r="BE4357" s="256"/>
      <c r="BF4357" s="256"/>
      <c r="BG4357" s="256"/>
      <c r="BH4357" s="256"/>
      <c r="BI4357" s="256"/>
      <c r="BJ4357" s="256"/>
      <c r="BK4357" s="256"/>
      <c r="BL4357" s="262"/>
      <c r="BM4357" s="262"/>
      <c r="BN4357" s="262"/>
      <c r="BO4357" s="262"/>
      <c r="BP4357" s="262"/>
      <c r="BQ4357" s="262"/>
      <c r="BR4357" s="270"/>
      <c r="BS4357" s="270"/>
      <c r="BT4357" s="270"/>
      <c r="BU4357" s="270"/>
      <c r="BV4357" s="270"/>
      <c r="BW4357" s="270"/>
      <c r="BX4357" s="256"/>
      <c r="BY4357" s="256"/>
      <c r="BZ4357" s="256"/>
      <c r="CA4357" s="267"/>
      <c r="CB4357" s="267"/>
      <c r="CC4357" s="274"/>
      <c r="CD4357" s="267"/>
      <c r="CE4357" s="267"/>
      <c r="CF4357" s="267"/>
      <c r="CG4357" s="267"/>
      <c r="CH4357" s="267"/>
      <c r="CI4357" s="267"/>
      <c r="CJ4357" s="267"/>
      <c r="CK4357" s="267"/>
      <c r="CL4357" s="265"/>
      <c r="CM4357" s="272"/>
      <c r="CN4357" s="264"/>
      <c r="CO4357" s="136"/>
      <c r="CP4357" s="226"/>
      <c r="CQ4357" s="226"/>
      <c r="CR4357" s="226"/>
      <c r="CS4357" s="137"/>
      <c r="CT4357" s="137"/>
      <c r="CU4357" s="137"/>
      <c r="CV4357" s="137"/>
      <c r="CW4357" s="137"/>
      <c r="CX4357" s="137"/>
      <c r="CY4357" s="137"/>
      <c r="CZ4357" s="137"/>
      <c r="DA4357" s="137"/>
      <c r="DB4357" s="120"/>
      <c r="DC4357" s="120"/>
      <c r="DD4357" s="120"/>
      <c r="DE4357" s="120"/>
      <c r="DF4357" s="120"/>
      <c r="DG4357" s="120"/>
      <c r="DH4357" s="120"/>
      <c r="DI4357" s="120"/>
      <c r="DJ4357" s="120"/>
      <c r="DK4357" s="120"/>
      <c r="DL4357" s="120"/>
      <c r="DM4357" s="120"/>
      <c r="DN4357" s="120"/>
    </row>
    <row r="4358" spans="1:118" s="119" customFormat="1">
      <c r="A4358" s="228"/>
      <c r="B4358" s="231"/>
      <c r="C4358" s="234"/>
      <c r="D4358" s="237"/>
      <c r="E4358" s="237"/>
      <c r="F4358" s="243"/>
      <c r="G4358" s="122">
        <v>3</v>
      </c>
      <c r="H4358" s="84"/>
      <c r="I4358" s="84"/>
      <c r="J4358" s="84"/>
      <c r="K4358" s="84"/>
      <c r="L4358" s="84"/>
      <c r="M4358" s="84"/>
      <c r="N4358" s="84"/>
      <c r="O4358" s="84"/>
      <c r="P4358" s="84"/>
      <c r="Q4358" s="84"/>
      <c r="R4358" s="84"/>
      <c r="S4358" s="84"/>
      <c r="T4358" s="84"/>
      <c r="U4358" s="84"/>
      <c r="V4358" s="84"/>
      <c r="W4358" s="84"/>
      <c r="X4358" s="84"/>
      <c r="Y4358" s="84"/>
      <c r="Z4358" s="84"/>
      <c r="AA4358" s="84"/>
      <c r="AB4358" s="84"/>
      <c r="AC4358" s="80"/>
      <c r="AD4358" s="80"/>
      <c r="AE4358" s="80"/>
      <c r="AF4358" s="80"/>
      <c r="AG4358" s="80"/>
      <c r="AH4358" s="80"/>
      <c r="AI4358" s="80"/>
      <c r="AJ4358" s="80"/>
      <c r="AK4358" s="80"/>
      <c r="AL4358" s="80"/>
      <c r="AM4358" s="240"/>
      <c r="AN4358" s="240"/>
      <c r="AO4358" s="240"/>
      <c r="AP4358" s="240"/>
      <c r="AQ4358" s="240"/>
      <c r="AR4358" s="240"/>
      <c r="AS4358" s="240"/>
      <c r="AT4358" s="256"/>
      <c r="AU4358" s="256"/>
      <c r="AV4358" s="259"/>
      <c r="AW4358" s="259"/>
      <c r="AX4358" s="256"/>
      <c r="AY4358" s="256"/>
      <c r="AZ4358" s="256"/>
      <c r="BA4358" s="256"/>
      <c r="BB4358" s="256"/>
      <c r="BC4358" s="256"/>
      <c r="BD4358" s="256"/>
      <c r="BE4358" s="256"/>
      <c r="BF4358" s="256"/>
      <c r="BG4358" s="256"/>
      <c r="BH4358" s="256"/>
      <c r="BI4358" s="256"/>
      <c r="BJ4358" s="256"/>
      <c r="BK4358" s="256"/>
      <c r="BL4358" s="262"/>
      <c r="BM4358" s="262"/>
      <c r="BN4358" s="262"/>
      <c r="BO4358" s="262"/>
      <c r="BP4358" s="262"/>
      <c r="BQ4358" s="262"/>
      <c r="BR4358" s="270"/>
      <c r="BS4358" s="270"/>
      <c r="BT4358" s="270"/>
      <c r="BU4358" s="270"/>
      <c r="BV4358" s="270"/>
      <c r="BW4358" s="270"/>
      <c r="BX4358" s="256"/>
      <c r="BY4358" s="256"/>
      <c r="BZ4358" s="256"/>
      <c r="CA4358" s="267"/>
      <c r="CB4358" s="267"/>
      <c r="CC4358" s="274"/>
      <c r="CD4358" s="267"/>
      <c r="CE4358" s="267"/>
      <c r="CF4358" s="267"/>
      <c r="CG4358" s="267"/>
      <c r="CH4358" s="267"/>
      <c r="CI4358" s="267"/>
      <c r="CJ4358" s="267"/>
      <c r="CK4358" s="267"/>
      <c r="CL4358" s="265"/>
      <c r="CM4358" s="272"/>
      <c r="CN4358" s="264"/>
      <c r="CO4358" s="136"/>
      <c r="CP4358" s="226"/>
      <c r="CQ4358" s="226"/>
      <c r="CR4358" s="226"/>
      <c r="CS4358" s="137"/>
      <c r="CT4358" s="137"/>
      <c r="CU4358" s="137"/>
      <c r="CV4358" s="137"/>
      <c r="CW4358" s="137"/>
      <c r="CX4358" s="137"/>
      <c r="CY4358" s="137"/>
      <c r="CZ4358" s="137"/>
      <c r="DA4358" s="137"/>
      <c r="DB4358" s="120"/>
      <c r="DC4358" s="120"/>
      <c r="DD4358" s="120"/>
      <c r="DE4358" s="120"/>
      <c r="DF4358" s="120"/>
      <c r="DG4358" s="120"/>
      <c r="DH4358" s="120"/>
      <c r="DI4358" s="120"/>
      <c r="DJ4358" s="120"/>
      <c r="DK4358" s="120"/>
      <c r="DL4358" s="120"/>
      <c r="DM4358" s="120"/>
      <c r="DN4358" s="120"/>
    </row>
    <row r="4359" spans="1:118" s="119" customFormat="1">
      <c r="A4359" s="228"/>
      <c r="B4359" s="231"/>
      <c r="C4359" s="234"/>
      <c r="D4359" s="237"/>
      <c r="E4359" s="237"/>
      <c r="F4359" s="244"/>
      <c r="G4359" s="123">
        <v>3.9</v>
      </c>
      <c r="H4359" s="85"/>
      <c r="I4359" s="85"/>
      <c r="J4359" s="85"/>
      <c r="K4359" s="85"/>
      <c r="L4359" s="85"/>
      <c r="M4359" s="85"/>
      <c r="N4359" s="85"/>
      <c r="O4359" s="85"/>
      <c r="P4359" s="85"/>
      <c r="Q4359" s="85"/>
      <c r="R4359" s="85"/>
      <c r="S4359" s="85"/>
      <c r="T4359" s="85"/>
      <c r="U4359" s="85"/>
      <c r="V4359" s="85"/>
      <c r="W4359" s="85"/>
      <c r="X4359" s="85"/>
      <c r="Y4359" s="85"/>
      <c r="Z4359" s="85"/>
      <c r="AA4359" s="85"/>
      <c r="AB4359" s="85"/>
      <c r="AC4359" s="81"/>
      <c r="AD4359" s="81"/>
      <c r="AE4359" s="81"/>
      <c r="AF4359" s="81"/>
      <c r="AG4359" s="81"/>
      <c r="AH4359" s="81"/>
      <c r="AI4359" s="81"/>
      <c r="AJ4359" s="81"/>
      <c r="AK4359" s="81"/>
      <c r="AL4359" s="81"/>
      <c r="AM4359" s="240"/>
      <c r="AN4359" s="240"/>
      <c r="AO4359" s="240"/>
      <c r="AP4359" s="240"/>
      <c r="AQ4359" s="240"/>
      <c r="AR4359" s="240"/>
      <c r="AS4359" s="240"/>
      <c r="AT4359" s="256"/>
      <c r="AU4359" s="256"/>
      <c r="AV4359" s="259"/>
      <c r="AW4359" s="259"/>
      <c r="AX4359" s="256"/>
      <c r="AY4359" s="256"/>
      <c r="AZ4359" s="256"/>
      <c r="BA4359" s="256"/>
      <c r="BB4359" s="256"/>
      <c r="BC4359" s="256"/>
      <c r="BD4359" s="256"/>
      <c r="BE4359" s="256"/>
      <c r="BF4359" s="256"/>
      <c r="BG4359" s="256"/>
      <c r="BH4359" s="256"/>
      <c r="BI4359" s="256"/>
      <c r="BJ4359" s="256"/>
      <c r="BK4359" s="256"/>
      <c r="BL4359" s="262"/>
      <c r="BM4359" s="262"/>
      <c r="BN4359" s="262"/>
      <c r="BO4359" s="262"/>
      <c r="BP4359" s="262"/>
      <c r="BQ4359" s="262"/>
      <c r="BR4359" s="270"/>
      <c r="BS4359" s="270"/>
      <c r="BT4359" s="270"/>
      <c r="BU4359" s="270"/>
      <c r="BV4359" s="270"/>
      <c r="BW4359" s="270"/>
      <c r="BX4359" s="256"/>
      <c r="BY4359" s="256"/>
      <c r="BZ4359" s="256"/>
      <c r="CA4359" s="267"/>
      <c r="CB4359" s="267"/>
      <c r="CC4359" s="274"/>
      <c r="CD4359" s="267"/>
      <c r="CE4359" s="267"/>
      <c r="CF4359" s="267"/>
      <c r="CG4359" s="267"/>
      <c r="CH4359" s="267"/>
      <c r="CI4359" s="267"/>
      <c r="CJ4359" s="267"/>
      <c r="CK4359" s="267"/>
      <c r="CL4359" s="265"/>
      <c r="CM4359" s="272"/>
      <c r="CN4359" s="264"/>
      <c r="CO4359" s="136"/>
      <c r="CP4359" s="226"/>
      <c r="CQ4359" s="226"/>
      <c r="CR4359" s="226"/>
      <c r="CS4359" s="137"/>
      <c r="CT4359" s="137"/>
      <c r="CU4359" s="137"/>
      <c r="CV4359" s="137"/>
      <c r="CW4359" s="137"/>
      <c r="CX4359" s="137"/>
      <c r="CY4359" s="137"/>
      <c r="CZ4359" s="137"/>
      <c r="DA4359" s="137"/>
      <c r="DB4359" s="120"/>
      <c r="DC4359" s="120"/>
      <c r="DD4359" s="120"/>
      <c r="DE4359" s="120"/>
      <c r="DF4359" s="120"/>
      <c r="DG4359" s="120"/>
      <c r="DH4359" s="120"/>
      <c r="DI4359" s="120"/>
      <c r="DJ4359" s="120"/>
      <c r="DK4359" s="120"/>
      <c r="DL4359" s="120"/>
      <c r="DM4359" s="120"/>
      <c r="DN4359" s="120"/>
    </row>
    <row r="4360" spans="1:118" s="119" customFormat="1">
      <c r="A4360" s="229"/>
      <c r="B4360" s="232"/>
      <c r="C4360" s="235"/>
      <c r="D4360" s="238"/>
      <c r="E4360" s="238"/>
      <c r="F4360" s="245" t="s">
        <v>83</v>
      </c>
      <c r="G4360" s="246"/>
      <c r="H4360" s="82"/>
      <c r="I4360" s="82"/>
      <c r="J4360" s="82"/>
      <c r="K4360" s="82"/>
      <c r="L4360" s="82"/>
      <c r="M4360" s="82"/>
      <c r="N4360" s="82"/>
      <c r="O4360" s="82"/>
      <c r="P4360" s="82"/>
      <c r="Q4360" s="82"/>
      <c r="R4360" s="82"/>
      <c r="S4360" s="82"/>
      <c r="T4360" s="82"/>
      <c r="U4360" s="82"/>
      <c r="V4360" s="82"/>
      <c r="W4360" s="82"/>
      <c r="X4360" s="82"/>
      <c r="Y4360" s="82"/>
      <c r="Z4360" s="82"/>
      <c r="AA4360" s="82"/>
      <c r="AB4360" s="82"/>
      <c r="AC4360" s="82"/>
      <c r="AD4360" s="35"/>
      <c r="AE4360" s="35"/>
      <c r="AF4360" s="35"/>
      <c r="AG4360" s="35"/>
      <c r="AH4360" s="35"/>
      <c r="AI4360" s="35"/>
      <c r="AJ4360" s="35"/>
      <c r="AK4360" s="35"/>
      <c r="AL4360" s="35"/>
      <c r="AM4360" s="241"/>
      <c r="AN4360" s="241"/>
      <c r="AO4360" s="241"/>
      <c r="AP4360" s="241"/>
      <c r="AQ4360" s="241"/>
      <c r="AR4360" s="241"/>
      <c r="AS4360" s="241"/>
      <c r="AT4360" s="257"/>
      <c r="AU4360" s="257"/>
      <c r="AV4360" s="260"/>
      <c r="AW4360" s="260"/>
      <c r="AX4360" s="257"/>
      <c r="AY4360" s="257"/>
      <c r="AZ4360" s="257"/>
      <c r="BA4360" s="257"/>
      <c r="BB4360" s="257"/>
      <c r="BC4360" s="257"/>
      <c r="BD4360" s="257"/>
      <c r="BE4360" s="257"/>
      <c r="BF4360" s="257"/>
      <c r="BG4360" s="257"/>
      <c r="BH4360" s="257"/>
      <c r="BI4360" s="257"/>
      <c r="BJ4360" s="257"/>
      <c r="BK4360" s="257"/>
      <c r="BL4360" s="263"/>
      <c r="BM4360" s="263"/>
      <c r="BN4360" s="263"/>
      <c r="BO4360" s="263"/>
      <c r="BP4360" s="263"/>
      <c r="BQ4360" s="263"/>
      <c r="BR4360" s="271"/>
      <c r="BS4360" s="271"/>
      <c r="BT4360" s="271"/>
      <c r="BU4360" s="271"/>
      <c r="BV4360" s="271"/>
      <c r="BW4360" s="271"/>
      <c r="BX4360" s="257"/>
      <c r="BY4360" s="257"/>
      <c r="BZ4360" s="257"/>
      <c r="CA4360" s="268"/>
      <c r="CB4360" s="268"/>
      <c r="CC4360" s="275"/>
      <c r="CD4360" s="268"/>
      <c r="CE4360" s="268"/>
      <c r="CF4360" s="268"/>
      <c r="CG4360" s="268"/>
      <c r="CH4360" s="268"/>
      <c r="CI4360" s="268"/>
      <c r="CJ4360" s="268"/>
      <c r="CK4360" s="268"/>
      <c r="CL4360" s="265"/>
      <c r="CM4360" s="272"/>
      <c r="CN4360" s="264"/>
      <c r="CO4360" s="136"/>
      <c r="CP4360" s="226"/>
      <c r="CQ4360" s="226"/>
      <c r="CR4360" s="226"/>
      <c r="CS4360" s="137"/>
      <c r="CT4360" s="137"/>
      <c r="CU4360" s="137"/>
      <c r="CV4360" s="137"/>
      <c r="CW4360" s="137"/>
      <c r="CX4360" s="137"/>
      <c r="CY4360" s="137"/>
      <c r="CZ4360" s="137"/>
      <c r="DA4360" s="137"/>
      <c r="DB4360" s="120"/>
      <c r="DC4360" s="120"/>
      <c r="DD4360" s="120"/>
      <c r="DE4360" s="120"/>
      <c r="DF4360" s="120"/>
      <c r="DG4360" s="120"/>
      <c r="DH4360" s="120"/>
      <c r="DI4360" s="120"/>
      <c r="DJ4360" s="120"/>
      <c r="DK4360" s="120"/>
      <c r="DL4360" s="120"/>
      <c r="DM4360" s="120"/>
      <c r="DN4360" s="120"/>
    </row>
    <row r="4361" spans="1:118" s="119" customFormat="1" ht="14.25" customHeight="1">
      <c r="A4361" s="227">
        <f t="shared" si="1326"/>
        <v>541</v>
      </c>
      <c r="B4361" s="230" t="s">
        <v>919</v>
      </c>
      <c r="C4361" s="233" t="s">
        <v>922</v>
      </c>
      <c r="D4361" s="236">
        <v>44410</v>
      </c>
      <c r="E4361" s="236" t="s">
        <v>1197</v>
      </c>
      <c r="F4361" s="253" t="s">
        <v>80</v>
      </c>
      <c r="G4361" s="254"/>
      <c r="H4361" s="82" t="s">
        <v>69</v>
      </c>
      <c r="I4361" s="82"/>
      <c r="J4361" s="82" t="s">
        <v>73</v>
      </c>
      <c r="K4361" s="82" t="s">
        <v>73</v>
      </c>
      <c r="L4361" s="82" t="s">
        <v>73</v>
      </c>
      <c r="M4361" s="82" t="s">
        <v>73</v>
      </c>
      <c r="N4361" s="82" t="s">
        <v>60</v>
      </c>
      <c r="O4361" s="82"/>
      <c r="P4361" s="82" t="s">
        <v>60</v>
      </c>
      <c r="Q4361" s="82" t="s">
        <v>60</v>
      </c>
      <c r="R4361" s="82" t="s">
        <v>60</v>
      </c>
      <c r="S4361" s="82" t="s">
        <v>60</v>
      </c>
      <c r="T4361" s="82" t="s">
        <v>60</v>
      </c>
      <c r="U4361" s="82" t="s">
        <v>60</v>
      </c>
      <c r="V4361" s="82"/>
      <c r="W4361" s="82" t="s">
        <v>61</v>
      </c>
      <c r="X4361" s="82" t="s">
        <v>61</v>
      </c>
      <c r="Y4361" s="82" t="s">
        <v>61</v>
      </c>
      <c r="Z4361" s="82" t="s">
        <v>61</v>
      </c>
      <c r="AA4361" s="82" t="s">
        <v>61</v>
      </c>
      <c r="AB4361" s="82" t="s">
        <v>61</v>
      </c>
      <c r="AC4361" s="82"/>
      <c r="AD4361" s="82" t="s">
        <v>61</v>
      </c>
      <c r="AE4361" s="82" t="s">
        <v>61</v>
      </c>
      <c r="AF4361" s="82" t="s">
        <v>61</v>
      </c>
      <c r="AG4361" s="82" t="s">
        <v>61</v>
      </c>
      <c r="AH4361" s="82" t="s">
        <v>61</v>
      </c>
      <c r="AI4361" s="82" t="s">
        <v>1471</v>
      </c>
      <c r="AJ4361" s="82"/>
      <c r="AK4361" s="82" t="s">
        <v>60</v>
      </c>
      <c r="AL4361" s="82" t="s">
        <v>60</v>
      </c>
      <c r="AM4361" s="239">
        <f>COUNTIF(H4361:AL4361,"PH")+COUNTIF(H4361:AL4361,"PH/L")+COUNTIF(H4361:AL4361,"PM")</f>
        <v>0</v>
      </c>
      <c r="AN4361" s="239">
        <f>COUNTIF(H4361:AL4361,"PD")+COUNTIF(H4361:AL4361,"PDD")+COUNTIF(H4361:AL4361,"P/DS")/2+COUNTIF(H4361:AL4361,"PMD")</f>
        <v>0</v>
      </c>
      <c r="AO4361" s="239">
        <f>COUNTIF(H4361:AL4361,"PN")+COUNTIF(H4361:AL4361,"P/NS")/2+COUNTIF(H4361:AL4361,"PH")+COUNTIF(H4361:AL4361,"PH/F")/2+COUNTIF(H4361:AL4361,"PH/L")/2+COUNTIF(H4361:AL4361,"PM")</f>
        <v>0</v>
      </c>
      <c r="AP4361" s="239">
        <f>COUNTIF(H4361:AL4361,"BH")+COUNTIF(H4361:AL4361,"AL/BL")+COUNTIF(H4361:AL4361,"UL/BL")+COUNTIF(H4361:AL4361,"BM")</f>
        <v>0</v>
      </c>
      <c r="AQ4361" s="239">
        <f>COUNTIF(H4361:AL4361,"DS")+COUNTIF(H4361:AL4361,"AL/DS")/2+COUNTIF(H4361:AL4361,"UL/DS")/2+COUNTIF(H4361:AL4361,"CT")+COUNTIF(H4361:AL4361,"MD")</f>
        <v>9.5</v>
      </c>
      <c r="AR4361" s="239">
        <f>COUNTIF(H4361:AL4361,"NS")+COUNTIF(H4361:AL4361,"AL/NS")/2+COUNTIF(H4361:AL4361,"UL/NS")/2+COUNTIF(H4361:AL4361,"BH")+COUNTIF(H4361:AL4361,"AL/BF")/2+COUNTIF(H4361:AL4361,"AL/BL")/2+COUNTIF(H4361:AL4361,"UL/BL")/2+COUNTIF(H4361:AL4361,"UL/BF")/2+COUNTIF(H4361:AL4361,"BM")</f>
        <v>11</v>
      </c>
      <c r="AS4361" s="239">
        <f>COUNTIF(H4361:AL4361,"AL")+COUNTIF(H4361:AL4361,"AL/DS")/2+COUNTIF(H4361:AL4361,"AL/NS")/2+COUNTIF(H4361:AL4361,"NH")+COUNTIF(H4361:AL4361,"SL")+COUNTIF(H4361:AL4361,"NHD")+COUNTIF(H4361:AL4361,"B")+COUNTIF(H4361:AL4361,"HL")+COUNTIF(H4361:AL4361,"AL/BF")/2+COUNTIF(H4361:AL4361,"AL/BL")/2</f>
        <v>1</v>
      </c>
      <c r="AT4361" s="255">
        <f>COUNTIF(H4361:AL4361,"PD")+COUNTIF(H4361:AL4361,"PN")+COUNTIF(H4361:AL4361,"P/DS")/2+COUNTIF(H4361:AL4361,"P/NS")/2+COUNTIF(H4361:AL4361,"DS")+COUNTIF(H4361:AL4361,"NS")+COUNTIF(H4361:AL4361,"AL")+COUNTIF(H4361:AL4361,"AL/DS")+COUNTIF(H4361:AL4361,"AL/NS")+COUNTIF(H4361:AL4361,"NH")+COUNTIF(H4361:AL4361,"SL")+COUNTIF(H4361:AL4361,"UL/DS")/2+COUNTIF(H4361:AL4361,"UL/NS")/2+COUNTIF(H4361:AL4361,"CT")+COUNTIF(H4361:AL4361,"NHD")+COUNTIF(H4361:AL4361,"PDD")+COUNTIF(H4361:AL4361,"B")+COUNTIF(H4361:AL4361,"HL")+COUNTIF(H4361:AL4361,"PH")+COUNTIF(H4361:AL4361,"BH")+COUNTIF(H4361:AL4361,"AL/BF")+COUNTIF(H4361:AL4361,"AL/BL")+COUNTIF(H4361:AL4361,"UL/BF")/2+COUNTIF(H4361:AL4361,"UL/BL")/2+COUNTIF(H4361:AL4361,"PH/F")/2+COUNTIF(H4361:AL4361,"PH/L")/2+COUNTIF(H4361:AL4361,"MD")+COUNTIF(H4361:AL4361,"PMD")+COUNTIF(H4361:AL4361,"PM")+COUNTIF(H4361:AL4361,"BM")</f>
        <v>21.5</v>
      </c>
      <c r="AU4361" s="255">
        <f>COUNTIF(H4361:AL4361,"P/DS")/2+COUNTIF(H4361:AL4361,"P/NS")/2+COUNTIF(H4361:AL4361,"IL")+COUNTIF(H4361:AL4361,"NL")+COUNTIF(H4361:AL4361,"UL")+COUNTIF(H4361:AL4361,"UL/DS")/2+COUNTIF(H4361:AL4361,"UL/NS")/2+COUNTIF(H4361:AL4361,"KT")+COUNTIF(H4361:AL4361,"UL/BF")/2+COUNTIF(H4361:AL4361,"UL/BL")/2+COUNTIF(H4361:AL4361,"PH/F")/2+COUNTIF(H4361:AL4361,"PH/L")/2+COUNTIF(H4361:AL4361,"NB")</f>
        <v>4.5</v>
      </c>
      <c r="AV4361" s="258">
        <f>COUNTIF(H4361:AL4361,"PN")+COUNTIF(H4361:AL4361,"TVD")+COUNTIF(H4361:AL4361,"PH")+COUNTIF(H4361:AL4361,"PM")+COUNTIF(H4361:AL4361,"PDD")-COUNTIFS(H4361:AL4361,"PN",H4368:AL4368,"&gt;=3")-COUNTIFS(H4361:AL4361,"PM",H4368:AL4368,"&gt;=3")</f>
        <v>0</v>
      </c>
      <c r="AW4361" s="258">
        <f>COUNTIF(H4361:AL4361,"NS")+COUNTIF(H4361:AL4361,"D")+COUNTIF(H4361:AL4361,"BH")+COUNTIF(H4361:AL4361,"NHD")+COUNTIF(H4361:AL4361,"BM")-COUNTIFS(H4361:AL4361,"NS",H4368:AL4368,"&gt;=3")-COUNTIFS(H4361:AL4361,"BH",H4368:AL4368,"&gt;=3")-COUNTIFS(H4361:AL4361,"BM",H4368:AL4368,"&gt;=3")</f>
        <v>11</v>
      </c>
      <c r="AX4361" s="255">
        <f>COUNTIF(H4361:AL4361,"AL")+COUNTIF(H4361:AL4361,"AL/DS")/2+COUNTIF(H4361:AL4361,"AL/NS")/2+COUNTIF(H4361:AL4361,"AL/BF")+COUNTIF(H4361:AL4361,"AL/BL")/2</f>
        <v>0</v>
      </c>
      <c r="AY4361" s="255">
        <f>COUNTIF(H4361:AL4361,"SL")</f>
        <v>0</v>
      </c>
      <c r="AZ4361" s="255">
        <f>COUNTIF(H4361:AL4361,"NH")</f>
        <v>1</v>
      </c>
      <c r="BA4361" s="255">
        <f>COUNTIF(H4361:AL4361,"HL")</f>
        <v>0</v>
      </c>
      <c r="BB4361" s="255">
        <f>COUNTIF(G4361:AL4361,"P/DS")/2+COUNTIF(G4361:AL4361,"P/NS")/2+COUNTIF(G4361:AL4361,"UL")+COUNTIF(G4361:AL4361,"UL/DS")/2+COUNTIF(G4361:AL4361,"UL/NS")/2+COUNTIF(G4361:AL4361,"UL/BL")/2+COUNTIF(G4361:AL4361,"UL/BF")/2+COUNTIF(G4361:AL4361,"PH/F")/2+COUNTIF(G4361:AL4361,"PH/L")/2</f>
        <v>0.5</v>
      </c>
      <c r="BC4361" s="255">
        <f>COUNTIF(H4361:AL4361,"NB")</f>
        <v>0</v>
      </c>
      <c r="BD4361" s="255">
        <f>COUNTIF(H4361:AL4361,"NL")</f>
        <v>0</v>
      </c>
      <c r="BE4361" s="255">
        <f>COUNTIF(H4361:AL4361,"IL")</f>
        <v>4</v>
      </c>
      <c r="BF4361" s="255">
        <f>COUNTIF(H4361:AL4361,"KT")</f>
        <v>0</v>
      </c>
      <c r="BG4361" s="255">
        <f>COUNTIF(H4361:AL4361,"L70")</f>
        <v>0</v>
      </c>
      <c r="BH4361" s="255">
        <f>COUNTIF(H4361:AL4361,"MD")</f>
        <v>0</v>
      </c>
      <c r="BI4361" s="255">
        <f>COUNTIF(H4361:AL4361,"PMD")</f>
        <v>0</v>
      </c>
      <c r="BJ4361" s="255">
        <f>COUNTIF(H4361:AL4361,"PM")</f>
        <v>0</v>
      </c>
      <c r="BK4361" s="255">
        <f>COUNTIF(H4361:AL4361,"BM")</f>
        <v>0</v>
      </c>
      <c r="BL4361" s="261">
        <f>SUMIF(H4361:AL4361,"PD",H4362:AL4362)+SUMIF(H4361:AL4361,"PN",H4362:AL4362)+SUMIF(H4361:AL4361,"P/DS",H4362:AL4362)+SUMIF(H4361:AL4361,"PN/F",H4362:AL4362)+SUMIF(H4361:AL4361,"PN/L",H4362:AL4362)+SUMIF(H4361:AL4361,"TV",H4362:AL4362)+SUMIF(H4361:AL4361,"TVD",H4362:AL4362)+SUMIF(H4361:AL4361,"PDD",H4362:AL4362)</f>
        <v>0</v>
      </c>
      <c r="BM4361" s="261">
        <f>SUMIF(H4361:AL4361,"PD",H4363:AL4363)+SUMIF(H4361:AL4361,"PN",H4363:AL4363)+SUMIF(H4361:AL4361,"P/DS",H4363:AL4363)+SUMIF(H4361:AL4361,"PN/F",H4363:AL4363)+SUMIF(H4361:AL4361,"PN/L",H4363:AL4363)+SUMIF(H4361:AL4361,"TV",H4363:AL4363)+SUMIF(H4361:AL4361,"TVD",H4363:AL4363)+SUMIF(H4361:AL4361,"PDD",H4363:AL4363)+SUMIF(H4361:AL4361,"PMD",H4363:AL4363)</f>
        <v>0</v>
      </c>
      <c r="BN4361" s="261">
        <f>SUMIF(H4361:AL4361,"PD",H4364:AL4364)+SUMIF(H4361:AL4361,"PN",H4364:AL4364)+SUMIF(H4361:AL4361,"P/DS",H4364:AL4364)+SUMIF(H4361:AL4361,"PN/F",H4364:AL4364)+SUMIF(H4361:AL4361,"PN/L",H4364:AL4364)+SUMIF(H4361:AL4361,"TV",H4364:AL4364)+SUMIF(H4361:AL4361,"TVD",H4364:AL4364)</f>
        <v>0</v>
      </c>
      <c r="BO4361" s="261">
        <f>SUMIF(H4361:AL4361,"PD",H4365:AL4365)+SUMIF(H4361:AL4361,"PN",H4365:AL4365)+SUMIF(H4361:AL4361,"P/DS",H4365:AL4365)+SUMIF(H4361:AL4361,"PN/F",H4365:AL4365)+SUMIF(H4361:AL4361,"PN/L",H4365:AL4365)+SUMIF(H4361:AL4361,"TV",H4365:AL4365)+SUMIF(H4361:AL4361,"TVD",H4365:AL4365)</f>
        <v>0</v>
      </c>
      <c r="BP4361" s="261">
        <f>SUMIF(H4361:AL4361,"PD",H4366:AL4366)+SUMIF(H4361:AL4361,"PN",H4366:AL4366)+SUMIF(H4361:AL4361,"P/DS",H4366:AL4366)+SUMIF(H4361:AL4361,"PN/F",H4366:AL4366)+SUMIF(H4361:AL4361,"PN/L",H4366:AL4366)+SUMIF(H4361:AL4361,"TV",H4366:AL4366)+SUMIF(H4361:AL4361,"TVD",H4366:AL4366)+SUMIF(H4361:AL4361,"PDD",H4366:AL4366)+SUMIF(H4361:AL4361,"PH",H4366:AL4366)+SUMIF(H4361:AL4361,"PM",H4366:AL4366)</f>
        <v>0</v>
      </c>
      <c r="BQ4361" s="261">
        <f>SUMIF(H4361:AL4361,"PD",H4367:AL4367)+SUMIF(H4361:AL4361,"PN",H4367:AL4367)+SUMIF(H4361:AL4361,"P/DS",H4367:AL4367)+SUMIF(H4361:AL4361,"PN/F",H4367:AL4367)+SUMIF(H4361:AL4361,"PN/L",H4367:AL4367)+SUMIF(H4361:AL4361,"TV",H4367:AL4367)+SUMIF(H4361:AL4361,"TVD",H4367:AL4367)+SUMIF(H4361:AL4361,"PDD",H4367:AL4367)+SUMIF(H4361:AL4361,"PH",H4367:AL4367)+SUMIF(H4361:AL4361,"PM",H4367:AL4367)</f>
        <v>0</v>
      </c>
      <c r="BR4361" s="269">
        <f>SUM(H4362:AL4362)-BL4361</f>
        <v>5</v>
      </c>
      <c r="BS4361" s="269">
        <f>SUM(H4363:AL4363)-BM4361</f>
        <v>10.5</v>
      </c>
      <c r="BT4361" s="269">
        <f>SUM(H4364:AL4364)-BN4361</f>
        <v>0</v>
      </c>
      <c r="BU4361" s="269">
        <f>SUM(H4365:AL4365)-BO4361</f>
        <v>0</v>
      </c>
      <c r="BV4361" s="269">
        <f>SUM(H4366:AL4366)-BP4361</f>
        <v>0</v>
      </c>
      <c r="BW4361" s="269">
        <f>SUM(H4367:AL4367)-BQ4361</f>
        <v>0</v>
      </c>
      <c r="BX4361" s="255">
        <f>SUMIF(H4361:AL4361,"PD",H4368:AL4368)+SUMIF(H4361:AL4361,"PN",H4368:AL4368)+SUMIF(H4361:AL4361,"P/DS",H4368:AL4368)+SUMIF(H4361:AL4361,"PN/F",H4368:AL4368)+SUMIF(H4361:AL4361,"PN/L",H4368:AL4368)</f>
        <v>0</v>
      </c>
      <c r="BY4361" s="255">
        <f>SUM(H4368:AL4368)-BX4361</f>
        <v>0</v>
      </c>
      <c r="BZ4361" s="255">
        <f t="shared" ref="BZ4361" si="1333">+SUM(BL4361:BW4368)</f>
        <v>15.5</v>
      </c>
      <c r="CA4361" s="266">
        <f>(COUNTIFS(H4361:AL4361,"PD",H4362:AL4362,"&gt;=2"))*0.5-IF(CN4361="VP",COUNTIFS($H$16:$AL$16,"SAT",H4361:AL4361,"PD",H4362:AL4362,"&gt;=2"))*0.5</f>
        <v>0</v>
      </c>
      <c r="CB4361" s="266">
        <f>(COUNTIFS(H4361:AL4361,"PN",H4363:AL4363,"&gt;=0.5",H4362:AL4362,"&gt;=1.5"))*0.5+COUNTIFS(H4361:AL4361,"PDD",H4363:AL4363,"&gt;=0.5",H4362:AL4362,"&gt;=1.5")*0.5</f>
        <v>0</v>
      </c>
      <c r="CC4361" s="273">
        <f>(COUNTIFS(H4361:AL4361,"TV",H4363:AL4363,"&gt;=10"))*0.5+(COUNTIFS(H4361:AL4361,"PMD",H4363:AL4363,"&gt;=2"))*0.5</f>
        <v>0</v>
      </c>
      <c r="CD4361" s="266">
        <f>(COUNTIFS(H4361:AL4361,"TVD",H4365:AL4365,"&gt;=6.5",H4363:AL4363,"&gt;=3.5"))*0.5</f>
        <v>0</v>
      </c>
      <c r="CE4361" s="266">
        <f>(COUNTIFS(H4361:AL4361,"PD",H4366:AL4366,"&gt;=10"))*0.5</f>
        <v>0</v>
      </c>
      <c r="CF4361" s="266">
        <f>(COUNTIFS(H4361:AL4361,"PDD",H4366:AL4366,"&gt;=3.5",H4367:AL4367,"&gt;=6.5")+COUNTIFS(H4361:AL4361,"PH",H4367:AL4367,"&gt;=0.5",H4366:AL4366,"&gt;=1.5")+COUNTIFS(H4361:AL4361,"PM",H4367:AL4367,"&gt;=0.5",H4366:AL4366,"&gt;=1.5"))*0.5</f>
        <v>0</v>
      </c>
      <c r="CG4361" s="266">
        <f>(COUNTIFS(H4361:AL4361,"DS",H4362:AL4362,"&gt;=2")+COUNTIFS(H4361:AL4361,"AL/DS",H4362:AL4362,"&gt;=2"))*0.5-IF(CN4361="VP",COUNTIFS($H$16:$AL$16,"SAT",H4361:AL4361,"DS",H4362:AL4362,"&gt;=2"))*0.5</f>
        <v>1</v>
      </c>
      <c r="CH4361" s="266">
        <f>(COUNTIFS(H4361:AL4361,"NS",H4363:AL4363,"&gt;=0.5",H4362:AL4362,"&gt;=1.5")+COUNTIFS(H4361:AL4361,"AL/NS",H4363:AL4363,"&gt;=0.5",H4362:AL4362,"&gt;=1.5")+COUNTIFS(H4361:AL4361,"NHD",H4363:AL4363,"&gt;=4.5",H4366:AL4366,"&gt;=2",H4362:AL4362,"&gt;=1.5"))*0.5</f>
        <v>0</v>
      </c>
      <c r="CI4361" s="266">
        <f>(COUNTIF(H4363:AL4363,"&gt;=10")+COUNTIFS(H4361:AL4361,"MD",H4363:AL4363,"&gt;=2")-COUNTIFS(H4361:AL4361,"TV",H4363:AL4363,"&gt;=10"))*0.5</f>
        <v>0.5</v>
      </c>
      <c r="CJ4361" s="266">
        <f>(COUNTIFS(H4361:AL4361,"D",H4365:AL4365,"&gt;=6.5",H4363:AL4363,"&gt;=3.5"))*0.5</f>
        <v>0</v>
      </c>
      <c r="CK4361" s="266">
        <f>(COUNTIF(H4366:AL4366,"&gt;=10")-COUNTIFS(H4361:AL4361,"PD",H4366:AL4366,"&gt;=10"))*0.5</f>
        <v>0</v>
      </c>
      <c r="CL4361" s="265">
        <f>(COUNTIFS(H4361:AL4361,"NHD",H4366:AL4366,"&gt;=3.5",H4367:AL4367,"&gt;=6.5")+COUNTIFS(H4361:AL4361,"BH",H4366:AL4366,"&gt;=1.5",H4367:AL4367,"&gt;=0.5")+COUNTIFS(H4361:AL4361,"BM",H4366:AL4366,"&gt;=1.5",H4367:AL4367,"&gt;=0.5")+COUNTIFS(H4361:AL4361,"D",H4366:AL4366,"&gt;=1.5",H4367:AL4367,"&gt;=0.5"))*0.5</f>
        <v>0</v>
      </c>
      <c r="CM4361" s="272"/>
      <c r="CN4361" s="264" t="s">
        <v>723</v>
      </c>
      <c r="CO4361" s="136">
        <f t="shared" ref="CO4361" si="1334">+AM4361+AN4361+AO4361+AP4361+AQ4361+AR4361+AS4361+AU4361+BG4361</f>
        <v>26</v>
      </c>
      <c r="CP4361" s="225">
        <f>+SUM(I4362:I4367)-I4368</f>
        <v>10.5</v>
      </c>
      <c r="CQ4361" s="225">
        <f>+SUM(J4362:J4367)-J4368</f>
        <v>0</v>
      </c>
      <c r="CR4361" s="225">
        <f>+SUM(K4362:K4367)-K4368</f>
        <v>0</v>
      </c>
      <c r="CS4361" s="137"/>
      <c r="CT4361" s="137"/>
      <c r="CU4361" s="137"/>
      <c r="CV4361" s="137"/>
      <c r="CW4361" s="137"/>
      <c r="CX4361" s="137"/>
      <c r="CY4361" s="137"/>
      <c r="CZ4361" s="137"/>
      <c r="DA4361" s="137"/>
      <c r="DB4361" s="120"/>
      <c r="DC4361" s="120"/>
      <c r="DD4361" s="120"/>
      <c r="DE4361" s="120"/>
      <c r="DF4361" s="120"/>
      <c r="DG4361" s="120"/>
      <c r="DH4361" s="120"/>
      <c r="DI4361" s="120"/>
      <c r="DJ4361" s="120"/>
      <c r="DK4361" s="120"/>
      <c r="DL4361" s="120"/>
      <c r="DM4361" s="120"/>
      <c r="DN4361" s="120"/>
    </row>
    <row r="4362" spans="1:118" s="119" customFormat="1" ht="14.25" customHeight="1">
      <c r="A4362" s="228"/>
      <c r="B4362" s="231"/>
      <c r="C4362" s="234"/>
      <c r="D4362" s="237"/>
      <c r="E4362" s="237"/>
      <c r="F4362" s="242" t="s">
        <v>82</v>
      </c>
      <c r="G4362" s="121">
        <v>1.5</v>
      </c>
      <c r="H4362" s="83"/>
      <c r="I4362" s="83"/>
      <c r="J4362" s="83"/>
      <c r="K4362" s="83"/>
      <c r="L4362" s="83"/>
      <c r="M4362" s="83"/>
      <c r="N4362" s="83"/>
      <c r="O4362" s="83"/>
      <c r="P4362" s="83"/>
      <c r="Q4362" s="83">
        <v>2.5</v>
      </c>
      <c r="R4362" s="83">
        <v>2.5</v>
      </c>
      <c r="S4362" s="83"/>
      <c r="T4362" s="83"/>
      <c r="U4362" s="83"/>
      <c r="V4362" s="83"/>
      <c r="W4362" s="83"/>
      <c r="X4362" s="83"/>
      <c r="Y4362" s="83"/>
      <c r="Z4362" s="83"/>
      <c r="AA4362" s="83"/>
      <c r="AB4362" s="83"/>
      <c r="AC4362" s="79"/>
      <c r="AD4362" s="79"/>
      <c r="AE4362" s="79"/>
      <c r="AF4362" s="79"/>
      <c r="AG4362" s="79"/>
      <c r="AH4362" s="79"/>
      <c r="AI4362" s="79"/>
      <c r="AJ4362" s="79"/>
      <c r="AK4362" s="79"/>
      <c r="AL4362" s="79"/>
      <c r="AM4362" s="240"/>
      <c r="AN4362" s="240"/>
      <c r="AO4362" s="240"/>
      <c r="AP4362" s="240"/>
      <c r="AQ4362" s="240"/>
      <c r="AR4362" s="240"/>
      <c r="AS4362" s="240"/>
      <c r="AT4362" s="256"/>
      <c r="AU4362" s="256"/>
      <c r="AV4362" s="259"/>
      <c r="AW4362" s="259"/>
      <c r="AX4362" s="256"/>
      <c r="AY4362" s="256"/>
      <c r="AZ4362" s="256"/>
      <c r="BA4362" s="256"/>
      <c r="BB4362" s="256"/>
      <c r="BC4362" s="256"/>
      <c r="BD4362" s="256"/>
      <c r="BE4362" s="256"/>
      <c r="BF4362" s="256"/>
      <c r="BG4362" s="256"/>
      <c r="BH4362" s="256"/>
      <c r="BI4362" s="256"/>
      <c r="BJ4362" s="256"/>
      <c r="BK4362" s="256"/>
      <c r="BL4362" s="262"/>
      <c r="BM4362" s="262"/>
      <c r="BN4362" s="262"/>
      <c r="BO4362" s="262"/>
      <c r="BP4362" s="262"/>
      <c r="BQ4362" s="262"/>
      <c r="BR4362" s="270"/>
      <c r="BS4362" s="270"/>
      <c r="BT4362" s="270"/>
      <c r="BU4362" s="270"/>
      <c r="BV4362" s="270"/>
      <c r="BW4362" s="270"/>
      <c r="BX4362" s="256"/>
      <c r="BY4362" s="256"/>
      <c r="BZ4362" s="256"/>
      <c r="CA4362" s="267"/>
      <c r="CB4362" s="267"/>
      <c r="CC4362" s="274"/>
      <c r="CD4362" s="267"/>
      <c r="CE4362" s="267"/>
      <c r="CF4362" s="267"/>
      <c r="CG4362" s="267"/>
      <c r="CH4362" s="267"/>
      <c r="CI4362" s="267"/>
      <c r="CJ4362" s="267"/>
      <c r="CK4362" s="267"/>
      <c r="CL4362" s="265"/>
      <c r="CM4362" s="272"/>
      <c r="CN4362" s="264"/>
      <c r="CO4362" s="136"/>
      <c r="CP4362" s="226"/>
      <c r="CQ4362" s="226"/>
      <c r="CR4362" s="226"/>
      <c r="CS4362" s="137"/>
      <c r="CT4362" s="137"/>
      <c r="CU4362" s="137"/>
      <c r="CV4362" s="137"/>
      <c r="CW4362" s="137"/>
      <c r="CX4362" s="137"/>
      <c r="CY4362" s="137"/>
      <c r="CZ4362" s="137"/>
      <c r="DA4362" s="137"/>
      <c r="DB4362" s="120"/>
      <c r="DC4362" s="120"/>
      <c r="DD4362" s="120"/>
      <c r="DE4362" s="120"/>
      <c r="DF4362" s="120"/>
      <c r="DG4362" s="120"/>
      <c r="DH4362" s="120"/>
      <c r="DI4362" s="120"/>
      <c r="DJ4362" s="120"/>
      <c r="DK4362" s="120"/>
      <c r="DL4362" s="120"/>
      <c r="DM4362" s="120"/>
      <c r="DN4362" s="120"/>
    </row>
    <row r="4363" spans="1:118" s="119" customFormat="1">
      <c r="A4363" s="228"/>
      <c r="B4363" s="231"/>
      <c r="C4363" s="234"/>
      <c r="D4363" s="237"/>
      <c r="E4363" s="237"/>
      <c r="F4363" s="243"/>
      <c r="G4363" s="122">
        <v>2</v>
      </c>
      <c r="H4363" s="84"/>
      <c r="I4363" s="84">
        <v>10.5</v>
      </c>
      <c r="J4363" s="84"/>
      <c r="K4363" s="84"/>
      <c r="L4363" s="84"/>
      <c r="M4363" s="84"/>
      <c r="N4363" s="84"/>
      <c r="O4363" s="84"/>
      <c r="P4363" s="84"/>
      <c r="Q4363" s="84"/>
      <c r="R4363" s="84"/>
      <c r="S4363" s="84"/>
      <c r="T4363" s="84"/>
      <c r="U4363" s="84"/>
      <c r="V4363" s="84"/>
      <c r="W4363" s="84"/>
      <c r="X4363" s="84"/>
      <c r="Y4363" s="84"/>
      <c r="Z4363" s="84"/>
      <c r="AA4363" s="84"/>
      <c r="AB4363" s="84"/>
      <c r="AC4363" s="80"/>
      <c r="AD4363" s="80"/>
      <c r="AE4363" s="80"/>
      <c r="AF4363" s="80"/>
      <c r="AG4363" s="80"/>
      <c r="AH4363" s="80"/>
      <c r="AI4363" s="80"/>
      <c r="AJ4363" s="80"/>
      <c r="AK4363" s="80"/>
      <c r="AL4363" s="80"/>
      <c r="AM4363" s="240"/>
      <c r="AN4363" s="240"/>
      <c r="AO4363" s="240"/>
      <c r="AP4363" s="240"/>
      <c r="AQ4363" s="240"/>
      <c r="AR4363" s="240"/>
      <c r="AS4363" s="240"/>
      <c r="AT4363" s="256"/>
      <c r="AU4363" s="256"/>
      <c r="AV4363" s="259"/>
      <c r="AW4363" s="259"/>
      <c r="AX4363" s="256"/>
      <c r="AY4363" s="256"/>
      <c r="AZ4363" s="256"/>
      <c r="BA4363" s="256"/>
      <c r="BB4363" s="256"/>
      <c r="BC4363" s="256"/>
      <c r="BD4363" s="256"/>
      <c r="BE4363" s="256"/>
      <c r="BF4363" s="256"/>
      <c r="BG4363" s="256"/>
      <c r="BH4363" s="256"/>
      <c r="BI4363" s="256"/>
      <c r="BJ4363" s="256"/>
      <c r="BK4363" s="256"/>
      <c r="BL4363" s="262"/>
      <c r="BM4363" s="262"/>
      <c r="BN4363" s="262"/>
      <c r="BO4363" s="262"/>
      <c r="BP4363" s="262"/>
      <c r="BQ4363" s="262"/>
      <c r="BR4363" s="270"/>
      <c r="BS4363" s="270"/>
      <c r="BT4363" s="270"/>
      <c r="BU4363" s="270"/>
      <c r="BV4363" s="270"/>
      <c r="BW4363" s="270"/>
      <c r="BX4363" s="256"/>
      <c r="BY4363" s="256"/>
      <c r="BZ4363" s="256"/>
      <c r="CA4363" s="267"/>
      <c r="CB4363" s="267"/>
      <c r="CC4363" s="274"/>
      <c r="CD4363" s="267"/>
      <c r="CE4363" s="267"/>
      <c r="CF4363" s="267"/>
      <c r="CG4363" s="267"/>
      <c r="CH4363" s="267"/>
      <c r="CI4363" s="267"/>
      <c r="CJ4363" s="267"/>
      <c r="CK4363" s="267"/>
      <c r="CL4363" s="265"/>
      <c r="CM4363" s="272"/>
      <c r="CN4363" s="264"/>
      <c r="CO4363" s="136"/>
      <c r="CP4363" s="226"/>
      <c r="CQ4363" s="226"/>
      <c r="CR4363" s="226"/>
      <c r="CS4363" s="137"/>
      <c r="CT4363" s="137"/>
      <c r="CU4363" s="137"/>
      <c r="CV4363" s="137"/>
      <c r="CW4363" s="137"/>
      <c r="CX4363" s="137"/>
      <c r="CY4363" s="137"/>
      <c r="CZ4363" s="137"/>
      <c r="DA4363" s="137"/>
      <c r="DB4363" s="120"/>
      <c r="DC4363" s="120"/>
      <c r="DD4363" s="120"/>
      <c r="DE4363" s="120"/>
      <c r="DF4363" s="120"/>
      <c r="DG4363" s="120"/>
      <c r="DH4363" s="120"/>
      <c r="DI4363" s="120"/>
      <c r="DJ4363" s="120"/>
      <c r="DK4363" s="120"/>
      <c r="DL4363" s="120"/>
      <c r="DM4363" s="120"/>
      <c r="DN4363" s="120"/>
    </row>
    <row r="4364" spans="1:118" s="119" customFormat="1">
      <c r="A4364" s="228"/>
      <c r="B4364" s="231"/>
      <c r="C4364" s="234"/>
      <c r="D4364" s="237"/>
      <c r="E4364" s="237"/>
      <c r="F4364" s="243"/>
      <c r="G4364" s="122">
        <v>2.1</v>
      </c>
      <c r="H4364" s="84"/>
      <c r="I4364" s="84"/>
      <c r="J4364" s="84"/>
      <c r="K4364" s="84"/>
      <c r="L4364" s="84"/>
      <c r="M4364" s="84"/>
      <c r="N4364" s="84"/>
      <c r="O4364" s="84"/>
      <c r="P4364" s="84"/>
      <c r="Q4364" s="84"/>
      <c r="R4364" s="84"/>
      <c r="S4364" s="84"/>
      <c r="T4364" s="84"/>
      <c r="U4364" s="84"/>
      <c r="V4364" s="84"/>
      <c r="W4364" s="84"/>
      <c r="X4364" s="84"/>
      <c r="Y4364" s="84"/>
      <c r="Z4364" s="84"/>
      <c r="AA4364" s="84"/>
      <c r="AB4364" s="84"/>
      <c r="AC4364" s="80"/>
      <c r="AD4364" s="80"/>
      <c r="AE4364" s="80"/>
      <c r="AF4364" s="80"/>
      <c r="AG4364" s="80"/>
      <c r="AH4364" s="80"/>
      <c r="AI4364" s="80"/>
      <c r="AJ4364" s="80"/>
      <c r="AK4364" s="80"/>
      <c r="AL4364" s="80"/>
      <c r="AM4364" s="240"/>
      <c r="AN4364" s="240"/>
      <c r="AO4364" s="240"/>
      <c r="AP4364" s="240"/>
      <c r="AQ4364" s="240"/>
      <c r="AR4364" s="240"/>
      <c r="AS4364" s="240"/>
      <c r="AT4364" s="256"/>
      <c r="AU4364" s="256"/>
      <c r="AV4364" s="259"/>
      <c r="AW4364" s="259"/>
      <c r="AX4364" s="256"/>
      <c r="AY4364" s="256"/>
      <c r="AZ4364" s="256"/>
      <c r="BA4364" s="256"/>
      <c r="BB4364" s="256"/>
      <c r="BC4364" s="256"/>
      <c r="BD4364" s="256"/>
      <c r="BE4364" s="256"/>
      <c r="BF4364" s="256"/>
      <c r="BG4364" s="256"/>
      <c r="BH4364" s="256"/>
      <c r="BI4364" s="256"/>
      <c r="BJ4364" s="256"/>
      <c r="BK4364" s="256"/>
      <c r="BL4364" s="262"/>
      <c r="BM4364" s="262"/>
      <c r="BN4364" s="262"/>
      <c r="BO4364" s="262"/>
      <c r="BP4364" s="262"/>
      <c r="BQ4364" s="262"/>
      <c r="BR4364" s="270"/>
      <c r="BS4364" s="270"/>
      <c r="BT4364" s="270"/>
      <c r="BU4364" s="270"/>
      <c r="BV4364" s="270"/>
      <c r="BW4364" s="270"/>
      <c r="BX4364" s="256"/>
      <c r="BY4364" s="256"/>
      <c r="BZ4364" s="256"/>
      <c r="CA4364" s="267"/>
      <c r="CB4364" s="267"/>
      <c r="CC4364" s="274"/>
      <c r="CD4364" s="267"/>
      <c r="CE4364" s="267"/>
      <c r="CF4364" s="267"/>
      <c r="CG4364" s="267"/>
      <c r="CH4364" s="267"/>
      <c r="CI4364" s="267"/>
      <c r="CJ4364" s="267"/>
      <c r="CK4364" s="267"/>
      <c r="CL4364" s="265"/>
      <c r="CM4364" s="272"/>
      <c r="CN4364" s="264"/>
      <c r="CO4364" s="136"/>
      <c r="CP4364" s="226"/>
      <c r="CQ4364" s="226"/>
      <c r="CR4364" s="226"/>
      <c r="CS4364" s="137"/>
      <c r="CT4364" s="137"/>
      <c r="CU4364" s="137"/>
      <c r="CV4364" s="137"/>
      <c r="CW4364" s="137"/>
      <c r="CX4364" s="137"/>
      <c r="CY4364" s="137"/>
      <c r="CZ4364" s="137"/>
      <c r="DA4364" s="137"/>
      <c r="DB4364" s="120"/>
      <c r="DC4364" s="120"/>
      <c r="DD4364" s="120"/>
      <c r="DE4364" s="120"/>
      <c r="DF4364" s="120"/>
      <c r="DG4364" s="120"/>
      <c r="DH4364" s="120"/>
      <c r="DI4364" s="120"/>
      <c r="DJ4364" s="120"/>
      <c r="DK4364" s="120"/>
      <c r="DL4364" s="120"/>
      <c r="DM4364" s="120"/>
      <c r="DN4364" s="120"/>
    </row>
    <row r="4365" spans="1:118" s="119" customFormat="1">
      <c r="A4365" s="228"/>
      <c r="B4365" s="231"/>
      <c r="C4365" s="234"/>
      <c r="D4365" s="237"/>
      <c r="E4365" s="237"/>
      <c r="F4365" s="243"/>
      <c r="G4365" s="122">
        <v>2.7</v>
      </c>
      <c r="H4365" s="84"/>
      <c r="I4365" s="84"/>
      <c r="J4365" s="84"/>
      <c r="K4365" s="84"/>
      <c r="L4365" s="84"/>
      <c r="M4365" s="84"/>
      <c r="N4365" s="84"/>
      <c r="O4365" s="84"/>
      <c r="P4365" s="84"/>
      <c r="Q4365" s="84"/>
      <c r="R4365" s="84"/>
      <c r="S4365" s="84"/>
      <c r="T4365" s="84"/>
      <c r="U4365" s="84"/>
      <c r="V4365" s="84"/>
      <c r="W4365" s="84"/>
      <c r="X4365" s="84"/>
      <c r="Y4365" s="84"/>
      <c r="Z4365" s="84"/>
      <c r="AA4365" s="84"/>
      <c r="AB4365" s="84"/>
      <c r="AC4365" s="80"/>
      <c r="AD4365" s="80"/>
      <c r="AE4365" s="80"/>
      <c r="AF4365" s="80"/>
      <c r="AG4365" s="80"/>
      <c r="AH4365" s="80"/>
      <c r="AI4365" s="80"/>
      <c r="AJ4365" s="80"/>
      <c r="AK4365" s="80"/>
      <c r="AL4365" s="80"/>
      <c r="AM4365" s="240"/>
      <c r="AN4365" s="240"/>
      <c r="AO4365" s="240"/>
      <c r="AP4365" s="240"/>
      <c r="AQ4365" s="240"/>
      <c r="AR4365" s="240"/>
      <c r="AS4365" s="240"/>
      <c r="AT4365" s="256"/>
      <c r="AU4365" s="256"/>
      <c r="AV4365" s="259"/>
      <c r="AW4365" s="259"/>
      <c r="AX4365" s="256"/>
      <c r="AY4365" s="256"/>
      <c r="AZ4365" s="256"/>
      <c r="BA4365" s="256"/>
      <c r="BB4365" s="256"/>
      <c r="BC4365" s="256"/>
      <c r="BD4365" s="256"/>
      <c r="BE4365" s="256"/>
      <c r="BF4365" s="256"/>
      <c r="BG4365" s="256"/>
      <c r="BH4365" s="256"/>
      <c r="BI4365" s="256"/>
      <c r="BJ4365" s="256"/>
      <c r="BK4365" s="256"/>
      <c r="BL4365" s="262"/>
      <c r="BM4365" s="262"/>
      <c r="BN4365" s="262"/>
      <c r="BO4365" s="262"/>
      <c r="BP4365" s="262"/>
      <c r="BQ4365" s="262"/>
      <c r="BR4365" s="270"/>
      <c r="BS4365" s="270"/>
      <c r="BT4365" s="270"/>
      <c r="BU4365" s="270"/>
      <c r="BV4365" s="270"/>
      <c r="BW4365" s="270"/>
      <c r="BX4365" s="256"/>
      <c r="BY4365" s="256"/>
      <c r="BZ4365" s="256"/>
      <c r="CA4365" s="267"/>
      <c r="CB4365" s="267"/>
      <c r="CC4365" s="274"/>
      <c r="CD4365" s="267"/>
      <c r="CE4365" s="267"/>
      <c r="CF4365" s="267"/>
      <c r="CG4365" s="267"/>
      <c r="CH4365" s="267"/>
      <c r="CI4365" s="267"/>
      <c r="CJ4365" s="267"/>
      <c r="CK4365" s="267"/>
      <c r="CL4365" s="265"/>
      <c r="CM4365" s="272"/>
      <c r="CN4365" s="264"/>
      <c r="CO4365" s="136"/>
      <c r="CP4365" s="226"/>
      <c r="CQ4365" s="226"/>
      <c r="CR4365" s="226"/>
      <c r="CS4365" s="137"/>
      <c r="CT4365" s="137"/>
      <c r="CU4365" s="137"/>
      <c r="CV4365" s="137"/>
      <c r="CW4365" s="137"/>
      <c r="CX4365" s="137"/>
      <c r="CY4365" s="137"/>
      <c r="CZ4365" s="137"/>
      <c r="DA4365" s="137"/>
      <c r="DB4365" s="120"/>
      <c r="DC4365" s="120"/>
      <c r="DD4365" s="120"/>
      <c r="DE4365" s="120"/>
      <c r="DF4365" s="120"/>
      <c r="DG4365" s="120"/>
      <c r="DH4365" s="120"/>
      <c r="DI4365" s="120"/>
      <c r="DJ4365" s="120"/>
      <c r="DK4365" s="120"/>
      <c r="DL4365" s="120"/>
      <c r="DM4365" s="120"/>
      <c r="DN4365" s="120"/>
    </row>
    <row r="4366" spans="1:118" s="119" customFormat="1">
      <c r="A4366" s="228"/>
      <c r="B4366" s="231"/>
      <c r="C4366" s="234"/>
      <c r="D4366" s="237"/>
      <c r="E4366" s="237"/>
      <c r="F4366" s="243"/>
      <c r="G4366" s="122">
        <v>3</v>
      </c>
      <c r="H4366" s="84"/>
      <c r="I4366" s="84"/>
      <c r="J4366" s="84"/>
      <c r="K4366" s="84"/>
      <c r="L4366" s="84"/>
      <c r="M4366" s="84"/>
      <c r="N4366" s="84"/>
      <c r="O4366" s="84"/>
      <c r="P4366" s="84"/>
      <c r="Q4366" s="84"/>
      <c r="R4366" s="84"/>
      <c r="S4366" s="84"/>
      <c r="T4366" s="84"/>
      <c r="U4366" s="84"/>
      <c r="V4366" s="84"/>
      <c r="W4366" s="84"/>
      <c r="X4366" s="84"/>
      <c r="Y4366" s="84"/>
      <c r="Z4366" s="84"/>
      <c r="AA4366" s="84"/>
      <c r="AB4366" s="84"/>
      <c r="AC4366" s="80"/>
      <c r="AD4366" s="80"/>
      <c r="AE4366" s="80"/>
      <c r="AF4366" s="80"/>
      <c r="AG4366" s="80"/>
      <c r="AH4366" s="80"/>
      <c r="AI4366" s="80"/>
      <c r="AJ4366" s="80"/>
      <c r="AK4366" s="80"/>
      <c r="AL4366" s="80"/>
      <c r="AM4366" s="240"/>
      <c r="AN4366" s="240"/>
      <c r="AO4366" s="240"/>
      <c r="AP4366" s="240"/>
      <c r="AQ4366" s="240"/>
      <c r="AR4366" s="240"/>
      <c r="AS4366" s="240"/>
      <c r="AT4366" s="256"/>
      <c r="AU4366" s="256"/>
      <c r="AV4366" s="259"/>
      <c r="AW4366" s="259"/>
      <c r="AX4366" s="256"/>
      <c r="AY4366" s="256"/>
      <c r="AZ4366" s="256"/>
      <c r="BA4366" s="256"/>
      <c r="BB4366" s="256"/>
      <c r="BC4366" s="256"/>
      <c r="BD4366" s="256"/>
      <c r="BE4366" s="256"/>
      <c r="BF4366" s="256"/>
      <c r="BG4366" s="256"/>
      <c r="BH4366" s="256"/>
      <c r="BI4366" s="256"/>
      <c r="BJ4366" s="256"/>
      <c r="BK4366" s="256"/>
      <c r="BL4366" s="262"/>
      <c r="BM4366" s="262"/>
      <c r="BN4366" s="262"/>
      <c r="BO4366" s="262"/>
      <c r="BP4366" s="262"/>
      <c r="BQ4366" s="262"/>
      <c r="BR4366" s="270"/>
      <c r="BS4366" s="270"/>
      <c r="BT4366" s="270"/>
      <c r="BU4366" s="270"/>
      <c r="BV4366" s="270"/>
      <c r="BW4366" s="270"/>
      <c r="BX4366" s="256"/>
      <c r="BY4366" s="256"/>
      <c r="BZ4366" s="256"/>
      <c r="CA4366" s="267"/>
      <c r="CB4366" s="267"/>
      <c r="CC4366" s="274"/>
      <c r="CD4366" s="267"/>
      <c r="CE4366" s="267"/>
      <c r="CF4366" s="267"/>
      <c r="CG4366" s="267"/>
      <c r="CH4366" s="267"/>
      <c r="CI4366" s="267"/>
      <c r="CJ4366" s="267"/>
      <c r="CK4366" s="267"/>
      <c r="CL4366" s="265"/>
      <c r="CM4366" s="272"/>
      <c r="CN4366" s="264"/>
      <c r="CO4366" s="136"/>
      <c r="CP4366" s="226"/>
      <c r="CQ4366" s="226"/>
      <c r="CR4366" s="226"/>
      <c r="CS4366" s="137"/>
      <c r="CT4366" s="137"/>
      <c r="CU4366" s="137"/>
      <c r="CV4366" s="137"/>
      <c r="CW4366" s="137"/>
      <c r="CX4366" s="137"/>
      <c r="CY4366" s="137"/>
      <c r="CZ4366" s="137"/>
      <c r="DA4366" s="137"/>
      <c r="DB4366" s="120"/>
      <c r="DC4366" s="120"/>
      <c r="DD4366" s="120"/>
      <c r="DE4366" s="120"/>
      <c r="DF4366" s="120"/>
      <c r="DG4366" s="120"/>
      <c r="DH4366" s="120"/>
      <c r="DI4366" s="120"/>
      <c r="DJ4366" s="120"/>
      <c r="DK4366" s="120"/>
      <c r="DL4366" s="120"/>
      <c r="DM4366" s="120"/>
      <c r="DN4366" s="120"/>
    </row>
    <row r="4367" spans="1:118" s="119" customFormat="1">
      <c r="A4367" s="228"/>
      <c r="B4367" s="231"/>
      <c r="C4367" s="234"/>
      <c r="D4367" s="237"/>
      <c r="E4367" s="237"/>
      <c r="F4367" s="244"/>
      <c r="G4367" s="123">
        <v>3.9</v>
      </c>
      <c r="H4367" s="85"/>
      <c r="I4367" s="85"/>
      <c r="J4367" s="85"/>
      <c r="K4367" s="85"/>
      <c r="L4367" s="85"/>
      <c r="M4367" s="85"/>
      <c r="N4367" s="85"/>
      <c r="O4367" s="85"/>
      <c r="P4367" s="85"/>
      <c r="Q4367" s="85"/>
      <c r="R4367" s="85"/>
      <c r="S4367" s="85"/>
      <c r="T4367" s="85"/>
      <c r="U4367" s="85"/>
      <c r="V4367" s="85"/>
      <c r="W4367" s="85"/>
      <c r="X4367" s="85"/>
      <c r="Y4367" s="85"/>
      <c r="Z4367" s="85"/>
      <c r="AA4367" s="85"/>
      <c r="AB4367" s="85"/>
      <c r="AC4367" s="81"/>
      <c r="AD4367" s="81"/>
      <c r="AE4367" s="81"/>
      <c r="AF4367" s="81"/>
      <c r="AG4367" s="81"/>
      <c r="AH4367" s="81"/>
      <c r="AI4367" s="81"/>
      <c r="AJ4367" s="81"/>
      <c r="AK4367" s="81"/>
      <c r="AL4367" s="81"/>
      <c r="AM4367" s="240"/>
      <c r="AN4367" s="240"/>
      <c r="AO4367" s="240"/>
      <c r="AP4367" s="240"/>
      <c r="AQ4367" s="240"/>
      <c r="AR4367" s="240"/>
      <c r="AS4367" s="240"/>
      <c r="AT4367" s="256"/>
      <c r="AU4367" s="256"/>
      <c r="AV4367" s="259"/>
      <c r="AW4367" s="259"/>
      <c r="AX4367" s="256"/>
      <c r="AY4367" s="256"/>
      <c r="AZ4367" s="256"/>
      <c r="BA4367" s="256"/>
      <c r="BB4367" s="256"/>
      <c r="BC4367" s="256"/>
      <c r="BD4367" s="256"/>
      <c r="BE4367" s="256"/>
      <c r="BF4367" s="256"/>
      <c r="BG4367" s="256"/>
      <c r="BH4367" s="256"/>
      <c r="BI4367" s="256"/>
      <c r="BJ4367" s="256"/>
      <c r="BK4367" s="256"/>
      <c r="BL4367" s="262"/>
      <c r="BM4367" s="262"/>
      <c r="BN4367" s="262"/>
      <c r="BO4367" s="262"/>
      <c r="BP4367" s="262"/>
      <c r="BQ4367" s="262"/>
      <c r="BR4367" s="270"/>
      <c r="BS4367" s="270"/>
      <c r="BT4367" s="270"/>
      <c r="BU4367" s="270"/>
      <c r="BV4367" s="270"/>
      <c r="BW4367" s="270"/>
      <c r="BX4367" s="256"/>
      <c r="BY4367" s="256"/>
      <c r="BZ4367" s="256"/>
      <c r="CA4367" s="267"/>
      <c r="CB4367" s="267"/>
      <c r="CC4367" s="274"/>
      <c r="CD4367" s="267"/>
      <c r="CE4367" s="267"/>
      <c r="CF4367" s="267"/>
      <c r="CG4367" s="267"/>
      <c r="CH4367" s="267"/>
      <c r="CI4367" s="267"/>
      <c r="CJ4367" s="267"/>
      <c r="CK4367" s="267"/>
      <c r="CL4367" s="265"/>
      <c r="CM4367" s="272"/>
      <c r="CN4367" s="264"/>
      <c r="CO4367" s="136"/>
      <c r="CP4367" s="226"/>
      <c r="CQ4367" s="226"/>
      <c r="CR4367" s="226"/>
      <c r="CS4367" s="137"/>
      <c r="CT4367" s="137"/>
      <c r="CU4367" s="137"/>
      <c r="CV4367" s="137"/>
      <c r="CW4367" s="137"/>
      <c r="CX4367" s="137"/>
      <c r="CY4367" s="137"/>
      <c r="CZ4367" s="137"/>
      <c r="DA4367" s="137"/>
      <c r="DB4367" s="120"/>
      <c r="DC4367" s="120"/>
      <c r="DD4367" s="120"/>
      <c r="DE4367" s="120"/>
      <c r="DF4367" s="120"/>
      <c r="DG4367" s="120"/>
      <c r="DH4367" s="120"/>
      <c r="DI4367" s="120"/>
      <c r="DJ4367" s="120"/>
      <c r="DK4367" s="120"/>
      <c r="DL4367" s="120"/>
      <c r="DM4367" s="120"/>
      <c r="DN4367" s="120"/>
    </row>
    <row r="4368" spans="1:118" s="119" customFormat="1">
      <c r="A4368" s="229"/>
      <c r="B4368" s="232"/>
      <c r="C4368" s="235"/>
      <c r="D4368" s="238"/>
      <c r="E4368" s="238"/>
      <c r="F4368" s="245" t="s">
        <v>83</v>
      </c>
      <c r="G4368" s="246"/>
      <c r="H4368" s="82"/>
      <c r="I4368" s="82"/>
      <c r="J4368" s="82"/>
      <c r="K4368" s="82"/>
      <c r="L4368" s="82"/>
      <c r="M4368" s="82"/>
      <c r="N4368" s="82"/>
      <c r="O4368" s="82"/>
      <c r="P4368" s="82"/>
      <c r="Q4368" s="82"/>
      <c r="R4368" s="82"/>
      <c r="S4368" s="82"/>
      <c r="T4368" s="82"/>
      <c r="U4368" s="82"/>
      <c r="V4368" s="82"/>
      <c r="W4368" s="82"/>
      <c r="X4368" s="82"/>
      <c r="Y4368" s="82"/>
      <c r="Z4368" s="82"/>
      <c r="AA4368" s="82"/>
      <c r="AB4368" s="82"/>
      <c r="AC4368" s="35"/>
      <c r="AD4368" s="35"/>
      <c r="AE4368" s="35"/>
      <c r="AF4368" s="35"/>
      <c r="AG4368" s="35"/>
      <c r="AH4368" s="35"/>
      <c r="AI4368" s="35"/>
      <c r="AJ4368" s="35"/>
      <c r="AK4368" s="35"/>
      <c r="AL4368" s="35"/>
      <c r="AM4368" s="241"/>
      <c r="AN4368" s="241"/>
      <c r="AO4368" s="241"/>
      <c r="AP4368" s="241"/>
      <c r="AQ4368" s="241"/>
      <c r="AR4368" s="241"/>
      <c r="AS4368" s="241"/>
      <c r="AT4368" s="257"/>
      <c r="AU4368" s="257"/>
      <c r="AV4368" s="260"/>
      <c r="AW4368" s="260"/>
      <c r="AX4368" s="257"/>
      <c r="AY4368" s="257"/>
      <c r="AZ4368" s="257"/>
      <c r="BA4368" s="257"/>
      <c r="BB4368" s="257"/>
      <c r="BC4368" s="257"/>
      <c r="BD4368" s="257"/>
      <c r="BE4368" s="257"/>
      <c r="BF4368" s="257"/>
      <c r="BG4368" s="257"/>
      <c r="BH4368" s="257"/>
      <c r="BI4368" s="257"/>
      <c r="BJ4368" s="257"/>
      <c r="BK4368" s="257"/>
      <c r="BL4368" s="263"/>
      <c r="BM4368" s="263"/>
      <c r="BN4368" s="263"/>
      <c r="BO4368" s="263"/>
      <c r="BP4368" s="263"/>
      <c r="BQ4368" s="263"/>
      <c r="BR4368" s="271"/>
      <c r="BS4368" s="271"/>
      <c r="BT4368" s="271"/>
      <c r="BU4368" s="271"/>
      <c r="BV4368" s="271"/>
      <c r="BW4368" s="271"/>
      <c r="BX4368" s="257"/>
      <c r="BY4368" s="257"/>
      <c r="BZ4368" s="257"/>
      <c r="CA4368" s="268"/>
      <c r="CB4368" s="268"/>
      <c r="CC4368" s="275"/>
      <c r="CD4368" s="268"/>
      <c r="CE4368" s="268"/>
      <c r="CF4368" s="268"/>
      <c r="CG4368" s="268"/>
      <c r="CH4368" s="268"/>
      <c r="CI4368" s="268"/>
      <c r="CJ4368" s="268"/>
      <c r="CK4368" s="268"/>
      <c r="CL4368" s="265"/>
      <c r="CM4368" s="272"/>
      <c r="CN4368" s="264"/>
      <c r="CO4368" s="136"/>
      <c r="CP4368" s="226"/>
      <c r="CQ4368" s="226"/>
      <c r="CR4368" s="226"/>
      <c r="CS4368" s="137"/>
      <c r="CT4368" s="137"/>
      <c r="CU4368" s="137"/>
      <c r="CV4368" s="137"/>
      <c r="CW4368" s="137"/>
      <c r="CX4368" s="137"/>
      <c r="CY4368" s="137"/>
      <c r="CZ4368" s="137"/>
      <c r="DA4368" s="137"/>
      <c r="DB4368" s="120"/>
      <c r="DC4368" s="120"/>
      <c r="DD4368" s="120"/>
      <c r="DE4368" s="120"/>
      <c r="DF4368" s="120"/>
      <c r="DG4368" s="120"/>
      <c r="DH4368" s="120"/>
      <c r="DI4368" s="120"/>
      <c r="DJ4368" s="120"/>
      <c r="DK4368" s="120"/>
      <c r="DL4368" s="120"/>
      <c r="DM4368" s="120"/>
      <c r="DN4368" s="120"/>
    </row>
    <row r="4369" spans="1:118" s="119" customFormat="1" ht="14.25" customHeight="1">
      <c r="A4369" s="227">
        <f t="shared" si="1326"/>
        <v>542</v>
      </c>
      <c r="B4369" s="517" t="s">
        <v>920</v>
      </c>
      <c r="C4369" s="517" t="s">
        <v>923</v>
      </c>
      <c r="D4369" s="236">
        <v>44410</v>
      </c>
      <c r="E4369" s="236" t="s">
        <v>1197</v>
      </c>
      <c r="F4369" s="253" t="s">
        <v>80</v>
      </c>
      <c r="G4369" s="254"/>
      <c r="H4369" s="82" t="s">
        <v>69</v>
      </c>
      <c r="I4369" s="82"/>
      <c r="J4369" s="82" t="s">
        <v>60</v>
      </c>
      <c r="K4369" s="82" t="s">
        <v>60</v>
      </c>
      <c r="L4369" s="82" t="s">
        <v>60</v>
      </c>
      <c r="M4369" s="82" t="s">
        <v>60</v>
      </c>
      <c r="N4369" s="82" t="s">
        <v>60</v>
      </c>
      <c r="O4369" s="82"/>
      <c r="P4369" s="82" t="s">
        <v>60</v>
      </c>
      <c r="Q4369" s="82" t="s">
        <v>60</v>
      </c>
      <c r="R4369" s="82" t="s">
        <v>60</v>
      </c>
      <c r="S4369" s="82" t="s">
        <v>60</v>
      </c>
      <c r="T4369" s="82" t="s">
        <v>60</v>
      </c>
      <c r="U4369" s="82" t="s">
        <v>60</v>
      </c>
      <c r="V4369" s="82"/>
      <c r="W4369" s="82" t="s">
        <v>61</v>
      </c>
      <c r="X4369" s="82" t="s">
        <v>67</v>
      </c>
      <c r="Y4369" s="82" t="s">
        <v>61</v>
      </c>
      <c r="Z4369" s="82" t="s">
        <v>61</v>
      </c>
      <c r="AA4369" s="82" t="s">
        <v>61</v>
      </c>
      <c r="AB4369" s="82" t="s">
        <v>61</v>
      </c>
      <c r="AC4369" s="82"/>
      <c r="AD4369" s="82" t="s">
        <v>61</v>
      </c>
      <c r="AE4369" s="82" t="s">
        <v>61</v>
      </c>
      <c r="AF4369" s="82" t="s">
        <v>61</v>
      </c>
      <c r="AG4369" s="82" t="s">
        <v>61</v>
      </c>
      <c r="AH4369" s="82" t="s">
        <v>61</v>
      </c>
      <c r="AI4369" s="82" t="s">
        <v>1471</v>
      </c>
      <c r="AJ4369" s="82"/>
      <c r="AK4369" s="82" t="s">
        <v>60</v>
      </c>
      <c r="AL4369" s="82" t="s">
        <v>60</v>
      </c>
      <c r="AM4369" s="239">
        <f>COUNTIF(H4369:AL4369,"PH")+COUNTIF(H4369:AL4369,"PH/L")+COUNTIF(H4369:AL4369,"PM")</f>
        <v>0</v>
      </c>
      <c r="AN4369" s="239">
        <f>COUNTIF(H4369:AL4369,"PD")+COUNTIF(H4369:AL4369,"PDD")+COUNTIF(H4369:AL4369,"P/DS")/2+COUNTIF(H4369:AL4369,"PMD")</f>
        <v>0</v>
      </c>
      <c r="AO4369" s="239">
        <f>COUNTIF(H4369:AL4369,"PN")+COUNTIF(H4369:AL4369,"P/NS")/2+COUNTIF(H4369:AL4369,"PH")+COUNTIF(H4369:AL4369,"PH/F")/2+COUNTIF(H4369:AL4369,"PH/L")/2+COUNTIF(H4369:AL4369,"PM")</f>
        <v>0</v>
      </c>
      <c r="AP4369" s="239">
        <f>COUNTIF(H4369:AL4369,"BH")+COUNTIF(H4369:AL4369,"AL/BL")+COUNTIF(H4369:AL4369,"UL/BL")+COUNTIF(H4369:AL4369,"BM")</f>
        <v>0</v>
      </c>
      <c r="AQ4369" s="239">
        <f>COUNTIF(H4369:AL4369,"DS")+COUNTIF(H4369:AL4369,"AL/DS")/2+COUNTIF(H4369:AL4369,"UL/DS")/2+COUNTIF(H4369:AL4369,"CT")+COUNTIF(H4369:AL4369,"MD")</f>
        <v>13.5</v>
      </c>
      <c r="AR4369" s="239">
        <f>COUNTIF(H4369:AL4369,"NS")+COUNTIF(H4369:AL4369,"AL/NS")/2+COUNTIF(H4369:AL4369,"UL/NS")/2+COUNTIF(H4369:AL4369,"BH")+COUNTIF(H4369:AL4369,"AL/BF")/2+COUNTIF(H4369:AL4369,"AL/BL")/2+COUNTIF(H4369:AL4369,"UL/BL")/2+COUNTIF(H4369:AL4369,"UL/BF")/2+COUNTIF(H4369:AL4369,"BM")</f>
        <v>10</v>
      </c>
      <c r="AS4369" s="239">
        <f>COUNTIF(H4369:AL4369,"AL")+COUNTIF(H4369:AL4369,"AL/DS")/2+COUNTIF(H4369:AL4369,"AL/NS")/2+COUNTIF(H4369:AL4369,"NH")+COUNTIF(H4369:AL4369,"SL")+COUNTIF(H4369:AL4369,"NHD")+COUNTIF(H4369:AL4369,"B")+COUNTIF(H4369:AL4369,"HL")+COUNTIF(H4369:AL4369,"AL/BF")/2+COUNTIF(H4369:AL4369,"AL/BL")/2</f>
        <v>2</v>
      </c>
      <c r="AT4369" s="255">
        <f>COUNTIF(H4369:AL4369,"PD")+COUNTIF(H4369:AL4369,"PN")+COUNTIF(H4369:AL4369,"P/DS")/2+COUNTIF(H4369:AL4369,"P/NS")/2+COUNTIF(H4369:AL4369,"DS")+COUNTIF(H4369:AL4369,"NS")+COUNTIF(H4369:AL4369,"AL")+COUNTIF(H4369:AL4369,"AL/DS")+COUNTIF(H4369:AL4369,"AL/NS")+COUNTIF(H4369:AL4369,"NH")+COUNTIF(H4369:AL4369,"SL")+COUNTIF(H4369:AL4369,"UL/DS")/2+COUNTIF(H4369:AL4369,"UL/NS")/2+COUNTIF(H4369:AL4369,"CT")+COUNTIF(H4369:AL4369,"NHD")+COUNTIF(H4369:AL4369,"PDD")+COUNTIF(H4369:AL4369,"B")+COUNTIF(H4369:AL4369,"HL")+COUNTIF(H4369:AL4369,"PH")+COUNTIF(H4369:AL4369,"BH")+COUNTIF(H4369:AL4369,"AL/BF")+COUNTIF(H4369:AL4369,"AL/BL")+COUNTIF(H4369:AL4369,"UL/BF")/2+COUNTIF(H4369:AL4369,"UL/BL")/2+COUNTIF(H4369:AL4369,"PH/F")/2+COUNTIF(H4369:AL4369,"PH/L")/2+COUNTIF(H4369:AL4369,"MD")+COUNTIF(H4369:AL4369,"PMD")+COUNTIF(H4369:AL4369,"PM")+COUNTIF(H4369:AL4369,"BM")</f>
        <v>25.5</v>
      </c>
      <c r="AU4369" s="255">
        <f>COUNTIF(H4369:AL4369,"P/DS")/2+COUNTIF(H4369:AL4369,"P/NS")/2+COUNTIF(H4369:AL4369,"IL")+COUNTIF(H4369:AL4369,"NL")+COUNTIF(H4369:AL4369,"UL")+COUNTIF(H4369:AL4369,"UL/DS")/2+COUNTIF(H4369:AL4369,"UL/NS")/2+COUNTIF(H4369:AL4369,"KT")+COUNTIF(H4369:AL4369,"UL/BF")/2+COUNTIF(H4369:AL4369,"UL/BL")/2+COUNTIF(H4369:AL4369,"PH/F")/2+COUNTIF(H4369:AL4369,"PH/L")/2+COUNTIF(H4369:AL4369,"NB")</f>
        <v>0.5</v>
      </c>
      <c r="AV4369" s="258">
        <f>COUNTIF(H4369:AL4369,"PN")+COUNTIF(H4369:AL4369,"TVD")+COUNTIF(H4369:AL4369,"PH")+COUNTIF(H4369:AL4369,"PM")+COUNTIF(H4369:AL4369,"PDD")-COUNTIFS(H4369:AL4369,"PN",H4376:AL4376,"&gt;=3")-COUNTIFS(H4369:AL4369,"PM",H4376:AL4376,"&gt;=3")</f>
        <v>0</v>
      </c>
      <c r="AW4369" s="258">
        <f>COUNTIF(H4369:AL4369,"NS")+COUNTIF(H4369:AL4369,"D")+COUNTIF(H4369:AL4369,"BH")+COUNTIF(H4369:AL4369,"NHD")+COUNTIF(H4369:AL4369,"BM")-COUNTIFS(H4369:AL4369,"NS",H4376:AL4376,"&gt;=3")-COUNTIFS(H4369:AL4369,"BH",H4376:AL4376,"&gt;=3")-COUNTIFS(H4369:AL4369,"BM",H4376:AL4376,"&gt;=3")</f>
        <v>10</v>
      </c>
      <c r="AX4369" s="255">
        <f>COUNTIF(H4369:AL4369,"AL")+COUNTIF(H4369:AL4369,"AL/DS")/2+COUNTIF(H4369:AL4369,"AL/NS")/2+COUNTIF(H4369:AL4369,"AL/BF")+COUNTIF(H4369:AL4369,"AL/BL")/2</f>
        <v>1</v>
      </c>
      <c r="AY4369" s="255">
        <f>COUNTIF(H4369:AL4369,"SL")</f>
        <v>0</v>
      </c>
      <c r="AZ4369" s="255">
        <f>COUNTIF(H4369:AL4369,"NH")</f>
        <v>1</v>
      </c>
      <c r="BA4369" s="255">
        <f>COUNTIF(H4369:AL4369,"HL")</f>
        <v>0</v>
      </c>
      <c r="BB4369" s="255">
        <f>COUNTIF(G4369:AL4369,"P/DS")/2+COUNTIF(G4369:AL4369,"P/NS")/2+COUNTIF(G4369:AL4369,"UL")+COUNTIF(G4369:AL4369,"UL/DS")/2+COUNTIF(G4369:AL4369,"UL/NS")/2+COUNTIF(G4369:AL4369,"UL/BL")/2+COUNTIF(G4369:AL4369,"UL/BF")/2+COUNTIF(G4369:AL4369,"PH/F")/2+COUNTIF(G4369:AL4369,"PH/L")/2</f>
        <v>0.5</v>
      </c>
      <c r="BC4369" s="255">
        <f>COUNTIF(H4369:AL4369,"NB")</f>
        <v>0</v>
      </c>
      <c r="BD4369" s="255">
        <f>COUNTIF(H4369:AL4369,"NL")</f>
        <v>0</v>
      </c>
      <c r="BE4369" s="255">
        <f>COUNTIF(H4369:AL4369,"IL")</f>
        <v>0</v>
      </c>
      <c r="BF4369" s="255">
        <f>COUNTIF(H4369:AL4369,"KT")</f>
        <v>0</v>
      </c>
      <c r="BG4369" s="255">
        <f>COUNTIF(H4369:AL4369,"L70")</f>
        <v>0</v>
      </c>
      <c r="BH4369" s="255">
        <f>COUNTIF(H4369:AL4369,"MD")</f>
        <v>0</v>
      </c>
      <c r="BI4369" s="255">
        <f>COUNTIF(H4369:AL4369,"PMD")</f>
        <v>0</v>
      </c>
      <c r="BJ4369" s="255">
        <f>COUNTIF(H4369:AL4369,"PM")</f>
        <v>0</v>
      </c>
      <c r="BK4369" s="255">
        <f>COUNTIF(H4369:AL4369,"BM")</f>
        <v>0</v>
      </c>
      <c r="BL4369" s="261">
        <f>SUMIF(H4369:AL4369,"PD",H4370:AL4370)+SUMIF(H4369:AL4369,"PN",H4370:AL4370)+SUMIF(H4369:AL4369,"P/DS",H4370:AL4370)+SUMIF(H4369:AL4369,"PN/F",H4370:AL4370)+SUMIF(H4369:AL4369,"PN/L",H4370:AL4370)+SUMIF(H4369:AL4369,"TV",H4370:AL4370)+SUMIF(H4369:AL4369,"TVD",H4370:AL4370)+SUMIF(H4369:AL4369,"PDD",H4370:AL4370)</f>
        <v>0</v>
      </c>
      <c r="BM4369" s="261">
        <f>SUMIF(H4369:AL4369,"PD",H4371:AL4371)+SUMIF(H4369:AL4369,"PN",H4371:AL4371)+SUMIF(H4369:AL4369,"P/DS",H4371:AL4371)+SUMIF(H4369:AL4369,"PN/F",H4371:AL4371)+SUMIF(H4369:AL4369,"PN/L",H4371:AL4371)+SUMIF(H4369:AL4369,"TV",H4371:AL4371)+SUMIF(H4369:AL4369,"TVD",H4371:AL4371)+SUMIF(H4369:AL4369,"PDD",H4371:AL4371)+SUMIF(H4369:AL4369,"PMD",H4371:AL4371)</f>
        <v>0</v>
      </c>
      <c r="BN4369" s="261">
        <f>SUMIF(H4369:AL4369,"PD",H4372:AL4372)+SUMIF(H4369:AL4369,"PN",H4372:AL4372)+SUMIF(H4369:AL4369,"P/DS",H4372:AL4372)+SUMIF(H4369:AL4369,"PN/F",H4372:AL4372)+SUMIF(H4369:AL4369,"PN/L",H4372:AL4372)+SUMIF(H4369:AL4369,"TV",H4372:AL4372)+SUMIF(H4369:AL4369,"TVD",H4372:AL4372)</f>
        <v>0</v>
      </c>
      <c r="BO4369" s="261">
        <f>SUMIF(H4369:AL4369,"PD",H4373:AL4373)+SUMIF(H4369:AL4369,"PN",H4373:AL4373)+SUMIF(H4369:AL4369,"P/DS",H4373:AL4373)+SUMIF(H4369:AL4369,"PN/F",H4373:AL4373)+SUMIF(H4369:AL4369,"PN/L",H4373:AL4373)+SUMIF(H4369:AL4369,"TV",H4373:AL4373)+SUMIF(H4369:AL4369,"TVD",H4373:AL4373)</f>
        <v>0</v>
      </c>
      <c r="BP4369" s="261">
        <f>SUMIF(H4369:AL4369,"PD",H4374:AL4374)+SUMIF(H4369:AL4369,"PN",H4374:AL4374)+SUMIF(H4369:AL4369,"P/DS",H4374:AL4374)+SUMIF(H4369:AL4369,"PN/F",H4374:AL4374)+SUMIF(H4369:AL4369,"PN/L",H4374:AL4374)+SUMIF(H4369:AL4369,"TV",H4374:AL4374)+SUMIF(H4369:AL4369,"TVD",H4374:AL4374)+SUMIF(H4369:AL4369,"PDD",H4374:AL4374)+SUMIF(H4369:AL4369,"PH",H4374:AL4374)+SUMIF(H4369:AL4369,"PM",H4374:AL4374)</f>
        <v>0</v>
      </c>
      <c r="BQ4369" s="261">
        <f>SUMIF(H4369:AL4369,"PD",H4375:AL4375)+SUMIF(H4369:AL4369,"PN",H4375:AL4375)+SUMIF(H4369:AL4369,"P/DS",H4375:AL4375)+SUMIF(H4369:AL4369,"PN/F",H4375:AL4375)+SUMIF(H4369:AL4369,"PN/L",H4375:AL4375)+SUMIF(H4369:AL4369,"TV",H4375:AL4375)+SUMIF(H4369:AL4369,"TVD",H4375:AL4375)+SUMIF(H4369:AL4369,"PDD",H4375:AL4375)+SUMIF(H4369:AL4369,"PH",H4375:AL4375)+SUMIF(H4369:AL4369,"PM",H4375:AL4375)</f>
        <v>0</v>
      </c>
      <c r="BR4369" s="269">
        <f>SUM(H4370:AL4370)-BL4369</f>
        <v>14.5</v>
      </c>
      <c r="BS4369" s="269">
        <f>SUM(H4371:AL4371)-BM4369</f>
        <v>10.5</v>
      </c>
      <c r="BT4369" s="269">
        <f>SUM(H4372:AL4372)-BN4369</f>
        <v>0</v>
      </c>
      <c r="BU4369" s="269">
        <f>SUM(H4373:AL4373)-BO4369</f>
        <v>0</v>
      </c>
      <c r="BV4369" s="269">
        <f>SUM(H4374:AL4374)-BP4369</f>
        <v>0</v>
      </c>
      <c r="BW4369" s="269">
        <f>SUM(H4375:AL4375)-BQ4369</f>
        <v>0</v>
      </c>
      <c r="BX4369" s="255">
        <f>SUMIF(H4369:AL4369,"PD",H4376:AL4376)+SUMIF(H4369:AL4369,"PN",H4376:AL4376)+SUMIF(H4369:AL4369,"P/DS",H4376:AL4376)+SUMIF(H4369:AL4369,"PN/F",H4376:AL4376)+SUMIF(H4369:AL4369,"PN/L",H4376:AL4376)</f>
        <v>0</v>
      </c>
      <c r="BY4369" s="255">
        <f>SUM(H4376:AL4376)-BX4369</f>
        <v>0</v>
      </c>
      <c r="BZ4369" s="255">
        <f t="shared" ref="BZ4369" si="1335">+SUM(BL4369:BW4376)</f>
        <v>25</v>
      </c>
      <c r="CA4369" s="266">
        <f>(COUNTIFS(H4369:AL4369,"PD",H4370:AL4370,"&gt;=2"))*0.5-IF(CN4369="VP",COUNTIFS($H$16:$AL$16,"SAT",H4369:AL4369,"PD",H4370:AL4370,"&gt;=2"))*0.5</f>
        <v>0</v>
      </c>
      <c r="CB4369" s="266">
        <f>(COUNTIFS(H4369:AL4369,"PN",H4371:AL4371,"&gt;=0.5",H4370:AL4370,"&gt;=1.5"))*0.5+COUNTIFS(H4369:AL4369,"PDD",H4371:AL4371,"&gt;=0.5",H4370:AL4370,"&gt;=1.5")*0.5</f>
        <v>0</v>
      </c>
      <c r="CC4369" s="273">
        <f>(COUNTIFS(H4369:AL4369,"TV",H4371:AL4371,"&gt;=10"))*0.5+(COUNTIFS(H4369:AL4369,"PMD",H4371:AL4371,"&gt;=2"))*0.5</f>
        <v>0</v>
      </c>
      <c r="CD4369" s="266">
        <f>(COUNTIFS(H4369:AL4369,"TVD",H4373:AL4373,"&gt;=6.5",H4371:AL4371,"&gt;=3.5"))*0.5</f>
        <v>0</v>
      </c>
      <c r="CE4369" s="266">
        <f>(COUNTIFS(H4369:AL4369,"PD",H4374:AL4374,"&gt;=10"))*0.5</f>
        <v>0</v>
      </c>
      <c r="CF4369" s="266">
        <f>(COUNTIFS(H4369:AL4369,"PDD",H4374:AL4374,"&gt;=3.5",H4375:AL4375,"&gt;=6.5")+COUNTIFS(H4369:AL4369,"PH",H4375:AL4375,"&gt;=0.5",H4374:AL4374,"&gt;=1.5")+COUNTIFS(H4369:AL4369,"PM",H4375:AL4375,"&gt;=0.5",H4374:AL4374,"&gt;=1.5"))*0.5</f>
        <v>0</v>
      </c>
      <c r="CG4369" s="266">
        <f>(COUNTIFS(H4369:AL4369,"DS",H4370:AL4370,"&gt;=2")+COUNTIFS(H4369:AL4369,"AL/DS",H4370:AL4370,"&gt;=2"))*0.5-IF(CN4369="VP",COUNTIFS($H$16:$AL$16,"SAT",H4369:AL4369,"DS",H4370:AL4370,"&gt;=2"))*0.5</f>
        <v>3</v>
      </c>
      <c r="CH4369" s="266">
        <f>(COUNTIFS(H4369:AL4369,"NS",H4371:AL4371,"&gt;=0.5",H4370:AL4370,"&gt;=1.5")+COUNTIFS(H4369:AL4369,"AL/NS",H4371:AL4371,"&gt;=0.5",H4370:AL4370,"&gt;=1.5")+COUNTIFS(H4369:AL4369,"NHD",H4371:AL4371,"&gt;=4.5",H4374:AL4374,"&gt;=2",H4370:AL4370,"&gt;=1.5"))*0.5</f>
        <v>0</v>
      </c>
      <c r="CI4369" s="266">
        <f>(COUNTIF(H4371:AL4371,"&gt;=10")+COUNTIFS(H4369:AL4369,"MD",H4371:AL4371,"&gt;=2")-COUNTIFS(H4369:AL4369,"TV",H4371:AL4371,"&gt;=10"))*0.5</f>
        <v>0.5</v>
      </c>
      <c r="CJ4369" s="266">
        <f>(COUNTIFS(H4369:AL4369,"D",H4373:AL4373,"&gt;=6.5",H4371:AL4371,"&gt;=3.5"))*0.5</f>
        <v>0</v>
      </c>
      <c r="CK4369" s="266">
        <f>(COUNTIF(H4374:AL4374,"&gt;=10")-COUNTIFS(H4369:AL4369,"PD",H4374:AL4374,"&gt;=10"))*0.5</f>
        <v>0</v>
      </c>
      <c r="CL4369" s="265">
        <f>(COUNTIFS(H4369:AL4369,"NHD",H4374:AL4374,"&gt;=3.5",H4375:AL4375,"&gt;=6.5")+COUNTIFS(H4369:AL4369,"BH",H4374:AL4374,"&gt;=1.5",H4375:AL4375,"&gt;=0.5")+COUNTIFS(H4369:AL4369,"BM",H4374:AL4374,"&gt;=1.5",H4375:AL4375,"&gt;=0.5")+COUNTIFS(H4369:AL4369,"D",H4374:AL4374,"&gt;=1.5",H4375:AL4375,"&gt;=0.5"))*0.5</f>
        <v>0</v>
      </c>
      <c r="CM4369" s="272"/>
      <c r="CN4369" s="264" t="s">
        <v>723</v>
      </c>
      <c r="CO4369" s="136">
        <f t="shared" ref="CO4369" si="1336">+AM4369+AN4369+AO4369+AP4369+AQ4369+AR4369+AS4369+AU4369+BG4369</f>
        <v>26</v>
      </c>
      <c r="CP4369" s="225">
        <f>+SUM(I4370:I4375)-I4376</f>
        <v>10.5</v>
      </c>
      <c r="CQ4369" s="225">
        <f>+SUM(J4370:J4375)-J4376</f>
        <v>2.5</v>
      </c>
      <c r="CR4369" s="225">
        <f>+SUM(K4370:K4375)-K4376</f>
        <v>0</v>
      </c>
      <c r="CS4369" s="137"/>
      <c r="CT4369" s="137"/>
      <c r="CU4369" s="137"/>
      <c r="CV4369" s="137"/>
      <c r="CW4369" s="137"/>
      <c r="CX4369" s="137"/>
      <c r="CY4369" s="137"/>
      <c r="CZ4369" s="137"/>
      <c r="DA4369" s="137"/>
      <c r="DB4369" s="120"/>
      <c r="DC4369" s="120"/>
      <c r="DD4369" s="120"/>
      <c r="DE4369" s="120"/>
      <c r="DF4369" s="120"/>
      <c r="DG4369" s="120"/>
      <c r="DH4369" s="120"/>
      <c r="DI4369" s="120"/>
      <c r="DJ4369" s="120"/>
      <c r="DK4369" s="120"/>
      <c r="DL4369" s="120"/>
      <c r="DM4369" s="120"/>
      <c r="DN4369" s="120"/>
    </row>
    <row r="4370" spans="1:118" s="119" customFormat="1" ht="14.25" customHeight="1">
      <c r="A4370" s="228"/>
      <c r="B4370" s="518"/>
      <c r="C4370" s="518"/>
      <c r="D4370" s="237"/>
      <c r="E4370" s="237"/>
      <c r="F4370" s="242" t="s">
        <v>82</v>
      </c>
      <c r="G4370" s="121">
        <v>1.5</v>
      </c>
      <c r="H4370" s="83"/>
      <c r="I4370" s="83"/>
      <c r="J4370" s="83">
        <v>2.5</v>
      </c>
      <c r="K4370" s="83"/>
      <c r="L4370" s="83">
        <v>2.5</v>
      </c>
      <c r="M4370" s="83"/>
      <c r="N4370" s="83">
        <v>2.5</v>
      </c>
      <c r="O4370" s="83"/>
      <c r="P4370" s="83"/>
      <c r="Q4370" s="83">
        <v>2.5</v>
      </c>
      <c r="R4370" s="83">
        <v>2.5</v>
      </c>
      <c r="S4370" s="83">
        <v>2</v>
      </c>
      <c r="T4370" s="83"/>
      <c r="U4370" s="83"/>
      <c r="V4370" s="83"/>
      <c r="W4370" s="83"/>
      <c r="X4370" s="83"/>
      <c r="Y4370" s="83"/>
      <c r="Z4370" s="83"/>
      <c r="AA4370" s="83"/>
      <c r="AB4370" s="83"/>
      <c r="AC4370" s="79"/>
      <c r="AD4370" s="79"/>
      <c r="AE4370" s="79"/>
      <c r="AF4370" s="79"/>
      <c r="AG4370" s="79"/>
      <c r="AH4370" s="79"/>
      <c r="AI4370" s="79"/>
      <c r="AJ4370" s="79"/>
      <c r="AK4370" s="79"/>
      <c r="AL4370" s="79"/>
      <c r="AM4370" s="240"/>
      <c r="AN4370" s="240"/>
      <c r="AO4370" s="240"/>
      <c r="AP4370" s="240"/>
      <c r="AQ4370" s="240"/>
      <c r="AR4370" s="240"/>
      <c r="AS4370" s="240"/>
      <c r="AT4370" s="256"/>
      <c r="AU4370" s="256"/>
      <c r="AV4370" s="259"/>
      <c r="AW4370" s="259"/>
      <c r="AX4370" s="256"/>
      <c r="AY4370" s="256"/>
      <c r="AZ4370" s="256"/>
      <c r="BA4370" s="256"/>
      <c r="BB4370" s="256"/>
      <c r="BC4370" s="256"/>
      <c r="BD4370" s="256"/>
      <c r="BE4370" s="256"/>
      <c r="BF4370" s="256"/>
      <c r="BG4370" s="256"/>
      <c r="BH4370" s="256"/>
      <c r="BI4370" s="256"/>
      <c r="BJ4370" s="256"/>
      <c r="BK4370" s="256"/>
      <c r="BL4370" s="262"/>
      <c r="BM4370" s="262"/>
      <c r="BN4370" s="262"/>
      <c r="BO4370" s="262"/>
      <c r="BP4370" s="262"/>
      <c r="BQ4370" s="262"/>
      <c r="BR4370" s="270"/>
      <c r="BS4370" s="270"/>
      <c r="BT4370" s="270"/>
      <c r="BU4370" s="270"/>
      <c r="BV4370" s="270"/>
      <c r="BW4370" s="270"/>
      <c r="BX4370" s="256"/>
      <c r="BY4370" s="256"/>
      <c r="BZ4370" s="256"/>
      <c r="CA4370" s="267"/>
      <c r="CB4370" s="267"/>
      <c r="CC4370" s="274"/>
      <c r="CD4370" s="267"/>
      <c r="CE4370" s="267"/>
      <c r="CF4370" s="267"/>
      <c r="CG4370" s="267"/>
      <c r="CH4370" s="267"/>
      <c r="CI4370" s="267"/>
      <c r="CJ4370" s="267"/>
      <c r="CK4370" s="267"/>
      <c r="CL4370" s="265"/>
      <c r="CM4370" s="272"/>
      <c r="CN4370" s="264"/>
      <c r="CO4370" s="136"/>
      <c r="CP4370" s="226"/>
      <c r="CQ4370" s="226"/>
      <c r="CR4370" s="226"/>
      <c r="CS4370" s="137"/>
      <c r="CT4370" s="137"/>
      <c r="CU4370" s="137"/>
      <c r="CV4370" s="137"/>
      <c r="CW4370" s="137"/>
      <c r="CX4370" s="137"/>
      <c r="CY4370" s="137"/>
      <c r="CZ4370" s="137"/>
      <c r="DA4370" s="137"/>
      <c r="DB4370" s="120"/>
      <c r="DC4370" s="120"/>
      <c r="DD4370" s="120"/>
      <c r="DE4370" s="120"/>
      <c r="DF4370" s="120"/>
      <c r="DG4370" s="120"/>
      <c r="DH4370" s="120"/>
      <c r="DI4370" s="120"/>
      <c r="DJ4370" s="120"/>
      <c r="DK4370" s="120"/>
      <c r="DL4370" s="120"/>
      <c r="DM4370" s="120"/>
      <c r="DN4370" s="120"/>
    </row>
    <row r="4371" spans="1:118" s="119" customFormat="1">
      <c r="A4371" s="228"/>
      <c r="B4371" s="518"/>
      <c r="C4371" s="518"/>
      <c r="D4371" s="237"/>
      <c r="E4371" s="237"/>
      <c r="F4371" s="243"/>
      <c r="G4371" s="122">
        <v>2</v>
      </c>
      <c r="H4371" s="84"/>
      <c r="I4371" s="84">
        <v>10.5</v>
      </c>
      <c r="J4371" s="84"/>
      <c r="K4371" s="84"/>
      <c r="L4371" s="84"/>
      <c r="M4371" s="84"/>
      <c r="N4371" s="84"/>
      <c r="O4371" s="84"/>
      <c r="P4371" s="84"/>
      <c r="Q4371" s="84"/>
      <c r="R4371" s="84"/>
      <c r="S4371" s="84"/>
      <c r="T4371" s="84"/>
      <c r="U4371" s="84"/>
      <c r="V4371" s="84"/>
      <c r="W4371" s="84"/>
      <c r="X4371" s="84"/>
      <c r="Y4371" s="84"/>
      <c r="Z4371" s="84"/>
      <c r="AA4371" s="84"/>
      <c r="AB4371" s="84"/>
      <c r="AC4371" s="80"/>
      <c r="AD4371" s="80"/>
      <c r="AE4371" s="80"/>
      <c r="AF4371" s="80"/>
      <c r="AG4371" s="80"/>
      <c r="AH4371" s="80"/>
      <c r="AI4371" s="80"/>
      <c r="AJ4371" s="80"/>
      <c r="AK4371" s="80"/>
      <c r="AL4371" s="80"/>
      <c r="AM4371" s="240"/>
      <c r="AN4371" s="240"/>
      <c r="AO4371" s="240"/>
      <c r="AP4371" s="240"/>
      <c r="AQ4371" s="240"/>
      <c r="AR4371" s="240"/>
      <c r="AS4371" s="240"/>
      <c r="AT4371" s="256"/>
      <c r="AU4371" s="256"/>
      <c r="AV4371" s="259"/>
      <c r="AW4371" s="259"/>
      <c r="AX4371" s="256"/>
      <c r="AY4371" s="256"/>
      <c r="AZ4371" s="256"/>
      <c r="BA4371" s="256"/>
      <c r="BB4371" s="256"/>
      <c r="BC4371" s="256"/>
      <c r="BD4371" s="256"/>
      <c r="BE4371" s="256"/>
      <c r="BF4371" s="256"/>
      <c r="BG4371" s="256"/>
      <c r="BH4371" s="256"/>
      <c r="BI4371" s="256"/>
      <c r="BJ4371" s="256"/>
      <c r="BK4371" s="256"/>
      <c r="BL4371" s="262"/>
      <c r="BM4371" s="262"/>
      <c r="BN4371" s="262"/>
      <c r="BO4371" s="262"/>
      <c r="BP4371" s="262"/>
      <c r="BQ4371" s="262"/>
      <c r="BR4371" s="270"/>
      <c r="BS4371" s="270"/>
      <c r="BT4371" s="270"/>
      <c r="BU4371" s="270"/>
      <c r="BV4371" s="270"/>
      <c r="BW4371" s="270"/>
      <c r="BX4371" s="256"/>
      <c r="BY4371" s="256"/>
      <c r="BZ4371" s="256"/>
      <c r="CA4371" s="267"/>
      <c r="CB4371" s="267"/>
      <c r="CC4371" s="274"/>
      <c r="CD4371" s="267"/>
      <c r="CE4371" s="267"/>
      <c r="CF4371" s="267"/>
      <c r="CG4371" s="267"/>
      <c r="CH4371" s="267"/>
      <c r="CI4371" s="267"/>
      <c r="CJ4371" s="267"/>
      <c r="CK4371" s="267"/>
      <c r="CL4371" s="265"/>
      <c r="CM4371" s="272"/>
      <c r="CN4371" s="264"/>
      <c r="CO4371" s="136"/>
      <c r="CP4371" s="226"/>
      <c r="CQ4371" s="226"/>
      <c r="CR4371" s="226"/>
      <c r="CS4371" s="137"/>
      <c r="CT4371" s="137"/>
      <c r="CU4371" s="137"/>
      <c r="CV4371" s="137"/>
      <c r="CW4371" s="137"/>
      <c r="CX4371" s="137"/>
      <c r="CY4371" s="137"/>
      <c r="CZ4371" s="137"/>
      <c r="DA4371" s="137"/>
      <c r="DB4371" s="120"/>
      <c r="DC4371" s="120"/>
      <c r="DD4371" s="120"/>
      <c r="DE4371" s="120"/>
      <c r="DF4371" s="120"/>
      <c r="DG4371" s="120"/>
      <c r="DH4371" s="120"/>
      <c r="DI4371" s="120"/>
      <c r="DJ4371" s="120"/>
      <c r="DK4371" s="120"/>
      <c r="DL4371" s="120"/>
      <c r="DM4371" s="120"/>
      <c r="DN4371" s="120"/>
    </row>
    <row r="4372" spans="1:118" s="119" customFormat="1">
      <c r="A4372" s="228"/>
      <c r="B4372" s="518"/>
      <c r="C4372" s="518"/>
      <c r="D4372" s="237"/>
      <c r="E4372" s="237"/>
      <c r="F4372" s="243"/>
      <c r="G4372" s="122">
        <v>2.1</v>
      </c>
      <c r="H4372" s="84"/>
      <c r="I4372" s="84"/>
      <c r="J4372" s="84"/>
      <c r="K4372" s="84"/>
      <c r="L4372" s="84"/>
      <c r="M4372" s="84"/>
      <c r="N4372" s="84"/>
      <c r="O4372" s="84"/>
      <c r="P4372" s="84"/>
      <c r="Q4372" s="84"/>
      <c r="R4372" s="84"/>
      <c r="S4372" s="84"/>
      <c r="T4372" s="84"/>
      <c r="U4372" s="84"/>
      <c r="V4372" s="84"/>
      <c r="W4372" s="84"/>
      <c r="X4372" s="84"/>
      <c r="Y4372" s="84"/>
      <c r="Z4372" s="84"/>
      <c r="AA4372" s="84"/>
      <c r="AB4372" s="84"/>
      <c r="AC4372" s="80"/>
      <c r="AD4372" s="80"/>
      <c r="AE4372" s="80"/>
      <c r="AF4372" s="80"/>
      <c r="AG4372" s="80"/>
      <c r="AH4372" s="80"/>
      <c r="AI4372" s="80"/>
      <c r="AJ4372" s="80"/>
      <c r="AK4372" s="80"/>
      <c r="AL4372" s="80"/>
      <c r="AM4372" s="240"/>
      <c r="AN4372" s="240"/>
      <c r="AO4372" s="240"/>
      <c r="AP4372" s="240"/>
      <c r="AQ4372" s="240"/>
      <c r="AR4372" s="240"/>
      <c r="AS4372" s="240"/>
      <c r="AT4372" s="256"/>
      <c r="AU4372" s="256"/>
      <c r="AV4372" s="259"/>
      <c r="AW4372" s="259"/>
      <c r="AX4372" s="256"/>
      <c r="AY4372" s="256"/>
      <c r="AZ4372" s="256"/>
      <c r="BA4372" s="256"/>
      <c r="BB4372" s="256"/>
      <c r="BC4372" s="256"/>
      <c r="BD4372" s="256"/>
      <c r="BE4372" s="256"/>
      <c r="BF4372" s="256"/>
      <c r="BG4372" s="256"/>
      <c r="BH4372" s="256"/>
      <c r="BI4372" s="256"/>
      <c r="BJ4372" s="256"/>
      <c r="BK4372" s="256"/>
      <c r="BL4372" s="262"/>
      <c r="BM4372" s="262"/>
      <c r="BN4372" s="262"/>
      <c r="BO4372" s="262"/>
      <c r="BP4372" s="262"/>
      <c r="BQ4372" s="262"/>
      <c r="BR4372" s="270"/>
      <c r="BS4372" s="270"/>
      <c r="BT4372" s="270"/>
      <c r="BU4372" s="270"/>
      <c r="BV4372" s="270"/>
      <c r="BW4372" s="270"/>
      <c r="BX4372" s="256"/>
      <c r="BY4372" s="256"/>
      <c r="BZ4372" s="256"/>
      <c r="CA4372" s="267"/>
      <c r="CB4372" s="267"/>
      <c r="CC4372" s="274"/>
      <c r="CD4372" s="267"/>
      <c r="CE4372" s="267"/>
      <c r="CF4372" s="267"/>
      <c r="CG4372" s="267"/>
      <c r="CH4372" s="267"/>
      <c r="CI4372" s="267"/>
      <c r="CJ4372" s="267"/>
      <c r="CK4372" s="267"/>
      <c r="CL4372" s="265"/>
      <c r="CM4372" s="272"/>
      <c r="CN4372" s="264"/>
      <c r="CO4372" s="136"/>
      <c r="CP4372" s="226"/>
      <c r="CQ4372" s="226"/>
      <c r="CR4372" s="226"/>
      <c r="CS4372" s="137"/>
      <c r="CT4372" s="137"/>
      <c r="CU4372" s="137"/>
      <c r="CV4372" s="137"/>
      <c r="CW4372" s="137"/>
      <c r="CX4372" s="137"/>
      <c r="CY4372" s="137"/>
      <c r="CZ4372" s="137"/>
      <c r="DA4372" s="137"/>
      <c r="DB4372" s="120"/>
      <c r="DC4372" s="120"/>
      <c r="DD4372" s="120"/>
      <c r="DE4372" s="120"/>
      <c r="DF4372" s="120"/>
      <c r="DG4372" s="120"/>
      <c r="DH4372" s="120"/>
      <c r="DI4372" s="120"/>
      <c r="DJ4372" s="120"/>
      <c r="DK4372" s="120"/>
      <c r="DL4372" s="120"/>
      <c r="DM4372" s="120"/>
      <c r="DN4372" s="120"/>
    </row>
    <row r="4373" spans="1:118" s="119" customFormat="1">
      <c r="A4373" s="228"/>
      <c r="B4373" s="518"/>
      <c r="C4373" s="518"/>
      <c r="D4373" s="237"/>
      <c r="E4373" s="237"/>
      <c r="F4373" s="243"/>
      <c r="G4373" s="122">
        <v>2.7</v>
      </c>
      <c r="H4373" s="84"/>
      <c r="I4373" s="84"/>
      <c r="J4373" s="84"/>
      <c r="K4373" s="84"/>
      <c r="L4373" s="84"/>
      <c r="M4373" s="84"/>
      <c r="N4373" s="84"/>
      <c r="O4373" s="84"/>
      <c r="P4373" s="84"/>
      <c r="Q4373" s="84"/>
      <c r="R4373" s="84"/>
      <c r="S4373" s="84"/>
      <c r="T4373" s="84"/>
      <c r="U4373" s="84"/>
      <c r="V4373" s="84"/>
      <c r="W4373" s="84"/>
      <c r="X4373" s="84"/>
      <c r="Y4373" s="84"/>
      <c r="Z4373" s="84"/>
      <c r="AA4373" s="84"/>
      <c r="AB4373" s="84"/>
      <c r="AC4373" s="80"/>
      <c r="AD4373" s="80"/>
      <c r="AE4373" s="80"/>
      <c r="AF4373" s="80"/>
      <c r="AG4373" s="80"/>
      <c r="AH4373" s="80"/>
      <c r="AI4373" s="80"/>
      <c r="AJ4373" s="80"/>
      <c r="AK4373" s="80"/>
      <c r="AL4373" s="80"/>
      <c r="AM4373" s="240"/>
      <c r="AN4373" s="240"/>
      <c r="AO4373" s="240"/>
      <c r="AP4373" s="240"/>
      <c r="AQ4373" s="240"/>
      <c r="AR4373" s="240"/>
      <c r="AS4373" s="240"/>
      <c r="AT4373" s="256"/>
      <c r="AU4373" s="256"/>
      <c r="AV4373" s="259"/>
      <c r="AW4373" s="259"/>
      <c r="AX4373" s="256"/>
      <c r="AY4373" s="256"/>
      <c r="AZ4373" s="256"/>
      <c r="BA4373" s="256"/>
      <c r="BB4373" s="256"/>
      <c r="BC4373" s="256"/>
      <c r="BD4373" s="256"/>
      <c r="BE4373" s="256"/>
      <c r="BF4373" s="256"/>
      <c r="BG4373" s="256"/>
      <c r="BH4373" s="256"/>
      <c r="BI4373" s="256"/>
      <c r="BJ4373" s="256"/>
      <c r="BK4373" s="256"/>
      <c r="BL4373" s="262"/>
      <c r="BM4373" s="262"/>
      <c r="BN4373" s="262"/>
      <c r="BO4373" s="262"/>
      <c r="BP4373" s="262"/>
      <c r="BQ4373" s="262"/>
      <c r="BR4373" s="270"/>
      <c r="BS4373" s="270"/>
      <c r="BT4373" s="270"/>
      <c r="BU4373" s="270"/>
      <c r="BV4373" s="270"/>
      <c r="BW4373" s="270"/>
      <c r="BX4373" s="256"/>
      <c r="BY4373" s="256"/>
      <c r="BZ4373" s="256"/>
      <c r="CA4373" s="267"/>
      <c r="CB4373" s="267"/>
      <c r="CC4373" s="274"/>
      <c r="CD4373" s="267"/>
      <c r="CE4373" s="267"/>
      <c r="CF4373" s="267"/>
      <c r="CG4373" s="267"/>
      <c r="CH4373" s="267"/>
      <c r="CI4373" s="267"/>
      <c r="CJ4373" s="267"/>
      <c r="CK4373" s="267"/>
      <c r="CL4373" s="265"/>
      <c r="CM4373" s="272"/>
      <c r="CN4373" s="264"/>
      <c r="CO4373" s="136"/>
      <c r="CP4373" s="226"/>
      <c r="CQ4373" s="226"/>
      <c r="CR4373" s="226"/>
      <c r="CS4373" s="137"/>
      <c r="CT4373" s="137"/>
      <c r="CU4373" s="137"/>
      <c r="CV4373" s="137"/>
      <c r="CW4373" s="137"/>
      <c r="CX4373" s="137"/>
      <c r="CY4373" s="137"/>
      <c r="CZ4373" s="137"/>
      <c r="DA4373" s="137"/>
      <c r="DB4373" s="120"/>
      <c r="DC4373" s="120"/>
      <c r="DD4373" s="120"/>
      <c r="DE4373" s="120"/>
      <c r="DF4373" s="120"/>
      <c r="DG4373" s="120"/>
      <c r="DH4373" s="120"/>
      <c r="DI4373" s="120"/>
      <c r="DJ4373" s="120"/>
      <c r="DK4373" s="120"/>
      <c r="DL4373" s="120"/>
      <c r="DM4373" s="120"/>
      <c r="DN4373" s="120"/>
    </row>
    <row r="4374" spans="1:118" s="119" customFormat="1">
      <c r="A4374" s="228"/>
      <c r="B4374" s="518"/>
      <c r="C4374" s="518"/>
      <c r="D4374" s="237"/>
      <c r="E4374" s="237"/>
      <c r="F4374" s="243"/>
      <c r="G4374" s="122">
        <v>3</v>
      </c>
      <c r="H4374" s="84"/>
      <c r="I4374" s="84"/>
      <c r="J4374" s="84"/>
      <c r="K4374" s="84"/>
      <c r="L4374" s="84"/>
      <c r="M4374" s="84"/>
      <c r="N4374" s="84"/>
      <c r="O4374" s="84"/>
      <c r="P4374" s="84"/>
      <c r="Q4374" s="84"/>
      <c r="R4374" s="84"/>
      <c r="S4374" s="84"/>
      <c r="T4374" s="84"/>
      <c r="U4374" s="84"/>
      <c r="V4374" s="84"/>
      <c r="W4374" s="84"/>
      <c r="X4374" s="84"/>
      <c r="Y4374" s="84"/>
      <c r="Z4374" s="84"/>
      <c r="AA4374" s="84"/>
      <c r="AB4374" s="84"/>
      <c r="AC4374" s="80"/>
      <c r="AD4374" s="80"/>
      <c r="AE4374" s="80"/>
      <c r="AF4374" s="80"/>
      <c r="AG4374" s="80"/>
      <c r="AH4374" s="80"/>
      <c r="AI4374" s="80"/>
      <c r="AJ4374" s="80"/>
      <c r="AK4374" s="80"/>
      <c r="AL4374" s="80"/>
      <c r="AM4374" s="240"/>
      <c r="AN4374" s="240"/>
      <c r="AO4374" s="240"/>
      <c r="AP4374" s="240"/>
      <c r="AQ4374" s="240"/>
      <c r="AR4374" s="240"/>
      <c r="AS4374" s="240"/>
      <c r="AT4374" s="256"/>
      <c r="AU4374" s="256"/>
      <c r="AV4374" s="259"/>
      <c r="AW4374" s="259"/>
      <c r="AX4374" s="256"/>
      <c r="AY4374" s="256"/>
      <c r="AZ4374" s="256"/>
      <c r="BA4374" s="256"/>
      <c r="BB4374" s="256"/>
      <c r="BC4374" s="256"/>
      <c r="BD4374" s="256"/>
      <c r="BE4374" s="256"/>
      <c r="BF4374" s="256"/>
      <c r="BG4374" s="256"/>
      <c r="BH4374" s="256"/>
      <c r="BI4374" s="256"/>
      <c r="BJ4374" s="256"/>
      <c r="BK4374" s="256"/>
      <c r="BL4374" s="262"/>
      <c r="BM4374" s="262"/>
      <c r="BN4374" s="262"/>
      <c r="BO4374" s="262"/>
      <c r="BP4374" s="262"/>
      <c r="BQ4374" s="262"/>
      <c r="BR4374" s="270"/>
      <c r="BS4374" s="270"/>
      <c r="BT4374" s="270"/>
      <c r="BU4374" s="270"/>
      <c r="BV4374" s="270"/>
      <c r="BW4374" s="270"/>
      <c r="BX4374" s="256"/>
      <c r="BY4374" s="256"/>
      <c r="BZ4374" s="256"/>
      <c r="CA4374" s="267"/>
      <c r="CB4374" s="267"/>
      <c r="CC4374" s="274"/>
      <c r="CD4374" s="267"/>
      <c r="CE4374" s="267"/>
      <c r="CF4374" s="267"/>
      <c r="CG4374" s="267"/>
      <c r="CH4374" s="267"/>
      <c r="CI4374" s="267"/>
      <c r="CJ4374" s="267"/>
      <c r="CK4374" s="267"/>
      <c r="CL4374" s="265"/>
      <c r="CM4374" s="272"/>
      <c r="CN4374" s="264"/>
      <c r="CO4374" s="136"/>
      <c r="CP4374" s="226"/>
      <c r="CQ4374" s="226"/>
      <c r="CR4374" s="226"/>
      <c r="CS4374" s="137"/>
      <c r="CT4374" s="137"/>
      <c r="CU4374" s="137"/>
      <c r="CV4374" s="137"/>
      <c r="CW4374" s="137"/>
      <c r="CX4374" s="137"/>
      <c r="CY4374" s="137"/>
      <c r="CZ4374" s="137"/>
      <c r="DA4374" s="137"/>
      <c r="DB4374" s="120"/>
      <c r="DC4374" s="120"/>
      <c r="DD4374" s="120"/>
      <c r="DE4374" s="120"/>
      <c r="DF4374" s="120"/>
      <c r="DG4374" s="120"/>
      <c r="DH4374" s="120"/>
      <c r="DI4374" s="120"/>
      <c r="DJ4374" s="120"/>
      <c r="DK4374" s="120"/>
      <c r="DL4374" s="120"/>
      <c r="DM4374" s="120"/>
      <c r="DN4374" s="120"/>
    </row>
    <row r="4375" spans="1:118" s="119" customFormat="1">
      <c r="A4375" s="228"/>
      <c r="B4375" s="518"/>
      <c r="C4375" s="518"/>
      <c r="D4375" s="237"/>
      <c r="E4375" s="237"/>
      <c r="F4375" s="244"/>
      <c r="G4375" s="123">
        <v>3.9</v>
      </c>
      <c r="H4375" s="85"/>
      <c r="I4375" s="85"/>
      <c r="J4375" s="85"/>
      <c r="K4375" s="85"/>
      <c r="L4375" s="85"/>
      <c r="M4375" s="85"/>
      <c r="N4375" s="85"/>
      <c r="O4375" s="85"/>
      <c r="P4375" s="85"/>
      <c r="Q4375" s="85"/>
      <c r="R4375" s="85"/>
      <c r="S4375" s="85"/>
      <c r="T4375" s="85"/>
      <c r="U4375" s="85"/>
      <c r="V4375" s="85"/>
      <c r="W4375" s="85"/>
      <c r="X4375" s="85"/>
      <c r="Y4375" s="85"/>
      <c r="Z4375" s="85"/>
      <c r="AA4375" s="85"/>
      <c r="AB4375" s="85"/>
      <c r="AC4375" s="81"/>
      <c r="AD4375" s="81"/>
      <c r="AE4375" s="81"/>
      <c r="AF4375" s="81"/>
      <c r="AG4375" s="81"/>
      <c r="AH4375" s="81"/>
      <c r="AI4375" s="81"/>
      <c r="AJ4375" s="81"/>
      <c r="AK4375" s="81"/>
      <c r="AL4375" s="81"/>
      <c r="AM4375" s="240"/>
      <c r="AN4375" s="240"/>
      <c r="AO4375" s="240"/>
      <c r="AP4375" s="240"/>
      <c r="AQ4375" s="240"/>
      <c r="AR4375" s="240"/>
      <c r="AS4375" s="240"/>
      <c r="AT4375" s="256"/>
      <c r="AU4375" s="256"/>
      <c r="AV4375" s="259"/>
      <c r="AW4375" s="259"/>
      <c r="AX4375" s="256"/>
      <c r="AY4375" s="256"/>
      <c r="AZ4375" s="256"/>
      <c r="BA4375" s="256"/>
      <c r="BB4375" s="256"/>
      <c r="BC4375" s="256"/>
      <c r="BD4375" s="256"/>
      <c r="BE4375" s="256"/>
      <c r="BF4375" s="256"/>
      <c r="BG4375" s="256"/>
      <c r="BH4375" s="256"/>
      <c r="BI4375" s="256"/>
      <c r="BJ4375" s="256"/>
      <c r="BK4375" s="256"/>
      <c r="BL4375" s="262"/>
      <c r="BM4375" s="262"/>
      <c r="BN4375" s="262"/>
      <c r="BO4375" s="262"/>
      <c r="BP4375" s="262"/>
      <c r="BQ4375" s="262"/>
      <c r="BR4375" s="270"/>
      <c r="BS4375" s="270"/>
      <c r="BT4375" s="270"/>
      <c r="BU4375" s="270"/>
      <c r="BV4375" s="270"/>
      <c r="BW4375" s="270"/>
      <c r="BX4375" s="256"/>
      <c r="BY4375" s="256"/>
      <c r="BZ4375" s="256"/>
      <c r="CA4375" s="267"/>
      <c r="CB4375" s="267"/>
      <c r="CC4375" s="274"/>
      <c r="CD4375" s="267"/>
      <c r="CE4375" s="267"/>
      <c r="CF4375" s="267"/>
      <c r="CG4375" s="267"/>
      <c r="CH4375" s="267"/>
      <c r="CI4375" s="267"/>
      <c r="CJ4375" s="267"/>
      <c r="CK4375" s="267"/>
      <c r="CL4375" s="265"/>
      <c r="CM4375" s="272"/>
      <c r="CN4375" s="264"/>
      <c r="CO4375" s="136"/>
      <c r="CP4375" s="226"/>
      <c r="CQ4375" s="226"/>
      <c r="CR4375" s="226"/>
      <c r="CS4375" s="137"/>
      <c r="CT4375" s="137"/>
      <c r="CU4375" s="137"/>
      <c r="CV4375" s="137"/>
      <c r="CW4375" s="137"/>
      <c r="CX4375" s="137"/>
      <c r="CY4375" s="137"/>
      <c r="CZ4375" s="137"/>
      <c r="DA4375" s="137"/>
      <c r="DB4375" s="120"/>
      <c r="DC4375" s="120"/>
      <c r="DD4375" s="120"/>
      <c r="DE4375" s="120"/>
      <c r="DF4375" s="120"/>
      <c r="DG4375" s="120"/>
      <c r="DH4375" s="120"/>
      <c r="DI4375" s="120"/>
      <c r="DJ4375" s="120"/>
      <c r="DK4375" s="120"/>
      <c r="DL4375" s="120"/>
      <c r="DM4375" s="120"/>
      <c r="DN4375" s="120"/>
    </row>
    <row r="4376" spans="1:118" s="119" customFormat="1">
      <c r="A4376" s="229"/>
      <c r="B4376" s="519"/>
      <c r="C4376" s="519"/>
      <c r="D4376" s="238"/>
      <c r="E4376" s="238"/>
      <c r="F4376" s="245" t="s">
        <v>83</v>
      </c>
      <c r="G4376" s="246"/>
      <c r="H4376" s="82"/>
      <c r="I4376" s="82"/>
      <c r="J4376" s="82"/>
      <c r="K4376" s="82"/>
      <c r="L4376" s="82"/>
      <c r="M4376" s="82"/>
      <c r="N4376" s="82"/>
      <c r="O4376" s="82"/>
      <c r="P4376" s="82"/>
      <c r="Q4376" s="82"/>
      <c r="R4376" s="82"/>
      <c r="S4376" s="82"/>
      <c r="T4376" s="82"/>
      <c r="U4376" s="82"/>
      <c r="V4376" s="82"/>
      <c r="W4376" s="82"/>
      <c r="X4376" s="82"/>
      <c r="Y4376" s="82"/>
      <c r="Z4376" s="82"/>
      <c r="AA4376" s="82"/>
      <c r="AB4376" s="82"/>
      <c r="AC4376" s="35"/>
      <c r="AD4376" s="35"/>
      <c r="AE4376" s="35"/>
      <c r="AF4376" s="35"/>
      <c r="AG4376" s="35"/>
      <c r="AH4376" s="35"/>
      <c r="AI4376" s="35"/>
      <c r="AJ4376" s="35"/>
      <c r="AK4376" s="35"/>
      <c r="AL4376" s="35"/>
      <c r="AM4376" s="241"/>
      <c r="AN4376" s="241"/>
      <c r="AO4376" s="241"/>
      <c r="AP4376" s="241"/>
      <c r="AQ4376" s="241"/>
      <c r="AR4376" s="241"/>
      <c r="AS4376" s="241"/>
      <c r="AT4376" s="257"/>
      <c r="AU4376" s="257"/>
      <c r="AV4376" s="260"/>
      <c r="AW4376" s="260"/>
      <c r="AX4376" s="257"/>
      <c r="AY4376" s="257"/>
      <c r="AZ4376" s="257"/>
      <c r="BA4376" s="257"/>
      <c r="BB4376" s="257"/>
      <c r="BC4376" s="257"/>
      <c r="BD4376" s="257"/>
      <c r="BE4376" s="257"/>
      <c r="BF4376" s="257"/>
      <c r="BG4376" s="257"/>
      <c r="BH4376" s="257"/>
      <c r="BI4376" s="257"/>
      <c r="BJ4376" s="257"/>
      <c r="BK4376" s="257"/>
      <c r="BL4376" s="263"/>
      <c r="BM4376" s="263"/>
      <c r="BN4376" s="263"/>
      <c r="BO4376" s="263"/>
      <c r="BP4376" s="263"/>
      <c r="BQ4376" s="263"/>
      <c r="BR4376" s="271"/>
      <c r="BS4376" s="271"/>
      <c r="BT4376" s="271"/>
      <c r="BU4376" s="271"/>
      <c r="BV4376" s="271"/>
      <c r="BW4376" s="271"/>
      <c r="BX4376" s="257"/>
      <c r="BY4376" s="257"/>
      <c r="BZ4376" s="257"/>
      <c r="CA4376" s="268"/>
      <c r="CB4376" s="268"/>
      <c r="CC4376" s="275"/>
      <c r="CD4376" s="268"/>
      <c r="CE4376" s="268"/>
      <c r="CF4376" s="268"/>
      <c r="CG4376" s="268"/>
      <c r="CH4376" s="268"/>
      <c r="CI4376" s="268"/>
      <c r="CJ4376" s="268"/>
      <c r="CK4376" s="268"/>
      <c r="CL4376" s="265"/>
      <c r="CM4376" s="272"/>
      <c r="CN4376" s="264"/>
      <c r="CO4376" s="136"/>
      <c r="CP4376" s="226"/>
      <c r="CQ4376" s="226"/>
      <c r="CR4376" s="226"/>
      <c r="CS4376" s="137"/>
      <c r="CT4376" s="137"/>
      <c r="CU4376" s="137"/>
      <c r="CV4376" s="137"/>
      <c r="CW4376" s="137"/>
      <c r="CX4376" s="137"/>
      <c r="CY4376" s="137"/>
      <c r="CZ4376" s="137"/>
      <c r="DA4376" s="137"/>
      <c r="DB4376" s="120"/>
      <c r="DC4376" s="120"/>
      <c r="DD4376" s="120"/>
      <c r="DE4376" s="120"/>
      <c r="DF4376" s="120"/>
      <c r="DG4376" s="120"/>
      <c r="DH4376" s="120"/>
      <c r="DI4376" s="120"/>
      <c r="DJ4376" s="120"/>
      <c r="DK4376" s="120"/>
      <c r="DL4376" s="120"/>
      <c r="DM4376" s="120"/>
      <c r="DN4376" s="120"/>
    </row>
    <row r="4377" spans="1:118" s="119" customFormat="1" ht="14.25" customHeight="1">
      <c r="A4377" s="227">
        <f t="shared" si="1326"/>
        <v>543</v>
      </c>
      <c r="B4377" s="341" t="s">
        <v>921</v>
      </c>
      <c r="C4377" s="341" t="s">
        <v>924</v>
      </c>
      <c r="D4377" s="236">
        <v>44410</v>
      </c>
      <c r="E4377" s="236" t="s">
        <v>1197</v>
      </c>
      <c r="F4377" s="253" t="s">
        <v>80</v>
      </c>
      <c r="G4377" s="254"/>
      <c r="H4377" s="82" t="s">
        <v>69</v>
      </c>
      <c r="I4377" s="82"/>
      <c r="J4377" s="82" t="s">
        <v>60</v>
      </c>
      <c r="K4377" s="82" t="s">
        <v>60</v>
      </c>
      <c r="L4377" s="82" t="s">
        <v>60</v>
      </c>
      <c r="M4377" s="82" t="s">
        <v>60</v>
      </c>
      <c r="N4377" s="82" t="s">
        <v>60</v>
      </c>
      <c r="O4377" s="82"/>
      <c r="P4377" s="82" t="s">
        <v>60</v>
      </c>
      <c r="Q4377" s="82" t="s">
        <v>60</v>
      </c>
      <c r="R4377" s="82" t="s">
        <v>60</v>
      </c>
      <c r="S4377" s="82" t="s">
        <v>60</v>
      </c>
      <c r="T4377" s="82" t="s">
        <v>60</v>
      </c>
      <c r="U4377" s="82" t="s">
        <v>60</v>
      </c>
      <c r="V4377" s="82"/>
      <c r="W4377" s="82" t="s">
        <v>61</v>
      </c>
      <c r="X4377" s="82" t="s">
        <v>61</v>
      </c>
      <c r="Y4377" s="82" t="s">
        <v>61</v>
      </c>
      <c r="Z4377" s="82" t="s">
        <v>61</v>
      </c>
      <c r="AA4377" s="82" t="s">
        <v>61</v>
      </c>
      <c r="AB4377" s="82" t="s">
        <v>61</v>
      </c>
      <c r="AC4377" s="82"/>
      <c r="AD4377" s="82" t="s">
        <v>61</v>
      </c>
      <c r="AE4377" s="82" t="s">
        <v>61</v>
      </c>
      <c r="AF4377" s="82" t="s">
        <v>61</v>
      </c>
      <c r="AG4377" s="82" t="s">
        <v>61</v>
      </c>
      <c r="AH4377" s="82" t="s">
        <v>61</v>
      </c>
      <c r="AI4377" s="82" t="s">
        <v>1471</v>
      </c>
      <c r="AJ4377" s="82"/>
      <c r="AK4377" s="82" t="s">
        <v>60</v>
      </c>
      <c r="AL4377" s="82" t="s">
        <v>60</v>
      </c>
      <c r="AM4377" s="239">
        <f>COUNTIF(H4377:AL4377,"PH")+COUNTIF(H4377:AL4377,"PH/L")+COUNTIF(H4377:AL4377,"PM")</f>
        <v>0</v>
      </c>
      <c r="AN4377" s="239">
        <f>COUNTIF(H4377:AL4377,"PD")+COUNTIF(H4377:AL4377,"PDD")+COUNTIF(H4377:AL4377,"P/DS")/2+COUNTIF(H4377:AL4377,"PMD")</f>
        <v>0</v>
      </c>
      <c r="AO4377" s="239">
        <f>COUNTIF(H4377:AL4377,"PN")+COUNTIF(H4377:AL4377,"P/NS")/2+COUNTIF(H4377:AL4377,"PH")+COUNTIF(H4377:AL4377,"PH/F")/2+COUNTIF(H4377:AL4377,"PH/L")/2+COUNTIF(H4377:AL4377,"PM")</f>
        <v>0</v>
      </c>
      <c r="AP4377" s="239">
        <f>COUNTIF(H4377:AL4377,"BH")+COUNTIF(H4377:AL4377,"AL/BL")+COUNTIF(H4377:AL4377,"UL/BL")+COUNTIF(H4377:AL4377,"BM")</f>
        <v>0</v>
      </c>
      <c r="AQ4377" s="239">
        <f>COUNTIF(H4377:AL4377,"DS")+COUNTIF(H4377:AL4377,"AL/DS")/2+COUNTIF(H4377:AL4377,"UL/DS")/2+COUNTIF(H4377:AL4377,"CT")+COUNTIF(H4377:AL4377,"MD")</f>
        <v>13.5</v>
      </c>
      <c r="AR4377" s="239">
        <f>COUNTIF(H4377:AL4377,"NS")+COUNTIF(H4377:AL4377,"AL/NS")/2+COUNTIF(H4377:AL4377,"UL/NS")/2+COUNTIF(H4377:AL4377,"BH")+COUNTIF(H4377:AL4377,"AL/BF")/2+COUNTIF(H4377:AL4377,"AL/BL")/2+COUNTIF(H4377:AL4377,"UL/BL")/2+COUNTIF(H4377:AL4377,"UL/BF")/2+COUNTIF(H4377:AL4377,"BM")</f>
        <v>11</v>
      </c>
      <c r="AS4377" s="239">
        <f>COUNTIF(H4377:AL4377,"AL")+COUNTIF(H4377:AL4377,"AL/DS")/2+COUNTIF(H4377:AL4377,"AL/NS")/2+COUNTIF(H4377:AL4377,"NH")+COUNTIF(H4377:AL4377,"SL")+COUNTIF(H4377:AL4377,"NHD")+COUNTIF(H4377:AL4377,"B")+COUNTIF(H4377:AL4377,"HL")+COUNTIF(H4377:AL4377,"AL/BF")/2+COUNTIF(H4377:AL4377,"AL/BL")/2</f>
        <v>1</v>
      </c>
      <c r="AT4377" s="255">
        <f>COUNTIF(H4377:AL4377,"PD")+COUNTIF(H4377:AL4377,"PN")+COUNTIF(H4377:AL4377,"P/DS")/2+COUNTIF(H4377:AL4377,"P/NS")/2+COUNTIF(H4377:AL4377,"DS")+COUNTIF(H4377:AL4377,"NS")+COUNTIF(H4377:AL4377,"AL")+COUNTIF(H4377:AL4377,"AL/DS")+COUNTIF(H4377:AL4377,"AL/NS")+COUNTIF(H4377:AL4377,"NH")+COUNTIF(H4377:AL4377,"SL")+COUNTIF(H4377:AL4377,"UL/DS")/2+COUNTIF(H4377:AL4377,"UL/NS")/2+COUNTIF(H4377:AL4377,"CT")+COUNTIF(H4377:AL4377,"NHD")+COUNTIF(H4377:AL4377,"PDD")+COUNTIF(H4377:AL4377,"B")+COUNTIF(H4377:AL4377,"HL")+COUNTIF(H4377:AL4377,"PH")+COUNTIF(H4377:AL4377,"BH")+COUNTIF(H4377:AL4377,"AL/BF")+COUNTIF(H4377:AL4377,"AL/BL")+COUNTIF(H4377:AL4377,"UL/BF")/2+COUNTIF(H4377:AL4377,"UL/BL")/2+COUNTIF(H4377:AL4377,"PH/F")/2+COUNTIF(H4377:AL4377,"PH/L")/2+COUNTIF(H4377:AL4377,"MD")+COUNTIF(H4377:AL4377,"PMD")+COUNTIF(H4377:AL4377,"PM")+COUNTIF(H4377:AL4377,"BM")</f>
        <v>25.5</v>
      </c>
      <c r="AU4377" s="255">
        <f>COUNTIF(H4377:AL4377,"P/DS")/2+COUNTIF(H4377:AL4377,"P/NS")/2+COUNTIF(H4377:AL4377,"IL")+COUNTIF(H4377:AL4377,"NL")+COUNTIF(H4377:AL4377,"UL")+COUNTIF(H4377:AL4377,"UL/DS")/2+COUNTIF(H4377:AL4377,"UL/NS")/2+COUNTIF(H4377:AL4377,"KT")+COUNTIF(H4377:AL4377,"UL/BF")/2+COUNTIF(H4377:AL4377,"UL/BL")/2+COUNTIF(H4377:AL4377,"PH/F")/2+COUNTIF(H4377:AL4377,"PH/L")/2+COUNTIF(H4377:AL4377,"NB")</f>
        <v>0.5</v>
      </c>
      <c r="AV4377" s="258">
        <f>COUNTIF(H4377:AL4377,"PN")+COUNTIF(H4377:AL4377,"TVD")+COUNTIF(H4377:AL4377,"PH")+COUNTIF(H4377:AL4377,"PM")+COUNTIF(H4377:AL4377,"PDD")-COUNTIFS(H4377:AL4377,"PN",H4384:AL4384,"&gt;=3")-COUNTIFS(H4377:AL4377,"PM",H4384:AL4384,"&gt;=3")</f>
        <v>0</v>
      </c>
      <c r="AW4377" s="258">
        <f>COUNTIF(H4377:AL4377,"NS")+COUNTIF(H4377:AL4377,"D")+COUNTIF(H4377:AL4377,"BH")+COUNTIF(H4377:AL4377,"NHD")+COUNTIF(H4377:AL4377,"BM")-COUNTIFS(H4377:AL4377,"NS",H4384:AL4384,"&gt;=3")-COUNTIFS(H4377:AL4377,"BH",H4384:AL4384,"&gt;=3")-COUNTIFS(H4377:AL4377,"BM",H4384:AL4384,"&gt;=3")</f>
        <v>11</v>
      </c>
      <c r="AX4377" s="255">
        <f>COUNTIF(H4377:AL4377,"AL")+COUNTIF(H4377:AL4377,"AL/DS")/2+COUNTIF(H4377:AL4377,"AL/NS")/2+COUNTIF(H4377:AL4377,"AL/BF")+COUNTIF(H4377:AL4377,"AL/BL")/2</f>
        <v>0</v>
      </c>
      <c r="AY4377" s="255">
        <f>COUNTIF(H4377:AL4377,"SL")</f>
        <v>0</v>
      </c>
      <c r="AZ4377" s="255">
        <f>COUNTIF(H4377:AL4377,"NH")</f>
        <v>1</v>
      </c>
      <c r="BA4377" s="255">
        <f>COUNTIF(H4377:AL4377,"HL")</f>
        <v>0</v>
      </c>
      <c r="BB4377" s="255">
        <f>COUNTIF(G4377:AL4377,"P/DS")/2+COUNTIF(G4377:AL4377,"P/NS")/2+COUNTIF(G4377:AL4377,"UL")+COUNTIF(G4377:AL4377,"UL/DS")/2+COUNTIF(G4377:AL4377,"UL/NS")/2+COUNTIF(G4377:AL4377,"UL/BL")/2+COUNTIF(G4377:AL4377,"UL/BF")/2+COUNTIF(G4377:AL4377,"PH/F")/2+COUNTIF(G4377:AL4377,"PH/L")/2</f>
        <v>0.5</v>
      </c>
      <c r="BC4377" s="255">
        <f>COUNTIF(H4377:AL4377,"NB")</f>
        <v>0</v>
      </c>
      <c r="BD4377" s="255">
        <f>COUNTIF(H4377:AL4377,"NL")</f>
        <v>0</v>
      </c>
      <c r="BE4377" s="255">
        <f>COUNTIF(H4377:AL4377,"IL")</f>
        <v>0</v>
      </c>
      <c r="BF4377" s="255">
        <f>COUNTIF(H4377:AL4377,"KT")</f>
        <v>0</v>
      </c>
      <c r="BG4377" s="255">
        <f>COUNTIF(H4377:AL4377,"L70")</f>
        <v>0</v>
      </c>
      <c r="BH4377" s="255">
        <f>COUNTIF(H4377:AL4377,"MD")</f>
        <v>0</v>
      </c>
      <c r="BI4377" s="255">
        <f>COUNTIF(H4377:AL4377,"PMD")</f>
        <v>0</v>
      </c>
      <c r="BJ4377" s="255">
        <f>COUNTIF(H4377:AL4377,"PM")</f>
        <v>0</v>
      </c>
      <c r="BK4377" s="255">
        <f>COUNTIF(H4377:AL4377,"BM")</f>
        <v>0</v>
      </c>
      <c r="BL4377" s="261">
        <f>SUMIF(H4377:AL4377,"PD",H4378:AL4378)+SUMIF(H4377:AL4377,"PN",H4378:AL4378)+SUMIF(H4377:AL4377,"P/DS",H4378:AL4378)+SUMIF(H4377:AL4377,"PN/F",H4378:AL4378)+SUMIF(H4377:AL4377,"PN/L",H4378:AL4378)+SUMIF(H4377:AL4377,"TV",H4378:AL4378)+SUMIF(H4377:AL4377,"TVD",H4378:AL4378)+SUMIF(H4377:AL4377,"PDD",H4378:AL4378)</f>
        <v>0</v>
      </c>
      <c r="BM4377" s="261">
        <f>SUMIF(H4377:AL4377,"PD",H4379:AL4379)+SUMIF(H4377:AL4377,"PN",H4379:AL4379)+SUMIF(H4377:AL4377,"P/DS",H4379:AL4379)+SUMIF(H4377:AL4377,"PN/F",H4379:AL4379)+SUMIF(H4377:AL4377,"PN/L",H4379:AL4379)+SUMIF(H4377:AL4377,"TV",H4379:AL4379)+SUMIF(H4377:AL4377,"TVD",H4379:AL4379)+SUMIF(H4377:AL4377,"PDD",H4379:AL4379)+SUMIF(H4377:AL4377,"PMD",H4379:AL4379)</f>
        <v>0</v>
      </c>
      <c r="BN4377" s="261">
        <f>SUMIF(H4377:AL4377,"PD",H4380:AL4380)+SUMIF(H4377:AL4377,"PN",H4380:AL4380)+SUMIF(H4377:AL4377,"P/DS",H4380:AL4380)+SUMIF(H4377:AL4377,"PN/F",H4380:AL4380)+SUMIF(H4377:AL4377,"PN/L",H4380:AL4380)+SUMIF(H4377:AL4377,"TV",H4380:AL4380)+SUMIF(H4377:AL4377,"TVD",H4380:AL4380)</f>
        <v>0</v>
      </c>
      <c r="BO4377" s="261">
        <f>SUMIF(H4377:AL4377,"PD",H4381:AL4381)+SUMIF(H4377:AL4377,"PN",H4381:AL4381)+SUMIF(H4377:AL4377,"P/DS",H4381:AL4381)+SUMIF(H4377:AL4377,"PN/F",H4381:AL4381)+SUMIF(H4377:AL4377,"PN/L",H4381:AL4381)+SUMIF(H4377:AL4377,"TV",H4381:AL4381)+SUMIF(H4377:AL4377,"TVD",H4381:AL4381)</f>
        <v>0</v>
      </c>
      <c r="BP4377" s="261">
        <f>SUMIF(H4377:AL4377,"PD",H4382:AL4382)+SUMIF(H4377:AL4377,"PN",H4382:AL4382)+SUMIF(H4377:AL4377,"P/DS",H4382:AL4382)+SUMIF(H4377:AL4377,"PN/F",H4382:AL4382)+SUMIF(H4377:AL4377,"PN/L",H4382:AL4382)+SUMIF(H4377:AL4377,"TV",H4382:AL4382)+SUMIF(H4377:AL4377,"TVD",H4382:AL4382)+SUMIF(H4377:AL4377,"PDD",H4382:AL4382)+SUMIF(H4377:AL4377,"PH",H4382:AL4382)+SUMIF(H4377:AL4377,"PM",H4382:AL4382)</f>
        <v>0</v>
      </c>
      <c r="BQ4377" s="261">
        <f>SUMIF(H4377:AL4377,"PD",H4383:AL4383)+SUMIF(H4377:AL4377,"PN",H4383:AL4383)+SUMIF(H4377:AL4377,"P/DS",H4383:AL4383)+SUMIF(H4377:AL4377,"PN/F",H4383:AL4383)+SUMIF(H4377:AL4377,"PN/L",H4383:AL4383)+SUMIF(H4377:AL4377,"TV",H4383:AL4383)+SUMIF(H4377:AL4377,"TVD",H4383:AL4383)+SUMIF(H4377:AL4377,"PDD",H4383:AL4383)+SUMIF(H4377:AL4377,"PH",H4383:AL4383)+SUMIF(H4377:AL4377,"PM",H4383:AL4383)</f>
        <v>0</v>
      </c>
      <c r="BR4377" s="269">
        <f>SUM(H4378:AL4378)-BL4377</f>
        <v>17</v>
      </c>
      <c r="BS4377" s="269">
        <f>SUM(H4379:AL4379)-BM4377</f>
        <v>10.5</v>
      </c>
      <c r="BT4377" s="269">
        <f>SUM(H4380:AL4380)-BN4377</f>
        <v>0</v>
      </c>
      <c r="BU4377" s="269">
        <f>SUM(H4381:AL4381)-BO4377</f>
        <v>0</v>
      </c>
      <c r="BV4377" s="269">
        <f>SUM(H4382:AL4382)-BP4377</f>
        <v>0</v>
      </c>
      <c r="BW4377" s="269">
        <f>SUM(H4383:AL4383)-BQ4377</f>
        <v>0</v>
      </c>
      <c r="BX4377" s="255">
        <f>SUMIF(H4377:AL4377,"PD",H4384:AL4384)+SUMIF(H4377:AL4377,"PN",H4384:AL4384)+SUMIF(H4377:AL4377,"P/DS",H4384:AL4384)+SUMIF(H4377:AL4377,"PN/F",H4384:AL4384)+SUMIF(H4377:AL4377,"PN/L",H4384:AL4384)</f>
        <v>0</v>
      </c>
      <c r="BY4377" s="255">
        <f>SUM(H4384:AL4384)-BX4377</f>
        <v>0</v>
      </c>
      <c r="BZ4377" s="255">
        <f t="shared" ref="BZ4377" si="1337">+SUM(BL4377:BW4384)</f>
        <v>27.5</v>
      </c>
      <c r="CA4377" s="266">
        <f>(COUNTIFS(H4377:AL4377,"PD",H4378:AL4378,"&gt;=2"))*0.5-IF(CN4377="VP",COUNTIFS($H$16:$AL$16,"SAT",H4377:AL4377,"PD",H4378:AL4378,"&gt;=2"))*0.5</f>
        <v>0</v>
      </c>
      <c r="CB4377" s="266">
        <f>(COUNTIFS(H4377:AL4377,"PN",H4379:AL4379,"&gt;=0.5",H4378:AL4378,"&gt;=1.5"))*0.5+COUNTIFS(H4377:AL4377,"PDD",H4379:AL4379,"&gt;=0.5",H4378:AL4378,"&gt;=1.5")*0.5</f>
        <v>0</v>
      </c>
      <c r="CC4377" s="273">
        <f>(COUNTIFS(H4377:AL4377,"TV",H4379:AL4379,"&gt;=10"))*0.5+(COUNTIFS(H4377:AL4377,"PMD",H4379:AL4379,"&gt;=2"))*0.5</f>
        <v>0</v>
      </c>
      <c r="CD4377" s="266">
        <f>(COUNTIFS(H4377:AL4377,"TVD",H4381:AL4381,"&gt;=6.5",H4379:AL4379,"&gt;=3.5"))*0.5</f>
        <v>0</v>
      </c>
      <c r="CE4377" s="266">
        <f>(COUNTIFS(H4377:AL4377,"PD",H4382:AL4382,"&gt;=10"))*0.5</f>
        <v>0</v>
      </c>
      <c r="CF4377" s="266">
        <f>(COUNTIFS(H4377:AL4377,"PDD",H4382:AL4382,"&gt;=3.5",H4383:AL4383,"&gt;=6.5")+COUNTIFS(H4377:AL4377,"PH",H4383:AL4383,"&gt;=0.5",H4382:AL4382,"&gt;=1.5")+COUNTIFS(H4377:AL4377,"PM",H4383:AL4383,"&gt;=0.5",H4382:AL4382,"&gt;=1.5"))*0.5</f>
        <v>0</v>
      </c>
      <c r="CG4377" s="266">
        <f>(COUNTIFS(H4377:AL4377,"DS",H4378:AL4378,"&gt;=2")+COUNTIFS(H4377:AL4377,"AL/DS",H4378:AL4378,"&gt;=2"))*0.5-IF(CN4377="VP",COUNTIFS($H$16:$AL$16,"SAT",H4377:AL4377,"DS",H4378:AL4378,"&gt;=2"))*0.5</f>
        <v>3.5</v>
      </c>
      <c r="CH4377" s="266">
        <f>(COUNTIFS(H4377:AL4377,"NS",H4379:AL4379,"&gt;=0.5",H4378:AL4378,"&gt;=1.5")+COUNTIFS(H4377:AL4377,"AL/NS",H4379:AL4379,"&gt;=0.5",H4378:AL4378,"&gt;=1.5")+COUNTIFS(H4377:AL4377,"NHD",H4379:AL4379,"&gt;=4.5",H4382:AL4382,"&gt;=2",H4378:AL4378,"&gt;=1.5"))*0.5</f>
        <v>0</v>
      </c>
      <c r="CI4377" s="266">
        <f>(COUNTIF(H4379:AL4379,"&gt;=10")+COUNTIFS(H4377:AL4377,"MD",H4379:AL4379,"&gt;=2")-COUNTIFS(H4377:AL4377,"TV",H4379:AL4379,"&gt;=10"))*0.5</f>
        <v>0.5</v>
      </c>
      <c r="CJ4377" s="266">
        <f>(COUNTIFS(H4377:AL4377,"D",H4381:AL4381,"&gt;=6.5",H4379:AL4379,"&gt;=3.5"))*0.5</f>
        <v>0</v>
      </c>
      <c r="CK4377" s="266">
        <f>(COUNTIF(H4382:AL4382,"&gt;=10")-COUNTIFS(H4377:AL4377,"PD",H4382:AL4382,"&gt;=10"))*0.5</f>
        <v>0</v>
      </c>
      <c r="CL4377" s="265">
        <f>(COUNTIFS(H4377:AL4377,"NHD",H4382:AL4382,"&gt;=3.5",H4383:AL4383,"&gt;=6.5")+COUNTIFS(H4377:AL4377,"BH",H4382:AL4382,"&gt;=1.5",H4383:AL4383,"&gt;=0.5")+COUNTIFS(H4377:AL4377,"BM",H4382:AL4382,"&gt;=1.5",H4383:AL4383,"&gt;=0.5")+COUNTIFS(H4377:AL4377,"D",H4382:AL4382,"&gt;=1.5",H4383:AL4383,"&gt;=0.5"))*0.5</f>
        <v>0</v>
      </c>
      <c r="CM4377" s="272"/>
      <c r="CN4377" s="264" t="s">
        <v>723</v>
      </c>
      <c r="CO4377" s="136">
        <f t="shared" ref="CO4377" si="1338">+AM4377+AN4377+AO4377+AP4377+AQ4377+AR4377+AS4377+AU4377+BG4377</f>
        <v>26</v>
      </c>
      <c r="CP4377" s="225">
        <f>+SUM(I4378:I4383)-I4384</f>
        <v>10.5</v>
      </c>
      <c r="CQ4377" s="225">
        <f>+SUM(J4378:J4383)-J4384</f>
        <v>2.5</v>
      </c>
      <c r="CR4377" s="225">
        <f>+SUM(K4378:K4383)-K4384</f>
        <v>2.5</v>
      </c>
      <c r="CS4377" s="137"/>
      <c r="CT4377" s="137"/>
      <c r="CU4377" s="137"/>
      <c r="CV4377" s="137"/>
      <c r="CW4377" s="137"/>
      <c r="CX4377" s="137"/>
      <c r="CY4377" s="137"/>
      <c r="CZ4377" s="137"/>
      <c r="DA4377" s="137"/>
      <c r="DB4377" s="120"/>
      <c r="DC4377" s="120"/>
      <c r="DD4377" s="120"/>
      <c r="DE4377" s="120"/>
      <c r="DF4377" s="120"/>
      <c r="DG4377" s="120"/>
      <c r="DH4377" s="120"/>
      <c r="DI4377" s="120"/>
      <c r="DJ4377" s="120"/>
      <c r="DK4377" s="120"/>
      <c r="DL4377" s="120"/>
      <c r="DM4377" s="120"/>
      <c r="DN4377" s="120"/>
    </row>
    <row r="4378" spans="1:118" s="119" customFormat="1" ht="14.25" customHeight="1">
      <c r="A4378" s="228"/>
      <c r="B4378" s="342"/>
      <c r="C4378" s="342"/>
      <c r="D4378" s="237"/>
      <c r="E4378" s="237"/>
      <c r="F4378" s="242" t="s">
        <v>82</v>
      </c>
      <c r="G4378" s="121">
        <v>1.5</v>
      </c>
      <c r="H4378" s="83"/>
      <c r="I4378" s="83"/>
      <c r="J4378" s="83">
        <v>2.5</v>
      </c>
      <c r="K4378" s="83">
        <v>2.5</v>
      </c>
      <c r="L4378" s="83"/>
      <c r="M4378" s="83"/>
      <c r="N4378" s="83">
        <v>2.5</v>
      </c>
      <c r="O4378" s="83"/>
      <c r="P4378" s="83">
        <v>2.5</v>
      </c>
      <c r="Q4378" s="83">
        <v>2</v>
      </c>
      <c r="R4378" s="83">
        <v>2.5</v>
      </c>
      <c r="S4378" s="83">
        <v>2.5</v>
      </c>
      <c r="T4378" s="83"/>
      <c r="U4378" s="83"/>
      <c r="V4378" s="83"/>
      <c r="W4378" s="83"/>
      <c r="X4378" s="83"/>
      <c r="Y4378" s="83"/>
      <c r="Z4378" s="83"/>
      <c r="AA4378" s="83"/>
      <c r="AB4378" s="83"/>
      <c r="AC4378" s="79"/>
      <c r="AD4378" s="79"/>
      <c r="AE4378" s="79"/>
      <c r="AF4378" s="79"/>
      <c r="AG4378" s="79"/>
      <c r="AH4378" s="79"/>
      <c r="AI4378" s="79"/>
      <c r="AJ4378" s="79"/>
      <c r="AK4378" s="79"/>
      <c r="AL4378" s="79"/>
      <c r="AM4378" s="240"/>
      <c r="AN4378" s="240"/>
      <c r="AO4378" s="240"/>
      <c r="AP4378" s="240"/>
      <c r="AQ4378" s="240"/>
      <c r="AR4378" s="240"/>
      <c r="AS4378" s="240"/>
      <c r="AT4378" s="256"/>
      <c r="AU4378" s="256"/>
      <c r="AV4378" s="259"/>
      <c r="AW4378" s="259"/>
      <c r="AX4378" s="256"/>
      <c r="AY4378" s="256"/>
      <c r="AZ4378" s="256"/>
      <c r="BA4378" s="256"/>
      <c r="BB4378" s="256"/>
      <c r="BC4378" s="256"/>
      <c r="BD4378" s="256"/>
      <c r="BE4378" s="256"/>
      <c r="BF4378" s="256"/>
      <c r="BG4378" s="256"/>
      <c r="BH4378" s="256"/>
      <c r="BI4378" s="256"/>
      <c r="BJ4378" s="256"/>
      <c r="BK4378" s="256"/>
      <c r="BL4378" s="262"/>
      <c r="BM4378" s="262"/>
      <c r="BN4378" s="262"/>
      <c r="BO4378" s="262"/>
      <c r="BP4378" s="262"/>
      <c r="BQ4378" s="262"/>
      <c r="BR4378" s="270"/>
      <c r="BS4378" s="270"/>
      <c r="BT4378" s="270"/>
      <c r="BU4378" s="270"/>
      <c r="BV4378" s="270"/>
      <c r="BW4378" s="270"/>
      <c r="BX4378" s="256"/>
      <c r="BY4378" s="256"/>
      <c r="BZ4378" s="256"/>
      <c r="CA4378" s="267"/>
      <c r="CB4378" s="267"/>
      <c r="CC4378" s="274"/>
      <c r="CD4378" s="267"/>
      <c r="CE4378" s="267"/>
      <c r="CF4378" s="267"/>
      <c r="CG4378" s="267"/>
      <c r="CH4378" s="267"/>
      <c r="CI4378" s="267"/>
      <c r="CJ4378" s="267"/>
      <c r="CK4378" s="267"/>
      <c r="CL4378" s="265"/>
      <c r="CM4378" s="272"/>
      <c r="CN4378" s="264"/>
      <c r="CO4378" s="136"/>
      <c r="CP4378" s="226"/>
      <c r="CQ4378" s="226"/>
      <c r="CR4378" s="226"/>
      <c r="CS4378" s="137"/>
      <c r="CT4378" s="137"/>
      <c r="CU4378" s="137"/>
      <c r="CV4378" s="137"/>
      <c r="CW4378" s="137"/>
      <c r="CX4378" s="137"/>
      <c r="CY4378" s="137"/>
      <c r="CZ4378" s="137"/>
      <c r="DA4378" s="137"/>
      <c r="DB4378" s="120"/>
      <c r="DC4378" s="120"/>
      <c r="DD4378" s="120"/>
      <c r="DE4378" s="120"/>
      <c r="DF4378" s="120"/>
      <c r="DG4378" s="120"/>
      <c r="DH4378" s="120"/>
      <c r="DI4378" s="120"/>
      <c r="DJ4378" s="120"/>
      <c r="DK4378" s="120"/>
      <c r="DL4378" s="120"/>
      <c r="DM4378" s="120"/>
      <c r="DN4378" s="120"/>
    </row>
    <row r="4379" spans="1:118" s="119" customFormat="1">
      <c r="A4379" s="228"/>
      <c r="B4379" s="342"/>
      <c r="C4379" s="342"/>
      <c r="D4379" s="237"/>
      <c r="E4379" s="237"/>
      <c r="F4379" s="243"/>
      <c r="G4379" s="122">
        <v>2</v>
      </c>
      <c r="H4379" s="84"/>
      <c r="I4379" s="84">
        <v>10.5</v>
      </c>
      <c r="J4379" s="84"/>
      <c r="K4379" s="84"/>
      <c r="L4379" s="84"/>
      <c r="M4379" s="84"/>
      <c r="N4379" s="84"/>
      <c r="O4379" s="84"/>
      <c r="P4379" s="84"/>
      <c r="Q4379" s="84"/>
      <c r="R4379" s="84"/>
      <c r="S4379" s="84"/>
      <c r="T4379" s="84"/>
      <c r="U4379" s="84"/>
      <c r="V4379" s="84"/>
      <c r="W4379" s="84"/>
      <c r="X4379" s="84"/>
      <c r="Y4379" s="84"/>
      <c r="Z4379" s="84"/>
      <c r="AA4379" s="84"/>
      <c r="AB4379" s="84"/>
      <c r="AC4379" s="80"/>
      <c r="AD4379" s="80"/>
      <c r="AE4379" s="80"/>
      <c r="AF4379" s="80"/>
      <c r="AG4379" s="80"/>
      <c r="AH4379" s="80"/>
      <c r="AI4379" s="80"/>
      <c r="AJ4379" s="80"/>
      <c r="AK4379" s="80"/>
      <c r="AL4379" s="80"/>
      <c r="AM4379" s="240"/>
      <c r="AN4379" s="240"/>
      <c r="AO4379" s="240"/>
      <c r="AP4379" s="240"/>
      <c r="AQ4379" s="240"/>
      <c r="AR4379" s="240"/>
      <c r="AS4379" s="240"/>
      <c r="AT4379" s="256"/>
      <c r="AU4379" s="256"/>
      <c r="AV4379" s="259"/>
      <c r="AW4379" s="259"/>
      <c r="AX4379" s="256"/>
      <c r="AY4379" s="256"/>
      <c r="AZ4379" s="256"/>
      <c r="BA4379" s="256"/>
      <c r="BB4379" s="256"/>
      <c r="BC4379" s="256"/>
      <c r="BD4379" s="256"/>
      <c r="BE4379" s="256"/>
      <c r="BF4379" s="256"/>
      <c r="BG4379" s="256"/>
      <c r="BH4379" s="256"/>
      <c r="BI4379" s="256"/>
      <c r="BJ4379" s="256"/>
      <c r="BK4379" s="256"/>
      <c r="BL4379" s="262"/>
      <c r="BM4379" s="262"/>
      <c r="BN4379" s="262"/>
      <c r="BO4379" s="262"/>
      <c r="BP4379" s="262"/>
      <c r="BQ4379" s="262"/>
      <c r="BR4379" s="270"/>
      <c r="BS4379" s="270"/>
      <c r="BT4379" s="270"/>
      <c r="BU4379" s="270"/>
      <c r="BV4379" s="270"/>
      <c r="BW4379" s="270"/>
      <c r="BX4379" s="256"/>
      <c r="BY4379" s="256"/>
      <c r="BZ4379" s="256"/>
      <c r="CA4379" s="267"/>
      <c r="CB4379" s="267"/>
      <c r="CC4379" s="274"/>
      <c r="CD4379" s="267"/>
      <c r="CE4379" s="267"/>
      <c r="CF4379" s="267"/>
      <c r="CG4379" s="267"/>
      <c r="CH4379" s="267"/>
      <c r="CI4379" s="267"/>
      <c r="CJ4379" s="267"/>
      <c r="CK4379" s="267"/>
      <c r="CL4379" s="265"/>
      <c r="CM4379" s="272"/>
      <c r="CN4379" s="264"/>
      <c r="CO4379" s="136"/>
      <c r="CP4379" s="226"/>
      <c r="CQ4379" s="226"/>
      <c r="CR4379" s="226"/>
      <c r="CS4379" s="137"/>
      <c r="CT4379" s="137"/>
      <c r="CU4379" s="137"/>
      <c r="CV4379" s="137"/>
      <c r="CW4379" s="137"/>
      <c r="CX4379" s="137"/>
      <c r="CY4379" s="137"/>
      <c r="CZ4379" s="137"/>
      <c r="DA4379" s="137"/>
      <c r="DB4379" s="120"/>
      <c r="DC4379" s="120"/>
      <c r="DD4379" s="120"/>
      <c r="DE4379" s="120"/>
      <c r="DF4379" s="120"/>
      <c r="DG4379" s="120"/>
      <c r="DH4379" s="120"/>
      <c r="DI4379" s="120"/>
      <c r="DJ4379" s="120"/>
      <c r="DK4379" s="120"/>
      <c r="DL4379" s="120"/>
      <c r="DM4379" s="120"/>
      <c r="DN4379" s="120"/>
    </row>
    <row r="4380" spans="1:118" s="119" customFormat="1">
      <c r="A4380" s="228"/>
      <c r="B4380" s="342"/>
      <c r="C4380" s="342"/>
      <c r="D4380" s="237"/>
      <c r="E4380" s="237"/>
      <c r="F4380" s="243"/>
      <c r="G4380" s="122">
        <v>2.1</v>
      </c>
      <c r="H4380" s="84"/>
      <c r="I4380" s="84"/>
      <c r="J4380" s="84"/>
      <c r="K4380" s="84"/>
      <c r="L4380" s="84"/>
      <c r="M4380" s="84"/>
      <c r="N4380" s="84"/>
      <c r="O4380" s="84"/>
      <c r="P4380" s="84"/>
      <c r="Q4380" s="84"/>
      <c r="R4380" s="84"/>
      <c r="S4380" s="84"/>
      <c r="T4380" s="84"/>
      <c r="U4380" s="84"/>
      <c r="V4380" s="84"/>
      <c r="W4380" s="84"/>
      <c r="X4380" s="84"/>
      <c r="Y4380" s="84"/>
      <c r="Z4380" s="84"/>
      <c r="AA4380" s="84"/>
      <c r="AB4380" s="84"/>
      <c r="AC4380" s="80"/>
      <c r="AD4380" s="80"/>
      <c r="AE4380" s="80"/>
      <c r="AF4380" s="80"/>
      <c r="AG4380" s="80"/>
      <c r="AH4380" s="80"/>
      <c r="AI4380" s="80"/>
      <c r="AJ4380" s="80"/>
      <c r="AK4380" s="80"/>
      <c r="AL4380" s="80"/>
      <c r="AM4380" s="240"/>
      <c r="AN4380" s="240"/>
      <c r="AO4380" s="240"/>
      <c r="AP4380" s="240"/>
      <c r="AQ4380" s="240"/>
      <c r="AR4380" s="240"/>
      <c r="AS4380" s="240"/>
      <c r="AT4380" s="256"/>
      <c r="AU4380" s="256"/>
      <c r="AV4380" s="259"/>
      <c r="AW4380" s="259"/>
      <c r="AX4380" s="256"/>
      <c r="AY4380" s="256"/>
      <c r="AZ4380" s="256"/>
      <c r="BA4380" s="256"/>
      <c r="BB4380" s="256"/>
      <c r="BC4380" s="256"/>
      <c r="BD4380" s="256"/>
      <c r="BE4380" s="256"/>
      <c r="BF4380" s="256"/>
      <c r="BG4380" s="256"/>
      <c r="BH4380" s="256"/>
      <c r="BI4380" s="256"/>
      <c r="BJ4380" s="256"/>
      <c r="BK4380" s="256"/>
      <c r="BL4380" s="262"/>
      <c r="BM4380" s="262"/>
      <c r="BN4380" s="262"/>
      <c r="BO4380" s="262"/>
      <c r="BP4380" s="262"/>
      <c r="BQ4380" s="262"/>
      <c r="BR4380" s="270"/>
      <c r="BS4380" s="270"/>
      <c r="BT4380" s="270"/>
      <c r="BU4380" s="270"/>
      <c r="BV4380" s="270"/>
      <c r="BW4380" s="270"/>
      <c r="BX4380" s="256"/>
      <c r="BY4380" s="256"/>
      <c r="BZ4380" s="256"/>
      <c r="CA4380" s="267"/>
      <c r="CB4380" s="267"/>
      <c r="CC4380" s="274"/>
      <c r="CD4380" s="267"/>
      <c r="CE4380" s="267"/>
      <c r="CF4380" s="267"/>
      <c r="CG4380" s="267"/>
      <c r="CH4380" s="267"/>
      <c r="CI4380" s="267"/>
      <c r="CJ4380" s="267"/>
      <c r="CK4380" s="267"/>
      <c r="CL4380" s="265"/>
      <c r="CM4380" s="272"/>
      <c r="CN4380" s="264"/>
      <c r="CO4380" s="136"/>
      <c r="CP4380" s="226"/>
      <c r="CQ4380" s="226"/>
      <c r="CR4380" s="226"/>
      <c r="CS4380" s="137"/>
      <c r="CT4380" s="137"/>
      <c r="CU4380" s="137"/>
      <c r="CV4380" s="137"/>
      <c r="CW4380" s="137"/>
      <c r="CX4380" s="137"/>
      <c r="CY4380" s="137"/>
      <c r="CZ4380" s="137"/>
      <c r="DA4380" s="137"/>
      <c r="DB4380" s="120"/>
      <c r="DC4380" s="120"/>
      <c r="DD4380" s="120"/>
      <c r="DE4380" s="120"/>
      <c r="DF4380" s="120"/>
      <c r="DG4380" s="120"/>
      <c r="DH4380" s="120"/>
      <c r="DI4380" s="120"/>
      <c r="DJ4380" s="120"/>
      <c r="DK4380" s="120"/>
      <c r="DL4380" s="120"/>
      <c r="DM4380" s="120"/>
      <c r="DN4380" s="120"/>
    </row>
    <row r="4381" spans="1:118" s="119" customFormat="1">
      <c r="A4381" s="228"/>
      <c r="B4381" s="342"/>
      <c r="C4381" s="342"/>
      <c r="D4381" s="237"/>
      <c r="E4381" s="237"/>
      <c r="F4381" s="243"/>
      <c r="G4381" s="122">
        <v>2.7</v>
      </c>
      <c r="H4381" s="84"/>
      <c r="I4381" s="84"/>
      <c r="J4381" s="84"/>
      <c r="K4381" s="84"/>
      <c r="L4381" s="84"/>
      <c r="M4381" s="84"/>
      <c r="N4381" s="84"/>
      <c r="O4381" s="84"/>
      <c r="P4381" s="84"/>
      <c r="Q4381" s="84"/>
      <c r="R4381" s="84"/>
      <c r="S4381" s="84"/>
      <c r="T4381" s="84"/>
      <c r="U4381" s="84"/>
      <c r="V4381" s="84"/>
      <c r="W4381" s="84"/>
      <c r="X4381" s="84"/>
      <c r="Y4381" s="84"/>
      <c r="Z4381" s="84"/>
      <c r="AA4381" s="84"/>
      <c r="AB4381" s="84"/>
      <c r="AC4381" s="80"/>
      <c r="AD4381" s="80"/>
      <c r="AE4381" s="80"/>
      <c r="AF4381" s="80"/>
      <c r="AG4381" s="80"/>
      <c r="AH4381" s="80"/>
      <c r="AI4381" s="80"/>
      <c r="AJ4381" s="80"/>
      <c r="AK4381" s="80"/>
      <c r="AL4381" s="80"/>
      <c r="AM4381" s="240"/>
      <c r="AN4381" s="240"/>
      <c r="AO4381" s="240"/>
      <c r="AP4381" s="240"/>
      <c r="AQ4381" s="240"/>
      <c r="AR4381" s="240"/>
      <c r="AS4381" s="240"/>
      <c r="AT4381" s="256"/>
      <c r="AU4381" s="256"/>
      <c r="AV4381" s="259"/>
      <c r="AW4381" s="259"/>
      <c r="AX4381" s="256"/>
      <c r="AY4381" s="256"/>
      <c r="AZ4381" s="256"/>
      <c r="BA4381" s="256"/>
      <c r="BB4381" s="256"/>
      <c r="BC4381" s="256"/>
      <c r="BD4381" s="256"/>
      <c r="BE4381" s="256"/>
      <c r="BF4381" s="256"/>
      <c r="BG4381" s="256"/>
      <c r="BH4381" s="256"/>
      <c r="BI4381" s="256"/>
      <c r="BJ4381" s="256"/>
      <c r="BK4381" s="256"/>
      <c r="BL4381" s="262"/>
      <c r="BM4381" s="262"/>
      <c r="BN4381" s="262"/>
      <c r="BO4381" s="262"/>
      <c r="BP4381" s="262"/>
      <c r="BQ4381" s="262"/>
      <c r="BR4381" s="270"/>
      <c r="BS4381" s="270"/>
      <c r="BT4381" s="270"/>
      <c r="BU4381" s="270"/>
      <c r="BV4381" s="270"/>
      <c r="BW4381" s="270"/>
      <c r="BX4381" s="256"/>
      <c r="BY4381" s="256"/>
      <c r="BZ4381" s="256"/>
      <c r="CA4381" s="267"/>
      <c r="CB4381" s="267"/>
      <c r="CC4381" s="274"/>
      <c r="CD4381" s="267"/>
      <c r="CE4381" s="267"/>
      <c r="CF4381" s="267"/>
      <c r="CG4381" s="267"/>
      <c r="CH4381" s="267"/>
      <c r="CI4381" s="267"/>
      <c r="CJ4381" s="267"/>
      <c r="CK4381" s="267"/>
      <c r="CL4381" s="265"/>
      <c r="CM4381" s="272"/>
      <c r="CN4381" s="264"/>
      <c r="CO4381" s="136"/>
      <c r="CP4381" s="226"/>
      <c r="CQ4381" s="226"/>
      <c r="CR4381" s="226"/>
      <c r="CS4381" s="137"/>
      <c r="CT4381" s="137"/>
      <c r="CU4381" s="137"/>
      <c r="CV4381" s="137"/>
      <c r="CW4381" s="137"/>
      <c r="CX4381" s="137"/>
      <c r="CY4381" s="137"/>
      <c r="CZ4381" s="137"/>
      <c r="DA4381" s="137"/>
      <c r="DB4381" s="120"/>
      <c r="DC4381" s="120"/>
      <c r="DD4381" s="120"/>
      <c r="DE4381" s="120"/>
      <c r="DF4381" s="120"/>
      <c r="DG4381" s="120"/>
      <c r="DH4381" s="120"/>
      <c r="DI4381" s="120"/>
      <c r="DJ4381" s="120"/>
      <c r="DK4381" s="120"/>
      <c r="DL4381" s="120"/>
      <c r="DM4381" s="120"/>
      <c r="DN4381" s="120"/>
    </row>
    <row r="4382" spans="1:118" s="119" customFormat="1">
      <c r="A4382" s="228"/>
      <c r="B4382" s="342"/>
      <c r="C4382" s="342"/>
      <c r="D4382" s="237"/>
      <c r="E4382" s="237"/>
      <c r="F4382" s="243"/>
      <c r="G4382" s="122">
        <v>3</v>
      </c>
      <c r="H4382" s="84"/>
      <c r="I4382" s="84"/>
      <c r="J4382" s="84"/>
      <c r="K4382" s="84"/>
      <c r="L4382" s="84"/>
      <c r="M4382" s="84"/>
      <c r="N4382" s="84"/>
      <c r="O4382" s="84"/>
      <c r="P4382" s="84"/>
      <c r="Q4382" s="84"/>
      <c r="R4382" s="84"/>
      <c r="S4382" s="84"/>
      <c r="T4382" s="84"/>
      <c r="U4382" s="84"/>
      <c r="V4382" s="84"/>
      <c r="W4382" s="84"/>
      <c r="X4382" s="84"/>
      <c r="Y4382" s="84"/>
      <c r="Z4382" s="84"/>
      <c r="AA4382" s="84"/>
      <c r="AB4382" s="84"/>
      <c r="AC4382" s="80"/>
      <c r="AD4382" s="80"/>
      <c r="AE4382" s="80"/>
      <c r="AF4382" s="80"/>
      <c r="AG4382" s="80"/>
      <c r="AH4382" s="80"/>
      <c r="AI4382" s="80"/>
      <c r="AJ4382" s="80"/>
      <c r="AK4382" s="80"/>
      <c r="AL4382" s="80"/>
      <c r="AM4382" s="240"/>
      <c r="AN4382" s="240"/>
      <c r="AO4382" s="240"/>
      <c r="AP4382" s="240"/>
      <c r="AQ4382" s="240"/>
      <c r="AR4382" s="240"/>
      <c r="AS4382" s="240"/>
      <c r="AT4382" s="256"/>
      <c r="AU4382" s="256"/>
      <c r="AV4382" s="259"/>
      <c r="AW4382" s="259"/>
      <c r="AX4382" s="256"/>
      <c r="AY4382" s="256"/>
      <c r="AZ4382" s="256"/>
      <c r="BA4382" s="256"/>
      <c r="BB4382" s="256"/>
      <c r="BC4382" s="256"/>
      <c r="BD4382" s="256"/>
      <c r="BE4382" s="256"/>
      <c r="BF4382" s="256"/>
      <c r="BG4382" s="256"/>
      <c r="BH4382" s="256"/>
      <c r="BI4382" s="256"/>
      <c r="BJ4382" s="256"/>
      <c r="BK4382" s="256"/>
      <c r="BL4382" s="262"/>
      <c r="BM4382" s="262"/>
      <c r="BN4382" s="262"/>
      <c r="BO4382" s="262"/>
      <c r="BP4382" s="262"/>
      <c r="BQ4382" s="262"/>
      <c r="BR4382" s="270"/>
      <c r="BS4382" s="270"/>
      <c r="BT4382" s="270"/>
      <c r="BU4382" s="270"/>
      <c r="BV4382" s="270"/>
      <c r="BW4382" s="270"/>
      <c r="BX4382" s="256"/>
      <c r="BY4382" s="256"/>
      <c r="BZ4382" s="256"/>
      <c r="CA4382" s="267"/>
      <c r="CB4382" s="267"/>
      <c r="CC4382" s="274"/>
      <c r="CD4382" s="267"/>
      <c r="CE4382" s="267"/>
      <c r="CF4382" s="267"/>
      <c r="CG4382" s="267"/>
      <c r="CH4382" s="267"/>
      <c r="CI4382" s="267"/>
      <c r="CJ4382" s="267"/>
      <c r="CK4382" s="267"/>
      <c r="CL4382" s="265"/>
      <c r="CM4382" s="272"/>
      <c r="CN4382" s="264"/>
      <c r="CO4382" s="136"/>
      <c r="CP4382" s="226"/>
      <c r="CQ4382" s="226"/>
      <c r="CR4382" s="226"/>
      <c r="CS4382" s="137"/>
      <c r="CT4382" s="137"/>
      <c r="CU4382" s="137"/>
      <c r="CV4382" s="137"/>
      <c r="CW4382" s="137"/>
      <c r="CX4382" s="137"/>
      <c r="CY4382" s="137"/>
      <c r="CZ4382" s="137"/>
      <c r="DA4382" s="137"/>
      <c r="DB4382" s="120"/>
      <c r="DC4382" s="120"/>
      <c r="DD4382" s="120"/>
      <c r="DE4382" s="120"/>
      <c r="DF4382" s="120"/>
      <c r="DG4382" s="120"/>
      <c r="DH4382" s="120"/>
      <c r="DI4382" s="120"/>
      <c r="DJ4382" s="120"/>
      <c r="DK4382" s="120"/>
      <c r="DL4382" s="120"/>
      <c r="DM4382" s="120"/>
      <c r="DN4382" s="120"/>
    </row>
    <row r="4383" spans="1:118" s="119" customFormat="1">
      <c r="A4383" s="228"/>
      <c r="B4383" s="342"/>
      <c r="C4383" s="342"/>
      <c r="D4383" s="237"/>
      <c r="E4383" s="237"/>
      <c r="F4383" s="244"/>
      <c r="G4383" s="123">
        <v>3.9</v>
      </c>
      <c r="H4383" s="85"/>
      <c r="I4383" s="85"/>
      <c r="J4383" s="85"/>
      <c r="K4383" s="85"/>
      <c r="L4383" s="85"/>
      <c r="M4383" s="85"/>
      <c r="N4383" s="85"/>
      <c r="O4383" s="85"/>
      <c r="P4383" s="85"/>
      <c r="Q4383" s="85"/>
      <c r="R4383" s="85"/>
      <c r="S4383" s="85"/>
      <c r="T4383" s="85"/>
      <c r="U4383" s="85"/>
      <c r="V4383" s="85"/>
      <c r="W4383" s="85"/>
      <c r="X4383" s="85"/>
      <c r="Y4383" s="85"/>
      <c r="Z4383" s="85"/>
      <c r="AA4383" s="85"/>
      <c r="AB4383" s="85"/>
      <c r="AC4383" s="81"/>
      <c r="AD4383" s="81"/>
      <c r="AE4383" s="81"/>
      <c r="AF4383" s="81"/>
      <c r="AG4383" s="81"/>
      <c r="AH4383" s="81"/>
      <c r="AI4383" s="81"/>
      <c r="AJ4383" s="81"/>
      <c r="AK4383" s="81"/>
      <c r="AL4383" s="81"/>
      <c r="AM4383" s="240"/>
      <c r="AN4383" s="240"/>
      <c r="AO4383" s="240"/>
      <c r="AP4383" s="240"/>
      <c r="AQ4383" s="240"/>
      <c r="AR4383" s="240"/>
      <c r="AS4383" s="240"/>
      <c r="AT4383" s="256"/>
      <c r="AU4383" s="256"/>
      <c r="AV4383" s="259"/>
      <c r="AW4383" s="259"/>
      <c r="AX4383" s="256"/>
      <c r="AY4383" s="256"/>
      <c r="AZ4383" s="256"/>
      <c r="BA4383" s="256"/>
      <c r="BB4383" s="256"/>
      <c r="BC4383" s="256"/>
      <c r="BD4383" s="256"/>
      <c r="BE4383" s="256"/>
      <c r="BF4383" s="256"/>
      <c r="BG4383" s="256"/>
      <c r="BH4383" s="256"/>
      <c r="BI4383" s="256"/>
      <c r="BJ4383" s="256"/>
      <c r="BK4383" s="256"/>
      <c r="BL4383" s="262"/>
      <c r="BM4383" s="262"/>
      <c r="BN4383" s="262"/>
      <c r="BO4383" s="262"/>
      <c r="BP4383" s="262"/>
      <c r="BQ4383" s="262"/>
      <c r="BR4383" s="270"/>
      <c r="BS4383" s="270"/>
      <c r="BT4383" s="270"/>
      <c r="BU4383" s="270"/>
      <c r="BV4383" s="270"/>
      <c r="BW4383" s="270"/>
      <c r="BX4383" s="256"/>
      <c r="BY4383" s="256"/>
      <c r="BZ4383" s="256"/>
      <c r="CA4383" s="267"/>
      <c r="CB4383" s="267"/>
      <c r="CC4383" s="274"/>
      <c r="CD4383" s="267"/>
      <c r="CE4383" s="267"/>
      <c r="CF4383" s="267"/>
      <c r="CG4383" s="267"/>
      <c r="CH4383" s="267"/>
      <c r="CI4383" s="267"/>
      <c r="CJ4383" s="267"/>
      <c r="CK4383" s="267"/>
      <c r="CL4383" s="265"/>
      <c r="CM4383" s="272"/>
      <c r="CN4383" s="264"/>
      <c r="CO4383" s="136"/>
      <c r="CP4383" s="226"/>
      <c r="CQ4383" s="226"/>
      <c r="CR4383" s="226"/>
      <c r="CS4383" s="137"/>
      <c r="CT4383" s="137"/>
      <c r="CU4383" s="137"/>
      <c r="CV4383" s="137"/>
      <c r="CW4383" s="137"/>
      <c r="CX4383" s="137"/>
      <c r="CY4383" s="137"/>
      <c r="CZ4383" s="137"/>
      <c r="DA4383" s="137"/>
      <c r="DB4383" s="120"/>
      <c r="DC4383" s="120"/>
      <c r="DD4383" s="120"/>
      <c r="DE4383" s="120"/>
      <c r="DF4383" s="120"/>
      <c r="DG4383" s="120"/>
      <c r="DH4383" s="120"/>
      <c r="DI4383" s="120"/>
      <c r="DJ4383" s="120"/>
      <c r="DK4383" s="120"/>
      <c r="DL4383" s="120"/>
      <c r="DM4383" s="120"/>
      <c r="DN4383" s="120"/>
    </row>
    <row r="4384" spans="1:118" s="119" customFormat="1">
      <c r="A4384" s="229"/>
      <c r="B4384" s="343"/>
      <c r="C4384" s="343"/>
      <c r="D4384" s="238"/>
      <c r="E4384" s="238"/>
      <c r="F4384" s="245" t="s">
        <v>83</v>
      </c>
      <c r="G4384" s="246"/>
      <c r="H4384" s="82"/>
      <c r="I4384" s="82"/>
      <c r="J4384" s="82"/>
      <c r="K4384" s="82"/>
      <c r="L4384" s="82"/>
      <c r="M4384" s="82"/>
      <c r="N4384" s="82"/>
      <c r="O4384" s="82"/>
      <c r="P4384" s="82"/>
      <c r="Q4384" s="82"/>
      <c r="R4384" s="82"/>
      <c r="S4384" s="82"/>
      <c r="T4384" s="82"/>
      <c r="U4384" s="82"/>
      <c r="V4384" s="82"/>
      <c r="W4384" s="82"/>
      <c r="X4384" s="82"/>
      <c r="Y4384" s="82"/>
      <c r="Z4384" s="82"/>
      <c r="AA4384" s="82"/>
      <c r="AB4384" s="82"/>
      <c r="AC4384" s="35"/>
      <c r="AD4384" s="35"/>
      <c r="AE4384" s="35"/>
      <c r="AF4384" s="35"/>
      <c r="AG4384" s="35"/>
      <c r="AH4384" s="35"/>
      <c r="AI4384" s="35"/>
      <c r="AJ4384" s="35"/>
      <c r="AK4384" s="35"/>
      <c r="AL4384" s="35"/>
      <c r="AM4384" s="241"/>
      <c r="AN4384" s="241"/>
      <c r="AO4384" s="241"/>
      <c r="AP4384" s="241"/>
      <c r="AQ4384" s="241"/>
      <c r="AR4384" s="241"/>
      <c r="AS4384" s="241"/>
      <c r="AT4384" s="257"/>
      <c r="AU4384" s="257"/>
      <c r="AV4384" s="260"/>
      <c r="AW4384" s="260"/>
      <c r="AX4384" s="257"/>
      <c r="AY4384" s="257"/>
      <c r="AZ4384" s="257"/>
      <c r="BA4384" s="257"/>
      <c r="BB4384" s="257"/>
      <c r="BC4384" s="257"/>
      <c r="BD4384" s="257"/>
      <c r="BE4384" s="257"/>
      <c r="BF4384" s="257"/>
      <c r="BG4384" s="257"/>
      <c r="BH4384" s="257"/>
      <c r="BI4384" s="257"/>
      <c r="BJ4384" s="257"/>
      <c r="BK4384" s="257"/>
      <c r="BL4384" s="263"/>
      <c r="BM4384" s="263"/>
      <c r="BN4384" s="263"/>
      <c r="BO4384" s="263"/>
      <c r="BP4384" s="263"/>
      <c r="BQ4384" s="263"/>
      <c r="BR4384" s="271"/>
      <c r="BS4384" s="271"/>
      <c r="BT4384" s="271"/>
      <c r="BU4384" s="271"/>
      <c r="BV4384" s="271"/>
      <c r="BW4384" s="271"/>
      <c r="BX4384" s="257"/>
      <c r="BY4384" s="257"/>
      <c r="BZ4384" s="257"/>
      <c r="CA4384" s="268"/>
      <c r="CB4384" s="268"/>
      <c r="CC4384" s="275"/>
      <c r="CD4384" s="268"/>
      <c r="CE4384" s="268"/>
      <c r="CF4384" s="268"/>
      <c r="CG4384" s="268"/>
      <c r="CH4384" s="268"/>
      <c r="CI4384" s="268"/>
      <c r="CJ4384" s="268"/>
      <c r="CK4384" s="268"/>
      <c r="CL4384" s="265"/>
      <c r="CM4384" s="272"/>
      <c r="CN4384" s="264"/>
      <c r="CO4384" s="136"/>
      <c r="CP4384" s="226"/>
      <c r="CQ4384" s="226"/>
      <c r="CR4384" s="226"/>
      <c r="CS4384" s="137"/>
      <c r="CT4384" s="137"/>
      <c r="CU4384" s="137"/>
      <c r="CV4384" s="137"/>
      <c r="CW4384" s="137"/>
      <c r="CX4384" s="137"/>
      <c r="CY4384" s="137"/>
      <c r="CZ4384" s="137"/>
      <c r="DA4384" s="137"/>
      <c r="DB4384" s="120"/>
      <c r="DC4384" s="120"/>
      <c r="DD4384" s="120"/>
      <c r="DE4384" s="120"/>
      <c r="DF4384" s="120"/>
      <c r="DG4384" s="120"/>
      <c r="DH4384" s="120"/>
      <c r="DI4384" s="120"/>
      <c r="DJ4384" s="120"/>
      <c r="DK4384" s="120"/>
      <c r="DL4384" s="120"/>
      <c r="DM4384" s="120"/>
      <c r="DN4384" s="120"/>
    </row>
    <row r="4385" spans="1:118" s="119" customFormat="1" ht="14.25" customHeight="1">
      <c r="A4385" s="227">
        <f t="shared" si="1326"/>
        <v>544</v>
      </c>
      <c r="B4385" s="344" t="s">
        <v>1103</v>
      </c>
      <c r="C4385" s="341" t="s">
        <v>1104</v>
      </c>
      <c r="D4385" s="236">
        <v>44606</v>
      </c>
      <c r="E4385" s="236" t="s">
        <v>1197</v>
      </c>
      <c r="F4385" s="253" t="s">
        <v>80</v>
      </c>
      <c r="G4385" s="254"/>
      <c r="H4385" s="82" t="s">
        <v>69</v>
      </c>
      <c r="I4385" s="82"/>
      <c r="J4385" s="82" t="s">
        <v>60</v>
      </c>
      <c r="K4385" s="82" t="s">
        <v>60</v>
      </c>
      <c r="L4385" s="82" t="s">
        <v>60</v>
      </c>
      <c r="M4385" s="82" t="s">
        <v>60</v>
      </c>
      <c r="N4385" s="82" t="s">
        <v>60</v>
      </c>
      <c r="O4385" s="82"/>
      <c r="P4385" s="82" t="s">
        <v>60</v>
      </c>
      <c r="Q4385" s="82" t="s">
        <v>67</v>
      </c>
      <c r="R4385" s="82" t="s">
        <v>60</v>
      </c>
      <c r="S4385" s="82" t="s">
        <v>60</v>
      </c>
      <c r="T4385" s="82" t="s">
        <v>81</v>
      </c>
      <c r="U4385" s="82" t="s">
        <v>67</v>
      </c>
      <c r="V4385" s="82"/>
      <c r="W4385" s="82" t="s">
        <v>61</v>
      </c>
      <c r="X4385" s="82" t="s">
        <v>61</v>
      </c>
      <c r="Y4385" s="82" t="s">
        <v>61</v>
      </c>
      <c r="Z4385" s="82" t="s">
        <v>61</v>
      </c>
      <c r="AA4385" s="82" t="s">
        <v>61</v>
      </c>
      <c r="AB4385" s="82" t="s">
        <v>61</v>
      </c>
      <c r="AC4385" s="82"/>
      <c r="AD4385" s="82" t="s">
        <v>71</v>
      </c>
      <c r="AE4385" s="82" t="s">
        <v>71</v>
      </c>
      <c r="AF4385" s="82" t="s">
        <v>71</v>
      </c>
      <c r="AG4385" s="82" t="s">
        <v>61</v>
      </c>
      <c r="AH4385" s="82" t="s">
        <v>61</v>
      </c>
      <c r="AI4385" s="82" t="s">
        <v>1471</v>
      </c>
      <c r="AJ4385" s="82"/>
      <c r="AK4385" s="82" t="s">
        <v>60</v>
      </c>
      <c r="AL4385" s="82" t="s">
        <v>60</v>
      </c>
      <c r="AM4385" s="239">
        <f>COUNTIF(H4385:AL4385,"PH")+COUNTIF(H4385:AL4385,"PH/L")+COUNTIF(H4385:AL4385,"PM")</f>
        <v>0</v>
      </c>
      <c r="AN4385" s="239">
        <f>COUNTIF(H4385:AL4385,"PD")+COUNTIF(H4385:AL4385,"PDD")+COUNTIF(H4385:AL4385,"P/DS")/2+COUNTIF(H4385:AL4385,"PMD")</f>
        <v>0</v>
      </c>
      <c r="AO4385" s="239">
        <f>COUNTIF(H4385:AL4385,"PN")+COUNTIF(H4385:AL4385,"P/NS")/2+COUNTIF(H4385:AL4385,"PH")+COUNTIF(H4385:AL4385,"PH/F")/2+COUNTIF(H4385:AL4385,"PH/L")/2+COUNTIF(H4385:AL4385,"PM")</f>
        <v>0</v>
      </c>
      <c r="AP4385" s="239">
        <f>COUNTIF(H4385:AL4385,"BH")+COUNTIF(H4385:AL4385,"AL/BL")+COUNTIF(H4385:AL4385,"UL/BL")+COUNTIF(H4385:AL4385,"BM")</f>
        <v>0</v>
      </c>
      <c r="AQ4385" s="239">
        <f>COUNTIF(H4385:AL4385,"DS")+COUNTIF(H4385:AL4385,"AL/DS")/2+COUNTIF(H4385:AL4385,"UL/DS")/2+COUNTIF(H4385:AL4385,"CT")+COUNTIF(H4385:AL4385,"MD")</f>
        <v>11</v>
      </c>
      <c r="AR4385" s="239">
        <f>COUNTIF(H4385:AL4385,"NS")+COUNTIF(H4385:AL4385,"AL/NS")/2+COUNTIF(H4385:AL4385,"UL/NS")/2+COUNTIF(H4385:AL4385,"BH")+COUNTIF(H4385:AL4385,"AL/BF")/2+COUNTIF(H4385:AL4385,"AL/BL")/2+COUNTIF(H4385:AL4385,"UL/BL")/2+COUNTIF(H4385:AL4385,"UL/BF")/2+COUNTIF(H4385:AL4385,"BM")</f>
        <v>8</v>
      </c>
      <c r="AS4385" s="239">
        <f>COUNTIF(H4385:AL4385,"AL")+COUNTIF(H4385:AL4385,"AL/DS")/2+COUNTIF(H4385:AL4385,"AL/NS")/2+COUNTIF(H4385:AL4385,"NH")+COUNTIF(H4385:AL4385,"SL")+COUNTIF(H4385:AL4385,"NHD")+COUNTIF(H4385:AL4385,"B")+COUNTIF(H4385:AL4385,"HL")+COUNTIF(H4385:AL4385,"AL/BF")/2+COUNTIF(H4385:AL4385,"AL/BL")/2</f>
        <v>3.5</v>
      </c>
      <c r="AT4385" s="255">
        <f>COUNTIF(H4385:AL4385,"PD")+COUNTIF(H4385:AL4385,"PN")+COUNTIF(H4385:AL4385,"P/DS")/2+COUNTIF(H4385:AL4385,"P/NS")/2+COUNTIF(H4385:AL4385,"DS")+COUNTIF(H4385:AL4385,"NS")+COUNTIF(H4385:AL4385,"AL")+COUNTIF(H4385:AL4385,"AL/DS")+COUNTIF(H4385:AL4385,"AL/NS")+COUNTIF(H4385:AL4385,"NH")+COUNTIF(H4385:AL4385,"SL")+COUNTIF(H4385:AL4385,"UL/DS")/2+COUNTIF(H4385:AL4385,"UL/NS")/2+COUNTIF(H4385:AL4385,"CT")+COUNTIF(H4385:AL4385,"NHD")+COUNTIF(H4385:AL4385,"PDD")+COUNTIF(H4385:AL4385,"B")+COUNTIF(H4385:AL4385,"HL")+COUNTIF(H4385:AL4385,"PH")+COUNTIF(H4385:AL4385,"BH")+COUNTIF(H4385:AL4385,"AL/BF")+COUNTIF(H4385:AL4385,"AL/BL")+COUNTIF(H4385:AL4385,"UL/BF")/2+COUNTIF(H4385:AL4385,"UL/BL")/2+COUNTIF(H4385:AL4385,"PH/F")/2+COUNTIF(H4385:AL4385,"PH/L")/2+COUNTIF(H4385:AL4385,"MD")+COUNTIF(H4385:AL4385,"PMD")+COUNTIF(H4385:AL4385,"PM")+COUNTIF(H4385:AL4385,"BM")</f>
        <v>22.5</v>
      </c>
      <c r="AU4385" s="255">
        <f>COUNTIF(H4385:AL4385,"P/DS")/2+COUNTIF(H4385:AL4385,"P/NS")/2+COUNTIF(H4385:AL4385,"IL")+COUNTIF(H4385:AL4385,"NL")+COUNTIF(H4385:AL4385,"UL")+COUNTIF(H4385:AL4385,"UL/DS")/2+COUNTIF(H4385:AL4385,"UL/NS")/2+COUNTIF(H4385:AL4385,"KT")+COUNTIF(H4385:AL4385,"UL/BF")/2+COUNTIF(H4385:AL4385,"UL/BL")/2+COUNTIF(H4385:AL4385,"PH/F")/2+COUNTIF(H4385:AL4385,"PH/L")/2+COUNTIF(H4385:AL4385,"NB")</f>
        <v>3.5</v>
      </c>
      <c r="AV4385" s="258">
        <f>COUNTIF(H4385:AL4385,"PN")+COUNTIF(H4385:AL4385,"TVD")+COUNTIF(H4385:AL4385,"PH")+COUNTIF(H4385:AL4385,"PM")+COUNTIF(H4385:AL4385,"PDD")-COUNTIFS(H4385:AL4385,"PN",H4392:AL4392,"&gt;=3")-COUNTIFS(H4385:AL4385,"PM",H4392:AL4392,"&gt;=3")</f>
        <v>0</v>
      </c>
      <c r="AW4385" s="258">
        <f>COUNTIF(H4385:AL4385,"NS")+COUNTIF(H4385:AL4385,"D")+COUNTIF(H4385:AL4385,"BH")+COUNTIF(H4385:AL4385,"NHD")+COUNTIF(H4385:AL4385,"BM")-COUNTIFS(H4385:AL4385,"NS",H4392:AL4392,"&gt;=3")-COUNTIFS(H4385:AL4385,"BH",H4392:AL4392,"&gt;=3")-COUNTIFS(H4385:AL4385,"BM",H4392:AL4392,"&gt;=3")</f>
        <v>8</v>
      </c>
      <c r="AX4385" s="255">
        <f>COUNTIF(H4385:AL4385,"AL")+COUNTIF(H4385:AL4385,"AL/DS")/2+COUNTIF(H4385:AL4385,"AL/NS")/2+COUNTIF(H4385:AL4385,"AL/BF")+COUNTIF(H4385:AL4385,"AL/BL")/2</f>
        <v>2.5</v>
      </c>
      <c r="AY4385" s="255">
        <f>COUNTIF(H4385:AL4385,"SL")</f>
        <v>0</v>
      </c>
      <c r="AZ4385" s="255">
        <f>COUNTIF(H4385:AL4385,"NH")</f>
        <v>1</v>
      </c>
      <c r="BA4385" s="255">
        <f>COUNTIF(H4385:AL4385,"HL")</f>
        <v>0</v>
      </c>
      <c r="BB4385" s="255">
        <f>COUNTIF(G4385:AL4385,"P/DS")/2+COUNTIF(G4385:AL4385,"P/NS")/2+COUNTIF(G4385:AL4385,"UL")+COUNTIF(G4385:AL4385,"UL/DS")/2+COUNTIF(G4385:AL4385,"UL/NS")/2+COUNTIF(G4385:AL4385,"UL/BL")/2+COUNTIF(G4385:AL4385,"UL/BF")/2+COUNTIF(G4385:AL4385,"PH/F")/2+COUNTIF(G4385:AL4385,"PH/L")/2</f>
        <v>3.5</v>
      </c>
      <c r="BC4385" s="255">
        <f>COUNTIF(H4385:AL4385,"NB")</f>
        <v>0</v>
      </c>
      <c r="BD4385" s="255">
        <f>COUNTIF(H4385:AL4385,"NL")</f>
        <v>0</v>
      </c>
      <c r="BE4385" s="255">
        <f>COUNTIF(H4385:AL4385,"IL")</f>
        <v>0</v>
      </c>
      <c r="BF4385" s="255">
        <f>COUNTIF(H4385:AL4385,"KT")</f>
        <v>0</v>
      </c>
      <c r="BG4385" s="255">
        <f>COUNTIF(H4385:AL4385,"L70")</f>
        <v>0</v>
      </c>
      <c r="BH4385" s="255">
        <f>COUNTIF(H4385:AL4385,"MD")</f>
        <v>0</v>
      </c>
      <c r="BI4385" s="255">
        <f>COUNTIF(H4385:AL4385,"PMD")</f>
        <v>0</v>
      </c>
      <c r="BJ4385" s="255">
        <f>COUNTIF(H4385:AL4385,"PM")</f>
        <v>0</v>
      </c>
      <c r="BK4385" s="255">
        <f>COUNTIF(H4385:AL4385,"BM")</f>
        <v>0</v>
      </c>
      <c r="BL4385" s="261">
        <f>SUMIF(H4385:AL4385,"PD",H4386:AL4386)+SUMIF(H4385:AL4385,"PN",H4386:AL4386)+SUMIF(H4385:AL4385,"P/DS",H4386:AL4386)+SUMIF(H4385:AL4385,"PN/F",H4386:AL4386)+SUMIF(H4385:AL4385,"PN/L",H4386:AL4386)+SUMIF(H4385:AL4385,"TV",H4386:AL4386)+SUMIF(H4385:AL4385,"TVD",H4386:AL4386)+SUMIF(H4385:AL4385,"PDD",H4386:AL4386)</f>
        <v>0</v>
      </c>
      <c r="BM4385" s="261">
        <f>SUMIF(H4385:AL4385,"PD",H4387:AL4387)+SUMIF(H4385:AL4385,"PN",H4387:AL4387)+SUMIF(H4385:AL4385,"P/DS",H4387:AL4387)+SUMIF(H4385:AL4385,"PN/F",H4387:AL4387)+SUMIF(H4385:AL4385,"PN/L",H4387:AL4387)+SUMIF(H4385:AL4385,"TV",H4387:AL4387)+SUMIF(H4385:AL4385,"TVD",H4387:AL4387)+SUMIF(H4385:AL4385,"PDD",H4387:AL4387)+SUMIF(H4385:AL4385,"PMD",H4387:AL4387)</f>
        <v>0</v>
      </c>
      <c r="BN4385" s="261">
        <f>SUMIF(H4385:AL4385,"PD",H4388:AL4388)+SUMIF(H4385:AL4385,"PN",H4388:AL4388)+SUMIF(H4385:AL4385,"P/DS",H4388:AL4388)+SUMIF(H4385:AL4385,"PN/F",H4388:AL4388)+SUMIF(H4385:AL4385,"PN/L",H4388:AL4388)+SUMIF(H4385:AL4385,"TV",H4388:AL4388)+SUMIF(H4385:AL4385,"TVD",H4388:AL4388)</f>
        <v>0</v>
      </c>
      <c r="BO4385" s="261">
        <f>SUMIF(H4385:AL4385,"PD",H4389:AL4389)+SUMIF(H4385:AL4385,"PN",H4389:AL4389)+SUMIF(H4385:AL4385,"P/DS",H4389:AL4389)+SUMIF(H4385:AL4385,"PN/F",H4389:AL4389)+SUMIF(H4385:AL4385,"PN/L",H4389:AL4389)+SUMIF(H4385:AL4385,"TV",H4389:AL4389)+SUMIF(H4385:AL4385,"TVD",H4389:AL4389)</f>
        <v>0</v>
      </c>
      <c r="BP4385" s="261">
        <f>SUMIF(H4385:AL4385,"PD",H4390:AL4390)+SUMIF(H4385:AL4385,"PN",H4390:AL4390)+SUMIF(H4385:AL4385,"P/DS",H4390:AL4390)+SUMIF(H4385:AL4385,"PN/F",H4390:AL4390)+SUMIF(H4385:AL4385,"PN/L",H4390:AL4390)+SUMIF(H4385:AL4385,"TV",H4390:AL4390)+SUMIF(H4385:AL4385,"TVD",H4390:AL4390)+SUMIF(H4385:AL4385,"PDD",H4390:AL4390)+SUMIF(H4385:AL4385,"PH",H4390:AL4390)+SUMIF(H4385:AL4385,"PM",H4390:AL4390)</f>
        <v>0</v>
      </c>
      <c r="BQ4385" s="261">
        <f>SUMIF(H4385:AL4385,"PD",H4391:AL4391)+SUMIF(H4385:AL4385,"PN",H4391:AL4391)+SUMIF(H4385:AL4385,"P/DS",H4391:AL4391)+SUMIF(H4385:AL4385,"PN/F",H4391:AL4391)+SUMIF(H4385:AL4385,"PN/L",H4391:AL4391)+SUMIF(H4385:AL4385,"TV",H4391:AL4391)+SUMIF(H4385:AL4385,"TVD",H4391:AL4391)+SUMIF(H4385:AL4385,"PDD",H4391:AL4391)+SUMIF(H4385:AL4385,"PH",H4391:AL4391)+SUMIF(H4385:AL4385,"PM",H4391:AL4391)</f>
        <v>0</v>
      </c>
      <c r="BR4385" s="269">
        <f>SUM(H4386:AL4386)-BL4385</f>
        <v>2.5</v>
      </c>
      <c r="BS4385" s="269">
        <f>SUM(H4387:AL4387)-BM4385</f>
        <v>0</v>
      </c>
      <c r="BT4385" s="269">
        <f>SUM(H4388:AL4388)-BN4385</f>
        <v>0</v>
      </c>
      <c r="BU4385" s="269">
        <f>SUM(H4389:AL4389)-BO4385</f>
        <v>0</v>
      </c>
      <c r="BV4385" s="269">
        <f>SUM(H4390:AL4390)-BP4385</f>
        <v>0</v>
      </c>
      <c r="BW4385" s="269">
        <f>SUM(H4391:AL4391)-BQ4385</f>
        <v>0</v>
      </c>
      <c r="BX4385" s="255">
        <f>SUMIF(H4385:AL4385,"PD",H4392:AL4392)+SUMIF(H4385:AL4385,"PN",H4392:AL4392)+SUMIF(H4385:AL4385,"P/DS",H4392:AL4392)+SUMIF(H4385:AL4385,"PN/F",H4392:AL4392)+SUMIF(H4385:AL4385,"PN/L",H4392:AL4392)</f>
        <v>0</v>
      </c>
      <c r="BY4385" s="255">
        <f>SUM(H4392:AL4392)-BX4385</f>
        <v>0.5</v>
      </c>
      <c r="BZ4385" s="255">
        <f t="shared" ref="BZ4385" si="1339">+SUM(BL4385:BW4392)</f>
        <v>2.5</v>
      </c>
      <c r="CA4385" s="266">
        <f>(COUNTIFS(H4385:AL4385,"PD",H4386:AL4386,"&gt;=2"))*0.5-IF(CN4385="VP",COUNTIFS($H$16:$AL$16,"SAT",H4385:AL4385,"PD",H4386:AL4386,"&gt;=2"))*0.5</f>
        <v>0</v>
      </c>
      <c r="CB4385" s="266">
        <f>(COUNTIFS(H4385:AL4385,"PN",H4387:AL4387,"&gt;=0.5",H4386:AL4386,"&gt;=1.5"))*0.5+COUNTIFS(H4385:AL4385,"PDD",H4387:AL4387,"&gt;=0.5",H4386:AL4386,"&gt;=1.5")*0.5</f>
        <v>0</v>
      </c>
      <c r="CC4385" s="273">
        <f>(COUNTIFS(H4385:AL4385,"TV",H4387:AL4387,"&gt;=10"))*0.5+(COUNTIFS(H4385:AL4385,"PMD",H4387:AL4387,"&gt;=2"))*0.5</f>
        <v>0</v>
      </c>
      <c r="CD4385" s="266">
        <f>(COUNTIFS(H4385:AL4385,"TVD",H4389:AL4389,"&gt;=6.5",H4387:AL4387,"&gt;=3.5"))*0.5</f>
        <v>0</v>
      </c>
      <c r="CE4385" s="266">
        <f>(COUNTIFS(H4385:AL4385,"PD",H4390:AL4390,"&gt;=10"))*0.5</f>
        <v>0</v>
      </c>
      <c r="CF4385" s="266">
        <f>(COUNTIFS(H4385:AL4385,"PDD",H4390:AL4390,"&gt;=3.5",H4391:AL4391,"&gt;=6.5")+COUNTIFS(H4385:AL4385,"PH",H4391:AL4391,"&gt;=0.5",H4390:AL4390,"&gt;=1.5")+COUNTIFS(H4385:AL4385,"PM",H4391:AL4391,"&gt;=0.5",H4390:AL4390,"&gt;=1.5"))*0.5</f>
        <v>0</v>
      </c>
      <c r="CG4385" s="266">
        <f>(COUNTIFS(H4385:AL4385,"DS",H4386:AL4386,"&gt;=2")+COUNTIFS(H4385:AL4385,"AL/DS",H4386:AL4386,"&gt;=2"))*0.5-IF(CN4385="VP",COUNTIFS($H$16:$AL$16,"SAT",H4385:AL4385,"DS",H4386:AL4386,"&gt;=2"))*0.5</f>
        <v>0.5</v>
      </c>
      <c r="CH4385" s="266">
        <f>(COUNTIFS(H4385:AL4385,"NS",H4387:AL4387,"&gt;=0.5",H4386:AL4386,"&gt;=1.5")+COUNTIFS(H4385:AL4385,"AL/NS",H4387:AL4387,"&gt;=0.5",H4386:AL4386,"&gt;=1.5")+COUNTIFS(H4385:AL4385,"NHD",H4387:AL4387,"&gt;=4.5",H4390:AL4390,"&gt;=2",H4386:AL4386,"&gt;=1.5"))*0.5</f>
        <v>0</v>
      </c>
      <c r="CI4385" s="266">
        <f>(COUNTIF(H4387:AL4387,"&gt;=10")+COUNTIFS(H4385:AL4385,"MD",H4387:AL4387,"&gt;=2")-COUNTIFS(H4385:AL4385,"TV",H4387:AL4387,"&gt;=10"))*0.5</f>
        <v>0</v>
      </c>
      <c r="CJ4385" s="266">
        <f>(COUNTIFS(H4385:AL4385,"D",H4389:AL4389,"&gt;=6.5",H4387:AL4387,"&gt;=3.5"))*0.5</f>
        <v>0</v>
      </c>
      <c r="CK4385" s="266">
        <f>(COUNTIF(H4390:AL4390,"&gt;=10")-COUNTIFS(H4385:AL4385,"PD",H4390:AL4390,"&gt;=10"))*0.5</f>
        <v>0</v>
      </c>
      <c r="CL4385" s="265">
        <f>(COUNTIFS(H4385:AL4385,"NHD",H4390:AL4390,"&gt;=3.5",H4391:AL4391,"&gt;=6.5")+COUNTIFS(H4385:AL4385,"BH",H4390:AL4390,"&gt;=1.5",H4391:AL4391,"&gt;=0.5")+COUNTIFS(H4385:AL4385,"BM",H4390:AL4390,"&gt;=1.5",H4391:AL4391,"&gt;=0.5")+COUNTIFS(H4385:AL4385,"D",H4390:AL4390,"&gt;=1.5",H4391:AL4391,"&gt;=0.5"))*0.5</f>
        <v>0</v>
      </c>
      <c r="CM4385" s="272"/>
      <c r="CN4385" s="264" t="s">
        <v>723</v>
      </c>
      <c r="CO4385" s="193">
        <f t="shared" ref="CO4385" si="1340">+AM4385+AN4385+AO4385+AP4385+AQ4385+AR4385+AS4385+AU4385+BG4385</f>
        <v>26</v>
      </c>
      <c r="CP4385" s="225">
        <f>+SUM(I4386:I4391)-I4392</f>
        <v>0</v>
      </c>
      <c r="CQ4385" s="225">
        <f>+SUM(J4386:J4391)-J4392</f>
        <v>0</v>
      </c>
      <c r="CR4385" s="225">
        <f>+SUM(K4386:K4391)-K4392</f>
        <v>0</v>
      </c>
      <c r="CS4385" s="192"/>
      <c r="CT4385" s="192"/>
      <c r="CU4385" s="192"/>
      <c r="CV4385" s="192"/>
      <c r="CW4385" s="192"/>
      <c r="CX4385" s="192"/>
      <c r="CY4385" s="192"/>
      <c r="CZ4385" s="192"/>
      <c r="DA4385" s="192"/>
      <c r="DB4385" s="120"/>
      <c r="DC4385" s="120"/>
      <c r="DD4385" s="120"/>
      <c r="DE4385" s="120"/>
      <c r="DF4385" s="120"/>
      <c r="DG4385" s="120"/>
      <c r="DH4385" s="120"/>
      <c r="DI4385" s="120"/>
      <c r="DJ4385" s="120"/>
      <c r="DK4385" s="120"/>
      <c r="DL4385" s="120"/>
      <c r="DM4385" s="120"/>
      <c r="DN4385" s="120"/>
    </row>
    <row r="4386" spans="1:118" s="119" customFormat="1" ht="14.25" customHeight="1">
      <c r="A4386" s="228"/>
      <c r="B4386" s="342"/>
      <c r="C4386" s="342"/>
      <c r="D4386" s="237"/>
      <c r="E4386" s="237"/>
      <c r="F4386" s="242" t="s">
        <v>82</v>
      </c>
      <c r="G4386" s="121">
        <v>1.5</v>
      </c>
      <c r="H4386" s="83"/>
      <c r="I4386" s="83"/>
      <c r="J4386" s="83"/>
      <c r="K4386" s="83"/>
      <c r="L4386" s="83">
        <v>2.5</v>
      </c>
      <c r="M4386" s="83"/>
      <c r="N4386" s="83"/>
      <c r="O4386" s="83"/>
      <c r="P4386" s="83"/>
      <c r="Q4386" s="83"/>
      <c r="R4386" s="83"/>
      <c r="S4386" s="83"/>
      <c r="T4386" s="83"/>
      <c r="U4386" s="83"/>
      <c r="V4386" s="83"/>
      <c r="W4386" s="83"/>
      <c r="X4386" s="83"/>
      <c r="Y4386" s="83"/>
      <c r="Z4386" s="83"/>
      <c r="AA4386" s="83"/>
      <c r="AB4386" s="83"/>
      <c r="AC4386" s="79"/>
      <c r="AD4386" s="79"/>
      <c r="AE4386" s="79"/>
      <c r="AF4386" s="79"/>
      <c r="AG4386" s="79"/>
      <c r="AH4386" s="79"/>
      <c r="AI4386" s="79"/>
      <c r="AJ4386" s="79"/>
      <c r="AK4386" s="79"/>
      <c r="AL4386" s="79"/>
      <c r="AM4386" s="240"/>
      <c r="AN4386" s="240"/>
      <c r="AO4386" s="240"/>
      <c r="AP4386" s="240"/>
      <c r="AQ4386" s="240"/>
      <c r="AR4386" s="240"/>
      <c r="AS4386" s="240"/>
      <c r="AT4386" s="256"/>
      <c r="AU4386" s="256"/>
      <c r="AV4386" s="259"/>
      <c r="AW4386" s="259"/>
      <c r="AX4386" s="256"/>
      <c r="AY4386" s="256"/>
      <c r="AZ4386" s="256"/>
      <c r="BA4386" s="256"/>
      <c r="BB4386" s="256"/>
      <c r="BC4386" s="256"/>
      <c r="BD4386" s="256"/>
      <c r="BE4386" s="256"/>
      <c r="BF4386" s="256"/>
      <c r="BG4386" s="256"/>
      <c r="BH4386" s="256"/>
      <c r="BI4386" s="256"/>
      <c r="BJ4386" s="256"/>
      <c r="BK4386" s="256"/>
      <c r="BL4386" s="262"/>
      <c r="BM4386" s="262"/>
      <c r="BN4386" s="262"/>
      <c r="BO4386" s="262"/>
      <c r="BP4386" s="262"/>
      <c r="BQ4386" s="262"/>
      <c r="BR4386" s="270"/>
      <c r="BS4386" s="270"/>
      <c r="BT4386" s="270"/>
      <c r="BU4386" s="270"/>
      <c r="BV4386" s="270"/>
      <c r="BW4386" s="270"/>
      <c r="BX4386" s="256"/>
      <c r="BY4386" s="256"/>
      <c r="BZ4386" s="256"/>
      <c r="CA4386" s="267"/>
      <c r="CB4386" s="267"/>
      <c r="CC4386" s="274"/>
      <c r="CD4386" s="267"/>
      <c r="CE4386" s="267"/>
      <c r="CF4386" s="267"/>
      <c r="CG4386" s="267"/>
      <c r="CH4386" s="267"/>
      <c r="CI4386" s="267"/>
      <c r="CJ4386" s="267"/>
      <c r="CK4386" s="267"/>
      <c r="CL4386" s="265"/>
      <c r="CM4386" s="272"/>
      <c r="CN4386" s="264"/>
      <c r="CO4386" s="193"/>
      <c r="CP4386" s="226"/>
      <c r="CQ4386" s="226"/>
      <c r="CR4386" s="226"/>
      <c r="CS4386" s="192"/>
      <c r="CT4386" s="192"/>
      <c r="CU4386" s="192"/>
      <c r="CV4386" s="192"/>
      <c r="CW4386" s="192"/>
      <c r="CX4386" s="192"/>
      <c r="CY4386" s="192"/>
      <c r="CZ4386" s="192"/>
      <c r="DA4386" s="192"/>
      <c r="DB4386" s="120"/>
      <c r="DC4386" s="120"/>
      <c r="DD4386" s="120"/>
      <c r="DE4386" s="120"/>
      <c r="DF4386" s="120"/>
      <c r="DG4386" s="120"/>
      <c r="DH4386" s="120"/>
      <c r="DI4386" s="120"/>
      <c r="DJ4386" s="120"/>
      <c r="DK4386" s="120"/>
      <c r="DL4386" s="120"/>
      <c r="DM4386" s="120"/>
      <c r="DN4386" s="120"/>
    </row>
    <row r="4387" spans="1:118" s="119" customFormat="1">
      <c r="A4387" s="228"/>
      <c r="B4387" s="342"/>
      <c r="C4387" s="342"/>
      <c r="D4387" s="237"/>
      <c r="E4387" s="237"/>
      <c r="F4387" s="243"/>
      <c r="G4387" s="122">
        <v>2</v>
      </c>
      <c r="H4387" s="84"/>
      <c r="I4387" s="84"/>
      <c r="J4387" s="84"/>
      <c r="K4387" s="84"/>
      <c r="L4387" s="84"/>
      <c r="M4387" s="84"/>
      <c r="N4387" s="84"/>
      <c r="O4387" s="84"/>
      <c r="P4387" s="84"/>
      <c r="Q4387" s="84"/>
      <c r="R4387" s="84"/>
      <c r="S4387" s="84"/>
      <c r="T4387" s="84"/>
      <c r="U4387" s="84"/>
      <c r="V4387" s="84"/>
      <c r="W4387" s="84"/>
      <c r="X4387" s="84"/>
      <c r="Y4387" s="84"/>
      <c r="Z4387" s="84"/>
      <c r="AA4387" s="84"/>
      <c r="AB4387" s="84"/>
      <c r="AC4387" s="80"/>
      <c r="AD4387" s="80"/>
      <c r="AE4387" s="80"/>
      <c r="AF4387" s="80"/>
      <c r="AG4387" s="80"/>
      <c r="AH4387" s="80"/>
      <c r="AI4387" s="80"/>
      <c r="AJ4387" s="80"/>
      <c r="AK4387" s="80"/>
      <c r="AL4387" s="80"/>
      <c r="AM4387" s="240"/>
      <c r="AN4387" s="240"/>
      <c r="AO4387" s="240"/>
      <c r="AP4387" s="240"/>
      <c r="AQ4387" s="240"/>
      <c r="AR4387" s="240"/>
      <c r="AS4387" s="240"/>
      <c r="AT4387" s="256"/>
      <c r="AU4387" s="256"/>
      <c r="AV4387" s="259"/>
      <c r="AW4387" s="259"/>
      <c r="AX4387" s="256"/>
      <c r="AY4387" s="256"/>
      <c r="AZ4387" s="256"/>
      <c r="BA4387" s="256"/>
      <c r="BB4387" s="256"/>
      <c r="BC4387" s="256"/>
      <c r="BD4387" s="256"/>
      <c r="BE4387" s="256"/>
      <c r="BF4387" s="256"/>
      <c r="BG4387" s="256"/>
      <c r="BH4387" s="256"/>
      <c r="BI4387" s="256"/>
      <c r="BJ4387" s="256"/>
      <c r="BK4387" s="256"/>
      <c r="BL4387" s="262"/>
      <c r="BM4387" s="262"/>
      <c r="BN4387" s="262"/>
      <c r="BO4387" s="262"/>
      <c r="BP4387" s="262"/>
      <c r="BQ4387" s="262"/>
      <c r="BR4387" s="270"/>
      <c r="BS4387" s="270"/>
      <c r="BT4387" s="270"/>
      <c r="BU4387" s="270"/>
      <c r="BV4387" s="270"/>
      <c r="BW4387" s="270"/>
      <c r="BX4387" s="256"/>
      <c r="BY4387" s="256"/>
      <c r="BZ4387" s="256"/>
      <c r="CA4387" s="267"/>
      <c r="CB4387" s="267"/>
      <c r="CC4387" s="274"/>
      <c r="CD4387" s="267"/>
      <c r="CE4387" s="267"/>
      <c r="CF4387" s="267"/>
      <c r="CG4387" s="267"/>
      <c r="CH4387" s="267"/>
      <c r="CI4387" s="267"/>
      <c r="CJ4387" s="267"/>
      <c r="CK4387" s="267"/>
      <c r="CL4387" s="265"/>
      <c r="CM4387" s="272"/>
      <c r="CN4387" s="264"/>
      <c r="CO4387" s="193"/>
      <c r="CP4387" s="226"/>
      <c r="CQ4387" s="226"/>
      <c r="CR4387" s="226"/>
      <c r="CS4387" s="192"/>
      <c r="CT4387" s="192"/>
      <c r="CU4387" s="192"/>
      <c r="CV4387" s="192"/>
      <c r="CW4387" s="192"/>
      <c r="CX4387" s="192"/>
      <c r="CY4387" s="192"/>
      <c r="CZ4387" s="192"/>
      <c r="DA4387" s="192"/>
      <c r="DB4387" s="120"/>
      <c r="DC4387" s="120"/>
      <c r="DD4387" s="120"/>
      <c r="DE4387" s="120"/>
      <c r="DF4387" s="120"/>
      <c r="DG4387" s="120"/>
      <c r="DH4387" s="120"/>
      <c r="DI4387" s="120"/>
      <c r="DJ4387" s="120"/>
      <c r="DK4387" s="120"/>
      <c r="DL4387" s="120"/>
      <c r="DM4387" s="120"/>
      <c r="DN4387" s="120"/>
    </row>
    <row r="4388" spans="1:118" s="119" customFormat="1">
      <c r="A4388" s="228"/>
      <c r="B4388" s="342"/>
      <c r="C4388" s="342"/>
      <c r="D4388" s="237"/>
      <c r="E4388" s="237"/>
      <c r="F4388" s="243"/>
      <c r="G4388" s="122">
        <v>2.1</v>
      </c>
      <c r="H4388" s="84"/>
      <c r="I4388" s="84"/>
      <c r="J4388" s="84"/>
      <c r="K4388" s="84"/>
      <c r="L4388" s="84"/>
      <c r="M4388" s="84"/>
      <c r="N4388" s="84"/>
      <c r="O4388" s="84"/>
      <c r="P4388" s="84"/>
      <c r="Q4388" s="84"/>
      <c r="R4388" s="84"/>
      <c r="S4388" s="84"/>
      <c r="T4388" s="84"/>
      <c r="U4388" s="84"/>
      <c r="V4388" s="84"/>
      <c r="W4388" s="84"/>
      <c r="X4388" s="84"/>
      <c r="Y4388" s="84"/>
      <c r="Z4388" s="84"/>
      <c r="AA4388" s="84"/>
      <c r="AB4388" s="84"/>
      <c r="AC4388" s="80"/>
      <c r="AD4388" s="80"/>
      <c r="AE4388" s="80"/>
      <c r="AF4388" s="80"/>
      <c r="AG4388" s="80"/>
      <c r="AH4388" s="80"/>
      <c r="AI4388" s="80"/>
      <c r="AJ4388" s="80"/>
      <c r="AK4388" s="80"/>
      <c r="AL4388" s="80"/>
      <c r="AM4388" s="240"/>
      <c r="AN4388" s="240"/>
      <c r="AO4388" s="240"/>
      <c r="AP4388" s="240"/>
      <c r="AQ4388" s="240"/>
      <c r="AR4388" s="240"/>
      <c r="AS4388" s="240"/>
      <c r="AT4388" s="256"/>
      <c r="AU4388" s="256"/>
      <c r="AV4388" s="259"/>
      <c r="AW4388" s="259"/>
      <c r="AX4388" s="256"/>
      <c r="AY4388" s="256"/>
      <c r="AZ4388" s="256"/>
      <c r="BA4388" s="256"/>
      <c r="BB4388" s="256"/>
      <c r="BC4388" s="256"/>
      <c r="BD4388" s="256"/>
      <c r="BE4388" s="256"/>
      <c r="BF4388" s="256"/>
      <c r="BG4388" s="256"/>
      <c r="BH4388" s="256"/>
      <c r="BI4388" s="256"/>
      <c r="BJ4388" s="256"/>
      <c r="BK4388" s="256"/>
      <c r="BL4388" s="262"/>
      <c r="BM4388" s="262"/>
      <c r="BN4388" s="262"/>
      <c r="BO4388" s="262"/>
      <c r="BP4388" s="262"/>
      <c r="BQ4388" s="262"/>
      <c r="BR4388" s="270"/>
      <c r="BS4388" s="270"/>
      <c r="BT4388" s="270"/>
      <c r="BU4388" s="270"/>
      <c r="BV4388" s="270"/>
      <c r="BW4388" s="270"/>
      <c r="BX4388" s="256"/>
      <c r="BY4388" s="256"/>
      <c r="BZ4388" s="256"/>
      <c r="CA4388" s="267"/>
      <c r="CB4388" s="267"/>
      <c r="CC4388" s="274"/>
      <c r="CD4388" s="267"/>
      <c r="CE4388" s="267"/>
      <c r="CF4388" s="267"/>
      <c r="CG4388" s="267"/>
      <c r="CH4388" s="267"/>
      <c r="CI4388" s="267"/>
      <c r="CJ4388" s="267"/>
      <c r="CK4388" s="267"/>
      <c r="CL4388" s="265"/>
      <c r="CM4388" s="272"/>
      <c r="CN4388" s="264"/>
      <c r="CO4388" s="193"/>
      <c r="CP4388" s="226"/>
      <c r="CQ4388" s="226"/>
      <c r="CR4388" s="226"/>
      <c r="CS4388" s="192"/>
      <c r="CT4388" s="192"/>
      <c r="CU4388" s="192"/>
      <c r="CV4388" s="192"/>
      <c r="CW4388" s="192"/>
      <c r="CX4388" s="192"/>
      <c r="CY4388" s="192"/>
      <c r="CZ4388" s="192"/>
      <c r="DA4388" s="192"/>
      <c r="DB4388" s="120"/>
      <c r="DC4388" s="120"/>
      <c r="DD4388" s="120"/>
      <c r="DE4388" s="120"/>
      <c r="DF4388" s="120"/>
      <c r="DG4388" s="120"/>
      <c r="DH4388" s="120"/>
      <c r="DI4388" s="120"/>
      <c r="DJ4388" s="120"/>
      <c r="DK4388" s="120"/>
      <c r="DL4388" s="120"/>
      <c r="DM4388" s="120"/>
      <c r="DN4388" s="120"/>
    </row>
    <row r="4389" spans="1:118" s="119" customFormat="1">
      <c r="A4389" s="228"/>
      <c r="B4389" s="342"/>
      <c r="C4389" s="342"/>
      <c r="D4389" s="237"/>
      <c r="E4389" s="237"/>
      <c r="F4389" s="243"/>
      <c r="G4389" s="122">
        <v>2.7</v>
      </c>
      <c r="H4389" s="84"/>
      <c r="I4389" s="84"/>
      <c r="J4389" s="84"/>
      <c r="K4389" s="84"/>
      <c r="L4389" s="84"/>
      <c r="M4389" s="84"/>
      <c r="N4389" s="84"/>
      <c r="O4389" s="84"/>
      <c r="P4389" s="84"/>
      <c r="Q4389" s="84"/>
      <c r="R4389" s="84"/>
      <c r="S4389" s="84"/>
      <c r="T4389" s="84"/>
      <c r="U4389" s="84"/>
      <c r="V4389" s="84"/>
      <c r="W4389" s="84"/>
      <c r="X4389" s="84"/>
      <c r="Y4389" s="84"/>
      <c r="Z4389" s="84"/>
      <c r="AA4389" s="84"/>
      <c r="AB4389" s="84"/>
      <c r="AC4389" s="80"/>
      <c r="AD4389" s="80"/>
      <c r="AE4389" s="80"/>
      <c r="AF4389" s="80"/>
      <c r="AG4389" s="80"/>
      <c r="AH4389" s="80"/>
      <c r="AI4389" s="80"/>
      <c r="AJ4389" s="80"/>
      <c r="AK4389" s="80"/>
      <c r="AL4389" s="80"/>
      <c r="AM4389" s="240"/>
      <c r="AN4389" s="240"/>
      <c r="AO4389" s="240"/>
      <c r="AP4389" s="240"/>
      <c r="AQ4389" s="240"/>
      <c r="AR4389" s="240"/>
      <c r="AS4389" s="240"/>
      <c r="AT4389" s="256"/>
      <c r="AU4389" s="256"/>
      <c r="AV4389" s="259"/>
      <c r="AW4389" s="259"/>
      <c r="AX4389" s="256"/>
      <c r="AY4389" s="256"/>
      <c r="AZ4389" s="256"/>
      <c r="BA4389" s="256"/>
      <c r="BB4389" s="256"/>
      <c r="BC4389" s="256"/>
      <c r="BD4389" s="256"/>
      <c r="BE4389" s="256"/>
      <c r="BF4389" s="256"/>
      <c r="BG4389" s="256"/>
      <c r="BH4389" s="256"/>
      <c r="BI4389" s="256"/>
      <c r="BJ4389" s="256"/>
      <c r="BK4389" s="256"/>
      <c r="BL4389" s="262"/>
      <c r="BM4389" s="262"/>
      <c r="BN4389" s="262"/>
      <c r="BO4389" s="262"/>
      <c r="BP4389" s="262"/>
      <c r="BQ4389" s="262"/>
      <c r="BR4389" s="270"/>
      <c r="BS4389" s="270"/>
      <c r="BT4389" s="270"/>
      <c r="BU4389" s="270"/>
      <c r="BV4389" s="270"/>
      <c r="BW4389" s="270"/>
      <c r="BX4389" s="256"/>
      <c r="BY4389" s="256"/>
      <c r="BZ4389" s="256"/>
      <c r="CA4389" s="267"/>
      <c r="CB4389" s="267"/>
      <c r="CC4389" s="274"/>
      <c r="CD4389" s="267"/>
      <c r="CE4389" s="267"/>
      <c r="CF4389" s="267"/>
      <c r="CG4389" s="267"/>
      <c r="CH4389" s="267"/>
      <c r="CI4389" s="267"/>
      <c r="CJ4389" s="267"/>
      <c r="CK4389" s="267"/>
      <c r="CL4389" s="265"/>
      <c r="CM4389" s="272"/>
      <c r="CN4389" s="264"/>
      <c r="CO4389" s="193"/>
      <c r="CP4389" s="226"/>
      <c r="CQ4389" s="226"/>
      <c r="CR4389" s="226"/>
      <c r="CS4389" s="192"/>
      <c r="CT4389" s="192"/>
      <c r="CU4389" s="192"/>
      <c r="CV4389" s="192"/>
      <c r="CW4389" s="192"/>
      <c r="CX4389" s="192"/>
      <c r="CY4389" s="192"/>
      <c r="CZ4389" s="192"/>
      <c r="DA4389" s="192"/>
      <c r="DB4389" s="120"/>
      <c r="DC4389" s="120"/>
      <c r="DD4389" s="120"/>
      <c r="DE4389" s="120"/>
      <c r="DF4389" s="120"/>
      <c r="DG4389" s="120"/>
      <c r="DH4389" s="120"/>
      <c r="DI4389" s="120"/>
      <c r="DJ4389" s="120"/>
      <c r="DK4389" s="120"/>
      <c r="DL4389" s="120"/>
      <c r="DM4389" s="120"/>
      <c r="DN4389" s="120"/>
    </row>
    <row r="4390" spans="1:118" s="119" customFormat="1">
      <c r="A4390" s="228"/>
      <c r="B4390" s="342"/>
      <c r="C4390" s="342"/>
      <c r="D4390" s="237"/>
      <c r="E4390" s="237"/>
      <c r="F4390" s="243"/>
      <c r="G4390" s="122">
        <v>3</v>
      </c>
      <c r="H4390" s="84"/>
      <c r="I4390" s="84"/>
      <c r="J4390" s="84"/>
      <c r="K4390" s="84"/>
      <c r="L4390" s="84"/>
      <c r="M4390" s="84"/>
      <c r="N4390" s="84"/>
      <c r="O4390" s="84"/>
      <c r="P4390" s="84"/>
      <c r="Q4390" s="84"/>
      <c r="R4390" s="84"/>
      <c r="S4390" s="84"/>
      <c r="T4390" s="84"/>
      <c r="U4390" s="84"/>
      <c r="V4390" s="84"/>
      <c r="W4390" s="84"/>
      <c r="X4390" s="84"/>
      <c r="Y4390" s="84"/>
      <c r="Z4390" s="84"/>
      <c r="AA4390" s="84"/>
      <c r="AB4390" s="84"/>
      <c r="AC4390" s="80"/>
      <c r="AD4390" s="80"/>
      <c r="AE4390" s="80"/>
      <c r="AF4390" s="80"/>
      <c r="AG4390" s="80"/>
      <c r="AH4390" s="80"/>
      <c r="AI4390" s="80"/>
      <c r="AJ4390" s="80"/>
      <c r="AK4390" s="80"/>
      <c r="AL4390" s="80"/>
      <c r="AM4390" s="240"/>
      <c r="AN4390" s="240"/>
      <c r="AO4390" s="240"/>
      <c r="AP4390" s="240"/>
      <c r="AQ4390" s="240"/>
      <c r="AR4390" s="240"/>
      <c r="AS4390" s="240"/>
      <c r="AT4390" s="256"/>
      <c r="AU4390" s="256"/>
      <c r="AV4390" s="259"/>
      <c r="AW4390" s="259"/>
      <c r="AX4390" s="256"/>
      <c r="AY4390" s="256"/>
      <c r="AZ4390" s="256"/>
      <c r="BA4390" s="256"/>
      <c r="BB4390" s="256"/>
      <c r="BC4390" s="256"/>
      <c r="BD4390" s="256"/>
      <c r="BE4390" s="256"/>
      <c r="BF4390" s="256"/>
      <c r="BG4390" s="256"/>
      <c r="BH4390" s="256"/>
      <c r="BI4390" s="256"/>
      <c r="BJ4390" s="256"/>
      <c r="BK4390" s="256"/>
      <c r="BL4390" s="262"/>
      <c r="BM4390" s="262"/>
      <c r="BN4390" s="262"/>
      <c r="BO4390" s="262"/>
      <c r="BP4390" s="262"/>
      <c r="BQ4390" s="262"/>
      <c r="BR4390" s="270"/>
      <c r="BS4390" s="270"/>
      <c r="BT4390" s="270"/>
      <c r="BU4390" s="270"/>
      <c r="BV4390" s="270"/>
      <c r="BW4390" s="270"/>
      <c r="BX4390" s="256"/>
      <c r="BY4390" s="256"/>
      <c r="BZ4390" s="256"/>
      <c r="CA4390" s="267"/>
      <c r="CB4390" s="267"/>
      <c r="CC4390" s="274"/>
      <c r="CD4390" s="267"/>
      <c r="CE4390" s="267"/>
      <c r="CF4390" s="267"/>
      <c r="CG4390" s="267"/>
      <c r="CH4390" s="267"/>
      <c r="CI4390" s="267"/>
      <c r="CJ4390" s="267"/>
      <c r="CK4390" s="267"/>
      <c r="CL4390" s="265"/>
      <c r="CM4390" s="272"/>
      <c r="CN4390" s="264"/>
      <c r="CO4390" s="193"/>
      <c r="CP4390" s="226"/>
      <c r="CQ4390" s="226"/>
      <c r="CR4390" s="226"/>
      <c r="CS4390" s="192"/>
      <c r="CT4390" s="192"/>
      <c r="CU4390" s="192"/>
      <c r="CV4390" s="192"/>
      <c r="CW4390" s="192"/>
      <c r="CX4390" s="192"/>
      <c r="CY4390" s="192"/>
      <c r="CZ4390" s="192"/>
      <c r="DA4390" s="192"/>
      <c r="DB4390" s="120"/>
      <c r="DC4390" s="120"/>
      <c r="DD4390" s="120"/>
      <c r="DE4390" s="120"/>
      <c r="DF4390" s="120"/>
      <c r="DG4390" s="120"/>
      <c r="DH4390" s="120"/>
      <c r="DI4390" s="120"/>
      <c r="DJ4390" s="120"/>
      <c r="DK4390" s="120"/>
      <c r="DL4390" s="120"/>
      <c r="DM4390" s="120"/>
      <c r="DN4390" s="120"/>
    </row>
    <row r="4391" spans="1:118" s="119" customFormat="1">
      <c r="A4391" s="228"/>
      <c r="B4391" s="342"/>
      <c r="C4391" s="342"/>
      <c r="D4391" s="237"/>
      <c r="E4391" s="237"/>
      <c r="F4391" s="244"/>
      <c r="G4391" s="123">
        <v>3.9</v>
      </c>
      <c r="H4391" s="85"/>
      <c r="I4391" s="85"/>
      <c r="J4391" s="85"/>
      <c r="K4391" s="85"/>
      <c r="L4391" s="85"/>
      <c r="M4391" s="85"/>
      <c r="N4391" s="85"/>
      <c r="O4391" s="85"/>
      <c r="P4391" s="85"/>
      <c r="Q4391" s="85"/>
      <c r="R4391" s="85"/>
      <c r="S4391" s="85"/>
      <c r="T4391" s="85"/>
      <c r="U4391" s="85"/>
      <c r="V4391" s="85"/>
      <c r="W4391" s="85"/>
      <c r="X4391" s="85"/>
      <c r="Y4391" s="85"/>
      <c r="Z4391" s="85"/>
      <c r="AA4391" s="85"/>
      <c r="AB4391" s="85"/>
      <c r="AC4391" s="81"/>
      <c r="AD4391" s="81"/>
      <c r="AE4391" s="81"/>
      <c r="AF4391" s="81"/>
      <c r="AG4391" s="81"/>
      <c r="AH4391" s="81"/>
      <c r="AI4391" s="81"/>
      <c r="AJ4391" s="81"/>
      <c r="AK4391" s="81"/>
      <c r="AL4391" s="81"/>
      <c r="AM4391" s="240"/>
      <c r="AN4391" s="240"/>
      <c r="AO4391" s="240"/>
      <c r="AP4391" s="240"/>
      <c r="AQ4391" s="240"/>
      <c r="AR4391" s="240"/>
      <c r="AS4391" s="240"/>
      <c r="AT4391" s="256"/>
      <c r="AU4391" s="256"/>
      <c r="AV4391" s="259"/>
      <c r="AW4391" s="259"/>
      <c r="AX4391" s="256"/>
      <c r="AY4391" s="256"/>
      <c r="AZ4391" s="256"/>
      <c r="BA4391" s="256"/>
      <c r="BB4391" s="256"/>
      <c r="BC4391" s="256"/>
      <c r="BD4391" s="256"/>
      <c r="BE4391" s="256"/>
      <c r="BF4391" s="256"/>
      <c r="BG4391" s="256"/>
      <c r="BH4391" s="256"/>
      <c r="BI4391" s="256"/>
      <c r="BJ4391" s="256"/>
      <c r="BK4391" s="256"/>
      <c r="BL4391" s="262"/>
      <c r="BM4391" s="262"/>
      <c r="BN4391" s="262"/>
      <c r="BO4391" s="262"/>
      <c r="BP4391" s="262"/>
      <c r="BQ4391" s="262"/>
      <c r="BR4391" s="270"/>
      <c r="BS4391" s="270"/>
      <c r="BT4391" s="270"/>
      <c r="BU4391" s="270"/>
      <c r="BV4391" s="270"/>
      <c r="BW4391" s="270"/>
      <c r="BX4391" s="256"/>
      <c r="BY4391" s="256"/>
      <c r="BZ4391" s="256"/>
      <c r="CA4391" s="267"/>
      <c r="CB4391" s="267"/>
      <c r="CC4391" s="274"/>
      <c r="CD4391" s="267"/>
      <c r="CE4391" s="267"/>
      <c r="CF4391" s="267"/>
      <c r="CG4391" s="267"/>
      <c r="CH4391" s="267"/>
      <c r="CI4391" s="267"/>
      <c r="CJ4391" s="267"/>
      <c r="CK4391" s="267"/>
      <c r="CL4391" s="265"/>
      <c r="CM4391" s="272"/>
      <c r="CN4391" s="264"/>
      <c r="CO4391" s="193"/>
      <c r="CP4391" s="226"/>
      <c r="CQ4391" s="226"/>
      <c r="CR4391" s="226"/>
      <c r="CS4391" s="192"/>
      <c r="CT4391" s="192"/>
      <c r="CU4391" s="192"/>
      <c r="CV4391" s="192"/>
      <c r="CW4391" s="192"/>
      <c r="CX4391" s="192"/>
      <c r="CY4391" s="192"/>
      <c r="CZ4391" s="192"/>
      <c r="DA4391" s="192"/>
      <c r="DB4391" s="120"/>
      <c r="DC4391" s="120"/>
      <c r="DD4391" s="120"/>
      <c r="DE4391" s="120"/>
      <c r="DF4391" s="120"/>
      <c r="DG4391" s="120"/>
      <c r="DH4391" s="120"/>
      <c r="DI4391" s="120"/>
      <c r="DJ4391" s="120"/>
      <c r="DK4391" s="120"/>
      <c r="DL4391" s="120"/>
      <c r="DM4391" s="120"/>
      <c r="DN4391" s="120"/>
    </row>
    <row r="4392" spans="1:118" s="119" customFormat="1">
      <c r="A4392" s="229"/>
      <c r="B4392" s="343"/>
      <c r="C4392" s="343"/>
      <c r="D4392" s="238"/>
      <c r="E4392" s="238"/>
      <c r="F4392" s="245" t="s">
        <v>83</v>
      </c>
      <c r="G4392" s="246"/>
      <c r="H4392" s="82"/>
      <c r="I4392" s="82"/>
      <c r="J4392" s="82"/>
      <c r="K4392" s="82"/>
      <c r="L4392" s="82"/>
      <c r="M4392" s="82"/>
      <c r="N4392" s="82"/>
      <c r="O4392" s="82"/>
      <c r="P4392" s="82">
        <v>0.5</v>
      </c>
      <c r="Q4392" s="82"/>
      <c r="R4392" s="82"/>
      <c r="S4392" s="82"/>
      <c r="T4392" s="82"/>
      <c r="U4392" s="82"/>
      <c r="V4392" s="82"/>
      <c r="W4392" s="82"/>
      <c r="X4392" s="82"/>
      <c r="Y4392" s="82"/>
      <c r="Z4392" s="82"/>
      <c r="AA4392" s="82"/>
      <c r="AB4392" s="82"/>
      <c r="AC4392" s="35"/>
      <c r="AD4392" s="35"/>
      <c r="AE4392" s="35"/>
      <c r="AF4392" s="35"/>
      <c r="AG4392" s="35"/>
      <c r="AH4392" s="35"/>
      <c r="AI4392" s="35"/>
      <c r="AJ4392" s="35"/>
      <c r="AK4392" s="35"/>
      <c r="AL4392" s="35"/>
      <c r="AM4392" s="241"/>
      <c r="AN4392" s="241"/>
      <c r="AO4392" s="241"/>
      <c r="AP4392" s="241"/>
      <c r="AQ4392" s="241"/>
      <c r="AR4392" s="241"/>
      <c r="AS4392" s="241"/>
      <c r="AT4392" s="257"/>
      <c r="AU4392" s="257"/>
      <c r="AV4392" s="260"/>
      <c r="AW4392" s="260"/>
      <c r="AX4392" s="257"/>
      <c r="AY4392" s="257"/>
      <c r="AZ4392" s="257"/>
      <c r="BA4392" s="257"/>
      <c r="BB4392" s="257"/>
      <c r="BC4392" s="257"/>
      <c r="BD4392" s="257"/>
      <c r="BE4392" s="257"/>
      <c r="BF4392" s="257"/>
      <c r="BG4392" s="257"/>
      <c r="BH4392" s="257"/>
      <c r="BI4392" s="257"/>
      <c r="BJ4392" s="257"/>
      <c r="BK4392" s="257"/>
      <c r="BL4392" s="263"/>
      <c r="BM4392" s="263"/>
      <c r="BN4392" s="263"/>
      <c r="BO4392" s="263"/>
      <c r="BP4392" s="263"/>
      <c r="BQ4392" s="263"/>
      <c r="BR4392" s="271"/>
      <c r="BS4392" s="271"/>
      <c r="BT4392" s="271"/>
      <c r="BU4392" s="271"/>
      <c r="BV4392" s="271"/>
      <c r="BW4392" s="271"/>
      <c r="BX4392" s="257"/>
      <c r="BY4392" s="257"/>
      <c r="BZ4392" s="257"/>
      <c r="CA4392" s="268"/>
      <c r="CB4392" s="268"/>
      <c r="CC4392" s="275"/>
      <c r="CD4392" s="268"/>
      <c r="CE4392" s="268"/>
      <c r="CF4392" s="268"/>
      <c r="CG4392" s="268"/>
      <c r="CH4392" s="268"/>
      <c r="CI4392" s="268"/>
      <c r="CJ4392" s="268"/>
      <c r="CK4392" s="268"/>
      <c r="CL4392" s="265"/>
      <c r="CM4392" s="272"/>
      <c r="CN4392" s="264"/>
      <c r="CO4392" s="193"/>
      <c r="CP4392" s="226"/>
      <c r="CQ4392" s="226"/>
      <c r="CR4392" s="226"/>
      <c r="CS4392" s="192"/>
      <c r="CT4392" s="192"/>
      <c r="CU4392" s="192"/>
      <c r="CV4392" s="192"/>
      <c r="CW4392" s="192"/>
      <c r="CX4392" s="192"/>
      <c r="CY4392" s="192"/>
      <c r="CZ4392" s="192"/>
      <c r="DA4392" s="192"/>
      <c r="DB4392" s="120"/>
      <c r="DC4392" s="120"/>
      <c r="DD4392" s="120"/>
      <c r="DE4392" s="120"/>
      <c r="DF4392" s="120"/>
      <c r="DG4392" s="120"/>
      <c r="DH4392" s="120"/>
      <c r="DI4392" s="120"/>
      <c r="DJ4392" s="120"/>
      <c r="DK4392" s="120"/>
      <c r="DL4392" s="120"/>
      <c r="DM4392" s="120"/>
      <c r="DN4392" s="120"/>
    </row>
    <row r="4393" spans="1:118" s="119" customFormat="1" ht="14.25" customHeight="1">
      <c r="A4393" s="227">
        <f t="shared" si="1326"/>
        <v>545</v>
      </c>
      <c r="B4393" s="230" t="s">
        <v>1105</v>
      </c>
      <c r="C4393" s="233" t="s">
        <v>1106</v>
      </c>
      <c r="D4393" s="236">
        <v>44606</v>
      </c>
      <c r="E4393" s="236" t="s">
        <v>1197</v>
      </c>
      <c r="F4393" s="253" t="s">
        <v>80</v>
      </c>
      <c r="G4393" s="254"/>
      <c r="H4393" s="82" t="s">
        <v>69</v>
      </c>
      <c r="I4393" s="82"/>
      <c r="J4393" s="82" t="s">
        <v>60</v>
      </c>
      <c r="K4393" s="82" t="s">
        <v>60</v>
      </c>
      <c r="L4393" s="82" t="s">
        <v>60</v>
      </c>
      <c r="M4393" s="82" t="s">
        <v>60</v>
      </c>
      <c r="N4393" s="82" t="s">
        <v>60</v>
      </c>
      <c r="O4393" s="82"/>
      <c r="P4393" s="82" t="s">
        <v>67</v>
      </c>
      <c r="Q4393" s="82" t="s">
        <v>67</v>
      </c>
      <c r="R4393" s="82" t="s">
        <v>67</v>
      </c>
      <c r="S4393" s="82" t="s">
        <v>60</v>
      </c>
      <c r="T4393" s="82" t="s">
        <v>60</v>
      </c>
      <c r="U4393" s="82" t="s">
        <v>60</v>
      </c>
      <c r="V4393" s="82"/>
      <c r="W4393" s="82" t="s">
        <v>61</v>
      </c>
      <c r="X4393" s="82" t="s">
        <v>61</v>
      </c>
      <c r="Y4393" s="82" t="s">
        <v>61</v>
      </c>
      <c r="Z4393" s="82" t="s">
        <v>61</v>
      </c>
      <c r="AA4393" s="82" t="s">
        <v>61</v>
      </c>
      <c r="AB4393" s="82" t="s">
        <v>61</v>
      </c>
      <c r="AC4393" s="82"/>
      <c r="AD4393" s="82" t="s">
        <v>61</v>
      </c>
      <c r="AE4393" s="82" t="s">
        <v>61</v>
      </c>
      <c r="AF4393" s="82" t="s">
        <v>61</v>
      </c>
      <c r="AG4393" s="82" t="s">
        <v>61</v>
      </c>
      <c r="AH4393" s="82" t="s">
        <v>61</v>
      </c>
      <c r="AI4393" s="82" t="s">
        <v>1471</v>
      </c>
      <c r="AJ4393" s="82"/>
      <c r="AK4393" s="82" t="s">
        <v>60</v>
      </c>
      <c r="AL4393" s="82" t="s">
        <v>60</v>
      </c>
      <c r="AM4393" s="239">
        <f>COUNTIF(H4393:AL4393,"PH")+COUNTIF(H4393:AL4393,"PH/L")+COUNTIF(H4393:AL4393,"PM")</f>
        <v>0</v>
      </c>
      <c r="AN4393" s="239">
        <f>COUNTIF(H4393:AL4393,"PD")+COUNTIF(H4393:AL4393,"PDD")+COUNTIF(H4393:AL4393,"P/DS")/2+COUNTIF(H4393:AL4393,"PMD")</f>
        <v>0</v>
      </c>
      <c r="AO4393" s="239">
        <f>COUNTIF(H4393:AL4393,"PN")+COUNTIF(H4393:AL4393,"P/NS")/2+COUNTIF(H4393:AL4393,"PH")+COUNTIF(H4393:AL4393,"PH/F")/2+COUNTIF(H4393:AL4393,"PH/L")/2+COUNTIF(H4393:AL4393,"PM")</f>
        <v>0</v>
      </c>
      <c r="AP4393" s="239">
        <f>COUNTIF(H4393:AL4393,"BH")+COUNTIF(H4393:AL4393,"AL/BL")+COUNTIF(H4393:AL4393,"UL/BL")+COUNTIF(H4393:AL4393,"BM")</f>
        <v>0</v>
      </c>
      <c r="AQ4393" s="239">
        <f>COUNTIF(H4393:AL4393,"DS")+COUNTIF(H4393:AL4393,"AL/DS")/2+COUNTIF(H4393:AL4393,"UL/DS")/2+COUNTIF(H4393:AL4393,"CT")+COUNTIF(H4393:AL4393,"MD")</f>
        <v>10.5</v>
      </c>
      <c r="AR4393" s="239">
        <f>COUNTIF(H4393:AL4393,"NS")+COUNTIF(H4393:AL4393,"AL/NS")/2+COUNTIF(H4393:AL4393,"UL/NS")/2+COUNTIF(H4393:AL4393,"BH")+COUNTIF(H4393:AL4393,"AL/BF")/2+COUNTIF(H4393:AL4393,"AL/BL")/2+COUNTIF(H4393:AL4393,"UL/BL")/2+COUNTIF(H4393:AL4393,"UL/BF")/2+COUNTIF(H4393:AL4393,"BM")</f>
        <v>11</v>
      </c>
      <c r="AS4393" s="239">
        <f>COUNTIF(H4393:AL4393,"AL")+COUNTIF(H4393:AL4393,"AL/DS")/2+COUNTIF(H4393:AL4393,"AL/NS")/2+COUNTIF(H4393:AL4393,"NH")+COUNTIF(H4393:AL4393,"SL")+COUNTIF(H4393:AL4393,"NHD")+COUNTIF(H4393:AL4393,"B")+COUNTIF(H4393:AL4393,"HL")+COUNTIF(H4393:AL4393,"AL/BF")/2+COUNTIF(H4393:AL4393,"AL/BL")/2</f>
        <v>4</v>
      </c>
      <c r="AT4393" s="255">
        <f>COUNTIF(H4393:AL4393,"PD")+COUNTIF(H4393:AL4393,"PN")+COUNTIF(H4393:AL4393,"P/DS")/2+COUNTIF(H4393:AL4393,"P/NS")/2+COUNTIF(H4393:AL4393,"DS")+COUNTIF(H4393:AL4393,"NS")+COUNTIF(H4393:AL4393,"AL")+COUNTIF(H4393:AL4393,"AL/DS")+COUNTIF(H4393:AL4393,"AL/NS")+COUNTIF(H4393:AL4393,"NH")+COUNTIF(H4393:AL4393,"SL")+COUNTIF(H4393:AL4393,"UL/DS")/2+COUNTIF(H4393:AL4393,"UL/NS")/2+COUNTIF(H4393:AL4393,"CT")+COUNTIF(H4393:AL4393,"NHD")+COUNTIF(H4393:AL4393,"PDD")+COUNTIF(H4393:AL4393,"B")+COUNTIF(H4393:AL4393,"HL")+COUNTIF(H4393:AL4393,"PH")+COUNTIF(H4393:AL4393,"BH")+COUNTIF(H4393:AL4393,"AL/BF")+COUNTIF(H4393:AL4393,"AL/BL")+COUNTIF(H4393:AL4393,"UL/BF")/2+COUNTIF(H4393:AL4393,"UL/BL")/2+COUNTIF(H4393:AL4393,"PH/F")/2+COUNTIF(H4393:AL4393,"PH/L")/2+COUNTIF(H4393:AL4393,"MD")+COUNTIF(H4393:AL4393,"PMD")+COUNTIF(H4393:AL4393,"PM")+COUNTIF(H4393:AL4393,"BM")</f>
        <v>25.5</v>
      </c>
      <c r="AU4393" s="255">
        <f>COUNTIF(H4393:AL4393,"P/DS")/2+COUNTIF(H4393:AL4393,"P/NS")/2+COUNTIF(H4393:AL4393,"IL")+COUNTIF(H4393:AL4393,"NL")+COUNTIF(H4393:AL4393,"UL")+COUNTIF(H4393:AL4393,"UL/DS")/2+COUNTIF(H4393:AL4393,"UL/NS")/2+COUNTIF(H4393:AL4393,"KT")+COUNTIF(H4393:AL4393,"UL/BF")/2+COUNTIF(H4393:AL4393,"UL/BL")/2+COUNTIF(H4393:AL4393,"PH/F")/2+COUNTIF(H4393:AL4393,"PH/L")/2+COUNTIF(H4393:AL4393,"NB")</f>
        <v>0.5</v>
      </c>
      <c r="AV4393" s="258">
        <f>COUNTIF(H4393:AL4393,"PN")+COUNTIF(H4393:AL4393,"TVD")+COUNTIF(H4393:AL4393,"PH")+COUNTIF(H4393:AL4393,"PM")+COUNTIF(H4393:AL4393,"PDD")-COUNTIFS(H4393:AL4393,"PN",H4400:AL4400,"&gt;=3")-COUNTIFS(H4393:AL4393,"PM",H4400:AL4400,"&gt;=3")</f>
        <v>0</v>
      </c>
      <c r="AW4393" s="258">
        <f>COUNTIF(H4393:AL4393,"NS")+COUNTIF(H4393:AL4393,"D")+COUNTIF(H4393:AL4393,"BH")+COUNTIF(H4393:AL4393,"NHD")+COUNTIF(H4393:AL4393,"BM")-COUNTIFS(H4393:AL4393,"NS",H4400:AL4400,"&gt;=3")-COUNTIFS(H4393:AL4393,"BH",H4400:AL4400,"&gt;=3")-COUNTIFS(H4393:AL4393,"BM",H4400:AL4400,"&gt;=3")</f>
        <v>11</v>
      </c>
      <c r="AX4393" s="255">
        <f>COUNTIF(H4393:AL4393,"AL")+COUNTIF(H4393:AL4393,"AL/DS")/2+COUNTIF(H4393:AL4393,"AL/NS")/2+COUNTIF(H4393:AL4393,"AL/BF")+COUNTIF(H4393:AL4393,"AL/BL")/2</f>
        <v>3</v>
      </c>
      <c r="AY4393" s="255">
        <f>COUNTIF(H4393:AL4393,"SL")</f>
        <v>0</v>
      </c>
      <c r="AZ4393" s="255">
        <f>COUNTIF(H4393:AL4393,"NH")</f>
        <v>1</v>
      </c>
      <c r="BA4393" s="255">
        <f>COUNTIF(H4393:AL4393,"HL")</f>
        <v>0</v>
      </c>
      <c r="BB4393" s="255">
        <f>COUNTIF(G4393:AL4393,"P/DS")/2+COUNTIF(G4393:AL4393,"P/NS")/2+COUNTIF(G4393:AL4393,"UL")+COUNTIF(G4393:AL4393,"UL/DS")/2+COUNTIF(G4393:AL4393,"UL/NS")/2+COUNTIF(G4393:AL4393,"UL/BL")/2+COUNTIF(G4393:AL4393,"UL/BF")/2+COUNTIF(G4393:AL4393,"PH/F")/2+COUNTIF(G4393:AL4393,"PH/L")/2</f>
        <v>0.5</v>
      </c>
      <c r="BC4393" s="255">
        <f>COUNTIF(H4393:AL4393,"NB")</f>
        <v>0</v>
      </c>
      <c r="BD4393" s="255">
        <f>COUNTIF(H4393:AL4393,"NL")</f>
        <v>0</v>
      </c>
      <c r="BE4393" s="255">
        <f>COUNTIF(H4393:AL4393,"IL")</f>
        <v>0</v>
      </c>
      <c r="BF4393" s="255">
        <f>COUNTIF(H4393:AL4393,"KT")</f>
        <v>0</v>
      </c>
      <c r="BG4393" s="255">
        <f>COUNTIF(H4393:AL4393,"L70")</f>
        <v>0</v>
      </c>
      <c r="BH4393" s="255">
        <f>COUNTIF(H4393:AL4393,"MD")</f>
        <v>0</v>
      </c>
      <c r="BI4393" s="255">
        <f>COUNTIF(H4393:AL4393,"PMD")</f>
        <v>0</v>
      </c>
      <c r="BJ4393" s="255">
        <f>COUNTIF(H4393:AL4393,"PM")</f>
        <v>0</v>
      </c>
      <c r="BK4393" s="255">
        <f>COUNTIF(H4393:AL4393,"BM")</f>
        <v>0</v>
      </c>
      <c r="BL4393" s="261">
        <f>SUMIF(H4393:AL4393,"PD",H4394:AL4394)+SUMIF(H4393:AL4393,"PN",H4394:AL4394)+SUMIF(H4393:AL4393,"P/DS",H4394:AL4394)+SUMIF(H4393:AL4393,"PN/F",H4394:AL4394)+SUMIF(H4393:AL4393,"PN/L",H4394:AL4394)+SUMIF(H4393:AL4393,"TV",H4394:AL4394)+SUMIF(H4393:AL4393,"TVD",H4394:AL4394)+SUMIF(H4393:AL4393,"PDD",H4394:AL4394)</f>
        <v>0</v>
      </c>
      <c r="BM4393" s="261">
        <f>SUMIF(H4393:AL4393,"PD",H4395:AL4395)+SUMIF(H4393:AL4393,"PN",H4395:AL4395)+SUMIF(H4393:AL4393,"P/DS",H4395:AL4395)+SUMIF(H4393:AL4393,"PN/F",H4395:AL4395)+SUMIF(H4393:AL4393,"PN/L",H4395:AL4395)+SUMIF(H4393:AL4393,"TV",H4395:AL4395)+SUMIF(H4393:AL4393,"TVD",H4395:AL4395)+SUMIF(H4393:AL4393,"PDD",H4395:AL4395)+SUMIF(H4393:AL4393,"PMD",H4395:AL4395)</f>
        <v>0</v>
      </c>
      <c r="BN4393" s="261">
        <f>SUMIF(H4393:AL4393,"PD",H4396:AL4396)+SUMIF(H4393:AL4393,"PN",H4396:AL4396)+SUMIF(H4393:AL4393,"P/DS",H4396:AL4396)+SUMIF(H4393:AL4393,"PN/F",H4396:AL4396)+SUMIF(H4393:AL4393,"PN/L",H4396:AL4396)+SUMIF(H4393:AL4393,"TV",H4396:AL4396)+SUMIF(H4393:AL4393,"TVD",H4396:AL4396)</f>
        <v>0</v>
      </c>
      <c r="BO4393" s="261">
        <f>SUMIF(H4393:AL4393,"PD",H4397:AL4397)+SUMIF(H4393:AL4393,"PN",H4397:AL4397)+SUMIF(H4393:AL4393,"P/DS",H4397:AL4397)+SUMIF(H4393:AL4393,"PN/F",H4397:AL4397)+SUMIF(H4393:AL4393,"PN/L",H4397:AL4397)+SUMIF(H4393:AL4393,"TV",H4397:AL4397)+SUMIF(H4393:AL4393,"TVD",H4397:AL4397)</f>
        <v>0</v>
      </c>
      <c r="BP4393" s="261">
        <f>SUMIF(H4393:AL4393,"PD",H4398:AL4398)+SUMIF(H4393:AL4393,"PN",H4398:AL4398)+SUMIF(H4393:AL4393,"P/DS",H4398:AL4398)+SUMIF(H4393:AL4393,"PN/F",H4398:AL4398)+SUMIF(H4393:AL4393,"PN/L",H4398:AL4398)+SUMIF(H4393:AL4393,"TV",H4398:AL4398)+SUMIF(H4393:AL4393,"TVD",H4398:AL4398)+SUMIF(H4393:AL4393,"PDD",H4398:AL4398)+SUMIF(H4393:AL4393,"PH",H4398:AL4398)+SUMIF(H4393:AL4393,"PM",H4398:AL4398)</f>
        <v>0</v>
      </c>
      <c r="BQ4393" s="261">
        <f>SUMIF(H4393:AL4393,"PD",H4399:AL4399)+SUMIF(H4393:AL4393,"PN",H4399:AL4399)+SUMIF(H4393:AL4393,"P/DS",H4399:AL4399)+SUMIF(H4393:AL4393,"PN/F",H4399:AL4399)+SUMIF(H4393:AL4393,"PN/L",H4399:AL4399)+SUMIF(H4393:AL4393,"TV",H4399:AL4399)+SUMIF(H4393:AL4393,"TVD",H4399:AL4399)+SUMIF(H4393:AL4393,"PDD",H4399:AL4399)+SUMIF(H4393:AL4393,"PH",H4399:AL4399)+SUMIF(H4393:AL4393,"PM",H4399:AL4399)</f>
        <v>0</v>
      </c>
      <c r="BR4393" s="269">
        <f>SUM(H4394:AL4394)-BL4393</f>
        <v>8.5</v>
      </c>
      <c r="BS4393" s="269">
        <f>SUM(H4395:AL4395)-BM4393</f>
        <v>10.5</v>
      </c>
      <c r="BT4393" s="269">
        <f>SUM(H4396:AL4396)-BN4393</f>
        <v>0</v>
      </c>
      <c r="BU4393" s="269">
        <f>SUM(H4397:AL4397)-BO4393</f>
        <v>0</v>
      </c>
      <c r="BV4393" s="269">
        <f>SUM(H4398:AL4398)-BP4393</f>
        <v>0</v>
      </c>
      <c r="BW4393" s="269">
        <f>SUM(H4399:AL4399)-BQ4393</f>
        <v>0</v>
      </c>
      <c r="BX4393" s="255">
        <f>SUMIF(H4393:AL4393,"PD",H4400:AL4400)+SUMIF(H4393:AL4393,"PN",H4400:AL4400)+SUMIF(H4393:AL4393,"P/DS",H4400:AL4400)+SUMIF(H4393:AL4393,"PN/F",H4400:AL4400)+SUMIF(H4393:AL4393,"PN/L",H4400:AL4400)</f>
        <v>0</v>
      </c>
      <c r="BY4393" s="255">
        <f>SUM(H4400:AL4400)-BX4393</f>
        <v>0</v>
      </c>
      <c r="BZ4393" s="255">
        <f t="shared" ref="BZ4393" si="1341">+SUM(BL4393:BW4400)</f>
        <v>19</v>
      </c>
      <c r="CA4393" s="266">
        <f>(COUNTIFS(H4393:AL4393,"PD",H4394:AL4394,"&gt;=2"))*0.5-IF(CN4393="VP",COUNTIFS($H$16:$AL$16,"SAT",H4393:AL4393,"PD",H4394:AL4394,"&gt;=2"))*0.5</f>
        <v>0</v>
      </c>
      <c r="CB4393" s="266">
        <f>(COUNTIFS(H4393:AL4393,"PN",H4395:AL4395,"&gt;=0.5",H4394:AL4394,"&gt;=1.5"))*0.5+COUNTIFS(H4393:AL4393,"PDD",H4395:AL4395,"&gt;=0.5",H4394:AL4394,"&gt;=1.5")*0.5</f>
        <v>0</v>
      </c>
      <c r="CC4393" s="273">
        <f>(COUNTIFS(H4393:AL4393,"TV",H4395:AL4395,"&gt;=10"))*0.5+(COUNTIFS(H4393:AL4393,"PMD",H4395:AL4395,"&gt;=2"))*0.5</f>
        <v>0</v>
      </c>
      <c r="CD4393" s="266">
        <f>(COUNTIFS(H4393:AL4393,"TVD",H4397:AL4397,"&gt;=6.5",H4395:AL4395,"&gt;=3.5"))*0.5</f>
        <v>0</v>
      </c>
      <c r="CE4393" s="266">
        <f>(COUNTIFS(H4393:AL4393,"PD",H4398:AL4398,"&gt;=10"))*0.5</f>
        <v>0</v>
      </c>
      <c r="CF4393" s="266">
        <f>(COUNTIFS(H4393:AL4393,"PDD",H4398:AL4398,"&gt;=3.5",H4399:AL4399,"&gt;=6.5")+COUNTIFS(H4393:AL4393,"PH",H4399:AL4399,"&gt;=0.5",H4398:AL4398,"&gt;=1.5")+COUNTIFS(H4393:AL4393,"PM",H4399:AL4399,"&gt;=0.5",H4398:AL4398,"&gt;=1.5"))*0.5</f>
        <v>0</v>
      </c>
      <c r="CG4393" s="266">
        <f>(COUNTIFS(H4393:AL4393,"DS",H4394:AL4394,"&gt;=2")+COUNTIFS(H4393:AL4393,"AL/DS",H4394:AL4394,"&gt;=2"))*0.5-IF(CN4393="VP",COUNTIFS($H$16:$AL$16,"SAT",H4393:AL4393,"DS",H4394:AL4394,"&gt;=2"))*0.5</f>
        <v>2</v>
      </c>
      <c r="CH4393" s="266">
        <f>(COUNTIFS(H4393:AL4393,"NS",H4395:AL4395,"&gt;=0.5",H4394:AL4394,"&gt;=1.5")+COUNTIFS(H4393:AL4393,"AL/NS",H4395:AL4395,"&gt;=0.5",H4394:AL4394,"&gt;=1.5")+COUNTIFS(H4393:AL4393,"NHD",H4395:AL4395,"&gt;=4.5",H4398:AL4398,"&gt;=2",H4394:AL4394,"&gt;=1.5"))*0.5</f>
        <v>0</v>
      </c>
      <c r="CI4393" s="266">
        <f>(COUNTIF(H4395:AL4395,"&gt;=10")+COUNTIFS(H4393:AL4393,"MD",H4395:AL4395,"&gt;=2")-COUNTIFS(H4393:AL4393,"TV",H4395:AL4395,"&gt;=10"))*0.5</f>
        <v>0.5</v>
      </c>
      <c r="CJ4393" s="266">
        <f>(COUNTIFS(H4393:AL4393,"D",H4397:AL4397,"&gt;=6.5",H4395:AL4395,"&gt;=3.5"))*0.5</f>
        <v>0</v>
      </c>
      <c r="CK4393" s="266">
        <f>(COUNTIF(H4398:AL4398,"&gt;=10")-COUNTIFS(H4393:AL4393,"PD",H4398:AL4398,"&gt;=10"))*0.5</f>
        <v>0</v>
      </c>
      <c r="CL4393" s="265">
        <f>(COUNTIFS(H4393:AL4393,"NHD",H4398:AL4398,"&gt;=3.5",H4399:AL4399,"&gt;=6.5")+COUNTIFS(H4393:AL4393,"BH",H4398:AL4398,"&gt;=1.5",H4399:AL4399,"&gt;=0.5")+COUNTIFS(H4393:AL4393,"BM",H4398:AL4398,"&gt;=1.5",H4399:AL4399,"&gt;=0.5")+COUNTIFS(H4393:AL4393,"D",H4398:AL4398,"&gt;=1.5",H4399:AL4399,"&gt;=0.5"))*0.5</f>
        <v>0</v>
      </c>
      <c r="CM4393" s="272"/>
      <c r="CN4393" s="264" t="s">
        <v>723</v>
      </c>
      <c r="CO4393" s="193">
        <f t="shared" ref="CO4393" si="1342">+AM4393+AN4393+AO4393+AP4393+AQ4393+AR4393+AS4393+AU4393+BG4393</f>
        <v>26</v>
      </c>
      <c r="CP4393" s="225">
        <f>+SUM(I4394:I4399)-I4400</f>
        <v>10.5</v>
      </c>
      <c r="CQ4393" s="225">
        <f>+SUM(J4394:J4399)-J4400</f>
        <v>2</v>
      </c>
      <c r="CR4393" s="225">
        <f>+SUM(K4394:K4399)-K4400</f>
        <v>2.5</v>
      </c>
      <c r="CS4393" s="192"/>
      <c r="CT4393" s="192"/>
      <c r="CU4393" s="192"/>
      <c r="CV4393" s="192"/>
      <c r="CW4393" s="192"/>
      <c r="CX4393" s="192"/>
      <c r="CY4393" s="192"/>
      <c r="CZ4393" s="192"/>
      <c r="DA4393" s="192"/>
      <c r="DB4393" s="120"/>
      <c r="DC4393" s="120"/>
      <c r="DD4393" s="120"/>
      <c r="DE4393" s="120"/>
      <c r="DF4393" s="120"/>
      <c r="DG4393" s="120"/>
      <c r="DH4393" s="120"/>
      <c r="DI4393" s="120"/>
      <c r="DJ4393" s="120"/>
      <c r="DK4393" s="120"/>
      <c r="DL4393" s="120"/>
      <c r="DM4393" s="120"/>
      <c r="DN4393" s="120"/>
    </row>
    <row r="4394" spans="1:118" s="119" customFormat="1" ht="14.25" customHeight="1">
      <c r="A4394" s="228"/>
      <c r="B4394" s="231"/>
      <c r="C4394" s="234"/>
      <c r="D4394" s="237"/>
      <c r="E4394" s="237"/>
      <c r="F4394" s="242" t="s">
        <v>82</v>
      </c>
      <c r="G4394" s="121">
        <v>1.5</v>
      </c>
      <c r="H4394" s="83"/>
      <c r="I4394" s="83"/>
      <c r="J4394" s="83">
        <v>2</v>
      </c>
      <c r="K4394" s="83">
        <v>2.5</v>
      </c>
      <c r="L4394" s="83">
        <v>2</v>
      </c>
      <c r="M4394" s="83"/>
      <c r="N4394" s="83"/>
      <c r="O4394" s="83"/>
      <c r="P4394" s="83"/>
      <c r="Q4394" s="83"/>
      <c r="R4394" s="83"/>
      <c r="S4394" s="83">
        <v>2</v>
      </c>
      <c r="T4394" s="83"/>
      <c r="U4394" s="83"/>
      <c r="V4394" s="83"/>
      <c r="W4394" s="83"/>
      <c r="X4394" s="83"/>
      <c r="Y4394" s="83"/>
      <c r="Z4394" s="83"/>
      <c r="AA4394" s="83"/>
      <c r="AB4394" s="83"/>
      <c r="AC4394" s="79"/>
      <c r="AD4394" s="79"/>
      <c r="AE4394" s="79"/>
      <c r="AF4394" s="79"/>
      <c r="AG4394" s="79"/>
      <c r="AH4394" s="79"/>
      <c r="AI4394" s="79"/>
      <c r="AJ4394" s="79"/>
      <c r="AK4394" s="79"/>
      <c r="AL4394" s="79"/>
      <c r="AM4394" s="240"/>
      <c r="AN4394" s="240"/>
      <c r="AO4394" s="240"/>
      <c r="AP4394" s="240"/>
      <c r="AQ4394" s="240"/>
      <c r="AR4394" s="240"/>
      <c r="AS4394" s="240"/>
      <c r="AT4394" s="256"/>
      <c r="AU4394" s="256"/>
      <c r="AV4394" s="259"/>
      <c r="AW4394" s="259"/>
      <c r="AX4394" s="256"/>
      <c r="AY4394" s="256"/>
      <c r="AZ4394" s="256"/>
      <c r="BA4394" s="256"/>
      <c r="BB4394" s="256"/>
      <c r="BC4394" s="256"/>
      <c r="BD4394" s="256"/>
      <c r="BE4394" s="256"/>
      <c r="BF4394" s="256"/>
      <c r="BG4394" s="256"/>
      <c r="BH4394" s="256"/>
      <c r="BI4394" s="256"/>
      <c r="BJ4394" s="256"/>
      <c r="BK4394" s="256"/>
      <c r="BL4394" s="262"/>
      <c r="BM4394" s="262"/>
      <c r="BN4394" s="262"/>
      <c r="BO4394" s="262"/>
      <c r="BP4394" s="262"/>
      <c r="BQ4394" s="262"/>
      <c r="BR4394" s="270"/>
      <c r="BS4394" s="270"/>
      <c r="BT4394" s="270"/>
      <c r="BU4394" s="270"/>
      <c r="BV4394" s="270"/>
      <c r="BW4394" s="270"/>
      <c r="BX4394" s="256"/>
      <c r="BY4394" s="256"/>
      <c r="BZ4394" s="256"/>
      <c r="CA4394" s="267"/>
      <c r="CB4394" s="267"/>
      <c r="CC4394" s="274"/>
      <c r="CD4394" s="267"/>
      <c r="CE4394" s="267"/>
      <c r="CF4394" s="267"/>
      <c r="CG4394" s="267"/>
      <c r="CH4394" s="267"/>
      <c r="CI4394" s="267"/>
      <c r="CJ4394" s="267"/>
      <c r="CK4394" s="267"/>
      <c r="CL4394" s="265"/>
      <c r="CM4394" s="272"/>
      <c r="CN4394" s="264"/>
      <c r="CO4394" s="193"/>
      <c r="CP4394" s="226"/>
      <c r="CQ4394" s="226"/>
      <c r="CR4394" s="226"/>
      <c r="CS4394" s="192"/>
      <c r="CT4394" s="192"/>
      <c r="CU4394" s="192"/>
      <c r="CV4394" s="192"/>
      <c r="CW4394" s="192"/>
      <c r="CX4394" s="192"/>
      <c r="CY4394" s="192"/>
      <c r="CZ4394" s="192"/>
      <c r="DA4394" s="192"/>
      <c r="DB4394" s="120"/>
      <c r="DC4394" s="120"/>
      <c r="DD4394" s="120"/>
      <c r="DE4394" s="120"/>
      <c r="DF4394" s="120"/>
      <c r="DG4394" s="120"/>
      <c r="DH4394" s="120"/>
      <c r="DI4394" s="120"/>
      <c r="DJ4394" s="120"/>
      <c r="DK4394" s="120"/>
      <c r="DL4394" s="120"/>
      <c r="DM4394" s="120"/>
      <c r="DN4394" s="120"/>
    </row>
    <row r="4395" spans="1:118" s="119" customFormat="1">
      <c r="A4395" s="228"/>
      <c r="B4395" s="231"/>
      <c r="C4395" s="234"/>
      <c r="D4395" s="237"/>
      <c r="E4395" s="237"/>
      <c r="F4395" s="243"/>
      <c r="G4395" s="122">
        <v>2</v>
      </c>
      <c r="H4395" s="84"/>
      <c r="I4395" s="84">
        <v>10.5</v>
      </c>
      <c r="J4395" s="84"/>
      <c r="K4395" s="84"/>
      <c r="L4395" s="84"/>
      <c r="M4395" s="84"/>
      <c r="N4395" s="84"/>
      <c r="O4395" s="84"/>
      <c r="P4395" s="84"/>
      <c r="Q4395" s="84"/>
      <c r="R4395" s="84"/>
      <c r="S4395" s="84"/>
      <c r="T4395" s="84"/>
      <c r="U4395" s="84"/>
      <c r="V4395" s="84"/>
      <c r="W4395" s="84"/>
      <c r="X4395" s="84"/>
      <c r="Y4395" s="84"/>
      <c r="Z4395" s="84"/>
      <c r="AA4395" s="84"/>
      <c r="AB4395" s="84"/>
      <c r="AC4395" s="80"/>
      <c r="AD4395" s="80"/>
      <c r="AE4395" s="80"/>
      <c r="AF4395" s="80"/>
      <c r="AG4395" s="80"/>
      <c r="AH4395" s="80"/>
      <c r="AI4395" s="80"/>
      <c r="AJ4395" s="80"/>
      <c r="AK4395" s="80"/>
      <c r="AL4395" s="80"/>
      <c r="AM4395" s="240"/>
      <c r="AN4395" s="240"/>
      <c r="AO4395" s="240"/>
      <c r="AP4395" s="240"/>
      <c r="AQ4395" s="240"/>
      <c r="AR4395" s="240"/>
      <c r="AS4395" s="240"/>
      <c r="AT4395" s="256"/>
      <c r="AU4395" s="256"/>
      <c r="AV4395" s="259"/>
      <c r="AW4395" s="259"/>
      <c r="AX4395" s="256"/>
      <c r="AY4395" s="256"/>
      <c r="AZ4395" s="256"/>
      <c r="BA4395" s="256"/>
      <c r="BB4395" s="256"/>
      <c r="BC4395" s="256"/>
      <c r="BD4395" s="256"/>
      <c r="BE4395" s="256"/>
      <c r="BF4395" s="256"/>
      <c r="BG4395" s="256"/>
      <c r="BH4395" s="256"/>
      <c r="BI4395" s="256"/>
      <c r="BJ4395" s="256"/>
      <c r="BK4395" s="256"/>
      <c r="BL4395" s="262"/>
      <c r="BM4395" s="262"/>
      <c r="BN4395" s="262"/>
      <c r="BO4395" s="262"/>
      <c r="BP4395" s="262"/>
      <c r="BQ4395" s="262"/>
      <c r="BR4395" s="270"/>
      <c r="BS4395" s="270"/>
      <c r="BT4395" s="270"/>
      <c r="BU4395" s="270"/>
      <c r="BV4395" s="270"/>
      <c r="BW4395" s="270"/>
      <c r="BX4395" s="256"/>
      <c r="BY4395" s="256"/>
      <c r="BZ4395" s="256"/>
      <c r="CA4395" s="267"/>
      <c r="CB4395" s="267"/>
      <c r="CC4395" s="274"/>
      <c r="CD4395" s="267"/>
      <c r="CE4395" s="267"/>
      <c r="CF4395" s="267"/>
      <c r="CG4395" s="267"/>
      <c r="CH4395" s="267"/>
      <c r="CI4395" s="267"/>
      <c r="CJ4395" s="267"/>
      <c r="CK4395" s="267"/>
      <c r="CL4395" s="265"/>
      <c r="CM4395" s="272"/>
      <c r="CN4395" s="264"/>
      <c r="CO4395" s="193"/>
      <c r="CP4395" s="226"/>
      <c r="CQ4395" s="226"/>
      <c r="CR4395" s="226"/>
      <c r="CS4395" s="192"/>
      <c r="CT4395" s="192"/>
      <c r="CU4395" s="192"/>
      <c r="CV4395" s="192"/>
      <c r="CW4395" s="192"/>
      <c r="CX4395" s="192"/>
      <c r="CY4395" s="192"/>
      <c r="CZ4395" s="192"/>
      <c r="DA4395" s="192"/>
      <c r="DB4395" s="120"/>
      <c r="DC4395" s="120"/>
      <c r="DD4395" s="120"/>
      <c r="DE4395" s="120"/>
      <c r="DF4395" s="120"/>
      <c r="DG4395" s="120"/>
      <c r="DH4395" s="120"/>
      <c r="DI4395" s="120"/>
      <c r="DJ4395" s="120"/>
      <c r="DK4395" s="120"/>
      <c r="DL4395" s="120"/>
      <c r="DM4395" s="120"/>
      <c r="DN4395" s="120"/>
    </row>
    <row r="4396" spans="1:118" s="119" customFormat="1">
      <c r="A4396" s="228"/>
      <c r="B4396" s="231"/>
      <c r="C4396" s="234"/>
      <c r="D4396" s="237"/>
      <c r="E4396" s="237"/>
      <c r="F4396" s="243"/>
      <c r="G4396" s="122">
        <v>2.1</v>
      </c>
      <c r="H4396" s="84"/>
      <c r="I4396" s="84"/>
      <c r="J4396" s="84"/>
      <c r="K4396" s="84"/>
      <c r="L4396" s="84"/>
      <c r="M4396" s="84"/>
      <c r="N4396" s="84"/>
      <c r="O4396" s="84"/>
      <c r="P4396" s="84"/>
      <c r="Q4396" s="84"/>
      <c r="R4396" s="84"/>
      <c r="S4396" s="84"/>
      <c r="T4396" s="84"/>
      <c r="U4396" s="84"/>
      <c r="V4396" s="84"/>
      <c r="W4396" s="84"/>
      <c r="X4396" s="84"/>
      <c r="Y4396" s="84"/>
      <c r="Z4396" s="84"/>
      <c r="AA4396" s="84"/>
      <c r="AB4396" s="84"/>
      <c r="AC4396" s="80"/>
      <c r="AD4396" s="80"/>
      <c r="AE4396" s="80"/>
      <c r="AF4396" s="80"/>
      <c r="AG4396" s="80"/>
      <c r="AH4396" s="80"/>
      <c r="AI4396" s="80"/>
      <c r="AJ4396" s="80"/>
      <c r="AK4396" s="80"/>
      <c r="AL4396" s="80"/>
      <c r="AM4396" s="240"/>
      <c r="AN4396" s="240"/>
      <c r="AO4396" s="240"/>
      <c r="AP4396" s="240"/>
      <c r="AQ4396" s="240"/>
      <c r="AR4396" s="240"/>
      <c r="AS4396" s="240"/>
      <c r="AT4396" s="256"/>
      <c r="AU4396" s="256"/>
      <c r="AV4396" s="259"/>
      <c r="AW4396" s="259"/>
      <c r="AX4396" s="256"/>
      <c r="AY4396" s="256"/>
      <c r="AZ4396" s="256"/>
      <c r="BA4396" s="256"/>
      <c r="BB4396" s="256"/>
      <c r="BC4396" s="256"/>
      <c r="BD4396" s="256"/>
      <c r="BE4396" s="256"/>
      <c r="BF4396" s="256"/>
      <c r="BG4396" s="256"/>
      <c r="BH4396" s="256"/>
      <c r="BI4396" s="256"/>
      <c r="BJ4396" s="256"/>
      <c r="BK4396" s="256"/>
      <c r="BL4396" s="262"/>
      <c r="BM4396" s="262"/>
      <c r="BN4396" s="262"/>
      <c r="BO4396" s="262"/>
      <c r="BP4396" s="262"/>
      <c r="BQ4396" s="262"/>
      <c r="BR4396" s="270"/>
      <c r="BS4396" s="270"/>
      <c r="BT4396" s="270"/>
      <c r="BU4396" s="270"/>
      <c r="BV4396" s="270"/>
      <c r="BW4396" s="270"/>
      <c r="BX4396" s="256"/>
      <c r="BY4396" s="256"/>
      <c r="BZ4396" s="256"/>
      <c r="CA4396" s="267"/>
      <c r="CB4396" s="267"/>
      <c r="CC4396" s="274"/>
      <c r="CD4396" s="267"/>
      <c r="CE4396" s="267"/>
      <c r="CF4396" s="267"/>
      <c r="CG4396" s="267"/>
      <c r="CH4396" s="267"/>
      <c r="CI4396" s="267"/>
      <c r="CJ4396" s="267"/>
      <c r="CK4396" s="267"/>
      <c r="CL4396" s="265"/>
      <c r="CM4396" s="272"/>
      <c r="CN4396" s="264"/>
      <c r="CO4396" s="193"/>
      <c r="CP4396" s="226"/>
      <c r="CQ4396" s="226"/>
      <c r="CR4396" s="226"/>
      <c r="CS4396" s="192"/>
      <c r="CT4396" s="192"/>
      <c r="CU4396" s="192"/>
      <c r="CV4396" s="192"/>
      <c r="CW4396" s="192"/>
      <c r="CX4396" s="192"/>
      <c r="CY4396" s="192"/>
      <c r="CZ4396" s="192"/>
      <c r="DA4396" s="192"/>
      <c r="DB4396" s="120"/>
      <c r="DC4396" s="120"/>
      <c r="DD4396" s="120"/>
      <c r="DE4396" s="120"/>
      <c r="DF4396" s="120"/>
      <c r="DG4396" s="120"/>
      <c r="DH4396" s="120"/>
      <c r="DI4396" s="120"/>
      <c r="DJ4396" s="120"/>
      <c r="DK4396" s="120"/>
      <c r="DL4396" s="120"/>
      <c r="DM4396" s="120"/>
      <c r="DN4396" s="120"/>
    </row>
    <row r="4397" spans="1:118" s="119" customFormat="1">
      <c r="A4397" s="228"/>
      <c r="B4397" s="231"/>
      <c r="C4397" s="234"/>
      <c r="D4397" s="237"/>
      <c r="E4397" s="237"/>
      <c r="F4397" s="243"/>
      <c r="G4397" s="122">
        <v>2.7</v>
      </c>
      <c r="H4397" s="84"/>
      <c r="I4397" s="84"/>
      <c r="J4397" s="84"/>
      <c r="K4397" s="84"/>
      <c r="L4397" s="84"/>
      <c r="M4397" s="84"/>
      <c r="N4397" s="84"/>
      <c r="O4397" s="84"/>
      <c r="P4397" s="84"/>
      <c r="Q4397" s="84"/>
      <c r="R4397" s="84"/>
      <c r="S4397" s="84"/>
      <c r="T4397" s="84"/>
      <c r="U4397" s="84"/>
      <c r="V4397" s="84"/>
      <c r="W4397" s="84"/>
      <c r="X4397" s="84"/>
      <c r="Y4397" s="84"/>
      <c r="Z4397" s="84"/>
      <c r="AA4397" s="84"/>
      <c r="AB4397" s="84"/>
      <c r="AC4397" s="80"/>
      <c r="AD4397" s="80"/>
      <c r="AE4397" s="80"/>
      <c r="AF4397" s="80"/>
      <c r="AG4397" s="80"/>
      <c r="AH4397" s="80"/>
      <c r="AI4397" s="80"/>
      <c r="AJ4397" s="80"/>
      <c r="AK4397" s="80"/>
      <c r="AL4397" s="80"/>
      <c r="AM4397" s="240"/>
      <c r="AN4397" s="240"/>
      <c r="AO4397" s="240"/>
      <c r="AP4397" s="240"/>
      <c r="AQ4397" s="240"/>
      <c r="AR4397" s="240"/>
      <c r="AS4397" s="240"/>
      <c r="AT4397" s="256"/>
      <c r="AU4397" s="256"/>
      <c r="AV4397" s="259"/>
      <c r="AW4397" s="259"/>
      <c r="AX4397" s="256"/>
      <c r="AY4397" s="256"/>
      <c r="AZ4397" s="256"/>
      <c r="BA4397" s="256"/>
      <c r="BB4397" s="256"/>
      <c r="BC4397" s="256"/>
      <c r="BD4397" s="256"/>
      <c r="BE4397" s="256"/>
      <c r="BF4397" s="256"/>
      <c r="BG4397" s="256"/>
      <c r="BH4397" s="256"/>
      <c r="BI4397" s="256"/>
      <c r="BJ4397" s="256"/>
      <c r="BK4397" s="256"/>
      <c r="BL4397" s="262"/>
      <c r="BM4397" s="262"/>
      <c r="BN4397" s="262"/>
      <c r="BO4397" s="262"/>
      <c r="BP4397" s="262"/>
      <c r="BQ4397" s="262"/>
      <c r="BR4397" s="270"/>
      <c r="BS4397" s="270"/>
      <c r="BT4397" s="270"/>
      <c r="BU4397" s="270"/>
      <c r="BV4397" s="270"/>
      <c r="BW4397" s="270"/>
      <c r="BX4397" s="256"/>
      <c r="BY4397" s="256"/>
      <c r="BZ4397" s="256"/>
      <c r="CA4397" s="267"/>
      <c r="CB4397" s="267"/>
      <c r="CC4397" s="274"/>
      <c r="CD4397" s="267"/>
      <c r="CE4397" s="267"/>
      <c r="CF4397" s="267"/>
      <c r="CG4397" s="267"/>
      <c r="CH4397" s="267"/>
      <c r="CI4397" s="267"/>
      <c r="CJ4397" s="267"/>
      <c r="CK4397" s="267"/>
      <c r="CL4397" s="265"/>
      <c r="CM4397" s="272"/>
      <c r="CN4397" s="264"/>
      <c r="CO4397" s="193"/>
      <c r="CP4397" s="226"/>
      <c r="CQ4397" s="226"/>
      <c r="CR4397" s="226"/>
      <c r="CS4397" s="192"/>
      <c r="CT4397" s="192"/>
      <c r="CU4397" s="192"/>
      <c r="CV4397" s="192"/>
      <c r="CW4397" s="192"/>
      <c r="CX4397" s="192"/>
      <c r="CY4397" s="192"/>
      <c r="CZ4397" s="192"/>
      <c r="DA4397" s="192"/>
      <c r="DB4397" s="120"/>
      <c r="DC4397" s="120"/>
      <c r="DD4397" s="120"/>
      <c r="DE4397" s="120"/>
      <c r="DF4397" s="120"/>
      <c r="DG4397" s="120"/>
      <c r="DH4397" s="120"/>
      <c r="DI4397" s="120"/>
      <c r="DJ4397" s="120"/>
      <c r="DK4397" s="120"/>
      <c r="DL4397" s="120"/>
      <c r="DM4397" s="120"/>
      <c r="DN4397" s="120"/>
    </row>
    <row r="4398" spans="1:118" s="119" customFormat="1">
      <c r="A4398" s="228"/>
      <c r="B4398" s="231"/>
      <c r="C4398" s="234"/>
      <c r="D4398" s="237"/>
      <c r="E4398" s="237"/>
      <c r="F4398" s="243"/>
      <c r="G4398" s="122">
        <v>3</v>
      </c>
      <c r="H4398" s="84"/>
      <c r="I4398" s="84"/>
      <c r="J4398" s="84"/>
      <c r="K4398" s="84"/>
      <c r="L4398" s="84"/>
      <c r="M4398" s="84"/>
      <c r="N4398" s="84"/>
      <c r="O4398" s="84"/>
      <c r="P4398" s="84"/>
      <c r="Q4398" s="84"/>
      <c r="R4398" s="84"/>
      <c r="S4398" s="84"/>
      <c r="T4398" s="84"/>
      <c r="U4398" s="84"/>
      <c r="V4398" s="84"/>
      <c r="W4398" s="84"/>
      <c r="X4398" s="84"/>
      <c r="Y4398" s="84"/>
      <c r="Z4398" s="84"/>
      <c r="AA4398" s="84"/>
      <c r="AB4398" s="84"/>
      <c r="AC4398" s="80"/>
      <c r="AD4398" s="80"/>
      <c r="AE4398" s="80"/>
      <c r="AF4398" s="80"/>
      <c r="AG4398" s="80"/>
      <c r="AH4398" s="80"/>
      <c r="AI4398" s="80"/>
      <c r="AJ4398" s="80"/>
      <c r="AK4398" s="80"/>
      <c r="AL4398" s="80"/>
      <c r="AM4398" s="240"/>
      <c r="AN4398" s="240"/>
      <c r="AO4398" s="240"/>
      <c r="AP4398" s="240"/>
      <c r="AQ4398" s="240"/>
      <c r="AR4398" s="240"/>
      <c r="AS4398" s="240"/>
      <c r="AT4398" s="256"/>
      <c r="AU4398" s="256"/>
      <c r="AV4398" s="259"/>
      <c r="AW4398" s="259"/>
      <c r="AX4398" s="256"/>
      <c r="AY4398" s="256"/>
      <c r="AZ4398" s="256"/>
      <c r="BA4398" s="256"/>
      <c r="BB4398" s="256"/>
      <c r="BC4398" s="256"/>
      <c r="BD4398" s="256"/>
      <c r="BE4398" s="256"/>
      <c r="BF4398" s="256"/>
      <c r="BG4398" s="256"/>
      <c r="BH4398" s="256"/>
      <c r="BI4398" s="256"/>
      <c r="BJ4398" s="256"/>
      <c r="BK4398" s="256"/>
      <c r="BL4398" s="262"/>
      <c r="BM4398" s="262"/>
      <c r="BN4398" s="262"/>
      <c r="BO4398" s="262"/>
      <c r="BP4398" s="262"/>
      <c r="BQ4398" s="262"/>
      <c r="BR4398" s="270"/>
      <c r="BS4398" s="270"/>
      <c r="BT4398" s="270"/>
      <c r="BU4398" s="270"/>
      <c r="BV4398" s="270"/>
      <c r="BW4398" s="270"/>
      <c r="BX4398" s="256"/>
      <c r="BY4398" s="256"/>
      <c r="BZ4398" s="256"/>
      <c r="CA4398" s="267"/>
      <c r="CB4398" s="267"/>
      <c r="CC4398" s="274"/>
      <c r="CD4398" s="267"/>
      <c r="CE4398" s="267"/>
      <c r="CF4398" s="267"/>
      <c r="CG4398" s="267"/>
      <c r="CH4398" s="267"/>
      <c r="CI4398" s="267"/>
      <c r="CJ4398" s="267"/>
      <c r="CK4398" s="267"/>
      <c r="CL4398" s="265"/>
      <c r="CM4398" s="272"/>
      <c r="CN4398" s="264"/>
      <c r="CO4398" s="193"/>
      <c r="CP4398" s="226"/>
      <c r="CQ4398" s="226"/>
      <c r="CR4398" s="226"/>
      <c r="CS4398" s="192"/>
      <c r="CT4398" s="192"/>
      <c r="CU4398" s="192"/>
      <c r="CV4398" s="192"/>
      <c r="CW4398" s="192"/>
      <c r="CX4398" s="192"/>
      <c r="CY4398" s="192"/>
      <c r="CZ4398" s="192"/>
      <c r="DA4398" s="192"/>
      <c r="DB4398" s="120"/>
      <c r="DC4398" s="120"/>
      <c r="DD4398" s="120"/>
      <c r="DE4398" s="120"/>
      <c r="DF4398" s="120"/>
      <c r="DG4398" s="120"/>
      <c r="DH4398" s="120"/>
      <c r="DI4398" s="120"/>
      <c r="DJ4398" s="120"/>
      <c r="DK4398" s="120"/>
      <c r="DL4398" s="120"/>
      <c r="DM4398" s="120"/>
      <c r="DN4398" s="120"/>
    </row>
    <row r="4399" spans="1:118" s="119" customFormat="1">
      <c r="A4399" s="228"/>
      <c r="B4399" s="231"/>
      <c r="C4399" s="234"/>
      <c r="D4399" s="237"/>
      <c r="E4399" s="237"/>
      <c r="F4399" s="244"/>
      <c r="G4399" s="123">
        <v>3.9</v>
      </c>
      <c r="H4399" s="85"/>
      <c r="I4399" s="85"/>
      <c r="J4399" s="85"/>
      <c r="K4399" s="85"/>
      <c r="L4399" s="85"/>
      <c r="M4399" s="85"/>
      <c r="N4399" s="85"/>
      <c r="O4399" s="85"/>
      <c r="P4399" s="85"/>
      <c r="Q4399" s="85"/>
      <c r="R4399" s="85"/>
      <c r="S4399" s="85"/>
      <c r="T4399" s="85"/>
      <c r="U4399" s="85"/>
      <c r="V4399" s="85"/>
      <c r="W4399" s="85"/>
      <c r="X4399" s="85"/>
      <c r="Y4399" s="85"/>
      <c r="Z4399" s="85"/>
      <c r="AA4399" s="85"/>
      <c r="AB4399" s="85"/>
      <c r="AC4399" s="81"/>
      <c r="AD4399" s="81"/>
      <c r="AE4399" s="81"/>
      <c r="AF4399" s="81"/>
      <c r="AG4399" s="81"/>
      <c r="AH4399" s="81"/>
      <c r="AI4399" s="81"/>
      <c r="AJ4399" s="81"/>
      <c r="AK4399" s="81"/>
      <c r="AL4399" s="81"/>
      <c r="AM4399" s="240"/>
      <c r="AN4399" s="240"/>
      <c r="AO4399" s="240"/>
      <c r="AP4399" s="240"/>
      <c r="AQ4399" s="240"/>
      <c r="AR4399" s="240"/>
      <c r="AS4399" s="240"/>
      <c r="AT4399" s="256"/>
      <c r="AU4399" s="256"/>
      <c r="AV4399" s="259"/>
      <c r="AW4399" s="259"/>
      <c r="AX4399" s="256"/>
      <c r="AY4399" s="256"/>
      <c r="AZ4399" s="256"/>
      <c r="BA4399" s="256"/>
      <c r="BB4399" s="256"/>
      <c r="BC4399" s="256"/>
      <c r="BD4399" s="256"/>
      <c r="BE4399" s="256"/>
      <c r="BF4399" s="256"/>
      <c r="BG4399" s="256"/>
      <c r="BH4399" s="256"/>
      <c r="BI4399" s="256"/>
      <c r="BJ4399" s="256"/>
      <c r="BK4399" s="256"/>
      <c r="BL4399" s="262"/>
      <c r="BM4399" s="262"/>
      <c r="BN4399" s="262"/>
      <c r="BO4399" s="262"/>
      <c r="BP4399" s="262"/>
      <c r="BQ4399" s="262"/>
      <c r="BR4399" s="270"/>
      <c r="BS4399" s="270"/>
      <c r="BT4399" s="270"/>
      <c r="BU4399" s="270"/>
      <c r="BV4399" s="270"/>
      <c r="BW4399" s="270"/>
      <c r="BX4399" s="256"/>
      <c r="BY4399" s="256"/>
      <c r="BZ4399" s="256"/>
      <c r="CA4399" s="267"/>
      <c r="CB4399" s="267"/>
      <c r="CC4399" s="274"/>
      <c r="CD4399" s="267"/>
      <c r="CE4399" s="267"/>
      <c r="CF4399" s="267"/>
      <c r="CG4399" s="267"/>
      <c r="CH4399" s="267"/>
      <c r="CI4399" s="267"/>
      <c r="CJ4399" s="267"/>
      <c r="CK4399" s="267"/>
      <c r="CL4399" s="265"/>
      <c r="CM4399" s="272"/>
      <c r="CN4399" s="264"/>
      <c r="CO4399" s="193"/>
      <c r="CP4399" s="226"/>
      <c r="CQ4399" s="226"/>
      <c r="CR4399" s="226"/>
      <c r="CS4399" s="192"/>
      <c r="CT4399" s="192"/>
      <c r="CU4399" s="192"/>
      <c r="CV4399" s="192"/>
      <c r="CW4399" s="192"/>
      <c r="CX4399" s="192"/>
      <c r="CY4399" s="192"/>
      <c r="CZ4399" s="192"/>
      <c r="DA4399" s="192"/>
      <c r="DB4399" s="120"/>
      <c r="DC4399" s="120"/>
      <c r="DD4399" s="120"/>
      <c r="DE4399" s="120"/>
      <c r="DF4399" s="120"/>
      <c r="DG4399" s="120"/>
      <c r="DH4399" s="120"/>
      <c r="DI4399" s="120"/>
      <c r="DJ4399" s="120"/>
      <c r="DK4399" s="120"/>
      <c r="DL4399" s="120"/>
      <c r="DM4399" s="120"/>
      <c r="DN4399" s="120"/>
    </row>
    <row r="4400" spans="1:118" s="119" customFormat="1">
      <c r="A4400" s="229"/>
      <c r="B4400" s="232"/>
      <c r="C4400" s="235"/>
      <c r="D4400" s="238"/>
      <c r="E4400" s="238"/>
      <c r="F4400" s="245" t="s">
        <v>83</v>
      </c>
      <c r="G4400" s="246"/>
      <c r="H4400" s="82"/>
      <c r="I4400" s="82"/>
      <c r="J4400" s="82"/>
      <c r="K4400" s="82"/>
      <c r="L4400" s="82"/>
      <c r="M4400" s="82"/>
      <c r="N4400" s="82"/>
      <c r="O4400" s="82"/>
      <c r="P4400" s="82"/>
      <c r="Q4400" s="82"/>
      <c r="R4400" s="82"/>
      <c r="S4400" s="82"/>
      <c r="T4400" s="82"/>
      <c r="U4400" s="82"/>
      <c r="V4400" s="82"/>
      <c r="W4400" s="82"/>
      <c r="X4400" s="82"/>
      <c r="Y4400" s="82"/>
      <c r="Z4400" s="82"/>
      <c r="AA4400" s="82"/>
      <c r="AB4400" s="82"/>
      <c r="AC4400" s="35"/>
      <c r="AD4400" s="35"/>
      <c r="AE4400" s="35"/>
      <c r="AF4400" s="35"/>
      <c r="AG4400" s="35"/>
      <c r="AH4400" s="35"/>
      <c r="AI4400" s="35"/>
      <c r="AJ4400" s="35"/>
      <c r="AK4400" s="35"/>
      <c r="AL4400" s="35"/>
      <c r="AM4400" s="241"/>
      <c r="AN4400" s="241"/>
      <c r="AO4400" s="241"/>
      <c r="AP4400" s="241"/>
      <c r="AQ4400" s="241"/>
      <c r="AR4400" s="241"/>
      <c r="AS4400" s="241"/>
      <c r="AT4400" s="257"/>
      <c r="AU4400" s="257"/>
      <c r="AV4400" s="260"/>
      <c r="AW4400" s="260"/>
      <c r="AX4400" s="257"/>
      <c r="AY4400" s="257"/>
      <c r="AZ4400" s="257"/>
      <c r="BA4400" s="257"/>
      <c r="BB4400" s="257"/>
      <c r="BC4400" s="257"/>
      <c r="BD4400" s="257"/>
      <c r="BE4400" s="257"/>
      <c r="BF4400" s="257"/>
      <c r="BG4400" s="257"/>
      <c r="BH4400" s="257"/>
      <c r="BI4400" s="257"/>
      <c r="BJ4400" s="257"/>
      <c r="BK4400" s="257"/>
      <c r="BL4400" s="263"/>
      <c r="BM4400" s="263"/>
      <c r="BN4400" s="263"/>
      <c r="BO4400" s="263"/>
      <c r="BP4400" s="263"/>
      <c r="BQ4400" s="263"/>
      <c r="BR4400" s="271"/>
      <c r="BS4400" s="271"/>
      <c r="BT4400" s="271"/>
      <c r="BU4400" s="271"/>
      <c r="BV4400" s="271"/>
      <c r="BW4400" s="271"/>
      <c r="BX4400" s="257"/>
      <c r="BY4400" s="257"/>
      <c r="BZ4400" s="257"/>
      <c r="CA4400" s="268"/>
      <c r="CB4400" s="268"/>
      <c r="CC4400" s="275"/>
      <c r="CD4400" s="268"/>
      <c r="CE4400" s="268"/>
      <c r="CF4400" s="268"/>
      <c r="CG4400" s="268"/>
      <c r="CH4400" s="268"/>
      <c r="CI4400" s="268"/>
      <c r="CJ4400" s="268"/>
      <c r="CK4400" s="268"/>
      <c r="CL4400" s="265"/>
      <c r="CM4400" s="272"/>
      <c r="CN4400" s="264"/>
      <c r="CO4400" s="193"/>
      <c r="CP4400" s="226"/>
      <c r="CQ4400" s="226"/>
      <c r="CR4400" s="226"/>
      <c r="CS4400" s="192"/>
      <c r="CT4400" s="192"/>
      <c r="CU4400" s="192"/>
      <c r="CV4400" s="192"/>
      <c r="CW4400" s="192"/>
      <c r="CX4400" s="192"/>
      <c r="CY4400" s="192"/>
      <c r="CZ4400" s="192"/>
      <c r="DA4400" s="192"/>
      <c r="DB4400" s="120"/>
      <c r="DC4400" s="120"/>
      <c r="DD4400" s="120"/>
      <c r="DE4400" s="120"/>
      <c r="DF4400" s="120"/>
      <c r="DG4400" s="120"/>
      <c r="DH4400" s="120"/>
      <c r="DI4400" s="120"/>
      <c r="DJ4400" s="120"/>
      <c r="DK4400" s="120"/>
      <c r="DL4400" s="120"/>
      <c r="DM4400" s="120"/>
      <c r="DN4400" s="120"/>
    </row>
    <row r="4401" spans="1:118" s="119" customFormat="1" ht="14.25" customHeight="1">
      <c r="A4401" s="227">
        <f t="shared" ref="A4401:A4449" si="1343">A4393+1</f>
        <v>546</v>
      </c>
      <c r="B4401" s="335" t="s">
        <v>1107</v>
      </c>
      <c r="C4401" s="338" t="s">
        <v>1214</v>
      </c>
      <c r="D4401" s="236" t="s">
        <v>1264</v>
      </c>
      <c r="E4401" s="236" t="s">
        <v>1196</v>
      </c>
      <c r="F4401" s="253" t="s">
        <v>80</v>
      </c>
      <c r="G4401" s="254"/>
      <c r="H4401" s="82" t="s">
        <v>69</v>
      </c>
      <c r="I4401" s="82"/>
      <c r="J4401" s="82" t="s">
        <v>60</v>
      </c>
      <c r="K4401" s="82" t="s">
        <v>60</v>
      </c>
      <c r="L4401" s="82" t="s">
        <v>60</v>
      </c>
      <c r="M4401" s="82" t="s">
        <v>60</v>
      </c>
      <c r="N4401" s="82" t="s">
        <v>67</v>
      </c>
      <c r="O4401" s="82"/>
      <c r="P4401" s="82" t="s">
        <v>60</v>
      </c>
      <c r="Q4401" s="82" t="s">
        <v>60</v>
      </c>
      <c r="R4401" s="82" t="s">
        <v>60</v>
      </c>
      <c r="S4401" s="82" t="s">
        <v>60</v>
      </c>
      <c r="T4401" s="82" t="s">
        <v>60</v>
      </c>
      <c r="U4401" s="82" t="s">
        <v>60</v>
      </c>
      <c r="V4401" s="82"/>
      <c r="W4401" s="82" t="s">
        <v>61</v>
      </c>
      <c r="X4401" s="82" t="s">
        <v>61</v>
      </c>
      <c r="Y4401" s="82" t="s">
        <v>61</v>
      </c>
      <c r="Z4401" s="82" t="s">
        <v>61</v>
      </c>
      <c r="AA4401" s="82" t="s">
        <v>61</v>
      </c>
      <c r="AB4401" s="82" t="s">
        <v>61</v>
      </c>
      <c r="AC4401" s="82"/>
      <c r="AD4401" s="82" t="s">
        <v>61</v>
      </c>
      <c r="AE4401" s="82" t="s">
        <v>61</v>
      </c>
      <c r="AF4401" s="82" t="s">
        <v>61</v>
      </c>
      <c r="AG4401" s="82" t="s">
        <v>61</v>
      </c>
      <c r="AH4401" s="82" t="s">
        <v>61</v>
      </c>
      <c r="AI4401" s="82" t="s">
        <v>1471</v>
      </c>
      <c r="AJ4401" s="82"/>
      <c r="AK4401" s="82" t="s">
        <v>60</v>
      </c>
      <c r="AL4401" s="82" t="s">
        <v>60</v>
      </c>
      <c r="AM4401" s="239">
        <f>COUNTIF(H4401:AL4401,"PH")+COUNTIF(H4401:AL4401,"PH/L")+COUNTIF(H4401:AL4401,"PM")</f>
        <v>0</v>
      </c>
      <c r="AN4401" s="239">
        <f>COUNTIF(H4401:AL4401,"PD")+COUNTIF(H4401:AL4401,"PDD")+COUNTIF(H4401:AL4401,"P/DS")/2+COUNTIF(H4401:AL4401,"PMD")</f>
        <v>0</v>
      </c>
      <c r="AO4401" s="239">
        <f>COUNTIF(H4401:AL4401,"PN")+COUNTIF(H4401:AL4401,"P/NS")/2+COUNTIF(H4401:AL4401,"PH")+COUNTIF(H4401:AL4401,"PH/F")/2+COUNTIF(H4401:AL4401,"PH/L")/2+COUNTIF(H4401:AL4401,"PM")</f>
        <v>0</v>
      </c>
      <c r="AP4401" s="239">
        <f>COUNTIF(H4401:AL4401,"BH")+COUNTIF(H4401:AL4401,"AL/BL")+COUNTIF(H4401:AL4401,"UL/BL")+COUNTIF(H4401:AL4401,"BM")</f>
        <v>0</v>
      </c>
      <c r="AQ4401" s="239">
        <f>COUNTIF(H4401:AL4401,"DS")+COUNTIF(H4401:AL4401,"AL/DS")/2+COUNTIF(H4401:AL4401,"UL/DS")/2+COUNTIF(H4401:AL4401,"CT")+COUNTIF(H4401:AL4401,"MD")</f>
        <v>12.5</v>
      </c>
      <c r="AR4401" s="239">
        <f>COUNTIF(H4401:AL4401,"NS")+COUNTIF(H4401:AL4401,"AL/NS")/2+COUNTIF(H4401:AL4401,"UL/NS")/2+COUNTIF(H4401:AL4401,"BH")+COUNTIF(H4401:AL4401,"AL/BF")/2+COUNTIF(H4401:AL4401,"AL/BL")/2+COUNTIF(H4401:AL4401,"UL/BL")/2+COUNTIF(H4401:AL4401,"UL/BF")/2+COUNTIF(H4401:AL4401,"BM")</f>
        <v>11</v>
      </c>
      <c r="AS4401" s="239">
        <f>COUNTIF(H4401:AL4401,"AL")+COUNTIF(H4401:AL4401,"AL/DS")/2+COUNTIF(H4401:AL4401,"AL/NS")/2+COUNTIF(H4401:AL4401,"NH")+COUNTIF(H4401:AL4401,"SL")+COUNTIF(H4401:AL4401,"NHD")+COUNTIF(H4401:AL4401,"B")+COUNTIF(H4401:AL4401,"HL")+COUNTIF(H4401:AL4401,"AL/BF")/2+COUNTIF(H4401:AL4401,"AL/BL")/2</f>
        <v>2</v>
      </c>
      <c r="AT4401" s="255">
        <f>COUNTIF(H4401:AL4401,"PD")+COUNTIF(H4401:AL4401,"PN")+COUNTIF(H4401:AL4401,"P/DS")/2+COUNTIF(H4401:AL4401,"P/NS")/2+COUNTIF(H4401:AL4401,"DS")+COUNTIF(H4401:AL4401,"NS")+COUNTIF(H4401:AL4401,"AL")+COUNTIF(H4401:AL4401,"AL/DS")+COUNTIF(H4401:AL4401,"AL/NS")+COUNTIF(H4401:AL4401,"NH")+COUNTIF(H4401:AL4401,"SL")+COUNTIF(H4401:AL4401,"UL/DS")/2+COUNTIF(H4401:AL4401,"UL/NS")/2+COUNTIF(H4401:AL4401,"CT")+COUNTIF(H4401:AL4401,"NHD")+COUNTIF(H4401:AL4401,"PDD")+COUNTIF(H4401:AL4401,"B")+COUNTIF(H4401:AL4401,"HL")+COUNTIF(H4401:AL4401,"PH")+COUNTIF(H4401:AL4401,"BH")+COUNTIF(H4401:AL4401,"AL/BF")+COUNTIF(H4401:AL4401,"AL/BL")+COUNTIF(H4401:AL4401,"UL/BF")/2+COUNTIF(H4401:AL4401,"UL/BL")/2+COUNTIF(H4401:AL4401,"PH/F")/2+COUNTIF(H4401:AL4401,"PH/L")/2+COUNTIF(H4401:AL4401,"MD")+COUNTIF(H4401:AL4401,"PMD")+COUNTIF(H4401:AL4401,"PM")+COUNTIF(H4401:AL4401,"BM")</f>
        <v>25.5</v>
      </c>
      <c r="AU4401" s="255">
        <f>COUNTIF(H4401:AL4401,"P/DS")/2+COUNTIF(H4401:AL4401,"P/NS")/2+COUNTIF(H4401:AL4401,"IL")+COUNTIF(H4401:AL4401,"NL")+COUNTIF(H4401:AL4401,"UL")+COUNTIF(H4401:AL4401,"UL/DS")/2+COUNTIF(H4401:AL4401,"UL/NS")/2+COUNTIF(H4401:AL4401,"KT")+COUNTIF(H4401:AL4401,"UL/BF")/2+COUNTIF(H4401:AL4401,"UL/BL")/2+COUNTIF(H4401:AL4401,"PH/F")/2+COUNTIF(H4401:AL4401,"PH/L")/2+COUNTIF(H4401:AL4401,"NB")</f>
        <v>0.5</v>
      </c>
      <c r="AV4401" s="258">
        <f>COUNTIF(H4401:AL4401,"PN")+COUNTIF(H4401:AL4401,"TVD")+COUNTIF(H4401:AL4401,"PH")+COUNTIF(H4401:AL4401,"PM")+COUNTIF(H4401:AL4401,"PDD")-COUNTIFS(H4401:AL4401,"PN",H4408:AL4408,"&gt;=3")-COUNTIFS(H4401:AL4401,"PM",H4408:AL4408,"&gt;=3")</f>
        <v>0</v>
      </c>
      <c r="AW4401" s="258">
        <f>COUNTIF(H4401:AL4401,"NS")+COUNTIF(H4401:AL4401,"D")+COUNTIF(H4401:AL4401,"BH")+COUNTIF(H4401:AL4401,"NHD")+COUNTIF(H4401:AL4401,"BM")-COUNTIFS(H4401:AL4401,"NS",H4408:AL4408,"&gt;=3")-COUNTIFS(H4401:AL4401,"BH",H4408:AL4408,"&gt;=3")-COUNTIFS(H4401:AL4401,"BM",H4408:AL4408,"&gt;=3")</f>
        <v>11</v>
      </c>
      <c r="AX4401" s="255">
        <f>COUNTIF(H4401:AL4401,"AL")+COUNTIF(H4401:AL4401,"AL/DS")/2+COUNTIF(H4401:AL4401,"AL/NS")/2+COUNTIF(H4401:AL4401,"AL/BF")+COUNTIF(H4401:AL4401,"AL/BL")/2</f>
        <v>1</v>
      </c>
      <c r="AY4401" s="255">
        <f>COUNTIF(H4401:AL4401,"SL")</f>
        <v>0</v>
      </c>
      <c r="AZ4401" s="255">
        <f>COUNTIF(H4401:AL4401,"NH")</f>
        <v>1</v>
      </c>
      <c r="BA4401" s="255">
        <f>COUNTIF(H4401:AL4401,"HL")</f>
        <v>0</v>
      </c>
      <c r="BB4401" s="255">
        <f>COUNTIF(G4401:AL4401,"P/DS")/2+COUNTIF(G4401:AL4401,"P/NS")/2+COUNTIF(G4401:AL4401,"UL")+COUNTIF(G4401:AL4401,"UL/DS")/2+COUNTIF(G4401:AL4401,"UL/NS")/2+COUNTIF(G4401:AL4401,"UL/BL")/2+COUNTIF(G4401:AL4401,"UL/BF")/2+COUNTIF(G4401:AL4401,"PH/F")/2+COUNTIF(G4401:AL4401,"PH/L")/2</f>
        <v>0.5</v>
      </c>
      <c r="BC4401" s="255">
        <f>COUNTIF(H4401:AL4401,"NB")</f>
        <v>0</v>
      </c>
      <c r="BD4401" s="255">
        <f>COUNTIF(H4401:AL4401,"NL")</f>
        <v>0</v>
      </c>
      <c r="BE4401" s="255">
        <f>COUNTIF(H4401:AL4401,"IL")</f>
        <v>0</v>
      </c>
      <c r="BF4401" s="255">
        <f>COUNTIF(H4401:AL4401,"KT")</f>
        <v>0</v>
      </c>
      <c r="BG4401" s="255">
        <f>COUNTIF(H4401:AL4401,"L70")</f>
        <v>0</v>
      </c>
      <c r="BH4401" s="255">
        <f>COUNTIF(H4401:AL4401,"MD")</f>
        <v>0</v>
      </c>
      <c r="BI4401" s="255">
        <f>COUNTIF(H4401:AL4401,"PMD")</f>
        <v>0</v>
      </c>
      <c r="BJ4401" s="255">
        <f>COUNTIF(H4401:AL4401,"PM")</f>
        <v>0</v>
      </c>
      <c r="BK4401" s="255">
        <f>COUNTIF(H4401:AL4401,"BM")</f>
        <v>0</v>
      </c>
      <c r="BL4401" s="261">
        <f>SUMIF(H4401:AL4401,"PD",H4402:AL4402)+SUMIF(H4401:AL4401,"PN",H4402:AL4402)+SUMIF(H4401:AL4401,"P/DS",H4402:AL4402)+SUMIF(H4401:AL4401,"PN/F",H4402:AL4402)+SUMIF(H4401:AL4401,"PN/L",H4402:AL4402)+SUMIF(H4401:AL4401,"TV",H4402:AL4402)+SUMIF(H4401:AL4401,"TVD",H4402:AL4402)+SUMIF(H4401:AL4401,"PDD",H4402:AL4402)</f>
        <v>0</v>
      </c>
      <c r="BM4401" s="261">
        <f>SUMIF(H4401:AL4401,"PD",H4403:AL4403)+SUMIF(H4401:AL4401,"PN",H4403:AL4403)+SUMIF(H4401:AL4401,"P/DS",H4403:AL4403)+SUMIF(H4401:AL4401,"PN/F",H4403:AL4403)+SUMIF(H4401:AL4401,"PN/L",H4403:AL4403)+SUMIF(H4401:AL4401,"TV",H4403:AL4403)+SUMIF(H4401:AL4401,"TVD",H4403:AL4403)+SUMIF(H4401:AL4401,"PDD",H4403:AL4403)+SUMIF(H4401:AL4401,"PMD",H4403:AL4403)</f>
        <v>0</v>
      </c>
      <c r="BN4401" s="261">
        <f>SUMIF(H4401:AL4401,"PD",H4404:AL4404)+SUMIF(H4401:AL4401,"PN",H4404:AL4404)+SUMIF(H4401:AL4401,"P/DS",H4404:AL4404)+SUMIF(H4401:AL4401,"PN/F",H4404:AL4404)+SUMIF(H4401:AL4401,"PN/L",H4404:AL4404)+SUMIF(H4401:AL4401,"TV",H4404:AL4404)+SUMIF(H4401:AL4401,"TVD",H4404:AL4404)</f>
        <v>0</v>
      </c>
      <c r="BO4401" s="261">
        <f>SUMIF(H4401:AL4401,"PD",H4405:AL4405)+SUMIF(H4401:AL4401,"PN",H4405:AL4405)+SUMIF(H4401:AL4401,"P/DS",H4405:AL4405)+SUMIF(H4401:AL4401,"PN/F",H4405:AL4405)+SUMIF(H4401:AL4401,"PN/L",H4405:AL4405)+SUMIF(H4401:AL4401,"TV",H4405:AL4405)+SUMIF(H4401:AL4401,"TVD",H4405:AL4405)</f>
        <v>0</v>
      </c>
      <c r="BP4401" s="261">
        <f>SUMIF(H4401:AL4401,"PD",H4406:AL4406)+SUMIF(H4401:AL4401,"PN",H4406:AL4406)+SUMIF(H4401:AL4401,"P/DS",H4406:AL4406)+SUMIF(H4401:AL4401,"PN/F",H4406:AL4406)+SUMIF(H4401:AL4401,"PN/L",H4406:AL4406)+SUMIF(H4401:AL4401,"TV",H4406:AL4406)+SUMIF(H4401:AL4401,"TVD",H4406:AL4406)+SUMIF(H4401:AL4401,"PDD",H4406:AL4406)+SUMIF(H4401:AL4401,"PH",H4406:AL4406)+SUMIF(H4401:AL4401,"PM",H4406:AL4406)</f>
        <v>0</v>
      </c>
      <c r="BQ4401" s="261">
        <f>SUMIF(H4401:AL4401,"PD",H4407:AL4407)+SUMIF(H4401:AL4401,"PN",H4407:AL4407)+SUMIF(H4401:AL4401,"P/DS",H4407:AL4407)+SUMIF(H4401:AL4401,"PN/F",H4407:AL4407)+SUMIF(H4401:AL4401,"PN/L",H4407:AL4407)+SUMIF(H4401:AL4401,"TV",H4407:AL4407)+SUMIF(H4401:AL4401,"TVD",H4407:AL4407)+SUMIF(H4401:AL4401,"PDD",H4407:AL4407)+SUMIF(H4401:AL4401,"PH",H4407:AL4407)+SUMIF(H4401:AL4401,"PM",H4407:AL4407)</f>
        <v>0</v>
      </c>
      <c r="BR4401" s="269">
        <f>SUM(H4402:AL4402)-BL4401</f>
        <v>12.5</v>
      </c>
      <c r="BS4401" s="269">
        <f>SUM(H4403:AL4403)-BM4401</f>
        <v>10.5</v>
      </c>
      <c r="BT4401" s="269">
        <f>SUM(H4404:AL4404)-BN4401</f>
        <v>0</v>
      </c>
      <c r="BU4401" s="269">
        <f>SUM(H4405:AL4405)-BO4401</f>
        <v>0</v>
      </c>
      <c r="BV4401" s="269">
        <f>SUM(H4406:AL4406)-BP4401</f>
        <v>0</v>
      </c>
      <c r="BW4401" s="269">
        <f>SUM(H4407:AL4407)-BQ4401</f>
        <v>0</v>
      </c>
      <c r="BX4401" s="255">
        <f>SUMIF(H4401:AL4401,"PD",H4408:AL4408)+SUMIF(H4401:AL4401,"PN",H4408:AL4408)+SUMIF(H4401:AL4401,"P/DS",H4408:AL4408)+SUMIF(H4401:AL4401,"PN/F",H4408:AL4408)+SUMIF(H4401:AL4401,"PN/L",H4408:AL4408)</f>
        <v>0</v>
      </c>
      <c r="BY4401" s="255">
        <f>SUM(H4408:AL4408)-BX4401</f>
        <v>0</v>
      </c>
      <c r="BZ4401" s="255">
        <f t="shared" ref="BZ4401" si="1344">+SUM(BL4401:BW4408)</f>
        <v>23</v>
      </c>
      <c r="CA4401" s="266">
        <f>(COUNTIFS(H4401:AL4401,"PD",H4402:AL4402,"&gt;=2"))*0.5-IF(CN4401="VP",COUNTIFS($H$16:$AL$16,"SAT",H4401:AL4401,"PD",H4402:AL4402,"&gt;=2"))*0.5</f>
        <v>0</v>
      </c>
      <c r="CB4401" s="266">
        <f>(COUNTIFS(H4401:AL4401,"PN",H4403:AL4403,"&gt;=0.5",H4402:AL4402,"&gt;=1.5"))*0.5+COUNTIFS(H4401:AL4401,"PDD",H4403:AL4403,"&gt;=0.5",H4402:AL4402,"&gt;=1.5")*0.5</f>
        <v>0</v>
      </c>
      <c r="CC4401" s="273">
        <f>(COUNTIFS(H4401:AL4401,"TV",H4403:AL4403,"&gt;=10"))*0.5+(COUNTIFS(H4401:AL4401,"PMD",H4403:AL4403,"&gt;=2"))*0.5</f>
        <v>0</v>
      </c>
      <c r="CD4401" s="266">
        <f>(COUNTIFS(H4401:AL4401,"TVD",H4405:AL4405,"&gt;=6.5",H4403:AL4403,"&gt;=3.5"))*0.5</f>
        <v>0</v>
      </c>
      <c r="CE4401" s="266">
        <f>(COUNTIFS(H4401:AL4401,"PD",H4406:AL4406,"&gt;=10"))*0.5</f>
        <v>0</v>
      </c>
      <c r="CF4401" s="266">
        <f>(COUNTIFS(H4401:AL4401,"PDD",H4406:AL4406,"&gt;=3.5",H4407:AL4407,"&gt;=6.5")+COUNTIFS(H4401:AL4401,"PH",H4407:AL4407,"&gt;=0.5",H4406:AL4406,"&gt;=1.5")+COUNTIFS(H4401:AL4401,"PM",H4407:AL4407,"&gt;=0.5",H4406:AL4406,"&gt;=1.5"))*0.5</f>
        <v>0</v>
      </c>
      <c r="CG4401" s="266">
        <f>(COUNTIFS(H4401:AL4401,"DS",H4402:AL4402,"&gt;=2")+COUNTIFS(H4401:AL4401,"AL/DS",H4402:AL4402,"&gt;=2"))*0.5-IF(CN4401="VP",COUNTIFS($H$16:$AL$16,"SAT",H4401:AL4401,"DS",H4402:AL4402,"&gt;=2"))*0.5</f>
        <v>2.5</v>
      </c>
      <c r="CH4401" s="266">
        <f>(COUNTIFS(H4401:AL4401,"NS",H4403:AL4403,"&gt;=0.5",H4402:AL4402,"&gt;=1.5")+COUNTIFS(H4401:AL4401,"AL/NS",H4403:AL4403,"&gt;=0.5",H4402:AL4402,"&gt;=1.5")+COUNTIFS(H4401:AL4401,"NHD",H4403:AL4403,"&gt;=4.5",H4406:AL4406,"&gt;=2",H4402:AL4402,"&gt;=1.5"))*0.5</f>
        <v>0</v>
      </c>
      <c r="CI4401" s="266">
        <f>(COUNTIF(H4403:AL4403,"&gt;=10")+COUNTIFS(H4401:AL4401,"MD",H4403:AL4403,"&gt;=2")-COUNTIFS(H4401:AL4401,"TV",H4403:AL4403,"&gt;=10"))*0.5</f>
        <v>0.5</v>
      </c>
      <c r="CJ4401" s="266">
        <f>(COUNTIFS(H4401:AL4401,"D",H4405:AL4405,"&gt;=6.5",H4403:AL4403,"&gt;=3.5"))*0.5</f>
        <v>0</v>
      </c>
      <c r="CK4401" s="266">
        <f>(COUNTIF(H4406:AL4406,"&gt;=10")-COUNTIFS(H4401:AL4401,"PD",H4406:AL4406,"&gt;=10"))*0.5</f>
        <v>0</v>
      </c>
      <c r="CL4401" s="265">
        <f>(COUNTIFS(H4401:AL4401,"NHD",H4406:AL4406,"&gt;=3.5",H4407:AL4407,"&gt;=6.5")+COUNTIFS(H4401:AL4401,"BH",H4406:AL4406,"&gt;=1.5",H4407:AL4407,"&gt;=0.5")+COUNTIFS(H4401:AL4401,"BM",H4406:AL4406,"&gt;=1.5",H4407:AL4407,"&gt;=0.5")+COUNTIFS(H4401:AL4401,"D",H4406:AL4406,"&gt;=1.5",H4407:AL4407,"&gt;=0.5"))*0.5</f>
        <v>0</v>
      </c>
      <c r="CM4401" s="272"/>
      <c r="CN4401" s="264" t="s">
        <v>723</v>
      </c>
      <c r="CO4401" s="193">
        <f t="shared" ref="CO4401" si="1345">+AM4401+AN4401+AO4401+AP4401+AQ4401+AR4401+AS4401+AU4401+BG4401</f>
        <v>26</v>
      </c>
      <c r="CP4401" s="225">
        <f>+SUM(I4402:I4407)-I4408</f>
        <v>10.5</v>
      </c>
      <c r="CQ4401" s="225">
        <f>+SUM(J4402:J4407)-J4408</f>
        <v>0</v>
      </c>
      <c r="CR4401" s="225">
        <f>+SUM(K4402:K4407)-K4408</f>
        <v>2.5</v>
      </c>
      <c r="CS4401" s="192"/>
      <c r="CT4401" s="192"/>
      <c r="CU4401" s="192"/>
      <c r="CV4401" s="192"/>
      <c r="CW4401" s="192"/>
      <c r="CX4401" s="192"/>
      <c r="CY4401" s="192"/>
      <c r="CZ4401" s="192"/>
      <c r="DA4401" s="192"/>
      <c r="DB4401" s="120"/>
      <c r="DC4401" s="120"/>
      <c r="DD4401" s="120"/>
      <c r="DE4401" s="120"/>
      <c r="DF4401" s="120"/>
      <c r="DG4401" s="120"/>
      <c r="DH4401" s="120"/>
      <c r="DI4401" s="120"/>
      <c r="DJ4401" s="120"/>
      <c r="DK4401" s="120"/>
      <c r="DL4401" s="120"/>
      <c r="DM4401" s="120"/>
      <c r="DN4401" s="120"/>
    </row>
    <row r="4402" spans="1:118" s="119" customFormat="1" ht="14.25" customHeight="1">
      <c r="A4402" s="228"/>
      <c r="B4402" s="336"/>
      <c r="C4402" s="339"/>
      <c r="D4402" s="237"/>
      <c r="E4402" s="237"/>
      <c r="F4402" s="242" t="s">
        <v>82</v>
      </c>
      <c r="G4402" s="121">
        <v>1.5</v>
      </c>
      <c r="H4402" s="83"/>
      <c r="I4402" s="83"/>
      <c r="J4402" s="83"/>
      <c r="K4402" s="83">
        <v>2.5</v>
      </c>
      <c r="L4402" s="83">
        <v>2.5</v>
      </c>
      <c r="M4402" s="83"/>
      <c r="N4402" s="83"/>
      <c r="O4402" s="83"/>
      <c r="P4402" s="83">
        <v>2.5</v>
      </c>
      <c r="Q4402" s="83"/>
      <c r="R4402" s="83">
        <v>2.5</v>
      </c>
      <c r="S4402" s="83">
        <v>2.5</v>
      </c>
      <c r="T4402" s="83"/>
      <c r="U4402" s="83"/>
      <c r="V4402" s="83"/>
      <c r="W4402" s="83"/>
      <c r="X4402" s="83"/>
      <c r="Y4402" s="83"/>
      <c r="Z4402" s="83"/>
      <c r="AA4402" s="83"/>
      <c r="AB4402" s="83"/>
      <c r="AC4402" s="79"/>
      <c r="AD4402" s="79"/>
      <c r="AE4402" s="79"/>
      <c r="AF4402" s="79"/>
      <c r="AG4402" s="79"/>
      <c r="AH4402" s="79"/>
      <c r="AI4402" s="79"/>
      <c r="AJ4402" s="79"/>
      <c r="AK4402" s="79"/>
      <c r="AL4402" s="79"/>
      <c r="AM4402" s="240"/>
      <c r="AN4402" s="240"/>
      <c r="AO4402" s="240"/>
      <c r="AP4402" s="240"/>
      <c r="AQ4402" s="240"/>
      <c r="AR4402" s="240"/>
      <c r="AS4402" s="240"/>
      <c r="AT4402" s="256"/>
      <c r="AU4402" s="256"/>
      <c r="AV4402" s="259"/>
      <c r="AW4402" s="259"/>
      <c r="AX4402" s="256"/>
      <c r="AY4402" s="256"/>
      <c r="AZ4402" s="256"/>
      <c r="BA4402" s="256"/>
      <c r="BB4402" s="256"/>
      <c r="BC4402" s="256"/>
      <c r="BD4402" s="256"/>
      <c r="BE4402" s="256"/>
      <c r="BF4402" s="256"/>
      <c r="BG4402" s="256"/>
      <c r="BH4402" s="256"/>
      <c r="BI4402" s="256"/>
      <c r="BJ4402" s="256"/>
      <c r="BK4402" s="256"/>
      <c r="BL4402" s="262"/>
      <c r="BM4402" s="262"/>
      <c r="BN4402" s="262"/>
      <c r="BO4402" s="262"/>
      <c r="BP4402" s="262"/>
      <c r="BQ4402" s="262"/>
      <c r="BR4402" s="270"/>
      <c r="BS4402" s="270"/>
      <c r="BT4402" s="270"/>
      <c r="BU4402" s="270"/>
      <c r="BV4402" s="270"/>
      <c r="BW4402" s="270"/>
      <c r="BX4402" s="256"/>
      <c r="BY4402" s="256"/>
      <c r="BZ4402" s="256"/>
      <c r="CA4402" s="267"/>
      <c r="CB4402" s="267"/>
      <c r="CC4402" s="274"/>
      <c r="CD4402" s="267"/>
      <c r="CE4402" s="267"/>
      <c r="CF4402" s="267"/>
      <c r="CG4402" s="267"/>
      <c r="CH4402" s="267"/>
      <c r="CI4402" s="267"/>
      <c r="CJ4402" s="267"/>
      <c r="CK4402" s="267"/>
      <c r="CL4402" s="265"/>
      <c r="CM4402" s="272"/>
      <c r="CN4402" s="264"/>
      <c r="CO4402" s="193"/>
      <c r="CP4402" s="226"/>
      <c r="CQ4402" s="226"/>
      <c r="CR4402" s="226"/>
      <c r="CS4402" s="192"/>
      <c r="CT4402" s="192"/>
      <c r="CU4402" s="192"/>
      <c r="CV4402" s="192"/>
      <c r="CW4402" s="192"/>
      <c r="CX4402" s="192"/>
      <c r="CY4402" s="192"/>
      <c r="CZ4402" s="192"/>
      <c r="DA4402" s="192"/>
      <c r="DB4402" s="120"/>
      <c r="DC4402" s="120"/>
      <c r="DD4402" s="120"/>
      <c r="DE4402" s="120"/>
      <c r="DF4402" s="120"/>
      <c r="DG4402" s="120"/>
      <c r="DH4402" s="120"/>
      <c r="DI4402" s="120"/>
      <c r="DJ4402" s="120"/>
      <c r="DK4402" s="120"/>
      <c r="DL4402" s="120"/>
      <c r="DM4402" s="120"/>
      <c r="DN4402" s="120"/>
    </row>
    <row r="4403" spans="1:118" s="119" customFormat="1">
      <c r="A4403" s="228"/>
      <c r="B4403" s="336"/>
      <c r="C4403" s="339"/>
      <c r="D4403" s="237"/>
      <c r="E4403" s="237"/>
      <c r="F4403" s="243"/>
      <c r="G4403" s="122">
        <v>2</v>
      </c>
      <c r="H4403" s="84"/>
      <c r="I4403" s="84">
        <v>10.5</v>
      </c>
      <c r="J4403" s="84"/>
      <c r="K4403" s="84"/>
      <c r="L4403" s="84"/>
      <c r="M4403" s="84"/>
      <c r="N4403" s="84"/>
      <c r="O4403" s="84"/>
      <c r="P4403" s="84"/>
      <c r="Q4403" s="84"/>
      <c r="R4403" s="84"/>
      <c r="S4403" s="84"/>
      <c r="T4403" s="84"/>
      <c r="U4403" s="84"/>
      <c r="V4403" s="84"/>
      <c r="W4403" s="84"/>
      <c r="X4403" s="84"/>
      <c r="Y4403" s="84"/>
      <c r="Z4403" s="84"/>
      <c r="AA4403" s="84"/>
      <c r="AB4403" s="84"/>
      <c r="AC4403" s="80"/>
      <c r="AD4403" s="80"/>
      <c r="AE4403" s="80"/>
      <c r="AF4403" s="80"/>
      <c r="AG4403" s="80"/>
      <c r="AH4403" s="80"/>
      <c r="AI4403" s="80"/>
      <c r="AJ4403" s="80"/>
      <c r="AK4403" s="80"/>
      <c r="AL4403" s="80"/>
      <c r="AM4403" s="240"/>
      <c r="AN4403" s="240"/>
      <c r="AO4403" s="240"/>
      <c r="AP4403" s="240"/>
      <c r="AQ4403" s="240"/>
      <c r="AR4403" s="240"/>
      <c r="AS4403" s="240"/>
      <c r="AT4403" s="256"/>
      <c r="AU4403" s="256"/>
      <c r="AV4403" s="259"/>
      <c r="AW4403" s="259"/>
      <c r="AX4403" s="256"/>
      <c r="AY4403" s="256"/>
      <c r="AZ4403" s="256"/>
      <c r="BA4403" s="256"/>
      <c r="BB4403" s="256"/>
      <c r="BC4403" s="256"/>
      <c r="BD4403" s="256"/>
      <c r="BE4403" s="256"/>
      <c r="BF4403" s="256"/>
      <c r="BG4403" s="256"/>
      <c r="BH4403" s="256"/>
      <c r="BI4403" s="256"/>
      <c r="BJ4403" s="256"/>
      <c r="BK4403" s="256"/>
      <c r="BL4403" s="262"/>
      <c r="BM4403" s="262"/>
      <c r="BN4403" s="262"/>
      <c r="BO4403" s="262"/>
      <c r="BP4403" s="262"/>
      <c r="BQ4403" s="262"/>
      <c r="BR4403" s="270"/>
      <c r="BS4403" s="270"/>
      <c r="BT4403" s="270"/>
      <c r="BU4403" s="270"/>
      <c r="BV4403" s="270"/>
      <c r="BW4403" s="270"/>
      <c r="BX4403" s="256"/>
      <c r="BY4403" s="256"/>
      <c r="BZ4403" s="256"/>
      <c r="CA4403" s="267"/>
      <c r="CB4403" s="267"/>
      <c r="CC4403" s="274"/>
      <c r="CD4403" s="267"/>
      <c r="CE4403" s="267"/>
      <c r="CF4403" s="267"/>
      <c r="CG4403" s="267"/>
      <c r="CH4403" s="267"/>
      <c r="CI4403" s="267"/>
      <c r="CJ4403" s="267"/>
      <c r="CK4403" s="267"/>
      <c r="CL4403" s="265"/>
      <c r="CM4403" s="272"/>
      <c r="CN4403" s="264"/>
      <c r="CO4403" s="193"/>
      <c r="CP4403" s="226"/>
      <c r="CQ4403" s="226"/>
      <c r="CR4403" s="226"/>
      <c r="CS4403" s="192"/>
      <c r="CT4403" s="192"/>
      <c r="CU4403" s="192"/>
      <c r="CV4403" s="192"/>
      <c r="CW4403" s="192"/>
      <c r="CX4403" s="192"/>
      <c r="CY4403" s="192"/>
      <c r="CZ4403" s="192"/>
      <c r="DA4403" s="192"/>
      <c r="DB4403" s="120"/>
      <c r="DC4403" s="120"/>
      <c r="DD4403" s="120"/>
      <c r="DE4403" s="120"/>
      <c r="DF4403" s="120"/>
      <c r="DG4403" s="120"/>
      <c r="DH4403" s="120"/>
      <c r="DI4403" s="120"/>
      <c r="DJ4403" s="120"/>
      <c r="DK4403" s="120"/>
      <c r="DL4403" s="120"/>
      <c r="DM4403" s="120"/>
      <c r="DN4403" s="120"/>
    </row>
    <row r="4404" spans="1:118" s="119" customFormat="1">
      <c r="A4404" s="228"/>
      <c r="B4404" s="336"/>
      <c r="C4404" s="339"/>
      <c r="D4404" s="237"/>
      <c r="E4404" s="237"/>
      <c r="F4404" s="243"/>
      <c r="G4404" s="122">
        <v>2.1</v>
      </c>
      <c r="H4404" s="84"/>
      <c r="I4404" s="84"/>
      <c r="J4404" s="84"/>
      <c r="K4404" s="84"/>
      <c r="L4404" s="84"/>
      <c r="M4404" s="84"/>
      <c r="N4404" s="84"/>
      <c r="O4404" s="84"/>
      <c r="P4404" s="84"/>
      <c r="Q4404" s="84"/>
      <c r="R4404" s="84"/>
      <c r="S4404" s="84"/>
      <c r="T4404" s="84"/>
      <c r="U4404" s="84"/>
      <c r="V4404" s="84"/>
      <c r="W4404" s="84"/>
      <c r="X4404" s="84"/>
      <c r="Y4404" s="84"/>
      <c r="Z4404" s="84"/>
      <c r="AA4404" s="84"/>
      <c r="AB4404" s="84"/>
      <c r="AC4404" s="80"/>
      <c r="AD4404" s="80"/>
      <c r="AE4404" s="80"/>
      <c r="AF4404" s="80"/>
      <c r="AG4404" s="80"/>
      <c r="AH4404" s="80"/>
      <c r="AI4404" s="80"/>
      <c r="AJ4404" s="80"/>
      <c r="AK4404" s="80"/>
      <c r="AL4404" s="80"/>
      <c r="AM4404" s="240"/>
      <c r="AN4404" s="240"/>
      <c r="AO4404" s="240"/>
      <c r="AP4404" s="240"/>
      <c r="AQ4404" s="240"/>
      <c r="AR4404" s="240"/>
      <c r="AS4404" s="240"/>
      <c r="AT4404" s="256"/>
      <c r="AU4404" s="256"/>
      <c r="AV4404" s="259"/>
      <c r="AW4404" s="259"/>
      <c r="AX4404" s="256"/>
      <c r="AY4404" s="256"/>
      <c r="AZ4404" s="256"/>
      <c r="BA4404" s="256"/>
      <c r="BB4404" s="256"/>
      <c r="BC4404" s="256"/>
      <c r="BD4404" s="256"/>
      <c r="BE4404" s="256"/>
      <c r="BF4404" s="256"/>
      <c r="BG4404" s="256"/>
      <c r="BH4404" s="256"/>
      <c r="BI4404" s="256"/>
      <c r="BJ4404" s="256"/>
      <c r="BK4404" s="256"/>
      <c r="BL4404" s="262"/>
      <c r="BM4404" s="262"/>
      <c r="BN4404" s="262"/>
      <c r="BO4404" s="262"/>
      <c r="BP4404" s="262"/>
      <c r="BQ4404" s="262"/>
      <c r="BR4404" s="270"/>
      <c r="BS4404" s="270"/>
      <c r="BT4404" s="270"/>
      <c r="BU4404" s="270"/>
      <c r="BV4404" s="270"/>
      <c r="BW4404" s="270"/>
      <c r="BX4404" s="256"/>
      <c r="BY4404" s="256"/>
      <c r="BZ4404" s="256"/>
      <c r="CA4404" s="267"/>
      <c r="CB4404" s="267"/>
      <c r="CC4404" s="274"/>
      <c r="CD4404" s="267"/>
      <c r="CE4404" s="267"/>
      <c r="CF4404" s="267"/>
      <c r="CG4404" s="267"/>
      <c r="CH4404" s="267"/>
      <c r="CI4404" s="267"/>
      <c r="CJ4404" s="267"/>
      <c r="CK4404" s="267"/>
      <c r="CL4404" s="265"/>
      <c r="CM4404" s="272"/>
      <c r="CN4404" s="264"/>
      <c r="CO4404" s="193"/>
      <c r="CP4404" s="226"/>
      <c r="CQ4404" s="226"/>
      <c r="CR4404" s="226"/>
      <c r="CS4404" s="192"/>
      <c r="CT4404" s="192"/>
      <c r="CU4404" s="192"/>
      <c r="CV4404" s="192"/>
      <c r="CW4404" s="192"/>
      <c r="CX4404" s="192"/>
      <c r="CY4404" s="192"/>
      <c r="CZ4404" s="192"/>
      <c r="DA4404" s="192"/>
      <c r="DB4404" s="120"/>
      <c r="DC4404" s="120"/>
      <c r="DD4404" s="120"/>
      <c r="DE4404" s="120"/>
      <c r="DF4404" s="120"/>
      <c r="DG4404" s="120"/>
      <c r="DH4404" s="120"/>
      <c r="DI4404" s="120"/>
      <c r="DJ4404" s="120"/>
      <c r="DK4404" s="120"/>
      <c r="DL4404" s="120"/>
      <c r="DM4404" s="120"/>
      <c r="DN4404" s="120"/>
    </row>
    <row r="4405" spans="1:118" s="119" customFormat="1">
      <c r="A4405" s="228"/>
      <c r="B4405" s="336"/>
      <c r="C4405" s="339"/>
      <c r="D4405" s="237"/>
      <c r="E4405" s="237"/>
      <c r="F4405" s="243"/>
      <c r="G4405" s="122">
        <v>2.7</v>
      </c>
      <c r="H4405" s="84"/>
      <c r="I4405" s="84"/>
      <c r="J4405" s="84"/>
      <c r="K4405" s="84"/>
      <c r="L4405" s="84"/>
      <c r="M4405" s="84"/>
      <c r="N4405" s="84"/>
      <c r="O4405" s="84"/>
      <c r="P4405" s="84"/>
      <c r="Q4405" s="84"/>
      <c r="R4405" s="84"/>
      <c r="S4405" s="84"/>
      <c r="T4405" s="84"/>
      <c r="U4405" s="84"/>
      <c r="V4405" s="84"/>
      <c r="W4405" s="84"/>
      <c r="X4405" s="84"/>
      <c r="Y4405" s="84"/>
      <c r="Z4405" s="84"/>
      <c r="AA4405" s="84"/>
      <c r="AB4405" s="84"/>
      <c r="AC4405" s="80"/>
      <c r="AD4405" s="80"/>
      <c r="AE4405" s="80"/>
      <c r="AF4405" s="80"/>
      <c r="AG4405" s="80"/>
      <c r="AH4405" s="80"/>
      <c r="AI4405" s="80"/>
      <c r="AJ4405" s="80"/>
      <c r="AK4405" s="80"/>
      <c r="AL4405" s="80"/>
      <c r="AM4405" s="240"/>
      <c r="AN4405" s="240"/>
      <c r="AO4405" s="240"/>
      <c r="AP4405" s="240"/>
      <c r="AQ4405" s="240"/>
      <c r="AR4405" s="240"/>
      <c r="AS4405" s="240"/>
      <c r="AT4405" s="256"/>
      <c r="AU4405" s="256"/>
      <c r="AV4405" s="259"/>
      <c r="AW4405" s="259"/>
      <c r="AX4405" s="256"/>
      <c r="AY4405" s="256"/>
      <c r="AZ4405" s="256"/>
      <c r="BA4405" s="256"/>
      <c r="BB4405" s="256"/>
      <c r="BC4405" s="256"/>
      <c r="BD4405" s="256"/>
      <c r="BE4405" s="256"/>
      <c r="BF4405" s="256"/>
      <c r="BG4405" s="256"/>
      <c r="BH4405" s="256"/>
      <c r="BI4405" s="256"/>
      <c r="BJ4405" s="256"/>
      <c r="BK4405" s="256"/>
      <c r="BL4405" s="262"/>
      <c r="BM4405" s="262"/>
      <c r="BN4405" s="262"/>
      <c r="BO4405" s="262"/>
      <c r="BP4405" s="262"/>
      <c r="BQ4405" s="262"/>
      <c r="BR4405" s="270"/>
      <c r="BS4405" s="270"/>
      <c r="BT4405" s="270"/>
      <c r="BU4405" s="270"/>
      <c r="BV4405" s="270"/>
      <c r="BW4405" s="270"/>
      <c r="BX4405" s="256"/>
      <c r="BY4405" s="256"/>
      <c r="BZ4405" s="256"/>
      <c r="CA4405" s="267"/>
      <c r="CB4405" s="267"/>
      <c r="CC4405" s="274"/>
      <c r="CD4405" s="267"/>
      <c r="CE4405" s="267"/>
      <c r="CF4405" s="267"/>
      <c r="CG4405" s="267"/>
      <c r="CH4405" s="267"/>
      <c r="CI4405" s="267"/>
      <c r="CJ4405" s="267"/>
      <c r="CK4405" s="267"/>
      <c r="CL4405" s="265"/>
      <c r="CM4405" s="272"/>
      <c r="CN4405" s="264"/>
      <c r="CO4405" s="193"/>
      <c r="CP4405" s="226"/>
      <c r="CQ4405" s="226"/>
      <c r="CR4405" s="226"/>
      <c r="CS4405" s="192"/>
      <c r="CT4405" s="192"/>
      <c r="CU4405" s="192"/>
      <c r="CV4405" s="192"/>
      <c r="CW4405" s="192"/>
      <c r="CX4405" s="192"/>
      <c r="CY4405" s="192"/>
      <c r="CZ4405" s="192"/>
      <c r="DA4405" s="192"/>
      <c r="DB4405" s="120"/>
      <c r="DC4405" s="120"/>
      <c r="DD4405" s="120"/>
      <c r="DE4405" s="120"/>
      <c r="DF4405" s="120"/>
      <c r="DG4405" s="120"/>
      <c r="DH4405" s="120"/>
      <c r="DI4405" s="120"/>
      <c r="DJ4405" s="120"/>
      <c r="DK4405" s="120"/>
      <c r="DL4405" s="120"/>
      <c r="DM4405" s="120"/>
      <c r="DN4405" s="120"/>
    </row>
    <row r="4406" spans="1:118" s="119" customFormat="1">
      <c r="A4406" s="228"/>
      <c r="B4406" s="336"/>
      <c r="C4406" s="339"/>
      <c r="D4406" s="237"/>
      <c r="E4406" s="237"/>
      <c r="F4406" s="243"/>
      <c r="G4406" s="122">
        <v>3</v>
      </c>
      <c r="H4406" s="84"/>
      <c r="I4406" s="84"/>
      <c r="J4406" s="84"/>
      <c r="K4406" s="84"/>
      <c r="L4406" s="84"/>
      <c r="M4406" s="84"/>
      <c r="N4406" s="84"/>
      <c r="O4406" s="84"/>
      <c r="P4406" s="84"/>
      <c r="Q4406" s="84"/>
      <c r="R4406" s="84"/>
      <c r="S4406" s="84"/>
      <c r="T4406" s="84"/>
      <c r="U4406" s="84"/>
      <c r="V4406" s="84"/>
      <c r="W4406" s="84"/>
      <c r="X4406" s="84"/>
      <c r="Y4406" s="84"/>
      <c r="Z4406" s="84"/>
      <c r="AA4406" s="84"/>
      <c r="AB4406" s="84"/>
      <c r="AC4406" s="80"/>
      <c r="AD4406" s="80"/>
      <c r="AE4406" s="80"/>
      <c r="AF4406" s="80"/>
      <c r="AG4406" s="80"/>
      <c r="AH4406" s="80"/>
      <c r="AI4406" s="80"/>
      <c r="AJ4406" s="80"/>
      <c r="AK4406" s="80"/>
      <c r="AL4406" s="80"/>
      <c r="AM4406" s="240"/>
      <c r="AN4406" s="240"/>
      <c r="AO4406" s="240"/>
      <c r="AP4406" s="240"/>
      <c r="AQ4406" s="240"/>
      <c r="AR4406" s="240"/>
      <c r="AS4406" s="240"/>
      <c r="AT4406" s="256"/>
      <c r="AU4406" s="256"/>
      <c r="AV4406" s="259"/>
      <c r="AW4406" s="259"/>
      <c r="AX4406" s="256"/>
      <c r="AY4406" s="256"/>
      <c r="AZ4406" s="256"/>
      <c r="BA4406" s="256"/>
      <c r="BB4406" s="256"/>
      <c r="BC4406" s="256"/>
      <c r="BD4406" s="256"/>
      <c r="BE4406" s="256"/>
      <c r="BF4406" s="256"/>
      <c r="BG4406" s="256"/>
      <c r="BH4406" s="256"/>
      <c r="BI4406" s="256"/>
      <c r="BJ4406" s="256"/>
      <c r="BK4406" s="256"/>
      <c r="BL4406" s="262"/>
      <c r="BM4406" s="262"/>
      <c r="BN4406" s="262"/>
      <c r="BO4406" s="262"/>
      <c r="BP4406" s="262"/>
      <c r="BQ4406" s="262"/>
      <c r="BR4406" s="270"/>
      <c r="BS4406" s="270"/>
      <c r="BT4406" s="270"/>
      <c r="BU4406" s="270"/>
      <c r="BV4406" s="270"/>
      <c r="BW4406" s="270"/>
      <c r="BX4406" s="256"/>
      <c r="BY4406" s="256"/>
      <c r="BZ4406" s="256"/>
      <c r="CA4406" s="267"/>
      <c r="CB4406" s="267"/>
      <c r="CC4406" s="274"/>
      <c r="CD4406" s="267"/>
      <c r="CE4406" s="267"/>
      <c r="CF4406" s="267"/>
      <c r="CG4406" s="267"/>
      <c r="CH4406" s="267"/>
      <c r="CI4406" s="267"/>
      <c r="CJ4406" s="267"/>
      <c r="CK4406" s="267"/>
      <c r="CL4406" s="265"/>
      <c r="CM4406" s="272"/>
      <c r="CN4406" s="264"/>
      <c r="CO4406" s="193"/>
      <c r="CP4406" s="226"/>
      <c r="CQ4406" s="226"/>
      <c r="CR4406" s="226"/>
      <c r="CS4406" s="192"/>
      <c r="CT4406" s="192"/>
      <c r="CU4406" s="192"/>
      <c r="CV4406" s="192"/>
      <c r="CW4406" s="192"/>
      <c r="CX4406" s="192"/>
      <c r="CY4406" s="192"/>
      <c r="CZ4406" s="192"/>
      <c r="DA4406" s="192"/>
      <c r="DB4406" s="120"/>
      <c r="DC4406" s="120"/>
      <c r="DD4406" s="120"/>
      <c r="DE4406" s="120"/>
      <c r="DF4406" s="120"/>
      <c r="DG4406" s="120"/>
      <c r="DH4406" s="120"/>
      <c r="DI4406" s="120"/>
      <c r="DJ4406" s="120"/>
      <c r="DK4406" s="120"/>
      <c r="DL4406" s="120"/>
      <c r="DM4406" s="120"/>
      <c r="DN4406" s="120"/>
    </row>
    <row r="4407" spans="1:118" s="119" customFormat="1">
      <c r="A4407" s="228"/>
      <c r="B4407" s="336"/>
      <c r="C4407" s="339"/>
      <c r="D4407" s="237"/>
      <c r="E4407" s="237"/>
      <c r="F4407" s="244"/>
      <c r="G4407" s="123">
        <v>3.9</v>
      </c>
      <c r="H4407" s="85"/>
      <c r="I4407" s="85"/>
      <c r="J4407" s="85"/>
      <c r="K4407" s="85"/>
      <c r="L4407" s="85"/>
      <c r="M4407" s="85"/>
      <c r="N4407" s="85"/>
      <c r="O4407" s="85"/>
      <c r="P4407" s="85"/>
      <c r="Q4407" s="85"/>
      <c r="R4407" s="85"/>
      <c r="S4407" s="85"/>
      <c r="T4407" s="85"/>
      <c r="U4407" s="85"/>
      <c r="V4407" s="85"/>
      <c r="W4407" s="85"/>
      <c r="X4407" s="85"/>
      <c r="Y4407" s="85"/>
      <c r="Z4407" s="85"/>
      <c r="AA4407" s="85"/>
      <c r="AB4407" s="85"/>
      <c r="AC4407" s="81"/>
      <c r="AD4407" s="81"/>
      <c r="AE4407" s="81"/>
      <c r="AF4407" s="81"/>
      <c r="AG4407" s="81"/>
      <c r="AH4407" s="81"/>
      <c r="AI4407" s="81"/>
      <c r="AJ4407" s="81"/>
      <c r="AK4407" s="81"/>
      <c r="AL4407" s="81"/>
      <c r="AM4407" s="240"/>
      <c r="AN4407" s="240"/>
      <c r="AO4407" s="240"/>
      <c r="AP4407" s="240"/>
      <c r="AQ4407" s="240"/>
      <c r="AR4407" s="240"/>
      <c r="AS4407" s="240"/>
      <c r="AT4407" s="256"/>
      <c r="AU4407" s="256"/>
      <c r="AV4407" s="259"/>
      <c r="AW4407" s="259"/>
      <c r="AX4407" s="256"/>
      <c r="AY4407" s="256"/>
      <c r="AZ4407" s="256"/>
      <c r="BA4407" s="256"/>
      <c r="BB4407" s="256"/>
      <c r="BC4407" s="256"/>
      <c r="BD4407" s="256"/>
      <c r="BE4407" s="256"/>
      <c r="BF4407" s="256"/>
      <c r="BG4407" s="256"/>
      <c r="BH4407" s="256"/>
      <c r="BI4407" s="256"/>
      <c r="BJ4407" s="256"/>
      <c r="BK4407" s="256"/>
      <c r="BL4407" s="262"/>
      <c r="BM4407" s="262"/>
      <c r="BN4407" s="262"/>
      <c r="BO4407" s="262"/>
      <c r="BP4407" s="262"/>
      <c r="BQ4407" s="262"/>
      <c r="BR4407" s="270"/>
      <c r="BS4407" s="270"/>
      <c r="BT4407" s="270"/>
      <c r="BU4407" s="270"/>
      <c r="BV4407" s="270"/>
      <c r="BW4407" s="270"/>
      <c r="BX4407" s="256"/>
      <c r="BY4407" s="256"/>
      <c r="BZ4407" s="256"/>
      <c r="CA4407" s="267"/>
      <c r="CB4407" s="267"/>
      <c r="CC4407" s="274"/>
      <c r="CD4407" s="267"/>
      <c r="CE4407" s="267"/>
      <c r="CF4407" s="267"/>
      <c r="CG4407" s="267"/>
      <c r="CH4407" s="267"/>
      <c r="CI4407" s="267"/>
      <c r="CJ4407" s="267"/>
      <c r="CK4407" s="267"/>
      <c r="CL4407" s="265"/>
      <c r="CM4407" s="272"/>
      <c r="CN4407" s="264"/>
      <c r="CO4407" s="193"/>
      <c r="CP4407" s="226"/>
      <c r="CQ4407" s="226"/>
      <c r="CR4407" s="226"/>
      <c r="CS4407" s="192"/>
      <c r="CT4407" s="192"/>
      <c r="CU4407" s="192"/>
      <c r="CV4407" s="192"/>
      <c r="CW4407" s="192"/>
      <c r="CX4407" s="192"/>
      <c r="CY4407" s="192"/>
      <c r="CZ4407" s="192"/>
      <c r="DA4407" s="192"/>
      <c r="DB4407" s="120"/>
      <c r="DC4407" s="120"/>
      <c r="DD4407" s="120"/>
      <c r="DE4407" s="120"/>
      <c r="DF4407" s="120"/>
      <c r="DG4407" s="120"/>
      <c r="DH4407" s="120"/>
      <c r="DI4407" s="120"/>
      <c r="DJ4407" s="120"/>
      <c r="DK4407" s="120"/>
      <c r="DL4407" s="120"/>
      <c r="DM4407" s="120"/>
      <c r="DN4407" s="120"/>
    </row>
    <row r="4408" spans="1:118" s="119" customFormat="1">
      <c r="A4408" s="229"/>
      <c r="B4408" s="337"/>
      <c r="C4408" s="340"/>
      <c r="D4408" s="238"/>
      <c r="E4408" s="238"/>
      <c r="F4408" s="245" t="s">
        <v>83</v>
      </c>
      <c r="G4408" s="246"/>
      <c r="H4408" s="82"/>
      <c r="I4408" s="82"/>
      <c r="J4408" s="82"/>
      <c r="K4408" s="82"/>
      <c r="L4408" s="82"/>
      <c r="M4408" s="82"/>
      <c r="N4408" s="82"/>
      <c r="O4408" s="82"/>
      <c r="P4408" s="82"/>
      <c r="Q4408" s="82"/>
      <c r="R4408" s="82"/>
      <c r="S4408" s="82"/>
      <c r="T4408" s="82"/>
      <c r="U4408" s="82"/>
      <c r="V4408" s="82"/>
      <c r="W4408" s="82"/>
      <c r="X4408" s="82"/>
      <c r="Y4408" s="82"/>
      <c r="Z4408" s="82"/>
      <c r="AA4408" s="82"/>
      <c r="AB4408" s="82"/>
      <c r="AC4408" s="35"/>
      <c r="AD4408" s="35"/>
      <c r="AE4408" s="35"/>
      <c r="AF4408" s="35"/>
      <c r="AG4408" s="35"/>
      <c r="AH4408" s="35"/>
      <c r="AI4408" s="35"/>
      <c r="AJ4408" s="35"/>
      <c r="AK4408" s="35"/>
      <c r="AL4408" s="35"/>
      <c r="AM4408" s="241"/>
      <c r="AN4408" s="241"/>
      <c r="AO4408" s="241"/>
      <c r="AP4408" s="241"/>
      <c r="AQ4408" s="241"/>
      <c r="AR4408" s="241"/>
      <c r="AS4408" s="241"/>
      <c r="AT4408" s="257"/>
      <c r="AU4408" s="257"/>
      <c r="AV4408" s="260"/>
      <c r="AW4408" s="260"/>
      <c r="AX4408" s="257"/>
      <c r="AY4408" s="257"/>
      <c r="AZ4408" s="257"/>
      <c r="BA4408" s="257"/>
      <c r="BB4408" s="257"/>
      <c r="BC4408" s="257"/>
      <c r="BD4408" s="257"/>
      <c r="BE4408" s="257"/>
      <c r="BF4408" s="257"/>
      <c r="BG4408" s="257"/>
      <c r="BH4408" s="257"/>
      <c r="BI4408" s="257"/>
      <c r="BJ4408" s="257"/>
      <c r="BK4408" s="257"/>
      <c r="BL4408" s="263"/>
      <c r="BM4408" s="263"/>
      <c r="BN4408" s="263"/>
      <c r="BO4408" s="263"/>
      <c r="BP4408" s="263"/>
      <c r="BQ4408" s="263"/>
      <c r="BR4408" s="271"/>
      <c r="BS4408" s="271"/>
      <c r="BT4408" s="271"/>
      <c r="BU4408" s="271"/>
      <c r="BV4408" s="271"/>
      <c r="BW4408" s="271"/>
      <c r="BX4408" s="257"/>
      <c r="BY4408" s="257"/>
      <c r="BZ4408" s="257"/>
      <c r="CA4408" s="268"/>
      <c r="CB4408" s="268"/>
      <c r="CC4408" s="275"/>
      <c r="CD4408" s="268"/>
      <c r="CE4408" s="268"/>
      <c r="CF4408" s="268"/>
      <c r="CG4408" s="268"/>
      <c r="CH4408" s="268"/>
      <c r="CI4408" s="268"/>
      <c r="CJ4408" s="268"/>
      <c r="CK4408" s="268"/>
      <c r="CL4408" s="265"/>
      <c r="CM4408" s="272"/>
      <c r="CN4408" s="264"/>
      <c r="CO4408" s="193"/>
      <c r="CP4408" s="226"/>
      <c r="CQ4408" s="226"/>
      <c r="CR4408" s="226"/>
      <c r="CS4408" s="192"/>
      <c r="CT4408" s="192"/>
      <c r="CU4408" s="192"/>
      <c r="CV4408" s="192"/>
      <c r="CW4408" s="192"/>
      <c r="CX4408" s="192"/>
      <c r="CY4408" s="192"/>
      <c r="CZ4408" s="192"/>
      <c r="DA4408" s="192"/>
      <c r="DB4408" s="120"/>
      <c r="DC4408" s="120"/>
      <c r="DD4408" s="120"/>
      <c r="DE4408" s="120"/>
      <c r="DF4408" s="120"/>
      <c r="DG4408" s="120"/>
      <c r="DH4408" s="120"/>
      <c r="DI4408" s="120"/>
      <c r="DJ4408" s="120"/>
      <c r="DK4408" s="120"/>
      <c r="DL4408" s="120"/>
      <c r="DM4408" s="120"/>
      <c r="DN4408" s="120"/>
    </row>
    <row r="4409" spans="1:118" s="119" customFormat="1" ht="14.25" customHeight="1">
      <c r="A4409" s="227">
        <f t="shared" si="1343"/>
        <v>547</v>
      </c>
      <c r="B4409" s="230" t="s">
        <v>1212</v>
      </c>
      <c r="C4409" s="233" t="s">
        <v>1213</v>
      </c>
      <c r="D4409" s="236" t="s">
        <v>1265</v>
      </c>
      <c r="E4409" s="236" t="s">
        <v>1197</v>
      </c>
      <c r="F4409" s="253" t="s">
        <v>80</v>
      </c>
      <c r="G4409" s="254"/>
      <c r="H4409" s="82" t="s">
        <v>69</v>
      </c>
      <c r="I4409" s="82"/>
      <c r="J4409" s="82" t="s">
        <v>60</v>
      </c>
      <c r="K4409" s="82" t="s">
        <v>60</v>
      </c>
      <c r="L4409" s="82" t="s">
        <v>60</v>
      </c>
      <c r="M4409" s="82" t="s">
        <v>60</v>
      </c>
      <c r="N4409" s="82" t="s">
        <v>60</v>
      </c>
      <c r="O4409" s="82"/>
      <c r="P4409" s="82" t="s">
        <v>60</v>
      </c>
      <c r="Q4409" s="82" t="s">
        <v>81</v>
      </c>
      <c r="R4409" s="82" t="s">
        <v>67</v>
      </c>
      <c r="S4409" s="82" t="s">
        <v>60</v>
      </c>
      <c r="T4409" s="82" t="s">
        <v>60</v>
      </c>
      <c r="U4409" s="82" t="s">
        <v>60</v>
      </c>
      <c r="V4409" s="82"/>
      <c r="W4409" s="82" t="s">
        <v>61</v>
      </c>
      <c r="X4409" s="82" t="s">
        <v>61</v>
      </c>
      <c r="Y4409" s="82" t="s">
        <v>61</v>
      </c>
      <c r="Z4409" s="82" t="s">
        <v>61</v>
      </c>
      <c r="AA4409" s="82" t="s">
        <v>61</v>
      </c>
      <c r="AB4409" s="82" t="s">
        <v>61</v>
      </c>
      <c r="AC4409" s="82"/>
      <c r="AD4409" s="82" t="s">
        <v>61</v>
      </c>
      <c r="AE4409" s="82" t="s">
        <v>61</v>
      </c>
      <c r="AF4409" s="82" t="s">
        <v>61</v>
      </c>
      <c r="AG4409" s="82" t="s">
        <v>61</v>
      </c>
      <c r="AH4409" s="82" t="s">
        <v>61</v>
      </c>
      <c r="AI4409" s="82" t="s">
        <v>1471</v>
      </c>
      <c r="AJ4409" s="82"/>
      <c r="AK4409" s="82" t="s">
        <v>60</v>
      </c>
      <c r="AL4409" s="82" t="s">
        <v>60</v>
      </c>
      <c r="AM4409" s="239">
        <f>COUNTIF(H4409:AL4409,"PH")+COUNTIF(H4409:AL4409,"PH/L")+COUNTIF(H4409:AL4409,"PM")</f>
        <v>0</v>
      </c>
      <c r="AN4409" s="239">
        <f>COUNTIF(H4409:AL4409,"PD")+COUNTIF(H4409:AL4409,"PDD")+COUNTIF(H4409:AL4409,"P/DS")/2+COUNTIF(H4409:AL4409,"PMD")</f>
        <v>0</v>
      </c>
      <c r="AO4409" s="239">
        <f>COUNTIF(H4409:AL4409,"PN")+COUNTIF(H4409:AL4409,"P/NS")/2+COUNTIF(H4409:AL4409,"PH")+COUNTIF(H4409:AL4409,"PH/F")/2+COUNTIF(H4409:AL4409,"PH/L")/2+COUNTIF(H4409:AL4409,"PM")</f>
        <v>0</v>
      </c>
      <c r="AP4409" s="239">
        <f>COUNTIF(H4409:AL4409,"BH")+COUNTIF(H4409:AL4409,"AL/BL")+COUNTIF(H4409:AL4409,"UL/BL")+COUNTIF(H4409:AL4409,"BM")</f>
        <v>0</v>
      </c>
      <c r="AQ4409" s="239">
        <f>COUNTIF(H4409:AL4409,"DS")+COUNTIF(H4409:AL4409,"AL/DS")/2+COUNTIF(H4409:AL4409,"UL/DS")/2+COUNTIF(H4409:AL4409,"CT")+COUNTIF(H4409:AL4409,"MD")</f>
        <v>12</v>
      </c>
      <c r="AR4409" s="239">
        <f>COUNTIF(H4409:AL4409,"NS")+COUNTIF(H4409:AL4409,"AL/NS")/2+COUNTIF(H4409:AL4409,"UL/NS")/2+COUNTIF(H4409:AL4409,"BH")+COUNTIF(H4409:AL4409,"AL/BF")/2+COUNTIF(H4409:AL4409,"AL/BL")/2+COUNTIF(H4409:AL4409,"UL/BL")/2+COUNTIF(H4409:AL4409,"UL/BF")/2+COUNTIF(H4409:AL4409,"BM")</f>
        <v>11</v>
      </c>
      <c r="AS4409" s="239">
        <f>COUNTIF(H4409:AL4409,"AL")+COUNTIF(H4409:AL4409,"AL/DS")/2+COUNTIF(H4409:AL4409,"AL/NS")/2+COUNTIF(H4409:AL4409,"NH")+COUNTIF(H4409:AL4409,"SL")+COUNTIF(H4409:AL4409,"NHD")+COUNTIF(H4409:AL4409,"B")+COUNTIF(H4409:AL4409,"HL")+COUNTIF(H4409:AL4409,"AL/BF")/2+COUNTIF(H4409:AL4409,"AL/BL")/2</f>
        <v>2.5</v>
      </c>
      <c r="AT4409" s="255">
        <f>COUNTIF(H4409:AL4409,"PD")+COUNTIF(H4409:AL4409,"PN")+COUNTIF(H4409:AL4409,"P/DS")/2+COUNTIF(H4409:AL4409,"P/NS")/2+COUNTIF(H4409:AL4409,"DS")+COUNTIF(H4409:AL4409,"NS")+COUNTIF(H4409:AL4409,"AL")+COUNTIF(H4409:AL4409,"AL/DS")+COUNTIF(H4409:AL4409,"AL/NS")+COUNTIF(H4409:AL4409,"NH")+COUNTIF(H4409:AL4409,"SL")+COUNTIF(H4409:AL4409,"UL/DS")/2+COUNTIF(H4409:AL4409,"UL/NS")/2+COUNTIF(H4409:AL4409,"CT")+COUNTIF(H4409:AL4409,"NHD")+COUNTIF(H4409:AL4409,"PDD")+COUNTIF(H4409:AL4409,"B")+COUNTIF(H4409:AL4409,"HL")+COUNTIF(H4409:AL4409,"PH")+COUNTIF(H4409:AL4409,"BH")+COUNTIF(H4409:AL4409,"AL/BF")+COUNTIF(H4409:AL4409,"AL/BL")+COUNTIF(H4409:AL4409,"UL/BF")/2+COUNTIF(H4409:AL4409,"UL/BL")/2+COUNTIF(H4409:AL4409,"PH/F")/2+COUNTIF(H4409:AL4409,"PH/L")/2+COUNTIF(H4409:AL4409,"MD")+COUNTIF(H4409:AL4409,"PMD")+COUNTIF(H4409:AL4409,"PM")+COUNTIF(H4409:AL4409,"BM")</f>
        <v>25.5</v>
      </c>
      <c r="AU4409" s="255">
        <f>COUNTIF(H4409:AL4409,"P/DS")/2+COUNTIF(H4409:AL4409,"P/NS")/2+COUNTIF(H4409:AL4409,"IL")+COUNTIF(H4409:AL4409,"NL")+COUNTIF(H4409:AL4409,"UL")+COUNTIF(H4409:AL4409,"UL/DS")/2+COUNTIF(H4409:AL4409,"UL/NS")/2+COUNTIF(H4409:AL4409,"KT")+COUNTIF(H4409:AL4409,"UL/BF")/2+COUNTIF(H4409:AL4409,"UL/BL")/2+COUNTIF(H4409:AL4409,"PH/F")/2+COUNTIF(H4409:AL4409,"PH/L")/2+COUNTIF(H4409:AL4409,"NB")</f>
        <v>0.5</v>
      </c>
      <c r="AV4409" s="258">
        <f>COUNTIF(H4409:AL4409,"PN")+COUNTIF(H4409:AL4409,"TVD")+COUNTIF(H4409:AL4409,"PH")+COUNTIF(H4409:AL4409,"PM")+COUNTIF(H4409:AL4409,"PDD")-COUNTIFS(H4409:AL4409,"PN",H4416:AL4416,"&gt;=3")-COUNTIFS(H4409:AL4409,"PM",H4416:AL4416,"&gt;=3")</f>
        <v>0</v>
      </c>
      <c r="AW4409" s="258">
        <f>COUNTIF(H4409:AL4409,"NS")+COUNTIF(H4409:AL4409,"D")+COUNTIF(H4409:AL4409,"BH")+COUNTIF(H4409:AL4409,"NHD")+COUNTIF(H4409:AL4409,"BM")-COUNTIFS(H4409:AL4409,"NS",H4416:AL4416,"&gt;=3")-COUNTIFS(H4409:AL4409,"BH",H4416:AL4416,"&gt;=3")-COUNTIFS(H4409:AL4409,"BM",H4416:AL4416,"&gt;=3")</f>
        <v>11</v>
      </c>
      <c r="AX4409" s="255">
        <f>COUNTIF(H4409:AL4409,"AL")+COUNTIF(H4409:AL4409,"AL/DS")/2+COUNTIF(H4409:AL4409,"AL/NS")/2+COUNTIF(H4409:AL4409,"AL/BF")+COUNTIF(H4409:AL4409,"AL/BL")/2</f>
        <v>1.5</v>
      </c>
      <c r="AY4409" s="255">
        <f>COUNTIF(H4409:AL4409,"SL")</f>
        <v>0</v>
      </c>
      <c r="AZ4409" s="255">
        <f>COUNTIF(H4409:AL4409,"NH")</f>
        <v>1</v>
      </c>
      <c r="BA4409" s="255">
        <f>COUNTIF(H4409:AL4409,"HL")</f>
        <v>0</v>
      </c>
      <c r="BB4409" s="255">
        <f>COUNTIF(G4409:AL4409,"P/DS")/2+COUNTIF(G4409:AL4409,"P/NS")/2+COUNTIF(G4409:AL4409,"UL")+COUNTIF(G4409:AL4409,"UL/DS")/2+COUNTIF(G4409:AL4409,"UL/NS")/2+COUNTIF(G4409:AL4409,"UL/BL")/2+COUNTIF(G4409:AL4409,"UL/BF")/2+COUNTIF(G4409:AL4409,"PH/F")/2+COUNTIF(G4409:AL4409,"PH/L")/2</f>
        <v>0.5</v>
      </c>
      <c r="BC4409" s="255">
        <f>COUNTIF(H4409:AL4409,"NB")</f>
        <v>0</v>
      </c>
      <c r="BD4409" s="255">
        <f>COUNTIF(H4409:AL4409,"NL")</f>
        <v>0</v>
      </c>
      <c r="BE4409" s="255">
        <f>COUNTIF(H4409:AL4409,"IL")</f>
        <v>0</v>
      </c>
      <c r="BF4409" s="255">
        <f>COUNTIF(H4409:AL4409,"KT")</f>
        <v>0</v>
      </c>
      <c r="BG4409" s="255">
        <f>COUNTIF(H4409:AL4409,"L70")</f>
        <v>0</v>
      </c>
      <c r="BH4409" s="255">
        <f>COUNTIF(H4409:AL4409,"MD")</f>
        <v>0</v>
      </c>
      <c r="BI4409" s="255">
        <f>COUNTIF(H4409:AL4409,"PMD")</f>
        <v>0</v>
      </c>
      <c r="BJ4409" s="255">
        <f>COUNTIF(H4409:AL4409,"PM")</f>
        <v>0</v>
      </c>
      <c r="BK4409" s="255">
        <f>COUNTIF(H4409:AL4409,"BM")</f>
        <v>0</v>
      </c>
      <c r="BL4409" s="261">
        <f>SUMIF(H4409:AL4409,"PD",H4410:AL4410)+SUMIF(H4409:AL4409,"PN",H4410:AL4410)+SUMIF(H4409:AL4409,"P/DS",H4410:AL4410)+SUMIF(H4409:AL4409,"PN/F",H4410:AL4410)+SUMIF(H4409:AL4409,"PN/L",H4410:AL4410)+SUMIF(H4409:AL4409,"TV",H4410:AL4410)+SUMIF(H4409:AL4409,"TVD",H4410:AL4410)+SUMIF(H4409:AL4409,"PDD",H4410:AL4410)</f>
        <v>0</v>
      </c>
      <c r="BM4409" s="261">
        <f>SUMIF(H4409:AL4409,"PD",H4411:AL4411)+SUMIF(H4409:AL4409,"PN",H4411:AL4411)+SUMIF(H4409:AL4409,"P/DS",H4411:AL4411)+SUMIF(H4409:AL4409,"PN/F",H4411:AL4411)+SUMIF(H4409:AL4409,"PN/L",H4411:AL4411)+SUMIF(H4409:AL4409,"TV",H4411:AL4411)+SUMIF(H4409:AL4409,"TVD",H4411:AL4411)+SUMIF(H4409:AL4409,"PDD",H4411:AL4411)+SUMIF(H4409:AL4409,"PMD",H4411:AL4411)</f>
        <v>0</v>
      </c>
      <c r="BN4409" s="261">
        <f>SUMIF(H4409:AL4409,"PD",H4412:AL4412)+SUMIF(H4409:AL4409,"PN",H4412:AL4412)+SUMIF(H4409:AL4409,"P/DS",H4412:AL4412)+SUMIF(H4409:AL4409,"PN/F",H4412:AL4412)+SUMIF(H4409:AL4409,"PN/L",H4412:AL4412)+SUMIF(H4409:AL4409,"TV",H4412:AL4412)+SUMIF(H4409:AL4409,"TVD",H4412:AL4412)</f>
        <v>0</v>
      </c>
      <c r="BO4409" s="261">
        <f>SUMIF(H4409:AL4409,"PD",H4413:AL4413)+SUMIF(H4409:AL4409,"PN",H4413:AL4413)+SUMIF(H4409:AL4409,"P/DS",H4413:AL4413)+SUMIF(H4409:AL4409,"PN/F",H4413:AL4413)+SUMIF(H4409:AL4409,"PN/L",H4413:AL4413)+SUMIF(H4409:AL4409,"TV",H4413:AL4413)+SUMIF(H4409:AL4409,"TVD",H4413:AL4413)</f>
        <v>0</v>
      </c>
      <c r="BP4409" s="261">
        <f>SUMIF(H4409:AL4409,"PD",H4414:AL4414)+SUMIF(H4409:AL4409,"PN",H4414:AL4414)+SUMIF(H4409:AL4409,"P/DS",H4414:AL4414)+SUMIF(H4409:AL4409,"PN/F",H4414:AL4414)+SUMIF(H4409:AL4409,"PN/L",H4414:AL4414)+SUMIF(H4409:AL4409,"TV",H4414:AL4414)+SUMIF(H4409:AL4409,"TVD",H4414:AL4414)+SUMIF(H4409:AL4409,"PDD",H4414:AL4414)+SUMIF(H4409:AL4409,"PH",H4414:AL4414)+SUMIF(H4409:AL4409,"PM",H4414:AL4414)</f>
        <v>0</v>
      </c>
      <c r="BQ4409" s="261">
        <f>SUMIF(H4409:AL4409,"PD",H4415:AL4415)+SUMIF(H4409:AL4409,"PN",H4415:AL4415)+SUMIF(H4409:AL4409,"P/DS",H4415:AL4415)+SUMIF(H4409:AL4409,"PN/F",H4415:AL4415)+SUMIF(H4409:AL4409,"PN/L",H4415:AL4415)+SUMIF(H4409:AL4409,"TV",H4415:AL4415)+SUMIF(H4409:AL4409,"TVD",H4415:AL4415)+SUMIF(H4409:AL4409,"PDD",H4415:AL4415)+SUMIF(H4409:AL4409,"PH",H4415:AL4415)+SUMIF(H4409:AL4409,"PM",H4415:AL4415)</f>
        <v>0</v>
      </c>
      <c r="BR4409" s="269">
        <f>SUM(H4410:AL4410)-BL4409</f>
        <v>15</v>
      </c>
      <c r="BS4409" s="269">
        <f>SUM(H4411:AL4411)-BM4409</f>
        <v>0.5</v>
      </c>
      <c r="BT4409" s="269">
        <f>SUM(H4412:AL4412)-BN4409</f>
        <v>0</v>
      </c>
      <c r="BU4409" s="269">
        <f>SUM(H4413:AL4413)-BO4409</f>
        <v>0</v>
      </c>
      <c r="BV4409" s="269">
        <f>SUM(H4414:AL4414)-BP4409</f>
        <v>0</v>
      </c>
      <c r="BW4409" s="269">
        <f>SUM(H4415:AL4415)-BQ4409</f>
        <v>0</v>
      </c>
      <c r="BX4409" s="255">
        <f>SUMIF(H4409:AL4409,"PD",H4416:AL4416)+SUMIF(H4409:AL4409,"PN",H4416:AL4416)+SUMIF(H4409:AL4409,"P/DS",H4416:AL4416)+SUMIF(H4409:AL4409,"PN/F",H4416:AL4416)+SUMIF(H4409:AL4409,"PN/L",H4416:AL4416)</f>
        <v>0</v>
      </c>
      <c r="BY4409" s="255">
        <f>SUM(H4416:AL4416)-BX4409</f>
        <v>2.2000000000000002</v>
      </c>
      <c r="BZ4409" s="255">
        <f t="shared" ref="BZ4409" si="1346">+SUM(BL4409:BW4416)</f>
        <v>15.5</v>
      </c>
      <c r="CA4409" s="266">
        <f>(COUNTIFS(H4409:AL4409,"PD",H4410:AL4410,"&gt;=2"))*0.5-IF(CN4409="VP",COUNTIFS($H$16:$AL$16,"SAT",H4409:AL4409,"PD",H4410:AL4410,"&gt;=2"))*0.5</f>
        <v>0</v>
      </c>
      <c r="CB4409" s="266">
        <f>(COUNTIFS(H4409:AL4409,"PN",H4411:AL4411,"&gt;=0.5",H4410:AL4410,"&gt;=1.5"))*0.5+COUNTIFS(H4409:AL4409,"PDD",H4411:AL4411,"&gt;=0.5",H4410:AL4410,"&gt;=1.5")*0.5</f>
        <v>0</v>
      </c>
      <c r="CC4409" s="273">
        <f>(COUNTIFS(H4409:AL4409,"TV",H4411:AL4411,"&gt;=10"))*0.5+(COUNTIFS(H4409:AL4409,"PMD",H4411:AL4411,"&gt;=2"))*0.5</f>
        <v>0</v>
      </c>
      <c r="CD4409" s="266">
        <f>(COUNTIFS(H4409:AL4409,"TVD",H4413:AL4413,"&gt;=6.5",H4411:AL4411,"&gt;=3.5"))*0.5</f>
        <v>0</v>
      </c>
      <c r="CE4409" s="266">
        <f>(COUNTIFS(H4409:AL4409,"PD",H4414:AL4414,"&gt;=10"))*0.5</f>
        <v>0</v>
      </c>
      <c r="CF4409" s="266">
        <f>(COUNTIFS(H4409:AL4409,"PDD",H4414:AL4414,"&gt;=3.5",H4415:AL4415,"&gt;=6.5")+COUNTIFS(H4409:AL4409,"PH",H4415:AL4415,"&gt;=0.5",H4414:AL4414,"&gt;=1.5")+COUNTIFS(H4409:AL4409,"PM",H4415:AL4415,"&gt;=0.5",H4414:AL4414,"&gt;=1.5"))*0.5</f>
        <v>0</v>
      </c>
      <c r="CG4409" s="266">
        <f>(COUNTIFS(H4409:AL4409,"DS",H4410:AL4410,"&gt;=2")+COUNTIFS(H4409:AL4409,"AL/DS",H4410:AL4410,"&gt;=2"))*0.5-IF(CN4409="VP",COUNTIFS($H$16:$AL$16,"SAT",H4409:AL4409,"DS",H4410:AL4410,"&gt;=2"))*0.5</f>
        <v>2.5</v>
      </c>
      <c r="CH4409" s="266">
        <f>(COUNTIFS(H4409:AL4409,"NS",H4411:AL4411,"&gt;=0.5",H4410:AL4410,"&gt;=1.5")+COUNTIFS(H4409:AL4409,"AL/NS",H4411:AL4411,"&gt;=0.5",H4410:AL4410,"&gt;=1.5")+COUNTIFS(H4409:AL4409,"NHD",H4411:AL4411,"&gt;=4.5",H4414:AL4414,"&gt;=2",H4410:AL4410,"&gt;=1.5"))*0.5</f>
        <v>0.5</v>
      </c>
      <c r="CI4409" s="266">
        <f>(COUNTIF(H4411:AL4411,"&gt;=10")+COUNTIFS(H4409:AL4409,"MD",H4411:AL4411,"&gt;=2")-COUNTIFS(H4409:AL4409,"TV",H4411:AL4411,"&gt;=10"))*0.5</f>
        <v>0</v>
      </c>
      <c r="CJ4409" s="266">
        <f>(COUNTIFS(H4409:AL4409,"D",H4413:AL4413,"&gt;=6.5",H4411:AL4411,"&gt;=3.5"))*0.5</f>
        <v>0</v>
      </c>
      <c r="CK4409" s="266">
        <f>(COUNTIF(H4414:AL4414,"&gt;=10")-COUNTIFS(H4409:AL4409,"PD",H4414:AL4414,"&gt;=10"))*0.5</f>
        <v>0</v>
      </c>
      <c r="CL4409" s="265">
        <f>(COUNTIFS(H4409:AL4409,"NHD",H4414:AL4414,"&gt;=3.5",H4415:AL4415,"&gt;=6.5")+COUNTIFS(H4409:AL4409,"BH",H4414:AL4414,"&gt;=1.5",H4415:AL4415,"&gt;=0.5")+COUNTIFS(H4409:AL4409,"BM",H4414:AL4414,"&gt;=1.5",H4415:AL4415,"&gt;=0.5")+COUNTIFS(H4409:AL4409,"D",H4414:AL4414,"&gt;=1.5",H4415:AL4415,"&gt;=0.5"))*0.5</f>
        <v>0</v>
      </c>
      <c r="CM4409" s="272"/>
      <c r="CN4409" s="264" t="s">
        <v>723</v>
      </c>
      <c r="CO4409" s="193">
        <f t="shared" ref="CO4409" si="1347">+AM4409+AN4409+AO4409+AP4409+AQ4409+AR4409+AS4409+AU4409+BG4409</f>
        <v>26</v>
      </c>
      <c r="CP4409" s="225">
        <f>+SUM(I4410:I4415)-I4416</f>
        <v>0</v>
      </c>
      <c r="CQ4409" s="225">
        <f>+SUM(J4410:J4415)-J4416</f>
        <v>0</v>
      </c>
      <c r="CR4409" s="225">
        <f>+SUM(K4410:K4415)-K4416</f>
        <v>2.5</v>
      </c>
      <c r="CS4409" s="192"/>
      <c r="CT4409" s="192"/>
      <c r="CU4409" s="192"/>
      <c r="CV4409" s="192"/>
      <c r="CW4409" s="192"/>
      <c r="CX4409" s="192"/>
      <c r="CY4409" s="192"/>
      <c r="CZ4409" s="192"/>
      <c r="DA4409" s="192"/>
      <c r="DB4409" s="120"/>
      <c r="DC4409" s="120"/>
      <c r="DD4409" s="120"/>
      <c r="DE4409" s="120"/>
      <c r="DF4409" s="120"/>
      <c r="DG4409" s="120"/>
      <c r="DH4409" s="120"/>
      <c r="DI4409" s="120"/>
      <c r="DJ4409" s="120"/>
      <c r="DK4409" s="120"/>
      <c r="DL4409" s="120"/>
      <c r="DM4409" s="120"/>
      <c r="DN4409" s="120"/>
    </row>
    <row r="4410" spans="1:118" s="119" customFormat="1" ht="14.25" customHeight="1">
      <c r="A4410" s="228"/>
      <c r="B4410" s="231"/>
      <c r="C4410" s="234"/>
      <c r="D4410" s="237"/>
      <c r="E4410" s="237"/>
      <c r="F4410" s="242" t="s">
        <v>82</v>
      </c>
      <c r="G4410" s="121">
        <v>1.5</v>
      </c>
      <c r="H4410" s="83"/>
      <c r="I4410" s="83"/>
      <c r="J4410" s="83"/>
      <c r="K4410" s="83">
        <v>2.5</v>
      </c>
      <c r="L4410" s="83">
        <v>2.5</v>
      </c>
      <c r="M4410" s="83"/>
      <c r="N4410" s="83">
        <v>2.5</v>
      </c>
      <c r="O4410" s="83"/>
      <c r="P4410" s="83">
        <v>2.5</v>
      </c>
      <c r="Q4410" s="83"/>
      <c r="R4410" s="83"/>
      <c r="S4410" s="83">
        <v>2.5</v>
      </c>
      <c r="T4410" s="83">
        <v>0.5</v>
      </c>
      <c r="U4410" s="83"/>
      <c r="V4410" s="83"/>
      <c r="W4410" s="83">
        <v>2</v>
      </c>
      <c r="X4410" s="83"/>
      <c r="Y4410" s="83"/>
      <c r="Z4410" s="83"/>
      <c r="AA4410" s="83"/>
      <c r="AB4410" s="83"/>
      <c r="AC4410" s="79"/>
      <c r="AD4410" s="79"/>
      <c r="AE4410" s="79"/>
      <c r="AF4410" s="79"/>
      <c r="AG4410" s="79"/>
      <c r="AH4410" s="79"/>
      <c r="AI4410" s="79"/>
      <c r="AJ4410" s="79"/>
      <c r="AK4410" s="79"/>
      <c r="AL4410" s="79"/>
      <c r="AM4410" s="240"/>
      <c r="AN4410" s="240"/>
      <c r="AO4410" s="240"/>
      <c r="AP4410" s="240"/>
      <c r="AQ4410" s="240"/>
      <c r="AR4410" s="240"/>
      <c r="AS4410" s="240"/>
      <c r="AT4410" s="256"/>
      <c r="AU4410" s="256"/>
      <c r="AV4410" s="259"/>
      <c r="AW4410" s="259"/>
      <c r="AX4410" s="256"/>
      <c r="AY4410" s="256"/>
      <c r="AZ4410" s="256"/>
      <c r="BA4410" s="256"/>
      <c r="BB4410" s="256"/>
      <c r="BC4410" s="256"/>
      <c r="BD4410" s="256"/>
      <c r="BE4410" s="256"/>
      <c r="BF4410" s="256"/>
      <c r="BG4410" s="256"/>
      <c r="BH4410" s="256"/>
      <c r="BI4410" s="256"/>
      <c r="BJ4410" s="256"/>
      <c r="BK4410" s="256"/>
      <c r="BL4410" s="262"/>
      <c r="BM4410" s="262"/>
      <c r="BN4410" s="262"/>
      <c r="BO4410" s="262"/>
      <c r="BP4410" s="262"/>
      <c r="BQ4410" s="262"/>
      <c r="BR4410" s="270"/>
      <c r="BS4410" s="270"/>
      <c r="BT4410" s="270"/>
      <c r="BU4410" s="270"/>
      <c r="BV4410" s="270"/>
      <c r="BW4410" s="270"/>
      <c r="BX4410" s="256"/>
      <c r="BY4410" s="256"/>
      <c r="BZ4410" s="256"/>
      <c r="CA4410" s="267"/>
      <c r="CB4410" s="267"/>
      <c r="CC4410" s="274"/>
      <c r="CD4410" s="267"/>
      <c r="CE4410" s="267"/>
      <c r="CF4410" s="267"/>
      <c r="CG4410" s="267"/>
      <c r="CH4410" s="267"/>
      <c r="CI4410" s="267"/>
      <c r="CJ4410" s="267"/>
      <c r="CK4410" s="267"/>
      <c r="CL4410" s="265"/>
      <c r="CM4410" s="272"/>
      <c r="CN4410" s="264"/>
      <c r="CO4410" s="193"/>
      <c r="CP4410" s="226"/>
      <c r="CQ4410" s="226"/>
      <c r="CR4410" s="226"/>
      <c r="CS4410" s="192"/>
      <c r="CT4410" s="192"/>
      <c r="CU4410" s="192"/>
      <c r="CV4410" s="192"/>
      <c r="CW4410" s="192"/>
      <c r="CX4410" s="192"/>
      <c r="CY4410" s="192"/>
      <c r="CZ4410" s="192"/>
      <c r="DA4410" s="192"/>
      <c r="DB4410" s="120"/>
      <c r="DC4410" s="120"/>
      <c r="DD4410" s="120"/>
      <c r="DE4410" s="120"/>
      <c r="DF4410" s="120"/>
      <c r="DG4410" s="120"/>
      <c r="DH4410" s="120"/>
      <c r="DI4410" s="120"/>
      <c r="DJ4410" s="120"/>
      <c r="DK4410" s="120"/>
      <c r="DL4410" s="120"/>
      <c r="DM4410" s="120"/>
      <c r="DN4410" s="120"/>
    </row>
    <row r="4411" spans="1:118" s="119" customFormat="1">
      <c r="A4411" s="228"/>
      <c r="B4411" s="231"/>
      <c r="C4411" s="234"/>
      <c r="D4411" s="237"/>
      <c r="E4411" s="237"/>
      <c r="F4411" s="243"/>
      <c r="G4411" s="122">
        <v>2</v>
      </c>
      <c r="H4411" s="84"/>
      <c r="I4411" s="84"/>
      <c r="J4411" s="84"/>
      <c r="K4411" s="84"/>
      <c r="L4411" s="84"/>
      <c r="M4411" s="84"/>
      <c r="N4411" s="84"/>
      <c r="O4411" s="84"/>
      <c r="P4411" s="84"/>
      <c r="Q4411" s="84"/>
      <c r="R4411" s="84"/>
      <c r="S4411" s="84"/>
      <c r="T4411" s="84"/>
      <c r="U4411" s="84"/>
      <c r="V4411" s="84"/>
      <c r="W4411" s="84">
        <v>0.5</v>
      </c>
      <c r="X4411" s="84"/>
      <c r="Y4411" s="84"/>
      <c r="Z4411" s="84"/>
      <c r="AA4411" s="84"/>
      <c r="AB4411" s="84"/>
      <c r="AC4411" s="80"/>
      <c r="AD4411" s="80"/>
      <c r="AE4411" s="80"/>
      <c r="AF4411" s="80"/>
      <c r="AG4411" s="80"/>
      <c r="AH4411" s="80"/>
      <c r="AI4411" s="80"/>
      <c r="AJ4411" s="80"/>
      <c r="AK4411" s="80"/>
      <c r="AL4411" s="80"/>
      <c r="AM4411" s="240"/>
      <c r="AN4411" s="240"/>
      <c r="AO4411" s="240"/>
      <c r="AP4411" s="240"/>
      <c r="AQ4411" s="240"/>
      <c r="AR4411" s="240"/>
      <c r="AS4411" s="240"/>
      <c r="AT4411" s="256"/>
      <c r="AU4411" s="256"/>
      <c r="AV4411" s="259"/>
      <c r="AW4411" s="259"/>
      <c r="AX4411" s="256"/>
      <c r="AY4411" s="256"/>
      <c r="AZ4411" s="256"/>
      <c r="BA4411" s="256"/>
      <c r="BB4411" s="256"/>
      <c r="BC4411" s="256"/>
      <c r="BD4411" s="256"/>
      <c r="BE4411" s="256"/>
      <c r="BF4411" s="256"/>
      <c r="BG4411" s="256"/>
      <c r="BH4411" s="256"/>
      <c r="BI4411" s="256"/>
      <c r="BJ4411" s="256"/>
      <c r="BK4411" s="256"/>
      <c r="BL4411" s="262"/>
      <c r="BM4411" s="262"/>
      <c r="BN4411" s="262"/>
      <c r="BO4411" s="262"/>
      <c r="BP4411" s="262"/>
      <c r="BQ4411" s="262"/>
      <c r="BR4411" s="270"/>
      <c r="BS4411" s="270"/>
      <c r="BT4411" s="270"/>
      <c r="BU4411" s="270"/>
      <c r="BV4411" s="270"/>
      <c r="BW4411" s="270"/>
      <c r="BX4411" s="256"/>
      <c r="BY4411" s="256"/>
      <c r="BZ4411" s="256"/>
      <c r="CA4411" s="267"/>
      <c r="CB4411" s="267"/>
      <c r="CC4411" s="274"/>
      <c r="CD4411" s="267"/>
      <c r="CE4411" s="267"/>
      <c r="CF4411" s="267"/>
      <c r="CG4411" s="267"/>
      <c r="CH4411" s="267"/>
      <c r="CI4411" s="267"/>
      <c r="CJ4411" s="267"/>
      <c r="CK4411" s="267"/>
      <c r="CL4411" s="265"/>
      <c r="CM4411" s="272"/>
      <c r="CN4411" s="264"/>
      <c r="CO4411" s="193"/>
      <c r="CP4411" s="226"/>
      <c r="CQ4411" s="226"/>
      <c r="CR4411" s="226"/>
      <c r="CS4411" s="192"/>
      <c r="CT4411" s="192"/>
      <c r="CU4411" s="192"/>
      <c r="CV4411" s="192"/>
      <c r="CW4411" s="192"/>
      <c r="CX4411" s="192"/>
      <c r="CY4411" s="192"/>
      <c r="CZ4411" s="192"/>
      <c r="DA4411" s="192"/>
      <c r="DB4411" s="120"/>
      <c r="DC4411" s="120"/>
      <c r="DD4411" s="120"/>
      <c r="DE4411" s="120"/>
      <c r="DF4411" s="120"/>
      <c r="DG4411" s="120"/>
      <c r="DH4411" s="120"/>
      <c r="DI4411" s="120"/>
      <c r="DJ4411" s="120"/>
      <c r="DK4411" s="120"/>
      <c r="DL4411" s="120"/>
      <c r="DM4411" s="120"/>
      <c r="DN4411" s="120"/>
    </row>
    <row r="4412" spans="1:118" s="119" customFormat="1">
      <c r="A4412" s="228"/>
      <c r="B4412" s="231"/>
      <c r="C4412" s="234"/>
      <c r="D4412" s="237"/>
      <c r="E4412" s="237"/>
      <c r="F4412" s="243"/>
      <c r="G4412" s="122">
        <v>2.1</v>
      </c>
      <c r="H4412" s="84"/>
      <c r="I4412" s="84"/>
      <c r="J4412" s="84"/>
      <c r="K4412" s="84"/>
      <c r="L4412" s="84"/>
      <c r="M4412" s="84"/>
      <c r="N4412" s="84"/>
      <c r="O4412" s="84"/>
      <c r="P4412" s="84"/>
      <c r="Q4412" s="84"/>
      <c r="R4412" s="84"/>
      <c r="S4412" s="84"/>
      <c r="T4412" s="84"/>
      <c r="U4412" s="84"/>
      <c r="V4412" s="84"/>
      <c r="W4412" s="84"/>
      <c r="X4412" s="84"/>
      <c r="Y4412" s="84"/>
      <c r="Z4412" s="84"/>
      <c r="AA4412" s="84"/>
      <c r="AB4412" s="84"/>
      <c r="AC4412" s="80"/>
      <c r="AD4412" s="80"/>
      <c r="AE4412" s="80"/>
      <c r="AF4412" s="80"/>
      <c r="AG4412" s="80"/>
      <c r="AH4412" s="80"/>
      <c r="AI4412" s="80"/>
      <c r="AJ4412" s="80"/>
      <c r="AK4412" s="80"/>
      <c r="AL4412" s="80"/>
      <c r="AM4412" s="240"/>
      <c r="AN4412" s="240"/>
      <c r="AO4412" s="240"/>
      <c r="AP4412" s="240"/>
      <c r="AQ4412" s="240"/>
      <c r="AR4412" s="240"/>
      <c r="AS4412" s="240"/>
      <c r="AT4412" s="256"/>
      <c r="AU4412" s="256"/>
      <c r="AV4412" s="259"/>
      <c r="AW4412" s="259"/>
      <c r="AX4412" s="256"/>
      <c r="AY4412" s="256"/>
      <c r="AZ4412" s="256"/>
      <c r="BA4412" s="256"/>
      <c r="BB4412" s="256"/>
      <c r="BC4412" s="256"/>
      <c r="BD4412" s="256"/>
      <c r="BE4412" s="256"/>
      <c r="BF4412" s="256"/>
      <c r="BG4412" s="256"/>
      <c r="BH4412" s="256"/>
      <c r="BI4412" s="256"/>
      <c r="BJ4412" s="256"/>
      <c r="BK4412" s="256"/>
      <c r="BL4412" s="262"/>
      <c r="BM4412" s="262"/>
      <c r="BN4412" s="262"/>
      <c r="BO4412" s="262"/>
      <c r="BP4412" s="262"/>
      <c r="BQ4412" s="262"/>
      <c r="BR4412" s="270"/>
      <c r="BS4412" s="270"/>
      <c r="BT4412" s="270"/>
      <c r="BU4412" s="270"/>
      <c r="BV4412" s="270"/>
      <c r="BW4412" s="270"/>
      <c r="BX4412" s="256"/>
      <c r="BY4412" s="256"/>
      <c r="BZ4412" s="256"/>
      <c r="CA4412" s="267"/>
      <c r="CB4412" s="267"/>
      <c r="CC4412" s="274"/>
      <c r="CD4412" s="267"/>
      <c r="CE4412" s="267"/>
      <c r="CF4412" s="267"/>
      <c r="CG4412" s="267"/>
      <c r="CH4412" s="267"/>
      <c r="CI4412" s="267"/>
      <c r="CJ4412" s="267"/>
      <c r="CK4412" s="267"/>
      <c r="CL4412" s="265"/>
      <c r="CM4412" s="272"/>
      <c r="CN4412" s="264"/>
      <c r="CO4412" s="193"/>
      <c r="CP4412" s="226"/>
      <c r="CQ4412" s="226"/>
      <c r="CR4412" s="226"/>
      <c r="CS4412" s="192"/>
      <c r="CT4412" s="192"/>
      <c r="CU4412" s="192"/>
      <c r="CV4412" s="192"/>
      <c r="CW4412" s="192"/>
      <c r="CX4412" s="192"/>
      <c r="CY4412" s="192"/>
      <c r="CZ4412" s="192"/>
      <c r="DA4412" s="192"/>
      <c r="DB4412" s="120"/>
      <c r="DC4412" s="120"/>
      <c r="DD4412" s="120"/>
      <c r="DE4412" s="120"/>
      <c r="DF4412" s="120"/>
      <c r="DG4412" s="120"/>
      <c r="DH4412" s="120"/>
      <c r="DI4412" s="120"/>
      <c r="DJ4412" s="120"/>
      <c r="DK4412" s="120"/>
      <c r="DL4412" s="120"/>
      <c r="DM4412" s="120"/>
      <c r="DN4412" s="120"/>
    </row>
    <row r="4413" spans="1:118" s="119" customFormat="1">
      <c r="A4413" s="228"/>
      <c r="B4413" s="231"/>
      <c r="C4413" s="234"/>
      <c r="D4413" s="237"/>
      <c r="E4413" s="237"/>
      <c r="F4413" s="243"/>
      <c r="G4413" s="122">
        <v>2.7</v>
      </c>
      <c r="H4413" s="84"/>
      <c r="I4413" s="84"/>
      <c r="J4413" s="84"/>
      <c r="K4413" s="84"/>
      <c r="L4413" s="84"/>
      <c r="M4413" s="84"/>
      <c r="N4413" s="84"/>
      <c r="O4413" s="84"/>
      <c r="P4413" s="84"/>
      <c r="Q4413" s="84"/>
      <c r="R4413" s="84"/>
      <c r="S4413" s="84"/>
      <c r="T4413" s="84"/>
      <c r="U4413" s="84"/>
      <c r="V4413" s="84"/>
      <c r="W4413" s="84"/>
      <c r="X4413" s="84"/>
      <c r="Y4413" s="84"/>
      <c r="Z4413" s="84"/>
      <c r="AA4413" s="84"/>
      <c r="AB4413" s="84"/>
      <c r="AC4413" s="80"/>
      <c r="AD4413" s="80"/>
      <c r="AE4413" s="80"/>
      <c r="AF4413" s="80"/>
      <c r="AG4413" s="80"/>
      <c r="AH4413" s="80"/>
      <c r="AI4413" s="80"/>
      <c r="AJ4413" s="80"/>
      <c r="AK4413" s="80"/>
      <c r="AL4413" s="80"/>
      <c r="AM4413" s="240"/>
      <c r="AN4413" s="240"/>
      <c r="AO4413" s="240"/>
      <c r="AP4413" s="240"/>
      <c r="AQ4413" s="240"/>
      <c r="AR4413" s="240"/>
      <c r="AS4413" s="240"/>
      <c r="AT4413" s="256"/>
      <c r="AU4413" s="256"/>
      <c r="AV4413" s="259"/>
      <c r="AW4413" s="259"/>
      <c r="AX4413" s="256"/>
      <c r="AY4413" s="256"/>
      <c r="AZ4413" s="256"/>
      <c r="BA4413" s="256"/>
      <c r="BB4413" s="256"/>
      <c r="BC4413" s="256"/>
      <c r="BD4413" s="256"/>
      <c r="BE4413" s="256"/>
      <c r="BF4413" s="256"/>
      <c r="BG4413" s="256"/>
      <c r="BH4413" s="256"/>
      <c r="BI4413" s="256"/>
      <c r="BJ4413" s="256"/>
      <c r="BK4413" s="256"/>
      <c r="BL4413" s="262"/>
      <c r="BM4413" s="262"/>
      <c r="BN4413" s="262"/>
      <c r="BO4413" s="262"/>
      <c r="BP4413" s="262"/>
      <c r="BQ4413" s="262"/>
      <c r="BR4413" s="270"/>
      <c r="BS4413" s="270"/>
      <c r="BT4413" s="270"/>
      <c r="BU4413" s="270"/>
      <c r="BV4413" s="270"/>
      <c r="BW4413" s="270"/>
      <c r="BX4413" s="256"/>
      <c r="BY4413" s="256"/>
      <c r="BZ4413" s="256"/>
      <c r="CA4413" s="267"/>
      <c r="CB4413" s="267"/>
      <c r="CC4413" s="274"/>
      <c r="CD4413" s="267"/>
      <c r="CE4413" s="267"/>
      <c r="CF4413" s="267"/>
      <c r="CG4413" s="267"/>
      <c r="CH4413" s="267"/>
      <c r="CI4413" s="267"/>
      <c r="CJ4413" s="267"/>
      <c r="CK4413" s="267"/>
      <c r="CL4413" s="265"/>
      <c r="CM4413" s="272"/>
      <c r="CN4413" s="264"/>
      <c r="CO4413" s="193"/>
      <c r="CP4413" s="226"/>
      <c r="CQ4413" s="226"/>
      <c r="CR4413" s="226"/>
      <c r="CS4413" s="192"/>
      <c r="CT4413" s="192"/>
      <c r="CU4413" s="192"/>
      <c r="CV4413" s="192"/>
      <c r="CW4413" s="192"/>
      <c r="CX4413" s="192"/>
      <c r="CY4413" s="192"/>
      <c r="CZ4413" s="192"/>
      <c r="DA4413" s="192"/>
      <c r="DB4413" s="120"/>
      <c r="DC4413" s="120"/>
      <c r="DD4413" s="120"/>
      <c r="DE4413" s="120"/>
      <c r="DF4413" s="120"/>
      <c r="DG4413" s="120"/>
      <c r="DH4413" s="120"/>
      <c r="DI4413" s="120"/>
      <c r="DJ4413" s="120"/>
      <c r="DK4413" s="120"/>
      <c r="DL4413" s="120"/>
      <c r="DM4413" s="120"/>
      <c r="DN4413" s="120"/>
    </row>
    <row r="4414" spans="1:118" s="119" customFormat="1">
      <c r="A4414" s="228"/>
      <c r="B4414" s="231"/>
      <c r="C4414" s="234"/>
      <c r="D4414" s="237"/>
      <c r="E4414" s="237"/>
      <c r="F4414" s="243"/>
      <c r="G4414" s="122">
        <v>3</v>
      </c>
      <c r="H4414" s="84"/>
      <c r="I4414" s="84"/>
      <c r="J4414" s="84"/>
      <c r="K4414" s="84"/>
      <c r="L4414" s="84"/>
      <c r="M4414" s="84"/>
      <c r="N4414" s="84"/>
      <c r="O4414" s="84"/>
      <c r="P4414" s="84"/>
      <c r="Q4414" s="84"/>
      <c r="R4414" s="84"/>
      <c r="S4414" s="84"/>
      <c r="T4414" s="84"/>
      <c r="U4414" s="84"/>
      <c r="V4414" s="84"/>
      <c r="W4414" s="84"/>
      <c r="X4414" s="84"/>
      <c r="Y4414" s="84"/>
      <c r="Z4414" s="84"/>
      <c r="AA4414" s="84"/>
      <c r="AB4414" s="84"/>
      <c r="AC4414" s="80"/>
      <c r="AD4414" s="80"/>
      <c r="AE4414" s="80"/>
      <c r="AF4414" s="80"/>
      <c r="AG4414" s="80"/>
      <c r="AH4414" s="80"/>
      <c r="AI4414" s="80"/>
      <c r="AJ4414" s="80"/>
      <c r="AK4414" s="80"/>
      <c r="AL4414" s="80"/>
      <c r="AM4414" s="240"/>
      <c r="AN4414" s="240"/>
      <c r="AO4414" s="240"/>
      <c r="AP4414" s="240"/>
      <c r="AQ4414" s="240"/>
      <c r="AR4414" s="240"/>
      <c r="AS4414" s="240"/>
      <c r="AT4414" s="256"/>
      <c r="AU4414" s="256"/>
      <c r="AV4414" s="259"/>
      <c r="AW4414" s="259"/>
      <c r="AX4414" s="256"/>
      <c r="AY4414" s="256"/>
      <c r="AZ4414" s="256"/>
      <c r="BA4414" s="256"/>
      <c r="BB4414" s="256"/>
      <c r="BC4414" s="256"/>
      <c r="BD4414" s="256"/>
      <c r="BE4414" s="256"/>
      <c r="BF4414" s="256"/>
      <c r="BG4414" s="256"/>
      <c r="BH4414" s="256"/>
      <c r="BI4414" s="256"/>
      <c r="BJ4414" s="256"/>
      <c r="BK4414" s="256"/>
      <c r="BL4414" s="262"/>
      <c r="BM4414" s="262"/>
      <c r="BN4414" s="262"/>
      <c r="BO4414" s="262"/>
      <c r="BP4414" s="262"/>
      <c r="BQ4414" s="262"/>
      <c r="BR4414" s="270"/>
      <c r="BS4414" s="270"/>
      <c r="BT4414" s="270"/>
      <c r="BU4414" s="270"/>
      <c r="BV4414" s="270"/>
      <c r="BW4414" s="270"/>
      <c r="BX4414" s="256"/>
      <c r="BY4414" s="256"/>
      <c r="BZ4414" s="256"/>
      <c r="CA4414" s="267"/>
      <c r="CB4414" s="267"/>
      <c r="CC4414" s="274"/>
      <c r="CD4414" s="267"/>
      <c r="CE4414" s="267"/>
      <c r="CF4414" s="267"/>
      <c r="CG4414" s="267"/>
      <c r="CH4414" s="267"/>
      <c r="CI4414" s="267"/>
      <c r="CJ4414" s="267"/>
      <c r="CK4414" s="267"/>
      <c r="CL4414" s="265"/>
      <c r="CM4414" s="272"/>
      <c r="CN4414" s="264"/>
      <c r="CO4414" s="193"/>
      <c r="CP4414" s="226"/>
      <c r="CQ4414" s="226"/>
      <c r="CR4414" s="226"/>
      <c r="CS4414" s="192"/>
      <c r="CT4414" s="192"/>
      <c r="CU4414" s="192"/>
      <c r="CV4414" s="192"/>
      <c r="CW4414" s="192"/>
      <c r="CX4414" s="192"/>
      <c r="CY4414" s="192"/>
      <c r="CZ4414" s="192"/>
      <c r="DA4414" s="192"/>
      <c r="DB4414" s="120"/>
      <c r="DC4414" s="120"/>
      <c r="DD4414" s="120"/>
      <c r="DE4414" s="120"/>
      <c r="DF4414" s="120"/>
      <c r="DG4414" s="120"/>
      <c r="DH4414" s="120"/>
      <c r="DI4414" s="120"/>
      <c r="DJ4414" s="120"/>
      <c r="DK4414" s="120"/>
      <c r="DL4414" s="120"/>
      <c r="DM4414" s="120"/>
      <c r="DN4414" s="120"/>
    </row>
    <row r="4415" spans="1:118" s="119" customFormat="1">
      <c r="A4415" s="228"/>
      <c r="B4415" s="231"/>
      <c r="C4415" s="234"/>
      <c r="D4415" s="237"/>
      <c r="E4415" s="237"/>
      <c r="F4415" s="244"/>
      <c r="G4415" s="123">
        <v>3.9</v>
      </c>
      <c r="H4415" s="85"/>
      <c r="I4415" s="85"/>
      <c r="J4415" s="85"/>
      <c r="K4415" s="85"/>
      <c r="L4415" s="85"/>
      <c r="M4415" s="85"/>
      <c r="N4415" s="85"/>
      <c r="O4415" s="85"/>
      <c r="P4415" s="85"/>
      <c r="Q4415" s="85"/>
      <c r="R4415" s="85"/>
      <c r="S4415" s="85"/>
      <c r="T4415" s="85"/>
      <c r="U4415" s="85"/>
      <c r="V4415" s="85"/>
      <c r="W4415" s="85"/>
      <c r="X4415" s="85"/>
      <c r="Y4415" s="85"/>
      <c r="Z4415" s="85"/>
      <c r="AA4415" s="85"/>
      <c r="AB4415" s="85"/>
      <c r="AC4415" s="81"/>
      <c r="AD4415" s="81"/>
      <c r="AE4415" s="81"/>
      <c r="AF4415" s="81"/>
      <c r="AG4415" s="81"/>
      <c r="AH4415" s="81"/>
      <c r="AI4415" s="81"/>
      <c r="AJ4415" s="81"/>
      <c r="AK4415" s="81"/>
      <c r="AL4415" s="81"/>
      <c r="AM4415" s="240"/>
      <c r="AN4415" s="240"/>
      <c r="AO4415" s="240"/>
      <c r="AP4415" s="240"/>
      <c r="AQ4415" s="240"/>
      <c r="AR4415" s="240"/>
      <c r="AS4415" s="240"/>
      <c r="AT4415" s="256"/>
      <c r="AU4415" s="256"/>
      <c r="AV4415" s="259"/>
      <c r="AW4415" s="259"/>
      <c r="AX4415" s="256"/>
      <c r="AY4415" s="256"/>
      <c r="AZ4415" s="256"/>
      <c r="BA4415" s="256"/>
      <c r="BB4415" s="256"/>
      <c r="BC4415" s="256"/>
      <c r="BD4415" s="256"/>
      <c r="BE4415" s="256"/>
      <c r="BF4415" s="256"/>
      <c r="BG4415" s="256"/>
      <c r="BH4415" s="256"/>
      <c r="BI4415" s="256"/>
      <c r="BJ4415" s="256"/>
      <c r="BK4415" s="256"/>
      <c r="BL4415" s="262"/>
      <c r="BM4415" s="262"/>
      <c r="BN4415" s="262"/>
      <c r="BO4415" s="262"/>
      <c r="BP4415" s="262"/>
      <c r="BQ4415" s="262"/>
      <c r="BR4415" s="270"/>
      <c r="BS4415" s="270"/>
      <c r="BT4415" s="270"/>
      <c r="BU4415" s="270"/>
      <c r="BV4415" s="270"/>
      <c r="BW4415" s="270"/>
      <c r="BX4415" s="256"/>
      <c r="BY4415" s="256"/>
      <c r="BZ4415" s="256"/>
      <c r="CA4415" s="267"/>
      <c r="CB4415" s="267"/>
      <c r="CC4415" s="274"/>
      <c r="CD4415" s="267"/>
      <c r="CE4415" s="267"/>
      <c r="CF4415" s="267"/>
      <c r="CG4415" s="267"/>
      <c r="CH4415" s="267"/>
      <c r="CI4415" s="267"/>
      <c r="CJ4415" s="267"/>
      <c r="CK4415" s="267"/>
      <c r="CL4415" s="265"/>
      <c r="CM4415" s="272"/>
      <c r="CN4415" s="264"/>
      <c r="CO4415" s="193"/>
      <c r="CP4415" s="226"/>
      <c r="CQ4415" s="226"/>
      <c r="CR4415" s="226"/>
      <c r="CS4415" s="192"/>
      <c r="CT4415" s="192"/>
      <c r="CU4415" s="192"/>
      <c r="CV4415" s="192"/>
      <c r="CW4415" s="192"/>
      <c r="CX4415" s="192"/>
      <c r="CY4415" s="192"/>
      <c r="CZ4415" s="192"/>
      <c r="DA4415" s="192"/>
      <c r="DB4415" s="120"/>
      <c r="DC4415" s="120"/>
      <c r="DD4415" s="120"/>
      <c r="DE4415" s="120"/>
      <c r="DF4415" s="120"/>
      <c r="DG4415" s="120"/>
      <c r="DH4415" s="120"/>
      <c r="DI4415" s="120"/>
      <c r="DJ4415" s="120"/>
      <c r="DK4415" s="120"/>
      <c r="DL4415" s="120"/>
      <c r="DM4415" s="120"/>
      <c r="DN4415" s="120"/>
    </row>
    <row r="4416" spans="1:118" s="119" customFormat="1">
      <c r="A4416" s="229"/>
      <c r="B4416" s="232"/>
      <c r="C4416" s="235"/>
      <c r="D4416" s="238"/>
      <c r="E4416" s="238"/>
      <c r="F4416" s="245" t="s">
        <v>83</v>
      </c>
      <c r="G4416" s="246"/>
      <c r="H4416" s="82"/>
      <c r="I4416" s="82"/>
      <c r="J4416" s="82"/>
      <c r="K4416" s="82"/>
      <c r="L4416" s="82"/>
      <c r="M4416" s="82"/>
      <c r="N4416" s="82"/>
      <c r="O4416" s="82"/>
      <c r="P4416" s="82"/>
      <c r="Q4416" s="82"/>
      <c r="R4416" s="82"/>
      <c r="S4416" s="82"/>
      <c r="T4416" s="82"/>
      <c r="U4416" s="82"/>
      <c r="V4416" s="82"/>
      <c r="W4416" s="82"/>
      <c r="X4416" s="82"/>
      <c r="Y4416" s="82"/>
      <c r="Z4416" s="82"/>
      <c r="AA4416" s="82"/>
      <c r="AB4416" s="82"/>
      <c r="AC4416" s="35"/>
      <c r="AD4416" s="35"/>
      <c r="AE4416" s="35"/>
      <c r="AF4416" s="35">
        <v>2.2000000000000002</v>
      </c>
      <c r="AG4416" s="35"/>
      <c r="AH4416" s="35"/>
      <c r="AI4416" s="35"/>
      <c r="AJ4416" s="35"/>
      <c r="AK4416" s="35"/>
      <c r="AL4416" s="35"/>
      <c r="AM4416" s="241"/>
      <c r="AN4416" s="241"/>
      <c r="AO4416" s="241"/>
      <c r="AP4416" s="241"/>
      <c r="AQ4416" s="241"/>
      <c r="AR4416" s="241"/>
      <c r="AS4416" s="241"/>
      <c r="AT4416" s="257"/>
      <c r="AU4416" s="257"/>
      <c r="AV4416" s="260"/>
      <c r="AW4416" s="260"/>
      <c r="AX4416" s="257"/>
      <c r="AY4416" s="257"/>
      <c r="AZ4416" s="257"/>
      <c r="BA4416" s="257"/>
      <c r="BB4416" s="257"/>
      <c r="BC4416" s="257"/>
      <c r="BD4416" s="257"/>
      <c r="BE4416" s="257"/>
      <c r="BF4416" s="257"/>
      <c r="BG4416" s="257"/>
      <c r="BH4416" s="257"/>
      <c r="BI4416" s="257"/>
      <c r="BJ4416" s="257"/>
      <c r="BK4416" s="257"/>
      <c r="BL4416" s="263"/>
      <c r="BM4416" s="263"/>
      <c r="BN4416" s="263"/>
      <c r="BO4416" s="263"/>
      <c r="BP4416" s="263"/>
      <c r="BQ4416" s="263"/>
      <c r="BR4416" s="271"/>
      <c r="BS4416" s="271"/>
      <c r="BT4416" s="271"/>
      <c r="BU4416" s="271"/>
      <c r="BV4416" s="271"/>
      <c r="BW4416" s="271"/>
      <c r="BX4416" s="257"/>
      <c r="BY4416" s="257"/>
      <c r="BZ4416" s="257"/>
      <c r="CA4416" s="268"/>
      <c r="CB4416" s="268"/>
      <c r="CC4416" s="275"/>
      <c r="CD4416" s="268"/>
      <c r="CE4416" s="268"/>
      <c r="CF4416" s="268"/>
      <c r="CG4416" s="268"/>
      <c r="CH4416" s="268"/>
      <c r="CI4416" s="268"/>
      <c r="CJ4416" s="268"/>
      <c r="CK4416" s="268"/>
      <c r="CL4416" s="265"/>
      <c r="CM4416" s="272"/>
      <c r="CN4416" s="264"/>
      <c r="CO4416" s="193"/>
      <c r="CP4416" s="226"/>
      <c r="CQ4416" s="226"/>
      <c r="CR4416" s="226"/>
      <c r="CS4416" s="192"/>
      <c r="CT4416" s="192"/>
      <c r="CU4416" s="192"/>
      <c r="CV4416" s="192"/>
      <c r="CW4416" s="192"/>
      <c r="CX4416" s="192"/>
      <c r="CY4416" s="192"/>
      <c r="CZ4416" s="192"/>
      <c r="DA4416" s="192"/>
      <c r="DB4416" s="120"/>
      <c r="DC4416" s="120"/>
      <c r="DD4416" s="120"/>
      <c r="DE4416" s="120"/>
      <c r="DF4416" s="120"/>
      <c r="DG4416" s="120"/>
      <c r="DH4416" s="120"/>
      <c r="DI4416" s="120"/>
      <c r="DJ4416" s="120"/>
      <c r="DK4416" s="120"/>
      <c r="DL4416" s="120"/>
      <c r="DM4416" s="120"/>
      <c r="DN4416" s="120"/>
    </row>
    <row r="4417" spans="1:118" s="119" customFormat="1" ht="14.25" customHeight="1">
      <c r="A4417" s="227">
        <f t="shared" si="1343"/>
        <v>548</v>
      </c>
      <c r="B4417" s="230" t="s">
        <v>1268</v>
      </c>
      <c r="C4417" s="233" t="s">
        <v>1331</v>
      </c>
      <c r="D4417" s="236" t="s">
        <v>1327</v>
      </c>
      <c r="E4417" s="236" t="s">
        <v>1338</v>
      </c>
      <c r="F4417" s="253" t="s">
        <v>80</v>
      </c>
      <c r="G4417" s="254"/>
      <c r="H4417" s="82" t="s">
        <v>69</v>
      </c>
      <c r="I4417" s="82"/>
      <c r="J4417" s="82" t="s">
        <v>60</v>
      </c>
      <c r="K4417" s="82" t="s">
        <v>60</v>
      </c>
      <c r="L4417" s="82" t="s">
        <v>60</v>
      </c>
      <c r="M4417" s="82" t="s">
        <v>60</v>
      </c>
      <c r="N4417" s="82" t="s">
        <v>60</v>
      </c>
      <c r="O4417" s="82"/>
      <c r="P4417" s="82" t="s">
        <v>60</v>
      </c>
      <c r="Q4417" s="82" t="s">
        <v>67</v>
      </c>
      <c r="R4417" s="82" t="s">
        <v>60</v>
      </c>
      <c r="S4417" s="82" t="s">
        <v>60</v>
      </c>
      <c r="T4417" s="82" t="s">
        <v>60</v>
      </c>
      <c r="U4417" s="82" t="s">
        <v>60</v>
      </c>
      <c r="V4417" s="82"/>
      <c r="W4417" s="82" t="s">
        <v>61</v>
      </c>
      <c r="X4417" s="82" t="s">
        <v>61</v>
      </c>
      <c r="Y4417" s="82" t="s">
        <v>61</v>
      </c>
      <c r="Z4417" s="82" t="s">
        <v>61</v>
      </c>
      <c r="AA4417" s="82" t="s">
        <v>61</v>
      </c>
      <c r="AB4417" s="82" t="s">
        <v>61</v>
      </c>
      <c r="AC4417" s="82"/>
      <c r="AD4417" s="82" t="s">
        <v>61</v>
      </c>
      <c r="AE4417" s="82" t="s">
        <v>61</v>
      </c>
      <c r="AF4417" s="82" t="s">
        <v>61</v>
      </c>
      <c r="AG4417" s="82" t="s">
        <v>61</v>
      </c>
      <c r="AH4417" s="82" t="s">
        <v>67</v>
      </c>
      <c r="AI4417" s="82" t="s">
        <v>1471</v>
      </c>
      <c r="AJ4417" s="82"/>
      <c r="AK4417" s="82" t="s">
        <v>60</v>
      </c>
      <c r="AL4417" s="82" t="s">
        <v>60</v>
      </c>
      <c r="AM4417" s="239">
        <f>COUNTIF(H4417:AL4417,"PH")+COUNTIF(H4417:AL4417,"PH/L")+COUNTIF(H4417:AL4417,"PM")</f>
        <v>0</v>
      </c>
      <c r="AN4417" s="239">
        <f>COUNTIF(H4417:AL4417,"PD")+COUNTIF(H4417:AL4417,"PDD")+COUNTIF(H4417:AL4417,"P/DS")/2+COUNTIF(H4417:AL4417,"PMD")</f>
        <v>0</v>
      </c>
      <c r="AO4417" s="239">
        <f>COUNTIF(H4417:AL4417,"PN")+COUNTIF(H4417:AL4417,"P/NS")/2+COUNTIF(H4417:AL4417,"PH")+COUNTIF(H4417:AL4417,"PH/F")/2+COUNTIF(H4417:AL4417,"PH/L")/2+COUNTIF(H4417:AL4417,"PM")</f>
        <v>0</v>
      </c>
      <c r="AP4417" s="239">
        <f>COUNTIF(H4417:AL4417,"BH")+COUNTIF(H4417:AL4417,"AL/BL")+COUNTIF(H4417:AL4417,"UL/BL")+COUNTIF(H4417:AL4417,"BM")</f>
        <v>0</v>
      </c>
      <c r="AQ4417" s="239">
        <f>COUNTIF(H4417:AL4417,"DS")+COUNTIF(H4417:AL4417,"AL/DS")/2+COUNTIF(H4417:AL4417,"UL/DS")/2+COUNTIF(H4417:AL4417,"CT")+COUNTIF(H4417:AL4417,"MD")</f>
        <v>12.5</v>
      </c>
      <c r="AR4417" s="239">
        <f>COUNTIF(H4417:AL4417,"NS")+COUNTIF(H4417:AL4417,"AL/NS")/2+COUNTIF(H4417:AL4417,"UL/NS")/2+COUNTIF(H4417:AL4417,"BH")+COUNTIF(H4417:AL4417,"AL/BF")/2+COUNTIF(H4417:AL4417,"AL/BL")/2+COUNTIF(H4417:AL4417,"UL/BL")/2+COUNTIF(H4417:AL4417,"UL/BF")/2+COUNTIF(H4417:AL4417,"BM")</f>
        <v>10</v>
      </c>
      <c r="AS4417" s="239">
        <f>COUNTIF(H4417:AL4417,"AL")+COUNTIF(H4417:AL4417,"AL/DS")/2+COUNTIF(H4417:AL4417,"AL/NS")/2+COUNTIF(H4417:AL4417,"NH")+COUNTIF(H4417:AL4417,"SL")+COUNTIF(H4417:AL4417,"NHD")+COUNTIF(H4417:AL4417,"B")+COUNTIF(H4417:AL4417,"HL")+COUNTIF(H4417:AL4417,"AL/BF")/2+COUNTIF(H4417:AL4417,"AL/BL")/2</f>
        <v>3</v>
      </c>
      <c r="AT4417" s="255">
        <f>COUNTIF(H4417:AL4417,"PD")+COUNTIF(H4417:AL4417,"PN")+COUNTIF(H4417:AL4417,"P/DS")/2+COUNTIF(H4417:AL4417,"P/NS")/2+COUNTIF(H4417:AL4417,"DS")+COUNTIF(H4417:AL4417,"NS")+COUNTIF(H4417:AL4417,"AL")+COUNTIF(H4417:AL4417,"AL/DS")+COUNTIF(H4417:AL4417,"AL/NS")+COUNTIF(H4417:AL4417,"NH")+COUNTIF(H4417:AL4417,"SL")+COUNTIF(H4417:AL4417,"UL/DS")/2+COUNTIF(H4417:AL4417,"UL/NS")/2+COUNTIF(H4417:AL4417,"CT")+COUNTIF(H4417:AL4417,"NHD")+COUNTIF(H4417:AL4417,"PDD")+COUNTIF(H4417:AL4417,"B")+COUNTIF(H4417:AL4417,"HL")+COUNTIF(H4417:AL4417,"PH")+COUNTIF(H4417:AL4417,"BH")+COUNTIF(H4417:AL4417,"AL/BF")+COUNTIF(H4417:AL4417,"AL/BL")+COUNTIF(H4417:AL4417,"UL/BF")/2+COUNTIF(H4417:AL4417,"UL/BL")/2+COUNTIF(H4417:AL4417,"PH/F")/2+COUNTIF(H4417:AL4417,"PH/L")/2+COUNTIF(H4417:AL4417,"MD")+COUNTIF(H4417:AL4417,"PMD")+COUNTIF(H4417:AL4417,"PM")+COUNTIF(H4417:AL4417,"BM")</f>
        <v>25.5</v>
      </c>
      <c r="AU4417" s="255">
        <f>COUNTIF(H4417:AL4417,"P/DS")/2+COUNTIF(H4417:AL4417,"P/NS")/2+COUNTIF(H4417:AL4417,"IL")+COUNTIF(H4417:AL4417,"NL")+COUNTIF(H4417:AL4417,"UL")+COUNTIF(H4417:AL4417,"UL/DS")/2+COUNTIF(H4417:AL4417,"UL/NS")/2+COUNTIF(H4417:AL4417,"KT")+COUNTIF(H4417:AL4417,"UL/BF")/2+COUNTIF(H4417:AL4417,"UL/BL")/2+COUNTIF(H4417:AL4417,"PH/F")/2+COUNTIF(H4417:AL4417,"PH/L")/2+COUNTIF(H4417:AL4417,"NB")</f>
        <v>0.5</v>
      </c>
      <c r="AV4417" s="258">
        <f>COUNTIF(H4417:AL4417,"PN")+COUNTIF(H4417:AL4417,"TVD")+COUNTIF(H4417:AL4417,"PH")+COUNTIF(H4417:AL4417,"PM")+COUNTIF(H4417:AL4417,"PDD")-COUNTIFS(H4417:AL4417,"PN",H4424:AL4424,"&gt;=3")-COUNTIFS(H4417:AL4417,"PM",H4424:AL4424,"&gt;=3")</f>
        <v>0</v>
      </c>
      <c r="AW4417" s="258">
        <f>COUNTIF(H4417:AL4417,"NS")+COUNTIF(H4417:AL4417,"D")+COUNTIF(H4417:AL4417,"BH")+COUNTIF(H4417:AL4417,"NHD")+COUNTIF(H4417:AL4417,"BM")-COUNTIFS(H4417:AL4417,"NS",H4424:AL4424,"&gt;=3")-COUNTIFS(H4417:AL4417,"BH",H4424:AL4424,"&gt;=3")-COUNTIFS(H4417:AL4417,"BM",H4424:AL4424,"&gt;=3")</f>
        <v>10</v>
      </c>
      <c r="AX4417" s="255">
        <f>COUNTIF(H4417:AL4417,"AL")+COUNTIF(H4417:AL4417,"AL/DS")/2+COUNTIF(H4417:AL4417,"AL/NS")/2+COUNTIF(H4417:AL4417,"AL/BF")+COUNTIF(H4417:AL4417,"AL/BL")/2</f>
        <v>2</v>
      </c>
      <c r="AY4417" s="255">
        <f>COUNTIF(H4417:AL4417,"SL")</f>
        <v>0</v>
      </c>
      <c r="AZ4417" s="255">
        <f>COUNTIF(H4417:AL4417,"NH")</f>
        <v>1</v>
      </c>
      <c r="BA4417" s="255">
        <f>COUNTIF(H4417:AL4417,"HL")</f>
        <v>0</v>
      </c>
      <c r="BB4417" s="255">
        <f>COUNTIF(G4417:AL4417,"P/DS")/2+COUNTIF(G4417:AL4417,"P/NS")/2+COUNTIF(G4417:AL4417,"UL")+COUNTIF(G4417:AL4417,"UL/DS")/2+COUNTIF(G4417:AL4417,"UL/NS")/2+COUNTIF(G4417:AL4417,"UL/BL")/2+COUNTIF(G4417:AL4417,"UL/BF")/2+COUNTIF(G4417:AL4417,"PH/F")/2+COUNTIF(G4417:AL4417,"PH/L")/2</f>
        <v>0.5</v>
      </c>
      <c r="BC4417" s="255">
        <f>COUNTIF(H4417:AL4417,"NB")</f>
        <v>0</v>
      </c>
      <c r="BD4417" s="255">
        <f>COUNTIF(H4417:AL4417,"NL")</f>
        <v>0</v>
      </c>
      <c r="BE4417" s="255">
        <f>COUNTIF(H4417:AL4417,"IL")</f>
        <v>0</v>
      </c>
      <c r="BF4417" s="255">
        <f>COUNTIF(H4417:AL4417,"KT")</f>
        <v>0</v>
      </c>
      <c r="BG4417" s="255">
        <f>COUNTIF(H4417:AL4417,"L70")</f>
        <v>0</v>
      </c>
      <c r="BH4417" s="255">
        <f>COUNTIF(H4417:AL4417,"MD")</f>
        <v>0</v>
      </c>
      <c r="BI4417" s="255">
        <f>COUNTIF(H4417:AL4417,"PMD")</f>
        <v>0</v>
      </c>
      <c r="BJ4417" s="255">
        <f>COUNTIF(H4417:AL4417,"PM")</f>
        <v>0</v>
      </c>
      <c r="BK4417" s="255">
        <f>COUNTIF(H4417:AL4417,"BM")</f>
        <v>0</v>
      </c>
      <c r="BL4417" s="261">
        <f>SUMIF(H4417:AL4417,"PD",H4418:AL4418)+SUMIF(H4417:AL4417,"PN",H4418:AL4418)+SUMIF(H4417:AL4417,"P/DS",H4418:AL4418)+SUMIF(H4417:AL4417,"PN/F",H4418:AL4418)+SUMIF(H4417:AL4417,"PN/L",H4418:AL4418)+SUMIF(H4417:AL4417,"TV",H4418:AL4418)+SUMIF(H4417:AL4417,"TVD",H4418:AL4418)+SUMIF(H4417:AL4417,"PDD",H4418:AL4418)</f>
        <v>0</v>
      </c>
      <c r="BM4417" s="261">
        <f>SUMIF(H4417:AL4417,"PD",H4419:AL4419)+SUMIF(H4417:AL4417,"PN",H4419:AL4419)+SUMIF(H4417:AL4417,"P/DS",H4419:AL4419)+SUMIF(H4417:AL4417,"PN/F",H4419:AL4419)+SUMIF(H4417:AL4417,"PN/L",H4419:AL4419)+SUMIF(H4417:AL4417,"TV",H4419:AL4419)+SUMIF(H4417:AL4417,"TVD",H4419:AL4419)+SUMIF(H4417:AL4417,"PDD",H4419:AL4419)+SUMIF(H4417:AL4417,"PMD",H4419:AL4419)</f>
        <v>0</v>
      </c>
      <c r="BN4417" s="261">
        <f>SUMIF(H4417:AL4417,"PD",H4420:AL4420)+SUMIF(H4417:AL4417,"PN",H4420:AL4420)+SUMIF(H4417:AL4417,"P/DS",H4420:AL4420)+SUMIF(H4417:AL4417,"PN/F",H4420:AL4420)+SUMIF(H4417:AL4417,"PN/L",H4420:AL4420)+SUMIF(H4417:AL4417,"TV",H4420:AL4420)+SUMIF(H4417:AL4417,"TVD",H4420:AL4420)</f>
        <v>0</v>
      </c>
      <c r="BO4417" s="261">
        <f>SUMIF(H4417:AL4417,"PD",H4421:AL4421)+SUMIF(H4417:AL4417,"PN",H4421:AL4421)+SUMIF(H4417:AL4417,"P/DS",H4421:AL4421)+SUMIF(H4417:AL4417,"PN/F",H4421:AL4421)+SUMIF(H4417:AL4417,"PN/L",H4421:AL4421)+SUMIF(H4417:AL4417,"TV",H4421:AL4421)+SUMIF(H4417:AL4417,"TVD",H4421:AL4421)</f>
        <v>0</v>
      </c>
      <c r="BP4417" s="261">
        <f>SUMIF(H4417:AL4417,"PD",H4422:AL4422)+SUMIF(H4417:AL4417,"PN",H4422:AL4422)+SUMIF(H4417:AL4417,"P/DS",H4422:AL4422)+SUMIF(H4417:AL4417,"PN/F",H4422:AL4422)+SUMIF(H4417:AL4417,"PN/L",H4422:AL4422)+SUMIF(H4417:AL4417,"TV",H4422:AL4422)+SUMIF(H4417:AL4417,"TVD",H4422:AL4422)+SUMIF(H4417:AL4417,"PDD",H4422:AL4422)+SUMIF(H4417:AL4417,"PH",H4422:AL4422)+SUMIF(H4417:AL4417,"PM",H4422:AL4422)</f>
        <v>0</v>
      </c>
      <c r="BQ4417" s="261">
        <f>SUMIF(H4417:AL4417,"PD",H4423:AL4423)+SUMIF(H4417:AL4417,"PN",H4423:AL4423)+SUMIF(H4417:AL4417,"P/DS",H4423:AL4423)+SUMIF(H4417:AL4417,"PN/F",H4423:AL4423)+SUMIF(H4417:AL4417,"PN/L",H4423:AL4423)+SUMIF(H4417:AL4417,"TV",H4423:AL4423)+SUMIF(H4417:AL4417,"TVD",H4423:AL4423)+SUMIF(H4417:AL4417,"PDD",H4423:AL4423)+SUMIF(H4417:AL4417,"PH",H4423:AL4423)+SUMIF(H4417:AL4417,"PM",H4423:AL4423)</f>
        <v>0</v>
      </c>
      <c r="BR4417" s="269">
        <f>SUM(H4418:AL4418)-BL4417</f>
        <v>12</v>
      </c>
      <c r="BS4417" s="269">
        <f>SUM(H4419:AL4419)-BM4417</f>
        <v>0.5</v>
      </c>
      <c r="BT4417" s="269">
        <f>SUM(H4420:AL4420)-BN4417</f>
        <v>0</v>
      </c>
      <c r="BU4417" s="269">
        <f>SUM(H4421:AL4421)-BO4417</f>
        <v>0</v>
      </c>
      <c r="BV4417" s="269">
        <f>SUM(H4422:AL4422)-BP4417</f>
        <v>0</v>
      </c>
      <c r="BW4417" s="269">
        <f>SUM(H4423:AL4423)-BQ4417</f>
        <v>0</v>
      </c>
      <c r="BX4417" s="255">
        <f>SUMIF(H4417:AL4417,"PD",H4424:AL4424)+SUMIF(H4417:AL4417,"PN",H4424:AL4424)+SUMIF(H4417:AL4417,"P/DS",H4424:AL4424)+SUMIF(H4417:AL4417,"PN/F",H4424:AL4424)+SUMIF(H4417:AL4417,"PN/L",H4424:AL4424)</f>
        <v>0</v>
      </c>
      <c r="BY4417" s="255">
        <f>SUM(H4424:AL4424)-BX4417</f>
        <v>0</v>
      </c>
      <c r="BZ4417" s="255">
        <f t="shared" ref="BZ4417" si="1348">+SUM(BL4417:BW4424)</f>
        <v>12.5</v>
      </c>
      <c r="CA4417" s="266">
        <f>(COUNTIFS(H4417:AL4417,"PD",H4418:AL4418,"&gt;=2"))*0.5-IF(CN4417="VP",COUNTIFS($H$16:$AL$16,"SAT",H4417:AL4417,"PD",H4418:AL4418,"&gt;=2"))*0.5</f>
        <v>0</v>
      </c>
      <c r="CB4417" s="266">
        <f>(COUNTIFS(H4417:AL4417,"PN",H4419:AL4419,"&gt;=0.5",H4418:AL4418,"&gt;=1.5"))*0.5+COUNTIFS(H4417:AL4417,"PDD",H4419:AL4419,"&gt;=0.5",H4418:AL4418,"&gt;=1.5")*0.5</f>
        <v>0</v>
      </c>
      <c r="CC4417" s="273">
        <f>(COUNTIFS(H4417:AL4417,"TV",H4419:AL4419,"&gt;=10"))*0.5+(COUNTIFS(H4417:AL4417,"PMD",H4419:AL4419,"&gt;=2"))*0.5</f>
        <v>0</v>
      </c>
      <c r="CD4417" s="266">
        <f>(COUNTIFS(H4417:AL4417,"TVD",H4421:AL4421,"&gt;=6.5",H4419:AL4419,"&gt;=3.5"))*0.5</f>
        <v>0</v>
      </c>
      <c r="CE4417" s="266">
        <f>(COUNTIFS(H4417:AL4417,"PD",H4422:AL4422,"&gt;=10"))*0.5</f>
        <v>0</v>
      </c>
      <c r="CF4417" s="266">
        <f>(COUNTIFS(H4417:AL4417,"PDD",H4422:AL4422,"&gt;=3.5",H4423:AL4423,"&gt;=6.5")+COUNTIFS(H4417:AL4417,"PH",H4423:AL4423,"&gt;=0.5",H4422:AL4422,"&gt;=1.5")+COUNTIFS(H4417:AL4417,"PM",H4423:AL4423,"&gt;=0.5",H4422:AL4422,"&gt;=1.5"))*0.5</f>
        <v>0</v>
      </c>
      <c r="CG4417" s="266">
        <f>(COUNTIFS(H4417:AL4417,"DS",H4418:AL4418,"&gt;=2")+COUNTIFS(H4417:AL4417,"AL/DS",H4418:AL4418,"&gt;=2"))*0.5-IF(CN4417="VP",COUNTIFS($H$16:$AL$16,"SAT",H4417:AL4417,"DS",H4418:AL4418,"&gt;=2"))*0.5</f>
        <v>2</v>
      </c>
      <c r="CH4417" s="266">
        <f>(COUNTIFS(H4417:AL4417,"NS",H4419:AL4419,"&gt;=0.5",H4418:AL4418,"&gt;=1.5")+COUNTIFS(H4417:AL4417,"AL/NS",H4419:AL4419,"&gt;=0.5",H4418:AL4418,"&gt;=1.5")+COUNTIFS(H4417:AL4417,"NHD",H4419:AL4419,"&gt;=4.5",H4422:AL4422,"&gt;=2",H4418:AL4418,"&gt;=1.5"))*0.5</f>
        <v>0.5</v>
      </c>
      <c r="CI4417" s="266">
        <f>(COUNTIF(H4419:AL4419,"&gt;=10")+COUNTIFS(H4417:AL4417,"MD",H4419:AL4419,"&gt;=2")-COUNTIFS(H4417:AL4417,"TV",H4419:AL4419,"&gt;=10"))*0.5</f>
        <v>0</v>
      </c>
      <c r="CJ4417" s="266">
        <f>(COUNTIFS(H4417:AL4417,"D",H4421:AL4421,"&gt;=6.5",H4419:AL4419,"&gt;=3.5"))*0.5</f>
        <v>0</v>
      </c>
      <c r="CK4417" s="266">
        <f>(COUNTIF(H4422:AL4422,"&gt;=10")-COUNTIFS(H4417:AL4417,"PD",H4422:AL4422,"&gt;=10"))*0.5</f>
        <v>0</v>
      </c>
      <c r="CL4417" s="265">
        <f>(COUNTIFS(H4417:AL4417,"NHD",H4422:AL4422,"&gt;=3.5",H4423:AL4423,"&gt;=6.5")+COUNTIFS(H4417:AL4417,"BH",H4422:AL4422,"&gt;=1.5",H4423:AL4423,"&gt;=0.5")+COUNTIFS(H4417:AL4417,"BM",H4422:AL4422,"&gt;=1.5",H4423:AL4423,"&gt;=0.5")+COUNTIFS(H4417:AL4417,"D",H4422:AL4422,"&gt;=1.5",H4423:AL4423,"&gt;=0.5"))*0.5</f>
        <v>0</v>
      </c>
      <c r="CM4417" s="272"/>
      <c r="CN4417" s="264" t="s">
        <v>723</v>
      </c>
      <c r="CO4417" s="214">
        <f t="shared" ref="CO4417" si="1349">+AM4417+AN4417+AO4417+AP4417+AQ4417+AR4417+AS4417+AU4417+BG4417</f>
        <v>26</v>
      </c>
      <c r="CP4417" s="225">
        <f>+SUM(I4418:I4423)-I4424</f>
        <v>0</v>
      </c>
      <c r="CQ4417" s="225">
        <f>+SUM(J4418:J4423)-J4424</f>
        <v>0</v>
      </c>
      <c r="CR4417" s="225">
        <f>+SUM(K4418:K4423)-K4424</f>
        <v>2.5</v>
      </c>
      <c r="CS4417" s="213"/>
      <c r="CT4417" s="213"/>
      <c r="CU4417" s="213"/>
      <c r="CV4417" s="213"/>
      <c r="CW4417" s="213"/>
      <c r="CX4417" s="213"/>
      <c r="CY4417" s="213"/>
      <c r="CZ4417" s="213"/>
      <c r="DA4417" s="213"/>
      <c r="DB4417" s="120"/>
      <c r="DC4417" s="120"/>
      <c r="DD4417" s="120"/>
      <c r="DE4417" s="120"/>
      <c r="DF4417" s="120"/>
      <c r="DG4417" s="120"/>
      <c r="DH4417" s="120"/>
      <c r="DI4417" s="120"/>
      <c r="DJ4417" s="120"/>
      <c r="DK4417" s="120"/>
      <c r="DL4417" s="120"/>
      <c r="DM4417" s="120"/>
      <c r="DN4417" s="120"/>
    </row>
    <row r="4418" spans="1:118" s="119" customFormat="1" ht="14.25" customHeight="1">
      <c r="A4418" s="228"/>
      <c r="B4418" s="231"/>
      <c r="C4418" s="234"/>
      <c r="D4418" s="237"/>
      <c r="E4418" s="237"/>
      <c r="F4418" s="242" t="s">
        <v>82</v>
      </c>
      <c r="G4418" s="121">
        <v>1.5</v>
      </c>
      <c r="H4418" s="83"/>
      <c r="I4418" s="83"/>
      <c r="J4418" s="83"/>
      <c r="K4418" s="83">
        <v>2.5</v>
      </c>
      <c r="L4418" s="83"/>
      <c r="M4418" s="83"/>
      <c r="N4418" s="83">
        <v>2.5</v>
      </c>
      <c r="O4418" s="83"/>
      <c r="P4418" s="83">
        <v>2.5</v>
      </c>
      <c r="Q4418" s="83"/>
      <c r="R4418" s="83"/>
      <c r="S4418" s="83">
        <v>2.5</v>
      </c>
      <c r="T4418" s="83"/>
      <c r="U4418" s="83"/>
      <c r="V4418" s="83"/>
      <c r="W4418" s="83">
        <v>2</v>
      </c>
      <c r="X4418" s="83"/>
      <c r="Y4418" s="83"/>
      <c r="Z4418" s="83"/>
      <c r="AA4418" s="83"/>
      <c r="AB4418" s="83"/>
      <c r="AC4418" s="79"/>
      <c r="AD4418" s="79"/>
      <c r="AE4418" s="79"/>
      <c r="AF4418" s="79"/>
      <c r="AG4418" s="79"/>
      <c r="AH4418" s="79"/>
      <c r="AI4418" s="79"/>
      <c r="AJ4418" s="79"/>
      <c r="AK4418" s="79"/>
      <c r="AL4418" s="79"/>
      <c r="AM4418" s="240"/>
      <c r="AN4418" s="240"/>
      <c r="AO4418" s="240"/>
      <c r="AP4418" s="240"/>
      <c r="AQ4418" s="240"/>
      <c r="AR4418" s="240"/>
      <c r="AS4418" s="240"/>
      <c r="AT4418" s="256"/>
      <c r="AU4418" s="256"/>
      <c r="AV4418" s="259"/>
      <c r="AW4418" s="259"/>
      <c r="AX4418" s="256"/>
      <c r="AY4418" s="256"/>
      <c r="AZ4418" s="256"/>
      <c r="BA4418" s="256"/>
      <c r="BB4418" s="256"/>
      <c r="BC4418" s="256"/>
      <c r="BD4418" s="256"/>
      <c r="BE4418" s="256"/>
      <c r="BF4418" s="256"/>
      <c r="BG4418" s="256"/>
      <c r="BH4418" s="256"/>
      <c r="BI4418" s="256"/>
      <c r="BJ4418" s="256"/>
      <c r="BK4418" s="256"/>
      <c r="BL4418" s="262"/>
      <c r="BM4418" s="262"/>
      <c r="BN4418" s="262"/>
      <c r="BO4418" s="262"/>
      <c r="BP4418" s="262"/>
      <c r="BQ4418" s="262"/>
      <c r="BR4418" s="270"/>
      <c r="BS4418" s="270"/>
      <c r="BT4418" s="270"/>
      <c r="BU4418" s="270"/>
      <c r="BV4418" s="270"/>
      <c r="BW4418" s="270"/>
      <c r="BX4418" s="256"/>
      <c r="BY4418" s="256"/>
      <c r="BZ4418" s="256"/>
      <c r="CA4418" s="267"/>
      <c r="CB4418" s="267"/>
      <c r="CC4418" s="274"/>
      <c r="CD4418" s="267"/>
      <c r="CE4418" s="267"/>
      <c r="CF4418" s="267"/>
      <c r="CG4418" s="267"/>
      <c r="CH4418" s="267"/>
      <c r="CI4418" s="267"/>
      <c r="CJ4418" s="267"/>
      <c r="CK4418" s="267"/>
      <c r="CL4418" s="265"/>
      <c r="CM4418" s="272"/>
      <c r="CN4418" s="264"/>
      <c r="CO4418" s="214"/>
      <c r="CP4418" s="226"/>
      <c r="CQ4418" s="226"/>
      <c r="CR4418" s="226"/>
      <c r="CS4418" s="213"/>
      <c r="CT4418" s="213"/>
      <c r="CU4418" s="213"/>
      <c r="CV4418" s="213"/>
      <c r="CW4418" s="213"/>
      <c r="CX4418" s="213"/>
      <c r="CY4418" s="213"/>
      <c r="CZ4418" s="213"/>
      <c r="DA4418" s="213"/>
      <c r="DB4418" s="120"/>
      <c r="DC4418" s="120"/>
      <c r="DD4418" s="120"/>
      <c r="DE4418" s="120"/>
      <c r="DF4418" s="120"/>
      <c r="DG4418" s="120"/>
      <c r="DH4418" s="120"/>
      <c r="DI4418" s="120"/>
      <c r="DJ4418" s="120"/>
      <c r="DK4418" s="120"/>
      <c r="DL4418" s="120"/>
      <c r="DM4418" s="120"/>
      <c r="DN4418" s="120"/>
    </row>
    <row r="4419" spans="1:118" s="119" customFormat="1">
      <c r="A4419" s="228"/>
      <c r="B4419" s="231"/>
      <c r="C4419" s="234"/>
      <c r="D4419" s="237"/>
      <c r="E4419" s="237"/>
      <c r="F4419" s="243"/>
      <c r="G4419" s="122">
        <v>2</v>
      </c>
      <c r="H4419" s="84"/>
      <c r="I4419" s="84"/>
      <c r="J4419" s="84"/>
      <c r="K4419" s="84"/>
      <c r="L4419" s="84"/>
      <c r="M4419" s="84"/>
      <c r="N4419" s="84"/>
      <c r="O4419" s="84"/>
      <c r="P4419" s="84"/>
      <c r="Q4419" s="84"/>
      <c r="R4419" s="84"/>
      <c r="S4419" s="84"/>
      <c r="T4419" s="84"/>
      <c r="U4419" s="84"/>
      <c r="V4419" s="84"/>
      <c r="W4419" s="84">
        <v>0.5</v>
      </c>
      <c r="X4419" s="84"/>
      <c r="Y4419" s="84"/>
      <c r="Z4419" s="84"/>
      <c r="AA4419" s="84"/>
      <c r="AB4419" s="84"/>
      <c r="AC4419" s="80"/>
      <c r="AD4419" s="80"/>
      <c r="AE4419" s="80"/>
      <c r="AF4419" s="80"/>
      <c r="AG4419" s="80"/>
      <c r="AH4419" s="80"/>
      <c r="AI4419" s="80"/>
      <c r="AJ4419" s="80"/>
      <c r="AK4419" s="80"/>
      <c r="AL4419" s="80"/>
      <c r="AM4419" s="240"/>
      <c r="AN4419" s="240"/>
      <c r="AO4419" s="240"/>
      <c r="AP4419" s="240"/>
      <c r="AQ4419" s="240"/>
      <c r="AR4419" s="240"/>
      <c r="AS4419" s="240"/>
      <c r="AT4419" s="256"/>
      <c r="AU4419" s="256"/>
      <c r="AV4419" s="259"/>
      <c r="AW4419" s="259"/>
      <c r="AX4419" s="256"/>
      <c r="AY4419" s="256"/>
      <c r="AZ4419" s="256"/>
      <c r="BA4419" s="256"/>
      <c r="BB4419" s="256"/>
      <c r="BC4419" s="256"/>
      <c r="BD4419" s="256"/>
      <c r="BE4419" s="256"/>
      <c r="BF4419" s="256"/>
      <c r="BG4419" s="256"/>
      <c r="BH4419" s="256"/>
      <c r="BI4419" s="256"/>
      <c r="BJ4419" s="256"/>
      <c r="BK4419" s="256"/>
      <c r="BL4419" s="262"/>
      <c r="BM4419" s="262"/>
      <c r="BN4419" s="262"/>
      <c r="BO4419" s="262"/>
      <c r="BP4419" s="262"/>
      <c r="BQ4419" s="262"/>
      <c r="BR4419" s="270"/>
      <c r="BS4419" s="270"/>
      <c r="BT4419" s="270"/>
      <c r="BU4419" s="270"/>
      <c r="BV4419" s="270"/>
      <c r="BW4419" s="270"/>
      <c r="BX4419" s="256"/>
      <c r="BY4419" s="256"/>
      <c r="BZ4419" s="256"/>
      <c r="CA4419" s="267"/>
      <c r="CB4419" s="267"/>
      <c r="CC4419" s="274"/>
      <c r="CD4419" s="267"/>
      <c r="CE4419" s="267"/>
      <c r="CF4419" s="267"/>
      <c r="CG4419" s="267"/>
      <c r="CH4419" s="267"/>
      <c r="CI4419" s="267"/>
      <c r="CJ4419" s="267"/>
      <c r="CK4419" s="267"/>
      <c r="CL4419" s="265"/>
      <c r="CM4419" s="272"/>
      <c r="CN4419" s="264"/>
      <c r="CO4419" s="214"/>
      <c r="CP4419" s="226"/>
      <c r="CQ4419" s="226"/>
      <c r="CR4419" s="226"/>
      <c r="CS4419" s="213"/>
      <c r="CT4419" s="213"/>
      <c r="CU4419" s="213"/>
      <c r="CV4419" s="213"/>
      <c r="CW4419" s="213"/>
      <c r="CX4419" s="213"/>
      <c r="CY4419" s="213"/>
      <c r="CZ4419" s="213"/>
      <c r="DA4419" s="213"/>
      <c r="DB4419" s="120"/>
      <c r="DC4419" s="120"/>
      <c r="DD4419" s="120"/>
      <c r="DE4419" s="120"/>
      <c r="DF4419" s="120"/>
      <c r="DG4419" s="120"/>
      <c r="DH4419" s="120"/>
      <c r="DI4419" s="120"/>
      <c r="DJ4419" s="120"/>
      <c r="DK4419" s="120"/>
      <c r="DL4419" s="120"/>
      <c r="DM4419" s="120"/>
      <c r="DN4419" s="120"/>
    </row>
    <row r="4420" spans="1:118" s="119" customFormat="1">
      <c r="A4420" s="228"/>
      <c r="B4420" s="231"/>
      <c r="C4420" s="234"/>
      <c r="D4420" s="237"/>
      <c r="E4420" s="237"/>
      <c r="F4420" s="243"/>
      <c r="G4420" s="122">
        <v>2.1</v>
      </c>
      <c r="H4420" s="84"/>
      <c r="I4420" s="84"/>
      <c r="J4420" s="84"/>
      <c r="K4420" s="84"/>
      <c r="L4420" s="84"/>
      <c r="M4420" s="84"/>
      <c r="N4420" s="84"/>
      <c r="O4420" s="84"/>
      <c r="P4420" s="84"/>
      <c r="Q4420" s="84"/>
      <c r="R4420" s="84"/>
      <c r="S4420" s="84"/>
      <c r="T4420" s="84"/>
      <c r="U4420" s="84"/>
      <c r="V4420" s="84"/>
      <c r="W4420" s="84"/>
      <c r="X4420" s="84"/>
      <c r="Y4420" s="84"/>
      <c r="Z4420" s="84"/>
      <c r="AA4420" s="84"/>
      <c r="AB4420" s="84"/>
      <c r="AC4420" s="80"/>
      <c r="AD4420" s="80"/>
      <c r="AE4420" s="80"/>
      <c r="AF4420" s="80"/>
      <c r="AG4420" s="80"/>
      <c r="AH4420" s="80"/>
      <c r="AI4420" s="80"/>
      <c r="AJ4420" s="80"/>
      <c r="AK4420" s="80"/>
      <c r="AL4420" s="80"/>
      <c r="AM4420" s="240"/>
      <c r="AN4420" s="240"/>
      <c r="AO4420" s="240"/>
      <c r="AP4420" s="240"/>
      <c r="AQ4420" s="240"/>
      <c r="AR4420" s="240"/>
      <c r="AS4420" s="240"/>
      <c r="AT4420" s="256"/>
      <c r="AU4420" s="256"/>
      <c r="AV4420" s="259"/>
      <c r="AW4420" s="259"/>
      <c r="AX4420" s="256"/>
      <c r="AY4420" s="256"/>
      <c r="AZ4420" s="256"/>
      <c r="BA4420" s="256"/>
      <c r="BB4420" s="256"/>
      <c r="BC4420" s="256"/>
      <c r="BD4420" s="256"/>
      <c r="BE4420" s="256"/>
      <c r="BF4420" s="256"/>
      <c r="BG4420" s="256"/>
      <c r="BH4420" s="256"/>
      <c r="BI4420" s="256"/>
      <c r="BJ4420" s="256"/>
      <c r="BK4420" s="256"/>
      <c r="BL4420" s="262"/>
      <c r="BM4420" s="262"/>
      <c r="BN4420" s="262"/>
      <c r="BO4420" s="262"/>
      <c r="BP4420" s="262"/>
      <c r="BQ4420" s="262"/>
      <c r="BR4420" s="270"/>
      <c r="BS4420" s="270"/>
      <c r="BT4420" s="270"/>
      <c r="BU4420" s="270"/>
      <c r="BV4420" s="270"/>
      <c r="BW4420" s="270"/>
      <c r="BX4420" s="256"/>
      <c r="BY4420" s="256"/>
      <c r="BZ4420" s="256"/>
      <c r="CA4420" s="267"/>
      <c r="CB4420" s="267"/>
      <c r="CC4420" s="274"/>
      <c r="CD4420" s="267"/>
      <c r="CE4420" s="267"/>
      <c r="CF4420" s="267"/>
      <c r="CG4420" s="267"/>
      <c r="CH4420" s="267"/>
      <c r="CI4420" s="267"/>
      <c r="CJ4420" s="267"/>
      <c r="CK4420" s="267"/>
      <c r="CL4420" s="265"/>
      <c r="CM4420" s="272"/>
      <c r="CN4420" s="264"/>
      <c r="CO4420" s="214"/>
      <c r="CP4420" s="226"/>
      <c r="CQ4420" s="226"/>
      <c r="CR4420" s="226"/>
      <c r="CS4420" s="213"/>
      <c r="CT4420" s="213"/>
      <c r="CU4420" s="213"/>
      <c r="CV4420" s="213"/>
      <c r="CW4420" s="213"/>
      <c r="CX4420" s="213"/>
      <c r="CY4420" s="213"/>
      <c r="CZ4420" s="213"/>
      <c r="DA4420" s="213"/>
      <c r="DB4420" s="120"/>
      <c r="DC4420" s="120"/>
      <c r="DD4420" s="120"/>
      <c r="DE4420" s="120"/>
      <c r="DF4420" s="120"/>
      <c r="DG4420" s="120"/>
      <c r="DH4420" s="120"/>
      <c r="DI4420" s="120"/>
      <c r="DJ4420" s="120"/>
      <c r="DK4420" s="120"/>
      <c r="DL4420" s="120"/>
      <c r="DM4420" s="120"/>
      <c r="DN4420" s="120"/>
    </row>
    <row r="4421" spans="1:118" s="119" customFormat="1">
      <c r="A4421" s="228"/>
      <c r="B4421" s="231"/>
      <c r="C4421" s="234"/>
      <c r="D4421" s="237"/>
      <c r="E4421" s="237"/>
      <c r="F4421" s="243"/>
      <c r="G4421" s="122">
        <v>2.7</v>
      </c>
      <c r="H4421" s="84"/>
      <c r="I4421" s="84"/>
      <c r="J4421" s="84"/>
      <c r="K4421" s="84"/>
      <c r="L4421" s="84"/>
      <c r="M4421" s="84"/>
      <c r="N4421" s="84"/>
      <c r="O4421" s="84"/>
      <c r="P4421" s="84"/>
      <c r="Q4421" s="84"/>
      <c r="R4421" s="84"/>
      <c r="S4421" s="84"/>
      <c r="T4421" s="84"/>
      <c r="U4421" s="84"/>
      <c r="V4421" s="84"/>
      <c r="W4421" s="84"/>
      <c r="X4421" s="84"/>
      <c r="Y4421" s="84"/>
      <c r="Z4421" s="84"/>
      <c r="AA4421" s="84"/>
      <c r="AB4421" s="84"/>
      <c r="AC4421" s="80"/>
      <c r="AD4421" s="80"/>
      <c r="AE4421" s="80"/>
      <c r="AF4421" s="80"/>
      <c r="AG4421" s="80"/>
      <c r="AH4421" s="80"/>
      <c r="AI4421" s="80"/>
      <c r="AJ4421" s="80"/>
      <c r="AK4421" s="80"/>
      <c r="AL4421" s="80"/>
      <c r="AM4421" s="240"/>
      <c r="AN4421" s="240"/>
      <c r="AO4421" s="240"/>
      <c r="AP4421" s="240"/>
      <c r="AQ4421" s="240"/>
      <c r="AR4421" s="240"/>
      <c r="AS4421" s="240"/>
      <c r="AT4421" s="256"/>
      <c r="AU4421" s="256"/>
      <c r="AV4421" s="259"/>
      <c r="AW4421" s="259"/>
      <c r="AX4421" s="256"/>
      <c r="AY4421" s="256"/>
      <c r="AZ4421" s="256"/>
      <c r="BA4421" s="256"/>
      <c r="BB4421" s="256"/>
      <c r="BC4421" s="256"/>
      <c r="BD4421" s="256"/>
      <c r="BE4421" s="256"/>
      <c r="BF4421" s="256"/>
      <c r="BG4421" s="256"/>
      <c r="BH4421" s="256"/>
      <c r="BI4421" s="256"/>
      <c r="BJ4421" s="256"/>
      <c r="BK4421" s="256"/>
      <c r="BL4421" s="262"/>
      <c r="BM4421" s="262"/>
      <c r="BN4421" s="262"/>
      <c r="BO4421" s="262"/>
      <c r="BP4421" s="262"/>
      <c r="BQ4421" s="262"/>
      <c r="BR4421" s="270"/>
      <c r="BS4421" s="270"/>
      <c r="BT4421" s="270"/>
      <c r="BU4421" s="270"/>
      <c r="BV4421" s="270"/>
      <c r="BW4421" s="270"/>
      <c r="BX4421" s="256"/>
      <c r="BY4421" s="256"/>
      <c r="BZ4421" s="256"/>
      <c r="CA4421" s="267"/>
      <c r="CB4421" s="267"/>
      <c r="CC4421" s="274"/>
      <c r="CD4421" s="267"/>
      <c r="CE4421" s="267"/>
      <c r="CF4421" s="267"/>
      <c r="CG4421" s="267"/>
      <c r="CH4421" s="267"/>
      <c r="CI4421" s="267"/>
      <c r="CJ4421" s="267"/>
      <c r="CK4421" s="267"/>
      <c r="CL4421" s="265"/>
      <c r="CM4421" s="272"/>
      <c r="CN4421" s="264"/>
      <c r="CO4421" s="214"/>
      <c r="CP4421" s="226"/>
      <c r="CQ4421" s="226"/>
      <c r="CR4421" s="226"/>
      <c r="CS4421" s="213"/>
      <c r="CT4421" s="213"/>
      <c r="CU4421" s="213"/>
      <c r="CV4421" s="213"/>
      <c r="CW4421" s="213"/>
      <c r="CX4421" s="213"/>
      <c r="CY4421" s="213"/>
      <c r="CZ4421" s="213"/>
      <c r="DA4421" s="213"/>
      <c r="DB4421" s="120"/>
      <c r="DC4421" s="120"/>
      <c r="DD4421" s="120"/>
      <c r="DE4421" s="120"/>
      <c r="DF4421" s="120"/>
      <c r="DG4421" s="120"/>
      <c r="DH4421" s="120"/>
      <c r="DI4421" s="120"/>
      <c r="DJ4421" s="120"/>
      <c r="DK4421" s="120"/>
      <c r="DL4421" s="120"/>
      <c r="DM4421" s="120"/>
      <c r="DN4421" s="120"/>
    </row>
    <row r="4422" spans="1:118" s="119" customFormat="1">
      <c r="A4422" s="228"/>
      <c r="B4422" s="231"/>
      <c r="C4422" s="234"/>
      <c r="D4422" s="237"/>
      <c r="E4422" s="237"/>
      <c r="F4422" s="243"/>
      <c r="G4422" s="122">
        <v>3</v>
      </c>
      <c r="H4422" s="84"/>
      <c r="I4422" s="84"/>
      <c r="J4422" s="84"/>
      <c r="K4422" s="84"/>
      <c r="L4422" s="84"/>
      <c r="M4422" s="84"/>
      <c r="N4422" s="84"/>
      <c r="O4422" s="84"/>
      <c r="P4422" s="84"/>
      <c r="Q4422" s="84"/>
      <c r="R4422" s="84"/>
      <c r="S4422" s="84"/>
      <c r="T4422" s="84"/>
      <c r="U4422" s="84"/>
      <c r="V4422" s="84"/>
      <c r="W4422" s="84"/>
      <c r="X4422" s="84"/>
      <c r="Y4422" s="84"/>
      <c r="Z4422" s="84"/>
      <c r="AA4422" s="84"/>
      <c r="AB4422" s="84"/>
      <c r="AC4422" s="80"/>
      <c r="AD4422" s="80"/>
      <c r="AE4422" s="80"/>
      <c r="AF4422" s="80"/>
      <c r="AG4422" s="80"/>
      <c r="AH4422" s="80"/>
      <c r="AI4422" s="80"/>
      <c r="AJ4422" s="80"/>
      <c r="AK4422" s="80"/>
      <c r="AL4422" s="80"/>
      <c r="AM4422" s="240"/>
      <c r="AN4422" s="240"/>
      <c r="AO4422" s="240"/>
      <c r="AP4422" s="240"/>
      <c r="AQ4422" s="240"/>
      <c r="AR4422" s="240"/>
      <c r="AS4422" s="240"/>
      <c r="AT4422" s="256"/>
      <c r="AU4422" s="256"/>
      <c r="AV4422" s="259"/>
      <c r="AW4422" s="259"/>
      <c r="AX4422" s="256"/>
      <c r="AY4422" s="256"/>
      <c r="AZ4422" s="256"/>
      <c r="BA4422" s="256"/>
      <c r="BB4422" s="256"/>
      <c r="BC4422" s="256"/>
      <c r="BD4422" s="256"/>
      <c r="BE4422" s="256"/>
      <c r="BF4422" s="256"/>
      <c r="BG4422" s="256"/>
      <c r="BH4422" s="256"/>
      <c r="BI4422" s="256"/>
      <c r="BJ4422" s="256"/>
      <c r="BK4422" s="256"/>
      <c r="BL4422" s="262"/>
      <c r="BM4422" s="262"/>
      <c r="BN4422" s="262"/>
      <c r="BO4422" s="262"/>
      <c r="BP4422" s="262"/>
      <c r="BQ4422" s="262"/>
      <c r="BR4422" s="270"/>
      <c r="BS4422" s="270"/>
      <c r="BT4422" s="270"/>
      <c r="BU4422" s="270"/>
      <c r="BV4422" s="270"/>
      <c r="BW4422" s="270"/>
      <c r="BX4422" s="256"/>
      <c r="BY4422" s="256"/>
      <c r="BZ4422" s="256"/>
      <c r="CA4422" s="267"/>
      <c r="CB4422" s="267"/>
      <c r="CC4422" s="274"/>
      <c r="CD4422" s="267"/>
      <c r="CE4422" s="267"/>
      <c r="CF4422" s="267"/>
      <c r="CG4422" s="267"/>
      <c r="CH4422" s="267"/>
      <c r="CI4422" s="267"/>
      <c r="CJ4422" s="267"/>
      <c r="CK4422" s="267"/>
      <c r="CL4422" s="265"/>
      <c r="CM4422" s="272"/>
      <c r="CN4422" s="264"/>
      <c r="CO4422" s="214"/>
      <c r="CP4422" s="226"/>
      <c r="CQ4422" s="226"/>
      <c r="CR4422" s="226"/>
      <c r="CS4422" s="213"/>
      <c r="CT4422" s="213"/>
      <c r="CU4422" s="213"/>
      <c r="CV4422" s="213"/>
      <c r="CW4422" s="213"/>
      <c r="CX4422" s="213"/>
      <c r="CY4422" s="213"/>
      <c r="CZ4422" s="213"/>
      <c r="DA4422" s="213"/>
      <c r="DB4422" s="120"/>
      <c r="DC4422" s="120"/>
      <c r="DD4422" s="120"/>
      <c r="DE4422" s="120"/>
      <c r="DF4422" s="120"/>
      <c r="DG4422" s="120"/>
      <c r="DH4422" s="120"/>
      <c r="DI4422" s="120"/>
      <c r="DJ4422" s="120"/>
      <c r="DK4422" s="120"/>
      <c r="DL4422" s="120"/>
      <c r="DM4422" s="120"/>
      <c r="DN4422" s="120"/>
    </row>
    <row r="4423" spans="1:118" s="119" customFormat="1">
      <c r="A4423" s="228"/>
      <c r="B4423" s="231"/>
      <c r="C4423" s="234"/>
      <c r="D4423" s="237"/>
      <c r="E4423" s="237"/>
      <c r="F4423" s="244"/>
      <c r="G4423" s="123">
        <v>3.9</v>
      </c>
      <c r="H4423" s="85"/>
      <c r="I4423" s="85"/>
      <c r="J4423" s="85"/>
      <c r="K4423" s="85"/>
      <c r="L4423" s="85"/>
      <c r="M4423" s="85"/>
      <c r="N4423" s="85"/>
      <c r="O4423" s="85"/>
      <c r="P4423" s="85"/>
      <c r="Q4423" s="85"/>
      <c r="R4423" s="85"/>
      <c r="S4423" s="85"/>
      <c r="T4423" s="85"/>
      <c r="U4423" s="85"/>
      <c r="V4423" s="85"/>
      <c r="W4423" s="85"/>
      <c r="X4423" s="85"/>
      <c r="Y4423" s="85"/>
      <c r="Z4423" s="85"/>
      <c r="AA4423" s="85"/>
      <c r="AB4423" s="85"/>
      <c r="AC4423" s="81"/>
      <c r="AD4423" s="81"/>
      <c r="AE4423" s="81"/>
      <c r="AF4423" s="81"/>
      <c r="AG4423" s="81"/>
      <c r="AH4423" s="81"/>
      <c r="AI4423" s="81"/>
      <c r="AJ4423" s="81"/>
      <c r="AK4423" s="81"/>
      <c r="AL4423" s="81"/>
      <c r="AM4423" s="240"/>
      <c r="AN4423" s="240"/>
      <c r="AO4423" s="240"/>
      <c r="AP4423" s="240"/>
      <c r="AQ4423" s="240"/>
      <c r="AR4423" s="240"/>
      <c r="AS4423" s="240"/>
      <c r="AT4423" s="256"/>
      <c r="AU4423" s="256"/>
      <c r="AV4423" s="259"/>
      <c r="AW4423" s="259"/>
      <c r="AX4423" s="256"/>
      <c r="AY4423" s="256"/>
      <c r="AZ4423" s="256"/>
      <c r="BA4423" s="256"/>
      <c r="BB4423" s="256"/>
      <c r="BC4423" s="256"/>
      <c r="BD4423" s="256"/>
      <c r="BE4423" s="256"/>
      <c r="BF4423" s="256"/>
      <c r="BG4423" s="256"/>
      <c r="BH4423" s="256"/>
      <c r="BI4423" s="256"/>
      <c r="BJ4423" s="256"/>
      <c r="BK4423" s="256"/>
      <c r="BL4423" s="262"/>
      <c r="BM4423" s="262"/>
      <c r="BN4423" s="262"/>
      <c r="BO4423" s="262"/>
      <c r="BP4423" s="262"/>
      <c r="BQ4423" s="262"/>
      <c r="BR4423" s="270"/>
      <c r="BS4423" s="270"/>
      <c r="BT4423" s="270"/>
      <c r="BU4423" s="270"/>
      <c r="BV4423" s="270"/>
      <c r="BW4423" s="270"/>
      <c r="BX4423" s="256"/>
      <c r="BY4423" s="256"/>
      <c r="BZ4423" s="256"/>
      <c r="CA4423" s="267"/>
      <c r="CB4423" s="267"/>
      <c r="CC4423" s="274"/>
      <c r="CD4423" s="267"/>
      <c r="CE4423" s="267"/>
      <c r="CF4423" s="267"/>
      <c r="CG4423" s="267"/>
      <c r="CH4423" s="267"/>
      <c r="CI4423" s="267"/>
      <c r="CJ4423" s="267"/>
      <c r="CK4423" s="267"/>
      <c r="CL4423" s="265"/>
      <c r="CM4423" s="272"/>
      <c r="CN4423" s="264"/>
      <c r="CO4423" s="214"/>
      <c r="CP4423" s="226"/>
      <c r="CQ4423" s="226"/>
      <c r="CR4423" s="226"/>
      <c r="CS4423" s="213"/>
      <c r="CT4423" s="213"/>
      <c r="CU4423" s="213"/>
      <c r="CV4423" s="213"/>
      <c r="CW4423" s="213"/>
      <c r="CX4423" s="213"/>
      <c r="CY4423" s="213"/>
      <c r="CZ4423" s="213"/>
      <c r="DA4423" s="213"/>
      <c r="DB4423" s="120"/>
      <c r="DC4423" s="120"/>
      <c r="DD4423" s="120"/>
      <c r="DE4423" s="120"/>
      <c r="DF4423" s="120"/>
      <c r="DG4423" s="120"/>
      <c r="DH4423" s="120"/>
      <c r="DI4423" s="120"/>
      <c r="DJ4423" s="120"/>
      <c r="DK4423" s="120"/>
      <c r="DL4423" s="120"/>
      <c r="DM4423" s="120"/>
      <c r="DN4423" s="120"/>
    </row>
    <row r="4424" spans="1:118" s="119" customFormat="1">
      <c r="A4424" s="229"/>
      <c r="B4424" s="232"/>
      <c r="C4424" s="235"/>
      <c r="D4424" s="238"/>
      <c r="E4424" s="238"/>
      <c r="F4424" s="245" t="s">
        <v>83</v>
      </c>
      <c r="G4424" s="246"/>
      <c r="H4424" s="82"/>
      <c r="I4424" s="82"/>
      <c r="J4424" s="82"/>
      <c r="K4424" s="82"/>
      <c r="L4424" s="82"/>
      <c r="M4424" s="82"/>
      <c r="N4424" s="82"/>
      <c r="O4424" s="82"/>
      <c r="P4424" s="82"/>
      <c r="Q4424" s="82"/>
      <c r="R4424" s="82"/>
      <c r="S4424" s="82"/>
      <c r="T4424" s="82"/>
      <c r="U4424" s="82"/>
      <c r="V4424" s="82"/>
      <c r="W4424" s="82"/>
      <c r="X4424" s="82"/>
      <c r="Y4424" s="82"/>
      <c r="Z4424" s="82"/>
      <c r="AA4424" s="82"/>
      <c r="AB4424" s="82"/>
      <c r="AC4424" s="35"/>
      <c r="AD4424" s="35"/>
      <c r="AE4424" s="35"/>
      <c r="AF4424" s="35"/>
      <c r="AG4424" s="35"/>
      <c r="AH4424" s="35"/>
      <c r="AI4424" s="35"/>
      <c r="AJ4424" s="35"/>
      <c r="AK4424" s="35"/>
      <c r="AL4424" s="35"/>
      <c r="AM4424" s="241"/>
      <c r="AN4424" s="241"/>
      <c r="AO4424" s="241"/>
      <c r="AP4424" s="241"/>
      <c r="AQ4424" s="241"/>
      <c r="AR4424" s="241"/>
      <c r="AS4424" s="241"/>
      <c r="AT4424" s="257"/>
      <c r="AU4424" s="257"/>
      <c r="AV4424" s="260"/>
      <c r="AW4424" s="260"/>
      <c r="AX4424" s="257"/>
      <c r="AY4424" s="257"/>
      <c r="AZ4424" s="257"/>
      <c r="BA4424" s="257"/>
      <c r="BB4424" s="257"/>
      <c r="BC4424" s="257"/>
      <c r="BD4424" s="257"/>
      <c r="BE4424" s="257"/>
      <c r="BF4424" s="257"/>
      <c r="BG4424" s="257"/>
      <c r="BH4424" s="257"/>
      <c r="BI4424" s="257"/>
      <c r="BJ4424" s="257"/>
      <c r="BK4424" s="257"/>
      <c r="BL4424" s="263"/>
      <c r="BM4424" s="263"/>
      <c r="BN4424" s="263"/>
      <c r="BO4424" s="263"/>
      <c r="BP4424" s="263"/>
      <c r="BQ4424" s="263"/>
      <c r="BR4424" s="271"/>
      <c r="BS4424" s="271"/>
      <c r="BT4424" s="271"/>
      <c r="BU4424" s="271"/>
      <c r="BV4424" s="271"/>
      <c r="BW4424" s="271"/>
      <c r="BX4424" s="257"/>
      <c r="BY4424" s="257"/>
      <c r="BZ4424" s="257"/>
      <c r="CA4424" s="268"/>
      <c r="CB4424" s="268"/>
      <c r="CC4424" s="275"/>
      <c r="CD4424" s="268"/>
      <c r="CE4424" s="268"/>
      <c r="CF4424" s="268"/>
      <c r="CG4424" s="268"/>
      <c r="CH4424" s="268"/>
      <c r="CI4424" s="268"/>
      <c r="CJ4424" s="268"/>
      <c r="CK4424" s="268"/>
      <c r="CL4424" s="265"/>
      <c r="CM4424" s="272"/>
      <c r="CN4424" s="264"/>
      <c r="CO4424" s="214"/>
      <c r="CP4424" s="226"/>
      <c r="CQ4424" s="226"/>
      <c r="CR4424" s="226"/>
      <c r="CS4424" s="213"/>
      <c r="CT4424" s="213"/>
      <c r="CU4424" s="213"/>
      <c r="CV4424" s="213"/>
      <c r="CW4424" s="213"/>
      <c r="CX4424" s="213"/>
      <c r="CY4424" s="213"/>
      <c r="CZ4424" s="213"/>
      <c r="DA4424" s="213"/>
      <c r="DB4424" s="120"/>
      <c r="DC4424" s="120"/>
      <c r="DD4424" s="120"/>
      <c r="DE4424" s="120"/>
      <c r="DF4424" s="120"/>
      <c r="DG4424" s="120"/>
      <c r="DH4424" s="120"/>
      <c r="DI4424" s="120"/>
      <c r="DJ4424" s="120"/>
      <c r="DK4424" s="120"/>
      <c r="DL4424" s="120"/>
      <c r="DM4424" s="120"/>
      <c r="DN4424" s="120"/>
    </row>
    <row r="4425" spans="1:118" s="119" customFormat="1" ht="14.25" customHeight="1">
      <c r="A4425" s="227">
        <f t="shared" si="1343"/>
        <v>549</v>
      </c>
      <c r="B4425" s="323" t="s">
        <v>1270</v>
      </c>
      <c r="C4425" s="326" t="s">
        <v>1405</v>
      </c>
      <c r="D4425" s="329" t="s">
        <v>1329</v>
      </c>
      <c r="E4425" s="332" t="s">
        <v>1330</v>
      </c>
      <c r="F4425" s="253" t="s">
        <v>80</v>
      </c>
      <c r="G4425" s="254"/>
      <c r="H4425" s="82" t="s">
        <v>57</v>
      </c>
      <c r="I4425" s="82" t="s">
        <v>1364</v>
      </c>
      <c r="J4425" s="82" t="s">
        <v>58</v>
      </c>
      <c r="K4425" s="82" t="s">
        <v>58</v>
      </c>
      <c r="L4425" s="82" t="s">
        <v>58</v>
      </c>
      <c r="M4425" s="82" t="s">
        <v>58</v>
      </c>
      <c r="N4425" s="82" t="s">
        <v>58</v>
      </c>
      <c r="O4425" s="82"/>
      <c r="P4425" s="82" t="s">
        <v>58</v>
      </c>
      <c r="Q4425" s="82" t="s">
        <v>58</v>
      </c>
      <c r="R4425" s="82" t="s">
        <v>58</v>
      </c>
      <c r="S4425" s="82" t="s">
        <v>58</v>
      </c>
      <c r="T4425" s="82" t="s">
        <v>58</v>
      </c>
      <c r="U4425" s="82" t="s">
        <v>58</v>
      </c>
      <c r="V4425" s="82"/>
      <c r="W4425" s="82" t="s">
        <v>58</v>
      </c>
      <c r="X4425" s="82" t="s">
        <v>58</v>
      </c>
      <c r="Y4425" s="82" t="s">
        <v>58</v>
      </c>
      <c r="Z4425" s="82" t="s">
        <v>58</v>
      </c>
      <c r="AA4425" s="82" t="s">
        <v>61</v>
      </c>
      <c r="AB4425" s="82" t="s">
        <v>61</v>
      </c>
      <c r="AC4425" s="82"/>
      <c r="AD4425" s="82" t="s">
        <v>61</v>
      </c>
      <c r="AE4425" s="82" t="s">
        <v>61</v>
      </c>
      <c r="AF4425" s="82" t="s">
        <v>61</v>
      </c>
      <c r="AG4425" s="82" t="s">
        <v>61</v>
      </c>
      <c r="AH4425" s="82" t="s">
        <v>61</v>
      </c>
      <c r="AI4425" s="82" t="s">
        <v>1471</v>
      </c>
      <c r="AJ4425" s="82"/>
      <c r="AK4425" s="82" t="s">
        <v>60</v>
      </c>
      <c r="AL4425" s="82" t="s">
        <v>60</v>
      </c>
      <c r="AM4425" s="239">
        <f>COUNTIF(H4425:AL4425,"PH")+COUNTIF(H4425:AL4425,"PH/L")+COUNTIF(H4425:AL4425,"PM")</f>
        <v>0</v>
      </c>
      <c r="AN4425" s="239">
        <f>COUNTIF(H4425:AL4425,"PD")+COUNTIF(H4425:AL4425,"PDD")+COUNTIF(H4425:AL4425,"P/DS")/2+COUNTIF(H4425:AL4425,"PMD")</f>
        <v>1</v>
      </c>
      <c r="AO4425" s="239">
        <f>COUNTIF(H4425:AL4425,"PN")+COUNTIF(H4425:AL4425,"P/NS")/2+COUNTIF(H4425:AL4425,"PH")+COUNTIF(H4425:AL4425,"PH/F")/2+COUNTIF(H4425:AL4425,"PH/L")/2+COUNTIF(H4425:AL4425,"PM")</f>
        <v>15</v>
      </c>
      <c r="AP4425" s="239">
        <f>COUNTIF(H4425:AL4425,"BH")+COUNTIF(H4425:AL4425,"AL/BL")+COUNTIF(H4425:AL4425,"UL/BL")+COUNTIF(H4425:AL4425,"BM")</f>
        <v>0</v>
      </c>
      <c r="AQ4425" s="239">
        <f>COUNTIF(H4425:AL4425,"DS")+COUNTIF(H4425:AL4425,"AL/DS")/2+COUNTIF(H4425:AL4425,"UL/DS")/2+COUNTIF(H4425:AL4425,"CT")+COUNTIF(H4425:AL4425,"MD")</f>
        <v>2.5</v>
      </c>
      <c r="AR4425" s="239">
        <f>COUNTIF(H4425:AL4425,"NS")+COUNTIF(H4425:AL4425,"AL/NS")/2+COUNTIF(H4425:AL4425,"UL/NS")/2+COUNTIF(H4425:AL4425,"BH")+COUNTIF(H4425:AL4425,"AL/BF")/2+COUNTIF(H4425:AL4425,"AL/BL")/2+COUNTIF(H4425:AL4425,"UL/BL")/2+COUNTIF(H4425:AL4425,"UL/BF")/2+COUNTIF(H4425:AL4425,"BM")</f>
        <v>7</v>
      </c>
      <c r="AS4425" s="239">
        <f>COUNTIF(H4425:AL4425,"AL")+COUNTIF(H4425:AL4425,"AL/DS")/2+COUNTIF(H4425:AL4425,"AL/NS")/2+COUNTIF(H4425:AL4425,"NH")+COUNTIF(H4425:AL4425,"SL")+COUNTIF(H4425:AL4425,"NHD")+COUNTIF(H4425:AL4425,"B")+COUNTIF(H4425:AL4425,"HL")+COUNTIF(H4425:AL4425,"AL/BF")/2+COUNTIF(H4425:AL4425,"AL/BL")/2</f>
        <v>0</v>
      </c>
      <c r="AT4425" s="255">
        <f>COUNTIF(H4425:AL4425,"PD")+COUNTIF(H4425:AL4425,"PN")+COUNTIF(H4425:AL4425,"P/DS")/2+COUNTIF(H4425:AL4425,"P/NS")/2+COUNTIF(H4425:AL4425,"DS")+COUNTIF(H4425:AL4425,"NS")+COUNTIF(H4425:AL4425,"AL")+COUNTIF(H4425:AL4425,"AL/DS")+COUNTIF(H4425:AL4425,"AL/NS")+COUNTIF(H4425:AL4425,"NH")+COUNTIF(H4425:AL4425,"SL")+COUNTIF(H4425:AL4425,"UL/DS")/2+COUNTIF(H4425:AL4425,"UL/NS")/2+COUNTIF(H4425:AL4425,"CT")+COUNTIF(H4425:AL4425,"NHD")+COUNTIF(H4425:AL4425,"PDD")+COUNTIF(H4425:AL4425,"B")+COUNTIF(H4425:AL4425,"HL")+COUNTIF(H4425:AL4425,"PH")+COUNTIF(H4425:AL4425,"BH")+COUNTIF(H4425:AL4425,"AL/BF")+COUNTIF(H4425:AL4425,"AL/BL")+COUNTIF(H4425:AL4425,"UL/BF")/2+COUNTIF(H4425:AL4425,"UL/BL")/2+COUNTIF(H4425:AL4425,"PH/F")/2+COUNTIF(H4425:AL4425,"PH/L")/2+COUNTIF(H4425:AL4425,"MD")+COUNTIF(H4425:AL4425,"PMD")+COUNTIF(H4425:AL4425,"PM")+COUNTIF(H4425:AL4425,"BM")</f>
        <v>25.5</v>
      </c>
      <c r="AU4425" s="255">
        <f>COUNTIF(H4425:AL4425,"P/DS")/2+COUNTIF(H4425:AL4425,"P/NS")/2+COUNTIF(H4425:AL4425,"IL")+COUNTIF(H4425:AL4425,"NL")+COUNTIF(H4425:AL4425,"UL")+COUNTIF(H4425:AL4425,"UL/DS")/2+COUNTIF(H4425:AL4425,"UL/NS")/2+COUNTIF(H4425:AL4425,"KT")+COUNTIF(H4425:AL4425,"UL/BF")/2+COUNTIF(H4425:AL4425,"UL/BL")/2+COUNTIF(H4425:AL4425,"PH/F")/2+COUNTIF(H4425:AL4425,"PH/L")/2+COUNTIF(H4425:AL4425,"NB")</f>
        <v>0.5</v>
      </c>
      <c r="AV4425" s="258">
        <f>COUNTIF(H4425:AL4425,"PN")+COUNTIF(H4425:AL4425,"TVD")+COUNTIF(H4425:AL4425,"PH")+COUNTIF(H4425:AL4425,"PM")+COUNTIF(H4425:AL4425,"PDD")-COUNTIFS(H4425:AL4425,"PN",H4432:AL4432,"&gt;=3")-COUNTIFS(H4425:AL4425,"PM",H4432:AL4432,"&gt;=3")</f>
        <v>16</v>
      </c>
      <c r="AW4425" s="258">
        <f>COUNTIF(H4425:AL4425,"NS")+COUNTIF(H4425:AL4425,"D")+COUNTIF(H4425:AL4425,"BH")+COUNTIF(H4425:AL4425,"NHD")+COUNTIF(H4425:AL4425,"BM")-COUNTIFS(H4425:AL4425,"NS",H4432:AL4432,"&gt;=3")-COUNTIFS(H4425:AL4425,"BH",H4432:AL4432,"&gt;=3")-COUNTIFS(H4425:AL4425,"BM",H4432:AL4432,"&gt;=3")</f>
        <v>7</v>
      </c>
      <c r="AX4425" s="255">
        <f>COUNTIF(H4425:AL4425,"AL")+COUNTIF(H4425:AL4425,"AL/DS")/2+COUNTIF(H4425:AL4425,"AL/NS")/2+COUNTIF(H4425:AL4425,"AL/BF")+COUNTIF(H4425:AL4425,"AL/BL")/2</f>
        <v>0</v>
      </c>
      <c r="AY4425" s="255">
        <f>COUNTIF(H4425:AL4425,"SL")</f>
        <v>0</v>
      </c>
      <c r="AZ4425" s="255">
        <f>COUNTIF(H4425:AL4425,"NH")</f>
        <v>0</v>
      </c>
      <c r="BA4425" s="255">
        <f>COUNTIF(H4425:AL4425,"HL")</f>
        <v>0</v>
      </c>
      <c r="BB4425" s="255">
        <f>COUNTIF(G4425:AL4425,"P/DS")/2+COUNTIF(G4425:AL4425,"P/NS")/2+COUNTIF(G4425:AL4425,"UL")+COUNTIF(G4425:AL4425,"UL/DS")/2+COUNTIF(G4425:AL4425,"UL/NS")/2+COUNTIF(G4425:AL4425,"UL/BL")/2+COUNTIF(G4425:AL4425,"UL/BF")/2+COUNTIF(G4425:AL4425,"PH/F")/2+COUNTIF(G4425:AL4425,"PH/L")/2</f>
        <v>0.5</v>
      </c>
      <c r="BC4425" s="255">
        <f>COUNTIF(H4425:AL4425,"NB")</f>
        <v>0</v>
      </c>
      <c r="BD4425" s="255">
        <f>COUNTIF(H4425:AL4425,"NL")</f>
        <v>0</v>
      </c>
      <c r="BE4425" s="255">
        <f>COUNTIF(H4425:AL4425,"IL")</f>
        <v>0</v>
      </c>
      <c r="BF4425" s="255">
        <f>COUNTIF(H4425:AL4425,"KT")</f>
        <v>0</v>
      </c>
      <c r="BG4425" s="255">
        <f>COUNTIF(H4425:AL4425,"L70")</f>
        <v>0</v>
      </c>
      <c r="BH4425" s="255">
        <f>COUNTIF(H4425:AL4425,"MD")</f>
        <v>0</v>
      </c>
      <c r="BI4425" s="255">
        <f>COUNTIF(H4425:AL4425,"PMD")</f>
        <v>0</v>
      </c>
      <c r="BJ4425" s="255">
        <f>COUNTIF(H4425:AL4425,"PM")</f>
        <v>0</v>
      </c>
      <c r="BK4425" s="255">
        <f>COUNTIF(H4425:AL4425,"BM")</f>
        <v>0</v>
      </c>
      <c r="BL4425" s="261">
        <f>SUMIF(H4425:AL4425,"PD",H4426:AL4426)+SUMIF(H4425:AL4425,"PN",H4426:AL4426)+SUMIF(H4425:AL4425,"P/DS",H4426:AL4426)+SUMIF(H4425:AL4425,"PN/F",H4426:AL4426)+SUMIF(H4425:AL4425,"PN/L",H4426:AL4426)+SUMIF(H4425:AL4425,"TV",H4426:AL4426)+SUMIF(H4425:AL4425,"TVD",H4426:AL4426)+SUMIF(H4425:AL4425,"PDD",H4426:AL4426)</f>
        <v>22</v>
      </c>
      <c r="BM4425" s="261">
        <f>SUMIF(H4425:AL4425,"PD",H4427:AL4427)+SUMIF(H4425:AL4425,"PN",H4427:AL4427)+SUMIF(H4425:AL4425,"P/DS",H4427:AL4427)+SUMIF(H4425:AL4425,"PN/F",H4427:AL4427)+SUMIF(H4425:AL4425,"PN/L",H4427:AL4427)+SUMIF(H4425:AL4425,"TV",H4427:AL4427)+SUMIF(H4425:AL4425,"TVD",H4427:AL4427)+SUMIF(H4425:AL4425,"PDD",H4427:AL4427)+SUMIF(H4425:AL4425,"PMD",H4427:AL4427)</f>
        <v>9.5</v>
      </c>
      <c r="BN4425" s="261">
        <f>SUMIF(H4425:AL4425,"PD",H4428:AL4428)+SUMIF(H4425:AL4425,"PN",H4428:AL4428)+SUMIF(H4425:AL4425,"P/DS",H4428:AL4428)+SUMIF(H4425:AL4425,"PN/F",H4428:AL4428)+SUMIF(H4425:AL4425,"PN/L",H4428:AL4428)+SUMIF(H4425:AL4425,"TV",H4428:AL4428)+SUMIF(H4425:AL4425,"TVD",H4428:AL4428)</f>
        <v>0</v>
      </c>
      <c r="BO4425" s="261">
        <f>SUMIF(H4425:AL4425,"PD",H4429:AL4429)+SUMIF(H4425:AL4425,"PN",H4429:AL4429)+SUMIF(H4425:AL4425,"P/DS",H4429:AL4429)+SUMIF(H4425:AL4425,"PN/F",H4429:AL4429)+SUMIF(H4425:AL4425,"PN/L",H4429:AL4429)+SUMIF(H4425:AL4425,"TV",H4429:AL4429)+SUMIF(H4425:AL4425,"TVD",H4429:AL4429)</f>
        <v>6.5</v>
      </c>
      <c r="BP4425" s="261">
        <f>SUMIF(H4425:AL4425,"PD",H4430:AL4430)+SUMIF(H4425:AL4425,"PN",H4430:AL4430)+SUMIF(H4425:AL4425,"P/DS",H4430:AL4430)+SUMIF(H4425:AL4425,"PN/F",H4430:AL4430)+SUMIF(H4425:AL4425,"PN/L",H4430:AL4430)+SUMIF(H4425:AL4425,"TV",H4430:AL4430)+SUMIF(H4425:AL4425,"TVD",H4430:AL4430)+SUMIF(H4425:AL4425,"PDD",H4430:AL4430)+SUMIF(H4425:AL4425,"PH",H4430:AL4430)+SUMIF(H4425:AL4425,"PM",H4430:AL4430)</f>
        <v>0</v>
      </c>
      <c r="BQ4425" s="261">
        <f>SUMIF(H4425:AL4425,"PD",H4431:AL4431)+SUMIF(H4425:AL4425,"PN",H4431:AL4431)+SUMIF(H4425:AL4425,"P/DS",H4431:AL4431)+SUMIF(H4425:AL4425,"PN/F",H4431:AL4431)+SUMIF(H4425:AL4425,"PN/L",H4431:AL4431)+SUMIF(H4425:AL4425,"TV",H4431:AL4431)+SUMIF(H4425:AL4425,"TVD",H4431:AL4431)+SUMIF(H4425:AL4425,"PDD",H4431:AL4431)+SUMIF(H4425:AL4425,"PH",H4431:AL4431)+SUMIF(H4425:AL4425,"PM",H4431:AL4431)</f>
        <v>0</v>
      </c>
      <c r="BR4425" s="269">
        <f>SUM(H4426:AL4426)-BL4425</f>
        <v>0</v>
      </c>
      <c r="BS4425" s="269">
        <f>SUM(H4427:AL4427)-BM4425</f>
        <v>0</v>
      </c>
      <c r="BT4425" s="269">
        <f>SUM(H4428:AL4428)-BN4425</f>
        <v>0</v>
      </c>
      <c r="BU4425" s="269">
        <f>SUM(H4429:AL4429)-BO4425</f>
        <v>0</v>
      </c>
      <c r="BV4425" s="269">
        <f>SUM(H4430:AL4430)-BP4425</f>
        <v>0</v>
      </c>
      <c r="BW4425" s="269">
        <f>SUM(H4431:AL4431)-BQ4425</f>
        <v>0</v>
      </c>
      <c r="BX4425" s="255">
        <f>SUMIF(H4425:AL4425,"PD",H4432:AL4432)+SUMIF(H4425:AL4425,"PN",H4432:AL4432)+SUMIF(H4425:AL4425,"P/DS",H4432:AL4432)+SUMIF(H4425:AL4425,"PN/F",H4432:AL4432)+SUMIF(H4425:AL4425,"PN/L",H4432:AL4432)</f>
        <v>0</v>
      </c>
      <c r="BY4425" s="255">
        <f>SUM(H4432:AL4432)-BX4425</f>
        <v>0</v>
      </c>
      <c r="BZ4425" s="255">
        <f t="shared" ref="BZ4425" si="1350">+SUM(BL4425:BW4432)</f>
        <v>38</v>
      </c>
      <c r="CA4425" s="266">
        <f>(COUNTIFS(H4425:AL4425,"PD",H4426:AL4426,"&gt;=2"))*0.5-IF(CN4425="VP",COUNTIFS($H$16:$AL$16,"SAT",H4425:AL4425,"PD",H4426:AL4426,"&gt;=2"))*0.5</f>
        <v>0</v>
      </c>
      <c r="CB4425" s="266">
        <f>(COUNTIFS(H4425:AL4425,"PN",H4427:AL4427,"&gt;=0.5",H4426:AL4426,"&gt;=1.5"))*0.5+COUNTIFS(H4425:AL4425,"PDD",H4427:AL4427,"&gt;=0.5",H4426:AL4426,"&gt;=1.5")*0.5</f>
        <v>5.5</v>
      </c>
      <c r="CC4425" s="273">
        <f>(COUNTIFS(H4425:AL4425,"TV",H4427:AL4427,"&gt;=10"))*0.5+(COUNTIFS(H4425:AL4425,"PMD",H4427:AL4427,"&gt;=2"))*0.5</f>
        <v>0</v>
      </c>
      <c r="CD4425" s="266">
        <f>(COUNTIFS(H4425:AL4425,"TVD",H4429:AL4429,"&gt;=6.5",H4427:AL4427,"&gt;=3.5"))*0.5</f>
        <v>0.5</v>
      </c>
      <c r="CE4425" s="266">
        <f>(COUNTIFS(H4425:AL4425,"PD",H4430:AL4430,"&gt;=10"))*0.5</f>
        <v>0</v>
      </c>
      <c r="CF4425" s="266">
        <f>(COUNTIFS(H4425:AL4425,"PDD",H4430:AL4430,"&gt;=3.5",H4431:AL4431,"&gt;=6.5")+COUNTIFS(H4425:AL4425,"PH",H4431:AL4431,"&gt;=0.5",H4430:AL4430,"&gt;=1.5")+COUNTIFS(H4425:AL4425,"PM",H4431:AL4431,"&gt;=0.5",H4430:AL4430,"&gt;=1.5"))*0.5</f>
        <v>0</v>
      </c>
      <c r="CG4425" s="266">
        <f>(COUNTIFS(H4425:AL4425,"DS",H4426:AL4426,"&gt;=2")+COUNTIFS(H4425:AL4425,"AL/DS",H4426:AL4426,"&gt;=2"))*0.5-IF(CN4425="VP",COUNTIFS($H$16:$AL$16,"SAT",H4425:AL4425,"DS",H4426:AL4426,"&gt;=2"))*0.5</f>
        <v>0</v>
      </c>
      <c r="CH4425" s="266">
        <f>(COUNTIFS(H4425:AL4425,"NS",H4427:AL4427,"&gt;=0.5",H4426:AL4426,"&gt;=1.5")+COUNTIFS(H4425:AL4425,"AL/NS",H4427:AL4427,"&gt;=0.5",H4426:AL4426,"&gt;=1.5")+COUNTIFS(H4425:AL4425,"NHD",H4427:AL4427,"&gt;=4.5",H4430:AL4430,"&gt;=2",H4426:AL4426,"&gt;=1.5"))*0.5</f>
        <v>0</v>
      </c>
      <c r="CI4425" s="266">
        <f>(COUNTIF(H4427:AL4427,"&gt;=10")+COUNTIFS(H4425:AL4425,"MD",H4427:AL4427,"&gt;=2")-COUNTIFS(H4425:AL4425,"TV",H4427:AL4427,"&gt;=10"))*0.5</f>
        <v>0</v>
      </c>
      <c r="CJ4425" s="266">
        <f>(COUNTIFS(H4425:AL4425,"D",H4429:AL4429,"&gt;=6.5",H4427:AL4427,"&gt;=3.5"))*0.5</f>
        <v>0</v>
      </c>
      <c r="CK4425" s="266">
        <f>(COUNTIF(H4430:AL4430,"&gt;=10")-COUNTIFS(H4425:AL4425,"PD",H4430:AL4430,"&gt;=10"))*0.5</f>
        <v>0</v>
      </c>
      <c r="CL4425" s="265">
        <f>(COUNTIFS(H4425:AL4425,"NHD",H4430:AL4430,"&gt;=3.5",H4431:AL4431,"&gt;=6.5")+COUNTIFS(H4425:AL4425,"BH",H4430:AL4430,"&gt;=1.5",H4431:AL4431,"&gt;=0.5")+COUNTIFS(H4425:AL4425,"BM",H4430:AL4430,"&gt;=1.5",H4431:AL4431,"&gt;=0.5")+COUNTIFS(H4425:AL4425,"D",H4430:AL4430,"&gt;=1.5",H4431:AL4431,"&gt;=0.5"))*0.5</f>
        <v>0</v>
      </c>
      <c r="CM4425" s="272"/>
      <c r="CN4425" s="264" t="s">
        <v>723</v>
      </c>
      <c r="CO4425" s="193">
        <f t="shared" ref="CO4425" si="1351">+AM4425+AN4425+AO4425+AP4425+AQ4425+AR4425+AS4425+AU4425+BG4425</f>
        <v>26</v>
      </c>
      <c r="CP4425" s="225">
        <f>+SUM(I4426:I4431)-I4432</f>
        <v>10.5</v>
      </c>
      <c r="CQ4425" s="225">
        <f>+SUM(J4426:J4431)-J4432</f>
        <v>2.5</v>
      </c>
      <c r="CR4425" s="225">
        <f>+SUM(K4426:K4431)-K4432</f>
        <v>2.5</v>
      </c>
      <c r="CS4425" s="192"/>
      <c r="CT4425" s="192"/>
      <c r="CU4425" s="192"/>
      <c r="CV4425" s="192"/>
      <c r="CW4425" s="192"/>
      <c r="CX4425" s="192"/>
      <c r="CY4425" s="192"/>
      <c r="CZ4425" s="192"/>
      <c r="DA4425" s="192"/>
      <c r="DB4425" s="120"/>
      <c r="DC4425" s="120"/>
      <c r="DD4425" s="120"/>
      <c r="DE4425" s="120"/>
      <c r="DF4425" s="120"/>
      <c r="DG4425" s="120"/>
      <c r="DH4425" s="120"/>
      <c r="DI4425" s="120"/>
      <c r="DJ4425" s="120"/>
      <c r="DK4425" s="120"/>
      <c r="DL4425" s="120"/>
      <c r="DM4425" s="120"/>
      <c r="DN4425" s="120"/>
    </row>
    <row r="4426" spans="1:118" s="119" customFormat="1" ht="14.25" customHeight="1">
      <c r="A4426" s="228"/>
      <c r="B4426" s="324"/>
      <c r="C4426" s="327"/>
      <c r="D4426" s="330"/>
      <c r="E4426" s="333"/>
      <c r="F4426" s="242" t="s">
        <v>82</v>
      </c>
      <c r="G4426" s="121">
        <v>1.5</v>
      </c>
      <c r="H4426" s="83"/>
      <c r="I4426" s="83"/>
      <c r="J4426" s="83">
        <v>2</v>
      </c>
      <c r="K4426" s="83">
        <v>2</v>
      </c>
      <c r="L4426" s="83">
        <v>2</v>
      </c>
      <c r="M4426" s="83">
        <v>2</v>
      </c>
      <c r="N4426" s="83">
        <v>2</v>
      </c>
      <c r="O4426" s="83"/>
      <c r="P4426" s="83">
        <v>2</v>
      </c>
      <c r="Q4426" s="83">
        <v>2</v>
      </c>
      <c r="R4426" s="83"/>
      <c r="S4426" s="83">
        <v>2</v>
      </c>
      <c r="T4426" s="83">
        <v>2</v>
      </c>
      <c r="U4426" s="83">
        <v>2</v>
      </c>
      <c r="V4426" s="83"/>
      <c r="W4426" s="83">
        <v>2</v>
      </c>
      <c r="X4426" s="83"/>
      <c r="Y4426" s="83"/>
      <c r="Z4426" s="83"/>
      <c r="AA4426" s="83"/>
      <c r="AB4426" s="83"/>
      <c r="AC4426" s="79"/>
      <c r="AD4426" s="79"/>
      <c r="AE4426" s="79"/>
      <c r="AF4426" s="79"/>
      <c r="AG4426" s="79"/>
      <c r="AH4426" s="79"/>
      <c r="AI4426" s="79"/>
      <c r="AJ4426" s="79"/>
      <c r="AK4426" s="79"/>
      <c r="AL4426" s="79"/>
      <c r="AM4426" s="240"/>
      <c r="AN4426" s="240"/>
      <c r="AO4426" s="240"/>
      <c r="AP4426" s="240"/>
      <c r="AQ4426" s="240"/>
      <c r="AR4426" s="240"/>
      <c r="AS4426" s="240"/>
      <c r="AT4426" s="256"/>
      <c r="AU4426" s="256"/>
      <c r="AV4426" s="259"/>
      <c r="AW4426" s="259"/>
      <c r="AX4426" s="256"/>
      <c r="AY4426" s="256"/>
      <c r="AZ4426" s="256"/>
      <c r="BA4426" s="256"/>
      <c r="BB4426" s="256"/>
      <c r="BC4426" s="256"/>
      <c r="BD4426" s="256"/>
      <c r="BE4426" s="256"/>
      <c r="BF4426" s="256"/>
      <c r="BG4426" s="256"/>
      <c r="BH4426" s="256"/>
      <c r="BI4426" s="256"/>
      <c r="BJ4426" s="256"/>
      <c r="BK4426" s="256"/>
      <c r="BL4426" s="262"/>
      <c r="BM4426" s="262"/>
      <c r="BN4426" s="262"/>
      <c r="BO4426" s="262"/>
      <c r="BP4426" s="262"/>
      <c r="BQ4426" s="262"/>
      <c r="BR4426" s="270"/>
      <c r="BS4426" s="270"/>
      <c r="BT4426" s="270"/>
      <c r="BU4426" s="270"/>
      <c r="BV4426" s="270"/>
      <c r="BW4426" s="270"/>
      <c r="BX4426" s="256"/>
      <c r="BY4426" s="256"/>
      <c r="BZ4426" s="256"/>
      <c r="CA4426" s="267"/>
      <c r="CB4426" s="267"/>
      <c r="CC4426" s="274"/>
      <c r="CD4426" s="267"/>
      <c r="CE4426" s="267"/>
      <c r="CF4426" s="267"/>
      <c r="CG4426" s="267"/>
      <c r="CH4426" s="267"/>
      <c r="CI4426" s="267"/>
      <c r="CJ4426" s="267"/>
      <c r="CK4426" s="267"/>
      <c r="CL4426" s="265"/>
      <c r="CM4426" s="272"/>
      <c r="CN4426" s="264"/>
      <c r="CO4426" s="193"/>
      <c r="CP4426" s="226"/>
      <c r="CQ4426" s="226"/>
      <c r="CR4426" s="226"/>
      <c r="CS4426" s="192"/>
      <c r="CT4426" s="192"/>
      <c r="CU4426" s="192"/>
      <c r="CV4426" s="192"/>
      <c r="CW4426" s="192"/>
      <c r="CX4426" s="192"/>
      <c r="CY4426" s="192"/>
      <c r="CZ4426" s="192"/>
      <c r="DA4426" s="192"/>
      <c r="DB4426" s="120"/>
      <c r="DC4426" s="120"/>
      <c r="DD4426" s="120"/>
      <c r="DE4426" s="120"/>
      <c r="DF4426" s="120"/>
      <c r="DG4426" s="120"/>
      <c r="DH4426" s="120"/>
      <c r="DI4426" s="120"/>
      <c r="DJ4426" s="120"/>
      <c r="DK4426" s="120"/>
      <c r="DL4426" s="120"/>
      <c r="DM4426" s="120"/>
      <c r="DN4426" s="120"/>
    </row>
    <row r="4427" spans="1:118" s="119" customFormat="1">
      <c r="A4427" s="228"/>
      <c r="B4427" s="324"/>
      <c r="C4427" s="327"/>
      <c r="D4427" s="330"/>
      <c r="E4427" s="333"/>
      <c r="F4427" s="243"/>
      <c r="G4427" s="122">
        <v>2</v>
      </c>
      <c r="H4427" s="84"/>
      <c r="I4427" s="84">
        <v>4</v>
      </c>
      <c r="J4427" s="84">
        <v>0.5</v>
      </c>
      <c r="K4427" s="84">
        <v>0.5</v>
      </c>
      <c r="L4427" s="84">
        <v>0.5</v>
      </c>
      <c r="M4427" s="84">
        <v>0.5</v>
      </c>
      <c r="N4427" s="84">
        <v>0.5</v>
      </c>
      <c r="O4427" s="84"/>
      <c r="P4427" s="84">
        <v>0.5</v>
      </c>
      <c r="Q4427" s="84">
        <v>0.5</v>
      </c>
      <c r="R4427" s="84"/>
      <c r="S4427" s="84">
        <v>0.5</v>
      </c>
      <c r="T4427" s="84">
        <v>0.5</v>
      </c>
      <c r="U4427" s="84">
        <v>0.5</v>
      </c>
      <c r="V4427" s="84"/>
      <c r="W4427" s="84">
        <v>0.5</v>
      </c>
      <c r="X4427" s="84"/>
      <c r="Y4427" s="84"/>
      <c r="Z4427" s="84"/>
      <c r="AA4427" s="84"/>
      <c r="AB4427" s="84"/>
      <c r="AC4427" s="80"/>
      <c r="AD4427" s="80"/>
      <c r="AE4427" s="80"/>
      <c r="AF4427" s="80"/>
      <c r="AG4427" s="80"/>
      <c r="AH4427" s="80"/>
      <c r="AI4427" s="80"/>
      <c r="AJ4427" s="80"/>
      <c r="AK4427" s="80"/>
      <c r="AL4427" s="80"/>
      <c r="AM4427" s="240"/>
      <c r="AN4427" s="240"/>
      <c r="AO4427" s="240"/>
      <c r="AP4427" s="240"/>
      <c r="AQ4427" s="240"/>
      <c r="AR4427" s="240"/>
      <c r="AS4427" s="240"/>
      <c r="AT4427" s="256"/>
      <c r="AU4427" s="256"/>
      <c r="AV4427" s="259"/>
      <c r="AW4427" s="259"/>
      <c r="AX4427" s="256"/>
      <c r="AY4427" s="256"/>
      <c r="AZ4427" s="256"/>
      <c r="BA4427" s="256"/>
      <c r="BB4427" s="256"/>
      <c r="BC4427" s="256"/>
      <c r="BD4427" s="256"/>
      <c r="BE4427" s="256"/>
      <c r="BF4427" s="256"/>
      <c r="BG4427" s="256"/>
      <c r="BH4427" s="256"/>
      <c r="BI4427" s="256"/>
      <c r="BJ4427" s="256"/>
      <c r="BK4427" s="256"/>
      <c r="BL4427" s="262"/>
      <c r="BM4427" s="262"/>
      <c r="BN4427" s="262"/>
      <c r="BO4427" s="262"/>
      <c r="BP4427" s="262"/>
      <c r="BQ4427" s="262"/>
      <c r="BR4427" s="270"/>
      <c r="BS4427" s="270"/>
      <c r="BT4427" s="270"/>
      <c r="BU4427" s="270"/>
      <c r="BV4427" s="270"/>
      <c r="BW4427" s="270"/>
      <c r="BX4427" s="256"/>
      <c r="BY4427" s="256"/>
      <c r="BZ4427" s="256"/>
      <c r="CA4427" s="267"/>
      <c r="CB4427" s="267"/>
      <c r="CC4427" s="274"/>
      <c r="CD4427" s="267"/>
      <c r="CE4427" s="267"/>
      <c r="CF4427" s="267"/>
      <c r="CG4427" s="267"/>
      <c r="CH4427" s="267"/>
      <c r="CI4427" s="267"/>
      <c r="CJ4427" s="267"/>
      <c r="CK4427" s="267"/>
      <c r="CL4427" s="265"/>
      <c r="CM4427" s="272"/>
      <c r="CN4427" s="264"/>
      <c r="CO4427" s="193"/>
      <c r="CP4427" s="226"/>
      <c r="CQ4427" s="226"/>
      <c r="CR4427" s="226"/>
      <c r="CS4427" s="192"/>
      <c r="CT4427" s="192"/>
      <c r="CU4427" s="192"/>
      <c r="CV4427" s="192"/>
      <c r="CW4427" s="192"/>
      <c r="CX4427" s="192"/>
      <c r="CY4427" s="192"/>
      <c r="CZ4427" s="192"/>
      <c r="DA4427" s="192"/>
      <c r="DB4427" s="120"/>
      <c r="DC4427" s="120"/>
      <c r="DD4427" s="120"/>
      <c r="DE4427" s="120"/>
      <c r="DF4427" s="120"/>
      <c r="DG4427" s="120"/>
      <c r="DH4427" s="120"/>
      <c r="DI4427" s="120"/>
      <c r="DJ4427" s="120"/>
      <c r="DK4427" s="120"/>
      <c r="DL4427" s="120"/>
      <c r="DM4427" s="120"/>
      <c r="DN4427" s="120"/>
    </row>
    <row r="4428" spans="1:118" s="119" customFormat="1">
      <c r="A4428" s="228"/>
      <c r="B4428" s="324"/>
      <c r="C4428" s="327"/>
      <c r="D4428" s="330"/>
      <c r="E4428" s="333"/>
      <c r="F4428" s="243"/>
      <c r="G4428" s="122">
        <v>2.1</v>
      </c>
      <c r="H4428" s="84"/>
      <c r="I4428" s="84"/>
      <c r="J4428" s="84"/>
      <c r="K4428" s="84"/>
      <c r="L4428" s="84"/>
      <c r="M4428" s="84"/>
      <c r="N4428" s="84"/>
      <c r="O4428" s="84"/>
      <c r="P4428" s="84"/>
      <c r="Q4428" s="84"/>
      <c r="R4428" s="84"/>
      <c r="S4428" s="84"/>
      <c r="T4428" s="84"/>
      <c r="U4428" s="84"/>
      <c r="V4428" s="84"/>
      <c r="W4428" s="84"/>
      <c r="X4428" s="84"/>
      <c r="Y4428" s="84"/>
      <c r="Z4428" s="84"/>
      <c r="AA4428" s="84"/>
      <c r="AB4428" s="84"/>
      <c r="AC4428" s="80"/>
      <c r="AD4428" s="80"/>
      <c r="AE4428" s="80"/>
      <c r="AF4428" s="80"/>
      <c r="AG4428" s="80"/>
      <c r="AH4428" s="80"/>
      <c r="AI4428" s="80"/>
      <c r="AJ4428" s="80"/>
      <c r="AK4428" s="80"/>
      <c r="AL4428" s="80"/>
      <c r="AM4428" s="240"/>
      <c r="AN4428" s="240"/>
      <c r="AO4428" s="240"/>
      <c r="AP4428" s="240"/>
      <c r="AQ4428" s="240"/>
      <c r="AR4428" s="240"/>
      <c r="AS4428" s="240"/>
      <c r="AT4428" s="256"/>
      <c r="AU4428" s="256"/>
      <c r="AV4428" s="259"/>
      <c r="AW4428" s="259"/>
      <c r="AX4428" s="256"/>
      <c r="AY4428" s="256"/>
      <c r="AZ4428" s="256"/>
      <c r="BA4428" s="256"/>
      <c r="BB4428" s="256"/>
      <c r="BC4428" s="256"/>
      <c r="BD4428" s="256"/>
      <c r="BE4428" s="256"/>
      <c r="BF4428" s="256"/>
      <c r="BG4428" s="256"/>
      <c r="BH4428" s="256"/>
      <c r="BI4428" s="256"/>
      <c r="BJ4428" s="256"/>
      <c r="BK4428" s="256"/>
      <c r="BL4428" s="262"/>
      <c r="BM4428" s="262"/>
      <c r="BN4428" s="262"/>
      <c r="BO4428" s="262"/>
      <c r="BP4428" s="262"/>
      <c r="BQ4428" s="262"/>
      <c r="BR4428" s="270"/>
      <c r="BS4428" s="270"/>
      <c r="BT4428" s="270"/>
      <c r="BU4428" s="270"/>
      <c r="BV4428" s="270"/>
      <c r="BW4428" s="270"/>
      <c r="BX4428" s="256"/>
      <c r="BY4428" s="256"/>
      <c r="BZ4428" s="256"/>
      <c r="CA4428" s="267"/>
      <c r="CB4428" s="267"/>
      <c r="CC4428" s="274"/>
      <c r="CD4428" s="267"/>
      <c r="CE4428" s="267"/>
      <c r="CF4428" s="267"/>
      <c r="CG4428" s="267"/>
      <c r="CH4428" s="267"/>
      <c r="CI4428" s="267"/>
      <c r="CJ4428" s="267"/>
      <c r="CK4428" s="267"/>
      <c r="CL4428" s="265"/>
      <c r="CM4428" s="272"/>
      <c r="CN4428" s="264"/>
      <c r="CO4428" s="193"/>
      <c r="CP4428" s="226"/>
      <c r="CQ4428" s="226"/>
      <c r="CR4428" s="226"/>
      <c r="CS4428" s="192"/>
      <c r="CT4428" s="192"/>
      <c r="CU4428" s="192"/>
      <c r="CV4428" s="192"/>
      <c r="CW4428" s="192"/>
      <c r="CX4428" s="192"/>
      <c r="CY4428" s="192"/>
      <c r="CZ4428" s="192"/>
      <c r="DA4428" s="192"/>
      <c r="DB4428" s="120"/>
      <c r="DC4428" s="120"/>
      <c r="DD4428" s="120"/>
      <c r="DE4428" s="120"/>
      <c r="DF4428" s="120"/>
      <c r="DG4428" s="120"/>
      <c r="DH4428" s="120"/>
      <c r="DI4428" s="120"/>
      <c r="DJ4428" s="120"/>
      <c r="DK4428" s="120"/>
      <c r="DL4428" s="120"/>
      <c r="DM4428" s="120"/>
      <c r="DN4428" s="120"/>
    </row>
    <row r="4429" spans="1:118" s="119" customFormat="1">
      <c r="A4429" s="228"/>
      <c r="B4429" s="324"/>
      <c r="C4429" s="327"/>
      <c r="D4429" s="330"/>
      <c r="E4429" s="333"/>
      <c r="F4429" s="243"/>
      <c r="G4429" s="122">
        <v>2.7</v>
      </c>
      <c r="H4429" s="84"/>
      <c r="I4429" s="84">
        <v>6.5</v>
      </c>
      <c r="J4429" s="84"/>
      <c r="K4429" s="84"/>
      <c r="L4429" s="84"/>
      <c r="M4429" s="84"/>
      <c r="N4429" s="84"/>
      <c r="O4429" s="84"/>
      <c r="P4429" s="84"/>
      <c r="Q4429" s="84"/>
      <c r="R4429" s="84"/>
      <c r="S4429" s="84"/>
      <c r="T4429" s="84"/>
      <c r="U4429" s="84"/>
      <c r="V4429" s="84"/>
      <c r="W4429" s="84"/>
      <c r="X4429" s="84"/>
      <c r="Y4429" s="84"/>
      <c r="Z4429" s="84"/>
      <c r="AA4429" s="84"/>
      <c r="AB4429" s="84"/>
      <c r="AC4429" s="80"/>
      <c r="AD4429" s="80"/>
      <c r="AE4429" s="80"/>
      <c r="AF4429" s="80"/>
      <c r="AG4429" s="80"/>
      <c r="AH4429" s="80"/>
      <c r="AI4429" s="80"/>
      <c r="AJ4429" s="80"/>
      <c r="AK4429" s="80"/>
      <c r="AL4429" s="80"/>
      <c r="AM4429" s="240"/>
      <c r="AN4429" s="240"/>
      <c r="AO4429" s="240"/>
      <c r="AP4429" s="240"/>
      <c r="AQ4429" s="240"/>
      <c r="AR4429" s="240"/>
      <c r="AS4429" s="240"/>
      <c r="AT4429" s="256"/>
      <c r="AU4429" s="256"/>
      <c r="AV4429" s="259"/>
      <c r="AW4429" s="259"/>
      <c r="AX4429" s="256"/>
      <c r="AY4429" s="256"/>
      <c r="AZ4429" s="256"/>
      <c r="BA4429" s="256"/>
      <c r="BB4429" s="256"/>
      <c r="BC4429" s="256"/>
      <c r="BD4429" s="256"/>
      <c r="BE4429" s="256"/>
      <c r="BF4429" s="256"/>
      <c r="BG4429" s="256"/>
      <c r="BH4429" s="256"/>
      <c r="BI4429" s="256"/>
      <c r="BJ4429" s="256"/>
      <c r="BK4429" s="256"/>
      <c r="BL4429" s="262"/>
      <c r="BM4429" s="262"/>
      <c r="BN4429" s="262"/>
      <c r="BO4429" s="262"/>
      <c r="BP4429" s="262"/>
      <c r="BQ4429" s="262"/>
      <c r="BR4429" s="270"/>
      <c r="BS4429" s="270"/>
      <c r="BT4429" s="270"/>
      <c r="BU4429" s="270"/>
      <c r="BV4429" s="270"/>
      <c r="BW4429" s="270"/>
      <c r="BX4429" s="256"/>
      <c r="BY4429" s="256"/>
      <c r="BZ4429" s="256"/>
      <c r="CA4429" s="267"/>
      <c r="CB4429" s="267"/>
      <c r="CC4429" s="274"/>
      <c r="CD4429" s="267"/>
      <c r="CE4429" s="267"/>
      <c r="CF4429" s="267"/>
      <c r="CG4429" s="267"/>
      <c r="CH4429" s="267"/>
      <c r="CI4429" s="267"/>
      <c r="CJ4429" s="267"/>
      <c r="CK4429" s="267"/>
      <c r="CL4429" s="265"/>
      <c r="CM4429" s="272"/>
      <c r="CN4429" s="264"/>
      <c r="CO4429" s="193"/>
      <c r="CP4429" s="226"/>
      <c r="CQ4429" s="226"/>
      <c r="CR4429" s="226"/>
      <c r="CS4429" s="192"/>
      <c r="CT4429" s="192"/>
      <c r="CU4429" s="192"/>
      <c r="CV4429" s="192"/>
      <c r="CW4429" s="192"/>
      <c r="CX4429" s="192"/>
      <c r="CY4429" s="192"/>
      <c r="CZ4429" s="192"/>
      <c r="DA4429" s="192"/>
      <c r="DB4429" s="120"/>
      <c r="DC4429" s="120"/>
      <c r="DD4429" s="120"/>
      <c r="DE4429" s="120"/>
      <c r="DF4429" s="120"/>
      <c r="DG4429" s="120"/>
      <c r="DH4429" s="120"/>
      <c r="DI4429" s="120"/>
      <c r="DJ4429" s="120"/>
      <c r="DK4429" s="120"/>
      <c r="DL4429" s="120"/>
      <c r="DM4429" s="120"/>
      <c r="DN4429" s="120"/>
    </row>
    <row r="4430" spans="1:118" s="119" customFormat="1">
      <c r="A4430" s="228"/>
      <c r="B4430" s="324"/>
      <c r="C4430" s="327"/>
      <c r="D4430" s="330"/>
      <c r="E4430" s="333"/>
      <c r="F4430" s="243"/>
      <c r="G4430" s="122">
        <v>3</v>
      </c>
      <c r="H4430" s="84"/>
      <c r="I4430" s="84"/>
      <c r="J4430" s="84"/>
      <c r="K4430" s="84"/>
      <c r="L4430" s="84"/>
      <c r="M4430" s="84"/>
      <c r="N4430" s="84"/>
      <c r="O4430" s="84"/>
      <c r="P4430" s="84"/>
      <c r="Q4430" s="84"/>
      <c r="R4430" s="84"/>
      <c r="S4430" s="84"/>
      <c r="T4430" s="84"/>
      <c r="U4430" s="84"/>
      <c r="V4430" s="84"/>
      <c r="W4430" s="84"/>
      <c r="X4430" s="84"/>
      <c r="Y4430" s="84"/>
      <c r="Z4430" s="84"/>
      <c r="AA4430" s="84"/>
      <c r="AB4430" s="84"/>
      <c r="AC4430" s="80"/>
      <c r="AD4430" s="80"/>
      <c r="AE4430" s="80"/>
      <c r="AF4430" s="80"/>
      <c r="AG4430" s="80"/>
      <c r="AH4430" s="80"/>
      <c r="AI4430" s="80"/>
      <c r="AJ4430" s="80"/>
      <c r="AK4430" s="80"/>
      <c r="AL4430" s="80"/>
      <c r="AM4430" s="240"/>
      <c r="AN4430" s="240"/>
      <c r="AO4430" s="240"/>
      <c r="AP4430" s="240"/>
      <c r="AQ4430" s="240"/>
      <c r="AR4430" s="240"/>
      <c r="AS4430" s="240"/>
      <c r="AT4430" s="256"/>
      <c r="AU4430" s="256"/>
      <c r="AV4430" s="259"/>
      <c r="AW4430" s="259"/>
      <c r="AX4430" s="256"/>
      <c r="AY4430" s="256"/>
      <c r="AZ4430" s="256"/>
      <c r="BA4430" s="256"/>
      <c r="BB4430" s="256"/>
      <c r="BC4430" s="256"/>
      <c r="BD4430" s="256"/>
      <c r="BE4430" s="256"/>
      <c r="BF4430" s="256"/>
      <c r="BG4430" s="256"/>
      <c r="BH4430" s="256"/>
      <c r="BI4430" s="256"/>
      <c r="BJ4430" s="256"/>
      <c r="BK4430" s="256"/>
      <c r="BL4430" s="262"/>
      <c r="BM4430" s="262"/>
      <c r="BN4430" s="262"/>
      <c r="BO4430" s="262"/>
      <c r="BP4430" s="262"/>
      <c r="BQ4430" s="262"/>
      <c r="BR4430" s="270"/>
      <c r="BS4430" s="270"/>
      <c r="BT4430" s="270"/>
      <c r="BU4430" s="270"/>
      <c r="BV4430" s="270"/>
      <c r="BW4430" s="270"/>
      <c r="BX4430" s="256"/>
      <c r="BY4430" s="256"/>
      <c r="BZ4430" s="256"/>
      <c r="CA4430" s="267"/>
      <c r="CB4430" s="267"/>
      <c r="CC4430" s="274"/>
      <c r="CD4430" s="267"/>
      <c r="CE4430" s="267"/>
      <c r="CF4430" s="267"/>
      <c r="CG4430" s="267"/>
      <c r="CH4430" s="267"/>
      <c r="CI4430" s="267"/>
      <c r="CJ4430" s="267"/>
      <c r="CK4430" s="267"/>
      <c r="CL4430" s="265"/>
      <c r="CM4430" s="272"/>
      <c r="CN4430" s="264"/>
      <c r="CO4430" s="193"/>
      <c r="CP4430" s="226"/>
      <c r="CQ4430" s="226"/>
      <c r="CR4430" s="226"/>
      <c r="CS4430" s="192"/>
      <c r="CT4430" s="192"/>
      <c r="CU4430" s="192"/>
      <c r="CV4430" s="192"/>
      <c r="CW4430" s="192"/>
      <c r="CX4430" s="192"/>
      <c r="CY4430" s="192"/>
      <c r="CZ4430" s="192"/>
      <c r="DA4430" s="192"/>
      <c r="DB4430" s="120"/>
      <c r="DC4430" s="120"/>
      <c r="DD4430" s="120"/>
      <c r="DE4430" s="120"/>
      <c r="DF4430" s="120"/>
      <c r="DG4430" s="120"/>
      <c r="DH4430" s="120"/>
      <c r="DI4430" s="120"/>
      <c r="DJ4430" s="120"/>
      <c r="DK4430" s="120"/>
      <c r="DL4430" s="120"/>
      <c r="DM4430" s="120"/>
      <c r="DN4430" s="120"/>
    </row>
    <row r="4431" spans="1:118" s="119" customFormat="1">
      <c r="A4431" s="228"/>
      <c r="B4431" s="324"/>
      <c r="C4431" s="327"/>
      <c r="D4431" s="330"/>
      <c r="E4431" s="333"/>
      <c r="F4431" s="244"/>
      <c r="G4431" s="123">
        <v>3.9</v>
      </c>
      <c r="H4431" s="85"/>
      <c r="I4431" s="85"/>
      <c r="J4431" s="85"/>
      <c r="K4431" s="85"/>
      <c r="L4431" s="85"/>
      <c r="M4431" s="85"/>
      <c r="N4431" s="85"/>
      <c r="O4431" s="85"/>
      <c r="P4431" s="85"/>
      <c r="Q4431" s="85"/>
      <c r="R4431" s="85"/>
      <c r="S4431" s="85"/>
      <c r="T4431" s="85"/>
      <c r="U4431" s="85"/>
      <c r="V4431" s="85"/>
      <c r="W4431" s="85"/>
      <c r="X4431" s="85"/>
      <c r="Y4431" s="85"/>
      <c r="Z4431" s="85"/>
      <c r="AA4431" s="85"/>
      <c r="AB4431" s="85"/>
      <c r="AC4431" s="81"/>
      <c r="AD4431" s="81"/>
      <c r="AE4431" s="81"/>
      <c r="AF4431" s="81"/>
      <c r="AG4431" s="81"/>
      <c r="AH4431" s="81"/>
      <c r="AI4431" s="81"/>
      <c r="AJ4431" s="81"/>
      <c r="AK4431" s="81"/>
      <c r="AL4431" s="81"/>
      <c r="AM4431" s="240"/>
      <c r="AN4431" s="240"/>
      <c r="AO4431" s="240"/>
      <c r="AP4431" s="240"/>
      <c r="AQ4431" s="240"/>
      <c r="AR4431" s="240"/>
      <c r="AS4431" s="240"/>
      <c r="AT4431" s="256"/>
      <c r="AU4431" s="256"/>
      <c r="AV4431" s="259"/>
      <c r="AW4431" s="259"/>
      <c r="AX4431" s="256"/>
      <c r="AY4431" s="256"/>
      <c r="AZ4431" s="256"/>
      <c r="BA4431" s="256"/>
      <c r="BB4431" s="256"/>
      <c r="BC4431" s="256"/>
      <c r="BD4431" s="256"/>
      <c r="BE4431" s="256"/>
      <c r="BF4431" s="256"/>
      <c r="BG4431" s="256"/>
      <c r="BH4431" s="256"/>
      <c r="BI4431" s="256"/>
      <c r="BJ4431" s="256"/>
      <c r="BK4431" s="256"/>
      <c r="BL4431" s="262"/>
      <c r="BM4431" s="262"/>
      <c r="BN4431" s="262"/>
      <c r="BO4431" s="262"/>
      <c r="BP4431" s="262"/>
      <c r="BQ4431" s="262"/>
      <c r="BR4431" s="270"/>
      <c r="BS4431" s="270"/>
      <c r="BT4431" s="270"/>
      <c r="BU4431" s="270"/>
      <c r="BV4431" s="270"/>
      <c r="BW4431" s="270"/>
      <c r="BX4431" s="256"/>
      <c r="BY4431" s="256"/>
      <c r="BZ4431" s="256"/>
      <c r="CA4431" s="267"/>
      <c r="CB4431" s="267"/>
      <c r="CC4431" s="274"/>
      <c r="CD4431" s="267"/>
      <c r="CE4431" s="267"/>
      <c r="CF4431" s="267"/>
      <c r="CG4431" s="267"/>
      <c r="CH4431" s="267"/>
      <c r="CI4431" s="267"/>
      <c r="CJ4431" s="267"/>
      <c r="CK4431" s="267"/>
      <c r="CL4431" s="265"/>
      <c r="CM4431" s="272"/>
      <c r="CN4431" s="264"/>
      <c r="CO4431" s="193"/>
      <c r="CP4431" s="226"/>
      <c r="CQ4431" s="226"/>
      <c r="CR4431" s="226"/>
      <c r="CS4431" s="192"/>
      <c r="CT4431" s="192"/>
      <c r="CU4431" s="192"/>
      <c r="CV4431" s="192"/>
      <c r="CW4431" s="192"/>
      <c r="CX4431" s="192"/>
      <c r="CY4431" s="192"/>
      <c r="CZ4431" s="192"/>
      <c r="DA4431" s="192"/>
      <c r="DB4431" s="120"/>
      <c r="DC4431" s="120"/>
      <c r="DD4431" s="120"/>
      <c r="DE4431" s="120"/>
      <c r="DF4431" s="120"/>
      <c r="DG4431" s="120"/>
      <c r="DH4431" s="120"/>
      <c r="DI4431" s="120"/>
      <c r="DJ4431" s="120"/>
      <c r="DK4431" s="120"/>
      <c r="DL4431" s="120"/>
      <c r="DM4431" s="120"/>
      <c r="DN4431" s="120"/>
    </row>
    <row r="4432" spans="1:118" s="119" customFormat="1">
      <c r="A4432" s="229"/>
      <c r="B4432" s="325"/>
      <c r="C4432" s="328"/>
      <c r="D4432" s="331"/>
      <c r="E4432" s="334"/>
      <c r="F4432" s="245" t="s">
        <v>83</v>
      </c>
      <c r="G4432" s="246"/>
      <c r="H4432" s="82"/>
      <c r="I4432" s="82"/>
      <c r="J4432" s="82"/>
      <c r="K4432" s="82"/>
      <c r="L4432" s="82"/>
      <c r="M4432" s="82"/>
      <c r="N4432" s="82"/>
      <c r="O4432" s="82"/>
      <c r="P4432" s="82"/>
      <c r="Q4432" s="82"/>
      <c r="R4432" s="82"/>
      <c r="S4432" s="82"/>
      <c r="T4432" s="82"/>
      <c r="U4432" s="82"/>
      <c r="V4432" s="82"/>
      <c r="W4432" s="82"/>
      <c r="X4432" s="82"/>
      <c r="Y4432" s="82"/>
      <c r="Z4432" s="82"/>
      <c r="AA4432" s="82"/>
      <c r="AB4432" s="82"/>
      <c r="AC4432" s="35"/>
      <c r="AD4432" s="35"/>
      <c r="AE4432" s="35"/>
      <c r="AF4432" s="35"/>
      <c r="AG4432" s="35"/>
      <c r="AH4432" s="35"/>
      <c r="AI4432" s="35"/>
      <c r="AJ4432" s="35"/>
      <c r="AK4432" s="35"/>
      <c r="AL4432" s="35"/>
      <c r="AM4432" s="241"/>
      <c r="AN4432" s="241"/>
      <c r="AO4432" s="241"/>
      <c r="AP4432" s="241"/>
      <c r="AQ4432" s="241"/>
      <c r="AR4432" s="241"/>
      <c r="AS4432" s="241"/>
      <c r="AT4432" s="257"/>
      <c r="AU4432" s="257"/>
      <c r="AV4432" s="260"/>
      <c r="AW4432" s="260"/>
      <c r="AX4432" s="257"/>
      <c r="AY4432" s="257"/>
      <c r="AZ4432" s="257"/>
      <c r="BA4432" s="257"/>
      <c r="BB4432" s="257"/>
      <c r="BC4432" s="257"/>
      <c r="BD4432" s="257"/>
      <c r="BE4432" s="257"/>
      <c r="BF4432" s="257"/>
      <c r="BG4432" s="257"/>
      <c r="BH4432" s="257"/>
      <c r="BI4432" s="257"/>
      <c r="BJ4432" s="257"/>
      <c r="BK4432" s="257"/>
      <c r="BL4432" s="263"/>
      <c r="BM4432" s="263"/>
      <c r="BN4432" s="263"/>
      <c r="BO4432" s="263"/>
      <c r="BP4432" s="263"/>
      <c r="BQ4432" s="263"/>
      <c r="BR4432" s="271"/>
      <c r="BS4432" s="271"/>
      <c r="BT4432" s="271"/>
      <c r="BU4432" s="271"/>
      <c r="BV4432" s="271"/>
      <c r="BW4432" s="271"/>
      <c r="BX4432" s="257"/>
      <c r="BY4432" s="257"/>
      <c r="BZ4432" s="257"/>
      <c r="CA4432" s="268"/>
      <c r="CB4432" s="268"/>
      <c r="CC4432" s="275"/>
      <c r="CD4432" s="268"/>
      <c r="CE4432" s="268"/>
      <c r="CF4432" s="268"/>
      <c r="CG4432" s="268"/>
      <c r="CH4432" s="268"/>
      <c r="CI4432" s="268"/>
      <c r="CJ4432" s="268"/>
      <c r="CK4432" s="268"/>
      <c r="CL4432" s="265"/>
      <c r="CM4432" s="272"/>
      <c r="CN4432" s="264"/>
      <c r="CO4432" s="193"/>
      <c r="CP4432" s="226"/>
      <c r="CQ4432" s="226"/>
      <c r="CR4432" s="226"/>
      <c r="CS4432" s="192"/>
      <c r="CT4432" s="192"/>
      <c r="CU4432" s="192"/>
      <c r="CV4432" s="192"/>
      <c r="CW4432" s="192"/>
      <c r="CX4432" s="192"/>
      <c r="CY4432" s="192"/>
      <c r="CZ4432" s="192"/>
      <c r="DA4432" s="192"/>
      <c r="DB4432" s="120"/>
      <c r="DC4432" s="120"/>
      <c r="DD4432" s="120"/>
      <c r="DE4432" s="120"/>
      <c r="DF4432" s="120"/>
      <c r="DG4432" s="120"/>
      <c r="DH4432" s="120"/>
      <c r="DI4432" s="120"/>
      <c r="DJ4432" s="120"/>
      <c r="DK4432" s="120"/>
      <c r="DL4432" s="120"/>
      <c r="DM4432" s="120"/>
      <c r="DN4432" s="120"/>
    </row>
    <row r="4433" spans="1:118" s="119" customFormat="1" ht="14.25" customHeight="1">
      <c r="A4433" s="227">
        <f t="shared" si="1343"/>
        <v>550</v>
      </c>
      <c r="B4433" s="344" t="s">
        <v>1396</v>
      </c>
      <c r="C4433" s="341" t="s">
        <v>1401</v>
      </c>
      <c r="D4433" s="236">
        <v>44565</v>
      </c>
      <c r="E4433" s="236" t="s">
        <v>1328</v>
      </c>
      <c r="F4433" s="253" t="s">
        <v>80</v>
      </c>
      <c r="G4433" s="254"/>
      <c r="H4433" s="82" t="s">
        <v>69</v>
      </c>
      <c r="I4433" s="82"/>
      <c r="J4433" s="82" t="s">
        <v>60</v>
      </c>
      <c r="K4433" s="82" t="s">
        <v>60</v>
      </c>
      <c r="L4433" s="82" t="s">
        <v>60</v>
      </c>
      <c r="M4433" s="82" t="s">
        <v>60</v>
      </c>
      <c r="N4433" s="82" t="s">
        <v>67</v>
      </c>
      <c r="O4433" s="82"/>
      <c r="P4433" s="82" t="s">
        <v>67</v>
      </c>
      <c r="Q4433" s="82" t="s">
        <v>60</v>
      </c>
      <c r="R4433" s="82" t="s">
        <v>60</v>
      </c>
      <c r="S4433" s="82" t="s">
        <v>60</v>
      </c>
      <c r="T4433" s="82" t="s">
        <v>60</v>
      </c>
      <c r="U4433" s="82" t="s">
        <v>60</v>
      </c>
      <c r="V4433" s="82"/>
      <c r="W4433" s="82" t="s">
        <v>61</v>
      </c>
      <c r="X4433" s="82" t="s">
        <v>61</v>
      </c>
      <c r="Y4433" s="82" t="s">
        <v>61</v>
      </c>
      <c r="Z4433" s="82" t="s">
        <v>61</v>
      </c>
      <c r="AA4433" s="82" t="s">
        <v>61</v>
      </c>
      <c r="AB4433" s="82" t="s">
        <v>61</v>
      </c>
      <c r="AC4433" s="82"/>
      <c r="AD4433" s="82" t="s">
        <v>61</v>
      </c>
      <c r="AE4433" s="82" t="s">
        <v>61</v>
      </c>
      <c r="AF4433" s="82" t="s">
        <v>61</v>
      </c>
      <c r="AG4433" s="82" t="s">
        <v>61</v>
      </c>
      <c r="AH4433" s="82" t="s">
        <v>61</v>
      </c>
      <c r="AI4433" s="82" t="s">
        <v>1471</v>
      </c>
      <c r="AJ4433" s="82"/>
      <c r="AK4433" s="82" t="s">
        <v>60</v>
      </c>
      <c r="AL4433" s="82" t="s">
        <v>60</v>
      </c>
      <c r="AM4433" s="239">
        <f>COUNTIF(H4433:AL4433,"PH")+COUNTIF(H4433:AL4433,"PH/L")+COUNTIF(H4433:AL4433,"PM")</f>
        <v>0</v>
      </c>
      <c r="AN4433" s="239">
        <f>COUNTIF(H4433:AL4433,"PD")+COUNTIF(H4433:AL4433,"PDD")+COUNTIF(H4433:AL4433,"P/DS")/2+COUNTIF(H4433:AL4433,"PMD")</f>
        <v>0</v>
      </c>
      <c r="AO4433" s="239">
        <f>COUNTIF(H4433:AL4433,"PN")+COUNTIF(H4433:AL4433,"P/NS")/2+COUNTIF(H4433:AL4433,"PH")+COUNTIF(H4433:AL4433,"PH/F")/2+COUNTIF(H4433:AL4433,"PH/L")/2+COUNTIF(H4433:AL4433,"PM")</f>
        <v>0</v>
      </c>
      <c r="AP4433" s="239">
        <f>COUNTIF(H4433:AL4433,"BH")+COUNTIF(H4433:AL4433,"AL/BL")+COUNTIF(H4433:AL4433,"UL/BL")+COUNTIF(H4433:AL4433,"BM")</f>
        <v>0</v>
      </c>
      <c r="AQ4433" s="239">
        <f>COUNTIF(H4433:AL4433,"DS")+COUNTIF(H4433:AL4433,"AL/DS")/2+COUNTIF(H4433:AL4433,"UL/DS")/2+COUNTIF(H4433:AL4433,"CT")+COUNTIF(H4433:AL4433,"MD")</f>
        <v>11.5</v>
      </c>
      <c r="AR4433" s="239">
        <f>COUNTIF(H4433:AL4433,"NS")+COUNTIF(H4433:AL4433,"AL/NS")/2+COUNTIF(H4433:AL4433,"UL/NS")/2+COUNTIF(H4433:AL4433,"BH")+COUNTIF(H4433:AL4433,"AL/BF")/2+COUNTIF(H4433:AL4433,"AL/BL")/2+COUNTIF(H4433:AL4433,"UL/BL")/2+COUNTIF(H4433:AL4433,"UL/BF")/2+COUNTIF(H4433:AL4433,"BM")</f>
        <v>11</v>
      </c>
      <c r="AS4433" s="239">
        <f>COUNTIF(H4433:AL4433,"AL")+COUNTIF(H4433:AL4433,"AL/DS")/2+COUNTIF(H4433:AL4433,"AL/NS")/2+COUNTIF(H4433:AL4433,"NH")+COUNTIF(H4433:AL4433,"SL")+COUNTIF(H4433:AL4433,"NHD")+COUNTIF(H4433:AL4433,"B")+COUNTIF(H4433:AL4433,"HL")+COUNTIF(H4433:AL4433,"AL/BF")/2+COUNTIF(H4433:AL4433,"AL/BL")/2</f>
        <v>3</v>
      </c>
      <c r="AT4433" s="255">
        <f>COUNTIF(H4433:AL4433,"PD")+COUNTIF(H4433:AL4433,"PN")+COUNTIF(H4433:AL4433,"P/DS")/2+COUNTIF(H4433:AL4433,"P/NS")/2+COUNTIF(H4433:AL4433,"DS")+COUNTIF(H4433:AL4433,"NS")+COUNTIF(H4433:AL4433,"AL")+COUNTIF(H4433:AL4433,"AL/DS")+COUNTIF(H4433:AL4433,"AL/NS")+COUNTIF(H4433:AL4433,"NH")+COUNTIF(H4433:AL4433,"SL")+COUNTIF(H4433:AL4433,"UL/DS")/2+COUNTIF(H4433:AL4433,"UL/NS")/2+COUNTIF(H4433:AL4433,"CT")+COUNTIF(H4433:AL4433,"NHD")+COUNTIF(H4433:AL4433,"PDD")+COUNTIF(H4433:AL4433,"B")+COUNTIF(H4433:AL4433,"HL")+COUNTIF(H4433:AL4433,"PH")+COUNTIF(H4433:AL4433,"BH")+COUNTIF(H4433:AL4433,"AL/BF")+COUNTIF(H4433:AL4433,"AL/BL")+COUNTIF(H4433:AL4433,"UL/BF")/2+COUNTIF(H4433:AL4433,"UL/BL")/2+COUNTIF(H4433:AL4433,"PH/F")/2+COUNTIF(H4433:AL4433,"PH/L")/2+COUNTIF(H4433:AL4433,"MD")+COUNTIF(H4433:AL4433,"PMD")+COUNTIF(H4433:AL4433,"PM")+COUNTIF(H4433:AL4433,"BM")</f>
        <v>25.5</v>
      </c>
      <c r="AU4433" s="255">
        <f>COUNTIF(H4433:AL4433,"P/DS")/2+COUNTIF(H4433:AL4433,"P/NS")/2+COUNTIF(H4433:AL4433,"IL")+COUNTIF(H4433:AL4433,"NL")+COUNTIF(H4433:AL4433,"UL")+COUNTIF(H4433:AL4433,"UL/DS")/2+COUNTIF(H4433:AL4433,"UL/NS")/2+COUNTIF(H4433:AL4433,"KT")+COUNTIF(H4433:AL4433,"UL/BF")/2+COUNTIF(H4433:AL4433,"UL/BL")/2+COUNTIF(H4433:AL4433,"PH/F")/2+COUNTIF(H4433:AL4433,"PH/L")/2+COUNTIF(H4433:AL4433,"NB")</f>
        <v>0.5</v>
      </c>
      <c r="AV4433" s="258">
        <f>COUNTIF(H4433:AL4433,"PN")+COUNTIF(H4433:AL4433,"TVD")+COUNTIF(H4433:AL4433,"PH")+COUNTIF(H4433:AL4433,"PM")+COUNTIF(H4433:AL4433,"PDD")-COUNTIFS(H4433:AL4433,"PN",H4440:AL4440,"&gt;=3")-COUNTIFS(H4433:AL4433,"PM",H4440:AL4440,"&gt;=3")</f>
        <v>0</v>
      </c>
      <c r="AW4433" s="258">
        <f>COUNTIF(H4433:AL4433,"NS")+COUNTIF(H4433:AL4433,"D")+COUNTIF(H4433:AL4433,"BH")+COUNTIF(H4433:AL4433,"NHD")+COUNTIF(H4433:AL4433,"BM")-COUNTIFS(H4433:AL4433,"NS",H4440:AL4440,"&gt;=3")-COUNTIFS(H4433:AL4433,"BH",H4440:AL4440,"&gt;=3")-COUNTIFS(H4433:AL4433,"BM",H4440:AL4440,"&gt;=3")</f>
        <v>11</v>
      </c>
      <c r="AX4433" s="255">
        <f>COUNTIF(H4433:AL4433,"AL")+COUNTIF(H4433:AL4433,"AL/DS")/2+COUNTIF(H4433:AL4433,"AL/NS")/2+COUNTIF(H4433:AL4433,"AL/BF")+COUNTIF(H4433:AL4433,"AL/BL")/2</f>
        <v>2</v>
      </c>
      <c r="AY4433" s="255">
        <f>COUNTIF(H4433:AL4433,"SL")</f>
        <v>0</v>
      </c>
      <c r="AZ4433" s="255">
        <f>COUNTIF(H4433:AL4433,"NH")</f>
        <v>1</v>
      </c>
      <c r="BA4433" s="255">
        <f>COUNTIF(H4433:AL4433,"HL")</f>
        <v>0</v>
      </c>
      <c r="BB4433" s="255">
        <f>COUNTIF(G4433:AL4433,"P/DS")/2+COUNTIF(G4433:AL4433,"P/NS")/2+COUNTIF(G4433:AL4433,"UL")+COUNTIF(G4433:AL4433,"UL/DS")/2+COUNTIF(G4433:AL4433,"UL/NS")/2+COUNTIF(G4433:AL4433,"UL/BL")/2+COUNTIF(G4433:AL4433,"UL/BF")/2+COUNTIF(G4433:AL4433,"PH/F")/2+COUNTIF(G4433:AL4433,"PH/L")/2</f>
        <v>0.5</v>
      </c>
      <c r="BC4433" s="255">
        <f>COUNTIF(H4433:AL4433,"NB")</f>
        <v>0</v>
      </c>
      <c r="BD4433" s="255">
        <f>COUNTIF(H4433:AL4433,"NL")</f>
        <v>0</v>
      </c>
      <c r="BE4433" s="255">
        <f>COUNTIF(H4433:AL4433,"IL")</f>
        <v>0</v>
      </c>
      <c r="BF4433" s="255">
        <f>COUNTIF(H4433:AL4433,"KT")</f>
        <v>0</v>
      </c>
      <c r="BG4433" s="255">
        <f>COUNTIF(H4433:AL4433,"L70")</f>
        <v>0</v>
      </c>
      <c r="BH4433" s="255">
        <f>COUNTIF(H4433:AL4433,"MD")</f>
        <v>0</v>
      </c>
      <c r="BI4433" s="255">
        <f>COUNTIF(H4433:AL4433,"PMD")</f>
        <v>0</v>
      </c>
      <c r="BJ4433" s="255">
        <f>COUNTIF(H4433:AL4433,"PM")</f>
        <v>0</v>
      </c>
      <c r="BK4433" s="255">
        <f>COUNTIF(H4433:AL4433,"BM")</f>
        <v>0</v>
      </c>
      <c r="BL4433" s="261">
        <f>SUMIF(H4433:AL4433,"PD",H4434:AL4434)+SUMIF(H4433:AL4433,"PN",H4434:AL4434)+SUMIF(H4433:AL4433,"P/DS",H4434:AL4434)+SUMIF(H4433:AL4433,"PN/F",H4434:AL4434)+SUMIF(H4433:AL4433,"PN/L",H4434:AL4434)+SUMIF(H4433:AL4433,"TV",H4434:AL4434)+SUMIF(H4433:AL4433,"TVD",H4434:AL4434)+SUMIF(H4433:AL4433,"PDD",H4434:AL4434)</f>
        <v>0</v>
      </c>
      <c r="BM4433" s="261">
        <f>SUMIF(H4433:AL4433,"PD",H4435:AL4435)+SUMIF(H4433:AL4433,"PN",H4435:AL4435)+SUMIF(H4433:AL4433,"P/DS",H4435:AL4435)+SUMIF(H4433:AL4433,"PN/F",H4435:AL4435)+SUMIF(H4433:AL4433,"PN/L",H4435:AL4435)+SUMIF(H4433:AL4433,"TV",H4435:AL4435)+SUMIF(H4433:AL4433,"TVD",H4435:AL4435)+SUMIF(H4433:AL4433,"PDD",H4435:AL4435)+SUMIF(H4433:AL4433,"PMD",H4435:AL4435)</f>
        <v>0</v>
      </c>
      <c r="BN4433" s="261">
        <f>SUMIF(H4433:AL4433,"PD",H4436:AL4436)+SUMIF(H4433:AL4433,"PN",H4436:AL4436)+SUMIF(H4433:AL4433,"P/DS",H4436:AL4436)+SUMIF(H4433:AL4433,"PN/F",H4436:AL4436)+SUMIF(H4433:AL4433,"PN/L",H4436:AL4436)+SUMIF(H4433:AL4433,"TV",H4436:AL4436)+SUMIF(H4433:AL4433,"TVD",H4436:AL4436)</f>
        <v>0</v>
      </c>
      <c r="BO4433" s="261">
        <f>SUMIF(H4433:AL4433,"PD",H4437:AL4437)+SUMIF(H4433:AL4433,"PN",H4437:AL4437)+SUMIF(H4433:AL4433,"P/DS",H4437:AL4437)+SUMIF(H4433:AL4433,"PN/F",H4437:AL4437)+SUMIF(H4433:AL4433,"PN/L",H4437:AL4437)+SUMIF(H4433:AL4433,"TV",H4437:AL4437)+SUMIF(H4433:AL4433,"TVD",H4437:AL4437)</f>
        <v>0</v>
      </c>
      <c r="BP4433" s="261">
        <f>SUMIF(H4433:AL4433,"PD",H4438:AL4438)+SUMIF(H4433:AL4433,"PN",H4438:AL4438)+SUMIF(H4433:AL4433,"P/DS",H4438:AL4438)+SUMIF(H4433:AL4433,"PN/F",H4438:AL4438)+SUMIF(H4433:AL4433,"PN/L",H4438:AL4438)+SUMIF(H4433:AL4433,"TV",H4438:AL4438)+SUMIF(H4433:AL4433,"TVD",H4438:AL4438)+SUMIF(H4433:AL4433,"PDD",H4438:AL4438)+SUMIF(H4433:AL4433,"PH",H4438:AL4438)+SUMIF(H4433:AL4433,"PM",H4438:AL4438)</f>
        <v>0</v>
      </c>
      <c r="BQ4433" s="261">
        <f>SUMIF(H4433:AL4433,"PD",H4439:AL4439)+SUMIF(H4433:AL4433,"PN",H4439:AL4439)+SUMIF(H4433:AL4433,"P/DS",H4439:AL4439)+SUMIF(H4433:AL4433,"PN/F",H4439:AL4439)+SUMIF(H4433:AL4433,"PN/L",H4439:AL4439)+SUMIF(H4433:AL4433,"TV",H4439:AL4439)+SUMIF(H4433:AL4433,"TVD",H4439:AL4439)+SUMIF(H4433:AL4433,"PDD",H4439:AL4439)+SUMIF(H4433:AL4433,"PH",H4439:AL4439)+SUMIF(H4433:AL4433,"PM",H4439:AL4439)</f>
        <v>0</v>
      </c>
      <c r="BR4433" s="269">
        <f>SUM(H4434:AL4434)-BL4433</f>
        <v>12</v>
      </c>
      <c r="BS4433" s="269">
        <f>SUM(H4435:AL4435)-BM4433</f>
        <v>11</v>
      </c>
      <c r="BT4433" s="269">
        <f>SUM(H4436:AL4436)-BN4433</f>
        <v>0</v>
      </c>
      <c r="BU4433" s="269">
        <f>SUM(H4437:AL4437)-BO4433</f>
        <v>0</v>
      </c>
      <c r="BV4433" s="269">
        <f>SUM(H4438:AL4438)-BP4433</f>
        <v>0</v>
      </c>
      <c r="BW4433" s="269">
        <f>SUM(H4439:AL4439)-BQ4433</f>
        <v>0</v>
      </c>
      <c r="BX4433" s="255">
        <f>SUMIF(H4433:AL4433,"PD",H4440:AL4440)+SUMIF(H4433:AL4433,"PN",H4440:AL4440)+SUMIF(H4433:AL4433,"P/DS",H4440:AL4440)+SUMIF(H4433:AL4433,"PN/F",H4440:AL4440)+SUMIF(H4433:AL4433,"PN/L",H4440:AL4440)</f>
        <v>0</v>
      </c>
      <c r="BY4433" s="255">
        <f>SUM(H4440:AL4440)-BX4433</f>
        <v>0</v>
      </c>
      <c r="BZ4433" s="255">
        <f t="shared" ref="BZ4433" si="1352">+SUM(BL4433:BW4440)</f>
        <v>23</v>
      </c>
      <c r="CA4433" s="266">
        <f>(COUNTIFS(H4433:AL4433,"PD",H4434:AL4434,"&gt;=2"))*0.5-IF(CN4433="VP",COUNTIFS($H$16:$AL$16,"SAT",H4433:AL4433,"PD",H4434:AL4434,"&gt;=2"))*0.5</f>
        <v>0</v>
      </c>
      <c r="CB4433" s="266">
        <f>(COUNTIFS(H4433:AL4433,"PN",H4435:AL4435,"&gt;=0.5",H4434:AL4434,"&gt;=1.5"))*0.5+COUNTIFS(H4433:AL4433,"PDD",H4435:AL4435,"&gt;=0.5",H4434:AL4434,"&gt;=1.5")*0.5</f>
        <v>0</v>
      </c>
      <c r="CC4433" s="273">
        <f>(COUNTIFS(H4433:AL4433,"TV",H4435:AL4435,"&gt;=10"))*0.5+(COUNTIFS(H4433:AL4433,"PMD",H4435:AL4435,"&gt;=2"))*0.5</f>
        <v>0</v>
      </c>
      <c r="CD4433" s="266">
        <f>(COUNTIFS(H4433:AL4433,"TVD",H4437:AL4437,"&gt;=6.5",H4435:AL4435,"&gt;=3.5"))*0.5</f>
        <v>0</v>
      </c>
      <c r="CE4433" s="266">
        <f>(COUNTIFS(H4433:AL4433,"PD",H4438:AL4438,"&gt;=10"))*0.5</f>
        <v>0</v>
      </c>
      <c r="CF4433" s="266">
        <f>(COUNTIFS(H4433:AL4433,"PDD",H4438:AL4438,"&gt;=3.5",H4439:AL4439,"&gt;=6.5")+COUNTIFS(H4433:AL4433,"PH",H4439:AL4439,"&gt;=0.5",H4438:AL4438,"&gt;=1.5")+COUNTIFS(H4433:AL4433,"PM",H4439:AL4439,"&gt;=0.5",H4438:AL4438,"&gt;=1.5"))*0.5</f>
        <v>0</v>
      </c>
      <c r="CG4433" s="266">
        <f>(COUNTIFS(H4433:AL4433,"DS",H4434:AL4434,"&gt;=2")+COUNTIFS(H4433:AL4433,"AL/DS",H4434:AL4434,"&gt;=2"))*0.5-IF(CN4433="VP",COUNTIFS($H$16:$AL$16,"SAT",H4433:AL4433,"DS",H4434:AL4434,"&gt;=2"))*0.5</f>
        <v>2</v>
      </c>
      <c r="CH4433" s="266">
        <f>(COUNTIFS(H4433:AL4433,"NS",H4435:AL4435,"&gt;=0.5",H4434:AL4434,"&gt;=1.5")+COUNTIFS(H4433:AL4433,"AL/NS",H4435:AL4435,"&gt;=0.5",H4434:AL4434,"&gt;=1.5")+COUNTIFS(H4433:AL4433,"NHD",H4435:AL4435,"&gt;=4.5",H4438:AL4438,"&gt;=2",H4434:AL4434,"&gt;=1.5"))*0.5</f>
        <v>0.5</v>
      </c>
      <c r="CI4433" s="266">
        <f>(COUNTIF(H4435:AL4435,"&gt;=10")+COUNTIFS(H4433:AL4433,"MD",H4435:AL4435,"&gt;=2")-COUNTIFS(H4433:AL4433,"TV",H4435:AL4435,"&gt;=10"))*0.5</f>
        <v>0.5</v>
      </c>
      <c r="CJ4433" s="266">
        <f>(COUNTIFS(H4433:AL4433,"D",H4437:AL4437,"&gt;=6.5",H4435:AL4435,"&gt;=3.5"))*0.5</f>
        <v>0</v>
      </c>
      <c r="CK4433" s="266">
        <f>(COUNTIF(H4438:AL4438,"&gt;=10")-COUNTIFS(H4433:AL4433,"PD",H4438:AL4438,"&gt;=10"))*0.5</f>
        <v>0</v>
      </c>
      <c r="CL4433" s="265">
        <f>(COUNTIFS(H4433:AL4433,"NHD",H4438:AL4438,"&gt;=3.5",H4439:AL4439,"&gt;=6.5")+COUNTIFS(H4433:AL4433,"BH",H4438:AL4438,"&gt;=1.5",H4439:AL4439,"&gt;=0.5")+COUNTIFS(H4433:AL4433,"BM",H4438:AL4438,"&gt;=1.5",H4439:AL4439,"&gt;=0.5")+COUNTIFS(H4433:AL4433,"D",H4438:AL4438,"&gt;=1.5",H4439:AL4439,"&gt;=0.5"))*0.5</f>
        <v>0</v>
      </c>
      <c r="CM4433" s="272"/>
      <c r="CN4433" s="264" t="s">
        <v>723</v>
      </c>
      <c r="CO4433" s="136">
        <f t="shared" ref="CO4433" si="1353">+AM4433+AN4433+AO4433+AP4433+AQ4433+AR4433+AS4433+AU4433+BG4433</f>
        <v>26</v>
      </c>
      <c r="CP4433" s="225">
        <f>+SUM(I4434:I4439)-I4440</f>
        <v>10.5</v>
      </c>
      <c r="CQ4433" s="225">
        <f>+SUM(J4434:J4439)-J4440</f>
        <v>0</v>
      </c>
      <c r="CR4433" s="225">
        <f>+SUM(K4434:K4439)-K4440</f>
        <v>2.5</v>
      </c>
      <c r="CS4433" s="137"/>
      <c r="CT4433" s="137"/>
      <c r="CU4433" s="137"/>
      <c r="CV4433" s="137"/>
      <c r="CW4433" s="137"/>
      <c r="CX4433" s="137"/>
      <c r="CY4433" s="137"/>
      <c r="CZ4433" s="137"/>
      <c r="DA4433" s="137"/>
      <c r="DB4433" s="120"/>
      <c r="DC4433" s="120"/>
      <c r="DD4433" s="120"/>
      <c r="DE4433" s="120"/>
      <c r="DF4433" s="120"/>
      <c r="DG4433" s="120"/>
      <c r="DH4433" s="120"/>
      <c r="DI4433" s="120"/>
      <c r="DJ4433" s="120"/>
      <c r="DK4433" s="120"/>
      <c r="DL4433" s="120"/>
      <c r="DM4433" s="120"/>
      <c r="DN4433" s="120"/>
    </row>
    <row r="4434" spans="1:118" s="119" customFormat="1" ht="14.25" customHeight="1">
      <c r="A4434" s="228"/>
      <c r="B4434" s="342"/>
      <c r="C4434" s="342"/>
      <c r="D4434" s="237"/>
      <c r="E4434" s="237"/>
      <c r="F4434" s="242" t="s">
        <v>82</v>
      </c>
      <c r="G4434" s="121">
        <v>1.5</v>
      </c>
      <c r="H4434" s="83"/>
      <c r="I4434" s="83"/>
      <c r="J4434" s="83"/>
      <c r="K4434" s="83">
        <v>2.5</v>
      </c>
      <c r="L4434" s="83"/>
      <c r="M4434" s="83"/>
      <c r="N4434" s="83"/>
      <c r="O4434" s="83"/>
      <c r="P4434" s="83"/>
      <c r="Q4434" s="83">
        <v>2.5</v>
      </c>
      <c r="R4434" s="83">
        <v>2.5</v>
      </c>
      <c r="S4434" s="83">
        <v>2.5</v>
      </c>
      <c r="T4434" s="83"/>
      <c r="U4434" s="83"/>
      <c r="V4434" s="83"/>
      <c r="W4434" s="83">
        <v>2</v>
      </c>
      <c r="X4434" s="83"/>
      <c r="Y4434" s="83"/>
      <c r="Z4434" s="83"/>
      <c r="AA4434" s="83"/>
      <c r="AB4434" s="83"/>
      <c r="AC4434" s="79"/>
      <c r="AD4434" s="79"/>
      <c r="AE4434" s="79"/>
      <c r="AF4434" s="79"/>
      <c r="AG4434" s="79"/>
      <c r="AH4434" s="79"/>
      <c r="AI4434" s="79"/>
      <c r="AJ4434" s="79"/>
      <c r="AK4434" s="79"/>
      <c r="AL4434" s="79"/>
      <c r="AM4434" s="240"/>
      <c r="AN4434" s="240"/>
      <c r="AO4434" s="240"/>
      <c r="AP4434" s="240"/>
      <c r="AQ4434" s="240"/>
      <c r="AR4434" s="240"/>
      <c r="AS4434" s="240"/>
      <c r="AT4434" s="256"/>
      <c r="AU4434" s="256"/>
      <c r="AV4434" s="259"/>
      <c r="AW4434" s="259"/>
      <c r="AX4434" s="256"/>
      <c r="AY4434" s="256"/>
      <c r="AZ4434" s="256"/>
      <c r="BA4434" s="256"/>
      <c r="BB4434" s="256"/>
      <c r="BC4434" s="256"/>
      <c r="BD4434" s="256"/>
      <c r="BE4434" s="256"/>
      <c r="BF4434" s="256"/>
      <c r="BG4434" s="256"/>
      <c r="BH4434" s="256"/>
      <c r="BI4434" s="256"/>
      <c r="BJ4434" s="256"/>
      <c r="BK4434" s="256"/>
      <c r="BL4434" s="262"/>
      <c r="BM4434" s="262"/>
      <c r="BN4434" s="262"/>
      <c r="BO4434" s="262"/>
      <c r="BP4434" s="262"/>
      <c r="BQ4434" s="262"/>
      <c r="BR4434" s="270"/>
      <c r="BS4434" s="270"/>
      <c r="BT4434" s="270"/>
      <c r="BU4434" s="270"/>
      <c r="BV4434" s="270"/>
      <c r="BW4434" s="270"/>
      <c r="BX4434" s="256"/>
      <c r="BY4434" s="256"/>
      <c r="BZ4434" s="256"/>
      <c r="CA4434" s="267"/>
      <c r="CB4434" s="267"/>
      <c r="CC4434" s="274"/>
      <c r="CD4434" s="267"/>
      <c r="CE4434" s="267"/>
      <c r="CF4434" s="267"/>
      <c r="CG4434" s="267"/>
      <c r="CH4434" s="267"/>
      <c r="CI4434" s="267"/>
      <c r="CJ4434" s="267"/>
      <c r="CK4434" s="267"/>
      <c r="CL4434" s="265"/>
      <c r="CM4434" s="272"/>
      <c r="CN4434" s="264"/>
      <c r="CO4434" s="136"/>
      <c r="CP4434" s="226"/>
      <c r="CQ4434" s="226"/>
      <c r="CR4434" s="226"/>
      <c r="CS4434" s="137"/>
      <c r="CT4434" s="137"/>
      <c r="CU4434" s="137"/>
      <c r="CV4434" s="137"/>
      <c r="CW4434" s="137"/>
      <c r="CX4434" s="137"/>
      <c r="CY4434" s="137"/>
      <c r="CZ4434" s="137"/>
      <c r="DA4434" s="137"/>
      <c r="DB4434" s="120"/>
      <c r="DC4434" s="120"/>
      <c r="DD4434" s="120"/>
      <c r="DE4434" s="120"/>
      <c r="DF4434" s="120"/>
      <c r="DG4434" s="120"/>
      <c r="DH4434" s="120"/>
      <c r="DI4434" s="120"/>
      <c r="DJ4434" s="120"/>
      <c r="DK4434" s="120"/>
      <c r="DL4434" s="120"/>
      <c r="DM4434" s="120"/>
      <c r="DN4434" s="120"/>
    </row>
    <row r="4435" spans="1:118" s="119" customFormat="1">
      <c r="A4435" s="228"/>
      <c r="B4435" s="342"/>
      <c r="C4435" s="342"/>
      <c r="D4435" s="237"/>
      <c r="E4435" s="237"/>
      <c r="F4435" s="243"/>
      <c r="G4435" s="122">
        <v>2</v>
      </c>
      <c r="H4435" s="84"/>
      <c r="I4435" s="84">
        <v>10.5</v>
      </c>
      <c r="J4435" s="84"/>
      <c r="K4435" s="84"/>
      <c r="L4435" s="84"/>
      <c r="M4435" s="84"/>
      <c r="N4435" s="84"/>
      <c r="O4435" s="84"/>
      <c r="P4435" s="84"/>
      <c r="Q4435" s="84"/>
      <c r="R4435" s="84"/>
      <c r="S4435" s="84"/>
      <c r="T4435" s="84"/>
      <c r="U4435" s="84"/>
      <c r="V4435" s="84"/>
      <c r="W4435" s="84">
        <v>0.5</v>
      </c>
      <c r="X4435" s="84"/>
      <c r="Y4435" s="84"/>
      <c r="Z4435" s="84"/>
      <c r="AA4435" s="84"/>
      <c r="AB4435" s="84"/>
      <c r="AC4435" s="80"/>
      <c r="AD4435" s="80"/>
      <c r="AE4435" s="80"/>
      <c r="AF4435" s="80"/>
      <c r="AG4435" s="80"/>
      <c r="AH4435" s="80"/>
      <c r="AI4435" s="80"/>
      <c r="AJ4435" s="80"/>
      <c r="AK4435" s="80"/>
      <c r="AL4435" s="80"/>
      <c r="AM4435" s="240"/>
      <c r="AN4435" s="240"/>
      <c r="AO4435" s="240"/>
      <c r="AP4435" s="240"/>
      <c r="AQ4435" s="240"/>
      <c r="AR4435" s="240"/>
      <c r="AS4435" s="240"/>
      <c r="AT4435" s="256"/>
      <c r="AU4435" s="256"/>
      <c r="AV4435" s="259"/>
      <c r="AW4435" s="259"/>
      <c r="AX4435" s="256"/>
      <c r="AY4435" s="256"/>
      <c r="AZ4435" s="256"/>
      <c r="BA4435" s="256"/>
      <c r="BB4435" s="256"/>
      <c r="BC4435" s="256"/>
      <c r="BD4435" s="256"/>
      <c r="BE4435" s="256"/>
      <c r="BF4435" s="256"/>
      <c r="BG4435" s="256"/>
      <c r="BH4435" s="256"/>
      <c r="BI4435" s="256"/>
      <c r="BJ4435" s="256"/>
      <c r="BK4435" s="256"/>
      <c r="BL4435" s="262"/>
      <c r="BM4435" s="262"/>
      <c r="BN4435" s="262"/>
      <c r="BO4435" s="262"/>
      <c r="BP4435" s="262"/>
      <c r="BQ4435" s="262"/>
      <c r="BR4435" s="270"/>
      <c r="BS4435" s="270"/>
      <c r="BT4435" s="270"/>
      <c r="BU4435" s="270"/>
      <c r="BV4435" s="270"/>
      <c r="BW4435" s="270"/>
      <c r="BX4435" s="256"/>
      <c r="BY4435" s="256"/>
      <c r="BZ4435" s="256"/>
      <c r="CA4435" s="267"/>
      <c r="CB4435" s="267"/>
      <c r="CC4435" s="274"/>
      <c r="CD4435" s="267"/>
      <c r="CE4435" s="267"/>
      <c r="CF4435" s="267"/>
      <c r="CG4435" s="267"/>
      <c r="CH4435" s="267"/>
      <c r="CI4435" s="267"/>
      <c r="CJ4435" s="267"/>
      <c r="CK4435" s="267"/>
      <c r="CL4435" s="265"/>
      <c r="CM4435" s="272"/>
      <c r="CN4435" s="264"/>
      <c r="CO4435" s="136"/>
      <c r="CP4435" s="226"/>
      <c r="CQ4435" s="226"/>
      <c r="CR4435" s="226"/>
      <c r="CS4435" s="137"/>
      <c r="CT4435" s="137"/>
      <c r="CU4435" s="137"/>
      <c r="CV4435" s="137"/>
      <c r="CW4435" s="137"/>
      <c r="CX4435" s="137"/>
      <c r="CY4435" s="137"/>
      <c r="CZ4435" s="137"/>
      <c r="DA4435" s="137"/>
      <c r="DB4435" s="120"/>
      <c r="DC4435" s="120"/>
      <c r="DD4435" s="120"/>
      <c r="DE4435" s="120"/>
      <c r="DF4435" s="120"/>
      <c r="DG4435" s="120"/>
      <c r="DH4435" s="120"/>
      <c r="DI4435" s="120"/>
      <c r="DJ4435" s="120"/>
      <c r="DK4435" s="120"/>
      <c r="DL4435" s="120"/>
      <c r="DM4435" s="120"/>
      <c r="DN4435" s="120"/>
    </row>
    <row r="4436" spans="1:118" s="119" customFormat="1">
      <c r="A4436" s="228"/>
      <c r="B4436" s="342"/>
      <c r="C4436" s="342"/>
      <c r="D4436" s="237"/>
      <c r="E4436" s="237"/>
      <c r="F4436" s="243"/>
      <c r="G4436" s="122">
        <v>2.1</v>
      </c>
      <c r="H4436" s="84"/>
      <c r="I4436" s="84"/>
      <c r="J4436" s="84"/>
      <c r="K4436" s="84"/>
      <c r="L4436" s="84"/>
      <c r="M4436" s="84"/>
      <c r="N4436" s="84"/>
      <c r="O4436" s="84"/>
      <c r="P4436" s="84"/>
      <c r="Q4436" s="84"/>
      <c r="R4436" s="84"/>
      <c r="S4436" s="84"/>
      <c r="T4436" s="84"/>
      <c r="U4436" s="84"/>
      <c r="V4436" s="84"/>
      <c r="W4436" s="84"/>
      <c r="X4436" s="84"/>
      <c r="Y4436" s="84"/>
      <c r="Z4436" s="84"/>
      <c r="AA4436" s="84"/>
      <c r="AB4436" s="84"/>
      <c r="AC4436" s="80"/>
      <c r="AD4436" s="80"/>
      <c r="AE4436" s="80"/>
      <c r="AF4436" s="80"/>
      <c r="AG4436" s="80"/>
      <c r="AH4436" s="80"/>
      <c r="AI4436" s="80"/>
      <c r="AJ4436" s="80"/>
      <c r="AK4436" s="80"/>
      <c r="AL4436" s="80"/>
      <c r="AM4436" s="240"/>
      <c r="AN4436" s="240"/>
      <c r="AO4436" s="240"/>
      <c r="AP4436" s="240"/>
      <c r="AQ4436" s="240"/>
      <c r="AR4436" s="240"/>
      <c r="AS4436" s="240"/>
      <c r="AT4436" s="256"/>
      <c r="AU4436" s="256"/>
      <c r="AV4436" s="259"/>
      <c r="AW4436" s="259"/>
      <c r="AX4436" s="256"/>
      <c r="AY4436" s="256"/>
      <c r="AZ4436" s="256"/>
      <c r="BA4436" s="256"/>
      <c r="BB4436" s="256"/>
      <c r="BC4436" s="256"/>
      <c r="BD4436" s="256"/>
      <c r="BE4436" s="256"/>
      <c r="BF4436" s="256"/>
      <c r="BG4436" s="256"/>
      <c r="BH4436" s="256"/>
      <c r="BI4436" s="256"/>
      <c r="BJ4436" s="256"/>
      <c r="BK4436" s="256"/>
      <c r="BL4436" s="262"/>
      <c r="BM4436" s="262"/>
      <c r="BN4436" s="262"/>
      <c r="BO4436" s="262"/>
      <c r="BP4436" s="262"/>
      <c r="BQ4436" s="262"/>
      <c r="BR4436" s="270"/>
      <c r="BS4436" s="270"/>
      <c r="BT4436" s="270"/>
      <c r="BU4436" s="270"/>
      <c r="BV4436" s="270"/>
      <c r="BW4436" s="270"/>
      <c r="BX4436" s="256"/>
      <c r="BY4436" s="256"/>
      <c r="BZ4436" s="256"/>
      <c r="CA4436" s="267"/>
      <c r="CB4436" s="267"/>
      <c r="CC4436" s="274"/>
      <c r="CD4436" s="267"/>
      <c r="CE4436" s="267"/>
      <c r="CF4436" s="267"/>
      <c r="CG4436" s="267"/>
      <c r="CH4436" s="267"/>
      <c r="CI4436" s="267"/>
      <c r="CJ4436" s="267"/>
      <c r="CK4436" s="267"/>
      <c r="CL4436" s="265"/>
      <c r="CM4436" s="272"/>
      <c r="CN4436" s="264"/>
      <c r="CO4436" s="136"/>
      <c r="CP4436" s="226"/>
      <c r="CQ4436" s="226"/>
      <c r="CR4436" s="226"/>
      <c r="CS4436" s="137"/>
      <c r="CT4436" s="137"/>
      <c r="CU4436" s="137"/>
      <c r="CV4436" s="137"/>
      <c r="CW4436" s="137"/>
      <c r="CX4436" s="137"/>
      <c r="CY4436" s="137"/>
      <c r="CZ4436" s="137"/>
      <c r="DA4436" s="137"/>
      <c r="DB4436" s="120"/>
      <c r="DC4436" s="120"/>
      <c r="DD4436" s="120"/>
      <c r="DE4436" s="120"/>
      <c r="DF4436" s="120"/>
      <c r="DG4436" s="120"/>
      <c r="DH4436" s="120"/>
      <c r="DI4436" s="120"/>
      <c r="DJ4436" s="120"/>
      <c r="DK4436" s="120"/>
      <c r="DL4436" s="120"/>
      <c r="DM4436" s="120"/>
      <c r="DN4436" s="120"/>
    </row>
    <row r="4437" spans="1:118" s="119" customFormat="1">
      <c r="A4437" s="228"/>
      <c r="B4437" s="342"/>
      <c r="C4437" s="342"/>
      <c r="D4437" s="237"/>
      <c r="E4437" s="237"/>
      <c r="F4437" s="243"/>
      <c r="G4437" s="122">
        <v>2.7</v>
      </c>
      <c r="H4437" s="84"/>
      <c r="I4437" s="84"/>
      <c r="J4437" s="84"/>
      <c r="K4437" s="84"/>
      <c r="L4437" s="84"/>
      <c r="M4437" s="84"/>
      <c r="N4437" s="84"/>
      <c r="O4437" s="84"/>
      <c r="P4437" s="84"/>
      <c r="Q4437" s="84"/>
      <c r="R4437" s="84"/>
      <c r="S4437" s="84"/>
      <c r="T4437" s="84"/>
      <c r="U4437" s="84"/>
      <c r="V4437" s="84"/>
      <c r="W4437" s="84"/>
      <c r="X4437" s="84"/>
      <c r="Y4437" s="84"/>
      <c r="Z4437" s="84"/>
      <c r="AA4437" s="84"/>
      <c r="AB4437" s="84"/>
      <c r="AC4437" s="80"/>
      <c r="AD4437" s="80"/>
      <c r="AE4437" s="80"/>
      <c r="AF4437" s="80"/>
      <c r="AG4437" s="80"/>
      <c r="AH4437" s="80"/>
      <c r="AI4437" s="80"/>
      <c r="AJ4437" s="80"/>
      <c r="AK4437" s="80"/>
      <c r="AL4437" s="80"/>
      <c r="AM4437" s="240"/>
      <c r="AN4437" s="240"/>
      <c r="AO4437" s="240"/>
      <c r="AP4437" s="240"/>
      <c r="AQ4437" s="240"/>
      <c r="AR4437" s="240"/>
      <c r="AS4437" s="240"/>
      <c r="AT4437" s="256"/>
      <c r="AU4437" s="256"/>
      <c r="AV4437" s="259"/>
      <c r="AW4437" s="259"/>
      <c r="AX4437" s="256"/>
      <c r="AY4437" s="256"/>
      <c r="AZ4437" s="256"/>
      <c r="BA4437" s="256"/>
      <c r="BB4437" s="256"/>
      <c r="BC4437" s="256"/>
      <c r="BD4437" s="256"/>
      <c r="BE4437" s="256"/>
      <c r="BF4437" s="256"/>
      <c r="BG4437" s="256"/>
      <c r="BH4437" s="256"/>
      <c r="BI4437" s="256"/>
      <c r="BJ4437" s="256"/>
      <c r="BK4437" s="256"/>
      <c r="BL4437" s="262"/>
      <c r="BM4437" s="262"/>
      <c r="BN4437" s="262"/>
      <c r="BO4437" s="262"/>
      <c r="BP4437" s="262"/>
      <c r="BQ4437" s="262"/>
      <c r="BR4437" s="270"/>
      <c r="BS4437" s="270"/>
      <c r="BT4437" s="270"/>
      <c r="BU4437" s="270"/>
      <c r="BV4437" s="270"/>
      <c r="BW4437" s="270"/>
      <c r="BX4437" s="256"/>
      <c r="BY4437" s="256"/>
      <c r="BZ4437" s="256"/>
      <c r="CA4437" s="267"/>
      <c r="CB4437" s="267"/>
      <c r="CC4437" s="274"/>
      <c r="CD4437" s="267"/>
      <c r="CE4437" s="267"/>
      <c r="CF4437" s="267"/>
      <c r="CG4437" s="267"/>
      <c r="CH4437" s="267"/>
      <c r="CI4437" s="267"/>
      <c r="CJ4437" s="267"/>
      <c r="CK4437" s="267"/>
      <c r="CL4437" s="265"/>
      <c r="CM4437" s="272"/>
      <c r="CN4437" s="264"/>
      <c r="CO4437" s="136"/>
      <c r="CP4437" s="226"/>
      <c r="CQ4437" s="226"/>
      <c r="CR4437" s="226"/>
      <c r="CS4437" s="137"/>
      <c r="CT4437" s="137"/>
      <c r="CU4437" s="137"/>
      <c r="CV4437" s="137"/>
      <c r="CW4437" s="137"/>
      <c r="CX4437" s="137"/>
      <c r="CY4437" s="137"/>
      <c r="CZ4437" s="137"/>
      <c r="DA4437" s="137"/>
      <c r="DB4437" s="120"/>
      <c r="DC4437" s="120"/>
      <c r="DD4437" s="120"/>
      <c r="DE4437" s="120"/>
      <c r="DF4437" s="120"/>
      <c r="DG4437" s="120"/>
      <c r="DH4437" s="120"/>
      <c r="DI4437" s="120"/>
      <c r="DJ4437" s="120"/>
      <c r="DK4437" s="120"/>
      <c r="DL4437" s="120"/>
      <c r="DM4437" s="120"/>
      <c r="DN4437" s="120"/>
    </row>
    <row r="4438" spans="1:118" s="119" customFormat="1">
      <c r="A4438" s="228"/>
      <c r="B4438" s="342"/>
      <c r="C4438" s="342"/>
      <c r="D4438" s="237"/>
      <c r="E4438" s="237"/>
      <c r="F4438" s="243"/>
      <c r="G4438" s="122">
        <v>3</v>
      </c>
      <c r="H4438" s="84"/>
      <c r="I4438" s="84"/>
      <c r="J4438" s="84"/>
      <c r="K4438" s="84"/>
      <c r="L4438" s="84"/>
      <c r="M4438" s="84"/>
      <c r="N4438" s="84"/>
      <c r="O4438" s="84"/>
      <c r="P4438" s="84"/>
      <c r="Q4438" s="84"/>
      <c r="R4438" s="84"/>
      <c r="S4438" s="84"/>
      <c r="T4438" s="84"/>
      <c r="U4438" s="84"/>
      <c r="V4438" s="84"/>
      <c r="W4438" s="84"/>
      <c r="X4438" s="84"/>
      <c r="Y4438" s="84"/>
      <c r="Z4438" s="84"/>
      <c r="AA4438" s="84"/>
      <c r="AB4438" s="84"/>
      <c r="AC4438" s="80"/>
      <c r="AD4438" s="80"/>
      <c r="AE4438" s="80"/>
      <c r="AF4438" s="80"/>
      <c r="AG4438" s="80"/>
      <c r="AH4438" s="80"/>
      <c r="AI4438" s="80"/>
      <c r="AJ4438" s="80"/>
      <c r="AK4438" s="80"/>
      <c r="AL4438" s="80"/>
      <c r="AM4438" s="240"/>
      <c r="AN4438" s="240"/>
      <c r="AO4438" s="240"/>
      <c r="AP4438" s="240"/>
      <c r="AQ4438" s="240"/>
      <c r="AR4438" s="240"/>
      <c r="AS4438" s="240"/>
      <c r="AT4438" s="256"/>
      <c r="AU4438" s="256"/>
      <c r="AV4438" s="259"/>
      <c r="AW4438" s="259"/>
      <c r="AX4438" s="256"/>
      <c r="AY4438" s="256"/>
      <c r="AZ4438" s="256"/>
      <c r="BA4438" s="256"/>
      <c r="BB4438" s="256"/>
      <c r="BC4438" s="256"/>
      <c r="BD4438" s="256"/>
      <c r="BE4438" s="256"/>
      <c r="BF4438" s="256"/>
      <c r="BG4438" s="256"/>
      <c r="BH4438" s="256"/>
      <c r="BI4438" s="256"/>
      <c r="BJ4438" s="256"/>
      <c r="BK4438" s="256"/>
      <c r="BL4438" s="262"/>
      <c r="BM4438" s="262"/>
      <c r="BN4438" s="262"/>
      <c r="BO4438" s="262"/>
      <c r="BP4438" s="262"/>
      <c r="BQ4438" s="262"/>
      <c r="BR4438" s="270"/>
      <c r="BS4438" s="270"/>
      <c r="BT4438" s="270"/>
      <c r="BU4438" s="270"/>
      <c r="BV4438" s="270"/>
      <c r="BW4438" s="270"/>
      <c r="BX4438" s="256"/>
      <c r="BY4438" s="256"/>
      <c r="BZ4438" s="256"/>
      <c r="CA4438" s="267"/>
      <c r="CB4438" s="267"/>
      <c r="CC4438" s="274"/>
      <c r="CD4438" s="267"/>
      <c r="CE4438" s="267"/>
      <c r="CF4438" s="267"/>
      <c r="CG4438" s="267"/>
      <c r="CH4438" s="267"/>
      <c r="CI4438" s="267"/>
      <c r="CJ4438" s="267"/>
      <c r="CK4438" s="267"/>
      <c r="CL4438" s="265"/>
      <c r="CM4438" s="272"/>
      <c r="CN4438" s="264"/>
      <c r="CO4438" s="136"/>
      <c r="CP4438" s="226"/>
      <c r="CQ4438" s="226"/>
      <c r="CR4438" s="226"/>
      <c r="CS4438" s="137"/>
      <c r="CT4438" s="137"/>
      <c r="CU4438" s="137"/>
      <c r="CV4438" s="137"/>
      <c r="CW4438" s="137"/>
      <c r="CX4438" s="137"/>
      <c r="CY4438" s="137"/>
      <c r="CZ4438" s="137"/>
      <c r="DA4438" s="137"/>
      <c r="DB4438" s="120"/>
      <c r="DC4438" s="120"/>
      <c r="DD4438" s="120"/>
      <c r="DE4438" s="120"/>
      <c r="DF4438" s="120"/>
      <c r="DG4438" s="120"/>
      <c r="DH4438" s="120"/>
      <c r="DI4438" s="120"/>
      <c r="DJ4438" s="120"/>
      <c r="DK4438" s="120"/>
      <c r="DL4438" s="120"/>
      <c r="DM4438" s="120"/>
      <c r="DN4438" s="120"/>
    </row>
    <row r="4439" spans="1:118" s="119" customFormat="1">
      <c r="A4439" s="228"/>
      <c r="B4439" s="342"/>
      <c r="C4439" s="342"/>
      <c r="D4439" s="237"/>
      <c r="E4439" s="237"/>
      <c r="F4439" s="244"/>
      <c r="G4439" s="123">
        <v>3.9</v>
      </c>
      <c r="H4439" s="85"/>
      <c r="I4439" s="85"/>
      <c r="J4439" s="85"/>
      <c r="K4439" s="85"/>
      <c r="L4439" s="85"/>
      <c r="M4439" s="85"/>
      <c r="N4439" s="85"/>
      <c r="O4439" s="85"/>
      <c r="P4439" s="85"/>
      <c r="Q4439" s="85"/>
      <c r="R4439" s="85"/>
      <c r="S4439" s="85"/>
      <c r="T4439" s="85"/>
      <c r="U4439" s="85"/>
      <c r="V4439" s="85"/>
      <c r="W4439" s="85"/>
      <c r="X4439" s="85"/>
      <c r="Y4439" s="85"/>
      <c r="Z4439" s="85"/>
      <c r="AA4439" s="85"/>
      <c r="AB4439" s="85"/>
      <c r="AC4439" s="81"/>
      <c r="AD4439" s="81"/>
      <c r="AE4439" s="81"/>
      <c r="AF4439" s="81"/>
      <c r="AG4439" s="81"/>
      <c r="AH4439" s="81"/>
      <c r="AI4439" s="81"/>
      <c r="AJ4439" s="81"/>
      <c r="AK4439" s="81"/>
      <c r="AL4439" s="81"/>
      <c r="AM4439" s="240"/>
      <c r="AN4439" s="240"/>
      <c r="AO4439" s="240"/>
      <c r="AP4439" s="240"/>
      <c r="AQ4439" s="240"/>
      <c r="AR4439" s="240"/>
      <c r="AS4439" s="240"/>
      <c r="AT4439" s="256"/>
      <c r="AU4439" s="256"/>
      <c r="AV4439" s="259"/>
      <c r="AW4439" s="259"/>
      <c r="AX4439" s="256"/>
      <c r="AY4439" s="256"/>
      <c r="AZ4439" s="256"/>
      <c r="BA4439" s="256"/>
      <c r="BB4439" s="256"/>
      <c r="BC4439" s="256"/>
      <c r="BD4439" s="256"/>
      <c r="BE4439" s="256"/>
      <c r="BF4439" s="256"/>
      <c r="BG4439" s="256"/>
      <c r="BH4439" s="256"/>
      <c r="BI4439" s="256"/>
      <c r="BJ4439" s="256"/>
      <c r="BK4439" s="256"/>
      <c r="BL4439" s="262"/>
      <c r="BM4439" s="262"/>
      <c r="BN4439" s="262"/>
      <c r="BO4439" s="262"/>
      <c r="BP4439" s="262"/>
      <c r="BQ4439" s="262"/>
      <c r="BR4439" s="270"/>
      <c r="BS4439" s="270"/>
      <c r="BT4439" s="270"/>
      <c r="BU4439" s="270"/>
      <c r="BV4439" s="270"/>
      <c r="BW4439" s="270"/>
      <c r="BX4439" s="256"/>
      <c r="BY4439" s="256"/>
      <c r="BZ4439" s="256"/>
      <c r="CA4439" s="267"/>
      <c r="CB4439" s="267"/>
      <c r="CC4439" s="274"/>
      <c r="CD4439" s="267"/>
      <c r="CE4439" s="267"/>
      <c r="CF4439" s="267"/>
      <c r="CG4439" s="267"/>
      <c r="CH4439" s="267"/>
      <c r="CI4439" s="267"/>
      <c r="CJ4439" s="267"/>
      <c r="CK4439" s="267"/>
      <c r="CL4439" s="265"/>
      <c r="CM4439" s="272"/>
      <c r="CN4439" s="264"/>
      <c r="CO4439" s="136"/>
      <c r="CP4439" s="226"/>
      <c r="CQ4439" s="226"/>
      <c r="CR4439" s="226"/>
      <c r="CS4439" s="137"/>
      <c r="CT4439" s="137"/>
      <c r="CU4439" s="137"/>
      <c r="CV4439" s="137"/>
      <c r="CW4439" s="137"/>
      <c r="CX4439" s="137"/>
      <c r="CY4439" s="137"/>
      <c r="CZ4439" s="137"/>
      <c r="DA4439" s="137"/>
      <c r="DB4439" s="120"/>
      <c r="DC4439" s="120"/>
      <c r="DD4439" s="120"/>
      <c r="DE4439" s="120"/>
      <c r="DF4439" s="120"/>
      <c r="DG4439" s="120"/>
      <c r="DH4439" s="120"/>
      <c r="DI4439" s="120"/>
      <c r="DJ4439" s="120"/>
      <c r="DK4439" s="120"/>
      <c r="DL4439" s="120"/>
      <c r="DM4439" s="120"/>
      <c r="DN4439" s="120"/>
    </row>
    <row r="4440" spans="1:118" s="119" customFormat="1">
      <c r="A4440" s="229"/>
      <c r="B4440" s="343"/>
      <c r="C4440" s="343"/>
      <c r="D4440" s="238"/>
      <c r="E4440" s="238"/>
      <c r="F4440" s="245" t="s">
        <v>83</v>
      </c>
      <c r="G4440" s="246"/>
      <c r="H4440" s="82"/>
      <c r="I4440" s="82"/>
      <c r="J4440" s="82"/>
      <c r="K4440" s="82"/>
      <c r="L4440" s="82"/>
      <c r="M4440" s="82"/>
      <c r="N4440" s="82"/>
      <c r="O4440" s="82"/>
      <c r="P4440" s="82"/>
      <c r="Q4440" s="82"/>
      <c r="R4440" s="82"/>
      <c r="S4440" s="82"/>
      <c r="T4440" s="82"/>
      <c r="U4440" s="82"/>
      <c r="V4440" s="82"/>
      <c r="W4440" s="82"/>
      <c r="X4440" s="82"/>
      <c r="Y4440" s="82"/>
      <c r="Z4440" s="82"/>
      <c r="AA4440" s="82"/>
      <c r="AB4440" s="82"/>
      <c r="AC4440" s="35"/>
      <c r="AD4440" s="35"/>
      <c r="AE4440" s="35"/>
      <c r="AF4440" s="35"/>
      <c r="AG4440" s="35"/>
      <c r="AH4440" s="35"/>
      <c r="AI4440" s="35"/>
      <c r="AJ4440" s="35"/>
      <c r="AK4440" s="35"/>
      <c r="AL4440" s="35"/>
      <c r="AM4440" s="241"/>
      <c r="AN4440" s="241"/>
      <c r="AO4440" s="241"/>
      <c r="AP4440" s="241"/>
      <c r="AQ4440" s="241"/>
      <c r="AR4440" s="241"/>
      <c r="AS4440" s="241"/>
      <c r="AT4440" s="257"/>
      <c r="AU4440" s="257"/>
      <c r="AV4440" s="260"/>
      <c r="AW4440" s="260"/>
      <c r="AX4440" s="257"/>
      <c r="AY4440" s="257"/>
      <c r="AZ4440" s="257"/>
      <c r="BA4440" s="257"/>
      <c r="BB4440" s="257"/>
      <c r="BC4440" s="257"/>
      <c r="BD4440" s="257"/>
      <c r="BE4440" s="257"/>
      <c r="BF4440" s="257"/>
      <c r="BG4440" s="257"/>
      <c r="BH4440" s="257"/>
      <c r="BI4440" s="257"/>
      <c r="BJ4440" s="257"/>
      <c r="BK4440" s="257"/>
      <c r="BL4440" s="263"/>
      <c r="BM4440" s="263"/>
      <c r="BN4440" s="263"/>
      <c r="BO4440" s="263"/>
      <c r="BP4440" s="263"/>
      <c r="BQ4440" s="263"/>
      <c r="BR4440" s="271"/>
      <c r="BS4440" s="271"/>
      <c r="BT4440" s="271"/>
      <c r="BU4440" s="271"/>
      <c r="BV4440" s="271"/>
      <c r="BW4440" s="271"/>
      <c r="BX4440" s="257"/>
      <c r="BY4440" s="257"/>
      <c r="BZ4440" s="257"/>
      <c r="CA4440" s="268"/>
      <c r="CB4440" s="268"/>
      <c r="CC4440" s="275"/>
      <c r="CD4440" s="268"/>
      <c r="CE4440" s="268"/>
      <c r="CF4440" s="268"/>
      <c r="CG4440" s="268"/>
      <c r="CH4440" s="268"/>
      <c r="CI4440" s="268"/>
      <c r="CJ4440" s="268"/>
      <c r="CK4440" s="268"/>
      <c r="CL4440" s="265"/>
      <c r="CM4440" s="272"/>
      <c r="CN4440" s="264"/>
      <c r="CO4440" s="136"/>
      <c r="CP4440" s="226"/>
      <c r="CQ4440" s="226"/>
      <c r="CR4440" s="226"/>
      <c r="CS4440" s="137"/>
      <c r="CT4440" s="137"/>
      <c r="CU4440" s="137"/>
      <c r="CV4440" s="137"/>
      <c r="CW4440" s="137"/>
      <c r="CX4440" s="137"/>
      <c r="CY4440" s="137"/>
      <c r="CZ4440" s="137"/>
      <c r="DA4440" s="137"/>
      <c r="DB4440" s="120"/>
      <c r="DC4440" s="120"/>
      <c r="DD4440" s="120"/>
      <c r="DE4440" s="120"/>
      <c r="DF4440" s="120"/>
      <c r="DG4440" s="120"/>
      <c r="DH4440" s="120"/>
      <c r="DI4440" s="120"/>
      <c r="DJ4440" s="120"/>
      <c r="DK4440" s="120"/>
      <c r="DL4440" s="120"/>
      <c r="DM4440" s="120"/>
      <c r="DN4440" s="120"/>
    </row>
    <row r="4441" spans="1:118" s="119" customFormat="1" ht="14.25" customHeight="1">
      <c r="A4441" s="227">
        <f t="shared" si="1343"/>
        <v>551</v>
      </c>
      <c r="B4441" s="230" t="s">
        <v>1397</v>
      </c>
      <c r="C4441" s="233" t="s">
        <v>1402</v>
      </c>
      <c r="D4441" s="236">
        <v>44565</v>
      </c>
      <c r="E4441" s="236" t="s">
        <v>1328</v>
      </c>
      <c r="F4441" s="253" t="s">
        <v>80</v>
      </c>
      <c r="G4441" s="254"/>
      <c r="H4441" s="82" t="s">
        <v>69</v>
      </c>
      <c r="I4441" s="82"/>
      <c r="J4441" s="82" t="s">
        <v>60</v>
      </c>
      <c r="K4441" s="82" t="s">
        <v>60</v>
      </c>
      <c r="L4441" s="82" t="s">
        <v>60</v>
      </c>
      <c r="M4441" s="82" t="s">
        <v>60</v>
      </c>
      <c r="N4441" s="82" t="s">
        <v>60</v>
      </c>
      <c r="O4441" s="82"/>
      <c r="P4441" s="82" t="s">
        <v>60</v>
      </c>
      <c r="Q4441" s="82" t="s">
        <v>60</v>
      </c>
      <c r="R4441" s="82" t="s">
        <v>60</v>
      </c>
      <c r="S4441" s="82" t="s">
        <v>60</v>
      </c>
      <c r="T4441" s="82" t="s">
        <v>60</v>
      </c>
      <c r="U4441" s="82" t="s">
        <v>60</v>
      </c>
      <c r="V4441" s="82"/>
      <c r="W4441" s="82" t="s">
        <v>61</v>
      </c>
      <c r="X4441" s="82" t="s">
        <v>61</v>
      </c>
      <c r="Y4441" s="82" t="s">
        <v>61</v>
      </c>
      <c r="Z4441" s="82" t="s">
        <v>61</v>
      </c>
      <c r="AA4441" s="82" t="s">
        <v>61</v>
      </c>
      <c r="AB4441" s="82" t="s">
        <v>61</v>
      </c>
      <c r="AC4441" s="82"/>
      <c r="AD4441" s="82" t="s">
        <v>61</v>
      </c>
      <c r="AE4441" s="82" t="s">
        <v>61</v>
      </c>
      <c r="AF4441" s="82" t="s">
        <v>61</v>
      </c>
      <c r="AG4441" s="82" t="s">
        <v>61</v>
      </c>
      <c r="AH4441" s="82" t="s">
        <v>61</v>
      </c>
      <c r="AI4441" s="82" t="s">
        <v>1471</v>
      </c>
      <c r="AJ4441" s="82"/>
      <c r="AK4441" s="82" t="s">
        <v>60</v>
      </c>
      <c r="AL4441" s="82" t="s">
        <v>60</v>
      </c>
      <c r="AM4441" s="239">
        <f>COUNTIF(H4441:AL4441,"PH")+COUNTIF(H4441:AL4441,"PH/L")+COUNTIF(H4441:AL4441,"PM")</f>
        <v>0</v>
      </c>
      <c r="AN4441" s="239">
        <f>COUNTIF(H4441:AL4441,"PD")+COUNTIF(H4441:AL4441,"PDD")+COUNTIF(H4441:AL4441,"P/DS")/2+COUNTIF(H4441:AL4441,"PMD")</f>
        <v>0</v>
      </c>
      <c r="AO4441" s="239">
        <f>COUNTIF(H4441:AL4441,"PN")+COUNTIF(H4441:AL4441,"P/NS")/2+COUNTIF(H4441:AL4441,"PH")+COUNTIF(H4441:AL4441,"PH/F")/2+COUNTIF(H4441:AL4441,"PH/L")/2+COUNTIF(H4441:AL4441,"PM")</f>
        <v>0</v>
      </c>
      <c r="AP4441" s="239">
        <f>COUNTIF(H4441:AL4441,"BH")+COUNTIF(H4441:AL4441,"AL/BL")+COUNTIF(H4441:AL4441,"UL/BL")+COUNTIF(H4441:AL4441,"BM")</f>
        <v>0</v>
      </c>
      <c r="AQ4441" s="239">
        <f>COUNTIF(H4441:AL4441,"DS")+COUNTIF(H4441:AL4441,"AL/DS")/2+COUNTIF(H4441:AL4441,"UL/DS")/2+COUNTIF(H4441:AL4441,"CT")+COUNTIF(H4441:AL4441,"MD")</f>
        <v>13.5</v>
      </c>
      <c r="AR4441" s="239">
        <f>COUNTIF(H4441:AL4441,"NS")+COUNTIF(H4441:AL4441,"AL/NS")/2+COUNTIF(H4441:AL4441,"UL/NS")/2+COUNTIF(H4441:AL4441,"BH")+COUNTIF(H4441:AL4441,"AL/BF")/2+COUNTIF(H4441:AL4441,"AL/BL")/2+COUNTIF(H4441:AL4441,"UL/BL")/2+COUNTIF(H4441:AL4441,"UL/BF")/2+COUNTIF(H4441:AL4441,"BM")</f>
        <v>11</v>
      </c>
      <c r="AS4441" s="239">
        <f>COUNTIF(H4441:AL4441,"AL")+COUNTIF(H4441:AL4441,"AL/DS")/2+COUNTIF(H4441:AL4441,"AL/NS")/2+COUNTIF(H4441:AL4441,"NH")+COUNTIF(H4441:AL4441,"SL")+COUNTIF(H4441:AL4441,"NHD")+COUNTIF(H4441:AL4441,"B")+COUNTIF(H4441:AL4441,"HL")+COUNTIF(H4441:AL4441,"AL/BF")/2+COUNTIF(H4441:AL4441,"AL/BL")/2</f>
        <v>1</v>
      </c>
      <c r="AT4441" s="255">
        <f>COUNTIF(H4441:AL4441,"PD")+COUNTIF(H4441:AL4441,"PN")+COUNTIF(H4441:AL4441,"P/DS")/2+COUNTIF(H4441:AL4441,"P/NS")/2+COUNTIF(H4441:AL4441,"DS")+COUNTIF(H4441:AL4441,"NS")+COUNTIF(H4441:AL4441,"AL")+COUNTIF(H4441:AL4441,"AL/DS")+COUNTIF(H4441:AL4441,"AL/NS")+COUNTIF(H4441:AL4441,"NH")+COUNTIF(H4441:AL4441,"SL")+COUNTIF(H4441:AL4441,"UL/DS")/2+COUNTIF(H4441:AL4441,"UL/NS")/2+COUNTIF(H4441:AL4441,"CT")+COUNTIF(H4441:AL4441,"NHD")+COUNTIF(H4441:AL4441,"PDD")+COUNTIF(H4441:AL4441,"B")+COUNTIF(H4441:AL4441,"HL")+COUNTIF(H4441:AL4441,"PH")+COUNTIF(H4441:AL4441,"BH")+COUNTIF(H4441:AL4441,"AL/BF")+COUNTIF(H4441:AL4441,"AL/BL")+COUNTIF(H4441:AL4441,"UL/BF")/2+COUNTIF(H4441:AL4441,"UL/BL")/2+COUNTIF(H4441:AL4441,"PH/F")/2+COUNTIF(H4441:AL4441,"PH/L")/2+COUNTIF(H4441:AL4441,"MD")+COUNTIF(H4441:AL4441,"PMD")+COUNTIF(H4441:AL4441,"PM")+COUNTIF(H4441:AL4441,"BM")</f>
        <v>25.5</v>
      </c>
      <c r="AU4441" s="255">
        <f>COUNTIF(H4441:AL4441,"P/DS")/2+COUNTIF(H4441:AL4441,"P/NS")/2+COUNTIF(H4441:AL4441,"IL")+COUNTIF(H4441:AL4441,"NL")+COUNTIF(H4441:AL4441,"UL")+COUNTIF(H4441:AL4441,"UL/DS")/2+COUNTIF(H4441:AL4441,"UL/NS")/2+COUNTIF(H4441:AL4441,"KT")+COUNTIF(H4441:AL4441,"UL/BF")/2+COUNTIF(H4441:AL4441,"UL/BL")/2+COUNTIF(H4441:AL4441,"PH/F")/2+COUNTIF(H4441:AL4441,"PH/L")/2+COUNTIF(H4441:AL4441,"NB")</f>
        <v>0.5</v>
      </c>
      <c r="AV4441" s="258">
        <f>COUNTIF(H4441:AL4441,"PN")+COUNTIF(H4441:AL4441,"TVD")+COUNTIF(H4441:AL4441,"PH")+COUNTIF(H4441:AL4441,"PM")+COUNTIF(H4441:AL4441,"PDD")-COUNTIFS(H4441:AL4441,"PN",H4448:AL4448,"&gt;=3")-COUNTIFS(H4441:AL4441,"PM",H4448:AL4448,"&gt;=3")</f>
        <v>0</v>
      </c>
      <c r="AW4441" s="258">
        <f>COUNTIF(H4441:AL4441,"NS")+COUNTIF(H4441:AL4441,"D")+COUNTIF(H4441:AL4441,"BH")+COUNTIF(H4441:AL4441,"NHD")+COUNTIF(H4441:AL4441,"BM")-COUNTIFS(H4441:AL4441,"NS",H4448:AL4448,"&gt;=3")-COUNTIFS(H4441:AL4441,"BH",H4448:AL4448,"&gt;=3")-COUNTIFS(H4441:AL4441,"BM",H4448:AL4448,"&gt;=3")</f>
        <v>11</v>
      </c>
      <c r="AX4441" s="255">
        <f>COUNTIF(H4441:AL4441,"AL")+COUNTIF(H4441:AL4441,"AL/DS")/2+COUNTIF(H4441:AL4441,"AL/NS")/2+COUNTIF(H4441:AL4441,"AL/BF")+COUNTIF(H4441:AL4441,"AL/BL")/2</f>
        <v>0</v>
      </c>
      <c r="AY4441" s="255">
        <f>COUNTIF(H4441:AL4441,"SL")</f>
        <v>0</v>
      </c>
      <c r="AZ4441" s="255">
        <f>COUNTIF(H4441:AL4441,"NH")</f>
        <v>1</v>
      </c>
      <c r="BA4441" s="255">
        <f>COUNTIF(H4441:AL4441,"HL")</f>
        <v>0</v>
      </c>
      <c r="BB4441" s="255">
        <f>COUNTIF(G4441:AL4441,"P/DS")/2+COUNTIF(G4441:AL4441,"P/NS")/2+COUNTIF(G4441:AL4441,"UL")+COUNTIF(G4441:AL4441,"UL/DS")/2+COUNTIF(G4441:AL4441,"UL/NS")/2+COUNTIF(G4441:AL4441,"UL/BL")/2+COUNTIF(G4441:AL4441,"UL/BF")/2+COUNTIF(G4441:AL4441,"PH/F")/2+COUNTIF(G4441:AL4441,"PH/L")/2</f>
        <v>0.5</v>
      </c>
      <c r="BC4441" s="255">
        <f>COUNTIF(H4441:AL4441,"NB")</f>
        <v>0</v>
      </c>
      <c r="BD4441" s="255">
        <f>COUNTIF(H4441:AL4441,"NL")</f>
        <v>0</v>
      </c>
      <c r="BE4441" s="255">
        <f>COUNTIF(H4441:AL4441,"IL")</f>
        <v>0</v>
      </c>
      <c r="BF4441" s="255">
        <f>COUNTIF(H4441:AL4441,"KT")</f>
        <v>0</v>
      </c>
      <c r="BG4441" s="255">
        <f>COUNTIF(H4441:AL4441,"L70")</f>
        <v>0</v>
      </c>
      <c r="BH4441" s="255">
        <f>COUNTIF(H4441:AL4441,"MD")</f>
        <v>0</v>
      </c>
      <c r="BI4441" s="255">
        <f>COUNTIF(H4441:AL4441,"PMD")</f>
        <v>0</v>
      </c>
      <c r="BJ4441" s="255">
        <f>COUNTIF(H4441:AL4441,"PM")</f>
        <v>0</v>
      </c>
      <c r="BK4441" s="255">
        <f>COUNTIF(H4441:AL4441,"BM")</f>
        <v>0</v>
      </c>
      <c r="BL4441" s="261">
        <f>SUMIF(H4441:AL4441,"PD",H4442:AL4442)+SUMIF(H4441:AL4441,"PN",H4442:AL4442)+SUMIF(H4441:AL4441,"P/DS",H4442:AL4442)+SUMIF(H4441:AL4441,"PN/F",H4442:AL4442)+SUMIF(H4441:AL4441,"PN/L",H4442:AL4442)+SUMIF(H4441:AL4441,"TV",H4442:AL4442)+SUMIF(H4441:AL4441,"TVD",H4442:AL4442)+SUMIF(H4441:AL4441,"PDD",H4442:AL4442)</f>
        <v>0</v>
      </c>
      <c r="BM4441" s="261">
        <f>SUMIF(H4441:AL4441,"PD",H4443:AL4443)+SUMIF(H4441:AL4441,"PN",H4443:AL4443)+SUMIF(H4441:AL4441,"P/DS",H4443:AL4443)+SUMIF(H4441:AL4441,"PN/F",H4443:AL4443)+SUMIF(H4441:AL4441,"PN/L",H4443:AL4443)+SUMIF(H4441:AL4441,"TV",H4443:AL4443)+SUMIF(H4441:AL4441,"TVD",H4443:AL4443)+SUMIF(H4441:AL4441,"PDD",H4443:AL4443)+SUMIF(H4441:AL4441,"PMD",H4443:AL4443)</f>
        <v>0</v>
      </c>
      <c r="BN4441" s="261">
        <f>SUMIF(H4441:AL4441,"PD",H4444:AL4444)+SUMIF(H4441:AL4441,"PN",H4444:AL4444)+SUMIF(H4441:AL4441,"P/DS",H4444:AL4444)+SUMIF(H4441:AL4441,"PN/F",H4444:AL4444)+SUMIF(H4441:AL4441,"PN/L",H4444:AL4444)+SUMIF(H4441:AL4441,"TV",H4444:AL4444)+SUMIF(H4441:AL4441,"TVD",H4444:AL4444)</f>
        <v>0</v>
      </c>
      <c r="BO4441" s="261">
        <f>SUMIF(H4441:AL4441,"PD",H4445:AL4445)+SUMIF(H4441:AL4441,"PN",H4445:AL4445)+SUMIF(H4441:AL4441,"P/DS",H4445:AL4445)+SUMIF(H4441:AL4441,"PN/F",H4445:AL4445)+SUMIF(H4441:AL4441,"PN/L",H4445:AL4445)+SUMIF(H4441:AL4441,"TV",H4445:AL4445)+SUMIF(H4441:AL4441,"TVD",H4445:AL4445)</f>
        <v>0</v>
      </c>
      <c r="BP4441" s="261">
        <f>SUMIF(H4441:AL4441,"PD",H4446:AL4446)+SUMIF(H4441:AL4441,"PN",H4446:AL4446)+SUMIF(H4441:AL4441,"P/DS",H4446:AL4446)+SUMIF(H4441:AL4441,"PN/F",H4446:AL4446)+SUMIF(H4441:AL4441,"PN/L",H4446:AL4446)+SUMIF(H4441:AL4441,"TV",H4446:AL4446)+SUMIF(H4441:AL4441,"TVD",H4446:AL4446)+SUMIF(H4441:AL4441,"PDD",H4446:AL4446)+SUMIF(H4441:AL4441,"PH",H4446:AL4446)+SUMIF(H4441:AL4441,"PM",H4446:AL4446)</f>
        <v>0</v>
      </c>
      <c r="BQ4441" s="261">
        <f>SUMIF(H4441:AL4441,"PD",H4447:AL4447)+SUMIF(H4441:AL4441,"PN",H4447:AL4447)+SUMIF(H4441:AL4441,"P/DS",H4447:AL4447)+SUMIF(H4441:AL4441,"PN/F",H4447:AL4447)+SUMIF(H4441:AL4441,"PN/L",H4447:AL4447)+SUMIF(H4441:AL4441,"TV",H4447:AL4447)+SUMIF(H4441:AL4441,"TVD",H4447:AL4447)+SUMIF(H4441:AL4441,"PDD",H4447:AL4447)+SUMIF(H4441:AL4441,"PH",H4447:AL4447)+SUMIF(H4441:AL4441,"PM",H4447:AL4447)</f>
        <v>0</v>
      </c>
      <c r="BR4441" s="269">
        <f>SUM(H4442:AL4442)-BL4441</f>
        <v>12.5</v>
      </c>
      <c r="BS4441" s="269">
        <f>SUM(H4443:AL4443)-BM4441</f>
        <v>10.5</v>
      </c>
      <c r="BT4441" s="269">
        <f>SUM(H4444:AL4444)-BN4441</f>
        <v>0</v>
      </c>
      <c r="BU4441" s="269">
        <f>SUM(H4445:AL4445)-BO4441</f>
        <v>0</v>
      </c>
      <c r="BV4441" s="269">
        <f>SUM(H4446:AL4446)-BP4441</f>
        <v>0</v>
      </c>
      <c r="BW4441" s="269">
        <f>SUM(H4447:AL4447)-BQ4441</f>
        <v>0</v>
      </c>
      <c r="BX4441" s="255">
        <f>SUMIF(H4441:AL4441,"PD",H4448:AL4448)+SUMIF(H4441:AL4441,"PN",H4448:AL4448)+SUMIF(H4441:AL4441,"P/DS",H4448:AL4448)+SUMIF(H4441:AL4441,"PN/F",H4448:AL4448)+SUMIF(H4441:AL4441,"PN/L",H4448:AL4448)</f>
        <v>0</v>
      </c>
      <c r="BY4441" s="255">
        <f>SUM(H4448:AL4448)-BX4441</f>
        <v>1.5</v>
      </c>
      <c r="BZ4441" s="255">
        <f t="shared" ref="BZ4441" si="1354">+SUM(BL4441:BW4448)</f>
        <v>23</v>
      </c>
      <c r="CA4441" s="266">
        <f>(COUNTIFS(H4441:AL4441,"PD",H4442:AL4442,"&gt;=2"))*0.5-IF(CN4441="VP",COUNTIFS($H$16:$AL$16,"SAT",H4441:AL4441,"PD",H4442:AL4442,"&gt;=2"))*0.5</f>
        <v>0</v>
      </c>
      <c r="CB4441" s="266">
        <f>(COUNTIFS(H4441:AL4441,"PN",H4443:AL4443,"&gt;=0.5",H4442:AL4442,"&gt;=1.5"))*0.5+COUNTIFS(H4441:AL4441,"PDD",H4443:AL4443,"&gt;=0.5",H4442:AL4442,"&gt;=1.5")*0.5</f>
        <v>0</v>
      </c>
      <c r="CC4441" s="273">
        <f>(COUNTIFS(H4441:AL4441,"TV",H4443:AL4443,"&gt;=10"))*0.5+(COUNTIFS(H4441:AL4441,"PMD",H4443:AL4443,"&gt;=2"))*0.5</f>
        <v>0</v>
      </c>
      <c r="CD4441" s="266">
        <f>(COUNTIFS(H4441:AL4441,"TVD",H4445:AL4445,"&gt;=6.5",H4443:AL4443,"&gt;=3.5"))*0.5</f>
        <v>0</v>
      </c>
      <c r="CE4441" s="266">
        <f>(COUNTIFS(H4441:AL4441,"PD",H4446:AL4446,"&gt;=10"))*0.5</f>
        <v>0</v>
      </c>
      <c r="CF4441" s="266">
        <f>(COUNTIFS(H4441:AL4441,"PDD",H4446:AL4446,"&gt;=3.5",H4447:AL4447,"&gt;=6.5")+COUNTIFS(H4441:AL4441,"PH",H4447:AL4447,"&gt;=0.5",H4446:AL4446,"&gt;=1.5")+COUNTIFS(H4441:AL4441,"PM",H4447:AL4447,"&gt;=0.5",H4446:AL4446,"&gt;=1.5"))*0.5</f>
        <v>0</v>
      </c>
      <c r="CG4441" s="266">
        <f>(COUNTIFS(H4441:AL4441,"DS",H4442:AL4442,"&gt;=2")+COUNTIFS(H4441:AL4441,"AL/DS",H4442:AL4442,"&gt;=2"))*0.5-IF(CN4441="VP",COUNTIFS($H$16:$AL$16,"SAT",H4441:AL4441,"DS",H4442:AL4442,"&gt;=2"))*0.5</f>
        <v>2.5</v>
      </c>
      <c r="CH4441" s="266">
        <f>(COUNTIFS(H4441:AL4441,"NS",H4443:AL4443,"&gt;=0.5",H4442:AL4442,"&gt;=1.5")+COUNTIFS(H4441:AL4441,"AL/NS",H4443:AL4443,"&gt;=0.5",H4442:AL4442,"&gt;=1.5")+COUNTIFS(H4441:AL4441,"NHD",H4443:AL4443,"&gt;=4.5",H4446:AL4446,"&gt;=2",H4442:AL4442,"&gt;=1.5"))*0.5</f>
        <v>0</v>
      </c>
      <c r="CI4441" s="266">
        <f>(COUNTIF(H4443:AL4443,"&gt;=10")+COUNTIFS(H4441:AL4441,"MD",H4443:AL4443,"&gt;=2")-COUNTIFS(H4441:AL4441,"TV",H4443:AL4443,"&gt;=10"))*0.5</f>
        <v>0.5</v>
      </c>
      <c r="CJ4441" s="266">
        <f>(COUNTIFS(H4441:AL4441,"D",H4445:AL4445,"&gt;=6.5",H4443:AL4443,"&gt;=3.5"))*0.5</f>
        <v>0</v>
      </c>
      <c r="CK4441" s="266">
        <f>(COUNTIF(H4446:AL4446,"&gt;=10")-COUNTIFS(H4441:AL4441,"PD",H4446:AL4446,"&gt;=10"))*0.5</f>
        <v>0</v>
      </c>
      <c r="CL4441" s="265">
        <f>(COUNTIFS(H4441:AL4441,"NHD",H4446:AL4446,"&gt;=3.5",H4447:AL4447,"&gt;=6.5")+COUNTIFS(H4441:AL4441,"BH",H4446:AL4446,"&gt;=1.5",H4447:AL4447,"&gt;=0.5")+COUNTIFS(H4441:AL4441,"BM",H4446:AL4446,"&gt;=1.5",H4447:AL4447,"&gt;=0.5")+COUNTIFS(H4441:AL4441,"D",H4446:AL4446,"&gt;=1.5",H4447:AL4447,"&gt;=0.5"))*0.5</f>
        <v>0</v>
      </c>
      <c r="CM4441" s="272"/>
      <c r="CN4441" s="264" t="s">
        <v>723</v>
      </c>
      <c r="CO4441" s="136">
        <f t="shared" ref="CO4441" si="1355">+AM4441+AN4441+AO4441+AP4441+AQ4441+AR4441+AS4441+AU4441+BG4441</f>
        <v>26</v>
      </c>
      <c r="CP4441" s="225">
        <f>+SUM(I4442:I4447)-I4448</f>
        <v>10.5</v>
      </c>
      <c r="CQ4441" s="225">
        <f>+SUM(J4442:J4447)-J4448</f>
        <v>2.5</v>
      </c>
      <c r="CR4441" s="225">
        <f>+SUM(K4442:K4447)-K4448</f>
        <v>0</v>
      </c>
      <c r="CS4441" s="137"/>
      <c r="CT4441" s="137"/>
      <c r="CU4441" s="137"/>
      <c r="CV4441" s="137"/>
      <c r="CW4441" s="137"/>
      <c r="CX4441" s="137"/>
      <c r="CY4441" s="137"/>
      <c r="CZ4441" s="137"/>
      <c r="DA4441" s="137"/>
      <c r="DB4441" s="120"/>
      <c r="DC4441" s="120"/>
      <c r="DD4441" s="120"/>
      <c r="DE4441" s="120"/>
      <c r="DF4441" s="120"/>
      <c r="DG4441" s="120"/>
      <c r="DH4441" s="120"/>
      <c r="DI4441" s="120"/>
      <c r="DJ4441" s="120"/>
      <c r="DK4441" s="120"/>
      <c r="DL4441" s="120"/>
      <c r="DM4441" s="120"/>
      <c r="DN4441" s="120"/>
    </row>
    <row r="4442" spans="1:118" s="119" customFormat="1" ht="14.25" customHeight="1">
      <c r="A4442" s="228"/>
      <c r="B4442" s="231"/>
      <c r="C4442" s="234"/>
      <c r="D4442" s="237"/>
      <c r="E4442" s="237"/>
      <c r="F4442" s="242" t="s">
        <v>82</v>
      </c>
      <c r="G4442" s="121">
        <v>1.5</v>
      </c>
      <c r="H4442" s="83"/>
      <c r="I4442" s="83"/>
      <c r="J4442" s="83">
        <v>2.5</v>
      </c>
      <c r="K4442" s="83"/>
      <c r="L4442" s="83">
        <v>2.5</v>
      </c>
      <c r="M4442" s="83"/>
      <c r="N4442" s="83">
        <v>2.5</v>
      </c>
      <c r="O4442" s="83"/>
      <c r="P4442" s="83">
        <v>2.5</v>
      </c>
      <c r="Q4442" s="83"/>
      <c r="R4442" s="83">
        <v>2.5</v>
      </c>
      <c r="S4442" s="83"/>
      <c r="T4442" s="83"/>
      <c r="U4442" s="83"/>
      <c r="V4442" s="83"/>
      <c r="W4442" s="83"/>
      <c r="X4442" s="83"/>
      <c r="Y4442" s="83"/>
      <c r="Z4442" s="83"/>
      <c r="AA4442" s="83"/>
      <c r="AB4442" s="83"/>
      <c r="AC4442" s="79"/>
      <c r="AD4442" s="79"/>
      <c r="AE4442" s="79"/>
      <c r="AF4442" s="79"/>
      <c r="AG4442" s="79"/>
      <c r="AH4442" s="79"/>
      <c r="AI4442" s="79"/>
      <c r="AJ4442" s="79"/>
      <c r="AK4442" s="79"/>
      <c r="AL4442" s="79"/>
      <c r="AM4442" s="240"/>
      <c r="AN4442" s="240"/>
      <c r="AO4442" s="240"/>
      <c r="AP4442" s="240"/>
      <c r="AQ4442" s="240"/>
      <c r="AR4442" s="240"/>
      <c r="AS4442" s="240"/>
      <c r="AT4442" s="256"/>
      <c r="AU4442" s="256"/>
      <c r="AV4442" s="259"/>
      <c r="AW4442" s="259"/>
      <c r="AX4442" s="256"/>
      <c r="AY4442" s="256"/>
      <c r="AZ4442" s="256"/>
      <c r="BA4442" s="256"/>
      <c r="BB4442" s="256"/>
      <c r="BC4442" s="256"/>
      <c r="BD4442" s="256"/>
      <c r="BE4442" s="256"/>
      <c r="BF4442" s="256"/>
      <c r="BG4442" s="256"/>
      <c r="BH4442" s="256"/>
      <c r="BI4442" s="256"/>
      <c r="BJ4442" s="256"/>
      <c r="BK4442" s="256"/>
      <c r="BL4442" s="262"/>
      <c r="BM4442" s="262"/>
      <c r="BN4442" s="262"/>
      <c r="BO4442" s="262"/>
      <c r="BP4442" s="262"/>
      <c r="BQ4442" s="262"/>
      <c r="BR4442" s="270"/>
      <c r="BS4442" s="270"/>
      <c r="BT4442" s="270"/>
      <c r="BU4442" s="270"/>
      <c r="BV4442" s="270"/>
      <c r="BW4442" s="270"/>
      <c r="BX4442" s="256"/>
      <c r="BY4442" s="256"/>
      <c r="BZ4442" s="256"/>
      <c r="CA4442" s="267"/>
      <c r="CB4442" s="267"/>
      <c r="CC4442" s="274"/>
      <c r="CD4442" s="267"/>
      <c r="CE4442" s="267"/>
      <c r="CF4442" s="267"/>
      <c r="CG4442" s="267"/>
      <c r="CH4442" s="267"/>
      <c r="CI4442" s="267"/>
      <c r="CJ4442" s="267"/>
      <c r="CK4442" s="267"/>
      <c r="CL4442" s="265"/>
      <c r="CM4442" s="272"/>
      <c r="CN4442" s="264"/>
      <c r="CO4442" s="136"/>
      <c r="CP4442" s="226"/>
      <c r="CQ4442" s="226"/>
      <c r="CR4442" s="226"/>
      <c r="CS4442" s="137"/>
      <c r="CT4442" s="137"/>
      <c r="CU4442" s="137"/>
      <c r="CV4442" s="137"/>
      <c r="CW4442" s="137"/>
      <c r="CX4442" s="137"/>
      <c r="CY4442" s="137"/>
      <c r="CZ4442" s="137"/>
      <c r="DA4442" s="137"/>
      <c r="DB4442" s="120"/>
      <c r="DC4442" s="120"/>
      <c r="DD4442" s="120"/>
      <c r="DE4442" s="120"/>
      <c r="DF4442" s="120"/>
      <c r="DG4442" s="120"/>
      <c r="DH4442" s="120"/>
      <c r="DI4442" s="120"/>
      <c r="DJ4442" s="120"/>
      <c r="DK4442" s="120"/>
      <c r="DL4442" s="120"/>
      <c r="DM4442" s="120"/>
      <c r="DN4442" s="120"/>
    </row>
    <row r="4443" spans="1:118" s="119" customFormat="1">
      <c r="A4443" s="228"/>
      <c r="B4443" s="231"/>
      <c r="C4443" s="234"/>
      <c r="D4443" s="237"/>
      <c r="E4443" s="237"/>
      <c r="F4443" s="243"/>
      <c r="G4443" s="122">
        <v>2</v>
      </c>
      <c r="H4443" s="84"/>
      <c r="I4443" s="84">
        <v>10.5</v>
      </c>
      <c r="J4443" s="84"/>
      <c r="K4443" s="84"/>
      <c r="L4443" s="84"/>
      <c r="M4443" s="84"/>
      <c r="N4443" s="84"/>
      <c r="O4443" s="84"/>
      <c r="P4443" s="84"/>
      <c r="Q4443" s="84"/>
      <c r="R4443" s="84"/>
      <c r="S4443" s="84"/>
      <c r="T4443" s="84"/>
      <c r="U4443" s="84"/>
      <c r="V4443" s="84"/>
      <c r="W4443" s="84"/>
      <c r="X4443" s="84"/>
      <c r="Y4443" s="84"/>
      <c r="Z4443" s="84"/>
      <c r="AA4443" s="84"/>
      <c r="AB4443" s="84"/>
      <c r="AC4443" s="80"/>
      <c r="AD4443" s="80"/>
      <c r="AE4443" s="80"/>
      <c r="AF4443" s="80"/>
      <c r="AG4443" s="80"/>
      <c r="AH4443" s="80"/>
      <c r="AI4443" s="80"/>
      <c r="AJ4443" s="80"/>
      <c r="AK4443" s="80"/>
      <c r="AL4443" s="80"/>
      <c r="AM4443" s="240"/>
      <c r="AN4443" s="240"/>
      <c r="AO4443" s="240"/>
      <c r="AP4443" s="240"/>
      <c r="AQ4443" s="240"/>
      <c r="AR4443" s="240"/>
      <c r="AS4443" s="240"/>
      <c r="AT4443" s="256"/>
      <c r="AU4443" s="256"/>
      <c r="AV4443" s="259"/>
      <c r="AW4443" s="259"/>
      <c r="AX4443" s="256"/>
      <c r="AY4443" s="256"/>
      <c r="AZ4443" s="256"/>
      <c r="BA4443" s="256"/>
      <c r="BB4443" s="256"/>
      <c r="BC4443" s="256"/>
      <c r="BD4443" s="256"/>
      <c r="BE4443" s="256"/>
      <c r="BF4443" s="256"/>
      <c r="BG4443" s="256"/>
      <c r="BH4443" s="256"/>
      <c r="BI4443" s="256"/>
      <c r="BJ4443" s="256"/>
      <c r="BK4443" s="256"/>
      <c r="BL4443" s="262"/>
      <c r="BM4443" s="262"/>
      <c r="BN4443" s="262"/>
      <c r="BO4443" s="262"/>
      <c r="BP4443" s="262"/>
      <c r="BQ4443" s="262"/>
      <c r="BR4443" s="270"/>
      <c r="BS4443" s="270"/>
      <c r="BT4443" s="270"/>
      <c r="BU4443" s="270"/>
      <c r="BV4443" s="270"/>
      <c r="BW4443" s="270"/>
      <c r="BX4443" s="256"/>
      <c r="BY4443" s="256"/>
      <c r="BZ4443" s="256"/>
      <c r="CA4443" s="267"/>
      <c r="CB4443" s="267"/>
      <c r="CC4443" s="274"/>
      <c r="CD4443" s="267"/>
      <c r="CE4443" s="267"/>
      <c r="CF4443" s="267"/>
      <c r="CG4443" s="267"/>
      <c r="CH4443" s="267"/>
      <c r="CI4443" s="267"/>
      <c r="CJ4443" s="267"/>
      <c r="CK4443" s="267"/>
      <c r="CL4443" s="265"/>
      <c r="CM4443" s="272"/>
      <c r="CN4443" s="264"/>
      <c r="CO4443" s="136"/>
      <c r="CP4443" s="226"/>
      <c r="CQ4443" s="226"/>
      <c r="CR4443" s="226"/>
      <c r="CS4443" s="137"/>
      <c r="CT4443" s="137"/>
      <c r="CU4443" s="137"/>
      <c r="CV4443" s="137"/>
      <c r="CW4443" s="137"/>
      <c r="CX4443" s="137"/>
      <c r="CY4443" s="137"/>
      <c r="CZ4443" s="137"/>
      <c r="DA4443" s="137"/>
      <c r="DB4443" s="120"/>
      <c r="DC4443" s="120"/>
      <c r="DD4443" s="120"/>
      <c r="DE4443" s="120"/>
      <c r="DF4443" s="120"/>
      <c r="DG4443" s="120"/>
      <c r="DH4443" s="120"/>
      <c r="DI4443" s="120"/>
      <c r="DJ4443" s="120"/>
      <c r="DK4443" s="120"/>
      <c r="DL4443" s="120"/>
      <c r="DM4443" s="120"/>
      <c r="DN4443" s="120"/>
    </row>
    <row r="4444" spans="1:118" s="119" customFormat="1">
      <c r="A4444" s="228"/>
      <c r="B4444" s="231"/>
      <c r="C4444" s="234"/>
      <c r="D4444" s="237"/>
      <c r="E4444" s="237"/>
      <c r="F4444" s="243"/>
      <c r="G4444" s="122">
        <v>2.1</v>
      </c>
      <c r="H4444" s="84"/>
      <c r="I4444" s="84"/>
      <c r="J4444" s="84"/>
      <c r="K4444" s="84"/>
      <c r="L4444" s="84"/>
      <c r="M4444" s="84"/>
      <c r="N4444" s="84"/>
      <c r="O4444" s="84"/>
      <c r="P4444" s="84"/>
      <c r="Q4444" s="84"/>
      <c r="R4444" s="84"/>
      <c r="S4444" s="84"/>
      <c r="T4444" s="84"/>
      <c r="U4444" s="84"/>
      <c r="V4444" s="84"/>
      <c r="W4444" s="84"/>
      <c r="X4444" s="84"/>
      <c r="Y4444" s="84"/>
      <c r="Z4444" s="84"/>
      <c r="AA4444" s="84"/>
      <c r="AB4444" s="84"/>
      <c r="AC4444" s="80"/>
      <c r="AD4444" s="80"/>
      <c r="AE4444" s="80"/>
      <c r="AF4444" s="80"/>
      <c r="AG4444" s="80"/>
      <c r="AH4444" s="80"/>
      <c r="AI4444" s="80"/>
      <c r="AJ4444" s="80"/>
      <c r="AK4444" s="80"/>
      <c r="AL4444" s="80"/>
      <c r="AM4444" s="240"/>
      <c r="AN4444" s="240"/>
      <c r="AO4444" s="240"/>
      <c r="AP4444" s="240"/>
      <c r="AQ4444" s="240"/>
      <c r="AR4444" s="240"/>
      <c r="AS4444" s="240"/>
      <c r="AT4444" s="256"/>
      <c r="AU4444" s="256"/>
      <c r="AV4444" s="259"/>
      <c r="AW4444" s="259"/>
      <c r="AX4444" s="256"/>
      <c r="AY4444" s="256"/>
      <c r="AZ4444" s="256"/>
      <c r="BA4444" s="256"/>
      <c r="BB4444" s="256"/>
      <c r="BC4444" s="256"/>
      <c r="BD4444" s="256"/>
      <c r="BE4444" s="256"/>
      <c r="BF4444" s="256"/>
      <c r="BG4444" s="256"/>
      <c r="BH4444" s="256"/>
      <c r="BI4444" s="256"/>
      <c r="BJ4444" s="256"/>
      <c r="BK4444" s="256"/>
      <c r="BL4444" s="262"/>
      <c r="BM4444" s="262"/>
      <c r="BN4444" s="262"/>
      <c r="BO4444" s="262"/>
      <c r="BP4444" s="262"/>
      <c r="BQ4444" s="262"/>
      <c r="BR4444" s="270"/>
      <c r="BS4444" s="270"/>
      <c r="BT4444" s="270"/>
      <c r="BU4444" s="270"/>
      <c r="BV4444" s="270"/>
      <c r="BW4444" s="270"/>
      <c r="BX4444" s="256"/>
      <c r="BY4444" s="256"/>
      <c r="BZ4444" s="256"/>
      <c r="CA4444" s="267"/>
      <c r="CB4444" s="267"/>
      <c r="CC4444" s="274"/>
      <c r="CD4444" s="267"/>
      <c r="CE4444" s="267"/>
      <c r="CF4444" s="267"/>
      <c r="CG4444" s="267"/>
      <c r="CH4444" s="267"/>
      <c r="CI4444" s="267"/>
      <c r="CJ4444" s="267"/>
      <c r="CK4444" s="267"/>
      <c r="CL4444" s="265"/>
      <c r="CM4444" s="272"/>
      <c r="CN4444" s="264"/>
      <c r="CO4444" s="136"/>
      <c r="CP4444" s="226"/>
      <c r="CQ4444" s="226"/>
      <c r="CR4444" s="226"/>
      <c r="CS4444" s="137"/>
      <c r="CT4444" s="137"/>
      <c r="CU4444" s="137"/>
      <c r="CV4444" s="137"/>
      <c r="CW4444" s="137"/>
      <c r="CX4444" s="137"/>
      <c r="CY4444" s="137"/>
      <c r="CZ4444" s="137"/>
      <c r="DA4444" s="137"/>
      <c r="DB4444" s="120"/>
      <c r="DC4444" s="120"/>
      <c r="DD4444" s="120"/>
      <c r="DE4444" s="120"/>
      <c r="DF4444" s="120"/>
      <c r="DG4444" s="120"/>
      <c r="DH4444" s="120"/>
      <c r="DI4444" s="120"/>
      <c r="DJ4444" s="120"/>
      <c r="DK4444" s="120"/>
      <c r="DL4444" s="120"/>
      <c r="DM4444" s="120"/>
      <c r="DN4444" s="120"/>
    </row>
    <row r="4445" spans="1:118" s="119" customFormat="1">
      <c r="A4445" s="228"/>
      <c r="B4445" s="231"/>
      <c r="C4445" s="234"/>
      <c r="D4445" s="237"/>
      <c r="E4445" s="237"/>
      <c r="F4445" s="243"/>
      <c r="G4445" s="122">
        <v>2.7</v>
      </c>
      <c r="H4445" s="84"/>
      <c r="I4445" s="84"/>
      <c r="J4445" s="84"/>
      <c r="K4445" s="84"/>
      <c r="L4445" s="84"/>
      <c r="M4445" s="84"/>
      <c r="N4445" s="84"/>
      <c r="O4445" s="84"/>
      <c r="P4445" s="84"/>
      <c r="Q4445" s="84"/>
      <c r="R4445" s="84"/>
      <c r="S4445" s="84"/>
      <c r="T4445" s="84"/>
      <c r="U4445" s="84"/>
      <c r="V4445" s="84"/>
      <c r="W4445" s="84"/>
      <c r="X4445" s="84"/>
      <c r="Y4445" s="84"/>
      <c r="Z4445" s="84"/>
      <c r="AA4445" s="84"/>
      <c r="AB4445" s="84"/>
      <c r="AC4445" s="80"/>
      <c r="AD4445" s="80"/>
      <c r="AE4445" s="80"/>
      <c r="AF4445" s="80"/>
      <c r="AG4445" s="80"/>
      <c r="AH4445" s="80"/>
      <c r="AI4445" s="80"/>
      <c r="AJ4445" s="80"/>
      <c r="AK4445" s="80"/>
      <c r="AL4445" s="80"/>
      <c r="AM4445" s="240"/>
      <c r="AN4445" s="240"/>
      <c r="AO4445" s="240"/>
      <c r="AP4445" s="240"/>
      <c r="AQ4445" s="240"/>
      <c r="AR4445" s="240"/>
      <c r="AS4445" s="240"/>
      <c r="AT4445" s="256"/>
      <c r="AU4445" s="256"/>
      <c r="AV4445" s="259"/>
      <c r="AW4445" s="259"/>
      <c r="AX4445" s="256"/>
      <c r="AY4445" s="256"/>
      <c r="AZ4445" s="256"/>
      <c r="BA4445" s="256"/>
      <c r="BB4445" s="256"/>
      <c r="BC4445" s="256"/>
      <c r="BD4445" s="256"/>
      <c r="BE4445" s="256"/>
      <c r="BF4445" s="256"/>
      <c r="BG4445" s="256"/>
      <c r="BH4445" s="256"/>
      <c r="BI4445" s="256"/>
      <c r="BJ4445" s="256"/>
      <c r="BK4445" s="256"/>
      <c r="BL4445" s="262"/>
      <c r="BM4445" s="262"/>
      <c r="BN4445" s="262"/>
      <c r="BO4445" s="262"/>
      <c r="BP4445" s="262"/>
      <c r="BQ4445" s="262"/>
      <c r="BR4445" s="270"/>
      <c r="BS4445" s="270"/>
      <c r="BT4445" s="270"/>
      <c r="BU4445" s="270"/>
      <c r="BV4445" s="270"/>
      <c r="BW4445" s="270"/>
      <c r="BX4445" s="256"/>
      <c r="BY4445" s="256"/>
      <c r="BZ4445" s="256"/>
      <c r="CA4445" s="267"/>
      <c r="CB4445" s="267"/>
      <c r="CC4445" s="274"/>
      <c r="CD4445" s="267"/>
      <c r="CE4445" s="267"/>
      <c r="CF4445" s="267"/>
      <c r="CG4445" s="267"/>
      <c r="CH4445" s="267"/>
      <c r="CI4445" s="267"/>
      <c r="CJ4445" s="267"/>
      <c r="CK4445" s="267"/>
      <c r="CL4445" s="265"/>
      <c r="CM4445" s="272"/>
      <c r="CN4445" s="264"/>
      <c r="CO4445" s="136"/>
      <c r="CP4445" s="226"/>
      <c r="CQ4445" s="226"/>
      <c r="CR4445" s="226"/>
      <c r="CS4445" s="137"/>
      <c r="CT4445" s="137"/>
      <c r="CU4445" s="137"/>
      <c r="CV4445" s="137"/>
      <c r="CW4445" s="137"/>
      <c r="CX4445" s="137"/>
      <c r="CY4445" s="137"/>
      <c r="CZ4445" s="137"/>
      <c r="DA4445" s="137"/>
      <c r="DB4445" s="120"/>
      <c r="DC4445" s="120"/>
      <c r="DD4445" s="120"/>
      <c r="DE4445" s="120"/>
      <c r="DF4445" s="120"/>
      <c r="DG4445" s="120"/>
      <c r="DH4445" s="120"/>
      <c r="DI4445" s="120"/>
      <c r="DJ4445" s="120"/>
      <c r="DK4445" s="120"/>
      <c r="DL4445" s="120"/>
      <c r="DM4445" s="120"/>
      <c r="DN4445" s="120"/>
    </row>
    <row r="4446" spans="1:118" s="119" customFormat="1">
      <c r="A4446" s="228"/>
      <c r="B4446" s="231"/>
      <c r="C4446" s="234"/>
      <c r="D4446" s="237"/>
      <c r="E4446" s="237"/>
      <c r="F4446" s="243"/>
      <c r="G4446" s="122">
        <v>3</v>
      </c>
      <c r="H4446" s="84"/>
      <c r="I4446" s="84"/>
      <c r="J4446" s="84"/>
      <c r="K4446" s="84"/>
      <c r="L4446" s="84"/>
      <c r="M4446" s="84"/>
      <c r="N4446" s="84"/>
      <c r="O4446" s="84"/>
      <c r="P4446" s="84"/>
      <c r="Q4446" s="84"/>
      <c r="R4446" s="84"/>
      <c r="S4446" s="84"/>
      <c r="T4446" s="84"/>
      <c r="U4446" s="84"/>
      <c r="V4446" s="84"/>
      <c r="W4446" s="84"/>
      <c r="X4446" s="84"/>
      <c r="Y4446" s="84"/>
      <c r="Z4446" s="84"/>
      <c r="AA4446" s="84"/>
      <c r="AB4446" s="84"/>
      <c r="AC4446" s="80"/>
      <c r="AD4446" s="80"/>
      <c r="AE4446" s="80"/>
      <c r="AF4446" s="80"/>
      <c r="AG4446" s="80"/>
      <c r="AH4446" s="80"/>
      <c r="AI4446" s="80"/>
      <c r="AJ4446" s="80"/>
      <c r="AK4446" s="80"/>
      <c r="AL4446" s="80"/>
      <c r="AM4446" s="240"/>
      <c r="AN4446" s="240"/>
      <c r="AO4446" s="240"/>
      <c r="AP4446" s="240"/>
      <c r="AQ4446" s="240"/>
      <c r="AR4446" s="240"/>
      <c r="AS4446" s="240"/>
      <c r="AT4446" s="256"/>
      <c r="AU4446" s="256"/>
      <c r="AV4446" s="259"/>
      <c r="AW4446" s="259"/>
      <c r="AX4446" s="256"/>
      <c r="AY4446" s="256"/>
      <c r="AZ4446" s="256"/>
      <c r="BA4446" s="256"/>
      <c r="BB4446" s="256"/>
      <c r="BC4446" s="256"/>
      <c r="BD4446" s="256"/>
      <c r="BE4446" s="256"/>
      <c r="BF4446" s="256"/>
      <c r="BG4446" s="256"/>
      <c r="BH4446" s="256"/>
      <c r="BI4446" s="256"/>
      <c r="BJ4446" s="256"/>
      <c r="BK4446" s="256"/>
      <c r="BL4446" s="262"/>
      <c r="BM4446" s="262"/>
      <c r="BN4446" s="262"/>
      <c r="BO4446" s="262"/>
      <c r="BP4446" s="262"/>
      <c r="BQ4446" s="262"/>
      <c r="BR4446" s="270"/>
      <c r="BS4446" s="270"/>
      <c r="BT4446" s="270"/>
      <c r="BU4446" s="270"/>
      <c r="BV4446" s="270"/>
      <c r="BW4446" s="270"/>
      <c r="BX4446" s="256"/>
      <c r="BY4446" s="256"/>
      <c r="BZ4446" s="256"/>
      <c r="CA4446" s="267"/>
      <c r="CB4446" s="267"/>
      <c r="CC4446" s="274"/>
      <c r="CD4446" s="267"/>
      <c r="CE4446" s="267"/>
      <c r="CF4446" s="267"/>
      <c r="CG4446" s="267"/>
      <c r="CH4446" s="267"/>
      <c r="CI4446" s="267"/>
      <c r="CJ4446" s="267"/>
      <c r="CK4446" s="267"/>
      <c r="CL4446" s="265"/>
      <c r="CM4446" s="272"/>
      <c r="CN4446" s="264"/>
      <c r="CO4446" s="136"/>
      <c r="CP4446" s="226"/>
      <c r="CQ4446" s="226"/>
      <c r="CR4446" s="226"/>
      <c r="CS4446" s="137"/>
      <c r="CT4446" s="137"/>
      <c r="CU4446" s="137"/>
      <c r="CV4446" s="137"/>
      <c r="CW4446" s="137"/>
      <c r="CX4446" s="137"/>
      <c r="CY4446" s="137"/>
      <c r="CZ4446" s="137"/>
      <c r="DA4446" s="137"/>
      <c r="DB4446" s="120"/>
      <c r="DC4446" s="120"/>
      <c r="DD4446" s="120"/>
      <c r="DE4446" s="120"/>
      <c r="DF4446" s="120"/>
      <c r="DG4446" s="120"/>
      <c r="DH4446" s="120"/>
      <c r="DI4446" s="120"/>
      <c r="DJ4446" s="120"/>
      <c r="DK4446" s="120"/>
      <c r="DL4446" s="120"/>
      <c r="DM4446" s="120"/>
      <c r="DN4446" s="120"/>
    </row>
    <row r="4447" spans="1:118" s="119" customFormat="1">
      <c r="A4447" s="228"/>
      <c r="B4447" s="231"/>
      <c r="C4447" s="234"/>
      <c r="D4447" s="237"/>
      <c r="E4447" s="237"/>
      <c r="F4447" s="244"/>
      <c r="G4447" s="123">
        <v>3.9</v>
      </c>
      <c r="H4447" s="85"/>
      <c r="I4447" s="85"/>
      <c r="J4447" s="85"/>
      <c r="K4447" s="85"/>
      <c r="L4447" s="85"/>
      <c r="M4447" s="85"/>
      <c r="N4447" s="85"/>
      <c r="O4447" s="85"/>
      <c r="P4447" s="85"/>
      <c r="Q4447" s="85"/>
      <c r="R4447" s="85"/>
      <c r="S4447" s="85"/>
      <c r="T4447" s="85"/>
      <c r="U4447" s="85"/>
      <c r="V4447" s="85"/>
      <c r="W4447" s="85"/>
      <c r="X4447" s="85"/>
      <c r="Y4447" s="85"/>
      <c r="Z4447" s="85"/>
      <c r="AA4447" s="85"/>
      <c r="AB4447" s="85"/>
      <c r="AC4447" s="81"/>
      <c r="AD4447" s="81"/>
      <c r="AE4447" s="81"/>
      <c r="AF4447" s="81"/>
      <c r="AG4447" s="81"/>
      <c r="AH4447" s="81"/>
      <c r="AI4447" s="81"/>
      <c r="AJ4447" s="81"/>
      <c r="AK4447" s="81"/>
      <c r="AL4447" s="81"/>
      <c r="AM4447" s="240"/>
      <c r="AN4447" s="240"/>
      <c r="AO4447" s="240"/>
      <c r="AP4447" s="240"/>
      <c r="AQ4447" s="240"/>
      <c r="AR4447" s="240"/>
      <c r="AS4447" s="240"/>
      <c r="AT4447" s="256"/>
      <c r="AU4447" s="256"/>
      <c r="AV4447" s="259"/>
      <c r="AW4447" s="259"/>
      <c r="AX4447" s="256"/>
      <c r="AY4447" s="256"/>
      <c r="AZ4447" s="256"/>
      <c r="BA4447" s="256"/>
      <c r="BB4447" s="256"/>
      <c r="BC4447" s="256"/>
      <c r="BD4447" s="256"/>
      <c r="BE4447" s="256"/>
      <c r="BF4447" s="256"/>
      <c r="BG4447" s="256"/>
      <c r="BH4447" s="256"/>
      <c r="BI4447" s="256"/>
      <c r="BJ4447" s="256"/>
      <c r="BK4447" s="256"/>
      <c r="BL4447" s="262"/>
      <c r="BM4447" s="262"/>
      <c r="BN4447" s="262"/>
      <c r="BO4447" s="262"/>
      <c r="BP4447" s="262"/>
      <c r="BQ4447" s="262"/>
      <c r="BR4447" s="270"/>
      <c r="BS4447" s="270"/>
      <c r="BT4447" s="270"/>
      <c r="BU4447" s="270"/>
      <c r="BV4447" s="270"/>
      <c r="BW4447" s="270"/>
      <c r="BX4447" s="256"/>
      <c r="BY4447" s="256"/>
      <c r="BZ4447" s="256"/>
      <c r="CA4447" s="267"/>
      <c r="CB4447" s="267"/>
      <c r="CC4447" s="274"/>
      <c r="CD4447" s="267"/>
      <c r="CE4447" s="267"/>
      <c r="CF4447" s="267"/>
      <c r="CG4447" s="267"/>
      <c r="CH4447" s="267"/>
      <c r="CI4447" s="267"/>
      <c r="CJ4447" s="267"/>
      <c r="CK4447" s="267"/>
      <c r="CL4447" s="265"/>
      <c r="CM4447" s="272"/>
      <c r="CN4447" s="264"/>
      <c r="CO4447" s="136"/>
      <c r="CP4447" s="226"/>
      <c r="CQ4447" s="226"/>
      <c r="CR4447" s="226"/>
      <c r="CS4447" s="137"/>
      <c r="CT4447" s="137"/>
      <c r="CU4447" s="137"/>
      <c r="CV4447" s="137"/>
      <c r="CW4447" s="137"/>
      <c r="CX4447" s="137"/>
      <c r="CY4447" s="137"/>
      <c r="CZ4447" s="137"/>
      <c r="DA4447" s="137"/>
      <c r="DB4447" s="120"/>
      <c r="DC4447" s="120"/>
      <c r="DD4447" s="120"/>
      <c r="DE4447" s="120"/>
      <c r="DF4447" s="120"/>
      <c r="DG4447" s="120"/>
      <c r="DH4447" s="120"/>
      <c r="DI4447" s="120"/>
      <c r="DJ4447" s="120"/>
      <c r="DK4447" s="120"/>
      <c r="DL4447" s="120"/>
      <c r="DM4447" s="120"/>
      <c r="DN4447" s="120"/>
    </row>
    <row r="4448" spans="1:118" s="119" customFormat="1">
      <c r="A4448" s="229"/>
      <c r="B4448" s="232"/>
      <c r="C4448" s="235"/>
      <c r="D4448" s="238"/>
      <c r="E4448" s="238"/>
      <c r="F4448" s="245" t="s">
        <v>83</v>
      </c>
      <c r="G4448" s="246"/>
      <c r="H4448" s="82"/>
      <c r="I4448" s="82"/>
      <c r="J4448" s="82"/>
      <c r="K4448" s="82"/>
      <c r="L4448" s="82"/>
      <c r="M4448" s="82"/>
      <c r="N4448" s="82"/>
      <c r="O4448" s="82"/>
      <c r="P4448" s="82"/>
      <c r="Q4448" s="82"/>
      <c r="R4448" s="82"/>
      <c r="S4448" s="82">
        <v>1.5</v>
      </c>
      <c r="T4448" s="82"/>
      <c r="U4448" s="82"/>
      <c r="V4448" s="82"/>
      <c r="W4448" s="82"/>
      <c r="X4448" s="82"/>
      <c r="Y4448" s="82"/>
      <c r="Z4448" s="82"/>
      <c r="AA4448" s="82"/>
      <c r="AB4448" s="82"/>
      <c r="AC4448" s="35"/>
      <c r="AD4448" s="35"/>
      <c r="AE4448" s="35"/>
      <c r="AF4448" s="35"/>
      <c r="AG4448" s="35"/>
      <c r="AH4448" s="35"/>
      <c r="AI4448" s="35"/>
      <c r="AJ4448" s="35"/>
      <c r="AK4448" s="35"/>
      <c r="AL4448" s="35"/>
      <c r="AM4448" s="241"/>
      <c r="AN4448" s="241"/>
      <c r="AO4448" s="241"/>
      <c r="AP4448" s="241"/>
      <c r="AQ4448" s="241"/>
      <c r="AR4448" s="241"/>
      <c r="AS4448" s="241"/>
      <c r="AT4448" s="257"/>
      <c r="AU4448" s="257"/>
      <c r="AV4448" s="260"/>
      <c r="AW4448" s="260"/>
      <c r="AX4448" s="257"/>
      <c r="AY4448" s="257"/>
      <c r="AZ4448" s="257"/>
      <c r="BA4448" s="257"/>
      <c r="BB4448" s="257"/>
      <c r="BC4448" s="257"/>
      <c r="BD4448" s="257"/>
      <c r="BE4448" s="257"/>
      <c r="BF4448" s="257"/>
      <c r="BG4448" s="257"/>
      <c r="BH4448" s="257"/>
      <c r="BI4448" s="257"/>
      <c r="BJ4448" s="257"/>
      <c r="BK4448" s="257"/>
      <c r="BL4448" s="263"/>
      <c r="BM4448" s="263"/>
      <c r="BN4448" s="263"/>
      <c r="BO4448" s="263"/>
      <c r="BP4448" s="263"/>
      <c r="BQ4448" s="263"/>
      <c r="BR4448" s="271"/>
      <c r="BS4448" s="271"/>
      <c r="BT4448" s="271"/>
      <c r="BU4448" s="271"/>
      <c r="BV4448" s="271"/>
      <c r="BW4448" s="271"/>
      <c r="BX4448" s="257"/>
      <c r="BY4448" s="257"/>
      <c r="BZ4448" s="257"/>
      <c r="CA4448" s="268"/>
      <c r="CB4448" s="268"/>
      <c r="CC4448" s="275"/>
      <c r="CD4448" s="268"/>
      <c r="CE4448" s="268"/>
      <c r="CF4448" s="268"/>
      <c r="CG4448" s="268"/>
      <c r="CH4448" s="268"/>
      <c r="CI4448" s="268"/>
      <c r="CJ4448" s="268"/>
      <c r="CK4448" s="268"/>
      <c r="CL4448" s="265"/>
      <c r="CM4448" s="272"/>
      <c r="CN4448" s="264"/>
      <c r="CO4448" s="136"/>
      <c r="CP4448" s="226"/>
      <c r="CQ4448" s="226"/>
      <c r="CR4448" s="226"/>
      <c r="CS4448" s="137"/>
      <c r="CT4448" s="137"/>
      <c r="CU4448" s="137"/>
      <c r="CV4448" s="137"/>
      <c r="CW4448" s="137"/>
      <c r="CX4448" s="137"/>
      <c r="CY4448" s="137"/>
      <c r="CZ4448" s="137"/>
      <c r="DA4448" s="137"/>
      <c r="DB4448" s="120"/>
      <c r="DC4448" s="120"/>
      <c r="DD4448" s="120"/>
      <c r="DE4448" s="120"/>
      <c r="DF4448" s="120"/>
      <c r="DG4448" s="120"/>
      <c r="DH4448" s="120"/>
      <c r="DI4448" s="120"/>
      <c r="DJ4448" s="120"/>
      <c r="DK4448" s="120"/>
      <c r="DL4448" s="120"/>
      <c r="DM4448" s="120"/>
      <c r="DN4448" s="120"/>
    </row>
    <row r="4449" spans="1:118" s="119" customFormat="1" ht="14.25" customHeight="1">
      <c r="A4449" s="227">
        <f t="shared" si="1343"/>
        <v>552</v>
      </c>
      <c r="B4449" s="399" t="s">
        <v>1399</v>
      </c>
      <c r="C4449" s="402" t="s">
        <v>1403</v>
      </c>
      <c r="D4449" s="236">
        <v>44658</v>
      </c>
      <c r="E4449" s="236" t="s">
        <v>1404</v>
      </c>
      <c r="F4449" s="253" t="s">
        <v>80</v>
      </c>
      <c r="G4449" s="254"/>
      <c r="H4449" s="82" t="s">
        <v>57</v>
      </c>
      <c r="I4449" s="82"/>
      <c r="J4449" s="82" t="s">
        <v>57</v>
      </c>
      <c r="K4449" s="82" t="s">
        <v>57</v>
      </c>
      <c r="L4449" s="82" t="s">
        <v>57</v>
      </c>
      <c r="M4449" s="82" t="s">
        <v>57</v>
      </c>
      <c r="N4449" s="82" t="s">
        <v>57</v>
      </c>
      <c r="O4449" s="82"/>
      <c r="P4449" s="82" t="s">
        <v>57</v>
      </c>
      <c r="Q4449" s="82" t="s">
        <v>57</v>
      </c>
      <c r="R4449" s="82" t="s">
        <v>57</v>
      </c>
      <c r="S4449" s="82" t="s">
        <v>57</v>
      </c>
      <c r="T4449" s="82" t="s">
        <v>57</v>
      </c>
      <c r="U4449" s="82" t="s">
        <v>57</v>
      </c>
      <c r="V4449" s="82"/>
      <c r="W4449" s="82" t="s">
        <v>58</v>
      </c>
      <c r="X4449" s="82" t="s">
        <v>58</v>
      </c>
      <c r="Y4449" s="82" t="s">
        <v>58</v>
      </c>
      <c r="Z4449" s="82" t="s">
        <v>58</v>
      </c>
      <c r="AA4449" s="82" t="s">
        <v>58</v>
      </c>
      <c r="AB4449" s="82" t="s">
        <v>58</v>
      </c>
      <c r="AC4449" s="82"/>
      <c r="AD4449" s="82" t="s">
        <v>58</v>
      </c>
      <c r="AE4449" s="82" t="s">
        <v>58</v>
      </c>
      <c r="AF4449" s="82" t="s">
        <v>58</v>
      </c>
      <c r="AG4449" s="82" t="s">
        <v>58</v>
      </c>
      <c r="AH4449" s="82" t="s">
        <v>58</v>
      </c>
      <c r="AI4449" s="82" t="s">
        <v>1443</v>
      </c>
      <c r="AJ4449" s="82"/>
      <c r="AK4449" s="82" t="s">
        <v>57</v>
      </c>
      <c r="AL4449" s="82" t="s">
        <v>57</v>
      </c>
      <c r="AM4449" s="239">
        <f>COUNTIF(H4449:AL4449,"PH")+COUNTIF(H4449:AL4449,"PH/L")+COUNTIF(H4449:AL4449,"PM")</f>
        <v>0</v>
      </c>
      <c r="AN4449" s="239">
        <f>COUNTIF(H4449:AL4449,"PD")+COUNTIF(H4449:AL4449,"PDD")+COUNTIF(H4449:AL4449,"P/DS")/2+COUNTIF(H4449:AL4449,"PMD")</f>
        <v>14.5</v>
      </c>
      <c r="AO4449" s="239">
        <f>COUNTIF(H4449:AL4449,"PN")+COUNTIF(H4449:AL4449,"P/NS")/2+COUNTIF(H4449:AL4449,"PH")+COUNTIF(H4449:AL4449,"PH/F")/2+COUNTIF(H4449:AL4449,"PH/L")/2+COUNTIF(H4449:AL4449,"PM")</f>
        <v>11</v>
      </c>
      <c r="AP4449" s="239">
        <f>COUNTIF(H4449:AL4449,"BH")+COUNTIF(H4449:AL4449,"AL/BL")+COUNTIF(H4449:AL4449,"UL/BL")+COUNTIF(H4449:AL4449,"BM")</f>
        <v>0</v>
      </c>
      <c r="AQ4449" s="239">
        <f>COUNTIF(H4449:AL4449,"DS")+COUNTIF(H4449:AL4449,"AL/DS")/2+COUNTIF(H4449:AL4449,"UL/DS")/2+COUNTIF(H4449:AL4449,"CT")+COUNTIF(H4449:AL4449,"MD")</f>
        <v>0</v>
      </c>
      <c r="AR4449" s="239">
        <f>COUNTIF(H4449:AL4449,"NS")+COUNTIF(H4449:AL4449,"AL/NS")/2+COUNTIF(H4449:AL4449,"UL/NS")/2+COUNTIF(H4449:AL4449,"BH")+COUNTIF(H4449:AL4449,"AL/BF")/2+COUNTIF(H4449:AL4449,"AL/BL")/2+COUNTIF(H4449:AL4449,"UL/BL")/2+COUNTIF(H4449:AL4449,"UL/BF")/2+COUNTIF(H4449:AL4449,"BM")</f>
        <v>0</v>
      </c>
      <c r="AS4449" s="239">
        <f>COUNTIF(H4449:AL4449,"AL")+COUNTIF(H4449:AL4449,"AL/DS")/2+COUNTIF(H4449:AL4449,"AL/NS")/2+COUNTIF(H4449:AL4449,"NH")+COUNTIF(H4449:AL4449,"SL")+COUNTIF(H4449:AL4449,"NHD")+COUNTIF(H4449:AL4449,"B")+COUNTIF(H4449:AL4449,"HL")+COUNTIF(H4449:AL4449,"AL/BF")/2+COUNTIF(H4449:AL4449,"AL/BL")/2</f>
        <v>0</v>
      </c>
      <c r="AT4449" s="255">
        <f>COUNTIF(H4449:AL4449,"PD")+COUNTIF(H4449:AL4449,"PN")+COUNTIF(H4449:AL4449,"P/DS")/2+COUNTIF(H4449:AL4449,"P/NS")/2+COUNTIF(H4449:AL4449,"DS")+COUNTIF(H4449:AL4449,"NS")+COUNTIF(H4449:AL4449,"AL")+COUNTIF(H4449:AL4449,"AL/DS")+COUNTIF(H4449:AL4449,"AL/NS")+COUNTIF(H4449:AL4449,"NH")+COUNTIF(H4449:AL4449,"SL")+COUNTIF(H4449:AL4449,"UL/DS")/2+COUNTIF(H4449:AL4449,"UL/NS")/2+COUNTIF(H4449:AL4449,"CT")+COUNTIF(H4449:AL4449,"NHD")+COUNTIF(H4449:AL4449,"PDD")+COUNTIF(H4449:AL4449,"B")+COUNTIF(H4449:AL4449,"HL")+COUNTIF(H4449:AL4449,"PH")+COUNTIF(H4449:AL4449,"BH")+COUNTIF(H4449:AL4449,"AL/BF")+COUNTIF(H4449:AL4449,"AL/BL")+COUNTIF(H4449:AL4449,"UL/BF")/2+COUNTIF(H4449:AL4449,"UL/BL")/2+COUNTIF(H4449:AL4449,"PH/F")/2+COUNTIF(H4449:AL4449,"PH/L")/2+COUNTIF(H4449:AL4449,"MD")+COUNTIF(H4449:AL4449,"PMD")+COUNTIF(H4449:AL4449,"PM")+COUNTIF(H4449:AL4449,"BM")</f>
        <v>25.5</v>
      </c>
      <c r="AU4449" s="255">
        <f>COUNTIF(H4449:AL4449,"P/DS")/2+COUNTIF(H4449:AL4449,"P/NS")/2+COUNTIF(H4449:AL4449,"IL")+COUNTIF(H4449:AL4449,"NL")+COUNTIF(H4449:AL4449,"UL")+COUNTIF(H4449:AL4449,"UL/DS")/2+COUNTIF(H4449:AL4449,"UL/NS")/2+COUNTIF(H4449:AL4449,"KT")+COUNTIF(H4449:AL4449,"UL/BF")/2+COUNTIF(H4449:AL4449,"UL/BL")/2+COUNTIF(H4449:AL4449,"PH/F")/2+COUNTIF(H4449:AL4449,"PH/L")/2+COUNTIF(H4449:AL4449,"NB")</f>
        <v>0.5</v>
      </c>
      <c r="AV4449" s="258">
        <f>COUNTIF(H4449:AL4449,"PN")+COUNTIF(H4449:AL4449,"TVD")+COUNTIF(H4449:AL4449,"PH")+COUNTIF(H4449:AL4449,"PM")+COUNTIF(H4449:AL4449,"PDD")-COUNTIFS(H4449:AL4449,"PN",H4456:AL4456,"&gt;=3")-COUNTIFS(H4449:AL4449,"PM",H4456:AL4456,"&gt;=3")</f>
        <v>11</v>
      </c>
      <c r="AW4449" s="258">
        <f>COUNTIF(H4449:AL4449,"NS")+COUNTIF(H4449:AL4449,"D")+COUNTIF(H4449:AL4449,"BH")+COUNTIF(H4449:AL4449,"NHD")+COUNTIF(H4449:AL4449,"BM")-COUNTIFS(H4449:AL4449,"NS",H4456:AL4456,"&gt;=3")-COUNTIFS(H4449:AL4449,"BH",H4456:AL4456,"&gt;=3")-COUNTIFS(H4449:AL4449,"BM",H4456:AL4456,"&gt;=3")</f>
        <v>0</v>
      </c>
      <c r="AX4449" s="255">
        <f>COUNTIF(H4449:AL4449,"AL")+COUNTIF(H4449:AL4449,"AL/DS")/2+COUNTIF(H4449:AL4449,"AL/NS")/2+COUNTIF(H4449:AL4449,"AL/BF")+COUNTIF(H4449:AL4449,"AL/BL")/2</f>
        <v>0</v>
      </c>
      <c r="AY4449" s="255">
        <f>COUNTIF(H4449:AL4449,"SL")</f>
        <v>0</v>
      </c>
      <c r="AZ4449" s="255">
        <f>COUNTIF(H4449:AL4449,"NH")</f>
        <v>0</v>
      </c>
      <c r="BA4449" s="255">
        <f>COUNTIF(H4449:AL4449,"HL")</f>
        <v>0</v>
      </c>
      <c r="BB4449" s="255">
        <f>COUNTIF(G4449:AL4449,"P/DS")/2+COUNTIF(G4449:AL4449,"P/NS")/2+COUNTIF(G4449:AL4449,"UL")+COUNTIF(G4449:AL4449,"UL/DS")/2+COUNTIF(G4449:AL4449,"UL/NS")/2+COUNTIF(G4449:AL4449,"UL/BL")/2+COUNTIF(G4449:AL4449,"UL/BF")/2+COUNTIF(G4449:AL4449,"PH/F")/2+COUNTIF(G4449:AL4449,"PH/L")/2</f>
        <v>0.5</v>
      </c>
      <c r="BC4449" s="255">
        <f>COUNTIF(H4449:AL4449,"NB")</f>
        <v>0</v>
      </c>
      <c r="BD4449" s="255">
        <f>COUNTIF(H4449:AL4449,"NL")</f>
        <v>0</v>
      </c>
      <c r="BE4449" s="255">
        <f>COUNTIF(H4449:AL4449,"IL")</f>
        <v>0</v>
      </c>
      <c r="BF4449" s="255">
        <f>COUNTIF(H4449:AL4449,"KT")</f>
        <v>0</v>
      </c>
      <c r="BG4449" s="255">
        <f>COUNTIF(H4449:AL4449,"L70")</f>
        <v>0</v>
      </c>
      <c r="BH4449" s="255">
        <f>COUNTIF(H4449:AL4449,"MD")</f>
        <v>0</v>
      </c>
      <c r="BI4449" s="255">
        <f>COUNTIF(H4449:AL4449,"PMD")</f>
        <v>0</v>
      </c>
      <c r="BJ4449" s="255">
        <f>COUNTIF(H4449:AL4449,"PM")</f>
        <v>0</v>
      </c>
      <c r="BK4449" s="255">
        <f>COUNTIF(H4449:AL4449,"BM")</f>
        <v>0</v>
      </c>
      <c r="BL4449" s="261">
        <f>SUMIF(H4449:AL4449,"PD",H4450:AL4450)+SUMIF(H4449:AL4449,"PN",H4450:AL4450)+SUMIF(H4449:AL4449,"P/DS",H4450:AL4450)+SUMIF(H4449:AL4449,"PN/F",H4450:AL4450)+SUMIF(H4449:AL4449,"PN/L",H4450:AL4450)+SUMIF(H4449:AL4449,"TV",H4450:AL4450)+SUMIF(H4449:AL4449,"TVD",H4450:AL4450)+SUMIF(H4449:AL4449,"PDD",H4450:AL4450)</f>
        <v>22</v>
      </c>
      <c r="BM4449" s="261">
        <f>SUMIF(H4449:AL4449,"PD",H4451:AL4451)+SUMIF(H4449:AL4449,"PN",H4451:AL4451)+SUMIF(H4449:AL4449,"P/DS",H4451:AL4451)+SUMIF(H4449:AL4449,"PN/F",H4451:AL4451)+SUMIF(H4449:AL4449,"PN/L",H4451:AL4451)+SUMIF(H4449:AL4449,"TV",H4451:AL4451)+SUMIF(H4449:AL4449,"TVD",H4451:AL4451)+SUMIF(H4449:AL4449,"PDD",H4451:AL4451)+SUMIF(H4449:AL4449,"PMD",H4451:AL4451)</f>
        <v>0.5</v>
      </c>
      <c r="BN4449" s="261">
        <f>SUMIF(H4449:AL4449,"PD",H4452:AL4452)+SUMIF(H4449:AL4449,"PN",H4452:AL4452)+SUMIF(H4449:AL4449,"P/DS",H4452:AL4452)+SUMIF(H4449:AL4449,"PN/F",H4452:AL4452)+SUMIF(H4449:AL4449,"PN/L",H4452:AL4452)+SUMIF(H4449:AL4449,"TV",H4452:AL4452)+SUMIF(H4449:AL4449,"TVD",H4452:AL4452)</f>
        <v>0</v>
      </c>
      <c r="BO4449" s="261">
        <f>SUMIF(H4449:AL4449,"PD",H4453:AL4453)+SUMIF(H4449:AL4449,"PN",H4453:AL4453)+SUMIF(H4449:AL4449,"P/DS",H4453:AL4453)+SUMIF(H4449:AL4449,"PN/F",H4453:AL4453)+SUMIF(H4449:AL4449,"PN/L",H4453:AL4453)+SUMIF(H4449:AL4449,"TV",H4453:AL4453)+SUMIF(H4449:AL4449,"TVD",H4453:AL4453)</f>
        <v>0</v>
      </c>
      <c r="BP4449" s="261">
        <f>SUMIF(H4449:AL4449,"PD",H4454:AL4454)+SUMIF(H4449:AL4449,"PN",H4454:AL4454)+SUMIF(H4449:AL4449,"P/DS",H4454:AL4454)+SUMIF(H4449:AL4449,"PN/F",H4454:AL4454)+SUMIF(H4449:AL4449,"PN/L",H4454:AL4454)+SUMIF(H4449:AL4449,"TV",H4454:AL4454)+SUMIF(H4449:AL4449,"TVD",H4454:AL4454)+SUMIF(H4449:AL4449,"PDD",H4454:AL4454)+SUMIF(H4449:AL4449,"PH",H4454:AL4454)+SUMIF(H4449:AL4449,"PM",H4454:AL4454)</f>
        <v>0</v>
      </c>
      <c r="BQ4449" s="261">
        <f>SUMIF(H4449:AL4449,"PD",H4455:AL4455)+SUMIF(H4449:AL4449,"PN",H4455:AL4455)+SUMIF(H4449:AL4449,"P/DS",H4455:AL4455)+SUMIF(H4449:AL4449,"PN/F",H4455:AL4455)+SUMIF(H4449:AL4449,"PN/L",H4455:AL4455)+SUMIF(H4449:AL4449,"TV",H4455:AL4455)+SUMIF(H4449:AL4449,"TVD",H4455:AL4455)+SUMIF(H4449:AL4449,"PDD",H4455:AL4455)+SUMIF(H4449:AL4449,"PH",H4455:AL4455)+SUMIF(H4449:AL4449,"PM",H4455:AL4455)</f>
        <v>0</v>
      </c>
      <c r="BR4449" s="269">
        <f>SUM(H4450:AL4450)-BL4449</f>
        <v>0</v>
      </c>
      <c r="BS4449" s="269">
        <f>SUM(H4451:AL4451)-BM4449</f>
        <v>0</v>
      </c>
      <c r="BT4449" s="269">
        <f>SUM(H4452:AL4452)-BN4449</f>
        <v>0</v>
      </c>
      <c r="BU4449" s="269">
        <f>SUM(H4453:AL4453)-BO4449</f>
        <v>0</v>
      </c>
      <c r="BV4449" s="269">
        <f>SUM(H4454:AL4454)-BP4449</f>
        <v>0</v>
      </c>
      <c r="BW4449" s="269">
        <f>SUM(H4455:AL4455)-BQ4449</f>
        <v>0</v>
      </c>
      <c r="BX4449" s="255">
        <f>SUMIF(H4449:AL4449,"PD",H4456:AL4456)+SUMIF(H4449:AL4449,"PN",H4456:AL4456)+SUMIF(H4449:AL4449,"P/DS",H4456:AL4456)+SUMIF(H4449:AL4449,"PN/F",H4456:AL4456)+SUMIF(H4449:AL4449,"PN/L",H4456:AL4456)</f>
        <v>0</v>
      </c>
      <c r="BY4449" s="255">
        <f>SUM(H4456:AL4456)-BX4449</f>
        <v>0</v>
      </c>
      <c r="BZ4449" s="255">
        <f t="shared" ref="BZ4449" si="1356">+SUM(BL4449:BW4456)</f>
        <v>22.5</v>
      </c>
      <c r="CA4449" s="266">
        <f>(COUNTIFS(H4449:AL4449,"PD",H4450:AL4450,"&gt;=2"))*0.5-IF(CN4449="VP",COUNTIFS($H$16:$AL$16,"SAT",H4449:AL4449,"PD",H4450:AL4450,"&gt;=2"))*0.5</f>
        <v>4</v>
      </c>
      <c r="CB4449" s="266">
        <f>(COUNTIFS(H4449:AL4449,"PN",H4451:AL4451,"&gt;=0.5",H4450:AL4450,"&gt;=1.5"))*0.5+COUNTIFS(H4449:AL4449,"PDD",H4451:AL4451,"&gt;=0.5",H4450:AL4450,"&gt;=1.5")*0.5</f>
        <v>0.5</v>
      </c>
      <c r="CC4449" s="273">
        <f>(COUNTIFS(H4449:AL4449,"TV",H4451:AL4451,"&gt;=10"))*0.5+(COUNTIFS(H4449:AL4449,"PMD",H4451:AL4451,"&gt;=2"))*0.5</f>
        <v>0</v>
      </c>
      <c r="CD4449" s="266">
        <f>(COUNTIFS(H4449:AL4449,"TVD",H4453:AL4453,"&gt;=6.5",H4451:AL4451,"&gt;=3.5"))*0.5</f>
        <v>0</v>
      </c>
      <c r="CE4449" s="266">
        <f>(COUNTIFS(H4449:AL4449,"PD",H4454:AL4454,"&gt;=10"))*0.5</f>
        <v>0</v>
      </c>
      <c r="CF4449" s="266">
        <f>(COUNTIFS(H4449:AL4449,"PDD",H4454:AL4454,"&gt;=3.5",H4455:AL4455,"&gt;=6.5")+COUNTIFS(H4449:AL4449,"PH",H4455:AL4455,"&gt;=0.5",H4454:AL4454,"&gt;=1.5")+COUNTIFS(H4449:AL4449,"PM",H4455:AL4455,"&gt;=0.5",H4454:AL4454,"&gt;=1.5"))*0.5</f>
        <v>0</v>
      </c>
      <c r="CG4449" s="266">
        <f>(COUNTIFS(H4449:AL4449,"DS",H4450:AL4450,"&gt;=2")+COUNTIFS(H4449:AL4449,"AL/DS",H4450:AL4450,"&gt;=2"))*0.5-IF(CN4449="VP",COUNTIFS($H$16:$AL$16,"SAT",H4449:AL4449,"DS",H4450:AL4450,"&gt;=2"))*0.5</f>
        <v>0</v>
      </c>
      <c r="CH4449" s="266">
        <f>(COUNTIFS(H4449:AL4449,"NS",H4451:AL4451,"&gt;=0.5",H4450:AL4450,"&gt;=1.5")+COUNTIFS(H4449:AL4449,"AL/NS",H4451:AL4451,"&gt;=0.5",H4450:AL4450,"&gt;=1.5")+COUNTIFS(H4449:AL4449,"NHD",H4451:AL4451,"&gt;=4.5",H4454:AL4454,"&gt;=2",H4450:AL4450,"&gt;=1.5"))*0.5</f>
        <v>0</v>
      </c>
      <c r="CI4449" s="266">
        <f>(COUNTIF(H4451:AL4451,"&gt;=10")+COUNTIFS(H4449:AL4449,"MD",H4451:AL4451,"&gt;=2")-COUNTIFS(H4449:AL4449,"TV",H4451:AL4451,"&gt;=10"))*0.5</f>
        <v>0</v>
      </c>
      <c r="CJ4449" s="266">
        <f>(COUNTIFS(H4449:AL4449,"D",H4453:AL4453,"&gt;=6.5",H4451:AL4451,"&gt;=3.5"))*0.5</f>
        <v>0</v>
      </c>
      <c r="CK4449" s="266">
        <f>(COUNTIF(H4454:AL4454,"&gt;=10")-COUNTIFS(H4449:AL4449,"PD",H4454:AL4454,"&gt;=10"))*0.5</f>
        <v>0</v>
      </c>
      <c r="CL4449" s="265">
        <f>(COUNTIFS(H4449:AL4449,"NHD",H4454:AL4454,"&gt;=3.5",H4455:AL4455,"&gt;=6.5")+COUNTIFS(H4449:AL4449,"BH",H4454:AL4454,"&gt;=1.5",H4455:AL4455,"&gt;=0.5")+COUNTIFS(H4449:AL4449,"BM",H4454:AL4454,"&gt;=1.5",H4455:AL4455,"&gt;=0.5")+COUNTIFS(H4449:AL4449,"D",H4454:AL4454,"&gt;=1.5",H4455:AL4455,"&gt;=0.5"))*0.5</f>
        <v>0</v>
      </c>
      <c r="CM4449" s="272"/>
      <c r="CN4449" s="264" t="s">
        <v>723</v>
      </c>
      <c r="CO4449" s="184">
        <f t="shared" ref="CO4449" si="1357">+AM4449+AN4449+AO4449+AP4449+AQ4449+AR4449+AS4449+AU4449+BG4449</f>
        <v>26</v>
      </c>
      <c r="CP4449" s="225">
        <f>+SUM(I4450:I4455)-I4456</f>
        <v>0</v>
      </c>
      <c r="CQ4449" s="225">
        <f>+SUM(J4450:J4455)-J4456</f>
        <v>0</v>
      </c>
      <c r="CR4449" s="225">
        <f>+SUM(K4450:K4455)-K4456</f>
        <v>2.5</v>
      </c>
      <c r="CS4449" s="185"/>
      <c r="CT4449" s="185"/>
      <c r="CU4449" s="185"/>
      <c r="CV4449" s="185"/>
      <c r="CW4449" s="185"/>
      <c r="CX4449" s="185"/>
      <c r="CY4449" s="185"/>
      <c r="CZ4449" s="185"/>
      <c r="DA4449" s="185"/>
      <c r="DB4449" s="120"/>
      <c r="DC4449" s="120"/>
      <c r="DD4449" s="120"/>
      <c r="DE4449" s="120"/>
      <c r="DF4449" s="120"/>
      <c r="DG4449" s="120"/>
      <c r="DH4449" s="120"/>
      <c r="DI4449" s="120"/>
      <c r="DJ4449" s="120"/>
      <c r="DK4449" s="120"/>
      <c r="DL4449" s="120"/>
      <c r="DM4449" s="120"/>
      <c r="DN4449" s="120"/>
    </row>
    <row r="4450" spans="1:118" s="119" customFormat="1" ht="14.25" customHeight="1">
      <c r="A4450" s="228"/>
      <c r="B4450" s="400"/>
      <c r="C4450" s="403"/>
      <c r="D4450" s="237"/>
      <c r="E4450" s="237"/>
      <c r="F4450" s="242" t="s">
        <v>82</v>
      </c>
      <c r="G4450" s="121">
        <v>1.5</v>
      </c>
      <c r="H4450" s="83"/>
      <c r="I4450" s="83"/>
      <c r="J4450" s="83"/>
      <c r="K4450" s="83">
        <v>2.5</v>
      </c>
      <c r="L4450" s="83">
        <v>2.5</v>
      </c>
      <c r="M4450" s="83"/>
      <c r="N4450" s="83">
        <v>2.5</v>
      </c>
      <c r="O4450" s="83"/>
      <c r="P4450" s="83">
        <v>2.5</v>
      </c>
      <c r="Q4450" s="83">
        <v>2.5</v>
      </c>
      <c r="R4450" s="83">
        <v>2.5</v>
      </c>
      <c r="S4450" s="83"/>
      <c r="T4450" s="83">
        <v>2.5</v>
      </c>
      <c r="U4450" s="83"/>
      <c r="V4450" s="83"/>
      <c r="W4450" s="83"/>
      <c r="X4450" s="83"/>
      <c r="Y4450" s="83"/>
      <c r="Z4450" s="83">
        <v>2</v>
      </c>
      <c r="AA4450" s="83"/>
      <c r="AB4450" s="83"/>
      <c r="AC4450" s="79"/>
      <c r="AD4450" s="79"/>
      <c r="AE4450" s="79"/>
      <c r="AF4450" s="79"/>
      <c r="AG4450" s="79"/>
      <c r="AH4450" s="79"/>
      <c r="AI4450" s="79"/>
      <c r="AJ4450" s="79"/>
      <c r="AK4450" s="79">
        <v>2.5</v>
      </c>
      <c r="AL4450" s="79"/>
      <c r="AM4450" s="240"/>
      <c r="AN4450" s="240"/>
      <c r="AO4450" s="240"/>
      <c r="AP4450" s="240"/>
      <c r="AQ4450" s="240"/>
      <c r="AR4450" s="240"/>
      <c r="AS4450" s="240"/>
      <c r="AT4450" s="256"/>
      <c r="AU4450" s="256"/>
      <c r="AV4450" s="259"/>
      <c r="AW4450" s="259"/>
      <c r="AX4450" s="256"/>
      <c r="AY4450" s="256"/>
      <c r="AZ4450" s="256"/>
      <c r="BA4450" s="256"/>
      <c r="BB4450" s="256"/>
      <c r="BC4450" s="256"/>
      <c r="BD4450" s="256"/>
      <c r="BE4450" s="256"/>
      <c r="BF4450" s="256"/>
      <c r="BG4450" s="256"/>
      <c r="BH4450" s="256"/>
      <c r="BI4450" s="256"/>
      <c r="BJ4450" s="256"/>
      <c r="BK4450" s="256"/>
      <c r="BL4450" s="262"/>
      <c r="BM4450" s="262"/>
      <c r="BN4450" s="262"/>
      <c r="BO4450" s="262"/>
      <c r="BP4450" s="262"/>
      <c r="BQ4450" s="262"/>
      <c r="BR4450" s="270"/>
      <c r="BS4450" s="270"/>
      <c r="BT4450" s="270"/>
      <c r="BU4450" s="270"/>
      <c r="BV4450" s="270"/>
      <c r="BW4450" s="270"/>
      <c r="BX4450" s="256"/>
      <c r="BY4450" s="256"/>
      <c r="BZ4450" s="256"/>
      <c r="CA4450" s="267"/>
      <c r="CB4450" s="267"/>
      <c r="CC4450" s="274"/>
      <c r="CD4450" s="267"/>
      <c r="CE4450" s="267"/>
      <c r="CF4450" s="267"/>
      <c r="CG4450" s="267"/>
      <c r="CH4450" s="267"/>
      <c r="CI4450" s="267"/>
      <c r="CJ4450" s="267"/>
      <c r="CK4450" s="267"/>
      <c r="CL4450" s="265"/>
      <c r="CM4450" s="272"/>
      <c r="CN4450" s="264"/>
      <c r="CO4450" s="184"/>
      <c r="CP4450" s="226"/>
      <c r="CQ4450" s="226"/>
      <c r="CR4450" s="226"/>
      <c r="CS4450" s="185"/>
      <c r="CT4450" s="185"/>
      <c r="CU4450" s="185"/>
      <c r="CV4450" s="185"/>
      <c r="CW4450" s="185"/>
      <c r="CX4450" s="185"/>
      <c r="CY4450" s="185"/>
      <c r="CZ4450" s="185"/>
      <c r="DA4450" s="185"/>
      <c r="DB4450" s="120"/>
      <c r="DC4450" s="120"/>
      <c r="DD4450" s="120"/>
      <c r="DE4450" s="120"/>
      <c r="DF4450" s="120"/>
      <c r="DG4450" s="120"/>
      <c r="DH4450" s="120"/>
      <c r="DI4450" s="120"/>
      <c r="DJ4450" s="120"/>
      <c r="DK4450" s="120"/>
      <c r="DL4450" s="120"/>
      <c r="DM4450" s="120"/>
      <c r="DN4450" s="120"/>
    </row>
    <row r="4451" spans="1:118" s="119" customFormat="1">
      <c r="A4451" s="228"/>
      <c r="B4451" s="400"/>
      <c r="C4451" s="403"/>
      <c r="D4451" s="237"/>
      <c r="E4451" s="237"/>
      <c r="F4451" s="243"/>
      <c r="G4451" s="122">
        <v>2</v>
      </c>
      <c r="H4451" s="84"/>
      <c r="I4451" s="84"/>
      <c r="J4451" s="84"/>
      <c r="K4451" s="84"/>
      <c r="L4451" s="84"/>
      <c r="M4451" s="84"/>
      <c r="N4451" s="84"/>
      <c r="O4451" s="84"/>
      <c r="P4451" s="84"/>
      <c r="Q4451" s="84"/>
      <c r="R4451" s="84"/>
      <c r="S4451" s="84"/>
      <c r="T4451" s="84"/>
      <c r="U4451" s="84"/>
      <c r="V4451" s="84"/>
      <c r="W4451" s="84"/>
      <c r="X4451" s="84"/>
      <c r="Y4451" s="84"/>
      <c r="Z4451" s="84">
        <v>0.5</v>
      </c>
      <c r="AA4451" s="84"/>
      <c r="AB4451" s="84"/>
      <c r="AC4451" s="80"/>
      <c r="AD4451" s="80"/>
      <c r="AE4451" s="80"/>
      <c r="AF4451" s="80"/>
      <c r="AG4451" s="80"/>
      <c r="AH4451" s="80"/>
      <c r="AI4451" s="80"/>
      <c r="AJ4451" s="80"/>
      <c r="AK4451" s="80"/>
      <c r="AL4451" s="80"/>
      <c r="AM4451" s="240"/>
      <c r="AN4451" s="240"/>
      <c r="AO4451" s="240"/>
      <c r="AP4451" s="240"/>
      <c r="AQ4451" s="240"/>
      <c r="AR4451" s="240"/>
      <c r="AS4451" s="240"/>
      <c r="AT4451" s="256"/>
      <c r="AU4451" s="256"/>
      <c r="AV4451" s="259"/>
      <c r="AW4451" s="259"/>
      <c r="AX4451" s="256"/>
      <c r="AY4451" s="256"/>
      <c r="AZ4451" s="256"/>
      <c r="BA4451" s="256"/>
      <c r="BB4451" s="256"/>
      <c r="BC4451" s="256"/>
      <c r="BD4451" s="256"/>
      <c r="BE4451" s="256"/>
      <c r="BF4451" s="256"/>
      <c r="BG4451" s="256"/>
      <c r="BH4451" s="256"/>
      <c r="BI4451" s="256"/>
      <c r="BJ4451" s="256"/>
      <c r="BK4451" s="256"/>
      <c r="BL4451" s="262"/>
      <c r="BM4451" s="262"/>
      <c r="BN4451" s="262"/>
      <c r="BO4451" s="262"/>
      <c r="BP4451" s="262"/>
      <c r="BQ4451" s="262"/>
      <c r="BR4451" s="270"/>
      <c r="BS4451" s="270"/>
      <c r="BT4451" s="270"/>
      <c r="BU4451" s="270"/>
      <c r="BV4451" s="270"/>
      <c r="BW4451" s="270"/>
      <c r="BX4451" s="256"/>
      <c r="BY4451" s="256"/>
      <c r="BZ4451" s="256"/>
      <c r="CA4451" s="267"/>
      <c r="CB4451" s="267"/>
      <c r="CC4451" s="274"/>
      <c r="CD4451" s="267"/>
      <c r="CE4451" s="267"/>
      <c r="CF4451" s="267"/>
      <c r="CG4451" s="267"/>
      <c r="CH4451" s="267"/>
      <c r="CI4451" s="267"/>
      <c r="CJ4451" s="267"/>
      <c r="CK4451" s="267"/>
      <c r="CL4451" s="265"/>
      <c r="CM4451" s="272"/>
      <c r="CN4451" s="264"/>
      <c r="CO4451" s="184"/>
      <c r="CP4451" s="226"/>
      <c r="CQ4451" s="226"/>
      <c r="CR4451" s="226"/>
      <c r="CS4451" s="185"/>
      <c r="CT4451" s="185"/>
      <c r="CU4451" s="185"/>
      <c r="CV4451" s="185"/>
      <c r="CW4451" s="185"/>
      <c r="CX4451" s="185"/>
      <c r="CY4451" s="185"/>
      <c r="CZ4451" s="185"/>
      <c r="DA4451" s="185"/>
      <c r="DB4451" s="120"/>
      <c r="DC4451" s="120"/>
      <c r="DD4451" s="120"/>
      <c r="DE4451" s="120"/>
      <c r="DF4451" s="120"/>
      <c r="DG4451" s="120"/>
      <c r="DH4451" s="120"/>
      <c r="DI4451" s="120"/>
      <c r="DJ4451" s="120"/>
      <c r="DK4451" s="120"/>
      <c r="DL4451" s="120"/>
      <c r="DM4451" s="120"/>
      <c r="DN4451" s="120"/>
    </row>
    <row r="4452" spans="1:118" s="119" customFormat="1">
      <c r="A4452" s="228"/>
      <c r="B4452" s="400"/>
      <c r="C4452" s="403"/>
      <c r="D4452" s="237"/>
      <c r="E4452" s="237"/>
      <c r="F4452" s="243"/>
      <c r="G4452" s="122">
        <v>2.1</v>
      </c>
      <c r="H4452" s="84"/>
      <c r="I4452" s="84"/>
      <c r="J4452" s="84"/>
      <c r="K4452" s="84"/>
      <c r="L4452" s="84"/>
      <c r="M4452" s="84"/>
      <c r="N4452" s="84"/>
      <c r="O4452" s="84"/>
      <c r="P4452" s="84"/>
      <c r="Q4452" s="84"/>
      <c r="R4452" s="84"/>
      <c r="S4452" s="84"/>
      <c r="T4452" s="84"/>
      <c r="U4452" s="84"/>
      <c r="V4452" s="84"/>
      <c r="W4452" s="84"/>
      <c r="X4452" s="84"/>
      <c r="Y4452" s="84"/>
      <c r="Z4452" s="84"/>
      <c r="AA4452" s="84"/>
      <c r="AB4452" s="84"/>
      <c r="AC4452" s="80"/>
      <c r="AD4452" s="80"/>
      <c r="AE4452" s="80"/>
      <c r="AF4452" s="80"/>
      <c r="AG4452" s="80"/>
      <c r="AH4452" s="80"/>
      <c r="AI4452" s="80"/>
      <c r="AJ4452" s="80"/>
      <c r="AK4452" s="80"/>
      <c r="AL4452" s="80"/>
      <c r="AM4452" s="240"/>
      <c r="AN4452" s="240"/>
      <c r="AO4452" s="240"/>
      <c r="AP4452" s="240"/>
      <c r="AQ4452" s="240"/>
      <c r="AR4452" s="240"/>
      <c r="AS4452" s="240"/>
      <c r="AT4452" s="256"/>
      <c r="AU4452" s="256"/>
      <c r="AV4452" s="259"/>
      <c r="AW4452" s="259"/>
      <c r="AX4452" s="256"/>
      <c r="AY4452" s="256"/>
      <c r="AZ4452" s="256"/>
      <c r="BA4452" s="256"/>
      <c r="BB4452" s="256"/>
      <c r="BC4452" s="256"/>
      <c r="BD4452" s="256"/>
      <c r="BE4452" s="256"/>
      <c r="BF4452" s="256"/>
      <c r="BG4452" s="256"/>
      <c r="BH4452" s="256"/>
      <c r="BI4452" s="256"/>
      <c r="BJ4452" s="256"/>
      <c r="BK4452" s="256"/>
      <c r="BL4452" s="262"/>
      <c r="BM4452" s="262"/>
      <c r="BN4452" s="262"/>
      <c r="BO4452" s="262"/>
      <c r="BP4452" s="262"/>
      <c r="BQ4452" s="262"/>
      <c r="BR4452" s="270"/>
      <c r="BS4452" s="270"/>
      <c r="BT4452" s="270"/>
      <c r="BU4452" s="270"/>
      <c r="BV4452" s="270"/>
      <c r="BW4452" s="270"/>
      <c r="BX4452" s="256"/>
      <c r="BY4452" s="256"/>
      <c r="BZ4452" s="256"/>
      <c r="CA4452" s="267"/>
      <c r="CB4452" s="267"/>
      <c r="CC4452" s="274"/>
      <c r="CD4452" s="267"/>
      <c r="CE4452" s="267"/>
      <c r="CF4452" s="267"/>
      <c r="CG4452" s="267"/>
      <c r="CH4452" s="267"/>
      <c r="CI4452" s="267"/>
      <c r="CJ4452" s="267"/>
      <c r="CK4452" s="267"/>
      <c r="CL4452" s="265"/>
      <c r="CM4452" s="272"/>
      <c r="CN4452" s="264"/>
      <c r="CO4452" s="184"/>
      <c r="CP4452" s="226"/>
      <c r="CQ4452" s="226"/>
      <c r="CR4452" s="226"/>
      <c r="CS4452" s="185"/>
      <c r="CT4452" s="185"/>
      <c r="CU4452" s="185"/>
      <c r="CV4452" s="185"/>
      <c r="CW4452" s="185"/>
      <c r="CX4452" s="185"/>
      <c r="CY4452" s="185"/>
      <c r="CZ4452" s="185"/>
      <c r="DA4452" s="185"/>
      <c r="DB4452" s="120"/>
      <c r="DC4452" s="120"/>
      <c r="DD4452" s="120"/>
      <c r="DE4452" s="120"/>
      <c r="DF4452" s="120"/>
      <c r="DG4452" s="120"/>
      <c r="DH4452" s="120"/>
      <c r="DI4452" s="120"/>
      <c r="DJ4452" s="120"/>
      <c r="DK4452" s="120"/>
      <c r="DL4452" s="120"/>
      <c r="DM4452" s="120"/>
      <c r="DN4452" s="120"/>
    </row>
    <row r="4453" spans="1:118" s="119" customFormat="1">
      <c r="A4453" s="228"/>
      <c r="B4453" s="400"/>
      <c r="C4453" s="403"/>
      <c r="D4453" s="237"/>
      <c r="E4453" s="237"/>
      <c r="F4453" s="243"/>
      <c r="G4453" s="122">
        <v>2.7</v>
      </c>
      <c r="H4453" s="84"/>
      <c r="I4453" s="84"/>
      <c r="J4453" s="84"/>
      <c r="K4453" s="84"/>
      <c r="L4453" s="84"/>
      <c r="M4453" s="84"/>
      <c r="N4453" s="84"/>
      <c r="O4453" s="84"/>
      <c r="P4453" s="84"/>
      <c r="Q4453" s="84"/>
      <c r="R4453" s="84"/>
      <c r="S4453" s="84"/>
      <c r="T4453" s="84"/>
      <c r="U4453" s="84"/>
      <c r="V4453" s="84"/>
      <c r="W4453" s="84"/>
      <c r="X4453" s="84"/>
      <c r="Y4453" s="84"/>
      <c r="Z4453" s="84"/>
      <c r="AA4453" s="84"/>
      <c r="AB4453" s="84"/>
      <c r="AC4453" s="80"/>
      <c r="AD4453" s="80"/>
      <c r="AE4453" s="80"/>
      <c r="AF4453" s="80"/>
      <c r="AG4453" s="80"/>
      <c r="AH4453" s="80"/>
      <c r="AI4453" s="80"/>
      <c r="AJ4453" s="80"/>
      <c r="AK4453" s="80"/>
      <c r="AL4453" s="80"/>
      <c r="AM4453" s="240"/>
      <c r="AN4453" s="240"/>
      <c r="AO4453" s="240"/>
      <c r="AP4453" s="240"/>
      <c r="AQ4453" s="240"/>
      <c r="AR4453" s="240"/>
      <c r="AS4453" s="240"/>
      <c r="AT4453" s="256"/>
      <c r="AU4453" s="256"/>
      <c r="AV4453" s="259"/>
      <c r="AW4453" s="259"/>
      <c r="AX4453" s="256"/>
      <c r="AY4453" s="256"/>
      <c r="AZ4453" s="256"/>
      <c r="BA4453" s="256"/>
      <c r="BB4453" s="256"/>
      <c r="BC4453" s="256"/>
      <c r="BD4453" s="256"/>
      <c r="BE4453" s="256"/>
      <c r="BF4453" s="256"/>
      <c r="BG4453" s="256"/>
      <c r="BH4453" s="256"/>
      <c r="BI4453" s="256"/>
      <c r="BJ4453" s="256"/>
      <c r="BK4453" s="256"/>
      <c r="BL4453" s="262"/>
      <c r="BM4453" s="262"/>
      <c r="BN4453" s="262"/>
      <c r="BO4453" s="262"/>
      <c r="BP4453" s="262"/>
      <c r="BQ4453" s="262"/>
      <c r="BR4453" s="270"/>
      <c r="BS4453" s="270"/>
      <c r="BT4453" s="270"/>
      <c r="BU4453" s="270"/>
      <c r="BV4453" s="270"/>
      <c r="BW4453" s="270"/>
      <c r="BX4453" s="256"/>
      <c r="BY4453" s="256"/>
      <c r="BZ4453" s="256"/>
      <c r="CA4453" s="267"/>
      <c r="CB4453" s="267"/>
      <c r="CC4453" s="274"/>
      <c r="CD4453" s="267"/>
      <c r="CE4453" s="267"/>
      <c r="CF4453" s="267"/>
      <c r="CG4453" s="267"/>
      <c r="CH4453" s="267"/>
      <c r="CI4453" s="267"/>
      <c r="CJ4453" s="267"/>
      <c r="CK4453" s="267"/>
      <c r="CL4453" s="265"/>
      <c r="CM4453" s="272"/>
      <c r="CN4453" s="264"/>
      <c r="CO4453" s="184"/>
      <c r="CP4453" s="226"/>
      <c r="CQ4453" s="226"/>
      <c r="CR4453" s="226"/>
      <c r="CS4453" s="185"/>
      <c r="CT4453" s="185"/>
      <c r="CU4453" s="185"/>
      <c r="CV4453" s="185"/>
      <c r="CW4453" s="185"/>
      <c r="CX4453" s="185"/>
      <c r="CY4453" s="185"/>
      <c r="CZ4453" s="185"/>
      <c r="DA4453" s="185"/>
      <c r="DB4453" s="120"/>
      <c r="DC4453" s="120"/>
      <c r="DD4453" s="120"/>
      <c r="DE4453" s="120"/>
      <c r="DF4453" s="120"/>
      <c r="DG4453" s="120"/>
      <c r="DH4453" s="120"/>
      <c r="DI4453" s="120"/>
      <c r="DJ4453" s="120"/>
      <c r="DK4453" s="120"/>
      <c r="DL4453" s="120"/>
      <c r="DM4453" s="120"/>
      <c r="DN4453" s="120"/>
    </row>
    <row r="4454" spans="1:118" s="119" customFormat="1">
      <c r="A4454" s="228"/>
      <c r="B4454" s="400"/>
      <c r="C4454" s="403"/>
      <c r="D4454" s="237"/>
      <c r="E4454" s="237"/>
      <c r="F4454" s="243"/>
      <c r="G4454" s="122">
        <v>3</v>
      </c>
      <c r="H4454" s="84"/>
      <c r="I4454" s="84"/>
      <c r="J4454" s="84"/>
      <c r="K4454" s="84"/>
      <c r="L4454" s="84"/>
      <c r="M4454" s="84"/>
      <c r="N4454" s="84"/>
      <c r="O4454" s="84"/>
      <c r="P4454" s="84"/>
      <c r="Q4454" s="84"/>
      <c r="R4454" s="84"/>
      <c r="S4454" s="84"/>
      <c r="T4454" s="84"/>
      <c r="U4454" s="84"/>
      <c r="V4454" s="84"/>
      <c r="W4454" s="84"/>
      <c r="X4454" s="84"/>
      <c r="Y4454" s="84"/>
      <c r="Z4454" s="84"/>
      <c r="AA4454" s="84"/>
      <c r="AB4454" s="84"/>
      <c r="AC4454" s="80"/>
      <c r="AD4454" s="80"/>
      <c r="AE4454" s="80"/>
      <c r="AF4454" s="80"/>
      <c r="AG4454" s="80"/>
      <c r="AH4454" s="80"/>
      <c r="AI4454" s="80"/>
      <c r="AJ4454" s="80"/>
      <c r="AK4454" s="80"/>
      <c r="AL4454" s="80"/>
      <c r="AM4454" s="240"/>
      <c r="AN4454" s="240"/>
      <c r="AO4454" s="240"/>
      <c r="AP4454" s="240"/>
      <c r="AQ4454" s="240"/>
      <c r="AR4454" s="240"/>
      <c r="AS4454" s="240"/>
      <c r="AT4454" s="256"/>
      <c r="AU4454" s="256"/>
      <c r="AV4454" s="259"/>
      <c r="AW4454" s="259"/>
      <c r="AX4454" s="256"/>
      <c r="AY4454" s="256"/>
      <c r="AZ4454" s="256"/>
      <c r="BA4454" s="256"/>
      <c r="BB4454" s="256"/>
      <c r="BC4454" s="256"/>
      <c r="BD4454" s="256"/>
      <c r="BE4454" s="256"/>
      <c r="BF4454" s="256"/>
      <c r="BG4454" s="256"/>
      <c r="BH4454" s="256"/>
      <c r="BI4454" s="256"/>
      <c r="BJ4454" s="256"/>
      <c r="BK4454" s="256"/>
      <c r="BL4454" s="262"/>
      <c r="BM4454" s="262"/>
      <c r="BN4454" s="262"/>
      <c r="BO4454" s="262"/>
      <c r="BP4454" s="262"/>
      <c r="BQ4454" s="262"/>
      <c r="BR4454" s="270"/>
      <c r="BS4454" s="270"/>
      <c r="BT4454" s="270"/>
      <c r="BU4454" s="270"/>
      <c r="BV4454" s="270"/>
      <c r="BW4454" s="270"/>
      <c r="BX4454" s="256"/>
      <c r="BY4454" s="256"/>
      <c r="BZ4454" s="256"/>
      <c r="CA4454" s="267"/>
      <c r="CB4454" s="267"/>
      <c r="CC4454" s="274"/>
      <c r="CD4454" s="267"/>
      <c r="CE4454" s="267"/>
      <c r="CF4454" s="267"/>
      <c r="CG4454" s="267"/>
      <c r="CH4454" s="267"/>
      <c r="CI4454" s="267"/>
      <c r="CJ4454" s="267"/>
      <c r="CK4454" s="267"/>
      <c r="CL4454" s="265"/>
      <c r="CM4454" s="272"/>
      <c r="CN4454" s="264"/>
      <c r="CO4454" s="184"/>
      <c r="CP4454" s="226"/>
      <c r="CQ4454" s="226"/>
      <c r="CR4454" s="226"/>
      <c r="CS4454" s="185"/>
      <c r="CT4454" s="185"/>
      <c r="CU4454" s="185"/>
      <c r="CV4454" s="185"/>
      <c r="CW4454" s="185"/>
      <c r="CX4454" s="185"/>
      <c r="CY4454" s="185"/>
      <c r="CZ4454" s="185"/>
      <c r="DA4454" s="185"/>
      <c r="DB4454" s="120"/>
      <c r="DC4454" s="120"/>
      <c r="DD4454" s="120"/>
      <c r="DE4454" s="120"/>
      <c r="DF4454" s="120"/>
      <c r="DG4454" s="120"/>
      <c r="DH4454" s="120"/>
      <c r="DI4454" s="120"/>
      <c r="DJ4454" s="120"/>
      <c r="DK4454" s="120"/>
      <c r="DL4454" s="120"/>
      <c r="DM4454" s="120"/>
      <c r="DN4454" s="120"/>
    </row>
    <row r="4455" spans="1:118" s="119" customFormat="1">
      <c r="A4455" s="228"/>
      <c r="B4455" s="400"/>
      <c r="C4455" s="403"/>
      <c r="D4455" s="237"/>
      <c r="E4455" s="237"/>
      <c r="F4455" s="244"/>
      <c r="G4455" s="123">
        <v>3.9</v>
      </c>
      <c r="H4455" s="85"/>
      <c r="I4455" s="85"/>
      <c r="J4455" s="85"/>
      <c r="K4455" s="85"/>
      <c r="L4455" s="85"/>
      <c r="M4455" s="85"/>
      <c r="N4455" s="85"/>
      <c r="O4455" s="85"/>
      <c r="P4455" s="85"/>
      <c r="Q4455" s="85"/>
      <c r="R4455" s="85"/>
      <c r="S4455" s="85"/>
      <c r="T4455" s="85"/>
      <c r="U4455" s="85"/>
      <c r="V4455" s="85"/>
      <c r="W4455" s="85"/>
      <c r="X4455" s="85"/>
      <c r="Y4455" s="85"/>
      <c r="Z4455" s="85"/>
      <c r="AA4455" s="85"/>
      <c r="AB4455" s="85"/>
      <c r="AC4455" s="81"/>
      <c r="AD4455" s="81"/>
      <c r="AE4455" s="81"/>
      <c r="AF4455" s="81"/>
      <c r="AG4455" s="81"/>
      <c r="AH4455" s="81"/>
      <c r="AI4455" s="81"/>
      <c r="AJ4455" s="81"/>
      <c r="AK4455" s="81"/>
      <c r="AL4455" s="81"/>
      <c r="AM4455" s="240"/>
      <c r="AN4455" s="240"/>
      <c r="AO4455" s="240"/>
      <c r="AP4455" s="240"/>
      <c r="AQ4455" s="240"/>
      <c r="AR4455" s="240"/>
      <c r="AS4455" s="240"/>
      <c r="AT4455" s="256"/>
      <c r="AU4455" s="256"/>
      <c r="AV4455" s="259"/>
      <c r="AW4455" s="259"/>
      <c r="AX4455" s="256"/>
      <c r="AY4455" s="256"/>
      <c r="AZ4455" s="256"/>
      <c r="BA4455" s="256"/>
      <c r="BB4455" s="256"/>
      <c r="BC4455" s="256"/>
      <c r="BD4455" s="256"/>
      <c r="BE4455" s="256"/>
      <c r="BF4455" s="256"/>
      <c r="BG4455" s="256"/>
      <c r="BH4455" s="256"/>
      <c r="BI4455" s="256"/>
      <c r="BJ4455" s="256"/>
      <c r="BK4455" s="256"/>
      <c r="BL4455" s="262"/>
      <c r="BM4455" s="262"/>
      <c r="BN4455" s="262"/>
      <c r="BO4455" s="262"/>
      <c r="BP4455" s="262"/>
      <c r="BQ4455" s="262"/>
      <c r="BR4455" s="270"/>
      <c r="BS4455" s="270"/>
      <c r="BT4455" s="270"/>
      <c r="BU4455" s="270"/>
      <c r="BV4455" s="270"/>
      <c r="BW4455" s="270"/>
      <c r="BX4455" s="256"/>
      <c r="BY4455" s="256"/>
      <c r="BZ4455" s="256"/>
      <c r="CA4455" s="267"/>
      <c r="CB4455" s="267"/>
      <c r="CC4455" s="274"/>
      <c r="CD4455" s="267"/>
      <c r="CE4455" s="267"/>
      <c r="CF4455" s="267"/>
      <c r="CG4455" s="267"/>
      <c r="CH4455" s="267"/>
      <c r="CI4455" s="267"/>
      <c r="CJ4455" s="267"/>
      <c r="CK4455" s="267"/>
      <c r="CL4455" s="265"/>
      <c r="CM4455" s="272"/>
      <c r="CN4455" s="264"/>
      <c r="CO4455" s="184"/>
      <c r="CP4455" s="226"/>
      <c r="CQ4455" s="226"/>
      <c r="CR4455" s="226"/>
      <c r="CS4455" s="185"/>
      <c r="CT4455" s="185"/>
      <c r="CU4455" s="185"/>
      <c r="CV4455" s="185"/>
      <c r="CW4455" s="185"/>
      <c r="CX4455" s="185"/>
      <c r="CY4455" s="185"/>
      <c r="CZ4455" s="185"/>
      <c r="DA4455" s="185"/>
      <c r="DB4455" s="120"/>
      <c r="DC4455" s="120"/>
      <c r="DD4455" s="120"/>
      <c r="DE4455" s="120"/>
      <c r="DF4455" s="120"/>
      <c r="DG4455" s="120"/>
      <c r="DH4455" s="120"/>
      <c r="DI4455" s="120"/>
      <c r="DJ4455" s="120"/>
      <c r="DK4455" s="120"/>
      <c r="DL4455" s="120"/>
      <c r="DM4455" s="120"/>
      <c r="DN4455" s="120"/>
    </row>
    <row r="4456" spans="1:118" s="119" customFormat="1">
      <c r="A4456" s="229"/>
      <c r="B4456" s="401"/>
      <c r="C4456" s="404"/>
      <c r="D4456" s="238"/>
      <c r="E4456" s="238"/>
      <c r="F4456" s="245" t="s">
        <v>83</v>
      </c>
      <c r="G4456" s="246"/>
      <c r="H4456" s="82"/>
      <c r="I4456" s="82"/>
      <c r="J4456" s="82"/>
      <c r="K4456" s="82"/>
      <c r="L4456" s="82"/>
      <c r="M4456" s="82"/>
      <c r="N4456" s="82"/>
      <c r="O4456" s="82"/>
      <c r="P4456" s="82"/>
      <c r="Q4456" s="82"/>
      <c r="R4456" s="82"/>
      <c r="S4456" s="82"/>
      <c r="T4456" s="82"/>
      <c r="U4456" s="82"/>
      <c r="V4456" s="82"/>
      <c r="W4456" s="82"/>
      <c r="X4456" s="82"/>
      <c r="Y4456" s="82"/>
      <c r="Z4456" s="82"/>
      <c r="AA4456" s="82"/>
      <c r="AB4456" s="82"/>
      <c r="AC4456" s="35"/>
      <c r="AD4456" s="35"/>
      <c r="AE4456" s="35"/>
      <c r="AF4456" s="35"/>
      <c r="AG4456" s="35"/>
      <c r="AH4456" s="35"/>
      <c r="AI4456" s="35"/>
      <c r="AJ4456" s="35"/>
      <c r="AK4456" s="35"/>
      <c r="AL4456" s="35"/>
      <c r="AM4456" s="241"/>
      <c r="AN4456" s="241"/>
      <c r="AO4456" s="241"/>
      <c r="AP4456" s="241"/>
      <c r="AQ4456" s="241"/>
      <c r="AR4456" s="241"/>
      <c r="AS4456" s="241"/>
      <c r="AT4456" s="257"/>
      <c r="AU4456" s="257"/>
      <c r="AV4456" s="260"/>
      <c r="AW4456" s="260"/>
      <c r="AX4456" s="257"/>
      <c r="AY4456" s="257"/>
      <c r="AZ4456" s="257"/>
      <c r="BA4456" s="257"/>
      <c r="BB4456" s="257"/>
      <c r="BC4456" s="257"/>
      <c r="BD4456" s="257"/>
      <c r="BE4456" s="257"/>
      <c r="BF4456" s="257"/>
      <c r="BG4456" s="257"/>
      <c r="BH4456" s="257"/>
      <c r="BI4456" s="257"/>
      <c r="BJ4456" s="257"/>
      <c r="BK4456" s="257"/>
      <c r="BL4456" s="263"/>
      <c r="BM4456" s="263"/>
      <c r="BN4456" s="263"/>
      <c r="BO4456" s="263"/>
      <c r="BP4456" s="263"/>
      <c r="BQ4456" s="263"/>
      <c r="BR4456" s="271"/>
      <c r="BS4456" s="271"/>
      <c r="BT4456" s="271"/>
      <c r="BU4456" s="271"/>
      <c r="BV4456" s="271"/>
      <c r="BW4456" s="271"/>
      <c r="BX4456" s="257"/>
      <c r="BY4456" s="257"/>
      <c r="BZ4456" s="257"/>
      <c r="CA4456" s="268"/>
      <c r="CB4456" s="268"/>
      <c r="CC4456" s="275"/>
      <c r="CD4456" s="268"/>
      <c r="CE4456" s="268"/>
      <c r="CF4456" s="268"/>
      <c r="CG4456" s="268"/>
      <c r="CH4456" s="268"/>
      <c r="CI4456" s="268"/>
      <c r="CJ4456" s="268"/>
      <c r="CK4456" s="268"/>
      <c r="CL4456" s="265"/>
      <c r="CM4456" s="272"/>
      <c r="CN4456" s="264"/>
      <c r="CO4456" s="184"/>
      <c r="CP4456" s="226"/>
      <c r="CQ4456" s="226"/>
      <c r="CR4456" s="226"/>
      <c r="CS4456" s="185"/>
      <c r="CT4456" s="185"/>
      <c r="CU4456" s="185"/>
      <c r="CV4456" s="185"/>
      <c r="CW4456" s="185"/>
      <c r="CX4456" s="185"/>
      <c r="CY4456" s="185"/>
      <c r="CZ4456" s="185"/>
      <c r="DA4456" s="185"/>
      <c r="DB4456" s="120"/>
      <c r="DC4456" s="120"/>
      <c r="DD4456" s="120"/>
      <c r="DE4456" s="120"/>
      <c r="DF4456" s="120"/>
      <c r="DG4456" s="120"/>
      <c r="DH4456" s="120"/>
      <c r="DI4456" s="120"/>
      <c r="DJ4456" s="120"/>
      <c r="DK4456" s="120"/>
      <c r="DL4456" s="120"/>
      <c r="DM4456" s="120"/>
      <c r="DN4456" s="120"/>
    </row>
    <row r="4457" spans="1:118" s="119" customFormat="1" ht="14.25" customHeight="1">
      <c r="A4457" s="227">
        <f>A4441+1</f>
        <v>552</v>
      </c>
      <c r="B4457" s="399" t="s">
        <v>1427</v>
      </c>
      <c r="C4457" s="402" t="s">
        <v>1429</v>
      </c>
      <c r="D4457" s="236">
        <v>44663</v>
      </c>
      <c r="E4457" s="236" t="s">
        <v>1428</v>
      </c>
      <c r="F4457" s="253" t="s">
        <v>80</v>
      </c>
      <c r="G4457" s="254"/>
      <c r="H4457" s="82" t="s">
        <v>57</v>
      </c>
      <c r="I4457" s="82" t="s">
        <v>1209</v>
      </c>
      <c r="J4457" s="82" t="s">
        <v>57</v>
      </c>
      <c r="K4457" s="82" t="s">
        <v>57</v>
      </c>
      <c r="L4457" s="82" t="s">
        <v>57</v>
      </c>
      <c r="M4457" s="82" t="s">
        <v>57</v>
      </c>
      <c r="N4457" s="82" t="s">
        <v>57</v>
      </c>
      <c r="O4457" s="82"/>
      <c r="P4457" s="82" t="s">
        <v>57</v>
      </c>
      <c r="Q4457" s="82" t="s">
        <v>57</v>
      </c>
      <c r="R4457" s="82" t="s">
        <v>57</v>
      </c>
      <c r="S4457" s="82" t="s">
        <v>57</v>
      </c>
      <c r="T4457" s="82" t="s">
        <v>57</v>
      </c>
      <c r="U4457" s="82" t="s">
        <v>57</v>
      </c>
      <c r="V4457" s="82"/>
      <c r="W4457" s="82" t="s">
        <v>58</v>
      </c>
      <c r="X4457" s="82" t="s">
        <v>58</v>
      </c>
      <c r="Y4457" s="82" t="s">
        <v>58</v>
      </c>
      <c r="Z4457" s="82" t="s">
        <v>58</v>
      </c>
      <c r="AA4457" s="82" t="s">
        <v>58</v>
      </c>
      <c r="AB4457" s="82" t="s">
        <v>58</v>
      </c>
      <c r="AC4457" s="82"/>
      <c r="AD4457" s="82" t="s">
        <v>58</v>
      </c>
      <c r="AE4457" s="82" t="s">
        <v>58</v>
      </c>
      <c r="AF4457" s="82" t="s">
        <v>58</v>
      </c>
      <c r="AG4457" s="82" t="s">
        <v>58</v>
      </c>
      <c r="AH4457" s="82" t="s">
        <v>58</v>
      </c>
      <c r="AI4457" s="82" t="s">
        <v>1443</v>
      </c>
      <c r="AJ4457" s="82"/>
      <c r="AK4457" s="82" t="s">
        <v>57</v>
      </c>
      <c r="AL4457" s="82" t="s">
        <v>57</v>
      </c>
      <c r="AM4457" s="239">
        <f>COUNTIF(H4457:AL4457,"PH")+COUNTIF(H4457:AL4457,"PH/L")+COUNTIF(H4457:AL4457,"PM")</f>
        <v>0</v>
      </c>
      <c r="AN4457" s="239">
        <f>COUNTIF(H4457:AL4457,"PD")+COUNTIF(H4457:AL4457,"PDD")+COUNTIF(H4457:AL4457,"P/DS")/2+COUNTIF(H4457:AL4457,"PMD")</f>
        <v>14.5</v>
      </c>
      <c r="AO4457" s="239">
        <f>COUNTIF(H4457:AL4457,"PN")+COUNTIF(H4457:AL4457,"P/NS")/2+COUNTIF(H4457:AL4457,"PH")+COUNTIF(H4457:AL4457,"PH/F")/2+COUNTIF(H4457:AL4457,"PH/L")/2+COUNTIF(H4457:AL4457,"PM")</f>
        <v>11</v>
      </c>
      <c r="AP4457" s="239">
        <f>COUNTIF(H4457:AL4457,"BH")+COUNTIF(H4457:AL4457,"AL/BL")+COUNTIF(H4457:AL4457,"UL/BL")+COUNTIF(H4457:AL4457,"BM")</f>
        <v>0</v>
      </c>
      <c r="AQ4457" s="239">
        <f>COUNTIF(H4457:AL4457,"DS")+COUNTIF(H4457:AL4457,"AL/DS")/2+COUNTIF(H4457:AL4457,"UL/DS")/2+COUNTIF(H4457:AL4457,"CT")+COUNTIF(H4457:AL4457,"MD")</f>
        <v>0</v>
      </c>
      <c r="AR4457" s="239">
        <f>COUNTIF(H4457:AL4457,"NS")+COUNTIF(H4457:AL4457,"AL/NS")/2+COUNTIF(H4457:AL4457,"UL/NS")/2+COUNTIF(H4457:AL4457,"BH")+COUNTIF(H4457:AL4457,"AL/BF")/2+COUNTIF(H4457:AL4457,"AL/BL")/2+COUNTIF(H4457:AL4457,"UL/BL")/2+COUNTIF(H4457:AL4457,"UL/BF")/2+COUNTIF(H4457:AL4457,"BM")</f>
        <v>0</v>
      </c>
      <c r="AS4457" s="239">
        <f>COUNTIF(H4457:AL4457,"AL")+COUNTIF(H4457:AL4457,"AL/DS")/2+COUNTIF(H4457:AL4457,"AL/NS")/2+COUNTIF(H4457:AL4457,"NH")+COUNTIF(H4457:AL4457,"SL")+COUNTIF(H4457:AL4457,"NHD")+COUNTIF(H4457:AL4457,"B")+COUNTIF(H4457:AL4457,"HL")+COUNTIF(H4457:AL4457,"AL/BF")/2+COUNTIF(H4457:AL4457,"AL/BL")/2</f>
        <v>0</v>
      </c>
      <c r="AT4457" s="255">
        <f>COUNTIF(H4457:AL4457,"PD")+COUNTIF(H4457:AL4457,"PN")+COUNTIF(H4457:AL4457,"P/DS")/2+COUNTIF(H4457:AL4457,"P/NS")/2+COUNTIF(H4457:AL4457,"DS")+COUNTIF(H4457:AL4457,"NS")+COUNTIF(H4457:AL4457,"AL")+COUNTIF(H4457:AL4457,"AL/DS")+COUNTIF(H4457:AL4457,"AL/NS")+COUNTIF(H4457:AL4457,"NH")+COUNTIF(H4457:AL4457,"SL")+COUNTIF(H4457:AL4457,"UL/DS")/2+COUNTIF(H4457:AL4457,"UL/NS")/2+COUNTIF(H4457:AL4457,"CT")+COUNTIF(H4457:AL4457,"NHD")+COUNTIF(H4457:AL4457,"PDD")+COUNTIF(H4457:AL4457,"B")+COUNTIF(H4457:AL4457,"HL")+COUNTIF(H4457:AL4457,"PH")+COUNTIF(H4457:AL4457,"BH")+COUNTIF(H4457:AL4457,"AL/BF")+COUNTIF(H4457:AL4457,"AL/BL")+COUNTIF(H4457:AL4457,"UL/BF")/2+COUNTIF(H4457:AL4457,"UL/BL")/2+COUNTIF(H4457:AL4457,"PH/F")/2+COUNTIF(H4457:AL4457,"PH/L")/2+COUNTIF(H4457:AL4457,"MD")+COUNTIF(H4457:AL4457,"PMD")+COUNTIF(H4457:AL4457,"PM")+COUNTIF(H4457:AL4457,"BM")</f>
        <v>25.5</v>
      </c>
      <c r="AU4457" s="255">
        <f>COUNTIF(H4457:AL4457,"P/DS")/2+COUNTIF(H4457:AL4457,"P/NS")/2+COUNTIF(H4457:AL4457,"IL")+COUNTIF(H4457:AL4457,"NL")+COUNTIF(H4457:AL4457,"UL")+COUNTIF(H4457:AL4457,"UL/DS")/2+COUNTIF(H4457:AL4457,"UL/NS")/2+COUNTIF(H4457:AL4457,"KT")+COUNTIF(H4457:AL4457,"UL/BF")/2+COUNTIF(H4457:AL4457,"UL/BL")/2+COUNTIF(H4457:AL4457,"PH/F")/2+COUNTIF(H4457:AL4457,"PH/L")/2+COUNTIF(H4457:AL4457,"NB")</f>
        <v>0.5</v>
      </c>
      <c r="AV4457" s="258">
        <f>COUNTIF(H4457:AL4457,"PN")+COUNTIF(H4457:AL4457,"TVD")+COUNTIF(H4457:AL4457,"PH")+COUNTIF(H4457:AL4457,"PM")+COUNTIF(H4457:AL4457,"PDD")-COUNTIFS(H4457:AL4457,"PN",H4464:AL4464,"&gt;=3")-COUNTIFS(H4457:AL4457,"PM",H4464:AL4464,"&gt;=3")</f>
        <v>11</v>
      </c>
      <c r="AW4457" s="258">
        <f>COUNTIF(H4457:AL4457,"NS")+COUNTIF(H4457:AL4457,"D")+COUNTIF(H4457:AL4457,"BH")+COUNTIF(H4457:AL4457,"NHD")+COUNTIF(H4457:AL4457,"BM")-COUNTIFS(H4457:AL4457,"NS",H4464:AL4464,"&gt;=3")-COUNTIFS(H4457:AL4457,"BH",H4464:AL4464,"&gt;=3")-COUNTIFS(H4457:AL4457,"BM",H4464:AL4464,"&gt;=3")</f>
        <v>0</v>
      </c>
      <c r="AX4457" s="255">
        <f>COUNTIF(H4457:AL4457,"AL")+COUNTIF(H4457:AL4457,"AL/DS")/2+COUNTIF(H4457:AL4457,"AL/NS")/2+COUNTIF(H4457:AL4457,"AL/BF")+COUNTIF(H4457:AL4457,"AL/BL")/2</f>
        <v>0</v>
      </c>
      <c r="AY4457" s="255">
        <f>COUNTIF(H4457:AL4457,"SL")</f>
        <v>0</v>
      </c>
      <c r="AZ4457" s="255">
        <f>COUNTIF(H4457:AL4457,"NH")</f>
        <v>0</v>
      </c>
      <c r="BA4457" s="255">
        <f>COUNTIF(H4457:AL4457,"HL")</f>
        <v>0</v>
      </c>
      <c r="BB4457" s="255">
        <f>COUNTIF(G4457:AL4457,"P/DS")/2+COUNTIF(G4457:AL4457,"P/NS")/2+COUNTIF(G4457:AL4457,"UL")+COUNTIF(G4457:AL4457,"UL/DS")/2+COUNTIF(G4457:AL4457,"UL/NS")/2+COUNTIF(G4457:AL4457,"UL/BL")/2+COUNTIF(G4457:AL4457,"UL/BF")/2+COUNTIF(G4457:AL4457,"PH/F")/2+COUNTIF(G4457:AL4457,"PH/L")/2</f>
        <v>0.5</v>
      </c>
      <c r="BC4457" s="255">
        <f>COUNTIF(H4457:AL4457,"NB")</f>
        <v>0</v>
      </c>
      <c r="BD4457" s="255">
        <f>COUNTIF(H4457:AL4457,"NL")</f>
        <v>0</v>
      </c>
      <c r="BE4457" s="255">
        <f>COUNTIF(H4457:AL4457,"IL")</f>
        <v>0</v>
      </c>
      <c r="BF4457" s="255">
        <f>COUNTIF(H4457:AL4457,"KT")</f>
        <v>0</v>
      </c>
      <c r="BG4457" s="255">
        <f>COUNTIF(H4457:AL4457,"L70")</f>
        <v>0</v>
      </c>
      <c r="BH4457" s="255">
        <f>COUNTIF(H4457:AL4457,"MD")</f>
        <v>0</v>
      </c>
      <c r="BI4457" s="255">
        <f>COUNTIF(H4457:AL4457,"PMD")</f>
        <v>0</v>
      </c>
      <c r="BJ4457" s="255">
        <f>COUNTIF(H4457:AL4457,"PM")</f>
        <v>0</v>
      </c>
      <c r="BK4457" s="255">
        <f>COUNTIF(H4457:AL4457,"BM")</f>
        <v>0</v>
      </c>
      <c r="BL4457" s="261">
        <f>SUMIF(H4457:AL4457,"PD",H4458:AL4458)+SUMIF(H4457:AL4457,"PN",H4458:AL4458)+SUMIF(H4457:AL4457,"P/DS",H4458:AL4458)+SUMIF(H4457:AL4457,"PN/F",H4458:AL4458)+SUMIF(H4457:AL4457,"PN/L",H4458:AL4458)+SUMIF(H4457:AL4457,"TV",H4458:AL4458)+SUMIF(H4457:AL4457,"TVD",H4458:AL4458)+SUMIF(H4457:AL4457,"PDD",H4458:AL4458)</f>
        <v>17</v>
      </c>
      <c r="BM4457" s="261">
        <f>SUMIF(H4457:AL4457,"PD",H4459:AL4459)+SUMIF(H4457:AL4457,"PN",H4459:AL4459)+SUMIF(H4457:AL4457,"P/DS",H4459:AL4459)+SUMIF(H4457:AL4457,"PN/F",H4459:AL4459)+SUMIF(H4457:AL4457,"PN/L",H4459:AL4459)+SUMIF(H4457:AL4457,"TV",H4459:AL4459)+SUMIF(H4457:AL4457,"TVD",H4459:AL4459)+SUMIF(H4457:AL4457,"PDD",H4459:AL4459)+SUMIF(H4457:AL4457,"PMD",H4459:AL4459)</f>
        <v>11</v>
      </c>
      <c r="BN4457" s="261">
        <f>SUMIF(H4457:AL4457,"PD",H4460:AL4460)+SUMIF(H4457:AL4457,"PN",H4460:AL4460)+SUMIF(H4457:AL4457,"P/DS",H4460:AL4460)+SUMIF(H4457:AL4457,"PN/F",H4460:AL4460)+SUMIF(H4457:AL4457,"PN/L",H4460:AL4460)+SUMIF(H4457:AL4457,"TV",H4460:AL4460)+SUMIF(H4457:AL4457,"TVD",H4460:AL4460)</f>
        <v>0</v>
      </c>
      <c r="BO4457" s="261">
        <f>SUMIF(H4457:AL4457,"PD",H4461:AL4461)+SUMIF(H4457:AL4457,"PN",H4461:AL4461)+SUMIF(H4457:AL4457,"P/DS",H4461:AL4461)+SUMIF(H4457:AL4457,"PN/F",H4461:AL4461)+SUMIF(H4457:AL4457,"PN/L",H4461:AL4461)+SUMIF(H4457:AL4457,"TV",H4461:AL4461)+SUMIF(H4457:AL4457,"TVD",H4461:AL4461)</f>
        <v>0</v>
      </c>
      <c r="BP4457" s="261">
        <f>SUMIF(H4457:AL4457,"PD",H4462:AL4462)+SUMIF(H4457:AL4457,"PN",H4462:AL4462)+SUMIF(H4457:AL4457,"P/DS",H4462:AL4462)+SUMIF(H4457:AL4457,"PN/F",H4462:AL4462)+SUMIF(H4457:AL4457,"PN/L",H4462:AL4462)+SUMIF(H4457:AL4457,"TV",H4462:AL4462)+SUMIF(H4457:AL4457,"TVD",H4462:AL4462)+SUMIF(H4457:AL4457,"PDD",H4462:AL4462)+SUMIF(H4457:AL4457,"PH",H4462:AL4462)+SUMIF(H4457:AL4457,"PM",H4462:AL4462)</f>
        <v>0</v>
      </c>
      <c r="BQ4457" s="261">
        <f>SUMIF(H4457:AL4457,"PD",H4463:AL4463)+SUMIF(H4457:AL4457,"PN",H4463:AL4463)+SUMIF(H4457:AL4457,"P/DS",H4463:AL4463)+SUMIF(H4457:AL4457,"PN/F",H4463:AL4463)+SUMIF(H4457:AL4457,"PN/L",H4463:AL4463)+SUMIF(H4457:AL4457,"TV",H4463:AL4463)+SUMIF(H4457:AL4457,"TVD",H4463:AL4463)+SUMIF(H4457:AL4457,"PDD",H4463:AL4463)+SUMIF(H4457:AL4457,"PH",H4463:AL4463)+SUMIF(H4457:AL4457,"PM",H4463:AL4463)</f>
        <v>0</v>
      </c>
      <c r="BR4457" s="269">
        <f>SUM(H4458:AL4458)-BL4457</f>
        <v>0</v>
      </c>
      <c r="BS4457" s="269">
        <f>SUM(H4459:AL4459)-BM4457</f>
        <v>0</v>
      </c>
      <c r="BT4457" s="269">
        <f>SUM(H4460:AL4460)-BN4457</f>
        <v>0</v>
      </c>
      <c r="BU4457" s="269">
        <f>SUM(H4461:AL4461)-BO4457</f>
        <v>0</v>
      </c>
      <c r="BV4457" s="269">
        <f>SUM(H4462:AL4462)-BP4457</f>
        <v>0</v>
      </c>
      <c r="BW4457" s="269">
        <f>SUM(H4463:AL4463)-BQ4457</f>
        <v>0</v>
      </c>
      <c r="BX4457" s="255">
        <f>SUMIF(H4457:AL4457,"PD",H4464:AL4464)+SUMIF(H4457:AL4457,"PN",H4464:AL4464)+SUMIF(H4457:AL4457,"P/DS",H4464:AL4464)+SUMIF(H4457:AL4457,"PN/F",H4464:AL4464)+SUMIF(H4457:AL4457,"PN/L",H4464:AL4464)</f>
        <v>0</v>
      </c>
      <c r="BY4457" s="255">
        <f>SUM(H4464:AL4464)-BX4457</f>
        <v>0</v>
      </c>
      <c r="BZ4457" s="255">
        <f t="shared" ref="BZ4457" si="1358">+SUM(BL4457:BW4464)</f>
        <v>28</v>
      </c>
      <c r="CA4457" s="266">
        <f>(COUNTIFS(H4457:AL4457,"PD",H4458:AL4458,"&gt;=2"))*0.5-IF(CN4457="VP",COUNTIFS($H$16:$AL$16,"SAT",H4457:AL4457,"PD",H4458:AL4458,"&gt;=2"))*0.5</f>
        <v>3</v>
      </c>
      <c r="CB4457" s="266">
        <f>(COUNTIFS(H4457:AL4457,"PN",H4459:AL4459,"&gt;=0.5",H4458:AL4458,"&gt;=1.5"))*0.5+COUNTIFS(H4457:AL4457,"PDD",H4459:AL4459,"&gt;=0.5",H4458:AL4458,"&gt;=1.5")*0.5</f>
        <v>0.5</v>
      </c>
      <c r="CC4457" s="273">
        <f>(COUNTIFS(H4457:AL4457,"TV",H4459:AL4459,"&gt;=10"))*0.5+(COUNTIFS(H4457:AL4457,"PMD",H4459:AL4459,"&gt;=2"))*0.5</f>
        <v>0.5</v>
      </c>
      <c r="CD4457" s="266">
        <f>(COUNTIFS(H4457:AL4457,"TVD",H4461:AL4461,"&gt;=6.5",H4459:AL4459,"&gt;=3.5"))*0.5</f>
        <v>0</v>
      </c>
      <c r="CE4457" s="266">
        <f>(COUNTIFS(H4457:AL4457,"PD",H4462:AL4462,"&gt;=10"))*0.5</f>
        <v>0</v>
      </c>
      <c r="CF4457" s="266">
        <f>(COUNTIFS(H4457:AL4457,"PDD",H4462:AL4462,"&gt;=3.5",H4463:AL4463,"&gt;=6.5")+COUNTIFS(H4457:AL4457,"PH",H4463:AL4463,"&gt;=0.5",H4462:AL4462,"&gt;=1.5")+COUNTIFS(H4457:AL4457,"PM",H4463:AL4463,"&gt;=0.5",H4462:AL4462,"&gt;=1.5"))*0.5</f>
        <v>0</v>
      </c>
      <c r="CG4457" s="266">
        <f>(COUNTIFS(H4457:AL4457,"DS",H4458:AL4458,"&gt;=2")+COUNTIFS(H4457:AL4457,"AL/DS",H4458:AL4458,"&gt;=2"))*0.5-IF(CN4457="VP",COUNTIFS($H$16:$AL$16,"SAT",H4457:AL4457,"DS",H4458:AL4458,"&gt;=2"))*0.5</f>
        <v>0</v>
      </c>
      <c r="CH4457" s="266">
        <f>(COUNTIFS(H4457:AL4457,"NS",H4459:AL4459,"&gt;=0.5",H4458:AL4458,"&gt;=1.5")+COUNTIFS(H4457:AL4457,"AL/NS",H4459:AL4459,"&gt;=0.5",H4458:AL4458,"&gt;=1.5")+COUNTIFS(H4457:AL4457,"NHD",H4459:AL4459,"&gt;=4.5",H4462:AL4462,"&gt;=2",H4458:AL4458,"&gt;=1.5"))*0.5</f>
        <v>0</v>
      </c>
      <c r="CI4457" s="266">
        <f>(COUNTIF(H4459:AL4459,"&gt;=10")+COUNTIFS(H4457:AL4457,"MD",H4459:AL4459,"&gt;=2")-COUNTIFS(H4457:AL4457,"TV",H4459:AL4459,"&gt;=10"))*0.5</f>
        <v>0</v>
      </c>
      <c r="CJ4457" s="266">
        <f>(COUNTIFS(H4457:AL4457,"D",H4461:AL4461,"&gt;=6.5",H4459:AL4459,"&gt;=3.5"))*0.5</f>
        <v>0</v>
      </c>
      <c r="CK4457" s="266">
        <f>(COUNTIF(H4462:AL4462,"&gt;=10")-COUNTIFS(H4457:AL4457,"PD",H4462:AL4462,"&gt;=10"))*0.5</f>
        <v>0</v>
      </c>
      <c r="CL4457" s="265">
        <f>(COUNTIFS(H4457:AL4457,"NHD",H4462:AL4462,"&gt;=3.5",H4463:AL4463,"&gt;=6.5")+COUNTIFS(H4457:AL4457,"BH",H4462:AL4462,"&gt;=1.5",H4463:AL4463,"&gt;=0.5")+COUNTIFS(H4457:AL4457,"BM",H4462:AL4462,"&gt;=1.5",H4463:AL4463,"&gt;=0.5")+COUNTIFS(H4457:AL4457,"D",H4462:AL4462,"&gt;=1.5",H4463:AL4463,"&gt;=0.5"))*0.5</f>
        <v>0</v>
      </c>
      <c r="CM4457" s="272"/>
      <c r="CN4457" s="264" t="s">
        <v>723</v>
      </c>
      <c r="CO4457" s="217">
        <f t="shared" ref="CO4457" si="1359">+AM4457+AN4457+AO4457+AP4457+AQ4457+AR4457+AS4457+AU4457+BG4457</f>
        <v>26</v>
      </c>
      <c r="CP4457" s="225">
        <f>+SUM(I4458:I4463)-I4464</f>
        <v>10.5</v>
      </c>
      <c r="CQ4457" s="225">
        <f>+SUM(J4458:J4463)-J4464</f>
        <v>2.5</v>
      </c>
      <c r="CR4457" s="225">
        <f>+SUM(K4458:K4463)-K4464</f>
        <v>2.5</v>
      </c>
      <c r="CS4457" s="218"/>
      <c r="CT4457" s="218"/>
      <c r="CU4457" s="218"/>
      <c r="CV4457" s="218"/>
      <c r="CW4457" s="218"/>
      <c r="CX4457" s="218"/>
      <c r="CY4457" s="218"/>
      <c r="CZ4457" s="218"/>
      <c r="DA4457" s="218"/>
      <c r="DB4457" s="120"/>
      <c r="DC4457" s="120"/>
      <c r="DD4457" s="120"/>
      <c r="DE4457" s="120"/>
      <c r="DF4457" s="120"/>
      <c r="DG4457" s="120"/>
      <c r="DH4457" s="120"/>
      <c r="DI4457" s="120"/>
      <c r="DJ4457" s="120"/>
      <c r="DK4457" s="120"/>
      <c r="DL4457" s="120"/>
      <c r="DM4457" s="120"/>
      <c r="DN4457" s="120"/>
    </row>
    <row r="4458" spans="1:118" s="119" customFormat="1" ht="14.25" customHeight="1">
      <c r="A4458" s="228"/>
      <c r="B4458" s="400"/>
      <c r="C4458" s="403"/>
      <c r="D4458" s="237"/>
      <c r="E4458" s="237"/>
      <c r="F4458" s="242" t="s">
        <v>82</v>
      </c>
      <c r="G4458" s="121">
        <v>1.5</v>
      </c>
      <c r="H4458" s="83"/>
      <c r="I4458" s="83"/>
      <c r="J4458" s="83">
        <v>2.5</v>
      </c>
      <c r="K4458" s="83">
        <v>2.5</v>
      </c>
      <c r="L4458" s="83"/>
      <c r="M4458" s="83"/>
      <c r="N4458" s="83">
        <v>2.5</v>
      </c>
      <c r="O4458" s="83"/>
      <c r="P4458" s="83">
        <v>2.5</v>
      </c>
      <c r="Q4458" s="83">
        <v>2.5</v>
      </c>
      <c r="R4458" s="83">
        <v>2.5</v>
      </c>
      <c r="S4458" s="83"/>
      <c r="T4458" s="83"/>
      <c r="U4458" s="83"/>
      <c r="V4458" s="83"/>
      <c r="W4458" s="83">
        <v>2</v>
      </c>
      <c r="X4458" s="83"/>
      <c r="Y4458" s="83"/>
      <c r="Z4458" s="83"/>
      <c r="AA4458" s="83"/>
      <c r="AB4458" s="83"/>
      <c r="AC4458" s="79"/>
      <c r="AD4458" s="79"/>
      <c r="AE4458" s="79"/>
      <c r="AF4458" s="79"/>
      <c r="AG4458" s="79"/>
      <c r="AH4458" s="79"/>
      <c r="AI4458" s="79"/>
      <c r="AJ4458" s="79"/>
      <c r="AK4458" s="79"/>
      <c r="AL4458" s="79"/>
      <c r="AM4458" s="240"/>
      <c r="AN4458" s="240"/>
      <c r="AO4458" s="240"/>
      <c r="AP4458" s="240"/>
      <c r="AQ4458" s="240"/>
      <c r="AR4458" s="240"/>
      <c r="AS4458" s="240"/>
      <c r="AT4458" s="256"/>
      <c r="AU4458" s="256"/>
      <c r="AV4458" s="259"/>
      <c r="AW4458" s="259"/>
      <c r="AX4458" s="256"/>
      <c r="AY4458" s="256"/>
      <c r="AZ4458" s="256"/>
      <c r="BA4458" s="256"/>
      <c r="BB4458" s="256"/>
      <c r="BC4458" s="256"/>
      <c r="BD4458" s="256"/>
      <c r="BE4458" s="256"/>
      <c r="BF4458" s="256"/>
      <c r="BG4458" s="256"/>
      <c r="BH4458" s="256"/>
      <c r="BI4458" s="256"/>
      <c r="BJ4458" s="256"/>
      <c r="BK4458" s="256"/>
      <c r="BL4458" s="262"/>
      <c r="BM4458" s="262"/>
      <c r="BN4458" s="262"/>
      <c r="BO4458" s="262"/>
      <c r="BP4458" s="262"/>
      <c r="BQ4458" s="262"/>
      <c r="BR4458" s="270"/>
      <c r="BS4458" s="270"/>
      <c r="BT4458" s="270"/>
      <c r="BU4458" s="270"/>
      <c r="BV4458" s="270"/>
      <c r="BW4458" s="270"/>
      <c r="BX4458" s="256"/>
      <c r="BY4458" s="256"/>
      <c r="BZ4458" s="256"/>
      <c r="CA4458" s="267"/>
      <c r="CB4458" s="267"/>
      <c r="CC4458" s="274"/>
      <c r="CD4458" s="267"/>
      <c r="CE4458" s="267"/>
      <c r="CF4458" s="267"/>
      <c r="CG4458" s="267"/>
      <c r="CH4458" s="267"/>
      <c r="CI4458" s="267"/>
      <c r="CJ4458" s="267"/>
      <c r="CK4458" s="267"/>
      <c r="CL4458" s="265"/>
      <c r="CM4458" s="272"/>
      <c r="CN4458" s="264"/>
      <c r="CO4458" s="217"/>
      <c r="CP4458" s="226"/>
      <c r="CQ4458" s="226"/>
      <c r="CR4458" s="226"/>
      <c r="CS4458" s="218"/>
      <c r="CT4458" s="218"/>
      <c r="CU4458" s="218"/>
      <c r="CV4458" s="218"/>
      <c r="CW4458" s="218"/>
      <c r="CX4458" s="218"/>
      <c r="CY4458" s="218"/>
      <c r="CZ4458" s="218"/>
      <c r="DA4458" s="218"/>
      <c r="DB4458" s="120"/>
      <c r="DC4458" s="120"/>
      <c r="DD4458" s="120"/>
      <c r="DE4458" s="120"/>
      <c r="DF4458" s="120"/>
      <c r="DG4458" s="120"/>
      <c r="DH4458" s="120"/>
      <c r="DI4458" s="120"/>
      <c r="DJ4458" s="120"/>
      <c r="DK4458" s="120"/>
      <c r="DL4458" s="120"/>
      <c r="DM4458" s="120"/>
      <c r="DN4458" s="120"/>
    </row>
    <row r="4459" spans="1:118" s="119" customFormat="1">
      <c r="A4459" s="228"/>
      <c r="B4459" s="400"/>
      <c r="C4459" s="403"/>
      <c r="D4459" s="237"/>
      <c r="E4459" s="237"/>
      <c r="F4459" s="243"/>
      <c r="G4459" s="122">
        <v>2</v>
      </c>
      <c r="H4459" s="84"/>
      <c r="I4459" s="84">
        <v>10.5</v>
      </c>
      <c r="J4459" s="84"/>
      <c r="K4459" s="84"/>
      <c r="L4459" s="84"/>
      <c r="M4459" s="84"/>
      <c r="N4459" s="84"/>
      <c r="O4459" s="84"/>
      <c r="P4459" s="84"/>
      <c r="Q4459" s="84"/>
      <c r="R4459" s="84"/>
      <c r="S4459" s="84"/>
      <c r="T4459" s="84"/>
      <c r="U4459" s="84"/>
      <c r="V4459" s="84"/>
      <c r="W4459" s="84">
        <v>0.5</v>
      </c>
      <c r="X4459" s="84"/>
      <c r="Y4459" s="84"/>
      <c r="Z4459" s="84"/>
      <c r="AA4459" s="84"/>
      <c r="AB4459" s="84"/>
      <c r="AC4459" s="84"/>
      <c r="AD4459" s="84"/>
      <c r="AE4459" s="80"/>
      <c r="AF4459" s="84"/>
      <c r="AG4459" s="84"/>
      <c r="AH4459" s="84"/>
      <c r="AI4459" s="84"/>
      <c r="AJ4459" s="80"/>
      <c r="AK4459" s="80"/>
      <c r="AL4459" s="80"/>
      <c r="AM4459" s="240"/>
      <c r="AN4459" s="240"/>
      <c r="AO4459" s="240"/>
      <c r="AP4459" s="240"/>
      <c r="AQ4459" s="240"/>
      <c r="AR4459" s="240"/>
      <c r="AS4459" s="240"/>
      <c r="AT4459" s="256"/>
      <c r="AU4459" s="256"/>
      <c r="AV4459" s="259"/>
      <c r="AW4459" s="259"/>
      <c r="AX4459" s="256"/>
      <c r="AY4459" s="256"/>
      <c r="AZ4459" s="256"/>
      <c r="BA4459" s="256"/>
      <c r="BB4459" s="256"/>
      <c r="BC4459" s="256"/>
      <c r="BD4459" s="256"/>
      <c r="BE4459" s="256"/>
      <c r="BF4459" s="256"/>
      <c r="BG4459" s="256"/>
      <c r="BH4459" s="256"/>
      <c r="BI4459" s="256"/>
      <c r="BJ4459" s="256"/>
      <c r="BK4459" s="256"/>
      <c r="BL4459" s="262"/>
      <c r="BM4459" s="262"/>
      <c r="BN4459" s="262"/>
      <c r="BO4459" s="262"/>
      <c r="BP4459" s="262"/>
      <c r="BQ4459" s="262"/>
      <c r="BR4459" s="270"/>
      <c r="BS4459" s="270"/>
      <c r="BT4459" s="270"/>
      <c r="BU4459" s="270"/>
      <c r="BV4459" s="270"/>
      <c r="BW4459" s="270"/>
      <c r="BX4459" s="256"/>
      <c r="BY4459" s="256"/>
      <c r="BZ4459" s="256"/>
      <c r="CA4459" s="267"/>
      <c r="CB4459" s="267"/>
      <c r="CC4459" s="274"/>
      <c r="CD4459" s="267"/>
      <c r="CE4459" s="267"/>
      <c r="CF4459" s="267"/>
      <c r="CG4459" s="267"/>
      <c r="CH4459" s="267"/>
      <c r="CI4459" s="267"/>
      <c r="CJ4459" s="267"/>
      <c r="CK4459" s="267"/>
      <c r="CL4459" s="265"/>
      <c r="CM4459" s="272"/>
      <c r="CN4459" s="264"/>
      <c r="CO4459" s="217"/>
      <c r="CP4459" s="226"/>
      <c r="CQ4459" s="226"/>
      <c r="CR4459" s="226"/>
      <c r="CS4459" s="218"/>
      <c r="CT4459" s="218"/>
      <c r="CU4459" s="218"/>
      <c r="CV4459" s="218"/>
      <c r="CW4459" s="218"/>
      <c r="CX4459" s="218"/>
      <c r="CY4459" s="218"/>
      <c r="CZ4459" s="218"/>
      <c r="DA4459" s="218"/>
      <c r="DB4459" s="120"/>
      <c r="DC4459" s="120"/>
      <c r="DD4459" s="120"/>
      <c r="DE4459" s="120"/>
      <c r="DF4459" s="120"/>
      <c r="DG4459" s="120"/>
      <c r="DH4459" s="120"/>
      <c r="DI4459" s="120"/>
      <c r="DJ4459" s="120"/>
      <c r="DK4459" s="120"/>
      <c r="DL4459" s="120"/>
      <c r="DM4459" s="120"/>
      <c r="DN4459" s="120"/>
    </row>
    <row r="4460" spans="1:118" s="119" customFormat="1">
      <c r="A4460" s="228"/>
      <c r="B4460" s="400"/>
      <c r="C4460" s="403"/>
      <c r="D4460" s="237"/>
      <c r="E4460" s="237"/>
      <c r="F4460" s="243"/>
      <c r="G4460" s="122">
        <v>2.1</v>
      </c>
      <c r="H4460" s="84"/>
      <c r="I4460" s="84"/>
      <c r="J4460" s="84"/>
      <c r="K4460" s="84"/>
      <c r="L4460" s="84"/>
      <c r="M4460" s="84"/>
      <c r="N4460" s="84"/>
      <c r="O4460" s="84"/>
      <c r="P4460" s="84"/>
      <c r="Q4460" s="84"/>
      <c r="R4460" s="84"/>
      <c r="S4460" s="84"/>
      <c r="T4460" s="84"/>
      <c r="U4460" s="84"/>
      <c r="V4460" s="84"/>
      <c r="W4460" s="84"/>
      <c r="X4460" s="84"/>
      <c r="Y4460" s="84"/>
      <c r="Z4460" s="84"/>
      <c r="AA4460" s="84"/>
      <c r="AB4460" s="84"/>
      <c r="AC4460" s="80"/>
      <c r="AD4460" s="80"/>
      <c r="AE4460" s="80"/>
      <c r="AF4460" s="80"/>
      <c r="AG4460" s="80"/>
      <c r="AH4460" s="80"/>
      <c r="AI4460" s="80"/>
      <c r="AJ4460" s="80"/>
      <c r="AK4460" s="80"/>
      <c r="AL4460" s="80"/>
      <c r="AM4460" s="240"/>
      <c r="AN4460" s="240"/>
      <c r="AO4460" s="240"/>
      <c r="AP4460" s="240"/>
      <c r="AQ4460" s="240"/>
      <c r="AR4460" s="240"/>
      <c r="AS4460" s="240"/>
      <c r="AT4460" s="256"/>
      <c r="AU4460" s="256"/>
      <c r="AV4460" s="259"/>
      <c r="AW4460" s="259"/>
      <c r="AX4460" s="256"/>
      <c r="AY4460" s="256"/>
      <c r="AZ4460" s="256"/>
      <c r="BA4460" s="256"/>
      <c r="BB4460" s="256"/>
      <c r="BC4460" s="256"/>
      <c r="BD4460" s="256"/>
      <c r="BE4460" s="256"/>
      <c r="BF4460" s="256"/>
      <c r="BG4460" s="256"/>
      <c r="BH4460" s="256"/>
      <c r="BI4460" s="256"/>
      <c r="BJ4460" s="256"/>
      <c r="BK4460" s="256"/>
      <c r="BL4460" s="262"/>
      <c r="BM4460" s="262"/>
      <c r="BN4460" s="262"/>
      <c r="BO4460" s="262"/>
      <c r="BP4460" s="262"/>
      <c r="BQ4460" s="262"/>
      <c r="BR4460" s="270"/>
      <c r="BS4460" s="270"/>
      <c r="BT4460" s="270"/>
      <c r="BU4460" s="270"/>
      <c r="BV4460" s="270"/>
      <c r="BW4460" s="270"/>
      <c r="BX4460" s="256"/>
      <c r="BY4460" s="256"/>
      <c r="BZ4460" s="256"/>
      <c r="CA4460" s="267"/>
      <c r="CB4460" s="267"/>
      <c r="CC4460" s="274"/>
      <c r="CD4460" s="267"/>
      <c r="CE4460" s="267"/>
      <c r="CF4460" s="267"/>
      <c r="CG4460" s="267"/>
      <c r="CH4460" s="267"/>
      <c r="CI4460" s="267"/>
      <c r="CJ4460" s="267"/>
      <c r="CK4460" s="267"/>
      <c r="CL4460" s="265"/>
      <c r="CM4460" s="272"/>
      <c r="CN4460" s="264"/>
      <c r="CO4460" s="217"/>
      <c r="CP4460" s="226"/>
      <c r="CQ4460" s="226"/>
      <c r="CR4460" s="226"/>
      <c r="CS4460" s="218"/>
      <c r="CT4460" s="218"/>
      <c r="CU4460" s="218"/>
      <c r="CV4460" s="218"/>
      <c r="CW4460" s="218"/>
      <c r="CX4460" s="218"/>
      <c r="CY4460" s="218"/>
      <c r="CZ4460" s="218"/>
      <c r="DA4460" s="218"/>
      <c r="DB4460" s="120"/>
      <c r="DC4460" s="120"/>
      <c r="DD4460" s="120"/>
      <c r="DE4460" s="120"/>
      <c r="DF4460" s="120"/>
      <c r="DG4460" s="120"/>
      <c r="DH4460" s="120"/>
      <c r="DI4460" s="120"/>
      <c r="DJ4460" s="120"/>
      <c r="DK4460" s="120"/>
      <c r="DL4460" s="120"/>
      <c r="DM4460" s="120"/>
      <c r="DN4460" s="120"/>
    </row>
    <row r="4461" spans="1:118" s="119" customFormat="1">
      <c r="A4461" s="228"/>
      <c r="B4461" s="400"/>
      <c r="C4461" s="403"/>
      <c r="D4461" s="237"/>
      <c r="E4461" s="237"/>
      <c r="F4461" s="243"/>
      <c r="G4461" s="122">
        <v>2.7</v>
      </c>
      <c r="H4461" s="84"/>
      <c r="I4461" s="84"/>
      <c r="J4461" s="84"/>
      <c r="K4461" s="84"/>
      <c r="L4461" s="84"/>
      <c r="M4461" s="84"/>
      <c r="N4461" s="84"/>
      <c r="O4461" s="84"/>
      <c r="P4461" s="84"/>
      <c r="Q4461" s="84"/>
      <c r="R4461" s="84"/>
      <c r="S4461" s="84"/>
      <c r="T4461" s="84"/>
      <c r="U4461" s="84"/>
      <c r="V4461" s="84"/>
      <c r="W4461" s="84"/>
      <c r="X4461" s="84"/>
      <c r="Y4461" s="84"/>
      <c r="Z4461" s="84"/>
      <c r="AA4461" s="84"/>
      <c r="AB4461" s="84"/>
      <c r="AC4461" s="80"/>
      <c r="AD4461" s="80"/>
      <c r="AE4461" s="80"/>
      <c r="AF4461" s="80"/>
      <c r="AG4461" s="80"/>
      <c r="AH4461" s="80"/>
      <c r="AI4461" s="80"/>
      <c r="AJ4461" s="80"/>
      <c r="AK4461" s="80"/>
      <c r="AL4461" s="80"/>
      <c r="AM4461" s="240"/>
      <c r="AN4461" s="240"/>
      <c r="AO4461" s="240"/>
      <c r="AP4461" s="240"/>
      <c r="AQ4461" s="240"/>
      <c r="AR4461" s="240"/>
      <c r="AS4461" s="240"/>
      <c r="AT4461" s="256"/>
      <c r="AU4461" s="256"/>
      <c r="AV4461" s="259"/>
      <c r="AW4461" s="259"/>
      <c r="AX4461" s="256"/>
      <c r="AY4461" s="256"/>
      <c r="AZ4461" s="256"/>
      <c r="BA4461" s="256"/>
      <c r="BB4461" s="256"/>
      <c r="BC4461" s="256"/>
      <c r="BD4461" s="256"/>
      <c r="BE4461" s="256"/>
      <c r="BF4461" s="256"/>
      <c r="BG4461" s="256"/>
      <c r="BH4461" s="256"/>
      <c r="BI4461" s="256"/>
      <c r="BJ4461" s="256"/>
      <c r="BK4461" s="256"/>
      <c r="BL4461" s="262"/>
      <c r="BM4461" s="262"/>
      <c r="BN4461" s="262"/>
      <c r="BO4461" s="262"/>
      <c r="BP4461" s="262"/>
      <c r="BQ4461" s="262"/>
      <c r="BR4461" s="270"/>
      <c r="BS4461" s="270"/>
      <c r="BT4461" s="270"/>
      <c r="BU4461" s="270"/>
      <c r="BV4461" s="270"/>
      <c r="BW4461" s="270"/>
      <c r="BX4461" s="256"/>
      <c r="BY4461" s="256"/>
      <c r="BZ4461" s="256"/>
      <c r="CA4461" s="267"/>
      <c r="CB4461" s="267"/>
      <c r="CC4461" s="274"/>
      <c r="CD4461" s="267"/>
      <c r="CE4461" s="267"/>
      <c r="CF4461" s="267"/>
      <c r="CG4461" s="267"/>
      <c r="CH4461" s="267"/>
      <c r="CI4461" s="267"/>
      <c r="CJ4461" s="267"/>
      <c r="CK4461" s="267"/>
      <c r="CL4461" s="265"/>
      <c r="CM4461" s="272"/>
      <c r="CN4461" s="264"/>
      <c r="CO4461" s="217"/>
      <c r="CP4461" s="226"/>
      <c r="CQ4461" s="226"/>
      <c r="CR4461" s="226"/>
      <c r="CS4461" s="218"/>
      <c r="CT4461" s="218"/>
      <c r="CU4461" s="218"/>
      <c r="CV4461" s="218"/>
      <c r="CW4461" s="218"/>
      <c r="CX4461" s="218"/>
      <c r="CY4461" s="218"/>
      <c r="CZ4461" s="218"/>
      <c r="DA4461" s="218"/>
      <c r="DB4461" s="120"/>
      <c r="DC4461" s="120"/>
      <c r="DD4461" s="120"/>
      <c r="DE4461" s="120"/>
      <c r="DF4461" s="120"/>
      <c r="DG4461" s="120"/>
      <c r="DH4461" s="120"/>
      <c r="DI4461" s="120"/>
      <c r="DJ4461" s="120"/>
      <c r="DK4461" s="120"/>
      <c r="DL4461" s="120"/>
      <c r="DM4461" s="120"/>
      <c r="DN4461" s="120"/>
    </row>
    <row r="4462" spans="1:118" s="119" customFormat="1">
      <c r="A4462" s="228"/>
      <c r="B4462" s="400"/>
      <c r="C4462" s="403"/>
      <c r="D4462" s="237"/>
      <c r="E4462" s="237"/>
      <c r="F4462" s="243"/>
      <c r="G4462" s="122">
        <v>3</v>
      </c>
      <c r="H4462" s="84"/>
      <c r="I4462" s="84"/>
      <c r="J4462" s="84"/>
      <c r="K4462" s="84"/>
      <c r="L4462" s="84"/>
      <c r="M4462" s="84"/>
      <c r="N4462" s="84"/>
      <c r="O4462" s="84"/>
      <c r="P4462" s="84"/>
      <c r="Q4462" s="84"/>
      <c r="R4462" s="84"/>
      <c r="S4462" s="84"/>
      <c r="T4462" s="84"/>
      <c r="U4462" s="84"/>
      <c r="V4462" s="84"/>
      <c r="W4462" s="84"/>
      <c r="X4462" s="84"/>
      <c r="Y4462" s="84"/>
      <c r="Z4462" s="84"/>
      <c r="AA4462" s="84"/>
      <c r="AB4462" s="84"/>
      <c r="AC4462" s="80"/>
      <c r="AD4462" s="80"/>
      <c r="AE4462" s="80"/>
      <c r="AF4462" s="80"/>
      <c r="AG4462" s="80"/>
      <c r="AH4462" s="80"/>
      <c r="AI4462" s="80"/>
      <c r="AJ4462" s="80"/>
      <c r="AK4462" s="80"/>
      <c r="AL4462" s="80"/>
      <c r="AM4462" s="240"/>
      <c r="AN4462" s="240"/>
      <c r="AO4462" s="240"/>
      <c r="AP4462" s="240"/>
      <c r="AQ4462" s="240"/>
      <c r="AR4462" s="240"/>
      <c r="AS4462" s="240"/>
      <c r="AT4462" s="256"/>
      <c r="AU4462" s="256"/>
      <c r="AV4462" s="259"/>
      <c r="AW4462" s="259"/>
      <c r="AX4462" s="256"/>
      <c r="AY4462" s="256"/>
      <c r="AZ4462" s="256"/>
      <c r="BA4462" s="256"/>
      <c r="BB4462" s="256"/>
      <c r="BC4462" s="256"/>
      <c r="BD4462" s="256"/>
      <c r="BE4462" s="256"/>
      <c r="BF4462" s="256"/>
      <c r="BG4462" s="256"/>
      <c r="BH4462" s="256"/>
      <c r="BI4462" s="256"/>
      <c r="BJ4462" s="256"/>
      <c r="BK4462" s="256"/>
      <c r="BL4462" s="262"/>
      <c r="BM4462" s="262"/>
      <c r="BN4462" s="262"/>
      <c r="BO4462" s="262"/>
      <c r="BP4462" s="262"/>
      <c r="BQ4462" s="262"/>
      <c r="BR4462" s="270"/>
      <c r="BS4462" s="270"/>
      <c r="BT4462" s="270"/>
      <c r="BU4462" s="270"/>
      <c r="BV4462" s="270"/>
      <c r="BW4462" s="270"/>
      <c r="BX4462" s="256"/>
      <c r="BY4462" s="256"/>
      <c r="BZ4462" s="256"/>
      <c r="CA4462" s="267"/>
      <c r="CB4462" s="267"/>
      <c r="CC4462" s="274"/>
      <c r="CD4462" s="267"/>
      <c r="CE4462" s="267"/>
      <c r="CF4462" s="267"/>
      <c r="CG4462" s="267"/>
      <c r="CH4462" s="267"/>
      <c r="CI4462" s="267"/>
      <c r="CJ4462" s="267"/>
      <c r="CK4462" s="267"/>
      <c r="CL4462" s="265"/>
      <c r="CM4462" s="272"/>
      <c r="CN4462" s="264"/>
      <c r="CO4462" s="217"/>
      <c r="CP4462" s="226"/>
      <c r="CQ4462" s="226"/>
      <c r="CR4462" s="226"/>
      <c r="CS4462" s="218"/>
      <c r="CT4462" s="218"/>
      <c r="CU4462" s="218"/>
      <c r="CV4462" s="218"/>
      <c r="CW4462" s="218"/>
      <c r="CX4462" s="218"/>
      <c r="CY4462" s="218"/>
      <c r="CZ4462" s="218"/>
      <c r="DA4462" s="218"/>
      <c r="DB4462" s="120"/>
      <c r="DC4462" s="120"/>
      <c r="DD4462" s="120"/>
      <c r="DE4462" s="120"/>
      <c r="DF4462" s="120"/>
      <c r="DG4462" s="120"/>
      <c r="DH4462" s="120"/>
      <c r="DI4462" s="120"/>
      <c r="DJ4462" s="120"/>
      <c r="DK4462" s="120"/>
      <c r="DL4462" s="120"/>
      <c r="DM4462" s="120"/>
      <c r="DN4462" s="120"/>
    </row>
    <row r="4463" spans="1:118" s="119" customFormat="1">
      <c r="A4463" s="228"/>
      <c r="B4463" s="400"/>
      <c r="C4463" s="403"/>
      <c r="D4463" s="237"/>
      <c r="E4463" s="237"/>
      <c r="F4463" s="244"/>
      <c r="G4463" s="123">
        <v>3.9</v>
      </c>
      <c r="H4463" s="85"/>
      <c r="I4463" s="85"/>
      <c r="J4463" s="85"/>
      <c r="K4463" s="85"/>
      <c r="L4463" s="85"/>
      <c r="M4463" s="85"/>
      <c r="N4463" s="85"/>
      <c r="O4463" s="85"/>
      <c r="P4463" s="85"/>
      <c r="Q4463" s="85"/>
      <c r="R4463" s="85"/>
      <c r="S4463" s="85"/>
      <c r="T4463" s="85"/>
      <c r="U4463" s="85"/>
      <c r="V4463" s="85"/>
      <c r="W4463" s="85"/>
      <c r="X4463" s="85"/>
      <c r="Y4463" s="85"/>
      <c r="Z4463" s="85"/>
      <c r="AA4463" s="85"/>
      <c r="AB4463" s="85"/>
      <c r="AC4463" s="81"/>
      <c r="AD4463" s="81"/>
      <c r="AE4463" s="81"/>
      <c r="AF4463" s="81"/>
      <c r="AG4463" s="81"/>
      <c r="AH4463" s="81"/>
      <c r="AI4463" s="81"/>
      <c r="AJ4463" s="81"/>
      <c r="AK4463" s="81"/>
      <c r="AL4463" s="81"/>
      <c r="AM4463" s="240"/>
      <c r="AN4463" s="240"/>
      <c r="AO4463" s="240"/>
      <c r="AP4463" s="240"/>
      <c r="AQ4463" s="240"/>
      <c r="AR4463" s="240"/>
      <c r="AS4463" s="240"/>
      <c r="AT4463" s="256"/>
      <c r="AU4463" s="256"/>
      <c r="AV4463" s="259"/>
      <c r="AW4463" s="259"/>
      <c r="AX4463" s="256"/>
      <c r="AY4463" s="256"/>
      <c r="AZ4463" s="256"/>
      <c r="BA4463" s="256"/>
      <c r="BB4463" s="256"/>
      <c r="BC4463" s="256"/>
      <c r="BD4463" s="256"/>
      <c r="BE4463" s="256"/>
      <c r="BF4463" s="256"/>
      <c r="BG4463" s="256"/>
      <c r="BH4463" s="256"/>
      <c r="BI4463" s="256"/>
      <c r="BJ4463" s="256"/>
      <c r="BK4463" s="256"/>
      <c r="BL4463" s="262"/>
      <c r="BM4463" s="262"/>
      <c r="BN4463" s="262"/>
      <c r="BO4463" s="262"/>
      <c r="BP4463" s="262"/>
      <c r="BQ4463" s="262"/>
      <c r="BR4463" s="270"/>
      <c r="BS4463" s="270"/>
      <c r="BT4463" s="270"/>
      <c r="BU4463" s="270"/>
      <c r="BV4463" s="270"/>
      <c r="BW4463" s="270"/>
      <c r="BX4463" s="256"/>
      <c r="BY4463" s="256"/>
      <c r="BZ4463" s="256"/>
      <c r="CA4463" s="267"/>
      <c r="CB4463" s="267"/>
      <c r="CC4463" s="274"/>
      <c r="CD4463" s="267"/>
      <c r="CE4463" s="267"/>
      <c r="CF4463" s="267"/>
      <c r="CG4463" s="267"/>
      <c r="CH4463" s="267"/>
      <c r="CI4463" s="267"/>
      <c r="CJ4463" s="267"/>
      <c r="CK4463" s="267"/>
      <c r="CL4463" s="265"/>
      <c r="CM4463" s="272"/>
      <c r="CN4463" s="264"/>
      <c r="CO4463" s="217"/>
      <c r="CP4463" s="226"/>
      <c r="CQ4463" s="226"/>
      <c r="CR4463" s="226"/>
      <c r="CS4463" s="218"/>
      <c r="CT4463" s="218"/>
      <c r="CU4463" s="218"/>
      <c r="CV4463" s="218"/>
      <c r="CW4463" s="218"/>
      <c r="CX4463" s="218"/>
      <c r="CY4463" s="218"/>
      <c r="CZ4463" s="218"/>
      <c r="DA4463" s="218"/>
      <c r="DB4463" s="120"/>
      <c r="DC4463" s="120"/>
      <c r="DD4463" s="120"/>
      <c r="DE4463" s="120"/>
      <c r="DF4463" s="120"/>
      <c r="DG4463" s="120"/>
      <c r="DH4463" s="120"/>
      <c r="DI4463" s="120"/>
      <c r="DJ4463" s="120"/>
      <c r="DK4463" s="120"/>
      <c r="DL4463" s="120"/>
      <c r="DM4463" s="120"/>
      <c r="DN4463" s="120"/>
    </row>
    <row r="4464" spans="1:118" s="119" customFormat="1">
      <c r="A4464" s="229"/>
      <c r="B4464" s="401"/>
      <c r="C4464" s="404"/>
      <c r="D4464" s="238"/>
      <c r="E4464" s="238"/>
      <c r="F4464" s="245" t="s">
        <v>83</v>
      </c>
      <c r="G4464" s="246"/>
      <c r="H4464" s="82"/>
      <c r="I4464" s="82"/>
      <c r="J4464" s="82"/>
      <c r="K4464" s="82"/>
      <c r="L4464" s="82"/>
      <c r="M4464" s="82"/>
      <c r="N4464" s="82"/>
      <c r="O4464" s="82"/>
      <c r="P4464" s="82"/>
      <c r="Q4464" s="82"/>
      <c r="R4464" s="82"/>
      <c r="S4464" s="82"/>
      <c r="T4464" s="82"/>
      <c r="U4464" s="82"/>
      <c r="V4464" s="82"/>
      <c r="W4464" s="82"/>
      <c r="X4464" s="82"/>
      <c r="Y4464" s="82"/>
      <c r="Z4464" s="82"/>
      <c r="AA4464" s="82"/>
      <c r="AB4464" s="82"/>
      <c r="AC4464" s="35"/>
      <c r="AD4464" s="35"/>
      <c r="AE4464" s="35"/>
      <c r="AF4464" s="35"/>
      <c r="AG4464" s="35"/>
      <c r="AH4464" s="35"/>
      <c r="AI4464" s="35"/>
      <c r="AJ4464" s="35"/>
      <c r="AK4464" s="35"/>
      <c r="AL4464" s="35"/>
      <c r="AM4464" s="241"/>
      <c r="AN4464" s="241"/>
      <c r="AO4464" s="241"/>
      <c r="AP4464" s="241"/>
      <c r="AQ4464" s="241"/>
      <c r="AR4464" s="241"/>
      <c r="AS4464" s="241"/>
      <c r="AT4464" s="257"/>
      <c r="AU4464" s="257"/>
      <c r="AV4464" s="260"/>
      <c r="AW4464" s="260"/>
      <c r="AX4464" s="257"/>
      <c r="AY4464" s="257"/>
      <c r="AZ4464" s="257"/>
      <c r="BA4464" s="257"/>
      <c r="BB4464" s="257"/>
      <c r="BC4464" s="257"/>
      <c r="BD4464" s="257"/>
      <c r="BE4464" s="257"/>
      <c r="BF4464" s="257"/>
      <c r="BG4464" s="257"/>
      <c r="BH4464" s="257"/>
      <c r="BI4464" s="257"/>
      <c r="BJ4464" s="257"/>
      <c r="BK4464" s="257"/>
      <c r="BL4464" s="263"/>
      <c r="BM4464" s="263"/>
      <c r="BN4464" s="263"/>
      <c r="BO4464" s="263"/>
      <c r="BP4464" s="263"/>
      <c r="BQ4464" s="263"/>
      <c r="BR4464" s="271"/>
      <c r="BS4464" s="271"/>
      <c r="BT4464" s="271"/>
      <c r="BU4464" s="271"/>
      <c r="BV4464" s="271"/>
      <c r="BW4464" s="271"/>
      <c r="BX4464" s="257"/>
      <c r="BY4464" s="257"/>
      <c r="BZ4464" s="257"/>
      <c r="CA4464" s="268"/>
      <c r="CB4464" s="268"/>
      <c r="CC4464" s="275"/>
      <c r="CD4464" s="268"/>
      <c r="CE4464" s="268"/>
      <c r="CF4464" s="268"/>
      <c r="CG4464" s="268"/>
      <c r="CH4464" s="268"/>
      <c r="CI4464" s="268"/>
      <c r="CJ4464" s="268"/>
      <c r="CK4464" s="268"/>
      <c r="CL4464" s="265"/>
      <c r="CM4464" s="272"/>
      <c r="CN4464" s="264"/>
      <c r="CO4464" s="217"/>
      <c r="CP4464" s="226"/>
      <c r="CQ4464" s="226"/>
      <c r="CR4464" s="226"/>
      <c r="CS4464" s="218"/>
      <c r="CT4464" s="218"/>
      <c r="CU4464" s="218"/>
      <c r="CV4464" s="218"/>
      <c r="CW4464" s="218"/>
      <c r="CX4464" s="218"/>
      <c r="CY4464" s="218"/>
      <c r="CZ4464" s="218"/>
      <c r="DA4464" s="218"/>
      <c r="DB4464" s="120"/>
      <c r="DC4464" s="120"/>
      <c r="DD4464" s="120"/>
      <c r="DE4464" s="120"/>
      <c r="DF4464" s="120"/>
      <c r="DG4464" s="120"/>
      <c r="DH4464" s="120"/>
      <c r="DI4464" s="120"/>
      <c r="DJ4464" s="120"/>
      <c r="DK4464" s="120"/>
      <c r="DL4464" s="120"/>
      <c r="DM4464" s="120"/>
      <c r="DN4464" s="120"/>
    </row>
    <row r="4465" spans="1:118" s="119" customFormat="1" ht="14.25" customHeight="1">
      <c r="A4465" s="227">
        <f>A4449+1</f>
        <v>553</v>
      </c>
      <c r="B4465" s="335" t="s">
        <v>860</v>
      </c>
      <c r="C4465" s="338" t="s">
        <v>901</v>
      </c>
      <c r="D4465" s="236"/>
      <c r="E4465" s="236" t="s">
        <v>1428</v>
      </c>
      <c r="F4465" s="253" t="s">
        <v>80</v>
      </c>
      <c r="G4465" s="254"/>
      <c r="H4465" s="82" t="s">
        <v>69</v>
      </c>
      <c r="I4465" s="82"/>
      <c r="J4465" s="82" t="s">
        <v>61</v>
      </c>
      <c r="K4465" s="82" t="s">
        <v>61</v>
      </c>
      <c r="L4465" s="82" t="s">
        <v>61</v>
      </c>
      <c r="M4465" s="82" t="s">
        <v>61</v>
      </c>
      <c r="N4465" s="82" t="s">
        <v>61</v>
      </c>
      <c r="O4465" s="82"/>
      <c r="P4465" s="82" t="s">
        <v>61</v>
      </c>
      <c r="Q4465" s="223" t="s">
        <v>71</v>
      </c>
      <c r="R4465" s="82" t="s">
        <v>71</v>
      </c>
      <c r="S4465" s="82" t="s">
        <v>71</v>
      </c>
      <c r="T4465" s="82" t="s">
        <v>71</v>
      </c>
      <c r="U4465" s="82" t="s">
        <v>71</v>
      </c>
      <c r="V4465" s="82"/>
      <c r="W4465" s="82" t="s">
        <v>71</v>
      </c>
      <c r="X4465" s="82" t="s">
        <v>71</v>
      </c>
      <c r="Y4465" s="82" t="s">
        <v>71</v>
      </c>
      <c r="Z4465" s="82" t="s">
        <v>71</v>
      </c>
      <c r="AA4465" s="82" t="s">
        <v>71</v>
      </c>
      <c r="AB4465" s="82" t="s">
        <v>71</v>
      </c>
      <c r="AC4465" s="82"/>
      <c r="AD4465" s="82" t="s">
        <v>67</v>
      </c>
      <c r="AE4465" s="82" t="s">
        <v>67</v>
      </c>
      <c r="AF4465" s="82" t="s">
        <v>67</v>
      </c>
      <c r="AG4465" s="82" t="s">
        <v>71</v>
      </c>
      <c r="AH4465" s="82" t="s">
        <v>71</v>
      </c>
      <c r="AI4465" s="82" t="s">
        <v>71</v>
      </c>
      <c r="AJ4465" s="82"/>
      <c r="AK4465" s="82" t="s">
        <v>1484</v>
      </c>
      <c r="AL4465" s="82" t="s">
        <v>1484</v>
      </c>
      <c r="AM4465" s="239">
        <f>COUNTIF(H4465:AL4465,"PH")+COUNTIF(H4465:AL4465,"PH/L")+COUNTIF(H4465:AL4465,"PM")</f>
        <v>0</v>
      </c>
      <c r="AN4465" s="239">
        <f>COUNTIF(H4465:AL4465,"PD")+COUNTIF(H4465:AL4465,"PDD")+COUNTIF(H4465:AL4465,"P/DS")/2+COUNTIF(H4465:AL4465,"PMD")</f>
        <v>0</v>
      </c>
      <c r="AO4465" s="239">
        <f>COUNTIF(H4465:AL4465,"PN")+COUNTIF(H4465:AL4465,"P/NS")/2+COUNTIF(H4465:AL4465,"PH")+COUNTIF(H4465:AL4465,"PH/F")/2+COUNTIF(H4465:AL4465,"PH/L")/2+COUNTIF(H4465:AL4465,"PM")</f>
        <v>0</v>
      </c>
      <c r="AP4465" s="239">
        <f>COUNTIF(H4465:AL4465,"BH")+COUNTIF(H4465:AL4465,"AL/BL")+COUNTIF(H4465:AL4465,"UL/BL")+COUNTIF(H4465:AL4465,"BM")</f>
        <v>0</v>
      </c>
      <c r="AQ4465" s="239">
        <f>COUNTIF(H4465:AL4465,"DS")+COUNTIF(H4465:AL4465,"AL/DS")/2+COUNTIF(H4465:AL4465,"UL/DS")/2+COUNTIF(H4465:AL4465,"CT")+COUNTIF(H4465:AL4465,"MD")</f>
        <v>0</v>
      </c>
      <c r="AR4465" s="239">
        <f>COUNTIF(H4465:AL4465,"NS")+COUNTIF(H4465:AL4465,"AL/NS")/2+COUNTIF(H4465:AL4465,"UL/NS")/2+COUNTIF(H4465:AL4465,"BH")+COUNTIF(H4465:AL4465,"AL/BF")/2+COUNTIF(H4465:AL4465,"AL/BL")/2+COUNTIF(H4465:AL4465,"UL/BL")/2+COUNTIF(H4465:AL4465,"UL/BF")/2+COUNTIF(H4465:AL4465,"BM")</f>
        <v>6</v>
      </c>
      <c r="AS4465" s="239">
        <f>COUNTIF(H4465:AL4465,"AL")+COUNTIF(H4465:AL4465,"AL/DS")/2+COUNTIF(H4465:AL4465,"AL/NS")/2+COUNTIF(H4465:AL4465,"NH")+COUNTIF(H4465:AL4465,"SL")+COUNTIF(H4465:AL4465,"NHD")+COUNTIF(H4465:AL4465,"B")+COUNTIF(H4465:AL4465,"HL")+COUNTIF(H4465:AL4465,"AL/BF")/2+COUNTIF(H4465:AL4465,"AL/BL")/2</f>
        <v>4</v>
      </c>
      <c r="AT4465" s="255">
        <f>COUNTIF(H4465:AL4465,"PD")+COUNTIF(H4465:AL4465,"PN")+COUNTIF(H4465:AL4465,"P/DS")/2+COUNTIF(H4465:AL4465,"P/NS")/2+COUNTIF(H4465:AL4465,"DS")+COUNTIF(H4465:AL4465,"NS")+COUNTIF(H4465:AL4465,"AL")+COUNTIF(H4465:AL4465,"AL/DS")+COUNTIF(H4465:AL4465,"AL/NS")+COUNTIF(H4465:AL4465,"NH")+COUNTIF(H4465:AL4465,"SL")+COUNTIF(H4465:AL4465,"UL/DS")/2+COUNTIF(H4465:AL4465,"UL/NS")/2+COUNTIF(H4465:AL4465,"CT")+COUNTIF(H4465:AL4465,"NHD")+COUNTIF(H4465:AL4465,"PDD")+COUNTIF(H4465:AL4465,"B")+COUNTIF(H4465:AL4465,"HL")+COUNTIF(H4465:AL4465,"PH")+COUNTIF(H4465:AL4465,"BH")+COUNTIF(H4465:AL4465,"AL/BF")+COUNTIF(H4465:AL4465,"AL/BL")+COUNTIF(H4465:AL4465,"UL/BF")/2+COUNTIF(H4465:AL4465,"UL/BL")/2+COUNTIF(H4465:AL4465,"PH/F")/2+COUNTIF(H4465:AL4465,"PH/L")/2+COUNTIF(H4465:AL4465,"MD")+COUNTIF(H4465:AL4465,"PMD")+COUNTIF(H4465:AL4465,"PM")+COUNTIF(H4465:AL4465,"BM")</f>
        <v>10</v>
      </c>
      <c r="AU4465" s="255">
        <f>COUNTIF(H4465:AL4465,"P/DS")/2+COUNTIF(H4465:AL4465,"P/NS")/2+COUNTIF(H4465:AL4465,"IL")+COUNTIF(H4465:AL4465,"NL")+COUNTIF(H4465:AL4465,"UL")+COUNTIF(H4465:AL4465,"UL/DS")/2+COUNTIF(H4465:AL4465,"UL/NS")/2+COUNTIF(H4465:AL4465,"KT")+COUNTIF(H4465:AL4465,"UL/BF")/2+COUNTIF(H4465:AL4465,"UL/BL")/2+COUNTIF(H4465:AL4465,"PH/F")/2+COUNTIF(H4465:AL4465,"PH/L")/2+COUNTIF(H4465:AL4465,"NB")</f>
        <v>14</v>
      </c>
      <c r="AV4465" s="258">
        <f>COUNTIF(H4465:AL4465,"PN")+COUNTIF(H4465:AL4465,"TVD")+COUNTIF(H4465:AL4465,"PH")+COUNTIF(H4465:AL4465,"PM")+COUNTIF(H4465:AL4465,"PDD")-COUNTIFS(H4465:AL4465,"PN",H4472:AL4472,"&gt;=3")-COUNTIFS(H4465:AL4465,"PM",H4472:AL4472,"&gt;=3")</f>
        <v>0</v>
      </c>
      <c r="AW4465" s="258">
        <f>COUNTIF(H4465:AL4465,"NS")+COUNTIF(H4465:AL4465,"D")+COUNTIF(H4465:AL4465,"BH")+COUNTIF(H4465:AL4465,"NHD")+COUNTIF(H4465:AL4465,"BM")-COUNTIFS(H4465:AL4465,"NS",H4472:AL4472,"&gt;=3")-COUNTIFS(H4465:AL4465,"BH",H4472:AL4472,"&gt;=3")-COUNTIFS(H4465:AL4465,"BM",H4472:AL4472,"&gt;=3")</f>
        <v>6</v>
      </c>
      <c r="AX4465" s="255">
        <f>COUNTIF(H4465:AL4465,"AL")+COUNTIF(H4465:AL4465,"AL/DS")/2+COUNTIF(H4465:AL4465,"AL/NS")/2+COUNTIF(H4465:AL4465,"AL/BF")+COUNTIF(H4465:AL4465,"AL/BL")/2</f>
        <v>3</v>
      </c>
      <c r="AY4465" s="255">
        <f>COUNTIF(H4465:AL4465,"SL")</f>
        <v>0</v>
      </c>
      <c r="AZ4465" s="255">
        <f>COUNTIF(H4465:AL4465,"NH")</f>
        <v>1</v>
      </c>
      <c r="BA4465" s="255">
        <f>COUNTIF(H4465:AL4465,"HL")</f>
        <v>0</v>
      </c>
      <c r="BB4465" s="255">
        <f>COUNTIF(G4465:AL4465,"P/DS")/2+COUNTIF(G4465:AL4465,"P/NS")/2+COUNTIF(G4465:AL4465,"UL")+COUNTIF(G4465:AL4465,"UL/DS")/2+COUNTIF(G4465:AL4465,"UL/NS")/2+COUNTIF(G4465:AL4465,"UL/BL")/2+COUNTIF(G4465:AL4465,"UL/BF")/2+COUNTIF(G4465:AL4465,"PH/F")/2+COUNTIF(G4465:AL4465,"PH/L")/2</f>
        <v>14</v>
      </c>
      <c r="BC4465" s="255">
        <f>COUNTIF(H4465:AL4465,"NB")</f>
        <v>0</v>
      </c>
      <c r="BD4465" s="255">
        <f>COUNTIF(H4465:AL4465,"NL")</f>
        <v>0</v>
      </c>
      <c r="BE4465" s="255">
        <f>COUNTIF(H4465:AL4465,"IL")</f>
        <v>0</v>
      </c>
      <c r="BF4465" s="255">
        <f>COUNTIF(H4465:AL4465,"KT")</f>
        <v>0</v>
      </c>
      <c r="BG4465" s="255">
        <f>COUNTIF(H4465:AL4465,"L70")</f>
        <v>0</v>
      </c>
      <c r="BH4465" s="255">
        <f>COUNTIF(H4465:AL4465,"MD")</f>
        <v>0</v>
      </c>
      <c r="BI4465" s="255">
        <f>COUNTIF(H4465:AL4465,"PMD")</f>
        <v>0</v>
      </c>
      <c r="BJ4465" s="255">
        <f>COUNTIF(H4465:AL4465,"PM")</f>
        <v>0</v>
      </c>
      <c r="BK4465" s="255">
        <f>COUNTIF(H4465:AL4465,"BM")</f>
        <v>0</v>
      </c>
      <c r="BL4465" s="261">
        <f>SUMIF(H4465:AL4465,"PD",H4466:AL4466)+SUMIF(H4465:AL4465,"PN",H4466:AL4466)+SUMIF(H4465:AL4465,"P/DS",H4466:AL4466)+SUMIF(H4465:AL4465,"PN/F",H4466:AL4466)+SUMIF(H4465:AL4465,"PN/L",H4466:AL4466)+SUMIF(H4465:AL4465,"TV",H4466:AL4466)+SUMIF(H4465:AL4465,"TVD",H4466:AL4466)+SUMIF(H4465:AL4465,"PDD",H4466:AL4466)</f>
        <v>0</v>
      </c>
      <c r="BM4465" s="261">
        <f>SUMIF(H4465:AL4465,"PD",H4467:AL4467)+SUMIF(H4465:AL4465,"PN",H4467:AL4467)+SUMIF(H4465:AL4465,"P/DS",H4467:AL4467)+SUMIF(H4465:AL4465,"PN/F",H4467:AL4467)+SUMIF(H4465:AL4465,"PN/L",H4467:AL4467)+SUMIF(H4465:AL4465,"TV",H4467:AL4467)+SUMIF(H4465:AL4465,"TVD",H4467:AL4467)+SUMIF(H4465:AL4465,"PDD",H4467:AL4467)+SUMIF(H4465:AL4465,"PMD",H4467:AL4467)</f>
        <v>0</v>
      </c>
      <c r="BN4465" s="261">
        <f>SUMIF(H4465:AL4465,"PD",H4468:AL4468)+SUMIF(H4465:AL4465,"PN",H4468:AL4468)+SUMIF(H4465:AL4465,"P/DS",H4468:AL4468)+SUMIF(H4465:AL4465,"PN/F",H4468:AL4468)+SUMIF(H4465:AL4465,"PN/L",H4468:AL4468)+SUMIF(H4465:AL4465,"TV",H4468:AL4468)+SUMIF(H4465:AL4465,"TVD",H4468:AL4468)</f>
        <v>0</v>
      </c>
      <c r="BO4465" s="261">
        <f>SUMIF(H4465:AL4465,"PD",H4469:AL4469)+SUMIF(H4465:AL4465,"PN",H4469:AL4469)+SUMIF(H4465:AL4465,"P/DS",H4469:AL4469)+SUMIF(H4465:AL4465,"PN/F",H4469:AL4469)+SUMIF(H4465:AL4465,"PN/L",H4469:AL4469)+SUMIF(H4465:AL4465,"TV",H4469:AL4469)+SUMIF(H4465:AL4465,"TVD",H4469:AL4469)</f>
        <v>0</v>
      </c>
      <c r="BP4465" s="261">
        <f>SUMIF(H4465:AL4465,"PD",H4470:AL4470)+SUMIF(H4465:AL4465,"PN",H4470:AL4470)+SUMIF(H4465:AL4465,"P/DS",H4470:AL4470)+SUMIF(H4465:AL4465,"PN/F",H4470:AL4470)+SUMIF(H4465:AL4465,"PN/L",H4470:AL4470)+SUMIF(H4465:AL4465,"TV",H4470:AL4470)+SUMIF(H4465:AL4465,"TVD",H4470:AL4470)+SUMIF(H4465:AL4465,"PDD",H4470:AL4470)+SUMIF(H4465:AL4465,"PH",H4470:AL4470)+SUMIF(H4465:AL4465,"PM",H4470:AL4470)</f>
        <v>0</v>
      </c>
      <c r="BQ4465" s="261">
        <f>SUMIF(H4465:AL4465,"PD",H4471:AL4471)+SUMIF(H4465:AL4465,"PN",H4471:AL4471)+SUMIF(H4465:AL4465,"P/DS",H4471:AL4471)+SUMIF(H4465:AL4465,"PN/F",H4471:AL4471)+SUMIF(H4465:AL4465,"PN/L",H4471:AL4471)+SUMIF(H4465:AL4465,"TV",H4471:AL4471)+SUMIF(H4465:AL4465,"TVD",H4471:AL4471)+SUMIF(H4465:AL4465,"PDD",H4471:AL4471)+SUMIF(H4465:AL4465,"PH",H4471:AL4471)+SUMIF(H4465:AL4465,"PM",H4471:AL4471)</f>
        <v>0</v>
      </c>
      <c r="BR4465" s="269">
        <f>SUM(H4466:AL4466)-BL4465</f>
        <v>1</v>
      </c>
      <c r="BS4465" s="269">
        <f>SUM(H4467:AL4467)-BM4465</f>
        <v>0.5</v>
      </c>
      <c r="BT4465" s="269">
        <f>SUM(H4468:AL4468)-BN4465</f>
        <v>0</v>
      </c>
      <c r="BU4465" s="269">
        <f>SUM(H4469:AL4469)-BO4465</f>
        <v>0</v>
      </c>
      <c r="BV4465" s="269">
        <f>SUM(H4470:AL4470)-BP4465</f>
        <v>0</v>
      </c>
      <c r="BW4465" s="269">
        <f>SUM(H4471:AL4471)-BQ4465</f>
        <v>0</v>
      </c>
      <c r="BX4465" s="255">
        <f>SUMIF(H4465:AL4465,"PD",H4472:AL4472)+SUMIF(H4465:AL4465,"PN",H4472:AL4472)+SUMIF(H4465:AL4465,"P/DS",H4472:AL4472)+SUMIF(H4465:AL4465,"PN/F",H4472:AL4472)+SUMIF(H4465:AL4465,"PN/L",H4472:AL4472)</f>
        <v>0</v>
      </c>
      <c r="BY4465" s="255">
        <f>SUM(H4472:AL4472)-BX4465</f>
        <v>0</v>
      </c>
      <c r="BZ4465" s="255">
        <f t="shared" ref="BZ4465" si="1360">+SUM(BL4465:BW4472)</f>
        <v>1.5</v>
      </c>
      <c r="CA4465" s="266">
        <f>(COUNTIFS(H4465:AL4465,"PD",H4466:AL4466,"&gt;=2"))*0.5-IF(CN4465="VP",COUNTIFS($H$16:$AL$16,"SAT",H4465:AL4465,"PD",H4466:AL4466,"&gt;=2"))*0.5</f>
        <v>0</v>
      </c>
      <c r="CB4465" s="266">
        <f>(COUNTIFS(H4465:AL4465,"PN",H4467:AL4467,"&gt;=0.5",H4466:AL4466,"&gt;=1.5"))*0.5+COUNTIFS(H4465:AL4465,"PDD",H4467:AL4467,"&gt;=0.5",H4466:AL4466,"&gt;=1.5")*0.5</f>
        <v>0</v>
      </c>
      <c r="CC4465" s="273">
        <f>(COUNTIFS(H4465:AL4465,"TV",H4467:AL4467,"&gt;=10"))*0.5+(COUNTIFS(H4465:AL4465,"PMD",H4467:AL4467,"&gt;=2"))*0.5</f>
        <v>0</v>
      </c>
      <c r="CD4465" s="266">
        <f>(COUNTIFS(H4465:AL4465,"TVD",H4469:AL4469,"&gt;=6.5",H4467:AL4467,"&gt;=3.5"))*0.5</f>
        <v>0</v>
      </c>
      <c r="CE4465" s="266">
        <f>(COUNTIFS(H4465:AL4465,"PD",H4470:AL4470,"&gt;=10"))*0.5</f>
        <v>0</v>
      </c>
      <c r="CF4465" s="266">
        <f>(COUNTIFS(H4465:AL4465,"PDD",H4470:AL4470,"&gt;=3.5",H4471:AL4471,"&gt;=6.5")+COUNTIFS(H4465:AL4465,"PH",H4471:AL4471,"&gt;=0.5",H4470:AL4470,"&gt;=1.5")+COUNTIFS(H4465:AL4465,"PM",H4471:AL4471,"&gt;=0.5",H4470:AL4470,"&gt;=1.5"))*0.5</f>
        <v>0</v>
      </c>
      <c r="CG4465" s="266">
        <f>(COUNTIFS(H4465:AL4465,"DS",H4466:AL4466,"&gt;=2")+COUNTIFS(H4465:AL4465,"AL/DS",H4466:AL4466,"&gt;=2"))*0.5-IF(CN4465="VP",COUNTIFS($H$16:$AL$16,"SAT",H4465:AL4465,"DS",H4466:AL4466,"&gt;=2"))*0.5</f>
        <v>0</v>
      </c>
      <c r="CH4465" s="266">
        <f>(COUNTIFS(H4465:AL4465,"NS",H4467:AL4467,"&gt;=0.5",H4466:AL4466,"&gt;=1.5")+COUNTIFS(H4465:AL4465,"AL/NS",H4467:AL4467,"&gt;=0.5",H4466:AL4466,"&gt;=1.5")+COUNTIFS(H4465:AL4465,"NHD",H4467:AL4467,"&gt;=4.5",H4470:AL4470,"&gt;=2",H4466:AL4466,"&gt;=1.5"))*0.5</f>
        <v>0</v>
      </c>
      <c r="CI4465" s="266">
        <f>(COUNTIF(H4467:AL4467,"&gt;=10")+COUNTIFS(H4465:AL4465,"MD",H4467:AL4467,"&gt;=2")-COUNTIFS(H4465:AL4465,"TV",H4467:AL4467,"&gt;=10"))*0.5</f>
        <v>0</v>
      </c>
      <c r="CJ4465" s="266">
        <f>(COUNTIFS(H4465:AL4465,"D",H4469:AL4469,"&gt;=6.5",H4467:AL4467,"&gt;=3.5"))*0.5</f>
        <v>0</v>
      </c>
      <c r="CK4465" s="266">
        <f>(COUNTIF(H4470:AL4470,"&gt;=10")-COUNTIFS(H4465:AL4465,"PD",H4470:AL4470,"&gt;=10"))*0.5</f>
        <v>0</v>
      </c>
      <c r="CL4465" s="265">
        <f>(COUNTIFS(H4465:AL4465,"NHD",H4470:AL4470,"&gt;=3.5",H4471:AL4471,"&gt;=6.5")+COUNTIFS(H4465:AL4465,"BH",H4470:AL4470,"&gt;=1.5",H4471:AL4471,"&gt;=0.5")+COUNTIFS(H4465:AL4465,"BM",H4470:AL4470,"&gt;=1.5",H4471:AL4471,"&gt;=0.5")+COUNTIFS(H4465:AL4465,"D",H4470:AL4470,"&gt;=1.5",H4471:AL4471,"&gt;=0.5"))*0.5</f>
        <v>0</v>
      </c>
      <c r="CM4465" s="272"/>
      <c r="CN4465" s="264" t="s">
        <v>723</v>
      </c>
      <c r="CO4465" s="189">
        <f t="shared" ref="CO4465" si="1361">+AM4465+AN4465+AO4465+AP4465+AQ4465+AR4465+AS4465+AU4465+BG4465</f>
        <v>24</v>
      </c>
      <c r="CP4465" s="225">
        <f>+SUM(I4466:I4471)-I4472</f>
        <v>0</v>
      </c>
      <c r="CQ4465" s="225">
        <f>+SUM(J4466:J4471)-J4472</f>
        <v>1.5</v>
      </c>
      <c r="CR4465" s="225">
        <f>+SUM(K4466:K4471)-K4472</f>
        <v>0</v>
      </c>
      <c r="CS4465" s="188"/>
      <c r="CT4465" s="188"/>
      <c r="CU4465" s="188"/>
      <c r="CV4465" s="188"/>
      <c r="CW4465" s="188"/>
      <c r="CX4465" s="188"/>
      <c r="CY4465" s="188"/>
      <c r="CZ4465" s="188"/>
      <c r="DA4465" s="188"/>
      <c r="DB4465" s="120"/>
      <c r="DC4465" s="120"/>
      <c r="DD4465" s="120"/>
      <c r="DE4465" s="120"/>
      <c r="DF4465" s="120"/>
      <c r="DG4465" s="120"/>
      <c r="DH4465" s="120"/>
      <c r="DI4465" s="120"/>
      <c r="DJ4465" s="120"/>
      <c r="DK4465" s="120"/>
      <c r="DL4465" s="120"/>
      <c r="DM4465" s="120"/>
      <c r="DN4465" s="120"/>
    </row>
    <row r="4466" spans="1:118" s="119" customFormat="1" ht="14.25" customHeight="1">
      <c r="A4466" s="228"/>
      <c r="B4466" s="336"/>
      <c r="C4466" s="339"/>
      <c r="D4466" s="237"/>
      <c r="E4466" s="237"/>
      <c r="F4466" s="242" t="s">
        <v>82</v>
      </c>
      <c r="G4466" s="121">
        <v>1.5</v>
      </c>
      <c r="H4466" s="83"/>
      <c r="I4466" s="83"/>
      <c r="J4466" s="83">
        <v>1</v>
      </c>
      <c r="K4466" s="83"/>
      <c r="L4466" s="83"/>
      <c r="M4466" s="83"/>
      <c r="N4466" s="83"/>
      <c r="O4466" s="83"/>
      <c r="P4466" s="83"/>
      <c r="Q4466" s="83"/>
      <c r="R4466" s="83"/>
      <c r="S4466" s="83"/>
      <c r="T4466" s="83"/>
      <c r="U4466" s="83"/>
      <c r="V4466" s="83"/>
      <c r="W4466" s="83"/>
      <c r="X4466" s="83"/>
      <c r="Y4466" s="83"/>
      <c r="Z4466" s="83"/>
      <c r="AA4466" s="83"/>
      <c r="AB4466" s="83"/>
      <c r="AC4466" s="79"/>
      <c r="AD4466" s="79"/>
      <c r="AE4466" s="79"/>
      <c r="AF4466" s="79"/>
      <c r="AG4466" s="79"/>
      <c r="AH4466" s="79"/>
      <c r="AI4466" s="79"/>
      <c r="AJ4466" s="79"/>
      <c r="AK4466" s="79"/>
      <c r="AL4466" s="79"/>
      <c r="AM4466" s="240"/>
      <c r="AN4466" s="240"/>
      <c r="AO4466" s="240"/>
      <c r="AP4466" s="240"/>
      <c r="AQ4466" s="240"/>
      <c r="AR4466" s="240"/>
      <c r="AS4466" s="240"/>
      <c r="AT4466" s="256"/>
      <c r="AU4466" s="256"/>
      <c r="AV4466" s="259"/>
      <c r="AW4466" s="259"/>
      <c r="AX4466" s="256"/>
      <c r="AY4466" s="256"/>
      <c r="AZ4466" s="256"/>
      <c r="BA4466" s="256"/>
      <c r="BB4466" s="256"/>
      <c r="BC4466" s="256"/>
      <c r="BD4466" s="256"/>
      <c r="BE4466" s="256"/>
      <c r="BF4466" s="256"/>
      <c r="BG4466" s="256"/>
      <c r="BH4466" s="256"/>
      <c r="BI4466" s="256"/>
      <c r="BJ4466" s="256"/>
      <c r="BK4466" s="256"/>
      <c r="BL4466" s="262"/>
      <c r="BM4466" s="262"/>
      <c r="BN4466" s="262"/>
      <c r="BO4466" s="262"/>
      <c r="BP4466" s="262"/>
      <c r="BQ4466" s="262"/>
      <c r="BR4466" s="270"/>
      <c r="BS4466" s="270"/>
      <c r="BT4466" s="270"/>
      <c r="BU4466" s="270"/>
      <c r="BV4466" s="270"/>
      <c r="BW4466" s="270"/>
      <c r="BX4466" s="256"/>
      <c r="BY4466" s="256"/>
      <c r="BZ4466" s="256"/>
      <c r="CA4466" s="267"/>
      <c r="CB4466" s="267"/>
      <c r="CC4466" s="274"/>
      <c r="CD4466" s="267"/>
      <c r="CE4466" s="267"/>
      <c r="CF4466" s="267"/>
      <c r="CG4466" s="267"/>
      <c r="CH4466" s="267"/>
      <c r="CI4466" s="267"/>
      <c r="CJ4466" s="267"/>
      <c r="CK4466" s="267"/>
      <c r="CL4466" s="265"/>
      <c r="CM4466" s="272"/>
      <c r="CN4466" s="264"/>
      <c r="CO4466" s="189"/>
      <c r="CP4466" s="226"/>
      <c r="CQ4466" s="226"/>
      <c r="CR4466" s="226"/>
      <c r="CS4466" s="188"/>
      <c r="CT4466" s="188"/>
      <c r="CU4466" s="188"/>
      <c r="CV4466" s="188"/>
      <c r="CW4466" s="188"/>
      <c r="CX4466" s="188"/>
      <c r="CY4466" s="188"/>
      <c r="CZ4466" s="188"/>
      <c r="DA4466" s="188"/>
      <c r="DB4466" s="120"/>
      <c r="DC4466" s="120"/>
      <c r="DD4466" s="120"/>
      <c r="DE4466" s="120"/>
      <c r="DF4466" s="120"/>
      <c r="DG4466" s="120"/>
      <c r="DH4466" s="120"/>
      <c r="DI4466" s="120"/>
      <c r="DJ4466" s="120"/>
      <c r="DK4466" s="120"/>
      <c r="DL4466" s="120"/>
      <c r="DM4466" s="120"/>
      <c r="DN4466" s="120"/>
    </row>
    <row r="4467" spans="1:118" s="119" customFormat="1">
      <c r="A4467" s="228"/>
      <c r="B4467" s="336"/>
      <c r="C4467" s="339"/>
      <c r="D4467" s="237"/>
      <c r="E4467" s="237"/>
      <c r="F4467" s="243"/>
      <c r="G4467" s="122">
        <v>2</v>
      </c>
      <c r="H4467" s="84"/>
      <c r="I4467" s="84"/>
      <c r="J4467" s="84">
        <v>0.5</v>
      </c>
      <c r="K4467" s="84"/>
      <c r="L4467" s="84"/>
      <c r="M4467" s="84"/>
      <c r="N4467" s="84"/>
      <c r="O4467" s="84"/>
      <c r="P4467" s="84"/>
      <c r="Q4467" s="84"/>
      <c r="R4467" s="84"/>
      <c r="S4467" s="84"/>
      <c r="T4467" s="84"/>
      <c r="U4467" s="84"/>
      <c r="V4467" s="84"/>
      <c r="W4467" s="84"/>
      <c r="X4467" s="84"/>
      <c r="Y4467" s="84"/>
      <c r="Z4467" s="84"/>
      <c r="AA4467" s="84"/>
      <c r="AB4467" s="84"/>
      <c r="AC4467" s="84"/>
      <c r="AD4467" s="84"/>
      <c r="AE4467" s="80"/>
      <c r="AF4467" s="84"/>
      <c r="AG4467" s="84"/>
      <c r="AH4467" s="84"/>
      <c r="AI4467" s="84"/>
      <c r="AJ4467" s="80"/>
      <c r="AK4467" s="80"/>
      <c r="AL4467" s="80"/>
      <c r="AM4467" s="240"/>
      <c r="AN4467" s="240"/>
      <c r="AO4467" s="240"/>
      <c r="AP4467" s="240"/>
      <c r="AQ4467" s="240"/>
      <c r="AR4467" s="240"/>
      <c r="AS4467" s="240"/>
      <c r="AT4467" s="256"/>
      <c r="AU4467" s="256"/>
      <c r="AV4467" s="259"/>
      <c r="AW4467" s="259"/>
      <c r="AX4467" s="256"/>
      <c r="AY4467" s="256"/>
      <c r="AZ4467" s="256"/>
      <c r="BA4467" s="256"/>
      <c r="BB4467" s="256"/>
      <c r="BC4467" s="256"/>
      <c r="BD4467" s="256"/>
      <c r="BE4467" s="256"/>
      <c r="BF4467" s="256"/>
      <c r="BG4467" s="256"/>
      <c r="BH4467" s="256"/>
      <c r="BI4467" s="256"/>
      <c r="BJ4467" s="256"/>
      <c r="BK4467" s="256"/>
      <c r="BL4467" s="262"/>
      <c r="BM4467" s="262"/>
      <c r="BN4467" s="262"/>
      <c r="BO4467" s="262"/>
      <c r="BP4467" s="262"/>
      <c r="BQ4467" s="262"/>
      <c r="BR4467" s="270"/>
      <c r="BS4467" s="270"/>
      <c r="BT4467" s="270"/>
      <c r="BU4467" s="270"/>
      <c r="BV4467" s="270"/>
      <c r="BW4467" s="270"/>
      <c r="BX4467" s="256"/>
      <c r="BY4467" s="256"/>
      <c r="BZ4467" s="256"/>
      <c r="CA4467" s="267"/>
      <c r="CB4467" s="267"/>
      <c r="CC4467" s="274"/>
      <c r="CD4467" s="267"/>
      <c r="CE4467" s="267"/>
      <c r="CF4467" s="267"/>
      <c r="CG4467" s="267"/>
      <c r="CH4467" s="267"/>
      <c r="CI4467" s="267"/>
      <c r="CJ4467" s="267"/>
      <c r="CK4467" s="267"/>
      <c r="CL4467" s="265"/>
      <c r="CM4467" s="272"/>
      <c r="CN4467" s="264"/>
      <c r="CO4467" s="189"/>
      <c r="CP4467" s="226"/>
      <c r="CQ4467" s="226"/>
      <c r="CR4467" s="226"/>
      <c r="CS4467" s="188"/>
      <c r="CT4467" s="188"/>
      <c r="CU4467" s="188"/>
      <c r="CV4467" s="188"/>
      <c r="CW4467" s="188"/>
      <c r="CX4467" s="188"/>
      <c r="CY4467" s="188"/>
      <c r="CZ4467" s="188"/>
      <c r="DA4467" s="188"/>
      <c r="DB4467" s="120"/>
      <c r="DC4467" s="120"/>
      <c r="DD4467" s="120"/>
      <c r="DE4467" s="120"/>
      <c r="DF4467" s="120"/>
      <c r="DG4467" s="120"/>
      <c r="DH4467" s="120"/>
      <c r="DI4467" s="120"/>
      <c r="DJ4467" s="120"/>
      <c r="DK4467" s="120"/>
      <c r="DL4467" s="120"/>
      <c r="DM4467" s="120"/>
      <c r="DN4467" s="120"/>
    </row>
    <row r="4468" spans="1:118" s="119" customFormat="1">
      <c r="A4468" s="228"/>
      <c r="B4468" s="336"/>
      <c r="C4468" s="339"/>
      <c r="D4468" s="237"/>
      <c r="E4468" s="237"/>
      <c r="F4468" s="243"/>
      <c r="G4468" s="122">
        <v>2.1</v>
      </c>
      <c r="H4468" s="84"/>
      <c r="I4468" s="84"/>
      <c r="J4468" s="84"/>
      <c r="K4468" s="84"/>
      <c r="L4468" s="84"/>
      <c r="M4468" s="84"/>
      <c r="N4468" s="84"/>
      <c r="O4468" s="84"/>
      <c r="P4468" s="84"/>
      <c r="Q4468" s="84"/>
      <c r="R4468" s="84"/>
      <c r="S4468" s="84"/>
      <c r="T4468" s="84"/>
      <c r="U4468" s="84"/>
      <c r="V4468" s="84"/>
      <c r="W4468" s="84"/>
      <c r="X4468" s="84"/>
      <c r="Y4468" s="84"/>
      <c r="Z4468" s="84"/>
      <c r="AA4468" s="84"/>
      <c r="AB4468" s="84"/>
      <c r="AC4468" s="80"/>
      <c r="AD4468" s="80"/>
      <c r="AE4468" s="80"/>
      <c r="AF4468" s="80"/>
      <c r="AG4468" s="80"/>
      <c r="AH4468" s="80"/>
      <c r="AI4468" s="80"/>
      <c r="AJ4468" s="80"/>
      <c r="AK4468" s="80"/>
      <c r="AL4468" s="80"/>
      <c r="AM4468" s="240"/>
      <c r="AN4468" s="240"/>
      <c r="AO4468" s="240"/>
      <c r="AP4468" s="240"/>
      <c r="AQ4468" s="240"/>
      <c r="AR4468" s="240"/>
      <c r="AS4468" s="240"/>
      <c r="AT4468" s="256"/>
      <c r="AU4468" s="256"/>
      <c r="AV4468" s="259"/>
      <c r="AW4468" s="259"/>
      <c r="AX4468" s="256"/>
      <c r="AY4468" s="256"/>
      <c r="AZ4468" s="256"/>
      <c r="BA4468" s="256"/>
      <c r="BB4468" s="256"/>
      <c r="BC4468" s="256"/>
      <c r="BD4468" s="256"/>
      <c r="BE4468" s="256"/>
      <c r="BF4468" s="256"/>
      <c r="BG4468" s="256"/>
      <c r="BH4468" s="256"/>
      <c r="BI4468" s="256"/>
      <c r="BJ4468" s="256"/>
      <c r="BK4468" s="256"/>
      <c r="BL4468" s="262"/>
      <c r="BM4468" s="262"/>
      <c r="BN4468" s="262"/>
      <c r="BO4468" s="262"/>
      <c r="BP4468" s="262"/>
      <c r="BQ4468" s="262"/>
      <c r="BR4468" s="270"/>
      <c r="BS4468" s="270"/>
      <c r="BT4468" s="270"/>
      <c r="BU4468" s="270"/>
      <c r="BV4468" s="270"/>
      <c r="BW4468" s="270"/>
      <c r="BX4468" s="256"/>
      <c r="BY4468" s="256"/>
      <c r="BZ4468" s="256"/>
      <c r="CA4468" s="267"/>
      <c r="CB4468" s="267"/>
      <c r="CC4468" s="274"/>
      <c r="CD4468" s="267"/>
      <c r="CE4468" s="267"/>
      <c r="CF4468" s="267"/>
      <c r="CG4468" s="267"/>
      <c r="CH4468" s="267"/>
      <c r="CI4468" s="267"/>
      <c r="CJ4468" s="267"/>
      <c r="CK4468" s="267"/>
      <c r="CL4468" s="265"/>
      <c r="CM4468" s="272"/>
      <c r="CN4468" s="264"/>
      <c r="CO4468" s="189"/>
      <c r="CP4468" s="226"/>
      <c r="CQ4468" s="226"/>
      <c r="CR4468" s="226"/>
      <c r="CS4468" s="188"/>
      <c r="CT4468" s="188"/>
      <c r="CU4468" s="188"/>
      <c r="CV4468" s="188"/>
      <c r="CW4468" s="188"/>
      <c r="CX4468" s="188"/>
      <c r="CY4468" s="188"/>
      <c r="CZ4468" s="188"/>
      <c r="DA4468" s="188"/>
      <c r="DB4468" s="120"/>
      <c r="DC4468" s="120"/>
      <c r="DD4468" s="120"/>
      <c r="DE4468" s="120"/>
      <c r="DF4468" s="120"/>
      <c r="DG4468" s="120"/>
      <c r="DH4468" s="120"/>
      <c r="DI4468" s="120"/>
      <c r="DJ4468" s="120"/>
      <c r="DK4468" s="120"/>
      <c r="DL4468" s="120"/>
      <c r="DM4468" s="120"/>
      <c r="DN4468" s="120"/>
    </row>
    <row r="4469" spans="1:118" s="119" customFormat="1">
      <c r="A4469" s="228"/>
      <c r="B4469" s="336"/>
      <c r="C4469" s="339"/>
      <c r="D4469" s="237"/>
      <c r="E4469" s="237"/>
      <c r="F4469" s="243"/>
      <c r="G4469" s="122">
        <v>2.7</v>
      </c>
      <c r="H4469" s="84"/>
      <c r="I4469" s="84"/>
      <c r="J4469" s="84"/>
      <c r="K4469" s="84"/>
      <c r="L4469" s="84"/>
      <c r="M4469" s="84"/>
      <c r="N4469" s="84"/>
      <c r="O4469" s="84"/>
      <c r="P4469" s="84"/>
      <c r="Q4469" s="84"/>
      <c r="R4469" s="84"/>
      <c r="S4469" s="84"/>
      <c r="T4469" s="84"/>
      <c r="U4469" s="84"/>
      <c r="V4469" s="84"/>
      <c r="W4469" s="84"/>
      <c r="X4469" s="84"/>
      <c r="Y4469" s="84"/>
      <c r="Z4469" s="84"/>
      <c r="AA4469" s="84"/>
      <c r="AB4469" s="84"/>
      <c r="AC4469" s="80"/>
      <c r="AD4469" s="80"/>
      <c r="AE4469" s="80"/>
      <c r="AF4469" s="80"/>
      <c r="AG4469" s="80"/>
      <c r="AH4469" s="80"/>
      <c r="AI4469" s="80"/>
      <c r="AJ4469" s="80"/>
      <c r="AK4469" s="80"/>
      <c r="AL4469" s="80"/>
      <c r="AM4469" s="240"/>
      <c r="AN4469" s="240"/>
      <c r="AO4469" s="240"/>
      <c r="AP4469" s="240"/>
      <c r="AQ4469" s="240"/>
      <c r="AR4469" s="240"/>
      <c r="AS4469" s="240"/>
      <c r="AT4469" s="256"/>
      <c r="AU4469" s="256"/>
      <c r="AV4469" s="259"/>
      <c r="AW4469" s="259"/>
      <c r="AX4469" s="256"/>
      <c r="AY4469" s="256"/>
      <c r="AZ4469" s="256"/>
      <c r="BA4469" s="256"/>
      <c r="BB4469" s="256"/>
      <c r="BC4469" s="256"/>
      <c r="BD4469" s="256"/>
      <c r="BE4469" s="256"/>
      <c r="BF4469" s="256"/>
      <c r="BG4469" s="256"/>
      <c r="BH4469" s="256"/>
      <c r="BI4469" s="256"/>
      <c r="BJ4469" s="256"/>
      <c r="BK4469" s="256"/>
      <c r="BL4469" s="262"/>
      <c r="BM4469" s="262"/>
      <c r="BN4469" s="262"/>
      <c r="BO4469" s="262"/>
      <c r="BP4469" s="262"/>
      <c r="BQ4469" s="262"/>
      <c r="BR4469" s="270"/>
      <c r="BS4469" s="270"/>
      <c r="BT4469" s="270"/>
      <c r="BU4469" s="270"/>
      <c r="BV4469" s="270"/>
      <c r="BW4469" s="270"/>
      <c r="BX4469" s="256"/>
      <c r="BY4469" s="256"/>
      <c r="BZ4469" s="256"/>
      <c r="CA4469" s="267"/>
      <c r="CB4469" s="267"/>
      <c r="CC4469" s="274"/>
      <c r="CD4469" s="267"/>
      <c r="CE4469" s="267"/>
      <c r="CF4469" s="267"/>
      <c r="CG4469" s="267"/>
      <c r="CH4469" s="267"/>
      <c r="CI4469" s="267"/>
      <c r="CJ4469" s="267"/>
      <c r="CK4469" s="267"/>
      <c r="CL4469" s="265"/>
      <c r="CM4469" s="272"/>
      <c r="CN4469" s="264"/>
      <c r="CO4469" s="189"/>
      <c r="CP4469" s="226"/>
      <c r="CQ4469" s="226"/>
      <c r="CR4469" s="226"/>
      <c r="CS4469" s="188"/>
      <c r="CT4469" s="188"/>
      <c r="CU4469" s="188"/>
      <c r="CV4469" s="188"/>
      <c r="CW4469" s="188"/>
      <c r="CX4469" s="188"/>
      <c r="CY4469" s="188"/>
      <c r="CZ4469" s="188"/>
      <c r="DA4469" s="188"/>
      <c r="DB4469" s="120"/>
      <c r="DC4469" s="120"/>
      <c r="DD4469" s="120"/>
      <c r="DE4469" s="120"/>
      <c r="DF4469" s="120"/>
      <c r="DG4469" s="120"/>
      <c r="DH4469" s="120"/>
      <c r="DI4469" s="120"/>
      <c r="DJ4469" s="120"/>
      <c r="DK4469" s="120"/>
      <c r="DL4469" s="120"/>
      <c r="DM4469" s="120"/>
      <c r="DN4469" s="120"/>
    </row>
    <row r="4470" spans="1:118" s="119" customFormat="1">
      <c r="A4470" s="228"/>
      <c r="B4470" s="336"/>
      <c r="C4470" s="339"/>
      <c r="D4470" s="237"/>
      <c r="E4470" s="237"/>
      <c r="F4470" s="243"/>
      <c r="G4470" s="122">
        <v>3</v>
      </c>
      <c r="H4470" s="84"/>
      <c r="I4470" s="84"/>
      <c r="J4470" s="84"/>
      <c r="K4470" s="84"/>
      <c r="L4470" s="84"/>
      <c r="M4470" s="84"/>
      <c r="N4470" s="84"/>
      <c r="O4470" s="84"/>
      <c r="P4470" s="84"/>
      <c r="Q4470" s="84"/>
      <c r="R4470" s="84"/>
      <c r="S4470" s="84"/>
      <c r="T4470" s="84"/>
      <c r="U4470" s="84"/>
      <c r="V4470" s="84"/>
      <c r="W4470" s="84"/>
      <c r="X4470" s="84"/>
      <c r="Y4470" s="84"/>
      <c r="Z4470" s="84"/>
      <c r="AA4470" s="84"/>
      <c r="AB4470" s="84"/>
      <c r="AC4470" s="80"/>
      <c r="AD4470" s="80"/>
      <c r="AE4470" s="80"/>
      <c r="AF4470" s="80"/>
      <c r="AG4470" s="80"/>
      <c r="AH4470" s="80"/>
      <c r="AI4470" s="80"/>
      <c r="AJ4470" s="80"/>
      <c r="AK4470" s="80"/>
      <c r="AL4470" s="80"/>
      <c r="AM4470" s="240"/>
      <c r="AN4470" s="240"/>
      <c r="AO4470" s="240"/>
      <c r="AP4470" s="240"/>
      <c r="AQ4470" s="240"/>
      <c r="AR4470" s="240"/>
      <c r="AS4470" s="240"/>
      <c r="AT4470" s="256"/>
      <c r="AU4470" s="256"/>
      <c r="AV4470" s="259"/>
      <c r="AW4470" s="259"/>
      <c r="AX4470" s="256"/>
      <c r="AY4470" s="256"/>
      <c r="AZ4470" s="256"/>
      <c r="BA4470" s="256"/>
      <c r="BB4470" s="256"/>
      <c r="BC4470" s="256"/>
      <c r="BD4470" s="256"/>
      <c r="BE4470" s="256"/>
      <c r="BF4470" s="256"/>
      <c r="BG4470" s="256"/>
      <c r="BH4470" s="256"/>
      <c r="BI4470" s="256"/>
      <c r="BJ4470" s="256"/>
      <c r="BK4470" s="256"/>
      <c r="BL4470" s="262"/>
      <c r="BM4470" s="262"/>
      <c r="BN4470" s="262"/>
      <c r="BO4470" s="262"/>
      <c r="BP4470" s="262"/>
      <c r="BQ4470" s="262"/>
      <c r="BR4470" s="270"/>
      <c r="BS4470" s="270"/>
      <c r="BT4470" s="270"/>
      <c r="BU4470" s="270"/>
      <c r="BV4470" s="270"/>
      <c r="BW4470" s="270"/>
      <c r="BX4470" s="256"/>
      <c r="BY4470" s="256"/>
      <c r="BZ4470" s="256"/>
      <c r="CA4470" s="267"/>
      <c r="CB4470" s="267"/>
      <c r="CC4470" s="274"/>
      <c r="CD4470" s="267"/>
      <c r="CE4470" s="267"/>
      <c r="CF4470" s="267"/>
      <c r="CG4470" s="267"/>
      <c r="CH4470" s="267"/>
      <c r="CI4470" s="267"/>
      <c r="CJ4470" s="267"/>
      <c r="CK4470" s="267"/>
      <c r="CL4470" s="265"/>
      <c r="CM4470" s="272"/>
      <c r="CN4470" s="264"/>
      <c r="CO4470" s="189"/>
      <c r="CP4470" s="226"/>
      <c r="CQ4470" s="226"/>
      <c r="CR4470" s="226"/>
      <c r="CS4470" s="188"/>
      <c r="CT4470" s="188"/>
      <c r="CU4470" s="188"/>
      <c r="CV4470" s="188"/>
      <c r="CW4470" s="188"/>
      <c r="CX4470" s="188"/>
      <c r="CY4470" s="188"/>
      <c r="CZ4470" s="188"/>
      <c r="DA4470" s="188"/>
      <c r="DB4470" s="120"/>
      <c r="DC4470" s="120"/>
      <c r="DD4470" s="120"/>
      <c r="DE4470" s="120"/>
      <c r="DF4470" s="120"/>
      <c r="DG4470" s="120"/>
      <c r="DH4470" s="120"/>
      <c r="DI4470" s="120"/>
      <c r="DJ4470" s="120"/>
      <c r="DK4470" s="120"/>
      <c r="DL4470" s="120"/>
      <c r="DM4470" s="120"/>
      <c r="DN4470" s="120"/>
    </row>
    <row r="4471" spans="1:118" s="119" customFormat="1">
      <c r="A4471" s="228"/>
      <c r="B4471" s="336"/>
      <c r="C4471" s="339"/>
      <c r="D4471" s="237"/>
      <c r="E4471" s="237"/>
      <c r="F4471" s="244"/>
      <c r="G4471" s="123">
        <v>3.9</v>
      </c>
      <c r="H4471" s="85"/>
      <c r="I4471" s="85"/>
      <c r="J4471" s="85"/>
      <c r="K4471" s="85"/>
      <c r="L4471" s="85"/>
      <c r="M4471" s="85"/>
      <c r="N4471" s="85"/>
      <c r="O4471" s="85"/>
      <c r="P4471" s="85"/>
      <c r="Q4471" s="85"/>
      <c r="R4471" s="85"/>
      <c r="S4471" s="85"/>
      <c r="T4471" s="85"/>
      <c r="U4471" s="85"/>
      <c r="V4471" s="85"/>
      <c r="W4471" s="85"/>
      <c r="X4471" s="85"/>
      <c r="Y4471" s="85"/>
      <c r="Z4471" s="85"/>
      <c r="AA4471" s="85"/>
      <c r="AB4471" s="85"/>
      <c r="AC4471" s="81"/>
      <c r="AD4471" s="81"/>
      <c r="AE4471" s="81"/>
      <c r="AF4471" s="81"/>
      <c r="AG4471" s="81"/>
      <c r="AH4471" s="81"/>
      <c r="AI4471" s="81"/>
      <c r="AJ4471" s="81"/>
      <c r="AK4471" s="81"/>
      <c r="AL4471" s="81"/>
      <c r="AM4471" s="240"/>
      <c r="AN4471" s="240"/>
      <c r="AO4471" s="240"/>
      <c r="AP4471" s="240"/>
      <c r="AQ4471" s="240"/>
      <c r="AR4471" s="240"/>
      <c r="AS4471" s="240"/>
      <c r="AT4471" s="256"/>
      <c r="AU4471" s="256"/>
      <c r="AV4471" s="259"/>
      <c r="AW4471" s="259"/>
      <c r="AX4471" s="256"/>
      <c r="AY4471" s="256"/>
      <c r="AZ4471" s="256"/>
      <c r="BA4471" s="256"/>
      <c r="BB4471" s="256"/>
      <c r="BC4471" s="256"/>
      <c r="BD4471" s="256"/>
      <c r="BE4471" s="256"/>
      <c r="BF4471" s="256"/>
      <c r="BG4471" s="256"/>
      <c r="BH4471" s="256"/>
      <c r="BI4471" s="256"/>
      <c r="BJ4471" s="256"/>
      <c r="BK4471" s="256"/>
      <c r="BL4471" s="262"/>
      <c r="BM4471" s="262"/>
      <c r="BN4471" s="262"/>
      <c r="BO4471" s="262"/>
      <c r="BP4471" s="262"/>
      <c r="BQ4471" s="262"/>
      <c r="BR4471" s="270"/>
      <c r="BS4471" s="270"/>
      <c r="BT4471" s="270"/>
      <c r="BU4471" s="270"/>
      <c r="BV4471" s="270"/>
      <c r="BW4471" s="270"/>
      <c r="BX4471" s="256"/>
      <c r="BY4471" s="256"/>
      <c r="BZ4471" s="256"/>
      <c r="CA4471" s="267"/>
      <c r="CB4471" s="267"/>
      <c r="CC4471" s="274"/>
      <c r="CD4471" s="267"/>
      <c r="CE4471" s="267"/>
      <c r="CF4471" s="267"/>
      <c r="CG4471" s="267"/>
      <c r="CH4471" s="267"/>
      <c r="CI4471" s="267"/>
      <c r="CJ4471" s="267"/>
      <c r="CK4471" s="267"/>
      <c r="CL4471" s="265"/>
      <c r="CM4471" s="272"/>
      <c r="CN4471" s="264"/>
      <c r="CO4471" s="189"/>
      <c r="CP4471" s="226"/>
      <c r="CQ4471" s="226"/>
      <c r="CR4471" s="226"/>
      <c r="CS4471" s="188"/>
      <c r="CT4471" s="188"/>
      <c r="CU4471" s="188"/>
      <c r="CV4471" s="188"/>
      <c r="CW4471" s="188"/>
      <c r="CX4471" s="188"/>
      <c r="CY4471" s="188"/>
      <c r="CZ4471" s="188"/>
      <c r="DA4471" s="188"/>
      <c r="DB4471" s="120"/>
      <c r="DC4471" s="120"/>
      <c r="DD4471" s="120"/>
      <c r="DE4471" s="120"/>
      <c r="DF4471" s="120"/>
      <c r="DG4471" s="120"/>
      <c r="DH4471" s="120"/>
      <c r="DI4471" s="120"/>
      <c r="DJ4471" s="120"/>
      <c r="DK4471" s="120"/>
      <c r="DL4471" s="120"/>
      <c r="DM4471" s="120"/>
      <c r="DN4471" s="120"/>
    </row>
    <row r="4472" spans="1:118" s="119" customFormat="1">
      <c r="A4472" s="229"/>
      <c r="B4472" s="337"/>
      <c r="C4472" s="340"/>
      <c r="D4472" s="238"/>
      <c r="E4472" s="238"/>
      <c r="F4472" s="245" t="s">
        <v>83</v>
      </c>
      <c r="G4472" s="246"/>
      <c r="H4472" s="82"/>
      <c r="I4472" s="82"/>
      <c r="J4472" s="82"/>
      <c r="K4472" s="82"/>
      <c r="L4472" s="82"/>
      <c r="M4472" s="82"/>
      <c r="N4472" s="82"/>
      <c r="O4472" s="82"/>
      <c r="P4472" s="82"/>
      <c r="Q4472" s="82"/>
      <c r="R4472" s="82"/>
      <c r="S4472" s="82"/>
      <c r="T4472" s="82"/>
      <c r="U4472" s="82"/>
      <c r="V4472" s="82"/>
      <c r="W4472" s="82"/>
      <c r="X4472" s="82"/>
      <c r="Y4472" s="82"/>
      <c r="Z4472" s="82"/>
      <c r="AA4472" s="82"/>
      <c r="AB4472" s="82"/>
      <c r="AC4472" s="35"/>
      <c r="AD4472" s="35"/>
      <c r="AE4472" s="35"/>
      <c r="AF4472" s="35"/>
      <c r="AG4472" s="35"/>
      <c r="AH4472" s="35"/>
      <c r="AI4472" s="35"/>
      <c r="AJ4472" s="35"/>
      <c r="AK4472" s="35"/>
      <c r="AL4472" s="35"/>
      <c r="AM4472" s="241"/>
      <c r="AN4472" s="241"/>
      <c r="AO4472" s="241"/>
      <c r="AP4472" s="241"/>
      <c r="AQ4472" s="241"/>
      <c r="AR4472" s="241"/>
      <c r="AS4472" s="241"/>
      <c r="AT4472" s="257"/>
      <c r="AU4472" s="257"/>
      <c r="AV4472" s="260"/>
      <c r="AW4472" s="260"/>
      <c r="AX4472" s="257"/>
      <c r="AY4472" s="257"/>
      <c r="AZ4472" s="257"/>
      <c r="BA4472" s="257"/>
      <c r="BB4472" s="257"/>
      <c r="BC4472" s="257"/>
      <c r="BD4472" s="257"/>
      <c r="BE4472" s="257"/>
      <c r="BF4472" s="257"/>
      <c r="BG4472" s="257"/>
      <c r="BH4472" s="257"/>
      <c r="BI4472" s="257"/>
      <c r="BJ4472" s="257"/>
      <c r="BK4472" s="257"/>
      <c r="BL4472" s="263"/>
      <c r="BM4472" s="263"/>
      <c r="BN4472" s="263"/>
      <c r="BO4472" s="263"/>
      <c r="BP4472" s="263"/>
      <c r="BQ4472" s="263"/>
      <c r="BR4472" s="271"/>
      <c r="BS4472" s="271"/>
      <c r="BT4472" s="271"/>
      <c r="BU4472" s="271"/>
      <c r="BV4472" s="271"/>
      <c r="BW4472" s="271"/>
      <c r="BX4472" s="257"/>
      <c r="BY4472" s="257"/>
      <c r="BZ4472" s="257"/>
      <c r="CA4472" s="268"/>
      <c r="CB4472" s="268"/>
      <c r="CC4472" s="275"/>
      <c r="CD4472" s="268"/>
      <c r="CE4472" s="268"/>
      <c r="CF4472" s="268"/>
      <c r="CG4472" s="268"/>
      <c r="CH4472" s="268"/>
      <c r="CI4472" s="268"/>
      <c r="CJ4472" s="268"/>
      <c r="CK4472" s="268"/>
      <c r="CL4472" s="265"/>
      <c r="CM4472" s="272"/>
      <c r="CN4472" s="264"/>
      <c r="CO4472" s="189"/>
      <c r="CP4472" s="226"/>
      <c r="CQ4472" s="226"/>
      <c r="CR4472" s="226"/>
      <c r="CS4472" s="188"/>
      <c r="CT4472" s="188"/>
      <c r="CU4472" s="188"/>
      <c r="CV4472" s="188"/>
      <c r="CW4472" s="188"/>
      <c r="CX4472" s="188"/>
      <c r="CY4472" s="188"/>
      <c r="CZ4472" s="188"/>
      <c r="DA4472" s="188"/>
      <c r="DB4472" s="120"/>
      <c r="DC4472" s="120"/>
      <c r="DD4472" s="120"/>
      <c r="DE4472" s="120"/>
      <c r="DF4472" s="120"/>
      <c r="DG4472" s="120"/>
      <c r="DH4472" s="120"/>
      <c r="DI4472" s="120"/>
      <c r="DJ4472" s="120"/>
      <c r="DK4472" s="120"/>
      <c r="DL4472" s="120"/>
      <c r="DM4472" s="120"/>
      <c r="DN4472" s="120"/>
    </row>
    <row r="4473" spans="1:118" s="119" customFormat="1" ht="14.25" customHeight="1">
      <c r="A4473" s="227">
        <f t="shared" ref="A4473:A4529" si="1362">A4465+1</f>
        <v>554</v>
      </c>
      <c r="B4473" s="230" t="s">
        <v>501</v>
      </c>
      <c r="C4473" s="233" t="s">
        <v>502</v>
      </c>
      <c r="D4473" s="236">
        <v>42098</v>
      </c>
      <c r="E4473" s="236" t="s">
        <v>503</v>
      </c>
      <c r="F4473" s="253" t="s">
        <v>80</v>
      </c>
      <c r="G4473" s="254"/>
      <c r="H4473" s="82" t="s">
        <v>69</v>
      </c>
      <c r="I4473" s="82"/>
      <c r="J4473" s="82" t="s">
        <v>60</v>
      </c>
      <c r="K4473" s="82" t="s">
        <v>60</v>
      </c>
      <c r="L4473" s="82" t="s">
        <v>60</v>
      </c>
      <c r="M4473" s="82" t="s">
        <v>60</v>
      </c>
      <c r="N4473" s="82" t="s">
        <v>60</v>
      </c>
      <c r="O4473" s="82"/>
      <c r="P4473" s="82" t="s">
        <v>60</v>
      </c>
      <c r="Q4473" s="82" t="s">
        <v>60</v>
      </c>
      <c r="R4473" s="82" t="s">
        <v>60</v>
      </c>
      <c r="S4473" s="82" t="s">
        <v>60</v>
      </c>
      <c r="T4473" s="82" t="s">
        <v>60</v>
      </c>
      <c r="U4473" s="82" t="s">
        <v>60</v>
      </c>
      <c r="V4473" s="82"/>
      <c r="W4473" s="82" t="s">
        <v>60</v>
      </c>
      <c r="X4473" s="82" t="s">
        <v>60</v>
      </c>
      <c r="Y4473" s="82" t="s">
        <v>60</v>
      </c>
      <c r="Z4473" s="82" t="s">
        <v>60</v>
      </c>
      <c r="AA4473" s="82" t="s">
        <v>60</v>
      </c>
      <c r="AB4473" s="82" t="s">
        <v>60</v>
      </c>
      <c r="AC4473" s="82"/>
      <c r="AD4473" s="82" t="s">
        <v>60</v>
      </c>
      <c r="AE4473" s="82" t="s">
        <v>60</v>
      </c>
      <c r="AF4473" s="82" t="s">
        <v>60</v>
      </c>
      <c r="AG4473" s="82" t="s">
        <v>60</v>
      </c>
      <c r="AH4473" s="82" t="s">
        <v>60</v>
      </c>
      <c r="AI4473" s="82" t="s">
        <v>1471</v>
      </c>
      <c r="AJ4473" s="82"/>
      <c r="AK4473" s="82" t="s">
        <v>60</v>
      </c>
      <c r="AL4473" s="82" t="s">
        <v>60</v>
      </c>
      <c r="AM4473" s="239">
        <f>COUNTIF(H4473:AL4473,"PH")+COUNTIF(H4473:AL4473,"PH/L")+COUNTIF(H4473:AL4473,"PM")</f>
        <v>0</v>
      </c>
      <c r="AN4473" s="239">
        <f>COUNTIF(H4473:AL4473,"PD")+COUNTIF(H4473:AL4473,"PDD")+COUNTIF(H4473:AL4473,"P/DS")/2+COUNTIF(H4473:AL4473,"PMD")</f>
        <v>0</v>
      </c>
      <c r="AO4473" s="239">
        <f>COUNTIF(H4473:AL4473,"PN")+COUNTIF(H4473:AL4473,"P/NS")/2+COUNTIF(H4473:AL4473,"PH")+COUNTIF(H4473:AL4473,"PH/F")/2+COUNTIF(H4473:AL4473,"PH/L")/2+COUNTIF(H4473:AL4473,"PM")</f>
        <v>0</v>
      </c>
      <c r="AP4473" s="239">
        <f>COUNTIF(H4473:AL4473,"BH")+COUNTIF(H4473:AL4473,"AL/BL")+COUNTIF(H4473:AL4473,"UL/BL")+COUNTIF(H4473:AL4473,"BM")</f>
        <v>0</v>
      </c>
      <c r="AQ4473" s="239">
        <f>COUNTIF(H4473:AL4473,"DS")+COUNTIF(H4473:AL4473,"AL/DS")/2+COUNTIF(H4473:AL4473,"UL/DS")/2+COUNTIF(H4473:AL4473,"CT")+COUNTIF(H4473:AL4473,"MD")</f>
        <v>24.5</v>
      </c>
      <c r="AR4473" s="239">
        <f>COUNTIF(H4473:AL4473,"NS")+COUNTIF(H4473:AL4473,"AL/NS")/2+COUNTIF(H4473:AL4473,"UL/NS")/2+COUNTIF(H4473:AL4473,"BH")+COUNTIF(H4473:AL4473,"AL/BF")/2+COUNTIF(H4473:AL4473,"AL/BL")/2+COUNTIF(H4473:AL4473,"UL/BL")/2+COUNTIF(H4473:AL4473,"UL/BF")/2+COUNTIF(H4473:AL4473,"BM")</f>
        <v>0</v>
      </c>
      <c r="AS4473" s="239">
        <f>COUNTIF(H4473:AL4473,"AL")+COUNTIF(H4473:AL4473,"AL/DS")/2+COUNTIF(H4473:AL4473,"AL/NS")/2+COUNTIF(H4473:AL4473,"NH")+COUNTIF(H4473:AL4473,"SL")+COUNTIF(H4473:AL4473,"NHD")+COUNTIF(H4473:AL4473,"B")+COUNTIF(H4473:AL4473,"HL")+COUNTIF(H4473:AL4473,"AL/BF")/2+COUNTIF(H4473:AL4473,"AL/BL")/2</f>
        <v>1</v>
      </c>
      <c r="AT4473" s="255">
        <f>COUNTIF(H4473:AL4473,"PD")+COUNTIF(H4473:AL4473,"PN")+COUNTIF(H4473:AL4473,"P/DS")/2+COUNTIF(H4473:AL4473,"P/NS")/2+COUNTIF(H4473:AL4473,"DS")+COUNTIF(H4473:AL4473,"NS")+COUNTIF(H4473:AL4473,"AL")+COUNTIF(H4473:AL4473,"AL/DS")+COUNTIF(H4473:AL4473,"AL/NS")+COUNTIF(H4473:AL4473,"NH")+COUNTIF(H4473:AL4473,"SL")+COUNTIF(H4473:AL4473,"UL/DS")/2+COUNTIF(H4473:AL4473,"UL/NS")/2+COUNTIF(H4473:AL4473,"CT")+COUNTIF(H4473:AL4473,"NHD")+COUNTIF(H4473:AL4473,"PDD")+COUNTIF(H4473:AL4473,"B")+COUNTIF(H4473:AL4473,"HL")+COUNTIF(H4473:AL4473,"PH")+COUNTIF(H4473:AL4473,"BH")+COUNTIF(H4473:AL4473,"AL/BF")+COUNTIF(H4473:AL4473,"AL/BL")+COUNTIF(H4473:AL4473,"UL/BF")/2+COUNTIF(H4473:AL4473,"UL/BL")/2+COUNTIF(H4473:AL4473,"PH/F")/2+COUNTIF(H4473:AL4473,"PH/L")/2+COUNTIF(H4473:AL4473,"MD")+COUNTIF(H4473:AL4473,"PMD")+COUNTIF(H4473:AL4473,"PM")+COUNTIF(H4473:AL4473,"BM")</f>
        <v>25.5</v>
      </c>
      <c r="AU4473" s="255">
        <f>COUNTIF(H4473:AL4473,"P/DS")/2+COUNTIF(H4473:AL4473,"P/NS")/2+COUNTIF(H4473:AL4473,"IL")+COUNTIF(H4473:AL4473,"NL")+COUNTIF(H4473:AL4473,"UL")+COUNTIF(H4473:AL4473,"UL/DS")/2+COUNTIF(H4473:AL4473,"UL/NS")/2+COUNTIF(H4473:AL4473,"KT")+COUNTIF(H4473:AL4473,"UL/BF")/2+COUNTIF(H4473:AL4473,"UL/BL")/2+COUNTIF(H4473:AL4473,"PH/F")/2+COUNTIF(H4473:AL4473,"PH/L")/2+COUNTIF(H4473:AL4473,"NB")</f>
        <v>0.5</v>
      </c>
      <c r="AV4473" s="258">
        <f>COUNTIF(H4473:AL4473,"PN")+COUNTIF(H4473:AL4473,"TVD")+COUNTIF(H4473:AL4473,"PH")+COUNTIF(H4473:AL4473,"PM")+COUNTIF(H4473:AL4473,"PDD")-COUNTIFS(H4473:AL4473,"PN",H4480:AL4480,"&gt;=3")-COUNTIFS(H4473:AL4473,"PM",H4480:AL4480,"&gt;=3")</f>
        <v>0</v>
      </c>
      <c r="AW4473" s="258">
        <f>COUNTIF(H4473:AL4473,"NS")+COUNTIF(H4473:AL4473,"D")+COUNTIF(H4473:AL4473,"BH")+COUNTIF(H4473:AL4473,"NHD")+COUNTIF(H4473:AL4473,"BM")-COUNTIFS(H4473:AL4473,"NS",H4480:AL4480,"&gt;=3")-COUNTIFS(H4473:AL4473,"BH",H4480:AL4480,"&gt;=3")-COUNTIFS(H4473:AL4473,"BM",H4480:AL4480,"&gt;=3")</f>
        <v>0</v>
      </c>
      <c r="AX4473" s="255">
        <f>COUNTIF(H4473:AL4473,"AL")+COUNTIF(H4473:AL4473,"AL/DS")/2+COUNTIF(H4473:AL4473,"AL/NS")/2+COUNTIF(H4473:AL4473,"AL/BF")+COUNTIF(H4473:AL4473,"AL/BL")/2</f>
        <v>0</v>
      </c>
      <c r="AY4473" s="255">
        <f>COUNTIF(H4473:AL4473,"SL")</f>
        <v>0</v>
      </c>
      <c r="AZ4473" s="255">
        <f>COUNTIF(H4473:AL4473,"NH")</f>
        <v>1</v>
      </c>
      <c r="BA4473" s="255">
        <f>COUNTIF(H4473:AL4473,"HL")</f>
        <v>0</v>
      </c>
      <c r="BB4473" s="255">
        <f>COUNTIF(G4473:AL4473,"P/DS")/2+COUNTIF(G4473:AL4473,"P/NS")/2+COUNTIF(G4473:AL4473,"UL")+COUNTIF(G4473:AL4473,"UL/DS")/2+COUNTIF(G4473:AL4473,"UL/NS")/2+COUNTIF(G4473:AL4473,"UL/BL")/2+COUNTIF(G4473:AL4473,"UL/BF")/2+COUNTIF(G4473:AL4473,"PH/F")/2+COUNTIF(G4473:AL4473,"PH/L")/2</f>
        <v>0.5</v>
      </c>
      <c r="BC4473" s="255">
        <f>COUNTIF(H4473:AL4473,"NB")</f>
        <v>0</v>
      </c>
      <c r="BD4473" s="255">
        <f>COUNTIF(H4473:AL4473,"NL")</f>
        <v>0</v>
      </c>
      <c r="BE4473" s="255">
        <f>COUNTIF(H4473:AL4473,"IL")</f>
        <v>0</v>
      </c>
      <c r="BF4473" s="255">
        <f>COUNTIF(H4473:AL4473,"KT")</f>
        <v>0</v>
      </c>
      <c r="BG4473" s="255">
        <f>COUNTIF(H4473:AL4473,"L70")</f>
        <v>0</v>
      </c>
      <c r="BH4473" s="255">
        <f>COUNTIF(H4473:AL4473,"MD")</f>
        <v>0</v>
      </c>
      <c r="BI4473" s="255">
        <f>COUNTIF(H4473:AL4473,"PMD")</f>
        <v>0</v>
      </c>
      <c r="BJ4473" s="255">
        <f>COUNTIF(H4473:AL4473,"PM")</f>
        <v>0</v>
      </c>
      <c r="BK4473" s="255">
        <f>COUNTIF(H4473:AL4473,"BM")</f>
        <v>0</v>
      </c>
      <c r="BL4473" s="261">
        <f>SUMIF(H4473:AL4473,"PD",H4474:AL4474)+SUMIF(H4473:AL4473,"PN",H4474:AL4474)+SUMIF(H4473:AL4473,"P/DS",H4474:AL4474)+SUMIF(H4473:AL4473,"PN/F",H4474:AL4474)+SUMIF(H4473:AL4473,"PN/L",H4474:AL4474)+SUMIF(H4473:AL4473,"TV",H4474:AL4474)+SUMIF(H4473:AL4473,"TVD",H4474:AL4474)+SUMIF(H4473:AL4473,"PDD",H4474:AL4474)</f>
        <v>0</v>
      </c>
      <c r="BM4473" s="261">
        <f>SUMIF(H4473:AL4473,"PD",H4475:AL4475)+SUMIF(H4473:AL4473,"PN",H4475:AL4475)+SUMIF(H4473:AL4473,"P/DS",H4475:AL4475)+SUMIF(H4473:AL4473,"PN/F",H4475:AL4475)+SUMIF(H4473:AL4473,"PN/L",H4475:AL4475)+SUMIF(H4473:AL4473,"TV",H4475:AL4475)+SUMIF(H4473:AL4473,"TVD",H4475:AL4475)+SUMIF(H4473:AL4473,"PDD",H4475:AL4475)+SUMIF(H4473:AL4473,"PMD",H4475:AL4475)</f>
        <v>0</v>
      </c>
      <c r="BN4473" s="261">
        <f>SUMIF(H4473:AL4473,"PD",H4476:AL4476)+SUMIF(H4473:AL4473,"PN",H4476:AL4476)+SUMIF(H4473:AL4473,"P/DS",H4476:AL4476)+SUMIF(H4473:AL4473,"PN/F",H4476:AL4476)+SUMIF(H4473:AL4473,"PN/L",H4476:AL4476)+SUMIF(H4473:AL4473,"TV",H4476:AL4476)+SUMIF(H4473:AL4473,"TVD",H4476:AL4476)</f>
        <v>0</v>
      </c>
      <c r="BO4473" s="261">
        <f>SUMIF(H4473:AL4473,"PD",H4477:AL4477)+SUMIF(H4473:AL4473,"PN",H4477:AL4477)+SUMIF(H4473:AL4473,"P/DS",H4477:AL4477)+SUMIF(H4473:AL4473,"PN/F",H4477:AL4477)+SUMIF(H4473:AL4473,"PN/L",H4477:AL4477)+SUMIF(H4473:AL4473,"TV",H4477:AL4477)+SUMIF(H4473:AL4473,"TVD",H4477:AL4477)</f>
        <v>0</v>
      </c>
      <c r="BP4473" s="261">
        <f>SUMIF(H4473:AL4473,"PD",H4478:AL4478)+SUMIF(H4473:AL4473,"PN",H4478:AL4478)+SUMIF(H4473:AL4473,"P/DS",H4478:AL4478)+SUMIF(H4473:AL4473,"PN/F",H4478:AL4478)+SUMIF(H4473:AL4473,"PN/L",H4478:AL4478)+SUMIF(H4473:AL4473,"TV",H4478:AL4478)+SUMIF(H4473:AL4473,"TVD",H4478:AL4478)+SUMIF(H4473:AL4473,"PDD",H4478:AL4478)+SUMIF(H4473:AL4473,"PH",H4478:AL4478)+SUMIF(H4473:AL4473,"PM",H4478:AL4478)</f>
        <v>0</v>
      </c>
      <c r="BQ4473" s="261">
        <f>SUMIF(H4473:AL4473,"PD",H4479:AL4479)+SUMIF(H4473:AL4473,"PN",H4479:AL4479)+SUMIF(H4473:AL4473,"P/DS",H4479:AL4479)+SUMIF(H4473:AL4473,"PN/F",H4479:AL4479)+SUMIF(H4473:AL4473,"PN/L",H4479:AL4479)+SUMIF(H4473:AL4473,"TV",H4479:AL4479)+SUMIF(H4473:AL4473,"TVD",H4479:AL4479)+SUMIF(H4473:AL4473,"PDD",H4479:AL4479)+SUMIF(H4473:AL4473,"PH",H4479:AL4479)+SUMIF(H4473:AL4473,"PM",H4479:AL4479)</f>
        <v>0</v>
      </c>
      <c r="BR4473" s="269">
        <f>SUM(H4474:AL4474)-BL4473</f>
        <v>5</v>
      </c>
      <c r="BS4473" s="269">
        <f>SUM(H4475:AL4475)-BM4473</f>
        <v>18.5</v>
      </c>
      <c r="BT4473" s="269">
        <f>SUM(H4476:AL4476)-BN4473</f>
        <v>0</v>
      </c>
      <c r="BU4473" s="269">
        <f>SUM(H4477:AL4477)-BO4473</f>
        <v>0</v>
      </c>
      <c r="BV4473" s="269">
        <f>SUM(H4478:AL4478)-BP4473</f>
        <v>0</v>
      </c>
      <c r="BW4473" s="269">
        <f>SUM(H4479:AL4479)-BQ4473</f>
        <v>0</v>
      </c>
      <c r="BX4473" s="255">
        <f>SUMIF(H4473:AL4473,"PD",H4480:AL4480)+SUMIF(H4473:AL4473,"PN",H4480:AL4480)+SUMIF(H4473:AL4473,"P/DS",H4480:AL4480)+SUMIF(H4473:AL4473,"PN/F",H4480:AL4480)+SUMIF(H4473:AL4473,"PN/L",H4480:AL4480)</f>
        <v>0</v>
      </c>
      <c r="BY4473" s="255">
        <f>SUM(H4480:AL4480)-BX4473</f>
        <v>0</v>
      </c>
      <c r="BZ4473" s="255">
        <f t="shared" ref="BZ4473" si="1363">+SUM(BL4473:BW4480)</f>
        <v>23.5</v>
      </c>
      <c r="CA4473" s="266">
        <f>(COUNTIFS(H4473:AL4473,"PD",H4474:AL4474,"&gt;=2"))*0.5-IF(CN4473="VP",COUNTIFS($H$16:$AL$16,"SAT",H4473:AL4473,"PD",H4474:AL4474,"&gt;=2"))*0.5</f>
        <v>0</v>
      </c>
      <c r="CB4473" s="266">
        <f>(COUNTIFS(H4473:AL4473,"PN",H4475:AL4475,"&gt;=0.5",H4474:AL4474,"&gt;=1.5"))*0.5+COUNTIFS(H4473:AL4473,"PDD",H4475:AL4475,"&gt;=0.5",H4474:AL4474,"&gt;=1.5")*0.5</f>
        <v>0</v>
      </c>
      <c r="CC4473" s="273">
        <f>(COUNTIFS(H4473:AL4473,"TV",H4475:AL4475,"&gt;=10"))*0.5+(COUNTIFS(H4473:AL4473,"PMD",H4475:AL4475,"&gt;=2"))*0.5</f>
        <v>0</v>
      </c>
      <c r="CD4473" s="266">
        <f>(COUNTIFS(H4473:AL4473,"TVD",H4477:AL4477,"&gt;=6.5",H4475:AL4475,"&gt;=3.5"))*0.5</f>
        <v>0</v>
      </c>
      <c r="CE4473" s="266">
        <f>(COUNTIFS(H4473:AL4473,"PD",H4478:AL4478,"&gt;=10"))*0.5</f>
        <v>0</v>
      </c>
      <c r="CF4473" s="266">
        <f>(COUNTIFS(H4473:AL4473,"PDD",H4478:AL4478,"&gt;=3.5",H4479:AL4479,"&gt;=6.5")+COUNTIFS(H4473:AL4473,"PH",H4479:AL4479,"&gt;=0.5",H4478:AL4478,"&gt;=1.5")+COUNTIFS(H4473:AL4473,"PM",H4479:AL4479,"&gt;=0.5",H4478:AL4478,"&gt;=1.5"))*0.5</f>
        <v>0</v>
      </c>
      <c r="CG4473" s="266">
        <f>(COUNTIFS(H4473:AL4473,"DS",H4474:AL4474,"&gt;=2")+COUNTIFS(H4473:AL4473,"AL/DS",H4474:AL4474,"&gt;=2"))*0.5-IF(CN4473="VP",COUNTIFS($H$16:$AL$16,"SAT",H4473:AL4473,"DS",H4474:AL4474,"&gt;=2"))*0.5</f>
        <v>1</v>
      </c>
      <c r="CH4473" s="266">
        <f>(COUNTIFS(H4473:AL4473,"NS",H4475:AL4475,"&gt;=0.5",H4474:AL4474,"&gt;=1.5")+COUNTIFS(H4473:AL4473,"AL/NS",H4475:AL4475,"&gt;=0.5",H4474:AL4474,"&gt;=1.5")+COUNTIFS(H4473:AL4473,"NHD",H4475:AL4475,"&gt;=4.5",H4478:AL4478,"&gt;=2",H4474:AL4474,"&gt;=1.5"))*0.5</f>
        <v>0</v>
      </c>
      <c r="CI4473" s="266">
        <f>(COUNTIF(H4475:AL4475,"&gt;=10")+COUNTIFS(H4473:AL4473,"MD",H4475:AL4475,"&gt;=2")-COUNTIFS(H4473:AL4473,"TV",H4475:AL4475,"&gt;=10"))*0.5</f>
        <v>0.5</v>
      </c>
      <c r="CJ4473" s="266">
        <f>(COUNTIFS(H4473:AL4473,"D",H4477:AL4477,"&gt;=6.5",H4475:AL4475,"&gt;=3.5"))*0.5</f>
        <v>0</v>
      </c>
      <c r="CK4473" s="266">
        <f>(COUNTIF(H4478:AL4478,"&gt;=10")-COUNTIFS(H4473:AL4473,"PD",H4478:AL4478,"&gt;=10"))*0.5</f>
        <v>0</v>
      </c>
      <c r="CL4473" s="265">
        <f>(COUNTIFS(H4473:AL4473,"NHD",H4478:AL4478,"&gt;=3.5",H4479:AL4479,"&gt;=6.5")+COUNTIFS(H4473:AL4473,"BH",H4478:AL4478,"&gt;=1.5",H4479:AL4479,"&gt;=0.5")+COUNTIFS(H4473:AL4473,"BM",H4478:AL4478,"&gt;=1.5",H4479:AL4479,"&gt;=0.5")+COUNTIFS(H4473:AL4473,"D",H4478:AL4478,"&gt;=1.5",H4479:AL4479,"&gt;=0.5"))*0.5</f>
        <v>0</v>
      </c>
      <c r="CM4473" s="272"/>
      <c r="CN4473" s="264" t="s">
        <v>723</v>
      </c>
      <c r="CO4473" s="138">
        <f t="shared" ref="CO4473" si="1364">+AM4473+AN4473+AO4473+AP4473+AQ4473+AR4473+AS4473+AU4473+BG4473</f>
        <v>26</v>
      </c>
      <c r="CP4473" s="225">
        <f>+SUM(I4474:I4479)-I4480</f>
        <v>0</v>
      </c>
      <c r="CQ4473" s="225">
        <f>+SUM(J4474:J4479)-J4480</f>
        <v>2.5</v>
      </c>
      <c r="CR4473" s="225">
        <f>+SUM(K4474:K4479)-K4480</f>
        <v>0</v>
      </c>
      <c r="CS4473" s="139"/>
      <c r="CT4473" s="139"/>
      <c r="CU4473" s="139"/>
      <c r="CV4473" s="139"/>
      <c r="CW4473" s="139"/>
      <c r="CX4473" s="139"/>
      <c r="CY4473" s="139"/>
      <c r="CZ4473" s="139"/>
      <c r="DA4473" s="139"/>
      <c r="DB4473" s="120"/>
      <c r="DC4473" s="120"/>
      <c r="DD4473" s="120"/>
      <c r="DE4473" s="120"/>
      <c r="DF4473" s="120"/>
      <c r="DG4473" s="120"/>
      <c r="DH4473" s="120"/>
      <c r="DI4473" s="120"/>
      <c r="DJ4473" s="120"/>
      <c r="DK4473" s="120"/>
      <c r="DL4473" s="120"/>
      <c r="DM4473" s="120"/>
      <c r="DN4473" s="120"/>
    </row>
    <row r="4474" spans="1:118" s="119" customFormat="1" ht="14.25" customHeight="1">
      <c r="A4474" s="228"/>
      <c r="B4474" s="231"/>
      <c r="C4474" s="234"/>
      <c r="D4474" s="237"/>
      <c r="E4474" s="237"/>
      <c r="F4474" s="242" t="s">
        <v>82</v>
      </c>
      <c r="G4474" s="121">
        <v>1.5</v>
      </c>
      <c r="H4474" s="83"/>
      <c r="I4474" s="83"/>
      <c r="J4474" s="83">
        <v>2.5</v>
      </c>
      <c r="K4474" s="83"/>
      <c r="L4474" s="83"/>
      <c r="M4474" s="83"/>
      <c r="N4474" s="83"/>
      <c r="O4474" s="83"/>
      <c r="P4474" s="83"/>
      <c r="Q4474" s="83"/>
      <c r="R4474" s="83"/>
      <c r="S4474" s="83">
        <v>2.5</v>
      </c>
      <c r="T4474" s="83"/>
      <c r="U4474" s="83"/>
      <c r="V4474" s="83"/>
      <c r="W4474" s="83"/>
      <c r="X4474" s="83"/>
      <c r="Y4474" s="83"/>
      <c r="Z4474" s="83"/>
      <c r="AA4474" s="83"/>
      <c r="AB4474" s="83"/>
      <c r="AC4474" s="79"/>
      <c r="AD4474" s="79"/>
      <c r="AE4474" s="79"/>
      <c r="AF4474" s="79"/>
      <c r="AG4474" s="79"/>
      <c r="AH4474" s="79"/>
      <c r="AI4474" s="79"/>
      <c r="AJ4474" s="79"/>
      <c r="AK4474" s="79"/>
      <c r="AL4474" s="79"/>
      <c r="AM4474" s="240"/>
      <c r="AN4474" s="240"/>
      <c r="AO4474" s="240"/>
      <c r="AP4474" s="240"/>
      <c r="AQ4474" s="240"/>
      <c r="AR4474" s="240"/>
      <c r="AS4474" s="240"/>
      <c r="AT4474" s="256"/>
      <c r="AU4474" s="256"/>
      <c r="AV4474" s="259"/>
      <c r="AW4474" s="259"/>
      <c r="AX4474" s="256"/>
      <c r="AY4474" s="256"/>
      <c r="AZ4474" s="256"/>
      <c r="BA4474" s="256"/>
      <c r="BB4474" s="256"/>
      <c r="BC4474" s="256"/>
      <c r="BD4474" s="256"/>
      <c r="BE4474" s="256"/>
      <c r="BF4474" s="256"/>
      <c r="BG4474" s="256"/>
      <c r="BH4474" s="256"/>
      <c r="BI4474" s="256"/>
      <c r="BJ4474" s="256"/>
      <c r="BK4474" s="256"/>
      <c r="BL4474" s="262"/>
      <c r="BM4474" s="262"/>
      <c r="BN4474" s="262"/>
      <c r="BO4474" s="262"/>
      <c r="BP4474" s="262"/>
      <c r="BQ4474" s="262"/>
      <c r="BR4474" s="270"/>
      <c r="BS4474" s="270"/>
      <c r="BT4474" s="270"/>
      <c r="BU4474" s="270"/>
      <c r="BV4474" s="270"/>
      <c r="BW4474" s="270"/>
      <c r="BX4474" s="256"/>
      <c r="BY4474" s="256"/>
      <c r="BZ4474" s="256"/>
      <c r="CA4474" s="267"/>
      <c r="CB4474" s="267"/>
      <c r="CC4474" s="274"/>
      <c r="CD4474" s="267"/>
      <c r="CE4474" s="267"/>
      <c r="CF4474" s="267"/>
      <c r="CG4474" s="267"/>
      <c r="CH4474" s="267"/>
      <c r="CI4474" s="267"/>
      <c r="CJ4474" s="267"/>
      <c r="CK4474" s="267"/>
      <c r="CL4474" s="265"/>
      <c r="CM4474" s="272"/>
      <c r="CN4474" s="264"/>
      <c r="CO4474" s="138"/>
      <c r="CP4474" s="226"/>
      <c r="CQ4474" s="226"/>
      <c r="CR4474" s="226"/>
      <c r="CS4474" s="139"/>
      <c r="CT4474" s="139"/>
      <c r="CU4474" s="139"/>
      <c r="CV4474" s="139"/>
      <c r="CW4474" s="139"/>
      <c r="CX4474" s="139"/>
      <c r="CY4474" s="139"/>
      <c r="CZ4474" s="139"/>
      <c r="DA4474" s="139"/>
      <c r="DB4474" s="120"/>
      <c r="DC4474" s="120"/>
      <c r="DD4474" s="120"/>
      <c r="DE4474" s="120"/>
      <c r="DF4474" s="120"/>
      <c r="DG4474" s="120"/>
      <c r="DH4474" s="120"/>
      <c r="DI4474" s="120"/>
      <c r="DJ4474" s="120"/>
      <c r="DK4474" s="120"/>
      <c r="DL4474" s="120"/>
      <c r="DM4474" s="120"/>
      <c r="DN4474" s="120"/>
    </row>
    <row r="4475" spans="1:118" s="119" customFormat="1">
      <c r="A4475" s="228"/>
      <c r="B4475" s="231"/>
      <c r="C4475" s="234"/>
      <c r="D4475" s="237"/>
      <c r="E4475" s="237"/>
      <c r="F4475" s="243"/>
      <c r="G4475" s="122">
        <v>2</v>
      </c>
      <c r="H4475" s="84"/>
      <c r="I4475" s="84"/>
      <c r="J4475" s="84"/>
      <c r="K4475" s="84"/>
      <c r="L4475" s="84"/>
      <c r="M4475" s="84"/>
      <c r="N4475" s="84"/>
      <c r="O4475" s="84">
        <v>8</v>
      </c>
      <c r="P4475" s="84"/>
      <c r="Q4475" s="84"/>
      <c r="R4475" s="84"/>
      <c r="S4475" s="84"/>
      <c r="T4475" s="84"/>
      <c r="U4475" s="84"/>
      <c r="V4475" s="84"/>
      <c r="W4475" s="84"/>
      <c r="X4475" s="84"/>
      <c r="Y4475" s="84"/>
      <c r="Z4475" s="84"/>
      <c r="AA4475" s="84"/>
      <c r="AB4475" s="84"/>
      <c r="AC4475" s="80"/>
      <c r="AD4475" s="80"/>
      <c r="AE4475" s="80"/>
      <c r="AF4475" s="80"/>
      <c r="AG4475" s="80"/>
      <c r="AH4475" s="80"/>
      <c r="AI4475" s="80"/>
      <c r="AJ4475" s="80">
        <v>10.5</v>
      </c>
      <c r="AK4475" s="80"/>
      <c r="AL4475" s="80"/>
      <c r="AM4475" s="240"/>
      <c r="AN4475" s="240"/>
      <c r="AO4475" s="240"/>
      <c r="AP4475" s="240"/>
      <c r="AQ4475" s="240"/>
      <c r="AR4475" s="240"/>
      <c r="AS4475" s="240"/>
      <c r="AT4475" s="256"/>
      <c r="AU4475" s="256"/>
      <c r="AV4475" s="259"/>
      <c r="AW4475" s="259"/>
      <c r="AX4475" s="256"/>
      <c r="AY4475" s="256"/>
      <c r="AZ4475" s="256"/>
      <c r="BA4475" s="256"/>
      <c r="BB4475" s="256"/>
      <c r="BC4475" s="256"/>
      <c r="BD4475" s="256"/>
      <c r="BE4475" s="256"/>
      <c r="BF4475" s="256"/>
      <c r="BG4475" s="256"/>
      <c r="BH4475" s="256"/>
      <c r="BI4475" s="256"/>
      <c r="BJ4475" s="256"/>
      <c r="BK4475" s="256"/>
      <c r="BL4475" s="262"/>
      <c r="BM4475" s="262"/>
      <c r="BN4475" s="262"/>
      <c r="BO4475" s="262"/>
      <c r="BP4475" s="262"/>
      <c r="BQ4475" s="262"/>
      <c r="BR4475" s="270"/>
      <c r="BS4475" s="270"/>
      <c r="BT4475" s="270"/>
      <c r="BU4475" s="270"/>
      <c r="BV4475" s="270"/>
      <c r="BW4475" s="270"/>
      <c r="BX4475" s="256"/>
      <c r="BY4475" s="256"/>
      <c r="BZ4475" s="256"/>
      <c r="CA4475" s="267"/>
      <c r="CB4475" s="267"/>
      <c r="CC4475" s="274"/>
      <c r="CD4475" s="267"/>
      <c r="CE4475" s="267"/>
      <c r="CF4475" s="267"/>
      <c r="CG4475" s="267"/>
      <c r="CH4475" s="267"/>
      <c r="CI4475" s="267"/>
      <c r="CJ4475" s="267"/>
      <c r="CK4475" s="267"/>
      <c r="CL4475" s="265"/>
      <c r="CM4475" s="272"/>
      <c r="CN4475" s="264"/>
      <c r="CO4475" s="138"/>
      <c r="CP4475" s="226"/>
      <c r="CQ4475" s="226"/>
      <c r="CR4475" s="226"/>
      <c r="CS4475" s="139"/>
      <c r="CT4475" s="139"/>
      <c r="CU4475" s="139"/>
      <c r="CV4475" s="139"/>
      <c r="CW4475" s="139"/>
      <c r="CX4475" s="139"/>
      <c r="CY4475" s="139"/>
      <c r="CZ4475" s="139"/>
      <c r="DA4475" s="139"/>
      <c r="DB4475" s="120"/>
      <c r="DC4475" s="120"/>
      <c r="DD4475" s="120"/>
      <c r="DE4475" s="120"/>
      <c r="DF4475" s="120"/>
      <c r="DG4475" s="120"/>
      <c r="DH4475" s="120"/>
      <c r="DI4475" s="120"/>
      <c r="DJ4475" s="120"/>
      <c r="DK4475" s="120"/>
      <c r="DL4475" s="120"/>
      <c r="DM4475" s="120"/>
      <c r="DN4475" s="120"/>
    </row>
    <row r="4476" spans="1:118" s="119" customFormat="1">
      <c r="A4476" s="228"/>
      <c r="B4476" s="231"/>
      <c r="C4476" s="234"/>
      <c r="D4476" s="237"/>
      <c r="E4476" s="237"/>
      <c r="F4476" s="243"/>
      <c r="G4476" s="122">
        <v>2.1</v>
      </c>
      <c r="H4476" s="84"/>
      <c r="I4476" s="84"/>
      <c r="J4476" s="84"/>
      <c r="K4476" s="84"/>
      <c r="L4476" s="84"/>
      <c r="M4476" s="84"/>
      <c r="N4476" s="84"/>
      <c r="O4476" s="84"/>
      <c r="P4476" s="84"/>
      <c r="Q4476" s="84"/>
      <c r="R4476" s="84"/>
      <c r="S4476" s="84"/>
      <c r="T4476" s="84"/>
      <c r="U4476" s="84"/>
      <c r="V4476" s="84"/>
      <c r="W4476" s="84"/>
      <c r="X4476" s="84"/>
      <c r="Y4476" s="84"/>
      <c r="Z4476" s="84"/>
      <c r="AA4476" s="84"/>
      <c r="AB4476" s="84"/>
      <c r="AC4476" s="80"/>
      <c r="AD4476" s="80"/>
      <c r="AE4476" s="80"/>
      <c r="AF4476" s="80"/>
      <c r="AG4476" s="80"/>
      <c r="AH4476" s="80"/>
      <c r="AI4476" s="80"/>
      <c r="AJ4476" s="80"/>
      <c r="AK4476" s="80"/>
      <c r="AL4476" s="80"/>
      <c r="AM4476" s="240"/>
      <c r="AN4476" s="240"/>
      <c r="AO4476" s="240"/>
      <c r="AP4476" s="240"/>
      <c r="AQ4476" s="240"/>
      <c r="AR4476" s="240"/>
      <c r="AS4476" s="240"/>
      <c r="AT4476" s="256"/>
      <c r="AU4476" s="256"/>
      <c r="AV4476" s="259"/>
      <c r="AW4476" s="259"/>
      <c r="AX4476" s="256"/>
      <c r="AY4476" s="256"/>
      <c r="AZ4476" s="256"/>
      <c r="BA4476" s="256"/>
      <c r="BB4476" s="256"/>
      <c r="BC4476" s="256"/>
      <c r="BD4476" s="256"/>
      <c r="BE4476" s="256"/>
      <c r="BF4476" s="256"/>
      <c r="BG4476" s="256"/>
      <c r="BH4476" s="256"/>
      <c r="BI4476" s="256"/>
      <c r="BJ4476" s="256"/>
      <c r="BK4476" s="256"/>
      <c r="BL4476" s="262"/>
      <c r="BM4476" s="262"/>
      <c r="BN4476" s="262"/>
      <c r="BO4476" s="262"/>
      <c r="BP4476" s="262"/>
      <c r="BQ4476" s="262"/>
      <c r="BR4476" s="270"/>
      <c r="BS4476" s="270"/>
      <c r="BT4476" s="270"/>
      <c r="BU4476" s="270"/>
      <c r="BV4476" s="270"/>
      <c r="BW4476" s="270"/>
      <c r="BX4476" s="256"/>
      <c r="BY4476" s="256"/>
      <c r="BZ4476" s="256"/>
      <c r="CA4476" s="267"/>
      <c r="CB4476" s="267"/>
      <c r="CC4476" s="274"/>
      <c r="CD4476" s="267"/>
      <c r="CE4476" s="267"/>
      <c r="CF4476" s="267"/>
      <c r="CG4476" s="267"/>
      <c r="CH4476" s="267"/>
      <c r="CI4476" s="267"/>
      <c r="CJ4476" s="267"/>
      <c r="CK4476" s="267"/>
      <c r="CL4476" s="265"/>
      <c r="CM4476" s="272"/>
      <c r="CN4476" s="264"/>
      <c r="CO4476" s="138"/>
      <c r="CP4476" s="226"/>
      <c r="CQ4476" s="226"/>
      <c r="CR4476" s="226"/>
      <c r="CS4476" s="139"/>
      <c r="CT4476" s="139"/>
      <c r="CU4476" s="139"/>
      <c r="CV4476" s="139"/>
      <c r="CW4476" s="139"/>
      <c r="CX4476" s="139"/>
      <c r="CY4476" s="139"/>
      <c r="CZ4476" s="139"/>
      <c r="DA4476" s="139"/>
      <c r="DB4476" s="120"/>
      <c r="DC4476" s="120"/>
      <c r="DD4476" s="120"/>
      <c r="DE4476" s="120"/>
      <c r="DF4476" s="120"/>
      <c r="DG4476" s="120"/>
      <c r="DH4476" s="120"/>
      <c r="DI4476" s="120"/>
      <c r="DJ4476" s="120"/>
      <c r="DK4476" s="120"/>
      <c r="DL4476" s="120"/>
      <c r="DM4476" s="120"/>
      <c r="DN4476" s="120"/>
    </row>
    <row r="4477" spans="1:118" s="119" customFormat="1">
      <c r="A4477" s="228"/>
      <c r="B4477" s="231"/>
      <c r="C4477" s="234"/>
      <c r="D4477" s="237"/>
      <c r="E4477" s="237"/>
      <c r="F4477" s="243"/>
      <c r="G4477" s="122">
        <v>2.7</v>
      </c>
      <c r="H4477" s="84"/>
      <c r="I4477" s="84"/>
      <c r="J4477" s="84"/>
      <c r="K4477" s="84"/>
      <c r="L4477" s="84"/>
      <c r="M4477" s="84"/>
      <c r="N4477" s="84"/>
      <c r="O4477" s="84"/>
      <c r="P4477" s="84"/>
      <c r="Q4477" s="84"/>
      <c r="R4477" s="84"/>
      <c r="S4477" s="84"/>
      <c r="T4477" s="84"/>
      <c r="U4477" s="84"/>
      <c r="V4477" s="84"/>
      <c r="W4477" s="84"/>
      <c r="X4477" s="84"/>
      <c r="Y4477" s="84"/>
      <c r="Z4477" s="84"/>
      <c r="AA4477" s="84"/>
      <c r="AB4477" s="84"/>
      <c r="AC4477" s="80"/>
      <c r="AD4477" s="80"/>
      <c r="AE4477" s="80"/>
      <c r="AF4477" s="80"/>
      <c r="AG4477" s="80"/>
      <c r="AH4477" s="80"/>
      <c r="AI4477" s="80"/>
      <c r="AJ4477" s="80"/>
      <c r="AK4477" s="80"/>
      <c r="AL4477" s="80"/>
      <c r="AM4477" s="240"/>
      <c r="AN4477" s="240"/>
      <c r="AO4477" s="240"/>
      <c r="AP4477" s="240"/>
      <c r="AQ4477" s="240"/>
      <c r="AR4477" s="240"/>
      <c r="AS4477" s="240"/>
      <c r="AT4477" s="256"/>
      <c r="AU4477" s="256"/>
      <c r="AV4477" s="259"/>
      <c r="AW4477" s="259"/>
      <c r="AX4477" s="256"/>
      <c r="AY4477" s="256"/>
      <c r="AZ4477" s="256"/>
      <c r="BA4477" s="256"/>
      <c r="BB4477" s="256"/>
      <c r="BC4477" s="256"/>
      <c r="BD4477" s="256"/>
      <c r="BE4477" s="256"/>
      <c r="BF4477" s="256"/>
      <c r="BG4477" s="256"/>
      <c r="BH4477" s="256"/>
      <c r="BI4477" s="256"/>
      <c r="BJ4477" s="256"/>
      <c r="BK4477" s="256"/>
      <c r="BL4477" s="262"/>
      <c r="BM4477" s="262"/>
      <c r="BN4477" s="262"/>
      <c r="BO4477" s="262"/>
      <c r="BP4477" s="262"/>
      <c r="BQ4477" s="262"/>
      <c r="BR4477" s="270"/>
      <c r="BS4477" s="270"/>
      <c r="BT4477" s="270"/>
      <c r="BU4477" s="270"/>
      <c r="BV4477" s="270"/>
      <c r="BW4477" s="270"/>
      <c r="BX4477" s="256"/>
      <c r="BY4477" s="256"/>
      <c r="BZ4477" s="256"/>
      <c r="CA4477" s="267"/>
      <c r="CB4477" s="267"/>
      <c r="CC4477" s="274"/>
      <c r="CD4477" s="267"/>
      <c r="CE4477" s="267"/>
      <c r="CF4477" s="267"/>
      <c r="CG4477" s="267"/>
      <c r="CH4477" s="267"/>
      <c r="CI4477" s="267"/>
      <c r="CJ4477" s="267"/>
      <c r="CK4477" s="267"/>
      <c r="CL4477" s="265"/>
      <c r="CM4477" s="272"/>
      <c r="CN4477" s="264"/>
      <c r="CO4477" s="138"/>
      <c r="CP4477" s="226"/>
      <c r="CQ4477" s="226"/>
      <c r="CR4477" s="226"/>
      <c r="CS4477" s="139"/>
      <c r="CT4477" s="139"/>
      <c r="CU4477" s="139"/>
      <c r="CV4477" s="139"/>
      <c r="CW4477" s="139"/>
      <c r="CX4477" s="139"/>
      <c r="CY4477" s="139"/>
      <c r="CZ4477" s="139"/>
      <c r="DA4477" s="139"/>
      <c r="DB4477" s="120"/>
      <c r="DC4477" s="120"/>
      <c r="DD4477" s="120"/>
      <c r="DE4477" s="120"/>
      <c r="DF4477" s="120"/>
      <c r="DG4477" s="120"/>
      <c r="DH4477" s="120"/>
      <c r="DI4477" s="120"/>
      <c r="DJ4477" s="120"/>
      <c r="DK4477" s="120"/>
      <c r="DL4477" s="120"/>
      <c r="DM4477" s="120"/>
      <c r="DN4477" s="120"/>
    </row>
    <row r="4478" spans="1:118" s="119" customFormat="1">
      <c r="A4478" s="228"/>
      <c r="B4478" s="231"/>
      <c r="C4478" s="234"/>
      <c r="D4478" s="237"/>
      <c r="E4478" s="237"/>
      <c r="F4478" s="243"/>
      <c r="G4478" s="122">
        <v>3</v>
      </c>
      <c r="H4478" s="84"/>
      <c r="I4478" s="84"/>
      <c r="J4478" s="84"/>
      <c r="K4478" s="84"/>
      <c r="L4478" s="84"/>
      <c r="M4478" s="84"/>
      <c r="N4478" s="84"/>
      <c r="O4478" s="84"/>
      <c r="P4478" s="84"/>
      <c r="Q4478" s="84"/>
      <c r="R4478" s="84"/>
      <c r="S4478" s="84"/>
      <c r="T4478" s="84"/>
      <c r="U4478" s="84"/>
      <c r="V4478" s="84"/>
      <c r="W4478" s="84"/>
      <c r="X4478" s="84"/>
      <c r="Y4478" s="84"/>
      <c r="Z4478" s="84"/>
      <c r="AA4478" s="84"/>
      <c r="AB4478" s="84"/>
      <c r="AC4478" s="80"/>
      <c r="AD4478" s="80"/>
      <c r="AE4478" s="80"/>
      <c r="AF4478" s="80"/>
      <c r="AG4478" s="80"/>
      <c r="AH4478" s="80"/>
      <c r="AI4478" s="80"/>
      <c r="AJ4478" s="80"/>
      <c r="AK4478" s="80"/>
      <c r="AL4478" s="80"/>
      <c r="AM4478" s="240"/>
      <c r="AN4478" s="240"/>
      <c r="AO4478" s="240"/>
      <c r="AP4478" s="240"/>
      <c r="AQ4478" s="240"/>
      <c r="AR4478" s="240"/>
      <c r="AS4478" s="240"/>
      <c r="AT4478" s="256"/>
      <c r="AU4478" s="256"/>
      <c r="AV4478" s="259"/>
      <c r="AW4478" s="259"/>
      <c r="AX4478" s="256"/>
      <c r="AY4478" s="256"/>
      <c r="AZ4478" s="256"/>
      <c r="BA4478" s="256"/>
      <c r="BB4478" s="256"/>
      <c r="BC4478" s="256"/>
      <c r="BD4478" s="256"/>
      <c r="BE4478" s="256"/>
      <c r="BF4478" s="256"/>
      <c r="BG4478" s="256"/>
      <c r="BH4478" s="256"/>
      <c r="BI4478" s="256"/>
      <c r="BJ4478" s="256"/>
      <c r="BK4478" s="256"/>
      <c r="BL4478" s="262"/>
      <c r="BM4478" s="262"/>
      <c r="BN4478" s="262"/>
      <c r="BO4478" s="262"/>
      <c r="BP4478" s="262"/>
      <c r="BQ4478" s="262"/>
      <c r="BR4478" s="270"/>
      <c r="BS4478" s="270"/>
      <c r="BT4478" s="270"/>
      <c r="BU4478" s="270"/>
      <c r="BV4478" s="270"/>
      <c r="BW4478" s="270"/>
      <c r="BX4478" s="256"/>
      <c r="BY4478" s="256"/>
      <c r="BZ4478" s="256"/>
      <c r="CA4478" s="267"/>
      <c r="CB4478" s="267"/>
      <c r="CC4478" s="274"/>
      <c r="CD4478" s="267"/>
      <c r="CE4478" s="267"/>
      <c r="CF4478" s="267"/>
      <c r="CG4478" s="267"/>
      <c r="CH4478" s="267"/>
      <c r="CI4478" s="267"/>
      <c r="CJ4478" s="267"/>
      <c r="CK4478" s="267"/>
      <c r="CL4478" s="265"/>
      <c r="CM4478" s="272"/>
      <c r="CN4478" s="264"/>
      <c r="CO4478" s="138"/>
      <c r="CP4478" s="226"/>
      <c r="CQ4478" s="226"/>
      <c r="CR4478" s="226"/>
      <c r="CS4478" s="139"/>
      <c r="CT4478" s="139"/>
      <c r="CU4478" s="139"/>
      <c r="CV4478" s="139"/>
      <c r="CW4478" s="139"/>
      <c r="CX4478" s="139"/>
      <c r="CY4478" s="139"/>
      <c r="CZ4478" s="139"/>
      <c r="DA4478" s="139"/>
      <c r="DB4478" s="120"/>
      <c r="DC4478" s="120"/>
      <c r="DD4478" s="120"/>
      <c r="DE4478" s="120"/>
      <c r="DF4478" s="120"/>
      <c r="DG4478" s="120"/>
      <c r="DH4478" s="120"/>
      <c r="DI4478" s="120"/>
      <c r="DJ4478" s="120"/>
      <c r="DK4478" s="120"/>
      <c r="DL4478" s="120"/>
      <c r="DM4478" s="120"/>
      <c r="DN4478" s="120"/>
    </row>
    <row r="4479" spans="1:118" s="119" customFormat="1">
      <c r="A4479" s="228"/>
      <c r="B4479" s="231"/>
      <c r="C4479" s="234"/>
      <c r="D4479" s="237"/>
      <c r="E4479" s="237"/>
      <c r="F4479" s="244"/>
      <c r="G4479" s="123">
        <v>3.9</v>
      </c>
      <c r="H4479" s="85"/>
      <c r="I4479" s="85"/>
      <c r="J4479" s="85"/>
      <c r="K4479" s="85"/>
      <c r="L4479" s="85"/>
      <c r="M4479" s="85"/>
      <c r="N4479" s="85"/>
      <c r="O4479" s="85"/>
      <c r="P4479" s="85"/>
      <c r="Q4479" s="85"/>
      <c r="R4479" s="85"/>
      <c r="S4479" s="85"/>
      <c r="T4479" s="85"/>
      <c r="U4479" s="85"/>
      <c r="V4479" s="85"/>
      <c r="W4479" s="85"/>
      <c r="X4479" s="85"/>
      <c r="Y4479" s="85"/>
      <c r="Z4479" s="85"/>
      <c r="AA4479" s="85"/>
      <c r="AB4479" s="85"/>
      <c r="AC4479" s="81"/>
      <c r="AD4479" s="81"/>
      <c r="AE4479" s="81"/>
      <c r="AF4479" s="81"/>
      <c r="AG4479" s="81"/>
      <c r="AH4479" s="81"/>
      <c r="AI4479" s="81"/>
      <c r="AJ4479" s="81"/>
      <c r="AK4479" s="81"/>
      <c r="AL4479" s="81"/>
      <c r="AM4479" s="240"/>
      <c r="AN4479" s="240"/>
      <c r="AO4479" s="240"/>
      <c r="AP4479" s="240"/>
      <c r="AQ4479" s="240"/>
      <c r="AR4479" s="240"/>
      <c r="AS4479" s="240"/>
      <c r="AT4479" s="256"/>
      <c r="AU4479" s="256"/>
      <c r="AV4479" s="259"/>
      <c r="AW4479" s="259"/>
      <c r="AX4479" s="256"/>
      <c r="AY4479" s="256"/>
      <c r="AZ4479" s="256"/>
      <c r="BA4479" s="256"/>
      <c r="BB4479" s="256"/>
      <c r="BC4479" s="256"/>
      <c r="BD4479" s="256"/>
      <c r="BE4479" s="256"/>
      <c r="BF4479" s="256"/>
      <c r="BG4479" s="256"/>
      <c r="BH4479" s="256"/>
      <c r="BI4479" s="256"/>
      <c r="BJ4479" s="256"/>
      <c r="BK4479" s="256"/>
      <c r="BL4479" s="262"/>
      <c r="BM4479" s="262"/>
      <c r="BN4479" s="262"/>
      <c r="BO4479" s="262"/>
      <c r="BP4479" s="262"/>
      <c r="BQ4479" s="262"/>
      <c r="BR4479" s="270"/>
      <c r="BS4479" s="270"/>
      <c r="BT4479" s="270"/>
      <c r="BU4479" s="270"/>
      <c r="BV4479" s="270"/>
      <c r="BW4479" s="270"/>
      <c r="BX4479" s="256"/>
      <c r="BY4479" s="256"/>
      <c r="BZ4479" s="256"/>
      <c r="CA4479" s="267"/>
      <c r="CB4479" s="267"/>
      <c r="CC4479" s="274"/>
      <c r="CD4479" s="267"/>
      <c r="CE4479" s="267"/>
      <c r="CF4479" s="267"/>
      <c r="CG4479" s="267"/>
      <c r="CH4479" s="267"/>
      <c r="CI4479" s="267"/>
      <c r="CJ4479" s="267"/>
      <c r="CK4479" s="267"/>
      <c r="CL4479" s="265"/>
      <c r="CM4479" s="272"/>
      <c r="CN4479" s="264"/>
      <c r="CO4479" s="138"/>
      <c r="CP4479" s="226"/>
      <c r="CQ4479" s="226"/>
      <c r="CR4479" s="226"/>
      <c r="CS4479" s="139"/>
      <c r="CT4479" s="139"/>
      <c r="CU4479" s="139"/>
      <c r="CV4479" s="139"/>
      <c r="CW4479" s="139"/>
      <c r="CX4479" s="139"/>
      <c r="CY4479" s="139"/>
      <c r="CZ4479" s="139"/>
      <c r="DA4479" s="139"/>
      <c r="DB4479" s="120"/>
      <c r="DC4479" s="120"/>
      <c r="DD4479" s="120"/>
      <c r="DE4479" s="120"/>
      <c r="DF4479" s="120"/>
      <c r="DG4479" s="120"/>
      <c r="DH4479" s="120"/>
      <c r="DI4479" s="120"/>
      <c r="DJ4479" s="120"/>
      <c r="DK4479" s="120"/>
      <c r="DL4479" s="120"/>
      <c r="DM4479" s="120"/>
      <c r="DN4479" s="120"/>
    </row>
    <row r="4480" spans="1:118" s="119" customFormat="1">
      <c r="A4480" s="229"/>
      <c r="B4480" s="232"/>
      <c r="C4480" s="235"/>
      <c r="D4480" s="238"/>
      <c r="E4480" s="238"/>
      <c r="F4480" s="245" t="s">
        <v>83</v>
      </c>
      <c r="G4480" s="246"/>
      <c r="H4480" s="82"/>
      <c r="I4480" s="82"/>
      <c r="J4480" s="82"/>
      <c r="K4480" s="82"/>
      <c r="L4480" s="82"/>
      <c r="M4480" s="82"/>
      <c r="N4480" s="82"/>
      <c r="O4480" s="82"/>
      <c r="P4480" s="82"/>
      <c r="Q4480" s="82"/>
      <c r="R4480" s="82"/>
      <c r="S4480" s="82"/>
      <c r="T4480" s="82"/>
      <c r="U4480" s="82"/>
      <c r="V4480" s="82"/>
      <c r="W4480" s="82"/>
      <c r="X4480" s="82"/>
      <c r="Y4480" s="82"/>
      <c r="Z4480" s="82"/>
      <c r="AA4480" s="82"/>
      <c r="AB4480" s="82"/>
      <c r="AC4480" s="35"/>
      <c r="AD4480" s="35"/>
      <c r="AE4480" s="35"/>
      <c r="AF4480" s="35"/>
      <c r="AG4480" s="35"/>
      <c r="AH4480" s="35"/>
      <c r="AI4480" s="35"/>
      <c r="AJ4480" s="35"/>
      <c r="AK4480" s="35"/>
      <c r="AL4480" s="35"/>
      <c r="AM4480" s="241"/>
      <c r="AN4480" s="241"/>
      <c r="AO4480" s="241"/>
      <c r="AP4480" s="241"/>
      <c r="AQ4480" s="241"/>
      <c r="AR4480" s="241"/>
      <c r="AS4480" s="241"/>
      <c r="AT4480" s="257"/>
      <c r="AU4480" s="257"/>
      <c r="AV4480" s="260"/>
      <c r="AW4480" s="260"/>
      <c r="AX4480" s="257"/>
      <c r="AY4480" s="257"/>
      <c r="AZ4480" s="257"/>
      <c r="BA4480" s="257"/>
      <c r="BB4480" s="257"/>
      <c r="BC4480" s="257"/>
      <c r="BD4480" s="257"/>
      <c r="BE4480" s="257"/>
      <c r="BF4480" s="257"/>
      <c r="BG4480" s="257"/>
      <c r="BH4480" s="257"/>
      <c r="BI4480" s="257"/>
      <c r="BJ4480" s="257"/>
      <c r="BK4480" s="257"/>
      <c r="BL4480" s="263"/>
      <c r="BM4480" s="263"/>
      <c r="BN4480" s="263"/>
      <c r="BO4480" s="263"/>
      <c r="BP4480" s="263"/>
      <c r="BQ4480" s="263"/>
      <c r="BR4480" s="271"/>
      <c r="BS4480" s="271"/>
      <c r="BT4480" s="271"/>
      <c r="BU4480" s="271"/>
      <c r="BV4480" s="271"/>
      <c r="BW4480" s="271"/>
      <c r="BX4480" s="257"/>
      <c r="BY4480" s="257"/>
      <c r="BZ4480" s="257"/>
      <c r="CA4480" s="268"/>
      <c r="CB4480" s="268"/>
      <c r="CC4480" s="275"/>
      <c r="CD4480" s="268"/>
      <c r="CE4480" s="268"/>
      <c r="CF4480" s="268"/>
      <c r="CG4480" s="268"/>
      <c r="CH4480" s="268"/>
      <c r="CI4480" s="268"/>
      <c r="CJ4480" s="268"/>
      <c r="CK4480" s="268"/>
      <c r="CL4480" s="265"/>
      <c r="CM4480" s="272"/>
      <c r="CN4480" s="264"/>
      <c r="CO4480" s="138"/>
      <c r="CP4480" s="226"/>
      <c r="CQ4480" s="226"/>
      <c r="CR4480" s="226"/>
      <c r="CS4480" s="139"/>
      <c r="CT4480" s="139"/>
      <c r="CU4480" s="139"/>
      <c r="CV4480" s="139"/>
      <c r="CW4480" s="139"/>
      <c r="CX4480" s="139"/>
      <c r="CY4480" s="139"/>
      <c r="CZ4480" s="139"/>
      <c r="DA4480" s="139"/>
      <c r="DB4480" s="120"/>
      <c r="DC4480" s="120"/>
      <c r="DD4480" s="120"/>
      <c r="DE4480" s="120"/>
      <c r="DF4480" s="120"/>
      <c r="DG4480" s="120"/>
      <c r="DH4480" s="120"/>
      <c r="DI4480" s="120"/>
      <c r="DJ4480" s="120"/>
      <c r="DK4480" s="120"/>
      <c r="DL4480" s="120"/>
      <c r="DM4480" s="120"/>
      <c r="DN4480" s="120"/>
    </row>
    <row r="4481" spans="1:118" s="119" customFormat="1" ht="14.25" customHeight="1">
      <c r="A4481" s="227">
        <f t="shared" si="1362"/>
        <v>555</v>
      </c>
      <c r="B4481" s="230" t="s">
        <v>507</v>
      </c>
      <c r="C4481" s="233" t="s">
        <v>508</v>
      </c>
      <c r="D4481" s="236">
        <v>42282</v>
      </c>
      <c r="E4481" s="236" t="s">
        <v>503</v>
      </c>
      <c r="F4481" s="253" t="s">
        <v>80</v>
      </c>
      <c r="G4481" s="254"/>
      <c r="H4481" s="82" t="s">
        <v>69</v>
      </c>
      <c r="I4481" s="82"/>
      <c r="J4481" s="82" t="s">
        <v>60</v>
      </c>
      <c r="K4481" s="82" t="s">
        <v>60</v>
      </c>
      <c r="L4481" s="82" t="s">
        <v>60</v>
      </c>
      <c r="M4481" s="82" t="s">
        <v>60</v>
      </c>
      <c r="N4481" s="82" t="s">
        <v>60</v>
      </c>
      <c r="O4481" s="82"/>
      <c r="P4481" s="82" t="s">
        <v>60</v>
      </c>
      <c r="Q4481" s="82" t="s">
        <v>60</v>
      </c>
      <c r="R4481" s="82" t="s">
        <v>60</v>
      </c>
      <c r="S4481" s="82" t="s">
        <v>60</v>
      </c>
      <c r="T4481" s="82" t="s">
        <v>60</v>
      </c>
      <c r="U4481" s="82" t="s">
        <v>60</v>
      </c>
      <c r="V4481" s="82"/>
      <c r="W4481" s="82" t="s">
        <v>61</v>
      </c>
      <c r="X4481" s="82" t="s">
        <v>61</v>
      </c>
      <c r="Y4481" s="82" t="s">
        <v>61</v>
      </c>
      <c r="Z4481" s="82" t="s">
        <v>61</v>
      </c>
      <c r="AA4481" s="82" t="s">
        <v>61</v>
      </c>
      <c r="AB4481" s="82" t="s">
        <v>61</v>
      </c>
      <c r="AC4481" s="82"/>
      <c r="AD4481" s="82" t="s">
        <v>61</v>
      </c>
      <c r="AE4481" s="82" t="s">
        <v>61</v>
      </c>
      <c r="AF4481" s="82" t="s">
        <v>61</v>
      </c>
      <c r="AG4481" s="82" t="s">
        <v>61</v>
      </c>
      <c r="AH4481" s="82" t="s">
        <v>61</v>
      </c>
      <c r="AI4481" s="82" t="s">
        <v>1471</v>
      </c>
      <c r="AJ4481" s="82"/>
      <c r="AK4481" s="82" t="s">
        <v>60</v>
      </c>
      <c r="AL4481" s="82" t="s">
        <v>60</v>
      </c>
      <c r="AM4481" s="239">
        <f>COUNTIF(H4481:AL4481,"PH")+COUNTIF(H4481:AL4481,"PH/L")+COUNTIF(H4481:AL4481,"PM")</f>
        <v>0</v>
      </c>
      <c r="AN4481" s="239">
        <f>COUNTIF(H4481:AL4481,"PD")+COUNTIF(H4481:AL4481,"PDD")+COUNTIF(H4481:AL4481,"P/DS")/2+COUNTIF(H4481:AL4481,"PMD")</f>
        <v>0</v>
      </c>
      <c r="AO4481" s="239">
        <f>COUNTIF(H4481:AL4481,"PN")+COUNTIF(H4481:AL4481,"P/NS")/2+COUNTIF(H4481:AL4481,"PH")+COUNTIF(H4481:AL4481,"PH/F")/2+COUNTIF(H4481:AL4481,"PH/L")/2+COUNTIF(H4481:AL4481,"PM")</f>
        <v>0</v>
      </c>
      <c r="AP4481" s="239">
        <f>COUNTIF(H4481:AL4481,"BH")+COUNTIF(H4481:AL4481,"AL/BL")+COUNTIF(H4481:AL4481,"UL/BL")+COUNTIF(H4481:AL4481,"BM")</f>
        <v>0</v>
      </c>
      <c r="AQ4481" s="239">
        <f>COUNTIF(H4481:AL4481,"DS")+COUNTIF(H4481:AL4481,"AL/DS")/2+COUNTIF(H4481:AL4481,"UL/DS")/2+COUNTIF(H4481:AL4481,"CT")+COUNTIF(H4481:AL4481,"MD")</f>
        <v>13.5</v>
      </c>
      <c r="AR4481" s="239">
        <f>COUNTIF(H4481:AL4481,"NS")+COUNTIF(H4481:AL4481,"AL/NS")/2+COUNTIF(H4481:AL4481,"UL/NS")/2+COUNTIF(H4481:AL4481,"BH")+COUNTIF(H4481:AL4481,"AL/BF")/2+COUNTIF(H4481:AL4481,"AL/BL")/2+COUNTIF(H4481:AL4481,"UL/BL")/2+COUNTIF(H4481:AL4481,"UL/BF")/2+COUNTIF(H4481:AL4481,"BM")</f>
        <v>11</v>
      </c>
      <c r="AS4481" s="239">
        <f>COUNTIF(H4481:AL4481,"AL")+COUNTIF(H4481:AL4481,"AL/DS")/2+COUNTIF(H4481:AL4481,"AL/NS")/2+COUNTIF(H4481:AL4481,"NH")+COUNTIF(H4481:AL4481,"SL")+COUNTIF(H4481:AL4481,"NHD")+COUNTIF(H4481:AL4481,"B")+COUNTIF(H4481:AL4481,"HL")+COUNTIF(H4481:AL4481,"AL/BF")/2+COUNTIF(H4481:AL4481,"AL/BL")/2</f>
        <v>1</v>
      </c>
      <c r="AT4481" s="255">
        <f>COUNTIF(H4481:AL4481,"PD")+COUNTIF(H4481:AL4481,"PN")+COUNTIF(H4481:AL4481,"P/DS")/2+COUNTIF(H4481:AL4481,"P/NS")/2+COUNTIF(H4481:AL4481,"DS")+COUNTIF(H4481:AL4481,"NS")+COUNTIF(H4481:AL4481,"AL")+COUNTIF(H4481:AL4481,"AL/DS")+COUNTIF(H4481:AL4481,"AL/NS")+COUNTIF(H4481:AL4481,"NH")+COUNTIF(H4481:AL4481,"SL")+COUNTIF(H4481:AL4481,"UL/DS")/2+COUNTIF(H4481:AL4481,"UL/NS")/2+COUNTIF(H4481:AL4481,"CT")+COUNTIF(H4481:AL4481,"NHD")+COUNTIF(H4481:AL4481,"PDD")+COUNTIF(H4481:AL4481,"B")+COUNTIF(H4481:AL4481,"HL")+COUNTIF(H4481:AL4481,"PH")+COUNTIF(H4481:AL4481,"BH")+COUNTIF(H4481:AL4481,"AL/BF")+COUNTIF(H4481:AL4481,"AL/BL")+COUNTIF(H4481:AL4481,"UL/BF")/2+COUNTIF(H4481:AL4481,"UL/BL")/2+COUNTIF(H4481:AL4481,"PH/F")/2+COUNTIF(H4481:AL4481,"PH/L")/2+COUNTIF(H4481:AL4481,"MD")+COUNTIF(H4481:AL4481,"PMD")+COUNTIF(H4481:AL4481,"PM")+COUNTIF(H4481:AL4481,"BM")</f>
        <v>25.5</v>
      </c>
      <c r="AU4481" s="255">
        <f>COUNTIF(H4481:AL4481,"P/DS")/2+COUNTIF(H4481:AL4481,"P/NS")/2+COUNTIF(H4481:AL4481,"IL")+COUNTIF(H4481:AL4481,"NL")+COUNTIF(H4481:AL4481,"UL")+COUNTIF(H4481:AL4481,"UL/DS")/2+COUNTIF(H4481:AL4481,"UL/NS")/2+COUNTIF(H4481:AL4481,"KT")+COUNTIF(H4481:AL4481,"UL/BF")/2+COUNTIF(H4481:AL4481,"UL/BL")/2+COUNTIF(H4481:AL4481,"PH/F")/2+COUNTIF(H4481:AL4481,"PH/L")/2+COUNTIF(H4481:AL4481,"NB")</f>
        <v>0.5</v>
      </c>
      <c r="AV4481" s="258">
        <f>COUNTIF(H4481:AL4481,"PN")+COUNTIF(H4481:AL4481,"TVD")+COUNTIF(H4481:AL4481,"PH")+COUNTIF(H4481:AL4481,"PM")+COUNTIF(H4481:AL4481,"PDD")-COUNTIFS(H4481:AL4481,"PN",H4488:AL4488,"&gt;=3")-COUNTIFS(H4481:AL4481,"PM",H4488:AL4488,"&gt;=3")</f>
        <v>0</v>
      </c>
      <c r="AW4481" s="258">
        <f>COUNTIF(H4481:AL4481,"NS")+COUNTIF(H4481:AL4481,"D")+COUNTIF(H4481:AL4481,"BH")+COUNTIF(H4481:AL4481,"NHD")+COUNTIF(H4481:AL4481,"BM")-COUNTIFS(H4481:AL4481,"NS",H4488:AL4488,"&gt;=3")-COUNTIFS(H4481:AL4481,"BH",H4488:AL4488,"&gt;=3")-COUNTIFS(H4481:AL4481,"BM",H4488:AL4488,"&gt;=3")</f>
        <v>11</v>
      </c>
      <c r="AX4481" s="255">
        <f>COUNTIF(H4481:AL4481,"AL")+COUNTIF(H4481:AL4481,"AL/DS")/2+COUNTIF(H4481:AL4481,"AL/NS")/2+COUNTIF(H4481:AL4481,"AL/BF")+COUNTIF(H4481:AL4481,"AL/BL")/2</f>
        <v>0</v>
      </c>
      <c r="AY4481" s="255">
        <f>COUNTIF(H4481:AL4481,"SL")</f>
        <v>0</v>
      </c>
      <c r="AZ4481" s="255">
        <f>COUNTIF(H4481:AL4481,"NH")</f>
        <v>1</v>
      </c>
      <c r="BA4481" s="255">
        <f>COUNTIF(H4481:AL4481,"HL")</f>
        <v>0</v>
      </c>
      <c r="BB4481" s="255">
        <f>COUNTIF(G4481:AL4481,"P/DS")/2+COUNTIF(G4481:AL4481,"P/NS")/2+COUNTIF(G4481:AL4481,"UL")+COUNTIF(G4481:AL4481,"UL/DS")/2+COUNTIF(G4481:AL4481,"UL/NS")/2+COUNTIF(G4481:AL4481,"UL/BL")/2+COUNTIF(G4481:AL4481,"UL/BF")/2+COUNTIF(G4481:AL4481,"PH/F")/2+COUNTIF(G4481:AL4481,"PH/L")/2</f>
        <v>0.5</v>
      </c>
      <c r="BC4481" s="255">
        <f>COUNTIF(H4481:AL4481,"NB")</f>
        <v>0</v>
      </c>
      <c r="BD4481" s="255">
        <f>COUNTIF(H4481:AL4481,"NL")</f>
        <v>0</v>
      </c>
      <c r="BE4481" s="255">
        <f>COUNTIF(H4481:AL4481,"IL")</f>
        <v>0</v>
      </c>
      <c r="BF4481" s="255">
        <f>COUNTIF(H4481:AL4481,"KT")</f>
        <v>0</v>
      </c>
      <c r="BG4481" s="255">
        <f>COUNTIF(H4481:AL4481,"L70")</f>
        <v>0</v>
      </c>
      <c r="BH4481" s="255">
        <f>COUNTIF(H4481:AL4481,"MD")</f>
        <v>0</v>
      </c>
      <c r="BI4481" s="255">
        <f>COUNTIF(H4481:AL4481,"PMD")</f>
        <v>0</v>
      </c>
      <c r="BJ4481" s="255">
        <f>COUNTIF(H4481:AL4481,"PM")</f>
        <v>0</v>
      </c>
      <c r="BK4481" s="255">
        <f>COUNTIF(H4481:AL4481,"BM")</f>
        <v>0</v>
      </c>
      <c r="BL4481" s="261">
        <f>SUMIF(H4481:AL4481,"PD",H4482:AL4482)+SUMIF(H4481:AL4481,"PN",H4482:AL4482)+SUMIF(H4481:AL4481,"P/DS",H4482:AL4482)+SUMIF(H4481:AL4481,"PN/F",H4482:AL4482)+SUMIF(H4481:AL4481,"PN/L",H4482:AL4482)+SUMIF(H4481:AL4481,"TV",H4482:AL4482)+SUMIF(H4481:AL4481,"TVD",H4482:AL4482)+SUMIF(H4481:AL4481,"PDD",H4482:AL4482)</f>
        <v>0</v>
      </c>
      <c r="BM4481" s="261">
        <f>SUMIF(H4481:AL4481,"PD",H4483:AL4483)+SUMIF(H4481:AL4481,"PN",H4483:AL4483)+SUMIF(H4481:AL4481,"P/DS",H4483:AL4483)+SUMIF(H4481:AL4481,"PN/F",H4483:AL4483)+SUMIF(H4481:AL4481,"PN/L",H4483:AL4483)+SUMIF(H4481:AL4481,"TV",H4483:AL4483)+SUMIF(H4481:AL4481,"TVD",H4483:AL4483)+SUMIF(H4481:AL4481,"PDD",H4483:AL4483)+SUMIF(H4481:AL4481,"PMD",H4483:AL4483)</f>
        <v>0</v>
      </c>
      <c r="BN4481" s="261">
        <f>SUMIF(H4481:AL4481,"PD",H4484:AL4484)+SUMIF(H4481:AL4481,"PN",H4484:AL4484)+SUMIF(H4481:AL4481,"P/DS",H4484:AL4484)+SUMIF(H4481:AL4481,"PN/F",H4484:AL4484)+SUMIF(H4481:AL4481,"PN/L",H4484:AL4484)+SUMIF(H4481:AL4481,"TV",H4484:AL4484)+SUMIF(H4481:AL4481,"TVD",H4484:AL4484)</f>
        <v>0</v>
      </c>
      <c r="BO4481" s="261">
        <f>SUMIF(H4481:AL4481,"PD",H4485:AL4485)+SUMIF(H4481:AL4481,"PN",H4485:AL4485)+SUMIF(H4481:AL4481,"P/DS",H4485:AL4485)+SUMIF(H4481:AL4481,"PN/F",H4485:AL4485)+SUMIF(H4481:AL4481,"PN/L",H4485:AL4485)+SUMIF(H4481:AL4481,"TV",H4485:AL4485)+SUMIF(H4481:AL4481,"TVD",H4485:AL4485)</f>
        <v>0</v>
      </c>
      <c r="BP4481" s="261">
        <f>SUMIF(H4481:AL4481,"PD",H4486:AL4486)+SUMIF(H4481:AL4481,"PN",H4486:AL4486)+SUMIF(H4481:AL4481,"P/DS",H4486:AL4486)+SUMIF(H4481:AL4481,"PN/F",H4486:AL4486)+SUMIF(H4481:AL4481,"PN/L",H4486:AL4486)+SUMIF(H4481:AL4481,"TV",H4486:AL4486)+SUMIF(H4481:AL4481,"TVD",H4486:AL4486)+SUMIF(H4481:AL4481,"PDD",H4486:AL4486)+SUMIF(H4481:AL4481,"PH",H4486:AL4486)+SUMIF(H4481:AL4481,"PM",H4486:AL4486)</f>
        <v>0</v>
      </c>
      <c r="BQ4481" s="261">
        <f>SUMIF(H4481:AL4481,"PD",H4487:AL4487)+SUMIF(H4481:AL4481,"PN",H4487:AL4487)+SUMIF(H4481:AL4481,"P/DS",H4487:AL4487)+SUMIF(H4481:AL4481,"PN/F",H4487:AL4487)+SUMIF(H4481:AL4481,"PN/L",H4487:AL4487)+SUMIF(H4481:AL4481,"TV",H4487:AL4487)+SUMIF(H4481:AL4481,"TVD",H4487:AL4487)+SUMIF(H4481:AL4481,"PDD",H4487:AL4487)+SUMIF(H4481:AL4481,"PH",H4487:AL4487)+SUMIF(H4481:AL4481,"PM",H4487:AL4487)</f>
        <v>0</v>
      </c>
      <c r="BR4481" s="269">
        <f>SUM(H4482:AL4482)-BL4481</f>
        <v>21.5</v>
      </c>
      <c r="BS4481" s="269">
        <f>SUM(H4483:AL4483)-BM4481</f>
        <v>1</v>
      </c>
      <c r="BT4481" s="269">
        <f>SUM(H4484:AL4484)-BN4481</f>
        <v>0</v>
      </c>
      <c r="BU4481" s="269">
        <f>SUM(H4485:AL4485)-BO4481</f>
        <v>0</v>
      </c>
      <c r="BV4481" s="269">
        <f>SUM(H4486:AL4486)-BP4481</f>
        <v>8</v>
      </c>
      <c r="BW4481" s="269">
        <f>SUM(H4487:AL4487)-BQ4481</f>
        <v>0</v>
      </c>
      <c r="BX4481" s="255">
        <f>SUMIF(H4481:AL4481,"PD",H4488:AL4488)+SUMIF(H4481:AL4481,"PN",H4488:AL4488)+SUMIF(H4481:AL4481,"P/DS",H4488:AL4488)+SUMIF(H4481:AL4481,"PN/F",H4488:AL4488)+SUMIF(H4481:AL4481,"PN/L",H4488:AL4488)</f>
        <v>0</v>
      </c>
      <c r="BY4481" s="255">
        <f>SUM(H4488:AL4488)-BX4481</f>
        <v>0.5</v>
      </c>
      <c r="BZ4481" s="255">
        <f t="shared" ref="BZ4481" si="1365">+SUM(BL4481:BW4488)</f>
        <v>30.5</v>
      </c>
      <c r="CA4481" s="266">
        <f>(COUNTIFS(H4481:AL4481,"PD",H4482:AL4482,"&gt;=2"))*0.5-IF(CN4481="VP",COUNTIFS($H$16:$AL$16,"SAT",H4481:AL4481,"PD",H4482:AL4482,"&gt;=2"))*0.5</f>
        <v>0</v>
      </c>
      <c r="CB4481" s="266">
        <f>(COUNTIFS(H4481:AL4481,"PN",H4483:AL4483,"&gt;=0.5",H4482:AL4482,"&gt;=1.5"))*0.5+COUNTIFS(H4481:AL4481,"PDD",H4483:AL4483,"&gt;=0.5",H4482:AL4482,"&gt;=1.5")*0.5</f>
        <v>0</v>
      </c>
      <c r="CC4481" s="273">
        <f>(COUNTIFS(H4481:AL4481,"TV",H4483:AL4483,"&gt;=10"))*0.5+(COUNTIFS(H4481:AL4481,"PMD",H4483:AL4483,"&gt;=2"))*0.5</f>
        <v>0</v>
      </c>
      <c r="CD4481" s="266">
        <f>(COUNTIFS(H4481:AL4481,"TVD",H4485:AL4485,"&gt;=6.5",H4483:AL4483,"&gt;=3.5"))*0.5</f>
        <v>0</v>
      </c>
      <c r="CE4481" s="266">
        <f>(COUNTIFS(H4481:AL4481,"PD",H4486:AL4486,"&gt;=10"))*0.5</f>
        <v>0</v>
      </c>
      <c r="CF4481" s="266">
        <f>(COUNTIFS(H4481:AL4481,"PDD",H4486:AL4486,"&gt;=3.5",H4487:AL4487,"&gt;=6.5")+COUNTIFS(H4481:AL4481,"PH",H4487:AL4487,"&gt;=0.5",H4486:AL4486,"&gt;=1.5")+COUNTIFS(H4481:AL4481,"PM",H4487:AL4487,"&gt;=0.5",H4486:AL4486,"&gt;=1.5"))*0.5</f>
        <v>0</v>
      </c>
      <c r="CG4481" s="266">
        <f>(COUNTIFS(H4481:AL4481,"DS",H4482:AL4482,"&gt;=2")+COUNTIFS(H4481:AL4481,"AL/DS",H4482:AL4482,"&gt;=2"))*0.5-IF(CN4481="VP",COUNTIFS($H$16:$AL$16,"SAT",H4481:AL4481,"DS",H4482:AL4482,"&gt;=2"))*0.5</f>
        <v>3.5</v>
      </c>
      <c r="CH4481" s="266">
        <f>(COUNTIFS(H4481:AL4481,"NS",H4483:AL4483,"&gt;=0.5",H4482:AL4482,"&gt;=1.5")+COUNTIFS(H4481:AL4481,"AL/NS",H4483:AL4483,"&gt;=0.5",H4482:AL4482,"&gt;=1.5")+COUNTIFS(H4481:AL4481,"NHD",H4483:AL4483,"&gt;=4.5",H4486:AL4486,"&gt;=2",H4482:AL4482,"&gt;=1.5"))*0.5</f>
        <v>1</v>
      </c>
      <c r="CI4481" s="266">
        <f>(COUNTIF(H4483:AL4483,"&gt;=10")+COUNTIFS(H4481:AL4481,"MD",H4483:AL4483,"&gt;=2")-COUNTIFS(H4481:AL4481,"TV",H4483:AL4483,"&gt;=10"))*0.5</f>
        <v>0</v>
      </c>
      <c r="CJ4481" s="266">
        <f>(COUNTIFS(H4481:AL4481,"D",H4485:AL4485,"&gt;=6.5",H4483:AL4483,"&gt;=3.5"))*0.5</f>
        <v>0</v>
      </c>
      <c r="CK4481" s="266">
        <f>(COUNTIF(H4486:AL4486,"&gt;=10")-COUNTIFS(H4481:AL4481,"PD",H4486:AL4486,"&gt;=10"))*0.5</f>
        <v>0</v>
      </c>
      <c r="CL4481" s="265">
        <f>(COUNTIFS(H4481:AL4481,"NHD",H4486:AL4486,"&gt;=3.5",H4487:AL4487,"&gt;=6.5")+COUNTIFS(H4481:AL4481,"BH",H4486:AL4486,"&gt;=1.5",H4487:AL4487,"&gt;=0.5")+COUNTIFS(H4481:AL4481,"BM",H4486:AL4486,"&gt;=1.5",H4487:AL4487,"&gt;=0.5")+COUNTIFS(H4481:AL4481,"D",H4486:AL4486,"&gt;=1.5",H4487:AL4487,"&gt;=0.5"))*0.5</f>
        <v>0</v>
      </c>
      <c r="CM4481" s="272"/>
      <c r="CN4481" s="264" t="s">
        <v>723</v>
      </c>
      <c r="CO4481" s="138">
        <f t="shared" ref="CO4481" si="1366">+AM4481+AN4481+AO4481+AP4481+AQ4481+AR4481+AS4481+AU4481+BG4481</f>
        <v>26</v>
      </c>
      <c r="CP4481" s="225">
        <f>+SUM(I4482:I4487)-I4488</f>
        <v>0</v>
      </c>
      <c r="CQ4481" s="225">
        <f>+SUM(J4482:J4487)-J4488</f>
        <v>2.5</v>
      </c>
      <c r="CR4481" s="225">
        <f>+SUM(K4482:K4487)-K4488</f>
        <v>0</v>
      </c>
      <c r="CS4481" s="139"/>
      <c r="CT4481" s="139"/>
      <c r="CU4481" s="139"/>
      <c r="CV4481" s="139"/>
      <c r="CW4481" s="139"/>
      <c r="CX4481" s="139"/>
      <c r="CY4481" s="139"/>
      <c r="CZ4481" s="139"/>
      <c r="DA4481" s="139"/>
      <c r="DB4481" s="120"/>
      <c r="DC4481" s="120"/>
      <c r="DD4481" s="120"/>
      <c r="DE4481" s="120"/>
      <c r="DF4481" s="120"/>
      <c r="DG4481" s="120"/>
      <c r="DH4481" s="120"/>
      <c r="DI4481" s="120"/>
      <c r="DJ4481" s="120"/>
      <c r="DK4481" s="120"/>
      <c r="DL4481" s="120"/>
      <c r="DM4481" s="120"/>
      <c r="DN4481" s="120"/>
    </row>
    <row r="4482" spans="1:118" s="119" customFormat="1" ht="14.25" customHeight="1">
      <c r="A4482" s="228"/>
      <c r="B4482" s="231"/>
      <c r="C4482" s="234"/>
      <c r="D4482" s="237"/>
      <c r="E4482" s="237"/>
      <c r="F4482" s="242" t="s">
        <v>82</v>
      </c>
      <c r="G4482" s="121">
        <v>1.5</v>
      </c>
      <c r="H4482" s="83"/>
      <c r="I4482" s="83"/>
      <c r="J4482" s="83">
        <v>2.5</v>
      </c>
      <c r="K4482" s="83"/>
      <c r="L4482" s="83">
        <v>2.5</v>
      </c>
      <c r="M4482" s="83"/>
      <c r="N4482" s="83"/>
      <c r="O4482" s="83"/>
      <c r="P4482" s="83">
        <v>2.5</v>
      </c>
      <c r="Q4482" s="83">
        <v>2.5</v>
      </c>
      <c r="R4482" s="83">
        <v>2.5</v>
      </c>
      <c r="S4482" s="83">
        <v>2.5</v>
      </c>
      <c r="T4482" s="83"/>
      <c r="U4482" s="83"/>
      <c r="V4482" s="83"/>
      <c r="W4482" s="83"/>
      <c r="X4482" s="83">
        <v>2</v>
      </c>
      <c r="Y4482" s="83"/>
      <c r="Z4482" s="83">
        <v>2</v>
      </c>
      <c r="AA4482" s="83"/>
      <c r="AB4482" s="83"/>
      <c r="AC4482" s="79"/>
      <c r="AD4482" s="79"/>
      <c r="AE4482" s="79"/>
      <c r="AF4482" s="79"/>
      <c r="AG4482" s="79"/>
      <c r="AH4482" s="79"/>
      <c r="AI4482" s="79"/>
      <c r="AJ4482" s="79"/>
      <c r="AK4482" s="79">
        <v>2.5</v>
      </c>
      <c r="AL4482" s="79"/>
      <c r="AM4482" s="240"/>
      <c r="AN4482" s="240"/>
      <c r="AO4482" s="240"/>
      <c r="AP4482" s="240"/>
      <c r="AQ4482" s="240"/>
      <c r="AR4482" s="240"/>
      <c r="AS4482" s="240"/>
      <c r="AT4482" s="256"/>
      <c r="AU4482" s="256"/>
      <c r="AV4482" s="259"/>
      <c r="AW4482" s="259"/>
      <c r="AX4482" s="256"/>
      <c r="AY4482" s="256"/>
      <c r="AZ4482" s="256"/>
      <c r="BA4482" s="256"/>
      <c r="BB4482" s="256"/>
      <c r="BC4482" s="256"/>
      <c r="BD4482" s="256"/>
      <c r="BE4482" s="256"/>
      <c r="BF4482" s="256"/>
      <c r="BG4482" s="256"/>
      <c r="BH4482" s="256"/>
      <c r="BI4482" s="256"/>
      <c r="BJ4482" s="256"/>
      <c r="BK4482" s="256"/>
      <c r="BL4482" s="262"/>
      <c r="BM4482" s="262"/>
      <c r="BN4482" s="262"/>
      <c r="BO4482" s="262"/>
      <c r="BP4482" s="262"/>
      <c r="BQ4482" s="262"/>
      <c r="BR4482" s="270"/>
      <c r="BS4482" s="270"/>
      <c r="BT4482" s="270"/>
      <c r="BU4482" s="270"/>
      <c r="BV4482" s="270"/>
      <c r="BW4482" s="270"/>
      <c r="BX4482" s="256"/>
      <c r="BY4482" s="256"/>
      <c r="BZ4482" s="256"/>
      <c r="CA4482" s="267"/>
      <c r="CB4482" s="267"/>
      <c r="CC4482" s="274"/>
      <c r="CD4482" s="267"/>
      <c r="CE4482" s="267"/>
      <c r="CF4482" s="267"/>
      <c r="CG4482" s="267"/>
      <c r="CH4482" s="267"/>
      <c r="CI4482" s="267"/>
      <c r="CJ4482" s="267"/>
      <c r="CK4482" s="267"/>
      <c r="CL4482" s="265"/>
      <c r="CM4482" s="272"/>
      <c r="CN4482" s="264"/>
      <c r="CO4482" s="138"/>
      <c r="CP4482" s="226"/>
      <c r="CQ4482" s="226"/>
      <c r="CR4482" s="226"/>
      <c r="CS4482" s="139"/>
      <c r="CT4482" s="139"/>
      <c r="CU4482" s="139"/>
      <c r="CV4482" s="139"/>
      <c r="CW4482" s="139"/>
      <c r="CX4482" s="139"/>
      <c r="CY4482" s="139"/>
      <c r="CZ4482" s="139"/>
      <c r="DA4482" s="139"/>
      <c r="DB4482" s="120"/>
      <c r="DC4482" s="120"/>
      <c r="DD4482" s="120"/>
      <c r="DE4482" s="120"/>
      <c r="DF4482" s="120"/>
      <c r="DG4482" s="120"/>
      <c r="DH4482" s="120"/>
      <c r="DI4482" s="120"/>
      <c r="DJ4482" s="120"/>
      <c r="DK4482" s="120"/>
      <c r="DL4482" s="120"/>
      <c r="DM4482" s="120"/>
      <c r="DN4482" s="120"/>
    </row>
    <row r="4483" spans="1:118" s="119" customFormat="1">
      <c r="A4483" s="228"/>
      <c r="B4483" s="231"/>
      <c r="C4483" s="234"/>
      <c r="D4483" s="237"/>
      <c r="E4483" s="237"/>
      <c r="F4483" s="243"/>
      <c r="G4483" s="122">
        <v>2</v>
      </c>
      <c r="H4483" s="84"/>
      <c r="I4483" s="84"/>
      <c r="J4483" s="84"/>
      <c r="K4483" s="84"/>
      <c r="L4483" s="84"/>
      <c r="M4483" s="84"/>
      <c r="N4483" s="84"/>
      <c r="O4483" s="84"/>
      <c r="P4483" s="84"/>
      <c r="Q4483" s="84"/>
      <c r="R4483" s="84"/>
      <c r="S4483" s="84"/>
      <c r="T4483" s="84"/>
      <c r="U4483" s="84"/>
      <c r="V4483" s="84"/>
      <c r="W4483" s="84"/>
      <c r="X4483" s="84">
        <v>0.5</v>
      </c>
      <c r="Y4483" s="84"/>
      <c r="Z4483" s="84">
        <v>0.5</v>
      </c>
      <c r="AA4483" s="84"/>
      <c r="AB4483" s="84"/>
      <c r="AC4483" s="80"/>
      <c r="AD4483" s="80"/>
      <c r="AE4483" s="80"/>
      <c r="AF4483" s="80"/>
      <c r="AG4483" s="80"/>
      <c r="AH4483" s="80"/>
      <c r="AI4483" s="80"/>
      <c r="AJ4483" s="80"/>
      <c r="AK4483" s="80"/>
      <c r="AL4483" s="80"/>
      <c r="AM4483" s="240"/>
      <c r="AN4483" s="240"/>
      <c r="AO4483" s="240"/>
      <c r="AP4483" s="240"/>
      <c r="AQ4483" s="240"/>
      <c r="AR4483" s="240"/>
      <c r="AS4483" s="240"/>
      <c r="AT4483" s="256"/>
      <c r="AU4483" s="256"/>
      <c r="AV4483" s="259"/>
      <c r="AW4483" s="259"/>
      <c r="AX4483" s="256"/>
      <c r="AY4483" s="256"/>
      <c r="AZ4483" s="256"/>
      <c r="BA4483" s="256"/>
      <c r="BB4483" s="256"/>
      <c r="BC4483" s="256"/>
      <c r="BD4483" s="256"/>
      <c r="BE4483" s="256"/>
      <c r="BF4483" s="256"/>
      <c r="BG4483" s="256"/>
      <c r="BH4483" s="256"/>
      <c r="BI4483" s="256"/>
      <c r="BJ4483" s="256"/>
      <c r="BK4483" s="256"/>
      <c r="BL4483" s="262"/>
      <c r="BM4483" s="262"/>
      <c r="BN4483" s="262"/>
      <c r="BO4483" s="262"/>
      <c r="BP4483" s="262"/>
      <c r="BQ4483" s="262"/>
      <c r="BR4483" s="270"/>
      <c r="BS4483" s="270"/>
      <c r="BT4483" s="270"/>
      <c r="BU4483" s="270"/>
      <c r="BV4483" s="270"/>
      <c r="BW4483" s="270"/>
      <c r="BX4483" s="256"/>
      <c r="BY4483" s="256"/>
      <c r="BZ4483" s="256"/>
      <c r="CA4483" s="267"/>
      <c r="CB4483" s="267"/>
      <c r="CC4483" s="274"/>
      <c r="CD4483" s="267"/>
      <c r="CE4483" s="267"/>
      <c r="CF4483" s="267"/>
      <c r="CG4483" s="267"/>
      <c r="CH4483" s="267"/>
      <c r="CI4483" s="267"/>
      <c r="CJ4483" s="267"/>
      <c r="CK4483" s="267"/>
      <c r="CL4483" s="265"/>
      <c r="CM4483" s="272"/>
      <c r="CN4483" s="264"/>
      <c r="CO4483" s="138"/>
      <c r="CP4483" s="226"/>
      <c r="CQ4483" s="226"/>
      <c r="CR4483" s="226"/>
      <c r="CS4483" s="139"/>
      <c r="CT4483" s="139"/>
      <c r="CU4483" s="139"/>
      <c r="CV4483" s="139"/>
      <c r="CW4483" s="139"/>
      <c r="CX4483" s="139"/>
      <c r="CY4483" s="139"/>
      <c r="CZ4483" s="139"/>
      <c r="DA4483" s="139"/>
      <c r="DB4483" s="120"/>
      <c r="DC4483" s="120"/>
      <c r="DD4483" s="120"/>
      <c r="DE4483" s="120"/>
      <c r="DF4483" s="120"/>
      <c r="DG4483" s="120"/>
      <c r="DH4483" s="120"/>
      <c r="DI4483" s="120"/>
      <c r="DJ4483" s="120"/>
      <c r="DK4483" s="120"/>
      <c r="DL4483" s="120"/>
      <c r="DM4483" s="120"/>
      <c r="DN4483" s="120"/>
    </row>
    <row r="4484" spans="1:118" s="119" customFormat="1">
      <c r="A4484" s="228"/>
      <c r="B4484" s="231"/>
      <c r="C4484" s="234"/>
      <c r="D4484" s="237"/>
      <c r="E4484" s="237"/>
      <c r="F4484" s="243"/>
      <c r="G4484" s="122">
        <v>2.1</v>
      </c>
      <c r="H4484" s="84"/>
      <c r="I4484" s="84"/>
      <c r="J4484" s="84"/>
      <c r="K4484" s="84"/>
      <c r="L4484" s="84"/>
      <c r="M4484" s="84"/>
      <c r="N4484" s="84"/>
      <c r="O4484" s="84"/>
      <c r="P4484" s="84"/>
      <c r="Q4484" s="84"/>
      <c r="R4484" s="84"/>
      <c r="S4484" s="84"/>
      <c r="T4484" s="84"/>
      <c r="U4484" s="84"/>
      <c r="V4484" s="84"/>
      <c r="W4484" s="84"/>
      <c r="X4484" s="84"/>
      <c r="Y4484" s="84"/>
      <c r="Z4484" s="84"/>
      <c r="AA4484" s="84"/>
      <c r="AB4484" s="84"/>
      <c r="AC4484" s="80"/>
      <c r="AD4484" s="80"/>
      <c r="AE4484" s="80"/>
      <c r="AF4484" s="80"/>
      <c r="AG4484" s="80"/>
      <c r="AH4484" s="80"/>
      <c r="AI4484" s="80"/>
      <c r="AJ4484" s="80"/>
      <c r="AK4484" s="80"/>
      <c r="AL4484" s="80"/>
      <c r="AM4484" s="240"/>
      <c r="AN4484" s="240"/>
      <c r="AO4484" s="240"/>
      <c r="AP4484" s="240"/>
      <c r="AQ4484" s="240"/>
      <c r="AR4484" s="240"/>
      <c r="AS4484" s="240"/>
      <c r="AT4484" s="256"/>
      <c r="AU4484" s="256"/>
      <c r="AV4484" s="259"/>
      <c r="AW4484" s="259"/>
      <c r="AX4484" s="256"/>
      <c r="AY4484" s="256"/>
      <c r="AZ4484" s="256"/>
      <c r="BA4484" s="256"/>
      <c r="BB4484" s="256"/>
      <c r="BC4484" s="256"/>
      <c r="BD4484" s="256"/>
      <c r="BE4484" s="256"/>
      <c r="BF4484" s="256"/>
      <c r="BG4484" s="256"/>
      <c r="BH4484" s="256"/>
      <c r="BI4484" s="256"/>
      <c r="BJ4484" s="256"/>
      <c r="BK4484" s="256"/>
      <c r="BL4484" s="262"/>
      <c r="BM4484" s="262"/>
      <c r="BN4484" s="262"/>
      <c r="BO4484" s="262"/>
      <c r="BP4484" s="262"/>
      <c r="BQ4484" s="262"/>
      <c r="BR4484" s="270"/>
      <c r="BS4484" s="270"/>
      <c r="BT4484" s="270"/>
      <c r="BU4484" s="270"/>
      <c r="BV4484" s="270"/>
      <c r="BW4484" s="270"/>
      <c r="BX4484" s="256"/>
      <c r="BY4484" s="256"/>
      <c r="BZ4484" s="256"/>
      <c r="CA4484" s="267"/>
      <c r="CB4484" s="267"/>
      <c r="CC4484" s="274"/>
      <c r="CD4484" s="267"/>
      <c r="CE4484" s="267"/>
      <c r="CF4484" s="267"/>
      <c r="CG4484" s="267"/>
      <c r="CH4484" s="267"/>
      <c r="CI4484" s="267"/>
      <c r="CJ4484" s="267"/>
      <c r="CK4484" s="267"/>
      <c r="CL4484" s="265"/>
      <c r="CM4484" s="272"/>
      <c r="CN4484" s="264"/>
      <c r="CO4484" s="138"/>
      <c r="CP4484" s="226"/>
      <c r="CQ4484" s="226"/>
      <c r="CR4484" s="226"/>
      <c r="CS4484" s="139"/>
      <c r="CT4484" s="139"/>
      <c r="CU4484" s="139"/>
      <c r="CV4484" s="139"/>
      <c r="CW4484" s="139"/>
      <c r="CX4484" s="139"/>
      <c r="CY4484" s="139"/>
      <c r="CZ4484" s="139"/>
      <c r="DA4484" s="139"/>
      <c r="DB4484" s="120"/>
      <c r="DC4484" s="120"/>
      <c r="DD4484" s="120"/>
      <c r="DE4484" s="120"/>
      <c r="DF4484" s="120"/>
      <c r="DG4484" s="120"/>
      <c r="DH4484" s="120"/>
      <c r="DI4484" s="120"/>
      <c r="DJ4484" s="120"/>
      <c r="DK4484" s="120"/>
      <c r="DL4484" s="120"/>
      <c r="DM4484" s="120"/>
      <c r="DN4484" s="120"/>
    </row>
    <row r="4485" spans="1:118" s="119" customFormat="1">
      <c r="A4485" s="228"/>
      <c r="B4485" s="231"/>
      <c r="C4485" s="234"/>
      <c r="D4485" s="237"/>
      <c r="E4485" s="237"/>
      <c r="F4485" s="243"/>
      <c r="G4485" s="122">
        <v>2.7</v>
      </c>
      <c r="H4485" s="84"/>
      <c r="I4485" s="84"/>
      <c r="J4485" s="84"/>
      <c r="K4485" s="84"/>
      <c r="L4485" s="84"/>
      <c r="M4485" s="84"/>
      <c r="N4485" s="84"/>
      <c r="O4485" s="84"/>
      <c r="P4485" s="84"/>
      <c r="Q4485" s="84"/>
      <c r="R4485" s="84"/>
      <c r="S4485" s="84"/>
      <c r="T4485" s="84"/>
      <c r="U4485" s="84"/>
      <c r="V4485" s="84"/>
      <c r="W4485" s="84"/>
      <c r="X4485" s="84"/>
      <c r="Y4485" s="84"/>
      <c r="Z4485" s="84"/>
      <c r="AA4485" s="84"/>
      <c r="AB4485" s="84"/>
      <c r="AC4485" s="80"/>
      <c r="AD4485" s="80"/>
      <c r="AE4485" s="80"/>
      <c r="AF4485" s="80"/>
      <c r="AG4485" s="80"/>
      <c r="AH4485" s="80"/>
      <c r="AI4485" s="80"/>
      <c r="AJ4485" s="80"/>
      <c r="AK4485" s="80"/>
      <c r="AL4485" s="80"/>
      <c r="AM4485" s="240"/>
      <c r="AN4485" s="240"/>
      <c r="AO4485" s="240"/>
      <c r="AP4485" s="240"/>
      <c r="AQ4485" s="240"/>
      <c r="AR4485" s="240"/>
      <c r="AS4485" s="240"/>
      <c r="AT4485" s="256"/>
      <c r="AU4485" s="256"/>
      <c r="AV4485" s="259"/>
      <c r="AW4485" s="259"/>
      <c r="AX4485" s="256"/>
      <c r="AY4485" s="256"/>
      <c r="AZ4485" s="256"/>
      <c r="BA4485" s="256"/>
      <c r="BB4485" s="256"/>
      <c r="BC4485" s="256"/>
      <c r="BD4485" s="256"/>
      <c r="BE4485" s="256"/>
      <c r="BF4485" s="256"/>
      <c r="BG4485" s="256"/>
      <c r="BH4485" s="256"/>
      <c r="BI4485" s="256"/>
      <c r="BJ4485" s="256"/>
      <c r="BK4485" s="256"/>
      <c r="BL4485" s="262"/>
      <c r="BM4485" s="262"/>
      <c r="BN4485" s="262"/>
      <c r="BO4485" s="262"/>
      <c r="BP4485" s="262"/>
      <c r="BQ4485" s="262"/>
      <c r="BR4485" s="270"/>
      <c r="BS4485" s="270"/>
      <c r="BT4485" s="270"/>
      <c r="BU4485" s="270"/>
      <c r="BV4485" s="270"/>
      <c r="BW4485" s="270"/>
      <c r="BX4485" s="256"/>
      <c r="BY4485" s="256"/>
      <c r="BZ4485" s="256"/>
      <c r="CA4485" s="267"/>
      <c r="CB4485" s="267"/>
      <c r="CC4485" s="274"/>
      <c r="CD4485" s="267"/>
      <c r="CE4485" s="267"/>
      <c r="CF4485" s="267"/>
      <c r="CG4485" s="267"/>
      <c r="CH4485" s="267"/>
      <c r="CI4485" s="267"/>
      <c r="CJ4485" s="267"/>
      <c r="CK4485" s="267"/>
      <c r="CL4485" s="265"/>
      <c r="CM4485" s="272"/>
      <c r="CN4485" s="264"/>
      <c r="CO4485" s="138"/>
      <c r="CP4485" s="226"/>
      <c r="CQ4485" s="226"/>
      <c r="CR4485" s="226"/>
      <c r="CS4485" s="139"/>
      <c r="CT4485" s="139"/>
      <c r="CU4485" s="139"/>
      <c r="CV4485" s="139"/>
      <c r="CW4485" s="139"/>
      <c r="CX4485" s="139"/>
      <c r="CY4485" s="139"/>
      <c r="CZ4485" s="139"/>
      <c r="DA4485" s="139"/>
      <c r="DB4485" s="120"/>
      <c r="DC4485" s="120"/>
      <c r="DD4485" s="120"/>
      <c r="DE4485" s="120"/>
      <c r="DF4485" s="120"/>
      <c r="DG4485" s="120"/>
      <c r="DH4485" s="120"/>
      <c r="DI4485" s="120"/>
      <c r="DJ4485" s="120"/>
      <c r="DK4485" s="120"/>
      <c r="DL4485" s="120"/>
      <c r="DM4485" s="120"/>
      <c r="DN4485" s="120"/>
    </row>
    <row r="4486" spans="1:118" s="119" customFormat="1">
      <c r="A4486" s="228"/>
      <c r="B4486" s="231"/>
      <c r="C4486" s="234"/>
      <c r="D4486" s="237"/>
      <c r="E4486" s="237"/>
      <c r="F4486" s="243"/>
      <c r="G4486" s="122">
        <v>3</v>
      </c>
      <c r="H4486" s="84">
        <v>8</v>
      </c>
      <c r="I4486" s="84"/>
      <c r="J4486" s="84"/>
      <c r="K4486" s="84"/>
      <c r="L4486" s="84"/>
      <c r="M4486" s="84"/>
      <c r="N4486" s="84"/>
      <c r="O4486" s="84"/>
      <c r="P4486" s="84"/>
      <c r="Q4486" s="84"/>
      <c r="R4486" s="84"/>
      <c r="S4486" s="84"/>
      <c r="T4486" s="84"/>
      <c r="U4486" s="84"/>
      <c r="V4486" s="84"/>
      <c r="W4486" s="84"/>
      <c r="X4486" s="84"/>
      <c r="Y4486" s="84"/>
      <c r="Z4486" s="84"/>
      <c r="AA4486" s="84"/>
      <c r="AB4486" s="84"/>
      <c r="AC4486" s="80"/>
      <c r="AD4486" s="80"/>
      <c r="AE4486" s="80"/>
      <c r="AF4486" s="80"/>
      <c r="AG4486" s="80"/>
      <c r="AH4486" s="80"/>
      <c r="AI4486" s="80"/>
      <c r="AJ4486" s="80"/>
      <c r="AK4486" s="80"/>
      <c r="AL4486" s="80"/>
      <c r="AM4486" s="240"/>
      <c r="AN4486" s="240"/>
      <c r="AO4486" s="240"/>
      <c r="AP4486" s="240"/>
      <c r="AQ4486" s="240"/>
      <c r="AR4486" s="240"/>
      <c r="AS4486" s="240"/>
      <c r="AT4486" s="256"/>
      <c r="AU4486" s="256"/>
      <c r="AV4486" s="259"/>
      <c r="AW4486" s="259"/>
      <c r="AX4486" s="256"/>
      <c r="AY4486" s="256"/>
      <c r="AZ4486" s="256"/>
      <c r="BA4486" s="256"/>
      <c r="BB4486" s="256"/>
      <c r="BC4486" s="256"/>
      <c r="BD4486" s="256"/>
      <c r="BE4486" s="256"/>
      <c r="BF4486" s="256"/>
      <c r="BG4486" s="256"/>
      <c r="BH4486" s="256"/>
      <c r="BI4486" s="256"/>
      <c r="BJ4486" s="256"/>
      <c r="BK4486" s="256"/>
      <c r="BL4486" s="262"/>
      <c r="BM4486" s="262"/>
      <c r="BN4486" s="262"/>
      <c r="BO4486" s="262"/>
      <c r="BP4486" s="262"/>
      <c r="BQ4486" s="262"/>
      <c r="BR4486" s="270"/>
      <c r="BS4486" s="270"/>
      <c r="BT4486" s="270"/>
      <c r="BU4486" s="270"/>
      <c r="BV4486" s="270"/>
      <c r="BW4486" s="270"/>
      <c r="BX4486" s="256"/>
      <c r="BY4486" s="256"/>
      <c r="BZ4486" s="256"/>
      <c r="CA4486" s="267"/>
      <c r="CB4486" s="267"/>
      <c r="CC4486" s="274"/>
      <c r="CD4486" s="267"/>
      <c r="CE4486" s="267"/>
      <c r="CF4486" s="267"/>
      <c r="CG4486" s="267"/>
      <c r="CH4486" s="267"/>
      <c r="CI4486" s="267"/>
      <c r="CJ4486" s="267"/>
      <c r="CK4486" s="267"/>
      <c r="CL4486" s="265"/>
      <c r="CM4486" s="272"/>
      <c r="CN4486" s="264"/>
      <c r="CO4486" s="138"/>
      <c r="CP4486" s="226"/>
      <c r="CQ4486" s="226"/>
      <c r="CR4486" s="226"/>
      <c r="CS4486" s="139"/>
      <c r="CT4486" s="139"/>
      <c r="CU4486" s="139"/>
      <c r="CV4486" s="139"/>
      <c r="CW4486" s="139"/>
      <c r="CX4486" s="139"/>
      <c r="CY4486" s="139"/>
      <c r="CZ4486" s="139"/>
      <c r="DA4486" s="139"/>
      <c r="DB4486" s="120"/>
      <c r="DC4486" s="120"/>
      <c r="DD4486" s="120"/>
      <c r="DE4486" s="120"/>
      <c r="DF4486" s="120"/>
      <c r="DG4486" s="120"/>
      <c r="DH4486" s="120"/>
      <c r="DI4486" s="120"/>
      <c r="DJ4486" s="120"/>
      <c r="DK4486" s="120"/>
      <c r="DL4486" s="120"/>
      <c r="DM4486" s="120"/>
      <c r="DN4486" s="120"/>
    </row>
    <row r="4487" spans="1:118" s="119" customFormat="1">
      <c r="A4487" s="228"/>
      <c r="B4487" s="231"/>
      <c r="C4487" s="234"/>
      <c r="D4487" s="237"/>
      <c r="E4487" s="237"/>
      <c r="F4487" s="244"/>
      <c r="G4487" s="123">
        <v>3.9</v>
      </c>
      <c r="H4487" s="85"/>
      <c r="I4487" s="85"/>
      <c r="J4487" s="85"/>
      <c r="K4487" s="85"/>
      <c r="L4487" s="85"/>
      <c r="M4487" s="85"/>
      <c r="N4487" s="85"/>
      <c r="O4487" s="85"/>
      <c r="P4487" s="85"/>
      <c r="Q4487" s="85"/>
      <c r="R4487" s="85"/>
      <c r="S4487" s="85"/>
      <c r="T4487" s="85"/>
      <c r="U4487" s="85"/>
      <c r="V4487" s="85"/>
      <c r="W4487" s="85"/>
      <c r="X4487" s="85"/>
      <c r="Y4487" s="85"/>
      <c r="Z4487" s="85"/>
      <c r="AA4487" s="85"/>
      <c r="AB4487" s="85"/>
      <c r="AC4487" s="81"/>
      <c r="AD4487" s="81"/>
      <c r="AE4487" s="81"/>
      <c r="AF4487" s="81"/>
      <c r="AG4487" s="81"/>
      <c r="AH4487" s="81"/>
      <c r="AI4487" s="81"/>
      <c r="AJ4487" s="81"/>
      <c r="AK4487" s="81"/>
      <c r="AL4487" s="81"/>
      <c r="AM4487" s="240"/>
      <c r="AN4487" s="240"/>
      <c r="AO4487" s="240"/>
      <c r="AP4487" s="240"/>
      <c r="AQ4487" s="240"/>
      <c r="AR4487" s="240"/>
      <c r="AS4487" s="240"/>
      <c r="AT4487" s="256"/>
      <c r="AU4487" s="256"/>
      <c r="AV4487" s="259"/>
      <c r="AW4487" s="259"/>
      <c r="AX4487" s="256"/>
      <c r="AY4487" s="256"/>
      <c r="AZ4487" s="256"/>
      <c r="BA4487" s="256"/>
      <c r="BB4487" s="256"/>
      <c r="BC4487" s="256"/>
      <c r="BD4487" s="256"/>
      <c r="BE4487" s="256"/>
      <c r="BF4487" s="256"/>
      <c r="BG4487" s="256"/>
      <c r="BH4487" s="256"/>
      <c r="BI4487" s="256"/>
      <c r="BJ4487" s="256"/>
      <c r="BK4487" s="256"/>
      <c r="BL4487" s="262"/>
      <c r="BM4487" s="262"/>
      <c r="BN4487" s="262"/>
      <c r="BO4487" s="262"/>
      <c r="BP4487" s="262"/>
      <c r="BQ4487" s="262"/>
      <c r="BR4487" s="270"/>
      <c r="BS4487" s="270"/>
      <c r="BT4487" s="270"/>
      <c r="BU4487" s="270"/>
      <c r="BV4487" s="270"/>
      <c r="BW4487" s="270"/>
      <c r="BX4487" s="256"/>
      <c r="BY4487" s="256"/>
      <c r="BZ4487" s="256"/>
      <c r="CA4487" s="267"/>
      <c r="CB4487" s="267"/>
      <c r="CC4487" s="274"/>
      <c r="CD4487" s="267"/>
      <c r="CE4487" s="267"/>
      <c r="CF4487" s="267"/>
      <c r="CG4487" s="267"/>
      <c r="CH4487" s="267"/>
      <c r="CI4487" s="267"/>
      <c r="CJ4487" s="267"/>
      <c r="CK4487" s="267"/>
      <c r="CL4487" s="265"/>
      <c r="CM4487" s="272"/>
      <c r="CN4487" s="264"/>
      <c r="CO4487" s="138"/>
      <c r="CP4487" s="226"/>
      <c r="CQ4487" s="226"/>
      <c r="CR4487" s="226"/>
      <c r="CS4487" s="139"/>
      <c r="CT4487" s="139"/>
      <c r="CU4487" s="139"/>
      <c r="CV4487" s="139"/>
      <c r="CW4487" s="139"/>
      <c r="CX4487" s="139"/>
      <c r="CY4487" s="139"/>
      <c r="CZ4487" s="139"/>
      <c r="DA4487" s="139"/>
      <c r="DB4487" s="120"/>
      <c r="DC4487" s="120"/>
      <c r="DD4487" s="120"/>
      <c r="DE4487" s="120"/>
      <c r="DF4487" s="120"/>
      <c r="DG4487" s="120"/>
      <c r="DH4487" s="120"/>
      <c r="DI4487" s="120"/>
      <c r="DJ4487" s="120"/>
      <c r="DK4487" s="120"/>
      <c r="DL4487" s="120"/>
      <c r="DM4487" s="120"/>
      <c r="DN4487" s="120"/>
    </row>
    <row r="4488" spans="1:118" s="119" customFormat="1">
      <c r="A4488" s="229"/>
      <c r="B4488" s="232"/>
      <c r="C4488" s="235"/>
      <c r="D4488" s="238"/>
      <c r="E4488" s="238"/>
      <c r="F4488" s="245" t="s">
        <v>83</v>
      </c>
      <c r="G4488" s="246"/>
      <c r="H4488" s="82"/>
      <c r="I4488" s="82"/>
      <c r="J4488" s="82"/>
      <c r="K4488" s="82"/>
      <c r="L4488" s="82"/>
      <c r="M4488" s="82"/>
      <c r="N4488" s="82"/>
      <c r="O4488" s="82"/>
      <c r="P4488" s="82"/>
      <c r="Q4488" s="82"/>
      <c r="R4488" s="82"/>
      <c r="S4488" s="82"/>
      <c r="T4488" s="82"/>
      <c r="U4488" s="82"/>
      <c r="V4488" s="82"/>
      <c r="W4488" s="82"/>
      <c r="X4488" s="82"/>
      <c r="Y4488" s="82"/>
      <c r="Z4488" s="82"/>
      <c r="AA4488" s="82"/>
      <c r="AB4488" s="82"/>
      <c r="AC4488" s="35"/>
      <c r="AD4488" s="35"/>
      <c r="AE4488" s="35"/>
      <c r="AF4488" s="35"/>
      <c r="AG4488" s="35"/>
      <c r="AH4488" s="35"/>
      <c r="AI4488" s="35"/>
      <c r="AJ4488" s="35"/>
      <c r="AK4488" s="35">
        <v>0.5</v>
      </c>
      <c r="AL4488" s="35"/>
      <c r="AM4488" s="241"/>
      <c r="AN4488" s="241"/>
      <c r="AO4488" s="241"/>
      <c r="AP4488" s="241"/>
      <c r="AQ4488" s="241"/>
      <c r="AR4488" s="241"/>
      <c r="AS4488" s="241"/>
      <c r="AT4488" s="257"/>
      <c r="AU4488" s="257"/>
      <c r="AV4488" s="260"/>
      <c r="AW4488" s="260"/>
      <c r="AX4488" s="257"/>
      <c r="AY4488" s="257"/>
      <c r="AZ4488" s="257"/>
      <c r="BA4488" s="257"/>
      <c r="BB4488" s="257"/>
      <c r="BC4488" s="257"/>
      <c r="BD4488" s="257"/>
      <c r="BE4488" s="257"/>
      <c r="BF4488" s="257"/>
      <c r="BG4488" s="257"/>
      <c r="BH4488" s="257"/>
      <c r="BI4488" s="257"/>
      <c r="BJ4488" s="257"/>
      <c r="BK4488" s="257"/>
      <c r="BL4488" s="263"/>
      <c r="BM4488" s="263"/>
      <c r="BN4488" s="263"/>
      <c r="BO4488" s="263"/>
      <c r="BP4488" s="263"/>
      <c r="BQ4488" s="263"/>
      <c r="BR4488" s="271"/>
      <c r="BS4488" s="271"/>
      <c r="BT4488" s="271"/>
      <c r="BU4488" s="271"/>
      <c r="BV4488" s="271"/>
      <c r="BW4488" s="271"/>
      <c r="BX4488" s="257"/>
      <c r="BY4488" s="257"/>
      <c r="BZ4488" s="257"/>
      <c r="CA4488" s="268"/>
      <c r="CB4488" s="268"/>
      <c r="CC4488" s="275"/>
      <c r="CD4488" s="268"/>
      <c r="CE4488" s="268"/>
      <c r="CF4488" s="268"/>
      <c r="CG4488" s="268"/>
      <c r="CH4488" s="268"/>
      <c r="CI4488" s="268"/>
      <c r="CJ4488" s="268"/>
      <c r="CK4488" s="268"/>
      <c r="CL4488" s="265"/>
      <c r="CM4488" s="272"/>
      <c r="CN4488" s="264"/>
      <c r="CO4488" s="138"/>
      <c r="CP4488" s="226"/>
      <c r="CQ4488" s="226"/>
      <c r="CR4488" s="226"/>
      <c r="CS4488" s="139"/>
      <c r="CT4488" s="139"/>
      <c r="CU4488" s="139"/>
      <c r="CV4488" s="139"/>
      <c r="CW4488" s="139"/>
      <c r="CX4488" s="139"/>
      <c r="CY4488" s="139"/>
      <c r="CZ4488" s="139"/>
      <c r="DA4488" s="139"/>
      <c r="DB4488" s="120"/>
      <c r="DC4488" s="120"/>
      <c r="DD4488" s="120"/>
      <c r="DE4488" s="120"/>
      <c r="DF4488" s="120"/>
      <c r="DG4488" s="120"/>
      <c r="DH4488" s="120"/>
      <c r="DI4488" s="120"/>
      <c r="DJ4488" s="120"/>
      <c r="DK4488" s="120"/>
      <c r="DL4488" s="120"/>
      <c r="DM4488" s="120"/>
      <c r="DN4488" s="120"/>
    </row>
    <row r="4489" spans="1:118" s="119" customFormat="1" ht="14.25" customHeight="1">
      <c r="A4489" s="227">
        <f t="shared" si="1362"/>
        <v>556</v>
      </c>
      <c r="B4489" s="230" t="s">
        <v>509</v>
      </c>
      <c r="C4489" s="233" t="s">
        <v>510</v>
      </c>
      <c r="D4489" s="236">
        <v>42403</v>
      </c>
      <c r="E4489" s="236" t="s">
        <v>503</v>
      </c>
      <c r="F4489" s="253" t="s">
        <v>80</v>
      </c>
      <c r="G4489" s="254"/>
      <c r="H4489" s="82" t="s">
        <v>69</v>
      </c>
      <c r="I4489" s="82"/>
      <c r="J4489" s="82" t="s">
        <v>60</v>
      </c>
      <c r="K4489" s="82" t="s">
        <v>60</v>
      </c>
      <c r="L4489" s="82" t="s">
        <v>60</v>
      </c>
      <c r="M4489" s="82" t="s">
        <v>60</v>
      </c>
      <c r="N4489" s="82" t="s">
        <v>60</v>
      </c>
      <c r="O4489" s="82"/>
      <c r="P4489" s="82" t="s">
        <v>60</v>
      </c>
      <c r="Q4489" s="82" t="s">
        <v>60</v>
      </c>
      <c r="R4489" s="82" t="s">
        <v>60</v>
      </c>
      <c r="S4489" s="82" t="s">
        <v>60</v>
      </c>
      <c r="T4489" s="82" t="s">
        <v>60</v>
      </c>
      <c r="U4489" s="82" t="s">
        <v>60</v>
      </c>
      <c r="V4489" s="82"/>
      <c r="W4489" s="82" t="s">
        <v>60</v>
      </c>
      <c r="X4489" s="82" t="s">
        <v>60</v>
      </c>
      <c r="Y4489" s="82" t="s">
        <v>60</v>
      </c>
      <c r="Z4489" s="82" t="s">
        <v>60</v>
      </c>
      <c r="AA4489" s="82" t="s">
        <v>60</v>
      </c>
      <c r="AB4489" s="82" t="s">
        <v>60</v>
      </c>
      <c r="AC4489" s="82"/>
      <c r="AD4489" s="82" t="s">
        <v>60</v>
      </c>
      <c r="AE4489" s="82" t="s">
        <v>60</v>
      </c>
      <c r="AF4489" s="82" t="s">
        <v>60</v>
      </c>
      <c r="AG4489" s="82" t="s">
        <v>60</v>
      </c>
      <c r="AH4489" s="82" t="s">
        <v>60</v>
      </c>
      <c r="AI4489" s="82" t="s">
        <v>1471</v>
      </c>
      <c r="AJ4489" s="82"/>
      <c r="AK4489" s="82" t="s">
        <v>60</v>
      </c>
      <c r="AL4489" s="82" t="s">
        <v>60</v>
      </c>
      <c r="AM4489" s="239">
        <f>COUNTIF(H4489:AL4489,"PH")+COUNTIF(H4489:AL4489,"PH/L")+COUNTIF(H4489:AL4489,"PM")</f>
        <v>0</v>
      </c>
      <c r="AN4489" s="239">
        <f>COUNTIF(H4489:AL4489,"PD")+COUNTIF(H4489:AL4489,"PDD")+COUNTIF(H4489:AL4489,"P/DS")/2+COUNTIF(H4489:AL4489,"PMD")</f>
        <v>0</v>
      </c>
      <c r="AO4489" s="239">
        <f>COUNTIF(H4489:AL4489,"PN")+COUNTIF(H4489:AL4489,"P/NS")/2+COUNTIF(H4489:AL4489,"PH")+COUNTIF(H4489:AL4489,"PH/F")/2+COUNTIF(H4489:AL4489,"PH/L")/2+COUNTIF(H4489:AL4489,"PM")</f>
        <v>0</v>
      </c>
      <c r="AP4489" s="239">
        <f>COUNTIF(H4489:AL4489,"BH")+COUNTIF(H4489:AL4489,"AL/BL")+COUNTIF(H4489:AL4489,"UL/BL")+COUNTIF(H4489:AL4489,"BM")</f>
        <v>0</v>
      </c>
      <c r="AQ4489" s="239">
        <f>COUNTIF(H4489:AL4489,"DS")+COUNTIF(H4489:AL4489,"AL/DS")/2+COUNTIF(H4489:AL4489,"UL/DS")/2+COUNTIF(H4489:AL4489,"CT")+COUNTIF(H4489:AL4489,"MD")</f>
        <v>24.5</v>
      </c>
      <c r="AR4489" s="239">
        <f>COUNTIF(H4489:AL4489,"NS")+COUNTIF(H4489:AL4489,"AL/NS")/2+COUNTIF(H4489:AL4489,"UL/NS")/2+COUNTIF(H4489:AL4489,"BH")+COUNTIF(H4489:AL4489,"AL/BF")/2+COUNTIF(H4489:AL4489,"AL/BL")/2+COUNTIF(H4489:AL4489,"UL/BL")/2+COUNTIF(H4489:AL4489,"UL/BF")/2+COUNTIF(H4489:AL4489,"BM")</f>
        <v>0</v>
      </c>
      <c r="AS4489" s="239">
        <f>COUNTIF(H4489:AL4489,"AL")+COUNTIF(H4489:AL4489,"AL/DS")/2+COUNTIF(H4489:AL4489,"AL/NS")/2+COUNTIF(H4489:AL4489,"NH")+COUNTIF(H4489:AL4489,"SL")+COUNTIF(H4489:AL4489,"NHD")+COUNTIF(H4489:AL4489,"B")+COUNTIF(H4489:AL4489,"HL")+COUNTIF(H4489:AL4489,"AL/BF")/2+COUNTIF(H4489:AL4489,"AL/BL")/2</f>
        <v>1</v>
      </c>
      <c r="AT4489" s="255">
        <f>COUNTIF(H4489:AL4489,"PD")+COUNTIF(H4489:AL4489,"PN")+COUNTIF(H4489:AL4489,"P/DS")/2+COUNTIF(H4489:AL4489,"P/NS")/2+COUNTIF(H4489:AL4489,"DS")+COUNTIF(H4489:AL4489,"NS")+COUNTIF(H4489:AL4489,"AL")+COUNTIF(H4489:AL4489,"AL/DS")+COUNTIF(H4489:AL4489,"AL/NS")+COUNTIF(H4489:AL4489,"NH")+COUNTIF(H4489:AL4489,"SL")+COUNTIF(H4489:AL4489,"UL/DS")/2+COUNTIF(H4489:AL4489,"UL/NS")/2+COUNTIF(H4489:AL4489,"CT")+COUNTIF(H4489:AL4489,"NHD")+COUNTIF(H4489:AL4489,"PDD")+COUNTIF(H4489:AL4489,"B")+COUNTIF(H4489:AL4489,"HL")+COUNTIF(H4489:AL4489,"PH")+COUNTIF(H4489:AL4489,"BH")+COUNTIF(H4489:AL4489,"AL/BF")+COUNTIF(H4489:AL4489,"AL/BL")+COUNTIF(H4489:AL4489,"UL/BF")/2+COUNTIF(H4489:AL4489,"UL/BL")/2+COUNTIF(H4489:AL4489,"PH/F")/2+COUNTIF(H4489:AL4489,"PH/L")/2+COUNTIF(H4489:AL4489,"MD")+COUNTIF(H4489:AL4489,"PMD")+COUNTIF(H4489:AL4489,"PM")+COUNTIF(H4489:AL4489,"BM")</f>
        <v>25.5</v>
      </c>
      <c r="AU4489" s="255">
        <f>COUNTIF(H4489:AL4489,"P/DS")/2+COUNTIF(H4489:AL4489,"P/NS")/2+COUNTIF(H4489:AL4489,"IL")+COUNTIF(H4489:AL4489,"NL")+COUNTIF(H4489:AL4489,"UL")+COUNTIF(H4489:AL4489,"UL/DS")/2+COUNTIF(H4489:AL4489,"UL/NS")/2+COUNTIF(H4489:AL4489,"KT")+COUNTIF(H4489:AL4489,"UL/BF")/2+COUNTIF(H4489:AL4489,"UL/BL")/2+COUNTIF(H4489:AL4489,"PH/F")/2+COUNTIF(H4489:AL4489,"PH/L")/2+COUNTIF(H4489:AL4489,"NB")</f>
        <v>0.5</v>
      </c>
      <c r="AV4489" s="258">
        <f>COUNTIF(H4489:AL4489,"PN")+COUNTIF(H4489:AL4489,"TVD")+COUNTIF(H4489:AL4489,"PH")+COUNTIF(H4489:AL4489,"PM")+COUNTIF(H4489:AL4489,"PDD")-COUNTIFS(H4489:AL4489,"PN",H4496:AL4496,"&gt;=3")-COUNTIFS(H4489:AL4489,"PM",H4496:AL4496,"&gt;=3")</f>
        <v>0</v>
      </c>
      <c r="AW4489" s="258">
        <f>COUNTIF(H4489:AL4489,"NS")+COUNTIF(H4489:AL4489,"D")+COUNTIF(H4489:AL4489,"BH")+COUNTIF(H4489:AL4489,"NHD")+COUNTIF(H4489:AL4489,"BM")-COUNTIFS(H4489:AL4489,"NS",H4496:AL4496,"&gt;=3")-COUNTIFS(H4489:AL4489,"BH",H4496:AL4496,"&gt;=3")-COUNTIFS(H4489:AL4489,"BM",H4496:AL4496,"&gt;=3")</f>
        <v>0</v>
      </c>
      <c r="AX4489" s="255">
        <f>COUNTIF(H4489:AL4489,"AL")+COUNTIF(H4489:AL4489,"AL/DS")/2+COUNTIF(H4489:AL4489,"AL/NS")/2+COUNTIF(H4489:AL4489,"AL/BF")+COUNTIF(H4489:AL4489,"AL/BL")/2</f>
        <v>0</v>
      </c>
      <c r="AY4489" s="255">
        <f>COUNTIF(H4489:AL4489,"SL")</f>
        <v>0</v>
      </c>
      <c r="AZ4489" s="255">
        <f>COUNTIF(H4489:AL4489,"NH")</f>
        <v>1</v>
      </c>
      <c r="BA4489" s="255">
        <f>COUNTIF(H4489:AL4489,"HL")</f>
        <v>0</v>
      </c>
      <c r="BB4489" s="255">
        <f>COUNTIF(G4489:AL4489,"P/DS")/2+COUNTIF(G4489:AL4489,"P/NS")/2+COUNTIF(G4489:AL4489,"UL")+COUNTIF(G4489:AL4489,"UL/DS")/2+COUNTIF(G4489:AL4489,"UL/NS")/2+COUNTIF(G4489:AL4489,"UL/BL")/2+COUNTIF(G4489:AL4489,"UL/BF")/2+COUNTIF(G4489:AL4489,"PH/F")/2+COUNTIF(G4489:AL4489,"PH/L")/2</f>
        <v>0.5</v>
      </c>
      <c r="BC4489" s="255">
        <f>COUNTIF(H4489:AL4489,"NB")</f>
        <v>0</v>
      </c>
      <c r="BD4489" s="255">
        <f>COUNTIF(H4489:AL4489,"NL")</f>
        <v>0</v>
      </c>
      <c r="BE4489" s="255">
        <f>COUNTIF(H4489:AL4489,"IL")</f>
        <v>0</v>
      </c>
      <c r="BF4489" s="255">
        <f>COUNTIF(H4489:AL4489,"KT")</f>
        <v>0</v>
      </c>
      <c r="BG4489" s="255">
        <f>COUNTIF(H4489:AL4489,"L70")</f>
        <v>0</v>
      </c>
      <c r="BH4489" s="255">
        <f>COUNTIF(H4489:AL4489,"MD")</f>
        <v>0</v>
      </c>
      <c r="BI4489" s="255">
        <f>COUNTIF(H4489:AL4489,"PMD")</f>
        <v>0</v>
      </c>
      <c r="BJ4489" s="255">
        <f>COUNTIF(H4489:AL4489,"PM")</f>
        <v>0</v>
      </c>
      <c r="BK4489" s="255">
        <f>COUNTIF(H4489:AL4489,"BM")</f>
        <v>0</v>
      </c>
      <c r="BL4489" s="261">
        <f>SUMIF(H4489:AL4489,"PD",H4490:AL4490)+SUMIF(H4489:AL4489,"PN",H4490:AL4490)+SUMIF(H4489:AL4489,"P/DS",H4490:AL4490)+SUMIF(H4489:AL4489,"PN/F",H4490:AL4490)+SUMIF(H4489:AL4489,"PN/L",H4490:AL4490)+SUMIF(H4489:AL4489,"TV",H4490:AL4490)+SUMIF(H4489:AL4489,"TVD",H4490:AL4490)+SUMIF(H4489:AL4489,"PDD",H4490:AL4490)</f>
        <v>0</v>
      </c>
      <c r="BM4489" s="261">
        <f>SUMIF(H4489:AL4489,"PD",H4491:AL4491)+SUMIF(H4489:AL4489,"PN",H4491:AL4491)+SUMIF(H4489:AL4489,"P/DS",H4491:AL4491)+SUMIF(H4489:AL4489,"PN/F",H4491:AL4491)+SUMIF(H4489:AL4489,"PN/L",H4491:AL4491)+SUMIF(H4489:AL4489,"TV",H4491:AL4491)+SUMIF(H4489:AL4489,"TVD",H4491:AL4491)+SUMIF(H4489:AL4489,"PDD",H4491:AL4491)+SUMIF(H4489:AL4489,"PMD",H4491:AL4491)</f>
        <v>0</v>
      </c>
      <c r="BN4489" s="261">
        <f>SUMIF(H4489:AL4489,"PD",H4492:AL4492)+SUMIF(H4489:AL4489,"PN",H4492:AL4492)+SUMIF(H4489:AL4489,"P/DS",H4492:AL4492)+SUMIF(H4489:AL4489,"PN/F",H4492:AL4492)+SUMIF(H4489:AL4489,"PN/L",H4492:AL4492)+SUMIF(H4489:AL4489,"TV",H4492:AL4492)+SUMIF(H4489:AL4489,"TVD",H4492:AL4492)</f>
        <v>0</v>
      </c>
      <c r="BO4489" s="261">
        <f>SUMIF(H4489:AL4489,"PD",H4493:AL4493)+SUMIF(H4489:AL4489,"PN",H4493:AL4493)+SUMIF(H4489:AL4489,"P/DS",H4493:AL4493)+SUMIF(H4489:AL4489,"PN/F",H4493:AL4493)+SUMIF(H4489:AL4489,"PN/L",H4493:AL4493)+SUMIF(H4489:AL4489,"TV",H4493:AL4493)+SUMIF(H4489:AL4489,"TVD",H4493:AL4493)</f>
        <v>0</v>
      </c>
      <c r="BP4489" s="261">
        <f>SUMIF(H4489:AL4489,"PD",H4494:AL4494)+SUMIF(H4489:AL4489,"PN",H4494:AL4494)+SUMIF(H4489:AL4489,"P/DS",H4494:AL4494)+SUMIF(H4489:AL4489,"PN/F",H4494:AL4494)+SUMIF(H4489:AL4489,"PN/L",H4494:AL4494)+SUMIF(H4489:AL4489,"TV",H4494:AL4494)+SUMIF(H4489:AL4489,"TVD",H4494:AL4494)+SUMIF(H4489:AL4489,"PDD",H4494:AL4494)+SUMIF(H4489:AL4489,"PH",H4494:AL4494)+SUMIF(H4489:AL4489,"PM",H4494:AL4494)</f>
        <v>0</v>
      </c>
      <c r="BQ4489" s="261">
        <f>SUMIF(H4489:AL4489,"PD",H4495:AL4495)+SUMIF(H4489:AL4489,"PN",H4495:AL4495)+SUMIF(H4489:AL4489,"P/DS",H4495:AL4495)+SUMIF(H4489:AL4489,"PN/F",H4495:AL4495)+SUMIF(H4489:AL4489,"PN/L",H4495:AL4495)+SUMIF(H4489:AL4489,"TV",H4495:AL4495)+SUMIF(H4489:AL4489,"TVD",H4495:AL4495)+SUMIF(H4489:AL4489,"PDD",H4495:AL4495)+SUMIF(H4489:AL4489,"PH",H4495:AL4495)+SUMIF(H4489:AL4489,"PM",H4495:AL4495)</f>
        <v>0</v>
      </c>
      <c r="BR4489" s="269">
        <f>SUM(H4490:AL4490)-BL4489</f>
        <v>11.5</v>
      </c>
      <c r="BS4489" s="269">
        <f>SUM(H4491:AL4491)-BM4489</f>
        <v>0</v>
      </c>
      <c r="BT4489" s="269">
        <f>SUM(H4492:AL4492)-BN4489</f>
        <v>0</v>
      </c>
      <c r="BU4489" s="269">
        <f>SUM(H4493:AL4493)-BO4489</f>
        <v>0</v>
      </c>
      <c r="BV4489" s="269">
        <f>SUM(H4494:AL4494)-BP4489</f>
        <v>0</v>
      </c>
      <c r="BW4489" s="269">
        <f>SUM(H4495:AL4495)-BQ4489</f>
        <v>0</v>
      </c>
      <c r="BX4489" s="255">
        <f>SUMIF(H4489:AL4489,"PD",H4496:AL4496)+SUMIF(H4489:AL4489,"PN",H4496:AL4496)+SUMIF(H4489:AL4489,"P/DS",H4496:AL4496)+SUMIF(H4489:AL4489,"PN/F",H4496:AL4496)+SUMIF(H4489:AL4489,"PN/L",H4496:AL4496)</f>
        <v>0</v>
      </c>
      <c r="BY4489" s="255">
        <f>SUM(H4496:AL4496)-BX4489</f>
        <v>0</v>
      </c>
      <c r="BZ4489" s="255">
        <f t="shared" ref="BZ4489" si="1367">+SUM(BL4489:BW4496)</f>
        <v>11.5</v>
      </c>
      <c r="CA4489" s="266">
        <f>(COUNTIFS(H4489:AL4489,"PD",H4490:AL4490,"&gt;=2"))*0.5-IF(CN4489="VP",COUNTIFS($H$16:$AL$16,"SAT",H4489:AL4489,"PD",H4490:AL4490,"&gt;=2"))*0.5</f>
        <v>0</v>
      </c>
      <c r="CB4489" s="266">
        <f>(COUNTIFS(H4489:AL4489,"PN",H4491:AL4491,"&gt;=0.5",H4490:AL4490,"&gt;=1.5"))*0.5+COUNTIFS(H4489:AL4489,"PDD",H4491:AL4491,"&gt;=0.5",H4490:AL4490,"&gt;=1.5")*0.5</f>
        <v>0</v>
      </c>
      <c r="CC4489" s="273">
        <f>(COUNTIFS(H4489:AL4489,"TV",H4491:AL4491,"&gt;=10"))*0.5+(COUNTIFS(H4489:AL4489,"PMD",H4491:AL4491,"&gt;=2"))*0.5</f>
        <v>0</v>
      </c>
      <c r="CD4489" s="266">
        <f>(COUNTIFS(H4489:AL4489,"TVD",H4493:AL4493,"&gt;=6.5",H4491:AL4491,"&gt;=3.5"))*0.5</f>
        <v>0</v>
      </c>
      <c r="CE4489" s="266">
        <f>(COUNTIFS(H4489:AL4489,"PD",H4494:AL4494,"&gt;=10"))*0.5</f>
        <v>0</v>
      </c>
      <c r="CF4489" s="266">
        <f>(COUNTIFS(H4489:AL4489,"PDD",H4494:AL4494,"&gt;=3.5",H4495:AL4495,"&gt;=6.5")+COUNTIFS(H4489:AL4489,"PH",H4495:AL4495,"&gt;=0.5",H4494:AL4494,"&gt;=1.5")+COUNTIFS(H4489:AL4489,"PM",H4495:AL4495,"&gt;=0.5",H4494:AL4494,"&gt;=1.5"))*0.5</f>
        <v>0</v>
      </c>
      <c r="CG4489" s="266">
        <f>(COUNTIFS(H4489:AL4489,"DS",H4490:AL4490,"&gt;=2")+COUNTIFS(H4489:AL4489,"AL/DS",H4490:AL4490,"&gt;=2"))*0.5-IF(CN4489="VP",COUNTIFS($H$16:$AL$16,"SAT",H4489:AL4489,"DS",H4490:AL4490,"&gt;=2"))*0.5</f>
        <v>2</v>
      </c>
      <c r="CH4489" s="266">
        <f>(COUNTIFS(H4489:AL4489,"NS",H4491:AL4491,"&gt;=0.5",H4490:AL4490,"&gt;=1.5")+COUNTIFS(H4489:AL4489,"AL/NS",H4491:AL4491,"&gt;=0.5",H4490:AL4490,"&gt;=1.5")+COUNTIFS(H4489:AL4489,"NHD",H4491:AL4491,"&gt;=4.5",H4494:AL4494,"&gt;=2",H4490:AL4490,"&gt;=1.5"))*0.5</f>
        <v>0</v>
      </c>
      <c r="CI4489" s="266">
        <f>(COUNTIF(H4491:AL4491,"&gt;=10")+COUNTIFS(H4489:AL4489,"MD",H4491:AL4491,"&gt;=2")-COUNTIFS(H4489:AL4489,"TV",H4491:AL4491,"&gt;=10"))*0.5</f>
        <v>0</v>
      </c>
      <c r="CJ4489" s="266">
        <f>(COUNTIFS(H4489:AL4489,"D",H4493:AL4493,"&gt;=6.5",H4491:AL4491,"&gt;=3.5"))*0.5</f>
        <v>0</v>
      </c>
      <c r="CK4489" s="266">
        <f>(COUNTIF(H4494:AL4494,"&gt;=10")-COUNTIFS(H4489:AL4489,"PD",H4494:AL4494,"&gt;=10"))*0.5</f>
        <v>0</v>
      </c>
      <c r="CL4489" s="265">
        <f>(COUNTIFS(H4489:AL4489,"NHD",H4494:AL4494,"&gt;=3.5",H4495:AL4495,"&gt;=6.5")+COUNTIFS(H4489:AL4489,"BH",H4494:AL4494,"&gt;=1.5",H4495:AL4495,"&gt;=0.5")+COUNTIFS(H4489:AL4489,"BM",H4494:AL4494,"&gt;=1.5",H4495:AL4495,"&gt;=0.5")+COUNTIFS(H4489:AL4489,"D",H4494:AL4494,"&gt;=1.5",H4495:AL4495,"&gt;=0.5"))*0.5</f>
        <v>0</v>
      </c>
      <c r="CM4489" s="272"/>
      <c r="CN4489" s="264" t="s">
        <v>723</v>
      </c>
      <c r="CO4489" s="138">
        <f t="shared" ref="CO4489" si="1368">+AM4489+AN4489+AO4489+AP4489+AQ4489+AR4489+AS4489+AU4489+BG4489</f>
        <v>26</v>
      </c>
      <c r="CP4489" s="225">
        <f>+SUM(I4490:I4495)-I4496</f>
        <v>0</v>
      </c>
      <c r="CQ4489" s="225">
        <f>+SUM(J4490:J4495)-J4496</f>
        <v>0</v>
      </c>
      <c r="CR4489" s="225">
        <f>+SUM(K4490:K4495)-K4496</f>
        <v>2.5</v>
      </c>
      <c r="CS4489" s="139"/>
      <c r="CT4489" s="139"/>
      <c r="CU4489" s="139"/>
      <c r="CV4489" s="139"/>
      <c r="CW4489" s="139"/>
      <c r="CX4489" s="139"/>
      <c r="CY4489" s="139"/>
      <c r="CZ4489" s="139"/>
      <c r="DA4489" s="139"/>
      <c r="DB4489" s="120"/>
      <c r="DC4489" s="120"/>
      <c r="DD4489" s="120"/>
      <c r="DE4489" s="120"/>
      <c r="DF4489" s="120"/>
      <c r="DG4489" s="120"/>
      <c r="DH4489" s="120"/>
      <c r="DI4489" s="120"/>
      <c r="DJ4489" s="120"/>
      <c r="DK4489" s="120"/>
      <c r="DL4489" s="120"/>
      <c r="DM4489" s="120"/>
      <c r="DN4489" s="120"/>
    </row>
    <row r="4490" spans="1:118" s="119" customFormat="1" ht="14.25" customHeight="1">
      <c r="A4490" s="228"/>
      <c r="B4490" s="231"/>
      <c r="C4490" s="234"/>
      <c r="D4490" s="237"/>
      <c r="E4490" s="237"/>
      <c r="F4490" s="242" t="s">
        <v>82</v>
      </c>
      <c r="G4490" s="121">
        <v>1.5</v>
      </c>
      <c r="H4490" s="83"/>
      <c r="I4490" s="83"/>
      <c r="J4490" s="83"/>
      <c r="K4490" s="83">
        <v>2.5</v>
      </c>
      <c r="L4490" s="83"/>
      <c r="M4490" s="83"/>
      <c r="N4490" s="83"/>
      <c r="O4490" s="83"/>
      <c r="P4490" s="83"/>
      <c r="Q4490" s="83">
        <v>1.5</v>
      </c>
      <c r="R4490" s="83"/>
      <c r="S4490" s="83">
        <v>2.5</v>
      </c>
      <c r="T4490" s="83"/>
      <c r="U4490" s="83"/>
      <c r="V4490" s="83"/>
      <c r="W4490" s="83"/>
      <c r="X4490" s="83">
        <v>2.5</v>
      </c>
      <c r="Y4490" s="83">
        <v>2.5</v>
      </c>
      <c r="Z4490" s="83"/>
      <c r="AA4490" s="83"/>
      <c r="AB4490" s="83"/>
      <c r="AC4490" s="79"/>
      <c r="AD4490" s="79"/>
      <c r="AE4490" s="79"/>
      <c r="AF4490" s="79"/>
      <c r="AG4490" s="79"/>
      <c r="AH4490" s="79"/>
      <c r="AI4490" s="79"/>
      <c r="AJ4490" s="79"/>
      <c r="AK4490" s="79"/>
      <c r="AL4490" s="79"/>
      <c r="AM4490" s="240"/>
      <c r="AN4490" s="240"/>
      <c r="AO4490" s="240"/>
      <c r="AP4490" s="240"/>
      <c r="AQ4490" s="240"/>
      <c r="AR4490" s="240"/>
      <c r="AS4490" s="240"/>
      <c r="AT4490" s="256"/>
      <c r="AU4490" s="256"/>
      <c r="AV4490" s="259"/>
      <c r="AW4490" s="259"/>
      <c r="AX4490" s="256"/>
      <c r="AY4490" s="256"/>
      <c r="AZ4490" s="256"/>
      <c r="BA4490" s="256"/>
      <c r="BB4490" s="256"/>
      <c r="BC4490" s="256"/>
      <c r="BD4490" s="256"/>
      <c r="BE4490" s="256"/>
      <c r="BF4490" s="256"/>
      <c r="BG4490" s="256"/>
      <c r="BH4490" s="256"/>
      <c r="BI4490" s="256"/>
      <c r="BJ4490" s="256"/>
      <c r="BK4490" s="256"/>
      <c r="BL4490" s="262"/>
      <c r="BM4490" s="262"/>
      <c r="BN4490" s="262"/>
      <c r="BO4490" s="262"/>
      <c r="BP4490" s="262"/>
      <c r="BQ4490" s="262"/>
      <c r="BR4490" s="270"/>
      <c r="BS4490" s="270"/>
      <c r="BT4490" s="270"/>
      <c r="BU4490" s="270"/>
      <c r="BV4490" s="270"/>
      <c r="BW4490" s="270"/>
      <c r="BX4490" s="256"/>
      <c r="BY4490" s="256"/>
      <c r="BZ4490" s="256"/>
      <c r="CA4490" s="267"/>
      <c r="CB4490" s="267"/>
      <c r="CC4490" s="274"/>
      <c r="CD4490" s="267"/>
      <c r="CE4490" s="267"/>
      <c r="CF4490" s="267"/>
      <c r="CG4490" s="267"/>
      <c r="CH4490" s="267"/>
      <c r="CI4490" s="267"/>
      <c r="CJ4490" s="267"/>
      <c r="CK4490" s="267"/>
      <c r="CL4490" s="265"/>
      <c r="CM4490" s="272"/>
      <c r="CN4490" s="264"/>
      <c r="CO4490" s="138"/>
      <c r="CP4490" s="226"/>
      <c r="CQ4490" s="226"/>
      <c r="CR4490" s="226"/>
      <c r="CS4490" s="139"/>
      <c r="CT4490" s="139"/>
      <c r="CU4490" s="139"/>
      <c r="CV4490" s="139"/>
      <c r="CW4490" s="139"/>
      <c r="CX4490" s="139"/>
      <c r="CY4490" s="139"/>
      <c r="CZ4490" s="139"/>
      <c r="DA4490" s="139"/>
      <c r="DB4490" s="120"/>
      <c r="DC4490" s="120"/>
      <c r="DD4490" s="120"/>
      <c r="DE4490" s="120"/>
      <c r="DF4490" s="120"/>
      <c r="DG4490" s="120"/>
      <c r="DH4490" s="120"/>
      <c r="DI4490" s="120"/>
      <c r="DJ4490" s="120"/>
      <c r="DK4490" s="120"/>
      <c r="DL4490" s="120"/>
      <c r="DM4490" s="120"/>
      <c r="DN4490" s="120"/>
    </row>
    <row r="4491" spans="1:118" s="119" customFormat="1">
      <c r="A4491" s="228"/>
      <c r="B4491" s="231"/>
      <c r="C4491" s="234"/>
      <c r="D4491" s="237"/>
      <c r="E4491" s="237"/>
      <c r="F4491" s="243"/>
      <c r="G4491" s="122">
        <v>2</v>
      </c>
      <c r="H4491" s="84"/>
      <c r="I4491" s="84"/>
      <c r="J4491" s="84"/>
      <c r="K4491" s="84"/>
      <c r="L4491" s="84"/>
      <c r="M4491" s="84"/>
      <c r="N4491" s="84"/>
      <c r="O4491" s="84"/>
      <c r="P4491" s="84"/>
      <c r="Q4491" s="84"/>
      <c r="R4491" s="84"/>
      <c r="S4491" s="84"/>
      <c r="T4491" s="84"/>
      <c r="U4491" s="84"/>
      <c r="V4491" s="84"/>
      <c r="W4491" s="84"/>
      <c r="X4491" s="84"/>
      <c r="Y4491" s="84"/>
      <c r="Z4491" s="84"/>
      <c r="AA4491" s="84"/>
      <c r="AB4491" s="84"/>
      <c r="AC4491" s="80"/>
      <c r="AD4491" s="80"/>
      <c r="AE4491" s="80"/>
      <c r="AF4491" s="80"/>
      <c r="AG4491" s="80"/>
      <c r="AH4491" s="80"/>
      <c r="AI4491" s="80"/>
      <c r="AJ4491" s="80"/>
      <c r="AK4491" s="80"/>
      <c r="AL4491" s="80"/>
      <c r="AM4491" s="240"/>
      <c r="AN4491" s="240"/>
      <c r="AO4491" s="240"/>
      <c r="AP4491" s="240"/>
      <c r="AQ4491" s="240"/>
      <c r="AR4491" s="240"/>
      <c r="AS4491" s="240"/>
      <c r="AT4491" s="256"/>
      <c r="AU4491" s="256"/>
      <c r="AV4491" s="259"/>
      <c r="AW4491" s="259"/>
      <c r="AX4491" s="256"/>
      <c r="AY4491" s="256"/>
      <c r="AZ4491" s="256"/>
      <c r="BA4491" s="256"/>
      <c r="BB4491" s="256"/>
      <c r="BC4491" s="256"/>
      <c r="BD4491" s="256"/>
      <c r="BE4491" s="256"/>
      <c r="BF4491" s="256"/>
      <c r="BG4491" s="256"/>
      <c r="BH4491" s="256"/>
      <c r="BI4491" s="256"/>
      <c r="BJ4491" s="256"/>
      <c r="BK4491" s="256"/>
      <c r="BL4491" s="262"/>
      <c r="BM4491" s="262"/>
      <c r="BN4491" s="262"/>
      <c r="BO4491" s="262"/>
      <c r="BP4491" s="262"/>
      <c r="BQ4491" s="262"/>
      <c r="BR4491" s="270"/>
      <c r="BS4491" s="270"/>
      <c r="BT4491" s="270"/>
      <c r="BU4491" s="270"/>
      <c r="BV4491" s="270"/>
      <c r="BW4491" s="270"/>
      <c r="BX4491" s="256"/>
      <c r="BY4491" s="256"/>
      <c r="BZ4491" s="256"/>
      <c r="CA4491" s="267"/>
      <c r="CB4491" s="267"/>
      <c r="CC4491" s="274"/>
      <c r="CD4491" s="267"/>
      <c r="CE4491" s="267"/>
      <c r="CF4491" s="267"/>
      <c r="CG4491" s="267"/>
      <c r="CH4491" s="267"/>
      <c r="CI4491" s="267"/>
      <c r="CJ4491" s="267"/>
      <c r="CK4491" s="267"/>
      <c r="CL4491" s="265"/>
      <c r="CM4491" s="272"/>
      <c r="CN4491" s="264"/>
      <c r="CO4491" s="138"/>
      <c r="CP4491" s="226"/>
      <c r="CQ4491" s="226"/>
      <c r="CR4491" s="226"/>
      <c r="CS4491" s="139"/>
      <c r="CT4491" s="139"/>
      <c r="CU4491" s="139"/>
      <c r="CV4491" s="139"/>
      <c r="CW4491" s="139"/>
      <c r="CX4491" s="139"/>
      <c r="CY4491" s="139"/>
      <c r="CZ4491" s="139"/>
      <c r="DA4491" s="139"/>
      <c r="DB4491" s="120"/>
      <c r="DC4491" s="120"/>
      <c r="DD4491" s="120"/>
      <c r="DE4491" s="120"/>
      <c r="DF4491" s="120"/>
      <c r="DG4491" s="120"/>
      <c r="DH4491" s="120"/>
      <c r="DI4491" s="120"/>
      <c r="DJ4491" s="120"/>
      <c r="DK4491" s="120"/>
      <c r="DL4491" s="120"/>
      <c r="DM4491" s="120"/>
      <c r="DN4491" s="120"/>
    </row>
    <row r="4492" spans="1:118" s="119" customFormat="1">
      <c r="A4492" s="228"/>
      <c r="B4492" s="231"/>
      <c r="C4492" s="234"/>
      <c r="D4492" s="237"/>
      <c r="E4492" s="237"/>
      <c r="F4492" s="243"/>
      <c r="G4492" s="122">
        <v>2.1</v>
      </c>
      <c r="H4492" s="84"/>
      <c r="I4492" s="84"/>
      <c r="J4492" s="84"/>
      <c r="K4492" s="84"/>
      <c r="L4492" s="84"/>
      <c r="M4492" s="84"/>
      <c r="N4492" s="84"/>
      <c r="O4492" s="84"/>
      <c r="P4492" s="84"/>
      <c r="Q4492" s="84"/>
      <c r="R4492" s="84"/>
      <c r="S4492" s="84"/>
      <c r="T4492" s="84"/>
      <c r="U4492" s="84"/>
      <c r="V4492" s="84"/>
      <c r="W4492" s="84"/>
      <c r="X4492" s="84"/>
      <c r="Y4492" s="84"/>
      <c r="Z4492" s="84"/>
      <c r="AA4492" s="84"/>
      <c r="AB4492" s="84"/>
      <c r="AC4492" s="80"/>
      <c r="AD4492" s="80"/>
      <c r="AE4492" s="80"/>
      <c r="AF4492" s="80"/>
      <c r="AG4492" s="80"/>
      <c r="AH4492" s="80"/>
      <c r="AI4492" s="80"/>
      <c r="AJ4492" s="80"/>
      <c r="AK4492" s="80"/>
      <c r="AL4492" s="80"/>
      <c r="AM4492" s="240"/>
      <c r="AN4492" s="240"/>
      <c r="AO4492" s="240"/>
      <c r="AP4492" s="240"/>
      <c r="AQ4492" s="240"/>
      <c r="AR4492" s="240"/>
      <c r="AS4492" s="240"/>
      <c r="AT4492" s="256"/>
      <c r="AU4492" s="256"/>
      <c r="AV4492" s="259"/>
      <c r="AW4492" s="259"/>
      <c r="AX4492" s="256"/>
      <c r="AY4492" s="256"/>
      <c r="AZ4492" s="256"/>
      <c r="BA4492" s="256"/>
      <c r="BB4492" s="256"/>
      <c r="BC4492" s="256"/>
      <c r="BD4492" s="256"/>
      <c r="BE4492" s="256"/>
      <c r="BF4492" s="256"/>
      <c r="BG4492" s="256"/>
      <c r="BH4492" s="256"/>
      <c r="BI4492" s="256"/>
      <c r="BJ4492" s="256"/>
      <c r="BK4492" s="256"/>
      <c r="BL4492" s="262"/>
      <c r="BM4492" s="262"/>
      <c r="BN4492" s="262"/>
      <c r="BO4492" s="262"/>
      <c r="BP4492" s="262"/>
      <c r="BQ4492" s="262"/>
      <c r="BR4492" s="270"/>
      <c r="BS4492" s="270"/>
      <c r="BT4492" s="270"/>
      <c r="BU4492" s="270"/>
      <c r="BV4492" s="270"/>
      <c r="BW4492" s="270"/>
      <c r="BX4492" s="256"/>
      <c r="BY4492" s="256"/>
      <c r="BZ4492" s="256"/>
      <c r="CA4492" s="267"/>
      <c r="CB4492" s="267"/>
      <c r="CC4492" s="274"/>
      <c r="CD4492" s="267"/>
      <c r="CE4492" s="267"/>
      <c r="CF4492" s="267"/>
      <c r="CG4492" s="267"/>
      <c r="CH4492" s="267"/>
      <c r="CI4492" s="267"/>
      <c r="CJ4492" s="267"/>
      <c r="CK4492" s="267"/>
      <c r="CL4492" s="265"/>
      <c r="CM4492" s="272"/>
      <c r="CN4492" s="264"/>
      <c r="CO4492" s="138"/>
      <c r="CP4492" s="226"/>
      <c r="CQ4492" s="226"/>
      <c r="CR4492" s="226"/>
      <c r="CS4492" s="139"/>
      <c r="CT4492" s="139"/>
      <c r="CU4492" s="139"/>
      <c r="CV4492" s="139"/>
      <c r="CW4492" s="139"/>
      <c r="CX4492" s="139"/>
      <c r="CY4492" s="139"/>
      <c r="CZ4492" s="139"/>
      <c r="DA4492" s="139"/>
      <c r="DB4492" s="120"/>
      <c r="DC4492" s="120"/>
      <c r="DD4492" s="120"/>
      <c r="DE4492" s="120"/>
      <c r="DF4492" s="120"/>
      <c r="DG4492" s="120"/>
      <c r="DH4492" s="120"/>
      <c r="DI4492" s="120"/>
      <c r="DJ4492" s="120"/>
      <c r="DK4492" s="120"/>
      <c r="DL4492" s="120"/>
      <c r="DM4492" s="120"/>
      <c r="DN4492" s="120"/>
    </row>
    <row r="4493" spans="1:118" s="119" customFormat="1">
      <c r="A4493" s="228"/>
      <c r="B4493" s="231"/>
      <c r="C4493" s="234"/>
      <c r="D4493" s="237"/>
      <c r="E4493" s="237"/>
      <c r="F4493" s="243"/>
      <c r="G4493" s="122">
        <v>2.7</v>
      </c>
      <c r="H4493" s="84"/>
      <c r="I4493" s="84"/>
      <c r="J4493" s="84"/>
      <c r="K4493" s="84"/>
      <c r="L4493" s="84"/>
      <c r="M4493" s="84"/>
      <c r="N4493" s="84"/>
      <c r="O4493" s="84"/>
      <c r="P4493" s="84"/>
      <c r="Q4493" s="84"/>
      <c r="R4493" s="84"/>
      <c r="S4493" s="84"/>
      <c r="T4493" s="84"/>
      <c r="U4493" s="84"/>
      <c r="V4493" s="84"/>
      <c r="W4493" s="84"/>
      <c r="X4493" s="84"/>
      <c r="Y4493" s="84"/>
      <c r="Z4493" s="84"/>
      <c r="AA4493" s="84"/>
      <c r="AB4493" s="84"/>
      <c r="AC4493" s="80"/>
      <c r="AD4493" s="80"/>
      <c r="AE4493" s="80"/>
      <c r="AF4493" s="80"/>
      <c r="AG4493" s="80"/>
      <c r="AH4493" s="80"/>
      <c r="AI4493" s="80"/>
      <c r="AJ4493" s="80"/>
      <c r="AK4493" s="80"/>
      <c r="AL4493" s="80"/>
      <c r="AM4493" s="240"/>
      <c r="AN4493" s="240"/>
      <c r="AO4493" s="240"/>
      <c r="AP4493" s="240"/>
      <c r="AQ4493" s="240"/>
      <c r="AR4493" s="240"/>
      <c r="AS4493" s="240"/>
      <c r="AT4493" s="256"/>
      <c r="AU4493" s="256"/>
      <c r="AV4493" s="259"/>
      <c r="AW4493" s="259"/>
      <c r="AX4493" s="256"/>
      <c r="AY4493" s="256"/>
      <c r="AZ4493" s="256"/>
      <c r="BA4493" s="256"/>
      <c r="BB4493" s="256"/>
      <c r="BC4493" s="256"/>
      <c r="BD4493" s="256"/>
      <c r="BE4493" s="256"/>
      <c r="BF4493" s="256"/>
      <c r="BG4493" s="256"/>
      <c r="BH4493" s="256"/>
      <c r="BI4493" s="256"/>
      <c r="BJ4493" s="256"/>
      <c r="BK4493" s="256"/>
      <c r="BL4493" s="262"/>
      <c r="BM4493" s="262"/>
      <c r="BN4493" s="262"/>
      <c r="BO4493" s="262"/>
      <c r="BP4493" s="262"/>
      <c r="BQ4493" s="262"/>
      <c r="BR4493" s="270"/>
      <c r="BS4493" s="270"/>
      <c r="BT4493" s="270"/>
      <c r="BU4493" s="270"/>
      <c r="BV4493" s="270"/>
      <c r="BW4493" s="270"/>
      <c r="BX4493" s="256"/>
      <c r="BY4493" s="256"/>
      <c r="BZ4493" s="256"/>
      <c r="CA4493" s="267"/>
      <c r="CB4493" s="267"/>
      <c r="CC4493" s="274"/>
      <c r="CD4493" s="267"/>
      <c r="CE4493" s="267"/>
      <c r="CF4493" s="267"/>
      <c r="CG4493" s="267"/>
      <c r="CH4493" s="267"/>
      <c r="CI4493" s="267"/>
      <c r="CJ4493" s="267"/>
      <c r="CK4493" s="267"/>
      <c r="CL4493" s="265"/>
      <c r="CM4493" s="272"/>
      <c r="CN4493" s="264"/>
      <c r="CO4493" s="138"/>
      <c r="CP4493" s="226"/>
      <c r="CQ4493" s="226"/>
      <c r="CR4493" s="226"/>
      <c r="CS4493" s="139"/>
      <c r="CT4493" s="139"/>
      <c r="CU4493" s="139"/>
      <c r="CV4493" s="139"/>
      <c r="CW4493" s="139"/>
      <c r="CX4493" s="139"/>
      <c r="CY4493" s="139"/>
      <c r="CZ4493" s="139"/>
      <c r="DA4493" s="139"/>
      <c r="DB4493" s="120"/>
      <c r="DC4493" s="120"/>
      <c r="DD4493" s="120"/>
      <c r="DE4493" s="120"/>
      <c r="DF4493" s="120"/>
      <c r="DG4493" s="120"/>
      <c r="DH4493" s="120"/>
      <c r="DI4493" s="120"/>
      <c r="DJ4493" s="120"/>
      <c r="DK4493" s="120"/>
      <c r="DL4493" s="120"/>
      <c r="DM4493" s="120"/>
      <c r="DN4493" s="120"/>
    </row>
    <row r="4494" spans="1:118" s="119" customFormat="1">
      <c r="A4494" s="228"/>
      <c r="B4494" s="231"/>
      <c r="C4494" s="234"/>
      <c r="D4494" s="237"/>
      <c r="E4494" s="237"/>
      <c r="F4494" s="243"/>
      <c r="G4494" s="122">
        <v>3</v>
      </c>
      <c r="H4494" s="84"/>
      <c r="I4494" s="84"/>
      <c r="J4494" s="84"/>
      <c r="K4494" s="84"/>
      <c r="L4494" s="84"/>
      <c r="M4494" s="84"/>
      <c r="N4494" s="84"/>
      <c r="O4494" s="84"/>
      <c r="P4494" s="84"/>
      <c r="Q4494" s="84"/>
      <c r="R4494" s="84"/>
      <c r="S4494" s="84"/>
      <c r="T4494" s="84"/>
      <c r="U4494" s="84"/>
      <c r="V4494" s="84"/>
      <c r="W4494" s="84"/>
      <c r="X4494" s="84"/>
      <c r="Y4494" s="84"/>
      <c r="Z4494" s="84"/>
      <c r="AA4494" s="84"/>
      <c r="AB4494" s="84"/>
      <c r="AC4494" s="80"/>
      <c r="AD4494" s="80"/>
      <c r="AE4494" s="80"/>
      <c r="AF4494" s="80"/>
      <c r="AG4494" s="80"/>
      <c r="AH4494" s="80"/>
      <c r="AI4494" s="80"/>
      <c r="AJ4494" s="80"/>
      <c r="AK4494" s="80"/>
      <c r="AL4494" s="80"/>
      <c r="AM4494" s="240"/>
      <c r="AN4494" s="240"/>
      <c r="AO4494" s="240"/>
      <c r="AP4494" s="240"/>
      <c r="AQ4494" s="240"/>
      <c r="AR4494" s="240"/>
      <c r="AS4494" s="240"/>
      <c r="AT4494" s="256"/>
      <c r="AU4494" s="256"/>
      <c r="AV4494" s="259"/>
      <c r="AW4494" s="259"/>
      <c r="AX4494" s="256"/>
      <c r="AY4494" s="256"/>
      <c r="AZ4494" s="256"/>
      <c r="BA4494" s="256"/>
      <c r="BB4494" s="256"/>
      <c r="BC4494" s="256"/>
      <c r="BD4494" s="256"/>
      <c r="BE4494" s="256"/>
      <c r="BF4494" s="256"/>
      <c r="BG4494" s="256"/>
      <c r="BH4494" s="256"/>
      <c r="BI4494" s="256"/>
      <c r="BJ4494" s="256"/>
      <c r="BK4494" s="256"/>
      <c r="BL4494" s="262"/>
      <c r="BM4494" s="262"/>
      <c r="BN4494" s="262"/>
      <c r="BO4494" s="262"/>
      <c r="BP4494" s="262"/>
      <c r="BQ4494" s="262"/>
      <c r="BR4494" s="270"/>
      <c r="BS4494" s="270"/>
      <c r="BT4494" s="270"/>
      <c r="BU4494" s="270"/>
      <c r="BV4494" s="270"/>
      <c r="BW4494" s="270"/>
      <c r="BX4494" s="256"/>
      <c r="BY4494" s="256"/>
      <c r="BZ4494" s="256"/>
      <c r="CA4494" s="267"/>
      <c r="CB4494" s="267"/>
      <c r="CC4494" s="274"/>
      <c r="CD4494" s="267"/>
      <c r="CE4494" s="267"/>
      <c r="CF4494" s="267"/>
      <c r="CG4494" s="267"/>
      <c r="CH4494" s="267"/>
      <c r="CI4494" s="267"/>
      <c r="CJ4494" s="267"/>
      <c r="CK4494" s="267"/>
      <c r="CL4494" s="265"/>
      <c r="CM4494" s="272"/>
      <c r="CN4494" s="264"/>
      <c r="CO4494" s="138"/>
      <c r="CP4494" s="226"/>
      <c r="CQ4494" s="226"/>
      <c r="CR4494" s="226"/>
      <c r="CS4494" s="139"/>
      <c r="CT4494" s="139"/>
      <c r="CU4494" s="139"/>
      <c r="CV4494" s="139"/>
      <c r="CW4494" s="139"/>
      <c r="CX4494" s="139"/>
      <c r="CY4494" s="139"/>
      <c r="CZ4494" s="139"/>
      <c r="DA4494" s="139"/>
      <c r="DB4494" s="120"/>
      <c r="DC4494" s="120"/>
      <c r="DD4494" s="120"/>
      <c r="DE4494" s="120"/>
      <c r="DF4494" s="120"/>
      <c r="DG4494" s="120"/>
      <c r="DH4494" s="120"/>
      <c r="DI4494" s="120"/>
      <c r="DJ4494" s="120"/>
      <c r="DK4494" s="120"/>
      <c r="DL4494" s="120"/>
      <c r="DM4494" s="120"/>
      <c r="DN4494" s="120"/>
    </row>
    <row r="4495" spans="1:118" s="119" customFormat="1">
      <c r="A4495" s="228"/>
      <c r="B4495" s="231"/>
      <c r="C4495" s="234"/>
      <c r="D4495" s="237"/>
      <c r="E4495" s="237"/>
      <c r="F4495" s="244"/>
      <c r="G4495" s="123">
        <v>3.9</v>
      </c>
      <c r="H4495" s="85"/>
      <c r="I4495" s="85"/>
      <c r="J4495" s="85"/>
      <c r="K4495" s="85"/>
      <c r="L4495" s="85"/>
      <c r="M4495" s="85"/>
      <c r="N4495" s="85"/>
      <c r="O4495" s="85"/>
      <c r="P4495" s="85"/>
      <c r="Q4495" s="85"/>
      <c r="R4495" s="85"/>
      <c r="S4495" s="85"/>
      <c r="T4495" s="85"/>
      <c r="U4495" s="85"/>
      <c r="V4495" s="85"/>
      <c r="W4495" s="85"/>
      <c r="X4495" s="85"/>
      <c r="Y4495" s="85"/>
      <c r="Z4495" s="85"/>
      <c r="AA4495" s="85"/>
      <c r="AB4495" s="85"/>
      <c r="AC4495" s="81"/>
      <c r="AD4495" s="81"/>
      <c r="AE4495" s="81"/>
      <c r="AF4495" s="81"/>
      <c r="AG4495" s="81"/>
      <c r="AH4495" s="81"/>
      <c r="AI4495" s="81"/>
      <c r="AJ4495" s="81"/>
      <c r="AK4495" s="81"/>
      <c r="AL4495" s="81"/>
      <c r="AM4495" s="240"/>
      <c r="AN4495" s="240"/>
      <c r="AO4495" s="240"/>
      <c r="AP4495" s="240"/>
      <c r="AQ4495" s="240"/>
      <c r="AR4495" s="240"/>
      <c r="AS4495" s="240"/>
      <c r="AT4495" s="256"/>
      <c r="AU4495" s="256"/>
      <c r="AV4495" s="259"/>
      <c r="AW4495" s="259"/>
      <c r="AX4495" s="256"/>
      <c r="AY4495" s="256"/>
      <c r="AZ4495" s="256"/>
      <c r="BA4495" s="256"/>
      <c r="BB4495" s="256"/>
      <c r="BC4495" s="256"/>
      <c r="BD4495" s="256"/>
      <c r="BE4495" s="256"/>
      <c r="BF4495" s="256"/>
      <c r="BG4495" s="256"/>
      <c r="BH4495" s="256"/>
      <c r="BI4495" s="256"/>
      <c r="BJ4495" s="256"/>
      <c r="BK4495" s="256"/>
      <c r="BL4495" s="262"/>
      <c r="BM4495" s="262"/>
      <c r="BN4495" s="262"/>
      <c r="BO4495" s="262"/>
      <c r="BP4495" s="262"/>
      <c r="BQ4495" s="262"/>
      <c r="BR4495" s="270"/>
      <c r="BS4495" s="270"/>
      <c r="BT4495" s="270"/>
      <c r="BU4495" s="270"/>
      <c r="BV4495" s="270"/>
      <c r="BW4495" s="270"/>
      <c r="BX4495" s="256"/>
      <c r="BY4495" s="256"/>
      <c r="BZ4495" s="256"/>
      <c r="CA4495" s="267"/>
      <c r="CB4495" s="267"/>
      <c r="CC4495" s="274"/>
      <c r="CD4495" s="267"/>
      <c r="CE4495" s="267"/>
      <c r="CF4495" s="267"/>
      <c r="CG4495" s="267"/>
      <c r="CH4495" s="267"/>
      <c r="CI4495" s="267"/>
      <c r="CJ4495" s="267"/>
      <c r="CK4495" s="267"/>
      <c r="CL4495" s="265"/>
      <c r="CM4495" s="272"/>
      <c r="CN4495" s="264"/>
      <c r="CO4495" s="138"/>
      <c r="CP4495" s="226"/>
      <c r="CQ4495" s="226"/>
      <c r="CR4495" s="226"/>
      <c r="CS4495" s="139"/>
      <c r="CT4495" s="139"/>
      <c r="CU4495" s="139"/>
      <c r="CV4495" s="139"/>
      <c r="CW4495" s="139"/>
      <c r="CX4495" s="139"/>
      <c r="CY4495" s="139"/>
      <c r="CZ4495" s="139"/>
      <c r="DA4495" s="139"/>
      <c r="DB4495" s="120"/>
      <c r="DC4495" s="120"/>
      <c r="DD4495" s="120"/>
      <c r="DE4495" s="120"/>
      <c r="DF4495" s="120"/>
      <c r="DG4495" s="120"/>
      <c r="DH4495" s="120"/>
      <c r="DI4495" s="120"/>
      <c r="DJ4495" s="120"/>
      <c r="DK4495" s="120"/>
      <c r="DL4495" s="120"/>
      <c r="DM4495" s="120"/>
      <c r="DN4495" s="120"/>
    </row>
    <row r="4496" spans="1:118" s="119" customFormat="1">
      <c r="A4496" s="229"/>
      <c r="B4496" s="232"/>
      <c r="C4496" s="235"/>
      <c r="D4496" s="238"/>
      <c r="E4496" s="238"/>
      <c r="F4496" s="245" t="s">
        <v>83</v>
      </c>
      <c r="G4496" s="246"/>
      <c r="H4496" s="82"/>
      <c r="I4496" s="82"/>
      <c r="J4496" s="82"/>
      <c r="K4496" s="82"/>
      <c r="L4496" s="82"/>
      <c r="M4496" s="82"/>
      <c r="N4496" s="82"/>
      <c r="O4496" s="82"/>
      <c r="P4496" s="82"/>
      <c r="Q4496" s="82"/>
      <c r="R4496" s="82"/>
      <c r="S4496" s="82"/>
      <c r="T4496" s="82"/>
      <c r="U4496" s="82"/>
      <c r="V4496" s="82"/>
      <c r="W4496" s="82"/>
      <c r="X4496" s="82"/>
      <c r="Y4496" s="82"/>
      <c r="Z4496" s="82"/>
      <c r="AA4496" s="82"/>
      <c r="AB4496" s="82"/>
      <c r="AC4496" s="35"/>
      <c r="AD4496" s="35"/>
      <c r="AE4496" s="35"/>
      <c r="AF4496" s="35"/>
      <c r="AG4496" s="35"/>
      <c r="AH4496" s="35"/>
      <c r="AI4496" s="35"/>
      <c r="AJ4496" s="35"/>
      <c r="AK4496" s="35"/>
      <c r="AL4496" s="35"/>
      <c r="AM4496" s="241"/>
      <c r="AN4496" s="241"/>
      <c r="AO4496" s="241"/>
      <c r="AP4496" s="241"/>
      <c r="AQ4496" s="241"/>
      <c r="AR4496" s="241"/>
      <c r="AS4496" s="241"/>
      <c r="AT4496" s="257"/>
      <c r="AU4496" s="257"/>
      <c r="AV4496" s="260"/>
      <c r="AW4496" s="260"/>
      <c r="AX4496" s="257"/>
      <c r="AY4496" s="257"/>
      <c r="AZ4496" s="257"/>
      <c r="BA4496" s="257"/>
      <c r="BB4496" s="257"/>
      <c r="BC4496" s="257"/>
      <c r="BD4496" s="257"/>
      <c r="BE4496" s="257"/>
      <c r="BF4496" s="257"/>
      <c r="BG4496" s="257"/>
      <c r="BH4496" s="257"/>
      <c r="BI4496" s="257"/>
      <c r="BJ4496" s="257"/>
      <c r="BK4496" s="257"/>
      <c r="BL4496" s="263"/>
      <c r="BM4496" s="263"/>
      <c r="BN4496" s="263"/>
      <c r="BO4496" s="263"/>
      <c r="BP4496" s="263"/>
      <c r="BQ4496" s="263"/>
      <c r="BR4496" s="271"/>
      <c r="BS4496" s="271"/>
      <c r="BT4496" s="271"/>
      <c r="BU4496" s="271"/>
      <c r="BV4496" s="271"/>
      <c r="BW4496" s="271"/>
      <c r="BX4496" s="257"/>
      <c r="BY4496" s="257"/>
      <c r="BZ4496" s="257"/>
      <c r="CA4496" s="268"/>
      <c r="CB4496" s="268"/>
      <c r="CC4496" s="275"/>
      <c r="CD4496" s="268"/>
      <c r="CE4496" s="268"/>
      <c r="CF4496" s="268"/>
      <c r="CG4496" s="268"/>
      <c r="CH4496" s="268"/>
      <c r="CI4496" s="268"/>
      <c r="CJ4496" s="268"/>
      <c r="CK4496" s="268"/>
      <c r="CL4496" s="265"/>
      <c r="CM4496" s="272"/>
      <c r="CN4496" s="264"/>
      <c r="CO4496" s="138"/>
      <c r="CP4496" s="226"/>
      <c r="CQ4496" s="226"/>
      <c r="CR4496" s="226"/>
      <c r="CS4496" s="139"/>
      <c r="CT4496" s="139"/>
      <c r="CU4496" s="139"/>
      <c r="CV4496" s="139"/>
      <c r="CW4496" s="139"/>
      <c r="CX4496" s="139"/>
      <c r="CY4496" s="139"/>
      <c r="CZ4496" s="139"/>
      <c r="DA4496" s="139"/>
      <c r="DB4496" s="120"/>
      <c r="DC4496" s="120"/>
      <c r="DD4496" s="120"/>
      <c r="DE4496" s="120"/>
      <c r="DF4496" s="120"/>
      <c r="DG4496" s="120"/>
      <c r="DH4496" s="120"/>
      <c r="DI4496" s="120"/>
      <c r="DJ4496" s="120"/>
      <c r="DK4496" s="120"/>
      <c r="DL4496" s="120"/>
      <c r="DM4496" s="120"/>
      <c r="DN4496" s="120"/>
    </row>
    <row r="4497" spans="1:118" s="119" customFormat="1" ht="14.25" customHeight="1">
      <c r="A4497" s="227">
        <f t="shared" si="1362"/>
        <v>557</v>
      </c>
      <c r="B4497" s="230" t="s">
        <v>511</v>
      </c>
      <c r="C4497" s="233" t="s">
        <v>512</v>
      </c>
      <c r="D4497" s="236">
        <v>42677</v>
      </c>
      <c r="E4497" s="236" t="s">
        <v>506</v>
      </c>
      <c r="F4497" s="253" t="s">
        <v>80</v>
      </c>
      <c r="G4497" s="254"/>
      <c r="H4497" s="82" t="s">
        <v>69</v>
      </c>
      <c r="I4497" s="82" t="s">
        <v>973</v>
      </c>
      <c r="J4497" s="82" t="s">
        <v>61</v>
      </c>
      <c r="K4497" s="82" t="s">
        <v>61</v>
      </c>
      <c r="L4497" s="82" t="s">
        <v>61</v>
      </c>
      <c r="M4497" s="82" t="s">
        <v>61</v>
      </c>
      <c r="N4497" s="82" t="s">
        <v>61</v>
      </c>
      <c r="O4497" s="82" t="s">
        <v>973</v>
      </c>
      <c r="P4497" s="82" t="s">
        <v>61</v>
      </c>
      <c r="Q4497" s="82" t="s">
        <v>61</v>
      </c>
      <c r="R4497" s="82" t="s">
        <v>61</v>
      </c>
      <c r="S4497" s="82" t="s">
        <v>61</v>
      </c>
      <c r="T4497" s="82" t="s">
        <v>61</v>
      </c>
      <c r="U4497" s="82" t="s">
        <v>61</v>
      </c>
      <c r="V4497" s="82"/>
      <c r="W4497" s="82" t="s">
        <v>60</v>
      </c>
      <c r="X4497" s="82" t="s">
        <v>60</v>
      </c>
      <c r="Y4497" s="82" t="s">
        <v>81</v>
      </c>
      <c r="Z4497" s="82" t="s">
        <v>60</v>
      </c>
      <c r="AA4497" s="82" t="s">
        <v>60</v>
      </c>
      <c r="AB4497" s="82" t="s">
        <v>60</v>
      </c>
      <c r="AC4497" s="82"/>
      <c r="AD4497" s="82" t="s">
        <v>60</v>
      </c>
      <c r="AE4497" s="82" t="s">
        <v>60</v>
      </c>
      <c r="AF4497" s="82" t="s">
        <v>60</v>
      </c>
      <c r="AG4497" s="82" t="s">
        <v>60</v>
      </c>
      <c r="AH4497" s="82" t="s">
        <v>60</v>
      </c>
      <c r="AI4497" s="82" t="s">
        <v>1471</v>
      </c>
      <c r="AJ4497" s="82"/>
      <c r="AK4497" s="82" t="s">
        <v>61</v>
      </c>
      <c r="AL4497" s="82" t="s">
        <v>61</v>
      </c>
      <c r="AM4497" s="239">
        <f>COUNTIF(H4497:AL4497,"PH")+COUNTIF(H4497:AL4497,"PH/L")+COUNTIF(H4497:AL4497,"PM")</f>
        <v>0</v>
      </c>
      <c r="AN4497" s="239">
        <f>COUNTIF(H4497:AL4497,"PD")+COUNTIF(H4497:AL4497,"PDD")+COUNTIF(H4497:AL4497,"P/DS")/2+COUNTIF(H4497:AL4497,"PMD")</f>
        <v>0</v>
      </c>
      <c r="AO4497" s="239">
        <f>COUNTIF(H4497:AL4497,"PN")+COUNTIF(H4497:AL4497,"P/NS")/2+COUNTIF(H4497:AL4497,"PH")+COUNTIF(H4497:AL4497,"PH/F")/2+COUNTIF(H4497:AL4497,"PH/L")/2+COUNTIF(H4497:AL4497,"PM")</f>
        <v>0</v>
      </c>
      <c r="AP4497" s="239">
        <f>COUNTIF(H4497:AL4497,"BH")+COUNTIF(H4497:AL4497,"AL/BL")+COUNTIF(H4497:AL4497,"UL/BL")+COUNTIF(H4497:AL4497,"BM")</f>
        <v>0</v>
      </c>
      <c r="AQ4497" s="239">
        <f>COUNTIF(H4497:AL4497,"DS")+COUNTIF(H4497:AL4497,"AL/DS")/2+COUNTIF(H4497:AL4497,"UL/DS")/2+COUNTIF(H4497:AL4497,"CT")+COUNTIF(H4497:AL4497,"MD")</f>
        <v>11</v>
      </c>
      <c r="AR4497" s="239">
        <f>COUNTIF(H4497:AL4497,"NS")+COUNTIF(H4497:AL4497,"AL/NS")/2+COUNTIF(H4497:AL4497,"UL/NS")/2+COUNTIF(H4497:AL4497,"BH")+COUNTIF(H4497:AL4497,"AL/BF")/2+COUNTIF(H4497:AL4497,"AL/BL")/2+COUNTIF(H4497:AL4497,"UL/BL")/2+COUNTIF(H4497:AL4497,"UL/BF")/2+COUNTIF(H4497:AL4497,"BM")</f>
        <v>13</v>
      </c>
      <c r="AS4497" s="239">
        <f>COUNTIF(H4497:AL4497,"AL")+COUNTIF(H4497:AL4497,"AL/DS")/2+COUNTIF(H4497:AL4497,"AL/NS")/2+COUNTIF(H4497:AL4497,"NH")+COUNTIF(H4497:AL4497,"SL")+COUNTIF(H4497:AL4497,"NHD")+COUNTIF(H4497:AL4497,"B")+COUNTIF(H4497:AL4497,"HL")+COUNTIF(H4497:AL4497,"AL/BF")/2+COUNTIF(H4497:AL4497,"AL/BL")/2</f>
        <v>1.5</v>
      </c>
      <c r="AT4497" s="255">
        <f>COUNTIF(H4497:AL4497,"PD")+COUNTIF(H4497:AL4497,"PN")+COUNTIF(H4497:AL4497,"P/DS")/2+COUNTIF(H4497:AL4497,"P/NS")/2+COUNTIF(H4497:AL4497,"DS")+COUNTIF(H4497:AL4497,"NS")+COUNTIF(H4497:AL4497,"AL")+COUNTIF(H4497:AL4497,"AL/DS")+COUNTIF(H4497:AL4497,"AL/NS")+COUNTIF(H4497:AL4497,"NH")+COUNTIF(H4497:AL4497,"SL")+COUNTIF(H4497:AL4497,"UL/DS")/2+COUNTIF(H4497:AL4497,"UL/NS")/2+COUNTIF(H4497:AL4497,"CT")+COUNTIF(H4497:AL4497,"NHD")+COUNTIF(H4497:AL4497,"PDD")+COUNTIF(H4497:AL4497,"B")+COUNTIF(H4497:AL4497,"HL")+COUNTIF(H4497:AL4497,"PH")+COUNTIF(H4497:AL4497,"BH")+COUNTIF(H4497:AL4497,"AL/BF")+COUNTIF(H4497:AL4497,"AL/BL")+COUNTIF(H4497:AL4497,"UL/BF")/2+COUNTIF(H4497:AL4497,"UL/BL")/2+COUNTIF(H4497:AL4497,"PH/F")/2+COUNTIF(H4497:AL4497,"PH/L")/2+COUNTIF(H4497:AL4497,"MD")+COUNTIF(H4497:AL4497,"PMD")+COUNTIF(H4497:AL4497,"PM")+COUNTIF(H4497:AL4497,"BM")</f>
        <v>25.5</v>
      </c>
      <c r="AU4497" s="255">
        <f>COUNTIF(H4497:AL4497,"P/DS")/2+COUNTIF(H4497:AL4497,"P/NS")/2+COUNTIF(H4497:AL4497,"IL")+COUNTIF(H4497:AL4497,"NL")+COUNTIF(H4497:AL4497,"UL")+COUNTIF(H4497:AL4497,"UL/DS")/2+COUNTIF(H4497:AL4497,"UL/NS")/2+COUNTIF(H4497:AL4497,"KT")+COUNTIF(H4497:AL4497,"UL/BF")/2+COUNTIF(H4497:AL4497,"UL/BL")/2+COUNTIF(H4497:AL4497,"PH/F")/2+COUNTIF(H4497:AL4497,"PH/L")/2+COUNTIF(H4497:AL4497,"NB")</f>
        <v>0.5</v>
      </c>
      <c r="AV4497" s="258">
        <f>COUNTIF(H4497:AL4497,"PN")+COUNTIF(H4497:AL4497,"TVD")+COUNTIF(H4497:AL4497,"PH")+COUNTIF(H4497:AL4497,"PM")+COUNTIF(H4497:AL4497,"PDD")-COUNTIFS(H4497:AL4497,"PN",H4504:AL4504,"&gt;=3")-COUNTIFS(H4497:AL4497,"PM",H4504:AL4504,"&gt;=3")</f>
        <v>0</v>
      </c>
      <c r="AW4497" s="258">
        <f>COUNTIF(H4497:AL4497,"NS")+COUNTIF(H4497:AL4497,"D")+COUNTIF(H4497:AL4497,"BH")+COUNTIF(H4497:AL4497,"NHD")+COUNTIF(H4497:AL4497,"BM")-COUNTIFS(H4497:AL4497,"NS",H4504:AL4504,"&gt;=3")-COUNTIFS(H4497:AL4497,"BH",H4504:AL4504,"&gt;=3")-COUNTIFS(H4497:AL4497,"BM",H4504:AL4504,"&gt;=3")</f>
        <v>15</v>
      </c>
      <c r="AX4497" s="255">
        <f>COUNTIF(H4497:AL4497,"AL")+COUNTIF(H4497:AL4497,"AL/DS")/2+COUNTIF(H4497:AL4497,"AL/NS")/2+COUNTIF(H4497:AL4497,"AL/BF")+COUNTIF(H4497:AL4497,"AL/BL")/2</f>
        <v>0.5</v>
      </c>
      <c r="AY4497" s="255">
        <f>COUNTIF(H4497:AL4497,"SL")</f>
        <v>0</v>
      </c>
      <c r="AZ4497" s="255">
        <f>COUNTIF(H4497:AL4497,"NH")</f>
        <v>1</v>
      </c>
      <c r="BA4497" s="255">
        <f>COUNTIF(H4497:AL4497,"HL")</f>
        <v>0</v>
      </c>
      <c r="BB4497" s="255">
        <f>COUNTIF(G4497:AL4497,"P/DS")/2+COUNTIF(G4497:AL4497,"P/NS")/2+COUNTIF(G4497:AL4497,"UL")+COUNTIF(G4497:AL4497,"UL/DS")/2+COUNTIF(G4497:AL4497,"UL/NS")/2+COUNTIF(G4497:AL4497,"UL/BL")/2+COUNTIF(G4497:AL4497,"UL/BF")/2+COUNTIF(G4497:AL4497,"PH/F")/2+COUNTIF(G4497:AL4497,"PH/L")/2</f>
        <v>0.5</v>
      </c>
      <c r="BC4497" s="255">
        <f>COUNTIF(H4497:AL4497,"NB")</f>
        <v>0</v>
      </c>
      <c r="BD4497" s="255">
        <f>COUNTIF(H4497:AL4497,"NL")</f>
        <v>0</v>
      </c>
      <c r="BE4497" s="255">
        <f>COUNTIF(H4497:AL4497,"IL")</f>
        <v>0</v>
      </c>
      <c r="BF4497" s="255">
        <f>COUNTIF(H4497:AL4497,"KT")</f>
        <v>0</v>
      </c>
      <c r="BG4497" s="255">
        <f>COUNTIF(H4497:AL4497,"L70")</f>
        <v>0</v>
      </c>
      <c r="BH4497" s="255">
        <f>COUNTIF(H4497:AL4497,"MD")</f>
        <v>0</v>
      </c>
      <c r="BI4497" s="255">
        <f>COUNTIF(H4497:AL4497,"PMD")</f>
        <v>0</v>
      </c>
      <c r="BJ4497" s="255">
        <f>COUNTIF(H4497:AL4497,"PM")</f>
        <v>0</v>
      </c>
      <c r="BK4497" s="255">
        <f>COUNTIF(H4497:AL4497,"BM")</f>
        <v>0</v>
      </c>
      <c r="BL4497" s="261">
        <f>SUMIF(H4497:AL4497,"PD",H4498:AL4498)+SUMIF(H4497:AL4497,"PN",H4498:AL4498)+SUMIF(H4497:AL4497,"P/DS",H4498:AL4498)+SUMIF(H4497:AL4497,"PN/F",H4498:AL4498)+SUMIF(H4497:AL4497,"PN/L",H4498:AL4498)+SUMIF(H4497:AL4497,"TV",H4498:AL4498)+SUMIF(H4497:AL4497,"TVD",H4498:AL4498)+SUMIF(H4497:AL4497,"PDD",H4498:AL4498)</f>
        <v>0</v>
      </c>
      <c r="BM4497" s="261">
        <f>SUMIF(H4497:AL4497,"PD",H4499:AL4499)+SUMIF(H4497:AL4497,"PN",H4499:AL4499)+SUMIF(H4497:AL4497,"P/DS",H4499:AL4499)+SUMIF(H4497:AL4497,"PN/F",H4499:AL4499)+SUMIF(H4497:AL4497,"PN/L",H4499:AL4499)+SUMIF(H4497:AL4497,"TV",H4499:AL4499)+SUMIF(H4497:AL4497,"TVD",H4499:AL4499)+SUMIF(H4497:AL4497,"PDD",H4499:AL4499)+SUMIF(H4497:AL4497,"PMD",H4499:AL4499)</f>
        <v>0</v>
      </c>
      <c r="BN4497" s="261">
        <f>SUMIF(H4497:AL4497,"PD",H4500:AL4500)+SUMIF(H4497:AL4497,"PN",H4500:AL4500)+SUMIF(H4497:AL4497,"P/DS",H4500:AL4500)+SUMIF(H4497:AL4497,"PN/F",H4500:AL4500)+SUMIF(H4497:AL4497,"PN/L",H4500:AL4500)+SUMIF(H4497:AL4497,"TV",H4500:AL4500)+SUMIF(H4497:AL4497,"TVD",H4500:AL4500)</f>
        <v>0</v>
      </c>
      <c r="BO4497" s="261">
        <f>SUMIF(H4497:AL4497,"PD",H4501:AL4501)+SUMIF(H4497:AL4497,"PN",H4501:AL4501)+SUMIF(H4497:AL4497,"P/DS",H4501:AL4501)+SUMIF(H4497:AL4497,"PN/F",H4501:AL4501)+SUMIF(H4497:AL4497,"PN/L",H4501:AL4501)+SUMIF(H4497:AL4497,"TV",H4501:AL4501)+SUMIF(H4497:AL4497,"TVD",H4501:AL4501)</f>
        <v>0</v>
      </c>
      <c r="BP4497" s="261">
        <f>SUMIF(H4497:AL4497,"PD",H4502:AL4502)+SUMIF(H4497:AL4497,"PN",H4502:AL4502)+SUMIF(H4497:AL4497,"P/DS",H4502:AL4502)+SUMIF(H4497:AL4497,"PN/F",H4502:AL4502)+SUMIF(H4497:AL4497,"PN/L",H4502:AL4502)+SUMIF(H4497:AL4497,"TV",H4502:AL4502)+SUMIF(H4497:AL4497,"TVD",H4502:AL4502)+SUMIF(H4497:AL4497,"PDD",H4502:AL4502)+SUMIF(H4497:AL4497,"PH",H4502:AL4502)+SUMIF(H4497:AL4497,"PM",H4502:AL4502)</f>
        <v>0</v>
      </c>
      <c r="BQ4497" s="261">
        <f>SUMIF(H4497:AL4497,"PD",H4503:AL4503)+SUMIF(H4497:AL4497,"PN",H4503:AL4503)+SUMIF(H4497:AL4497,"P/DS",H4503:AL4503)+SUMIF(H4497:AL4497,"PN/F",H4503:AL4503)+SUMIF(H4497:AL4497,"PN/L",H4503:AL4503)+SUMIF(H4497:AL4497,"TV",H4503:AL4503)+SUMIF(H4497:AL4497,"TVD",H4503:AL4503)+SUMIF(H4497:AL4497,"PDD",H4503:AL4503)+SUMIF(H4497:AL4497,"PH",H4503:AL4503)+SUMIF(H4497:AL4497,"PM",H4503:AL4503)</f>
        <v>0</v>
      </c>
      <c r="BR4497" s="269">
        <f>SUM(H4498:AL4498)-BL4497</f>
        <v>35.799999999999997</v>
      </c>
      <c r="BS4497" s="269">
        <f>SUM(H4499:AL4499)-BM4497</f>
        <v>12.5</v>
      </c>
      <c r="BT4497" s="269">
        <f>SUM(H4500:AL4500)-BN4497</f>
        <v>0</v>
      </c>
      <c r="BU4497" s="269">
        <f>SUM(H4501:AL4501)-BO4497</f>
        <v>12</v>
      </c>
      <c r="BV4497" s="269">
        <f>SUM(H4502:AL4502)-BP4497</f>
        <v>0</v>
      </c>
      <c r="BW4497" s="269">
        <f>SUM(H4503:AL4503)-BQ4497</f>
        <v>0</v>
      </c>
      <c r="BX4497" s="255">
        <f>SUMIF(H4497:AL4497,"PD",H4504:AL4504)+SUMIF(H4497:AL4497,"PN",H4504:AL4504)+SUMIF(H4497:AL4497,"P/DS",H4504:AL4504)+SUMIF(H4497:AL4497,"PN/F",H4504:AL4504)+SUMIF(H4497:AL4497,"PN/L",H4504:AL4504)</f>
        <v>0</v>
      </c>
      <c r="BY4497" s="255">
        <f>SUM(H4504:AL4504)-BX4497</f>
        <v>0</v>
      </c>
      <c r="BZ4497" s="255">
        <f t="shared" ref="BZ4497" si="1369">+SUM(BL4497:BW4504)</f>
        <v>60.3</v>
      </c>
      <c r="CA4497" s="266">
        <f>(COUNTIFS(H4497:AL4497,"PD",H4498:AL4498,"&gt;=2"))*0.5-IF(CN4497="VP",COUNTIFS($H$16:$AL$16,"SAT",H4497:AL4497,"PD",H4498:AL4498,"&gt;=2"))*0.5</f>
        <v>0</v>
      </c>
      <c r="CB4497" s="266">
        <f>(COUNTIFS(H4497:AL4497,"PN",H4499:AL4499,"&gt;=0.5",H4498:AL4498,"&gt;=1.5"))*0.5+COUNTIFS(H4497:AL4497,"PDD",H4499:AL4499,"&gt;=0.5",H4498:AL4498,"&gt;=1.5")*0.5</f>
        <v>0</v>
      </c>
      <c r="CC4497" s="273">
        <f>(COUNTIFS(H4497:AL4497,"TV",H4499:AL4499,"&gt;=10"))*0.5+(COUNTIFS(H4497:AL4497,"PMD",H4499:AL4499,"&gt;=2"))*0.5</f>
        <v>0</v>
      </c>
      <c r="CD4497" s="266">
        <f>(COUNTIFS(H4497:AL4497,"TVD",H4501:AL4501,"&gt;=6.5",H4499:AL4499,"&gt;=3.5"))*0.5</f>
        <v>0</v>
      </c>
      <c r="CE4497" s="266">
        <f>(COUNTIFS(H4497:AL4497,"PD",H4502:AL4502,"&gt;=10"))*0.5</f>
        <v>0</v>
      </c>
      <c r="CF4497" s="266">
        <f>(COUNTIFS(H4497:AL4497,"PDD",H4502:AL4502,"&gt;=3.5",H4503:AL4503,"&gt;=6.5")+COUNTIFS(H4497:AL4497,"PH",H4503:AL4503,"&gt;=0.5",H4502:AL4502,"&gt;=1.5")+COUNTIFS(H4497:AL4497,"PM",H4503:AL4503,"&gt;=0.5",H4502:AL4502,"&gt;=1.5"))*0.5</f>
        <v>0</v>
      </c>
      <c r="CG4497" s="266">
        <f>(COUNTIFS(H4497:AL4497,"DS",H4498:AL4498,"&gt;=2")+COUNTIFS(H4497:AL4497,"AL/DS",H4498:AL4498,"&gt;=2"))*0.5-IF(CN4497="VP",COUNTIFS($H$16:$AL$16,"SAT",H4497:AL4497,"DS",H4498:AL4498,"&gt;=2"))*0.5</f>
        <v>2.5</v>
      </c>
      <c r="CH4497" s="266">
        <f>(COUNTIFS(H4497:AL4497,"NS",H4499:AL4499,"&gt;=0.5",H4498:AL4498,"&gt;=1.5")+COUNTIFS(H4497:AL4497,"AL/NS",H4499:AL4499,"&gt;=0.5",H4498:AL4498,"&gt;=1.5")+COUNTIFS(H4497:AL4497,"NHD",H4499:AL4499,"&gt;=4.5",H4502:AL4502,"&gt;=2",H4498:AL4498,"&gt;=1.5"))*0.5</f>
        <v>5</v>
      </c>
      <c r="CI4497" s="266">
        <f>(COUNTIF(H4499:AL4499,"&gt;=10")+COUNTIFS(H4497:AL4497,"MD",H4499:AL4499,"&gt;=2")-COUNTIFS(H4497:AL4497,"TV",H4499:AL4499,"&gt;=10"))*0.5</f>
        <v>0</v>
      </c>
      <c r="CJ4497" s="266">
        <f>(COUNTIFS(H4497:AL4497,"D",H4501:AL4501,"&gt;=6.5",H4499:AL4499,"&gt;=3.5"))*0.5</f>
        <v>0</v>
      </c>
      <c r="CK4497" s="266">
        <f>(COUNTIF(H4502:AL4502,"&gt;=10")-COUNTIFS(H4497:AL4497,"PD",H4502:AL4502,"&gt;=10"))*0.5</f>
        <v>0</v>
      </c>
      <c r="CL4497" s="265">
        <f>(COUNTIFS(H4497:AL4497,"NHD",H4502:AL4502,"&gt;=3.5",H4503:AL4503,"&gt;=6.5")+COUNTIFS(H4497:AL4497,"BH",H4502:AL4502,"&gt;=1.5",H4503:AL4503,"&gt;=0.5")+COUNTIFS(H4497:AL4497,"BM",H4502:AL4502,"&gt;=1.5",H4503:AL4503,"&gt;=0.5")+COUNTIFS(H4497:AL4497,"D",H4502:AL4502,"&gt;=1.5",H4503:AL4503,"&gt;=0.5"))*0.5</f>
        <v>0</v>
      </c>
      <c r="CM4497" s="272"/>
      <c r="CN4497" s="264" t="s">
        <v>723</v>
      </c>
      <c r="CO4497" s="138">
        <f t="shared" ref="CO4497" si="1370">+AM4497+AN4497+AO4497+AP4497+AQ4497+AR4497+AS4497+AU4497+BG4497</f>
        <v>26</v>
      </c>
      <c r="CP4497" s="225">
        <f>+SUM(I4498:I4503)-I4504</f>
        <v>10.5</v>
      </c>
      <c r="CQ4497" s="225">
        <f>+SUM(J4498:J4503)-J4504</f>
        <v>2.5</v>
      </c>
      <c r="CR4497" s="225">
        <f>+SUM(K4498:K4503)-K4504</f>
        <v>3</v>
      </c>
      <c r="CS4497" s="139"/>
      <c r="CT4497" s="139"/>
      <c r="CU4497" s="139"/>
      <c r="CV4497" s="139"/>
      <c r="CW4497" s="139"/>
      <c r="CX4497" s="139"/>
      <c r="CY4497" s="139"/>
      <c r="CZ4497" s="139"/>
      <c r="DA4497" s="139"/>
      <c r="DB4497" s="120"/>
      <c r="DC4497" s="120"/>
      <c r="DD4497" s="120"/>
      <c r="DE4497" s="120"/>
      <c r="DF4497" s="120"/>
      <c r="DG4497" s="120"/>
      <c r="DH4497" s="120"/>
      <c r="DI4497" s="120"/>
      <c r="DJ4497" s="120"/>
      <c r="DK4497" s="120"/>
      <c r="DL4497" s="120"/>
      <c r="DM4497" s="120"/>
      <c r="DN4497" s="120"/>
    </row>
    <row r="4498" spans="1:118" s="119" customFormat="1" ht="14.25" customHeight="1">
      <c r="A4498" s="228"/>
      <c r="B4498" s="231"/>
      <c r="C4498" s="234"/>
      <c r="D4498" s="237"/>
      <c r="E4498" s="237"/>
      <c r="F4498" s="242" t="s">
        <v>82</v>
      </c>
      <c r="G4498" s="121">
        <v>1.5</v>
      </c>
      <c r="H4498" s="83"/>
      <c r="I4498" s="83"/>
      <c r="J4498" s="83">
        <v>2</v>
      </c>
      <c r="K4498" s="83">
        <v>2.5</v>
      </c>
      <c r="L4498" s="83"/>
      <c r="M4498" s="83">
        <v>2</v>
      </c>
      <c r="N4498" s="83">
        <v>2.5</v>
      </c>
      <c r="O4498" s="83"/>
      <c r="P4498" s="83">
        <v>2.8</v>
      </c>
      <c r="Q4498" s="83">
        <v>2.5</v>
      </c>
      <c r="R4498" s="83">
        <v>2</v>
      </c>
      <c r="S4498" s="83">
        <v>2</v>
      </c>
      <c r="T4498" s="83">
        <v>3</v>
      </c>
      <c r="U4498" s="83">
        <v>2</v>
      </c>
      <c r="V4498" s="83"/>
      <c r="W4498" s="83">
        <v>2.5</v>
      </c>
      <c r="X4498" s="83">
        <v>2.5</v>
      </c>
      <c r="Y4498" s="83">
        <v>2.5</v>
      </c>
      <c r="Z4498" s="83">
        <v>2.5</v>
      </c>
      <c r="AA4498" s="83"/>
      <c r="AB4498" s="83"/>
      <c r="AC4498" s="79"/>
      <c r="AD4498" s="79"/>
      <c r="AE4498" s="79"/>
      <c r="AF4498" s="79"/>
      <c r="AG4498" s="79"/>
      <c r="AH4498" s="79">
        <v>2.5</v>
      </c>
      <c r="AI4498" s="79"/>
      <c r="AJ4498" s="79"/>
      <c r="AK4498" s="79"/>
      <c r="AL4498" s="79"/>
      <c r="AM4498" s="240"/>
      <c r="AN4498" s="240"/>
      <c r="AO4498" s="240"/>
      <c r="AP4498" s="240"/>
      <c r="AQ4498" s="240"/>
      <c r="AR4498" s="240"/>
      <c r="AS4498" s="240"/>
      <c r="AT4498" s="256"/>
      <c r="AU4498" s="256"/>
      <c r="AV4498" s="259"/>
      <c r="AW4498" s="259"/>
      <c r="AX4498" s="256"/>
      <c r="AY4498" s="256"/>
      <c r="AZ4498" s="256"/>
      <c r="BA4498" s="256"/>
      <c r="BB4498" s="256"/>
      <c r="BC4498" s="256"/>
      <c r="BD4498" s="256"/>
      <c r="BE4498" s="256"/>
      <c r="BF4498" s="256"/>
      <c r="BG4498" s="256"/>
      <c r="BH4498" s="256"/>
      <c r="BI4498" s="256"/>
      <c r="BJ4498" s="256"/>
      <c r="BK4498" s="256"/>
      <c r="BL4498" s="262"/>
      <c r="BM4498" s="262"/>
      <c r="BN4498" s="262"/>
      <c r="BO4498" s="262"/>
      <c r="BP4498" s="262"/>
      <c r="BQ4498" s="262"/>
      <c r="BR4498" s="270"/>
      <c r="BS4498" s="270"/>
      <c r="BT4498" s="270"/>
      <c r="BU4498" s="270"/>
      <c r="BV4498" s="270"/>
      <c r="BW4498" s="270"/>
      <c r="BX4498" s="256"/>
      <c r="BY4498" s="256"/>
      <c r="BZ4498" s="256"/>
      <c r="CA4498" s="267"/>
      <c r="CB4498" s="267"/>
      <c r="CC4498" s="274"/>
      <c r="CD4498" s="267"/>
      <c r="CE4498" s="267"/>
      <c r="CF4498" s="267"/>
      <c r="CG4498" s="267"/>
      <c r="CH4498" s="267"/>
      <c r="CI4498" s="267"/>
      <c r="CJ4498" s="267"/>
      <c r="CK4498" s="267"/>
      <c r="CL4498" s="265"/>
      <c r="CM4498" s="272"/>
      <c r="CN4498" s="264"/>
      <c r="CO4498" s="138"/>
      <c r="CP4498" s="226"/>
      <c r="CQ4498" s="226"/>
      <c r="CR4498" s="226"/>
      <c r="CS4498" s="139"/>
      <c r="CT4498" s="139"/>
      <c r="CU4498" s="139"/>
      <c r="CV4498" s="139"/>
      <c r="CW4498" s="139"/>
      <c r="CX4498" s="139"/>
      <c r="CY4498" s="139"/>
      <c r="CZ4498" s="139"/>
      <c r="DA4498" s="139"/>
      <c r="DB4498" s="120"/>
      <c r="DC4498" s="120"/>
      <c r="DD4498" s="120"/>
      <c r="DE4498" s="120"/>
      <c r="DF4498" s="120"/>
      <c r="DG4498" s="120"/>
      <c r="DH4498" s="120"/>
      <c r="DI4498" s="120"/>
      <c r="DJ4498" s="120"/>
      <c r="DK4498" s="120"/>
      <c r="DL4498" s="120"/>
      <c r="DM4498" s="120"/>
      <c r="DN4498" s="120"/>
    </row>
    <row r="4499" spans="1:118" s="119" customFormat="1">
      <c r="A4499" s="228"/>
      <c r="B4499" s="231"/>
      <c r="C4499" s="234"/>
      <c r="D4499" s="237"/>
      <c r="E4499" s="237"/>
      <c r="F4499" s="243"/>
      <c r="G4499" s="122">
        <v>2</v>
      </c>
      <c r="H4499" s="84"/>
      <c r="I4499" s="84">
        <v>4.5</v>
      </c>
      <c r="J4499" s="84">
        <v>0.5</v>
      </c>
      <c r="K4499" s="84">
        <v>0.5</v>
      </c>
      <c r="L4499" s="84"/>
      <c r="M4499" s="84">
        <v>0.5</v>
      </c>
      <c r="N4499" s="84">
        <v>0.5</v>
      </c>
      <c r="O4499" s="84">
        <v>3</v>
      </c>
      <c r="P4499" s="84">
        <v>0.5</v>
      </c>
      <c r="Q4499" s="84">
        <v>0.5</v>
      </c>
      <c r="R4499" s="84">
        <v>0.5</v>
      </c>
      <c r="S4499" s="84">
        <v>0.5</v>
      </c>
      <c r="T4499" s="84">
        <v>0.5</v>
      </c>
      <c r="U4499" s="84">
        <v>0.5</v>
      </c>
      <c r="V4499" s="84"/>
      <c r="W4499" s="84"/>
      <c r="X4499" s="84"/>
      <c r="Y4499" s="84"/>
      <c r="Z4499" s="84"/>
      <c r="AA4499" s="84"/>
      <c r="AB4499" s="84"/>
      <c r="AC4499" s="80"/>
      <c r="AD4499" s="80"/>
      <c r="AE4499" s="80"/>
      <c r="AF4499" s="80"/>
      <c r="AG4499" s="80"/>
      <c r="AH4499" s="80"/>
      <c r="AI4499" s="80"/>
      <c r="AJ4499" s="80"/>
      <c r="AK4499" s="80"/>
      <c r="AL4499" s="80"/>
      <c r="AM4499" s="240"/>
      <c r="AN4499" s="240"/>
      <c r="AO4499" s="240"/>
      <c r="AP4499" s="240"/>
      <c r="AQ4499" s="240"/>
      <c r="AR4499" s="240"/>
      <c r="AS4499" s="240"/>
      <c r="AT4499" s="256"/>
      <c r="AU4499" s="256"/>
      <c r="AV4499" s="259"/>
      <c r="AW4499" s="259"/>
      <c r="AX4499" s="256"/>
      <c r="AY4499" s="256"/>
      <c r="AZ4499" s="256"/>
      <c r="BA4499" s="256"/>
      <c r="BB4499" s="256"/>
      <c r="BC4499" s="256"/>
      <c r="BD4499" s="256"/>
      <c r="BE4499" s="256"/>
      <c r="BF4499" s="256"/>
      <c r="BG4499" s="256"/>
      <c r="BH4499" s="256"/>
      <c r="BI4499" s="256"/>
      <c r="BJ4499" s="256"/>
      <c r="BK4499" s="256"/>
      <c r="BL4499" s="262"/>
      <c r="BM4499" s="262"/>
      <c r="BN4499" s="262"/>
      <c r="BO4499" s="262"/>
      <c r="BP4499" s="262"/>
      <c r="BQ4499" s="262"/>
      <c r="BR4499" s="270"/>
      <c r="BS4499" s="270"/>
      <c r="BT4499" s="270"/>
      <c r="BU4499" s="270"/>
      <c r="BV4499" s="270"/>
      <c r="BW4499" s="270"/>
      <c r="BX4499" s="256"/>
      <c r="BY4499" s="256"/>
      <c r="BZ4499" s="256"/>
      <c r="CA4499" s="267"/>
      <c r="CB4499" s="267"/>
      <c r="CC4499" s="274"/>
      <c r="CD4499" s="267"/>
      <c r="CE4499" s="267"/>
      <c r="CF4499" s="267"/>
      <c r="CG4499" s="267"/>
      <c r="CH4499" s="267"/>
      <c r="CI4499" s="267"/>
      <c r="CJ4499" s="267"/>
      <c r="CK4499" s="267"/>
      <c r="CL4499" s="265"/>
      <c r="CM4499" s="272"/>
      <c r="CN4499" s="264"/>
      <c r="CO4499" s="138"/>
      <c r="CP4499" s="226"/>
      <c r="CQ4499" s="226"/>
      <c r="CR4499" s="226"/>
      <c r="CS4499" s="139"/>
      <c r="CT4499" s="139"/>
      <c r="CU4499" s="139"/>
      <c r="CV4499" s="139"/>
      <c r="CW4499" s="139"/>
      <c r="CX4499" s="139"/>
      <c r="CY4499" s="139"/>
      <c r="CZ4499" s="139"/>
      <c r="DA4499" s="139"/>
      <c r="DB4499" s="120"/>
      <c r="DC4499" s="120"/>
      <c r="DD4499" s="120"/>
      <c r="DE4499" s="120"/>
      <c r="DF4499" s="120"/>
      <c r="DG4499" s="120"/>
      <c r="DH4499" s="120"/>
      <c r="DI4499" s="120"/>
      <c r="DJ4499" s="120"/>
      <c r="DK4499" s="120"/>
      <c r="DL4499" s="120"/>
      <c r="DM4499" s="120"/>
      <c r="DN4499" s="120"/>
    </row>
    <row r="4500" spans="1:118" s="119" customFormat="1">
      <c r="A4500" s="228"/>
      <c r="B4500" s="231"/>
      <c r="C4500" s="234"/>
      <c r="D4500" s="237"/>
      <c r="E4500" s="237"/>
      <c r="F4500" s="243"/>
      <c r="G4500" s="122">
        <v>2.1</v>
      </c>
      <c r="H4500" s="84"/>
      <c r="I4500" s="84"/>
      <c r="J4500" s="84"/>
      <c r="K4500" s="84"/>
      <c r="L4500" s="84"/>
      <c r="M4500" s="84"/>
      <c r="N4500" s="84"/>
      <c r="O4500" s="84"/>
      <c r="P4500" s="84"/>
      <c r="Q4500" s="84"/>
      <c r="R4500" s="84"/>
      <c r="S4500" s="84"/>
      <c r="T4500" s="84"/>
      <c r="U4500" s="84"/>
      <c r="V4500" s="84"/>
      <c r="W4500" s="84"/>
      <c r="X4500" s="84"/>
      <c r="Y4500" s="84"/>
      <c r="Z4500" s="84"/>
      <c r="AA4500" s="84"/>
      <c r="AB4500" s="84"/>
      <c r="AC4500" s="80"/>
      <c r="AD4500" s="80"/>
      <c r="AE4500" s="80"/>
      <c r="AF4500" s="80"/>
      <c r="AG4500" s="80"/>
      <c r="AH4500" s="80"/>
      <c r="AI4500" s="80"/>
      <c r="AJ4500" s="80"/>
      <c r="AK4500" s="80"/>
      <c r="AL4500" s="80"/>
      <c r="AM4500" s="240"/>
      <c r="AN4500" s="240"/>
      <c r="AO4500" s="240"/>
      <c r="AP4500" s="240"/>
      <c r="AQ4500" s="240"/>
      <c r="AR4500" s="240"/>
      <c r="AS4500" s="240"/>
      <c r="AT4500" s="256"/>
      <c r="AU4500" s="256"/>
      <c r="AV4500" s="259"/>
      <c r="AW4500" s="259"/>
      <c r="AX4500" s="256"/>
      <c r="AY4500" s="256"/>
      <c r="AZ4500" s="256"/>
      <c r="BA4500" s="256"/>
      <c r="BB4500" s="256"/>
      <c r="BC4500" s="256"/>
      <c r="BD4500" s="256"/>
      <c r="BE4500" s="256"/>
      <c r="BF4500" s="256"/>
      <c r="BG4500" s="256"/>
      <c r="BH4500" s="256"/>
      <c r="BI4500" s="256"/>
      <c r="BJ4500" s="256"/>
      <c r="BK4500" s="256"/>
      <c r="BL4500" s="262"/>
      <c r="BM4500" s="262"/>
      <c r="BN4500" s="262"/>
      <c r="BO4500" s="262"/>
      <c r="BP4500" s="262"/>
      <c r="BQ4500" s="262"/>
      <c r="BR4500" s="270"/>
      <c r="BS4500" s="270"/>
      <c r="BT4500" s="270"/>
      <c r="BU4500" s="270"/>
      <c r="BV4500" s="270"/>
      <c r="BW4500" s="270"/>
      <c r="BX4500" s="256"/>
      <c r="BY4500" s="256"/>
      <c r="BZ4500" s="256"/>
      <c r="CA4500" s="267"/>
      <c r="CB4500" s="267"/>
      <c r="CC4500" s="274"/>
      <c r="CD4500" s="267"/>
      <c r="CE4500" s="267"/>
      <c r="CF4500" s="267"/>
      <c r="CG4500" s="267"/>
      <c r="CH4500" s="267"/>
      <c r="CI4500" s="267"/>
      <c r="CJ4500" s="267"/>
      <c r="CK4500" s="267"/>
      <c r="CL4500" s="265"/>
      <c r="CM4500" s="272"/>
      <c r="CN4500" s="264"/>
      <c r="CO4500" s="138"/>
      <c r="CP4500" s="226"/>
      <c r="CQ4500" s="226"/>
      <c r="CR4500" s="226"/>
      <c r="CS4500" s="139"/>
      <c r="CT4500" s="139"/>
      <c r="CU4500" s="139"/>
      <c r="CV4500" s="139"/>
      <c r="CW4500" s="139"/>
      <c r="CX4500" s="139"/>
      <c r="CY4500" s="139"/>
      <c r="CZ4500" s="139"/>
      <c r="DA4500" s="139"/>
      <c r="DB4500" s="120"/>
      <c r="DC4500" s="120"/>
      <c r="DD4500" s="120"/>
      <c r="DE4500" s="120"/>
      <c r="DF4500" s="120"/>
      <c r="DG4500" s="120"/>
      <c r="DH4500" s="120"/>
      <c r="DI4500" s="120"/>
      <c r="DJ4500" s="120"/>
      <c r="DK4500" s="120"/>
      <c r="DL4500" s="120"/>
      <c r="DM4500" s="120"/>
      <c r="DN4500" s="120"/>
    </row>
    <row r="4501" spans="1:118" s="119" customFormat="1">
      <c r="A4501" s="228"/>
      <c r="B4501" s="231"/>
      <c r="C4501" s="234"/>
      <c r="D4501" s="237"/>
      <c r="E4501" s="237"/>
      <c r="F4501" s="243"/>
      <c r="G4501" s="122">
        <v>2.7</v>
      </c>
      <c r="H4501" s="84"/>
      <c r="I4501" s="84">
        <v>6</v>
      </c>
      <c r="J4501" s="84"/>
      <c r="K4501" s="84"/>
      <c r="L4501" s="84"/>
      <c r="M4501" s="84"/>
      <c r="N4501" s="84"/>
      <c r="O4501" s="84">
        <v>6</v>
      </c>
      <c r="P4501" s="84"/>
      <c r="Q4501" s="84"/>
      <c r="R4501" s="84"/>
      <c r="S4501" s="84"/>
      <c r="T4501" s="84"/>
      <c r="U4501" s="84"/>
      <c r="V4501" s="84"/>
      <c r="W4501" s="84"/>
      <c r="X4501" s="84"/>
      <c r="Y4501" s="84"/>
      <c r="Z4501" s="84"/>
      <c r="AA4501" s="84"/>
      <c r="AB4501" s="84"/>
      <c r="AC4501" s="80"/>
      <c r="AD4501" s="80"/>
      <c r="AE4501" s="80"/>
      <c r="AF4501" s="80"/>
      <c r="AG4501" s="80"/>
      <c r="AH4501" s="80"/>
      <c r="AI4501" s="80"/>
      <c r="AJ4501" s="80"/>
      <c r="AK4501" s="80"/>
      <c r="AL4501" s="80"/>
      <c r="AM4501" s="240"/>
      <c r="AN4501" s="240"/>
      <c r="AO4501" s="240"/>
      <c r="AP4501" s="240"/>
      <c r="AQ4501" s="240"/>
      <c r="AR4501" s="240"/>
      <c r="AS4501" s="240"/>
      <c r="AT4501" s="256"/>
      <c r="AU4501" s="256"/>
      <c r="AV4501" s="259"/>
      <c r="AW4501" s="259"/>
      <c r="AX4501" s="256"/>
      <c r="AY4501" s="256"/>
      <c r="AZ4501" s="256"/>
      <c r="BA4501" s="256"/>
      <c r="BB4501" s="256"/>
      <c r="BC4501" s="256"/>
      <c r="BD4501" s="256"/>
      <c r="BE4501" s="256"/>
      <c r="BF4501" s="256"/>
      <c r="BG4501" s="256"/>
      <c r="BH4501" s="256"/>
      <c r="BI4501" s="256"/>
      <c r="BJ4501" s="256"/>
      <c r="BK4501" s="256"/>
      <c r="BL4501" s="262"/>
      <c r="BM4501" s="262"/>
      <c r="BN4501" s="262"/>
      <c r="BO4501" s="262"/>
      <c r="BP4501" s="262"/>
      <c r="BQ4501" s="262"/>
      <c r="BR4501" s="270"/>
      <c r="BS4501" s="270"/>
      <c r="BT4501" s="270"/>
      <c r="BU4501" s="270"/>
      <c r="BV4501" s="270"/>
      <c r="BW4501" s="270"/>
      <c r="BX4501" s="256"/>
      <c r="BY4501" s="256"/>
      <c r="BZ4501" s="256"/>
      <c r="CA4501" s="267"/>
      <c r="CB4501" s="267"/>
      <c r="CC4501" s="274"/>
      <c r="CD4501" s="267"/>
      <c r="CE4501" s="267"/>
      <c r="CF4501" s="267"/>
      <c r="CG4501" s="267"/>
      <c r="CH4501" s="267"/>
      <c r="CI4501" s="267"/>
      <c r="CJ4501" s="267"/>
      <c r="CK4501" s="267"/>
      <c r="CL4501" s="265"/>
      <c r="CM4501" s="272"/>
      <c r="CN4501" s="264"/>
      <c r="CO4501" s="138"/>
      <c r="CP4501" s="226"/>
      <c r="CQ4501" s="226"/>
      <c r="CR4501" s="226"/>
      <c r="CS4501" s="139"/>
      <c r="CT4501" s="139"/>
      <c r="CU4501" s="139"/>
      <c r="CV4501" s="139"/>
      <c r="CW4501" s="139"/>
      <c r="CX4501" s="139"/>
      <c r="CY4501" s="139"/>
      <c r="CZ4501" s="139"/>
      <c r="DA4501" s="139"/>
      <c r="DB4501" s="120"/>
      <c r="DC4501" s="120"/>
      <c r="DD4501" s="120"/>
      <c r="DE4501" s="120"/>
      <c r="DF4501" s="120"/>
      <c r="DG4501" s="120"/>
      <c r="DH4501" s="120"/>
      <c r="DI4501" s="120"/>
      <c r="DJ4501" s="120"/>
      <c r="DK4501" s="120"/>
      <c r="DL4501" s="120"/>
      <c r="DM4501" s="120"/>
      <c r="DN4501" s="120"/>
    </row>
    <row r="4502" spans="1:118" s="119" customFormat="1">
      <c r="A4502" s="228"/>
      <c r="B4502" s="231"/>
      <c r="C4502" s="234"/>
      <c r="D4502" s="237"/>
      <c r="E4502" s="237"/>
      <c r="F4502" s="243"/>
      <c r="G4502" s="122">
        <v>3</v>
      </c>
      <c r="H4502" s="84"/>
      <c r="I4502" s="84"/>
      <c r="J4502" s="84"/>
      <c r="K4502" s="84"/>
      <c r="L4502" s="84"/>
      <c r="M4502" s="84"/>
      <c r="N4502" s="84"/>
      <c r="O4502" s="84"/>
      <c r="P4502" s="84"/>
      <c r="Q4502" s="84"/>
      <c r="R4502" s="84"/>
      <c r="S4502" s="84"/>
      <c r="T4502" s="84"/>
      <c r="U4502" s="84"/>
      <c r="V4502" s="84"/>
      <c r="W4502" s="84"/>
      <c r="X4502" s="84"/>
      <c r="Y4502" s="84"/>
      <c r="Z4502" s="84"/>
      <c r="AA4502" s="84"/>
      <c r="AB4502" s="84"/>
      <c r="AC4502" s="80"/>
      <c r="AD4502" s="80"/>
      <c r="AE4502" s="80"/>
      <c r="AF4502" s="80"/>
      <c r="AG4502" s="80"/>
      <c r="AH4502" s="80"/>
      <c r="AI4502" s="80"/>
      <c r="AJ4502" s="80"/>
      <c r="AK4502" s="80"/>
      <c r="AL4502" s="80"/>
      <c r="AM4502" s="240"/>
      <c r="AN4502" s="240"/>
      <c r="AO4502" s="240"/>
      <c r="AP4502" s="240"/>
      <c r="AQ4502" s="240"/>
      <c r="AR4502" s="240"/>
      <c r="AS4502" s="240"/>
      <c r="AT4502" s="256"/>
      <c r="AU4502" s="256"/>
      <c r="AV4502" s="259"/>
      <c r="AW4502" s="259"/>
      <c r="AX4502" s="256"/>
      <c r="AY4502" s="256"/>
      <c r="AZ4502" s="256"/>
      <c r="BA4502" s="256"/>
      <c r="BB4502" s="256"/>
      <c r="BC4502" s="256"/>
      <c r="BD4502" s="256"/>
      <c r="BE4502" s="256"/>
      <c r="BF4502" s="256"/>
      <c r="BG4502" s="256"/>
      <c r="BH4502" s="256"/>
      <c r="BI4502" s="256"/>
      <c r="BJ4502" s="256"/>
      <c r="BK4502" s="256"/>
      <c r="BL4502" s="262"/>
      <c r="BM4502" s="262"/>
      <c r="BN4502" s="262"/>
      <c r="BO4502" s="262"/>
      <c r="BP4502" s="262"/>
      <c r="BQ4502" s="262"/>
      <c r="BR4502" s="270"/>
      <c r="BS4502" s="270"/>
      <c r="BT4502" s="270"/>
      <c r="BU4502" s="270"/>
      <c r="BV4502" s="270"/>
      <c r="BW4502" s="270"/>
      <c r="BX4502" s="256"/>
      <c r="BY4502" s="256"/>
      <c r="BZ4502" s="256"/>
      <c r="CA4502" s="267"/>
      <c r="CB4502" s="267"/>
      <c r="CC4502" s="274"/>
      <c r="CD4502" s="267"/>
      <c r="CE4502" s="267"/>
      <c r="CF4502" s="267"/>
      <c r="CG4502" s="267"/>
      <c r="CH4502" s="267"/>
      <c r="CI4502" s="267"/>
      <c r="CJ4502" s="267"/>
      <c r="CK4502" s="267"/>
      <c r="CL4502" s="265"/>
      <c r="CM4502" s="272"/>
      <c r="CN4502" s="264"/>
      <c r="CO4502" s="138"/>
      <c r="CP4502" s="226"/>
      <c r="CQ4502" s="226"/>
      <c r="CR4502" s="226"/>
      <c r="CS4502" s="139"/>
      <c r="CT4502" s="139"/>
      <c r="CU4502" s="139"/>
      <c r="CV4502" s="139"/>
      <c r="CW4502" s="139"/>
      <c r="CX4502" s="139"/>
      <c r="CY4502" s="139"/>
      <c r="CZ4502" s="139"/>
      <c r="DA4502" s="139"/>
      <c r="DB4502" s="120"/>
      <c r="DC4502" s="120"/>
      <c r="DD4502" s="120"/>
      <c r="DE4502" s="120"/>
      <c r="DF4502" s="120"/>
      <c r="DG4502" s="120"/>
      <c r="DH4502" s="120"/>
      <c r="DI4502" s="120"/>
      <c r="DJ4502" s="120"/>
      <c r="DK4502" s="120"/>
      <c r="DL4502" s="120"/>
      <c r="DM4502" s="120"/>
      <c r="DN4502" s="120"/>
    </row>
    <row r="4503" spans="1:118" s="119" customFormat="1">
      <c r="A4503" s="228"/>
      <c r="B4503" s="231"/>
      <c r="C4503" s="234"/>
      <c r="D4503" s="237"/>
      <c r="E4503" s="237"/>
      <c r="F4503" s="244"/>
      <c r="G4503" s="123">
        <v>3.9</v>
      </c>
      <c r="H4503" s="85"/>
      <c r="I4503" s="85"/>
      <c r="J4503" s="85"/>
      <c r="K4503" s="85"/>
      <c r="L4503" s="85"/>
      <c r="M4503" s="85"/>
      <c r="N4503" s="85"/>
      <c r="O4503" s="85"/>
      <c r="P4503" s="85"/>
      <c r="Q4503" s="85"/>
      <c r="R4503" s="85"/>
      <c r="S4503" s="85"/>
      <c r="T4503" s="85"/>
      <c r="U4503" s="85"/>
      <c r="V4503" s="85"/>
      <c r="W4503" s="85"/>
      <c r="X4503" s="85"/>
      <c r="Y4503" s="85"/>
      <c r="Z4503" s="85"/>
      <c r="AA4503" s="85"/>
      <c r="AB4503" s="85"/>
      <c r="AC4503" s="81"/>
      <c r="AD4503" s="81"/>
      <c r="AE4503" s="81"/>
      <c r="AF4503" s="81"/>
      <c r="AG4503" s="81"/>
      <c r="AH4503" s="81"/>
      <c r="AI4503" s="81"/>
      <c r="AJ4503" s="81"/>
      <c r="AK4503" s="81"/>
      <c r="AL4503" s="81"/>
      <c r="AM4503" s="240"/>
      <c r="AN4503" s="240"/>
      <c r="AO4503" s="240"/>
      <c r="AP4503" s="240"/>
      <c r="AQ4503" s="240"/>
      <c r="AR4503" s="240"/>
      <c r="AS4503" s="240"/>
      <c r="AT4503" s="256"/>
      <c r="AU4503" s="256"/>
      <c r="AV4503" s="259"/>
      <c r="AW4503" s="259"/>
      <c r="AX4503" s="256"/>
      <c r="AY4503" s="256"/>
      <c r="AZ4503" s="256"/>
      <c r="BA4503" s="256"/>
      <c r="BB4503" s="256"/>
      <c r="BC4503" s="256"/>
      <c r="BD4503" s="256"/>
      <c r="BE4503" s="256"/>
      <c r="BF4503" s="256"/>
      <c r="BG4503" s="256"/>
      <c r="BH4503" s="256"/>
      <c r="BI4503" s="256"/>
      <c r="BJ4503" s="256"/>
      <c r="BK4503" s="256"/>
      <c r="BL4503" s="262"/>
      <c r="BM4503" s="262"/>
      <c r="BN4503" s="262"/>
      <c r="BO4503" s="262"/>
      <c r="BP4503" s="262"/>
      <c r="BQ4503" s="262"/>
      <c r="BR4503" s="270"/>
      <c r="BS4503" s="270"/>
      <c r="BT4503" s="270"/>
      <c r="BU4503" s="270"/>
      <c r="BV4503" s="270"/>
      <c r="BW4503" s="270"/>
      <c r="BX4503" s="256"/>
      <c r="BY4503" s="256"/>
      <c r="BZ4503" s="256"/>
      <c r="CA4503" s="267"/>
      <c r="CB4503" s="267"/>
      <c r="CC4503" s="274"/>
      <c r="CD4503" s="267"/>
      <c r="CE4503" s="267"/>
      <c r="CF4503" s="267"/>
      <c r="CG4503" s="267"/>
      <c r="CH4503" s="267"/>
      <c r="CI4503" s="267"/>
      <c r="CJ4503" s="267"/>
      <c r="CK4503" s="267"/>
      <c r="CL4503" s="265"/>
      <c r="CM4503" s="272"/>
      <c r="CN4503" s="264"/>
      <c r="CO4503" s="138"/>
      <c r="CP4503" s="226"/>
      <c r="CQ4503" s="226"/>
      <c r="CR4503" s="226"/>
      <c r="CS4503" s="139"/>
      <c r="CT4503" s="139"/>
      <c r="CU4503" s="139"/>
      <c r="CV4503" s="139"/>
      <c r="CW4503" s="139"/>
      <c r="CX4503" s="139"/>
      <c r="CY4503" s="139"/>
      <c r="CZ4503" s="139"/>
      <c r="DA4503" s="139"/>
      <c r="DB4503" s="120"/>
      <c r="DC4503" s="120"/>
      <c r="DD4503" s="120"/>
      <c r="DE4503" s="120"/>
      <c r="DF4503" s="120"/>
      <c r="DG4503" s="120"/>
      <c r="DH4503" s="120"/>
      <c r="DI4503" s="120"/>
      <c r="DJ4503" s="120"/>
      <c r="DK4503" s="120"/>
      <c r="DL4503" s="120"/>
      <c r="DM4503" s="120"/>
      <c r="DN4503" s="120"/>
    </row>
    <row r="4504" spans="1:118" s="119" customFormat="1">
      <c r="A4504" s="229"/>
      <c r="B4504" s="232"/>
      <c r="C4504" s="235"/>
      <c r="D4504" s="238"/>
      <c r="E4504" s="238"/>
      <c r="F4504" s="245" t="s">
        <v>83</v>
      </c>
      <c r="G4504" s="246"/>
      <c r="H4504" s="82"/>
      <c r="I4504" s="82"/>
      <c r="J4504" s="82"/>
      <c r="K4504" s="82"/>
      <c r="L4504" s="82"/>
      <c r="M4504" s="82"/>
      <c r="N4504" s="82"/>
      <c r="O4504" s="82"/>
      <c r="P4504" s="82"/>
      <c r="Q4504" s="82"/>
      <c r="R4504" s="82"/>
      <c r="S4504" s="82"/>
      <c r="T4504" s="82"/>
      <c r="U4504" s="82"/>
      <c r="V4504" s="82"/>
      <c r="W4504" s="82"/>
      <c r="X4504" s="82"/>
      <c r="Y4504" s="82"/>
      <c r="Z4504" s="82"/>
      <c r="AA4504" s="82"/>
      <c r="AB4504" s="82"/>
      <c r="AC4504" s="35"/>
      <c r="AD4504" s="35"/>
      <c r="AE4504" s="35"/>
      <c r="AF4504" s="35"/>
      <c r="AG4504" s="35"/>
      <c r="AH4504" s="35"/>
      <c r="AI4504" s="35"/>
      <c r="AJ4504" s="35"/>
      <c r="AK4504" s="35"/>
      <c r="AL4504" s="35"/>
      <c r="AM4504" s="241"/>
      <c r="AN4504" s="241"/>
      <c r="AO4504" s="241"/>
      <c r="AP4504" s="241"/>
      <c r="AQ4504" s="241"/>
      <c r="AR4504" s="241"/>
      <c r="AS4504" s="241"/>
      <c r="AT4504" s="257"/>
      <c r="AU4504" s="257"/>
      <c r="AV4504" s="260"/>
      <c r="AW4504" s="260"/>
      <c r="AX4504" s="257"/>
      <c r="AY4504" s="257"/>
      <c r="AZ4504" s="257"/>
      <c r="BA4504" s="257"/>
      <c r="BB4504" s="257"/>
      <c r="BC4504" s="257"/>
      <c r="BD4504" s="257"/>
      <c r="BE4504" s="257"/>
      <c r="BF4504" s="257"/>
      <c r="BG4504" s="257"/>
      <c r="BH4504" s="257"/>
      <c r="BI4504" s="257"/>
      <c r="BJ4504" s="257"/>
      <c r="BK4504" s="257"/>
      <c r="BL4504" s="263"/>
      <c r="BM4504" s="263"/>
      <c r="BN4504" s="263"/>
      <c r="BO4504" s="263"/>
      <c r="BP4504" s="263"/>
      <c r="BQ4504" s="263"/>
      <c r="BR4504" s="271"/>
      <c r="BS4504" s="271"/>
      <c r="BT4504" s="271"/>
      <c r="BU4504" s="271"/>
      <c r="BV4504" s="271"/>
      <c r="BW4504" s="271"/>
      <c r="BX4504" s="257"/>
      <c r="BY4504" s="257"/>
      <c r="BZ4504" s="257"/>
      <c r="CA4504" s="268"/>
      <c r="CB4504" s="268"/>
      <c r="CC4504" s="275"/>
      <c r="CD4504" s="268"/>
      <c r="CE4504" s="268"/>
      <c r="CF4504" s="268"/>
      <c r="CG4504" s="268"/>
      <c r="CH4504" s="268"/>
      <c r="CI4504" s="268"/>
      <c r="CJ4504" s="268"/>
      <c r="CK4504" s="268"/>
      <c r="CL4504" s="265"/>
      <c r="CM4504" s="272"/>
      <c r="CN4504" s="264"/>
      <c r="CO4504" s="138"/>
      <c r="CP4504" s="226"/>
      <c r="CQ4504" s="226"/>
      <c r="CR4504" s="226"/>
      <c r="CS4504" s="139"/>
      <c r="CT4504" s="139"/>
      <c r="CU4504" s="139"/>
      <c r="CV4504" s="139"/>
      <c r="CW4504" s="139"/>
      <c r="CX4504" s="139"/>
      <c r="CY4504" s="139"/>
      <c r="CZ4504" s="139"/>
      <c r="DA4504" s="139"/>
      <c r="DB4504" s="120"/>
      <c r="DC4504" s="120"/>
      <c r="DD4504" s="120"/>
      <c r="DE4504" s="120"/>
      <c r="DF4504" s="120"/>
      <c r="DG4504" s="120"/>
      <c r="DH4504" s="120"/>
      <c r="DI4504" s="120"/>
      <c r="DJ4504" s="120"/>
      <c r="DK4504" s="120"/>
      <c r="DL4504" s="120"/>
      <c r="DM4504" s="120"/>
      <c r="DN4504" s="120"/>
    </row>
    <row r="4505" spans="1:118" s="119" customFormat="1" ht="14.25" customHeight="1">
      <c r="A4505" s="227">
        <f t="shared" si="1362"/>
        <v>558</v>
      </c>
      <c r="B4505" s="230" t="s">
        <v>513</v>
      </c>
      <c r="C4505" s="233" t="s">
        <v>514</v>
      </c>
      <c r="D4505" s="236">
        <v>43003</v>
      </c>
      <c r="E4505" s="236" t="s">
        <v>503</v>
      </c>
      <c r="F4505" s="253" t="s">
        <v>80</v>
      </c>
      <c r="G4505" s="254"/>
      <c r="H4505" s="82" t="s">
        <v>69</v>
      </c>
      <c r="I4505" s="82"/>
      <c r="J4505" s="82" t="s">
        <v>60</v>
      </c>
      <c r="K4505" s="82" t="s">
        <v>60</v>
      </c>
      <c r="L4505" s="82" t="s">
        <v>60</v>
      </c>
      <c r="M4505" s="82" t="s">
        <v>60</v>
      </c>
      <c r="N4505" s="82" t="s">
        <v>60</v>
      </c>
      <c r="O4505" s="82"/>
      <c r="P4505" s="82" t="s">
        <v>60</v>
      </c>
      <c r="Q4505" s="82" t="s">
        <v>60</v>
      </c>
      <c r="R4505" s="82" t="s">
        <v>60</v>
      </c>
      <c r="S4505" s="82" t="s">
        <v>60</v>
      </c>
      <c r="T4505" s="82" t="s">
        <v>60</v>
      </c>
      <c r="U4505" s="82" t="s">
        <v>67</v>
      </c>
      <c r="V4505" s="82"/>
      <c r="W4505" s="82" t="s">
        <v>61</v>
      </c>
      <c r="X4505" s="82" t="s">
        <v>61</v>
      </c>
      <c r="Y4505" s="82" t="s">
        <v>61</v>
      </c>
      <c r="Z4505" s="82" t="s">
        <v>61</v>
      </c>
      <c r="AA4505" s="82" t="s">
        <v>61</v>
      </c>
      <c r="AB4505" s="82" t="s">
        <v>61</v>
      </c>
      <c r="AC4505" s="82" t="s">
        <v>973</v>
      </c>
      <c r="AD4505" s="82" t="s">
        <v>61</v>
      </c>
      <c r="AE4505" s="82" t="s">
        <v>61</v>
      </c>
      <c r="AF4505" s="82" t="s">
        <v>61</v>
      </c>
      <c r="AG4505" s="82" t="s">
        <v>61</v>
      </c>
      <c r="AH4505" s="82" t="s">
        <v>61</v>
      </c>
      <c r="AI4505" s="82" t="s">
        <v>1471</v>
      </c>
      <c r="AJ4505" s="82"/>
      <c r="AK4505" s="82" t="s">
        <v>60</v>
      </c>
      <c r="AL4505" s="82" t="s">
        <v>60</v>
      </c>
      <c r="AM4505" s="239">
        <f>COUNTIF(H4505:AL4505,"PH")+COUNTIF(H4505:AL4505,"PH/L")+COUNTIF(H4505:AL4505,"PM")</f>
        <v>0</v>
      </c>
      <c r="AN4505" s="239">
        <f>COUNTIF(H4505:AL4505,"PD")+COUNTIF(H4505:AL4505,"PDD")+COUNTIF(H4505:AL4505,"P/DS")/2+COUNTIF(H4505:AL4505,"PMD")</f>
        <v>0</v>
      </c>
      <c r="AO4505" s="239">
        <f>COUNTIF(H4505:AL4505,"PN")+COUNTIF(H4505:AL4505,"P/NS")/2+COUNTIF(H4505:AL4505,"PH")+COUNTIF(H4505:AL4505,"PH/F")/2+COUNTIF(H4505:AL4505,"PH/L")/2+COUNTIF(H4505:AL4505,"PM")</f>
        <v>0</v>
      </c>
      <c r="AP4505" s="239">
        <f>COUNTIF(H4505:AL4505,"BH")+COUNTIF(H4505:AL4505,"AL/BL")+COUNTIF(H4505:AL4505,"UL/BL")+COUNTIF(H4505:AL4505,"BM")</f>
        <v>0</v>
      </c>
      <c r="AQ4505" s="239">
        <f>COUNTIF(H4505:AL4505,"DS")+COUNTIF(H4505:AL4505,"AL/DS")/2+COUNTIF(H4505:AL4505,"UL/DS")/2+COUNTIF(H4505:AL4505,"CT")+COUNTIF(H4505:AL4505,"MD")</f>
        <v>12.5</v>
      </c>
      <c r="AR4505" s="239">
        <f>COUNTIF(H4505:AL4505,"NS")+COUNTIF(H4505:AL4505,"AL/NS")/2+COUNTIF(H4505:AL4505,"UL/NS")/2+COUNTIF(H4505:AL4505,"BH")+COUNTIF(H4505:AL4505,"AL/BF")/2+COUNTIF(H4505:AL4505,"AL/BL")/2+COUNTIF(H4505:AL4505,"UL/BL")/2+COUNTIF(H4505:AL4505,"UL/BF")/2+COUNTIF(H4505:AL4505,"BM")</f>
        <v>11</v>
      </c>
      <c r="AS4505" s="239">
        <f>COUNTIF(H4505:AL4505,"AL")+COUNTIF(H4505:AL4505,"AL/DS")/2+COUNTIF(H4505:AL4505,"AL/NS")/2+COUNTIF(H4505:AL4505,"NH")+COUNTIF(H4505:AL4505,"SL")+COUNTIF(H4505:AL4505,"NHD")+COUNTIF(H4505:AL4505,"B")+COUNTIF(H4505:AL4505,"HL")+COUNTIF(H4505:AL4505,"AL/BF")/2+COUNTIF(H4505:AL4505,"AL/BL")/2</f>
        <v>2</v>
      </c>
      <c r="AT4505" s="255">
        <f>COUNTIF(H4505:AL4505,"PD")+COUNTIF(H4505:AL4505,"PN")+COUNTIF(H4505:AL4505,"P/DS")/2+COUNTIF(H4505:AL4505,"P/NS")/2+COUNTIF(H4505:AL4505,"DS")+COUNTIF(H4505:AL4505,"NS")+COUNTIF(H4505:AL4505,"AL")+COUNTIF(H4505:AL4505,"AL/DS")+COUNTIF(H4505:AL4505,"AL/NS")+COUNTIF(H4505:AL4505,"NH")+COUNTIF(H4505:AL4505,"SL")+COUNTIF(H4505:AL4505,"UL/DS")/2+COUNTIF(H4505:AL4505,"UL/NS")/2+COUNTIF(H4505:AL4505,"CT")+COUNTIF(H4505:AL4505,"NHD")+COUNTIF(H4505:AL4505,"PDD")+COUNTIF(H4505:AL4505,"B")+COUNTIF(H4505:AL4505,"HL")+COUNTIF(H4505:AL4505,"PH")+COUNTIF(H4505:AL4505,"BH")+COUNTIF(H4505:AL4505,"AL/BF")+COUNTIF(H4505:AL4505,"AL/BL")+COUNTIF(H4505:AL4505,"UL/BF")/2+COUNTIF(H4505:AL4505,"UL/BL")/2+COUNTIF(H4505:AL4505,"PH/F")/2+COUNTIF(H4505:AL4505,"PH/L")/2+COUNTIF(H4505:AL4505,"MD")+COUNTIF(H4505:AL4505,"PMD")+COUNTIF(H4505:AL4505,"PM")+COUNTIF(H4505:AL4505,"BM")</f>
        <v>25.5</v>
      </c>
      <c r="AU4505" s="255">
        <f>COUNTIF(H4505:AL4505,"P/DS")/2+COUNTIF(H4505:AL4505,"P/NS")/2+COUNTIF(H4505:AL4505,"IL")+COUNTIF(H4505:AL4505,"NL")+COUNTIF(H4505:AL4505,"UL")+COUNTIF(H4505:AL4505,"UL/DS")/2+COUNTIF(H4505:AL4505,"UL/NS")/2+COUNTIF(H4505:AL4505,"KT")+COUNTIF(H4505:AL4505,"UL/BF")/2+COUNTIF(H4505:AL4505,"UL/BL")/2+COUNTIF(H4505:AL4505,"PH/F")/2+COUNTIF(H4505:AL4505,"PH/L")/2+COUNTIF(H4505:AL4505,"NB")</f>
        <v>0.5</v>
      </c>
      <c r="AV4505" s="258">
        <f>COUNTIF(H4505:AL4505,"PN")+COUNTIF(H4505:AL4505,"TVD")+COUNTIF(H4505:AL4505,"PH")+COUNTIF(H4505:AL4505,"PM")+COUNTIF(H4505:AL4505,"PDD")-COUNTIFS(H4505:AL4505,"PN",H4512:AL4512,"&gt;=3")-COUNTIFS(H4505:AL4505,"PM",H4512:AL4512,"&gt;=3")</f>
        <v>0</v>
      </c>
      <c r="AW4505" s="258">
        <f>COUNTIF(H4505:AL4505,"NS")+COUNTIF(H4505:AL4505,"D")+COUNTIF(H4505:AL4505,"BH")+COUNTIF(H4505:AL4505,"NHD")+COUNTIF(H4505:AL4505,"BM")-COUNTIFS(H4505:AL4505,"NS",H4512:AL4512,"&gt;=3")-COUNTIFS(H4505:AL4505,"BH",H4512:AL4512,"&gt;=3")-COUNTIFS(H4505:AL4505,"BM",H4512:AL4512,"&gt;=3")</f>
        <v>12</v>
      </c>
      <c r="AX4505" s="255">
        <f>COUNTIF(H4505:AL4505,"AL")+COUNTIF(H4505:AL4505,"AL/DS")/2+COUNTIF(H4505:AL4505,"AL/NS")/2+COUNTIF(H4505:AL4505,"AL/BF")+COUNTIF(H4505:AL4505,"AL/BL")/2</f>
        <v>1</v>
      </c>
      <c r="AY4505" s="255">
        <f>COUNTIF(H4505:AL4505,"SL")</f>
        <v>0</v>
      </c>
      <c r="AZ4505" s="255">
        <f>COUNTIF(H4505:AL4505,"NH")</f>
        <v>1</v>
      </c>
      <c r="BA4505" s="255">
        <f>COUNTIF(H4505:AL4505,"HL")</f>
        <v>0</v>
      </c>
      <c r="BB4505" s="255">
        <f>COUNTIF(G4505:AL4505,"P/DS")/2+COUNTIF(G4505:AL4505,"P/NS")/2+COUNTIF(G4505:AL4505,"UL")+COUNTIF(G4505:AL4505,"UL/DS")/2+COUNTIF(G4505:AL4505,"UL/NS")/2+COUNTIF(G4505:AL4505,"UL/BL")/2+COUNTIF(G4505:AL4505,"UL/BF")/2+COUNTIF(G4505:AL4505,"PH/F")/2+COUNTIF(G4505:AL4505,"PH/L")/2</f>
        <v>0.5</v>
      </c>
      <c r="BC4505" s="255">
        <f>COUNTIF(H4505:AL4505,"NB")</f>
        <v>0</v>
      </c>
      <c r="BD4505" s="255">
        <f>COUNTIF(H4505:AL4505,"NL")</f>
        <v>0</v>
      </c>
      <c r="BE4505" s="255">
        <f>COUNTIF(H4505:AL4505,"IL")</f>
        <v>0</v>
      </c>
      <c r="BF4505" s="255">
        <f>COUNTIF(H4505:AL4505,"KT")</f>
        <v>0</v>
      </c>
      <c r="BG4505" s="255">
        <f>COUNTIF(H4505:AL4505,"L70")</f>
        <v>0</v>
      </c>
      <c r="BH4505" s="255">
        <f>COUNTIF(H4505:AL4505,"MD")</f>
        <v>0</v>
      </c>
      <c r="BI4505" s="255">
        <f>COUNTIF(H4505:AL4505,"PMD")</f>
        <v>0</v>
      </c>
      <c r="BJ4505" s="255">
        <f>COUNTIF(H4505:AL4505,"PM")</f>
        <v>0</v>
      </c>
      <c r="BK4505" s="255">
        <f>COUNTIF(H4505:AL4505,"BM")</f>
        <v>0</v>
      </c>
      <c r="BL4505" s="261">
        <f>SUMIF(H4505:AL4505,"PD",H4506:AL4506)+SUMIF(H4505:AL4505,"PN",H4506:AL4506)+SUMIF(H4505:AL4505,"P/DS",H4506:AL4506)+SUMIF(H4505:AL4505,"PN/F",H4506:AL4506)+SUMIF(H4505:AL4505,"PN/L",H4506:AL4506)+SUMIF(H4505:AL4505,"TV",H4506:AL4506)+SUMIF(H4505:AL4505,"TVD",H4506:AL4506)+SUMIF(H4505:AL4505,"PDD",H4506:AL4506)</f>
        <v>0</v>
      </c>
      <c r="BM4505" s="261">
        <f>SUMIF(H4505:AL4505,"PD",H4507:AL4507)+SUMIF(H4505:AL4505,"PN",H4507:AL4507)+SUMIF(H4505:AL4505,"P/DS",H4507:AL4507)+SUMIF(H4505:AL4505,"PN/F",H4507:AL4507)+SUMIF(H4505:AL4505,"PN/L",H4507:AL4507)+SUMIF(H4505:AL4505,"TV",H4507:AL4507)+SUMIF(H4505:AL4505,"TVD",H4507:AL4507)+SUMIF(H4505:AL4505,"PDD",H4507:AL4507)+SUMIF(H4505:AL4505,"PMD",H4507:AL4507)</f>
        <v>0</v>
      </c>
      <c r="BN4505" s="261">
        <f>SUMIF(H4505:AL4505,"PD",H4508:AL4508)+SUMIF(H4505:AL4505,"PN",H4508:AL4508)+SUMIF(H4505:AL4505,"P/DS",H4508:AL4508)+SUMIF(H4505:AL4505,"PN/F",H4508:AL4508)+SUMIF(H4505:AL4505,"PN/L",H4508:AL4508)+SUMIF(H4505:AL4505,"TV",H4508:AL4508)+SUMIF(H4505:AL4505,"TVD",H4508:AL4508)</f>
        <v>0</v>
      </c>
      <c r="BO4505" s="261">
        <f>SUMIF(H4505:AL4505,"PD",H4509:AL4509)+SUMIF(H4505:AL4505,"PN",H4509:AL4509)+SUMIF(H4505:AL4505,"P/DS",H4509:AL4509)+SUMIF(H4505:AL4505,"PN/F",H4509:AL4509)+SUMIF(H4505:AL4505,"PN/L",H4509:AL4509)+SUMIF(H4505:AL4505,"TV",H4509:AL4509)+SUMIF(H4505:AL4505,"TVD",H4509:AL4509)</f>
        <v>0</v>
      </c>
      <c r="BP4505" s="261">
        <f>SUMIF(H4505:AL4505,"PD",H4510:AL4510)+SUMIF(H4505:AL4505,"PN",H4510:AL4510)+SUMIF(H4505:AL4505,"P/DS",H4510:AL4510)+SUMIF(H4505:AL4505,"PN/F",H4510:AL4510)+SUMIF(H4505:AL4505,"PN/L",H4510:AL4510)+SUMIF(H4505:AL4505,"TV",H4510:AL4510)+SUMIF(H4505:AL4505,"TVD",H4510:AL4510)+SUMIF(H4505:AL4505,"PDD",H4510:AL4510)+SUMIF(H4505:AL4505,"PH",H4510:AL4510)+SUMIF(H4505:AL4505,"PM",H4510:AL4510)</f>
        <v>0</v>
      </c>
      <c r="BQ4505" s="261">
        <f>SUMIF(H4505:AL4505,"PD",H4511:AL4511)+SUMIF(H4505:AL4505,"PN",H4511:AL4511)+SUMIF(H4505:AL4505,"P/DS",H4511:AL4511)+SUMIF(H4505:AL4505,"PN/F",H4511:AL4511)+SUMIF(H4505:AL4505,"PN/L",H4511:AL4511)+SUMIF(H4505:AL4505,"TV",H4511:AL4511)+SUMIF(H4505:AL4505,"TVD",H4511:AL4511)+SUMIF(H4505:AL4505,"PDD",H4511:AL4511)+SUMIF(H4505:AL4505,"PH",H4511:AL4511)+SUMIF(H4505:AL4505,"PM",H4511:AL4511)</f>
        <v>0</v>
      </c>
      <c r="BR4505" s="269">
        <f>SUM(H4506:AL4506)-BL4505</f>
        <v>22.5</v>
      </c>
      <c r="BS4505" s="269">
        <f>SUM(H4507:AL4507)-BM4505</f>
        <v>21</v>
      </c>
      <c r="BT4505" s="269">
        <f>SUM(H4508:AL4508)-BN4505</f>
        <v>0</v>
      </c>
      <c r="BU4505" s="269">
        <f>SUM(H4509:AL4509)-BO4505</f>
        <v>3.5</v>
      </c>
      <c r="BV4505" s="269">
        <f>SUM(H4510:AL4510)-BP4505</f>
        <v>10.5</v>
      </c>
      <c r="BW4505" s="269">
        <f>SUM(H4511:AL4511)-BQ4505</f>
        <v>0</v>
      </c>
      <c r="BX4505" s="255">
        <f>SUMIF(H4505:AL4505,"PD",H4512:AL4512)+SUMIF(H4505:AL4505,"PN",H4512:AL4512)+SUMIF(H4505:AL4505,"P/DS",H4512:AL4512)+SUMIF(H4505:AL4505,"PN/F",H4512:AL4512)+SUMIF(H4505:AL4505,"PN/L",H4512:AL4512)</f>
        <v>0</v>
      </c>
      <c r="BY4505" s="255">
        <f>SUM(H4512:AL4512)-BX4505</f>
        <v>0</v>
      </c>
      <c r="BZ4505" s="255">
        <f t="shared" ref="BZ4505" si="1371">+SUM(BL4505:BW4512)</f>
        <v>57.5</v>
      </c>
      <c r="CA4505" s="266">
        <f>(COUNTIFS(H4505:AL4505,"PD",H4506:AL4506,"&gt;=2"))*0.5-IF(CN4505="VP",COUNTIFS($H$16:$AL$16,"SAT",H4505:AL4505,"PD",H4506:AL4506,"&gt;=2"))*0.5</f>
        <v>0</v>
      </c>
      <c r="CB4505" s="266">
        <f>(COUNTIFS(H4505:AL4505,"PN",H4507:AL4507,"&gt;=0.5",H4506:AL4506,"&gt;=1.5"))*0.5+COUNTIFS(H4505:AL4505,"PDD",H4507:AL4507,"&gt;=0.5",H4506:AL4506,"&gt;=1.5")*0.5</f>
        <v>0</v>
      </c>
      <c r="CC4505" s="273">
        <f>(COUNTIFS(H4505:AL4505,"TV",H4507:AL4507,"&gt;=10"))*0.5+(COUNTIFS(H4505:AL4505,"PMD",H4507:AL4507,"&gt;=2"))*0.5</f>
        <v>0</v>
      </c>
      <c r="CD4505" s="266">
        <f>(COUNTIFS(H4505:AL4505,"TVD",H4509:AL4509,"&gt;=6.5",H4507:AL4507,"&gt;=3.5"))*0.5</f>
        <v>0</v>
      </c>
      <c r="CE4505" s="266">
        <f>(COUNTIFS(H4505:AL4505,"PD",H4510:AL4510,"&gt;=10"))*0.5</f>
        <v>0</v>
      </c>
      <c r="CF4505" s="266">
        <f>(COUNTIFS(H4505:AL4505,"PDD",H4510:AL4510,"&gt;=3.5",H4511:AL4511,"&gt;=6.5")+COUNTIFS(H4505:AL4505,"PH",H4511:AL4511,"&gt;=0.5",H4510:AL4510,"&gt;=1.5")+COUNTIFS(H4505:AL4505,"PM",H4511:AL4511,"&gt;=0.5",H4510:AL4510,"&gt;=1.5"))*0.5</f>
        <v>0</v>
      </c>
      <c r="CG4505" s="266">
        <f>(COUNTIFS(H4505:AL4505,"DS",H4506:AL4506,"&gt;=2")+COUNTIFS(H4505:AL4505,"AL/DS",H4506:AL4506,"&gt;=2"))*0.5-IF(CN4505="VP",COUNTIFS($H$16:$AL$16,"SAT",H4505:AL4505,"DS",H4506:AL4506,"&gt;=2"))*0.5</f>
        <v>2.5</v>
      </c>
      <c r="CH4505" s="266">
        <f>(COUNTIFS(H4505:AL4505,"NS",H4507:AL4507,"&gt;=0.5",H4506:AL4506,"&gt;=1.5")+COUNTIFS(H4505:AL4505,"AL/NS",H4507:AL4507,"&gt;=0.5",H4506:AL4506,"&gt;=1.5")+COUNTIFS(H4505:AL4505,"NHD",H4507:AL4507,"&gt;=4.5",H4510:AL4510,"&gt;=2",H4506:AL4506,"&gt;=1.5"))*0.5</f>
        <v>2.5</v>
      </c>
      <c r="CI4505" s="266">
        <f>(COUNTIF(H4507:AL4507,"&gt;=10")+COUNTIFS(H4505:AL4505,"MD",H4507:AL4507,"&gt;=2")-COUNTIFS(H4505:AL4505,"TV",H4507:AL4507,"&gt;=10"))*0.5</f>
        <v>0.5</v>
      </c>
      <c r="CJ4505" s="266">
        <f>(COUNTIFS(H4505:AL4505,"D",H4509:AL4509,"&gt;=6.5",H4507:AL4507,"&gt;=3.5"))*0.5</f>
        <v>0</v>
      </c>
      <c r="CK4505" s="266">
        <f>(COUNTIF(H4510:AL4510,"&gt;=10")-COUNTIFS(H4505:AL4505,"PD",H4510:AL4510,"&gt;=10"))*0.5</f>
        <v>0.5</v>
      </c>
      <c r="CL4505" s="265">
        <f>(COUNTIFS(H4505:AL4505,"NHD",H4510:AL4510,"&gt;=3.5",H4511:AL4511,"&gt;=6.5")+COUNTIFS(H4505:AL4505,"BH",H4510:AL4510,"&gt;=1.5",H4511:AL4511,"&gt;=0.5")+COUNTIFS(H4505:AL4505,"BM",H4510:AL4510,"&gt;=1.5",H4511:AL4511,"&gt;=0.5")+COUNTIFS(H4505:AL4505,"D",H4510:AL4510,"&gt;=1.5",H4511:AL4511,"&gt;=0.5"))*0.5</f>
        <v>0</v>
      </c>
      <c r="CM4505" s="272"/>
      <c r="CN4505" s="264" t="s">
        <v>723</v>
      </c>
      <c r="CO4505" s="138">
        <f t="shared" ref="CO4505" si="1372">+AM4505+AN4505+AO4505+AP4505+AQ4505+AR4505+AS4505+AU4505+BG4505</f>
        <v>26</v>
      </c>
      <c r="CP4505" s="225">
        <f>+SUM(I4506:I4511)-I4512</f>
        <v>10.5</v>
      </c>
      <c r="CQ4505" s="225">
        <f>+SUM(J4506:J4511)-J4512</f>
        <v>0</v>
      </c>
      <c r="CR4505" s="225">
        <f>+SUM(K4506:K4511)-K4512</f>
        <v>2.5</v>
      </c>
      <c r="CS4505" s="139"/>
      <c r="CT4505" s="139"/>
      <c r="CU4505" s="139"/>
      <c r="CV4505" s="139"/>
      <c r="CW4505" s="139"/>
      <c r="CX4505" s="139"/>
      <c r="CY4505" s="139"/>
      <c r="CZ4505" s="139"/>
      <c r="DA4505" s="139"/>
      <c r="DB4505" s="120"/>
      <c r="DC4505" s="120"/>
      <c r="DD4505" s="120"/>
      <c r="DE4505" s="120"/>
      <c r="DF4505" s="120"/>
      <c r="DG4505" s="120"/>
      <c r="DH4505" s="120"/>
      <c r="DI4505" s="120"/>
      <c r="DJ4505" s="120"/>
      <c r="DK4505" s="120"/>
      <c r="DL4505" s="120"/>
      <c r="DM4505" s="120"/>
      <c r="DN4505" s="120"/>
    </row>
    <row r="4506" spans="1:118" s="119" customFormat="1" ht="14.25" customHeight="1">
      <c r="A4506" s="228"/>
      <c r="B4506" s="231"/>
      <c r="C4506" s="234"/>
      <c r="D4506" s="237"/>
      <c r="E4506" s="237"/>
      <c r="F4506" s="242" t="s">
        <v>82</v>
      </c>
      <c r="G4506" s="121">
        <v>1.5</v>
      </c>
      <c r="H4506" s="83"/>
      <c r="I4506" s="83"/>
      <c r="J4506" s="83"/>
      <c r="K4506" s="83">
        <v>2.5</v>
      </c>
      <c r="L4506" s="83"/>
      <c r="M4506" s="83">
        <v>2.5</v>
      </c>
      <c r="N4506" s="83"/>
      <c r="O4506" s="83"/>
      <c r="P4506" s="83">
        <v>2.5</v>
      </c>
      <c r="Q4506" s="83">
        <v>2.5</v>
      </c>
      <c r="R4506" s="83">
        <v>2.5</v>
      </c>
      <c r="S4506" s="83"/>
      <c r="T4506" s="83"/>
      <c r="U4506" s="83"/>
      <c r="V4506" s="83"/>
      <c r="W4506" s="83">
        <v>2</v>
      </c>
      <c r="X4506" s="83">
        <v>2</v>
      </c>
      <c r="Y4506" s="83">
        <v>2</v>
      </c>
      <c r="Z4506" s="83">
        <v>2</v>
      </c>
      <c r="AA4506" s="83">
        <v>2</v>
      </c>
      <c r="AB4506" s="83"/>
      <c r="AC4506" s="79"/>
      <c r="AD4506" s="79"/>
      <c r="AE4506" s="79"/>
      <c r="AF4506" s="79"/>
      <c r="AG4506" s="79"/>
      <c r="AH4506" s="79"/>
      <c r="AI4506" s="79"/>
      <c r="AJ4506" s="79"/>
      <c r="AK4506" s="79"/>
      <c r="AL4506" s="79"/>
      <c r="AM4506" s="240"/>
      <c r="AN4506" s="240"/>
      <c r="AO4506" s="240"/>
      <c r="AP4506" s="240"/>
      <c r="AQ4506" s="240"/>
      <c r="AR4506" s="240"/>
      <c r="AS4506" s="240"/>
      <c r="AT4506" s="256"/>
      <c r="AU4506" s="256"/>
      <c r="AV4506" s="259"/>
      <c r="AW4506" s="259"/>
      <c r="AX4506" s="256"/>
      <c r="AY4506" s="256"/>
      <c r="AZ4506" s="256"/>
      <c r="BA4506" s="256"/>
      <c r="BB4506" s="256"/>
      <c r="BC4506" s="256"/>
      <c r="BD4506" s="256"/>
      <c r="BE4506" s="256"/>
      <c r="BF4506" s="256"/>
      <c r="BG4506" s="256"/>
      <c r="BH4506" s="256"/>
      <c r="BI4506" s="256"/>
      <c r="BJ4506" s="256"/>
      <c r="BK4506" s="256"/>
      <c r="BL4506" s="262"/>
      <c r="BM4506" s="262"/>
      <c r="BN4506" s="262"/>
      <c r="BO4506" s="262"/>
      <c r="BP4506" s="262"/>
      <c r="BQ4506" s="262"/>
      <c r="BR4506" s="270"/>
      <c r="BS4506" s="270"/>
      <c r="BT4506" s="270"/>
      <c r="BU4506" s="270"/>
      <c r="BV4506" s="270"/>
      <c r="BW4506" s="270"/>
      <c r="BX4506" s="256"/>
      <c r="BY4506" s="256"/>
      <c r="BZ4506" s="256"/>
      <c r="CA4506" s="267"/>
      <c r="CB4506" s="267"/>
      <c r="CC4506" s="274"/>
      <c r="CD4506" s="267"/>
      <c r="CE4506" s="267"/>
      <c r="CF4506" s="267"/>
      <c r="CG4506" s="267"/>
      <c r="CH4506" s="267"/>
      <c r="CI4506" s="267"/>
      <c r="CJ4506" s="267"/>
      <c r="CK4506" s="267"/>
      <c r="CL4506" s="265"/>
      <c r="CM4506" s="272"/>
      <c r="CN4506" s="264"/>
      <c r="CO4506" s="138"/>
      <c r="CP4506" s="226"/>
      <c r="CQ4506" s="226"/>
      <c r="CR4506" s="226"/>
      <c r="CS4506" s="139"/>
      <c r="CT4506" s="139"/>
      <c r="CU4506" s="139"/>
      <c r="CV4506" s="139"/>
      <c r="CW4506" s="139"/>
      <c r="CX4506" s="139"/>
      <c r="CY4506" s="139"/>
      <c r="CZ4506" s="139"/>
      <c r="DA4506" s="139"/>
      <c r="DB4506" s="120"/>
      <c r="DC4506" s="120"/>
      <c r="DD4506" s="120"/>
      <c r="DE4506" s="120"/>
      <c r="DF4506" s="120"/>
      <c r="DG4506" s="120"/>
      <c r="DH4506" s="120"/>
      <c r="DI4506" s="120"/>
      <c r="DJ4506" s="120"/>
      <c r="DK4506" s="120"/>
      <c r="DL4506" s="120"/>
      <c r="DM4506" s="120"/>
      <c r="DN4506" s="120"/>
    </row>
    <row r="4507" spans="1:118" s="119" customFormat="1">
      <c r="A4507" s="228"/>
      <c r="B4507" s="231"/>
      <c r="C4507" s="234"/>
      <c r="D4507" s="237"/>
      <c r="E4507" s="237"/>
      <c r="F4507" s="243"/>
      <c r="G4507" s="122">
        <v>2</v>
      </c>
      <c r="H4507" s="84"/>
      <c r="I4507" s="84">
        <v>10.5</v>
      </c>
      <c r="J4507" s="84"/>
      <c r="K4507" s="84"/>
      <c r="L4507" s="84"/>
      <c r="M4507" s="84"/>
      <c r="N4507" s="84"/>
      <c r="O4507" s="84">
        <v>8</v>
      </c>
      <c r="P4507" s="84"/>
      <c r="Q4507" s="84"/>
      <c r="R4507" s="84"/>
      <c r="S4507" s="84"/>
      <c r="T4507" s="84"/>
      <c r="U4507" s="84"/>
      <c r="V4507" s="84"/>
      <c r="W4507" s="84">
        <v>0.5</v>
      </c>
      <c r="X4507" s="84">
        <v>0.5</v>
      </c>
      <c r="Y4507" s="84">
        <v>0.5</v>
      </c>
      <c r="Z4507" s="84">
        <v>0.5</v>
      </c>
      <c r="AA4507" s="84">
        <v>0.5</v>
      </c>
      <c r="AB4507" s="84"/>
      <c r="AC4507" s="80"/>
      <c r="AD4507" s="80"/>
      <c r="AE4507" s="80"/>
      <c r="AF4507" s="80"/>
      <c r="AG4507" s="80"/>
      <c r="AH4507" s="80"/>
      <c r="AI4507" s="80"/>
      <c r="AJ4507" s="80"/>
      <c r="AK4507" s="80"/>
      <c r="AL4507" s="80"/>
      <c r="AM4507" s="240"/>
      <c r="AN4507" s="240"/>
      <c r="AO4507" s="240"/>
      <c r="AP4507" s="240"/>
      <c r="AQ4507" s="240"/>
      <c r="AR4507" s="240"/>
      <c r="AS4507" s="240"/>
      <c r="AT4507" s="256"/>
      <c r="AU4507" s="256"/>
      <c r="AV4507" s="259"/>
      <c r="AW4507" s="259"/>
      <c r="AX4507" s="256"/>
      <c r="AY4507" s="256"/>
      <c r="AZ4507" s="256"/>
      <c r="BA4507" s="256"/>
      <c r="BB4507" s="256"/>
      <c r="BC4507" s="256"/>
      <c r="BD4507" s="256"/>
      <c r="BE4507" s="256"/>
      <c r="BF4507" s="256"/>
      <c r="BG4507" s="256"/>
      <c r="BH4507" s="256"/>
      <c r="BI4507" s="256"/>
      <c r="BJ4507" s="256"/>
      <c r="BK4507" s="256"/>
      <c r="BL4507" s="262"/>
      <c r="BM4507" s="262"/>
      <c r="BN4507" s="262"/>
      <c r="BO4507" s="262"/>
      <c r="BP4507" s="262"/>
      <c r="BQ4507" s="262"/>
      <c r="BR4507" s="270"/>
      <c r="BS4507" s="270"/>
      <c r="BT4507" s="270"/>
      <c r="BU4507" s="270"/>
      <c r="BV4507" s="270"/>
      <c r="BW4507" s="270"/>
      <c r="BX4507" s="256"/>
      <c r="BY4507" s="256"/>
      <c r="BZ4507" s="256"/>
      <c r="CA4507" s="267"/>
      <c r="CB4507" s="267"/>
      <c r="CC4507" s="274"/>
      <c r="CD4507" s="267"/>
      <c r="CE4507" s="267"/>
      <c r="CF4507" s="267"/>
      <c r="CG4507" s="267"/>
      <c r="CH4507" s="267"/>
      <c r="CI4507" s="267"/>
      <c r="CJ4507" s="267"/>
      <c r="CK4507" s="267"/>
      <c r="CL4507" s="265"/>
      <c r="CM4507" s="272"/>
      <c r="CN4507" s="264"/>
      <c r="CO4507" s="138"/>
      <c r="CP4507" s="226"/>
      <c r="CQ4507" s="226"/>
      <c r="CR4507" s="226"/>
      <c r="CS4507" s="139"/>
      <c r="CT4507" s="139"/>
      <c r="CU4507" s="139"/>
      <c r="CV4507" s="139"/>
      <c r="CW4507" s="139"/>
      <c r="CX4507" s="139"/>
      <c r="CY4507" s="139"/>
      <c r="CZ4507" s="139"/>
      <c r="DA4507" s="139"/>
      <c r="DB4507" s="120"/>
      <c r="DC4507" s="120"/>
      <c r="DD4507" s="120"/>
      <c r="DE4507" s="120"/>
      <c r="DF4507" s="120"/>
      <c r="DG4507" s="120"/>
      <c r="DH4507" s="120"/>
      <c r="DI4507" s="120"/>
      <c r="DJ4507" s="120"/>
      <c r="DK4507" s="120"/>
      <c r="DL4507" s="120"/>
      <c r="DM4507" s="120"/>
      <c r="DN4507" s="120"/>
    </row>
    <row r="4508" spans="1:118" s="119" customFormat="1">
      <c r="A4508" s="228"/>
      <c r="B4508" s="231"/>
      <c r="C4508" s="234"/>
      <c r="D4508" s="237"/>
      <c r="E4508" s="237"/>
      <c r="F4508" s="243"/>
      <c r="G4508" s="122">
        <v>2.1</v>
      </c>
      <c r="H4508" s="84"/>
      <c r="I4508" s="84"/>
      <c r="J4508" s="84"/>
      <c r="K4508" s="84"/>
      <c r="L4508" s="84"/>
      <c r="M4508" s="84"/>
      <c r="N4508" s="84"/>
      <c r="O4508" s="84"/>
      <c r="P4508" s="84"/>
      <c r="Q4508" s="84"/>
      <c r="R4508" s="84"/>
      <c r="S4508" s="84"/>
      <c r="T4508" s="84"/>
      <c r="U4508" s="84"/>
      <c r="V4508" s="84"/>
      <c r="W4508" s="84"/>
      <c r="X4508" s="84"/>
      <c r="Y4508" s="84"/>
      <c r="Z4508" s="84"/>
      <c r="AA4508" s="84"/>
      <c r="AB4508" s="84"/>
      <c r="AC4508" s="80"/>
      <c r="AD4508" s="80"/>
      <c r="AE4508" s="80"/>
      <c r="AF4508" s="80"/>
      <c r="AG4508" s="80"/>
      <c r="AH4508" s="80"/>
      <c r="AI4508" s="80"/>
      <c r="AJ4508" s="80"/>
      <c r="AK4508" s="80"/>
      <c r="AL4508" s="80"/>
      <c r="AM4508" s="240"/>
      <c r="AN4508" s="240"/>
      <c r="AO4508" s="240"/>
      <c r="AP4508" s="240"/>
      <c r="AQ4508" s="240"/>
      <c r="AR4508" s="240"/>
      <c r="AS4508" s="240"/>
      <c r="AT4508" s="256"/>
      <c r="AU4508" s="256"/>
      <c r="AV4508" s="259"/>
      <c r="AW4508" s="259"/>
      <c r="AX4508" s="256"/>
      <c r="AY4508" s="256"/>
      <c r="AZ4508" s="256"/>
      <c r="BA4508" s="256"/>
      <c r="BB4508" s="256"/>
      <c r="BC4508" s="256"/>
      <c r="BD4508" s="256"/>
      <c r="BE4508" s="256"/>
      <c r="BF4508" s="256"/>
      <c r="BG4508" s="256"/>
      <c r="BH4508" s="256"/>
      <c r="BI4508" s="256"/>
      <c r="BJ4508" s="256"/>
      <c r="BK4508" s="256"/>
      <c r="BL4508" s="262"/>
      <c r="BM4508" s="262"/>
      <c r="BN4508" s="262"/>
      <c r="BO4508" s="262"/>
      <c r="BP4508" s="262"/>
      <c r="BQ4508" s="262"/>
      <c r="BR4508" s="270"/>
      <c r="BS4508" s="270"/>
      <c r="BT4508" s="270"/>
      <c r="BU4508" s="270"/>
      <c r="BV4508" s="270"/>
      <c r="BW4508" s="270"/>
      <c r="BX4508" s="256"/>
      <c r="BY4508" s="256"/>
      <c r="BZ4508" s="256"/>
      <c r="CA4508" s="267"/>
      <c r="CB4508" s="267"/>
      <c r="CC4508" s="274"/>
      <c r="CD4508" s="267"/>
      <c r="CE4508" s="267"/>
      <c r="CF4508" s="267"/>
      <c r="CG4508" s="267"/>
      <c r="CH4508" s="267"/>
      <c r="CI4508" s="267"/>
      <c r="CJ4508" s="267"/>
      <c r="CK4508" s="267"/>
      <c r="CL4508" s="265"/>
      <c r="CM4508" s="272"/>
      <c r="CN4508" s="264"/>
      <c r="CO4508" s="138"/>
      <c r="CP4508" s="226"/>
      <c r="CQ4508" s="226"/>
      <c r="CR4508" s="226"/>
      <c r="CS4508" s="139"/>
      <c r="CT4508" s="139"/>
      <c r="CU4508" s="139"/>
      <c r="CV4508" s="139"/>
      <c r="CW4508" s="139"/>
      <c r="CX4508" s="139"/>
      <c r="CY4508" s="139"/>
      <c r="CZ4508" s="139"/>
      <c r="DA4508" s="139"/>
      <c r="DB4508" s="120"/>
      <c r="DC4508" s="120"/>
      <c r="DD4508" s="120"/>
      <c r="DE4508" s="120"/>
      <c r="DF4508" s="120"/>
      <c r="DG4508" s="120"/>
      <c r="DH4508" s="120"/>
      <c r="DI4508" s="120"/>
      <c r="DJ4508" s="120"/>
      <c r="DK4508" s="120"/>
      <c r="DL4508" s="120"/>
      <c r="DM4508" s="120"/>
      <c r="DN4508" s="120"/>
    </row>
    <row r="4509" spans="1:118" s="119" customFormat="1">
      <c r="A4509" s="228"/>
      <c r="B4509" s="231"/>
      <c r="C4509" s="234"/>
      <c r="D4509" s="237"/>
      <c r="E4509" s="237"/>
      <c r="F4509" s="243"/>
      <c r="G4509" s="122">
        <v>2.7</v>
      </c>
      <c r="H4509" s="84"/>
      <c r="I4509" s="84"/>
      <c r="J4509" s="84"/>
      <c r="K4509" s="84"/>
      <c r="L4509" s="84"/>
      <c r="M4509" s="84"/>
      <c r="N4509" s="84"/>
      <c r="O4509" s="84"/>
      <c r="P4509" s="84"/>
      <c r="Q4509" s="84"/>
      <c r="R4509" s="84"/>
      <c r="S4509" s="84"/>
      <c r="T4509" s="84"/>
      <c r="U4509" s="84"/>
      <c r="V4509" s="84"/>
      <c r="W4509" s="84"/>
      <c r="X4509" s="84"/>
      <c r="Y4509" s="84"/>
      <c r="Z4509" s="84"/>
      <c r="AA4509" s="84"/>
      <c r="AB4509" s="84"/>
      <c r="AC4509" s="80">
        <v>3.5</v>
      </c>
      <c r="AD4509" s="80"/>
      <c r="AE4509" s="80"/>
      <c r="AF4509" s="80"/>
      <c r="AG4509" s="80"/>
      <c r="AH4509" s="80"/>
      <c r="AI4509" s="80"/>
      <c r="AJ4509" s="80"/>
      <c r="AK4509" s="80"/>
      <c r="AL4509" s="80"/>
      <c r="AM4509" s="240"/>
      <c r="AN4509" s="240"/>
      <c r="AO4509" s="240"/>
      <c r="AP4509" s="240"/>
      <c r="AQ4509" s="240"/>
      <c r="AR4509" s="240"/>
      <c r="AS4509" s="240"/>
      <c r="AT4509" s="256"/>
      <c r="AU4509" s="256"/>
      <c r="AV4509" s="259"/>
      <c r="AW4509" s="259"/>
      <c r="AX4509" s="256"/>
      <c r="AY4509" s="256"/>
      <c r="AZ4509" s="256"/>
      <c r="BA4509" s="256"/>
      <c r="BB4509" s="256"/>
      <c r="BC4509" s="256"/>
      <c r="BD4509" s="256"/>
      <c r="BE4509" s="256"/>
      <c r="BF4509" s="256"/>
      <c r="BG4509" s="256"/>
      <c r="BH4509" s="256"/>
      <c r="BI4509" s="256"/>
      <c r="BJ4509" s="256"/>
      <c r="BK4509" s="256"/>
      <c r="BL4509" s="262"/>
      <c r="BM4509" s="262"/>
      <c r="BN4509" s="262"/>
      <c r="BO4509" s="262"/>
      <c r="BP4509" s="262"/>
      <c r="BQ4509" s="262"/>
      <c r="BR4509" s="270"/>
      <c r="BS4509" s="270"/>
      <c r="BT4509" s="270"/>
      <c r="BU4509" s="270"/>
      <c r="BV4509" s="270"/>
      <c r="BW4509" s="270"/>
      <c r="BX4509" s="256"/>
      <c r="BY4509" s="256"/>
      <c r="BZ4509" s="256"/>
      <c r="CA4509" s="267"/>
      <c r="CB4509" s="267"/>
      <c r="CC4509" s="274"/>
      <c r="CD4509" s="267"/>
      <c r="CE4509" s="267"/>
      <c r="CF4509" s="267"/>
      <c r="CG4509" s="267"/>
      <c r="CH4509" s="267"/>
      <c r="CI4509" s="267"/>
      <c r="CJ4509" s="267"/>
      <c r="CK4509" s="267"/>
      <c r="CL4509" s="265"/>
      <c r="CM4509" s="272"/>
      <c r="CN4509" s="264"/>
      <c r="CO4509" s="138"/>
      <c r="CP4509" s="226"/>
      <c r="CQ4509" s="226"/>
      <c r="CR4509" s="226"/>
      <c r="CS4509" s="139"/>
      <c r="CT4509" s="139"/>
      <c r="CU4509" s="139"/>
      <c r="CV4509" s="139"/>
      <c r="CW4509" s="139"/>
      <c r="CX4509" s="139"/>
      <c r="CY4509" s="139"/>
      <c r="CZ4509" s="139"/>
      <c r="DA4509" s="139"/>
      <c r="DB4509" s="120"/>
      <c r="DC4509" s="120"/>
      <c r="DD4509" s="120"/>
      <c r="DE4509" s="120"/>
      <c r="DF4509" s="120"/>
      <c r="DG4509" s="120"/>
      <c r="DH4509" s="120"/>
      <c r="DI4509" s="120"/>
      <c r="DJ4509" s="120"/>
      <c r="DK4509" s="120"/>
      <c r="DL4509" s="120"/>
      <c r="DM4509" s="120"/>
      <c r="DN4509" s="120"/>
    </row>
    <row r="4510" spans="1:118" s="119" customFormat="1">
      <c r="A4510" s="228"/>
      <c r="B4510" s="231"/>
      <c r="C4510" s="234"/>
      <c r="D4510" s="237"/>
      <c r="E4510" s="237"/>
      <c r="F4510" s="243"/>
      <c r="G4510" s="122">
        <v>3</v>
      </c>
      <c r="H4510" s="84">
        <v>10.5</v>
      </c>
      <c r="I4510" s="84"/>
      <c r="J4510" s="84"/>
      <c r="K4510" s="84"/>
      <c r="L4510" s="84"/>
      <c r="M4510" s="84"/>
      <c r="N4510" s="84"/>
      <c r="O4510" s="84"/>
      <c r="P4510" s="84"/>
      <c r="Q4510" s="84"/>
      <c r="R4510" s="84"/>
      <c r="S4510" s="84"/>
      <c r="T4510" s="84"/>
      <c r="U4510" s="84"/>
      <c r="V4510" s="84"/>
      <c r="W4510" s="84"/>
      <c r="X4510" s="84"/>
      <c r="Y4510" s="84"/>
      <c r="Z4510" s="84"/>
      <c r="AA4510" s="84"/>
      <c r="AB4510" s="84"/>
      <c r="AC4510" s="80"/>
      <c r="AD4510" s="80"/>
      <c r="AE4510" s="80"/>
      <c r="AF4510" s="80"/>
      <c r="AG4510" s="80"/>
      <c r="AH4510" s="80"/>
      <c r="AI4510" s="80"/>
      <c r="AJ4510" s="80"/>
      <c r="AK4510" s="80"/>
      <c r="AL4510" s="80"/>
      <c r="AM4510" s="240"/>
      <c r="AN4510" s="240"/>
      <c r="AO4510" s="240"/>
      <c r="AP4510" s="240"/>
      <c r="AQ4510" s="240"/>
      <c r="AR4510" s="240"/>
      <c r="AS4510" s="240"/>
      <c r="AT4510" s="256"/>
      <c r="AU4510" s="256"/>
      <c r="AV4510" s="259"/>
      <c r="AW4510" s="259"/>
      <c r="AX4510" s="256"/>
      <c r="AY4510" s="256"/>
      <c r="AZ4510" s="256"/>
      <c r="BA4510" s="256"/>
      <c r="BB4510" s="256"/>
      <c r="BC4510" s="256"/>
      <c r="BD4510" s="256"/>
      <c r="BE4510" s="256"/>
      <c r="BF4510" s="256"/>
      <c r="BG4510" s="256"/>
      <c r="BH4510" s="256"/>
      <c r="BI4510" s="256"/>
      <c r="BJ4510" s="256"/>
      <c r="BK4510" s="256"/>
      <c r="BL4510" s="262"/>
      <c r="BM4510" s="262"/>
      <c r="BN4510" s="262"/>
      <c r="BO4510" s="262"/>
      <c r="BP4510" s="262"/>
      <c r="BQ4510" s="262"/>
      <c r="BR4510" s="270"/>
      <c r="BS4510" s="270"/>
      <c r="BT4510" s="270"/>
      <c r="BU4510" s="270"/>
      <c r="BV4510" s="270"/>
      <c r="BW4510" s="270"/>
      <c r="BX4510" s="256"/>
      <c r="BY4510" s="256"/>
      <c r="BZ4510" s="256"/>
      <c r="CA4510" s="267"/>
      <c r="CB4510" s="267"/>
      <c r="CC4510" s="274"/>
      <c r="CD4510" s="267"/>
      <c r="CE4510" s="267"/>
      <c r="CF4510" s="267"/>
      <c r="CG4510" s="267"/>
      <c r="CH4510" s="267"/>
      <c r="CI4510" s="267"/>
      <c r="CJ4510" s="267"/>
      <c r="CK4510" s="267"/>
      <c r="CL4510" s="265"/>
      <c r="CM4510" s="272"/>
      <c r="CN4510" s="264"/>
      <c r="CO4510" s="138"/>
      <c r="CP4510" s="226"/>
      <c r="CQ4510" s="226"/>
      <c r="CR4510" s="226"/>
      <c r="CS4510" s="139"/>
      <c r="CT4510" s="139"/>
      <c r="CU4510" s="139"/>
      <c r="CV4510" s="139"/>
      <c r="CW4510" s="139"/>
      <c r="CX4510" s="139"/>
      <c r="CY4510" s="139"/>
      <c r="CZ4510" s="139"/>
      <c r="DA4510" s="139"/>
      <c r="DB4510" s="120"/>
      <c r="DC4510" s="120"/>
      <c r="DD4510" s="120"/>
      <c r="DE4510" s="120"/>
      <c r="DF4510" s="120"/>
      <c r="DG4510" s="120"/>
      <c r="DH4510" s="120"/>
      <c r="DI4510" s="120"/>
      <c r="DJ4510" s="120"/>
      <c r="DK4510" s="120"/>
      <c r="DL4510" s="120"/>
      <c r="DM4510" s="120"/>
      <c r="DN4510" s="120"/>
    </row>
    <row r="4511" spans="1:118" s="119" customFormat="1">
      <c r="A4511" s="228"/>
      <c r="B4511" s="231"/>
      <c r="C4511" s="234"/>
      <c r="D4511" s="237"/>
      <c r="E4511" s="237"/>
      <c r="F4511" s="244"/>
      <c r="G4511" s="123">
        <v>3.9</v>
      </c>
      <c r="H4511" s="85"/>
      <c r="I4511" s="85"/>
      <c r="J4511" s="85"/>
      <c r="K4511" s="85"/>
      <c r="L4511" s="85"/>
      <c r="M4511" s="85"/>
      <c r="N4511" s="85"/>
      <c r="O4511" s="85"/>
      <c r="P4511" s="85"/>
      <c r="Q4511" s="85"/>
      <c r="R4511" s="85"/>
      <c r="S4511" s="85"/>
      <c r="T4511" s="85"/>
      <c r="U4511" s="85"/>
      <c r="V4511" s="85"/>
      <c r="W4511" s="85"/>
      <c r="X4511" s="85"/>
      <c r="Y4511" s="85"/>
      <c r="Z4511" s="85"/>
      <c r="AA4511" s="85"/>
      <c r="AB4511" s="85"/>
      <c r="AC4511" s="81"/>
      <c r="AD4511" s="81"/>
      <c r="AE4511" s="81"/>
      <c r="AF4511" s="81"/>
      <c r="AG4511" s="81"/>
      <c r="AH4511" s="81"/>
      <c r="AI4511" s="81"/>
      <c r="AJ4511" s="81"/>
      <c r="AK4511" s="81"/>
      <c r="AL4511" s="81"/>
      <c r="AM4511" s="240"/>
      <c r="AN4511" s="240"/>
      <c r="AO4511" s="240"/>
      <c r="AP4511" s="240"/>
      <c r="AQ4511" s="240"/>
      <c r="AR4511" s="240"/>
      <c r="AS4511" s="240"/>
      <c r="AT4511" s="256"/>
      <c r="AU4511" s="256"/>
      <c r="AV4511" s="259"/>
      <c r="AW4511" s="259"/>
      <c r="AX4511" s="256"/>
      <c r="AY4511" s="256"/>
      <c r="AZ4511" s="256"/>
      <c r="BA4511" s="256"/>
      <c r="BB4511" s="256"/>
      <c r="BC4511" s="256"/>
      <c r="BD4511" s="256"/>
      <c r="BE4511" s="256"/>
      <c r="BF4511" s="256"/>
      <c r="BG4511" s="256"/>
      <c r="BH4511" s="256"/>
      <c r="BI4511" s="256"/>
      <c r="BJ4511" s="256"/>
      <c r="BK4511" s="256"/>
      <c r="BL4511" s="262"/>
      <c r="BM4511" s="262"/>
      <c r="BN4511" s="262"/>
      <c r="BO4511" s="262"/>
      <c r="BP4511" s="262"/>
      <c r="BQ4511" s="262"/>
      <c r="BR4511" s="270"/>
      <c r="BS4511" s="270"/>
      <c r="BT4511" s="270"/>
      <c r="BU4511" s="270"/>
      <c r="BV4511" s="270"/>
      <c r="BW4511" s="270"/>
      <c r="BX4511" s="256"/>
      <c r="BY4511" s="256"/>
      <c r="BZ4511" s="256"/>
      <c r="CA4511" s="267"/>
      <c r="CB4511" s="267"/>
      <c r="CC4511" s="274"/>
      <c r="CD4511" s="267"/>
      <c r="CE4511" s="267"/>
      <c r="CF4511" s="267"/>
      <c r="CG4511" s="267"/>
      <c r="CH4511" s="267"/>
      <c r="CI4511" s="267"/>
      <c r="CJ4511" s="267"/>
      <c r="CK4511" s="267"/>
      <c r="CL4511" s="265"/>
      <c r="CM4511" s="272"/>
      <c r="CN4511" s="264"/>
      <c r="CO4511" s="138"/>
      <c r="CP4511" s="226"/>
      <c r="CQ4511" s="226"/>
      <c r="CR4511" s="226"/>
      <c r="CS4511" s="139"/>
      <c r="CT4511" s="139"/>
      <c r="CU4511" s="139"/>
      <c r="CV4511" s="139"/>
      <c r="CW4511" s="139"/>
      <c r="CX4511" s="139"/>
      <c r="CY4511" s="139"/>
      <c r="CZ4511" s="139"/>
      <c r="DA4511" s="139"/>
      <c r="DB4511" s="120"/>
      <c r="DC4511" s="120"/>
      <c r="DD4511" s="120"/>
      <c r="DE4511" s="120"/>
      <c r="DF4511" s="120"/>
      <c r="DG4511" s="120"/>
      <c r="DH4511" s="120"/>
      <c r="DI4511" s="120"/>
      <c r="DJ4511" s="120"/>
      <c r="DK4511" s="120"/>
      <c r="DL4511" s="120"/>
      <c r="DM4511" s="120"/>
      <c r="DN4511" s="120"/>
    </row>
    <row r="4512" spans="1:118" s="119" customFormat="1">
      <c r="A4512" s="229"/>
      <c r="B4512" s="232"/>
      <c r="C4512" s="235"/>
      <c r="D4512" s="238"/>
      <c r="E4512" s="238"/>
      <c r="F4512" s="245" t="s">
        <v>83</v>
      </c>
      <c r="G4512" s="246"/>
      <c r="H4512" s="82"/>
      <c r="I4512" s="82"/>
      <c r="J4512" s="82"/>
      <c r="K4512" s="82"/>
      <c r="L4512" s="82"/>
      <c r="M4512" s="82"/>
      <c r="N4512" s="82"/>
      <c r="O4512" s="82"/>
      <c r="P4512" s="82"/>
      <c r="Q4512" s="82"/>
      <c r="R4512" s="82"/>
      <c r="S4512" s="82"/>
      <c r="T4512" s="82"/>
      <c r="U4512" s="82"/>
      <c r="V4512" s="82"/>
      <c r="W4512" s="82"/>
      <c r="X4512" s="82"/>
      <c r="Y4512" s="82"/>
      <c r="Z4512" s="82"/>
      <c r="AA4512" s="82"/>
      <c r="AB4512" s="82"/>
      <c r="AC4512" s="35"/>
      <c r="AD4512" s="35"/>
      <c r="AE4512" s="35"/>
      <c r="AF4512" s="35"/>
      <c r="AG4512" s="35"/>
      <c r="AH4512" s="35"/>
      <c r="AI4512" s="35"/>
      <c r="AJ4512" s="35"/>
      <c r="AK4512" s="35"/>
      <c r="AL4512" s="35"/>
      <c r="AM4512" s="241"/>
      <c r="AN4512" s="241"/>
      <c r="AO4512" s="241"/>
      <c r="AP4512" s="241"/>
      <c r="AQ4512" s="241"/>
      <c r="AR4512" s="241"/>
      <c r="AS4512" s="241"/>
      <c r="AT4512" s="257"/>
      <c r="AU4512" s="257"/>
      <c r="AV4512" s="260"/>
      <c r="AW4512" s="260"/>
      <c r="AX4512" s="257"/>
      <c r="AY4512" s="257"/>
      <c r="AZ4512" s="257"/>
      <c r="BA4512" s="257"/>
      <c r="BB4512" s="257"/>
      <c r="BC4512" s="257"/>
      <c r="BD4512" s="257"/>
      <c r="BE4512" s="257"/>
      <c r="BF4512" s="257"/>
      <c r="BG4512" s="257"/>
      <c r="BH4512" s="257"/>
      <c r="BI4512" s="257"/>
      <c r="BJ4512" s="257"/>
      <c r="BK4512" s="257"/>
      <c r="BL4512" s="263"/>
      <c r="BM4512" s="263"/>
      <c r="BN4512" s="263"/>
      <c r="BO4512" s="263"/>
      <c r="BP4512" s="263"/>
      <c r="BQ4512" s="263"/>
      <c r="BR4512" s="271"/>
      <c r="BS4512" s="271"/>
      <c r="BT4512" s="271"/>
      <c r="BU4512" s="271"/>
      <c r="BV4512" s="271"/>
      <c r="BW4512" s="271"/>
      <c r="BX4512" s="257"/>
      <c r="BY4512" s="257"/>
      <c r="BZ4512" s="257"/>
      <c r="CA4512" s="268"/>
      <c r="CB4512" s="268"/>
      <c r="CC4512" s="275"/>
      <c r="CD4512" s="268"/>
      <c r="CE4512" s="268"/>
      <c r="CF4512" s="268"/>
      <c r="CG4512" s="268"/>
      <c r="CH4512" s="268"/>
      <c r="CI4512" s="268"/>
      <c r="CJ4512" s="268"/>
      <c r="CK4512" s="268"/>
      <c r="CL4512" s="265"/>
      <c r="CM4512" s="272"/>
      <c r="CN4512" s="264"/>
      <c r="CO4512" s="138"/>
      <c r="CP4512" s="226"/>
      <c r="CQ4512" s="226"/>
      <c r="CR4512" s="226"/>
      <c r="CS4512" s="139"/>
      <c r="CT4512" s="139"/>
      <c r="CU4512" s="139"/>
      <c r="CV4512" s="139"/>
      <c r="CW4512" s="139"/>
      <c r="CX4512" s="139"/>
      <c r="CY4512" s="139"/>
      <c r="CZ4512" s="139"/>
      <c r="DA4512" s="139"/>
      <c r="DB4512" s="120"/>
      <c r="DC4512" s="120"/>
      <c r="DD4512" s="120"/>
      <c r="DE4512" s="120"/>
      <c r="DF4512" s="120"/>
      <c r="DG4512" s="120"/>
      <c r="DH4512" s="120"/>
      <c r="DI4512" s="120"/>
      <c r="DJ4512" s="120"/>
      <c r="DK4512" s="120"/>
      <c r="DL4512" s="120"/>
      <c r="DM4512" s="120"/>
      <c r="DN4512" s="120"/>
    </row>
    <row r="4513" spans="1:118" s="119" customFormat="1" ht="14.25" customHeight="1">
      <c r="A4513" s="227">
        <f t="shared" si="1362"/>
        <v>559</v>
      </c>
      <c r="B4513" s="230" t="s">
        <v>515</v>
      </c>
      <c r="C4513" s="233" t="s">
        <v>516</v>
      </c>
      <c r="D4513" s="236">
        <v>43003</v>
      </c>
      <c r="E4513" s="236" t="s">
        <v>503</v>
      </c>
      <c r="F4513" s="253" t="s">
        <v>80</v>
      </c>
      <c r="G4513" s="254"/>
      <c r="H4513" s="82" t="s">
        <v>69</v>
      </c>
      <c r="I4513" s="82" t="s">
        <v>973</v>
      </c>
      <c r="J4513" s="82" t="s">
        <v>61</v>
      </c>
      <c r="K4513" s="82" t="s">
        <v>61</v>
      </c>
      <c r="L4513" s="82" t="s">
        <v>61</v>
      </c>
      <c r="M4513" s="82" t="s">
        <v>61</v>
      </c>
      <c r="N4513" s="82" t="s">
        <v>61</v>
      </c>
      <c r="O4513" s="82" t="s">
        <v>973</v>
      </c>
      <c r="P4513" s="82" t="s">
        <v>61</v>
      </c>
      <c r="Q4513" s="82" t="s">
        <v>61</v>
      </c>
      <c r="R4513" s="82" t="s">
        <v>61</v>
      </c>
      <c r="S4513" s="82" t="s">
        <v>61</v>
      </c>
      <c r="T4513" s="82" t="s">
        <v>61</v>
      </c>
      <c r="U4513" s="82" t="s">
        <v>61</v>
      </c>
      <c r="V4513" s="82"/>
      <c r="W4513" s="82" t="s">
        <v>60</v>
      </c>
      <c r="X4513" s="82" t="s">
        <v>60</v>
      </c>
      <c r="Y4513" s="82" t="s">
        <v>60</v>
      </c>
      <c r="Z4513" s="82" t="s">
        <v>60</v>
      </c>
      <c r="AA4513" s="82" t="s">
        <v>60</v>
      </c>
      <c r="AB4513" s="82" t="s">
        <v>60</v>
      </c>
      <c r="AC4513" s="82"/>
      <c r="AD4513" s="82" t="s">
        <v>60</v>
      </c>
      <c r="AE4513" s="82" t="s">
        <v>60</v>
      </c>
      <c r="AF4513" s="82" t="s">
        <v>60</v>
      </c>
      <c r="AG4513" s="82" t="s">
        <v>60</v>
      </c>
      <c r="AH4513" s="82" t="s">
        <v>60</v>
      </c>
      <c r="AI4513" s="82" t="s">
        <v>1471</v>
      </c>
      <c r="AJ4513" s="82"/>
      <c r="AK4513" s="82" t="s">
        <v>61</v>
      </c>
      <c r="AL4513" s="82" t="s">
        <v>61</v>
      </c>
      <c r="AM4513" s="239">
        <f>COUNTIF(H4513:AL4513,"PH")+COUNTIF(H4513:AL4513,"PH/L")+COUNTIF(H4513:AL4513,"PM")</f>
        <v>0</v>
      </c>
      <c r="AN4513" s="239">
        <f>COUNTIF(H4513:AL4513,"PD")+COUNTIF(H4513:AL4513,"PDD")+COUNTIF(H4513:AL4513,"P/DS")/2+COUNTIF(H4513:AL4513,"PMD")</f>
        <v>0</v>
      </c>
      <c r="AO4513" s="239">
        <f>COUNTIF(H4513:AL4513,"PN")+COUNTIF(H4513:AL4513,"P/NS")/2+COUNTIF(H4513:AL4513,"PH")+COUNTIF(H4513:AL4513,"PH/F")/2+COUNTIF(H4513:AL4513,"PH/L")/2+COUNTIF(H4513:AL4513,"PM")</f>
        <v>0</v>
      </c>
      <c r="AP4513" s="239">
        <f>COUNTIF(H4513:AL4513,"BH")+COUNTIF(H4513:AL4513,"AL/BL")+COUNTIF(H4513:AL4513,"UL/BL")+COUNTIF(H4513:AL4513,"BM")</f>
        <v>0</v>
      </c>
      <c r="AQ4513" s="239">
        <f>COUNTIF(H4513:AL4513,"DS")+COUNTIF(H4513:AL4513,"AL/DS")/2+COUNTIF(H4513:AL4513,"UL/DS")/2+COUNTIF(H4513:AL4513,"CT")+COUNTIF(H4513:AL4513,"MD")</f>
        <v>11.5</v>
      </c>
      <c r="AR4513" s="239">
        <f>COUNTIF(H4513:AL4513,"NS")+COUNTIF(H4513:AL4513,"AL/NS")/2+COUNTIF(H4513:AL4513,"UL/NS")/2+COUNTIF(H4513:AL4513,"BH")+COUNTIF(H4513:AL4513,"AL/BF")/2+COUNTIF(H4513:AL4513,"AL/BL")/2+COUNTIF(H4513:AL4513,"UL/BL")/2+COUNTIF(H4513:AL4513,"UL/BF")/2+COUNTIF(H4513:AL4513,"BM")</f>
        <v>13</v>
      </c>
      <c r="AS4513" s="239">
        <f>COUNTIF(H4513:AL4513,"AL")+COUNTIF(H4513:AL4513,"AL/DS")/2+COUNTIF(H4513:AL4513,"AL/NS")/2+COUNTIF(H4513:AL4513,"NH")+COUNTIF(H4513:AL4513,"SL")+COUNTIF(H4513:AL4513,"NHD")+COUNTIF(H4513:AL4513,"B")+COUNTIF(H4513:AL4513,"HL")+COUNTIF(H4513:AL4513,"AL/BF")/2+COUNTIF(H4513:AL4513,"AL/BL")/2</f>
        <v>1</v>
      </c>
      <c r="AT4513" s="255">
        <f>COUNTIF(H4513:AL4513,"PD")+COUNTIF(H4513:AL4513,"PN")+COUNTIF(H4513:AL4513,"P/DS")/2+COUNTIF(H4513:AL4513,"P/NS")/2+COUNTIF(H4513:AL4513,"DS")+COUNTIF(H4513:AL4513,"NS")+COUNTIF(H4513:AL4513,"AL")+COUNTIF(H4513:AL4513,"AL/DS")+COUNTIF(H4513:AL4513,"AL/NS")+COUNTIF(H4513:AL4513,"NH")+COUNTIF(H4513:AL4513,"SL")+COUNTIF(H4513:AL4513,"UL/DS")/2+COUNTIF(H4513:AL4513,"UL/NS")/2+COUNTIF(H4513:AL4513,"CT")+COUNTIF(H4513:AL4513,"NHD")+COUNTIF(H4513:AL4513,"PDD")+COUNTIF(H4513:AL4513,"B")+COUNTIF(H4513:AL4513,"HL")+COUNTIF(H4513:AL4513,"PH")+COUNTIF(H4513:AL4513,"BH")+COUNTIF(H4513:AL4513,"AL/BF")+COUNTIF(H4513:AL4513,"AL/BL")+COUNTIF(H4513:AL4513,"UL/BF")/2+COUNTIF(H4513:AL4513,"UL/BL")/2+COUNTIF(H4513:AL4513,"PH/F")/2+COUNTIF(H4513:AL4513,"PH/L")/2+COUNTIF(H4513:AL4513,"MD")+COUNTIF(H4513:AL4513,"PMD")+COUNTIF(H4513:AL4513,"PM")+COUNTIF(H4513:AL4513,"BM")</f>
        <v>25.5</v>
      </c>
      <c r="AU4513" s="255">
        <f>COUNTIF(H4513:AL4513,"P/DS")/2+COUNTIF(H4513:AL4513,"P/NS")/2+COUNTIF(H4513:AL4513,"IL")+COUNTIF(H4513:AL4513,"NL")+COUNTIF(H4513:AL4513,"UL")+COUNTIF(H4513:AL4513,"UL/DS")/2+COUNTIF(H4513:AL4513,"UL/NS")/2+COUNTIF(H4513:AL4513,"KT")+COUNTIF(H4513:AL4513,"UL/BF")/2+COUNTIF(H4513:AL4513,"UL/BL")/2+COUNTIF(H4513:AL4513,"PH/F")/2+COUNTIF(H4513:AL4513,"PH/L")/2+COUNTIF(H4513:AL4513,"NB")</f>
        <v>0.5</v>
      </c>
      <c r="AV4513" s="258">
        <f>COUNTIF(H4513:AL4513,"PN")+COUNTIF(H4513:AL4513,"TVD")+COUNTIF(H4513:AL4513,"PH")+COUNTIF(H4513:AL4513,"PM")+COUNTIF(H4513:AL4513,"PDD")-COUNTIFS(H4513:AL4513,"PN",H4520:AL4520,"&gt;=3")-COUNTIFS(H4513:AL4513,"PM",H4520:AL4520,"&gt;=3")</f>
        <v>0</v>
      </c>
      <c r="AW4513" s="258">
        <f>COUNTIF(H4513:AL4513,"NS")+COUNTIF(H4513:AL4513,"D")+COUNTIF(H4513:AL4513,"BH")+COUNTIF(H4513:AL4513,"NHD")+COUNTIF(H4513:AL4513,"BM")-COUNTIFS(H4513:AL4513,"NS",H4520:AL4520,"&gt;=3")-COUNTIFS(H4513:AL4513,"BH",H4520:AL4520,"&gt;=3")-COUNTIFS(H4513:AL4513,"BM",H4520:AL4520,"&gt;=3")</f>
        <v>15</v>
      </c>
      <c r="AX4513" s="255">
        <f>COUNTIF(H4513:AL4513,"AL")+COUNTIF(H4513:AL4513,"AL/DS")/2+COUNTIF(H4513:AL4513,"AL/NS")/2+COUNTIF(H4513:AL4513,"AL/BF")+COUNTIF(H4513:AL4513,"AL/BL")/2</f>
        <v>0</v>
      </c>
      <c r="AY4513" s="255">
        <f>COUNTIF(H4513:AL4513,"SL")</f>
        <v>0</v>
      </c>
      <c r="AZ4513" s="255">
        <f>COUNTIF(H4513:AL4513,"NH")</f>
        <v>1</v>
      </c>
      <c r="BA4513" s="255">
        <f>COUNTIF(H4513:AL4513,"HL")</f>
        <v>0</v>
      </c>
      <c r="BB4513" s="255">
        <f>COUNTIF(G4513:AL4513,"P/DS")/2+COUNTIF(G4513:AL4513,"P/NS")/2+COUNTIF(G4513:AL4513,"UL")+COUNTIF(G4513:AL4513,"UL/DS")/2+COUNTIF(G4513:AL4513,"UL/NS")/2+COUNTIF(G4513:AL4513,"UL/BL")/2+COUNTIF(G4513:AL4513,"UL/BF")/2+COUNTIF(G4513:AL4513,"PH/F")/2+COUNTIF(G4513:AL4513,"PH/L")/2</f>
        <v>0.5</v>
      </c>
      <c r="BC4513" s="255">
        <f>COUNTIF(H4513:AL4513,"NB")</f>
        <v>0</v>
      </c>
      <c r="BD4513" s="255">
        <f>COUNTIF(H4513:AL4513,"NL")</f>
        <v>0</v>
      </c>
      <c r="BE4513" s="255">
        <f>COUNTIF(H4513:AL4513,"IL")</f>
        <v>0</v>
      </c>
      <c r="BF4513" s="255">
        <f>COUNTIF(H4513:AL4513,"KT")</f>
        <v>0</v>
      </c>
      <c r="BG4513" s="255">
        <f>COUNTIF(H4513:AL4513,"L70")</f>
        <v>0</v>
      </c>
      <c r="BH4513" s="255">
        <f>COUNTIF(H4513:AL4513,"MD")</f>
        <v>0</v>
      </c>
      <c r="BI4513" s="255">
        <f>COUNTIF(H4513:AL4513,"PMD")</f>
        <v>0</v>
      </c>
      <c r="BJ4513" s="255">
        <f>COUNTIF(H4513:AL4513,"PM")</f>
        <v>0</v>
      </c>
      <c r="BK4513" s="255">
        <f>COUNTIF(H4513:AL4513,"BM")</f>
        <v>0</v>
      </c>
      <c r="BL4513" s="261">
        <f>SUMIF(H4513:AL4513,"PD",H4514:AL4514)+SUMIF(H4513:AL4513,"PN",H4514:AL4514)+SUMIF(H4513:AL4513,"P/DS",H4514:AL4514)+SUMIF(H4513:AL4513,"PN/F",H4514:AL4514)+SUMIF(H4513:AL4513,"PN/L",H4514:AL4514)+SUMIF(H4513:AL4513,"TV",H4514:AL4514)+SUMIF(H4513:AL4513,"TVD",H4514:AL4514)+SUMIF(H4513:AL4513,"PDD",H4514:AL4514)</f>
        <v>0</v>
      </c>
      <c r="BM4513" s="261">
        <f>SUMIF(H4513:AL4513,"PD",H4515:AL4515)+SUMIF(H4513:AL4513,"PN",H4515:AL4515)+SUMIF(H4513:AL4513,"P/DS",H4515:AL4515)+SUMIF(H4513:AL4513,"PN/F",H4515:AL4515)+SUMIF(H4513:AL4513,"PN/L",H4515:AL4515)+SUMIF(H4513:AL4513,"TV",H4515:AL4515)+SUMIF(H4513:AL4513,"TVD",H4515:AL4515)+SUMIF(H4513:AL4513,"PDD",H4515:AL4515)+SUMIF(H4513:AL4513,"PMD",H4515:AL4515)</f>
        <v>0</v>
      </c>
      <c r="BN4513" s="261">
        <f>SUMIF(H4513:AL4513,"PD",H4516:AL4516)+SUMIF(H4513:AL4513,"PN",H4516:AL4516)+SUMIF(H4513:AL4513,"P/DS",H4516:AL4516)+SUMIF(H4513:AL4513,"PN/F",H4516:AL4516)+SUMIF(H4513:AL4513,"PN/L",H4516:AL4516)+SUMIF(H4513:AL4513,"TV",H4516:AL4516)+SUMIF(H4513:AL4513,"TVD",H4516:AL4516)</f>
        <v>0</v>
      </c>
      <c r="BO4513" s="261">
        <f>SUMIF(H4513:AL4513,"PD",H4517:AL4517)+SUMIF(H4513:AL4513,"PN",H4517:AL4517)+SUMIF(H4513:AL4513,"P/DS",H4517:AL4517)+SUMIF(H4513:AL4513,"PN/F",H4517:AL4517)+SUMIF(H4513:AL4513,"PN/L",H4517:AL4517)+SUMIF(H4513:AL4513,"TV",H4517:AL4517)+SUMIF(H4513:AL4513,"TVD",H4517:AL4517)</f>
        <v>0</v>
      </c>
      <c r="BP4513" s="261">
        <f>SUMIF(H4513:AL4513,"PD",H4518:AL4518)+SUMIF(H4513:AL4513,"PN",H4518:AL4518)+SUMIF(H4513:AL4513,"P/DS",H4518:AL4518)+SUMIF(H4513:AL4513,"PN/F",H4518:AL4518)+SUMIF(H4513:AL4513,"PN/L",H4518:AL4518)+SUMIF(H4513:AL4513,"TV",H4518:AL4518)+SUMIF(H4513:AL4513,"TVD",H4518:AL4518)+SUMIF(H4513:AL4513,"PDD",H4518:AL4518)+SUMIF(H4513:AL4513,"PH",H4518:AL4518)+SUMIF(H4513:AL4513,"PM",H4518:AL4518)</f>
        <v>0</v>
      </c>
      <c r="BQ4513" s="261">
        <f>SUMIF(H4513:AL4513,"PD",H4519:AL4519)+SUMIF(H4513:AL4513,"PN",H4519:AL4519)+SUMIF(H4513:AL4513,"P/DS",H4519:AL4519)+SUMIF(H4513:AL4513,"PN/F",H4519:AL4519)+SUMIF(H4513:AL4513,"PN/L",H4519:AL4519)+SUMIF(H4513:AL4513,"TV",H4519:AL4519)+SUMIF(H4513:AL4513,"TVD",H4519:AL4519)+SUMIF(H4513:AL4513,"PDD",H4519:AL4519)+SUMIF(H4513:AL4513,"PH",H4519:AL4519)+SUMIF(H4513:AL4513,"PM",H4519:AL4519)</f>
        <v>0</v>
      </c>
      <c r="BR4513" s="269">
        <f>SUM(H4514:AL4514)-BL4513</f>
        <v>28.5</v>
      </c>
      <c r="BS4513" s="269">
        <f>SUM(H4515:AL4515)-BM4513</f>
        <v>12.5</v>
      </c>
      <c r="BT4513" s="269">
        <f>SUM(H4516:AL4516)-BN4513</f>
        <v>0</v>
      </c>
      <c r="BU4513" s="269">
        <f>SUM(H4517:AL4517)-BO4513</f>
        <v>12</v>
      </c>
      <c r="BV4513" s="269">
        <f>SUM(H4518:AL4518)-BP4513</f>
        <v>0</v>
      </c>
      <c r="BW4513" s="269">
        <f>SUM(H4519:AL4519)-BQ4513</f>
        <v>0</v>
      </c>
      <c r="BX4513" s="255">
        <f>SUMIF(H4513:AL4513,"PD",H4520:AL4520)+SUMIF(H4513:AL4513,"PN",H4520:AL4520)+SUMIF(H4513:AL4513,"P/DS",H4520:AL4520)+SUMIF(H4513:AL4513,"PN/F",H4520:AL4520)+SUMIF(H4513:AL4513,"PN/L",H4520:AL4520)</f>
        <v>0</v>
      </c>
      <c r="BY4513" s="255">
        <f>SUM(H4520:AL4520)-BX4513</f>
        <v>0</v>
      </c>
      <c r="BZ4513" s="255">
        <f t="shared" ref="BZ4513" si="1373">+SUM(BL4513:BW4520)</f>
        <v>53</v>
      </c>
      <c r="CA4513" s="266">
        <f>(COUNTIFS(H4513:AL4513,"PD",H4514:AL4514,"&gt;=2"))*0.5-IF(CN4513="VP",COUNTIFS($H$16:$AL$16,"SAT",H4513:AL4513,"PD",H4514:AL4514,"&gt;=2"))*0.5</f>
        <v>0</v>
      </c>
      <c r="CB4513" s="266">
        <f>(COUNTIFS(H4513:AL4513,"PN",H4515:AL4515,"&gt;=0.5",H4514:AL4514,"&gt;=1.5"))*0.5+COUNTIFS(H4513:AL4513,"PDD",H4515:AL4515,"&gt;=0.5",H4514:AL4514,"&gt;=1.5")*0.5</f>
        <v>0</v>
      </c>
      <c r="CC4513" s="273">
        <f>(COUNTIFS(H4513:AL4513,"TV",H4515:AL4515,"&gt;=10"))*0.5+(COUNTIFS(H4513:AL4513,"PMD",H4515:AL4515,"&gt;=2"))*0.5</f>
        <v>0</v>
      </c>
      <c r="CD4513" s="266">
        <f>(COUNTIFS(H4513:AL4513,"TVD",H4517:AL4517,"&gt;=6.5",H4515:AL4515,"&gt;=3.5"))*0.5</f>
        <v>0</v>
      </c>
      <c r="CE4513" s="266">
        <f>(COUNTIFS(H4513:AL4513,"PD",H4518:AL4518,"&gt;=10"))*0.5</f>
        <v>0</v>
      </c>
      <c r="CF4513" s="266">
        <f>(COUNTIFS(H4513:AL4513,"PDD",H4518:AL4518,"&gt;=3.5",H4519:AL4519,"&gt;=6.5")+COUNTIFS(H4513:AL4513,"PH",H4519:AL4519,"&gt;=0.5",H4518:AL4518,"&gt;=1.5")+COUNTIFS(H4513:AL4513,"PM",H4519:AL4519,"&gt;=0.5",H4518:AL4518,"&gt;=1.5"))*0.5</f>
        <v>0</v>
      </c>
      <c r="CG4513" s="266">
        <f>(COUNTIFS(H4513:AL4513,"DS",H4514:AL4514,"&gt;=2")+COUNTIFS(H4513:AL4513,"AL/DS",H4514:AL4514,"&gt;=2"))*0.5-IF(CN4513="VP",COUNTIFS($H$16:$AL$16,"SAT",H4513:AL4513,"DS",H4514:AL4514,"&gt;=2"))*0.5</f>
        <v>1.5</v>
      </c>
      <c r="CH4513" s="266">
        <f>(COUNTIFS(H4513:AL4513,"NS",H4515:AL4515,"&gt;=0.5",H4514:AL4514,"&gt;=1.5")+COUNTIFS(H4513:AL4513,"AL/NS",H4515:AL4515,"&gt;=0.5",H4514:AL4514,"&gt;=1.5")+COUNTIFS(H4513:AL4513,"NHD",H4515:AL4515,"&gt;=4.5",H4518:AL4518,"&gt;=2",H4514:AL4514,"&gt;=1.5"))*0.5</f>
        <v>5.5</v>
      </c>
      <c r="CI4513" s="266">
        <f>(COUNTIF(H4515:AL4515,"&gt;=10")+COUNTIFS(H4513:AL4513,"MD",H4515:AL4515,"&gt;=2")-COUNTIFS(H4513:AL4513,"TV",H4515:AL4515,"&gt;=10"))*0.5</f>
        <v>0</v>
      </c>
      <c r="CJ4513" s="266">
        <f>(COUNTIFS(H4513:AL4513,"D",H4517:AL4517,"&gt;=6.5",H4515:AL4515,"&gt;=3.5"))*0.5</f>
        <v>0</v>
      </c>
      <c r="CK4513" s="266">
        <f>(COUNTIF(H4518:AL4518,"&gt;=10")-COUNTIFS(H4513:AL4513,"PD",H4518:AL4518,"&gt;=10"))*0.5</f>
        <v>0</v>
      </c>
      <c r="CL4513" s="265">
        <f>(COUNTIFS(H4513:AL4513,"NHD",H4518:AL4518,"&gt;=3.5",H4519:AL4519,"&gt;=6.5")+COUNTIFS(H4513:AL4513,"BH",H4518:AL4518,"&gt;=1.5",H4519:AL4519,"&gt;=0.5")+COUNTIFS(H4513:AL4513,"BM",H4518:AL4518,"&gt;=1.5",H4519:AL4519,"&gt;=0.5")+COUNTIFS(H4513:AL4513,"D",H4518:AL4518,"&gt;=1.5",H4519:AL4519,"&gt;=0.5"))*0.5</f>
        <v>0</v>
      </c>
      <c r="CM4513" s="272"/>
      <c r="CN4513" s="264" t="s">
        <v>723</v>
      </c>
      <c r="CO4513" s="138">
        <f t="shared" ref="CO4513" si="1374">+AM4513+AN4513+AO4513+AP4513+AQ4513+AR4513+AS4513+AU4513+BG4513</f>
        <v>26</v>
      </c>
      <c r="CP4513" s="225">
        <f>+SUM(I4514:I4519)-I4520</f>
        <v>10.5</v>
      </c>
      <c r="CQ4513" s="225">
        <f>+SUM(J4514:J4519)-J4520</f>
        <v>2.5</v>
      </c>
      <c r="CR4513" s="225">
        <f>+SUM(K4514:K4519)-K4520</f>
        <v>2</v>
      </c>
      <c r="CS4513" s="139"/>
      <c r="CT4513" s="139"/>
      <c r="CU4513" s="139"/>
      <c r="CV4513" s="139"/>
      <c r="CW4513" s="139"/>
      <c r="CX4513" s="139"/>
      <c r="CY4513" s="139"/>
      <c r="CZ4513" s="139"/>
      <c r="DA4513" s="139"/>
      <c r="DB4513" s="120"/>
      <c r="DC4513" s="120"/>
      <c r="DD4513" s="120"/>
      <c r="DE4513" s="120"/>
      <c r="DF4513" s="120"/>
      <c r="DG4513" s="120"/>
      <c r="DH4513" s="120"/>
      <c r="DI4513" s="120"/>
      <c r="DJ4513" s="120"/>
      <c r="DK4513" s="120"/>
      <c r="DL4513" s="120"/>
      <c r="DM4513" s="120"/>
      <c r="DN4513" s="120"/>
    </row>
    <row r="4514" spans="1:118" s="119" customFormat="1" ht="14.25" customHeight="1">
      <c r="A4514" s="228"/>
      <c r="B4514" s="231"/>
      <c r="C4514" s="234"/>
      <c r="D4514" s="237"/>
      <c r="E4514" s="237"/>
      <c r="F4514" s="242" t="s">
        <v>82</v>
      </c>
      <c r="G4514" s="121">
        <v>1.5</v>
      </c>
      <c r="H4514" s="83"/>
      <c r="I4514" s="83"/>
      <c r="J4514" s="83">
        <v>2</v>
      </c>
      <c r="K4514" s="83">
        <v>1.5</v>
      </c>
      <c r="L4514" s="83">
        <v>2</v>
      </c>
      <c r="M4514" s="83">
        <v>2</v>
      </c>
      <c r="N4514" s="83">
        <v>2</v>
      </c>
      <c r="O4514" s="83"/>
      <c r="P4514" s="83">
        <v>2</v>
      </c>
      <c r="Q4514" s="83">
        <v>2</v>
      </c>
      <c r="R4514" s="83">
        <v>1.5</v>
      </c>
      <c r="S4514" s="83">
        <v>2</v>
      </c>
      <c r="T4514" s="83">
        <v>2</v>
      </c>
      <c r="U4514" s="83">
        <v>2</v>
      </c>
      <c r="V4514" s="83"/>
      <c r="W4514" s="83">
        <v>2.5</v>
      </c>
      <c r="X4514" s="83"/>
      <c r="Y4514" s="83">
        <v>2.5</v>
      </c>
      <c r="Z4514" s="83">
        <v>2.5</v>
      </c>
      <c r="AA4514" s="83"/>
      <c r="AB4514" s="83"/>
      <c r="AC4514" s="79"/>
      <c r="AD4514" s="79"/>
      <c r="AE4514" s="79"/>
      <c r="AF4514" s="79"/>
      <c r="AG4514" s="79"/>
      <c r="AH4514" s="79"/>
      <c r="AI4514" s="79"/>
      <c r="AJ4514" s="79"/>
      <c r="AK4514" s="79"/>
      <c r="AL4514" s="79"/>
      <c r="AM4514" s="240"/>
      <c r="AN4514" s="240"/>
      <c r="AO4514" s="240"/>
      <c r="AP4514" s="240"/>
      <c r="AQ4514" s="240"/>
      <c r="AR4514" s="240"/>
      <c r="AS4514" s="240"/>
      <c r="AT4514" s="256"/>
      <c r="AU4514" s="256"/>
      <c r="AV4514" s="259"/>
      <c r="AW4514" s="259"/>
      <c r="AX4514" s="256"/>
      <c r="AY4514" s="256"/>
      <c r="AZ4514" s="256"/>
      <c r="BA4514" s="256"/>
      <c r="BB4514" s="256"/>
      <c r="BC4514" s="256"/>
      <c r="BD4514" s="256"/>
      <c r="BE4514" s="256"/>
      <c r="BF4514" s="256"/>
      <c r="BG4514" s="256"/>
      <c r="BH4514" s="256"/>
      <c r="BI4514" s="256"/>
      <c r="BJ4514" s="256"/>
      <c r="BK4514" s="256"/>
      <c r="BL4514" s="262"/>
      <c r="BM4514" s="262"/>
      <c r="BN4514" s="262"/>
      <c r="BO4514" s="262"/>
      <c r="BP4514" s="262"/>
      <c r="BQ4514" s="262"/>
      <c r="BR4514" s="270"/>
      <c r="BS4514" s="270"/>
      <c r="BT4514" s="270"/>
      <c r="BU4514" s="270"/>
      <c r="BV4514" s="270"/>
      <c r="BW4514" s="270"/>
      <c r="BX4514" s="256"/>
      <c r="BY4514" s="256"/>
      <c r="BZ4514" s="256"/>
      <c r="CA4514" s="267"/>
      <c r="CB4514" s="267"/>
      <c r="CC4514" s="274"/>
      <c r="CD4514" s="267"/>
      <c r="CE4514" s="267"/>
      <c r="CF4514" s="267"/>
      <c r="CG4514" s="267"/>
      <c r="CH4514" s="267"/>
      <c r="CI4514" s="267"/>
      <c r="CJ4514" s="267"/>
      <c r="CK4514" s="267"/>
      <c r="CL4514" s="265"/>
      <c r="CM4514" s="272"/>
      <c r="CN4514" s="264"/>
      <c r="CO4514" s="138"/>
      <c r="CP4514" s="226"/>
      <c r="CQ4514" s="226"/>
      <c r="CR4514" s="226"/>
      <c r="CS4514" s="139"/>
      <c r="CT4514" s="139"/>
      <c r="CU4514" s="139"/>
      <c r="CV4514" s="139"/>
      <c r="CW4514" s="139"/>
      <c r="CX4514" s="139"/>
      <c r="CY4514" s="139"/>
      <c r="CZ4514" s="139"/>
      <c r="DA4514" s="139"/>
      <c r="DB4514" s="120"/>
      <c r="DC4514" s="120"/>
      <c r="DD4514" s="120"/>
      <c r="DE4514" s="120"/>
      <c r="DF4514" s="120"/>
      <c r="DG4514" s="120"/>
      <c r="DH4514" s="120"/>
      <c r="DI4514" s="120"/>
      <c r="DJ4514" s="120"/>
      <c r="DK4514" s="120"/>
      <c r="DL4514" s="120"/>
      <c r="DM4514" s="120"/>
      <c r="DN4514" s="120"/>
    </row>
    <row r="4515" spans="1:118" s="119" customFormat="1">
      <c r="A4515" s="228"/>
      <c r="B4515" s="231"/>
      <c r="C4515" s="234"/>
      <c r="D4515" s="237"/>
      <c r="E4515" s="237"/>
      <c r="F4515" s="243"/>
      <c r="G4515" s="122">
        <v>2</v>
      </c>
      <c r="H4515" s="84"/>
      <c r="I4515" s="84">
        <v>4.5</v>
      </c>
      <c r="J4515" s="84">
        <v>0.5</v>
      </c>
      <c r="K4515" s="84">
        <v>0.5</v>
      </c>
      <c r="L4515" s="84">
        <v>0.5</v>
      </c>
      <c r="M4515" s="84">
        <v>0.5</v>
      </c>
      <c r="N4515" s="84">
        <v>0.5</v>
      </c>
      <c r="O4515" s="84">
        <v>2.5</v>
      </c>
      <c r="P4515" s="84">
        <v>0.5</v>
      </c>
      <c r="Q4515" s="84">
        <v>0.5</v>
      </c>
      <c r="R4515" s="84">
        <v>0.5</v>
      </c>
      <c r="S4515" s="84">
        <v>0.5</v>
      </c>
      <c r="T4515" s="84">
        <v>0.5</v>
      </c>
      <c r="U4515" s="84">
        <v>0.5</v>
      </c>
      <c r="V4515" s="84"/>
      <c r="W4515" s="84"/>
      <c r="X4515" s="84"/>
      <c r="Y4515" s="84"/>
      <c r="Z4515" s="84"/>
      <c r="AA4515" s="84"/>
      <c r="AB4515" s="84"/>
      <c r="AC4515" s="80"/>
      <c r="AD4515" s="80"/>
      <c r="AE4515" s="80"/>
      <c r="AF4515" s="80"/>
      <c r="AG4515" s="80"/>
      <c r="AH4515" s="80"/>
      <c r="AI4515" s="80"/>
      <c r="AJ4515" s="80"/>
      <c r="AK4515" s="80"/>
      <c r="AL4515" s="80"/>
      <c r="AM4515" s="240"/>
      <c r="AN4515" s="240"/>
      <c r="AO4515" s="240"/>
      <c r="AP4515" s="240"/>
      <c r="AQ4515" s="240"/>
      <c r="AR4515" s="240"/>
      <c r="AS4515" s="240"/>
      <c r="AT4515" s="256"/>
      <c r="AU4515" s="256"/>
      <c r="AV4515" s="259"/>
      <c r="AW4515" s="259"/>
      <c r="AX4515" s="256"/>
      <c r="AY4515" s="256"/>
      <c r="AZ4515" s="256"/>
      <c r="BA4515" s="256"/>
      <c r="BB4515" s="256"/>
      <c r="BC4515" s="256"/>
      <c r="BD4515" s="256"/>
      <c r="BE4515" s="256"/>
      <c r="BF4515" s="256"/>
      <c r="BG4515" s="256"/>
      <c r="BH4515" s="256"/>
      <c r="BI4515" s="256"/>
      <c r="BJ4515" s="256"/>
      <c r="BK4515" s="256"/>
      <c r="BL4515" s="262"/>
      <c r="BM4515" s="262"/>
      <c r="BN4515" s="262"/>
      <c r="BO4515" s="262"/>
      <c r="BP4515" s="262"/>
      <c r="BQ4515" s="262"/>
      <c r="BR4515" s="270"/>
      <c r="BS4515" s="270"/>
      <c r="BT4515" s="270"/>
      <c r="BU4515" s="270"/>
      <c r="BV4515" s="270"/>
      <c r="BW4515" s="270"/>
      <c r="BX4515" s="256"/>
      <c r="BY4515" s="256"/>
      <c r="BZ4515" s="256"/>
      <c r="CA4515" s="267"/>
      <c r="CB4515" s="267"/>
      <c r="CC4515" s="274"/>
      <c r="CD4515" s="267"/>
      <c r="CE4515" s="267"/>
      <c r="CF4515" s="267"/>
      <c r="CG4515" s="267"/>
      <c r="CH4515" s="267"/>
      <c r="CI4515" s="267"/>
      <c r="CJ4515" s="267"/>
      <c r="CK4515" s="267"/>
      <c r="CL4515" s="265"/>
      <c r="CM4515" s="272"/>
      <c r="CN4515" s="264"/>
      <c r="CO4515" s="138"/>
      <c r="CP4515" s="226"/>
      <c r="CQ4515" s="226"/>
      <c r="CR4515" s="226"/>
      <c r="CS4515" s="139"/>
      <c r="CT4515" s="139"/>
      <c r="CU4515" s="139"/>
      <c r="CV4515" s="139"/>
      <c r="CW4515" s="139"/>
      <c r="CX4515" s="139"/>
      <c r="CY4515" s="139"/>
      <c r="CZ4515" s="139"/>
      <c r="DA4515" s="139"/>
      <c r="DB4515" s="120"/>
      <c r="DC4515" s="120"/>
      <c r="DD4515" s="120"/>
      <c r="DE4515" s="120"/>
      <c r="DF4515" s="120"/>
      <c r="DG4515" s="120"/>
      <c r="DH4515" s="120"/>
      <c r="DI4515" s="120"/>
      <c r="DJ4515" s="120"/>
      <c r="DK4515" s="120"/>
      <c r="DL4515" s="120"/>
      <c r="DM4515" s="120"/>
      <c r="DN4515" s="120"/>
    </row>
    <row r="4516" spans="1:118" s="119" customFormat="1">
      <c r="A4516" s="228"/>
      <c r="B4516" s="231"/>
      <c r="C4516" s="234"/>
      <c r="D4516" s="237"/>
      <c r="E4516" s="237"/>
      <c r="F4516" s="243"/>
      <c r="G4516" s="122">
        <v>2.1</v>
      </c>
      <c r="H4516" s="84"/>
      <c r="I4516" s="84"/>
      <c r="J4516" s="84"/>
      <c r="K4516" s="84"/>
      <c r="L4516" s="84"/>
      <c r="M4516" s="84"/>
      <c r="N4516" s="84"/>
      <c r="O4516" s="84"/>
      <c r="P4516" s="84"/>
      <c r="Q4516" s="84"/>
      <c r="R4516" s="84"/>
      <c r="S4516" s="84"/>
      <c r="T4516" s="84"/>
      <c r="U4516" s="84"/>
      <c r="V4516" s="84"/>
      <c r="W4516" s="84"/>
      <c r="X4516" s="84"/>
      <c r="Y4516" s="84"/>
      <c r="Z4516" s="84"/>
      <c r="AA4516" s="84"/>
      <c r="AB4516" s="84"/>
      <c r="AC4516" s="80"/>
      <c r="AD4516" s="80"/>
      <c r="AE4516" s="80"/>
      <c r="AF4516" s="80"/>
      <c r="AG4516" s="80"/>
      <c r="AH4516" s="80"/>
      <c r="AI4516" s="80"/>
      <c r="AJ4516" s="80"/>
      <c r="AK4516" s="80"/>
      <c r="AL4516" s="80"/>
      <c r="AM4516" s="240"/>
      <c r="AN4516" s="240"/>
      <c r="AO4516" s="240"/>
      <c r="AP4516" s="240"/>
      <c r="AQ4516" s="240"/>
      <c r="AR4516" s="240"/>
      <c r="AS4516" s="240"/>
      <c r="AT4516" s="256"/>
      <c r="AU4516" s="256"/>
      <c r="AV4516" s="259"/>
      <c r="AW4516" s="259"/>
      <c r="AX4516" s="256"/>
      <c r="AY4516" s="256"/>
      <c r="AZ4516" s="256"/>
      <c r="BA4516" s="256"/>
      <c r="BB4516" s="256"/>
      <c r="BC4516" s="256"/>
      <c r="BD4516" s="256"/>
      <c r="BE4516" s="256"/>
      <c r="BF4516" s="256"/>
      <c r="BG4516" s="256"/>
      <c r="BH4516" s="256"/>
      <c r="BI4516" s="256"/>
      <c r="BJ4516" s="256"/>
      <c r="BK4516" s="256"/>
      <c r="BL4516" s="262"/>
      <c r="BM4516" s="262"/>
      <c r="BN4516" s="262"/>
      <c r="BO4516" s="262"/>
      <c r="BP4516" s="262"/>
      <c r="BQ4516" s="262"/>
      <c r="BR4516" s="270"/>
      <c r="BS4516" s="270"/>
      <c r="BT4516" s="270"/>
      <c r="BU4516" s="270"/>
      <c r="BV4516" s="270"/>
      <c r="BW4516" s="270"/>
      <c r="BX4516" s="256"/>
      <c r="BY4516" s="256"/>
      <c r="BZ4516" s="256"/>
      <c r="CA4516" s="267"/>
      <c r="CB4516" s="267"/>
      <c r="CC4516" s="274"/>
      <c r="CD4516" s="267"/>
      <c r="CE4516" s="267"/>
      <c r="CF4516" s="267"/>
      <c r="CG4516" s="267"/>
      <c r="CH4516" s="267"/>
      <c r="CI4516" s="267"/>
      <c r="CJ4516" s="267"/>
      <c r="CK4516" s="267"/>
      <c r="CL4516" s="265"/>
      <c r="CM4516" s="272"/>
      <c r="CN4516" s="264"/>
      <c r="CO4516" s="138"/>
      <c r="CP4516" s="226"/>
      <c r="CQ4516" s="226"/>
      <c r="CR4516" s="226"/>
      <c r="CS4516" s="139"/>
      <c r="CT4516" s="139"/>
      <c r="CU4516" s="139"/>
      <c r="CV4516" s="139"/>
      <c r="CW4516" s="139"/>
      <c r="CX4516" s="139"/>
      <c r="CY4516" s="139"/>
      <c r="CZ4516" s="139"/>
      <c r="DA4516" s="139"/>
      <c r="DB4516" s="120"/>
      <c r="DC4516" s="120"/>
      <c r="DD4516" s="120"/>
      <c r="DE4516" s="120"/>
      <c r="DF4516" s="120"/>
      <c r="DG4516" s="120"/>
      <c r="DH4516" s="120"/>
      <c r="DI4516" s="120"/>
      <c r="DJ4516" s="120"/>
      <c r="DK4516" s="120"/>
      <c r="DL4516" s="120"/>
      <c r="DM4516" s="120"/>
      <c r="DN4516" s="120"/>
    </row>
    <row r="4517" spans="1:118" s="119" customFormat="1">
      <c r="A4517" s="228"/>
      <c r="B4517" s="231"/>
      <c r="C4517" s="234"/>
      <c r="D4517" s="237"/>
      <c r="E4517" s="237"/>
      <c r="F4517" s="243"/>
      <c r="G4517" s="122">
        <v>2.7</v>
      </c>
      <c r="H4517" s="84"/>
      <c r="I4517" s="84">
        <v>6</v>
      </c>
      <c r="J4517" s="84"/>
      <c r="K4517" s="84"/>
      <c r="L4517" s="84"/>
      <c r="M4517" s="84"/>
      <c r="N4517" s="84"/>
      <c r="O4517" s="84">
        <v>6</v>
      </c>
      <c r="P4517" s="84"/>
      <c r="Q4517" s="84"/>
      <c r="R4517" s="84"/>
      <c r="S4517" s="84"/>
      <c r="T4517" s="84"/>
      <c r="U4517" s="84"/>
      <c r="V4517" s="84"/>
      <c r="W4517" s="84"/>
      <c r="X4517" s="84"/>
      <c r="Y4517" s="84"/>
      <c r="Z4517" s="84"/>
      <c r="AA4517" s="84"/>
      <c r="AB4517" s="84"/>
      <c r="AC4517" s="80"/>
      <c r="AD4517" s="80"/>
      <c r="AE4517" s="80"/>
      <c r="AF4517" s="80"/>
      <c r="AG4517" s="80"/>
      <c r="AH4517" s="80"/>
      <c r="AI4517" s="80"/>
      <c r="AJ4517" s="80"/>
      <c r="AK4517" s="80"/>
      <c r="AL4517" s="80"/>
      <c r="AM4517" s="240"/>
      <c r="AN4517" s="240"/>
      <c r="AO4517" s="240"/>
      <c r="AP4517" s="240"/>
      <c r="AQ4517" s="240"/>
      <c r="AR4517" s="240"/>
      <c r="AS4517" s="240"/>
      <c r="AT4517" s="256"/>
      <c r="AU4517" s="256"/>
      <c r="AV4517" s="259"/>
      <c r="AW4517" s="259"/>
      <c r="AX4517" s="256"/>
      <c r="AY4517" s="256"/>
      <c r="AZ4517" s="256"/>
      <c r="BA4517" s="256"/>
      <c r="BB4517" s="256"/>
      <c r="BC4517" s="256"/>
      <c r="BD4517" s="256"/>
      <c r="BE4517" s="256"/>
      <c r="BF4517" s="256"/>
      <c r="BG4517" s="256"/>
      <c r="BH4517" s="256"/>
      <c r="BI4517" s="256"/>
      <c r="BJ4517" s="256"/>
      <c r="BK4517" s="256"/>
      <c r="BL4517" s="262"/>
      <c r="BM4517" s="262"/>
      <c r="BN4517" s="262"/>
      <c r="BO4517" s="262"/>
      <c r="BP4517" s="262"/>
      <c r="BQ4517" s="262"/>
      <c r="BR4517" s="270"/>
      <c r="BS4517" s="270"/>
      <c r="BT4517" s="270"/>
      <c r="BU4517" s="270"/>
      <c r="BV4517" s="270"/>
      <c r="BW4517" s="270"/>
      <c r="BX4517" s="256"/>
      <c r="BY4517" s="256"/>
      <c r="BZ4517" s="256"/>
      <c r="CA4517" s="267"/>
      <c r="CB4517" s="267"/>
      <c r="CC4517" s="274"/>
      <c r="CD4517" s="267"/>
      <c r="CE4517" s="267"/>
      <c r="CF4517" s="267"/>
      <c r="CG4517" s="267"/>
      <c r="CH4517" s="267"/>
      <c r="CI4517" s="267"/>
      <c r="CJ4517" s="267"/>
      <c r="CK4517" s="267"/>
      <c r="CL4517" s="265"/>
      <c r="CM4517" s="272"/>
      <c r="CN4517" s="264"/>
      <c r="CO4517" s="138"/>
      <c r="CP4517" s="226"/>
      <c r="CQ4517" s="226"/>
      <c r="CR4517" s="226"/>
      <c r="CS4517" s="139"/>
      <c r="CT4517" s="139"/>
      <c r="CU4517" s="139"/>
      <c r="CV4517" s="139"/>
      <c r="CW4517" s="139"/>
      <c r="CX4517" s="139"/>
      <c r="CY4517" s="139"/>
      <c r="CZ4517" s="139"/>
      <c r="DA4517" s="139"/>
      <c r="DB4517" s="120"/>
      <c r="DC4517" s="120"/>
      <c r="DD4517" s="120"/>
      <c r="DE4517" s="120"/>
      <c r="DF4517" s="120"/>
      <c r="DG4517" s="120"/>
      <c r="DH4517" s="120"/>
      <c r="DI4517" s="120"/>
      <c r="DJ4517" s="120"/>
      <c r="DK4517" s="120"/>
      <c r="DL4517" s="120"/>
      <c r="DM4517" s="120"/>
      <c r="DN4517" s="120"/>
    </row>
    <row r="4518" spans="1:118" s="119" customFormat="1">
      <c r="A4518" s="228"/>
      <c r="B4518" s="231"/>
      <c r="C4518" s="234"/>
      <c r="D4518" s="237"/>
      <c r="E4518" s="237"/>
      <c r="F4518" s="243"/>
      <c r="G4518" s="122">
        <v>3</v>
      </c>
      <c r="H4518" s="84"/>
      <c r="I4518" s="84"/>
      <c r="J4518" s="84"/>
      <c r="K4518" s="84"/>
      <c r="L4518" s="84"/>
      <c r="M4518" s="84"/>
      <c r="N4518" s="84"/>
      <c r="O4518" s="84"/>
      <c r="P4518" s="84"/>
      <c r="Q4518" s="84"/>
      <c r="R4518" s="84"/>
      <c r="S4518" s="84"/>
      <c r="T4518" s="84"/>
      <c r="U4518" s="84"/>
      <c r="V4518" s="84"/>
      <c r="W4518" s="84"/>
      <c r="X4518" s="84"/>
      <c r="Y4518" s="84"/>
      <c r="Z4518" s="84"/>
      <c r="AA4518" s="84"/>
      <c r="AB4518" s="84"/>
      <c r="AC4518" s="80"/>
      <c r="AD4518" s="80"/>
      <c r="AE4518" s="80"/>
      <c r="AF4518" s="80"/>
      <c r="AG4518" s="80"/>
      <c r="AH4518" s="80"/>
      <c r="AI4518" s="80"/>
      <c r="AJ4518" s="80"/>
      <c r="AK4518" s="80"/>
      <c r="AL4518" s="80"/>
      <c r="AM4518" s="240"/>
      <c r="AN4518" s="240"/>
      <c r="AO4518" s="240"/>
      <c r="AP4518" s="240"/>
      <c r="AQ4518" s="240"/>
      <c r="AR4518" s="240"/>
      <c r="AS4518" s="240"/>
      <c r="AT4518" s="256"/>
      <c r="AU4518" s="256"/>
      <c r="AV4518" s="259"/>
      <c r="AW4518" s="259"/>
      <c r="AX4518" s="256"/>
      <c r="AY4518" s="256"/>
      <c r="AZ4518" s="256"/>
      <c r="BA4518" s="256"/>
      <c r="BB4518" s="256"/>
      <c r="BC4518" s="256"/>
      <c r="BD4518" s="256"/>
      <c r="BE4518" s="256"/>
      <c r="BF4518" s="256"/>
      <c r="BG4518" s="256"/>
      <c r="BH4518" s="256"/>
      <c r="BI4518" s="256"/>
      <c r="BJ4518" s="256"/>
      <c r="BK4518" s="256"/>
      <c r="BL4518" s="262"/>
      <c r="BM4518" s="262"/>
      <c r="BN4518" s="262"/>
      <c r="BO4518" s="262"/>
      <c r="BP4518" s="262"/>
      <c r="BQ4518" s="262"/>
      <c r="BR4518" s="270"/>
      <c r="BS4518" s="270"/>
      <c r="BT4518" s="270"/>
      <c r="BU4518" s="270"/>
      <c r="BV4518" s="270"/>
      <c r="BW4518" s="270"/>
      <c r="BX4518" s="256"/>
      <c r="BY4518" s="256"/>
      <c r="BZ4518" s="256"/>
      <c r="CA4518" s="267"/>
      <c r="CB4518" s="267"/>
      <c r="CC4518" s="274"/>
      <c r="CD4518" s="267"/>
      <c r="CE4518" s="267"/>
      <c r="CF4518" s="267"/>
      <c r="CG4518" s="267"/>
      <c r="CH4518" s="267"/>
      <c r="CI4518" s="267"/>
      <c r="CJ4518" s="267"/>
      <c r="CK4518" s="267"/>
      <c r="CL4518" s="265"/>
      <c r="CM4518" s="272"/>
      <c r="CN4518" s="264"/>
      <c r="CO4518" s="138"/>
      <c r="CP4518" s="226"/>
      <c r="CQ4518" s="226"/>
      <c r="CR4518" s="226"/>
      <c r="CS4518" s="139"/>
      <c r="CT4518" s="139"/>
      <c r="CU4518" s="139"/>
      <c r="CV4518" s="139"/>
      <c r="CW4518" s="139"/>
      <c r="CX4518" s="139"/>
      <c r="CY4518" s="139"/>
      <c r="CZ4518" s="139"/>
      <c r="DA4518" s="139"/>
      <c r="DB4518" s="120"/>
      <c r="DC4518" s="120"/>
      <c r="DD4518" s="120"/>
      <c r="DE4518" s="120"/>
      <c r="DF4518" s="120"/>
      <c r="DG4518" s="120"/>
      <c r="DH4518" s="120"/>
      <c r="DI4518" s="120"/>
      <c r="DJ4518" s="120"/>
      <c r="DK4518" s="120"/>
      <c r="DL4518" s="120"/>
      <c r="DM4518" s="120"/>
      <c r="DN4518" s="120"/>
    </row>
    <row r="4519" spans="1:118" s="119" customFormat="1">
      <c r="A4519" s="228"/>
      <c r="B4519" s="231"/>
      <c r="C4519" s="234"/>
      <c r="D4519" s="237"/>
      <c r="E4519" s="237"/>
      <c r="F4519" s="244"/>
      <c r="G4519" s="123">
        <v>3.9</v>
      </c>
      <c r="H4519" s="85"/>
      <c r="I4519" s="85"/>
      <c r="J4519" s="85"/>
      <c r="K4519" s="85"/>
      <c r="L4519" s="85"/>
      <c r="M4519" s="85"/>
      <c r="N4519" s="85"/>
      <c r="O4519" s="85"/>
      <c r="P4519" s="85"/>
      <c r="Q4519" s="85"/>
      <c r="R4519" s="85"/>
      <c r="S4519" s="85"/>
      <c r="T4519" s="85"/>
      <c r="U4519" s="85"/>
      <c r="V4519" s="85"/>
      <c r="W4519" s="85"/>
      <c r="X4519" s="85"/>
      <c r="Y4519" s="85"/>
      <c r="Z4519" s="85"/>
      <c r="AA4519" s="85"/>
      <c r="AB4519" s="85"/>
      <c r="AC4519" s="81"/>
      <c r="AD4519" s="81"/>
      <c r="AE4519" s="81"/>
      <c r="AF4519" s="81"/>
      <c r="AG4519" s="81"/>
      <c r="AH4519" s="81"/>
      <c r="AI4519" s="81"/>
      <c r="AJ4519" s="81"/>
      <c r="AK4519" s="81"/>
      <c r="AL4519" s="81"/>
      <c r="AM4519" s="240"/>
      <c r="AN4519" s="240"/>
      <c r="AO4519" s="240"/>
      <c r="AP4519" s="240"/>
      <c r="AQ4519" s="240"/>
      <c r="AR4519" s="240"/>
      <c r="AS4519" s="240"/>
      <c r="AT4519" s="256"/>
      <c r="AU4519" s="256"/>
      <c r="AV4519" s="259"/>
      <c r="AW4519" s="259"/>
      <c r="AX4519" s="256"/>
      <c r="AY4519" s="256"/>
      <c r="AZ4519" s="256"/>
      <c r="BA4519" s="256"/>
      <c r="BB4519" s="256"/>
      <c r="BC4519" s="256"/>
      <c r="BD4519" s="256"/>
      <c r="BE4519" s="256"/>
      <c r="BF4519" s="256"/>
      <c r="BG4519" s="256"/>
      <c r="BH4519" s="256"/>
      <c r="BI4519" s="256"/>
      <c r="BJ4519" s="256"/>
      <c r="BK4519" s="256"/>
      <c r="BL4519" s="262"/>
      <c r="BM4519" s="262"/>
      <c r="BN4519" s="262"/>
      <c r="BO4519" s="262"/>
      <c r="BP4519" s="262"/>
      <c r="BQ4519" s="262"/>
      <c r="BR4519" s="270"/>
      <c r="BS4519" s="270"/>
      <c r="BT4519" s="270"/>
      <c r="BU4519" s="270"/>
      <c r="BV4519" s="270"/>
      <c r="BW4519" s="270"/>
      <c r="BX4519" s="256"/>
      <c r="BY4519" s="256"/>
      <c r="BZ4519" s="256"/>
      <c r="CA4519" s="267"/>
      <c r="CB4519" s="267"/>
      <c r="CC4519" s="274"/>
      <c r="CD4519" s="267"/>
      <c r="CE4519" s="267"/>
      <c r="CF4519" s="267"/>
      <c r="CG4519" s="267"/>
      <c r="CH4519" s="267"/>
      <c r="CI4519" s="267"/>
      <c r="CJ4519" s="267"/>
      <c r="CK4519" s="267"/>
      <c r="CL4519" s="265"/>
      <c r="CM4519" s="272"/>
      <c r="CN4519" s="264"/>
      <c r="CO4519" s="138"/>
      <c r="CP4519" s="226"/>
      <c r="CQ4519" s="226"/>
      <c r="CR4519" s="226"/>
      <c r="CS4519" s="139"/>
      <c r="CT4519" s="139"/>
      <c r="CU4519" s="139"/>
      <c r="CV4519" s="139"/>
      <c r="CW4519" s="139"/>
      <c r="CX4519" s="139"/>
      <c r="CY4519" s="139"/>
      <c r="CZ4519" s="139"/>
      <c r="DA4519" s="139"/>
      <c r="DB4519" s="120"/>
      <c r="DC4519" s="120"/>
      <c r="DD4519" s="120"/>
      <c r="DE4519" s="120"/>
      <c r="DF4519" s="120"/>
      <c r="DG4519" s="120"/>
      <c r="DH4519" s="120"/>
      <c r="DI4519" s="120"/>
      <c r="DJ4519" s="120"/>
      <c r="DK4519" s="120"/>
      <c r="DL4519" s="120"/>
      <c r="DM4519" s="120"/>
      <c r="DN4519" s="120"/>
    </row>
    <row r="4520" spans="1:118" s="119" customFormat="1">
      <c r="A4520" s="229"/>
      <c r="B4520" s="232"/>
      <c r="C4520" s="235"/>
      <c r="D4520" s="238"/>
      <c r="E4520" s="238"/>
      <c r="F4520" s="245" t="s">
        <v>83</v>
      </c>
      <c r="G4520" s="246"/>
      <c r="H4520" s="82"/>
      <c r="I4520" s="82"/>
      <c r="J4520" s="82"/>
      <c r="K4520" s="82"/>
      <c r="L4520" s="82"/>
      <c r="M4520" s="82"/>
      <c r="N4520" s="82"/>
      <c r="O4520" s="82"/>
      <c r="P4520" s="82"/>
      <c r="Q4520" s="82"/>
      <c r="R4520" s="82"/>
      <c r="S4520" s="82"/>
      <c r="T4520" s="82"/>
      <c r="U4520" s="82"/>
      <c r="V4520" s="82"/>
      <c r="W4520" s="82"/>
      <c r="X4520" s="82"/>
      <c r="Y4520" s="82"/>
      <c r="Z4520" s="82"/>
      <c r="AA4520" s="82"/>
      <c r="AB4520" s="82"/>
      <c r="AC4520" s="35"/>
      <c r="AD4520" s="35"/>
      <c r="AE4520" s="35"/>
      <c r="AF4520" s="35"/>
      <c r="AG4520" s="35"/>
      <c r="AH4520" s="35"/>
      <c r="AI4520" s="35"/>
      <c r="AJ4520" s="35"/>
      <c r="AK4520" s="35"/>
      <c r="AL4520" s="35"/>
      <c r="AM4520" s="241"/>
      <c r="AN4520" s="241"/>
      <c r="AO4520" s="241"/>
      <c r="AP4520" s="241"/>
      <c r="AQ4520" s="241"/>
      <c r="AR4520" s="241"/>
      <c r="AS4520" s="241"/>
      <c r="AT4520" s="257"/>
      <c r="AU4520" s="257"/>
      <c r="AV4520" s="260"/>
      <c r="AW4520" s="260"/>
      <c r="AX4520" s="257"/>
      <c r="AY4520" s="257"/>
      <c r="AZ4520" s="257"/>
      <c r="BA4520" s="257"/>
      <c r="BB4520" s="257"/>
      <c r="BC4520" s="257"/>
      <c r="BD4520" s="257"/>
      <c r="BE4520" s="257"/>
      <c r="BF4520" s="257"/>
      <c r="BG4520" s="257"/>
      <c r="BH4520" s="257"/>
      <c r="BI4520" s="257"/>
      <c r="BJ4520" s="257"/>
      <c r="BK4520" s="257"/>
      <c r="BL4520" s="263"/>
      <c r="BM4520" s="263"/>
      <c r="BN4520" s="263"/>
      <c r="BO4520" s="263"/>
      <c r="BP4520" s="263"/>
      <c r="BQ4520" s="263"/>
      <c r="BR4520" s="271"/>
      <c r="BS4520" s="271"/>
      <c r="BT4520" s="271"/>
      <c r="BU4520" s="271"/>
      <c r="BV4520" s="271"/>
      <c r="BW4520" s="271"/>
      <c r="BX4520" s="257"/>
      <c r="BY4520" s="257"/>
      <c r="BZ4520" s="257"/>
      <c r="CA4520" s="268"/>
      <c r="CB4520" s="268"/>
      <c r="CC4520" s="275"/>
      <c r="CD4520" s="268"/>
      <c r="CE4520" s="268"/>
      <c r="CF4520" s="268"/>
      <c r="CG4520" s="268"/>
      <c r="CH4520" s="268"/>
      <c r="CI4520" s="268"/>
      <c r="CJ4520" s="268"/>
      <c r="CK4520" s="268"/>
      <c r="CL4520" s="265"/>
      <c r="CM4520" s="272"/>
      <c r="CN4520" s="264"/>
      <c r="CO4520" s="138"/>
      <c r="CP4520" s="226"/>
      <c r="CQ4520" s="226"/>
      <c r="CR4520" s="226"/>
      <c r="CS4520" s="139"/>
      <c r="CT4520" s="139"/>
      <c r="CU4520" s="139"/>
      <c r="CV4520" s="139"/>
      <c r="CW4520" s="139"/>
      <c r="CX4520" s="139"/>
      <c r="CY4520" s="139"/>
      <c r="CZ4520" s="139"/>
      <c r="DA4520" s="139"/>
      <c r="DB4520" s="120"/>
      <c r="DC4520" s="120"/>
      <c r="DD4520" s="120"/>
      <c r="DE4520" s="120"/>
      <c r="DF4520" s="120"/>
      <c r="DG4520" s="120"/>
      <c r="DH4520" s="120"/>
      <c r="DI4520" s="120"/>
      <c r="DJ4520" s="120"/>
      <c r="DK4520" s="120"/>
      <c r="DL4520" s="120"/>
      <c r="DM4520" s="120"/>
      <c r="DN4520" s="120"/>
    </row>
    <row r="4521" spans="1:118" s="119" customFormat="1" ht="14.25" customHeight="1">
      <c r="A4521" s="227">
        <f t="shared" si="1362"/>
        <v>560</v>
      </c>
      <c r="B4521" s="230" t="s">
        <v>517</v>
      </c>
      <c r="C4521" s="233" t="s">
        <v>518</v>
      </c>
      <c r="D4521" s="236">
        <v>43255</v>
      </c>
      <c r="E4521" s="236" t="s">
        <v>503</v>
      </c>
      <c r="F4521" s="253" t="s">
        <v>80</v>
      </c>
      <c r="G4521" s="254"/>
      <c r="H4521" s="82" t="s">
        <v>69</v>
      </c>
      <c r="I4521" s="82"/>
      <c r="J4521" s="82" t="s">
        <v>60</v>
      </c>
      <c r="K4521" s="82" t="s">
        <v>60</v>
      </c>
      <c r="L4521" s="82" t="s">
        <v>60</v>
      </c>
      <c r="M4521" s="82" t="s">
        <v>60</v>
      </c>
      <c r="N4521" s="82" t="s">
        <v>60</v>
      </c>
      <c r="O4521" s="82"/>
      <c r="P4521" s="82" t="s">
        <v>60</v>
      </c>
      <c r="Q4521" s="82" t="s">
        <v>60</v>
      </c>
      <c r="R4521" s="82" t="s">
        <v>60</v>
      </c>
      <c r="S4521" s="82" t="s">
        <v>60</v>
      </c>
      <c r="T4521" s="82" t="s">
        <v>60</v>
      </c>
      <c r="U4521" s="82" t="s">
        <v>60</v>
      </c>
      <c r="V4521" s="82"/>
      <c r="W4521" s="82" t="s">
        <v>60</v>
      </c>
      <c r="X4521" s="82" t="s">
        <v>60</v>
      </c>
      <c r="Y4521" s="82" t="s">
        <v>60</v>
      </c>
      <c r="Z4521" s="82" t="s">
        <v>60</v>
      </c>
      <c r="AA4521" s="82" t="s">
        <v>60</v>
      </c>
      <c r="AB4521" s="82" t="s">
        <v>67</v>
      </c>
      <c r="AC4521" s="82"/>
      <c r="AD4521" s="82" t="s">
        <v>67</v>
      </c>
      <c r="AE4521" s="82" t="s">
        <v>60</v>
      </c>
      <c r="AF4521" s="82" t="s">
        <v>60</v>
      </c>
      <c r="AG4521" s="82" t="s">
        <v>60</v>
      </c>
      <c r="AH4521" s="82" t="s">
        <v>60</v>
      </c>
      <c r="AI4521" s="82" t="s">
        <v>1471</v>
      </c>
      <c r="AJ4521" s="82"/>
      <c r="AK4521" s="82" t="s">
        <v>67</v>
      </c>
      <c r="AL4521" s="82" t="s">
        <v>67</v>
      </c>
      <c r="AM4521" s="239">
        <f>COUNTIF(H4521:AL4521,"PH")+COUNTIF(H4521:AL4521,"PH/L")+COUNTIF(H4521:AL4521,"PM")</f>
        <v>0</v>
      </c>
      <c r="AN4521" s="239">
        <f>COUNTIF(H4521:AL4521,"PD")+COUNTIF(H4521:AL4521,"PDD")+COUNTIF(H4521:AL4521,"P/DS")/2+COUNTIF(H4521:AL4521,"PMD")</f>
        <v>0</v>
      </c>
      <c r="AO4521" s="239">
        <f>COUNTIF(H4521:AL4521,"PN")+COUNTIF(H4521:AL4521,"P/NS")/2+COUNTIF(H4521:AL4521,"PH")+COUNTIF(H4521:AL4521,"PH/F")/2+COUNTIF(H4521:AL4521,"PH/L")/2+COUNTIF(H4521:AL4521,"PM")</f>
        <v>0</v>
      </c>
      <c r="AP4521" s="239">
        <f>COUNTIF(H4521:AL4521,"BH")+COUNTIF(H4521:AL4521,"AL/BL")+COUNTIF(H4521:AL4521,"UL/BL")+COUNTIF(H4521:AL4521,"BM")</f>
        <v>0</v>
      </c>
      <c r="AQ4521" s="239">
        <f>COUNTIF(H4521:AL4521,"DS")+COUNTIF(H4521:AL4521,"AL/DS")/2+COUNTIF(H4521:AL4521,"UL/DS")/2+COUNTIF(H4521:AL4521,"CT")+COUNTIF(H4521:AL4521,"MD")</f>
        <v>20.5</v>
      </c>
      <c r="AR4521" s="239">
        <f>COUNTIF(H4521:AL4521,"NS")+COUNTIF(H4521:AL4521,"AL/NS")/2+COUNTIF(H4521:AL4521,"UL/NS")/2+COUNTIF(H4521:AL4521,"BH")+COUNTIF(H4521:AL4521,"AL/BF")/2+COUNTIF(H4521:AL4521,"AL/BL")/2+COUNTIF(H4521:AL4521,"UL/BL")/2+COUNTIF(H4521:AL4521,"UL/BF")/2+COUNTIF(H4521:AL4521,"BM")</f>
        <v>0</v>
      </c>
      <c r="AS4521" s="239">
        <f>COUNTIF(H4521:AL4521,"AL")+COUNTIF(H4521:AL4521,"AL/DS")/2+COUNTIF(H4521:AL4521,"AL/NS")/2+COUNTIF(H4521:AL4521,"NH")+COUNTIF(H4521:AL4521,"SL")+COUNTIF(H4521:AL4521,"NHD")+COUNTIF(H4521:AL4521,"B")+COUNTIF(H4521:AL4521,"HL")+COUNTIF(H4521:AL4521,"AL/BF")/2+COUNTIF(H4521:AL4521,"AL/BL")/2</f>
        <v>5</v>
      </c>
      <c r="AT4521" s="255">
        <f>COUNTIF(H4521:AL4521,"PD")+COUNTIF(H4521:AL4521,"PN")+COUNTIF(H4521:AL4521,"P/DS")/2+COUNTIF(H4521:AL4521,"P/NS")/2+COUNTIF(H4521:AL4521,"DS")+COUNTIF(H4521:AL4521,"NS")+COUNTIF(H4521:AL4521,"AL")+COUNTIF(H4521:AL4521,"AL/DS")+COUNTIF(H4521:AL4521,"AL/NS")+COUNTIF(H4521:AL4521,"NH")+COUNTIF(H4521:AL4521,"SL")+COUNTIF(H4521:AL4521,"UL/DS")/2+COUNTIF(H4521:AL4521,"UL/NS")/2+COUNTIF(H4521:AL4521,"CT")+COUNTIF(H4521:AL4521,"NHD")+COUNTIF(H4521:AL4521,"PDD")+COUNTIF(H4521:AL4521,"B")+COUNTIF(H4521:AL4521,"HL")+COUNTIF(H4521:AL4521,"PH")+COUNTIF(H4521:AL4521,"BH")+COUNTIF(H4521:AL4521,"AL/BF")+COUNTIF(H4521:AL4521,"AL/BL")+COUNTIF(H4521:AL4521,"UL/BF")/2+COUNTIF(H4521:AL4521,"UL/BL")/2+COUNTIF(H4521:AL4521,"PH/F")/2+COUNTIF(H4521:AL4521,"PH/L")/2+COUNTIF(H4521:AL4521,"MD")+COUNTIF(H4521:AL4521,"PMD")+COUNTIF(H4521:AL4521,"PM")+COUNTIF(H4521:AL4521,"BM")</f>
        <v>25.5</v>
      </c>
      <c r="AU4521" s="255">
        <f>COUNTIF(H4521:AL4521,"P/DS")/2+COUNTIF(H4521:AL4521,"P/NS")/2+COUNTIF(H4521:AL4521,"IL")+COUNTIF(H4521:AL4521,"NL")+COUNTIF(H4521:AL4521,"UL")+COUNTIF(H4521:AL4521,"UL/DS")/2+COUNTIF(H4521:AL4521,"UL/NS")/2+COUNTIF(H4521:AL4521,"KT")+COUNTIF(H4521:AL4521,"UL/BF")/2+COUNTIF(H4521:AL4521,"UL/BL")/2+COUNTIF(H4521:AL4521,"PH/F")/2+COUNTIF(H4521:AL4521,"PH/L")/2+COUNTIF(H4521:AL4521,"NB")</f>
        <v>0.5</v>
      </c>
      <c r="AV4521" s="258">
        <f>COUNTIF(H4521:AL4521,"PN")+COUNTIF(H4521:AL4521,"TVD")+COUNTIF(H4521:AL4521,"PH")+COUNTIF(H4521:AL4521,"PM")+COUNTIF(H4521:AL4521,"PDD")-COUNTIFS(H4521:AL4521,"PN",H4528:AL4528,"&gt;=3")-COUNTIFS(H4521:AL4521,"PM",H4528:AL4528,"&gt;=3")</f>
        <v>0</v>
      </c>
      <c r="AW4521" s="258">
        <f>COUNTIF(H4521:AL4521,"NS")+COUNTIF(H4521:AL4521,"D")+COUNTIF(H4521:AL4521,"BH")+COUNTIF(H4521:AL4521,"NHD")+COUNTIF(H4521:AL4521,"BM")-COUNTIFS(H4521:AL4521,"NS",H4528:AL4528,"&gt;=3")-COUNTIFS(H4521:AL4521,"BH",H4528:AL4528,"&gt;=3")-COUNTIFS(H4521:AL4521,"BM",H4528:AL4528,"&gt;=3")</f>
        <v>0</v>
      </c>
      <c r="AX4521" s="255">
        <f>COUNTIF(H4521:AL4521,"AL")+COUNTIF(H4521:AL4521,"AL/DS")/2+COUNTIF(H4521:AL4521,"AL/NS")/2+COUNTIF(H4521:AL4521,"AL/BF")+COUNTIF(H4521:AL4521,"AL/BL")/2</f>
        <v>4</v>
      </c>
      <c r="AY4521" s="255">
        <f>COUNTIF(H4521:AL4521,"SL")</f>
        <v>0</v>
      </c>
      <c r="AZ4521" s="255">
        <f>COUNTIF(H4521:AL4521,"NH")</f>
        <v>1</v>
      </c>
      <c r="BA4521" s="255">
        <f>COUNTIF(H4521:AL4521,"HL")</f>
        <v>0</v>
      </c>
      <c r="BB4521" s="255">
        <f>COUNTIF(G4521:AL4521,"P/DS")/2+COUNTIF(G4521:AL4521,"P/NS")/2+COUNTIF(G4521:AL4521,"UL")+COUNTIF(G4521:AL4521,"UL/DS")/2+COUNTIF(G4521:AL4521,"UL/NS")/2+COUNTIF(G4521:AL4521,"UL/BL")/2+COUNTIF(G4521:AL4521,"UL/BF")/2+COUNTIF(G4521:AL4521,"PH/F")/2+COUNTIF(G4521:AL4521,"PH/L")/2</f>
        <v>0.5</v>
      </c>
      <c r="BC4521" s="255">
        <f>COUNTIF(H4521:AL4521,"NB")</f>
        <v>0</v>
      </c>
      <c r="BD4521" s="255">
        <f>COUNTIF(H4521:AL4521,"NL")</f>
        <v>0</v>
      </c>
      <c r="BE4521" s="255">
        <f>COUNTIF(H4521:AL4521,"IL")</f>
        <v>0</v>
      </c>
      <c r="BF4521" s="255">
        <f>COUNTIF(H4521:AL4521,"KT")</f>
        <v>0</v>
      </c>
      <c r="BG4521" s="255">
        <f>COUNTIF(H4521:AL4521,"L70")</f>
        <v>0</v>
      </c>
      <c r="BH4521" s="255">
        <f>COUNTIF(H4521:AL4521,"MD")</f>
        <v>0</v>
      </c>
      <c r="BI4521" s="255">
        <f>COUNTIF(H4521:AL4521,"PMD")</f>
        <v>0</v>
      </c>
      <c r="BJ4521" s="255">
        <f>COUNTIF(H4521:AL4521,"PM")</f>
        <v>0</v>
      </c>
      <c r="BK4521" s="255">
        <f>COUNTIF(H4521:AL4521,"BM")</f>
        <v>0</v>
      </c>
      <c r="BL4521" s="261">
        <f>SUMIF(H4521:AL4521,"PD",H4522:AL4522)+SUMIF(H4521:AL4521,"PN",H4522:AL4522)+SUMIF(H4521:AL4521,"P/DS",H4522:AL4522)+SUMIF(H4521:AL4521,"PN/F",H4522:AL4522)+SUMIF(H4521:AL4521,"PN/L",H4522:AL4522)+SUMIF(H4521:AL4521,"TV",H4522:AL4522)+SUMIF(H4521:AL4521,"TVD",H4522:AL4522)+SUMIF(H4521:AL4521,"PDD",H4522:AL4522)</f>
        <v>0</v>
      </c>
      <c r="BM4521" s="261">
        <f>SUMIF(H4521:AL4521,"PD",H4523:AL4523)+SUMIF(H4521:AL4521,"PN",H4523:AL4523)+SUMIF(H4521:AL4521,"P/DS",H4523:AL4523)+SUMIF(H4521:AL4521,"PN/F",H4523:AL4523)+SUMIF(H4521:AL4521,"PN/L",H4523:AL4523)+SUMIF(H4521:AL4521,"TV",H4523:AL4523)+SUMIF(H4521:AL4521,"TVD",H4523:AL4523)+SUMIF(H4521:AL4521,"PDD",H4523:AL4523)+SUMIF(H4521:AL4521,"PMD",H4523:AL4523)</f>
        <v>0</v>
      </c>
      <c r="BN4521" s="261">
        <f>SUMIF(H4521:AL4521,"PD",H4524:AL4524)+SUMIF(H4521:AL4521,"PN",H4524:AL4524)+SUMIF(H4521:AL4521,"P/DS",H4524:AL4524)+SUMIF(H4521:AL4521,"PN/F",H4524:AL4524)+SUMIF(H4521:AL4521,"PN/L",H4524:AL4524)+SUMIF(H4521:AL4521,"TV",H4524:AL4524)+SUMIF(H4521:AL4521,"TVD",H4524:AL4524)</f>
        <v>0</v>
      </c>
      <c r="BO4521" s="261">
        <f>SUMIF(H4521:AL4521,"PD",H4525:AL4525)+SUMIF(H4521:AL4521,"PN",H4525:AL4525)+SUMIF(H4521:AL4521,"P/DS",H4525:AL4525)+SUMIF(H4521:AL4521,"PN/F",H4525:AL4525)+SUMIF(H4521:AL4521,"PN/L",H4525:AL4525)+SUMIF(H4521:AL4521,"TV",H4525:AL4525)+SUMIF(H4521:AL4521,"TVD",H4525:AL4525)</f>
        <v>0</v>
      </c>
      <c r="BP4521" s="261">
        <f>SUMIF(H4521:AL4521,"PD",H4526:AL4526)+SUMIF(H4521:AL4521,"PN",H4526:AL4526)+SUMIF(H4521:AL4521,"P/DS",H4526:AL4526)+SUMIF(H4521:AL4521,"PN/F",H4526:AL4526)+SUMIF(H4521:AL4521,"PN/L",H4526:AL4526)+SUMIF(H4521:AL4521,"TV",H4526:AL4526)+SUMIF(H4521:AL4521,"TVD",H4526:AL4526)+SUMIF(H4521:AL4521,"PDD",H4526:AL4526)+SUMIF(H4521:AL4521,"PH",H4526:AL4526)+SUMIF(H4521:AL4521,"PM",H4526:AL4526)</f>
        <v>0</v>
      </c>
      <c r="BQ4521" s="261">
        <f>SUMIF(H4521:AL4521,"PD",H4527:AL4527)+SUMIF(H4521:AL4521,"PN",H4527:AL4527)+SUMIF(H4521:AL4521,"P/DS",H4527:AL4527)+SUMIF(H4521:AL4521,"PN/F",H4527:AL4527)+SUMIF(H4521:AL4521,"PN/L",H4527:AL4527)+SUMIF(H4521:AL4521,"TV",H4527:AL4527)+SUMIF(H4521:AL4521,"TVD",H4527:AL4527)+SUMIF(H4521:AL4521,"PDD",H4527:AL4527)+SUMIF(H4521:AL4521,"PH",H4527:AL4527)+SUMIF(H4521:AL4521,"PM",H4527:AL4527)</f>
        <v>0</v>
      </c>
      <c r="BR4521" s="269">
        <f>SUM(H4522:AL4522)-BL4521</f>
        <v>3.5</v>
      </c>
      <c r="BS4521" s="269">
        <f>SUM(H4523:AL4523)-BM4521</f>
        <v>0</v>
      </c>
      <c r="BT4521" s="269">
        <f>SUM(H4524:AL4524)-BN4521</f>
        <v>0</v>
      </c>
      <c r="BU4521" s="269">
        <f>SUM(H4525:AL4525)-BO4521</f>
        <v>0</v>
      </c>
      <c r="BV4521" s="269">
        <f>SUM(H4526:AL4526)-BP4521</f>
        <v>0</v>
      </c>
      <c r="BW4521" s="269">
        <f>SUM(H4527:AL4527)-BQ4521</f>
        <v>0</v>
      </c>
      <c r="BX4521" s="255">
        <f>SUMIF(H4521:AL4521,"PD",H4528:AL4528)+SUMIF(H4521:AL4521,"PN",H4528:AL4528)+SUMIF(H4521:AL4521,"P/DS",H4528:AL4528)+SUMIF(H4521:AL4521,"PN/F",H4528:AL4528)+SUMIF(H4521:AL4521,"PN/L",H4528:AL4528)</f>
        <v>0</v>
      </c>
      <c r="BY4521" s="255">
        <f>SUM(H4528:AL4528)-BX4521</f>
        <v>0</v>
      </c>
      <c r="BZ4521" s="255">
        <f t="shared" ref="BZ4521" si="1375">+SUM(BL4521:BW4528)</f>
        <v>3.5</v>
      </c>
      <c r="CA4521" s="266">
        <f>(COUNTIFS(H4521:AL4521,"PD",H4522:AL4522,"&gt;=2"))*0.5-IF(CN4521="VP",COUNTIFS($H$16:$AL$16,"SAT",H4521:AL4521,"PD",H4522:AL4522,"&gt;=2"))*0.5</f>
        <v>0</v>
      </c>
      <c r="CB4521" s="266">
        <f>(COUNTIFS(H4521:AL4521,"PN",H4523:AL4523,"&gt;=0.5",H4522:AL4522,"&gt;=1.5"))*0.5+COUNTIFS(H4521:AL4521,"PDD",H4523:AL4523,"&gt;=0.5",H4522:AL4522,"&gt;=1.5")*0.5</f>
        <v>0</v>
      </c>
      <c r="CC4521" s="273">
        <f>(COUNTIFS(H4521:AL4521,"TV",H4523:AL4523,"&gt;=10"))*0.5+(COUNTIFS(H4521:AL4521,"PMD",H4523:AL4523,"&gt;=2"))*0.5</f>
        <v>0</v>
      </c>
      <c r="CD4521" s="266">
        <f>(COUNTIFS(H4521:AL4521,"TVD",H4525:AL4525,"&gt;=6.5",H4523:AL4523,"&gt;=3.5"))*0.5</f>
        <v>0</v>
      </c>
      <c r="CE4521" s="266">
        <f>(COUNTIFS(H4521:AL4521,"PD",H4526:AL4526,"&gt;=10"))*0.5</f>
        <v>0</v>
      </c>
      <c r="CF4521" s="266">
        <f>(COUNTIFS(H4521:AL4521,"PDD",H4526:AL4526,"&gt;=3.5",H4527:AL4527,"&gt;=6.5")+COUNTIFS(H4521:AL4521,"PH",H4527:AL4527,"&gt;=0.5",H4526:AL4526,"&gt;=1.5")+COUNTIFS(H4521:AL4521,"PM",H4527:AL4527,"&gt;=0.5",H4526:AL4526,"&gt;=1.5"))*0.5</f>
        <v>0</v>
      </c>
      <c r="CG4521" s="266">
        <f>(COUNTIFS(H4521:AL4521,"DS",H4522:AL4522,"&gt;=2")+COUNTIFS(H4521:AL4521,"AL/DS",H4522:AL4522,"&gt;=2"))*0.5-IF(CN4521="VP",COUNTIFS($H$16:$AL$16,"SAT",H4521:AL4521,"DS",H4522:AL4522,"&gt;=2"))*0.5</f>
        <v>0.5</v>
      </c>
      <c r="CH4521" s="266">
        <f>(COUNTIFS(H4521:AL4521,"NS",H4523:AL4523,"&gt;=0.5",H4522:AL4522,"&gt;=1.5")+COUNTIFS(H4521:AL4521,"AL/NS",H4523:AL4523,"&gt;=0.5",H4522:AL4522,"&gt;=1.5")+COUNTIFS(H4521:AL4521,"NHD",H4523:AL4523,"&gt;=4.5",H4526:AL4526,"&gt;=2",H4522:AL4522,"&gt;=1.5"))*0.5</f>
        <v>0</v>
      </c>
      <c r="CI4521" s="266">
        <f>(COUNTIF(H4523:AL4523,"&gt;=10")+COUNTIFS(H4521:AL4521,"MD",H4523:AL4523,"&gt;=2")-COUNTIFS(H4521:AL4521,"TV",H4523:AL4523,"&gt;=10"))*0.5</f>
        <v>0</v>
      </c>
      <c r="CJ4521" s="266">
        <f>(COUNTIFS(H4521:AL4521,"D",H4525:AL4525,"&gt;=6.5",H4523:AL4523,"&gt;=3.5"))*0.5</f>
        <v>0</v>
      </c>
      <c r="CK4521" s="266">
        <f>(COUNTIF(H4526:AL4526,"&gt;=10")-COUNTIFS(H4521:AL4521,"PD",H4526:AL4526,"&gt;=10"))*0.5</f>
        <v>0</v>
      </c>
      <c r="CL4521" s="265">
        <f>(COUNTIFS(H4521:AL4521,"NHD",H4526:AL4526,"&gt;=3.5",H4527:AL4527,"&gt;=6.5")+COUNTIFS(H4521:AL4521,"BH",H4526:AL4526,"&gt;=1.5",H4527:AL4527,"&gt;=0.5")+COUNTIFS(H4521:AL4521,"BM",H4526:AL4526,"&gt;=1.5",H4527:AL4527,"&gt;=0.5")+COUNTIFS(H4521:AL4521,"D",H4526:AL4526,"&gt;=1.5",H4527:AL4527,"&gt;=0.5"))*0.5</f>
        <v>0</v>
      </c>
      <c r="CM4521" s="272"/>
      <c r="CN4521" s="264" t="s">
        <v>723</v>
      </c>
      <c r="CO4521" s="138">
        <f t="shared" ref="CO4521" si="1376">+AM4521+AN4521+AO4521+AP4521+AQ4521+AR4521+AS4521+AU4521+BG4521</f>
        <v>26</v>
      </c>
      <c r="CP4521" s="225">
        <f>+SUM(I4522:I4527)-I4528</f>
        <v>0</v>
      </c>
      <c r="CQ4521" s="225">
        <f>+SUM(J4522:J4527)-J4528</f>
        <v>1.5</v>
      </c>
      <c r="CR4521" s="225">
        <f>+SUM(K4522:K4527)-K4528</f>
        <v>0</v>
      </c>
      <c r="CS4521" s="139"/>
      <c r="CT4521" s="139"/>
      <c r="CU4521" s="139"/>
      <c r="CV4521" s="139"/>
      <c r="CW4521" s="139"/>
      <c r="CX4521" s="139"/>
      <c r="CY4521" s="139"/>
      <c r="CZ4521" s="139"/>
      <c r="DA4521" s="139"/>
      <c r="DB4521" s="120"/>
      <c r="DC4521" s="120"/>
      <c r="DD4521" s="120"/>
      <c r="DE4521" s="120"/>
      <c r="DF4521" s="120"/>
      <c r="DG4521" s="120"/>
      <c r="DH4521" s="120"/>
      <c r="DI4521" s="120"/>
      <c r="DJ4521" s="120"/>
      <c r="DK4521" s="120"/>
      <c r="DL4521" s="120"/>
      <c r="DM4521" s="120"/>
      <c r="DN4521" s="120"/>
    </row>
    <row r="4522" spans="1:118" s="119" customFormat="1" ht="14.25" customHeight="1">
      <c r="A4522" s="228"/>
      <c r="B4522" s="231"/>
      <c r="C4522" s="234"/>
      <c r="D4522" s="237"/>
      <c r="E4522" s="237"/>
      <c r="F4522" s="242" t="s">
        <v>82</v>
      </c>
      <c r="G4522" s="121">
        <v>1.5</v>
      </c>
      <c r="H4522" s="83"/>
      <c r="I4522" s="83"/>
      <c r="J4522" s="83">
        <v>1.5</v>
      </c>
      <c r="K4522" s="83"/>
      <c r="L4522" s="83"/>
      <c r="M4522" s="83">
        <v>2</v>
      </c>
      <c r="N4522" s="83"/>
      <c r="O4522" s="83"/>
      <c r="P4522" s="83"/>
      <c r="Q4522" s="83"/>
      <c r="R4522" s="83"/>
      <c r="S4522" s="83"/>
      <c r="T4522" s="83"/>
      <c r="U4522" s="83"/>
      <c r="V4522" s="83"/>
      <c r="W4522" s="83"/>
      <c r="X4522" s="83"/>
      <c r="Y4522" s="83"/>
      <c r="Z4522" s="83"/>
      <c r="AA4522" s="83"/>
      <c r="AB4522" s="83"/>
      <c r="AC4522" s="79"/>
      <c r="AD4522" s="79"/>
      <c r="AE4522" s="79"/>
      <c r="AF4522" s="79"/>
      <c r="AG4522" s="79"/>
      <c r="AH4522" s="79"/>
      <c r="AI4522" s="79"/>
      <c r="AJ4522" s="79"/>
      <c r="AK4522" s="79"/>
      <c r="AL4522" s="79"/>
      <c r="AM4522" s="240"/>
      <c r="AN4522" s="240"/>
      <c r="AO4522" s="240"/>
      <c r="AP4522" s="240"/>
      <c r="AQ4522" s="240"/>
      <c r="AR4522" s="240"/>
      <c r="AS4522" s="240"/>
      <c r="AT4522" s="256"/>
      <c r="AU4522" s="256"/>
      <c r="AV4522" s="259"/>
      <c r="AW4522" s="259"/>
      <c r="AX4522" s="256"/>
      <c r="AY4522" s="256"/>
      <c r="AZ4522" s="256"/>
      <c r="BA4522" s="256"/>
      <c r="BB4522" s="256"/>
      <c r="BC4522" s="256"/>
      <c r="BD4522" s="256"/>
      <c r="BE4522" s="256"/>
      <c r="BF4522" s="256"/>
      <c r="BG4522" s="256"/>
      <c r="BH4522" s="256"/>
      <c r="BI4522" s="256"/>
      <c r="BJ4522" s="256"/>
      <c r="BK4522" s="256"/>
      <c r="BL4522" s="262"/>
      <c r="BM4522" s="262"/>
      <c r="BN4522" s="262"/>
      <c r="BO4522" s="262"/>
      <c r="BP4522" s="262"/>
      <c r="BQ4522" s="262"/>
      <c r="BR4522" s="270"/>
      <c r="BS4522" s="270"/>
      <c r="BT4522" s="270"/>
      <c r="BU4522" s="270"/>
      <c r="BV4522" s="270"/>
      <c r="BW4522" s="270"/>
      <c r="BX4522" s="256"/>
      <c r="BY4522" s="256"/>
      <c r="BZ4522" s="256"/>
      <c r="CA4522" s="267"/>
      <c r="CB4522" s="267"/>
      <c r="CC4522" s="274"/>
      <c r="CD4522" s="267"/>
      <c r="CE4522" s="267"/>
      <c r="CF4522" s="267"/>
      <c r="CG4522" s="267"/>
      <c r="CH4522" s="267"/>
      <c r="CI4522" s="267"/>
      <c r="CJ4522" s="267"/>
      <c r="CK4522" s="267"/>
      <c r="CL4522" s="265"/>
      <c r="CM4522" s="272"/>
      <c r="CN4522" s="264"/>
      <c r="CO4522" s="138"/>
      <c r="CP4522" s="226"/>
      <c r="CQ4522" s="226"/>
      <c r="CR4522" s="226"/>
      <c r="CS4522" s="139"/>
      <c r="CT4522" s="139"/>
      <c r="CU4522" s="139"/>
      <c r="CV4522" s="139"/>
      <c r="CW4522" s="139"/>
      <c r="CX4522" s="139"/>
      <c r="CY4522" s="139"/>
      <c r="CZ4522" s="139"/>
      <c r="DA4522" s="139"/>
      <c r="DB4522" s="120"/>
      <c r="DC4522" s="120"/>
      <c r="DD4522" s="120"/>
      <c r="DE4522" s="120"/>
      <c r="DF4522" s="120"/>
      <c r="DG4522" s="120"/>
      <c r="DH4522" s="120"/>
      <c r="DI4522" s="120"/>
      <c r="DJ4522" s="120"/>
      <c r="DK4522" s="120"/>
      <c r="DL4522" s="120"/>
      <c r="DM4522" s="120"/>
      <c r="DN4522" s="120"/>
    </row>
    <row r="4523" spans="1:118" s="119" customFormat="1">
      <c r="A4523" s="228"/>
      <c r="B4523" s="231"/>
      <c r="C4523" s="234"/>
      <c r="D4523" s="237"/>
      <c r="E4523" s="237"/>
      <c r="F4523" s="243"/>
      <c r="G4523" s="122">
        <v>2</v>
      </c>
      <c r="H4523" s="84"/>
      <c r="I4523" s="84"/>
      <c r="J4523" s="84"/>
      <c r="K4523" s="84"/>
      <c r="L4523" s="84"/>
      <c r="M4523" s="84"/>
      <c r="N4523" s="84"/>
      <c r="O4523" s="84"/>
      <c r="P4523" s="84"/>
      <c r="Q4523" s="84"/>
      <c r="R4523" s="84"/>
      <c r="S4523" s="84"/>
      <c r="T4523" s="84"/>
      <c r="U4523" s="84"/>
      <c r="V4523" s="84"/>
      <c r="W4523" s="84"/>
      <c r="X4523" s="84"/>
      <c r="Y4523" s="84"/>
      <c r="Z4523" s="84"/>
      <c r="AA4523" s="84"/>
      <c r="AB4523" s="84"/>
      <c r="AC4523" s="80"/>
      <c r="AD4523" s="80"/>
      <c r="AE4523" s="80"/>
      <c r="AF4523" s="80"/>
      <c r="AG4523" s="80"/>
      <c r="AH4523" s="80"/>
      <c r="AI4523" s="80"/>
      <c r="AJ4523" s="80"/>
      <c r="AK4523" s="80"/>
      <c r="AL4523" s="80"/>
      <c r="AM4523" s="240"/>
      <c r="AN4523" s="240"/>
      <c r="AO4523" s="240"/>
      <c r="AP4523" s="240"/>
      <c r="AQ4523" s="240"/>
      <c r="AR4523" s="240"/>
      <c r="AS4523" s="240"/>
      <c r="AT4523" s="256"/>
      <c r="AU4523" s="256"/>
      <c r="AV4523" s="259"/>
      <c r="AW4523" s="259"/>
      <c r="AX4523" s="256"/>
      <c r="AY4523" s="256"/>
      <c r="AZ4523" s="256"/>
      <c r="BA4523" s="256"/>
      <c r="BB4523" s="256"/>
      <c r="BC4523" s="256"/>
      <c r="BD4523" s="256"/>
      <c r="BE4523" s="256"/>
      <c r="BF4523" s="256"/>
      <c r="BG4523" s="256"/>
      <c r="BH4523" s="256"/>
      <c r="BI4523" s="256"/>
      <c r="BJ4523" s="256"/>
      <c r="BK4523" s="256"/>
      <c r="BL4523" s="262"/>
      <c r="BM4523" s="262"/>
      <c r="BN4523" s="262"/>
      <c r="BO4523" s="262"/>
      <c r="BP4523" s="262"/>
      <c r="BQ4523" s="262"/>
      <c r="BR4523" s="270"/>
      <c r="BS4523" s="270"/>
      <c r="BT4523" s="270"/>
      <c r="BU4523" s="270"/>
      <c r="BV4523" s="270"/>
      <c r="BW4523" s="270"/>
      <c r="BX4523" s="256"/>
      <c r="BY4523" s="256"/>
      <c r="BZ4523" s="256"/>
      <c r="CA4523" s="267"/>
      <c r="CB4523" s="267"/>
      <c r="CC4523" s="274"/>
      <c r="CD4523" s="267"/>
      <c r="CE4523" s="267"/>
      <c r="CF4523" s="267"/>
      <c r="CG4523" s="267"/>
      <c r="CH4523" s="267"/>
      <c r="CI4523" s="267"/>
      <c r="CJ4523" s="267"/>
      <c r="CK4523" s="267"/>
      <c r="CL4523" s="265"/>
      <c r="CM4523" s="272"/>
      <c r="CN4523" s="264"/>
      <c r="CO4523" s="138"/>
      <c r="CP4523" s="226"/>
      <c r="CQ4523" s="226"/>
      <c r="CR4523" s="226"/>
      <c r="CS4523" s="139"/>
      <c r="CT4523" s="139"/>
      <c r="CU4523" s="139"/>
      <c r="CV4523" s="139"/>
      <c r="CW4523" s="139"/>
      <c r="CX4523" s="139"/>
      <c r="CY4523" s="139"/>
      <c r="CZ4523" s="139"/>
      <c r="DA4523" s="139"/>
      <c r="DB4523" s="120"/>
      <c r="DC4523" s="120"/>
      <c r="DD4523" s="120"/>
      <c r="DE4523" s="120"/>
      <c r="DF4523" s="120"/>
      <c r="DG4523" s="120"/>
      <c r="DH4523" s="120"/>
      <c r="DI4523" s="120"/>
      <c r="DJ4523" s="120"/>
      <c r="DK4523" s="120"/>
      <c r="DL4523" s="120"/>
      <c r="DM4523" s="120"/>
      <c r="DN4523" s="120"/>
    </row>
    <row r="4524" spans="1:118" s="119" customFormat="1">
      <c r="A4524" s="228"/>
      <c r="B4524" s="231"/>
      <c r="C4524" s="234"/>
      <c r="D4524" s="237"/>
      <c r="E4524" s="237"/>
      <c r="F4524" s="243"/>
      <c r="G4524" s="122">
        <v>2.1</v>
      </c>
      <c r="H4524" s="84"/>
      <c r="I4524" s="84"/>
      <c r="J4524" s="84"/>
      <c r="K4524" s="84"/>
      <c r="L4524" s="84"/>
      <c r="M4524" s="84"/>
      <c r="N4524" s="84"/>
      <c r="O4524" s="84"/>
      <c r="P4524" s="84"/>
      <c r="Q4524" s="84"/>
      <c r="R4524" s="84"/>
      <c r="S4524" s="84"/>
      <c r="T4524" s="84"/>
      <c r="U4524" s="84"/>
      <c r="V4524" s="84"/>
      <c r="W4524" s="84"/>
      <c r="X4524" s="84"/>
      <c r="Y4524" s="84"/>
      <c r="Z4524" s="84"/>
      <c r="AA4524" s="84"/>
      <c r="AB4524" s="84"/>
      <c r="AC4524" s="80"/>
      <c r="AD4524" s="80"/>
      <c r="AE4524" s="80"/>
      <c r="AF4524" s="80"/>
      <c r="AG4524" s="80"/>
      <c r="AH4524" s="80"/>
      <c r="AI4524" s="80"/>
      <c r="AJ4524" s="80"/>
      <c r="AK4524" s="80"/>
      <c r="AL4524" s="80"/>
      <c r="AM4524" s="240"/>
      <c r="AN4524" s="240"/>
      <c r="AO4524" s="240"/>
      <c r="AP4524" s="240"/>
      <c r="AQ4524" s="240"/>
      <c r="AR4524" s="240"/>
      <c r="AS4524" s="240"/>
      <c r="AT4524" s="256"/>
      <c r="AU4524" s="256"/>
      <c r="AV4524" s="259"/>
      <c r="AW4524" s="259"/>
      <c r="AX4524" s="256"/>
      <c r="AY4524" s="256"/>
      <c r="AZ4524" s="256"/>
      <c r="BA4524" s="256"/>
      <c r="BB4524" s="256"/>
      <c r="BC4524" s="256"/>
      <c r="BD4524" s="256"/>
      <c r="BE4524" s="256"/>
      <c r="BF4524" s="256"/>
      <c r="BG4524" s="256"/>
      <c r="BH4524" s="256"/>
      <c r="BI4524" s="256"/>
      <c r="BJ4524" s="256"/>
      <c r="BK4524" s="256"/>
      <c r="BL4524" s="262"/>
      <c r="BM4524" s="262"/>
      <c r="BN4524" s="262"/>
      <c r="BO4524" s="262"/>
      <c r="BP4524" s="262"/>
      <c r="BQ4524" s="262"/>
      <c r="BR4524" s="270"/>
      <c r="BS4524" s="270"/>
      <c r="BT4524" s="270"/>
      <c r="BU4524" s="270"/>
      <c r="BV4524" s="270"/>
      <c r="BW4524" s="270"/>
      <c r="BX4524" s="256"/>
      <c r="BY4524" s="256"/>
      <c r="BZ4524" s="256"/>
      <c r="CA4524" s="267"/>
      <c r="CB4524" s="267"/>
      <c r="CC4524" s="274"/>
      <c r="CD4524" s="267"/>
      <c r="CE4524" s="267"/>
      <c r="CF4524" s="267"/>
      <c r="CG4524" s="267"/>
      <c r="CH4524" s="267"/>
      <c r="CI4524" s="267"/>
      <c r="CJ4524" s="267"/>
      <c r="CK4524" s="267"/>
      <c r="CL4524" s="265"/>
      <c r="CM4524" s="272"/>
      <c r="CN4524" s="264"/>
      <c r="CO4524" s="138"/>
      <c r="CP4524" s="226"/>
      <c r="CQ4524" s="226"/>
      <c r="CR4524" s="226"/>
      <c r="CS4524" s="139"/>
      <c r="CT4524" s="139"/>
      <c r="CU4524" s="139"/>
      <c r="CV4524" s="139"/>
      <c r="CW4524" s="139"/>
      <c r="CX4524" s="139"/>
      <c r="CY4524" s="139"/>
      <c r="CZ4524" s="139"/>
      <c r="DA4524" s="139"/>
      <c r="DB4524" s="120"/>
      <c r="DC4524" s="120"/>
      <c r="DD4524" s="120"/>
      <c r="DE4524" s="120"/>
      <c r="DF4524" s="120"/>
      <c r="DG4524" s="120"/>
      <c r="DH4524" s="120"/>
      <c r="DI4524" s="120"/>
      <c r="DJ4524" s="120"/>
      <c r="DK4524" s="120"/>
      <c r="DL4524" s="120"/>
      <c r="DM4524" s="120"/>
      <c r="DN4524" s="120"/>
    </row>
    <row r="4525" spans="1:118" s="119" customFormat="1">
      <c r="A4525" s="228"/>
      <c r="B4525" s="231"/>
      <c r="C4525" s="234"/>
      <c r="D4525" s="237"/>
      <c r="E4525" s="237"/>
      <c r="F4525" s="243"/>
      <c r="G4525" s="122">
        <v>2.7</v>
      </c>
      <c r="H4525" s="84"/>
      <c r="I4525" s="84"/>
      <c r="J4525" s="84"/>
      <c r="K4525" s="84"/>
      <c r="L4525" s="84"/>
      <c r="M4525" s="84"/>
      <c r="N4525" s="84"/>
      <c r="O4525" s="84"/>
      <c r="P4525" s="84"/>
      <c r="Q4525" s="84"/>
      <c r="R4525" s="84"/>
      <c r="S4525" s="84"/>
      <c r="T4525" s="84"/>
      <c r="U4525" s="84"/>
      <c r="V4525" s="84"/>
      <c r="W4525" s="84"/>
      <c r="X4525" s="84"/>
      <c r="Y4525" s="84"/>
      <c r="Z4525" s="84"/>
      <c r="AA4525" s="84"/>
      <c r="AB4525" s="84"/>
      <c r="AC4525" s="80"/>
      <c r="AD4525" s="80"/>
      <c r="AE4525" s="80"/>
      <c r="AF4525" s="80"/>
      <c r="AG4525" s="80"/>
      <c r="AH4525" s="80"/>
      <c r="AI4525" s="80"/>
      <c r="AJ4525" s="80"/>
      <c r="AK4525" s="80"/>
      <c r="AL4525" s="80"/>
      <c r="AM4525" s="240"/>
      <c r="AN4525" s="240"/>
      <c r="AO4525" s="240"/>
      <c r="AP4525" s="240"/>
      <c r="AQ4525" s="240"/>
      <c r="AR4525" s="240"/>
      <c r="AS4525" s="240"/>
      <c r="AT4525" s="256"/>
      <c r="AU4525" s="256"/>
      <c r="AV4525" s="259"/>
      <c r="AW4525" s="259"/>
      <c r="AX4525" s="256"/>
      <c r="AY4525" s="256"/>
      <c r="AZ4525" s="256"/>
      <c r="BA4525" s="256"/>
      <c r="BB4525" s="256"/>
      <c r="BC4525" s="256"/>
      <c r="BD4525" s="256"/>
      <c r="BE4525" s="256"/>
      <c r="BF4525" s="256"/>
      <c r="BG4525" s="256"/>
      <c r="BH4525" s="256"/>
      <c r="BI4525" s="256"/>
      <c r="BJ4525" s="256"/>
      <c r="BK4525" s="256"/>
      <c r="BL4525" s="262"/>
      <c r="BM4525" s="262"/>
      <c r="BN4525" s="262"/>
      <c r="BO4525" s="262"/>
      <c r="BP4525" s="262"/>
      <c r="BQ4525" s="262"/>
      <c r="BR4525" s="270"/>
      <c r="BS4525" s="270"/>
      <c r="BT4525" s="270"/>
      <c r="BU4525" s="270"/>
      <c r="BV4525" s="270"/>
      <c r="BW4525" s="270"/>
      <c r="BX4525" s="256"/>
      <c r="BY4525" s="256"/>
      <c r="BZ4525" s="256"/>
      <c r="CA4525" s="267"/>
      <c r="CB4525" s="267"/>
      <c r="CC4525" s="274"/>
      <c r="CD4525" s="267"/>
      <c r="CE4525" s="267"/>
      <c r="CF4525" s="267"/>
      <c r="CG4525" s="267"/>
      <c r="CH4525" s="267"/>
      <c r="CI4525" s="267"/>
      <c r="CJ4525" s="267"/>
      <c r="CK4525" s="267"/>
      <c r="CL4525" s="265"/>
      <c r="CM4525" s="272"/>
      <c r="CN4525" s="264"/>
      <c r="CO4525" s="138"/>
      <c r="CP4525" s="226"/>
      <c r="CQ4525" s="226"/>
      <c r="CR4525" s="226"/>
      <c r="CS4525" s="139"/>
      <c r="CT4525" s="139"/>
      <c r="CU4525" s="139"/>
      <c r="CV4525" s="139"/>
      <c r="CW4525" s="139"/>
      <c r="CX4525" s="139"/>
      <c r="CY4525" s="139"/>
      <c r="CZ4525" s="139"/>
      <c r="DA4525" s="139"/>
      <c r="DB4525" s="120"/>
      <c r="DC4525" s="120"/>
      <c r="DD4525" s="120"/>
      <c r="DE4525" s="120"/>
      <c r="DF4525" s="120"/>
      <c r="DG4525" s="120"/>
      <c r="DH4525" s="120"/>
      <c r="DI4525" s="120"/>
      <c r="DJ4525" s="120"/>
      <c r="DK4525" s="120"/>
      <c r="DL4525" s="120"/>
      <c r="DM4525" s="120"/>
      <c r="DN4525" s="120"/>
    </row>
    <row r="4526" spans="1:118" s="119" customFormat="1">
      <c r="A4526" s="228"/>
      <c r="B4526" s="231"/>
      <c r="C4526" s="234"/>
      <c r="D4526" s="237"/>
      <c r="E4526" s="237"/>
      <c r="F4526" s="243"/>
      <c r="G4526" s="122">
        <v>3</v>
      </c>
      <c r="H4526" s="84"/>
      <c r="I4526" s="84"/>
      <c r="J4526" s="84"/>
      <c r="K4526" s="84"/>
      <c r="L4526" s="84"/>
      <c r="M4526" s="84"/>
      <c r="N4526" s="84"/>
      <c r="O4526" s="84"/>
      <c r="P4526" s="84"/>
      <c r="Q4526" s="84"/>
      <c r="R4526" s="84"/>
      <c r="S4526" s="84"/>
      <c r="T4526" s="84"/>
      <c r="U4526" s="84"/>
      <c r="V4526" s="84"/>
      <c r="W4526" s="84"/>
      <c r="X4526" s="84"/>
      <c r="Y4526" s="84"/>
      <c r="Z4526" s="84"/>
      <c r="AA4526" s="84"/>
      <c r="AB4526" s="84"/>
      <c r="AC4526" s="80"/>
      <c r="AD4526" s="80"/>
      <c r="AE4526" s="80"/>
      <c r="AF4526" s="80"/>
      <c r="AG4526" s="80"/>
      <c r="AH4526" s="80"/>
      <c r="AI4526" s="80"/>
      <c r="AJ4526" s="80"/>
      <c r="AK4526" s="80"/>
      <c r="AL4526" s="80"/>
      <c r="AM4526" s="240"/>
      <c r="AN4526" s="240"/>
      <c r="AO4526" s="240"/>
      <c r="AP4526" s="240"/>
      <c r="AQ4526" s="240"/>
      <c r="AR4526" s="240"/>
      <c r="AS4526" s="240"/>
      <c r="AT4526" s="256"/>
      <c r="AU4526" s="256"/>
      <c r="AV4526" s="259"/>
      <c r="AW4526" s="259"/>
      <c r="AX4526" s="256"/>
      <c r="AY4526" s="256"/>
      <c r="AZ4526" s="256"/>
      <c r="BA4526" s="256"/>
      <c r="BB4526" s="256"/>
      <c r="BC4526" s="256"/>
      <c r="BD4526" s="256"/>
      <c r="BE4526" s="256"/>
      <c r="BF4526" s="256"/>
      <c r="BG4526" s="256"/>
      <c r="BH4526" s="256"/>
      <c r="BI4526" s="256"/>
      <c r="BJ4526" s="256"/>
      <c r="BK4526" s="256"/>
      <c r="BL4526" s="262"/>
      <c r="BM4526" s="262"/>
      <c r="BN4526" s="262"/>
      <c r="BO4526" s="262"/>
      <c r="BP4526" s="262"/>
      <c r="BQ4526" s="262"/>
      <c r="BR4526" s="270"/>
      <c r="BS4526" s="270"/>
      <c r="BT4526" s="270"/>
      <c r="BU4526" s="270"/>
      <c r="BV4526" s="270"/>
      <c r="BW4526" s="270"/>
      <c r="BX4526" s="256"/>
      <c r="BY4526" s="256"/>
      <c r="BZ4526" s="256"/>
      <c r="CA4526" s="267"/>
      <c r="CB4526" s="267"/>
      <c r="CC4526" s="274"/>
      <c r="CD4526" s="267"/>
      <c r="CE4526" s="267"/>
      <c r="CF4526" s="267"/>
      <c r="CG4526" s="267"/>
      <c r="CH4526" s="267"/>
      <c r="CI4526" s="267"/>
      <c r="CJ4526" s="267"/>
      <c r="CK4526" s="267"/>
      <c r="CL4526" s="265"/>
      <c r="CM4526" s="272"/>
      <c r="CN4526" s="264"/>
      <c r="CO4526" s="138"/>
      <c r="CP4526" s="226"/>
      <c r="CQ4526" s="226"/>
      <c r="CR4526" s="226"/>
      <c r="CS4526" s="139"/>
      <c r="CT4526" s="139"/>
      <c r="CU4526" s="139"/>
      <c r="CV4526" s="139"/>
      <c r="CW4526" s="139"/>
      <c r="CX4526" s="139"/>
      <c r="CY4526" s="139"/>
      <c r="CZ4526" s="139"/>
      <c r="DA4526" s="139"/>
      <c r="DB4526" s="120"/>
      <c r="DC4526" s="120"/>
      <c r="DD4526" s="120"/>
      <c r="DE4526" s="120"/>
      <c r="DF4526" s="120"/>
      <c r="DG4526" s="120"/>
      <c r="DH4526" s="120"/>
      <c r="DI4526" s="120"/>
      <c r="DJ4526" s="120"/>
      <c r="DK4526" s="120"/>
      <c r="DL4526" s="120"/>
      <c r="DM4526" s="120"/>
      <c r="DN4526" s="120"/>
    </row>
    <row r="4527" spans="1:118" s="119" customFormat="1">
      <c r="A4527" s="228"/>
      <c r="B4527" s="231"/>
      <c r="C4527" s="234"/>
      <c r="D4527" s="237"/>
      <c r="E4527" s="237"/>
      <c r="F4527" s="244"/>
      <c r="G4527" s="123">
        <v>3.9</v>
      </c>
      <c r="H4527" s="85"/>
      <c r="I4527" s="85"/>
      <c r="J4527" s="85"/>
      <c r="K4527" s="85"/>
      <c r="L4527" s="85"/>
      <c r="M4527" s="85"/>
      <c r="N4527" s="85"/>
      <c r="O4527" s="85"/>
      <c r="P4527" s="85"/>
      <c r="Q4527" s="85"/>
      <c r="R4527" s="85"/>
      <c r="S4527" s="85"/>
      <c r="T4527" s="85"/>
      <c r="U4527" s="85"/>
      <c r="V4527" s="85"/>
      <c r="W4527" s="85"/>
      <c r="X4527" s="85"/>
      <c r="Y4527" s="85"/>
      <c r="Z4527" s="85"/>
      <c r="AA4527" s="85"/>
      <c r="AB4527" s="85"/>
      <c r="AC4527" s="81"/>
      <c r="AD4527" s="81"/>
      <c r="AE4527" s="81"/>
      <c r="AF4527" s="81"/>
      <c r="AG4527" s="81"/>
      <c r="AH4527" s="81"/>
      <c r="AI4527" s="81"/>
      <c r="AJ4527" s="81"/>
      <c r="AK4527" s="81"/>
      <c r="AL4527" s="81"/>
      <c r="AM4527" s="240"/>
      <c r="AN4527" s="240"/>
      <c r="AO4527" s="240"/>
      <c r="AP4527" s="240"/>
      <c r="AQ4527" s="240"/>
      <c r="AR4527" s="240"/>
      <c r="AS4527" s="240"/>
      <c r="AT4527" s="256"/>
      <c r="AU4527" s="256"/>
      <c r="AV4527" s="259"/>
      <c r="AW4527" s="259"/>
      <c r="AX4527" s="256"/>
      <c r="AY4527" s="256"/>
      <c r="AZ4527" s="256"/>
      <c r="BA4527" s="256"/>
      <c r="BB4527" s="256"/>
      <c r="BC4527" s="256"/>
      <c r="BD4527" s="256"/>
      <c r="BE4527" s="256"/>
      <c r="BF4527" s="256"/>
      <c r="BG4527" s="256"/>
      <c r="BH4527" s="256"/>
      <c r="BI4527" s="256"/>
      <c r="BJ4527" s="256"/>
      <c r="BK4527" s="256"/>
      <c r="BL4527" s="262"/>
      <c r="BM4527" s="262"/>
      <c r="BN4527" s="262"/>
      <c r="BO4527" s="262"/>
      <c r="BP4527" s="262"/>
      <c r="BQ4527" s="262"/>
      <c r="BR4527" s="270"/>
      <c r="BS4527" s="270"/>
      <c r="BT4527" s="270"/>
      <c r="BU4527" s="270"/>
      <c r="BV4527" s="270"/>
      <c r="BW4527" s="270"/>
      <c r="BX4527" s="256"/>
      <c r="BY4527" s="256"/>
      <c r="BZ4527" s="256"/>
      <c r="CA4527" s="267"/>
      <c r="CB4527" s="267"/>
      <c r="CC4527" s="274"/>
      <c r="CD4527" s="267"/>
      <c r="CE4527" s="267"/>
      <c r="CF4527" s="267"/>
      <c r="CG4527" s="267"/>
      <c r="CH4527" s="267"/>
      <c r="CI4527" s="267"/>
      <c r="CJ4527" s="267"/>
      <c r="CK4527" s="267"/>
      <c r="CL4527" s="265"/>
      <c r="CM4527" s="272"/>
      <c r="CN4527" s="264"/>
      <c r="CO4527" s="138"/>
      <c r="CP4527" s="226"/>
      <c r="CQ4527" s="226"/>
      <c r="CR4527" s="226"/>
      <c r="CS4527" s="139"/>
      <c r="CT4527" s="139"/>
      <c r="CU4527" s="139"/>
      <c r="CV4527" s="139"/>
      <c r="CW4527" s="139"/>
      <c r="CX4527" s="139"/>
      <c r="CY4527" s="139"/>
      <c r="CZ4527" s="139"/>
      <c r="DA4527" s="139"/>
      <c r="DB4527" s="120"/>
      <c r="DC4527" s="120"/>
      <c r="DD4527" s="120"/>
      <c r="DE4527" s="120"/>
      <c r="DF4527" s="120"/>
      <c r="DG4527" s="120"/>
      <c r="DH4527" s="120"/>
      <c r="DI4527" s="120"/>
      <c r="DJ4527" s="120"/>
      <c r="DK4527" s="120"/>
      <c r="DL4527" s="120"/>
      <c r="DM4527" s="120"/>
      <c r="DN4527" s="120"/>
    </row>
    <row r="4528" spans="1:118" s="119" customFormat="1">
      <c r="A4528" s="229"/>
      <c r="B4528" s="232"/>
      <c r="C4528" s="235"/>
      <c r="D4528" s="238"/>
      <c r="E4528" s="238"/>
      <c r="F4528" s="245" t="s">
        <v>83</v>
      </c>
      <c r="G4528" s="246"/>
      <c r="H4528" s="82"/>
      <c r="I4528" s="82"/>
      <c r="J4528" s="82"/>
      <c r="K4528" s="82"/>
      <c r="L4528" s="82"/>
      <c r="M4528" s="82"/>
      <c r="N4528" s="82"/>
      <c r="O4528" s="82"/>
      <c r="P4528" s="82"/>
      <c r="Q4528" s="82"/>
      <c r="R4528" s="82"/>
      <c r="S4528" s="82"/>
      <c r="T4528" s="82"/>
      <c r="U4528" s="82"/>
      <c r="V4528" s="82"/>
      <c r="W4528" s="82"/>
      <c r="X4528" s="82"/>
      <c r="Y4528" s="82"/>
      <c r="Z4528" s="82"/>
      <c r="AA4528" s="82"/>
      <c r="AB4528" s="82"/>
      <c r="AC4528" s="35"/>
      <c r="AD4528" s="35"/>
      <c r="AE4528" s="35"/>
      <c r="AF4528" s="35"/>
      <c r="AG4528" s="35"/>
      <c r="AH4528" s="35"/>
      <c r="AI4528" s="35"/>
      <c r="AJ4528" s="35"/>
      <c r="AK4528" s="35"/>
      <c r="AL4528" s="35"/>
      <c r="AM4528" s="241"/>
      <c r="AN4528" s="241"/>
      <c r="AO4528" s="241"/>
      <c r="AP4528" s="241"/>
      <c r="AQ4528" s="241"/>
      <c r="AR4528" s="241"/>
      <c r="AS4528" s="241"/>
      <c r="AT4528" s="257"/>
      <c r="AU4528" s="257"/>
      <c r="AV4528" s="260"/>
      <c r="AW4528" s="260"/>
      <c r="AX4528" s="257"/>
      <c r="AY4528" s="257"/>
      <c r="AZ4528" s="257"/>
      <c r="BA4528" s="257"/>
      <c r="BB4528" s="257"/>
      <c r="BC4528" s="257"/>
      <c r="BD4528" s="257"/>
      <c r="BE4528" s="257"/>
      <c r="BF4528" s="257"/>
      <c r="BG4528" s="257"/>
      <c r="BH4528" s="257"/>
      <c r="BI4528" s="257"/>
      <c r="BJ4528" s="257"/>
      <c r="BK4528" s="257"/>
      <c r="BL4528" s="263"/>
      <c r="BM4528" s="263"/>
      <c r="BN4528" s="263"/>
      <c r="BO4528" s="263"/>
      <c r="BP4528" s="263"/>
      <c r="BQ4528" s="263"/>
      <c r="BR4528" s="271"/>
      <c r="BS4528" s="271"/>
      <c r="BT4528" s="271"/>
      <c r="BU4528" s="271"/>
      <c r="BV4528" s="271"/>
      <c r="BW4528" s="271"/>
      <c r="BX4528" s="257"/>
      <c r="BY4528" s="257"/>
      <c r="BZ4528" s="257"/>
      <c r="CA4528" s="268"/>
      <c r="CB4528" s="268"/>
      <c r="CC4528" s="275"/>
      <c r="CD4528" s="268"/>
      <c r="CE4528" s="268"/>
      <c r="CF4528" s="268"/>
      <c r="CG4528" s="268"/>
      <c r="CH4528" s="268"/>
      <c r="CI4528" s="268"/>
      <c r="CJ4528" s="268"/>
      <c r="CK4528" s="268"/>
      <c r="CL4528" s="265"/>
      <c r="CM4528" s="272"/>
      <c r="CN4528" s="264"/>
      <c r="CO4528" s="138"/>
      <c r="CP4528" s="226"/>
      <c r="CQ4528" s="226"/>
      <c r="CR4528" s="226"/>
      <c r="CS4528" s="139"/>
      <c r="CT4528" s="139"/>
      <c r="CU4528" s="139"/>
      <c r="CV4528" s="139"/>
      <c r="CW4528" s="139"/>
      <c r="CX4528" s="139"/>
      <c r="CY4528" s="139"/>
      <c r="CZ4528" s="139"/>
      <c r="DA4528" s="139"/>
      <c r="DB4528" s="120"/>
      <c r="DC4528" s="120"/>
      <c r="DD4528" s="120"/>
      <c r="DE4528" s="120"/>
      <c r="DF4528" s="120"/>
      <c r="DG4528" s="120"/>
      <c r="DH4528" s="120"/>
      <c r="DI4528" s="120"/>
      <c r="DJ4528" s="120"/>
      <c r="DK4528" s="120"/>
      <c r="DL4528" s="120"/>
      <c r="DM4528" s="120"/>
      <c r="DN4528" s="120"/>
    </row>
    <row r="4529" spans="1:118" s="119" customFormat="1" ht="14.25" customHeight="1">
      <c r="A4529" s="227">
        <f t="shared" si="1362"/>
        <v>561</v>
      </c>
      <c r="B4529" s="230" t="s">
        <v>519</v>
      </c>
      <c r="C4529" s="233" t="s">
        <v>520</v>
      </c>
      <c r="D4529" s="236">
        <v>43691</v>
      </c>
      <c r="E4529" s="236" t="s">
        <v>503</v>
      </c>
      <c r="F4529" s="253" t="s">
        <v>80</v>
      </c>
      <c r="G4529" s="254"/>
      <c r="H4529" s="82" t="s">
        <v>69</v>
      </c>
      <c r="I4529" s="82"/>
      <c r="J4529" s="82" t="s">
        <v>60</v>
      </c>
      <c r="K4529" s="82" t="s">
        <v>60</v>
      </c>
      <c r="L4529" s="82" t="s">
        <v>60</v>
      </c>
      <c r="M4529" s="82" t="s">
        <v>60</v>
      </c>
      <c r="N4529" s="82" t="s">
        <v>60</v>
      </c>
      <c r="O4529" s="82"/>
      <c r="P4529" s="82" t="s">
        <v>60</v>
      </c>
      <c r="Q4529" s="82" t="s">
        <v>67</v>
      </c>
      <c r="R4529" s="82" t="s">
        <v>60</v>
      </c>
      <c r="S4529" s="82" t="s">
        <v>60</v>
      </c>
      <c r="T4529" s="82" t="s">
        <v>60</v>
      </c>
      <c r="U4529" s="82" t="s">
        <v>60</v>
      </c>
      <c r="V4529" s="82"/>
      <c r="W4529" s="82" t="s">
        <v>61</v>
      </c>
      <c r="X4529" s="82" t="s">
        <v>61</v>
      </c>
      <c r="Y4529" s="82" t="s">
        <v>61</v>
      </c>
      <c r="Z4529" s="82" t="s">
        <v>61</v>
      </c>
      <c r="AA4529" s="82" t="s">
        <v>61</v>
      </c>
      <c r="AB4529" s="82" t="s">
        <v>61</v>
      </c>
      <c r="AC4529" s="82"/>
      <c r="AD4529" s="82" t="s">
        <v>61</v>
      </c>
      <c r="AE4529" s="82" t="s">
        <v>61</v>
      </c>
      <c r="AF4529" s="82" t="s">
        <v>61</v>
      </c>
      <c r="AG4529" s="82" t="s">
        <v>61</v>
      </c>
      <c r="AH4529" s="82" t="s">
        <v>61</v>
      </c>
      <c r="AI4529" s="82" t="s">
        <v>1471</v>
      </c>
      <c r="AJ4529" s="82"/>
      <c r="AK4529" s="82" t="s">
        <v>60</v>
      </c>
      <c r="AL4529" s="82" t="s">
        <v>60</v>
      </c>
      <c r="AM4529" s="239">
        <f>COUNTIF(H4529:AL4529,"PH")+COUNTIF(H4529:AL4529,"PH/L")+COUNTIF(H4529:AL4529,"PM")</f>
        <v>0</v>
      </c>
      <c r="AN4529" s="239">
        <f>COUNTIF(H4529:AL4529,"PD")+COUNTIF(H4529:AL4529,"PDD")+COUNTIF(H4529:AL4529,"P/DS")/2+COUNTIF(H4529:AL4529,"PMD")</f>
        <v>0</v>
      </c>
      <c r="AO4529" s="239">
        <f>COUNTIF(H4529:AL4529,"PN")+COUNTIF(H4529:AL4529,"P/NS")/2+COUNTIF(H4529:AL4529,"PH")+COUNTIF(H4529:AL4529,"PH/F")/2+COUNTIF(H4529:AL4529,"PH/L")/2+COUNTIF(H4529:AL4529,"PM")</f>
        <v>0</v>
      </c>
      <c r="AP4529" s="239">
        <f>COUNTIF(H4529:AL4529,"BH")+COUNTIF(H4529:AL4529,"AL/BL")+COUNTIF(H4529:AL4529,"UL/BL")+COUNTIF(H4529:AL4529,"BM")</f>
        <v>0</v>
      </c>
      <c r="AQ4529" s="239">
        <f>COUNTIF(H4529:AL4529,"DS")+COUNTIF(H4529:AL4529,"AL/DS")/2+COUNTIF(H4529:AL4529,"UL/DS")/2+COUNTIF(H4529:AL4529,"CT")+COUNTIF(H4529:AL4529,"MD")</f>
        <v>12.5</v>
      </c>
      <c r="AR4529" s="239">
        <f>COUNTIF(H4529:AL4529,"NS")+COUNTIF(H4529:AL4529,"AL/NS")/2+COUNTIF(H4529:AL4529,"UL/NS")/2+COUNTIF(H4529:AL4529,"BH")+COUNTIF(H4529:AL4529,"AL/BF")/2+COUNTIF(H4529:AL4529,"AL/BL")/2+COUNTIF(H4529:AL4529,"UL/BL")/2+COUNTIF(H4529:AL4529,"UL/BF")/2+COUNTIF(H4529:AL4529,"BM")</f>
        <v>11</v>
      </c>
      <c r="AS4529" s="239">
        <f>COUNTIF(H4529:AL4529,"AL")+COUNTIF(H4529:AL4529,"AL/DS")/2+COUNTIF(H4529:AL4529,"AL/NS")/2+COUNTIF(H4529:AL4529,"NH")+COUNTIF(H4529:AL4529,"SL")+COUNTIF(H4529:AL4529,"NHD")+COUNTIF(H4529:AL4529,"B")+COUNTIF(H4529:AL4529,"HL")+COUNTIF(H4529:AL4529,"AL/BF")/2+COUNTIF(H4529:AL4529,"AL/BL")/2</f>
        <v>2</v>
      </c>
      <c r="AT4529" s="255">
        <f>COUNTIF(H4529:AL4529,"PD")+COUNTIF(H4529:AL4529,"PN")+COUNTIF(H4529:AL4529,"P/DS")/2+COUNTIF(H4529:AL4529,"P/NS")/2+COUNTIF(H4529:AL4529,"DS")+COUNTIF(H4529:AL4529,"NS")+COUNTIF(H4529:AL4529,"AL")+COUNTIF(H4529:AL4529,"AL/DS")+COUNTIF(H4529:AL4529,"AL/NS")+COUNTIF(H4529:AL4529,"NH")+COUNTIF(H4529:AL4529,"SL")+COUNTIF(H4529:AL4529,"UL/DS")/2+COUNTIF(H4529:AL4529,"UL/NS")/2+COUNTIF(H4529:AL4529,"CT")+COUNTIF(H4529:AL4529,"NHD")+COUNTIF(H4529:AL4529,"PDD")+COUNTIF(H4529:AL4529,"B")+COUNTIF(H4529:AL4529,"HL")+COUNTIF(H4529:AL4529,"PH")+COUNTIF(H4529:AL4529,"BH")+COUNTIF(H4529:AL4529,"AL/BF")+COUNTIF(H4529:AL4529,"AL/BL")+COUNTIF(H4529:AL4529,"UL/BF")/2+COUNTIF(H4529:AL4529,"UL/BL")/2+COUNTIF(H4529:AL4529,"PH/F")/2+COUNTIF(H4529:AL4529,"PH/L")/2+COUNTIF(H4529:AL4529,"MD")+COUNTIF(H4529:AL4529,"PMD")+COUNTIF(H4529:AL4529,"PM")+COUNTIF(H4529:AL4529,"BM")</f>
        <v>25.5</v>
      </c>
      <c r="AU4529" s="255">
        <f>COUNTIF(H4529:AL4529,"P/DS")/2+COUNTIF(H4529:AL4529,"P/NS")/2+COUNTIF(H4529:AL4529,"IL")+COUNTIF(H4529:AL4529,"NL")+COUNTIF(H4529:AL4529,"UL")+COUNTIF(H4529:AL4529,"UL/DS")/2+COUNTIF(H4529:AL4529,"UL/NS")/2+COUNTIF(H4529:AL4529,"KT")+COUNTIF(H4529:AL4529,"UL/BF")/2+COUNTIF(H4529:AL4529,"UL/BL")/2+COUNTIF(H4529:AL4529,"PH/F")/2+COUNTIF(H4529:AL4529,"PH/L")/2+COUNTIF(H4529:AL4529,"NB")</f>
        <v>0.5</v>
      </c>
      <c r="AV4529" s="258">
        <f>COUNTIF(H4529:AL4529,"PN")+COUNTIF(H4529:AL4529,"TVD")+COUNTIF(H4529:AL4529,"PH")+COUNTIF(H4529:AL4529,"PM")+COUNTIF(H4529:AL4529,"PDD")-COUNTIFS(H4529:AL4529,"PN",H4536:AL4536,"&gt;=3")-COUNTIFS(H4529:AL4529,"PM",H4536:AL4536,"&gt;=3")</f>
        <v>0</v>
      </c>
      <c r="AW4529" s="258">
        <f>COUNTIF(H4529:AL4529,"NS")+COUNTIF(H4529:AL4529,"D")+COUNTIF(H4529:AL4529,"BH")+COUNTIF(H4529:AL4529,"NHD")+COUNTIF(H4529:AL4529,"BM")-COUNTIFS(H4529:AL4529,"NS",H4536:AL4536,"&gt;=3")-COUNTIFS(H4529:AL4529,"BH",H4536:AL4536,"&gt;=3")-COUNTIFS(H4529:AL4529,"BM",H4536:AL4536,"&gt;=3")</f>
        <v>11</v>
      </c>
      <c r="AX4529" s="255">
        <f>COUNTIF(H4529:AL4529,"AL")+COUNTIF(H4529:AL4529,"AL/DS")/2+COUNTIF(H4529:AL4529,"AL/NS")/2+COUNTIF(H4529:AL4529,"AL/BF")+COUNTIF(H4529:AL4529,"AL/BL")/2</f>
        <v>1</v>
      </c>
      <c r="AY4529" s="255">
        <f>COUNTIF(H4529:AL4529,"SL")</f>
        <v>0</v>
      </c>
      <c r="AZ4529" s="255">
        <f>COUNTIF(H4529:AL4529,"NH")</f>
        <v>1</v>
      </c>
      <c r="BA4529" s="255">
        <f>COUNTIF(H4529:AL4529,"HL")</f>
        <v>0</v>
      </c>
      <c r="BB4529" s="255">
        <f>COUNTIF(G4529:AL4529,"P/DS")/2+COUNTIF(G4529:AL4529,"P/NS")/2+COUNTIF(G4529:AL4529,"UL")+COUNTIF(G4529:AL4529,"UL/DS")/2+COUNTIF(G4529:AL4529,"UL/NS")/2+COUNTIF(G4529:AL4529,"UL/BL")/2+COUNTIF(G4529:AL4529,"UL/BF")/2+COUNTIF(G4529:AL4529,"PH/F")/2+COUNTIF(G4529:AL4529,"PH/L")/2</f>
        <v>0.5</v>
      </c>
      <c r="BC4529" s="255">
        <f>COUNTIF(H4529:AL4529,"NB")</f>
        <v>0</v>
      </c>
      <c r="BD4529" s="255">
        <f>COUNTIF(H4529:AL4529,"NL")</f>
        <v>0</v>
      </c>
      <c r="BE4529" s="255">
        <f>COUNTIF(H4529:AL4529,"IL")</f>
        <v>0</v>
      </c>
      <c r="BF4529" s="255">
        <f>COUNTIF(H4529:AL4529,"KT")</f>
        <v>0</v>
      </c>
      <c r="BG4529" s="255">
        <f>COUNTIF(H4529:AL4529,"L70")</f>
        <v>0</v>
      </c>
      <c r="BH4529" s="255">
        <f>COUNTIF(H4529:AL4529,"MD")</f>
        <v>0</v>
      </c>
      <c r="BI4529" s="255">
        <f>COUNTIF(H4529:AL4529,"PMD")</f>
        <v>0</v>
      </c>
      <c r="BJ4529" s="255">
        <f>COUNTIF(H4529:AL4529,"PM")</f>
        <v>0</v>
      </c>
      <c r="BK4529" s="255">
        <f>COUNTIF(H4529:AL4529,"BM")</f>
        <v>0</v>
      </c>
      <c r="BL4529" s="261">
        <f>SUMIF(H4529:AL4529,"PD",H4530:AL4530)+SUMIF(H4529:AL4529,"PN",H4530:AL4530)+SUMIF(H4529:AL4529,"P/DS",H4530:AL4530)+SUMIF(H4529:AL4529,"PN/F",H4530:AL4530)+SUMIF(H4529:AL4529,"PN/L",H4530:AL4530)+SUMIF(H4529:AL4529,"TV",H4530:AL4530)+SUMIF(H4529:AL4529,"TVD",H4530:AL4530)+SUMIF(H4529:AL4529,"PDD",H4530:AL4530)</f>
        <v>0</v>
      </c>
      <c r="BM4529" s="261">
        <f>SUMIF(H4529:AL4529,"PD",H4531:AL4531)+SUMIF(H4529:AL4529,"PN",H4531:AL4531)+SUMIF(H4529:AL4529,"P/DS",H4531:AL4531)+SUMIF(H4529:AL4529,"PN/F",H4531:AL4531)+SUMIF(H4529:AL4529,"PN/L",H4531:AL4531)+SUMIF(H4529:AL4529,"TV",H4531:AL4531)+SUMIF(H4529:AL4529,"TVD",H4531:AL4531)+SUMIF(H4529:AL4529,"PDD",H4531:AL4531)+SUMIF(H4529:AL4529,"PMD",H4531:AL4531)</f>
        <v>0</v>
      </c>
      <c r="BN4529" s="261">
        <f>SUMIF(H4529:AL4529,"PD",H4532:AL4532)+SUMIF(H4529:AL4529,"PN",H4532:AL4532)+SUMIF(H4529:AL4529,"P/DS",H4532:AL4532)+SUMIF(H4529:AL4529,"PN/F",H4532:AL4532)+SUMIF(H4529:AL4529,"PN/L",H4532:AL4532)+SUMIF(H4529:AL4529,"TV",H4532:AL4532)+SUMIF(H4529:AL4529,"TVD",H4532:AL4532)</f>
        <v>0</v>
      </c>
      <c r="BO4529" s="261">
        <f>SUMIF(H4529:AL4529,"PD",H4533:AL4533)+SUMIF(H4529:AL4529,"PN",H4533:AL4533)+SUMIF(H4529:AL4529,"P/DS",H4533:AL4533)+SUMIF(H4529:AL4529,"PN/F",H4533:AL4533)+SUMIF(H4529:AL4529,"PN/L",H4533:AL4533)+SUMIF(H4529:AL4529,"TV",H4533:AL4533)+SUMIF(H4529:AL4529,"TVD",H4533:AL4533)</f>
        <v>0</v>
      </c>
      <c r="BP4529" s="261">
        <f>SUMIF(H4529:AL4529,"PD",H4534:AL4534)+SUMIF(H4529:AL4529,"PN",H4534:AL4534)+SUMIF(H4529:AL4529,"P/DS",H4534:AL4534)+SUMIF(H4529:AL4529,"PN/F",H4534:AL4534)+SUMIF(H4529:AL4529,"PN/L",H4534:AL4534)+SUMIF(H4529:AL4529,"TV",H4534:AL4534)+SUMIF(H4529:AL4529,"TVD",H4534:AL4534)+SUMIF(H4529:AL4529,"PDD",H4534:AL4534)+SUMIF(H4529:AL4529,"PH",H4534:AL4534)+SUMIF(H4529:AL4529,"PM",H4534:AL4534)</f>
        <v>0</v>
      </c>
      <c r="BQ4529" s="261">
        <f>SUMIF(H4529:AL4529,"PD",H4535:AL4535)+SUMIF(H4529:AL4529,"PN",H4535:AL4535)+SUMIF(H4529:AL4529,"P/DS",H4535:AL4535)+SUMIF(H4529:AL4529,"PN/F",H4535:AL4535)+SUMIF(H4529:AL4529,"PN/L",H4535:AL4535)+SUMIF(H4529:AL4529,"TV",H4535:AL4535)+SUMIF(H4529:AL4529,"TVD",H4535:AL4535)+SUMIF(H4529:AL4529,"PDD",H4535:AL4535)+SUMIF(H4529:AL4529,"PH",H4535:AL4535)+SUMIF(H4529:AL4529,"PM",H4535:AL4535)</f>
        <v>0</v>
      </c>
      <c r="BR4529" s="269">
        <f>SUM(H4530:AL4530)-BL4529</f>
        <v>21.5</v>
      </c>
      <c r="BS4529" s="269">
        <f>SUM(H4531:AL4531)-BM4529</f>
        <v>17</v>
      </c>
      <c r="BT4529" s="269">
        <f>SUM(H4532:AL4532)-BN4529</f>
        <v>0</v>
      </c>
      <c r="BU4529" s="269">
        <f>SUM(H4533:AL4533)-BO4529</f>
        <v>0</v>
      </c>
      <c r="BV4529" s="269">
        <f>SUM(H4534:AL4534)-BP4529</f>
        <v>10.5</v>
      </c>
      <c r="BW4529" s="269">
        <f>SUM(H4535:AL4535)-BQ4529</f>
        <v>0</v>
      </c>
      <c r="BX4529" s="255">
        <f>SUMIF(H4529:AL4529,"PD",H4536:AL4536)+SUMIF(H4529:AL4529,"PN",H4536:AL4536)+SUMIF(H4529:AL4529,"P/DS",H4536:AL4536)+SUMIF(H4529:AL4529,"PN/F",H4536:AL4536)+SUMIF(H4529:AL4529,"PN/L",H4536:AL4536)</f>
        <v>0</v>
      </c>
      <c r="BY4529" s="255">
        <f>SUM(H4536:AL4536)-BX4529</f>
        <v>0</v>
      </c>
      <c r="BZ4529" s="255">
        <f t="shared" ref="BZ4529" si="1377">+SUM(BL4529:BW4536)</f>
        <v>49</v>
      </c>
      <c r="CA4529" s="266">
        <f>(COUNTIFS(H4529:AL4529,"PD",H4530:AL4530,"&gt;=2"))*0.5-IF(CN4529="VP",COUNTIFS($H$16:$AL$16,"SAT",H4529:AL4529,"PD",H4530:AL4530,"&gt;=2"))*0.5</f>
        <v>0</v>
      </c>
      <c r="CB4529" s="266">
        <f>(COUNTIFS(H4529:AL4529,"PN",H4531:AL4531,"&gt;=0.5",H4530:AL4530,"&gt;=1.5"))*0.5+COUNTIFS(H4529:AL4529,"PDD",H4531:AL4531,"&gt;=0.5",H4530:AL4530,"&gt;=1.5")*0.5</f>
        <v>0</v>
      </c>
      <c r="CC4529" s="273">
        <f>(COUNTIFS(H4529:AL4529,"TV",H4531:AL4531,"&gt;=10"))*0.5+(COUNTIFS(H4529:AL4529,"PMD",H4531:AL4531,"&gt;=2"))*0.5</f>
        <v>0</v>
      </c>
      <c r="CD4529" s="266">
        <f>(COUNTIFS(H4529:AL4529,"TVD",H4533:AL4533,"&gt;=6.5",H4531:AL4531,"&gt;=3.5"))*0.5</f>
        <v>0</v>
      </c>
      <c r="CE4529" s="266">
        <f>(COUNTIFS(H4529:AL4529,"PD",H4534:AL4534,"&gt;=10"))*0.5</f>
        <v>0</v>
      </c>
      <c r="CF4529" s="266">
        <f>(COUNTIFS(H4529:AL4529,"PDD",H4534:AL4534,"&gt;=3.5",H4535:AL4535,"&gt;=6.5")+COUNTIFS(H4529:AL4529,"PH",H4535:AL4535,"&gt;=0.5",H4534:AL4534,"&gt;=1.5")+COUNTIFS(H4529:AL4529,"PM",H4535:AL4535,"&gt;=0.5",H4534:AL4534,"&gt;=1.5"))*0.5</f>
        <v>0</v>
      </c>
      <c r="CG4529" s="266">
        <f>(COUNTIFS(H4529:AL4529,"DS",H4530:AL4530,"&gt;=2")+COUNTIFS(H4529:AL4529,"AL/DS",H4530:AL4530,"&gt;=2"))*0.5-IF(CN4529="VP",COUNTIFS($H$16:$AL$16,"SAT",H4529:AL4529,"DS",H4530:AL4530,"&gt;=2"))*0.5</f>
        <v>3.5</v>
      </c>
      <c r="CH4529" s="266">
        <f>(COUNTIFS(H4529:AL4529,"NS",H4531:AL4531,"&gt;=0.5",H4530:AL4530,"&gt;=1.5")+COUNTIFS(H4529:AL4529,"AL/NS",H4531:AL4531,"&gt;=0.5",H4530:AL4530,"&gt;=1.5")+COUNTIFS(H4529:AL4529,"NHD",H4531:AL4531,"&gt;=4.5",H4534:AL4534,"&gt;=2",H4530:AL4530,"&gt;=1.5"))*0.5</f>
        <v>1</v>
      </c>
      <c r="CI4529" s="266">
        <f>(COUNTIF(H4531:AL4531,"&gt;=10")+COUNTIFS(H4529:AL4529,"MD",H4531:AL4531,"&gt;=2")-COUNTIFS(H4529:AL4529,"TV",H4531:AL4531,"&gt;=10"))*0.5</f>
        <v>0</v>
      </c>
      <c r="CJ4529" s="266">
        <f>(COUNTIFS(H4529:AL4529,"D",H4533:AL4533,"&gt;=6.5",H4531:AL4531,"&gt;=3.5"))*0.5</f>
        <v>0</v>
      </c>
      <c r="CK4529" s="266">
        <f>(COUNTIF(H4534:AL4534,"&gt;=10")-COUNTIFS(H4529:AL4529,"PD",H4534:AL4534,"&gt;=10"))*0.5</f>
        <v>0.5</v>
      </c>
      <c r="CL4529" s="265">
        <f>(COUNTIFS(H4529:AL4529,"NHD",H4534:AL4534,"&gt;=3.5",H4535:AL4535,"&gt;=6.5")+COUNTIFS(H4529:AL4529,"BH",H4534:AL4534,"&gt;=1.5",H4535:AL4535,"&gt;=0.5")+COUNTIFS(H4529:AL4529,"BM",H4534:AL4534,"&gt;=1.5",H4535:AL4535,"&gt;=0.5")+COUNTIFS(H4529:AL4529,"D",H4534:AL4534,"&gt;=1.5",H4535:AL4535,"&gt;=0.5"))*0.5</f>
        <v>0</v>
      </c>
      <c r="CM4529" s="272"/>
      <c r="CN4529" s="264" t="s">
        <v>723</v>
      </c>
      <c r="CO4529" s="138">
        <f t="shared" ref="CO4529" si="1378">+AM4529+AN4529+AO4529+AP4529+AQ4529+AR4529+AS4529+AU4529+BG4529</f>
        <v>26</v>
      </c>
      <c r="CP4529" s="225">
        <f>+SUM(I4530:I4535)-I4536</f>
        <v>8</v>
      </c>
      <c r="CQ4529" s="225">
        <f>+SUM(J4530:J4535)-J4536</f>
        <v>2.5</v>
      </c>
      <c r="CR4529" s="225">
        <f>+SUM(K4530:K4535)-K4536</f>
        <v>0</v>
      </c>
      <c r="CS4529" s="139"/>
      <c r="CT4529" s="139"/>
      <c r="CU4529" s="139"/>
      <c r="CV4529" s="139"/>
      <c r="CW4529" s="139"/>
      <c r="CX4529" s="139"/>
      <c r="CY4529" s="139"/>
      <c r="CZ4529" s="139"/>
      <c r="DA4529" s="139"/>
      <c r="DB4529" s="120"/>
      <c r="DC4529" s="120"/>
      <c r="DD4529" s="120"/>
      <c r="DE4529" s="120"/>
      <c r="DF4529" s="120"/>
      <c r="DG4529" s="120"/>
      <c r="DH4529" s="120"/>
      <c r="DI4529" s="120"/>
      <c r="DJ4529" s="120"/>
      <c r="DK4529" s="120"/>
      <c r="DL4529" s="120"/>
      <c r="DM4529" s="120"/>
      <c r="DN4529" s="120"/>
    </row>
    <row r="4530" spans="1:118" s="119" customFormat="1" ht="14.25" customHeight="1">
      <c r="A4530" s="228"/>
      <c r="B4530" s="231"/>
      <c r="C4530" s="234"/>
      <c r="D4530" s="237"/>
      <c r="E4530" s="237"/>
      <c r="F4530" s="242" t="s">
        <v>82</v>
      </c>
      <c r="G4530" s="121">
        <v>1.5</v>
      </c>
      <c r="H4530" s="83"/>
      <c r="I4530" s="83"/>
      <c r="J4530" s="83">
        <v>2.5</v>
      </c>
      <c r="K4530" s="83"/>
      <c r="L4530" s="83">
        <v>2.5</v>
      </c>
      <c r="M4530" s="83"/>
      <c r="N4530" s="83">
        <v>2.5</v>
      </c>
      <c r="O4530" s="83"/>
      <c r="P4530" s="83"/>
      <c r="Q4530" s="83"/>
      <c r="R4530" s="83">
        <v>2.5</v>
      </c>
      <c r="S4530" s="83">
        <v>2.5</v>
      </c>
      <c r="T4530" s="83">
        <v>2.5</v>
      </c>
      <c r="U4530" s="83">
        <v>2.5</v>
      </c>
      <c r="V4530" s="83"/>
      <c r="W4530" s="83"/>
      <c r="X4530" s="83">
        <v>2</v>
      </c>
      <c r="Y4530" s="83"/>
      <c r="Z4530" s="83">
        <v>2</v>
      </c>
      <c r="AA4530" s="83"/>
      <c r="AB4530" s="83"/>
      <c r="AC4530" s="79"/>
      <c r="AD4530" s="79"/>
      <c r="AE4530" s="79"/>
      <c r="AF4530" s="79"/>
      <c r="AG4530" s="79"/>
      <c r="AH4530" s="79"/>
      <c r="AI4530" s="79"/>
      <c r="AJ4530" s="79"/>
      <c r="AK4530" s="79"/>
      <c r="AL4530" s="79"/>
      <c r="AM4530" s="240"/>
      <c r="AN4530" s="240"/>
      <c r="AO4530" s="240"/>
      <c r="AP4530" s="240"/>
      <c r="AQ4530" s="240"/>
      <c r="AR4530" s="240"/>
      <c r="AS4530" s="240"/>
      <c r="AT4530" s="256"/>
      <c r="AU4530" s="256"/>
      <c r="AV4530" s="259"/>
      <c r="AW4530" s="259"/>
      <c r="AX4530" s="256"/>
      <c r="AY4530" s="256"/>
      <c r="AZ4530" s="256"/>
      <c r="BA4530" s="256"/>
      <c r="BB4530" s="256"/>
      <c r="BC4530" s="256"/>
      <c r="BD4530" s="256"/>
      <c r="BE4530" s="256"/>
      <c r="BF4530" s="256"/>
      <c r="BG4530" s="256"/>
      <c r="BH4530" s="256"/>
      <c r="BI4530" s="256"/>
      <c r="BJ4530" s="256"/>
      <c r="BK4530" s="256"/>
      <c r="BL4530" s="262"/>
      <c r="BM4530" s="262"/>
      <c r="BN4530" s="262"/>
      <c r="BO4530" s="262"/>
      <c r="BP4530" s="262"/>
      <c r="BQ4530" s="262"/>
      <c r="BR4530" s="270"/>
      <c r="BS4530" s="270"/>
      <c r="BT4530" s="270"/>
      <c r="BU4530" s="270"/>
      <c r="BV4530" s="270"/>
      <c r="BW4530" s="270"/>
      <c r="BX4530" s="256"/>
      <c r="BY4530" s="256"/>
      <c r="BZ4530" s="256"/>
      <c r="CA4530" s="267"/>
      <c r="CB4530" s="267"/>
      <c r="CC4530" s="274"/>
      <c r="CD4530" s="267"/>
      <c r="CE4530" s="267"/>
      <c r="CF4530" s="267"/>
      <c r="CG4530" s="267"/>
      <c r="CH4530" s="267"/>
      <c r="CI4530" s="267"/>
      <c r="CJ4530" s="267"/>
      <c r="CK4530" s="267"/>
      <c r="CL4530" s="265"/>
      <c r="CM4530" s="272"/>
      <c r="CN4530" s="264"/>
      <c r="CO4530" s="138"/>
      <c r="CP4530" s="226"/>
      <c r="CQ4530" s="226"/>
      <c r="CR4530" s="226"/>
      <c r="CS4530" s="139"/>
      <c r="CT4530" s="139"/>
      <c r="CU4530" s="139"/>
      <c r="CV4530" s="139"/>
      <c r="CW4530" s="139"/>
      <c r="CX4530" s="139"/>
      <c r="CY4530" s="139"/>
      <c r="CZ4530" s="139"/>
      <c r="DA4530" s="139"/>
      <c r="DB4530" s="120"/>
      <c r="DC4530" s="120"/>
      <c r="DD4530" s="120"/>
      <c r="DE4530" s="120"/>
      <c r="DF4530" s="120"/>
      <c r="DG4530" s="120"/>
      <c r="DH4530" s="120"/>
      <c r="DI4530" s="120"/>
      <c r="DJ4530" s="120"/>
      <c r="DK4530" s="120"/>
      <c r="DL4530" s="120"/>
      <c r="DM4530" s="120"/>
      <c r="DN4530" s="120"/>
    </row>
    <row r="4531" spans="1:118" s="119" customFormat="1">
      <c r="A4531" s="228"/>
      <c r="B4531" s="231"/>
      <c r="C4531" s="234"/>
      <c r="D4531" s="237"/>
      <c r="E4531" s="237"/>
      <c r="F4531" s="243"/>
      <c r="G4531" s="122">
        <v>2</v>
      </c>
      <c r="H4531" s="84"/>
      <c r="I4531" s="84">
        <v>8</v>
      </c>
      <c r="J4531" s="84"/>
      <c r="K4531" s="84"/>
      <c r="L4531" s="84"/>
      <c r="M4531" s="84"/>
      <c r="N4531" s="84"/>
      <c r="O4531" s="84">
        <v>8</v>
      </c>
      <c r="P4531" s="84"/>
      <c r="Q4531" s="84"/>
      <c r="R4531" s="84"/>
      <c r="S4531" s="84"/>
      <c r="T4531" s="84"/>
      <c r="U4531" s="84"/>
      <c r="V4531" s="84"/>
      <c r="W4531" s="84"/>
      <c r="X4531" s="84">
        <v>0.5</v>
      </c>
      <c r="Y4531" s="84"/>
      <c r="Z4531" s="84">
        <v>0.5</v>
      </c>
      <c r="AA4531" s="84"/>
      <c r="AB4531" s="84"/>
      <c r="AC4531" s="80"/>
      <c r="AD4531" s="80"/>
      <c r="AE4531" s="80"/>
      <c r="AF4531" s="80"/>
      <c r="AG4531" s="80"/>
      <c r="AH4531" s="80"/>
      <c r="AI4531" s="80"/>
      <c r="AJ4531" s="80"/>
      <c r="AK4531" s="80"/>
      <c r="AL4531" s="80"/>
      <c r="AM4531" s="240"/>
      <c r="AN4531" s="240"/>
      <c r="AO4531" s="240"/>
      <c r="AP4531" s="240"/>
      <c r="AQ4531" s="240"/>
      <c r="AR4531" s="240"/>
      <c r="AS4531" s="240"/>
      <c r="AT4531" s="256"/>
      <c r="AU4531" s="256"/>
      <c r="AV4531" s="259"/>
      <c r="AW4531" s="259"/>
      <c r="AX4531" s="256"/>
      <c r="AY4531" s="256"/>
      <c r="AZ4531" s="256"/>
      <c r="BA4531" s="256"/>
      <c r="BB4531" s="256"/>
      <c r="BC4531" s="256"/>
      <c r="BD4531" s="256"/>
      <c r="BE4531" s="256"/>
      <c r="BF4531" s="256"/>
      <c r="BG4531" s="256"/>
      <c r="BH4531" s="256"/>
      <c r="BI4531" s="256"/>
      <c r="BJ4531" s="256"/>
      <c r="BK4531" s="256"/>
      <c r="BL4531" s="262"/>
      <c r="BM4531" s="262"/>
      <c r="BN4531" s="262"/>
      <c r="BO4531" s="262"/>
      <c r="BP4531" s="262"/>
      <c r="BQ4531" s="262"/>
      <c r="BR4531" s="270"/>
      <c r="BS4531" s="270"/>
      <c r="BT4531" s="270"/>
      <c r="BU4531" s="270"/>
      <c r="BV4531" s="270"/>
      <c r="BW4531" s="270"/>
      <c r="BX4531" s="256"/>
      <c r="BY4531" s="256"/>
      <c r="BZ4531" s="256"/>
      <c r="CA4531" s="267"/>
      <c r="CB4531" s="267"/>
      <c r="CC4531" s="274"/>
      <c r="CD4531" s="267"/>
      <c r="CE4531" s="267"/>
      <c r="CF4531" s="267"/>
      <c r="CG4531" s="267"/>
      <c r="CH4531" s="267"/>
      <c r="CI4531" s="267"/>
      <c r="CJ4531" s="267"/>
      <c r="CK4531" s="267"/>
      <c r="CL4531" s="265"/>
      <c r="CM4531" s="272"/>
      <c r="CN4531" s="264"/>
      <c r="CO4531" s="138"/>
      <c r="CP4531" s="226"/>
      <c r="CQ4531" s="226"/>
      <c r="CR4531" s="226"/>
      <c r="CS4531" s="139"/>
      <c r="CT4531" s="139"/>
      <c r="CU4531" s="139"/>
      <c r="CV4531" s="139"/>
      <c r="CW4531" s="139"/>
      <c r="CX4531" s="139"/>
      <c r="CY4531" s="139"/>
      <c r="CZ4531" s="139"/>
      <c r="DA4531" s="139"/>
      <c r="DB4531" s="120"/>
      <c r="DC4531" s="120"/>
      <c r="DD4531" s="120"/>
      <c r="DE4531" s="120"/>
      <c r="DF4531" s="120"/>
      <c r="DG4531" s="120"/>
      <c r="DH4531" s="120"/>
      <c r="DI4531" s="120"/>
      <c r="DJ4531" s="120"/>
      <c r="DK4531" s="120"/>
      <c r="DL4531" s="120"/>
      <c r="DM4531" s="120"/>
      <c r="DN4531" s="120"/>
    </row>
    <row r="4532" spans="1:118" s="119" customFormat="1">
      <c r="A4532" s="228"/>
      <c r="B4532" s="231"/>
      <c r="C4532" s="234"/>
      <c r="D4532" s="237"/>
      <c r="E4532" s="237"/>
      <c r="F4532" s="243"/>
      <c r="G4532" s="122">
        <v>2.1</v>
      </c>
      <c r="H4532" s="84"/>
      <c r="I4532" s="84"/>
      <c r="J4532" s="84"/>
      <c r="K4532" s="84"/>
      <c r="L4532" s="84"/>
      <c r="M4532" s="84"/>
      <c r="N4532" s="84"/>
      <c r="O4532" s="84"/>
      <c r="P4532" s="84"/>
      <c r="Q4532" s="84"/>
      <c r="R4532" s="84"/>
      <c r="S4532" s="84"/>
      <c r="T4532" s="84"/>
      <c r="U4532" s="84"/>
      <c r="V4532" s="84"/>
      <c r="W4532" s="84"/>
      <c r="X4532" s="84"/>
      <c r="Y4532" s="84"/>
      <c r="Z4532" s="84"/>
      <c r="AA4532" s="84"/>
      <c r="AB4532" s="84"/>
      <c r="AC4532" s="80"/>
      <c r="AD4532" s="80"/>
      <c r="AE4532" s="80"/>
      <c r="AF4532" s="80"/>
      <c r="AG4532" s="80"/>
      <c r="AH4532" s="80"/>
      <c r="AI4532" s="80"/>
      <c r="AJ4532" s="80"/>
      <c r="AK4532" s="80"/>
      <c r="AL4532" s="80"/>
      <c r="AM4532" s="240"/>
      <c r="AN4532" s="240"/>
      <c r="AO4532" s="240"/>
      <c r="AP4532" s="240"/>
      <c r="AQ4532" s="240"/>
      <c r="AR4532" s="240"/>
      <c r="AS4532" s="240"/>
      <c r="AT4532" s="256"/>
      <c r="AU4532" s="256"/>
      <c r="AV4532" s="259"/>
      <c r="AW4532" s="259"/>
      <c r="AX4532" s="256"/>
      <c r="AY4532" s="256"/>
      <c r="AZ4532" s="256"/>
      <c r="BA4532" s="256"/>
      <c r="BB4532" s="256"/>
      <c r="BC4532" s="256"/>
      <c r="BD4532" s="256"/>
      <c r="BE4532" s="256"/>
      <c r="BF4532" s="256"/>
      <c r="BG4532" s="256"/>
      <c r="BH4532" s="256"/>
      <c r="BI4532" s="256"/>
      <c r="BJ4532" s="256"/>
      <c r="BK4532" s="256"/>
      <c r="BL4532" s="262"/>
      <c r="BM4532" s="262"/>
      <c r="BN4532" s="262"/>
      <c r="BO4532" s="262"/>
      <c r="BP4532" s="262"/>
      <c r="BQ4532" s="262"/>
      <c r="BR4532" s="270"/>
      <c r="BS4532" s="270"/>
      <c r="BT4532" s="270"/>
      <c r="BU4532" s="270"/>
      <c r="BV4532" s="270"/>
      <c r="BW4532" s="270"/>
      <c r="BX4532" s="256"/>
      <c r="BY4532" s="256"/>
      <c r="BZ4532" s="256"/>
      <c r="CA4532" s="267"/>
      <c r="CB4532" s="267"/>
      <c r="CC4532" s="274"/>
      <c r="CD4532" s="267"/>
      <c r="CE4532" s="267"/>
      <c r="CF4532" s="267"/>
      <c r="CG4532" s="267"/>
      <c r="CH4532" s="267"/>
      <c r="CI4532" s="267"/>
      <c r="CJ4532" s="267"/>
      <c r="CK4532" s="267"/>
      <c r="CL4532" s="265"/>
      <c r="CM4532" s="272"/>
      <c r="CN4532" s="264"/>
      <c r="CO4532" s="138"/>
      <c r="CP4532" s="226"/>
      <c r="CQ4532" s="226"/>
      <c r="CR4532" s="226"/>
      <c r="CS4532" s="139"/>
      <c r="CT4532" s="139"/>
      <c r="CU4532" s="139"/>
      <c r="CV4532" s="139"/>
      <c r="CW4532" s="139"/>
      <c r="CX4532" s="139"/>
      <c r="CY4532" s="139"/>
      <c r="CZ4532" s="139"/>
      <c r="DA4532" s="139"/>
      <c r="DB4532" s="120"/>
      <c r="DC4532" s="120"/>
      <c r="DD4532" s="120"/>
      <c r="DE4532" s="120"/>
      <c r="DF4532" s="120"/>
      <c r="DG4532" s="120"/>
      <c r="DH4532" s="120"/>
      <c r="DI4532" s="120"/>
      <c r="DJ4532" s="120"/>
      <c r="DK4532" s="120"/>
      <c r="DL4532" s="120"/>
      <c r="DM4532" s="120"/>
      <c r="DN4532" s="120"/>
    </row>
    <row r="4533" spans="1:118" s="119" customFormat="1">
      <c r="A4533" s="228"/>
      <c r="B4533" s="231"/>
      <c r="C4533" s="234"/>
      <c r="D4533" s="237"/>
      <c r="E4533" s="237"/>
      <c r="F4533" s="243"/>
      <c r="G4533" s="122">
        <v>2.7</v>
      </c>
      <c r="H4533" s="84"/>
      <c r="I4533" s="84"/>
      <c r="J4533" s="84"/>
      <c r="K4533" s="84"/>
      <c r="L4533" s="84"/>
      <c r="M4533" s="84"/>
      <c r="N4533" s="84"/>
      <c r="O4533" s="84"/>
      <c r="P4533" s="84"/>
      <c r="Q4533" s="84"/>
      <c r="R4533" s="84"/>
      <c r="S4533" s="84"/>
      <c r="T4533" s="84"/>
      <c r="U4533" s="84"/>
      <c r="V4533" s="84"/>
      <c r="W4533" s="84"/>
      <c r="X4533" s="84"/>
      <c r="Y4533" s="84"/>
      <c r="Z4533" s="84"/>
      <c r="AA4533" s="84"/>
      <c r="AB4533" s="84"/>
      <c r="AC4533" s="80"/>
      <c r="AD4533" s="80"/>
      <c r="AE4533" s="80"/>
      <c r="AF4533" s="80"/>
      <c r="AG4533" s="80"/>
      <c r="AH4533" s="80"/>
      <c r="AI4533" s="80"/>
      <c r="AJ4533" s="80"/>
      <c r="AK4533" s="80"/>
      <c r="AL4533" s="80"/>
      <c r="AM4533" s="240"/>
      <c r="AN4533" s="240"/>
      <c r="AO4533" s="240"/>
      <c r="AP4533" s="240"/>
      <c r="AQ4533" s="240"/>
      <c r="AR4533" s="240"/>
      <c r="AS4533" s="240"/>
      <c r="AT4533" s="256"/>
      <c r="AU4533" s="256"/>
      <c r="AV4533" s="259"/>
      <c r="AW4533" s="259"/>
      <c r="AX4533" s="256"/>
      <c r="AY4533" s="256"/>
      <c r="AZ4533" s="256"/>
      <c r="BA4533" s="256"/>
      <c r="BB4533" s="256"/>
      <c r="BC4533" s="256"/>
      <c r="BD4533" s="256"/>
      <c r="BE4533" s="256"/>
      <c r="BF4533" s="256"/>
      <c r="BG4533" s="256"/>
      <c r="BH4533" s="256"/>
      <c r="BI4533" s="256"/>
      <c r="BJ4533" s="256"/>
      <c r="BK4533" s="256"/>
      <c r="BL4533" s="262"/>
      <c r="BM4533" s="262"/>
      <c r="BN4533" s="262"/>
      <c r="BO4533" s="262"/>
      <c r="BP4533" s="262"/>
      <c r="BQ4533" s="262"/>
      <c r="BR4533" s="270"/>
      <c r="BS4533" s="270"/>
      <c r="BT4533" s="270"/>
      <c r="BU4533" s="270"/>
      <c r="BV4533" s="270"/>
      <c r="BW4533" s="270"/>
      <c r="BX4533" s="256"/>
      <c r="BY4533" s="256"/>
      <c r="BZ4533" s="256"/>
      <c r="CA4533" s="267"/>
      <c r="CB4533" s="267"/>
      <c r="CC4533" s="274"/>
      <c r="CD4533" s="267"/>
      <c r="CE4533" s="267"/>
      <c r="CF4533" s="267"/>
      <c r="CG4533" s="267"/>
      <c r="CH4533" s="267"/>
      <c r="CI4533" s="267"/>
      <c r="CJ4533" s="267"/>
      <c r="CK4533" s="267"/>
      <c r="CL4533" s="265"/>
      <c r="CM4533" s="272"/>
      <c r="CN4533" s="264"/>
      <c r="CO4533" s="138"/>
      <c r="CP4533" s="226"/>
      <c r="CQ4533" s="226"/>
      <c r="CR4533" s="226"/>
      <c r="CS4533" s="139"/>
      <c r="CT4533" s="139"/>
      <c r="CU4533" s="139"/>
      <c r="CV4533" s="139"/>
      <c r="CW4533" s="139"/>
      <c r="CX4533" s="139"/>
      <c r="CY4533" s="139"/>
      <c r="CZ4533" s="139"/>
      <c r="DA4533" s="139"/>
      <c r="DB4533" s="120"/>
      <c r="DC4533" s="120"/>
      <c r="DD4533" s="120"/>
      <c r="DE4533" s="120"/>
      <c r="DF4533" s="120"/>
      <c r="DG4533" s="120"/>
      <c r="DH4533" s="120"/>
      <c r="DI4533" s="120"/>
      <c r="DJ4533" s="120"/>
      <c r="DK4533" s="120"/>
      <c r="DL4533" s="120"/>
      <c r="DM4533" s="120"/>
      <c r="DN4533" s="120"/>
    </row>
    <row r="4534" spans="1:118" s="119" customFormat="1">
      <c r="A4534" s="228"/>
      <c r="B4534" s="231"/>
      <c r="C4534" s="234"/>
      <c r="D4534" s="237"/>
      <c r="E4534" s="237"/>
      <c r="F4534" s="243"/>
      <c r="G4534" s="122">
        <v>3</v>
      </c>
      <c r="H4534" s="84">
        <v>10.5</v>
      </c>
      <c r="I4534" s="84"/>
      <c r="J4534" s="84"/>
      <c r="K4534" s="84"/>
      <c r="L4534" s="84"/>
      <c r="M4534" s="84"/>
      <c r="N4534" s="84"/>
      <c r="O4534" s="84"/>
      <c r="P4534" s="84"/>
      <c r="Q4534" s="84"/>
      <c r="R4534" s="84"/>
      <c r="S4534" s="84"/>
      <c r="T4534" s="84"/>
      <c r="U4534" s="84"/>
      <c r="V4534" s="84"/>
      <c r="W4534" s="84"/>
      <c r="X4534" s="84"/>
      <c r="Y4534" s="84"/>
      <c r="Z4534" s="84"/>
      <c r="AA4534" s="84"/>
      <c r="AB4534" s="84"/>
      <c r="AC4534" s="80"/>
      <c r="AD4534" s="80"/>
      <c r="AE4534" s="80"/>
      <c r="AF4534" s="80"/>
      <c r="AG4534" s="80"/>
      <c r="AH4534" s="80"/>
      <c r="AI4534" s="80"/>
      <c r="AJ4534" s="80"/>
      <c r="AK4534" s="80"/>
      <c r="AL4534" s="80"/>
      <c r="AM4534" s="240"/>
      <c r="AN4534" s="240"/>
      <c r="AO4534" s="240"/>
      <c r="AP4534" s="240"/>
      <c r="AQ4534" s="240"/>
      <c r="AR4534" s="240"/>
      <c r="AS4534" s="240"/>
      <c r="AT4534" s="256"/>
      <c r="AU4534" s="256"/>
      <c r="AV4534" s="259"/>
      <c r="AW4534" s="259"/>
      <c r="AX4534" s="256"/>
      <c r="AY4534" s="256"/>
      <c r="AZ4534" s="256"/>
      <c r="BA4534" s="256"/>
      <c r="BB4534" s="256"/>
      <c r="BC4534" s="256"/>
      <c r="BD4534" s="256"/>
      <c r="BE4534" s="256"/>
      <c r="BF4534" s="256"/>
      <c r="BG4534" s="256"/>
      <c r="BH4534" s="256"/>
      <c r="BI4534" s="256"/>
      <c r="BJ4534" s="256"/>
      <c r="BK4534" s="256"/>
      <c r="BL4534" s="262"/>
      <c r="BM4534" s="262"/>
      <c r="BN4534" s="262"/>
      <c r="BO4534" s="262"/>
      <c r="BP4534" s="262"/>
      <c r="BQ4534" s="262"/>
      <c r="BR4534" s="270"/>
      <c r="BS4534" s="270"/>
      <c r="BT4534" s="270"/>
      <c r="BU4534" s="270"/>
      <c r="BV4534" s="270"/>
      <c r="BW4534" s="270"/>
      <c r="BX4534" s="256"/>
      <c r="BY4534" s="256"/>
      <c r="BZ4534" s="256"/>
      <c r="CA4534" s="267"/>
      <c r="CB4534" s="267"/>
      <c r="CC4534" s="274"/>
      <c r="CD4534" s="267"/>
      <c r="CE4534" s="267"/>
      <c r="CF4534" s="267"/>
      <c r="CG4534" s="267"/>
      <c r="CH4534" s="267"/>
      <c r="CI4534" s="267"/>
      <c r="CJ4534" s="267"/>
      <c r="CK4534" s="267"/>
      <c r="CL4534" s="265"/>
      <c r="CM4534" s="272"/>
      <c r="CN4534" s="264"/>
      <c r="CO4534" s="138"/>
      <c r="CP4534" s="226"/>
      <c r="CQ4534" s="226"/>
      <c r="CR4534" s="226"/>
      <c r="CS4534" s="139"/>
      <c r="CT4534" s="139"/>
      <c r="CU4534" s="139"/>
      <c r="CV4534" s="139"/>
      <c r="CW4534" s="139"/>
      <c r="CX4534" s="139"/>
      <c r="CY4534" s="139"/>
      <c r="CZ4534" s="139"/>
      <c r="DA4534" s="139"/>
      <c r="DB4534" s="120"/>
      <c r="DC4534" s="120"/>
      <c r="DD4534" s="120"/>
      <c r="DE4534" s="120"/>
      <c r="DF4534" s="120"/>
      <c r="DG4534" s="120"/>
      <c r="DH4534" s="120"/>
      <c r="DI4534" s="120"/>
      <c r="DJ4534" s="120"/>
      <c r="DK4534" s="120"/>
      <c r="DL4534" s="120"/>
      <c r="DM4534" s="120"/>
      <c r="DN4534" s="120"/>
    </row>
    <row r="4535" spans="1:118" s="119" customFormat="1">
      <c r="A4535" s="228"/>
      <c r="B4535" s="231"/>
      <c r="C4535" s="234"/>
      <c r="D4535" s="237"/>
      <c r="E4535" s="237"/>
      <c r="F4535" s="244"/>
      <c r="G4535" s="123">
        <v>3.9</v>
      </c>
      <c r="H4535" s="85"/>
      <c r="I4535" s="85"/>
      <c r="J4535" s="85"/>
      <c r="K4535" s="85"/>
      <c r="L4535" s="85"/>
      <c r="M4535" s="85"/>
      <c r="N4535" s="85"/>
      <c r="O4535" s="85"/>
      <c r="P4535" s="85"/>
      <c r="Q4535" s="85"/>
      <c r="R4535" s="85"/>
      <c r="S4535" s="85"/>
      <c r="T4535" s="85"/>
      <c r="U4535" s="85"/>
      <c r="V4535" s="85"/>
      <c r="W4535" s="85"/>
      <c r="X4535" s="85"/>
      <c r="Y4535" s="85"/>
      <c r="Z4535" s="85"/>
      <c r="AA4535" s="85"/>
      <c r="AB4535" s="85"/>
      <c r="AC4535" s="81"/>
      <c r="AD4535" s="81"/>
      <c r="AE4535" s="81"/>
      <c r="AF4535" s="81"/>
      <c r="AG4535" s="81"/>
      <c r="AH4535" s="81"/>
      <c r="AI4535" s="81"/>
      <c r="AJ4535" s="81"/>
      <c r="AK4535" s="81"/>
      <c r="AL4535" s="81"/>
      <c r="AM4535" s="240"/>
      <c r="AN4535" s="240"/>
      <c r="AO4535" s="240"/>
      <c r="AP4535" s="240"/>
      <c r="AQ4535" s="240"/>
      <c r="AR4535" s="240"/>
      <c r="AS4535" s="240"/>
      <c r="AT4535" s="256"/>
      <c r="AU4535" s="256"/>
      <c r="AV4535" s="259"/>
      <c r="AW4535" s="259"/>
      <c r="AX4535" s="256"/>
      <c r="AY4535" s="256"/>
      <c r="AZ4535" s="256"/>
      <c r="BA4535" s="256"/>
      <c r="BB4535" s="256"/>
      <c r="BC4535" s="256"/>
      <c r="BD4535" s="256"/>
      <c r="BE4535" s="256"/>
      <c r="BF4535" s="256"/>
      <c r="BG4535" s="256"/>
      <c r="BH4535" s="256"/>
      <c r="BI4535" s="256"/>
      <c r="BJ4535" s="256"/>
      <c r="BK4535" s="256"/>
      <c r="BL4535" s="262"/>
      <c r="BM4535" s="262"/>
      <c r="BN4535" s="262"/>
      <c r="BO4535" s="262"/>
      <c r="BP4535" s="262"/>
      <c r="BQ4535" s="262"/>
      <c r="BR4535" s="270"/>
      <c r="BS4535" s="270"/>
      <c r="BT4535" s="270"/>
      <c r="BU4535" s="270"/>
      <c r="BV4535" s="270"/>
      <c r="BW4535" s="270"/>
      <c r="BX4535" s="256"/>
      <c r="BY4535" s="256"/>
      <c r="BZ4535" s="256"/>
      <c r="CA4535" s="267"/>
      <c r="CB4535" s="267"/>
      <c r="CC4535" s="274"/>
      <c r="CD4535" s="267"/>
      <c r="CE4535" s="267"/>
      <c r="CF4535" s="267"/>
      <c r="CG4535" s="267"/>
      <c r="CH4535" s="267"/>
      <c r="CI4535" s="267"/>
      <c r="CJ4535" s="267"/>
      <c r="CK4535" s="267"/>
      <c r="CL4535" s="265"/>
      <c r="CM4535" s="272"/>
      <c r="CN4535" s="264"/>
      <c r="CO4535" s="138"/>
      <c r="CP4535" s="226"/>
      <c r="CQ4535" s="226"/>
      <c r="CR4535" s="226"/>
      <c r="CS4535" s="139"/>
      <c r="CT4535" s="139"/>
      <c r="CU4535" s="139"/>
      <c r="CV4535" s="139"/>
      <c r="CW4535" s="139"/>
      <c r="CX4535" s="139"/>
      <c r="CY4535" s="139"/>
      <c r="CZ4535" s="139"/>
      <c r="DA4535" s="139"/>
      <c r="DB4535" s="120"/>
      <c r="DC4535" s="120"/>
      <c r="DD4535" s="120"/>
      <c r="DE4535" s="120"/>
      <c r="DF4535" s="120"/>
      <c r="DG4535" s="120"/>
      <c r="DH4535" s="120"/>
      <c r="DI4535" s="120"/>
      <c r="DJ4535" s="120"/>
      <c r="DK4535" s="120"/>
      <c r="DL4535" s="120"/>
      <c r="DM4535" s="120"/>
      <c r="DN4535" s="120"/>
    </row>
    <row r="4536" spans="1:118" s="119" customFormat="1">
      <c r="A4536" s="229"/>
      <c r="B4536" s="232"/>
      <c r="C4536" s="235"/>
      <c r="D4536" s="238"/>
      <c r="E4536" s="238"/>
      <c r="F4536" s="245" t="s">
        <v>83</v>
      </c>
      <c r="G4536" s="246"/>
      <c r="H4536" s="82"/>
      <c r="I4536" s="82"/>
      <c r="J4536" s="82"/>
      <c r="K4536" s="82"/>
      <c r="L4536" s="82"/>
      <c r="M4536" s="82"/>
      <c r="N4536" s="82"/>
      <c r="O4536" s="82"/>
      <c r="P4536" s="82"/>
      <c r="Q4536" s="82"/>
      <c r="R4536" s="82"/>
      <c r="S4536" s="82"/>
      <c r="T4536" s="82"/>
      <c r="U4536" s="82"/>
      <c r="V4536" s="82"/>
      <c r="W4536" s="82"/>
      <c r="X4536" s="82"/>
      <c r="Y4536" s="82"/>
      <c r="Z4536" s="82"/>
      <c r="AA4536" s="82"/>
      <c r="AB4536" s="82"/>
      <c r="AC4536" s="35"/>
      <c r="AD4536" s="35"/>
      <c r="AE4536" s="35"/>
      <c r="AF4536" s="35"/>
      <c r="AG4536" s="35"/>
      <c r="AH4536" s="35"/>
      <c r="AI4536" s="35"/>
      <c r="AJ4536" s="35"/>
      <c r="AK4536" s="35"/>
      <c r="AL4536" s="35"/>
      <c r="AM4536" s="241"/>
      <c r="AN4536" s="241"/>
      <c r="AO4536" s="241"/>
      <c r="AP4536" s="241"/>
      <c r="AQ4536" s="241"/>
      <c r="AR4536" s="241"/>
      <c r="AS4536" s="241"/>
      <c r="AT4536" s="257"/>
      <c r="AU4536" s="257"/>
      <c r="AV4536" s="260"/>
      <c r="AW4536" s="260"/>
      <c r="AX4536" s="257"/>
      <c r="AY4536" s="257"/>
      <c r="AZ4536" s="257"/>
      <c r="BA4536" s="257"/>
      <c r="BB4536" s="257"/>
      <c r="BC4536" s="257"/>
      <c r="BD4536" s="257"/>
      <c r="BE4536" s="257"/>
      <c r="BF4536" s="257"/>
      <c r="BG4536" s="257"/>
      <c r="BH4536" s="257"/>
      <c r="BI4536" s="257"/>
      <c r="BJ4536" s="257"/>
      <c r="BK4536" s="257"/>
      <c r="BL4536" s="263"/>
      <c r="BM4536" s="263"/>
      <c r="BN4536" s="263"/>
      <c r="BO4536" s="263"/>
      <c r="BP4536" s="263"/>
      <c r="BQ4536" s="263"/>
      <c r="BR4536" s="271"/>
      <c r="BS4536" s="271"/>
      <c r="BT4536" s="271"/>
      <c r="BU4536" s="271"/>
      <c r="BV4536" s="271"/>
      <c r="BW4536" s="271"/>
      <c r="BX4536" s="257"/>
      <c r="BY4536" s="257"/>
      <c r="BZ4536" s="257"/>
      <c r="CA4536" s="268"/>
      <c r="CB4536" s="268"/>
      <c r="CC4536" s="275"/>
      <c r="CD4536" s="268"/>
      <c r="CE4536" s="268"/>
      <c r="CF4536" s="268"/>
      <c r="CG4536" s="268"/>
      <c r="CH4536" s="268"/>
      <c r="CI4536" s="268"/>
      <c r="CJ4536" s="268"/>
      <c r="CK4536" s="268"/>
      <c r="CL4536" s="265"/>
      <c r="CM4536" s="272"/>
      <c r="CN4536" s="264"/>
      <c r="CO4536" s="138"/>
      <c r="CP4536" s="226"/>
      <c r="CQ4536" s="226"/>
      <c r="CR4536" s="226"/>
      <c r="CS4536" s="139"/>
      <c r="CT4536" s="139"/>
      <c r="CU4536" s="139"/>
      <c r="CV4536" s="139"/>
      <c r="CW4536" s="139"/>
      <c r="CX4536" s="139"/>
      <c r="CY4536" s="139"/>
      <c r="CZ4536" s="139"/>
      <c r="DA4536" s="139"/>
      <c r="DB4536" s="120"/>
      <c r="DC4536" s="120"/>
      <c r="DD4536" s="120"/>
      <c r="DE4536" s="120"/>
      <c r="DF4536" s="120"/>
      <c r="DG4536" s="120"/>
      <c r="DH4536" s="120"/>
      <c r="DI4536" s="120"/>
      <c r="DJ4536" s="120"/>
      <c r="DK4536" s="120"/>
      <c r="DL4536" s="120"/>
      <c r="DM4536" s="120"/>
      <c r="DN4536" s="120"/>
    </row>
    <row r="4537" spans="1:118" s="119" customFormat="1" ht="14.25" customHeight="1">
      <c r="A4537" s="227">
        <f t="shared" ref="A4537:A4569" si="1379">A4529+1</f>
        <v>562</v>
      </c>
      <c r="B4537" s="230" t="s">
        <v>521</v>
      </c>
      <c r="C4537" s="233" t="s">
        <v>522</v>
      </c>
      <c r="D4537" s="236">
        <v>43711</v>
      </c>
      <c r="E4537" s="236" t="s">
        <v>503</v>
      </c>
      <c r="F4537" s="253" t="s">
        <v>80</v>
      </c>
      <c r="G4537" s="254"/>
      <c r="H4537" s="82" t="s">
        <v>69</v>
      </c>
      <c r="I4537" s="82"/>
      <c r="J4537" s="82" t="s">
        <v>61</v>
      </c>
      <c r="K4537" s="82" t="s">
        <v>61</v>
      </c>
      <c r="L4537" s="82" t="s">
        <v>61</v>
      </c>
      <c r="M4537" s="82" t="s">
        <v>61</v>
      </c>
      <c r="N4537" s="82" t="s">
        <v>61</v>
      </c>
      <c r="O4537" s="82" t="s">
        <v>973</v>
      </c>
      <c r="P4537" s="82" t="s">
        <v>61</v>
      </c>
      <c r="Q4537" s="82" t="s">
        <v>61</v>
      </c>
      <c r="R4537" s="82" t="s">
        <v>61</v>
      </c>
      <c r="S4537" s="82" t="s">
        <v>61</v>
      </c>
      <c r="T4537" s="82" t="s">
        <v>61</v>
      </c>
      <c r="U4537" s="82" t="s">
        <v>61</v>
      </c>
      <c r="V4537" s="82"/>
      <c r="W4537" s="82" t="s">
        <v>60</v>
      </c>
      <c r="X4537" s="82" t="s">
        <v>60</v>
      </c>
      <c r="Y4537" s="82" t="s">
        <v>60</v>
      </c>
      <c r="Z4537" s="82" t="s">
        <v>60</v>
      </c>
      <c r="AA4537" s="82" t="s">
        <v>60</v>
      </c>
      <c r="AB4537" s="82" t="s">
        <v>60</v>
      </c>
      <c r="AC4537" s="82"/>
      <c r="AD4537" s="82" t="s">
        <v>60</v>
      </c>
      <c r="AE4537" s="82" t="s">
        <v>60</v>
      </c>
      <c r="AF4537" s="82" t="s">
        <v>60</v>
      </c>
      <c r="AG4537" s="82" t="s">
        <v>60</v>
      </c>
      <c r="AH4537" s="82" t="s">
        <v>67</v>
      </c>
      <c r="AI4537" s="82" t="s">
        <v>1471</v>
      </c>
      <c r="AJ4537" s="82"/>
      <c r="AK4537" s="82" t="s">
        <v>61</v>
      </c>
      <c r="AL4537" s="82" t="s">
        <v>61</v>
      </c>
      <c r="AM4537" s="239">
        <f>COUNTIF(H4537:AL4537,"PH")+COUNTIF(H4537:AL4537,"PH/L")+COUNTIF(H4537:AL4537,"PM")</f>
        <v>0</v>
      </c>
      <c r="AN4537" s="239">
        <f>COUNTIF(H4537:AL4537,"PD")+COUNTIF(H4537:AL4537,"PDD")+COUNTIF(H4537:AL4537,"P/DS")/2+COUNTIF(H4537:AL4537,"PMD")</f>
        <v>0</v>
      </c>
      <c r="AO4537" s="239">
        <f>COUNTIF(H4537:AL4537,"PN")+COUNTIF(H4537:AL4537,"P/NS")/2+COUNTIF(H4537:AL4537,"PH")+COUNTIF(H4537:AL4537,"PH/F")/2+COUNTIF(H4537:AL4537,"PH/L")/2+COUNTIF(H4537:AL4537,"PM")</f>
        <v>0</v>
      </c>
      <c r="AP4537" s="239">
        <f>COUNTIF(H4537:AL4537,"BH")+COUNTIF(H4537:AL4537,"AL/BL")+COUNTIF(H4537:AL4537,"UL/BL")+COUNTIF(H4537:AL4537,"BM")</f>
        <v>0</v>
      </c>
      <c r="AQ4537" s="239">
        <f>COUNTIF(H4537:AL4537,"DS")+COUNTIF(H4537:AL4537,"AL/DS")/2+COUNTIF(H4537:AL4537,"UL/DS")/2+COUNTIF(H4537:AL4537,"CT")+COUNTIF(H4537:AL4537,"MD")</f>
        <v>10.5</v>
      </c>
      <c r="AR4537" s="239">
        <f>COUNTIF(H4537:AL4537,"NS")+COUNTIF(H4537:AL4537,"AL/NS")/2+COUNTIF(H4537:AL4537,"UL/NS")/2+COUNTIF(H4537:AL4537,"BH")+COUNTIF(H4537:AL4537,"AL/BF")/2+COUNTIF(H4537:AL4537,"AL/BL")/2+COUNTIF(H4537:AL4537,"UL/BL")/2+COUNTIF(H4537:AL4537,"UL/BF")/2+COUNTIF(H4537:AL4537,"BM")</f>
        <v>13</v>
      </c>
      <c r="AS4537" s="239">
        <f>COUNTIF(H4537:AL4537,"AL")+COUNTIF(H4537:AL4537,"AL/DS")/2+COUNTIF(H4537:AL4537,"AL/NS")/2+COUNTIF(H4537:AL4537,"NH")+COUNTIF(H4537:AL4537,"SL")+COUNTIF(H4537:AL4537,"NHD")+COUNTIF(H4537:AL4537,"B")+COUNTIF(H4537:AL4537,"HL")+COUNTIF(H4537:AL4537,"AL/BF")/2+COUNTIF(H4537:AL4537,"AL/BL")/2</f>
        <v>2</v>
      </c>
      <c r="AT4537" s="255">
        <f>COUNTIF(H4537:AL4537,"PD")+COUNTIF(H4537:AL4537,"PN")+COUNTIF(H4537:AL4537,"P/DS")/2+COUNTIF(H4537:AL4537,"P/NS")/2+COUNTIF(H4537:AL4537,"DS")+COUNTIF(H4537:AL4537,"NS")+COUNTIF(H4537:AL4537,"AL")+COUNTIF(H4537:AL4537,"AL/DS")+COUNTIF(H4537:AL4537,"AL/NS")+COUNTIF(H4537:AL4537,"NH")+COUNTIF(H4537:AL4537,"SL")+COUNTIF(H4537:AL4537,"UL/DS")/2+COUNTIF(H4537:AL4537,"UL/NS")/2+COUNTIF(H4537:AL4537,"CT")+COUNTIF(H4537:AL4537,"NHD")+COUNTIF(H4537:AL4537,"PDD")+COUNTIF(H4537:AL4537,"B")+COUNTIF(H4537:AL4537,"HL")+COUNTIF(H4537:AL4537,"PH")+COUNTIF(H4537:AL4537,"BH")+COUNTIF(H4537:AL4537,"AL/BF")+COUNTIF(H4537:AL4537,"AL/BL")+COUNTIF(H4537:AL4537,"UL/BF")/2+COUNTIF(H4537:AL4537,"UL/BL")/2+COUNTIF(H4537:AL4537,"PH/F")/2+COUNTIF(H4537:AL4537,"PH/L")/2+COUNTIF(H4537:AL4537,"MD")+COUNTIF(H4537:AL4537,"PMD")+COUNTIF(H4537:AL4537,"PM")+COUNTIF(H4537:AL4537,"BM")</f>
        <v>25.5</v>
      </c>
      <c r="AU4537" s="255">
        <f>COUNTIF(H4537:AL4537,"P/DS")/2+COUNTIF(H4537:AL4537,"P/NS")/2+COUNTIF(H4537:AL4537,"IL")+COUNTIF(H4537:AL4537,"NL")+COUNTIF(H4537:AL4537,"UL")+COUNTIF(H4537:AL4537,"UL/DS")/2+COUNTIF(H4537:AL4537,"UL/NS")/2+COUNTIF(H4537:AL4537,"KT")+COUNTIF(H4537:AL4537,"UL/BF")/2+COUNTIF(H4537:AL4537,"UL/BL")/2+COUNTIF(H4537:AL4537,"PH/F")/2+COUNTIF(H4537:AL4537,"PH/L")/2+COUNTIF(H4537:AL4537,"NB")</f>
        <v>0.5</v>
      </c>
      <c r="AV4537" s="258">
        <f>COUNTIF(H4537:AL4537,"PN")+COUNTIF(H4537:AL4537,"TVD")+COUNTIF(H4537:AL4537,"PH")+COUNTIF(H4537:AL4537,"PM")+COUNTIF(H4537:AL4537,"PDD")-COUNTIFS(H4537:AL4537,"PN",H4544:AL4544,"&gt;=3")-COUNTIFS(H4537:AL4537,"PM",H4544:AL4544,"&gt;=3")</f>
        <v>0</v>
      </c>
      <c r="AW4537" s="258">
        <f>COUNTIF(H4537:AL4537,"NS")+COUNTIF(H4537:AL4537,"D")+COUNTIF(H4537:AL4537,"BH")+COUNTIF(H4537:AL4537,"NHD")+COUNTIF(H4537:AL4537,"BM")-COUNTIFS(H4537:AL4537,"NS",H4544:AL4544,"&gt;=3")-COUNTIFS(H4537:AL4537,"BH",H4544:AL4544,"&gt;=3")-COUNTIFS(H4537:AL4537,"BM",H4544:AL4544,"&gt;=3")</f>
        <v>14</v>
      </c>
      <c r="AX4537" s="255">
        <f>COUNTIF(H4537:AL4537,"AL")+COUNTIF(H4537:AL4537,"AL/DS")/2+COUNTIF(H4537:AL4537,"AL/NS")/2+COUNTIF(H4537:AL4537,"AL/BF")+COUNTIF(H4537:AL4537,"AL/BL")/2</f>
        <v>1</v>
      </c>
      <c r="AY4537" s="255">
        <f>COUNTIF(H4537:AL4537,"SL")</f>
        <v>0</v>
      </c>
      <c r="AZ4537" s="255">
        <f>COUNTIF(H4537:AL4537,"NH")</f>
        <v>1</v>
      </c>
      <c r="BA4537" s="255">
        <f>COUNTIF(H4537:AL4537,"HL")</f>
        <v>0</v>
      </c>
      <c r="BB4537" s="255">
        <f>COUNTIF(G4537:AL4537,"P/DS")/2+COUNTIF(G4537:AL4537,"P/NS")/2+COUNTIF(G4537:AL4537,"UL")+COUNTIF(G4537:AL4537,"UL/DS")/2+COUNTIF(G4537:AL4537,"UL/NS")/2+COUNTIF(G4537:AL4537,"UL/BL")/2+COUNTIF(G4537:AL4537,"UL/BF")/2+COUNTIF(G4537:AL4537,"PH/F")/2+COUNTIF(G4537:AL4537,"PH/L")/2</f>
        <v>0.5</v>
      </c>
      <c r="BC4537" s="255">
        <f>COUNTIF(H4537:AL4537,"NB")</f>
        <v>0</v>
      </c>
      <c r="BD4537" s="255">
        <f>COUNTIF(H4537:AL4537,"NL")</f>
        <v>0</v>
      </c>
      <c r="BE4537" s="255">
        <f>COUNTIF(H4537:AL4537,"IL")</f>
        <v>0</v>
      </c>
      <c r="BF4537" s="255">
        <f>COUNTIF(H4537:AL4537,"KT")</f>
        <v>0</v>
      </c>
      <c r="BG4537" s="255">
        <f>COUNTIF(H4537:AL4537,"L70")</f>
        <v>0</v>
      </c>
      <c r="BH4537" s="255">
        <f>COUNTIF(H4537:AL4537,"MD")</f>
        <v>0</v>
      </c>
      <c r="BI4537" s="255">
        <f>COUNTIF(H4537:AL4537,"PMD")</f>
        <v>0</v>
      </c>
      <c r="BJ4537" s="255">
        <f>COUNTIF(H4537:AL4537,"PM")</f>
        <v>0</v>
      </c>
      <c r="BK4537" s="255">
        <f>COUNTIF(H4537:AL4537,"BM")</f>
        <v>0</v>
      </c>
      <c r="BL4537" s="261">
        <f>SUMIF(H4537:AL4537,"PD",H4538:AL4538)+SUMIF(H4537:AL4537,"PN",H4538:AL4538)+SUMIF(H4537:AL4537,"P/DS",H4538:AL4538)+SUMIF(H4537:AL4537,"PN/F",H4538:AL4538)+SUMIF(H4537:AL4537,"PN/L",H4538:AL4538)+SUMIF(H4537:AL4537,"TV",H4538:AL4538)+SUMIF(H4537:AL4537,"TVD",H4538:AL4538)+SUMIF(H4537:AL4537,"PDD",H4538:AL4538)</f>
        <v>0</v>
      </c>
      <c r="BM4537" s="261">
        <f>SUMIF(H4537:AL4537,"PD",H4539:AL4539)+SUMIF(H4537:AL4537,"PN",H4539:AL4539)+SUMIF(H4537:AL4537,"P/DS",H4539:AL4539)+SUMIF(H4537:AL4537,"PN/F",H4539:AL4539)+SUMIF(H4537:AL4537,"PN/L",H4539:AL4539)+SUMIF(H4537:AL4537,"TV",H4539:AL4539)+SUMIF(H4537:AL4537,"TVD",H4539:AL4539)+SUMIF(H4537:AL4537,"PDD",H4539:AL4539)+SUMIF(H4537:AL4537,"PMD",H4539:AL4539)</f>
        <v>0</v>
      </c>
      <c r="BN4537" s="261">
        <f>SUMIF(H4537:AL4537,"PD",H4540:AL4540)+SUMIF(H4537:AL4537,"PN",H4540:AL4540)+SUMIF(H4537:AL4537,"P/DS",H4540:AL4540)+SUMIF(H4537:AL4537,"PN/F",H4540:AL4540)+SUMIF(H4537:AL4537,"PN/L",H4540:AL4540)+SUMIF(H4537:AL4537,"TV",H4540:AL4540)+SUMIF(H4537:AL4537,"TVD",H4540:AL4540)</f>
        <v>0</v>
      </c>
      <c r="BO4537" s="261">
        <f>SUMIF(H4537:AL4537,"PD",H4541:AL4541)+SUMIF(H4537:AL4537,"PN",H4541:AL4541)+SUMIF(H4537:AL4537,"P/DS",H4541:AL4541)+SUMIF(H4537:AL4537,"PN/F",H4541:AL4541)+SUMIF(H4537:AL4537,"PN/L",H4541:AL4541)+SUMIF(H4537:AL4537,"TV",H4541:AL4541)+SUMIF(H4537:AL4537,"TVD",H4541:AL4541)</f>
        <v>0</v>
      </c>
      <c r="BP4537" s="261">
        <f>SUMIF(H4537:AL4537,"PD",H4542:AL4542)+SUMIF(H4537:AL4537,"PN",H4542:AL4542)+SUMIF(H4537:AL4537,"P/DS",H4542:AL4542)+SUMIF(H4537:AL4537,"PN/F",H4542:AL4542)+SUMIF(H4537:AL4537,"PN/L",H4542:AL4542)+SUMIF(H4537:AL4537,"TV",H4542:AL4542)+SUMIF(H4537:AL4537,"TVD",H4542:AL4542)+SUMIF(H4537:AL4537,"PDD",H4542:AL4542)+SUMIF(H4537:AL4537,"PH",H4542:AL4542)+SUMIF(H4537:AL4537,"PM",H4542:AL4542)</f>
        <v>0</v>
      </c>
      <c r="BQ4537" s="261">
        <f>SUMIF(H4537:AL4537,"PD",H4543:AL4543)+SUMIF(H4537:AL4537,"PN",H4543:AL4543)+SUMIF(H4537:AL4537,"P/DS",H4543:AL4543)+SUMIF(H4537:AL4537,"PN/F",H4543:AL4543)+SUMIF(H4537:AL4537,"PN/L",H4543:AL4543)+SUMIF(H4537:AL4537,"TV",H4543:AL4543)+SUMIF(H4537:AL4537,"TVD",H4543:AL4543)+SUMIF(H4537:AL4537,"PDD",H4543:AL4543)+SUMIF(H4537:AL4537,"PH",H4543:AL4543)+SUMIF(H4537:AL4537,"PM",H4543:AL4543)</f>
        <v>0</v>
      </c>
      <c r="BR4537" s="269">
        <f>SUM(H4538:AL4538)-BL4537</f>
        <v>25.5</v>
      </c>
      <c r="BS4537" s="269">
        <f>SUM(H4539:AL4539)-BM4537</f>
        <v>7</v>
      </c>
      <c r="BT4537" s="269">
        <f>SUM(H4540:AL4540)-BN4537</f>
        <v>0</v>
      </c>
      <c r="BU4537" s="269">
        <f>SUM(H4541:AL4541)-BO4537</f>
        <v>6</v>
      </c>
      <c r="BV4537" s="269">
        <f>SUM(H4542:AL4542)-BP4537</f>
        <v>0</v>
      </c>
      <c r="BW4537" s="269">
        <f>SUM(H4543:AL4543)-BQ4537</f>
        <v>0</v>
      </c>
      <c r="BX4537" s="255">
        <f>SUMIF(H4537:AL4537,"PD",H4544:AL4544)+SUMIF(H4537:AL4537,"PN",H4544:AL4544)+SUMIF(H4537:AL4537,"P/DS",H4544:AL4544)+SUMIF(H4537:AL4537,"PN/F",H4544:AL4544)+SUMIF(H4537:AL4537,"PN/L",H4544:AL4544)</f>
        <v>0</v>
      </c>
      <c r="BY4537" s="255">
        <f>SUM(H4544:AL4544)-BX4537</f>
        <v>0</v>
      </c>
      <c r="BZ4537" s="255">
        <f t="shared" ref="BZ4537" si="1380">+SUM(BL4537:BW4544)</f>
        <v>38.5</v>
      </c>
      <c r="CA4537" s="266">
        <f>(COUNTIFS(H4537:AL4537,"PD",H4538:AL4538,"&gt;=2"))*0.5-IF(CN4537="VP",COUNTIFS($H$16:$AL$16,"SAT",H4537:AL4537,"PD",H4538:AL4538,"&gt;=2"))*0.5</f>
        <v>0</v>
      </c>
      <c r="CB4537" s="266">
        <f>(COUNTIFS(H4537:AL4537,"PN",H4539:AL4539,"&gt;=0.5",H4538:AL4538,"&gt;=1.5"))*0.5+COUNTIFS(H4537:AL4537,"PDD",H4539:AL4539,"&gt;=0.5",H4538:AL4538,"&gt;=1.5")*0.5</f>
        <v>0</v>
      </c>
      <c r="CC4537" s="273">
        <f>(COUNTIFS(H4537:AL4537,"TV",H4539:AL4539,"&gt;=10"))*0.5+(COUNTIFS(H4537:AL4537,"PMD",H4539:AL4539,"&gt;=2"))*0.5</f>
        <v>0</v>
      </c>
      <c r="CD4537" s="266">
        <f>(COUNTIFS(H4537:AL4537,"TVD",H4541:AL4541,"&gt;=6.5",H4539:AL4539,"&gt;=3.5"))*0.5</f>
        <v>0</v>
      </c>
      <c r="CE4537" s="266">
        <f>(COUNTIFS(H4537:AL4537,"PD",H4542:AL4542,"&gt;=10"))*0.5</f>
        <v>0</v>
      </c>
      <c r="CF4537" s="266">
        <f>(COUNTIFS(H4537:AL4537,"PDD",H4542:AL4542,"&gt;=3.5",H4543:AL4543,"&gt;=6.5")+COUNTIFS(H4537:AL4537,"PH",H4543:AL4543,"&gt;=0.5",H4542:AL4542,"&gt;=1.5")+COUNTIFS(H4537:AL4537,"PM",H4543:AL4543,"&gt;=0.5",H4542:AL4542,"&gt;=1.5"))*0.5</f>
        <v>0</v>
      </c>
      <c r="CG4537" s="266">
        <f>(COUNTIFS(H4537:AL4537,"DS",H4538:AL4538,"&gt;=2")+COUNTIFS(H4537:AL4537,"AL/DS",H4538:AL4538,"&gt;=2"))*0.5-IF(CN4537="VP",COUNTIFS($H$16:$AL$16,"SAT",H4537:AL4537,"DS",H4538:AL4538,"&gt;=2"))*0.5</f>
        <v>1.5</v>
      </c>
      <c r="CH4537" s="266">
        <f>(COUNTIFS(H4537:AL4537,"NS",H4539:AL4539,"&gt;=0.5",H4538:AL4538,"&gt;=1.5")+COUNTIFS(H4537:AL4537,"AL/NS",H4539:AL4539,"&gt;=0.5",H4538:AL4538,"&gt;=1.5")+COUNTIFS(H4537:AL4537,"NHD",H4539:AL4539,"&gt;=4.5",H4542:AL4542,"&gt;=2",H4538:AL4538,"&gt;=1.5"))*0.5</f>
        <v>4</v>
      </c>
      <c r="CI4537" s="266">
        <f>(COUNTIF(H4539:AL4539,"&gt;=10")+COUNTIFS(H4537:AL4537,"MD",H4539:AL4539,"&gt;=2")-COUNTIFS(H4537:AL4537,"TV",H4539:AL4539,"&gt;=10"))*0.5</f>
        <v>0</v>
      </c>
      <c r="CJ4537" s="266">
        <f>(COUNTIFS(H4537:AL4537,"D",H4541:AL4541,"&gt;=6.5",H4539:AL4539,"&gt;=3.5"))*0.5</f>
        <v>0</v>
      </c>
      <c r="CK4537" s="266">
        <f>(COUNTIF(H4542:AL4542,"&gt;=10")-COUNTIFS(H4537:AL4537,"PD",H4542:AL4542,"&gt;=10"))*0.5</f>
        <v>0</v>
      </c>
      <c r="CL4537" s="265">
        <f>(COUNTIFS(H4537:AL4537,"NHD",H4542:AL4542,"&gt;=3.5",H4543:AL4543,"&gt;=6.5")+COUNTIFS(H4537:AL4537,"BH",H4542:AL4542,"&gt;=1.5",H4543:AL4543,"&gt;=0.5")+COUNTIFS(H4537:AL4537,"BM",H4542:AL4542,"&gt;=1.5",H4543:AL4543,"&gt;=0.5")+COUNTIFS(H4537:AL4537,"D",H4542:AL4542,"&gt;=1.5",H4543:AL4543,"&gt;=0.5"))*0.5</f>
        <v>0</v>
      </c>
      <c r="CM4537" s="272"/>
      <c r="CN4537" s="264" t="s">
        <v>723</v>
      </c>
      <c r="CO4537" s="138">
        <f t="shared" ref="CO4537" si="1381">+AM4537+AN4537+AO4537+AP4537+AQ4537+AR4537+AS4537+AU4537+BG4537</f>
        <v>26</v>
      </c>
      <c r="CP4537" s="225">
        <f>+SUM(I4538:I4543)-I4544</f>
        <v>0</v>
      </c>
      <c r="CQ4537" s="225">
        <f>+SUM(J4538:J4543)-J4544</f>
        <v>2.5</v>
      </c>
      <c r="CR4537" s="225">
        <f>+SUM(K4538:K4543)-K4544</f>
        <v>2.5</v>
      </c>
      <c r="CS4537" s="139"/>
      <c r="CT4537" s="139"/>
      <c r="CU4537" s="139"/>
      <c r="CV4537" s="139"/>
      <c r="CW4537" s="139"/>
      <c r="CX4537" s="139"/>
      <c r="CY4537" s="139"/>
      <c r="CZ4537" s="139"/>
      <c r="DA4537" s="139"/>
      <c r="DB4537" s="120"/>
      <c r="DC4537" s="120"/>
      <c r="DD4537" s="120"/>
      <c r="DE4537" s="120"/>
      <c r="DF4537" s="120"/>
      <c r="DG4537" s="120"/>
      <c r="DH4537" s="120"/>
      <c r="DI4537" s="120"/>
      <c r="DJ4537" s="120"/>
      <c r="DK4537" s="120"/>
      <c r="DL4537" s="120"/>
      <c r="DM4537" s="120"/>
      <c r="DN4537" s="120"/>
    </row>
    <row r="4538" spans="1:118" s="119" customFormat="1" ht="14.25" customHeight="1">
      <c r="A4538" s="228"/>
      <c r="B4538" s="231"/>
      <c r="C4538" s="234"/>
      <c r="D4538" s="237"/>
      <c r="E4538" s="237"/>
      <c r="F4538" s="242" t="s">
        <v>82</v>
      </c>
      <c r="G4538" s="121">
        <v>1.5</v>
      </c>
      <c r="H4538" s="83"/>
      <c r="I4538" s="83"/>
      <c r="J4538" s="83">
        <v>2</v>
      </c>
      <c r="K4538" s="83">
        <v>2</v>
      </c>
      <c r="L4538" s="83">
        <v>2</v>
      </c>
      <c r="M4538" s="83"/>
      <c r="N4538" s="83">
        <v>2</v>
      </c>
      <c r="O4538" s="83"/>
      <c r="P4538" s="83">
        <v>2</v>
      </c>
      <c r="Q4538" s="83">
        <v>2</v>
      </c>
      <c r="R4538" s="83">
        <v>0.5</v>
      </c>
      <c r="S4538" s="83">
        <v>2</v>
      </c>
      <c r="T4538" s="83">
        <v>2</v>
      </c>
      <c r="U4538" s="83">
        <v>0.5</v>
      </c>
      <c r="V4538" s="83"/>
      <c r="W4538" s="83">
        <v>3.5</v>
      </c>
      <c r="X4538" s="83"/>
      <c r="Y4538" s="83">
        <v>2.5</v>
      </c>
      <c r="Z4538" s="83">
        <v>2.5</v>
      </c>
      <c r="AA4538" s="83"/>
      <c r="AB4538" s="83"/>
      <c r="AC4538" s="79"/>
      <c r="AD4538" s="79"/>
      <c r="AE4538" s="79"/>
      <c r="AF4538" s="79"/>
      <c r="AG4538" s="79"/>
      <c r="AH4538" s="79"/>
      <c r="AI4538" s="79"/>
      <c r="AJ4538" s="79"/>
      <c r="AK4538" s="79"/>
      <c r="AL4538" s="79"/>
      <c r="AM4538" s="240"/>
      <c r="AN4538" s="240"/>
      <c r="AO4538" s="240"/>
      <c r="AP4538" s="240"/>
      <c r="AQ4538" s="240"/>
      <c r="AR4538" s="240"/>
      <c r="AS4538" s="240"/>
      <c r="AT4538" s="256"/>
      <c r="AU4538" s="256"/>
      <c r="AV4538" s="259"/>
      <c r="AW4538" s="259"/>
      <c r="AX4538" s="256"/>
      <c r="AY4538" s="256"/>
      <c r="AZ4538" s="256"/>
      <c r="BA4538" s="256"/>
      <c r="BB4538" s="256"/>
      <c r="BC4538" s="256"/>
      <c r="BD4538" s="256"/>
      <c r="BE4538" s="256"/>
      <c r="BF4538" s="256"/>
      <c r="BG4538" s="256"/>
      <c r="BH4538" s="256"/>
      <c r="BI4538" s="256"/>
      <c r="BJ4538" s="256"/>
      <c r="BK4538" s="256"/>
      <c r="BL4538" s="262"/>
      <c r="BM4538" s="262"/>
      <c r="BN4538" s="262"/>
      <c r="BO4538" s="262"/>
      <c r="BP4538" s="262"/>
      <c r="BQ4538" s="262"/>
      <c r="BR4538" s="270"/>
      <c r="BS4538" s="270"/>
      <c r="BT4538" s="270"/>
      <c r="BU4538" s="270"/>
      <c r="BV4538" s="270"/>
      <c r="BW4538" s="270"/>
      <c r="BX4538" s="256"/>
      <c r="BY4538" s="256"/>
      <c r="BZ4538" s="256"/>
      <c r="CA4538" s="267"/>
      <c r="CB4538" s="267"/>
      <c r="CC4538" s="274"/>
      <c r="CD4538" s="267"/>
      <c r="CE4538" s="267"/>
      <c r="CF4538" s="267"/>
      <c r="CG4538" s="267"/>
      <c r="CH4538" s="267"/>
      <c r="CI4538" s="267"/>
      <c r="CJ4538" s="267"/>
      <c r="CK4538" s="267"/>
      <c r="CL4538" s="265"/>
      <c r="CM4538" s="272"/>
      <c r="CN4538" s="264"/>
      <c r="CO4538" s="138"/>
      <c r="CP4538" s="226"/>
      <c r="CQ4538" s="226"/>
      <c r="CR4538" s="226"/>
      <c r="CS4538" s="139"/>
      <c r="CT4538" s="139"/>
      <c r="CU4538" s="139"/>
      <c r="CV4538" s="139"/>
      <c r="CW4538" s="139"/>
      <c r="CX4538" s="139"/>
      <c r="CY4538" s="139"/>
      <c r="CZ4538" s="139"/>
      <c r="DA4538" s="139"/>
      <c r="DB4538" s="120"/>
      <c r="DC4538" s="120"/>
      <c r="DD4538" s="120"/>
      <c r="DE4538" s="120"/>
      <c r="DF4538" s="120"/>
      <c r="DG4538" s="120"/>
      <c r="DH4538" s="120"/>
      <c r="DI4538" s="120"/>
      <c r="DJ4538" s="120"/>
      <c r="DK4538" s="120"/>
      <c r="DL4538" s="120"/>
      <c r="DM4538" s="120"/>
      <c r="DN4538" s="120"/>
    </row>
    <row r="4539" spans="1:118" s="119" customFormat="1">
      <c r="A4539" s="228"/>
      <c r="B4539" s="231"/>
      <c r="C4539" s="234"/>
      <c r="D4539" s="237"/>
      <c r="E4539" s="237"/>
      <c r="F4539" s="243"/>
      <c r="G4539" s="122">
        <v>2</v>
      </c>
      <c r="H4539" s="84"/>
      <c r="I4539" s="84"/>
      <c r="J4539" s="84">
        <v>0.5</v>
      </c>
      <c r="K4539" s="84">
        <v>0.5</v>
      </c>
      <c r="L4539" s="84">
        <v>0.5</v>
      </c>
      <c r="M4539" s="84"/>
      <c r="N4539" s="84">
        <v>0.5</v>
      </c>
      <c r="O4539" s="84">
        <v>2</v>
      </c>
      <c r="P4539" s="84">
        <v>0.5</v>
      </c>
      <c r="Q4539" s="84">
        <v>0.5</v>
      </c>
      <c r="R4539" s="84">
        <v>0.5</v>
      </c>
      <c r="S4539" s="84">
        <v>0.5</v>
      </c>
      <c r="T4539" s="84">
        <v>0.5</v>
      </c>
      <c r="U4539" s="84">
        <v>0.5</v>
      </c>
      <c r="V4539" s="84"/>
      <c r="W4539" s="84"/>
      <c r="X4539" s="84"/>
      <c r="Y4539" s="84"/>
      <c r="Z4539" s="84"/>
      <c r="AA4539" s="84"/>
      <c r="AB4539" s="84"/>
      <c r="AC4539" s="80"/>
      <c r="AD4539" s="80"/>
      <c r="AE4539" s="80"/>
      <c r="AF4539" s="80"/>
      <c r="AG4539" s="80"/>
      <c r="AH4539" s="80"/>
      <c r="AI4539" s="80"/>
      <c r="AJ4539" s="80"/>
      <c r="AK4539" s="80"/>
      <c r="AL4539" s="80"/>
      <c r="AM4539" s="240"/>
      <c r="AN4539" s="240"/>
      <c r="AO4539" s="240"/>
      <c r="AP4539" s="240"/>
      <c r="AQ4539" s="240"/>
      <c r="AR4539" s="240"/>
      <c r="AS4539" s="240"/>
      <c r="AT4539" s="256"/>
      <c r="AU4539" s="256"/>
      <c r="AV4539" s="259"/>
      <c r="AW4539" s="259"/>
      <c r="AX4539" s="256"/>
      <c r="AY4539" s="256"/>
      <c r="AZ4539" s="256"/>
      <c r="BA4539" s="256"/>
      <c r="BB4539" s="256"/>
      <c r="BC4539" s="256"/>
      <c r="BD4539" s="256"/>
      <c r="BE4539" s="256"/>
      <c r="BF4539" s="256"/>
      <c r="BG4539" s="256"/>
      <c r="BH4539" s="256"/>
      <c r="BI4539" s="256"/>
      <c r="BJ4539" s="256"/>
      <c r="BK4539" s="256"/>
      <c r="BL4539" s="262"/>
      <c r="BM4539" s="262"/>
      <c r="BN4539" s="262"/>
      <c r="BO4539" s="262"/>
      <c r="BP4539" s="262"/>
      <c r="BQ4539" s="262"/>
      <c r="BR4539" s="270"/>
      <c r="BS4539" s="270"/>
      <c r="BT4539" s="270"/>
      <c r="BU4539" s="270"/>
      <c r="BV4539" s="270"/>
      <c r="BW4539" s="270"/>
      <c r="BX4539" s="256"/>
      <c r="BY4539" s="256"/>
      <c r="BZ4539" s="256"/>
      <c r="CA4539" s="267"/>
      <c r="CB4539" s="267"/>
      <c r="CC4539" s="274"/>
      <c r="CD4539" s="267"/>
      <c r="CE4539" s="267"/>
      <c r="CF4539" s="267"/>
      <c r="CG4539" s="267"/>
      <c r="CH4539" s="267"/>
      <c r="CI4539" s="267"/>
      <c r="CJ4539" s="267"/>
      <c r="CK4539" s="267"/>
      <c r="CL4539" s="265"/>
      <c r="CM4539" s="272"/>
      <c r="CN4539" s="264"/>
      <c r="CO4539" s="138"/>
      <c r="CP4539" s="226"/>
      <c r="CQ4539" s="226"/>
      <c r="CR4539" s="226"/>
      <c r="CS4539" s="139"/>
      <c r="CT4539" s="139"/>
      <c r="CU4539" s="139"/>
      <c r="CV4539" s="139"/>
      <c r="CW4539" s="139"/>
      <c r="CX4539" s="139"/>
      <c r="CY4539" s="139"/>
      <c r="CZ4539" s="139"/>
      <c r="DA4539" s="139"/>
      <c r="DB4539" s="120"/>
      <c r="DC4539" s="120"/>
      <c r="DD4539" s="120"/>
      <c r="DE4539" s="120"/>
      <c r="DF4539" s="120"/>
      <c r="DG4539" s="120"/>
      <c r="DH4539" s="120"/>
      <c r="DI4539" s="120"/>
      <c r="DJ4539" s="120"/>
      <c r="DK4539" s="120"/>
      <c r="DL4539" s="120"/>
      <c r="DM4539" s="120"/>
      <c r="DN4539" s="120"/>
    </row>
    <row r="4540" spans="1:118" s="119" customFormat="1">
      <c r="A4540" s="228"/>
      <c r="B4540" s="231"/>
      <c r="C4540" s="234"/>
      <c r="D4540" s="237"/>
      <c r="E4540" s="237"/>
      <c r="F4540" s="243"/>
      <c r="G4540" s="122">
        <v>2.1</v>
      </c>
      <c r="H4540" s="84"/>
      <c r="I4540" s="84"/>
      <c r="J4540" s="84"/>
      <c r="K4540" s="84"/>
      <c r="L4540" s="84"/>
      <c r="M4540" s="84"/>
      <c r="N4540" s="84"/>
      <c r="O4540" s="84"/>
      <c r="P4540" s="84"/>
      <c r="Q4540" s="84"/>
      <c r="R4540" s="84"/>
      <c r="S4540" s="84"/>
      <c r="T4540" s="84"/>
      <c r="U4540" s="84"/>
      <c r="V4540" s="84"/>
      <c r="W4540" s="84"/>
      <c r="X4540" s="84"/>
      <c r="Y4540" s="84"/>
      <c r="Z4540" s="84"/>
      <c r="AA4540" s="84"/>
      <c r="AB4540" s="84"/>
      <c r="AC4540" s="80"/>
      <c r="AD4540" s="80"/>
      <c r="AE4540" s="80"/>
      <c r="AF4540" s="80"/>
      <c r="AG4540" s="80"/>
      <c r="AH4540" s="80"/>
      <c r="AI4540" s="80"/>
      <c r="AJ4540" s="80"/>
      <c r="AK4540" s="80"/>
      <c r="AL4540" s="80"/>
      <c r="AM4540" s="240"/>
      <c r="AN4540" s="240"/>
      <c r="AO4540" s="240"/>
      <c r="AP4540" s="240"/>
      <c r="AQ4540" s="240"/>
      <c r="AR4540" s="240"/>
      <c r="AS4540" s="240"/>
      <c r="AT4540" s="256"/>
      <c r="AU4540" s="256"/>
      <c r="AV4540" s="259"/>
      <c r="AW4540" s="259"/>
      <c r="AX4540" s="256"/>
      <c r="AY4540" s="256"/>
      <c r="AZ4540" s="256"/>
      <c r="BA4540" s="256"/>
      <c r="BB4540" s="256"/>
      <c r="BC4540" s="256"/>
      <c r="BD4540" s="256"/>
      <c r="BE4540" s="256"/>
      <c r="BF4540" s="256"/>
      <c r="BG4540" s="256"/>
      <c r="BH4540" s="256"/>
      <c r="BI4540" s="256"/>
      <c r="BJ4540" s="256"/>
      <c r="BK4540" s="256"/>
      <c r="BL4540" s="262"/>
      <c r="BM4540" s="262"/>
      <c r="BN4540" s="262"/>
      <c r="BO4540" s="262"/>
      <c r="BP4540" s="262"/>
      <c r="BQ4540" s="262"/>
      <c r="BR4540" s="270"/>
      <c r="BS4540" s="270"/>
      <c r="BT4540" s="270"/>
      <c r="BU4540" s="270"/>
      <c r="BV4540" s="270"/>
      <c r="BW4540" s="270"/>
      <c r="BX4540" s="256"/>
      <c r="BY4540" s="256"/>
      <c r="BZ4540" s="256"/>
      <c r="CA4540" s="267"/>
      <c r="CB4540" s="267"/>
      <c r="CC4540" s="274"/>
      <c r="CD4540" s="267"/>
      <c r="CE4540" s="267"/>
      <c r="CF4540" s="267"/>
      <c r="CG4540" s="267"/>
      <c r="CH4540" s="267"/>
      <c r="CI4540" s="267"/>
      <c r="CJ4540" s="267"/>
      <c r="CK4540" s="267"/>
      <c r="CL4540" s="265"/>
      <c r="CM4540" s="272"/>
      <c r="CN4540" s="264"/>
      <c r="CO4540" s="138"/>
      <c r="CP4540" s="226"/>
      <c r="CQ4540" s="226"/>
      <c r="CR4540" s="226"/>
      <c r="CS4540" s="139"/>
      <c r="CT4540" s="139"/>
      <c r="CU4540" s="139"/>
      <c r="CV4540" s="139"/>
      <c r="CW4540" s="139"/>
      <c r="CX4540" s="139"/>
      <c r="CY4540" s="139"/>
      <c r="CZ4540" s="139"/>
      <c r="DA4540" s="139"/>
      <c r="DB4540" s="120"/>
      <c r="DC4540" s="120"/>
      <c r="DD4540" s="120"/>
      <c r="DE4540" s="120"/>
      <c r="DF4540" s="120"/>
      <c r="DG4540" s="120"/>
      <c r="DH4540" s="120"/>
      <c r="DI4540" s="120"/>
      <c r="DJ4540" s="120"/>
      <c r="DK4540" s="120"/>
      <c r="DL4540" s="120"/>
      <c r="DM4540" s="120"/>
      <c r="DN4540" s="120"/>
    </row>
    <row r="4541" spans="1:118" s="119" customFormat="1">
      <c r="A4541" s="228"/>
      <c r="B4541" s="231"/>
      <c r="C4541" s="234"/>
      <c r="D4541" s="237"/>
      <c r="E4541" s="237"/>
      <c r="F4541" s="243"/>
      <c r="G4541" s="122">
        <v>2.7</v>
      </c>
      <c r="H4541" s="84"/>
      <c r="I4541" s="84"/>
      <c r="J4541" s="84"/>
      <c r="K4541" s="84"/>
      <c r="L4541" s="84"/>
      <c r="M4541" s="84"/>
      <c r="N4541" s="84"/>
      <c r="O4541" s="84">
        <v>6</v>
      </c>
      <c r="P4541" s="84"/>
      <c r="Q4541" s="84"/>
      <c r="R4541" s="84"/>
      <c r="S4541" s="84"/>
      <c r="T4541" s="84"/>
      <c r="U4541" s="84"/>
      <c r="V4541" s="84"/>
      <c r="W4541" s="84"/>
      <c r="X4541" s="84"/>
      <c r="Y4541" s="84"/>
      <c r="Z4541" s="84"/>
      <c r="AA4541" s="84"/>
      <c r="AB4541" s="84"/>
      <c r="AC4541" s="80"/>
      <c r="AD4541" s="80"/>
      <c r="AE4541" s="80"/>
      <c r="AF4541" s="80"/>
      <c r="AG4541" s="80"/>
      <c r="AH4541" s="80"/>
      <c r="AI4541" s="80"/>
      <c r="AJ4541" s="80"/>
      <c r="AK4541" s="80"/>
      <c r="AL4541" s="80"/>
      <c r="AM4541" s="240"/>
      <c r="AN4541" s="240"/>
      <c r="AO4541" s="240"/>
      <c r="AP4541" s="240"/>
      <c r="AQ4541" s="240"/>
      <c r="AR4541" s="240"/>
      <c r="AS4541" s="240"/>
      <c r="AT4541" s="256"/>
      <c r="AU4541" s="256"/>
      <c r="AV4541" s="259"/>
      <c r="AW4541" s="259"/>
      <c r="AX4541" s="256"/>
      <c r="AY4541" s="256"/>
      <c r="AZ4541" s="256"/>
      <c r="BA4541" s="256"/>
      <c r="BB4541" s="256"/>
      <c r="BC4541" s="256"/>
      <c r="BD4541" s="256"/>
      <c r="BE4541" s="256"/>
      <c r="BF4541" s="256"/>
      <c r="BG4541" s="256"/>
      <c r="BH4541" s="256"/>
      <c r="BI4541" s="256"/>
      <c r="BJ4541" s="256"/>
      <c r="BK4541" s="256"/>
      <c r="BL4541" s="262"/>
      <c r="BM4541" s="262"/>
      <c r="BN4541" s="262"/>
      <c r="BO4541" s="262"/>
      <c r="BP4541" s="262"/>
      <c r="BQ4541" s="262"/>
      <c r="BR4541" s="270"/>
      <c r="BS4541" s="270"/>
      <c r="BT4541" s="270"/>
      <c r="BU4541" s="270"/>
      <c r="BV4541" s="270"/>
      <c r="BW4541" s="270"/>
      <c r="BX4541" s="256"/>
      <c r="BY4541" s="256"/>
      <c r="BZ4541" s="256"/>
      <c r="CA4541" s="267"/>
      <c r="CB4541" s="267"/>
      <c r="CC4541" s="274"/>
      <c r="CD4541" s="267"/>
      <c r="CE4541" s="267"/>
      <c r="CF4541" s="267"/>
      <c r="CG4541" s="267"/>
      <c r="CH4541" s="267"/>
      <c r="CI4541" s="267"/>
      <c r="CJ4541" s="267"/>
      <c r="CK4541" s="267"/>
      <c r="CL4541" s="265"/>
      <c r="CM4541" s="272"/>
      <c r="CN4541" s="264"/>
      <c r="CO4541" s="138"/>
      <c r="CP4541" s="226"/>
      <c r="CQ4541" s="226"/>
      <c r="CR4541" s="226"/>
      <c r="CS4541" s="139"/>
      <c r="CT4541" s="139"/>
      <c r="CU4541" s="139"/>
      <c r="CV4541" s="139"/>
      <c r="CW4541" s="139"/>
      <c r="CX4541" s="139"/>
      <c r="CY4541" s="139"/>
      <c r="CZ4541" s="139"/>
      <c r="DA4541" s="139"/>
      <c r="DB4541" s="120"/>
      <c r="DC4541" s="120"/>
      <c r="DD4541" s="120"/>
      <c r="DE4541" s="120"/>
      <c r="DF4541" s="120"/>
      <c r="DG4541" s="120"/>
      <c r="DH4541" s="120"/>
      <c r="DI4541" s="120"/>
      <c r="DJ4541" s="120"/>
      <c r="DK4541" s="120"/>
      <c r="DL4541" s="120"/>
      <c r="DM4541" s="120"/>
      <c r="DN4541" s="120"/>
    </row>
    <row r="4542" spans="1:118" s="119" customFormat="1">
      <c r="A4542" s="228"/>
      <c r="B4542" s="231"/>
      <c r="C4542" s="234"/>
      <c r="D4542" s="237"/>
      <c r="E4542" s="237"/>
      <c r="F4542" s="243"/>
      <c r="G4542" s="122">
        <v>3</v>
      </c>
      <c r="H4542" s="84"/>
      <c r="I4542" s="84"/>
      <c r="J4542" s="84"/>
      <c r="K4542" s="84"/>
      <c r="L4542" s="84"/>
      <c r="M4542" s="84"/>
      <c r="N4542" s="84"/>
      <c r="O4542" s="84"/>
      <c r="P4542" s="84"/>
      <c r="Q4542" s="84"/>
      <c r="R4542" s="84"/>
      <c r="S4542" s="84"/>
      <c r="T4542" s="84"/>
      <c r="U4542" s="84"/>
      <c r="V4542" s="84"/>
      <c r="W4542" s="84"/>
      <c r="X4542" s="84"/>
      <c r="Y4542" s="84"/>
      <c r="Z4542" s="84"/>
      <c r="AA4542" s="84"/>
      <c r="AB4542" s="84"/>
      <c r="AC4542" s="80"/>
      <c r="AD4542" s="80"/>
      <c r="AE4542" s="80"/>
      <c r="AF4542" s="80"/>
      <c r="AG4542" s="80"/>
      <c r="AH4542" s="80"/>
      <c r="AI4542" s="80"/>
      <c r="AJ4542" s="80"/>
      <c r="AK4542" s="80"/>
      <c r="AL4542" s="80"/>
      <c r="AM4542" s="240"/>
      <c r="AN4542" s="240"/>
      <c r="AO4542" s="240"/>
      <c r="AP4542" s="240"/>
      <c r="AQ4542" s="240"/>
      <c r="AR4542" s="240"/>
      <c r="AS4542" s="240"/>
      <c r="AT4542" s="256"/>
      <c r="AU4542" s="256"/>
      <c r="AV4542" s="259"/>
      <c r="AW4542" s="259"/>
      <c r="AX4542" s="256"/>
      <c r="AY4542" s="256"/>
      <c r="AZ4542" s="256"/>
      <c r="BA4542" s="256"/>
      <c r="BB4542" s="256"/>
      <c r="BC4542" s="256"/>
      <c r="BD4542" s="256"/>
      <c r="BE4542" s="256"/>
      <c r="BF4542" s="256"/>
      <c r="BG4542" s="256"/>
      <c r="BH4542" s="256"/>
      <c r="BI4542" s="256"/>
      <c r="BJ4542" s="256"/>
      <c r="BK4542" s="256"/>
      <c r="BL4542" s="262"/>
      <c r="BM4542" s="262"/>
      <c r="BN4542" s="262"/>
      <c r="BO4542" s="262"/>
      <c r="BP4542" s="262"/>
      <c r="BQ4542" s="262"/>
      <c r="BR4542" s="270"/>
      <c r="BS4542" s="270"/>
      <c r="BT4542" s="270"/>
      <c r="BU4542" s="270"/>
      <c r="BV4542" s="270"/>
      <c r="BW4542" s="270"/>
      <c r="BX4542" s="256"/>
      <c r="BY4542" s="256"/>
      <c r="BZ4542" s="256"/>
      <c r="CA4542" s="267"/>
      <c r="CB4542" s="267"/>
      <c r="CC4542" s="274"/>
      <c r="CD4542" s="267"/>
      <c r="CE4542" s="267"/>
      <c r="CF4542" s="267"/>
      <c r="CG4542" s="267"/>
      <c r="CH4542" s="267"/>
      <c r="CI4542" s="267"/>
      <c r="CJ4542" s="267"/>
      <c r="CK4542" s="267"/>
      <c r="CL4542" s="265"/>
      <c r="CM4542" s="272"/>
      <c r="CN4542" s="264"/>
      <c r="CO4542" s="138"/>
      <c r="CP4542" s="226"/>
      <c r="CQ4542" s="226"/>
      <c r="CR4542" s="226"/>
      <c r="CS4542" s="139"/>
      <c r="CT4542" s="139"/>
      <c r="CU4542" s="139"/>
      <c r="CV4542" s="139"/>
      <c r="CW4542" s="139"/>
      <c r="CX4542" s="139"/>
      <c r="CY4542" s="139"/>
      <c r="CZ4542" s="139"/>
      <c r="DA4542" s="139"/>
      <c r="DB4542" s="120"/>
      <c r="DC4542" s="120"/>
      <c r="DD4542" s="120"/>
      <c r="DE4542" s="120"/>
      <c r="DF4542" s="120"/>
      <c r="DG4542" s="120"/>
      <c r="DH4542" s="120"/>
      <c r="DI4542" s="120"/>
      <c r="DJ4542" s="120"/>
      <c r="DK4542" s="120"/>
      <c r="DL4542" s="120"/>
      <c r="DM4542" s="120"/>
      <c r="DN4542" s="120"/>
    </row>
    <row r="4543" spans="1:118" s="119" customFormat="1">
      <c r="A4543" s="228"/>
      <c r="B4543" s="231"/>
      <c r="C4543" s="234"/>
      <c r="D4543" s="237"/>
      <c r="E4543" s="237"/>
      <c r="F4543" s="244"/>
      <c r="G4543" s="123">
        <v>3.9</v>
      </c>
      <c r="H4543" s="85"/>
      <c r="I4543" s="85"/>
      <c r="J4543" s="85"/>
      <c r="K4543" s="85"/>
      <c r="L4543" s="85"/>
      <c r="M4543" s="85"/>
      <c r="N4543" s="85"/>
      <c r="O4543" s="85"/>
      <c r="P4543" s="85"/>
      <c r="Q4543" s="85"/>
      <c r="R4543" s="85"/>
      <c r="S4543" s="85"/>
      <c r="T4543" s="85"/>
      <c r="U4543" s="85"/>
      <c r="V4543" s="85"/>
      <c r="W4543" s="85"/>
      <c r="X4543" s="85"/>
      <c r="Y4543" s="85"/>
      <c r="Z4543" s="85"/>
      <c r="AA4543" s="85"/>
      <c r="AB4543" s="85"/>
      <c r="AC4543" s="81"/>
      <c r="AD4543" s="81"/>
      <c r="AE4543" s="81"/>
      <c r="AF4543" s="81"/>
      <c r="AG4543" s="81"/>
      <c r="AH4543" s="81"/>
      <c r="AI4543" s="81"/>
      <c r="AJ4543" s="81"/>
      <c r="AK4543" s="81"/>
      <c r="AL4543" s="81"/>
      <c r="AM4543" s="240"/>
      <c r="AN4543" s="240"/>
      <c r="AO4543" s="240"/>
      <c r="AP4543" s="240"/>
      <c r="AQ4543" s="240"/>
      <c r="AR4543" s="240"/>
      <c r="AS4543" s="240"/>
      <c r="AT4543" s="256"/>
      <c r="AU4543" s="256"/>
      <c r="AV4543" s="259"/>
      <c r="AW4543" s="259"/>
      <c r="AX4543" s="256"/>
      <c r="AY4543" s="256"/>
      <c r="AZ4543" s="256"/>
      <c r="BA4543" s="256"/>
      <c r="BB4543" s="256"/>
      <c r="BC4543" s="256"/>
      <c r="BD4543" s="256"/>
      <c r="BE4543" s="256"/>
      <c r="BF4543" s="256"/>
      <c r="BG4543" s="256"/>
      <c r="BH4543" s="256"/>
      <c r="BI4543" s="256"/>
      <c r="BJ4543" s="256"/>
      <c r="BK4543" s="256"/>
      <c r="BL4543" s="262"/>
      <c r="BM4543" s="262"/>
      <c r="BN4543" s="262"/>
      <c r="BO4543" s="262"/>
      <c r="BP4543" s="262"/>
      <c r="BQ4543" s="262"/>
      <c r="BR4543" s="270"/>
      <c r="BS4543" s="270"/>
      <c r="BT4543" s="270"/>
      <c r="BU4543" s="270"/>
      <c r="BV4543" s="270"/>
      <c r="BW4543" s="270"/>
      <c r="BX4543" s="256"/>
      <c r="BY4543" s="256"/>
      <c r="BZ4543" s="256"/>
      <c r="CA4543" s="267"/>
      <c r="CB4543" s="267"/>
      <c r="CC4543" s="274"/>
      <c r="CD4543" s="267"/>
      <c r="CE4543" s="267"/>
      <c r="CF4543" s="267"/>
      <c r="CG4543" s="267"/>
      <c r="CH4543" s="267"/>
      <c r="CI4543" s="267"/>
      <c r="CJ4543" s="267"/>
      <c r="CK4543" s="267"/>
      <c r="CL4543" s="265"/>
      <c r="CM4543" s="272"/>
      <c r="CN4543" s="264"/>
      <c r="CO4543" s="138"/>
      <c r="CP4543" s="226"/>
      <c r="CQ4543" s="226"/>
      <c r="CR4543" s="226"/>
      <c r="CS4543" s="139"/>
      <c r="CT4543" s="139"/>
      <c r="CU4543" s="139"/>
      <c r="CV4543" s="139"/>
      <c r="CW4543" s="139"/>
      <c r="CX4543" s="139"/>
      <c r="CY4543" s="139"/>
      <c r="CZ4543" s="139"/>
      <c r="DA4543" s="139"/>
      <c r="DB4543" s="120"/>
      <c r="DC4543" s="120"/>
      <c r="DD4543" s="120"/>
      <c r="DE4543" s="120"/>
      <c r="DF4543" s="120"/>
      <c r="DG4543" s="120"/>
      <c r="DH4543" s="120"/>
      <c r="DI4543" s="120"/>
      <c r="DJ4543" s="120"/>
      <c r="DK4543" s="120"/>
      <c r="DL4543" s="120"/>
      <c r="DM4543" s="120"/>
      <c r="DN4543" s="120"/>
    </row>
    <row r="4544" spans="1:118" s="119" customFormat="1">
      <c r="A4544" s="229"/>
      <c r="B4544" s="232"/>
      <c r="C4544" s="235"/>
      <c r="D4544" s="238"/>
      <c r="E4544" s="238"/>
      <c r="F4544" s="245" t="s">
        <v>83</v>
      </c>
      <c r="G4544" s="246"/>
      <c r="H4544" s="82"/>
      <c r="I4544" s="82"/>
      <c r="J4544" s="82"/>
      <c r="K4544" s="82"/>
      <c r="L4544" s="82"/>
      <c r="M4544" s="82"/>
      <c r="N4544" s="82"/>
      <c r="O4544" s="82"/>
      <c r="P4544" s="82"/>
      <c r="Q4544" s="82"/>
      <c r="R4544" s="82"/>
      <c r="S4544" s="82"/>
      <c r="T4544" s="82"/>
      <c r="U4544" s="82"/>
      <c r="V4544" s="82"/>
      <c r="W4544" s="82"/>
      <c r="X4544" s="82"/>
      <c r="Y4544" s="82"/>
      <c r="Z4544" s="82"/>
      <c r="AA4544" s="82"/>
      <c r="AB4544" s="82"/>
      <c r="AC4544" s="35"/>
      <c r="AD4544" s="35"/>
      <c r="AE4544" s="35"/>
      <c r="AF4544" s="35"/>
      <c r="AG4544" s="35"/>
      <c r="AH4544" s="35"/>
      <c r="AI4544" s="35"/>
      <c r="AJ4544" s="35"/>
      <c r="AK4544" s="35"/>
      <c r="AL4544" s="35"/>
      <c r="AM4544" s="241"/>
      <c r="AN4544" s="241"/>
      <c r="AO4544" s="241"/>
      <c r="AP4544" s="241"/>
      <c r="AQ4544" s="241"/>
      <c r="AR4544" s="241"/>
      <c r="AS4544" s="241"/>
      <c r="AT4544" s="257"/>
      <c r="AU4544" s="257"/>
      <c r="AV4544" s="260"/>
      <c r="AW4544" s="260"/>
      <c r="AX4544" s="257"/>
      <c r="AY4544" s="257"/>
      <c r="AZ4544" s="257"/>
      <c r="BA4544" s="257"/>
      <c r="BB4544" s="257"/>
      <c r="BC4544" s="257"/>
      <c r="BD4544" s="257"/>
      <c r="BE4544" s="257"/>
      <c r="BF4544" s="257"/>
      <c r="BG4544" s="257"/>
      <c r="BH4544" s="257"/>
      <c r="BI4544" s="257"/>
      <c r="BJ4544" s="257"/>
      <c r="BK4544" s="257"/>
      <c r="BL4544" s="263"/>
      <c r="BM4544" s="263"/>
      <c r="BN4544" s="263"/>
      <c r="BO4544" s="263"/>
      <c r="BP4544" s="263"/>
      <c r="BQ4544" s="263"/>
      <c r="BR4544" s="271"/>
      <c r="BS4544" s="271"/>
      <c r="BT4544" s="271"/>
      <c r="BU4544" s="271"/>
      <c r="BV4544" s="271"/>
      <c r="BW4544" s="271"/>
      <c r="BX4544" s="257"/>
      <c r="BY4544" s="257"/>
      <c r="BZ4544" s="257"/>
      <c r="CA4544" s="268"/>
      <c r="CB4544" s="268"/>
      <c r="CC4544" s="275"/>
      <c r="CD4544" s="268"/>
      <c r="CE4544" s="268"/>
      <c r="CF4544" s="268"/>
      <c r="CG4544" s="268"/>
      <c r="CH4544" s="268"/>
      <c r="CI4544" s="268"/>
      <c r="CJ4544" s="268"/>
      <c r="CK4544" s="268"/>
      <c r="CL4544" s="265"/>
      <c r="CM4544" s="272"/>
      <c r="CN4544" s="264"/>
      <c r="CO4544" s="138"/>
      <c r="CP4544" s="226"/>
      <c r="CQ4544" s="226"/>
      <c r="CR4544" s="226"/>
      <c r="CS4544" s="139"/>
      <c r="CT4544" s="139"/>
      <c r="CU4544" s="139"/>
      <c r="CV4544" s="139"/>
      <c r="CW4544" s="139"/>
      <c r="CX4544" s="139"/>
      <c r="CY4544" s="139"/>
      <c r="CZ4544" s="139"/>
      <c r="DA4544" s="139"/>
      <c r="DB4544" s="120"/>
      <c r="DC4544" s="120"/>
      <c r="DD4544" s="120"/>
      <c r="DE4544" s="120"/>
      <c r="DF4544" s="120"/>
      <c r="DG4544" s="120"/>
      <c r="DH4544" s="120"/>
      <c r="DI4544" s="120"/>
      <c r="DJ4544" s="120"/>
      <c r="DK4544" s="120"/>
      <c r="DL4544" s="120"/>
      <c r="DM4544" s="120"/>
      <c r="DN4544" s="120"/>
    </row>
    <row r="4545" spans="1:118" s="119" customFormat="1" ht="14.25" customHeight="1">
      <c r="A4545" s="227">
        <f t="shared" si="1379"/>
        <v>563</v>
      </c>
      <c r="B4545" s="230" t="s">
        <v>523</v>
      </c>
      <c r="C4545" s="233" t="s">
        <v>524</v>
      </c>
      <c r="D4545" s="236">
        <v>43711</v>
      </c>
      <c r="E4545" s="236" t="s">
        <v>503</v>
      </c>
      <c r="F4545" s="253" t="s">
        <v>80</v>
      </c>
      <c r="G4545" s="254"/>
      <c r="H4545" s="82" t="s">
        <v>69</v>
      </c>
      <c r="I4545" s="82" t="s">
        <v>973</v>
      </c>
      <c r="J4545" s="82" t="s">
        <v>61</v>
      </c>
      <c r="K4545" s="82" t="s">
        <v>61</v>
      </c>
      <c r="L4545" s="82" t="s">
        <v>61</v>
      </c>
      <c r="M4545" s="82" t="s">
        <v>61</v>
      </c>
      <c r="N4545" s="82" t="s">
        <v>61</v>
      </c>
      <c r="O4545" s="82" t="s">
        <v>973</v>
      </c>
      <c r="P4545" s="82" t="s">
        <v>61</v>
      </c>
      <c r="Q4545" s="82" t="s">
        <v>61</v>
      </c>
      <c r="R4545" s="82" t="s">
        <v>61</v>
      </c>
      <c r="S4545" s="82" t="s">
        <v>61</v>
      </c>
      <c r="T4545" s="82" t="s">
        <v>61</v>
      </c>
      <c r="U4545" s="82" t="s">
        <v>61</v>
      </c>
      <c r="V4545" s="82"/>
      <c r="W4545" s="82" t="s">
        <v>60</v>
      </c>
      <c r="X4545" s="82" t="s">
        <v>60</v>
      </c>
      <c r="Y4545" s="82" t="s">
        <v>60</v>
      </c>
      <c r="Z4545" s="82" t="s">
        <v>60</v>
      </c>
      <c r="AA4545" s="82" t="s">
        <v>60</v>
      </c>
      <c r="AB4545" s="82" t="s">
        <v>60</v>
      </c>
      <c r="AC4545" s="82"/>
      <c r="AD4545" s="82" t="s">
        <v>60</v>
      </c>
      <c r="AE4545" s="82" t="s">
        <v>60</v>
      </c>
      <c r="AF4545" s="82" t="s">
        <v>60</v>
      </c>
      <c r="AG4545" s="82" t="s">
        <v>60</v>
      </c>
      <c r="AH4545" s="82" t="s">
        <v>60</v>
      </c>
      <c r="AI4545" s="82" t="s">
        <v>1471</v>
      </c>
      <c r="AJ4545" s="82"/>
      <c r="AK4545" s="82" t="s">
        <v>61</v>
      </c>
      <c r="AL4545" s="82" t="s">
        <v>61</v>
      </c>
      <c r="AM4545" s="239">
        <f>COUNTIF(H4545:AL4545,"PH")+COUNTIF(H4545:AL4545,"PH/L")+COUNTIF(H4545:AL4545,"PM")</f>
        <v>0</v>
      </c>
      <c r="AN4545" s="239">
        <f>COUNTIF(H4545:AL4545,"PD")+COUNTIF(H4545:AL4545,"PDD")+COUNTIF(H4545:AL4545,"P/DS")/2+COUNTIF(H4545:AL4545,"PMD")</f>
        <v>0</v>
      </c>
      <c r="AO4545" s="239">
        <f>COUNTIF(H4545:AL4545,"PN")+COUNTIF(H4545:AL4545,"P/NS")/2+COUNTIF(H4545:AL4545,"PH")+COUNTIF(H4545:AL4545,"PH/F")/2+COUNTIF(H4545:AL4545,"PH/L")/2+COUNTIF(H4545:AL4545,"PM")</f>
        <v>0</v>
      </c>
      <c r="AP4545" s="239">
        <f>COUNTIF(H4545:AL4545,"BH")+COUNTIF(H4545:AL4545,"AL/BL")+COUNTIF(H4545:AL4545,"UL/BL")+COUNTIF(H4545:AL4545,"BM")</f>
        <v>0</v>
      </c>
      <c r="AQ4545" s="239">
        <f>COUNTIF(H4545:AL4545,"DS")+COUNTIF(H4545:AL4545,"AL/DS")/2+COUNTIF(H4545:AL4545,"UL/DS")/2+COUNTIF(H4545:AL4545,"CT")+COUNTIF(H4545:AL4545,"MD")</f>
        <v>11.5</v>
      </c>
      <c r="AR4545" s="239">
        <f>COUNTIF(H4545:AL4545,"NS")+COUNTIF(H4545:AL4545,"AL/NS")/2+COUNTIF(H4545:AL4545,"UL/NS")/2+COUNTIF(H4545:AL4545,"BH")+COUNTIF(H4545:AL4545,"AL/BF")/2+COUNTIF(H4545:AL4545,"AL/BL")/2+COUNTIF(H4545:AL4545,"UL/BL")/2+COUNTIF(H4545:AL4545,"UL/BF")/2+COUNTIF(H4545:AL4545,"BM")</f>
        <v>13</v>
      </c>
      <c r="AS4545" s="239">
        <f>COUNTIF(H4545:AL4545,"AL")+COUNTIF(H4545:AL4545,"AL/DS")/2+COUNTIF(H4545:AL4545,"AL/NS")/2+COUNTIF(H4545:AL4545,"NH")+COUNTIF(H4545:AL4545,"SL")+COUNTIF(H4545:AL4545,"NHD")+COUNTIF(H4545:AL4545,"B")+COUNTIF(H4545:AL4545,"HL")+COUNTIF(H4545:AL4545,"AL/BF")/2+COUNTIF(H4545:AL4545,"AL/BL")/2</f>
        <v>1</v>
      </c>
      <c r="AT4545" s="255">
        <f>COUNTIF(H4545:AL4545,"PD")+COUNTIF(H4545:AL4545,"PN")+COUNTIF(H4545:AL4545,"P/DS")/2+COUNTIF(H4545:AL4545,"P/NS")/2+COUNTIF(H4545:AL4545,"DS")+COUNTIF(H4545:AL4545,"NS")+COUNTIF(H4545:AL4545,"AL")+COUNTIF(H4545:AL4545,"AL/DS")+COUNTIF(H4545:AL4545,"AL/NS")+COUNTIF(H4545:AL4545,"NH")+COUNTIF(H4545:AL4545,"SL")+COUNTIF(H4545:AL4545,"UL/DS")/2+COUNTIF(H4545:AL4545,"UL/NS")/2+COUNTIF(H4545:AL4545,"CT")+COUNTIF(H4545:AL4545,"NHD")+COUNTIF(H4545:AL4545,"PDD")+COUNTIF(H4545:AL4545,"B")+COUNTIF(H4545:AL4545,"HL")+COUNTIF(H4545:AL4545,"PH")+COUNTIF(H4545:AL4545,"BH")+COUNTIF(H4545:AL4545,"AL/BF")+COUNTIF(H4545:AL4545,"AL/BL")+COUNTIF(H4545:AL4545,"UL/BF")/2+COUNTIF(H4545:AL4545,"UL/BL")/2+COUNTIF(H4545:AL4545,"PH/F")/2+COUNTIF(H4545:AL4545,"PH/L")/2+COUNTIF(H4545:AL4545,"MD")+COUNTIF(H4545:AL4545,"PMD")+COUNTIF(H4545:AL4545,"PM")+COUNTIF(H4545:AL4545,"BM")</f>
        <v>25.5</v>
      </c>
      <c r="AU4545" s="255">
        <f>COUNTIF(H4545:AL4545,"P/DS")/2+COUNTIF(H4545:AL4545,"P/NS")/2+COUNTIF(H4545:AL4545,"IL")+COUNTIF(H4545:AL4545,"NL")+COUNTIF(H4545:AL4545,"UL")+COUNTIF(H4545:AL4545,"UL/DS")/2+COUNTIF(H4545:AL4545,"UL/NS")/2+COUNTIF(H4545:AL4545,"KT")+COUNTIF(H4545:AL4545,"UL/BF")/2+COUNTIF(H4545:AL4545,"UL/BL")/2+COUNTIF(H4545:AL4545,"PH/F")/2+COUNTIF(H4545:AL4545,"PH/L")/2+COUNTIF(H4545:AL4545,"NB")</f>
        <v>0.5</v>
      </c>
      <c r="AV4545" s="258">
        <f>COUNTIF(H4545:AL4545,"PN")+COUNTIF(H4545:AL4545,"TVD")+COUNTIF(H4545:AL4545,"PH")+COUNTIF(H4545:AL4545,"PM")+COUNTIF(H4545:AL4545,"PDD")-COUNTIFS(H4545:AL4545,"PN",H4552:AL4552,"&gt;=3")-COUNTIFS(H4545:AL4545,"PM",H4552:AL4552,"&gt;=3")</f>
        <v>0</v>
      </c>
      <c r="AW4545" s="258">
        <f>COUNTIF(H4545:AL4545,"NS")+COUNTIF(H4545:AL4545,"D")+COUNTIF(H4545:AL4545,"BH")+COUNTIF(H4545:AL4545,"NHD")+COUNTIF(H4545:AL4545,"BM")-COUNTIFS(H4545:AL4545,"NS",H4552:AL4552,"&gt;=3")-COUNTIFS(H4545:AL4545,"BH",H4552:AL4552,"&gt;=3")-COUNTIFS(H4545:AL4545,"BM",H4552:AL4552,"&gt;=3")</f>
        <v>15</v>
      </c>
      <c r="AX4545" s="255">
        <f>COUNTIF(H4545:AL4545,"AL")+COUNTIF(H4545:AL4545,"AL/DS")/2+COUNTIF(H4545:AL4545,"AL/NS")/2+COUNTIF(H4545:AL4545,"AL/BF")+COUNTIF(H4545:AL4545,"AL/BL")/2</f>
        <v>0</v>
      </c>
      <c r="AY4545" s="255">
        <f>COUNTIF(H4545:AL4545,"SL")</f>
        <v>0</v>
      </c>
      <c r="AZ4545" s="255">
        <f>COUNTIF(H4545:AL4545,"NH")</f>
        <v>1</v>
      </c>
      <c r="BA4545" s="255">
        <f>COUNTIF(H4545:AL4545,"HL")</f>
        <v>0</v>
      </c>
      <c r="BB4545" s="255">
        <f>COUNTIF(G4545:AL4545,"P/DS")/2+COUNTIF(G4545:AL4545,"P/NS")/2+COUNTIF(G4545:AL4545,"UL")+COUNTIF(G4545:AL4545,"UL/DS")/2+COUNTIF(G4545:AL4545,"UL/NS")/2+COUNTIF(G4545:AL4545,"UL/BL")/2+COUNTIF(G4545:AL4545,"UL/BF")/2+COUNTIF(G4545:AL4545,"PH/F")/2+COUNTIF(G4545:AL4545,"PH/L")/2</f>
        <v>0.5</v>
      </c>
      <c r="BC4545" s="255">
        <f>COUNTIF(H4545:AL4545,"NB")</f>
        <v>0</v>
      </c>
      <c r="BD4545" s="255">
        <f>COUNTIF(H4545:AL4545,"NL")</f>
        <v>0</v>
      </c>
      <c r="BE4545" s="255">
        <f>COUNTIF(H4545:AL4545,"IL")</f>
        <v>0</v>
      </c>
      <c r="BF4545" s="255">
        <f>COUNTIF(H4545:AL4545,"KT")</f>
        <v>0</v>
      </c>
      <c r="BG4545" s="255">
        <f>COUNTIF(H4545:AL4545,"L70")</f>
        <v>0</v>
      </c>
      <c r="BH4545" s="255">
        <f>COUNTIF(H4545:AL4545,"MD")</f>
        <v>0</v>
      </c>
      <c r="BI4545" s="255">
        <f>COUNTIF(H4545:AL4545,"PMD")</f>
        <v>0</v>
      </c>
      <c r="BJ4545" s="255">
        <f>COUNTIF(H4545:AL4545,"PM")</f>
        <v>0</v>
      </c>
      <c r="BK4545" s="255">
        <f>COUNTIF(H4545:AL4545,"BM")</f>
        <v>0</v>
      </c>
      <c r="BL4545" s="261">
        <f>SUMIF(H4545:AL4545,"PD",H4546:AL4546)+SUMIF(H4545:AL4545,"PN",H4546:AL4546)+SUMIF(H4545:AL4545,"P/DS",H4546:AL4546)+SUMIF(H4545:AL4545,"PN/F",H4546:AL4546)+SUMIF(H4545:AL4545,"PN/L",H4546:AL4546)+SUMIF(H4545:AL4545,"TV",H4546:AL4546)+SUMIF(H4545:AL4545,"TVD",H4546:AL4546)+SUMIF(H4545:AL4545,"PDD",H4546:AL4546)</f>
        <v>0</v>
      </c>
      <c r="BM4545" s="261">
        <f>SUMIF(H4545:AL4545,"PD",H4547:AL4547)+SUMIF(H4545:AL4545,"PN",H4547:AL4547)+SUMIF(H4545:AL4545,"P/DS",H4547:AL4547)+SUMIF(H4545:AL4545,"PN/F",H4547:AL4547)+SUMIF(H4545:AL4545,"PN/L",H4547:AL4547)+SUMIF(H4545:AL4545,"TV",H4547:AL4547)+SUMIF(H4545:AL4545,"TVD",H4547:AL4547)+SUMIF(H4545:AL4545,"PDD",H4547:AL4547)+SUMIF(H4545:AL4545,"PMD",H4547:AL4547)</f>
        <v>0</v>
      </c>
      <c r="BN4545" s="261">
        <f>SUMIF(H4545:AL4545,"PD",H4548:AL4548)+SUMIF(H4545:AL4545,"PN",H4548:AL4548)+SUMIF(H4545:AL4545,"P/DS",H4548:AL4548)+SUMIF(H4545:AL4545,"PN/F",H4548:AL4548)+SUMIF(H4545:AL4545,"PN/L",H4548:AL4548)+SUMIF(H4545:AL4545,"TV",H4548:AL4548)+SUMIF(H4545:AL4545,"TVD",H4548:AL4548)</f>
        <v>0</v>
      </c>
      <c r="BO4545" s="261">
        <f>SUMIF(H4545:AL4545,"PD",H4549:AL4549)+SUMIF(H4545:AL4545,"PN",H4549:AL4549)+SUMIF(H4545:AL4545,"P/DS",H4549:AL4549)+SUMIF(H4545:AL4545,"PN/F",H4549:AL4549)+SUMIF(H4545:AL4545,"PN/L",H4549:AL4549)+SUMIF(H4545:AL4545,"TV",H4549:AL4549)+SUMIF(H4545:AL4545,"TVD",H4549:AL4549)</f>
        <v>0</v>
      </c>
      <c r="BP4545" s="261">
        <f>SUMIF(H4545:AL4545,"PD",H4550:AL4550)+SUMIF(H4545:AL4545,"PN",H4550:AL4550)+SUMIF(H4545:AL4545,"P/DS",H4550:AL4550)+SUMIF(H4545:AL4545,"PN/F",H4550:AL4550)+SUMIF(H4545:AL4545,"PN/L",H4550:AL4550)+SUMIF(H4545:AL4545,"TV",H4550:AL4550)+SUMIF(H4545:AL4545,"TVD",H4550:AL4550)+SUMIF(H4545:AL4545,"PDD",H4550:AL4550)+SUMIF(H4545:AL4545,"PH",H4550:AL4550)+SUMIF(H4545:AL4545,"PM",H4550:AL4550)</f>
        <v>0</v>
      </c>
      <c r="BQ4545" s="261">
        <f>SUMIF(H4545:AL4545,"PD",H4551:AL4551)+SUMIF(H4545:AL4545,"PN",H4551:AL4551)+SUMIF(H4545:AL4545,"P/DS",H4551:AL4551)+SUMIF(H4545:AL4545,"PN/F",H4551:AL4551)+SUMIF(H4545:AL4545,"PN/L",H4551:AL4551)+SUMIF(H4545:AL4545,"TV",H4551:AL4551)+SUMIF(H4545:AL4545,"TVD",H4551:AL4551)+SUMIF(H4545:AL4545,"PDD",H4551:AL4551)+SUMIF(H4545:AL4545,"PH",H4551:AL4551)+SUMIF(H4545:AL4545,"PM",H4551:AL4551)</f>
        <v>0</v>
      </c>
      <c r="BR4545" s="269">
        <f>SUM(H4546:AL4546)-BL4545</f>
        <v>29</v>
      </c>
      <c r="BS4545" s="269">
        <f>SUM(H4547:AL4547)-BM4545</f>
        <v>11.5</v>
      </c>
      <c r="BT4545" s="269">
        <f>SUM(H4548:AL4548)-BN4545</f>
        <v>0</v>
      </c>
      <c r="BU4545" s="269">
        <f>SUM(H4549:AL4549)-BO4545</f>
        <v>12</v>
      </c>
      <c r="BV4545" s="269">
        <f>SUM(H4550:AL4550)-BP4545</f>
        <v>0</v>
      </c>
      <c r="BW4545" s="269">
        <f>SUM(H4551:AL4551)-BQ4545</f>
        <v>0</v>
      </c>
      <c r="BX4545" s="255">
        <f>SUMIF(H4545:AL4545,"PD",H4552:AL4552)+SUMIF(H4545:AL4545,"PN",H4552:AL4552)+SUMIF(H4545:AL4545,"P/DS",H4552:AL4552)+SUMIF(H4545:AL4545,"PN/F",H4552:AL4552)+SUMIF(H4545:AL4545,"PN/L",H4552:AL4552)</f>
        <v>0</v>
      </c>
      <c r="BY4545" s="255">
        <f>SUM(H4552:AL4552)-BX4545</f>
        <v>0</v>
      </c>
      <c r="BZ4545" s="255">
        <f t="shared" ref="BZ4545" si="1382">+SUM(BL4545:BW4552)</f>
        <v>52.5</v>
      </c>
      <c r="CA4545" s="266">
        <f>(COUNTIFS(H4545:AL4545,"PD",H4546:AL4546,"&gt;=2"))*0.5-IF(CN4545="VP",COUNTIFS($H$16:$AL$16,"SAT",H4545:AL4545,"PD",H4546:AL4546,"&gt;=2"))*0.5</f>
        <v>0</v>
      </c>
      <c r="CB4545" s="266">
        <f>(COUNTIFS(H4545:AL4545,"PN",H4547:AL4547,"&gt;=0.5",H4546:AL4546,"&gt;=1.5"))*0.5+COUNTIFS(H4545:AL4545,"PDD",H4547:AL4547,"&gt;=0.5",H4546:AL4546,"&gt;=1.5")*0.5</f>
        <v>0</v>
      </c>
      <c r="CC4545" s="273">
        <f>(COUNTIFS(H4545:AL4545,"TV",H4547:AL4547,"&gt;=10"))*0.5+(COUNTIFS(H4545:AL4545,"PMD",H4547:AL4547,"&gt;=2"))*0.5</f>
        <v>0</v>
      </c>
      <c r="CD4545" s="266">
        <f>(COUNTIFS(H4545:AL4545,"TVD",H4549:AL4549,"&gt;=6.5",H4547:AL4547,"&gt;=3.5"))*0.5</f>
        <v>0</v>
      </c>
      <c r="CE4545" s="266">
        <f>(COUNTIFS(H4545:AL4545,"PD",H4550:AL4550,"&gt;=10"))*0.5</f>
        <v>0</v>
      </c>
      <c r="CF4545" s="266">
        <f>(COUNTIFS(H4545:AL4545,"PDD",H4550:AL4550,"&gt;=3.5",H4551:AL4551,"&gt;=6.5")+COUNTIFS(H4545:AL4545,"PH",H4551:AL4551,"&gt;=0.5",H4550:AL4550,"&gt;=1.5")+COUNTIFS(H4545:AL4545,"PM",H4551:AL4551,"&gt;=0.5",H4550:AL4550,"&gt;=1.5"))*0.5</f>
        <v>0</v>
      </c>
      <c r="CG4545" s="266">
        <f>(COUNTIFS(H4545:AL4545,"DS",H4546:AL4546,"&gt;=2")+COUNTIFS(H4545:AL4545,"AL/DS",H4546:AL4546,"&gt;=2"))*0.5-IF(CN4545="VP",COUNTIFS($H$16:$AL$16,"SAT",H4545:AL4545,"DS",H4546:AL4546,"&gt;=2"))*0.5</f>
        <v>1.5</v>
      </c>
      <c r="CH4545" s="266">
        <f>(COUNTIFS(H4545:AL4545,"NS",H4547:AL4547,"&gt;=0.5",H4546:AL4546,"&gt;=1.5")+COUNTIFS(H4545:AL4545,"AL/NS",H4547:AL4547,"&gt;=0.5",H4546:AL4546,"&gt;=1.5")+COUNTIFS(H4545:AL4545,"NHD",H4547:AL4547,"&gt;=4.5",H4550:AL4550,"&gt;=2",H4546:AL4546,"&gt;=1.5"))*0.5</f>
        <v>5</v>
      </c>
      <c r="CI4545" s="266">
        <f>(COUNTIF(H4547:AL4547,"&gt;=10")+COUNTIFS(H4545:AL4545,"MD",H4547:AL4547,"&gt;=2")-COUNTIFS(H4545:AL4545,"TV",H4547:AL4547,"&gt;=10"))*0.5</f>
        <v>0</v>
      </c>
      <c r="CJ4545" s="266">
        <f>(COUNTIFS(H4545:AL4545,"D",H4549:AL4549,"&gt;=6.5",H4547:AL4547,"&gt;=3.5"))*0.5</f>
        <v>0</v>
      </c>
      <c r="CK4545" s="266">
        <f>(COUNTIF(H4550:AL4550,"&gt;=10")-COUNTIFS(H4545:AL4545,"PD",H4550:AL4550,"&gt;=10"))*0.5</f>
        <v>0</v>
      </c>
      <c r="CL4545" s="265">
        <f>(COUNTIFS(H4545:AL4545,"NHD",H4550:AL4550,"&gt;=3.5",H4551:AL4551,"&gt;=6.5")+COUNTIFS(H4545:AL4545,"BH",H4550:AL4550,"&gt;=1.5",H4551:AL4551,"&gt;=0.5")+COUNTIFS(H4545:AL4545,"BM",H4550:AL4550,"&gt;=1.5",H4551:AL4551,"&gt;=0.5")+COUNTIFS(H4545:AL4545,"D",H4550:AL4550,"&gt;=1.5",H4551:AL4551,"&gt;=0.5"))*0.5</f>
        <v>0</v>
      </c>
      <c r="CM4545" s="272"/>
      <c r="CN4545" s="264" t="s">
        <v>723</v>
      </c>
      <c r="CO4545" s="138">
        <f t="shared" ref="CO4545" si="1383">+AM4545+AN4545+AO4545+AP4545+AQ4545+AR4545+AS4545+AU4545+BG4545</f>
        <v>26</v>
      </c>
      <c r="CP4545" s="225">
        <f>+SUM(I4546:I4551)-I4552</f>
        <v>10.5</v>
      </c>
      <c r="CQ4545" s="225">
        <f>+SUM(J4546:J4551)-J4552</f>
        <v>0</v>
      </c>
      <c r="CR4545" s="225">
        <f>+SUM(K4546:K4551)-K4552</f>
        <v>2.5</v>
      </c>
      <c r="CS4545" s="139"/>
      <c r="CT4545" s="139"/>
      <c r="CU4545" s="139"/>
      <c r="CV4545" s="139"/>
      <c r="CW4545" s="139"/>
      <c r="CX4545" s="139"/>
      <c r="CY4545" s="139"/>
      <c r="CZ4545" s="139"/>
      <c r="DA4545" s="139"/>
      <c r="DB4545" s="120"/>
      <c r="DC4545" s="120"/>
      <c r="DD4545" s="120"/>
      <c r="DE4545" s="120"/>
      <c r="DF4545" s="120"/>
      <c r="DG4545" s="120"/>
      <c r="DH4545" s="120"/>
      <c r="DI4545" s="120"/>
      <c r="DJ4545" s="120"/>
      <c r="DK4545" s="120"/>
      <c r="DL4545" s="120"/>
      <c r="DM4545" s="120"/>
      <c r="DN4545" s="120"/>
    </row>
    <row r="4546" spans="1:118" s="119" customFormat="1" ht="14.25" customHeight="1">
      <c r="A4546" s="228"/>
      <c r="B4546" s="231"/>
      <c r="C4546" s="234"/>
      <c r="D4546" s="237"/>
      <c r="E4546" s="237"/>
      <c r="F4546" s="242" t="s">
        <v>82</v>
      </c>
      <c r="G4546" s="121">
        <v>1.5</v>
      </c>
      <c r="H4546" s="83"/>
      <c r="I4546" s="83"/>
      <c r="J4546" s="83"/>
      <c r="K4546" s="83">
        <v>2</v>
      </c>
      <c r="L4546" s="83">
        <v>2</v>
      </c>
      <c r="M4546" s="83">
        <v>2</v>
      </c>
      <c r="N4546" s="83">
        <v>2</v>
      </c>
      <c r="O4546" s="83"/>
      <c r="P4546" s="83">
        <v>2</v>
      </c>
      <c r="Q4546" s="83">
        <v>2</v>
      </c>
      <c r="R4546" s="83">
        <v>2</v>
      </c>
      <c r="S4546" s="83">
        <v>2</v>
      </c>
      <c r="T4546" s="83">
        <v>2</v>
      </c>
      <c r="U4546" s="83">
        <v>2</v>
      </c>
      <c r="V4546" s="83"/>
      <c r="W4546" s="83">
        <v>1.5</v>
      </c>
      <c r="X4546" s="83"/>
      <c r="Y4546" s="83">
        <v>2.5</v>
      </c>
      <c r="Z4546" s="83">
        <v>2.5</v>
      </c>
      <c r="AA4546" s="83">
        <v>2.5</v>
      </c>
      <c r="AB4546" s="83"/>
      <c r="AC4546" s="79"/>
      <c r="AD4546" s="79"/>
      <c r="AE4546" s="79"/>
      <c r="AF4546" s="79"/>
      <c r="AG4546" s="79"/>
      <c r="AH4546" s="79"/>
      <c r="AI4546" s="79"/>
      <c r="AJ4546" s="79"/>
      <c r="AK4546" s="79"/>
      <c r="AL4546" s="79"/>
      <c r="AM4546" s="240"/>
      <c r="AN4546" s="240"/>
      <c r="AO4546" s="240"/>
      <c r="AP4546" s="240"/>
      <c r="AQ4546" s="240"/>
      <c r="AR4546" s="240"/>
      <c r="AS4546" s="240"/>
      <c r="AT4546" s="256"/>
      <c r="AU4546" s="256"/>
      <c r="AV4546" s="259"/>
      <c r="AW4546" s="259"/>
      <c r="AX4546" s="256"/>
      <c r="AY4546" s="256"/>
      <c r="AZ4546" s="256"/>
      <c r="BA4546" s="256"/>
      <c r="BB4546" s="256"/>
      <c r="BC4546" s="256"/>
      <c r="BD4546" s="256"/>
      <c r="BE4546" s="256"/>
      <c r="BF4546" s="256"/>
      <c r="BG4546" s="256"/>
      <c r="BH4546" s="256"/>
      <c r="BI4546" s="256"/>
      <c r="BJ4546" s="256"/>
      <c r="BK4546" s="256"/>
      <c r="BL4546" s="262"/>
      <c r="BM4546" s="262"/>
      <c r="BN4546" s="262"/>
      <c r="BO4546" s="262"/>
      <c r="BP4546" s="262"/>
      <c r="BQ4546" s="262"/>
      <c r="BR4546" s="270"/>
      <c r="BS4546" s="270"/>
      <c r="BT4546" s="270"/>
      <c r="BU4546" s="270"/>
      <c r="BV4546" s="270"/>
      <c r="BW4546" s="270"/>
      <c r="BX4546" s="256"/>
      <c r="BY4546" s="256"/>
      <c r="BZ4546" s="256"/>
      <c r="CA4546" s="267"/>
      <c r="CB4546" s="267"/>
      <c r="CC4546" s="274"/>
      <c r="CD4546" s="267"/>
      <c r="CE4546" s="267"/>
      <c r="CF4546" s="267"/>
      <c r="CG4546" s="267"/>
      <c r="CH4546" s="267"/>
      <c r="CI4546" s="267"/>
      <c r="CJ4546" s="267"/>
      <c r="CK4546" s="267"/>
      <c r="CL4546" s="265"/>
      <c r="CM4546" s="272"/>
      <c r="CN4546" s="264"/>
      <c r="CO4546" s="138"/>
      <c r="CP4546" s="226"/>
      <c r="CQ4546" s="226"/>
      <c r="CR4546" s="226"/>
      <c r="CS4546" s="139"/>
      <c r="CT4546" s="139"/>
      <c r="CU4546" s="139"/>
      <c r="CV4546" s="139"/>
      <c r="CW4546" s="139"/>
      <c r="CX4546" s="139"/>
      <c r="CY4546" s="139"/>
      <c r="CZ4546" s="139"/>
      <c r="DA4546" s="139"/>
      <c r="DB4546" s="120"/>
      <c r="DC4546" s="120"/>
      <c r="DD4546" s="120"/>
      <c r="DE4546" s="120"/>
      <c r="DF4546" s="120"/>
      <c r="DG4546" s="120"/>
      <c r="DH4546" s="120"/>
      <c r="DI4546" s="120"/>
      <c r="DJ4546" s="120"/>
      <c r="DK4546" s="120"/>
      <c r="DL4546" s="120"/>
      <c r="DM4546" s="120"/>
      <c r="DN4546" s="120"/>
    </row>
    <row r="4547" spans="1:118" s="119" customFormat="1">
      <c r="A4547" s="228"/>
      <c r="B4547" s="231"/>
      <c r="C4547" s="234"/>
      <c r="D4547" s="237"/>
      <c r="E4547" s="237"/>
      <c r="F4547" s="243"/>
      <c r="G4547" s="122">
        <v>2</v>
      </c>
      <c r="H4547" s="84"/>
      <c r="I4547" s="84">
        <v>4.5</v>
      </c>
      <c r="J4547" s="84"/>
      <c r="K4547" s="84">
        <v>0.5</v>
      </c>
      <c r="L4547" s="84">
        <v>0.5</v>
      </c>
      <c r="M4547" s="84">
        <v>0.5</v>
      </c>
      <c r="N4547" s="84">
        <v>0.5</v>
      </c>
      <c r="O4547" s="84">
        <v>2</v>
      </c>
      <c r="P4547" s="84">
        <v>0.5</v>
      </c>
      <c r="Q4547" s="84">
        <v>0.5</v>
      </c>
      <c r="R4547" s="84">
        <v>0.5</v>
      </c>
      <c r="S4547" s="84">
        <v>0.5</v>
      </c>
      <c r="T4547" s="84">
        <v>0.5</v>
      </c>
      <c r="U4547" s="84">
        <v>0.5</v>
      </c>
      <c r="V4547" s="84"/>
      <c r="W4547" s="84"/>
      <c r="X4547" s="84"/>
      <c r="Y4547" s="84"/>
      <c r="Z4547" s="84"/>
      <c r="AA4547" s="84"/>
      <c r="AB4547" s="84"/>
      <c r="AC4547" s="80"/>
      <c r="AD4547" s="80"/>
      <c r="AE4547" s="80"/>
      <c r="AF4547" s="80"/>
      <c r="AG4547" s="80"/>
      <c r="AH4547" s="80"/>
      <c r="AI4547" s="80"/>
      <c r="AJ4547" s="80"/>
      <c r="AK4547" s="80"/>
      <c r="AL4547" s="80"/>
      <c r="AM4547" s="240"/>
      <c r="AN4547" s="240"/>
      <c r="AO4547" s="240"/>
      <c r="AP4547" s="240"/>
      <c r="AQ4547" s="240"/>
      <c r="AR4547" s="240"/>
      <c r="AS4547" s="240"/>
      <c r="AT4547" s="256"/>
      <c r="AU4547" s="256"/>
      <c r="AV4547" s="259"/>
      <c r="AW4547" s="259"/>
      <c r="AX4547" s="256"/>
      <c r="AY4547" s="256"/>
      <c r="AZ4547" s="256"/>
      <c r="BA4547" s="256"/>
      <c r="BB4547" s="256"/>
      <c r="BC4547" s="256"/>
      <c r="BD4547" s="256"/>
      <c r="BE4547" s="256"/>
      <c r="BF4547" s="256"/>
      <c r="BG4547" s="256"/>
      <c r="BH4547" s="256"/>
      <c r="BI4547" s="256"/>
      <c r="BJ4547" s="256"/>
      <c r="BK4547" s="256"/>
      <c r="BL4547" s="262"/>
      <c r="BM4547" s="262"/>
      <c r="BN4547" s="262"/>
      <c r="BO4547" s="262"/>
      <c r="BP4547" s="262"/>
      <c r="BQ4547" s="262"/>
      <c r="BR4547" s="270"/>
      <c r="BS4547" s="270"/>
      <c r="BT4547" s="270"/>
      <c r="BU4547" s="270"/>
      <c r="BV4547" s="270"/>
      <c r="BW4547" s="270"/>
      <c r="BX4547" s="256"/>
      <c r="BY4547" s="256"/>
      <c r="BZ4547" s="256"/>
      <c r="CA4547" s="267"/>
      <c r="CB4547" s="267"/>
      <c r="CC4547" s="274"/>
      <c r="CD4547" s="267"/>
      <c r="CE4547" s="267"/>
      <c r="CF4547" s="267"/>
      <c r="CG4547" s="267"/>
      <c r="CH4547" s="267"/>
      <c r="CI4547" s="267"/>
      <c r="CJ4547" s="267"/>
      <c r="CK4547" s="267"/>
      <c r="CL4547" s="265"/>
      <c r="CM4547" s="272"/>
      <c r="CN4547" s="264"/>
      <c r="CO4547" s="138"/>
      <c r="CP4547" s="226"/>
      <c r="CQ4547" s="226"/>
      <c r="CR4547" s="226"/>
      <c r="CS4547" s="139"/>
      <c r="CT4547" s="139"/>
      <c r="CU4547" s="139"/>
      <c r="CV4547" s="139"/>
      <c r="CW4547" s="139"/>
      <c r="CX4547" s="139"/>
      <c r="CY4547" s="139"/>
      <c r="CZ4547" s="139"/>
      <c r="DA4547" s="139"/>
      <c r="DB4547" s="120"/>
      <c r="DC4547" s="120"/>
      <c r="DD4547" s="120"/>
      <c r="DE4547" s="120"/>
      <c r="DF4547" s="120"/>
      <c r="DG4547" s="120"/>
      <c r="DH4547" s="120"/>
      <c r="DI4547" s="120"/>
      <c r="DJ4547" s="120"/>
      <c r="DK4547" s="120"/>
      <c r="DL4547" s="120"/>
      <c r="DM4547" s="120"/>
      <c r="DN4547" s="120"/>
    </row>
    <row r="4548" spans="1:118" s="119" customFormat="1">
      <c r="A4548" s="228"/>
      <c r="B4548" s="231"/>
      <c r="C4548" s="234"/>
      <c r="D4548" s="237"/>
      <c r="E4548" s="237"/>
      <c r="F4548" s="243"/>
      <c r="G4548" s="122">
        <v>2.1</v>
      </c>
      <c r="H4548" s="84"/>
      <c r="I4548" s="84"/>
      <c r="J4548" s="84"/>
      <c r="K4548" s="84"/>
      <c r="L4548" s="84"/>
      <c r="M4548" s="84"/>
      <c r="N4548" s="84"/>
      <c r="O4548" s="84"/>
      <c r="P4548" s="84"/>
      <c r="Q4548" s="84"/>
      <c r="R4548" s="84"/>
      <c r="S4548" s="84"/>
      <c r="T4548" s="84"/>
      <c r="U4548" s="84"/>
      <c r="V4548" s="84"/>
      <c r="W4548" s="84"/>
      <c r="X4548" s="84"/>
      <c r="Y4548" s="84"/>
      <c r="Z4548" s="84"/>
      <c r="AA4548" s="84"/>
      <c r="AB4548" s="84"/>
      <c r="AC4548" s="80"/>
      <c r="AD4548" s="80"/>
      <c r="AE4548" s="80"/>
      <c r="AF4548" s="80"/>
      <c r="AG4548" s="80"/>
      <c r="AH4548" s="80"/>
      <c r="AI4548" s="80"/>
      <c r="AJ4548" s="80"/>
      <c r="AK4548" s="80"/>
      <c r="AL4548" s="80"/>
      <c r="AM4548" s="240"/>
      <c r="AN4548" s="240"/>
      <c r="AO4548" s="240"/>
      <c r="AP4548" s="240"/>
      <c r="AQ4548" s="240"/>
      <c r="AR4548" s="240"/>
      <c r="AS4548" s="240"/>
      <c r="AT4548" s="256"/>
      <c r="AU4548" s="256"/>
      <c r="AV4548" s="259"/>
      <c r="AW4548" s="259"/>
      <c r="AX4548" s="256"/>
      <c r="AY4548" s="256"/>
      <c r="AZ4548" s="256"/>
      <c r="BA4548" s="256"/>
      <c r="BB4548" s="256"/>
      <c r="BC4548" s="256"/>
      <c r="BD4548" s="256"/>
      <c r="BE4548" s="256"/>
      <c r="BF4548" s="256"/>
      <c r="BG4548" s="256"/>
      <c r="BH4548" s="256"/>
      <c r="BI4548" s="256"/>
      <c r="BJ4548" s="256"/>
      <c r="BK4548" s="256"/>
      <c r="BL4548" s="262"/>
      <c r="BM4548" s="262"/>
      <c r="BN4548" s="262"/>
      <c r="BO4548" s="262"/>
      <c r="BP4548" s="262"/>
      <c r="BQ4548" s="262"/>
      <c r="BR4548" s="270"/>
      <c r="BS4548" s="270"/>
      <c r="BT4548" s="270"/>
      <c r="BU4548" s="270"/>
      <c r="BV4548" s="270"/>
      <c r="BW4548" s="270"/>
      <c r="BX4548" s="256"/>
      <c r="BY4548" s="256"/>
      <c r="BZ4548" s="256"/>
      <c r="CA4548" s="267"/>
      <c r="CB4548" s="267"/>
      <c r="CC4548" s="274"/>
      <c r="CD4548" s="267"/>
      <c r="CE4548" s="267"/>
      <c r="CF4548" s="267"/>
      <c r="CG4548" s="267"/>
      <c r="CH4548" s="267"/>
      <c r="CI4548" s="267"/>
      <c r="CJ4548" s="267"/>
      <c r="CK4548" s="267"/>
      <c r="CL4548" s="265"/>
      <c r="CM4548" s="272"/>
      <c r="CN4548" s="264"/>
      <c r="CO4548" s="138"/>
      <c r="CP4548" s="226"/>
      <c r="CQ4548" s="226"/>
      <c r="CR4548" s="226"/>
      <c r="CS4548" s="139"/>
      <c r="CT4548" s="139"/>
      <c r="CU4548" s="139"/>
      <c r="CV4548" s="139"/>
      <c r="CW4548" s="139"/>
      <c r="CX4548" s="139"/>
      <c r="CY4548" s="139"/>
      <c r="CZ4548" s="139"/>
      <c r="DA4548" s="139"/>
      <c r="DB4548" s="120"/>
      <c r="DC4548" s="120"/>
      <c r="DD4548" s="120"/>
      <c r="DE4548" s="120"/>
      <c r="DF4548" s="120"/>
      <c r="DG4548" s="120"/>
      <c r="DH4548" s="120"/>
      <c r="DI4548" s="120"/>
      <c r="DJ4548" s="120"/>
      <c r="DK4548" s="120"/>
      <c r="DL4548" s="120"/>
      <c r="DM4548" s="120"/>
      <c r="DN4548" s="120"/>
    </row>
    <row r="4549" spans="1:118" s="119" customFormat="1">
      <c r="A4549" s="228"/>
      <c r="B4549" s="231"/>
      <c r="C4549" s="234"/>
      <c r="D4549" s="237"/>
      <c r="E4549" s="237"/>
      <c r="F4549" s="243"/>
      <c r="G4549" s="122">
        <v>2.7</v>
      </c>
      <c r="H4549" s="84"/>
      <c r="I4549" s="84">
        <v>6</v>
      </c>
      <c r="J4549" s="84"/>
      <c r="K4549" s="84"/>
      <c r="L4549" s="84"/>
      <c r="M4549" s="84"/>
      <c r="N4549" s="84"/>
      <c r="O4549" s="84">
        <v>6</v>
      </c>
      <c r="P4549" s="84"/>
      <c r="Q4549" s="84"/>
      <c r="R4549" s="84"/>
      <c r="S4549" s="84"/>
      <c r="T4549" s="84"/>
      <c r="U4549" s="84"/>
      <c r="V4549" s="84"/>
      <c r="W4549" s="84"/>
      <c r="X4549" s="84"/>
      <c r="Y4549" s="84"/>
      <c r="Z4549" s="84"/>
      <c r="AA4549" s="84"/>
      <c r="AB4549" s="84"/>
      <c r="AC4549" s="80"/>
      <c r="AD4549" s="80"/>
      <c r="AE4549" s="80"/>
      <c r="AF4549" s="80"/>
      <c r="AG4549" s="80"/>
      <c r="AH4549" s="80"/>
      <c r="AI4549" s="80"/>
      <c r="AJ4549" s="80"/>
      <c r="AK4549" s="80"/>
      <c r="AL4549" s="80"/>
      <c r="AM4549" s="240"/>
      <c r="AN4549" s="240"/>
      <c r="AO4549" s="240"/>
      <c r="AP4549" s="240"/>
      <c r="AQ4549" s="240"/>
      <c r="AR4549" s="240"/>
      <c r="AS4549" s="240"/>
      <c r="AT4549" s="256"/>
      <c r="AU4549" s="256"/>
      <c r="AV4549" s="259"/>
      <c r="AW4549" s="259"/>
      <c r="AX4549" s="256"/>
      <c r="AY4549" s="256"/>
      <c r="AZ4549" s="256"/>
      <c r="BA4549" s="256"/>
      <c r="BB4549" s="256"/>
      <c r="BC4549" s="256"/>
      <c r="BD4549" s="256"/>
      <c r="BE4549" s="256"/>
      <c r="BF4549" s="256"/>
      <c r="BG4549" s="256"/>
      <c r="BH4549" s="256"/>
      <c r="BI4549" s="256"/>
      <c r="BJ4549" s="256"/>
      <c r="BK4549" s="256"/>
      <c r="BL4549" s="262"/>
      <c r="BM4549" s="262"/>
      <c r="BN4549" s="262"/>
      <c r="BO4549" s="262"/>
      <c r="BP4549" s="262"/>
      <c r="BQ4549" s="262"/>
      <c r="BR4549" s="270"/>
      <c r="BS4549" s="270"/>
      <c r="BT4549" s="270"/>
      <c r="BU4549" s="270"/>
      <c r="BV4549" s="270"/>
      <c r="BW4549" s="270"/>
      <c r="BX4549" s="256"/>
      <c r="BY4549" s="256"/>
      <c r="BZ4549" s="256"/>
      <c r="CA4549" s="267"/>
      <c r="CB4549" s="267"/>
      <c r="CC4549" s="274"/>
      <c r="CD4549" s="267"/>
      <c r="CE4549" s="267"/>
      <c r="CF4549" s="267"/>
      <c r="CG4549" s="267"/>
      <c r="CH4549" s="267"/>
      <c r="CI4549" s="267"/>
      <c r="CJ4549" s="267"/>
      <c r="CK4549" s="267"/>
      <c r="CL4549" s="265"/>
      <c r="CM4549" s="272"/>
      <c r="CN4549" s="264"/>
      <c r="CO4549" s="138"/>
      <c r="CP4549" s="226"/>
      <c r="CQ4549" s="226"/>
      <c r="CR4549" s="226"/>
      <c r="CS4549" s="139"/>
      <c r="CT4549" s="139"/>
      <c r="CU4549" s="139"/>
      <c r="CV4549" s="139"/>
      <c r="CW4549" s="139"/>
      <c r="CX4549" s="139"/>
      <c r="CY4549" s="139"/>
      <c r="CZ4549" s="139"/>
      <c r="DA4549" s="139"/>
      <c r="DB4549" s="120"/>
      <c r="DC4549" s="120"/>
      <c r="DD4549" s="120"/>
      <c r="DE4549" s="120"/>
      <c r="DF4549" s="120"/>
      <c r="DG4549" s="120"/>
      <c r="DH4549" s="120"/>
      <c r="DI4549" s="120"/>
      <c r="DJ4549" s="120"/>
      <c r="DK4549" s="120"/>
      <c r="DL4549" s="120"/>
      <c r="DM4549" s="120"/>
      <c r="DN4549" s="120"/>
    </row>
    <row r="4550" spans="1:118" s="119" customFormat="1">
      <c r="A4550" s="228"/>
      <c r="B4550" s="231"/>
      <c r="C4550" s="234"/>
      <c r="D4550" s="237"/>
      <c r="E4550" s="237"/>
      <c r="F4550" s="243"/>
      <c r="G4550" s="122">
        <v>3</v>
      </c>
      <c r="H4550" s="84"/>
      <c r="I4550" s="84"/>
      <c r="J4550" s="84"/>
      <c r="K4550" s="84"/>
      <c r="L4550" s="84"/>
      <c r="M4550" s="84"/>
      <c r="N4550" s="84"/>
      <c r="O4550" s="84"/>
      <c r="P4550" s="84"/>
      <c r="Q4550" s="84"/>
      <c r="R4550" s="84"/>
      <c r="S4550" s="84"/>
      <c r="T4550" s="84"/>
      <c r="U4550" s="84"/>
      <c r="V4550" s="84"/>
      <c r="W4550" s="84"/>
      <c r="X4550" s="84"/>
      <c r="Y4550" s="84"/>
      <c r="Z4550" s="84"/>
      <c r="AA4550" s="84"/>
      <c r="AB4550" s="84"/>
      <c r="AC4550" s="80"/>
      <c r="AD4550" s="80"/>
      <c r="AE4550" s="80"/>
      <c r="AF4550" s="80"/>
      <c r="AG4550" s="80"/>
      <c r="AH4550" s="80"/>
      <c r="AI4550" s="80"/>
      <c r="AJ4550" s="80"/>
      <c r="AK4550" s="80"/>
      <c r="AL4550" s="80"/>
      <c r="AM4550" s="240"/>
      <c r="AN4550" s="240"/>
      <c r="AO4550" s="240"/>
      <c r="AP4550" s="240"/>
      <c r="AQ4550" s="240"/>
      <c r="AR4550" s="240"/>
      <c r="AS4550" s="240"/>
      <c r="AT4550" s="256"/>
      <c r="AU4550" s="256"/>
      <c r="AV4550" s="259"/>
      <c r="AW4550" s="259"/>
      <c r="AX4550" s="256"/>
      <c r="AY4550" s="256"/>
      <c r="AZ4550" s="256"/>
      <c r="BA4550" s="256"/>
      <c r="BB4550" s="256"/>
      <c r="BC4550" s="256"/>
      <c r="BD4550" s="256"/>
      <c r="BE4550" s="256"/>
      <c r="BF4550" s="256"/>
      <c r="BG4550" s="256"/>
      <c r="BH4550" s="256"/>
      <c r="BI4550" s="256"/>
      <c r="BJ4550" s="256"/>
      <c r="BK4550" s="256"/>
      <c r="BL4550" s="262"/>
      <c r="BM4550" s="262"/>
      <c r="BN4550" s="262"/>
      <c r="BO4550" s="262"/>
      <c r="BP4550" s="262"/>
      <c r="BQ4550" s="262"/>
      <c r="BR4550" s="270"/>
      <c r="BS4550" s="270"/>
      <c r="BT4550" s="270"/>
      <c r="BU4550" s="270"/>
      <c r="BV4550" s="270"/>
      <c r="BW4550" s="270"/>
      <c r="BX4550" s="256"/>
      <c r="BY4550" s="256"/>
      <c r="BZ4550" s="256"/>
      <c r="CA4550" s="267"/>
      <c r="CB4550" s="267"/>
      <c r="CC4550" s="274"/>
      <c r="CD4550" s="267"/>
      <c r="CE4550" s="267"/>
      <c r="CF4550" s="267"/>
      <c r="CG4550" s="267"/>
      <c r="CH4550" s="267"/>
      <c r="CI4550" s="267"/>
      <c r="CJ4550" s="267"/>
      <c r="CK4550" s="267"/>
      <c r="CL4550" s="265"/>
      <c r="CM4550" s="272"/>
      <c r="CN4550" s="264"/>
      <c r="CO4550" s="138"/>
      <c r="CP4550" s="226"/>
      <c r="CQ4550" s="226"/>
      <c r="CR4550" s="226"/>
      <c r="CS4550" s="139"/>
      <c r="CT4550" s="139"/>
      <c r="CU4550" s="139"/>
      <c r="CV4550" s="139"/>
      <c r="CW4550" s="139"/>
      <c r="CX4550" s="139"/>
      <c r="CY4550" s="139"/>
      <c r="CZ4550" s="139"/>
      <c r="DA4550" s="139"/>
      <c r="DB4550" s="120"/>
      <c r="DC4550" s="120"/>
      <c r="DD4550" s="120"/>
      <c r="DE4550" s="120"/>
      <c r="DF4550" s="120"/>
      <c r="DG4550" s="120"/>
      <c r="DH4550" s="120"/>
      <c r="DI4550" s="120"/>
      <c r="DJ4550" s="120"/>
      <c r="DK4550" s="120"/>
      <c r="DL4550" s="120"/>
      <c r="DM4550" s="120"/>
      <c r="DN4550" s="120"/>
    </row>
    <row r="4551" spans="1:118" s="119" customFormat="1">
      <c r="A4551" s="228"/>
      <c r="B4551" s="231"/>
      <c r="C4551" s="234"/>
      <c r="D4551" s="237"/>
      <c r="E4551" s="237"/>
      <c r="F4551" s="244"/>
      <c r="G4551" s="123">
        <v>3.9</v>
      </c>
      <c r="H4551" s="85"/>
      <c r="I4551" s="85"/>
      <c r="J4551" s="85"/>
      <c r="K4551" s="85"/>
      <c r="L4551" s="85"/>
      <c r="M4551" s="85"/>
      <c r="N4551" s="85"/>
      <c r="O4551" s="85"/>
      <c r="P4551" s="85"/>
      <c r="Q4551" s="85"/>
      <c r="R4551" s="85"/>
      <c r="S4551" s="85"/>
      <c r="T4551" s="85"/>
      <c r="U4551" s="85"/>
      <c r="V4551" s="85"/>
      <c r="W4551" s="85"/>
      <c r="X4551" s="85"/>
      <c r="Y4551" s="85"/>
      <c r="Z4551" s="85"/>
      <c r="AA4551" s="85"/>
      <c r="AB4551" s="85"/>
      <c r="AC4551" s="81"/>
      <c r="AD4551" s="81"/>
      <c r="AE4551" s="81"/>
      <c r="AF4551" s="81"/>
      <c r="AG4551" s="81"/>
      <c r="AH4551" s="81"/>
      <c r="AI4551" s="81"/>
      <c r="AJ4551" s="81"/>
      <c r="AK4551" s="81"/>
      <c r="AL4551" s="81"/>
      <c r="AM4551" s="240"/>
      <c r="AN4551" s="240"/>
      <c r="AO4551" s="240"/>
      <c r="AP4551" s="240"/>
      <c r="AQ4551" s="240"/>
      <c r="AR4551" s="240"/>
      <c r="AS4551" s="240"/>
      <c r="AT4551" s="256"/>
      <c r="AU4551" s="256"/>
      <c r="AV4551" s="259"/>
      <c r="AW4551" s="259"/>
      <c r="AX4551" s="256"/>
      <c r="AY4551" s="256"/>
      <c r="AZ4551" s="256"/>
      <c r="BA4551" s="256"/>
      <c r="BB4551" s="256"/>
      <c r="BC4551" s="256"/>
      <c r="BD4551" s="256"/>
      <c r="BE4551" s="256"/>
      <c r="BF4551" s="256"/>
      <c r="BG4551" s="256"/>
      <c r="BH4551" s="256"/>
      <c r="BI4551" s="256"/>
      <c r="BJ4551" s="256"/>
      <c r="BK4551" s="256"/>
      <c r="BL4551" s="262"/>
      <c r="BM4551" s="262"/>
      <c r="BN4551" s="262"/>
      <c r="BO4551" s="262"/>
      <c r="BP4551" s="262"/>
      <c r="BQ4551" s="262"/>
      <c r="BR4551" s="270"/>
      <c r="BS4551" s="270"/>
      <c r="BT4551" s="270"/>
      <c r="BU4551" s="270"/>
      <c r="BV4551" s="270"/>
      <c r="BW4551" s="270"/>
      <c r="BX4551" s="256"/>
      <c r="BY4551" s="256"/>
      <c r="BZ4551" s="256"/>
      <c r="CA4551" s="267"/>
      <c r="CB4551" s="267"/>
      <c r="CC4551" s="274"/>
      <c r="CD4551" s="267"/>
      <c r="CE4551" s="267"/>
      <c r="CF4551" s="267"/>
      <c r="CG4551" s="267"/>
      <c r="CH4551" s="267"/>
      <c r="CI4551" s="267"/>
      <c r="CJ4551" s="267"/>
      <c r="CK4551" s="267"/>
      <c r="CL4551" s="265"/>
      <c r="CM4551" s="272"/>
      <c r="CN4551" s="264"/>
      <c r="CO4551" s="138"/>
      <c r="CP4551" s="226"/>
      <c r="CQ4551" s="226"/>
      <c r="CR4551" s="226"/>
      <c r="CS4551" s="139"/>
      <c r="CT4551" s="139"/>
      <c r="CU4551" s="139"/>
      <c r="CV4551" s="139"/>
      <c r="CW4551" s="139"/>
      <c r="CX4551" s="139"/>
      <c r="CY4551" s="139"/>
      <c r="CZ4551" s="139"/>
      <c r="DA4551" s="139"/>
      <c r="DB4551" s="120"/>
      <c r="DC4551" s="120"/>
      <c r="DD4551" s="120"/>
      <c r="DE4551" s="120"/>
      <c r="DF4551" s="120"/>
      <c r="DG4551" s="120"/>
      <c r="DH4551" s="120"/>
      <c r="DI4551" s="120"/>
      <c r="DJ4551" s="120"/>
      <c r="DK4551" s="120"/>
      <c r="DL4551" s="120"/>
      <c r="DM4551" s="120"/>
      <c r="DN4551" s="120"/>
    </row>
    <row r="4552" spans="1:118" s="119" customFormat="1">
      <c r="A4552" s="229"/>
      <c r="B4552" s="232"/>
      <c r="C4552" s="235"/>
      <c r="D4552" s="238"/>
      <c r="E4552" s="238"/>
      <c r="F4552" s="245" t="s">
        <v>83</v>
      </c>
      <c r="G4552" s="246"/>
      <c r="H4552" s="82"/>
      <c r="I4552" s="82"/>
      <c r="J4552" s="82"/>
      <c r="K4552" s="82"/>
      <c r="L4552" s="82"/>
      <c r="M4552" s="82"/>
      <c r="N4552" s="82"/>
      <c r="O4552" s="82"/>
      <c r="P4552" s="82"/>
      <c r="Q4552" s="82"/>
      <c r="R4552" s="82"/>
      <c r="S4552" s="82"/>
      <c r="T4552" s="82"/>
      <c r="U4552" s="82"/>
      <c r="V4552" s="82"/>
      <c r="W4552" s="82"/>
      <c r="X4552" s="82"/>
      <c r="Y4552" s="82"/>
      <c r="Z4552" s="82"/>
      <c r="AA4552" s="82"/>
      <c r="AB4552" s="82"/>
      <c r="AC4552" s="35"/>
      <c r="AD4552" s="35"/>
      <c r="AE4552" s="35"/>
      <c r="AF4552" s="35"/>
      <c r="AG4552" s="35"/>
      <c r="AH4552" s="35"/>
      <c r="AI4552" s="35"/>
      <c r="AJ4552" s="35"/>
      <c r="AK4552" s="35"/>
      <c r="AL4552" s="35"/>
      <c r="AM4552" s="241"/>
      <c r="AN4552" s="241"/>
      <c r="AO4552" s="241"/>
      <c r="AP4552" s="241"/>
      <c r="AQ4552" s="241"/>
      <c r="AR4552" s="241"/>
      <c r="AS4552" s="241"/>
      <c r="AT4552" s="257"/>
      <c r="AU4552" s="257"/>
      <c r="AV4552" s="260"/>
      <c r="AW4552" s="260"/>
      <c r="AX4552" s="257"/>
      <c r="AY4552" s="257"/>
      <c r="AZ4552" s="257"/>
      <c r="BA4552" s="257"/>
      <c r="BB4552" s="257"/>
      <c r="BC4552" s="257"/>
      <c r="BD4552" s="257"/>
      <c r="BE4552" s="257"/>
      <c r="BF4552" s="257"/>
      <c r="BG4552" s="257"/>
      <c r="BH4552" s="257"/>
      <c r="BI4552" s="257"/>
      <c r="BJ4552" s="257"/>
      <c r="BK4552" s="257"/>
      <c r="BL4552" s="263"/>
      <c r="BM4552" s="263"/>
      <c r="BN4552" s="263"/>
      <c r="BO4552" s="263"/>
      <c r="BP4552" s="263"/>
      <c r="BQ4552" s="263"/>
      <c r="BR4552" s="271"/>
      <c r="BS4552" s="271"/>
      <c r="BT4552" s="271"/>
      <c r="BU4552" s="271"/>
      <c r="BV4552" s="271"/>
      <c r="BW4552" s="271"/>
      <c r="BX4552" s="257"/>
      <c r="BY4552" s="257"/>
      <c r="BZ4552" s="257"/>
      <c r="CA4552" s="268"/>
      <c r="CB4552" s="268"/>
      <c r="CC4552" s="275"/>
      <c r="CD4552" s="268"/>
      <c r="CE4552" s="268"/>
      <c r="CF4552" s="268"/>
      <c r="CG4552" s="268"/>
      <c r="CH4552" s="268"/>
      <c r="CI4552" s="268"/>
      <c r="CJ4552" s="268"/>
      <c r="CK4552" s="268"/>
      <c r="CL4552" s="265"/>
      <c r="CM4552" s="272"/>
      <c r="CN4552" s="264"/>
      <c r="CO4552" s="138"/>
      <c r="CP4552" s="226"/>
      <c r="CQ4552" s="226"/>
      <c r="CR4552" s="226"/>
      <c r="CS4552" s="139"/>
      <c r="CT4552" s="139"/>
      <c r="CU4552" s="139"/>
      <c r="CV4552" s="139"/>
      <c r="CW4552" s="139"/>
      <c r="CX4552" s="139"/>
      <c r="CY4552" s="139"/>
      <c r="CZ4552" s="139"/>
      <c r="DA4552" s="139"/>
      <c r="DB4552" s="120"/>
      <c r="DC4552" s="120"/>
      <c r="DD4552" s="120"/>
      <c r="DE4552" s="120"/>
      <c r="DF4552" s="120"/>
      <c r="DG4552" s="120"/>
      <c r="DH4552" s="120"/>
      <c r="DI4552" s="120"/>
      <c r="DJ4552" s="120"/>
      <c r="DK4552" s="120"/>
      <c r="DL4552" s="120"/>
      <c r="DM4552" s="120"/>
      <c r="DN4552" s="120"/>
    </row>
    <row r="4553" spans="1:118" s="119" customFormat="1" ht="14.25" customHeight="1">
      <c r="A4553" s="227">
        <f t="shared" si="1379"/>
        <v>564</v>
      </c>
      <c r="B4553" s="393" t="s">
        <v>525</v>
      </c>
      <c r="C4553" s="396" t="s">
        <v>526</v>
      </c>
      <c r="D4553" s="236">
        <v>43717</v>
      </c>
      <c r="E4553" s="236" t="s">
        <v>503</v>
      </c>
      <c r="F4553" s="253" t="s">
        <v>80</v>
      </c>
      <c r="G4553" s="254"/>
      <c r="H4553" s="82" t="s">
        <v>69</v>
      </c>
      <c r="I4553" s="82"/>
      <c r="J4553" s="82" t="s">
        <v>60</v>
      </c>
      <c r="K4553" s="82" t="s">
        <v>60</v>
      </c>
      <c r="L4553" s="82" t="s">
        <v>60</v>
      </c>
      <c r="M4553" s="82" t="s">
        <v>60</v>
      </c>
      <c r="N4553" s="82" t="s">
        <v>60</v>
      </c>
      <c r="O4553" s="82"/>
      <c r="P4553" s="82" t="s">
        <v>60</v>
      </c>
      <c r="Q4553" s="82" t="s">
        <v>60</v>
      </c>
      <c r="R4553" s="82" t="s">
        <v>60</v>
      </c>
      <c r="S4553" s="82" t="s">
        <v>60</v>
      </c>
      <c r="T4553" s="82" t="s">
        <v>60</v>
      </c>
      <c r="U4553" s="82" t="s">
        <v>60</v>
      </c>
      <c r="V4553" s="82"/>
      <c r="W4553" s="82" t="s">
        <v>60</v>
      </c>
      <c r="X4553" s="82" t="s">
        <v>60</v>
      </c>
      <c r="Y4553" s="82" t="s">
        <v>60</v>
      </c>
      <c r="Z4553" s="82" t="s">
        <v>60</v>
      </c>
      <c r="AA4553" s="82" t="s">
        <v>60</v>
      </c>
      <c r="AB4553" s="82" t="s">
        <v>60</v>
      </c>
      <c r="AC4553" s="82" t="s">
        <v>973</v>
      </c>
      <c r="AD4553" s="82" t="s">
        <v>60</v>
      </c>
      <c r="AE4553" s="82" t="s">
        <v>60</v>
      </c>
      <c r="AF4553" s="82" t="s">
        <v>60</v>
      </c>
      <c r="AG4553" s="82" t="s">
        <v>60</v>
      </c>
      <c r="AH4553" s="82" t="s">
        <v>60</v>
      </c>
      <c r="AI4553" s="82" t="s">
        <v>1471</v>
      </c>
      <c r="AJ4553" s="82"/>
      <c r="AK4553" s="82" t="s">
        <v>60</v>
      </c>
      <c r="AL4553" s="82" t="s">
        <v>60</v>
      </c>
      <c r="AM4553" s="239">
        <f>COUNTIF(H4553:AL4553,"PH")+COUNTIF(H4553:AL4553,"PH/L")+COUNTIF(H4553:AL4553,"PM")</f>
        <v>0</v>
      </c>
      <c r="AN4553" s="239">
        <f>COUNTIF(H4553:AL4553,"PD")+COUNTIF(H4553:AL4553,"PDD")+COUNTIF(H4553:AL4553,"P/DS")/2+COUNTIF(H4553:AL4553,"PMD")</f>
        <v>0</v>
      </c>
      <c r="AO4553" s="239">
        <f>COUNTIF(H4553:AL4553,"PN")+COUNTIF(H4553:AL4553,"P/NS")/2+COUNTIF(H4553:AL4553,"PH")+COUNTIF(H4553:AL4553,"PH/F")/2+COUNTIF(H4553:AL4553,"PH/L")/2+COUNTIF(H4553:AL4553,"PM")</f>
        <v>0</v>
      </c>
      <c r="AP4553" s="239">
        <f>COUNTIF(H4553:AL4553,"BH")+COUNTIF(H4553:AL4553,"AL/BL")+COUNTIF(H4553:AL4553,"UL/BL")+COUNTIF(H4553:AL4553,"BM")</f>
        <v>0</v>
      </c>
      <c r="AQ4553" s="239">
        <f>COUNTIF(H4553:AL4553,"DS")+COUNTIF(H4553:AL4553,"AL/DS")/2+COUNTIF(H4553:AL4553,"UL/DS")/2+COUNTIF(H4553:AL4553,"CT")+COUNTIF(H4553:AL4553,"MD")</f>
        <v>24.5</v>
      </c>
      <c r="AR4553" s="239">
        <f>COUNTIF(H4553:AL4553,"NS")+COUNTIF(H4553:AL4553,"AL/NS")/2+COUNTIF(H4553:AL4553,"UL/NS")/2+COUNTIF(H4553:AL4553,"BH")+COUNTIF(H4553:AL4553,"AL/BF")/2+COUNTIF(H4553:AL4553,"AL/BL")/2+COUNTIF(H4553:AL4553,"UL/BL")/2+COUNTIF(H4553:AL4553,"UL/BF")/2+COUNTIF(H4553:AL4553,"BM")</f>
        <v>0</v>
      </c>
      <c r="AS4553" s="239">
        <f>COUNTIF(H4553:AL4553,"AL")+COUNTIF(H4553:AL4553,"AL/DS")/2+COUNTIF(H4553:AL4553,"AL/NS")/2+COUNTIF(H4553:AL4553,"NH")+COUNTIF(H4553:AL4553,"SL")+COUNTIF(H4553:AL4553,"NHD")+COUNTIF(H4553:AL4553,"B")+COUNTIF(H4553:AL4553,"HL")+COUNTIF(H4553:AL4553,"AL/BF")/2+COUNTIF(H4553:AL4553,"AL/BL")/2</f>
        <v>1</v>
      </c>
      <c r="AT4553" s="255">
        <f>COUNTIF(H4553:AL4553,"PD")+COUNTIF(H4553:AL4553,"PN")+COUNTIF(H4553:AL4553,"P/DS")/2+COUNTIF(H4553:AL4553,"P/NS")/2+COUNTIF(H4553:AL4553,"DS")+COUNTIF(H4553:AL4553,"NS")+COUNTIF(H4553:AL4553,"AL")+COUNTIF(H4553:AL4553,"AL/DS")+COUNTIF(H4553:AL4553,"AL/NS")+COUNTIF(H4553:AL4553,"NH")+COUNTIF(H4553:AL4553,"SL")+COUNTIF(H4553:AL4553,"UL/DS")/2+COUNTIF(H4553:AL4553,"UL/NS")/2+COUNTIF(H4553:AL4553,"CT")+COUNTIF(H4553:AL4553,"NHD")+COUNTIF(H4553:AL4553,"PDD")+COUNTIF(H4553:AL4553,"B")+COUNTIF(H4553:AL4553,"HL")+COUNTIF(H4553:AL4553,"PH")+COUNTIF(H4553:AL4553,"BH")+COUNTIF(H4553:AL4553,"AL/BF")+COUNTIF(H4553:AL4553,"AL/BL")+COUNTIF(H4553:AL4553,"UL/BF")/2+COUNTIF(H4553:AL4553,"UL/BL")/2+COUNTIF(H4553:AL4553,"PH/F")/2+COUNTIF(H4553:AL4553,"PH/L")/2+COUNTIF(H4553:AL4553,"MD")+COUNTIF(H4553:AL4553,"PMD")+COUNTIF(H4553:AL4553,"PM")+COUNTIF(H4553:AL4553,"BM")</f>
        <v>25.5</v>
      </c>
      <c r="AU4553" s="255">
        <f>COUNTIF(H4553:AL4553,"P/DS")/2+COUNTIF(H4553:AL4553,"P/NS")/2+COUNTIF(H4553:AL4553,"IL")+COUNTIF(H4553:AL4553,"NL")+COUNTIF(H4553:AL4553,"UL")+COUNTIF(H4553:AL4553,"UL/DS")/2+COUNTIF(H4553:AL4553,"UL/NS")/2+COUNTIF(H4553:AL4553,"KT")+COUNTIF(H4553:AL4553,"UL/BF")/2+COUNTIF(H4553:AL4553,"UL/BL")/2+COUNTIF(H4553:AL4553,"PH/F")/2+COUNTIF(H4553:AL4553,"PH/L")/2+COUNTIF(H4553:AL4553,"NB")</f>
        <v>0.5</v>
      </c>
      <c r="AV4553" s="258">
        <f>COUNTIF(H4553:AL4553,"PN")+COUNTIF(H4553:AL4553,"TVD")+COUNTIF(H4553:AL4553,"PH")+COUNTIF(H4553:AL4553,"PM")+COUNTIF(H4553:AL4553,"PDD")-COUNTIFS(H4553:AL4553,"PN",H4560:AL4560,"&gt;=3")-COUNTIFS(H4553:AL4553,"PM",H4560:AL4560,"&gt;=3")</f>
        <v>0</v>
      </c>
      <c r="AW4553" s="258">
        <f>COUNTIF(H4553:AL4553,"NS")+COUNTIF(H4553:AL4553,"D")+COUNTIF(H4553:AL4553,"BH")+COUNTIF(H4553:AL4553,"NHD")+COUNTIF(H4553:AL4553,"BM")-COUNTIFS(H4553:AL4553,"NS",H4560:AL4560,"&gt;=3")-COUNTIFS(H4553:AL4553,"BH",H4560:AL4560,"&gt;=3")-COUNTIFS(H4553:AL4553,"BM",H4560:AL4560,"&gt;=3")</f>
        <v>1</v>
      </c>
      <c r="AX4553" s="255">
        <f>COUNTIF(H4553:AL4553,"AL")+COUNTIF(H4553:AL4553,"AL/DS")/2+COUNTIF(H4553:AL4553,"AL/NS")/2+COUNTIF(H4553:AL4553,"AL/BF")+COUNTIF(H4553:AL4553,"AL/BL")/2</f>
        <v>0</v>
      </c>
      <c r="AY4553" s="255">
        <f>COUNTIF(H4553:AL4553,"SL")</f>
        <v>0</v>
      </c>
      <c r="AZ4553" s="255">
        <f>COUNTIF(H4553:AL4553,"NH")</f>
        <v>1</v>
      </c>
      <c r="BA4553" s="255">
        <f>COUNTIF(H4553:AL4553,"HL")</f>
        <v>0</v>
      </c>
      <c r="BB4553" s="255">
        <f>COUNTIF(G4553:AL4553,"P/DS")/2+COUNTIF(G4553:AL4553,"P/NS")/2+COUNTIF(G4553:AL4553,"UL")+COUNTIF(G4553:AL4553,"UL/DS")/2+COUNTIF(G4553:AL4553,"UL/NS")/2+COUNTIF(G4553:AL4553,"UL/BL")/2+COUNTIF(G4553:AL4553,"UL/BF")/2+COUNTIF(G4553:AL4553,"PH/F")/2+COUNTIF(G4553:AL4553,"PH/L")/2</f>
        <v>0.5</v>
      </c>
      <c r="BC4553" s="255">
        <f>COUNTIF(H4553:AL4553,"NB")</f>
        <v>0</v>
      </c>
      <c r="BD4553" s="255">
        <f>COUNTIF(H4553:AL4553,"NL")</f>
        <v>0</v>
      </c>
      <c r="BE4553" s="255">
        <f>COUNTIF(H4553:AL4553,"IL")</f>
        <v>0</v>
      </c>
      <c r="BF4553" s="255">
        <f>COUNTIF(H4553:AL4553,"KT")</f>
        <v>0</v>
      </c>
      <c r="BG4553" s="255">
        <f>COUNTIF(H4553:AL4553,"L70")</f>
        <v>0</v>
      </c>
      <c r="BH4553" s="255">
        <f>COUNTIF(H4553:AL4553,"MD")</f>
        <v>0</v>
      </c>
      <c r="BI4553" s="255">
        <f>COUNTIF(H4553:AL4553,"PMD")</f>
        <v>0</v>
      </c>
      <c r="BJ4553" s="255">
        <f>COUNTIF(H4553:AL4553,"PM")</f>
        <v>0</v>
      </c>
      <c r="BK4553" s="255">
        <f>COUNTIF(H4553:AL4553,"BM")</f>
        <v>0</v>
      </c>
      <c r="BL4553" s="261">
        <f>SUMIF(H4553:AL4553,"PD",H4554:AL4554)+SUMIF(H4553:AL4553,"PN",H4554:AL4554)+SUMIF(H4553:AL4553,"P/DS",H4554:AL4554)+SUMIF(H4553:AL4553,"PN/F",H4554:AL4554)+SUMIF(H4553:AL4553,"PN/L",H4554:AL4554)+SUMIF(H4553:AL4553,"TV",H4554:AL4554)+SUMIF(H4553:AL4553,"TVD",H4554:AL4554)+SUMIF(H4553:AL4553,"PDD",H4554:AL4554)</f>
        <v>0</v>
      </c>
      <c r="BM4553" s="261">
        <f>SUMIF(H4553:AL4553,"PD",H4555:AL4555)+SUMIF(H4553:AL4553,"PN",H4555:AL4555)+SUMIF(H4553:AL4553,"P/DS",H4555:AL4555)+SUMIF(H4553:AL4553,"PN/F",H4555:AL4555)+SUMIF(H4553:AL4553,"PN/L",H4555:AL4555)+SUMIF(H4553:AL4553,"TV",H4555:AL4555)+SUMIF(H4553:AL4553,"TVD",H4555:AL4555)+SUMIF(H4553:AL4553,"PDD",H4555:AL4555)+SUMIF(H4553:AL4553,"PMD",H4555:AL4555)</f>
        <v>0</v>
      </c>
      <c r="BN4553" s="261">
        <f>SUMIF(H4553:AL4553,"PD",H4556:AL4556)+SUMIF(H4553:AL4553,"PN",H4556:AL4556)+SUMIF(H4553:AL4553,"P/DS",H4556:AL4556)+SUMIF(H4553:AL4553,"PN/F",H4556:AL4556)+SUMIF(H4553:AL4553,"PN/L",H4556:AL4556)+SUMIF(H4553:AL4553,"TV",H4556:AL4556)+SUMIF(H4553:AL4553,"TVD",H4556:AL4556)</f>
        <v>0</v>
      </c>
      <c r="BO4553" s="261">
        <f>SUMIF(H4553:AL4553,"PD",H4557:AL4557)+SUMIF(H4553:AL4553,"PN",H4557:AL4557)+SUMIF(H4553:AL4553,"P/DS",H4557:AL4557)+SUMIF(H4553:AL4553,"PN/F",H4557:AL4557)+SUMIF(H4553:AL4553,"PN/L",H4557:AL4557)+SUMIF(H4553:AL4553,"TV",H4557:AL4557)+SUMIF(H4553:AL4553,"TVD",H4557:AL4557)</f>
        <v>0</v>
      </c>
      <c r="BP4553" s="261">
        <f>SUMIF(H4553:AL4553,"PD",H4558:AL4558)+SUMIF(H4553:AL4553,"PN",H4558:AL4558)+SUMIF(H4553:AL4553,"P/DS",H4558:AL4558)+SUMIF(H4553:AL4553,"PN/F",H4558:AL4558)+SUMIF(H4553:AL4553,"PN/L",H4558:AL4558)+SUMIF(H4553:AL4553,"TV",H4558:AL4558)+SUMIF(H4553:AL4553,"TVD",H4558:AL4558)+SUMIF(H4553:AL4553,"PDD",H4558:AL4558)+SUMIF(H4553:AL4553,"PH",H4558:AL4558)+SUMIF(H4553:AL4553,"PM",H4558:AL4558)</f>
        <v>0</v>
      </c>
      <c r="BQ4553" s="261">
        <f>SUMIF(H4553:AL4553,"PD",H4559:AL4559)+SUMIF(H4553:AL4553,"PN",H4559:AL4559)+SUMIF(H4553:AL4553,"P/DS",H4559:AL4559)+SUMIF(H4553:AL4553,"PN/F",H4559:AL4559)+SUMIF(H4553:AL4553,"PN/L",H4559:AL4559)+SUMIF(H4553:AL4553,"TV",H4559:AL4559)+SUMIF(H4553:AL4553,"TVD",H4559:AL4559)+SUMIF(H4553:AL4553,"PDD",H4559:AL4559)+SUMIF(H4553:AL4553,"PH",H4559:AL4559)+SUMIF(H4553:AL4553,"PM",H4559:AL4559)</f>
        <v>0</v>
      </c>
      <c r="BR4553" s="269">
        <f>SUM(H4554:AL4554)-BL4553</f>
        <v>7.5</v>
      </c>
      <c r="BS4553" s="269">
        <f>SUM(H4555:AL4555)-BM4553</f>
        <v>0</v>
      </c>
      <c r="BT4553" s="269">
        <f>SUM(H4556:AL4556)-BN4553</f>
        <v>0</v>
      </c>
      <c r="BU4553" s="269">
        <f>SUM(H4557:AL4557)-BO4553</f>
        <v>3.5</v>
      </c>
      <c r="BV4553" s="269">
        <f>SUM(H4558:AL4558)-BP4553</f>
        <v>0</v>
      </c>
      <c r="BW4553" s="269">
        <f>SUM(H4559:AL4559)-BQ4553</f>
        <v>0</v>
      </c>
      <c r="BX4553" s="255">
        <f>SUMIF(H4553:AL4553,"PD",H4560:AL4560)+SUMIF(H4553:AL4553,"PN",H4560:AL4560)+SUMIF(H4553:AL4553,"P/DS",H4560:AL4560)+SUMIF(H4553:AL4553,"PN/F",H4560:AL4560)+SUMIF(H4553:AL4553,"PN/L",H4560:AL4560)</f>
        <v>0</v>
      </c>
      <c r="BY4553" s="255">
        <f>SUM(H4560:AL4560)-BX4553</f>
        <v>0.2</v>
      </c>
      <c r="BZ4553" s="255">
        <f t="shared" ref="BZ4553" si="1384">+SUM(BL4553:BW4560)</f>
        <v>11</v>
      </c>
      <c r="CA4553" s="266">
        <f>(COUNTIFS(H4553:AL4553,"PD",H4554:AL4554,"&gt;=2"))*0.5-IF(CN4553="VP",COUNTIFS($H$16:$AL$16,"SAT",H4553:AL4553,"PD",H4554:AL4554,"&gt;=2"))*0.5</f>
        <v>0</v>
      </c>
      <c r="CB4553" s="266">
        <f>(COUNTIFS(H4553:AL4553,"PN",H4555:AL4555,"&gt;=0.5",H4554:AL4554,"&gt;=1.5"))*0.5+COUNTIFS(H4553:AL4553,"PDD",H4555:AL4555,"&gt;=0.5",H4554:AL4554,"&gt;=1.5")*0.5</f>
        <v>0</v>
      </c>
      <c r="CC4553" s="273">
        <f>(COUNTIFS(H4553:AL4553,"TV",H4555:AL4555,"&gt;=10"))*0.5+(COUNTIFS(H4553:AL4553,"PMD",H4555:AL4555,"&gt;=2"))*0.5</f>
        <v>0</v>
      </c>
      <c r="CD4553" s="266">
        <f>(COUNTIFS(H4553:AL4553,"TVD",H4557:AL4557,"&gt;=6.5",H4555:AL4555,"&gt;=3.5"))*0.5</f>
        <v>0</v>
      </c>
      <c r="CE4553" s="266">
        <f>(COUNTIFS(H4553:AL4553,"PD",H4558:AL4558,"&gt;=10"))*0.5</f>
        <v>0</v>
      </c>
      <c r="CF4553" s="266">
        <f>(COUNTIFS(H4553:AL4553,"PDD",H4558:AL4558,"&gt;=3.5",H4559:AL4559,"&gt;=6.5")+COUNTIFS(H4553:AL4553,"PH",H4559:AL4559,"&gt;=0.5",H4558:AL4558,"&gt;=1.5")+COUNTIFS(H4553:AL4553,"PM",H4559:AL4559,"&gt;=0.5",H4558:AL4558,"&gt;=1.5"))*0.5</f>
        <v>0</v>
      </c>
      <c r="CG4553" s="266">
        <f>(COUNTIFS(H4553:AL4553,"DS",H4554:AL4554,"&gt;=2")+COUNTIFS(H4553:AL4553,"AL/DS",H4554:AL4554,"&gt;=2"))*0.5-IF(CN4553="VP",COUNTIFS($H$16:$AL$16,"SAT",H4553:AL4553,"DS",H4554:AL4554,"&gt;=2"))*0.5</f>
        <v>0.5</v>
      </c>
      <c r="CH4553" s="266">
        <f>(COUNTIFS(H4553:AL4553,"NS",H4555:AL4555,"&gt;=0.5",H4554:AL4554,"&gt;=1.5")+COUNTIFS(H4553:AL4553,"AL/NS",H4555:AL4555,"&gt;=0.5",H4554:AL4554,"&gt;=1.5")+COUNTIFS(H4553:AL4553,"NHD",H4555:AL4555,"&gt;=4.5",H4558:AL4558,"&gt;=2",H4554:AL4554,"&gt;=1.5"))*0.5</f>
        <v>0</v>
      </c>
      <c r="CI4553" s="266">
        <f>(COUNTIF(H4555:AL4555,"&gt;=10")+COUNTIFS(H4553:AL4553,"MD",H4555:AL4555,"&gt;=2")-COUNTIFS(H4553:AL4553,"TV",H4555:AL4555,"&gt;=10"))*0.5</f>
        <v>0</v>
      </c>
      <c r="CJ4553" s="266">
        <f>(COUNTIFS(H4553:AL4553,"D",H4557:AL4557,"&gt;=6.5",H4555:AL4555,"&gt;=3.5"))*0.5</f>
        <v>0</v>
      </c>
      <c r="CK4553" s="266">
        <f>(COUNTIF(H4558:AL4558,"&gt;=10")-COUNTIFS(H4553:AL4553,"PD",H4558:AL4558,"&gt;=10"))*0.5</f>
        <v>0</v>
      </c>
      <c r="CL4553" s="265">
        <f>(COUNTIFS(H4553:AL4553,"NHD",H4558:AL4558,"&gt;=3.5",H4559:AL4559,"&gt;=6.5")+COUNTIFS(H4553:AL4553,"BH",H4558:AL4558,"&gt;=1.5",H4559:AL4559,"&gt;=0.5")+COUNTIFS(H4553:AL4553,"BM",H4558:AL4558,"&gt;=1.5",H4559:AL4559,"&gt;=0.5")+COUNTIFS(H4553:AL4553,"D",H4558:AL4558,"&gt;=1.5",H4559:AL4559,"&gt;=0.5"))*0.5</f>
        <v>0</v>
      </c>
      <c r="CM4553" s="272"/>
      <c r="CN4553" s="264" t="s">
        <v>723</v>
      </c>
      <c r="CO4553" s="138">
        <f t="shared" ref="CO4553" si="1385">+AM4553+AN4553+AO4553+AP4553+AQ4553+AR4553+AS4553+AU4553+BG4553</f>
        <v>26</v>
      </c>
      <c r="CP4553" s="225">
        <f>+SUM(I4554:I4559)-I4560</f>
        <v>0</v>
      </c>
      <c r="CQ4553" s="225">
        <f>+SUM(J4554:J4559)-J4560</f>
        <v>0</v>
      </c>
      <c r="CR4553" s="225">
        <f>+SUM(K4554:K4559)-K4560</f>
        <v>0.5</v>
      </c>
      <c r="CS4553" s="139"/>
      <c r="CT4553" s="139"/>
      <c r="CU4553" s="139"/>
      <c r="CV4553" s="139"/>
      <c r="CW4553" s="139"/>
      <c r="CX4553" s="139"/>
      <c r="CY4553" s="139"/>
      <c r="CZ4553" s="139"/>
      <c r="DA4553" s="139"/>
      <c r="DB4553" s="120"/>
      <c r="DC4553" s="120"/>
      <c r="DD4553" s="120"/>
      <c r="DE4553" s="120"/>
      <c r="DF4553" s="120"/>
      <c r="DG4553" s="120"/>
      <c r="DH4553" s="120"/>
      <c r="DI4553" s="120"/>
      <c r="DJ4553" s="120"/>
      <c r="DK4553" s="120"/>
      <c r="DL4553" s="120"/>
      <c r="DM4553" s="120"/>
      <c r="DN4553" s="120"/>
    </row>
    <row r="4554" spans="1:118" s="119" customFormat="1" ht="14.25" customHeight="1">
      <c r="A4554" s="228"/>
      <c r="B4554" s="394"/>
      <c r="C4554" s="397"/>
      <c r="D4554" s="237"/>
      <c r="E4554" s="237"/>
      <c r="F4554" s="242" t="s">
        <v>82</v>
      </c>
      <c r="G4554" s="121">
        <v>1.5</v>
      </c>
      <c r="H4554" s="83"/>
      <c r="I4554" s="83"/>
      <c r="J4554" s="83"/>
      <c r="K4554" s="83">
        <v>0.5</v>
      </c>
      <c r="L4554" s="83"/>
      <c r="M4554" s="83">
        <v>0.5</v>
      </c>
      <c r="N4554" s="83"/>
      <c r="O4554" s="83"/>
      <c r="P4554" s="83"/>
      <c r="Q4554" s="83">
        <v>1</v>
      </c>
      <c r="R4554" s="83"/>
      <c r="S4554" s="83">
        <v>2.5</v>
      </c>
      <c r="T4554" s="83"/>
      <c r="U4554" s="83"/>
      <c r="V4554" s="83"/>
      <c r="W4554" s="83"/>
      <c r="X4554" s="83">
        <v>1</v>
      </c>
      <c r="Y4554" s="83">
        <v>1.5</v>
      </c>
      <c r="Z4554" s="83"/>
      <c r="AA4554" s="83"/>
      <c r="AB4554" s="83"/>
      <c r="AC4554" s="79"/>
      <c r="AD4554" s="79"/>
      <c r="AE4554" s="79"/>
      <c r="AF4554" s="79"/>
      <c r="AG4554" s="79"/>
      <c r="AH4554" s="79"/>
      <c r="AI4554" s="79"/>
      <c r="AJ4554" s="79"/>
      <c r="AK4554" s="79"/>
      <c r="AL4554" s="79">
        <v>0.5</v>
      </c>
      <c r="AM4554" s="240"/>
      <c r="AN4554" s="240"/>
      <c r="AO4554" s="240"/>
      <c r="AP4554" s="240"/>
      <c r="AQ4554" s="240"/>
      <c r="AR4554" s="240"/>
      <c r="AS4554" s="240"/>
      <c r="AT4554" s="256"/>
      <c r="AU4554" s="256"/>
      <c r="AV4554" s="259"/>
      <c r="AW4554" s="259"/>
      <c r="AX4554" s="256"/>
      <c r="AY4554" s="256"/>
      <c r="AZ4554" s="256"/>
      <c r="BA4554" s="256"/>
      <c r="BB4554" s="256"/>
      <c r="BC4554" s="256"/>
      <c r="BD4554" s="256"/>
      <c r="BE4554" s="256"/>
      <c r="BF4554" s="256"/>
      <c r="BG4554" s="256"/>
      <c r="BH4554" s="256"/>
      <c r="BI4554" s="256"/>
      <c r="BJ4554" s="256"/>
      <c r="BK4554" s="256"/>
      <c r="BL4554" s="262"/>
      <c r="BM4554" s="262"/>
      <c r="BN4554" s="262"/>
      <c r="BO4554" s="262"/>
      <c r="BP4554" s="262"/>
      <c r="BQ4554" s="262"/>
      <c r="BR4554" s="270"/>
      <c r="BS4554" s="270"/>
      <c r="BT4554" s="270"/>
      <c r="BU4554" s="270"/>
      <c r="BV4554" s="270"/>
      <c r="BW4554" s="270"/>
      <c r="BX4554" s="256"/>
      <c r="BY4554" s="256"/>
      <c r="BZ4554" s="256"/>
      <c r="CA4554" s="267"/>
      <c r="CB4554" s="267"/>
      <c r="CC4554" s="274"/>
      <c r="CD4554" s="267"/>
      <c r="CE4554" s="267"/>
      <c r="CF4554" s="267"/>
      <c r="CG4554" s="267"/>
      <c r="CH4554" s="267"/>
      <c r="CI4554" s="267"/>
      <c r="CJ4554" s="267"/>
      <c r="CK4554" s="267"/>
      <c r="CL4554" s="265"/>
      <c r="CM4554" s="272"/>
      <c r="CN4554" s="264"/>
      <c r="CO4554" s="138"/>
      <c r="CP4554" s="226"/>
      <c r="CQ4554" s="226"/>
      <c r="CR4554" s="226"/>
      <c r="CS4554" s="139"/>
      <c r="CT4554" s="139"/>
      <c r="CU4554" s="139"/>
      <c r="CV4554" s="139"/>
      <c r="CW4554" s="139"/>
      <c r="CX4554" s="139"/>
      <c r="CY4554" s="139"/>
      <c r="CZ4554" s="139"/>
      <c r="DA4554" s="139"/>
      <c r="DB4554" s="120"/>
      <c r="DC4554" s="120"/>
      <c r="DD4554" s="120"/>
      <c r="DE4554" s="120"/>
      <c r="DF4554" s="120"/>
      <c r="DG4554" s="120"/>
      <c r="DH4554" s="120"/>
      <c r="DI4554" s="120"/>
      <c r="DJ4554" s="120"/>
      <c r="DK4554" s="120"/>
      <c r="DL4554" s="120"/>
      <c r="DM4554" s="120"/>
      <c r="DN4554" s="120"/>
    </row>
    <row r="4555" spans="1:118" s="119" customFormat="1" ht="14.25" customHeight="1">
      <c r="A4555" s="228"/>
      <c r="B4555" s="394"/>
      <c r="C4555" s="397"/>
      <c r="D4555" s="237"/>
      <c r="E4555" s="237"/>
      <c r="F4555" s="243"/>
      <c r="G4555" s="122">
        <v>2</v>
      </c>
      <c r="H4555" s="84"/>
      <c r="I4555" s="84"/>
      <c r="J4555" s="84"/>
      <c r="K4555" s="84"/>
      <c r="L4555" s="84"/>
      <c r="M4555" s="84"/>
      <c r="N4555" s="84"/>
      <c r="O4555" s="84"/>
      <c r="P4555" s="84"/>
      <c r="Q4555" s="84"/>
      <c r="R4555" s="84"/>
      <c r="S4555" s="84"/>
      <c r="T4555" s="84"/>
      <c r="U4555" s="84"/>
      <c r="V4555" s="84"/>
      <c r="W4555" s="84"/>
      <c r="X4555" s="84"/>
      <c r="Y4555" s="84"/>
      <c r="Z4555" s="84"/>
      <c r="AA4555" s="84"/>
      <c r="AB4555" s="84"/>
      <c r="AC4555" s="80"/>
      <c r="AD4555" s="80"/>
      <c r="AE4555" s="80"/>
      <c r="AF4555" s="80"/>
      <c r="AG4555" s="80"/>
      <c r="AH4555" s="80"/>
      <c r="AI4555" s="80"/>
      <c r="AJ4555" s="80"/>
      <c r="AK4555" s="80"/>
      <c r="AL4555" s="80"/>
      <c r="AM4555" s="240"/>
      <c r="AN4555" s="240"/>
      <c r="AO4555" s="240"/>
      <c r="AP4555" s="240"/>
      <c r="AQ4555" s="240"/>
      <c r="AR4555" s="240"/>
      <c r="AS4555" s="240"/>
      <c r="AT4555" s="256"/>
      <c r="AU4555" s="256"/>
      <c r="AV4555" s="259"/>
      <c r="AW4555" s="259"/>
      <c r="AX4555" s="256"/>
      <c r="AY4555" s="256"/>
      <c r="AZ4555" s="256"/>
      <c r="BA4555" s="256"/>
      <c r="BB4555" s="256"/>
      <c r="BC4555" s="256"/>
      <c r="BD4555" s="256"/>
      <c r="BE4555" s="256"/>
      <c r="BF4555" s="256"/>
      <c r="BG4555" s="256"/>
      <c r="BH4555" s="256"/>
      <c r="BI4555" s="256"/>
      <c r="BJ4555" s="256"/>
      <c r="BK4555" s="256"/>
      <c r="BL4555" s="262"/>
      <c r="BM4555" s="262"/>
      <c r="BN4555" s="262"/>
      <c r="BO4555" s="262"/>
      <c r="BP4555" s="262"/>
      <c r="BQ4555" s="262"/>
      <c r="BR4555" s="270"/>
      <c r="BS4555" s="270"/>
      <c r="BT4555" s="270"/>
      <c r="BU4555" s="270"/>
      <c r="BV4555" s="270"/>
      <c r="BW4555" s="270"/>
      <c r="BX4555" s="256"/>
      <c r="BY4555" s="256"/>
      <c r="BZ4555" s="256"/>
      <c r="CA4555" s="267"/>
      <c r="CB4555" s="267"/>
      <c r="CC4555" s="274"/>
      <c r="CD4555" s="267"/>
      <c r="CE4555" s="267"/>
      <c r="CF4555" s="267"/>
      <c r="CG4555" s="267"/>
      <c r="CH4555" s="267"/>
      <c r="CI4555" s="267"/>
      <c r="CJ4555" s="267"/>
      <c r="CK4555" s="267"/>
      <c r="CL4555" s="265"/>
      <c r="CM4555" s="272"/>
      <c r="CN4555" s="264"/>
      <c r="CO4555" s="138"/>
      <c r="CP4555" s="226"/>
      <c r="CQ4555" s="226"/>
      <c r="CR4555" s="226"/>
      <c r="CS4555" s="139"/>
      <c r="CT4555" s="139"/>
      <c r="CU4555" s="139"/>
      <c r="CV4555" s="139"/>
      <c r="CW4555" s="139"/>
      <c r="CX4555" s="139"/>
      <c r="CY4555" s="139"/>
      <c r="CZ4555" s="139"/>
      <c r="DA4555" s="139"/>
      <c r="DB4555" s="120"/>
      <c r="DC4555" s="120"/>
      <c r="DD4555" s="120"/>
      <c r="DE4555" s="120"/>
      <c r="DF4555" s="120"/>
      <c r="DG4555" s="120"/>
      <c r="DH4555" s="120"/>
      <c r="DI4555" s="120"/>
      <c r="DJ4555" s="120"/>
      <c r="DK4555" s="120"/>
      <c r="DL4555" s="120"/>
      <c r="DM4555" s="120"/>
      <c r="DN4555" s="120"/>
    </row>
    <row r="4556" spans="1:118" s="119" customFormat="1" ht="14.25" customHeight="1">
      <c r="A4556" s="228"/>
      <c r="B4556" s="394"/>
      <c r="C4556" s="397"/>
      <c r="D4556" s="237"/>
      <c r="E4556" s="237"/>
      <c r="F4556" s="243"/>
      <c r="G4556" s="122">
        <v>2.1</v>
      </c>
      <c r="H4556" s="84"/>
      <c r="I4556" s="84"/>
      <c r="J4556" s="84"/>
      <c r="K4556" s="84"/>
      <c r="L4556" s="84"/>
      <c r="M4556" s="84"/>
      <c r="N4556" s="84"/>
      <c r="O4556" s="84"/>
      <c r="P4556" s="84"/>
      <c r="Q4556" s="84"/>
      <c r="R4556" s="84"/>
      <c r="S4556" s="84"/>
      <c r="T4556" s="84"/>
      <c r="U4556" s="84"/>
      <c r="V4556" s="84"/>
      <c r="W4556" s="84"/>
      <c r="X4556" s="84"/>
      <c r="Y4556" s="84"/>
      <c r="Z4556" s="84"/>
      <c r="AA4556" s="84"/>
      <c r="AB4556" s="84"/>
      <c r="AC4556" s="80"/>
      <c r="AD4556" s="80"/>
      <c r="AE4556" s="80"/>
      <c r="AF4556" s="80"/>
      <c r="AG4556" s="80"/>
      <c r="AH4556" s="80"/>
      <c r="AI4556" s="80"/>
      <c r="AJ4556" s="80"/>
      <c r="AK4556" s="80"/>
      <c r="AL4556" s="80"/>
      <c r="AM4556" s="240"/>
      <c r="AN4556" s="240"/>
      <c r="AO4556" s="240"/>
      <c r="AP4556" s="240"/>
      <c r="AQ4556" s="240"/>
      <c r="AR4556" s="240"/>
      <c r="AS4556" s="240"/>
      <c r="AT4556" s="256"/>
      <c r="AU4556" s="256"/>
      <c r="AV4556" s="259"/>
      <c r="AW4556" s="259"/>
      <c r="AX4556" s="256"/>
      <c r="AY4556" s="256"/>
      <c r="AZ4556" s="256"/>
      <c r="BA4556" s="256"/>
      <c r="BB4556" s="256"/>
      <c r="BC4556" s="256"/>
      <c r="BD4556" s="256"/>
      <c r="BE4556" s="256"/>
      <c r="BF4556" s="256"/>
      <c r="BG4556" s="256"/>
      <c r="BH4556" s="256"/>
      <c r="BI4556" s="256"/>
      <c r="BJ4556" s="256"/>
      <c r="BK4556" s="256"/>
      <c r="BL4556" s="262"/>
      <c r="BM4556" s="262"/>
      <c r="BN4556" s="262"/>
      <c r="BO4556" s="262"/>
      <c r="BP4556" s="262"/>
      <c r="BQ4556" s="262"/>
      <c r="BR4556" s="270"/>
      <c r="BS4556" s="270"/>
      <c r="BT4556" s="270"/>
      <c r="BU4556" s="270"/>
      <c r="BV4556" s="270"/>
      <c r="BW4556" s="270"/>
      <c r="BX4556" s="256"/>
      <c r="BY4556" s="256"/>
      <c r="BZ4556" s="256"/>
      <c r="CA4556" s="267"/>
      <c r="CB4556" s="267"/>
      <c r="CC4556" s="274"/>
      <c r="CD4556" s="267"/>
      <c r="CE4556" s="267"/>
      <c r="CF4556" s="267"/>
      <c r="CG4556" s="267"/>
      <c r="CH4556" s="267"/>
      <c r="CI4556" s="267"/>
      <c r="CJ4556" s="267"/>
      <c r="CK4556" s="267"/>
      <c r="CL4556" s="265"/>
      <c r="CM4556" s="272"/>
      <c r="CN4556" s="264"/>
      <c r="CO4556" s="138"/>
      <c r="CP4556" s="226"/>
      <c r="CQ4556" s="226"/>
      <c r="CR4556" s="226"/>
      <c r="CS4556" s="139"/>
      <c r="CT4556" s="139"/>
      <c r="CU4556" s="139"/>
      <c r="CV4556" s="139"/>
      <c r="CW4556" s="139"/>
      <c r="CX4556" s="139"/>
      <c r="CY4556" s="139"/>
      <c r="CZ4556" s="139"/>
      <c r="DA4556" s="139"/>
      <c r="DB4556" s="120"/>
      <c r="DC4556" s="120"/>
      <c r="DD4556" s="120"/>
      <c r="DE4556" s="120"/>
      <c r="DF4556" s="120"/>
      <c r="DG4556" s="120"/>
      <c r="DH4556" s="120"/>
      <c r="DI4556" s="120"/>
      <c r="DJ4556" s="120"/>
      <c r="DK4556" s="120"/>
      <c r="DL4556" s="120"/>
      <c r="DM4556" s="120"/>
      <c r="DN4556" s="120"/>
    </row>
    <row r="4557" spans="1:118" s="119" customFormat="1" ht="14.25" customHeight="1">
      <c r="A4557" s="228"/>
      <c r="B4557" s="394"/>
      <c r="C4557" s="397"/>
      <c r="D4557" s="237"/>
      <c r="E4557" s="237"/>
      <c r="F4557" s="243"/>
      <c r="G4557" s="122">
        <v>2.7</v>
      </c>
      <c r="H4557" s="84"/>
      <c r="I4557" s="84"/>
      <c r="J4557" s="84"/>
      <c r="K4557" s="84"/>
      <c r="L4557" s="84"/>
      <c r="M4557" s="84"/>
      <c r="N4557" s="84"/>
      <c r="O4557" s="84"/>
      <c r="P4557" s="84"/>
      <c r="Q4557" s="84"/>
      <c r="R4557" s="84"/>
      <c r="S4557" s="84"/>
      <c r="T4557" s="84"/>
      <c r="U4557" s="84"/>
      <c r="V4557" s="84"/>
      <c r="W4557" s="84"/>
      <c r="X4557" s="84"/>
      <c r="Y4557" s="84"/>
      <c r="Z4557" s="84"/>
      <c r="AA4557" s="84"/>
      <c r="AB4557" s="84"/>
      <c r="AC4557" s="80">
        <v>3.5</v>
      </c>
      <c r="AD4557" s="80"/>
      <c r="AE4557" s="80"/>
      <c r="AF4557" s="80"/>
      <c r="AG4557" s="80"/>
      <c r="AH4557" s="80"/>
      <c r="AI4557" s="80"/>
      <c r="AJ4557" s="80"/>
      <c r="AK4557" s="80"/>
      <c r="AL4557" s="80"/>
      <c r="AM4557" s="240"/>
      <c r="AN4557" s="240"/>
      <c r="AO4557" s="240"/>
      <c r="AP4557" s="240"/>
      <c r="AQ4557" s="240"/>
      <c r="AR4557" s="240"/>
      <c r="AS4557" s="240"/>
      <c r="AT4557" s="256"/>
      <c r="AU4557" s="256"/>
      <c r="AV4557" s="259"/>
      <c r="AW4557" s="259"/>
      <c r="AX4557" s="256"/>
      <c r="AY4557" s="256"/>
      <c r="AZ4557" s="256"/>
      <c r="BA4557" s="256"/>
      <c r="BB4557" s="256"/>
      <c r="BC4557" s="256"/>
      <c r="BD4557" s="256"/>
      <c r="BE4557" s="256"/>
      <c r="BF4557" s="256"/>
      <c r="BG4557" s="256"/>
      <c r="BH4557" s="256"/>
      <c r="BI4557" s="256"/>
      <c r="BJ4557" s="256"/>
      <c r="BK4557" s="256"/>
      <c r="BL4557" s="262"/>
      <c r="BM4557" s="262"/>
      <c r="BN4557" s="262"/>
      <c r="BO4557" s="262"/>
      <c r="BP4557" s="262"/>
      <c r="BQ4557" s="262"/>
      <c r="BR4557" s="270"/>
      <c r="BS4557" s="270"/>
      <c r="BT4557" s="270"/>
      <c r="BU4557" s="270"/>
      <c r="BV4557" s="270"/>
      <c r="BW4557" s="270"/>
      <c r="BX4557" s="256"/>
      <c r="BY4557" s="256"/>
      <c r="BZ4557" s="256"/>
      <c r="CA4557" s="267"/>
      <c r="CB4557" s="267"/>
      <c r="CC4557" s="274"/>
      <c r="CD4557" s="267"/>
      <c r="CE4557" s="267"/>
      <c r="CF4557" s="267"/>
      <c r="CG4557" s="267"/>
      <c r="CH4557" s="267"/>
      <c r="CI4557" s="267"/>
      <c r="CJ4557" s="267"/>
      <c r="CK4557" s="267"/>
      <c r="CL4557" s="265"/>
      <c r="CM4557" s="272"/>
      <c r="CN4557" s="264"/>
      <c r="CO4557" s="138"/>
      <c r="CP4557" s="226"/>
      <c r="CQ4557" s="226"/>
      <c r="CR4557" s="226"/>
      <c r="CS4557" s="139"/>
      <c r="CT4557" s="139"/>
      <c r="CU4557" s="139"/>
      <c r="CV4557" s="139"/>
      <c r="CW4557" s="139"/>
      <c r="CX4557" s="139"/>
      <c r="CY4557" s="139"/>
      <c r="CZ4557" s="139"/>
      <c r="DA4557" s="139"/>
      <c r="DB4557" s="120"/>
      <c r="DC4557" s="120"/>
      <c r="DD4557" s="120"/>
      <c r="DE4557" s="120"/>
      <c r="DF4557" s="120"/>
      <c r="DG4557" s="120"/>
      <c r="DH4557" s="120"/>
      <c r="DI4557" s="120"/>
      <c r="DJ4557" s="120"/>
      <c r="DK4557" s="120"/>
      <c r="DL4557" s="120"/>
      <c r="DM4557" s="120"/>
      <c r="DN4557" s="120"/>
    </row>
    <row r="4558" spans="1:118" s="119" customFormat="1" ht="14.25" customHeight="1">
      <c r="A4558" s="228"/>
      <c r="B4558" s="394"/>
      <c r="C4558" s="397"/>
      <c r="D4558" s="237"/>
      <c r="E4558" s="237"/>
      <c r="F4558" s="243"/>
      <c r="G4558" s="122">
        <v>3</v>
      </c>
      <c r="H4558" s="84"/>
      <c r="I4558" s="84"/>
      <c r="J4558" s="84"/>
      <c r="K4558" s="84"/>
      <c r="L4558" s="84"/>
      <c r="M4558" s="84"/>
      <c r="N4558" s="84"/>
      <c r="O4558" s="84"/>
      <c r="P4558" s="84"/>
      <c r="Q4558" s="84"/>
      <c r="R4558" s="84"/>
      <c r="S4558" s="84"/>
      <c r="T4558" s="84"/>
      <c r="U4558" s="84"/>
      <c r="V4558" s="84"/>
      <c r="W4558" s="84"/>
      <c r="X4558" s="84"/>
      <c r="Y4558" s="84"/>
      <c r="Z4558" s="84"/>
      <c r="AA4558" s="84"/>
      <c r="AB4558" s="84"/>
      <c r="AC4558" s="80"/>
      <c r="AD4558" s="80"/>
      <c r="AE4558" s="80"/>
      <c r="AF4558" s="80"/>
      <c r="AG4558" s="80"/>
      <c r="AH4558" s="80"/>
      <c r="AI4558" s="80"/>
      <c r="AJ4558" s="80"/>
      <c r="AK4558" s="80"/>
      <c r="AL4558" s="80"/>
      <c r="AM4558" s="240"/>
      <c r="AN4558" s="240"/>
      <c r="AO4558" s="240"/>
      <c r="AP4558" s="240"/>
      <c r="AQ4558" s="240"/>
      <c r="AR4558" s="240"/>
      <c r="AS4558" s="240"/>
      <c r="AT4558" s="256"/>
      <c r="AU4558" s="256"/>
      <c r="AV4558" s="259"/>
      <c r="AW4558" s="259"/>
      <c r="AX4558" s="256"/>
      <c r="AY4558" s="256"/>
      <c r="AZ4558" s="256"/>
      <c r="BA4558" s="256"/>
      <c r="BB4558" s="256"/>
      <c r="BC4558" s="256"/>
      <c r="BD4558" s="256"/>
      <c r="BE4558" s="256"/>
      <c r="BF4558" s="256"/>
      <c r="BG4558" s="256"/>
      <c r="BH4558" s="256"/>
      <c r="BI4558" s="256"/>
      <c r="BJ4558" s="256"/>
      <c r="BK4558" s="256"/>
      <c r="BL4558" s="262"/>
      <c r="BM4558" s="262"/>
      <c r="BN4558" s="262"/>
      <c r="BO4558" s="262"/>
      <c r="BP4558" s="262"/>
      <c r="BQ4558" s="262"/>
      <c r="BR4558" s="270"/>
      <c r="BS4558" s="270"/>
      <c r="BT4558" s="270"/>
      <c r="BU4558" s="270"/>
      <c r="BV4558" s="270"/>
      <c r="BW4558" s="270"/>
      <c r="BX4558" s="256"/>
      <c r="BY4558" s="256"/>
      <c r="BZ4558" s="256"/>
      <c r="CA4558" s="267"/>
      <c r="CB4558" s="267"/>
      <c r="CC4558" s="274"/>
      <c r="CD4558" s="267"/>
      <c r="CE4558" s="267"/>
      <c r="CF4558" s="267"/>
      <c r="CG4558" s="267"/>
      <c r="CH4558" s="267"/>
      <c r="CI4558" s="267"/>
      <c r="CJ4558" s="267"/>
      <c r="CK4558" s="267"/>
      <c r="CL4558" s="265"/>
      <c r="CM4558" s="272"/>
      <c r="CN4558" s="264"/>
      <c r="CO4558" s="138"/>
      <c r="CP4558" s="226"/>
      <c r="CQ4558" s="226"/>
      <c r="CR4558" s="226"/>
      <c r="CS4558" s="139"/>
      <c r="CT4558" s="139"/>
      <c r="CU4558" s="139"/>
      <c r="CV4558" s="139"/>
      <c r="CW4558" s="139"/>
      <c r="CX4558" s="139"/>
      <c r="CY4558" s="139"/>
      <c r="CZ4558" s="139"/>
      <c r="DA4558" s="139"/>
      <c r="DB4558" s="120"/>
      <c r="DC4558" s="120"/>
      <c r="DD4558" s="120"/>
      <c r="DE4558" s="120"/>
      <c r="DF4558" s="120"/>
      <c r="DG4558" s="120"/>
      <c r="DH4558" s="120"/>
      <c r="DI4558" s="120"/>
      <c r="DJ4558" s="120"/>
      <c r="DK4558" s="120"/>
      <c r="DL4558" s="120"/>
      <c r="DM4558" s="120"/>
      <c r="DN4558" s="120"/>
    </row>
    <row r="4559" spans="1:118" s="119" customFormat="1" ht="14.25" customHeight="1">
      <c r="A4559" s="228"/>
      <c r="B4559" s="394"/>
      <c r="C4559" s="397"/>
      <c r="D4559" s="237"/>
      <c r="E4559" s="237"/>
      <c r="F4559" s="244"/>
      <c r="G4559" s="123">
        <v>3.9</v>
      </c>
      <c r="H4559" s="85"/>
      <c r="I4559" s="85"/>
      <c r="J4559" s="85"/>
      <c r="K4559" s="85"/>
      <c r="L4559" s="85"/>
      <c r="M4559" s="85"/>
      <c r="N4559" s="85"/>
      <c r="O4559" s="85"/>
      <c r="P4559" s="85"/>
      <c r="Q4559" s="85"/>
      <c r="R4559" s="85"/>
      <c r="S4559" s="85"/>
      <c r="T4559" s="85"/>
      <c r="U4559" s="85"/>
      <c r="V4559" s="85"/>
      <c r="W4559" s="85"/>
      <c r="X4559" s="85"/>
      <c r="Y4559" s="85"/>
      <c r="Z4559" s="85"/>
      <c r="AA4559" s="85"/>
      <c r="AB4559" s="85"/>
      <c r="AC4559" s="81"/>
      <c r="AD4559" s="81"/>
      <c r="AE4559" s="81"/>
      <c r="AF4559" s="81"/>
      <c r="AG4559" s="81"/>
      <c r="AH4559" s="81"/>
      <c r="AI4559" s="81"/>
      <c r="AJ4559" s="81"/>
      <c r="AK4559" s="81"/>
      <c r="AL4559" s="81"/>
      <c r="AM4559" s="240"/>
      <c r="AN4559" s="240"/>
      <c r="AO4559" s="240"/>
      <c r="AP4559" s="240"/>
      <c r="AQ4559" s="240"/>
      <c r="AR4559" s="240"/>
      <c r="AS4559" s="240"/>
      <c r="AT4559" s="256"/>
      <c r="AU4559" s="256"/>
      <c r="AV4559" s="259"/>
      <c r="AW4559" s="259"/>
      <c r="AX4559" s="256"/>
      <c r="AY4559" s="256"/>
      <c r="AZ4559" s="256"/>
      <c r="BA4559" s="256"/>
      <c r="BB4559" s="256"/>
      <c r="BC4559" s="256"/>
      <c r="BD4559" s="256"/>
      <c r="BE4559" s="256"/>
      <c r="BF4559" s="256"/>
      <c r="BG4559" s="256"/>
      <c r="BH4559" s="256"/>
      <c r="BI4559" s="256"/>
      <c r="BJ4559" s="256"/>
      <c r="BK4559" s="256"/>
      <c r="BL4559" s="262"/>
      <c r="BM4559" s="262"/>
      <c r="BN4559" s="262"/>
      <c r="BO4559" s="262"/>
      <c r="BP4559" s="262"/>
      <c r="BQ4559" s="262"/>
      <c r="BR4559" s="270"/>
      <c r="BS4559" s="270"/>
      <c r="BT4559" s="270"/>
      <c r="BU4559" s="270"/>
      <c r="BV4559" s="270"/>
      <c r="BW4559" s="270"/>
      <c r="BX4559" s="256"/>
      <c r="BY4559" s="256"/>
      <c r="BZ4559" s="256"/>
      <c r="CA4559" s="267"/>
      <c r="CB4559" s="267"/>
      <c r="CC4559" s="274"/>
      <c r="CD4559" s="267"/>
      <c r="CE4559" s="267"/>
      <c r="CF4559" s="267"/>
      <c r="CG4559" s="267"/>
      <c r="CH4559" s="267"/>
      <c r="CI4559" s="267"/>
      <c r="CJ4559" s="267"/>
      <c r="CK4559" s="267"/>
      <c r="CL4559" s="265"/>
      <c r="CM4559" s="272"/>
      <c r="CN4559" s="264"/>
      <c r="CO4559" s="138"/>
      <c r="CP4559" s="226"/>
      <c r="CQ4559" s="226"/>
      <c r="CR4559" s="226"/>
      <c r="CS4559" s="139"/>
      <c r="CT4559" s="139"/>
      <c r="CU4559" s="139"/>
      <c r="CV4559" s="139"/>
      <c r="CW4559" s="139"/>
      <c r="CX4559" s="139"/>
      <c r="CY4559" s="139"/>
      <c r="CZ4559" s="139"/>
      <c r="DA4559" s="139"/>
      <c r="DB4559" s="120"/>
      <c r="DC4559" s="120"/>
      <c r="DD4559" s="120"/>
      <c r="DE4559" s="120"/>
      <c r="DF4559" s="120"/>
      <c r="DG4559" s="120"/>
      <c r="DH4559" s="120"/>
      <c r="DI4559" s="120"/>
      <c r="DJ4559" s="120"/>
      <c r="DK4559" s="120"/>
      <c r="DL4559" s="120"/>
      <c r="DM4559" s="120"/>
      <c r="DN4559" s="120"/>
    </row>
    <row r="4560" spans="1:118" s="119" customFormat="1" ht="14.25" customHeight="1">
      <c r="A4560" s="229"/>
      <c r="B4560" s="395"/>
      <c r="C4560" s="398"/>
      <c r="D4560" s="238"/>
      <c r="E4560" s="238"/>
      <c r="F4560" s="245" t="s">
        <v>83</v>
      </c>
      <c r="G4560" s="246"/>
      <c r="H4560" s="82"/>
      <c r="I4560" s="82"/>
      <c r="J4560" s="82"/>
      <c r="K4560" s="82"/>
      <c r="L4560" s="82"/>
      <c r="M4560" s="82"/>
      <c r="N4560" s="82">
        <v>0.2</v>
      </c>
      <c r="O4560" s="82"/>
      <c r="P4560" s="82"/>
      <c r="Q4560" s="82"/>
      <c r="R4560" s="82"/>
      <c r="S4560" s="82"/>
      <c r="T4560" s="82"/>
      <c r="U4560" s="82"/>
      <c r="V4560" s="82"/>
      <c r="W4560" s="82"/>
      <c r="X4560" s="82"/>
      <c r="Y4560" s="82"/>
      <c r="Z4560" s="82"/>
      <c r="AA4560" s="82"/>
      <c r="AB4560" s="82"/>
      <c r="AC4560" s="35"/>
      <c r="AD4560" s="35"/>
      <c r="AE4560" s="35"/>
      <c r="AF4560" s="35"/>
      <c r="AG4560" s="35"/>
      <c r="AH4560" s="35"/>
      <c r="AI4560" s="35"/>
      <c r="AJ4560" s="35"/>
      <c r="AK4560" s="35"/>
      <c r="AL4560" s="35"/>
      <c r="AM4560" s="241"/>
      <c r="AN4560" s="241"/>
      <c r="AO4560" s="241"/>
      <c r="AP4560" s="241"/>
      <c r="AQ4560" s="241"/>
      <c r="AR4560" s="241"/>
      <c r="AS4560" s="241"/>
      <c r="AT4560" s="257"/>
      <c r="AU4560" s="257"/>
      <c r="AV4560" s="260"/>
      <c r="AW4560" s="260"/>
      <c r="AX4560" s="257"/>
      <c r="AY4560" s="257"/>
      <c r="AZ4560" s="257"/>
      <c r="BA4560" s="257"/>
      <c r="BB4560" s="257"/>
      <c r="BC4560" s="257"/>
      <c r="BD4560" s="257"/>
      <c r="BE4560" s="257"/>
      <c r="BF4560" s="257"/>
      <c r="BG4560" s="257"/>
      <c r="BH4560" s="257"/>
      <c r="BI4560" s="257"/>
      <c r="BJ4560" s="257"/>
      <c r="BK4560" s="257"/>
      <c r="BL4560" s="263"/>
      <c r="BM4560" s="263"/>
      <c r="BN4560" s="263"/>
      <c r="BO4560" s="263"/>
      <c r="BP4560" s="263"/>
      <c r="BQ4560" s="263"/>
      <c r="BR4560" s="271"/>
      <c r="BS4560" s="271"/>
      <c r="BT4560" s="271"/>
      <c r="BU4560" s="271"/>
      <c r="BV4560" s="271"/>
      <c r="BW4560" s="271"/>
      <c r="BX4560" s="257"/>
      <c r="BY4560" s="257"/>
      <c r="BZ4560" s="257"/>
      <c r="CA4560" s="268"/>
      <c r="CB4560" s="268"/>
      <c r="CC4560" s="275"/>
      <c r="CD4560" s="268"/>
      <c r="CE4560" s="268"/>
      <c r="CF4560" s="268"/>
      <c r="CG4560" s="268"/>
      <c r="CH4560" s="268"/>
      <c r="CI4560" s="268"/>
      <c r="CJ4560" s="268"/>
      <c r="CK4560" s="268"/>
      <c r="CL4560" s="265"/>
      <c r="CM4560" s="272"/>
      <c r="CN4560" s="264"/>
      <c r="CO4560" s="138"/>
      <c r="CP4560" s="226"/>
      <c r="CQ4560" s="226"/>
      <c r="CR4560" s="226"/>
      <c r="CS4560" s="139"/>
      <c r="CT4560" s="139"/>
      <c r="CU4560" s="139"/>
      <c r="CV4560" s="139"/>
      <c r="CW4560" s="139"/>
      <c r="CX4560" s="139"/>
      <c r="CY4560" s="139"/>
      <c r="CZ4560" s="139"/>
      <c r="DA4560" s="139"/>
      <c r="DB4560" s="120"/>
      <c r="DC4560" s="120"/>
      <c r="DD4560" s="120"/>
      <c r="DE4560" s="120"/>
      <c r="DF4560" s="120"/>
      <c r="DG4560" s="120"/>
      <c r="DH4560" s="120"/>
      <c r="DI4560" s="120"/>
      <c r="DJ4560" s="120"/>
      <c r="DK4560" s="120"/>
      <c r="DL4560" s="120"/>
      <c r="DM4560" s="120"/>
      <c r="DN4560" s="120"/>
    </row>
    <row r="4561" spans="1:118" s="119" customFormat="1" ht="14.25" customHeight="1">
      <c r="A4561" s="227">
        <f t="shared" si="1379"/>
        <v>565</v>
      </c>
      <c r="B4561" s="393" t="s">
        <v>527</v>
      </c>
      <c r="C4561" s="396" t="s">
        <v>528</v>
      </c>
      <c r="D4561" s="236">
        <v>43885</v>
      </c>
      <c r="E4561" s="236" t="s">
        <v>503</v>
      </c>
      <c r="F4561" s="253" t="s">
        <v>80</v>
      </c>
      <c r="G4561" s="254"/>
      <c r="H4561" s="82" t="s">
        <v>69</v>
      </c>
      <c r="I4561" s="82"/>
      <c r="J4561" s="82" t="s">
        <v>60</v>
      </c>
      <c r="K4561" s="82" t="s">
        <v>60</v>
      </c>
      <c r="L4561" s="82" t="s">
        <v>60</v>
      </c>
      <c r="M4561" s="82" t="s">
        <v>60</v>
      </c>
      <c r="N4561" s="82" t="s">
        <v>60</v>
      </c>
      <c r="O4561" s="82"/>
      <c r="P4561" s="82" t="s">
        <v>60</v>
      </c>
      <c r="Q4561" s="82" t="s">
        <v>60</v>
      </c>
      <c r="R4561" s="82" t="s">
        <v>60</v>
      </c>
      <c r="S4561" s="82" t="s">
        <v>60</v>
      </c>
      <c r="T4561" s="82" t="s">
        <v>60</v>
      </c>
      <c r="U4561" s="82" t="s">
        <v>60</v>
      </c>
      <c r="V4561" s="82"/>
      <c r="W4561" s="82" t="s">
        <v>61</v>
      </c>
      <c r="X4561" s="82" t="s">
        <v>61</v>
      </c>
      <c r="Y4561" s="82" t="s">
        <v>61</v>
      </c>
      <c r="Z4561" s="82" t="s">
        <v>61</v>
      </c>
      <c r="AA4561" s="82" t="s">
        <v>61</v>
      </c>
      <c r="AB4561" s="82" t="s">
        <v>61</v>
      </c>
      <c r="AC4561" s="82"/>
      <c r="AD4561" s="82" t="s">
        <v>61</v>
      </c>
      <c r="AE4561" s="82" t="s">
        <v>61</v>
      </c>
      <c r="AF4561" s="82" t="s">
        <v>61</v>
      </c>
      <c r="AG4561" s="82" t="s">
        <v>61</v>
      </c>
      <c r="AH4561" s="82" t="s">
        <v>61</v>
      </c>
      <c r="AI4561" s="82" t="s">
        <v>1471</v>
      </c>
      <c r="AJ4561" s="82"/>
      <c r="AK4561" s="82" t="s">
        <v>60</v>
      </c>
      <c r="AL4561" s="82" t="s">
        <v>60</v>
      </c>
      <c r="AM4561" s="239">
        <f>COUNTIF(H4561:AL4561,"PH")+COUNTIF(H4561:AL4561,"PH/L")+COUNTIF(H4561:AL4561,"PM")</f>
        <v>0</v>
      </c>
      <c r="AN4561" s="239">
        <f>COUNTIF(H4561:AL4561,"PD")+COUNTIF(H4561:AL4561,"PDD")+COUNTIF(H4561:AL4561,"P/DS")/2+COUNTIF(H4561:AL4561,"PMD")</f>
        <v>0</v>
      </c>
      <c r="AO4561" s="239">
        <f>COUNTIF(H4561:AL4561,"PN")+COUNTIF(H4561:AL4561,"P/NS")/2+COUNTIF(H4561:AL4561,"PH")+COUNTIF(H4561:AL4561,"PH/F")/2+COUNTIF(H4561:AL4561,"PH/L")/2+COUNTIF(H4561:AL4561,"PM")</f>
        <v>0</v>
      </c>
      <c r="AP4561" s="239">
        <f>COUNTIF(H4561:AL4561,"BH")+COUNTIF(H4561:AL4561,"AL/BL")+COUNTIF(H4561:AL4561,"UL/BL")+COUNTIF(H4561:AL4561,"BM")</f>
        <v>0</v>
      </c>
      <c r="AQ4561" s="239">
        <f>COUNTIF(H4561:AL4561,"DS")+COUNTIF(H4561:AL4561,"AL/DS")/2+COUNTIF(H4561:AL4561,"UL/DS")/2+COUNTIF(H4561:AL4561,"CT")+COUNTIF(H4561:AL4561,"MD")</f>
        <v>13.5</v>
      </c>
      <c r="AR4561" s="239">
        <f>COUNTIF(H4561:AL4561,"NS")+COUNTIF(H4561:AL4561,"AL/NS")/2+COUNTIF(H4561:AL4561,"UL/NS")/2+COUNTIF(H4561:AL4561,"BH")+COUNTIF(H4561:AL4561,"AL/BF")/2+COUNTIF(H4561:AL4561,"AL/BL")/2+COUNTIF(H4561:AL4561,"UL/BL")/2+COUNTIF(H4561:AL4561,"UL/BF")/2+COUNTIF(H4561:AL4561,"BM")</f>
        <v>11</v>
      </c>
      <c r="AS4561" s="239">
        <f>COUNTIF(H4561:AL4561,"AL")+COUNTIF(H4561:AL4561,"AL/DS")/2+COUNTIF(H4561:AL4561,"AL/NS")/2+COUNTIF(H4561:AL4561,"NH")+COUNTIF(H4561:AL4561,"SL")+COUNTIF(H4561:AL4561,"NHD")+COUNTIF(H4561:AL4561,"B")+COUNTIF(H4561:AL4561,"HL")+COUNTIF(H4561:AL4561,"AL/BF")/2+COUNTIF(H4561:AL4561,"AL/BL")/2</f>
        <v>1</v>
      </c>
      <c r="AT4561" s="255">
        <f>COUNTIF(H4561:AL4561,"PD")+COUNTIF(H4561:AL4561,"PN")+COUNTIF(H4561:AL4561,"P/DS")/2+COUNTIF(H4561:AL4561,"P/NS")/2+COUNTIF(H4561:AL4561,"DS")+COUNTIF(H4561:AL4561,"NS")+COUNTIF(H4561:AL4561,"AL")+COUNTIF(H4561:AL4561,"AL/DS")+COUNTIF(H4561:AL4561,"AL/NS")+COUNTIF(H4561:AL4561,"NH")+COUNTIF(H4561:AL4561,"SL")+COUNTIF(H4561:AL4561,"UL/DS")/2+COUNTIF(H4561:AL4561,"UL/NS")/2+COUNTIF(H4561:AL4561,"CT")+COUNTIF(H4561:AL4561,"NHD")+COUNTIF(H4561:AL4561,"PDD")+COUNTIF(H4561:AL4561,"B")+COUNTIF(H4561:AL4561,"HL")+COUNTIF(H4561:AL4561,"PH")+COUNTIF(H4561:AL4561,"BH")+COUNTIF(H4561:AL4561,"AL/BF")+COUNTIF(H4561:AL4561,"AL/BL")+COUNTIF(H4561:AL4561,"UL/BF")/2+COUNTIF(H4561:AL4561,"UL/BL")/2+COUNTIF(H4561:AL4561,"PH/F")/2+COUNTIF(H4561:AL4561,"PH/L")/2+COUNTIF(H4561:AL4561,"MD")+COUNTIF(H4561:AL4561,"PMD")+COUNTIF(H4561:AL4561,"PM")+COUNTIF(H4561:AL4561,"BM")</f>
        <v>25.5</v>
      </c>
      <c r="AU4561" s="255">
        <f>COUNTIF(H4561:AL4561,"P/DS")/2+COUNTIF(H4561:AL4561,"P/NS")/2+COUNTIF(H4561:AL4561,"IL")+COUNTIF(H4561:AL4561,"NL")+COUNTIF(H4561:AL4561,"UL")+COUNTIF(H4561:AL4561,"UL/DS")/2+COUNTIF(H4561:AL4561,"UL/NS")/2+COUNTIF(H4561:AL4561,"KT")+COUNTIF(H4561:AL4561,"UL/BF")/2+COUNTIF(H4561:AL4561,"UL/BL")/2+COUNTIF(H4561:AL4561,"PH/F")/2+COUNTIF(H4561:AL4561,"PH/L")/2+COUNTIF(H4561:AL4561,"NB")</f>
        <v>0.5</v>
      </c>
      <c r="AV4561" s="258">
        <f>COUNTIF(H4561:AL4561,"PN")+COUNTIF(H4561:AL4561,"TVD")+COUNTIF(H4561:AL4561,"PH")+COUNTIF(H4561:AL4561,"PM")+COUNTIF(H4561:AL4561,"PDD")-COUNTIFS(H4561:AL4561,"PN",H4568:AL4568,"&gt;=3")-COUNTIFS(H4561:AL4561,"PM",H4568:AL4568,"&gt;=3")</f>
        <v>0</v>
      </c>
      <c r="AW4561" s="258">
        <f>COUNTIF(H4561:AL4561,"NS")+COUNTIF(H4561:AL4561,"D")+COUNTIF(H4561:AL4561,"BH")+COUNTIF(H4561:AL4561,"NHD")+COUNTIF(H4561:AL4561,"BM")-COUNTIFS(H4561:AL4561,"NS",H4568:AL4568,"&gt;=3")-COUNTIFS(H4561:AL4561,"BH",H4568:AL4568,"&gt;=3")-COUNTIFS(H4561:AL4561,"BM",H4568:AL4568,"&gt;=3")</f>
        <v>11</v>
      </c>
      <c r="AX4561" s="255">
        <f>COUNTIF(H4561:AL4561,"AL")+COUNTIF(H4561:AL4561,"AL/DS")/2+COUNTIF(H4561:AL4561,"AL/NS")/2+COUNTIF(H4561:AL4561,"AL/BF")+COUNTIF(H4561:AL4561,"AL/BL")/2</f>
        <v>0</v>
      </c>
      <c r="AY4561" s="255">
        <f>COUNTIF(H4561:AL4561,"SL")</f>
        <v>0</v>
      </c>
      <c r="AZ4561" s="255">
        <f>COUNTIF(H4561:AL4561,"NH")</f>
        <v>1</v>
      </c>
      <c r="BA4561" s="255">
        <f>COUNTIF(H4561:AL4561,"HL")</f>
        <v>0</v>
      </c>
      <c r="BB4561" s="255">
        <f>COUNTIF(G4561:AL4561,"P/DS")/2+COUNTIF(G4561:AL4561,"P/NS")/2+COUNTIF(G4561:AL4561,"UL")+COUNTIF(G4561:AL4561,"UL/DS")/2+COUNTIF(G4561:AL4561,"UL/NS")/2+COUNTIF(G4561:AL4561,"UL/BL")/2+COUNTIF(G4561:AL4561,"UL/BF")/2+COUNTIF(G4561:AL4561,"PH/F")/2+COUNTIF(G4561:AL4561,"PH/L")/2</f>
        <v>0.5</v>
      </c>
      <c r="BC4561" s="255">
        <f>COUNTIF(H4561:AL4561,"NB")</f>
        <v>0</v>
      </c>
      <c r="BD4561" s="255">
        <f>COUNTIF(H4561:AL4561,"NL")</f>
        <v>0</v>
      </c>
      <c r="BE4561" s="255">
        <f>COUNTIF(H4561:AL4561,"IL")</f>
        <v>0</v>
      </c>
      <c r="BF4561" s="255">
        <f>COUNTIF(H4561:AL4561,"KT")</f>
        <v>0</v>
      </c>
      <c r="BG4561" s="255">
        <f>COUNTIF(H4561:AL4561,"L70")</f>
        <v>0</v>
      </c>
      <c r="BH4561" s="255">
        <f>COUNTIF(H4561:AL4561,"MD")</f>
        <v>0</v>
      </c>
      <c r="BI4561" s="255">
        <f>COUNTIF(H4561:AL4561,"PMD")</f>
        <v>0</v>
      </c>
      <c r="BJ4561" s="255">
        <f>COUNTIF(H4561:AL4561,"PM")</f>
        <v>0</v>
      </c>
      <c r="BK4561" s="255">
        <f>COUNTIF(H4561:AL4561,"BM")</f>
        <v>0</v>
      </c>
      <c r="BL4561" s="261">
        <f>SUMIF(H4561:AL4561,"PD",H4562:AL4562)+SUMIF(H4561:AL4561,"PN",H4562:AL4562)+SUMIF(H4561:AL4561,"P/DS",H4562:AL4562)+SUMIF(H4561:AL4561,"PN/F",H4562:AL4562)+SUMIF(H4561:AL4561,"PN/L",H4562:AL4562)+SUMIF(H4561:AL4561,"TV",H4562:AL4562)+SUMIF(H4561:AL4561,"TVD",H4562:AL4562)+SUMIF(H4561:AL4561,"PDD",H4562:AL4562)</f>
        <v>0</v>
      </c>
      <c r="BM4561" s="261">
        <f>SUMIF(H4561:AL4561,"PD",H4563:AL4563)+SUMIF(H4561:AL4561,"PN",H4563:AL4563)+SUMIF(H4561:AL4561,"P/DS",H4563:AL4563)+SUMIF(H4561:AL4561,"PN/F",H4563:AL4563)+SUMIF(H4561:AL4561,"PN/L",H4563:AL4563)+SUMIF(H4561:AL4561,"TV",H4563:AL4563)+SUMIF(H4561:AL4561,"TVD",H4563:AL4563)+SUMIF(H4561:AL4561,"PDD",H4563:AL4563)+SUMIF(H4561:AL4561,"PMD",H4563:AL4563)</f>
        <v>0</v>
      </c>
      <c r="BN4561" s="261">
        <f>SUMIF(H4561:AL4561,"PD",H4564:AL4564)+SUMIF(H4561:AL4561,"PN",H4564:AL4564)+SUMIF(H4561:AL4561,"P/DS",H4564:AL4564)+SUMIF(H4561:AL4561,"PN/F",H4564:AL4564)+SUMIF(H4561:AL4561,"PN/L",H4564:AL4564)+SUMIF(H4561:AL4561,"TV",H4564:AL4564)+SUMIF(H4561:AL4561,"TVD",H4564:AL4564)</f>
        <v>0</v>
      </c>
      <c r="BO4561" s="261">
        <f>SUMIF(H4561:AL4561,"PD",H4565:AL4565)+SUMIF(H4561:AL4561,"PN",H4565:AL4565)+SUMIF(H4561:AL4561,"P/DS",H4565:AL4565)+SUMIF(H4561:AL4561,"PN/F",H4565:AL4565)+SUMIF(H4561:AL4561,"PN/L",H4565:AL4565)+SUMIF(H4561:AL4561,"TV",H4565:AL4565)+SUMIF(H4561:AL4561,"TVD",H4565:AL4565)</f>
        <v>0</v>
      </c>
      <c r="BP4561" s="261">
        <f>SUMIF(H4561:AL4561,"PD",H4566:AL4566)+SUMIF(H4561:AL4561,"PN",H4566:AL4566)+SUMIF(H4561:AL4561,"P/DS",H4566:AL4566)+SUMIF(H4561:AL4561,"PN/F",H4566:AL4566)+SUMIF(H4561:AL4561,"PN/L",H4566:AL4566)+SUMIF(H4561:AL4561,"TV",H4566:AL4566)+SUMIF(H4561:AL4561,"TVD",H4566:AL4566)+SUMIF(H4561:AL4561,"PDD",H4566:AL4566)+SUMIF(H4561:AL4561,"PH",H4566:AL4566)+SUMIF(H4561:AL4561,"PM",H4566:AL4566)</f>
        <v>0</v>
      </c>
      <c r="BQ4561" s="261">
        <f>SUMIF(H4561:AL4561,"PD",H4567:AL4567)+SUMIF(H4561:AL4561,"PN",H4567:AL4567)+SUMIF(H4561:AL4561,"P/DS",H4567:AL4567)+SUMIF(H4561:AL4561,"PN/F",H4567:AL4567)+SUMIF(H4561:AL4561,"PN/L",H4567:AL4567)+SUMIF(H4561:AL4561,"TV",H4567:AL4567)+SUMIF(H4561:AL4561,"TVD",H4567:AL4567)+SUMIF(H4561:AL4561,"PDD",H4567:AL4567)+SUMIF(H4561:AL4561,"PH",H4567:AL4567)+SUMIF(H4561:AL4561,"PM",H4567:AL4567)</f>
        <v>0</v>
      </c>
      <c r="BR4561" s="269">
        <f>SUM(H4562:AL4562)-BL4561</f>
        <v>21</v>
      </c>
      <c r="BS4561" s="269">
        <f>SUM(H4563:AL4563)-BM4561</f>
        <v>19.5</v>
      </c>
      <c r="BT4561" s="269">
        <f>SUM(H4564:AL4564)-BN4561</f>
        <v>0</v>
      </c>
      <c r="BU4561" s="269">
        <f>SUM(H4565:AL4565)-BO4561</f>
        <v>0</v>
      </c>
      <c r="BV4561" s="269">
        <f>SUM(H4566:AL4566)-BP4561</f>
        <v>0</v>
      </c>
      <c r="BW4561" s="269">
        <f>SUM(H4567:AL4567)-BQ4561</f>
        <v>0</v>
      </c>
      <c r="BX4561" s="255">
        <f>SUMIF(H4561:AL4561,"PD",H4568:AL4568)+SUMIF(H4561:AL4561,"PN",H4568:AL4568)+SUMIF(H4561:AL4561,"P/DS",H4568:AL4568)+SUMIF(H4561:AL4561,"PN/F",H4568:AL4568)+SUMIF(H4561:AL4561,"PN/L",H4568:AL4568)</f>
        <v>0</v>
      </c>
      <c r="BY4561" s="255">
        <f>SUM(H4568:AL4568)-BX4561</f>
        <v>0</v>
      </c>
      <c r="BZ4561" s="255">
        <f t="shared" ref="BZ4561" si="1386">+SUM(BL4561:BW4568)</f>
        <v>40.5</v>
      </c>
      <c r="CA4561" s="266">
        <f>(COUNTIFS(H4561:AL4561,"PD",H4562:AL4562,"&gt;=2"))*0.5-IF(CN4561="VP",COUNTIFS($H$16:$AL$16,"SAT",H4561:AL4561,"PD",H4562:AL4562,"&gt;=2"))*0.5</f>
        <v>0</v>
      </c>
      <c r="CB4561" s="266">
        <f>(COUNTIFS(H4561:AL4561,"PN",H4563:AL4563,"&gt;=0.5",H4562:AL4562,"&gt;=1.5"))*0.5+COUNTIFS(H4561:AL4561,"PDD",H4563:AL4563,"&gt;=0.5",H4562:AL4562,"&gt;=1.5")*0.5</f>
        <v>0</v>
      </c>
      <c r="CC4561" s="273">
        <f>(COUNTIFS(H4561:AL4561,"TV",H4563:AL4563,"&gt;=10"))*0.5+(COUNTIFS(H4561:AL4561,"PMD",H4563:AL4563,"&gt;=2"))*0.5</f>
        <v>0</v>
      </c>
      <c r="CD4561" s="266">
        <f>(COUNTIFS(H4561:AL4561,"TVD",H4565:AL4565,"&gt;=6.5",H4563:AL4563,"&gt;=3.5"))*0.5</f>
        <v>0</v>
      </c>
      <c r="CE4561" s="266">
        <f>(COUNTIFS(H4561:AL4561,"PD",H4566:AL4566,"&gt;=10"))*0.5</f>
        <v>0</v>
      </c>
      <c r="CF4561" s="266">
        <f>(COUNTIFS(H4561:AL4561,"PDD",H4566:AL4566,"&gt;=3.5",H4567:AL4567,"&gt;=6.5")+COUNTIFS(H4561:AL4561,"PH",H4567:AL4567,"&gt;=0.5",H4566:AL4566,"&gt;=1.5")+COUNTIFS(H4561:AL4561,"PM",H4567:AL4567,"&gt;=0.5",H4566:AL4566,"&gt;=1.5"))*0.5</f>
        <v>0</v>
      </c>
      <c r="CG4561" s="266">
        <f>(COUNTIFS(H4561:AL4561,"DS",H4562:AL4562,"&gt;=2")+COUNTIFS(H4561:AL4561,"AL/DS",H4562:AL4562,"&gt;=2"))*0.5-IF(CN4561="VP",COUNTIFS($H$16:$AL$16,"SAT",H4561:AL4561,"DS",H4562:AL4562,"&gt;=2"))*0.5</f>
        <v>3.5</v>
      </c>
      <c r="CH4561" s="266">
        <f>(COUNTIFS(H4561:AL4561,"NS",H4563:AL4563,"&gt;=0.5",H4562:AL4562,"&gt;=1.5")+COUNTIFS(H4561:AL4561,"AL/NS",H4563:AL4563,"&gt;=0.5",H4562:AL4562,"&gt;=1.5")+COUNTIFS(H4561:AL4561,"NHD",H4563:AL4563,"&gt;=4.5",H4566:AL4566,"&gt;=2",H4562:AL4562,"&gt;=1.5"))*0.5</f>
        <v>1</v>
      </c>
      <c r="CI4561" s="266">
        <f>(COUNTIF(H4563:AL4563,"&gt;=10")+COUNTIFS(H4561:AL4561,"MD",H4563:AL4563,"&gt;=2")-COUNTIFS(H4561:AL4561,"TV",H4563:AL4563,"&gt;=10"))*0.5</f>
        <v>0.5</v>
      </c>
      <c r="CJ4561" s="266">
        <f>(COUNTIFS(H4561:AL4561,"D",H4565:AL4565,"&gt;=6.5",H4563:AL4563,"&gt;=3.5"))*0.5</f>
        <v>0</v>
      </c>
      <c r="CK4561" s="266">
        <f>(COUNTIF(H4566:AL4566,"&gt;=10")-COUNTIFS(H4561:AL4561,"PD",H4566:AL4566,"&gt;=10"))*0.5</f>
        <v>0</v>
      </c>
      <c r="CL4561" s="265">
        <f>(COUNTIFS(H4561:AL4561,"NHD",H4566:AL4566,"&gt;=3.5",H4567:AL4567,"&gt;=6.5")+COUNTIFS(H4561:AL4561,"BH",H4566:AL4566,"&gt;=1.5",H4567:AL4567,"&gt;=0.5")+COUNTIFS(H4561:AL4561,"BM",H4566:AL4566,"&gt;=1.5",H4567:AL4567,"&gt;=0.5")+COUNTIFS(H4561:AL4561,"D",H4566:AL4566,"&gt;=1.5",H4567:AL4567,"&gt;=0.5"))*0.5</f>
        <v>0</v>
      </c>
      <c r="CM4561" s="272"/>
      <c r="CN4561" s="264" t="s">
        <v>723</v>
      </c>
      <c r="CO4561" s="138">
        <f t="shared" ref="CO4561" si="1387">+AM4561+AN4561+AO4561+AP4561+AQ4561+AR4561+AS4561+AU4561+BG4561</f>
        <v>26</v>
      </c>
      <c r="CP4561" s="225">
        <f>+SUM(I4562:I4567)-I4568</f>
        <v>10.5</v>
      </c>
      <c r="CQ4561" s="225">
        <f>+SUM(J4562:J4567)-J4568</f>
        <v>0</v>
      </c>
      <c r="CR4561" s="225">
        <f>+SUM(K4562:K4567)-K4568</f>
        <v>2.5</v>
      </c>
      <c r="CS4561" s="139"/>
      <c r="CT4561" s="139"/>
      <c r="CU4561" s="139"/>
      <c r="CV4561" s="139"/>
      <c r="CW4561" s="139"/>
      <c r="CX4561" s="139"/>
      <c r="CY4561" s="139"/>
      <c r="CZ4561" s="139"/>
      <c r="DA4561" s="139"/>
      <c r="DB4561" s="120"/>
      <c r="DC4561" s="120"/>
      <c r="DD4561" s="120"/>
      <c r="DE4561" s="120"/>
      <c r="DF4561" s="120"/>
      <c r="DG4561" s="120"/>
      <c r="DH4561" s="120"/>
      <c r="DI4561" s="120"/>
      <c r="DJ4561" s="120"/>
      <c r="DK4561" s="120"/>
      <c r="DL4561" s="120"/>
      <c r="DM4561" s="120"/>
      <c r="DN4561" s="120"/>
    </row>
    <row r="4562" spans="1:118" s="119" customFormat="1" ht="14.25" customHeight="1">
      <c r="A4562" s="228"/>
      <c r="B4562" s="394"/>
      <c r="C4562" s="397"/>
      <c r="D4562" s="237"/>
      <c r="E4562" s="237"/>
      <c r="F4562" s="242" t="s">
        <v>82</v>
      </c>
      <c r="G4562" s="121">
        <v>1.5</v>
      </c>
      <c r="H4562" s="83"/>
      <c r="I4562" s="83"/>
      <c r="J4562" s="83"/>
      <c r="K4562" s="83">
        <v>2.5</v>
      </c>
      <c r="L4562" s="83"/>
      <c r="M4562" s="83">
        <v>2.5</v>
      </c>
      <c r="N4562" s="83">
        <v>2</v>
      </c>
      <c r="O4562" s="83"/>
      <c r="P4562" s="83">
        <v>2.5</v>
      </c>
      <c r="Q4562" s="83">
        <v>2.5</v>
      </c>
      <c r="R4562" s="83">
        <v>2.5</v>
      </c>
      <c r="S4562" s="83">
        <v>2.5</v>
      </c>
      <c r="T4562" s="83"/>
      <c r="U4562" s="83"/>
      <c r="V4562" s="83"/>
      <c r="W4562" s="83">
        <v>2</v>
      </c>
      <c r="X4562" s="83"/>
      <c r="Y4562" s="83">
        <v>2</v>
      </c>
      <c r="Z4562" s="83"/>
      <c r="AA4562" s="83"/>
      <c r="AB4562" s="83"/>
      <c r="AC4562" s="79"/>
      <c r="AD4562" s="79"/>
      <c r="AE4562" s="79"/>
      <c r="AF4562" s="79"/>
      <c r="AG4562" s="79"/>
      <c r="AH4562" s="79"/>
      <c r="AI4562" s="79"/>
      <c r="AJ4562" s="79"/>
      <c r="AK4562" s="79"/>
      <c r="AL4562" s="79"/>
      <c r="AM4562" s="240"/>
      <c r="AN4562" s="240"/>
      <c r="AO4562" s="240"/>
      <c r="AP4562" s="240"/>
      <c r="AQ4562" s="240"/>
      <c r="AR4562" s="240"/>
      <c r="AS4562" s="240"/>
      <c r="AT4562" s="256"/>
      <c r="AU4562" s="256"/>
      <c r="AV4562" s="259"/>
      <c r="AW4562" s="259"/>
      <c r="AX4562" s="256"/>
      <c r="AY4562" s="256"/>
      <c r="AZ4562" s="256"/>
      <c r="BA4562" s="256"/>
      <c r="BB4562" s="256"/>
      <c r="BC4562" s="256"/>
      <c r="BD4562" s="256"/>
      <c r="BE4562" s="256"/>
      <c r="BF4562" s="256"/>
      <c r="BG4562" s="256"/>
      <c r="BH4562" s="256"/>
      <c r="BI4562" s="256"/>
      <c r="BJ4562" s="256"/>
      <c r="BK4562" s="256"/>
      <c r="BL4562" s="262"/>
      <c r="BM4562" s="262"/>
      <c r="BN4562" s="262"/>
      <c r="BO4562" s="262"/>
      <c r="BP4562" s="262"/>
      <c r="BQ4562" s="262"/>
      <c r="BR4562" s="270"/>
      <c r="BS4562" s="270"/>
      <c r="BT4562" s="270"/>
      <c r="BU4562" s="270"/>
      <c r="BV4562" s="270"/>
      <c r="BW4562" s="270"/>
      <c r="BX4562" s="256"/>
      <c r="BY4562" s="256"/>
      <c r="BZ4562" s="256"/>
      <c r="CA4562" s="267"/>
      <c r="CB4562" s="267"/>
      <c r="CC4562" s="274"/>
      <c r="CD4562" s="267"/>
      <c r="CE4562" s="267"/>
      <c r="CF4562" s="267"/>
      <c r="CG4562" s="267"/>
      <c r="CH4562" s="267"/>
      <c r="CI4562" s="267"/>
      <c r="CJ4562" s="267"/>
      <c r="CK4562" s="267"/>
      <c r="CL4562" s="265"/>
      <c r="CM4562" s="272"/>
      <c r="CN4562" s="264"/>
      <c r="CO4562" s="138"/>
      <c r="CP4562" s="226"/>
      <c r="CQ4562" s="226"/>
      <c r="CR4562" s="226"/>
      <c r="CS4562" s="139"/>
      <c r="CT4562" s="139"/>
      <c r="CU4562" s="139"/>
      <c r="CV4562" s="139"/>
      <c r="CW4562" s="139"/>
      <c r="CX4562" s="139"/>
      <c r="CY4562" s="139"/>
      <c r="CZ4562" s="139"/>
      <c r="DA4562" s="139"/>
      <c r="DB4562" s="120"/>
      <c r="DC4562" s="120"/>
      <c r="DD4562" s="120"/>
      <c r="DE4562" s="120"/>
      <c r="DF4562" s="120"/>
      <c r="DG4562" s="120"/>
      <c r="DH4562" s="120"/>
      <c r="DI4562" s="120"/>
      <c r="DJ4562" s="120"/>
      <c r="DK4562" s="120"/>
      <c r="DL4562" s="120"/>
      <c r="DM4562" s="120"/>
      <c r="DN4562" s="120"/>
    </row>
    <row r="4563" spans="1:118" s="119" customFormat="1" ht="14.25" customHeight="1">
      <c r="A4563" s="228"/>
      <c r="B4563" s="394"/>
      <c r="C4563" s="397"/>
      <c r="D4563" s="237"/>
      <c r="E4563" s="237"/>
      <c r="F4563" s="243"/>
      <c r="G4563" s="122">
        <v>2</v>
      </c>
      <c r="H4563" s="84"/>
      <c r="I4563" s="84">
        <v>10.5</v>
      </c>
      <c r="J4563" s="84"/>
      <c r="K4563" s="84"/>
      <c r="L4563" s="84"/>
      <c r="M4563" s="84"/>
      <c r="N4563" s="84"/>
      <c r="O4563" s="84">
        <v>8</v>
      </c>
      <c r="P4563" s="84"/>
      <c r="Q4563" s="84"/>
      <c r="R4563" s="84"/>
      <c r="S4563" s="84"/>
      <c r="T4563" s="84"/>
      <c r="U4563" s="84"/>
      <c r="V4563" s="84"/>
      <c r="W4563" s="84">
        <v>0.5</v>
      </c>
      <c r="X4563" s="84"/>
      <c r="Y4563" s="84">
        <v>0.5</v>
      </c>
      <c r="Z4563" s="84"/>
      <c r="AA4563" s="84"/>
      <c r="AB4563" s="84"/>
      <c r="AC4563" s="80"/>
      <c r="AD4563" s="80"/>
      <c r="AE4563" s="80"/>
      <c r="AF4563" s="80"/>
      <c r="AG4563" s="80"/>
      <c r="AH4563" s="80"/>
      <c r="AI4563" s="80"/>
      <c r="AJ4563" s="80"/>
      <c r="AK4563" s="80"/>
      <c r="AL4563" s="80"/>
      <c r="AM4563" s="240"/>
      <c r="AN4563" s="240"/>
      <c r="AO4563" s="240"/>
      <c r="AP4563" s="240"/>
      <c r="AQ4563" s="240"/>
      <c r="AR4563" s="240"/>
      <c r="AS4563" s="240"/>
      <c r="AT4563" s="256"/>
      <c r="AU4563" s="256"/>
      <c r="AV4563" s="259"/>
      <c r="AW4563" s="259"/>
      <c r="AX4563" s="256"/>
      <c r="AY4563" s="256"/>
      <c r="AZ4563" s="256"/>
      <c r="BA4563" s="256"/>
      <c r="BB4563" s="256"/>
      <c r="BC4563" s="256"/>
      <c r="BD4563" s="256"/>
      <c r="BE4563" s="256"/>
      <c r="BF4563" s="256"/>
      <c r="BG4563" s="256"/>
      <c r="BH4563" s="256"/>
      <c r="BI4563" s="256"/>
      <c r="BJ4563" s="256"/>
      <c r="BK4563" s="256"/>
      <c r="BL4563" s="262"/>
      <c r="BM4563" s="262"/>
      <c r="BN4563" s="262"/>
      <c r="BO4563" s="262"/>
      <c r="BP4563" s="262"/>
      <c r="BQ4563" s="262"/>
      <c r="BR4563" s="270"/>
      <c r="BS4563" s="270"/>
      <c r="BT4563" s="270"/>
      <c r="BU4563" s="270"/>
      <c r="BV4563" s="270"/>
      <c r="BW4563" s="270"/>
      <c r="BX4563" s="256"/>
      <c r="BY4563" s="256"/>
      <c r="BZ4563" s="256"/>
      <c r="CA4563" s="267"/>
      <c r="CB4563" s="267"/>
      <c r="CC4563" s="274"/>
      <c r="CD4563" s="267"/>
      <c r="CE4563" s="267"/>
      <c r="CF4563" s="267"/>
      <c r="CG4563" s="267"/>
      <c r="CH4563" s="267"/>
      <c r="CI4563" s="267"/>
      <c r="CJ4563" s="267"/>
      <c r="CK4563" s="267"/>
      <c r="CL4563" s="265"/>
      <c r="CM4563" s="272"/>
      <c r="CN4563" s="264"/>
      <c r="CO4563" s="138"/>
      <c r="CP4563" s="226"/>
      <c r="CQ4563" s="226"/>
      <c r="CR4563" s="226"/>
      <c r="CS4563" s="139"/>
      <c r="CT4563" s="139"/>
      <c r="CU4563" s="139"/>
      <c r="CV4563" s="139"/>
      <c r="CW4563" s="139"/>
      <c r="CX4563" s="139"/>
      <c r="CY4563" s="139"/>
      <c r="CZ4563" s="139"/>
      <c r="DA4563" s="139"/>
      <c r="DB4563" s="120"/>
      <c r="DC4563" s="120"/>
      <c r="DD4563" s="120"/>
      <c r="DE4563" s="120"/>
      <c r="DF4563" s="120"/>
      <c r="DG4563" s="120"/>
      <c r="DH4563" s="120"/>
      <c r="DI4563" s="120"/>
      <c r="DJ4563" s="120"/>
      <c r="DK4563" s="120"/>
      <c r="DL4563" s="120"/>
      <c r="DM4563" s="120"/>
      <c r="DN4563" s="120"/>
    </row>
    <row r="4564" spans="1:118" s="119" customFormat="1" ht="14.25" customHeight="1">
      <c r="A4564" s="228"/>
      <c r="B4564" s="394"/>
      <c r="C4564" s="397"/>
      <c r="D4564" s="237"/>
      <c r="E4564" s="237"/>
      <c r="F4564" s="243"/>
      <c r="G4564" s="122">
        <v>2.1</v>
      </c>
      <c r="H4564" s="84"/>
      <c r="I4564" s="84"/>
      <c r="J4564" s="84"/>
      <c r="K4564" s="84"/>
      <c r="L4564" s="84"/>
      <c r="M4564" s="84"/>
      <c r="N4564" s="84"/>
      <c r="O4564" s="84"/>
      <c r="P4564" s="84"/>
      <c r="Q4564" s="84"/>
      <c r="R4564" s="84"/>
      <c r="S4564" s="84"/>
      <c r="T4564" s="84"/>
      <c r="U4564" s="84"/>
      <c r="V4564" s="84"/>
      <c r="W4564" s="84"/>
      <c r="X4564" s="84"/>
      <c r="Y4564" s="84"/>
      <c r="Z4564" s="84"/>
      <c r="AA4564" s="84"/>
      <c r="AB4564" s="84"/>
      <c r="AC4564" s="80"/>
      <c r="AD4564" s="80"/>
      <c r="AE4564" s="80"/>
      <c r="AF4564" s="80"/>
      <c r="AG4564" s="80"/>
      <c r="AH4564" s="80"/>
      <c r="AI4564" s="80"/>
      <c r="AJ4564" s="80"/>
      <c r="AK4564" s="80"/>
      <c r="AL4564" s="80"/>
      <c r="AM4564" s="240"/>
      <c r="AN4564" s="240"/>
      <c r="AO4564" s="240"/>
      <c r="AP4564" s="240"/>
      <c r="AQ4564" s="240"/>
      <c r="AR4564" s="240"/>
      <c r="AS4564" s="240"/>
      <c r="AT4564" s="256"/>
      <c r="AU4564" s="256"/>
      <c r="AV4564" s="259"/>
      <c r="AW4564" s="259"/>
      <c r="AX4564" s="256"/>
      <c r="AY4564" s="256"/>
      <c r="AZ4564" s="256"/>
      <c r="BA4564" s="256"/>
      <c r="BB4564" s="256"/>
      <c r="BC4564" s="256"/>
      <c r="BD4564" s="256"/>
      <c r="BE4564" s="256"/>
      <c r="BF4564" s="256"/>
      <c r="BG4564" s="256"/>
      <c r="BH4564" s="256"/>
      <c r="BI4564" s="256"/>
      <c r="BJ4564" s="256"/>
      <c r="BK4564" s="256"/>
      <c r="BL4564" s="262"/>
      <c r="BM4564" s="262"/>
      <c r="BN4564" s="262"/>
      <c r="BO4564" s="262"/>
      <c r="BP4564" s="262"/>
      <c r="BQ4564" s="262"/>
      <c r="BR4564" s="270"/>
      <c r="BS4564" s="270"/>
      <c r="BT4564" s="270"/>
      <c r="BU4564" s="270"/>
      <c r="BV4564" s="270"/>
      <c r="BW4564" s="270"/>
      <c r="BX4564" s="256"/>
      <c r="BY4564" s="256"/>
      <c r="BZ4564" s="256"/>
      <c r="CA4564" s="267"/>
      <c r="CB4564" s="267"/>
      <c r="CC4564" s="274"/>
      <c r="CD4564" s="267"/>
      <c r="CE4564" s="267"/>
      <c r="CF4564" s="267"/>
      <c r="CG4564" s="267"/>
      <c r="CH4564" s="267"/>
      <c r="CI4564" s="267"/>
      <c r="CJ4564" s="267"/>
      <c r="CK4564" s="267"/>
      <c r="CL4564" s="265"/>
      <c r="CM4564" s="272"/>
      <c r="CN4564" s="264"/>
      <c r="CO4564" s="138"/>
      <c r="CP4564" s="226"/>
      <c r="CQ4564" s="226"/>
      <c r="CR4564" s="226"/>
      <c r="CS4564" s="139"/>
      <c r="CT4564" s="139"/>
      <c r="CU4564" s="139"/>
      <c r="CV4564" s="139"/>
      <c r="CW4564" s="139"/>
      <c r="CX4564" s="139"/>
      <c r="CY4564" s="139"/>
      <c r="CZ4564" s="139"/>
      <c r="DA4564" s="139"/>
      <c r="DB4564" s="120"/>
      <c r="DC4564" s="120"/>
      <c r="DD4564" s="120"/>
      <c r="DE4564" s="120"/>
      <c r="DF4564" s="120"/>
      <c r="DG4564" s="120"/>
      <c r="DH4564" s="120"/>
      <c r="DI4564" s="120"/>
      <c r="DJ4564" s="120"/>
      <c r="DK4564" s="120"/>
      <c r="DL4564" s="120"/>
      <c r="DM4564" s="120"/>
      <c r="DN4564" s="120"/>
    </row>
    <row r="4565" spans="1:118" s="119" customFormat="1" ht="14.25" customHeight="1">
      <c r="A4565" s="228"/>
      <c r="B4565" s="394"/>
      <c r="C4565" s="397"/>
      <c r="D4565" s="237"/>
      <c r="E4565" s="237"/>
      <c r="F4565" s="243"/>
      <c r="G4565" s="122">
        <v>2.7</v>
      </c>
      <c r="H4565" s="84"/>
      <c r="I4565" s="84"/>
      <c r="J4565" s="84"/>
      <c r="K4565" s="84"/>
      <c r="L4565" s="84"/>
      <c r="M4565" s="84"/>
      <c r="N4565" s="84"/>
      <c r="O4565" s="84"/>
      <c r="P4565" s="84"/>
      <c r="Q4565" s="84"/>
      <c r="R4565" s="84"/>
      <c r="S4565" s="84"/>
      <c r="T4565" s="84"/>
      <c r="U4565" s="84"/>
      <c r="V4565" s="84"/>
      <c r="W4565" s="84"/>
      <c r="X4565" s="84"/>
      <c r="Y4565" s="84"/>
      <c r="Z4565" s="84"/>
      <c r="AA4565" s="84"/>
      <c r="AB4565" s="84"/>
      <c r="AC4565" s="80"/>
      <c r="AD4565" s="80"/>
      <c r="AE4565" s="80"/>
      <c r="AF4565" s="80"/>
      <c r="AG4565" s="80"/>
      <c r="AH4565" s="80"/>
      <c r="AI4565" s="80"/>
      <c r="AJ4565" s="80"/>
      <c r="AK4565" s="80"/>
      <c r="AL4565" s="80"/>
      <c r="AM4565" s="240"/>
      <c r="AN4565" s="240"/>
      <c r="AO4565" s="240"/>
      <c r="AP4565" s="240"/>
      <c r="AQ4565" s="240"/>
      <c r="AR4565" s="240"/>
      <c r="AS4565" s="240"/>
      <c r="AT4565" s="256"/>
      <c r="AU4565" s="256"/>
      <c r="AV4565" s="259"/>
      <c r="AW4565" s="259"/>
      <c r="AX4565" s="256"/>
      <c r="AY4565" s="256"/>
      <c r="AZ4565" s="256"/>
      <c r="BA4565" s="256"/>
      <c r="BB4565" s="256"/>
      <c r="BC4565" s="256"/>
      <c r="BD4565" s="256"/>
      <c r="BE4565" s="256"/>
      <c r="BF4565" s="256"/>
      <c r="BG4565" s="256"/>
      <c r="BH4565" s="256"/>
      <c r="BI4565" s="256"/>
      <c r="BJ4565" s="256"/>
      <c r="BK4565" s="256"/>
      <c r="BL4565" s="262"/>
      <c r="BM4565" s="262"/>
      <c r="BN4565" s="262"/>
      <c r="BO4565" s="262"/>
      <c r="BP4565" s="262"/>
      <c r="BQ4565" s="262"/>
      <c r="BR4565" s="270"/>
      <c r="BS4565" s="270"/>
      <c r="BT4565" s="270"/>
      <c r="BU4565" s="270"/>
      <c r="BV4565" s="270"/>
      <c r="BW4565" s="270"/>
      <c r="BX4565" s="256"/>
      <c r="BY4565" s="256"/>
      <c r="BZ4565" s="256"/>
      <c r="CA4565" s="267"/>
      <c r="CB4565" s="267"/>
      <c r="CC4565" s="274"/>
      <c r="CD4565" s="267"/>
      <c r="CE4565" s="267"/>
      <c r="CF4565" s="267"/>
      <c r="CG4565" s="267"/>
      <c r="CH4565" s="267"/>
      <c r="CI4565" s="267"/>
      <c r="CJ4565" s="267"/>
      <c r="CK4565" s="267"/>
      <c r="CL4565" s="265"/>
      <c r="CM4565" s="272"/>
      <c r="CN4565" s="264"/>
      <c r="CO4565" s="138"/>
      <c r="CP4565" s="226"/>
      <c r="CQ4565" s="226"/>
      <c r="CR4565" s="226"/>
      <c r="CS4565" s="139"/>
      <c r="CT4565" s="139"/>
      <c r="CU4565" s="139"/>
      <c r="CV4565" s="139"/>
      <c r="CW4565" s="139"/>
      <c r="CX4565" s="139"/>
      <c r="CY4565" s="139"/>
      <c r="CZ4565" s="139"/>
      <c r="DA4565" s="139"/>
      <c r="DB4565" s="120"/>
      <c r="DC4565" s="120"/>
      <c r="DD4565" s="120"/>
      <c r="DE4565" s="120"/>
      <c r="DF4565" s="120"/>
      <c r="DG4565" s="120"/>
      <c r="DH4565" s="120"/>
      <c r="DI4565" s="120"/>
      <c r="DJ4565" s="120"/>
      <c r="DK4565" s="120"/>
      <c r="DL4565" s="120"/>
      <c r="DM4565" s="120"/>
      <c r="DN4565" s="120"/>
    </row>
    <row r="4566" spans="1:118" s="119" customFormat="1" ht="14.25" customHeight="1">
      <c r="A4566" s="228"/>
      <c r="B4566" s="394"/>
      <c r="C4566" s="397"/>
      <c r="D4566" s="237"/>
      <c r="E4566" s="237"/>
      <c r="F4566" s="243"/>
      <c r="G4566" s="122">
        <v>3</v>
      </c>
      <c r="H4566" s="84"/>
      <c r="I4566" s="84"/>
      <c r="J4566" s="84"/>
      <c r="K4566" s="84"/>
      <c r="L4566" s="84"/>
      <c r="M4566" s="84"/>
      <c r="N4566" s="84"/>
      <c r="O4566" s="84"/>
      <c r="P4566" s="84"/>
      <c r="Q4566" s="84"/>
      <c r="R4566" s="84"/>
      <c r="S4566" s="84"/>
      <c r="T4566" s="84"/>
      <c r="U4566" s="84"/>
      <c r="V4566" s="84"/>
      <c r="W4566" s="84"/>
      <c r="X4566" s="84"/>
      <c r="Y4566" s="84"/>
      <c r="Z4566" s="84"/>
      <c r="AA4566" s="84"/>
      <c r="AB4566" s="84"/>
      <c r="AC4566" s="80"/>
      <c r="AD4566" s="80"/>
      <c r="AE4566" s="80"/>
      <c r="AF4566" s="80"/>
      <c r="AG4566" s="80"/>
      <c r="AH4566" s="80"/>
      <c r="AI4566" s="80"/>
      <c r="AJ4566" s="80"/>
      <c r="AK4566" s="80"/>
      <c r="AL4566" s="80"/>
      <c r="AM4566" s="240"/>
      <c r="AN4566" s="240"/>
      <c r="AO4566" s="240"/>
      <c r="AP4566" s="240"/>
      <c r="AQ4566" s="240"/>
      <c r="AR4566" s="240"/>
      <c r="AS4566" s="240"/>
      <c r="AT4566" s="256"/>
      <c r="AU4566" s="256"/>
      <c r="AV4566" s="259"/>
      <c r="AW4566" s="259"/>
      <c r="AX4566" s="256"/>
      <c r="AY4566" s="256"/>
      <c r="AZ4566" s="256"/>
      <c r="BA4566" s="256"/>
      <c r="BB4566" s="256"/>
      <c r="BC4566" s="256"/>
      <c r="BD4566" s="256"/>
      <c r="BE4566" s="256"/>
      <c r="BF4566" s="256"/>
      <c r="BG4566" s="256"/>
      <c r="BH4566" s="256"/>
      <c r="BI4566" s="256"/>
      <c r="BJ4566" s="256"/>
      <c r="BK4566" s="256"/>
      <c r="BL4566" s="262"/>
      <c r="BM4566" s="262"/>
      <c r="BN4566" s="262"/>
      <c r="BO4566" s="262"/>
      <c r="BP4566" s="262"/>
      <c r="BQ4566" s="262"/>
      <c r="BR4566" s="270"/>
      <c r="BS4566" s="270"/>
      <c r="BT4566" s="270"/>
      <c r="BU4566" s="270"/>
      <c r="BV4566" s="270"/>
      <c r="BW4566" s="270"/>
      <c r="BX4566" s="256"/>
      <c r="BY4566" s="256"/>
      <c r="BZ4566" s="256"/>
      <c r="CA4566" s="267"/>
      <c r="CB4566" s="267"/>
      <c r="CC4566" s="274"/>
      <c r="CD4566" s="267"/>
      <c r="CE4566" s="267"/>
      <c r="CF4566" s="267"/>
      <c r="CG4566" s="267"/>
      <c r="CH4566" s="267"/>
      <c r="CI4566" s="267"/>
      <c r="CJ4566" s="267"/>
      <c r="CK4566" s="267"/>
      <c r="CL4566" s="265"/>
      <c r="CM4566" s="272"/>
      <c r="CN4566" s="264"/>
      <c r="CO4566" s="138"/>
      <c r="CP4566" s="226"/>
      <c r="CQ4566" s="226"/>
      <c r="CR4566" s="226"/>
      <c r="CS4566" s="139"/>
      <c r="CT4566" s="139"/>
      <c r="CU4566" s="139"/>
      <c r="CV4566" s="139"/>
      <c r="CW4566" s="139"/>
      <c r="CX4566" s="139"/>
      <c r="CY4566" s="139"/>
      <c r="CZ4566" s="139"/>
      <c r="DA4566" s="139"/>
      <c r="DB4566" s="120"/>
      <c r="DC4566" s="120"/>
      <c r="DD4566" s="120"/>
      <c r="DE4566" s="120"/>
      <c r="DF4566" s="120"/>
      <c r="DG4566" s="120"/>
      <c r="DH4566" s="120"/>
      <c r="DI4566" s="120"/>
      <c r="DJ4566" s="120"/>
      <c r="DK4566" s="120"/>
      <c r="DL4566" s="120"/>
      <c r="DM4566" s="120"/>
      <c r="DN4566" s="120"/>
    </row>
    <row r="4567" spans="1:118" s="119" customFormat="1" ht="14.25" customHeight="1">
      <c r="A4567" s="228"/>
      <c r="B4567" s="394"/>
      <c r="C4567" s="397"/>
      <c r="D4567" s="237"/>
      <c r="E4567" s="237"/>
      <c r="F4567" s="244"/>
      <c r="G4567" s="123">
        <v>3.9</v>
      </c>
      <c r="H4567" s="85"/>
      <c r="I4567" s="85"/>
      <c r="J4567" s="85"/>
      <c r="K4567" s="85"/>
      <c r="L4567" s="85"/>
      <c r="M4567" s="85"/>
      <c r="N4567" s="85"/>
      <c r="O4567" s="85"/>
      <c r="P4567" s="85"/>
      <c r="Q4567" s="85"/>
      <c r="R4567" s="85"/>
      <c r="S4567" s="85"/>
      <c r="T4567" s="85"/>
      <c r="U4567" s="85"/>
      <c r="V4567" s="85"/>
      <c r="W4567" s="85"/>
      <c r="X4567" s="85"/>
      <c r="Y4567" s="85"/>
      <c r="Z4567" s="85"/>
      <c r="AA4567" s="85"/>
      <c r="AB4567" s="85"/>
      <c r="AC4567" s="81"/>
      <c r="AD4567" s="81"/>
      <c r="AE4567" s="81"/>
      <c r="AF4567" s="81"/>
      <c r="AG4567" s="81"/>
      <c r="AH4567" s="81"/>
      <c r="AI4567" s="81"/>
      <c r="AJ4567" s="81"/>
      <c r="AK4567" s="81"/>
      <c r="AL4567" s="81"/>
      <c r="AM4567" s="240"/>
      <c r="AN4567" s="240"/>
      <c r="AO4567" s="240"/>
      <c r="AP4567" s="240"/>
      <c r="AQ4567" s="240"/>
      <c r="AR4567" s="240"/>
      <c r="AS4567" s="240"/>
      <c r="AT4567" s="256"/>
      <c r="AU4567" s="256"/>
      <c r="AV4567" s="259"/>
      <c r="AW4567" s="259"/>
      <c r="AX4567" s="256"/>
      <c r="AY4567" s="256"/>
      <c r="AZ4567" s="256"/>
      <c r="BA4567" s="256"/>
      <c r="BB4567" s="256"/>
      <c r="BC4567" s="256"/>
      <c r="BD4567" s="256"/>
      <c r="BE4567" s="256"/>
      <c r="BF4567" s="256"/>
      <c r="BG4567" s="256"/>
      <c r="BH4567" s="256"/>
      <c r="BI4567" s="256"/>
      <c r="BJ4567" s="256"/>
      <c r="BK4567" s="256"/>
      <c r="BL4567" s="262"/>
      <c r="BM4567" s="262"/>
      <c r="BN4567" s="262"/>
      <c r="BO4567" s="262"/>
      <c r="BP4567" s="262"/>
      <c r="BQ4567" s="262"/>
      <c r="BR4567" s="270"/>
      <c r="BS4567" s="270"/>
      <c r="BT4567" s="270"/>
      <c r="BU4567" s="270"/>
      <c r="BV4567" s="270"/>
      <c r="BW4567" s="270"/>
      <c r="BX4567" s="256"/>
      <c r="BY4567" s="256"/>
      <c r="BZ4567" s="256"/>
      <c r="CA4567" s="267"/>
      <c r="CB4567" s="267"/>
      <c r="CC4567" s="274"/>
      <c r="CD4567" s="267"/>
      <c r="CE4567" s="267"/>
      <c r="CF4567" s="267"/>
      <c r="CG4567" s="267"/>
      <c r="CH4567" s="267"/>
      <c r="CI4567" s="267"/>
      <c r="CJ4567" s="267"/>
      <c r="CK4567" s="267"/>
      <c r="CL4567" s="265"/>
      <c r="CM4567" s="272"/>
      <c r="CN4567" s="264"/>
      <c r="CO4567" s="138"/>
      <c r="CP4567" s="226"/>
      <c r="CQ4567" s="226"/>
      <c r="CR4567" s="226"/>
      <c r="CS4567" s="139"/>
      <c r="CT4567" s="139"/>
      <c r="CU4567" s="139"/>
      <c r="CV4567" s="139"/>
      <c r="CW4567" s="139"/>
      <c r="CX4567" s="139"/>
      <c r="CY4567" s="139"/>
      <c r="CZ4567" s="139"/>
      <c r="DA4567" s="139"/>
      <c r="DB4567" s="120"/>
      <c r="DC4567" s="120"/>
      <c r="DD4567" s="120"/>
      <c r="DE4567" s="120"/>
      <c r="DF4567" s="120"/>
      <c r="DG4567" s="120"/>
      <c r="DH4567" s="120"/>
      <c r="DI4567" s="120"/>
      <c r="DJ4567" s="120"/>
      <c r="DK4567" s="120"/>
      <c r="DL4567" s="120"/>
      <c r="DM4567" s="120"/>
      <c r="DN4567" s="120"/>
    </row>
    <row r="4568" spans="1:118" s="119" customFormat="1" ht="14.25" customHeight="1">
      <c r="A4568" s="229"/>
      <c r="B4568" s="395"/>
      <c r="C4568" s="398"/>
      <c r="D4568" s="238"/>
      <c r="E4568" s="238"/>
      <c r="F4568" s="245" t="s">
        <v>83</v>
      </c>
      <c r="G4568" s="246"/>
      <c r="H4568" s="82"/>
      <c r="I4568" s="82"/>
      <c r="J4568" s="82"/>
      <c r="K4568" s="82"/>
      <c r="L4568" s="82"/>
      <c r="M4568" s="82"/>
      <c r="N4568" s="82"/>
      <c r="O4568" s="82"/>
      <c r="P4568" s="82"/>
      <c r="Q4568" s="82"/>
      <c r="R4568" s="82"/>
      <c r="S4568" s="82"/>
      <c r="T4568" s="82"/>
      <c r="U4568" s="82"/>
      <c r="V4568" s="82"/>
      <c r="W4568" s="82"/>
      <c r="X4568" s="82"/>
      <c r="Y4568" s="82"/>
      <c r="Z4568" s="82"/>
      <c r="AA4568" s="82"/>
      <c r="AB4568" s="82"/>
      <c r="AC4568" s="35"/>
      <c r="AD4568" s="35"/>
      <c r="AE4568" s="35"/>
      <c r="AF4568" s="35"/>
      <c r="AG4568" s="35"/>
      <c r="AH4568" s="35"/>
      <c r="AI4568" s="35"/>
      <c r="AJ4568" s="35"/>
      <c r="AK4568" s="35"/>
      <c r="AL4568" s="35"/>
      <c r="AM4568" s="241"/>
      <c r="AN4568" s="241"/>
      <c r="AO4568" s="241"/>
      <c r="AP4568" s="241"/>
      <c r="AQ4568" s="241"/>
      <c r="AR4568" s="241"/>
      <c r="AS4568" s="241"/>
      <c r="AT4568" s="257"/>
      <c r="AU4568" s="257"/>
      <c r="AV4568" s="260"/>
      <c r="AW4568" s="260"/>
      <c r="AX4568" s="257"/>
      <c r="AY4568" s="257"/>
      <c r="AZ4568" s="257"/>
      <c r="BA4568" s="257"/>
      <c r="BB4568" s="257"/>
      <c r="BC4568" s="257"/>
      <c r="BD4568" s="257"/>
      <c r="BE4568" s="257"/>
      <c r="BF4568" s="257"/>
      <c r="BG4568" s="257"/>
      <c r="BH4568" s="257"/>
      <c r="BI4568" s="257"/>
      <c r="BJ4568" s="257"/>
      <c r="BK4568" s="257"/>
      <c r="BL4568" s="263"/>
      <c r="BM4568" s="263"/>
      <c r="BN4568" s="263"/>
      <c r="BO4568" s="263"/>
      <c r="BP4568" s="263"/>
      <c r="BQ4568" s="263"/>
      <c r="BR4568" s="271"/>
      <c r="BS4568" s="271"/>
      <c r="BT4568" s="271"/>
      <c r="BU4568" s="271"/>
      <c r="BV4568" s="271"/>
      <c r="BW4568" s="271"/>
      <c r="BX4568" s="257"/>
      <c r="BY4568" s="257"/>
      <c r="BZ4568" s="257"/>
      <c r="CA4568" s="268"/>
      <c r="CB4568" s="268"/>
      <c r="CC4568" s="275"/>
      <c r="CD4568" s="268"/>
      <c r="CE4568" s="268"/>
      <c r="CF4568" s="268"/>
      <c r="CG4568" s="268"/>
      <c r="CH4568" s="268"/>
      <c r="CI4568" s="268"/>
      <c r="CJ4568" s="268"/>
      <c r="CK4568" s="268"/>
      <c r="CL4568" s="265"/>
      <c r="CM4568" s="272"/>
      <c r="CN4568" s="264"/>
      <c r="CO4568" s="138"/>
      <c r="CP4568" s="226"/>
      <c r="CQ4568" s="226"/>
      <c r="CR4568" s="226"/>
      <c r="CS4568" s="139"/>
      <c r="CT4568" s="139"/>
      <c r="CU4568" s="139"/>
      <c r="CV4568" s="139"/>
      <c r="CW4568" s="139"/>
      <c r="CX4568" s="139"/>
      <c r="CY4568" s="139"/>
      <c r="CZ4568" s="139"/>
      <c r="DA4568" s="139"/>
      <c r="DB4568" s="120"/>
      <c r="DC4568" s="120"/>
      <c r="DD4568" s="120"/>
      <c r="DE4568" s="120"/>
      <c r="DF4568" s="120"/>
      <c r="DG4568" s="120"/>
      <c r="DH4568" s="120"/>
      <c r="DI4568" s="120"/>
      <c r="DJ4568" s="120"/>
      <c r="DK4568" s="120"/>
      <c r="DL4568" s="120"/>
      <c r="DM4568" s="120"/>
      <c r="DN4568" s="120"/>
    </row>
    <row r="4569" spans="1:118" s="119" customFormat="1" ht="14.25" customHeight="1">
      <c r="A4569" s="227">
        <f t="shared" si="1379"/>
        <v>566</v>
      </c>
      <c r="B4569" s="393" t="s">
        <v>529</v>
      </c>
      <c r="C4569" s="396" t="s">
        <v>530</v>
      </c>
      <c r="D4569" s="236">
        <v>43885</v>
      </c>
      <c r="E4569" s="236" t="s">
        <v>503</v>
      </c>
      <c r="F4569" s="253" t="s">
        <v>80</v>
      </c>
      <c r="G4569" s="254"/>
      <c r="H4569" s="82" t="s">
        <v>69</v>
      </c>
      <c r="I4569" s="82" t="s">
        <v>973</v>
      </c>
      <c r="J4569" s="82" t="s">
        <v>61</v>
      </c>
      <c r="K4569" s="82" t="s">
        <v>61</v>
      </c>
      <c r="L4569" s="82" t="s">
        <v>61</v>
      </c>
      <c r="M4569" s="82" t="s">
        <v>61</v>
      </c>
      <c r="N4569" s="82" t="s">
        <v>61</v>
      </c>
      <c r="O4569" s="82" t="s">
        <v>973</v>
      </c>
      <c r="P4569" s="82" t="s">
        <v>61</v>
      </c>
      <c r="Q4569" s="82" t="s">
        <v>61</v>
      </c>
      <c r="R4569" s="82" t="s">
        <v>61</v>
      </c>
      <c r="S4569" s="82" t="s">
        <v>61</v>
      </c>
      <c r="T4569" s="82" t="s">
        <v>61</v>
      </c>
      <c r="U4569" s="82" t="s">
        <v>61</v>
      </c>
      <c r="V4569" s="82"/>
      <c r="W4569" s="82" t="s">
        <v>60</v>
      </c>
      <c r="X4569" s="82" t="s">
        <v>60</v>
      </c>
      <c r="Y4569" s="82" t="s">
        <v>60</v>
      </c>
      <c r="Z4569" s="82" t="s">
        <v>60</v>
      </c>
      <c r="AA4569" s="82" t="s">
        <v>60</v>
      </c>
      <c r="AB4569" s="82" t="s">
        <v>60</v>
      </c>
      <c r="AC4569" s="82"/>
      <c r="AD4569" s="82" t="s">
        <v>60</v>
      </c>
      <c r="AE4569" s="82" t="s">
        <v>60</v>
      </c>
      <c r="AF4569" s="82" t="s">
        <v>60</v>
      </c>
      <c r="AG4569" s="82" t="s">
        <v>67</v>
      </c>
      <c r="AH4569" s="82" t="s">
        <v>60</v>
      </c>
      <c r="AI4569" s="82" t="s">
        <v>1471</v>
      </c>
      <c r="AJ4569" s="82"/>
      <c r="AK4569" s="82" t="s">
        <v>61</v>
      </c>
      <c r="AL4569" s="82" t="s">
        <v>61</v>
      </c>
      <c r="AM4569" s="239">
        <f>COUNTIF(H4569:AL4569,"PH")+COUNTIF(H4569:AL4569,"PH/L")+COUNTIF(H4569:AL4569,"PM")</f>
        <v>0</v>
      </c>
      <c r="AN4569" s="239">
        <f>COUNTIF(H4569:AL4569,"PD")+COUNTIF(H4569:AL4569,"PDD")+COUNTIF(H4569:AL4569,"P/DS")/2+COUNTIF(H4569:AL4569,"PMD")</f>
        <v>0</v>
      </c>
      <c r="AO4569" s="239">
        <f>COUNTIF(H4569:AL4569,"PN")+COUNTIF(H4569:AL4569,"P/NS")/2+COUNTIF(H4569:AL4569,"PH")+COUNTIF(H4569:AL4569,"PH/F")/2+COUNTIF(H4569:AL4569,"PH/L")/2+COUNTIF(H4569:AL4569,"PM")</f>
        <v>0</v>
      </c>
      <c r="AP4569" s="239">
        <f>COUNTIF(H4569:AL4569,"BH")+COUNTIF(H4569:AL4569,"AL/BL")+COUNTIF(H4569:AL4569,"UL/BL")+COUNTIF(H4569:AL4569,"BM")</f>
        <v>0</v>
      </c>
      <c r="AQ4569" s="239">
        <f>COUNTIF(H4569:AL4569,"DS")+COUNTIF(H4569:AL4569,"AL/DS")/2+COUNTIF(H4569:AL4569,"UL/DS")/2+COUNTIF(H4569:AL4569,"CT")+COUNTIF(H4569:AL4569,"MD")</f>
        <v>10.5</v>
      </c>
      <c r="AR4569" s="239">
        <f>COUNTIF(H4569:AL4569,"NS")+COUNTIF(H4569:AL4569,"AL/NS")/2+COUNTIF(H4569:AL4569,"UL/NS")/2+COUNTIF(H4569:AL4569,"BH")+COUNTIF(H4569:AL4569,"AL/BF")/2+COUNTIF(H4569:AL4569,"AL/BL")/2+COUNTIF(H4569:AL4569,"UL/BL")/2+COUNTIF(H4569:AL4569,"UL/BF")/2+COUNTIF(H4569:AL4569,"BM")</f>
        <v>13</v>
      </c>
      <c r="AS4569" s="239">
        <f>COUNTIF(H4569:AL4569,"AL")+COUNTIF(H4569:AL4569,"AL/DS")/2+COUNTIF(H4569:AL4569,"AL/NS")/2+COUNTIF(H4569:AL4569,"NH")+COUNTIF(H4569:AL4569,"SL")+COUNTIF(H4569:AL4569,"NHD")+COUNTIF(H4569:AL4569,"B")+COUNTIF(H4569:AL4569,"HL")+COUNTIF(H4569:AL4569,"AL/BF")/2+COUNTIF(H4569:AL4569,"AL/BL")/2</f>
        <v>2</v>
      </c>
      <c r="AT4569" s="255">
        <f>COUNTIF(H4569:AL4569,"PD")+COUNTIF(H4569:AL4569,"PN")+COUNTIF(H4569:AL4569,"P/DS")/2+COUNTIF(H4569:AL4569,"P/NS")/2+COUNTIF(H4569:AL4569,"DS")+COUNTIF(H4569:AL4569,"NS")+COUNTIF(H4569:AL4569,"AL")+COUNTIF(H4569:AL4569,"AL/DS")+COUNTIF(H4569:AL4569,"AL/NS")+COUNTIF(H4569:AL4569,"NH")+COUNTIF(H4569:AL4569,"SL")+COUNTIF(H4569:AL4569,"UL/DS")/2+COUNTIF(H4569:AL4569,"UL/NS")/2+COUNTIF(H4569:AL4569,"CT")+COUNTIF(H4569:AL4569,"NHD")+COUNTIF(H4569:AL4569,"PDD")+COUNTIF(H4569:AL4569,"B")+COUNTIF(H4569:AL4569,"HL")+COUNTIF(H4569:AL4569,"PH")+COUNTIF(H4569:AL4569,"BH")+COUNTIF(H4569:AL4569,"AL/BF")+COUNTIF(H4569:AL4569,"AL/BL")+COUNTIF(H4569:AL4569,"UL/BF")/2+COUNTIF(H4569:AL4569,"UL/BL")/2+COUNTIF(H4569:AL4569,"PH/F")/2+COUNTIF(H4569:AL4569,"PH/L")/2+COUNTIF(H4569:AL4569,"MD")+COUNTIF(H4569:AL4569,"PMD")+COUNTIF(H4569:AL4569,"PM")+COUNTIF(H4569:AL4569,"BM")</f>
        <v>25.5</v>
      </c>
      <c r="AU4569" s="255">
        <f>COUNTIF(H4569:AL4569,"P/DS")/2+COUNTIF(H4569:AL4569,"P/NS")/2+COUNTIF(H4569:AL4569,"IL")+COUNTIF(H4569:AL4569,"NL")+COUNTIF(H4569:AL4569,"UL")+COUNTIF(H4569:AL4569,"UL/DS")/2+COUNTIF(H4569:AL4569,"UL/NS")/2+COUNTIF(H4569:AL4569,"KT")+COUNTIF(H4569:AL4569,"UL/BF")/2+COUNTIF(H4569:AL4569,"UL/BL")/2+COUNTIF(H4569:AL4569,"PH/F")/2+COUNTIF(H4569:AL4569,"PH/L")/2+COUNTIF(H4569:AL4569,"NB")</f>
        <v>0.5</v>
      </c>
      <c r="AV4569" s="258">
        <f>COUNTIF(H4569:AL4569,"PN")+COUNTIF(H4569:AL4569,"TVD")+COUNTIF(H4569:AL4569,"PH")+COUNTIF(H4569:AL4569,"PM")+COUNTIF(H4569:AL4569,"PDD")-COUNTIFS(H4569:AL4569,"PN",H4576:AL4576,"&gt;=3")-COUNTIFS(H4569:AL4569,"PM",H4576:AL4576,"&gt;=3")</f>
        <v>0</v>
      </c>
      <c r="AW4569" s="258">
        <f>COUNTIF(H4569:AL4569,"NS")+COUNTIF(H4569:AL4569,"D")+COUNTIF(H4569:AL4569,"BH")+COUNTIF(H4569:AL4569,"NHD")+COUNTIF(H4569:AL4569,"BM")-COUNTIFS(H4569:AL4569,"NS",H4576:AL4576,"&gt;=3")-COUNTIFS(H4569:AL4569,"BH",H4576:AL4576,"&gt;=3")-COUNTIFS(H4569:AL4569,"BM",H4576:AL4576,"&gt;=3")</f>
        <v>15</v>
      </c>
      <c r="AX4569" s="255">
        <f>COUNTIF(H4569:AL4569,"AL")+COUNTIF(H4569:AL4569,"AL/DS")/2+COUNTIF(H4569:AL4569,"AL/NS")/2+COUNTIF(H4569:AL4569,"AL/BF")+COUNTIF(H4569:AL4569,"AL/BL")/2</f>
        <v>1</v>
      </c>
      <c r="AY4569" s="255">
        <f>COUNTIF(H4569:AL4569,"SL")</f>
        <v>0</v>
      </c>
      <c r="AZ4569" s="255">
        <f>COUNTIF(H4569:AL4569,"NH")</f>
        <v>1</v>
      </c>
      <c r="BA4569" s="255">
        <f>COUNTIF(H4569:AL4569,"HL")</f>
        <v>0</v>
      </c>
      <c r="BB4569" s="255">
        <f>COUNTIF(G4569:AL4569,"P/DS")/2+COUNTIF(G4569:AL4569,"P/NS")/2+COUNTIF(G4569:AL4569,"UL")+COUNTIF(G4569:AL4569,"UL/DS")/2+COUNTIF(G4569:AL4569,"UL/NS")/2+COUNTIF(G4569:AL4569,"UL/BL")/2+COUNTIF(G4569:AL4569,"UL/BF")/2+COUNTIF(G4569:AL4569,"PH/F")/2+COUNTIF(G4569:AL4569,"PH/L")/2</f>
        <v>0.5</v>
      </c>
      <c r="BC4569" s="255">
        <f>COUNTIF(H4569:AL4569,"NB")</f>
        <v>0</v>
      </c>
      <c r="BD4569" s="255">
        <f>COUNTIF(H4569:AL4569,"NL")</f>
        <v>0</v>
      </c>
      <c r="BE4569" s="255">
        <f>COUNTIF(H4569:AL4569,"IL")</f>
        <v>0</v>
      </c>
      <c r="BF4569" s="255">
        <f>COUNTIF(H4569:AL4569,"KT")</f>
        <v>0</v>
      </c>
      <c r="BG4569" s="255">
        <f>COUNTIF(H4569:AL4569,"L70")</f>
        <v>0</v>
      </c>
      <c r="BH4569" s="255">
        <f>COUNTIF(H4569:AL4569,"MD")</f>
        <v>0</v>
      </c>
      <c r="BI4569" s="255">
        <f>COUNTIF(H4569:AL4569,"PMD")</f>
        <v>0</v>
      </c>
      <c r="BJ4569" s="255">
        <f>COUNTIF(H4569:AL4569,"PM")</f>
        <v>0</v>
      </c>
      <c r="BK4569" s="255">
        <f>COUNTIF(H4569:AL4569,"BM")</f>
        <v>0</v>
      </c>
      <c r="BL4569" s="261">
        <f>SUMIF(H4569:AL4569,"PD",H4570:AL4570)+SUMIF(H4569:AL4569,"PN",H4570:AL4570)+SUMIF(H4569:AL4569,"P/DS",H4570:AL4570)+SUMIF(H4569:AL4569,"PN/F",H4570:AL4570)+SUMIF(H4569:AL4569,"PN/L",H4570:AL4570)+SUMIF(H4569:AL4569,"TV",H4570:AL4570)+SUMIF(H4569:AL4569,"TVD",H4570:AL4570)+SUMIF(H4569:AL4569,"PDD",H4570:AL4570)</f>
        <v>0</v>
      </c>
      <c r="BM4569" s="261">
        <f>SUMIF(H4569:AL4569,"PD",H4571:AL4571)+SUMIF(H4569:AL4569,"PN",H4571:AL4571)+SUMIF(H4569:AL4569,"P/DS",H4571:AL4571)+SUMIF(H4569:AL4569,"PN/F",H4571:AL4571)+SUMIF(H4569:AL4569,"PN/L",H4571:AL4571)+SUMIF(H4569:AL4569,"TV",H4571:AL4571)+SUMIF(H4569:AL4569,"TVD",H4571:AL4571)+SUMIF(H4569:AL4569,"PDD",H4571:AL4571)+SUMIF(H4569:AL4569,"PMD",H4571:AL4571)</f>
        <v>0</v>
      </c>
      <c r="BN4569" s="261">
        <f>SUMIF(H4569:AL4569,"PD",H4572:AL4572)+SUMIF(H4569:AL4569,"PN",H4572:AL4572)+SUMIF(H4569:AL4569,"P/DS",H4572:AL4572)+SUMIF(H4569:AL4569,"PN/F",H4572:AL4572)+SUMIF(H4569:AL4569,"PN/L",H4572:AL4572)+SUMIF(H4569:AL4569,"TV",H4572:AL4572)+SUMIF(H4569:AL4569,"TVD",H4572:AL4572)</f>
        <v>0</v>
      </c>
      <c r="BO4569" s="261">
        <f>SUMIF(H4569:AL4569,"PD",H4573:AL4573)+SUMIF(H4569:AL4569,"PN",H4573:AL4573)+SUMIF(H4569:AL4569,"P/DS",H4573:AL4573)+SUMIF(H4569:AL4569,"PN/F",H4573:AL4573)+SUMIF(H4569:AL4569,"PN/L",H4573:AL4573)+SUMIF(H4569:AL4569,"TV",H4573:AL4573)+SUMIF(H4569:AL4569,"TVD",H4573:AL4573)</f>
        <v>0</v>
      </c>
      <c r="BP4569" s="261">
        <f>SUMIF(H4569:AL4569,"PD",H4574:AL4574)+SUMIF(H4569:AL4569,"PN",H4574:AL4574)+SUMIF(H4569:AL4569,"P/DS",H4574:AL4574)+SUMIF(H4569:AL4569,"PN/F",H4574:AL4574)+SUMIF(H4569:AL4569,"PN/L",H4574:AL4574)+SUMIF(H4569:AL4569,"TV",H4574:AL4574)+SUMIF(H4569:AL4569,"TVD",H4574:AL4574)+SUMIF(H4569:AL4569,"PDD",H4574:AL4574)+SUMIF(H4569:AL4569,"PH",H4574:AL4574)+SUMIF(H4569:AL4569,"PM",H4574:AL4574)</f>
        <v>0</v>
      </c>
      <c r="BQ4569" s="261">
        <f>SUMIF(H4569:AL4569,"PD",H4575:AL4575)+SUMIF(H4569:AL4569,"PN",H4575:AL4575)+SUMIF(H4569:AL4569,"P/DS",H4575:AL4575)+SUMIF(H4569:AL4569,"PN/F",H4575:AL4575)+SUMIF(H4569:AL4569,"PN/L",H4575:AL4575)+SUMIF(H4569:AL4569,"TV",H4575:AL4575)+SUMIF(H4569:AL4569,"TVD",H4575:AL4575)+SUMIF(H4569:AL4569,"PDD",H4575:AL4575)+SUMIF(H4569:AL4569,"PH",H4575:AL4575)+SUMIF(H4569:AL4569,"PM",H4575:AL4575)</f>
        <v>0</v>
      </c>
      <c r="BR4569" s="269">
        <f>SUM(H4570:AL4570)-BL4569</f>
        <v>22.5</v>
      </c>
      <c r="BS4569" s="269">
        <f>SUM(H4571:AL4571)-BM4569</f>
        <v>9</v>
      </c>
      <c r="BT4569" s="269">
        <f>SUM(H4572:AL4572)-BN4569</f>
        <v>0</v>
      </c>
      <c r="BU4569" s="269">
        <f>SUM(H4573:AL4573)-BO4569</f>
        <v>12</v>
      </c>
      <c r="BV4569" s="269">
        <f>SUM(H4574:AL4574)-BP4569</f>
        <v>0</v>
      </c>
      <c r="BW4569" s="269">
        <f>SUM(H4575:AL4575)-BQ4569</f>
        <v>0</v>
      </c>
      <c r="BX4569" s="255">
        <f>SUMIF(H4569:AL4569,"PD",H4576:AL4576)+SUMIF(H4569:AL4569,"PN",H4576:AL4576)+SUMIF(H4569:AL4569,"P/DS",H4576:AL4576)+SUMIF(H4569:AL4569,"PN/F",H4576:AL4576)+SUMIF(H4569:AL4569,"PN/L",H4576:AL4576)</f>
        <v>0</v>
      </c>
      <c r="BY4569" s="255">
        <f>SUM(H4576:AL4576)-BX4569</f>
        <v>0.5</v>
      </c>
      <c r="BZ4569" s="255">
        <f t="shared" ref="BZ4569" si="1388">+SUM(BL4569:BW4576)</f>
        <v>43.5</v>
      </c>
      <c r="CA4569" s="266">
        <f>(COUNTIFS(H4569:AL4569,"PD",H4570:AL4570,"&gt;=2"))*0.5-IF(CN4569="VP",COUNTIFS($H$16:$AL$16,"SAT",H4569:AL4569,"PD",H4570:AL4570,"&gt;=2"))*0.5</f>
        <v>0</v>
      </c>
      <c r="CB4569" s="266">
        <f>(COUNTIFS(H4569:AL4569,"PN",H4571:AL4571,"&gt;=0.5",H4570:AL4570,"&gt;=1.5"))*0.5+COUNTIFS(H4569:AL4569,"PDD",H4571:AL4571,"&gt;=0.5",H4570:AL4570,"&gt;=1.5")*0.5</f>
        <v>0</v>
      </c>
      <c r="CC4569" s="273">
        <f>(COUNTIFS(H4569:AL4569,"TV",H4571:AL4571,"&gt;=10"))*0.5+(COUNTIFS(H4569:AL4569,"PMD",H4571:AL4571,"&gt;=2"))*0.5</f>
        <v>0</v>
      </c>
      <c r="CD4569" s="266">
        <f>(COUNTIFS(H4569:AL4569,"TVD",H4573:AL4573,"&gt;=6.5",H4571:AL4571,"&gt;=3.5"))*0.5</f>
        <v>0</v>
      </c>
      <c r="CE4569" s="266">
        <f>(COUNTIFS(H4569:AL4569,"PD",H4574:AL4574,"&gt;=10"))*0.5</f>
        <v>0</v>
      </c>
      <c r="CF4569" s="266">
        <f>(COUNTIFS(H4569:AL4569,"PDD",H4574:AL4574,"&gt;=3.5",H4575:AL4575,"&gt;=6.5")+COUNTIFS(H4569:AL4569,"PH",H4575:AL4575,"&gt;=0.5",H4574:AL4574,"&gt;=1.5")+COUNTIFS(H4569:AL4569,"PM",H4575:AL4575,"&gt;=0.5",H4574:AL4574,"&gt;=1.5"))*0.5</f>
        <v>0</v>
      </c>
      <c r="CG4569" s="266">
        <f>(COUNTIFS(H4569:AL4569,"DS",H4570:AL4570,"&gt;=2")+COUNTIFS(H4569:AL4569,"AL/DS",H4570:AL4570,"&gt;=2"))*0.5-IF(CN4569="VP",COUNTIFS($H$16:$AL$16,"SAT",H4569:AL4569,"DS",H4570:AL4570,"&gt;=2"))*0.5</f>
        <v>1.5</v>
      </c>
      <c r="CH4569" s="266">
        <f>(COUNTIFS(H4569:AL4569,"NS",H4571:AL4571,"&gt;=0.5",H4570:AL4570,"&gt;=1.5")+COUNTIFS(H4569:AL4569,"AL/NS",H4571:AL4571,"&gt;=0.5",H4570:AL4570,"&gt;=1.5")+COUNTIFS(H4569:AL4569,"NHD",H4571:AL4571,"&gt;=4.5",H4574:AL4574,"&gt;=2",H4570:AL4570,"&gt;=1.5"))*0.5</f>
        <v>3.5</v>
      </c>
      <c r="CI4569" s="266">
        <f>(COUNTIF(H4571:AL4571,"&gt;=10")+COUNTIFS(H4569:AL4569,"MD",H4571:AL4571,"&gt;=2")-COUNTIFS(H4569:AL4569,"TV",H4571:AL4571,"&gt;=10"))*0.5</f>
        <v>0</v>
      </c>
      <c r="CJ4569" s="266">
        <f>(COUNTIFS(H4569:AL4569,"D",H4573:AL4573,"&gt;=6.5",H4571:AL4571,"&gt;=3.5"))*0.5</f>
        <v>0</v>
      </c>
      <c r="CK4569" s="266">
        <f>(COUNTIF(H4574:AL4574,"&gt;=10")-COUNTIFS(H4569:AL4569,"PD",H4574:AL4574,"&gt;=10"))*0.5</f>
        <v>0</v>
      </c>
      <c r="CL4569" s="265">
        <f>(COUNTIFS(H4569:AL4569,"NHD",H4574:AL4574,"&gt;=3.5",H4575:AL4575,"&gt;=6.5")+COUNTIFS(H4569:AL4569,"BH",H4574:AL4574,"&gt;=1.5",H4575:AL4575,"&gt;=0.5")+COUNTIFS(H4569:AL4569,"BM",H4574:AL4574,"&gt;=1.5",H4575:AL4575,"&gt;=0.5")+COUNTIFS(H4569:AL4569,"D",H4574:AL4574,"&gt;=1.5",H4575:AL4575,"&gt;=0.5"))*0.5</f>
        <v>0</v>
      </c>
      <c r="CM4569" s="272"/>
      <c r="CN4569" s="264" t="s">
        <v>723</v>
      </c>
      <c r="CO4569" s="138">
        <f t="shared" ref="CO4569" si="1389">+AM4569+AN4569+AO4569+AP4569+AQ4569+AR4569+AS4569+AU4569+BG4569</f>
        <v>26</v>
      </c>
      <c r="CP4569" s="225">
        <f>+SUM(I4570:I4575)-I4576</f>
        <v>10.5</v>
      </c>
      <c r="CQ4569" s="225">
        <f>+SUM(J4570:J4575)-J4576</f>
        <v>2.5</v>
      </c>
      <c r="CR4569" s="225">
        <f>+SUM(K4570:K4575)-K4576</f>
        <v>0</v>
      </c>
      <c r="CS4569" s="139"/>
      <c r="CT4569" s="139"/>
      <c r="CU4569" s="139"/>
      <c r="CV4569" s="139"/>
      <c r="CW4569" s="139"/>
      <c r="CX4569" s="139"/>
      <c r="CY4569" s="139"/>
      <c r="CZ4569" s="139"/>
      <c r="DA4569" s="139"/>
      <c r="DB4569" s="120"/>
      <c r="DC4569" s="120"/>
      <c r="DD4569" s="120"/>
      <c r="DE4569" s="120"/>
      <c r="DF4569" s="120"/>
      <c r="DG4569" s="120"/>
      <c r="DH4569" s="120"/>
      <c r="DI4569" s="120"/>
      <c r="DJ4569" s="120"/>
      <c r="DK4569" s="120"/>
      <c r="DL4569" s="120"/>
      <c r="DM4569" s="120"/>
      <c r="DN4569" s="120"/>
    </row>
    <row r="4570" spans="1:118" s="119" customFormat="1" ht="14.25" customHeight="1">
      <c r="A4570" s="228"/>
      <c r="B4570" s="394"/>
      <c r="C4570" s="397"/>
      <c r="D4570" s="237"/>
      <c r="E4570" s="237"/>
      <c r="F4570" s="242" t="s">
        <v>82</v>
      </c>
      <c r="G4570" s="121">
        <v>1.5</v>
      </c>
      <c r="H4570" s="83"/>
      <c r="I4570" s="83"/>
      <c r="J4570" s="83">
        <v>2</v>
      </c>
      <c r="K4570" s="83"/>
      <c r="L4570" s="83">
        <v>2</v>
      </c>
      <c r="M4570" s="83"/>
      <c r="N4570" s="83">
        <v>2</v>
      </c>
      <c r="O4570" s="83"/>
      <c r="P4570" s="83">
        <v>2</v>
      </c>
      <c r="Q4570" s="83"/>
      <c r="R4570" s="83">
        <v>2</v>
      </c>
      <c r="S4570" s="83">
        <v>2</v>
      </c>
      <c r="T4570" s="83"/>
      <c r="U4570" s="83">
        <v>2</v>
      </c>
      <c r="V4570" s="83"/>
      <c r="W4570" s="83">
        <v>1</v>
      </c>
      <c r="X4570" s="83">
        <v>2.5</v>
      </c>
      <c r="Y4570" s="83">
        <v>2.5</v>
      </c>
      <c r="Z4570" s="83"/>
      <c r="AA4570" s="84">
        <v>2.5</v>
      </c>
      <c r="AB4570" s="84"/>
      <c r="AC4570" s="80"/>
      <c r="AD4570" s="79"/>
      <c r="AE4570" s="79"/>
      <c r="AF4570" s="79"/>
      <c r="AG4570" s="79"/>
      <c r="AH4570" s="79"/>
      <c r="AI4570" s="79"/>
      <c r="AJ4570" s="79"/>
      <c r="AK4570" s="79"/>
      <c r="AL4570" s="79"/>
      <c r="AM4570" s="240"/>
      <c r="AN4570" s="240"/>
      <c r="AO4570" s="240"/>
      <c r="AP4570" s="240"/>
      <c r="AQ4570" s="240"/>
      <c r="AR4570" s="240"/>
      <c r="AS4570" s="240"/>
      <c r="AT4570" s="256"/>
      <c r="AU4570" s="256"/>
      <c r="AV4570" s="259"/>
      <c r="AW4570" s="259"/>
      <c r="AX4570" s="256"/>
      <c r="AY4570" s="256"/>
      <c r="AZ4570" s="256"/>
      <c r="BA4570" s="256"/>
      <c r="BB4570" s="256"/>
      <c r="BC4570" s="256"/>
      <c r="BD4570" s="256"/>
      <c r="BE4570" s="256"/>
      <c r="BF4570" s="256"/>
      <c r="BG4570" s="256"/>
      <c r="BH4570" s="256"/>
      <c r="BI4570" s="256"/>
      <c r="BJ4570" s="256"/>
      <c r="BK4570" s="256"/>
      <c r="BL4570" s="262"/>
      <c r="BM4570" s="262"/>
      <c r="BN4570" s="262"/>
      <c r="BO4570" s="262"/>
      <c r="BP4570" s="262"/>
      <c r="BQ4570" s="262"/>
      <c r="BR4570" s="270"/>
      <c r="BS4570" s="270"/>
      <c r="BT4570" s="270"/>
      <c r="BU4570" s="270"/>
      <c r="BV4570" s="270"/>
      <c r="BW4570" s="270"/>
      <c r="BX4570" s="256"/>
      <c r="BY4570" s="256"/>
      <c r="BZ4570" s="256"/>
      <c r="CA4570" s="267"/>
      <c r="CB4570" s="267"/>
      <c r="CC4570" s="274"/>
      <c r="CD4570" s="267"/>
      <c r="CE4570" s="267"/>
      <c r="CF4570" s="267"/>
      <c r="CG4570" s="267"/>
      <c r="CH4570" s="267"/>
      <c r="CI4570" s="267"/>
      <c r="CJ4570" s="267"/>
      <c r="CK4570" s="267"/>
      <c r="CL4570" s="265"/>
      <c r="CM4570" s="272"/>
      <c r="CN4570" s="264"/>
      <c r="CO4570" s="138"/>
      <c r="CP4570" s="226"/>
      <c r="CQ4570" s="226"/>
      <c r="CR4570" s="226"/>
      <c r="CS4570" s="139"/>
      <c r="CT4570" s="139"/>
      <c r="CU4570" s="139"/>
      <c r="CV4570" s="139"/>
      <c r="CW4570" s="139"/>
      <c r="CX4570" s="139"/>
      <c r="CY4570" s="139"/>
      <c r="CZ4570" s="139"/>
      <c r="DA4570" s="139"/>
      <c r="DB4570" s="120"/>
      <c r="DC4570" s="120"/>
      <c r="DD4570" s="120"/>
      <c r="DE4570" s="120"/>
      <c r="DF4570" s="120"/>
      <c r="DG4570" s="120"/>
      <c r="DH4570" s="120"/>
      <c r="DI4570" s="120"/>
      <c r="DJ4570" s="120"/>
      <c r="DK4570" s="120"/>
      <c r="DL4570" s="120"/>
      <c r="DM4570" s="120"/>
      <c r="DN4570" s="120"/>
    </row>
    <row r="4571" spans="1:118" s="119" customFormat="1" ht="14.25" customHeight="1">
      <c r="A4571" s="228"/>
      <c r="B4571" s="394"/>
      <c r="C4571" s="397"/>
      <c r="D4571" s="237"/>
      <c r="E4571" s="237"/>
      <c r="F4571" s="243"/>
      <c r="G4571" s="122">
        <v>2</v>
      </c>
      <c r="H4571" s="84"/>
      <c r="I4571" s="84">
        <v>4.5</v>
      </c>
      <c r="J4571" s="84">
        <v>0.5</v>
      </c>
      <c r="K4571" s="84"/>
      <c r="L4571" s="84">
        <v>0.5</v>
      </c>
      <c r="M4571" s="84"/>
      <c r="N4571" s="84">
        <v>0.5</v>
      </c>
      <c r="O4571" s="84">
        <v>1</v>
      </c>
      <c r="P4571" s="84">
        <v>0.5</v>
      </c>
      <c r="Q4571" s="84"/>
      <c r="R4571" s="84">
        <v>0.5</v>
      </c>
      <c r="S4571" s="84">
        <v>0.5</v>
      </c>
      <c r="T4571" s="84"/>
      <c r="U4571" s="84">
        <v>0.5</v>
      </c>
      <c r="V4571" s="84"/>
      <c r="W4571" s="84"/>
      <c r="X4571" s="84"/>
      <c r="Y4571" s="84"/>
      <c r="Z4571" s="84"/>
      <c r="AA4571" s="84"/>
      <c r="AB4571" s="84"/>
      <c r="AC4571" s="80"/>
      <c r="AD4571" s="80"/>
      <c r="AE4571" s="80"/>
      <c r="AF4571" s="80"/>
      <c r="AG4571" s="80"/>
      <c r="AH4571" s="80"/>
      <c r="AI4571" s="80"/>
      <c r="AJ4571" s="80"/>
      <c r="AK4571" s="80"/>
      <c r="AL4571" s="80"/>
      <c r="AM4571" s="240"/>
      <c r="AN4571" s="240"/>
      <c r="AO4571" s="240"/>
      <c r="AP4571" s="240"/>
      <c r="AQ4571" s="240"/>
      <c r="AR4571" s="240"/>
      <c r="AS4571" s="240"/>
      <c r="AT4571" s="256"/>
      <c r="AU4571" s="256"/>
      <c r="AV4571" s="259"/>
      <c r="AW4571" s="259"/>
      <c r="AX4571" s="256"/>
      <c r="AY4571" s="256"/>
      <c r="AZ4571" s="256"/>
      <c r="BA4571" s="256"/>
      <c r="BB4571" s="256"/>
      <c r="BC4571" s="256"/>
      <c r="BD4571" s="256"/>
      <c r="BE4571" s="256"/>
      <c r="BF4571" s="256"/>
      <c r="BG4571" s="256"/>
      <c r="BH4571" s="256"/>
      <c r="BI4571" s="256"/>
      <c r="BJ4571" s="256"/>
      <c r="BK4571" s="256"/>
      <c r="BL4571" s="262"/>
      <c r="BM4571" s="262"/>
      <c r="BN4571" s="262"/>
      <c r="BO4571" s="262"/>
      <c r="BP4571" s="262"/>
      <c r="BQ4571" s="262"/>
      <c r="BR4571" s="270"/>
      <c r="BS4571" s="270"/>
      <c r="BT4571" s="270"/>
      <c r="BU4571" s="270"/>
      <c r="BV4571" s="270"/>
      <c r="BW4571" s="270"/>
      <c r="BX4571" s="256"/>
      <c r="BY4571" s="256"/>
      <c r="BZ4571" s="256"/>
      <c r="CA4571" s="267"/>
      <c r="CB4571" s="267"/>
      <c r="CC4571" s="274"/>
      <c r="CD4571" s="267"/>
      <c r="CE4571" s="267"/>
      <c r="CF4571" s="267"/>
      <c r="CG4571" s="267"/>
      <c r="CH4571" s="267"/>
      <c r="CI4571" s="267"/>
      <c r="CJ4571" s="267"/>
      <c r="CK4571" s="267"/>
      <c r="CL4571" s="265"/>
      <c r="CM4571" s="272"/>
      <c r="CN4571" s="264"/>
      <c r="CO4571" s="138"/>
      <c r="CP4571" s="226"/>
      <c r="CQ4571" s="226"/>
      <c r="CR4571" s="226"/>
      <c r="CS4571" s="139"/>
      <c r="CT4571" s="139"/>
      <c r="CU4571" s="139"/>
      <c r="CV4571" s="139"/>
      <c r="CW4571" s="139"/>
      <c r="CX4571" s="139"/>
      <c r="CY4571" s="139"/>
      <c r="CZ4571" s="139"/>
      <c r="DA4571" s="139"/>
      <c r="DB4571" s="120"/>
      <c r="DC4571" s="120"/>
      <c r="DD4571" s="120"/>
      <c r="DE4571" s="120"/>
      <c r="DF4571" s="120"/>
      <c r="DG4571" s="120"/>
      <c r="DH4571" s="120"/>
      <c r="DI4571" s="120"/>
      <c r="DJ4571" s="120"/>
      <c r="DK4571" s="120"/>
      <c r="DL4571" s="120"/>
      <c r="DM4571" s="120"/>
      <c r="DN4571" s="120"/>
    </row>
    <row r="4572" spans="1:118" s="119" customFormat="1" ht="14.25" customHeight="1">
      <c r="A4572" s="228"/>
      <c r="B4572" s="394"/>
      <c r="C4572" s="397"/>
      <c r="D4572" s="237"/>
      <c r="E4572" s="237"/>
      <c r="F4572" s="243"/>
      <c r="G4572" s="122">
        <v>2.1</v>
      </c>
      <c r="H4572" s="84"/>
      <c r="I4572" s="84"/>
      <c r="J4572" s="84"/>
      <c r="K4572" s="84"/>
      <c r="L4572" s="84"/>
      <c r="M4572" s="84"/>
      <c r="N4572" s="84"/>
      <c r="O4572" s="84"/>
      <c r="P4572" s="84"/>
      <c r="Q4572" s="84"/>
      <c r="R4572" s="84"/>
      <c r="S4572" s="84"/>
      <c r="T4572" s="84"/>
      <c r="U4572" s="84"/>
      <c r="V4572" s="84"/>
      <c r="W4572" s="84"/>
      <c r="X4572" s="84"/>
      <c r="Y4572" s="84"/>
      <c r="Z4572" s="84"/>
      <c r="AA4572" s="84"/>
      <c r="AB4572" s="84"/>
      <c r="AC4572" s="80"/>
      <c r="AD4572" s="80"/>
      <c r="AE4572" s="80"/>
      <c r="AF4572" s="80"/>
      <c r="AG4572" s="80"/>
      <c r="AH4572" s="80"/>
      <c r="AI4572" s="80"/>
      <c r="AJ4572" s="80"/>
      <c r="AK4572" s="80"/>
      <c r="AL4572" s="80"/>
      <c r="AM4572" s="240"/>
      <c r="AN4572" s="240"/>
      <c r="AO4572" s="240"/>
      <c r="AP4572" s="240"/>
      <c r="AQ4572" s="240"/>
      <c r="AR4572" s="240"/>
      <c r="AS4572" s="240"/>
      <c r="AT4572" s="256"/>
      <c r="AU4572" s="256"/>
      <c r="AV4572" s="259"/>
      <c r="AW4572" s="259"/>
      <c r="AX4572" s="256"/>
      <c r="AY4572" s="256"/>
      <c r="AZ4572" s="256"/>
      <c r="BA4572" s="256"/>
      <c r="BB4572" s="256"/>
      <c r="BC4572" s="256"/>
      <c r="BD4572" s="256"/>
      <c r="BE4572" s="256"/>
      <c r="BF4572" s="256"/>
      <c r="BG4572" s="256"/>
      <c r="BH4572" s="256"/>
      <c r="BI4572" s="256"/>
      <c r="BJ4572" s="256"/>
      <c r="BK4572" s="256"/>
      <c r="BL4572" s="262"/>
      <c r="BM4572" s="262"/>
      <c r="BN4572" s="262"/>
      <c r="BO4572" s="262"/>
      <c r="BP4572" s="262"/>
      <c r="BQ4572" s="262"/>
      <c r="BR4572" s="270"/>
      <c r="BS4572" s="270"/>
      <c r="BT4572" s="270"/>
      <c r="BU4572" s="270"/>
      <c r="BV4572" s="270"/>
      <c r="BW4572" s="270"/>
      <c r="BX4572" s="256"/>
      <c r="BY4572" s="256"/>
      <c r="BZ4572" s="256"/>
      <c r="CA4572" s="267"/>
      <c r="CB4572" s="267"/>
      <c r="CC4572" s="274"/>
      <c r="CD4572" s="267"/>
      <c r="CE4572" s="267"/>
      <c r="CF4572" s="267"/>
      <c r="CG4572" s="267"/>
      <c r="CH4572" s="267"/>
      <c r="CI4572" s="267"/>
      <c r="CJ4572" s="267"/>
      <c r="CK4572" s="267"/>
      <c r="CL4572" s="265"/>
      <c r="CM4572" s="272"/>
      <c r="CN4572" s="264"/>
      <c r="CO4572" s="138"/>
      <c r="CP4572" s="226"/>
      <c r="CQ4572" s="226"/>
      <c r="CR4572" s="226"/>
      <c r="CS4572" s="139"/>
      <c r="CT4572" s="139"/>
      <c r="CU4572" s="139"/>
      <c r="CV4572" s="139"/>
      <c r="CW4572" s="139"/>
      <c r="CX4572" s="139"/>
      <c r="CY4572" s="139"/>
      <c r="CZ4572" s="139"/>
      <c r="DA4572" s="139"/>
      <c r="DB4572" s="120"/>
      <c r="DC4572" s="120"/>
      <c r="DD4572" s="120"/>
      <c r="DE4572" s="120"/>
      <c r="DF4572" s="120"/>
      <c r="DG4572" s="120"/>
      <c r="DH4572" s="120"/>
      <c r="DI4572" s="120"/>
      <c r="DJ4572" s="120"/>
      <c r="DK4572" s="120"/>
      <c r="DL4572" s="120"/>
      <c r="DM4572" s="120"/>
      <c r="DN4572" s="120"/>
    </row>
    <row r="4573" spans="1:118" s="119" customFormat="1" ht="14.25" customHeight="1">
      <c r="A4573" s="228"/>
      <c r="B4573" s="394"/>
      <c r="C4573" s="397"/>
      <c r="D4573" s="237"/>
      <c r="E4573" s="237"/>
      <c r="F4573" s="243"/>
      <c r="G4573" s="122">
        <v>2.7</v>
      </c>
      <c r="H4573" s="84"/>
      <c r="I4573" s="84">
        <v>6</v>
      </c>
      <c r="J4573" s="84"/>
      <c r="K4573" s="84"/>
      <c r="L4573" s="84"/>
      <c r="M4573" s="84"/>
      <c r="N4573" s="84"/>
      <c r="O4573" s="84">
        <v>6</v>
      </c>
      <c r="P4573" s="84"/>
      <c r="Q4573" s="84"/>
      <c r="R4573" s="84"/>
      <c r="S4573" s="84"/>
      <c r="T4573" s="84"/>
      <c r="U4573" s="84"/>
      <c r="V4573" s="84"/>
      <c r="W4573" s="84"/>
      <c r="X4573" s="84"/>
      <c r="Y4573" s="84"/>
      <c r="Z4573" s="84"/>
      <c r="AA4573" s="84"/>
      <c r="AB4573" s="84"/>
      <c r="AC4573" s="80"/>
      <c r="AD4573" s="80"/>
      <c r="AE4573" s="80"/>
      <c r="AF4573" s="80"/>
      <c r="AG4573" s="80"/>
      <c r="AH4573" s="80"/>
      <c r="AI4573" s="80"/>
      <c r="AJ4573" s="80"/>
      <c r="AK4573" s="80"/>
      <c r="AL4573" s="80"/>
      <c r="AM4573" s="240"/>
      <c r="AN4573" s="240"/>
      <c r="AO4573" s="240"/>
      <c r="AP4573" s="240"/>
      <c r="AQ4573" s="240"/>
      <c r="AR4573" s="240"/>
      <c r="AS4573" s="240"/>
      <c r="AT4573" s="256"/>
      <c r="AU4573" s="256"/>
      <c r="AV4573" s="259"/>
      <c r="AW4573" s="259"/>
      <c r="AX4573" s="256"/>
      <c r="AY4573" s="256"/>
      <c r="AZ4573" s="256"/>
      <c r="BA4573" s="256"/>
      <c r="BB4573" s="256"/>
      <c r="BC4573" s="256"/>
      <c r="BD4573" s="256"/>
      <c r="BE4573" s="256"/>
      <c r="BF4573" s="256"/>
      <c r="BG4573" s="256"/>
      <c r="BH4573" s="256"/>
      <c r="BI4573" s="256"/>
      <c r="BJ4573" s="256"/>
      <c r="BK4573" s="256"/>
      <c r="BL4573" s="262"/>
      <c r="BM4573" s="262"/>
      <c r="BN4573" s="262"/>
      <c r="BO4573" s="262"/>
      <c r="BP4573" s="262"/>
      <c r="BQ4573" s="262"/>
      <c r="BR4573" s="270"/>
      <c r="BS4573" s="270"/>
      <c r="BT4573" s="270"/>
      <c r="BU4573" s="270"/>
      <c r="BV4573" s="270"/>
      <c r="BW4573" s="270"/>
      <c r="BX4573" s="256"/>
      <c r="BY4573" s="256"/>
      <c r="BZ4573" s="256"/>
      <c r="CA4573" s="267"/>
      <c r="CB4573" s="267"/>
      <c r="CC4573" s="274"/>
      <c r="CD4573" s="267"/>
      <c r="CE4573" s="267"/>
      <c r="CF4573" s="267"/>
      <c r="CG4573" s="267"/>
      <c r="CH4573" s="267"/>
      <c r="CI4573" s="267"/>
      <c r="CJ4573" s="267"/>
      <c r="CK4573" s="267"/>
      <c r="CL4573" s="265"/>
      <c r="CM4573" s="272"/>
      <c r="CN4573" s="264"/>
      <c r="CO4573" s="138"/>
      <c r="CP4573" s="226"/>
      <c r="CQ4573" s="226"/>
      <c r="CR4573" s="226"/>
      <c r="CS4573" s="139"/>
      <c r="CT4573" s="139"/>
      <c r="CU4573" s="139"/>
      <c r="CV4573" s="139"/>
      <c r="CW4573" s="139"/>
      <c r="CX4573" s="139"/>
      <c r="CY4573" s="139"/>
      <c r="CZ4573" s="139"/>
      <c r="DA4573" s="139"/>
      <c r="DB4573" s="120"/>
      <c r="DC4573" s="120"/>
      <c r="DD4573" s="120"/>
      <c r="DE4573" s="120"/>
      <c r="DF4573" s="120"/>
      <c r="DG4573" s="120"/>
      <c r="DH4573" s="120"/>
      <c r="DI4573" s="120"/>
      <c r="DJ4573" s="120"/>
      <c r="DK4573" s="120"/>
      <c r="DL4573" s="120"/>
      <c r="DM4573" s="120"/>
      <c r="DN4573" s="120"/>
    </row>
    <row r="4574" spans="1:118" s="119" customFormat="1" ht="14.25" customHeight="1">
      <c r="A4574" s="228"/>
      <c r="B4574" s="394"/>
      <c r="C4574" s="397"/>
      <c r="D4574" s="237"/>
      <c r="E4574" s="237"/>
      <c r="F4574" s="243"/>
      <c r="G4574" s="122">
        <v>3</v>
      </c>
      <c r="H4574" s="84"/>
      <c r="I4574" s="84"/>
      <c r="J4574" s="84"/>
      <c r="K4574" s="84"/>
      <c r="L4574" s="84"/>
      <c r="M4574" s="84"/>
      <c r="N4574" s="84"/>
      <c r="O4574" s="84"/>
      <c r="P4574" s="84"/>
      <c r="Q4574" s="84"/>
      <c r="R4574" s="84"/>
      <c r="S4574" s="84"/>
      <c r="T4574" s="84"/>
      <c r="U4574" s="84"/>
      <c r="V4574" s="84"/>
      <c r="W4574" s="84"/>
      <c r="X4574" s="84"/>
      <c r="Y4574" s="84"/>
      <c r="Z4574" s="84"/>
      <c r="AA4574" s="84"/>
      <c r="AB4574" s="84"/>
      <c r="AC4574" s="80"/>
      <c r="AD4574" s="80"/>
      <c r="AE4574" s="80"/>
      <c r="AF4574" s="80"/>
      <c r="AG4574" s="80"/>
      <c r="AH4574" s="80"/>
      <c r="AI4574" s="80"/>
      <c r="AJ4574" s="80"/>
      <c r="AK4574" s="80"/>
      <c r="AL4574" s="80"/>
      <c r="AM4574" s="240"/>
      <c r="AN4574" s="240"/>
      <c r="AO4574" s="240"/>
      <c r="AP4574" s="240"/>
      <c r="AQ4574" s="240"/>
      <c r="AR4574" s="240"/>
      <c r="AS4574" s="240"/>
      <c r="AT4574" s="256"/>
      <c r="AU4574" s="256"/>
      <c r="AV4574" s="259"/>
      <c r="AW4574" s="259"/>
      <c r="AX4574" s="256"/>
      <c r="AY4574" s="256"/>
      <c r="AZ4574" s="256"/>
      <c r="BA4574" s="256"/>
      <c r="BB4574" s="256"/>
      <c r="BC4574" s="256"/>
      <c r="BD4574" s="256"/>
      <c r="BE4574" s="256"/>
      <c r="BF4574" s="256"/>
      <c r="BG4574" s="256"/>
      <c r="BH4574" s="256"/>
      <c r="BI4574" s="256"/>
      <c r="BJ4574" s="256"/>
      <c r="BK4574" s="256"/>
      <c r="BL4574" s="262"/>
      <c r="BM4574" s="262"/>
      <c r="BN4574" s="262"/>
      <c r="BO4574" s="262"/>
      <c r="BP4574" s="262"/>
      <c r="BQ4574" s="262"/>
      <c r="BR4574" s="270"/>
      <c r="BS4574" s="270"/>
      <c r="BT4574" s="270"/>
      <c r="BU4574" s="270"/>
      <c r="BV4574" s="270"/>
      <c r="BW4574" s="270"/>
      <c r="BX4574" s="256"/>
      <c r="BY4574" s="256"/>
      <c r="BZ4574" s="256"/>
      <c r="CA4574" s="267"/>
      <c r="CB4574" s="267"/>
      <c r="CC4574" s="274"/>
      <c r="CD4574" s="267"/>
      <c r="CE4574" s="267"/>
      <c r="CF4574" s="267"/>
      <c r="CG4574" s="267"/>
      <c r="CH4574" s="267"/>
      <c r="CI4574" s="267"/>
      <c r="CJ4574" s="267"/>
      <c r="CK4574" s="267"/>
      <c r="CL4574" s="265"/>
      <c r="CM4574" s="272"/>
      <c r="CN4574" s="264"/>
      <c r="CO4574" s="138"/>
      <c r="CP4574" s="226"/>
      <c r="CQ4574" s="226"/>
      <c r="CR4574" s="226"/>
      <c r="CS4574" s="139"/>
      <c r="CT4574" s="139"/>
      <c r="CU4574" s="139"/>
      <c r="CV4574" s="139"/>
      <c r="CW4574" s="139"/>
      <c r="CX4574" s="139"/>
      <c r="CY4574" s="139"/>
      <c r="CZ4574" s="139"/>
      <c r="DA4574" s="139"/>
      <c r="DB4574" s="120"/>
      <c r="DC4574" s="120"/>
      <c r="DD4574" s="120"/>
      <c r="DE4574" s="120"/>
      <c r="DF4574" s="120"/>
      <c r="DG4574" s="120"/>
      <c r="DH4574" s="120"/>
      <c r="DI4574" s="120"/>
      <c r="DJ4574" s="120"/>
      <c r="DK4574" s="120"/>
      <c r="DL4574" s="120"/>
      <c r="DM4574" s="120"/>
      <c r="DN4574" s="120"/>
    </row>
    <row r="4575" spans="1:118" s="119" customFormat="1" ht="14.25" customHeight="1">
      <c r="A4575" s="228"/>
      <c r="B4575" s="394"/>
      <c r="C4575" s="397"/>
      <c r="D4575" s="237"/>
      <c r="E4575" s="237"/>
      <c r="F4575" s="244"/>
      <c r="G4575" s="123">
        <v>3.9</v>
      </c>
      <c r="H4575" s="85"/>
      <c r="I4575" s="85"/>
      <c r="J4575" s="85"/>
      <c r="K4575" s="85"/>
      <c r="L4575" s="85"/>
      <c r="M4575" s="85"/>
      <c r="N4575" s="85"/>
      <c r="O4575" s="85"/>
      <c r="P4575" s="85"/>
      <c r="Q4575" s="85"/>
      <c r="R4575" s="85"/>
      <c r="S4575" s="85"/>
      <c r="T4575" s="85"/>
      <c r="U4575" s="85"/>
      <c r="V4575" s="85"/>
      <c r="W4575" s="85"/>
      <c r="X4575" s="85"/>
      <c r="Y4575" s="85"/>
      <c r="Z4575" s="85"/>
      <c r="AA4575" s="85"/>
      <c r="AB4575" s="85"/>
      <c r="AC4575" s="81"/>
      <c r="AD4575" s="81"/>
      <c r="AE4575" s="81"/>
      <c r="AF4575" s="81"/>
      <c r="AG4575" s="81"/>
      <c r="AH4575" s="81"/>
      <c r="AI4575" s="81"/>
      <c r="AJ4575" s="81"/>
      <c r="AK4575" s="81"/>
      <c r="AL4575" s="81"/>
      <c r="AM4575" s="240"/>
      <c r="AN4575" s="240"/>
      <c r="AO4575" s="240"/>
      <c r="AP4575" s="240"/>
      <c r="AQ4575" s="240"/>
      <c r="AR4575" s="240"/>
      <c r="AS4575" s="240"/>
      <c r="AT4575" s="256"/>
      <c r="AU4575" s="256"/>
      <c r="AV4575" s="259"/>
      <c r="AW4575" s="259"/>
      <c r="AX4575" s="256"/>
      <c r="AY4575" s="256"/>
      <c r="AZ4575" s="256"/>
      <c r="BA4575" s="256"/>
      <c r="BB4575" s="256"/>
      <c r="BC4575" s="256"/>
      <c r="BD4575" s="256"/>
      <c r="BE4575" s="256"/>
      <c r="BF4575" s="256"/>
      <c r="BG4575" s="256"/>
      <c r="BH4575" s="256"/>
      <c r="BI4575" s="256"/>
      <c r="BJ4575" s="256"/>
      <c r="BK4575" s="256"/>
      <c r="BL4575" s="262"/>
      <c r="BM4575" s="262"/>
      <c r="BN4575" s="262"/>
      <c r="BO4575" s="262"/>
      <c r="BP4575" s="262"/>
      <c r="BQ4575" s="262"/>
      <c r="BR4575" s="270"/>
      <c r="BS4575" s="270"/>
      <c r="BT4575" s="270"/>
      <c r="BU4575" s="270"/>
      <c r="BV4575" s="270"/>
      <c r="BW4575" s="270"/>
      <c r="BX4575" s="256"/>
      <c r="BY4575" s="256"/>
      <c r="BZ4575" s="256"/>
      <c r="CA4575" s="267"/>
      <c r="CB4575" s="267"/>
      <c r="CC4575" s="274"/>
      <c r="CD4575" s="267"/>
      <c r="CE4575" s="267"/>
      <c r="CF4575" s="267"/>
      <c r="CG4575" s="267"/>
      <c r="CH4575" s="267"/>
      <c r="CI4575" s="267"/>
      <c r="CJ4575" s="267"/>
      <c r="CK4575" s="267"/>
      <c r="CL4575" s="265"/>
      <c r="CM4575" s="272"/>
      <c r="CN4575" s="264"/>
      <c r="CO4575" s="138"/>
      <c r="CP4575" s="226"/>
      <c r="CQ4575" s="226"/>
      <c r="CR4575" s="226"/>
      <c r="CS4575" s="139"/>
      <c r="CT4575" s="139"/>
      <c r="CU4575" s="139"/>
      <c r="CV4575" s="139"/>
      <c r="CW4575" s="139"/>
      <c r="CX4575" s="139"/>
      <c r="CY4575" s="139"/>
      <c r="CZ4575" s="139"/>
      <c r="DA4575" s="139"/>
      <c r="DB4575" s="120"/>
      <c r="DC4575" s="120"/>
      <c r="DD4575" s="120"/>
      <c r="DE4575" s="120"/>
      <c r="DF4575" s="120"/>
      <c r="DG4575" s="120"/>
      <c r="DH4575" s="120"/>
      <c r="DI4575" s="120"/>
      <c r="DJ4575" s="120"/>
      <c r="DK4575" s="120"/>
      <c r="DL4575" s="120"/>
      <c r="DM4575" s="120"/>
      <c r="DN4575" s="120"/>
    </row>
    <row r="4576" spans="1:118" s="119" customFormat="1" ht="14.25" customHeight="1">
      <c r="A4576" s="229"/>
      <c r="B4576" s="395"/>
      <c r="C4576" s="398"/>
      <c r="D4576" s="238"/>
      <c r="E4576" s="238"/>
      <c r="F4576" s="245" t="s">
        <v>83</v>
      </c>
      <c r="G4576" s="246"/>
      <c r="H4576" s="82"/>
      <c r="I4576" s="82"/>
      <c r="J4576" s="82"/>
      <c r="K4576" s="82"/>
      <c r="L4576" s="82"/>
      <c r="M4576" s="82"/>
      <c r="N4576" s="82"/>
      <c r="O4576" s="82"/>
      <c r="P4576" s="82"/>
      <c r="Q4576" s="82"/>
      <c r="R4576" s="82"/>
      <c r="S4576" s="82"/>
      <c r="T4576" s="82"/>
      <c r="U4576" s="82"/>
      <c r="V4576" s="82"/>
      <c r="W4576" s="82"/>
      <c r="X4576" s="82"/>
      <c r="Y4576" s="82"/>
      <c r="Z4576" s="82"/>
      <c r="AA4576" s="82"/>
      <c r="AB4576" s="82"/>
      <c r="AC4576" s="35"/>
      <c r="AD4576" s="35"/>
      <c r="AE4576" s="35"/>
      <c r="AF4576" s="35"/>
      <c r="AG4576" s="35"/>
      <c r="AH4576" s="35"/>
      <c r="AI4576" s="35"/>
      <c r="AJ4576" s="35"/>
      <c r="AK4576" s="35">
        <v>0.5</v>
      </c>
      <c r="AL4576" s="35"/>
      <c r="AM4576" s="241"/>
      <c r="AN4576" s="241"/>
      <c r="AO4576" s="241"/>
      <c r="AP4576" s="241"/>
      <c r="AQ4576" s="241"/>
      <c r="AR4576" s="241"/>
      <c r="AS4576" s="241"/>
      <c r="AT4576" s="257"/>
      <c r="AU4576" s="257"/>
      <c r="AV4576" s="260"/>
      <c r="AW4576" s="260"/>
      <c r="AX4576" s="257"/>
      <c r="AY4576" s="257"/>
      <c r="AZ4576" s="257"/>
      <c r="BA4576" s="257"/>
      <c r="BB4576" s="257"/>
      <c r="BC4576" s="257"/>
      <c r="BD4576" s="257"/>
      <c r="BE4576" s="257"/>
      <c r="BF4576" s="257"/>
      <c r="BG4576" s="257"/>
      <c r="BH4576" s="257"/>
      <c r="BI4576" s="257"/>
      <c r="BJ4576" s="257"/>
      <c r="BK4576" s="257"/>
      <c r="BL4576" s="263"/>
      <c r="BM4576" s="263"/>
      <c r="BN4576" s="263"/>
      <c r="BO4576" s="263"/>
      <c r="BP4576" s="263"/>
      <c r="BQ4576" s="263"/>
      <c r="BR4576" s="271"/>
      <c r="BS4576" s="271"/>
      <c r="BT4576" s="271"/>
      <c r="BU4576" s="271"/>
      <c r="BV4576" s="271"/>
      <c r="BW4576" s="271"/>
      <c r="BX4576" s="257"/>
      <c r="BY4576" s="257"/>
      <c r="BZ4576" s="257"/>
      <c r="CA4576" s="268"/>
      <c r="CB4576" s="268"/>
      <c r="CC4576" s="275"/>
      <c r="CD4576" s="268"/>
      <c r="CE4576" s="268"/>
      <c r="CF4576" s="268"/>
      <c r="CG4576" s="268"/>
      <c r="CH4576" s="268"/>
      <c r="CI4576" s="268"/>
      <c r="CJ4576" s="268"/>
      <c r="CK4576" s="268"/>
      <c r="CL4576" s="265"/>
      <c r="CM4576" s="272"/>
      <c r="CN4576" s="264"/>
      <c r="CO4576" s="138"/>
      <c r="CP4576" s="226"/>
      <c r="CQ4576" s="226"/>
      <c r="CR4576" s="226"/>
      <c r="CS4576" s="139"/>
      <c r="CT4576" s="139"/>
      <c r="CU4576" s="139"/>
      <c r="CV4576" s="139"/>
      <c r="CW4576" s="139"/>
      <c r="CX4576" s="139"/>
      <c r="CY4576" s="139"/>
      <c r="CZ4576" s="139"/>
      <c r="DA4576" s="139"/>
      <c r="DB4576" s="120"/>
      <c r="DC4576" s="120"/>
      <c r="DD4576" s="120"/>
      <c r="DE4576" s="120"/>
      <c r="DF4576" s="120"/>
      <c r="DG4576" s="120"/>
      <c r="DH4576" s="120"/>
      <c r="DI4576" s="120"/>
      <c r="DJ4576" s="120"/>
      <c r="DK4576" s="120"/>
      <c r="DL4576" s="120"/>
      <c r="DM4576" s="120"/>
      <c r="DN4576" s="120"/>
    </row>
    <row r="4577" spans="1:118" s="119" customFormat="1" ht="14.25" customHeight="1">
      <c r="A4577" s="227">
        <f t="shared" ref="A4577:A4601" si="1390">A4569+1</f>
        <v>567</v>
      </c>
      <c r="B4577" s="393" t="s">
        <v>531</v>
      </c>
      <c r="C4577" s="396" t="s">
        <v>532</v>
      </c>
      <c r="D4577" s="236">
        <v>43887</v>
      </c>
      <c r="E4577" s="236" t="s">
        <v>503</v>
      </c>
      <c r="F4577" s="253" t="s">
        <v>80</v>
      </c>
      <c r="G4577" s="254"/>
      <c r="H4577" s="82" t="s">
        <v>69</v>
      </c>
      <c r="I4577" s="82"/>
      <c r="J4577" s="82" t="s">
        <v>60</v>
      </c>
      <c r="K4577" s="82" t="s">
        <v>60</v>
      </c>
      <c r="L4577" s="82" t="s">
        <v>60</v>
      </c>
      <c r="M4577" s="82" t="s">
        <v>60</v>
      </c>
      <c r="N4577" s="82" t="s">
        <v>60</v>
      </c>
      <c r="O4577" s="82"/>
      <c r="P4577" s="82" t="s">
        <v>60</v>
      </c>
      <c r="Q4577" s="82" t="s">
        <v>60</v>
      </c>
      <c r="R4577" s="82" t="s">
        <v>60</v>
      </c>
      <c r="S4577" s="82" t="s">
        <v>60</v>
      </c>
      <c r="T4577" s="82" t="s">
        <v>60</v>
      </c>
      <c r="U4577" s="82" t="s">
        <v>60</v>
      </c>
      <c r="V4577" s="82"/>
      <c r="W4577" s="82" t="s">
        <v>61</v>
      </c>
      <c r="X4577" s="82" t="s">
        <v>61</v>
      </c>
      <c r="Y4577" s="82" t="s">
        <v>61</v>
      </c>
      <c r="Z4577" s="82" t="s">
        <v>61</v>
      </c>
      <c r="AA4577" s="82" t="s">
        <v>61</v>
      </c>
      <c r="AB4577" s="82" t="s">
        <v>61</v>
      </c>
      <c r="AC4577" s="82"/>
      <c r="AD4577" s="82" t="s">
        <v>61</v>
      </c>
      <c r="AE4577" s="82" t="s">
        <v>61</v>
      </c>
      <c r="AF4577" s="82" t="s">
        <v>61</v>
      </c>
      <c r="AG4577" s="82" t="s">
        <v>61</v>
      </c>
      <c r="AH4577" s="82" t="s">
        <v>61</v>
      </c>
      <c r="AI4577" s="82" t="s">
        <v>1471</v>
      </c>
      <c r="AJ4577" s="82"/>
      <c r="AK4577" s="82" t="s">
        <v>60</v>
      </c>
      <c r="AL4577" s="82" t="s">
        <v>60</v>
      </c>
      <c r="AM4577" s="239">
        <f>COUNTIF(H4577:AL4577,"PH")+COUNTIF(H4577:AL4577,"PH/L")+COUNTIF(H4577:AL4577,"PM")</f>
        <v>0</v>
      </c>
      <c r="AN4577" s="239">
        <f>COUNTIF(H4577:AL4577,"PD")+COUNTIF(H4577:AL4577,"PDD")+COUNTIF(H4577:AL4577,"P/DS")/2+COUNTIF(H4577:AL4577,"PMD")</f>
        <v>0</v>
      </c>
      <c r="AO4577" s="239">
        <f>COUNTIF(H4577:AL4577,"PN")+COUNTIF(H4577:AL4577,"P/NS")/2+COUNTIF(H4577:AL4577,"PH")+COUNTIF(H4577:AL4577,"PH/F")/2+COUNTIF(H4577:AL4577,"PH/L")/2+COUNTIF(H4577:AL4577,"PM")</f>
        <v>0</v>
      </c>
      <c r="AP4577" s="239">
        <f>COUNTIF(H4577:AL4577,"BH")+COUNTIF(H4577:AL4577,"AL/BL")+COUNTIF(H4577:AL4577,"UL/BL")+COUNTIF(H4577:AL4577,"BM")</f>
        <v>0</v>
      </c>
      <c r="AQ4577" s="239">
        <f>COUNTIF(H4577:AL4577,"DS")+COUNTIF(H4577:AL4577,"AL/DS")/2+COUNTIF(H4577:AL4577,"UL/DS")/2+COUNTIF(H4577:AL4577,"CT")+COUNTIF(H4577:AL4577,"MD")</f>
        <v>13.5</v>
      </c>
      <c r="AR4577" s="239">
        <f>COUNTIF(H4577:AL4577,"NS")+COUNTIF(H4577:AL4577,"AL/NS")/2+COUNTIF(H4577:AL4577,"UL/NS")/2+COUNTIF(H4577:AL4577,"BH")+COUNTIF(H4577:AL4577,"AL/BF")/2+COUNTIF(H4577:AL4577,"AL/BL")/2+COUNTIF(H4577:AL4577,"UL/BL")/2+COUNTIF(H4577:AL4577,"UL/BF")/2+COUNTIF(H4577:AL4577,"BM")</f>
        <v>11</v>
      </c>
      <c r="AS4577" s="239">
        <f>COUNTIF(H4577:AL4577,"AL")+COUNTIF(H4577:AL4577,"AL/DS")/2+COUNTIF(H4577:AL4577,"AL/NS")/2+COUNTIF(H4577:AL4577,"NH")+COUNTIF(H4577:AL4577,"SL")+COUNTIF(H4577:AL4577,"NHD")+COUNTIF(H4577:AL4577,"B")+COUNTIF(H4577:AL4577,"HL")+COUNTIF(H4577:AL4577,"AL/BF")/2+COUNTIF(H4577:AL4577,"AL/BL")/2</f>
        <v>1</v>
      </c>
      <c r="AT4577" s="255">
        <f>COUNTIF(H4577:AL4577,"PD")+COUNTIF(H4577:AL4577,"PN")+COUNTIF(H4577:AL4577,"P/DS")/2+COUNTIF(H4577:AL4577,"P/NS")/2+COUNTIF(H4577:AL4577,"DS")+COUNTIF(H4577:AL4577,"NS")+COUNTIF(H4577:AL4577,"AL")+COUNTIF(H4577:AL4577,"AL/DS")+COUNTIF(H4577:AL4577,"AL/NS")+COUNTIF(H4577:AL4577,"NH")+COUNTIF(H4577:AL4577,"SL")+COUNTIF(H4577:AL4577,"UL/DS")/2+COUNTIF(H4577:AL4577,"UL/NS")/2+COUNTIF(H4577:AL4577,"CT")+COUNTIF(H4577:AL4577,"NHD")+COUNTIF(H4577:AL4577,"PDD")+COUNTIF(H4577:AL4577,"B")+COUNTIF(H4577:AL4577,"HL")+COUNTIF(H4577:AL4577,"PH")+COUNTIF(H4577:AL4577,"BH")+COUNTIF(H4577:AL4577,"AL/BF")+COUNTIF(H4577:AL4577,"AL/BL")+COUNTIF(H4577:AL4577,"UL/BF")/2+COUNTIF(H4577:AL4577,"UL/BL")/2+COUNTIF(H4577:AL4577,"PH/F")/2+COUNTIF(H4577:AL4577,"PH/L")/2+COUNTIF(H4577:AL4577,"MD")+COUNTIF(H4577:AL4577,"PMD")+COUNTIF(H4577:AL4577,"PM")+COUNTIF(H4577:AL4577,"BM")</f>
        <v>25.5</v>
      </c>
      <c r="AU4577" s="255">
        <f>COUNTIF(H4577:AL4577,"P/DS")/2+COUNTIF(H4577:AL4577,"P/NS")/2+COUNTIF(H4577:AL4577,"IL")+COUNTIF(H4577:AL4577,"NL")+COUNTIF(H4577:AL4577,"UL")+COUNTIF(H4577:AL4577,"UL/DS")/2+COUNTIF(H4577:AL4577,"UL/NS")/2+COUNTIF(H4577:AL4577,"KT")+COUNTIF(H4577:AL4577,"UL/BF")/2+COUNTIF(H4577:AL4577,"UL/BL")/2+COUNTIF(H4577:AL4577,"PH/F")/2+COUNTIF(H4577:AL4577,"PH/L")/2+COUNTIF(H4577:AL4577,"NB")</f>
        <v>0.5</v>
      </c>
      <c r="AV4577" s="258">
        <f>COUNTIF(H4577:AL4577,"PN")+COUNTIF(H4577:AL4577,"TVD")+COUNTIF(H4577:AL4577,"PH")+COUNTIF(H4577:AL4577,"PM")+COUNTIF(H4577:AL4577,"PDD")-COUNTIFS(H4577:AL4577,"PN",H4584:AL4584,"&gt;=3")-COUNTIFS(H4577:AL4577,"PM",H4584:AL4584,"&gt;=3")</f>
        <v>0</v>
      </c>
      <c r="AW4577" s="258">
        <f>COUNTIF(H4577:AL4577,"NS")+COUNTIF(H4577:AL4577,"D")+COUNTIF(H4577:AL4577,"BH")+COUNTIF(H4577:AL4577,"NHD")+COUNTIF(H4577:AL4577,"BM")-COUNTIFS(H4577:AL4577,"NS",H4584:AL4584,"&gt;=3")-COUNTIFS(H4577:AL4577,"BH",H4584:AL4584,"&gt;=3")-COUNTIFS(H4577:AL4577,"BM",H4584:AL4584,"&gt;=3")</f>
        <v>11</v>
      </c>
      <c r="AX4577" s="255">
        <f>COUNTIF(H4577:AL4577,"AL")+COUNTIF(H4577:AL4577,"AL/DS")/2+COUNTIF(H4577:AL4577,"AL/NS")/2+COUNTIF(H4577:AL4577,"AL/BF")+COUNTIF(H4577:AL4577,"AL/BL")/2</f>
        <v>0</v>
      </c>
      <c r="AY4577" s="255">
        <f>COUNTIF(H4577:AL4577,"SL")</f>
        <v>0</v>
      </c>
      <c r="AZ4577" s="255">
        <f>COUNTIF(H4577:AL4577,"NH")</f>
        <v>1</v>
      </c>
      <c r="BA4577" s="255">
        <f>COUNTIF(H4577:AL4577,"HL")</f>
        <v>0</v>
      </c>
      <c r="BB4577" s="255">
        <f>COUNTIF(G4577:AL4577,"P/DS")/2+COUNTIF(G4577:AL4577,"P/NS")/2+COUNTIF(G4577:AL4577,"UL")+COUNTIF(G4577:AL4577,"UL/DS")/2+COUNTIF(G4577:AL4577,"UL/NS")/2+COUNTIF(G4577:AL4577,"UL/BL")/2+COUNTIF(G4577:AL4577,"UL/BF")/2+COUNTIF(G4577:AL4577,"PH/F")/2+COUNTIF(G4577:AL4577,"PH/L")/2</f>
        <v>0.5</v>
      </c>
      <c r="BC4577" s="255">
        <f>COUNTIF(H4577:AL4577,"NB")</f>
        <v>0</v>
      </c>
      <c r="BD4577" s="255">
        <f>COUNTIF(H4577:AL4577,"NL")</f>
        <v>0</v>
      </c>
      <c r="BE4577" s="255">
        <f>COUNTIF(H4577:AL4577,"IL")</f>
        <v>0</v>
      </c>
      <c r="BF4577" s="255">
        <f>COUNTIF(H4577:AL4577,"KT")</f>
        <v>0</v>
      </c>
      <c r="BG4577" s="255">
        <f>COUNTIF(H4577:AL4577,"L70")</f>
        <v>0</v>
      </c>
      <c r="BH4577" s="255">
        <f>COUNTIF(H4577:AL4577,"MD")</f>
        <v>0</v>
      </c>
      <c r="BI4577" s="255">
        <f>COUNTIF(H4577:AL4577,"PMD")</f>
        <v>0</v>
      </c>
      <c r="BJ4577" s="255">
        <f>COUNTIF(H4577:AL4577,"PM")</f>
        <v>0</v>
      </c>
      <c r="BK4577" s="255">
        <f>COUNTIF(H4577:AL4577,"BM")</f>
        <v>0</v>
      </c>
      <c r="BL4577" s="261">
        <f>SUMIF(H4577:AL4577,"PD",H4578:AL4578)+SUMIF(H4577:AL4577,"PN",H4578:AL4578)+SUMIF(H4577:AL4577,"P/DS",H4578:AL4578)+SUMIF(H4577:AL4577,"PN/F",H4578:AL4578)+SUMIF(H4577:AL4577,"PN/L",H4578:AL4578)+SUMIF(H4577:AL4577,"TV",H4578:AL4578)+SUMIF(H4577:AL4577,"TVD",H4578:AL4578)+SUMIF(H4577:AL4577,"PDD",H4578:AL4578)</f>
        <v>0</v>
      </c>
      <c r="BM4577" s="261">
        <f>SUMIF(H4577:AL4577,"PD",H4579:AL4579)+SUMIF(H4577:AL4577,"PN",H4579:AL4579)+SUMIF(H4577:AL4577,"P/DS",H4579:AL4579)+SUMIF(H4577:AL4577,"PN/F",H4579:AL4579)+SUMIF(H4577:AL4577,"PN/L",H4579:AL4579)+SUMIF(H4577:AL4577,"TV",H4579:AL4579)+SUMIF(H4577:AL4577,"TVD",H4579:AL4579)+SUMIF(H4577:AL4577,"PDD",H4579:AL4579)+SUMIF(H4577:AL4577,"PMD",H4579:AL4579)</f>
        <v>0</v>
      </c>
      <c r="BN4577" s="261">
        <f>SUMIF(H4577:AL4577,"PD",H4580:AL4580)+SUMIF(H4577:AL4577,"PN",H4580:AL4580)+SUMIF(H4577:AL4577,"P/DS",H4580:AL4580)+SUMIF(H4577:AL4577,"PN/F",H4580:AL4580)+SUMIF(H4577:AL4577,"PN/L",H4580:AL4580)+SUMIF(H4577:AL4577,"TV",H4580:AL4580)+SUMIF(H4577:AL4577,"TVD",H4580:AL4580)</f>
        <v>0</v>
      </c>
      <c r="BO4577" s="261">
        <f>SUMIF(H4577:AL4577,"PD",H4581:AL4581)+SUMIF(H4577:AL4577,"PN",H4581:AL4581)+SUMIF(H4577:AL4577,"P/DS",H4581:AL4581)+SUMIF(H4577:AL4577,"PN/F",H4581:AL4581)+SUMIF(H4577:AL4577,"PN/L",H4581:AL4581)+SUMIF(H4577:AL4577,"TV",H4581:AL4581)+SUMIF(H4577:AL4577,"TVD",H4581:AL4581)</f>
        <v>0</v>
      </c>
      <c r="BP4577" s="261">
        <f>SUMIF(H4577:AL4577,"PD",H4582:AL4582)+SUMIF(H4577:AL4577,"PN",H4582:AL4582)+SUMIF(H4577:AL4577,"P/DS",H4582:AL4582)+SUMIF(H4577:AL4577,"PN/F",H4582:AL4582)+SUMIF(H4577:AL4577,"PN/L",H4582:AL4582)+SUMIF(H4577:AL4577,"TV",H4582:AL4582)+SUMIF(H4577:AL4577,"TVD",H4582:AL4582)+SUMIF(H4577:AL4577,"PDD",H4582:AL4582)+SUMIF(H4577:AL4577,"PH",H4582:AL4582)+SUMIF(H4577:AL4577,"PM",H4582:AL4582)</f>
        <v>0</v>
      </c>
      <c r="BQ4577" s="261">
        <f>SUMIF(H4577:AL4577,"PD",H4583:AL4583)+SUMIF(H4577:AL4577,"PN",H4583:AL4583)+SUMIF(H4577:AL4577,"P/DS",H4583:AL4583)+SUMIF(H4577:AL4577,"PN/F",H4583:AL4583)+SUMIF(H4577:AL4577,"PN/L",H4583:AL4583)+SUMIF(H4577:AL4577,"TV",H4583:AL4583)+SUMIF(H4577:AL4577,"TVD",H4583:AL4583)+SUMIF(H4577:AL4577,"PDD",H4583:AL4583)+SUMIF(H4577:AL4577,"PH",H4583:AL4583)+SUMIF(H4577:AL4577,"PM",H4583:AL4583)</f>
        <v>0</v>
      </c>
      <c r="BR4577" s="269">
        <f>SUM(H4578:AL4578)-BL4577</f>
        <v>15</v>
      </c>
      <c r="BS4577" s="269">
        <f>SUM(H4579:AL4579)-BM4577</f>
        <v>17</v>
      </c>
      <c r="BT4577" s="269">
        <f>SUM(H4580:AL4580)-BN4577</f>
        <v>0</v>
      </c>
      <c r="BU4577" s="269">
        <f>SUM(H4581:AL4581)-BO4577</f>
        <v>0</v>
      </c>
      <c r="BV4577" s="269">
        <f>SUM(H4582:AL4582)-BP4577</f>
        <v>0</v>
      </c>
      <c r="BW4577" s="269">
        <f>SUM(H4583:AL4583)-BQ4577</f>
        <v>0</v>
      </c>
      <c r="BX4577" s="255">
        <f>SUMIF(H4577:AL4577,"PD",H4584:AL4584)+SUMIF(H4577:AL4577,"PN",H4584:AL4584)+SUMIF(H4577:AL4577,"P/DS",H4584:AL4584)+SUMIF(H4577:AL4577,"PN/F",H4584:AL4584)+SUMIF(H4577:AL4577,"PN/L",H4584:AL4584)</f>
        <v>0</v>
      </c>
      <c r="BY4577" s="255">
        <f>SUM(H4584:AL4584)-BX4577</f>
        <v>0</v>
      </c>
      <c r="BZ4577" s="255">
        <f t="shared" ref="BZ4577" si="1391">+SUM(BL4577:BW4584)</f>
        <v>32</v>
      </c>
      <c r="CA4577" s="266">
        <f>(COUNTIFS(H4577:AL4577,"PD",H4578:AL4578,"&gt;=2"))*0.5-IF(CN4577="VP",COUNTIFS($H$16:$AL$16,"SAT",H4577:AL4577,"PD",H4578:AL4578,"&gt;=2"))*0.5</f>
        <v>0</v>
      </c>
      <c r="CB4577" s="266">
        <f>(COUNTIFS(H4577:AL4577,"PN",H4579:AL4579,"&gt;=0.5",H4578:AL4578,"&gt;=1.5"))*0.5+COUNTIFS(H4577:AL4577,"PDD",H4579:AL4579,"&gt;=0.5",H4578:AL4578,"&gt;=1.5")*0.5</f>
        <v>0</v>
      </c>
      <c r="CC4577" s="273">
        <f>(COUNTIFS(H4577:AL4577,"TV",H4579:AL4579,"&gt;=10"))*0.5+(COUNTIFS(H4577:AL4577,"PMD",H4579:AL4579,"&gt;=2"))*0.5</f>
        <v>0</v>
      </c>
      <c r="CD4577" s="266">
        <f>(COUNTIFS(H4577:AL4577,"TVD",H4581:AL4581,"&gt;=6.5",H4579:AL4579,"&gt;=3.5"))*0.5</f>
        <v>0</v>
      </c>
      <c r="CE4577" s="266">
        <f>(COUNTIFS(H4577:AL4577,"PD",H4582:AL4582,"&gt;=10"))*0.5</f>
        <v>0</v>
      </c>
      <c r="CF4577" s="266">
        <f>(COUNTIFS(H4577:AL4577,"PDD",H4582:AL4582,"&gt;=3.5",H4583:AL4583,"&gt;=6.5")+COUNTIFS(H4577:AL4577,"PH",H4583:AL4583,"&gt;=0.5",H4582:AL4582,"&gt;=1.5")+COUNTIFS(H4577:AL4577,"PM",H4583:AL4583,"&gt;=0.5",H4582:AL4582,"&gt;=1.5"))*0.5</f>
        <v>0</v>
      </c>
      <c r="CG4577" s="266">
        <f>(COUNTIFS(H4577:AL4577,"DS",H4578:AL4578,"&gt;=2")+COUNTIFS(H4577:AL4577,"AL/DS",H4578:AL4578,"&gt;=2"))*0.5-IF(CN4577="VP",COUNTIFS($H$16:$AL$16,"SAT",H4577:AL4577,"DS",H4578:AL4578,"&gt;=2"))*0.5</f>
        <v>3</v>
      </c>
      <c r="CH4577" s="266">
        <f>(COUNTIFS(H4577:AL4577,"NS",H4579:AL4579,"&gt;=0.5",H4578:AL4578,"&gt;=1.5")+COUNTIFS(H4577:AL4577,"AL/NS",H4579:AL4579,"&gt;=0.5",H4578:AL4578,"&gt;=1.5")+COUNTIFS(H4577:AL4577,"NHD",H4579:AL4579,"&gt;=4.5",H4582:AL4582,"&gt;=2",H4578:AL4578,"&gt;=1.5"))*0.5</f>
        <v>0</v>
      </c>
      <c r="CI4577" s="266">
        <f>(COUNTIF(H4579:AL4579,"&gt;=10")+COUNTIFS(H4577:AL4577,"MD",H4579:AL4579,"&gt;=2")-COUNTIFS(H4577:AL4577,"TV",H4579:AL4579,"&gt;=10"))*0.5</f>
        <v>0</v>
      </c>
      <c r="CJ4577" s="266">
        <f>(COUNTIFS(H4577:AL4577,"D",H4581:AL4581,"&gt;=6.5",H4579:AL4579,"&gt;=3.5"))*0.5</f>
        <v>0</v>
      </c>
      <c r="CK4577" s="266">
        <f>(COUNTIF(H4582:AL4582,"&gt;=10")-COUNTIFS(H4577:AL4577,"PD",H4582:AL4582,"&gt;=10"))*0.5</f>
        <v>0</v>
      </c>
      <c r="CL4577" s="265">
        <f>(COUNTIFS(H4577:AL4577,"NHD",H4582:AL4582,"&gt;=3.5",H4583:AL4583,"&gt;=6.5")+COUNTIFS(H4577:AL4577,"BH",H4582:AL4582,"&gt;=1.5",H4583:AL4583,"&gt;=0.5")+COUNTIFS(H4577:AL4577,"BM",H4582:AL4582,"&gt;=1.5",H4583:AL4583,"&gt;=0.5")+COUNTIFS(H4577:AL4577,"D",H4582:AL4582,"&gt;=1.5",H4583:AL4583,"&gt;=0.5"))*0.5</f>
        <v>0</v>
      </c>
      <c r="CM4577" s="272"/>
      <c r="CN4577" s="264" t="s">
        <v>723</v>
      </c>
      <c r="CO4577" s="138">
        <f t="shared" ref="CO4577" si="1392">+AM4577+AN4577+AO4577+AP4577+AQ4577+AR4577+AS4577+AU4577+BG4577</f>
        <v>26</v>
      </c>
      <c r="CP4577" s="225">
        <f>+SUM(I4578:I4583)-I4584</f>
        <v>9</v>
      </c>
      <c r="CQ4577" s="225">
        <f>+SUM(J4578:J4583)-J4584</f>
        <v>0</v>
      </c>
      <c r="CR4577" s="225">
        <f>+SUM(K4578:K4583)-K4584</f>
        <v>0</v>
      </c>
      <c r="CS4577" s="139"/>
      <c r="CT4577" s="139"/>
      <c r="CU4577" s="139"/>
      <c r="CV4577" s="139"/>
      <c r="CW4577" s="139"/>
      <c r="CX4577" s="139"/>
      <c r="CY4577" s="139"/>
      <c r="CZ4577" s="139"/>
      <c r="DA4577" s="139"/>
      <c r="DB4577" s="120"/>
      <c r="DC4577" s="120"/>
      <c r="DD4577" s="120"/>
      <c r="DE4577" s="120"/>
      <c r="DF4577" s="120"/>
      <c r="DG4577" s="120"/>
      <c r="DH4577" s="120"/>
      <c r="DI4577" s="120"/>
      <c r="DJ4577" s="120"/>
      <c r="DK4577" s="120"/>
      <c r="DL4577" s="120"/>
      <c r="DM4577" s="120"/>
      <c r="DN4577" s="120"/>
    </row>
    <row r="4578" spans="1:118" s="119" customFormat="1" ht="14.25" customHeight="1">
      <c r="A4578" s="228"/>
      <c r="B4578" s="394"/>
      <c r="C4578" s="397"/>
      <c r="D4578" s="237"/>
      <c r="E4578" s="237"/>
      <c r="F4578" s="242" t="s">
        <v>82</v>
      </c>
      <c r="G4578" s="121">
        <v>1.5</v>
      </c>
      <c r="H4578" s="83"/>
      <c r="I4578" s="83"/>
      <c r="J4578" s="83"/>
      <c r="K4578" s="83"/>
      <c r="L4578" s="83">
        <v>2.5</v>
      </c>
      <c r="M4578" s="83"/>
      <c r="N4578" s="83">
        <v>2.5</v>
      </c>
      <c r="O4578" s="83"/>
      <c r="P4578" s="83">
        <v>2.5</v>
      </c>
      <c r="Q4578" s="83">
        <v>2.5</v>
      </c>
      <c r="R4578" s="83">
        <v>2.5</v>
      </c>
      <c r="S4578" s="83"/>
      <c r="T4578" s="83">
        <v>2.5</v>
      </c>
      <c r="U4578" s="83"/>
      <c r="V4578" s="83"/>
      <c r="W4578" s="83"/>
      <c r="X4578" s="83"/>
      <c r="Y4578" s="83"/>
      <c r="Z4578" s="83"/>
      <c r="AA4578" s="84"/>
      <c r="AB4578" s="84"/>
      <c r="AC4578" s="80"/>
      <c r="AD4578" s="79"/>
      <c r="AE4578" s="79"/>
      <c r="AF4578" s="79"/>
      <c r="AG4578" s="79"/>
      <c r="AH4578" s="79"/>
      <c r="AI4578" s="79"/>
      <c r="AJ4578" s="79"/>
      <c r="AK4578" s="79"/>
      <c r="AL4578" s="79"/>
      <c r="AM4578" s="240"/>
      <c r="AN4578" s="240"/>
      <c r="AO4578" s="240"/>
      <c r="AP4578" s="240"/>
      <c r="AQ4578" s="240"/>
      <c r="AR4578" s="240"/>
      <c r="AS4578" s="240"/>
      <c r="AT4578" s="256"/>
      <c r="AU4578" s="256"/>
      <c r="AV4578" s="259"/>
      <c r="AW4578" s="259"/>
      <c r="AX4578" s="256"/>
      <c r="AY4578" s="256"/>
      <c r="AZ4578" s="256"/>
      <c r="BA4578" s="256"/>
      <c r="BB4578" s="256"/>
      <c r="BC4578" s="256"/>
      <c r="BD4578" s="256"/>
      <c r="BE4578" s="256"/>
      <c r="BF4578" s="256"/>
      <c r="BG4578" s="256"/>
      <c r="BH4578" s="256"/>
      <c r="BI4578" s="256"/>
      <c r="BJ4578" s="256"/>
      <c r="BK4578" s="256"/>
      <c r="BL4578" s="262"/>
      <c r="BM4578" s="262"/>
      <c r="BN4578" s="262"/>
      <c r="BO4578" s="262"/>
      <c r="BP4578" s="262"/>
      <c r="BQ4578" s="262"/>
      <c r="BR4578" s="270"/>
      <c r="BS4578" s="270"/>
      <c r="BT4578" s="270"/>
      <c r="BU4578" s="270"/>
      <c r="BV4578" s="270"/>
      <c r="BW4578" s="270"/>
      <c r="BX4578" s="256"/>
      <c r="BY4578" s="256"/>
      <c r="BZ4578" s="256"/>
      <c r="CA4578" s="267"/>
      <c r="CB4578" s="267"/>
      <c r="CC4578" s="274"/>
      <c r="CD4578" s="267"/>
      <c r="CE4578" s="267"/>
      <c r="CF4578" s="267"/>
      <c r="CG4578" s="267"/>
      <c r="CH4578" s="267"/>
      <c r="CI4578" s="267"/>
      <c r="CJ4578" s="267"/>
      <c r="CK4578" s="267"/>
      <c r="CL4578" s="265"/>
      <c r="CM4578" s="272"/>
      <c r="CN4578" s="264"/>
      <c r="CO4578" s="138"/>
      <c r="CP4578" s="226"/>
      <c r="CQ4578" s="226"/>
      <c r="CR4578" s="226"/>
      <c r="CS4578" s="139"/>
      <c r="CT4578" s="139"/>
      <c r="CU4578" s="139"/>
      <c r="CV4578" s="139"/>
      <c r="CW4578" s="139"/>
      <c r="CX4578" s="139"/>
      <c r="CY4578" s="139"/>
      <c r="CZ4578" s="139"/>
      <c r="DA4578" s="139"/>
      <c r="DB4578" s="120"/>
      <c r="DC4578" s="120"/>
      <c r="DD4578" s="120"/>
      <c r="DE4578" s="120"/>
      <c r="DF4578" s="120"/>
      <c r="DG4578" s="120"/>
      <c r="DH4578" s="120"/>
      <c r="DI4578" s="120"/>
      <c r="DJ4578" s="120"/>
      <c r="DK4578" s="120"/>
      <c r="DL4578" s="120"/>
      <c r="DM4578" s="120"/>
      <c r="DN4578" s="120"/>
    </row>
    <row r="4579" spans="1:118" s="119" customFormat="1" ht="14.25" customHeight="1">
      <c r="A4579" s="228"/>
      <c r="B4579" s="394"/>
      <c r="C4579" s="397"/>
      <c r="D4579" s="237"/>
      <c r="E4579" s="237"/>
      <c r="F4579" s="243"/>
      <c r="G4579" s="122">
        <v>2</v>
      </c>
      <c r="H4579" s="84"/>
      <c r="I4579" s="84">
        <v>9</v>
      </c>
      <c r="J4579" s="84"/>
      <c r="K4579" s="84"/>
      <c r="L4579" s="84"/>
      <c r="M4579" s="84"/>
      <c r="N4579" s="84"/>
      <c r="O4579" s="84">
        <v>8</v>
      </c>
      <c r="P4579" s="84"/>
      <c r="Q4579" s="84"/>
      <c r="R4579" s="84"/>
      <c r="S4579" s="84"/>
      <c r="T4579" s="84"/>
      <c r="U4579" s="84"/>
      <c r="V4579" s="84"/>
      <c r="W4579" s="84"/>
      <c r="X4579" s="84"/>
      <c r="Y4579" s="84"/>
      <c r="Z4579" s="84"/>
      <c r="AA4579" s="84"/>
      <c r="AB4579" s="84"/>
      <c r="AC4579" s="80"/>
      <c r="AD4579" s="80"/>
      <c r="AE4579" s="80"/>
      <c r="AF4579" s="80"/>
      <c r="AG4579" s="80"/>
      <c r="AH4579" s="80"/>
      <c r="AI4579" s="80"/>
      <c r="AJ4579" s="80"/>
      <c r="AK4579" s="80"/>
      <c r="AL4579" s="80"/>
      <c r="AM4579" s="240"/>
      <c r="AN4579" s="240"/>
      <c r="AO4579" s="240"/>
      <c r="AP4579" s="240"/>
      <c r="AQ4579" s="240"/>
      <c r="AR4579" s="240"/>
      <c r="AS4579" s="240"/>
      <c r="AT4579" s="256"/>
      <c r="AU4579" s="256"/>
      <c r="AV4579" s="259"/>
      <c r="AW4579" s="259"/>
      <c r="AX4579" s="256"/>
      <c r="AY4579" s="256"/>
      <c r="AZ4579" s="256"/>
      <c r="BA4579" s="256"/>
      <c r="BB4579" s="256"/>
      <c r="BC4579" s="256"/>
      <c r="BD4579" s="256"/>
      <c r="BE4579" s="256"/>
      <c r="BF4579" s="256"/>
      <c r="BG4579" s="256"/>
      <c r="BH4579" s="256"/>
      <c r="BI4579" s="256"/>
      <c r="BJ4579" s="256"/>
      <c r="BK4579" s="256"/>
      <c r="BL4579" s="262"/>
      <c r="BM4579" s="262"/>
      <c r="BN4579" s="262"/>
      <c r="BO4579" s="262"/>
      <c r="BP4579" s="262"/>
      <c r="BQ4579" s="262"/>
      <c r="BR4579" s="270"/>
      <c r="BS4579" s="270"/>
      <c r="BT4579" s="270"/>
      <c r="BU4579" s="270"/>
      <c r="BV4579" s="270"/>
      <c r="BW4579" s="270"/>
      <c r="BX4579" s="256"/>
      <c r="BY4579" s="256"/>
      <c r="BZ4579" s="256"/>
      <c r="CA4579" s="267"/>
      <c r="CB4579" s="267"/>
      <c r="CC4579" s="274"/>
      <c r="CD4579" s="267"/>
      <c r="CE4579" s="267"/>
      <c r="CF4579" s="267"/>
      <c r="CG4579" s="267"/>
      <c r="CH4579" s="267"/>
      <c r="CI4579" s="267"/>
      <c r="CJ4579" s="267"/>
      <c r="CK4579" s="267"/>
      <c r="CL4579" s="265"/>
      <c r="CM4579" s="272"/>
      <c r="CN4579" s="264"/>
      <c r="CO4579" s="138"/>
      <c r="CP4579" s="226"/>
      <c r="CQ4579" s="226"/>
      <c r="CR4579" s="226"/>
      <c r="CS4579" s="139"/>
      <c r="CT4579" s="139"/>
      <c r="CU4579" s="139"/>
      <c r="CV4579" s="139"/>
      <c r="CW4579" s="139"/>
      <c r="CX4579" s="139"/>
      <c r="CY4579" s="139"/>
      <c r="CZ4579" s="139"/>
      <c r="DA4579" s="139"/>
      <c r="DB4579" s="120"/>
      <c r="DC4579" s="120"/>
      <c r="DD4579" s="120"/>
      <c r="DE4579" s="120"/>
      <c r="DF4579" s="120"/>
      <c r="DG4579" s="120"/>
      <c r="DH4579" s="120"/>
      <c r="DI4579" s="120"/>
      <c r="DJ4579" s="120"/>
      <c r="DK4579" s="120"/>
      <c r="DL4579" s="120"/>
      <c r="DM4579" s="120"/>
      <c r="DN4579" s="120"/>
    </row>
    <row r="4580" spans="1:118" s="119" customFormat="1" ht="14.25" customHeight="1">
      <c r="A4580" s="228"/>
      <c r="B4580" s="394"/>
      <c r="C4580" s="397"/>
      <c r="D4580" s="237"/>
      <c r="E4580" s="237"/>
      <c r="F4580" s="243"/>
      <c r="G4580" s="122">
        <v>2.1</v>
      </c>
      <c r="H4580" s="84"/>
      <c r="I4580" s="84"/>
      <c r="J4580" s="84"/>
      <c r="K4580" s="84"/>
      <c r="L4580" s="84"/>
      <c r="M4580" s="84"/>
      <c r="N4580" s="84"/>
      <c r="O4580" s="84"/>
      <c r="P4580" s="84"/>
      <c r="Q4580" s="84"/>
      <c r="R4580" s="84"/>
      <c r="S4580" s="84"/>
      <c r="T4580" s="84"/>
      <c r="U4580" s="84"/>
      <c r="V4580" s="84"/>
      <c r="W4580" s="84"/>
      <c r="X4580" s="84"/>
      <c r="Y4580" s="84"/>
      <c r="Z4580" s="84"/>
      <c r="AA4580" s="84"/>
      <c r="AB4580" s="84"/>
      <c r="AC4580" s="80"/>
      <c r="AD4580" s="80"/>
      <c r="AE4580" s="80"/>
      <c r="AF4580" s="80"/>
      <c r="AG4580" s="80"/>
      <c r="AH4580" s="80"/>
      <c r="AI4580" s="80"/>
      <c r="AJ4580" s="80"/>
      <c r="AK4580" s="80"/>
      <c r="AL4580" s="80"/>
      <c r="AM4580" s="240"/>
      <c r="AN4580" s="240"/>
      <c r="AO4580" s="240"/>
      <c r="AP4580" s="240"/>
      <c r="AQ4580" s="240"/>
      <c r="AR4580" s="240"/>
      <c r="AS4580" s="240"/>
      <c r="AT4580" s="256"/>
      <c r="AU4580" s="256"/>
      <c r="AV4580" s="259"/>
      <c r="AW4580" s="259"/>
      <c r="AX4580" s="256"/>
      <c r="AY4580" s="256"/>
      <c r="AZ4580" s="256"/>
      <c r="BA4580" s="256"/>
      <c r="BB4580" s="256"/>
      <c r="BC4580" s="256"/>
      <c r="BD4580" s="256"/>
      <c r="BE4580" s="256"/>
      <c r="BF4580" s="256"/>
      <c r="BG4580" s="256"/>
      <c r="BH4580" s="256"/>
      <c r="BI4580" s="256"/>
      <c r="BJ4580" s="256"/>
      <c r="BK4580" s="256"/>
      <c r="BL4580" s="262"/>
      <c r="BM4580" s="262"/>
      <c r="BN4580" s="262"/>
      <c r="BO4580" s="262"/>
      <c r="BP4580" s="262"/>
      <c r="BQ4580" s="262"/>
      <c r="BR4580" s="270"/>
      <c r="BS4580" s="270"/>
      <c r="BT4580" s="270"/>
      <c r="BU4580" s="270"/>
      <c r="BV4580" s="270"/>
      <c r="BW4580" s="270"/>
      <c r="BX4580" s="256"/>
      <c r="BY4580" s="256"/>
      <c r="BZ4580" s="256"/>
      <c r="CA4580" s="267"/>
      <c r="CB4580" s="267"/>
      <c r="CC4580" s="274"/>
      <c r="CD4580" s="267"/>
      <c r="CE4580" s="267"/>
      <c r="CF4580" s="267"/>
      <c r="CG4580" s="267"/>
      <c r="CH4580" s="267"/>
      <c r="CI4580" s="267"/>
      <c r="CJ4580" s="267"/>
      <c r="CK4580" s="267"/>
      <c r="CL4580" s="265"/>
      <c r="CM4580" s="272"/>
      <c r="CN4580" s="264"/>
      <c r="CO4580" s="138"/>
      <c r="CP4580" s="226"/>
      <c r="CQ4580" s="226"/>
      <c r="CR4580" s="226"/>
      <c r="CS4580" s="139"/>
      <c r="CT4580" s="139"/>
      <c r="CU4580" s="139"/>
      <c r="CV4580" s="139"/>
      <c r="CW4580" s="139"/>
      <c r="CX4580" s="139"/>
      <c r="CY4580" s="139"/>
      <c r="CZ4580" s="139"/>
      <c r="DA4580" s="139"/>
      <c r="DB4580" s="120"/>
      <c r="DC4580" s="120"/>
      <c r="DD4580" s="120"/>
      <c r="DE4580" s="120"/>
      <c r="DF4580" s="120"/>
      <c r="DG4580" s="120"/>
      <c r="DH4580" s="120"/>
      <c r="DI4580" s="120"/>
      <c r="DJ4580" s="120"/>
      <c r="DK4580" s="120"/>
      <c r="DL4580" s="120"/>
      <c r="DM4580" s="120"/>
      <c r="DN4580" s="120"/>
    </row>
    <row r="4581" spans="1:118" s="119" customFormat="1" ht="14.25" customHeight="1">
      <c r="A4581" s="228"/>
      <c r="B4581" s="394"/>
      <c r="C4581" s="397"/>
      <c r="D4581" s="237"/>
      <c r="E4581" s="237"/>
      <c r="F4581" s="243"/>
      <c r="G4581" s="122">
        <v>2.7</v>
      </c>
      <c r="H4581" s="84"/>
      <c r="I4581" s="84"/>
      <c r="J4581" s="84"/>
      <c r="K4581" s="84"/>
      <c r="L4581" s="84"/>
      <c r="M4581" s="84"/>
      <c r="N4581" s="84"/>
      <c r="O4581" s="84"/>
      <c r="P4581" s="84"/>
      <c r="Q4581" s="84"/>
      <c r="R4581" s="84"/>
      <c r="S4581" s="84"/>
      <c r="T4581" s="84"/>
      <c r="U4581" s="84"/>
      <c r="V4581" s="84"/>
      <c r="W4581" s="84"/>
      <c r="X4581" s="84"/>
      <c r="Y4581" s="84"/>
      <c r="Z4581" s="84"/>
      <c r="AA4581" s="84"/>
      <c r="AB4581" s="84"/>
      <c r="AC4581" s="80"/>
      <c r="AD4581" s="80"/>
      <c r="AE4581" s="80"/>
      <c r="AF4581" s="80"/>
      <c r="AG4581" s="80"/>
      <c r="AH4581" s="80"/>
      <c r="AI4581" s="80"/>
      <c r="AJ4581" s="80"/>
      <c r="AK4581" s="80"/>
      <c r="AL4581" s="80"/>
      <c r="AM4581" s="240"/>
      <c r="AN4581" s="240"/>
      <c r="AO4581" s="240"/>
      <c r="AP4581" s="240"/>
      <c r="AQ4581" s="240"/>
      <c r="AR4581" s="240"/>
      <c r="AS4581" s="240"/>
      <c r="AT4581" s="256"/>
      <c r="AU4581" s="256"/>
      <c r="AV4581" s="259"/>
      <c r="AW4581" s="259"/>
      <c r="AX4581" s="256"/>
      <c r="AY4581" s="256"/>
      <c r="AZ4581" s="256"/>
      <c r="BA4581" s="256"/>
      <c r="BB4581" s="256"/>
      <c r="BC4581" s="256"/>
      <c r="BD4581" s="256"/>
      <c r="BE4581" s="256"/>
      <c r="BF4581" s="256"/>
      <c r="BG4581" s="256"/>
      <c r="BH4581" s="256"/>
      <c r="BI4581" s="256"/>
      <c r="BJ4581" s="256"/>
      <c r="BK4581" s="256"/>
      <c r="BL4581" s="262"/>
      <c r="BM4581" s="262"/>
      <c r="BN4581" s="262"/>
      <c r="BO4581" s="262"/>
      <c r="BP4581" s="262"/>
      <c r="BQ4581" s="262"/>
      <c r="BR4581" s="270"/>
      <c r="BS4581" s="270"/>
      <c r="BT4581" s="270"/>
      <c r="BU4581" s="270"/>
      <c r="BV4581" s="270"/>
      <c r="BW4581" s="270"/>
      <c r="BX4581" s="256"/>
      <c r="BY4581" s="256"/>
      <c r="BZ4581" s="256"/>
      <c r="CA4581" s="267"/>
      <c r="CB4581" s="267"/>
      <c r="CC4581" s="274"/>
      <c r="CD4581" s="267"/>
      <c r="CE4581" s="267"/>
      <c r="CF4581" s="267"/>
      <c r="CG4581" s="267"/>
      <c r="CH4581" s="267"/>
      <c r="CI4581" s="267"/>
      <c r="CJ4581" s="267"/>
      <c r="CK4581" s="267"/>
      <c r="CL4581" s="265"/>
      <c r="CM4581" s="272"/>
      <c r="CN4581" s="264"/>
      <c r="CO4581" s="138"/>
      <c r="CP4581" s="226"/>
      <c r="CQ4581" s="226"/>
      <c r="CR4581" s="226"/>
      <c r="CS4581" s="139"/>
      <c r="CT4581" s="139"/>
      <c r="CU4581" s="139"/>
      <c r="CV4581" s="139"/>
      <c r="CW4581" s="139"/>
      <c r="CX4581" s="139"/>
      <c r="CY4581" s="139"/>
      <c r="CZ4581" s="139"/>
      <c r="DA4581" s="139"/>
      <c r="DB4581" s="120"/>
      <c r="DC4581" s="120"/>
      <c r="DD4581" s="120"/>
      <c r="DE4581" s="120"/>
      <c r="DF4581" s="120"/>
      <c r="DG4581" s="120"/>
      <c r="DH4581" s="120"/>
      <c r="DI4581" s="120"/>
      <c r="DJ4581" s="120"/>
      <c r="DK4581" s="120"/>
      <c r="DL4581" s="120"/>
      <c r="DM4581" s="120"/>
      <c r="DN4581" s="120"/>
    </row>
    <row r="4582" spans="1:118" s="119" customFormat="1" ht="14.25" customHeight="1">
      <c r="A4582" s="228"/>
      <c r="B4582" s="394"/>
      <c r="C4582" s="397"/>
      <c r="D4582" s="237"/>
      <c r="E4582" s="237"/>
      <c r="F4582" s="243"/>
      <c r="G4582" s="122">
        <v>3</v>
      </c>
      <c r="H4582" s="84"/>
      <c r="I4582" s="84"/>
      <c r="J4582" s="84"/>
      <c r="K4582" s="84"/>
      <c r="L4582" s="84"/>
      <c r="M4582" s="84"/>
      <c r="N4582" s="84"/>
      <c r="O4582" s="84"/>
      <c r="P4582" s="84"/>
      <c r="Q4582" s="84"/>
      <c r="R4582" s="84"/>
      <c r="S4582" s="84"/>
      <c r="T4582" s="84"/>
      <c r="U4582" s="84"/>
      <c r="V4582" s="84"/>
      <c r="W4582" s="84"/>
      <c r="X4582" s="84"/>
      <c r="Y4582" s="84"/>
      <c r="Z4582" s="84"/>
      <c r="AA4582" s="84"/>
      <c r="AB4582" s="84"/>
      <c r="AC4582" s="80"/>
      <c r="AD4582" s="80"/>
      <c r="AE4582" s="80"/>
      <c r="AF4582" s="80"/>
      <c r="AG4582" s="80"/>
      <c r="AH4582" s="80"/>
      <c r="AI4582" s="80"/>
      <c r="AJ4582" s="80"/>
      <c r="AK4582" s="80"/>
      <c r="AL4582" s="80"/>
      <c r="AM4582" s="240"/>
      <c r="AN4582" s="240"/>
      <c r="AO4582" s="240"/>
      <c r="AP4582" s="240"/>
      <c r="AQ4582" s="240"/>
      <c r="AR4582" s="240"/>
      <c r="AS4582" s="240"/>
      <c r="AT4582" s="256"/>
      <c r="AU4582" s="256"/>
      <c r="AV4582" s="259"/>
      <c r="AW4582" s="259"/>
      <c r="AX4582" s="256"/>
      <c r="AY4582" s="256"/>
      <c r="AZ4582" s="256"/>
      <c r="BA4582" s="256"/>
      <c r="BB4582" s="256"/>
      <c r="BC4582" s="256"/>
      <c r="BD4582" s="256"/>
      <c r="BE4582" s="256"/>
      <c r="BF4582" s="256"/>
      <c r="BG4582" s="256"/>
      <c r="BH4582" s="256"/>
      <c r="BI4582" s="256"/>
      <c r="BJ4582" s="256"/>
      <c r="BK4582" s="256"/>
      <c r="BL4582" s="262"/>
      <c r="BM4582" s="262"/>
      <c r="BN4582" s="262"/>
      <c r="BO4582" s="262"/>
      <c r="BP4582" s="262"/>
      <c r="BQ4582" s="262"/>
      <c r="BR4582" s="270"/>
      <c r="BS4582" s="270"/>
      <c r="BT4582" s="270"/>
      <c r="BU4582" s="270"/>
      <c r="BV4582" s="270"/>
      <c r="BW4582" s="270"/>
      <c r="BX4582" s="256"/>
      <c r="BY4582" s="256"/>
      <c r="BZ4582" s="256"/>
      <c r="CA4582" s="267"/>
      <c r="CB4582" s="267"/>
      <c r="CC4582" s="274"/>
      <c r="CD4582" s="267"/>
      <c r="CE4582" s="267"/>
      <c r="CF4582" s="267"/>
      <c r="CG4582" s="267"/>
      <c r="CH4582" s="267"/>
      <c r="CI4582" s="267"/>
      <c r="CJ4582" s="267"/>
      <c r="CK4582" s="267"/>
      <c r="CL4582" s="265"/>
      <c r="CM4582" s="272"/>
      <c r="CN4582" s="264"/>
      <c r="CO4582" s="138"/>
      <c r="CP4582" s="226"/>
      <c r="CQ4582" s="226"/>
      <c r="CR4582" s="226"/>
      <c r="CS4582" s="139"/>
      <c r="CT4582" s="139"/>
      <c r="CU4582" s="139"/>
      <c r="CV4582" s="139"/>
      <c r="CW4582" s="139"/>
      <c r="CX4582" s="139"/>
      <c r="CY4582" s="139"/>
      <c r="CZ4582" s="139"/>
      <c r="DA4582" s="139"/>
      <c r="DB4582" s="120"/>
      <c r="DC4582" s="120"/>
      <c r="DD4582" s="120"/>
      <c r="DE4582" s="120"/>
      <c r="DF4582" s="120"/>
      <c r="DG4582" s="120"/>
      <c r="DH4582" s="120"/>
      <c r="DI4582" s="120"/>
      <c r="DJ4582" s="120"/>
      <c r="DK4582" s="120"/>
      <c r="DL4582" s="120"/>
      <c r="DM4582" s="120"/>
      <c r="DN4582" s="120"/>
    </row>
    <row r="4583" spans="1:118" s="119" customFormat="1" ht="14.25" customHeight="1">
      <c r="A4583" s="228"/>
      <c r="B4583" s="394"/>
      <c r="C4583" s="397"/>
      <c r="D4583" s="237"/>
      <c r="E4583" s="237"/>
      <c r="F4583" s="244"/>
      <c r="G4583" s="123">
        <v>3.9</v>
      </c>
      <c r="H4583" s="85"/>
      <c r="I4583" s="85"/>
      <c r="J4583" s="85"/>
      <c r="K4583" s="85"/>
      <c r="L4583" s="85"/>
      <c r="M4583" s="85"/>
      <c r="N4583" s="85"/>
      <c r="O4583" s="85"/>
      <c r="P4583" s="85"/>
      <c r="Q4583" s="85"/>
      <c r="R4583" s="85"/>
      <c r="S4583" s="85"/>
      <c r="T4583" s="85"/>
      <c r="U4583" s="85"/>
      <c r="V4583" s="85"/>
      <c r="W4583" s="85"/>
      <c r="X4583" s="85"/>
      <c r="Y4583" s="85"/>
      <c r="Z4583" s="85"/>
      <c r="AA4583" s="85"/>
      <c r="AB4583" s="85"/>
      <c r="AC4583" s="81"/>
      <c r="AD4583" s="81"/>
      <c r="AE4583" s="81"/>
      <c r="AF4583" s="81"/>
      <c r="AG4583" s="81"/>
      <c r="AH4583" s="81"/>
      <c r="AI4583" s="81"/>
      <c r="AJ4583" s="81"/>
      <c r="AK4583" s="81"/>
      <c r="AL4583" s="81"/>
      <c r="AM4583" s="240"/>
      <c r="AN4583" s="240"/>
      <c r="AO4583" s="240"/>
      <c r="AP4583" s="240"/>
      <c r="AQ4583" s="240"/>
      <c r="AR4583" s="240"/>
      <c r="AS4583" s="240"/>
      <c r="AT4583" s="256"/>
      <c r="AU4583" s="256"/>
      <c r="AV4583" s="259"/>
      <c r="AW4583" s="259"/>
      <c r="AX4583" s="256"/>
      <c r="AY4583" s="256"/>
      <c r="AZ4583" s="256"/>
      <c r="BA4583" s="256"/>
      <c r="BB4583" s="256"/>
      <c r="BC4583" s="256"/>
      <c r="BD4583" s="256"/>
      <c r="BE4583" s="256"/>
      <c r="BF4583" s="256"/>
      <c r="BG4583" s="256"/>
      <c r="BH4583" s="256"/>
      <c r="BI4583" s="256"/>
      <c r="BJ4583" s="256"/>
      <c r="BK4583" s="256"/>
      <c r="BL4583" s="262"/>
      <c r="BM4583" s="262"/>
      <c r="BN4583" s="262"/>
      <c r="BO4583" s="262"/>
      <c r="BP4583" s="262"/>
      <c r="BQ4583" s="262"/>
      <c r="BR4583" s="270"/>
      <c r="BS4583" s="270"/>
      <c r="BT4583" s="270"/>
      <c r="BU4583" s="270"/>
      <c r="BV4583" s="270"/>
      <c r="BW4583" s="270"/>
      <c r="BX4583" s="256"/>
      <c r="BY4583" s="256"/>
      <c r="BZ4583" s="256"/>
      <c r="CA4583" s="267"/>
      <c r="CB4583" s="267"/>
      <c r="CC4583" s="274"/>
      <c r="CD4583" s="267"/>
      <c r="CE4583" s="267"/>
      <c r="CF4583" s="267"/>
      <c r="CG4583" s="267"/>
      <c r="CH4583" s="267"/>
      <c r="CI4583" s="267"/>
      <c r="CJ4583" s="267"/>
      <c r="CK4583" s="267"/>
      <c r="CL4583" s="265"/>
      <c r="CM4583" s="272"/>
      <c r="CN4583" s="264"/>
      <c r="CO4583" s="138"/>
      <c r="CP4583" s="226"/>
      <c r="CQ4583" s="226"/>
      <c r="CR4583" s="226"/>
      <c r="CS4583" s="139"/>
      <c r="CT4583" s="139"/>
      <c r="CU4583" s="139"/>
      <c r="CV4583" s="139"/>
      <c r="CW4583" s="139"/>
      <c r="CX4583" s="139"/>
      <c r="CY4583" s="139"/>
      <c r="CZ4583" s="139"/>
      <c r="DA4583" s="139"/>
      <c r="DB4583" s="120"/>
      <c r="DC4583" s="120"/>
      <c r="DD4583" s="120"/>
      <c r="DE4583" s="120"/>
      <c r="DF4583" s="120"/>
      <c r="DG4583" s="120"/>
      <c r="DH4583" s="120"/>
      <c r="DI4583" s="120"/>
      <c r="DJ4583" s="120"/>
      <c r="DK4583" s="120"/>
      <c r="DL4583" s="120"/>
      <c r="DM4583" s="120"/>
      <c r="DN4583" s="120"/>
    </row>
    <row r="4584" spans="1:118" s="119" customFormat="1" ht="14.25" customHeight="1">
      <c r="A4584" s="229"/>
      <c r="B4584" s="395"/>
      <c r="C4584" s="398"/>
      <c r="D4584" s="238"/>
      <c r="E4584" s="238"/>
      <c r="F4584" s="245" t="s">
        <v>83</v>
      </c>
      <c r="G4584" s="246"/>
      <c r="H4584" s="82"/>
      <c r="I4584" s="82"/>
      <c r="J4584" s="82"/>
      <c r="K4584" s="82"/>
      <c r="L4584" s="82"/>
      <c r="M4584" s="82"/>
      <c r="N4584" s="82"/>
      <c r="O4584" s="82"/>
      <c r="P4584" s="82"/>
      <c r="Q4584" s="82"/>
      <c r="R4584" s="82"/>
      <c r="S4584" s="82"/>
      <c r="T4584" s="82"/>
      <c r="U4584" s="82"/>
      <c r="V4584" s="82"/>
      <c r="W4584" s="82"/>
      <c r="X4584" s="82"/>
      <c r="Y4584" s="82"/>
      <c r="Z4584" s="82"/>
      <c r="AA4584" s="82"/>
      <c r="AB4584" s="82"/>
      <c r="AC4584" s="35"/>
      <c r="AD4584" s="35"/>
      <c r="AE4584" s="35"/>
      <c r="AF4584" s="35"/>
      <c r="AG4584" s="35"/>
      <c r="AH4584" s="35"/>
      <c r="AI4584" s="35"/>
      <c r="AJ4584" s="35"/>
      <c r="AK4584" s="35"/>
      <c r="AL4584" s="35"/>
      <c r="AM4584" s="241"/>
      <c r="AN4584" s="241"/>
      <c r="AO4584" s="241"/>
      <c r="AP4584" s="241"/>
      <c r="AQ4584" s="241"/>
      <c r="AR4584" s="241"/>
      <c r="AS4584" s="241"/>
      <c r="AT4584" s="257"/>
      <c r="AU4584" s="257"/>
      <c r="AV4584" s="260"/>
      <c r="AW4584" s="260"/>
      <c r="AX4584" s="257"/>
      <c r="AY4584" s="257"/>
      <c r="AZ4584" s="257"/>
      <c r="BA4584" s="257"/>
      <c r="BB4584" s="257"/>
      <c r="BC4584" s="257"/>
      <c r="BD4584" s="257"/>
      <c r="BE4584" s="257"/>
      <c r="BF4584" s="257"/>
      <c r="BG4584" s="257"/>
      <c r="BH4584" s="257"/>
      <c r="BI4584" s="257"/>
      <c r="BJ4584" s="257"/>
      <c r="BK4584" s="257"/>
      <c r="BL4584" s="263"/>
      <c r="BM4584" s="263"/>
      <c r="BN4584" s="263"/>
      <c r="BO4584" s="263"/>
      <c r="BP4584" s="263"/>
      <c r="BQ4584" s="263"/>
      <c r="BR4584" s="271"/>
      <c r="BS4584" s="271"/>
      <c r="BT4584" s="271"/>
      <c r="BU4584" s="271"/>
      <c r="BV4584" s="271"/>
      <c r="BW4584" s="271"/>
      <c r="BX4584" s="257"/>
      <c r="BY4584" s="257"/>
      <c r="BZ4584" s="257"/>
      <c r="CA4584" s="268"/>
      <c r="CB4584" s="268"/>
      <c r="CC4584" s="275"/>
      <c r="CD4584" s="268"/>
      <c r="CE4584" s="268"/>
      <c r="CF4584" s="268"/>
      <c r="CG4584" s="268"/>
      <c r="CH4584" s="268"/>
      <c r="CI4584" s="268"/>
      <c r="CJ4584" s="268"/>
      <c r="CK4584" s="268"/>
      <c r="CL4584" s="265"/>
      <c r="CM4584" s="272"/>
      <c r="CN4584" s="264"/>
      <c r="CO4584" s="138"/>
      <c r="CP4584" s="226"/>
      <c r="CQ4584" s="226"/>
      <c r="CR4584" s="226"/>
      <c r="CS4584" s="139"/>
      <c r="CT4584" s="139"/>
      <c r="CU4584" s="139"/>
      <c r="CV4584" s="139"/>
      <c r="CW4584" s="139"/>
      <c r="CX4584" s="139"/>
      <c r="CY4584" s="139"/>
      <c r="CZ4584" s="139"/>
      <c r="DA4584" s="139"/>
      <c r="DB4584" s="120"/>
      <c r="DC4584" s="120"/>
      <c r="DD4584" s="120"/>
      <c r="DE4584" s="120"/>
      <c r="DF4584" s="120"/>
      <c r="DG4584" s="120"/>
      <c r="DH4584" s="120"/>
      <c r="DI4584" s="120"/>
      <c r="DJ4584" s="120"/>
      <c r="DK4584" s="120"/>
      <c r="DL4584" s="120"/>
      <c r="DM4584" s="120"/>
      <c r="DN4584" s="120"/>
    </row>
    <row r="4585" spans="1:118" s="119" customFormat="1" ht="14.25" customHeight="1">
      <c r="A4585" s="227">
        <f t="shared" si="1390"/>
        <v>568</v>
      </c>
      <c r="B4585" s="317" t="s">
        <v>533</v>
      </c>
      <c r="C4585" s="320" t="s">
        <v>534</v>
      </c>
      <c r="D4585" s="236">
        <v>43003</v>
      </c>
      <c r="E4585" s="236" t="s">
        <v>506</v>
      </c>
      <c r="F4585" s="253" t="s">
        <v>80</v>
      </c>
      <c r="G4585" s="254"/>
      <c r="H4585" s="82" t="s">
        <v>69</v>
      </c>
      <c r="I4585" s="82"/>
      <c r="J4585" s="82" t="s">
        <v>60</v>
      </c>
      <c r="K4585" s="82" t="s">
        <v>60</v>
      </c>
      <c r="L4585" s="82" t="s">
        <v>60</v>
      </c>
      <c r="M4585" s="82" t="s">
        <v>60</v>
      </c>
      <c r="N4585" s="82" t="s">
        <v>67</v>
      </c>
      <c r="O4585" s="82"/>
      <c r="P4585" s="82" t="s">
        <v>60</v>
      </c>
      <c r="Q4585" s="82" t="s">
        <v>60</v>
      </c>
      <c r="R4585" s="82" t="s">
        <v>60</v>
      </c>
      <c r="S4585" s="82" t="s">
        <v>60</v>
      </c>
      <c r="T4585" s="82" t="s">
        <v>60</v>
      </c>
      <c r="U4585" s="82" t="s">
        <v>60</v>
      </c>
      <c r="V4585" s="82"/>
      <c r="W4585" s="82" t="s">
        <v>60</v>
      </c>
      <c r="X4585" s="82" t="s">
        <v>60</v>
      </c>
      <c r="Y4585" s="82" t="s">
        <v>60</v>
      </c>
      <c r="Z4585" s="82" t="s">
        <v>60</v>
      </c>
      <c r="AA4585" s="82" t="s">
        <v>60</v>
      </c>
      <c r="AB4585" s="82" t="s">
        <v>60</v>
      </c>
      <c r="AC4585" s="82"/>
      <c r="AD4585" s="82" t="s">
        <v>60</v>
      </c>
      <c r="AE4585" s="82" t="s">
        <v>60</v>
      </c>
      <c r="AF4585" s="82" t="s">
        <v>60</v>
      </c>
      <c r="AG4585" s="82" t="s">
        <v>60</v>
      </c>
      <c r="AH4585" s="82" t="s">
        <v>60</v>
      </c>
      <c r="AI4585" s="82" t="s">
        <v>1471</v>
      </c>
      <c r="AJ4585" s="82"/>
      <c r="AK4585" s="82" t="s">
        <v>60</v>
      </c>
      <c r="AL4585" s="82" t="s">
        <v>60</v>
      </c>
      <c r="AM4585" s="239">
        <f>COUNTIF(H4585:AL4585,"PH")+COUNTIF(H4585:AL4585,"PH/L")+COUNTIF(H4585:AL4585,"PM")</f>
        <v>0</v>
      </c>
      <c r="AN4585" s="239">
        <f>COUNTIF(H4585:AL4585,"PD")+COUNTIF(H4585:AL4585,"PDD")+COUNTIF(H4585:AL4585,"P/DS")/2+COUNTIF(H4585:AL4585,"PMD")</f>
        <v>0</v>
      </c>
      <c r="AO4585" s="239">
        <f>COUNTIF(H4585:AL4585,"PN")+COUNTIF(H4585:AL4585,"P/NS")/2+COUNTIF(H4585:AL4585,"PH")+COUNTIF(H4585:AL4585,"PH/F")/2+COUNTIF(H4585:AL4585,"PH/L")/2+COUNTIF(H4585:AL4585,"PM")</f>
        <v>0</v>
      </c>
      <c r="AP4585" s="239">
        <f>COUNTIF(H4585:AL4585,"BH")+COUNTIF(H4585:AL4585,"AL/BL")+COUNTIF(H4585:AL4585,"UL/BL")+COUNTIF(H4585:AL4585,"BM")</f>
        <v>0</v>
      </c>
      <c r="AQ4585" s="239">
        <f>COUNTIF(H4585:AL4585,"DS")+COUNTIF(H4585:AL4585,"AL/DS")/2+COUNTIF(H4585:AL4585,"UL/DS")/2+COUNTIF(H4585:AL4585,"CT")+COUNTIF(H4585:AL4585,"MD")</f>
        <v>23.5</v>
      </c>
      <c r="AR4585" s="239">
        <f>COUNTIF(H4585:AL4585,"NS")+COUNTIF(H4585:AL4585,"AL/NS")/2+COUNTIF(H4585:AL4585,"UL/NS")/2+COUNTIF(H4585:AL4585,"BH")+COUNTIF(H4585:AL4585,"AL/BF")/2+COUNTIF(H4585:AL4585,"AL/BL")/2+COUNTIF(H4585:AL4585,"UL/BL")/2+COUNTIF(H4585:AL4585,"UL/BF")/2+COUNTIF(H4585:AL4585,"BM")</f>
        <v>0</v>
      </c>
      <c r="AS4585" s="239">
        <f>COUNTIF(H4585:AL4585,"AL")+COUNTIF(H4585:AL4585,"AL/DS")/2+COUNTIF(H4585:AL4585,"AL/NS")/2+COUNTIF(H4585:AL4585,"NH")+COUNTIF(H4585:AL4585,"SL")+COUNTIF(H4585:AL4585,"NHD")+COUNTIF(H4585:AL4585,"B")+COUNTIF(H4585:AL4585,"HL")+COUNTIF(H4585:AL4585,"AL/BF")/2+COUNTIF(H4585:AL4585,"AL/BL")/2</f>
        <v>2</v>
      </c>
      <c r="AT4585" s="255">
        <f>COUNTIF(H4585:AL4585,"PD")+COUNTIF(H4585:AL4585,"PN")+COUNTIF(H4585:AL4585,"P/DS")/2+COUNTIF(H4585:AL4585,"P/NS")/2+COUNTIF(H4585:AL4585,"DS")+COUNTIF(H4585:AL4585,"NS")+COUNTIF(H4585:AL4585,"AL")+COUNTIF(H4585:AL4585,"AL/DS")+COUNTIF(H4585:AL4585,"AL/NS")+COUNTIF(H4585:AL4585,"NH")+COUNTIF(H4585:AL4585,"SL")+COUNTIF(H4585:AL4585,"UL/DS")/2+COUNTIF(H4585:AL4585,"UL/NS")/2+COUNTIF(H4585:AL4585,"CT")+COUNTIF(H4585:AL4585,"NHD")+COUNTIF(H4585:AL4585,"PDD")+COUNTIF(H4585:AL4585,"B")+COUNTIF(H4585:AL4585,"HL")+COUNTIF(H4585:AL4585,"PH")+COUNTIF(H4585:AL4585,"BH")+COUNTIF(H4585:AL4585,"AL/BF")+COUNTIF(H4585:AL4585,"AL/BL")+COUNTIF(H4585:AL4585,"UL/BF")/2+COUNTIF(H4585:AL4585,"UL/BL")/2+COUNTIF(H4585:AL4585,"PH/F")/2+COUNTIF(H4585:AL4585,"PH/L")/2+COUNTIF(H4585:AL4585,"MD")+COUNTIF(H4585:AL4585,"PMD")+COUNTIF(H4585:AL4585,"PM")+COUNTIF(H4585:AL4585,"BM")</f>
        <v>25.5</v>
      </c>
      <c r="AU4585" s="255">
        <f>COUNTIF(H4585:AL4585,"P/DS")/2+COUNTIF(H4585:AL4585,"P/NS")/2+COUNTIF(H4585:AL4585,"IL")+COUNTIF(H4585:AL4585,"NL")+COUNTIF(H4585:AL4585,"UL")+COUNTIF(H4585:AL4585,"UL/DS")/2+COUNTIF(H4585:AL4585,"UL/NS")/2+COUNTIF(H4585:AL4585,"KT")+COUNTIF(H4585:AL4585,"UL/BF")/2+COUNTIF(H4585:AL4585,"UL/BL")/2+COUNTIF(H4585:AL4585,"PH/F")/2+COUNTIF(H4585:AL4585,"PH/L")/2+COUNTIF(H4585:AL4585,"NB")</f>
        <v>0.5</v>
      </c>
      <c r="AV4585" s="258">
        <f>COUNTIF(H4585:AL4585,"PN")+COUNTIF(H4585:AL4585,"TVD")+COUNTIF(H4585:AL4585,"PH")+COUNTIF(H4585:AL4585,"PM")+COUNTIF(H4585:AL4585,"PDD")-COUNTIFS(H4585:AL4585,"PN",H4592:AL4592,"&gt;=3")-COUNTIFS(H4585:AL4585,"PM",H4592:AL4592,"&gt;=3")</f>
        <v>0</v>
      </c>
      <c r="AW4585" s="258">
        <f>COUNTIF(H4585:AL4585,"NS")+COUNTIF(H4585:AL4585,"D")+COUNTIF(H4585:AL4585,"BH")+COUNTIF(H4585:AL4585,"NHD")+COUNTIF(H4585:AL4585,"BM")-COUNTIFS(H4585:AL4585,"NS",H4592:AL4592,"&gt;=3")-COUNTIFS(H4585:AL4585,"BH",H4592:AL4592,"&gt;=3")-COUNTIFS(H4585:AL4585,"BM",H4592:AL4592,"&gt;=3")</f>
        <v>0</v>
      </c>
      <c r="AX4585" s="255">
        <f>COUNTIF(H4585:AL4585,"AL")+COUNTIF(H4585:AL4585,"AL/DS")/2+COUNTIF(H4585:AL4585,"AL/NS")/2+COUNTIF(H4585:AL4585,"AL/BF")+COUNTIF(H4585:AL4585,"AL/BL")/2</f>
        <v>1</v>
      </c>
      <c r="AY4585" s="255">
        <f>COUNTIF(H4585:AL4585,"SL")</f>
        <v>0</v>
      </c>
      <c r="AZ4585" s="255">
        <f>COUNTIF(H4585:AL4585,"NH")</f>
        <v>1</v>
      </c>
      <c r="BA4585" s="255">
        <f>COUNTIF(H4585:AL4585,"HL")</f>
        <v>0</v>
      </c>
      <c r="BB4585" s="255">
        <f>COUNTIF(G4585:AL4585,"P/DS")/2+COUNTIF(G4585:AL4585,"P/NS")/2+COUNTIF(G4585:AL4585,"UL")+COUNTIF(G4585:AL4585,"UL/DS")/2+COUNTIF(G4585:AL4585,"UL/NS")/2+COUNTIF(G4585:AL4585,"UL/BL")/2+COUNTIF(G4585:AL4585,"UL/BF")/2+COUNTIF(G4585:AL4585,"PH/F")/2+COUNTIF(G4585:AL4585,"PH/L")/2</f>
        <v>0.5</v>
      </c>
      <c r="BC4585" s="255">
        <f>COUNTIF(H4585:AL4585,"NB")</f>
        <v>0</v>
      </c>
      <c r="BD4585" s="255">
        <f>COUNTIF(H4585:AL4585,"NL")</f>
        <v>0</v>
      </c>
      <c r="BE4585" s="255">
        <f>COUNTIF(H4585:AL4585,"IL")</f>
        <v>0</v>
      </c>
      <c r="BF4585" s="255">
        <f>COUNTIF(H4585:AL4585,"KT")</f>
        <v>0</v>
      </c>
      <c r="BG4585" s="255">
        <f>COUNTIF(H4585:AL4585,"L70")</f>
        <v>0</v>
      </c>
      <c r="BH4585" s="255">
        <f>COUNTIF(H4585:AL4585,"MD")</f>
        <v>0</v>
      </c>
      <c r="BI4585" s="255">
        <f>COUNTIF(H4585:AL4585,"PMD")</f>
        <v>0</v>
      </c>
      <c r="BJ4585" s="255">
        <f>COUNTIF(H4585:AL4585,"PM")</f>
        <v>0</v>
      </c>
      <c r="BK4585" s="255">
        <f>COUNTIF(H4585:AL4585,"BM")</f>
        <v>0</v>
      </c>
      <c r="BL4585" s="261">
        <f>SUMIF(H4585:AL4585,"PD",H4586:AL4586)+SUMIF(H4585:AL4585,"PN",H4586:AL4586)+SUMIF(H4585:AL4585,"P/DS",H4586:AL4586)+SUMIF(H4585:AL4585,"PN/F",H4586:AL4586)+SUMIF(H4585:AL4585,"PN/L",H4586:AL4586)+SUMIF(H4585:AL4585,"TV",H4586:AL4586)+SUMIF(H4585:AL4585,"TVD",H4586:AL4586)+SUMIF(H4585:AL4585,"PDD",H4586:AL4586)</f>
        <v>0</v>
      </c>
      <c r="BM4585" s="261">
        <f>SUMIF(H4585:AL4585,"PD",H4587:AL4587)+SUMIF(H4585:AL4585,"PN",H4587:AL4587)+SUMIF(H4585:AL4585,"P/DS",H4587:AL4587)+SUMIF(H4585:AL4585,"PN/F",H4587:AL4587)+SUMIF(H4585:AL4585,"PN/L",H4587:AL4587)+SUMIF(H4585:AL4585,"TV",H4587:AL4587)+SUMIF(H4585:AL4585,"TVD",H4587:AL4587)+SUMIF(H4585:AL4585,"PDD",H4587:AL4587)+SUMIF(H4585:AL4585,"PMD",H4587:AL4587)</f>
        <v>0</v>
      </c>
      <c r="BN4585" s="261">
        <f>SUMIF(H4585:AL4585,"PD",H4588:AL4588)+SUMIF(H4585:AL4585,"PN",H4588:AL4588)+SUMIF(H4585:AL4585,"P/DS",H4588:AL4588)+SUMIF(H4585:AL4585,"PN/F",H4588:AL4588)+SUMIF(H4585:AL4585,"PN/L",H4588:AL4588)+SUMIF(H4585:AL4585,"TV",H4588:AL4588)+SUMIF(H4585:AL4585,"TVD",H4588:AL4588)</f>
        <v>0</v>
      </c>
      <c r="BO4585" s="261">
        <f>SUMIF(H4585:AL4585,"PD",H4589:AL4589)+SUMIF(H4585:AL4585,"PN",H4589:AL4589)+SUMIF(H4585:AL4585,"P/DS",H4589:AL4589)+SUMIF(H4585:AL4585,"PN/F",H4589:AL4589)+SUMIF(H4585:AL4585,"PN/L",H4589:AL4589)+SUMIF(H4585:AL4585,"TV",H4589:AL4589)+SUMIF(H4585:AL4585,"TVD",H4589:AL4589)</f>
        <v>0</v>
      </c>
      <c r="BP4585" s="261">
        <f>SUMIF(H4585:AL4585,"PD",H4590:AL4590)+SUMIF(H4585:AL4585,"PN",H4590:AL4590)+SUMIF(H4585:AL4585,"P/DS",H4590:AL4590)+SUMIF(H4585:AL4585,"PN/F",H4590:AL4590)+SUMIF(H4585:AL4585,"PN/L",H4590:AL4590)+SUMIF(H4585:AL4585,"TV",H4590:AL4590)+SUMIF(H4585:AL4585,"TVD",H4590:AL4590)+SUMIF(H4585:AL4585,"PDD",H4590:AL4590)+SUMIF(H4585:AL4585,"PH",H4590:AL4590)+SUMIF(H4585:AL4585,"PM",H4590:AL4590)</f>
        <v>0</v>
      </c>
      <c r="BQ4585" s="261">
        <f>SUMIF(H4585:AL4585,"PD",H4591:AL4591)+SUMIF(H4585:AL4585,"PN",H4591:AL4591)+SUMIF(H4585:AL4585,"P/DS",H4591:AL4591)+SUMIF(H4585:AL4585,"PN/F",H4591:AL4591)+SUMIF(H4585:AL4585,"PN/L",H4591:AL4591)+SUMIF(H4585:AL4585,"TV",H4591:AL4591)+SUMIF(H4585:AL4585,"TVD",H4591:AL4591)+SUMIF(H4585:AL4585,"PDD",H4591:AL4591)+SUMIF(H4585:AL4585,"PH",H4591:AL4591)+SUMIF(H4585:AL4585,"PM",H4591:AL4591)</f>
        <v>0</v>
      </c>
      <c r="BR4585" s="269">
        <f>SUM(H4586:AL4586)-BL4585</f>
        <v>14.399999999999999</v>
      </c>
      <c r="BS4585" s="269">
        <f>SUM(H4587:AL4587)-BM4585</f>
        <v>0</v>
      </c>
      <c r="BT4585" s="269">
        <f>SUM(H4588:AL4588)-BN4585</f>
        <v>0</v>
      </c>
      <c r="BU4585" s="269">
        <f>SUM(H4589:AL4589)-BO4585</f>
        <v>0</v>
      </c>
      <c r="BV4585" s="269">
        <f>SUM(H4590:AL4590)-BP4585</f>
        <v>0</v>
      </c>
      <c r="BW4585" s="269">
        <f>SUM(H4591:AL4591)-BQ4585</f>
        <v>0</v>
      </c>
      <c r="BX4585" s="255">
        <f>SUMIF(H4585:AL4585,"PD",H4592:AL4592)+SUMIF(H4585:AL4585,"PN",H4592:AL4592)+SUMIF(H4585:AL4585,"P/DS",H4592:AL4592)+SUMIF(H4585:AL4585,"PN/F",H4592:AL4592)+SUMIF(H4585:AL4585,"PN/L",H4592:AL4592)</f>
        <v>0</v>
      </c>
      <c r="BY4585" s="255">
        <f>SUM(H4592:AL4592)-BX4585</f>
        <v>1</v>
      </c>
      <c r="BZ4585" s="255">
        <f t="shared" ref="BZ4585" si="1393">+SUM(BL4585:BW4592)</f>
        <v>14.399999999999999</v>
      </c>
      <c r="CA4585" s="266">
        <f>(COUNTIFS(H4585:AL4585,"PD",H4586:AL4586,"&gt;=2"))*0.5-IF(CN4585="VP",COUNTIFS($H$16:$AL$16,"SAT",H4585:AL4585,"PD",H4586:AL4586,"&gt;=2"))*0.5</f>
        <v>0</v>
      </c>
      <c r="CB4585" s="266">
        <f>(COUNTIFS(H4585:AL4585,"PN",H4587:AL4587,"&gt;=0.5",H4586:AL4586,"&gt;=1.5"))*0.5+COUNTIFS(H4585:AL4585,"PDD",H4587:AL4587,"&gt;=0.5",H4586:AL4586,"&gt;=1.5")*0.5</f>
        <v>0</v>
      </c>
      <c r="CC4585" s="273">
        <f>(COUNTIFS(H4585:AL4585,"TV",H4587:AL4587,"&gt;=10"))*0.5+(COUNTIFS(H4585:AL4585,"PMD",H4587:AL4587,"&gt;=2"))*0.5</f>
        <v>0</v>
      </c>
      <c r="CD4585" s="266">
        <f>(COUNTIFS(H4585:AL4585,"TVD",H4589:AL4589,"&gt;=6.5",H4587:AL4587,"&gt;=3.5"))*0.5</f>
        <v>0</v>
      </c>
      <c r="CE4585" s="266">
        <f>(COUNTIFS(H4585:AL4585,"PD",H4590:AL4590,"&gt;=10"))*0.5</f>
        <v>0</v>
      </c>
      <c r="CF4585" s="266">
        <f>(COUNTIFS(H4585:AL4585,"PDD",H4590:AL4590,"&gt;=3.5",H4591:AL4591,"&gt;=6.5")+COUNTIFS(H4585:AL4585,"PH",H4591:AL4591,"&gt;=0.5",H4590:AL4590,"&gt;=1.5")+COUNTIFS(H4585:AL4585,"PM",H4591:AL4591,"&gt;=0.5",H4590:AL4590,"&gt;=1.5"))*0.5</f>
        <v>0</v>
      </c>
      <c r="CG4585" s="266">
        <f>(COUNTIFS(H4585:AL4585,"DS",H4586:AL4586,"&gt;=2")+COUNTIFS(H4585:AL4585,"AL/DS",H4586:AL4586,"&gt;=2"))*0.5-IF(CN4585="VP",COUNTIFS($H$16:$AL$16,"SAT",H4585:AL4585,"DS",H4586:AL4586,"&gt;=2"))*0.5</f>
        <v>3</v>
      </c>
      <c r="CH4585" s="266">
        <f>(COUNTIFS(H4585:AL4585,"NS",H4587:AL4587,"&gt;=0.5",H4586:AL4586,"&gt;=1.5")+COUNTIFS(H4585:AL4585,"AL/NS",H4587:AL4587,"&gt;=0.5",H4586:AL4586,"&gt;=1.5")+COUNTIFS(H4585:AL4585,"NHD",H4587:AL4587,"&gt;=4.5",H4590:AL4590,"&gt;=2",H4586:AL4586,"&gt;=1.5"))*0.5</f>
        <v>0</v>
      </c>
      <c r="CI4585" s="266">
        <f>(COUNTIF(H4587:AL4587,"&gt;=10")+COUNTIFS(H4585:AL4585,"MD",H4587:AL4587,"&gt;=2")-COUNTIFS(H4585:AL4585,"TV",H4587:AL4587,"&gt;=10"))*0.5</f>
        <v>0</v>
      </c>
      <c r="CJ4585" s="266">
        <f>(COUNTIFS(H4585:AL4585,"D",H4589:AL4589,"&gt;=6.5",H4587:AL4587,"&gt;=3.5"))*0.5</f>
        <v>0</v>
      </c>
      <c r="CK4585" s="266">
        <f>(COUNTIF(H4590:AL4590,"&gt;=10")-COUNTIFS(H4585:AL4585,"PD",H4590:AL4590,"&gt;=10"))*0.5</f>
        <v>0</v>
      </c>
      <c r="CL4585" s="265">
        <f>(COUNTIFS(H4585:AL4585,"NHD",H4590:AL4590,"&gt;=3.5",H4591:AL4591,"&gt;=6.5")+COUNTIFS(H4585:AL4585,"BH",H4590:AL4590,"&gt;=1.5",H4591:AL4591,"&gt;=0.5")+COUNTIFS(H4585:AL4585,"BM",H4590:AL4590,"&gt;=1.5",H4591:AL4591,"&gt;=0.5")+COUNTIFS(H4585:AL4585,"D",H4590:AL4590,"&gt;=1.5",H4591:AL4591,"&gt;=0.5"))*0.5</f>
        <v>0</v>
      </c>
      <c r="CM4585" s="272"/>
      <c r="CN4585" s="264" t="s">
        <v>723</v>
      </c>
      <c r="CO4585" s="138">
        <f t="shared" ref="CO4585" si="1394">+AM4585+AN4585+AO4585+AP4585+AQ4585+AR4585+AS4585+AU4585+BG4585</f>
        <v>26</v>
      </c>
      <c r="CP4585" s="225">
        <f>+SUM(I4586:I4591)-I4592</f>
        <v>0</v>
      </c>
      <c r="CQ4585" s="225">
        <f>+SUM(J4586:J4591)-J4592</f>
        <v>2.5</v>
      </c>
      <c r="CR4585" s="225">
        <f>+SUM(K4586:K4591)-K4592</f>
        <v>0</v>
      </c>
      <c r="CS4585" s="139"/>
      <c r="CT4585" s="139"/>
      <c r="CU4585" s="139"/>
      <c r="CV4585" s="139"/>
      <c r="CW4585" s="139"/>
      <c r="CX4585" s="139"/>
      <c r="CY4585" s="139"/>
      <c r="CZ4585" s="139"/>
      <c r="DA4585" s="139"/>
      <c r="DB4585" s="120"/>
      <c r="DC4585" s="120"/>
      <c r="DD4585" s="120"/>
      <c r="DE4585" s="120"/>
      <c r="DF4585" s="120"/>
      <c r="DG4585" s="120"/>
      <c r="DH4585" s="120"/>
      <c r="DI4585" s="120"/>
      <c r="DJ4585" s="120"/>
      <c r="DK4585" s="120"/>
      <c r="DL4585" s="120"/>
      <c r="DM4585" s="120"/>
      <c r="DN4585" s="120"/>
    </row>
    <row r="4586" spans="1:118" s="119" customFormat="1" ht="14.25" customHeight="1">
      <c r="A4586" s="228"/>
      <c r="B4586" s="318"/>
      <c r="C4586" s="321"/>
      <c r="D4586" s="237"/>
      <c r="E4586" s="237"/>
      <c r="F4586" s="242" t="s">
        <v>82</v>
      </c>
      <c r="G4586" s="121">
        <v>1.5</v>
      </c>
      <c r="H4586" s="83"/>
      <c r="I4586" s="83"/>
      <c r="J4586" s="83">
        <v>2.5</v>
      </c>
      <c r="K4586" s="83"/>
      <c r="L4586" s="83"/>
      <c r="M4586" s="83">
        <v>2</v>
      </c>
      <c r="N4586" s="83"/>
      <c r="O4586" s="83"/>
      <c r="P4586" s="83"/>
      <c r="Q4586" s="83">
        <v>2.2000000000000002</v>
      </c>
      <c r="R4586" s="83"/>
      <c r="S4586" s="83">
        <v>2.5</v>
      </c>
      <c r="T4586" s="83"/>
      <c r="U4586" s="83"/>
      <c r="V4586" s="83"/>
      <c r="W4586" s="83"/>
      <c r="X4586" s="83">
        <v>2.2000000000000002</v>
      </c>
      <c r="Y4586" s="83">
        <v>2.5</v>
      </c>
      <c r="Z4586" s="83"/>
      <c r="AA4586" s="83"/>
      <c r="AB4586" s="83"/>
      <c r="AC4586" s="79"/>
      <c r="AD4586" s="79"/>
      <c r="AE4586" s="79"/>
      <c r="AF4586" s="79"/>
      <c r="AG4586" s="79"/>
      <c r="AH4586" s="79"/>
      <c r="AI4586" s="79"/>
      <c r="AJ4586" s="79"/>
      <c r="AK4586" s="79"/>
      <c r="AL4586" s="79">
        <v>0.5</v>
      </c>
      <c r="AM4586" s="240"/>
      <c r="AN4586" s="240"/>
      <c r="AO4586" s="240"/>
      <c r="AP4586" s="240"/>
      <c r="AQ4586" s="240"/>
      <c r="AR4586" s="240"/>
      <c r="AS4586" s="240"/>
      <c r="AT4586" s="256"/>
      <c r="AU4586" s="256"/>
      <c r="AV4586" s="259"/>
      <c r="AW4586" s="259"/>
      <c r="AX4586" s="256"/>
      <c r="AY4586" s="256"/>
      <c r="AZ4586" s="256"/>
      <c r="BA4586" s="256"/>
      <c r="BB4586" s="256"/>
      <c r="BC4586" s="256"/>
      <c r="BD4586" s="256"/>
      <c r="BE4586" s="256"/>
      <c r="BF4586" s="256"/>
      <c r="BG4586" s="256"/>
      <c r="BH4586" s="256"/>
      <c r="BI4586" s="256"/>
      <c r="BJ4586" s="256"/>
      <c r="BK4586" s="256"/>
      <c r="BL4586" s="262"/>
      <c r="BM4586" s="262"/>
      <c r="BN4586" s="262"/>
      <c r="BO4586" s="262"/>
      <c r="BP4586" s="262"/>
      <c r="BQ4586" s="262"/>
      <c r="BR4586" s="270"/>
      <c r="BS4586" s="270"/>
      <c r="BT4586" s="270"/>
      <c r="BU4586" s="270"/>
      <c r="BV4586" s="270"/>
      <c r="BW4586" s="270"/>
      <c r="BX4586" s="256"/>
      <c r="BY4586" s="256"/>
      <c r="BZ4586" s="256"/>
      <c r="CA4586" s="267"/>
      <c r="CB4586" s="267"/>
      <c r="CC4586" s="274"/>
      <c r="CD4586" s="267"/>
      <c r="CE4586" s="267"/>
      <c r="CF4586" s="267"/>
      <c r="CG4586" s="267"/>
      <c r="CH4586" s="267"/>
      <c r="CI4586" s="267"/>
      <c r="CJ4586" s="267"/>
      <c r="CK4586" s="267"/>
      <c r="CL4586" s="265"/>
      <c r="CM4586" s="272"/>
      <c r="CN4586" s="264"/>
      <c r="CO4586" s="138"/>
      <c r="CP4586" s="226"/>
      <c r="CQ4586" s="226"/>
      <c r="CR4586" s="226"/>
      <c r="CS4586" s="139"/>
      <c r="CT4586" s="139"/>
      <c r="CU4586" s="139"/>
      <c r="CV4586" s="139"/>
      <c r="CW4586" s="139"/>
      <c r="CX4586" s="139"/>
      <c r="CY4586" s="139"/>
      <c r="CZ4586" s="139"/>
      <c r="DA4586" s="139"/>
      <c r="DB4586" s="120"/>
      <c r="DC4586" s="120"/>
      <c r="DD4586" s="120"/>
      <c r="DE4586" s="120"/>
      <c r="DF4586" s="120"/>
      <c r="DG4586" s="120"/>
      <c r="DH4586" s="120"/>
      <c r="DI4586" s="120"/>
      <c r="DJ4586" s="120"/>
      <c r="DK4586" s="120"/>
      <c r="DL4586" s="120"/>
      <c r="DM4586" s="120"/>
      <c r="DN4586" s="120"/>
    </row>
    <row r="4587" spans="1:118" s="119" customFormat="1" ht="14.25" customHeight="1">
      <c r="A4587" s="228"/>
      <c r="B4587" s="318"/>
      <c r="C4587" s="321"/>
      <c r="D4587" s="237"/>
      <c r="E4587" s="237"/>
      <c r="F4587" s="243"/>
      <c r="G4587" s="122">
        <v>2</v>
      </c>
      <c r="H4587" s="84"/>
      <c r="I4587" s="84"/>
      <c r="J4587" s="84"/>
      <c r="K4587" s="84"/>
      <c r="L4587" s="84"/>
      <c r="M4587" s="84"/>
      <c r="N4587" s="84"/>
      <c r="O4587" s="84"/>
      <c r="P4587" s="84"/>
      <c r="Q4587" s="84"/>
      <c r="R4587" s="84"/>
      <c r="S4587" s="84"/>
      <c r="T4587" s="84"/>
      <c r="U4587" s="84"/>
      <c r="V4587" s="84"/>
      <c r="W4587" s="84"/>
      <c r="X4587" s="84"/>
      <c r="Y4587" s="84"/>
      <c r="Z4587" s="84"/>
      <c r="AA4587" s="84"/>
      <c r="AB4587" s="84"/>
      <c r="AC4587" s="80"/>
      <c r="AD4587" s="80"/>
      <c r="AE4587" s="80"/>
      <c r="AF4587" s="80"/>
      <c r="AG4587" s="80"/>
      <c r="AH4587" s="80"/>
      <c r="AI4587" s="80"/>
      <c r="AJ4587" s="80"/>
      <c r="AK4587" s="80"/>
      <c r="AL4587" s="80"/>
      <c r="AM4587" s="240"/>
      <c r="AN4587" s="240"/>
      <c r="AO4587" s="240"/>
      <c r="AP4587" s="240"/>
      <c r="AQ4587" s="240"/>
      <c r="AR4587" s="240"/>
      <c r="AS4587" s="240"/>
      <c r="AT4587" s="256"/>
      <c r="AU4587" s="256"/>
      <c r="AV4587" s="259"/>
      <c r="AW4587" s="259"/>
      <c r="AX4587" s="256"/>
      <c r="AY4587" s="256"/>
      <c r="AZ4587" s="256"/>
      <c r="BA4587" s="256"/>
      <c r="BB4587" s="256"/>
      <c r="BC4587" s="256"/>
      <c r="BD4587" s="256"/>
      <c r="BE4587" s="256"/>
      <c r="BF4587" s="256"/>
      <c r="BG4587" s="256"/>
      <c r="BH4587" s="256"/>
      <c r="BI4587" s="256"/>
      <c r="BJ4587" s="256"/>
      <c r="BK4587" s="256"/>
      <c r="BL4587" s="262"/>
      <c r="BM4587" s="262"/>
      <c r="BN4587" s="262"/>
      <c r="BO4587" s="262"/>
      <c r="BP4587" s="262"/>
      <c r="BQ4587" s="262"/>
      <c r="BR4587" s="270"/>
      <c r="BS4587" s="270"/>
      <c r="BT4587" s="270"/>
      <c r="BU4587" s="270"/>
      <c r="BV4587" s="270"/>
      <c r="BW4587" s="270"/>
      <c r="BX4587" s="256"/>
      <c r="BY4587" s="256"/>
      <c r="BZ4587" s="256"/>
      <c r="CA4587" s="267"/>
      <c r="CB4587" s="267"/>
      <c r="CC4587" s="274"/>
      <c r="CD4587" s="267"/>
      <c r="CE4587" s="267"/>
      <c r="CF4587" s="267"/>
      <c r="CG4587" s="267"/>
      <c r="CH4587" s="267"/>
      <c r="CI4587" s="267"/>
      <c r="CJ4587" s="267"/>
      <c r="CK4587" s="267"/>
      <c r="CL4587" s="265"/>
      <c r="CM4587" s="272"/>
      <c r="CN4587" s="264"/>
      <c r="CO4587" s="138"/>
      <c r="CP4587" s="226"/>
      <c r="CQ4587" s="226"/>
      <c r="CR4587" s="226"/>
      <c r="CS4587" s="139"/>
      <c r="CT4587" s="139"/>
      <c r="CU4587" s="139"/>
      <c r="CV4587" s="139"/>
      <c r="CW4587" s="139"/>
      <c r="CX4587" s="139"/>
      <c r="CY4587" s="139"/>
      <c r="CZ4587" s="139"/>
      <c r="DA4587" s="139"/>
      <c r="DB4587" s="120"/>
      <c r="DC4587" s="120"/>
      <c r="DD4587" s="120"/>
      <c r="DE4587" s="120"/>
      <c r="DF4587" s="120"/>
      <c r="DG4587" s="120"/>
      <c r="DH4587" s="120"/>
      <c r="DI4587" s="120"/>
      <c r="DJ4587" s="120"/>
      <c r="DK4587" s="120"/>
      <c r="DL4587" s="120"/>
      <c r="DM4587" s="120"/>
      <c r="DN4587" s="120"/>
    </row>
    <row r="4588" spans="1:118" s="119" customFormat="1" ht="14.25" customHeight="1">
      <c r="A4588" s="228"/>
      <c r="B4588" s="318"/>
      <c r="C4588" s="321"/>
      <c r="D4588" s="237"/>
      <c r="E4588" s="237"/>
      <c r="F4588" s="243"/>
      <c r="G4588" s="122">
        <v>2.1</v>
      </c>
      <c r="H4588" s="84"/>
      <c r="I4588" s="84"/>
      <c r="J4588" s="84"/>
      <c r="K4588" s="84"/>
      <c r="L4588" s="84"/>
      <c r="M4588" s="84"/>
      <c r="N4588" s="84"/>
      <c r="O4588" s="84"/>
      <c r="P4588" s="84"/>
      <c r="Q4588" s="84"/>
      <c r="R4588" s="84"/>
      <c r="S4588" s="84"/>
      <c r="T4588" s="84"/>
      <c r="U4588" s="84"/>
      <c r="V4588" s="84"/>
      <c r="W4588" s="84"/>
      <c r="X4588" s="84"/>
      <c r="Y4588" s="84"/>
      <c r="Z4588" s="84"/>
      <c r="AA4588" s="84"/>
      <c r="AB4588" s="84"/>
      <c r="AC4588" s="80"/>
      <c r="AD4588" s="80"/>
      <c r="AE4588" s="80"/>
      <c r="AF4588" s="80"/>
      <c r="AG4588" s="80"/>
      <c r="AH4588" s="80"/>
      <c r="AI4588" s="80"/>
      <c r="AJ4588" s="80"/>
      <c r="AK4588" s="80"/>
      <c r="AL4588" s="80"/>
      <c r="AM4588" s="240"/>
      <c r="AN4588" s="240"/>
      <c r="AO4588" s="240"/>
      <c r="AP4588" s="240"/>
      <c r="AQ4588" s="240"/>
      <c r="AR4588" s="240"/>
      <c r="AS4588" s="240"/>
      <c r="AT4588" s="256"/>
      <c r="AU4588" s="256"/>
      <c r="AV4588" s="259"/>
      <c r="AW4588" s="259"/>
      <c r="AX4588" s="256"/>
      <c r="AY4588" s="256"/>
      <c r="AZ4588" s="256"/>
      <c r="BA4588" s="256"/>
      <c r="BB4588" s="256"/>
      <c r="BC4588" s="256"/>
      <c r="BD4588" s="256"/>
      <c r="BE4588" s="256"/>
      <c r="BF4588" s="256"/>
      <c r="BG4588" s="256"/>
      <c r="BH4588" s="256"/>
      <c r="BI4588" s="256"/>
      <c r="BJ4588" s="256"/>
      <c r="BK4588" s="256"/>
      <c r="BL4588" s="262"/>
      <c r="BM4588" s="262"/>
      <c r="BN4588" s="262"/>
      <c r="BO4588" s="262"/>
      <c r="BP4588" s="262"/>
      <c r="BQ4588" s="262"/>
      <c r="BR4588" s="270"/>
      <c r="BS4588" s="270"/>
      <c r="BT4588" s="270"/>
      <c r="BU4588" s="270"/>
      <c r="BV4588" s="270"/>
      <c r="BW4588" s="270"/>
      <c r="BX4588" s="256"/>
      <c r="BY4588" s="256"/>
      <c r="BZ4588" s="256"/>
      <c r="CA4588" s="267"/>
      <c r="CB4588" s="267"/>
      <c r="CC4588" s="274"/>
      <c r="CD4588" s="267"/>
      <c r="CE4588" s="267"/>
      <c r="CF4588" s="267"/>
      <c r="CG4588" s="267"/>
      <c r="CH4588" s="267"/>
      <c r="CI4588" s="267"/>
      <c r="CJ4588" s="267"/>
      <c r="CK4588" s="267"/>
      <c r="CL4588" s="265"/>
      <c r="CM4588" s="272"/>
      <c r="CN4588" s="264"/>
      <c r="CO4588" s="138"/>
      <c r="CP4588" s="226"/>
      <c r="CQ4588" s="226"/>
      <c r="CR4588" s="226"/>
      <c r="CS4588" s="139"/>
      <c r="CT4588" s="139"/>
      <c r="CU4588" s="139"/>
      <c r="CV4588" s="139"/>
      <c r="CW4588" s="139"/>
      <c r="CX4588" s="139"/>
      <c r="CY4588" s="139"/>
      <c r="CZ4588" s="139"/>
      <c r="DA4588" s="139"/>
      <c r="DB4588" s="120"/>
      <c r="DC4588" s="120"/>
      <c r="DD4588" s="120"/>
      <c r="DE4588" s="120"/>
      <c r="DF4588" s="120"/>
      <c r="DG4588" s="120"/>
      <c r="DH4588" s="120"/>
      <c r="DI4588" s="120"/>
      <c r="DJ4588" s="120"/>
      <c r="DK4588" s="120"/>
      <c r="DL4588" s="120"/>
      <c r="DM4588" s="120"/>
      <c r="DN4588" s="120"/>
    </row>
    <row r="4589" spans="1:118" s="119" customFormat="1" ht="14.25" customHeight="1">
      <c r="A4589" s="228"/>
      <c r="B4589" s="318"/>
      <c r="C4589" s="321"/>
      <c r="D4589" s="237"/>
      <c r="E4589" s="237"/>
      <c r="F4589" s="243"/>
      <c r="G4589" s="122">
        <v>2.7</v>
      </c>
      <c r="H4589" s="84"/>
      <c r="I4589" s="84"/>
      <c r="J4589" s="84"/>
      <c r="K4589" s="84"/>
      <c r="L4589" s="84"/>
      <c r="M4589" s="84"/>
      <c r="N4589" s="84"/>
      <c r="O4589" s="84"/>
      <c r="P4589" s="84"/>
      <c r="Q4589" s="84"/>
      <c r="R4589" s="84"/>
      <c r="S4589" s="84"/>
      <c r="T4589" s="84"/>
      <c r="U4589" s="84"/>
      <c r="V4589" s="84"/>
      <c r="W4589" s="84"/>
      <c r="X4589" s="84"/>
      <c r="Y4589" s="84"/>
      <c r="Z4589" s="84"/>
      <c r="AA4589" s="84"/>
      <c r="AB4589" s="84"/>
      <c r="AC4589" s="80"/>
      <c r="AD4589" s="80"/>
      <c r="AE4589" s="80"/>
      <c r="AF4589" s="80"/>
      <c r="AG4589" s="80"/>
      <c r="AH4589" s="80"/>
      <c r="AI4589" s="80"/>
      <c r="AJ4589" s="80"/>
      <c r="AK4589" s="80"/>
      <c r="AL4589" s="80"/>
      <c r="AM4589" s="240"/>
      <c r="AN4589" s="240"/>
      <c r="AO4589" s="240"/>
      <c r="AP4589" s="240"/>
      <c r="AQ4589" s="240"/>
      <c r="AR4589" s="240"/>
      <c r="AS4589" s="240"/>
      <c r="AT4589" s="256"/>
      <c r="AU4589" s="256"/>
      <c r="AV4589" s="259"/>
      <c r="AW4589" s="259"/>
      <c r="AX4589" s="256"/>
      <c r="AY4589" s="256"/>
      <c r="AZ4589" s="256"/>
      <c r="BA4589" s="256"/>
      <c r="BB4589" s="256"/>
      <c r="BC4589" s="256"/>
      <c r="BD4589" s="256"/>
      <c r="BE4589" s="256"/>
      <c r="BF4589" s="256"/>
      <c r="BG4589" s="256"/>
      <c r="BH4589" s="256"/>
      <c r="BI4589" s="256"/>
      <c r="BJ4589" s="256"/>
      <c r="BK4589" s="256"/>
      <c r="BL4589" s="262"/>
      <c r="BM4589" s="262"/>
      <c r="BN4589" s="262"/>
      <c r="BO4589" s="262"/>
      <c r="BP4589" s="262"/>
      <c r="BQ4589" s="262"/>
      <c r="BR4589" s="270"/>
      <c r="BS4589" s="270"/>
      <c r="BT4589" s="270"/>
      <c r="BU4589" s="270"/>
      <c r="BV4589" s="270"/>
      <c r="BW4589" s="270"/>
      <c r="BX4589" s="256"/>
      <c r="BY4589" s="256"/>
      <c r="BZ4589" s="256"/>
      <c r="CA4589" s="267"/>
      <c r="CB4589" s="267"/>
      <c r="CC4589" s="274"/>
      <c r="CD4589" s="267"/>
      <c r="CE4589" s="267"/>
      <c r="CF4589" s="267"/>
      <c r="CG4589" s="267"/>
      <c r="CH4589" s="267"/>
      <c r="CI4589" s="267"/>
      <c r="CJ4589" s="267"/>
      <c r="CK4589" s="267"/>
      <c r="CL4589" s="265"/>
      <c r="CM4589" s="272"/>
      <c r="CN4589" s="264"/>
      <c r="CO4589" s="138"/>
      <c r="CP4589" s="226"/>
      <c r="CQ4589" s="226"/>
      <c r="CR4589" s="226"/>
      <c r="CS4589" s="139"/>
      <c r="CT4589" s="139"/>
      <c r="CU4589" s="139"/>
      <c r="CV4589" s="139"/>
      <c r="CW4589" s="139"/>
      <c r="CX4589" s="139"/>
      <c r="CY4589" s="139"/>
      <c r="CZ4589" s="139"/>
      <c r="DA4589" s="139"/>
      <c r="DB4589" s="120"/>
      <c r="DC4589" s="120"/>
      <c r="DD4589" s="120"/>
      <c r="DE4589" s="120"/>
      <c r="DF4589" s="120"/>
      <c r="DG4589" s="120"/>
      <c r="DH4589" s="120"/>
      <c r="DI4589" s="120"/>
      <c r="DJ4589" s="120"/>
      <c r="DK4589" s="120"/>
      <c r="DL4589" s="120"/>
      <c r="DM4589" s="120"/>
      <c r="DN4589" s="120"/>
    </row>
    <row r="4590" spans="1:118" s="119" customFormat="1" ht="14.25" customHeight="1">
      <c r="A4590" s="228"/>
      <c r="B4590" s="318"/>
      <c r="C4590" s="321"/>
      <c r="D4590" s="237"/>
      <c r="E4590" s="237"/>
      <c r="F4590" s="243"/>
      <c r="G4590" s="122">
        <v>3</v>
      </c>
      <c r="H4590" s="84"/>
      <c r="I4590" s="84"/>
      <c r="J4590" s="84"/>
      <c r="K4590" s="84"/>
      <c r="L4590" s="84"/>
      <c r="M4590" s="84"/>
      <c r="N4590" s="84"/>
      <c r="O4590" s="84"/>
      <c r="P4590" s="84"/>
      <c r="Q4590" s="84"/>
      <c r="R4590" s="84"/>
      <c r="S4590" s="84"/>
      <c r="T4590" s="84"/>
      <c r="U4590" s="84"/>
      <c r="V4590" s="84"/>
      <c r="W4590" s="84"/>
      <c r="X4590" s="84"/>
      <c r="Y4590" s="84"/>
      <c r="Z4590" s="84"/>
      <c r="AA4590" s="84"/>
      <c r="AB4590" s="84"/>
      <c r="AC4590" s="80"/>
      <c r="AD4590" s="80"/>
      <c r="AE4590" s="80"/>
      <c r="AF4590" s="80"/>
      <c r="AG4590" s="80"/>
      <c r="AH4590" s="80"/>
      <c r="AI4590" s="80"/>
      <c r="AJ4590" s="80"/>
      <c r="AK4590" s="80"/>
      <c r="AL4590" s="80"/>
      <c r="AM4590" s="240"/>
      <c r="AN4590" s="240"/>
      <c r="AO4590" s="240"/>
      <c r="AP4590" s="240"/>
      <c r="AQ4590" s="240"/>
      <c r="AR4590" s="240"/>
      <c r="AS4590" s="240"/>
      <c r="AT4590" s="256"/>
      <c r="AU4590" s="256"/>
      <c r="AV4590" s="259"/>
      <c r="AW4590" s="259"/>
      <c r="AX4590" s="256"/>
      <c r="AY4590" s="256"/>
      <c r="AZ4590" s="256"/>
      <c r="BA4590" s="256"/>
      <c r="BB4590" s="256"/>
      <c r="BC4590" s="256"/>
      <c r="BD4590" s="256"/>
      <c r="BE4590" s="256"/>
      <c r="BF4590" s="256"/>
      <c r="BG4590" s="256"/>
      <c r="BH4590" s="256"/>
      <c r="BI4590" s="256"/>
      <c r="BJ4590" s="256"/>
      <c r="BK4590" s="256"/>
      <c r="BL4590" s="262"/>
      <c r="BM4590" s="262"/>
      <c r="BN4590" s="262"/>
      <c r="BO4590" s="262"/>
      <c r="BP4590" s="262"/>
      <c r="BQ4590" s="262"/>
      <c r="BR4590" s="270"/>
      <c r="BS4590" s="270"/>
      <c r="BT4590" s="270"/>
      <c r="BU4590" s="270"/>
      <c r="BV4590" s="270"/>
      <c r="BW4590" s="270"/>
      <c r="BX4590" s="256"/>
      <c r="BY4590" s="256"/>
      <c r="BZ4590" s="256"/>
      <c r="CA4590" s="267"/>
      <c r="CB4590" s="267"/>
      <c r="CC4590" s="274"/>
      <c r="CD4590" s="267"/>
      <c r="CE4590" s="267"/>
      <c r="CF4590" s="267"/>
      <c r="CG4590" s="267"/>
      <c r="CH4590" s="267"/>
      <c r="CI4590" s="267"/>
      <c r="CJ4590" s="267"/>
      <c r="CK4590" s="267"/>
      <c r="CL4590" s="265"/>
      <c r="CM4590" s="272"/>
      <c r="CN4590" s="264"/>
      <c r="CO4590" s="138"/>
      <c r="CP4590" s="226"/>
      <c r="CQ4590" s="226"/>
      <c r="CR4590" s="226"/>
      <c r="CS4590" s="139"/>
      <c r="CT4590" s="139"/>
      <c r="CU4590" s="139"/>
      <c r="CV4590" s="139"/>
      <c r="CW4590" s="139"/>
      <c r="CX4590" s="139"/>
      <c r="CY4590" s="139"/>
      <c r="CZ4590" s="139"/>
      <c r="DA4590" s="139"/>
      <c r="DB4590" s="120"/>
      <c r="DC4590" s="120"/>
      <c r="DD4590" s="120"/>
      <c r="DE4590" s="120"/>
      <c r="DF4590" s="120"/>
      <c r="DG4590" s="120"/>
      <c r="DH4590" s="120"/>
      <c r="DI4590" s="120"/>
      <c r="DJ4590" s="120"/>
      <c r="DK4590" s="120"/>
      <c r="DL4590" s="120"/>
      <c r="DM4590" s="120"/>
      <c r="DN4590" s="120"/>
    </row>
    <row r="4591" spans="1:118" s="119" customFormat="1" ht="14.25" customHeight="1">
      <c r="A4591" s="228"/>
      <c r="B4591" s="318"/>
      <c r="C4591" s="321"/>
      <c r="D4591" s="237"/>
      <c r="E4591" s="237"/>
      <c r="F4591" s="244"/>
      <c r="G4591" s="123">
        <v>3.9</v>
      </c>
      <c r="H4591" s="85"/>
      <c r="I4591" s="85"/>
      <c r="J4591" s="85"/>
      <c r="K4591" s="85"/>
      <c r="L4591" s="85"/>
      <c r="M4591" s="85"/>
      <c r="N4591" s="85"/>
      <c r="O4591" s="85"/>
      <c r="P4591" s="85"/>
      <c r="Q4591" s="85"/>
      <c r="R4591" s="85"/>
      <c r="S4591" s="85"/>
      <c r="T4591" s="85"/>
      <c r="U4591" s="85"/>
      <c r="V4591" s="85"/>
      <c r="W4591" s="85"/>
      <c r="X4591" s="85"/>
      <c r="Y4591" s="85"/>
      <c r="Z4591" s="85"/>
      <c r="AA4591" s="85"/>
      <c r="AB4591" s="85"/>
      <c r="AC4591" s="81"/>
      <c r="AD4591" s="81"/>
      <c r="AE4591" s="81"/>
      <c r="AF4591" s="81"/>
      <c r="AG4591" s="81"/>
      <c r="AH4591" s="81"/>
      <c r="AI4591" s="81"/>
      <c r="AJ4591" s="81"/>
      <c r="AK4591" s="81"/>
      <c r="AL4591" s="81"/>
      <c r="AM4591" s="240"/>
      <c r="AN4591" s="240"/>
      <c r="AO4591" s="240"/>
      <c r="AP4591" s="240"/>
      <c r="AQ4591" s="240"/>
      <c r="AR4591" s="240"/>
      <c r="AS4591" s="240"/>
      <c r="AT4591" s="256"/>
      <c r="AU4591" s="256"/>
      <c r="AV4591" s="259"/>
      <c r="AW4591" s="259"/>
      <c r="AX4591" s="256"/>
      <c r="AY4591" s="256"/>
      <c r="AZ4591" s="256"/>
      <c r="BA4591" s="256"/>
      <c r="BB4591" s="256"/>
      <c r="BC4591" s="256"/>
      <c r="BD4591" s="256"/>
      <c r="BE4591" s="256"/>
      <c r="BF4591" s="256"/>
      <c r="BG4591" s="256"/>
      <c r="BH4591" s="256"/>
      <c r="BI4591" s="256"/>
      <c r="BJ4591" s="256"/>
      <c r="BK4591" s="256"/>
      <c r="BL4591" s="262"/>
      <c r="BM4591" s="262"/>
      <c r="BN4591" s="262"/>
      <c r="BO4591" s="262"/>
      <c r="BP4591" s="262"/>
      <c r="BQ4591" s="262"/>
      <c r="BR4591" s="270"/>
      <c r="BS4591" s="270"/>
      <c r="BT4591" s="270"/>
      <c r="BU4591" s="270"/>
      <c r="BV4591" s="270"/>
      <c r="BW4591" s="270"/>
      <c r="BX4591" s="256"/>
      <c r="BY4591" s="256"/>
      <c r="BZ4591" s="256"/>
      <c r="CA4591" s="267"/>
      <c r="CB4591" s="267"/>
      <c r="CC4591" s="274"/>
      <c r="CD4591" s="267"/>
      <c r="CE4591" s="267"/>
      <c r="CF4591" s="267"/>
      <c r="CG4591" s="267"/>
      <c r="CH4591" s="267"/>
      <c r="CI4591" s="267"/>
      <c r="CJ4591" s="267"/>
      <c r="CK4591" s="267"/>
      <c r="CL4591" s="265"/>
      <c r="CM4591" s="272"/>
      <c r="CN4591" s="264"/>
      <c r="CO4591" s="138"/>
      <c r="CP4591" s="226"/>
      <c r="CQ4591" s="226"/>
      <c r="CR4591" s="226"/>
      <c r="CS4591" s="139"/>
      <c r="CT4591" s="139"/>
      <c r="CU4591" s="139"/>
      <c r="CV4591" s="139"/>
      <c r="CW4591" s="139"/>
      <c r="CX4591" s="139"/>
      <c r="CY4591" s="139"/>
      <c r="CZ4591" s="139"/>
      <c r="DA4591" s="139"/>
      <c r="DB4591" s="120"/>
      <c r="DC4591" s="120"/>
      <c r="DD4591" s="120"/>
      <c r="DE4591" s="120"/>
      <c r="DF4591" s="120"/>
      <c r="DG4591" s="120"/>
      <c r="DH4591" s="120"/>
      <c r="DI4591" s="120"/>
      <c r="DJ4591" s="120"/>
      <c r="DK4591" s="120"/>
      <c r="DL4591" s="120"/>
      <c r="DM4591" s="120"/>
      <c r="DN4591" s="120"/>
    </row>
    <row r="4592" spans="1:118" s="119" customFormat="1" ht="14.25" customHeight="1">
      <c r="A4592" s="229"/>
      <c r="B4592" s="319"/>
      <c r="C4592" s="322"/>
      <c r="D4592" s="238"/>
      <c r="E4592" s="238"/>
      <c r="F4592" s="245" t="s">
        <v>83</v>
      </c>
      <c r="G4592" s="246"/>
      <c r="H4592" s="82"/>
      <c r="I4592" s="82"/>
      <c r="J4592" s="82"/>
      <c r="K4592" s="82"/>
      <c r="L4592" s="82"/>
      <c r="M4592" s="82"/>
      <c r="N4592" s="82"/>
      <c r="O4592" s="82"/>
      <c r="P4592" s="82"/>
      <c r="Q4592" s="82"/>
      <c r="R4592" s="82"/>
      <c r="S4592" s="82"/>
      <c r="T4592" s="82"/>
      <c r="U4592" s="82">
        <v>0.5</v>
      </c>
      <c r="V4592" s="82"/>
      <c r="W4592" s="82"/>
      <c r="X4592" s="82"/>
      <c r="Y4592" s="82"/>
      <c r="Z4592" s="82"/>
      <c r="AA4592" s="82"/>
      <c r="AB4592" s="82"/>
      <c r="AC4592" s="35"/>
      <c r="AD4592" s="35"/>
      <c r="AE4592" s="35"/>
      <c r="AF4592" s="35"/>
      <c r="AG4592" s="35"/>
      <c r="AH4592" s="35"/>
      <c r="AI4592" s="35"/>
      <c r="AJ4592" s="35"/>
      <c r="AK4592" s="35"/>
      <c r="AL4592" s="35">
        <v>0.5</v>
      </c>
      <c r="AM4592" s="241"/>
      <c r="AN4592" s="241"/>
      <c r="AO4592" s="241"/>
      <c r="AP4592" s="241"/>
      <c r="AQ4592" s="241"/>
      <c r="AR4592" s="241"/>
      <c r="AS4592" s="241"/>
      <c r="AT4592" s="257"/>
      <c r="AU4592" s="257"/>
      <c r="AV4592" s="260"/>
      <c r="AW4592" s="260"/>
      <c r="AX4592" s="257"/>
      <c r="AY4592" s="257"/>
      <c r="AZ4592" s="257"/>
      <c r="BA4592" s="257"/>
      <c r="BB4592" s="257"/>
      <c r="BC4592" s="257"/>
      <c r="BD4592" s="257"/>
      <c r="BE4592" s="257"/>
      <c r="BF4592" s="257"/>
      <c r="BG4592" s="257"/>
      <c r="BH4592" s="257"/>
      <c r="BI4592" s="257"/>
      <c r="BJ4592" s="257"/>
      <c r="BK4592" s="257"/>
      <c r="BL4592" s="263"/>
      <c r="BM4592" s="263"/>
      <c r="BN4592" s="263"/>
      <c r="BO4592" s="263"/>
      <c r="BP4592" s="263"/>
      <c r="BQ4592" s="263"/>
      <c r="BR4592" s="271"/>
      <c r="BS4592" s="271"/>
      <c r="BT4592" s="271"/>
      <c r="BU4592" s="271"/>
      <c r="BV4592" s="271"/>
      <c r="BW4592" s="271"/>
      <c r="BX4592" s="257"/>
      <c r="BY4592" s="257"/>
      <c r="BZ4592" s="257"/>
      <c r="CA4592" s="268"/>
      <c r="CB4592" s="268"/>
      <c r="CC4592" s="275"/>
      <c r="CD4592" s="268"/>
      <c r="CE4592" s="268"/>
      <c r="CF4592" s="268"/>
      <c r="CG4592" s="268"/>
      <c r="CH4592" s="268"/>
      <c r="CI4592" s="268"/>
      <c r="CJ4592" s="268"/>
      <c r="CK4592" s="268"/>
      <c r="CL4592" s="265"/>
      <c r="CM4592" s="272"/>
      <c r="CN4592" s="264"/>
      <c r="CO4592" s="138"/>
      <c r="CP4592" s="226"/>
      <c r="CQ4592" s="226"/>
      <c r="CR4592" s="226"/>
      <c r="CS4592" s="139"/>
      <c r="CT4592" s="139"/>
      <c r="CU4592" s="139"/>
      <c r="CV4592" s="139"/>
      <c r="CW4592" s="139"/>
      <c r="CX4592" s="139"/>
      <c r="CY4592" s="139"/>
      <c r="CZ4592" s="139"/>
      <c r="DA4592" s="139"/>
      <c r="DB4592" s="120"/>
      <c r="DC4592" s="120"/>
      <c r="DD4592" s="120"/>
      <c r="DE4592" s="120"/>
      <c r="DF4592" s="120"/>
      <c r="DG4592" s="120"/>
      <c r="DH4592" s="120"/>
      <c r="DI4592" s="120"/>
      <c r="DJ4592" s="120"/>
      <c r="DK4592" s="120"/>
      <c r="DL4592" s="120"/>
      <c r="DM4592" s="120"/>
      <c r="DN4592" s="120"/>
    </row>
    <row r="4593" spans="1:118" s="119" customFormat="1" ht="14.25" customHeight="1">
      <c r="A4593" s="227">
        <f t="shared" si="1390"/>
        <v>569</v>
      </c>
      <c r="B4593" s="520" t="s">
        <v>535</v>
      </c>
      <c r="C4593" s="523" t="s">
        <v>536</v>
      </c>
      <c r="D4593" s="236">
        <v>43896</v>
      </c>
      <c r="E4593" s="236" t="s">
        <v>503</v>
      </c>
      <c r="F4593" s="253" t="s">
        <v>80</v>
      </c>
      <c r="G4593" s="254"/>
      <c r="H4593" s="82" t="s">
        <v>69</v>
      </c>
      <c r="I4593" s="82"/>
      <c r="J4593" s="82" t="s">
        <v>60</v>
      </c>
      <c r="K4593" s="82" t="s">
        <v>60</v>
      </c>
      <c r="L4593" s="82" t="s">
        <v>60</v>
      </c>
      <c r="M4593" s="82" t="s">
        <v>60</v>
      </c>
      <c r="N4593" s="82" t="s">
        <v>60</v>
      </c>
      <c r="O4593" s="82"/>
      <c r="P4593" s="82" t="s">
        <v>60</v>
      </c>
      <c r="Q4593" s="82" t="s">
        <v>60</v>
      </c>
      <c r="R4593" s="82" t="s">
        <v>60</v>
      </c>
      <c r="S4593" s="82" t="s">
        <v>60</v>
      </c>
      <c r="T4593" s="82" t="s">
        <v>60</v>
      </c>
      <c r="U4593" s="82" t="s">
        <v>60</v>
      </c>
      <c r="V4593" s="82"/>
      <c r="W4593" s="82" t="s">
        <v>60</v>
      </c>
      <c r="X4593" s="82" t="s">
        <v>60</v>
      </c>
      <c r="Y4593" s="82" t="s">
        <v>60</v>
      </c>
      <c r="Z4593" s="82" t="s">
        <v>60</v>
      </c>
      <c r="AA4593" s="82" t="s">
        <v>60</v>
      </c>
      <c r="AB4593" s="82" t="s">
        <v>60</v>
      </c>
      <c r="AC4593" s="82"/>
      <c r="AD4593" s="82" t="s">
        <v>60</v>
      </c>
      <c r="AE4593" s="82" t="s">
        <v>60</v>
      </c>
      <c r="AF4593" s="82" t="s">
        <v>60</v>
      </c>
      <c r="AG4593" s="82" t="s">
        <v>60</v>
      </c>
      <c r="AH4593" s="82" t="s">
        <v>60</v>
      </c>
      <c r="AI4593" s="82" t="s">
        <v>1471</v>
      </c>
      <c r="AJ4593" s="82"/>
      <c r="AK4593" s="82" t="s">
        <v>60</v>
      </c>
      <c r="AL4593" s="82" t="s">
        <v>60</v>
      </c>
      <c r="AM4593" s="239">
        <f>COUNTIF(H4593:AL4593,"PH")+COUNTIF(H4593:AL4593,"PH/L")+COUNTIF(H4593:AL4593,"PM")</f>
        <v>0</v>
      </c>
      <c r="AN4593" s="239">
        <f>COUNTIF(H4593:AL4593,"PD")+COUNTIF(H4593:AL4593,"PDD")+COUNTIF(H4593:AL4593,"P/DS")/2+COUNTIF(H4593:AL4593,"PMD")</f>
        <v>0</v>
      </c>
      <c r="AO4593" s="239">
        <f>COUNTIF(H4593:AL4593,"PN")+COUNTIF(H4593:AL4593,"P/NS")/2+COUNTIF(H4593:AL4593,"PH")+COUNTIF(H4593:AL4593,"PH/F")/2+COUNTIF(H4593:AL4593,"PH/L")/2+COUNTIF(H4593:AL4593,"PM")</f>
        <v>0</v>
      </c>
      <c r="AP4593" s="239">
        <f>COUNTIF(H4593:AL4593,"BH")+COUNTIF(H4593:AL4593,"AL/BL")+COUNTIF(H4593:AL4593,"UL/BL")+COUNTIF(H4593:AL4593,"BM")</f>
        <v>0</v>
      </c>
      <c r="AQ4593" s="239">
        <f>COUNTIF(H4593:AL4593,"DS")+COUNTIF(H4593:AL4593,"AL/DS")/2+COUNTIF(H4593:AL4593,"UL/DS")/2+COUNTIF(H4593:AL4593,"CT")+COUNTIF(H4593:AL4593,"MD")</f>
        <v>24.5</v>
      </c>
      <c r="AR4593" s="239">
        <f>COUNTIF(H4593:AL4593,"NS")+COUNTIF(H4593:AL4593,"AL/NS")/2+COUNTIF(H4593:AL4593,"UL/NS")/2+COUNTIF(H4593:AL4593,"BH")+COUNTIF(H4593:AL4593,"AL/BF")/2+COUNTIF(H4593:AL4593,"AL/BL")/2+COUNTIF(H4593:AL4593,"UL/BL")/2+COUNTIF(H4593:AL4593,"UL/BF")/2+COUNTIF(H4593:AL4593,"BM")</f>
        <v>0</v>
      </c>
      <c r="AS4593" s="239">
        <f>COUNTIF(H4593:AL4593,"AL")+COUNTIF(H4593:AL4593,"AL/DS")/2+COUNTIF(H4593:AL4593,"AL/NS")/2+COUNTIF(H4593:AL4593,"NH")+COUNTIF(H4593:AL4593,"SL")+COUNTIF(H4593:AL4593,"NHD")+COUNTIF(H4593:AL4593,"B")+COUNTIF(H4593:AL4593,"HL")+COUNTIF(H4593:AL4593,"AL/BF")/2+COUNTIF(H4593:AL4593,"AL/BL")/2</f>
        <v>1</v>
      </c>
      <c r="AT4593" s="255">
        <f>COUNTIF(H4593:AL4593,"PD")+COUNTIF(H4593:AL4593,"PN")+COUNTIF(H4593:AL4593,"P/DS")/2+COUNTIF(H4593:AL4593,"P/NS")/2+COUNTIF(H4593:AL4593,"DS")+COUNTIF(H4593:AL4593,"NS")+COUNTIF(H4593:AL4593,"AL")+COUNTIF(H4593:AL4593,"AL/DS")+COUNTIF(H4593:AL4593,"AL/NS")+COUNTIF(H4593:AL4593,"NH")+COUNTIF(H4593:AL4593,"SL")+COUNTIF(H4593:AL4593,"UL/DS")/2+COUNTIF(H4593:AL4593,"UL/NS")/2+COUNTIF(H4593:AL4593,"CT")+COUNTIF(H4593:AL4593,"NHD")+COUNTIF(H4593:AL4593,"PDD")+COUNTIF(H4593:AL4593,"B")+COUNTIF(H4593:AL4593,"HL")+COUNTIF(H4593:AL4593,"PH")+COUNTIF(H4593:AL4593,"BH")+COUNTIF(H4593:AL4593,"AL/BF")+COUNTIF(H4593:AL4593,"AL/BL")+COUNTIF(H4593:AL4593,"UL/BF")/2+COUNTIF(H4593:AL4593,"UL/BL")/2+COUNTIF(H4593:AL4593,"PH/F")/2+COUNTIF(H4593:AL4593,"PH/L")/2+COUNTIF(H4593:AL4593,"MD")+COUNTIF(H4593:AL4593,"PMD")+COUNTIF(H4593:AL4593,"PM")+COUNTIF(H4593:AL4593,"BM")</f>
        <v>25.5</v>
      </c>
      <c r="AU4593" s="255">
        <f>COUNTIF(H4593:AL4593,"P/DS")/2+COUNTIF(H4593:AL4593,"P/NS")/2+COUNTIF(H4593:AL4593,"IL")+COUNTIF(H4593:AL4593,"NL")+COUNTIF(H4593:AL4593,"UL")+COUNTIF(H4593:AL4593,"UL/DS")/2+COUNTIF(H4593:AL4593,"UL/NS")/2+COUNTIF(H4593:AL4593,"KT")+COUNTIF(H4593:AL4593,"UL/BF")/2+COUNTIF(H4593:AL4593,"UL/BL")/2+COUNTIF(H4593:AL4593,"PH/F")/2+COUNTIF(H4593:AL4593,"PH/L")/2+COUNTIF(H4593:AL4593,"NB")</f>
        <v>0.5</v>
      </c>
      <c r="AV4593" s="258">
        <f>COUNTIF(H4593:AL4593,"PN")+COUNTIF(H4593:AL4593,"TVD")+COUNTIF(H4593:AL4593,"PH")+COUNTIF(H4593:AL4593,"PM")+COUNTIF(H4593:AL4593,"PDD")-COUNTIFS(H4593:AL4593,"PN",H4600:AL4600,"&gt;=3")-COUNTIFS(H4593:AL4593,"PM",H4600:AL4600,"&gt;=3")</f>
        <v>0</v>
      </c>
      <c r="AW4593" s="258">
        <f>COUNTIF(H4593:AL4593,"NS")+COUNTIF(H4593:AL4593,"D")+COUNTIF(H4593:AL4593,"BH")+COUNTIF(H4593:AL4593,"NHD")+COUNTIF(H4593:AL4593,"BM")-COUNTIFS(H4593:AL4593,"NS",H4600:AL4600,"&gt;=3")-COUNTIFS(H4593:AL4593,"BH",H4600:AL4600,"&gt;=3")-COUNTIFS(H4593:AL4593,"BM",H4600:AL4600,"&gt;=3")</f>
        <v>0</v>
      </c>
      <c r="AX4593" s="255">
        <f>COUNTIF(H4593:AL4593,"AL")+COUNTIF(H4593:AL4593,"AL/DS")/2+COUNTIF(H4593:AL4593,"AL/NS")/2+COUNTIF(H4593:AL4593,"AL/BF")+COUNTIF(H4593:AL4593,"AL/BL")/2</f>
        <v>0</v>
      </c>
      <c r="AY4593" s="255">
        <f>COUNTIF(H4593:AL4593,"SL")</f>
        <v>0</v>
      </c>
      <c r="AZ4593" s="255">
        <f>COUNTIF(H4593:AL4593,"NH")</f>
        <v>1</v>
      </c>
      <c r="BA4593" s="255">
        <f>COUNTIF(H4593:AL4593,"HL")</f>
        <v>0</v>
      </c>
      <c r="BB4593" s="255">
        <f>COUNTIF(G4593:AL4593,"P/DS")/2+COUNTIF(G4593:AL4593,"P/NS")/2+COUNTIF(G4593:AL4593,"UL")+COUNTIF(G4593:AL4593,"UL/DS")/2+COUNTIF(G4593:AL4593,"UL/NS")/2+COUNTIF(G4593:AL4593,"UL/BL")/2+COUNTIF(G4593:AL4593,"UL/BF")/2+COUNTIF(G4593:AL4593,"PH/F")/2+COUNTIF(G4593:AL4593,"PH/L")/2</f>
        <v>0.5</v>
      </c>
      <c r="BC4593" s="255">
        <f>COUNTIF(H4593:AL4593,"NB")</f>
        <v>0</v>
      </c>
      <c r="BD4593" s="255">
        <f>COUNTIF(H4593:AL4593,"NL")</f>
        <v>0</v>
      </c>
      <c r="BE4593" s="255">
        <f>COUNTIF(H4593:AL4593,"IL")</f>
        <v>0</v>
      </c>
      <c r="BF4593" s="255">
        <f>COUNTIF(H4593:AL4593,"KT")</f>
        <v>0</v>
      </c>
      <c r="BG4593" s="255">
        <f>COUNTIF(H4593:AL4593,"L70")</f>
        <v>0</v>
      </c>
      <c r="BH4593" s="255">
        <f>COUNTIF(H4593:AL4593,"MD")</f>
        <v>0</v>
      </c>
      <c r="BI4593" s="255">
        <f>COUNTIF(H4593:AL4593,"PMD")</f>
        <v>0</v>
      </c>
      <c r="BJ4593" s="255">
        <f>COUNTIF(H4593:AL4593,"PM")</f>
        <v>0</v>
      </c>
      <c r="BK4593" s="255">
        <f>COUNTIF(H4593:AL4593,"BM")</f>
        <v>0</v>
      </c>
      <c r="BL4593" s="261">
        <f>SUMIF(H4593:AL4593,"PD",H4594:AL4594)+SUMIF(H4593:AL4593,"PN",H4594:AL4594)+SUMIF(H4593:AL4593,"P/DS",H4594:AL4594)+SUMIF(H4593:AL4593,"PN/F",H4594:AL4594)+SUMIF(H4593:AL4593,"PN/L",H4594:AL4594)+SUMIF(H4593:AL4593,"TV",H4594:AL4594)+SUMIF(H4593:AL4593,"TVD",H4594:AL4594)+SUMIF(H4593:AL4593,"PDD",H4594:AL4594)</f>
        <v>0</v>
      </c>
      <c r="BM4593" s="261">
        <f>SUMIF(H4593:AL4593,"PD",H4595:AL4595)+SUMIF(H4593:AL4593,"PN",H4595:AL4595)+SUMIF(H4593:AL4593,"P/DS",H4595:AL4595)+SUMIF(H4593:AL4593,"PN/F",H4595:AL4595)+SUMIF(H4593:AL4593,"PN/L",H4595:AL4595)+SUMIF(H4593:AL4593,"TV",H4595:AL4595)+SUMIF(H4593:AL4593,"TVD",H4595:AL4595)+SUMIF(H4593:AL4593,"PDD",H4595:AL4595)+SUMIF(H4593:AL4593,"PMD",H4595:AL4595)</f>
        <v>0</v>
      </c>
      <c r="BN4593" s="261">
        <f>SUMIF(H4593:AL4593,"PD",H4596:AL4596)+SUMIF(H4593:AL4593,"PN",H4596:AL4596)+SUMIF(H4593:AL4593,"P/DS",H4596:AL4596)+SUMIF(H4593:AL4593,"PN/F",H4596:AL4596)+SUMIF(H4593:AL4593,"PN/L",H4596:AL4596)+SUMIF(H4593:AL4593,"TV",H4596:AL4596)+SUMIF(H4593:AL4593,"TVD",H4596:AL4596)</f>
        <v>0</v>
      </c>
      <c r="BO4593" s="261">
        <f>SUMIF(H4593:AL4593,"PD",H4597:AL4597)+SUMIF(H4593:AL4593,"PN",H4597:AL4597)+SUMIF(H4593:AL4593,"P/DS",H4597:AL4597)+SUMIF(H4593:AL4593,"PN/F",H4597:AL4597)+SUMIF(H4593:AL4593,"PN/L",H4597:AL4597)+SUMIF(H4593:AL4593,"TV",H4597:AL4597)+SUMIF(H4593:AL4593,"TVD",H4597:AL4597)</f>
        <v>0</v>
      </c>
      <c r="BP4593" s="261">
        <f>SUMIF(H4593:AL4593,"PD",H4598:AL4598)+SUMIF(H4593:AL4593,"PN",H4598:AL4598)+SUMIF(H4593:AL4593,"P/DS",H4598:AL4598)+SUMIF(H4593:AL4593,"PN/F",H4598:AL4598)+SUMIF(H4593:AL4593,"PN/L",H4598:AL4598)+SUMIF(H4593:AL4593,"TV",H4598:AL4598)+SUMIF(H4593:AL4593,"TVD",H4598:AL4598)+SUMIF(H4593:AL4593,"PDD",H4598:AL4598)+SUMIF(H4593:AL4593,"PH",H4598:AL4598)+SUMIF(H4593:AL4593,"PM",H4598:AL4598)</f>
        <v>0</v>
      </c>
      <c r="BQ4593" s="261">
        <f>SUMIF(H4593:AL4593,"PD",H4599:AL4599)+SUMIF(H4593:AL4593,"PN",H4599:AL4599)+SUMIF(H4593:AL4593,"P/DS",H4599:AL4599)+SUMIF(H4593:AL4593,"PN/F",H4599:AL4599)+SUMIF(H4593:AL4593,"PN/L",H4599:AL4599)+SUMIF(H4593:AL4593,"TV",H4599:AL4599)+SUMIF(H4593:AL4593,"TVD",H4599:AL4599)+SUMIF(H4593:AL4593,"PDD",H4599:AL4599)+SUMIF(H4593:AL4593,"PH",H4599:AL4599)+SUMIF(H4593:AL4593,"PM",H4599:AL4599)</f>
        <v>0</v>
      </c>
      <c r="BR4593" s="269">
        <f>SUM(H4594:AL4594)-BL4593</f>
        <v>7.5</v>
      </c>
      <c r="BS4593" s="269">
        <f>SUM(H4595:AL4595)-BM4593</f>
        <v>0</v>
      </c>
      <c r="BT4593" s="269">
        <f>SUM(H4596:AL4596)-BN4593</f>
        <v>0</v>
      </c>
      <c r="BU4593" s="269">
        <f>SUM(H4597:AL4597)-BO4593</f>
        <v>0</v>
      </c>
      <c r="BV4593" s="269">
        <f>SUM(H4598:AL4598)-BP4593</f>
        <v>0</v>
      </c>
      <c r="BW4593" s="269">
        <f>SUM(H4599:AL4599)-BQ4593</f>
        <v>0</v>
      </c>
      <c r="BX4593" s="255">
        <f>SUMIF(H4593:AL4593,"PD",H4600:AL4600)+SUMIF(H4593:AL4593,"PN",H4600:AL4600)+SUMIF(H4593:AL4593,"P/DS",H4600:AL4600)+SUMIF(H4593:AL4593,"PN/F",H4600:AL4600)+SUMIF(H4593:AL4593,"PN/L",H4600:AL4600)</f>
        <v>0</v>
      </c>
      <c r="BY4593" s="255">
        <f>SUM(H4600:AL4600)-BX4593</f>
        <v>0</v>
      </c>
      <c r="BZ4593" s="255">
        <f t="shared" ref="BZ4593" si="1395">+SUM(BL4593:BW4600)</f>
        <v>7.5</v>
      </c>
      <c r="CA4593" s="266">
        <f>(COUNTIFS(H4593:AL4593,"PD",H4594:AL4594,"&gt;=2"))*0.5-IF(CN4593="VP",COUNTIFS($H$16:$AL$16,"SAT",H4593:AL4593,"PD",H4594:AL4594,"&gt;=2"))*0.5</f>
        <v>0</v>
      </c>
      <c r="CB4593" s="266">
        <f>(COUNTIFS(H4593:AL4593,"PN",H4595:AL4595,"&gt;=0.5",H4594:AL4594,"&gt;=1.5"))*0.5+COUNTIFS(H4593:AL4593,"PDD",H4595:AL4595,"&gt;=0.5",H4594:AL4594,"&gt;=1.5")*0.5</f>
        <v>0</v>
      </c>
      <c r="CC4593" s="273">
        <f>(COUNTIFS(H4593:AL4593,"TV",H4595:AL4595,"&gt;=10"))*0.5+(COUNTIFS(H4593:AL4593,"PMD",H4595:AL4595,"&gt;=2"))*0.5</f>
        <v>0</v>
      </c>
      <c r="CD4593" s="266">
        <f>(COUNTIFS(H4593:AL4593,"TVD",H4597:AL4597,"&gt;=6.5",H4595:AL4595,"&gt;=3.5"))*0.5</f>
        <v>0</v>
      </c>
      <c r="CE4593" s="266">
        <f>(COUNTIFS(H4593:AL4593,"PD",H4598:AL4598,"&gt;=10"))*0.5</f>
        <v>0</v>
      </c>
      <c r="CF4593" s="266">
        <f>(COUNTIFS(H4593:AL4593,"PDD",H4598:AL4598,"&gt;=3.5",H4599:AL4599,"&gt;=6.5")+COUNTIFS(H4593:AL4593,"PH",H4599:AL4599,"&gt;=0.5",H4598:AL4598,"&gt;=1.5")+COUNTIFS(H4593:AL4593,"PM",H4599:AL4599,"&gt;=0.5",H4598:AL4598,"&gt;=1.5"))*0.5</f>
        <v>0</v>
      </c>
      <c r="CG4593" s="266">
        <f>(COUNTIFS(H4593:AL4593,"DS",H4594:AL4594,"&gt;=2")+COUNTIFS(H4593:AL4593,"AL/DS",H4594:AL4594,"&gt;=2"))*0.5-IF(CN4593="VP",COUNTIFS($H$16:$AL$16,"SAT",H4593:AL4593,"DS",H4594:AL4594,"&gt;=2"))*0.5</f>
        <v>1</v>
      </c>
      <c r="CH4593" s="266">
        <f>(COUNTIFS(H4593:AL4593,"NS",H4595:AL4595,"&gt;=0.5",H4594:AL4594,"&gt;=1.5")+COUNTIFS(H4593:AL4593,"AL/NS",H4595:AL4595,"&gt;=0.5",H4594:AL4594,"&gt;=1.5")+COUNTIFS(H4593:AL4593,"NHD",H4595:AL4595,"&gt;=4.5",H4598:AL4598,"&gt;=2",H4594:AL4594,"&gt;=1.5"))*0.5</f>
        <v>0</v>
      </c>
      <c r="CI4593" s="266">
        <f>(COUNTIF(H4595:AL4595,"&gt;=10")+COUNTIFS(H4593:AL4593,"MD",H4595:AL4595,"&gt;=2")-COUNTIFS(H4593:AL4593,"TV",H4595:AL4595,"&gt;=10"))*0.5</f>
        <v>0</v>
      </c>
      <c r="CJ4593" s="266">
        <f>(COUNTIFS(H4593:AL4593,"D",H4597:AL4597,"&gt;=6.5",H4595:AL4595,"&gt;=3.5"))*0.5</f>
        <v>0</v>
      </c>
      <c r="CK4593" s="266">
        <f>(COUNTIF(H4598:AL4598,"&gt;=10")-COUNTIFS(H4593:AL4593,"PD",H4598:AL4598,"&gt;=10"))*0.5</f>
        <v>0</v>
      </c>
      <c r="CL4593" s="265">
        <f>(COUNTIFS(H4593:AL4593,"NHD",H4598:AL4598,"&gt;=3.5",H4599:AL4599,"&gt;=6.5")+COUNTIFS(H4593:AL4593,"BH",H4598:AL4598,"&gt;=1.5",H4599:AL4599,"&gt;=0.5")+COUNTIFS(H4593:AL4593,"BM",H4598:AL4598,"&gt;=1.5",H4599:AL4599,"&gt;=0.5")+COUNTIFS(H4593:AL4593,"D",H4598:AL4598,"&gt;=1.5",H4599:AL4599,"&gt;=0.5"))*0.5</f>
        <v>0</v>
      </c>
      <c r="CM4593" s="272"/>
      <c r="CN4593" s="264" t="s">
        <v>723</v>
      </c>
      <c r="CO4593" s="138">
        <f t="shared" ref="CO4593" si="1396">+AM4593+AN4593+AO4593+AP4593+AQ4593+AR4593+AS4593+AU4593+BG4593</f>
        <v>26</v>
      </c>
      <c r="CP4593" s="225">
        <f>+SUM(I4594:I4599)-I4600</f>
        <v>0</v>
      </c>
      <c r="CQ4593" s="225">
        <f>+SUM(J4594:J4599)-J4600</f>
        <v>0</v>
      </c>
      <c r="CR4593" s="225">
        <f>+SUM(K4594:K4599)-K4600</f>
        <v>0</v>
      </c>
      <c r="CS4593" s="139"/>
      <c r="CT4593" s="139"/>
      <c r="CU4593" s="139"/>
      <c r="CV4593" s="139"/>
      <c r="CW4593" s="139"/>
      <c r="CX4593" s="139"/>
      <c r="CY4593" s="139"/>
      <c r="CZ4593" s="139"/>
      <c r="DA4593" s="139"/>
      <c r="DB4593" s="120"/>
      <c r="DC4593" s="120"/>
      <c r="DD4593" s="120"/>
      <c r="DE4593" s="120"/>
      <c r="DF4593" s="120"/>
      <c r="DG4593" s="120"/>
      <c r="DH4593" s="120"/>
      <c r="DI4593" s="120"/>
      <c r="DJ4593" s="120"/>
      <c r="DK4593" s="120"/>
      <c r="DL4593" s="120"/>
      <c r="DM4593" s="120"/>
      <c r="DN4593" s="120"/>
    </row>
    <row r="4594" spans="1:118" s="119" customFormat="1" ht="14.25" customHeight="1">
      <c r="A4594" s="228"/>
      <c r="B4594" s="521"/>
      <c r="C4594" s="524"/>
      <c r="D4594" s="237"/>
      <c r="E4594" s="237"/>
      <c r="F4594" s="242" t="s">
        <v>82</v>
      </c>
      <c r="G4594" s="121">
        <v>1.5</v>
      </c>
      <c r="H4594" s="83"/>
      <c r="I4594" s="83"/>
      <c r="J4594" s="83"/>
      <c r="K4594" s="83"/>
      <c r="L4594" s="83">
        <v>5</v>
      </c>
      <c r="M4594" s="83"/>
      <c r="N4594" s="83"/>
      <c r="O4594" s="83"/>
      <c r="P4594" s="83"/>
      <c r="Q4594" s="83"/>
      <c r="R4594" s="83"/>
      <c r="S4594" s="83">
        <v>2.5</v>
      </c>
      <c r="T4594" s="83"/>
      <c r="U4594" s="83"/>
      <c r="V4594" s="83"/>
      <c r="W4594" s="83"/>
      <c r="X4594" s="83"/>
      <c r="Y4594" s="83"/>
      <c r="Z4594" s="83"/>
      <c r="AA4594" s="83"/>
      <c r="AB4594" s="83"/>
      <c r="AC4594" s="79"/>
      <c r="AD4594" s="79"/>
      <c r="AE4594" s="79"/>
      <c r="AF4594" s="79"/>
      <c r="AG4594" s="79"/>
      <c r="AH4594" s="79"/>
      <c r="AI4594" s="79"/>
      <c r="AJ4594" s="79"/>
      <c r="AK4594" s="79"/>
      <c r="AL4594" s="79"/>
      <c r="AM4594" s="240"/>
      <c r="AN4594" s="240"/>
      <c r="AO4594" s="240"/>
      <c r="AP4594" s="240"/>
      <c r="AQ4594" s="240"/>
      <c r="AR4594" s="240"/>
      <c r="AS4594" s="240"/>
      <c r="AT4594" s="256"/>
      <c r="AU4594" s="256"/>
      <c r="AV4594" s="259"/>
      <c r="AW4594" s="259"/>
      <c r="AX4594" s="256"/>
      <c r="AY4594" s="256"/>
      <c r="AZ4594" s="256"/>
      <c r="BA4594" s="256"/>
      <c r="BB4594" s="256"/>
      <c r="BC4594" s="256"/>
      <c r="BD4594" s="256"/>
      <c r="BE4594" s="256"/>
      <c r="BF4594" s="256"/>
      <c r="BG4594" s="256"/>
      <c r="BH4594" s="256"/>
      <c r="BI4594" s="256"/>
      <c r="BJ4594" s="256"/>
      <c r="BK4594" s="256"/>
      <c r="BL4594" s="262"/>
      <c r="BM4594" s="262"/>
      <c r="BN4594" s="262"/>
      <c r="BO4594" s="262"/>
      <c r="BP4594" s="262"/>
      <c r="BQ4594" s="262"/>
      <c r="BR4594" s="270"/>
      <c r="BS4594" s="270"/>
      <c r="BT4594" s="270"/>
      <c r="BU4594" s="270"/>
      <c r="BV4594" s="270"/>
      <c r="BW4594" s="270"/>
      <c r="BX4594" s="256"/>
      <c r="BY4594" s="256"/>
      <c r="BZ4594" s="256"/>
      <c r="CA4594" s="267"/>
      <c r="CB4594" s="267"/>
      <c r="CC4594" s="274"/>
      <c r="CD4594" s="267"/>
      <c r="CE4594" s="267"/>
      <c r="CF4594" s="267"/>
      <c r="CG4594" s="267"/>
      <c r="CH4594" s="267"/>
      <c r="CI4594" s="267"/>
      <c r="CJ4594" s="267"/>
      <c r="CK4594" s="267"/>
      <c r="CL4594" s="265"/>
      <c r="CM4594" s="272"/>
      <c r="CN4594" s="264"/>
      <c r="CO4594" s="138"/>
      <c r="CP4594" s="226"/>
      <c r="CQ4594" s="226"/>
      <c r="CR4594" s="226"/>
      <c r="CS4594" s="139"/>
      <c r="CT4594" s="139"/>
      <c r="CU4594" s="139"/>
      <c r="CV4594" s="139"/>
      <c r="CW4594" s="139"/>
      <c r="CX4594" s="139"/>
      <c r="CY4594" s="139"/>
      <c r="CZ4594" s="139"/>
      <c r="DA4594" s="139"/>
      <c r="DB4594" s="120"/>
      <c r="DC4594" s="120"/>
      <c r="DD4594" s="120"/>
      <c r="DE4594" s="120"/>
      <c r="DF4594" s="120"/>
      <c r="DG4594" s="120"/>
      <c r="DH4594" s="120"/>
      <c r="DI4594" s="120"/>
      <c r="DJ4594" s="120"/>
      <c r="DK4594" s="120"/>
      <c r="DL4594" s="120"/>
      <c r="DM4594" s="120"/>
      <c r="DN4594" s="120"/>
    </row>
    <row r="4595" spans="1:118" s="119" customFormat="1" ht="14.25" customHeight="1">
      <c r="A4595" s="228"/>
      <c r="B4595" s="521"/>
      <c r="C4595" s="524"/>
      <c r="D4595" s="237"/>
      <c r="E4595" s="237"/>
      <c r="F4595" s="243"/>
      <c r="G4595" s="122">
        <v>2</v>
      </c>
      <c r="H4595" s="84"/>
      <c r="I4595" s="84"/>
      <c r="J4595" s="84"/>
      <c r="K4595" s="84"/>
      <c r="L4595" s="84"/>
      <c r="M4595" s="84"/>
      <c r="N4595" s="84"/>
      <c r="O4595" s="84"/>
      <c r="P4595" s="84"/>
      <c r="Q4595" s="84"/>
      <c r="R4595" s="84"/>
      <c r="S4595" s="84"/>
      <c r="T4595" s="84"/>
      <c r="U4595" s="84"/>
      <c r="V4595" s="84"/>
      <c r="W4595" s="84"/>
      <c r="X4595" s="84"/>
      <c r="Y4595" s="84"/>
      <c r="Z4595" s="84"/>
      <c r="AA4595" s="84"/>
      <c r="AB4595" s="84"/>
      <c r="AC4595" s="80"/>
      <c r="AD4595" s="80"/>
      <c r="AE4595" s="80"/>
      <c r="AF4595" s="80"/>
      <c r="AG4595" s="80"/>
      <c r="AH4595" s="80"/>
      <c r="AI4595" s="80"/>
      <c r="AJ4595" s="80"/>
      <c r="AK4595" s="80"/>
      <c r="AL4595" s="80"/>
      <c r="AM4595" s="240"/>
      <c r="AN4595" s="240"/>
      <c r="AO4595" s="240"/>
      <c r="AP4595" s="240"/>
      <c r="AQ4595" s="240"/>
      <c r="AR4595" s="240"/>
      <c r="AS4595" s="240"/>
      <c r="AT4595" s="256"/>
      <c r="AU4595" s="256"/>
      <c r="AV4595" s="259"/>
      <c r="AW4595" s="259"/>
      <c r="AX4595" s="256"/>
      <c r="AY4595" s="256"/>
      <c r="AZ4595" s="256"/>
      <c r="BA4595" s="256"/>
      <c r="BB4595" s="256"/>
      <c r="BC4595" s="256"/>
      <c r="BD4595" s="256"/>
      <c r="BE4595" s="256"/>
      <c r="BF4595" s="256"/>
      <c r="BG4595" s="256"/>
      <c r="BH4595" s="256"/>
      <c r="BI4595" s="256"/>
      <c r="BJ4595" s="256"/>
      <c r="BK4595" s="256"/>
      <c r="BL4595" s="262"/>
      <c r="BM4595" s="262"/>
      <c r="BN4595" s="262"/>
      <c r="BO4595" s="262"/>
      <c r="BP4595" s="262"/>
      <c r="BQ4595" s="262"/>
      <c r="BR4595" s="270"/>
      <c r="BS4595" s="270"/>
      <c r="BT4595" s="270"/>
      <c r="BU4595" s="270"/>
      <c r="BV4595" s="270"/>
      <c r="BW4595" s="270"/>
      <c r="BX4595" s="256"/>
      <c r="BY4595" s="256"/>
      <c r="BZ4595" s="256"/>
      <c r="CA4595" s="267"/>
      <c r="CB4595" s="267"/>
      <c r="CC4595" s="274"/>
      <c r="CD4595" s="267"/>
      <c r="CE4595" s="267"/>
      <c r="CF4595" s="267"/>
      <c r="CG4595" s="267"/>
      <c r="CH4595" s="267"/>
      <c r="CI4595" s="267"/>
      <c r="CJ4595" s="267"/>
      <c r="CK4595" s="267"/>
      <c r="CL4595" s="265"/>
      <c r="CM4595" s="272"/>
      <c r="CN4595" s="264"/>
      <c r="CO4595" s="138"/>
      <c r="CP4595" s="226"/>
      <c r="CQ4595" s="226"/>
      <c r="CR4595" s="226"/>
      <c r="CS4595" s="139"/>
      <c r="CT4595" s="139"/>
      <c r="CU4595" s="139"/>
      <c r="CV4595" s="139"/>
      <c r="CW4595" s="139"/>
      <c r="CX4595" s="139"/>
      <c r="CY4595" s="139"/>
      <c r="CZ4595" s="139"/>
      <c r="DA4595" s="139"/>
      <c r="DB4595" s="120"/>
      <c r="DC4595" s="120"/>
      <c r="DD4595" s="120"/>
      <c r="DE4595" s="120"/>
      <c r="DF4595" s="120"/>
      <c r="DG4595" s="120"/>
      <c r="DH4595" s="120"/>
      <c r="DI4595" s="120"/>
      <c r="DJ4595" s="120"/>
      <c r="DK4595" s="120"/>
      <c r="DL4595" s="120"/>
      <c r="DM4595" s="120"/>
      <c r="DN4595" s="120"/>
    </row>
    <row r="4596" spans="1:118" s="119" customFormat="1" ht="14.25" customHeight="1">
      <c r="A4596" s="228"/>
      <c r="B4596" s="521"/>
      <c r="C4596" s="524"/>
      <c r="D4596" s="237"/>
      <c r="E4596" s="237"/>
      <c r="F4596" s="243"/>
      <c r="G4596" s="122">
        <v>2.1</v>
      </c>
      <c r="H4596" s="84"/>
      <c r="I4596" s="84"/>
      <c r="J4596" s="84"/>
      <c r="K4596" s="84"/>
      <c r="L4596" s="84"/>
      <c r="M4596" s="84"/>
      <c r="N4596" s="84"/>
      <c r="O4596" s="84"/>
      <c r="P4596" s="84"/>
      <c r="Q4596" s="84"/>
      <c r="R4596" s="84"/>
      <c r="S4596" s="84"/>
      <c r="T4596" s="84"/>
      <c r="U4596" s="84"/>
      <c r="V4596" s="84"/>
      <c r="W4596" s="84"/>
      <c r="X4596" s="84"/>
      <c r="Y4596" s="84"/>
      <c r="Z4596" s="84"/>
      <c r="AA4596" s="84"/>
      <c r="AB4596" s="84"/>
      <c r="AC4596" s="80"/>
      <c r="AD4596" s="80"/>
      <c r="AE4596" s="80"/>
      <c r="AF4596" s="80"/>
      <c r="AG4596" s="80"/>
      <c r="AH4596" s="80"/>
      <c r="AI4596" s="80"/>
      <c r="AJ4596" s="80"/>
      <c r="AK4596" s="80"/>
      <c r="AL4596" s="80"/>
      <c r="AM4596" s="240"/>
      <c r="AN4596" s="240"/>
      <c r="AO4596" s="240"/>
      <c r="AP4596" s="240"/>
      <c r="AQ4596" s="240"/>
      <c r="AR4596" s="240"/>
      <c r="AS4596" s="240"/>
      <c r="AT4596" s="256"/>
      <c r="AU4596" s="256"/>
      <c r="AV4596" s="259"/>
      <c r="AW4596" s="259"/>
      <c r="AX4596" s="256"/>
      <c r="AY4596" s="256"/>
      <c r="AZ4596" s="256"/>
      <c r="BA4596" s="256"/>
      <c r="BB4596" s="256"/>
      <c r="BC4596" s="256"/>
      <c r="BD4596" s="256"/>
      <c r="BE4596" s="256"/>
      <c r="BF4596" s="256"/>
      <c r="BG4596" s="256"/>
      <c r="BH4596" s="256"/>
      <c r="BI4596" s="256"/>
      <c r="BJ4596" s="256"/>
      <c r="BK4596" s="256"/>
      <c r="BL4596" s="262"/>
      <c r="BM4596" s="262"/>
      <c r="BN4596" s="262"/>
      <c r="BO4596" s="262"/>
      <c r="BP4596" s="262"/>
      <c r="BQ4596" s="262"/>
      <c r="BR4596" s="270"/>
      <c r="BS4596" s="270"/>
      <c r="BT4596" s="270"/>
      <c r="BU4596" s="270"/>
      <c r="BV4596" s="270"/>
      <c r="BW4596" s="270"/>
      <c r="BX4596" s="256"/>
      <c r="BY4596" s="256"/>
      <c r="BZ4596" s="256"/>
      <c r="CA4596" s="267"/>
      <c r="CB4596" s="267"/>
      <c r="CC4596" s="274"/>
      <c r="CD4596" s="267"/>
      <c r="CE4596" s="267"/>
      <c r="CF4596" s="267"/>
      <c r="CG4596" s="267"/>
      <c r="CH4596" s="267"/>
      <c r="CI4596" s="267"/>
      <c r="CJ4596" s="267"/>
      <c r="CK4596" s="267"/>
      <c r="CL4596" s="265"/>
      <c r="CM4596" s="272"/>
      <c r="CN4596" s="264"/>
      <c r="CO4596" s="138"/>
      <c r="CP4596" s="226"/>
      <c r="CQ4596" s="226"/>
      <c r="CR4596" s="226"/>
      <c r="CS4596" s="139"/>
      <c r="CT4596" s="139"/>
      <c r="CU4596" s="139"/>
      <c r="CV4596" s="139"/>
      <c r="CW4596" s="139"/>
      <c r="CX4596" s="139"/>
      <c r="CY4596" s="139"/>
      <c r="CZ4596" s="139"/>
      <c r="DA4596" s="139"/>
      <c r="DB4596" s="120"/>
      <c r="DC4596" s="120"/>
      <c r="DD4596" s="120"/>
      <c r="DE4596" s="120"/>
      <c r="DF4596" s="120"/>
      <c r="DG4596" s="120"/>
      <c r="DH4596" s="120"/>
      <c r="DI4596" s="120"/>
      <c r="DJ4596" s="120"/>
      <c r="DK4596" s="120"/>
      <c r="DL4596" s="120"/>
      <c r="DM4596" s="120"/>
      <c r="DN4596" s="120"/>
    </row>
    <row r="4597" spans="1:118" s="119" customFormat="1" ht="14.25" customHeight="1">
      <c r="A4597" s="228"/>
      <c r="B4597" s="521"/>
      <c r="C4597" s="524"/>
      <c r="D4597" s="237"/>
      <c r="E4597" s="237"/>
      <c r="F4597" s="243"/>
      <c r="G4597" s="122">
        <v>2.7</v>
      </c>
      <c r="H4597" s="84"/>
      <c r="I4597" s="84"/>
      <c r="J4597" s="84"/>
      <c r="K4597" s="84"/>
      <c r="L4597" s="84"/>
      <c r="M4597" s="84"/>
      <c r="N4597" s="84"/>
      <c r="O4597" s="84"/>
      <c r="P4597" s="84"/>
      <c r="Q4597" s="84"/>
      <c r="R4597" s="84"/>
      <c r="S4597" s="84"/>
      <c r="T4597" s="84"/>
      <c r="U4597" s="84"/>
      <c r="V4597" s="84"/>
      <c r="W4597" s="84"/>
      <c r="X4597" s="84"/>
      <c r="Y4597" s="84"/>
      <c r="Z4597" s="84"/>
      <c r="AA4597" s="84"/>
      <c r="AB4597" s="84"/>
      <c r="AC4597" s="80"/>
      <c r="AD4597" s="80"/>
      <c r="AE4597" s="80"/>
      <c r="AF4597" s="80"/>
      <c r="AG4597" s="80"/>
      <c r="AH4597" s="80"/>
      <c r="AI4597" s="80"/>
      <c r="AJ4597" s="80"/>
      <c r="AK4597" s="80"/>
      <c r="AL4597" s="80"/>
      <c r="AM4597" s="240"/>
      <c r="AN4597" s="240"/>
      <c r="AO4597" s="240"/>
      <c r="AP4597" s="240"/>
      <c r="AQ4597" s="240"/>
      <c r="AR4597" s="240"/>
      <c r="AS4597" s="240"/>
      <c r="AT4597" s="256"/>
      <c r="AU4597" s="256"/>
      <c r="AV4597" s="259"/>
      <c r="AW4597" s="259"/>
      <c r="AX4597" s="256"/>
      <c r="AY4597" s="256"/>
      <c r="AZ4597" s="256"/>
      <c r="BA4597" s="256"/>
      <c r="BB4597" s="256"/>
      <c r="BC4597" s="256"/>
      <c r="BD4597" s="256"/>
      <c r="BE4597" s="256"/>
      <c r="BF4597" s="256"/>
      <c r="BG4597" s="256"/>
      <c r="BH4597" s="256"/>
      <c r="BI4597" s="256"/>
      <c r="BJ4597" s="256"/>
      <c r="BK4597" s="256"/>
      <c r="BL4597" s="262"/>
      <c r="BM4597" s="262"/>
      <c r="BN4597" s="262"/>
      <c r="BO4597" s="262"/>
      <c r="BP4597" s="262"/>
      <c r="BQ4597" s="262"/>
      <c r="BR4597" s="270"/>
      <c r="BS4597" s="270"/>
      <c r="BT4597" s="270"/>
      <c r="BU4597" s="270"/>
      <c r="BV4597" s="270"/>
      <c r="BW4597" s="270"/>
      <c r="BX4597" s="256"/>
      <c r="BY4597" s="256"/>
      <c r="BZ4597" s="256"/>
      <c r="CA4597" s="267"/>
      <c r="CB4597" s="267"/>
      <c r="CC4597" s="274"/>
      <c r="CD4597" s="267"/>
      <c r="CE4597" s="267"/>
      <c r="CF4597" s="267"/>
      <c r="CG4597" s="267"/>
      <c r="CH4597" s="267"/>
      <c r="CI4597" s="267"/>
      <c r="CJ4597" s="267"/>
      <c r="CK4597" s="267"/>
      <c r="CL4597" s="265"/>
      <c r="CM4597" s="272"/>
      <c r="CN4597" s="264"/>
      <c r="CO4597" s="138"/>
      <c r="CP4597" s="226"/>
      <c r="CQ4597" s="226"/>
      <c r="CR4597" s="226"/>
      <c r="CS4597" s="139"/>
      <c r="CT4597" s="139"/>
      <c r="CU4597" s="139"/>
      <c r="CV4597" s="139"/>
      <c r="CW4597" s="139"/>
      <c r="CX4597" s="139"/>
      <c r="CY4597" s="139"/>
      <c r="CZ4597" s="139"/>
      <c r="DA4597" s="139"/>
      <c r="DB4597" s="120"/>
      <c r="DC4597" s="120"/>
      <c r="DD4597" s="120"/>
      <c r="DE4597" s="120"/>
      <c r="DF4597" s="120"/>
      <c r="DG4597" s="120"/>
      <c r="DH4597" s="120"/>
      <c r="DI4597" s="120"/>
      <c r="DJ4597" s="120"/>
      <c r="DK4597" s="120"/>
      <c r="DL4597" s="120"/>
      <c r="DM4597" s="120"/>
      <c r="DN4597" s="120"/>
    </row>
    <row r="4598" spans="1:118" s="119" customFormat="1" ht="14.25" customHeight="1">
      <c r="A4598" s="228"/>
      <c r="B4598" s="521"/>
      <c r="C4598" s="524"/>
      <c r="D4598" s="237"/>
      <c r="E4598" s="237"/>
      <c r="F4598" s="243"/>
      <c r="G4598" s="122">
        <v>3</v>
      </c>
      <c r="H4598" s="84"/>
      <c r="I4598" s="84"/>
      <c r="J4598" s="84"/>
      <c r="K4598" s="84"/>
      <c r="L4598" s="84"/>
      <c r="M4598" s="84"/>
      <c r="N4598" s="84"/>
      <c r="O4598" s="84"/>
      <c r="P4598" s="84"/>
      <c r="Q4598" s="84"/>
      <c r="R4598" s="84"/>
      <c r="S4598" s="84"/>
      <c r="T4598" s="84"/>
      <c r="U4598" s="84"/>
      <c r="V4598" s="84"/>
      <c r="W4598" s="84"/>
      <c r="X4598" s="84"/>
      <c r="Y4598" s="84"/>
      <c r="Z4598" s="84"/>
      <c r="AA4598" s="84"/>
      <c r="AB4598" s="84"/>
      <c r="AC4598" s="80"/>
      <c r="AD4598" s="80"/>
      <c r="AE4598" s="80"/>
      <c r="AF4598" s="80"/>
      <c r="AG4598" s="80"/>
      <c r="AH4598" s="80"/>
      <c r="AI4598" s="80"/>
      <c r="AJ4598" s="80"/>
      <c r="AK4598" s="80"/>
      <c r="AL4598" s="80"/>
      <c r="AM4598" s="240"/>
      <c r="AN4598" s="240"/>
      <c r="AO4598" s="240"/>
      <c r="AP4598" s="240"/>
      <c r="AQ4598" s="240"/>
      <c r="AR4598" s="240"/>
      <c r="AS4598" s="240"/>
      <c r="AT4598" s="256"/>
      <c r="AU4598" s="256"/>
      <c r="AV4598" s="259"/>
      <c r="AW4598" s="259"/>
      <c r="AX4598" s="256"/>
      <c r="AY4598" s="256"/>
      <c r="AZ4598" s="256"/>
      <c r="BA4598" s="256"/>
      <c r="BB4598" s="256"/>
      <c r="BC4598" s="256"/>
      <c r="BD4598" s="256"/>
      <c r="BE4598" s="256"/>
      <c r="BF4598" s="256"/>
      <c r="BG4598" s="256"/>
      <c r="BH4598" s="256"/>
      <c r="BI4598" s="256"/>
      <c r="BJ4598" s="256"/>
      <c r="BK4598" s="256"/>
      <c r="BL4598" s="262"/>
      <c r="BM4598" s="262"/>
      <c r="BN4598" s="262"/>
      <c r="BO4598" s="262"/>
      <c r="BP4598" s="262"/>
      <c r="BQ4598" s="262"/>
      <c r="BR4598" s="270"/>
      <c r="BS4598" s="270"/>
      <c r="BT4598" s="270"/>
      <c r="BU4598" s="270"/>
      <c r="BV4598" s="270"/>
      <c r="BW4598" s="270"/>
      <c r="BX4598" s="256"/>
      <c r="BY4598" s="256"/>
      <c r="BZ4598" s="256"/>
      <c r="CA4598" s="267"/>
      <c r="CB4598" s="267"/>
      <c r="CC4598" s="274"/>
      <c r="CD4598" s="267"/>
      <c r="CE4598" s="267"/>
      <c r="CF4598" s="267"/>
      <c r="CG4598" s="267"/>
      <c r="CH4598" s="267"/>
      <c r="CI4598" s="267"/>
      <c r="CJ4598" s="267"/>
      <c r="CK4598" s="267"/>
      <c r="CL4598" s="265"/>
      <c r="CM4598" s="272"/>
      <c r="CN4598" s="264"/>
      <c r="CO4598" s="138"/>
      <c r="CP4598" s="226"/>
      <c r="CQ4598" s="226"/>
      <c r="CR4598" s="226"/>
      <c r="CS4598" s="139"/>
      <c r="CT4598" s="139"/>
      <c r="CU4598" s="139"/>
      <c r="CV4598" s="139"/>
      <c r="CW4598" s="139"/>
      <c r="CX4598" s="139"/>
      <c r="CY4598" s="139"/>
      <c r="CZ4598" s="139"/>
      <c r="DA4598" s="139"/>
      <c r="DB4598" s="120"/>
      <c r="DC4598" s="120"/>
      <c r="DD4598" s="120"/>
      <c r="DE4598" s="120"/>
      <c r="DF4598" s="120"/>
      <c r="DG4598" s="120"/>
      <c r="DH4598" s="120"/>
      <c r="DI4598" s="120"/>
      <c r="DJ4598" s="120"/>
      <c r="DK4598" s="120"/>
      <c r="DL4598" s="120"/>
      <c r="DM4598" s="120"/>
      <c r="DN4598" s="120"/>
    </row>
    <row r="4599" spans="1:118" s="119" customFormat="1" ht="14.25" customHeight="1">
      <c r="A4599" s="228"/>
      <c r="B4599" s="521"/>
      <c r="C4599" s="524"/>
      <c r="D4599" s="237"/>
      <c r="E4599" s="237"/>
      <c r="F4599" s="244"/>
      <c r="G4599" s="123">
        <v>3.9</v>
      </c>
      <c r="H4599" s="85"/>
      <c r="I4599" s="85"/>
      <c r="J4599" s="85"/>
      <c r="K4599" s="85"/>
      <c r="L4599" s="84"/>
      <c r="M4599" s="85"/>
      <c r="N4599" s="85"/>
      <c r="O4599" s="85"/>
      <c r="P4599" s="85"/>
      <c r="Q4599" s="85"/>
      <c r="R4599" s="85"/>
      <c r="S4599" s="85"/>
      <c r="T4599" s="85"/>
      <c r="U4599" s="85"/>
      <c r="V4599" s="85"/>
      <c r="W4599" s="85"/>
      <c r="X4599" s="85"/>
      <c r="Y4599" s="85"/>
      <c r="Z4599" s="85"/>
      <c r="AA4599" s="85"/>
      <c r="AB4599" s="85"/>
      <c r="AC4599" s="81"/>
      <c r="AD4599" s="81"/>
      <c r="AE4599" s="81"/>
      <c r="AF4599" s="81"/>
      <c r="AG4599" s="81"/>
      <c r="AH4599" s="81"/>
      <c r="AI4599" s="81"/>
      <c r="AJ4599" s="81"/>
      <c r="AK4599" s="81"/>
      <c r="AL4599" s="81"/>
      <c r="AM4599" s="240"/>
      <c r="AN4599" s="240"/>
      <c r="AO4599" s="240"/>
      <c r="AP4599" s="240"/>
      <c r="AQ4599" s="240"/>
      <c r="AR4599" s="240"/>
      <c r="AS4599" s="240"/>
      <c r="AT4599" s="256"/>
      <c r="AU4599" s="256"/>
      <c r="AV4599" s="259"/>
      <c r="AW4599" s="259"/>
      <c r="AX4599" s="256"/>
      <c r="AY4599" s="256"/>
      <c r="AZ4599" s="256"/>
      <c r="BA4599" s="256"/>
      <c r="BB4599" s="256"/>
      <c r="BC4599" s="256"/>
      <c r="BD4599" s="256"/>
      <c r="BE4599" s="256"/>
      <c r="BF4599" s="256"/>
      <c r="BG4599" s="256"/>
      <c r="BH4599" s="256"/>
      <c r="BI4599" s="256"/>
      <c r="BJ4599" s="256"/>
      <c r="BK4599" s="256"/>
      <c r="BL4599" s="262"/>
      <c r="BM4599" s="262"/>
      <c r="BN4599" s="262"/>
      <c r="BO4599" s="262"/>
      <c r="BP4599" s="262"/>
      <c r="BQ4599" s="262"/>
      <c r="BR4599" s="270"/>
      <c r="BS4599" s="270"/>
      <c r="BT4599" s="270"/>
      <c r="BU4599" s="270"/>
      <c r="BV4599" s="270"/>
      <c r="BW4599" s="270"/>
      <c r="BX4599" s="256"/>
      <c r="BY4599" s="256"/>
      <c r="BZ4599" s="256"/>
      <c r="CA4599" s="267"/>
      <c r="CB4599" s="267"/>
      <c r="CC4599" s="274"/>
      <c r="CD4599" s="267"/>
      <c r="CE4599" s="267"/>
      <c r="CF4599" s="267"/>
      <c r="CG4599" s="267"/>
      <c r="CH4599" s="267"/>
      <c r="CI4599" s="267"/>
      <c r="CJ4599" s="267"/>
      <c r="CK4599" s="267"/>
      <c r="CL4599" s="265"/>
      <c r="CM4599" s="272"/>
      <c r="CN4599" s="264"/>
      <c r="CO4599" s="138"/>
      <c r="CP4599" s="226"/>
      <c r="CQ4599" s="226"/>
      <c r="CR4599" s="226"/>
      <c r="CS4599" s="139"/>
      <c r="CT4599" s="139"/>
      <c r="CU4599" s="139"/>
      <c r="CV4599" s="139"/>
      <c r="CW4599" s="139"/>
      <c r="CX4599" s="139"/>
      <c r="CY4599" s="139"/>
      <c r="CZ4599" s="139"/>
      <c r="DA4599" s="139"/>
      <c r="DB4599" s="120"/>
      <c r="DC4599" s="120"/>
      <c r="DD4599" s="120"/>
      <c r="DE4599" s="120"/>
      <c r="DF4599" s="120"/>
      <c r="DG4599" s="120"/>
      <c r="DH4599" s="120"/>
      <c r="DI4599" s="120"/>
      <c r="DJ4599" s="120"/>
      <c r="DK4599" s="120"/>
      <c r="DL4599" s="120"/>
      <c r="DM4599" s="120"/>
      <c r="DN4599" s="120"/>
    </row>
    <row r="4600" spans="1:118" s="119" customFormat="1" ht="14.25" customHeight="1">
      <c r="A4600" s="229"/>
      <c r="B4600" s="522"/>
      <c r="C4600" s="525"/>
      <c r="D4600" s="238"/>
      <c r="E4600" s="238"/>
      <c r="F4600" s="245" t="s">
        <v>83</v>
      </c>
      <c r="G4600" s="246"/>
      <c r="H4600" s="82"/>
      <c r="I4600" s="82"/>
      <c r="J4600" s="82"/>
      <c r="K4600" s="82"/>
      <c r="L4600" s="82"/>
      <c r="M4600" s="82"/>
      <c r="N4600" s="82"/>
      <c r="O4600" s="82"/>
      <c r="P4600" s="82"/>
      <c r="Q4600" s="82"/>
      <c r="R4600" s="82"/>
      <c r="S4600" s="82"/>
      <c r="T4600" s="82"/>
      <c r="U4600" s="82"/>
      <c r="V4600" s="82"/>
      <c r="W4600" s="82"/>
      <c r="X4600" s="82"/>
      <c r="Y4600" s="82"/>
      <c r="Z4600" s="82"/>
      <c r="AA4600" s="82"/>
      <c r="AB4600" s="82"/>
      <c r="AC4600" s="35"/>
      <c r="AD4600" s="35"/>
      <c r="AE4600" s="35"/>
      <c r="AF4600" s="35"/>
      <c r="AG4600" s="35"/>
      <c r="AH4600" s="35"/>
      <c r="AI4600" s="35"/>
      <c r="AJ4600" s="35"/>
      <c r="AK4600" s="35"/>
      <c r="AL4600" s="35"/>
      <c r="AM4600" s="241"/>
      <c r="AN4600" s="241"/>
      <c r="AO4600" s="241"/>
      <c r="AP4600" s="241"/>
      <c r="AQ4600" s="241"/>
      <c r="AR4600" s="241"/>
      <c r="AS4600" s="241"/>
      <c r="AT4600" s="257"/>
      <c r="AU4600" s="257"/>
      <c r="AV4600" s="260"/>
      <c r="AW4600" s="260"/>
      <c r="AX4600" s="257"/>
      <c r="AY4600" s="257"/>
      <c r="AZ4600" s="257"/>
      <c r="BA4600" s="257"/>
      <c r="BB4600" s="257"/>
      <c r="BC4600" s="257"/>
      <c r="BD4600" s="257"/>
      <c r="BE4600" s="257"/>
      <c r="BF4600" s="257"/>
      <c r="BG4600" s="257"/>
      <c r="BH4600" s="257"/>
      <c r="BI4600" s="257"/>
      <c r="BJ4600" s="257"/>
      <c r="BK4600" s="257"/>
      <c r="BL4600" s="263"/>
      <c r="BM4600" s="263"/>
      <c r="BN4600" s="263"/>
      <c r="BO4600" s="263"/>
      <c r="BP4600" s="263"/>
      <c r="BQ4600" s="263"/>
      <c r="BR4600" s="271"/>
      <c r="BS4600" s="271"/>
      <c r="BT4600" s="271"/>
      <c r="BU4600" s="271"/>
      <c r="BV4600" s="271"/>
      <c r="BW4600" s="271"/>
      <c r="BX4600" s="257"/>
      <c r="BY4600" s="257"/>
      <c r="BZ4600" s="257"/>
      <c r="CA4600" s="268"/>
      <c r="CB4600" s="268"/>
      <c r="CC4600" s="275"/>
      <c r="CD4600" s="268"/>
      <c r="CE4600" s="268"/>
      <c r="CF4600" s="268"/>
      <c r="CG4600" s="268"/>
      <c r="CH4600" s="268"/>
      <c r="CI4600" s="268"/>
      <c r="CJ4600" s="268"/>
      <c r="CK4600" s="268"/>
      <c r="CL4600" s="265"/>
      <c r="CM4600" s="272"/>
      <c r="CN4600" s="264"/>
      <c r="CO4600" s="138"/>
      <c r="CP4600" s="226"/>
      <c r="CQ4600" s="226"/>
      <c r="CR4600" s="226"/>
      <c r="CS4600" s="139"/>
      <c r="CT4600" s="139"/>
      <c r="CU4600" s="139"/>
      <c r="CV4600" s="139"/>
      <c r="CW4600" s="139"/>
      <c r="CX4600" s="139"/>
      <c r="CY4600" s="139"/>
      <c r="CZ4600" s="139"/>
      <c r="DA4600" s="139"/>
      <c r="DB4600" s="120"/>
      <c r="DC4600" s="120"/>
      <c r="DD4600" s="120"/>
      <c r="DE4600" s="120"/>
      <c r="DF4600" s="120"/>
      <c r="DG4600" s="120"/>
      <c r="DH4600" s="120"/>
      <c r="DI4600" s="120"/>
      <c r="DJ4600" s="120"/>
      <c r="DK4600" s="120"/>
      <c r="DL4600" s="120"/>
      <c r="DM4600" s="120"/>
      <c r="DN4600" s="120"/>
    </row>
    <row r="4601" spans="1:118" ht="14.25" customHeight="1">
      <c r="A4601" s="227">
        <f t="shared" si="1390"/>
        <v>570</v>
      </c>
      <c r="B4601" s="230" t="s">
        <v>537</v>
      </c>
      <c r="C4601" s="233" t="s">
        <v>553</v>
      </c>
      <c r="D4601" s="236">
        <v>43901</v>
      </c>
      <c r="E4601" s="236" t="s">
        <v>503</v>
      </c>
      <c r="F4601" s="253" t="s">
        <v>80</v>
      </c>
      <c r="G4601" s="254"/>
      <c r="H4601" s="82" t="s">
        <v>69</v>
      </c>
      <c r="I4601" s="82"/>
      <c r="J4601" s="82" t="s">
        <v>60</v>
      </c>
      <c r="K4601" s="82" t="s">
        <v>60</v>
      </c>
      <c r="L4601" s="82" t="s">
        <v>67</v>
      </c>
      <c r="M4601" s="82" t="s">
        <v>67</v>
      </c>
      <c r="N4601" s="82" t="s">
        <v>67</v>
      </c>
      <c r="O4601" s="82"/>
      <c r="P4601" s="82" t="s">
        <v>60</v>
      </c>
      <c r="Q4601" s="82" t="s">
        <v>60</v>
      </c>
      <c r="R4601" s="82" t="s">
        <v>60</v>
      </c>
      <c r="S4601" s="82" t="s">
        <v>60</v>
      </c>
      <c r="T4601" s="82" t="s">
        <v>60</v>
      </c>
      <c r="U4601" s="82" t="s">
        <v>60</v>
      </c>
      <c r="V4601" s="82"/>
      <c r="W4601" s="82" t="s">
        <v>61</v>
      </c>
      <c r="X4601" s="82" t="s">
        <v>61</v>
      </c>
      <c r="Y4601" s="82" t="s">
        <v>61</v>
      </c>
      <c r="Z4601" s="82" t="s">
        <v>61</v>
      </c>
      <c r="AA4601" s="82" t="s">
        <v>61</v>
      </c>
      <c r="AB4601" s="82" t="s">
        <v>61</v>
      </c>
      <c r="AC4601" s="82"/>
      <c r="AD4601" s="82" t="s">
        <v>61</v>
      </c>
      <c r="AE4601" s="82" t="s">
        <v>61</v>
      </c>
      <c r="AF4601" s="82" t="s">
        <v>61</v>
      </c>
      <c r="AG4601" s="82" t="s">
        <v>61</v>
      </c>
      <c r="AH4601" s="82" t="s">
        <v>61</v>
      </c>
      <c r="AI4601" s="82" t="s">
        <v>1471</v>
      </c>
      <c r="AJ4601" s="82"/>
      <c r="AK4601" s="82" t="s">
        <v>60</v>
      </c>
      <c r="AL4601" s="82" t="s">
        <v>60</v>
      </c>
      <c r="AM4601" s="239">
        <f>COUNTIF(H4601:AL4601,"PH")+COUNTIF(H4601:AL4601,"PH/L")+COUNTIF(H4601:AL4601,"PM")</f>
        <v>0</v>
      </c>
      <c r="AN4601" s="239">
        <f>COUNTIF(H4601:AL4601,"PD")+COUNTIF(H4601:AL4601,"PDD")+COUNTIF(H4601:AL4601,"P/DS")/2+COUNTIF(H4601:AL4601,"PMD")</f>
        <v>0</v>
      </c>
      <c r="AO4601" s="239">
        <f>COUNTIF(H4601:AL4601,"PN")+COUNTIF(H4601:AL4601,"P/NS")/2+COUNTIF(H4601:AL4601,"PH")+COUNTIF(H4601:AL4601,"PH/F")/2+COUNTIF(H4601:AL4601,"PH/L")/2+COUNTIF(H4601:AL4601,"PM")</f>
        <v>0</v>
      </c>
      <c r="AP4601" s="239">
        <f>COUNTIF(H4601:AL4601,"BH")+COUNTIF(H4601:AL4601,"AL/BL")+COUNTIF(H4601:AL4601,"UL/BL")+COUNTIF(H4601:AL4601,"BM")</f>
        <v>0</v>
      </c>
      <c r="AQ4601" s="239">
        <f>COUNTIF(H4601:AL4601,"DS")+COUNTIF(H4601:AL4601,"AL/DS")/2+COUNTIF(H4601:AL4601,"UL/DS")/2+COUNTIF(H4601:AL4601,"CT")+COUNTIF(H4601:AL4601,"MD")</f>
        <v>10.5</v>
      </c>
      <c r="AR4601" s="239">
        <f>COUNTIF(H4601:AL4601,"NS")+COUNTIF(H4601:AL4601,"AL/NS")/2+COUNTIF(H4601:AL4601,"UL/NS")/2+COUNTIF(H4601:AL4601,"BH")+COUNTIF(H4601:AL4601,"AL/BF")/2+COUNTIF(H4601:AL4601,"AL/BL")/2+COUNTIF(H4601:AL4601,"UL/BL")/2+COUNTIF(H4601:AL4601,"UL/BF")/2+COUNTIF(H4601:AL4601,"BM")</f>
        <v>11</v>
      </c>
      <c r="AS4601" s="239">
        <f>COUNTIF(H4601:AL4601,"AL")+COUNTIF(H4601:AL4601,"AL/DS")/2+COUNTIF(H4601:AL4601,"AL/NS")/2+COUNTIF(H4601:AL4601,"NH")+COUNTIF(H4601:AL4601,"SL")+COUNTIF(H4601:AL4601,"NHD")+COUNTIF(H4601:AL4601,"B")+COUNTIF(H4601:AL4601,"HL")+COUNTIF(H4601:AL4601,"AL/BF")/2+COUNTIF(H4601:AL4601,"AL/BL")/2</f>
        <v>4</v>
      </c>
      <c r="AT4601" s="255">
        <f>COUNTIF(H4601:AL4601,"PD")+COUNTIF(H4601:AL4601,"PN")+COUNTIF(H4601:AL4601,"P/DS")/2+COUNTIF(H4601:AL4601,"P/NS")/2+COUNTIF(H4601:AL4601,"DS")+COUNTIF(H4601:AL4601,"NS")+COUNTIF(H4601:AL4601,"AL")+COUNTIF(H4601:AL4601,"AL/DS")+COUNTIF(H4601:AL4601,"AL/NS")+COUNTIF(H4601:AL4601,"NH")+COUNTIF(H4601:AL4601,"SL")+COUNTIF(H4601:AL4601,"UL/DS")/2+COUNTIF(H4601:AL4601,"UL/NS")/2+COUNTIF(H4601:AL4601,"CT")+COUNTIF(H4601:AL4601,"NHD")+COUNTIF(H4601:AL4601,"PDD")+COUNTIF(H4601:AL4601,"B")+COUNTIF(H4601:AL4601,"HL")+COUNTIF(H4601:AL4601,"PH")+COUNTIF(H4601:AL4601,"BH")+COUNTIF(H4601:AL4601,"AL/BF")+COUNTIF(H4601:AL4601,"AL/BL")+COUNTIF(H4601:AL4601,"UL/BF")/2+COUNTIF(H4601:AL4601,"UL/BL")/2+COUNTIF(H4601:AL4601,"PH/F")/2+COUNTIF(H4601:AL4601,"PH/L")/2+COUNTIF(H4601:AL4601,"MD")+COUNTIF(H4601:AL4601,"PMD")+COUNTIF(H4601:AL4601,"PM")+COUNTIF(H4601:AL4601,"BM")</f>
        <v>25.5</v>
      </c>
      <c r="AU4601" s="255">
        <f>COUNTIF(H4601:AL4601,"P/DS")/2+COUNTIF(H4601:AL4601,"P/NS")/2+COUNTIF(H4601:AL4601,"IL")+COUNTIF(H4601:AL4601,"NL")+COUNTIF(H4601:AL4601,"UL")+COUNTIF(H4601:AL4601,"UL/DS")/2+COUNTIF(H4601:AL4601,"UL/NS")/2+COUNTIF(H4601:AL4601,"KT")+COUNTIF(H4601:AL4601,"UL/BF")/2+COUNTIF(H4601:AL4601,"UL/BL")/2+COUNTIF(H4601:AL4601,"PH/F")/2+COUNTIF(H4601:AL4601,"PH/L")/2+COUNTIF(H4601:AL4601,"NB")</f>
        <v>0.5</v>
      </c>
      <c r="AV4601" s="258">
        <f>COUNTIF(H4601:AL4601,"PN")+COUNTIF(H4601:AL4601,"TVD")+COUNTIF(H4601:AL4601,"PH")+COUNTIF(H4601:AL4601,"PM")+COUNTIF(H4601:AL4601,"PDD")-COUNTIFS(H4601:AL4601,"PN",H4608:AL4608,"&gt;=3")-COUNTIFS(H4601:AL4601,"PM",H4608:AL4608,"&gt;=3")</f>
        <v>0</v>
      </c>
      <c r="AW4601" s="258">
        <f>COUNTIF(H4601:AL4601,"NS")+COUNTIF(H4601:AL4601,"D")+COUNTIF(H4601:AL4601,"BH")+COUNTIF(H4601:AL4601,"NHD")+COUNTIF(H4601:AL4601,"BM")-COUNTIFS(H4601:AL4601,"NS",H4608:AL4608,"&gt;=3")-COUNTIFS(H4601:AL4601,"BH",H4608:AL4608,"&gt;=3")-COUNTIFS(H4601:AL4601,"BM",H4608:AL4608,"&gt;=3")</f>
        <v>11</v>
      </c>
      <c r="AX4601" s="255">
        <f>COUNTIF(H4601:AL4601,"AL")+COUNTIF(H4601:AL4601,"AL/DS")/2+COUNTIF(H4601:AL4601,"AL/NS")/2+COUNTIF(H4601:AL4601,"AL/BF")+COUNTIF(H4601:AL4601,"AL/BL")/2</f>
        <v>3</v>
      </c>
      <c r="AY4601" s="255">
        <f>COUNTIF(H4601:AL4601,"SL")</f>
        <v>0</v>
      </c>
      <c r="AZ4601" s="255">
        <f>COUNTIF(H4601:AL4601,"NH")</f>
        <v>1</v>
      </c>
      <c r="BA4601" s="255">
        <f>COUNTIF(H4601:AL4601,"HL")</f>
        <v>0</v>
      </c>
      <c r="BB4601" s="255">
        <f>COUNTIF(G4601:AL4601,"P/DS")/2+COUNTIF(G4601:AL4601,"P/NS")/2+COUNTIF(G4601:AL4601,"UL")+COUNTIF(G4601:AL4601,"UL/DS")/2+COUNTIF(G4601:AL4601,"UL/NS")/2+COUNTIF(G4601:AL4601,"UL/BL")/2+COUNTIF(G4601:AL4601,"UL/BF")/2+COUNTIF(G4601:AL4601,"PH/F")/2+COUNTIF(G4601:AL4601,"PH/L")/2</f>
        <v>0.5</v>
      </c>
      <c r="BC4601" s="255">
        <f>COUNTIF(H4601:AL4601,"NB")</f>
        <v>0</v>
      </c>
      <c r="BD4601" s="255">
        <f>COUNTIF(H4601:AL4601,"NL")</f>
        <v>0</v>
      </c>
      <c r="BE4601" s="255">
        <f>COUNTIF(H4601:AL4601,"IL")</f>
        <v>0</v>
      </c>
      <c r="BF4601" s="255">
        <f>COUNTIF(H4601:AL4601,"KT")</f>
        <v>0</v>
      </c>
      <c r="BG4601" s="255">
        <f>COUNTIF(H4601:AL4601,"L70")</f>
        <v>0</v>
      </c>
      <c r="BH4601" s="255">
        <f>COUNTIF(H4601:AL4601,"MD")</f>
        <v>0</v>
      </c>
      <c r="BI4601" s="255">
        <f>COUNTIF(H4601:AL4601,"PMD")</f>
        <v>0</v>
      </c>
      <c r="BJ4601" s="255">
        <f>COUNTIF(H4601:AL4601,"PM")</f>
        <v>0</v>
      </c>
      <c r="BK4601" s="255">
        <f>COUNTIF(H4601:AL4601,"BM")</f>
        <v>0</v>
      </c>
      <c r="BL4601" s="261">
        <f>SUMIF(H4601:AL4601,"PD",H4602:AL4602)+SUMIF(H4601:AL4601,"PN",H4602:AL4602)+SUMIF(H4601:AL4601,"P/DS",H4602:AL4602)+SUMIF(H4601:AL4601,"PN/F",H4602:AL4602)+SUMIF(H4601:AL4601,"PN/L",H4602:AL4602)+SUMIF(H4601:AL4601,"TV",H4602:AL4602)+SUMIF(H4601:AL4601,"TVD",H4602:AL4602)+SUMIF(H4601:AL4601,"PDD",H4602:AL4602)</f>
        <v>0</v>
      </c>
      <c r="BM4601" s="261">
        <f>SUMIF(H4601:AL4601,"PD",H4603:AL4603)+SUMIF(H4601:AL4601,"PN",H4603:AL4603)+SUMIF(H4601:AL4601,"P/DS",H4603:AL4603)+SUMIF(H4601:AL4601,"PN/F",H4603:AL4603)+SUMIF(H4601:AL4601,"PN/L",H4603:AL4603)+SUMIF(H4601:AL4601,"TV",H4603:AL4603)+SUMIF(H4601:AL4601,"TVD",H4603:AL4603)+SUMIF(H4601:AL4601,"PDD",H4603:AL4603)+SUMIF(H4601:AL4601,"PMD",H4603:AL4603)</f>
        <v>0</v>
      </c>
      <c r="BN4601" s="261">
        <f>SUMIF(H4601:AL4601,"PD",H4604:AL4604)+SUMIF(H4601:AL4601,"PN",H4604:AL4604)+SUMIF(H4601:AL4601,"P/DS",H4604:AL4604)+SUMIF(H4601:AL4601,"PN/F",H4604:AL4604)+SUMIF(H4601:AL4601,"PN/L",H4604:AL4604)+SUMIF(H4601:AL4601,"TV",H4604:AL4604)+SUMIF(H4601:AL4601,"TVD",H4604:AL4604)</f>
        <v>0</v>
      </c>
      <c r="BO4601" s="261">
        <f>SUMIF(H4601:AL4601,"PD",H4605:AL4605)+SUMIF(H4601:AL4601,"PN",H4605:AL4605)+SUMIF(H4601:AL4601,"P/DS",H4605:AL4605)+SUMIF(H4601:AL4601,"PN/F",H4605:AL4605)+SUMIF(H4601:AL4601,"PN/L",H4605:AL4605)+SUMIF(H4601:AL4601,"TV",H4605:AL4605)+SUMIF(H4601:AL4601,"TVD",H4605:AL4605)</f>
        <v>0</v>
      </c>
      <c r="BP4601" s="261">
        <f>SUMIF(H4601:AL4601,"PD",H4606:AL4606)+SUMIF(H4601:AL4601,"PN",H4606:AL4606)+SUMIF(H4601:AL4601,"P/DS",H4606:AL4606)+SUMIF(H4601:AL4601,"PN/F",H4606:AL4606)+SUMIF(H4601:AL4601,"PN/L",H4606:AL4606)+SUMIF(H4601:AL4601,"TV",H4606:AL4606)+SUMIF(H4601:AL4601,"TVD",H4606:AL4606)+SUMIF(H4601:AL4601,"PDD",H4606:AL4606)+SUMIF(H4601:AL4601,"PH",H4606:AL4606)+SUMIF(H4601:AL4601,"PM",H4606:AL4606)</f>
        <v>0</v>
      </c>
      <c r="BQ4601" s="261">
        <f>SUMIF(H4601:AL4601,"PD",H4607:AL4607)+SUMIF(H4601:AL4601,"PN",H4607:AL4607)+SUMIF(H4601:AL4601,"P/DS",H4607:AL4607)+SUMIF(H4601:AL4601,"PN/F",H4607:AL4607)+SUMIF(H4601:AL4601,"PN/L",H4607:AL4607)+SUMIF(H4601:AL4601,"TV",H4607:AL4607)+SUMIF(H4601:AL4601,"TVD",H4607:AL4607)+SUMIF(H4601:AL4601,"PDD",H4607:AL4607)+SUMIF(H4601:AL4601,"PH",H4607:AL4607)+SUMIF(H4601:AL4601,"PM",H4607:AL4607)</f>
        <v>0</v>
      </c>
      <c r="BR4601" s="269">
        <f>SUM(H4602:AL4602)-BL4601</f>
        <v>21</v>
      </c>
      <c r="BS4601" s="269">
        <f>SUM(H4603:AL4603)-BM4601</f>
        <v>20</v>
      </c>
      <c r="BT4601" s="269">
        <f>SUM(H4604:AL4604)-BN4601</f>
        <v>0</v>
      </c>
      <c r="BU4601" s="269">
        <f>SUM(H4605:AL4605)-BO4601</f>
        <v>0</v>
      </c>
      <c r="BV4601" s="269">
        <f>SUM(H4606:AL4606)-BP4601</f>
        <v>8</v>
      </c>
      <c r="BW4601" s="269">
        <f>SUM(H4607:AL4607)-BQ4601</f>
        <v>0</v>
      </c>
      <c r="BX4601" s="255">
        <f>SUMIF(H4601:AL4601,"PD",H4608:AL4608)+SUMIF(H4601:AL4601,"PN",H4608:AL4608)+SUMIF(H4601:AL4601,"P/DS",H4608:AL4608)+SUMIF(H4601:AL4601,"PN/F",H4608:AL4608)+SUMIF(H4601:AL4601,"PN/L",H4608:AL4608)</f>
        <v>0</v>
      </c>
      <c r="BY4601" s="255">
        <f>SUM(H4608:AL4608)-BX4601</f>
        <v>0</v>
      </c>
      <c r="BZ4601" s="255">
        <f t="shared" ref="BZ4601" si="1397">+SUM(BL4601:BW4608)</f>
        <v>49</v>
      </c>
      <c r="CA4601" s="266">
        <f>(COUNTIFS(H4601:AL4601,"PD",H4602:AL4602,"&gt;=2"))*0.5-IF(CN4601="VP",COUNTIFS($H$16:$AL$16,"SAT",H4601:AL4601,"PD",H4602:AL4602,"&gt;=2"))*0.5</f>
        <v>0</v>
      </c>
      <c r="CB4601" s="266">
        <f>(COUNTIFS(H4601:AL4601,"PN",H4603:AL4603,"&gt;=0.5",H4602:AL4602,"&gt;=1.5"))*0.5+COUNTIFS(H4601:AL4601,"PDD",H4603:AL4603,"&gt;=0.5",H4602:AL4602,"&gt;=1.5")*0.5</f>
        <v>0</v>
      </c>
      <c r="CC4601" s="273">
        <f>(COUNTIFS(H4601:AL4601,"TV",H4603:AL4603,"&gt;=10"))*0.5+(COUNTIFS(H4601:AL4601,"PMD",H4603:AL4603,"&gt;=2"))*0.5</f>
        <v>0</v>
      </c>
      <c r="CD4601" s="266">
        <f>(COUNTIFS(H4601:AL4601,"TVD",H4605:AL4605,"&gt;=6.5",H4603:AL4603,"&gt;=3.5"))*0.5</f>
        <v>0</v>
      </c>
      <c r="CE4601" s="266">
        <f>(COUNTIFS(H4601:AL4601,"PD",H4606:AL4606,"&gt;=10"))*0.5</f>
        <v>0</v>
      </c>
      <c r="CF4601" s="266">
        <f>(COUNTIFS(H4601:AL4601,"PDD",H4606:AL4606,"&gt;=3.5",H4607:AL4607,"&gt;=6.5")+COUNTIFS(H4601:AL4601,"PH",H4607:AL4607,"&gt;=0.5",H4606:AL4606,"&gt;=1.5")+COUNTIFS(H4601:AL4601,"PM",H4607:AL4607,"&gt;=0.5",H4606:AL4606,"&gt;=1.5"))*0.5</f>
        <v>0</v>
      </c>
      <c r="CG4601" s="266">
        <f>(COUNTIFS(H4601:AL4601,"DS",H4602:AL4602,"&gt;=2")+COUNTIFS(H4601:AL4601,"AL/DS",H4602:AL4602,"&gt;=2"))*0.5-IF(CN4601="VP",COUNTIFS($H$16:$AL$16,"SAT",H4601:AL4601,"DS",H4602:AL4602,"&gt;=2"))*0.5</f>
        <v>3</v>
      </c>
      <c r="CH4601" s="266">
        <f>(COUNTIFS(H4601:AL4601,"NS",H4603:AL4603,"&gt;=0.5",H4602:AL4602,"&gt;=1.5")+COUNTIFS(H4601:AL4601,"AL/NS",H4603:AL4603,"&gt;=0.5",H4602:AL4602,"&gt;=1.5")+COUNTIFS(H4601:AL4601,"NHD",H4603:AL4603,"&gt;=4.5",H4606:AL4606,"&gt;=2",H4602:AL4602,"&gt;=1.5"))*0.5</f>
        <v>1.5</v>
      </c>
      <c r="CI4601" s="266">
        <f>(COUNTIF(H4603:AL4603,"&gt;=10")+COUNTIFS(H4601:AL4601,"MD",H4603:AL4603,"&gt;=2")-COUNTIFS(H4601:AL4601,"TV",H4603:AL4603,"&gt;=10"))*0.5</f>
        <v>0.5</v>
      </c>
      <c r="CJ4601" s="266">
        <f>(COUNTIFS(H4601:AL4601,"D",H4605:AL4605,"&gt;=6.5",H4603:AL4603,"&gt;=3.5"))*0.5</f>
        <v>0</v>
      </c>
      <c r="CK4601" s="266">
        <f>(COUNTIF(H4606:AL4606,"&gt;=10")-COUNTIFS(H4601:AL4601,"PD",H4606:AL4606,"&gt;=10"))*0.5</f>
        <v>0</v>
      </c>
      <c r="CL4601" s="265">
        <f>(COUNTIFS(H4601:AL4601,"NHD",H4606:AL4606,"&gt;=3.5",H4607:AL4607,"&gt;=6.5")+COUNTIFS(H4601:AL4601,"BH",H4606:AL4606,"&gt;=1.5",H4607:AL4607,"&gt;=0.5")+COUNTIFS(H4601:AL4601,"BM",H4606:AL4606,"&gt;=1.5",H4607:AL4607,"&gt;=0.5")+COUNTIFS(H4601:AL4601,"D",H4606:AL4606,"&gt;=1.5",H4607:AL4607,"&gt;=0.5"))*0.5</f>
        <v>0</v>
      </c>
      <c r="CM4601" s="272"/>
      <c r="CN4601" s="264" t="s">
        <v>723</v>
      </c>
      <c r="CO4601" s="125">
        <f t="shared" ref="CO4601" si="1398">+AM4601+AN4601+AO4601+AP4601+AQ4601+AR4601+AS4601+AU4601+BG4601</f>
        <v>26</v>
      </c>
      <c r="CP4601" s="225">
        <f>+SUM(I4602:I4607)-I4608</f>
        <v>10.5</v>
      </c>
      <c r="CQ4601" s="225">
        <f>+SUM(J4602:J4607)-J4608</f>
        <v>0</v>
      </c>
      <c r="CR4601" s="225">
        <f>+SUM(K4602:K4607)-K4608</f>
        <v>2.5</v>
      </c>
      <c r="CS4601" s="90"/>
      <c r="CT4601" s="90"/>
      <c r="CU4601" s="90"/>
      <c r="CV4601" s="90"/>
      <c r="CW4601" s="90"/>
      <c r="CX4601" s="90"/>
      <c r="CY4601" s="90"/>
      <c r="CZ4601" s="90"/>
      <c r="DA4601" s="90"/>
      <c r="DB4601" s="70"/>
      <c r="DC4601" s="70"/>
      <c r="DD4601" s="70"/>
      <c r="DE4601" s="70"/>
      <c r="DF4601" s="70"/>
      <c r="DG4601" s="70"/>
      <c r="DH4601" s="70"/>
      <c r="DI4601" s="70"/>
      <c r="DJ4601" s="70"/>
      <c r="DK4601" s="70"/>
      <c r="DL4601" s="70"/>
      <c r="DM4601" s="70"/>
      <c r="DN4601" s="70"/>
    </row>
    <row r="4602" spans="1:118" ht="14.25" customHeight="1">
      <c r="A4602" s="228"/>
      <c r="B4602" s="231"/>
      <c r="C4602" s="234"/>
      <c r="D4602" s="237"/>
      <c r="E4602" s="237"/>
      <c r="F4602" s="242" t="s">
        <v>82</v>
      </c>
      <c r="G4602" s="71">
        <v>1.5</v>
      </c>
      <c r="H4602" s="83"/>
      <c r="I4602" s="83"/>
      <c r="J4602" s="83"/>
      <c r="K4602" s="83">
        <v>2.5</v>
      </c>
      <c r="L4602" s="83"/>
      <c r="M4602" s="83"/>
      <c r="N4602" s="83"/>
      <c r="O4602" s="83"/>
      <c r="P4602" s="83">
        <v>2.5</v>
      </c>
      <c r="Q4602" s="83">
        <v>2.5</v>
      </c>
      <c r="R4602" s="83"/>
      <c r="S4602" s="83">
        <v>2.5</v>
      </c>
      <c r="T4602" s="83">
        <v>2.5</v>
      </c>
      <c r="U4602" s="83">
        <v>2.5</v>
      </c>
      <c r="V4602" s="83"/>
      <c r="W4602" s="83">
        <v>2</v>
      </c>
      <c r="X4602" s="83"/>
      <c r="Y4602" s="83">
        <v>2</v>
      </c>
      <c r="Z4602" s="83"/>
      <c r="AA4602" s="83">
        <v>2</v>
      </c>
      <c r="AB4602" s="83"/>
      <c r="AC4602" s="79"/>
      <c r="AD4602" s="79"/>
      <c r="AE4602" s="79"/>
      <c r="AF4602" s="79"/>
      <c r="AG4602" s="79"/>
      <c r="AH4602" s="79"/>
      <c r="AI4602" s="79"/>
      <c r="AJ4602" s="79"/>
      <c r="AK4602" s="79"/>
      <c r="AL4602" s="79"/>
      <c r="AM4602" s="240"/>
      <c r="AN4602" s="240"/>
      <c r="AO4602" s="240"/>
      <c r="AP4602" s="240"/>
      <c r="AQ4602" s="240"/>
      <c r="AR4602" s="240"/>
      <c r="AS4602" s="240"/>
      <c r="AT4602" s="256"/>
      <c r="AU4602" s="256"/>
      <c r="AV4602" s="259"/>
      <c r="AW4602" s="259"/>
      <c r="AX4602" s="256"/>
      <c r="AY4602" s="256"/>
      <c r="AZ4602" s="256"/>
      <c r="BA4602" s="256"/>
      <c r="BB4602" s="256"/>
      <c r="BC4602" s="256"/>
      <c r="BD4602" s="256"/>
      <c r="BE4602" s="256"/>
      <c r="BF4602" s="256"/>
      <c r="BG4602" s="256"/>
      <c r="BH4602" s="256"/>
      <c r="BI4602" s="256"/>
      <c r="BJ4602" s="256"/>
      <c r="BK4602" s="256"/>
      <c r="BL4602" s="262"/>
      <c r="BM4602" s="262"/>
      <c r="BN4602" s="262"/>
      <c r="BO4602" s="262"/>
      <c r="BP4602" s="262"/>
      <c r="BQ4602" s="262"/>
      <c r="BR4602" s="270"/>
      <c r="BS4602" s="270"/>
      <c r="BT4602" s="270"/>
      <c r="BU4602" s="270"/>
      <c r="BV4602" s="270"/>
      <c r="BW4602" s="270"/>
      <c r="BX4602" s="256"/>
      <c r="BY4602" s="256"/>
      <c r="BZ4602" s="256"/>
      <c r="CA4602" s="267"/>
      <c r="CB4602" s="267"/>
      <c r="CC4602" s="274"/>
      <c r="CD4602" s="267"/>
      <c r="CE4602" s="267"/>
      <c r="CF4602" s="267"/>
      <c r="CG4602" s="267"/>
      <c r="CH4602" s="267"/>
      <c r="CI4602" s="267"/>
      <c r="CJ4602" s="267"/>
      <c r="CK4602" s="267"/>
      <c r="CL4602" s="265"/>
      <c r="CM4602" s="272"/>
      <c r="CN4602" s="264"/>
      <c r="CO4602" s="125"/>
      <c r="CP4602" s="226"/>
      <c r="CQ4602" s="226"/>
      <c r="CR4602" s="226"/>
      <c r="CS4602" s="90"/>
      <c r="CT4602" s="90"/>
      <c r="CU4602" s="90"/>
      <c r="CV4602" s="90"/>
      <c r="CW4602" s="90"/>
      <c r="CX4602" s="90"/>
      <c r="CY4602" s="90"/>
      <c r="CZ4602" s="90"/>
      <c r="DA4602" s="90"/>
      <c r="DB4602" s="70"/>
      <c r="DC4602" s="70"/>
      <c r="DD4602" s="70"/>
      <c r="DE4602" s="70"/>
      <c r="DF4602" s="70"/>
      <c r="DG4602" s="70"/>
      <c r="DH4602" s="70"/>
      <c r="DI4602" s="70"/>
      <c r="DJ4602" s="70"/>
      <c r="DK4602" s="70"/>
      <c r="DL4602" s="70"/>
      <c r="DM4602" s="70"/>
      <c r="DN4602" s="70"/>
    </row>
    <row r="4603" spans="1:118">
      <c r="A4603" s="228"/>
      <c r="B4603" s="231"/>
      <c r="C4603" s="234"/>
      <c r="D4603" s="237"/>
      <c r="E4603" s="237"/>
      <c r="F4603" s="243"/>
      <c r="G4603" s="72">
        <v>2</v>
      </c>
      <c r="H4603" s="84"/>
      <c r="I4603" s="84">
        <v>10.5</v>
      </c>
      <c r="J4603" s="84"/>
      <c r="K4603" s="84"/>
      <c r="L4603" s="84"/>
      <c r="M4603" s="84"/>
      <c r="N4603" s="84"/>
      <c r="O4603" s="84">
        <v>8</v>
      </c>
      <c r="P4603" s="84"/>
      <c r="Q4603" s="84"/>
      <c r="R4603" s="84"/>
      <c r="S4603" s="84"/>
      <c r="T4603" s="84"/>
      <c r="U4603" s="84"/>
      <c r="V4603" s="84"/>
      <c r="W4603" s="84">
        <v>0.5</v>
      </c>
      <c r="X4603" s="84"/>
      <c r="Y4603" s="84">
        <v>0.5</v>
      </c>
      <c r="Z4603" s="84"/>
      <c r="AA4603" s="84">
        <v>0.5</v>
      </c>
      <c r="AB4603" s="84"/>
      <c r="AC4603" s="80"/>
      <c r="AD4603" s="80"/>
      <c r="AE4603" s="80"/>
      <c r="AF4603" s="80"/>
      <c r="AG4603" s="80"/>
      <c r="AH4603" s="80"/>
      <c r="AI4603" s="80"/>
      <c r="AJ4603" s="80"/>
      <c r="AK4603" s="80"/>
      <c r="AL4603" s="80"/>
      <c r="AM4603" s="240"/>
      <c r="AN4603" s="240"/>
      <c r="AO4603" s="240"/>
      <c r="AP4603" s="240"/>
      <c r="AQ4603" s="240"/>
      <c r="AR4603" s="240"/>
      <c r="AS4603" s="240"/>
      <c r="AT4603" s="256"/>
      <c r="AU4603" s="256"/>
      <c r="AV4603" s="259"/>
      <c r="AW4603" s="259"/>
      <c r="AX4603" s="256"/>
      <c r="AY4603" s="256"/>
      <c r="AZ4603" s="256"/>
      <c r="BA4603" s="256"/>
      <c r="BB4603" s="256"/>
      <c r="BC4603" s="256"/>
      <c r="BD4603" s="256"/>
      <c r="BE4603" s="256"/>
      <c r="BF4603" s="256"/>
      <c r="BG4603" s="256"/>
      <c r="BH4603" s="256"/>
      <c r="BI4603" s="256"/>
      <c r="BJ4603" s="256"/>
      <c r="BK4603" s="256"/>
      <c r="BL4603" s="262"/>
      <c r="BM4603" s="262"/>
      <c r="BN4603" s="262"/>
      <c r="BO4603" s="262"/>
      <c r="BP4603" s="262"/>
      <c r="BQ4603" s="262"/>
      <c r="BR4603" s="270"/>
      <c r="BS4603" s="270"/>
      <c r="BT4603" s="270"/>
      <c r="BU4603" s="270"/>
      <c r="BV4603" s="270"/>
      <c r="BW4603" s="270"/>
      <c r="BX4603" s="256"/>
      <c r="BY4603" s="256"/>
      <c r="BZ4603" s="256"/>
      <c r="CA4603" s="267"/>
      <c r="CB4603" s="267"/>
      <c r="CC4603" s="274"/>
      <c r="CD4603" s="267"/>
      <c r="CE4603" s="267"/>
      <c r="CF4603" s="267"/>
      <c r="CG4603" s="267"/>
      <c r="CH4603" s="267"/>
      <c r="CI4603" s="267"/>
      <c r="CJ4603" s="267"/>
      <c r="CK4603" s="267"/>
      <c r="CL4603" s="265"/>
      <c r="CM4603" s="272"/>
      <c r="CN4603" s="264"/>
      <c r="CO4603" s="125"/>
      <c r="CP4603" s="226"/>
      <c r="CQ4603" s="226"/>
      <c r="CR4603" s="226"/>
      <c r="CS4603" s="90"/>
      <c r="CT4603" s="90"/>
      <c r="CU4603" s="90"/>
      <c r="CV4603" s="90"/>
      <c r="CW4603" s="90"/>
      <c r="CX4603" s="90"/>
      <c r="CY4603" s="90"/>
      <c r="CZ4603" s="90"/>
      <c r="DA4603" s="90"/>
      <c r="DB4603" s="70"/>
      <c r="DC4603" s="70"/>
      <c r="DD4603" s="70"/>
      <c r="DE4603" s="70"/>
      <c r="DF4603" s="70"/>
      <c r="DG4603" s="70"/>
      <c r="DH4603" s="70"/>
      <c r="DI4603" s="70"/>
      <c r="DJ4603" s="70"/>
      <c r="DK4603" s="70"/>
      <c r="DL4603" s="70"/>
      <c r="DM4603" s="70"/>
      <c r="DN4603" s="70"/>
    </row>
    <row r="4604" spans="1:118">
      <c r="A4604" s="228"/>
      <c r="B4604" s="231"/>
      <c r="C4604" s="234"/>
      <c r="D4604" s="237"/>
      <c r="E4604" s="237"/>
      <c r="F4604" s="243"/>
      <c r="G4604" s="72">
        <v>2.1</v>
      </c>
      <c r="H4604" s="84"/>
      <c r="I4604" s="84"/>
      <c r="J4604" s="84"/>
      <c r="K4604" s="84"/>
      <c r="L4604" s="84"/>
      <c r="M4604" s="84"/>
      <c r="N4604" s="84"/>
      <c r="O4604" s="84"/>
      <c r="P4604" s="84"/>
      <c r="Q4604" s="84"/>
      <c r="R4604" s="84"/>
      <c r="S4604" s="84"/>
      <c r="T4604" s="84"/>
      <c r="U4604" s="84"/>
      <c r="V4604" s="84"/>
      <c r="W4604" s="84"/>
      <c r="X4604" s="84"/>
      <c r="Y4604" s="84"/>
      <c r="Z4604" s="84"/>
      <c r="AA4604" s="84"/>
      <c r="AB4604" s="84"/>
      <c r="AC4604" s="80"/>
      <c r="AD4604" s="80"/>
      <c r="AE4604" s="80"/>
      <c r="AF4604" s="80"/>
      <c r="AG4604" s="80"/>
      <c r="AH4604" s="80"/>
      <c r="AI4604" s="80"/>
      <c r="AJ4604" s="80"/>
      <c r="AK4604" s="80"/>
      <c r="AL4604" s="80"/>
      <c r="AM4604" s="240"/>
      <c r="AN4604" s="240"/>
      <c r="AO4604" s="240"/>
      <c r="AP4604" s="240"/>
      <c r="AQ4604" s="240"/>
      <c r="AR4604" s="240"/>
      <c r="AS4604" s="240"/>
      <c r="AT4604" s="256"/>
      <c r="AU4604" s="256"/>
      <c r="AV4604" s="259"/>
      <c r="AW4604" s="259"/>
      <c r="AX4604" s="256"/>
      <c r="AY4604" s="256"/>
      <c r="AZ4604" s="256"/>
      <c r="BA4604" s="256"/>
      <c r="BB4604" s="256"/>
      <c r="BC4604" s="256"/>
      <c r="BD4604" s="256"/>
      <c r="BE4604" s="256"/>
      <c r="BF4604" s="256"/>
      <c r="BG4604" s="256"/>
      <c r="BH4604" s="256"/>
      <c r="BI4604" s="256"/>
      <c r="BJ4604" s="256"/>
      <c r="BK4604" s="256"/>
      <c r="BL4604" s="262"/>
      <c r="BM4604" s="262"/>
      <c r="BN4604" s="262"/>
      <c r="BO4604" s="262"/>
      <c r="BP4604" s="262"/>
      <c r="BQ4604" s="262"/>
      <c r="BR4604" s="270"/>
      <c r="BS4604" s="270"/>
      <c r="BT4604" s="270"/>
      <c r="BU4604" s="270"/>
      <c r="BV4604" s="270"/>
      <c r="BW4604" s="270"/>
      <c r="BX4604" s="256"/>
      <c r="BY4604" s="256"/>
      <c r="BZ4604" s="256"/>
      <c r="CA4604" s="267"/>
      <c r="CB4604" s="267"/>
      <c r="CC4604" s="274"/>
      <c r="CD4604" s="267"/>
      <c r="CE4604" s="267"/>
      <c r="CF4604" s="267"/>
      <c r="CG4604" s="267"/>
      <c r="CH4604" s="267"/>
      <c r="CI4604" s="267"/>
      <c r="CJ4604" s="267"/>
      <c r="CK4604" s="267"/>
      <c r="CL4604" s="265"/>
      <c r="CM4604" s="272"/>
      <c r="CN4604" s="264"/>
      <c r="CO4604" s="125"/>
      <c r="CP4604" s="226"/>
      <c r="CQ4604" s="226"/>
      <c r="CR4604" s="226"/>
      <c r="CS4604" s="90"/>
      <c r="CT4604" s="90"/>
      <c r="CU4604" s="90"/>
      <c r="CV4604" s="90"/>
      <c r="CW4604" s="90"/>
      <c r="CX4604" s="90"/>
      <c r="CY4604" s="90"/>
      <c r="CZ4604" s="90"/>
      <c r="DA4604" s="90"/>
      <c r="DB4604" s="70"/>
      <c r="DC4604" s="70"/>
      <c r="DD4604" s="70"/>
      <c r="DE4604" s="70"/>
      <c r="DF4604" s="70"/>
      <c r="DG4604" s="70"/>
      <c r="DH4604" s="70"/>
      <c r="DI4604" s="70"/>
      <c r="DJ4604" s="70"/>
      <c r="DK4604" s="70"/>
      <c r="DL4604" s="70"/>
      <c r="DM4604" s="70"/>
      <c r="DN4604" s="70"/>
    </row>
    <row r="4605" spans="1:118">
      <c r="A4605" s="228"/>
      <c r="B4605" s="231"/>
      <c r="C4605" s="234"/>
      <c r="D4605" s="237"/>
      <c r="E4605" s="237"/>
      <c r="F4605" s="243"/>
      <c r="G4605" s="72">
        <v>2.7</v>
      </c>
      <c r="H4605" s="84"/>
      <c r="I4605" s="84"/>
      <c r="J4605" s="84"/>
      <c r="K4605" s="84"/>
      <c r="L4605" s="84"/>
      <c r="M4605" s="84"/>
      <c r="N4605" s="84"/>
      <c r="O4605" s="84"/>
      <c r="P4605" s="84"/>
      <c r="Q4605" s="84"/>
      <c r="R4605" s="84"/>
      <c r="S4605" s="84"/>
      <c r="T4605" s="84"/>
      <c r="U4605" s="84"/>
      <c r="V4605" s="84"/>
      <c r="W4605" s="84"/>
      <c r="X4605" s="84"/>
      <c r="Y4605" s="84"/>
      <c r="Z4605" s="84"/>
      <c r="AA4605" s="84"/>
      <c r="AB4605" s="84"/>
      <c r="AC4605" s="80"/>
      <c r="AD4605" s="80"/>
      <c r="AE4605" s="80"/>
      <c r="AF4605" s="80"/>
      <c r="AG4605" s="80"/>
      <c r="AH4605" s="80"/>
      <c r="AI4605" s="80"/>
      <c r="AJ4605" s="80"/>
      <c r="AK4605" s="80"/>
      <c r="AL4605" s="80"/>
      <c r="AM4605" s="240"/>
      <c r="AN4605" s="240"/>
      <c r="AO4605" s="240"/>
      <c r="AP4605" s="240"/>
      <c r="AQ4605" s="240"/>
      <c r="AR4605" s="240"/>
      <c r="AS4605" s="240"/>
      <c r="AT4605" s="256"/>
      <c r="AU4605" s="256"/>
      <c r="AV4605" s="259"/>
      <c r="AW4605" s="259"/>
      <c r="AX4605" s="256"/>
      <c r="AY4605" s="256"/>
      <c r="AZ4605" s="256"/>
      <c r="BA4605" s="256"/>
      <c r="BB4605" s="256"/>
      <c r="BC4605" s="256"/>
      <c r="BD4605" s="256"/>
      <c r="BE4605" s="256"/>
      <c r="BF4605" s="256"/>
      <c r="BG4605" s="256"/>
      <c r="BH4605" s="256"/>
      <c r="BI4605" s="256"/>
      <c r="BJ4605" s="256"/>
      <c r="BK4605" s="256"/>
      <c r="BL4605" s="262"/>
      <c r="BM4605" s="262"/>
      <c r="BN4605" s="262"/>
      <c r="BO4605" s="262"/>
      <c r="BP4605" s="262"/>
      <c r="BQ4605" s="262"/>
      <c r="BR4605" s="270"/>
      <c r="BS4605" s="270"/>
      <c r="BT4605" s="270"/>
      <c r="BU4605" s="270"/>
      <c r="BV4605" s="270"/>
      <c r="BW4605" s="270"/>
      <c r="BX4605" s="256"/>
      <c r="BY4605" s="256"/>
      <c r="BZ4605" s="256"/>
      <c r="CA4605" s="267"/>
      <c r="CB4605" s="267"/>
      <c r="CC4605" s="274"/>
      <c r="CD4605" s="267"/>
      <c r="CE4605" s="267"/>
      <c r="CF4605" s="267"/>
      <c r="CG4605" s="267"/>
      <c r="CH4605" s="267"/>
      <c r="CI4605" s="267"/>
      <c r="CJ4605" s="267"/>
      <c r="CK4605" s="267"/>
      <c r="CL4605" s="265"/>
      <c r="CM4605" s="272"/>
      <c r="CN4605" s="264"/>
      <c r="CO4605" s="125"/>
      <c r="CP4605" s="226"/>
      <c r="CQ4605" s="226"/>
      <c r="CR4605" s="226"/>
      <c r="CS4605" s="90"/>
      <c r="CT4605" s="90"/>
      <c r="CU4605" s="90"/>
      <c r="CV4605" s="90"/>
      <c r="CW4605" s="90"/>
      <c r="CX4605" s="90"/>
      <c r="CY4605" s="90"/>
      <c r="CZ4605" s="90"/>
      <c r="DA4605" s="90"/>
      <c r="DB4605" s="70"/>
      <c r="DC4605" s="70"/>
      <c r="DD4605" s="70"/>
      <c r="DE4605" s="70"/>
      <c r="DF4605" s="70"/>
      <c r="DG4605" s="70"/>
      <c r="DH4605" s="70"/>
      <c r="DI4605" s="70"/>
      <c r="DJ4605" s="70"/>
      <c r="DK4605" s="70"/>
      <c r="DL4605" s="70"/>
      <c r="DM4605" s="70"/>
      <c r="DN4605" s="70"/>
    </row>
    <row r="4606" spans="1:118">
      <c r="A4606" s="228"/>
      <c r="B4606" s="231"/>
      <c r="C4606" s="234"/>
      <c r="D4606" s="237"/>
      <c r="E4606" s="237"/>
      <c r="F4606" s="243"/>
      <c r="G4606" s="72">
        <v>3</v>
      </c>
      <c r="H4606" s="84">
        <v>8</v>
      </c>
      <c r="I4606" s="84"/>
      <c r="J4606" s="84"/>
      <c r="K4606" s="84"/>
      <c r="L4606" s="84"/>
      <c r="M4606" s="84"/>
      <c r="N4606" s="84"/>
      <c r="O4606" s="84"/>
      <c r="P4606" s="84"/>
      <c r="Q4606" s="84"/>
      <c r="R4606" s="84"/>
      <c r="S4606" s="84"/>
      <c r="T4606" s="84"/>
      <c r="U4606" s="84"/>
      <c r="V4606" s="84"/>
      <c r="W4606" s="84"/>
      <c r="X4606" s="84"/>
      <c r="Y4606" s="84"/>
      <c r="Z4606" s="84"/>
      <c r="AA4606" s="84"/>
      <c r="AB4606" s="84"/>
      <c r="AC4606" s="80"/>
      <c r="AD4606" s="80"/>
      <c r="AE4606" s="80"/>
      <c r="AF4606" s="80"/>
      <c r="AG4606" s="80"/>
      <c r="AH4606" s="80"/>
      <c r="AI4606" s="80"/>
      <c r="AJ4606" s="80"/>
      <c r="AK4606" s="80"/>
      <c r="AL4606" s="80"/>
      <c r="AM4606" s="240"/>
      <c r="AN4606" s="240"/>
      <c r="AO4606" s="240"/>
      <c r="AP4606" s="240"/>
      <c r="AQ4606" s="240"/>
      <c r="AR4606" s="240"/>
      <c r="AS4606" s="240"/>
      <c r="AT4606" s="256"/>
      <c r="AU4606" s="256"/>
      <c r="AV4606" s="259"/>
      <c r="AW4606" s="259"/>
      <c r="AX4606" s="256"/>
      <c r="AY4606" s="256"/>
      <c r="AZ4606" s="256"/>
      <c r="BA4606" s="256"/>
      <c r="BB4606" s="256"/>
      <c r="BC4606" s="256"/>
      <c r="BD4606" s="256"/>
      <c r="BE4606" s="256"/>
      <c r="BF4606" s="256"/>
      <c r="BG4606" s="256"/>
      <c r="BH4606" s="256"/>
      <c r="BI4606" s="256"/>
      <c r="BJ4606" s="256"/>
      <c r="BK4606" s="256"/>
      <c r="BL4606" s="262"/>
      <c r="BM4606" s="262"/>
      <c r="BN4606" s="262"/>
      <c r="BO4606" s="262"/>
      <c r="BP4606" s="262"/>
      <c r="BQ4606" s="262"/>
      <c r="BR4606" s="270"/>
      <c r="BS4606" s="270"/>
      <c r="BT4606" s="270"/>
      <c r="BU4606" s="270"/>
      <c r="BV4606" s="270"/>
      <c r="BW4606" s="270"/>
      <c r="BX4606" s="256"/>
      <c r="BY4606" s="256"/>
      <c r="BZ4606" s="256"/>
      <c r="CA4606" s="267"/>
      <c r="CB4606" s="267"/>
      <c r="CC4606" s="274"/>
      <c r="CD4606" s="267"/>
      <c r="CE4606" s="267"/>
      <c r="CF4606" s="267"/>
      <c r="CG4606" s="267"/>
      <c r="CH4606" s="267"/>
      <c r="CI4606" s="267"/>
      <c r="CJ4606" s="267"/>
      <c r="CK4606" s="267"/>
      <c r="CL4606" s="265"/>
      <c r="CM4606" s="272"/>
      <c r="CN4606" s="264"/>
      <c r="CO4606" s="125"/>
      <c r="CP4606" s="226"/>
      <c r="CQ4606" s="226"/>
      <c r="CR4606" s="226"/>
      <c r="CS4606" s="90"/>
      <c r="CT4606" s="90"/>
      <c r="CU4606" s="90"/>
      <c r="CV4606" s="90"/>
      <c r="CW4606" s="90"/>
      <c r="CX4606" s="90"/>
      <c r="CY4606" s="90"/>
      <c r="CZ4606" s="90"/>
      <c r="DA4606" s="90"/>
      <c r="DB4606" s="70"/>
      <c r="DC4606" s="70"/>
      <c r="DD4606" s="70"/>
      <c r="DE4606" s="70"/>
      <c r="DF4606" s="70"/>
      <c r="DG4606" s="70"/>
      <c r="DH4606" s="70"/>
      <c r="DI4606" s="70"/>
      <c r="DJ4606" s="70"/>
      <c r="DK4606" s="70"/>
      <c r="DL4606" s="70"/>
      <c r="DM4606" s="70"/>
      <c r="DN4606" s="70"/>
    </row>
    <row r="4607" spans="1:118">
      <c r="A4607" s="228"/>
      <c r="B4607" s="231"/>
      <c r="C4607" s="234"/>
      <c r="D4607" s="237"/>
      <c r="E4607" s="237"/>
      <c r="F4607" s="244"/>
      <c r="G4607" s="73">
        <v>3.9</v>
      </c>
      <c r="H4607" s="85"/>
      <c r="I4607" s="85"/>
      <c r="J4607" s="85"/>
      <c r="K4607" s="85"/>
      <c r="L4607" s="85"/>
      <c r="M4607" s="85"/>
      <c r="N4607" s="85"/>
      <c r="O4607" s="85"/>
      <c r="P4607" s="85"/>
      <c r="Q4607" s="85"/>
      <c r="R4607" s="85"/>
      <c r="S4607" s="85"/>
      <c r="T4607" s="85"/>
      <c r="U4607" s="85"/>
      <c r="V4607" s="85"/>
      <c r="W4607" s="85"/>
      <c r="X4607" s="85"/>
      <c r="Y4607" s="85"/>
      <c r="Z4607" s="85"/>
      <c r="AA4607" s="85"/>
      <c r="AB4607" s="85"/>
      <c r="AC4607" s="81"/>
      <c r="AD4607" s="81"/>
      <c r="AE4607" s="81"/>
      <c r="AF4607" s="81"/>
      <c r="AG4607" s="81"/>
      <c r="AH4607" s="81"/>
      <c r="AI4607" s="81"/>
      <c r="AJ4607" s="81"/>
      <c r="AK4607" s="81"/>
      <c r="AL4607" s="81"/>
      <c r="AM4607" s="240"/>
      <c r="AN4607" s="240"/>
      <c r="AO4607" s="240"/>
      <c r="AP4607" s="240"/>
      <c r="AQ4607" s="240"/>
      <c r="AR4607" s="240"/>
      <c r="AS4607" s="240"/>
      <c r="AT4607" s="256"/>
      <c r="AU4607" s="256"/>
      <c r="AV4607" s="259"/>
      <c r="AW4607" s="259"/>
      <c r="AX4607" s="256"/>
      <c r="AY4607" s="256"/>
      <c r="AZ4607" s="256"/>
      <c r="BA4607" s="256"/>
      <c r="BB4607" s="256"/>
      <c r="BC4607" s="256"/>
      <c r="BD4607" s="256"/>
      <c r="BE4607" s="256"/>
      <c r="BF4607" s="256"/>
      <c r="BG4607" s="256"/>
      <c r="BH4607" s="256"/>
      <c r="BI4607" s="256"/>
      <c r="BJ4607" s="256"/>
      <c r="BK4607" s="256"/>
      <c r="BL4607" s="262"/>
      <c r="BM4607" s="262"/>
      <c r="BN4607" s="262"/>
      <c r="BO4607" s="262"/>
      <c r="BP4607" s="262"/>
      <c r="BQ4607" s="262"/>
      <c r="BR4607" s="270"/>
      <c r="BS4607" s="270"/>
      <c r="BT4607" s="270"/>
      <c r="BU4607" s="270"/>
      <c r="BV4607" s="270"/>
      <c r="BW4607" s="270"/>
      <c r="BX4607" s="256"/>
      <c r="BY4607" s="256"/>
      <c r="BZ4607" s="256"/>
      <c r="CA4607" s="267"/>
      <c r="CB4607" s="267"/>
      <c r="CC4607" s="274"/>
      <c r="CD4607" s="267"/>
      <c r="CE4607" s="267"/>
      <c r="CF4607" s="267"/>
      <c r="CG4607" s="267"/>
      <c r="CH4607" s="267"/>
      <c r="CI4607" s="267"/>
      <c r="CJ4607" s="267"/>
      <c r="CK4607" s="267"/>
      <c r="CL4607" s="265"/>
      <c r="CM4607" s="272"/>
      <c r="CN4607" s="264"/>
      <c r="CO4607" s="125"/>
      <c r="CP4607" s="226"/>
      <c r="CQ4607" s="226"/>
      <c r="CR4607" s="226"/>
      <c r="CS4607" s="90"/>
      <c r="CT4607" s="90"/>
      <c r="CU4607" s="90"/>
      <c r="CV4607" s="90"/>
      <c r="CW4607" s="90"/>
      <c r="CX4607" s="90"/>
      <c r="CY4607" s="90"/>
      <c r="CZ4607" s="90"/>
      <c r="DA4607" s="90"/>
      <c r="DB4607" s="70"/>
      <c r="DC4607" s="70"/>
      <c r="DD4607" s="70"/>
      <c r="DE4607" s="70"/>
      <c r="DF4607" s="70"/>
      <c r="DG4607" s="70"/>
      <c r="DH4607" s="70"/>
      <c r="DI4607" s="70"/>
      <c r="DJ4607" s="70"/>
      <c r="DK4607" s="70"/>
      <c r="DL4607" s="70"/>
      <c r="DM4607" s="70"/>
      <c r="DN4607" s="70"/>
    </row>
    <row r="4608" spans="1:118">
      <c r="A4608" s="229"/>
      <c r="B4608" s="232"/>
      <c r="C4608" s="235"/>
      <c r="D4608" s="238"/>
      <c r="E4608" s="238"/>
      <c r="F4608" s="245" t="s">
        <v>83</v>
      </c>
      <c r="G4608" s="246"/>
      <c r="H4608" s="82"/>
      <c r="I4608" s="82"/>
      <c r="J4608" s="82"/>
      <c r="K4608" s="82"/>
      <c r="L4608" s="82"/>
      <c r="M4608" s="82"/>
      <c r="N4608" s="82"/>
      <c r="O4608" s="82"/>
      <c r="P4608" s="82"/>
      <c r="Q4608" s="82"/>
      <c r="R4608" s="82"/>
      <c r="S4608" s="82"/>
      <c r="T4608" s="82"/>
      <c r="U4608" s="82"/>
      <c r="V4608" s="82"/>
      <c r="W4608" s="82"/>
      <c r="X4608" s="82"/>
      <c r="Y4608" s="82"/>
      <c r="Z4608" s="82"/>
      <c r="AA4608" s="82"/>
      <c r="AB4608" s="82"/>
      <c r="AC4608" s="35"/>
      <c r="AD4608" s="35"/>
      <c r="AE4608" s="35"/>
      <c r="AF4608" s="35"/>
      <c r="AG4608" s="35"/>
      <c r="AH4608" s="35"/>
      <c r="AI4608" s="35"/>
      <c r="AJ4608" s="35"/>
      <c r="AK4608" s="35"/>
      <c r="AL4608" s="35"/>
      <c r="AM4608" s="241"/>
      <c r="AN4608" s="241"/>
      <c r="AO4608" s="241"/>
      <c r="AP4608" s="241"/>
      <c r="AQ4608" s="241"/>
      <c r="AR4608" s="241"/>
      <c r="AS4608" s="241"/>
      <c r="AT4608" s="257"/>
      <c r="AU4608" s="257"/>
      <c r="AV4608" s="260"/>
      <c r="AW4608" s="260"/>
      <c r="AX4608" s="257"/>
      <c r="AY4608" s="257"/>
      <c r="AZ4608" s="257"/>
      <c r="BA4608" s="257"/>
      <c r="BB4608" s="257"/>
      <c r="BC4608" s="257"/>
      <c r="BD4608" s="257"/>
      <c r="BE4608" s="257"/>
      <c r="BF4608" s="257"/>
      <c r="BG4608" s="257"/>
      <c r="BH4608" s="257"/>
      <c r="BI4608" s="257"/>
      <c r="BJ4608" s="257"/>
      <c r="BK4608" s="257"/>
      <c r="BL4608" s="263"/>
      <c r="BM4608" s="263"/>
      <c r="BN4608" s="263"/>
      <c r="BO4608" s="263"/>
      <c r="BP4608" s="263"/>
      <c r="BQ4608" s="263"/>
      <c r="BR4608" s="271"/>
      <c r="BS4608" s="271"/>
      <c r="BT4608" s="271"/>
      <c r="BU4608" s="271"/>
      <c r="BV4608" s="271"/>
      <c r="BW4608" s="271"/>
      <c r="BX4608" s="257"/>
      <c r="BY4608" s="257"/>
      <c r="BZ4608" s="257"/>
      <c r="CA4608" s="268"/>
      <c r="CB4608" s="268"/>
      <c r="CC4608" s="275"/>
      <c r="CD4608" s="268"/>
      <c r="CE4608" s="268"/>
      <c r="CF4608" s="268"/>
      <c r="CG4608" s="268"/>
      <c r="CH4608" s="268"/>
      <c r="CI4608" s="268"/>
      <c r="CJ4608" s="268"/>
      <c r="CK4608" s="268"/>
      <c r="CL4608" s="265"/>
      <c r="CM4608" s="272"/>
      <c r="CN4608" s="264"/>
      <c r="CO4608" s="125"/>
      <c r="CP4608" s="226"/>
      <c r="CQ4608" s="226"/>
      <c r="CR4608" s="226"/>
      <c r="CS4608" s="90"/>
      <c r="CT4608" s="90"/>
      <c r="CU4608" s="90"/>
      <c r="CV4608" s="90"/>
      <c r="CW4608" s="90"/>
      <c r="CX4608" s="90"/>
      <c r="CY4608" s="90"/>
      <c r="CZ4608" s="90"/>
      <c r="DA4608" s="90"/>
      <c r="DB4608" s="70"/>
      <c r="DC4608" s="70"/>
      <c r="DD4608" s="70"/>
      <c r="DE4608" s="70"/>
      <c r="DF4608" s="70"/>
      <c r="DG4608" s="70"/>
      <c r="DH4608" s="70"/>
      <c r="DI4608" s="70"/>
      <c r="DJ4608" s="70"/>
      <c r="DK4608" s="70"/>
      <c r="DL4608" s="70"/>
      <c r="DM4608" s="70"/>
      <c r="DN4608" s="70"/>
    </row>
    <row r="4609" spans="1:118" ht="14.25" customHeight="1">
      <c r="A4609" s="227">
        <f t="shared" ref="A4609:A4665" si="1399">A4601+1</f>
        <v>571</v>
      </c>
      <c r="B4609" s="230" t="s">
        <v>538</v>
      </c>
      <c r="C4609" s="233" t="s">
        <v>597</v>
      </c>
      <c r="D4609" s="236">
        <v>43955</v>
      </c>
      <c r="E4609" s="236" t="s">
        <v>503</v>
      </c>
      <c r="F4609" s="253" t="s">
        <v>80</v>
      </c>
      <c r="G4609" s="254"/>
      <c r="H4609" s="82" t="s">
        <v>69</v>
      </c>
      <c r="I4609" s="82"/>
      <c r="J4609" s="82" t="s">
        <v>67</v>
      </c>
      <c r="K4609" s="82" t="s">
        <v>60</v>
      </c>
      <c r="L4609" s="82" t="s">
        <v>60</v>
      </c>
      <c r="M4609" s="82" t="s">
        <v>60</v>
      </c>
      <c r="N4609" s="82" t="s">
        <v>60</v>
      </c>
      <c r="O4609" s="82"/>
      <c r="P4609" s="82" t="s">
        <v>60</v>
      </c>
      <c r="Q4609" s="82" t="s">
        <v>60</v>
      </c>
      <c r="R4609" s="82" t="s">
        <v>60</v>
      </c>
      <c r="S4609" s="82" t="s">
        <v>60</v>
      </c>
      <c r="T4609" s="82" t="s">
        <v>60</v>
      </c>
      <c r="U4609" s="82" t="s">
        <v>60</v>
      </c>
      <c r="V4609" s="82"/>
      <c r="W4609" s="82" t="s">
        <v>61</v>
      </c>
      <c r="X4609" s="82" t="s">
        <v>61</v>
      </c>
      <c r="Y4609" s="82" t="s">
        <v>61</v>
      </c>
      <c r="Z4609" s="82" t="s">
        <v>61</v>
      </c>
      <c r="AA4609" s="82" t="s">
        <v>61</v>
      </c>
      <c r="AB4609" s="82" t="s">
        <v>61</v>
      </c>
      <c r="AC4609" s="82"/>
      <c r="AD4609" s="82" t="s">
        <v>61</v>
      </c>
      <c r="AE4609" s="82" t="s">
        <v>61</v>
      </c>
      <c r="AF4609" s="82" t="s">
        <v>61</v>
      </c>
      <c r="AG4609" s="82" t="s">
        <v>61</v>
      </c>
      <c r="AH4609" s="82" t="s">
        <v>61</v>
      </c>
      <c r="AI4609" s="82" t="s">
        <v>1471</v>
      </c>
      <c r="AJ4609" s="82"/>
      <c r="AK4609" s="82" t="s">
        <v>60</v>
      </c>
      <c r="AL4609" s="82" t="s">
        <v>60</v>
      </c>
      <c r="AM4609" s="239">
        <f>COUNTIF(H4609:AL4609,"PH")+COUNTIF(H4609:AL4609,"PH/L")+COUNTIF(H4609:AL4609,"PM")</f>
        <v>0</v>
      </c>
      <c r="AN4609" s="239">
        <f>COUNTIF(H4609:AL4609,"PD")+COUNTIF(H4609:AL4609,"PDD")+COUNTIF(H4609:AL4609,"P/DS")/2+COUNTIF(H4609:AL4609,"PMD")</f>
        <v>0</v>
      </c>
      <c r="AO4609" s="239">
        <f>COUNTIF(H4609:AL4609,"PN")+COUNTIF(H4609:AL4609,"P/NS")/2+COUNTIF(H4609:AL4609,"PH")+COUNTIF(H4609:AL4609,"PH/F")/2+COUNTIF(H4609:AL4609,"PH/L")/2+COUNTIF(H4609:AL4609,"PM")</f>
        <v>0</v>
      </c>
      <c r="AP4609" s="239">
        <f>COUNTIF(H4609:AL4609,"BH")+COUNTIF(H4609:AL4609,"AL/BL")+COUNTIF(H4609:AL4609,"UL/BL")+COUNTIF(H4609:AL4609,"BM")</f>
        <v>0</v>
      </c>
      <c r="AQ4609" s="239">
        <f>COUNTIF(H4609:AL4609,"DS")+COUNTIF(H4609:AL4609,"AL/DS")/2+COUNTIF(H4609:AL4609,"UL/DS")/2+COUNTIF(H4609:AL4609,"CT")+COUNTIF(H4609:AL4609,"MD")</f>
        <v>12.5</v>
      </c>
      <c r="AR4609" s="239">
        <f>COUNTIF(H4609:AL4609,"NS")+COUNTIF(H4609:AL4609,"AL/NS")/2+COUNTIF(H4609:AL4609,"UL/NS")/2+COUNTIF(H4609:AL4609,"BH")+COUNTIF(H4609:AL4609,"AL/BF")/2+COUNTIF(H4609:AL4609,"AL/BL")/2+COUNTIF(H4609:AL4609,"UL/BL")/2+COUNTIF(H4609:AL4609,"UL/BF")/2+COUNTIF(H4609:AL4609,"BM")</f>
        <v>11</v>
      </c>
      <c r="AS4609" s="239">
        <f>COUNTIF(H4609:AL4609,"AL")+COUNTIF(H4609:AL4609,"AL/DS")/2+COUNTIF(H4609:AL4609,"AL/NS")/2+COUNTIF(H4609:AL4609,"NH")+COUNTIF(H4609:AL4609,"SL")+COUNTIF(H4609:AL4609,"NHD")+COUNTIF(H4609:AL4609,"B")+COUNTIF(H4609:AL4609,"HL")+COUNTIF(H4609:AL4609,"AL/BF")/2+COUNTIF(H4609:AL4609,"AL/BL")/2</f>
        <v>2</v>
      </c>
      <c r="AT4609" s="255">
        <f>COUNTIF(H4609:AL4609,"PD")+COUNTIF(H4609:AL4609,"PN")+COUNTIF(H4609:AL4609,"P/DS")/2+COUNTIF(H4609:AL4609,"P/NS")/2+COUNTIF(H4609:AL4609,"DS")+COUNTIF(H4609:AL4609,"NS")+COUNTIF(H4609:AL4609,"AL")+COUNTIF(H4609:AL4609,"AL/DS")+COUNTIF(H4609:AL4609,"AL/NS")+COUNTIF(H4609:AL4609,"NH")+COUNTIF(H4609:AL4609,"SL")+COUNTIF(H4609:AL4609,"UL/DS")/2+COUNTIF(H4609:AL4609,"UL/NS")/2+COUNTIF(H4609:AL4609,"CT")+COUNTIF(H4609:AL4609,"NHD")+COUNTIF(H4609:AL4609,"PDD")+COUNTIF(H4609:AL4609,"B")+COUNTIF(H4609:AL4609,"HL")+COUNTIF(H4609:AL4609,"PH")+COUNTIF(H4609:AL4609,"BH")+COUNTIF(H4609:AL4609,"AL/BF")+COUNTIF(H4609:AL4609,"AL/BL")+COUNTIF(H4609:AL4609,"UL/BF")/2+COUNTIF(H4609:AL4609,"UL/BL")/2+COUNTIF(H4609:AL4609,"PH/F")/2+COUNTIF(H4609:AL4609,"PH/L")/2+COUNTIF(H4609:AL4609,"MD")+COUNTIF(H4609:AL4609,"PMD")+COUNTIF(H4609:AL4609,"PM")+COUNTIF(H4609:AL4609,"BM")</f>
        <v>25.5</v>
      </c>
      <c r="AU4609" s="255">
        <f>COUNTIF(H4609:AL4609,"P/DS")/2+COUNTIF(H4609:AL4609,"P/NS")/2+COUNTIF(H4609:AL4609,"IL")+COUNTIF(H4609:AL4609,"NL")+COUNTIF(H4609:AL4609,"UL")+COUNTIF(H4609:AL4609,"UL/DS")/2+COUNTIF(H4609:AL4609,"UL/NS")/2+COUNTIF(H4609:AL4609,"KT")+COUNTIF(H4609:AL4609,"UL/BF")/2+COUNTIF(H4609:AL4609,"UL/BL")/2+COUNTIF(H4609:AL4609,"PH/F")/2+COUNTIF(H4609:AL4609,"PH/L")/2+COUNTIF(H4609:AL4609,"NB")</f>
        <v>0.5</v>
      </c>
      <c r="AV4609" s="258">
        <f>COUNTIF(H4609:AL4609,"PN")+COUNTIF(H4609:AL4609,"TVD")+COUNTIF(H4609:AL4609,"PH")+COUNTIF(H4609:AL4609,"PM")+COUNTIF(H4609:AL4609,"PDD")-COUNTIFS(H4609:AL4609,"PN",H4616:AL4616,"&gt;=3")-COUNTIFS(H4609:AL4609,"PM",H4616:AL4616,"&gt;=3")</f>
        <v>0</v>
      </c>
      <c r="AW4609" s="258">
        <f>COUNTIF(H4609:AL4609,"NS")+COUNTIF(H4609:AL4609,"D")+COUNTIF(H4609:AL4609,"BH")+COUNTIF(H4609:AL4609,"NHD")+COUNTIF(H4609:AL4609,"BM")-COUNTIFS(H4609:AL4609,"NS",H4616:AL4616,"&gt;=3")-COUNTIFS(H4609:AL4609,"BH",H4616:AL4616,"&gt;=3")-COUNTIFS(H4609:AL4609,"BM",H4616:AL4616,"&gt;=3")</f>
        <v>11</v>
      </c>
      <c r="AX4609" s="255">
        <f>COUNTIF(H4609:AL4609,"AL")+COUNTIF(H4609:AL4609,"AL/DS")/2+COUNTIF(H4609:AL4609,"AL/NS")/2+COUNTIF(H4609:AL4609,"AL/BF")+COUNTIF(H4609:AL4609,"AL/BL")/2</f>
        <v>1</v>
      </c>
      <c r="AY4609" s="255">
        <f>COUNTIF(H4609:AL4609,"SL")</f>
        <v>0</v>
      </c>
      <c r="AZ4609" s="255">
        <f>COUNTIF(H4609:AL4609,"NH")</f>
        <v>1</v>
      </c>
      <c r="BA4609" s="255">
        <f>COUNTIF(H4609:AL4609,"HL")</f>
        <v>0</v>
      </c>
      <c r="BB4609" s="255">
        <f>COUNTIF(G4609:AL4609,"P/DS")/2+COUNTIF(G4609:AL4609,"P/NS")/2+COUNTIF(G4609:AL4609,"UL")+COUNTIF(G4609:AL4609,"UL/DS")/2+COUNTIF(G4609:AL4609,"UL/NS")/2+COUNTIF(G4609:AL4609,"UL/BL")/2+COUNTIF(G4609:AL4609,"UL/BF")/2+COUNTIF(G4609:AL4609,"PH/F")/2+COUNTIF(G4609:AL4609,"PH/L")/2</f>
        <v>0.5</v>
      </c>
      <c r="BC4609" s="255">
        <f>COUNTIF(H4609:AL4609,"NB")</f>
        <v>0</v>
      </c>
      <c r="BD4609" s="255">
        <f>COUNTIF(H4609:AL4609,"NL")</f>
        <v>0</v>
      </c>
      <c r="BE4609" s="255">
        <f>COUNTIF(H4609:AL4609,"IL")</f>
        <v>0</v>
      </c>
      <c r="BF4609" s="255">
        <f>COUNTIF(H4609:AL4609,"KT")</f>
        <v>0</v>
      </c>
      <c r="BG4609" s="255">
        <f>COUNTIF(H4609:AL4609,"L70")</f>
        <v>0</v>
      </c>
      <c r="BH4609" s="255">
        <f>COUNTIF(H4609:AL4609,"MD")</f>
        <v>0</v>
      </c>
      <c r="BI4609" s="255">
        <f>COUNTIF(H4609:AL4609,"PMD")</f>
        <v>0</v>
      </c>
      <c r="BJ4609" s="255">
        <f>COUNTIF(H4609:AL4609,"PM")</f>
        <v>0</v>
      </c>
      <c r="BK4609" s="255">
        <f>COUNTIF(H4609:AL4609,"BM")</f>
        <v>0</v>
      </c>
      <c r="BL4609" s="261">
        <f>SUMIF(H4609:AL4609,"PD",H4610:AL4610)+SUMIF(H4609:AL4609,"PN",H4610:AL4610)+SUMIF(H4609:AL4609,"P/DS",H4610:AL4610)+SUMIF(H4609:AL4609,"PN/F",H4610:AL4610)+SUMIF(H4609:AL4609,"PN/L",H4610:AL4610)+SUMIF(H4609:AL4609,"TV",H4610:AL4610)+SUMIF(H4609:AL4609,"TVD",H4610:AL4610)+SUMIF(H4609:AL4609,"PDD",H4610:AL4610)</f>
        <v>0</v>
      </c>
      <c r="BM4609" s="261">
        <f>SUMIF(H4609:AL4609,"PD",H4611:AL4611)+SUMIF(H4609:AL4609,"PN",H4611:AL4611)+SUMIF(H4609:AL4609,"P/DS",H4611:AL4611)+SUMIF(H4609:AL4609,"PN/F",H4611:AL4611)+SUMIF(H4609:AL4609,"PN/L",H4611:AL4611)+SUMIF(H4609:AL4609,"TV",H4611:AL4611)+SUMIF(H4609:AL4609,"TVD",H4611:AL4611)+SUMIF(H4609:AL4609,"PDD",H4611:AL4611)+SUMIF(H4609:AL4609,"PMD",H4611:AL4611)</f>
        <v>0</v>
      </c>
      <c r="BN4609" s="261">
        <f>SUMIF(H4609:AL4609,"PD",H4612:AL4612)+SUMIF(H4609:AL4609,"PN",H4612:AL4612)+SUMIF(H4609:AL4609,"P/DS",H4612:AL4612)+SUMIF(H4609:AL4609,"PN/F",H4612:AL4612)+SUMIF(H4609:AL4609,"PN/L",H4612:AL4612)+SUMIF(H4609:AL4609,"TV",H4612:AL4612)+SUMIF(H4609:AL4609,"TVD",H4612:AL4612)</f>
        <v>0</v>
      </c>
      <c r="BO4609" s="261">
        <f>SUMIF(H4609:AL4609,"PD",H4613:AL4613)+SUMIF(H4609:AL4609,"PN",H4613:AL4613)+SUMIF(H4609:AL4609,"P/DS",H4613:AL4613)+SUMIF(H4609:AL4609,"PN/F",H4613:AL4613)+SUMIF(H4609:AL4609,"PN/L",H4613:AL4613)+SUMIF(H4609:AL4609,"TV",H4613:AL4613)+SUMIF(H4609:AL4609,"TVD",H4613:AL4613)</f>
        <v>0</v>
      </c>
      <c r="BP4609" s="261">
        <f>SUMIF(H4609:AL4609,"PD",H4614:AL4614)+SUMIF(H4609:AL4609,"PN",H4614:AL4614)+SUMIF(H4609:AL4609,"P/DS",H4614:AL4614)+SUMIF(H4609:AL4609,"PN/F",H4614:AL4614)+SUMIF(H4609:AL4609,"PN/L",H4614:AL4614)+SUMIF(H4609:AL4609,"TV",H4614:AL4614)+SUMIF(H4609:AL4609,"TVD",H4614:AL4614)+SUMIF(H4609:AL4609,"PDD",H4614:AL4614)+SUMIF(H4609:AL4609,"PH",H4614:AL4614)+SUMIF(H4609:AL4609,"PM",H4614:AL4614)</f>
        <v>0</v>
      </c>
      <c r="BQ4609" s="261">
        <f>SUMIF(H4609:AL4609,"PD",H4615:AL4615)+SUMIF(H4609:AL4609,"PN",H4615:AL4615)+SUMIF(H4609:AL4609,"P/DS",H4615:AL4615)+SUMIF(H4609:AL4609,"PN/F",H4615:AL4615)+SUMIF(H4609:AL4609,"PN/L",H4615:AL4615)+SUMIF(H4609:AL4609,"TV",H4615:AL4615)+SUMIF(H4609:AL4609,"TVD",H4615:AL4615)+SUMIF(H4609:AL4609,"PDD",H4615:AL4615)+SUMIF(H4609:AL4609,"PH",H4615:AL4615)+SUMIF(H4609:AL4609,"PM",H4615:AL4615)</f>
        <v>0</v>
      </c>
      <c r="BR4609" s="269">
        <f>SUM(H4610:AL4610)-BL4609</f>
        <v>18.5</v>
      </c>
      <c r="BS4609" s="269">
        <f>SUM(H4611:AL4611)-BM4609</f>
        <v>10</v>
      </c>
      <c r="BT4609" s="269">
        <f>SUM(H4612:AL4612)-BN4609</f>
        <v>0</v>
      </c>
      <c r="BU4609" s="269">
        <f>SUM(H4613:AL4613)-BO4609</f>
        <v>0</v>
      </c>
      <c r="BV4609" s="269">
        <f>SUM(H4614:AL4614)-BP4609</f>
        <v>0</v>
      </c>
      <c r="BW4609" s="269">
        <f>SUM(H4615:AL4615)-BQ4609</f>
        <v>0</v>
      </c>
      <c r="BX4609" s="255">
        <f>SUMIF(H4609:AL4609,"PD",H4616:AL4616)+SUMIF(H4609:AL4609,"PN",H4616:AL4616)+SUMIF(H4609:AL4609,"P/DS",H4616:AL4616)+SUMIF(H4609:AL4609,"PN/F",H4616:AL4616)+SUMIF(H4609:AL4609,"PN/L",H4616:AL4616)</f>
        <v>0</v>
      </c>
      <c r="BY4609" s="255">
        <f>SUM(H4616:AL4616)-BX4609</f>
        <v>2</v>
      </c>
      <c r="BZ4609" s="255">
        <f t="shared" ref="BZ4609" si="1400">+SUM(BL4609:BW4616)</f>
        <v>28.5</v>
      </c>
      <c r="CA4609" s="266">
        <f>(COUNTIFS(H4609:AL4609,"PD",H4610:AL4610,"&gt;=2"))*0.5-IF(CN4609="VP",COUNTIFS($H$16:$AL$16,"SAT",H4609:AL4609,"PD",H4610:AL4610,"&gt;=2"))*0.5</f>
        <v>0</v>
      </c>
      <c r="CB4609" s="266">
        <f>(COUNTIFS(H4609:AL4609,"PN",H4611:AL4611,"&gt;=0.5",H4610:AL4610,"&gt;=1.5"))*0.5+COUNTIFS(H4609:AL4609,"PDD",H4611:AL4611,"&gt;=0.5",H4610:AL4610,"&gt;=1.5")*0.5</f>
        <v>0</v>
      </c>
      <c r="CC4609" s="273">
        <f>(COUNTIFS(H4609:AL4609,"TV",H4611:AL4611,"&gt;=10"))*0.5+(COUNTIFS(H4609:AL4609,"PMD",H4611:AL4611,"&gt;=2"))*0.5</f>
        <v>0</v>
      </c>
      <c r="CD4609" s="266">
        <f>(COUNTIFS(H4609:AL4609,"TVD",H4613:AL4613,"&gt;=6.5",H4611:AL4611,"&gt;=3.5"))*0.5</f>
        <v>0</v>
      </c>
      <c r="CE4609" s="266">
        <f>(COUNTIFS(H4609:AL4609,"PD",H4614:AL4614,"&gt;=10"))*0.5</f>
        <v>0</v>
      </c>
      <c r="CF4609" s="266">
        <f>(COUNTIFS(H4609:AL4609,"PDD",H4614:AL4614,"&gt;=3.5",H4615:AL4615,"&gt;=6.5")+COUNTIFS(H4609:AL4609,"PH",H4615:AL4615,"&gt;=0.5",H4614:AL4614,"&gt;=1.5")+COUNTIFS(H4609:AL4609,"PM",H4615:AL4615,"&gt;=0.5",H4614:AL4614,"&gt;=1.5"))*0.5</f>
        <v>0</v>
      </c>
      <c r="CG4609" s="266">
        <f>(COUNTIFS(H4609:AL4609,"DS",H4610:AL4610,"&gt;=2")+COUNTIFS(H4609:AL4609,"AL/DS",H4610:AL4610,"&gt;=2"))*0.5-IF(CN4609="VP",COUNTIFS($H$16:$AL$16,"SAT",H4609:AL4609,"DS",H4610:AL4610,"&gt;=2"))*0.5</f>
        <v>3</v>
      </c>
      <c r="CH4609" s="266">
        <f>(COUNTIFS(H4609:AL4609,"NS",H4611:AL4611,"&gt;=0.5",H4610:AL4610,"&gt;=1.5")+COUNTIFS(H4609:AL4609,"AL/NS",H4611:AL4611,"&gt;=0.5",H4610:AL4610,"&gt;=1.5")+COUNTIFS(H4609:AL4609,"NHD",H4611:AL4611,"&gt;=4.5",H4614:AL4614,"&gt;=2",H4610:AL4610,"&gt;=1.5"))*0.5</f>
        <v>0</v>
      </c>
      <c r="CI4609" s="266">
        <f>(COUNTIF(H4611:AL4611,"&gt;=10")+COUNTIFS(H4609:AL4609,"MD",H4611:AL4611,"&gt;=2")-COUNTIFS(H4609:AL4609,"TV",H4611:AL4611,"&gt;=10"))*0.5</f>
        <v>0</v>
      </c>
      <c r="CJ4609" s="266">
        <f>(COUNTIFS(H4609:AL4609,"D",H4613:AL4613,"&gt;=6.5",H4611:AL4611,"&gt;=3.5"))*0.5</f>
        <v>0</v>
      </c>
      <c r="CK4609" s="266">
        <f>(COUNTIF(H4614:AL4614,"&gt;=10")-COUNTIFS(H4609:AL4609,"PD",H4614:AL4614,"&gt;=10"))*0.5</f>
        <v>0</v>
      </c>
      <c r="CL4609" s="265">
        <f>(COUNTIFS(H4609:AL4609,"NHD",H4614:AL4614,"&gt;=3.5",H4615:AL4615,"&gt;=6.5")+COUNTIFS(H4609:AL4609,"BH",H4614:AL4614,"&gt;=1.5",H4615:AL4615,"&gt;=0.5")+COUNTIFS(H4609:AL4609,"BM",H4614:AL4614,"&gt;=1.5",H4615:AL4615,"&gt;=0.5")+COUNTIFS(H4609:AL4609,"D",H4614:AL4614,"&gt;=1.5",H4615:AL4615,"&gt;=0.5"))*0.5</f>
        <v>0</v>
      </c>
      <c r="CM4609" s="272"/>
      <c r="CN4609" s="264" t="s">
        <v>723</v>
      </c>
      <c r="CO4609" s="125">
        <f t="shared" ref="CO4609" si="1401">+AM4609+AN4609+AO4609+AP4609+AQ4609+AR4609+AS4609+AU4609+BG4609</f>
        <v>26</v>
      </c>
      <c r="CP4609" s="225">
        <f>+SUM(I4610:I4615)-I4616</f>
        <v>0</v>
      </c>
      <c r="CQ4609" s="225">
        <f>+SUM(J4610:J4615)-J4616</f>
        <v>0</v>
      </c>
      <c r="CR4609" s="225">
        <f>+SUM(K4610:K4615)-K4616</f>
        <v>2.5</v>
      </c>
      <c r="CS4609" s="90"/>
      <c r="CT4609" s="90"/>
      <c r="CU4609" s="90"/>
      <c r="CV4609" s="90"/>
      <c r="CW4609" s="90"/>
      <c r="CX4609" s="90"/>
      <c r="CY4609" s="90"/>
      <c r="CZ4609" s="90"/>
      <c r="DA4609" s="90"/>
      <c r="DB4609" s="70"/>
      <c r="DC4609" s="70"/>
      <c r="DD4609" s="70"/>
      <c r="DE4609" s="70"/>
      <c r="DF4609" s="70"/>
      <c r="DG4609" s="70"/>
      <c r="DH4609" s="70"/>
      <c r="DI4609" s="70"/>
      <c r="DJ4609" s="70"/>
      <c r="DK4609" s="70"/>
      <c r="DL4609" s="70"/>
      <c r="DM4609" s="70"/>
      <c r="DN4609" s="70"/>
    </row>
    <row r="4610" spans="1:118" ht="14.25" customHeight="1">
      <c r="A4610" s="228"/>
      <c r="B4610" s="231"/>
      <c r="C4610" s="234"/>
      <c r="D4610" s="237"/>
      <c r="E4610" s="237"/>
      <c r="F4610" s="242" t="s">
        <v>82</v>
      </c>
      <c r="G4610" s="71">
        <v>1.5</v>
      </c>
      <c r="H4610" s="83"/>
      <c r="I4610" s="83"/>
      <c r="J4610" s="83"/>
      <c r="K4610" s="83">
        <v>2.5</v>
      </c>
      <c r="L4610" s="83"/>
      <c r="M4610" s="83">
        <v>2.5</v>
      </c>
      <c r="N4610" s="83">
        <v>2.5</v>
      </c>
      <c r="O4610" s="83"/>
      <c r="P4610" s="83">
        <v>2.5</v>
      </c>
      <c r="Q4610" s="83">
        <v>2.5</v>
      </c>
      <c r="R4610" s="83"/>
      <c r="S4610" s="83">
        <v>2</v>
      </c>
      <c r="T4610" s="83"/>
      <c r="U4610" s="83"/>
      <c r="V4610" s="83"/>
      <c r="W4610" s="83">
        <v>1</v>
      </c>
      <c r="X4610" s="83">
        <v>1</v>
      </c>
      <c r="Y4610" s="83">
        <v>1</v>
      </c>
      <c r="Z4610" s="83">
        <v>1</v>
      </c>
      <c r="AA4610" s="83"/>
      <c r="AB4610" s="83"/>
      <c r="AC4610" s="79"/>
      <c r="AD4610" s="79"/>
      <c r="AE4610" s="79"/>
      <c r="AF4610" s="79"/>
      <c r="AG4610" s="79"/>
      <c r="AH4610" s="79"/>
      <c r="AI4610" s="79"/>
      <c r="AJ4610" s="79"/>
      <c r="AK4610" s="79"/>
      <c r="AL4610" s="79"/>
      <c r="AM4610" s="240"/>
      <c r="AN4610" s="240"/>
      <c r="AO4610" s="240"/>
      <c r="AP4610" s="240"/>
      <c r="AQ4610" s="240"/>
      <c r="AR4610" s="240"/>
      <c r="AS4610" s="240"/>
      <c r="AT4610" s="256"/>
      <c r="AU4610" s="256"/>
      <c r="AV4610" s="259"/>
      <c r="AW4610" s="259"/>
      <c r="AX4610" s="256"/>
      <c r="AY4610" s="256"/>
      <c r="AZ4610" s="256"/>
      <c r="BA4610" s="256"/>
      <c r="BB4610" s="256"/>
      <c r="BC4610" s="256"/>
      <c r="BD4610" s="256"/>
      <c r="BE4610" s="256"/>
      <c r="BF4610" s="256"/>
      <c r="BG4610" s="256"/>
      <c r="BH4610" s="256"/>
      <c r="BI4610" s="256"/>
      <c r="BJ4610" s="256"/>
      <c r="BK4610" s="256"/>
      <c r="BL4610" s="262"/>
      <c r="BM4610" s="262"/>
      <c r="BN4610" s="262"/>
      <c r="BO4610" s="262"/>
      <c r="BP4610" s="262"/>
      <c r="BQ4610" s="262"/>
      <c r="BR4610" s="270"/>
      <c r="BS4610" s="270"/>
      <c r="BT4610" s="270"/>
      <c r="BU4610" s="270"/>
      <c r="BV4610" s="270"/>
      <c r="BW4610" s="270"/>
      <c r="BX4610" s="256"/>
      <c r="BY4610" s="256"/>
      <c r="BZ4610" s="256"/>
      <c r="CA4610" s="267"/>
      <c r="CB4610" s="267"/>
      <c r="CC4610" s="274"/>
      <c r="CD4610" s="267"/>
      <c r="CE4610" s="267"/>
      <c r="CF4610" s="267"/>
      <c r="CG4610" s="267"/>
      <c r="CH4610" s="267"/>
      <c r="CI4610" s="267"/>
      <c r="CJ4610" s="267"/>
      <c r="CK4610" s="267"/>
      <c r="CL4610" s="265"/>
      <c r="CM4610" s="272"/>
      <c r="CN4610" s="264"/>
      <c r="CO4610" s="125"/>
      <c r="CP4610" s="226"/>
      <c r="CQ4610" s="226"/>
      <c r="CR4610" s="226"/>
      <c r="CS4610" s="90"/>
      <c r="CT4610" s="90"/>
      <c r="CU4610" s="90"/>
      <c r="CV4610" s="90"/>
      <c r="CW4610" s="90"/>
      <c r="CX4610" s="90"/>
      <c r="CY4610" s="90"/>
      <c r="CZ4610" s="90"/>
      <c r="DA4610" s="90"/>
      <c r="DB4610" s="70"/>
      <c r="DC4610" s="70"/>
      <c r="DD4610" s="70"/>
      <c r="DE4610" s="70"/>
      <c r="DF4610" s="70"/>
      <c r="DG4610" s="70"/>
      <c r="DH4610" s="70"/>
      <c r="DI4610" s="70"/>
      <c r="DJ4610" s="70"/>
      <c r="DK4610" s="70"/>
      <c r="DL4610" s="70"/>
      <c r="DM4610" s="70"/>
      <c r="DN4610" s="70"/>
    </row>
    <row r="4611" spans="1:118">
      <c r="A4611" s="228"/>
      <c r="B4611" s="231"/>
      <c r="C4611" s="234"/>
      <c r="D4611" s="237"/>
      <c r="E4611" s="237"/>
      <c r="F4611" s="243"/>
      <c r="G4611" s="72">
        <v>2</v>
      </c>
      <c r="H4611" s="84"/>
      <c r="I4611" s="84"/>
      <c r="J4611" s="84"/>
      <c r="K4611" s="84"/>
      <c r="L4611" s="84"/>
      <c r="M4611" s="84"/>
      <c r="N4611" s="84"/>
      <c r="O4611" s="84">
        <v>8</v>
      </c>
      <c r="P4611" s="84"/>
      <c r="Q4611" s="84"/>
      <c r="R4611" s="84"/>
      <c r="S4611" s="84"/>
      <c r="T4611" s="84"/>
      <c r="U4611" s="84"/>
      <c r="V4611" s="84"/>
      <c r="W4611" s="84">
        <v>0.5</v>
      </c>
      <c r="X4611" s="84">
        <v>0.5</v>
      </c>
      <c r="Y4611" s="84">
        <v>0.5</v>
      </c>
      <c r="Z4611" s="84">
        <v>0.5</v>
      </c>
      <c r="AA4611" s="84"/>
      <c r="AB4611" s="84"/>
      <c r="AC4611" s="80"/>
      <c r="AD4611" s="80"/>
      <c r="AE4611" s="80"/>
      <c r="AF4611" s="80"/>
      <c r="AG4611" s="80"/>
      <c r="AH4611" s="80"/>
      <c r="AI4611" s="80"/>
      <c r="AJ4611" s="80"/>
      <c r="AK4611" s="80"/>
      <c r="AL4611" s="80"/>
      <c r="AM4611" s="240"/>
      <c r="AN4611" s="240"/>
      <c r="AO4611" s="240"/>
      <c r="AP4611" s="240"/>
      <c r="AQ4611" s="240"/>
      <c r="AR4611" s="240"/>
      <c r="AS4611" s="240"/>
      <c r="AT4611" s="256"/>
      <c r="AU4611" s="256"/>
      <c r="AV4611" s="259"/>
      <c r="AW4611" s="259"/>
      <c r="AX4611" s="256"/>
      <c r="AY4611" s="256"/>
      <c r="AZ4611" s="256"/>
      <c r="BA4611" s="256"/>
      <c r="BB4611" s="256"/>
      <c r="BC4611" s="256"/>
      <c r="BD4611" s="256"/>
      <c r="BE4611" s="256"/>
      <c r="BF4611" s="256"/>
      <c r="BG4611" s="256"/>
      <c r="BH4611" s="256"/>
      <c r="BI4611" s="256"/>
      <c r="BJ4611" s="256"/>
      <c r="BK4611" s="256"/>
      <c r="BL4611" s="262"/>
      <c r="BM4611" s="262"/>
      <c r="BN4611" s="262"/>
      <c r="BO4611" s="262"/>
      <c r="BP4611" s="262"/>
      <c r="BQ4611" s="262"/>
      <c r="BR4611" s="270"/>
      <c r="BS4611" s="270"/>
      <c r="BT4611" s="270"/>
      <c r="BU4611" s="270"/>
      <c r="BV4611" s="270"/>
      <c r="BW4611" s="270"/>
      <c r="BX4611" s="256"/>
      <c r="BY4611" s="256"/>
      <c r="BZ4611" s="256"/>
      <c r="CA4611" s="267"/>
      <c r="CB4611" s="267"/>
      <c r="CC4611" s="274"/>
      <c r="CD4611" s="267"/>
      <c r="CE4611" s="267"/>
      <c r="CF4611" s="267"/>
      <c r="CG4611" s="267"/>
      <c r="CH4611" s="267"/>
      <c r="CI4611" s="267"/>
      <c r="CJ4611" s="267"/>
      <c r="CK4611" s="267"/>
      <c r="CL4611" s="265"/>
      <c r="CM4611" s="272"/>
      <c r="CN4611" s="264"/>
      <c r="CO4611" s="125"/>
      <c r="CP4611" s="226"/>
      <c r="CQ4611" s="226"/>
      <c r="CR4611" s="226"/>
      <c r="CS4611" s="90"/>
      <c r="CT4611" s="90"/>
      <c r="CU4611" s="90"/>
      <c r="CV4611" s="90"/>
      <c r="CW4611" s="90"/>
      <c r="CX4611" s="90"/>
      <c r="CY4611" s="90"/>
      <c r="CZ4611" s="90"/>
      <c r="DA4611" s="90"/>
      <c r="DB4611" s="70"/>
      <c r="DC4611" s="70"/>
      <c r="DD4611" s="70"/>
      <c r="DE4611" s="70"/>
      <c r="DF4611" s="70"/>
      <c r="DG4611" s="70"/>
      <c r="DH4611" s="70"/>
      <c r="DI4611" s="70"/>
      <c r="DJ4611" s="70"/>
      <c r="DK4611" s="70"/>
      <c r="DL4611" s="70"/>
      <c r="DM4611" s="70"/>
      <c r="DN4611" s="70"/>
    </row>
    <row r="4612" spans="1:118">
      <c r="A4612" s="228"/>
      <c r="B4612" s="231"/>
      <c r="C4612" s="234"/>
      <c r="D4612" s="237"/>
      <c r="E4612" s="237"/>
      <c r="F4612" s="243"/>
      <c r="G4612" s="72">
        <v>2.1</v>
      </c>
      <c r="H4612" s="84"/>
      <c r="I4612" s="84"/>
      <c r="J4612" s="84"/>
      <c r="K4612" s="84"/>
      <c r="L4612" s="84"/>
      <c r="M4612" s="84"/>
      <c r="N4612" s="84"/>
      <c r="O4612" s="84"/>
      <c r="P4612" s="84"/>
      <c r="Q4612" s="84"/>
      <c r="R4612" s="84"/>
      <c r="S4612" s="84"/>
      <c r="T4612" s="84"/>
      <c r="U4612" s="84"/>
      <c r="V4612" s="84"/>
      <c r="W4612" s="84"/>
      <c r="X4612" s="84"/>
      <c r="Y4612" s="84"/>
      <c r="Z4612" s="84"/>
      <c r="AA4612" s="84"/>
      <c r="AB4612" s="84"/>
      <c r="AC4612" s="80"/>
      <c r="AD4612" s="80"/>
      <c r="AE4612" s="80"/>
      <c r="AF4612" s="80"/>
      <c r="AG4612" s="80"/>
      <c r="AH4612" s="80"/>
      <c r="AI4612" s="80"/>
      <c r="AJ4612" s="80"/>
      <c r="AK4612" s="80"/>
      <c r="AL4612" s="80"/>
      <c r="AM4612" s="240"/>
      <c r="AN4612" s="240"/>
      <c r="AO4612" s="240"/>
      <c r="AP4612" s="240"/>
      <c r="AQ4612" s="240"/>
      <c r="AR4612" s="240"/>
      <c r="AS4612" s="240"/>
      <c r="AT4612" s="256"/>
      <c r="AU4612" s="256"/>
      <c r="AV4612" s="259"/>
      <c r="AW4612" s="259"/>
      <c r="AX4612" s="256"/>
      <c r="AY4612" s="256"/>
      <c r="AZ4612" s="256"/>
      <c r="BA4612" s="256"/>
      <c r="BB4612" s="256"/>
      <c r="BC4612" s="256"/>
      <c r="BD4612" s="256"/>
      <c r="BE4612" s="256"/>
      <c r="BF4612" s="256"/>
      <c r="BG4612" s="256"/>
      <c r="BH4612" s="256"/>
      <c r="BI4612" s="256"/>
      <c r="BJ4612" s="256"/>
      <c r="BK4612" s="256"/>
      <c r="BL4612" s="262"/>
      <c r="BM4612" s="262"/>
      <c r="BN4612" s="262"/>
      <c r="BO4612" s="262"/>
      <c r="BP4612" s="262"/>
      <c r="BQ4612" s="262"/>
      <c r="BR4612" s="270"/>
      <c r="BS4612" s="270"/>
      <c r="BT4612" s="270"/>
      <c r="BU4612" s="270"/>
      <c r="BV4612" s="270"/>
      <c r="BW4612" s="270"/>
      <c r="BX4612" s="256"/>
      <c r="BY4612" s="256"/>
      <c r="BZ4612" s="256"/>
      <c r="CA4612" s="267"/>
      <c r="CB4612" s="267"/>
      <c r="CC4612" s="274"/>
      <c r="CD4612" s="267"/>
      <c r="CE4612" s="267"/>
      <c r="CF4612" s="267"/>
      <c r="CG4612" s="267"/>
      <c r="CH4612" s="267"/>
      <c r="CI4612" s="267"/>
      <c r="CJ4612" s="267"/>
      <c r="CK4612" s="267"/>
      <c r="CL4612" s="265"/>
      <c r="CM4612" s="272"/>
      <c r="CN4612" s="264"/>
      <c r="CO4612" s="125"/>
      <c r="CP4612" s="226"/>
      <c r="CQ4612" s="226"/>
      <c r="CR4612" s="226"/>
      <c r="CS4612" s="90"/>
      <c r="CT4612" s="90"/>
      <c r="CU4612" s="90"/>
      <c r="CV4612" s="90"/>
      <c r="CW4612" s="90"/>
      <c r="CX4612" s="90"/>
      <c r="CY4612" s="90"/>
      <c r="CZ4612" s="90"/>
      <c r="DA4612" s="90"/>
      <c r="DB4612" s="70"/>
      <c r="DC4612" s="70"/>
      <c r="DD4612" s="70"/>
      <c r="DE4612" s="70"/>
      <c r="DF4612" s="70"/>
      <c r="DG4612" s="70"/>
      <c r="DH4612" s="70"/>
      <c r="DI4612" s="70"/>
      <c r="DJ4612" s="70"/>
      <c r="DK4612" s="70"/>
      <c r="DL4612" s="70"/>
      <c r="DM4612" s="70"/>
      <c r="DN4612" s="70"/>
    </row>
    <row r="4613" spans="1:118">
      <c r="A4613" s="228"/>
      <c r="B4613" s="231"/>
      <c r="C4613" s="234"/>
      <c r="D4613" s="237"/>
      <c r="E4613" s="237"/>
      <c r="F4613" s="243"/>
      <c r="G4613" s="72">
        <v>2.7</v>
      </c>
      <c r="H4613" s="84"/>
      <c r="I4613" s="84"/>
      <c r="J4613" s="84"/>
      <c r="K4613" s="84"/>
      <c r="L4613" s="84"/>
      <c r="M4613" s="84"/>
      <c r="N4613" s="84"/>
      <c r="O4613" s="84"/>
      <c r="P4613" s="84"/>
      <c r="Q4613" s="84"/>
      <c r="R4613" s="84"/>
      <c r="S4613" s="84"/>
      <c r="T4613" s="84"/>
      <c r="U4613" s="84"/>
      <c r="V4613" s="84"/>
      <c r="W4613" s="84"/>
      <c r="X4613" s="84"/>
      <c r="Y4613" s="84"/>
      <c r="Z4613" s="84"/>
      <c r="AA4613" s="84"/>
      <c r="AB4613" s="84"/>
      <c r="AC4613" s="80"/>
      <c r="AD4613" s="80"/>
      <c r="AE4613" s="80"/>
      <c r="AF4613" s="80"/>
      <c r="AG4613" s="80"/>
      <c r="AH4613" s="80"/>
      <c r="AI4613" s="80"/>
      <c r="AJ4613" s="80"/>
      <c r="AK4613" s="80"/>
      <c r="AL4613" s="80"/>
      <c r="AM4613" s="240"/>
      <c r="AN4613" s="240"/>
      <c r="AO4613" s="240"/>
      <c r="AP4613" s="240"/>
      <c r="AQ4613" s="240"/>
      <c r="AR4613" s="240"/>
      <c r="AS4613" s="240"/>
      <c r="AT4613" s="256"/>
      <c r="AU4613" s="256"/>
      <c r="AV4613" s="259"/>
      <c r="AW4613" s="259"/>
      <c r="AX4613" s="256"/>
      <c r="AY4613" s="256"/>
      <c r="AZ4613" s="256"/>
      <c r="BA4613" s="256"/>
      <c r="BB4613" s="256"/>
      <c r="BC4613" s="256"/>
      <c r="BD4613" s="256"/>
      <c r="BE4613" s="256"/>
      <c r="BF4613" s="256"/>
      <c r="BG4613" s="256"/>
      <c r="BH4613" s="256"/>
      <c r="BI4613" s="256"/>
      <c r="BJ4613" s="256"/>
      <c r="BK4613" s="256"/>
      <c r="BL4613" s="262"/>
      <c r="BM4613" s="262"/>
      <c r="BN4613" s="262"/>
      <c r="BO4613" s="262"/>
      <c r="BP4613" s="262"/>
      <c r="BQ4613" s="262"/>
      <c r="BR4613" s="270"/>
      <c r="BS4613" s="270"/>
      <c r="BT4613" s="270"/>
      <c r="BU4613" s="270"/>
      <c r="BV4613" s="270"/>
      <c r="BW4613" s="270"/>
      <c r="BX4613" s="256"/>
      <c r="BY4613" s="256"/>
      <c r="BZ4613" s="256"/>
      <c r="CA4613" s="267"/>
      <c r="CB4613" s="267"/>
      <c r="CC4613" s="274"/>
      <c r="CD4613" s="267"/>
      <c r="CE4613" s="267"/>
      <c r="CF4613" s="267"/>
      <c r="CG4613" s="267"/>
      <c r="CH4613" s="267"/>
      <c r="CI4613" s="267"/>
      <c r="CJ4613" s="267"/>
      <c r="CK4613" s="267"/>
      <c r="CL4613" s="265"/>
      <c r="CM4613" s="272"/>
      <c r="CN4613" s="264"/>
      <c r="CO4613" s="125"/>
      <c r="CP4613" s="226"/>
      <c r="CQ4613" s="226"/>
      <c r="CR4613" s="226"/>
      <c r="CS4613" s="90"/>
      <c r="CT4613" s="90"/>
      <c r="CU4613" s="90"/>
      <c r="CV4613" s="90"/>
      <c r="CW4613" s="90"/>
      <c r="CX4613" s="90"/>
      <c r="CY4613" s="90"/>
      <c r="CZ4613" s="90"/>
      <c r="DA4613" s="90"/>
      <c r="DB4613" s="70"/>
      <c r="DC4613" s="70"/>
      <c r="DD4613" s="70"/>
      <c r="DE4613" s="70"/>
      <c r="DF4613" s="70"/>
      <c r="DG4613" s="70"/>
      <c r="DH4613" s="70"/>
      <c r="DI4613" s="70"/>
      <c r="DJ4613" s="70"/>
      <c r="DK4613" s="70"/>
      <c r="DL4613" s="70"/>
      <c r="DM4613" s="70"/>
      <c r="DN4613" s="70"/>
    </row>
    <row r="4614" spans="1:118">
      <c r="A4614" s="228"/>
      <c r="B4614" s="231"/>
      <c r="C4614" s="234"/>
      <c r="D4614" s="237"/>
      <c r="E4614" s="237"/>
      <c r="F4614" s="243"/>
      <c r="G4614" s="72">
        <v>3</v>
      </c>
      <c r="H4614" s="84"/>
      <c r="I4614" s="84"/>
      <c r="J4614" s="84"/>
      <c r="K4614" s="84"/>
      <c r="L4614" s="84"/>
      <c r="M4614" s="84"/>
      <c r="N4614" s="84"/>
      <c r="O4614" s="84"/>
      <c r="P4614" s="84"/>
      <c r="Q4614" s="84"/>
      <c r="R4614" s="84"/>
      <c r="S4614" s="84"/>
      <c r="T4614" s="84"/>
      <c r="U4614" s="84"/>
      <c r="V4614" s="84"/>
      <c r="W4614" s="84"/>
      <c r="X4614" s="84"/>
      <c r="Y4614" s="84"/>
      <c r="Z4614" s="84"/>
      <c r="AA4614" s="84"/>
      <c r="AB4614" s="84"/>
      <c r="AC4614" s="80"/>
      <c r="AD4614" s="80"/>
      <c r="AE4614" s="80"/>
      <c r="AF4614" s="80"/>
      <c r="AG4614" s="80"/>
      <c r="AH4614" s="80"/>
      <c r="AI4614" s="80"/>
      <c r="AJ4614" s="80"/>
      <c r="AK4614" s="80"/>
      <c r="AL4614" s="80"/>
      <c r="AM4614" s="240"/>
      <c r="AN4614" s="240"/>
      <c r="AO4614" s="240"/>
      <c r="AP4614" s="240"/>
      <c r="AQ4614" s="240"/>
      <c r="AR4614" s="240"/>
      <c r="AS4614" s="240"/>
      <c r="AT4614" s="256"/>
      <c r="AU4614" s="256"/>
      <c r="AV4614" s="259"/>
      <c r="AW4614" s="259"/>
      <c r="AX4614" s="256"/>
      <c r="AY4614" s="256"/>
      <c r="AZ4614" s="256"/>
      <c r="BA4614" s="256"/>
      <c r="BB4614" s="256"/>
      <c r="BC4614" s="256"/>
      <c r="BD4614" s="256"/>
      <c r="BE4614" s="256"/>
      <c r="BF4614" s="256"/>
      <c r="BG4614" s="256"/>
      <c r="BH4614" s="256"/>
      <c r="BI4614" s="256"/>
      <c r="BJ4614" s="256"/>
      <c r="BK4614" s="256"/>
      <c r="BL4614" s="262"/>
      <c r="BM4614" s="262"/>
      <c r="BN4614" s="262"/>
      <c r="BO4614" s="262"/>
      <c r="BP4614" s="262"/>
      <c r="BQ4614" s="262"/>
      <c r="BR4614" s="270"/>
      <c r="BS4614" s="270"/>
      <c r="BT4614" s="270"/>
      <c r="BU4614" s="270"/>
      <c r="BV4614" s="270"/>
      <c r="BW4614" s="270"/>
      <c r="BX4614" s="256"/>
      <c r="BY4614" s="256"/>
      <c r="BZ4614" s="256"/>
      <c r="CA4614" s="267"/>
      <c r="CB4614" s="267"/>
      <c r="CC4614" s="274"/>
      <c r="CD4614" s="267"/>
      <c r="CE4614" s="267"/>
      <c r="CF4614" s="267"/>
      <c r="CG4614" s="267"/>
      <c r="CH4614" s="267"/>
      <c r="CI4614" s="267"/>
      <c r="CJ4614" s="267"/>
      <c r="CK4614" s="267"/>
      <c r="CL4614" s="265"/>
      <c r="CM4614" s="272"/>
      <c r="CN4614" s="264"/>
      <c r="CO4614" s="125"/>
      <c r="CP4614" s="226"/>
      <c r="CQ4614" s="226"/>
      <c r="CR4614" s="226"/>
      <c r="CS4614" s="90"/>
      <c r="CT4614" s="90"/>
      <c r="CU4614" s="90"/>
      <c r="CV4614" s="90"/>
      <c r="CW4614" s="90"/>
      <c r="CX4614" s="90"/>
      <c r="CY4614" s="90"/>
      <c r="CZ4614" s="90"/>
      <c r="DA4614" s="90"/>
      <c r="DB4614" s="70"/>
      <c r="DC4614" s="70"/>
      <c r="DD4614" s="70"/>
      <c r="DE4614" s="70"/>
      <c r="DF4614" s="70"/>
      <c r="DG4614" s="70"/>
      <c r="DH4614" s="70"/>
      <c r="DI4614" s="70"/>
      <c r="DJ4614" s="70"/>
      <c r="DK4614" s="70"/>
      <c r="DL4614" s="70"/>
      <c r="DM4614" s="70"/>
      <c r="DN4614" s="70"/>
    </row>
    <row r="4615" spans="1:118">
      <c r="A4615" s="228"/>
      <c r="B4615" s="231"/>
      <c r="C4615" s="234"/>
      <c r="D4615" s="237"/>
      <c r="E4615" s="237"/>
      <c r="F4615" s="244"/>
      <c r="G4615" s="73">
        <v>3.9</v>
      </c>
      <c r="H4615" s="85"/>
      <c r="I4615" s="85"/>
      <c r="J4615" s="85"/>
      <c r="K4615" s="85"/>
      <c r="L4615" s="85"/>
      <c r="M4615" s="85"/>
      <c r="N4615" s="85"/>
      <c r="O4615" s="85"/>
      <c r="P4615" s="85"/>
      <c r="Q4615" s="85"/>
      <c r="R4615" s="85"/>
      <c r="S4615" s="85"/>
      <c r="T4615" s="85"/>
      <c r="U4615" s="85"/>
      <c r="V4615" s="85"/>
      <c r="W4615" s="85"/>
      <c r="X4615" s="85"/>
      <c r="Y4615" s="85"/>
      <c r="Z4615" s="85"/>
      <c r="AA4615" s="85"/>
      <c r="AB4615" s="85"/>
      <c r="AC4615" s="81"/>
      <c r="AD4615" s="81"/>
      <c r="AE4615" s="81"/>
      <c r="AF4615" s="81"/>
      <c r="AG4615" s="81"/>
      <c r="AH4615" s="81"/>
      <c r="AI4615" s="81"/>
      <c r="AJ4615" s="81"/>
      <c r="AK4615" s="81"/>
      <c r="AL4615" s="81"/>
      <c r="AM4615" s="240"/>
      <c r="AN4615" s="240"/>
      <c r="AO4615" s="240"/>
      <c r="AP4615" s="240"/>
      <c r="AQ4615" s="240"/>
      <c r="AR4615" s="240"/>
      <c r="AS4615" s="240"/>
      <c r="AT4615" s="256"/>
      <c r="AU4615" s="256"/>
      <c r="AV4615" s="259"/>
      <c r="AW4615" s="259"/>
      <c r="AX4615" s="256"/>
      <c r="AY4615" s="256"/>
      <c r="AZ4615" s="256"/>
      <c r="BA4615" s="256"/>
      <c r="BB4615" s="256"/>
      <c r="BC4615" s="256"/>
      <c r="BD4615" s="256"/>
      <c r="BE4615" s="256"/>
      <c r="BF4615" s="256"/>
      <c r="BG4615" s="256"/>
      <c r="BH4615" s="256"/>
      <c r="BI4615" s="256"/>
      <c r="BJ4615" s="256"/>
      <c r="BK4615" s="256"/>
      <c r="BL4615" s="262"/>
      <c r="BM4615" s="262"/>
      <c r="BN4615" s="262"/>
      <c r="BO4615" s="262"/>
      <c r="BP4615" s="262"/>
      <c r="BQ4615" s="262"/>
      <c r="BR4615" s="270"/>
      <c r="BS4615" s="270"/>
      <c r="BT4615" s="270"/>
      <c r="BU4615" s="270"/>
      <c r="BV4615" s="270"/>
      <c r="BW4615" s="270"/>
      <c r="BX4615" s="256"/>
      <c r="BY4615" s="256"/>
      <c r="BZ4615" s="256"/>
      <c r="CA4615" s="267"/>
      <c r="CB4615" s="267"/>
      <c r="CC4615" s="274"/>
      <c r="CD4615" s="267"/>
      <c r="CE4615" s="267"/>
      <c r="CF4615" s="267"/>
      <c r="CG4615" s="267"/>
      <c r="CH4615" s="267"/>
      <c r="CI4615" s="267"/>
      <c r="CJ4615" s="267"/>
      <c r="CK4615" s="267"/>
      <c r="CL4615" s="265"/>
      <c r="CM4615" s="272"/>
      <c r="CN4615" s="264"/>
      <c r="CO4615" s="125"/>
      <c r="CP4615" s="226"/>
      <c r="CQ4615" s="226"/>
      <c r="CR4615" s="226"/>
      <c r="CS4615" s="90"/>
      <c r="CT4615" s="90"/>
      <c r="CU4615" s="90"/>
      <c r="CV4615" s="90"/>
      <c r="CW4615" s="90"/>
      <c r="CX4615" s="90"/>
      <c r="CY4615" s="90"/>
      <c r="CZ4615" s="90"/>
      <c r="DA4615" s="90"/>
      <c r="DB4615" s="70"/>
      <c r="DC4615" s="70"/>
      <c r="DD4615" s="70"/>
      <c r="DE4615" s="70"/>
      <c r="DF4615" s="70"/>
      <c r="DG4615" s="70"/>
      <c r="DH4615" s="70"/>
      <c r="DI4615" s="70"/>
      <c r="DJ4615" s="70"/>
      <c r="DK4615" s="70"/>
      <c r="DL4615" s="70"/>
      <c r="DM4615" s="70"/>
      <c r="DN4615" s="70"/>
    </row>
    <row r="4616" spans="1:118">
      <c r="A4616" s="229"/>
      <c r="B4616" s="232"/>
      <c r="C4616" s="235"/>
      <c r="D4616" s="238"/>
      <c r="E4616" s="238"/>
      <c r="F4616" s="245" t="s">
        <v>83</v>
      </c>
      <c r="G4616" s="246"/>
      <c r="H4616" s="82"/>
      <c r="I4616" s="82"/>
      <c r="J4616" s="82"/>
      <c r="K4616" s="82"/>
      <c r="L4616" s="82"/>
      <c r="M4616" s="82"/>
      <c r="N4616" s="82"/>
      <c r="O4616" s="82"/>
      <c r="P4616" s="82"/>
      <c r="Q4616" s="82"/>
      <c r="R4616" s="82"/>
      <c r="S4616" s="82"/>
      <c r="T4616" s="82"/>
      <c r="U4616" s="82"/>
      <c r="V4616" s="82"/>
      <c r="W4616" s="82"/>
      <c r="X4616" s="82"/>
      <c r="Y4616" s="82"/>
      <c r="Z4616" s="82">
        <v>2</v>
      </c>
      <c r="AA4616" s="82"/>
      <c r="AB4616" s="82"/>
      <c r="AC4616" s="35"/>
      <c r="AD4616" s="35"/>
      <c r="AE4616" s="35"/>
      <c r="AF4616" s="35"/>
      <c r="AG4616" s="35"/>
      <c r="AH4616" s="35"/>
      <c r="AI4616" s="35"/>
      <c r="AJ4616" s="35"/>
      <c r="AK4616" s="35"/>
      <c r="AL4616" s="35"/>
      <c r="AM4616" s="241"/>
      <c r="AN4616" s="241"/>
      <c r="AO4616" s="241"/>
      <c r="AP4616" s="241"/>
      <c r="AQ4616" s="241"/>
      <c r="AR4616" s="241"/>
      <c r="AS4616" s="241"/>
      <c r="AT4616" s="257"/>
      <c r="AU4616" s="257"/>
      <c r="AV4616" s="260"/>
      <c r="AW4616" s="260"/>
      <c r="AX4616" s="257"/>
      <c r="AY4616" s="257"/>
      <c r="AZ4616" s="257"/>
      <c r="BA4616" s="257"/>
      <c r="BB4616" s="257"/>
      <c r="BC4616" s="257"/>
      <c r="BD4616" s="257"/>
      <c r="BE4616" s="257"/>
      <c r="BF4616" s="257"/>
      <c r="BG4616" s="257"/>
      <c r="BH4616" s="257"/>
      <c r="BI4616" s="257"/>
      <c r="BJ4616" s="257"/>
      <c r="BK4616" s="257"/>
      <c r="BL4616" s="263"/>
      <c r="BM4616" s="263"/>
      <c r="BN4616" s="263"/>
      <c r="BO4616" s="263"/>
      <c r="BP4616" s="263"/>
      <c r="BQ4616" s="263"/>
      <c r="BR4616" s="271"/>
      <c r="BS4616" s="271"/>
      <c r="BT4616" s="271"/>
      <c r="BU4616" s="271"/>
      <c r="BV4616" s="271"/>
      <c r="BW4616" s="271"/>
      <c r="BX4616" s="257"/>
      <c r="BY4616" s="257"/>
      <c r="BZ4616" s="257"/>
      <c r="CA4616" s="268"/>
      <c r="CB4616" s="268"/>
      <c r="CC4616" s="275"/>
      <c r="CD4616" s="268"/>
      <c r="CE4616" s="268"/>
      <c r="CF4616" s="268"/>
      <c r="CG4616" s="268"/>
      <c r="CH4616" s="268"/>
      <c r="CI4616" s="268"/>
      <c r="CJ4616" s="268"/>
      <c r="CK4616" s="268"/>
      <c r="CL4616" s="265"/>
      <c r="CM4616" s="272"/>
      <c r="CN4616" s="264"/>
      <c r="CO4616" s="125"/>
      <c r="CP4616" s="226"/>
      <c r="CQ4616" s="226"/>
      <c r="CR4616" s="226"/>
      <c r="CS4616" s="90"/>
      <c r="CT4616" s="90"/>
      <c r="CU4616" s="90"/>
      <c r="CV4616" s="90"/>
      <c r="CW4616" s="90"/>
      <c r="CX4616" s="90"/>
      <c r="CY4616" s="90"/>
      <c r="CZ4616" s="90"/>
      <c r="DA4616" s="90"/>
      <c r="DB4616" s="70"/>
      <c r="DC4616" s="70"/>
      <c r="DD4616" s="70"/>
      <c r="DE4616" s="70"/>
      <c r="DF4616" s="70"/>
      <c r="DG4616" s="70"/>
      <c r="DH4616" s="70"/>
      <c r="DI4616" s="70"/>
      <c r="DJ4616" s="70"/>
      <c r="DK4616" s="70"/>
      <c r="DL4616" s="70"/>
      <c r="DM4616" s="70"/>
      <c r="DN4616" s="70"/>
    </row>
    <row r="4617" spans="1:118" ht="14.25" customHeight="1">
      <c r="A4617" s="227">
        <f t="shared" si="1399"/>
        <v>572</v>
      </c>
      <c r="B4617" s="230" t="s">
        <v>619</v>
      </c>
      <c r="C4617" s="233" t="s">
        <v>1035</v>
      </c>
      <c r="D4617" s="236">
        <v>44078</v>
      </c>
      <c r="E4617" s="236" t="s">
        <v>506</v>
      </c>
      <c r="F4617" s="253" t="s">
        <v>80</v>
      </c>
      <c r="G4617" s="254"/>
      <c r="H4617" s="82" t="s">
        <v>69</v>
      </c>
      <c r="I4617" s="82"/>
      <c r="J4617" s="82" t="s">
        <v>60</v>
      </c>
      <c r="K4617" s="82" t="s">
        <v>60</v>
      </c>
      <c r="L4617" s="82" t="s">
        <v>60</v>
      </c>
      <c r="M4617" s="82" t="s">
        <v>60</v>
      </c>
      <c r="N4617" s="82" t="s">
        <v>67</v>
      </c>
      <c r="O4617" s="82"/>
      <c r="P4617" s="82" t="s">
        <v>67</v>
      </c>
      <c r="Q4617" s="82" t="s">
        <v>67</v>
      </c>
      <c r="R4617" s="82" t="s">
        <v>67</v>
      </c>
      <c r="S4617" s="82" t="s">
        <v>60</v>
      </c>
      <c r="T4617" s="82" t="s">
        <v>60</v>
      </c>
      <c r="U4617" s="82" t="s">
        <v>60</v>
      </c>
      <c r="V4617" s="82"/>
      <c r="W4617" s="82" t="s">
        <v>61</v>
      </c>
      <c r="X4617" s="82" t="s">
        <v>61</v>
      </c>
      <c r="Y4617" s="82" t="s">
        <v>61</v>
      </c>
      <c r="Z4617" s="82" t="s">
        <v>61</v>
      </c>
      <c r="AA4617" s="82" t="s">
        <v>61</v>
      </c>
      <c r="AB4617" s="82" t="s">
        <v>61</v>
      </c>
      <c r="AC4617" s="82"/>
      <c r="AD4617" s="82" t="s">
        <v>61</v>
      </c>
      <c r="AE4617" s="82" t="s">
        <v>61</v>
      </c>
      <c r="AF4617" s="82" t="s">
        <v>61</v>
      </c>
      <c r="AG4617" s="82" t="s">
        <v>61</v>
      </c>
      <c r="AH4617" s="82" t="s">
        <v>61</v>
      </c>
      <c r="AI4617" s="82" t="s">
        <v>1471</v>
      </c>
      <c r="AJ4617" s="82"/>
      <c r="AK4617" s="82" t="s">
        <v>60</v>
      </c>
      <c r="AL4617" s="82" t="s">
        <v>60</v>
      </c>
      <c r="AM4617" s="239">
        <f>COUNTIF(H4617:AL4617,"PH")+COUNTIF(H4617:AL4617,"PH/L")+COUNTIF(H4617:AL4617,"PM")</f>
        <v>0</v>
      </c>
      <c r="AN4617" s="239">
        <f>COUNTIF(H4617:AL4617,"PD")+COUNTIF(H4617:AL4617,"PDD")+COUNTIF(H4617:AL4617,"P/DS")/2+COUNTIF(H4617:AL4617,"PMD")</f>
        <v>0</v>
      </c>
      <c r="AO4617" s="239">
        <f>COUNTIF(H4617:AL4617,"PN")+COUNTIF(H4617:AL4617,"P/NS")/2+COUNTIF(H4617:AL4617,"PH")+COUNTIF(H4617:AL4617,"PH/F")/2+COUNTIF(H4617:AL4617,"PH/L")/2+COUNTIF(H4617:AL4617,"PM")</f>
        <v>0</v>
      </c>
      <c r="AP4617" s="239">
        <f>COUNTIF(H4617:AL4617,"BH")+COUNTIF(H4617:AL4617,"AL/BL")+COUNTIF(H4617:AL4617,"UL/BL")+COUNTIF(H4617:AL4617,"BM")</f>
        <v>0</v>
      </c>
      <c r="AQ4617" s="239">
        <f>COUNTIF(H4617:AL4617,"DS")+COUNTIF(H4617:AL4617,"AL/DS")/2+COUNTIF(H4617:AL4617,"UL/DS")/2+COUNTIF(H4617:AL4617,"CT")+COUNTIF(H4617:AL4617,"MD")</f>
        <v>9.5</v>
      </c>
      <c r="AR4617" s="239">
        <f>COUNTIF(H4617:AL4617,"NS")+COUNTIF(H4617:AL4617,"AL/NS")/2+COUNTIF(H4617:AL4617,"UL/NS")/2+COUNTIF(H4617:AL4617,"BH")+COUNTIF(H4617:AL4617,"AL/BF")/2+COUNTIF(H4617:AL4617,"AL/BL")/2+COUNTIF(H4617:AL4617,"UL/BL")/2+COUNTIF(H4617:AL4617,"UL/BF")/2+COUNTIF(H4617:AL4617,"BM")</f>
        <v>11</v>
      </c>
      <c r="AS4617" s="239">
        <f>COUNTIF(H4617:AL4617,"AL")+COUNTIF(H4617:AL4617,"AL/DS")/2+COUNTIF(H4617:AL4617,"AL/NS")/2+COUNTIF(H4617:AL4617,"NH")+COUNTIF(H4617:AL4617,"SL")+COUNTIF(H4617:AL4617,"NHD")+COUNTIF(H4617:AL4617,"B")+COUNTIF(H4617:AL4617,"HL")+COUNTIF(H4617:AL4617,"AL/BF")/2+COUNTIF(H4617:AL4617,"AL/BL")/2</f>
        <v>5</v>
      </c>
      <c r="AT4617" s="255">
        <f>COUNTIF(H4617:AL4617,"PD")+COUNTIF(H4617:AL4617,"PN")+COUNTIF(H4617:AL4617,"P/DS")/2+COUNTIF(H4617:AL4617,"P/NS")/2+COUNTIF(H4617:AL4617,"DS")+COUNTIF(H4617:AL4617,"NS")+COUNTIF(H4617:AL4617,"AL")+COUNTIF(H4617:AL4617,"AL/DS")+COUNTIF(H4617:AL4617,"AL/NS")+COUNTIF(H4617:AL4617,"NH")+COUNTIF(H4617:AL4617,"SL")+COUNTIF(H4617:AL4617,"UL/DS")/2+COUNTIF(H4617:AL4617,"UL/NS")/2+COUNTIF(H4617:AL4617,"CT")+COUNTIF(H4617:AL4617,"NHD")+COUNTIF(H4617:AL4617,"PDD")+COUNTIF(H4617:AL4617,"B")+COUNTIF(H4617:AL4617,"HL")+COUNTIF(H4617:AL4617,"PH")+COUNTIF(H4617:AL4617,"BH")+COUNTIF(H4617:AL4617,"AL/BF")+COUNTIF(H4617:AL4617,"AL/BL")+COUNTIF(H4617:AL4617,"UL/BF")/2+COUNTIF(H4617:AL4617,"UL/BL")/2+COUNTIF(H4617:AL4617,"PH/F")/2+COUNTIF(H4617:AL4617,"PH/L")/2+COUNTIF(H4617:AL4617,"MD")+COUNTIF(H4617:AL4617,"PMD")+COUNTIF(H4617:AL4617,"PM")+COUNTIF(H4617:AL4617,"BM")</f>
        <v>25.5</v>
      </c>
      <c r="AU4617" s="255">
        <f>COUNTIF(H4617:AL4617,"P/DS")/2+COUNTIF(H4617:AL4617,"P/NS")/2+COUNTIF(H4617:AL4617,"IL")+COUNTIF(H4617:AL4617,"NL")+COUNTIF(H4617:AL4617,"UL")+COUNTIF(H4617:AL4617,"UL/DS")/2+COUNTIF(H4617:AL4617,"UL/NS")/2+COUNTIF(H4617:AL4617,"KT")+COUNTIF(H4617:AL4617,"UL/BF")/2+COUNTIF(H4617:AL4617,"UL/BL")/2+COUNTIF(H4617:AL4617,"PH/F")/2+COUNTIF(H4617:AL4617,"PH/L")/2+COUNTIF(H4617:AL4617,"NB")</f>
        <v>0.5</v>
      </c>
      <c r="AV4617" s="258">
        <f>COUNTIF(H4617:AL4617,"PN")+COUNTIF(H4617:AL4617,"TVD")+COUNTIF(H4617:AL4617,"PH")+COUNTIF(H4617:AL4617,"PM")+COUNTIF(H4617:AL4617,"PDD")-COUNTIFS(H4617:AL4617,"PN",H4624:AL4624,"&gt;=3")-COUNTIFS(H4617:AL4617,"PM",H4624:AL4624,"&gt;=3")</f>
        <v>0</v>
      </c>
      <c r="AW4617" s="258">
        <f>COUNTIF(H4617:AL4617,"NS")+COUNTIF(H4617:AL4617,"D")+COUNTIF(H4617:AL4617,"BH")+COUNTIF(H4617:AL4617,"NHD")+COUNTIF(H4617:AL4617,"BM")-COUNTIFS(H4617:AL4617,"NS",H4624:AL4624,"&gt;=3")-COUNTIFS(H4617:AL4617,"BH",H4624:AL4624,"&gt;=3")-COUNTIFS(H4617:AL4617,"BM",H4624:AL4624,"&gt;=3")</f>
        <v>11</v>
      </c>
      <c r="AX4617" s="255">
        <f>COUNTIF(H4617:AL4617,"AL")+COUNTIF(H4617:AL4617,"AL/DS")/2+COUNTIF(H4617:AL4617,"AL/NS")/2+COUNTIF(H4617:AL4617,"AL/BF")+COUNTIF(H4617:AL4617,"AL/BL")/2</f>
        <v>4</v>
      </c>
      <c r="AY4617" s="255">
        <f>COUNTIF(H4617:AL4617,"SL")</f>
        <v>0</v>
      </c>
      <c r="AZ4617" s="255">
        <f>COUNTIF(H4617:AL4617,"NH")</f>
        <v>1</v>
      </c>
      <c r="BA4617" s="255">
        <f>COUNTIF(H4617:AL4617,"HL")</f>
        <v>0</v>
      </c>
      <c r="BB4617" s="255">
        <f>COUNTIF(G4617:AL4617,"P/DS")/2+COUNTIF(G4617:AL4617,"P/NS")/2+COUNTIF(G4617:AL4617,"UL")+COUNTIF(G4617:AL4617,"UL/DS")/2+COUNTIF(G4617:AL4617,"UL/NS")/2+COUNTIF(G4617:AL4617,"UL/BL")/2+COUNTIF(G4617:AL4617,"UL/BF")/2+COUNTIF(G4617:AL4617,"PH/F")/2+COUNTIF(G4617:AL4617,"PH/L")/2</f>
        <v>0.5</v>
      </c>
      <c r="BC4617" s="255">
        <f>COUNTIF(H4617:AL4617,"NB")</f>
        <v>0</v>
      </c>
      <c r="BD4617" s="255">
        <f>COUNTIF(H4617:AL4617,"NL")</f>
        <v>0</v>
      </c>
      <c r="BE4617" s="255">
        <f>COUNTIF(H4617:AL4617,"IL")</f>
        <v>0</v>
      </c>
      <c r="BF4617" s="255">
        <f>COUNTIF(H4617:AL4617,"KT")</f>
        <v>0</v>
      </c>
      <c r="BG4617" s="255">
        <f>COUNTIF(H4617:AL4617,"L70")</f>
        <v>0</v>
      </c>
      <c r="BH4617" s="255">
        <f>COUNTIF(H4617:AL4617,"MD")</f>
        <v>0</v>
      </c>
      <c r="BI4617" s="255">
        <f>COUNTIF(H4617:AL4617,"PMD")</f>
        <v>0</v>
      </c>
      <c r="BJ4617" s="255">
        <f>COUNTIF(H4617:AL4617,"PM")</f>
        <v>0</v>
      </c>
      <c r="BK4617" s="255">
        <f>COUNTIF(H4617:AL4617,"BM")</f>
        <v>0</v>
      </c>
      <c r="BL4617" s="261">
        <f>SUMIF(H4617:AL4617,"PD",H4618:AL4618)+SUMIF(H4617:AL4617,"PN",H4618:AL4618)+SUMIF(H4617:AL4617,"P/DS",H4618:AL4618)+SUMIF(H4617:AL4617,"PN/F",H4618:AL4618)+SUMIF(H4617:AL4617,"PN/L",H4618:AL4618)+SUMIF(H4617:AL4617,"TV",H4618:AL4618)+SUMIF(H4617:AL4617,"TVD",H4618:AL4618)+SUMIF(H4617:AL4617,"PDD",H4618:AL4618)</f>
        <v>0</v>
      </c>
      <c r="BM4617" s="261">
        <f>SUMIF(H4617:AL4617,"PD",H4619:AL4619)+SUMIF(H4617:AL4617,"PN",H4619:AL4619)+SUMIF(H4617:AL4617,"P/DS",H4619:AL4619)+SUMIF(H4617:AL4617,"PN/F",H4619:AL4619)+SUMIF(H4617:AL4617,"PN/L",H4619:AL4619)+SUMIF(H4617:AL4617,"TV",H4619:AL4619)+SUMIF(H4617:AL4617,"TVD",H4619:AL4619)+SUMIF(H4617:AL4617,"PDD",H4619:AL4619)+SUMIF(H4617:AL4617,"PMD",H4619:AL4619)</f>
        <v>0</v>
      </c>
      <c r="BN4617" s="261">
        <f>SUMIF(H4617:AL4617,"PD",H4620:AL4620)+SUMIF(H4617:AL4617,"PN",H4620:AL4620)+SUMIF(H4617:AL4617,"P/DS",H4620:AL4620)+SUMIF(H4617:AL4617,"PN/F",H4620:AL4620)+SUMIF(H4617:AL4617,"PN/L",H4620:AL4620)+SUMIF(H4617:AL4617,"TV",H4620:AL4620)+SUMIF(H4617:AL4617,"TVD",H4620:AL4620)</f>
        <v>0</v>
      </c>
      <c r="BO4617" s="261">
        <f>SUMIF(H4617:AL4617,"PD",H4621:AL4621)+SUMIF(H4617:AL4617,"PN",H4621:AL4621)+SUMIF(H4617:AL4617,"P/DS",H4621:AL4621)+SUMIF(H4617:AL4617,"PN/F",H4621:AL4621)+SUMIF(H4617:AL4617,"PN/L",H4621:AL4621)+SUMIF(H4617:AL4617,"TV",H4621:AL4621)+SUMIF(H4617:AL4617,"TVD",H4621:AL4621)</f>
        <v>0</v>
      </c>
      <c r="BP4617" s="261">
        <f>SUMIF(H4617:AL4617,"PD",H4622:AL4622)+SUMIF(H4617:AL4617,"PN",H4622:AL4622)+SUMIF(H4617:AL4617,"P/DS",H4622:AL4622)+SUMIF(H4617:AL4617,"PN/F",H4622:AL4622)+SUMIF(H4617:AL4617,"PN/L",H4622:AL4622)+SUMIF(H4617:AL4617,"TV",H4622:AL4622)+SUMIF(H4617:AL4617,"TVD",H4622:AL4622)+SUMIF(H4617:AL4617,"PDD",H4622:AL4622)+SUMIF(H4617:AL4617,"PH",H4622:AL4622)+SUMIF(H4617:AL4617,"PM",H4622:AL4622)</f>
        <v>0</v>
      </c>
      <c r="BQ4617" s="261">
        <f>SUMIF(H4617:AL4617,"PD",H4623:AL4623)+SUMIF(H4617:AL4617,"PN",H4623:AL4623)+SUMIF(H4617:AL4617,"P/DS",H4623:AL4623)+SUMIF(H4617:AL4617,"PN/F",H4623:AL4623)+SUMIF(H4617:AL4617,"PN/L",H4623:AL4623)+SUMIF(H4617:AL4617,"TV",H4623:AL4623)+SUMIF(H4617:AL4617,"TVD",H4623:AL4623)+SUMIF(H4617:AL4617,"PDD",H4623:AL4623)+SUMIF(H4617:AL4617,"PH",H4623:AL4623)+SUMIF(H4617:AL4617,"PM",H4623:AL4623)</f>
        <v>0</v>
      </c>
      <c r="BR4617" s="269">
        <f>SUM(H4618:AL4618)-BL4617</f>
        <v>22.5</v>
      </c>
      <c r="BS4617" s="269">
        <f>SUM(H4619:AL4619)-BM4617</f>
        <v>13</v>
      </c>
      <c r="BT4617" s="269">
        <f>SUM(H4620:AL4620)-BN4617</f>
        <v>0</v>
      </c>
      <c r="BU4617" s="269">
        <f>SUM(H4621:AL4621)-BO4617</f>
        <v>0</v>
      </c>
      <c r="BV4617" s="269">
        <f>SUM(H4622:AL4622)-BP4617</f>
        <v>0</v>
      </c>
      <c r="BW4617" s="269">
        <f>SUM(H4623:AL4623)-BQ4617</f>
        <v>0</v>
      </c>
      <c r="BX4617" s="255">
        <f>SUMIF(H4617:AL4617,"PD",H4624:AL4624)+SUMIF(H4617:AL4617,"PN",H4624:AL4624)+SUMIF(H4617:AL4617,"P/DS",H4624:AL4624)+SUMIF(H4617:AL4617,"PN/F",H4624:AL4624)+SUMIF(H4617:AL4617,"PN/L",H4624:AL4624)</f>
        <v>0</v>
      </c>
      <c r="BY4617" s="255">
        <f>SUM(H4624:AL4624)-BX4617</f>
        <v>0</v>
      </c>
      <c r="BZ4617" s="255">
        <f t="shared" ref="BZ4617" si="1402">+SUM(BL4617:BW4624)</f>
        <v>35.5</v>
      </c>
      <c r="CA4617" s="266">
        <f>(COUNTIFS(H4617:AL4617,"PD",H4618:AL4618,"&gt;=2"))*0.5-IF(CN4617="VP",COUNTIFS($H$16:$AL$16,"SAT",H4617:AL4617,"PD",H4618:AL4618,"&gt;=2"))*0.5</f>
        <v>0</v>
      </c>
      <c r="CB4617" s="266">
        <f>(COUNTIFS(H4617:AL4617,"PN",H4619:AL4619,"&gt;=0.5",H4618:AL4618,"&gt;=1.5"))*0.5+COUNTIFS(H4617:AL4617,"PDD",H4619:AL4619,"&gt;=0.5",H4618:AL4618,"&gt;=1.5")*0.5</f>
        <v>0</v>
      </c>
      <c r="CC4617" s="273">
        <f>(COUNTIFS(H4617:AL4617,"TV",H4619:AL4619,"&gt;=10"))*0.5+(COUNTIFS(H4617:AL4617,"PMD",H4619:AL4619,"&gt;=2"))*0.5</f>
        <v>0</v>
      </c>
      <c r="CD4617" s="266">
        <f>(COUNTIFS(H4617:AL4617,"TVD",H4621:AL4621,"&gt;=6.5",H4619:AL4619,"&gt;=3.5"))*0.5</f>
        <v>0</v>
      </c>
      <c r="CE4617" s="266">
        <f>(COUNTIFS(H4617:AL4617,"PD",H4622:AL4622,"&gt;=10"))*0.5</f>
        <v>0</v>
      </c>
      <c r="CF4617" s="266">
        <f>(COUNTIFS(H4617:AL4617,"PDD",H4622:AL4622,"&gt;=3.5",H4623:AL4623,"&gt;=6.5")+COUNTIFS(H4617:AL4617,"PH",H4623:AL4623,"&gt;=0.5",H4622:AL4622,"&gt;=1.5")+COUNTIFS(H4617:AL4617,"PM",H4623:AL4623,"&gt;=0.5",H4622:AL4622,"&gt;=1.5"))*0.5</f>
        <v>0</v>
      </c>
      <c r="CG4617" s="266">
        <f>(COUNTIFS(H4617:AL4617,"DS",H4618:AL4618,"&gt;=2")+COUNTIFS(H4617:AL4617,"AL/DS",H4618:AL4618,"&gt;=2"))*0.5-IF(CN4617="VP",COUNTIFS($H$16:$AL$16,"SAT",H4617:AL4617,"DS",H4618:AL4618,"&gt;=2"))*0.5</f>
        <v>2.5</v>
      </c>
      <c r="CH4617" s="266">
        <f>(COUNTIFS(H4617:AL4617,"NS",H4619:AL4619,"&gt;=0.5",H4618:AL4618,"&gt;=1.5")+COUNTIFS(H4617:AL4617,"AL/NS",H4619:AL4619,"&gt;=0.5",H4618:AL4618,"&gt;=1.5")+COUNTIFS(H4617:AL4617,"NHD",H4619:AL4619,"&gt;=4.5",H4622:AL4622,"&gt;=2",H4618:AL4618,"&gt;=1.5"))*0.5</f>
        <v>2.5</v>
      </c>
      <c r="CI4617" s="266">
        <f>(COUNTIF(H4619:AL4619,"&gt;=10")+COUNTIFS(H4617:AL4617,"MD",H4619:AL4619,"&gt;=2")-COUNTIFS(H4617:AL4617,"TV",H4619:AL4619,"&gt;=10"))*0.5</f>
        <v>0.5</v>
      </c>
      <c r="CJ4617" s="266">
        <f>(COUNTIFS(H4617:AL4617,"D",H4621:AL4621,"&gt;=6.5",H4619:AL4619,"&gt;=3.5"))*0.5</f>
        <v>0</v>
      </c>
      <c r="CK4617" s="266">
        <f>(COUNTIF(H4622:AL4622,"&gt;=10")-COUNTIFS(H4617:AL4617,"PD",H4622:AL4622,"&gt;=10"))*0.5</f>
        <v>0</v>
      </c>
      <c r="CL4617" s="265">
        <f>(COUNTIFS(H4617:AL4617,"NHD",H4622:AL4622,"&gt;=3.5",H4623:AL4623,"&gt;=6.5")+COUNTIFS(H4617:AL4617,"BH",H4622:AL4622,"&gt;=1.5",H4623:AL4623,"&gt;=0.5")+COUNTIFS(H4617:AL4617,"BM",H4622:AL4622,"&gt;=1.5",H4623:AL4623,"&gt;=0.5")+COUNTIFS(H4617:AL4617,"D",H4622:AL4622,"&gt;=1.5",H4623:AL4623,"&gt;=0.5"))*0.5</f>
        <v>0</v>
      </c>
      <c r="CM4617" s="272"/>
      <c r="CN4617" s="264" t="s">
        <v>723</v>
      </c>
      <c r="CO4617" s="125">
        <f t="shared" ref="CO4617" si="1403">+AM4617+AN4617+AO4617+AP4617+AQ4617+AR4617+AS4617+AU4617+BG4617</f>
        <v>26</v>
      </c>
      <c r="CP4617" s="225">
        <f>+SUM(I4618:I4623)-I4624</f>
        <v>10.5</v>
      </c>
      <c r="CQ4617" s="225">
        <f>+SUM(J4618:J4623)-J4624</f>
        <v>2.5</v>
      </c>
      <c r="CR4617" s="225">
        <f>+SUM(K4618:K4623)-K4624</f>
        <v>2.5</v>
      </c>
      <c r="CS4617" s="90"/>
      <c r="CT4617" s="90"/>
      <c r="CU4617" s="90"/>
      <c r="CV4617" s="90"/>
      <c r="CW4617" s="90"/>
      <c r="CX4617" s="90"/>
      <c r="CY4617" s="90"/>
      <c r="CZ4617" s="90"/>
      <c r="DA4617" s="90"/>
      <c r="DB4617" s="70"/>
      <c r="DC4617" s="70"/>
      <c r="DD4617" s="70"/>
      <c r="DE4617" s="70"/>
      <c r="DF4617" s="70"/>
      <c r="DG4617" s="70"/>
      <c r="DH4617" s="70"/>
      <c r="DI4617" s="70"/>
      <c r="DJ4617" s="70"/>
      <c r="DK4617" s="70"/>
      <c r="DL4617" s="70"/>
      <c r="DM4617" s="70"/>
      <c r="DN4617" s="70"/>
    </row>
    <row r="4618" spans="1:118" ht="14.25" customHeight="1">
      <c r="A4618" s="228"/>
      <c r="B4618" s="231"/>
      <c r="C4618" s="234"/>
      <c r="D4618" s="237"/>
      <c r="E4618" s="237"/>
      <c r="F4618" s="242" t="s">
        <v>82</v>
      </c>
      <c r="G4618" s="71">
        <v>1.5</v>
      </c>
      <c r="H4618" s="83"/>
      <c r="I4618" s="83"/>
      <c r="J4618" s="83">
        <v>2.5</v>
      </c>
      <c r="K4618" s="83">
        <v>2.5</v>
      </c>
      <c r="L4618" s="83">
        <v>2.5</v>
      </c>
      <c r="M4618" s="83"/>
      <c r="N4618" s="83"/>
      <c r="O4618" s="83"/>
      <c r="P4618" s="83"/>
      <c r="Q4618" s="83"/>
      <c r="R4618" s="83"/>
      <c r="S4618" s="83"/>
      <c r="T4618" s="83">
        <v>2.5</v>
      </c>
      <c r="U4618" s="83">
        <v>2.5</v>
      </c>
      <c r="V4618" s="83"/>
      <c r="W4618" s="83">
        <v>2</v>
      </c>
      <c r="X4618" s="83">
        <v>2</v>
      </c>
      <c r="Y4618" s="83">
        <v>2</v>
      </c>
      <c r="Z4618" s="83">
        <v>2</v>
      </c>
      <c r="AA4618" s="83">
        <v>2</v>
      </c>
      <c r="AB4618" s="83"/>
      <c r="AC4618" s="79"/>
      <c r="AD4618" s="79"/>
      <c r="AE4618" s="79"/>
      <c r="AF4618" s="79"/>
      <c r="AG4618" s="79"/>
      <c r="AH4618" s="79"/>
      <c r="AI4618" s="79"/>
      <c r="AJ4618" s="79"/>
      <c r="AK4618" s="79"/>
      <c r="AL4618" s="79"/>
      <c r="AM4618" s="240"/>
      <c r="AN4618" s="240"/>
      <c r="AO4618" s="240"/>
      <c r="AP4618" s="240"/>
      <c r="AQ4618" s="240"/>
      <c r="AR4618" s="240"/>
      <c r="AS4618" s="240"/>
      <c r="AT4618" s="256"/>
      <c r="AU4618" s="256"/>
      <c r="AV4618" s="259"/>
      <c r="AW4618" s="259"/>
      <c r="AX4618" s="256"/>
      <c r="AY4618" s="256"/>
      <c r="AZ4618" s="256"/>
      <c r="BA4618" s="256"/>
      <c r="BB4618" s="256"/>
      <c r="BC4618" s="256"/>
      <c r="BD4618" s="256"/>
      <c r="BE4618" s="256"/>
      <c r="BF4618" s="256"/>
      <c r="BG4618" s="256"/>
      <c r="BH4618" s="256"/>
      <c r="BI4618" s="256"/>
      <c r="BJ4618" s="256"/>
      <c r="BK4618" s="256"/>
      <c r="BL4618" s="262"/>
      <c r="BM4618" s="262"/>
      <c r="BN4618" s="262"/>
      <c r="BO4618" s="262"/>
      <c r="BP4618" s="262"/>
      <c r="BQ4618" s="262"/>
      <c r="BR4618" s="270"/>
      <c r="BS4618" s="270"/>
      <c r="BT4618" s="270"/>
      <c r="BU4618" s="270"/>
      <c r="BV4618" s="270"/>
      <c r="BW4618" s="270"/>
      <c r="BX4618" s="256"/>
      <c r="BY4618" s="256"/>
      <c r="BZ4618" s="256"/>
      <c r="CA4618" s="267"/>
      <c r="CB4618" s="267"/>
      <c r="CC4618" s="274"/>
      <c r="CD4618" s="267"/>
      <c r="CE4618" s="267"/>
      <c r="CF4618" s="267"/>
      <c r="CG4618" s="267"/>
      <c r="CH4618" s="267"/>
      <c r="CI4618" s="267"/>
      <c r="CJ4618" s="267"/>
      <c r="CK4618" s="267"/>
      <c r="CL4618" s="265"/>
      <c r="CM4618" s="272"/>
      <c r="CN4618" s="264"/>
      <c r="CO4618" s="125"/>
      <c r="CP4618" s="226"/>
      <c r="CQ4618" s="226"/>
      <c r="CR4618" s="226"/>
      <c r="CS4618" s="90"/>
      <c r="CT4618" s="90"/>
      <c r="CU4618" s="90"/>
      <c r="CV4618" s="90"/>
      <c r="CW4618" s="90"/>
      <c r="CX4618" s="90"/>
      <c r="CY4618" s="90"/>
      <c r="CZ4618" s="90"/>
      <c r="DA4618" s="90"/>
      <c r="DB4618" s="70"/>
      <c r="DC4618" s="70"/>
      <c r="DD4618" s="70"/>
      <c r="DE4618" s="70"/>
      <c r="DF4618" s="70"/>
      <c r="DG4618" s="70"/>
      <c r="DH4618" s="70"/>
      <c r="DI4618" s="70"/>
      <c r="DJ4618" s="70"/>
      <c r="DK4618" s="70"/>
      <c r="DL4618" s="70"/>
      <c r="DM4618" s="70"/>
      <c r="DN4618" s="70"/>
    </row>
    <row r="4619" spans="1:118">
      <c r="A4619" s="228"/>
      <c r="B4619" s="231"/>
      <c r="C4619" s="234"/>
      <c r="D4619" s="237"/>
      <c r="E4619" s="237"/>
      <c r="F4619" s="243"/>
      <c r="G4619" s="72">
        <v>2</v>
      </c>
      <c r="H4619" s="84"/>
      <c r="I4619" s="84">
        <v>10.5</v>
      </c>
      <c r="J4619" s="84"/>
      <c r="K4619" s="84"/>
      <c r="L4619" s="84"/>
      <c r="M4619" s="84"/>
      <c r="N4619" s="84"/>
      <c r="O4619" s="84"/>
      <c r="P4619" s="84"/>
      <c r="Q4619" s="84"/>
      <c r="R4619" s="84"/>
      <c r="S4619" s="84"/>
      <c r="T4619" s="84"/>
      <c r="U4619" s="84"/>
      <c r="V4619" s="84"/>
      <c r="W4619" s="84">
        <v>0.5</v>
      </c>
      <c r="X4619" s="84">
        <v>0.5</v>
      </c>
      <c r="Y4619" s="84">
        <v>0.5</v>
      </c>
      <c r="Z4619" s="84">
        <v>0.5</v>
      </c>
      <c r="AA4619" s="84">
        <v>0.5</v>
      </c>
      <c r="AB4619" s="84"/>
      <c r="AC4619" s="80"/>
      <c r="AD4619" s="80"/>
      <c r="AE4619" s="80"/>
      <c r="AF4619" s="80"/>
      <c r="AG4619" s="80"/>
      <c r="AH4619" s="80"/>
      <c r="AI4619" s="80"/>
      <c r="AJ4619" s="80"/>
      <c r="AK4619" s="80"/>
      <c r="AL4619" s="80"/>
      <c r="AM4619" s="240"/>
      <c r="AN4619" s="240"/>
      <c r="AO4619" s="240"/>
      <c r="AP4619" s="240"/>
      <c r="AQ4619" s="240"/>
      <c r="AR4619" s="240"/>
      <c r="AS4619" s="240"/>
      <c r="AT4619" s="256"/>
      <c r="AU4619" s="256"/>
      <c r="AV4619" s="259"/>
      <c r="AW4619" s="259"/>
      <c r="AX4619" s="256"/>
      <c r="AY4619" s="256"/>
      <c r="AZ4619" s="256"/>
      <c r="BA4619" s="256"/>
      <c r="BB4619" s="256"/>
      <c r="BC4619" s="256"/>
      <c r="BD4619" s="256"/>
      <c r="BE4619" s="256"/>
      <c r="BF4619" s="256"/>
      <c r="BG4619" s="256"/>
      <c r="BH4619" s="256"/>
      <c r="BI4619" s="256"/>
      <c r="BJ4619" s="256"/>
      <c r="BK4619" s="256"/>
      <c r="BL4619" s="262"/>
      <c r="BM4619" s="262"/>
      <c r="BN4619" s="262"/>
      <c r="BO4619" s="262"/>
      <c r="BP4619" s="262"/>
      <c r="BQ4619" s="262"/>
      <c r="BR4619" s="270"/>
      <c r="BS4619" s="270"/>
      <c r="BT4619" s="270"/>
      <c r="BU4619" s="270"/>
      <c r="BV4619" s="270"/>
      <c r="BW4619" s="270"/>
      <c r="BX4619" s="256"/>
      <c r="BY4619" s="256"/>
      <c r="BZ4619" s="256"/>
      <c r="CA4619" s="267"/>
      <c r="CB4619" s="267"/>
      <c r="CC4619" s="274"/>
      <c r="CD4619" s="267"/>
      <c r="CE4619" s="267"/>
      <c r="CF4619" s="267"/>
      <c r="CG4619" s="267"/>
      <c r="CH4619" s="267"/>
      <c r="CI4619" s="267"/>
      <c r="CJ4619" s="267"/>
      <c r="CK4619" s="267"/>
      <c r="CL4619" s="265"/>
      <c r="CM4619" s="272"/>
      <c r="CN4619" s="264"/>
      <c r="CO4619" s="125"/>
      <c r="CP4619" s="226"/>
      <c r="CQ4619" s="226"/>
      <c r="CR4619" s="226"/>
      <c r="CS4619" s="90"/>
      <c r="CT4619" s="90"/>
      <c r="CU4619" s="90"/>
      <c r="CV4619" s="90"/>
      <c r="CW4619" s="90"/>
      <c r="CX4619" s="90"/>
      <c r="CY4619" s="90"/>
      <c r="CZ4619" s="90"/>
      <c r="DA4619" s="90"/>
      <c r="DB4619" s="70"/>
      <c r="DC4619" s="70"/>
      <c r="DD4619" s="70"/>
      <c r="DE4619" s="70"/>
      <c r="DF4619" s="70"/>
      <c r="DG4619" s="70"/>
      <c r="DH4619" s="70"/>
      <c r="DI4619" s="70"/>
      <c r="DJ4619" s="70"/>
      <c r="DK4619" s="70"/>
      <c r="DL4619" s="70"/>
      <c r="DM4619" s="70"/>
      <c r="DN4619" s="70"/>
    </row>
    <row r="4620" spans="1:118">
      <c r="A4620" s="228"/>
      <c r="B4620" s="231"/>
      <c r="C4620" s="234"/>
      <c r="D4620" s="237"/>
      <c r="E4620" s="237"/>
      <c r="F4620" s="243"/>
      <c r="G4620" s="72">
        <v>2.1</v>
      </c>
      <c r="H4620" s="84"/>
      <c r="I4620" s="84"/>
      <c r="J4620" s="84"/>
      <c r="K4620" s="84"/>
      <c r="L4620" s="84"/>
      <c r="M4620" s="84"/>
      <c r="N4620" s="84"/>
      <c r="O4620" s="84"/>
      <c r="P4620" s="84"/>
      <c r="Q4620" s="84"/>
      <c r="R4620" s="84"/>
      <c r="S4620" s="84"/>
      <c r="T4620" s="84"/>
      <c r="U4620" s="84"/>
      <c r="V4620" s="84"/>
      <c r="W4620" s="84"/>
      <c r="X4620" s="84"/>
      <c r="Y4620" s="84"/>
      <c r="Z4620" s="84"/>
      <c r="AA4620" s="84"/>
      <c r="AB4620" s="84"/>
      <c r="AC4620" s="80"/>
      <c r="AD4620" s="80"/>
      <c r="AE4620" s="80"/>
      <c r="AF4620" s="80"/>
      <c r="AG4620" s="80"/>
      <c r="AH4620" s="80"/>
      <c r="AI4620" s="80"/>
      <c r="AJ4620" s="80"/>
      <c r="AK4620" s="80"/>
      <c r="AL4620" s="80"/>
      <c r="AM4620" s="240"/>
      <c r="AN4620" s="240"/>
      <c r="AO4620" s="240"/>
      <c r="AP4620" s="240"/>
      <c r="AQ4620" s="240"/>
      <c r="AR4620" s="240"/>
      <c r="AS4620" s="240"/>
      <c r="AT4620" s="256"/>
      <c r="AU4620" s="256"/>
      <c r="AV4620" s="259"/>
      <c r="AW4620" s="259"/>
      <c r="AX4620" s="256"/>
      <c r="AY4620" s="256"/>
      <c r="AZ4620" s="256"/>
      <c r="BA4620" s="256"/>
      <c r="BB4620" s="256"/>
      <c r="BC4620" s="256"/>
      <c r="BD4620" s="256"/>
      <c r="BE4620" s="256"/>
      <c r="BF4620" s="256"/>
      <c r="BG4620" s="256"/>
      <c r="BH4620" s="256"/>
      <c r="BI4620" s="256"/>
      <c r="BJ4620" s="256"/>
      <c r="BK4620" s="256"/>
      <c r="BL4620" s="262"/>
      <c r="BM4620" s="262"/>
      <c r="BN4620" s="262"/>
      <c r="BO4620" s="262"/>
      <c r="BP4620" s="262"/>
      <c r="BQ4620" s="262"/>
      <c r="BR4620" s="270"/>
      <c r="BS4620" s="270"/>
      <c r="BT4620" s="270"/>
      <c r="BU4620" s="270"/>
      <c r="BV4620" s="270"/>
      <c r="BW4620" s="270"/>
      <c r="BX4620" s="256"/>
      <c r="BY4620" s="256"/>
      <c r="BZ4620" s="256"/>
      <c r="CA4620" s="267"/>
      <c r="CB4620" s="267"/>
      <c r="CC4620" s="274"/>
      <c r="CD4620" s="267"/>
      <c r="CE4620" s="267"/>
      <c r="CF4620" s="267"/>
      <c r="CG4620" s="267"/>
      <c r="CH4620" s="267"/>
      <c r="CI4620" s="267"/>
      <c r="CJ4620" s="267"/>
      <c r="CK4620" s="267"/>
      <c r="CL4620" s="265"/>
      <c r="CM4620" s="272"/>
      <c r="CN4620" s="264"/>
      <c r="CO4620" s="125"/>
      <c r="CP4620" s="226"/>
      <c r="CQ4620" s="226"/>
      <c r="CR4620" s="226"/>
      <c r="CS4620" s="90"/>
      <c r="CT4620" s="90"/>
      <c r="CU4620" s="90"/>
      <c r="CV4620" s="90"/>
      <c r="CW4620" s="90"/>
      <c r="CX4620" s="90"/>
      <c r="CY4620" s="90"/>
      <c r="CZ4620" s="90"/>
      <c r="DA4620" s="90"/>
      <c r="DB4620" s="70"/>
      <c r="DC4620" s="70"/>
      <c r="DD4620" s="70"/>
      <c r="DE4620" s="70"/>
      <c r="DF4620" s="70"/>
      <c r="DG4620" s="70"/>
      <c r="DH4620" s="70"/>
      <c r="DI4620" s="70"/>
      <c r="DJ4620" s="70"/>
      <c r="DK4620" s="70"/>
      <c r="DL4620" s="70"/>
      <c r="DM4620" s="70"/>
      <c r="DN4620" s="70"/>
    </row>
    <row r="4621" spans="1:118">
      <c r="A4621" s="228"/>
      <c r="B4621" s="231"/>
      <c r="C4621" s="234"/>
      <c r="D4621" s="237"/>
      <c r="E4621" s="237"/>
      <c r="F4621" s="243"/>
      <c r="G4621" s="72">
        <v>2.7</v>
      </c>
      <c r="H4621" s="84"/>
      <c r="I4621" s="84"/>
      <c r="J4621" s="84"/>
      <c r="K4621" s="84"/>
      <c r="L4621" s="84"/>
      <c r="M4621" s="84"/>
      <c r="N4621" s="84"/>
      <c r="O4621" s="84"/>
      <c r="P4621" s="84"/>
      <c r="Q4621" s="84"/>
      <c r="R4621" s="84"/>
      <c r="S4621" s="84"/>
      <c r="T4621" s="84"/>
      <c r="U4621" s="84"/>
      <c r="V4621" s="84"/>
      <c r="W4621" s="84"/>
      <c r="X4621" s="84"/>
      <c r="Y4621" s="84"/>
      <c r="Z4621" s="84"/>
      <c r="AA4621" s="84"/>
      <c r="AB4621" s="84"/>
      <c r="AC4621" s="80"/>
      <c r="AD4621" s="80"/>
      <c r="AE4621" s="80"/>
      <c r="AF4621" s="80"/>
      <c r="AG4621" s="80"/>
      <c r="AH4621" s="80"/>
      <c r="AI4621" s="80"/>
      <c r="AJ4621" s="80"/>
      <c r="AK4621" s="80"/>
      <c r="AL4621" s="80"/>
      <c r="AM4621" s="240"/>
      <c r="AN4621" s="240"/>
      <c r="AO4621" s="240"/>
      <c r="AP4621" s="240"/>
      <c r="AQ4621" s="240"/>
      <c r="AR4621" s="240"/>
      <c r="AS4621" s="240"/>
      <c r="AT4621" s="256"/>
      <c r="AU4621" s="256"/>
      <c r="AV4621" s="259"/>
      <c r="AW4621" s="259"/>
      <c r="AX4621" s="256"/>
      <c r="AY4621" s="256"/>
      <c r="AZ4621" s="256"/>
      <c r="BA4621" s="256"/>
      <c r="BB4621" s="256"/>
      <c r="BC4621" s="256"/>
      <c r="BD4621" s="256"/>
      <c r="BE4621" s="256"/>
      <c r="BF4621" s="256"/>
      <c r="BG4621" s="256"/>
      <c r="BH4621" s="256"/>
      <c r="BI4621" s="256"/>
      <c r="BJ4621" s="256"/>
      <c r="BK4621" s="256"/>
      <c r="BL4621" s="262"/>
      <c r="BM4621" s="262"/>
      <c r="BN4621" s="262"/>
      <c r="BO4621" s="262"/>
      <c r="BP4621" s="262"/>
      <c r="BQ4621" s="262"/>
      <c r="BR4621" s="270"/>
      <c r="BS4621" s="270"/>
      <c r="BT4621" s="270"/>
      <c r="BU4621" s="270"/>
      <c r="BV4621" s="270"/>
      <c r="BW4621" s="270"/>
      <c r="BX4621" s="256"/>
      <c r="BY4621" s="256"/>
      <c r="BZ4621" s="256"/>
      <c r="CA4621" s="267"/>
      <c r="CB4621" s="267"/>
      <c r="CC4621" s="274"/>
      <c r="CD4621" s="267"/>
      <c r="CE4621" s="267"/>
      <c r="CF4621" s="267"/>
      <c r="CG4621" s="267"/>
      <c r="CH4621" s="267"/>
      <c r="CI4621" s="267"/>
      <c r="CJ4621" s="267"/>
      <c r="CK4621" s="267"/>
      <c r="CL4621" s="265"/>
      <c r="CM4621" s="272"/>
      <c r="CN4621" s="264"/>
      <c r="CO4621" s="125"/>
      <c r="CP4621" s="226"/>
      <c r="CQ4621" s="226"/>
      <c r="CR4621" s="226"/>
      <c r="CS4621" s="90"/>
      <c r="CT4621" s="90"/>
      <c r="CU4621" s="90"/>
      <c r="CV4621" s="90"/>
      <c r="CW4621" s="90"/>
      <c r="CX4621" s="90"/>
      <c r="CY4621" s="90"/>
      <c r="CZ4621" s="90"/>
      <c r="DA4621" s="90"/>
      <c r="DB4621" s="70"/>
      <c r="DC4621" s="70"/>
      <c r="DD4621" s="70"/>
      <c r="DE4621" s="70"/>
      <c r="DF4621" s="70"/>
      <c r="DG4621" s="70"/>
      <c r="DH4621" s="70"/>
      <c r="DI4621" s="70"/>
      <c r="DJ4621" s="70"/>
      <c r="DK4621" s="70"/>
      <c r="DL4621" s="70"/>
      <c r="DM4621" s="70"/>
      <c r="DN4621" s="70"/>
    </row>
    <row r="4622" spans="1:118">
      <c r="A4622" s="228"/>
      <c r="B4622" s="231"/>
      <c r="C4622" s="234"/>
      <c r="D4622" s="237"/>
      <c r="E4622" s="237"/>
      <c r="F4622" s="243"/>
      <c r="G4622" s="72">
        <v>3</v>
      </c>
      <c r="H4622" s="84"/>
      <c r="I4622" s="84"/>
      <c r="J4622" s="84"/>
      <c r="K4622" s="84"/>
      <c r="L4622" s="84"/>
      <c r="M4622" s="84"/>
      <c r="N4622" s="84"/>
      <c r="O4622" s="84"/>
      <c r="P4622" s="84"/>
      <c r="Q4622" s="84"/>
      <c r="R4622" s="84"/>
      <c r="S4622" s="84"/>
      <c r="T4622" s="84"/>
      <c r="U4622" s="84"/>
      <c r="V4622" s="84"/>
      <c r="W4622" s="84"/>
      <c r="X4622" s="84"/>
      <c r="Y4622" s="84"/>
      <c r="Z4622" s="84"/>
      <c r="AA4622" s="84"/>
      <c r="AB4622" s="84"/>
      <c r="AC4622" s="80"/>
      <c r="AD4622" s="80"/>
      <c r="AE4622" s="80"/>
      <c r="AF4622" s="80"/>
      <c r="AG4622" s="80"/>
      <c r="AH4622" s="80"/>
      <c r="AI4622" s="80"/>
      <c r="AJ4622" s="80"/>
      <c r="AK4622" s="80"/>
      <c r="AL4622" s="80"/>
      <c r="AM4622" s="240"/>
      <c r="AN4622" s="240"/>
      <c r="AO4622" s="240"/>
      <c r="AP4622" s="240"/>
      <c r="AQ4622" s="240"/>
      <c r="AR4622" s="240"/>
      <c r="AS4622" s="240"/>
      <c r="AT4622" s="256"/>
      <c r="AU4622" s="256"/>
      <c r="AV4622" s="259"/>
      <c r="AW4622" s="259"/>
      <c r="AX4622" s="256"/>
      <c r="AY4622" s="256"/>
      <c r="AZ4622" s="256"/>
      <c r="BA4622" s="256"/>
      <c r="BB4622" s="256"/>
      <c r="BC4622" s="256"/>
      <c r="BD4622" s="256"/>
      <c r="BE4622" s="256"/>
      <c r="BF4622" s="256"/>
      <c r="BG4622" s="256"/>
      <c r="BH4622" s="256"/>
      <c r="BI4622" s="256"/>
      <c r="BJ4622" s="256"/>
      <c r="BK4622" s="256"/>
      <c r="BL4622" s="262"/>
      <c r="BM4622" s="262"/>
      <c r="BN4622" s="262"/>
      <c r="BO4622" s="262"/>
      <c r="BP4622" s="262"/>
      <c r="BQ4622" s="262"/>
      <c r="BR4622" s="270"/>
      <c r="BS4622" s="270"/>
      <c r="BT4622" s="270"/>
      <c r="BU4622" s="270"/>
      <c r="BV4622" s="270"/>
      <c r="BW4622" s="270"/>
      <c r="BX4622" s="256"/>
      <c r="BY4622" s="256"/>
      <c r="BZ4622" s="256"/>
      <c r="CA4622" s="267"/>
      <c r="CB4622" s="267"/>
      <c r="CC4622" s="274"/>
      <c r="CD4622" s="267"/>
      <c r="CE4622" s="267"/>
      <c r="CF4622" s="267"/>
      <c r="CG4622" s="267"/>
      <c r="CH4622" s="267"/>
      <c r="CI4622" s="267"/>
      <c r="CJ4622" s="267"/>
      <c r="CK4622" s="267"/>
      <c r="CL4622" s="265"/>
      <c r="CM4622" s="272"/>
      <c r="CN4622" s="264"/>
      <c r="CO4622" s="125"/>
      <c r="CP4622" s="226"/>
      <c r="CQ4622" s="226"/>
      <c r="CR4622" s="226"/>
      <c r="CS4622" s="90"/>
      <c r="CT4622" s="90"/>
      <c r="CU4622" s="90"/>
      <c r="CV4622" s="90"/>
      <c r="CW4622" s="90"/>
      <c r="CX4622" s="90"/>
      <c r="CY4622" s="90"/>
      <c r="CZ4622" s="90"/>
      <c r="DA4622" s="90"/>
      <c r="DB4622" s="70"/>
      <c r="DC4622" s="70"/>
      <c r="DD4622" s="70"/>
      <c r="DE4622" s="70"/>
      <c r="DF4622" s="70"/>
      <c r="DG4622" s="70"/>
      <c r="DH4622" s="70"/>
      <c r="DI4622" s="70"/>
      <c r="DJ4622" s="70"/>
      <c r="DK4622" s="70"/>
      <c r="DL4622" s="70"/>
      <c r="DM4622" s="70"/>
      <c r="DN4622" s="70"/>
    </row>
    <row r="4623" spans="1:118">
      <c r="A4623" s="228"/>
      <c r="B4623" s="231"/>
      <c r="C4623" s="234"/>
      <c r="D4623" s="237"/>
      <c r="E4623" s="237"/>
      <c r="F4623" s="244"/>
      <c r="G4623" s="73">
        <v>3.9</v>
      </c>
      <c r="H4623" s="85"/>
      <c r="I4623" s="85"/>
      <c r="J4623" s="85"/>
      <c r="K4623" s="85"/>
      <c r="L4623" s="85"/>
      <c r="M4623" s="85"/>
      <c r="N4623" s="85"/>
      <c r="O4623" s="85"/>
      <c r="P4623" s="85"/>
      <c r="Q4623" s="85"/>
      <c r="R4623" s="85"/>
      <c r="S4623" s="85"/>
      <c r="T4623" s="85"/>
      <c r="U4623" s="85"/>
      <c r="V4623" s="85"/>
      <c r="W4623" s="85"/>
      <c r="X4623" s="85"/>
      <c r="Y4623" s="85"/>
      <c r="Z4623" s="85"/>
      <c r="AA4623" s="85"/>
      <c r="AB4623" s="85"/>
      <c r="AC4623" s="81"/>
      <c r="AD4623" s="81"/>
      <c r="AE4623" s="81"/>
      <c r="AF4623" s="81"/>
      <c r="AG4623" s="81"/>
      <c r="AH4623" s="81"/>
      <c r="AI4623" s="81"/>
      <c r="AJ4623" s="81"/>
      <c r="AK4623" s="81"/>
      <c r="AL4623" s="81"/>
      <c r="AM4623" s="240"/>
      <c r="AN4623" s="240"/>
      <c r="AO4623" s="240"/>
      <c r="AP4623" s="240"/>
      <c r="AQ4623" s="240"/>
      <c r="AR4623" s="240"/>
      <c r="AS4623" s="240"/>
      <c r="AT4623" s="256"/>
      <c r="AU4623" s="256"/>
      <c r="AV4623" s="259"/>
      <c r="AW4623" s="259"/>
      <c r="AX4623" s="256"/>
      <c r="AY4623" s="256"/>
      <c r="AZ4623" s="256"/>
      <c r="BA4623" s="256"/>
      <c r="BB4623" s="256"/>
      <c r="BC4623" s="256"/>
      <c r="BD4623" s="256"/>
      <c r="BE4623" s="256"/>
      <c r="BF4623" s="256"/>
      <c r="BG4623" s="256"/>
      <c r="BH4623" s="256"/>
      <c r="BI4623" s="256"/>
      <c r="BJ4623" s="256"/>
      <c r="BK4623" s="256"/>
      <c r="BL4623" s="262"/>
      <c r="BM4623" s="262"/>
      <c r="BN4623" s="262"/>
      <c r="BO4623" s="262"/>
      <c r="BP4623" s="262"/>
      <c r="BQ4623" s="262"/>
      <c r="BR4623" s="270"/>
      <c r="BS4623" s="270"/>
      <c r="BT4623" s="270"/>
      <c r="BU4623" s="270"/>
      <c r="BV4623" s="270"/>
      <c r="BW4623" s="270"/>
      <c r="BX4623" s="256"/>
      <c r="BY4623" s="256"/>
      <c r="BZ4623" s="256"/>
      <c r="CA4623" s="267"/>
      <c r="CB4623" s="267"/>
      <c r="CC4623" s="274"/>
      <c r="CD4623" s="267"/>
      <c r="CE4623" s="267"/>
      <c r="CF4623" s="267"/>
      <c r="CG4623" s="267"/>
      <c r="CH4623" s="267"/>
      <c r="CI4623" s="267"/>
      <c r="CJ4623" s="267"/>
      <c r="CK4623" s="267"/>
      <c r="CL4623" s="265"/>
      <c r="CM4623" s="272"/>
      <c r="CN4623" s="264"/>
      <c r="CO4623" s="125"/>
      <c r="CP4623" s="226"/>
      <c r="CQ4623" s="226"/>
      <c r="CR4623" s="226"/>
      <c r="CS4623" s="90"/>
      <c r="CT4623" s="90"/>
      <c r="CU4623" s="90"/>
      <c r="CV4623" s="90"/>
      <c r="CW4623" s="90"/>
      <c r="CX4623" s="90"/>
      <c r="CY4623" s="90"/>
      <c r="CZ4623" s="90"/>
      <c r="DA4623" s="90"/>
      <c r="DB4623" s="70"/>
      <c r="DC4623" s="70"/>
      <c r="DD4623" s="70"/>
      <c r="DE4623" s="70"/>
      <c r="DF4623" s="70"/>
      <c r="DG4623" s="70"/>
      <c r="DH4623" s="70"/>
      <c r="DI4623" s="70"/>
      <c r="DJ4623" s="70"/>
      <c r="DK4623" s="70"/>
      <c r="DL4623" s="70"/>
      <c r="DM4623" s="70"/>
      <c r="DN4623" s="70"/>
    </row>
    <row r="4624" spans="1:118">
      <c r="A4624" s="229"/>
      <c r="B4624" s="232"/>
      <c r="C4624" s="235"/>
      <c r="D4624" s="238"/>
      <c r="E4624" s="238"/>
      <c r="F4624" s="245" t="s">
        <v>83</v>
      </c>
      <c r="G4624" s="246"/>
      <c r="H4624" s="82"/>
      <c r="I4624" s="82"/>
      <c r="J4624" s="82"/>
      <c r="K4624" s="82"/>
      <c r="L4624" s="82"/>
      <c r="M4624" s="82"/>
      <c r="N4624" s="82"/>
      <c r="O4624" s="82"/>
      <c r="P4624" s="82"/>
      <c r="Q4624" s="82"/>
      <c r="R4624" s="82"/>
      <c r="S4624" s="82"/>
      <c r="T4624" s="82"/>
      <c r="U4624" s="82"/>
      <c r="V4624" s="82"/>
      <c r="W4624" s="82"/>
      <c r="X4624" s="82"/>
      <c r="Y4624" s="82"/>
      <c r="Z4624" s="82"/>
      <c r="AA4624" s="82"/>
      <c r="AB4624" s="82"/>
      <c r="AC4624" s="35"/>
      <c r="AD4624" s="35"/>
      <c r="AE4624" s="35"/>
      <c r="AF4624" s="35"/>
      <c r="AG4624" s="35"/>
      <c r="AH4624" s="35"/>
      <c r="AI4624" s="35"/>
      <c r="AJ4624" s="35"/>
      <c r="AK4624" s="35"/>
      <c r="AL4624" s="35"/>
      <c r="AM4624" s="241"/>
      <c r="AN4624" s="241"/>
      <c r="AO4624" s="241"/>
      <c r="AP4624" s="241"/>
      <c r="AQ4624" s="241"/>
      <c r="AR4624" s="241"/>
      <c r="AS4624" s="241"/>
      <c r="AT4624" s="257"/>
      <c r="AU4624" s="257"/>
      <c r="AV4624" s="260"/>
      <c r="AW4624" s="260"/>
      <c r="AX4624" s="257"/>
      <c r="AY4624" s="257"/>
      <c r="AZ4624" s="257"/>
      <c r="BA4624" s="257"/>
      <c r="BB4624" s="257"/>
      <c r="BC4624" s="257"/>
      <c r="BD4624" s="257"/>
      <c r="BE4624" s="257"/>
      <c r="BF4624" s="257"/>
      <c r="BG4624" s="257"/>
      <c r="BH4624" s="257"/>
      <c r="BI4624" s="257"/>
      <c r="BJ4624" s="257"/>
      <c r="BK4624" s="257"/>
      <c r="BL4624" s="263"/>
      <c r="BM4624" s="263"/>
      <c r="BN4624" s="263"/>
      <c r="BO4624" s="263"/>
      <c r="BP4624" s="263"/>
      <c r="BQ4624" s="263"/>
      <c r="BR4624" s="271"/>
      <c r="BS4624" s="271"/>
      <c r="BT4624" s="271"/>
      <c r="BU4624" s="271"/>
      <c r="BV4624" s="271"/>
      <c r="BW4624" s="271"/>
      <c r="BX4624" s="257"/>
      <c r="BY4624" s="257"/>
      <c r="BZ4624" s="257"/>
      <c r="CA4624" s="268"/>
      <c r="CB4624" s="268"/>
      <c r="CC4624" s="275"/>
      <c r="CD4624" s="268"/>
      <c r="CE4624" s="268"/>
      <c r="CF4624" s="268"/>
      <c r="CG4624" s="268"/>
      <c r="CH4624" s="268"/>
      <c r="CI4624" s="268"/>
      <c r="CJ4624" s="268"/>
      <c r="CK4624" s="268"/>
      <c r="CL4624" s="265"/>
      <c r="CM4624" s="272"/>
      <c r="CN4624" s="264"/>
      <c r="CO4624" s="125"/>
      <c r="CP4624" s="226"/>
      <c r="CQ4624" s="226"/>
      <c r="CR4624" s="226"/>
      <c r="CS4624" s="90"/>
      <c r="CT4624" s="90"/>
      <c r="CU4624" s="90"/>
      <c r="CV4624" s="90"/>
      <c r="CW4624" s="90"/>
      <c r="CX4624" s="90"/>
      <c r="CY4624" s="90"/>
      <c r="CZ4624" s="90"/>
      <c r="DA4624" s="90"/>
      <c r="DB4624" s="70"/>
      <c r="DC4624" s="70"/>
      <c r="DD4624" s="70"/>
      <c r="DE4624" s="70"/>
      <c r="DF4624" s="70"/>
      <c r="DG4624" s="70"/>
      <c r="DH4624" s="70"/>
      <c r="DI4624" s="70"/>
      <c r="DJ4624" s="70"/>
      <c r="DK4624" s="70"/>
      <c r="DL4624" s="70"/>
      <c r="DM4624" s="70"/>
      <c r="DN4624" s="70"/>
    </row>
    <row r="4625" spans="1:118" ht="14.25" customHeight="1">
      <c r="A4625" s="227">
        <f t="shared" si="1399"/>
        <v>573</v>
      </c>
      <c r="B4625" s="230" t="s">
        <v>626</v>
      </c>
      <c r="C4625" s="233" t="s">
        <v>1036</v>
      </c>
      <c r="D4625" s="236">
        <v>44081</v>
      </c>
      <c r="E4625" s="236" t="s">
        <v>503</v>
      </c>
      <c r="F4625" s="253" t="s">
        <v>80</v>
      </c>
      <c r="G4625" s="254"/>
      <c r="H4625" s="82" t="s">
        <v>69</v>
      </c>
      <c r="I4625" s="82" t="s">
        <v>973</v>
      </c>
      <c r="J4625" s="82" t="s">
        <v>61</v>
      </c>
      <c r="K4625" s="82" t="s">
        <v>61</v>
      </c>
      <c r="L4625" s="82" t="s">
        <v>61</v>
      </c>
      <c r="M4625" s="82" t="s">
        <v>61</v>
      </c>
      <c r="N4625" s="82" t="s">
        <v>61</v>
      </c>
      <c r="O4625" s="82" t="s">
        <v>973</v>
      </c>
      <c r="P4625" s="82" t="s">
        <v>61</v>
      </c>
      <c r="Q4625" s="82" t="s">
        <v>61</v>
      </c>
      <c r="R4625" s="82" t="s">
        <v>61</v>
      </c>
      <c r="S4625" s="82" t="s">
        <v>61</v>
      </c>
      <c r="T4625" s="82" t="s">
        <v>61</v>
      </c>
      <c r="U4625" s="82" t="s">
        <v>61</v>
      </c>
      <c r="V4625" s="82"/>
      <c r="W4625" s="82" t="s">
        <v>60</v>
      </c>
      <c r="X4625" s="82" t="s">
        <v>60</v>
      </c>
      <c r="Y4625" s="82" t="s">
        <v>60</v>
      </c>
      <c r="Z4625" s="82" t="s">
        <v>60</v>
      </c>
      <c r="AA4625" s="82" t="s">
        <v>60</v>
      </c>
      <c r="AB4625" s="82" t="s">
        <v>60</v>
      </c>
      <c r="AC4625" s="82"/>
      <c r="AD4625" s="82" t="s">
        <v>60</v>
      </c>
      <c r="AE4625" s="82" t="s">
        <v>60</v>
      </c>
      <c r="AF4625" s="82" t="s">
        <v>60</v>
      </c>
      <c r="AG4625" s="82" t="s">
        <v>60</v>
      </c>
      <c r="AH4625" s="82" t="s">
        <v>60</v>
      </c>
      <c r="AI4625" s="82" t="s">
        <v>1471</v>
      </c>
      <c r="AJ4625" s="82"/>
      <c r="AK4625" s="82" t="s">
        <v>61</v>
      </c>
      <c r="AL4625" s="82" t="s">
        <v>61</v>
      </c>
      <c r="AM4625" s="239">
        <f>COUNTIF(H4625:AL4625,"PH")+COUNTIF(H4625:AL4625,"PH/L")+COUNTIF(H4625:AL4625,"PM")</f>
        <v>0</v>
      </c>
      <c r="AN4625" s="239">
        <f>COUNTIF(H4625:AL4625,"PD")+COUNTIF(H4625:AL4625,"PDD")+COUNTIF(H4625:AL4625,"P/DS")/2+COUNTIF(H4625:AL4625,"PMD")</f>
        <v>0</v>
      </c>
      <c r="AO4625" s="239">
        <f>COUNTIF(H4625:AL4625,"PN")+COUNTIF(H4625:AL4625,"P/NS")/2+COUNTIF(H4625:AL4625,"PH")+COUNTIF(H4625:AL4625,"PH/F")/2+COUNTIF(H4625:AL4625,"PH/L")/2+COUNTIF(H4625:AL4625,"PM")</f>
        <v>0</v>
      </c>
      <c r="AP4625" s="239">
        <f>COUNTIF(H4625:AL4625,"BH")+COUNTIF(H4625:AL4625,"AL/BL")+COUNTIF(H4625:AL4625,"UL/BL")+COUNTIF(H4625:AL4625,"BM")</f>
        <v>0</v>
      </c>
      <c r="AQ4625" s="239">
        <f>COUNTIF(H4625:AL4625,"DS")+COUNTIF(H4625:AL4625,"AL/DS")/2+COUNTIF(H4625:AL4625,"UL/DS")/2+COUNTIF(H4625:AL4625,"CT")+COUNTIF(H4625:AL4625,"MD")</f>
        <v>11.5</v>
      </c>
      <c r="AR4625" s="239">
        <f>COUNTIF(H4625:AL4625,"NS")+COUNTIF(H4625:AL4625,"AL/NS")/2+COUNTIF(H4625:AL4625,"UL/NS")/2+COUNTIF(H4625:AL4625,"BH")+COUNTIF(H4625:AL4625,"AL/BF")/2+COUNTIF(H4625:AL4625,"AL/BL")/2+COUNTIF(H4625:AL4625,"UL/BL")/2+COUNTIF(H4625:AL4625,"UL/BF")/2+COUNTIF(H4625:AL4625,"BM")</f>
        <v>13</v>
      </c>
      <c r="AS4625" s="239">
        <f>COUNTIF(H4625:AL4625,"AL")+COUNTIF(H4625:AL4625,"AL/DS")/2+COUNTIF(H4625:AL4625,"AL/NS")/2+COUNTIF(H4625:AL4625,"NH")+COUNTIF(H4625:AL4625,"SL")+COUNTIF(H4625:AL4625,"NHD")+COUNTIF(H4625:AL4625,"B")+COUNTIF(H4625:AL4625,"HL")+COUNTIF(H4625:AL4625,"AL/BF")/2+COUNTIF(H4625:AL4625,"AL/BL")/2</f>
        <v>1</v>
      </c>
      <c r="AT4625" s="255">
        <f>COUNTIF(H4625:AL4625,"PD")+COUNTIF(H4625:AL4625,"PN")+COUNTIF(H4625:AL4625,"P/DS")/2+COUNTIF(H4625:AL4625,"P/NS")/2+COUNTIF(H4625:AL4625,"DS")+COUNTIF(H4625:AL4625,"NS")+COUNTIF(H4625:AL4625,"AL")+COUNTIF(H4625:AL4625,"AL/DS")+COUNTIF(H4625:AL4625,"AL/NS")+COUNTIF(H4625:AL4625,"NH")+COUNTIF(H4625:AL4625,"SL")+COUNTIF(H4625:AL4625,"UL/DS")/2+COUNTIF(H4625:AL4625,"UL/NS")/2+COUNTIF(H4625:AL4625,"CT")+COUNTIF(H4625:AL4625,"NHD")+COUNTIF(H4625:AL4625,"PDD")+COUNTIF(H4625:AL4625,"B")+COUNTIF(H4625:AL4625,"HL")+COUNTIF(H4625:AL4625,"PH")+COUNTIF(H4625:AL4625,"BH")+COUNTIF(H4625:AL4625,"AL/BF")+COUNTIF(H4625:AL4625,"AL/BL")+COUNTIF(H4625:AL4625,"UL/BF")/2+COUNTIF(H4625:AL4625,"UL/BL")/2+COUNTIF(H4625:AL4625,"PH/F")/2+COUNTIF(H4625:AL4625,"PH/L")/2+COUNTIF(H4625:AL4625,"MD")+COUNTIF(H4625:AL4625,"PMD")+COUNTIF(H4625:AL4625,"PM")+COUNTIF(H4625:AL4625,"BM")</f>
        <v>25.5</v>
      </c>
      <c r="AU4625" s="255">
        <f>COUNTIF(H4625:AL4625,"P/DS")/2+COUNTIF(H4625:AL4625,"P/NS")/2+COUNTIF(H4625:AL4625,"IL")+COUNTIF(H4625:AL4625,"NL")+COUNTIF(H4625:AL4625,"UL")+COUNTIF(H4625:AL4625,"UL/DS")/2+COUNTIF(H4625:AL4625,"UL/NS")/2+COUNTIF(H4625:AL4625,"KT")+COUNTIF(H4625:AL4625,"UL/BF")/2+COUNTIF(H4625:AL4625,"UL/BL")/2+COUNTIF(H4625:AL4625,"PH/F")/2+COUNTIF(H4625:AL4625,"PH/L")/2+COUNTIF(H4625:AL4625,"NB")</f>
        <v>0.5</v>
      </c>
      <c r="AV4625" s="258">
        <f>COUNTIF(H4625:AL4625,"PN")+COUNTIF(H4625:AL4625,"TVD")+COUNTIF(H4625:AL4625,"PH")+COUNTIF(H4625:AL4625,"PM")+COUNTIF(H4625:AL4625,"PDD")-COUNTIFS(H4625:AL4625,"PN",H4632:AL4632,"&gt;=3")-COUNTIFS(H4625:AL4625,"PM",H4632:AL4632,"&gt;=3")</f>
        <v>0</v>
      </c>
      <c r="AW4625" s="258">
        <f>COUNTIF(H4625:AL4625,"NS")+COUNTIF(H4625:AL4625,"D")+COUNTIF(H4625:AL4625,"BH")+COUNTIF(H4625:AL4625,"NHD")+COUNTIF(H4625:AL4625,"BM")-COUNTIFS(H4625:AL4625,"NS",H4632:AL4632,"&gt;=3")-COUNTIFS(H4625:AL4625,"BH",H4632:AL4632,"&gt;=3")-COUNTIFS(H4625:AL4625,"BM",H4632:AL4632,"&gt;=3")</f>
        <v>15</v>
      </c>
      <c r="AX4625" s="255">
        <f>COUNTIF(H4625:AL4625,"AL")+COUNTIF(H4625:AL4625,"AL/DS")/2+COUNTIF(H4625:AL4625,"AL/NS")/2+COUNTIF(H4625:AL4625,"AL/BF")+COUNTIF(H4625:AL4625,"AL/BL")/2</f>
        <v>0</v>
      </c>
      <c r="AY4625" s="255">
        <f>COUNTIF(H4625:AL4625,"SL")</f>
        <v>0</v>
      </c>
      <c r="AZ4625" s="255">
        <f>COUNTIF(H4625:AL4625,"NH")</f>
        <v>1</v>
      </c>
      <c r="BA4625" s="255">
        <f>COUNTIF(H4625:AL4625,"HL")</f>
        <v>0</v>
      </c>
      <c r="BB4625" s="255">
        <f>COUNTIF(G4625:AL4625,"P/DS")/2+COUNTIF(G4625:AL4625,"P/NS")/2+COUNTIF(G4625:AL4625,"UL")+COUNTIF(G4625:AL4625,"UL/DS")/2+COUNTIF(G4625:AL4625,"UL/NS")/2+COUNTIF(G4625:AL4625,"UL/BL")/2+COUNTIF(G4625:AL4625,"UL/BF")/2+COUNTIF(G4625:AL4625,"PH/F")/2+COUNTIF(G4625:AL4625,"PH/L")/2</f>
        <v>0.5</v>
      </c>
      <c r="BC4625" s="255">
        <f>COUNTIF(H4625:AL4625,"NB")</f>
        <v>0</v>
      </c>
      <c r="BD4625" s="255">
        <f>COUNTIF(H4625:AL4625,"NL")</f>
        <v>0</v>
      </c>
      <c r="BE4625" s="255">
        <f>COUNTIF(H4625:AL4625,"IL")</f>
        <v>0</v>
      </c>
      <c r="BF4625" s="255">
        <f>COUNTIF(H4625:AL4625,"KT")</f>
        <v>0</v>
      </c>
      <c r="BG4625" s="255">
        <f>COUNTIF(H4625:AL4625,"L70")</f>
        <v>0</v>
      </c>
      <c r="BH4625" s="255">
        <f>COUNTIF(H4625:AL4625,"MD")</f>
        <v>0</v>
      </c>
      <c r="BI4625" s="255">
        <f>COUNTIF(H4625:AL4625,"PMD")</f>
        <v>0</v>
      </c>
      <c r="BJ4625" s="255">
        <f>COUNTIF(H4625:AL4625,"PM")</f>
        <v>0</v>
      </c>
      <c r="BK4625" s="255">
        <f>COUNTIF(H4625:AL4625,"BM")</f>
        <v>0</v>
      </c>
      <c r="BL4625" s="261">
        <f>SUMIF(H4625:AL4625,"PD",H4626:AL4626)+SUMIF(H4625:AL4625,"PN",H4626:AL4626)+SUMIF(H4625:AL4625,"P/DS",H4626:AL4626)+SUMIF(H4625:AL4625,"PN/F",H4626:AL4626)+SUMIF(H4625:AL4625,"PN/L",H4626:AL4626)+SUMIF(H4625:AL4625,"TV",H4626:AL4626)+SUMIF(H4625:AL4625,"TVD",H4626:AL4626)+SUMIF(H4625:AL4625,"PDD",H4626:AL4626)</f>
        <v>0</v>
      </c>
      <c r="BM4625" s="261">
        <f>SUMIF(H4625:AL4625,"PD",H4627:AL4627)+SUMIF(H4625:AL4625,"PN",H4627:AL4627)+SUMIF(H4625:AL4625,"P/DS",H4627:AL4627)+SUMIF(H4625:AL4625,"PN/F",H4627:AL4627)+SUMIF(H4625:AL4625,"PN/L",H4627:AL4627)+SUMIF(H4625:AL4625,"TV",H4627:AL4627)+SUMIF(H4625:AL4625,"TVD",H4627:AL4627)+SUMIF(H4625:AL4625,"PDD",H4627:AL4627)+SUMIF(H4625:AL4625,"PMD",H4627:AL4627)</f>
        <v>0</v>
      </c>
      <c r="BN4625" s="261">
        <f>SUMIF(H4625:AL4625,"PD",H4628:AL4628)+SUMIF(H4625:AL4625,"PN",H4628:AL4628)+SUMIF(H4625:AL4625,"P/DS",H4628:AL4628)+SUMIF(H4625:AL4625,"PN/F",H4628:AL4628)+SUMIF(H4625:AL4625,"PN/L",H4628:AL4628)+SUMIF(H4625:AL4625,"TV",H4628:AL4628)+SUMIF(H4625:AL4625,"TVD",H4628:AL4628)</f>
        <v>0</v>
      </c>
      <c r="BO4625" s="261">
        <f>SUMIF(H4625:AL4625,"PD",H4629:AL4629)+SUMIF(H4625:AL4625,"PN",H4629:AL4629)+SUMIF(H4625:AL4625,"P/DS",H4629:AL4629)+SUMIF(H4625:AL4625,"PN/F",H4629:AL4629)+SUMIF(H4625:AL4625,"PN/L",H4629:AL4629)+SUMIF(H4625:AL4625,"TV",H4629:AL4629)+SUMIF(H4625:AL4625,"TVD",H4629:AL4629)</f>
        <v>0</v>
      </c>
      <c r="BP4625" s="261">
        <f>SUMIF(H4625:AL4625,"PD",H4630:AL4630)+SUMIF(H4625:AL4625,"PN",H4630:AL4630)+SUMIF(H4625:AL4625,"P/DS",H4630:AL4630)+SUMIF(H4625:AL4625,"PN/F",H4630:AL4630)+SUMIF(H4625:AL4625,"PN/L",H4630:AL4630)+SUMIF(H4625:AL4625,"TV",H4630:AL4630)+SUMIF(H4625:AL4625,"TVD",H4630:AL4630)+SUMIF(H4625:AL4625,"PDD",H4630:AL4630)+SUMIF(H4625:AL4625,"PH",H4630:AL4630)+SUMIF(H4625:AL4625,"PM",H4630:AL4630)</f>
        <v>0</v>
      </c>
      <c r="BQ4625" s="261">
        <f>SUMIF(H4625:AL4625,"PD",H4631:AL4631)+SUMIF(H4625:AL4625,"PN",H4631:AL4631)+SUMIF(H4625:AL4625,"P/DS",H4631:AL4631)+SUMIF(H4625:AL4625,"PN/F",H4631:AL4631)+SUMIF(H4625:AL4625,"PN/L",H4631:AL4631)+SUMIF(H4625:AL4625,"TV",H4631:AL4631)+SUMIF(H4625:AL4625,"TVD",H4631:AL4631)+SUMIF(H4625:AL4625,"PDD",H4631:AL4631)+SUMIF(H4625:AL4625,"PH",H4631:AL4631)+SUMIF(H4625:AL4625,"PM",H4631:AL4631)</f>
        <v>0</v>
      </c>
      <c r="BR4625" s="269">
        <f>SUM(H4626:AL4626)-BL4625</f>
        <v>21.5</v>
      </c>
      <c r="BS4625" s="269">
        <f>SUM(H4627:AL4627)-BM4625</f>
        <v>11</v>
      </c>
      <c r="BT4625" s="269">
        <f>SUM(H4628:AL4628)-BN4625</f>
        <v>0</v>
      </c>
      <c r="BU4625" s="269">
        <f>SUM(H4629:AL4629)-BO4625</f>
        <v>12</v>
      </c>
      <c r="BV4625" s="269">
        <f>SUM(H4630:AL4630)-BP4625</f>
        <v>0</v>
      </c>
      <c r="BW4625" s="269">
        <f>SUM(H4631:AL4631)-BQ4625</f>
        <v>0</v>
      </c>
      <c r="BX4625" s="255">
        <f>SUMIF(H4625:AL4625,"PD",H4632:AL4632)+SUMIF(H4625:AL4625,"PN",H4632:AL4632)+SUMIF(H4625:AL4625,"P/DS",H4632:AL4632)+SUMIF(H4625:AL4625,"PN/F",H4632:AL4632)+SUMIF(H4625:AL4625,"PN/L",H4632:AL4632)</f>
        <v>0</v>
      </c>
      <c r="BY4625" s="255">
        <f>SUM(H4632:AL4632)-BX4625</f>
        <v>2</v>
      </c>
      <c r="BZ4625" s="255">
        <f t="shared" ref="BZ4625" si="1404">+SUM(BL4625:BW4632)</f>
        <v>44.5</v>
      </c>
      <c r="CA4625" s="266">
        <f>(COUNTIFS(H4625:AL4625,"PD",H4626:AL4626,"&gt;=2"))*0.5-IF(CN4625="VP",COUNTIFS($H$16:$AL$16,"SAT",H4625:AL4625,"PD",H4626:AL4626,"&gt;=2"))*0.5</f>
        <v>0</v>
      </c>
      <c r="CB4625" s="266">
        <f>(COUNTIFS(H4625:AL4625,"PN",H4627:AL4627,"&gt;=0.5",H4626:AL4626,"&gt;=1.5"))*0.5+COUNTIFS(H4625:AL4625,"PDD",H4627:AL4627,"&gt;=0.5",H4626:AL4626,"&gt;=1.5")*0.5</f>
        <v>0</v>
      </c>
      <c r="CC4625" s="273">
        <f>(COUNTIFS(H4625:AL4625,"TV",H4627:AL4627,"&gt;=10"))*0.5+(COUNTIFS(H4625:AL4625,"PMD",H4627:AL4627,"&gt;=2"))*0.5</f>
        <v>0</v>
      </c>
      <c r="CD4625" s="266">
        <f>(COUNTIFS(H4625:AL4625,"TVD",H4629:AL4629,"&gt;=6.5",H4627:AL4627,"&gt;=3.5"))*0.5</f>
        <v>0</v>
      </c>
      <c r="CE4625" s="266">
        <f>(COUNTIFS(H4625:AL4625,"PD",H4630:AL4630,"&gt;=10"))*0.5</f>
        <v>0</v>
      </c>
      <c r="CF4625" s="266">
        <f>(COUNTIFS(H4625:AL4625,"PDD",H4630:AL4630,"&gt;=3.5",H4631:AL4631,"&gt;=6.5")+COUNTIFS(H4625:AL4625,"PH",H4631:AL4631,"&gt;=0.5",H4630:AL4630,"&gt;=1.5")+COUNTIFS(H4625:AL4625,"PM",H4631:AL4631,"&gt;=0.5",H4630:AL4630,"&gt;=1.5"))*0.5</f>
        <v>0</v>
      </c>
      <c r="CG4625" s="266">
        <f>(COUNTIFS(H4625:AL4625,"DS",H4626:AL4626,"&gt;=2")+COUNTIFS(H4625:AL4625,"AL/DS",H4626:AL4626,"&gt;=2"))*0.5-IF(CN4625="VP",COUNTIFS($H$16:$AL$16,"SAT",H4625:AL4625,"DS",H4626:AL4626,"&gt;=2"))*0.5</f>
        <v>0.5</v>
      </c>
      <c r="CH4625" s="266">
        <f>(COUNTIFS(H4625:AL4625,"NS",H4627:AL4627,"&gt;=0.5",H4626:AL4626,"&gt;=1.5")+COUNTIFS(H4625:AL4625,"AL/NS",H4627:AL4627,"&gt;=0.5",H4626:AL4626,"&gt;=1.5")+COUNTIFS(H4625:AL4625,"NHD",H4627:AL4627,"&gt;=4.5",H4630:AL4630,"&gt;=2",H4626:AL4626,"&gt;=1.5"))*0.5</f>
        <v>4.5</v>
      </c>
      <c r="CI4625" s="266">
        <f>(COUNTIF(H4627:AL4627,"&gt;=10")+COUNTIFS(H4625:AL4625,"MD",H4627:AL4627,"&gt;=2")-COUNTIFS(H4625:AL4625,"TV",H4627:AL4627,"&gt;=10"))*0.5</f>
        <v>0</v>
      </c>
      <c r="CJ4625" s="266">
        <f>(COUNTIFS(H4625:AL4625,"D",H4629:AL4629,"&gt;=6.5",H4627:AL4627,"&gt;=3.5"))*0.5</f>
        <v>0</v>
      </c>
      <c r="CK4625" s="266">
        <f>(COUNTIF(H4630:AL4630,"&gt;=10")-COUNTIFS(H4625:AL4625,"PD",H4630:AL4630,"&gt;=10"))*0.5</f>
        <v>0</v>
      </c>
      <c r="CL4625" s="265">
        <f>(COUNTIFS(H4625:AL4625,"NHD",H4630:AL4630,"&gt;=3.5",H4631:AL4631,"&gt;=6.5")+COUNTIFS(H4625:AL4625,"BH",H4630:AL4630,"&gt;=1.5",H4631:AL4631,"&gt;=0.5")+COUNTIFS(H4625:AL4625,"BM",H4630:AL4630,"&gt;=1.5",H4631:AL4631,"&gt;=0.5")+COUNTIFS(H4625:AL4625,"D",H4630:AL4630,"&gt;=1.5",H4631:AL4631,"&gt;=0.5"))*0.5</f>
        <v>0</v>
      </c>
      <c r="CM4625" s="272"/>
      <c r="CN4625" s="264" t="s">
        <v>723</v>
      </c>
      <c r="CO4625" s="125">
        <f t="shared" ref="CO4625" si="1405">+AM4625+AN4625+AO4625+AP4625+AQ4625+AR4625+AS4625+AU4625+BG4625</f>
        <v>26</v>
      </c>
      <c r="CP4625" s="225">
        <f>+SUM(I4626:I4631)-I4632</f>
        <v>10.5</v>
      </c>
      <c r="CQ4625" s="225">
        <f>+SUM(J4626:J4631)-J4632</f>
        <v>2.5</v>
      </c>
      <c r="CR4625" s="225">
        <f>+SUM(K4626:K4631)-K4632</f>
        <v>2.5</v>
      </c>
      <c r="CS4625" s="90"/>
      <c r="CT4625" s="90"/>
      <c r="CU4625" s="90"/>
      <c r="CV4625" s="90"/>
      <c r="CW4625" s="90"/>
      <c r="CX4625" s="90"/>
      <c r="CY4625" s="90"/>
      <c r="CZ4625" s="90"/>
      <c r="DA4625" s="90"/>
      <c r="DB4625" s="70"/>
      <c r="DC4625" s="70"/>
      <c r="DD4625" s="70"/>
      <c r="DE4625" s="70"/>
      <c r="DF4625" s="70"/>
      <c r="DG4625" s="70"/>
      <c r="DH4625" s="70"/>
      <c r="DI4625" s="70"/>
      <c r="DJ4625" s="70"/>
      <c r="DK4625" s="70"/>
      <c r="DL4625" s="70"/>
      <c r="DM4625" s="70"/>
      <c r="DN4625" s="70"/>
    </row>
    <row r="4626" spans="1:118" ht="14.25" customHeight="1">
      <c r="A4626" s="228"/>
      <c r="B4626" s="231"/>
      <c r="C4626" s="234"/>
      <c r="D4626" s="237"/>
      <c r="E4626" s="237"/>
      <c r="F4626" s="242" t="s">
        <v>82</v>
      </c>
      <c r="G4626" s="71">
        <v>1.5</v>
      </c>
      <c r="H4626" s="83"/>
      <c r="I4626" s="83"/>
      <c r="J4626" s="83">
        <v>2</v>
      </c>
      <c r="K4626" s="83">
        <v>2</v>
      </c>
      <c r="L4626" s="83">
        <v>2</v>
      </c>
      <c r="M4626" s="83">
        <v>2</v>
      </c>
      <c r="N4626" s="83">
        <v>2</v>
      </c>
      <c r="O4626" s="83"/>
      <c r="P4626" s="83">
        <v>2</v>
      </c>
      <c r="Q4626" s="83">
        <v>2</v>
      </c>
      <c r="R4626" s="83">
        <v>2</v>
      </c>
      <c r="S4626" s="83"/>
      <c r="T4626" s="83"/>
      <c r="U4626" s="83">
        <v>2</v>
      </c>
      <c r="V4626" s="83"/>
      <c r="W4626" s="83">
        <v>1</v>
      </c>
      <c r="X4626" s="83"/>
      <c r="Y4626" s="83">
        <v>2.5</v>
      </c>
      <c r="Z4626" s="83"/>
      <c r="AA4626" s="83"/>
      <c r="AB4626" s="83"/>
      <c r="AC4626" s="79"/>
      <c r="AD4626" s="79"/>
      <c r="AE4626" s="79"/>
      <c r="AF4626" s="79"/>
      <c r="AG4626" s="79"/>
      <c r="AH4626" s="79"/>
      <c r="AI4626" s="79"/>
      <c r="AJ4626" s="79"/>
      <c r="AK4626" s="79"/>
      <c r="AL4626" s="79"/>
      <c r="AM4626" s="240"/>
      <c r="AN4626" s="240"/>
      <c r="AO4626" s="240"/>
      <c r="AP4626" s="240"/>
      <c r="AQ4626" s="240"/>
      <c r="AR4626" s="240"/>
      <c r="AS4626" s="240"/>
      <c r="AT4626" s="256"/>
      <c r="AU4626" s="256"/>
      <c r="AV4626" s="259"/>
      <c r="AW4626" s="259"/>
      <c r="AX4626" s="256"/>
      <c r="AY4626" s="256"/>
      <c r="AZ4626" s="256"/>
      <c r="BA4626" s="256"/>
      <c r="BB4626" s="256"/>
      <c r="BC4626" s="256"/>
      <c r="BD4626" s="256"/>
      <c r="BE4626" s="256"/>
      <c r="BF4626" s="256"/>
      <c r="BG4626" s="256"/>
      <c r="BH4626" s="256"/>
      <c r="BI4626" s="256"/>
      <c r="BJ4626" s="256"/>
      <c r="BK4626" s="256"/>
      <c r="BL4626" s="262"/>
      <c r="BM4626" s="262"/>
      <c r="BN4626" s="262"/>
      <c r="BO4626" s="262"/>
      <c r="BP4626" s="262"/>
      <c r="BQ4626" s="262"/>
      <c r="BR4626" s="270"/>
      <c r="BS4626" s="270"/>
      <c r="BT4626" s="270"/>
      <c r="BU4626" s="270"/>
      <c r="BV4626" s="270"/>
      <c r="BW4626" s="270"/>
      <c r="BX4626" s="256"/>
      <c r="BY4626" s="256"/>
      <c r="BZ4626" s="256"/>
      <c r="CA4626" s="267"/>
      <c r="CB4626" s="267"/>
      <c r="CC4626" s="274"/>
      <c r="CD4626" s="267"/>
      <c r="CE4626" s="267"/>
      <c r="CF4626" s="267"/>
      <c r="CG4626" s="267"/>
      <c r="CH4626" s="267"/>
      <c r="CI4626" s="267"/>
      <c r="CJ4626" s="267"/>
      <c r="CK4626" s="267"/>
      <c r="CL4626" s="265"/>
      <c r="CM4626" s="272"/>
      <c r="CN4626" s="264"/>
      <c r="CO4626" s="125"/>
      <c r="CP4626" s="226"/>
      <c r="CQ4626" s="226"/>
      <c r="CR4626" s="226"/>
      <c r="CS4626" s="90"/>
      <c r="CT4626" s="90"/>
      <c r="CU4626" s="90"/>
      <c r="CV4626" s="90"/>
      <c r="CW4626" s="90"/>
      <c r="CX4626" s="90"/>
      <c r="CY4626" s="90"/>
      <c r="CZ4626" s="90"/>
      <c r="DA4626" s="90"/>
      <c r="DB4626" s="70"/>
      <c r="DC4626" s="70"/>
      <c r="DD4626" s="70"/>
      <c r="DE4626" s="70"/>
      <c r="DF4626" s="70"/>
      <c r="DG4626" s="70"/>
      <c r="DH4626" s="70"/>
      <c r="DI4626" s="70"/>
      <c r="DJ4626" s="70"/>
      <c r="DK4626" s="70"/>
      <c r="DL4626" s="70"/>
      <c r="DM4626" s="70"/>
      <c r="DN4626" s="70"/>
    </row>
    <row r="4627" spans="1:118">
      <c r="A4627" s="228"/>
      <c r="B4627" s="231"/>
      <c r="C4627" s="234"/>
      <c r="D4627" s="237"/>
      <c r="E4627" s="237"/>
      <c r="F4627" s="243"/>
      <c r="G4627" s="72">
        <v>2</v>
      </c>
      <c r="H4627" s="84"/>
      <c r="I4627" s="84">
        <v>4.5</v>
      </c>
      <c r="J4627" s="84">
        <v>0.5</v>
      </c>
      <c r="K4627" s="84">
        <v>0.5</v>
      </c>
      <c r="L4627" s="84">
        <v>0.5</v>
      </c>
      <c r="M4627" s="84">
        <v>0.5</v>
      </c>
      <c r="N4627" s="84">
        <v>0.5</v>
      </c>
      <c r="O4627" s="84">
        <v>2</v>
      </c>
      <c r="P4627" s="84">
        <v>0.5</v>
      </c>
      <c r="Q4627" s="84">
        <v>0.5</v>
      </c>
      <c r="R4627" s="84">
        <v>0.5</v>
      </c>
      <c r="S4627" s="84"/>
      <c r="T4627" s="84"/>
      <c r="U4627" s="84">
        <v>0.5</v>
      </c>
      <c r="V4627" s="84"/>
      <c r="W4627" s="84"/>
      <c r="X4627" s="84"/>
      <c r="Y4627" s="84"/>
      <c r="Z4627" s="84"/>
      <c r="AA4627" s="84"/>
      <c r="AB4627" s="84"/>
      <c r="AC4627" s="80"/>
      <c r="AD4627" s="80"/>
      <c r="AE4627" s="80"/>
      <c r="AF4627" s="80"/>
      <c r="AG4627" s="80"/>
      <c r="AH4627" s="80"/>
      <c r="AI4627" s="80"/>
      <c r="AJ4627" s="80"/>
      <c r="AK4627" s="80"/>
      <c r="AL4627" s="80"/>
      <c r="AM4627" s="240"/>
      <c r="AN4627" s="240"/>
      <c r="AO4627" s="240"/>
      <c r="AP4627" s="240"/>
      <c r="AQ4627" s="240"/>
      <c r="AR4627" s="240"/>
      <c r="AS4627" s="240"/>
      <c r="AT4627" s="256"/>
      <c r="AU4627" s="256"/>
      <c r="AV4627" s="259"/>
      <c r="AW4627" s="259"/>
      <c r="AX4627" s="256"/>
      <c r="AY4627" s="256"/>
      <c r="AZ4627" s="256"/>
      <c r="BA4627" s="256"/>
      <c r="BB4627" s="256"/>
      <c r="BC4627" s="256"/>
      <c r="BD4627" s="256"/>
      <c r="BE4627" s="256"/>
      <c r="BF4627" s="256"/>
      <c r="BG4627" s="256"/>
      <c r="BH4627" s="256"/>
      <c r="BI4627" s="256"/>
      <c r="BJ4627" s="256"/>
      <c r="BK4627" s="256"/>
      <c r="BL4627" s="262"/>
      <c r="BM4627" s="262"/>
      <c r="BN4627" s="262"/>
      <c r="BO4627" s="262"/>
      <c r="BP4627" s="262"/>
      <c r="BQ4627" s="262"/>
      <c r="BR4627" s="270"/>
      <c r="BS4627" s="270"/>
      <c r="BT4627" s="270"/>
      <c r="BU4627" s="270"/>
      <c r="BV4627" s="270"/>
      <c r="BW4627" s="270"/>
      <c r="BX4627" s="256"/>
      <c r="BY4627" s="256"/>
      <c r="BZ4627" s="256"/>
      <c r="CA4627" s="267"/>
      <c r="CB4627" s="267"/>
      <c r="CC4627" s="274"/>
      <c r="CD4627" s="267"/>
      <c r="CE4627" s="267"/>
      <c r="CF4627" s="267"/>
      <c r="CG4627" s="267"/>
      <c r="CH4627" s="267"/>
      <c r="CI4627" s="267"/>
      <c r="CJ4627" s="267"/>
      <c r="CK4627" s="267"/>
      <c r="CL4627" s="265"/>
      <c r="CM4627" s="272"/>
      <c r="CN4627" s="264"/>
      <c r="CO4627" s="125"/>
      <c r="CP4627" s="226"/>
      <c r="CQ4627" s="226"/>
      <c r="CR4627" s="226"/>
      <c r="CS4627" s="90"/>
      <c r="CT4627" s="90"/>
      <c r="CU4627" s="90"/>
      <c r="CV4627" s="90"/>
      <c r="CW4627" s="90"/>
      <c r="CX4627" s="90"/>
      <c r="CY4627" s="90"/>
      <c r="CZ4627" s="90"/>
      <c r="DA4627" s="90"/>
      <c r="DB4627" s="70"/>
      <c r="DC4627" s="70"/>
      <c r="DD4627" s="70"/>
      <c r="DE4627" s="70"/>
      <c r="DF4627" s="70"/>
      <c r="DG4627" s="70"/>
      <c r="DH4627" s="70"/>
      <c r="DI4627" s="70"/>
      <c r="DJ4627" s="70"/>
      <c r="DK4627" s="70"/>
      <c r="DL4627" s="70"/>
      <c r="DM4627" s="70"/>
      <c r="DN4627" s="70"/>
    </row>
    <row r="4628" spans="1:118">
      <c r="A4628" s="228"/>
      <c r="B4628" s="231"/>
      <c r="C4628" s="234"/>
      <c r="D4628" s="237"/>
      <c r="E4628" s="237"/>
      <c r="F4628" s="243"/>
      <c r="G4628" s="72">
        <v>2.1</v>
      </c>
      <c r="H4628" s="84"/>
      <c r="I4628" s="84"/>
      <c r="J4628" s="84"/>
      <c r="K4628" s="84"/>
      <c r="L4628" s="84"/>
      <c r="M4628" s="84"/>
      <c r="N4628" s="84"/>
      <c r="O4628" s="84"/>
      <c r="P4628" s="84"/>
      <c r="Q4628" s="84"/>
      <c r="R4628" s="84"/>
      <c r="S4628" s="84"/>
      <c r="T4628" s="84"/>
      <c r="U4628" s="84"/>
      <c r="V4628" s="84"/>
      <c r="W4628" s="84"/>
      <c r="X4628" s="84"/>
      <c r="Y4628" s="84"/>
      <c r="Z4628" s="84"/>
      <c r="AA4628" s="84"/>
      <c r="AB4628" s="84"/>
      <c r="AC4628" s="80"/>
      <c r="AD4628" s="80"/>
      <c r="AE4628" s="80"/>
      <c r="AF4628" s="80"/>
      <c r="AG4628" s="80"/>
      <c r="AH4628" s="80"/>
      <c r="AI4628" s="80"/>
      <c r="AJ4628" s="80"/>
      <c r="AK4628" s="80"/>
      <c r="AL4628" s="80"/>
      <c r="AM4628" s="240"/>
      <c r="AN4628" s="240"/>
      <c r="AO4628" s="240"/>
      <c r="AP4628" s="240"/>
      <c r="AQ4628" s="240"/>
      <c r="AR4628" s="240"/>
      <c r="AS4628" s="240"/>
      <c r="AT4628" s="256"/>
      <c r="AU4628" s="256"/>
      <c r="AV4628" s="259"/>
      <c r="AW4628" s="259"/>
      <c r="AX4628" s="256"/>
      <c r="AY4628" s="256"/>
      <c r="AZ4628" s="256"/>
      <c r="BA4628" s="256"/>
      <c r="BB4628" s="256"/>
      <c r="BC4628" s="256"/>
      <c r="BD4628" s="256"/>
      <c r="BE4628" s="256"/>
      <c r="BF4628" s="256"/>
      <c r="BG4628" s="256"/>
      <c r="BH4628" s="256"/>
      <c r="BI4628" s="256"/>
      <c r="BJ4628" s="256"/>
      <c r="BK4628" s="256"/>
      <c r="BL4628" s="262"/>
      <c r="BM4628" s="262"/>
      <c r="BN4628" s="262"/>
      <c r="BO4628" s="262"/>
      <c r="BP4628" s="262"/>
      <c r="BQ4628" s="262"/>
      <c r="BR4628" s="270"/>
      <c r="BS4628" s="270"/>
      <c r="BT4628" s="270"/>
      <c r="BU4628" s="270"/>
      <c r="BV4628" s="270"/>
      <c r="BW4628" s="270"/>
      <c r="BX4628" s="256"/>
      <c r="BY4628" s="256"/>
      <c r="BZ4628" s="256"/>
      <c r="CA4628" s="267"/>
      <c r="CB4628" s="267"/>
      <c r="CC4628" s="274"/>
      <c r="CD4628" s="267"/>
      <c r="CE4628" s="267"/>
      <c r="CF4628" s="267"/>
      <c r="CG4628" s="267"/>
      <c r="CH4628" s="267"/>
      <c r="CI4628" s="267"/>
      <c r="CJ4628" s="267"/>
      <c r="CK4628" s="267"/>
      <c r="CL4628" s="265"/>
      <c r="CM4628" s="272"/>
      <c r="CN4628" s="264"/>
      <c r="CO4628" s="125"/>
      <c r="CP4628" s="226"/>
      <c r="CQ4628" s="226"/>
      <c r="CR4628" s="226"/>
      <c r="CS4628" s="90"/>
      <c r="CT4628" s="90"/>
      <c r="CU4628" s="90"/>
      <c r="CV4628" s="90"/>
      <c r="CW4628" s="90"/>
      <c r="CX4628" s="90"/>
      <c r="CY4628" s="90"/>
      <c r="CZ4628" s="90"/>
      <c r="DA4628" s="90"/>
      <c r="DB4628" s="70"/>
      <c r="DC4628" s="70"/>
      <c r="DD4628" s="70"/>
      <c r="DE4628" s="70"/>
      <c r="DF4628" s="70"/>
      <c r="DG4628" s="70"/>
      <c r="DH4628" s="70"/>
      <c r="DI4628" s="70"/>
      <c r="DJ4628" s="70"/>
      <c r="DK4628" s="70"/>
      <c r="DL4628" s="70"/>
      <c r="DM4628" s="70"/>
      <c r="DN4628" s="70"/>
    </row>
    <row r="4629" spans="1:118">
      <c r="A4629" s="228"/>
      <c r="B4629" s="231"/>
      <c r="C4629" s="234"/>
      <c r="D4629" s="237"/>
      <c r="E4629" s="237"/>
      <c r="F4629" s="243"/>
      <c r="G4629" s="72">
        <v>2.7</v>
      </c>
      <c r="H4629" s="84"/>
      <c r="I4629" s="84">
        <v>6</v>
      </c>
      <c r="J4629" s="84"/>
      <c r="K4629" s="84"/>
      <c r="L4629" s="84"/>
      <c r="M4629" s="84"/>
      <c r="N4629" s="84"/>
      <c r="O4629" s="84">
        <v>6</v>
      </c>
      <c r="P4629" s="84"/>
      <c r="Q4629" s="84"/>
      <c r="R4629" s="84"/>
      <c r="S4629" s="84"/>
      <c r="T4629" s="84"/>
      <c r="U4629" s="84"/>
      <c r="V4629" s="84"/>
      <c r="W4629" s="84"/>
      <c r="X4629" s="84"/>
      <c r="Y4629" s="84"/>
      <c r="Z4629" s="84"/>
      <c r="AA4629" s="84"/>
      <c r="AB4629" s="84"/>
      <c r="AC4629" s="80"/>
      <c r="AD4629" s="80"/>
      <c r="AE4629" s="80"/>
      <c r="AF4629" s="80"/>
      <c r="AG4629" s="80"/>
      <c r="AH4629" s="80"/>
      <c r="AI4629" s="80"/>
      <c r="AJ4629" s="80"/>
      <c r="AK4629" s="80"/>
      <c r="AL4629" s="80"/>
      <c r="AM4629" s="240"/>
      <c r="AN4629" s="240"/>
      <c r="AO4629" s="240"/>
      <c r="AP4629" s="240"/>
      <c r="AQ4629" s="240"/>
      <c r="AR4629" s="240"/>
      <c r="AS4629" s="240"/>
      <c r="AT4629" s="256"/>
      <c r="AU4629" s="256"/>
      <c r="AV4629" s="259"/>
      <c r="AW4629" s="259"/>
      <c r="AX4629" s="256"/>
      <c r="AY4629" s="256"/>
      <c r="AZ4629" s="256"/>
      <c r="BA4629" s="256"/>
      <c r="BB4629" s="256"/>
      <c r="BC4629" s="256"/>
      <c r="BD4629" s="256"/>
      <c r="BE4629" s="256"/>
      <c r="BF4629" s="256"/>
      <c r="BG4629" s="256"/>
      <c r="BH4629" s="256"/>
      <c r="BI4629" s="256"/>
      <c r="BJ4629" s="256"/>
      <c r="BK4629" s="256"/>
      <c r="BL4629" s="262"/>
      <c r="BM4629" s="262"/>
      <c r="BN4629" s="262"/>
      <c r="BO4629" s="262"/>
      <c r="BP4629" s="262"/>
      <c r="BQ4629" s="262"/>
      <c r="BR4629" s="270"/>
      <c r="BS4629" s="270"/>
      <c r="BT4629" s="270"/>
      <c r="BU4629" s="270"/>
      <c r="BV4629" s="270"/>
      <c r="BW4629" s="270"/>
      <c r="BX4629" s="256"/>
      <c r="BY4629" s="256"/>
      <c r="BZ4629" s="256"/>
      <c r="CA4629" s="267"/>
      <c r="CB4629" s="267"/>
      <c r="CC4629" s="274"/>
      <c r="CD4629" s="267"/>
      <c r="CE4629" s="267"/>
      <c r="CF4629" s="267"/>
      <c r="CG4629" s="267"/>
      <c r="CH4629" s="267"/>
      <c r="CI4629" s="267"/>
      <c r="CJ4629" s="267"/>
      <c r="CK4629" s="267"/>
      <c r="CL4629" s="265"/>
      <c r="CM4629" s="272"/>
      <c r="CN4629" s="264"/>
      <c r="CO4629" s="125"/>
      <c r="CP4629" s="226"/>
      <c r="CQ4629" s="226"/>
      <c r="CR4629" s="226"/>
      <c r="CS4629" s="90"/>
      <c r="CT4629" s="90"/>
      <c r="CU4629" s="90"/>
      <c r="CV4629" s="90"/>
      <c r="CW4629" s="90"/>
      <c r="CX4629" s="90"/>
      <c r="CY4629" s="90"/>
      <c r="CZ4629" s="90"/>
      <c r="DA4629" s="90"/>
      <c r="DB4629" s="70"/>
      <c r="DC4629" s="70"/>
      <c r="DD4629" s="70"/>
      <c r="DE4629" s="70"/>
      <c r="DF4629" s="70"/>
      <c r="DG4629" s="70"/>
      <c r="DH4629" s="70"/>
      <c r="DI4629" s="70"/>
      <c r="DJ4629" s="70"/>
      <c r="DK4629" s="70"/>
      <c r="DL4629" s="70"/>
      <c r="DM4629" s="70"/>
      <c r="DN4629" s="70"/>
    </row>
    <row r="4630" spans="1:118">
      <c r="A4630" s="228"/>
      <c r="B4630" s="231"/>
      <c r="C4630" s="234"/>
      <c r="D4630" s="237"/>
      <c r="E4630" s="237"/>
      <c r="F4630" s="243"/>
      <c r="G4630" s="72">
        <v>3</v>
      </c>
      <c r="H4630" s="84"/>
      <c r="I4630" s="84"/>
      <c r="J4630" s="84"/>
      <c r="K4630" s="84"/>
      <c r="L4630" s="84"/>
      <c r="M4630" s="84"/>
      <c r="N4630" s="84"/>
      <c r="O4630" s="84"/>
      <c r="P4630" s="84"/>
      <c r="Q4630" s="84"/>
      <c r="R4630" s="84"/>
      <c r="S4630" s="84"/>
      <c r="T4630" s="84"/>
      <c r="U4630" s="84"/>
      <c r="V4630" s="84"/>
      <c r="W4630" s="84"/>
      <c r="X4630" s="84"/>
      <c r="Y4630" s="84"/>
      <c r="Z4630" s="84"/>
      <c r="AA4630" s="84"/>
      <c r="AB4630" s="84"/>
      <c r="AC4630" s="80"/>
      <c r="AD4630" s="80"/>
      <c r="AE4630" s="80"/>
      <c r="AF4630" s="80"/>
      <c r="AG4630" s="80"/>
      <c r="AH4630" s="80"/>
      <c r="AI4630" s="80"/>
      <c r="AJ4630" s="80"/>
      <c r="AK4630" s="80"/>
      <c r="AL4630" s="80"/>
      <c r="AM4630" s="240"/>
      <c r="AN4630" s="240"/>
      <c r="AO4630" s="240"/>
      <c r="AP4630" s="240"/>
      <c r="AQ4630" s="240"/>
      <c r="AR4630" s="240"/>
      <c r="AS4630" s="240"/>
      <c r="AT4630" s="256"/>
      <c r="AU4630" s="256"/>
      <c r="AV4630" s="259"/>
      <c r="AW4630" s="259"/>
      <c r="AX4630" s="256"/>
      <c r="AY4630" s="256"/>
      <c r="AZ4630" s="256"/>
      <c r="BA4630" s="256"/>
      <c r="BB4630" s="256"/>
      <c r="BC4630" s="256"/>
      <c r="BD4630" s="256"/>
      <c r="BE4630" s="256"/>
      <c r="BF4630" s="256"/>
      <c r="BG4630" s="256"/>
      <c r="BH4630" s="256"/>
      <c r="BI4630" s="256"/>
      <c r="BJ4630" s="256"/>
      <c r="BK4630" s="256"/>
      <c r="BL4630" s="262"/>
      <c r="BM4630" s="262"/>
      <c r="BN4630" s="262"/>
      <c r="BO4630" s="262"/>
      <c r="BP4630" s="262"/>
      <c r="BQ4630" s="262"/>
      <c r="BR4630" s="270"/>
      <c r="BS4630" s="270"/>
      <c r="BT4630" s="270"/>
      <c r="BU4630" s="270"/>
      <c r="BV4630" s="270"/>
      <c r="BW4630" s="270"/>
      <c r="BX4630" s="256"/>
      <c r="BY4630" s="256"/>
      <c r="BZ4630" s="256"/>
      <c r="CA4630" s="267"/>
      <c r="CB4630" s="267"/>
      <c r="CC4630" s="274"/>
      <c r="CD4630" s="267"/>
      <c r="CE4630" s="267"/>
      <c r="CF4630" s="267"/>
      <c r="CG4630" s="267"/>
      <c r="CH4630" s="267"/>
      <c r="CI4630" s="267"/>
      <c r="CJ4630" s="267"/>
      <c r="CK4630" s="267"/>
      <c r="CL4630" s="265"/>
      <c r="CM4630" s="272"/>
      <c r="CN4630" s="264"/>
      <c r="CO4630" s="125"/>
      <c r="CP4630" s="226"/>
      <c r="CQ4630" s="226"/>
      <c r="CR4630" s="226"/>
      <c r="CS4630" s="90"/>
      <c r="CT4630" s="90"/>
      <c r="CU4630" s="90"/>
      <c r="CV4630" s="90"/>
      <c r="CW4630" s="90"/>
      <c r="CX4630" s="90"/>
      <c r="CY4630" s="90"/>
      <c r="CZ4630" s="90"/>
      <c r="DA4630" s="90"/>
      <c r="DB4630" s="70"/>
      <c r="DC4630" s="70"/>
      <c r="DD4630" s="70"/>
      <c r="DE4630" s="70"/>
      <c r="DF4630" s="70"/>
      <c r="DG4630" s="70"/>
      <c r="DH4630" s="70"/>
      <c r="DI4630" s="70"/>
      <c r="DJ4630" s="70"/>
      <c r="DK4630" s="70"/>
      <c r="DL4630" s="70"/>
      <c r="DM4630" s="70"/>
      <c r="DN4630" s="70"/>
    </row>
    <row r="4631" spans="1:118">
      <c r="A4631" s="228"/>
      <c r="B4631" s="231"/>
      <c r="C4631" s="234"/>
      <c r="D4631" s="237"/>
      <c r="E4631" s="237"/>
      <c r="F4631" s="244"/>
      <c r="G4631" s="73">
        <v>3.9</v>
      </c>
      <c r="H4631" s="85"/>
      <c r="I4631" s="85"/>
      <c r="J4631" s="85"/>
      <c r="K4631" s="85"/>
      <c r="L4631" s="85"/>
      <c r="M4631" s="85"/>
      <c r="N4631" s="85"/>
      <c r="O4631" s="85"/>
      <c r="P4631" s="85"/>
      <c r="Q4631" s="85"/>
      <c r="R4631" s="85"/>
      <c r="S4631" s="85"/>
      <c r="T4631" s="85"/>
      <c r="U4631" s="85"/>
      <c r="V4631" s="85"/>
      <c r="W4631" s="85"/>
      <c r="X4631" s="85"/>
      <c r="Y4631" s="85"/>
      <c r="Z4631" s="85"/>
      <c r="AA4631" s="85"/>
      <c r="AB4631" s="85"/>
      <c r="AC4631" s="81"/>
      <c r="AD4631" s="81"/>
      <c r="AE4631" s="81"/>
      <c r="AF4631" s="81"/>
      <c r="AG4631" s="81"/>
      <c r="AH4631" s="81"/>
      <c r="AI4631" s="81"/>
      <c r="AJ4631" s="81"/>
      <c r="AK4631" s="81"/>
      <c r="AL4631" s="81"/>
      <c r="AM4631" s="240"/>
      <c r="AN4631" s="240"/>
      <c r="AO4631" s="240"/>
      <c r="AP4631" s="240"/>
      <c r="AQ4631" s="240"/>
      <c r="AR4631" s="240"/>
      <c r="AS4631" s="240"/>
      <c r="AT4631" s="256"/>
      <c r="AU4631" s="256"/>
      <c r="AV4631" s="259"/>
      <c r="AW4631" s="259"/>
      <c r="AX4631" s="256"/>
      <c r="AY4631" s="256"/>
      <c r="AZ4631" s="256"/>
      <c r="BA4631" s="256"/>
      <c r="BB4631" s="256"/>
      <c r="BC4631" s="256"/>
      <c r="BD4631" s="256"/>
      <c r="BE4631" s="256"/>
      <c r="BF4631" s="256"/>
      <c r="BG4631" s="256"/>
      <c r="BH4631" s="256"/>
      <c r="BI4631" s="256"/>
      <c r="BJ4631" s="256"/>
      <c r="BK4631" s="256"/>
      <c r="BL4631" s="262"/>
      <c r="BM4631" s="262"/>
      <c r="BN4631" s="262"/>
      <c r="BO4631" s="262"/>
      <c r="BP4631" s="262"/>
      <c r="BQ4631" s="262"/>
      <c r="BR4631" s="270"/>
      <c r="BS4631" s="270"/>
      <c r="BT4631" s="270"/>
      <c r="BU4631" s="270"/>
      <c r="BV4631" s="270"/>
      <c r="BW4631" s="270"/>
      <c r="BX4631" s="256"/>
      <c r="BY4631" s="256"/>
      <c r="BZ4631" s="256"/>
      <c r="CA4631" s="267"/>
      <c r="CB4631" s="267"/>
      <c r="CC4631" s="274"/>
      <c r="CD4631" s="267"/>
      <c r="CE4631" s="267"/>
      <c r="CF4631" s="267"/>
      <c r="CG4631" s="267"/>
      <c r="CH4631" s="267"/>
      <c r="CI4631" s="267"/>
      <c r="CJ4631" s="267"/>
      <c r="CK4631" s="267"/>
      <c r="CL4631" s="265"/>
      <c r="CM4631" s="272"/>
      <c r="CN4631" s="264"/>
      <c r="CO4631" s="125"/>
      <c r="CP4631" s="226"/>
      <c r="CQ4631" s="226"/>
      <c r="CR4631" s="226"/>
      <c r="CS4631" s="90"/>
      <c r="CT4631" s="90"/>
      <c r="CU4631" s="90"/>
      <c r="CV4631" s="90"/>
      <c r="CW4631" s="90"/>
      <c r="CX4631" s="90"/>
      <c r="CY4631" s="90"/>
      <c r="CZ4631" s="90"/>
      <c r="DA4631" s="90"/>
      <c r="DB4631" s="70"/>
      <c r="DC4631" s="70"/>
      <c r="DD4631" s="70"/>
      <c r="DE4631" s="70"/>
      <c r="DF4631" s="70"/>
      <c r="DG4631" s="70"/>
      <c r="DH4631" s="70"/>
      <c r="DI4631" s="70"/>
      <c r="DJ4631" s="70"/>
      <c r="DK4631" s="70"/>
      <c r="DL4631" s="70"/>
      <c r="DM4631" s="70"/>
      <c r="DN4631" s="70"/>
    </row>
    <row r="4632" spans="1:118">
      <c r="A4632" s="229"/>
      <c r="B4632" s="232"/>
      <c r="C4632" s="235"/>
      <c r="D4632" s="238"/>
      <c r="E4632" s="238"/>
      <c r="F4632" s="245" t="s">
        <v>83</v>
      </c>
      <c r="G4632" s="246"/>
      <c r="H4632" s="82"/>
      <c r="I4632" s="82"/>
      <c r="J4632" s="82"/>
      <c r="K4632" s="82"/>
      <c r="L4632" s="82"/>
      <c r="M4632" s="82"/>
      <c r="N4632" s="82"/>
      <c r="O4632" s="82"/>
      <c r="P4632" s="82"/>
      <c r="Q4632" s="82"/>
      <c r="R4632" s="82"/>
      <c r="S4632" s="82"/>
      <c r="T4632" s="82">
        <v>2</v>
      </c>
      <c r="U4632" s="82"/>
      <c r="V4632" s="82"/>
      <c r="W4632" s="82"/>
      <c r="X4632" s="82"/>
      <c r="Y4632" s="82"/>
      <c r="Z4632" s="82"/>
      <c r="AA4632" s="82"/>
      <c r="AB4632" s="82"/>
      <c r="AC4632" s="35"/>
      <c r="AD4632" s="35"/>
      <c r="AE4632" s="35"/>
      <c r="AF4632" s="35"/>
      <c r="AG4632" s="35"/>
      <c r="AH4632" s="35"/>
      <c r="AI4632" s="35"/>
      <c r="AJ4632" s="35"/>
      <c r="AK4632" s="35"/>
      <c r="AL4632" s="35"/>
      <c r="AM4632" s="241"/>
      <c r="AN4632" s="241"/>
      <c r="AO4632" s="241"/>
      <c r="AP4632" s="241"/>
      <c r="AQ4632" s="241"/>
      <c r="AR4632" s="241"/>
      <c r="AS4632" s="241"/>
      <c r="AT4632" s="257"/>
      <c r="AU4632" s="257"/>
      <c r="AV4632" s="260"/>
      <c r="AW4632" s="260"/>
      <c r="AX4632" s="257"/>
      <c r="AY4632" s="257"/>
      <c r="AZ4632" s="257"/>
      <c r="BA4632" s="257"/>
      <c r="BB4632" s="257"/>
      <c r="BC4632" s="257"/>
      <c r="BD4632" s="257"/>
      <c r="BE4632" s="257"/>
      <c r="BF4632" s="257"/>
      <c r="BG4632" s="257"/>
      <c r="BH4632" s="257"/>
      <c r="BI4632" s="257"/>
      <c r="BJ4632" s="257"/>
      <c r="BK4632" s="257"/>
      <c r="BL4632" s="263"/>
      <c r="BM4632" s="263"/>
      <c r="BN4632" s="263"/>
      <c r="BO4632" s="263"/>
      <c r="BP4632" s="263"/>
      <c r="BQ4632" s="263"/>
      <c r="BR4632" s="271"/>
      <c r="BS4632" s="271"/>
      <c r="BT4632" s="271"/>
      <c r="BU4632" s="271"/>
      <c r="BV4632" s="271"/>
      <c r="BW4632" s="271"/>
      <c r="BX4632" s="257"/>
      <c r="BY4632" s="257"/>
      <c r="BZ4632" s="257"/>
      <c r="CA4632" s="268"/>
      <c r="CB4632" s="268"/>
      <c r="CC4632" s="275"/>
      <c r="CD4632" s="268"/>
      <c r="CE4632" s="268"/>
      <c r="CF4632" s="268"/>
      <c r="CG4632" s="268"/>
      <c r="CH4632" s="268"/>
      <c r="CI4632" s="268"/>
      <c r="CJ4632" s="268"/>
      <c r="CK4632" s="268"/>
      <c r="CL4632" s="265"/>
      <c r="CM4632" s="272"/>
      <c r="CN4632" s="264"/>
      <c r="CO4632" s="125"/>
      <c r="CP4632" s="226"/>
      <c r="CQ4632" s="226"/>
      <c r="CR4632" s="226"/>
      <c r="CS4632" s="90"/>
      <c r="CT4632" s="90"/>
      <c r="CU4632" s="90"/>
      <c r="CV4632" s="90"/>
      <c r="CW4632" s="90"/>
      <c r="CX4632" s="90"/>
      <c r="CY4632" s="90"/>
      <c r="CZ4632" s="90"/>
      <c r="DA4632" s="90"/>
      <c r="DB4632" s="70"/>
      <c r="DC4632" s="70"/>
      <c r="DD4632" s="70"/>
      <c r="DE4632" s="70"/>
      <c r="DF4632" s="70"/>
      <c r="DG4632" s="70"/>
      <c r="DH4632" s="70"/>
      <c r="DI4632" s="70"/>
      <c r="DJ4632" s="70"/>
      <c r="DK4632" s="70"/>
      <c r="DL4632" s="70"/>
      <c r="DM4632" s="70"/>
      <c r="DN4632" s="70"/>
    </row>
    <row r="4633" spans="1:118" ht="14.25" customHeight="1">
      <c r="A4633" s="227">
        <f t="shared" si="1399"/>
        <v>574</v>
      </c>
      <c r="B4633" s="230" t="s">
        <v>867</v>
      </c>
      <c r="C4633" s="233" t="s">
        <v>1037</v>
      </c>
      <c r="D4633" s="236" t="s">
        <v>1260</v>
      </c>
      <c r="E4633" s="236" t="s">
        <v>506</v>
      </c>
      <c r="F4633" s="253" t="s">
        <v>80</v>
      </c>
      <c r="G4633" s="254"/>
      <c r="H4633" s="82" t="s">
        <v>69</v>
      </c>
      <c r="I4633" s="82"/>
      <c r="J4633" s="82" t="s">
        <v>60</v>
      </c>
      <c r="K4633" s="82" t="s">
        <v>60</v>
      </c>
      <c r="L4633" s="82" t="s">
        <v>60</v>
      </c>
      <c r="M4633" s="82" t="s">
        <v>60</v>
      </c>
      <c r="N4633" s="82" t="s">
        <v>60</v>
      </c>
      <c r="O4633" s="82"/>
      <c r="P4633" s="82" t="s">
        <v>60</v>
      </c>
      <c r="Q4633" s="82" t="s">
        <v>60</v>
      </c>
      <c r="R4633" s="82" t="s">
        <v>60</v>
      </c>
      <c r="S4633" s="82" t="s">
        <v>60</v>
      </c>
      <c r="T4633" s="82" t="s">
        <v>60</v>
      </c>
      <c r="U4633" s="82" t="s">
        <v>60</v>
      </c>
      <c r="V4633" s="82"/>
      <c r="W4633" s="82" t="s">
        <v>61</v>
      </c>
      <c r="X4633" s="82" t="s">
        <v>61</v>
      </c>
      <c r="Y4633" s="82" t="s">
        <v>61</v>
      </c>
      <c r="Z4633" s="82" t="s">
        <v>61</v>
      </c>
      <c r="AA4633" s="82" t="s">
        <v>61</v>
      </c>
      <c r="AB4633" s="82" t="s">
        <v>61</v>
      </c>
      <c r="AC4633" s="82"/>
      <c r="AD4633" s="82" t="s">
        <v>61</v>
      </c>
      <c r="AE4633" s="82" t="s">
        <v>61</v>
      </c>
      <c r="AF4633" s="82" t="s">
        <v>61</v>
      </c>
      <c r="AG4633" s="82" t="s">
        <v>73</v>
      </c>
      <c r="AH4633" s="82" t="s">
        <v>73</v>
      </c>
      <c r="AI4633" s="82" t="s">
        <v>73</v>
      </c>
      <c r="AJ4633" s="82"/>
      <c r="AK4633" s="82" t="s">
        <v>60</v>
      </c>
      <c r="AL4633" s="82" t="s">
        <v>60</v>
      </c>
      <c r="AM4633" s="239">
        <f>COUNTIF(H4633:AL4633,"PH")+COUNTIF(H4633:AL4633,"PH/L")+COUNTIF(H4633:AL4633,"PM")</f>
        <v>0</v>
      </c>
      <c r="AN4633" s="239">
        <f>COUNTIF(H4633:AL4633,"PD")+COUNTIF(H4633:AL4633,"PDD")+COUNTIF(H4633:AL4633,"P/DS")/2+COUNTIF(H4633:AL4633,"PMD")</f>
        <v>0</v>
      </c>
      <c r="AO4633" s="239">
        <f>COUNTIF(H4633:AL4633,"PN")+COUNTIF(H4633:AL4633,"P/NS")/2+COUNTIF(H4633:AL4633,"PH")+COUNTIF(H4633:AL4633,"PH/F")/2+COUNTIF(H4633:AL4633,"PH/L")/2+COUNTIF(H4633:AL4633,"PM")</f>
        <v>0</v>
      </c>
      <c r="AP4633" s="239">
        <f>COUNTIF(H4633:AL4633,"BH")+COUNTIF(H4633:AL4633,"AL/BL")+COUNTIF(H4633:AL4633,"UL/BL")+COUNTIF(H4633:AL4633,"BM")</f>
        <v>0</v>
      </c>
      <c r="AQ4633" s="239">
        <f>COUNTIF(H4633:AL4633,"DS")+COUNTIF(H4633:AL4633,"AL/DS")/2+COUNTIF(H4633:AL4633,"UL/DS")/2+COUNTIF(H4633:AL4633,"CT")+COUNTIF(H4633:AL4633,"MD")</f>
        <v>13</v>
      </c>
      <c r="AR4633" s="239">
        <f>COUNTIF(H4633:AL4633,"NS")+COUNTIF(H4633:AL4633,"AL/NS")/2+COUNTIF(H4633:AL4633,"UL/NS")/2+COUNTIF(H4633:AL4633,"BH")+COUNTIF(H4633:AL4633,"AL/BF")/2+COUNTIF(H4633:AL4633,"AL/BL")/2+COUNTIF(H4633:AL4633,"UL/BL")/2+COUNTIF(H4633:AL4633,"UL/BF")/2+COUNTIF(H4633:AL4633,"BM")</f>
        <v>9</v>
      </c>
      <c r="AS4633" s="239">
        <f>COUNTIF(H4633:AL4633,"AL")+COUNTIF(H4633:AL4633,"AL/DS")/2+COUNTIF(H4633:AL4633,"AL/NS")/2+COUNTIF(H4633:AL4633,"NH")+COUNTIF(H4633:AL4633,"SL")+COUNTIF(H4633:AL4633,"NHD")+COUNTIF(H4633:AL4633,"B")+COUNTIF(H4633:AL4633,"HL")+COUNTIF(H4633:AL4633,"AL/BF")/2+COUNTIF(H4633:AL4633,"AL/BL")/2</f>
        <v>1</v>
      </c>
      <c r="AT4633" s="255">
        <f>COUNTIF(H4633:AL4633,"PD")+COUNTIF(H4633:AL4633,"PN")+COUNTIF(H4633:AL4633,"P/DS")/2+COUNTIF(H4633:AL4633,"P/NS")/2+COUNTIF(H4633:AL4633,"DS")+COUNTIF(H4633:AL4633,"NS")+COUNTIF(H4633:AL4633,"AL")+COUNTIF(H4633:AL4633,"AL/DS")+COUNTIF(H4633:AL4633,"AL/NS")+COUNTIF(H4633:AL4633,"NH")+COUNTIF(H4633:AL4633,"SL")+COUNTIF(H4633:AL4633,"UL/DS")/2+COUNTIF(H4633:AL4633,"UL/NS")/2+COUNTIF(H4633:AL4633,"CT")+COUNTIF(H4633:AL4633,"NHD")+COUNTIF(H4633:AL4633,"PDD")+COUNTIF(H4633:AL4633,"B")+COUNTIF(H4633:AL4633,"HL")+COUNTIF(H4633:AL4633,"PH")+COUNTIF(H4633:AL4633,"BH")+COUNTIF(H4633:AL4633,"AL/BF")+COUNTIF(H4633:AL4633,"AL/BL")+COUNTIF(H4633:AL4633,"UL/BF")/2+COUNTIF(H4633:AL4633,"UL/BL")/2+COUNTIF(H4633:AL4633,"PH/F")/2+COUNTIF(H4633:AL4633,"PH/L")/2+COUNTIF(H4633:AL4633,"MD")+COUNTIF(H4633:AL4633,"PMD")+COUNTIF(H4633:AL4633,"PM")+COUNTIF(H4633:AL4633,"BM")</f>
        <v>23</v>
      </c>
      <c r="AU4633" s="255">
        <f>COUNTIF(H4633:AL4633,"P/DS")/2+COUNTIF(H4633:AL4633,"P/NS")/2+COUNTIF(H4633:AL4633,"IL")+COUNTIF(H4633:AL4633,"NL")+COUNTIF(H4633:AL4633,"UL")+COUNTIF(H4633:AL4633,"UL/DS")/2+COUNTIF(H4633:AL4633,"UL/NS")/2+COUNTIF(H4633:AL4633,"KT")+COUNTIF(H4633:AL4633,"UL/BF")/2+COUNTIF(H4633:AL4633,"UL/BL")/2+COUNTIF(H4633:AL4633,"PH/F")/2+COUNTIF(H4633:AL4633,"PH/L")/2+COUNTIF(H4633:AL4633,"NB")</f>
        <v>3</v>
      </c>
      <c r="AV4633" s="258">
        <f>COUNTIF(H4633:AL4633,"PN")+COUNTIF(H4633:AL4633,"TVD")+COUNTIF(H4633:AL4633,"PH")+COUNTIF(H4633:AL4633,"PM")+COUNTIF(H4633:AL4633,"PDD")-COUNTIFS(H4633:AL4633,"PN",H4640:AL4640,"&gt;=3")-COUNTIFS(H4633:AL4633,"PM",H4640:AL4640,"&gt;=3")</f>
        <v>0</v>
      </c>
      <c r="AW4633" s="258">
        <f>COUNTIF(H4633:AL4633,"NS")+COUNTIF(H4633:AL4633,"D")+COUNTIF(H4633:AL4633,"BH")+COUNTIF(H4633:AL4633,"NHD")+COUNTIF(H4633:AL4633,"BM")-COUNTIFS(H4633:AL4633,"NS",H4640:AL4640,"&gt;=3")-COUNTIFS(H4633:AL4633,"BH",H4640:AL4640,"&gt;=3")-COUNTIFS(H4633:AL4633,"BM",H4640:AL4640,"&gt;=3")</f>
        <v>9</v>
      </c>
      <c r="AX4633" s="255">
        <f>COUNTIF(H4633:AL4633,"AL")+COUNTIF(H4633:AL4633,"AL/DS")/2+COUNTIF(H4633:AL4633,"AL/NS")/2+COUNTIF(H4633:AL4633,"AL/BF")+COUNTIF(H4633:AL4633,"AL/BL")/2</f>
        <v>0</v>
      </c>
      <c r="AY4633" s="255">
        <f>COUNTIF(H4633:AL4633,"SL")</f>
        <v>0</v>
      </c>
      <c r="AZ4633" s="255">
        <f>COUNTIF(H4633:AL4633,"NH")</f>
        <v>1</v>
      </c>
      <c r="BA4633" s="255">
        <f>COUNTIF(H4633:AL4633,"HL")</f>
        <v>0</v>
      </c>
      <c r="BB4633" s="255">
        <f>COUNTIF(G4633:AL4633,"P/DS")/2+COUNTIF(G4633:AL4633,"P/NS")/2+COUNTIF(G4633:AL4633,"UL")+COUNTIF(G4633:AL4633,"UL/DS")/2+COUNTIF(G4633:AL4633,"UL/NS")/2+COUNTIF(G4633:AL4633,"UL/BL")/2+COUNTIF(G4633:AL4633,"UL/BF")/2+COUNTIF(G4633:AL4633,"PH/F")/2+COUNTIF(G4633:AL4633,"PH/L")/2</f>
        <v>0</v>
      </c>
      <c r="BC4633" s="255">
        <f>COUNTIF(H4633:AL4633,"NB")</f>
        <v>0</v>
      </c>
      <c r="BD4633" s="255">
        <f>COUNTIF(H4633:AL4633,"NL")</f>
        <v>0</v>
      </c>
      <c r="BE4633" s="255">
        <f>COUNTIF(H4633:AL4633,"IL")</f>
        <v>3</v>
      </c>
      <c r="BF4633" s="255">
        <f>COUNTIF(H4633:AL4633,"KT")</f>
        <v>0</v>
      </c>
      <c r="BG4633" s="255">
        <f>COUNTIF(H4633:AL4633,"L70")</f>
        <v>0</v>
      </c>
      <c r="BH4633" s="255">
        <f>COUNTIF(H4633:AL4633,"MD")</f>
        <v>0</v>
      </c>
      <c r="BI4633" s="255">
        <f>COUNTIF(H4633:AL4633,"PMD")</f>
        <v>0</v>
      </c>
      <c r="BJ4633" s="255">
        <f>COUNTIF(H4633:AL4633,"PM")</f>
        <v>0</v>
      </c>
      <c r="BK4633" s="255">
        <f>COUNTIF(H4633:AL4633,"BM")</f>
        <v>0</v>
      </c>
      <c r="BL4633" s="261">
        <f>SUMIF(H4633:AL4633,"PD",H4634:AL4634)+SUMIF(H4633:AL4633,"PN",H4634:AL4634)+SUMIF(H4633:AL4633,"P/DS",H4634:AL4634)+SUMIF(H4633:AL4633,"PN/F",H4634:AL4634)+SUMIF(H4633:AL4633,"PN/L",H4634:AL4634)+SUMIF(H4633:AL4633,"TV",H4634:AL4634)+SUMIF(H4633:AL4633,"TVD",H4634:AL4634)+SUMIF(H4633:AL4633,"PDD",H4634:AL4634)</f>
        <v>0</v>
      </c>
      <c r="BM4633" s="261">
        <f>SUMIF(H4633:AL4633,"PD",H4635:AL4635)+SUMIF(H4633:AL4633,"PN",H4635:AL4635)+SUMIF(H4633:AL4633,"P/DS",H4635:AL4635)+SUMIF(H4633:AL4633,"PN/F",H4635:AL4635)+SUMIF(H4633:AL4633,"PN/L",H4635:AL4635)+SUMIF(H4633:AL4633,"TV",H4635:AL4635)+SUMIF(H4633:AL4633,"TVD",H4635:AL4635)+SUMIF(H4633:AL4633,"PDD",H4635:AL4635)+SUMIF(H4633:AL4633,"PMD",H4635:AL4635)</f>
        <v>0</v>
      </c>
      <c r="BN4633" s="261">
        <f>SUMIF(H4633:AL4633,"PD",H4636:AL4636)+SUMIF(H4633:AL4633,"PN",H4636:AL4636)+SUMIF(H4633:AL4633,"P/DS",H4636:AL4636)+SUMIF(H4633:AL4633,"PN/F",H4636:AL4636)+SUMIF(H4633:AL4633,"PN/L",H4636:AL4636)+SUMIF(H4633:AL4633,"TV",H4636:AL4636)+SUMIF(H4633:AL4633,"TVD",H4636:AL4636)</f>
        <v>0</v>
      </c>
      <c r="BO4633" s="261">
        <f>SUMIF(H4633:AL4633,"PD",H4637:AL4637)+SUMIF(H4633:AL4633,"PN",H4637:AL4637)+SUMIF(H4633:AL4633,"P/DS",H4637:AL4637)+SUMIF(H4633:AL4633,"PN/F",H4637:AL4637)+SUMIF(H4633:AL4633,"PN/L",H4637:AL4637)+SUMIF(H4633:AL4633,"TV",H4637:AL4637)+SUMIF(H4633:AL4633,"TVD",H4637:AL4637)</f>
        <v>0</v>
      </c>
      <c r="BP4633" s="261">
        <f>SUMIF(H4633:AL4633,"PD",H4638:AL4638)+SUMIF(H4633:AL4633,"PN",H4638:AL4638)+SUMIF(H4633:AL4633,"P/DS",H4638:AL4638)+SUMIF(H4633:AL4633,"PN/F",H4638:AL4638)+SUMIF(H4633:AL4633,"PN/L",H4638:AL4638)+SUMIF(H4633:AL4633,"TV",H4638:AL4638)+SUMIF(H4633:AL4633,"TVD",H4638:AL4638)+SUMIF(H4633:AL4633,"PDD",H4638:AL4638)+SUMIF(H4633:AL4633,"PH",H4638:AL4638)+SUMIF(H4633:AL4633,"PM",H4638:AL4638)</f>
        <v>0</v>
      </c>
      <c r="BQ4633" s="261">
        <f>SUMIF(H4633:AL4633,"PD",H4639:AL4639)+SUMIF(H4633:AL4633,"PN",H4639:AL4639)+SUMIF(H4633:AL4633,"P/DS",H4639:AL4639)+SUMIF(H4633:AL4633,"PN/F",H4639:AL4639)+SUMIF(H4633:AL4633,"PN/L",H4639:AL4639)+SUMIF(H4633:AL4633,"TV",H4639:AL4639)+SUMIF(H4633:AL4633,"TVD",H4639:AL4639)+SUMIF(H4633:AL4633,"PDD",H4639:AL4639)+SUMIF(H4633:AL4633,"PH",H4639:AL4639)+SUMIF(H4633:AL4633,"PM",H4639:AL4639)</f>
        <v>0</v>
      </c>
      <c r="BR4633" s="269">
        <f>SUM(H4634:AL4634)-BL4633</f>
        <v>30.5</v>
      </c>
      <c r="BS4633" s="269">
        <f>SUM(H4635:AL4635)-BM4633</f>
        <v>20.5</v>
      </c>
      <c r="BT4633" s="269">
        <f>SUM(H4636:AL4636)-BN4633</f>
        <v>0</v>
      </c>
      <c r="BU4633" s="269">
        <f>SUM(H4637:AL4637)-BO4633</f>
        <v>0</v>
      </c>
      <c r="BV4633" s="269">
        <f>SUM(H4638:AL4638)-BP4633</f>
        <v>0</v>
      </c>
      <c r="BW4633" s="269">
        <f>SUM(H4639:AL4639)-BQ4633</f>
        <v>0</v>
      </c>
      <c r="BX4633" s="255">
        <f>SUMIF(H4633:AL4633,"PD",H4640:AL4640)+SUMIF(H4633:AL4633,"PN",H4640:AL4640)+SUMIF(H4633:AL4633,"P/DS",H4640:AL4640)+SUMIF(H4633:AL4633,"PN/F",H4640:AL4640)+SUMIF(H4633:AL4633,"PN/L",H4640:AL4640)</f>
        <v>0</v>
      </c>
      <c r="BY4633" s="255">
        <f>SUM(H4640:AL4640)-BX4633</f>
        <v>0</v>
      </c>
      <c r="BZ4633" s="255">
        <f t="shared" ref="BZ4633" si="1406">+SUM(BL4633:BW4640)</f>
        <v>51</v>
      </c>
      <c r="CA4633" s="266">
        <f>(COUNTIFS(H4633:AL4633,"PD",H4634:AL4634,"&gt;=2"))*0.5-IF(CN4633="VP",COUNTIFS($H$16:$AL$16,"SAT",H4633:AL4633,"PD",H4634:AL4634,"&gt;=2"))*0.5</f>
        <v>0</v>
      </c>
      <c r="CB4633" s="266">
        <f>(COUNTIFS(H4633:AL4633,"PN",H4635:AL4635,"&gt;=0.5",H4634:AL4634,"&gt;=1.5"))*0.5+COUNTIFS(H4633:AL4633,"PDD",H4635:AL4635,"&gt;=0.5",H4634:AL4634,"&gt;=1.5")*0.5</f>
        <v>0</v>
      </c>
      <c r="CC4633" s="273">
        <f>(COUNTIFS(H4633:AL4633,"TV",H4635:AL4635,"&gt;=10"))*0.5+(COUNTIFS(H4633:AL4633,"PMD",H4635:AL4635,"&gt;=2"))*0.5</f>
        <v>0</v>
      </c>
      <c r="CD4633" s="266">
        <f>(COUNTIFS(H4633:AL4633,"TVD",H4637:AL4637,"&gt;=6.5",H4635:AL4635,"&gt;=3.5"))*0.5</f>
        <v>0</v>
      </c>
      <c r="CE4633" s="266">
        <f>(COUNTIFS(H4633:AL4633,"PD",H4638:AL4638,"&gt;=10"))*0.5</f>
        <v>0</v>
      </c>
      <c r="CF4633" s="266">
        <f>(COUNTIFS(H4633:AL4633,"PDD",H4638:AL4638,"&gt;=3.5",H4639:AL4639,"&gt;=6.5")+COUNTIFS(H4633:AL4633,"PH",H4639:AL4639,"&gt;=0.5",H4638:AL4638,"&gt;=1.5")+COUNTIFS(H4633:AL4633,"PM",H4639:AL4639,"&gt;=0.5",H4638:AL4638,"&gt;=1.5"))*0.5</f>
        <v>0</v>
      </c>
      <c r="CG4633" s="266">
        <f>(COUNTIFS(H4633:AL4633,"DS",H4634:AL4634,"&gt;=2")+COUNTIFS(H4633:AL4633,"AL/DS",H4634:AL4634,"&gt;=2"))*0.5-IF(CN4633="VP",COUNTIFS($H$16:$AL$16,"SAT",H4633:AL4633,"DS",H4634:AL4634,"&gt;=2"))*0.5</f>
        <v>4.5</v>
      </c>
      <c r="CH4633" s="266">
        <f>(COUNTIFS(H4633:AL4633,"NS",H4635:AL4635,"&gt;=0.5",H4634:AL4634,"&gt;=1.5")+COUNTIFS(H4633:AL4633,"AL/NS",H4635:AL4635,"&gt;=0.5",H4634:AL4634,"&gt;=1.5")+COUNTIFS(H4633:AL4633,"NHD",H4635:AL4635,"&gt;=4.5",H4638:AL4638,"&gt;=2",H4634:AL4634,"&gt;=1.5"))*0.5</f>
        <v>2</v>
      </c>
      <c r="CI4633" s="266">
        <f>(COUNTIF(H4635:AL4635,"&gt;=10")+COUNTIFS(H4633:AL4633,"MD",H4635:AL4635,"&gt;=2")-COUNTIFS(H4633:AL4633,"TV",H4635:AL4635,"&gt;=10"))*0.5</f>
        <v>0.5</v>
      </c>
      <c r="CJ4633" s="266">
        <f>(COUNTIFS(H4633:AL4633,"D",H4637:AL4637,"&gt;=6.5",H4635:AL4635,"&gt;=3.5"))*0.5</f>
        <v>0</v>
      </c>
      <c r="CK4633" s="266">
        <f>(COUNTIF(H4638:AL4638,"&gt;=10")-COUNTIFS(H4633:AL4633,"PD",H4638:AL4638,"&gt;=10"))*0.5</f>
        <v>0</v>
      </c>
      <c r="CL4633" s="265">
        <f>(COUNTIFS(H4633:AL4633,"NHD",H4638:AL4638,"&gt;=3.5",H4639:AL4639,"&gt;=6.5")+COUNTIFS(H4633:AL4633,"BH",H4638:AL4638,"&gt;=1.5",H4639:AL4639,"&gt;=0.5")+COUNTIFS(H4633:AL4633,"BM",H4638:AL4638,"&gt;=1.5",H4639:AL4639,"&gt;=0.5")+COUNTIFS(H4633:AL4633,"D",H4638:AL4638,"&gt;=1.5",H4639:AL4639,"&gt;=0.5"))*0.5</f>
        <v>0</v>
      </c>
      <c r="CM4633" s="272"/>
      <c r="CN4633" s="264" t="s">
        <v>723</v>
      </c>
      <c r="CO4633" s="125">
        <f t="shared" ref="CO4633" si="1407">+AM4633+AN4633+AO4633+AP4633+AQ4633+AR4633+AS4633+AU4633+BG4633</f>
        <v>26</v>
      </c>
      <c r="CP4633" s="225">
        <f>+SUM(I4634:I4639)-I4640</f>
        <v>10.5</v>
      </c>
      <c r="CQ4633" s="225">
        <f>+SUM(J4634:J4639)-J4640</f>
        <v>0</v>
      </c>
      <c r="CR4633" s="225">
        <f>+SUM(K4634:K4639)-K4640</f>
        <v>2.5</v>
      </c>
      <c r="CS4633" s="90"/>
      <c r="CT4633" s="90"/>
      <c r="CU4633" s="90"/>
      <c r="CV4633" s="90"/>
      <c r="CW4633" s="90"/>
      <c r="CX4633" s="90"/>
      <c r="CY4633" s="90"/>
      <c r="CZ4633" s="90"/>
      <c r="DA4633" s="90"/>
      <c r="DB4633" s="70"/>
      <c r="DC4633" s="70"/>
      <c r="DD4633" s="70"/>
      <c r="DE4633" s="70"/>
      <c r="DF4633" s="70"/>
      <c r="DG4633" s="70"/>
      <c r="DH4633" s="70"/>
      <c r="DI4633" s="70"/>
      <c r="DJ4633" s="70"/>
      <c r="DK4633" s="70"/>
      <c r="DL4633" s="70"/>
      <c r="DM4633" s="70"/>
      <c r="DN4633" s="70"/>
    </row>
    <row r="4634" spans="1:118" ht="14.25" customHeight="1">
      <c r="A4634" s="228"/>
      <c r="B4634" s="231"/>
      <c r="C4634" s="234"/>
      <c r="D4634" s="237"/>
      <c r="E4634" s="237"/>
      <c r="F4634" s="242" t="s">
        <v>82</v>
      </c>
      <c r="G4634" s="71">
        <v>1.5</v>
      </c>
      <c r="H4634" s="83"/>
      <c r="I4634" s="83"/>
      <c r="J4634" s="83"/>
      <c r="K4634" s="83">
        <v>2.5</v>
      </c>
      <c r="L4634" s="83"/>
      <c r="M4634" s="83">
        <v>2.5</v>
      </c>
      <c r="N4634" s="83">
        <v>2.5</v>
      </c>
      <c r="O4634" s="83"/>
      <c r="P4634" s="83">
        <v>2.5</v>
      </c>
      <c r="Q4634" s="83">
        <v>2.5</v>
      </c>
      <c r="R4634" s="83">
        <v>2.5</v>
      </c>
      <c r="S4634" s="83">
        <v>2.5</v>
      </c>
      <c r="T4634" s="83"/>
      <c r="U4634" s="83">
        <v>2.5</v>
      </c>
      <c r="V4634" s="83"/>
      <c r="W4634" s="83">
        <v>2</v>
      </c>
      <c r="X4634" s="83">
        <v>2</v>
      </c>
      <c r="Y4634" s="83">
        <v>2</v>
      </c>
      <c r="Z4634" s="83">
        <v>2</v>
      </c>
      <c r="AA4634" s="83"/>
      <c r="AB4634" s="83"/>
      <c r="AC4634" s="79"/>
      <c r="AD4634" s="79"/>
      <c r="AE4634" s="79"/>
      <c r="AF4634" s="79"/>
      <c r="AG4634" s="79"/>
      <c r="AH4634" s="79"/>
      <c r="AI4634" s="79"/>
      <c r="AJ4634" s="79"/>
      <c r="AK4634" s="79"/>
      <c r="AL4634" s="79">
        <v>2.5</v>
      </c>
      <c r="AM4634" s="240"/>
      <c r="AN4634" s="240"/>
      <c r="AO4634" s="240"/>
      <c r="AP4634" s="240"/>
      <c r="AQ4634" s="240"/>
      <c r="AR4634" s="240"/>
      <c r="AS4634" s="240"/>
      <c r="AT4634" s="256"/>
      <c r="AU4634" s="256"/>
      <c r="AV4634" s="259"/>
      <c r="AW4634" s="259"/>
      <c r="AX4634" s="256"/>
      <c r="AY4634" s="256"/>
      <c r="AZ4634" s="256"/>
      <c r="BA4634" s="256"/>
      <c r="BB4634" s="256"/>
      <c r="BC4634" s="256"/>
      <c r="BD4634" s="256"/>
      <c r="BE4634" s="256"/>
      <c r="BF4634" s="256"/>
      <c r="BG4634" s="256"/>
      <c r="BH4634" s="256"/>
      <c r="BI4634" s="256"/>
      <c r="BJ4634" s="256"/>
      <c r="BK4634" s="256"/>
      <c r="BL4634" s="262"/>
      <c r="BM4634" s="262"/>
      <c r="BN4634" s="262"/>
      <c r="BO4634" s="262"/>
      <c r="BP4634" s="262"/>
      <c r="BQ4634" s="262"/>
      <c r="BR4634" s="270"/>
      <c r="BS4634" s="270"/>
      <c r="BT4634" s="270"/>
      <c r="BU4634" s="270"/>
      <c r="BV4634" s="270"/>
      <c r="BW4634" s="270"/>
      <c r="BX4634" s="256"/>
      <c r="BY4634" s="256"/>
      <c r="BZ4634" s="256"/>
      <c r="CA4634" s="267"/>
      <c r="CB4634" s="267"/>
      <c r="CC4634" s="274"/>
      <c r="CD4634" s="267"/>
      <c r="CE4634" s="267"/>
      <c r="CF4634" s="267"/>
      <c r="CG4634" s="267"/>
      <c r="CH4634" s="267"/>
      <c r="CI4634" s="267"/>
      <c r="CJ4634" s="267"/>
      <c r="CK4634" s="267"/>
      <c r="CL4634" s="265"/>
      <c r="CM4634" s="272"/>
      <c r="CN4634" s="264"/>
      <c r="CO4634" s="125"/>
      <c r="CP4634" s="226"/>
      <c r="CQ4634" s="226"/>
      <c r="CR4634" s="226"/>
      <c r="CS4634" s="90"/>
      <c r="CT4634" s="90"/>
      <c r="CU4634" s="90"/>
      <c r="CV4634" s="90"/>
      <c r="CW4634" s="90"/>
      <c r="CX4634" s="90"/>
      <c r="CY4634" s="90"/>
      <c r="CZ4634" s="90"/>
      <c r="DA4634" s="90"/>
      <c r="DB4634" s="70"/>
      <c r="DC4634" s="70"/>
      <c r="DD4634" s="70"/>
      <c r="DE4634" s="70"/>
      <c r="DF4634" s="70"/>
      <c r="DG4634" s="70"/>
      <c r="DH4634" s="70"/>
      <c r="DI4634" s="70"/>
      <c r="DJ4634" s="70"/>
      <c r="DK4634" s="70"/>
      <c r="DL4634" s="70"/>
      <c r="DM4634" s="70"/>
      <c r="DN4634" s="70"/>
    </row>
    <row r="4635" spans="1:118">
      <c r="A4635" s="228"/>
      <c r="B4635" s="231"/>
      <c r="C4635" s="234"/>
      <c r="D4635" s="237"/>
      <c r="E4635" s="237"/>
      <c r="F4635" s="243"/>
      <c r="G4635" s="72">
        <v>2</v>
      </c>
      <c r="H4635" s="84"/>
      <c r="I4635" s="84">
        <v>10.5</v>
      </c>
      <c r="J4635" s="84"/>
      <c r="K4635" s="84"/>
      <c r="L4635" s="84"/>
      <c r="M4635" s="84"/>
      <c r="N4635" s="84"/>
      <c r="O4635" s="84">
        <v>8</v>
      </c>
      <c r="P4635" s="84"/>
      <c r="Q4635" s="84"/>
      <c r="R4635" s="84"/>
      <c r="S4635" s="84"/>
      <c r="T4635" s="84"/>
      <c r="U4635" s="84"/>
      <c r="V4635" s="84"/>
      <c r="W4635" s="84">
        <v>0.5</v>
      </c>
      <c r="X4635" s="84">
        <v>0.5</v>
      </c>
      <c r="Y4635" s="84">
        <v>0.5</v>
      </c>
      <c r="Z4635" s="84">
        <v>0.5</v>
      </c>
      <c r="AA4635" s="84"/>
      <c r="AB4635" s="84"/>
      <c r="AC4635" s="80"/>
      <c r="AD4635" s="80"/>
      <c r="AE4635" s="80"/>
      <c r="AF4635" s="80"/>
      <c r="AG4635" s="80"/>
      <c r="AH4635" s="80"/>
      <c r="AI4635" s="80"/>
      <c r="AJ4635" s="80"/>
      <c r="AK4635" s="80"/>
      <c r="AL4635" s="80"/>
      <c r="AM4635" s="240"/>
      <c r="AN4635" s="240"/>
      <c r="AO4635" s="240"/>
      <c r="AP4635" s="240"/>
      <c r="AQ4635" s="240"/>
      <c r="AR4635" s="240"/>
      <c r="AS4635" s="240"/>
      <c r="AT4635" s="256"/>
      <c r="AU4635" s="256"/>
      <c r="AV4635" s="259"/>
      <c r="AW4635" s="259"/>
      <c r="AX4635" s="256"/>
      <c r="AY4635" s="256"/>
      <c r="AZ4635" s="256"/>
      <c r="BA4635" s="256"/>
      <c r="BB4635" s="256"/>
      <c r="BC4635" s="256"/>
      <c r="BD4635" s="256"/>
      <c r="BE4635" s="256"/>
      <c r="BF4635" s="256"/>
      <c r="BG4635" s="256"/>
      <c r="BH4635" s="256"/>
      <c r="BI4635" s="256"/>
      <c r="BJ4635" s="256"/>
      <c r="BK4635" s="256"/>
      <c r="BL4635" s="262"/>
      <c r="BM4635" s="262"/>
      <c r="BN4635" s="262"/>
      <c r="BO4635" s="262"/>
      <c r="BP4635" s="262"/>
      <c r="BQ4635" s="262"/>
      <c r="BR4635" s="270"/>
      <c r="BS4635" s="270"/>
      <c r="BT4635" s="270"/>
      <c r="BU4635" s="270"/>
      <c r="BV4635" s="270"/>
      <c r="BW4635" s="270"/>
      <c r="BX4635" s="256"/>
      <c r="BY4635" s="256"/>
      <c r="BZ4635" s="256"/>
      <c r="CA4635" s="267"/>
      <c r="CB4635" s="267"/>
      <c r="CC4635" s="274"/>
      <c r="CD4635" s="267"/>
      <c r="CE4635" s="267"/>
      <c r="CF4635" s="267"/>
      <c r="CG4635" s="267"/>
      <c r="CH4635" s="267"/>
      <c r="CI4635" s="267"/>
      <c r="CJ4635" s="267"/>
      <c r="CK4635" s="267"/>
      <c r="CL4635" s="265"/>
      <c r="CM4635" s="272"/>
      <c r="CN4635" s="264"/>
      <c r="CO4635" s="125"/>
      <c r="CP4635" s="226"/>
      <c r="CQ4635" s="226"/>
      <c r="CR4635" s="226"/>
      <c r="CS4635" s="90"/>
      <c r="CT4635" s="90"/>
      <c r="CU4635" s="90"/>
      <c r="CV4635" s="90"/>
      <c r="CW4635" s="90"/>
      <c r="CX4635" s="90"/>
      <c r="CY4635" s="90"/>
      <c r="CZ4635" s="90"/>
      <c r="DA4635" s="90"/>
      <c r="DB4635" s="70"/>
      <c r="DC4635" s="70"/>
      <c r="DD4635" s="70"/>
      <c r="DE4635" s="70"/>
      <c r="DF4635" s="70"/>
      <c r="DG4635" s="70"/>
      <c r="DH4635" s="70"/>
      <c r="DI4635" s="70"/>
      <c r="DJ4635" s="70"/>
      <c r="DK4635" s="70"/>
      <c r="DL4635" s="70"/>
      <c r="DM4635" s="70"/>
      <c r="DN4635" s="70"/>
    </row>
    <row r="4636" spans="1:118">
      <c r="A4636" s="228"/>
      <c r="B4636" s="231"/>
      <c r="C4636" s="234"/>
      <c r="D4636" s="237"/>
      <c r="E4636" s="237"/>
      <c r="F4636" s="243"/>
      <c r="G4636" s="72">
        <v>2.1</v>
      </c>
      <c r="H4636" s="84"/>
      <c r="I4636" s="84"/>
      <c r="J4636" s="84"/>
      <c r="K4636" s="84"/>
      <c r="L4636" s="84"/>
      <c r="M4636" s="84"/>
      <c r="N4636" s="84"/>
      <c r="O4636" s="84"/>
      <c r="P4636" s="84"/>
      <c r="Q4636" s="84"/>
      <c r="R4636" s="84"/>
      <c r="S4636" s="84"/>
      <c r="T4636" s="84"/>
      <c r="U4636" s="84"/>
      <c r="V4636" s="84"/>
      <c r="W4636" s="84"/>
      <c r="X4636" s="84"/>
      <c r="Y4636" s="84"/>
      <c r="Z4636" s="84"/>
      <c r="AA4636" s="84"/>
      <c r="AB4636" s="84"/>
      <c r="AC4636" s="80"/>
      <c r="AD4636" s="80"/>
      <c r="AE4636" s="80"/>
      <c r="AF4636" s="80"/>
      <c r="AG4636" s="80"/>
      <c r="AH4636" s="80"/>
      <c r="AI4636" s="80"/>
      <c r="AJ4636" s="80"/>
      <c r="AK4636" s="80"/>
      <c r="AL4636" s="80"/>
      <c r="AM4636" s="240"/>
      <c r="AN4636" s="240"/>
      <c r="AO4636" s="240"/>
      <c r="AP4636" s="240"/>
      <c r="AQ4636" s="240"/>
      <c r="AR4636" s="240"/>
      <c r="AS4636" s="240"/>
      <c r="AT4636" s="256"/>
      <c r="AU4636" s="256"/>
      <c r="AV4636" s="259"/>
      <c r="AW4636" s="259"/>
      <c r="AX4636" s="256"/>
      <c r="AY4636" s="256"/>
      <c r="AZ4636" s="256"/>
      <c r="BA4636" s="256"/>
      <c r="BB4636" s="256"/>
      <c r="BC4636" s="256"/>
      <c r="BD4636" s="256"/>
      <c r="BE4636" s="256"/>
      <c r="BF4636" s="256"/>
      <c r="BG4636" s="256"/>
      <c r="BH4636" s="256"/>
      <c r="BI4636" s="256"/>
      <c r="BJ4636" s="256"/>
      <c r="BK4636" s="256"/>
      <c r="BL4636" s="262"/>
      <c r="BM4636" s="262"/>
      <c r="BN4636" s="262"/>
      <c r="BO4636" s="262"/>
      <c r="BP4636" s="262"/>
      <c r="BQ4636" s="262"/>
      <c r="BR4636" s="270"/>
      <c r="BS4636" s="270"/>
      <c r="BT4636" s="270"/>
      <c r="BU4636" s="270"/>
      <c r="BV4636" s="270"/>
      <c r="BW4636" s="270"/>
      <c r="BX4636" s="256"/>
      <c r="BY4636" s="256"/>
      <c r="BZ4636" s="256"/>
      <c r="CA4636" s="267"/>
      <c r="CB4636" s="267"/>
      <c r="CC4636" s="274"/>
      <c r="CD4636" s="267"/>
      <c r="CE4636" s="267"/>
      <c r="CF4636" s="267"/>
      <c r="CG4636" s="267"/>
      <c r="CH4636" s="267"/>
      <c r="CI4636" s="267"/>
      <c r="CJ4636" s="267"/>
      <c r="CK4636" s="267"/>
      <c r="CL4636" s="265"/>
      <c r="CM4636" s="272"/>
      <c r="CN4636" s="264"/>
      <c r="CO4636" s="125"/>
      <c r="CP4636" s="226"/>
      <c r="CQ4636" s="226"/>
      <c r="CR4636" s="226"/>
      <c r="CS4636" s="90"/>
      <c r="CT4636" s="90"/>
      <c r="CU4636" s="90"/>
      <c r="CV4636" s="90"/>
      <c r="CW4636" s="90"/>
      <c r="CX4636" s="90"/>
      <c r="CY4636" s="90"/>
      <c r="CZ4636" s="90"/>
      <c r="DA4636" s="90"/>
      <c r="DB4636" s="70"/>
      <c r="DC4636" s="70"/>
      <c r="DD4636" s="70"/>
      <c r="DE4636" s="70"/>
      <c r="DF4636" s="70"/>
      <c r="DG4636" s="70"/>
      <c r="DH4636" s="70"/>
      <c r="DI4636" s="70"/>
      <c r="DJ4636" s="70"/>
      <c r="DK4636" s="70"/>
      <c r="DL4636" s="70"/>
      <c r="DM4636" s="70"/>
      <c r="DN4636" s="70"/>
    </row>
    <row r="4637" spans="1:118">
      <c r="A4637" s="228"/>
      <c r="B4637" s="231"/>
      <c r="C4637" s="234"/>
      <c r="D4637" s="237"/>
      <c r="E4637" s="237"/>
      <c r="F4637" s="243"/>
      <c r="G4637" s="72">
        <v>2.7</v>
      </c>
      <c r="H4637" s="84"/>
      <c r="I4637" s="84"/>
      <c r="J4637" s="84"/>
      <c r="K4637" s="84"/>
      <c r="L4637" s="84"/>
      <c r="M4637" s="84"/>
      <c r="N4637" s="84"/>
      <c r="O4637" s="84"/>
      <c r="P4637" s="84"/>
      <c r="Q4637" s="84"/>
      <c r="R4637" s="84"/>
      <c r="S4637" s="84"/>
      <c r="T4637" s="84"/>
      <c r="U4637" s="84"/>
      <c r="V4637" s="84"/>
      <c r="W4637" s="84"/>
      <c r="X4637" s="84"/>
      <c r="Y4637" s="84"/>
      <c r="Z4637" s="84"/>
      <c r="AA4637" s="84"/>
      <c r="AB4637" s="84"/>
      <c r="AC4637" s="80"/>
      <c r="AD4637" s="80"/>
      <c r="AE4637" s="80"/>
      <c r="AF4637" s="80"/>
      <c r="AG4637" s="80"/>
      <c r="AH4637" s="80"/>
      <c r="AI4637" s="80"/>
      <c r="AJ4637" s="80"/>
      <c r="AK4637" s="80"/>
      <c r="AL4637" s="80"/>
      <c r="AM4637" s="240"/>
      <c r="AN4637" s="240"/>
      <c r="AO4637" s="240"/>
      <c r="AP4637" s="240"/>
      <c r="AQ4637" s="240"/>
      <c r="AR4637" s="240"/>
      <c r="AS4637" s="240"/>
      <c r="AT4637" s="256"/>
      <c r="AU4637" s="256"/>
      <c r="AV4637" s="259"/>
      <c r="AW4637" s="259"/>
      <c r="AX4637" s="256"/>
      <c r="AY4637" s="256"/>
      <c r="AZ4637" s="256"/>
      <c r="BA4637" s="256"/>
      <c r="BB4637" s="256"/>
      <c r="BC4637" s="256"/>
      <c r="BD4637" s="256"/>
      <c r="BE4637" s="256"/>
      <c r="BF4637" s="256"/>
      <c r="BG4637" s="256"/>
      <c r="BH4637" s="256"/>
      <c r="BI4637" s="256"/>
      <c r="BJ4637" s="256"/>
      <c r="BK4637" s="256"/>
      <c r="BL4637" s="262"/>
      <c r="BM4637" s="262"/>
      <c r="BN4637" s="262"/>
      <c r="BO4637" s="262"/>
      <c r="BP4637" s="262"/>
      <c r="BQ4637" s="262"/>
      <c r="BR4637" s="270"/>
      <c r="BS4637" s="270"/>
      <c r="BT4637" s="270"/>
      <c r="BU4637" s="270"/>
      <c r="BV4637" s="270"/>
      <c r="BW4637" s="270"/>
      <c r="BX4637" s="256"/>
      <c r="BY4637" s="256"/>
      <c r="BZ4637" s="256"/>
      <c r="CA4637" s="267"/>
      <c r="CB4637" s="267"/>
      <c r="CC4637" s="274"/>
      <c r="CD4637" s="267"/>
      <c r="CE4637" s="267"/>
      <c r="CF4637" s="267"/>
      <c r="CG4637" s="267"/>
      <c r="CH4637" s="267"/>
      <c r="CI4637" s="267"/>
      <c r="CJ4637" s="267"/>
      <c r="CK4637" s="267"/>
      <c r="CL4637" s="265"/>
      <c r="CM4637" s="272"/>
      <c r="CN4637" s="264"/>
      <c r="CO4637" s="125"/>
      <c r="CP4637" s="226"/>
      <c r="CQ4637" s="226"/>
      <c r="CR4637" s="226"/>
      <c r="CS4637" s="90"/>
      <c r="CT4637" s="90"/>
      <c r="CU4637" s="90"/>
      <c r="CV4637" s="90"/>
      <c r="CW4637" s="90"/>
      <c r="CX4637" s="90"/>
      <c r="CY4637" s="90"/>
      <c r="CZ4637" s="90"/>
      <c r="DA4637" s="90"/>
      <c r="DB4637" s="70"/>
      <c r="DC4637" s="70"/>
      <c r="DD4637" s="70"/>
      <c r="DE4637" s="70"/>
      <c r="DF4637" s="70"/>
      <c r="DG4637" s="70"/>
      <c r="DH4637" s="70"/>
      <c r="DI4637" s="70"/>
      <c r="DJ4637" s="70"/>
      <c r="DK4637" s="70"/>
      <c r="DL4637" s="70"/>
      <c r="DM4637" s="70"/>
      <c r="DN4637" s="70"/>
    </row>
    <row r="4638" spans="1:118">
      <c r="A4638" s="228"/>
      <c r="B4638" s="231"/>
      <c r="C4638" s="234"/>
      <c r="D4638" s="237"/>
      <c r="E4638" s="237"/>
      <c r="F4638" s="243"/>
      <c r="G4638" s="72">
        <v>3</v>
      </c>
      <c r="H4638" s="84"/>
      <c r="I4638" s="84"/>
      <c r="J4638" s="84"/>
      <c r="K4638" s="84"/>
      <c r="L4638" s="84"/>
      <c r="M4638" s="84"/>
      <c r="N4638" s="84"/>
      <c r="O4638" s="84"/>
      <c r="P4638" s="84"/>
      <c r="Q4638" s="84"/>
      <c r="R4638" s="84"/>
      <c r="S4638" s="84"/>
      <c r="T4638" s="84"/>
      <c r="U4638" s="84"/>
      <c r="V4638" s="84"/>
      <c r="W4638" s="84"/>
      <c r="X4638" s="84"/>
      <c r="Y4638" s="84"/>
      <c r="Z4638" s="84"/>
      <c r="AA4638" s="84"/>
      <c r="AB4638" s="84"/>
      <c r="AC4638" s="80"/>
      <c r="AD4638" s="80"/>
      <c r="AE4638" s="80"/>
      <c r="AF4638" s="80"/>
      <c r="AG4638" s="80"/>
      <c r="AH4638" s="80"/>
      <c r="AI4638" s="80"/>
      <c r="AJ4638" s="80"/>
      <c r="AK4638" s="80"/>
      <c r="AL4638" s="80"/>
      <c r="AM4638" s="240"/>
      <c r="AN4638" s="240"/>
      <c r="AO4638" s="240"/>
      <c r="AP4638" s="240"/>
      <c r="AQ4638" s="240"/>
      <c r="AR4638" s="240"/>
      <c r="AS4638" s="240"/>
      <c r="AT4638" s="256"/>
      <c r="AU4638" s="256"/>
      <c r="AV4638" s="259"/>
      <c r="AW4638" s="259"/>
      <c r="AX4638" s="256"/>
      <c r="AY4638" s="256"/>
      <c r="AZ4638" s="256"/>
      <c r="BA4638" s="256"/>
      <c r="BB4638" s="256"/>
      <c r="BC4638" s="256"/>
      <c r="BD4638" s="256"/>
      <c r="BE4638" s="256"/>
      <c r="BF4638" s="256"/>
      <c r="BG4638" s="256"/>
      <c r="BH4638" s="256"/>
      <c r="BI4638" s="256"/>
      <c r="BJ4638" s="256"/>
      <c r="BK4638" s="256"/>
      <c r="BL4638" s="262"/>
      <c r="BM4638" s="262"/>
      <c r="BN4638" s="262"/>
      <c r="BO4638" s="262"/>
      <c r="BP4638" s="262"/>
      <c r="BQ4638" s="262"/>
      <c r="BR4638" s="270"/>
      <c r="BS4638" s="270"/>
      <c r="BT4638" s="270"/>
      <c r="BU4638" s="270"/>
      <c r="BV4638" s="270"/>
      <c r="BW4638" s="270"/>
      <c r="BX4638" s="256"/>
      <c r="BY4638" s="256"/>
      <c r="BZ4638" s="256"/>
      <c r="CA4638" s="267"/>
      <c r="CB4638" s="267"/>
      <c r="CC4638" s="274"/>
      <c r="CD4638" s="267"/>
      <c r="CE4638" s="267"/>
      <c r="CF4638" s="267"/>
      <c r="CG4638" s="267"/>
      <c r="CH4638" s="267"/>
      <c r="CI4638" s="267"/>
      <c r="CJ4638" s="267"/>
      <c r="CK4638" s="267"/>
      <c r="CL4638" s="265"/>
      <c r="CM4638" s="272"/>
      <c r="CN4638" s="264"/>
      <c r="CO4638" s="125"/>
      <c r="CP4638" s="226"/>
      <c r="CQ4638" s="226"/>
      <c r="CR4638" s="226"/>
      <c r="CS4638" s="90"/>
      <c r="CT4638" s="90"/>
      <c r="CU4638" s="90"/>
      <c r="CV4638" s="90"/>
      <c r="CW4638" s="90"/>
      <c r="CX4638" s="90"/>
      <c r="CY4638" s="90"/>
      <c r="CZ4638" s="90"/>
      <c r="DA4638" s="90"/>
      <c r="DB4638" s="70"/>
      <c r="DC4638" s="70"/>
      <c r="DD4638" s="70"/>
      <c r="DE4638" s="70"/>
      <c r="DF4638" s="70"/>
      <c r="DG4638" s="70"/>
      <c r="DH4638" s="70"/>
      <c r="DI4638" s="70"/>
      <c r="DJ4638" s="70"/>
      <c r="DK4638" s="70"/>
      <c r="DL4638" s="70"/>
      <c r="DM4638" s="70"/>
      <c r="DN4638" s="70"/>
    </row>
    <row r="4639" spans="1:118">
      <c r="A4639" s="228"/>
      <c r="B4639" s="231"/>
      <c r="C4639" s="234"/>
      <c r="D4639" s="237"/>
      <c r="E4639" s="237"/>
      <c r="F4639" s="244"/>
      <c r="G4639" s="73">
        <v>3.9</v>
      </c>
      <c r="H4639" s="85"/>
      <c r="I4639" s="85"/>
      <c r="J4639" s="85"/>
      <c r="K4639" s="85"/>
      <c r="L4639" s="85"/>
      <c r="M4639" s="85"/>
      <c r="N4639" s="85"/>
      <c r="O4639" s="85"/>
      <c r="P4639" s="85"/>
      <c r="Q4639" s="85"/>
      <c r="R4639" s="85"/>
      <c r="S4639" s="85"/>
      <c r="T4639" s="85"/>
      <c r="U4639" s="85"/>
      <c r="V4639" s="85"/>
      <c r="W4639" s="85"/>
      <c r="X4639" s="85"/>
      <c r="Y4639" s="85"/>
      <c r="Z4639" s="85"/>
      <c r="AA4639" s="85"/>
      <c r="AB4639" s="85"/>
      <c r="AC4639" s="81"/>
      <c r="AD4639" s="81"/>
      <c r="AE4639" s="81"/>
      <c r="AF4639" s="81"/>
      <c r="AG4639" s="81"/>
      <c r="AH4639" s="81"/>
      <c r="AI4639" s="81"/>
      <c r="AJ4639" s="81"/>
      <c r="AK4639" s="81"/>
      <c r="AL4639" s="81"/>
      <c r="AM4639" s="240"/>
      <c r="AN4639" s="240"/>
      <c r="AO4639" s="240"/>
      <c r="AP4639" s="240"/>
      <c r="AQ4639" s="240"/>
      <c r="AR4639" s="240"/>
      <c r="AS4639" s="240"/>
      <c r="AT4639" s="256"/>
      <c r="AU4639" s="256"/>
      <c r="AV4639" s="259"/>
      <c r="AW4639" s="259"/>
      <c r="AX4639" s="256"/>
      <c r="AY4639" s="256"/>
      <c r="AZ4639" s="256"/>
      <c r="BA4639" s="256"/>
      <c r="BB4639" s="256"/>
      <c r="BC4639" s="256"/>
      <c r="BD4639" s="256"/>
      <c r="BE4639" s="256"/>
      <c r="BF4639" s="256"/>
      <c r="BG4639" s="256"/>
      <c r="BH4639" s="256"/>
      <c r="BI4639" s="256"/>
      <c r="BJ4639" s="256"/>
      <c r="BK4639" s="256"/>
      <c r="BL4639" s="262"/>
      <c r="BM4639" s="262"/>
      <c r="BN4639" s="262"/>
      <c r="BO4639" s="262"/>
      <c r="BP4639" s="262"/>
      <c r="BQ4639" s="262"/>
      <c r="BR4639" s="270"/>
      <c r="BS4639" s="270"/>
      <c r="BT4639" s="270"/>
      <c r="BU4639" s="270"/>
      <c r="BV4639" s="270"/>
      <c r="BW4639" s="270"/>
      <c r="BX4639" s="256"/>
      <c r="BY4639" s="256"/>
      <c r="BZ4639" s="256"/>
      <c r="CA4639" s="267"/>
      <c r="CB4639" s="267"/>
      <c r="CC4639" s="274"/>
      <c r="CD4639" s="267"/>
      <c r="CE4639" s="267"/>
      <c r="CF4639" s="267"/>
      <c r="CG4639" s="267"/>
      <c r="CH4639" s="267"/>
      <c r="CI4639" s="267"/>
      <c r="CJ4639" s="267"/>
      <c r="CK4639" s="267"/>
      <c r="CL4639" s="265"/>
      <c r="CM4639" s="272"/>
      <c r="CN4639" s="264"/>
      <c r="CO4639" s="125"/>
      <c r="CP4639" s="226"/>
      <c r="CQ4639" s="226"/>
      <c r="CR4639" s="226"/>
      <c r="CS4639" s="90"/>
      <c r="CT4639" s="90"/>
      <c r="CU4639" s="90"/>
      <c r="CV4639" s="90"/>
      <c r="CW4639" s="90"/>
      <c r="CX4639" s="90"/>
      <c r="CY4639" s="90"/>
      <c r="CZ4639" s="90"/>
      <c r="DA4639" s="90"/>
      <c r="DB4639" s="70"/>
      <c r="DC4639" s="70"/>
      <c r="DD4639" s="70"/>
      <c r="DE4639" s="70"/>
      <c r="DF4639" s="70"/>
      <c r="DG4639" s="70"/>
      <c r="DH4639" s="70"/>
      <c r="DI4639" s="70"/>
      <c r="DJ4639" s="70"/>
      <c r="DK4639" s="70"/>
      <c r="DL4639" s="70"/>
      <c r="DM4639" s="70"/>
      <c r="DN4639" s="70"/>
    </row>
    <row r="4640" spans="1:118">
      <c r="A4640" s="229"/>
      <c r="B4640" s="232"/>
      <c r="C4640" s="235"/>
      <c r="D4640" s="238"/>
      <c r="E4640" s="238"/>
      <c r="F4640" s="245" t="s">
        <v>83</v>
      </c>
      <c r="G4640" s="246"/>
      <c r="H4640" s="82"/>
      <c r="I4640" s="82"/>
      <c r="J4640" s="82"/>
      <c r="K4640" s="82"/>
      <c r="L4640" s="82"/>
      <c r="M4640" s="82"/>
      <c r="N4640" s="82"/>
      <c r="O4640" s="82"/>
      <c r="P4640" s="82"/>
      <c r="Q4640" s="82"/>
      <c r="R4640" s="82"/>
      <c r="S4640" s="82"/>
      <c r="T4640" s="82"/>
      <c r="U4640" s="82"/>
      <c r="V4640" s="82"/>
      <c r="W4640" s="82"/>
      <c r="X4640" s="82"/>
      <c r="Y4640" s="82"/>
      <c r="Z4640" s="82"/>
      <c r="AA4640" s="82"/>
      <c r="AB4640" s="82"/>
      <c r="AC4640" s="35"/>
      <c r="AD4640" s="35"/>
      <c r="AE4640" s="35"/>
      <c r="AF4640" s="35"/>
      <c r="AG4640" s="35"/>
      <c r="AH4640" s="35"/>
      <c r="AI4640" s="35"/>
      <c r="AJ4640" s="35"/>
      <c r="AK4640" s="35"/>
      <c r="AL4640" s="35"/>
      <c r="AM4640" s="241"/>
      <c r="AN4640" s="241"/>
      <c r="AO4640" s="241"/>
      <c r="AP4640" s="241"/>
      <c r="AQ4640" s="241"/>
      <c r="AR4640" s="241"/>
      <c r="AS4640" s="241"/>
      <c r="AT4640" s="257"/>
      <c r="AU4640" s="257"/>
      <c r="AV4640" s="260"/>
      <c r="AW4640" s="260"/>
      <c r="AX4640" s="257"/>
      <c r="AY4640" s="257"/>
      <c r="AZ4640" s="257"/>
      <c r="BA4640" s="257"/>
      <c r="BB4640" s="257"/>
      <c r="BC4640" s="257"/>
      <c r="BD4640" s="257"/>
      <c r="BE4640" s="257"/>
      <c r="BF4640" s="257"/>
      <c r="BG4640" s="257"/>
      <c r="BH4640" s="257"/>
      <c r="BI4640" s="257"/>
      <c r="BJ4640" s="257"/>
      <c r="BK4640" s="257"/>
      <c r="BL4640" s="263"/>
      <c r="BM4640" s="263"/>
      <c r="BN4640" s="263"/>
      <c r="BO4640" s="263"/>
      <c r="BP4640" s="263"/>
      <c r="BQ4640" s="263"/>
      <c r="BR4640" s="271"/>
      <c r="BS4640" s="271"/>
      <c r="BT4640" s="271"/>
      <c r="BU4640" s="271"/>
      <c r="BV4640" s="271"/>
      <c r="BW4640" s="271"/>
      <c r="BX4640" s="257"/>
      <c r="BY4640" s="257"/>
      <c r="BZ4640" s="257"/>
      <c r="CA4640" s="268"/>
      <c r="CB4640" s="268"/>
      <c r="CC4640" s="275"/>
      <c r="CD4640" s="268"/>
      <c r="CE4640" s="268"/>
      <c r="CF4640" s="268"/>
      <c r="CG4640" s="268"/>
      <c r="CH4640" s="268"/>
      <c r="CI4640" s="268"/>
      <c r="CJ4640" s="268"/>
      <c r="CK4640" s="268"/>
      <c r="CL4640" s="265"/>
      <c r="CM4640" s="272"/>
      <c r="CN4640" s="264"/>
      <c r="CO4640" s="125"/>
      <c r="CP4640" s="226"/>
      <c r="CQ4640" s="226"/>
      <c r="CR4640" s="226"/>
      <c r="CS4640" s="90"/>
      <c r="CT4640" s="90"/>
      <c r="CU4640" s="90"/>
      <c r="CV4640" s="90"/>
      <c r="CW4640" s="90"/>
      <c r="CX4640" s="90"/>
      <c r="CY4640" s="90"/>
      <c r="CZ4640" s="90"/>
      <c r="DA4640" s="90"/>
      <c r="DB4640" s="70"/>
      <c r="DC4640" s="70"/>
      <c r="DD4640" s="70"/>
      <c r="DE4640" s="70"/>
      <c r="DF4640" s="70"/>
      <c r="DG4640" s="70"/>
      <c r="DH4640" s="70"/>
      <c r="DI4640" s="70"/>
      <c r="DJ4640" s="70"/>
      <c r="DK4640" s="70"/>
      <c r="DL4640" s="70"/>
      <c r="DM4640" s="70"/>
      <c r="DN4640" s="70"/>
    </row>
    <row r="4641" spans="1:118" ht="14.25" customHeight="1">
      <c r="A4641" s="227">
        <f t="shared" si="1399"/>
        <v>575</v>
      </c>
      <c r="B4641" s="230" t="s">
        <v>892</v>
      </c>
      <c r="C4641" s="233" t="s">
        <v>1038</v>
      </c>
      <c r="D4641" s="236" t="s">
        <v>886</v>
      </c>
      <c r="E4641" s="236" t="s">
        <v>503</v>
      </c>
      <c r="F4641" s="253" t="s">
        <v>80</v>
      </c>
      <c r="G4641" s="254"/>
      <c r="H4641" s="82" t="s">
        <v>69</v>
      </c>
      <c r="I4641" s="82" t="s">
        <v>973</v>
      </c>
      <c r="J4641" s="82" t="s">
        <v>61</v>
      </c>
      <c r="K4641" s="82" t="s">
        <v>61</v>
      </c>
      <c r="L4641" s="82" t="s">
        <v>61</v>
      </c>
      <c r="M4641" s="82" t="s">
        <v>61</v>
      </c>
      <c r="N4641" s="82" t="s">
        <v>61</v>
      </c>
      <c r="O4641" s="82" t="s">
        <v>973</v>
      </c>
      <c r="P4641" s="82" t="s">
        <v>61</v>
      </c>
      <c r="Q4641" s="82" t="s">
        <v>61</v>
      </c>
      <c r="R4641" s="82" t="s">
        <v>61</v>
      </c>
      <c r="S4641" s="82" t="s">
        <v>61</v>
      </c>
      <c r="T4641" s="82" t="s">
        <v>61</v>
      </c>
      <c r="U4641" s="82" t="s">
        <v>61</v>
      </c>
      <c r="V4641" s="82"/>
      <c r="W4641" s="82" t="s">
        <v>60</v>
      </c>
      <c r="X4641" s="82" t="s">
        <v>60</v>
      </c>
      <c r="Y4641" s="82" t="s">
        <v>60</v>
      </c>
      <c r="Z4641" s="82" t="s">
        <v>60</v>
      </c>
      <c r="AA4641" s="82" t="s">
        <v>67</v>
      </c>
      <c r="AB4641" s="82" t="s">
        <v>67</v>
      </c>
      <c r="AC4641" s="82"/>
      <c r="AD4641" s="82" t="s">
        <v>60</v>
      </c>
      <c r="AE4641" s="82" t="s">
        <v>60</v>
      </c>
      <c r="AF4641" s="82" t="s">
        <v>60</v>
      </c>
      <c r="AG4641" s="82" t="s">
        <v>60</v>
      </c>
      <c r="AH4641" s="82" t="s">
        <v>60</v>
      </c>
      <c r="AI4641" s="82" t="s">
        <v>1471</v>
      </c>
      <c r="AJ4641" s="82"/>
      <c r="AK4641" s="82" t="s">
        <v>61</v>
      </c>
      <c r="AL4641" s="82" t="s">
        <v>61</v>
      </c>
      <c r="AM4641" s="239">
        <f>COUNTIF(H4641:AL4641,"PH")+COUNTIF(H4641:AL4641,"PH/L")+COUNTIF(H4641:AL4641,"PM")</f>
        <v>0</v>
      </c>
      <c r="AN4641" s="239">
        <f>COUNTIF(H4641:AL4641,"PD")+COUNTIF(H4641:AL4641,"PDD")+COUNTIF(H4641:AL4641,"P/DS")/2+COUNTIF(H4641:AL4641,"PMD")</f>
        <v>0</v>
      </c>
      <c r="AO4641" s="239">
        <f>COUNTIF(H4641:AL4641,"PN")+COUNTIF(H4641:AL4641,"P/NS")/2+COUNTIF(H4641:AL4641,"PH")+COUNTIF(H4641:AL4641,"PH/F")/2+COUNTIF(H4641:AL4641,"PH/L")/2+COUNTIF(H4641:AL4641,"PM")</f>
        <v>0</v>
      </c>
      <c r="AP4641" s="239">
        <f>COUNTIF(H4641:AL4641,"BH")+COUNTIF(H4641:AL4641,"AL/BL")+COUNTIF(H4641:AL4641,"UL/BL")+COUNTIF(H4641:AL4641,"BM")</f>
        <v>0</v>
      </c>
      <c r="AQ4641" s="239">
        <f>COUNTIF(H4641:AL4641,"DS")+COUNTIF(H4641:AL4641,"AL/DS")/2+COUNTIF(H4641:AL4641,"UL/DS")/2+COUNTIF(H4641:AL4641,"CT")+COUNTIF(H4641:AL4641,"MD")</f>
        <v>9.5</v>
      </c>
      <c r="AR4641" s="239">
        <f>COUNTIF(H4641:AL4641,"NS")+COUNTIF(H4641:AL4641,"AL/NS")/2+COUNTIF(H4641:AL4641,"UL/NS")/2+COUNTIF(H4641:AL4641,"BH")+COUNTIF(H4641:AL4641,"AL/BF")/2+COUNTIF(H4641:AL4641,"AL/BL")/2+COUNTIF(H4641:AL4641,"UL/BL")/2+COUNTIF(H4641:AL4641,"UL/BF")/2+COUNTIF(H4641:AL4641,"BM")</f>
        <v>13</v>
      </c>
      <c r="AS4641" s="239">
        <f>COUNTIF(H4641:AL4641,"AL")+COUNTIF(H4641:AL4641,"AL/DS")/2+COUNTIF(H4641:AL4641,"AL/NS")/2+COUNTIF(H4641:AL4641,"NH")+COUNTIF(H4641:AL4641,"SL")+COUNTIF(H4641:AL4641,"NHD")+COUNTIF(H4641:AL4641,"B")+COUNTIF(H4641:AL4641,"HL")+COUNTIF(H4641:AL4641,"AL/BF")/2+COUNTIF(H4641:AL4641,"AL/BL")/2</f>
        <v>3</v>
      </c>
      <c r="AT4641" s="255">
        <f>COUNTIF(H4641:AL4641,"PD")+COUNTIF(H4641:AL4641,"PN")+COUNTIF(H4641:AL4641,"P/DS")/2+COUNTIF(H4641:AL4641,"P/NS")/2+COUNTIF(H4641:AL4641,"DS")+COUNTIF(H4641:AL4641,"NS")+COUNTIF(H4641:AL4641,"AL")+COUNTIF(H4641:AL4641,"AL/DS")+COUNTIF(H4641:AL4641,"AL/NS")+COUNTIF(H4641:AL4641,"NH")+COUNTIF(H4641:AL4641,"SL")+COUNTIF(H4641:AL4641,"UL/DS")/2+COUNTIF(H4641:AL4641,"UL/NS")/2+COUNTIF(H4641:AL4641,"CT")+COUNTIF(H4641:AL4641,"NHD")+COUNTIF(H4641:AL4641,"PDD")+COUNTIF(H4641:AL4641,"B")+COUNTIF(H4641:AL4641,"HL")+COUNTIF(H4641:AL4641,"PH")+COUNTIF(H4641:AL4641,"BH")+COUNTIF(H4641:AL4641,"AL/BF")+COUNTIF(H4641:AL4641,"AL/BL")+COUNTIF(H4641:AL4641,"UL/BF")/2+COUNTIF(H4641:AL4641,"UL/BL")/2+COUNTIF(H4641:AL4641,"PH/F")/2+COUNTIF(H4641:AL4641,"PH/L")/2+COUNTIF(H4641:AL4641,"MD")+COUNTIF(H4641:AL4641,"PMD")+COUNTIF(H4641:AL4641,"PM")+COUNTIF(H4641:AL4641,"BM")</f>
        <v>25.5</v>
      </c>
      <c r="AU4641" s="255">
        <f>COUNTIF(H4641:AL4641,"P/DS")/2+COUNTIF(H4641:AL4641,"P/NS")/2+COUNTIF(H4641:AL4641,"IL")+COUNTIF(H4641:AL4641,"NL")+COUNTIF(H4641:AL4641,"UL")+COUNTIF(H4641:AL4641,"UL/DS")/2+COUNTIF(H4641:AL4641,"UL/NS")/2+COUNTIF(H4641:AL4641,"KT")+COUNTIF(H4641:AL4641,"UL/BF")/2+COUNTIF(H4641:AL4641,"UL/BL")/2+COUNTIF(H4641:AL4641,"PH/F")/2+COUNTIF(H4641:AL4641,"PH/L")/2+COUNTIF(H4641:AL4641,"NB")</f>
        <v>0.5</v>
      </c>
      <c r="AV4641" s="258">
        <f>COUNTIF(H4641:AL4641,"PN")+COUNTIF(H4641:AL4641,"TVD")+COUNTIF(H4641:AL4641,"PH")+COUNTIF(H4641:AL4641,"PM")+COUNTIF(H4641:AL4641,"PDD")-COUNTIFS(H4641:AL4641,"PN",H4648:AL4648,"&gt;=3")-COUNTIFS(H4641:AL4641,"PM",H4648:AL4648,"&gt;=3")</f>
        <v>0</v>
      </c>
      <c r="AW4641" s="258">
        <f>COUNTIF(H4641:AL4641,"NS")+COUNTIF(H4641:AL4641,"D")+COUNTIF(H4641:AL4641,"BH")+COUNTIF(H4641:AL4641,"NHD")+COUNTIF(H4641:AL4641,"BM")-COUNTIFS(H4641:AL4641,"NS",H4648:AL4648,"&gt;=3")-COUNTIFS(H4641:AL4641,"BH",H4648:AL4648,"&gt;=3")-COUNTIFS(H4641:AL4641,"BM",H4648:AL4648,"&gt;=3")</f>
        <v>15</v>
      </c>
      <c r="AX4641" s="255">
        <f>COUNTIF(H4641:AL4641,"AL")+COUNTIF(H4641:AL4641,"AL/DS")/2+COUNTIF(H4641:AL4641,"AL/NS")/2+COUNTIF(H4641:AL4641,"AL/BF")+COUNTIF(H4641:AL4641,"AL/BL")/2</f>
        <v>2</v>
      </c>
      <c r="AY4641" s="255">
        <f>COUNTIF(H4641:AL4641,"SL")</f>
        <v>0</v>
      </c>
      <c r="AZ4641" s="255">
        <f>COUNTIF(H4641:AL4641,"NH")</f>
        <v>1</v>
      </c>
      <c r="BA4641" s="255">
        <f>COUNTIF(H4641:AL4641,"HL")</f>
        <v>0</v>
      </c>
      <c r="BB4641" s="255">
        <f>COUNTIF(G4641:AL4641,"P/DS")/2+COUNTIF(G4641:AL4641,"P/NS")/2+COUNTIF(G4641:AL4641,"UL")+COUNTIF(G4641:AL4641,"UL/DS")/2+COUNTIF(G4641:AL4641,"UL/NS")/2+COUNTIF(G4641:AL4641,"UL/BL")/2+COUNTIF(G4641:AL4641,"UL/BF")/2+COUNTIF(G4641:AL4641,"PH/F")/2+COUNTIF(G4641:AL4641,"PH/L")/2</f>
        <v>0.5</v>
      </c>
      <c r="BC4641" s="255">
        <f>COUNTIF(H4641:AL4641,"NB")</f>
        <v>0</v>
      </c>
      <c r="BD4641" s="255">
        <f>COUNTIF(H4641:AL4641,"NL")</f>
        <v>0</v>
      </c>
      <c r="BE4641" s="255">
        <f>COUNTIF(H4641:AL4641,"IL")</f>
        <v>0</v>
      </c>
      <c r="BF4641" s="255">
        <f>COUNTIF(H4641:AL4641,"KT")</f>
        <v>0</v>
      </c>
      <c r="BG4641" s="255">
        <f>COUNTIF(H4641:AL4641,"L70")</f>
        <v>0</v>
      </c>
      <c r="BH4641" s="255">
        <f>COUNTIF(H4641:AL4641,"MD")</f>
        <v>0</v>
      </c>
      <c r="BI4641" s="255">
        <f>COUNTIF(H4641:AL4641,"PMD")</f>
        <v>0</v>
      </c>
      <c r="BJ4641" s="255">
        <f>COUNTIF(H4641:AL4641,"PM")</f>
        <v>0</v>
      </c>
      <c r="BK4641" s="255">
        <f>COUNTIF(H4641:AL4641,"BM")</f>
        <v>0</v>
      </c>
      <c r="BL4641" s="261">
        <f>SUMIF(H4641:AL4641,"PD",H4642:AL4642)+SUMIF(H4641:AL4641,"PN",H4642:AL4642)+SUMIF(H4641:AL4641,"P/DS",H4642:AL4642)+SUMIF(H4641:AL4641,"PN/F",H4642:AL4642)+SUMIF(H4641:AL4641,"PN/L",H4642:AL4642)+SUMIF(H4641:AL4641,"TV",H4642:AL4642)+SUMIF(H4641:AL4641,"TVD",H4642:AL4642)+SUMIF(H4641:AL4641,"PDD",H4642:AL4642)</f>
        <v>0</v>
      </c>
      <c r="BM4641" s="261">
        <f>SUMIF(H4641:AL4641,"PD",H4643:AL4643)+SUMIF(H4641:AL4641,"PN",H4643:AL4643)+SUMIF(H4641:AL4641,"P/DS",H4643:AL4643)+SUMIF(H4641:AL4641,"PN/F",H4643:AL4643)+SUMIF(H4641:AL4641,"PN/L",H4643:AL4643)+SUMIF(H4641:AL4641,"TV",H4643:AL4643)+SUMIF(H4641:AL4641,"TVD",H4643:AL4643)+SUMIF(H4641:AL4641,"PDD",H4643:AL4643)+SUMIF(H4641:AL4641,"PMD",H4643:AL4643)</f>
        <v>0</v>
      </c>
      <c r="BN4641" s="261">
        <f>SUMIF(H4641:AL4641,"PD",H4644:AL4644)+SUMIF(H4641:AL4641,"PN",H4644:AL4644)+SUMIF(H4641:AL4641,"P/DS",H4644:AL4644)+SUMIF(H4641:AL4641,"PN/F",H4644:AL4644)+SUMIF(H4641:AL4641,"PN/L",H4644:AL4644)+SUMIF(H4641:AL4641,"TV",H4644:AL4644)+SUMIF(H4641:AL4641,"TVD",H4644:AL4644)</f>
        <v>0</v>
      </c>
      <c r="BO4641" s="261">
        <f>SUMIF(H4641:AL4641,"PD",H4645:AL4645)+SUMIF(H4641:AL4641,"PN",H4645:AL4645)+SUMIF(H4641:AL4641,"P/DS",H4645:AL4645)+SUMIF(H4641:AL4641,"PN/F",H4645:AL4645)+SUMIF(H4641:AL4641,"PN/L",H4645:AL4645)+SUMIF(H4641:AL4641,"TV",H4645:AL4645)+SUMIF(H4641:AL4641,"TVD",H4645:AL4645)</f>
        <v>0</v>
      </c>
      <c r="BP4641" s="261">
        <f>SUMIF(H4641:AL4641,"PD",H4646:AL4646)+SUMIF(H4641:AL4641,"PN",H4646:AL4646)+SUMIF(H4641:AL4641,"P/DS",H4646:AL4646)+SUMIF(H4641:AL4641,"PN/F",H4646:AL4646)+SUMIF(H4641:AL4641,"PN/L",H4646:AL4646)+SUMIF(H4641:AL4641,"TV",H4646:AL4646)+SUMIF(H4641:AL4641,"TVD",H4646:AL4646)+SUMIF(H4641:AL4641,"PDD",H4646:AL4646)+SUMIF(H4641:AL4641,"PH",H4646:AL4646)+SUMIF(H4641:AL4641,"PM",H4646:AL4646)</f>
        <v>0</v>
      </c>
      <c r="BQ4641" s="261">
        <f>SUMIF(H4641:AL4641,"PD",H4647:AL4647)+SUMIF(H4641:AL4641,"PN",H4647:AL4647)+SUMIF(H4641:AL4641,"P/DS",H4647:AL4647)+SUMIF(H4641:AL4641,"PN/F",H4647:AL4647)+SUMIF(H4641:AL4641,"PN/L",H4647:AL4647)+SUMIF(H4641:AL4641,"TV",H4647:AL4647)+SUMIF(H4641:AL4641,"TVD",H4647:AL4647)+SUMIF(H4641:AL4641,"PDD",H4647:AL4647)+SUMIF(H4641:AL4641,"PH",H4647:AL4647)+SUMIF(H4641:AL4641,"PM",H4647:AL4647)</f>
        <v>0</v>
      </c>
      <c r="BR4641" s="269">
        <f>SUM(H4642:AL4642)-BL4641</f>
        <v>23.5</v>
      </c>
      <c r="BS4641" s="269">
        <f>SUM(H4643:AL4643)-BM4641</f>
        <v>10.5</v>
      </c>
      <c r="BT4641" s="269">
        <f>SUM(H4644:AL4644)-BN4641</f>
        <v>0</v>
      </c>
      <c r="BU4641" s="269">
        <f>SUM(H4645:AL4645)-BO4641</f>
        <v>12</v>
      </c>
      <c r="BV4641" s="269">
        <f>SUM(H4646:AL4646)-BP4641</f>
        <v>0</v>
      </c>
      <c r="BW4641" s="269">
        <f>SUM(H4647:AL4647)-BQ4641</f>
        <v>0</v>
      </c>
      <c r="BX4641" s="255">
        <f>SUMIF(H4641:AL4641,"PD",H4648:AL4648)+SUMIF(H4641:AL4641,"PN",H4648:AL4648)+SUMIF(H4641:AL4641,"P/DS",H4648:AL4648)+SUMIF(H4641:AL4641,"PN/F",H4648:AL4648)+SUMIF(H4641:AL4641,"PN/L",H4648:AL4648)</f>
        <v>0</v>
      </c>
      <c r="BY4641" s="255">
        <f>SUM(H4648:AL4648)-BX4641</f>
        <v>2.9</v>
      </c>
      <c r="BZ4641" s="255">
        <f t="shared" ref="BZ4641" si="1408">+SUM(BL4641:BW4648)</f>
        <v>46</v>
      </c>
      <c r="CA4641" s="266">
        <f>(COUNTIFS(H4641:AL4641,"PD",H4642:AL4642,"&gt;=2"))*0.5-IF(CN4641="VP",COUNTIFS($H$16:$AL$16,"SAT",H4641:AL4641,"PD",H4642:AL4642,"&gt;=2"))*0.5</f>
        <v>0</v>
      </c>
      <c r="CB4641" s="266">
        <f>(COUNTIFS(H4641:AL4641,"PN",H4643:AL4643,"&gt;=0.5",H4642:AL4642,"&gt;=1.5"))*0.5+COUNTIFS(H4641:AL4641,"PDD",H4643:AL4643,"&gt;=0.5",H4642:AL4642,"&gt;=1.5")*0.5</f>
        <v>0</v>
      </c>
      <c r="CC4641" s="273">
        <f>(COUNTIFS(H4641:AL4641,"TV",H4643:AL4643,"&gt;=10"))*0.5+(COUNTIFS(H4641:AL4641,"PMD",H4643:AL4643,"&gt;=2"))*0.5</f>
        <v>0</v>
      </c>
      <c r="CD4641" s="266">
        <f>(COUNTIFS(H4641:AL4641,"TVD",H4645:AL4645,"&gt;=6.5",H4643:AL4643,"&gt;=3.5"))*0.5</f>
        <v>0</v>
      </c>
      <c r="CE4641" s="266">
        <f>(COUNTIFS(H4641:AL4641,"PD",H4646:AL4646,"&gt;=10"))*0.5</f>
        <v>0</v>
      </c>
      <c r="CF4641" s="266">
        <f>(COUNTIFS(H4641:AL4641,"PDD",H4646:AL4646,"&gt;=3.5",H4647:AL4647,"&gt;=6.5")+COUNTIFS(H4641:AL4641,"PH",H4647:AL4647,"&gt;=0.5",H4646:AL4646,"&gt;=1.5")+COUNTIFS(H4641:AL4641,"PM",H4647:AL4647,"&gt;=0.5",H4646:AL4646,"&gt;=1.5"))*0.5</f>
        <v>0</v>
      </c>
      <c r="CG4641" s="266">
        <f>(COUNTIFS(H4641:AL4641,"DS",H4642:AL4642,"&gt;=2")+COUNTIFS(H4641:AL4641,"AL/DS",H4642:AL4642,"&gt;=2"))*0.5-IF(CN4641="VP",COUNTIFS($H$16:$AL$16,"SAT",H4641:AL4641,"DS",H4642:AL4642,"&gt;=2"))*0.5</f>
        <v>1.5</v>
      </c>
      <c r="CH4641" s="266">
        <f>(COUNTIFS(H4641:AL4641,"NS",H4643:AL4643,"&gt;=0.5",H4642:AL4642,"&gt;=1.5")+COUNTIFS(H4641:AL4641,"AL/NS",H4643:AL4643,"&gt;=0.5",H4642:AL4642,"&gt;=1.5")+COUNTIFS(H4641:AL4641,"NHD",H4643:AL4643,"&gt;=4.5",H4646:AL4646,"&gt;=2",H4642:AL4642,"&gt;=1.5"))*0.5</f>
        <v>3.5</v>
      </c>
      <c r="CI4641" s="266">
        <f>(COUNTIF(H4643:AL4643,"&gt;=10")+COUNTIFS(H4641:AL4641,"MD",H4643:AL4643,"&gt;=2")-COUNTIFS(H4641:AL4641,"TV",H4643:AL4643,"&gt;=10"))*0.5</f>
        <v>0</v>
      </c>
      <c r="CJ4641" s="266">
        <f>(COUNTIFS(H4641:AL4641,"D",H4645:AL4645,"&gt;=6.5",H4643:AL4643,"&gt;=3.5"))*0.5</f>
        <v>0</v>
      </c>
      <c r="CK4641" s="266">
        <f>(COUNTIF(H4646:AL4646,"&gt;=10")-COUNTIFS(H4641:AL4641,"PD",H4646:AL4646,"&gt;=10"))*0.5</f>
        <v>0</v>
      </c>
      <c r="CL4641" s="265">
        <f>(COUNTIFS(H4641:AL4641,"NHD",H4646:AL4646,"&gt;=3.5",H4647:AL4647,"&gt;=6.5")+COUNTIFS(H4641:AL4641,"BH",H4646:AL4646,"&gt;=1.5",H4647:AL4647,"&gt;=0.5")+COUNTIFS(H4641:AL4641,"BM",H4646:AL4646,"&gt;=1.5",H4647:AL4647,"&gt;=0.5")+COUNTIFS(H4641:AL4641,"D",H4646:AL4646,"&gt;=1.5",H4647:AL4647,"&gt;=0.5"))*0.5</f>
        <v>0</v>
      </c>
      <c r="CM4641" s="272"/>
      <c r="CN4641" s="264" t="s">
        <v>723</v>
      </c>
      <c r="CO4641" s="125">
        <f t="shared" ref="CO4641" si="1409">+AM4641+AN4641+AO4641+AP4641+AQ4641+AR4641+AS4641+AU4641+BG4641</f>
        <v>26</v>
      </c>
      <c r="CP4641" s="225">
        <f>+SUM(I4642:I4647)-I4648</f>
        <v>10.5</v>
      </c>
      <c r="CQ4641" s="225">
        <f>+SUM(J4642:J4647)-J4648</f>
        <v>0</v>
      </c>
      <c r="CR4641" s="225">
        <f>+SUM(K4642:K4647)-K4648</f>
        <v>2.5</v>
      </c>
      <c r="CS4641" s="90"/>
      <c r="CT4641" s="90"/>
      <c r="CU4641" s="90"/>
      <c r="CV4641" s="90"/>
      <c r="CW4641" s="90"/>
      <c r="CX4641" s="90"/>
      <c r="CY4641" s="90"/>
      <c r="CZ4641" s="90"/>
      <c r="DA4641" s="90"/>
      <c r="DB4641" s="70"/>
      <c r="DC4641" s="70"/>
      <c r="DD4641" s="70"/>
      <c r="DE4641" s="70"/>
      <c r="DF4641" s="70"/>
      <c r="DG4641" s="70"/>
      <c r="DH4641" s="70"/>
      <c r="DI4641" s="70"/>
      <c r="DJ4641" s="70"/>
      <c r="DK4641" s="70"/>
      <c r="DL4641" s="70"/>
      <c r="DM4641" s="70"/>
      <c r="DN4641" s="70"/>
    </row>
    <row r="4642" spans="1:118" ht="14.25" customHeight="1">
      <c r="A4642" s="228"/>
      <c r="B4642" s="231"/>
      <c r="C4642" s="234"/>
      <c r="D4642" s="237"/>
      <c r="E4642" s="237"/>
      <c r="F4642" s="242" t="s">
        <v>82</v>
      </c>
      <c r="G4642" s="71">
        <v>1.5</v>
      </c>
      <c r="H4642" s="83"/>
      <c r="I4642" s="83"/>
      <c r="J4642" s="83"/>
      <c r="K4642" s="83">
        <v>2</v>
      </c>
      <c r="L4642" s="83">
        <v>2</v>
      </c>
      <c r="M4642" s="83">
        <v>2</v>
      </c>
      <c r="N4642" s="83"/>
      <c r="O4642" s="83"/>
      <c r="P4642" s="83"/>
      <c r="Q4642" s="83">
        <v>2</v>
      </c>
      <c r="R4642" s="83">
        <v>2</v>
      </c>
      <c r="S4642" s="83">
        <v>0.5</v>
      </c>
      <c r="T4642" s="83">
        <v>2</v>
      </c>
      <c r="U4642" s="83">
        <v>2</v>
      </c>
      <c r="V4642" s="83"/>
      <c r="W4642" s="83">
        <v>3.5</v>
      </c>
      <c r="X4642" s="83">
        <v>2.5</v>
      </c>
      <c r="Y4642" s="83">
        <v>2.5</v>
      </c>
      <c r="Z4642" s="83"/>
      <c r="AA4642" s="83"/>
      <c r="AB4642" s="83"/>
      <c r="AC4642" s="79"/>
      <c r="AD4642" s="79">
        <v>0.5</v>
      </c>
      <c r="AE4642" s="79"/>
      <c r="AF4642" s="79"/>
      <c r="AG4642" s="79"/>
      <c r="AH4642" s="79"/>
      <c r="AI4642" s="79"/>
      <c r="AJ4642" s="79"/>
      <c r="AK4642" s="79"/>
      <c r="AL4642" s="79"/>
      <c r="AM4642" s="240"/>
      <c r="AN4642" s="240"/>
      <c r="AO4642" s="240"/>
      <c r="AP4642" s="240"/>
      <c r="AQ4642" s="240"/>
      <c r="AR4642" s="240"/>
      <c r="AS4642" s="240"/>
      <c r="AT4642" s="256"/>
      <c r="AU4642" s="256"/>
      <c r="AV4642" s="259"/>
      <c r="AW4642" s="259"/>
      <c r="AX4642" s="256"/>
      <c r="AY4642" s="256"/>
      <c r="AZ4642" s="256"/>
      <c r="BA4642" s="256"/>
      <c r="BB4642" s="256"/>
      <c r="BC4642" s="256"/>
      <c r="BD4642" s="256"/>
      <c r="BE4642" s="256"/>
      <c r="BF4642" s="256"/>
      <c r="BG4642" s="256"/>
      <c r="BH4642" s="256"/>
      <c r="BI4642" s="256"/>
      <c r="BJ4642" s="256"/>
      <c r="BK4642" s="256"/>
      <c r="BL4642" s="262"/>
      <c r="BM4642" s="262"/>
      <c r="BN4642" s="262"/>
      <c r="BO4642" s="262"/>
      <c r="BP4642" s="262"/>
      <c r="BQ4642" s="262"/>
      <c r="BR4642" s="270"/>
      <c r="BS4642" s="270"/>
      <c r="BT4642" s="270"/>
      <c r="BU4642" s="270"/>
      <c r="BV4642" s="270"/>
      <c r="BW4642" s="270"/>
      <c r="BX4642" s="256"/>
      <c r="BY4642" s="256"/>
      <c r="BZ4642" s="256"/>
      <c r="CA4642" s="267"/>
      <c r="CB4642" s="267"/>
      <c r="CC4642" s="274"/>
      <c r="CD4642" s="267"/>
      <c r="CE4642" s="267"/>
      <c r="CF4642" s="267"/>
      <c r="CG4642" s="267"/>
      <c r="CH4642" s="267"/>
      <c r="CI4642" s="267"/>
      <c r="CJ4642" s="267"/>
      <c r="CK4642" s="267"/>
      <c r="CL4642" s="265"/>
      <c r="CM4642" s="272"/>
      <c r="CN4642" s="264"/>
      <c r="CO4642" s="125"/>
      <c r="CP4642" s="226"/>
      <c r="CQ4642" s="226"/>
      <c r="CR4642" s="226"/>
      <c r="CS4642" s="90"/>
      <c r="CT4642" s="90"/>
      <c r="CU4642" s="90"/>
      <c r="CV4642" s="90"/>
      <c r="CW4642" s="90"/>
      <c r="CX4642" s="90"/>
      <c r="CY4642" s="90"/>
      <c r="CZ4642" s="90"/>
      <c r="DA4642" s="90"/>
      <c r="DB4642" s="70"/>
      <c r="DC4642" s="70"/>
      <c r="DD4642" s="70"/>
      <c r="DE4642" s="70"/>
      <c r="DF4642" s="70"/>
      <c r="DG4642" s="70"/>
      <c r="DH4642" s="70"/>
      <c r="DI4642" s="70"/>
      <c r="DJ4642" s="70"/>
      <c r="DK4642" s="70"/>
      <c r="DL4642" s="70"/>
      <c r="DM4642" s="70"/>
      <c r="DN4642" s="70"/>
    </row>
    <row r="4643" spans="1:118">
      <c r="A4643" s="228"/>
      <c r="B4643" s="231"/>
      <c r="C4643" s="234"/>
      <c r="D4643" s="237"/>
      <c r="E4643" s="237"/>
      <c r="F4643" s="243"/>
      <c r="G4643" s="72">
        <v>2</v>
      </c>
      <c r="H4643" s="84"/>
      <c r="I4643" s="84">
        <v>4.5</v>
      </c>
      <c r="J4643" s="84"/>
      <c r="K4643" s="84">
        <v>0.5</v>
      </c>
      <c r="L4643" s="84">
        <v>0.5</v>
      </c>
      <c r="M4643" s="84">
        <v>0.5</v>
      </c>
      <c r="N4643" s="84"/>
      <c r="O4643" s="84">
        <v>2</v>
      </c>
      <c r="P4643" s="84"/>
      <c r="Q4643" s="84">
        <v>0.5</v>
      </c>
      <c r="R4643" s="84">
        <v>0.5</v>
      </c>
      <c r="S4643" s="84">
        <v>0.5</v>
      </c>
      <c r="T4643" s="84">
        <v>0.5</v>
      </c>
      <c r="U4643" s="84">
        <v>0.5</v>
      </c>
      <c r="V4643" s="84"/>
      <c r="W4643" s="84"/>
      <c r="X4643" s="84"/>
      <c r="Y4643" s="84"/>
      <c r="Z4643" s="84"/>
      <c r="AA4643" s="84"/>
      <c r="AB4643" s="84"/>
      <c r="AC4643" s="80"/>
      <c r="AD4643" s="80"/>
      <c r="AE4643" s="80"/>
      <c r="AF4643" s="80"/>
      <c r="AG4643" s="80"/>
      <c r="AH4643" s="80"/>
      <c r="AI4643" s="80"/>
      <c r="AJ4643" s="80"/>
      <c r="AK4643" s="80"/>
      <c r="AL4643" s="80"/>
      <c r="AM4643" s="240"/>
      <c r="AN4643" s="240"/>
      <c r="AO4643" s="240"/>
      <c r="AP4643" s="240"/>
      <c r="AQ4643" s="240"/>
      <c r="AR4643" s="240"/>
      <c r="AS4643" s="240"/>
      <c r="AT4643" s="256"/>
      <c r="AU4643" s="256"/>
      <c r="AV4643" s="259"/>
      <c r="AW4643" s="259"/>
      <c r="AX4643" s="256"/>
      <c r="AY4643" s="256"/>
      <c r="AZ4643" s="256"/>
      <c r="BA4643" s="256"/>
      <c r="BB4643" s="256"/>
      <c r="BC4643" s="256"/>
      <c r="BD4643" s="256"/>
      <c r="BE4643" s="256"/>
      <c r="BF4643" s="256"/>
      <c r="BG4643" s="256"/>
      <c r="BH4643" s="256"/>
      <c r="BI4643" s="256"/>
      <c r="BJ4643" s="256"/>
      <c r="BK4643" s="256"/>
      <c r="BL4643" s="262"/>
      <c r="BM4643" s="262"/>
      <c r="BN4643" s="262"/>
      <c r="BO4643" s="262"/>
      <c r="BP4643" s="262"/>
      <c r="BQ4643" s="262"/>
      <c r="BR4643" s="270"/>
      <c r="BS4643" s="270"/>
      <c r="BT4643" s="270"/>
      <c r="BU4643" s="270"/>
      <c r="BV4643" s="270"/>
      <c r="BW4643" s="270"/>
      <c r="BX4643" s="256"/>
      <c r="BY4643" s="256"/>
      <c r="BZ4643" s="256"/>
      <c r="CA4643" s="267"/>
      <c r="CB4643" s="267"/>
      <c r="CC4643" s="274"/>
      <c r="CD4643" s="267"/>
      <c r="CE4643" s="267"/>
      <c r="CF4643" s="267"/>
      <c r="CG4643" s="267"/>
      <c r="CH4643" s="267"/>
      <c r="CI4643" s="267"/>
      <c r="CJ4643" s="267"/>
      <c r="CK4643" s="267"/>
      <c r="CL4643" s="265"/>
      <c r="CM4643" s="272"/>
      <c r="CN4643" s="264"/>
      <c r="CO4643" s="125"/>
      <c r="CP4643" s="226"/>
      <c r="CQ4643" s="226"/>
      <c r="CR4643" s="226"/>
      <c r="CS4643" s="90"/>
      <c r="CT4643" s="90"/>
      <c r="CU4643" s="90"/>
      <c r="CV4643" s="90"/>
      <c r="CW4643" s="90"/>
      <c r="CX4643" s="90"/>
      <c r="CY4643" s="90"/>
      <c r="CZ4643" s="90"/>
      <c r="DA4643" s="90"/>
      <c r="DB4643" s="70"/>
      <c r="DC4643" s="70"/>
      <c r="DD4643" s="70"/>
      <c r="DE4643" s="70"/>
      <c r="DF4643" s="70"/>
      <c r="DG4643" s="70"/>
      <c r="DH4643" s="70"/>
      <c r="DI4643" s="70"/>
      <c r="DJ4643" s="70"/>
      <c r="DK4643" s="70"/>
      <c r="DL4643" s="70"/>
      <c r="DM4643" s="70"/>
      <c r="DN4643" s="70"/>
    </row>
    <row r="4644" spans="1:118">
      <c r="A4644" s="228"/>
      <c r="B4644" s="231"/>
      <c r="C4644" s="234"/>
      <c r="D4644" s="237"/>
      <c r="E4644" s="237"/>
      <c r="F4644" s="243"/>
      <c r="G4644" s="72">
        <v>2.1</v>
      </c>
      <c r="H4644" s="84"/>
      <c r="I4644" s="84"/>
      <c r="J4644" s="84"/>
      <c r="K4644" s="84"/>
      <c r="L4644" s="84"/>
      <c r="M4644" s="84"/>
      <c r="N4644" s="84"/>
      <c r="O4644" s="84"/>
      <c r="P4644" s="84"/>
      <c r="Q4644" s="84"/>
      <c r="R4644" s="84"/>
      <c r="S4644" s="84"/>
      <c r="T4644" s="84"/>
      <c r="U4644" s="84"/>
      <c r="V4644" s="84"/>
      <c r="W4644" s="84"/>
      <c r="X4644" s="84"/>
      <c r="Y4644" s="84"/>
      <c r="Z4644" s="84"/>
      <c r="AA4644" s="84"/>
      <c r="AB4644" s="84"/>
      <c r="AC4644" s="80"/>
      <c r="AD4644" s="80"/>
      <c r="AE4644" s="80"/>
      <c r="AF4644" s="80"/>
      <c r="AG4644" s="80"/>
      <c r="AH4644" s="80"/>
      <c r="AI4644" s="80"/>
      <c r="AJ4644" s="80"/>
      <c r="AK4644" s="80"/>
      <c r="AL4644" s="80"/>
      <c r="AM4644" s="240"/>
      <c r="AN4644" s="240"/>
      <c r="AO4644" s="240"/>
      <c r="AP4644" s="240"/>
      <c r="AQ4644" s="240"/>
      <c r="AR4644" s="240"/>
      <c r="AS4644" s="240"/>
      <c r="AT4644" s="256"/>
      <c r="AU4644" s="256"/>
      <c r="AV4644" s="259"/>
      <c r="AW4644" s="259"/>
      <c r="AX4644" s="256"/>
      <c r="AY4644" s="256"/>
      <c r="AZ4644" s="256"/>
      <c r="BA4644" s="256"/>
      <c r="BB4644" s="256"/>
      <c r="BC4644" s="256"/>
      <c r="BD4644" s="256"/>
      <c r="BE4644" s="256"/>
      <c r="BF4644" s="256"/>
      <c r="BG4644" s="256"/>
      <c r="BH4644" s="256"/>
      <c r="BI4644" s="256"/>
      <c r="BJ4644" s="256"/>
      <c r="BK4644" s="256"/>
      <c r="BL4644" s="262"/>
      <c r="BM4644" s="262"/>
      <c r="BN4644" s="262"/>
      <c r="BO4644" s="262"/>
      <c r="BP4644" s="262"/>
      <c r="BQ4644" s="262"/>
      <c r="BR4644" s="270"/>
      <c r="BS4644" s="270"/>
      <c r="BT4644" s="270"/>
      <c r="BU4644" s="270"/>
      <c r="BV4644" s="270"/>
      <c r="BW4644" s="270"/>
      <c r="BX4644" s="256"/>
      <c r="BY4644" s="256"/>
      <c r="BZ4644" s="256"/>
      <c r="CA4644" s="267"/>
      <c r="CB4644" s="267"/>
      <c r="CC4644" s="274"/>
      <c r="CD4644" s="267"/>
      <c r="CE4644" s="267"/>
      <c r="CF4644" s="267"/>
      <c r="CG4644" s="267"/>
      <c r="CH4644" s="267"/>
      <c r="CI4644" s="267"/>
      <c r="CJ4644" s="267"/>
      <c r="CK4644" s="267"/>
      <c r="CL4644" s="265"/>
      <c r="CM4644" s="272"/>
      <c r="CN4644" s="264"/>
      <c r="CO4644" s="125"/>
      <c r="CP4644" s="226"/>
      <c r="CQ4644" s="226"/>
      <c r="CR4644" s="226"/>
      <c r="CS4644" s="90"/>
      <c r="CT4644" s="90"/>
      <c r="CU4644" s="90"/>
      <c r="CV4644" s="90"/>
      <c r="CW4644" s="90"/>
      <c r="CX4644" s="90"/>
      <c r="CY4644" s="90"/>
      <c r="CZ4644" s="90"/>
      <c r="DA4644" s="90"/>
      <c r="DB4644" s="70"/>
      <c r="DC4644" s="70"/>
      <c r="DD4644" s="70"/>
      <c r="DE4644" s="70"/>
      <c r="DF4644" s="70"/>
      <c r="DG4644" s="70"/>
      <c r="DH4644" s="70"/>
      <c r="DI4644" s="70"/>
      <c r="DJ4644" s="70"/>
      <c r="DK4644" s="70"/>
      <c r="DL4644" s="70"/>
      <c r="DM4644" s="70"/>
      <c r="DN4644" s="70"/>
    </row>
    <row r="4645" spans="1:118">
      <c r="A4645" s="228"/>
      <c r="B4645" s="231"/>
      <c r="C4645" s="234"/>
      <c r="D4645" s="237"/>
      <c r="E4645" s="237"/>
      <c r="F4645" s="243"/>
      <c r="G4645" s="72">
        <v>2.7</v>
      </c>
      <c r="H4645" s="84"/>
      <c r="I4645" s="84">
        <v>6</v>
      </c>
      <c r="J4645" s="84"/>
      <c r="K4645" s="84"/>
      <c r="L4645" s="84"/>
      <c r="M4645" s="84"/>
      <c r="N4645" s="84"/>
      <c r="O4645" s="84">
        <v>6</v>
      </c>
      <c r="P4645" s="84"/>
      <c r="Q4645" s="84"/>
      <c r="R4645" s="84"/>
      <c r="S4645" s="84"/>
      <c r="T4645" s="84"/>
      <c r="U4645" s="84"/>
      <c r="V4645" s="84"/>
      <c r="W4645" s="84"/>
      <c r="X4645" s="84"/>
      <c r="Y4645" s="84"/>
      <c r="Z4645" s="84"/>
      <c r="AA4645" s="84"/>
      <c r="AB4645" s="84"/>
      <c r="AC4645" s="80"/>
      <c r="AD4645" s="80"/>
      <c r="AE4645" s="80"/>
      <c r="AF4645" s="80"/>
      <c r="AG4645" s="80"/>
      <c r="AH4645" s="80"/>
      <c r="AI4645" s="80"/>
      <c r="AJ4645" s="80"/>
      <c r="AK4645" s="80"/>
      <c r="AL4645" s="80"/>
      <c r="AM4645" s="240"/>
      <c r="AN4645" s="240"/>
      <c r="AO4645" s="240"/>
      <c r="AP4645" s="240"/>
      <c r="AQ4645" s="240"/>
      <c r="AR4645" s="240"/>
      <c r="AS4645" s="240"/>
      <c r="AT4645" s="256"/>
      <c r="AU4645" s="256"/>
      <c r="AV4645" s="259"/>
      <c r="AW4645" s="259"/>
      <c r="AX4645" s="256"/>
      <c r="AY4645" s="256"/>
      <c r="AZ4645" s="256"/>
      <c r="BA4645" s="256"/>
      <c r="BB4645" s="256"/>
      <c r="BC4645" s="256"/>
      <c r="BD4645" s="256"/>
      <c r="BE4645" s="256"/>
      <c r="BF4645" s="256"/>
      <c r="BG4645" s="256"/>
      <c r="BH4645" s="256"/>
      <c r="BI4645" s="256"/>
      <c r="BJ4645" s="256"/>
      <c r="BK4645" s="256"/>
      <c r="BL4645" s="262"/>
      <c r="BM4645" s="262"/>
      <c r="BN4645" s="262"/>
      <c r="BO4645" s="262"/>
      <c r="BP4645" s="262"/>
      <c r="BQ4645" s="262"/>
      <c r="BR4645" s="270"/>
      <c r="BS4645" s="270"/>
      <c r="BT4645" s="270"/>
      <c r="BU4645" s="270"/>
      <c r="BV4645" s="270"/>
      <c r="BW4645" s="270"/>
      <c r="BX4645" s="256"/>
      <c r="BY4645" s="256"/>
      <c r="BZ4645" s="256"/>
      <c r="CA4645" s="267"/>
      <c r="CB4645" s="267"/>
      <c r="CC4645" s="274"/>
      <c r="CD4645" s="267"/>
      <c r="CE4645" s="267"/>
      <c r="CF4645" s="267"/>
      <c r="CG4645" s="267"/>
      <c r="CH4645" s="267"/>
      <c r="CI4645" s="267"/>
      <c r="CJ4645" s="267"/>
      <c r="CK4645" s="267"/>
      <c r="CL4645" s="265"/>
      <c r="CM4645" s="272"/>
      <c r="CN4645" s="264"/>
      <c r="CO4645" s="125"/>
      <c r="CP4645" s="226"/>
      <c r="CQ4645" s="226"/>
      <c r="CR4645" s="226"/>
      <c r="CS4645" s="90"/>
      <c r="CT4645" s="90"/>
      <c r="CU4645" s="90"/>
      <c r="CV4645" s="90"/>
      <c r="CW4645" s="90"/>
      <c r="CX4645" s="90"/>
      <c r="CY4645" s="90"/>
      <c r="CZ4645" s="90"/>
      <c r="DA4645" s="90"/>
      <c r="DB4645" s="70"/>
      <c r="DC4645" s="70"/>
      <c r="DD4645" s="70"/>
      <c r="DE4645" s="70"/>
      <c r="DF4645" s="70"/>
      <c r="DG4645" s="70"/>
      <c r="DH4645" s="70"/>
      <c r="DI4645" s="70"/>
      <c r="DJ4645" s="70"/>
      <c r="DK4645" s="70"/>
      <c r="DL4645" s="70"/>
      <c r="DM4645" s="70"/>
      <c r="DN4645" s="70"/>
    </row>
    <row r="4646" spans="1:118">
      <c r="A4646" s="228"/>
      <c r="B4646" s="231"/>
      <c r="C4646" s="234"/>
      <c r="D4646" s="237"/>
      <c r="E4646" s="237"/>
      <c r="F4646" s="243"/>
      <c r="G4646" s="72">
        <v>3</v>
      </c>
      <c r="H4646" s="84"/>
      <c r="I4646" s="84"/>
      <c r="J4646" s="84"/>
      <c r="K4646" s="84"/>
      <c r="L4646" s="84"/>
      <c r="M4646" s="84"/>
      <c r="N4646" s="84"/>
      <c r="O4646" s="84"/>
      <c r="P4646" s="84"/>
      <c r="Q4646" s="84"/>
      <c r="R4646" s="84"/>
      <c r="S4646" s="84"/>
      <c r="T4646" s="84"/>
      <c r="U4646" s="84"/>
      <c r="V4646" s="84"/>
      <c r="W4646" s="84"/>
      <c r="X4646" s="84"/>
      <c r="Y4646" s="84"/>
      <c r="Z4646" s="84"/>
      <c r="AA4646" s="84"/>
      <c r="AB4646" s="84"/>
      <c r="AC4646" s="80"/>
      <c r="AD4646" s="80"/>
      <c r="AE4646" s="80"/>
      <c r="AF4646" s="80"/>
      <c r="AG4646" s="80"/>
      <c r="AH4646" s="80"/>
      <c r="AI4646" s="80"/>
      <c r="AJ4646" s="80"/>
      <c r="AK4646" s="80"/>
      <c r="AL4646" s="80"/>
      <c r="AM4646" s="240"/>
      <c r="AN4646" s="240"/>
      <c r="AO4646" s="240"/>
      <c r="AP4646" s="240"/>
      <c r="AQ4646" s="240"/>
      <c r="AR4646" s="240"/>
      <c r="AS4646" s="240"/>
      <c r="AT4646" s="256"/>
      <c r="AU4646" s="256"/>
      <c r="AV4646" s="259"/>
      <c r="AW4646" s="259"/>
      <c r="AX4646" s="256"/>
      <c r="AY4646" s="256"/>
      <c r="AZ4646" s="256"/>
      <c r="BA4646" s="256"/>
      <c r="BB4646" s="256"/>
      <c r="BC4646" s="256"/>
      <c r="BD4646" s="256"/>
      <c r="BE4646" s="256"/>
      <c r="BF4646" s="256"/>
      <c r="BG4646" s="256"/>
      <c r="BH4646" s="256"/>
      <c r="BI4646" s="256"/>
      <c r="BJ4646" s="256"/>
      <c r="BK4646" s="256"/>
      <c r="BL4646" s="262"/>
      <c r="BM4646" s="262"/>
      <c r="BN4646" s="262"/>
      <c r="BO4646" s="262"/>
      <c r="BP4646" s="262"/>
      <c r="BQ4646" s="262"/>
      <c r="BR4646" s="270"/>
      <c r="BS4646" s="270"/>
      <c r="BT4646" s="270"/>
      <c r="BU4646" s="270"/>
      <c r="BV4646" s="270"/>
      <c r="BW4646" s="270"/>
      <c r="BX4646" s="256"/>
      <c r="BY4646" s="256"/>
      <c r="BZ4646" s="256"/>
      <c r="CA4646" s="267"/>
      <c r="CB4646" s="267"/>
      <c r="CC4646" s="274"/>
      <c r="CD4646" s="267"/>
      <c r="CE4646" s="267"/>
      <c r="CF4646" s="267"/>
      <c r="CG4646" s="267"/>
      <c r="CH4646" s="267"/>
      <c r="CI4646" s="267"/>
      <c r="CJ4646" s="267"/>
      <c r="CK4646" s="267"/>
      <c r="CL4646" s="265"/>
      <c r="CM4646" s="272"/>
      <c r="CN4646" s="264"/>
      <c r="CO4646" s="125"/>
      <c r="CP4646" s="226"/>
      <c r="CQ4646" s="226"/>
      <c r="CR4646" s="226"/>
      <c r="CS4646" s="90"/>
      <c r="CT4646" s="90"/>
      <c r="CU4646" s="90"/>
      <c r="CV4646" s="90"/>
      <c r="CW4646" s="90"/>
      <c r="CX4646" s="90"/>
      <c r="CY4646" s="90"/>
      <c r="CZ4646" s="90"/>
      <c r="DA4646" s="90"/>
      <c r="DB4646" s="70"/>
      <c r="DC4646" s="70"/>
      <c r="DD4646" s="70"/>
      <c r="DE4646" s="70"/>
      <c r="DF4646" s="70"/>
      <c r="DG4646" s="70"/>
      <c r="DH4646" s="70"/>
      <c r="DI4646" s="70"/>
      <c r="DJ4646" s="70"/>
      <c r="DK4646" s="70"/>
      <c r="DL4646" s="70"/>
      <c r="DM4646" s="70"/>
      <c r="DN4646" s="70"/>
    </row>
    <row r="4647" spans="1:118">
      <c r="A4647" s="228"/>
      <c r="B4647" s="231"/>
      <c r="C4647" s="234"/>
      <c r="D4647" s="237"/>
      <c r="E4647" s="237"/>
      <c r="F4647" s="244"/>
      <c r="G4647" s="73">
        <v>3.9</v>
      </c>
      <c r="H4647" s="85"/>
      <c r="I4647" s="85"/>
      <c r="J4647" s="85"/>
      <c r="K4647" s="85"/>
      <c r="L4647" s="85"/>
      <c r="M4647" s="85"/>
      <c r="N4647" s="85"/>
      <c r="O4647" s="85"/>
      <c r="P4647" s="85"/>
      <c r="Q4647" s="85"/>
      <c r="R4647" s="85"/>
      <c r="S4647" s="85"/>
      <c r="T4647" s="85"/>
      <c r="U4647" s="85"/>
      <c r="V4647" s="85"/>
      <c r="W4647" s="85"/>
      <c r="X4647" s="85"/>
      <c r="Y4647" s="85"/>
      <c r="Z4647" s="85"/>
      <c r="AA4647" s="85"/>
      <c r="AB4647" s="85"/>
      <c r="AC4647" s="81"/>
      <c r="AD4647" s="81"/>
      <c r="AE4647" s="81"/>
      <c r="AF4647" s="81"/>
      <c r="AG4647" s="81"/>
      <c r="AH4647" s="81"/>
      <c r="AI4647" s="81"/>
      <c r="AJ4647" s="81"/>
      <c r="AK4647" s="81"/>
      <c r="AL4647" s="81"/>
      <c r="AM4647" s="240"/>
      <c r="AN4647" s="240"/>
      <c r="AO4647" s="240"/>
      <c r="AP4647" s="240"/>
      <c r="AQ4647" s="240"/>
      <c r="AR4647" s="240"/>
      <c r="AS4647" s="240"/>
      <c r="AT4647" s="256"/>
      <c r="AU4647" s="256"/>
      <c r="AV4647" s="259"/>
      <c r="AW4647" s="259"/>
      <c r="AX4647" s="256"/>
      <c r="AY4647" s="256"/>
      <c r="AZ4647" s="256"/>
      <c r="BA4647" s="256"/>
      <c r="BB4647" s="256"/>
      <c r="BC4647" s="256"/>
      <c r="BD4647" s="256"/>
      <c r="BE4647" s="256"/>
      <c r="BF4647" s="256"/>
      <c r="BG4647" s="256"/>
      <c r="BH4647" s="256"/>
      <c r="BI4647" s="256"/>
      <c r="BJ4647" s="256"/>
      <c r="BK4647" s="256"/>
      <c r="BL4647" s="262"/>
      <c r="BM4647" s="262"/>
      <c r="BN4647" s="262"/>
      <c r="BO4647" s="262"/>
      <c r="BP4647" s="262"/>
      <c r="BQ4647" s="262"/>
      <c r="BR4647" s="270"/>
      <c r="BS4647" s="270"/>
      <c r="BT4647" s="270"/>
      <c r="BU4647" s="270"/>
      <c r="BV4647" s="270"/>
      <c r="BW4647" s="270"/>
      <c r="BX4647" s="256"/>
      <c r="BY4647" s="256"/>
      <c r="BZ4647" s="256"/>
      <c r="CA4647" s="267"/>
      <c r="CB4647" s="267"/>
      <c r="CC4647" s="274"/>
      <c r="CD4647" s="267"/>
      <c r="CE4647" s="267"/>
      <c r="CF4647" s="267"/>
      <c r="CG4647" s="267"/>
      <c r="CH4647" s="267"/>
      <c r="CI4647" s="267"/>
      <c r="CJ4647" s="267"/>
      <c r="CK4647" s="267"/>
      <c r="CL4647" s="265"/>
      <c r="CM4647" s="272"/>
      <c r="CN4647" s="264"/>
      <c r="CO4647" s="125"/>
      <c r="CP4647" s="226"/>
      <c r="CQ4647" s="226"/>
      <c r="CR4647" s="226"/>
      <c r="CS4647" s="90"/>
      <c r="CT4647" s="90"/>
      <c r="CU4647" s="90"/>
      <c r="CV4647" s="90"/>
      <c r="CW4647" s="90"/>
      <c r="CX4647" s="90"/>
      <c r="CY4647" s="90"/>
      <c r="CZ4647" s="90"/>
      <c r="DA4647" s="90"/>
      <c r="DB4647" s="70"/>
      <c r="DC4647" s="70"/>
      <c r="DD4647" s="70"/>
      <c r="DE4647" s="70"/>
      <c r="DF4647" s="70"/>
      <c r="DG4647" s="70"/>
      <c r="DH4647" s="70"/>
      <c r="DI4647" s="70"/>
      <c r="DJ4647" s="70"/>
      <c r="DK4647" s="70"/>
      <c r="DL4647" s="70"/>
      <c r="DM4647" s="70"/>
      <c r="DN4647" s="70"/>
    </row>
    <row r="4648" spans="1:118">
      <c r="A4648" s="229"/>
      <c r="B4648" s="232"/>
      <c r="C4648" s="235"/>
      <c r="D4648" s="238"/>
      <c r="E4648" s="238"/>
      <c r="F4648" s="245" t="s">
        <v>83</v>
      </c>
      <c r="G4648" s="246"/>
      <c r="H4648" s="82"/>
      <c r="I4648" s="82"/>
      <c r="J4648" s="82"/>
      <c r="K4648" s="82"/>
      <c r="L4648" s="82"/>
      <c r="M4648" s="82"/>
      <c r="N4648" s="82"/>
      <c r="O4648" s="82"/>
      <c r="P4648" s="82">
        <v>2.9</v>
      </c>
      <c r="Q4648" s="82"/>
      <c r="R4648" s="82"/>
      <c r="S4648" s="82"/>
      <c r="T4648" s="82"/>
      <c r="U4648" s="82"/>
      <c r="V4648" s="82"/>
      <c r="W4648" s="82"/>
      <c r="X4648" s="82"/>
      <c r="Y4648" s="82"/>
      <c r="Z4648" s="82"/>
      <c r="AA4648" s="82"/>
      <c r="AB4648" s="82"/>
      <c r="AC4648" s="35"/>
      <c r="AD4648" s="35"/>
      <c r="AE4648" s="35"/>
      <c r="AF4648" s="35"/>
      <c r="AG4648" s="35"/>
      <c r="AH4648" s="35"/>
      <c r="AI4648" s="35"/>
      <c r="AJ4648" s="35"/>
      <c r="AK4648" s="35"/>
      <c r="AL4648" s="35"/>
      <c r="AM4648" s="241"/>
      <c r="AN4648" s="241"/>
      <c r="AO4648" s="241"/>
      <c r="AP4648" s="241"/>
      <c r="AQ4648" s="241"/>
      <c r="AR4648" s="241"/>
      <c r="AS4648" s="241"/>
      <c r="AT4648" s="257"/>
      <c r="AU4648" s="257"/>
      <c r="AV4648" s="260"/>
      <c r="AW4648" s="260"/>
      <c r="AX4648" s="257"/>
      <c r="AY4648" s="257"/>
      <c r="AZ4648" s="257"/>
      <c r="BA4648" s="257"/>
      <c r="BB4648" s="257"/>
      <c r="BC4648" s="257"/>
      <c r="BD4648" s="257"/>
      <c r="BE4648" s="257"/>
      <c r="BF4648" s="257"/>
      <c r="BG4648" s="257"/>
      <c r="BH4648" s="257"/>
      <c r="BI4648" s="257"/>
      <c r="BJ4648" s="257"/>
      <c r="BK4648" s="257"/>
      <c r="BL4648" s="263"/>
      <c r="BM4648" s="263"/>
      <c r="BN4648" s="263"/>
      <c r="BO4648" s="263"/>
      <c r="BP4648" s="263"/>
      <c r="BQ4648" s="263"/>
      <c r="BR4648" s="271"/>
      <c r="BS4648" s="271"/>
      <c r="BT4648" s="271"/>
      <c r="BU4648" s="271"/>
      <c r="BV4648" s="271"/>
      <c r="BW4648" s="271"/>
      <c r="BX4648" s="257"/>
      <c r="BY4648" s="257"/>
      <c r="BZ4648" s="257"/>
      <c r="CA4648" s="268"/>
      <c r="CB4648" s="268"/>
      <c r="CC4648" s="275"/>
      <c r="CD4648" s="268"/>
      <c r="CE4648" s="268"/>
      <c r="CF4648" s="268"/>
      <c r="CG4648" s="268"/>
      <c r="CH4648" s="268"/>
      <c r="CI4648" s="268"/>
      <c r="CJ4648" s="268"/>
      <c r="CK4648" s="268"/>
      <c r="CL4648" s="265"/>
      <c r="CM4648" s="272"/>
      <c r="CN4648" s="264"/>
      <c r="CO4648" s="125"/>
      <c r="CP4648" s="226"/>
      <c r="CQ4648" s="226"/>
      <c r="CR4648" s="226"/>
      <c r="CS4648" s="90"/>
      <c r="CT4648" s="90"/>
      <c r="CU4648" s="90"/>
      <c r="CV4648" s="90"/>
      <c r="CW4648" s="90"/>
      <c r="CX4648" s="90"/>
      <c r="CY4648" s="90"/>
      <c r="CZ4648" s="90"/>
      <c r="DA4648" s="90"/>
      <c r="DB4648" s="70"/>
      <c r="DC4648" s="70"/>
      <c r="DD4648" s="70"/>
      <c r="DE4648" s="70"/>
      <c r="DF4648" s="70"/>
      <c r="DG4648" s="70"/>
      <c r="DH4648" s="70"/>
      <c r="DI4648" s="70"/>
      <c r="DJ4648" s="70"/>
      <c r="DK4648" s="70"/>
      <c r="DL4648" s="70"/>
      <c r="DM4648" s="70"/>
      <c r="DN4648" s="70"/>
    </row>
    <row r="4649" spans="1:118" ht="14.25" customHeight="1">
      <c r="A4649" s="227">
        <f t="shared" si="1399"/>
        <v>576</v>
      </c>
      <c r="B4649" s="230" t="s">
        <v>999</v>
      </c>
      <c r="C4649" s="233" t="s">
        <v>1000</v>
      </c>
      <c r="D4649" s="236" t="s">
        <v>1266</v>
      </c>
      <c r="E4649" s="236" t="s">
        <v>503</v>
      </c>
      <c r="F4649" s="253" t="s">
        <v>80</v>
      </c>
      <c r="G4649" s="254"/>
      <c r="H4649" s="82" t="s">
        <v>69</v>
      </c>
      <c r="I4649" s="82"/>
      <c r="J4649" s="82" t="s">
        <v>73</v>
      </c>
      <c r="K4649" s="82" t="s">
        <v>73</v>
      </c>
      <c r="L4649" s="82" t="s">
        <v>73</v>
      </c>
      <c r="M4649" s="82" t="s">
        <v>73</v>
      </c>
      <c r="N4649" s="82" t="s">
        <v>73</v>
      </c>
      <c r="O4649" s="82"/>
      <c r="P4649" s="82" t="s">
        <v>61</v>
      </c>
      <c r="Q4649" s="82" t="s">
        <v>61</v>
      </c>
      <c r="R4649" s="82" t="s">
        <v>61</v>
      </c>
      <c r="S4649" s="82" t="s">
        <v>61</v>
      </c>
      <c r="T4649" s="82" t="s">
        <v>61</v>
      </c>
      <c r="U4649" s="82" t="s">
        <v>67</v>
      </c>
      <c r="V4649" s="82"/>
      <c r="W4649" s="82" t="s">
        <v>60</v>
      </c>
      <c r="X4649" s="82" t="s">
        <v>60</v>
      </c>
      <c r="Y4649" s="82" t="s">
        <v>60</v>
      </c>
      <c r="Z4649" s="82" t="s">
        <v>60</v>
      </c>
      <c r="AA4649" s="82" t="s">
        <v>60</v>
      </c>
      <c r="AB4649" s="82" t="s">
        <v>60</v>
      </c>
      <c r="AC4649" s="82"/>
      <c r="AD4649" s="82" t="s">
        <v>60</v>
      </c>
      <c r="AE4649" s="82" t="s">
        <v>60</v>
      </c>
      <c r="AF4649" s="82" t="s">
        <v>60</v>
      </c>
      <c r="AG4649" s="82" t="s">
        <v>60</v>
      </c>
      <c r="AH4649" s="82" t="s">
        <v>60</v>
      </c>
      <c r="AI4649" s="82" t="s">
        <v>1471</v>
      </c>
      <c r="AJ4649" s="82"/>
      <c r="AK4649" s="82" t="s">
        <v>61</v>
      </c>
      <c r="AL4649" s="82" t="s">
        <v>61</v>
      </c>
      <c r="AM4649" s="239">
        <f>COUNTIF(H4649:AL4649,"PH")+COUNTIF(H4649:AL4649,"PH/L")+COUNTIF(H4649:AL4649,"PM")</f>
        <v>0</v>
      </c>
      <c r="AN4649" s="239">
        <f>COUNTIF(H4649:AL4649,"PD")+COUNTIF(H4649:AL4649,"PDD")+COUNTIF(H4649:AL4649,"P/DS")/2+COUNTIF(H4649:AL4649,"PMD")</f>
        <v>0</v>
      </c>
      <c r="AO4649" s="239">
        <f>COUNTIF(H4649:AL4649,"PN")+COUNTIF(H4649:AL4649,"P/NS")/2+COUNTIF(H4649:AL4649,"PH")+COUNTIF(H4649:AL4649,"PH/F")/2+COUNTIF(H4649:AL4649,"PH/L")/2+COUNTIF(H4649:AL4649,"PM")</f>
        <v>0</v>
      </c>
      <c r="AP4649" s="239">
        <f>COUNTIF(H4649:AL4649,"BH")+COUNTIF(H4649:AL4649,"AL/BL")+COUNTIF(H4649:AL4649,"UL/BL")+COUNTIF(H4649:AL4649,"BM")</f>
        <v>0</v>
      </c>
      <c r="AQ4649" s="239">
        <f>COUNTIF(H4649:AL4649,"DS")+COUNTIF(H4649:AL4649,"AL/DS")/2+COUNTIF(H4649:AL4649,"UL/DS")/2+COUNTIF(H4649:AL4649,"CT")+COUNTIF(H4649:AL4649,"MD")</f>
        <v>11.5</v>
      </c>
      <c r="AR4649" s="239">
        <f>COUNTIF(H4649:AL4649,"NS")+COUNTIF(H4649:AL4649,"AL/NS")/2+COUNTIF(H4649:AL4649,"UL/NS")/2+COUNTIF(H4649:AL4649,"BH")+COUNTIF(H4649:AL4649,"AL/BF")/2+COUNTIF(H4649:AL4649,"AL/BL")/2+COUNTIF(H4649:AL4649,"UL/BL")/2+COUNTIF(H4649:AL4649,"UL/BF")/2+COUNTIF(H4649:AL4649,"BM")</f>
        <v>7</v>
      </c>
      <c r="AS4649" s="239">
        <f>COUNTIF(H4649:AL4649,"AL")+COUNTIF(H4649:AL4649,"AL/DS")/2+COUNTIF(H4649:AL4649,"AL/NS")/2+COUNTIF(H4649:AL4649,"NH")+COUNTIF(H4649:AL4649,"SL")+COUNTIF(H4649:AL4649,"NHD")+COUNTIF(H4649:AL4649,"B")+COUNTIF(H4649:AL4649,"HL")+COUNTIF(H4649:AL4649,"AL/BF")/2+COUNTIF(H4649:AL4649,"AL/BL")/2</f>
        <v>2</v>
      </c>
      <c r="AT4649" s="255">
        <f>COUNTIF(H4649:AL4649,"PD")+COUNTIF(H4649:AL4649,"PN")+COUNTIF(H4649:AL4649,"P/DS")/2+COUNTIF(H4649:AL4649,"P/NS")/2+COUNTIF(H4649:AL4649,"DS")+COUNTIF(H4649:AL4649,"NS")+COUNTIF(H4649:AL4649,"AL")+COUNTIF(H4649:AL4649,"AL/DS")+COUNTIF(H4649:AL4649,"AL/NS")+COUNTIF(H4649:AL4649,"NH")+COUNTIF(H4649:AL4649,"SL")+COUNTIF(H4649:AL4649,"UL/DS")/2+COUNTIF(H4649:AL4649,"UL/NS")/2+COUNTIF(H4649:AL4649,"CT")+COUNTIF(H4649:AL4649,"NHD")+COUNTIF(H4649:AL4649,"PDD")+COUNTIF(H4649:AL4649,"B")+COUNTIF(H4649:AL4649,"HL")+COUNTIF(H4649:AL4649,"PH")+COUNTIF(H4649:AL4649,"BH")+COUNTIF(H4649:AL4649,"AL/BF")+COUNTIF(H4649:AL4649,"AL/BL")+COUNTIF(H4649:AL4649,"UL/BF")/2+COUNTIF(H4649:AL4649,"UL/BL")/2+COUNTIF(H4649:AL4649,"PH/F")/2+COUNTIF(H4649:AL4649,"PH/L")/2+COUNTIF(H4649:AL4649,"MD")+COUNTIF(H4649:AL4649,"PMD")+COUNTIF(H4649:AL4649,"PM")+COUNTIF(H4649:AL4649,"BM")</f>
        <v>20.5</v>
      </c>
      <c r="AU4649" s="255">
        <f>COUNTIF(H4649:AL4649,"P/DS")/2+COUNTIF(H4649:AL4649,"P/NS")/2+COUNTIF(H4649:AL4649,"IL")+COUNTIF(H4649:AL4649,"NL")+COUNTIF(H4649:AL4649,"UL")+COUNTIF(H4649:AL4649,"UL/DS")/2+COUNTIF(H4649:AL4649,"UL/NS")/2+COUNTIF(H4649:AL4649,"KT")+COUNTIF(H4649:AL4649,"UL/BF")/2+COUNTIF(H4649:AL4649,"UL/BL")/2+COUNTIF(H4649:AL4649,"PH/F")/2+COUNTIF(H4649:AL4649,"PH/L")/2+COUNTIF(H4649:AL4649,"NB")</f>
        <v>5.5</v>
      </c>
      <c r="AV4649" s="258">
        <f>COUNTIF(H4649:AL4649,"PN")+COUNTIF(H4649:AL4649,"TVD")+COUNTIF(H4649:AL4649,"PH")+COUNTIF(H4649:AL4649,"PM")+COUNTIF(H4649:AL4649,"PDD")-COUNTIFS(H4649:AL4649,"PN",H4656:AL4656,"&gt;=3")-COUNTIFS(H4649:AL4649,"PM",H4656:AL4656,"&gt;=3")</f>
        <v>0</v>
      </c>
      <c r="AW4649" s="258">
        <f>COUNTIF(H4649:AL4649,"NS")+COUNTIF(H4649:AL4649,"D")+COUNTIF(H4649:AL4649,"BH")+COUNTIF(H4649:AL4649,"NHD")+COUNTIF(H4649:AL4649,"BM")-COUNTIFS(H4649:AL4649,"NS",H4656:AL4656,"&gt;=3")-COUNTIFS(H4649:AL4649,"BH",H4656:AL4656,"&gt;=3")-COUNTIFS(H4649:AL4649,"BM",H4656:AL4656,"&gt;=3")</f>
        <v>7</v>
      </c>
      <c r="AX4649" s="255">
        <f>COUNTIF(H4649:AL4649,"AL")+COUNTIF(H4649:AL4649,"AL/DS")/2+COUNTIF(H4649:AL4649,"AL/NS")/2+COUNTIF(H4649:AL4649,"AL/BF")+COUNTIF(H4649:AL4649,"AL/BL")/2</f>
        <v>1</v>
      </c>
      <c r="AY4649" s="255">
        <f>COUNTIF(H4649:AL4649,"SL")</f>
        <v>0</v>
      </c>
      <c r="AZ4649" s="255">
        <f>COUNTIF(H4649:AL4649,"NH")</f>
        <v>1</v>
      </c>
      <c r="BA4649" s="255">
        <f>COUNTIF(H4649:AL4649,"HL")</f>
        <v>0</v>
      </c>
      <c r="BB4649" s="255">
        <f>COUNTIF(G4649:AL4649,"P/DS")/2+COUNTIF(G4649:AL4649,"P/NS")/2+COUNTIF(G4649:AL4649,"UL")+COUNTIF(G4649:AL4649,"UL/DS")/2+COUNTIF(G4649:AL4649,"UL/NS")/2+COUNTIF(G4649:AL4649,"UL/BL")/2+COUNTIF(G4649:AL4649,"UL/BF")/2+COUNTIF(G4649:AL4649,"PH/F")/2+COUNTIF(G4649:AL4649,"PH/L")/2</f>
        <v>0.5</v>
      </c>
      <c r="BC4649" s="255">
        <f>COUNTIF(H4649:AL4649,"NB")</f>
        <v>0</v>
      </c>
      <c r="BD4649" s="255">
        <f>COUNTIF(H4649:AL4649,"NL")</f>
        <v>0</v>
      </c>
      <c r="BE4649" s="255">
        <f>COUNTIF(H4649:AL4649,"IL")</f>
        <v>5</v>
      </c>
      <c r="BF4649" s="255">
        <f>COUNTIF(H4649:AL4649,"KT")</f>
        <v>0</v>
      </c>
      <c r="BG4649" s="255">
        <f>COUNTIF(H4649:AL4649,"L70")</f>
        <v>0</v>
      </c>
      <c r="BH4649" s="255">
        <f>COUNTIF(H4649:AL4649,"MD")</f>
        <v>0</v>
      </c>
      <c r="BI4649" s="255">
        <f>COUNTIF(H4649:AL4649,"PMD")</f>
        <v>0</v>
      </c>
      <c r="BJ4649" s="255">
        <f>COUNTIF(H4649:AL4649,"PM")</f>
        <v>0</v>
      </c>
      <c r="BK4649" s="255">
        <f>COUNTIF(H4649:AL4649,"BM")</f>
        <v>0</v>
      </c>
      <c r="BL4649" s="261">
        <f>SUMIF(H4649:AL4649,"PD",H4650:AL4650)+SUMIF(H4649:AL4649,"PN",H4650:AL4650)+SUMIF(H4649:AL4649,"P/DS",H4650:AL4650)+SUMIF(H4649:AL4649,"PN/F",H4650:AL4650)+SUMIF(H4649:AL4649,"PN/L",H4650:AL4650)+SUMIF(H4649:AL4649,"TV",H4650:AL4650)+SUMIF(H4649:AL4649,"TVD",H4650:AL4650)+SUMIF(H4649:AL4649,"PDD",H4650:AL4650)</f>
        <v>0</v>
      </c>
      <c r="BM4649" s="261">
        <f>SUMIF(H4649:AL4649,"PD",H4651:AL4651)+SUMIF(H4649:AL4649,"PN",H4651:AL4651)+SUMIF(H4649:AL4649,"P/DS",H4651:AL4651)+SUMIF(H4649:AL4649,"PN/F",H4651:AL4651)+SUMIF(H4649:AL4649,"PN/L",H4651:AL4651)+SUMIF(H4649:AL4649,"TV",H4651:AL4651)+SUMIF(H4649:AL4649,"TVD",H4651:AL4651)+SUMIF(H4649:AL4649,"PDD",H4651:AL4651)+SUMIF(H4649:AL4649,"PMD",H4651:AL4651)</f>
        <v>0</v>
      </c>
      <c r="BN4649" s="261">
        <f>SUMIF(H4649:AL4649,"PD",H4652:AL4652)+SUMIF(H4649:AL4649,"PN",H4652:AL4652)+SUMIF(H4649:AL4649,"P/DS",H4652:AL4652)+SUMIF(H4649:AL4649,"PN/F",H4652:AL4652)+SUMIF(H4649:AL4649,"PN/L",H4652:AL4652)+SUMIF(H4649:AL4649,"TV",H4652:AL4652)+SUMIF(H4649:AL4649,"TVD",H4652:AL4652)</f>
        <v>0</v>
      </c>
      <c r="BO4649" s="261">
        <f>SUMIF(H4649:AL4649,"PD",H4653:AL4653)+SUMIF(H4649:AL4649,"PN",H4653:AL4653)+SUMIF(H4649:AL4649,"P/DS",H4653:AL4653)+SUMIF(H4649:AL4649,"PN/F",H4653:AL4653)+SUMIF(H4649:AL4649,"PN/L",H4653:AL4653)+SUMIF(H4649:AL4649,"TV",H4653:AL4653)+SUMIF(H4649:AL4649,"TVD",H4653:AL4653)</f>
        <v>0</v>
      </c>
      <c r="BP4649" s="261">
        <f>SUMIF(H4649:AL4649,"PD",H4654:AL4654)+SUMIF(H4649:AL4649,"PN",H4654:AL4654)+SUMIF(H4649:AL4649,"P/DS",H4654:AL4654)+SUMIF(H4649:AL4649,"PN/F",H4654:AL4654)+SUMIF(H4649:AL4649,"PN/L",H4654:AL4654)+SUMIF(H4649:AL4649,"TV",H4654:AL4654)+SUMIF(H4649:AL4649,"TVD",H4654:AL4654)+SUMIF(H4649:AL4649,"PDD",H4654:AL4654)+SUMIF(H4649:AL4649,"PH",H4654:AL4654)+SUMIF(H4649:AL4649,"PM",H4654:AL4654)</f>
        <v>0</v>
      </c>
      <c r="BQ4649" s="261">
        <f>SUMIF(H4649:AL4649,"PD",H4655:AL4655)+SUMIF(H4649:AL4649,"PN",H4655:AL4655)+SUMIF(H4649:AL4649,"P/DS",H4655:AL4655)+SUMIF(H4649:AL4649,"PN/F",H4655:AL4655)+SUMIF(H4649:AL4649,"PN/L",H4655:AL4655)+SUMIF(H4649:AL4649,"TV",H4655:AL4655)+SUMIF(H4649:AL4649,"TVD",H4655:AL4655)+SUMIF(H4649:AL4649,"PDD",H4655:AL4655)+SUMIF(H4649:AL4649,"PH",H4655:AL4655)+SUMIF(H4649:AL4649,"PM",H4655:AL4655)</f>
        <v>0</v>
      </c>
      <c r="BR4649" s="269">
        <f>SUM(H4650:AL4650)-BL4649</f>
        <v>18.5</v>
      </c>
      <c r="BS4649" s="269">
        <f>SUM(H4651:AL4651)-BM4649</f>
        <v>2.5</v>
      </c>
      <c r="BT4649" s="269">
        <f>SUM(H4652:AL4652)-BN4649</f>
        <v>0</v>
      </c>
      <c r="BU4649" s="269">
        <f>SUM(H4653:AL4653)-BO4649</f>
        <v>0</v>
      </c>
      <c r="BV4649" s="269">
        <f>SUM(H4654:AL4654)-BP4649</f>
        <v>0</v>
      </c>
      <c r="BW4649" s="269">
        <f>SUM(H4655:AL4655)-BQ4649</f>
        <v>0</v>
      </c>
      <c r="BX4649" s="255">
        <f>SUMIF(H4649:AL4649,"PD",H4656:AL4656)+SUMIF(H4649:AL4649,"PN",H4656:AL4656)+SUMIF(H4649:AL4649,"P/DS",H4656:AL4656)+SUMIF(H4649:AL4649,"PN/F",H4656:AL4656)+SUMIF(H4649:AL4649,"PN/L",H4656:AL4656)</f>
        <v>0</v>
      </c>
      <c r="BY4649" s="255">
        <f>SUM(H4656:AL4656)-BX4649</f>
        <v>0</v>
      </c>
      <c r="BZ4649" s="255">
        <f t="shared" ref="BZ4649" si="1410">+SUM(BL4649:BW4656)</f>
        <v>21</v>
      </c>
      <c r="CA4649" s="266">
        <f>(COUNTIFS(H4649:AL4649,"PD",H4650:AL4650,"&gt;=2"))*0.5-IF(CN4649="VP",COUNTIFS($H$16:$AL$16,"SAT",H4649:AL4649,"PD",H4650:AL4650,"&gt;=2"))*0.5</f>
        <v>0</v>
      </c>
      <c r="CB4649" s="266">
        <f>(COUNTIFS(H4649:AL4649,"PN",H4651:AL4651,"&gt;=0.5",H4650:AL4650,"&gt;=1.5"))*0.5+COUNTIFS(H4649:AL4649,"PDD",H4651:AL4651,"&gt;=0.5",H4650:AL4650,"&gt;=1.5")*0.5</f>
        <v>0</v>
      </c>
      <c r="CC4649" s="273">
        <f>(COUNTIFS(H4649:AL4649,"TV",H4651:AL4651,"&gt;=10"))*0.5+(COUNTIFS(H4649:AL4649,"PMD",H4651:AL4651,"&gt;=2"))*0.5</f>
        <v>0</v>
      </c>
      <c r="CD4649" s="266">
        <f>(COUNTIFS(H4649:AL4649,"TVD",H4653:AL4653,"&gt;=6.5",H4651:AL4651,"&gt;=3.5"))*0.5</f>
        <v>0</v>
      </c>
      <c r="CE4649" s="266">
        <f>(COUNTIFS(H4649:AL4649,"PD",H4654:AL4654,"&gt;=10"))*0.5</f>
        <v>0</v>
      </c>
      <c r="CF4649" s="266">
        <f>(COUNTIFS(H4649:AL4649,"PDD",H4654:AL4654,"&gt;=3.5",H4655:AL4655,"&gt;=6.5")+COUNTIFS(H4649:AL4649,"PH",H4655:AL4655,"&gt;=0.5",H4654:AL4654,"&gt;=1.5")+COUNTIFS(H4649:AL4649,"PM",H4655:AL4655,"&gt;=0.5",H4654:AL4654,"&gt;=1.5"))*0.5</f>
        <v>0</v>
      </c>
      <c r="CG4649" s="266">
        <f>(COUNTIFS(H4649:AL4649,"DS",H4650:AL4650,"&gt;=2")+COUNTIFS(H4649:AL4649,"AL/DS",H4650:AL4650,"&gt;=2"))*0.5-IF(CN4649="VP",COUNTIFS($H$16:$AL$16,"SAT",H4649:AL4649,"DS",H4650:AL4650,"&gt;=2"))*0.5</f>
        <v>2</v>
      </c>
      <c r="CH4649" s="266">
        <f>(COUNTIFS(H4649:AL4649,"NS",H4651:AL4651,"&gt;=0.5",H4650:AL4650,"&gt;=1.5")+COUNTIFS(H4649:AL4649,"AL/NS",H4651:AL4651,"&gt;=0.5",H4650:AL4650,"&gt;=1.5")+COUNTIFS(H4649:AL4649,"NHD",H4651:AL4651,"&gt;=4.5",H4654:AL4654,"&gt;=2",H4650:AL4650,"&gt;=1.5"))*0.5</f>
        <v>2</v>
      </c>
      <c r="CI4649" s="266">
        <f>(COUNTIF(H4651:AL4651,"&gt;=10")+COUNTIFS(H4649:AL4649,"MD",H4651:AL4651,"&gt;=2")-COUNTIFS(H4649:AL4649,"TV",H4651:AL4651,"&gt;=10"))*0.5</f>
        <v>0</v>
      </c>
      <c r="CJ4649" s="266">
        <f>(COUNTIFS(H4649:AL4649,"D",H4653:AL4653,"&gt;=6.5",H4651:AL4651,"&gt;=3.5"))*0.5</f>
        <v>0</v>
      </c>
      <c r="CK4649" s="266">
        <f>(COUNTIF(H4654:AL4654,"&gt;=10")-COUNTIFS(H4649:AL4649,"PD",H4654:AL4654,"&gt;=10"))*0.5</f>
        <v>0</v>
      </c>
      <c r="CL4649" s="265">
        <f>(COUNTIFS(H4649:AL4649,"NHD",H4654:AL4654,"&gt;=3.5",H4655:AL4655,"&gt;=6.5")+COUNTIFS(H4649:AL4649,"BH",H4654:AL4654,"&gt;=1.5",H4655:AL4655,"&gt;=0.5")+COUNTIFS(H4649:AL4649,"BM",H4654:AL4654,"&gt;=1.5",H4655:AL4655,"&gt;=0.5")+COUNTIFS(H4649:AL4649,"D",H4654:AL4654,"&gt;=1.5",H4655:AL4655,"&gt;=0.5"))*0.5</f>
        <v>0</v>
      </c>
      <c r="CM4649" s="272"/>
      <c r="CN4649" s="264" t="s">
        <v>723</v>
      </c>
      <c r="CO4649" s="125">
        <f t="shared" ref="CO4649" si="1411">+AM4649+AN4649+AO4649+AP4649+AQ4649+AR4649+AS4649+AU4649+BG4649</f>
        <v>26</v>
      </c>
      <c r="CP4649" s="225">
        <f>+SUM(I4650:I4655)-I4656</f>
        <v>0</v>
      </c>
      <c r="CQ4649" s="225">
        <f>+SUM(J4650:J4655)-J4656</f>
        <v>0</v>
      </c>
      <c r="CR4649" s="225">
        <f>+SUM(K4650:K4655)-K4656</f>
        <v>0</v>
      </c>
      <c r="CS4649" s="90"/>
      <c r="CT4649" s="90"/>
      <c r="CU4649" s="90"/>
      <c r="CV4649" s="90"/>
      <c r="CW4649" s="90"/>
      <c r="CX4649" s="90"/>
      <c r="CY4649" s="90"/>
      <c r="CZ4649" s="90"/>
      <c r="DA4649" s="90"/>
      <c r="DB4649" s="70"/>
      <c r="DC4649" s="70"/>
      <c r="DD4649" s="70"/>
      <c r="DE4649" s="70"/>
      <c r="DF4649" s="70"/>
      <c r="DG4649" s="70"/>
      <c r="DH4649" s="70"/>
      <c r="DI4649" s="70"/>
      <c r="DJ4649" s="70"/>
      <c r="DK4649" s="70"/>
      <c r="DL4649" s="70"/>
      <c r="DM4649" s="70"/>
      <c r="DN4649" s="70"/>
    </row>
    <row r="4650" spans="1:118" ht="14.25" customHeight="1">
      <c r="A4650" s="228"/>
      <c r="B4650" s="231"/>
      <c r="C4650" s="234"/>
      <c r="D4650" s="237"/>
      <c r="E4650" s="237"/>
      <c r="F4650" s="242" t="s">
        <v>82</v>
      </c>
      <c r="G4650" s="71">
        <v>1.5</v>
      </c>
      <c r="H4650" s="83"/>
      <c r="I4650" s="83"/>
      <c r="J4650" s="83"/>
      <c r="K4650" s="83"/>
      <c r="L4650" s="83"/>
      <c r="M4650" s="83"/>
      <c r="N4650" s="83"/>
      <c r="O4650" s="83"/>
      <c r="P4650" s="83">
        <v>1.5</v>
      </c>
      <c r="Q4650" s="83">
        <v>2</v>
      </c>
      <c r="R4650" s="83">
        <v>2</v>
      </c>
      <c r="S4650" s="83">
        <v>1</v>
      </c>
      <c r="T4650" s="83">
        <v>2</v>
      </c>
      <c r="U4650" s="83"/>
      <c r="V4650" s="83"/>
      <c r="W4650" s="83">
        <v>2.5</v>
      </c>
      <c r="X4650" s="83">
        <v>2.5</v>
      </c>
      <c r="Y4650" s="83">
        <v>2.5</v>
      </c>
      <c r="Z4650" s="83"/>
      <c r="AA4650" s="83">
        <v>2.5</v>
      </c>
      <c r="AB4650" s="83"/>
      <c r="AC4650" s="79"/>
      <c r="AD4650" s="79"/>
      <c r="AE4650" s="79"/>
      <c r="AF4650" s="79"/>
      <c r="AG4650" s="79"/>
      <c r="AH4650" s="79"/>
      <c r="AI4650" s="79"/>
      <c r="AJ4650" s="79"/>
      <c r="AK4650" s="79"/>
      <c r="AL4650" s="79"/>
      <c r="AM4650" s="240"/>
      <c r="AN4650" s="240"/>
      <c r="AO4650" s="240"/>
      <c r="AP4650" s="240"/>
      <c r="AQ4650" s="240"/>
      <c r="AR4650" s="240"/>
      <c r="AS4650" s="240"/>
      <c r="AT4650" s="256"/>
      <c r="AU4650" s="256"/>
      <c r="AV4650" s="259"/>
      <c r="AW4650" s="259"/>
      <c r="AX4650" s="256"/>
      <c r="AY4650" s="256"/>
      <c r="AZ4650" s="256"/>
      <c r="BA4650" s="256"/>
      <c r="BB4650" s="256"/>
      <c r="BC4650" s="256"/>
      <c r="BD4650" s="256"/>
      <c r="BE4650" s="256"/>
      <c r="BF4650" s="256"/>
      <c r="BG4650" s="256"/>
      <c r="BH4650" s="256"/>
      <c r="BI4650" s="256"/>
      <c r="BJ4650" s="256"/>
      <c r="BK4650" s="256"/>
      <c r="BL4650" s="262"/>
      <c r="BM4650" s="262"/>
      <c r="BN4650" s="262"/>
      <c r="BO4650" s="262"/>
      <c r="BP4650" s="262"/>
      <c r="BQ4650" s="262"/>
      <c r="BR4650" s="270"/>
      <c r="BS4650" s="270"/>
      <c r="BT4650" s="270"/>
      <c r="BU4650" s="270"/>
      <c r="BV4650" s="270"/>
      <c r="BW4650" s="270"/>
      <c r="BX4650" s="256"/>
      <c r="BY4650" s="256"/>
      <c r="BZ4650" s="256"/>
      <c r="CA4650" s="267"/>
      <c r="CB4650" s="267"/>
      <c r="CC4650" s="274"/>
      <c r="CD4650" s="267"/>
      <c r="CE4650" s="267"/>
      <c r="CF4650" s="267"/>
      <c r="CG4650" s="267"/>
      <c r="CH4650" s="267"/>
      <c r="CI4650" s="267"/>
      <c r="CJ4650" s="267"/>
      <c r="CK4650" s="267"/>
      <c r="CL4650" s="265"/>
      <c r="CM4650" s="272"/>
      <c r="CN4650" s="264"/>
      <c r="CO4650" s="125"/>
      <c r="CP4650" s="226"/>
      <c r="CQ4650" s="226"/>
      <c r="CR4650" s="226"/>
      <c r="CS4650" s="90"/>
      <c r="CT4650" s="90"/>
      <c r="CU4650" s="90"/>
      <c r="CV4650" s="90"/>
      <c r="CW4650" s="90"/>
      <c r="CX4650" s="90"/>
      <c r="CY4650" s="90"/>
      <c r="CZ4650" s="90"/>
      <c r="DA4650" s="90"/>
      <c r="DB4650" s="70"/>
      <c r="DC4650" s="70"/>
      <c r="DD4650" s="70"/>
      <c r="DE4650" s="70"/>
      <c r="DF4650" s="70"/>
      <c r="DG4650" s="70"/>
      <c r="DH4650" s="70"/>
      <c r="DI4650" s="70"/>
      <c r="DJ4650" s="70"/>
      <c r="DK4650" s="70"/>
      <c r="DL4650" s="70"/>
      <c r="DM4650" s="70"/>
      <c r="DN4650" s="70"/>
    </row>
    <row r="4651" spans="1:118">
      <c r="A4651" s="228"/>
      <c r="B4651" s="231"/>
      <c r="C4651" s="234"/>
      <c r="D4651" s="237"/>
      <c r="E4651" s="237"/>
      <c r="F4651" s="243"/>
      <c r="G4651" s="72">
        <v>2</v>
      </c>
      <c r="H4651" s="84"/>
      <c r="I4651" s="84"/>
      <c r="J4651" s="84"/>
      <c r="K4651" s="84"/>
      <c r="L4651" s="84"/>
      <c r="M4651" s="84"/>
      <c r="N4651" s="84"/>
      <c r="O4651" s="84"/>
      <c r="P4651" s="84">
        <v>0.5</v>
      </c>
      <c r="Q4651" s="84">
        <v>0.5</v>
      </c>
      <c r="R4651" s="84">
        <v>0.5</v>
      </c>
      <c r="S4651" s="84">
        <v>0.5</v>
      </c>
      <c r="T4651" s="84">
        <v>0.5</v>
      </c>
      <c r="U4651" s="84"/>
      <c r="V4651" s="84"/>
      <c r="W4651" s="84"/>
      <c r="X4651" s="84"/>
      <c r="Y4651" s="84"/>
      <c r="Z4651" s="84"/>
      <c r="AA4651" s="84"/>
      <c r="AB4651" s="84"/>
      <c r="AC4651" s="80"/>
      <c r="AD4651" s="80"/>
      <c r="AE4651" s="80"/>
      <c r="AF4651" s="80"/>
      <c r="AG4651" s="80"/>
      <c r="AH4651" s="80"/>
      <c r="AI4651" s="80"/>
      <c r="AJ4651" s="80"/>
      <c r="AK4651" s="80"/>
      <c r="AL4651" s="80"/>
      <c r="AM4651" s="240"/>
      <c r="AN4651" s="240"/>
      <c r="AO4651" s="240"/>
      <c r="AP4651" s="240"/>
      <c r="AQ4651" s="240"/>
      <c r="AR4651" s="240"/>
      <c r="AS4651" s="240"/>
      <c r="AT4651" s="256"/>
      <c r="AU4651" s="256"/>
      <c r="AV4651" s="259"/>
      <c r="AW4651" s="259"/>
      <c r="AX4651" s="256"/>
      <c r="AY4651" s="256"/>
      <c r="AZ4651" s="256"/>
      <c r="BA4651" s="256"/>
      <c r="BB4651" s="256"/>
      <c r="BC4651" s="256"/>
      <c r="BD4651" s="256"/>
      <c r="BE4651" s="256"/>
      <c r="BF4651" s="256"/>
      <c r="BG4651" s="256"/>
      <c r="BH4651" s="256"/>
      <c r="BI4651" s="256"/>
      <c r="BJ4651" s="256"/>
      <c r="BK4651" s="256"/>
      <c r="BL4651" s="262"/>
      <c r="BM4651" s="262"/>
      <c r="BN4651" s="262"/>
      <c r="BO4651" s="262"/>
      <c r="BP4651" s="262"/>
      <c r="BQ4651" s="262"/>
      <c r="BR4651" s="270"/>
      <c r="BS4651" s="270"/>
      <c r="BT4651" s="270"/>
      <c r="BU4651" s="270"/>
      <c r="BV4651" s="270"/>
      <c r="BW4651" s="270"/>
      <c r="BX4651" s="256"/>
      <c r="BY4651" s="256"/>
      <c r="BZ4651" s="256"/>
      <c r="CA4651" s="267"/>
      <c r="CB4651" s="267"/>
      <c r="CC4651" s="274"/>
      <c r="CD4651" s="267"/>
      <c r="CE4651" s="267"/>
      <c r="CF4651" s="267"/>
      <c r="CG4651" s="267"/>
      <c r="CH4651" s="267"/>
      <c r="CI4651" s="267"/>
      <c r="CJ4651" s="267"/>
      <c r="CK4651" s="267"/>
      <c r="CL4651" s="265"/>
      <c r="CM4651" s="272"/>
      <c r="CN4651" s="264"/>
      <c r="CO4651" s="125"/>
      <c r="CP4651" s="226"/>
      <c r="CQ4651" s="226"/>
      <c r="CR4651" s="226"/>
      <c r="CS4651" s="90"/>
      <c r="CT4651" s="90"/>
      <c r="CU4651" s="90"/>
      <c r="CV4651" s="90"/>
      <c r="CW4651" s="90"/>
      <c r="CX4651" s="90"/>
      <c r="CY4651" s="90"/>
      <c r="CZ4651" s="90"/>
      <c r="DA4651" s="90"/>
      <c r="DB4651" s="70"/>
      <c r="DC4651" s="70"/>
      <c r="DD4651" s="70"/>
      <c r="DE4651" s="70"/>
      <c r="DF4651" s="70"/>
      <c r="DG4651" s="70"/>
      <c r="DH4651" s="70"/>
      <c r="DI4651" s="70"/>
      <c r="DJ4651" s="70"/>
      <c r="DK4651" s="70"/>
      <c r="DL4651" s="70"/>
      <c r="DM4651" s="70"/>
      <c r="DN4651" s="70"/>
    </row>
    <row r="4652" spans="1:118">
      <c r="A4652" s="228"/>
      <c r="B4652" s="231"/>
      <c r="C4652" s="234"/>
      <c r="D4652" s="237"/>
      <c r="E4652" s="237"/>
      <c r="F4652" s="243"/>
      <c r="G4652" s="72">
        <v>2.1</v>
      </c>
      <c r="H4652" s="84"/>
      <c r="I4652" s="84"/>
      <c r="J4652" s="84"/>
      <c r="K4652" s="84"/>
      <c r="L4652" s="84"/>
      <c r="M4652" s="84"/>
      <c r="N4652" s="84"/>
      <c r="O4652" s="84"/>
      <c r="P4652" s="84"/>
      <c r="Q4652" s="84"/>
      <c r="R4652" s="84"/>
      <c r="S4652" s="84"/>
      <c r="T4652" s="84"/>
      <c r="U4652" s="84"/>
      <c r="V4652" s="84"/>
      <c r="W4652" s="84"/>
      <c r="X4652" s="84"/>
      <c r="Y4652" s="84"/>
      <c r="Z4652" s="84"/>
      <c r="AA4652" s="84"/>
      <c r="AB4652" s="84"/>
      <c r="AC4652" s="80"/>
      <c r="AD4652" s="80"/>
      <c r="AE4652" s="80"/>
      <c r="AF4652" s="80"/>
      <c r="AG4652" s="80"/>
      <c r="AH4652" s="80"/>
      <c r="AI4652" s="80"/>
      <c r="AJ4652" s="80"/>
      <c r="AK4652" s="80"/>
      <c r="AL4652" s="80"/>
      <c r="AM4652" s="240"/>
      <c r="AN4652" s="240"/>
      <c r="AO4652" s="240"/>
      <c r="AP4652" s="240"/>
      <c r="AQ4652" s="240"/>
      <c r="AR4652" s="240"/>
      <c r="AS4652" s="240"/>
      <c r="AT4652" s="256"/>
      <c r="AU4652" s="256"/>
      <c r="AV4652" s="259"/>
      <c r="AW4652" s="259"/>
      <c r="AX4652" s="256"/>
      <c r="AY4652" s="256"/>
      <c r="AZ4652" s="256"/>
      <c r="BA4652" s="256"/>
      <c r="BB4652" s="256"/>
      <c r="BC4652" s="256"/>
      <c r="BD4652" s="256"/>
      <c r="BE4652" s="256"/>
      <c r="BF4652" s="256"/>
      <c r="BG4652" s="256"/>
      <c r="BH4652" s="256"/>
      <c r="BI4652" s="256"/>
      <c r="BJ4652" s="256"/>
      <c r="BK4652" s="256"/>
      <c r="BL4652" s="262"/>
      <c r="BM4652" s="262"/>
      <c r="BN4652" s="262"/>
      <c r="BO4652" s="262"/>
      <c r="BP4652" s="262"/>
      <c r="BQ4652" s="262"/>
      <c r="BR4652" s="270"/>
      <c r="BS4652" s="270"/>
      <c r="BT4652" s="270"/>
      <c r="BU4652" s="270"/>
      <c r="BV4652" s="270"/>
      <c r="BW4652" s="270"/>
      <c r="BX4652" s="256"/>
      <c r="BY4652" s="256"/>
      <c r="BZ4652" s="256"/>
      <c r="CA4652" s="267"/>
      <c r="CB4652" s="267"/>
      <c r="CC4652" s="274"/>
      <c r="CD4652" s="267"/>
      <c r="CE4652" s="267"/>
      <c r="CF4652" s="267"/>
      <c r="CG4652" s="267"/>
      <c r="CH4652" s="267"/>
      <c r="CI4652" s="267"/>
      <c r="CJ4652" s="267"/>
      <c r="CK4652" s="267"/>
      <c r="CL4652" s="265"/>
      <c r="CM4652" s="272"/>
      <c r="CN4652" s="264"/>
      <c r="CO4652" s="125"/>
      <c r="CP4652" s="226"/>
      <c r="CQ4652" s="226"/>
      <c r="CR4652" s="226"/>
      <c r="CS4652" s="90"/>
      <c r="CT4652" s="90"/>
      <c r="CU4652" s="90"/>
      <c r="CV4652" s="90"/>
      <c r="CW4652" s="90"/>
      <c r="CX4652" s="90"/>
      <c r="CY4652" s="90"/>
      <c r="CZ4652" s="90"/>
      <c r="DA4652" s="90"/>
      <c r="DB4652" s="70"/>
      <c r="DC4652" s="70"/>
      <c r="DD4652" s="70"/>
      <c r="DE4652" s="70"/>
      <c r="DF4652" s="70"/>
      <c r="DG4652" s="70"/>
      <c r="DH4652" s="70"/>
      <c r="DI4652" s="70"/>
      <c r="DJ4652" s="70"/>
      <c r="DK4652" s="70"/>
      <c r="DL4652" s="70"/>
      <c r="DM4652" s="70"/>
      <c r="DN4652" s="70"/>
    </row>
    <row r="4653" spans="1:118">
      <c r="A4653" s="228"/>
      <c r="B4653" s="231"/>
      <c r="C4653" s="234"/>
      <c r="D4653" s="237"/>
      <c r="E4653" s="237"/>
      <c r="F4653" s="243"/>
      <c r="G4653" s="72">
        <v>2.7</v>
      </c>
      <c r="H4653" s="84"/>
      <c r="I4653" s="84"/>
      <c r="J4653" s="84"/>
      <c r="K4653" s="84"/>
      <c r="L4653" s="84"/>
      <c r="M4653" s="84"/>
      <c r="N4653" s="84"/>
      <c r="O4653" s="84"/>
      <c r="P4653" s="84"/>
      <c r="Q4653" s="84"/>
      <c r="R4653" s="84"/>
      <c r="S4653" s="84"/>
      <c r="T4653" s="84"/>
      <c r="U4653" s="84"/>
      <c r="V4653" s="84"/>
      <c r="W4653" s="84"/>
      <c r="X4653" s="84"/>
      <c r="Y4653" s="84"/>
      <c r="Z4653" s="84"/>
      <c r="AA4653" s="84"/>
      <c r="AB4653" s="84"/>
      <c r="AC4653" s="80"/>
      <c r="AD4653" s="80"/>
      <c r="AE4653" s="80"/>
      <c r="AF4653" s="80"/>
      <c r="AG4653" s="80"/>
      <c r="AH4653" s="80"/>
      <c r="AI4653" s="80"/>
      <c r="AJ4653" s="80"/>
      <c r="AK4653" s="80"/>
      <c r="AL4653" s="80"/>
      <c r="AM4653" s="240"/>
      <c r="AN4653" s="240"/>
      <c r="AO4653" s="240"/>
      <c r="AP4653" s="240"/>
      <c r="AQ4653" s="240"/>
      <c r="AR4653" s="240"/>
      <c r="AS4653" s="240"/>
      <c r="AT4653" s="256"/>
      <c r="AU4653" s="256"/>
      <c r="AV4653" s="259"/>
      <c r="AW4653" s="259"/>
      <c r="AX4653" s="256"/>
      <c r="AY4653" s="256"/>
      <c r="AZ4653" s="256"/>
      <c r="BA4653" s="256"/>
      <c r="BB4653" s="256"/>
      <c r="BC4653" s="256"/>
      <c r="BD4653" s="256"/>
      <c r="BE4653" s="256"/>
      <c r="BF4653" s="256"/>
      <c r="BG4653" s="256"/>
      <c r="BH4653" s="256"/>
      <c r="BI4653" s="256"/>
      <c r="BJ4653" s="256"/>
      <c r="BK4653" s="256"/>
      <c r="BL4653" s="262"/>
      <c r="BM4653" s="262"/>
      <c r="BN4653" s="262"/>
      <c r="BO4653" s="262"/>
      <c r="BP4653" s="262"/>
      <c r="BQ4653" s="262"/>
      <c r="BR4653" s="270"/>
      <c r="BS4653" s="270"/>
      <c r="BT4653" s="270"/>
      <c r="BU4653" s="270"/>
      <c r="BV4653" s="270"/>
      <c r="BW4653" s="270"/>
      <c r="BX4653" s="256"/>
      <c r="BY4653" s="256"/>
      <c r="BZ4653" s="256"/>
      <c r="CA4653" s="267"/>
      <c r="CB4653" s="267"/>
      <c r="CC4653" s="274"/>
      <c r="CD4653" s="267"/>
      <c r="CE4653" s="267"/>
      <c r="CF4653" s="267"/>
      <c r="CG4653" s="267"/>
      <c r="CH4653" s="267"/>
      <c r="CI4653" s="267"/>
      <c r="CJ4653" s="267"/>
      <c r="CK4653" s="267"/>
      <c r="CL4653" s="265"/>
      <c r="CM4653" s="272"/>
      <c r="CN4653" s="264"/>
      <c r="CO4653" s="125"/>
      <c r="CP4653" s="226"/>
      <c r="CQ4653" s="226"/>
      <c r="CR4653" s="226"/>
      <c r="CS4653" s="90"/>
      <c r="CT4653" s="90"/>
      <c r="CU4653" s="90"/>
      <c r="CV4653" s="90"/>
      <c r="CW4653" s="90"/>
      <c r="CX4653" s="90"/>
      <c r="CY4653" s="90"/>
      <c r="CZ4653" s="90"/>
      <c r="DA4653" s="90"/>
      <c r="DB4653" s="70"/>
      <c r="DC4653" s="70"/>
      <c r="DD4653" s="70"/>
      <c r="DE4653" s="70"/>
      <c r="DF4653" s="70"/>
      <c r="DG4653" s="70"/>
      <c r="DH4653" s="70"/>
      <c r="DI4653" s="70"/>
      <c r="DJ4653" s="70"/>
      <c r="DK4653" s="70"/>
      <c r="DL4653" s="70"/>
      <c r="DM4653" s="70"/>
      <c r="DN4653" s="70"/>
    </row>
    <row r="4654" spans="1:118">
      <c r="A4654" s="228"/>
      <c r="B4654" s="231"/>
      <c r="C4654" s="234"/>
      <c r="D4654" s="237"/>
      <c r="E4654" s="237"/>
      <c r="F4654" s="243"/>
      <c r="G4654" s="72">
        <v>3</v>
      </c>
      <c r="H4654" s="84"/>
      <c r="I4654" s="84"/>
      <c r="J4654" s="84"/>
      <c r="K4654" s="84"/>
      <c r="L4654" s="84"/>
      <c r="M4654" s="84"/>
      <c r="N4654" s="84"/>
      <c r="O4654" s="84"/>
      <c r="P4654" s="84"/>
      <c r="Q4654" s="84"/>
      <c r="R4654" s="84"/>
      <c r="S4654" s="84"/>
      <c r="T4654" s="84"/>
      <c r="U4654" s="84"/>
      <c r="V4654" s="84"/>
      <c r="W4654" s="84"/>
      <c r="X4654" s="84"/>
      <c r="Y4654" s="84"/>
      <c r="Z4654" s="84"/>
      <c r="AA4654" s="84"/>
      <c r="AB4654" s="84"/>
      <c r="AC4654" s="80"/>
      <c r="AD4654" s="80"/>
      <c r="AE4654" s="80"/>
      <c r="AF4654" s="80"/>
      <c r="AG4654" s="80"/>
      <c r="AH4654" s="80"/>
      <c r="AI4654" s="80"/>
      <c r="AJ4654" s="80"/>
      <c r="AK4654" s="80"/>
      <c r="AL4654" s="80"/>
      <c r="AM4654" s="240"/>
      <c r="AN4654" s="240"/>
      <c r="AO4654" s="240"/>
      <c r="AP4654" s="240"/>
      <c r="AQ4654" s="240"/>
      <c r="AR4654" s="240"/>
      <c r="AS4654" s="240"/>
      <c r="AT4654" s="256"/>
      <c r="AU4654" s="256"/>
      <c r="AV4654" s="259"/>
      <c r="AW4654" s="259"/>
      <c r="AX4654" s="256"/>
      <c r="AY4654" s="256"/>
      <c r="AZ4654" s="256"/>
      <c r="BA4654" s="256"/>
      <c r="BB4654" s="256"/>
      <c r="BC4654" s="256"/>
      <c r="BD4654" s="256"/>
      <c r="BE4654" s="256"/>
      <c r="BF4654" s="256"/>
      <c r="BG4654" s="256"/>
      <c r="BH4654" s="256"/>
      <c r="BI4654" s="256"/>
      <c r="BJ4654" s="256"/>
      <c r="BK4654" s="256"/>
      <c r="BL4654" s="262"/>
      <c r="BM4654" s="262"/>
      <c r="BN4654" s="262"/>
      <c r="BO4654" s="262"/>
      <c r="BP4654" s="262"/>
      <c r="BQ4654" s="262"/>
      <c r="BR4654" s="270"/>
      <c r="BS4654" s="270"/>
      <c r="BT4654" s="270"/>
      <c r="BU4654" s="270"/>
      <c r="BV4654" s="270"/>
      <c r="BW4654" s="270"/>
      <c r="BX4654" s="256"/>
      <c r="BY4654" s="256"/>
      <c r="BZ4654" s="256"/>
      <c r="CA4654" s="267"/>
      <c r="CB4654" s="267"/>
      <c r="CC4654" s="274"/>
      <c r="CD4654" s="267"/>
      <c r="CE4654" s="267"/>
      <c r="CF4654" s="267"/>
      <c r="CG4654" s="267"/>
      <c r="CH4654" s="267"/>
      <c r="CI4654" s="267"/>
      <c r="CJ4654" s="267"/>
      <c r="CK4654" s="267"/>
      <c r="CL4654" s="265"/>
      <c r="CM4654" s="272"/>
      <c r="CN4654" s="264"/>
      <c r="CO4654" s="125"/>
      <c r="CP4654" s="226"/>
      <c r="CQ4654" s="226"/>
      <c r="CR4654" s="226"/>
      <c r="CS4654" s="90"/>
      <c r="CT4654" s="90"/>
      <c r="CU4654" s="90"/>
      <c r="CV4654" s="90"/>
      <c r="CW4654" s="90"/>
      <c r="CX4654" s="90"/>
      <c r="CY4654" s="90"/>
      <c r="CZ4654" s="90"/>
      <c r="DA4654" s="90"/>
      <c r="DB4654" s="70"/>
      <c r="DC4654" s="70"/>
      <c r="DD4654" s="70"/>
      <c r="DE4654" s="70"/>
      <c r="DF4654" s="70"/>
      <c r="DG4654" s="70"/>
      <c r="DH4654" s="70"/>
      <c r="DI4654" s="70"/>
      <c r="DJ4654" s="70"/>
      <c r="DK4654" s="70"/>
      <c r="DL4654" s="70"/>
      <c r="DM4654" s="70"/>
      <c r="DN4654" s="70"/>
    </row>
    <row r="4655" spans="1:118">
      <c r="A4655" s="228"/>
      <c r="B4655" s="231"/>
      <c r="C4655" s="234"/>
      <c r="D4655" s="237"/>
      <c r="E4655" s="237"/>
      <c r="F4655" s="244"/>
      <c r="G4655" s="73">
        <v>3.9</v>
      </c>
      <c r="H4655" s="85"/>
      <c r="I4655" s="85"/>
      <c r="J4655" s="85"/>
      <c r="K4655" s="85"/>
      <c r="L4655" s="85"/>
      <c r="M4655" s="85"/>
      <c r="N4655" s="85"/>
      <c r="O4655" s="85"/>
      <c r="P4655" s="85"/>
      <c r="Q4655" s="85"/>
      <c r="R4655" s="85"/>
      <c r="S4655" s="85"/>
      <c r="T4655" s="85"/>
      <c r="U4655" s="85"/>
      <c r="V4655" s="85"/>
      <c r="W4655" s="85"/>
      <c r="X4655" s="85"/>
      <c r="Y4655" s="85"/>
      <c r="Z4655" s="85"/>
      <c r="AA4655" s="85"/>
      <c r="AB4655" s="85"/>
      <c r="AC4655" s="81"/>
      <c r="AD4655" s="81"/>
      <c r="AE4655" s="81"/>
      <c r="AF4655" s="81"/>
      <c r="AG4655" s="81"/>
      <c r="AH4655" s="81"/>
      <c r="AI4655" s="81"/>
      <c r="AJ4655" s="81"/>
      <c r="AK4655" s="81"/>
      <c r="AL4655" s="81"/>
      <c r="AM4655" s="240"/>
      <c r="AN4655" s="240"/>
      <c r="AO4655" s="240"/>
      <c r="AP4655" s="240"/>
      <c r="AQ4655" s="240"/>
      <c r="AR4655" s="240"/>
      <c r="AS4655" s="240"/>
      <c r="AT4655" s="256"/>
      <c r="AU4655" s="256"/>
      <c r="AV4655" s="259"/>
      <c r="AW4655" s="259"/>
      <c r="AX4655" s="256"/>
      <c r="AY4655" s="256"/>
      <c r="AZ4655" s="256"/>
      <c r="BA4655" s="256"/>
      <c r="BB4655" s="256"/>
      <c r="BC4655" s="256"/>
      <c r="BD4655" s="256"/>
      <c r="BE4655" s="256"/>
      <c r="BF4655" s="256"/>
      <c r="BG4655" s="256"/>
      <c r="BH4655" s="256"/>
      <c r="BI4655" s="256"/>
      <c r="BJ4655" s="256"/>
      <c r="BK4655" s="256"/>
      <c r="BL4655" s="262"/>
      <c r="BM4655" s="262"/>
      <c r="BN4655" s="262"/>
      <c r="BO4655" s="262"/>
      <c r="BP4655" s="262"/>
      <c r="BQ4655" s="262"/>
      <c r="BR4655" s="270"/>
      <c r="BS4655" s="270"/>
      <c r="BT4655" s="270"/>
      <c r="BU4655" s="270"/>
      <c r="BV4655" s="270"/>
      <c r="BW4655" s="270"/>
      <c r="BX4655" s="256"/>
      <c r="BY4655" s="256"/>
      <c r="BZ4655" s="256"/>
      <c r="CA4655" s="267"/>
      <c r="CB4655" s="267"/>
      <c r="CC4655" s="274"/>
      <c r="CD4655" s="267"/>
      <c r="CE4655" s="267"/>
      <c r="CF4655" s="267"/>
      <c r="CG4655" s="267"/>
      <c r="CH4655" s="267"/>
      <c r="CI4655" s="267"/>
      <c r="CJ4655" s="267"/>
      <c r="CK4655" s="267"/>
      <c r="CL4655" s="265"/>
      <c r="CM4655" s="272"/>
      <c r="CN4655" s="264"/>
      <c r="CO4655" s="125"/>
      <c r="CP4655" s="226"/>
      <c r="CQ4655" s="226"/>
      <c r="CR4655" s="226"/>
      <c r="CS4655" s="90"/>
      <c r="CT4655" s="90"/>
      <c r="CU4655" s="90"/>
      <c r="CV4655" s="90"/>
      <c r="CW4655" s="90"/>
      <c r="CX4655" s="90"/>
      <c r="CY4655" s="90"/>
      <c r="CZ4655" s="90"/>
      <c r="DA4655" s="90"/>
      <c r="DB4655" s="70"/>
      <c r="DC4655" s="70"/>
      <c r="DD4655" s="70"/>
      <c r="DE4655" s="70"/>
      <c r="DF4655" s="70"/>
      <c r="DG4655" s="70"/>
      <c r="DH4655" s="70"/>
      <c r="DI4655" s="70"/>
      <c r="DJ4655" s="70"/>
      <c r="DK4655" s="70"/>
      <c r="DL4655" s="70"/>
      <c r="DM4655" s="70"/>
      <c r="DN4655" s="70"/>
    </row>
    <row r="4656" spans="1:118">
      <c r="A4656" s="229"/>
      <c r="B4656" s="232"/>
      <c r="C4656" s="235"/>
      <c r="D4656" s="238"/>
      <c r="E4656" s="238"/>
      <c r="F4656" s="245" t="s">
        <v>83</v>
      </c>
      <c r="G4656" s="246"/>
      <c r="H4656" s="82"/>
      <c r="I4656" s="82"/>
      <c r="J4656" s="82"/>
      <c r="K4656" s="82"/>
      <c r="L4656" s="82"/>
      <c r="M4656" s="82"/>
      <c r="N4656" s="82"/>
      <c r="O4656" s="82"/>
      <c r="P4656" s="82"/>
      <c r="Q4656" s="82"/>
      <c r="R4656" s="82"/>
      <c r="S4656" s="82"/>
      <c r="T4656" s="82"/>
      <c r="U4656" s="82"/>
      <c r="V4656" s="82"/>
      <c r="W4656" s="82"/>
      <c r="X4656" s="82"/>
      <c r="Y4656" s="82"/>
      <c r="Z4656" s="82"/>
      <c r="AA4656" s="82"/>
      <c r="AB4656" s="82"/>
      <c r="AC4656" s="35"/>
      <c r="AD4656" s="35"/>
      <c r="AE4656" s="35"/>
      <c r="AF4656" s="35"/>
      <c r="AG4656" s="35"/>
      <c r="AH4656" s="35"/>
      <c r="AI4656" s="35"/>
      <c r="AJ4656" s="35"/>
      <c r="AK4656" s="35"/>
      <c r="AL4656" s="35"/>
      <c r="AM4656" s="241"/>
      <c r="AN4656" s="241"/>
      <c r="AO4656" s="241"/>
      <c r="AP4656" s="241"/>
      <c r="AQ4656" s="241"/>
      <c r="AR4656" s="241"/>
      <c r="AS4656" s="241"/>
      <c r="AT4656" s="257"/>
      <c r="AU4656" s="257"/>
      <c r="AV4656" s="260"/>
      <c r="AW4656" s="260"/>
      <c r="AX4656" s="257"/>
      <c r="AY4656" s="257"/>
      <c r="AZ4656" s="257"/>
      <c r="BA4656" s="257"/>
      <c r="BB4656" s="257"/>
      <c r="BC4656" s="257"/>
      <c r="BD4656" s="257"/>
      <c r="BE4656" s="257"/>
      <c r="BF4656" s="257"/>
      <c r="BG4656" s="257"/>
      <c r="BH4656" s="257"/>
      <c r="BI4656" s="257"/>
      <c r="BJ4656" s="257"/>
      <c r="BK4656" s="257"/>
      <c r="BL4656" s="263"/>
      <c r="BM4656" s="263"/>
      <c r="BN4656" s="263"/>
      <c r="BO4656" s="263"/>
      <c r="BP4656" s="263"/>
      <c r="BQ4656" s="263"/>
      <c r="BR4656" s="271"/>
      <c r="BS4656" s="271"/>
      <c r="BT4656" s="271"/>
      <c r="BU4656" s="271"/>
      <c r="BV4656" s="271"/>
      <c r="BW4656" s="271"/>
      <c r="BX4656" s="257"/>
      <c r="BY4656" s="257"/>
      <c r="BZ4656" s="257"/>
      <c r="CA4656" s="268"/>
      <c r="CB4656" s="268"/>
      <c r="CC4656" s="275"/>
      <c r="CD4656" s="268"/>
      <c r="CE4656" s="268"/>
      <c r="CF4656" s="268"/>
      <c r="CG4656" s="268"/>
      <c r="CH4656" s="268"/>
      <c r="CI4656" s="268"/>
      <c r="CJ4656" s="268"/>
      <c r="CK4656" s="268"/>
      <c r="CL4656" s="265"/>
      <c r="CM4656" s="272"/>
      <c r="CN4656" s="264"/>
      <c r="CO4656" s="125"/>
      <c r="CP4656" s="226"/>
      <c r="CQ4656" s="226"/>
      <c r="CR4656" s="226"/>
      <c r="CS4656" s="90"/>
      <c r="CT4656" s="90"/>
      <c r="CU4656" s="90"/>
      <c r="CV4656" s="90"/>
      <c r="CW4656" s="90"/>
      <c r="CX4656" s="90"/>
      <c r="CY4656" s="90"/>
      <c r="CZ4656" s="90"/>
      <c r="DA4656" s="90"/>
      <c r="DB4656" s="70"/>
      <c r="DC4656" s="70"/>
      <c r="DD4656" s="70"/>
      <c r="DE4656" s="70"/>
      <c r="DF4656" s="70"/>
      <c r="DG4656" s="70"/>
      <c r="DH4656" s="70"/>
      <c r="DI4656" s="70"/>
      <c r="DJ4656" s="70"/>
      <c r="DK4656" s="70"/>
      <c r="DL4656" s="70"/>
      <c r="DM4656" s="70"/>
      <c r="DN4656" s="70"/>
    </row>
    <row r="4657" spans="1:118" ht="14.25" customHeight="1">
      <c r="A4657" s="227">
        <f t="shared" si="1399"/>
        <v>577</v>
      </c>
      <c r="B4657" s="393" t="s">
        <v>539</v>
      </c>
      <c r="C4657" s="396" t="s">
        <v>540</v>
      </c>
      <c r="D4657" s="236">
        <v>43162</v>
      </c>
      <c r="E4657" s="236" t="s">
        <v>506</v>
      </c>
      <c r="F4657" s="253" t="s">
        <v>80</v>
      </c>
      <c r="G4657" s="254"/>
      <c r="H4657" s="82" t="s">
        <v>73</v>
      </c>
      <c r="I4657" s="82" t="s">
        <v>73</v>
      </c>
      <c r="J4657" s="82" t="s">
        <v>73</v>
      </c>
      <c r="K4657" s="82" t="s">
        <v>73</v>
      </c>
      <c r="L4657" s="82" t="s">
        <v>73</v>
      </c>
      <c r="M4657" s="82" t="s">
        <v>73</v>
      </c>
      <c r="N4657" s="82" t="s">
        <v>73</v>
      </c>
      <c r="O4657" s="82"/>
      <c r="P4657" s="82" t="s">
        <v>73</v>
      </c>
      <c r="Q4657" s="82" t="s">
        <v>73</v>
      </c>
      <c r="R4657" s="82" t="s">
        <v>73</v>
      </c>
      <c r="S4657" s="82" t="s">
        <v>73</v>
      </c>
      <c r="T4657" s="82" t="s">
        <v>73</v>
      </c>
      <c r="U4657" s="82" t="s">
        <v>73</v>
      </c>
      <c r="V4657" s="82"/>
      <c r="W4657" s="82" t="s">
        <v>73</v>
      </c>
      <c r="X4657" s="82" t="s">
        <v>73</v>
      </c>
      <c r="Y4657" s="82" t="s">
        <v>73</v>
      </c>
      <c r="Z4657" s="82" t="s">
        <v>73</v>
      </c>
      <c r="AA4657" s="82" t="s">
        <v>73</v>
      </c>
      <c r="AB4657" s="82" t="s">
        <v>73</v>
      </c>
      <c r="AC4657" s="82"/>
      <c r="AD4657" s="82" t="s">
        <v>73</v>
      </c>
      <c r="AE4657" s="82" t="s">
        <v>73</v>
      </c>
      <c r="AF4657" s="82" t="s">
        <v>73</v>
      </c>
      <c r="AG4657" s="82" t="s">
        <v>73</v>
      </c>
      <c r="AH4657" s="82" t="s">
        <v>73</v>
      </c>
      <c r="AI4657" s="82" t="s">
        <v>73</v>
      </c>
      <c r="AJ4657" s="82"/>
      <c r="AK4657" s="82" t="s">
        <v>73</v>
      </c>
      <c r="AL4657" s="82" t="s">
        <v>73</v>
      </c>
      <c r="AM4657" s="239">
        <f>COUNTIF(H4657:AL4657,"PH")+COUNTIF(H4657:AL4657,"PH/L")+COUNTIF(H4657:AL4657,"PM")</f>
        <v>0</v>
      </c>
      <c r="AN4657" s="239">
        <f>COUNTIF(H4657:AL4657,"PD")+COUNTIF(H4657:AL4657,"PDD")+COUNTIF(H4657:AL4657,"P/DS")/2+COUNTIF(H4657:AL4657,"PMD")</f>
        <v>0</v>
      </c>
      <c r="AO4657" s="239">
        <f>COUNTIF(H4657:AL4657,"PN")+COUNTIF(H4657:AL4657,"P/NS")/2+COUNTIF(H4657:AL4657,"PH")+COUNTIF(H4657:AL4657,"PH/F")/2+COUNTIF(H4657:AL4657,"PH/L")/2+COUNTIF(H4657:AL4657,"PM")</f>
        <v>0</v>
      </c>
      <c r="AP4657" s="239">
        <f>COUNTIF(H4657:AL4657,"BH")+COUNTIF(H4657:AL4657,"AL/BL")+COUNTIF(H4657:AL4657,"UL/BL")+COUNTIF(H4657:AL4657,"BM")</f>
        <v>0</v>
      </c>
      <c r="AQ4657" s="239">
        <f>COUNTIF(H4657:AL4657,"DS")+COUNTIF(H4657:AL4657,"AL/DS")/2+COUNTIF(H4657:AL4657,"UL/DS")/2+COUNTIF(H4657:AL4657,"CT")+COUNTIF(H4657:AL4657,"MD")</f>
        <v>0</v>
      </c>
      <c r="AR4657" s="239">
        <f>COUNTIF(H4657:AL4657,"NS")+COUNTIF(H4657:AL4657,"AL/NS")/2+COUNTIF(H4657:AL4657,"UL/NS")/2+COUNTIF(H4657:AL4657,"BH")+COUNTIF(H4657:AL4657,"AL/BF")/2+COUNTIF(H4657:AL4657,"AL/BL")/2+COUNTIF(H4657:AL4657,"UL/BL")/2+COUNTIF(H4657:AL4657,"UL/BF")/2+COUNTIF(H4657:AL4657,"BM")</f>
        <v>0</v>
      </c>
      <c r="AS4657" s="239">
        <f>COUNTIF(H4657:AL4657,"AL")+COUNTIF(H4657:AL4657,"AL/DS")/2+COUNTIF(H4657:AL4657,"AL/NS")/2+COUNTIF(H4657:AL4657,"NH")+COUNTIF(H4657:AL4657,"SL")+COUNTIF(H4657:AL4657,"NHD")+COUNTIF(H4657:AL4657,"B")+COUNTIF(H4657:AL4657,"HL")+COUNTIF(H4657:AL4657,"AL/BF")/2+COUNTIF(H4657:AL4657,"AL/BL")/2</f>
        <v>0</v>
      </c>
      <c r="AT4657" s="255">
        <f>COUNTIF(H4657:AL4657,"PD")+COUNTIF(H4657:AL4657,"PN")+COUNTIF(H4657:AL4657,"P/DS")/2+COUNTIF(H4657:AL4657,"P/NS")/2+COUNTIF(H4657:AL4657,"DS")+COUNTIF(H4657:AL4657,"NS")+COUNTIF(H4657:AL4657,"AL")+COUNTIF(H4657:AL4657,"AL/DS")+COUNTIF(H4657:AL4657,"AL/NS")+COUNTIF(H4657:AL4657,"NH")+COUNTIF(H4657:AL4657,"SL")+COUNTIF(H4657:AL4657,"UL/DS")/2+COUNTIF(H4657:AL4657,"UL/NS")/2+COUNTIF(H4657:AL4657,"CT")+COUNTIF(H4657:AL4657,"NHD")+COUNTIF(H4657:AL4657,"PDD")+COUNTIF(H4657:AL4657,"B")+COUNTIF(H4657:AL4657,"HL")+COUNTIF(H4657:AL4657,"PH")+COUNTIF(H4657:AL4657,"BH")+COUNTIF(H4657:AL4657,"AL/BF")+COUNTIF(H4657:AL4657,"AL/BL")+COUNTIF(H4657:AL4657,"UL/BF")/2+COUNTIF(H4657:AL4657,"UL/BL")/2+COUNTIF(H4657:AL4657,"PH/F")/2+COUNTIF(H4657:AL4657,"PH/L")/2+COUNTIF(H4657:AL4657,"MD")+COUNTIF(H4657:AL4657,"PMD")+COUNTIF(H4657:AL4657,"PM")+COUNTIF(H4657:AL4657,"BM")</f>
        <v>0</v>
      </c>
      <c r="AU4657" s="255">
        <f>COUNTIF(H4657:AL4657,"P/DS")/2+COUNTIF(H4657:AL4657,"P/NS")/2+COUNTIF(H4657:AL4657,"IL")+COUNTIF(H4657:AL4657,"NL")+COUNTIF(H4657:AL4657,"UL")+COUNTIF(H4657:AL4657,"UL/DS")/2+COUNTIF(H4657:AL4657,"UL/NS")/2+COUNTIF(H4657:AL4657,"KT")+COUNTIF(H4657:AL4657,"UL/BF")/2+COUNTIF(H4657:AL4657,"UL/BL")/2+COUNTIF(H4657:AL4657,"PH/F")/2+COUNTIF(H4657:AL4657,"PH/L")/2+COUNTIF(H4657:AL4657,"NB")</f>
        <v>27</v>
      </c>
      <c r="AV4657" s="258">
        <f>COUNTIF(H4657:AL4657,"PN")+COUNTIF(H4657:AL4657,"TVD")+COUNTIF(H4657:AL4657,"PH")+COUNTIF(H4657:AL4657,"PM")+COUNTIF(H4657:AL4657,"PDD")-COUNTIFS(H4657:AL4657,"PN",H4664:AL4664,"&gt;=3")-COUNTIFS(H4657:AL4657,"PM",H4664:AL4664,"&gt;=3")</f>
        <v>0</v>
      </c>
      <c r="AW4657" s="258">
        <f>COUNTIF(H4657:AL4657,"NS")+COUNTIF(H4657:AL4657,"D")+COUNTIF(H4657:AL4657,"BH")+COUNTIF(H4657:AL4657,"NHD")+COUNTIF(H4657:AL4657,"BM")-COUNTIFS(H4657:AL4657,"NS",H4664:AL4664,"&gt;=3")-COUNTIFS(H4657:AL4657,"BH",H4664:AL4664,"&gt;=3")-COUNTIFS(H4657:AL4657,"BM",H4664:AL4664,"&gt;=3")</f>
        <v>0</v>
      </c>
      <c r="AX4657" s="255">
        <f>COUNTIF(H4657:AL4657,"AL")+COUNTIF(H4657:AL4657,"AL/DS")/2+COUNTIF(H4657:AL4657,"AL/NS")/2+COUNTIF(H4657:AL4657,"AL/BF")+COUNTIF(H4657:AL4657,"AL/BL")/2</f>
        <v>0</v>
      </c>
      <c r="AY4657" s="255">
        <f>COUNTIF(H4657:AL4657,"SL")</f>
        <v>0</v>
      </c>
      <c r="AZ4657" s="255">
        <f>COUNTIF(H4657:AL4657,"NH")</f>
        <v>0</v>
      </c>
      <c r="BA4657" s="255">
        <f>COUNTIF(H4657:AL4657,"HL")</f>
        <v>0</v>
      </c>
      <c r="BB4657" s="255">
        <f>COUNTIF(G4657:AL4657,"P/DS")/2+COUNTIF(G4657:AL4657,"P/NS")/2+COUNTIF(G4657:AL4657,"UL")+COUNTIF(G4657:AL4657,"UL/DS")/2+COUNTIF(G4657:AL4657,"UL/NS")/2+COUNTIF(G4657:AL4657,"UL/BL")/2+COUNTIF(G4657:AL4657,"UL/BF")/2+COUNTIF(G4657:AL4657,"PH/F")/2+COUNTIF(G4657:AL4657,"PH/L")/2</f>
        <v>0</v>
      </c>
      <c r="BC4657" s="255">
        <f>COUNTIF(H4657:AL4657,"NB")</f>
        <v>0</v>
      </c>
      <c r="BD4657" s="255">
        <f>COUNTIF(H4657:AL4657,"NL")</f>
        <v>0</v>
      </c>
      <c r="BE4657" s="255">
        <f>COUNTIF(H4657:AL4657,"IL")</f>
        <v>27</v>
      </c>
      <c r="BF4657" s="255">
        <f>COUNTIF(H4657:AL4657,"KT")</f>
        <v>0</v>
      </c>
      <c r="BG4657" s="255">
        <f>COUNTIF(H4657:AL4657,"L70")</f>
        <v>0</v>
      </c>
      <c r="BH4657" s="255">
        <f>COUNTIF(H4657:AL4657,"MD")</f>
        <v>0</v>
      </c>
      <c r="BI4657" s="255">
        <f>COUNTIF(H4657:AL4657,"PMD")</f>
        <v>0</v>
      </c>
      <c r="BJ4657" s="255">
        <f>COUNTIF(H4657:AL4657,"PM")</f>
        <v>0</v>
      </c>
      <c r="BK4657" s="255">
        <f>COUNTIF(H4657:AL4657,"BM")</f>
        <v>0</v>
      </c>
      <c r="BL4657" s="261">
        <f>SUMIF(H4657:AL4657,"PD",H4658:AL4658)+SUMIF(H4657:AL4657,"PN",H4658:AL4658)+SUMIF(H4657:AL4657,"P/DS",H4658:AL4658)+SUMIF(H4657:AL4657,"PN/F",H4658:AL4658)+SUMIF(H4657:AL4657,"PN/L",H4658:AL4658)+SUMIF(H4657:AL4657,"TV",H4658:AL4658)+SUMIF(H4657:AL4657,"TVD",H4658:AL4658)+SUMIF(H4657:AL4657,"PDD",H4658:AL4658)</f>
        <v>0</v>
      </c>
      <c r="BM4657" s="261">
        <f>SUMIF(H4657:AL4657,"PD",H4659:AL4659)+SUMIF(H4657:AL4657,"PN",H4659:AL4659)+SUMIF(H4657:AL4657,"P/DS",H4659:AL4659)+SUMIF(H4657:AL4657,"PN/F",H4659:AL4659)+SUMIF(H4657:AL4657,"PN/L",H4659:AL4659)+SUMIF(H4657:AL4657,"TV",H4659:AL4659)+SUMIF(H4657:AL4657,"TVD",H4659:AL4659)+SUMIF(H4657:AL4657,"PDD",H4659:AL4659)+SUMIF(H4657:AL4657,"PMD",H4659:AL4659)</f>
        <v>0</v>
      </c>
      <c r="BN4657" s="261">
        <f>SUMIF(H4657:AL4657,"PD",H4660:AL4660)+SUMIF(H4657:AL4657,"PN",H4660:AL4660)+SUMIF(H4657:AL4657,"P/DS",H4660:AL4660)+SUMIF(H4657:AL4657,"PN/F",H4660:AL4660)+SUMIF(H4657:AL4657,"PN/L",H4660:AL4660)+SUMIF(H4657:AL4657,"TV",H4660:AL4660)+SUMIF(H4657:AL4657,"TVD",H4660:AL4660)</f>
        <v>0</v>
      </c>
      <c r="BO4657" s="261">
        <f>SUMIF(H4657:AL4657,"PD",H4661:AL4661)+SUMIF(H4657:AL4657,"PN",H4661:AL4661)+SUMIF(H4657:AL4657,"P/DS",H4661:AL4661)+SUMIF(H4657:AL4657,"PN/F",H4661:AL4661)+SUMIF(H4657:AL4657,"PN/L",H4661:AL4661)+SUMIF(H4657:AL4657,"TV",H4661:AL4661)+SUMIF(H4657:AL4657,"TVD",H4661:AL4661)</f>
        <v>0</v>
      </c>
      <c r="BP4657" s="261">
        <f>SUMIF(H4657:AL4657,"PD",H4662:AL4662)+SUMIF(H4657:AL4657,"PN",H4662:AL4662)+SUMIF(H4657:AL4657,"P/DS",H4662:AL4662)+SUMIF(H4657:AL4657,"PN/F",H4662:AL4662)+SUMIF(H4657:AL4657,"PN/L",H4662:AL4662)+SUMIF(H4657:AL4657,"TV",H4662:AL4662)+SUMIF(H4657:AL4657,"TVD",H4662:AL4662)+SUMIF(H4657:AL4657,"PDD",H4662:AL4662)+SUMIF(H4657:AL4657,"PH",H4662:AL4662)+SUMIF(H4657:AL4657,"PM",H4662:AL4662)</f>
        <v>0</v>
      </c>
      <c r="BQ4657" s="261">
        <f>SUMIF(H4657:AL4657,"PD",H4663:AL4663)+SUMIF(H4657:AL4657,"PN",H4663:AL4663)+SUMIF(H4657:AL4657,"P/DS",H4663:AL4663)+SUMIF(H4657:AL4657,"PN/F",H4663:AL4663)+SUMIF(H4657:AL4657,"PN/L",H4663:AL4663)+SUMIF(H4657:AL4657,"TV",H4663:AL4663)+SUMIF(H4657:AL4657,"TVD",H4663:AL4663)+SUMIF(H4657:AL4657,"PDD",H4663:AL4663)+SUMIF(H4657:AL4657,"PH",H4663:AL4663)+SUMIF(H4657:AL4657,"PM",H4663:AL4663)</f>
        <v>0</v>
      </c>
      <c r="BR4657" s="269">
        <f>SUM(H4658:AL4658)-BL4657</f>
        <v>0</v>
      </c>
      <c r="BS4657" s="269">
        <f>SUM(H4659:AL4659)-BM4657</f>
        <v>0</v>
      </c>
      <c r="BT4657" s="269">
        <f>SUM(H4660:AL4660)-BN4657</f>
        <v>0</v>
      </c>
      <c r="BU4657" s="269">
        <f>SUM(H4661:AL4661)-BO4657</f>
        <v>0</v>
      </c>
      <c r="BV4657" s="269">
        <f>SUM(H4662:AL4662)-BP4657</f>
        <v>0</v>
      </c>
      <c r="BW4657" s="269">
        <f>SUM(H4663:AL4663)-BQ4657</f>
        <v>0</v>
      </c>
      <c r="BX4657" s="255">
        <f>SUMIF(H4657:AL4657,"PD",H4664:AL4664)+SUMIF(H4657:AL4657,"PN",H4664:AL4664)+SUMIF(H4657:AL4657,"P/DS",H4664:AL4664)+SUMIF(H4657:AL4657,"PN/F",H4664:AL4664)+SUMIF(H4657:AL4657,"PN/L",H4664:AL4664)</f>
        <v>0</v>
      </c>
      <c r="BY4657" s="255">
        <f>SUM(H4664:AL4664)-BX4657</f>
        <v>0</v>
      </c>
      <c r="BZ4657" s="255">
        <f t="shared" ref="BZ4657" si="1412">+SUM(BL4657:BW4664)</f>
        <v>0</v>
      </c>
      <c r="CA4657" s="266">
        <f>(COUNTIFS(H4657:AL4657,"PD",H4658:AL4658,"&gt;=2"))*0.5-IF(CN4657="VP",COUNTIFS($H$16:$AL$16,"SAT",H4657:AL4657,"PD",H4658:AL4658,"&gt;=2"))*0.5</f>
        <v>0</v>
      </c>
      <c r="CB4657" s="266">
        <f>(COUNTIFS(H4657:AL4657,"PN",H4659:AL4659,"&gt;=0.5",H4658:AL4658,"&gt;=1.5"))*0.5+COUNTIFS(H4657:AL4657,"PDD",H4659:AL4659,"&gt;=0.5",H4658:AL4658,"&gt;=1.5")*0.5</f>
        <v>0</v>
      </c>
      <c r="CC4657" s="273">
        <f>(COUNTIFS(H4657:AL4657,"TV",H4659:AL4659,"&gt;=10"))*0.5+(COUNTIFS(H4657:AL4657,"PMD",H4659:AL4659,"&gt;=2"))*0.5</f>
        <v>0</v>
      </c>
      <c r="CD4657" s="266">
        <f>(COUNTIFS(H4657:AL4657,"TVD",H4661:AL4661,"&gt;=6.5",H4659:AL4659,"&gt;=3.5"))*0.5</f>
        <v>0</v>
      </c>
      <c r="CE4657" s="266">
        <f>(COUNTIFS(H4657:AL4657,"PD",H4662:AL4662,"&gt;=10"))*0.5</f>
        <v>0</v>
      </c>
      <c r="CF4657" s="266">
        <f>(COUNTIFS(H4657:AL4657,"PDD",H4662:AL4662,"&gt;=3.5",H4663:AL4663,"&gt;=6.5")+COUNTIFS(H4657:AL4657,"PH",H4663:AL4663,"&gt;=0.5",H4662:AL4662,"&gt;=1.5")+COUNTIFS(H4657:AL4657,"PM",H4663:AL4663,"&gt;=0.5",H4662:AL4662,"&gt;=1.5"))*0.5</f>
        <v>0</v>
      </c>
      <c r="CG4657" s="266">
        <f>(COUNTIFS(H4657:AL4657,"DS",H4658:AL4658,"&gt;=2")+COUNTIFS(H4657:AL4657,"AL/DS",H4658:AL4658,"&gt;=2"))*0.5-IF(CN4657="VP",COUNTIFS($H$16:$AL$16,"SAT",H4657:AL4657,"DS",H4658:AL4658,"&gt;=2"))*0.5</f>
        <v>0</v>
      </c>
      <c r="CH4657" s="266">
        <f>(COUNTIFS(H4657:AL4657,"NS",H4659:AL4659,"&gt;=0.5",H4658:AL4658,"&gt;=1.5")+COUNTIFS(H4657:AL4657,"AL/NS",H4659:AL4659,"&gt;=0.5",H4658:AL4658,"&gt;=1.5")+COUNTIFS(H4657:AL4657,"NHD",H4659:AL4659,"&gt;=4.5",H4662:AL4662,"&gt;=2",H4658:AL4658,"&gt;=1.5"))*0.5</f>
        <v>0</v>
      </c>
      <c r="CI4657" s="266">
        <f>(COUNTIF(H4659:AL4659,"&gt;=10")+COUNTIFS(H4657:AL4657,"MD",H4659:AL4659,"&gt;=2")-COUNTIFS(H4657:AL4657,"TV",H4659:AL4659,"&gt;=10"))*0.5</f>
        <v>0</v>
      </c>
      <c r="CJ4657" s="266">
        <f>(COUNTIFS(H4657:AL4657,"D",H4661:AL4661,"&gt;=6.5",H4659:AL4659,"&gt;=3.5"))*0.5</f>
        <v>0</v>
      </c>
      <c r="CK4657" s="266">
        <f>(COUNTIF(H4662:AL4662,"&gt;=10")-COUNTIFS(H4657:AL4657,"PD",H4662:AL4662,"&gt;=10"))*0.5</f>
        <v>0</v>
      </c>
      <c r="CL4657" s="265">
        <f>(COUNTIFS(H4657:AL4657,"NHD",H4662:AL4662,"&gt;=3.5",H4663:AL4663,"&gt;=6.5")+COUNTIFS(H4657:AL4657,"BH",H4662:AL4662,"&gt;=1.5",H4663:AL4663,"&gt;=0.5")+COUNTIFS(H4657:AL4657,"BM",H4662:AL4662,"&gt;=1.5",H4663:AL4663,"&gt;=0.5")+COUNTIFS(H4657:AL4657,"D",H4662:AL4662,"&gt;=1.5",H4663:AL4663,"&gt;=0.5"))*0.5</f>
        <v>0</v>
      </c>
      <c r="CM4657" s="272"/>
      <c r="CN4657" s="264" t="s">
        <v>723</v>
      </c>
      <c r="CO4657" s="125">
        <f t="shared" ref="CO4657" si="1413">+AM4657+AN4657+AO4657+AP4657+AQ4657+AR4657+AS4657+AU4657+BG4657</f>
        <v>27</v>
      </c>
      <c r="CP4657" s="225">
        <f>+SUM(I4658:I4663)-I4664</f>
        <v>0</v>
      </c>
      <c r="CQ4657" s="225">
        <f>+SUM(J4658:J4663)-J4664</f>
        <v>0</v>
      </c>
      <c r="CR4657" s="225">
        <f>+SUM(K4658:K4663)-K4664</f>
        <v>0</v>
      </c>
      <c r="CS4657" s="90"/>
      <c r="CT4657" s="90"/>
      <c r="CU4657" s="90"/>
      <c r="CV4657" s="90"/>
      <c r="CW4657" s="90"/>
      <c r="CX4657" s="90"/>
      <c r="CY4657" s="90"/>
      <c r="CZ4657" s="90"/>
      <c r="DA4657" s="90"/>
      <c r="DB4657" s="70"/>
      <c r="DC4657" s="70"/>
      <c r="DD4657" s="70"/>
      <c r="DE4657" s="70"/>
      <c r="DF4657" s="70"/>
      <c r="DG4657" s="70"/>
      <c r="DH4657" s="70"/>
      <c r="DI4657" s="70"/>
      <c r="DJ4657" s="70"/>
      <c r="DK4657" s="70"/>
      <c r="DL4657" s="70"/>
      <c r="DM4657" s="70"/>
      <c r="DN4657" s="70"/>
    </row>
    <row r="4658" spans="1:118" ht="14.25" customHeight="1">
      <c r="A4658" s="228"/>
      <c r="B4658" s="394"/>
      <c r="C4658" s="397"/>
      <c r="D4658" s="237"/>
      <c r="E4658" s="237"/>
      <c r="F4658" s="242" t="s">
        <v>82</v>
      </c>
      <c r="G4658" s="71">
        <v>1.5</v>
      </c>
      <c r="H4658" s="83"/>
      <c r="I4658" s="83"/>
      <c r="J4658" s="83"/>
      <c r="K4658" s="83"/>
      <c r="L4658" s="83"/>
      <c r="M4658" s="83"/>
      <c r="N4658" s="83"/>
      <c r="O4658" s="83"/>
      <c r="P4658" s="83"/>
      <c r="Q4658" s="83"/>
      <c r="R4658" s="83"/>
      <c r="S4658" s="83"/>
      <c r="T4658" s="83"/>
      <c r="U4658" s="83"/>
      <c r="V4658" s="83"/>
      <c r="W4658" s="83"/>
      <c r="X4658" s="83"/>
      <c r="Y4658" s="83"/>
      <c r="Z4658" s="83"/>
      <c r="AA4658" s="83"/>
      <c r="AB4658" s="83"/>
      <c r="AC4658" s="79"/>
      <c r="AD4658" s="79"/>
      <c r="AE4658" s="79"/>
      <c r="AF4658" s="79"/>
      <c r="AG4658" s="79"/>
      <c r="AH4658" s="79"/>
      <c r="AI4658" s="79"/>
      <c r="AJ4658" s="79"/>
      <c r="AK4658" s="79"/>
      <c r="AL4658" s="79"/>
      <c r="AM4658" s="240"/>
      <c r="AN4658" s="240"/>
      <c r="AO4658" s="240"/>
      <c r="AP4658" s="240"/>
      <c r="AQ4658" s="240"/>
      <c r="AR4658" s="240"/>
      <c r="AS4658" s="240"/>
      <c r="AT4658" s="256"/>
      <c r="AU4658" s="256"/>
      <c r="AV4658" s="259"/>
      <c r="AW4658" s="259"/>
      <c r="AX4658" s="256"/>
      <c r="AY4658" s="256"/>
      <c r="AZ4658" s="256"/>
      <c r="BA4658" s="256"/>
      <c r="BB4658" s="256"/>
      <c r="BC4658" s="256"/>
      <c r="BD4658" s="256"/>
      <c r="BE4658" s="256"/>
      <c r="BF4658" s="256"/>
      <c r="BG4658" s="256"/>
      <c r="BH4658" s="256"/>
      <c r="BI4658" s="256"/>
      <c r="BJ4658" s="256"/>
      <c r="BK4658" s="256"/>
      <c r="BL4658" s="262"/>
      <c r="BM4658" s="262"/>
      <c r="BN4658" s="262"/>
      <c r="BO4658" s="262"/>
      <c r="BP4658" s="262"/>
      <c r="BQ4658" s="262"/>
      <c r="BR4658" s="270"/>
      <c r="BS4658" s="270"/>
      <c r="BT4658" s="270"/>
      <c r="BU4658" s="270"/>
      <c r="BV4658" s="270"/>
      <c r="BW4658" s="270"/>
      <c r="BX4658" s="256"/>
      <c r="BY4658" s="256"/>
      <c r="BZ4658" s="256"/>
      <c r="CA4658" s="267"/>
      <c r="CB4658" s="267"/>
      <c r="CC4658" s="274"/>
      <c r="CD4658" s="267"/>
      <c r="CE4658" s="267"/>
      <c r="CF4658" s="267"/>
      <c r="CG4658" s="267"/>
      <c r="CH4658" s="267"/>
      <c r="CI4658" s="267"/>
      <c r="CJ4658" s="267"/>
      <c r="CK4658" s="267"/>
      <c r="CL4658" s="265"/>
      <c r="CM4658" s="272"/>
      <c r="CN4658" s="264"/>
      <c r="CO4658" s="125"/>
      <c r="CP4658" s="226"/>
      <c r="CQ4658" s="226"/>
      <c r="CR4658" s="226"/>
      <c r="CS4658" s="90"/>
      <c r="CT4658" s="90"/>
      <c r="CU4658" s="90"/>
      <c r="CV4658" s="90"/>
      <c r="CW4658" s="90"/>
      <c r="CX4658" s="90"/>
      <c r="CY4658" s="90"/>
      <c r="CZ4658" s="90"/>
      <c r="DA4658" s="90"/>
      <c r="DB4658" s="70"/>
      <c r="DC4658" s="70"/>
      <c r="DD4658" s="70"/>
      <c r="DE4658" s="70"/>
      <c r="DF4658" s="70"/>
      <c r="DG4658" s="70"/>
      <c r="DH4658" s="70"/>
      <c r="DI4658" s="70"/>
      <c r="DJ4658" s="70"/>
      <c r="DK4658" s="70"/>
      <c r="DL4658" s="70"/>
      <c r="DM4658" s="70"/>
      <c r="DN4658" s="70"/>
    </row>
    <row r="4659" spans="1:118" ht="14.25" customHeight="1">
      <c r="A4659" s="228"/>
      <c r="B4659" s="394"/>
      <c r="C4659" s="397"/>
      <c r="D4659" s="237"/>
      <c r="E4659" s="237"/>
      <c r="F4659" s="243"/>
      <c r="G4659" s="72">
        <v>2</v>
      </c>
      <c r="H4659" s="84"/>
      <c r="I4659" s="84"/>
      <c r="J4659" s="84"/>
      <c r="K4659" s="84"/>
      <c r="L4659" s="84"/>
      <c r="M4659" s="84"/>
      <c r="N4659" s="84"/>
      <c r="O4659" s="84"/>
      <c r="P4659" s="84"/>
      <c r="Q4659" s="84"/>
      <c r="R4659" s="84"/>
      <c r="S4659" s="84"/>
      <c r="T4659" s="84"/>
      <c r="U4659" s="84"/>
      <c r="V4659" s="84"/>
      <c r="W4659" s="84"/>
      <c r="X4659" s="84"/>
      <c r="Y4659" s="84"/>
      <c r="Z4659" s="84"/>
      <c r="AA4659" s="84"/>
      <c r="AB4659" s="84"/>
      <c r="AC4659" s="80"/>
      <c r="AD4659" s="80"/>
      <c r="AE4659" s="80"/>
      <c r="AF4659" s="80"/>
      <c r="AG4659" s="80"/>
      <c r="AH4659" s="80"/>
      <c r="AI4659" s="80"/>
      <c r="AJ4659" s="80"/>
      <c r="AK4659" s="80"/>
      <c r="AL4659" s="80"/>
      <c r="AM4659" s="240"/>
      <c r="AN4659" s="240"/>
      <c r="AO4659" s="240"/>
      <c r="AP4659" s="240"/>
      <c r="AQ4659" s="240"/>
      <c r="AR4659" s="240"/>
      <c r="AS4659" s="240"/>
      <c r="AT4659" s="256"/>
      <c r="AU4659" s="256"/>
      <c r="AV4659" s="259"/>
      <c r="AW4659" s="259"/>
      <c r="AX4659" s="256"/>
      <c r="AY4659" s="256"/>
      <c r="AZ4659" s="256"/>
      <c r="BA4659" s="256"/>
      <c r="BB4659" s="256"/>
      <c r="BC4659" s="256"/>
      <c r="BD4659" s="256"/>
      <c r="BE4659" s="256"/>
      <c r="BF4659" s="256"/>
      <c r="BG4659" s="256"/>
      <c r="BH4659" s="256"/>
      <c r="BI4659" s="256"/>
      <c r="BJ4659" s="256"/>
      <c r="BK4659" s="256"/>
      <c r="BL4659" s="262"/>
      <c r="BM4659" s="262"/>
      <c r="BN4659" s="262"/>
      <c r="BO4659" s="262"/>
      <c r="BP4659" s="262"/>
      <c r="BQ4659" s="262"/>
      <c r="BR4659" s="270"/>
      <c r="BS4659" s="270"/>
      <c r="BT4659" s="270"/>
      <c r="BU4659" s="270"/>
      <c r="BV4659" s="270"/>
      <c r="BW4659" s="270"/>
      <c r="BX4659" s="256"/>
      <c r="BY4659" s="256"/>
      <c r="BZ4659" s="256"/>
      <c r="CA4659" s="267"/>
      <c r="CB4659" s="267"/>
      <c r="CC4659" s="274"/>
      <c r="CD4659" s="267"/>
      <c r="CE4659" s="267"/>
      <c r="CF4659" s="267"/>
      <c r="CG4659" s="267"/>
      <c r="CH4659" s="267"/>
      <c r="CI4659" s="267"/>
      <c r="CJ4659" s="267"/>
      <c r="CK4659" s="267"/>
      <c r="CL4659" s="265"/>
      <c r="CM4659" s="272"/>
      <c r="CN4659" s="264"/>
      <c r="CO4659" s="125"/>
      <c r="CP4659" s="226"/>
      <c r="CQ4659" s="226"/>
      <c r="CR4659" s="226"/>
      <c r="CS4659" s="90"/>
      <c r="CT4659" s="90"/>
      <c r="CU4659" s="90"/>
      <c r="CV4659" s="90"/>
      <c r="CW4659" s="90"/>
      <c r="CX4659" s="90"/>
      <c r="CY4659" s="90"/>
      <c r="CZ4659" s="90"/>
      <c r="DA4659" s="90"/>
      <c r="DB4659" s="70"/>
      <c r="DC4659" s="70"/>
      <c r="DD4659" s="70"/>
      <c r="DE4659" s="70"/>
      <c r="DF4659" s="70"/>
      <c r="DG4659" s="70"/>
      <c r="DH4659" s="70"/>
      <c r="DI4659" s="70"/>
      <c r="DJ4659" s="70"/>
      <c r="DK4659" s="70"/>
      <c r="DL4659" s="70"/>
      <c r="DM4659" s="70"/>
      <c r="DN4659" s="70"/>
    </row>
    <row r="4660" spans="1:118" ht="14.25" customHeight="1">
      <c r="A4660" s="228"/>
      <c r="B4660" s="394"/>
      <c r="C4660" s="397"/>
      <c r="D4660" s="237"/>
      <c r="E4660" s="237"/>
      <c r="F4660" s="243"/>
      <c r="G4660" s="72">
        <v>2.1</v>
      </c>
      <c r="H4660" s="84"/>
      <c r="I4660" s="84"/>
      <c r="J4660" s="84"/>
      <c r="K4660" s="84"/>
      <c r="L4660" s="84"/>
      <c r="M4660" s="84"/>
      <c r="N4660" s="84"/>
      <c r="O4660" s="84"/>
      <c r="P4660" s="84"/>
      <c r="Q4660" s="84"/>
      <c r="R4660" s="84"/>
      <c r="S4660" s="84"/>
      <c r="T4660" s="84"/>
      <c r="U4660" s="84"/>
      <c r="V4660" s="84"/>
      <c r="W4660" s="84"/>
      <c r="X4660" s="84"/>
      <c r="Y4660" s="84"/>
      <c r="Z4660" s="84"/>
      <c r="AA4660" s="84"/>
      <c r="AB4660" s="84"/>
      <c r="AC4660" s="80"/>
      <c r="AD4660" s="80"/>
      <c r="AE4660" s="80"/>
      <c r="AF4660" s="80"/>
      <c r="AG4660" s="80"/>
      <c r="AH4660" s="80"/>
      <c r="AI4660" s="80"/>
      <c r="AJ4660" s="80"/>
      <c r="AK4660" s="80"/>
      <c r="AL4660" s="80"/>
      <c r="AM4660" s="240"/>
      <c r="AN4660" s="240"/>
      <c r="AO4660" s="240"/>
      <c r="AP4660" s="240"/>
      <c r="AQ4660" s="240"/>
      <c r="AR4660" s="240"/>
      <c r="AS4660" s="240"/>
      <c r="AT4660" s="256"/>
      <c r="AU4660" s="256"/>
      <c r="AV4660" s="259"/>
      <c r="AW4660" s="259"/>
      <c r="AX4660" s="256"/>
      <c r="AY4660" s="256"/>
      <c r="AZ4660" s="256"/>
      <c r="BA4660" s="256"/>
      <c r="BB4660" s="256"/>
      <c r="BC4660" s="256"/>
      <c r="BD4660" s="256"/>
      <c r="BE4660" s="256"/>
      <c r="BF4660" s="256"/>
      <c r="BG4660" s="256"/>
      <c r="BH4660" s="256"/>
      <c r="BI4660" s="256"/>
      <c r="BJ4660" s="256"/>
      <c r="BK4660" s="256"/>
      <c r="BL4660" s="262"/>
      <c r="BM4660" s="262"/>
      <c r="BN4660" s="262"/>
      <c r="BO4660" s="262"/>
      <c r="BP4660" s="262"/>
      <c r="BQ4660" s="262"/>
      <c r="BR4660" s="270"/>
      <c r="BS4660" s="270"/>
      <c r="BT4660" s="270"/>
      <c r="BU4660" s="270"/>
      <c r="BV4660" s="270"/>
      <c r="BW4660" s="270"/>
      <c r="BX4660" s="256"/>
      <c r="BY4660" s="256"/>
      <c r="BZ4660" s="256"/>
      <c r="CA4660" s="267"/>
      <c r="CB4660" s="267"/>
      <c r="CC4660" s="274"/>
      <c r="CD4660" s="267"/>
      <c r="CE4660" s="267"/>
      <c r="CF4660" s="267"/>
      <c r="CG4660" s="267"/>
      <c r="CH4660" s="267"/>
      <c r="CI4660" s="267"/>
      <c r="CJ4660" s="267"/>
      <c r="CK4660" s="267"/>
      <c r="CL4660" s="265"/>
      <c r="CM4660" s="272"/>
      <c r="CN4660" s="264"/>
      <c r="CO4660" s="125"/>
      <c r="CP4660" s="226"/>
      <c r="CQ4660" s="226"/>
      <c r="CR4660" s="226"/>
      <c r="CS4660" s="90"/>
      <c r="CT4660" s="90"/>
      <c r="CU4660" s="90"/>
      <c r="CV4660" s="90"/>
      <c r="CW4660" s="90"/>
      <c r="CX4660" s="90"/>
      <c r="CY4660" s="90"/>
      <c r="CZ4660" s="90"/>
      <c r="DA4660" s="90"/>
      <c r="DB4660" s="70"/>
      <c r="DC4660" s="70"/>
      <c r="DD4660" s="70"/>
      <c r="DE4660" s="70"/>
      <c r="DF4660" s="70"/>
      <c r="DG4660" s="70"/>
      <c r="DH4660" s="70"/>
      <c r="DI4660" s="70"/>
      <c r="DJ4660" s="70"/>
      <c r="DK4660" s="70"/>
      <c r="DL4660" s="70"/>
      <c r="DM4660" s="70"/>
      <c r="DN4660" s="70"/>
    </row>
    <row r="4661" spans="1:118" ht="14.25" customHeight="1">
      <c r="A4661" s="228"/>
      <c r="B4661" s="394"/>
      <c r="C4661" s="397"/>
      <c r="D4661" s="237"/>
      <c r="E4661" s="237"/>
      <c r="F4661" s="243"/>
      <c r="G4661" s="72">
        <v>2.7</v>
      </c>
      <c r="H4661" s="84"/>
      <c r="I4661" s="84"/>
      <c r="J4661" s="84"/>
      <c r="K4661" s="84"/>
      <c r="L4661" s="84"/>
      <c r="M4661" s="84"/>
      <c r="N4661" s="84"/>
      <c r="O4661" s="84"/>
      <c r="P4661" s="84"/>
      <c r="Q4661" s="84"/>
      <c r="R4661" s="84"/>
      <c r="S4661" s="84"/>
      <c r="T4661" s="84"/>
      <c r="U4661" s="84"/>
      <c r="V4661" s="84"/>
      <c r="W4661" s="84"/>
      <c r="X4661" s="84"/>
      <c r="Y4661" s="84"/>
      <c r="Z4661" s="84"/>
      <c r="AA4661" s="84"/>
      <c r="AB4661" s="84"/>
      <c r="AC4661" s="80"/>
      <c r="AD4661" s="80"/>
      <c r="AE4661" s="80"/>
      <c r="AF4661" s="80"/>
      <c r="AG4661" s="80"/>
      <c r="AH4661" s="80"/>
      <c r="AI4661" s="80"/>
      <c r="AJ4661" s="80"/>
      <c r="AK4661" s="80"/>
      <c r="AL4661" s="80"/>
      <c r="AM4661" s="240"/>
      <c r="AN4661" s="240"/>
      <c r="AO4661" s="240"/>
      <c r="AP4661" s="240"/>
      <c r="AQ4661" s="240"/>
      <c r="AR4661" s="240"/>
      <c r="AS4661" s="240"/>
      <c r="AT4661" s="256"/>
      <c r="AU4661" s="256"/>
      <c r="AV4661" s="259"/>
      <c r="AW4661" s="259"/>
      <c r="AX4661" s="256"/>
      <c r="AY4661" s="256"/>
      <c r="AZ4661" s="256"/>
      <c r="BA4661" s="256"/>
      <c r="BB4661" s="256"/>
      <c r="BC4661" s="256"/>
      <c r="BD4661" s="256"/>
      <c r="BE4661" s="256"/>
      <c r="BF4661" s="256"/>
      <c r="BG4661" s="256"/>
      <c r="BH4661" s="256"/>
      <c r="BI4661" s="256"/>
      <c r="BJ4661" s="256"/>
      <c r="BK4661" s="256"/>
      <c r="BL4661" s="262"/>
      <c r="BM4661" s="262"/>
      <c r="BN4661" s="262"/>
      <c r="BO4661" s="262"/>
      <c r="BP4661" s="262"/>
      <c r="BQ4661" s="262"/>
      <c r="BR4661" s="270"/>
      <c r="BS4661" s="270"/>
      <c r="BT4661" s="270"/>
      <c r="BU4661" s="270"/>
      <c r="BV4661" s="270"/>
      <c r="BW4661" s="270"/>
      <c r="BX4661" s="256"/>
      <c r="BY4661" s="256"/>
      <c r="BZ4661" s="256"/>
      <c r="CA4661" s="267"/>
      <c r="CB4661" s="267"/>
      <c r="CC4661" s="274"/>
      <c r="CD4661" s="267"/>
      <c r="CE4661" s="267"/>
      <c r="CF4661" s="267"/>
      <c r="CG4661" s="267"/>
      <c r="CH4661" s="267"/>
      <c r="CI4661" s="267"/>
      <c r="CJ4661" s="267"/>
      <c r="CK4661" s="267"/>
      <c r="CL4661" s="265"/>
      <c r="CM4661" s="272"/>
      <c r="CN4661" s="264"/>
      <c r="CO4661" s="125"/>
      <c r="CP4661" s="226"/>
      <c r="CQ4661" s="226"/>
      <c r="CR4661" s="226"/>
      <c r="CS4661" s="90"/>
      <c r="CT4661" s="90"/>
      <c r="CU4661" s="90"/>
      <c r="CV4661" s="90"/>
      <c r="CW4661" s="90"/>
      <c r="CX4661" s="90"/>
      <c r="CY4661" s="90"/>
      <c r="CZ4661" s="90"/>
      <c r="DA4661" s="90"/>
      <c r="DB4661" s="70"/>
      <c r="DC4661" s="70"/>
      <c r="DD4661" s="70"/>
      <c r="DE4661" s="70"/>
      <c r="DF4661" s="70"/>
      <c r="DG4661" s="70"/>
      <c r="DH4661" s="70"/>
      <c r="DI4661" s="70"/>
      <c r="DJ4661" s="70"/>
      <c r="DK4661" s="70"/>
      <c r="DL4661" s="70"/>
      <c r="DM4661" s="70"/>
      <c r="DN4661" s="70"/>
    </row>
    <row r="4662" spans="1:118" ht="14.25" customHeight="1">
      <c r="A4662" s="228"/>
      <c r="B4662" s="394"/>
      <c r="C4662" s="397"/>
      <c r="D4662" s="237"/>
      <c r="E4662" s="237"/>
      <c r="F4662" s="243"/>
      <c r="G4662" s="72">
        <v>3</v>
      </c>
      <c r="H4662" s="84"/>
      <c r="I4662" s="84"/>
      <c r="J4662" s="84"/>
      <c r="K4662" s="84"/>
      <c r="L4662" s="84"/>
      <c r="M4662" s="84"/>
      <c r="N4662" s="84"/>
      <c r="O4662" s="84"/>
      <c r="P4662" s="84"/>
      <c r="Q4662" s="84"/>
      <c r="R4662" s="84"/>
      <c r="S4662" s="84"/>
      <c r="T4662" s="84"/>
      <c r="U4662" s="84"/>
      <c r="V4662" s="84"/>
      <c r="W4662" s="84"/>
      <c r="X4662" s="84"/>
      <c r="Y4662" s="84"/>
      <c r="Z4662" s="84"/>
      <c r="AA4662" s="84"/>
      <c r="AB4662" s="84"/>
      <c r="AC4662" s="80"/>
      <c r="AD4662" s="80"/>
      <c r="AE4662" s="80"/>
      <c r="AF4662" s="80"/>
      <c r="AG4662" s="80"/>
      <c r="AH4662" s="80"/>
      <c r="AI4662" s="80"/>
      <c r="AJ4662" s="80"/>
      <c r="AK4662" s="80"/>
      <c r="AL4662" s="80"/>
      <c r="AM4662" s="240"/>
      <c r="AN4662" s="240"/>
      <c r="AO4662" s="240"/>
      <c r="AP4662" s="240"/>
      <c r="AQ4662" s="240"/>
      <c r="AR4662" s="240"/>
      <c r="AS4662" s="240"/>
      <c r="AT4662" s="256"/>
      <c r="AU4662" s="256"/>
      <c r="AV4662" s="259"/>
      <c r="AW4662" s="259"/>
      <c r="AX4662" s="256"/>
      <c r="AY4662" s="256"/>
      <c r="AZ4662" s="256"/>
      <c r="BA4662" s="256"/>
      <c r="BB4662" s="256"/>
      <c r="BC4662" s="256"/>
      <c r="BD4662" s="256"/>
      <c r="BE4662" s="256"/>
      <c r="BF4662" s="256"/>
      <c r="BG4662" s="256"/>
      <c r="BH4662" s="256"/>
      <c r="BI4662" s="256"/>
      <c r="BJ4662" s="256"/>
      <c r="BK4662" s="256"/>
      <c r="BL4662" s="262"/>
      <c r="BM4662" s="262"/>
      <c r="BN4662" s="262"/>
      <c r="BO4662" s="262"/>
      <c r="BP4662" s="262"/>
      <c r="BQ4662" s="262"/>
      <c r="BR4662" s="270"/>
      <c r="BS4662" s="270"/>
      <c r="BT4662" s="270"/>
      <c r="BU4662" s="270"/>
      <c r="BV4662" s="270"/>
      <c r="BW4662" s="270"/>
      <c r="BX4662" s="256"/>
      <c r="BY4662" s="256"/>
      <c r="BZ4662" s="256"/>
      <c r="CA4662" s="267"/>
      <c r="CB4662" s="267"/>
      <c r="CC4662" s="274"/>
      <c r="CD4662" s="267"/>
      <c r="CE4662" s="267"/>
      <c r="CF4662" s="267"/>
      <c r="CG4662" s="267"/>
      <c r="CH4662" s="267"/>
      <c r="CI4662" s="267"/>
      <c r="CJ4662" s="267"/>
      <c r="CK4662" s="267"/>
      <c r="CL4662" s="265"/>
      <c r="CM4662" s="272"/>
      <c r="CN4662" s="264"/>
      <c r="CO4662" s="125"/>
      <c r="CP4662" s="226"/>
      <c r="CQ4662" s="226"/>
      <c r="CR4662" s="226"/>
      <c r="CS4662" s="90"/>
      <c r="CT4662" s="90"/>
      <c r="CU4662" s="90"/>
      <c r="CV4662" s="90"/>
      <c r="CW4662" s="90"/>
      <c r="CX4662" s="90"/>
      <c r="CY4662" s="90"/>
      <c r="CZ4662" s="90"/>
      <c r="DA4662" s="90"/>
      <c r="DB4662" s="70"/>
      <c r="DC4662" s="70"/>
      <c r="DD4662" s="70"/>
      <c r="DE4662" s="70"/>
      <c r="DF4662" s="70"/>
      <c r="DG4662" s="70"/>
      <c r="DH4662" s="70"/>
      <c r="DI4662" s="70"/>
      <c r="DJ4662" s="70"/>
      <c r="DK4662" s="70"/>
      <c r="DL4662" s="70"/>
      <c r="DM4662" s="70"/>
      <c r="DN4662" s="70"/>
    </row>
    <row r="4663" spans="1:118" ht="14.25" customHeight="1">
      <c r="A4663" s="228"/>
      <c r="B4663" s="394"/>
      <c r="C4663" s="397"/>
      <c r="D4663" s="237"/>
      <c r="E4663" s="237"/>
      <c r="F4663" s="244"/>
      <c r="G4663" s="73">
        <v>3.9</v>
      </c>
      <c r="H4663" s="85"/>
      <c r="I4663" s="85"/>
      <c r="J4663" s="85"/>
      <c r="K4663" s="85"/>
      <c r="L4663" s="85"/>
      <c r="M4663" s="85"/>
      <c r="N4663" s="85"/>
      <c r="O4663" s="85"/>
      <c r="P4663" s="85"/>
      <c r="Q4663" s="85"/>
      <c r="R4663" s="85"/>
      <c r="S4663" s="85"/>
      <c r="T4663" s="85"/>
      <c r="U4663" s="85"/>
      <c r="V4663" s="85"/>
      <c r="W4663" s="85"/>
      <c r="X4663" s="85"/>
      <c r="Y4663" s="85"/>
      <c r="Z4663" s="85"/>
      <c r="AA4663" s="85"/>
      <c r="AB4663" s="85"/>
      <c r="AC4663" s="81"/>
      <c r="AD4663" s="81"/>
      <c r="AE4663" s="81"/>
      <c r="AF4663" s="81"/>
      <c r="AG4663" s="81"/>
      <c r="AH4663" s="81"/>
      <c r="AI4663" s="81"/>
      <c r="AJ4663" s="81"/>
      <c r="AK4663" s="81"/>
      <c r="AL4663" s="81"/>
      <c r="AM4663" s="240"/>
      <c r="AN4663" s="240"/>
      <c r="AO4663" s="240"/>
      <c r="AP4663" s="240"/>
      <c r="AQ4663" s="240"/>
      <c r="AR4663" s="240"/>
      <c r="AS4663" s="240"/>
      <c r="AT4663" s="256"/>
      <c r="AU4663" s="256"/>
      <c r="AV4663" s="259"/>
      <c r="AW4663" s="259"/>
      <c r="AX4663" s="256"/>
      <c r="AY4663" s="256"/>
      <c r="AZ4663" s="256"/>
      <c r="BA4663" s="256"/>
      <c r="BB4663" s="256"/>
      <c r="BC4663" s="256"/>
      <c r="BD4663" s="256"/>
      <c r="BE4663" s="256"/>
      <c r="BF4663" s="256"/>
      <c r="BG4663" s="256"/>
      <c r="BH4663" s="256"/>
      <c r="BI4663" s="256"/>
      <c r="BJ4663" s="256"/>
      <c r="BK4663" s="256"/>
      <c r="BL4663" s="262"/>
      <c r="BM4663" s="262"/>
      <c r="BN4663" s="262"/>
      <c r="BO4663" s="262"/>
      <c r="BP4663" s="262"/>
      <c r="BQ4663" s="262"/>
      <c r="BR4663" s="270"/>
      <c r="BS4663" s="270"/>
      <c r="BT4663" s="270"/>
      <c r="BU4663" s="270"/>
      <c r="BV4663" s="270"/>
      <c r="BW4663" s="270"/>
      <c r="BX4663" s="256"/>
      <c r="BY4663" s="256"/>
      <c r="BZ4663" s="256"/>
      <c r="CA4663" s="267"/>
      <c r="CB4663" s="267"/>
      <c r="CC4663" s="274"/>
      <c r="CD4663" s="267"/>
      <c r="CE4663" s="267"/>
      <c r="CF4663" s="267"/>
      <c r="CG4663" s="267"/>
      <c r="CH4663" s="267"/>
      <c r="CI4663" s="267"/>
      <c r="CJ4663" s="267"/>
      <c r="CK4663" s="267"/>
      <c r="CL4663" s="265"/>
      <c r="CM4663" s="272"/>
      <c r="CN4663" s="264"/>
      <c r="CO4663" s="125"/>
      <c r="CP4663" s="226"/>
      <c r="CQ4663" s="226"/>
      <c r="CR4663" s="226"/>
      <c r="CS4663" s="90"/>
      <c r="CT4663" s="90"/>
      <c r="CU4663" s="90"/>
      <c r="CV4663" s="90"/>
      <c r="CW4663" s="90"/>
      <c r="CX4663" s="90"/>
      <c r="CY4663" s="90"/>
      <c r="CZ4663" s="90"/>
      <c r="DA4663" s="90"/>
      <c r="DB4663" s="70"/>
      <c r="DC4663" s="70"/>
      <c r="DD4663" s="70"/>
      <c r="DE4663" s="70"/>
      <c r="DF4663" s="70"/>
      <c r="DG4663" s="70"/>
      <c r="DH4663" s="70"/>
      <c r="DI4663" s="70"/>
      <c r="DJ4663" s="70"/>
      <c r="DK4663" s="70"/>
      <c r="DL4663" s="70"/>
      <c r="DM4663" s="70"/>
      <c r="DN4663" s="70"/>
    </row>
    <row r="4664" spans="1:118" ht="14.25" customHeight="1">
      <c r="A4664" s="229"/>
      <c r="B4664" s="395"/>
      <c r="C4664" s="398"/>
      <c r="D4664" s="238"/>
      <c r="E4664" s="238"/>
      <c r="F4664" s="245" t="s">
        <v>83</v>
      </c>
      <c r="G4664" s="246"/>
      <c r="H4664" s="82"/>
      <c r="I4664" s="82"/>
      <c r="J4664" s="82"/>
      <c r="K4664" s="82"/>
      <c r="L4664" s="82"/>
      <c r="M4664" s="82"/>
      <c r="N4664" s="82"/>
      <c r="O4664" s="82"/>
      <c r="P4664" s="82"/>
      <c r="Q4664" s="82"/>
      <c r="R4664" s="82"/>
      <c r="S4664" s="82"/>
      <c r="T4664" s="82"/>
      <c r="U4664" s="82"/>
      <c r="V4664" s="82"/>
      <c r="W4664" s="82"/>
      <c r="X4664" s="82"/>
      <c r="Y4664" s="82"/>
      <c r="Z4664" s="82"/>
      <c r="AA4664" s="82"/>
      <c r="AB4664" s="82"/>
      <c r="AC4664" s="35"/>
      <c r="AD4664" s="35"/>
      <c r="AE4664" s="35"/>
      <c r="AF4664" s="35"/>
      <c r="AG4664" s="35"/>
      <c r="AH4664" s="35"/>
      <c r="AI4664" s="35"/>
      <c r="AJ4664" s="35"/>
      <c r="AK4664" s="35"/>
      <c r="AL4664" s="35"/>
      <c r="AM4664" s="241"/>
      <c r="AN4664" s="241"/>
      <c r="AO4664" s="241"/>
      <c r="AP4664" s="241"/>
      <c r="AQ4664" s="241"/>
      <c r="AR4664" s="241"/>
      <c r="AS4664" s="241"/>
      <c r="AT4664" s="257"/>
      <c r="AU4664" s="257"/>
      <c r="AV4664" s="260"/>
      <c r="AW4664" s="260"/>
      <c r="AX4664" s="257"/>
      <c r="AY4664" s="257"/>
      <c r="AZ4664" s="257"/>
      <c r="BA4664" s="257"/>
      <c r="BB4664" s="257"/>
      <c r="BC4664" s="257"/>
      <c r="BD4664" s="257"/>
      <c r="BE4664" s="257"/>
      <c r="BF4664" s="257"/>
      <c r="BG4664" s="257"/>
      <c r="BH4664" s="257"/>
      <c r="BI4664" s="257"/>
      <c r="BJ4664" s="257"/>
      <c r="BK4664" s="257"/>
      <c r="BL4664" s="263"/>
      <c r="BM4664" s="263"/>
      <c r="BN4664" s="263"/>
      <c r="BO4664" s="263"/>
      <c r="BP4664" s="263"/>
      <c r="BQ4664" s="263"/>
      <c r="BR4664" s="271"/>
      <c r="BS4664" s="271"/>
      <c r="BT4664" s="271"/>
      <c r="BU4664" s="271"/>
      <c r="BV4664" s="271"/>
      <c r="BW4664" s="271"/>
      <c r="BX4664" s="257"/>
      <c r="BY4664" s="257"/>
      <c r="BZ4664" s="257"/>
      <c r="CA4664" s="268"/>
      <c r="CB4664" s="268"/>
      <c r="CC4664" s="275"/>
      <c r="CD4664" s="268"/>
      <c r="CE4664" s="268"/>
      <c r="CF4664" s="268"/>
      <c r="CG4664" s="268"/>
      <c r="CH4664" s="268"/>
      <c r="CI4664" s="268"/>
      <c r="CJ4664" s="268"/>
      <c r="CK4664" s="268"/>
      <c r="CL4664" s="265"/>
      <c r="CM4664" s="272"/>
      <c r="CN4664" s="264"/>
      <c r="CO4664" s="125"/>
      <c r="CP4664" s="226"/>
      <c r="CQ4664" s="226"/>
      <c r="CR4664" s="226"/>
      <c r="CS4664" s="90"/>
      <c r="CT4664" s="90"/>
      <c r="CU4664" s="90"/>
      <c r="CV4664" s="90"/>
      <c r="CW4664" s="90"/>
      <c r="CX4664" s="90"/>
      <c r="CY4664" s="90"/>
      <c r="CZ4664" s="90"/>
      <c r="DA4664" s="90"/>
      <c r="DB4664" s="70"/>
      <c r="DC4664" s="70"/>
      <c r="DD4664" s="70"/>
      <c r="DE4664" s="70"/>
      <c r="DF4664" s="70"/>
      <c r="DG4664" s="70"/>
      <c r="DH4664" s="70"/>
      <c r="DI4664" s="70"/>
      <c r="DJ4664" s="70"/>
      <c r="DK4664" s="70"/>
      <c r="DL4664" s="70"/>
      <c r="DM4664" s="70"/>
      <c r="DN4664" s="70"/>
    </row>
    <row r="4665" spans="1:118" ht="14.25" customHeight="1">
      <c r="A4665" s="227">
        <f t="shared" si="1399"/>
        <v>578</v>
      </c>
      <c r="B4665" s="393" t="s">
        <v>541</v>
      </c>
      <c r="C4665" s="396" t="s">
        <v>103</v>
      </c>
      <c r="D4665" s="236">
        <v>42583</v>
      </c>
      <c r="E4665" s="236" t="s">
        <v>506</v>
      </c>
      <c r="F4665" s="253" t="s">
        <v>80</v>
      </c>
      <c r="G4665" s="254"/>
      <c r="H4665" s="82" t="s">
        <v>69</v>
      </c>
      <c r="I4665" s="82"/>
      <c r="J4665" s="82" t="s">
        <v>60</v>
      </c>
      <c r="K4665" s="82" t="s">
        <v>60</v>
      </c>
      <c r="L4665" s="82" t="s">
        <v>60</v>
      </c>
      <c r="M4665" s="82" t="s">
        <v>67</v>
      </c>
      <c r="N4665" s="82" t="s">
        <v>67</v>
      </c>
      <c r="O4665" s="82"/>
      <c r="P4665" s="82" t="s">
        <v>60</v>
      </c>
      <c r="Q4665" s="82" t="s">
        <v>60</v>
      </c>
      <c r="R4665" s="82" t="s">
        <v>71</v>
      </c>
      <c r="S4665" s="82" t="s">
        <v>71</v>
      </c>
      <c r="T4665" s="82" t="s">
        <v>60</v>
      </c>
      <c r="U4665" s="82" t="s">
        <v>60</v>
      </c>
      <c r="V4665" s="82"/>
      <c r="W4665" s="82" t="s">
        <v>60</v>
      </c>
      <c r="X4665" s="82" t="s">
        <v>60</v>
      </c>
      <c r="Y4665" s="82" t="s">
        <v>60</v>
      </c>
      <c r="Z4665" s="82" t="s">
        <v>60</v>
      </c>
      <c r="AA4665" s="82" t="s">
        <v>60</v>
      </c>
      <c r="AB4665" s="82" t="s">
        <v>60</v>
      </c>
      <c r="AC4665" s="82"/>
      <c r="AD4665" s="82" t="s">
        <v>60</v>
      </c>
      <c r="AE4665" s="82" t="s">
        <v>60</v>
      </c>
      <c r="AF4665" s="82" t="s">
        <v>60</v>
      </c>
      <c r="AG4665" s="82" t="s">
        <v>60</v>
      </c>
      <c r="AH4665" s="82" t="s">
        <v>60</v>
      </c>
      <c r="AI4665" s="82" t="s">
        <v>1471</v>
      </c>
      <c r="AJ4665" s="82"/>
      <c r="AK4665" s="82" t="s">
        <v>60</v>
      </c>
      <c r="AL4665" s="82" t="s">
        <v>60</v>
      </c>
      <c r="AM4665" s="239">
        <f>COUNTIF(H4665:AL4665,"PH")+COUNTIF(H4665:AL4665,"PH/L")+COUNTIF(H4665:AL4665,"PM")</f>
        <v>0</v>
      </c>
      <c r="AN4665" s="239">
        <f>COUNTIF(H4665:AL4665,"PD")+COUNTIF(H4665:AL4665,"PDD")+COUNTIF(H4665:AL4665,"P/DS")/2+COUNTIF(H4665:AL4665,"PMD")</f>
        <v>0</v>
      </c>
      <c r="AO4665" s="239">
        <f>COUNTIF(H4665:AL4665,"PN")+COUNTIF(H4665:AL4665,"P/NS")/2+COUNTIF(H4665:AL4665,"PH")+COUNTIF(H4665:AL4665,"PH/F")/2+COUNTIF(H4665:AL4665,"PH/L")/2+COUNTIF(H4665:AL4665,"PM")</f>
        <v>0</v>
      </c>
      <c r="AP4665" s="239">
        <f>COUNTIF(H4665:AL4665,"BH")+COUNTIF(H4665:AL4665,"AL/BL")+COUNTIF(H4665:AL4665,"UL/BL")+COUNTIF(H4665:AL4665,"BM")</f>
        <v>0</v>
      </c>
      <c r="AQ4665" s="239">
        <f>COUNTIF(H4665:AL4665,"DS")+COUNTIF(H4665:AL4665,"AL/DS")/2+COUNTIF(H4665:AL4665,"UL/DS")/2+COUNTIF(H4665:AL4665,"CT")+COUNTIF(H4665:AL4665,"MD")</f>
        <v>20.5</v>
      </c>
      <c r="AR4665" s="239">
        <f>COUNTIF(H4665:AL4665,"NS")+COUNTIF(H4665:AL4665,"AL/NS")/2+COUNTIF(H4665:AL4665,"UL/NS")/2+COUNTIF(H4665:AL4665,"BH")+COUNTIF(H4665:AL4665,"AL/BF")/2+COUNTIF(H4665:AL4665,"AL/BL")/2+COUNTIF(H4665:AL4665,"UL/BL")/2+COUNTIF(H4665:AL4665,"UL/BF")/2+COUNTIF(H4665:AL4665,"BM")</f>
        <v>0</v>
      </c>
      <c r="AS4665" s="239">
        <f>COUNTIF(H4665:AL4665,"AL")+COUNTIF(H4665:AL4665,"AL/DS")/2+COUNTIF(H4665:AL4665,"AL/NS")/2+COUNTIF(H4665:AL4665,"NH")+COUNTIF(H4665:AL4665,"SL")+COUNTIF(H4665:AL4665,"NHD")+COUNTIF(H4665:AL4665,"B")+COUNTIF(H4665:AL4665,"HL")+COUNTIF(H4665:AL4665,"AL/BF")/2+COUNTIF(H4665:AL4665,"AL/BL")/2</f>
        <v>3</v>
      </c>
      <c r="AT4665" s="255">
        <f>COUNTIF(H4665:AL4665,"PD")+COUNTIF(H4665:AL4665,"PN")+COUNTIF(H4665:AL4665,"P/DS")/2+COUNTIF(H4665:AL4665,"P/NS")/2+COUNTIF(H4665:AL4665,"DS")+COUNTIF(H4665:AL4665,"NS")+COUNTIF(H4665:AL4665,"AL")+COUNTIF(H4665:AL4665,"AL/DS")+COUNTIF(H4665:AL4665,"AL/NS")+COUNTIF(H4665:AL4665,"NH")+COUNTIF(H4665:AL4665,"SL")+COUNTIF(H4665:AL4665,"UL/DS")/2+COUNTIF(H4665:AL4665,"UL/NS")/2+COUNTIF(H4665:AL4665,"CT")+COUNTIF(H4665:AL4665,"NHD")+COUNTIF(H4665:AL4665,"PDD")+COUNTIF(H4665:AL4665,"B")+COUNTIF(H4665:AL4665,"HL")+COUNTIF(H4665:AL4665,"PH")+COUNTIF(H4665:AL4665,"BH")+COUNTIF(H4665:AL4665,"AL/BF")+COUNTIF(H4665:AL4665,"AL/BL")+COUNTIF(H4665:AL4665,"UL/BF")/2+COUNTIF(H4665:AL4665,"UL/BL")/2+COUNTIF(H4665:AL4665,"PH/F")/2+COUNTIF(H4665:AL4665,"PH/L")/2+COUNTIF(H4665:AL4665,"MD")+COUNTIF(H4665:AL4665,"PMD")+COUNTIF(H4665:AL4665,"PM")+COUNTIF(H4665:AL4665,"BM")</f>
        <v>23.5</v>
      </c>
      <c r="AU4665" s="255">
        <f>COUNTIF(H4665:AL4665,"P/DS")/2+COUNTIF(H4665:AL4665,"P/NS")/2+COUNTIF(H4665:AL4665,"IL")+COUNTIF(H4665:AL4665,"NL")+COUNTIF(H4665:AL4665,"UL")+COUNTIF(H4665:AL4665,"UL/DS")/2+COUNTIF(H4665:AL4665,"UL/NS")/2+COUNTIF(H4665:AL4665,"KT")+COUNTIF(H4665:AL4665,"UL/BF")/2+COUNTIF(H4665:AL4665,"UL/BL")/2+COUNTIF(H4665:AL4665,"PH/F")/2+COUNTIF(H4665:AL4665,"PH/L")/2+COUNTIF(H4665:AL4665,"NB")</f>
        <v>2.5</v>
      </c>
      <c r="AV4665" s="258">
        <f>COUNTIF(H4665:AL4665,"PN")+COUNTIF(H4665:AL4665,"TVD")+COUNTIF(H4665:AL4665,"PH")+COUNTIF(H4665:AL4665,"PM")+COUNTIF(H4665:AL4665,"PDD")-COUNTIFS(H4665:AL4665,"PN",H4672:AL4672,"&gt;=3")-COUNTIFS(H4665:AL4665,"PM",H4672:AL4672,"&gt;=3")</f>
        <v>0</v>
      </c>
      <c r="AW4665" s="258">
        <f>COUNTIF(H4665:AL4665,"NS")+COUNTIF(H4665:AL4665,"D")+COUNTIF(H4665:AL4665,"BH")+COUNTIF(H4665:AL4665,"NHD")+COUNTIF(H4665:AL4665,"BM")-COUNTIFS(H4665:AL4665,"NS",H4672:AL4672,"&gt;=3")-COUNTIFS(H4665:AL4665,"BH",H4672:AL4672,"&gt;=3")-COUNTIFS(H4665:AL4665,"BM",H4672:AL4672,"&gt;=3")</f>
        <v>0</v>
      </c>
      <c r="AX4665" s="255">
        <f>COUNTIF(H4665:AL4665,"AL")+COUNTIF(H4665:AL4665,"AL/DS")/2+COUNTIF(H4665:AL4665,"AL/NS")/2+COUNTIF(H4665:AL4665,"AL/BF")+COUNTIF(H4665:AL4665,"AL/BL")/2</f>
        <v>2</v>
      </c>
      <c r="AY4665" s="255">
        <f>COUNTIF(H4665:AL4665,"SL")</f>
        <v>0</v>
      </c>
      <c r="AZ4665" s="255">
        <f>COUNTIF(H4665:AL4665,"NH")</f>
        <v>1</v>
      </c>
      <c r="BA4665" s="255">
        <f>COUNTIF(H4665:AL4665,"HL")</f>
        <v>0</v>
      </c>
      <c r="BB4665" s="255">
        <f>COUNTIF(G4665:AL4665,"P/DS")/2+COUNTIF(G4665:AL4665,"P/NS")/2+COUNTIF(G4665:AL4665,"UL")+COUNTIF(G4665:AL4665,"UL/DS")/2+COUNTIF(G4665:AL4665,"UL/NS")/2+COUNTIF(G4665:AL4665,"UL/BL")/2+COUNTIF(G4665:AL4665,"UL/BF")/2+COUNTIF(G4665:AL4665,"PH/F")/2+COUNTIF(G4665:AL4665,"PH/L")/2</f>
        <v>2.5</v>
      </c>
      <c r="BC4665" s="255">
        <f>COUNTIF(H4665:AL4665,"NB")</f>
        <v>0</v>
      </c>
      <c r="BD4665" s="255">
        <f>COUNTIF(H4665:AL4665,"NL")</f>
        <v>0</v>
      </c>
      <c r="BE4665" s="255">
        <f>COUNTIF(H4665:AL4665,"IL")</f>
        <v>0</v>
      </c>
      <c r="BF4665" s="255">
        <f>COUNTIF(H4665:AL4665,"KT")</f>
        <v>0</v>
      </c>
      <c r="BG4665" s="255">
        <f>COUNTIF(H4665:AL4665,"L70")</f>
        <v>0</v>
      </c>
      <c r="BH4665" s="255">
        <f>COUNTIF(H4665:AL4665,"MD")</f>
        <v>0</v>
      </c>
      <c r="BI4665" s="255">
        <f>COUNTIF(H4665:AL4665,"PMD")</f>
        <v>0</v>
      </c>
      <c r="BJ4665" s="255">
        <f>COUNTIF(H4665:AL4665,"PM")</f>
        <v>0</v>
      </c>
      <c r="BK4665" s="255">
        <f>COUNTIF(H4665:AL4665,"BM")</f>
        <v>0</v>
      </c>
      <c r="BL4665" s="261">
        <f>SUMIF(H4665:AL4665,"PD",H4666:AL4666)+SUMIF(H4665:AL4665,"PN",H4666:AL4666)+SUMIF(H4665:AL4665,"P/DS",H4666:AL4666)+SUMIF(H4665:AL4665,"PN/F",H4666:AL4666)+SUMIF(H4665:AL4665,"PN/L",H4666:AL4666)+SUMIF(H4665:AL4665,"TV",H4666:AL4666)+SUMIF(H4665:AL4665,"TVD",H4666:AL4666)+SUMIF(H4665:AL4665,"PDD",H4666:AL4666)</f>
        <v>0</v>
      </c>
      <c r="BM4665" s="261">
        <f>SUMIF(H4665:AL4665,"PD",H4667:AL4667)+SUMIF(H4665:AL4665,"PN",H4667:AL4667)+SUMIF(H4665:AL4665,"P/DS",H4667:AL4667)+SUMIF(H4665:AL4665,"PN/F",H4667:AL4667)+SUMIF(H4665:AL4665,"PN/L",H4667:AL4667)+SUMIF(H4665:AL4665,"TV",H4667:AL4667)+SUMIF(H4665:AL4665,"TVD",H4667:AL4667)+SUMIF(H4665:AL4665,"PDD",H4667:AL4667)+SUMIF(H4665:AL4665,"PMD",H4667:AL4667)</f>
        <v>0</v>
      </c>
      <c r="BN4665" s="261">
        <f>SUMIF(H4665:AL4665,"PD",H4668:AL4668)+SUMIF(H4665:AL4665,"PN",H4668:AL4668)+SUMIF(H4665:AL4665,"P/DS",H4668:AL4668)+SUMIF(H4665:AL4665,"PN/F",H4668:AL4668)+SUMIF(H4665:AL4665,"PN/L",H4668:AL4668)+SUMIF(H4665:AL4665,"TV",H4668:AL4668)+SUMIF(H4665:AL4665,"TVD",H4668:AL4668)</f>
        <v>0</v>
      </c>
      <c r="BO4665" s="261">
        <f>SUMIF(H4665:AL4665,"PD",H4669:AL4669)+SUMIF(H4665:AL4665,"PN",H4669:AL4669)+SUMIF(H4665:AL4665,"P/DS",H4669:AL4669)+SUMIF(H4665:AL4665,"PN/F",H4669:AL4669)+SUMIF(H4665:AL4665,"PN/L",H4669:AL4669)+SUMIF(H4665:AL4665,"TV",H4669:AL4669)+SUMIF(H4665:AL4665,"TVD",H4669:AL4669)</f>
        <v>0</v>
      </c>
      <c r="BP4665" s="261">
        <f>SUMIF(H4665:AL4665,"PD",H4670:AL4670)+SUMIF(H4665:AL4665,"PN",H4670:AL4670)+SUMIF(H4665:AL4665,"P/DS",H4670:AL4670)+SUMIF(H4665:AL4665,"PN/F",H4670:AL4670)+SUMIF(H4665:AL4665,"PN/L",H4670:AL4670)+SUMIF(H4665:AL4665,"TV",H4670:AL4670)+SUMIF(H4665:AL4665,"TVD",H4670:AL4670)+SUMIF(H4665:AL4665,"PDD",H4670:AL4670)+SUMIF(H4665:AL4665,"PH",H4670:AL4670)+SUMIF(H4665:AL4665,"PM",H4670:AL4670)</f>
        <v>0</v>
      </c>
      <c r="BQ4665" s="261">
        <f>SUMIF(H4665:AL4665,"PD",H4671:AL4671)+SUMIF(H4665:AL4665,"PN",H4671:AL4671)+SUMIF(H4665:AL4665,"P/DS",H4671:AL4671)+SUMIF(H4665:AL4665,"PN/F",H4671:AL4671)+SUMIF(H4665:AL4665,"PN/L",H4671:AL4671)+SUMIF(H4665:AL4665,"TV",H4671:AL4671)+SUMIF(H4665:AL4665,"TVD",H4671:AL4671)+SUMIF(H4665:AL4665,"PDD",H4671:AL4671)+SUMIF(H4665:AL4665,"PH",H4671:AL4671)+SUMIF(H4665:AL4665,"PM",H4671:AL4671)</f>
        <v>0</v>
      </c>
      <c r="BR4665" s="269">
        <f>SUM(H4666:AL4666)-BL4665</f>
        <v>0</v>
      </c>
      <c r="BS4665" s="269">
        <f>SUM(H4667:AL4667)-BM4665</f>
        <v>0</v>
      </c>
      <c r="BT4665" s="269">
        <f>SUM(H4668:AL4668)-BN4665</f>
        <v>0</v>
      </c>
      <c r="BU4665" s="269">
        <f>SUM(H4669:AL4669)-BO4665</f>
        <v>0</v>
      </c>
      <c r="BV4665" s="269">
        <f>SUM(H4670:AL4670)-BP4665</f>
        <v>0</v>
      </c>
      <c r="BW4665" s="269">
        <f>SUM(H4671:AL4671)-BQ4665</f>
        <v>0</v>
      </c>
      <c r="BX4665" s="255">
        <f>SUMIF(H4665:AL4665,"PD",H4672:AL4672)+SUMIF(H4665:AL4665,"PN",H4672:AL4672)+SUMIF(H4665:AL4665,"P/DS",H4672:AL4672)+SUMIF(H4665:AL4665,"PN/F",H4672:AL4672)+SUMIF(H4665:AL4665,"PN/L",H4672:AL4672)</f>
        <v>0</v>
      </c>
      <c r="BY4665" s="255">
        <f>SUM(H4672:AL4672)-BX4665</f>
        <v>0</v>
      </c>
      <c r="BZ4665" s="255">
        <f t="shared" ref="BZ4665" si="1414">+SUM(BL4665:BW4672)</f>
        <v>0</v>
      </c>
      <c r="CA4665" s="266">
        <f>(COUNTIFS(H4665:AL4665,"PD",H4666:AL4666,"&gt;=2"))*0.5-IF(CN4665="VP",COUNTIFS($H$16:$AL$16,"SAT",H4665:AL4665,"PD",H4666:AL4666,"&gt;=2"))*0.5</f>
        <v>0</v>
      </c>
      <c r="CB4665" s="266">
        <f>(COUNTIFS(H4665:AL4665,"PN",H4667:AL4667,"&gt;=0.5",H4666:AL4666,"&gt;=1.5"))*0.5+COUNTIFS(H4665:AL4665,"PDD",H4667:AL4667,"&gt;=0.5",H4666:AL4666,"&gt;=1.5")*0.5</f>
        <v>0</v>
      </c>
      <c r="CC4665" s="273">
        <f>(COUNTIFS(H4665:AL4665,"TV",H4667:AL4667,"&gt;=10"))*0.5+(COUNTIFS(H4665:AL4665,"PMD",H4667:AL4667,"&gt;=2"))*0.5</f>
        <v>0</v>
      </c>
      <c r="CD4665" s="266">
        <f>(COUNTIFS(H4665:AL4665,"TVD",H4669:AL4669,"&gt;=6.5",H4667:AL4667,"&gt;=3.5"))*0.5</f>
        <v>0</v>
      </c>
      <c r="CE4665" s="266">
        <f>(COUNTIFS(H4665:AL4665,"PD",H4670:AL4670,"&gt;=10"))*0.5</f>
        <v>0</v>
      </c>
      <c r="CF4665" s="266">
        <f>(COUNTIFS(H4665:AL4665,"PDD",H4670:AL4670,"&gt;=3.5",H4671:AL4671,"&gt;=6.5")+COUNTIFS(H4665:AL4665,"PH",H4671:AL4671,"&gt;=0.5",H4670:AL4670,"&gt;=1.5")+COUNTIFS(H4665:AL4665,"PM",H4671:AL4671,"&gt;=0.5",H4670:AL4670,"&gt;=1.5"))*0.5</f>
        <v>0</v>
      </c>
      <c r="CG4665" s="266">
        <f>(COUNTIFS(H4665:AL4665,"DS",H4666:AL4666,"&gt;=2")+COUNTIFS(H4665:AL4665,"AL/DS",H4666:AL4666,"&gt;=2"))*0.5-IF(CN4665="VP",COUNTIFS($H$16:$AL$16,"SAT",H4665:AL4665,"DS",H4666:AL4666,"&gt;=2"))*0.5</f>
        <v>0</v>
      </c>
      <c r="CH4665" s="266">
        <f>(COUNTIFS(H4665:AL4665,"NS",H4667:AL4667,"&gt;=0.5",H4666:AL4666,"&gt;=1.5")+COUNTIFS(H4665:AL4665,"AL/NS",H4667:AL4667,"&gt;=0.5",H4666:AL4666,"&gt;=1.5")+COUNTIFS(H4665:AL4665,"NHD",H4667:AL4667,"&gt;=4.5",H4670:AL4670,"&gt;=2",H4666:AL4666,"&gt;=1.5"))*0.5</f>
        <v>0</v>
      </c>
      <c r="CI4665" s="266">
        <f>(COUNTIF(H4667:AL4667,"&gt;=10")+COUNTIFS(H4665:AL4665,"MD",H4667:AL4667,"&gt;=2")-COUNTIFS(H4665:AL4665,"TV",H4667:AL4667,"&gt;=10"))*0.5</f>
        <v>0</v>
      </c>
      <c r="CJ4665" s="266">
        <f>(COUNTIFS(H4665:AL4665,"D",H4669:AL4669,"&gt;=6.5",H4667:AL4667,"&gt;=3.5"))*0.5</f>
        <v>0</v>
      </c>
      <c r="CK4665" s="266">
        <f>(COUNTIF(H4670:AL4670,"&gt;=10")-COUNTIFS(H4665:AL4665,"PD",H4670:AL4670,"&gt;=10"))*0.5</f>
        <v>0</v>
      </c>
      <c r="CL4665" s="265">
        <f>(COUNTIFS(H4665:AL4665,"NHD",H4670:AL4670,"&gt;=3.5",H4671:AL4671,"&gt;=6.5")+COUNTIFS(H4665:AL4665,"BH",H4670:AL4670,"&gt;=1.5",H4671:AL4671,"&gt;=0.5")+COUNTIFS(H4665:AL4665,"BM",H4670:AL4670,"&gt;=1.5",H4671:AL4671,"&gt;=0.5")+COUNTIFS(H4665:AL4665,"D",H4670:AL4670,"&gt;=1.5",H4671:AL4671,"&gt;=0.5"))*0.5</f>
        <v>0</v>
      </c>
      <c r="CM4665" s="272"/>
      <c r="CN4665" s="264" t="s">
        <v>723</v>
      </c>
      <c r="CO4665" s="125">
        <f t="shared" ref="CO4665" si="1415">+AM4665+AN4665+AO4665+AP4665+AQ4665+AR4665+AS4665+AU4665+BG4665</f>
        <v>26</v>
      </c>
      <c r="CP4665" s="225">
        <f>+SUM(I4666:I4671)-I4672</f>
        <v>0</v>
      </c>
      <c r="CQ4665" s="225">
        <f>+SUM(J4666:J4671)-J4672</f>
        <v>0</v>
      </c>
      <c r="CR4665" s="225">
        <f>+SUM(K4666:K4671)-K4672</f>
        <v>0</v>
      </c>
      <c r="CS4665" s="90"/>
      <c r="CT4665" s="90"/>
      <c r="CU4665" s="90"/>
      <c r="CV4665" s="90"/>
      <c r="CW4665" s="90"/>
      <c r="CX4665" s="90"/>
      <c r="CY4665" s="90"/>
      <c r="CZ4665" s="90"/>
      <c r="DA4665" s="90"/>
      <c r="DB4665" s="70"/>
      <c r="DC4665" s="70"/>
      <c r="DD4665" s="70"/>
      <c r="DE4665" s="70"/>
      <c r="DF4665" s="70"/>
      <c r="DG4665" s="70"/>
      <c r="DH4665" s="70"/>
      <c r="DI4665" s="70"/>
      <c r="DJ4665" s="70"/>
      <c r="DK4665" s="70"/>
      <c r="DL4665" s="70"/>
      <c r="DM4665" s="70"/>
      <c r="DN4665" s="70"/>
    </row>
    <row r="4666" spans="1:118" ht="14.25" customHeight="1">
      <c r="A4666" s="228"/>
      <c r="B4666" s="394"/>
      <c r="C4666" s="397"/>
      <c r="D4666" s="237"/>
      <c r="E4666" s="237"/>
      <c r="F4666" s="242" t="s">
        <v>82</v>
      </c>
      <c r="G4666" s="71">
        <v>1.5</v>
      </c>
      <c r="H4666" s="83"/>
      <c r="I4666" s="83"/>
      <c r="J4666" s="83"/>
      <c r="K4666" s="83"/>
      <c r="L4666" s="83"/>
      <c r="M4666" s="83"/>
      <c r="N4666" s="83"/>
      <c r="O4666" s="83"/>
      <c r="P4666" s="83"/>
      <c r="Q4666" s="83"/>
      <c r="R4666" s="83"/>
      <c r="S4666" s="83"/>
      <c r="T4666" s="83"/>
      <c r="U4666" s="83"/>
      <c r="V4666" s="83"/>
      <c r="W4666" s="83"/>
      <c r="X4666" s="83"/>
      <c r="Y4666" s="83"/>
      <c r="Z4666" s="83"/>
      <c r="AA4666" s="84"/>
      <c r="AB4666" s="84"/>
      <c r="AC4666" s="80"/>
      <c r="AD4666" s="79"/>
      <c r="AE4666" s="79"/>
      <c r="AF4666" s="79"/>
      <c r="AG4666" s="79"/>
      <c r="AH4666" s="79"/>
      <c r="AI4666" s="79"/>
      <c r="AJ4666" s="79"/>
      <c r="AK4666" s="79"/>
      <c r="AL4666" s="79"/>
      <c r="AM4666" s="240"/>
      <c r="AN4666" s="240"/>
      <c r="AO4666" s="240"/>
      <c r="AP4666" s="240"/>
      <c r="AQ4666" s="240"/>
      <c r="AR4666" s="240"/>
      <c r="AS4666" s="240"/>
      <c r="AT4666" s="256"/>
      <c r="AU4666" s="256"/>
      <c r="AV4666" s="259"/>
      <c r="AW4666" s="259"/>
      <c r="AX4666" s="256"/>
      <c r="AY4666" s="256"/>
      <c r="AZ4666" s="256"/>
      <c r="BA4666" s="256"/>
      <c r="BB4666" s="256"/>
      <c r="BC4666" s="256"/>
      <c r="BD4666" s="256"/>
      <c r="BE4666" s="256"/>
      <c r="BF4666" s="256"/>
      <c r="BG4666" s="256"/>
      <c r="BH4666" s="256"/>
      <c r="BI4666" s="256"/>
      <c r="BJ4666" s="256"/>
      <c r="BK4666" s="256"/>
      <c r="BL4666" s="262"/>
      <c r="BM4666" s="262"/>
      <c r="BN4666" s="262"/>
      <c r="BO4666" s="262"/>
      <c r="BP4666" s="262"/>
      <c r="BQ4666" s="262"/>
      <c r="BR4666" s="270"/>
      <c r="BS4666" s="270"/>
      <c r="BT4666" s="270"/>
      <c r="BU4666" s="270"/>
      <c r="BV4666" s="270"/>
      <c r="BW4666" s="270"/>
      <c r="BX4666" s="256"/>
      <c r="BY4666" s="256"/>
      <c r="BZ4666" s="256"/>
      <c r="CA4666" s="267"/>
      <c r="CB4666" s="267"/>
      <c r="CC4666" s="274"/>
      <c r="CD4666" s="267"/>
      <c r="CE4666" s="267"/>
      <c r="CF4666" s="267"/>
      <c r="CG4666" s="267"/>
      <c r="CH4666" s="267"/>
      <c r="CI4666" s="267"/>
      <c r="CJ4666" s="267"/>
      <c r="CK4666" s="267"/>
      <c r="CL4666" s="265"/>
      <c r="CM4666" s="272"/>
      <c r="CN4666" s="264"/>
      <c r="CO4666" s="125"/>
      <c r="CP4666" s="226"/>
      <c r="CQ4666" s="226"/>
      <c r="CR4666" s="226"/>
      <c r="CS4666" s="90"/>
      <c r="CT4666" s="90"/>
      <c r="CU4666" s="90"/>
      <c r="CV4666" s="90"/>
      <c r="CW4666" s="90"/>
      <c r="CX4666" s="90"/>
      <c r="CY4666" s="90"/>
      <c r="CZ4666" s="90"/>
      <c r="DA4666" s="90"/>
      <c r="DB4666" s="70"/>
      <c r="DC4666" s="70"/>
      <c r="DD4666" s="70"/>
      <c r="DE4666" s="70"/>
      <c r="DF4666" s="70"/>
      <c r="DG4666" s="70"/>
      <c r="DH4666" s="70"/>
      <c r="DI4666" s="70"/>
      <c r="DJ4666" s="70"/>
      <c r="DK4666" s="70"/>
      <c r="DL4666" s="70"/>
      <c r="DM4666" s="70"/>
      <c r="DN4666" s="70"/>
    </row>
    <row r="4667" spans="1:118" ht="14.25" customHeight="1">
      <c r="A4667" s="228"/>
      <c r="B4667" s="394"/>
      <c r="C4667" s="397"/>
      <c r="D4667" s="237"/>
      <c r="E4667" s="237"/>
      <c r="F4667" s="243"/>
      <c r="G4667" s="72">
        <v>2</v>
      </c>
      <c r="H4667" s="84"/>
      <c r="I4667" s="84"/>
      <c r="J4667" s="84"/>
      <c r="K4667" s="84"/>
      <c r="L4667" s="84"/>
      <c r="M4667" s="84"/>
      <c r="N4667" s="84"/>
      <c r="O4667" s="84"/>
      <c r="P4667" s="84"/>
      <c r="Q4667" s="84"/>
      <c r="R4667" s="84"/>
      <c r="S4667" s="84"/>
      <c r="T4667" s="84"/>
      <c r="U4667" s="84"/>
      <c r="V4667" s="84"/>
      <c r="W4667" s="84"/>
      <c r="X4667" s="84"/>
      <c r="Y4667" s="84"/>
      <c r="Z4667" s="84"/>
      <c r="AA4667" s="84"/>
      <c r="AB4667" s="84"/>
      <c r="AC4667" s="80"/>
      <c r="AD4667" s="80"/>
      <c r="AE4667" s="80"/>
      <c r="AF4667" s="80"/>
      <c r="AG4667" s="80"/>
      <c r="AH4667" s="80"/>
      <c r="AI4667" s="80"/>
      <c r="AJ4667" s="80"/>
      <c r="AK4667" s="80"/>
      <c r="AL4667" s="80"/>
      <c r="AM4667" s="240"/>
      <c r="AN4667" s="240"/>
      <c r="AO4667" s="240"/>
      <c r="AP4667" s="240"/>
      <c r="AQ4667" s="240"/>
      <c r="AR4667" s="240"/>
      <c r="AS4667" s="240"/>
      <c r="AT4667" s="256"/>
      <c r="AU4667" s="256"/>
      <c r="AV4667" s="259"/>
      <c r="AW4667" s="259"/>
      <c r="AX4667" s="256"/>
      <c r="AY4667" s="256"/>
      <c r="AZ4667" s="256"/>
      <c r="BA4667" s="256"/>
      <c r="BB4667" s="256"/>
      <c r="BC4667" s="256"/>
      <c r="BD4667" s="256"/>
      <c r="BE4667" s="256"/>
      <c r="BF4667" s="256"/>
      <c r="BG4667" s="256"/>
      <c r="BH4667" s="256"/>
      <c r="BI4667" s="256"/>
      <c r="BJ4667" s="256"/>
      <c r="BK4667" s="256"/>
      <c r="BL4667" s="262"/>
      <c r="BM4667" s="262"/>
      <c r="BN4667" s="262"/>
      <c r="BO4667" s="262"/>
      <c r="BP4667" s="262"/>
      <c r="BQ4667" s="262"/>
      <c r="BR4667" s="270"/>
      <c r="BS4667" s="270"/>
      <c r="BT4667" s="270"/>
      <c r="BU4667" s="270"/>
      <c r="BV4667" s="270"/>
      <c r="BW4667" s="270"/>
      <c r="BX4667" s="256"/>
      <c r="BY4667" s="256"/>
      <c r="BZ4667" s="256"/>
      <c r="CA4667" s="267"/>
      <c r="CB4667" s="267"/>
      <c r="CC4667" s="274"/>
      <c r="CD4667" s="267"/>
      <c r="CE4667" s="267"/>
      <c r="CF4667" s="267"/>
      <c r="CG4667" s="267"/>
      <c r="CH4667" s="267"/>
      <c r="CI4667" s="267"/>
      <c r="CJ4667" s="267"/>
      <c r="CK4667" s="267"/>
      <c r="CL4667" s="265"/>
      <c r="CM4667" s="272"/>
      <c r="CN4667" s="264"/>
      <c r="CO4667" s="125"/>
      <c r="CP4667" s="226"/>
      <c r="CQ4667" s="226"/>
      <c r="CR4667" s="226"/>
      <c r="CS4667" s="90"/>
      <c r="CT4667" s="90"/>
      <c r="CU4667" s="90"/>
      <c r="CV4667" s="90"/>
      <c r="CW4667" s="90"/>
      <c r="CX4667" s="90"/>
      <c r="CY4667" s="90"/>
      <c r="CZ4667" s="90"/>
      <c r="DA4667" s="90"/>
      <c r="DB4667" s="70"/>
      <c r="DC4667" s="70"/>
      <c r="DD4667" s="70"/>
      <c r="DE4667" s="70"/>
      <c r="DF4667" s="70"/>
      <c r="DG4667" s="70"/>
      <c r="DH4667" s="70"/>
      <c r="DI4667" s="70"/>
      <c r="DJ4667" s="70"/>
      <c r="DK4667" s="70"/>
      <c r="DL4667" s="70"/>
      <c r="DM4667" s="70"/>
      <c r="DN4667" s="70"/>
    </row>
    <row r="4668" spans="1:118" ht="14.25" customHeight="1">
      <c r="A4668" s="228"/>
      <c r="B4668" s="394"/>
      <c r="C4668" s="397"/>
      <c r="D4668" s="237"/>
      <c r="E4668" s="237"/>
      <c r="F4668" s="243"/>
      <c r="G4668" s="72">
        <v>2.1</v>
      </c>
      <c r="H4668" s="84"/>
      <c r="I4668" s="84"/>
      <c r="J4668" s="84"/>
      <c r="K4668" s="84"/>
      <c r="L4668" s="84"/>
      <c r="M4668" s="84"/>
      <c r="N4668" s="84"/>
      <c r="O4668" s="84"/>
      <c r="P4668" s="84"/>
      <c r="Q4668" s="84"/>
      <c r="R4668" s="84"/>
      <c r="S4668" s="84"/>
      <c r="T4668" s="84"/>
      <c r="U4668" s="84"/>
      <c r="V4668" s="84"/>
      <c r="W4668" s="84"/>
      <c r="X4668" s="84"/>
      <c r="Y4668" s="84"/>
      <c r="Z4668" s="84"/>
      <c r="AA4668" s="84"/>
      <c r="AB4668" s="84"/>
      <c r="AC4668" s="80"/>
      <c r="AD4668" s="80"/>
      <c r="AE4668" s="80"/>
      <c r="AF4668" s="80"/>
      <c r="AG4668" s="80"/>
      <c r="AH4668" s="80"/>
      <c r="AI4668" s="80"/>
      <c r="AJ4668" s="80"/>
      <c r="AK4668" s="80"/>
      <c r="AL4668" s="80"/>
      <c r="AM4668" s="240"/>
      <c r="AN4668" s="240"/>
      <c r="AO4668" s="240"/>
      <c r="AP4668" s="240"/>
      <c r="AQ4668" s="240"/>
      <c r="AR4668" s="240"/>
      <c r="AS4668" s="240"/>
      <c r="AT4668" s="256"/>
      <c r="AU4668" s="256"/>
      <c r="AV4668" s="259"/>
      <c r="AW4668" s="259"/>
      <c r="AX4668" s="256"/>
      <c r="AY4668" s="256"/>
      <c r="AZ4668" s="256"/>
      <c r="BA4668" s="256"/>
      <c r="BB4668" s="256"/>
      <c r="BC4668" s="256"/>
      <c r="BD4668" s="256"/>
      <c r="BE4668" s="256"/>
      <c r="BF4668" s="256"/>
      <c r="BG4668" s="256"/>
      <c r="BH4668" s="256"/>
      <c r="BI4668" s="256"/>
      <c r="BJ4668" s="256"/>
      <c r="BK4668" s="256"/>
      <c r="BL4668" s="262"/>
      <c r="BM4668" s="262"/>
      <c r="BN4668" s="262"/>
      <c r="BO4668" s="262"/>
      <c r="BP4668" s="262"/>
      <c r="BQ4668" s="262"/>
      <c r="BR4668" s="270"/>
      <c r="BS4668" s="270"/>
      <c r="BT4668" s="270"/>
      <c r="BU4668" s="270"/>
      <c r="BV4668" s="270"/>
      <c r="BW4668" s="270"/>
      <c r="BX4668" s="256"/>
      <c r="BY4668" s="256"/>
      <c r="BZ4668" s="256"/>
      <c r="CA4668" s="267"/>
      <c r="CB4668" s="267"/>
      <c r="CC4668" s="274"/>
      <c r="CD4668" s="267"/>
      <c r="CE4668" s="267"/>
      <c r="CF4668" s="267"/>
      <c r="CG4668" s="267"/>
      <c r="CH4668" s="267"/>
      <c r="CI4668" s="267"/>
      <c r="CJ4668" s="267"/>
      <c r="CK4668" s="267"/>
      <c r="CL4668" s="265"/>
      <c r="CM4668" s="272"/>
      <c r="CN4668" s="264"/>
      <c r="CO4668" s="125"/>
      <c r="CP4668" s="226"/>
      <c r="CQ4668" s="226"/>
      <c r="CR4668" s="226"/>
      <c r="CS4668" s="90"/>
      <c r="CT4668" s="90"/>
      <c r="CU4668" s="90"/>
      <c r="CV4668" s="90"/>
      <c r="CW4668" s="90"/>
      <c r="CX4668" s="90"/>
      <c r="CY4668" s="90"/>
      <c r="CZ4668" s="90"/>
      <c r="DA4668" s="90"/>
      <c r="DB4668" s="70"/>
      <c r="DC4668" s="70"/>
      <c r="DD4668" s="70"/>
      <c r="DE4668" s="70"/>
      <c r="DF4668" s="70"/>
      <c r="DG4668" s="70"/>
      <c r="DH4668" s="70"/>
      <c r="DI4668" s="70"/>
      <c r="DJ4668" s="70"/>
      <c r="DK4668" s="70"/>
      <c r="DL4668" s="70"/>
      <c r="DM4668" s="70"/>
      <c r="DN4668" s="70"/>
    </row>
    <row r="4669" spans="1:118" ht="14.25" customHeight="1">
      <c r="A4669" s="228"/>
      <c r="B4669" s="394"/>
      <c r="C4669" s="397"/>
      <c r="D4669" s="237"/>
      <c r="E4669" s="237"/>
      <c r="F4669" s="243"/>
      <c r="G4669" s="72">
        <v>2.7</v>
      </c>
      <c r="H4669" s="84"/>
      <c r="I4669" s="84"/>
      <c r="J4669" s="84"/>
      <c r="K4669" s="84"/>
      <c r="L4669" s="84"/>
      <c r="M4669" s="84"/>
      <c r="N4669" s="84"/>
      <c r="O4669" s="84"/>
      <c r="P4669" s="84"/>
      <c r="Q4669" s="84"/>
      <c r="R4669" s="84"/>
      <c r="S4669" s="84"/>
      <c r="T4669" s="84"/>
      <c r="U4669" s="84"/>
      <c r="V4669" s="84"/>
      <c r="W4669" s="84"/>
      <c r="X4669" s="84"/>
      <c r="Y4669" s="84"/>
      <c r="Z4669" s="84"/>
      <c r="AA4669" s="84"/>
      <c r="AB4669" s="84"/>
      <c r="AC4669" s="80"/>
      <c r="AD4669" s="80"/>
      <c r="AE4669" s="80"/>
      <c r="AF4669" s="80"/>
      <c r="AG4669" s="80"/>
      <c r="AH4669" s="80"/>
      <c r="AI4669" s="80"/>
      <c r="AJ4669" s="80"/>
      <c r="AK4669" s="80"/>
      <c r="AL4669" s="80"/>
      <c r="AM4669" s="240"/>
      <c r="AN4669" s="240"/>
      <c r="AO4669" s="240"/>
      <c r="AP4669" s="240"/>
      <c r="AQ4669" s="240"/>
      <c r="AR4669" s="240"/>
      <c r="AS4669" s="240"/>
      <c r="AT4669" s="256"/>
      <c r="AU4669" s="256"/>
      <c r="AV4669" s="259"/>
      <c r="AW4669" s="259"/>
      <c r="AX4669" s="256"/>
      <c r="AY4669" s="256"/>
      <c r="AZ4669" s="256"/>
      <c r="BA4669" s="256"/>
      <c r="BB4669" s="256"/>
      <c r="BC4669" s="256"/>
      <c r="BD4669" s="256"/>
      <c r="BE4669" s="256"/>
      <c r="BF4669" s="256"/>
      <c r="BG4669" s="256"/>
      <c r="BH4669" s="256"/>
      <c r="BI4669" s="256"/>
      <c r="BJ4669" s="256"/>
      <c r="BK4669" s="256"/>
      <c r="BL4669" s="262"/>
      <c r="BM4669" s="262"/>
      <c r="BN4669" s="262"/>
      <c r="BO4669" s="262"/>
      <c r="BP4669" s="262"/>
      <c r="BQ4669" s="262"/>
      <c r="BR4669" s="270"/>
      <c r="BS4669" s="270"/>
      <c r="BT4669" s="270"/>
      <c r="BU4669" s="270"/>
      <c r="BV4669" s="270"/>
      <c r="BW4669" s="270"/>
      <c r="BX4669" s="256"/>
      <c r="BY4669" s="256"/>
      <c r="BZ4669" s="256"/>
      <c r="CA4669" s="267"/>
      <c r="CB4669" s="267"/>
      <c r="CC4669" s="274"/>
      <c r="CD4669" s="267"/>
      <c r="CE4669" s="267"/>
      <c r="CF4669" s="267"/>
      <c r="CG4669" s="267"/>
      <c r="CH4669" s="267"/>
      <c r="CI4669" s="267"/>
      <c r="CJ4669" s="267"/>
      <c r="CK4669" s="267"/>
      <c r="CL4669" s="265"/>
      <c r="CM4669" s="272"/>
      <c r="CN4669" s="264"/>
      <c r="CO4669" s="125"/>
      <c r="CP4669" s="226"/>
      <c r="CQ4669" s="226"/>
      <c r="CR4669" s="226"/>
      <c r="CS4669" s="90"/>
      <c r="CT4669" s="90"/>
      <c r="CU4669" s="90"/>
      <c r="CV4669" s="90"/>
      <c r="CW4669" s="90"/>
      <c r="CX4669" s="90"/>
      <c r="CY4669" s="90"/>
      <c r="CZ4669" s="90"/>
      <c r="DA4669" s="90"/>
      <c r="DB4669" s="70"/>
      <c r="DC4669" s="70"/>
      <c r="DD4669" s="70"/>
      <c r="DE4669" s="70"/>
      <c r="DF4669" s="70"/>
      <c r="DG4669" s="70"/>
      <c r="DH4669" s="70"/>
      <c r="DI4669" s="70"/>
      <c r="DJ4669" s="70"/>
      <c r="DK4669" s="70"/>
      <c r="DL4669" s="70"/>
      <c r="DM4669" s="70"/>
      <c r="DN4669" s="70"/>
    </row>
    <row r="4670" spans="1:118" ht="14.25" customHeight="1">
      <c r="A4670" s="228"/>
      <c r="B4670" s="394"/>
      <c r="C4670" s="397"/>
      <c r="D4670" s="237"/>
      <c r="E4670" s="237"/>
      <c r="F4670" s="243"/>
      <c r="G4670" s="72">
        <v>3</v>
      </c>
      <c r="H4670" s="84"/>
      <c r="I4670" s="84"/>
      <c r="J4670" s="84"/>
      <c r="K4670" s="84"/>
      <c r="L4670" s="84"/>
      <c r="M4670" s="84"/>
      <c r="N4670" s="84"/>
      <c r="O4670" s="84"/>
      <c r="P4670" s="84"/>
      <c r="Q4670" s="84"/>
      <c r="R4670" s="84"/>
      <c r="S4670" s="84"/>
      <c r="T4670" s="84"/>
      <c r="U4670" s="84"/>
      <c r="V4670" s="84"/>
      <c r="W4670" s="84"/>
      <c r="X4670" s="84"/>
      <c r="Y4670" s="84"/>
      <c r="Z4670" s="84"/>
      <c r="AA4670" s="84"/>
      <c r="AB4670" s="84"/>
      <c r="AC4670" s="80"/>
      <c r="AD4670" s="80"/>
      <c r="AE4670" s="80"/>
      <c r="AF4670" s="80"/>
      <c r="AG4670" s="80"/>
      <c r="AH4670" s="80"/>
      <c r="AI4670" s="80"/>
      <c r="AJ4670" s="80"/>
      <c r="AK4670" s="80"/>
      <c r="AL4670" s="80"/>
      <c r="AM4670" s="240"/>
      <c r="AN4670" s="240"/>
      <c r="AO4670" s="240"/>
      <c r="AP4670" s="240"/>
      <c r="AQ4670" s="240"/>
      <c r="AR4670" s="240"/>
      <c r="AS4670" s="240"/>
      <c r="AT4670" s="256"/>
      <c r="AU4670" s="256"/>
      <c r="AV4670" s="259"/>
      <c r="AW4670" s="259"/>
      <c r="AX4670" s="256"/>
      <c r="AY4670" s="256"/>
      <c r="AZ4670" s="256"/>
      <c r="BA4670" s="256"/>
      <c r="BB4670" s="256"/>
      <c r="BC4670" s="256"/>
      <c r="BD4670" s="256"/>
      <c r="BE4670" s="256"/>
      <c r="BF4670" s="256"/>
      <c r="BG4670" s="256"/>
      <c r="BH4670" s="256"/>
      <c r="BI4670" s="256"/>
      <c r="BJ4670" s="256"/>
      <c r="BK4670" s="256"/>
      <c r="BL4670" s="262"/>
      <c r="BM4670" s="262"/>
      <c r="BN4670" s="262"/>
      <c r="BO4670" s="262"/>
      <c r="BP4670" s="262"/>
      <c r="BQ4670" s="262"/>
      <c r="BR4670" s="270"/>
      <c r="BS4670" s="270"/>
      <c r="BT4670" s="270"/>
      <c r="BU4670" s="270"/>
      <c r="BV4670" s="270"/>
      <c r="BW4670" s="270"/>
      <c r="BX4670" s="256"/>
      <c r="BY4670" s="256"/>
      <c r="BZ4670" s="256"/>
      <c r="CA4670" s="267"/>
      <c r="CB4670" s="267"/>
      <c r="CC4670" s="274"/>
      <c r="CD4670" s="267"/>
      <c r="CE4670" s="267"/>
      <c r="CF4670" s="267"/>
      <c r="CG4670" s="267"/>
      <c r="CH4670" s="267"/>
      <c r="CI4670" s="267"/>
      <c r="CJ4670" s="267"/>
      <c r="CK4670" s="267"/>
      <c r="CL4670" s="265"/>
      <c r="CM4670" s="272"/>
      <c r="CN4670" s="264"/>
      <c r="CO4670" s="125"/>
      <c r="CP4670" s="226"/>
      <c r="CQ4670" s="226"/>
      <c r="CR4670" s="226"/>
      <c r="CS4670" s="90"/>
      <c r="CT4670" s="90"/>
      <c r="CU4670" s="90"/>
      <c r="CV4670" s="90"/>
      <c r="CW4670" s="90"/>
      <c r="CX4670" s="90"/>
      <c r="CY4670" s="90"/>
      <c r="CZ4670" s="90"/>
      <c r="DA4670" s="90"/>
      <c r="DB4670" s="70"/>
      <c r="DC4670" s="70"/>
      <c r="DD4670" s="70"/>
      <c r="DE4670" s="70"/>
      <c r="DF4670" s="70"/>
      <c r="DG4670" s="70"/>
      <c r="DH4670" s="70"/>
      <c r="DI4670" s="70"/>
      <c r="DJ4670" s="70"/>
      <c r="DK4670" s="70"/>
      <c r="DL4670" s="70"/>
      <c r="DM4670" s="70"/>
      <c r="DN4670" s="70"/>
    </row>
    <row r="4671" spans="1:118" ht="14.25" customHeight="1">
      <c r="A4671" s="228"/>
      <c r="B4671" s="394"/>
      <c r="C4671" s="397"/>
      <c r="D4671" s="237"/>
      <c r="E4671" s="237"/>
      <c r="F4671" s="244"/>
      <c r="G4671" s="73">
        <v>3.9</v>
      </c>
      <c r="H4671" s="85"/>
      <c r="I4671" s="85"/>
      <c r="J4671" s="85"/>
      <c r="K4671" s="85"/>
      <c r="L4671" s="85"/>
      <c r="M4671" s="85"/>
      <c r="N4671" s="85"/>
      <c r="O4671" s="85"/>
      <c r="P4671" s="85"/>
      <c r="Q4671" s="85"/>
      <c r="R4671" s="85"/>
      <c r="S4671" s="85"/>
      <c r="T4671" s="85"/>
      <c r="U4671" s="85"/>
      <c r="V4671" s="85"/>
      <c r="W4671" s="85"/>
      <c r="X4671" s="85"/>
      <c r="Y4671" s="85"/>
      <c r="Z4671" s="85"/>
      <c r="AA4671" s="85"/>
      <c r="AB4671" s="85"/>
      <c r="AC4671" s="81"/>
      <c r="AD4671" s="81"/>
      <c r="AE4671" s="81"/>
      <c r="AF4671" s="81"/>
      <c r="AG4671" s="81"/>
      <c r="AH4671" s="81"/>
      <c r="AI4671" s="81"/>
      <c r="AJ4671" s="81"/>
      <c r="AK4671" s="81"/>
      <c r="AL4671" s="81"/>
      <c r="AM4671" s="240"/>
      <c r="AN4671" s="240"/>
      <c r="AO4671" s="240"/>
      <c r="AP4671" s="240"/>
      <c r="AQ4671" s="240"/>
      <c r="AR4671" s="240"/>
      <c r="AS4671" s="240"/>
      <c r="AT4671" s="256"/>
      <c r="AU4671" s="256"/>
      <c r="AV4671" s="259"/>
      <c r="AW4671" s="259"/>
      <c r="AX4671" s="256"/>
      <c r="AY4671" s="256"/>
      <c r="AZ4671" s="256"/>
      <c r="BA4671" s="256"/>
      <c r="BB4671" s="256"/>
      <c r="BC4671" s="256"/>
      <c r="BD4671" s="256"/>
      <c r="BE4671" s="256"/>
      <c r="BF4671" s="256"/>
      <c r="BG4671" s="256"/>
      <c r="BH4671" s="256"/>
      <c r="BI4671" s="256"/>
      <c r="BJ4671" s="256"/>
      <c r="BK4671" s="256"/>
      <c r="BL4671" s="262"/>
      <c r="BM4671" s="262"/>
      <c r="BN4671" s="262"/>
      <c r="BO4671" s="262"/>
      <c r="BP4671" s="262"/>
      <c r="BQ4671" s="262"/>
      <c r="BR4671" s="270"/>
      <c r="BS4671" s="270"/>
      <c r="BT4671" s="270"/>
      <c r="BU4671" s="270"/>
      <c r="BV4671" s="270"/>
      <c r="BW4671" s="270"/>
      <c r="BX4671" s="256"/>
      <c r="BY4671" s="256"/>
      <c r="BZ4671" s="256"/>
      <c r="CA4671" s="267"/>
      <c r="CB4671" s="267"/>
      <c r="CC4671" s="274"/>
      <c r="CD4671" s="267"/>
      <c r="CE4671" s="267"/>
      <c r="CF4671" s="267"/>
      <c r="CG4671" s="267"/>
      <c r="CH4671" s="267"/>
      <c r="CI4671" s="267"/>
      <c r="CJ4671" s="267"/>
      <c r="CK4671" s="267"/>
      <c r="CL4671" s="265"/>
      <c r="CM4671" s="272"/>
      <c r="CN4671" s="264"/>
      <c r="CO4671" s="125"/>
      <c r="CP4671" s="226"/>
      <c r="CQ4671" s="226"/>
      <c r="CR4671" s="226"/>
      <c r="CS4671" s="90"/>
      <c r="CT4671" s="90"/>
      <c r="CU4671" s="90"/>
      <c r="CV4671" s="90"/>
      <c r="CW4671" s="90"/>
      <c r="CX4671" s="90"/>
      <c r="CY4671" s="90"/>
      <c r="CZ4671" s="90"/>
      <c r="DA4671" s="90"/>
      <c r="DB4671" s="70"/>
      <c r="DC4671" s="70"/>
      <c r="DD4671" s="70"/>
      <c r="DE4671" s="70"/>
      <c r="DF4671" s="70"/>
      <c r="DG4671" s="70"/>
      <c r="DH4671" s="70"/>
      <c r="DI4671" s="70"/>
      <c r="DJ4671" s="70"/>
      <c r="DK4671" s="70"/>
      <c r="DL4671" s="70"/>
      <c r="DM4671" s="70"/>
      <c r="DN4671" s="70"/>
    </row>
    <row r="4672" spans="1:118" ht="14.25" customHeight="1">
      <c r="A4672" s="229"/>
      <c r="B4672" s="395"/>
      <c r="C4672" s="398"/>
      <c r="D4672" s="238"/>
      <c r="E4672" s="238"/>
      <c r="F4672" s="245" t="s">
        <v>83</v>
      </c>
      <c r="G4672" s="246"/>
      <c r="H4672" s="82"/>
      <c r="I4672" s="82"/>
      <c r="J4672" s="82"/>
      <c r="K4672" s="82"/>
      <c r="L4672" s="82"/>
      <c r="M4672" s="82"/>
      <c r="N4672" s="82"/>
      <c r="O4672" s="82"/>
      <c r="P4672" s="82"/>
      <c r="Q4672" s="82"/>
      <c r="R4672" s="82"/>
      <c r="S4672" s="82"/>
      <c r="T4672" s="82"/>
      <c r="U4672" s="82"/>
      <c r="V4672" s="82"/>
      <c r="W4672" s="82"/>
      <c r="X4672" s="82"/>
      <c r="Y4672" s="82"/>
      <c r="Z4672" s="82"/>
      <c r="AA4672" s="82"/>
      <c r="AB4672" s="82"/>
      <c r="AC4672" s="35"/>
      <c r="AD4672" s="35"/>
      <c r="AE4672" s="35"/>
      <c r="AF4672" s="35"/>
      <c r="AG4672" s="35"/>
      <c r="AH4672" s="35"/>
      <c r="AI4672" s="35"/>
      <c r="AJ4672" s="35"/>
      <c r="AK4672" s="35"/>
      <c r="AL4672" s="35"/>
      <c r="AM4672" s="241"/>
      <c r="AN4672" s="241"/>
      <c r="AO4672" s="241"/>
      <c r="AP4672" s="241"/>
      <c r="AQ4672" s="241"/>
      <c r="AR4672" s="241"/>
      <c r="AS4672" s="241"/>
      <c r="AT4672" s="257"/>
      <c r="AU4672" s="257"/>
      <c r="AV4672" s="260"/>
      <c r="AW4672" s="260"/>
      <c r="AX4672" s="257"/>
      <c r="AY4672" s="257"/>
      <c r="AZ4672" s="257"/>
      <c r="BA4672" s="257"/>
      <c r="BB4672" s="257"/>
      <c r="BC4672" s="257"/>
      <c r="BD4672" s="257"/>
      <c r="BE4672" s="257"/>
      <c r="BF4672" s="257"/>
      <c r="BG4672" s="257"/>
      <c r="BH4672" s="257"/>
      <c r="BI4672" s="257"/>
      <c r="BJ4672" s="257"/>
      <c r="BK4672" s="257"/>
      <c r="BL4672" s="263"/>
      <c r="BM4672" s="263"/>
      <c r="BN4672" s="263"/>
      <c r="BO4672" s="263"/>
      <c r="BP4672" s="263"/>
      <c r="BQ4672" s="263"/>
      <c r="BR4672" s="271"/>
      <c r="BS4672" s="271"/>
      <c r="BT4672" s="271"/>
      <c r="BU4672" s="271"/>
      <c r="BV4672" s="271"/>
      <c r="BW4672" s="271"/>
      <c r="BX4672" s="257"/>
      <c r="BY4672" s="257"/>
      <c r="BZ4672" s="257"/>
      <c r="CA4672" s="268"/>
      <c r="CB4672" s="268"/>
      <c r="CC4672" s="275"/>
      <c r="CD4672" s="268"/>
      <c r="CE4672" s="268"/>
      <c r="CF4672" s="268"/>
      <c r="CG4672" s="268"/>
      <c r="CH4672" s="268"/>
      <c r="CI4672" s="268"/>
      <c r="CJ4672" s="268"/>
      <c r="CK4672" s="268"/>
      <c r="CL4672" s="265"/>
      <c r="CM4672" s="272"/>
      <c r="CN4672" s="264"/>
      <c r="CO4672" s="125"/>
      <c r="CP4672" s="226"/>
      <c r="CQ4672" s="226"/>
      <c r="CR4672" s="226"/>
      <c r="CS4672" s="90"/>
      <c r="CT4672" s="90"/>
      <c r="CU4672" s="90"/>
      <c r="CV4672" s="90"/>
      <c r="CW4672" s="90"/>
      <c r="CX4672" s="90"/>
      <c r="CY4672" s="90"/>
      <c r="CZ4672" s="90"/>
      <c r="DA4672" s="90"/>
      <c r="DB4672" s="70"/>
      <c r="DC4672" s="70"/>
      <c r="DD4672" s="70"/>
      <c r="DE4672" s="70"/>
      <c r="DF4672" s="70"/>
      <c r="DG4672" s="70"/>
      <c r="DH4672" s="70"/>
      <c r="DI4672" s="70"/>
      <c r="DJ4672" s="70"/>
      <c r="DK4672" s="70"/>
      <c r="DL4672" s="70"/>
      <c r="DM4672" s="70"/>
      <c r="DN4672" s="70"/>
    </row>
    <row r="4673" spans="1:118" ht="14.25" customHeight="1">
      <c r="A4673" s="227">
        <f t="shared" ref="A4673:A4729" si="1416">A4665+1</f>
        <v>579</v>
      </c>
      <c r="B4673" s="393" t="s">
        <v>542</v>
      </c>
      <c r="C4673" s="396" t="s">
        <v>543</v>
      </c>
      <c r="D4673" s="236">
        <v>43511</v>
      </c>
      <c r="E4673" s="236" t="s">
        <v>506</v>
      </c>
      <c r="F4673" s="253" t="s">
        <v>80</v>
      </c>
      <c r="G4673" s="254"/>
      <c r="H4673" s="82" t="s">
        <v>69</v>
      </c>
      <c r="I4673" s="82"/>
      <c r="J4673" s="82" t="s">
        <v>67</v>
      </c>
      <c r="K4673" s="82" t="s">
        <v>60</v>
      </c>
      <c r="L4673" s="82" t="s">
        <v>60</v>
      </c>
      <c r="M4673" s="82" t="s">
        <v>60</v>
      </c>
      <c r="N4673" s="82" t="s">
        <v>67</v>
      </c>
      <c r="O4673" s="82"/>
      <c r="P4673" s="82" t="s">
        <v>73</v>
      </c>
      <c r="Q4673" s="82" t="s">
        <v>73</v>
      </c>
      <c r="R4673" s="82" t="s">
        <v>73</v>
      </c>
      <c r="S4673" s="82" t="s">
        <v>73</v>
      </c>
      <c r="T4673" s="82" t="s">
        <v>73</v>
      </c>
      <c r="U4673" s="82" t="s">
        <v>73</v>
      </c>
      <c r="V4673" s="82"/>
      <c r="W4673" s="82" t="s">
        <v>60</v>
      </c>
      <c r="X4673" s="82" t="s">
        <v>60</v>
      </c>
      <c r="Y4673" s="82" t="s">
        <v>60</v>
      </c>
      <c r="Z4673" s="82" t="s">
        <v>60</v>
      </c>
      <c r="AA4673" s="82" t="s">
        <v>60</v>
      </c>
      <c r="AB4673" s="82" t="s">
        <v>60</v>
      </c>
      <c r="AC4673" s="82"/>
      <c r="AD4673" s="82" t="s">
        <v>60</v>
      </c>
      <c r="AE4673" s="82" t="s">
        <v>60</v>
      </c>
      <c r="AF4673" s="82" t="s">
        <v>60</v>
      </c>
      <c r="AG4673" s="82" t="s">
        <v>60</v>
      </c>
      <c r="AH4673" s="82" t="s">
        <v>60</v>
      </c>
      <c r="AI4673" s="82" t="s">
        <v>1471</v>
      </c>
      <c r="AJ4673" s="82"/>
      <c r="AK4673" s="82" t="s">
        <v>60</v>
      </c>
      <c r="AL4673" s="82" t="s">
        <v>60</v>
      </c>
      <c r="AM4673" s="239">
        <f>COUNTIF(H4673:AL4673,"PH")+COUNTIF(H4673:AL4673,"PH/L")+COUNTIF(H4673:AL4673,"PM")</f>
        <v>0</v>
      </c>
      <c r="AN4673" s="239">
        <f>COUNTIF(H4673:AL4673,"PD")+COUNTIF(H4673:AL4673,"PDD")+COUNTIF(H4673:AL4673,"P/DS")/2+COUNTIF(H4673:AL4673,"PMD")</f>
        <v>0</v>
      </c>
      <c r="AO4673" s="239">
        <f>COUNTIF(H4673:AL4673,"PN")+COUNTIF(H4673:AL4673,"P/NS")/2+COUNTIF(H4673:AL4673,"PH")+COUNTIF(H4673:AL4673,"PH/F")/2+COUNTIF(H4673:AL4673,"PH/L")/2+COUNTIF(H4673:AL4673,"PM")</f>
        <v>0</v>
      </c>
      <c r="AP4673" s="239">
        <f>COUNTIF(H4673:AL4673,"BH")+COUNTIF(H4673:AL4673,"AL/BL")+COUNTIF(H4673:AL4673,"UL/BL")+COUNTIF(H4673:AL4673,"BM")</f>
        <v>0</v>
      </c>
      <c r="AQ4673" s="239">
        <f>COUNTIF(H4673:AL4673,"DS")+COUNTIF(H4673:AL4673,"AL/DS")/2+COUNTIF(H4673:AL4673,"UL/DS")/2+COUNTIF(H4673:AL4673,"CT")+COUNTIF(H4673:AL4673,"MD")</f>
        <v>16.5</v>
      </c>
      <c r="AR4673" s="239">
        <f>COUNTIF(H4673:AL4673,"NS")+COUNTIF(H4673:AL4673,"AL/NS")/2+COUNTIF(H4673:AL4673,"UL/NS")/2+COUNTIF(H4673:AL4673,"BH")+COUNTIF(H4673:AL4673,"AL/BF")/2+COUNTIF(H4673:AL4673,"AL/BL")/2+COUNTIF(H4673:AL4673,"UL/BL")/2+COUNTIF(H4673:AL4673,"UL/BF")/2+COUNTIF(H4673:AL4673,"BM")</f>
        <v>0</v>
      </c>
      <c r="AS4673" s="239">
        <f>COUNTIF(H4673:AL4673,"AL")+COUNTIF(H4673:AL4673,"AL/DS")/2+COUNTIF(H4673:AL4673,"AL/NS")/2+COUNTIF(H4673:AL4673,"NH")+COUNTIF(H4673:AL4673,"SL")+COUNTIF(H4673:AL4673,"NHD")+COUNTIF(H4673:AL4673,"B")+COUNTIF(H4673:AL4673,"HL")+COUNTIF(H4673:AL4673,"AL/BF")/2+COUNTIF(H4673:AL4673,"AL/BL")/2</f>
        <v>3</v>
      </c>
      <c r="AT4673" s="255">
        <f>COUNTIF(H4673:AL4673,"PD")+COUNTIF(H4673:AL4673,"PN")+COUNTIF(H4673:AL4673,"P/DS")/2+COUNTIF(H4673:AL4673,"P/NS")/2+COUNTIF(H4673:AL4673,"DS")+COUNTIF(H4673:AL4673,"NS")+COUNTIF(H4673:AL4673,"AL")+COUNTIF(H4673:AL4673,"AL/DS")+COUNTIF(H4673:AL4673,"AL/NS")+COUNTIF(H4673:AL4673,"NH")+COUNTIF(H4673:AL4673,"SL")+COUNTIF(H4673:AL4673,"UL/DS")/2+COUNTIF(H4673:AL4673,"UL/NS")/2+COUNTIF(H4673:AL4673,"CT")+COUNTIF(H4673:AL4673,"NHD")+COUNTIF(H4673:AL4673,"PDD")+COUNTIF(H4673:AL4673,"B")+COUNTIF(H4673:AL4673,"HL")+COUNTIF(H4673:AL4673,"PH")+COUNTIF(H4673:AL4673,"BH")+COUNTIF(H4673:AL4673,"AL/BF")+COUNTIF(H4673:AL4673,"AL/BL")+COUNTIF(H4673:AL4673,"UL/BF")/2+COUNTIF(H4673:AL4673,"UL/BL")/2+COUNTIF(H4673:AL4673,"PH/F")/2+COUNTIF(H4673:AL4673,"PH/L")/2+COUNTIF(H4673:AL4673,"MD")+COUNTIF(H4673:AL4673,"PMD")+COUNTIF(H4673:AL4673,"PM")+COUNTIF(H4673:AL4673,"BM")</f>
        <v>19.5</v>
      </c>
      <c r="AU4673" s="255">
        <f>COUNTIF(H4673:AL4673,"P/DS")/2+COUNTIF(H4673:AL4673,"P/NS")/2+COUNTIF(H4673:AL4673,"IL")+COUNTIF(H4673:AL4673,"NL")+COUNTIF(H4673:AL4673,"UL")+COUNTIF(H4673:AL4673,"UL/DS")/2+COUNTIF(H4673:AL4673,"UL/NS")/2+COUNTIF(H4673:AL4673,"KT")+COUNTIF(H4673:AL4673,"UL/BF")/2+COUNTIF(H4673:AL4673,"UL/BL")/2+COUNTIF(H4673:AL4673,"PH/F")/2+COUNTIF(H4673:AL4673,"PH/L")/2+COUNTIF(H4673:AL4673,"NB")</f>
        <v>6.5</v>
      </c>
      <c r="AV4673" s="258">
        <f>COUNTIF(H4673:AL4673,"PN")+COUNTIF(H4673:AL4673,"TVD")+COUNTIF(H4673:AL4673,"PH")+COUNTIF(H4673:AL4673,"PM")+COUNTIF(H4673:AL4673,"PDD")-COUNTIFS(H4673:AL4673,"PN",H4680:AL4680,"&gt;=3")-COUNTIFS(H4673:AL4673,"PM",H4680:AL4680,"&gt;=3")</f>
        <v>0</v>
      </c>
      <c r="AW4673" s="258">
        <f>COUNTIF(H4673:AL4673,"NS")+COUNTIF(H4673:AL4673,"D")+COUNTIF(H4673:AL4673,"BH")+COUNTIF(H4673:AL4673,"NHD")+COUNTIF(H4673:AL4673,"BM")-COUNTIFS(H4673:AL4673,"NS",H4680:AL4680,"&gt;=3")-COUNTIFS(H4673:AL4673,"BH",H4680:AL4680,"&gt;=3")-COUNTIFS(H4673:AL4673,"BM",H4680:AL4680,"&gt;=3")</f>
        <v>0</v>
      </c>
      <c r="AX4673" s="255">
        <f>COUNTIF(H4673:AL4673,"AL")+COUNTIF(H4673:AL4673,"AL/DS")/2+COUNTIF(H4673:AL4673,"AL/NS")/2+COUNTIF(H4673:AL4673,"AL/BF")+COUNTIF(H4673:AL4673,"AL/BL")/2</f>
        <v>2</v>
      </c>
      <c r="AY4673" s="255">
        <f>COUNTIF(H4673:AL4673,"SL")</f>
        <v>0</v>
      </c>
      <c r="AZ4673" s="255">
        <f>COUNTIF(H4673:AL4673,"NH")</f>
        <v>1</v>
      </c>
      <c r="BA4673" s="255">
        <f>COUNTIF(H4673:AL4673,"HL")</f>
        <v>0</v>
      </c>
      <c r="BB4673" s="255">
        <f>COUNTIF(G4673:AL4673,"P/DS")/2+COUNTIF(G4673:AL4673,"P/NS")/2+COUNTIF(G4673:AL4673,"UL")+COUNTIF(G4673:AL4673,"UL/DS")/2+COUNTIF(G4673:AL4673,"UL/NS")/2+COUNTIF(G4673:AL4673,"UL/BL")/2+COUNTIF(G4673:AL4673,"UL/BF")/2+COUNTIF(G4673:AL4673,"PH/F")/2+COUNTIF(G4673:AL4673,"PH/L")/2</f>
        <v>0.5</v>
      </c>
      <c r="BC4673" s="255">
        <f>COUNTIF(H4673:AL4673,"NB")</f>
        <v>0</v>
      </c>
      <c r="BD4673" s="255">
        <f>COUNTIF(H4673:AL4673,"NL")</f>
        <v>0</v>
      </c>
      <c r="BE4673" s="255">
        <f>COUNTIF(H4673:AL4673,"IL")</f>
        <v>6</v>
      </c>
      <c r="BF4673" s="255">
        <f>COUNTIF(H4673:AL4673,"KT")</f>
        <v>0</v>
      </c>
      <c r="BG4673" s="255">
        <f>COUNTIF(H4673:AL4673,"L70")</f>
        <v>0</v>
      </c>
      <c r="BH4673" s="255">
        <f>COUNTIF(H4673:AL4673,"MD")</f>
        <v>0</v>
      </c>
      <c r="BI4673" s="255">
        <f>COUNTIF(H4673:AL4673,"PMD")</f>
        <v>0</v>
      </c>
      <c r="BJ4673" s="255">
        <f>COUNTIF(H4673:AL4673,"PM")</f>
        <v>0</v>
      </c>
      <c r="BK4673" s="255">
        <f>COUNTIF(H4673:AL4673,"BM")</f>
        <v>0</v>
      </c>
      <c r="BL4673" s="261">
        <f>SUMIF(H4673:AL4673,"PD",H4674:AL4674)+SUMIF(H4673:AL4673,"PN",H4674:AL4674)+SUMIF(H4673:AL4673,"P/DS",H4674:AL4674)+SUMIF(H4673:AL4673,"PN/F",H4674:AL4674)+SUMIF(H4673:AL4673,"PN/L",H4674:AL4674)+SUMIF(H4673:AL4673,"TV",H4674:AL4674)+SUMIF(H4673:AL4673,"TVD",H4674:AL4674)+SUMIF(H4673:AL4673,"PDD",H4674:AL4674)</f>
        <v>0</v>
      </c>
      <c r="BM4673" s="261">
        <f>SUMIF(H4673:AL4673,"PD",H4675:AL4675)+SUMIF(H4673:AL4673,"PN",H4675:AL4675)+SUMIF(H4673:AL4673,"P/DS",H4675:AL4675)+SUMIF(H4673:AL4673,"PN/F",H4675:AL4675)+SUMIF(H4673:AL4673,"PN/L",H4675:AL4675)+SUMIF(H4673:AL4673,"TV",H4675:AL4675)+SUMIF(H4673:AL4673,"TVD",H4675:AL4675)+SUMIF(H4673:AL4673,"PDD",H4675:AL4675)+SUMIF(H4673:AL4673,"PMD",H4675:AL4675)</f>
        <v>0</v>
      </c>
      <c r="BN4673" s="261">
        <f>SUMIF(H4673:AL4673,"PD",H4676:AL4676)+SUMIF(H4673:AL4673,"PN",H4676:AL4676)+SUMIF(H4673:AL4673,"P/DS",H4676:AL4676)+SUMIF(H4673:AL4673,"PN/F",H4676:AL4676)+SUMIF(H4673:AL4673,"PN/L",H4676:AL4676)+SUMIF(H4673:AL4673,"TV",H4676:AL4676)+SUMIF(H4673:AL4673,"TVD",H4676:AL4676)</f>
        <v>0</v>
      </c>
      <c r="BO4673" s="261">
        <f>SUMIF(H4673:AL4673,"PD",H4677:AL4677)+SUMIF(H4673:AL4673,"PN",H4677:AL4677)+SUMIF(H4673:AL4673,"P/DS",H4677:AL4677)+SUMIF(H4673:AL4673,"PN/F",H4677:AL4677)+SUMIF(H4673:AL4673,"PN/L",H4677:AL4677)+SUMIF(H4673:AL4673,"TV",H4677:AL4677)+SUMIF(H4673:AL4673,"TVD",H4677:AL4677)</f>
        <v>0</v>
      </c>
      <c r="BP4673" s="261">
        <f>SUMIF(H4673:AL4673,"PD",H4678:AL4678)+SUMIF(H4673:AL4673,"PN",H4678:AL4678)+SUMIF(H4673:AL4673,"P/DS",H4678:AL4678)+SUMIF(H4673:AL4673,"PN/F",H4678:AL4678)+SUMIF(H4673:AL4673,"PN/L",H4678:AL4678)+SUMIF(H4673:AL4673,"TV",H4678:AL4678)+SUMIF(H4673:AL4673,"TVD",H4678:AL4678)+SUMIF(H4673:AL4673,"PDD",H4678:AL4678)+SUMIF(H4673:AL4673,"PH",H4678:AL4678)+SUMIF(H4673:AL4673,"PM",H4678:AL4678)</f>
        <v>0</v>
      </c>
      <c r="BQ4673" s="261">
        <f>SUMIF(H4673:AL4673,"PD",H4679:AL4679)+SUMIF(H4673:AL4673,"PN",H4679:AL4679)+SUMIF(H4673:AL4673,"P/DS",H4679:AL4679)+SUMIF(H4673:AL4673,"PN/F",H4679:AL4679)+SUMIF(H4673:AL4673,"PN/L",H4679:AL4679)+SUMIF(H4673:AL4673,"TV",H4679:AL4679)+SUMIF(H4673:AL4673,"TVD",H4679:AL4679)+SUMIF(H4673:AL4673,"PDD",H4679:AL4679)+SUMIF(H4673:AL4673,"PH",H4679:AL4679)+SUMIF(H4673:AL4673,"PM",H4679:AL4679)</f>
        <v>0</v>
      </c>
      <c r="BR4673" s="269">
        <f>SUM(H4674:AL4674)-BL4673</f>
        <v>0</v>
      </c>
      <c r="BS4673" s="269">
        <f>SUM(H4675:AL4675)-BM4673</f>
        <v>0</v>
      </c>
      <c r="BT4673" s="269">
        <f>SUM(H4676:AL4676)-BN4673</f>
        <v>0</v>
      </c>
      <c r="BU4673" s="269">
        <f>SUM(H4677:AL4677)-BO4673</f>
        <v>0</v>
      </c>
      <c r="BV4673" s="269">
        <f>SUM(H4678:AL4678)-BP4673</f>
        <v>0</v>
      </c>
      <c r="BW4673" s="269">
        <f>SUM(H4679:AL4679)-BQ4673</f>
        <v>0</v>
      </c>
      <c r="BX4673" s="255">
        <f>SUMIF(H4673:AL4673,"PD",H4680:AL4680)+SUMIF(H4673:AL4673,"PN",H4680:AL4680)+SUMIF(H4673:AL4673,"P/DS",H4680:AL4680)+SUMIF(H4673:AL4673,"PN/F",H4680:AL4680)+SUMIF(H4673:AL4673,"PN/L",H4680:AL4680)</f>
        <v>0</v>
      </c>
      <c r="BY4673" s="255">
        <f>SUM(H4680:AL4680)-BX4673</f>
        <v>0</v>
      </c>
      <c r="BZ4673" s="255">
        <f t="shared" ref="BZ4673" si="1417">+SUM(BL4673:BW4680)</f>
        <v>0</v>
      </c>
      <c r="CA4673" s="266">
        <f>(COUNTIFS(H4673:AL4673,"PD",H4674:AL4674,"&gt;=2"))*0.5-IF(CN4673="VP",COUNTIFS($H$16:$AL$16,"SAT",H4673:AL4673,"PD",H4674:AL4674,"&gt;=2"))*0.5</f>
        <v>0</v>
      </c>
      <c r="CB4673" s="266">
        <f>(COUNTIFS(H4673:AL4673,"PN",H4675:AL4675,"&gt;=0.5",H4674:AL4674,"&gt;=1.5"))*0.5+COUNTIFS(H4673:AL4673,"PDD",H4675:AL4675,"&gt;=0.5",H4674:AL4674,"&gt;=1.5")*0.5</f>
        <v>0</v>
      </c>
      <c r="CC4673" s="273">
        <f>(COUNTIFS(H4673:AL4673,"TV",H4675:AL4675,"&gt;=10"))*0.5+(COUNTIFS(H4673:AL4673,"PMD",H4675:AL4675,"&gt;=2"))*0.5</f>
        <v>0</v>
      </c>
      <c r="CD4673" s="266">
        <f>(COUNTIFS(H4673:AL4673,"TVD",H4677:AL4677,"&gt;=6.5",H4675:AL4675,"&gt;=3.5"))*0.5</f>
        <v>0</v>
      </c>
      <c r="CE4673" s="266">
        <f>(COUNTIFS(H4673:AL4673,"PD",H4678:AL4678,"&gt;=10"))*0.5</f>
        <v>0</v>
      </c>
      <c r="CF4673" s="266">
        <f>(COUNTIFS(H4673:AL4673,"PDD",H4678:AL4678,"&gt;=3.5",H4679:AL4679,"&gt;=6.5")+COUNTIFS(H4673:AL4673,"PH",H4679:AL4679,"&gt;=0.5",H4678:AL4678,"&gt;=1.5")+COUNTIFS(H4673:AL4673,"PM",H4679:AL4679,"&gt;=0.5",H4678:AL4678,"&gt;=1.5"))*0.5</f>
        <v>0</v>
      </c>
      <c r="CG4673" s="266">
        <f>(COUNTIFS(H4673:AL4673,"DS",H4674:AL4674,"&gt;=2")+COUNTIFS(H4673:AL4673,"AL/DS",H4674:AL4674,"&gt;=2"))*0.5-IF(CN4673="VP",COUNTIFS($H$16:$AL$16,"SAT",H4673:AL4673,"DS",H4674:AL4674,"&gt;=2"))*0.5</f>
        <v>0</v>
      </c>
      <c r="CH4673" s="266">
        <f>(COUNTIFS(H4673:AL4673,"NS",H4675:AL4675,"&gt;=0.5",H4674:AL4674,"&gt;=1.5")+COUNTIFS(H4673:AL4673,"AL/NS",H4675:AL4675,"&gt;=0.5",H4674:AL4674,"&gt;=1.5")+COUNTIFS(H4673:AL4673,"NHD",H4675:AL4675,"&gt;=4.5",H4678:AL4678,"&gt;=2",H4674:AL4674,"&gt;=1.5"))*0.5</f>
        <v>0</v>
      </c>
      <c r="CI4673" s="266">
        <f>(COUNTIF(H4675:AL4675,"&gt;=10")+COUNTIFS(H4673:AL4673,"MD",H4675:AL4675,"&gt;=2")-COUNTIFS(H4673:AL4673,"TV",H4675:AL4675,"&gt;=10"))*0.5</f>
        <v>0</v>
      </c>
      <c r="CJ4673" s="266">
        <f>(COUNTIFS(H4673:AL4673,"D",H4677:AL4677,"&gt;=6.5",H4675:AL4675,"&gt;=3.5"))*0.5</f>
        <v>0</v>
      </c>
      <c r="CK4673" s="266">
        <f>(COUNTIF(H4678:AL4678,"&gt;=10")-COUNTIFS(H4673:AL4673,"PD",H4678:AL4678,"&gt;=10"))*0.5</f>
        <v>0</v>
      </c>
      <c r="CL4673" s="265">
        <f>(COUNTIFS(H4673:AL4673,"NHD",H4678:AL4678,"&gt;=3.5",H4679:AL4679,"&gt;=6.5")+COUNTIFS(H4673:AL4673,"BH",H4678:AL4678,"&gt;=1.5",H4679:AL4679,"&gt;=0.5")+COUNTIFS(H4673:AL4673,"BM",H4678:AL4678,"&gt;=1.5",H4679:AL4679,"&gt;=0.5")+COUNTIFS(H4673:AL4673,"D",H4678:AL4678,"&gt;=1.5",H4679:AL4679,"&gt;=0.5"))*0.5</f>
        <v>0</v>
      </c>
      <c r="CM4673" s="272"/>
      <c r="CN4673" s="264" t="s">
        <v>723</v>
      </c>
      <c r="CO4673" s="125">
        <f t="shared" ref="CO4673" si="1418">+AM4673+AN4673+AO4673+AP4673+AQ4673+AR4673+AS4673+AU4673+BG4673</f>
        <v>26</v>
      </c>
      <c r="CP4673" s="225">
        <f>+SUM(I4674:I4679)-I4680</f>
        <v>0</v>
      </c>
      <c r="CQ4673" s="225">
        <f>+SUM(J4674:J4679)-J4680</f>
        <v>0</v>
      </c>
      <c r="CR4673" s="225">
        <f>+SUM(K4674:K4679)-K4680</f>
        <v>0</v>
      </c>
      <c r="CS4673" s="90"/>
      <c r="CT4673" s="90"/>
      <c r="CU4673" s="90"/>
      <c r="CV4673" s="90"/>
      <c r="CW4673" s="90"/>
      <c r="CX4673" s="90"/>
      <c r="CY4673" s="90"/>
      <c r="CZ4673" s="90"/>
      <c r="DA4673" s="90"/>
      <c r="DB4673" s="70"/>
      <c r="DC4673" s="70"/>
      <c r="DD4673" s="70"/>
      <c r="DE4673" s="70"/>
      <c r="DF4673" s="70"/>
      <c r="DG4673" s="70"/>
      <c r="DH4673" s="70"/>
      <c r="DI4673" s="70"/>
      <c r="DJ4673" s="70"/>
      <c r="DK4673" s="70"/>
      <c r="DL4673" s="70"/>
      <c r="DM4673" s="70"/>
      <c r="DN4673" s="70"/>
    </row>
    <row r="4674" spans="1:118" ht="14.25" customHeight="1">
      <c r="A4674" s="228"/>
      <c r="B4674" s="394"/>
      <c r="C4674" s="397"/>
      <c r="D4674" s="237"/>
      <c r="E4674" s="237"/>
      <c r="F4674" s="242" t="s">
        <v>82</v>
      </c>
      <c r="G4674" s="71">
        <v>1.5</v>
      </c>
      <c r="H4674" s="83"/>
      <c r="I4674" s="83"/>
      <c r="J4674" s="83"/>
      <c r="K4674" s="83"/>
      <c r="L4674" s="83"/>
      <c r="M4674" s="83"/>
      <c r="N4674" s="83"/>
      <c r="O4674" s="83"/>
      <c r="P4674" s="83"/>
      <c r="Q4674" s="83"/>
      <c r="R4674" s="83"/>
      <c r="S4674" s="83"/>
      <c r="T4674" s="83"/>
      <c r="U4674" s="83"/>
      <c r="V4674" s="83"/>
      <c r="W4674" s="83"/>
      <c r="X4674" s="83"/>
      <c r="Y4674" s="83"/>
      <c r="Z4674" s="83"/>
      <c r="AA4674" s="84"/>
      <c r="AB4674" s="84"/>
      <c r="AC4674" s="80"/>
      <c r="AD4674" s="79"/>
      <c r="AE4674" s="79"/>
      <c r="AF4674" s="79"/>
      <c r="AG4674" s="79"/>
      <c r="AH4674" s="79"/>
      <c r="AI4674" s="79"/>
      <c r="AJ4674" s="79"/>
      <c r="AK4674" s="79"/>
      <c r="AL4674" s="79"/>
      <c r="AM4674" s="240"/>
      <c r="AN4674" s="240"/>
      <c r="AO4674" s="240"/>
      <c r="AP4674" s="240"/>
      <c r="AQ4674" s="240"/>
      <c r="AR4674" s="240"/>
      <c r="AS4674" s="240"/>
      <c r="AT4674" s="256"/>
      <c r="AU4674" s="256"/>
      <c r="AV4674" s="259"/>
      <c r="AW4674" s="259"/>
      <c r="AX4674" s="256"/>
      <c r="AY4674" s="256"/>
      <c r="AZ4674" s="256"/>
      <c r="BA4674" s="256"/>
      <c r="BB4674" s="256"/>
      <c r="BC4674" s="256"/>
      <c r="BD4674" s="256"/>
      <c r="BE4674" s="256"/>
      <c r="BF4674" s="256"/>
      <c r="BG4674" s="256"/>
      <c r="BH4674" s="256"/>
      <c r="BI4674" s="256"/>
      <c r="BJ4674" s="256"/>
      <c r="BK4674" s="256"/>
      <c r="BL4674" s="262"/>
      <c r="BM4674" s="262"/>
      <c r="BN4674" s="262"/>
      <c r="BO4674" s="262"/>
      <c r="BP4674" s="262"/>
      <c r="BQ4674" s="262"/>
      <c r="BR4674" s="270"/>
      <c r="BS4674" s="270"/>
      <c r="BT4674" s="270"/>
      <c r="BU4674" s="270"/>
      <c r="BV4674" s="270"/>
      <c r="BW4674" s="270"/>
      <c r="BX4674" s="256"/>
      <c r="BY4674" s="256"/>
      <c r="BZ4674" s="256"/>
      <c r="CA4674" s="267"/>
      <c r="CB4674" s="267"/>
      <c r="CC4674" s="274"/>
      <c r="CD4674" s="267"/>
      <c r="CE4674" s="267"/>
      <c r="CF4674" s="267"/>
      <c r="CG4674" s="267"/>
      <c r="CH4674" s="267"/>
      <c r="CI4674" s="267"/>
      <c r="CJ4674" s="267"/>
      <c r="CK4674" s="267"/>
      <c r="CL4674" s="265"/>
      <c r="CM4674" s="272"/>
      <c r="CN4674" s="264"/>
      <c r="CO4674" s="125"/>
      <c r="CP4674" s="226"/>
      <c r="CQ4674" s="226"/>
      <c r="CR4674" s="226"/>
      <c r="CS4674" s="90"/>
      <c r="CT4674" s="90"/>
      <c r="CU4674" s="90"/>
      <c r="CV4674" s="90"/>
      <c r="CW4674" s="90"/>
      <c r="CX4674" s="90"/>
      <c r="CY4674" s="90"/>
      <c r="CZ4674" s="90"/>
      <c r="DA4674" s="90"/>
      <c r="DB4674" s="70"/>
      <c r="DC4674" s="70"/>
      <c r="DD4674" s="70"/>
      <c r="DE4674" s="70"/>
      <c r="DF4674" s="70"/>
      <c r="DG4674" s="70"/>
      <c r="DH4674" s="70"/>
      <c r="DI4674" s="70"/>
      <c r="DJ4674" s="70"/>
      <c r="DK4674" s="70"/>
      <c r="DL4674" s="70"/>
      <c r="DM4674" s="70"/>
      <c r="DN4674" s="70"/>
    </row>
    <row r="4675" spans="1:118" ht="14.25" customHeight="1">
      <c r="A4675" s="228"/>
      <c r="B4675" s="394"/>
      <c r="C4675" s="397"/>
      <c r="D4675" s="237"/>
      <c r="E4675" s="237"/>
      <c r="F4675" s="243"/>
      <c r="G4675" s="72">
        <v>2</v>
      </c>
      <c r="H4675" s="84"/>
      <c r="I4675" s="84"/>
      <c r="J4675" s="84"/>
      <c r="K4675" s="84"/>
      <c r="L4675" s="84"/>
      <c r="M4675" s="84"/>
      <c r="N4675" s="84"/>
      <c r="O4675" s="84"/>
      <c r="P4675" s="84"/>
      <c r="Q4675" s="84"/>
      <c r="R4675" s="84"/>
      <c r="S4675" s="84"/>
      <c r="T4675" s="84"/>
      <c r="U4675" s="84"/>
      <c r="V4675" s="84"/>
      <c r="W4675" s="84"/>
      <c r="X4675" s="84"/>
      <c r="Y4675" s="84"/>
      <c r="Z4675" s="84"/>
      <c r="AA4675" s="84"/>
      <c r="AB4675" s="84"/>
      <c r="AC4675" s="80"/>
      <c r="AD4675" s="80"/>
      <c r="AE4675" s="80"/>
      <c r="AF4675" s="80"/>
      <c r="AG4675" s="80"/>
      <c r="AH4675" s="80"/>
      <c r="AI4675" s="80"/>
      <c r="AJ4675" s="80"/>
      <c r="AK4675" s="80"/>
      <c r="AL4675" s="80"/>
      <c r="AM4675" s="240"/>
      <c r="AN4675" s="240"/>
      <c r="AO4675" s="240"/>
      <c r="AP4675" s="240"/>
      <c r="AQ4675" s="240"/>
      <c r="AR4675" s="240"/>
      <c r="AS4675" s="240"/>
      <c r="AT4675" s="256"/>
      <c r="AU4675" s="256"/>
      <c r="AV4675" s="259"/>
      <c r="AW4675" s="259"/>
      <c r="AX4675" s="256"/>
      <c r="AY4675" s="256"/>
      <c r="AZ4675" s="256"/>
      <c r="BA4675" s="256"/>
      <c r="BB4675" s="256"/>
      <c r="BC4675" s="256"/>
      <c r="BD4675" s="256"/>
      <c r="BE4675" s="256"/>
      <c r="BF4675" s="256"/>
      <c r="BG4675" s="256"/>
      <c r="BH4675" s="256"/>
      <c r="BI4675" s="256"/>
      <c r="BJ4675" s="256"/>
      <c r="BK4675" s="256"/>
      <c r="BL4675" s="262"/>
      <c r="BM4675" s="262"/>
      <c r="BN4675" s="262"/>
      <c r="BO4675" s="262"/>
      <c r="BP4675" s="262"/>
      <c r="BQ4675" s="262"/>
      <c r="BR4675" s="270"/>
      <c r="BS4675" s="270"/>
      <c r="BT4675" s="270"/>
      <c r="BU4675" s="270"/>
      <c r="BV4675" s="270"/>
      <c r="BW4675" s="270"/>
      <c r="BX4675" s="256"/>
      <c r="BY4675" s="256"/>
      <c r="BZ4675" s="256"/>
      <c r="CA4675" s="267"/>
      <c r="CB4675" s="267"/>
      <c r="CC4675" s="274"/>
      <c r="CD4675" s="267"/>
      <c r="CE4675" s="267"/>
      <c r="CF4675" s="267"/>
      <c r="CG4675" s="267"/>
      <c r="CH4675" s="267"/>
      <c r="CI4675" s="267"/>
      <c r="CJ4675" s="267"/>
      <c r="CK4675" s="267"/>
      <c r="CL4675" s="265"/>
      <c r="CM4675" s="272"/>
      <c r="CN4675" s="264"/>
      <c r="CO4675" s="125"/>
      <c r="CP4675" s="226"/>
      <c r="CQ4675" s="226"/>
      <c r="CR4675" s="226"/>
      <c r="CS4675" s="90"/>
      <c r="CT4675" s="90"/>
      <c r="CU4675" s="90"/>
      <c r="CV4675" s="90"/>
      <c r="CW4675" s="90"/>
      <c r="CX4675" s="90"/>
      <c r="CY4675" s="90"/>
      <c r="CZ4675" s="90"/>
      <c r="DA4675" s="90"/>
      <c r="DB4675" s="70"/>
      <c r="DC4675" s="70"/>
      <c r="DD4675" s="70"/>
      <c r="DE4675" s="70"/>
      <c r="DF4675" s="70"/>
      <c r="DG4675" s="70"/>
      <c r="DH4675" s="70"/>
      <c r="DI4675" s="70"/>
      <c r="DJ4675" s="70"/>
      <c r="DK4675" s="70"/>
      <c r="DL4675" s="70"/>
      <c r="DM4675" s="70"/>
      <c r="DN4675" s="70"/>
    </row>
    <row r="4676" spans="1:118" ht="14.25" customHeight="1">
      <c r="A4676" s="228"/>
      <c r="B4676" s="394"/>
      <c r="C4676" s="397"/>
      <c r="D4676" s="237"/>
      <c r="E4676" s="237"/>
      <c r="F4676" s="243"/>
      <c r="G4676" s="72">
        <v>2.1</v>
      </c>
      <c r="H4676" s="84"/>
      <c r="I4676" s="84"/>
      <c r="J4676" s="84"/>
      <c r="K4676" s="84"/>
      <c r="L4676" s="84"/>
      <c r="M4676" s="84"/>
      <c r="N4676" s="84"/>
      <c r="O4676" s="84"/>
      <c r="P4676" s="84"/>
      <c r="Q4676" s="84"/>
      <c r="R4676" s="84"/>
      <c r="S4676" s="84"/>
      <c r="T4676" s="84"/>
      <c r="U4676" s="84"/>
      <c r="V4676" s="84"/>
      <c r="W4676" s="84"/>
      <c r="X4676" s="84"/>
      <c r="Y4676" s="84"/>
      <c r="Z4676" s="84"/>
      <c r="AA4676" s="84"/>
      <c r="AB4676" s="84"/>
      <c r="AC4676" s="80"/>
      <c r="AD4676" s="80"/>
      <c r="AE4676" s="80"/>
      <c r="AF4676" s="80"/>
      <c r="AG4676" s="80"/>
      <c r="AH4676" s="80"/>
      <c r="AI4676" s="80"/>
      <c r="AJ4676" s="80"/>
      <c r="AK4676" s="80"/>
      <c r="AL4676" s="80"/>
      <c r="AM4676" s="240"/>
      <c r="AN4676" s="240"/>
      <c r="AO4676" s="240"/>
      <c r="AP4676" s="240"/>
      <c r="AQ4676" s="240"/>
      <c r="AR4676" s="240"/>
      <c r="AS4676" s="240"/>
      <c r="AT4676" s="256"/>
      <c r="AU4676" s="256"/>
      <c r="AV4676" s="259"/>
      <c r="AW4676" s="259"/>
      <c r="AX4676" s="256"/>
      <c r="AY4676" s="256"/>
      <c r="AZ4676" s="256"/>
      <c r="BA4676" s="256"/>
      <c r="BB4676" s="256"/>
      <c r="BC4676" s="256"/>
      <c r="BD4676" s="256"/>
      <c r="BE4676" s="256"/>
      <c r="BF4676" s="256"/>
      <c r="BG4676" s="256"/>
      <c r="BH4676" s="256"/>
      <c r="BI4676" s="256"/>
      <c r="BJ4676" s="256"/>
      <c r="BK4676" s="256"/>
      <c r="BL4676" s="262"/>
      <c r="BM4676" s="262"/>
      <c r="BN4676" s="262"/>
      <c r="BO4676" s="262"/>
      <c r="BP4676" s="262"/>
      <c r="BQ4676" s="262"/>
      <c r="BR4676" s="270"/>
      <c r="BS4676" s="270"/>
      <c r="BT4676" s="270"/>
      <c r="BU4676" s="270"/>
      <c r="BV4676" s="270"/>
      <c r="BW4676" s="270"/>
      <c r="BX4676" s="256"/>
      <c r="BY4676" s="256"/>
      <c r="BZ4676" s="256"/>
      <c r="CA4676" s="267"/>
      <c r="CB4676" s="267"/>
      <c r="CC4676" s="274"/>
      <c r="CD4676" s="267"/>
      <c r="CE4676" s="267"/>
      <c r="CF4676" s="267"/>
      <c r="CG4676" s="267"/>
      <c r="CH4676" s="267"/>
      <c r="CI4676" s="267"/>
      <c r="CJ4676" s="267"/>
      <c r="CK4676" s="267"/>
      <c r="CL4676" s="265"/>
      <c r="CM4676" s="272"/>
      <c r="CN4676" s="264"/>
      <c r="CO4676" s="125"/>
      <c r="CP4676" s="226"/>
      <c r="CQ4676" s="226"/>
      <c r="CR4676" s="226"/>
      <c r="CS4676" s="90"/>
      <c r="CT4676" s="90"/>
      <c r="CU4676" s="90"/>
      <c r="CV4676" s="90"/>
      <c r="CW4676" s="90"/>
      <c r="CX4676" s="90"/>
      <c r="CY4676" s="90"/>
      <c r="CZ4676" s="90"/>
      <c r="DA4676" s="90"/>
      <c r="DB4676" s="70"/>
      <c r="DC4676" s="70"/>
      <c r="DD4676" s="70"/>
      <c r="DE4676" s="70"/>
      <c r="DF4676" s="70"/>
      <c r="DG4676" s="70"/>
      <c r="DH4676" s="70"/>
      <c r="DI4676" s="70"/>
      <c r="DJ4676" s="70"/>
      <c r="DK4676" s="70"/>
      <c r="DL4676" s="70"/>
      <c r="DM4676" s="70"/>
      <c r="DN4676" s="70"/>
    </row>
    <row r="4677" spans="1:118" ht="14.25" customHeight="1">
      <c r="A4677" s="228"/>
      <c r="B4677" s="394"/>
      <c r="C4677" s="397"/>
      <c r="D4677" s="237"/>
      <c r="E4677" s="237"/>
      <c r="F4677" s="243"/>
      <c r="G4677" s="72">
        <v>2.7</v>
      </c>
      <c r="H4677" s="84"/>
      <c r="I4677" s="84"/>
      <c r="J4677" s="84"/>
      <c r="K4677" s="84"/>
      <c r="L4677" s="84"/>
      <c r="M4677" s="84"/>
      <c r="N4677" s="84"/>
      <c r="O4677" s="84"/>
      <c r="P4677" s="84"/>
      <c r="Q4677" s="84"/>
      <c r="R4677" s="84"/>
      <c r="S4677" s="84"/>
      <c r="T4677" s="84"/>
      <c r="U4677" s="84"/>
      <c r="V4677" s="84"/>
      <c r="W4677" s="84"/>
      <c r="X4677" s="84"/>
      <c r="Y4677" s="84"/>
      <c r="Z4677" s="84"/>
      <c r="AA4677" s="84"/>
      <c r="AB4677" s="84"/>
      <c r="AC4677" s="80"/>
      <c r="AD4677" s="80"/>
      <c r="AE4677" s="80"/>
      <c r="AF4677" s="80"/>
      <c r="AG4677" s="80"/>
      <c r="AH4677" s="80"/>
      <c r="AI4677" s="80"/>
      <c r="AJ4677" s="80"/>
      <c r="AK4677" s="80"/>
      <c r="AL4677" s="80"/>
      <c r="AM4677" s="240"/>
      <c r="AN4677" s="240"/>
      <c r="AO4677" s="240"/>
      <c r="AP4677" s="240"/>
      <c r="AQ4677" s="240"/>
      <c r="AR4677" s="240"/>
      <c r="AS4677" s="240"/>
      <c r="AT4677" s="256"/>
      <c r="AU4677" s="256"/>
      <c r="AV4677" s="259"/>
      <c r="AW4677" s="259"/>
      <c r="AX4677" s="256"/>
      <c r="AY4677" s="256"/>
      <c r="AZ4677" s="256"/>
      <c r="BA4677" s="256"/>
      <c r="BB4677" s="256"/>
      <c r="BC4677" s="256"/>
      <c r="BD4677" s="256"/>
      <c r="BE4677" s="256"/>
      <c r="BF4677" s="256"/>
      <c r="BG4677" s="256"/>
      <c r="BH4677" s="256"/>
      <c r="BI4677" s="256"/>
      <c r="BJ4677" s="256"/>
      <c r="BK4677" s="256"/>
      <c r="BL4677" s="262"/>
      <c r="BM4677" s="262"/>
      <c r="BN4677" s="262"/>
      <c r="BO4677" s="262"/>
      <c r="BP4677" s="262"/>
      <c r="BQ4677" s="262"/>
      <c r="BR4677" s="270"/>
      <c r="BS4677" s="270"/>
      <c r="BT4677" s="270"/>
      <c r="BU4677" s="270"/>
      <c r="BV4677" s="270"/>
      <c r="BW4677" s="270"/>
      <c r="BX4677" s="256"/>
      <c r="BY4677" s="256"/>
      <c r="BZ4677" s="256"/>
      <c r="CA4677" s="267"/>
      <c r="CB4677" s="267"/>
      <c r="CC4677" s="274"/>
      <c r="CD4677" s="267"/>
      <c r="CE4677" s="267"/>
      <c r="CF4677" s="267"/>
      <c r="CG4677" s="267"/>
      <c r="CH4677" s="267"/>
      <c r="CI4677" s="267"/>
      <c r="CJ4677" s="267"/>
      <c r="CK4677" s="267"/>
      <c r="CL4677" s="265"/>
      <c r="CM4677" s="272"/>
      <c r="CN4677" s="264"/>
      <c r="CO4677" s="125"/>
      <c r="CP4677" s="226"/>
      <c r="CQ4677" s="226"/>
      <c r="CR4677" s="226"/>
      <c r="CS4677" s="90"/>
      <c r="CT4677" s="90"/>
      <c r="CU4677" s="90"/>
      <c r="CV4677" s="90"/>
      <c r="CW4677" s="90"/>
      <c r="CX4677" s="90"/>
      <c r="CY4677" s="90"/>
      <c r="CZ4677" s="90"/>
      <c r="DA4677" s="90"/>
      <c r="DB4677" s="70"/>
      <c r="DC4677" s="70"/>
      <c r="DD4677" s="70"/>
      <c r="DE4677" s="70"/>
      <c r="DF4677" s="70"/>
      <c r="DG4677" s="70"/>
      <c r="DH4677" s="70"/>
      <c r="DI4677" s="70"/>
      <c r="DJ4677" s="70"/>
      <c r="DK4677" s="70"/>
      <c r="DL4677" s="70"/>
      <c r="DM4677" s="70"/>
      <c r="DN4677" s="70"/>
    </row>
    <row r="4678" spans="1:118" ht="14.25" customHeight="1">
      <c r="A4678" s="228"/>
      <c r="B4678" s="394"/>
      <c r="C4678" s="397"/>
      <c r="D4678" s="237"/>
      <c r="E4678" s="237"/>
      <c r="F4678" s="243"/>
      <c r="G4678" s="72">
        <v>3</v>
      </c>
      <c r="H4678" s="84"/>
      <c r="I4678" s="84"/>
      <c r="J4678" s="84"/>
      <c r="K4678" s="84"/>
      <c r="L4678" s="84"/>
      <c r="M4678" s="84"/>
      <c r="N4678" s="84"/>
      <c r="O4678" s="84"/>
      <c r="P4678" s="84"/>
      <c r="Q4678" s="84"/>
      <c r="R4678" s="84"/>
      <c r="S4678" s="84"/>
      <c r="T4678" s="84"/>
      <c r="U4678" s="84"/>
      <c r="V4678" s="84"/>
      <c r="W4678" s="84"/>
      <c r="X4678" s="84"/>
      <c r="Y4678" s="84"/>
      <c r="Z4678" s="84"/>
      <c r="AA4678" s="84"/>
      <c r="AB4678" s="84"/>
      <c r="AC4678" s="80"/>
      <c r="AD4678" s="80"/>
      <c r="AE4678" s="80"/>
      <c r="AF4678" s="80"/>
      <c r="AG4678" s="80"/>
      <c r="AH4678" s="80"/>
      <c r="AI4678" s="80"/>
      <c r="AJ4678" s="80"/>
      <c r="AK4678" s="80"/>
      <c r="AL4678" s="80"/>
      <c r="AM4678" s="240"/>
      <c r="AN4678" s="240"/>
      <c r="AO4678" s="240"/>
      <c r="AP4678" s="240"/>
      <c r="AQ4678" s="240"/>
      <c r="AR4678" s="240"/>
      <c r="AS4678" s="240"/>
      <c r="AT4678" s="256"/>
      <c r="AU4678" s="256"/>
      <c r="AV4678" s="259"/>
      <c r="AW4678" s="259"/>
      <c r="AX4678" s="256"/>
      <c r="AY4678" s="256"/>
      <c r="AZ4678" s="256"/>
      <c r="BA4678" s="256"/>
      <c r="BB4678" s="256"/>
      <c r="BC4678" s="256"/>
      <c r="BD4678" s="256"/>
      <c r="BE4678" s="256"/>
      <c r="BF4678" s="256"/>
      <c r="BG4678" s="256"/>
      <c r="BH4678" s="256"/>
      <c r="BI4678" s="256"/>
      <c r="BJ4678" s="256"/>
      <c r="BK4678" s="256"/>
      <c r="BL4678" s="262"/>
      <c r="BM4678" s="262"/>
      <c r="BN4678" s="262"/>
      <c r="BO4678" s="262"/>
      <c r="BP4678" s="262"/>
      <c r="BQ4678" s="262"/>
      <c r="BR4678" s="270"/>
      <c r="BS4678" s="270"/>
      <c r="BT4678" s="270"/>
      <c r="BU4678" s="270"/>
      <c r="BV4678" s="270"/>
      <c r="BW4678" s="270"/>
      <c r="BX4678" s="256"/>
      <c r="BY4678" s="256"/>
      <c r="BZ4678" s="256"/>
      <c r="CA4678" s="267"/>
      <c r="CB4678" s="267"/>
      <c r="CC4678" s="274"/>
      <c r="CD4678" s="267"/>
      <c r="CE4678" s="267"/>
      <c r="CF4678" s="267"/>
      <c r="CG4678" s="267"/>
      <c r="CH4678" s="267"/>
      <c r="CI4678" s="267"/>
      <c r="CJ4678" s="267"/>
      <c r="CK4678" s="267"/>
      <c r="CL4678" s="265"/>
      <c r="CM4678" s="272"/>
      <c r="CN4678" s="264"/>
      <c r="CO4678" s="125"/>
      <c r="CP4678" s="226"/>
      <c r="CQ4678" s="226"/>
      <c r="CR4678" s="226"/>
      <c r="CS4678" s="90"/>
      <c r="CT4678" s="90"/>
      <c r="CU4678" s="90"/>
      <c r="CV4678" s="90"/>
      <c r="CW4678" s="90"/>
      <c r="CX4678" s="90"/>
      <c r="CY4678" s="90"/>
      <c r="CZ4678" s="90"/>
      <c r="DA4678" s="90"/>
      <c r="DB4678" s="70"/>
      <c r="DC4678" s="70"/>
      <c r="DD4678" s="70"/>
      <c r="DE4678" s="70"/>
      <c r="DF4678" s="70"/>
      <c r="DG4678" s="70"/>
      <c r="DH4678" s="70"/>
      <c r="DI4678" s="70"/>
      <c r="DJ4678" s="70"/>
      <c r="DK4678" s="70"/>
      <c r="DL4678" s="70"/>
      <c r="DM4678" s="70"/>
      <c r="DN4678" s="70"/>
    </row>
    <row r="4679" spans="1:118" ht="14.25" customHeight="1">
      <c r="A4679" s="228"/>
      <c r="B4679" s="394"/>
      <c r="C4679" s="397"/>
      <c r="D4679" s="237"/>
      <c r="E4679" s="237"/>
      <c r="F4679" s="244"/>
      <c r="G4679" s="73">
        <v>3.9</v>
      </c>
      <c r="H4679" s="85"/>
      <c r="I4679" s="85"/>
      <c r="J4679" s="85"/>
      <c r="K4679" s="85"/>
      <c r="L4679" s="85"/>
      <c r="M4679" s="85"/>
      <c r="N4679" s="85"/>
      <c r="O4679" s="85"/>
      <c r="P4679" s="85"/>
      <c r="Q4679" s="85"/>
      <c r="R4679" s="85"/>
      <c r="S4679" s="85"/>
      <c r="T4679" s="85"/>
      <c r="U4679" s="85"/>
      <c r="V4679" s="85"/>
      <c r="W4679" s="85"/>
      <c r="X4679" s="85"/>
      <c r="Y4679" s="85"/>
      <c r="Z4679" s="85"/>
      <c r="AA4679" s="85"/>
      <c r="AB4679" s="85"/>
      <c r="AC4679" s="81"/>
      <c r="AD4679" s="81"/>
      <c r="AE4679" s="81"/>
      <c r="AF4679" s="81"/>
      <c r="AG4679" s="81"/>
      <c r="AH4679" s="81"/>
      <c r="AI4679" s="81"/>
      <c r="AJ4679" s="81"/>
      <c r="AK4679" s="81"/>
      <c r="AL4679" s="81"/>
      <c r="AM4679" s="240"/>
      <c r="AN4679" s="240"/>
      <c r="AO4679" s="240"/>
      <c r="AP4679" s="240"/>
      <c r="AQ4679" s="240"/>
      <c r="AR4679" s="240"/>
      <c r="AS4679" s="240"/>
      <c r="AT4679" s="256"/>
      <c r="AU4679" s="256"/>
      <c r="AV4679" s="259"/>
      <c r="AW4679" s="259"/>
      <c r="AX4679" s="256"/>
      <c r="AY4679" s="256"/>
      <c r="AZ4679" s="256"/>
      <c r="BA4679" s="256"/>
      <c r="BB4679" s="256"/>
      <c r="BC4679" s="256"/>
      <c r="BD4679" s="256"/>
      <c r="BE4679" s="256"/>
      <c r="BF4679" s="256"/>
      <c r="BG4679" s="256"/>
      <c r="BH4679" s="256"/>
      <c r="BI4679" s="256"/>
      <c r="BJ4679" s="256"/>
      <c r="BK4679" s="256"/>
      <c r="BL4679" s="262"/>
      <c r="BM4679" s="262"/>
      <c r="BN4679" s="262"/>
      <c r="BO4679" s="262"/>
      <c r="BP4679" s="262"/>
      <c r="BQ4679" s="262"/>
      <c r="BR4679" s="270"/>
      <c r="BS4679" s="270"/>
      <c r="BT4679" s="270"/>
      <c r="BU4679" s="270"/>
      <c r="BV4679" s="270"/>
      <c r="BW4679" s="270"/>
      <c r="BX4679" s="256"/>
      <c r="BY4679" s="256"/>
      <c r="BZ4679" s="256"/>
      <c r="CA4679" s="267"/>
      <c r="CB4679" s="267"/>
      <c r="CC4679" s="274"/>
      <c r="CD4679" s="267"/>
      <c r="CE4679" s="267"/>
      <c r="CF4679" s="267"/>
      <c r="CG4679" s="267"/>
      <c r="CH4679" s="267"/>
      <c r="CI4679" s="267"/>
      <c r="CJ4679" s="267"/>
      <c r="CK4679" s="267"/>
      <c r="CL4679" s="265"/>
      <c r="CM4679" s="272"/>
      <c r="CN4679" s="264"/>
      <c r="CO4679" s="125"/>
      <c r="CP4679" s="226"/>
      <c r="CQ4679" s="226"/>
      <c r="CR4679" s="226"/>
      <c r="CS4679" s="90"/>
      <c r="CT4679" s="90"/>
      <c r="CU4679" s="90"/>
      <c r="CV4679" s="90"/>
      <c r="CW4679" s="90"/>
      <c r="CX4679" s="90"/>
      <c r="CY4679" s="90"/>
      <c r="CZ4679" s="90"/>
      <c r="DA4679" s="90"/>
      <c r="DB4679" s="70"/>
      <c r="DC4679" s="70"/>
      <c r="DD4679" s="70"/>
      <c r="DE4679" s="70"/>
      <c r="DF4679" s="70"/>
      <c r="DG4679" s="70"/>
      <c r="DH4679" s="70"/>
      <c r="DI4679" s="70"/>
      <c r="DJ4679" s="70"/>
      <c r="DK4679" s="70"/>
      <c r="DL4679" s="70"/>
      <c r="DM4679" s="70"/>
      <c r="DN4679" s="70"/>
    </row>
    <row r="4680" spans="1:118" ht="14.25" customHeight="1">
      <c r="A4680" s="229"/>
      <c r="B4680" s="395"/>
      <c r="C4680" s="398"/>
      <c r="D4680" s="238"/>
      <c r="E4680" s="238"/>
      <c r="F4680" s="245" t="s">
        <v>83</v>
      </c>
      <c r="G4680" s="246"/>
      <c r="H4680" s="82"/>
      <c r="I4680" s="82"/>
      <c r="J4680" s="82"/>
      <c r="K4680" s="82"/>
      <c r="L4680" s="82"/>
      <c r="M4680" s="82"/>
      <c r="N4680" s="82"/>
      <c r="O4680" s="82"/>
      <c r="P4680" s="82"/>
      <c r="Q4680" s="82"/>
      <c r="R4680" s="82"/>
      <c r="S4680" s="82"/>
      <c r="T4680" s="82"/>
      <c r="U4680" s="82"/>
      <c r="V4680" s="82"/>
      <c r="W4680" s="82"/>
      <c r="X4680" s="82"/>
      <c r="Y4680" s="82"/>
      <c r="Z4680" s="82"/>
      <c r="AA4680" s="82"/>
      <c r="AB4680" s="82"/>
      <c r="AC4680" s="35"/>
      <c r="AD4680" s="35"/>
      <c r="AE4680" s="35"/>
      <c r="AF4680" s="35"/>
      <c r="AG4680" s="35"/>
      <c r="AH4680" s="35"/>
      <c r="AI4680" s="35"/>
      <c r="AJ4680" s="35"/>
      <c r="AK4680" s="35"/>
      <c r="AL4680" s="35"/>
      <c r="AM4680" s="241"/>
      <c r="AN4680" s="241"/>
      <c r="AO4680" s="241"/>
      <c r="AP4680" s="241"/>
      <c r="AQ4680" s="241"/>
      <c r="AR4680" s="241"/>
      <c r="AS4680" s="241"/>
      <c r="AT4680" s="257"/>
      <c r="AU4680" s="257"/>
      <c r="AV4680" s="260"/>
      <c r="AW4680" s="260"/>
      <c r="AX4680" s="257"/>
      <c r="AY4680" s="257"/>
      <c r="AZ4680" s="257"/>
      <c r="BA4680" s="257"/>
      <c r="BB4680" s="257"/>
      <c r="BC4680" s="257"/>
      <c r="BD4680" s="257"/>
      <c r="BE4680" s="257"/>
      <c r="BF4680" s="257"/>
      <c r="BG4680" s="257"/>
      <c r="BH4680" s="257"/>
      <c r="BI4680" s="257"/>
      <c r="BJ4680" s="257"/>
      <c r="BK4680" s="257"/>
      <c r="BL4680" s="263"/>
      <c r="BM4680" s="263"/>
      <c r="BN4680" s="263"/>
      <c r="BO4680" s="263"/>
      <c r="BP4680" s="263"/>
      <c r="BQ4680" s="263"/>
      <c r="BR4680" s="271"/>
      <c r="BS4680" s="271"/>
      <c r="BT4680" s="271"/>
      <c r="BU4680" s="271"/>
      <c r="BV4680" s="271"/>
      <c r="BW4680" s="271"/>
      <c r="BX4680" s="257"/>
      <c r="BY4680" s="257"/>
      <c r="BZ4680" s="257"/>
      <c r="CA4680" s="268"/>
      <c r="CB4680" s="268"/>
      <c r="CC4680" s="275"/>
      <c r="CD4680" s="268"/>
      <c r="CE4680" s="268"/>
      <c r="CF4680" s="268"/>
      <c r="CG4680" s="268"/>
      <c r="CH4680" s="268"/>
      <c r="CI4680" s="268"/>
      <c r="CJ4680" s="268"/>
      <c r="CK4680" s="268"/>
      <c r="CL4680" s="265"/>
      <c r="CM4680" s="272"/>
      <c r="CN4680" s="264"/>
      <c r="CO4680" s="125"/>
      <c r="CP4680" s="226"/>
      <c r="CQ4680" s="226"/>
      <c r="CR4680" s="226"/>
      <c r="CS4680" s="90"/>
      <c r="CT4680" s="90"/>
      <c r="CU4680" s="90"/>
      <c r="CV4680" s="90"/>
      <c r="CW4680" s="90"/>
      <c r="CX4680" s="90"/>
      <c r="CY4680" s="90"/>
      <c r="CZ4680" s="90"/>
      <c r="DA4680" s="90"/>
      <c r="DB4680" s="70"/>
      <c r="DC4680" s="70"/>
      <c r="DD4680" s="70"/>
      <c r="DE4680" s="70"/>
      <c r="DF4680" s="70"/>
      <c r="DG4680" s="70"/>
      <c r="DH4680" s="70"/>
      <c r="DI4680" s="70"/>
      <c r="DJ4680" s="70"/>
      <c r="DK4680" s="70"/>
      <c r="DL4680" s="70"/>
      <c r="DM4680" s="70"/>
      <c r="DN4680" s="70"/>
    </row>
    <row r="4681" spans="1:118" ht="14.25" customHeight="1">
      <c r="A4681" s="227">
        <f t="shared" si="1416"/>
        <v>580</v>
      </c>
      <c r="B4681" s="317" t="s">
        <v>544</v>
      </c>
      <c r="C4681" s="320" t="s">
        <v>545</v>
      </c>
      <c r="D4681" s="236">
        <v>43887</v>
      </c>
      <c r="E4681" s="236" t="s">
        <v>506</v>
      </c>
      <c r="F4681" s="253" t="s">
        <v>80</v>
      </c>
      <c r="G4681" s="254"/>
      <c r="H4681" s="82" t="s">
        <v>69</v>
      </c>
      <c r="I4681" s="82"/>
      <c r="J4681" s="82" t="s">
        <v>60</v>
      </c>
      <c r="K4681" s="82" t="s">
        <v>60</v>
      </c>
      <c r="L4681" s="82" t="s">
        <v>60</v>
      </c>
      <c r="M4681" s="82" t="s">
        <v>60</v>
      </c>
      <c r="N4681" s="82" t="s">
        <v>60</v>
      </c>
      <c r="O4681" s="82"/>
      <c r="P4681" s="82" t="s">
        <v>60</v>
      </c>
      <c r="Q4681" s="82" t="s">
        <v>60</v>
      </c>
      <c r="R4681" s="82" t="s">
        <v>60</v>
      </c>
      <c r="S4681" s="82" t="s">
        <v>60</v>
      </c>
      <c r="T4681" s="82" t="s">
        <v>60</v>
      </c>
      <c r="U4681" s="82" t="s">
        <v>60</v>
      </c>
      <c r="V4681" s="82"/>
      <c r="W4681" s="82" t="s">
        <v>61</v>
      </c>
      <c r="X4681" s="82" t="s">
        <v>61</v>
      </c>
      <c r="Y4681" s="82" t="s">
        <v>61</v>
      </c>
      <c r="Z4681" s="82" t="s">
        <v>61</v>
      </c>
      <c r="AA4681" s="82" t="s">
        <v>61</v>
      </c>
      <c r="AB4681" s="82" t="s">
        <v>61</v>
      </c>
      <c r="AC4681" s="82"/>
      <c r="AD4681" s="82" t="s">
        <v>61</v>
      </c>
      <c r="AE4681" s="82" t="s">
        <v>61</v>
      </c>
      <c r="AF4681" s="82" t="s">
        <v>61</v>
      </c>
      <c r="AG4681" s="82" t="s">
        <v>61</v>
      </c>
      <c r="AH4681" s="82" t="s">
        <v>61</v>
      </c>
      <c r="AI4681" s="82" t="s">
        <v>1471</v>
      </c>
      <c r="AJ4681" s="82"/>
      <c r="AK4681" s="82" t="s">
        <v>60</v>
      </c>
      <c r="AL4681" s="82" t="s">
        <v>60</v>
      </c>
      <c r="AM4681" s="239">
        <f>COUNTIF(H4681:AL4681,"PH")+COUNTIF(H4681:AL4681,"PH/L")+COUNTIF(H4681:AL4681,"PM")</f>
        <v>0</v>
      </c>
      <c r="AN4681" s="239">
        <f>COUNTIF(H4681:AL4681,"PD")+COUNTIF(H4681:AL4681,"PDD")+COUNTIF(H4681:AL4681,"P/DS")/2+COUNTIF(H4681:AL4681,"PMD")</f>
        <v>0</v>
      </c>
      <c r="AO4681" s="239">
        <f>COUNTIF(H4681:AL4681,"PN")+COUNTIF(H4681:AL4681,"P/NS")/2+COUNTIF(H4681:AL4681,"PH")+COUNTIF(H4681:AL4681,"PH/F")/2+COUNTIF(H4681:AL4681,"PH/L")/2+COUNTIF(H4681:AL4681,"PM")</f>
        <v>0</v>
      </c>
      <c r="AP4681" s="239">
        <f>COUNTIF(H4681:AL4681,"BH")+COUNTIF(H4681:AL4681,"AL/BL")+COUNTIF(H4681:AL4681,"UL/BL")+COUNTIF(H4681:AL4681,"BM")</f>
        <v>0</v>
      </c>
      <c r="AQ4681" s="239">
        <f>COUNTIF(H4681:AL4681,"DS")+COUNTIF(H4681:AL4681,"AL/DS")/2+COUNTIF(H4681:AL4681,"UL/DS")/2+COUNTIF(H4681:AL4681,"CT")+COUNTIF(H4681:AL4681,"MD")</f>
        <v>13.5</v>
      </c>
      <c r="AR4681" s="239">
        <f>COUNTIF(H4681:AL4681,"NS")+COUNTIF(H4681:AL4681,"AL/NS")/2+COUNTIF(H4681:AL4681,"UL/NS")/2+COUNTIF(H4681:AL4681,"BH")+COUNTIF(H4681:AL4681,"AL/BF")/2+COUNTIF(H4681:AL4681,"AL/BL")/2+COUNTIF(H4681:AL4681,"UL/BL")/2+COUNTIF(H4681:AL4681,"UL/BF")/2+COUNTIF(H4681:AL4681,"BM")</f>
        <v>11</v>
      </c>
      <c r="AS4681" s="239">
        <f>COUNTIF(H4681:AL4681,"AL")+COUNTIF(H4681:AL4681,"AL/DS")/2+COUNTIF(H4681:AL4681,"AL/NS")/2+COUNTIF(H4681:AL4681,"NH")+COUNTIF(H4681:AL4681,"SL")+COUNTIF(H4681:AL4681,"NHD")+COUNTIF(H4681:AL4681,"B")+COUNTIF(H4681:AL4681,"HL")+COUNTIF(H4681:AL4681,"AL/BF")/2+COUNTIF(H4681:AL4681,"AL/BL")/2</f>
        <v>1</v>
      </c>
      <c r="AT4681" s="255">
        <f>COUNTIF(H4681:AL4681,"PD")+COUNTIF(H4681:AL4681,"PN")+COUNTIF(H4681:AL4681,"P/DS")/2+COUNTIF(H4681:AL4681,"P/NS")/2+COUNTIF(H4681:AL4681,"DS")+COUNTIF(H4681:AL4681,"NS")+COUNTIF(H4681:AL4681,"AL")+COUNTIF(H4681:AL4681,"AL/DS")+COUNTIF(H4681:AL4681,"AL/NS")+COUNTIF(H4681:AL4681,"NH")+COUNTIF(H4681:AL4681,"SL")+COUNTIF(H4681:AL4681,"UL/DS")/2+COUNTIF(H4681:AL4681,"UL/NS")/2+COUNTIF(H4681:AL4681,"CT")+COUNTIF(H4681:AL4681,"NHD")+COUNTIF(H4681:AL4681,"PDD")+COUNTIF(H4681:AL4681,"B")+COUNTIF(H4681:AL4681,"HL")+COUNTIF(H4681:AL4681,"PH")+COUNTIF(H4681:AL4681,"BH")+COUNTIF(H4681:AL4681,"AL/BF")+COUNTIF(H4681:AL4681,"AL/BL")+COUNTIF(H4681:AL4681,"UL/BF")/2+COUNTIF(H4681:AL4681,"UL/BL")/2+COUNTIF(H4681:AL4681,"PH/F")/2+COUNTIF(H4681:AL4681,"PH/L")/2+COUNTIF(H4681:AL4681,"MD")+COUNTIF(H4681:AL4681,"PMD")+COUNTIF(H4681:AL4681,"PM")+COUNTIF(H4681:AL4681,"BM")</f>
        <v>25.5</v>
      </c>
      <c r="AU4681" s="255">
        <f>COUNTIF(H4681:AL4681,"P/DS")/2+COUNTIF(H4681:AL4681,"P/NS")/2+COUNTIF(H4681:AL4681,"IL")+COUNTIF(H4681:AL4681,"NL")+COUNTIF(H4681:AL4681,"UL")+COUNTIF(H4681:AL4681,"UL/DS")/2+COUNTIF(H4681:AL4681,"UL/NS")/2+COUNTIF(H4681:AL4681,"KT")+COUNTIF(H4681:AL4681,"UL/BF")/2+COUNTIF(H4681:AL4681,"UL/BL")/2+COUNTIF(H4681:AL4681,"PH/F")/2+COUNTIF(H4681:AL4681,"PH/L")/2+COUNTIF(H4681:AL4681,"NB")</f>
        <v>0.5</v>
      </c>
      <c r="AV4681" s="258">
        <f>COUNTIF(H4681:AL4681,"PN")+COUNTIF(H4681:AL4681,"TVD")+COUNTIF(H4681:AL4681,"PH")+COUNTIF(H4681:AL4681,"PM")+COUNTIF(H4681:AL4681,"PDD")-COUNTIFS(H4681:AL4681,"PN",H4688:AL4688,"&gt;=3")-COUNTIFS(H4681:AL4681,"PM",H4688:AL4688,"&gt;=3")</f>
        <v>0</v>
      </c>
      <c r="AW4681" s="258">
        <f>COUNTIF(H4681:AL4681,"NS")+COUNTIF(H4681:AL4681,"D")+COUNTIF(H4681:AL4681,"BH")+COUNTIF(H4681:AL4681,"NHD")+COUNTIF(H4681:AL4681,"BM")-COUNTIFS(H4681:AL4681,"NS",H4688:AL4688,"&gt;=3")-COUNTIFS(H4681:AL4681,"BH",H4688:AL4688,"&gt;=3")-COUNTIFS(H4681:AL4681,"BM",H4688:AL4688,"&gt;=3")</f>
        <v>11</v>
      </c>
      <c r="AX4681" s="255">
        <f>COUNTIF(H4681:AL4681,"AL")+COUNTIF(H4681:AL4681,"AL/DS")/2+COUNTIF(H4681:AL4681,"AL/NS")/2+COUNTIF(H4681:AL4681,"AL/BF")+COUNTIF(H4681:AL4681,"AL/BL")/2</f>
        <v>0</v>
      </c>
      <c r="AY4681" s="255">
        <f>COUNTIF(H4681:AL4681,"SL")</f>
        <v>0</v>
      </c>
      <c r="AZ4681" s="255">
        <f>COUNTIF(H4681:AL4681,"NH")</f>
        <v>1</v>
      </c>
      <c r="BA4681" s="255">
        <f>COUNTIF(H4681:AL4681,"HL")</f>
        <v>0</v>
      </c>
      <c r="BB4681" s="255">
        <f>COUNTIF(G4681:AL4681,"P/DS")/2+COUNTIF(G4681:AL4681,"P/NS")/2+COUNTIF(G4681:AL4681,"UL")+COUNTIF(G4681:AL4681,"UL/DS")/2+COUNTIF(G4681:AL4681,"UL/NS")/2+COUNTIF(G4681:AL4681,"UL/BL")/2+COUNTIF(G4681:AL4681,"UL/BF")/2+COUNTIF(G4681:AL4681,"PH/F")/2+COUNTIF(G4681:AL4681,"PH/L")/2</f>
        <v>0.5</v>
      </c>
      <c r="BC4681" s="255">
        <f>COUNTIF(H4681:AL4681,"NB")</f>
        <v>0</v>
      </c>
      <c r="BD4681" s="255">
        <f>COUNTIF(H4681:AL4681,"NL")</f>
        <v>0</v>
      </c>
      <c r="BE4681" s="255">
        <f>COUNTIF(H4681:AL4681,"IL")</f>
        <v>0</v>
      </c>
      <c r="BF4681" s="255">
        <f>COUNTIF(H4681:AL4681,"KT")</f>
        <v>0</v>
      </c>
      <c r="BG4681" s="255">
        <f>COUNTIF(H4681:AL4681,"L70")</f>
        <v>0</v>
      </c>
      <c r="BH4681" s="255">
        <f>COUNTIF(H4681:AL4681,"MD")</f>
        <v>0</v>
      </c>
      <c r="BI4681" s="255">
        <f>COUNTIF(H4681:AL4681,"PMD")</f>
        <v>0</v>
      </c>
      <c r="BJ4681" s="255">
        <f>COUNTIF(H4681:AL4681,"PM")</f>
        <v>0</v>
      </c>
      <c r="BK4681" s="255">
        <f>COUNTIF(H4681:AL4681,"BM")</f>
        <v>0</v>
      </c>
      <c r="BL4681" s="261">
        <f>SUMIF(H4681:AL4681,"PD",H4682:AL4682)+SUMIF(H4681:AL4681,"PN",H4682:AL4682)+SUMIF(H4681:AL4681,"P/DS",H4682:AL4682)+SUMIF(H4681:AL4681,"PN/F",H4682:AL4682)+SUMIF(H4681:AL4681,"PN/L",H4682:AL4682)+SUMIF(H4681:AL4681,"TV",H4682:AL4682)+SUMIF(H4681:AL4681,"TVD",H4682:AL4682)+SUMIF(H4681:AL4681,"PDD",H4682:AL4682)</f>
        <v>0</v>
      </c>
      <c r="BM4681" s="261">
        <f>SUMIF(H4681:AL4681,"PD",H4683:AL4683)+SUMIF(H4681:AL4681,"PN",H4683:AL4683)+SUMIF(H4681:AL4681,"P/DS",H4683:AL4683)+SUMIF(H4681:AL4681,"PN/F",H4683:AL4683)+SUMIF(H4681:AL4681,"PN/L",H4683:AL4683)+SUMIF(H4681:AL4681,"TV",H4683:AL4683)+SUMIF(H4681:AL4681,"TVD",H4683:AL4683)+SUMIF(H4681:AL4681,"PDD",H4683:AL4683)+SUMIF(H4681:AL4681,"PMD",H4683:AL4683)</f>
        <v>0</v>
      </c>
      <c r="BN4681" s="261">
        <f>SUMIF(H4681:AL4681,"PD",H4684:AL4684)+SUMIF(H4681:AL4681,"PN",H4684:AL4684)+SUMIF(H4681:AL4681,"P/DS",H4684:AL4684)+SUMIF(H4681:AL4681,"PN/F",H4684:AL4684)+SUMIF(H4681:AL4681,"PN/L",H4684:AL4684)+SUMIF(H4681:AL4681,"TV",H4684:AL4684)+SUMIF(H4681:AL4681,"TVD",H4684:AL4684)</f>
        <v>0</v>
      </c>
      <c r="BO4681" s="261">
        <f>SUMIF(H4681:AL4681,"PD",H4685:AL4685)+SUMIF(H4681:AL4681,"PN",H4685:AL4685)+SUMIF(H4681:AL4681,"P/DS",H4685:AL4685)+SUMIF(H4681:AL4681,"PN/F",H4685:AL4685)+SUMIF(H4681:AL4681,"PN/L",H4685:AL4685)+SUMIF(H4681:AL4681,"TV",H4685:AL4685)+SUMIF(H4681:AL4681,"TVD",H4685:AL4685)</f>
        <v>0</v>
      </c>
      <c r="BP4681" s="261">
        <f>SUMIF(H4681:AL4681,"PD",H4686:AL4686)+SUMIF(H4681:AL4681,"PN",H4686:AL4686)+SUMIF(H4681:AL4681,"P/DS",H4686:AL4686)+SUMIF(H4681:AL4681,"PN/F",H4686:AL4686)+SUMIF(H4681:AL4681,"PN/L",H4686:AL4686)+SUMIF(H4681:AL4681,"TV",H4686:AL4686)+SUMIF(H4681:AL4681,"TVD",H4686:AL4686)+SUMIF(H4681:AL4681,"PDD",H4686:AL4686)+SUMIF(H4681:AL4681,"PH",H4686:AL4686)+SUMIF(H4681:AL4681,"PM",H4686:AL4686)</f>
        <v>0</v>
      </c>
      <c r="BQ4681" s="261">
        <f>SUMIF(H4681:AL4681,"PD",H4687:AL4687)+SUMIF(H4681:AL4681,"PN",H4687:AL4687)+SUMIF(H4681:AL4681,"P/DS",H4687:AL4687)+SUMIF(H4681:AL4681,"PN/F",H4687:AL4687)+SUMIF(H4681:AL4681,"PN/L",H4687:AL4687)+SUMIF(H4681:AL4681,"TV",H4687:AL4687)+SUMIF(H4681:AL4681,"TVD",H4687:AL4687)+SUMIF(H4681:AL4681,"PDD",H4687:AL4687)+SUMIF(H4681:AL4681,"PH",H4687:AL4687)+SUMIF(H4681:AL4681,"PM",H4687:AL4687)</f>
        <v>0</v>
      </c>
      <c r="BR4681" s="269">
        <f>SUM(H4682:AL4682)-BL4681</f>
        <v>28.5</v>
      </c>
      <c r="BS4681" s="269">
        <f>SUM(H4683:AL4683)-BM4681</f>
        <v>20</v>
      </c>
      <c r="BT4681" s="269">
        <f>SUM(H4684:AL4684)-BN4681</f>
        <v>0</v>
      </c>
      <c r="BU4681" s="269">
        <f>SUM(H4685:AL4685)-BO4681</f>
        <v>0</v>
      </c>
      <c r="BV4681" s="269">
        <f>SUM(H4686:AL4686)-BP4681</f>
        <v>0</v>
      </c>
      <c r="BW4681" s="269">
        <f>SUM(H4687:AL4687)-BQ4681</f>
        <v>0</v>
      </c>
      <c r="BX4681" s="255">
        <f>SUMIF(H4681:AL4681,"PD",H4688:AL4688)+SUMIF(H4681:AL4681,"PN",H4688:AL4688)+SUMIF(H4681:AL4681,"P/DS",H4688:AL4688)+SUMIF(H4681:AL4681,"PN/F",H4688:AL4688)+SUMIF(H4681:AL4681,"PN/L",H4688:AL4688)</f>
        <v>0</v>
      </c>
      <c r="BY4681" s="255">
        <f>SUM(H4688:AL4688)-BX4681</f>
        <v>0</v>
      </c>
      <c r="BZ4681" s="255">
        <f t="shared" ref="BZ4681" si="1419">+SUM(BL4681:BW4688)</f>
        <v>48.5</v>
      </c>
      <c r="CA4681" s="266">
        <f>(COUNTIFS(H4681:AL4681,"PD",H4682:AL4682,"&gt;=2"))*0.5-IF(CN4681="VP",COUNTIFS($H$16:$AL$16,"SAT",H4681:AL4681,"PD",H4682:AL4682,"&gt;=2"))*0.5</f>
        <v>0</v>
      </c>
      <c r="CB4681" s="266">
        <f>(COUNTIFS(H4681:AL4681,"PN",H4683:AL4683,"&gt;=0.5",H4682:AL4682,"&gt;=1.5"))*0.5+COUNTIFS(H4681:AL4681,"PDD",H4683:AL4683,"&gt;=0.5",H4682:AL4682,"&gt;=1.5")*0.5</f>
        <v>0</v>
      </c>
      <c r="CC4681" s="273">
        <f>(COUNTIFS(H4681:AL4681,"TV",H4683:AL4683,"&gt;=10"))*0.5+(COUNTIFS(H4681:AL4681,"PMD",H4683:AL4683,"&gt;=2"))*0.5</f>
        <v>0</v>
      </c>
      <c r="CD4681" s="266">
        <f>(COUNTIFS(H4681:AL4681,"TVD",H4685:AL4685,"&gt;=6.5",H4683:AL4683,"&gt;=3.5"))*0.5</f>
        <v>0</v>
      </c>
      <c r="CE4681" s="266">
        <f>(COUNTIFS(H4681:AL4681,"PD",H4686:AL4686,"&gt;=10"))*0.5</f>
        <v>0</v>
      </c>
      <c r="CF4681" s="266">
        <f>(COUNTIFS(H4681:AL4681,"PDD",H4686:AL4686,"&gt;=3.5",H4687:AL4687,"&gt;=6.5")+COUNTIFS(H4681:AL4681,"PH",H4687:AL4687,"&gt;=0.5",H4686:AL4686,"&gt;=1.5")+COUNTIFS(H4681:AL4681,"PM",H4687:AL4687,"&gt;=0.5",H4686:AL4686,"&gt;=1.5"))*0.5</f>
        <v>0</v>
      </c>
      <c r="CG4681" s="266">
        <f>(COUNTIFS(H4681:AL4681,"DS",H4682:AL4682,"&gt;=2")+COUNTIFS(H4681:AL4681,"AL/DS",H4682:AL4682,"&gt;=2"))*0.5-IF(CN4681="VP",COUNTIFS($H$16:$AL$16,"SAT",H4681:AL4681,"DS",H4682:AL4682,"&gt;=2"))*0.5</f>
        <v>4.5</v>
      </c>
      <c r="CH4681" s="266">
        <f>(COUNTIFS(H4681:AL4681,"NS",H4683:AL4683,"&gt;=0.5",H4682:AL4682,"&gt;=1.5")+COUNTIFS(H4681:AL4681,"AL/NS",H4683:AL4683,"&gt;=0.5",H4682:AL4682,"&gt;=1.5")+COUNTIFS(H4681:AL4681,"NHD",H4683:AL4683,"&gt;=4.5",H4686:AL4686,"&gt;=2",H4682:AL4682,"&gt;=1.5"))*0.5</f>
        <v>1.5</v>
      </c>
      <c r="CI4681" s="266">
        <f>(COUNTIF(H4683:AL4683,"&gt;=10")+COUNTIFS(H4681:AL4681,"MD",H4683:AL4683,"&gt;=2")-COUNTIFS(H4681:AL4681,"TV",H4683:AL4683,"&gt;=10"))*0.5</f>
        <v>0.5</v>
      </c>
      <c r="CJ4681" s="266">
        <f>(COUNTIFS(H4681:AL4681,"D",H4685:AL4685,"&gt;=6.5",H4683:AL4683,"&gt;=3.5"))*0.5</f>
        <v>0</v>
      </c>
      <c r="CK4681" s="266">
        <f>(COUNTIF(H4686:AL4686,"&gt;=10")-COUNTIFS(H4681:AL4681,"PD",H4686:AL4686,"&gt;=10"))*0.5</f>
        <v>0</v>
      </c>
      <c r="CL4681" s="265">
        <f>(COUNTIFS(H4681:AL4681,"NHD",H4686:AL4686,"&gt;=3.5",H4687:AL4687,"&gt;=6.5")+COUNTIFS(H4681:AL4681,"BH",H4686:AL4686,"&gt;=1.5",H4687:AL4687,"&gt;=0.5")+COUNTIFS(H4681:AL4681,"BM",H4686:AL4686,"&gt;=1.5",H4687:AL4687,"&gt;=0.5")+COUNTIFS(H4681:AL4681,"D",H4686:AL4686,"&gt;=1.5",H4687:AL4687,"&gt;=0.5"))*0.5</f>
        <v>0</v>
      </c>
      <c r="CM4681" s="272"/>
      <c r="CN4681" s="264" t="s">
        <v>723</v>
      </c>
      <c r="CO4681" s="125">
        <f t="shared" ref="CO4681" si="1420">+AM4681+AN4681+AO4681+AP4681+AQ4681+AR4681+AS4681+AU4681+BG4681</f>
        <v>26</v>
      </c>
      <c r="CP4681" s="225">
        <f>+SUM(I4682:I4687)-I4688</f>
        <v>10.5</v>
      </c>
      <c r="CQ4681" s="225">
        <f>+SUM(J4682:J4687)-J4688</f>
        <v>2.5</v>
      </c>
      <c r="CR4681" s="225">
        <f>+SUM(K4682:K4687)-K4688</f>
        <v>2.5</v>
      </c>
      <c r="CS4681" s="114"/>
      <c r="CT4681" s="114"/>
      <c r="CU4681" s="114"/>
      <c r="CV4681" s="114"/>
      <c r="CW4681" s="114"/>
      <c r="CX4681" s="114"/>
      <c r="CY4681" s="114"/>
      <c r="CZ4681" s="114"/>
      <c r="DA4681" s="114"/>
      <c r="DB4681" s="70"/>
      <c r="DC4681" s="70"/>
      <c r="DD4681" s="70"/>
      <c r="DE4681" s="70"/>
      <c r="DF4681" s="70"/>
      <c r="DG4681" s="70"/>
      <c r="DH4681" s="70"/>
      <c r="DI4681" s="70"/>
      <c r="DJ4681" s="70"/>
      <c r="DK4681" s="70"/>
      <c r="DL4681" s="70"/>
      <c r="DM4681" s="70"/>
      <c r="DN4681" s="70"/>
    </row>
    <row r="4682" spans="1:118" ht="14.25" customHeight="1">
      <c r="A4682" s="228"/>
      <c r="B4682" s="318"/>
      <c r="C4682" s="321"/>
      <c r="D4682" s="237"/>
      <c r="E4682" s="237"/>
      <c r="F4682" s="242" t="s">
        <v>82</v>
      </c>
      <c r="G4682" s="71">
        <v>1.5</v>
      </c>
      <c r="H4682" s="83"/>
      <c r="I4682" s="83"/>
      <c r="J4682" s="83">
        <v>2.5</v>
      </c>
      <c r="K4682" s="83">
        <v>2.5</v>
      </c>
      <c r="L4682" s="83"/>
      <c r="M4682" s="83">
        <v>2.5</v>
      </c>
      <c r="N4682" s="83">
        <v>2.5</v>
      </c>
      <c r="O4682" s="83"/>
      <c r="P4682" s="83">
        <v>2.5</v>
      </c>
      <c r="Q4682" s="83">
        <v>2.5</v>
      </c>
      <c r="R4682" s="83"/>
      <c r="S4682" s="83">
        <v>2.5</v>
      </c>
      <c r="T4682" s="83">
        <v>2.5</v>
      </c>
      <c r="U4682" s="83">
        <v>2.5</v>
      </c>
      <c r="V4682" s="83"/>
      <c r="W4682" s="83">
        <v>2</v>
      </c>
      <c r="X4682" s="83">
        <v>2</v>
      </c>
      <c r="Y4682" s="83">
        <v>2</v>
      </c>
      <c r="Z4682" s="83"/>
      <c r="AA4682" s="83"/>
      <c r="AB4682" s="83"/>
      <c r="AC4682" s="79"/>
      <c r="AD4682" s="79"/>
      <c r="AE4682" s="79"/>
      <c r="AF4682" s="79"/>
      <c r="AG4682" s="79"/>
      <c r="AH4682" s="79"/>
      <c r="AI4682" s="79"/>
      <c r="AJ4682" s="79"/>
      <c r="AK4682" s="79"/>
      <c r="AL4682" s="79"/>
      <c r="AM4682" s="240"/>
      <c r="AN4682" s="240"/>
      <c r="AO4682" s="240"/>
      <c r="AP4682" s="240"/>
      <c r="AQ4682" s="240"/>
      <c r="AR4682" s="240"/>
      <c r="AS4682" s="240"/>
      <c r="AT4682" s="256"/>
      <c r="AU4682" s="256"/>
      <c r="AV4682" s="259"/>
      <c r="AW4682" s="259"/>
      <c r="AX4682" s="256"/>
      <c r="AY4682" s="256"/>
      <c r="AZ4682" s="256"/>
      <c r="BA4682" s="256"/>
      <c r="BB4682" s="256"/>
      <c r="BC4682" s="256"/>
      <c r="BD4682" s="256"/>
      <c r="BE4682" s="256"/>
      <c r="BF4682" s="256"/>
      <c r="BG4682" s="256"/>
      <c r="BH4682" s="256"/>
      <c r="BI4682" s="256"/>
      <c r="BJ4682" s="256"/>
      <c r="BK4682" s="256"/>
      <c r="BL4682" s="262"/>
      <c r="BM4682" s="262"/>
      <c r="BN4682" s="262"/>
      <c r="BO4682" s="262"/>
      <c r="BP4682" s="262"/>
      <c r="BQ4682" s="262"/>
      <c r="BR4682" s="270"/>
      <c r="BS4682" s="270"/>
      <c r="BT4682" s="270"/>
      <c r="BU4682" s="270"/>
      <c r="BV4682" s="270"/>
      <c r="BW4682" s="270"/>
      <c r="BX4682" s="256"/>
      <c r="BY4682" s="256"/>
      <c r="BZ4682" s="256"/>
      <c r="CA4682" s="267"/>
      <c r="CB4682" s="267"/>
      <c r="CC4682" s="274"/>
      <c r="CD4682" s="267"/>
      <c r="CE4682" s="267"/>
      <c r="CF4682" s="267"/>
      <c r="CG4682" s="267"/>
      <c r="CH4682" s="267"/>
      <c r="CI4682" s="267"/>
      <c r="CJ4682" s="267"/>
      <c r="CK4682" s="267"/>
      <c r="CL4682" s="265"/>
      <c r="CM4682" s="272"/>
      <c r="CN4682" s="264"/>
      <c r="CO4682" s="125"/>
      <c r="CP4682" s="226"/>
      <c r="CQ4682" s="226"/>
      <c r="CR4682" s="226"/>
      <c r="CS4682" s="114"/>
      <c r="CT4682" s="114"/>
      <c r="CU4682" s="114"/>
      <c r="CV4682" s="114"/>
      <c r="CW4682" s="114"/>
      <c r="CX4682" s="114"/>
      <c r="CY4682" s="114"/>
      <c r="CZ4682" s="114"/>
      <c r="DA4682" s="114"/>
      <c r="DB4682" s="70"/>
      <c r="DC4682" s="70"/>
      <c r="DD4682" s="70"/>
      <c r="DE4682" s="70"/>
      <c r="DF4682" s="70"/>
      <c r="DG4682" s="70"/>
      <c r="DH4682" s="70"/>
      <c r="DI4682" s="70"/>
      <c r="DJ4682" s="70"/>
      <c r="DK4682" s="70"/>
      <c r="DL4682" s="70"/>
      <c r="DM4682" s="70"/>
      <c r="DN4682" s="70"/>
    </row>
    <row r="4683" spans="1:118" ht="14.25" customHeight="1">
      <c r="A4683" s="228"/>
      <c r="B4683" s="318"/>
      <c r="C4683" s="321"/>
      <c r="D4683" s="237"/>
      <c r="E4683" s="237"/>
      <c r="F4683" s="243"/>
      <c r="G4683" s="72">
        <v>2</v>
      </c>
      <c r="H4683" s="84"/>
      <c r="I4683" s="84">
        <v>10.5</v>
      </c>
      <c r="J4683" s="84"/>
      <c r="K4683" s="84"/>
      <c r="L4683" s="84"/>
      <c r="M4683" s="84"/>
      <c r="N4683" s="84"/>
      <c r="O4683" s="84">
        <v>8</v>
      </c>
      <c r="P4683" s="84"/>
      <c r="Q4683" s="84"/>
      <c r="R4683" s="84"/>
      <c r="S4683" s="84"/>
      <c r="T4683" s="84"/>
      <c r="U4683" s="84"/>
      <c r="V4683" s="84"/>
      <c r="W4683" s="84">
        <v>0.5</v>
      </c>
      <c r="X4683" s="84">
        <v>0.5</v>
      </c>
      <c r="Y4683" s="84">
        <v>0.5</v>
      </c>
      <c r="Z4683" s="84"/>
      <c r="AA4683" s="84"/>
      <c r="AB4683" s="84"/>
      <c r="AC4683" s="80"/>
      <c r="AD4683" s="80"/>
      <c r="AE4683" s="80"/>
      <c r="AF4683" s="80"/>
      <c r="AG4683" s="80"/>
      <c r="AH4683" s="80"/>
      <c r="AI4683" s="80"/>
      <c r="AJ4683" s="80"/>
      <c r="AK4683" s="80"/>
      <c r="AL4683" s="80"/>
      <c r="AM4683" s="240"/>
      <c r="AN4683" s="240"/>
      <c r="AO4683" s="240"/>
      <c r="AP4683" s="240"/>
      <c r="AQ4683" s="240"/>
      <c r="AR4683" s="240"/>
      <c r="AS4683" s="240"/>
      <c r="AT4683" s="256"/>
      <c r="AU4683" s="256"/>
      <c r="AV4683" s="259"/>
      <c r="AW4683" s="259"/>
      <c r="AX4683" s="256"/>
      <c r="AY4683" s="256"/>
      <c r="AZ4683" s="256"/>
      <c r="BA4683" s="256"/>
      <c r="BB4683" s="256"/>
      <c r="BC4683" s="256"/>
      <c r="BD4683" s="256"/>
      <c r="BE4683" s="256"/>
      <c r="BF4683" s="256"/>
      <c r="BG4683" s="256"/>
      <c r="BH4683" s="256"/>
      <c r="BI4683" s="256"/>
      <c r="BJ4683" s="256"/>
      <c r="BK4683" s="256"/>
      <c r="BL4683" s="262"/>
      <c r="BM4683" s="262"/>
      <c r="BN4683" s="262"/>
      <c r="BO4683" s="262"/>
      <c r="BP4683" s="262"/>
      <c r="BQ4683" s="262"/>
      <c r="BR4683" s="270"/>
      <c r="BS4683" s="270"/>
      <c r="BT4683" s="270"/>
      <c r="BU4683" s="270"/>
      <c r="BV4683" s="270"/>
      <c r="BW4683" s="270"/>
      <c r="BX4683" s="256"/>
      <c r="BY4683" s="256"/>
      <c r="BZ4683" s="256"/>
      <c r="CA4683" s="267"/>
      <c r="CB4683" s="267"/>
      <c r="CC4683" s="274"/>
      <c r="CD4683" s="267"/>
      <c r="CE4683" s="267"/>
      <c r="CF4683" s="267"/>
      <c r="CG4683" s="267"/>
      <c r="CH4683" s="267"/>
      <c r="CI4683" s="267"/>
      <c r="CJ4683" s="267"/>
      <c r="CK4683" s="267"/>
      <c r="CL4683" s="265"/>
      <c r="CM4683" s="272"/>
      <c r="CN4683" s="264"/>
      <c r="CO4683" s="125"/>
      <c r="CP4683" s="226"/>
      <c r="CQ4683" s="226"/>
      <c r="CR4683" s="226"/>
      <c r="CS4683" s="114"/>
      <c r="CT4683" s="114"/>
      <c r="CU4683" s="114"/>
      <c r="CV4683" s="114"/>
      <c r="CW4683" s="114"/>
      <c r="CX4683" s="114"/>
      <c r="CY4683" s="114"/>
      <c r="CZ4683" s="114"/>
      <c r="DA4683" s="114"/>
      <c r="DB4683" s="70"/>
      <c r="DC4683" s="70"/>
      <c r="DD4683" s="70"/>
      <c r="DE4683" s="70"/>
      <c r="DF4683" s="70"/>
      <c r="DG4683" s="70"/>
      <c r="DH4683" s="70"/>
      <c r="DI4683" s="70"/>
      <c r="DJ4683" s="70"/>
      <c r="DK4683" s="70"/>
      <c r="DL4683" s="70"/>
      <c r="DM4683" s="70"/>
      <c r="DN4683" s="70"/>
    </row>
    <row r="4684" spans="1:118" ht="14.25" customHeight="1">
      <c r="A4684" s="228"/>
      <c r="B4684" s="318"/>
      <c r="C4684" s="321"/>
      <c r="D4684" s="237"/>
      <c r="E4684" s="237"/>
      <c r="F4684" s="243"/>
      <c r="G4684" s="72">
        <v>2.1</v>
      </c>
      <c r="H4684" s="84"/>
      <c r="I4684" s="84"/>
      <c r="J4684" s="84"/>
      <c r="K4684" s="84"/>
      <c r="L4684" s="84"/>
      <c r="M4684" s="84"/>
      <c r="N4684" s="84"/>
      <c r="O4684" s="84"/>
      <c r="P4684" s="84"/>
      <c r="Q4684" s="84"/>
      <c r="R4684" s="84"/>
      <c r="S4684" s="84"/>
      <c r="T4684" s="84"/>
      <c r="U4684" s="84"/>
      <c r="V4684" s="84"/>
      <c r="W4684" s="84"/>
      <c r="X4684" s="84"/>
      <c r="Y4684" s="84"/>
      <c r="Z4684" s="84"/>
      <c r="AA4684" s="84"/>
      <c r="AB4684" s="84"/>
      <c r="AC4684" s="80"/>
      <c r="AD4684" s="80"/>
      <c r="AE4684" s="80"/>
      <c r="AF4684" s="80"/>
      <c r="AG4684" s="80"/>
      <c r="AH4684" s="80"/>
      <c r="AI4684" s="80"/>
      <c r="AJ4684" s="80"/>
      <c r="AK4684" s="80"/>
      <c r="AL4684" s="80"/>
      <c r="AM4684" s="240"/>
      <c r="AN4684" s="240"/>
      <c r="AO4684" s="240"/>
      <c r="AP4684" s="240"/>
      <c r="AQ4684" s="240"/>
      <c r="AR4684" s="240"/>
      <c r="AS4684" s="240"/>
      <c r="AT4684" s="256"/>
      <c r="AU4684" s="256"/>
      <c r="AV4684" s="259"/>
      <c r="AW4684" s="259"/>
      <c r="AX4684" s="256"/>
      <c r="AY4684" s="256"/>
      <c r="AZ4684" s="256"/>
      <c r="BA4684" s="256"/>
      <c r="BB4684" s="256"/>
      <c r="BC4684" s="256"/>
      <c r="BD4684" s="256"/>
      <c r="BE4684" s="256"/>
      <c r="BF4684" s="256"/>
      <c r="BG4684" s="256"/>
      <c r="BH4684" s="256"/>
      <c r="BI4684" s="256"/>
      <c r="BJ4684" s="256"/>
      <c r="BK4684" s="256"/>
      <c r="BL4684" s="262"/>
      <c r="BM4684" s="262"/>
      <c r="BN4684" s="262"/>
      <c r="BO4684" s="262"/>
      <c r="BP4684" s="262"/>
      <c r="BQ4684" s="262"/>
      <c r="BR4684" s="270"/>
      <c r="BS4684" s="270"/>
      <c r="BT4684" s="270"/>
      <c r="BU4684" s="270"/>
      <c r="BV4684" s="270"/>
      <c r="BW4684" s="270"/>
      <c r="BX4684" s="256"/>
      <c r="BY4684" s="256"/>
      <c r="BZ4684" s="256"/>
      <c r="CA4684" s="267"/>
      <c r="CB4684" s="267"/>
      <c r="CC4684" s="274"/>
      <c r="CD4684" s="267"/>
      <c r="CE4684" s="267"/>
      <c r="CF4684" s="267"/>
      <c r="CG4684" s="267"/>
      <c r="CH4684" s="267"/>
      <c r="CI4684" s="267"/>
      <c r="CJ4684" s="267"/>
      <c r="CK4684" s="267"/>
      <c r="CL4684" s="265"/>
      <c r="CM4684" s="272"/>
      <c r="CN4684" s="264"/>
      <c r="CO4684" s="125"/>
      <c r="CP4684" s="226"/>
      <c r="CQ4684" s="226"/>
      <c r="CR4684" s="226"/>
      <c r="CS4684" s="114"/>
      <c r="CT4684" s="114"/>
      <c r="CU4684" s="114"/>
      <c r="CV4684" s="114"/>
      <c r="CW4684" s="114"/>
      <c r="CX4684" s="114"/>
      <c r="CY4684" s="114"/>
      <c r="CZ4684" s="114"/>
      <c r="DA4684" s="114"/>
      <c r="DB4684" s="70"/>
      <c r="DC4684" s="70"/>
      <c r="DD4684" s="70"/>
      <c r="DE4684" s="70"/>
      <c r="DF4684" s="70"/>
      <c r="DG4684" s="70"/>
      <c r="DH4684" s="70"/>
      <c r="DI4684" s="70"/>
      <c r="DJ4684" s="70"/>
      <c r="DK4684" s="70"/>
      <c r="DL4684" s="70"/>
      <c r="DM4684" s="70"/>
      <c r="DN4684" s="70"/>
    </row>
    <row r="4685" spans="1:118" ht="14.25" customHeight="1">
      <c r="A4685" s="228"/>
      <c r="B4685" s="318"/>
      <c r="C4685" s="321"/>
      <c r="D4685" s="237"/>
      <c r="E4685" s="237"/>
      <c r="F4685" s="243"/>
      <c r="G4685" s="72">
        <v>2.7</v>
      </c>
      <c r="H4685" s="84"/>
      <c r="I4685" s="84"/>
      <c r="J4685" s="84"/>
      <c r="K4685" s="84"/>
      <c r="L4685" s="84"/>
      <c r="M4685" s="84"/>
      <c r="N4685" s="84"/>
      <c r="O4685" s="84"/>
      <c r="P4685" s="84"/>
      <c r="Q4685" s="84"/>
      <c r="R4685" s="84"/>
      <c r="S4685" s="84"/>
      <c r="T4685" s="84"/>
      <c r="U4685" s="84"/>
      <c r="V4685" s="84"/>
      <c r="W4685" s="84"/>
      <c r="X4685" s="84"/>
      <c r="Y4685" s="84"/>
      <c r="Z4685" s="84"/>
      <c r="AA4685" s="84"/>
      <c r="AB4685" s="84"/>
      <c r="AC4685" s="80"/>
      <c r="AD4685" s="80"/>
      <c r="AE4685" s="80"/>
      <c r="AF4685" s="80"/>
      <c r="AG4685" s="80"/>
      <c r="AH4685" s="80"/>
      <c r="AI4685" s="80"/>
      <c r="AJ4685" s="80"/>
      <c r="AK4685" s="80"/>
      <c r="AL4685" s="80"/>
      <c r="AM4685" s="240"/>
      <c r="AN4685" s="240"/>
      <c r="AO4685" s="240"/>
      <c r="AP4685" s="240"/>
      <c r="AQ4685" s="240"/>
      <c r="AR4685" s="240"/>
      <c r="AS4685" s="240"/>
      <c r="AT4685" s="256"/>
      <c r="AU4685" s="256"/>
      <c r="AV4685" s="259"/>
      <c r="AW4685" s="259"/>
      <c r="AX4685" s="256"/>
      <c r="AY4685" s="256"/>
      <c r="AZ4685" s="256"/>
      <c r="BA4685" s="256"/>
      <c r="BB4685" s="256"/>
      <c r="BC4685" s="256"/>
      <c r="BD4685" s="256"/>
      <c r="BE4685" s="256"/>
      <c r="BF4685" s="256"/>
      <c r="BG4685" s="256"/>
      <c r="BH4685" s="256"/>
      <c r="BI4685" s="256"/>
      <c r="BJ4685" s="256"/>
      <c r="BK4685" s="256"/>
      <c r="BL4685" s="262"/>
      <c r="BM4685" s="262"/>
      <c r="BN4685" s="262"/>
      <c r="BO4685" s="262"/>
      <c r="BP4685" s="262"/>
      <c r="BQ4685" s="262"/>
      <c r="BR4685" s="270"/>
      <c r="BS4685" s="270"/>
      <c r="BT4685" s="270"/>
      <c r="BU4685" s="270"/>
      <c r="BV4685" s="270"/>
      <c r="BW4685" s="270"/>
      <c r="BX4685" s="256"/>
      <c r="BY4685" s="256"/>
      <c r="BZ4685" s="256"/>
      <c r="CA4685" s="267"/>
      <c r="CB4685" s="267"/>
      <c r="CC4685" s="274"/>
      <c r="CD4685" s="267"/>
      <c r="CE4685" s="267"/>
      <c r="CF4685" s="267"/>
      <c r="CG4685" s="267"/>
      <c r="CH4685" s="267"/>
      <c r="CI4685" s="267"/>
      <c r="CJ4685" s="267"/>
      <c r="CK4685" s="267"/>
      <c r="CL4685" s="265"/>
      <c r="CM4685" s="272"/>
      <c r="CN4685" s="264"/>
      <c r="CO4685" s="125"/>
      <c r="CP4685" s="226"/>
      <c r="CQ4685" s="226"/>
      <c r="CR4685" s="226"/>
      <c r="CS4685" s="114"/>
      <c r="CT4685" s="114"/>
      <c r="CU4685" s="114"/>
      <c r="CV4685" s="114"/>
      <c r="CW4685" s="114"/>
      <c r="CX4685" s="114"/>
      <c r="CY4685" s="114"/>
      <c r="CZ4685" s="114"/>
      <c r="DA4685" s="114"/>
      <c r="DB4685" s="70"/>
      <c r="DC4685" s="70"/>
      <c r="DD4685" s="70"/>
      <c r="DE4685" s="70"/>
      <c r="DF4685" s="70"/>
      <c r="DG4685" s="70"/>
      <c r="DH4685" s="70"/>
      <c r="DI4685" s="70"/>
      <c r="DJ4685" s="70"/>
      <c r="DK4685" s="70"/>
      <c r="DL4685" s="70"/>
      <c r="DM4685" s="70"/>
      <c r="DN4685" s="70"/>
    </row>
    <row r="4686" spans="1:118" ht="14.25" customHeight="1">
      <c r="A4686" s="228"/>
      <c r="B4686" s="318"/>
      <c r="C4686" s="321"/>
      <c r="D4686" s="237"/>
      <c r="E4686" s="237"/>
      <c r="F4686" s="243"/>
      <c r="G4686" s="72">
        <v>3</v>
      </c>
      <c r="H4686" s="84"/>
      <c r="I4686" s="84"/>
      <c r="J4686" s="84"/>
      <c r="K4686" s="84"/>
      <c r="L4686" s="84"/>
      <c r="M4686" s="84"/>
      <c r="N4686" s="84"/>
      <c r="O4686" s="84"/>
      <c r="P4686" s="84"/>
      <c r="Q4686" s="84"/>
      <c r="R4686" s="84"/>
      <c r="S4686" s="84"/>
      <c r="T4686" s="84"/>
      <c r="U4686" s="84"/>
      <c r="V4686" s="84"/>
      <c r="W4686" s="84"/>
      <c r="X4686" s="84"/>
      <c r="Y4686" s="84"/>
      <c r="Z4686" s="84"/>
      <c r="AA4686" s="84"/>
      <c r="AB4686" s="84"/>
      <c r="AC4686" s="80"/>
      <c r="AD4686" s="80"/>
      <c r="AE4686" s="80"/>
      <c r="AF4686" s="80"/>
      <c r="AG4686" s="80"/>
      <c r="AH4686" s="80"/>
      <c r="AI4686" s="80"/>
      <c r="AJ4686" s="80"/>
      <c r="AK4686" s="80"/>
      <c r="AL4686" s="80"/>
      <c r="AM4686" s="240"/>
      <c r="AN4686" s="240"/>
      <c r="AO4686" s="240"/>
      <c r="AP4686" s="240"/>
      <c r="AQ4686" s="240"/>
      <c r="AR4686" s="240"/>
      <c r="AS4686" s="240"/>
      <c r="AT4686" s="256"/>
      <c r="AU4686" s="256"/>
      <c r="AV4686" s="259"/>
      <c r="AW4686" s="259"/>
      <c r="AX4686" s="256"/>
      <c r="AY4686" s="256"/>
      <c r="AZ4686" s="256"/>
      <c r="BA4686" s="256"/>
      <c r="BB4686" s="256"/>
      <c r="BC4686" s="256"/>
      <c r="BD4686" s="256"/>
      <c r="BE4686" s="256"/>
      <c r="BF4686" s="256"/>
      <c r="BG4686" s="256"/>
      <c r="BH4686" s="256"/>
      <c r="BI4686" s="256"/>
      <c r="BJ4686" s="256"/>
      <c r="BK4686" s="256"/>
      <c r="BL4686" s="262"/>
      <c r="BM4686" s="262"/>
      <c r="BN4686" s="262"/>
      <c r="BO4686" s="262"/>
      <c r="BP4686" s="262"/>
      <c r="BQ4686" s="262"/>
      <c r="BR4686" s="270"/>
      <c r="BS4686" s="270"/>
      <c r="BT4686" s="270"/>
      <c r="BU4686" s="270"/>
      <c r="BV4686" s="270"/>
      <c r="BW4686" s="270"/>
      <c r="BX4686" s="256"/>
      <c r="BY4686" s="256"/>
      <c r="BZ4686" s="256"/>
      <c r="CA4686" s="267"/>
      <c r="CB4686" s="267"/>
      <c r="CC4686" s="274"/>
      <c r="CD4686" s="267"/>
      <c r="CE4686" s="267"/>
      <c r="CF4686" s="267"/>
      <c r="CG4686" s="267"/>
      <c r="CH4686" s="267"/>
      <c r="CI4686" s="267"/>
      <c r="CJ4686" s="267"/>
      <c r="CK4686" s="267"/>
      <c r="CL4686" s="265"/>
      <c r="CM4686" s="272"/>
      <c r="CN4686" s="264"/>
      <c r="CO4686" s="125"/>
      <c r="CP4686" s="226"/>
      <c r="CQ4686" s="226"/>
      <c r="CR4686" s="226"/>
      <c r="CS4686" s="114"/>
      <c r="CT4686" s="114"/>
      <c r="CU4686" s="114"/>
      <c r="CV4686" s="114"/>
      <c r="CW4686" s="114"/>
      <c r="CX4686" s="114"/>
      <c r="CY4686" s="114"/>
      <c r="CZ4686" s="114"/>
      <c r="DA4686" s="114"/>
      <c r="DB4686" s="70"/>
      <c r="DC4686" s="70"/>
      <c r="DD4686" s="70"/>
      <c r="DE4686" s="70"/>
      <c r="DF4686" s="70"/>
      <c r="DG4686" s="70"/>
      <c r="DH4686" s="70"/>
      <c r="DI4686" s="70"/>
      <c r="DJ4686" s="70"/>
      <c r="DK4686" s="70"/>
      <c r="DL4686" s="70"/>
      <c r="DM4686" s="70"/>
      <c r="DN4686" s="70"/>
    </row>
    <row r="4687" spans="1:118" ht="14.25" customHeight="1">
      <c r="A4687" s="228"/>
      <c r="B4687" s="318"/>
      <c r="C4687" s="321"/>
      <c r="D4687" s="237"/>
      <c r="E4687" s="237"/>
      <c r="F4687" s="244"/>
      <c r="G4687" s="73">
        <v>3.9</v>
      </c>
      <c r="H4687" s="85"/>
      <c r="I4687" s="85"/>
      <c r="J4687" s="85"/>
      <c r="K4687" s="85"/>
      <c r="L4687" s="85"/>
      <c r="M4687" s="85"/>
      <c r="N4687" s="85"/>
      <c r="O4687" s="85"/>
      <c r="P4687" s="85"/>
      <c r="Q4687" s="85"/>
      <c r="R4687" s="85"/>
      <c r="S4687" s="85"/>
      <c r="T4687" s="85"/>
      <c r="U4687" s="85"/>
      <c r="V4687" s="85"/>
      <c r="W4687" s="85"/>
      <c r="X4687" s="85"/>
      <c r="Y4687" s="85"/>
      <c r="Z4687" s="85"/>
      <c r="AA4687" s="85"/>
      <c r="AB4687" s="85"/>
      <c r="AC4687" s="81"/>
      <c r="AD4687" s="81"/>
      <c r="AE4687" s="81"/>
      <c r="AF4687" s="81"/>
      <c r="AG4687" s="81"/>
      <c r="AH4687" s="81"/>
      <c r="AI4687" s="81"/>
      <c r="AJ4687" s="81"/>
      <c r="AK4687" s="81"/>
      <c r="AL4687" s="81"/>
      <c r="AM4687" s="240"/>
      <c r="AN4687" s="240"/>
      <c r="AO4687" s="240"/>
      <c r="AP4687" s="240"/>
      <c r="AQ4687" s="240"/>
      <c r="AR4687" s="240"/>
      <c r="AS4687" s="240"/>
      <c r="AT4687" s="256"/>
      <c r="AU4687" s="256"/>
      <c r="AV4687" s="259"/>
      <c r="AW4687" s="259"/>
      <c r="AX4687" s="256"/>
      <c r="AY4687" s="256"/>
      <c r="AZ4687" s="256"/>
      <c r="BA4687" s="256"/>
      <c r="BB4687" s="256"/>
      <c r="BC4687" s="256"/>
      <c r="BD4687" s="256"/>
      <c r="BE4687" s="256"/>
      <c r="BF4687" s="256"/>
      <c r="BG4687" s="256"/>
      <c r="BH4687" s="256"/>
      <c r="BI4687" s="256"/>
      <c r="BJ4687" s="256"/>
      <c r="BK4687" s="256"/>
      <c r="BL4687" s="262"/>
      <c r="BM4687" s="262"/>
      <c r="BN4687" s="262"/>
      <c r="BO4687" s="262"/>
      <c r="BP4687" s="262"/>
      <c r="BQ4687" s="262"/>
      <c r="BR4687" s="270"/>
      <c r="BS4687" s="270"/>
      <c r="BT4687" s="270"/>
      <c r="BU4687" s="270"/>
      <c r="BV4687" s="270"/>
      <c r="BW4687" s="270"/>
      <c r="BX4687" s="256"/>
      <c r="BY4687" s="256"/>
      <c r="BZ4687" s="256"/>
      <c r="CA4687" s="267"/>
      <c r="CB4687" s="267"/>
      <c r="CC4687" s="274"/>
      <c r="CD4687" s="267"/>
      <c r="CE4687" s="267"/>
      <c r="CF4687" s="267"/>
      <c r="CG4687" s="267"/>
      <c r="CH4687" s="267"/>
      <c r="CI4687" s="267"/>
      <c r="CJ4687" s="267"/>
      <c r="CK4687" s="267"/>
      <c r="CL4687" s="265"/>
      <c r="CM4687" s="272"/>
      <c r="CN4687" s="264"/>
      <c r="CO4687" s="125"/>
      <c r="CP4687" s="226"/>
      <c r="CQ4687" s="226"/>
      <c r="CR4687" s="226"/>
      <c r="CS4687" s="114"/>
      <c r="CT4687" s="114"/>
      <c r="CU4687" s="114"/>
      <c r="CV4687" s="114"/>
      <c r="CW4687" s="114"/>
      <c r="CX4687" s="114"/>
      <c r="CY4687" s="114"/>
      <c r="CZ4687" s="114"/>
      <c r="DA4687" s="114"/>
      <c r="DB4687" s="70"/>
      <c r="DC4687" s="70"/>
      <c r="DD4687" s="70"/>
      <c r="DE4687" s="70"/>
      <c r="DF4687" s="70"/>
      <c r="DG4687" s="70"/>
      <c r="DH4687" s="70"/>
      <c r="DI4687" s="70"/>
      <c r="DJ4687" s="70"/>
      <c r="DK4687" s="70"/>
      <c r="DL4687" s="70"/>
      <c r="DM4687" s="70"/>
      <c r="DN4687" s="70"/>
    </row>
    <row r="4688" spans="1:118" ht="14.25" customHeight="1">
      <c r="A4688" s="229"/>
      <c r="B4688" s="319"/>
      <c r="C4688" s="322"/>
      <c r="D4688" s="238"/>
      <c r="E4688" s="238"/>
      <c r="F4688" s="245" t="s">
        <v>83</v>
      </c>
      <c r="G4688" s="246"/>
      <c r="H4688" s="82"/>
      <c r="I4688" s="82"/>
      <c r="J4688" s="82"/>
      <c r="K4688" s="82"/>
      <c r="L4688" s="82"/>
      <c r="M4688" s="82"/>
      <c r="N4688" s="82"/>
      <c r="O4688" s="82"/>
      <c r="P4688" s="82"/>
      <c r="Q4688" s="82"/>
      <c r="R4688" s="82"/>
      <c r="S4688" s="82"/>
      <c r="T4688" s="82"/>
      <c r="U4688" s="82"/>
      <c r="V4688" s="82"/>
      <c r="W4688" s="82"/>
      <c r="X4688" s="82"/>
      <c r="Y4688" s="82"/>
      <c r="Z4688" s="82"/>
      <c r="AA4688" s="82"/>
      <c r="AB4688" s="82"/>
      <c r="AC4688" s="35"/>
      <c r="AD4688" s="35"/>
      <c r="AE4688" s="35"/>
      <c r="AF4688" s="35"/>
      <c r="AG4688" s="35"/>
      <c r="AH4688" s="35"/>
      <c r="AI4688" s="35"/>
      <c r="AJ4688" s="35"/>
      <c r="AK4688" s="35"/>
      <c r="AL4688" s="35"/>
      <c r="AM4688" s="241"/>
      <c r="AN4688" s="241"/>
      <c r="AO4688" s="241"/>
      <c r="AP4688" s="241"/>
      <c r="AQ4688" s="241"/>
      <c r="AR4688" s="241"/>
      <c r="AS4688" s="241"/>
      <c r="AT4688" s="257"/>
      <c r="AU4688" s="257"/>
      <c r="AV4688" s="260"/>
      <c r="AW4688" s="260"/>
      <c r="AX4688" s="257"/>
      <c r="AY4688" s="257"/>
      <c r="AZ4688" s="257"/>
      <c r="BA4688" s="257"/>
      <c r="BB4688" s="257"/>
      <c r="BC4688" s="257"/>
      <c r="BD4688" s="257"/>
      <c r="BE4688" s="257"/>
      <c r="BF4688" s="257"/>
      <c r="BG4688" s="257"/>
      <c r="BH4688" s="257"/>
      <c r="BI4688" s="257"/>
      <c r="BJ4688" s="257"/>
      <c r="BK4688" s="257"/>
      <c r="BL4688" s="263"/>
      <c r="BM4688" s="263"/>
      <c r="BN4688" s="263"/>
      <c r="BO4688" s="263"/>
      <c r="BP4688" s="263"/>
      <c r="BQ4688" s="263"/>
      <c r="BR4688" s="271"/>
      <c r="BS4688" s="271"/>
      <c r="BT4688" s="271"/>
      <c r="BU4688" s="271"/>
      <c r="BV4688" s="271"/>
      <c r="BW4688" s="271"/>
      <c r="BX4688" s="257"/>
      <c r="BY4688" s="257"/>
      <c r="BZ4688" s="257"/>
      <c r="CA4688" s="268"/>
      <c r="CB4688" s="268"/>
      <c r="CC4688" s="275"/>
      <c r="CD4688" s="268"/>
      <c r="CE4688" s="268"/>
      <c r="CF4688" s="268"/>
      <c r="CG4688" s="268"/>
      <c r="CH4688" s="268"/>
      <c r="CI4688" s="268"/>
      <c r="CJ4688" s="268"/>
      <c r="CK4688" s="268"/>
      <c r="CL4688" s="265"/>
      <c r="CM4688" s="272"/>
      <c r="CN4688" s="264"/>
      <c r="CO4688" s="125"/>
      <c r="CP4688" s="226"/>
      <c r="CQ4688" s="226"/>
      <c r="CR4688" s="226"/>
      <c r="CS4688" s="114"/>
      <c r="CT4688" s="114"/>
      <c r="CU4688" s="114"/>
      <c r="CV4688" s="114"/>
      <c r="CW4688" s="114"/>
      <c r="CX4688" s="114"/>
      <c r="CY4688" s="114"/>
      <c r="CZ4688" s="114"/>
      <c r="DA4688" s="114"/>
      <c r="DB4688" s="70"/>
      <c r="DC4688" s="70"/>
      <c r="DD4688" s="70"/>
      <c r="DE4688" s="70"/>
      <c r="DF4688" s="70"/>
      <c r="DG4688" s="70"/>
      <c r="DH4688" s="70"/>
      <c r="DI4688" s="70"/>
      <c r="DJ4688" s="70"/>
      <c r="DK4688" s="70"/>
      <c r="DL4688" s="70"/>
      <c r="DM4688" s="70"/>
      <c r="DN4688" s="70"/>
    </row>
    <row r="4689" spans="1:118" ht="14.25" customHeight="1">
      <c r="A4689" s="227">
        <f t="shared" si="1416"/>
        <v>581</v>
      </c>
      <c r="B4689" s="520" t="s">
        <v>547</v>
      </c>
      <c r="C4689" s="523" t="s">
        <v>548</v>
      </c>
      <c r="D4689" s="236">
        <v>43901</v>
      </c>
      <c r="E4689" s="236" t="s">
        <v>506</v>
      </c>
      <c r="F4689" s="253" t="s">
        <v>80</v>
      </c>
      <c r="G4689" s="254"/>
      <c r="H4689" s="82" t="s">
        <v>69</v>
      </c>
      <c r="I4689" s="82"/>
      <c r="J4689" s="82" t="s">
        <v>61</v>
      </c>
      <c r="K4689" s="82" t="s">
        <v>61</v>
      </c>
      <c r="L4689" s="82" t="s">
        <v>61</v>
      </c>
      <c r="M4689" s="82" t="s">
        <v>61</v>
      </c>
      <c r="N4689" s="82" t="s">
        <v>61</v>
      </c>
      <c r="O4689" s="82"/>
      <c r="P4689" s="82" t="s">
        <v>61</v>
      </c>
      <c r="Q4689" s="82" t="s">
        <v>61</v>
      </c>
      <c r="R4689" s="82" t="s">
        <v>61</v>
      </c>
      <c r="S4689" s="82" t="s">
        <v>61</v>
      </c>
      <c r="T4689" s="82" t="s">
        <v>61</v>
      </c>
      <c r="U4689" s="82" t="s">
        <v>61</v>
      </c>
      <c r="V4689" s="82"/>
      <c r="W4689" s="82" t="s">
        <v>60</v>
      </c>
      <c r="X4689" s="82" t="s">
        <v>60</v>
      </c>
      <c r="Y4689" s="82" t="s">
        <v>60</v>
      </c>
      <c r="Z4689" s="82" t="s">
        <v>60</v>
      </c>
      <c r="AA4689" s="82" t="s">
        <v>60</v>
      </c>
      <c r="AB4689" s="82" t="s">
        <v>60</v>
      </c>
      <c r="AC4689" s="82"/>
      <c r="AD4689" s="82" t="s">
        <v>60</v>
      </c>
      <c r="AE4689" s="82" t="s">
        <v>60</v>
      </c>
      <c r="AF4689" s="82" t="s">
        <v>60</v>
      </c>
      <c r="AG4689" s="82" t="s">
        <v>60</v>
      </c>
      <c r="AH4689" s="82" t="s">
        <v>60</v>
      </c>
      <c r="AI4689" s="82" t="s">
        <v>1471</v>
      </c>
      <c r="AJ4689" s="82"/>
      <c r="AK4689" s="82" t="s">
        <v>61</v>
      </c>
      <c r="AL4689" s="82" t="s">
        <v>61</v>
      </c>
      <c r="AM4689" s="239">
        <f>COUNTIF(H4689:AL4689,"PH")+COUNTIF(H4689:AL4689,"PH/L")+COUNTIF(H4689:AL4689,"PM")</f>
        <v>0</v>
      </c>
      <c r="AN4689" s="239">
        <f>COUNTIF(H4689:AL4689,"PD")+COUNTIF(H4689:AL4689,"PDD")+COUNTIF(H4689:AL4689,"P/DS")/2+COUNTIF(H4689:AL4689,"PMD")</f>
        <v>0</v>
      </c>
      <c r="AO4689" s="239">
        <f>COUNTIF(H4689:AL4689,"PN")+COUNTIF(H4689:AL4689,"P/NS")/2+COUNTIF(H4689:AL4689,"PH")+COUNTIF(H4689:AL4689,"PH/F")/2+COUNTIF(H4689:AL4689,"PH/L")/2+COUNTIF(H4689:AL4689,"PM")</f>
        <v>0</v>
      </c>
      <c r="AP4689" s="239">
        <f>COUNTIF(H4689:AL4689,"BH")+COUNTIF(H4689:AL4689,"AL/BL")+COUNTIF(H4689:AL4689,"UL/BL")+COUNTIF(H4689:AL4689,"BM")</f>
        <v>0</v>
      </c>
      <c r="AQ4689" s="239">
        <f>COUNTIF(H4689:AL4689,"DS")+COUNTIF(H4689:AL4689,"AL/DS")/2+COUNTIF(H4689:AL4689,"UL/DS")/2+COUNTIF(H4689:AL4689,"CT")+COUNTIF(H4689:AL4689,"MD")</f>
        <v>11.5</v>
      </c>
      <c r="AR4689" s="239">
        <f>COUNTIF(H4689:AL4689,"NS")+COUNTIF(H4689:AL4689,"AL/NS")/2+COUNTIF(H4689:AL4689,"UL/NS")/2+COUNTIF(H4689:AL4689,"BH")+COUNTIF(H4689:AL4689,"AL/BF")/2+COUNTIF(H4689:AL4689,"AL/BL")/2+COUNTIF(H4689:AL4689,"UL/BL")/2+COUNTIF(H4689:AL4689,"UL/BF")/2+COUNTIF(H4689:AL4689,"BM")</f>
        <v>13</v>
      </c>
      <c r="AS4689" s="239">
        <f>COUNTIF(H4689:AL4689,"AL")+COUNTIF(H4689:AL4689,"AL/DS")/2+COUNTIF(H4689:AL4689,"AL/NS")/2+COUNTIF(H4689:AL4689,"NH")+COUNTIF(H4689:AL4689,"SL")+COUNTIF(H4689:AL4689,"NHD")+COUNTIF(H4689:AL4689,"B")+COUNTIF(H4689:AL4689,"HL")+COUNTIF(H4689:AL4689,"AL/BF")/2+COUNTIF(H4689:AL4689,"AL/BL")/2</f>
        <v>1</v>
      </c>
      <c r="AT4689" s="255">
        <f>COUNTIF(H4689:AL4689,"PD")+COUNTIF(H4689:AL4689,"PN")+COUNTIF(H4689:AL4689,"P/DS")/2+COUNTIF(H4689:AL4689,"P/NS")/2+COUNTIF(H4689:AL4689,"DS")+COUNTIF(H4689:AL4689,"NS")+COUNTIF(H4689:AL4689,"AL")+COUNTIF(H4689:AL4689,"AL/DS")+COUNTIF(H4689:AL4689,"AL/NS")+COUNTIF(H4689:AL4689,"NH")+COUNTIF(H4689:AL4689,"SL")+COUNTIF(H4689:AL4689,"UL/DS")/2+COUNTIF(H4689:AL4689,"UL/NS")/2+COUNTIF(H4689:AL4689,"CT")+COUNTIF(H4689:AL4689,"NHD")+COUNTIF(H4689:AL4689,"PDD")+COUNTIF(H4689:AL4689,"B")+COUNTIF(H4689:AL4689,"HL")+COUNTIF(H4689:AL4689,"PH")+COUNTIF(H4689:AL4689,"BH")+COUNTIF(H4689:AL4689,"AL/BF")+COUNTIF(H4689:AL4689,"AL/BL")+COUNTIF(H4689:AL4689,"UL/BF")/2+COUNTIF(H4689:AL4689,"UL/BL")/2+COUNTIF(H4689:AL4689,"PH/F")/2+COUNTIF(H4689:AL4689,"PH/L")/2+COUNTIF(H4689:AL4689,"MD")+COUNTIF(H4689:AL4689,"PMD")+COUNTIF(H4689:AL4689,"PM")+COUNTIF(H4689:AL4689,"BM")</f>
        <v>25.5</v>
      </c>
      <c r="AU4689" s="255">
        <f>COUNTIF(H4689:AL4689,"P/DS")/2+COUNTIF(H4689:AL4689,"P/NS")/2+COUNTIF(H4689:AL4689,"IL")+COUNTIF(H4689:AL4689,"NL")+COUNTIF(H4689:AL4689,"UL")+COUNTIF(H4689:AL4689,"UL/DS")/2+COUNTIF(H4689:AL4689,"UL/NS")/2+COUNTIF(H4689:AL4689,"KT")+COUNTIF(H4689:AL4689,"UL/BF")/2+COUNTIF(H4689:AL4689,"UL/BL")/2+COUNTIF(H4689:AL4689,"PH/F")/2+COUNTIF(H4689:AL4689,"PH/L")/2+COUNTIF(H4689:AL4689,"NB")</f>
        <v>0.5</v>
      </c>
      <c r="AV4689" s="258">
        <f>COUNTIF(H4689:AL4689,"PN")+COUNTIF(H4689:AL4689,"TVD")+COUNTIF(H4689:AL4689,"PH")+COUNTIF(H4689:AL4689,"PM")+COUNTIF(H4689:AL4689,"PDD")-COUNTIFS(H4689:AL4689,"PN",H4696:AL4696,"&gt;=3")-COUNTIFS(H4689:AL4689,"PM",H4696:AL4696,"&gt;=3")</f>
        <v>0</v>
      </c>
      <c r="AW4689" s="258">
        <f>COUNTIF(H4689:AL4689,"NS")+COUNTIF(H4689:AL4689,"D")+COUNTIF(H4689:AL4689,"BH")+COUNTIF(H4689:AL4689,"NHD")+COUNTIF(H4689:AL4689,"BM")-COUNTIFS(H4689:AL4689,"NS",H4696:AL4696,"&gt;=3")-COUNTIFS(H4689:AL4689,"BH",H4696:AL4696,"&gt;=3")-COUNTIFS(H4689:AL4689,"BM",H4696:AL4696,"&gt;=3")</f>
        <v>13</v>
      </c>
      <c r="AX4689" s="255">
        <f>COUNTIF(H4689:AL4689,"AL")+COUNTIF(H4689:AL4689,"AL/DS")/2+COUNTIF(H4689:AL4689,"AL/NS")/2+COUNTIF(H4689:AL4689,"AL/BF")+COUNTIF(H4689:AL4689,"AL/BL")/2</f>
        <v>0</v>
      </c>
      <c r="AY4689" s="255">
        <f>COUNTIF(H4689:AL4689,"SL")</f>
        <v>0</v>
      </c>
      <c r="AZ4689" s="255">
        <f>COUNTIF(H4689:AL4689,"NH")</f>
        <v>1</v>
      </c>
      <c r="BA4689" s="255">
        <f>COUNTIF(H4689:AL4689,"HL")</f>
        <v>0</v>
      </c>
      <c r="BB4689" s="255">
        <f>COUNTIF(G4689:AL4689,"P/DS")/2+COUNTIF(G4689:AL4689,"P/NS")/2+COUNTIF(G4689:AL4689,"UL")+COUNTIF(G4689:AL4689,"UL/DS")/2+COUNTIF(G4689:AL4689,"UL/NS")/2+COUNTIF(G4689:AL4689,"UL/BL")/2+COUNTIF(G4689:AL4689,"UL/BF")/2+COUNTIF(G4689:AL4689,"PH/F")/2+COUNTIF(G4689:AL4689,"PH/L")/2</f>
        <v>0.5</v>
      </c>
      <c r="BC4689" s="255">
        <f>COUNTIF(H4689:AL4689,"NB")</f>
        <v>0</v>
      </c>
      <c r="BD4689" s="255">
        <f>COUNTIF(H4689:AL4689,"NL")</f>
        <v>0</v>
      </c>
      <c r="BE4689" s="255">
        <f>COUNTIF(H4689:AL4689,"IL")</f>
        <v>0</v>
      </c>
      <c r="BF4689" s="255">
        <f>COUNTIF(H4689:AL4689,"KT")</f>
        <v>0</v>
      </c>
      <c r="BG4689" s="255">
        <f>COUNTIF(H4689:AL4689,"L70")</f>
        <v>0</v>
      </c>
      <c r="BH4689" s="255">
        <f>COUNTIF(H4689:AL4689,"MD")</f>
        <v>0</v>
      </c>
      <c r="BI4689" s="255">
        <f>COUNTIF(H4689:AL4689,"PMD")</f>
        <v>0</v>
      </c>
      <c r="BJ4689" s="255">
        <f>COUNTIF(H4689:AL4689,"PM")</f>
        <v>0</v>
      </c>
      <c r="BK4689" s="255">
        <f>COUNTIF(H4689:AL4689,"BM")</f>
        <v>0</v>
      </c>
      <c r="BL4689" s="261">
        <f>SUMIF(H4689:AL4689,"PD",H4690:AL4690)+SUMIF(H4689:AL4689,"PN",H4690:AL4690)+SUMIF(H4689:AL4689,"P/DS",H4690:AL4690)+SUMIF(H4689:AL4689,"PN/F",H4690:AL4690)+SUMIF(H4689:AL4689,"PN/L",H4690:AL4690)+SUMIF(H4689:AL4689,"TV",H4690:AL4690)+SUMIF(H4689:AL4689,"TVD",H4690:AL4690)+SUMIF(H4689:AL4689,"PDD",H4690:AL4690)</f>
        <v>0</v>
      </c>
      <c r="BM4689" s="261">
        <f>SUMIF(H4689:AL4689,"PD",H4691:AL4691)+SUMIF(H4689:AL4689,"PN",H4691:AL4691)+SUMIF(H4689:AL4689,"P/DS",H4691:AL4691)+SUMIF(H4689:AL4689,"PN/F",H4691:AL4691)+SUMIF(H4689:AL4689,"PN/L",H4691:AL4691)+SUMIF(H4689:AL4689,"TV",H4691:AL4691)+SUMIF(H4689:AL4689,"TVD",H4691:AL4691)+SUMIF(H4689:AL4689,"PDD",H4691:AL4691)+SUMIF(H4689:AL4689,"PMD",H4691:AL4691)</f>
        <v>0</v>
      </c>
      <c r="BN4689" s="261">
        <f>SUMIF(H4689:AL4689,"PD",H4692:AL4692)+SUMIF(H4689:AL4689,"PN",H4692:AL4692)+SUMIF(H4689:AL4689,"P/DS",H4692:AL4692)+SUMIF(H4689:AL4689,"PN/F",H4692:AL4692)+SUMIF(H4689:AL4689,"PN/L",H4692:AL4692)+SUMIF(H4689:AL4689,"TV",H4692:AL4692)+SUMIF(H4689:AL4689,"TVD",H4692:AL4692)</f>
        <v>0</v>
      </c>
      <c r="BO4689" s="261">
        <f>SUMIF(H4689:AL4689,"PD",H4693:AL4693)+SUMIF(H4689:AL4689,"PN",H4693:AL4693)+SUMIF(H4689:AL4689,"P/DS",H4693:AL4693)+SUMIF(H4689:AL4689,"PN/F",H4693:AL4693)+SUMIF(H4689:AL4689,"PN/L",H4693:AL4693)+SUMIF(H4689:AL4689,"TV",H4693:AL4693)+SUMIF(H4689:AL4689,"TVD",H4693:AL4693)</f>
        <v>0</v>
      </c>
      <c r="BP4689" s="261">
        <f>SUMIF(H4689:AL4689,"PD",H4694:AL4694)+SUMIF(H4689:AL4689,"PN",H4694:AL4694)+SUMIF(H4689:AL4689,"P/DS",H4694:AL4694)+SUMIF(H4689:AL4689,"PN/F",H4694:AL4694)+SUMIF(H4689:AL4689,"PN/L",H4694:AL4694)+SUMIF(H4689:AL4689,"TV",H4694:AL4694)+SUMIF(H4689:AL4689,"TVD",H4694:AL4694)+SUMIF(H4689:AL4689,"PDD",H4694:AL4694)+SUMIF(H4689:AL4689,"PH",H4694:AL4694)+SUMIF(H4689:AL4689,"PM",H4694:AL4694)</f>
        <v>0</v>
      </c>
      <c r="BQ4689" s="261">
        <f>SUMIF(H4689:AL4689,"PD",H4695:AL4695)+SUMIF(H4689:AL4689,"PN",H4695:AL4695)+SUMIF(H4689:AL4689,"P/DS",H4695:AL4695)+SUMIF(H4689:AL4689,"PN/F",H4695:AL4695)+SUMIF(H4689:AL4689,"PN/L",H4695:AL4695)+SUMIF(H4689:AL4689,"TV",H4695:AL4695)+SUMIF(H4689:AL4689,"TVD",H4695:AL4695)+SUMIF(H4689:AL4689,"PDD",H4695:AL4695)+SUMIF(H4689:AL4689,"PH",H4695:AL4695)+SUMIF(H4689:AL4689,"PM",H4695:AL4695)</f>
        <v>0</v>
      </c>
      <c r="BR4689" s="269">
        <f>SUM(H4690:AL4690)-BL4689</f>
        <v>30</v>
      </c>
      <c r="BS4689" s="269">
        <f>SUM(H4691:AL4691)-BM4689</f>
        <v>8</v>
      </c>
      <c r="BT4689" s="269">
        <f>SUM(H4692:AL4692)-BN4689</f>
        <v>0</v>
      </c>
      <c r="BU4689" s="269">
        <f>SUM(H4693:AL4693)-BO4689</f>
        <v>6</v>
      </c>
      <c r="BV4689" s="269">
        <f>SUM(H4694:AL4694)-BP4689</f>
        <v>0</v>
      </c>
      <c r="BW4689" s="269">
        <f>SUM(H4695:AL4695)-BQ4689</f>
        <v>0</v>
      </c>
      <c r="BX4689" s="255">
        <f>SUMIF(H4689:AL4689,"PD",H4696:AL4696)+SUMIF(H4689:AL4689,"PN",H4696:AL4696)+SUMIF(H4689:AL4689,"P/DS",H4696:AL4696)+SUMIF(H4689:AL4689,"PN/F",H4696:AL4696)+SUMIF(H4689:AL4689,"PN/L",H4696:AL4696)</f>
        <v>0</v>
      </c>
      <c r="BY4689" s="255">
        <f>SUM(H4696:AL4696)-BX4689</f>
        <v>0</v>
      </c>
      <c r="BZ4689" s="255">
        <f t="shared" ref="BZ4689" si="1421">+SUM(BL4689:BW4696)</f>
        <v>44</v>
      </c>
      <c r="CA4689" s="266">
        <f>(COUNTIFS(H4689:AL4689,"PD",H4690:AL4690,"&gt;=2"))*0.5-IF(CN4689="VP",COUNTIFS($H$16:$AL$16,"SAT",H4689:AL4689,"PD",H4690:AL4690,"&gt;=2"))*0.5</f>
        <v>0</v>
      </c>
      <c r="CB4689" s="266">
        <f>(COUNTIFS(H4689:AL4689,"PN",H4691:AL4691,"&gt;=0.5",H4690:AL4690,"&gt;=1.5"))*0.5+COUNTIFS(H4689:AL4689,"PDD",H4691:AL4691,"&gt;=0.5",H4690:AL4690,"&gt;=1.5")*0.5</f>
        <v>0</v>
      </c>
      <c r="CC4689" s="273">
        <f>(COUNTIFS(H4689:AL4689,"TV",H4691:AL4691,"&gt;=10"))*0.5+(COUNTIFS(H4689:AL4689,"PMD",H4691:AL4691,"&gt;=2"))*0.5</f>
        <v>0</v>
      </c>
      <c r="CD4689" s="266">
        <f>(COUNTIFS(H4689:AL4689,"TVD",H4693:AL4693,"&gt;=6.5",H4691:AL4691,"&gt;=3.5"))*0.5</f>
        <v>0</v>
      </c>
      <c r="CE4689" s="266">
        <f>(COUNTIFS(H4689:AL4689,"PD",H4694:AL4694,"&gt;=10"))*0.5</f>
        <v>0</v>
      </c>
      <c r="CF4689" s="266">
        <f>(COUNTIFS(H4689:AL4689,"PDD",H4694:AL4694,"&gt;=3.5",H4695:AL4695,"&gt;=6.5")+COUNTIFS(H4689:AL4689,"PH",H4695:AL4695,"&gt;=0.5",H4694:AL4694,"&gt;=1.5")+COUNTIFS(H4689:AL4689,"PM",H4695:AL4695,"&gt;=0.5",H4694:AL4694,"&gt;=1.5"))*0.5</f>
        <v>0</v>
      </c>
      <c r="CG4689" s="266">
        <f>(COUNTIFS(H4689:AL4689,"DS",H4690:AL4690,"&gt;=2")+COUNTIFS(H4689:AL4689,"AL/DS",H4690:AL4690,"&gt;=2"))*0.5-IF(CN4689="VP",COUNTIFS($H$16:$AL$16,"SAT",H4689:AL4689,"DS",H4690:AL4690,"&gt;=2"))*0.5</f>
        <v>2</v>
      </c>
      <c r="CH4689" s="266">
        <f>(COUNTIFS(H4689:AL4689,"NS",H4691:AL4691,"&gt;=0.5",H4690:AL4690,"&gt;=1.5")+COUNTIFS(H4689:AL4689,"AL/NS",H4691:AL4691,"&gt;=0.5",H4690:AL4690,"&gt;=1.5")+COUNTIFS(H4689:AL4689,"NHD",H4691:AL4691,"&gt;=4.5",H4694:AL4694,"&gt;=2",H4690:AL4690,"&gt;=1.5"))*0.5</f>
        <v>5</v>
      </c>
      <c r="CI4689" s="266">
        <f>(COUNTIF(H4691:AL4691,"&gt;=10")+COUNTIFS(H4689:AL4689,"MD",H4691:AL4691,"&gt;=2")-COUNTIFS(H4689:AL4689,"TV",H4691:AL4691,"&gt;=10"))*0.5</f>
        <v>0</v>
      </c>
      <c r="CJ4689" s="266">
        <f>(COUNTIFS(H4689:AL4689,"D",H4693:AL4693,"&gt;=6.5",H4691:AL4691,"&gt;=3.5"))*0.5</f>
        <v>0</v>
      </c>
      <c r="CK4689" s="266">
        <f>(COUNTIF(H4694:AL4694,"&gt;=10")-COUNTIFS(H4689:AL4689,"PD",H4694:AL4694,"&gt;=10"))*0.5</f>
        <v>0</v>
      </c>
      <c r="CL4689" s="265">
        <f>(COUNTIFS(H4689:AL4689,"NHD",H4694:AL4694,"&gt;=3.5",H4695:AL4695,"&gt;=6.5")+COUNTIFS(H4689:AL4689,"BH",H4694:AL4694,"&gt;=1.5",H4695:AL4695,"&gt;=0.5")+COUNTIFS(H4689:AL4689,"BM",H4694:AL4694,"&gt;=1.5",H4695:AL4695,"&gt;=0.5")+COUNTIFS(H4689:AL4689,"D",H4694:AL4694,"&gt;=1.5",H4695:AL4695,"&gt;=0.5"))*0.5</f>
        <v>0</v>
      </c>
      <c r="CM4689" s="272"/>
      <c r="CN4689" s="264" t="s">
        <v>723</v>
      </c>
      <c r="CO4689" s="125">
        <f t="shared" ref="CO4689" si="1422">+AM4689+AN4689+AO4689+AP4689+AQ4689+AR4689+AS4689+AU4689+BG4689</f>
        <v>26</v>
      </c>
      <c r="CP4689" s="225">
        <f>+SUM(I4690:I4695)-I4696</f>
        <v>0</v>
      </c>
      <c r="CQ4689" s="225">
        <f>+SUM(J4690:J4695)-J4696</f>
        <v>2.5</v>
      </c>
      <c r="CR4689" s="225">
        <f>+SUM(K4690:K4695)-K4696</f>
        <v>2.5</v>
      </c>
      <c r="CS4689" s="91"/>
      <c r="CT4689" s="91"/>
      <c r="CU4689" s="91"/>
      <c r="CV4689" s="91"/>
      <c r="CW4689" s="91"/>
      <c r="CX4689" s="91"/>
      <c r="CY4689" s="91"/>
      <c r="CZ4689" s="91"/>
      <c r="DA4689" s="91"/>
      <c r="DB4689" s="70"/>
      <c r="DC4689" s="70"/>
      <c r="DD4689" s="70"/>
      <c r="DE4689" s="70"/>
      <c r="DF4689" s="70"/>
      <c r="DG4689" s="70"/>
      <c r="DH4689" s="70"/>
      <c r="DI4689" s="70"/>
      <c r="DJ4689" s="70"/>
      <c r="DK4689" s="70"/>
      <c r="DL4689" s="70"/>
      <c r="DM4689" s="70"/>
      <c r="DN4689" s="70"/>
    </row>
    <row r="4690" spans="1:118" ht="14.25" customHeight="1">
      <c r="A4690" s="228"/>
      <c r="B4690" s="521"/>
      <c r="C4690" s="524"/>
      <c r="D4690" s="237"/>
      <c r="E4690" s="237"/>
      <c r="F4690" s="242" t="s">
        <v>82</v>
      </c>
      <c r="G4690" s="71">
        <v>1.5</v>
      </c>
      <c r="H4690" s="83"/>
      <c r="I4690" s="83"/>
      <c r="J4690" s="83">
        <v>2</v>
      </c>
      <c r="K4690" s="83">
        <v>2</v>
      </c>
      <c r="L4690" s="83">
        <v>2</v>
      </c>
      <c r="M4690" s="83">
        <v>2</v>
      </c>
      <c r="N4690" s="83">
        <v>2</v>
      </c>
      <c r="O4690" s="83"/>
      <c r="P4690" s="83">
        <v>2</v>
      </c>
      <c r="Q4690" s="83"/>
      <c r="R4690" s="83">
        <v>2</v>
      </c>
      <c r="S4690" s="83">
        <v>2</v>
      </c>
      <c r="T4690" s="83">
        <v>2</v>
      </c>
      <c r="U4690" s="83">
        <v>2</v>
      </c>
      <c r="V4690" s="83"/>
      <c r="W4690" s="83">
        <v>2.5</v>
      </c>
      <c r="X4690" s="83">
        <v>2.5</v>
      </c>
      <c r="Y4690" s="83">
        <v>2.5</v>
      </c>
      <c r="Z4690" s="83"/>
      <c r="AA4690" s="83">
        <v>2.5</v>
      </c>
      <c r="AB4690" s="83"/>
      <c r="AC4690" s="79"/>
      <c r="AD4690" s="79"/>
      <c r="AE4690" s="79"/>
      <c r="AF4690" s="79"/>
      <c r="AG4690" s="79"/>
      <c r="AH4690" s="79"/>
      <c r="AI4690" s="79"/>
      <c r="AJ4690" s="79"/>
      <c r="AK4690" s="79"/>
      <c r="AL4690" s="79"/>
      <c r="AM4690" s="240"/>
      <c r="AN4690" s="240"/>
      <c r="AO4690" s="240"/>
      <c r="AP4690" s="240"/>
      <c r="AQ4690" s="240"/>
      <c r="AR4690" s="240"/>
      <c r="AS4690" s="240"/>
      <c r="AT4690" s="256"/>
      <c r="AU4690" s="256"/>
      <c r="AV4690" s="259"/>
      <c r="AW4690" s="259"/>
      <c r="AX4690" s="256"/>
      <c r="AY4690" s="256"/>
      <c r="AZ4690" s="256"/>
      <c r="BA4690" s="256"/>
      <c r="BB4690" s="256"/>
      <c r="BC4690" s="256"/>
      <c r="BD4690" s="256"/>
      <c r="BE4690" s="256"/>
      <c r="BF4690" s="256"/>
      <c r="BG4690" s="256"/>
      <c r="BH4690" s="256"/>
      <c r="BI4690" s="256"/>
      <c r="BJ4690" s="256"/>
      <c r="BK4690" s="256"/>
      <c r="BL4690" s="262"/>
      <c r="BM4690" s="262"/>
      <c r="BN4690" s="262"/>
      <c r="BO4690" s="262"/>
      <c r="BP4690" s="262"/>
      <c r="BQ4690" s="262"/>
      <c r="BR4690" s="270"/>
      <c r="BS4690" s="270"/>
      <c r="BT4690" s="270"/>
      <c r="BU4690" s="270"/>
      <c r="BV4690" s="270"/>
      <c r="BW4690" s="270"/>
      <c r="BX4690" s="256"/>
      <c r="BY4690" s="256"/>
      <c r="BZ4690" s="256"/>
      <c r="CA4690" s="267"/>
      <c r="CB4690" s="267"/>
      <c r="CC4690" s="274"/>
      <c r="CD4690" s="267"/>
      <c r="CE4690" s="267"/>
      <c r="CF4690" s="267"/>
      <c r="CG4690" s="267"/>
      <c r="CH4690" s="267"/>
      <c r="CI4690" s="267"/>
      <c r="CJ4690" s="267"/>
      <c r="CK4690" s="267"/>
      <c r="CL4690" s="265"/>
      <c r="CM4690" s="272"/>
      <c r="CN4690" s="264"/>
      <c r="CO4690" s="125"/>
      <c r="CP4690" s="226"/>
      <c r="CQ4690" s="226"/>
      <c r="CR4690" s="226"/>
      <c r="CS4690" s="91"/>
      <c r="CT4690" s="91"/>
      <c r="CU4690" s="91"/>
      <c r="CV4690" s="91"/>
      <c r="CW4690" s="91"/>
      <c r="CX4690" s="91"/>
      <c r="CY4690" s="91"/>
      <c r="CZ4690" s="91"/>
      <c r="DA4690" s="91"/>
      <c r="DB4690" s="70"/>
      <c r="DC4690" s="70"/>
      <c r="DD4690" s="70"/>
      <c r="DE4690" s="70"/>
      <c r="DF4690" s="70"/>
      <c r="DG4690" s="70"/>
      <c r="DH4690" s="70"/>
      <c r="DI4690" s="70"/>
      <c r="DJ4690" s="70"/>
      <c r="DK4690" s="70"/>
      <c r="DL4690" s="70"/>
      <c r="DM4690" s="70"/>
      <c r="DN4690" s="70"/>
    </row>
    <row r="4691" spans="1:118" ht="14.25" customHeight="1">
      <c r="A4691" s="228"/>
      <c r="B4691" s="521"/>
      <c r="C4691" s="524"/>
      <c r="D4691" s="237"/>
      <c r="E4691" s="237"/>
      <c r="F4691" s="243"/>
      <c r="G4691" s="72">
        <v>2</v>
      </c>
      <c r="H4691" s="84"/>
      <c r="I4691" s="84"/>
      <c r="J4691" s="84">
        <v>0.5</v>
      </c>
      <c r="K4691" s="84">
        <v>0.5</v>
      </c>
      <c r="L4691" s="84">
        <v>0.5</v>
      </c>
      <c r="M4691" s="84">
        <v>0.5</v>
      </c>
      <c r="N4691" s="84">
        <v>0.5</v>
      </c>
      <c r="O4691" s="84">
        <v>3</v>
      </c>
      <c r="P4691" s="84">
        <v>0.5</v>
      </c>
      <c r="Q4691" s="84"/>
      <c r="R4691" s="84">
        <v>0.5</v>
      </c>
      <c r="S4691" s="84">
        <v>0.5</v>
      </c>
      <c r="T4691" s="84">
        <v>0.5</v>
      </c>
      <c r="U4691" s="84">
        <v>0.5</v>
      </c>
      <c r="V4691" s="84"/>
      <c r="W4691" s="84"/>
      <c r="X4691" s="84"/>
      <c r="Y4691" s="84"/>
      <c r="Z4691" s="84"/>
      <c r="AA4691" s="84"/>
      <c r="AB4691" s="84"/>
      <c r="AC4691" s="80"/>
      <c r="AD4691" s="80"/>
      <c r="AE4691" s="80"/>
      <c r="AF4691" s="80"/>
      <c r="AG4691" s="80"/>
      <c r="AH4691" s="80"/>
      <c r="AI4691" s="80"/>
      <c r="AJ4691" s="80"/>
      <c r="AK4691" s="80"/>
      <c r="AL4691" s="80"/>
      <c r="AM4691" s="240"/>
      <c r="AN4691" s="240"/>
      <c r="AO4691" s="240"/>
      <c r="AP4691" s="240"/>
      <c r="AQ4691" s="240"/>
      <c r="AR4691" s="240"/>
      <c r="AS4691" s="240"/>
      <c r="AT4691" s="256"/>
      <c r="AU4691" s="256"/>
      <c r="AV4691" s="259"/>
      <c r="AW4691" s="259"/>
      <c r="AX4691" s="256"/>
      <c r="AY4691" s="256"/>
      <c r="AZ4691" s="256"/>
      <c r="BA4691" s="256"/>
      <c r="BB4691" s="256"/>
      <c r="BC4691" s="256"/>
      <c r="BD4691" s="256"/>
      <c r="BE4691" s="256"/>
      <c r="BF4691" s="256"/>
      <c r="BG4691" s="256"/>
      <c r="BH4691" s="256"/>
      <c r="BI4691" s="256"/>
      <c r="BJ4691" s="256"/>
      <c r="BK4691" s="256"/>
      <c r="BL4691" s="262"/>
      <c r="BM4691" s="262"/>
      <c r="BN4691" s="262"/>
      <c r="BO4691" s="262"/>
      <c r="BP4691" s="262"/>
      <c r="BQ4691" s="262"/>
      <c r="BR4691" s="270"/>
      <c r="BS4691" s="270"/>
      <c r="BT4691" s="270"/>
      <c r="BU4691" s="270"/>
      <c r="BV4691" s="270"/>
      <c r="BW4691" s="270"/>
      <c r="BX4691" s="256"/>
      <c r="BY4691" s="256"/>
      <c r="BZ4691" s="256"/>
      <c r="CA4691" s="267"/>
      <c r="CB4691" s="267"/>
      <c r="CC4691" s="274"/>
      <c r="CD4691" s="267"/>
      <c r="CE4691" s="267"/>
      <c r="CF4691" s="267"/>
      <c r="CG4691" s="267"/>
      <c r="CH4691" s="267"/>
      <c r="CI4691" s="267"/>
      <c r="CJ4691" s="267"/>
      <c r="CK4691" s="267"/>
      <c r="CL4691" s="265"/>
      <c r="CM4691" s="272"/>
      <c r="CN4691" s="264"/>
      <c r="CO4691" s="125"/>
      <c r="CP4691" s="226"/>
      <c r="CQ4691" s="226"/>
      <c r="CR4691" s="226"/>
      <c r="CS4691" s="91"/>
      <c r="CT4691" s="91"/>
      <c r="CU4691" s="91"/>
      <c r="CV4691" s="91"/>
      <c r="CW4691" s="91"/>
      <c r="CX4691" s="91"/>
      <c r="CY4691" s="91"/>
      <c r="CZ4691" s="91"/>
      <c r="DA4691" s="91"/>
      <c r="DB4691" s="70"/>
      <c r="DC4691" s="70"/>
      <c r="DD4691" s="70"/>
      <c r="DE4691" s="70"/>
      <c r="DF4691" s="70"/>
      <c r="DG4691" s="70"/>
      <c r="DH4691" s="70"/>
      <c r="DI4691" s="70"/>
      <c r="DJ4691" s="70"/>
      <c r="DK4691" s="70"/>
      <c r="DL4691" s="70"/>
      <c r="DM4691" s="70"/>
      <c r="DN4691" s="70"/>
    </row>
    <row r="4692" spans="1:118" ht="14.25" customHeight="1">
      <c r="A4692" s="228"/>
      <c r="B4692" s="521"/>
      <c r="C4692" s="524"/>
      <c r="D4692" s="237"/>
      <c r="E4692" s="237"/>
      <c r="F4692" s="243"/>
      <c r="G4692" s="72">
        <v>2.1</v>
      </c>
      <c r="H4692" s="84"/>
      <c r="I4692" s="84"/>
      <c r="J4692" s="84"/>
      <c r="K4692" s="84"/>
      <c r="L4692" s="84"/>
      <c r="M4692" s="84"/>
      <c r="N4692" s="84"/>
      <c r="O4692" s="84"/>
      <c r="P4692" s="84"/>
      <c r="Q4692" s="84"/>
      <c r="R4692" s="84"/>
      <c r="S4692" s="84"/>
      <c r="T4692" s="84"/>
      <c r="U4692" s="84"/>
      <c r="V4692" s="84"/>
      <c r="W4692" s="84"/>
      <c r="X4692" s="84"/>
      <c r="Y4692" s="84"/>
      <c r="Z4692" s="84"/>
      <c r="AA4692" s="84"/>
      <c r="AB4692" s="84"/>
      <c r="AC4692" s="80"/>
      <c r="AD4692" s="80"/>
      <c r="AE4692" s="80"/>
      <c r="AF4692" s="80"/>
      <c r="AG4692" s="80"/>
      <c r="AH4692" s="80"/>
      <c r="AI4692" s="80"/>
      <c r="AJ4692" s="80"/>
      <c r="AK4692" s="80"/>
      <c r="AL4692" s="80"/>
      <c r="AM4692" s="240"/>
      <c r="AN4692" s="240"/>
      <c r="AO4692" s="240"/>
      <c r="AP4692" s="240"/>
      <c r="AQ4692" s="240"/>
      <c r="AR4692" s="240"/>
      <c r="AS4692" s="240"/>
      <c r="AT4692" s="256"/>
      <c r="AU4692" s="256"/>
      <c r="AV4692" s="259"/>
      <c r="AW4692" s="259"/>
      <c r="AX4692" s="256"/>
      <c r="AY4692" s="256"/>
      <c r="AZ4692" s="256"/>
      <c r="BA4692" s="256"/>
      <c r="BB4692" s="256"/>
      <c r="BC4692" s="256"/>
      <c r="BD4692" s="256"/>
      <c r="BE4692" s="256"/>
      <c r="BF4692" s="256"/>
      <c r="BG4692" s="256"/>
      <c r="BH4692" s="256"/>
      <c r="BI4692" s="256"/>
      <c r="BJ4692" s="256"/>
      <c r="BK4692" s="256"/>
      <c r="BL4692" s="262"/>
      <c r="BM4692" s="262"/>
      <c r="BN4692" s="262"/>
      <c r="BO4692" s="262"/>
      <c r="BP4692" s="262"/>
      <c r="BQ4692" s="262"/>
      <c r="BR4692" s="270"/>
      <c r="BS4692" s="270"/>
      <c r="BT4692" s="270"/>
      <c r="BU4692" s="270"/>
      <c r="BV4692" s="270"/>
      <c r="BW4692" s="270"/>
      <c r="BX4692" s="256"/>
      <c r="BY4692" s="256"/>
      <c r="BZ4692" s="256"/>
      <c r="CA4692" s="267"/>
      <c r="CB4692" s="267"/>
      <c r="CC4692" s="274"/>
      <c r="CD4692" s="267"/>
      <c r="CE4692" s="267"/>
      <c r="CF4692" s="267"/>
      <c r="CG4692" s="267"/>
      <c r="CH4692" s="267"/>
      <c r="CI4692" s="267"/>
      <c r="CJ4692" s="267"/>
      <c r="CK4692" s="267"/>
      <c r="CL4692" s="265"/>
      <c r="CM4692" s="272"/>
      <c r="CN4692" s="264"/>
      <c r="CO4692" s="125"/>
      <c r="CP4692" s="226"/>
      <c r="CQ4692" s="226"/>
      <c r="CR4692" s="226"/>
      <c r="CS4692" s="91"/>
      <c r="CT4692" s="91"/>
      <c r="CU4692" s="91"/>
      <c r="CV4692" s="91"/>
      <c r="CW4692" s="91"/>
      <c r="CX4692" s="91"/>
      <c r="CY4692" s="91"/>
      <c r="CZ4692" s="91"/>
      <c r="DA4692" s="91"/>
      <c r="DB4692" s="70"/>
      <c r="DC4692" s="70"/>
      <c r="DD4692" s="70"/>
      <c r="DE4692" s="70"/>
      <c r="DF4692" s="70"/>
      <c r="DG4692" s="70"/>
      <c r="DH4692" s="70"/>
      <c r="DI4692" s="70"/>
      <c r="DJ4692" s="70"/>
      <c r="DK4692" s="70"/>
      <c r="DL4692" s="70"/>
      <c r="DM4692" s="70"/>
      <c r="DN4692" s="70"/>
    </row>
    <row r="4693" spans="1:118" ht="14.25" customHeight="1">
      <c r="A4693" s="228"/>
      <c r="B4693" s="521"/>
      <c r="C4693" s="524"/>
      <c r="D4693" s="237"/>
      <c r="E4693" s="237"/>
      <c r="F4693" s="243"/>
      <c r="G4693" s="72">
        <v>2.7</v>
      </c>
      <c r="H4693" s="84"/>
      <c r="I4693" s="84"/>
      <c r="J4693" s="84"/>
      <c r="K4693" s="84"/>
      <c r="L4693" s="84"/>
      <c r="M4693" s="84"/>
      <c r="N4693" s="84"/>
      <c r="O4693" s="84">
        <v>6</v>
      </c>
      <c r="P4693" s="84"/>
      <c r="Q4693" s="84"/>
      <c r="R4693" s="84"/>
      <c r="S4693" s="84"/>
      <c r="T4693" s="84"/>
      <c r="U4693" s="84"/>
      <c r="V4693" s="84"/>
      <c r="W4693" s="84"/>
      <c r="X4693" s="84"/>
      <c r="Y4693" s="84"/>
      <c r="Z4693" s="84"/>
      <c r="AA4693" s="84"/>
      <c r="AB4693" s="84"/>
      <c r="AC4693" s="80"/>
      <c r="AD4693" s="80"/>
      <c r="AE4693" s="80"/>
      <c r="AF4693" s="80"/>
      <c r="AG4693" s="80"/>
      <c r="AH4693" s="80"/>
      <c r="AI4693" s="80"/>
      <c r="AJ4693" s="80"/>
      <c r="AK4693" s="80"/>
      <c r="AL4693" s="80"/>
      <c r="AM4693" s="240"/>
      <c r="AN4693" s="240"/>
      <c r="AO4693" s="240"/>
      <c r="AP4693" s="240"/>
      <c r="AQ4693" s="240"/>
      <c r="AR4693" s="240"/>
      <c r="AS4693" s="240"/>
      <c r="AT4693" s="256"/>
      <c r="AU4693" s="256"/>
      <c r="AV4693" s="259"/>
      <c r="AW4693" s="259"/>
      <c r="AX4693" s="256"/>
      <c r="AY4693" s="256"/>
      <c r="AZ4693" s="256"/>
      <c r="BA4693" s="256"/>
      <c r="BB4693" s="256"/>
      <c r="BC4693" s="256"/>
      <c r="BD4693" s="256"/>
      <c r="BE4693" s="256"/>
      <c r="BF4693" s="256"/>
      <c r="BG4693" s="256"/>
      <c r="BH4693" s="256"/>
      <c r="BI4693" s="256"/>
      <c r="BJ4693" s="256"/>
      <c r="BK4693" s="256"/>
      <c r="BL4693" s="262"/>
      <c r="BM4693" s="262"/>
      <c r="BN4693" s="262"/>
      <c r="BO4693" s="262"/>
      <c r="BP4693" s="262"/>
      <c r="BQ4693" s="262"/>
      <c r="BR4693" s="270"/>
      <c r="BS4693" s="270"/>
      <c r="BT4693" s="270"/>
      <c r="BU4693" s="270"/>
      <c r="BV4693" s="270"/>
      <c r="BW4693" s="270"/>
      <c r="BX4693" s="256"/>
      <c r="BY4693" s="256"/>
      <c r="BZ4693" s="256"/>
      <c r="CA4693" s="267"/>
      <c r="CB4693" s="267"/>
      <c r="CC4693" s="274"/>
      <c r="CD4693" s="267"/>
      <c r="CE4693" s="267"/>
      <c r="CF4693" s="267"/>
      <c r="CG4693" s="267"/>
      <c r="CH4693" s="267"/>
      <c r="CI4693" s="267"/>
      <c r="CJ4693" s="267"/>
      <c r="CK4693" s="267"/>
      <c r="CL4693" s="265"/>
      <c r="CM4693" s="272"/>
      <c r="CN4693" s="264"/>
      <c r="CO4693" s="125"/>
      <c r="CP4693" s="226"/>
      <c r="CQ4693" s="226"/>
      <c r="CR4693" s="226"/>
      <c r="CS4693" s="91"/>
      <c r="CT4693" s="91"/>
      <c r="CU4693" s="91"/>
      <c r="CV4693" s="91"/>
      <c r="CW4693" s="91"/>
      <c r="CX4693" s="91"/>
      <c r="CY4693" s="91"/>
      <c r="CZ4693" s="91"/>
      <c r="DA4693" s="91"/>
      <c r="DB4693" s="70"/>
      <c r="DC4693" s="70"/>
      <c r="DD4693" s="70"/>
      <c r="DE4693" s="70"/>
      <c r="DF4693" s="70"/>
      <c r="DG4693" s="70"/>
      <c r="DH4693" s="70"/>
      <c r="DI4693" s="70"/>
      <c r="DJ4693" s="70"/>
      <c r="DK4693" s="70"/>
      <c r="DL4693" s="70"/>
      <c r="DM4693" s="70"/>
      <c r="DN4693" s="70"/>
    </row>
    <row r="4694" spans="1:118" ht="14.25" customHeight="1">
      <c r="A4694" s="228"/>
      <c r="B4694" s="521"/>
      <c r="C4694" s="524"/>
      <c r="D4694" s="237"/>
      <c r="E4694" s="237"/>
      <c r="F4694" s="243"/>
      <c r="G4694" s="72">
        <v>3</v>
      </c>
      <c r="H4694" s="84"/>
      <c r="I4694" s="84"/>
      <c r="J4694" s="84"/>
      <c r="K4694" s="84"/>
      <c r="L4694" s="84"/>
      <c r="M4694" s="84"/>
      <c r="N4694" s="84"/>
      <c r="O4694" s="84"/>
      <c r="P4694" s="84"/>
      <c r="Q4694" s="84"/>
      <c r="R4694" s="84"/>
      <c r="S4694" s="84"/>
      <c r="T4694" s="84"/>
      <c r="U4694" s="84"/>
      <c r="V4694" s="84"/>
      <c r="W4694" s="84"/>
      <c r="X4694" s="84"/>
      <c r="Y4694" s="84"/>
      <c r="Z4694" s="84"/>
      <c r="AA4694" s="84"/>
      <c r="AB4694" s="84"/>
      <c r="AC4694" s="80"/>
      <c r="AD4694" s="80"/>
      <c r="AE4694" s="80"/>
      <c r="AF4694" s="80"/>
      <c r="AG4694" s="80"/>
      <c r="AH4694" s="80"/>
      <c r="AI4694" s="80"/>
      <c r="AJ4694" s="80"/>
      <c r="AK4694" s="80"/>
      <c r="AL4694" s="80"/>
      <c r="AM4694" s="240"/>
      <c r="AN4694" s="240"/>
      <c r="AO4694" s="240"/>
      <c r="AP4694" s="240"/>
      <c r="AQ4694" s="240"/>
      <c r="AR4694" s="240"/>
      <c r="AS4694" s="240"/>
      <c r="AT4694" s="256"/>
      <c r="AU4694" s="256"/>
      <c r="AV4694" s="259"/>
      <c r="AW4694" s="259"/>
      <c r="AX4694" s="256"/>
      <c r="AY4694" s="256"/>
      <c r="AZ4694" s="256"/>
      <c r="BA4694" s="256"/>
      <c r="BB4694" s="256"/>
      <c r="BC4694" s="256"/>
      <c r="BD4694" s="256"/>
      <c r="BE4694" s="256"/>
      <c r="BF4694" s="256"/>
      <c r="BG4694" s="256"/>
      <c r="BH4694" s="256"/>
      <c r="BI4694" s="256"/>
      <c r="BJ4694" s="256"/>
      <c r="BK4694" s="256"/>
      <c r="BL4694" s="262"/>
      <c r="BM4694" s="262"/>
      <c r="BN4694" s="262"/>
      <c r="BO4694" s="262"/>
      <c r="BP4694" s="262"/>
      <c r="BQ4694" s="262"/>
      <c r="BR4694" s="270"/>
      <c r="BS4694" s="270"/>
      <c r="BT4694" s="270"/>
      <c r="BU4694" s="270"/>
      <c r="BV4694" s="270"/>
      <c r="BW4694" s="270"/>
      <c r="BX4694" s="256"/>
      <c r="BY4694" s="256"/>
      <c r="BZ4694" s="256"/>
      <c r="CA4694" s="267"/>
      <c r="CB4694" s="267"/>
      <c r="CC4694" s="274"/>
      <c r="CD4694" s="267"/>
      <c r="CE4694" s="267"/>
      <c r="CF4694" s="267"/>
      <c r="CG4694" s="267"/>
      <c r="CH4694" s="267"/>
      <c r="CI4694" s="267"/>
      <c r="CJ4694" s="267"/>
      <c r="CK4694" s="267"/>
      <c r="CL4694" s="265"/>
      <c r="CM4694" s="272"/>
      <c r="CN4694" s="264"/>
      <c r="CO4694" s="125"/>
      <c r="CP4694" s="226"/>
      <c r="CQ4694" s="226"/>
      <c r="CR4694" s="226"/>
      <c r="CS4694" s="91"/>
      <c r="CT4694" s="91"/>
      <c r="CU4694" s="91"/>
      <c r="CV4694" s="91"/>
      <c r="CW4694" s="91"/>
      <c r="CX4694" s="91"/>
      <c r="CY4694" s="91"/>
      <c r="CZ4694" s="91"/>
      <c r="DA4694" s="91"/>
      <c r="DB4694" s="70"/>
      <c r="DC4694" s="70"/>
      <c r="DD4694" s="70"/>
      <c r="DE4694" s="70"/>
      <c r="DF4694" s="70"/>
      <c r="DG4694" s="70"/>
      <c r="DH4694" s="70"/>
      <c r="DI4694" s="70"/>
      <c r="DJ4694" s="70"/>
      <c r="DK4694" s="70"/>
      <c r="DL4694" s="70"/>
      <c r="DM4694" s="70"/>
      <c r="DN4694" s="70"/>
    </row>
    <row r="4695" spans="1:118" ht="14.25" customHeight="1">
      <c r="A4695" s="228"/>
      <c r="B4695" s="521"/>
      <c r="C4695" s="524"/>
      <c r="D4695" s="237"/>
      <c r="E4695" s="237"/>
      <c r="F4695" s="244"/>
      <c r="G4695" s="73">
        <v>3.9</v>
      </c>
      <c r="H4695" s="85"/>
      <c r="I4695" s="85"/>
      <c r="J4695" s="85"/>
      <c r="K4695" s="85"/>
      <c r="L4695" s="84"/>
      <c r="M4695" s="85"/>
      <c r="N4695" s="85"/>
      <c r="O4695" s="85"/>
      <c r="P4695" s="85"/>
      <c r="Q4695" s="85"/>
      <c r="R4695" s="85"/>
      <c r="S4695" s="85"/>
      <c r="T4695" s="85"/>
      <c r="U4695" s="85"/>
      <c r="V4695" s="85"/>
      <c r="W4695" s="85"/>
      <c r="X4695" s="85"/>
      <c r="Y4695" s="85"/>
      <c r="Z4695" s="85"/>
      <c r="AA4695" s="85"/>
      <c r="AB4695" s="85"/>
      <c r="AC4695" s="81"/>
      <c r="AD4695" s="81"/>
      <c r="AE4695" s="81"/>
      <c r="AF4695" s="81"/>
      <c r="AG4695" s="81"/>
      <c r="AH4695" s="81"/>
      <c r="AI4695" s="81"/>
      <c r="AJ4695" s="81"/>
      <c r="AK4695" s="81"/>
      <c r="AL4695" s="81"/>
      <c r="AM4695" s="240"/>
      <c r="AN4695" s="240"/>
      <c r="AO4695" s="240"/>
      <c r="AP4695" s="240"/>
      <c r="AQ4695" s="240"/>
      <c r="AR4695" s="240"/>
      <c r="AS4695" s="240"/>
      <c r="AT4695" s="256"/>
      <c r="AU4695" s="256"/>
      <c r="AV4695" s="259"/>
      <c r="AW4695" s="259"/>
      <c r="AX4695" s="256"/>
      <c r="AY4695" s="256"/>
      <c r="AZ4695" s="256"/>
      <c r="BA4695" s="256"/>
      <c r="BB4695" s="256"/>
      <c r="BC4695" s="256"/>
      <c r="BD4695" s="256"/>
      <c r="BE4695" s="256"/>
      <c r="BF4695" s="256"/>
      <c r="BG4695" s="256"/>
      <c r="BH4695" s="256"/>
      <c r="BI4695" s="256"/>
      <c r="BJ4695" s="256"/>
      <c r="BK4695" s="256"/>
      <c r="BL4695" s="262"/>
      <c r="BM4695" s="262"/>
      <c r="BN4695" s="262"/>
      <c r="BO4695" s="262"/>
      <c r="BP4695" s="262"/>
      <c r="BQ4695" s="262"/>
      <c r="BR4695" s="270"/>
      <c r="BS4695" s="270"/>
      <c r="BT4695" s="270"/>
      <c r="BU4695" s="270"/>
      <c r="BV4695" s="270"/>
      <c r="BW4695" s="270"/>
      <c r="BX4695" s="256"/>
      <c r="BY4695" s="256"/>
      <c r="BZ4695" s="256"/>
      <c r="CA4695" s="267"/>
      <c r="CB4695" s="267"/>
      <c r="CC4695" s="274"/>
      <c r="CD4695" s="267"/>
      <c r="CE4695" s="267"/>
      <c r="CF4695" s="267"/>
      <c r="CG4695" s="267"/>
      <c r="CH4695" s="267"/>
      <c r="CI4695" s="267"/>
      <c r="CJ4695" s="267"/>
      <c r="CK4695" s="267"/>
      <c r="CL4695" s="265"/>
      <c r="CM4695" s="272"/>
      <c r="CN4695" s="264"/>
      <c r="CO4695" s="125"/>
      <c r="CP4695" s="226"/>
      <c r="CQ4695" s="226"/>
      <c r="CR4695" s="226"/>
      <c r="CS4695" s="91"/>
      <c r="CT4695" s="91"/>
      <c r="CU4695" s="91"/>
      <c r="CV4695" s="91"/>
      <c r="CW4695" s="91"/>
      <c r="CX4695" s="91"/>
      <c r="CY4695" s="91"/>
      <c r="CZ4695" s="91"/>
      <c r="DA4695" s="91"/>
      <c r="DB4695" s="70"/>
      <c r="DC4695" s="70"/>
      <c r="DD4695" s="70"/>
      <c r="DE4695" s="70"/>
      <c r="DF4695" s="70"/>
      <c r="DG4695" s="70"/>
      <c r="DH4695" s="70"/>
      <c r="DI4695" s="70"/>
      <c r="DJ4695" s="70"/>
      <c r="DK4695" s="70"/>
      <c r="DL4695" s="70"/>
      <c r="DM4695" s="70"/>
      <c r="DN4695" s="70"/>
    </row>
    <row r="4696" spans="1:118" ht="14.25" customHeight="1">
      <c r="A4696" s="229"/>
      <c r="B4696" s="522"/>
      <c r="C4696" s="525"/>
      <c r="D4696" s="238"/>
      <c r="E4696" s="238"/>
      <c r="F4696" s="245" t="s">
        <v>83</v>
      </c>
      <c r="G4696" s="246"/>
      <c r="H4696" s="82"/>
      <c r="I4696" s="82"/>
      <c r="J4696" s="82"/>
      <c r="K4696" s="82"/>
      <c r="L4696" s="82"/>
      <c r="M4696" s="82"/>
      <c r="N4696" s="82"/>
      <c r="O4696" s="82"/>
      <c r="P4696" s="82"/>
      <c r="Q4696" s="82"/>
      <c r="R4696" s="82"/>
      <c r="S4696" s="82"/>
      <c r="T4696" s="82"/>
      <c r="U4696" s="82"/>
      <c r="V4696" s="82"/>
      <c r="W4696" s="82"/>
      <c r="X4696" s="82"/>
      <c r="Y4696" s="82"/>
      <c r="Z4696" s="82"/>
      <c r="AA4696" s="82"/>
      <c r="AB4696" s="82"/>
      <c r="AC4696" s="35"/>
      <c r="AD4696" s="35"/>
      <c r="AE4696" s="35"/>
      <c r="AF4696" s="35"/>
      <c r="AG4696" s="35"/>
      <c r="AH4696" s="35"/>
      <c r="AI4696" s="35"/>
      <c r="AJ4696" s="35"/>
      <c r="AK4696" s="35"/>
      <c r="AL4696" s="35"/>
      <c r="AM4696" s="241"/>
      <c r="AN4696" s="241"/>
      <c r="AO4696" s="241"/>
      <c r="AP4696" s="241"/>
      <c r="AQ4696" s="241"/>
      <c r="AR4696" s="241"/>
      <c r="AS4696" s="241"/>
      <c r="AT4696" s="257"/>
      <c r="AU4696" s="257"/>
      <c r="AV4696" s="260"/>
      <c r="AW4696" s="260"/>
      <c r="AX4696" s="257"/>
      <c r="AY4696" s="257"/>
      <c r="AZ4696" s="257"/>
      <c r="BA4696" s="257"/>
      <c r="BB4696" s="257"/>
      <c r="BC4696" s="257"/>
      <c r="BD4696" s="257"/>
      <c r="BE4696" s="257"/>
      <c r="BF4696" s="257"/>
      <c r="BG4696" s="257"/>
      <c r="BH4696" s="257"/>
      <c r="BI4696" s="257"/>
      <c r="BJ4696" s="257"/>
      <c r="BK4696" s="257"/>
      <c r="BL4696" s="263"/>
      <c r="BM4696" s="263"/>
      <c r="BN4696" s="263"/>
      <c r="BO4696" s="263"/>
      <c r="BP4696" s="263"/>
      <c r="BQ4696" s="263"/>
      <c r="BR4696" s="271"/>
      <c r="BS4696" s="271"/>
      <c r="BT4696" s="271"/>
      <c r="BU4696" s="271"/>
      <c r="BV4696" s="271"/>
      <c r="BW4696" s="271"/>
      <c r="BX4696" s="257"/>
      <c r="BY4696" s="257"/>
      <c r="BZ4696" s="257"/>
      <c r="CA4696" s="268"/>
      <c r="CB4696" s="268"/>
      <c r="CC4696" s="275"/>
      <c r="CD4696" s="268"/>
      <c r="CE4696" s="268"/>
      <c r="CF4696" s="268"/>
      <c r="CG4696" s="268"/>
      <c r="CH4696" s="268"/>
      <c r="CI4696" s="268"/>
      <c r="CJ4696" s="268"/>
      <c r="CK4696" s="268"/>
      <c r="CL4696" s="265"/>
      <c r="CM4696" s="272"/>
      <c r="CN4696" s="264"/>
      <c r="CO4696" s="125"/>
      <c r="CP4696" s="226"/>
      <c r="CQ4696" s="226"/>
      <c r="CR4696" s="226"/>
      <c r="CS4696" s="91"/>
      <c r="CT4696" s="91"/>
      <c r="CU4696" s="91"/>
      <c r="CV4696" s="91"/>
      <c r="CW4696" s="91"/>
      <c r="CX4696" s="91"/>
      <c r="CY4696" s="91"/>
      <c r="CZ4696" s="91"/>
      <c r="DA4696" s="91"/>
      <c r="DB4696" s="70"/>
      <c r="DC4696" s="70"/>
      <c r="DD4696" s="70"/>
      <c r="DE4696" s="70"/>
      <c r="DF4696" s="70"/>
      <c r="DG4696" s="70"/>
      <c r="DH4696" s="70"/>
      <c r="DI4696" s="70"/>
      <c r="DJ4696" s="70"/>
      <c r="DK4696" s="70"/>
      <c r="DL4696" s="70"/>
      <c r="DM4696" s="70"/>
      <c r="DN4696" s="70"/>
    </row>
    <row r="4697" spans="1:118" ht="14.25" customHeight="1">
      <c r="A4697" s="227">
        <f t="shared" si="1416"/>
        <v>582</v>
      </c>
      <c r="B4697" s="535" t="s">
        <v>549</v>
      </c>
      <c r="C4697" s="532" t="s">
        <v>550</v>
      </c>
      <c r="D4697" s="236">
        <v>43906</v>
      </c>
      <c r="E4697" s="236" t="s">
        <v>506</v>
      </c>
      <c r="F4697" s="253" t="s">
        <v>80</v>
      </c>
      <c r="G4697" s="254"/>
      <c r="H4697" s="82" t="s">
        <v>69</v>
      </c>
      <c r="I4697" s="82"/>
      <c r="J4697" s="82" t="s">
        <v>60</v>
      </c>
      <c r="K4697" s="82" t="s">
        <v>60</v>
      </c>
      <c r="L4697" s="82" t="s">
        <v>60</v>
      </c>
      <c r="M4697" s="82" t="s">
        <v>60</v>
      </c>
      <c r="N4697" s="82" t="s">
        <v>60</v>
      </c>
      <c r="O4697" s="82"/>
      <c r="P4697" s="82" t="s">
        <v>60</v>
      </c>
      <c r="Q4697" s="82" t="s">
        <v>60</v>
      </c>
      <c r="R4697" s="82" t="s">
        <v>60</v>
      </c>
      <c r="S4697" s="82" t="s">
        <v>60</v>
      </c>
      <c r="T4697" s="82" t="s">
        <v>60</v>
      </c>
      <c r="U4697" s="82" t="s">
        <v>60</v>
      </c>
      <c r="V4697" s="82"/>
      <c r="W4697" s="82" t="s">
        <v>61</v>
      </c>
      <c r="X4697" s="82" t="s">
        <v>61</v>
      </c>
      <c r="Y4697" s="82" t="s">
        <v>61</v>
      </c>
      <c r="Z4697" s="82" t="s">
        <v>61</v>
      </c>
      <c r="AA4697" s="82" t="s">
        <v>61</v>
      </c>
      <c r="AB4697" s="82" t="s">
        <v>61</v>
      </c>
      <c r="AC4697" s="82"/>
      <c r="AD4697" s="82" t="s">
        <v>61</v>
      </c>
      <c r="AE4697" s="82" t="s">
        <v>61</v>
      </c>
      <c r="AF4697" s="82" t="s">
        <v>61</v>
      </c>
      <c r="AG4697" s="82" t="s">
        <v>61</v>
      </c>
      <c r="AH4697" s="82" t="s">
        <v>61</v>
      </c>
      <c r="AI4697" s="82" t="s">
        <v>1471</v>
      </c>
      <c r="AJ4697" s="82"/>
      <c r="AK4697" s="82" t="s">
        <v>60</v>
      </c>
      <c r="AL4697" s="82" t="s">
        <v>60</v>
      </c>
      <c r="AM4697" s="239">
        <f>COUNTIF(H4697:AL4697,"PH")+COUNTIF(H4697:AL4697,"PH/L")+COUNTIF(H4697:AL4697,"PM")</f>
        <v>0</v>
      </c>
      <c r="AN4697" s="239">
        <f>COUNTIF(H4697:AL4697,"PD")+COUNTIF(H4697:AL4697,"PDD")+COUNTIF(H4697:AL4697,"P/DS")/2+COUNTIF(H4697:AL4697,"PMD")</f>
        <v>0</v>
      </c>
      <c r="AO4697" s="239">
        <f>COUNTIF(H4697:AL4697,"PN")+COUNTIF(H4697:AL4697,"P/NS")/2+COUNTIF(H4697:AL4697,"PH")+COUNTIF(H4697:AL4697,"PH/F")/2+COUNTIF(H4697:AL4697,"PH/L")/2+COUNTIF(H4697:AL4697,"PM")</f>
        <v>0</v>
      </c>
      <c r="AP4697" s="239">
        <f>COUNTIF(H4697:AL4697,"BH")+COUNTIF(H4697:AL4697,"AL/BL")+COUNTIF(H4697:AL4697,"UL/BL")+COUNTIF(H4697:AL4697,"BM")</f>
        <v>0</v>
      </c>
      <c r="AQ4697" s="239">
        <f>COUNTIF(H4697:AL4697,"DS")+COUNTIF(H4697:AL4697,"AL/DS")/2+COUNTIF(H4697:AL4697,"UL/DS")/2+COUNTIF(H4697:AL4697,"CT")+COUNTIF(H4697:AL4697,"MD")</f>
        <v>13.5</v>
      </c>
      <c r="AR4697" s="239">
        <f>COUNTIF(H4697:AL4697,"NS")+COUNTIF(H4697:AL4697,"AL/NS")/2+COUNTIF(H4697:AL4697,"UL/NS")/2+COUNTIF(H4697:AL4697,"BH")+COUNTIF(H4697:AL4697,"AL/BF")/2+COUNTIF(H4697:AL4697,"AL/BL")/2+COUNTIF(H4697:AL4697,"UL/BL")/2+COUNTIF(H4697:AL4697,"UL/BF")/2+COUNTIF(H4697:AL4697,"BM")</f>
        <v>11</v>
      </c>
      <c r="AS4697" s="239">
        <f>COUNTIF(H4697:AL4697,"AL")+COUNTIF(H4697:AL4697,"AL/DS")/2+COUNTIF(H4697:AL4697,"AL/NS")/2+COUNTIF(H4697:AL4697,"NH")+COUNTIF(H4697:AL4697,"SL")+COUNTIF(H4697:AL4697,"NHD")+COUNTIF(H4697:AL4697,"B")+COUNTIF(H4697:AL4697,"HL")+COUNTIF(H4697:AL4697,"AL/BF")/2+COUNTIF(H4697:AL4697,"AL/BL")/2</f>
        <v>1</v>
      </c>
      <c r="AT4697" s="255">
        <f>COUNTIF(H4697:AL4697,"PD")+COUNTIF(H4697:AL4697,"PN")+COUNTIF(H4697:AL4697,"P/DS")/2+COUNTIF(H4697:AL4697,"P/NS")/2+COUNTIF(H4697:AL4697,"DS")+COUNTIF(H4697:AL4697,"NS")+COUNTIF(H4697:AL4697,"AL")+COUNTIF(H4697:AL4697,"AL/DS")+COUNTIF(H4697:AL4697,"AL/NS")+COUNTIF(H4697:AL4697,"NH")+COUNTIF(H4697:AL4697,"SL")+COUNTIF(H4697:AL4697,"UL/DS")/2+COUNTIF(H4697:AL4697,"UL/NS")/2+COUNTIF(H4697:AL4697,"CT")+COUNTIF(H4697:AL4697,"NHD")+COUNTIF(H4697:AL4697,"PDD")+COUNTIF(H4697:AL4697,"B")+COUNTIF(H4697:AL4697,"HL")+COUNTIF(H4697:AL4697,"PH")+COUNTIF(H4697:AL4697,"BH")+COUNTIF(H4697:AL4697,"AL/BF")+COUNTIF(H4697:AL4697,"AL/BL")+COUNTIF(H4697:AL4697,"UL/BF")/2+COUNTIF(H4697:AL4697,"UL/BL")/2+COUNTIF(H4697:AL4697,"PH/F")/2+COUNTIF(H4697:AL4697,"PH/L")/2+COUNTIF(H4697:AL4697,"MD")+COUNTIF(H4697:AL4697,"PMD")+COUNTIF(H4697:AL4697,"PM")+COUNTIF(H4697:AL4697,"BM")</f>
        <v>25.5</v>
      </c>
      <c r="AU4697" s="255">
        <f>COUNTIF(H4697:AL4697,"P/DS")/2+COUNTIF(H4697:AL4697,"P/NS")/2+COUNTIF(H4697:AL4697,"IL")+COUNTIF(H4697:AL4697,"NL")+COUNTIF(H4697:AL4697,"UL")+COUNTIF(H4697:AL4697,"UL/DS")/2+COUNTIF(H4697:AL4697,"UL/NS")/2+COUNTIF(H4697:AL4697,"KT")+COUNTIF(H4697:AL4697,"UL/BF")/2+COUNTIF(H4697:AL4697,"UL/BL")/2+COUNTIF(H4697:AL4697,"PH/F")/2+COUNTIF(H4697:AL4697,"PH/L")/2+COUNTIF(H4697:AL4697,"NB")</f>
        <v>0.5</v>
      </c>
      <c r="AV4697" s="258">
        <f>COUNTIF(H4697:AL4697,"PN")+COUNTIF(H4697:AL4697,"TVD")+COUNTIF(H4697:AL4697,"PH")+COUNTIF(H4697:AL4697,"PM")+COUNTIF(H4697:AL4697,"PDD")-COUNTIFS(H4697:AL4697,"PN",H4704:AL4704,"&gt;=3")-COUNTIFS(H4697:AL4697,"PM",H4704:AL4704,"&gt;=3")</f>
        <v>0</v>
      </c>
      <c r="AW4697" s="258">
        <f>COUNTIF(H4697:AL4697,"NS")+COUNTIF(H4697:AL4697,"D")+COUNTIF(H4697:AL4697,"BH")+COUNTIF(H4697:AL4697,"NHD")+COUNTIF(H4697:AL4697,"BM")-COUNTIFS(H4697:AL4697,"NS",H4704:AL4704,"&gt;=3")-COUNTIFS(H4697:AL4697,"BH",H4704:AL4704,"&gt;=3")-COUNTIFS(H4697:AL4697,"BM",H4704:AL4704,"&gt;=3")</f>
        <v>11</v>
      </c>
      <c r="AX4697" s="255">
        <f>COUNTIF(H4697:AL4697,"AL")+COUNTIF(H4697:AL4697,"AL/DS")/2+COUNTIF(H4697:AL4697,"AL/NS")/2+COUNTIF(H4697:AL4697,"AL/BF")+COUNTIF(H4697:AL4697,"AL/BL")/2</f>
        <v>0</v>
      </c>
      <c r="AY4697" s="255">
        <f>COUNTIF(H4697:AL4697,"SL")</f>
        <v>0</v>
      </c>
      <c r="AZ4697" s="255">
        <f>COUNTIF(H4697:AL4697,"NH")</f>
        <v>1</v>
      </c>
      <c r="BA4697" s="255">
        <f>COUNTIF(H4697:AL4697,"HL")</f>
        <v>0</v>
      </c>
      <c r="BB4697" s="255">
        <f>COUNTIF(G4697:AL4697,"P/DS")/2+COUNTIF(G4697:AL4697,"P/NS")/2+COUNTIF(G4697:AL4697,"UL")+COUNTIF(G4697:AL4697,"UL/DS")/2+COUNTIF(G4697:AL4697,"UL/NS")/2+COUNTIF(G4697:AL4697,"UL/BL")/2+COUNTIF(G4697:AL4697,"UL/BF")/2+COUNTIF(G4697:AL4697,"PH/F")/2+COUNTIF(G4697:AL4697,"PH/L")/2</f>
        <v>0.5</v>
      </c>
      <c r="BC4697" s="255">
        <f>COUNTIF(H4697:AL4697,"NB")</f>
        <v>0</v>
      </c>
      <c r="BD4697" s="255">
        <f>COUNTIF(H4697:AL4697,"NL")</f>
        <v>0</v>
      </c>
      <c r="BE4697" s="255">
        <f>COUNTIF(H4697:AL4697,"IL")</f>
        <v>0</v>
      </c>
      <c r="BF4697" s="255">
        <f>COUNTIF(H4697:AL4697,"KT")</f>
        <v>0</v>
      </c>
      <c r="BG4697" s="255">
        <f>COUNTIF(H4697:AL4697,"L70")</f>
        <v>0</v>
      </c>
      <c r="BH4697" s="255">
        <f>COUNTIF(H4697:AL4697,"MD")</f>
        <v>0</v>
      </c>
      <c r="BI4697" s="255">
        <f>COUNTIF(H4697:AL4697,"PMD")</f>
        <v>0</v>
      </c>
      <c r="BJ4697" s="255">
        <f>COUNTIF(H4697:AL4697,"PM")</f>
        <v>0</v>
      </c>
      <c r="BK4697" s="255">
        <f>COUNTIF(H4697:AL4697,"BM")</f>
        <v>0</v>
      </c>
      <c r="BL4697" s="261">
        <f>SUMIF(H4697:AL4697,"PD",H4698:AL4698)+SUMIF(H4697:AL4697,"PN",H4698:AL4698)+SUMIF(H4697:AL4697,"P/DS",H4698:AL4698)+SUMIF(H4697:AL4697,"PN/F",H4698:AL4698)+SUMIF(H4697:AL4697,"PN/L",H4698:AL4698)+SUMIF(H4697:AL4697,"TV",H4698:AL4698)+SUMIF(H4697:AL4697,"TVD",H4698:AL4698)+SUMIF(H4697:AL4697,"PDD",H4698:AL4698)</f>
        <v>0</v>
      </c>
      <c r="BM4697" s="261">
        <f>SUMIF(H4697:AL4697,"PD",H4699:AL4699)+SUMIF(H4697:AL4697,"PN",H4699:AL4699)+SUMIF(H4697:AL4697,"P/DS",H4699:AL4699)+SUMIF(H4697:AL4697,"PN/F",H4699:AL4699)+SUMIF(H4697:AL4697,"PN/L",H4699:AL4699)+SUMIF(H4697:AL4697,"TV",H4699:AL4699)+SUMIF(H4697:AL4697,"TVD",H4699:AL4699)+SUMIF(H4697:AL4697,"PDD",H4699:AL4699)+SUMIF(H4697:AL4697,"PMD",H4699:AL4699)</f>
        <v>0</v>
      </c>
      <c r="BN4697" s="261">
        <f>SUMIF(H4697:AL4697,"PD",H4700:AL4700)+SUMIF(H4697:AL4697,"PN",H4700:AL4700)+SUMIF(H4697:AL4697,"P/DS",H4700:AL4700)+SUMIF(H4697:AL4697,"PN/F",H4700:AL4700)+SUMIF(H4697:AL4697,"PN/L",H4700:AL4700)+SUMIF(H4697:AL4697,"TV",H4700:AL4700)+SUMIF(H4697:AL4697,"TVD",H4700:AL4700)</f>
        <v>0</v>
      </c>
      <c r="BO4697" s="261">
        <f>SUMIF(H4697:AL4697,"PD",H4701:AL4701)+SUMIF(H4697:AL4697,"PN",H4701:AL4701)+SUMIF(H4697:AL4697,"P/DS",H4701:AL4701)+SUMIF(H4697:AL4697,"PN/F",H4701:AL4701)+SUMIF(H4697:AL4697,"PN/L",H4701:AL4701)+SUMIF(H4697:AL4697,"TV",H4701:AL4701)+SUMIF(H4697:AL4697,"TVD",H4701:AL4701)</f>
        <v>0</v>
      </c>
      <c r="BP4697" s="261">
        <f>SUMIF(H4697:AL4697,"PD",H4702:AL4702)+SUMIF(H4697:AL4697,"PN",H4702:AL4702)+SUMIF(H4697:AL4697,"P/DS",H4702:AL4702)+SUMIF(H4697:AL4697,"PN/F",H4702:AL4702)+SUMIF(H4697:AL4697,"PN/L",H4702:AL4702)+SUMIF(H4697:AL4697,"TV",H4702:AL4702)+SUMIF(H4697:AL4697,"TVD",H4702:AL4702)+SUMIF(H4697:AL4697,"PDD",H4702:AL4702)+SUMIF(H4697:AL4697,"PH",H4702:AL4702)+SUMIF(H4697:AL4697,"PM",H4702:AL4702)</f>
        <v>0</v>
      </c>
      <c r="BQ4697" s="261">
        <f>SUMIF(H4697:AL4697,"PD",H4703:AL4703)+SUMIF(H4697:AL4697,"PN",H4703:AL4703)+SUMIF(H4697:AL4697,"P/DS",H4703:AL4703)+SUMIF(H4697:AL4697,"PN/F",H4703:AL4703)+SUMIF(H4697:AL4697,"PN/L",H4703:AL4703)+SUMIF(H4697:AL4697,"TV",H4703:AL4703)+SUMIF(H4697:AL4697,"TVD",H4703:AL4703)+SUMIF(H4697:AL4697,"PDD",H4703:AL4703)+SUMIF(H4697:AL4697,"PH",H4703:AL4703)+SUMIF(H4697:AL4697,"PM",H4703:AL4703)</f>
        <v>0</v>
      </c>
      <c r="BR4697" s="269">
        <f>SUM(H4698:AL4698)-BL4697</f>
        <v>33</v>
      </c>
      <c r="BS4697" s="269">
        <f>SUM(H4699:AL4699)-BM4697</f>
        <v>10</v>
      </c>
      <c r="BT4697" s="269">
        <f>SUM(H4700:AL4700)-BN4697</f>
        <v>0</v>
      </c>
      <c r="BU4697" s="269">
        <f>SUM(H4701:AL4701)-BO4697</f>
        <v>0</v>
      </c>
      <c r="BV4697" s="269">
        <f>SUM(H4702:AL4702)-BP4697</f>
        <v>0</v>
      </c>
      <c r="BW4697" s="269">
        <f>SUM(H4703:AL4703)-BQ4697</f>
        <v>0</v>
      </c>
      <c r="BX4697" s="255">
        <f>SUMIF(H4697:AL4697,"PD",H4704:AL4704)+SUMIF(H4697:AL4697,"PN",H4704:AL4704)+SUMIF(H4697:AL4697,"P/DS",H4704:AL4704)+SUMIF(H4697:AL4697,"PN/F",H4704:AL4704)+SUMIF(H4697:AL4697,"PN/L",H4704:AL4704)</f>
        <v>0</v>
      </c>
      <c r="BY4697" s="255">
        <f>SUM(H4704:AL4704)-BX4697</f>
        <v>0</v>
      </c>
      <c r="BZ4697" s="255">
        <f t="shared" ref="BZ4697" si="1423">+SUM(BL4697:BW4704)</f>
        <v>43</v>
      </c>
      <c r="CA4697" s="266">
        <f>(COUNTIFS(H4697:AL4697,"PD",H4698:AL4698,"&gt;=2"))*0.5-IF(CN4697="VP",COUNTIFS($H$16:$AL$16,"SAT",H4697:AL4697,"PD",H4698:AL4698,"&gt;=2"))*0.5</f>
        <v>0</v>
      </c>
      <c r="CB4697" s="266">
        <f>(COUNTIFS(H4697:AL4697,"PN",H4699:AL4699,"&gt;=0.5",H4698:AL4698,"&gt;=1.5"))*0.5+COUNTIFS(H4697:AL4697,"PDD",H4699:AL4699,"&gt;=0.5",H4698:AL4698,"&gt;=1.5")*0.5</f>
        <v>0</v>
      </c>
      <c r="CC4697" s="273">
        <f>(COUNTIFS(H4697:AL4697,"TV",H4699:AL4699,"&gt;=10"))*0.5+(COUNTIFS(H4697:AL4697,"PMD",H4699:AL4699,"&gt;=2"))*0.5</f>
        <v>0</v>
      </c>
      <c r="CD4697" s="266">
        <f>(COUNTIFS(H4697:AL4697,"TVD",H4701:AL4701,"&gt;=6.5",H4699:AL4699,"&gt;=3.5"))*0.5</f>
        <v>0</v>
      </c>
      <c r="CE4697" s="266">
        <f>(COUNTIFS(H4697:AL4697,"PD",H4702:AL4702,"&gt;=10"))*0.5</f>
        <v>0</v>
      </c>
      <c r="CF4697" s="266">
        <f>(COUNTIFS(H4697:AL4697,"PDD",H4702:AL4702,"&gt;=3.5",H4703:AL4703,"&gt;=6.5")+COUNTIFS(H4697:AL4697,"PH",H4703:AL4703,"&gt;=0.5",H4702:AL4702,"&gt;=1.5")+COUNTIFS(H4697:AL4697,"PM",H4703:AL4703,"&gt;=0.5",H4702:AL4702,"&gt;=1.5"))*0.5</f>
        <v>0</v>
      </c>
      <c r="CG4697" s="266">
        <f>(COUNTIFS(H4697:AL4697,"DS",H4698:AL4698,"&gt;=2")+COUNTIFS(H4697:AL4697,"AL/DS",H4698:AL4698,"&gt;=2"))*0.5-IF(CN4697="VP",COUNTIFS($H$16:$AL$16,"SAT",H4697:AL4697,"DS",H4698:AL4698,"&gt;=2"))*0.5</f>
        <v>5</v>
      </c>
      <c r="CH4697" s="266">
        <f>(COUNTIFS(H4697:AL4697,"NS",H4699:AL4699,"&gt;=0.5",H4698:AL4698,"&gt;=1.5")+COUNTIFS(H4697:AL4697,"AL/NS",H4699:AL4699,"&gt;=0.5",H4698:AL4698,"&gt;=1.5")+COUNTIFS(H4697:AL4697,"NHD",H4699:AL4699,"&gt;=4.5",H4702:AL4702,"&gt;=2",H4698:AL4698,"&gt;=1.5"))*0.5</f>
        <v>2</v>
      </c>
      <c r="CI4697" s="266">
        <f>(COUNTIF(H4699:AL4699,"&gt;=10")+COUNTIFS(H4697:AL4697,"MD",H4699:AL4699,"&gt;=2")-COUNTIFS(H4697:AL4697,"TV",H4699:AL4699,"&gt;=10"))*0.5</f>
        <v>0</v>
      </c>
      <c r="CJ4697" s="266">
        <f>(COUNTIFS(H4697:AL4697,"D",H4701:AL4701,"&gt;=6.5",H4699:AL4699,"&gt;=3.5"))*0.5</f>
        <v>0</v>
      </c>
      <c r="CK4697" s="266">
        <f>(COUNTIF(H4702:AL4702,"&gt;=10")-COUNTIFS(H4697:AL4697,"PD",H4702:AL4702,"&gt;=10"))*0.5</f>
        <v>0</v>
      </c>
      <c r="CL4697" s="265">
        <f>(COUNTIFS(H4697:AL4697,"NHD",H4702:AL4702,"&gt;=3.5",H4703:AL4703,"&gt;=6.5")+COUNTIFS(H4697:AL4697,"BH",H4702:AL4702,"&gt;=1.5",H4703:AL4703,"&gt;=0.5")+COUNTIFS(H4697:AL4697,"BM",H4702:AL4702,"&gt;=1.5",H4703:AL4703,"&gt;=0.5")+COUNTIFS(H4697:AL4697,"D",H4702:AL4702,"&gt;=1.5",H4703:AL4703,"&gt;=0.5"))*0.5</f>
        <v>0</v>
      </c>
      <c r="CM4697" s="272"/>
      <c r="CN4697" s="264" t="s">
        <v>723</v>
      </c>
      <c r="CO4697" s="125">
        <f t="shared" ref="CO4697" si="1424">+AM4697+AN4697+AO4697+AP4697+AQ4697+AR4697+AS4697+AU4697+BG4697</f>
        <v>26</v>
      </c>
      <c r="CP4697" s="225">
        <f>+SUM(I4698:I4703)-I4704</f>
        <v>0</v>
      </c>
      <c r="CQ4697" s="225">
        <f>+SUM(J4698:J4703)-J4704</f>
        <v>0</v>
      </c>
      <c r="CR4697" s="225">
        <f>+SUM(K4698:K4703)-K4704</f>
        <v>2.5</v>
      </c>
      <c r="CS4697" s="90"/>
      <c r="CT4697" s="90"/>
      <c r="CU4697" s="90"/>
      <c r="CV4697" s="90"/>
      <c r="CW4697" s="90"/>
      <c r="CX4697" s="90"/>
      <c r="CY4697" s="90"/>
      <c r="CZ4697" s="90"/>
      <c r="DA4697" s="90"/>
      <c r="DB4697" s="70"/>
      <c r="DC4697" s="70"/>
      <c r="DD4697" s="70"/>
      <c r="DE4697" s="70"/>
      <c r="DF4697" s="70"/>
      <c r="DG4697" s="70"/>
      <c r="DH4697" s="70"/>
      <c r="DI4697" s="70"/>
      <c r="DJ4697" s="70"/>
      <c r="DK4697" s="70"/>
      <c r="DL4697" s="70"/>
      <c r="DM4697" s="70"/>
      <c r="DN4697" s="70"/>
    </row>
    <row r="4698" spans="1:118" ht="14.25" customHeight="1">
      <c r="A4698" s="228"/>
      <c r="B4698" s="536"/>
      <c r="C4698" s="533"/>
      <c r="D4698" s="237"/>
      <c r="E4698" s="237"/>
      <c r="F4698" s="242" t="s">
        <v>82</v>
      </c>
      <c r="G4698" s="71">
        <v>1.5</v>
      </c>
      <c r="H4698" s="83"/>
      <c r="I4698" s="83"/>
      <c r="J4698" s="83"/>
      <c r="K4698" s="83">
        <v>2.5</v>
      </c>
      <c r="L4698" s="83">
        <v>2.5</v>
      </c>
      <c r="M4698" s="83">
        <v>2.5</v>
      </c>
      <c r="N4698" s="83">
        <v>2.5</v>
      </c>
      <c r="O4698" s="83"/>
      <c r="P4698" s="83">
        <v>2.5</v>
      </c>
      <c r="Q4698" s="83">
        <v>2.5</v>
      </c>
      <c r="R4698" s="83">
        <v>2.5</v>
      </c>
      <c r="S4698" s="83">
        <v>2.5</v>
      </c>
      <c r="T4698" s="83">
        <v>2.5</v>
      </c>
      <c r="U4698" s="83">
        <v>2.5</v>
      </c>
      <c r="V4698" s="83"/>
      <c r="W4698" s="83">
        <v>2</v>
      </c>
      <c r="X4698" s="83">
        <v>2</v>
      </c>
      <c r="Y4698" s="83">
        <v>2</v>
      </c>
      <c r="Z4698" s="83">
        <v>2</v>
      </c>
      <c r="AA4698" s="83"/>
      <c r="AB4698" s="83"/>
      <c r="AC4698" s="79"/>
      <c r="AD4698" s="79"/>
      <c r="AE4698" s="79"/>
      <c r="AF4698" s="79"/>
      <c r="AG4698" s="79"/>
      <c r="AH4698" s="79"/>
      <c r="AI4698" s="79"/>
      <c r="AJ4698" s="79"/>
      <c r="AK4698" s="79"/>
      <c r="AL4698" s="79"/>
      <c r="AM4698" s="240"/>
      <c r="AN4698" s="240"/>
      <c r="AO4698" s="240"/>
      <c r="AP4698" s="240"/>
      <c r="AQ4698" s="240"/>
      <c r="AR4698" s="240"/>
      <c r="AS4698" s="240"/>
      <c r="AT4698" s="256"/>
      <c r="AU4698" s="256"/>
      <c r="AV4698" s="259"/>
      <c r="AW4698" s="259"/>
      <c r="AX4698" s="256"/>
      <c r="AY4698" s="256"/>
      <c r="AZ4698" s="256"/>
      <c r="BA4698" s="256"/>
      <c r="BB4698" s="256"/>
      <c r="BC4698" s="256"/>
      <c r="BD4698" s="256"/>
      <c r="BE4698" s="256"/>
      <c r="BF4698" s="256"/>
      <c r="BG4698" s="256"/>
      <c r="BH4698" s="256"/>
      <c r="BI4698" s="256"/>
      <c r="BJ4698" s="256"/>
      <c r="BK4698" s="256"/>
      <c r="BL4698" s="262"/>
      <c r="BM4698" s="262"/>
      <c r="BN4698" s="262"/>
      <c r="BO4698" s="262"/>
      <c r="BP4698" s="262"/>
      <c r="BQ4698" s="262"/>
      <c r="BR4698" s="270"/>
      <c r="BS4698" s="270"/>
      <c r="BT4698" s="270"/>
      <c r="BU4698" s="270"/>
      <c r="BV4698" s="270"/>
      <c r="BW4698" s="270"/>
      <c r="BX4698" s="256"/>
      <c r="BY4698" s="256"/>
      <c r="BZ4698" s="256"/>
      <c r="CA4698" s="267"/>
      <c r="CB4698" s="267"/>
      <c r="CC4698" s="274"/>
      <c r="CD4698" s="267"/>
      <c r="CE4698" s="267"/>
      <c r="CF4698" s="267"/>
      <c r="CG4698" s="267"/>
      <c r="CH4698" s="267"/>
      <c r="CI4698" s="267"/>
      <c r="CJ4698" s="267"/>
      <c r="CK4698" s="267"/>
      <c r="CL4698" s="265"/>
      <c r="CM4698" s="272"/>
      <c r="CN4698" s="264"/>
      <c r="CO4698" s="125"/>
      <c r="CP4698" s="226"/>
      <c r="CQ4698" s="226"/>
      <c r="CR4698" s="226"/>
      <c r="CS4698" s="90"/>
      <c r="CT4698" s="90"/>
      <c r="CU4698" s="90"/>
      <c r="CV4698" s="90"/>
      <c r="CW4698" s="90"/>
      <c r="CX4698" s="90"/>
      <c r="CY4698" s="90"/>
      <c r="CZ4698" s="90"/>
      <c r="DA4698" s="90"/>
      <c r="DB4698" s="70"/>
      <c r="DC4698" s="70"/>
      <c r="DD4698" s="70"/>
      <c r="DE4698" s="70"/>
      <c r="DF4698" s="70"/>
      <c r="DG4698" s="70"/>
      <c r="DH4698" s="70"/>
      <c r="DI4698" s="70"/>
      <c r="DJ4698" s="70"/>
      <c r="DK4698" s="70"/>
      <c r="DL4698" s="70"/>
      <c r="DM4698" s="70"/>
      <c r="DN4698" s="70"/>
    </row>
    <row r="4699" spans="1:118">
      <c r="A4699" s="228"/>
      <c r="B4699" s="536"/>
      <c r="C4699" s="533"/>
      <c r="D4699" s="237"/>
      <c r="E4699" s="237"/>
      <c r="F4699" s="243"/>
      <c r="G4699" s="72">
        <v>2</v>
      </c>
      <c r="H4699" s="84"/>
      <c r="I4699" s="84"/>
      <c r="J4699" s="84"/>
      <c r="K4699" s="84"/>
      <c r="L4699" s="84"/>
      <c r="M4699" s="84"/>
      <c r="N4699" s="84"/>
      <c r="O4699" s="84">
        <v>8</v>
      </c>
      <c r="P4699" s="84"/>
      <c r="Q4699" s="84"/>
      <c r="R4699" s="84"/>
      <c r="S4699" s="84"/>
      <c r="T4699" s="84"/>
      <c r="U4699" s="84"/>
      <c r="V4699" s="84"/>
      <c r="W4699" s="84">
        <v>0.5</v>
      </c>
      <c r="X4699" s="84">
        <v>0.5</v>
      </c>
      <c r="Y4699" s="84">
        <v>0.5</v>
      </c>
      <c r="Z4699" s="84">
        <v>0.5</v>
      </c>
      <c r="AA4699" s="84"/>
      <c r="AB4699" s="84"/>
      <c r="AC4699" s="80"/>
      <c r="AD4699" s="80"/>
      <c r="AE4699" s="80"/>
      <c r="AF4699" s="80"/>
      <c r="AG4699" s="80"/>
      <c r="AH4699" s="80"/>
      <c r="AI4699" s="80"/>
      <c r="AJ4699" s="80"/>
      <c r="AK4699" s="80"/>
      <c r="AL4699" s="80"/>
      <c r="AM4699" s="240"/>
      <c r="AN4699" s="240"/>
      <c r="AO4699" s="240"/>
      <c r="AP4699" s="240"/>
      <c r="AQ4699" s="240"/>
      <c r="AR4699" s="240"/>
      <c r="AS4699" s="240"/>
      <c r="AT4699" s="256"/>
      <c r="AU4699" s="256"/>
      <c r="AV4699" s="259"/>
      <c r="AW4699" s="259"/>
      <c r="AX4699" s="256"/>
      <c r="AY4699" s="256"/>
      <c r="AZ4699" s="256"/>
      <c r="BA4699" s="256"/>
      <c r="BB4699" s="256"/>
      <c r="BC4699" s="256"/>
      <c r="BD4699" s="256"/>
      <c r="BE4699" s="256"/>
      <c r="BF4699" s="256"/>
      <c r="BG4699" s="256"/>
      <c r="BH4699" s="256"/>
      <c r="BI4699" s="256"/>
      <c r="BJ4699" s="256"/>
      <c r="BK4699" s="256"/>
      <c r="BL4699" s="262"/>
      <c r="BM4699" s="262"/>
      <c r="BN4699" s="262"/>
      <c r="BO4699" s="262"/>
      <c r="BP4699" s="262"/>
      <c r="BQ4699" s="262"/>
      <c r="BR4699" s="270"/>
      <c r="BS4699" s="270"/>
      <c r="BT4699" s="270"/>
      <c r="BU4699" s="270"/>
      <c r="BV4699" s="270"/>
      <c r="BW4699" s="270"/>
      <c r="BX4699" s="256"/>
      <c r="BY4699" s="256"/>
      <c r="BZ4699" s="256"/>
      <c r="CA4699" s="267"/>
      <c r="CB4699" s="267"/>
      <c r="CC4699" s="274"/>
      <c r="CD4699" s="267"/>
      <c r="CE4699" s="267"/>
      <c r="CF4699" s="267"/>
      <c r="CG4699" s="267"/>
      <c r="CH4699" s="267"/>
      <c r="CI4699" s="267"/>
      <c r="CJ4699" s="267"/>
      <c r="CK4699" s="267"/>
      <c r="CL4699" s="265"/>
      <c r="CM4699" s="272"/>
      <c r="CN4699" s="264"/>
      <c r="CO4699" s="125"/>
      <c r="CP4699" s="226"/>
      <c r="CQ4699" s="226"/>
      <c r="CR4699" s="226"/>
      <c r="CS4699" s="90"/>
      <c r="CT4699" s="90"/>
      <c r="CU4699" s="90"/>
      <c r="CV4699" s="90"/>
      <c r="CW4699" s="90"/>
      <c r="CX4699" s="90"/>
      <c r="CY4699" s="90"/>
      <c r="CZ4699" s="90"/>
      <c r="DA4699" s="90"/>
      <c r="DB4699" s="70"/>
      <c r="DC4699" s="70"/>
      <c r="DD4699" s="70"/>
      <c r="DE4699" s="70"/>
      <c r="DF4699" s="70"/>
      <c r="DG4699" s="70"/>
      <c r="DH4699" s="70"/>
      <c r="DI4699" s="70"/>
      <c r="DJ4699" s="70"/>
      <c r="DK4699" s="70"/>
      <c r="DL4699" s="70"/>
      <c r="DM4699" s="70"/>
      <c r="DN4699" s="70"/>
    </row>
    <row r="4700" spans="1:118">
      <c r="A4700" s="228"/>
      <c r="B4700" s="536"/>
      <c r="C4700" s="533"/>
      <c r="D4700" s="237"/>
      <c r="E4700" s="237"/>
      <c r="F4700" s="243"/>
      <c r="G4700" s="72">
        <v>2.1</v>
      </c>
      <c r="H4700" s="84"/>
      <c r="I4700" s="84"/>
      <c r="J4700" s="84"/>
      <c r="K4700" s="84"/>
      <c r="L4700" s="84"/>
      <c r="M4700" s="84"/>
      <c r="N4700" s="84"/>
      <c r="O4700" s="84"/>
      <c r="P4700" s="84"/>
      <c r="Q4700" s="84"/>
      <c r="R4700" s="84"/>
      <c r="S4700" s="84"/>
      <c r="T4700" s="84"/>
      <c r="U4700" s="84"/>
      <c r="V4700" s="84"/>
      <c r="W4700" s="84"/>
      <c r="X4700" s="84"/>
      <c r="Y4700" s="84"/>
      <c r="Z4700" s="84"/>
      <c r="AA4700" s="84"/>
      <c r="AB4700" s="84"/>
      <c r="AC4700" s="80"/>
      <c r="AD4700" s="80"/>
      <c r="AE4700" s="80"/>
      <c r="AF4700" s="80"/>
      <c r="AG4700" s="80"/>
      <c r="AH4700" s="80"/>
      <c r="AI4700" s="80"/>
      <c r="AJ4700" s="80"/>
      <c r="AK4700" s="80"/>
      <c r="AL4700" s="80"/>
      <c r="AM4700" s="240"/>
      <c r="AN4700" s="240"/>
      <c r="AO4700" s="240"/>
      <c r="AP4700" s="240"/>
      <c r="AQ4700" s="240"/>
      <c r="AR4700" s="240"/>
      <c r="AS4700" s="240"/>
      <c r="AT4700" s="256"/>
      <c r="AU4700" s="256"/>
      <c r="AV4700" s="259"/>
      <c r="AW4700" s="259"/>
      <c r="AX4700" s="256"/>
      <c r="AY4700" s="256"/>
      <c r="AZ4700" s="256"/>
      <c r="BA4700" s="256"/>
      <c r="BB4700" s="256"/>
      <c r="BC4700" s="256"/>
      <c r="BD4700" s="256"/>
      <c r="BE4700" s="256"/>
      <c r="BF4700" s="256"/>
      <c r="BG4700" s="256"/>
      <c r="BH4700" s="256"/>
      <c r="BI4700" s="256"/>
      <c r="BJ4700" s="256"/>
      <c r="BK4700" s="256"/>
      <c r="BL4700" s="262"/>
      <c r="BM4700" s="262"/>
      <c r="BN4700" s="262"/>
      <c r="BO4700" s="262"/>
      <c r="BP4700" s="262"/>
      <c r="BQ4700" s="262"/>
      <c r="BR4700" s="270"/>
      <c r="BS4700" s="270"/>
      <c r="BT4700" s="270"/>
      <c r="BU4700" s="270"/>
      <c r="BV4700" s="270"/>
      <c r="BW4700" s="270"/>
      <c r="BX4700" s="256"/>
      <c r="BY4700" s="256"/>
      <c r="BZ4700" s="256"/>
      <c r="CA4700" s="267"/>
      <c r="CB4700" s="267"/>
      <c r="CC4700" s="274"/>
      <c r="CD4700" s="267"/>
      <c r="CE4700" s="267"/>
      <c r="CF4700" s="267"/>
      <c r="CG4700" s="267"/>
      <c r="CH4700" s="267"/>
      <c r="CI4700" s="267"/>
      <c r="CJ4700" s="267"/>
      <c r="CK4700" s="267"/>
      <c r="CL4700" s="265"/>
      <c r="CM4700" s="272"/>
      <c r="CN4700" s="264"/>
      <c r="CO4700" s="125"/>
      <c r="CP4700" s="226"/>
      <c r="CQ4700" s="226"/>
      <c r="CR4700" s="226"/>
      <c r="CS4700" s="90"/>
      <c r="CT4700" s="90"/>
      <c r="CU4700" s="90"/>
      <c r="CV4700" s="90"/>
      <c r="CW4700" s="90"/>
      <c r="CX4700" s="90"/>
      <c r="CY4700" s="90"/>
      <c r="CZ4700" s="90"/>
      <c r="DA4700" s="90"/>
      <c r="DB4700" s="70"/>
      <c r="DC4700" s="70"/>
      <c r="DD4700" s="70"/>
      <c r="DE4700" s="70"/>
      <c r="DF4700" s="70"/>
      <c r="DG4700" s="70"/>
      <c r="DH4700" s="70"/>
      <c r="DI4700" s="70"/>
      <c r="DJ4700" s="70"/>
      <c r="DK4700" s="70"/>
      <c r="DL4700" s="70"/>
      <c r="DM4700" s="70"/>
      <c r="DN4700" s="70"/>
    </row>
    <row r="4701" spans="1:118">
      <c r="A4701" s="228"/>
      <c r="B4701" s="536"/>
      <c r="C4701" s="533"/>
      <c r="D4701" s="237"/>
      <c r="E4701" s="237"/>
      <c r="F4701" s="243"/>
      <c r="G4701" s="72">
        <v>2.7</v>
      </c>
      <c r="H4701" s="84"/>
      <c r="I4701" s="84"/>
      <c r="J4701" s="84"/>
      <c r="K4701" s="84"/>
      <c r="L4701" s="84"/>
      <c r="M4701" s="84"/>
      <c r="N4701" s="84"/>
      <c r="O4701" s="84"/>
      <c r="P4701" s="84"/>
      <c r="Q4701" s="84"/>
      <c r="R4701" s="84"/>
      <c r="S4701" s="84"/>
      <c r="T4701" s="84"/>
      <c r="U4701" s="84"/>
      <c r="V4701" s="84"/>
      <c r="W4701" s="84"/>
      <c r="X4701" s="84"/>
      <c r="Y4701" s="84"/>
      <c r="Z4701" s="84"/>
      <c r="AA4701" s="84"/>
      <c r="AB4701" s="84"/>
      <c r="AC4701" s="80"/>
      <c r="AD4701" s="80"/>
      <c r="AE4701" s="80"/>
      <c r="AF4701" s="80"/>
      <c r="AG4701" s="80"/>
      <c r="AH4701" s="80"/>
      <c r="AI4701" s="80"/>
      <c r="AJ4701" s="80"/>
      <c r="AK4701" s="80"/>
      <c r="AL4701" s="80"/>
      <c r="AM4701" s="240"/>
      <c r="AN4701" s="240"/>
      <c r="AO4701" s="240"/>
      <c r="AP4701" s="240"/>
      <c r="AQ4701" s="240"/>
      <c r="AR4701" s="240"/>
      <c r="AS4701" s="240"/>
      <c r="AT4701" s="256"/>
      <c r="AU4701" s="256"/>
      <c r="AV4701" s="259"/>
      <c r="AW4701" s="259"/>
      <c r="AX4701" s="256"/>
      <c r="AY4701" s="256"/>
      <c r="AZ4701" s="256"/>
      <c r="BA4701" s="256"/>
      <c r="BB4701" s="256"/>
      <c r="BC4701" s="256"/>
      <c r="BD4701" s="256"/>
      <c r="BE4701" s="256"/>
      <c r="BF4701" s="256"/>
      <c r="BG4701" s="256"/>
      <c r="BH4701" s="256"/>
      <c r="BI4701" s="256"/>
      <c r="BJ4701" s="256"/>
      <c r="BK4701" s="256"/>
      <c r="BL4701" s="262"/>
      <c r="BM4701" s="262"/>
      <c r="BN4701" s="262"/>
      <c r="BO4701" s="262"/>
      <c r="BP4701" s="262"/>
      <c r="BQ4701" s="262"/>
      <c r="BR4701" s="270"/>
      <c r="BS4701" s="270"/>
      <c r="BT4701" s="270"/>
      <c r="BU4701" s="270"/>
      <c r="BV4701" s="270"/>
      <c r="BW4701" s="270"/>
      <c r="BX4701" s="256"/>
      <c r="BY4701" s="256"/>
      <c r="BZ4701" s="256"/>
      <c r="CA4701" s="267"/>
      <c r="CB4701" s="267"/>
      <c r="CC4701" s="274"/>
      <c r="CD4701" s="267"/>
      <c r="CE4701" s="267"/>
      <c r="CF4701" s="267"/>
      <c r="CG4701" s="267"/>
      <c r="CH4701" s="267"/>
      <c r="CI4701" s="267"/>
      <c r="CJ4701" s="267"/>
      <c r="CK4701" s="267"/>
      <c r="CL4701" s="265"/>
      <c r="CM4701" s="272"/>
      <c r="CN4701" s="264"/>
      <c r="CO4701" s="125"/>
      <c r="CP4701" s="226"/>
      <c r="CQ4701" s="226"/>
      <c r="CR4701" s="226"/>
      <c r="CS4701" s="90"/>
      <c r="CT4701" s="90"/>
      <c r="CU4701" s="90"/>
      <c r="CV4701" s="90"/>
      <c r="CW4701" s="90"/>
      <c r="CX4701" s="90"/>
      <c r="CY4701" s="90"/>
      <c r="CZ4701" s="90"/>
      <c r="DA4701" s="90"/>
      <c r="DB4701" s="70"/>
      <c r="DC4701" s="70"/>
      <c r="DD4701" s="70"/>
      <c r="DE4701" s="70"/>
      <c r="DF4701" s="70"/>
      <c r="DG4701" s="70"/>
      <c r="DH4701" s="70"/>
      <c r="DI4701" s="70"/>
      <c r="DJ4701" s="70"/>
      <c r="DK4701" s="70"/>
      <c r="DL4701" s="70"/>
      <c r="DM4701" s="70"/>
      <c r="DN4701" s="70"/>
    </row>
    <row r="4702" spans="1:118">
      <c r="A4702" s="228"/>
      <c r="B4702" s="536"/>
      <c r="C4702" s="533"/>
      <c r="D4702" s="237"/>
      <c r="E4702" s="237"/>
      <c r="F4702" s="243"/>
      <c r="G4702" s="72">
        <v>3</v>
      </c>
      <c r="H4702" s="84"/>
      <c r="I4702" s="84"/>
      <c r="J4702" s="84"/>
      <c r="K4702" s="84"/>
      <c r="L4702" s="84"/>
      <c r="M4702" s="84"/>
      <c r="N4702" s="84"/>
      <c r="O4702" s="84"/>
      <c r="P4702" s="84"/>
      <c r="Q4702" s="84"/>
      <c r="R4702" s="84"/>
      <c r="S4702" s="84"/>
      <c r="T4702" s="84"/>
      <c r="U4702" s="84"/>
      <c r="V4702" s="84"/>
      <c r="W4702" s="84"/>
      <c r="X4702" s="84"/>
      <c r="Y4702" s="84"/>
      <c r="Z4702" s="84"/>
      <c r="AA4702" s="84"/>
      <c r="AB4702" s="84"/>
      <c r="AC4702" s="80"/>
      <c r="AD4702" s="80"/>
      <c r="AE4702" s="80"/>
      <c r="AF4702" s="80"/>
      <c r="AG4702" s="80"/>
      <c r="AH4702" s="80"/>
      <c r="AI4702" s="80"/>
      <c r="AJ4702" s="80"/>
      <c r="AK4702" s="80"/>
      <c r="AL4702" s="80"/>
      <c r="AM4702" s="240"/>
      <c r="AN4702" s="240"/>
      <c r="AO4702" s="240"/>
      <c r="AP4702" s="240"/>
      <c r="AQ4702" s="240"/>
      <c r="AR4702" s="240"/>
      <c r="AS4702" s="240"/>
      <c r="AT4702" s="256"/>
      <c r="AU4702" s="256"/>
      <c r="AV4702" s="259"/>
      <c r="AW4702" s="259"/>
      <c r="AX4702" s="256"/>
      <c r="AY4702" s="256"/>
      <c r="AZ4702" s="256"/>
      <c r="BA4702" s="256"/>
      <c r="BB4702" s="256"/>
      <c r="BC4702" s="256"/>
      <c r="BD4702" s="256"/>
      <c r="BE4702" s="256"/>
      <c r="BF4702" s="256"/>
      <c r="BG4702" s="256"/>
      <c r="BH4702" s="256"/>
      <c r="BI4702" s="256"/>
      <c r="BJ4702" s="256"/>
      <c r="BK4702" s="256"/>
      <c r="BL4702" s="262"/>
      <c r="BM4702" s="262"/>
      <c r="BN4702" s="262"/>
      <c r="BO4702" s="262"/>
      <c r="BP4702" s="262"/>
      <c r="BQ4702" s="262"/>
      <c r="BR4702" s="270"/>
      <c r="BS4702" s="270"/>
      <c r="BT4702" s="270"/>
      <c r="BU4702" s="270"/>
      <c r="BV4702" s="270"/>
      <c r="BW4702" s="270"/>
      <c r="BX4702" s="256"/>
      <c r="BY4702" s="256"/>
      <c r="BZ4702" s="256"/>
      <c r="CA4702" s="267"/>
      <c r="CB4702" s="267"/>
      <c r="CC4702" s="274"/>
      <c r="CD4702" s="267"/>
      <c r="CE4702" s="267"/>
      <c r="CF4702" s="267"/>
      <c r="CG4702" s="267"/>
      <c r="CH4702" s="267"/>
      <c r="CI4702" s="267"/>
      <c r="CJ4702" s="267"/>
      <c r="CK4702" s="267"/>
      <c r="CL4702" s="265"/>
      <c r="CM4702" s="272"/>
      <c r="CN4702" s="264"/>
      <c r="CO4702" s="125"/>
      <c r="CP4702" s="226"/>
      <c r="CQ4702" s="226"/>
      <c r="CR4702" s="226"/>
      <c r="CS4702" s="90"/>
      <c r="CT4702" s="90"/>
      <c r="CU4702" s="90"/>
      <c r="CV4702" s="90"/>
      <c r="CW4702" s="90"/>
      <c r="CX4702" s="90"/>
      <c r="CY4702" s="90"/>
      <c r="CZ4702" s="90"/>
      <c r="DA4702" s="90"/>
      <c r="DB4702" s="70"/>
      <c r="DC4702" s="70"/>
      <c r="DD4702" s="70"/>
      <c r="DE4702" s="70"/>
      <c r="DF4702" s="70"/>
      <c r="DG4702" s="70"/>
      <c r="DH4702" s="70"/>
      <c r="DI4702" s="70"/>
      <c r="DJ4702" s="70"/>
      <c r="DK4702" s="70"/>
      <c r="DL4702" s="70"/>
      <c r="DM4702" s="70"/>
      <c r="DN4702" s="70"/>
    </row>
    <row r="4703" spans="1:118">
      <c r="A4703" s="228"/>
      <c r="B4703" s="536"/>
      <c r="C4703" s="533"/>
      <c r="D4703" s="237"/>
      <c r="E4703" s="237"/>
      <c r="F4703" s="244"/>
      <c r="G4703" s="73">
        <v>3.9</v>
      </c>
      <c r="H4703" s="85"/>
      <c r="I4703" s="85"/>
      <c r="J4703" s="85"/>
      <c r="K4703" s="85"/>
      <c r="L4703" s="85"/>
      <c r="M4703" s="85"/>
      <c r="N4703" s="85"/>
      <c r="O4703" s="85"/>
      <c r="P4703" s="85"/>
      <c r="Q4703" s="85"/>
      <c r="R4703" s="85"/>
      <c r="S4703" s="85"/>
      <c r="T4703" s="85"/>
      <c r="U4703" s="85"/>
      <c r="V4703" s="85"/>
      <c r="W4703" s="85"/>
      <c r="X4703" s="85"/>
      <c r="Y4703" s="85"/>
      <c r="Z4703" s="85"/>
      <c r="AA4703" s="85"/>
      <c r="AB4703" s="85"/>
      <c r="AC4703" s="81"/>
      <c r="AD4703" s="81"/>
      <c r="AE4703" s="81"/>
      <c r="AF4703" s="81"/>
      <c r="AG4703" s="81"/>
      <c r="AH4703" s="81"/>
      <c r="AI4703" s="81"/>
      <c r="AJ4703" s="81"/>
      <c r="AK4703" s="81"/>
      <c r="AL4703" s="81"/>
      <c r="AM4703" s="240"/>
      <c r="AN4703" s="240"/>
      <c r="AO4703" s="240"/>
      <c r="AP4703" s="240"/>
      <c r="AQ4703" s="240"/>
      <c r="AR4703" s="240"/>
      <c r="AS4703" s="240"/>
      <c r="AT4703" s="256"/>
      <c r="AU4703" s="256"/>
      <c r="AV4703" s="259"/>
      <c r="AW4703" s="259"/>
      <c r="AX4703" s="256"/>
      <c r="AY4703" s="256"/>
      <c r="AZ4703" s="256"/>
      <c r="BA4703" s="256"/>
      <c r="BB4703" s="256"/>
      <c r="BC4703" s="256"/>
      <c r="BD4703" s="256"/>
      <c r="BE4703" s="256"/>
      <c r="BF4703" s="256"/>
      <c r="BG4703" s="256"/>
      <c r="BH4703" s="256"/>
      <c r="BI4703" s="256"/>
      <c r="BJ4703" s="256"/>
      <c r="BK4703" s="256"/>
      <c r="BL4703" s="262"/>
      <c r="BM4703" s="262"/>
      <c r="BN4703" s="262"/>
      <c r="BO4703" s="262"/>
      <c r="BP4703" s="262"/>
      <c r="BQ4703" s="262"/>
      <c r="BR4703" s="270"/>
      <c r="BS4703" s="270"/>
      <c r="BT4703" s="270"/>
      <c r="BU4703" s="270"/>
      <c r="BV4703" s="270"/>
      <c r="BW4703" s="270"/>
      <c r="BX4703" s="256"/>
      <c r="BY4703" s="256"/>
      <c r="BZ4703" s="256"/>
      <c r="CA4703" s="267"/>
      <c r="CB4703" s="267"/>
      <c r="CC4703" s="274"/>
      <c r="CD4703" s="267"/>
      <c r="CE4703" s="267"/>
      <c r="CF4703" s="267"/>
      <c r="CG4703" s="267"/>
      <c r="CH4703" s="267"/>
      <c r="CI4703" s="267"/>
      <c r="CJ4703" s="267"/>
      <c r="CK4703" s="267"/>
      <c r="CL4703" s="265"/>
      <c r="CM4703" s="272"/>
      <c r="CN4703" s="264"/>
      <c r="CO4703" s="125"/>
      <c r="CP4703" s="226"/>
      <c r="CQ4703" s="226"/>
      <c r="CR4703" s="226"/>
      <c r="CS4703" s="90"/>
      <c r="CT4703" s="90"/>
      <c r="CU4703" s="90"/>
      <c r="CV4703" s="90"/>
      <c r="CW4703" s="90"/>
      <c r="CX4703" s="90"/>
      <c r="CY4703" s="90"/>
      <c r="CZ4703" s="90"/>
      <c r="DA4703" s="90"/>
      <c r="DB4703" s="70"/>
      <c r="DC4703" s="70"/>
      <c r="DD4703" s="70"/>
      <c r="DE4703" s="70"/>
      <c r="DF4703" s="70"/>
      <c r="DG4703" s="70"/>
      <c r="DH4703" s="70"/>
      <c r="DI4703" s="70"/>
      <c r="DJ4703" s="70"/>
      <c r="DK4703" s="70"/>
      <c r="DL4703" s="70"/>
      <c r="DM4703" s="70"/>
      <c r="DN4703" s="70"/>
    </row>
    <row r="4704" spans="1:118">
      <c r="A4704" s="229"/>
      <c r="B4704" s="537"/>
      <c r="C4704" s="534"/>
      <c r="D4704" s="238"/>
      <c r="E4704" s="238"/>
      <c r="F4704" s="245" t="s">
        <v>83</v>
      </c>
      <c r="G4704" s="246"/>
      <c r="H4704" s="82"/>
      <c r="I4704" s="82"/>
      <c r="J4704" s="82"/>
      <c r="K4704" s="82"/>
      <c r="L4704" s="82"/>
      <c r="M4704" s="82"/>
      <c r="N4704" s="82"/>
      <c r="O4704" s="82"/>
      <c r="P4704" s="82"/>
      <c r="Q4704" s="82"/>
      <c r="R4704" s="82"/>
      <c r="S4704" s="82"/>
      <c r="T4704" s="82"/>
      <c r="U4704" s="82"/>
      <c r="V4704" s="82"/>
      <c r="W4704" s="82"/>
      <c r="X4704" s="82"/>
      <c r="Y4704" s="82"/>
      <c r="Z4704" s="82"/>
      <c r="AA4704" s="82"/>
      <c r="AB4704" s="82"/>
      <c r="AC4704" s="35"/>
      <c r="AD4704" s="35"/>
      <c r="AE4704" s="35"/>
      <c r="AF4704" s="35"/>
      <c r="AG4704" s="35"/>
      <c r="AH4704" s="35"/>
      <c r="AI4704" s="35"/>
      <c r="AJ4704" s="35"/>
      <c r="AK4704" s="35"/>
      <c r="AL4704" s="35"/>
      <c r="AM4704" s="241"/>
      <c r="AN4704" s="241"/>
      <c r="AO4704" s="241"/>
      <c r="AP4704" s="241"/>
      <c r="AQ4704" s="241"/>
      <c r="AR4704" s="241"/>
      <c r="AS4704" s="241"/>
      <c r="AT4704" s="257"/>
      <c r="AU4704" s="257"/>
      <c r="AV4704" s="260"/>
      <c r="AW4704" s="260"/>
      <c r="AX4704" s="257"/>
      <c r="AY4704" s="257"/>
      <c r="AZ4704" s="257"/>
      <c r="BA4704" s="257"/>
      <c r="BB4704" s="257"/>
      <c r="BC4704" s="257"/>
      <c r="BD4704" s="257"/>
      <c r="BE4704" s="257"/>
      <c r="BF4704" s="257"/>
      <c r="BG4704" s="257"/>
      <c r="BH4704" s="257"/>
      <c r="BI4704" s="257"/>
      <c r="BJ4704" s="257"/>
      <c r="BK4704" s="257"/>
      <c r="BL4704" s="263"/>
      <c r="BM4704" s="263"/>
      <c r="BN4704" s="263"/>
      <c r="BO4704" s="263"/>
      <c r="BP4704" s="263"/>
      <c r="BQ4704" s="263"/>
      <c r="BR4704" s="271"/>
      <c r="BS4704" s="271"/>
      <c r="BT4704" s="271"/>
      <c r="BU4704" s="271"/>
      <c r="BV4704" s="271"/>
      <c r="BW4704" s="271"/>
      <c r="BX4704" s="257"/>
      <c r="BY4704" s="257"/>
      <c r="BZ4704" s="257"/>
      <c r="CA4704" s="268"/>
      <c r="CB4704" s="268"/>
      <c r="CC4704" s="275"/>
      <c r="CD4704" s="268"/>
      <c r="CE4704" s="268"/>
      <c r="CF4704" s="268"/>
      <c r="CG4704" s="268"/>
      <c r="CH4704" s="268"/>
      <c r="CI4704" s="268"/>
      <c r="CJ4704" s="268"/>
      <c r="CK4704" s="268"/>
      <c r="CL4704" s="265"/>
      <c r="CM4704" s="272"/>
      <c r="CN4704" s="264"/>
      <c r="CO4704" s="125"/>
      <c r="CP4704" s="226"/>
      <c r="CQ4704" s="226"/>
      <c r="CR4704" s="226"/>
      <c r="CS4704" s="90"/>
      <c r="CT4704" s="90"/>
      <c r="CU4704" s="90"/>
      <c r="CV4704" s="90"/>
      <c r="CW4704" s="90"/>
      <c r="CX4704" s="90"/>
      <c r="CY4704" s="90"/>
      <c r="CZ4704" s="90"/>
      <c r="DA4704" s="90"/>
      <c r="DB4704" s="70"/>
      <c r="DC4704" s="70"/>
      <c r="DD4704" s="70"/>
      <c r="DE4704" s="70"/>
      <c r="DF4704" s="70"/>
      <c r="DG4704" s="70"/>
      <c r="DH4704" s="70"/>
      <c r="DI4704" s="70"/>
      <c r="DJ4704" s="70"/>
      <c r="DK4704" s="70"/>
      <c r="DL4704" s="70"/>
      <c r="DM4704" s="70"/>
      <c r="DN4704" s="70"/>
    </row>
    <row r="4705" spans="1:118" s="119" customFormat="1" ht="14.25" customHeight="1">
      <c r="A4705" s="227">
        <f t="shared" si="1416"/>
        <v>583</v>
      </c>
      <c r="B4705" s="526" t="s">
        <v>499</v>
      </c>
      <c r="C4705" s="529" t="s">
        <v>500</v>
      </c>
      <c r="D4705" s="236">
        <v>43908</v>
      </c>
      <c r="E4705" s="236" t="s">
        <v>506</v>
      </c>
      <c r="F4705" s="253" t="s">
        <v>80</v>
      </c>
      <c r="G4705" s="254"/>
      <c r="H4705" s="82" t="s">
        <v>69</v>
      </c>
      <c r="I4705" s="82"/>
      <c r="J4705" s="82" t="s">
        <v>60</v>
      </c>
      <c r="K4705" s="82" t="s">
        <v>60</v>
      </c>
      <c r="L4705" s="82" t="s">
        <v>60</v>
      </c>
      <c r="M4705" s="82" t="s">
        <v>60</v>
      </c>
      <c r="N4705" s="82" t="s">
        <v>60</v>
      </c>
      <c r="O4705" s="82"/>
      <c r="P4705" s="82" t="s">
        <v>60</v>
      </c>
      <c r="Q4705" s="82" t="s">
        <v>60</v>
      </c>
      <c r="R4705" s="82" t="s">
        <v>60</v>
      </c>
      <c r="S4705" s="82" t="s">
        <v>60</v>
      </c>
      <c r="T4705" s="82" t="s">
        <v>60</v>
      </c>
      <c r="U4705" s="82" t="s">
        <v>60</v>
      </c>
      <c r="V4705" s="82"/>
      <c r="W4705" s="82" t="s">
        <v>61</v>
      </c>
      <c r="X4705" s="82" t="s">
        <v>61</v>
      </c>
      <c r="Y4705" s="82" t="s">
        <v>61</v>
      </c>
      <c r="Z4705" s="82" t="s">
        <v>61</v>
      </c>
      <c r="AA4705" s="82" t="s">
        <v>61</v>
      </c>
      <c r="AB4705" s="82" t="s">
        <v>61</v>
      </c>
      <c r="AC4705" s="82"/>
      <c r="AD4705" s="82" t="s">
        <v>61</v>
      </c>
      <c r="AE4705" s="82" t="s">
        <v>61</v>
      </c>
      <c r="AF4705" s="82" t="s">
        <v>61</v>
      </c>
      <c r="AG4705" s="82" t="s">
        <v>61</v>
      </c>
      <c r="AH4705" s="82" t="s">
        <v>61</v>
      </c>
      <c r="AI4705" s="82" t="s">
        <v>1471</v>
      </c>
      <c r="AJ4705" s="82"/>
      <c r="AK4705" s="82" t="s">
        <v>60</v>
      </c>
      <c r="AL4705" s="82" t="s">
        <v>60</v>
      </c>
      <c r="AM4705" s="239">
        <f>COUNTIF(H4705:AL4705,"PH")+COUNTIF(H4705:AL4705,"PH/L")+COUNTIF(H4705:AL4705,"PM")</f>
        <v>0</v>
      </c>
      <c r="AN4705" s="239">
        <f>COUNTIF(H4705:AL4705,"PD")+COUNTIF(H4705:AL4705,"PDD")+COUNTIF(H4705:AL4705,"P/DS")/2+COUNTIF(H4705:AL4705,"PMD")</f>
        <v>0</v>
      </c>
      <c r="AO4705" s="239">
        <f>COUNTIF(H4705:AL4705,"PN")+COUNTIF(H4705:AL4705,"P/NS")/2+COUNTIF(H4705:AL4705,"PH")+COUNTIF(H4705:AL4705,"PH/F")/2+COUNTIF(H4705:AL4705,"PH/L")/2+COUNTIF(H4705:AL4705,"PM")</f>
        <v>0</v>
      </c>
      <c r="AP4705" s="239">
        <f>COUNTIF(H4705:AL4705,"BH")+COUNTIF(H4705:AL4705,"AL/BL")+COUNTIF(H4705:AL4705,"UL/BL")+COUNTIF(H4705:AL4705,"BM")</f>
        <v>0</v>
      </c>
      <c r="AQ4705" s="239">
        <f>COUNTIF(H4705:AL4705,"DS")+COUNTIF(H4705:AL4705,"AL/DS")/2+COUNTIF(H4705:AL4705,"UL/DS")/2+COUNTIF(H4705:AL4705,"CT")+COUNTIF(H4705:AL4705,"MD")</f>
        <v>13.5</v>
      </c>
      <c r="AR4705" s="239">
        <f>COUNTIF(H4705:AL4705,"NS")+COUNTIF(H4705:AL4705,"AL/NS")/2+COUNTIF(H4705:AL4705,"UL/NS")/2+COUNTIF(H4705:AL4705,"BH")+COUNTIF(H4705:AL4705,"AL/BF")/2+COUNTIF(H4705:AL4705,"AL/BL")/2+COUNTIF(H4705:AL4705,"UL/BL")/2+COUNTIF(H4705:AL4705,"UL/BF")/2+COUNTIF(H4705:AL4705,"BM")</f>
        <v>11</v>
      </c>
      <c r="AS4705" s="239">
        <f>COUNTIF(H4705:AL4705,"AL")+COUNTIF(H4705:AL4705,"AL/DS")/2+COUNTIF(H4705:AL4705,"AL/NS")/2+COUNTIF(H4705:AL4705,"NH")+COUNTIF(H4705:AL4705,"SL")+COUNTIF(H4705:AL4705,"NHD")+COUNTIF(H4705:AL4705,"B")+COUNTIF(H4705:AL4705,"HL")+COUNTIF(H4705:AL4705,"AL/BF")/2+COUNTIF(H4705:AL4705,"AL/BL")/2</f>
        <v>1</v>
      </c>
      <c r="AT4705" s="255">
        <f>COUNTIF(H4705:AL4705,"PD")+COUNTIF(H4705:AL4705,"PN")+COUNTIF(H4705:AL4705,"P/DS")/2+COUNTIF(H4705:AL4705,"P/NS")/2+COUNTIF(H4705:AL4705,"DS")+COUNTIF(H4705:AL4705,"NS")+COUNTIF(H4705:AL4705,"AL")+COUNTIF(H4705:AL4705,"AL/DS")+COUNTIF(H4705:AL4705,"AL/NS")+COUNTIF(H4705:AL4705,"NH")+COUNTIF(H4705:AL4705,"SL")+COUNTIF(H4705:AL4705,"UL/DS")/2+COUNTIF(H4705:AL4705,"UL/NS")/2+COUNTIF(H4705:AL4705,"CT")+COUNTIF(H4705:AL4705,"NHD")+COUNTIF(H4705:AL4705,"PDD")+COUNTIF(H4705:AL4705,"B")+COUNTIF(H4705:AL4705,"HL")+COUNTIF(H4705:AL4705,"PH")+COUNTIF(H4705:AL4705,"BH")+COUNTIF(H4705:AL4705,"AL/BF")+COUNTIF(H4705:AL4705,"AL/BL")+COUNTIF(H4705:AL4705,"UL/BF")/2+COUNTIF(H4705:AL4705,"UL/BL")/2+COUNTIF(H4705:AL4705,"PH/F")/2+COUNTIF(H4705:AL4705,"PH/L")/2+COUNTIF(H4705:AL4705,"MD")+COUNTIF(H4705:AL4705,"PMD")+COUNTIF(H4705:AL4705,"PM")+COUNTIF(H4705:AL4705,"BM")</f>
        <v>25.5</v>
      </c>
      <c r="AU4705" s="255">
        <f>COUNTIF(H4705:AL4705,"P/DS")/2+COUNTIF(H4705:AL4705,"P/NS")/2+COUNTIF(H4705:AL4705,"IL")+COUNTIF(H4705:AL4705,"NL")+COUNTIF(H4705:AL4705,"UL")+COUNTIF(H4705:AL4705,"UL/DS")/2+COUNTIF(H4705:AL4705,"UL/NS")/2+COUNTIF(H4705:AL4705,"KT")+COUNTIF(H4705:AL4705,"UL/BF")/2+COUNTIF(H4705:AL4705,"UL/BL")/2+COUNTIF(H4705:AL4705,"PH/F")/2+COUNTIF(H4705:AL4705,"PH/L")/2+COUNTIF(H4705:AL4705,"NB")</f>
        <v>0.5</v>
      </c>
      <c r="AV4705" s="258">
        <f>COUNTIF(H4705:AL4705,"PN")+COUNTIF(H4705:AL4705,"TVD")+COUNTIF(H4705:AL4705,"PH")+COUNTIF(H4705:AL4705,"PM")+COUNTIF(H4705:AL4705,"PDD")-COUNTIFS(H4705:AL4705,"PN",H4712:AL4712,"&gt;=3")-COUNTIFS(H4705:AL4705,"PM",H4712:AL4712,"&gt;=3")</f>
        <v>0</v>
      </c>
      <c r="AW4705" s="258">
        <f>COUNTIF(H4705:AL4705,"NS")+COUNTIF(H4705:AL4705,"D")+COUNTIF(H4705:AL4705,"BH")+COUNTIF(H4705:AL4705,"NHD")+COUNTIF(H4705:AL4705,"BM")-COUNTIFS(H4705:AL4705,"NS",H4712:AL4712,"&gt;=3")-COUNTIFS(H4705:AL4705,"BH",H4712:AL4712,"&gt;=3")-COUNTIFS(H4705:AL4705,"BM",H4712:AL4712,"&gt;=3")</f>
        <v>11</v>
      </c>
      <c r="AX4705" s="255">
        <f>COUNTIF(H4705:AL4705,"AL")+COUNTIF(H4705:AL4705,"AL/DS")/2+COUNTIF(H4705:AL4705,"AL/NS")/2+COUNTIF(H4705:AL4705,"AL/BF")+COUNTIF(H4705:AL4705,"AL/BL")/2</f>
        <v>0</v>
      </c>
      <c r="AY4705" s="255">
        <f>COUNTIF(H4705:AL4705,"SL")</f>
        <v>0</v>
      </c>
      <c r="AZ4705" s="255">
        <f>COUNTIF(H4705:AL4705,"NH")</f>
        <v>1</v>
      </c>
      <c r="BA4705" s="255">
        <f>COUNTIF(H4705:AL4705,"HL")</f>
        <v>0</v>
      </c>
      <c r="BB4705" s="255">
        <f>COUNTIF(G4705:AL4705,"P/DS")/2+COUNTIF(G4705:AL4705,"P/NS")/2+COUNTIF(G4705:AL4705,"UL")+COUNTIF(G4705:AL4705,"UL/DS")/2+COUNTIF(G4705:AL4705,"UL/NS")/2+COUNTIF(G4705:AL4705,"UL/BL")/2+COUNTIF(G4705:AL4705,"UL/BF")/2+COUNTIF(G4705:AL4705,"PH/F")/2+COUNTIF(G4705:AL4705,"PH/L")/2</f>
        <v>0.5</v>
      </c>
      <c r="BC4705" s="255">
        <f>COUNTIF(H4705:AL4705,"NB")</f>
        <v>0</v>
      </c>
      <c r="BD4705" s="255">
        <f>COUNTIF(H4705:AL4705,"NL")</f>
        <v>0</v>
      </c>
      <c r="BE4705" s="255">
        <f>COUNTIF(H4705:AL4705,"IL")</f>
        <v>0</v>
      </c>
      <c r="BF4705" s="255">
        <f>COUNTIF(H4705:AL4705,"KT")</f>
        <v>0</v>
      </c>
      <c r="BG4705" s="255">
        <f>COUNTIF(H4705:AL4705,"L70")</f>
        <v>0</v>
      </c>
      <c r="BH4705" s="255">
        <f>COUNTIF(H4705:AL4705,"MD")</f>
        <v>0</v>
      </c>
      <c r="BI4705" s="255">
        <f>COUNTIF(H4705:AL4705,"PMD")</f>
        <v>0</v>
      </c>
      <c r="BJ4705" s="255">
        <f>COUNTIF(H4705:AL4705,"PM")</f>
        <v>0</v>
      </c>
      <c r="BK4705" s="255">
        <f>COUNTIF(H4705:AL4705,"BM")</f>
        <v>0</v>
      </c>
      <c r="BL4705" s="261">
        <f>SUMIF(H4705:AL4705,"PD",H4706:AL4706)+SUMIF(H4705:AL4705,"PN",H4706:AL4706)+SUMIF(H4705:AL4705,"P/DS",H4706:AL4706)+SUMIF(H4705:AL4705,"PN/F",H4706:AL4706)+SUMIF(H4705:AL4705,"PN/L",H4706:AL4706)+SUMIF(H4705:AL4705,"TV",H4706:AL4706)+SUMIF(H4705:AL4705,"TVD",H4706:AL4706)+SUMIF(H4705:AL4705,"PDD",H4706:AL4706)</f>
        <v>0</v>
      </c>
      <c r="BM4705" s="261">
        <f>SUMIF(H4705:AL4705,"PD",H4707:AL4707)+SUMIF(H4705:AL4705,"PN",H4707:AL4707)+SUMIF(H4705:AL4705,"P/DS",H4707:AL4707)+SUMIF(H4705:AL4705,"PN/F",H4707:AL4707)+SUMIF(H4705:AL4705,"PN/L",H4707:AL4707)+SUMIF(H4705:AL4705,"TV",H4707:AL4707)+SUMIF(H4705:AL4705,"TVD",H4707:AL4707)+SUMIF(H4705:AL4705,"PDD",H4707:AL4707)+SUMIF(H4705:AL4705,"PMD",H4707:AL4707)</f>
        <v>0</v>
      </c>
      <c r="BN4705" s="261">
        <f>SUMIF(H4705:AL4705,"PD",H4708:AL4708)+SUMIF(H4705:AL4705,"PN",H4708:AL4708)+SUMIF(H4705:AL4705,"P/DS",H4708:AL4708)+SUMIF(H4705:AL4705,"PN/F",H4708:AL4708)+SUMIF(H4705:AL4705,"PN/L",H4708:AL4708)+SUMIF(H4705:AL4705,"TV",H4708:AL4708)+SUMIF(H4705:AL4705,"TVD",H4708:AL4708)</f>
        <v>0</v>
      </c>
      <c r="BO4705" s="261">
        <f>SUMIF(H4705:AL4705,"PD",H4709:AL4709)+SUMIF(H4705:AL4705,"PN",H4709:AL4709)+SUMIF(H4705:AL4705,"P/DS",H4709:AL4709)+SUMIF(H4705:AL4705,"PN/F",H4709:AL4709)+SUMIF(H4705:AL4705,"PN/L",H4709:AL4709)+SUMIF(H4705:AL4705,"TV",H4709:AL4709)+SUMIF(H4705:AL4705,"TVD",H4709:AL4709)</f>
        <v>0</v>
      </c>
      <c r="BP4705" s="261">
        <f>SUMIF(H4705:AL4705,"PD",H4710:AL4710)+SUMIF(H4705:AL4705,"PN",H4710:AL4710)+SUMIF(H4705:AL4705,"P/DS",H4710:AL4710)+SUMIF(H4705:AL4705,"PN/F",H4710:AL4710)+SUMIF(H4705:AL4705,"PN/L",H4710:AL4710)+SUMIF(H4705:AL4705,"TV",H4710:AL4710)+SUMIF(H4705:AL4705,"TVD",H4710:AL4710)+SUMIF(H4705:AL4705,"PDD",H4710:AL4710)+SUMIF(H4705:AL4705,"PH",H4710:AL4710)+SUMIF(H4705:AL4705,"PM",H4710:AL4710)</f>
        <v>0</v>
      </c>
      <c r="BQ4705" s="261">
        <f>SUMIF(H4705:AL4705,"PD",H4711:AL4711)+SUMIF(H4705:AL4705,"PN",H4711:AL4711)+SUMIF(H4705:AL4705,"P/DS",H4711:AL4711)+SUMIF(H4705:AL4705,"PN/F",H4711:AL4711)+SUMIF(H4705:AL4705,"PN/L",H4711:AL4711)+SUMIF(H4705:AL4705,"TV",H4711:AL4711)+SUMIF(H4705:AL4705,"TVD",H4711:AL4711)+SUMIF(H4705:AL4705,"PDD",H4711:AL4711)+SUMIF(H4705:AL4705,"PH",H4711:AL4711)+SUMIF(H4705:AL4705,"PM",H4711:AL4711)</f>
        <v>0</v>
      </c>
      <c r="BR4705" s="269">
        <f>SUM(H4706:AL4706)-BL4705</f>
        <v>28.5</v>
      </c>
      <c r="BS4705" s="269">
        <f>SUM(H4707:AL4707)-BM4705</f>
        <v>20</v>
      </c>
      <c r="BT4705" s="269">
        <f>SUM(H4708:AL4708)-BN4705</f>
        <v>0</v>
      </c>
      <c r="BU4705" s="269">
        <f>SUM(H4709:AL4709)-BO4705</f>
        <v>0</v>
      </c>
      <c r="BV4705" s="269">
        <f>SUM(H4710:AL4710)-BP4705</f>
        <v>0</v>
      </c>
      <c r="BW4705" s="269">
        <f>SUM(H4711:AL4711)-BQ4705</f>
        <v>0</v>
      </c>
      <c r="BX4705" s="255">
        <f>SUMIF(H4705:AL4705,"PD",H4712:AL4712)+SUMIF(H4705:AL4705,"PN",H4712:AL4712)+SUMIF(H4705:AL4705,"P/DS",H4712:AL4712)+SUMIF(H4705:AL4705,"PN/F",H4712:AL4712)+SUMIF(H4705:AL4705,"PN/L",H4712:AL4712)</f>
        <v>0</v>
      </c>
      <c r="BY4705" s="255">
        <f>SUM(H4712:AL4712)-BX4705</f>
        <v>0</v>
      </c>
      <c r="BZ4705" s="255">
        <f t="shared" ref="BZ4705" si="1425">+SUM(BL4705:BW4712)</f>
        <v>48.5</v>
      </c>
      <c r="CA4705" s="266">
        <f>(COUNTIFS(H4705:AL4705,"PD",H4706:AL4706,"&gt;=2"))*0.5-IF(CN4705="VP",COUNTIFS($H$16:$AL$16,"SAT",H4705:AL4705,"PD",H4706:AL4706,"&gt;=2"))*0.5</f>
        <v>0</v>
      </c>
      <c r="CB4705" s="266">
        <f>(COUNTIFS(H4705:AL4705,"PN",H4707:AL4707,"&gt;=0.5",H4706:AL4706,"&gt;=1.5"))*0.5+COUNTIFS(H4705:AL4705,"PDD",H4707:AL4707,"&gt;=0.5",H4706:AL4706,"&gt;=1.5")*0.5</f>
        <v>0</v>
      </c>
      <c r="CC4705" s="273">
        <f>(COUNTIFS(H4705:AL4705,"TV",H4707:AL4707,"&gt;=10"))*0.5+(COUNTIFS(H4705:AL4705,"PMD",H4707:AL4707,"&gt;=2"))*0.5</f>
        <v>0</v>
      </c>
      <c r="CD4705" s="266">
        <f>(COUNTIFS(H4705:AL4705,"TVD",H4709:AL4709,"&gt;=6.5",H4707:AL4707,"&gt;=3.5"))*0.5</f>
        <v>0</v>
      </c>
      <c r="CE4705" s="266">
        <f>(COUNTIFS(H4705:AL4705,"PD",H4710:AL4710,"&gt;=10"))*0.5</f>
        <v>0</v>
      </c>
      <c r="CF4705" s="266">
        <f>(COUNTIFS(H4705:AL4705,"PDD",H4710:AL4710,"&gt;=3.5",H4711:AL4711,"&gt;=6.5")+COUNTIFS(H4705:AL4705,"PH",H4711:AL4711,"&gt;=0.5",H4710:AL4710,"&gt;=1.5")+COUNTIFS(H4705:AL4705,"PM",H4711:AL4711,"&gt;=0.5",H4710:AL4710,"&gt;=1.5"))*0.5</f>
        <v>0</v>
      </c>
      <c r="CG4705" s="266">
        <f>(COUNTIFS(H4705:AL4705,"DS",H4706:AL4706,"&gt;=2")+COUNTIFS(H4705:AL4705,"AL/DS",H4706:AL4706,"&gt;=2"))*0.5-IF(CN4705="VP",COUNTIFS($H$16:$AL$16,"SAT",H4705:AL4705,"DS",H4706:AL4706,"&gt;=2"))*0.5</f>
        <v>4.5</v>
      </c>
      <c r="CH4705" s="266">
        <f>(COUNTIFS(H4705:AL4705,"NS",H4707:AL4707,"&gt;=0.5",H4706:AL4706,"&gt;=1.5")+COUNTIFS(H4705:AL4705,"AL/NS",H4707:AL4707,"&gt;=0.5",H4706:AL4706,"&gt;=1.5")+COUNTIFS(H4705:AL4705,"NHD",H4707:AL4707,"&gt;=4.5",H4710:AL4710,"&gt;=2",H4706:AL4706,"&gt;=1.5"))*0.5</f>
        <v>1.5</v>
      </c>
      <c r="CI4705" s="266">
        <f>(COUNTIF(H4707:AL4707,"&gt;=10")+COUNTIFS(H4705:AL4705,"MD",H4707:AL4707,"&gt;=2")-COUNTIFS(H4705:AL4705,"TV",H4707:AL4707,"&gt;=10"))*0.5</f>
        <v>0.5</v>
      </c>
      <c r="CJ4705" s="266">
        <f>(COUNTIFS(H4705:AL4705,"D",H4709:AL4709,"&gt;=6.5",H4707:AL4707,"&gt;=3.5"))*0.5</f>
        <v>0</v>
      </c>
      <c r="CK4705" s="266">
        <f>(COUNTIF(H4710:AL4710,"&gt;=10")-COUNTIFS(H4705:AL4705,"PD",H4710:AL4710,"&gt;=10"))*0.5</f>
        <v>0</v>
      </c>
      <c r="CL4705" s="265">
        <f>(COUNTIFS(H4705:AL4705,"NHD",H4710:AL4710,"&gt;=3.5",H4711:AL4711,"&gt;=6.5")+COUNTIFS(H4705:AL4705,"BH",H4710:AL4710,"&gt;=1.5",H4711:AL4711,"&gt;=0.5")+COUNTIFS(H4705:AL4705,"BM",H4710:AL4710,"&gt;=1.5",H4711:AL4711,"&gt;=0.5")+COUNTIFS(H4705:AL4705,"D",H4710:AL4710,"&gt;=1.5",H4711:AL4711,"&gt;=0.5"))*0.5</f>
        <v>0</v>
      </c>
      <c r="CM4705" s="272"/>
      <c r="CN4705" s="264" t="s">
        <v>723</v>
      </c>
      <c r="CO4705" s="177">
        <f t="shared" ref="CO4705" si="1426">+AM4705+AN4705+AO4705+AP4705+AQ4705+AR4705+AS4705+AU4705+BG4705</f>
        <v>26</v>
      </c>
      <c r="CP4705" s="225">
        <f>+SUM(I4706:I4711)-I4712</f>
        <v>10.5</v>
      </c>
      <c r="CQ4705" s="225">
        <f>+SUM(J4706:J4711)-J4712</f>
        <v>0</v>
      </c>
      <c r="CR4705" s="225">
        <f>+SUM(K4706:K4711)-K4712</f>
        <v>2.5</v>
      </c>
      <c r="CS4705" s="178"/>
      <c r="CT4705" s="178"/>
      <c r="CU4705" s="178"/>
      <c r="CV4705" s="178"/>
      <c r="CW4705" s="178"/>
      <c r="CX4705" s="178"/>
      <c r="CY4705" s="178"/>
      <c r="CZ4705" s="178"/>
      <c r="DA4705" s="178"/>
      <c r="DB4705" s="120"/>
      <c r="DC4705" s="120"/>
      <c r="DD4705" s="120"/>
      <c r="DE4705" s="120"/>
      <c r="DF4705" s="120"/>
      <c r="DG4705" s="120"/>
      <c r="DH4705" s="120"/>
      <c r="DI4705" s="120"/>
      <c r="DJ4705" s="120"/>
      <c r="DK4705" s="120"/>
      <c r="DL4705" s="120"/>
      <c r="DM4705" s="120"/>
      <c r="DN4705" s="120"/>
    </row>
    <row r="4706" spans="1:118" s="119" customFormat="1" ht="14.25" customHeight="1">
      <c r="A4706" s="228"/>
      <c r="B4706" s="527"/>
      <c r="C4706" s="530"/>
      <c r="D4706" s="237"/>
      <c r="E4706" s="237"/>
      <c r="F4706" s="242" t="s">
        <v>82</v>
      </c>
      <c r="G4706" s="121">
        <v>1.5</v>
      </c>
      <c r="H4706" s="83"/>
      <c r="I4706" s="83"/>
      <c r="J4706" s="83"/>
      <c r="K4706" s="83">
        <v>2.5</v>
      </c>
      <c r="L4706" s="83">
        <v>2.5</v>
      </c>
      <c r="M4706" s="83">
        <v>2.5</v>
      </c>
      <c r="N4706" s="83"/>
      <c r="O4706" s="83"/>
      <c r="P4706" s="83">
        <v>2.5</v>
      </c>
      <c r="Q4706" s="83">
        <v>2.5</v>
      </c>
      <c r="R4706" s="83">
        <v>2.5</v>
      </c>
      <c r="S4706" s="83">
        <v>2.5</v>
      </c>
      <c r="T4706" s="83">
        <v>2.5</v>
      </c>
      <c r="U4706" s="83">
        <v>2.5</v>
      </c>
      <c r="V4706" s="83"/>
      <c r="W4706" s="83">
        <v>2</v>
      </c>
      <c r="X4706" s="83"/>
      <c r="Y4706" s="83">
        <v>2</v>
      </c>
      <c r="Z4706" s="83">
        <v>2</v>
      </c>
      <c r="AA4706" s="83"/>
      <c r="AB4706" s="83"/>
      <c r="AC4706" s="79"/>
      <c r="AD4706" s="79"/>
      <c r="AE4706" s="79"/>
      <c r="AF4706" s="79"/>
      <c r="AG4706" s="79"/>
      <c r="AH4706" s="79"/>
      <c r="AI4706" s="79"/>
      <c r="AJ4706" s="79"/>
      <c r="AK4706" s="79"/>
      <c r="AL4706" s="79"/>
      <c r="AM4706" s="240"/>
      <c r="AN4706" s="240"/>
      <c r="AO4706" s="240"/>
      <c r="AP4706" s="240"/>
      <c r="AQ4706" s="240"/>
      <c r="AR4706" s="240"/>
      <c r="AS4706" s="240"/>
      <c r="AT4706" s="256"/>
      <c r="AU4706" s="256"/>
      <c r="AV4706" s="259"/>
      <c r="AW4706" s="259"/>
      <c r="AX4706" s="256"/>
      <c r="AY4706" s="256"/>
      <c r="AZ4706" s="256"/>
      <c r="BA4706" s="256"/>
      <c r="BB4706" s="256"/>
      <c r="BC4706" s="256"/>
      <c r="BD4706" s="256"/>
      <c r="BE4706" s="256"/>
      <c r="BF4706" s="256"/>
      <c r="BG4706" s="256"/>
      <c r="BH4706" s="256"/>
      <c r="BI4706" s="256"/>
      <c r="BJ4706" s="256"/>
      <c r="BK4706" s="256"/>
      <c r="BL4706" s="262"/>
      <c r="BM4706" s="262"/>
      <c r="BN4706" s="262"/>
      <c r="BO4706" s="262"/>
      <c r="BP4706" s="262"/>
      <c r="BQ4706" s="262"/>
      <c r="BR4706" s="270"/>
      <c r="BS4706" s="270"/>
      <c r="BT4706" s="270"/>
      <c r="BU4706" s="270"/>
      <c r="BV4706" s="270"/>
      <c r="BW4706" s="270"/>
      <c r="BX4706" s="256"/>
      <c r="BY4706" s="256"/>
      <c r="BZ4706" s="256"/>
      <c r="CA4706" s="267"/>
      <c r="CB4706" s="267"/>
      <c r="CC4706" s="274"/>
      <c r="CD4706" s="267"/>
      <c r="CE4706" s="267"/>
      <c r="CF4706" s="267"/>
      <c r="CG4706" s="267"/>
      <c r="CH4706" s="267"/>
      <c r="CI4706" s="267"/>
      <c r="CJ4706" s="267"/>
      <c r="CK4706" s="267"/>
      <c r="CL4706" s="265"/>
      <c r="CM4706" s="272"/>
      <c r="CN4706" s="264"/>
      <c r="CO4706" s="177"/>
      <c r="CP4706" s="226"/>
      <c r="CQ4706" s="226"/>
      <c r="CR4706" s="226"/>
      <c r="CS4706" s="178"/>
      <c r="CT4706" s="178"/>
      <c r="CU4706" s="178"/>
      <c r="CV4706" s="178"/>
      <c r="CW4706" s="178"/>
      <c r="CX4706" s="178"/>
      <c r="CY4706" s="178"/>
      <c r="CZ4706" s="178"/>
      <c r="DA4706" s="178"/>
      <c r="DB4706" s="120"/>
      <c r="DC4706" s="120"/>
      <c r="DD4706" s="120"/>
      <c r="DE4706" s="120"/>
      <c r="DF4706" s="120"/>
      <c r="DG4706" s="120"/>
      <c r="DH4706" s="120"/>
      <c r="DI4706" s="120"/>
      <c r="DJ4706" s="120"/>
      <c r="DK4706" s="120"/>
      <c r="DL4706" s="120"/>
      <c r="DM4706" s="120"/>
      <c r="DN4706" s="120"/>
    </row>
    <row r="4707" spans="1:118" s="119" customFormat="1">
      <c r="A4707" s="228"/>
      <c r="B4707" s="527"/>
      <c r="C4707" s="530"/>
      <c r="D4707" s="237"/>
      <c r="E4707" s="237"/>
      <c r="F4707" s="243"/>
      <c r="G4707" s="122">
        <v>2</v>
      </c>
      <c r="H4707" s="84"/>
      <c r="I4707" s="84">
        <v>10.5</v>
      </c>
      <c r="J4707" s="84"/>
      <c r="K4707" s="84"/>
      <c r="L4707" s="83"/>
      <c r="M4707" s="84"/>
      <c r="N4707" s="84"/>
      <c r="O4707" s="84">
        <v>8</v>
      </c>
      <c r="P4707" s="84"/>
      <c r="Q4707" s="84"/>
      <c r="R4707" s="84"/>
      <c r="S4707" s="84"/>
      <c r="T4707" s="84"/>
      <c r="U4707" s="84"/>
      <c r="V4707" s="84"/>
      <c r="W4707" s="84">
        <v>0.5</v>
      </c>
      <c r="X4707" s="84"/>
      <c r="Y4707" s="84">
        <v>0.5</v>
      </c>
      <c r="Z4707" s="84">
        <v>0.5</v>
      </c>
      <c r="AA4707" s="84"/>
      <c r="AB4707" s="84"/>
      <c r="AC4707" s="80"/>
      <c r="AD4707" s="80"/>
      <c r="AE4707" s="80"/>
      <c r="AF4707" s="80"/>
      <c r="AG4707" s="80"/>
      <c r="AH4707" s="80"/>
      <c r="AI4707" s="80"/>
      <c r="AJ4707" s="80"/>
      <c r="AK4707" s="80"/>
      <c r="AL4707" s="80"/>
      <c r="AM4707" s="240"/>
      <c r="AN4707" s="240"/>
      <c r="AO4707" s="240"/>
      <c r="AP4707" s="240"/>
      <c r="AQ4707" s="240"/>
      <c r="AR4707" s="240"/>
      <c r="AS4707" s="240"/>
      <c r="AT4707" s="256"/>
      <c r="AU4707" s="256"/>
      <c r="AV4707" s="259"/>
      <c r="AW4707" s="259"/>
      <c r="AX4707" s="256"/>
      <c r="AY4707" s="256"/>
      <c r="AZ4707" s="256"/>
      <c r="BA4707" s="256"/>
      <c r="BB4707" s="256"/>
      <c r="BC4707" s="256"/>
      <c r="BD4707" s="256"/>
      <c r="BE4707" s="256"/>
      <c r="BF4707" s="256"/>
      <c r="BG4707" s="256"/>
      <c r="BH4707" s="256"/>
      <c r="BI4707" s="256"/>
      <c r="BJ4707" s="256"/>
      <c r="BK4707" s="256"/>
      <c r="BL4707" s="262"/>
      <c r="BM4707" s="262"/>
      <c r="BN4707" s="262"/>
      <c r="BO4707" s="262"/>
      <c r="BP4707" s="262"/>
      <c r="BQ4707" s="262"/>
      <c r="BR4707" s="270"/>
      <c r="BS4707" s="270"/>
      <c r="BT4707" s="270"/>
      <c r="BU4707" s="270"/>
      <c r="BV4707" s="270"/>
      <c r="BW4707" s="270"/>
      <c r="BX4707" s="256"/>
      <c r="BY4707" s="256"/>
      <c r="BZ4707" s="256"/>
      <c r="CA4707" s="267"/>
      <c r="CB4707" s="267"/>
      <c r="CC4707" s="274"/>
      <c r="CD4707" s="267"/>
      <c r="CE4707" s="267"/>
      <c r="CF4707" s="267"/>
      <c r="CG4707" s="267"/>
      <c r="CH4707" s="267"/>
      <c r="CI4707" s="267"/>
      <c r="CJ4707" s="267"/>
      <c r="CK4707" s="267"/>
      <c r="CL4707" s="265"/>
      <c r="CM4707" s="272"/>
      <c r="CN4707" s="264"/>
      <c r="CO4707" s="177"/>
      <c r="CP4707" s="226"/>
      <c r="CQ4707" s="226"/>
      <c r="CR4707" s="226"/>
      <c r="CS4707" s="178"/>
      <c r="CT4707" s="178"/>
      <c r="CU4707" s="178"/>
      <c r="CV4707" s="178"/>
      <c r="CW4707" s="178"/>
      <c r="CX4707" s="178"/>
      <c r="CY4707" s="178"/>
      <c r="CZ4707" s="178"/>
      <c r="DA4707" s="178"/>
      <c r="DB4707" s="120"/>
      <c r="DC4707" s="120"/>
      <c r="DD4707" s="120"/>
      <c r="DE4707" s="120"/>
      <c r="DF4707" s="120"/>
      <c r="DG4707" s="120"/>
      <c r="DH4707" s="120"/>
      <c r="DI4707" s="120"/>
      <c r="DJ4707" s="120"/>
      <c r="DK4707" s="120"/>
      <c r="DL4707" s="120"/>
      <c r="DM4707" s="120"/>
      <c r="DN4707" s="120"/>
    </row>
    <row r="4708" spans="1:118" s="119" customFormat="1">
      <c r="A4708" s="228"/>
      <c r="B4708" s="527"/>
      <c r="C4708" s="530"/>
      <c r="D4708" s="237"/>
      <c r="E4708" s="237"/>
      <c r="F4708" s="243"/>
      <c r="G4708" s="122">
        <v>2.1</v>
      </c>
      <c r="H4708" s="84"/>
      <c r="I4708" s="84"/>
      <c r="J4708" s="84"/>
      <c r="K4708" s="84"/>
      <c r="L4708" s="84"/>
      <c r="M4708" s="84"/>
      <c r="N4708" s="84"/>
      <c r="O4708" s="84"/>
      <c r="P4708" s="84"/>
      <c r="Q4708" s="84"/>
      <c r="R4708" s="84"/>
      <c r="S4708" s="84"/>
      <c r="T4708" s="84"/>
      <c r="U4708" s="84"/>
      <c r="V4708" s="84"/>
      <c r="W4708" s="84"/>
      <c r="X4708" s="84"/>
      <c r="Y4708" s="84"/>
      <c r="Z4708" s="84"/>
      <c r="AA4708" s="84"/>
      <c r="AB4708" s="84"/>
      <c r="AC4708" s="80"/>
      <c r="AD4708" s="80"/>
      <c r="AE4708" s="80"/>
      <c r="AF4708" s="80"/>
      <c r="AG4708" s="80"/>
      <c r="AH4708" s="80"/>
      <c r="AI4708" s="80"/>
      <c r="AJ4708" s="80"/>
      <c r="AK4708" s="80"/>
      <c r="AL4708" s="80"/>
      <c r="AM4708" s="240"/>
      <c r="AN4708" s="240"/>
      <c r="AO4708" s="240"/>
      <c r="AP4708" s="240"/>
      <c r="AQ4708" s="240"/>
      <c r="AR4708" s="240"/>
      <c r="AS4708" s="240"/>
      <c r="AT4708" s="256"/>
      <c r="AU4708" s="256"/>
      <c r="AV4708" s="259"/>
      <c r="AW4708" s="259"/>
      <c r="AX4708" s="256"/>
      <c r="AY4708" s="256"/>
      <c r="AZ4708" s="256"/>
      <c r="BA4708" s="256"/>
      <c r="BB4708" s="256"/>
      <c r="BC4708" s="256"/>
      <c r="BD4708" s="256"/>
      <c r="BE4708" s="256"/>
      <c r="BF4708" s="256"/>
      <c r="BG4708" s="256"/>
      <c r="BH4708" s="256"/>
      <c r="BI4708" s="256"/>
      <c r="BJ4708" s="256"/>
      <c r="BK4708" s="256"/>
      <c r="BL4708" s="262"/>
      <c r="BM4708" s="262"/>
      <c r="BN4708" s="262"/>
      <c r="BO4708" s="262"/>
      <c r="BP4708" s="262"/>
      <c r="BQ4708" s="262"/>
      <c r="BR4708" s="270"/>
      <c r="BS4708" s="270"/>
      <c r="BT4708" s="270"/>
      <c r="BU4708" s="270"/>
      <c r="BV4708" s="270"/>
      <c r="BW4708" s="270"/>
      <c r="BX4708" s="256"/>
      <c r="BY4708" s="256"/>
      <c r="BZ4708" s="256"/>
      <c r="CA4708" s="267"/>
      <c r="CB4708" s="267"/>
      <c r="CC4708" s="274"/>
      <c r="CD4708" s="267"/>
      <c r="CE4708" s="267"/>
      <c r="CF4708" s="267"/>
      <c r="CG4708" s="267"/>
      <c r="CH4708" s="267"/>
      <c r="CI4708" s="267"/>
      <c r="CJ4708" s="267"/>
      <c r="CK4708" s="267"/>
      <c r="CL4708" s="265"/>
      <c r="CM4708" s="272"/>
      <c r="CN4708" s="264"/>
      <c r="CO4708" s="177"/>
      <c r="CP4708" s="226"/>
      <c r="CQ4708" s="226"/>
      <c r="CR4708" s="226"/>
      <c r="CS4708" s="178"/>
      <c r="CT4708" s="178"/>
      <c r="CU4708" s="178"/>
      <c r="CV4708" s="178"/>
      <c r="CW4708" s="178"/>
      <c r="CX4708" s="178"/>
      <c r="CY4708" s="178"/>
      <c r="CZ4708" s="178"/>
      <c r="DA4708" s="178"/>
      <c r="DB4708" s="120"/>
      <c r="DC4708" s="120"/>
      <c r="DD4708" s="120"/>
      <c r="DE4708" s="120"/>
      <c r="DF4708" s="120"/>
      <c r="DG4708" s="120"/>
      <c r="DH4708" s="120"/>
      <c r="DI4708" s="120"/>
      <c r="DJ4708" s="120"/>
      <c r="DK4708" s="120"/>
      <c r="DL4708" s="120"/>
      <c r="DM4708" s="120"/>
      <c r="DN4708" s="120"/>
    </row>
    <row r="4709" spans="1:118" s="119" customFormat="1">
      <c r="A4709" s="228"/>
      <c r="B4709" s="527"/>
      <c r="C4709" s="530"/>
      <c r="D4709" s="237"/>
      <c r="E4709" s="237"/>
      <c r="F4709" s="243"/>
      <c r="G4709" s="122">
        <v>2.7</v>
      </c>
      <c r="H4709" s="84"/>
      <c r="I4709" s="84"/>
      <c r="J4709" s="84"/>
      <c r="K4709" s="84"/>
      <c r="L4709" s="84"/>
      <c r="M4709" s="84"/>
      <c r="N4709" s="84"/>
      <c r="O4709" s="84"/>
      <c r="P4709" s="84"/>
      <c r="Q4709" s="84"/>
      <c r="R4709" s="84"/>
      <c r="S4709" s="84"/>
      <c r="T4709" s="84"/>
      <c r="U4709" s="84"/>
      <c r="V4709" s="84"/>
      <c r="W4709" s="84"/>
      <c r="X4709" s="84"/>
      <c r="Y4709" s="84"/>
      <c r="Z4709" s="84"/>
      <c r="AA4709" s="84"/>
      <c r="AB4709" s="84"/>
      <c r="AC4709" s="80"/>
      <c r="AD4709" s="80"/>
      <c r="AE4709" s="80"/>
      <c r="AF4709" s="80"/>
      <c r="AG4709" s="80"/>
      <c r="AH4709" s="80"/>
      <c r="AI4709" s="80"/>
      <c r="AJ4709" s="80"/>
      <c r="AK4709" s="80"/>
      <c r="AL4709" s="80"/>
      <c r="AM4709" s="240"/>
      <c r="AN4709" s="240"/>
      <c r="AO4709" s="240"/>
      <c r="AP4709" s="240"/>
      <c r="AQ4709" s="240"/>
      <c r="AR4709" s="240"/>
      <c r="AS4709" s="240"/>
      <c r="AT4709" s="256"/>
      <c r="AU4709" s="256"/>
      <c r="AV4709" s="259"/>
      <c r="AW4709" s="259"/>
      <c r="AX4709" s="256"/>
      <c r="AY4709" s="256"/>
      <c r="AZ4709" s="256"/>
      <c r="BA4709" s="256"/>
      <c r="BB4709" s="256"/>
      <c r="BC4709" s="256"/>
      <c r="BD4709" s="256"/>
      <c r="BE4709" s="256"/>
      <c r="BF4709" s="256"/>
      <c r="BG4709" s="256"/>
      <c r="BH4709" s="256"/>
      <c r="BI4709" s="256"/>
      <c r="BJ4709" s="256"/>
      <c r="BK4709" s="256"/>
      <c r="BL4709" s="262"/>
      <c r="BM4709" s="262"/>
      <c r="BN4709" s="262"/>
      <c r="BO4709" s="262"/>
      <c r="BP4709" s="262"/>
      <c r="BQ4709" s="262"/>
      <c r="BR4709" s="270"/>
      <c r="BS4709" s="270"/>
      <c r="BT4709" s="270"/>
      <c r="BU4709" s="270"/>
      <c r="BV4709" s="270"/>
      <c r="BW4709" s="270"/>
      <c r="BX4709" s="256"/>
      <c r="BY4709" s="256"/>
      <c r="BZ4709" s="256"/>
      <c r="CA4709" s="267"/>
      <c r="CB4709" s="267"/>
      <c r="CC4709" s="274"/>
      <c r="CD4709" s="267"/>
      <c r="CE4709" s="267"/>
      <c r="CF4709" s="267"/>
      <c r="CG4709" s="267"/>
      <c r="CH4709" s="267"/>
      <c r="CI4709" s="267"/>
      <c r="CJ4709" s="267"/>
      <c r="CK4709" s="267"/>
      <c r="CL4709" s="265"/>
      <c r="CM4709" s="272"/>
      <c r="CN4709" s="264"/>
      <c r="CO4709" s="177"/>
      <c r="CP4709" s="226"/>
      <c r="CQ4709" s="226"/>
      <c r="CR4709" s="226"/>
      <c r="CS4709" s="178"/>
      <c r="CT4709" s="178"/>
      <c r="CU4709" s="178"/>
      <c r="CV4709" s="178"/>
      <c r="CW4709" s="178"/>
      <c r="CX4709" s="178"/>
      <c r="CY4709" s="178"/>
      <c r="CZ4709" s="178"/>
      <c r="DA4709" s="178"/>
      <c r="DB4709" s="120"/>
      <c r="DC4709" s="120"/>
      <c r="DD4709" s="120"/>
      <c r="DE4709" s="120"/>
      <c r="DF4709" s="120"/>
      <c r="DG4709" s="120"/>
      <c r="DH4709" s="120"/>
      <c r="DI4709" s="120"/>
      <c r="DJ4709" s="120"/>
      <c r="DK4709" s="120"/>
      <c r="DL4709" s="120"/>
      <c r="DM4709" s="120"/>
      <c r="DN4709" s="120"/>
    </row>
    <row r="4710" spans="1:118" s="119" customFormat="1">
      <c r="A4710" s="228"/>
      <c r="B4710" s="527"/>
      <c r="C4710" s="530"/>
      <c r="D4710" s="237"/>
      <c r="E4710" s="237"/>
      <c r="F4710" s="243"/>
      <c r="G4710" s="122">
        <v>3</v>
      </c>
      <c r="H4710" s="84"/>
      <c r="I4710" s="84"/>
      <c r="J4710" s="84"/>
      <c r="K4710" s="84"/>
      <c r="L4710" s="84"/>
      <c r="M4710" s="84"/>
      <c r="N4710" s="84"/>
      <c r="O4710" s="84"/>
      <c r="P4710" s="84"/>
      <c r="Q4710" s="84"/>
      <c r="R4710" s="84"/>
      <c r="S4710" s="84"/>
      <c r="T4710" s="84"/>
      <c r="U4710" s="84"/>
      <c r="V4710" s="84"/>
      <c r="W4710" s="84"/>
      <c r="X4710" s="84"/>
      <c r="Y4710" s="84"/>
      <c r="Z4710" s="84"/>
      <c r="AA4710" s="84"/>
      <c r="AB4710" s="84"/>
      <c r="AC4710" s="80"/>
      <c r="AD4710" s="80"/>
      <c r="AE4710" s="80"/>
      <c r="AF4710" s="80"/>
      <c r="AG4710" s="80"/>
      <c r="AH4710" s="80"/>
      <c r="AI4710" s="80"/>
      <c r="AJ4710" s="80"/>
      <c r="AK4710" s="80"/>
      <c r="AL4710" s="80"/>
      <c r="AM4710" s="240"/>
      <c r="AN4710" s="240"/>
      <c r="AO4710" s="240"/>
      <c r="AP4710" s="240"/>
      <c r="AQ4710" s="240"/>
      <c r="AR4710" s="240"/>
      <c r="AS4710" s="240"/>
      <c r="AT4710" s="256"/>
      <c r="AU4710" s="256"/>
      <c r="AV4710" s="259"/>
      <c r="AW4710" s="259"/>
      <c r="AX4710" s="256"/>
      <c r="AY4710" s="256"/>
      <c r="AZ4710" s="256"/>
      <c r="BA4710" s="256"/>
      <c r="BB4710" s="256"/>
      <c r="BC4710" s="256"/>
      <c r="BD4710" s="256"/>
      <c r="BE4710" s="256"/>
      <c r="BF4710" s="256"/>
      <c r="BG4710" s="256"/>
      <c r="BH4710" s="256"/>
      <c r="BI4710" s="256"/>
      <c r="BJ4710" s="256"/>
      <c r="BK4710" s="256"/>
      <c r="BL4710" s="262"/>
      <c r="BM4710" s="262"/>
      <c r="BN4710" s="262"/>
      <c r="BO4710" s="262"/>
      <c r="BP4710" s="262"/>
      <c r="BQ4710" s="262"/>
      <c r="BR4710" s="270"/>
      <c r="BS4710" s="270"/>
      <c r="BT4710" s="270"/>
      <c r="BU4710" s="270"/>
      <c r="BV4710" s="270"/>
      <c r="BW4710" s="270"/>
      <c r="BX4710" s="256"/>
      <c r="BY4710" s="256"/>
      <c r="BZ4710" s="256"/>
      <c r="CA4710" s="267"/>
      <c r="CB4710" s="267"/>
      <c r="CC4710" s="274"/>
      <c r="CD4710" s="267"/>
      <c r="CE4710" s="267"/>
      <c r="CF4710" s="267"/>
      <c r="CG4710" s="267"/>
      <c r="CH4710" s="267"/>
      <c r="CI4710" s="267"/>
      <c r="CJ4710" s="267"/>
      <c r="CK4710" s="267"/>
      <c r="CL4710" s="265"/>
      <c r="CM4710" s="272"/>
      <c r="CN4710" s="264"/>
      <c r="CO4710" s="177"/>
      <c r="CP4710" s="226"/>
      <c r="CQ4710" s="226"/>
      <c r="CR4710" s="226"/>
      <c r="CS4710" s="178"/>
      <c r="CT4710" s="178"/>
      <c r="CU4710" s="178"/>
      <c r="CV4710" s="178"/>
      <c r="CW4710" s="178"/>
      <c r="CX4710" s="178"/>
      <c r="CY4710" s="178"/>
      <c r="CZ4710" s="178"/>
      <c r="DA4710" s="178"/>
      <c r="DB4710" s="120"/>
      <c r="DC4710" s="120"/>
      <c r="DD4710" s="120"/>
      <c r="DE4710" s="120"/>
      <c r="DF4710" s="120"/>
      <c r="DG4710" s="120"/>
      <c r="DH4710" s="120"/>
      <c r="DI4710" s="120"/>
      <c r="DJ4710" s="120"/>
      <c r="DK4710" s="120"/>
      <c r="DL4710" s="120"/>
      <c r="DM4710" s="120"/>
      <c r="DN4710" s="120"/>
    </row>
    <row r="4711" spans="1:118" s="119" customFormat="1">
      <c r="A4711" s="228"/>
      <c r="B4711" s="527"/>
      <c r="C4711" s="530"/>
      <c r="D4711" s="237"/>
      <c r="E4711" s="237"/>
      <c r="F4711" s="244"/>
      <c r="G4711" s="123">
        <v>3.9</v>
      </c>
      <c r="H4711" s="85"/>
      <c r="I4711" s="85"/>
      <c r="J4711" s="85"/>
      <c r="K4711" s="85"/>
      <c r="L4711" s="85"/>
      <c r="M4711" s="85"/>
      <c r="N4711" s="85"/>
      <c r="O4711" s="85"/>
      <c r="P4711" s="85"/>
      <c r="Q4711" s="85"/>
      <c r="R4711" s="85"/>
      <c r="S4711" s="85"/>
      <c r="T4711" s="85"/>
      <c r="U4711" s="85"/>
      <c r="V4711" s="85"/>
      <c r="W4711" s="85"/>
      <c r="X4711" s="85"/>
      <c r="Y4711" s="85"/>
      <c r="Z4711" s="85"/>
      <c r="AA4711" s="85"/>
      <c r="AB4711" s="85"/>
      <c r="AC4711" s="81"/>
      <c r="AD4711" s="81"/>
      <c r="AE4711" s="81"/>
      <c r="AF4711" s="81"/>
      <c r="AG4711" s="81"/>
      <c r="AH4711" s="81"/>
      <c r="AI4711" s="81"/>
      <c r="AJ4711" s="81"/>
      <c r="AK4711" s="81"/>
      <c r="AL4711" s="81"/>
      <c r="AM4711" s="240"/>
      <c r="AN4711" s="240"/>
      <c r="AO4711" s="240"/>
      <c r="AP4711" s="240"/>
      <c r="AQ4711" s="240"/>
      <c r="AR4711" s="240"/>
      <c r="AS4711" s="240"/>
      <c r="AT4711" s="256"/>
      <c r="AU4711" s="256"/>
      <c r="AV4711" s="259"/>
      <c r="AW4711" s="259"/>
      <c r="AX4711" s="256"/>
      <c r="AY4711" s="256"/>
      <c r="AZ4711" s="256"/>
      <c r="BA4711" s="256"/>
      <c r="BB4711" s="256"/>
      <c r="BC4711" s="256"/>
      <c r="BD4711" s="256"/>
      <c r="BE4711" s="256"/>
      <c r="BF4711" s="256"/>
      <c r="BG4711" s="256"/>
      <c r="BH4711" s="256"/>
      <c r="BI4711" s="256"/>
      <c r="BJ4711" s="256"/>
      <c r="BK4711" s="256"/>
      <c r="BL4711" s="262"/>
      <c r="BM4711" s="262"/>
      <c r="BN4711" s="262"/>
      <c r="BO4711" s="262"/>
      <c r="BP4711" s="262"/>
      <c r="BQ4711" s="262"/>
      <c r="BR4711" s="270"/>
      <c r="BS4711" s="270"/>
      <c r="BT4711" s="270"/>
      <c r="BU4711" s="270"/>
      <c r="BV4711" s="270"/>
      <c r="BW4711" s="270"/>
      <c r="BX4711" s="256"/>
      <c r="BY4711" s="256"/>
      <c r="BZ4711" s="256"/>
      <c r="CA4711" s="267"/>
      <c r="CB4711" s="267"/>
      <c r="CC4711" s="274"/>
      <c r="CD4711" s="267"/>
      <c r="CE4711" s="267"/>
      <c r="CF4711" s="267"/>
      <c r="CG4711" s="267"/>
      <c r="CH4711" s="267"/>
      <c r="CI4711" s="267"/>
      <c r="CJ4711" s="267"/>
      <c r="CK4711" s="267"/>
      <c r="CL4711" s="265"/>
      <c r="CM4711" s="272"/>
      <c r="CN4711" s="264"/>
      <c r="CO4711" s="177"/>
      <c r="CP4711" s="226"/>
      <c r="CQ4711" s="226"/>
      <c r="CR4711" s="226"/>
      <c r="CS4711" s="178"/>
      <c r="CT4711" s="178"/>
      <c r="CU4711" s="178"/>
      <c r="CV4711" s="178"/>
      <c r="CW4711" s="178"/>
      <c r="CX4711" s="178"/>
      <c r="CY4711" s="178"/>
      <c r="CZ4711" s="178"/>
      <c r="DA4711" s="178"/>
      <c r="DB4711" s="120"/>
      <c r="DC4711" s="120"/>
      <c r="DD4711" s="120"/>
      <c r="DE4711" s="120"/>
      <c r="DF4711" s="120"/>
      <c r="DG4711" s="120"/>
      <c r="DH4711" s="120"/>
      <c r="DI4711" s="120"/>
      <c r="DJ4711" s="120"/>
      <c r="DK4711" s="120"/>
      <c r="DL4711" s="120"/>
      <c r="DM4711" s="120"/>
      <c r="DN4711" s="120"/>
    </row>
    <row r="4712" spans="1:118" s="119" customFormat="1">
      <c r="A4712" s="229"/>
      <c r="B4712" s="528"/>
      <c r="C4712" s="531"/>
      <c r="D4712" s="238"/>
      <c r="E4712" s="238"/>
      <c r="F4712" s="245" t="s">
        <v>83</v>
      </c>
      <c r="G4712" s="246"/>
      <c r="H4712" s="82"/>
      <c r="I4712" s="82"/>
      <c r="J4712" s="82"/>
      <c r="K4712" s="82"/>
      <c r="L4712" s="82"/>
      <c r="M4712" s="82"/>
      <c r="N4712" s="82"/>
      <c r="O4712" s="82"/>
      <c r="P4712" s="82"/>
      <c r="Q4712" s="82"/>
      <c r="R4712" s="82"/>
      <c r="S4712" s="82"/>
      <c r="T4712" s="82"/>
      <c r="U4712" s="82"/>
      <c r="V4712" s="82"/>
      <c r="W4712" s="82"/>
      <c r="X4712" s="82"/>
      <c r="Y4712" s="82"/>
      <c r="Z4712" s="82"/>
      <c r="AA4712" s="82"/>
      <c r="AB4712" s="82"/>
      <c r="AC4712" s="35"/>
      <c r="AD4712" s="35"/>
      <c r="AE4712" s="35"/>
      <c r="AF4712" s="35"/>
      <c r="AG4712" s="35"/>
      <c r="AH4712" s="35"/>
      <c r="AI4712" s="35"/>
      <c r="AJ4712" s="35"/>
      <c r="AK4712" s="35"/>
      <c r="AL4712" s="35"/>
      <c r="AM4712" s="241"/>
      <c r="AN4712" s="241"/>
      <c r="AO4712" s="241"/>
      <c r="AP4712" s="241"/>
      <c r="AQ4712" s="241"/>
      <c r="AR4712" s="241"/>
      <c r="AS4712" s="241"/>
      <c r="AT4712" s="257"/>
      <c r="AU4712" s="257"/>
      <c r="AV4712" s="260"/>
      <c r="AW4712" s="260"/>
      <c r="AX4712" s="257"/>
      <c r="AY4712" s="257"/>
      <c r="AZ4712" s="257"/>
      <c r="BA4712" s="257"/>
      <c r="BB4712" s="257"/>
      <c r="BC4712" s="257"/>
      <c r="BD4712" s="257"/>
      <c r="BE4712" s="257"/>
      <c r="BF4712" s="257"/>
      <c r="BG4712" s="257"/>
      <c r="BH4712" s="257"/>
      <c r="BI4712" s="257"/>
      <c r="BJ4712" s="257"/>
      <c r="BK4712" s="257"/>
      <c r="BL4712" s="263"/>
      <c r="BM4712" s="263"/>
      <c r="BN4712" s="263"/>
      <c r="BO4712" s="263"/>
      <c r="BP4712" s="263"/>
      <c r="BQ4712" s="263"/>
      <c r="BR4712" s="271"/>
      <c r="BS4712" s="271"/>
      <c r="BT4712" s="271"/>
      <c r="BU4712" s="271"/>
      <c r="BV4712" s="271"/>
      <c r="BW4712" s="271"/>
      <c r="BX4712" s="257"/>
      <c r="BY4712" s="257"/>
      <c r="BZ4712" s="257"/>
      <c r="CA4712" s="268"/>
      <c r="CB4712" s="268"/>
      <c r="CC4712" s="275"/>
      <c r="CD4712" s="268"/>
      <c r="CE4712" s="268"/>
      <c r="CF4712" s="268"/>
      <c r="CG4712" s="268"/>
      <c r="CH4712" s="268"/>
      <c r="CI4712" s="268"/>
      <c r="CJ4712" s="268"/>
      <c r="CK4712" s="268"/>
      <c r="CL4712" s="265"/>
      <c r="CM4712" s="272"/>
      <c r="CN4712" s="264"/>
      <c r="CO4712" s="177"/>
      <c r="CP4712" s="226"/>
      <c r="CQ4712" s="226"/>
      <c r="CR4712" s="226"/>
      <c r="CS4712" s="178"/>
      <c r="CT4712" s="178"/>
      <c r="CU4712" s="178"/>
      <c r="CV4712" s="178"/>
      <c r="CW4712" s="178"/>
      <c r="CX4712" s="178"/>
      <c r="CY4712" s="178"/>
      <c r="CZ4712" s="178"/>
      <c r="DA4712" s="178"/>
      <c r="DB4712" s="120"/>
      <c r="DC4712" s="120"/>
      <c r="DD4712" s="120"/>
      <c r="DE4712" s="120"/>
      <c r="DF4712" s="120"/>
      <c r="DG4712" s="120"/>
      <c r="DH4712" s="120"/>
      <c r="DI4712" s="120"/>
      <c r="DJ4712" s="120"/>
      <c r="DK4712" s="120"/>
      <c r="DL4712" s="120"/>
      <c r="DM4712" s="120"/>
      <c r="DN4712" s="120"/>
    </row>
    <row r="4713" spans="1:118" s="119" customFormat="1" ht="14.25" customHeight="1">
      <c r="A4713" s="227">
        <f t="shared" si="1416"/>
        <v>584</v>
      </c>
      <c r="B4713" s="335" t="s">
        <v>558</v>
      </c>
      <c r="C4713" s="233" t="s">
        <v>561</v>
      </c>
      <c r="D4713" s="236">
        <v>44004</v>
      </c>
      <c r="E4713" s="236" t="s">
        <v>506</v>
      </c>
      <c r="F4713" s="253" t="s">
        <v>80</v>
      </c>
      <c r="G4713" s="254"/>
      <c r="H4713" s="82" t="s">
        <v>69</v>
      </c>
      <c r="I4713" s="82"/>
      <c r="J4713" s="82" t="s">
        <v>61</v>
      </c>
      <c r="K4713" s="82" t="s">
        <v>61</v>
      </c>
      <c r="L4713" s="82" t="s">
        <v>61</v>
      </c>
      <c r="M4713" s="82" t="s">
        <v>61</v>
      </c>
      <c r="N4713" s="82" t="s">
        <v>61</v>
      </c>
      <c r="O4713" s="82" t="s">
        <v>973</v>
      </c>
      <c r="P4713" s="82" t="s">
        <v>61</v>
      </c>
      <c r="Q4713" s="82" t="s">
        <v>61</v>
      </c>
      <c r="R4713" s="82" t="s">
        <v>61</v>
      </c>
      <c r="S4713" s="82" t="s">
        <v>61</v>
      </c>
      <c r="T4713" s="82" t="s">
        <v>61</v>
      </c>
      <c r="U4713" s="82" t="s">
        <v>67</v>
      </c>
      <c r="V4713" s="82"/>
      <c r="W4713" s="82" t="s">
        <v>60</v>
      </c>
      <c r="X4713" s="82" t="s">
        <v>60</v>
      </c>
      <c r="Y4713" s="82" t="s">
        <v>60</v>
      </c>
      <c r="Z4713" s="82" t="s">
        <v>60</v>
      </c>
      <c r="AA4713" s="82" t="s">
        <v>60</v>
      </c>
      <c r="AB4713" s="82" t="s">
        <v>60</v>
      </c>
      <c r="AC4713" s="82"/>
      <c r="AD4713" s="82" t="s">
        <v>60</v>
      </c>
      <c r="AE4713" s="82" t="s">
        <v>60</v>
      </c>
      <c r="AF4713" s="82" t="s">
        <v>60</v>
      </c>
      <c r="AG4713" s="82" t="s">
        <v>60</v>
      </c>
      <c r="AH4713" s="82" t="s">
        <v>60</v>
      </c>
      <c r="AI4713" s="82" t="s">
        <v>1471</v>
      </c>
      <c r="AJ4713" s="82"/>
      <c r="AK4713" s="82" t="s">
        <v>67</v>
      </c>
      <c r="AL4713" s="82" t="s">
        <v>61</v>
      </c>
      <c r="AM4713" s="239">
        <f>COUNTIF(H4713:AL4713,"PH")+COUNTIF(H4713:AL4713,"PH/L")+COUNTIF(H4713:AL4713,"PM")</f>
        <v>0</v>
      </c>
      <c r="AN4713" s="239">
        <f>COUNTIF(H4713:AL4713,"PD")+COUNTIF(H4713:AL4713,"PDD")+COUNTIF(H4713:AL4713,"P/DS")/2+COUNTIF(H4713:AL4713,"PMD")</f>
        <v>0</v>
      </c>
      <c r="AO4713" s="239">
        <f>COUNTIF(H4713:AL4713,"PN")+COUNTIF(H4713:AL4713,"P/NS")/2+COUNTIF(H4713:AL4713,"PH")+COUNTIF(H4713:AL4713,"PH/F")/2+COUNTIF(H4713:AL4713,"PH/L")/2+COUNTIF(H4713:AL4713,"PM")</f>
        <v>0</v>
      </c>
      <c r="AP4713" s="239">
        <f>COUNTIF(H4713:AL4713,"BH")+COUNTIF(H4713:AL4713,"AL/BL")+COUNTIF(H4713:AL4713,"UL/BL")+COUNTIF(H4713:AL4713,"BM")</f>
        <v>0</v>
      </c>
      <c r="AQ4713" s="239">
        <f>COUNTIF(H4713:AL4713,"DS")+COUNTIF(H4713:AL4713,"AL/DS")/2+COUNTIF(H4713:AL4713,"UL/DS")/2+COUNTIF(H4713:AL4713,"CT")+COUNTIF(H4713:AL4713,"MD")</f>
        <v>11.5</v>
      </c>
      <c r="AR4713" s="239">
        <f>COUNTIF(H4713:AL4713,"NS")+COUNTIF(H4713:AL4713,"AL/NS")/2+COUNTIF(H4713:AL4713,"UL/NS")/2+COUNTIF(H4713:AL4713,"BH")+COUNTIF(H4713:AL4713,"AL/BF")/2+COUNTIF(H4713:AL4713,"AL/BL")/2+COUNTIF(H4713:AL4713,"UL/BL")/2+COUNTIF(H4713:AL4713,"UL/BF")/2+COUNTIF(H4713:AL4713,"BM")</f>
        <v>11</v>
      </c>
      <c r="AS4713" s="239">
        <f>COUNTIF(H4713:AL4713,"AL")+COUNTIF(H4713:AL4713,"AL/DS")/2+COUNTIF(H4713:AL4713,"AL/NS")/2+COUNTIF(H4713:AL4713,"NH")+COUNTIF(H4713:AL4713,"SL")+COUNTIF(H4713:AL4713,"NHD")+COUNTIF(H4713:AL4713,"B")+COUNTIF(H4713:AL4713,"HL")+COUNTIF(H4713:AL4713,"AL/BF")/2+COUNTIF(H4713:AL4713,"AL/BL")/2</f>
        <v>3</v>
      </c>
      <c r="AT4713" s="255">
        <f>COUNTIF(H4713:AL4713,"PD")+COUNTIF(H4713:AL4713,"PN")+COUNTIF(H4713:AL4713,"P/DS")/2+COUNTIF(H4713:AL4713,"P/NS")/2+COUNTIF(H4713:AL4713,"DS")+COUNTIF(H4713:AL4713,"NS")+COUNTIF(H4713:AL4713,"AL")+COUNTIF(H4713:AL4713,"AL/DS")+COUNTIF(H4713:AL4713,"AL/NS")+COUNTIF(H4713:AL4713,"NH")+COUNTIF(H4713:AL4713,"SL")+COUNTIF(H4713:AL4713,"UL/DS")/2+COUNTIF(H4713:AL4713,"UL/NS")/2+COUNTIF(H4713:AL4713,"CT")+COUNTIF(H4713:AL4713,"NHD")+COUNTIF(H4713:AL4713,"PDD")+COUNTIF(H4713:AL4713,"B")+COUNTIF(H4713:AL4713,"HL")+COUNTIF(H4713:AL4713,"PH")+COUNTIF(H4713:AL4713,"BH")+COUNTIF(H4713:AL4713,"AL/BF")+COUNTIF(H4713:AL4713,"AL/BL")+COUNTIF(H4713:AL4713,"UL/BF")/2+COUNTIF(H4713:AL4713,"UL/BL")/2+COUNTIF(H4713:AL4713,"PH/F")/2+COUNTIF(H4713:AL4713,"PH/L")/2+COUNTIF(H4713:AL4713,"MD")+COUNTIF(H4713:AL4713,"PMD")+COUNTIF(H4713:AL4713,"PM")+COUNTIF(H4713:AL4713,"BM")</f>
        <v>25.5</v>
      </c>
      <c r="AU4713" s="255">
        <f>COUNTIF(H4713:AL4713,"P/DS")/2+COUNTIF(H4713:AL4713,"P/NS")/2+COUNTIF(H4713:AL4713,"IL")+COUNTIF(H4713:AL4713,"NL")+COUNTIF(H4713:AL4713,"UL")+COUNTIF(H4713:AL4713,"UL/DS")/2+COUNTIF(H4713:AL4713,"UL/NS")/2+COUNTIF(H4713:AL4713,"KT")+COUNTIF(H4713:AL4713,"UL/BF")/2+COUNTIF(H4713:AL4713,"UL/BL")/2+COUNTIF(H4713:AL4713,"PH/F")/2+COUNTIF(H4713:AL4713,"PH/L")/2+COUNTIF(H4713:AL4713,"NB")</f>
        <v>0.5</v>
      </c>
      <c r="AV4713" s="258">
        <f>COUNTIF(H4713:AL4713,"PN")+COUNTIF(H4713:AL4713,"TVD")+COUNTIF(H4713:AL4713,"PH")+COUNTIF(H4713:AL4713,"PM")+COUNTIF(H4713:AL4713,"PDD")-COUNTIFS(H4713:AL4713,"PN",H4720:AL4720,"&gt;=3")-COUNTIFS(H4713:AL4713,"PM",H4720:AL4720,"&gt;=3")</f>
        <v>0</v>
      </c>
      <c r="AW4713" s="258">
        <f>COUNTIF(H4713:AL4713,"NS")+COUNTIF(H4713:AL4713,"D")+COUNTIF(H4713:AL4713,"BH")+COUNTIF(H4713:AL4713,"NHD")+COUNTIF(H4713:AL4713,"BM")-COUNTIFS(H4713:AL4713,"NS",H4720:AL4720,"&gt;=3")-COUNTIFS(H4713:AL4713,"BH",H4720:AL4720,"&gt;=3")-COUNTIFS(H4713:AL4713,"BM",H4720:AL4720,"&gt;=3")</f>
        <v>12</v>
      </c>
      <c r="AX4713" s="255">
        <f>COUNTIF(H4713:AL4713,"AL")+COUNTIF(H4713:AL4713,"AL/DS")/2+COUNTIF(H4713:AL4713,"AL/NS")/2+COUNTIF(H4713:AL4713,"AL/BF")+COUNTIF(H4713:AL4713,"AL/BL")/2</f>
        <v>2</v>
      </c>
      <c r="AY4713" s="255">
        <f>COUNTIF(H4713:AL4713,"SL")</f>
        <v>0</v>
      </c>
      <c r="AZ4713" s="255">
        <f>COUNTIF(H4713:AL4713,"NH")</f>
        <v>1</v>
      </c>
      <c r="BA4713" s="255">
        <f>COUNTIF(H4713:AL4713,"HL")</f>
        <v>0</v>
      </c>
      <c r="BB4713" s="255">
        <f>COUNTIF(G4713:AL4713,"P/DS")/2+COUNTIF(G4713:AL4713,"P/NS")/2+COUNTIF(G4713:AL4713,"UL")+COUNTIF(G4713:AL4713,"UL/DS")/2+COUNTIF(G4713:AL4713,"UL/NS")/2+COUNTIF(G4713:AL4713,"UL/BL")/2+COUNTIF(G4713:AL4713,"UL/BF")/2+COUNTIF(G4713:AL4713,"PH/F")/2+COUNTIF(G4713:AL4713,"PH/L")/2</f>
        <v>0.5</v>
      </c>
      <c r="BC4713" s="255">
        <f>COUNTIF(H4713:AL4713,"NB")</f>
        <v>0</v>
      </c>
      <c r="BD4713" s="255">
        <f>COUNTIF(H4713:AL4713,"NL")</f>
        <v>0</v>
      </c>
      <c r="BE4713" s="255">
        <f>COUNTIF(H4713:AL4713,"IL")</f>
        <v>0</v>
      </c>
      <c r="BF4713" s="255">
        <f>COUNTIF(H4713:AL4713,"KT")</f>
        <v>0</v>
      </c>
      <c r="BG4713" s="255">
        <f>COUNTIF(H4713:AL4713,"L70")</f>
        <v>0</v>
      </c>
      <c r="BH4713" s="255">
        <f>COUNTIF(H4713:AL4713,"MD")</f>
        <v>0</v>
      </c>
      <c r="BI4713" s="255">
        <f>COUNTIF(H4713:AL4713,"PMD")</f>
        <v>0</v>
      </c>
      <c r="BJ4713" s="255">
        <f>COUNTIF(H4713:AL4713,"PM")</f>
        <v>0</v>
      </c>
      <c r="BK4713" s="255">
        <f>COUNTIF(H4713:AL4713,"BM")</f>
        <v>0</v>
      </c>
      <c r="BL4713" s="261">
        <f>SUMIF(H4713:AL4713,"PD",H4714:AL4714)+SUMIF(H4713:AL4713,"PN",H4714:AL4714)+SUMIF(H4713:AL4713,"P/DS",H4714:AL4714)+SUMIF(H4713:AL4713,"PN/F",H4714:AL4714)+SUMIF(H4713:AL4713,"PN/L",H4714:AL4714)+SUMIF(H4713:AL4713,"TV",H4714:AL4714)+SUMIF(H4713:AL4713,"TVD",H4714:AL4714)+SUMIF(H4713:AL4713,"PDD",H4714:AL4714)</f>
        <v>0</v>
      </c>
      <c r="BM4713" s="261">
        <f>SUMIF(H4713:AL4713,"PD",H4715:AL4715)+SUMIF(H4713:AL4713,"PN",H4715:AL4715)+SUMIF(H4713:AL4713,"P/DS",H4715:AL4715)+SUMIF(H4713:AL4713,"PN/F",H4715:AL4715)+SUMIF(H4713:AL4713,"PN/L",H4715:AL4715)+SUMIF(H4713:AL4713,"TV",H4715:AL4715)+SUMIF(H4713:AL4713,"TVD",H4715:AL4715)+SUMIF(H4713:AL4713,"PDD",H4715:AL4715)+SUMIF(H4713:AL4713,"PMD",H4715:AL4715)</f>
        <v>0</v>
      </c>
      <c r="BN4713" s="261">
        <f>SUMIF(H4713:AL4713,"PD",H4716:AL4716)+SUMIF(H4713:AL4713,"PN",H4716:AL4716)+SUMIF(H4713:AL4713,"P/DS",H4716:AL4716)+SUMIF(H4713:AL4713,"PN/F",H4716:AL4716)+SUMIF(H4713:AL4713,"PN/L",H4716:AL4716)+SUMIF(H4713:AL4713,"TV",H4716:AL4716)+SUMIF(H4713:AL4713,"TVD",H4716:AL4716)</f>
        <v>0</v>
      </c>
      <c r="BO4713" s="261">
        <f>SUMIF(H4713:AL4713,"PD",H4717:AL4717)+SUMIF(H4713:AL4713,"PN",H4717:AL4717)+SUMIF(H4713:AL4713,"P/DS",H4717:AL4717)+SUMIF(H4713:AL4713,"PN/F",H4717:AL4717)+SUMIF(H4713:AL4713,"PN/L",H4717:AL4717)+SUMIF(H4713:AL4713,"TV",H4717:AL4717)+SUMIF(H4713:AL4713,"TVD",H4717:AL4717)</f>
        <v>0</v>
      </c>
      <c r="BP4713" s="261">
        <f>SUMIF(H4713:AL4713,"PD",H4718:AL4718)+SUMIF(H4713:AL4713,"PN",H4718:AL4718)+SUMIF(H4713:AL4713,"P/DS",H4718:AL4718)+SUMIF(H4713:AL4713,"PN/F",H4718:AL4718)+SUMIF(H4713:AL4713,"PN/L",H4718:AL4718)+SUMIF(H4713:AL4713,"TV",H4718:AL4718)+SUMIF(H4713:AL4713,"TVD",H4718:AL4718)+SUMIF(H4713:AL4713,"PDD",H4718:AL4718)+SUMIF(H4713:AL4713,"PH",H4718:AL4718)+SUMIF(H4713:AL4713,"PM",H4718:AL4718)</f>
        <v>0</v>
      </c>
      <c r="BQ4713" s="261">
        <f>SUMIF(H4713:AL4713,"PD",H4719:AL4719)+SUMIF(H4713:AL4713,"PN",H4719:AL4719)+SUMIF(H4713:AL4713,"P/DS",H4719:AL4719)+SUMIF(H4713:AL4713,"PN/F",H4719:AL4719)+SUMIF(H4713:AL4713,"PN/L",H4719:AL4719)+SUMIF(H4713:AL4713,"TV",H4719:AL4719)+SUMIF(H4713:AL4713,"TVD",H4719:AL4719)+SUMIF(H4713:AL4713,"PDD",H4719:AL4719)+SUMIF(H4713:AL4713,"PH",H4719:AL4719)+SUMIF(H4713:AL4713,"PM",H4719:AL4719)</f>
        <v>0</v>
      </c>
      <c r="BR4713" s="269">
        <f>SUM(H4714:AL4714)-BL4713</f>
        <v>28</v>
      </c>
      <c r="BS4713" s="269">
        <f>SUM(H4715:AL4715)-BM4713</f>
        <v>6.5</v>
      </c>
      <c r="BT4713" s="269">
        <f>SUM(H4716:AL4716)-BN4713</f>
        <v>0</v>
      </c>
      <c r="BU4713" s="269">
        <f>SUM(H4717:AL4717)-BO4713</f>
        <v>6</v>
      </c>
      <c r="BV4713" s="269">
        <f>SUM(H4718:AL4718)-BP4713</f>
        <v>0</v>
      </c>
      <c r="BW4713" s="269">
        <f>SUM(H4719:AL4719)-BQ4713</f>
        <v>0</v>
      </c>
      <c r="BX4713" s="255">
        <f>SUMIF(H4713:AL4713,"PD",H4720:AL4720)+SUMIF(H4713:AL4713,"PN",H4720:AL4720)+SUMIF(H4713:AL4713,"P/DS",H4720:AL4720)+SUMIF(H4713:AL4713,"PN/F",H4720:AL4720)+SUMIF(H4713:AL4713,"PN/L",H4720:AL4720)</f>
        <v>0</v>
      </c>
      <c r="BY4713" s="255">
        <f>SUM(H4720:AL4720)-BX4713</f>
        <v>0</v>
      </c>
      <c r="BZ4713" s="255">
        <f t="shared" ref="BZ4713" si="1427">+SUM(BL4713:BW4720)</f>
        <v>40.5</v>
      </c>
      <c r="CA4713" s="266">
        <f>(COUNTIFS(H4713:AL4713,"PD",H4714:AL4714,"&gt;=2"))*0.5-IF(CN4713="VP",COUNTIFS($H$16:$AL$16,"SAT",H4713:AL4713,"PD",H4714:AL4714,"&gt;=2"))*0.5</f>
        <v>0</v>
      </c>
      <c r="CB4713" s="266">
        <f>(COUNTIFS(H4713:AL4713,"PN",H4715:AL4715,"&gt;=0.5",H4714:AL4714,"&gt;=1.5"))*0.5+COUNTIFS(H4713:AL4713,"PDD",H4715:AL4715,"&gt;=0.5",H4714:AL4714,"&gt;=1.5")*0.5</f>
        <v>0</v>
      </c>
      <c r="CC4713" s="273">
        <f>(COUNTIFS(H4713:AL4713,"TV",H4715:AL4715,"&gt;=10"))*0.5+(COUNTIFS(H4713:AL4713,"PMD",H4715:AL4715,"&gt;=2"))*0.5</f>
        <v>0</v>
      </c>
      <c r="CD4713" s="266">
        <f>(COUNTIFS(H4713:AL4713,"TVD",H4717:AL4717,"&gt;=6.5",H4715:AL4715,"&gt;=3.5"))*0.5</f>
        <v>0</v>
      </c>
      <c r="CE4713" s="266">
        <f>(COUNTIFS(H4713:AL4713,"PD",H4718:AL4718,"&gt;=10"))*0.5</f>
        <v>0</v>
      </c>
      <c r="CF4713" s="266">
        <f>(COUNTIFS(H4713:AL4713,"PDD",H4718:AL4718,"&gt;=3.5",H4719:AL4719,"&gt;=6.5")+COUNTIFS(H4713:AL4713,"PH",H4719:AL4719,"&gt;=0.5",H4718:AL4718,"&gt;=1.5")+COUNTIFS(H4713:AL4713,"PM",H4719:AL4719,"&gt;=0.5",H4718:AL4718,"&gt;=1.5"))*0.5</f>
        <v>0</v>
      </c>
      <c r="CG4713" s="266">
        <f>(COUNTIFS(H4713:AL4713,"DS",H4714:AL4714,"&gt;=2")+COUNTIFS(H4713:AL4713,"AL/DS",H4714:AL4714,"&gt;=2"))*0.5-IF(CN4713="VP",COUNTIFS($H$16:$AL$16,"SAT",H4713:AL4713,"DS",H4714:AL4714,"&gt;=2"))*0.5</f>
        <v>2</v>
      </c>
      <c r="CH4713" s="266">
        <f>(COUNTIFS(H4713:AL4713,"NS",H4715:AL4715,"&gt;=0.5",H4714:AL4714,"&gt;=1.5")+COUNTIFS(H4713:AL4713,"AL/NS",H4715:AL4715,"&gt;=0.5",H4714:AL4714,"&gt;=1.5")+COUNTIFS(H4713:AL4713,"NHD",H4715:AL4715,"&gt;=4.5",H4718:AL4718,"&gt;=2",H4714:AL4714,"&gt;=1.5"))*0.5</f>
        <v>4.5</v>
      </c>
      <c r="CI4713" s="266">
        <f>(COUNTIF(H4715:AL4715,"&gt;=10")+COUNTIFS(H4713:AL4713,"MD",H4715:AL4715,"&gt;=2")-COUNTIFS(H4713:AL4713,"TV",H4715:AL4715,"&gt;=10"))*0.5</f>
        <v>0</v>
      </c>
      <c r="CJ4713" s="266">
        <f>(COUNTIFS(H4713:AL4713,"D",H4717:AL4717,"&gt;=6.5",H4715:AL4715,"&gt;=3.5"))*0.5</f>
        <v>0</v>
      </c>
      <c r="CK4713" s="266">
        <f>(COUNTIF(H4718:AL4718,"&gt;=10")-COUNTIFS(H4713:AL4713,"PD",H4718:AL4718,"&gt;=10"))*0.5</f>
        <v>0</v>
      </c>
      <c r="CL4713" s="265">
        <f>(COUNTIFS(H4713:AL4713,"NHD",H4718:AL4718,"&gt;=3.5",H4719:AL4719,"&gt;=6.5")+COUNTIFS(H4713:AL4713,"BH",H4718:AL4718,"&gt;=1.5",H4719:AL4719,"&gt;=0.5")+COUNTIFS(H4713:AL4713,"BM",H4718:AL4718,"&gt;=1.5",H4719:AL4719,"&gt;=0.5")+COUNTIFS(H4713:AL4713,"D",H4718:AL4718,"&gt;=1.5",H4719:AL4719,"&gt;=0.5"))*0.5</f>
        <v>0</v>
      </c>
      <c r="CM4713" s="272"/>
      <c r="CN4713" s="264" t="s">
        <v>723</v>
      </c>
      <c r="CO4713" s="177">
        <f t="shared" ref="CO4713" si="1428">+AM4713+AN4713+AO4713+AP4713+AQ4713+AR4713+AS4713+AU4713+BG4713</f>
        <v>26</v>
      </c>
      <c r="CP4713" s="225">
        <f>+SUM(I4714:I4719)-I4720</f>
        <v>0</v>
      </c>
      <c r="CQ4713" s="225">
        <f>+SUM(J4714:J4719)-J4720</f>
        <v>2.5</v>
      </c>
      <c r="CR4713" s="225">
        <f>+SUM(K4714:K4719)-K4720</f>
        <v>2.5</v>
      </c>
      <c r="CS4713" s="178"/>
      <c r="CT4713" s="178"/>
      <c r="CU4713" s="178"/>
      <c r="CV4713" s="178"/>
      <c r="CW4713" s="178"/>
      <c r="CX4713" s="178"/>
      <c r="CY4713" s="178"/>
      <c r="CZ4713" s="178"/>
      <c r="DA4713" s="178"/>
      <c r="DB4713" s="120"/>
      <c r="DC4713" s="120"/>
      <c r="DD4713" s="120"/>
      <c r="DE4713" s="120"/>
      <c r="DF4713" s="120"/>
      <c r="DG4713" s="120"/>
      <c r="DH4713" s="120"/>
      <c r="DI4713" s="120"/>
      <c r="DJ4713" s="120"/>
      <c r="DK4713" s="120"/>
      <c r="DL4713" s="120"/>
      <c r="DM4713" s="120"/>
      <c r="DN4713" s="120"/>
    </row>
    <row r="4714" spans="1:118" s="119" customFormat="1" ht="14.25" customHeight="1">
      <c r="A4714" s="228"/>
      <c r="B4714" s="336"/>
      <c r="C4714" s="234"/>
      <c r="D4714" s="237"/>
      <c r="E4714" s="237"/>
      <c r="F4714" s="242" t="s">
        <v>82</v>
      </c>
      <c r="G4714" s="121">
        <v>1.5</v>
      </c>
      <c r="H4714" s="83"/>
      <c r="I4714" s="83"/>
      <c r="J4714" s="83">
        <v>2</v>
      </c>
      <c r="K4714" s="83">
        <v>2</v>
      </c>
      <c r="L4714" s="83">
        <v>2</v>
      </c>
      <c r="M4714" s="83">
        <v>2</v>
      </c>
      <c r="N4714" s="83">
        <v>2</v>
      </c>
      <c r="O4714" s="83"/>
      <c r="P4714" s="83">
        <v>2</v>
      </c>
      <c r="Q4714" s="83">
        <v>2</v>
      </c>
      <c r="R4714" s="83">
        <v>2</v>
      </c>
      <c r="S4714" s="83">
        <v>2</v>
      </c>
      <c r="T4714" s="83"/>
      <c r="U4714" s="83"/>
      <c r="V4714" s="83"/>
      <c r="W4714" s="83"/>
      <c r="X4714" s="83">
        <v>2.5</v>
      </c>
      <c r="Y4714" s="83">
        <v>2.5</v>
      </c>
      <c r="Z4714" s="83">
        <v>2.5</v>
      </c>
      <c r="AA4714" s="83">
        <v>2.5</v>
      </c>
      <c r="AB4714" s="83"/>
      <c r="AC4714" s="79"/>
      <c r="AD4714" s="79"/>
      <c r="AE4714" s="79"/>
      <c r="AF4714" s="79"/>
      <c r="AG4714" s="79"/>
      <c r="AH4714" s="79"/>
      <c r="AI4714" s="79"/>
      <c r="AJ4714" s="79"/>
      <c r="AK4714" s="79"/>
      <c r="AL4714" s="79"/>
      <c r="AM4714" s="240"/>
      <c r="AN4714" s="240"/>
      <c r="AO4714" s="240"/>
      <c r="AP4714" s="240"/>
      <c r="AQ4714" s="240"/>
      <c r="AR4714" s="240"/>
      <c r="AS4714" s="240"/>
      <c r="AT4714" s="256"/>
      <c r="AU4714" s="256"/>
      <c r="AV4714" s="259"/>
      <c r="AW4714" s="259"/>
      <c r="AX4714" s="256"/>
      <c r="AY4714" s="256"/>
      <c r="AZ4714" s="256"/>
      <c r="BA4714" s="256"/>
      <c r="BB4714" s="256"/>
      <c r="BC4714" s="256"/>
      <c r="BD4714" s="256"/>
      <c r="BE4714" s="256"/>
      <c r="BF4714" s="256"/>
      <c r="BG4714" s="256"/>
      <c r="BH4714" s="256"/>
      <c r="BI4714" s="256"/>
      <c r="BJ4714" s="256"/>
      <c r="BK4714" s="256"/>
      <c r="BL4714" s="262"/>
      <c r="BM4714" s="262"/>
      <c r="BN4714" s="262"/>
      <c r="BO4714" s="262"/>
      <c r="BP4714" s="262"/>
      <c r="BQ4714" s="262"/>
      <c r="BR4714" s="270"/>
      <c r="BS4714" s="270"/>
      <c r="BT4714" s="270"/>
      <c r="BU4714" s="270"/>
      <c r="BV4714" s="270"/>
      <c r="BW4714" s="270"/>
      <c r="BX4714" s="256"/>
      <c r="BY4714" s="256"/>
      <c r="BZ4714" s="256"/>
      <c r="CA4714" s="267"/>
      <c r="CB4714" s="267"/>
      <c r="CC4714" s="274"/>
      <c r="CD4714" s="267"/>
      <c r="CE4714" s="267"/>
      <c r="CF4714" s="267"/>
      <c r="CG4714" s="267"/>
      <c r="CH4714" s="267"/>
      <c r="CI4714" s="267"/>
      <c r="CJ4714" s="267"/>
      <c r="CK4714" s="267"/>
      <c r="CL4714" s="265"/>
      <c r="CM4714" s="272"/>
      <c r="CN4714" s="264"/>
      <c r="CO4714" s="177"/>
      <c r="CP4714" s="226"/>
      <c r="CQ4714" s="226"/>
      <c r="CR4714" s="226"/>
      <c r="CS4714" s="178"/>
      <c r="CT4714" s="178"/>
      <c r="CU4714" s="178"/>
      <c r="CV4714" s="178"/>
      <c r="CW4714" s="178"/>
      <c r="CX4714" s="178"/>
      <c r="CY4714" s="178"/>
      <c r="CZ4714" s="178"/>
      <c r="DA4714" s="178"/>
      <c r="DB4714" s="120"/>
      <c r="DC4714" s="120"/>
      <c r="DD4714" s="120"/>
      <c r="DE4714" s="120"/>
      <c r="DF4714" s="120"/>
      <c r="DG4714" s="120"/>
      <c r="DH4714" s="120"/>
      <c r="DI4714" s="120"/>
      <c r="DJ4714" s="120"/>
      <c r="DK4714" s="120"/>
      <c r="DL4714" s="120"/>
      <c r="DM4714" s="120"/>
      <c r="DN4714" s="120"/>
    </row>
    <row r="4715" spans="1:118" s="119" customFormat="1">
      <c r="A4715" s="228"/>
      <c r="B4715" s="336"/>
      <c r="C4715" s="234"/>
      <c r="D4715" s="237"/>
      <c r="E4715" s="237"/>
      <c r="F4715" s="243"/>
      <c r="G4715" s="122">
        <v>2</v>
      </c>
      <c r="H4715" s="84"/>
      <c r="I4715" s="84"/>
      <c r="J4715" s="84">
        <v>0.5</v>
      </c>
      <c r="K4715" s="84">
        <v>0.5</v>
      </c>
      <c r="L4715" s="84">
        <v>0.5</v>
      </c>
      <c r="M4715" s="84">
        <v>0.5</v>
      </c>
      <c r="N4715" s="84">
        <v>0.5</v>
      </c>
      <c r="O4715" s="84">
        <v>2</v>
      </c>
      <c r="P4715" s="84">
        <v>0.5</v>
      </c>
      <c r="Q4715" s="84">
        <v>0.5</v>
      </c>
      <c r="R4715" s="84">
        <v>0.5</v>
      </c>
      <c r="S4715" s="84">
        <v>0.5</v>
      </c>
      <c r="T4715" s="84"/>
      <c r="U4715" s="84"/>
      <c r="V4715" s="84"/>
      <c r="W4715" s="84"/>
      <c r="X4715" s="84"/>
      <c r="Y4715" s="84"/>
      <c r="Z4715" s="84"/>
      <c r="AA4715" s="84"/>
      <c r="AB4715" s="84"/>
      <c r="AC4715" s="80"/>
      <c r="AD4715" s="80"/>
      <c r="AE4715" s="80"/>
      <c r="AF4715" s="80"/>
      <c r="AG4715" s="80"/>
      <c r="AH4715" s="80"/>
      <c r="AI4715" s="80"/>
      <c r="AJ4715" s="80"/>
      <c r="AK4715" s="80"/>
      <c r="AL4715" s="80"/>
      <c r="AM4715" s="240"/>
      <c r="AN4715" s="240"/>
      <c r="AO4715" s="240"/>
      <c r="AP4715" s="240"/>
      <c r="AQ4715" s="240"/>
      <c r="AR4715" s="240"/>
      <c r="AS4715" s="240"/>
      <c r="AT4715" s="256"/>
      <c r="AU4715" s="256"/>
      <c r="AV4715" s="259"/>
      <c r="AW4715" s="259"/>
      <c r="AX4715" s="256"/>
      <c r="AY4715" s="256"/>
      <c r="AZ4715" s="256"/>
      <c r="BA4715" s="256"/>
      <c r="BB4715" s="256"/>
      <c r="BC4715" s="256"/>
      <c r="BD4715" s="256"/>
      <c r="BE4715" s="256"/>
      <c r="BF4715" s="256"/>
      <c r="BG4715" s="256"/>
      <c r="BH4715" s="256"/>
      <c r="BI4715" s="256"/>
      <c r="BJ4715" s="256"/>
      <c r="BK4715" s="256"/>
      <c r="BL4715" s="262"/>
      <c r="BM4715" s="262"/>
      <c r="BN4715" s="262"/>
      <c r="BO4715" s="262"/>
      <c r="BP4715" s="262"/>
      <c r="BQ4715" s="262"/>
      <c r="BR4715" s="270"/>
      <c r="BS4715" s="270"/>
      <c r="BT4715" s="270"/>
      <c r="BU4715" s="270"/>
      <c r="BV4715" s="270"/>
      <c r="BW4715" s="270"/>
      <c r="BX4715" s="256"/>
      <c r="BY4715" s="256"/>
      <c r="BZ4715" s="256"/>
      <c r="CA4715" s="267"/>
      <c r="CB4715" s="267"/>
      <c r="CC4715" s="274"/>
      <c r="CD4715" s="267"/>
      <c r="CE4715" s="267"/>
      <c r="CF4715" s="267"/>
      <c r="CG4715" s="267"/>
      <c r="CH4715" s="267"/>
      <c r="CI4715" s="267"/>
      <c r="CJ4715" s="267"/>
      <c r="CK4715" s="267"/>
      <c r="CL4715" s="265"/>
      <c r="CM4715" s="272"/>
      <c r="CN4715" s="264"/>
      <c r="CO4715" s="177"/>
      <c r="CP4715" s="226"/>
      <c r="CQ4715" s="226"/>
      <c r="CR4715" s="226"/>
      <c r="CS4715" s="178"/>
      <c r="CT4715" s="178"/>
      <c r="CU4715" s="178"/>
      <c r="CV4715" s="178"/>
      <c r="CW4715" s="178"/>
      <c r="CX4715" s="178"/>
      <c r="CY4715" s="178"/>
      <c r="CZ4715" s="178"/>
      <c r="DA4715" s="178"/>
      <c r="DB4715" s="120"/>
      <c r="DC4715" s="120"/>
      <c r="DD4715" s="120"/>
      <c r="DE4715" s="120"/>
      <c r="DF4715" s="120"/>
      <c r="DG4715" s="120"/>
      <c r="DH4715" s="120"/>
      <c r="DI4715" s="120"/>
      <c r="DJ4715" s="120"/>
      <c r="DK4715" s="120"/>
      <c r="DL4715" s="120"/>
      <c r="DM4715" s="120"/>
      <c r="DN4715" s="120"/>
    </row>
    <row r="4716" spans="1:118" s="119" customFormat="1">
      <c r="A4716" s="228"/>
      <c r="B4716" s="336"/>
      <c r="C4716" s="234"/>
      <c r="D4716" s="237"/>
      <c r="E4716" s="237"/>
      <c r="F4716" s="243"/>
      <c r="G4716" s="122">
        <v>2.1</v>
      </c>
      <c r="H4716" s="84"/>
      <c r="I4716" s="84"/>
      <c r="J4716" s="84"/>
      <c r="K4716" s="84"/>
      <c r="L4716" s="84"/>
      <c r="M4716" s="84"/>
      <c r="N4716" s="84"/>
      <c r="O4716" s="84"/>
      <c r="P4716" s="84"/>
      <c r="Q4716" s="84"/>
      <c r="R4716" s="84"/>
      <c r="S4716" s="84"/>
      <c r="T4716" s="84"/>
      <c r="U4716" s="84"/>
      <c r="V4716" s="84"/>
      <c r="W4716" s="84"/>
      <c r="X4716" s="84"/>
      <c r="Y4716" s="84"/>
      <c r="Z4716" s="84"/>
      <c r="AA4716" s="84"/>
      <c r="AB4716" s="84"/>
      <c r="AC4716" s="80"/>
      <c r="AD4716" s="80"/>
      <c r="AE4716" s="80"/>
      <c r="AF4716" s="80"/>
      <c r="AG4716" s="80"/>
      <c r="AH4716" s="80"/>
      <c r="AI4716" s="80"/>
      <c r="AJ4716" s="80"/>
      <c r="AK4716" s="80"/>
      <c r="AL4716" s="80"/>
      <c r="AM4716" s="240"/>
      <c r="AN4716" s="240"/>
      <c r="AO4716" s="240"/>
      <c r="AP4716" s="240"/>
      <c r="AQ4716" s="240"/>
      <c r="AR4716" s="240"/>
      <c r="AS4716" s="240"/>
      <c r="AT4716" s="256"/>
      <c r="AU4716" s="256"/>
      <c r="AV4716" s="259"/>
      <c r="AW4716" s="259"/>
      <c r="AX4716" s="256"/>
      <c r="AY4716" s="256"/>
      <c r="AZ4716" s="256"/>
      <c r="BA4716" s="256"/>
      <c r="BB4716" s="256"/>
      <c r="BC4716" s="256"/>
      <c r="BD4716" s="256"/>
      <c r="BE4716" s="256"/>
      <c r="BF4716" s="256"/>
      <c r="BG4716" s="256"/>
      <c r="BH4716" s="256"/>
      <c r="BI4716" s="256"/>
      <c r="BJ4716" s="256"/>
      <c r="BK4716" s="256"/>
      <c r="BL4716" s="262"/>
      <c r="BM4716" s="262"/>
      <c r="BN4716" s="262"/>
      <c r="BO4716" s="262"/>
      <c r="BP4716" s="262"/>
      <c r="BQ4716" s="262"/>
      <c r="BR4716" s="270"/>
      <c r="BS4716" s="270"/>
      <c r="BT4716" s="270"/>
      <c r="BU4716" s="270"/>
      <c r="BV4716" s="270"/>
      <c r="BW4716" s="270"/>
      <c r="BX4716" s="256"/>
      <c r="BY4716" s="256"/>
      <c r="BZ4716" s="256"/>
      <c r="CA4716" s="267"/>
      <c r="CB4716" s="267"/>
      <c r="CC4716" s="274"/>
      <c r="CD4716" s="267"/>
      <c r="CE4716" s="267"/>
      <c r="CF4716" s="267"/>
      <c r="CG4716" s="267"/>
      <c r="CH4716" s="267"/>
      <c r="CI4716" s="267"/>
      <c r="CJ4716" s="267"/>
      <c r="CK4716" s="267"/>
      <c r="CL4716" s="265"/>
      <c r="CM4716" s="272"/>
      <c r="CN4716" s="264"/>
      <c r="CO4716" s="177"/>
      <c r="CP4716" s="226"/>
      <c r="CQ4716" s="226"/>
      <c r="CR4716" s="226"/>
      <c r="CS4716" s="178"/>
      <c r="CT4716" s="178"/>
      <c r="CU4716" s="178"/>
      <c r="CV4716" s="178"/>
      <c r="CW4716" s="178"/>
      <c r="CX4716" s="178"/>
      <c r="CY4716" s="178"/>
      <c r="CZ4716" s="178"/>
      <c r="DA4716" s="178"/>
      <c r="DB4716" s="120"/>
      <c r="DC4716" s="120"/>
      <c r="DD4716" s="120"/>
      <c r="DE4716" s="120"/>
      <c r="DF4716" s="120"/>
      <c r="DG4716" s="120"/>
      <c r="DH4716" s="120"/>
      <c r="DI4716" s="120"/>
      <c r="DJ4716" s="120"/>
      <c r="DK4716" s="120"/>
      <c r="DL4716" s="120"/>
      <c r="DM4716" s="120"/>
      <c r="DN4716" s="120"/>
    </row>
    <row r="4717" spans="1:118" s="119" customFormat="1">
      <c r="A4717" s="228"/>
      <c r="B4717" s="336"/>
      <c r="C4717" s="234"/>
      <c r="D4717" s="237"/>
      <c r="E4717" s="237"/>
      <c r="F4717" s="243"/>
      <c r="G4717" s="122">
        <v>2.7</v>
      </c>
      <c r="H4717" s="84"/>
      <c r="I4717" s="84"/>
      <c r="J4717" s="84"/>
      <c r="K4717" s="84"/>
      <c r="L4717" s="84"/>
      <c r="M4717" s="84"/>
      <c r="N4717" s="84"/>
      <c r="O4717" s="84">
        <v>6</v>
      </c>
      <c r="P4717" s="84"/>
      <c r="Q4717" s="84"/>
      <c r="R4717" s="84"/>
      <c r="S4717" s="84"/>
      <c r="T4717" s="84"/>
      <c r="U4717" s="84"/>
      <c r="V4717" s="84"/>
      <c r="W4717" s="84"/>
      <c r="X4717" s="84"/>
      <c r="Y4717" s="84"/>
      <c r="Z4717" s="84"/>
      <c r="AA4717" s="84"/>
      <c r="AB4717" s="84"/>
      <c r="AC4717" s="80"/>
      <c r="AD4717" s="80"/>
      <c r="AE4717" s="80"/>
      <c r="AF4717" s="80"/>
      <c r="AG4717" s="80"/>
      <c r="AH4717" s="80"/>
      <c r="AI4717" s="80"/>
      <c r="AJ4717" s="80"/>
      <c r="AK4717" s="80"/>
      <c r="AL4717" s="80"/>
      <c r="AM4717" s="240"/>
      <c r="AN4717" s="240"/>
      <c r="AO4717" s="240"/>
      <c r="AP4717" s="240"/>
      <c r="AQ4717" s="240"/>
      <c r="AR4717" s="240"/>
      <c r="AS4717" s="240"/>
      <c r="AT4717" s="256"/>
      <c r="AU4717" s="256"/>
      <c r="AV4717" s="259"/>
      <c r="AW4717" s="259"/>
      <c r="AX4717" s="256"/>
      <c r="AY4717" s="256"/>
      <c r="AZ4717" s="256"/>
      <c r="BA4717" s="256"/>
      <c r="BB4717" s="256"/>
      <c r="BC4717" s="256"/>
      <c r="BD4717" s="256"/>
      <c r="BE4717" s="256"/>
      <c r="BF4717" s="256"/>
      <c r="BG4717" s="256"/>
      <c r="BH4717" s="256"/>
      <c r="BI4717" s="256"/>
      <c r="BJ4717" s="256"/>
      <c r="BK4717" s="256"/>
      <c r="BL4717" s="262"/>
      <c r="BM4717" s="262"/>
      <c r="BN4717" s="262"/>
      <c r="BO4717" s="262"/>
      <c r="BP4717" s="262"/>
      <c r="BQ4717" s="262"/>
      <c r="BR4717" s="270"/>
      <c r="BS4717" s="270"/>
      <c r="BT4717" s="270"/>
      <c r="BU4717" s="270"/>
      <c r="BV4717" s="270"/>
      <c r="BW4717" s="270"/>
      <c r="BX4717" s="256"/>
      <c r="BY4717" s="256"/>
      <c r="BZ4717" s="256"/>
      <c r="CA4717" s="267"/>
      <c r="CB4717" s="267"/>
      <c r="CC4717" s="274"/>
      <c r="CD4717" s="267"/>
      <c r="CE4717" s="267"/>
      <c r="CF4717" s="267"/>
      <c r="CG4717" s="267"/>
      <c r="CH4717" s="267"/>
      <c r="CI4717" s="267"/>
      <c r="CJ4717" s="267"/>
      <c r="CK4717" s="267"/>
      <c r="CL4717" s="265"/>
      <c r="CM4717" s="272"/>
      <c r="CN4717" s="264"/>
      <c r="CO4717" s="177"/>
      <c r="CP4717" s="226"/>
      <c r="CQ4717" s="226"/>
      <c r="CR4717" s="226"/>
      <c r="CS4717" s="178"/>
      <c r="CT4717" s="178"/>
      <c r="CU4717" s="178"/>
      <c r="CV4717" s="178"/>
      <c r="CW4717" s="178"/>
      <c r="CX4717" s="178"/>
      <c r="CY4717" s="178"/>
      <c r="CZ4717" s="178"/>
      <c r="DA4717" s="178"/>
      <c r="DB4717" s="120"/>
      <c r="DC4717" s="120"/>
      <c r="DD4717" s="120"/>
      <c r="DE4717" s="120"/>
      <c r="DF4717" s="120"/>
      <c r="DG4717" s="120"/>
      <c r="DH4717" s="120"/>
      <c r="DI4717" s="120"/>
      <c r="DJ4717" s="120"/>
      <c r="DK4717" s="120"/>
      <c r="DL4717" s="120"/>
      <c r="DM4717" s="120"/>
      <c r="DN4717" s="120"/>
    </row>
    <row r="4718" spans="1:118" s="119" customFormat="1">
      <c r="A4718" s="228"/>
      <c r="B4718" s="336"/>
      <c r="C4718" s="234"/>
      <c r="D4718" s="237"/>
      <c r="E4718" s="237"/>
      <c r="F4718" s="243"/>
      <c r="G4718" s="122">
        <v>3</v>
      </c>
      <c r="H4718" s="84"/>
      <c r="I4718" s="84"/>
      <c r="J4718" s="84"/>
      <c r="K4718" s="84"/>
      <c r="L4718" s="84"/>
      <c r="M4718" s="84"/>
      <c r="N4718" s="84"/>
      <c r="O4718" s="84"/>
      <c r="P4718" s="84"/>
      <c r="Q4718" s="84"/>
      <c r="R4718" s="84"/>
      <c r="S4718" s="84"/>
      <c r="T4718" s="84"/>
      <c r="U4718" s="84"/>
      <c r="V4718" s="84"/>
      <c r="W4718" s="84"/>
      <c r="X4718" s="84"/>
      <c r="Y4718" s="84"/>
      <c r="Z4718" s="84"/>
      <c r="AA4718" s="84"/>
      <c r="AB4718" s="84"/>
      <c r="AC4718" s="80"/>
      <c r="AD4718" s="80"/>
      <c r="AE4718" s="80"/>
      <c r="AF4718" s="80"/>
      <c r="AG4718" s="80"/>
      <c r="AH4718" s="80"/>
      <c r="AI4718" s="80"/>
      <c r="AJ4718" s="80"/>
      <c r="AK4718" s="80"/>
      <c r="AL4718" s="80"/>
      <c r="AM4718" s="240"/>
      <c r="AN4718" s="240"/>
      <c r="AO4718" s="240"/>
      <c r="AP4718" s="240"/>
      <c r="AQ4718" s="240"/>
      <c r="AR4718" s="240"/>
      <c r="AS4718" s="240"/>
      <c r="AT4718" s="256"/>
      <c r="AU4718" s="256"/>
      <c r="AV4718" s="259"/>
      <c r="AW4718" s="259"/>
      <c r="AX4718" s="256"/>
      <c r="AY4718" s="256"/>
      <c r="AZ4718" s="256"/>
      <c r="BA4718" s="256"/>
      <c r="BB4718" s="256"/>
      <c r="BC4718" s="256"/>
      <c r="BD4718" s="256"/>
      <c r="BE4718" s="256"/>
      <c r="BF4718" s="256"/>
      <c r="BG4718" s="256"/>
      <c r="BH4718" s="256"/>
      <c r="BI4718" s="256"/>
      <c r="BJ4718" s="256"/>
      <c r="BK4718" s="256"/>
      <c r="BL4718" s="262"/>
      <c r="BM4718" s="262"/>
      <c r="BN4718" s="262"/>
      <c r="BO4718" s="262"/>
      <c r="BP4718" s="262"/>
      <c r="BQ4718" s="262"/>
      <c r="BR4718" s="270"/>
      <c r="BS4718" s="270"/>
      <c r="BT4718" s="270"/>
      <c r="BU4718" s="270"/>
      <c r="BV4718" s="270"/>
      <c r="BW4718" s="270"/>
      <c r="BX4718" s="256"/>
      <c r="BY4718" s="256"/>
      <c r="BZ4718" s="256"/>
      <c r="CA4718" s="267"/>
      <c r="CB4718" s="267"/>
      <c r="CC4718" s="274"/>
      <c r="CD4718" s="267"/>
      <c r="CE4718" s="267"/>
      <c r="CF4718" s="267"/>
      <c r="CG4718" s="267"/>
      <c r="CH4718" s="267"/>
      <c r="CI4718" s="267"/>
      <c r="CJ4718" s="267"/>
      <c r="CK4718" s="267"/>
      <c r="CL4718" s="265"/>
      <c r="CM4718" s="272"/>
      <c r="CN4718" s="264"/>
      <c r="CO4718" s="177"/>
      <c r="CP4718" s="226"/>
      <c r="CQ4718" s="226"/>
      <c r="CR4718" s="226"/>
      <c r="CS4718" s="178"/>
      <c r="CT4718" s="178"/>
      <c r="CU4718" s="178"/>
      <c r="CV4718" s="178"/>
      <c r="CW4718" s="178"/>
      <c r="CX4718" s="178"/>
      <c r="CY4718" s="178"/>
      <c r="CZ4718" s="178"/>
      <c r="DA4718" s="178"/>
      <c r="DB4718" s="120"/>
      <c r="DC4718" s="120"/>
      <c r="DD4718" s="120"/>
      <c r="DE4718" s="120"/>
      <c r="DF4718" s="120"/>
      <c r="DG4718" s="120"/>
      <c r="DH4718" s="120"/>
      <c r="DI4718" s="120"/>
      <c r="DJ4718" s="120"/>
      <c r="DK4718" s="120"/>
      <c r="DL4718" s="120"/>
      <c r="DM4718" s="120"/>
      <c r="DN4718" s="120"/>
    </row>
    <row r="4719" spans="1:118" s="119" customFormat="1">
      <c r="A4719" s="228"/>
      <c r="B4719" s="336"/>
      <c r="C4719" s="234"/>
      <c r="D4719" s="237"/>
      <c r="E4719" s="237"/>
      <c r="F4719" s="244"/>
      <c r="G4719" s="123">
        <v>3.9</v>
      </c>
      <c r="H4719" s="85"/>
      <c r="I4719" s="85"/>
      <c r="J4719" s="85"/>
      <c r="K4719" s="85"/>
      <c r="L4719" s="85"/>
      <c r="M4719" s="85"/>
      <c r="N4719" s="85"/>
      <c r="O4719" s="85"/>
      <c r="P4719" s="85"/>
      <c r="Q4719" s="85"/>
      <c r="R4719" s="85"/>
      <c r="S4719" s="85"/>
      <c r="T4719" s="85"/>
      <c r="U4719" s="85"/>
      <c r="V4719" s="85"/>
      <c r="W4719" s="85"/>
      <c r="X4719" s="85"/>
      <c r="Y4719" s="85"/>
      <c r="Z4719" s="85"/>
      <c r="AA4719" s="85"/>
      <c r="AB4719" s="85"/>
      <c r="AC4719" s="81"/>
      <c r="AD4719" s="81"/>
      <c r="AE4719" s="81"/>
      <c r="AF4719" s="81"/>
      <c r="AG4719" s="81"/>
      <c r="AH4719" s="81"/>
      <c r="AI4719" s="81"/>
      <c r="AJ4719" s="81"/>
      <c r="AK4719" s="81"/>
      <c r="AL4719" s="81"/>
      <c r="AM4719" s="240"/>
      <c r="AN4719" s="240"/>
      <c r="AO4719" s="240"/>
      <c r="AP4719" s="240"/>
      <c r="AQ4719" s="240"/>
      <c r="AR4719" s="240"/>
      <c r="AS4719" s="240"/>
      <c r="AT4719" s="256"/>
      <c r="AU4719" s="256"/>
      <c r="AV4719" s="259"/>
      <c r="AW4719" s="259"/>
      <c r="AX4719" s="256"/>
      <c r="AY4719" s="256"/>
      <c r="AZ4719" s="256"/>
      <c r="BA4719" s="256"/>
      <c r="BB4719" s="256"/>
      <c r="BC4719" s="256"/>
      <c r="BD4719" s="256"/>
      <c r="BE4719" s="256"/>
      <c r="BF4719" s="256"/>
      <c r="BG4719" s="256"/>
      <c r="BH4719" s="256"/>
      <c r="BI4719" s="256"/>
      <c r="BJ4719" s="256"/>
      <c r="BK4719" s="256"/>
      <c r="BL4719" s="262"/>
      <c r="BM4719" s="262"/>
      <c r="BN4719" s="262"/>
      <c r="BO4719" s="262"/>
      <c r="BP4719" s="262"/>
      <c r="BQ4719" s="262"/>
      <c r="BR4719" s="270"/>
      <c r="BS4719" s="270"/>
      <c r="BT4719" s="270"/>
      <c r="BU4719" s="270"/>
      <c r="BV4719" s="270"/>
      <c r="BW4719" s="270"/>
      <c r="BX4719" s="256"/>
      <c r="BY4719" s="256"/>
      <c r="BZ4719" s="256"/>
      <c r="CA4719" s="267"/>
      <c r="CB4719" s="267"/>
      <c r="CC4719" s="274"/>
      <c r="CD4719" s="267"/>
      <c r="CE4719" s="267"/>
      <c r="CF4719" s="267"/>
      <c r="CG4719" s="267"/>
      <c r="CH4719" s="267"/>
      <c r="CI4719" s="267"/>
      <c r="CJ4719" s="267"/>
      <c r="CK4719" s="267"/>
      <c r="CL4719" s="265"/>
      <c r="CM4719" s="272"/>
      <c r="CN4719" s="264"/>
      <c r="CO4719" s="177"/>
      <c r="CP4719" s="226"/>
      <c r="CQ4719" s="226"/>
      <c r="CR4719" s="226"/>
      <c r="CS4719" s="178"/>
      <c r="CT4719" s="178"/>
      <c r="CU4719" s="178"/>
      <c r="CV4719" s="178"/>
      <c r="CW4719" s="178"/>
      <c r="CX4719" s="178"/>
      <c r="CY4719" s="178"/>
      <c r="CZ4719" s="178"/>
      <c r="DA4719" s="178"/>
      <c r="DB4719" s="120"/>
      <c r="DC4719" s="120"/>
      <c r="DD4719" s="120"/>
      <c r="DE4719" s="120"/>
      <c r="DF4719" s="120"/>
      <c r="DG4719" s="120"/>
      <c r="DH4719" s="120"/>
      <c r="DI4719" s="120"/>
      <c r="DJ4719" s="120"/>
      <c r="DK4719" s="120"/>
      <c r="DL4719" s="120"/>
      <c r="DM4719" s="120"/>
      <c r="DN4719" s="120"/>
    </row>
    <row r="4720" spans="1:118" s="119" customFormat="1">
      <c r="A4720" s="229"/>
      <c r="B4720" s="337"/>
      <c r="C4720" s="235"/>
      <c r="D4720" s="238"/>
      <c r="E4720" s="238"/>
      <c r="F4720" s="245" t="s">
        <v>83</v>
      </c>
      <c r="G4720" s="246"/>
      <c r="H4720" s="82"/>
      <c r="I4720" s="82"/>
      <c r="J4720" s="82"/>
      <c r="K4720" s="82"/>
      <c r="L4720" s="82"/>
      <c r="M4720" s="82"/>
      <c r="N4720" s="82"/>
      <c r="O4720" s="82"/>
      <c r="P4720" s="82"/>
      <c r="Q4720" s="82"/>
      <c r="R4720" s="82"/>
      <c r="S4720" s="82"/>
      <c r="T4720" s="82"/>
      <c r="U4720" s="82"/>
      <c r="V4720" s="82"/>
      <c r="W4720" s="82"/>
      <c r="X4720" s="82"/>
      <c r="Y4720" s="82"/>
      <c r="Z4720" s="82"/>
      <c r="AA4720" s="82"/>
      <c r="AB4720" s="82"/>
      <c r="AC4720" s="35"/>
      <c r="AD4720" s="35"/>
      <c r="AE4720" s="35"/>
      <c r="AF4720" s="35"/>
      <c r="AG4720" s="35"/>
      <c r="AH4720" s="35"/>
      <c r="AI4720" s="35"/>
      <c r="AJ4720" s="35"/>
      <c r="AK4720" s="35"/>
      <c r="AL4720" s="35"/>
      <c r="AM4720" s="241"/>
      <c r="AN4720" s="241"/>
      <c r="AO4720" s="241"/>
      <c r="AP4720" s="241"/>
      <c r="AQ4720" s="241"/>
      <c r="AR4720" s="241"/>
      <c r="AS4720" s="241"/>
      <c r="AT4720" s="257"/>
      <c r="AU4720" s="257"/>
      <c r="AV4720" s="260"/>
      <c r="AW4720" s="260"/>
      <c r="AX4720" s="257"/>
      <c r="AY4720" s="257"/>
      <c r="AZ4720" s="257"/>
      <c r="BA4720" s="257"/>
      <c r="BB4720" s="257"/>
      <c r="BC4720" s="257"/>
      <c r="BD4720" s="257"/>
      <c r="BE4720" s="257"/>
      <c r="BF4720" s="257"/>
      <c r="BG4720" s="257"/>
      <c r="BH4720" s="257"/>
      <c r="BI4720" s="257"/>
      <c r="BJ4720" s="257"/>
      <c r="BK4720" s="257"/>
      <c r="BL4720" s="263"/>
      <c r="BM4720" s="263"/>
      <c r="BN4720" s="263"/>
      <c r="BO4720" s="263"/>
      <c r="BP4720" s="263"/>
      <c r="BQ4720" s="263"/>
      <c r="BR4720" s="271"/>
      <c r="BS4720" s="271"/>
      <c r="BT4720" s="271"/>
      <c r="BU4720" s="271"/>
      <c r="BV4720" s="271"/>
      <c r="BW4720" s="271"/>
      <c r="BX4720" s="257"/>
      <c r="BY4720" s="257"/>
      <c r="BZ4720" s="257"/>
      <c r="CA4720" s="268"/>
      <c r="CB4720" s="268"/>
      <c r="CC4720" s="275"/>
      <c r="CD4720" s="268"/>
      <c r="CE4720" s="268"/>
      <c r="CF4720" s="268"/>
      <c r="CG4720" s="268"/>
      <c r="CH4720" s="268"/>
      <c r="CI4720" s="268"/>
      <c r="CJ4720" s="268"/>
      <c r="CK4720" s="268"/>
      <c r="CL4720" s="265"/>
      <c r="CM4720" s="272"/>
      <c r="CN4720" s="264"/>
      <c r="CO4720" s="177"/>
      <c r="CP4720" s="226"/>
      <c r="CQ4720" s="226"/>
      <c r="CR4720" s="226"/>
      <c r="CS4720" s="178"/>
      <c r="CT4720" s="178"/>
      <c r="CU4720" s="178"/>
      <c r="CV4720" s="178"/>
      <c r="CW4720" s="178"/>
      <c r="CX4720" s="178"/>
      <c r="CY4720" s="178"/>
      <c r="CZ4720" s="178"/>
      <c r="DA4720" s="178"/>
      <c r="DB4720" s="120"/>
      <c r="DC4720" s="120"/>
      <c r="DD4720" s="120"/>
      <c r="DE4720" s="120"/>
      <c r="DF4720" s="120"/>
      <c r="DG4720" s="120"/>
      <c r="DH4720" s="120"/>
      <c r="DI4720" s="120"/>
      <c r="DJ4720" s="120"/>
      <c r="DK4720" s="120"/>
      <c r="DL4720" s="120"/>
      <c r="DM4720" s="120"/>
      <c r="DN4720" s="120"/>
    </row>
    <row r="4721" spans="1:118" s="119" customFormat="1" ht="14.25" customHeight="1">
      <c r="A4721" s="227">
        <f t="shared" si="1416"/>
        <v>585</v>
      </c>
      <c r="B4721" s="230" t="s">
        <v>559</v>
      </c>
      <c r="C4721" s="233" t="s">
        <v>562</v>
      </c>
      <c r="D4721" s="236">
        <v>44005</v>
      </c>
      <c r="E4721" s="236" t="s">
        <v>506</v>
      </c>
      <c r="F4721" s="253" t="s">
        <v>80</v>
      </c>
      <c r="G4721" s="254"/>
      <c r="H4721" s="82" t="s">
        <v>69</v>
      </c>
      <c r="I4721" s="82"/>
      <c r="J4721" s="82" t="s">
        <v>73</v>
      </c>
      <c r="K4721" s="82" t="s">
        <v>73</v>
      </c>
      <c r="L4721" s="82" t="s">
        <v>73</v>
      </c>
      <c r="M4721" s="82" t="s">
        <v>73</v>
      </c>
      <c r="N4721" s="82" t="s">
        <v>73</v>
      </c>
      <c r="O4721" s="82"/>
      <c r="P4721" s="82" t="s">
        <v>73</v>
      </c>
      <c r="Q4721" s="82" t="s">
        <v>73</v>
      </c>
      <c r="R4721" s="82" t="s">
        <v>73</v>
      </c>
      <c r="S4721" s="82" t="s">
        <v>73</v>
      </c>
      <c r="T4721" s="82" t="s">
        <v>73</v>
      </c>
      <c r="U4721" s="82" t="s">
        <v>73</v>
      </c>
      <c r="V4721" s="82"/>
      <c r="W4721" s="82" t="s">
        <v>73</v>
      </c>
      <c r="X4721" s="82" t="s">
        <v>73</v>
      </c>
      <c r="Y4721" s="82" t="s">
        <v>73</v>
      </c>
      <c r="Z4721" s="82" t="s">
        <v>73</v>
      </c>
      <c r="AA4721" s="82" t="s">
        <v>73</v>
      </c>
      <c r="AB4721" s="82" t="s">
        <v>73</v>
      </c>
      <c r="AC4721" s="82"/>
      <c r="AD4721" s="82" t="s">
        <v>73</v>
      </c>
      <c r="AE4721" s="82" t="s">
        <v>73</v>
      </c>
      <c r="AF4721" s="82" t="s">
        <v>73</v>
      </c>
      <c r="AG4721" s="82" t="s">
        <v>73</v>
      </c>
      <c r="AH4721" s="82" t="s">
        <v>73</v>
      </c>
      <c r="AI4721" s="82" t="s">
        <v>73</v>
      </c>
      <c r="AJ4721" s="82"/>
      <c r="AK4721" s="82" t="s">
        <v>73</v>
      </c>
      <c r="AL4721" s="82" t="s">
        <v>73</v>
      </c>
      <c r="AM4721" s="239">
        <f>COUNTIF(H4721:AL4721,"PH")+COUNTIF(H4721:AL4721,"PH/L")+COUNTIF(H4721:AL4721,"PM")</f>
        <v>0</v>
      </c>
      <c r="AN4721" s="239">
        <f>COUNTIF(H4721:AL4721,"PD")+COUNTIF(H4721:AL4721,"PDD")+COUNTIF(H4721:AL4721,"P/DS")/2+COUNTIF(H4721:AL4721,"PMD")</f>
        <v>0</v>
      </c>
      <c r="AO4721" s="239">
        <f>COUNTIF(H4721:AL4721,"PN")+COUNTIF(H4721:AL4721,"P/NS")/2+COUNTIF(H4721:AL4721,"PH")+COUNTIF(H4721:AL4721,"PH/F")/2+COUNTIF(H4721:AL4721,"PH/L")/2+COUNTIF(H4721:AL4721,"PM")</f>
        <v>0</v>
      </c>
      <c r="AP4721" s="239">
        <f>COUNTIF(H4721:AL4721,"BH")+COUNTIF(H4721:AL4721,"AL/BL")+COUNTIF(H4721:AL4721,"UL/BL")+COUNTIF(H4721:AL4721,"BM")</f>
        <v>0</v>
      </c>
      <c r="AQ4721" s="239">
        <f>COUNTIF(H4721:AL4721,"DS")+COUNTIF(H4721:AL4721,"AL/DS")/2+COUNTIF(H4721:AL4721,"UL/DS")/2+COUNTIF(H4721:AL4721,"CT")+COUNTIF(H4721:AL4721,"MD")</f>
        <v>0</v>
      </c>
      <c r="AR4721" s="239">
        <f>COUNTIF(H4721:AL4721,"NS")+COUNTIF(H4721:AL4721,"AL/NS")/2+COUNTIF(H4721:AL4721,"UL/NS")/2+COUNTIF(H4721:AL4721,"BH")+COUNTIF(H4721:AL4721,"AL/BF")/2+COUNTIF(H4721:AL4721,"AL/BL")/2+COUNTIF(H4721:AL4721,"UL/BL")/2+COUNTIF(H4721:AL4721,"UL/BF")/2+COUNTIF(H4721:AL4721,"BM")</f>
        <v>0</v>
      </c>
      <c r="AS4721" s="239">
        <f>COUNTIF(H4721:AL4721,"AL")+COUNTIF(H4721:AL4721,"AL/DS")/2+COUNTIF(H4721:AL4721,"AL/NS")/2+COUNTIF(H4721:AL4721,"NH")+COUNTIF(H4721:AL4721,"SL")+COUNTIF(H4721:AL4721,"NHD")+COUNTIF(H4721:AL4721,"B")+COUNTIF(H4721:AL4721,"HL")+COUNTIF(H4721:AL4721,"AL/BF")/2+COUNTIF(H4721:AL4721,"AL/BL")/2</f>
        <v>1</v>
      </c>
      <c r="AT4721" s="255">
        <f>COUNTIF(H4721:AL4721,"PD")+COUNTIF(H4721:AL4721,"PN")+COUNTIF(H4721:AL4721,"P/DS")/2+COUNTIF(H4721:AL4721,"P/NS")/2+COUNTIF(H4721:AL4721,"DS")+COUNTIF(H4721:AL4721,"NS")+COUNTIF(H4721:AL4721,"AL")+COUNTIF(H4721:AL4721,"AL/DS")+COUNTIF(H4721:AL4721,"AL/NS")+COUNTIF(H4721:AL4721,"NH")+COUNTIF(H4721:AL4721,"SL")+COUNTIF(H4721:AL4721,"UL/DS")/2+COUNTIF(H4721:AL4721,"UL/NS")/2+COUNTIF(H4721:AL4721,"CT")+COUNTIF(H4721:AL4721,"NHD")+COUNTIF(H4721:AL4721,"PDD")+COUNTIF(H4721:AL4721,"B")+COUNTIF(H4721:AL4721,"HL")+COUNTIF(H4721:AL4721,"PH")+COUNTIF(H4721:AL4721,"BH")+COUNTIF(H4721:AL4721,"AL/BF")+COUNTIF(H4721:AL4721,"AL/BL")+COUNTIF(H4721:AL4721,"UL/BF")/2+COUNTIF(H4721:AL4721,"UL/BL")/2+COUNTIF(H4721:AL4721,"PH/F")/2+COUNTIF(H4721:AL4721,"PH/L")/2+COUNTIF(H4721:AL4721,"MD")+COUNTIF(H4721:AL4721,"PMD")+COUNTIF(H4721:AL4721,"PM")+COUNTIF(H4721:AL4721,"BM")</f>
        <v>1</v>
      </c>
      <c r="AU4721" s="255">
        <f>COUNTIF(H4721:AL4721,"P/DS")/2+COUNTIF(H4721:AL4721,"P/NS")/2+COUNTIF(H4721:AL4721,"IL")+COUNTIF(H4721:AL4721,"NL")+COUNTIF(H4721:AL4721,"UL")+COUNTIF(H4721:AL4721,"UL/DS")/2+COUNTIF(H4721:AL4721,"UL/NS")/2+COUNTIF(H4721:AL4721,"KT")+COUNTIF(H4721:AL4721,"UL/BF")/2+COUNTIF(H4721:AL4721,"UL/BL")/2+COUNTIF(H4721:AL4721,"PH/F")/2+COUNTIF(H4721:AL4721,"PH/L")/2+COUNTIF(H4721:AL4721,"NB")</f>
        <v>25</v>
      </c>
      <c r="AV4721" s="258">
        <f>COUNTIF(H4721:AL4721,"PN")+COUNTIF(H4721:AL4721,"TVD")+COUNTIF(H4721:AL4721,"PH")+COUNTIF(H4721:AL4721,"PM")+COUNTIF(H4721:AL4721,"PDD")-COUNTIFS(H4721:AL4721,"PN",H4728:AL4728,"&gt;=3")-COUNTIFS(H4721:AL4721,"PM",H4728:AL4728,"&gt;=3")</f>
        <v>0</v>
      </c>
      <c r="AW4721" s="258">
        <f>COUNTIF(H4721:AL4721,"NS")+COUNTIF(H4721:AL4721,"D")+COUNTIF(H4721:AL4721,"BH")+COUNTIF(H4721:AL4721,"NHD")+COUNTIF(H4721:AL4721,"BM")-COUNTIFS(H4721:AL4721,"NS",H4728:AL4728,"&gt;=3")-COUNTIFS(H4721:AL4721,"BH",H4728:AL4728,"&gt;=3")-COUNTIFS(H4721:AL4721,"BM",H4728:AL4728,"&gt;=3")</f>
        <v>0</v>
      </c>
      <c r="AX4721" s="255">
        <f>COUNTIF(H4721:AL4721,"AL")+COUNTIF(H4721:AL4721,"AL/DS")/2+COUNTIF(H4721:AL4721,"AL/NS")/2+COUNTIF(H4721:AL4721,"AL/BF")+COUNTIF(H4721:AL4721,"AL/BL")/2</f>
        <v>0</v>
      </c>
      <c r="AY4721" s="255">
        <f>COUNTIF(H4721:AL4721,"SL")</f>
        <v>0</v>
      </c>
      <c r="AZ4721" s="255">
        <f>COUNTIF(H4721:AL4721,"NH")</f>
        <v>1</v>
      </c>
      <c r="BA4721" s="255">
        <f>COUNTIF(H4721:AL4721,"HL")</f>
        <v>0</v>
      </c>
      <c r="BB4721" s="255">
        <f>COUNTIF(G4721:AL4721,"P/DS")/2+COUNTIF(G4721:AL4721,"P/NS")/2+COUNTIF(G4721:AL4721,"UL")+COUNTIF(G4721:AL4721,"UL/DS")/2+COUNTIF(G4721:AL4721,"UL/NS")/2+COUNTIF(G4721:AL4721,"UL/BL")/2+COUNTIF(G4721:AL4721,"UL/BF")/2+COUNTIF(G4721:AL4721,"PH/F")/2+COUNTIF(G4721:AL4721,"PH/L")/2</f>
        <v>0</v>
      </c>
      <c r="BC4721" s="255">
        <f>COUNTIF(H4721:AL4721,"NB")</f>
        <v>0</v>
      </c>
      <c r="BD4721" s="255">
        <f>COUNTIF(H4721:AL4721,"NL")</f>
        <v>0</v>
      </c>
      <c r="BE4721" s="255">
        <f>COUNTIF(H4721:AL4721,"IL")</f>
        <v>25</v>
      </c>
      <c r="BF4721" s="255">
        <f>COUNTIF(H4721:AL4721,"KT")</f>
        <v>0</v>
      </c>
      <c r="BG4721" s="255">
        <f>COUNTIF(H4721:AL4721,"L70")</f>
        <v>0</v>
      </c>
      <c r="BH4721" s="255">
        <f>COUNTIF(H4721:AL4721,"MD")</f>
        <v>0</v>
      </c>
      <c r="BI4721" s="255">
        <f>COUNTIF(H4721:AL4721,"PMD")</f>
        <v>0</v>
      </c>
      <c r="BJ4721" s="255">
        <f>COUNTIF(H4721:AL4721,"PM")</f>
        <v>0</v>
      </c>
      <c r="BK4721" s="255">
        <f>COUNTIF(H4721:AL4721,"BM")</f>
        <v>0</v>
      </c>
      <c r="BL4721" s="261">
        <f>SUMIF(H4721:AL4721,"PD",H4722:AL4722)+SUMIF(H4721:AL4721,"PN",H4722:AL4722)+SUMIF(H4721:AL4721,"P/DS",H4722:AL4722)+SUMIF(H4721:AL4721,"PN/F",H4722:AL4722)+SUMIF(H4721:AL4721,"PN/L",H4722:AL4722)+SUMIF(H4721:AL4721,"TV",H4722:AL4722)+SUMIF(H4721:AL4721,"TVD",H4722:AL4722)+SUMIF(H4721:AL4721,"PDD",H4722:AL4722)</f>
        <v>0</v>
      </c>
      <c r="BM4721" s="261">
        <f>SUMIF(H4721:AL4721,"PD",H4723:AL4723)+SUMIF(H4721:AL4721,"PN",H4723:AL4723)+SUMIF(H4721:AL4721,"P/DS",H4723:AL4723)+SUMIF(H4721:AL4721,"PN/F",H4723:AL4723)+SUMIF(H4721:AL4721,"PN/L",H4723:AL4723)+SUMIF(H4721:AL4721,"TV",H4723:AL4723)+SUMIF(H4721:AL4721,"TVD",H4723:AL4723)+SUMIF(H4721:AL4721,"PDD",H4723:AL4723)+SUMIF(H4721:AL4721,"PMD",H4723:AL4723)</f>
        <v>0</v>
      </c>
      <c r="BN4721" s="261">
        <f>SUMIF(H4721:AL4721,"PD",H4724:AL4724)+SUMIF(H4721:AL4721,"PN",H4724:AL4724)+SUMIF(H4721:AL4721,"P/DS",H4724:AL4724)+SUMIF(H4721:AL4721,"PN/F",H4724:AL4724)+SUMIF(H4721:AL4721,"PN/L",H4724:AL4724)+SUMIF(H4721:AL4721,"TV",H4724:AL4724)+SUMIF(H4721:AL4721,"TVD",H4724:AL4724)</f>
        <v>0</v>
      </c>
      <c r="BO4721" s="261">
        <f>SUMIF(H4721:AL4721,"PD",H4725:AL4725)+SUMIF(H4721:AL4721,"PN",H4725:AL4725)+SUMIF(H4721:AL4721,"P/DS",H4725:AL4725)+SUMIF(H4721:AL4721,"PN/F",H4725:AL4725)+SUMIF(H4721:AL4721,"PN/L",H4725:AL4725)+SUMIF(H4721:AL4721,"TV",H4725:AL4725)+SUMIF(H4721:AL4721,"TVD",H4725:AL4725)</f>
        <v>0</v>
      </c>
      <c r="BP4721" s="261">
        <f>SUMIF(H4721:AL4721,"PD",H4726:AL4726)+SUMIF(H4721:AL4721,"PN",H4726:AL4726)+SUMIF(H4721:AL4721,"P/DS",H4726:AL4726)+SUMIF(H4721:AL4721,"PN/F",H4726:AL4726)+SUMIF(H4721:AL4721,"PN/L",H4726:AL4726)+SUMIF(H4721:AL4721,"TV",H4726:AL4726)+SUMIF(H4721:AL4721,"TVD",H4726:AL4726)+SUMIF(H4721:AL4721,"PDD",H4726:AL4726)+SUMIF(H4721:AL4721,"PH",H4726:AL4726)+SUMIF(H4721:AL4721,"PM",H4726:AL4726)</f>
        <v>0</v>
      </c>
      <c r="BQ4721" s="261">
        <f>SUMIF(H4721:AL4721,"PD",H4727:AL4727)+SUMIF(H4721:AL4721,"PN",H4727:AL4727)+SUMIF(H4721:AL4721,"P/DS",H4727:AL4727)+SUMIF(H4721:AL4721,"PN/F",H4727:AL4727)+SUMIF(H4721:AL4721,"PN/L",H4727:AL4727)+SUMIF(H4721:AL4721,"TV",H4727:AL4727)+SUMIF(H4721:AL4721,"TVD",H4727:AL4727)+SUMIF(H4721:AL4721,"PDD",H4727:AL4727)+SUMIF(H4721:AL4721,"PH",H4727:AL4727)+SUMIF(H4721:AL4721,"PM",H4727:AL4727)</f>
        <v>0</v>
      </c>
      <c r="BR4721" s="269">
        <f>SUM(H4722:AL4722)-BL4721</f>
        <v>0</v>
      </c>
      <c r="BS4721" s="269">
        <f>SUM(H4723:AL4723)-BM4721</f>
        <v>0</v>
      </c>
      <c r="BT4721" s="269">
        <f>SUM(H4724:AL4724)-BN4721</f>
        <v>0</v>
      </c>
      <c r="BU4721" s="269">
        <f>SUM(H4725:AL4725)-BO4721</f>
        <v>0</v>
      </c>
      <c r="BV4721" s="269">
        <f>SUM(H4726:AL4726)-BP4721</f>
        <v>0</v>
      </c>
      <c r="BW4721" s="269">
        <f>SUM(H4727:AL4727)-BQ4721</f>
        <v>0</v>
      </c>
      <c r="BX4721" s="255">
        <f>SUMIF(H4721:AL4721,"PD",H4728:AL4728)+SUMIF(H4721:AL4721,"PN",H4728:AL4728)+SUMIF(H4721:AL4721,"P/DS",H4728:AL4728)+SUMIF(H4721:AL4721,"PN/F",H4728:AL4728)+SUMIF(H4721:AL4721,"PN/L",H4728:AL4728)</f>
        <v>0</v>
      </c>
      <c r="BY4721" s="255">
        <f>SUM(H4728:AL4728)-BX4721</f>
        <v>0</v>
      </c>
      <c r="BZ4721" s="255">
        <f t="shared" ref="BZ4721" si="1429">+SUM(BL4721:BW4728)</f>
        <v>0</v>
      </c>
      <c r="CA4721" s="266">
        <f>(COUNTIFS(H4721:AL4721,"PD",H4722:AL4722,"&gt;=2"))*0.5-IF(CN4721="VP",COUNTIFS($H$16:$AL$16,"SAT",H4721:AL4721,"PD",H4722:AL4722,"&gt;=2"))*0.5</f>
        <v>0</v>
      </c>
      <c r="CB4721" s="266">
        <f>(COUNTIFS(H4721:AL4721,"PN",H4723:AL4723,"&gt;=0.5",H4722:AL4722,"&gt;=1.5"))*0.5+COUNTIFS(H4721:AL4721,"PDD",H4723:AL4723,"&gt;=0.5",H4722:AL4722,"&gt;=1.5")*0.5</f>
        <v>0</v>
      </c>
      <c r="CC4721" s="273">
        <f>(COUNTIFS(H4721:AL4721,"TV",H4723:AL4723,"&gt;=10"))*0.5+(COUNTIFS(H4721:AL4721,"PMD",H4723:AL4723,"&gt;=2"))*0.5</f>
        <v>0</v>
      </c>
      <c r="CD4721" s="266">
        <f>(COUNTIFS(H4721:AL4721,"TVD",H4725:AL4725,"&gt;=6.5",H4723:AL4723,"&gt;=3.5"))*0.5</f>
        <v>0</v>
      </c>
      <c r="CE4721" s="266">
        <f>(COUNTIFS(H4721:AL4721,"PD",H4726:AL4726,"&gt;=10"))*0.5</f>
        <v>0</v>
      </c>
      <c r="CF4721" s="266">
        <f>(COUNTIFS(H4721:AL4721,"PDD",H4726:AL4726,"&gt;=3.5",H4727:AL4727,"&gt;=6.5")+COUNTIFS(H4721:AL4721,"PH",H4727:AL4727,"&gt;=0.5",H4726:AL4726,"&gt;=1.5")+COUNTIFS(H4721:AL4721,"PM",H4727:AL4727,"&gt;=0.5",H4726:AL4726,"&gt;=1.5"))*0.5</f>
        <v>0</v>
      </c>
      <c r="CG4721" s="266">
        <f>(COUNTIFS(H4721:AL4721,"DS",H4722:AL4722,"&gt;=2")+COUNTIFS(H4721:AL4721,"AL/DS",H4722:AL4722,"&gt;=2"))*0.5-IF(CN4721="VP",COUNTIFS($H$16:$AL$16,"SAT",H4721:AL4721,"DS",H4722:AL4722,"&gt;=2"))*0.5</f>
        <v>0</v>
      </c>
      <c r="CH4721" s="266">
        <f>(COUNTIFS(H4721:AL4721,"NS",H4723:AL4723,"&gt;=0.5",H4722:AL4722,"&gt;=1.5")+COUNTIFS(H4721:AL4721,"AL/NS",H4723:AL4723,"&gt;=0.5",H4722:AL4722,"&gt;=1.5")+COUNTIFS(H4721:AL4721,"NHD",H4723:AL4723,"&gt;=4.5",H4726:AL4726,"&gt;=2",H4722:AL4722,"&gt;=1.5"))*0.5</f>
        <v>0</v>
      </c>
      <c r="CI4721" s="266">
        <f>(COUNTIF(H4723:AL4723,"&gt;=10")+COUNTIFS(H4721:AL4721,"MD",H4723:AL4723,"&gt;=2")-COUNTIFS(H4721:AL4721,"TV",H4723:AL4723,"&gt;=10"))*0.5</f>
        <v>0</v>
      </c>
      <c r="CJ4721" s="266">
        <f>(COUNTIFS(H4721:AL4721,"D",H4725:AL4725,"&gt;=6.5",H4723:AL4723,"&gt;=3.5"))*0.5</f>
        <v>0</v>
      </c>
      <c r="CK4721" s="266">
        <f>(COUNTIF(H4726:AL4726,"&gt;=10")-COUNTIFS(H4721:AL4721,"PD",H4726:AL4726,"&gt;=10"))*0.5</f>
        <v>0</v>
      </c>
      <c r="CL4721" s="265">
        <f>(COUNTIFS(H4721:AL4721,"NHD",H4726:AL4726,"&gt;=3.5",H4727:AL4727,"&gt;=6.5")+COUNTIFS(H4721:AL4721,"BH",H4726:AL4726,"&gt;=1.5",H4727:AL4727,"&gt;=0.5")+COUNTIFS(H4721:AL4721,"BM",H4726:AL4726,"&gt;=1.5",H4727:AL4727,"&gt;=0.5")+COUNTIFS(H4721:AL4721,"D",H4726:AL4726,"&gt;=1.5",H4727:AL4727,"&gt;=0.5"))*0.5</f>
        <v>0</v>
      </c>
      <c r="CM4721" s="272"/>
      <c r="CN4721" s="264" t="s">
        <v>723</v>
      </c>
      <c r="CO4721" s="177">
        <f t="shared" ref="CO4721" si="1430">+AM4721+AN4721+AO4721+AP4721+AQ4721+AR4721+AS4721+AU4721+BG4721</f>
        <v>26</v>
      </c>
      <c r="CP4721" s="225">
        <f>+SUM(I4722:I4727)-I4728</f>
        <v>0</v>
      </c>
      <c r="CQ4721" s="225">
        <f>+SUM(J4722:J4727)-J4728</f>
        <v>0</v>
      </c>
      <c r="CR4721" s="225">
        <f>+SUM(K4722:K4727)-K4728</f>
        <v>0</v>
      </c>
      <c r="CS4721" s="178"/>
      <c r="CT4721" s="178"/>
      <c r="CU4721" s="178"/>
      <c r="CV4721" s="178"/>
      <c r="CW4721" s="178"/>
      <c r="CX4721" s="178"/>
      <c r="CY4721" s="178"/>
      <c r="CZ4721" s="178"/>
      <c r="DA4721" s="178"/>
      <c r="DB4721" s="120"/>
      <c r="DC4721" s="120"/>
      <c r="DD4721" s="120"/>
      <c r="DE4721" s="120"/>
      <c r="DF4721" s="120"/>
      <c r="DG4721" s="120"/>
      <c r="DH4721" s="120"/>
      <c r="DI4721" s="120"/>
      <c r="DJ4721" s="120"/>
      <c r="DK4721" s="120"/>
      <c r="DL4721" s="120"/>
      <c r="DM4721" s="120"/>
      <c r="DN4721" s="120"/>
    </row>
    <row r="4722" spans="1:118" s="119" customFormat="1" ht="14.25" customHeight="1">
      <c r="A4722" s="228"/>
      <c r="B4722" s="231"/>
      <c r="C4722" s="234"/>
      <c r="D4722" s="237"/>
      <c r="E4722" s="237"/>
      <c r="F4722" s="242" t="s">
        <v>82</v>
      </c>
      <c r="G4722" s="121">
        <v>1.5</v>
      </c>
      <c r="H4722" s="83"/>
      <c r="I4722" s="83"/>
      <c r="J4722" s="83"/>
      <c r="K4722" s="83"/>
      <c r="L4722" s="83"/>
      <c r="M4722" s="83"/>
      <c r="N4722" s="83"/>
      <c r="O4722" s="83"/>
      <c r="P4722" s="83"/>
      <c r="Q4722" s="83"/>
      <c r="R4722" s="83"/>
      <c r="S4722" s="83"/>
      <c r="T4722" s="83"/>
      <c r="U4722" s="83"/>
      <c r="V4722" s="83"/>
      <c r="W4722" s="83"/>
      <c r="X4722" s="83"/>
      <c r="Y4722" s="83"/>
      <c r="Z4722" s="83"/>
      <c r="AA4722" s="83"/>
      <c r="AB4722" s="83"/>
      <c r="AC4722" s="79"/>
      <c r="AD4722" s="79"/>
      <c r="AE4722" s="79"/>
      <c r="AF4722" s="79"/>
      <c r="AG4722" s="79"/>
      <c r="AH4722" s="79"/>
      <c r="AI4722" s="79"/>
      <c r="AJ4722" s="79"/>
      <c r="AK4722" s="79"/>
      <c r="AL4722" s="79"/>
      <c r="AM4722" s="240"/>
      <c r="AN4722" s="240"/>
      <c r="AO4722" s="240"/>
      <c r="AP4722" s="240"/>
      <c r="AQ4722" s="240"/>
      <c r="AR4722" s="240"/>
      <c r="AS4722" s="240"/>
      <c r="AT4722" s="256"/>
      <c r="AU4722" s="256"/>
      <c r="AV4722" s="259"/>
      <c r="AW4722" s="259"/>
      <c r="AX4722" s="256"/>
      <c r="AY4722" s="256"/>
      <c r="AZ4722" s="256"/>
      <c r="BA4722" s="256"/>
      <c r="BB4722" s="256"/>
      <c r="BC4722" s="256"/>
      <c r="BD4722" s="256"/>
      <c r="BE4722" s="256"/>
      <c r="BF4722" s="256"/>
      <c r="BG4722" s="256"/>
      <c r="BH4722" s="256"/>
      <c r="BI4722" s="256"/>
      <c r="BJ4722" s="256"/>
      <c r="BK4722" s="256"/>
      <c r="BL4722" s="262"/>
      <c r="BM4722" s="262"/>
      <c r="BN4722" s="262"/>
      <c r="BO4722" s="262"/>
      <c r="BP4722" s="262"/>
      <c r="BQ4722" s="262"/>
      <c r="BR4722" s="270"/>
      <c r="BS4722" s="270"/>
      <c r="BT4722" s="270"/>
      <c r="BU4722" s="270"/>
      <c r="BV4722" s="270"/>
      <c r="BW4722" s="270"/>
      <c r="BX4722" s="256"/>
      <c r="BY4722" s="256"/>
      <c r="BZ4722" s="256"/>
      <c r="CA4722" s="267"/>
      <c r="CB4722" s="267"/>
      <c r="CC4722" s="274"/>
      <c r="CD4722" s="267"/>
      <c r="CE4722" s="267"/>
      <c r="CF4722" s="267"/>
      <c r="CG4722" s="267"/>
      <c r="CH4722" s="267"/>
      <c r="CI4722" s="267"/>
      <c r="CJ4722" s="267"/>
      <c r="CK4722" s="267"/>
      <c r="CL4722" s="265"/>
      <c r="CM4722" s="272"/>
      <c r="CN4722" s="264"/>
      <c r="CO4722" s="177"/>
      <c r="CP4722" s="226"/>
      <c r="CQ4722" s="226"/>
      <c r="CR4722" s="226"/>
      <c r="CS4722" s="178"/>
      <c r="CT4722" s="178"/>
      <c r="CU4722" s="178"/>
      <c r="CV4722" s="178"/>
      <c r="CW4722" s="178"/>
      <c r="CX4722" s="178"/>
      <c r="CY4722" s="178"/>
      <c r="CZ4722" s="178"/>
      <c r="DA4722" s="178"/>
      <c r="DB4722" s="120"/>
      <c r="DC4722" s="120"/>
      <c r="DD4722" s="120"/>
      <c r="DE4722" s="120"/>
      <c r="DF4722" s="120"/>
      <c r="DG4722" s="120"/>
      <c r="DH4722" s="120"/>
      <c r="DI4722" s="120"/>
      <c r="DJ4722" s="120"/>
      <c r="DK4722" s="120"/>
      <c r="DL4722" s="120"/>
      <c r="DM4722" s="120"/>
      <c r="DN4722" s="120"/>
    </row>
    <row r="4723" spans="1:118" s="119" customFormat="1">
      <c r="A4723" s="228"/>
      <c r="B4723" s="231"/>
      <c r="C4723" s="234"/>
      <c r="D4723" s="237"/>
      <c r="E4723" s="237"/>
      <c r="F4723" s="243"/>
      <c r="G4723" s="122">
        <v>2</v>
      </c>
      <c r="H4723" s="84"/>
      <c r="I4723" s="84"/>
      <c r="J4723" s="84"/>
      <c r="K4723" s="84"/>
      <c r="L4723" s="84"/>
      <c r="M4723" s="84"/>
      <c r="N4723" s="84"/>
      <c r="O4723" s="84"/>
      <c r="P4723" s="84"/>
      <c r="Q4723" s="84"/>
      <c r="R4723" s="84"/>
      <c r="S4723" s="84"/>
      <c r="T4723" s="84"/>
      <c r="U4723" s="84"/>
      <c r="V4723" s="84"/>
      <c r="W4723" s="84"/>
      <c r="X4723" s="84"/>
      <c r="Y4723" s="84"/>
      <c r="Z4723" s="84"/>
      <c r="AA4723" s="84"/>
      <c r="AB4723" s="84"/>
      <c r="AC4723" s="80"/>
      <c r="AD4723" s="80"/>
      <c r="AE4723" s="80"/>
      <c r="AF4723" s="80"/>
      <c r="AG4723" s="80"/>
      <c r="AH4723" s="80"/>
      <c r="AI4723" s="80"/>
      <c r="AJ4723" s="80"/>
      <c r="AK4723" s="80"/>
      <c r="AL4723" s="80"/>
      <c r="AM4723" s="240"/>
      <c r="AN4723" s="240"/>
      <c r="AO4723" s="240"/>
      <c r="AP4723" s="240"/>
      <c r="AQ4723" s="240"/>
      <c r="AR4723" s="240"/>
      <c r="AS4723" s="240"/>
      <c r="AT4723" s="256"/>
      <c r="AU4723" s="256"/>
      <c r="AV4723" s="259"/>
      <c r="AW4723" s="259"/>
      <c r="AX4723" s="256"/>
      <c r="AY4723" s="256"/>
      <c r="AZ4723" s="256"/>
      <c r="BA4723" s="256"/>
      <c r="BB4723" s="256"/>
      <c r="BC4723" s="256"/>
      <c r="BD4723" s="256"/>
      <c r="BE4723" s="256"/>
      <c r="BF4723" s="256"/>
      <c r="BG4723" s="256"/>
      <c r="BH4723" s="256"/>
      <c r="BI4723" s="256"/>
      <c r="BJ4723" s="256"/>
      <c r="BK4723" s="256"/>
      <c r="BL4723" s="262"/>
      <c r="BM4723" s="262"/>
      <c r="BN4723" s="262"/>
      <c r="BO4723" s="262"/>
      <c r="BP4723" s="262"/>
      <c r="BQ4723" s="262"/>
      <c r="BR4723" s="270"/>
      <c r="BS4723" s="270"/>
      <c r="BT4723" s="270"/>
      <c r="BU4723" s="270"/>
      <c r="BV4723" s="270"/>
      <c r="BW4723" s="270"/>
      <c r="BX4723" s="256"/>
      <c r="BY4723" s="256"/>
      <c r="BZ4723" s="256"/>
      <c r="CA4723" s="267"/>
      <c r="CB4723" s="267"/>
      <c r="CC4723" s="274"/>
      <c r="CD4723" s="267"/>
      <c r="CE4723" s="267"/>
      <c r="CF4723" s="267"/>
      <c r="CG4723" s="267"/>
      <c r="CH4723" s="267"/>
      <c r="CI4723" s="267"/>
      <c r="CJ4723" s="267"/>
      <c r="CK4723" s="267"/>
      <c r="CL4723" s="265"/>
      <c r="CM4723" s="272"/>
      <c r="CN4723" s="264"/>
      <c r="CO4723" s="177"/>
      <c r="CP4723" s="226"/>
      <c r="CQ4723" s="226"/>
      <c r="CR4723" s="226"/>
      <c r="CS4723" s="178"/>
      <c r="CT4723" s="178"/>
      <c r="CU4723" s="178"/>
      <c r="CV4723" s="178"/>
      <c r="CW4723" s="178"/>
      <c r="CX4723" s="178"/>
      <c r="CY4723" s="178"/>
      <c r="CZ4723" s="178"/>
      <c r="DA4723" s="178"/>
      <c r="DB4723" s="120"/>
      <c r="DC4723" s="120"/>
      <c r="DD4723" s="120"/>
      <c r="DE4723" s="120"/>
      <c r="DF4723" s="120"/>
      <c r="DG4723" s="120"/>
      <c r="DH4723" s="120"/>
      <c r="DI4723" s="120"/>
      <c r="DJ4723" s="120"/>
      <c r="DK4723" s="120"/>
      <c r="DL4723" s="120"/>
      <c r="DM4723" s="120"/>
      <c r="DN4723" s="120"/>
    </row>
    <row r="4724" spans="1:118" s="119" customFormat="1">
      <c r="A4724" s="228"/>
      <c r="B4724" s="231"/>
      <c r="C4724" s="234"/>
      <c r="D4724" s="237"/>
      <c r="E4724" s="237"/>
      <c r="F4724" s="243"/>
      <c r="G4724" s="122">
        <v>2.1</v>
      </c>
      <c r="H4724" s="84"/>
      <c r="I4724" s="84"/>
      <c r="J4724" s="84"/>
      <c r="K4724" s="84"/>
      <c r="L4724" s="84"/>
      <c r="M4724" s="84"/>
      <c r="N4724" s="84"/>
      <c r="O4724" s="84"/>
      <c r="P4724" s="84"/>
      <c r="Q4724" s="84"/>
      <c r="R4724" s="84"/>
      <c r="S4724" s="84"/>
      <c r="T4724" s="84"/>
      <c r="U4724" s="84"/>
      <c r="V4724" s="84"/>
      <c r="W4724" s="84"/>
      <c r="X4724" s="84"/>
      <c r="Y4724" s="84"/>
      <c r="Z4724" s="84"/>
      <c r="AA4724" s="84"/>
      <c r="AB4724" s="84"/>
      <c r="AC4724" s="80"/>
      <c r="AD4724" s="80"/>
      <c r="AE4724" s="80"/>
      <c r="AF4724" s="80"/>
      <c r="AG4724" s="80"/>
      <c r="AH4724" s="80"/>
      <c r="AI4724" s="80"/>
      <c r="AJ4724" s="80"/>
      <c r="AK4724" s="80"/>
      <c r="AL4724" s="80"/>
      <c r="AM4724" s="240"/>
      <c r="AN4724" s="240"/>
      <c r="AO4724" s="240"/>
      <c r="AP4724" s="240"/>
      <c r="AQ4724" s="240"/>
      <c r="AR4724" s="240"/>
      <c r="AS4724" s="240"/>
      <c r="AT4724" s="256"/>
      <c r="AU4724" s="256"/>
      <c r="AV4724" s="259"/>
      <c r="AW4724" s="259"/>
      <c r="AX4724" s="256"/>
      <c r="AY4724" s="256"/>
      <c r="AZ4724" s="256"/>
      <c r="BA4724" s="256"/>
      <c r="BB4724" s="256"/>
      <c r="BC4724" s="256"/>
      <c r="BD4724" s="256"/>
      <c r="BE4724" s="256"/>
      <c r="BF4724" s="256"/>
      <c r="BG4724" s="256"/>
      <c r="BH4724" s="256"/>
      <c r="BI4724" s="256"/>
      <c r="BJ4724" s="256"/>
      <c r="BK4724" s="256"/>
      <c r="BL4724" s="262"/>
      <c r="BM4724" s="262"/>
      <c r="BN4724" s="262"/>
      <c r="BO4724" s="262"/>
      <c r="BP4724" s="262"/>
      <c r="BQ4724" s="262"/>
      <c r="BR4724" s="270"/>
      <c r="BS4724" s="270"/>
      <c r="BT4724" s="270"/>
      <c r="BU4724" s="270"/>
      <c r="BV4724" s="270"/>
      <c r="BW4724" s="270"/>
      <c r="BX4724" s="256"/>
      <c r="BY4724" s="256"/>
      <c r="BZ4724" s="256"/>
      <c r="CA4724" s="267"/>
      <c r="CB4724" s="267"/>
      <c r="CC4724" s="274"/>
      <c r="CD4724" s="267"/>
      <c r="CE4724" s="267"/>
      <c r="CF4724" s="267"/>
      <c r="CG4724" s="267"/>
      <c r="CH4724" s="267"/>
      <c r="CI4724" s="267"/>
      <c r="CJ4724" s="267"/>
      <c r="CK4724" s="267"/>
      <c r="CL4724" s="265"/>
      <c r="CM4724" s="272"/>
      <c r="CN4724" s="264"/>
      <c r="CO4724" s="177"/>
      <c r="CP4724" s="226"/>
      <c r="CQ4724" s="226"/>
      <c r="CR4724" s="226"/>
      <c r="CS4724" s="178"/>
      <c r="CT4724" s="178"/>
      <c r="CU4724" s="178"/>
      <c r="CV4724" s="178"/>
      <c r="CW4724" s="178"/>
      <c r="CX4724" s="178"/>
      <c r="CY4724" s="178"/>
      <c r="CZ4724" s="178"/>
      <c r="DA4724" s="178"/>
      <c r="DB4724" s="120"/>
      <c r="DC4724" s="120"/>
      <c r="DD4724" s="120"/>
      <c r="DE4724" s="120"/>
      <c r="DF4724" s="120"/>
      <c r="DG4724" s="120"/>
      <c r="DH4724" s="120"/>
      <c r="DI4724" s="120"/>
      <c r="DJ4724" s="120"/>
      <c r="DK4724" s="120"/>
      <c r="DL4724" s="120"/>
      <c r="DM4724" s="120"/>
      <c r="DN4724" s="120"/>
    </row>
    <row r="4725" spans="1:118" s="119" customFormat="1">
      <c r="A4725" s="228"/>
      <c r="B4725" s="231"/>
      <c r="C4725" s="234"/>
      <c r="D4725" s="237"/>
      <c r="E4725" s="237"/>
      <c r="F4725" s="243"/>
      <c r="G4725" s="122">
        <v>2.7</v>
      </c>
      <c r="H4725" s="84"/>
      <c r="I4725" s="84"/>
      <c r="J4725" s="84"/>
      <c r="K4725" s="84"/>
      <c r="L4725" s="84"/>
      <c r="M4725" s="84"/>
      <c r="N4725" s="84"/>
      <c r="O4725" s="84"/>
      <c r="P4725" s="84"/>
      <c r="Q4725" s="84"/>
      <c r="R4725" s="84"/>
      <c r="S4725" s="84"/>
      <c r="T4725" s="84"/>
      <c r="U4725" s="84"/>
      <c r="V4725" s="84"/>
      <c r="W4725" s="84"/>
      <c r="X4725" s="84"/>
      <c r="Y4725" s="84"/>
      <c r="Z4725" s="84"/>
      <c r="AA4725" s="84"/>
      <c r="AB4725" s="84"/>
      <c r="AC4725" s="80"/>
      <c r="AD4725" s="80"/>
      <c r="AE4725" s="80"/>
      <c r="AF4725" s="80"/>
      <c r="AG4725" s="80"/>
      <c r="AH4725" s="80"/>
      <c r="AI4725" s="80"/>
      <c r="AJ4725" s="80"/>
      <c r="AK4725" s="80"/>
      <c r="AL4725" s="80"/>
      <c r="AM4725" s="240"/>
      <c r="AN4725" s="240"/>
      <c r="AO4725" s="240"/>
      <c r="AP4725" s="240"/>
      <c r="AQ4725" s="240"/>
      <c r="AR4725" s="240"/>
      <c r="AS4725" s="240"/>
      <c r="AT4725" s="256"/>
      <c r="AU4725" s="256"/>
      <c r="AV4725" s="259"/>
      <c r="AW4725" s="259"/>
      <c r="AX4725" s="256"/>
      <c r="AY4725" s="256"/>
      <c r="AZ4725" s="256"/>
      <c r="BA4725" s="256"/>
      <c r="BB4725" s="256"/>
      <c r="BC4725" s="256"/>
      <c r="BD4725" s="256"/>
      <c r="BE4725" s="256"/>
      <c r="BF4725" s="256"/>
      <c r="BG4725" s="256"/>
      <c r="BH4725" s="256"/>
      <c r="BI4725" s="256"/>
      <c r="BJ4725" s="256"/>
      <c r="BK4725" s="256"/>
      <c r="BL4725" s="262"/>
      <c r="BM4725" s="262"/>
      <c r="BN4725" s="262"/>
      <c r="BO4725" s="262"/>
      <c r="BP4725" s="262"/>
      <c r="BQ4725" s="262"/>
      <c r="BR4725" s="270"/>
      <c r="BS4725" s="270"/>
      <c r="BT4725" s="270"/>
      <c r="BU4725" s="270"/>
      <c r="BV4725" s="270"/>
      <c r="BW4725" s="270"/>
      <c r="BX4725" s="256"/>
      <c r="BY4725" s="256"/>
      <c r="BZ4725" s="256"/>
      <c r="CA4725" s="267"/>
      <c r="CB4725" s="267"/>
      <c r="CC4725" s="274"/>
      <c r="CD4725" s="267"/>
      <c r="CE4725" s="267"/>
      <c r="CF4725" s="267"/>
      <c r="CG4725" s="267"/>
      <c r="CH4725" s="267"/>
      <c r="CI4725" s="267"/>
      <c r="CJ4725" s="267"/>
      <c r="CK4725" s="267"/>
      <c r="CL4725" s="265"/>
      <c r="CM4725" s="272"/>
      <c r="CN4725" s="264"/>
      <c r="CO4725" s="177"/>
      <c r="CP4725" s="226"/>
      <c r="CQ4725" s="226"/>
      <c r="CR4725" s="226"/>
      <c r="CS4725" s="178"/>
      <c r="CT4725" s="178"/>
      <c r="CU4725" s="178"/>
      <c r="CV4725" s="178"/>
      <c r="CW4725" s="178"/>
      <c r="CX4725" s="178"/>
      <c r="CY4725" s="178"/>
      <c r="CZ4725" s="178"/>
      <c r="DA4725" s="178"/>
      <c r="DB4725" s="120"/>
      <c r="DC4725" s="120"/>
      <c r="DD4725" s="120"/>
      <c r="DE4725" s="120"/>
      <c r="DF4725" s="120"/>
      <c r="DG4725" s="120"/>
      <c r="DH4725" s="120"/>
      <c r="DI4725" s="120"/>
      <c r="DJ4725" s="120"/>
      <c r="DK4725" s="120"/>
      <c r="DL4725" s="120"/>
      <c r="DM4725" s="120"/>
      <c r="DN4725" s="120"/>
    </row>
    <row r="4726" spans="1:118" s="119" customFormat="1">
      <c r="A4726" s="228"/>
      <c r="B4726" s="231"/>
      <c r="C4726" s="234"/>
      <c r="D4726" s="237"/>
      <c r="E4726" s="237"/>
      <c r="F4726" s="243"/>
      <c r="G4726" s="122">
        <v>3</v>
      </c>
      <c r="H4726" s="84"/>
      <c r="I4726" s="84"/>
      <c r="J4726" s="84"/>
      <c r="K4726" s="84"/>
      <c r="L4726" s="84"/>
      <c r="M4726" s="84"/>
      <c r="N4726" s="84"/>
      <c r="O4726" s="84"/>
      <c r="P4726" s="84"/>
      <c r="Q4726" s="84"/>
      <c r="R4726" s="84"/>
      <c r="S4726" s="84"/>
      <c r="T4726" s="84"/>
      <c r="U4726" s="84"/>
      <c r="V4726" s="84"/>
      <c r="W4726" s="84"/>
      <c r="X4726" s="84"/>
      <c r="Y4726" s="84"/>
      <c r="Z4726" s="84"/>
      <c r="AA4726" s="84"/>
      <c r="AB4726" s="84"/>
      <c r="AC4726" s="80"/>
      <c r="AD4726" s="80"/>
      <c r="AE4726" s="80"/>
      <c r="AF4726" s="80"/>
      <c r="AG4726" s="80"/>
      <c r="AH4726" s="80"/>
      <c r="AI4726" s="80"/>
      <c r="AJ4726" s="80"/>
      <c r="AK4726" s="80"/>
      <c r="AL4726" s="80"/>
      <c r="AM4726" s="240"/>
      <c r="AN4726" s="240"/>
      <c r="AO4726" s="240"/>
      <c r="AP4726" s="240"/>
      <c r="AQ4726" s="240"/>
      <c r="AR4726" s="240"/>
      <c r="AS4726" s="240"/>
      <c r="AT4726" s="256"/>
      <c r="AU4726" s="256"/>
      <c r="AV4726" s="259"/>
      <c r="AW4726" s="259"/>
      <c r="AX4726" s="256"/>
      <c r="AY4726" s="256"/>
      <c r="AZ4726" s="256"/>
      <c r="BA4726" s="256"/>
      <c r="BB4726" s="256"/>
      <c r="BC4726" s="256"/>
      <c r="BD4726" s="256"/>
      <c r="BE4726" s="256"/>
      <c r="BF4726" s="256"/>
      <c r="BG4726" s="256"/>
      <c r="BH4726" s="256"/>
      <c r="BI4726" s="256"/>
      <c r="BJ4726" s="256"/>
      <c r="BK4726" s="256"/>
      <c r="BL4726" s="262"/>
      <c r="BM4726" s="262"/>
      <c r="BN4726" s="262"/>
      <c r="BO4726" s="262"/>
      <c r="BP4726" s="262"/>
      <c r="BQ4726" s="262"/>
      <c r="BR4726" s="270"/>
      <c r="BS4726" s="270"/>
      <c r="BT4726" s="270"/>
      <c r="BU4726" s="270"/>
      <c r="BV4726" s="270"/>
      <c r="BW4726" s="270"/>
      <c r="BX4726" s="256"/>
      <c r="BY4726" s="256"/>
      <c r="BZ4726" s="256"/>
      <c r="CA4726" s="267"/>
      <c r="CB4726" s="267"/>
      <c r="CC4726" s="274"/>
      <c r="CD4726" s="267"/>
      <c r="CE4726" s="267"/>
      <c r="CF4726" s="267"/>
      <c r="CG4726" s="267"/>
      <c r="CH4726" s="267"/>
      <c r="CI4726" s="267"/>
      <c r="CJ4726" s="267"/>
      <c r="CK4726" s="267"/>
      <c r="CL4726" s="265"/>
      <c r="CM4726" s="272"/>
      <c r="CN4726" s="264"/>
      <c r="CO4726" s="177"/>
      <c r="CP4726" s="226"/>
      <c r="CQ4726" s="226"/>
      <c r="CR4726" s="226"/>
      <c r="CS4726" s="178"/>
      <c r="CT4726" s="178"/>
      <c r="CU4726" s="178"/>
      <c r="CV4726" s="178"/>
      <c r="CW4726" s="178"/>
      <c r="CX4726" s="178"/>
      <c r="CY4726" s="178"/>
      <c r="CZ4726" s="178"/>
      <c r="DA4726" s="178"/>
      <c r="DB4726" s="120"/>
      <c r="DC4726" s="120"/>
      <c r="DD4726" s="120"/>
      <c r="DE4726" s="120"/>
      <c r="DF4726" s="120"/>
      <c r="DG4726" s="120"/>
      <c r="DH4726" s="120"/>
      <c r="DI4726" s="120"/>
      <c r="DJ4726" s="120"/>
      <c r="DK4726" s="120"/>
      <c r="DL4726" s="120"/>
      <c r="DM4726" s="120"/>
      <c r="DN4726" s="120"/>
    </row>
    <row r="4727" spans="1:118" s="119" customFormat="1">
      <c r="A4727" s="228"/>
      <c r="B4727" s="231"/>
      <c r="C4727" s="234"/>
      <c r="D4727" s="237"/>
      <c r="E4727" s="237"/>
      <c r="F4727" s="244"/>
      <c r="G4727" s="123">
        <v>3.9</v>
      </c>
      <c r="H4727" s="85"/>
      <c r="I4727" s="85"/>
      <c r="J4727" s="85"/>
      <c r="K4727" s="85"/>
      <c r="L4727" s="85"/>
      <c r="M4727" s="85"/>
      <c r="N4727" s="85"/>
      <c r="O4727" s="85"/>
      <c r="P4727" s="85"/>
      <c r="Q4727" s="85"/>
      <c r="R4727" s="85"/>
      <c r="S4727" s="85"/>
      <c r="T4727" s="85"/>
      <c r="U4727" s="85"/>
      <c r="V4727" s="85"/>
      <c r="W4727" s="85"/>
      <c r="X4727" s="85"/>
      <c r="Y4727" s="85"/>
      <c r="Z4727" s="85"/>
      <c r="AA4727" s="85"/>
      <c r="AB4727" s="85"/>
      <c r="AC4727" s="81"/>
      <c r="AD4727" s="81"/>
      <c r="AE4727" s="81"/>
      <c r="AF4727" s="81"/>
      <c r="AG4727" s="81"/>
      <c r="AH4727" s="81"/>
      <c r="AI4727" s="81"/>
      <c r="AJ4727" s="81"/>
      <c r="AK4727" s="81"/>
      <c r="AL4727" s="81"/>
      <c r="AM4727" s="240"/>
      <c r="AN4727" s="240"/>
      <c r="AO4727" s="240"/>
      <c r="AP4727" s="240"/>
      <c r="AQ4727" s="240"/>
      <c r="AR4727" s="240"/>
      <c r="AS4727" s="240"/>
      <c r="AT4727" s="256"/>
      <c r="AU4727" s="256"/>
      <c r="AV4727" s="259"/>
      <c r="AW4727" s="259"/>
      <c r="AX4727" s="256"/>
      <c r="AY4727" s="256"/>
      <c r="AZ4727" s="256"/>
      <c r="BA4727" s="256"/>
      <c r="BB4727" s="256"/>
      <c r="BC4727" s="256"/>
      <c r="BD4727" s="256"/>
      <c r="BE4727" s="256"/>
      <c r="BF4727" s="256"/>
      <c r="BG4727" s="256"/>
      <c r="BH4727" s="256"/>
      <c r="BI4727" s="256"/>
      <c r="BJ4727" s="256"/>
      <c r="BK4727" s="256"/>
      <c r="BL4727" s="262"/>
      <c r="BM4727" s="262"/>
      <c r="BN4727" s="262"/>
      <c r="BO4727" s="262"/>
      <c r="BP4727" s="262"/>
      <c r="BQ4727" s="262"/>
      <c r="BR4727" s="270"/>
      <c r="BS4727" s="270"/>
      <c r="BT4727" s="270"/>
      <c r="BU4727" s="270"/>
      <c r="BV4727" s="270"/>
      <c r="BW4727" s="270"/>
      <c r="BX4727" s="256"/>
      <c r="BY4727" s="256"/>
      <c r="BZ4727" s="256"/>
      <c r="CA4727" s="267"/>
      <c r="CB4727" s="267"/>
      <c r="CC4727" s="274"/>
      <c r="CD4727" s="267"/>
      <c r="CE4727" s="267"/>
      <c r="CF4727" s="267"/>
      <c r="CG4727" s="267"/>
      <c r="CH4727" s="267"/>
      <c r="CI4727" s="267"/>
      <c r="CJ4727" s="267"/>
      <c r="CK4727" s="267"/>
      <c r="CL4727" s="265"/>
      <c r="CM4727" s="272"/>
      <c r="CN4727" s="264"/>
      <c r="CO4727" s="177"/>
      <c r="CP4727" s="226"/>
      <c r="CQ4727" s="226"/>
      <c r="CR4727" s="226"/>
      <c r="CS4727" s="178"/>
      <c r="CT4727" s="178"/>
      <c r="CU4727" s="178"/>
      <c r="CV4727" s="178"/>
      <c r="CW4727" s="178"/>
      <c r="CX4727" s="178"/>
      <c r="CY4727" s="178"/>
      <c r="CZ4727" s="178"/>
      <c r="DA4727" s="178"/>
      <c r="DB4727" s="120"/>
      <c r="DC4727" s="120"/>
      <c r="DD4727" s="120"/>
      <c r="DE4727" s="120"/>
      <c r="DF4727" s="120"/>
      <c r="DG4727" s="120"/>
      <c r="DH4727" s="120"/>
      <c r="DI4727" s="120"/>
      <c r="DJ4727" s="120"/>
      <c r="DK4727" s="120"/>
      <c r="DL4727" s="120"/>
      <c r="DM4727" s="120"/>
      <c r="DN4727" s="120"/>
    </row>
    <row r="4728" spans="1:118" s="119" customFormat="1">
      <c r="A4728" s="229"/>
      <c r="B4728" s="232"/>
      <c r="C4728" s="235"/>
      <c r="D4728" s="238"/>
      <c r="E4728" s="238"/>
      <c r="F4728" s="245" t="s">
        <v>83</v>
      </c>
      <c r="G4728" s="246"/>
      <c r="H4728" s="82"/>
      <c r="I4728" s="82"/>
      <c r="J4728" s="82"/>
      <c r="K4728" s="82"/>
      <c r="L4728" s="82"/>
      <c r="M4728" s="82"/>
      <c r="N4728" s="82"/>
      <c r="O4728" s="82"/>
      <c r="P4728" s="82"/>
      <c r="Q4728" s="82"/>
      <c r="R4728" s="82"/>
      <c r="S4728" s="82"/>
      <c r="T4728" s="82"/>
      <c r="U4728" s="82"/>
      <c r="V4728" s="82"/>
      <c r="W4728" s="82"/>
      <c r="X4728" s="82"/>
      <c r="Y4728" s="82"/>
      <c r="Z4728" s="82"/>
      <c r="AA4728" s="82"/>
      <c r="AB4728" s="82"/>
      <c r="AC4728" s="35"/>
      <c r="AD4728" s="35"/>
      <c r="AE4728" s="35"/>
      <c r="AF4728" s="35"/>
      <c r="AG4728" s="35"/>
      <c r="AH4728" s="35"/>
      <c r="AI4728" s="35"/>
      <c r="AJ4728" s="35"/>
      <c r="AK4728" s="35"/>
      <c r="AL4728" s="35"/>
      <c r="AM4728" s="241"/>
      <c r="AN4728" s="241"/>
      <c r="AO4728" s="241"/>
      <c r="AP4728" s="241"/>
      <c r="AQ4728" s="241"/>
      <c r="AR4728" s="241"/>
      <c r="AS4728" s="241"/>
      <c r="AT4728" s="257"/>
      <c r="AU4728" s="257"/>
      <c r="AV4728" s="260"/>
      <c r="AW4728" s="260"/>
      <c r="AX4728" s="257"/>
      <c r="AY4728" s="257"/>
      <c r="AZ4728" s="257"/>
      <c r="BA4728" s="257"/>
      <c r="BB4728" s="257"/>
      <c r="BC4728" s="257"/>
      <c r="BD4728" s="257"/>
      <c r="BE4728" s="257"/>
      <c r="BF4728" s="257"/>
      <c r="BG4728" s="257"/>
      <c r="BH4728" s="257"/>
      <c r="BI4728" s="257"/>
      <c r="BJ4728" s="257"/>
      <c r="BK4728" s="257"/>
      <c r="BL4728" s="263"/>
      <c r="BM4728" s="263"/>
      <c r="BN4728" s="263"/>
      <c r="BO4728" s="263"/>
      <c r="BP4728" s="263"/>
      <c r="BQ4728" s="263"/>
      <c r="BR4728" s="271"/>
      <c r="BS4728" s="271"/>
      <c r="BT4728" s="271"/>
      <c r="BU4728" s="271"/>
      <c r="BV4728" s="271"/>
      <c r="BW4728" s="271"/>
      <c r="BX4728" s="257"/>
      <c r="BY4728" s="257"/>
      <c r="BZ4728" s="257"/>
      <c r="CA4728" s="268"/>
      <c r="CB4728" s="268"/>
      <c r="CC4728" s="275"/>
      <c r="CD4728" s="268"/>
      <c r="CE4728" s="268"/>
      <c r="CF4728" s="268"/>
      <c r="CG4728" s="268"/>
      <c r="CH4728" s="268"/>
      <c r="CI4728" s="268"/>
      <c r="CJ4728" s="268"/>
      <c r="CK4728" s="268"/>
      <c r="CL4728" s="265"/>
      <c r="CM4728" s="272"/>
      <c r="CN4728" s="264"/>
      <c r="CO4728" s="177"/>
      <c r="CP4728" s="226"/>
      <c r="CQ4728" s="226"/>
      <c r="CR4728" s="226"/>
      <c r="CS4728" s="178"/>
      <c r="CT4728" s="178"/>
      <c r="CU4728" s="178"/>
      <c r="CV4728" s="178"/>
      <c r="CW4728" s="178"/>
      <c r="CX4728" s="178"/>
      <c r="CY4728" s="178"/>
      <c r="CZ4728" s="178"/>
      <c r="DA4728" s="178"/>
      <c r="DB4728" s="120"/>
      <c r="DC4728" s="120"/>
      <c r="DD4728" s="120"/>
      <c r="DE4728" s="120"/>
      <c r="DF4728" s="120"/>
      <c r="DG4728" s="120"/>
      <c r="DH4728" s="120"/>
      <c r="DI4728" s="120"/>
      <c r="DJ4728" s="120"/>
      <c r="DK4728" s="120"/>
      <c r="DL4728" s="120"/>
      <c r="DM4728" s="120"/>
      <c r="DN4728" s="120"/>
    </row>
    <row r="4729" spans="1:118" s="119" customFormat="1" ht="14.25" customHeight="1">
      <c r="A4729" s="227">
        <f t="shared" si="1416"/>
        <v>586</v>
      </c>
      <c r="B4729" s="230" t="s">
        <v>560</v>
      </c>
      <c r="C4729" s="233" t="s">
        <v>546</v>
      </c>
      <c r="D4729" s="236">
        <v>44005</v>
      </c>
      <c r="E4729" s="236" t="s">
        <v>506</v>
      </c>
      <c r="F4729" s="253" t="s">
        <v>80</v>
      </c>
      <c r="G4729" s="254"/>
      <c r="H4729" s="82" t="s">
        <v>69</v>
      </c>
      <c r="I4729" s="82"/>
      <c r="J4729" s="82" t="s">
        <v>60</v>
      </c>
      <c r="K4729" s="82" t="s">
        <v>60</v>
      </c>
      <c r="L4729" s="82" t="s">
        <v>60</v>
      </c>
      <c r="M4729" s="82" t="s">
        <v>60</v>
      </c>
      <c r="N4729" s="82" t="s">
        <v>60</v>
      </c>
      <c r="O4729" s="82"/>
      <c r="P4729" s="82" t="s">
        <v>60</v>
      </c>
      <c r="Q4729" s="82" t="s">
        <v>60</v>
      </c>
      <c r="R4729" s="82" t="s">
        <v>60</v>
      </c>
      <c r="S4729" s="82" t="s">
        <v>60</v>
      </c>
      <c r="T4729" s="82" t="s">
        <v>60</v>
      </c>
      <c r="U4729" s="82" t="s">
        <v>60</v>
      </c>
      <c r="V4729" s="82"/>
      <c r="W4729" s="82" t="s">
        <v>61</v>
      </c>
      <c r="X4729" s="82" t="s">
        <v>61</v>
      </c>
      <c r="Y4729" s="82" t="s">
        <v>61</v>
      </c>
      <c r="Z4729" s="82" t="s">
        <v>61</v>
      </c>
      <c r="AA4729" s="82" t="s">
        <v>61</v>
      </c>
      <c r="AB4729" s="82" t="s">
        <v>61</v>
      </c>
      <c r="AC4729" s="82"/>
      <c r="AD4729" s="82" t="s">
        <v>61</v>
      </c>
      <c r="AE4729" s="82" t="s">
        <v>67</v>
      </c>
      <c r="AF4729" s="82" t="s">
        <v>67</v>
      </c>
      <c r="AG4729" s="82" t="s">
        <v>67</v>
      </c>
      <c r="AH4729" s="82" t="s">
        <v>61</v>
      </c>
      <c r="AI4729" s="82" t="s">
        <v>1471</v>
      </c>
      <c r="AJ4729" s="82"/>
      <c r="AK4729" s="82" t="s">
        <v>60</v>
      </c>
      <c r="AL4729" s="82" t="s">
        <v>60</v>
      </c>
      <c r="AM4729" s="239">
        <f>COUNTIF(H4729:AL4729,"PH")+COUNTIF(H4729:AL4729,"PH/L")+COUNTIF(H4729:AL4729,"PM")</f>
        <v>0</v>
      </c>
      <c r="AN4729" s="239">
        <f>COUNTIF(H4729:AL4729,"PD")+COUNTIF(H4729:AL4729,"PDD")+COUNTIF(H4729:AL4729,"P/DS")/2+COUNTIF(H4729:AL4729,"PMD")</f>
        <v>0</v>
      </c>
      <c r="AO4729" s="239">
        <f>COUNTIF(H4729:AL4729,"PN")+COUNTIF(H4729:AL4729,"P/NS")/2+COUNTIF(H4729:AL4729,"PH")+COUNTIF(H4729:AL4729,"PH/F")/2+COUNTIF(H4729:AL4729,"PH/L")/2+COUNTIF(H4729:AL4729,"PM")</f>
        <v>0</v>
      </c>
      <c r="AP4729" s="239">
        <f>COUNTIF(H4729:AL4729,"BH")+COUNTIF(H4729:AL4729,"AL/BL")+COUNTIF(H4729:AL4729,"UL/BL")+COUNTIF(H4729:AL4729,"BM")</f>
        <v>0</v>
      </c>
      <c r="AQ4729" s="239">
        <f>COUNTIF(H4729:AL4729,"DS")+COUNTIF(H4729:AL4729,"AL/DS")/2+COUNTIF(H4729:AL4729,"UL/DS")/2+COUNTIF(H4729:AL4729,"CT")+COUNTIF(H4729:AL4729,"MD")</f>
        <v>13.5</v>
      </c>
      <c r="AR4729" s="239">
        <f>COUNTIF(H4729:AL4729,"NS")+COUNTIF(H4729:AL4729,"AL/NS")/2+COUNTIF(H4729:AL4729,"UL/NS")/2+COUNTIF(H4729:AL4729,"BH")+COUNTIF(H4729:AL4729,"AL/BF")/2+COUNTIF(H4729:AL4729,"AL/BL")/2+COUNTIF(H4729:AL4729,"UL/BL")/2+COUNTIF(H4729:AL4729,"UL/BF")/2+COUNTIF(H4729:AL4729,"BM")</f>
        <v>8</v>
      </c>
      <c r="AS4729" s="239">
        <f>COUNTIF(H4729:AL4729,"AL")+COUNTIF(H4729:AL4729,"AL/DS")/2+COUNTIF(H4729:AL4729,"AL/NS")/2+COUNTIF(H4729:AL4729,"NH")+COUNTIF(H4729:AL4729,"SL")+COUNTIF(H4729:AL4729,"NHD")+COUNTIF(H4729:AL4729,"B")+COUNTIF(H4729:AL4729,"HL")+COUNTIF(H4729:AL4729,"AL/BF")/2+COUNTIF(H4729:AL4729,"AL/BL")/2</f>
        <v>4</v>
      </c>
      <c r="AT4729" s="255">
        <f>COUNTIF(H4729:AL4729,"PD")+COUNTIF(H4729:AL4729,"PN")+COUNTIF(H4729:AL4729,"P/DS")/2+COUNTIF(H4729:AL4729,"P/NS")/2+COUNTIF(H4729:AL4729,"DS")+COUNTIF(H4729:AL4729,"NS")+COUNTIF(H4729:AL4729,"AL")+COUNTIF(H4729:AL4729,"AL/DS")+COUNTIF(H4729:AL4729,"AL/NS")+COUNTIF(H4729:AL4729,"NH")+COUNTIF(H4729:AL4729,"SL")+COUNTIF(H4729:AL4729,"UL/DS")/2+COUNTIF(H4729:AL4729,"UL/NS")/2+COUNTIF(H4729:AL4729,"CT")+COUNTIF(H4729:AL4729,"NHD")+COUNTIF(H4729:AL4729,"PDD")+COUNTIF(H4729:AL4729,"B")+COUNTIF(H4729:AL4729,"HL")+COUNTIF(H4729:AL4729,"PH")+COUNTIF(H4729:AL4729,"BH")+COUNTIF(H4729:AL4729,"AL/BF")+COUNTIF(H4729:AL4729,"AL/BL")+COUNTIF(H4729:AL4729,"UL/BF")/2+COUNTIF(H4729:AL4729,"UL/BL")/2+COUNTIF(H4729:AL4729,"PH/F")/2+COUNTIF(H4729:AL4729,"PH/L")/2+COUNTIF(H4729:AL4729,"MD")+COUNTIF(H4729:AL4729,"PMD")+COUNTIF(H4729:AL4729,"PM")+COUNTIF(H4729:AL4729,"BM")</f>
        <v>25.5</v>
      </c>
      <c r="AU4729" s="255">
        <f>COUNTIF(H4729:AL4729,"P/DS")/2+COUNTIF(H4729:AL4729,"P/NS")/2+COUNTIF(H4729:AL4729,"IL")+COUNTIF(H4729:AL4729,"NL")+COUNTIF(H4729:AL4729,"UL")+COUNTIF(H4729:AL4729,"UL/DS")/2+COUNTIF(H4729:AL4729,"UL/NS")/2+COUNTIF(H4729:AL4729,"KT")+COUNTIF(H4729:AL4729,"UL/BF")/2+COUNTIF(H4729:AL4729,"UL/BL")/2+COUNTIF(H4729:AL4729,"PH/F")/2+COUNTIF(H4729:AL4729,"PH/L")/2+COUNTIF(H4729:AL4729,"NB")</f>
        <v>0.5</v>
      </c>
      <c r="AV4729" s="258">
        <f>COUNTIF(H4729:AL4729,"PN")+COUNTIF(H4729:AL4729,"TVD")+COUNTIF(H4729:AL4729,"PH")+COUNTIF(H4729:AL4729,"PM")+COUNTIF(H4729:AL4729,"PDD")-COUNTIFS(H4729:AL4729,"PN",H4736:AL4736,"&gt;=3")-COUNTIFS(H4729:AL4729,"PM",H4736:AL4736,"&gt;=3")</f>
        <v>0</v>
      </c>
      <c r="AW4729" s="258">
        <f>COUNTIF(H4729:AL4729,"NS")+COUNTIF(H4729:AL4729,"D")+COUNTIF(H4729:AL4729,"BH")+COUNTIF(H4729:AL4729,"NHD")+COUNTIF(H4729:AL4729,"BM")-COUNTIFS(H4729:AL4729,"NS",H4736:AL4736,"&gt;=3")-COUNTIFS(H4729:AL4729,"BH",H4736:AL4736,"&gt;=3")-COUNTIFS(H4729:AL4729,"BM",H4736:AL4736,"&gt;=3")</f>
        <v>8</v>
      </c>
      <c r="AX4729" s="255">
        <f>COUNTIF(H4729:AL4729,"AL")+COUNTIF(H4729:AL4729,"AL/DS")/2+COUNTIF(H4729:AL4729,"AL/NS")/2+COUNTIF(H4729:AL4729,"AL/BF")+COUNTIF(H4729:AL4729,"AL/BL")/2</f>
        <v>3</v>
      </c>
      <c r="AY4729" s="255">
        <f>COUNTIF(H4729:AL4729,"SL")</f>
        <v>0</v>
      </c>
      <c r="AZ4729" s="255">
        <f>COUNTIF(H4729:AL4729,"NH")</f>
        <v>1</v>
      </c>
      <c r="BA4729" s="255">
        <f>COUNTIF(H4729:AL4729,"HL")</f>
        <v>0</v>
      </c>
      <c r="BB4729" s="255">
        <f>COUNTIF(G4729:AL4729,"P/DS")/2+COUNTIF(G4729:AL4729,"P/NS")/2+COUNTIF(G4729:AL4729,"UL")+COUNTIF(G4729:AL4729,"UL/DS")/2+COUNTIF(G4729:AL4729,"UL/NS")/2+COUNTIF(G4729:AL4729,"UL/BL")/2+COUNTIF(G4729:AL4729,"UL/BF")/2+COUNTIF(G4729:AL4729,"PH/F")/2+COUNTIF(G4729:AL4729,"PH/L")/2</f>
        <v>0.5</v>
      </c>
      <c r="BC4729" s="255">
        <f>COUNTIF(H4729:AL4729,"NB")</f>
        <v>0</v>
      </c>
      <c r="BD4729" s="255">
        <f>COUNTIF(H4729:AL4729,"NL")</f>
        <v>0</v>
      </c>
      <c r="BE4729" s="255">
        <f>COUNTIF(H4729:AL4729,"IL")</f>
        <v>0</v>
      </c>
      <c r="BF4729" s="255">
        <f>COUNTIF(H4729:AL4729,"KT")</f>
        <v>0</v>
      </c>
      <c r="BG4729" s="255">
        <f>COUNTIF(H4729:AL4729,"L70")</f>
        <v>0</v>
      </c>
      <c r="BH4729" s="255">
        <f>COUNTIF(H4729:AL4729,"MD")</f>
        <v>0</v>
      </c>
      <c r="BI4729" s="255">
        <f>COUNTIF(H4729:AL4729,"PMD")</f>
        <v>0</v>
      </c>
      <c r="BJ4729" s="255">
        <f>COUNTIF(H4729:AL4729,"PM")</f>
        <v>0</v>
      </c>
      <c r="BK4729" s="255">
        <f>COUNTIF(H4729:AL4729,"BM")</f>
        <v>0</v>
      </c>
      <c r="BL4729" s="261">
        <f>SUMIF(H4729:AL4729,"PD",H4730:AL4730)+SUMIF(H4729:AL4729,"PN",H4730:AL4730)+SUMIF(H4729:AL4729,"P/DS",H4730:AL4730)+SUMIF(H4729:AL4729,"PN/F",H4730:AL4730)+SUMIF(H4729:AL4729,"PN/L",H4730:AL4730)+SUMIF(H4729:AL4729,"TV",H4730:AL4730)+SUMIF(H4729:AL4729,"TVD",H4730:AL4730)+SUMIF(H4729:AL4729,"PDD",H4730:AL4730)</f>
        <v>0</v>
      </c>
      <c r="BM4729" s="261">
        <f>SUMIF(H4729:AL4729,"PD",H4731:AL4731)+SUMIF(H4729:AL4729,"PN",H4731:AL4731)+SUMIF(H4729:AL4729,"P/DS",H4731:AL4731)+SUMIF(H4729:AL4729,"PN/F",H4731:AL4731)+SUMIF(H4729:AL4729,"PN/L",H4731:AL4731)+SUMIF(H4729:AL4729,"TV",H4731:AL4731)+SUMIF(H4729:AL4729,"TVD",H4731:AL4731)+SUMIF(H4729:AL4729,"PDD",H4731:AL4731)+SUMIF(H4729:AL4729,"PMD",H4731:AL4731)</f>
        <v>0</v>
      </c>
      <c r="BN4729" s="261">
        <f>SUMIF(H4729:AL4729,"PD",H4732:AL4732)+SUMIF(H4729:AL4729,"PN",H4732:AL4732)+SUMIF(H4729:AL4729,"P/DS",H4732:AL4732)+SUMIF(H4729:AL4729,"PN/F",H4732:AL4732)+SUMIF(H4729:AL4729,"PN/L",H4732:AL4732)+SUMIF(H4729:AL4729,"TV",H4732:AL4732)+SUMIF(H4729:AL4729,"TVD",H4732:AL4732)</f>
        <v>0</v>
      </c>
      <c r="BO4729" s="261">
        <f>SUMIF(H4729:AL4729,"PD",H4733:AL4733)+SUMIF(H4729:AL4729,"PN",H4733:AL4733)+SUMIF(H4729:AL4729,"P/DS",H4733:AL4733)+SUMIF(H4729:AL4729,"PN/F",H4733:AL4733)+SUMIF(H4729:AL4729,"PN/L",H4733:AL4733)+SUMIF(H4729:AL4729,"TV",H4733:AL4733)+SUMIF(H4729:AL4729,"TVD",H4733:AL4733)</f>
        <v>0</v>
      </c>
      <c r="BP4729" s="261">
        <f>SUMIF(H4729:AL4729,"PD",H4734:AL4734)+SUMIF(H4729:AL4729,"PN",H4734:AL4734)+SUMIF(H4729:AL4729,"P/DS",H4734:AL4734)+SUMIF(H4729:AL4729,"PN/F",H4734:AL4734)+SUMIF(H4729:AL4729,"PN/L",H4734:AL4734)+SUMIF(H4729:AL4729,"TV",H4734:AL4734)+SUMIF(H4729:AL4729,"TVD",H4734:AL4734)+SUMIF(H4729:AL4729,"PDD",H4734:AL4734)+SUMIF(H4729:AL4729,"PH",H4734:AL4734)+SUMIF(H4729:AL4729,"PM",H4734:AL4734)</f>
        <v>0</v>
      </c>
      <c r="BQ4729" s="261">
        <f>SUMIF(H4729:AL4729,"PD",H4735:AL4735)+SUMIF(H4729:AL4729,"PN",H4735:AL4735)+SUMIF(H4729:AL4729,"P/DS",H4735:AL4735)+SUMIF(H4729:AL4729,"PN/F",H4735:AL4735)+SUMIF(H4729:AL4729,"PN/L",H4735:AL4735)+SUMIF(H4729:AL4729,"TV",H4735:AL4735)+SUMIF(H4729:AL4729,"TVD",H4735:AL4735)+SUMIF(H4729:AL4729,"PDD",H4735:AL4735)+SUMIF(H4729:AL4729,"PH",H4735:AL4735)+SUMIF(H4729:AL4729,"PM",H4735:AL4735)</f>
        <v>0</v>
      </c>
      <c r="BR4729" s="269">
        <f>SUM(H4730:AL4730)-BL4729</f>
        <v>15.5</v>
      </c>
      <c r="BS4729" s="269">
        <f>SUM(H4731:AL4731)-BM4729</f>
        <v>16</v>
      </c>
      <c r="BT4729" s="269">
        <f>SUM(H4732:AL4732)-BN4729</f>
        <v>0</v>
      </c>
      <c r="BU4729" s="269">
        <f>SUM(H4733:AL4733)-BO4729</f>
        <v>0</v>
      </c>
      <c r="BV4729" s="269">
        <f>SUM(H4734:AL4734)-BP4729</f>
        <v>0</v>
      </c>
      <c r="BW4729" s="269">
        <f>SUM(H4735:AL4735)-BQ4729</f>
        <v>0</v>
      </c>
      <c r="BX4729" s="255">
        <f>SUMIF(H4729:AL4729,"PD",H4736:AL4736)+SUMIF(H4729:AL4729,"PN",H4736:AL4736)+SUMIF(H4729:AL4729,"P/DS",H4736:AL4736)+SUMIF(H4729:AL4729,"PN/F",H4736:AL4736)+SUMIF(H4729:AL4729,"PN/L",H4736:AL4736)</f>
        <v>0</v>
      </c>
      <c r="BY4729" s="255">
        <f>SUM(H4736:AL4736)-BX4729</f>
        <v>1</v>
      </c>
      <c r="BZ4729" s="255">
        <f t="shared" ref="BZ4729" si="1431">+SUM(BL4729:BW4736)</f>
        <v>31.5</v>
      </c>
      <c r="CA4729" s="266">
        <f>(COUNTIFS(H4729:AL4729,"PD",H4730:AL4730,"&gt;=2"))*0.5-IF(CN4729="VP",COUNTIFS($H$16:$AL$16,"SAT",H4729:AL4729,"PD",H4730:AL4730,"&gt;=2"))*0.5</f>
        <v>0</v>
      </c>
      <c r="CB4729" s="266">
        <f>(COUNTIFS(H4729:AL4729,"PN",H4731:AL4731,"&gt;=0.5",H4730:AL4730,"&gt;=1.5"))*0.5+COUNTIFS(H4729:AL4729,"PDD",H4731:AL4731,"&gt;=0.5",H4730:AL4730,"&gt;=1.5")*0.5</f>
        <v>0</v>
      </c>
      <c r="CC4729" s="273">
        <f>(COUNTIFS(H4729:AL4729,"TV",H4731:AL4731,"&gt;=10"))*0.5+(COUNTIFS(H4729:AL4729,"PMD",H4731:AL4731,"&gt;=2"))*0.5</f>
        <v>0</v>
      </c>
      <c r="CD4729" s="266">
        <f>(COUNTIFS(H4729:AL4729,"TVD",H4733:AL4733,"&gt;=6.5",H4731:AL4731,"&gt;=3.5"))*0.5</f>
        <v>0</v>
      </c>
      <c r="CE4729" s="266">
        <f>(COUNTIFS(H4729:AL4729,"PD",H4734:AL4734,"&gt;=10"))*0.5</f>
        <v>0</v>
      </c>
      <c r="CF4729" s="266">
        <f>(COUNTIFS(H4729:AL4729,"PDD",H4734:AL4734,"&gt;=3.5",H4735:AL4735,"&gt;=6.5")+COUNTIFS(H4729:AL4729,"PH",H4735:AL4735,"&gt;=0.5",H4734:AL4734,"&gt;=1.5")+COUNTIFS(H4729:AL4729,"PM",H4735:AL4735,"&gt;=0.5",H4734:AL4734,"&gt;=1.5"))*0.5</f>
        <v>0</v>
      </c>
      <c r="CG4729" s="266">
        <f>(COUNTIFS(H4729:AL4729,"DS",H4730:AL4730,"&gt;=2")+COUNTIFS(H4729:AL4729,"AL/DS",H4730:AL4730,"&gt;=2"))*0.5-IF(CN4729="VP",COUNTIFS($H$16:$AL$16,"SAT",H4729:AL4729,"DS",H4730:AL4730,"&gt;=2"))*0.5</f>
        <v>1.5</v>
      </c>
      <c r="CH4729" s="266">
        <f>(COUNTIFS(H4729:AL4729,"NS",H4731:AL4731,"&gt;=0.5",H4730:AL4730,"&gt;=1.5")+COUNTIFS(H4729:AL4729,"AL/NS",H4731:AL4731,"&gt;=0.5",H4730:AL4730,"&gt;=1.5")+COUNTIFS(H4729:AL4729,"NHD",H4731:AL4731,"&gt;=4.5",H4734:AL4734,"&gt;=2",H4730:AL4730,"&gt;=1.5"))*0.5</f>
        <v>2</v>
      </c>
      <c r="CI4729" s="266">
        <f>(COUNTIF(H4731:AL4731,"&gt;=10")+COUNTIFS(H4729:AL4729,"MD",H4731:AL4731,"&gt;=2")-COUNTIFS(H4729:AL4729,"TV",H4731:AL4731,"&gt;=10"))*0.5</f>
        <v>0</v>
      </c>
      <c r="CJ4729" s="266">
        <f>(COUNTIFS(H4729:AL4729,"D",H4733:AL4733,"&gt;=6.5",H4731:AL4731,"&gt;=3.5"))*0.5</f>
        <v>0</v>
      </c>
      <c r="CK4729" s="266">
        <f>(COUNTIF(H4734:AL4734,"&gt;=10")-COUNTIFS(H4729:AL4729,"PD",H4734:AL4734,"&gt;=10"))*0.5</f>
        <v>0</v>
      </c>
      <c r="CL4729" s="265">
        <f>(COUNTIFS(H4729:AL4729,"NHD",H4734:AL4734,"&gt;=3.5",H4735:AL4735,"&gt;=6.5")+COUNTIFS(H4729:AL4729,"BH",H4734:AL4734,"&gt;=1.5",H4735:AL4735,"&gt;=0.5")+COUNTIFS(H4729:AL4729,"BM",H4734:AL4734,"&gt;=1.5",H4735:AL4735,"&gt;=0.5")+COUNTIFS(H4729:AL4729,"D",H4734:AL4734,"&gt;=1.5",H4735:AL4735,"&gt;=0.5"))*0.5</f>
        <v>0</v>
      </c>
      <c r="CM4729" s="272"/>
      <c r="CN4729" s="264" t="s">
        <v>723</v>
      </c>
      <c r="CO4729" s="177">
        <f t="shared" ref="CO4729" si="1432">+AM4729+AN4729+AO4729+AP4729+AQ4729+AR4729+AS4729+AU4729+BG4729</f>
        <v>26</v>
      </c>
      <c r="CP4729" s="225">
        <f>+SUM(I4730:I4735)-I4736</f>
        <v>8</v>
      </c>
      <c r="CQ4729" s="225">
        <f>+SUM(J4730:J4735)-J4736</f>
        <v>2.5</v>
      </c>
      <c r="CR4729" s="225">
        <f>+SUM(K4730:K4735)-K4736</f>
        <v>0</v>
      </c>
      <c r="CS4729" s="178"/>
      <c r="CT4729" s="178"/>
      <c r="CU4729" s="178"/>
      <c r="CV4729" s="178"/>
      <c r="CW4729" s="178"/>
      <c r="CX4729" s="178"/>
      <c r="CY4729" s="178"/>
      <c r="CZ4729" s="178"/>
      <c r="DA4729" s="178"/>
      <c r="DB4729" s="120"/>
      <c r="DC4729" s="120"/>
      <c r="DD4729" s="120"/>
      <c r="DE4729" s="120"/>
      <c r="DF4729" s="120"/>
      <c r="DG4729" s="120"/>
      <c r="DH4729" s="120"/>
      <c r="DI4729" s="120"/>
      <c r="DJ4729" s="120"/>
      <c r="DK4729" s="120"/>
      <c r="DL4729" s="120"/>
      <c r="DM4729" s="120"/>
      <c r="DN4729" s="120"/>
    </row>
    <row r="4730" spans="1:118" s="119" customFormat="1" ht="14.25" customHeight="1">
      <c r="A4730" s="228"/>
      <c r="B4730" s="231"/>
      <c r="C4730" s="234"/>
      <c r="D4730" s="237"/>
      <c r="E4730" s="237"/>
      <c r="F4730" s="242" t="s">
        <v>82</v>
      </c>
      <c r="G4730" s="121">
        <v>1.5</v>
      </c>
      <c r="H4730" s="83"/>
      <c r="I4730" s="83"/>
      <c r="J4730" s="83">
        <v>2.5</v>
      </c>
      <c r="K4730" s="83"/>
      <c r="L4730" s="83">
        <v>2.5</v>
      </c>
      <c r="M4730" s="83"/>
      <c r="N4730" s="83">
        <v>2.5</v>
      </c>
      <c r="O4730" s="83"/>
      <c r="P4730" s="83"/>
      <c r="Q4730" s="83"/>
      <c r="R4730" s="83"/>
      <c r="S4730" s="83"/>
      <c r="T4730" s="83"/>
      <c r="U4730" s="83"/>
      <c r="V4730" s="83"/>
      <c r="W4730" s="83">
        <v>2</v>
      </c>
      <c r="X4730" s="83">
        <v>2</v>
      </c>
      <c r="Y4730" s="83">
        <v>2</v>
      </c>
      <c r="Z4730" s="83">
        <v>2</v>
      </c>
      <c r="AA4730" s="83"/>
      <c r="AB4730" s="83"/>
      <c r="AC4730" s="79"/>
      <c r="AD4730" s="79"/>
      <c r="AE4730" s="79"/>
      <c r="AF4730" s="79"/>
      <c r="AG4730" s="79"/>
      <c r="AH4730" s="79"/>
      <c r="AI4730" s="79"/>
      <c r="AJ4730" s="79"/>
      <c r="AK4730" s="79"/>
      <c r="AL4730" s="79"/>
      <c r="AM4730" s="240"/>
      <c r="AN4730" s="240"/>
      <c r="AO4730" s="240"/>
      <c r="AP4730" s="240"/>
      <c r="AQ4730" s="240"/>
      <c r="AR4730" s="240"/>
      <c r="AS4730" s="240"/>
      <c r="AT4730" s="256"/>
      <c r="AU4730" s="256"/>
      <c r="AV4730" s="259"/>
      <c r="AW4730" s="259"/>
      <c r="AX4730" s="256"/>
      <c r="AY4730" s="256"/>
      <c r="AZ4730" s="256"/>
      <c r="BA4730" s="256"/>
      <c r="BB4730" s="256"/>
      <c r="BC4730" s="256"/>
      <c r="BD4730" s="256"/>
      <c r="BE4730" s="256"/>
      <c r="BF4730" s="256"/>
      <c r="BG4730" s="256"/>
      <c r="BH4730" s="256"/>
      <c r="BI4730" s="256"/>
      <c r="BJ4730" s="256"/>
      <c r="BK4730" s="256"/>
      <c r="BL4730" s="262"/>
      <c r="BM4730" s="262"/>
      <c r="BN4730" s="262"/>
      <c r="BO4730" s="262"/>
      <c r="BP4730" s="262"/>
      <c r="BQ4730" s="262"/>
      <c r="BR4730" s="270"/>
      <c r="BS4730" s="270"/>
      <c r="BT4730" s="270"/>
      <c r="BU4730" s="270"/>
      <c r="BV4730" s="270"/>
      <c r="BW4730" s="270"/>
      <c r="BX4730" s="256"/>
      <c r="BY4730" s="256"/>
      <c r="BZ4730" s="256"/>
      <c r="CA4730" s="267"/>
      <c r="CB4730" s="267"/>
      <c r="CC4730" s="274"/>
      <c r="CD4730" s="267"/>
      <c r="CE4730" s="267"/>
      <c r="CF4730" s="267"/>
      <c r="CG4730" s="267"/>
      <c r="CH4730" s="267"/>
      <c r="CI4730" s="267"/>
      <c r="CJ4730" s="267"/>
      <c r="CK4730" s="267"/>
      <c r="CL4730" s="265"/>
      <c r="CM4730" s="272"/>
      <c r="CN4730" s="264"/>
      <c r="CO4730" s="177"/>
      <c r="CP4730" s="226"/>
      <c r="CQ4730" s="226"/>
      <c r="CR4730" s="226"/>
      <c r="CS4730" s="178"/>
      <c r="CT4730" s="178"/>
      <c r="CU4730" s="178"/>
      <c r="CV4730" s="178"/>
      <c r="CW4730" s="178"/>
      <c r="CX4730" s="178"/>
      <c r="CY4730" s="178"/>
      <c r="CZ4730" s="178"/>
      <c r="DA4730" s="178"/>
      <c r="DB4730" s="120"/>
      <c r="DC4730" s="120"/>
      <c r="DD4730" s="120"/>
      <c r="DE4730" s="120"/>
      <c r="DF4730" s="120"/>
      <c r="DG4730" s="120"/>
      <c r="DH4730" s="120"/>
      <c r="DI4730" s="120"/>
      <c r="DJ4730" s="120"/>
      <c r="DK4730" s="120"/>
      <c r="DL4730" s="120"/>
      <c r="DM4730" s="120"/>
      <c r="DN4730" s="120"/>
    </row>
    <row r="4731" spans="1:118" s="119" customFormat="1">
      <c r="A4731" s="228"/>
      <c r="B4731" s="231"/>
      <c r="C4731" s="234"/>
      <c r="D4731" s="237"/>
      <c r="E4731" s="237"/>
      <c r="F4731" s="243"/>
      <c r="G4731" s="122">
        <v>2</v>
      </c>
      <c r="H4731" s="84"/>
      <c r="I4731" s="84">
        <v>8</v>
      </c>
      <c r="J4731" s="84"/>
      <c r="K4731" s="84"/>
      <c r="L4731" s="84"/>
      <c r="M4731" s="84"/>
      <c r="N4731" s="84"/>
      <c r="O4731" s="84">
        <v>6</v>
      </c>
      <c r="P4731" s="84"/>
      <c r="Q4731" s="84"/>
      <c r="R4731" s="84"/>
      <c r="S4731" s="84"/>
      <c r="T4731" s="84"/>
      <c r="U4731" s="84"/>
      <c r="V4731" s="84"/>
      <c r="W4731" s="84">
        <v>0.5</v>
      </c>
      <c r="X4731" s="84">
        <v>0.5</v>
      </c>
      <c r="Y4731" s="84">
        <v>0.5</v>
      </c>
      <c r="Z4731" s="84">
        <v>0.5</v>
      </c>
      <c r="AA4731" s="84"/>
      <c r="AB4731" s="84"/>
      <c r="AC4731" s="80"/>
      <c r="AD4731" s="80"/>
      <c r="AE4731" s="80"/>
      <c r="AF4731" s="80"/>
      <c r="AG4731" s="80"/>
      <c r="AH4731" s="80"/>
      <c r="AI4731" s="80"/>
      <c r="AJ4731" s="80"/>
      <c r="AK4731" s="80"/>
      <c r="AL4731" s="80"/>
      <c r="AM4731" s="240"/>
      <c r="AN4731" s="240"/>
      <c r="AO4731" s="240"/>
      <c r="AP4731" s="240"/>
      <c r="AQ4731" s="240"/>
      <c r="AR4731" s="240"/>
      <c r="AS4731" s="240"/>
      <c r="AT4731" s="256"/>
      <c r="AU4731" s="256"/>
      <c r="AV4731" s="259"/>
      <c r="AW4731" s="259"/>
      <c r="AX4731" s="256"/>
      <c r="AY4731" s="256"/>
      <c r="AZ4731" s="256"/>
      <c r="BA4731" s="256"/>
      <c r="BB4731" s="256"/>
      <c r="BC4731" s="256"/>
      <c r="BD4731" s="256"/>
      <c r="BE4731" s="256"/>
      <c r="BF4731" s="256"/>
      <c r="BG4731" s="256"/>
      <c r="BH4731" s="256"/>
      <c r="BI4731" s="256"/>
      <c r="BJ4731" s="256"/>
      <c r="BK4731" s="256"/>
      <c r="BL4731" s="262"/>
      <c r="BM4731" s="262"/>
      <c r="BN4731" s="262"/>
      <c r="BO4731" s="262"/>
      <c r="BP4731" s="262"/>
      <c r="BQ4731" s="262"/>
      <c r="BR4731" s="270"/>
      <c r="BS4731" s="270"/>
      <c r="BT4731" s="270"/>
      <c r="BU4731" s="270"/>
      <c r="BV4731" s="270"/>
      <c r="BW4731" s="270"/>
      <c r="BX4731" s="256"/>
      <c r="BY4731" s="256"/>
      <c r="BZ4731" s="256"/>
      <c r="CA4731" s="267"/>
      <c r="CB4731" s="267"/>
      <c r="CC4731" s="274"/>
      <c r="CD4731" s="267"/>
      <c r="CE4731" s="267"/>
      <c r="CF4731" s="267"/>
      <c r="CG4731" s="267"/>
      <c r="CH4731" s="267"/>
      <c r="CI4731" s="267"/>
      <c r="CJ4731" s="267"/>
      <c r="CK4731" s="267"/>
      <c r="CL4731" s="265"/>
      <c r="CM4731" s="272"/>
      <c r="CN4731" s="264"/>
      <c r="CO4731" s="177"/>
      <c r="CP4731" s="226"/>
      <c r="CQ4731" s="226"/>
      <c r="CR4731" s="226"/>
      <c r="CS4731" s="178"/>
      <c r="CT4731" s="178"/>
      <c r="CU4731" s="178"/>
      <c r="CV4731" s="178"/>
      <c r="CW4731" s="178"/>
      <c r="CX4731" s="178"/>
      <c r="CY4731" s="178"/>
      <c r="CZ4731" s="178"/>
      <c r="DA4731" s="178"/>
      <c r="DB4731" s="120"/>
      <c r="DC4731" s="120"/>
      <c r="DD4731" s="120"/>
      <c r="DE4731" s="120"/>
      <c r="DF4731" s="120"/>
      <c r="DG4731" s="120"/>
      <c r="DH4731" s="120"/>
      <c r="DI4731" s="120"/>
      <c r="DJ4731" s="120"/>
      <c r="DK4731" s="120"/>
      <c r="DL4731" s="120"/>
      <c r="DM4731" s="120"/>
      <c r="DN4731" s="120"/>
    </row>
    <row r="4732" spans="1:118" s="119" customFormat="1">
      <c r="A4732" s="228"/>
      <c r="B4732" s="231"/>
      <c r="C4732" s="234"/>
      <c r="D4732" s="237"/>
      <c r="E4732" s="237"/>
      <c r="F4732" s="243"/>
      <c r="G4732" s="122">
        <v>2.1</v>
      </c>
      <c r="H4732" s="84"/>
      <c r="I4732" s="84"/>
      <c r="J4732" s="84"/>
      <c r="K4732" s="84"/>
      <c r="L4732" s="84"/>
      <c r="M4732" s="84"/>
      <c r="N4732" s="84"/>
      <c r="O4732" s="84"/>
      <c r="P4732" s="84"/>
      <c r="Q4732" s="84"/>
      <c r="R4732" s="84"/>
      <c r="S4732" s="84"/>
      <c r="T4732" s="84"/>
      <c r="U4732" s="84"/>
      <c r="V4732" s="84"/>
      <c r="W4732" s="84"/>
      <c r="X4732" s="84"/>
      <c r="Y4732" s="84"/>
      <c r="Z4732" s="84"/>
      <c r="AA4732" s="84"/>
      <c r="AB4732" s="84"/>
      <c r="AC4732" s="80"/>
      <c r="AD4732" s="80"/>
      <c r="AE4732" s="80"/>
      <c r="AF4732" s="80"/>
      <c r="AG4732" s="80"/>
      <c r="AH4732" s="80"/>
      <c r="AI4732" s="80"/>
      <c r="AJ4732" s="80"/>
      <c r="AK4732" s="80"/>
      <c r="AL4732" s="80"/>
      <c r="AM4732" s="240"/>
      <c r="AN4732" s="240"/>
      <c r="AO4732" s="240"/>
      <c r="AP4732" s="240"/>
      <c r="AQ4732" s="240"/>
      <c r="AR4732" s="240"/>
      <c r="AS4732" s="240"/>
      <c r="AT4732" s="256"/>
      <c r="AU4732" s="256"/>
      <c r="AV4732" s="259"/>
      <c r="AW4732" s="259"/>
      <c r="AX4732" s="256"/>
      <c r="AY4732" s="256"/>
      <c r="AZ4732" s="256"/>
      <c r="BA4732" s="256"/>
      <c r="BB4732" s="256"/>
      <c r="BC4732" s="256"/>
      <c r="BD4732" s="256"/>
      <c r="BE4732" s="256"/>
      <c r="BF4732" s="256"/>
      <c r="BG4732" s="256"/>
      <c r="BH4732" s="256"/>
      <c r="BI4732" s="256"/>
      <c r="BJ4732" s="256"/>
      <c r="BK4732" s="256"/>
      <c r="BL4732" s="262"/>
      <c r="BM4732" s="262"/>
      <c r="BN4732" s="262"/>
      <c r="BO4732" s="262"/>
      <c r="BP4732" s="262"/>
      <c r="BQ4732" s="262"/>
      <c r="BR4732" s="270"/>
      <c r="BS4732" s="270"/>
      <c r="BT4732" s="270"/>
      <c r="BU4732" s="270"/>
      <c r="BV4732" s="270"/>
      <c r="BW4732" s="270"/>
      <c r="BX4732" s="256"/>
      <c r="BY4732" s="256"/>
      <c r="BZ4732" s="256"/>
      <c r="CA4732" s="267"/>
      <c r="CB4732" s="267"/>
      <c r="CC4732" s="274"/>
      <c r="CD4732" s="267"/>
      <c r="CE4732" s="267"/>
      <c r="CF4732" s="267"/>
      <c r="CG4732" s="267"/>
      <c r="CH4732" s="267"/>
      <c r="CI4732" s="267"/>
      <c r="CJ4732" s="267"/>
      <c r="CK4732" s="267"/>
      <c r="CL4732" s="265"/>
      <c r="CM4732" s="272"/>
      <c r="CN4732" s="264"/>
      <c r="CO4732" s="177"/>
      <c r="CP4732" s="226"/>
      <c r="CQ4732" s="226"/>
      <c r="CR4732" s="226"/>
      <c r="CS4732" s="178"/>
      <c r="CT4732" s="178"/>
      <c r="CU4732" s="178"/>
      <c r="CV4732" s="178"/>
      <c r="CW4732" s="178"/>
      <c r="CX4732" s="178"/>
      <c r="CY4732" s="178"/>
      <c r="CZ4732" s="178"/>
      <c r="DA4732" s="178"/>
      <c r="DB4732" s="120"/>
      <c r="DC4732" s="120"/>
      <c r="DD4732" s="120"/>
      <c r="DE4732" s="120"/>
      <c r="DF4732" s="120"/>
      <c r="DG4732" s="120"/>
      <c r="DH4732" s="120"/>
      <c r="DI4732" s="120"/>
      <c r="DJ4732" s="120"/>
      <c r="DK4732" s="120"/>
      <c r="DL4732" s="120"/>
      <c r="DM4732" s="120"/>
      <c r="DN4732" s="120"/>
    </row>
    <row r="4733" spans="1:118" s="119" customFormat="1">
      <c r="A4733" s="228"/>
      <c r="B4733" s="231"/>
      <c r="C4733" s="234"/>
      <c r="D4733" s="237"/>
      <c r="E4733" s="237"/>
      <c r="F4733" s="243"/>
      <c r="G4733" s="122">
        <v>2.7</v>
      </c>
      <c r="H4733" s="84"/>
      <c r="I4733" s="84"/>
      <c r="J4733" s="84"/>
      <c r="K4733" s="84"/>
      <c r="L4733" s="84"/>
      <c r="M4733" s="84"/>
      <c r="N4733" s="84"/>
      <c r="O4733" s="84"/>
      <c r="P4733" s="84"/>
      <c r="Q4733" s="84"/>
      <c r="R4733" s="84"/>
      <c r="S4733" s="84"/>
      <c r="T4733" s="84"/>
      <c r="U4733" s="84"/>
      <c r="V4733" s="84"/>
      <c r="W4733" s="84"/>
      <c r="X4733" s="84"/>
      <c r="Y4733" s="84"/>
      <c r="Z4733" s="84"/>
      <c r="AA4733" s="84"/>
      <c r="AB4733" s="84"/>
      <c r="AC4733" s="80"/>
      <c r="AD4733" s="80"/>
      <c r="AE4733" s="80"/>
      <c r="AF4733" s="80"/>
      <c r="AG4733" s="80"/>
      <c r="AH4733" s="80"/>
      <c r="AI4733" s="80"/>
      <c r="AJ4733" s="80"/>
      <c r="AK4733" s="80"/>
      <c r="AL4733" s="80"/>
      <c r="AM4733" s="240"/>
      <c r="AN4733" s="240"/>
      <c r="AO4733" s="240"/>
      <c r="AP4733" s="240"/>
      <c r="AQ4733" s="240"/>
      <c r="AR4733" s="240"/>
      <c r="AS4733" s="240"/>
      <c r="AT4733" s="256"/>
      <c r="AU4733" s="256"/>
      <c r="AV4733" s="259"/>
      <c r="AW4733" s="259"/>
      <c r="AX4733" s="256"/>
      <c r="AY4733" s="256"/>
      <c r="AZ4733" s="256"/>
      <c r="BA4733" s="256"/>
      <c r="BB4733" s="256"/>
      <c r="BC4733" s="256"/>
      <c r="BD4733" s="256"/>
      <c r="BE4733" s="256"/>
      <c r="BF4733" s="256"/>
      <c r="BG4733" s="256"/>
      <c r="BH4733" s="256"/>
      <c r="BI4733" s="256"/>
      <c r="BJ4733" s="256"/>
      <c r="BK4733" s="256"/>
      <c r="BL4733" s="262"/>
      <c r="BM4733" s="262"/>
      <c r="BN4733" s="262"/>
      <c r="BO4733" s="262"/>
      <c r="BP4733" s="262"/>
      <c r="BQ4733" s="262"/>
      <c r="BR4733" s="270"/>
      <c r="BS4733" s="270"/>
      <c r="BT4733" s="270"/>
      <c r="BU4733" s="270"/>
      <c r="BV4733" s="270"/>
      <c r="BW4733" s="270"/>
      <c r="BX4733" s="256"/>
      <c r="BY4733" s="256"/>
      <c r="BZ4733" s="256"/>
      <c r="CA4733" s="267"/>
      <c r="CB4733" s="267"/>
      <c r="CC4733" s="274"/>
      <c r="CD4733" s="267"/>
      <c r="CE4733" s="267"/>
      <c r="CF4733" s="267"/>
      <c r="CG4733" s="267"/>
      <c r="CH4733" s="267"/>
      <c r="CI4733" s="267"/>
      <c r="CJ4733" s="267"/>
      <c r="CK4733" s="267"/>
      <c r="CL4733" s="265"/>
      <c r="CM4733" s="272"/>
      <c r="CN4733" s="264"/>
      <c r="CO4733" s="177"/>
      <c r="CP4733" s="226"/>
      <c r="CQ4733" s="226"/>
      <c r="CR4733" s="226"/>
      <c r="CS4733" s="178"/>
      <c r="CT4733" s="178"/>
      <c r="CU4733" s="178"/>
      <c r="CV4733" s="178"/>
      <c r="CW4733" s="178"/>
      <c r="CX4733" s="178"/>
      <c r="CY4733" s="178"/>
      <c r="CZ4733" s="178"/>
      <c r="DA4733" s="178"/>
      <c r="DB4733" s="120"/>
      <c r="DC4733" s="120"/>
      <c r="DD4733" s="120"/>
      <c r="DE4733" s="120"/>
      <c r="DF4733" s="120"/>
      <c r="DG4733" s="120"/>
      <c r="DH4733" s="120"/>
      <c r="DI4733" s="120"/>
      <c r="DJ4733" s="120"/>
      <c r="DK4733" s="120"/>
      <c r="DL4733" s="120"/>
      <c r="DM4733" s="120"/>
      <c r="DN4733" s="120"/>
    </row>
    <row r="4734" spans="1:118" s="119" customFormat="1">
      <c r="A4734" s="228"/>
      <c r="B4734" s="231"/>
      <c r="C4734" s="234"/>
      <c r="D4734" s="237"/>
      <c r="E4734" s="237"/>
      <c r="F4734" s="243"/>
      <c r="G4734" s="122">
        <v>3</v>
      </c>
      <c r="H4734" s="84"/>
      <c r="I4734" s="84"/>
      <c r="J4734" s="84"/>
      <c r="K4734" s="84"/>
      <c r="L4734" s="84"/>
      <c r="M4734" s="84"/>
      <c r="N4734" s="84"/>
      <c r="O4734" s="84"/>
      <c r="P4734" s="84"/>
      <c r="Q4734" s="84"/>
      <c r="R4734" s="84"/>
      <c r="S4734" s="84"/>
      <c r="T4734" s="84"/>
      <c r="U4734" s="84"/>
      <c r="V4734" s="84"/>
      <c r="W4734" s="84"/>
      <c r="X4734" s="84"/>
      <c r="Y4734" s="84"/>
      <c r="Z4734" s="84"/>
      <c r="AA4734" s="83"/>
      <c r="AB4734" s="79"/>
      <c r="AC4734" s="80"/>
      <c r="AD4734" s="80"/>
      <c r="AE4734" s="80"/>
      <c r="AF4734" s="80"/>
      <c r="AG4734" s="80"/>
      <c r="AH4734" s="80"/>
      <c r="AI4734" s="80"/>
      <c r="AJ4734" s="80"/>
      <c r="AK4734" s="80"/>
      <c r="AL4734" s="80"/>
      <c r="AM4734" s="240"/>
      <c r="AN4734" s="240"/>
      <c r="AO4734" s="240"/>
      <c r="AP4734" s="240"/>
      <c r="AQ4734" s="240"/>
      <c r="AR4734" s="240"/>
      <c r="AS4734" s="240"/>
      <c r="AT4734" s="256"/>
      <c r="AU4734" s="256"/>
      <c r="AV4734" s="259"/>
      <c r="AW4734" s="259"/>
      <c r="AX4734" s="256"/>
      <c r="AY4734" s="256"/>
      <c r="AZ4734" s="256"/>
      <c r="BA4734" s="256"/>
      <c r="BB4734" s="256"/>
      <c r="BC4734" s="256"/>
      <c r="BD4734" s="256"/>
      <c r="BE4734" s="256"/>
      <c r="BF4734" s="256"/>
      <c r="BG4734" s="256"/>
      <c r="BH4734" s="256"/>
      <c r="BI4734" s="256"/>
      <c r="BJ4734" s="256"/>
      <c r="BK4734" s="256"/>
      <c r="BL4734" s="262"/>
      <c r="BM4734" s="262"/>
      <c r="BN4734" s="262"/>
      <c r="BO4734" s="262"/>
      <c r="BP4734" s="262"/>
      <c r="BQ4734" s="262"/>
      <c r="BR4734" s="270"/>
      <c r="BS4734" s="270"/>
      <c r="BT4734" s="270"/>
      <c r="BU4734" s="270"/>
      <c r="BV4734" s="270"/>
      <c r="BW4734" s="270"/>
      <c r="BX4734" s="256"/>
      <c r="BY4734" s="256"/>
      <c r="BZ4734" s="256"/>
      <c r="CA4734" s="267"/>
      <c r="CB4734" s="267"/>
      <c r="CC4734" s="274"/>
      <c r="CD4734" s="267"/>
      <c r="CE4734" s="267"/>
      <c r="CF4734" s="267"/>
      <c r="CG4734" s="267"/>
      <c r="CH4734" s="267"/>
      <c r="CI4734" s="267"/>
      <c r="CJ4734" s="267"/>
      <c r="CK4734" s="267"/>
      <c r="CL4734" s="265"/>
      <c r="CM4734" s="272"/>
      <c r="CN4734" s="264"/>
      <c r="CO4734" s="177"/>
      <c r="CP4734" s="226"/>
      <c r="CQ4734" s="226"/>
      <c r="CR4734" s="226"/>
      <c r="CS4734" s="178"/>
      <c r="CT4734" s="178"/>
      <c r="CU4734" s="178"/>
      <c r="CV4734" s="178"/>
      <c r="CW4734" s="178"/>
      <c r="CX4734" s="178"/>
      <c r="CY4734" s="178"/>
      <c r="CZ4734" s="178"/>
      <c r="DA4734" s="178"/>
      <c r="DB4734" s="120"/>
      <c r="DC4734" s="120"/>
      <c r="DD4734" s="120"/>
      <c r="DE4734" s="120"/>
      <c r="DF4734" s="120"/>
      <c r="DG4734" s="120"/>
      <c r="DH4734" s="120"/>
      <c r="DI4734" s="120"/>
      <c r="DJ4734" s="120"/>
      <c r="DK4734" s="120"/>
      <c r="DL4734" s="120"/>
      <c r="DM4734" s="120"/>
      <c r="DN4734" s="120"/>
    </row>
    <row r="4735" spans="1:118" s="119" customFormat="1">
      <c r="A4735" s="228"/>
      <c r="B4735" s="231"/>
      <c r="C4735" s="234"/>
      <c r="D4735" s="237"/>
      <c r="E4735" s="237"/>
      <c r="F4735" s="244"/>
      <c r="G4735" s="123">
        <v>3.9</v>
      </c>
      <c r="H4735" s="85"/>
      <c r="I4735" s="85"/>
      <c r="J4735" s="85"/>
      <c r="K4735" s="85"/>
      <c r="L4735" s="85"/>
      <c r="M4735" s="85"/>
      <c r="N4735" s="85"/>
      <c r="O4735" s="85"/>
      <c r="P4735" s="85"/>
      <c r="Q4735" s="85"/>
      <c r="R4735" s="85"/>
      <c r="S4735" s="85"/>
      <c r="T4735" s="85"/>
      <c r="U4735" s="85"/>
      <c r="V4735" s="85"/>
      <c r="W4735" s="85"/>
      <c r="X4735" s="85"/>
      <c r="Y4735" s="85"/>
      <c r="Z4735" s="85"/>
      <c r="AA4735" s="84"/>
      <c r="AB4735" s="80"/>
      <c r="AC4735" s="81"/>
      <c r="AD4735" s="81"/>
      <c r="AE4735" s="81"/>
      <c r="AF4735" s="81"/>
      <c r="AG4735" s="81"/>
      <c r="AH4735" s="81"/>
      <c r="AI4735" s="81"/>
      <c r="AJ4735" s="81"/>
      <c r="AK4735" s="81"/>
      <c r="AL4735" s="81"/>
      <c r="AM4735" s="240"/>
      <c r="AN4735" s="240"/>
      <c r="AO4735" s="240"/>
      <c r="AP4735" s="240"/>
      <c r="AQ4735" s="240"/>
      <c r="AR4735" s="240"/>
      <c r="AS4735" s="240"/>
      <c r="AT4735" s="256"/>
      <c r="AU4735" s="256"/>
      <c r="AV4735" s="259"/>
      <c r="AW4735" s="259"/>
      <c r="AX4735" s="256"/>
      <c r="AY4735" s="256"/>
      <c r="AZ4735" s="256"/>
      <c r="BA4735" s="256"/>
      <c r="BB4735" s="256"/>
      <c r="BC4735" s="256"/>
      <c r="BD4735" s="256"/>
      <c r="BE4735" s="256"/>
      <c r="BF4735" s="256"/>
      <c r="BG4735" s="256"/>
      <c r="BH4735" s="256"/>
      <c r="BI4735" s="256"/>
      <c r="BJ4735" s="256"/>
      <c r="BK4735" s="256"/>
      <c r="BL4735" s="262"/>
      <c r="BM4735" s="262"/>
      <c r="BN4735" s="262"/>
      <c r="BO4735" s="262"/>
      <c r="BP4735" s="262"/>
      <c r="BQ4735" s="262"/>
      <c r="BR4735" s="270"/>
      <c r="BS4735" s="270"/>
      <c r="BT4735" s="270"/>
      <c r="BU4735" s="270"/>
      <c r="BV4735" s="270"/>
      <c r="BW4735" s="270"/>
      <c r="BX4735" s="256"/>
      <c r="BY4735" s="256"/>
      <c r="BZ4735" s="256"/>
      <c r="CA4735" s="267"/>
      <c r="CB4735" s="267"/>
      <c r="CC4735" s="274"/>
      <c r="CD4735" s="267"/>
      <c r="CE4735" s="267"/>
      <c r="CF4735" s="267"/>
      <c r="CG4735" s="267"/>
      <c r="CH4735" s="267"/>
      <c r="CI4735" s="267"/>
      <c r="CJ4735" s="267"/>
      <c r="CK4735" s="267"/>
      <c r="CL4735" s="265"/>
      <c r="CM4735" s="272"/>
      <c r="CN4735" s="264"/>
      <c r="CO4735" s="177"/>
      <c r="CP4735" s="226"/>
      <c r="CQ4735" s="226"/>
      <c r="CR4735" s="226"/>
      <c r="CS4735" s="178"/>
      <c r="CT4735" s="178"/>
      <c r="CU4735" s="178"/>
      <c r="CV4735" s="178"/>
      <c r="CW4735" s="178"/>
      <c r="CX4735" s="178"/>
      <c r="CY4735" s="178"/>
      <c r="CZ4735" s="178"/>
      <c r="DA4735" s="178"/>
      <c r="DB4735" s="120"/>
      <c r="DC4735" s="120"/>
      <c r="DD4735" s="120"/>
      <c r="DE4735" s="120"/>
      <c r="DF4735" s="120"/>
      <c r="DG4735" s="120"/>
      <c r="DH4735" s="120"/>
      <c r="DI4735" s="120"/>
      <c r="DJ4735" s="120"/>
      <c r="DK4735" s="120"/>
      <c r="DL4735" s="120"/>
      <c r="DM4735" s="120"/>
      <c r="DN4735" s="120"/>
    </row>
    <row r="4736" spans="1:118" s="119" customFormat="1">
      <c r="A4736" s="229"/>
      <c r="B4736" s="232"/>
      <c r="C4736" s="235"/>
      <c r="D4736" s="238"/>
      <c r="E4736" s="238"/>
      <c r="F4736" s="245" t="s">
        <v>83</v>
      </c>
      <c r="G4736" s="246"/>
      <c r="H4736" s="82"/>
      <c r="I4736" s="82"/>
      <c r="J4736" s="82"/>
      <c r="K4736" s="82"/>
      <c r="L4736" s="82"/>
      <c r="M4736" s="82"/>
      <c r="N4736" s="82"/>
      <c r="O4736" s="82"/>
      <c r="P4736" s="82"/>
      <c r="Q4736" s="82"/>
      <c r="R4736" s="82"/>
      <c r="S4736" s="82"/>
      <c r="T4736" s="82"/>
      <c r="U4736" s="82"/>
      <c r="V4736" s="82"/>
      <c r="W4736" s="82"/>
      <c r="X4736" s="82"/>
      <c r="Y4736" s="82"/>
      <c r="Z4736" s="82"/>
      <c r="AA4736" s="82"/>
      <c r="AB4736" s="82"/>
      <c r="AC4736" s="35"/>
      <c r="AD4736" s="35"/>
      <c r="AE4736" s="35"/>
      <c r="AF4736" s="35"/>
      <c r="AG4736" s="35"/>
      <c r="AH4736" s="35">
        <v>1</v>
      </c>
      <c r="AI4736" s="35"/>
      <c r="AJ4736" s="35"/>
      <c r="AK4736" s="35"/>
      <c r="AL4736" s="35"/>
      <c r="AM4736" s="241"/>
      <c r="AN4736" s="241"/>
      <c r="AO4736" s="241"/>
      <c r="AP4736" s="241"/>
      <c r="AQ4736" s="241"/>
      <c r="AR4736" s="241"/>
      <c r="AS4736" s="241"/>
      <c r="AT4736" s="257"/>
      <c r="AU4736" s="257"/>
      <c r="AV4736" s="260"/>
      <c r="AW4736" s="260"/>
      <c r="AX4736" s="257"/>
      <c r="AY4736" s="257"/>
      <c r="AZ4736" s="257"/>
      <c r="BA4736" s="257"/>
      <c r="BB4736" s="257"/>
      <c r="BC4736" s="257"/>
      <c r="BD4736" s="257"/>
      <c r="BE4736" s="257"/>
      <c r="BF4736" s="257"/>
      <c r="BG4736" s="257"/>
      <c r="BH4736" s="257"/>
      <c r="BI4736" s="257"/>
      <c r="BJ4736" s="257"/>
      <c r="BK4736" s="257"/>
      <c r="BL4736" s="263"/>
      <c r="BM4736" s="263"/>
      <c r="BN4736" s="263"/>
      <c r="BO4736" s="263"/>
      <c r="BP4736" s="263"/>
      <c r="BQ4736" s="263"/>
      <c r="BR4736" s="271"/>
      <c r="BS4736" s="271"/>
      <c r="BT4736" s="271"/>
      <c r="BU4736" s="271"/>
      <c r="BV4736" s="271"/>
      <c r="BW4736" s="271"/>
      <c r="BX4736" s="257"/>
      <c r="BY4736" s="257"/>
      <c r="BZ4736" s="257"/>
      <c r="CA4736" s="268"/>
      <c r="CB4736" s="268"/>
      <c r="CC4736" s="275"/>
      <c r="CD4736" s="268"/>
      <c r="CE4736" s="268"/>
      <c r="CF4736" s="268"/>
      <c r="CG4736" s="268"/>
      <c r="CH4736" s="268"/>
      <c r="CI4736" s="268"/>
      <c r="CJ4736" s="268"/>
      <c r="CK4736" s="268"/>
      <c r="CL4736" s="265"/>
      <c r="CM4736" s="272"/>
      <c r="CN4736" s="264"/>
      <c r="CO4736" s="177"/>
      <c r="CP4736" s="226"/>
      <c r="CQ4736" s="226"/>
      <c r="CR4736" s="226"/>
      <c r="CS4736" s="178"/>
      <c r="CT4736" s="178"/>
      <c r="CU4736" s="178"/>
      <c r="CV4736" s="178"/>
      <c r="CW4736" s="178"/>
      <c r="CX4736" s="178"/>
      <c r="CY4736" s="178"/>
      <c r="CZ4736" s="178"/>
      <c r="DA4736" s="178"/>
      <c r="DB4736" s="120"/>
      <c r="DC4736" s="120"/>
      <c r="DD4736" s="120"/>
      <c r="DE4736" s="120"/>
      <c r="DF4736" s="120"/>
      <c r="DG4736" s="120"/>
      <c r="DH4736" s="120"/>
      <c r="DI4736" s="120"/>
      <c r="DJ4736" s="120"/>
      <c r="DK4736" s="120"/>
      <c r="DL4736" s="120"/>
      <c r="DM4736" s="120"/>
      <c r="DN4736" s="120"/>
    </row>
    <row r="4737" spans="1:118" s="119" customFormat="1" ht="14.25" customHeight="1">
      <c r="A4737" s="227">
        <f t="shared" ref="A4737:A4793" si="1433">A4729+1</f>
        <v>587</v>
      </c>
      <c r="B4737" s="230" t="s">
        <v>583</v>
      </c>
      <c r="C4737" s="233" t="s">
        <v>584</v>
      </c>
      <c r="D4737" s="236">
        <v>44026</v>
      </c>
      <c r="E4737" s="236" t="s">
        <v>506</v>
      </c>
      <c r="F4737" s="253" t="s">
        <v>80</v>
      </c>
      <c r="G4737" s="254"/>
      <c r="H4737" s="82" t="s">
        <v>69</v>
      </c>
      <c r="I4737" s="82" t="s">
        <v>973</v>
      </c>
      <c r="J4737" s="82" t="s">
        <v>61</v>
      </c>
      <c r="K4737" s="82" t="s">
        <v>61</v>
      </c>
      <c r="L4737" s="82" t="s">
        <v>61</v>
      </c>
      <c r="M4737" s="82" t="s">
        <v>61</v>
      </c>
      <c r="N4737" s="82" t="s">
        <v>61</v>
      </c>
      <c r="O4737" s="82" t="s">
        <v>973</v>
      </c>
      <c r="P4737" s="82" t="s">
        <v>61</v>
      </c>
      <c r="Q4737" s="82" t="s">
        <v>61</v>
      </c>
      <c r="R4737" s="82" t="s">
        <v>61</v>
      </c>
      <c r="S4737" s="82" t="s">
        <v>61</v>
      </c>
      <c r="T4737" s="82" t="s">
        <v>61</v>
      </c>
      <c r="U4737" s="82" t="s">
        <v>61</v>
      </c>
      <c r="V4737" s="82"/>
      <c r="W4737" s="82" t="s">
        <v>60</v>
      </c>
      <c r="X4737" s="82" t="s">
        <v>60</v>
      </c>
      <c r="Y4737" s="82" t="s">
        <v>60</v>
      </c>
      <c r="Z4737" s="82" t="s">
        <v>60</v>
      </c>
      <c r="AA4737" s="82" t="s">
        <v>60</v>
      </c>
      <c r="AB4737" s="82" t="s">
        <v>60</v>
      </c>
      <c r="AC4737" s="82"/>
      <c r="AD4737" s="82" t="s">
        <v>60</v>
      </c>
      <c r="AE4737" s="82" t="s">
        <v>60</v>
      </c>
      <c r="AF4737" s="82" t="s">
        <v>60</v>
      </c>
      <c r="AG4737" s="82" t="s">
        <v>60</v>
      </c>
      <c r="AH4737" s="82" t="s">
        <v>60</v>
      </c>
      <c r="AI4737" s="82" t="s">
        <v>1471</v>
      </c>
      <c r="AJ4737" s="82"/>
      <c r="AK4737" s="82" t="s">
        <v>61</v>
      </c>
      <c r="AL4737" s="82" t="s">
        <v>61</v>
      </c>
      <c r="AM4737" s="239">
        <f>COUNTIF(H4737:AL4737,"PH")+COUNTIF(H4737:AL4737,"PH/L")+COUNTIF(H4737:AL4737,"PM")</f>
        <v>0</v>
      </c>
      <c r="AN4737" s="239">
        <f>COUNTIF(H4737:AL4737,"PD")+COUNTIF(H4737:AL4737,"PDD")+COUNTIF(H4737:AL4737,"P/DS")/2+COUNTIF(H4737:AL4737,"PMD")</f>
        <v>0</v>
      </c>
      <c r="AO4737" s="239">
        <f>COUNTIF(H4737:AL4737,"PN")+COUNTIF(H4737:AL4737,"P/NS")/2+COUNTIF(H4737:AL4737,"PH")+COUNTIF(H4737:AL4737,"PH/F")/2+COUNTIF(H4737:AL4737,"PH/L")/2+COUNTIF(H4737:AL4737,"PM")</f>
        <v>0</v>
      </c>
      <c r="AP4737" s="239">
        <f>COUNTIF(H4737:AL4737,"BH")+COUNTIF(H4737:AL4737,"AL/BL")+COUNTIF(H4737:AL4737,"UL/BL")+COUNTIF(H4737:AL4737,"BM")</f>
        <v>0</v>
      </c>
      <c r="AQ4737" s="239">
        <f>COUNTIF(H4737:AL4737,"DS")+COUNTIF(H4737:AL4737,"AL/DS")/2+COUNTIF(H4737:AL4737,"UL/DS")/2+COUNTIF(H4737:AL4737,"CT")+COUNTIF(H4737:AL4737,"MD")</f>
        <v>11.5</v>
      </c>
      <c r="AR4737" s="239">
        <f>COUNTIF(H4737:AL4737,"NS")+COUNTIF(H4737:AL4737,"AL/NS")/2+COUNTIF(H4737:AL4737,"UL/NS")/2+COUNTIF(H4737:AL4737,"BH")+COUNTIF(H4737:AL4737,"AL/BF")/2+COUNTIF(H4737:AL4737,"AL/BL")/2+COUNTIF(H4737:AL4737,"UL/BL")/2+COUNTIF(H4737:AL4737,"UL/BF")/2+COUNTIF(H4737:AL4737,"BM")</f>
        <v>13</v>
      </c>
      <c r="AS4737" s="239">
        <f>COUNTIF(H4737:AL4737,"AL")+COUNTIF(H4737:AL4737,"AL/DS")/2+COUNTIF(H4737:AL4737,"AL/NS")/2+COUNTIF(H4737:AL4737,"NH")+COUNTIF(H4737:AL4737,"SL")+COUNTIF(H4737:AL4737,"NHD")+COUNTIF(H4737:AL4737,"B")+COUNTIF(H4737:AL4737,"HL")+COUNTIF(H4737:AL4737,"AL/BF")/2+COUNTIF(H4737:AL4737,"AL/BL")/2</f>
        <v>1</v>
      </c>
      <c r="AT4737" s="255">
        <f>COUNTIF(H4737:AL4737,"PD")+COUNTIF(H4737:AL4737,"PN")+COUNTIF(H4737:AL4737,"P/DS")/2+COUNTIF(H4737:AL4737,"P/NS")/2+COUNTIF(H4737:AL4737,"DS")+COUNTIF(H4737:AL4737,"NS")+COUNTIF(H4737:AL4737,"AL")+COUNTIF(H4737:AL4737,"AL/DS")+COUNTIF(H4737:AL4737,"AL/NS")+COUNTIF(H4737:AL4737,"NH")+COUNTIF(H4737:AL4737,"SL")+COUNTIF(H4737:AL4737,"UL/DS")/2+COUNTIF(H4737:AL4737,"UL/NS")/2+COUNTIF(H4737:AL4737,"CT")+COUNTIF(H4737:AL4737,"NHD")+COUNTIF(H4737:AL4737,"PDD")+COUNTIF(H4737:AL4737,"B")+COUNTIF(H4737:AL4737,"HL")+COUNTIF(H4737:AL4737,"PH")+COUNTIF(H4737:AL4737,"BH")+COUNTIF(H4737:AL4737,"AL/BF")+COUNTIF(H4737:AL4737,"AL/BL")+COUNTIF(H4737:AL4737,"UL/BF")/2+COUNTIF(H4737:AL4737,"UL/BL")/2+COUNTIF(H4737:AL4737,"PH/F")/2+COUNTIF(H4737:AL4737,"PH/L")/2+COUNTIF(H4737:AL4737,"MD")+COUNTIF(H4737:AL4737,"PMD")+COUNTIF(H4737:AL4737,"PM")+COUNTIF(H4737:AL4737,"BM")</f>
        <v>25.5</v>
      </c>
      <c r="AU4737" s="255">
        <f>COUNTIF(H4737:AL4737,"P/DS")/2+COUNTIF(H4737:AL4737,"P/NS")/2+COUNTIF(H4737:AL4737,"IL")+COUNTIF(H4737:AL4737,"NL")+COUNTIF(H4737:AL4737,"UL")+COUNTIF(H4737:AL4737,"UL/DS")/2+COUNTIF(H4737:AL4737,"UL/NS")/2+COUNTIF(H4737:AL4737,"KT")+COUNTIF(H4737:AL4737,"UL/BF")/2+COUNTIF(H4737:AL4737,"UL/BL")/2+COUNTIF(H4737:AL4737,"PH/F")/2+COUNTIF(H4737:AL4737,"PH/L")/2+COUNTIF(H4737:AL4737,"NB")</f>
        <v>0.5</v>
      </c>
      <c r="AV4737" s="258">
        <f>COUNTIF(H4737:AL4737,"PN")+COUNTIF(H4737:AL4737,"TVD")+COUNTIF(H4737:AL4737,"PH")+COUNTIF(H4737:AL4737,"PM")+COUNTIF(H4737:AL4737,"PDD")-COUNTIFS(H4737:AL4737,"PN",H4744:AL4744,"&gt;=3")-COUNTIFS(H4737:AL4737,"PM",H4744:AL4744,"&gt;=3")</f>
        <v>0</v>
      </c>
      <c r="AW4737" s="258">
        <f>COUNTIF(H4737:AL4737,"NS")+COUNTIF(H4737:AL4737,"D")+COUNTIF(H4737:AL4737,"BH")+COUNTIF(H4737:AL4737,"NHD")+COUNTIF(H4737:AL4737,"BM")-COUNTIFS(H4737:AL4737,"NS",H4744:AL4744,"&gt;=3")-COUNTIFS(H4737:AL4737,"BH",H4744:AL4744,"&gt;=3")-COUNTIFS(H4737:AL4737,"BM",H4744:AL4744,"&gt;=3")</f>
        <v>15</v>
      </c>
      <c r="AX4737" s="255">
        <f>COUNTIF(H4737:AL4737,"AL")+COUNTIF(H4737:AL4737,"AL/DS")/2+COUNTIF(H4737:AL4737,"AL/NS")/2+COUNTIF(H4737:AL4737,"AL/BF")+COUNTIF(H4737:AL4737,"AL/BL")/2</f>
        <v>0</v>
      </c>
      <c r="AY4737" s="255">
        <f>COUNTIF(H4737:AL4737,"SL")</f>
        <v>0</v>
      </c>
      <c r="AZ4737" s="255">
        <f>COUNTIF(H4737:AL4737,"NH")</f>
        <v>1</v>
      </c>
      <c r="BA4737" s="255">
        <f>COUNTIF(H4737:AL4737,"HL")</f>
        <v>0</v>
      </c>
      <c r="BB4737" s="255">
        <f>COUNTIF(G4737:AL4737,"P/DS")/2+COUNTIF(G4737:AL4737,"P/NS")/2+COUNTIF(G4737:AL4737,"UL")+COUNTIF(G4737:AL4737,"UL/DS")/2+COUNTIF(G4737:AL4737,"UL/NS")/2+COUNTIF(G4737:AL4737,"UL/BL")/2+COUNTIF(G4737:AL4737,"UL/BF")/2+COUNTIF(G4737:AL4737,"PH/F")/2+COUNTIF(G4737:AL4737,"PH/L")/2</f>
        <v>0.5</v>
      </c>
      <c r="BC4737" s="255">
        <f>COUNTIF(H4737:AL4737,"NB")</f>
        <v>0</v>
      </c>
      <c r="BD4737" s="255">
        <f>COUNTIF(H4737:AL4737,"NL")</f>
        <v>0</v>
      </c>
      <c r="BE4737" s="255">
        <f>COUNTIF(H4737:AL4737,"IL")</f>
        <v>0</v>
      </c>
      <c r="BF4737" s="255">
        <f>COUNTIF(H4737:AL4737,"KT")</f>
        <v>0</v>
      </c>
      <c r="BG4737" s="255">
        <f>COUNTIF(H4737:AL4737,"L70")</f>
        <v>0</v>
      </c>
      <c r="BH4737" s="255">
        <f>COUNTIF(H4737:AL4737,"MD")</f>
        <v>0</v>
      </c>
      <c r="BI4737" s="255">
        <f>COUNTIF(H4737:AL4737,"PMD")</f>
        <v>0</v>
      </c>
      <c r="BJ4737" s="255">
        <f>COUNTIF(H4737:AL4737,"PM")</f>
        <v>0</v>
      </c>
      <c r="BK4737" s="255">
        <f>COUNTIF(H4737:AL4737,"BM")</f>
        <v>0</v>
      </c>
      <c r="BL4737" s="261">
        <f>SUMIF(H4737:AL4737,"PD",H4738:AL4738)+SUMIF(H4737:AL4737,"PN",H4738:AL4738)+SUMIF(H4737:AL4737,"P/DS",H4738:AL4738)+SUMIF(H4737:AL4737,"PN/F",H4738:AL4738)+SUMIF(H4737:AL4737,"PN/L",H4738:AL4738)+SUMIF(H4737:AL4737,"TV",H4738:AL4738)+SUMIF(H4737:AL4737,"TVD",H4738:AL4738)+SUMIF(H4737:AL4737,"PDD",H4738:AL4738)</f>
        <v>0</v>
      </c>
      <c r="BM4737" s="261">
        <f>SUMIF(H4737:AL4737,"PD",H4739:AL4739)+SUMIF(H4737:AL4737,"PN",H4739:AL4739)+SUMIF(H4737:AL4737,"P/DS",H4739:AL4739)+SUMIF(H4737:AL4737,"PN/F",H4739:AL4739)+SUMIF(H4737:AL4737,"PN/L",H4739:AL4739)+SUMIF(H4737:AL4737,"TV",H4739:AL4739)+SUMIF(H4737:AL4737,"TVD",H4739:AL4739)+SUMIF(H4737:AL4737,"PDD",H4739:AL4739)+SUMIF(H4737:AL4737,"PMD",H4739:AL4739)</f>
        <v>0</v>
      </c>
      <c r="BN4737" s="261">
        <f>SUMIF(H4737:AL4737,"PD",H4740:AL4740)+SUMIF(H4737:AL4737,"PN",H4740:AL4740)+SUMIF(H4737:AL4737,"P/DS",H4740:AL4740)+SUMIF(H4737:AL4737,"PN/F",H4740:AL4740)+SUMIF(H4737:AL4737,"PN/L",H4740:AL4740)+SUMIF(H4737:AL4737,"TV",H4740:AL4740)+SUMIF(H4737:AL4737,"TVD",H4740:AL4740)</f>
        <v>0</v>
      </c>
      <c r="BO4737" s="261">
        <f>SUMIF(H4737:AL4737,"PD",H4741:AL4741)+SUMIF(H4737:AL4737,"PN",H4741:AL4741)+SUMIF(H4737:AL4737,"P/DS",H4741:AL4741)+SUMIF(H4737:AL4737,"PN/F",H4741:AL4741)+SUMIF(H4737:AL4737,"PN/L",H4741:AL4741)+SUMIF(H4737:AL4737,"TV",H4741:AL4741)+SUMIF(H4737:AL4737,"TVD",H4741:AL4741)</f>
        <v>0</v>
      </c>
      <c r="BP4737" s="261">
        <f>SUMIF(H4737:AL4737,"PD",H4742:AL4742)+SUMIF(H4737:AL4737,"PN",H4742:AL4742)+SUMIF(H4737:AL4737,"P/DS",H4742:AL4742)+SUMIF(H4737:AL4737,"PN/F",H4742:AL4742)+SUMIF(H4737:AL4737,"PN/L",H4742:AL4742)+SUMIF(H4737:AL4737,"TV",H4742:AL4742)+SUMIF(H4737:AL4737,"TVD",H4742:AL4742)+SUMIF(H4737:AL4737,"PDD",H4742:AL4742)+SUMIF(H4737:AL4737,"PH",H4742:AL4742)+SUMIF(H4737:AL4737,"PM",H4742:AL4742)</f>
        <v>0</v>
      </c>
      <c r="BQ4737" s="261">
        <f>SUMIF(H4737:AL4737,"PD",H4743:AL4743)+SUMIF(H4737:AL4737,"PN",H4743:AL4743)+SUMIF(H4737:AL4737,"P/DS",H4743:AL4743)+SUMIF(H4737:AL4737,"PN/F",H4743:AL4743)+SUMIF(H4737:AL4737,"PN/L",H4743:AL4743)+SUMIF(H4737:AL4737,"TV",H4743:AL4743)+SUMIF(H4737:AL4737,"TVD",H4743:AL4743)+SUMIF(H4737:AL4737,"PDD",H4743:AL4743)+SUMIF(H4737:AL4737,"PH",H4743:AL4743)+SUMIF(H4737:AL4737,"PM",H4743:AL4743)</f>
        <v>0</v>
      </c>
      <c r="BR4737" s="269">
        <f>SUM(H4738:AL4738)-BL4737</f>
        <v>30</v>
      </c>
      <c r="BS4737" s="269">
        <f>SUM(H4739:AL4739)-BM4737</f>
        <v>12.5</v>
      </c>
      <c r="BT4737" s="269">
        <f>SUM(H4740:AL4740)-BN4737</f>
        <v>0</v>
      </c>
      <c r="BU4737" s="269">
        <f>SUM(H4741:AL4741)-BO4737</f>
        <v>12</v>
      </c>
      <c r="BV4737" s="269">
        <f>SUM(H4742:AL4742)-BP4737</f>
        <v>0</v>
      </c>
      <c r="BW4737" s="269">
        <f>SUM(H4743:AL4743)-BQ4737</f>
        <v>0</v>
      </c>
      <c r="BX4737" s="255">
        <f>SUMIF(H4737:AL4737,"PD",H4744:AL4744)+SUMIF(H4737:AL4737,"PN",H4744:AL4744)+SUMIF(H4737:AL4737,"P/DS",H4744:AL4744)+SUMIF(H4737:AL4737,"PN/F",H4744:AL4744)+SUMIF(H4737:AL4737,"PN/L",H4744:AL4744)</f>
        <v>0</v>
      </c>
      <c r="BY4737" s="255">
        <f>SUM(H4744:AL4744)-BX4737</f>
        <v>0</v>
      </c>
      <c r="BZ4737" s="255">
        <f t="shared" ref="BZ4737" si="1434">+SUM(BL4737:BW4744)</f>
        <v>54.5</v>
      </c>
      <c r="CA4737" s="266">
        <f>(COUNTIFS(H4737:AL4737,"PD",H4738:AL4738,"&gt;=2"))*0.5-IF(CN4737="VP",COUNTIFS($H$16:$AL$16,"SAT",H4737:AL4737,"PD",H4738:AL4738,"&gt;=2"))*0.5</f>
        <v>0</v>
      </c>
      <c r="CB4737" s="266">
        <f>(COUNTIFS(H4737:AL4737,"PN",H4739:AL4739,"&gt;=0.5",H4738:AL4738,"&gt;=1.5"))*0.5+COUNTIFS(H4737:AL4737,"PDD",H4739:AL4739,"&gt;=0.5",H4738:AL4738,"&gt;=1.5")*0.5</f>
        <v>0</v>
      </c>
      <c r="CC4737" s="273">
        <f>(COUNTIFS(H4737:AL4737,"TV",H4739:AL4739,"&gt;=10"))*0.5+(COUNTIFS(H4737:AL4737,"PMD",H4739:AL4739,"&gt;=2"))*0.5</f>
        <v>0</v>
      </c>
      <c r="CD4737" s="266">
        <f>(COUNTIFS(H4737:AL4737,"TVD",H4741:AL4741,"&gt;=6.5",H4739:AL4739,"&gt;=3.5"))*0.5</f>
        <v>0</v>
      </c>
      <c r="CE4737" s="266">
        <f>(COUNTIFS(H4737:AL4737,"PD",H4742:AL4742,"&gt;=10"))*0.5</f>
        <v>0</v>
      </c>
      <c r="CF4737" s="266">
        <f>(COUNTIFS(H4737:AL4737,"PDD",H4742:AL4742,"&gt;=3.5",H4743:AL4743,"&gt;=6.5")+COUNTIFS(H4737:AL4737,"PH",H4743:AL4743,"&gt;=0.5",H4742:AL4742,"&gt;=1.5")+COUNTIFS(H4737:AL4737,"PM",H4743:AL4743,"&gt;=0.5",H4742:AL4742,"&gt;=1.5"))*0.5</f>
        <v>0</v>
      </c>
      <c r="CG4737" s="266">
        <f>(COUNTIFS(H4737:AL4737,"DS",H4738:AL4738,"&gt;=2")+COUNTIFS(H4737:AL4737,"AL/DS",H4738:AL4738,"&gt;=2"))*0.5-IF(CN4737="VP",COUNTIFS($H$16:$AL$16,"SAT",H4737:AL4737,"DS",H4738:AL4738,"&gt;=2"))*0.5</f>
        <v>2</v>
      </c>
      <c r="CH4737" s="266">
        <f>(COUNTIFS(H4737:AL4737,"NS",H4739:AL4739,"&gt;=0.5",H4738:AL4738,"&gt;=1.5")+COUNTIFS(H4737:AL4737,"AL/NS",H4739:AL4739,"&gt;=0.5",H4738:AL4738,"&gt;=1.5")+COUNTIFS(H4737:AL4737,"NHD",H4739:AL4739,"&gt;=4.5",H4742:AL4742,"&gt;=2",H4738:AL4738,"&gt;=1.5"))*0.5</f>
        <v>5</v>
      </c>
      <c r="CI4737" s="266">
        <f>(COUNTIF(H4739:AL4739,"&gt;=10")+COUNTIFS(H4737:AL4737,"MD",H4739:AL4739,"&gt;=2")-COUNTIFS(H4737:AL4737,"TV",H4739:AL4739,"&gt;=10"))*0.5</f>
        <v>0</v>
      </c>
      <c r="CJ4737" s="266">
        <f>(COUNTIFS(H4737:AL4737,"D",H4741:AL4741,"&gt;=6.5",H4739:AL4739,"&gt;=3.5"))*0.5</f>
        <v>0</v>
      </c>
      <c r="CK4737" s="266">
        <f>(COUNTIF(H4742:AL4742,"&gt;=10")-COUNTIFS(H4737:AL4737,"PD",H4742:AL4742,"&gt;=10"))*0.5</f>
        <v>0</v>
      </c>
      <c r="CL4737" s="265">
        <f>(COUNTIFS(H4737:AL4737,"NHD",H4742:AL4742,"&gt;=3.5",H4743:AL4743,"&gt;=6.5")+COUNTIFS(H4737:AL4737,"BH",H4742:AL4742,"&gt;=1.5",H4743:AL4743,"&gt;=0.5")+COUNTIFS(H4737:AL4737,"BM",H4742:AL4742,"&gt;=1.5",H4743:AL4743,"&gt;=0.5")+COUNTIFS(H4737:AL4737,"D",H4742:AL4742,"&gt;=1.5",H4743:AL4743,"&gt;=0.5"))*0.5</f>
        <v>0</v>
      </c>
      <c r="CM4737" s="272"/>
      <c r="CN4737" s="264" t="s">
        <v>723</v>
      </c>
      <c r="CO4737" s="177">
        <f t="shared" ref="CO4737" si="1435">+AM4737+AN4737+AO4737+AP4737+AQ4737+AR4737+AS4737+AU4737+BG4737</f>
        <v>26</v>
      </c>
      <c r="CP4737" s="225">
        <f>+SUM(I4738:I4743)-I4744</f>
        <v>10.5</v>
      </c>
      <c r="CQ4737" s="225">
        <f>+SUM(J4738:J4743)-J4744</f>
        <v>0</v>
      </c>
      <c r="CR4737" s="225">
        <f>+SUM(K4738:K4743)-K4744</f>
        <v>2.5</v>
      </c>
      <c r="CS4737" s="178"/>
      <c r="CT4737" s="178"/>
      <c r="CU4737" s="178"/>
      <c r="CV4737" s="178"/>
      <c r="CW4737" s="178"/>
      <c r="CX4737" s="178"/>
      <c r="CY4737" s="178"/>
      <c r="CZ4737" s="178"/>
      <c r="DA4737" s="178"/>
      <c r="DB4737" s="120"/>
      <c r="DC4737" s="120"/>
      <c r="DD4737" s="120"/>
      <c r="DE4737" s="120"/>
      <c r="DF4737" s="120"/>
      <c r="DG4737" s="120"/>
      <c r="DH4737" s="120"/>
      <c r="DI4737" s="120"/>
      <c r="DJ4737" s="120"/>
      <c r="DK4737" s="120"/>
      <c r="DL4737" s="120"/>
      <c r="DM4737" s="120"/>
      <c r="DN4737" s="120"/>
    </row>
    <row r="4738" spans="1:118" s="119" customFormat="1" ht="14.25" customHeight="1">
      <c r="A4738" s="228"/>
      <c r="B4738" s="231"/>
      <c r="C4738" s="234"/>
      <c r="D4738" s="237"/>
      <c r="E4738" s="237"/>
      <c r="F4738" s="242" t="s">
        <v>82</v>
      </c>
      <c r="G4738" s="121">
        <v>1.5</v>
      </c>
      <c r="H4738" s="83"/>
      <c r="I4738" s="83"/>
      <c r="J4738" s="83"/>
      <c r="K4738" s="83">
        <v>2</v>
      </c>
      <c r="L4738" s="83">
        <v>2</v>
      </c>
      <c r="M4738" s="83">
        <v>2</v>
      </c>
      <c r="N4738" s="83">
        <v>2</v>
      </c>
      <c r="O4738" s="83"/>
      <c r="P4738" s="83">
        <v>2</v>
      </c>
      <c r="Q4738" s="83">
        <v>2</v>
      </c>
      <c r="R4738" s="83">
        <v>2</v>
      </c>
      <c r="S4738" s="83">
        <v>2</v>
      </c>
      <c r="T4738" s="83">
        <v>2</v>
      </c>
      <c r="U4738" s="83">
        <v>2</v>
      </c>
      <c r="V4738" s="83"/>
      <c r="W4738" s="83">
        <v>2.5</v>
      </c>
      <c r="X4738" s="83">
        <v>2.5</v>
      </c>
      <c r="Y4738" s="83">
        <v>2.5</v>
      </c>
      <c r="Z4738" s="83">
        <v>2.5</v>
      </c>
      <c r="AA4738" s="83"/>
      <c r="AB4738" s="83"/>
      <c r="AC4738" s="79"/>
      <c r="AD4738" s="79"/>
      <c r="AE4738" s="79"/>
      <c r="AF4738" s="79"/>
      <c r="AG4738" s="79"/>
      <c r="AH4738" s="79"/>
      <c r="AI4738" s="79"/>
      <c r="AJ4738" s="79"/>
      <c r="AK4738" s="79"/>
      <c r="AL4738" s="79"/>
      <c r="AM4738" s="240"/>
      <c r="AN4738" s="240"/>
      <c r="AO4738" s="240"/>
      <c r="AP4738" s="240"/>
      <c r="AQ4738" s="240"/>
      <c r="AR4738" s="240"/>
      <c r="AS4738" s="240"/>
      <c r="AT4738" s="256"/>
      <c r="AU4738" s="256"/>
      <c r="AV4738" s="259"/>
      <c r="AW4738" s="259"/>
      <c r="AX4738" s="256"/>
      <c r="AY4738" s="256"/>
      <c r="AZ4738" s="256"/>
      <c r="BA4738" s="256"/>
      <c r="BB4738" s="256"/>
      <c r="BC4738" s="256"/>
      <c r="BD4738" s="256"/>
      <c r="BE4738" s="256"/>
      <c r="BF4738" s="256"/>
      <c r="BG4738" s="256"/>
      <c r="BH4738" s="256"/>
      <c r="BI4738" s="256"/>
      <c r="BJ4738" s="256"/>
      <c r="BK4738" s="256"/>
      <c r="BL4738" s="262"/>
      <c r="BM4738" s="262"/>
      <c r="BN4738" s="262"/>
      <c r="BO4738" s="262"/>
      <c r="BP4738" s="262"/>
      <c r="BQ4738" s="262"/>
      <c r="BR4738" s="270"/>
      <c r="BS4738" s="270"/>
      <c r="BT4738" s="270"/>
      <c r="BU4738" s="270"/>
      <c r="BV4738" s="270"/>
      <c r="BW4738" s="270"/>
      <c r="BX4738" s="256"/>
      <c r="BY4738" s="256"/>
      <c r="BZ4738" s="256"/>
      <c r="CA4738" s="267"/>
      <c r="CB4738" s="267"/>
      <c r="CC4738" s="274"/>
      <c r="CD4738" s="267"/>
      <c r="CE4738" s="267"/>
      <c r="CF4738" s="267"/>
      <c r="CG4738" s="267"/>
      <c r="CH4738" s="267"/>
      <c r="CI4738" s="267"/>
      <c r="CJ4738" s="267"/>
      <c r="CK4738" s="267"/>
      <c r="CL4738" s="265"/>
      <c r="CM4738" s="272"/>
      <c r="CN4738" s="264"/>
      <c r="CO4738" s="177"/>
      <c r="CP4738" s="226"/>
      <c r="CQ4738" s="226"/>
      <c r="CR4738" s="226"/>
      <c r="CS4738" s="178"/>
      <c r="CT4738" s="178"/>
      <c r="CU4738" s="178"/>
      <c r="CV4738" s="178"/>
      <c r="CW4738" s="178"/>
      <c r="CX4738" s="178"/>
      <c r="CY4738" s="178"/>
      <c r="CZ4738" s="178"/>
      <c r="DA4738" s="178"/>
      <c r="DB4738" s="120"/>
      <c r="DC4738" s="120"/>
      <c r="DD4738" s="120"/>
      <c r="DE4738" s="120"/>
      <c r="DF4738" s="120"/>
      <c r="DG4738" s="120"/>
      <c r="DH4738" s="120"/>
      <c r="DI4738" s="120"/>
      <c r="DJ4738" s="120"/>
      <c r="DK4738" s="120"/>
      <c r="DL4738" s="120"/>
      <c r="DM4738" s="120"/>
      <c r="DN4738" s="120"/>
    </row>
    <row r="4739" spans="1:118" s="119" customFormat="1">
      <c r="A4739" s="228"/>
      <c r="B4739" s="231"/>
      <c r="C4739" s="234"/>
      <c r="D4739" s="237"/>
      <c r="E4739" s="237"/>
      <c r="F4739" s="243"/>
      <c r="G4739" s="122">
        <v>2</v>
      </c>
      <c r="H4739" s="84"/>
      <c r="I4739" s="84">
        <v>4.5</v>
      </c>
      <c r="J4739" s="84"/>
      <c r="K4739" s="84">
        <v>0.5</v>
      </c>
      <c r="L4739" s="84">
        <v>0.5</v>
      </c>
      <c r="M4739" s="84">
        <v>0.5</v>
      </c>
      <c r="N4739" s="84">
        <v>0.5</v>
      </c>
      <c r="O4739" s="84">
        <v>3</v>
      </c>
      <c r="P4739" s="84">
        <v>0.5</v>
      </c>
      <c r="Q4739" s="84">
        <v>0.5</v>
      </c>
      <c r="R4739" s="84">
        <v>0.5</v>
      </c>
      <c r="S4739" s="84">
        <v>0.5</v>
      </c>
      <c r="T4739" s="84">
        <v>0.5</v>
      </c>
      <c r="U4739" s="84">
        <v>0.5</v>
      </c>
      <c r="V4739" s="84"/>
      <c r="W4739" s="84"/>
      <c r="X4739" s="84"/>
      <c r="Y4739" s="84"/>
      <c r="Z4739" s="84"/>
      <c r="AA4739" s="84"/>
      <c r="AB4739" s="84"/>
      <c r="AC4739" s="80"/>
      <c r="AD4739" s="80"/>
      <c r="AE4739" s="80"/>
      <c r="AF4739" s="80"/>
      <c r="AG4739" s="80"/>
      <c r="AH4739" s="80"/>
      <c r="AI4739" s="80"/>
      <c r="AJ4739" s="80"/>
      <c r="AK4739" s="80"/>
      <c r="AL4739" s="80"/>
      <c r="AM4739" s="240"/>
      <c r="AN4739" s="240"/>
      <c r="AO4739" s="240"/>
      <c r="AP4739" s="240"/>
      <c r="AQ4739" s="240"/>
      <c r="AR4739" s="240"/>
      <c r="AS4739" s="240"/>
      <c r="AT4739" s="256"/>
      <c r="AU4739" s="256"/>
      <c r="AV4739" s="259"/>
      <c r="AW4739" s="259"/>
      <c r="AX4739" s="256"/>
      <c r="AY4739" s="256"/>
      <c r="AZ4739" s="256"/>
      <c r="BA4739" s="256"/>
      <c r="BB4739" s="256"/>
      <c r="BC4739" s="256"/>
      <c r="BD4739" s="256"/>
      <c r="BE4739" s="256"/>
      <c r="BF4739" s="256"/>
      <c r="BG4739" s="256"/>
      <c r="BH4739" s="256"/>
      <c r="BI4739" s="256"/>
      <c r="BJ4739" s="256"/>
      <c r="BK4739" s="256"/>
      <c r="BL4739" s="262"/>
      <c r="BM4739" s="262"/>
      <c r="BN4739" s="262"/>
      <c r="BO4739" s="262"/>
      <c r="BP4739" s="262"/>
      <c r="BQ4739" s="262"/>
      <c r="BR4739" s="270"/>
      <c r="BS4739" s="270"/>
      <c r="BT4739" s="270"/>
      <c r="BU4739" s="270"/>
      <c r="BV4739" s="270"/>
      <c r="BW4739" s="270"/>
      <c r="BX4739" s="256"/>
      <c r="BY4739" s="256"/>
      <c r="BZ4739" s="256"/>
      <c r="CA4739" s="267"/>
      <c r="CB4739" s="267"/>
      <c r="CC4739" s="274"/>
      <c r="CD4739" s="267"/>
      <c r="CE4739" s="267"/>
      <c r="CF4739" s="267"/>
      <c r="CG4739" s="267"/>
      <c r="CH4739" s="267"/>
      <c r="CI4739" s="267"/>
      <c r="CJ4739" s="267"/>
      <c r="CK4739" s="267"/>
      <c r="CL4739" s="265"/>
      <c r="CM4739" s="272"/>
      <c r="CN4739" s="264"/>
      <c r="CO4739" s="177"/>
      <c r="CP4739" s="226"/>
      <c r="CQ4739" s="226"/>
      <c r="CR4739" s="226"/>
      <c r="CS4739" s="178"/>
      <c r="CT4739" s="178"/>
      <c r="CU4739" s="178"/>
      <c r="CV4739" s="178"/>
      <c r="CW4739" s="178"/>
      <c r="CX4739" s="178"/>
      <c r="CY4739" s="178"/>
      <c r="CZ4739" s="178"/>
      <c r="DA4739" s="178"/>
      <c r="DB4739" s="120"/>
      <c r="DC4739" s="120"/>
      <c r="DD4739" s="120"/>
      <c r="DE4739" s="120"/>
      <c r="DF4739" s="120"/>
      <c r="DG4739" s="120"/>
      <c r="DH4739" s="120"/>
      <c r="DI4739" s="120"/>
      <c r="DJ4739" s="120"/>
      <c r="DK4739" s="120"/>
      <c r="DL4739" s="120"/>
      <c r="DM4739" s="120"/>
      <c r="DN4739" s="120"/>
    </row>
    <row r="4740" spans="1:118" s="119" customFormat="1">
      <c r="A4740" s="228"/>
      <c r="B4740" s="231"/>
      <c r="C4740" s="234"/>
      <c r="D4740" s="237"/>
      <c r="E4740" s="237"/>
      <c r="F4740" s="243"/>
      <c r="G4740" s="122">
        <v>2.1</v>
      </c>
      <c r="H4740" s="84"/>
      <c r="I4740" s="84"/>
      <c r="J4740" s="84"/>
      <c r="K4740" s="84"/>
      <c r="L4740" s="84"/>
      <c r="M4740" s="84"/>
      <c r="N4740" s="84"/>
      <c r="O4740" s="84"/>
      <c r="P4740" s="84"/>
      <c r="Q4740" s="84"/>
      <c r="R4740" s="84"/>
      <c r="S4740" s="84"/>
      <c r="T4740" s="84"/>
      <c r="U4740" s="84"/>
      <c r="V4740" s="84"/>
      <c r="W4740" s="84"/>
      <c r="X4740" s="84"/>
      <c r="Y4740" s="84"/>
      <c r="Z4740" s="84"/>
      <c r="AA4740" s="84"/>
      <c r="AB4740" s="84"/>
      <c r="AC4740" s="80"/>
      <c r="AD4740" s="80"/>
      <c r="AE4740" s="80"/>
      <c r="AF4740" s="80"/>
      <c r="AG4740" s="80"/>
      <c r="AH4740" s="80"/>
      <c r="AI4740" s="80"/>
      <c r="AJ4740" s="80"/>
      <c r="AK4740" s="80"/>
      <c r="AL4740" s="80"/>
      <c r="AM4740" s="240"/>
      <c r="AN4740" s="240"/>
      <c r="AO4740" s="240"/>
      <c r="AP4740" s="240"/>
      <c r="AQ4740" s="240"/>
      <c r="AR4740" s="240"/>
      <c r="AS4740" s="240"/>
      <c r="AT4740" s="256"/>
      <c r="AU4740" s="256"/>
      <c r="AV4740" s="259"/>
      <c r="AW4740" s="259"/>
      <c r="AX4740" s="256"/>
      <c r="AY4740" s="256"/>
      <c r="AZ4740" s="256"/>
      <c r="BA4740" s="256"/>
      <c r="BB4740" s="256"/>
      <c r="BC4740" s="256"/>
      <c r="BD4740" s="256"/>
      <c r="BE4740" s="256"/>
      <c r="BF4740" s="256"/>
      <c r="BG4740" s="256"/>
      <c r="BH4740" s="256"/>
      <c r="BI4740" s="256"/>
      <c r="BJ4740" s="256"/>
      <c r="BK4740" s="256"/>
      <c r="BL4740" s="262"/>
      <c r="BM4740" s="262"/>
      <c r="BN4740" s="262"/>
      <c r="BO4740" s="262"/>
      <c r="BP4740" s="262"/>
      <c r="BQ4740" s="262"/>
      <c r="BR4740" s="270"/>
      <c r="BS4740" s="270"/>
      <c r="BT4740" s="270"/>
      <c r="BU4740" s="270"/>
      <c r="BV4740" s="270"/>
      <c r="BW4740" s="270"/>
      <c r="BX4740" s="256"/>
      <c r="BY4740" s="256"/>
      <c r="BZ4740" s="256"/>
      <c r="CA4740" s="267"/>
      <c r="CB4740" s="267"/>
      <c r="CC4740" s="274"/>
      <c r="CD4740" s="267"/>
      <c r="CE4740" s="267"/>
      <c r="CF4740" s="267"/>
      <c r="CG4740" s="267"/>
      <c r="CH4740" s="267"/>
      <c r="CI4740" s="267"/>
      <c r="CJ4740" s="267"/>
      <c r="CK4740" s="267"/>
      <c r="CL4740" s="265"/>
      <c r="CM4740" s="272"/>
      <c r="CN4740" s="264"/>
      <c r="CO4740" s="177"/>
      <c r="CP4740" s="226"/>
      <c r="CQ4740" s="226"/>
      <c r="CR4740" s="226"/>
      <c r="CS4740" s="178"/>
      <c r="CT4740" s="178"/>
      <c r="CU4740" s="178"/>
      <c r="CV4740" s="178"/>
      <c r="CW4740" s="178"/>
      <c r="CX4740" s="178"/>
      <c r="CY4740" s="178"/>
      <c r="CZ4740" s="178"/>
      <c r="DA4740" s="178"/>
      <c r="DB4740" s="120"/>
      <c r="DC4740" s="120"/>
      <c r="DD4740" s="120"/>
      <c r="DE4740" s="120"/>
      <c r="DF4740" s="120"/>
      <c r="DG4740" s="120"/>
      <c r="DH4740" s="120"/>
      <c r="DI4740" s="120"/>
      <c r="DJ4740" s="120"/>
      <c r="DK4740" s="120"/>
      <c r="DL4740" s="120"/>
      <c r="DM4740" s="120"/>
      <c r="DN4740" s="120"/>
    </row>
    <row r="4741" spans="1:118" s="119" customFormat="1">
      <c r="A4741" s="228"/>
      <c r="B4741" s="231"/>
      <c r="C4741" s="234"/>
      <c r="D4741" s="237"/>
      <c r="E4741" s="237"/>
      <c r="F4741" s="243"/>
      <c r="G4741" s="122">
        <v>2.7</v>
      </c>
      <c r="H4741" s="84"/>
      <c r="I4741" s="84">
        <v>6</v>
      </c>
      <c r="J4741" s="84"/>
      <c r="K4741" s="84"/>
      <c r="L4741" s="84"/>
      <c r="M4741" s="84"/>
      <c r="N4741" s="84"/>
      <c r="O4741" s="84">
        <v>6</v>
      </c>
      <c r="P4741" s="84"/>
      <c r="Q4741" s="84"/>
      <c r="R4741" s="84"/>
      <c r="S4741" s="84"/>
      <c r="T4741" s="84"/>
      <c r="U4741" s="84"/>
      <c r="V4741" s="84"/>
      <c r="W4741" s="84"/>
      <c r="X4741" s="84"/>
      <c r="Y4741" s="84"/>
      <c r="Z4741" s="84"/>
      <c r="AA4741" s="84"/>
      <c r="AB4741" s="84"/>
      <c r="AC4741" s="80"/>
      <c r="AD4741" s="80"/>
      <c r="AE4741" s="80"/>
      <c r="AF4741" s="80"/>
      <c r="AG4741" s="80"/>
      <c r="AH4741" s="80"/>
      <c r="AI4741" s="80"/>
      <c r="AJ4741" s="80"/>
      <c r="AK4741" s="80"/>
      <c r="AL4741" s="80"/>
      <c r="AM4741" s="240"/>
      <c r="AN4741" s="240"/>
      <c r="AO4741" s="240"/>
      <c r="AP4741" s="240"/>
      <c r="AQ4741" s="240"/>
      <c r="AR4741" s="240"/>
      <c r="AS4741" s="240"/>
      <c r="AT4741" s="256"/>
      <c r="AU4741" s="256"/>
      <c r="AV4741" s="259"/>
      <c r="AW4741" s="259"/>
      <c r="AX4741" s="256"/>
      <c r="AY4741" s="256"/>
      <c r="AZ4741" s="256"/>
      <c r="BA4741" s="256"/>
      <c r="BB4741" s="256"/>
      <c r="BC4741" s="256"/>
      <c r="BD4741" s="256"/>
      <c r="BE4741" s="256"/>
      <c r="BF4741" s="256"/>
      <c r="BG4741" s="256"/>
      <c r="BH4741" s="256"/>
      <c r="BI4741" s="256"/>
      <c r="BJ4741" s="256"/>
      <c r="BK4741" s="256"/>
      <c r="BL4741" s="262"/>
      <c r="BM4741" s="262"/>
      <c r="BN4741" s="262"/>
      <c r="BO4741" s="262"/>
      <c r="BP4741" s="262"/>
      <c r="BQ4741" s="262"/>
      <c r="BR4741" s="270"/>
      <c r="BS4741" s="270"/>
      <c r="BT4741" s="270"/>
      <c r="BU4741" s="270"/>
      <c r="BV4741" s="270"/>
      <c r="BW4741" s="270"/>
      <c r="BX4741" s="256"/>
      <c r="BY4741" s="256"/>
      <c r="BZ4741" s="256"/>
      <c r="CA4741" s="267"/>
      <c r="CB4741" s="267"/>
      <c r="CC4741" s="274"/>
      <c r="CD4741" s="267"/>
      <c r="CE4741" s="267"/>
      <c r="CF4741" s="267"/>
      <c r="CG4741" s="267"/>
      <c r="CH4741" s="267"/>
      <c r="CI4741" s="267"/>
      <c r="CJ4741" s="267"/>
      <c r="CK4741" s="267"/>
      <c r="CL4741" s="265"/>
      <c r="CM4741" s="272"/>
      <c r="CN4741" s="264"/>
      <c r="CO4741" s="177"/>
      <c r="CP4741" s="226"/>
      <c r="CQ4741" s="226"/>
      <c r="CR4741" s="226"/>
      <c r="CS4741" s="178"/>
      <c r="CT4741" s="178"/>
      <c r="CU4741" s="178"/>
      <c r="CV4741" s="178"/>
      <c r="CW4741" s="178"/>
      <c r="CX4741" s="178"/>
      <c r="CY4741" s="178"/>
      <c r="CZ4741" s="178"/>
      <c r="DA4741" s="178"/>
      <c r="DB4741" s="120"/>
      <c r="DC4741" s="120"/>
      <c r="DD4741" s="120"/>
      <c r="DE4741" s="120"/>
      <c r="DF4741" s="120"/>
      <c r="DG4741" s="120"/>
      <c r="DH4741" s="120"/>
      <c r="DI4741" s="120"/>
      <c r="DJ4741" s="120"/>
      <c r="DK4741" s="120"/>
      <c r="DL4741" s="120"/>
      <c r="DM4741" s="120"/>
      <c r="DN4741" s="120"/>
    </row>
    <row r="4742" spans="1:118" s="119" customFormat="1">
      <c r="A4742" s="228"/>
      <c r="B4742" s="231"/>
      <c r="C4742" s="234"/>
      <c r="D4742" s="237"/>
      <c r="E4742" s="237"/>
      <c r="F4742" s="243"/>
      <c r="G4742" s="122">
        <v>3</v>
      </c>
      <c r="H4742" s="84"/>
      <c r="I4742" s="84"/>
      <c r="J4742" s="84"/>
      <c r="K4742" s="84"/>
      <c r="L4742" s="84"/>
      <c r="M4742" s="84"/>
      <c r="N4742" s="84"/>
      <c r="O4742" s="84"/>
      <c r="P4742" s="84"/>
      <c r="Q4742" s="84"/>
      <c r="R4742" s="84"/>
      <c r="S4742" s="84"/>
      <c r="T4742" s="84"/>
      <c r="U4742" s="84"/>
      <c r="V4742" s="84"/>
      <c r="W4742" s="84"/>
      <c r="X4742" s="84"/>
      <c r="Y4742" s="84"/>
      <c r="Z4742" s="84"/>
      <c r="AA4742" s="84"/>
      <c r="AB4742" s="84"/>
      <c r="AC4742" s="80"/>
      <c r="AD4742" s="80"/>
      <c r="AE4742" s="80"/>
      <c r="AF4742" s="80"/>
      <c r="AG4742" s="80"/>
      <c r="AH4742" s="80"/>
      <c r="AI4742" s="80"/>
      <c r="AJ4742" s="80"/>
      <c r="AK4742" s="80"/>
      <c r="AL4742" s="80"/>
      <c r="AM4742" s="240"/>
      <c r="AN4742" s="240"/>
      <c r="AO4742" s="240"/>
      <c r="AP4742" s="240"/>
      <c r="AQ4742" s="240"/>
      <c r="AR4742" s="240"/>
      <c r="AS4742" s="240"/>
      <c r="AT4742" s="256"/>
      <c r="AU4742" s="256"/>
      <c r="AV4742" s="259"/>
      <c r="AW4742" s="259"/>
      <c r="AX4742" s="256"/>
      <c r="AY4742" s="256"/>
      <c r="AZ4742" s="256"/>
      <c r="BA4742" s="256"/>
      <c r="BB4742" s="256"/>
      <c r="BC4742" s="256"/>
      <c r="BD4742" s="256"/>
      <c r="BE4742" s="256"/>
      <c r="BF4742" s="256"/>
      <c r="BG4742" s="256"/>
      <c r="BH4742" s="256"/>
      <c r="BI4742" s="256"/>
      <c r="BJ4742" s="256"/>
      <c r="BK4742" s="256"/>
      <c r="BL4742" s="262"/>
      <c r="BM4742" s="262"/>
      <c r="BN4742" s="262"/>
      <c r="BO4742" s="262"/>
      <c r="BP4742" s="262"/>
      <c r="BQ4742" s="262"/>
      <c r="BR4742" s="270"/>
      <c r="BS4742" s="270"/>
      <c r="BT4742" s="270"/>
      <c r="BU4742" s="270"/>
      <c r="BV4742" s="270"/>
      <c r="BW4742" s="270"/>
      <c r="BX4742" s="256"/>
      <c r="BY4742" s="256"/>
      <c r="BZ4742" s="256"/>
      <c r="CA4742" s="267"/>
      <c r="CB4742" s="267"/>
      <c r="CC4742" s="274"/>
      <c r="CD4742" s="267"/>
      <c r="CE4742" s="267"/>
      <c r="CF4742" s="267"/>
      <c r="CG4742" s="267"/>
      <c r="CH4742" s="267"/>
      <c r="CI4742" s="267"/>
      <c r="CJ4742" s="267"/>
      <c r="CK4742" s="267"/>
      <c r="CL4742" s="265"/>
      <c r="CM4742" s="272"/>
      <c r="CN4742" s="264"/>
      <c r="CO4742" s="177"/>
      <c r="CP4742" s="226"/>
      <c r="CQ4742" s="226"/>
      <c r="CR4742" s="226"/>
      <c r="CS4742" s="178"/>
      <c r="CT4742" s="178"/>
      <c r="CU4742" s="178"/>
      <c r="CV4742" s="178"/>
      <c r="CW4742" s="178"/>
      <c r="CX4742" s="178"/>
      <c r="CY4742" s="178"/>
      <c r="CZ4742" s="178"/>
      <c r="DA4742" s="178"/>
      <c r="DB4742" s="120"/>
      <c r="DC4742" s="120"/>
      <c r="DD4742" s="120"/>
      <c r="DE4742" s="120"/>
      <c r="DF4742" s="120"/>
      <c r="DG4742" s="120"/>
      <c r="DH4742" s="120"/>
      <c r="DI4742" s="120"/>
      <c r="DJ4742" s="120"/>
      <c r="DK4742" s="120"/>
      <c r="DL4742" s="120"/>
      <c r="DM4742" s="120"/>
      <c r="DN4742" s="120"/>
    </row>
    <row r="4743" spans="1:118" s="119" customFormat="1">
      <c r="A4743" s="228"/>
      <c r="B4743" s="231"/>
      <c r="C4743" s="234"/>
      <c r="D4743" s="237"/>
      <c r="E4743" s="237"/>
      <c r="F4743" s="244"/>
      <c r="G4743" s="123">
        <v>3.9</v>
      </c>
      <c r="H4743" s="85"/>
      <c r="I4743" s="85"/>
      <c r="J4743" s="85"/>
      <c r="K4743" s="85"/>
      <c r="L4743" s="85"/>
      <c r="M4743" s="85"/>
      <c r="N4743" s="85"/>
      <c r="O4743" s="85"/>
      <c r="P4743" s="85"/>
      <c r="Q4743" s="85"/>
      <c r="R4743" s="85"/>
      <c r="S4743" s="85"/>
      <c r="T4743" s="85"/>
      <c r="U4743" s="85"/>
      <c r="V4743" s="85"/>
      <c r="W4743" s="85"/>
      <c r="X4743" s="85"/>
      <c r="Y4743" s="85"/>
      <c r="Z4743" s="85"/>
      <c r="AA4743" s="85"/>
      <c r="AB4743" s="85"/>
      <c r="AC4743" s="81"/>
      <c r="AD4743" s="81"/>
      <c r="AE4743" s="81"/>
      <c r="AF4743" s="81"/>
      <c r="AG4743" s="81"/>
      <c r="AH4743" s="81"/>
      <c r="AI4743" s="81"/>
      <c r="AJ4743" s="81"/>
      <c r="AK4743" s="81"/>
      <c r="AL4743" s="81"/>
      <c r="AM4743" s="240"/>
      <c r="AN4743" s="240"/>
      <c r="AO4743" s="240"/>
      <c r="AP4743" s="240"/>
      <c r="AQ4743" s="240"/>
      <c r="AR4743" s="240"/>
      <c r="AS4743" s="240"/>
      <c r="AT4743" s="256"/>
      <c r="AU4743" s="256"/>
      <c r="AV4743" s="259"/>
      <c r="AW4743" s="259"/>
      <c r="AX4743" s="256"/>
      <c r="AY4743" s="256"/>
      <c r="AZ4743" s="256"/>
      <c r="BA4743" s="256"/>
      <c r="BB4743" s="256"/>
      <c r="BC4743" s="256"/>
      <c r="BD4743" s="256"/>
      <c r="BE4743" s="256"/>
      <c r="BF4743" s="256"/>
      <c r="BG4743" s="256"/>
      <c r="BH4743" s="256"/>
      <c r="BI4743" s="256"/>
      <c r="BJ4743" s="256"/>
      <c r="BK4743" s="256"/>
      <c r="BL4743" s="262"/>
      <c r="BM4743" s="262"/>
      <c r="BN4743" s="262"/>
      <c r="BO4743" s="262"/>
      <c r="BP4743" s="262"/>
      <c r="BQ4743" s="262"/>
      <c r="BR4743" s="270"/>
      <c r="BS4743" s="270"/>
      <c r="BT4743" s="270"/>
      <c r="BU4743" s="270"/>
      <c r="BV4743" s="270"/>
      <c r="BW4743" s="270"/>
      <c r="BX4743" s="256"/>
      <c r="BY4743" s="256"/>
      <c r="BZ4743" s="256"/>
      <c r="CA4743" s="267"/>
      <c r="CB4743" s="267"/>
      <c r="CC4743" s="274"/>
      <c r="CD4743" s="267"/>
      <c r="CE4743" s="267"/>
      <c r="CF4743" s="267"/>
      <c r="CG4743" s="267"/>
      <c r="CH4743" s="267"/>
      <c r="CI4743" s="267"/>
      <c r="CJ4743" s="267"/>
      <c r="CK4743" s="267"/>
      <c r="CL4743" s="265"/>
      <c r="CM4743" s="272"/>
      <c r="CN4743" s="264"/>
      <c r="CO4743" s="177"/>
      <c r="CP4743" s="226"/>
      <c r="CQ4743" s="226"/>
      <c r="CR4743" s="226"/>
      <c r="CS4743" s="178"/>
      <c r="CT4743" s="178"/>
      <c r="CU4743" s="178"/>
      <c r="CV4743" s="178"/>
      <c r="CW4743" s="178"/>
      <c r="CX4743" s="178"/>
      <c r="CY4743" s="178"/>
      <c r="CZ4743" s="178"/>
      <c r="DA4743" s="178"/>
      <c r="DB4743" s="120"/>
      <c r="DC4743" s="120"/>
      <c r="DD4743" s="120"/>
      <c r="DE4743" s="120"/>
      <c r="DF4743" s="120"/>
      <c r="DG4743" s="120"/>
      <c r="DH4743" s="120"/>
      <c r="DI4743" s="120"/>
      <c r="DJ4743" s="120"/>
      <c r="DK4743" s="120"/>
      <c r="DL4743" s="120"/>
      <c r="DM4743" s="120"/>
      <c r="DN4743" s="120"/>
    </row>
    <row r="4744" spans="1:118" s="119" customFormat="1">
      <c r="A4744" s="229"/>
      <c r="B4744" s="232"/>
      <c r="C4744" s="235"/>
      <c r="D4744" s="238"/>
      <c r="E4744" s="238"/>
      <c r="F4744" s="245" t="s">
        <v>83</v>
      </c>
      <c r="G4744" s="246"/>
      <c r="H4744" s="82"/>
      <c r="I4744" s="82"/>
      <c r="J4744" s="82"/>
      <c r="K4744" s="82"/>
      <c r="L4744" s="82"/>
      <c r="M4744" s="82"/>
      <c r="N4744" s="82"/>
      <c r="O4744" s="82"/>
      <c r="P4744" s="82"/>
      <c r="Q4744" s="82"/>
      <c r="R4744" s="82"/>
      <c r="S4744" s="82"/>
      <c r="T4744" s="82"/>
      <c r="U4744" s="82"/>
      <c r="V4744" s="82"/>
      <c r="W4744" s="82"/>
      <c r="X4744" s="82"/>
      <c r="Y4744" s="82"/>
      <c r="Z4744" s="82"/>
      <c r="AA4744" s="82"/>
      <c r="AB4744" s="82"/>
      <c r="AC4744" s="35"/>
      <c r="AD4744" s="35"/>
      <c r="AE4744" s="35"/>
      <c r="AF4744" s="35"/>
      <c r="AG4744" s="35"/>
      <c r="AH4744" s="35"/>
      <c r="AI4744" s="35"/>
      <c r="AJ4744" s="35"/>
      <c r="AK4744" s="35"/>
      <c r="AL4744" s="35"/>
      <c r="AM4744" s="241"/>
      <c r="AN4744" s="241"/>
      <c r="AO4744" s="241"/>
      <c r="AP4744" s="241"/>
      <c r="AQ4744" s="241"/>
      <c r="AR4744" s="241"/>
      <c r="AS4744" s="241"/>
      <c r="AT4744" s="257"/>
      <c r="AU4744" s="257"/>
      <c r="AV4744" s="260"/>
      <c r="AW4744" s="260"/>
      <c r="AX4744" s="257"/>
      <c r="AY4744" s="257"/>
      <c r="AZ4744" s="257"/>
      <c r="BA4744" s="257"/>
      <c r="BB4744" s="257"/>
      <c r="BC4744" s="257"/>
      <c r="BD4744" s="257"/>
      <c r="BE4744" s="257"/>
      <c r="BF4744" s="257"/>
      <c r="BG4744" s="257"/>
      <c r="BH4744" s="257"/>
      <c r="BI4744" s="257"/>
      <c r="BJ4744" s="257"/>
      <c r="BK4744" s="257"/>
      <c r="BL4744" s="263"/>
      <c r="BM4744" s="263"/>
      <c r="BN4744" s="263"/>
      <c r="BO4744" s="263"/>
      <c r="BP4744" s="263"/>
      <c r="BQ4744" s="263"/>
      <c r="BR4744" s="271"/>
      <c r="BS4744" s="271"/>
      <c r="BT4744" s="271"/>
      <c r="BU4744" s="271"/>
      <c r="BV4744" s="271"/>
      <c r="BW4744" s="271"/>
      <c r="BX4744" s="257"/>
      <c r="BY4744" s="257"/>
      <c r="BZ4744" s="257"/>
      <c r="CA4744" s="268"/>
      <c r="CB4744" s="268"/>
      <c r="CC4744" s="275"/>
      <c r="CD4744" s="268"/>
      <c r="CE4744" s="268"/>
      <c r="CF4744" s="268"/>
      <c r="CG4744" s="268"/>
      <c r="CH4744" s="268"/>
      <c r="CI4744" s="268"/>
      <c r="CJ4744" s="268"/>
      <c r="CK4744" s="268"/>
      <c r="CL4744" s="265"/>
      <c r="CM4744" s="272"/>
      <c r="CN4744" s="264"/>
      <c r="CO4744" s="177"/>
      <c r="CP4744" s="226"/>
      <c r="CQ4744" s="226"/>
      <c r="CR4744" s="226"/>
      <c r="CS4744" s="178"/>
      <c r="CT4744" s="178"/>
      <c r="CU4744" s="178"/>
      <c r="CV4744" s="178"/>
      <c r="CW4744" s="178"/>
      <c r="CX4744" s="178"/>
      <c r="CY4744" s="178"/>
      <c r="CZ4744" s="178"/>
      <c r="DA4744" s="178"/>
      <c r="DB4744" s="120"/>
      <c r="DC4744" s="120"/>
      <c r="DD4744" s="120"/>
      <c r="DE4744" s="120"/>
      <c r="DF4744" s="120"/>
      <c r="DG4744" s="120"/>
      <c r="DH4744" s="120"/>
      <c r="DI4744" s="120"/>
      <c r="DJ4744" s="120"/>
      <c r="DK4744" s="120"/>
      <c r="DL4744" s="120"/>
      <c r="DM4744" s="120"/>
      <c r="DN4744" s="120"/>
    </row>
    <row r="4745" spans="1:118" s="119" customFormat="1" ht="14.25" customHeight="1">
      <c r="A4745" s="227">
        <f t="shared" si="1433"/>
        <v>588</v>
      </c>
      <c r="B4745" s="230" t="s">
        <v>786</v>
      </c>
      <c r="C4745" s="233" t="s">
        <v>1039</v>
      </c>
      <c r="D4745" s="236">
        <v>44257</v>
      </c>
      <c r="E4745" s="236" t="s">
        <v>506</v>
      </c>
      <c r="F4745" s="253" t="s">
        <v>80</v>
      </c>
      <c r="G4745" s="254"/>
      <c r="H4745" s="82" t="s">
        <v>69</v>
      </c>
      <c r="I4745" s="82" t="s">
        <v>973</v>
      </c>
      <c r="J4745" s="82" t="s">
        <v>61</v>
      </c>
      <c r="K4745" s="82" t="s">
        <v>61</v>
      </c>
      <c r="L4745" s="82" t="s">
        <v>61</v>
      </c>
      <c r="M4745" s="82" t="s">
        <v>61</v>
      </c>
      <c r="N4745" s="82" t="s">
        <v>61</v>
      </c>
      <c r="O4745" s="82" t="s">
        <v>973</v>
      </c>
      <c r="P4745" s="82" t="s">
        <v>61</v>
      </c>
      <c r="Q4745" s="82" t="s">
        <v>61</v>
      </c>
      <c r="R4745" s="82" t="s">
        <v>61</v>
      </c>
      <c r="S4745" s="82" t="s">
        <v>61</v>
      </c>
      <c r="T4745" s="82" t="s">
        <v>61</v>
      </c>
      <c r="U4745" s="82" t="s">
        <v>61</v>
      </c>
      <c r="V4745" s="82"/>
      <c r="W4745" s="82" t="s">
        <v>60</v>
      </c>
      <c r="X4745" s="82" t="s">
        <v>67</v>
      </c>
      <c r="Y4745" s="82" t="s">
        <v>67</v>
      </c>
      <c r="Z4745" s="82" t="s">
        <v>67</v>
      </c>
      <c r="AA4745" s="82" t="s">
        <v>71</v>
      </c>
      <c r="AB4745" s="82" t="s">
        <v>71</v>
      </c>
      <c r="AC4745" s="82"/>
      <c r="AD4745" s="82" t="s">
        <v>71</v>
      </c>
      <c r="AE4745" s="82" t="s">
        <v>71</v>
      </c>
      <c r="AF4745" s="82" t="s">
        <v>71</v>
      </c>
      <c r="AG4745" s="82" t="s">
        <v>71</v>
      </c>
      <c r="AH4745" s="82" t="s">
        <v>60</v>
      </c>
      <c r="AI4745" s="82" t="s">
        <v>1471</v>
      </c>
      <c r="AJ4745" s="82"/>
      <c r="AK4745" s="82" t="s">
        <v>61</v>
      </c>
      <c r="AL4745" s="82" t="s">
        <v>61</v>
      </c>
      <c r="AM4745" s="239">
        <f>COUNTIF(H4745:AL4745,"PH")+COUNTIF(H4745:AL4745,"PH/L")+COUNTIF(H4745:AL4745,"PM")</f>
        <v>0</v>
      </c>
      <c r="AN4745" s="239">
        <f>COUNTIF(H4745:AL4745,"PD")+COUNTIF(H4745:AL4745,"PDD")+COUNTIF(H4745:AL4745,"P/DS")/2+COUNTIF(H4745:AL4745,"PMD")</f>
        <v>0</v>
      </c>
      <c r="AO4745" s="239">
        <f>COUNTIF(H4745:AL4745,"PN")+COUNTIF(H4745:AL4745,"P/NS")/2+COUNTIF(H4745:AL4745,"PH")+COUNTIF(H4745:AL4745,"PH/F")/2+COUNTIF(H4745:AL4745,"PH/L")/2+COUNTIF(H4745:AL4745,"PM")</f>
        <v>0</v>
      </c>
      <c r="AP4745" s="239">
        <f>COUNTIF(H4745:AL4745,"BH")+COUNTIF(H4745:AL4745,"AL/BL")+COUNTIF(H4745:AL4745,"UL/BL")+COUNTIF(H4745:AL4745,"BM")</f>
        <v>0</v>
      </c>
      <c r="AQ4745" s="239">
        <f>COUNTIF(H4745:AL4745,"DS")+COUNTIF(H4745:AL4745,"AL/DS")/2+COUNTIF(H4745:AL4745,"UL/DS")/2+COUNTIF(H4745:AL4745,"CT")+COUNTIF(H4745:AL4745,"MD")</f>
        <v>2.5</v>
      </c>
      <c r="AR4745" s="239">
        <f>COUNTIF(H4745:AL4745,"NS")+COUNTIF(H4745:AL4745,"AL/NS")/2+COUNTIF(H4745:AL4745,"UL/NS")/2+COUNTIF(H4745:AL4745,"BH")+COUNTIF(H4745:AL4745,"AL/BF")/2+COUNTIF(H4745:AL4745,"AL/BL")/2+COUNTIF(H4745:AL4745,"UL/BL")/2+COUNTIF(H4745:AL4745,"UL/BF")/2+COUNTIF(H4745:AL4745,"BM")</f>
        <v>13</v>
      </c>
      <c r="AS4745" s="239">
        <f>COUNTIF(H4745:AL4745,"AL")+COUNTIF(H4745:AL4745,"AL/DS")/2+COUNTIF(H4745:AL4745,"AL/NS")/2+COUNTIF(H4745:AL4745,"NH")+COUNTIF(H4745:AL4745,"SL")+COUNTIF(H4745:AL4745,"NHD")+COUNTIF(H4745:AL4745,"B")+COUNTIF(H4745:AL4745,"HL")+COUNTIF(H4745:AL4745,"AL/BF")/2+COUNTIF(H4745:AL4745,"AL/BL")/2</f>
        <v>4</v>
      </c>
      <c r="AT4745" s="255">
        <f>COUNTIF(H4745:AL4745,"PD")+COUNTIF(H4745:AL4745,"PN")+COUNTIF(H4745:AL4745,"P/DS")/2+COUNTIF(H4745:AL4745,"P/NS")/2+COUNTIF(H4745:AL4745,"DS")+COUNTIF(H4745:AL4745,"NS")+COUNTIF(H4745:AL4745,"AL")+COUNTIF(H4745:AL4745,"AL/DS")+COUNTIF(H4745:AL4745,"AL/NS")+COUNTIF(H4745:AL4745,"NH")+COUNTIF(H4745:AL4745,"SL")+COUNTIF(H4745:AL4745,"UL/DS")/2+COUNTIF(H4745:AL4745,"UL/NS")/2+COUNTIF(H4745:AL4745,"CT")+COUNTIF(H4745:AL4745,"NHD")+COUNTIF(H4745:AL4745,"PDD")+COUNTIF(H4745:AL4745,"B")+COUNTIF(H4745:AL4745,"HL")+COUNTIF(H4745:AL4745,"PH")+COUNTIF(H4745:AL4745,"BH")+COUNTIF(H4745:AL4745,"AL/BF")+COUNTIF(H4745:AL4745,"AL/BL")+COUNTIF(H4745:AL4745,"UL/BF")/2+COUNTIF(H4745:AL4745,"UL/BL")/2+COUNTIF(H4745:AL4745,"PH/F")/2+COUNTIF(H4745:AL4745,"PH/L")/2+COUNTIF(H4745:AL4745,"MD")+COUNTIF(H4745:AL4745,"PMD")+COUNTIF(H4745:AL4745,"PM")+COUNTIF(H4745:AL4745,"BM")</f>
        <v>19.5</v>
      </c>
      <c r="AU4745" s="255">
        <f>COUNTIF(H4745:AL4745,"P/DS")/2+COUNTIF(H4745:AL4745,"P/NS")/2+COUNTIF(H4745:AL4745,"IL")+COUNTIF(H4745:AL4745,"NL")+COUNTIF(H4745:AL4745,"UL")+COUNTIF(H4745:AL4745,"UL/DS")/2+COUNTIF(H4745:AL4745,"UL/NS")/2+COUNTIF(H4745:AL4745,"KT")+COUNTIF(H4745:AL4745,"UL/BF")/2+COUNTIF(H4745:AL4745,"UL/BL")/2+COUNTIF(H4745:AL4745,"PH/F")/2+COUNTIF(H4745:AL4745,"PH/L")/2+COUNTIF(H4745:AL4745,"NB")</f>
        <v>6.5</v>
      </c>
      <c r="AV4745" s="258">
        <f>COUNTIF(H4745:AL4745,"PN")+COUNTIF(H4745:AL4745,"TVD")+COUNTIF(H4745:AL4745,"PH")+COUNTIF(H4745:AL4745,"PM")+COUNTIF(H4745:AL4745,"PDD")-COUNTIFS(H4745:AL4745,"PN",H4752:AL4752,"&gt;=3")-COUNTIFS(H4745:AL4745,"PM",H4752:AL4752,"&gt;=3")</f>
        <v>0</v>
      </c>
      <c r="AW4745" s="258">
        <f>COUNTIF(H4745:AL4745,"NS")+COUNTIF(H4745:AL4745,"D")+COUNTIF(H4745:AL4745,"BH")+COUNTIF(H4745:AL4745,"NHD")+COUNTIF(H4745:AL4745,"BM")-COUNTIFS(H4745:AL4745,"NS",H4752:AL4752,"&gt;=3")-COUNTIFS(H4745:AL4745,"BH",H4752:AL4752,"&gt;=3")-COUNTIFS(H4745:AL4745,"BM",H4752:AL4752,"&gt;=3")</f>
        <v>15</v>
      </c>
      <c r="AX4745" s="255">
        <f>COUNTIF(H4745:AL4745,"AL")+COUNTIF(H4745:AL4745,"AL/DS")/2+COUNTIF(H4745:AL4745,"AL/NS")/2+COUNTIF(H4745:AL4745,"AL/BF")+COUNTIF(H4745:AL4745,"AL/BL")/2</f>
        <v>3</v>
      </c>
      <c r="AY4745" s="255">
        <f>COUNTIF(H4745:AL4745,"SL")</f>
        <v>0</v>
      </c>
      <c r="AZ4745" s="255">
        <f>COUNTIF(H4745:AL4745,"NH")</f>
        <v>1</v>
      </c>
      <c r="BA4745" s="255">
        <f>COUNTIF(H4745:AL4745,"HL")</f>
        <v>0</v>
      </c>
      <c r="BB4745" s="255">
        <f>COUNTIF(G4745:AL4745,"P/DS")/2+COUNTIF(G4745:AL4745,"P/NS")/2+COUNTIF(G4745:AL4745,"UL")+COUNTIF(G4745:AL4745,"UL/DS")/2+COUNTIF(G4745:AL4745,"UL/NS")/2+COUNTIF(G4745:AL4745,"UL/BL")/2+COUNTIF(G4745:AL4745,"UL/BF")/2+COUNTIF(G4745:AL4745,"PH/F")/2+COUNTIF(G4745:AL4745,"PH/L")/2</f>
        <v>6.5</v>
      </c>
      <c r="BC4745" s="255">
        <f>COUNTIF(H4745:AL4745,"NB")</f>
        <v>0</v>
      </c>
      <c r="BD4745" s="255">
        <f>COUNTIF(H4745:AL4745,"NL")</f>
        <v>0</v>
      </c>
      <c r="BE4745" s="255">
        <f>COUNTIF(H4745:AL4745,"IL")</f>
        <v>0</v>
      </c>
      <c r="BF4745" s="255">
        <f>COUNTIF(H4745:AL4745,"KT")</f>
        <v>0</v>
      </c>
      <c r="BG4745" s="255">
        <f>COUNTIF(H4745:AL4745,"L70")</f>
        <v>0</v>
      </c>
      <c r="BH4745" s="255">
        <f>COUNTIF(H4745:AL4745,"MD")</f>
        <v>0</v>
      </c>
      <c r="BI4745" s="255">
        <f>COUNTIF(H4745:AL4745,"PMD")</f>
        <v>0</v>
      </c>
      <c r="BJ4745" s="255">
        <f>COUNTIF(H4745:AL4745,"PM")</f>
        <v>0</v>
      </c>
      <c r="BK4745" s="255">
        <f>COUNTIF(H4745:AL4745,"BM")</f>
        <v>0</v>
      </c>
      <c r="BL4745" s="261">
        <f>SUMIF(H4745:AL4745,"PD",H4746:AL4746)+SUMIF(H4745:AL4745,"PN",H4746:AL4746)+SUMIF(H4745:AL4745,"P/DS",H4746:AL4746)+SUMIF(H4745:AL4745,"PN/F",H4746:AL4746)+SUMIF(H4745:AL4745,"PN/L",H4746:AL4746)+SUMIF(H4745:AL4745,"TV",H4746:AL4746)+SUMIF(H4745:AL4745,"TVD",H4746:AL4746)+SUMIF(H4745:AL4745,"PDD",H4746:AL4746)</f>
        <v>0</v>
      </c>
      <c r="BM4745" s="261">
        <f>SUMIF(H4745:AL4745,"PD",H4747:AL4747)+SUMIF(H4745:AL4745,"PN",H4747:AL4747)+SUMIF(H4745:AL4745,"P/DS",H4747:AL4747)+SUMIF(H4745:AL4745,"PN/F",H4747:AL4747)+SUMIF(H4745:AL4745,"PN/L",H4747:AL4747)+SUMIF(H4745:AL4745,"TV",H4747:AL4747)+SUMIF(H4745:AL4745,"TVD",H4747:AL4747)+SUMIF(H4745:AL4745,"PDD",H4747:AL4747)+SUMIF(H4745:AL4745,"PMD",H4747:AL4747)</f>
        <v>0</v>
      </c>
      <c r="BN4745" s="261">
        <f>SUMIF(H4745:AL4745,"PD",H4748:AL4748)+SUMIF(H4745:AL4745,"PN",H4748:AL4748)+SUMIF(H4745:AL4745,"P/DS",H4748:AL4748)+SUMIF(H4745:AL4745,"PN/F",H4748:AL4748)+SUMIF(H4745:AL4745,"PN/L",H4748:AL4748)+SUMIF(H4745:AL4745,"TV",H4748:AL4748)+SUMIF(H4745:AL4745,"TVD",H4748:AL4748)</f>
        <v>0</v>
      </c>
      <c r="BO4745" s="261">
        <f>SUMIF(H4745:AL4745,"PD",H4749:AL4749)+SUMIF(H4745:AL4745,"PN",H4749:AL4749)+SUMIF(H4745:AL4745,"P/DS",H4749:AL4749)+SUMIF(H4745:AL4745,"PN/F",H4749:AL4749)+SUMIF(H4745:AL4745,"PN/L",H4749:AL4749)+SUMIF(H4745:AL4745,"TV",H4749:AL4749)+SUMIF(H4745:AL4745,"TVD",H4749:AL4749)</f>
        <v>0</v>
      </c>
      <c r="BP4745" s="261">
        <f>SUMIF(H4745:AL4745,"PD",H4750:AL4750)+SUMIF(H4745:AL4745,"PN",H4750:AL4750)+SUMIF(H4745:AL4745,"P/DS",H4750:AL4750)+SUMIF(H4745:AL4745,"PN/F",H4750:AL4750)+SUMIF(H4745:AL4745,"PN/L",H4750:AL4750)+SUMIF(H4745:AL4745,"TV",H4750:AL4750)+SUMIF(H4745:AL4745,"TVD",H4750:AL4750)+SUMIF(H4745:AL4745,"PDD",H4750:AL4750)+SUMIF(H4745:AL4745,"PH",H4750:AL4750)+SUMIF(H4745:AL4745,"PM",H4750:AL4750)</f>
        <v>0</v>
      </c>
      <c r="BQ4745" s="261">
        <f>SUMIF(H4745:AL4745,"PD",H4751:AL4751)+SUMIF(H4745:AL4745,"PN",H4751:AL4751)+SUMIF(H4745:AL4745,"P/DS",H4751:AL4751)+SUMIF(H4745:AL4745,"PN/F",H4751:AL4751)+SUMIF(H4745:AL4745,"PN/L",H4751:AL4751)+SUMIF(H4745:AL4745,"TV",H4751:AL4751)+SUMIF(H4745:AL4745,"TVD",H4751:AL4751)+SUMIF(H4745:AL4745,"PDD",H4751:AL4751)+SUMIF(H4745:AL4745,"PH",H4751:AL4751)+SUMIF(H4745:AL4745,"PM",H4751:AL4751)</f>
        <v>0</v>
      </c>
      <c r="BR4745" s="269">
        <f>SUM(H4746:AL4746)-BL4745</f>
        <v>18</v>
      </c>
      <c r="BS4745" s="269">
        <f>SUM(H4747:AL4747)-BM4745</f>
        <v>11</v>
      </c>
      <c r="BT4745" s="269">
        <f>SUM(H4748:AL4748)-BN4745</f>
        <v>0</v>
      </c>
      <c r="BU4745" s="269">
        <f>SUM(H4749:AL4749)-BO4745</f>
        <v>12</v>
      </c>
      <c r="BV4745" s="269">
        <f>SUM(H4750:AL4750)-BP4745</f>
        <v>0</v>
      </c>
      <c r="BW4745" s="269">
        <f>SUM(H4751:AL4751)-BQ4745</f>
        <v>0</v>
      </c>
      <c r="BX4745" s="255">
        <f>SUMIF(H4745:AL4745,"PD",H4752:AL4752)+SUMIF(H4745:AL4745,"PN",H4752:AL4752)+SUMIF(H4745:AL4745,"P/DS",H4752:AL4752)+SUMIF(H4745:AL4745,"PN/F",H4752:AL4752)+SUMIF(H4745:AL4745,"PN/L",H4752:AL4752)</f>
        <v>0</v>
      </c>
      <c r="BY4745" s="255">
        <f>SUM(H4752:AL4752)-BX4745</f>
        <v>0</v>
      </c>
      <c r="BZ4745" s="255">
        <f t="shared" ref="BZ4745" si="1436">+SUM(BL4745:BW4752)</f>
        <v>41</v>
      </c>
      <c r="CA4745" s="266">
        <f>(COUNTIFS(H4745:AL4745,"PD",H4746:AL4746,"&gt;=2"))*0.5-IF(CN4745="VP",COUNTIFS($H$16:$AL$16,"SAT",H4745:AL4745,"PD",H4746:AL4746,"&gt;=2"))*0.5</f>
        <v>0</v>
      </c>
      <c r="CB4745" s="266">
        <f>(COUNTIFS(H4745:AL4745,"PN",H4747:AL4747,"&gt;=0.5",H4746:AL4746,"&gt;=1.5"))*0.5+COUNTIFS(H4745:AL4745,"PDD",H4747:AL4747,"&gt;=0.5",H4746:AL4746,"&gt;=1.5")*0.5</f>
        <v>0</v>
      </c>
      <c r="CC4745" s="273">
        <f>(COUNTIFS(H4745:AL4745,"TV",H4747:AL4747,"&gt;=10"))*0.5+(COUNTIFS(H4745:AL4745,"PMD",H4747:AL4747,"&gt;=2"))*0.5</f>
        <v>0</v>
      </c>
      <c r="CD4745" s="266">
        <f>(COUNTIFS(H4745:AL4745,"TVD",H4749:AL4749,"&gt;=6.5",H4747:AL4747,"&gt;=3.5"))*0.5</f>
        <v>0</v>
      </c>
      <c r="CE4745" s="266">
        <f>(COUNTIFS(H4745:AL4745,"PD",H4750:AL4750,"&gt;=10"))*0.5</f>
        <v>0</v>
      </c>
      <c r="CF4745" s="266">
        <f>(COUNTIFS(H4745:AL4745,"PDD",H4750:AL4750,"&gt;=3.5",H4751:AL4751,"&gt;=6.5")+COUNTIFS(H4745:AL4745,"PH",H4751:AL4751,"&gt;=0.5",H4750:AL4750,"&gt;=1.5")+COUNTIFS(H4745:AL4745,"PM",H4751:AL4751,"&gt;=0.5",H4750:AL4750,"&gt;=1.5"))*0.5</f>
        <v>0</v>
      </c>
      <c r="CG4745" s="266">
        <f>(COUNTIFS(H4745:AL4745,"DS",H4746:AL4746,"&gt;=2")+COUNTIFS(H4745:AL4745,"AL/DS",H4746:AL4746,"&gt;=2"))*0.5-IF(CN4745="VP",COUNTIFS($H$16:$AL$16,"SAT",H4745:AL4745,"DS",H4746:AL4746,"&gt;=2"))*0.5</f>
        <v>0</v>
      </c>
      <c r="CH4745" s="266">
        <f>(COUNTIFS(H4745:AL4745,"NS",H4747:AL4747,"&gt;=0.5",H4746:AL4746,"&gt;=1.5")+COUNTIFS(H4745:AL4745,"AL/NS",H4747:AL4747,"&gt;=0.5",H4746:AL4746,"&gt;=1.5")+COUNTIFS(H4745:AL4745,"NHD",H4747:AL4747,"&gt;=4.5",H4750:AL4750,"&gt;=2",H4746:AL4746,"&gt;=1.5"))*0.5</f>
        <v>4.5</v>
      </c>
      <c r="CI4745" s="266">
        <f>(COUNTIF(H4747:AL4747,"&gt;=10")+COUNTIFS(H4745:AL4745,"MD",H4747:AL4747,"&gt;=2")-COUNTIFS(H4745:AL4745,"TV",H4747:AL4747,"&gt;=10"))*0.5</f>
        <v>0</v>
      </c>
      <c r="CJ4745" s="266">
        <f>(COUNTIFS(H4745:AL4745,"D",H4749:AL4749,"&gt;=6.5",H4747:AL4747,"&gt;=3.5"))*0.5</f>
        <v>0</v>
      </c>
      <c r="CK4745" s="266">
        <f>(COUNTIF(H4750:AL4750,"&gt;=10")-COUNTIFS(H4745:AL4745,"PD",H4750:AL4750,"&gt;=10"))*0.5</f>
        <v>0</v>
      </c>
      <c r="CL4745" s="265">
        <f>(COUNTIFS(H4745:AL4745,"NHD",H4750:AL4750,"&gt;=3.5",H4751:AL4751,"&gt;=6.5")+COUNTIFS(H4745:AL4745,"BH",H4750:AL4750,"&gt;=1.5",H4751:AL4751,"&gt;=0.5")+COUNTIFS(H4745:AL4745,"BM",H4750:AL4750,"&gt;=1.5",H4751:AL4751,"&gt;=0.5")+COUNTIFS(H4745:AL4745,"D",H4750:AL4750,"&gt;=1.5",H4751:AL4751,"&gt;=0.5"))*0.5</f>
        <v>0</v>
      </c>
      <c r="CM4745" s="272"/>
      <c r="CN4745" s="264" t="s">
        <v>723</v>
      </c>
      <c r="CO4745" s="177">
        <f t="shared" ref="CO4745" si="1437">+AM4745+AN4745+AO4745+AP4745+AQ4745+AR4745+AS4745+AU4745+BG4745</f>
        <v>26</v>
      </c>
      <c r="CP4745" s="225">
        <f>+SUM(I4746:I4751)-I4752</f>
        <v>10.5</v>
      </c>
      <c r="CQ4745" s="225">
        <f>+SUM(J4746:J4751)-J4752</f>
        <v>2.5</v>
      </c>
      <c r="CR4745" s="225">
        <f>+SUM(K4746:K4751)-K4752</f>
        <v>0</v>
      </c>
      <c r="CS4745" s="178"/>
      <c r="CT4745" s="178"/>
      <c r="CU4745" s="178"/>
      <c r="CV4745" s="178"/>
      <c r="CW4745" s="178"/>
      <c r="CX4745" s="178"/>
      <c r="CY4745" s="178"/>
      <c r="CZ4745" s="178"/>
      <c r="DA4745" s="178"/>
      <c r="DB4745" s="120"/>
      <c r="DC4745" s="120"/>
      <c r="DD4745" s="120"/>
      <c r="DE4745" s="120"/>
      <c r="DF4745" s="120"/>
      <c r="DG4745" s="120"/>
      <c r="DH4745" s="120"/>
      <c r="DI4745" s="120"/>
      <c r="DJ4745" s="120"/>
      <c r="DK4745" s="120"/>
      <c r="DL4745" s="120"/>
      <c r="DM4745" s="120"/>
      <c r="DN4745" s="120"/>
    </row>
    <row r="4746" spans="1:118" s="119" customFormat="1" ht="14.25" customHeight="1">
      <c r="A4746" s="228"/>
      <c r="B4746" s="231"/>
      <c r="C4746" s="234"/>
      <c r="D4746" s="237"/>
      <c r="E4746" s="237"/>
      <c r="F4746" s="242" t="s">
        <v>82</v>
      </c>
      <c r="G4746" s="121">
        <v>1.5</v>
      </c>
      <c r="H4746" s="83"/>
      <c r="I4746" s="83"/>
      <c r="J4746" s="83">
        <v>2</v>
      </c>
      <c r="K4746" s="83"/>
      <c r="L4746" s="83">
        <v>2</v>
      </c>
      <c r="M4746" s="83"/>
      <c r="N4746" s="83">
        <v>2</v>
      </c>
      <c r="O4746" s="83"/>
      <c r="P4746" s="83">
        <v>2</v>
      </c>
      <c r="Q4746" s="83">
        <v>2</v>
      </c>
      <c r="R4746" s="83">
        <v>2</v>
      </c>
      <c r="S4746" s="83">
        <v>2</v>
      </c>
      <c r="T4746" s="83">
        <v>2</v>
      </c>
      <c r="U4746" s="83">
        <v>2</v>
      </c>
      <c r="V4746" s="83"/>
      <c r="W4746" s="83"/>
      <c r="X4746" s="83"/>
      <c r="Y4746" s="83"/>
      <c r="Z4746" s="83"/>
      <c r="AA4746" s="83"/>
      <c r="AB4746" s="83"/>
      <c r="AC4746" s="79"/>
      <c r="AD4746" s="79"/>
      <c r="AE4746" s="79"/>
      <c r="AF4746" s="79"/>
      <c r="AG4746" s="79"/>
      <c r="AH4746" s="79"/>
      <c r="AI4746" s="79"/>
      <c r="AJ4746" s="79"/>
      <c r="AK4746" s="79"/>
      <c r="AL4746" s="79"/>
      <c r="AM4746" s="240"/>
      <c r="AN4746" s="240"/>
      <c r="AO4746" s="240"/>
      <c r="AP4746" s="240"/>
      <c r="AQ4746" s="240"/>
      <c r="AR4746" s="240"/>
      <c r="AS4746" s="240"/>
      <c r="AT4746" s="256"/>
      <c r="AU4746" s="256"/>
      <c r="AV4746" s="259"/>
      <c r="AW4746" s="259"/>
      <c r="AX4746" s="256"/>
      <c r="AY4746" s="256"/>
      <c r="AZ4746" s="256"/>
      <c r="BA4746" s="256"/>
      <c r="BB4746" s="256"/>
      <c r="BC4746" s="256"/>
      <c r="BD4746" s="256"/>
      <c r="BE4746" s="256"/>
      <c r="BF4746" s="256"/>
      <c r="BG4746" s="256"/>
      <c r="BH4746" s="256"/>
      <c r="BI4746" s="256"/>
      <c r="BJ4746" s="256"/>
      <c r="BK4746" s="256"/>
      <c r="BL4746" s="262"/>
      <c r="BM4746" s="262"/>
      <c r="BN4746" s="262"/>
      <c r="BO4746" s="262"/>
      <c r="BP4746" s="262"/>
      <c r="BQ4746" s="262"/>
      <c r="BR4746" s="270"/>
      <c r="BS4746" s="270"/>
      <c r="BT4746" s="270"/>
      <c r="BU4746" s="270"/>
      <c r="BV4746" s="270"/>
      <c r="BW4746" s="270"/>
      <c r="BX4746" s="256"/>
      <c r="BY4746" s="256"/>
      <c r="BZ4746" s="256"/>
      <c r="CA4746" s="267"/>
      <c r="CB4746" s="267"/>
      <c r="CC4746" s="274"/>
      <c r="CD4746" s="267"/>
      <c r="CE4746" s="267"/>
      <c r="CF4746" s="267"/>
      <c r="CG4746" s="267"/>
      <c r="CH4746" s="267"/>
      <c r="CI4746" s="267"/>
      <c r="CJ4746" s="267"/>
      <c r="CK4746" s="267"/>
      <c r="CL4746" s="265"/>
      <c r="CM4746" s="272"/>
      <c r="CN4746" s="264"/>
      <c r="CO4746" s="177"/>
      <c r="CP4746" s="226"/>
      <c r="CQ4746" s="226"/>
      <c r="CR4746" s="226"/>
      <c r="CS4746" s="178"/>
      <c r="CT4746" s="178"/>
      <c r="CU4746" s="178"/>
      <c r="CV4746" s="178"/>
      <c r="CW4746" s="178"/>
      <c r="CX4746" s="178"/>
      <c r="CY4746" s="178"/>
      <c r="CZ4746" s="178"/>
      <c r="DA4746" s="178"/>
      <c r="DB4746" s="120"/>
      <c r="DC4746" s="120"/>
      <c r="DD4746" s="120"/>
      <c r="DE4746" s="120"/>
      <c r="DF4746" s="120"/>
      <c r="DG4746" s="120"/>
      <c r="DH4746" s="120"/>
      <c r="DI4746" s="120"/>
      <c r="DJ4746" s="120"/>
      <c r="DK4746" s="120"/>
      <c r="DL4746" s="120"/>
      <c r="DM4746" s="120"/>
      <c r="DN4746" s="120"/>
    </row>
    <row r="4747" spans="1:118" s="119" customFormat="1">
      <c r="A4747" s="228"/>
      <c r="B4747" s="231"/>
      <c r="C4747" s="234"/>
      <c r="D4747" s="237"/>
      <c r="E4747" s="237"/>
      <c r="F4747" s="243"/>
      <c r="G4747" s="122">
        <v>2</v>
      </c>
      <c r="H4747" s="84"/>
      <c r="I4747" s="84">
        <v>4.5</v>
      </c>
      <c r="J4747" s="84">
        <v>0.5</v>
      </c>
      <c r="K4747" s="84"/>
      <c r="L4747" s="84">
        <v>0.5</v>
      </c>
      <c r="M4747" s="84"/>
      <c r="N4747" s="84">
        <v>0.5</v>
      </c>
      <c r="O4747" s="84">
        <v>2</v>
      </c>
      <c r="P4747" s="84">
        <v>0.5</v>
      </c>
      <c r="Q4747" s="84">
        <v>0.5</v>
      </c>
      <c r="R4747" s="84">
        <v>0.5</v>
      </c>
      <c r="S4747" s="84">
        <v>0.5</v>
      </c>
      <c r="T4747" s="84">
        <v>0.5</v>
      </c>
      <c r="U4747" s="84">
        <v>0.5</v>
      </c>
      <c r="V4747" s="84"/>
      <c r="W4747" s="84"/>
      <c r="X4747" s="84"/>
      <c r="Y4747" s="84"/>
      <c r="Z4747" s="84"/>
      <c r="AA4747" s="84"/>
      <c r="AB4747" s="84"/>
      <c r="AC4747" s="80"/>
      <c r="AD4747" s="80"/>
      <c r="AE4747" s="80"/>
      <c r="AF4747" s="80"/>
      <c r="AG4747" s="80"/>
      <c r="AH4747" s="80"/>
      <c r="AI4747" s="80"/>
      <c r="AJ4747" s="80"/>
      <c r="AK4747" s="80"/>
      <c r="AL4747" s="80"/>
      <c r="AM4747" s="240"/>
      <c r="AN4747" s="240"/>
      <c r="AO4747" s="240"/>
      <c r="AP4747" s="240"/>
      <c r="AQ4747" s="240"/>
      <c r="AR4747" s="240"/>
      <c r="AS4747" s="240"/>
      <c r="AT4747" s="256"/>
      <c r="AU4747" s="256"/>
      <c r="AV4747" s="259"/>
      <c r="AW4747" s="259"/>
      <c r="AX4747" s="256"/>
      <c r="AY4747" s="256"/>
      <c r="AZ4747" s="256"/>
      <c r="BA4747" s="256"/>
      <c r="BB4747" s="256"/>
      <c r="BC4747" s="256"/>
      <c r="BD4747" s="256"/>
      <c r="BE4747" s="256"/>
      <c r="BF4747" s="256"/>
      <c r="BG4747" s="256"/>
      <c r="BH4747" s="256"/>
      <c r="BI4747" s="256"/>
      <c r="BJ4747" s="256"/>
      <c r="BK4747" s="256"/>
      <c r="BL4747" s="262"/>
      <c r="BM4747" s="262"/>
      <c r="BN4747" s="262"/>
      <c r="BO4747" s="262"/>
      <c r="BP4747" s="262"/>
      <c r="BQ4747" s="262"/>
      <c r="BR4747" s="270"/>
      <c r="BS4747" s="270"/>
      <c r="BT4747" s="270"/>
      <c r="BU4747" s="270"/>
      <c r="BV4747" s="270"/>
      <c r="BW4747" s="270"/>
      <c r="BX4747" s="256"/>
      <c r="BY4747" s="256"/>
      <c r="BZ4747" s="256"/>
      <c r="CA4747" s="267"/>
      <c r="CB4747" s="267"/>
      <c r="CC4747" s="274"/>
      <c r="CD4747" s="267"/>
      <c r="CE4747" s="267"/>
      <c r="CF4747" s="267"/>
      <c r="CG4747" s="267"/>
      <c r="CH4747" s="267"/>
      <c r="CI4747" s="267"/>
      <c r="CJ4747" s="267"/>
      <c r="CK4747" s="267"/>
      <c r="CL4747" s="265"/>
      <c r="CM4747" s="272"/>
      <c r="CN4747" s="264"/>
      <c r="CO4747" s="177"/>
      <c r="CP4747" s="226"/>
      <c r="CQ4747" s="226"/>
      <c r="CR4747" s="226"/>
      <c r="CS4747" s="178"/>
      <c r="CT4747" s="178"/>
      <c r="CU4747" s="178"/>
      <c r="CV4747" s="178"/>
      <c r="CW4747" s="178"/>
      <c r="CX4747" s="178"/>
      <c r="CY4747" s="178"/>
      <c r="CZ4747" s="178"/>
      <c r="DA4747" s="178"/>
      <c r="DB4747" s="120"/>
      <c r="DC4747" s="120"/>
      <c r="DD4747" s="120"/>
      <c r="DE4747" s="120"/>
      <c r="DF4747" s="120"/>
      <c r="DG4747" s="120"/>
      <c r="DH4747" s="120"/>
      <c r="DI4747" s="120"/>
      <c r="DJ4747" s="120"/>
      <c r="DK4747" s="120"/>
      <c r="DL4747" s="120"/>
      <c r="DM4747" s="120"/>
      <c r="DN4747" s="120"/>
    </row>
    <row r="4748" spans="1:118" s="119" customFormat="1">
      <c r="A4748" s="228"/>
      <c r="B4748" s="231"/>
      <c r="C4748" s="234"/>
      <c r="D4748" s="237"/>
      <c r="E4748" s="237"/>
      <c r="F4748" s="243"/>
      <c r="G4748" s="122">
        <v>2.1</v>
      </c>
      <c r="H4748" s="84"/>
      <c r="I4748" s="84"/>
      <c r="J4748" s="84"/>
      <c r="K4748" s="84"/>
      <c r="L4748" s="84"/>
      <c r="M4748" s="84"/>
      <c r="N4748" s="84"/>
      <c r="O4748" s="84"/>
      <c r="P4748" s="84"/>
      <c r="Q4748" s="84"/>
      <c r="R4748" s="84"/>
      <c r="S4748" s="84"/>
      <c r="T4748" s="84"/>
      <c r="U4748" s="84"/>
      <c r="V4748" s="84"/>
      <c r="W4748" s="84"/>
      <c r="X4748" s="84"/>
      <c r="Y4748" s="84"/>
      <c r="Z4748" s="84"/>
      <c r="AA4748" s="84"/>
      <c r="AB4748" s="84"/>
      <c r="AC4748" s="80"/>
      <c r="AD4748" s="80"/>
      <c r="AE4748" s="80"/>
      <c r="AF4748" s="80"/>
      <c r="AG4748" s="80"/>
      <c r="AH4748" s="80"/>
      <c r="AI4748" s="80"/>
      <c r="AJ4748" s="80"/>
      <c r="AK4748" s="80"/>
      <c r="AL4748" s="80"/>
      <c r="AM4748" s="240"/>
      <c r="AN4748" s="240"/>
      <c r="AO4748" s="240"/>
      <c r="AP4748" s="240"/>
      <c r="AQ4748" s="240"/>
      <c r="AR4748" s="240"/>
      <c r="AS4748" s="240"/>
      <c r="AT4748" s="256"/>
      <c r="AU4748" s="256"/>
      <c r="AV4748" s="259"/>
      <c r="AW4748" s="259"/>
      <c r="AX4748" s="256"/>
      <c r="AY4748" s="256"/>
      <c r="AZ4748" s="256"/>
      <c r="BA4748" s="256"/>
      <c r="BB4748" s="256"/>
      <c r="BC4748" s="256"/>
      <c r="BD4748" s="256"/>
      <c r="BE4748" s="256"/>
      <c r="BF4748" s="256"/>
      <c r="BG4748" s="256"/>
      <c r="BH4748" s="256"/>
      <c r="BI4748" s="256"/>
      <c r="BJ4748" s="256"/>
      <c r="BK4748" s="256"/>
      <c r="BL4748" s="262"/>
      <c r="BM4748" s="262"/>
      <c r="BN4748" s="262"/>
      <c r="BO4748" s="262"/>
      <c r="BP4748" s="262"/>
      <c r="BQ4748" s="262"/>
      <c r="BR4748" s="270"/>
      <c r="BS4748" s="270"/>
      <c r="BT4748" s="270"/>
      <c r="BU4748" s="270"/>
      <c r="BV4748" s="270"/>
      <c r="BW4748" s="270"/>
      <c r="BX4748" s="256"/>
      <c r="BY4748" s="256"/>
      <c r="BZ4748" s="256"/>
      <c r="CA4748" s="267"/>
      <c r="CB4748" s="267"/>
      <c r="CC4748" s="274"/>
      <c r="CD4748" s="267"/>
      <c r="CE4748" s="267"/>
      <c r="CF4748" s="267"/>
      <c r="CG4748" s="267"/>
      <c r="CH4748" s="267"/>
      <c r="CI4748" s="267"/>
      <c r="CJ4748" s="267"/>
      <c r="CK4748" s="267"/>
      <c r="CL4748" s="265"/>
      <c r="CM4748" s="272"/>
      <c r="CN4748" s="264"/>
      <c r="CO4748" s="177"/>
      <c r="CP4748" s="226"/>
      <c r="CQ4748" s="226"/>
      <c r="CR4748" s="226"/>
      <c r="CS4748" s="178"/>
      <c r="CT4748" s="178"/>
      <c r="CU4748" s="178"/>
      <c r="CV4748" s="178"/>
      <c r="CW4748" s="178"/>
      <c r="CX4748" s="178"/>
      <c r="CY4748" s="178"/>
      <c r="CZ4748" s="178"/>
      <c r="DA4748" s="178"/>
      <c r="DB4748" s="120"/>
      <c r="DC4748" s="120"/>
      <c r="DD4748" s="120"/>
      <c r="DE4748" s="120"/>
      <c r="DF4748" s="120"/>
      <c r="DG4748" s="120"/>
      <c r="DH4748" s="120"/>
      <c r="DI4748" s="120"/>
      <c r="DJ4748" s="120"/>
      <c r="DK4748" s="120"/>
      <c r="DL4748" s="120"/>
      <c r="DM4748" s="120"/>
      <c r="DN4748" s="120"/>
    </row>
    <row r="4749" spans="1:118" s="119" customFormat="1">
      <c r="A4749" s="228"/>
      <c r="B4749" s="231"/>
      <c r="C4749" s="234"/>
      <c r="D4749" s="237"/>
      <c r="E4749" s="237"/>
      <c r="F4749" s="243"/>
      <c r="G4749" s="122">
        <v>2.7</v>
      </c>
      <c r="H4749" s="84"/>
      <c r="I4749" s="84">
        <v>6</v>
      </c>
      <c r="J4749" s="84"/>
      <c r="K4749" s="84"/>
      <c r="L4749" s="84"/>
      <c r="M4749" s="84"/>
      <c r="N4749" s="84"/>
      <c r="O4749" s="84">
        <v>6</v>
      </c>
      <c r="P4749" s="84"/>
      <c r="Q4749" s="84"/>
      <c r="R4749" s="84"/>
      <c r="S4749" s="84"/>
      <c r="T4749" s="84"/>
      <c r="U4749" s="84"/>
      <c r="V4749" s="84"/>
      <c r="W4749" s="84"/>
      <c r="X4749" s="84"/>
      <c r="Y4749" s="84"/>
      <c r="Z4749" s="84"/>
      <c r="AA4749" s="84"/>
      <c r="AB4749" s="84"/>
      <c r="AC4749" s="80"/>
      <c r="AD4749" s="80"/>
      <c r="AE4749" s="80"/>
      <c r="AF4749" s="80"/>
      <c r="AG4749" s="80"/>
      <c r="AH4749" s="80"/>
      <c r="AI4749" s="80"/>
      <c r="AJ4749" s="80"/>
      <c r="AK4749" s="80"/>
      <c r="AL4749" s="80"/>
      <c r="AM4749" s="240"/>
      <c r="AN4749" s="240"/>
      <c r="AO4749" s="240"/>
      <c r="AP4749" s="240"/>
      <c r="AQ4749" s="240"/>
      <c r="AR4749" s="240"/>
      <c r="AS4749" s="240"/>
      <c r="AT4749" s="256"/>
      <c r="AU4749" s="256"/>
      <c r="AV4749" s="259"/>
      <c r="AW4749" s="259"/>
      <c r="AX4749" s="256"/>
      <c r="AY4749" s="256"/>
      <c r="AZ4749" s="256"/>
      <c r="BA4749" s="256"/>
      <c r="BB4749" s="256"/>
      <c r="BC4749" s="256"/>
      <c r="BD4749" s="256"/>
      <c r="BE4749" s="256"/>
      <c r="BF4749" s="256"/>
      <c r="BG4749" s="256"/>
      <c r="BH4749" s="256"/>
      <c r="BI4749" s="256"/>
      <c r="BJ4749" s="256"/>
      <c r="BK4749" s="256"/>
      <c r="BL4749" s="262"/>
      <c r="BM4749" s="262"/>
      <c r="BN4749" s="262"/>
      <c r="BO4749" s="262"/>
      <c r="BP4749" s="262"/>
      <c r="BQ4749" s="262"/>
      <c r="BR4749" s="270"/>
      <c r="BS4749" s="270"/>
      <c r="BT4749" s="270"/>
      <c r="BU4749" s="270"/>
      <c r="BV4749" s="270"/>
      <c r="BW4749" s="270"/>
      <c r="BX4749" s="256"/>
      <c r="BY4749" s="256"/>
      <c r="BZ4749" s="256"/>
      <c r="CA4749" s="267"/>
      <c r="CB4749" s="267"/>
      <c r="CC4749" s="274"/>
      <c r="CD4749" s="267"/>
      <c r="CE4749" s="267"/>
      <c r="CF4749" s="267"/>
      <c r="CG4749" s="267"/>
      <c r="CH4749" s="267"/>
      <c r="CI4749" s="267"/>
      <c r="CJ4749" s="267"/>
      <c r="CK4749" s="267"/>
      <c r="CL4749" s="265"/>
      <c r="CM4749" s="272"/>
      <c r="CN4749" s="264"/>
      <c r="CO4749" s="177"/>
      <c r="CP4749" s="226"/>
      <c r="CQ4749" s="226"/>
      <c r="CR4749" s="226"/>
      <c r="CS4749" s="178"/>
      <c r="CT4749" s="178"/>
      <c r="CU4749" s="178"/>
      <c r="CV4749" s="178"/>
      <c r="CW4749" s="178"/>
      <c r="CX4749" s="178"/>
      <c r="CY4749" s="178"/>
      <c r="CZ4749" s="178"/>
      <c r="DA4749" s="178"/>
      <c r="DB4749" s="120"/>
      <c r="DC4749" s="120"/>
      <c r="DD4749" s="120"/>
      <c r="DE4749" s="120"/>
      <c r="DF4749" s="120"/>
      <c r="DG4749" s="120"/>
      <c r="DH4749" s="120"/>
      <c r="DI4749" s="120"/>
      <c r="DJ4749" s="120"/>
      <c r="DK4749" s="120"/>
      <c r="DL4749" s="120"/>
      <c r="DM4749" s="120"/>
      <c r="DN4749" s="120"/>
    </row>
    <row r="4750" spans="1:118" s="119" customFormat="1">
      <c r="A4750" s="228"/>
      <c r="B4750" s="231"/>
      <c r="C4750" s="234"/>
      <c r="D4750" s="237"/>
      <c r="E4750" s="237"/>
      <c r="F4750" s="243"/>
      <c r="G4750" s="122">
        <v>3</v>
      </c>
      <c r="H4750" s="84"/>
      <c r="I4750" s="84"/>
      <c r="J4750" s="84"/>
      <c r="K4750" s="84"/>
      <c r="L4750" s="84"/>
      <c r="M4750" s="84"/>
      <c r="N4750" s="84"/>
      <c r="O4750" s="84"/>
      <c r="P4750" s="84"/>
      <c r="Q4750" s="84"/>
      <c r="R4750" s="84"/>
      <c r="S4750" s="84"/>
      <c r="T4750" s="84"/>
      <c r="U4750" s="84"/>
      <c r="V4750" s="84"/>
      <c r="W4750" s="84"/>
      <c r="X4750" s="84"/>
      <c r="Y4750" s="84"/>
      <c r="Z4750" s="84"/>
      <c r="AA4750" s="84"/>
      <c r="AB4750" s="84"/>
      <c r="AC4750" s="80"/>
      <c r="AD4750" s="80"/>
      <c r="AE4750" s="80"/>
      <c r="AF4750" s="80"/>
      <c r="AG4750" s="80"/>
      <c r="AH4750" s="80"/>
      <c r="AI4750" s="80"/>
      <c r="AJ4750" s="80"/>
      <c r="AK4750" s="80"/>
      <c r="AL4750" s="80"/>
      <c r="AM4750" s="240"/>
      <c r="AN4750" s="240"/>
      <c r="AO4750" s="240"/>
      <c r="AP4750" s="240"/>
      <c r="AQ4750" s="240"/>
      <c r="AR4750" s="240"/>
      <c r="AS4750" s="240"/>
      <c r="AT4750" s="256"/>
      <c r="AU4750" s="256"/>
      <c r="AV4750" s="259"/>
      <c r="AW4750" s="259"/>
      <c r="AX4750" s="256"/>
      <c r="AY4750" s="256"/>
      <c r="AZ4750" s="256"/>
      <c r="BA4750" s="256"/>
      <c r="BB4750" s="256"/>
      <c r="BC4750" s="256"/>
      <c r="BD4750" s="256"/>
      <c r="BE4750" s="256"/>
      <c r="BF4750" s="256"/>
      <c r="BG4750" s="256"/>
      <c r="BH4750" s="256"/>
      <c r="BI4750" s="256"/>
      <c r="BJ4750" s="256"/>
      <c r="BK4750" s="256"/>
      <c r="BL4750" s="262"/>
      <c r="BM4750" s="262"/>
      <c r="BN4750" s="262"/>
      <c r="BO4750" s="262"/>
      <c r="BP4750" s="262"/>
      <c r="BQ4750" s="262"/>
      <c r="BR4750" s="270"/>
      <c r="BS4750" s="270"/>
      <c r="BT4750" s="270"/>
      <c r="BU4750" s="270"/>
      <c r="BV4750" s="270"/>
      <c r="BW4750" s="270"/>
      <c r="BX4750" s="256"/>
      <c r="BY4750" s="256"/>
      <c r="BZ4750" s="256"/>
      <c r="CA4750" s="267"/>
      <c r="CB4750" s="267"/>
      <c r="CC4750" s="274"/>
      <c r="CD4750" s="267"/>
      <c r="CE4750" s="267"/>
      <c r="CF4750" s="267"/>
      <c r="CG4750" s="267"/>
      <c r="CH4750" s="267"/>
      <c r="CI4750" s="267"/>
      <c r="CJ4750" s="267"/>
      <c r="CK4750" s="267"/>
      <c r="CL4750" s="265"/>
      <c r="CM4750" s="272"/>
      <c r="CN4750" s="264"/>
      <c r="CO4750" s="177"/>
      <c r="CP4750" s="226"/>
      <c r="CQ4750" s="226"/>
      <c r="CR4750" s="226"/>
      <c r="CS4750" s="178"/>
      <c r="CT4750" s="178"/>
      <c r="CU4750" s="178"/>
      <c r="CV4750" s="178"/>
      <c r="CW4750" s="178"/>
      <c r="CX4750" s="178"/>
      <c r="CY4750" s="178"/>
      <c r="CZ4750" s="178"/>
      <c r="DA4750" s="178"/>
      <c r="DB4750" s="120"/>
      <c r="DC4750" s="120"/>
      <c r="DD4750" s="120"/>
      <c r="DE4750" s="120"/>
      <c r="DF4750" s="120"/>
      <c r="DG4750" s="120"/>
      <c r="DH4750" s="120"/>
      <c r="DI4750" s="120"/>
      <c r="DJ4750" s="120"/>
      <c r="DK4750" s="120"/>
      <c r="DL4750" s="120"/>
      <c r="DM4750" s="120"/>
      <c r="DN4750" s="120"/>
    </row>
    <row r="4751" spans="1:118" s="119" customFormat="1">
      <c r="A4751" s="228"/>
      <c r="B4751" s="231"/>
      <c r="C4751" s="234"/>
      <c r="D4751" s="237"/>
      <c r="E4751" s="237"/>
      <c r="F4751" s="244"/>
      <c r="G4751" s="123">
        <v>3.9</v>
      </c>
      <c r="H4751" s="85"/>
      <c r="I4751" s="85"/>
      <c r="J4751" s="85"/>
      <c r="K4751" s="85"/>
      <c r="L4751" s="85"/>
      <c r="M4751" s="85"/>
      <c r="N4751" s="85"/>
      <c r="O4751" s="85"/>
      <c r="P4751" s="85"/>
      <c r="Q4751" s="85"/>
      <c r="R4751" s="85"/>
      <c r="S4751" s="85"/>
      <c r="T4751" s="85"/>
      <c r="U4751" s="85"/>
      <c r="V4751" s="85"/>
      <c r="W4751" s="85"/>
      <c r="X4751" s="85"/>
      <c r="Y4751" s="85"/>
      <c r="Z4751" s="85"/>
      <c r="AA4751" s="85"/>
      <c r="AB4751" s="85"/>
      <c r="AC4751" s="81"/>
      <c r="AD4751" s="81"/>
      <c r="AE4751" s="81"/>
      <c r="AF4751" s="81"/>
      <c r="AG4751" s="81"/>
      <c r="AH4751" s="81"/>
      <c r="AI4751" s="81"/>
      <c r="AJ4751" s="81"/>
      <c r="AK4751" s="81"/>
      <c r="AL4751" s="81"/>
      <c r="AM4751" s="240"/>
      <c r="AN4751" s="240"/>
      <c r="AO4751" s="240"/>
      <c r="AP4751" s="240"/>
      <c r="AQ4751" s="240"/>
      <c r="AR4751" s="240"/>
      <c r="AS4751" s="240"/>
      <c r="AT4751" s="256"/>
      <c r="AU4751" s="256"/>
      <c r="AV4751" s="259"/>
      <c r="AW4751" s="259"/>
      <c r="AX4751" s="256"/>
      <c r="AY4751" s="256"/>
      <c r="AZ4751" s="256"/>
      <c r="BA4751" s="256"/>
      <c r="BB4751" s="256"/>
      <c r="BC4751" s="256"/>
      <c r="BD4751" s="256"/>
      <c r="BE4751" s="256"/>
      <c r="BF4751" s="256"/>
      <c r="BG4751" s="256"/>
      <c r="BH4751" s="256"/>
      <c r="BI4751" s="256"/>
      <c r="BJ4751" s="256"/>
      <c r="BK4751" s="256"/>
      <c r="BL4751" s="262"/>
      <c r="BM4751" s="262"/>
      <c r="BN4751" s="262"/>
      <c r="BO4751" s="262"/>
      <c r="BP4751" s="262"/>
      <c r="BQ4751" s="262"/>
      <c r="BR4751" s="270"/>
      <c r="BS4751" s="270"/>
      <c r="BT4751" s="270"/>
      <c r="BU4751" s="270"/>
      <c r="BV4751" s="270"/>
      <c r="BW4751" s="270"/>
      <c r="BX4751" s="256"/>
      <c r="BY4751" s="256"/>
      <c r="BZ4751" s="256"/>
      <c r="CA4751" s="267"/>
      <c r="CB4751" s="267"/>
      <c r="CC4751" s="274"/>
      <c r="CD4751" s="267"/>
      <c r="CE4751" s="267"/>
      <c r="CF4751" s="267"/>
      <c r="CG4751" s="267"/>
      <c r="CH4751" s="267"/>
      <c r="CI4751" s="267"/>
      <c r="CJ4751" s="267"/>
      <c r="CK4751" s="267"/>
      <c r="CL4751" s="265"/>
      <c r="CM4751" s="272"/>
      <c r="CN4751" s="264"/>
      <c r="CO4751" s="177"/>
      <c r="CP4751" s="226"/>
      <c r="CQ4751" s="226"/>
      <c r="CR4751" s="226"/>
      <c r="CS4751" s="178"/>
      <c r="CT4751" s="178"/>
      <c r="CU4751" s="178"/>
      <c r="CV4751" s="178"/>
      <c r="CW4751" s="178"/>
      <c r="CX4751" s="178"/>
      <c r="CY4751" s="178"/>
      <c r="CZ4751" s="178"/>
      <c r="DA4751" s="178"/>
      <c r="DB4751" s="120"/>
      <c r="DC4751" s="120"/>
      <c r="DD4751" s="120"/>
      <c r="DE4751" s="120"/>
      <c r="DF4751" s="120"/>
      <c r="DG4751" s="120"/>
      <c r="DH4751" s="120"/>
      <c r="DI4751" s="120"/>
      <c r="DJ4751" s="120"/>
      <c r="DK4751" s="120"/>
      <c r="DL4751" s="120"/>
      <c r="DM4751" s="120"/>
      <c r="DN4751" s="120"/>
    </row>
    <row r="4752" spans="1:118" s="119" customFormat="1">
      <c r="A4752" s="229"/>
      <c r="B4752" s="232"/>
      <c r="C4752" s="235"/>
      <c r="D4752" s="238"/>
      <c r="E4752" s="238"/>
      <c r="F4752" s="245" t="s">
        <v>83</v>
      </c>
      <c r="G4752" s="246"/>
      <c r="H4752" s="82"/>
      <c r="I4752" s="82"/>
      <c r="J4752" s="82"/>
      <c r="K4752" s="82"/>
      <c r="L4752" s="82"/>
      <c r="M4752" s="82"/>
      <c r="N4752" s="82"/>
      <c r="O4752" s="82"/>
      <c r="P4752" s="82"/>
      <c r="Q4752" s="82"/>
      <c r="R4752" s="82"/>
      <c r="S4752" s="82"/>
      <c r="T4752" s="82"/>
      <c r="U4752" s="82"/>
      <c r="V4752" s="82"/>
      <c r="W4752" s="82"/>
      <c r="X4752" s="82"/>
      <c r="Y4752" s="82"/>
      <c r="Z4752" s="82"/>
      <c r="AA4752" s="82"/>
      <c r="AB4752" s="82"/>
      <c r="AC4752" s="35"/>
      <c r="AD4752" s="35"/>
      <c r="AE4752" s="35"/>
      <c r="AF4752" s="35"/>
      <c r="AG4752" s="35"/>
      <c r="AH4752" s="35"/>
      <c r="AI4752" s="35"/>
      <c r="AJ4752" s="35"/>
      <c r="AK4752" s="35"/>
      <c r="AL4752" s="35"/>
      <c r="AM4752" s="241"/>
      <c r="AN4752" s="241"/>
      <c r="AO4752" s="241"/>
      <c r="AP4752" s="241"/>
      <c r="AQ4752" s="241"/>
      <c r="AR4752" s="241"/>
      <c r="AS4752" s="241"/>
      <c r="AT4752" s="257"/>
      <c r="AU4752" s="257"/>
      <c r="AV4752" s="260"/>
      <c r="AW4752" s="260"/>
      <c r="AX4752" s="257"/>
      <c r="AY4752" s="257"/>
      <c r="AZ4752" s="257"/>
      <c r="BA4752" s="257"/>
      <c r="BB4752" s="257"/>
      <c r="BC4752" s="257"/>
      <c r="BD4752" s="257"/>
      <c r="BE4752" s="257"/>
      <c r="BF4752" s="257"/>
      <c r="BG4752" s="257"/>
      <c r="BH4752" s="257"/>
      <c r="BI4752" s="257"/>
      <c r="BJ4752" s="257"/>
      <c r="BK4752" s="257"/>
      <c r="BL4752" s="263"/>
      <c r="BM4752" s="263"/>
      <c r="BN4752" s="263"/>
      <c r="BO4752" s="263"/>
      <c r="BP4752" s="263"/>
      <c r="BQ4752" s="263"/>
      <c r="BR4752" s="271"/>
      <c r="BS4752" s="271"/>
      <c r="BT4752" s="271"/>
      <c r="BU4752" s="271"/>
      <c r="BV4752" s="271"/>
      <c r="BW4752" s="271"/>
      <c r="BX4752" s="257"/>
      <c r="BY4752" s="257"/>
      <c r="BZ4752" s="257"/>
      <c r="CA4752" s="268"/>
      <c r="CB4752" s="268"/>
      <c r="CC4752" s="275"/>
      <c r="CD4752" s="268"/>
      <c r="CE4752" s="268"/>
      <c r="CF4752" s="268"/>
      <c r="CG4752" s="268"/>
      <c r="CH4752" s="268"/>
      <c r="CI4752" s="268"/>
      <c r="CJ4752" s="268"/>
      <c r="CK4752" s="268"/>
      <c r="CL4752" s="265"/>
      <c r="CM4752" s="272"/>
      <c r="CN4752" s="264"/>
      <c r="CO4752" s="177"/>
      <c r="CP4752" s="226"/>
      <c r="CQ4752" s="226"/>
      <c r="CR4752" s="226"/>
      <c r="CS4752" s="178"/>
      <c r="CT4752" s="178"/>
      <c r="CU4752" s="178"/>
      <c r="CV4752" s="178"/>
      <c r="CW4752" s="178"/>
      <c r="CX4752" s="178"/>
      <c r="CY4752" s="178"/>
      <c r="CZ4752" s="178"/>
      <c r="DA4752" s="178"/>
      <c r="DB4752" s="120"/>
      <c r="DC4752" s="120"/>
      <c r="DD4752" s="120"/>
      <c r="DE4752" s="120"/>
      <c r="DF4752" s="120"/>
      <c r="DG4752" s="120"/>
      <c r="DH4752" s="120"/>
      <c r="DI4752" s="120"/>
      <c r="DJ4752" s="120"/>
      <c r="DK4752" s="120"/>
      <c r="DL4752" s="120"/>
      <c r="DM4752" s="120"/>
      <c r="DN4752" s="120"/>
    </row>
    <row r="4753" spans="1:118" s="119" customFormat="1" ht="14.25" customHeight="1">
      <c r="A4753" s="227">
        <f t="shared" si="1433"/>
        <v>589</v>
      </c>
      <c r="B4753" s="230" t="s">
        <v>796</v>
      </c>
      <c r="C4753" s="233" t="s">
        <v>1040</v>
      </c>
      <c r="D4753" s="236">
        <v>44263</v>
      </c>
      <c r="E4753" s="236" t="s">
        <v>506</v>
      </c>
      <c r="F4753" s="253" t="s">
        <v>80</v>
      </c>
      <c r="G4753" s="254"/>
      <c r="H4753" s="82" t="s">
        <v>69</v>
      </c>
      <c r="I4753" s="82" t="s">
        <v>973</v>
      </c>
      <c r="J4753" s="82" t="s">
        <v>61</v>
      </c>
      <c r="K4753" s="82" t="s">
        <v>61</v>
      </c>
      <c r="L4753" s="82" t="s">
        <v>61</v>
      </c>
      <c r="M4753" s="82" t="s">
        <v>61</v>
      </c>
      <c r="N4753" s="82" t="s">
        <v>61</v>
      </c>
      <c r="O4753" s="82" t="s">
        <v>973</v>
      </c>
      <c r="P4753" s="82" t="s">
        <v>61</v>
      </c>
      <c r="Q4753" s="82" t="s">
        <v>61</v>
      </c>
      <c r="R4753" s="82" t="s">
        <v>61</v>
      </c>
      <c r="S4753" s="82" t="s">
        <v>61</v>
      </c>
      <c r="T4753" s="82" t="s">
        <v>61</v>
      </c>
      <c r="U4753" s="82" t="s">
        <v>61</v>
      </c>
      <c r="V4753" s="82"/>
      <c r="W4753" s="82" t="s">
        <v>60</v>
      </c>
      <c r="X4753" s="82" t="s">
        <v>60</v>
      </c>
      <c r="Y4753" s="82" t="s">
        <v>60</v>
      </c>
      <c r="Z4753" s="82" t="s">
        <v>60</v>
      </c>
      <c r="AA4753" s="82" t="s">
        <v>60</v>
      </c>
      <c r="AB4753" s="82" t="s">
        <v>60</v>
      </c>
      <c r="AC4753" s="82"/>
      <c r="AD4753" s="82" t="s">
        <v>60</v>
      </c>
      <c r="AE4753" s="82" t="s">
        <v>60</v>
      </c>
      <c r="AF4753" s="82" t="s">
        <v>60</v>
      </c>
      <c r="AG4753" s="82" t="s">
        <v>60</v>
      </c>
      <c r="AH4753" s="82" t="s">
        <v>60</v>
      </c>
      <c r="AI4753" s="82" t="s">
        <v>1471</v>
      </c>
      <c r="AJ4753" s="82"/>
      <c r="AK4753" s="82" t="s">
        <v>61</v>
      </c>
      <c r="AL4753" s="82" t="s">
        <v>61</v>
      </c>
      <c r="AM4753" s="239">
        <f>COUNTIF(H4753:AL4753,"PH")+COUNTIF(H4753:AL4753,"PH/L")+COUNTIF(H4753:AL4753,"PM")</f>
        <v>0</v>
      </c>
      <c r="AN4753" s="239">
        <f>COUNTIF(H4753:AL4753,"PD")+COUNTIF(H4753:AL4753,"PDD")+COUNTIF(H4753:AL4753,"P/DS")/2+COUNTIF(H4753:AL4753,"PMD")</f>
        <v>0</v>
      </c>
      <c r="AO4753" s="239">
        <f>COUNTIF(H4753:AL4753,"PN")+COUNTIF(H4753:AL4753,"P/NS")/2+COUNTIF(H4753:AL4753,"PH")+COUNTIF(H4753:AL4753,"PH/F")/2+COUNTIF(H4753:AL4753,"PH/L")/2+COUNTIF(H4753:AL4753,"PM")</f>
        <v>0</v>
      </c>
      <c r="AP4753" s="239">
        <f>COUNTIF(H4753:AL4753,"BH")+COUNTIF(H4753:AL4753,"AL/BL")+COUNTIF(H4753:AL4753,"UL/BL")+COUNTIF(H4753:AL4753,"BM")</f>
        <v>0</v>
      </c>
      <c r="AQ4753" s="239">
        <f>COUNTIF(H4753:AL4753,"DS")+COUNTIF(H4753:AL4753,"AL/DS")/2+COUNTIF(H4753:AL4753,"UL/DS")/2+COUNTIF(H4753:AL4753,"CT")+COUNTIF(H4753:AL4753,"MD")</f>
        <v>11.5</v>
      </c>
      <c r="AR4753" s="239">
        <f>COUNTIF(H4753:AL4753,"NS")+COUNTIF(H4753:AL4753,"AL/NS")/2+COUNTIF(H4753:AL4753,"UL/NS")/2+COUNTIF(H4753:AL4753,"BH")+COUNTIF(H4753:AL4753,"AL/BF")/2+COUNTIF(H4753:AL4753,"AL/BL")/2+COUNTIF(H4753:AL4753,"UL/BL")/2+COUNTIF(H4753:AL4753,"UL/BF")/2+COUNTIF(H4753:AL4753,"BM")</f>
        <v>13</v>
      </c>
      <c r="AS4753" s="239">
        <f>COUNTIF(H4753:AL4753,"AL")+COUNTIF(H4753:AL4753,"AL/DS")/2+COUNTIF(H4753:AL4753,"AL/NS")/2+COUNTIF(H4753:AL4753,"NH")+COUNTIF(H4753:AL4753,"SL")+COUNTIF(H4753:AL4753,"NHD")+COUNTIF(H4753:AL4753,"B")+COUNTIF(H4753:AL4753,"HL")+COUNTIF(H4753:AL4753,"AL/BF")/2+COUNTIF(H4753:AL4753,"AL/BL")/2</f>
        <v>1</v>
      </c>
      <c r="AT4753" s="255">
        <f>COUNTIF(H4753:AL4753,"PD")+COUNTIF(H4753:AL4753,"PN")+COUNTIF(H4753:AL4753,"P/DS")/2+COUNTIF(H4753:AL4753,"P/NS")/2+COUNTIF(H4753:AL4753,"DS")+COUNTIF(H4753:AL4753,"NS")+COUNTIF(H4753:AL4753,"AL")+COUNTIF(H4753:AL4753,"AL/DS")+COUNTIF(H4753:AL4753,"AL/NS")+COUNTIF(H4753:AL4753,"NH")+COUNTIF(H4753:AL4753,"SL")+COUNTIF(H4753:AL4753,"UL/DS")/2+COUNTIF(H4753:AL4753,"UL/NS")/2+COUNTIF(H4753:AL4753,"CT")+COUNTIF(H4753:AL4753,"NHD")+COUNTIF(H4753:AL4753,"PDD")+COUNTIF(H4753:AL4753,"B")+COUNTIF(H4753:AL4753,"HL")+COUNTIF(H4753:AL4753,"PH")+COUNTIF(H4753:AL4753,"BH")+COUNTIF(H4753:AL4753,"AL/BF")+COUNTIF(H4753:AL4753,"AL/BL")+COUNTIF(H4753:AL4753,"UL/BF")/2+COUNTIF(H4753:AL4753,"UL/BL")/2+COUNTIF(H4753:AL4753,"PH/F")/2+COUNTIF(H4753:AL4753,"PH/L")/2+COUNTIF(H4753:AL4753,"MD")+COUNTIF(H4753:AL4753,"PMD")+COUNTIF(H4753:AL4753,"PM")+COUNTIF(H4753:AL4753,"BM")</f>
        <v>25.5</v>
      </c>
      <c r="AU4753" s="255">
        <f>COUNTIF(H4753:AL4753,"P/DS")/2+COUNTIF(H4753:AL4753,"P/NS")/2+COUNTIF(H4753:AL4753,"IL")+COUNTIF(H4753:AL4753,"NL")+COUNTIF(H4753:AL4753,"UL")+COUNTIF(H4753:AL4753,"UL/DS")/2+COUNTIF(H4753:AL4753,"UL/NS")/2+COUNTIF(H4753:AL4753,"KT")+COUNTIF(H4753:AL4753,"UL/BF")/2+COUNTIF(H4753:AL4753,"UL/BL")/2+COUNTIF(H4753:AL4753,"PH/F")/2+COUNTIF(H4753:AL4753,"PH/L")/2+COUNTIF(H4753:AL4753,"NB")</f>
        <v>0.5</v>
      </c>
      <c r="AV4753" s="258">
        <f>COUNTIF(H4753:AL4753,"PN")+COUNTIF(H4753:AL4753,"TVD")+COUNTIF(H4753:AL4753,"PH")+COUNTIF(H4753:AL4753,"PM")+COUNTIF(H4753:AL4753,"PDD")-COUNTIFS(H4753:AL4753,"PN",H4760:AL4760,"&gt;=3")-COUNTIFS(H4753:AL4753,"PM",H4760:AL4760,"&gt;=3")</f>
        <v>0</v>
      </c>
      <c r="AW4753" s="258">
        <f>COUNTIF(H4753:AL4753,"NS")+COUNTIF(H4753:AL4753,"D")+COUNTIF(H4753:AL4753,"BH")+COUNTIF(H4753:AL4753,"NHD")+COUNTIF(H4753:AL4753,"BM")-COUNTIFS(H4753:AL4753,"NS",H4760:AL4760,"&gt;=3")-COUNTIFS(H4753:AL4753,"BH",H4760:AL4760,"&gt;=3")-COUNTIFS(H4753:AL4753,"BM",H4760:AL4760,"&gt;=3")</f>
        <v>15</v>
      </c>
      <c r="AX4753" s="255">
        <f>COUNTIF(H4753:AL4753,"AL")+COUNTIF(H4753:AL4753,"AL/DS")/2+COUNTIF(H4753:AL4753,"AL/NS")/2+COUNTIF(H4753:AL4753,"AL/BF")+COUNTIF(H4753:AL4753,"AL/BL")/2</f>
        <v>0</v>
      </c>
      <c r="AY4753" s="255">
        <f>COUNTIF(H4753:AL4753,"SL")</f>
        <v>0</v>
      </c>
      <c r="AZ4753" s="255">
        <f>COUNTIF(H4753:AL4753,"NH")</f>
        <v>1</v>
      </c>
      <c r="BA4753" s="255">
        <f>COUNTIF(H4753:AL4753,"HL")</f>
        <v>0</v>
      </c>
      <c r="BB4753" s="255">
        <f>COUNTIF(G4753:AL4753,"P/DS")/2+COUNTIF(G4753:AL4753,"P/NS")/2+COUNTIF(G4753:AL4753,"UL")+COUNTIF(G4753:AL4753,"UL/DS")/2+COUNTIF(G4753:AL4753,"UL/NS")/2+COUNTIF(G4753:AL4753,"UL/BL")/2+COUNTIF(G4753:AL4753,"UL/BF")/2+COUNTIF(G4753:AL4753,"PH/F")/2+COUNTIF(G4753:AL4753,"PH/L")/2</f>
        <v>0.5</v>
      </c>
      <c r="BC4753" s="255">
        <f>COUNTIF(H4753:AL4753,"NB")</f>
        <v>0</v>
      </c>
      <c r="BD4753" s="255">
        <f>COUNTIF(H4753:AL4753,"NL")</f>
        <v>0</v>
      </c>
      <c r="BE4753" s="255">
        <f>COUNTIF(H4753:AL4753,"IL")</f>
        <v>0</v>
      </c>
      <c r="BF4753" s="255">
        <f>COUNTIF(H4753:AL4753,"KT")</f>
        <v>0</v>
      </c>
      <c r="BG4753" s="255">
        <f>COUNTIF(H4753:AL4753,"L70")</f>
        <v>0</v>
      </c>
      <c r="BH4753" s="255">
        <f>COUNTIF(H4753:AL4753,"MD")</f>
        <v>0</v>
      </c>
      <c r="BI4753" s="255">
        <f>COUNTIF(H4753:AL4753,"PMD")</f>
        <v>0</v>
      </c>
      <c r="BJ4753" s="255">
        <f>COUNTIF(H4753:AL4753,"PM")</f>
        <v>0</v>
      </c>
      <c r="BK4753" s="255">
        <f>COUNTIF(H4753:AL4753,"BM")</f>
        <v>0</v>
      </c>
      <c r="BL4753" s="261">
        <f>SUMIF(H4753:AL4753,"PD",H4754:AL4754)+SUMIF(H4753:AL4753,"PN",H4754:AL4754)+SUMIF(H4753:AL4753,"P/DS",H4754:AL4754)+SUMIF(H4753:AL4753,"PN/F",H4754:AL4754)+SUMIF(H4753:AL4753,"PN/L",H4754:AL4754)+SUMIF(H4753:AL4753,"TV",H4754:AL4754)+SUMIF(H4753:AL4753,"TVD",H4754:AL4754)+SUMIF(H4753:AL4753,"PDD",H4754:AL4754)</f>
        <v>0</v>
      </c>
      <c r="BM4753" s="261">
        <f>SUMIF(H4753:AL4753,"PD",H4755:AL4755)+SUMIF(H4753:AL4753,"PN",H4755:AL4755)+SUMIF(H4753:AL4753,"P/DS",H4755:AL4755)+SUMIF(H4753:AL4753,"PN/F",H4755:AL4755)+SUMIF(H4753:AL4753,"PN/L",H4755:AL4755)+SUMIF(H4753:AL4753,"TV",H4755:AL4755)+SUMIF(H4753:AL4753,"TVD",H4755:AL4755)+SUMIF(H4753:AL4753,"PDD",H4755:AL4755)+SUMIF(H4753:AL4753,"PMD",H4755:AL4755)</f>
        <v>0</v>
      </c>
      <c r="BN4753" s="261">
        <f>SUMIF(H4753:AL4753,"PD",H4756:AL4756)+SUMIF(H4753:AL4753,"PN",H4756:AL4756)+SUMIF(H4753:AL4753,"P/DS",H4756:AL4756)+SUMIF(H4753:AL4753,"PN/F",H4756:AL4756)+SUMIF(H4753:AL4753,"PN/L",H4756:AL4756)+SUMIF(H4753:AL4753,"TV",H4756:AL4756)+SUMIF(H4753:AL4753,"TVD",H4756:AL4756)</f>
        <v>0</v>
      </c>
      <c r="BO4753" s="261">
        <f>SUMIF(H4753:AL4753,"PD",H4757:AL4757)+SUMIF(H4753:AL4753,"PN",H4757:AL4757)+SUMIF(H4753:AL4753,"P/DS",H4757:AL4757)+SUMIF(H4753:AL4753,"PN/F",H4757:AL4757)+SUMIF(H4753:AL4753,"PN/L",H4757:AL4757)+SUMIF(H4753:AL4753,"TV",H4757:AL4757)+SUMIF(H4753:AL4753,"TVD",H4757:AL4757)</f>
        <v>0</v>
      </c>
      <c r="BP4753" s="261">
        <f>SUMIF(H4753:AL4753,"PD",H4758:AL4758)+SUMIF(H4753:AL4753,"PN",H4758:AL4758)+SUMIF(H4753:AL4753,"P/DS",H4758:AL4758)+SUMIF(H4753:AL4753,"PN/F",H4758:AL4758)+SUMIF(H4753:AL4753,"PN/L",H4758:AL4758)+SUMIF(H4753:AL4753,"TV",H4758:AL4758)+SUMIF(H4753:AL4753,"TVD",H4758:AL4758)+SUMIF(H4753:AL4753,"PDD",H4758:AL4758)+SUMIF(H4753:AL4753,"PH",H4758:AL4758)+SUMIF(H4753:AL4753,"PM",H4758:AL4758)</f>
        <v>0</v>
      </c>
      <c r="BQ4753" s="261">
        <f>SUMIF(H4753:AL4753,"PD",H4759:AL4759)+SUMIF(H4753:AL4753,"PN",H4759:AL4759)+SUMIF(H4753:AL4753,"P/DS",H4759:AL4759)+SUMIF(H4753:AL4753,"PN/F",H4759:AL4759)+SUMIF(H4753:AL4753,"PN/L",H4759:AL4759)+SUMIF(H4753:AL4753,"TV",H4759:AL4759)+SUMIF(H4753:AL4753,"TVD",H4759:AL4759)+SUMIF(H4753:AL4753,"PDD",H4759:AL4759)+SUMIF(H4753:AL4753,"PH",H4759:AL4759)+SUMIF(H4753:AL4753,"PM",H4759:AL4759)</f>
        <v>0</v>
      </c>
      <c r="BR4753" s="269">
        <f>SUM(H4754:AL4754)-BL4753</f>
        <v>25</v>
      </c>
      <c r="BS4753" s="269">
        <f>SUM(H4755:AL4755)-BM4753</f>
        <v>13</v>
      </c>
      <c r="BT4753" s="269">
        <f>SUM(H4756:AL4756)-BN4753</f>
        <v>0</v>
      </c>
      <c r="BU4753" s="269">
        <f>SUM(H4757:AL4757)-BO4753</f>
        <v>12</v>
      </c>
      <c r="BV4753" s="269">
        <f>SUM(H4758:AL4758)-BP4753</f>
        <v>0</v>
      </c>
      <c r="BW4753" s="269">
        <f>SUM(H4759:AL4759)-BQ4753</f>
        <v>0</v>
      </c>
      <c r="BX4753" s="255">
        <f>SUMIF(H4753:AL4753,"PD",H4760:AL4760)+SUMIF(H4753:AL4753,"PN",H4760:AL4760)+SUMIF(H4753:AL4753,"P/DS",H4760:AL4760)+SUMIF(H4753:AL4753,"PN/F",H4760:AL4760)+SUMIF(H4753:AL4753,"PN/L",H4760:AL4760)</f>
        <v>0</v>
      </c>
      <c r="BY4753" s="255">
        <f>SUM(H4760:AL4760)-BX4753</f>
        <v>0</v>
      </c>
      <c r="BZ4753" s="255">
        <f t="shared" ref="BZ4753" si="1438">+SUM(BL4753:BW4760)</f>
        <v>50</v>
      </c>
      <c r="CA4753" s="266">
        <f>(COUNTIFS(H4753:AL4753,"PD",H4754:AL4754,"&gt;=2"))*0.5-IF(CN4753="VP",COUNTIFS($H$16:$AL$16,"SAT",H4753:AL4753,"PD",H4754:AL4754,"&gt;=2"))*0.5</f>
        <v>0</v>
      </c>
      <c r="CB4753" s="266">
        <f>(COUNTIFS(H4753:AL4753,"PN",H4755:AL4755,"&gt;=0.5",H4754:AL4754,"&gt;=1.5"))*0.5+COUNTIFS(H4753:AL4753,"PDD",H4755:AL4755,"&gt;=0.5",H4754:AL4754,"&gt;=1.5")*0.5</f>
        <v>0</v>
      </c>
      <c r="CC4753" s="273">
        <f>(COUNTIFS(H4753:AL4753,"TV",H4755:AL4755,"&gt;=10"))*0.5+(COUNTIFS(H4753:AL4753,"PMD",H4755:AL4755,"&gt;=2"))*0.5</f>
        <v>0</v>
      </c>
      <c r="CD4753" s="266">
        <f>(COUNTIFS(H4753:AL4753,"TVD",H4757:AL4757,"&gt;=6.5",H4755:AL4755,"&gt;=3.5"))*0.5</f>
        <v>0</v>
      </c>
      <c r="CE4753" s="266">
        <f>(COUNTIFS(H4753:AL4753,"PD",H4758:AL4758,"&gt;=10"))*0.5</f>
        <v>0</v>
      </c>
      <c r="CF4753" s="266">
        <f>(COUNTIFS(H4753:AL4753,"PDD",H4758:AL4758,"&gt;=3.5",H4759:AL4759,"&gt;=6.5")+COUNTIFS(H4753:AL4753,"PH",H4759:AL4759,"&gt;=0.5",H4758:AL4758,"&gt;=1.5")+COUNTIFS(H4753:AL4753,"PM",H4759:AL4759,"&gt;=0.5",H4758:AL4758,"&gt;=1.5"))*0.5</f>
        <v>0</v>
      </c>
      <c r="CG4753" s="266">
        <f>(COUNTIFS(H4753:AL4753,"DS",H4754:AL4754,"&gt;=2")+COUNTIFS(H4753:AL4753,"AL/DS",H4754:AL4754,"&gt;=2"))*0.5-IF(CN4753="VP",COUNTIFS($H$16:$AL$16,"SAT",H4753:AL4753,"DS",H4754:AL4754,"&gt;=2"))*0.5</f>
        <v>1</v>
      </c>
      <c r="CH4753" s="266">
        <f>(COUNTIFS(H4753:AL4753,"NS",H4755:AL4755,"&gt;=0.5",H4754:AL4754,"&gt;=1.5")+COUNTIFS(H4753:AL4753,"AL/NS",H4755:AL4755,"&gt;=0.5",H4754:AL4754,"&gt;=1.5")+COUNTIFS(H4753:AL4753,"NHD",H4755:AL4755,"&gt;=4.5",H4758:AL4758,"&gt;=2",H4754:AL4754,"&gt;=1.5"))*0.5</f>
        <v>5</v>
      </c>
      <c r="CI4753" s="266">
        <f>(COUNTIF(H4755:AL4755,"&gt;=10")+COUNTIFS(H4753:AL4753,"MD",H4755:AL4755,"&gt;=2")-COUNTIFS(H4753:AL4753,"TV",H4755:AL4755,"&gt;=10"))*0.5</f>
        <v>0</v>
      </c>
      <c r="CJ4753" s="266">
        <f>(COUNTIFS(H4753:AL4753,"D",H4757:AL4757,"&gt;=6.5",H4755:AL4755,"&gt;=3.5"))*0.5</f>
        <v>0</v>
      </c>
      <c r="CK4753" s="266">
        <f>(COUNTIF(H4758:AL4758,"&gt;=10")-COUNTIFS(H4753:AL4753,"PD",H4758:AL4758,"&gt;=10"))*0.5</f>
        <v>0</v>
      </c>
      <c r="CL4753" s="265">
        <f>(COUNTIFS(H4753:AL4753,"NHD",H4758:AL4758,"&gt;=3.5",H4759:AL4759,"&gt;=6.5")+COUNTIFS(H4753:AL4753,"BH",H4758:AL4758,"&gt;=1.5",H4759:AL4759,"&gt;=0.5")+COUNTIFS(H4753:AL4753,"BM",H4758:AL4758,"&gt;=1.5",H4759:AL4759,"&gt;=0.5")+COUNTIFS(H4753:AL4753,"D",H4758:AL4758,"&gt;=1.5",H4759:AL4759,"&gt;=0.5"))*0.5</f>
        <v>0</v>
      </c>
      <c r="CM4753" s="272"/>
      <c r="CN4753" s="264" t="s">
        <v>723</v>
      </c>
      <c r="CO4753" s="177">
        <f t="shared" ref="CO4753" si="1439">+AM4753+AN4753+AO4753+AP4753+AQ4753+AR4753+AS4753+AU4753+BG4753</f>
        <v>26</v>
      </c>
      <c r="CP4753" s="225">
        <f>+SUM(I4754:I4759)-I4760</f>
        <v>10.5</v>
      </c>
      <c r="CQ4753" s="225">
        <f>+SUM(J4754:J4759)-J4760</f>
        <v>2.5</v>
      </c>
      <c r="CR4753" s="225">
        <f>+SUM(K4754:K4759)-K4760</f>
        <v>2.5</v>
      </c>
      <c r="CS4753" s="178"/>
      <c r="CT4753" s="178"/>
      <c r="CU4753" s="178"/>
      <c r="CV4753" s="178"/>
      <c r="CW4753" s="178"/>
      <c r="CX4753" s="178"/>
      <c r="CY4753" s="178"/>
      <c r="CZ4753" s="178"/>
      <c r="DA4753" s="178"/>
      <c r="DB4753" s="120"/>
      <c r="DC4753" s="120"/>
      <c r="DD4753" s="120"/>
      <c r="DE4753" s="120"/>
      <c r="DF4753" s="120"/>
      <c r="DG4753" s="120"/>
      <c r="DH4753" s="120"/>
      <c r="DI4753" s="120"/>
      <c r="DJ4753" s="120"/>
      <c r="DK4753" s="120"/>
      <c r="DL4753" s="120"/>
      <c r="DM4753" s="120"/>
      <c r="DN4753" s="120"/>
    </row>
    <row r="4754" spans="1:118" s="119" customFormat="1" ht="14.25" customHeight="1">
      <c r="A4754" s="228"/>
      <c r="B4754" s="231"/>
      <c r="C4754" s="234"/>
      <c r="D4754" s="237"/>
      <c r="E4754" s="237"/>
      <c r="F4754" s="242" t="s">
        <v>82</v>
      </c>
      <c r="G4754" s="121">
        <v>1.5</v>
      </c>
      <c r="H4754" s="83"/>
      <c r="I4754" s="83"/>
      <c r="J4754" s="83">
        <v>2</v>
      </c>
      <c r="K4754" s="83">
        <v>2</v>
      </c>
      <c r="L4754" s="83">
        <v>2</v>
      </c>
      <c r="M4754" s="83">
        <v>2</v>
      </c>
      <c r="N4754" s="83">
        <v>2</v>
      </c>
      <c r="O4754" s="83"/>
      <c r="P4754" s="83">
        <v>2</v>
      </c>
      <c r="Q4754" s="83">
        <v>2</v>
      </c>
      <c r="R4754" s="83">
        <v>2</v>
      </c>
      <c r="S4754" s="83">
        <v>2</v>
      </c>
      <c r="T4754" s="83"/>
      <c r="U4754" s="83">
        <v>2</v>
      </c>
      <c r="V4754" s="83"/>
      <c r="W4754" s="83"/>
      <c r="X4754" s="83">
        <v>2.5</v>
      </c>
      <c r="Y4754" s="83"/>
      <c r="Z4754" s="83">
        <v>2.5</v>
      </c>
      <c r="AA4754" s="83"/>
      <c r="AB4754" s="83"/>
      <c r="AC4754" s="79"/>
      <c r="AD4754" s="79"/>
      <c r="AE4754" s="79"/>
      <c r="AF4754" s="79"/>
      <c r="AG4754" s="79"/>
      <c r="AH4754" s="79"/>
      <c r="AI4754" s="79"/>
      <c r="AJ4754" s="79"/>
      <c r="AK4754" s="79"/>
      <c r="AL4754" s="79"/>
      <c r="AM4754" s="240"/>
      <c r="AN4754" s="240"/>
      <c r="AO4754" s="240"/>
      <c r="AP4754" s="240"/>
      <c r="AQ4754" s="240"/>
      <c r="AR4754" s="240"/>
      <c r="AS4754" s="240"/>
      <c r="AT4754" s="256"/>
      <c r="AU4754" s="256"/>
      <c r="AV4754" s="259"/>
      <c r="AW4754" s="259"/>
      <c r="AX4754" s="256"/>
      <c r="AY4754" s="256"/>
      <c r="AZ4754" s="256"/>
      <c r="BA4754" s="256"/>
      <c r="BB4754" s="256"/>
      <c r="BC4754" s="256"/>
      <c r="BD4754" s="256"/>
      <c r="BE4754" s="256"/>
      <c r="BF4754" s="256"/>
      <c r="BG4754" s="256"/>
      <c r="BH4754" s="256"/>
      <c r="BI4754" s="256"/>
      <c r="BJ4754" s="256"/>
      <c r="BK4754" s="256"/>
      <c r="BL4754" s="262"/>
      <c r="BM4754" s="262"/>
      <c r="BN4754" s="262"/>
      <c r="BO4754" s="262"/>
      <c r="BP4754" s="262"/>
      <c r="BQ4754" s="262"/>
      <c r="BR4754" s="270"/>
      <c r="BS4754" s="270"/>
      <c r="BT4754" s="270"/>
      <c r="BU4754" s="270"/>
      <c r="BV4754" s="270"/>
      <c r="BW4754" s="270"/>
      <c r="BX4754" s="256"/>
      <c r="BY4754" s="256"/>
      <c r="BZ4754" s="256"/>
      <c r="CA4754" s="267"/>
      <c r="CB4754" s="267"/>
      <c r="CC4754" s="274"/>
      <c r="CD4754" s="267"/>
      <c r="CE4754" s="267"/>
      <c r="CF4754" s="267"/>
      <c r="CG4754" s="267"/>
      <c r="CH4754" s="267"/>
      <c r="CI4754" s="267"/>
      <c r="CJ4754" s="267"/>
      <c r="CK4754" s="267"/>
      <c r="CL4754" s="265"/>
      <c r="CM4754" s="272"/>
      <c r="CN4754" s="264"/>
      <c r="CO4754" s="177"/>
      <c r="CP4754" s="226"/>
      <c r="CQ4754" s="226"/>
      <c r="CR4754" s="226"/>
      <c r="CS4754" s="178"/>
      <c r="CT4754" s="178"/>
      <c r="CU4754" s="178"/>
      <c r="CV4754" s="178"/>
      <c r="CW4754" s="178"/>
      <c r="CX4754" s="178"/>
      <c r="CY4754" s="178"/>
      <c r="CZ4754" s="178"/>
      <c r="DA4754" s="178"/>
      <c r="DB4754" s="120"/>
      <c r="DC4754" s="120"/>
      <c r="DD4754" s="120"/>
      <c r="DE4754" s="120"/>
      <c r="DF4754" s="120"/>
      <c r="DG4754" s="120"/>
      <c r="DH4754" s="120"/>
      <c r="DI4754" s="120"/>
      <c r="DJ4754" s="120"/>
      <c r="DK4754" s="120"/>
      <c r="DL4754" s="120"/>
      <c r="DM4754" s="120"/>
      <c r="DN4754" s="120"/>
    </row>
    <row r="4755" spans="1:118" s="119" customFormat="1">
      <c r="A4755" s="228"/>
      <c r="B4755" s="231"/>
      <c r="C4755" s="234"/>
      <c r="D4755" s="237"/>
      <c r="E4755" s="237"/>
      <c r="F4755" s="243"/>
      <c r="G4755" s="122">
        <v>2</v>
      </c>
      <c r="H4755" s="84"/>
      <c r="I4755" s="84">
        <v>4.5</v>
      </c>
      <c r="J4755" s="84">
        <v>0.5</v>
      </c>
      <c r="K4755" s="84">
        <v>0.5</v>
      </c>
      <c r="L4755" s="84">
        <v>0.5</v>
      </c>
      <c r="M4755" s="84">
        <v>0.5</v>
      </c>
      <c r="N4755" s="84">
        <v>0.5</v>
      </c>
      <c r="O4755" s="84">
        <v>3.5</v>
      </c>
      <c r="P4755" s="84">
        <v>0.5</v>
      </c>
      <c r="Q4755" s="84">
        <v>0.5</v>
      </c>
      <c r="R4755" s="84">
        <v>0.5</v>
      </c>
      <c r="S4755" s="84">
        <v>0.5</v>
      </c>
      <c r="T4755" s="84"/>
      <c r="U4755" s="84">
        <v>0.5</v>
      </c>
      <c r="V4755" s="84"/>
      <c r="W4755" s="84"/>
      <c r="X4755" s="84"/>
      <c r="Y4755" s="84"/>
      <c r="Z4755" s="84"/>
      <c r="AA4755" s="84"/>
      <c r="AB4755" s="84"/>
      <c r="AC4755" s="80"/>
      <c r="AD4755" s="80"/>
      <c r="AE4755" s="80"/>
      <c r="AF4755" s="80"/>
      <c r="AG4755" s="80"/>
      <c r="AH4755" s="80"/>
      <c r="AI4755" s="80"/>
      <c r="AJ4755" s="80"/>
      <c r="AK4755" s="80"/>
      <c r="AL4755" s="80"/>
      <c r="AM4755" s="240"/>
      <c r="AN4755" s="240"/>
      <c r="AO4755" s="240"/>
      <c r="AP4755" s="240"/>
      <c r="AQ4755" s="240"/>
      <c r="AR4755" s="240"/>
      <c r="AS4755" s="240"/>
      <c r="AT4755" s="256"/>
      <c r="AU4755" s="256"/>
      <c r="AV4755" s="259"/>
      <c r="AW4755" s="259"/>
      <c r="AX4755" s="256"/>
      <c r="AY4755" s="256"/>
      <c r="AZ4755" s="256"/>
      <c r="BA4755" s="256"/>
      <c r="BB4755" s="256"/>
      <c r="BC4755" s="256"/>
      <c r="BD4755" s="256"/>
      <c r="BE4755" s="256"/>
      <c r="BF4755" s="256"/>
      <c r="BG4755" s="256"/>
      <c r="BH4755" s="256"/>
      <c r="BI4755" s="256"/>
      <c r="BJ4755" s="256"/>
      <c r="BK4755" s="256"/>
      <c r="BL4755" s="262"/>
      <c r="BM4755" s="262"/>
      <c r="BN4755" s="262"/>
      <c r="BO4755" s="262"/>
      <c r="BP4755" s="262"/>
      <c r="BQ4755" s="262"/>
      <c r="BR4755" s="270"/>
      <c r="BS4755" s="270"/>
      <c r="BT4755" s="270"/>
      <c r="BU4755" s="270"/>
      <c r="BV4755" s="270"/>
      <c r="BW4755" s="270"/>
      <c r="BX4755" s="256"/>
      <c r="BY4755" s="256"/>
      <c r="BZ4755" s="256"/>
      <c r="CA4755" s="267"/>
      <c r="CB4755" s="267"/>
      <c r="CC4755" s="274"/>
      <c r="CD4755" s="267"/>
      <c r="CE4755" s="267"/>
      <c r="CF4755" s="267"/>
      <c r="CG4755" s="267"/>
      <c r="CH4755" s="267"/>
      <c r="CI4755" s="267"/>
      <c r="CJ4755" s="267"/>
      <c r="CK4755" s="267"/>
      <c r="CL4755" s="265"/>
      <c r="CM4755" s="272"/>
      <c r="CN4755" s="264"/>
      <c r="CO4755" s="177"/>
      <c r="CP4755" s="226"/>
      <c r="CQ4755" s="226"/>
      <c r="CR4755" s="226"/>
      <c r="CS4755" s="178"/>
      <c r="CT4755" s="178"/>
      <c r="CU4755" s="178"/>
      <c r="CV4755" s="178"/>
      <c r="CW4755" s="178"/>
      <c r="CX4755" s="178"/>
      <c r="CY4755" s="178"/>
      <c r="CZ4755" s="178"/>
      <c r="DA4755" s="178"/>
      <c r="DB4755" s="120"/>
      <c r="DC4755" s="120"/>
      <c r="DD4755" s="120"/>
      <c r="DE4755" s="120"/>
      <c r="DF4755" s="120"/>
      <c r="DG4755" s="120"/>
      <c r="DH4755" s="120"/>
      <c r="DI4755" s="120"/>
      <c r="DJ4755" s="120"/>
      <c r="DK4755" s="120"/>
      <c r="DL4755" s="120"/>
      <c r="DM4755" s="120"/>
      <c r="DN4755" s="120"/>
    </row>
    <row r="4756" spans="1:118" s="119" customFormat="1">
      <c r="A4756" s="228"/>
      <c r="B4756" s="231"/>
      <c r="C4756" s="234"/>
      <c r="D4756" s="237"/>
      <c r="E4756" s="237"/>
      <c r="F4756" s="243"/>
      <c r="G4756" s="122">
        <v>2.1</v>
      </c>
      <c r="H4756" s="84"/>
      <c r="I4756" s="84"/>
      <c r="J4756" s="84"/>
      <c r="K4756" s="84"/>
      <c r="L4756" s="84"/>
      <c r="M4756" s="84"/>
      <c r="N4756" s="84"/>
      <c r="O4756" s="84"/>
      <c r="P4756" s="84"/>
      <c r="Q4756" s="84"/>
      <c r="R4756" s="84"/>
      <c r="S4756" s="84"/>
      <c r="T4756" s="84"/>
      <c r="U4756" s="84"/>
      <c r="V4756" s="84"/>
      <c r="W4756" s="84"/>
      <c r="X4756" s="84"/>
      <c r="Y4756" s="84"/>
      <c r="Z4756" s="84"/>
      <c r="AA4756" s="84"/>
      <c r="AB4756" s="84"/>
      <c r="AC4756" s="80"/>
      <c r="AD4756" s="80"/>
      <c r="AE4756" s="80"/>
      <c r="AF4756" s="80"/>
      <c r="AG4756" s="80"/>
      <c r="AH4756" s="80"/>
      <c r="AI4756" s="80"/>
      <c r="AJ4756" s="80"/>
      <c r="AK4756" s="80"/>
      <c r="AL4756" s="80"/>
      <c r="AM4756" s="240"/>
      <c r="AN4756" s="240"/>
      <c r="AO4756" s="240"/>
      <c r="AP4756" s="240"/>
      <c r="AQ4756" s="240"/>
      <c r="AR4756" s="240"/>
      <c r="AS4756" s="240"/>
      <c r="AT4756" s="256"/>
      <c r="AU4756" s="256"/>
      <c r="AV4756" s="259"/>
      <c r="AW4756" s="259"/>
      <c r="AX4756" s="256"/>
      <c r="AY4756" s="256"/>
      <c r="AZ4756" s="256"/>
      <c r="BA4756" s="256"/>
      <c r="BB4756" s="256"/>
      <c r="BC4756" s="256"/>
      <c r="BD4756" s="256"/>
      <c r="BE4756" s="256"/>
      <c r="BF4756" s="256"/>
      <c r="BG4756" s="256"/>
      <c r="BH4756" s="256"/>
      <c r="BI4756" s="256"/>
      <c r="BJ4756" s="256"/>
      <c r="BK4756" s="256"/>
      <c r="BL4756" s="262"/>
      <c r="BM4756" s="262"/>
      <c r="BN4756" s="262"/>
      <c r="BO4756" s="262"/>
      <c r="BP4756" s="262"/>
      <c r="BQ4756" s="262"/>
      <c r="BR4756" s="270"/>
      <c r="BS4756" s="270"/>
      <c r="BT4756" s="270"/>
      <c r="BU4756" s="270"/>
      <c r="BV4756" s="270"/>
      <c r="BW4756" s="270"/>
      <c r="BX4756" s="256"/>
      <c r="BY4756" s="256"/>
      <c r="BZ4756" s="256"/>
      <c r="CA4756" s="267"/>
      <c r="CB4756" s="267"/>
      <c r="CC4756" s="274"/>
      <c r="CD4756" s="267"/>
      <c r="CE4756" s="267"/>
      <c r="CF4756" s="267"/>
      <c r="CG4756" s="267"/>
      <c r="CH4756" s="267"/>
      <c r="CI4756" s="267"/>
      <c r="CJ4756" s="267"/>
      <c r="CK4756" s="267"/>
      <c r="CL4756" s="265"/>
      <c r="CM4756" s="272"/>
      <c r="CN4756" s="264"/>
      <c r="CO4756" s="177"/>
      <c r="CP4756" s="226"/>
      <c r="CQ4756" s="226"/>
      <c r="CR4756" s="226"/>
      <c r="CS4756" s="178"/>
      <c r="CT4756" s="178"/>
      <c r="CU4756" s="178"/>
      <c r="CV4756" s="178"/>
      <c r="CW4756" s="178"/>
      <c r="CX4756" s="178"/>
      <c r="CY4756" s="178"/>
      <c r="CZ4756" s="178"/>
      <c r="DA4756" s="178"/>
      <c r="DB4756" s="120"/>
      <c r="DC4756" s="120"/>
      <c r="DD4756" s="120"/>
      <c r="DE4756" s="120"/>
      <c r="DF4756" s="120"/>
      <c r="DG4756" s="120"/>
      <c r="DH4756" s="120"/>
      <c r="DI4756" s="120"/>
      <c r="DJ4756" s="120"/>
      <c r="DK4756" s="120"/>
      <c r="DL4756" s="120"/>
      <c r="DM4756" s="120"/>
      <c r="DN4756" s="120"/>
    </row>
    <row r="4757" spans="1:118" s="119" customFormat="1">
      <c r="A4757" s="228"/>
      <c r="B4757" s="231"/>
      <c r="C4757" s="234"/>
      <c r="D4757" s="237"/>
      <c r="E4757" s="237"/>
      <c r="F4757" s="243"/>
      <c r="G4757" s="122">
        <v>2.7</v>
      </c>
      <c r="H4757" s="84"/>
      <c r="I4757" s="84">
        <v>6</v>
      </c>
      <c r="J4757" s="84"/>
      <c r="K4757" s="84"/>
      <c r="L4757" s="84"/>
      <c r="M4757" s="84"/>
      <c r="N4757" s="84"/>
      <c r="O4757" s="84">
        <v>6</v>
      </c>
      <c r="P4757" s="84"/>
      <c r="Q4757" s="84"/>
      <c r="R4757" s="84"/>
      <c r="S4757" s="84"/>
      <c r="T4757" s="84"/>
      <c r="U4757" s="84"/>
      <c r="V4757" s="84"/>
      <c r="W4757" s="84"/>
      <c r="X4757" s="84"/>
      <c r="Y4757" s="84"/>
      <c r="Z4757" s="84"/>
      <c r="AA4757" s="84"/>
      <c r="AB4757" s="84"/>
      <c r="AC4757" s="80"/>
      <c r="AD4757" s="80"/>
      <c r="AE4757" s="80"/>
      <c r="AF4757" s="80"/>
      <c r="AG4757" s="80"/>
      <c r="AH4757" s="80"/>
      <c r="AI4757" s="80"/>
      <c r="AJ4757" s="80"/>
      <c r="AK4757" s="80"/>
      <c r="AL4757" s="80"/>
      <c r="AM4757" s="240"/>
      <c r="AN4757" s="240"/>
      <c r="AO4757" s="240"/>
      <c r="AP4757" s="240"/>
      <c r="AQ4757" s="240"/>
      <c r="AR4757" s="240"/>
      <c r="AS4757" s="240"/>
      <c r="AT4757" s="256"/>
      <c r="AU4757" s="256"/>
      <c r="AV4757" s="259"/>
      <c r="AW4757" s="259"/>
      <c r="AX4757" s="256"/>
      <c r="AY4757" s="256"/>
      <c r="AZ4757" s="256"/>
      <c r="BA4757" s="256"/>
      <c r="BB4757" s="256"/>
      <c r="BC4757" s="256"/>
      <c r="BD4757" s="256"/>
      <c r="BE4757" s="256"/>
      <c r="BF4757" s="256"/>
      <c r="BG4757" s="256"/>
      <c r="BH4757" s="256"/>
      <c r="BI4757" s="256"/>
      <c r="BJ4757" s="256"/>
      <c r="BK4757" s="256"/>
      <c r="BL4757" s="262"/>
      <c r="BM4757" s="262"/>
      <c r="BN4757" s="262"/>
      <c r="BO4757" s="262"/>
      <c r="BP4757" s="262"/>
      <c r="BQ4757" s="262"/>
      <c r="BR4757" s="270"/>
      <c r="BS4757" s="270"/>
      <c r="BT4757" s="270"/>
      <c r="BU4757" s="270"/>
      <c r="BV4757" s="270"/>
      <c r="BW4757" s="270"/>
      <c r="BX4757" s="256"/>
      <c r="BY4757" s="256"/>
      <c r="BZ4757" s="256"/>
      <c r="CA4757" s="267"/>
      <c r="CB4757" s="267"/>
      <c r="CC4757" s="274"/>
      <c r="CD4757" s="267"/>
      <c r="CE4757" s="267"/>
      <c r="CF4757" s="267"/>
      <c r="CG4757" s="267"/>
      <c r="CH4757" s="267"/>
      <c r="CI4757" s="267"/>
      <c r="CJ4757" s="267"/>
      <c r="CK4757" s="267"/>
      <c r="CL4757" s="265"/>
      <c r="CM4757" s="272"/>
      <c r="CN4757" s="264"/>
      <c r="CO4757" s="177"/>
      <c r="CP4757" s="226"/>
      <c r="CQ4757" s="226"/>
      <c r="CR4757" s="226"/>
      <c r="CS4757" s="178"/>
      <c r="CT4757" s="178"/>
      <c r="CU4757" s="178"/>
      <c r="CV4757" s="178"/>
      <c r="CW4757" s="178"/>
      <c r="CX4757" s="178"/>
      <c r="CY4757" s="178"/>
      <c r="CZ4757" s="178"/>
      <c r="DA4757" s="178"/>
      <c r="DB4757" s="120"/>
      <c r="DC4757" s="120"/>
      <c r="DD4757" s="120"/>
      <c r="DE4757" s="120"/>
      <c r="DF4757" s="120"/>
      <c r="DG4757" s="120"/>
      <c r="DH4757" s="120"/>
      <c r="DI4757" s="120"/>
      <c r="DJ4757" s="120"/>
      <c r="DK4757" s="120"/>
      <c r="DL4757" s="120"/>
      <c r="DM4757" s="120"/>
      <c r="DN4757" s="120"/>
    </row>
    <row r="4758" spans="1:118" s="119" customFormat="1">
      <c r="A4758" s="228"/>
      <c r="B4758" s="231"/>
      <c r="C4758" s="234"/>
      <c r="D4758" s="237"/>
      <c r="E4758" s="237"/>
      <c r="F4758" s="243"/>
      <c r="G4758" s="122">
        <v>3</v>
      </c>
      <c r="H4758" s="84"/>
      <c r="I4758" s="84"/>
      <c r="J4758" s="84"/>
      <c r="K4758" s="84"/>
      <c r="L4758" s="84"/>
      <c r="M4758" s="84"/>
      <c r="N4758" s="84"/>
      <c r="O4758" s="84"/>
      <c r="P4758" s="84"/>
      <c r="Q4758" s="84"/>
      <c r="R4758" s="84"/>
      <c r="S4758" s="84"/>
      <c r="T4758" s="84"/>
      <c r="U4758" s="84"/>
      <c r="V4758" s="84"/>
      <c r="W4758" s="84"/>
      <c r="X4758" s="84"/>
      <c r="Y4758" s="84"/>
      <c r="Z4758" s="84"/>
      <c r="AA4758" s="84"/>
      <c r="AB4758" s="84"/>
      <c r="AC4758" s="80"/>
      <c r="AD4758" s="80"/>
      <c r="AE4758" s="80"/>
      <c r="AF4758" s="80"/>
      <c r="AG4758" s="80"/>
      <c r="AH4758" s="80"/>
      <c r="AI4758" s="80"/>
      <c r="AJ4758" s="80"/>
      <c r="AK4758" s="80"/>
      <c r="AL4758" s="80"/>
      <c r="AM4758" s="240"/>
      <c r="AN4758" s="240"/>
      <c r="AO4758" s="240"/>
      <c r="AP4758" s="240"/>
      <c r="AQ4758" s="240"/>
      <c r="AR4758" s="240"/>
      <c r="AS4758" s="240"/>
      <c r="AT4758" s="256"/>
      <c r="AU4758" s="256"/>
      <c r="AV4758" s="259"/>
      <c r="AW4758" s="259"/>
      <c r="AX4758" s="256"/>
      <c r="AY4758" s="256"/>
      <c r="AZ4758" s="256"/>
      <c r="BA4758" s="256"/>
      <c r="BB4758" s="256"/>
      <c r="BC4758" s="256"/>
      <c r="BD4758" s="256"/>
      <c r="BE4758" s="256"/>
      <c r="BF4758" s="256"/>
      <c r="BG4758" s="256"/>
      <c r="BH4758" s="256"/>
      <c r="BI4758" s="256"/>
      <c r="BJ4758" s="256"/>
      <c r="BK4758" s="256"/>
      <c r="BL4758" s="262"/>
      <c r="BM4758" s="262"/>
      <c r="BN4758" s="262"/>
      <c r="BO4758" s="262"/>
      <c r="BP4758" s="262"/>
      <c r="BQ4758" s="262"/>
      <c r="BR4758" s="270"/>
      <c r="BS4758" s="270"/>
      <c r="BT4758" s="270"/>
      <c r="BU4758" s="270"/>
      <c r="BV4758" s="270"/>
      <c r="BW4758" s="270"/>
      <c r="BX4758" s="256"/>
      <c r="BY4758" s="256"/>
      <c r="BZ4758" s="256"/>
      <c r="CA4758" s="267"/>
      <c r="CB4758" s="267"/>
      <c r="CC4758" s="274"/>
      <c r="CD4758" s="267"/>
      <c r="CE4758" s="267"/>
      <c r="CF4758" s="267"/>
      <c r="CG4758" s="267"/>
      <c r="CH4758" s="267"/>
      <c r="CI4758" s="267"/>
      <c r="CJ4758" s="267"/>
      <c r="CK4758" s="267"/>
      <c r="CL4758" s="265"/>
      <c r="CM4758" s="272"/>
      <c r="CN4758" s="264"/>
      <c r="CO4758" s="177"/>
      <c r="CP4758" s="226"/>
      <c r="CQ4758" s="226"/>
      <c r="CR4758" s="226"/>
      <c r="CS4758" s="178"/>
      <c r="CT4758" s="178"/>
      <c r="CU4758" s="178"/>
      <c r="CV4758" s="178"/>
      <c r="CW4758" s="178"/>
      <c r="CX4758" s="178"/>
      <c r="CY4758" s="178"/>
      <c r="CZ4758" s="178"/>
      <c r="DA4758" s="178"/>
      <c r="DB4758" s="120"/>
      <c r="DC4758" s="120"/>
      <c r="DD4758" s="120"/>
      <c r="DE4758" s="120"/>
      <c r="DF4758" s="120"/>
      <c r="DG4758" s="120"/>
      <c r="DH4758" s="120"/>
      <c r="DI4758" s="120"/>
      <c r="DJ4758" s="120"/>
      <c r="DK4758" s="120"/>
      <c r="DL4758" s="120"/>
      <c r="DM4758" s="120"/>
      <c r="DN4758" s="120"/>
    </row>
    <row r="4759" spans="1:118" s="119" customFormat="1">
      <c r="A4759" s="228"/>
      <c r="B4759" s="231"/>
      <c r="C4759" s="234"/>
      <c r="D4759" s="237"/>
      <c r="E4759" s="237"/>
      <c r="F4759" s="244"/>
      <c r="G4759" s="123">
        <v>3.9</v>
      </c>
      <c r="H4759" s="85"/>
      <c r="I4759" s="85"/>
      <c r="J4759" s="85"/>
      <c r="K4759" s="85"/>
      <c r="L4759" s="85"/>
      <c r="M4759" s="85"/>
      <c r="N4759" s="85"/>
      <c r="O4759" s="85"/>
      <c r="P4759" s="85"/>
      <c r="Q4759" s="85"/>
      <c r="R4759" s="85"/>
      <c r="S4759" s="85"/>
      <c r="T4759" s="85"/>
      <c r="U4759" s="85"/>
      <c r="V4759" s="85"/>
      <c r="W4759" s="85"/>
      <c r="X4759" s="85"/>
      <c r="Y4759" s="85"/>
      <c r="Z4759" s="85"/>
      <c r="AA4759" s="85"/>
      <c r="AB4759" s="85"/>
      <c r="AC4759" s="81"/>
      <c r="AD4759" s="81"/>
      <c r="AE4759" s="81"/>
      <c r="AF4759" s="81"/>
      <c r="AG4759" s="81"/>
      <c r="AH4759" s="81"/>
      <c r="AI4759" s="81"/>
      <c r="AJ4759" s="81"/>
      <c r="AK4759" s="81"/>
      <c r="AL4759" s="81"/>
      <c r="AM4759" s="240"/>
      <c r="AN4759" s="240"/>
      <c r="AO4759" s="240"/>
      <c r="AP4759" s="240"/>
      <c r="AQ4759" s="240"/>
      <c r="AR4759" s="240"/>
      <c r="AS4759" s="240"/>
      <c r="AT4759" s="256"/>
      <c r="AU4759" s="256"/>
      <c r="AV4759" s="259"/>
      <c r="AW4759" s="259"/>
      <c r="AX4759" s="256"/>
      <c r="AY4759" s="256"/>
      <c r="AZ4759" s="256"/>
      <c r="BA4759" s="256"/>
      <c r="BB4759" s="256"/>
      <c r="BC4759" s="256"/>
      <c r="BD4759" s="256"/>
      <c r="BE4759" s="256"/>
      <c r="BF4759" s="256"/>
      <c r="BG4759" s="256"/>
      <c r="BH4759" s="256"/>
      <c r="BI4759" s="256"/>
      <c r="BJ4759" s="256"/>
      <c r="BK4759" s="256"/>
      <c r="BL4759" s="262"/>
      <c r="BM4759" s="262"/>
      <c r="BN4759" s="262"/>
      <c r="BO4759" s="262"/>
      <c r="BP4759" s="262"/>
      <c r="BQ4759" s="262"/>
      <c r="BR4759" s="270"/>
      <c r="BS4759" s="270"/>
      <c r="BT4759" s="270"/>
      <c r="BU4759" s="270"/>
      <c r="BV4759" s="270"/>
      <c r="BW4759" s="270"/>
      <c r="BX4759" s="256"/>
      <c r="BY4759" s="256"/>
      <c r="BZ4759" s="256"/>
      <c r="CA4759" s="267"/>
      <c r="CB4759" s="267"/>
      <c r="CC4759" s="274"/>
      <c r="CD4759" s="267"/>
      <c r="CE4759" s="267"/>
      <c r="CF4759" s="267"/>
      <c r="CG4759" s="267"/>
      <c r="CH4759" s="267"/>
      <c r="CI4759" s="267"/>
      <c r="CJ4759" s="267"/>
      <c r="CK4759" s="267"/>
      <c r="CL4759" s="265"/>
      <c r="CM4759" s="272"/>
      <c r="CN4759" s="264"/>
      <c r="CO4759" s="177"/>
      <c r="CP4759" s="226"/>
      <c r="CQ4759" s="226"/>
      <c r="CR4759" s="226"/>
      <c r="CS4759" s="178"/>
      <c r="CT4759" s="178"/>
      <c r="CU4759" s="178"/>
      <c r="CV4759" s="178"/>
      <c r="CW4759" s="178"/>
      <c r="CX4759" s="178"/>
      <c r="CY4759" s="178"/>
      <c r="CZ4759" s="178"/>
      <c r="DA4759" s="178"/>
      <c r="DB4759" s="120"/>
      <c r="DC4759" s="120"/>
      <c r="DD4759" s="120"/>
      <c r="DE4759" s="120"/>
      <c r="DF4759" s="120"/>
      <c r="DG4759" s="120"/>
      <c r="DH4759" s="120"/>
      <c r="DI4759" s="120"/>
      <c r="DJ4759" s="120"/>
      <c r="DK4759" s="120"/>
      <c r="DL4759" s="120"/>
      <c r="DM4759" s="120"/>
      <c r="DN4759" s="120"/>
    </row>
    <row r="4760" spans="1:118" s="119" customFormat="1">
      <c r="A4760" s="229"/>
      <c r="B4760" s="232"/>
      <c r="C4760" s="235"/>
      <c r="D4760" s="238"/>
      <c r="E4760" s="238"/>
      <c r="F4760" s="245" t="s">
        <v>83</v>
      </c>
      <c r="G4760" s="246"/>
      <c r="H4760" s="82"/>
      <c r="I4760" s="82"/>
      <c r="J4760" s="82"/>
      <c r="K4760" s="82"/>
      <c r="L4760" s="82"/>
      <c r="M4760" s="82"/>
      <c r="N4760" s="82"/>
      <c r="O4760" s="82"/>
      <c r="P4760" s="82"/>
      <c r="Q4760" s="82"/>
      <c r="R4760" s="82"/>
      <c r="S4760" s="82"/>
      <c r="T4760" s="82"/>
      <c r="U4760" s="82"/>
      <c r="V4760" s="82"/>
      <c r="W4760" s="82"/>
      <c r="X4760" s="82"/>
      <c r="Y4760" s="82"/>
      <c r="Z4760" s="82"/>
      <c r="AA4760" s="82"/>
      <c r="AB4760" s="82"/>
      <c r="AC4760" s="35"/>
      <c r="AD4760" s="35"/>
      <c r="AE4760" s="35"/>
      <c r="AF4760" s="35"/>
      <c r="AG4760" s="35"/>
      <c r="AH4760" s="35"/>
      <c r="AI4760" s="35"/>
      <c r="AJ4760" s="35"/>
      <c r="AK4760" s="35"/>
      <c r="AL4760" s="35"/>
      <c r="AM4760" s="241"/>
      <c r="AN4760" s="241"/>
      <c r="AO4760" s="241"/>
      <c r="AP4760" s="241"/>
      <c r="AQ4760" s="241"/>
      <c r="AR4760" s="241"/>
      <c r="AS4760" s="241"/>
      <c r="AT4760" s="257"/>
      <c r="AU4760" s="257"/>
      <c r="AV4760" s="260"/>
      <c r="AW4760" s="260"/>
      <c r="AX4760" s="257"/>
      <c r="AY4760" s="257"/>
      <c r="AZ4760" s="257"/>
      <c r="BA4760" s="257"/>
      <c r="BB4760" s="257"/>
      <c r="BC4760" s="257"/>
      <c r="BD4760" s="257"/>
      <c r="BE4760" s="257"/>
      <c r="BF4760" s="257"/>
      <c r="BG4760" s="257"/>
      <c r="BH4760" s="257"/>
      <c r="BI4760" s="257"/>
      <c r="BJ4760" s="257"/>
      <c r="BK4760" s="257"/>
      <c r="BL4760" s="263"/>
      <c r="BM4760" s="263"/>
      <c r="BN4760" s="263"/>
      <c r="BO4760" s="263"/>
      <c r="BP4760" s="263"/>
      <c r="BQ4760" s="263"/>
      <c r="BR4760" s="271"/>
      <c r="BS4760" s="271"/>
      <c r="BT4760" s="271"/>
      <c r="BU4760" s="271"/>
      <c r="BV4760" s="271"/>
      <c r="BW4760" s="271"/>
      <c r="BX4760" s="257"/>
      <c r="BY4760" s="257"/>
      <c r="BZ4760" s="257"/>
      <c r="CA4760" s="268"/>
      <c r="CB4760" s="268"/>
      <c r="CC4760" s="275"/>
      <c r="CD4760" s="268"/>
      <c r="CE4760" s="268"/>
      <c r="CF4760" s="268"/>
      <c r="CG4760" s="268"/>
      <c r="CH4760" s="268"/>
      <c r="CI4760" s="268"/>
      <c r="CJ4760" s="268"/>
      <c r="CK4760" s="268"/>
      <c r="CL4760" s="265"/>
      <c r="CM4760" s="272"/>
      <c r="CN4760" s="264"/>
      <c r="CO4760" s="177"/>
      <c r="CP4760" s="226"/>
      <c r="CQ4760" s="226"/>
      <c r="CR4760" s="226"/>
      <c r="CS4760" s="178"/>
      <c r="CT4760" s="178"/>
      <c r="CU4760" s="178"/>
      <c r="CV4760" s="178"/>
      <c r="CW4760" s="178"/>
      <c r="CX4760" s="178"/>
      <c r="CY4760" s="178"/>
      <c r="CZ4760" s="178"/>
      <c r="DA4760" s="178"/>
      <c r="DB4760" s="120"/>
      <c r="DC4760" s="120"/>
      <c r="DD4760" s="120"/>
      <c r="DE4760" s="120"/>
      <c r="DF4760" s="120"/>
      <c r="DG4760" s="120"/>
      <c r="DH4760" s="120"/>
      <c r="DI4760" s="120"/>
      <c r="DJ4760" s="120"/>
      <c r="DK4760" s="120"/>
      <c r="DL4760" s="120"/>
      <c r="DM4760" s="120"/>
      <c r="DN4760" s="120"/>
    </row>
    <row r="4761" spans="1:118" s="119" customFormat="1" ht="14.25" customHeight="1">
      <c r="A4761" s="227">
        <f t="shared" si="1433"/>
        <v>590</v>
      </c>
      <c r="B4761" s="230" t="s">
        <v>800</v>
      </c>
      <c r="C4761" s="405" t="s">
        <v>1041</v>
      </c>
      <c r="D4761" s="236">
        <v>44271</v>
      </c>
      <c r="E4761" s="236" t="s">
        <v>506</v>
      </c>
      <c r="F4761" s="253" t="s">
        <v>80</v>
      </c>
      <c r="G4761" s="254"/>
      <c r="H4761" s="82" t="s">
        <v>69</v>
      </c>
      <c r="I4761" s="82" t="s">
        <v>973</v>
      </c>
      <c r="J4761" s="82" t="s">
        <v>61</v>
      </c>
      <c r="K4761" s="82" t="s">
        <v>61</v>
      </c>
      <c r="L4761" s="82" t="s">
        <v>61</v>
      </c>
      <c r="M4761" s="82" t="s">
        <v>61</v>
      </c>
      <c r="N4761" s="82" t="s">
        <v>61</v>
      </c>
      <c r="O4761" s="82" t="s">
        <v>973</v>
      </c>
      <c r="P4761" s="82" t="s">
        <v>61</v>
      </c>
      <c r="Q4761" s="82" t="s">
        <v>61</v>
      </c>
      <c r="R4761" s="82" t="s">
        <v>61</v>
      </c>
      <c r="S4761" s="82" t="s">
        <v>61</v>
      </c>
      <c r="T4761" s="82" t="s">
        <v>61</v>
      </c>
      <c r="U4761" s="82" t="s">
        <v>61</v>
      </c>
      <c r="V4761" s="82"/>
      <c r="W4761" s="82" t="s">
        <v>60</v>
      </c>
      <c r="X4761" s="82" t="s">
        <v>60</v>
      </c>
      <c r="Y4761" s="82" t="s">
        <v>67</v>
      </c>
      <c r="Z4761" s="82" t="s">
        <v>60</v>
      </c>
      <c r="AA4761" s="82" t="s">
        <v>60</v>
      </c>
      <c r="AB4761" s="82" t="s">
        <v>60</v>
      </c>
      <c r="AC4761" s="82"/>
      <c r="AD4761" s="82" t="s">
        <v>60</v>
      </c>
      <c r="AE4761" s="82" t="s">
        <v>60</v>
      </c>
      <c r="AF4761" s="82" t="s">
        <v>60</v>
      </c>
      <c r="AG4761" s="82" t="s">
        <v>60</v>
      </c>
      <c r="AH4761" s="82" t="s">
        <v>71</v>
      </c>
      <c r="AI4761" s="82" t="s">
        <v>1471</v>
      </c>
      <c r="AJ4761" s="82"/>
      <c r="AK4761" s="82" t="s">
        <v>61</v>
      </c>
      <c r="AL4761" s="82" t="s">
        <v>61</v>
      </c>
      <c r="AM4761" s="239">
        <f>COUNTIF(H4761:AL4761,"PH")+COUNTIF(H4761:AL4761,"PH/L")+COUNTIF(H4761:AL4761,"PM")</f>
        <v>0</v>
      </c>
      <c r="AN4761" s="239">
        <f>COUNTIF(H4761:AL4761,"PD")+COUNTIF(H4761:AL4761,"PDD")+COUNTIF(H4761:AL4761,"P/DS")/2+COUNTIF(H4761:AL4761,"PMD")</f>
        <v>0</v>
      </c>
      <c r="AO4761" s="239">
        <f>COUNTIF(H4761:AL4761,"PN")+COUNTIF(H4761:AL4761,"P/NS")/2+COUNTIF(H4761:AL4761,"PH")+COUNTIF(H4761:AL4761,"PH/F")/2+COUNTIF(H4761:AL4761,"PH/L")/2+COUNTIF(H4761:AL4761,"PM")</f>
        <v>0</v>
      </c>
      <c r="AP4761" s="239">
        <f>COUNTIF(H4761:AL4761,"BH")+COUNTIF(H4761:AL4761,"AL/BL")+COUNTIF(H4761:AL4761,"UL/BL")+COUNTIF(H4761:AL4761,"BM")</f>
        <v>0</v>
      </c>
      <c r="AQ4761" s="239">
        <f>COUNTIF(H4761:AL4761,"DS")+COUNTIF(H4761:AL4761,"AL/DS")/2+COUNTIF(H4761:AL4761,"UL/DS")/2+COUNTIF(H4761:AL4761,"CT")+COUNTIF(H4761:AL4761,"MD")</f>
        <v>9.5</v>
      </c>
      <c r="AR4761" s="239">
        <f>COUNTIF(H4761:AL4761,"NS")+COUNTIF(H4761:AL4761,"AL/NS")/2+COUNTIF(H4761:AL4761,"UL/NS")/2+COUNTIF(H4761:AL4761,"BH")+COUNTIF(H4761:AL4761,"AL/BF")/2+COUNTIF(H4761:AL4761,"AL/BL")/2+COUNTIF(H4761:AL4761,"UL/BL")/2+COUNTIF(H4761:AL4761,"UL/BF")/2+COUNTIF(H4761:AL4761,"BM")</f>
        <v>13</v>
      </c>
      <c r="AS4761" s="239">
        <f>COUNTIF(H4761:AL4761,"AL")+COUNTIF(H4761:AL4761,"AL/DS")/2+COUNTIF(H4761:AL4761,"AL/NS")/2+COUNTIF(H4761:AL4761,"NH")+COUNTIF(H4761:AL4761,"SL")+COUNTIF(H4761:AL4761,"NHD")+COUNTIF(H4761:AL4761,"B")+COUNTIF(H4761:AL4761,"HL")+COUNTIF(H4761:AL4761,"AL/BF")/2+COUNTIF(H4761:AL4761,"AL/BL")/2</f>
        <v>2</v>
      </c>
      <c r="AT4761" s="255">
        <f>COUNTIF(H4761:AL4761,"PD")+COUNTIF(H4761:AL4761,"PN")+COUNTIF(H4761:AL4761,"P/DS")/2+COUNTIF(H4761:AL4761,"P/NS")/2+COUNTIF(H4761:AL4761,"DS")+COUNTIF(H4761:AL4761,"NS")+COUNTIF(H4761:AL4761,"AL")+COUNTIF(H4761:AL4761,"AL/DS")+COUNTIF(H4761:AL4761,"AL/NS")+COUNTIF(H4761:AL4761,"NH")+COUNTIF(H4761:AL4761,"SL")+COUNTIF(H4761:AL4761,"UL/DS")/2+COUNTIF(H4761:AL4761,"UL/NS")/2+COUNTIF(H4761:AL4761,"CT")+COUNTIF(H4761:AL4761,"NHD")+COUNTIF(H4761:AL4761,"PDD")+COUNTIF(H4761:AL4761,"B")+COUNTIF(H4761:AL4761,"HL")+COUNTIF(H4761:AL4761,"PH")+COUNTIF(H4761:AL4761,"BH")+COUNTIF(H4761:AL4761,"AL/BF")+COUNTIF(H4761:AL4761,"AL/BL")+COUNTIF(H4761:AL4761,"UL/BF")/2+COUNTIF(H4761:AL4761,"UL/BL")/2+COUNTIF(H4761:AL4761,"PH/F")/2+COUNTIF(H4761:AL4761,"PH/L")/2+COUNTIF(H4761:AL4761,"MD")+COUNTIF(H4761:AL4761,"PMD")+COUNTIF(H4761:AL4761,"PM")+COUNTIF(H4761:AL4761,"BM")</f>
        <v>24.5</v>
      </c>
      <c r="AU4761" s="255">
        <f>COUNTIF(H4761:AL4761,"P/DS")/2+COUNTIF(H4761:AL4761,"P/NS")/2+COUNTIF(H4761:AL4761,"IL")+COUNTIF(H4761:AL4761,"NL")+COUNTIF(H4761:AL4761,"UL")+COUNTIF(H4761:AL4761,"UL/DS")/2+COUNTIF(H4761:AL4761,"UL/NS")/2+COUNTIF(H4761:AL4761,"KT")+COUNTIF(H4761:AL4761,"UL/BF")/2+COUNTIF(H4761:AL4761,"UL/BL")/2+COUNTIF(H4761:AL4761,"PH/F")/2+COUNTIF(H4761:AL4761,"PH/L")/2+COUNTIF(H4761:AL4761,"NB")</f>
        <v>1.5</v>
      </c>
      <c r="AV4761" s="258">
        <f>COUNTIF(H4761:AL4761,"PN")+COUNTIF(H4761:AL4761,"TVD")+COUNTIF(H4761:AL4761,"PH")+COUNTIF(H4761:AL4761,"PM")+COUNTIF(H4761:AL4761,"PDD")-COUNTIFS(H4761:AL4761,"PN",H4768:AL4768,"&gt;=3")-COUNTIFS(H4761:AL4761,"PM",H4768:AL4768,"&gt;=3")</f>
        <v>0</v>
      </c>
      <c r="AW4761" s="258">
        <f>COUNTIF(H4761:AL4761,"NS")+COUNTIF(H4761:AL4761,"D")+COUNTIF(H4761:AL4761,"BH")+COUNTIF(H4761:AL4761,"NHD")+COUNTIF(H4761:AL4761,"BM")-COUNTIFS(H4761:AL4761,"NS",H4768:AL4768,"&gt;=3")-COUNTIFS(H4761:AL4761,"BH",H4768:AL4768,"&gt;=3")-COUNTIFS(H4761:AL4761,"BM",H4768:AL4768,"&gt;=3")</f>
        <v>15</v>
      </c>
      <c r="AX4761" s="255">
        <f>COUNTIF(H4761:AL4761,"AL")+COUNTIF(H4761:AL4761,"AL/DS")/2+COUNTIF(H4761:AL4761,"AL/NS")/2+COUNTIF(H4761:AL4761,"AL/BF")+COUNTIF(H4761:AL4761,"AL/BL")/2</f>
        <v>1</v>
      </c>
      <c r="AY4761" s="255">
        <f>COUNTIF(H4761:AL4761,"SL")</f>
        <v>0</v>
      </c>
      <c r="AZ4761" s="255">
        <f>COUNTIF(H4761:AL4761,"NH")</f>
        <v>1</v>
      </c>
      <c r="BA4761" s="255">
        <f>COUNTIF(H4761:AL4761,"HL")</f>
        <v>0</v>
      </c>
      <c r="BB4761" s="255">
        <f>COUNTIF(G4761:AL4761,"P/DS")/2+COUNTIF(G4761:AL4761,"P/NS")/2+COUNTIF(G4761:AL4761,"UL")+COUNTIF(G4761:AL4761,"UL/DS")/2+COUNTIF(G4761:AL4761,"UL/NS")/2+COUNTIF(G4761:AL4761,"UL/BL")/2+COUNTIF(G4761:AL4761,"UL/BF")/2+COUNTIF(G4761:AL4761,"PH/F")/2+COUNTIF(G4761:AL4761,"PH/L")/2</f>
        <v>1.5</v>
      </c>
      <c r="BC4761" s="255">
        <f>COUNTIF(H4761:AL4761,"NB")</f>
        <v>0</v>
      </c>
      <c r="BD4761" s="255">
        <f>COUNTIF(H4761:AL4761,"NL")</f>
        <v>0</v>
      </c>
      <c r="BE4761" s="255">
        <f>COUNTIF(H4761:AL4761,"IL")</f>
        <v>0</v>
      </c>
      <c r="BF4761" s="255">
        <f>COUNTIF(H4761:AL4761,"KT")</f>
        <v>0</v>
      </c>
      <c r="BG4761" s="255">
        <f>COUNTIF(H4761:AL4761,"L70")</f>
        <v>0</v>
      </c>
      <c r="BH4761" s="255">
        <f>COUNTIF(H4761:AL4761,"MD")</f>
        <v>0</v>
      </c>
      <c r="BI4761" s="255">
        <f>COUNTIF(H4761:AL4761,"PMD")</f>
        <v>0</v>
      </c>
      <c r="BJ4761" s="255">
        <f>COUNTIF(H4761:AL4761,"PM")</f>
        <v>0</v>
      </c>
      <c r="BK4761" s="255">
        <f>COUNTIF(H4761:AL4761,"BM")</f>
        <v>0</v>
      </c>
      <c r="BL4761" s="261">
        <f>SUMIF(H4761:AL4761,"PD",H4762:AL4762)+SUMIF(H4761:AL4761,"PN",H4762:AL4762)+SUMIF(H4761:AL4761,"P/DS",H4762:AL4762)+SUMIF(H4761:AL4761,"PN/F",H4762:AL4762)+SUMIF(H4761:AL4761,"PN/L",H4762:AL4762)+SUMIF(H4761:AL4761,"TV",H4762:AL4762)+SUMIF(H4761:AL4761,"TVD",H4762:AL4762)+SUMIF(H4761:AL4761,"PDD",H4762:AL4762)</f>
        <v>0</v>
      </c>
      <c r="BM4761" s="261">
        <f>SUMIF(H4761:AL4761,"PD",H4763:AL4763)+SUMIF(H4761:AL4761,"PN",H4763:AL4763)+SUMIF(H4761:AL4761,"P/DS",H4763:AL4763)+SUMIF(H4761:AL4761,"PN/F",H4763:AL4763)+SUMIF(H4761:AL4761,"PN/L",H4763:AL4763)+SUMIF(H4761:AL4761,"TV",H4763:AL4763)+SUMIF(H4761:AL4761,"TVD",H4763:AL4763)+SUMIF(H4761:AL4761,"PDD",H4763:AL4763)+SUMIF(H4761:AL4761,"PMD",H4763:AL4763)</f>
        <v>0</v>
      </c>
      <c r="BN4761" s="261">
        <f>SUMIF(H4761:AL4761,"PD",H4764:AL4764)+SUMIF(H4761:AL4761,"PN",H4764:AL4764)+SUMIF(H4761:AL4761,"P/DS",H4764:AL4764)+SUMIF(H4761:AL4761,"PN/F",H4764:AL4764)+SUMIF(H4761:AL4761,"PN/L",H4764:AL4764)+SUMIF(H4761:AL4761,"TV",H4764:AL4764)+SUMIF(H4761:AL4761,"TVD",H4764:AL4764)</f>
        <v>0</v>
      </c>
      <c r="BO4761" s="261">
        <f>SUMIF(H4761:AL4761,"PD",H4765:AL4765)+SUMIF(H4761:AL4761,"PN",H4765:AL4765)+SUMIF(H4761:AL4761,"P/DS",H4765:AL4765)+SUMIF(H4761:AL4761,"PN/F",H4765:AL4765)+SUMIF(H4761:AL4761,"PN/L",H4765:AL4765)+SUMIF(H4761:AL4761,"TV",H4765:AL4765)+SUMIF(H4761:AL4761,"TVD",H4765:AL4765)</f>
        <v>0</v>
      </c>
      <c r="BP4761" s="261">
        <f>SUMIF(H4761:AL4761,"PD",H4766:AL4766)+SUMIF(H4761:AL4761,"PN",H4766:AL4766)+SUMIF(H4761:AL4761,"P/DS",H4766:AL4766)+SUMIF(H4761:AL4761,"PN/F",H4766:AL4766)+SUMIF(H4761:AL4761,"PN/L",H4766:AL4766)+SUMIF(H4761:AL4761,"TV",H4766:AL4766)+SUMIF(H4761:AL4761,"TVD",H4766:AL4766)+SUMIF(H4761:AL4761,"PDD",H4766:AL4766)+SUMIF(H4761:AL4761,"PH",H4766:AL4766)+SUMIF(H4761:AL4761,"PM",H4766:AL4766)</f>
        <v>0</v>
      </c>
      <c r="BQ4761" s="261">
        <f>SUMIF(H4761:AL4761,"PD",H4767:AL4767)+SUMIF(H4761:AL4761,"PN",H4767:AL4767)+SUMIF(H4761:AL4761,"P/DS",H4767:AL4767)+SUMIF(H4761:AL4761,"PN/F",H4767:AL4767)+SUMIF(H4761:AL4761,"PN/L",H4767:AL4767)+SUMIF(H4761:AL4761,"TV",H4767:AL4767)+SUMIF(H4761:AL4761,"TVD",H4767:AL4767)+SUMIF(H4761:AL4761,"PDD",H4767:AL4767)+SUMIF(H4761:AL4761,"PH",H4767:AL4767)+SUMIF(H4761:AL4761,"PM",H4767:AL4767)</f>
        <v>0</v>
      </c>
      <c r="BR4761" s="269">
        <f>SUM(H4762:AL4762)-BL4761</f>
        <v>16</v>
      </c>
      <c r="BS4761" s="269">
        <f>SUM(H4763:AL4763)-BM4761</f>
        <v>8</v>
      </c>
      <c r="BT4761" s="269">
        <f>SUM(H4764:AL4764)-BN4761</f>
        <v>0</v>
      </c>
      <c r="BU4761" s="269">
        <f>SUM(H4765:AL4765)-BO4761</f>
        <v>12</v>
      </c>
      <c r="BV4761" s="269">
        <f>SUM(H4766:AL4766)-BP4761</f>
        <v>0</v>
      </c>
      <c r="BW4761" s="269">
        <f>SUM(H4767:AL4767)-BQ4761</f>
        <v>0</v>
      </c>
      <c r="BX4761" s="255">
        <f>SUMIF(H4761:AL4761,"PD",H4768:AL4768)+SUMIF(H4761:AL4761,"PN",H4768:AL4768)+SUMIF(H4761:AL4761,"P/DS",H4768:AL4768)+SUMIF(H4761:AL4761,"PN/F",H4768:AL4768)+SUMIF(H4761:AL4761,"PN/L",H4768:AL4768)</f>
        <v>0</v>
      </c>
      <c r="BY4761" s="255">
        <f>SUM(H4768:AL4768)-BX4761</f>
        <v>2</v>
      </c>
      <c r="BZ4761" s="255">
        <f t="shared" ref="BZ4761" si="1440">+SUM(BL4761:BW4768)</f>
        <v>36</v>
      </c>
      <c r="CA4761" s="266">
        <f>(COUNTIFS(H4761:AL4761,"PD",H4762:AL4762,"&gt;=2"))*0.5-IF(CN4761="VP",COUNTIFS($H$16:$AL$16,"SAT",H4761:AL4761,"PD",H4762:AL4762,"&gt;=2"))*0.5</f>
        <v>0</v>
      </c>
      <c r="CB4761" s="266">
        <f>(COUNTIFS(H4761:AL4761,"PN",H4763:AL4763,"&gt;=0.5",H4762:AL4762,"&gt;=1.5"))*0.5+COUNTIFS(H4761:AL4761,"PDD",H4763:AL4763,"&gt;=0.5",H4762:AL4762,"&gt;=1.5")*0.5</f>
        <v>0</v>
      </c>
      <c r="CC4761" s="273">
        <f>(COUNTIFS(H4761:AL4761,"TV",H4763:AL4763,"&gt;=10"))*0.5+(COUNTIFS(H4761:AL4761,"PMD",H4763:AL4763,"&gt;=2"))*0.5</f>
        <v>0</v>
      </c>
      <c r="CD4761" s="266">
        <f>(COUNTIFS(H4761:AL4761,"TVD",H4765:AL4765,"&gt;=6.5",H4763:AL4763,"&gt;=3.5"))*0.5</f>
        <v>0</v>
      </c>
      <c r="CE4761" s="266">
        <f>(COUNTIFS(H4761:AL4761,"PD",H4766:AL4766,"&gt;=10"))*0.5</f>
        <v>0</v>
      </c>
      <c r="CF4761" s="266">
        <f>(COUNTIFS(H4761:AL4761,"PDD",H4766:AL4766,"&gt;=3.5",H4767:AL4767,"&gt;=6.5")+COUNTIFS(H4761:AL4761,"PH",H4767:AL4767,"&gt;=0.5",H4766:AL4766,"&gt;=1.5")+COUNTIFS(H4761:AL4761,"PM",H4767:AL4767,"&gt;=0.5",H4766:AL4766,"&gt;=1.5"))*0.5</f>
        <v>0</v>
      </c>
      <c r="CG4761" s="266">
        <f>(COUNTIFS(H4761:AL4761,"DS",H4762:AL4762,"&gt;=2")+COUNTIFS(H4761:AL4761,"AL/DS",H4762:AL4762,"&gt;=2"))*0.5-IF(CN4761="VP",COUNTIFS($H$16:$AL$16,"SAT",H4761:AL4761,"DS",H4762:AL4762,"&gt;=2"))*0.5</f>
        <v>0</v>
      </c>
      <c r="CH4761" s="266">
        <f>(COUNTIFS(H4761:AL4761,"NS",H4763:AL4763,"&gt;=0.5",H4762:AL4762,"&gt;=1.5")+COUNTIFS(H4761:AL4761,"AL/NS",H4763:AL4763,"&gt;=0.5",H4762:AL4762,"&gt;=1.5")+COUNTIFS(H4761:AL4761,"NHD",H4763:AL4763,"&gt;=4.5",H4766:AL4766,"&gt;=2",H4762:AL4762,"&gt;=1.5"))*0.5</f>
        <v>3.5</v>
      </c>
      <c r="CI4761" s="266">
        <f>(COUNTIF(H4763:AL4763,"&gt;=10")+COUNTIFS(H4761:AL4761,"MD",H4763:AL4763,"&gt;=2")-COUNTIFS(H4761:AL4761,"TV",H4763:AL4763,"&gt;=10"))*0.5</f>
        <v>0</v>
      </c>
      <c r="CJ4761" s="266">
        <f>(COUNTIFS(H4761:AL4761,"D",H4765:AL4765,"&gt;=6.5",H4763:AL4763,"&gt;=3.5"))*0.5</f>
        <v>0</v>
      </c>
      <c r="CK4761" s="266">
        <f>(COUNTIF(H4766:AL4766,"&gt;=10")-COUNTIFS(H4761:AL4761,"PD",H4766:AL4766,"&gt;=10"))*0.5</f>
        <v>0</v>
      </c>
      <c r="CL4761" s="265">
        <f>(COUNTIFS(H4761:AL4761,"NHD",H4766:AL4766,"&gt;=3.5",H4767:AL4767,"&gt;=6.5")+COUNTIFS(H4761:AL4761,"BH",H4766:AL4766,"&gt;=1.5",H4767:AL4767,"&gt;=0.5")+COUNTIFS(H4761:AL4761,"BM",H4766:AL4766,"&gt;=1.5",H4767:AL4767,"&gt;=0.5")+COUNTIFS(H4761:AL4761,"D",H4766:AL4766,"&gt;=1.5",H4767:AL4767,"&gt;=0.5"))*0.5</f>
        <v>0</v>
      </c>
      <c r="CM4761" s="272"/>
      <c r="CN4761" s="264" t="s">
        <v>723</v>
      </c>
      <c r="CO4761" s="177">
        <f t="shared" ref="CO4761" si="1441">+AM4761+AN4761+AO4761+AP4761+AQ4761+AR4761+AS4761+AU4761+BG4761</f>
        <v>26</v>
      </c>
      <c r="CP4761" s="225">
        <f>+SUM(I4762:I4767)-I4768</f>
        <v>7.5</v>
      </c>
      <c r="CQ4761" s="225">
        <f>+SUM(J4762:J4767)-J4768</f>
        <v>2.5</v>
      </c>
      <c r="CR4761" s="225">
        <f>+SUM(K4762:K4767)-K4768</f>
        <v>2.5</v>
      </c>
      <c r="CS4761" s="178"/>
      <c r="CT4761" s="178"/>
      <c r="CU4761" s="178"/>
      <c r="CV4761" s="178"/>
      <c r="CW4761" s="178"/>
      <c r="CX4761" s="178"/>
      <c r="CY4761" s="178"/>
      <c r="CZ4761" s="178"/>
      <c r="DA4761" s="178"/>
      <c r="DB4761" s="120"/>
      <c r="DC4761" s="120"/>
      <c r="DD4761" s="120"/>
      <c r="DE4761" s="120"/>
      <c r="DF4761" s="120"/>
      <c r="DG4761" s="120"/>
      <c r="DH4761" s="120"/>
      <c r="DI4761" s="120"/>
      <c r="DJ4761" s="120"/>
      <c r="DK4761" s="120"/>
      <c r="DL4761" s="120"/>
      <c r="DM4761" s="120"/>
      <c r="DN4761" s="120"/>
    </row>
    <row r="4762" spans="1:118" s="119" customFormat="1" ht="14.25" customHeight="1">
      <c r="A4762" s="228"/>
      <c r="B4762" s="231"/>
      <c r="C4762" s="406"/>
      <c r="D4762" s="237"/>
      <c r="E4762" s="237"/>
      <c r="F4762" s="242" t="s">
        <v>82</v>
      </c>
      <c r="G4762" s="121">
        <v>1.5</v>
      </c>
      <c r="H4762" s="83"/>
      <c r="I4762" s="83"/>
      <c r="J4762" s="83">
        <v>2</v>
      </c>
      <c r="K4762" s="83">
        <v>2</v>
      </c>
      <c r="L4762" s="83"/>
      <c r="M4762" s="83">
        <v>2</v>
      </c>
      <c r="N4762" s="83">
        <v>2</v>
      </c>
      <c r="O4762" s="83"/>
      <c r="P4762" s="83">
        <v>2</v>
      </c>
      <c r="Q4762" s="83">
        <v>2</v>
      </c>
      <c r="R4762" s="83">
        <v>2</v>
      </c>
      <c r="S4762" s="83"/>
      <c r="T4762" s="83">
        <v>1</v>
      </c>
      <c r="U4762" s="83">
        <v>1</v>
      </c>
      <c r="V4762" s="83"/>
      <c r="W4762" s="83"/>
      <c r="X4762" s="83"/>
      <c r="Y4762" s="83"/>
      <c r="Z4762" s="83"/>
      <c r="AA4762" s="83"/>
      <c r="AB4762" s="83"/>
      <c r="AC4762" s="79"/>
      <c r="AD4762" s="79"/>
      <c r="AE4762" s="79"/>
      <c r="AF4762" s="79"/>
      <c r="AG4762" s="79"/>
      <c r="AH4762" s="79"/>
      <c r="AI4762" s="79"/>
      <c r="AJ4762" s="79"/>
      <c r="AK4762" s="79"/>
      <c r="AL4762" s="79"/>
      <c r="AM4762" s="240"/>
      <c r="AN4762" s="240"/>
      <c r="AO4762" s="240"/>
      <c r="AP4762" s="240"/>
      <c r="AQ4762" s="240"/>
      <c r="AR4762" s="240"/>
      <c r="AS4762" s="240"/>
      <c r="AT4762" s="256"/>
      <c r="AU4762" s="256"/>
      <c r="AV4762" s="259"/>
      <c r="AW4762" s="259"/>
      <c r="AX4762" s="256"/>
      <c r="AY4762" s="256"/>
      <c r="AZ4762" s="256"/>
      <c r="BA4762" s="256"/>
      <c r="BB4762" s="256"/>
      <c r="BC4762" s="256"/>
      <c r="BD4762" s="256"/>
      <c r="BE4762" s="256"/>
      <c r="BF4762" s="256"/>
      <c r="BG4762" s="256"/>
      <c r="BH4762" s="256"/>
      <c r="BI4762" s="256"/>
      <c r="BJ4762" s="256"/>
      <c r="BK4762" s="256"/>
      <c r="BL4762" s="262"/>
      <c r="BM4762" s="262"/>
      <c r="BN4762" s="262"/>
      <c r="BO4762" s="262"/>
      <c r="BP4762" s="262"/>
      <c r="BQ4762" s="262"/>
      <c r="BR4762" s="270"/>
      <c r="BS4762" s="270"/>
      <c r="BT4762" s="270"/>
      <c r="BU4762" s="270"/>
      <c r="BV4762" s="270"/>
      <c r="BW4762" s="270"/>
      <c r="BX4762" s="256"/>
      <c r="BY4762" s="256"/>
      <c r="BZ4762" s="256"/>
      <c r="CA4762" s="267"/>
      <c r="CB4762" s="267"/>
      <c r="CC4762" s="274"/>
      <c r="CD4762" s="267"/>
      <c r="CE4762" s="267"/>
      <c r="CF4762" s="267"/>
      <c r="CG4762" s="267"/>
      <c r="CH4762" s="267"/>
      <c r="CI4762" s="267"/>
      <c r="CJ4762" s="267"/>
      <c r="CK4762" s="267"/>
      <c r="CL4762" s="265"/>
      <c r="CM4762" s="272"/>
      <c r="CN4762" s="264"/>
      <c r="CO4762" s="177"/>
      <c r="CP4762" s="226"/>
      <c r="CQ4762" s="226"/>
      <c r="CR4762" s="226"/>
      <c r="CS4762" s="178"/>
      <c r="CT4762" s="178"/>
      <c r="CU4762" s="178"/>
      <c r="CV4762" s="178"/>
      <c r="CW4762" s="178"/>
      <c r="CX4762" s="178"/>
      <c r="CY4762" s="178"/>
      <c r="CZ4762" s="178"/>
      <c r="DA4762" s="178"/>
      <c r="DB4762" s="120"/>
      <c r="DC4762" s="120"/>
      <c r="DD4762" s="120"/>
      <c r="DE4762" s="120"/>
      <c r="DF4762" s="120"/>
      <c r="DG4762" s="120"/>
      <c r="DH4762" s="120"/>
      <c r="DI4762" s="120"/>
      <c r="DJ4762" s="120"/>
      <c r="DK4762" s="120"/>
      <c r="DL4762" s="120"/>
      <c r="DM4762" s="120"/>
      <c r="DN4762" s="120"/>
    </row>
    <row r="4763" spans="1:118" s="119" customFormat="1">
      <c r="A4763" s="228"/>
      <c r="B4763" s="231"/>
      <c r="C4763" s="406"/>
      <c r="D4763" s="237"/>
      <c r="E4763" s="237"/>
      <c r="F4763" s="243"/>
      <c r="G4763" s="122">
        <v>2</v>
      </c>
      <c r="H4763" s="84"/>
      <c r="I4763" s="84">
        <v>1.5</v>
      </c>
      <c r="J4763" s="84">
        <v>0.5</v>
      </c>
      <c r="K4763" s="84">
        <v>0.5</v>
      </c>
      <c r="L4763" s="84"/>
      <c r="M4763" s="84">
        <v>0.5</v>
      </c>
      <c r="N4763" s="84">
        <v>0.5</v>
      </c>
      <c r="O4763" s="84">
        <v>2</v>
      </c>
      <c r="P4763" s="84">
        <v>0.5</v>
      </c>
      <c r="Q4763" s="84">
        <v>0.5</v>
      </c>
      <c r="R4763" s="84">
        <v>0.5</v>
      </c>
      <c r="S4763" s="84"/>
      <c r="T4763" s="84">
        <v>0.5</v>
      </c>
      <c r="U4763" s="84">
        <v>0.5</v>
      </c>
      <c r="V4763" s="84"/>
      <c r="W4763" s="84"/>
      <c r="X4763" s="84"/>
      <c r="Y4763" s="84"/>
      <c r="Z4763" s="84"/>
      <c r="AA4763" s="84"/>
      <c r="AB4763" s="84"/>
      <c r="AC4763" s="80"/>
      <c r="AD4763" s="80"/>
      <c r="AE4763" s="80"/>
      <c r="AF4763" s="80"/>
      <c r="AG4763" s="80"/>
      <c r="AH4763" s="80"/>
      <c r="AI4763" s="80"/>
      <c r="AJ4763" s="80"/>
      <c r="AK4763" s="80"/>
      <c r="AL4763" s="80"/>
      <c r="AM4763" s="240"/>
      <c r="AN4763" s="240"/>
      <c r="AO4763" s="240"/>
      <c r="AP4763" s="240"/>
      <c r="AQ4763" s="240"/>
      <c r="AR4763" s="240"/>
      <c r="AS4763" s="240"/>
      <c r="AT4763" s="256"/>
      <c r="AU4763" s="256"/>
      <c r="AV4763" s="259"/>
      <c r="AW4763" s="259"/>
      <c r="AX4763" s="256"/>
      <c r="AY4763" s="256"/>
      <c r="AZ4763" s="256"/>
      <c r="BA4763" s="256"/>
      <c r="BB4763" s="256"/>
      <c r="BC4763" s="256"/>
      <c r="BD4763" s="256"/>
      <c r="BE4763" s="256"/>
      <c r="BF4763" s="256"/>
      <c r="BG4763" s="256"/>
      <c r="BH4763" s="256"/>
      <c r="BI4763" s="256"/>
      <c r="BJ4763" s="256"/>
      <c r="BK4763" s="256"/>
      <c r="BL4763" s="262"/>
      <c r="BM4763" s="262"/>
      <c r="BN4763" s="262"/>
      <c r="BO4763" s="262"/>
      <c r="BP4763" s="262"/>
      <c r="BQ4763" s="262"/>
      <c r="BR4763" s="270"/>
      <c r="BS4763" s="270"/>
      <c r="BT4763" s="270"/>
      <c r="BU4763" s="270"/>
      <c r="BV4763" s="270"/>
      <c r="BW4763" s="270"/>
      <c r="BX4763" s="256"/>
      <c r="BY4763" s="256"/>
      <c r="BZ4763" s="256"/>
      <c r="CA4763" s="267"/>
      <c r="CB4763" s="267"/>
      <c r="CC4763" s="274"/>
      <c r="CD4763" s="267"/>
      <c r="CE4763" s="267"/>
      <c r="CF4763" s="267"/>
      <c r="CG4763" s="267"/>
      <c r="CH4763" s="267"/>
      <c r="CI4763" s="267"/>
      <c r="CJ4763" s="267"/>
      <c r="CK4763" s="267"/>
      <c r="CL4763" s="265"/>
      <c r="CM4763" s="272"/>
      <c r="CN4763" s="264"/>
      <c r="CO4763" s="177"/>
      <c r="CP4763" s="226"/>
      <c r="CQ4763" s="226"/>
      <c r="CR4763" s="226"/>
      <c r="CS4763" s="178"/>
      <c r="CT4763" s="178"/>
      <c r="CU4763" s="178"/>
      <c r="CV4763" s="178"/>
      <c r="CW4763" s="178"/>
      <c r="CX4763" s="178"/>
      <c r="CY4763" s="178"/>
      <c r="CZ4763" s="178"/>
      <c r="DA4763" s="178"/>
      <c r="DB4763" s="120"/>
      <c r="DC4763" s="120"/>
      <c r="DD4763" s="120"/>
      <c r="DE4763" s="120"/>
      <c r="DF4763" s="120"/>
      <c r="DG4763" s="120"/>
      <c r="DH4763" s="120"/>
      <c r="DI4763" s="120"/>
      <c r="DJ4763" s="120"/>
      <c r="DK4763" s="120"/>
      <c r="DL4763" s="120"/>
      <c r="DM4763" s="120"/>
      <c r="DN4763" s="120"/>
    </row>
    <row r="4764" spans="1:118" s="119" customFormat="1">
      <c r="A4764" s="228"/>
      <c r="B4764" s="231"/>
      <c r="C4764" s="406"/>
      <c r="D4764" s="237"/>
      <c r="E4764" s="237"/>
      <c r="F4764" s="243"/>
      <c r="G4764" s="122">
        <v>2.1</v>
      </c>
      <c r="H4764" s="84"/>
      <c r="I4764" s="84"/>
      <c r="J4764" s="84"/>
      <c r="K4764" s="84"/>
      <c r="L4764" s="84"/>
      <c r="M4764" s="84"/>
      <c r="N4764" s="84"/>
      <c r="O4764" s="84"/>
      <c r="P4764" s="84"/>
      <c r="Q4764" s="84"/>
      <c r="R4764" s="84"/>
      <c r="S4764" s="84"/>
      <c r="T4764" s="84"/>
      <c r="U4764" s="84"/>
      <c r="V4764" s="84"/>
      <c r="W4764" s="84"/>
      <c r="X4764" s="84"/>
      <c r="Y4764" s="84"/>
      <c r="Z4764" s="84"/>
      <c r="AA4764" s="84"/>
      <c r="AB4764" s="84"/>
      <c r="AC4764" s="80"/>
      <c r="AD4764" s="80"/>
      <c r="AE4764" s="80"/>
      <c r="AF4764" s="80"/>
      <c r="AG4764" s="80"/>
      <c r="AH4764" s="80"/>
      <c r="AI4764" s="80"/>
      <c r="AJ4764" s="80"/>
      <c r="AK4764" s="80"/>
      <c r="AL4764" s="80"/>
      <c r="AM4764" s="240"/>
      <c r="AN4764" s="240"/>
      <c r="AO4764" s="240"/>
      <c r="AP4764" s="240"/>
      <c r="AQ4764" s="240"/>
      <c r="AR4764" s="240"/>
      <c r="AS4764" s="240"/>
      <c r="AT4764" s="256"/>
      <c r="AU4764" s="256"/>
      <c r="AV4764" s="259"/>
      <c r="AW4764" s="259"/>
      <c r="AX4764" s="256"/>
      <c r="AY4764" s="256"/>
      <c r="AZ4764" s="256"/>
      <c r="BA4764" s="256"/>
      <c r="BB4764" s="256"/>
      <c r="BC4764" s="256"/>
      <c r="BD4764" s="256"/>
      <c r="BE4764" s="256"/>
      <c r="BF4764" s="256"/>
      <c r="BG4764" s="256"/>
      <c r="BH4764" s="256"/>
      <c r="BI4764" s="256"/>
      <c r="BJ4764" s="256"/>
      <c r="BK4764" s="256"/>
      <c r="BL4764" s="262"/>
      <c r="BM4764" s="262"/>
      <c r="BN4764" s="262"/>
      <c r="BO4764" s="262"/>
      <c r="BP4764" s="262"/>
      <c r="BQ4764" s="262"/>
      <c r="BR4764" s="270"/>
      <c r="BS4764" s="270"/>
      <c r="BT4764" s="270"/>
      <c r="BU4764" s="270"/>
      <c r="BV4764" s="270"/>
      <c r="BW4764" s="270"/>
      <c r="BX4764" s="256"/>
      <c r="BY4764" s="256"/>
      <c r="BZ4764" s="256"/>
      <c r="CA4764" s="267"/>
      <c r="CB4764" s="267"/>
      <c r="CC4764" s="274"/>
      <c r="CD4764" s="267"/>
      <c r="CE4764" s="267"/>
      <c r="CF4764" s="267"/>
      <c r="CG4764" s="267"/>
      <c r="CH4764" s="267"/>
      <c r="CI4764" s="267"/>
      <c r="CJ4764" s="267"/>
      <c r="CK4764" s="267"/>
      <c r="CL4764" s="265"/>
      <c r="CM4764" s="272"/>
      <c r="CN4764" s="264"/>
      <c r="CO4764" s="177"/>
      <c r="CP4764" s="226"/>
      <c r="CQ4764" s="226"/>
      <c r="CR4764" s="226"/>
      <c r="CS4764" s="178"/>
      <c r="CT4764" s="178"/>
      <c r="CU4764" s="178"/>
      <c r="CV4764" s="178"/>
      <c r="CW4764" s="178"/>
      <c r="CX4764" s="178"/>
      <c r="CY4764" s="178"/>
      <c r="CZ4764" s="178"/>
      <c r="DA4764" s="178"/>
      <c r="DB4764" s="120"/>
      <c r="DC4764" s="120"/>
      <c r="DD4764" s="120"/>
      <c r="DE4764" s="120"/>
      <c r="DF4764" s="120"/>
      <c r="DG4764" s="120"/>
      <c r="DH4764" s="120"/>
      <c r="DI4764" s="120"/>
      <c r="DJ4764" s="120"/>
      <c r="DK4764" s="120"/>
      <c r="DL4764" s="120"/>
      <c r="DM4764" s="120"/>
      <c r="DN4764" s="120"/>
    </row>
    <row r="4765" spans="1:118" s="119" customFormat="1">
      <c r="A4765" s="228"/>
      <c r="B4765" s="231"/>
      <c r="C4765" s="406"/>
      <c r="D4765" s="237"/>
      <c r="E4765" s="237"/>
      <c r="F4765" s="243"/>
      <c r="G4765" s="122">
        <v>2.7</v>
      </c>
      <c r="H4765" s="84"/>
      <c r="I4765" s="84">
        <v>6</v>
      </c>
      <c r="J4765" s="84"/>
      <c r="K4765" s="84"/>
      <c r="L4765" s="84"/>
      <c r="M4765" s="84"/>
      <c r="N4765" s="84"/>
      <c r="O4765" s="84">
        <v>6</v>
      </c>
      <c r="P4765" s="84"/>
      <c r="Q4765" s="84"/>
      <c r="R4765" s="84"/>
      <c r="S4765" s="84"/>
      <c r="T4765" s="84"/>
      <c r="U4765" s="84"/>
      <c r="V4765" s="84"/>
      <c r="W4765" s="84"/>
      <c r="X4765" s="84"/>
      <c r="Y4765" s="84"/>
      <c r="Z4765" s="84"/>
      <c r="AA4765" s="84"/>
      <c r="AB4765" s="84"/>
      <c r="AC4765" s="80"/>
      <c r="AD4765" s="80"/>
      <c r="AE4765" s="80"/>
      <c r="AF4765" s="80"/>
      <c r="AG4765" s="80"/>
      <c r="AH4765" s="80"/>
      <c r="AI4765" s="80"/>
      <c r="AJ4765" s="80"/>
      <c r="AK4765" s="80"/>
      <c r="AL4765" s="80"/>
      <c r="AM4765" s="240"/>
      <c r="AN4765" s="240"/>
      <c r="AO4765" s="240"/>
      <c r="AP4765" s="240"/>
      <c r="AQ4765" s="240"/>
      <c r="AR4765" s="240"/>
      <c r="AS4765" s="240"/>
      <c r="AT4765" s="256"/>
      <c r="AU4765" s="256"/>
      <c r="AV4765" s="259"/>
      <c r="AW4765" s="259"/>
      <c r="AX4765" s="256"/>
      <c r="AY4765" s="256"/>
      <c r="AZ4765" s="256"/>
      <c r="BA4765" s="256"/>
      <c r="BB4765" s="256"/>
      <c r="BC4765" s="256"/>
      <c r="BD4765" s="256"/>
      <c r="BE4765" s="256"/>
      <c r="BF4765" s="256"/>
      <c r="BG4765" s="256"/>
      <c r="BH4765" s="256"/>
      <c r="BI4765" s="256"/>
      <c r="BJ4765" s="256"/>
      <c r="BK4765" s="256"/>
      <c r="BL4765" s="262"/>
      <c r="BM4765" s="262"/>
      <c r="BN4765" s="262"/>
      <c r="BO4765" s="262"/>
      <c r="BP4765" s="262"/>
      <c r="BQ4765" s="262"/>
      <c r="BR4765" s="270"/>
      <c r="BS4765" s="270"/>
      <c r="BT4765" s="270"/>
      <c r="BU4765" s="270"/>
      <c r="BV4765" s="270"/>
      <c r="BW4765" s="270"/>
      <c r="BX4765" s="256"/>
      <c r="BY4765" s="256"/>
      <c r="BZ4765" s="256"/>
      <c r="CA4765" s="267"/>
      <c r="CB4765" s="267"/>
      <c r="CC4765" s="274"/>
      <c r="CD4765" s="267"/>
      <c r="CE4765" s="267"/>
      <c r="CF4765" s="267"/>
      <c r="CG4765" s="267"/>
      <c r="CH4765" s="267"/>
      <c r="CI4765" s="267"/>
      <c r="CJ4765" s="267"/>
      <c r="CK4765" s="267"/>
      <c r="CL4765" s="265"/>
      <c r="CM4765" s="272"/>
      <c r="CN4765" s="264"/>
      <c r="CO4765" s="177"/>
      <c r="CP4765" s="226"/>
      <c r="CQ4765" s="226"/>
      <c r="CR4765" s="226"/>
      <c r="CS4765" s="178"/>
      <c r="CT4765" s="178"/>
      <c r="CU4765" s="178"/>
      <c r="CV4765" s="178"/>
      <c r="CW4765" s="178"/>
      <c r="CX4765" s="178"/>
      <c r="CY4765" s="178"/>
      <c r="CZ4765" s="178"/>
      <c r="DA4765" s="178"/>
      <c r="DB4765" s="120"/>
      <c r="DC4765" s="120"/>
      <c r="DD4765" s="120"/>
      <c r="DE4765" s="120"/>
      <c r="DF4765" s="120"/>
      <c r="DG4765" s="120"/>
      <c r="DH4765" s="120"/>
      <c r="DI4765" s="120"/>
      <c r="DJ4765" s="120"/>
      <c r="DK4765" s="120"/>
      <c r="DL4765" s="120"/>
      <c r="DM4765" s="120"/>
      <c r="DN4765" s="120"/>
    </row>
    <row r="4766" spans="1:118" s="119" customFormat="1">
      <c r="A4766" s="228"/>
      <c r="B4766" s="231"/>
      <c r="C4766" s="406"/>
      <c r="D4766" s="237"/>
      <c r="E4766" s="237"/>
      <c r="F4766" s="243"/>
      <c r="G4766" s="122">
        <v>3</v>
      </c>
      <c r="H4766" s="84"/>
      <c r="I4766" s="84"/>
      <c r="J4766" s="84"/>
      <c r="K4766" s="84"/>
      <c r="L4766" s="84"/>
      <c r="M4766" s="84"/>
      <c r="N4766" s="84"/>
      <c r="O4766" s="84"/>
      <c r="P4766" s="84"/>
      <c r="Q4766" s="84"/>
      <c r="R4766" s="84"/>
      <c r="S4766" s="84"/>
      <c r="T4766" s="84"/>
      <c r="U4766" s="84"/>
      <c r="V4766" s="84"/>
      <c r="W4766" s="84"/>
      <c r="X4766" s="84"/>
      <c r="Y4766" s="84"/>
      <c r="Z4766" s="84"/>
      <c r="AA4766" s="84"/>
      <c r="AB4766" s="84"/>
      <c r="AC4766" s="80"/>
      <c r="AD4766" s="80"/>
      <c r="AE4766" s="80"/>
      <c r="AF4766" s="80"/>
      <c r="AG4766" s="80"/>
      <c r="AH4766" s="80"/>
      <c r="AI4766" s="80"/>
      <c r="AJ4766" s="80"/>
      <c r="AK4766" s="80"/>
      <c r="AL4766" s="80"/>
      <c r="AM4766" s="240"/>
      <c r="AN4766" s="240"/>
      <c r="AO4766" s="240"/>
      <c r="AP4766" s="240"/>
      <c r="AQ4766" s="240"/>
      <c r="AR4766" s="240"/>
      <c r="AS4766" s="240"/>
      <c r="AT4766" s="256"/>
      <c r="AU4766" s="256"/>
      <c r="AV4766" s="259"/>
      <c r="AW4766" s="259"/>
      <c r="AX4766" s="256"/>
      <c r="AY4766" s="256"/>
      <c r="AZ4766" s="256"/>
      <c r="BA4766" s="256"/>
      <c r="BB4766" s="256"/>
      <c r="BC4766" s="256"/>
      <c r="BD4766" s="256"/>
      <c r="BE4766" s="256"/>
      <c r="BF4766" s="256"/>
      <c r="BG4766" s="256"/>
      <c r="BH4766" s="256"/>
      <c r="BI4766" s="256"/>
      <c r="BJ4766" s="256"/>
      <c r="BK4766" s="256"/>
      <c r="BL4766" s="262"/>
      <c r="BM4766" s="262"/>
      <c r="BN4766" s="262"/>
      <c r="BO4766" s="262"/>
      <c r="BP4766" s="262"/>
      <c r="BQ4766" s="262"/>
      <c r="BR4766" s="270"/>
      <c r="BS4766" s="270"/>
      <c r="BT4766" s="270"/>
      <c r="BU4766" s="270"/>
      <c r="BV4766" s="270"/>
      <c r="BW4766" s="270"/>
      <c r="BX4766" s="256"/>
      <c r="BY4766" s="256"/>
      <c r="BZ4766" s="256"/>
      <c r="CA4766" s="267"/>
      <c r="CB4766" s="267"/>
      <c r="CC4766" s="274"/>
      <c r="CD4766" s="267"/>
      <c r="CE4766" s="267"/>
      <c r="CF4766" s="267"/>
      <c r="CG4766" s="267"/>
      <c r="CH4766" s="267"/>
      <c r="CI4766" s="267"/>
      <c r="CJ4766" s="267"/>
      <c r="CK4766" s="267"/>
      <c r="CL4766" s="265"/>
      <c r="CM4766" s="272"/>
      <c r="CN4766" s="264"/>
      <c r="CO4766" s="177"/>
      <c r="CP4766" s="226"/>
      <c r="CQ4766" s="226"/>
      <c r="CR4766" s="226"/>
      <c r="CS4766" s="178"/>
      <c r="CT4766" s="178"/>
      <c r="CU4766" s="178"/>
      <c r="CV4766" s="178"/>
      <c r="CW4766" s="178"/>
      <c r="CX4766" s="178"/>
      <c r="CY4766" s="178"/>
      <c r="CZ4766" s="178"/>
      <c r="DA4766" s="178"/>
      <c r="DB4766" s="120"/>
      <c r="DC4766" s="120"/>
      <c r="DD4766" s="120"/>
      <c r="DE4766" s="120"/>
      <c r="DF4766" s="120"/>
      <c r="DG4766" s="120"/>
      <c r="DH4766" s="120"/>
      <c r="DI4766" s="120"/>
      <c r="DJ4766" s="120"/>
      <c r="DK4766" s="120"/>
      <c r="DL4766" s="120"/>
      <c r="DM4766" s="120"/>
      <c r="DN4766" s="120"/>
    </row>
    <row r="4767" spans="1:118" s="119" customFormat="1">
      <c r="A4767" s="228"/>
      <c r="B4767" s="231"/>
      <c r="C4767" s="406"/>
      <c r="D4767" s="237"/>
      <c r="E4767" s="237"/>
      <c r="F4767" s="244"/>
      <c r="G4767" s="123">
        <v>3.9</v>
      </c>
      <c r="H4767" s="85"/>
      <c r="I4767" s="85"/>
      <c r="J4767" s="85"/>
      <c r="K4767" s="85"/>
      <c r="L4767" s="85"/>
      <c r="M4767" s="85"/>
      <c r="N4767" s="85"/>
      <c r="O4767" s="85"/>
      <c r="P4767" s="85"/>
      <c r="Q4767" s="85"/>
      <c r="R4767" s="85"/>
      <c r="S4767" s="85"/>
      <c r="T4767" s="85"/>
      <c r="U4767" s="85"/>
      <c r="V4767" s="85"/>
      <c r="W4767" s="85"/>
      <c r="X4767" s="85"/>
      <c r="Y4767" s="85"/>
      <c r="Z4767" s="85"/>
      <c r="AA4767" s="85"/>
      <c r="AB4767" s="85"/>
      <c r="AC4767" s="81"/>
      <c r="AD4767" s="81"/>
      <c r="AE4767" s="81"/>
      <c r="AF4767" s="81"/>
      <c r="AG4767" s="81"/>
      <c r="AH4767" s="81"/>
      <c r="AI4767" s="81"/>
      <c r="AJ4767" s="81"/>
      <c r="AK4767" s="81"/>
      <c r="AL4767" s="81"/>
      <c r="AM4767" s="240"/>
      <c r="AN4767" s="240"/>
      <c r="AO4767" s="240"/>
      <c r="AP4767" s="240"/>
      <c r="AQ4767" s="240"/>
      <c r="AR4767" s="240"/>
      <c r="AS4767" s="240"/>
      <c r="AT4767" s="256"/>
      <c r="AU4767" s="256"/>
      <c r="AV4767" s="259"/>
      <c r="AW4767" s="259"/>
      <c r="AX4767" s="256"/>
      <c r="AY4767" s="256"/>
      <c r="AZ4767" s="256"/>
      <c r="BA4767" s="256"/>
      <c r="BB4767" s="256"/>
      <c r="BC4767" s="256"/>
      <c r="BD4767" s="256"/>
      <c r="BE4767" s="256"/>
      <c r="BF4767" s="256"/>
      <c r="BG4767" s="256"/>
      <c r="BH4767" s="256"/>
      <c r="BI4767" s="256"/>
      <c r="BJ4767" s="256"/>
      <c r="BK4767" s="256"/>
      <c r="BL4767" s="262"/>
      <c r="BM4767" s="262"/>
      <c r="BN4767" s="262"/>
      <c r="BO4767" s="262"/>
      <c r="BP4767" s="262"/>
      <c r="BQ4767" s="262"/>
      <c r="BR4767" s="270"/>
      <c r="BS4767" s="270"/>
      <c r="BT4767" s="270"/>
      <c r="BU4767" s="270"/>
      <c r="BV4767" s="270"/>
      <c r="BW4767" s="270"/>
      <c r="BX4767" s="256"/>
      <c r="BY4767" s="256"/>
      <c r="BZ4767" s="256"/>
      <c r="CA4767" s="267"/>
      <c r="CB4767" s="267"/>
      <c r="CC4767" s="274"/>
      <c r="CD4767" s="267"/>
      <c r="CE4767" s="267"/>
      <c r="CF4767" s="267"/>
      <c r="CG4767" s="267"/>
      <c r="CH4767" s="267"/>
      <c r="CI4767" s="267"/>
      <c r="CJ4767" s="267"/>
      <c r="CK4767" s="267"/>
      <c r="CL4767" s="265"/>
      <c r="CM4767" s="272"/>
      <c r="CN4767" s="264"/>
      <c r="CO4767" s="177"/>
      <c r="CP4767" s="226"/>
      <c r="CQ4767" s="226"/>
      <c r="CR4767" s="226"/>
      <c r="CS4767" s="178"/>
      <c r="CT4767" s="178"/>
      <c r="CU4767" s="178"/>
      <c r="CV4767" s="178"/>
      <c r="CW4767" s="178"/>
      <c r="CX4767" s="178"/>
      <c r="CY4767" s="178"/>
      <c r="CZ4767" s="178"/>
      <c r="DA4767" s="178"/>
      <c r="DB4767" s="120"/>
      <c r="DC4767" s="120"/>
      <c r="DD4767" s="120"/>
      <c r="DE4767" s="120"/>
      <c r="DF4767" s="120"/>
      <c r="DG4767" s="120"/>
      <c r="DH4767" s="120"/>
      <c r="DI4767" s="120"/>
      <c r="DJ4767" s="120"/>
      <c r="DK4767" s="120"/>
      <c r="DL4767" s="120"/>
      <c r="DM4767" s="120"/>
      <c r="DN4767" s="120"/>
    </row>
    <row r="4768" spans="1:118" s="119" customFormat="1">
      <c r="A4768" s="229"/>
      <c r="B4768" s="232"/>
      <c r="C4768" s="407"/>
      <c r="D4768" s="238"/>
      <c r="E4768" s="238"/>
      <c r="F4768" s="245" t="s">
        <v>83</v>
      </c>
      <c r="G4768" s="246"/>
      <c r="H4768" s="82"/>
      <c r="I4768" s="82"/>
      <c r="J4768" s="82"/>
      <c r="K4768" s="82"/>
      <c r="L4768" s="82"/>
      <c r="M4768" s="82"/>
      <c r="N4768" s="82"/>
      <c r="O4768" s="82"/>
      <c r="P4768" s="82"/>
      <c r="Q4768" s="82"/>
      <c r="R4768" s="82"/>
      <c r="S4768" s="82"/>
      <c r="T4768" s="82">
        <v>2</v>
      </c>
      <c r="U4768" s="82"/>
      <c r="V4768" s="82"/>
      <c r="W4768" s="82"/>
      <c r="X4768" s="82"/>
      <c r="Y4768" s="82"/>
      <c r="Z4768" s="82"/>
      <c r="AA4768" s="82"/>
      <c r="AB4768" s="82"/>
      <c r="AC4768" s="35"/>
      <c r="AD4768" s="35"/>
      <c r="AE4768" s="35"/>
      <c r="AF4768" s="35"/>
      <c r="AG4768" s="35"/>
      <c r="AH4768" s="35"/>
      <c r="AI4768" s="35"/>
      <c r="AJ4768" s="35"/>
      <c r="AK4768" s="35"/>
      <c r="AL4768" s="35"/>
      <c r="AM4768" s="241"/>
      <c r="AN4768" s="241"/>
      <c r="AO4768" s="241"/>
      <c r="AP4768" s="241"/>
      <c r="AQ4768" s="241"/>
      <c r="AR4768" s="241"/>
      <c r="AS4768" s="241"/>
      <c r="AT4768" s="257"/>
      <c r="AU4768" s="257"/>
      <c r="AV4768" s="260"/>
      <c r="AW4768" s="260"/>
      <c r="AX4768" s="257"/>
      <c r="AY4768" s="257"/>
      <c r="AZ4768" s="257"/>
      <c r="BA4768" s="257"/>
      <c r="BB4768" s="257"/>
      <c r="BC4768" s="257"/>
      <c r="BD4768" s="257"/>
      <c r="BE4768" s="257"/>
      <c r="BF4768" s="257"/>
      <c r="BG4768" s="257"/>
      <c r="BH4768" s="257"/>
      <c r="BI4768" s="257"/>
      <c r="BJ4768" s="257"/>
      <c r="BK4768" s="257"/>
      <c r="BL4768" s="263"/>
      <c r="BM4768" s="263"/>
      <c r="BN4768" s="263"/>
      <c r="BO4768" s="263"/>
      <c r="BP4768" s="263"/>
      <c r="BQ4768" s="263"/>
      <c r="BR4768" s="271"/>
      <c r="BS4768" s="271"/>
      <c r="BT4768" s="271"/>
      <c r="BU4768" s="271"/>
      <c r="BV4768" s="271"/>
      <c r="BW4768" s="271"/>
      <c r="BX4768" s="257"/>
      <c r="BY4768" s="257"/>
      <c r="BZ4768" s="257"/>
      <c r="CA4768" s="268"/>
      <c r="CB4768" s="268"/>
      <c r="CC4768" s="275"/>
      <c r="CD4768" s="268"/>
      <c r="CE4768" s="268"/>
      <c r="CF4768" s="268"/>
      <c r="CG4768" s="268"/>
      <c r="CH4768" s="268"/>
      <c r="CI4768" s="268"/>
      <c r="CJ4768" s="268"/>
      <c r="CK4768" s="268"/>
      <c r="CL4768" s="265"/>
      <c r="CM4768" s="272"/>
      <c r="CN4768" s="264"/>
      <c r="CO4768" s="177"/>
      <c r="CP4768" s="226"/>
      <c r="CQ4768" s="226"/>
      <c r="CR4768" s="226"/>
      <c r="CS4768" s="178"/>
      <c r="CT4768" s="178"/>
      <c r="CU4768" s="178"/>
      <c r="CV4768" s="178"/>
      <c r="CW4768" s="178"/>
      <c r="CX4768" s="178"/>
      <c r="CY4768" s="178"/>
      <c r="CZ4768" s="178"/>
      <c r="DA4768" s="178"/>
      <c r="DB4768" s="120"/>
      <c r="DC4768" s="120"/>
      <c r="DD4768" s="120"/>
      <c r="DE4768" s="120"/>
      <c r="DF4768" s="120"/>
      <c r="DG4768" s="120"/>
      <c r="DH4768" s="120"/>
      <c r="DI4768" s="120"/>
      <c r="DJ4768" s="120"/>
      <c r="DK4768" s="120"/>
      <c r="DL4768" s="120"/>
      <c r="DM4768" s="120"/>
      <c r="DN4768" s="120"/>
    </row>
    <row r="4769" spans="1:118" s="119" customFormat="1" ht="14.25" customHeight="1">
      <c r="A4769" s="227">
        <f t="shared" si="1433"/>
        <v>591</v>
      </c>
      <c r="B4769" s="230" t="s">
        <v>806</v>
      </c>
      <c r="C4769" s="405" t="s">
        <v>1042</v>
      </c>
      <c r="D4769" s="236">
        <v>44278</v>
      </c>
      <c r="E4769" s="236" t="s">
        <v>506</v>
      </c>
      <c r="F4769" s="253" t="s">
        <v>80</v>
      </c>
      <c r="G4769" s="254"/>
      <c r="H4769" s="82" t="s">
        <v>69</v>
      </c>
      <c r="I4769" s="82"/>
      <c r="J4769" s="82" t="s">
        <v>60</v>
      </c>
      <c r="K4769" s="82" t="s">
        <v>60</v>
      </c>
      <c r="L4769" s="82" t="s">
        <v>60</v>
      </c>
      <c r="M4769" s="82" t="s">
        <v>60</v>
      </c>
      <c r="N4769" s="82" t="s">
        <v>60</v>
      </c>
      <c r="O4769" s="82"/>
      <c r="P4769" s="82" t="s">
        <v>60</v>
      </c>
      <c r="Q4769" s="82" t="s">
        <v>60</v>
      </c>
      <c r="R4769" s="82" t="s">
        <v>60</v>
      </c>
      <c r="S4769" s="82" t="s">
        <v>60</v>
      </c>
      <c r="T4769" s="82" t="s">
        <v>60</v>
      </c>
      <c r="U4769" s="82" t="s">
        <v>60</v>
      </c>
      <c r="V4769" s="82"/>
      <c r="W4769" s="82" t="s">
        <v>67</v>
      </c>
      <c r="X4769" s="82" t="s">
        <v>67</v>
      </c>
      <c r="Y4769" s="82" t="s">
        <v>67</v>
      </c>
      <c r="Z4769" s="82" t="s">
        <v>67</v>
      </c>
      <c r="AA4769" s="82" t="s">
        <v>71</v>
      </c>
      <c r="AB4769" s="82" t="s">
        <v>71</v>
      </c>
      <c r="AC4769" s="82"/>
      <c r="AD4769" s="82" t="s">
        <v>61</v>
      </c>
      <c r="AE4769" s="82" t="s">
        <v>61</v>
      </c>
      <c r="AF4769" s="82" t="s">
        <v>61</v>
      </c>
      <c r="AG4769" s="82" t="s">
        <v>61</v>
      </c>
      <c r="AH4769" s="82" t="s">
        <v>61</v>
      </c>
      <c r="AI4769" s="82" t="s">
        <v>1471</v>
      </c>
      <c r="AJ4769" s="82"/>
      <c r="AK4769" s="82" t="s">
        <v>67</v>
      </c>
      <c r="AL4769" s="82" t="s">
        <v>60</v>
      </c>
      <c r="AM4769" s="239">
        <f>COUNTIF(H4769:AL4769,"PH")+COUNTIF(H4769:AL4769,"PH/L")+COUNTIF(H4769:AL4769,"PM")</f>
        <v>0</v>
      </c>
      <c r="AN4769" s="239">
        <f>COUNTIF(H4769:AL4769,"PD")+COUNTIF(H4769:AL4769,"PDD")+COUNTIF(H4769:AL4769,"P/DS")/2+COUNTIF(H4769:AL4769,"PMD")</f>
        <v>0</v>
      </c>
      <c r="AO4769" s="239">
        <f>COUNTIF(H4769:AL4769,"PN")+COUNTIF(H4769:AL4769,"P/NS")/2+COUNTIF(H4769:AL4769,"PH")+COUNTIF(H4769:AL4769,"PH/F")/2+COUNTIF(H4769:AL4769,"PH/L")/2+COUNTIF(H4769:AL4769,"PM")</f>
        <v>0</v>
      </c>
      <c r="AP4769" s="239">
        <f>COUNTIF(H4769:AL4769,"BH")+COUNTIF(H4769:AL4769,"AL/BL")+COUNTIF(H4769:AL4769,"UL/BL")+COUNTIF(H4769:AL4769,"BM")</f>
        <v>0</v>
      </c>
      <c r="AQ4769" s="239">
        <f>COUNTIF(H4769:AL4769,"DS")+COUNTIF(H4769:AL4769,"AL/DS")/2+COUNTIF(H4769:AL4769,"UL/DS")/2+COUNTIF(H4769:AL4769,"CT")+COUNTIF(H4769:AL4769,"MD")</f>
        <v>12.5</v>
      </c>
      <c r="AR4769" s="239">
        <f>COUNTIF(H4769:AL4769,"NS")+COUNTIF(H4769:AL4769,"AL/NS")/2+COUNTIF(H4769:AL4769,"UL/NS")/2+COUNTIF(H4769:AL4769,"BH")+COUNTIF(H4769:AL4769,"AL/BF")/2+COUNTIF(H4769:AL4769,"AL/BL")/2+COUNTIF(H4769:AL4769,"UL/BL")/2+COUNTIF(H4769:AL4769,"UL/BF")/2+COUNTIF(H4769:AL4769,"BM")</f>
        <v>5</v>
      </c>
      <c r="AS4769" s="239">
        <f>COUNTIF(H4769:AL4769,"AL")+COUNTIF(H4769:AL4769,"AL/DS")/2+COUNTIF(H4769:AL4769,"AL/NS")/2+COUNTIF(H4769:AL4769,"NH")+COUNTIF(H4769:AL4769,"SL")+COUNTIF(H4769:AL4769,"NHD")+COUNTIF(H4769:AL4769,"B")+COUNTIF(H4769:AL4769,"HL")+COUNTIF(H4769:AL4769,"AL/BF")/2+COUNTIF(H4769:AL4769,"AL/BL")/2</f>
        <v>6</v>
      </c>
      <c r="AT4769" s="255">
        <f>COUNTIF(H4769:AL4769,"PD")+COUNTIF(H4769:AL4769,"PN")+COUNTIF(H4769:AL4769,"P/DS")/2+COUNTIF(H4769:AL4769,"P/NS")/2+COUNTIF(H4769:AL4769,"DS")+COUNTIF(H4769:AL4769,"NS")+COUNTIF(H4769:AL4769,"AL")+COUNTIF(H4769:AL4769,"AL/DS")+COUNTIF(H4769:AL4769,"AL/NS")+COUNTIF(H4769:AL4769,"NH")+COUNTIF(H4769:AL4769,"SL")+COUNTIF(H4769:AL4769,"UL/DS")/2+COUNTIF(H4769:AL4769,"UL/NS")/2+COUNTIF(H4769:AL4769,"CT")+COUNTIF(H4769:AL4769,"NHD")+COUNTIF(H4769:AL4769,"PDD")+COUNTIF(H4769:AL4769,"B")+COUNTIF(H4769:AL4769,"HL")+COUNTIF(H4769:AL4769,"PH")+COUNTIF(H4769:AL4769,"BH")+COUNTIF(H4769:AL4769,"AL/BF")+COUNTIF(H4769:AL4769,"AL/BL")+COUNTIF(H4769:AL4769,"UL/BF")/2+COUNTIF(H4769:AL4769,"UL/BL")/2+COUNTIF(H4769:AL4769,"PH/F")/2+COUNTIF(H4769:AL4769,"PH/L")/2+COUNTIF(H4769:AL4769,"MD")+COUNTIF(H4769:AL4769,"PMD")+COUNTIF(H4769:AL4769,"PM")+COUNTIF(H4769:AL4769,"BM")</f>
        <v>23.5</v>
      </c>
      <c r="AU4769" s="255">
        <f>COUNTIF(H4769:AL4769,"P/DS")/2+COUNTIF(H4769:AL4769,"P/NS")/2+COUNTIF(H4769:AL4769,"IL")+COUNTIF(H4769:AL4769,"NL")+COUNTIF(H4769:AL4769,"UL")+COUNTIF(H4769:AL4769,"UL/DS")/2+COUNTIF(H4769:AL4769,"UL/NS")/2+COUNTIF(H4769:AL4769,"KT")+COUNTIF(H4769:AL4769,"UL/BF")/2+COUNTIF(H4769:AL4769,"UL/BL")/2+COUNTIF(H4769:AL4769,"PH/F")/2+COUNTIF(H4769:AL4769,"PH/L")/2+COUNTIF(H4769:AL4769,"NB")</f>
        <v>2.5</v>
      </c>
      <c r="AV4769" s="258">
        <f>COUNTIF(H4769:AL4769,"PN")+COUNTIF(H4769:AL4769,"TVD")+COUNTIF(H4769:AL4769,"PH")+COUNTIF(H4769:AL4769,"PM")+COUNTIF(H4769:AL4769,"PDD")-COUNTIFS(H4769:AL4769,"PN",H4776:AL4776,"&gt;=3")-COUNTIFS(H4769:AL4769,"PM",H4776:AL4776,"&gt;=3")</f>
        <v>0</v>
      </c>
      <c r="AW4769" s="258">
        <f>COUNTIF(H4769:AL4769,"NS")+COUNTIF(H4769:AL4769,"D")+COUNTIF(H4769:AL4769,"BH")+COUNTIF(H4769:AL4769,"NHD")+COUNTIF(H4769:AL4769,"BM")-COUNTIFS(H4769:AL4769,"NS",H4776:AL4776,"&gt;=3")-COUNTIFS(H4769:AL4769,"BH",H4776:AL4776,"&gt;=3")-COUNTIFS(H4769:AL4769,"BM",H4776:AL4776,"&gt;=3")</f>
        <v>5</v>
      </c>
      <c r="AX4769" s="255">
        <f>COUNTIF(H4769:AL4769,"AL")+COUNTIF(H4769:AL4769,"AL/DS")/2+COUNTIF(H4769:AL4769,"AL/NS")/2+COUNTIF(H4769:AL4769,"AL/BF")+COUNTIF(H4769:AL4769,"AL/BL")/2</f>
        <v>5</v>
      </c>
      <c r="AY4769" s="255">
        <f>COUNTIF(H4769:AL4769,"SL")</f>
        <v>0</v>
      </c>
      <c r="AZ4769" s="255">
        <f>COUNTIF(H4769:AL4769,"NH")</f>
        <v>1</v>
      </c>
      <c r="BA4769" s="255">
        <f>COUNTIF(H4769:AL4769,"HL")</f>
        <v>0</v>
      </c>
      <c r="BB4769" s="255">
        <f>COUNTIF(G4769:AL4769,"P/DS")/2+COUNTIF(G4769:AL4769,"P/NS")/2+COUNTIF(G4769:AL4769,"UL")+COUNTIF(G4769:AL4769,"UL/DS")/2+COUNTIF(G4769:AL4769,"UL/NS")/2+COUNTIF(G4769:AL4769,"UL/BL")/2+COUNTIF(G4769:AL4769,"UL/BF")/2+COUNTIF(G4769:AL4769,"PH/F")/2+COUNTIF(G4769:AL4769,"PH/L")/2</f>
        <v>2.5</v>
      </c>
      <c r="BC4769" s="255">
        <f>COUNTIF(H4769:AL4769,"NB")</f>
        <v>0</v>
      </c>
      <c r="BD4769" s="255">
        <f>COUNTIF(H4769:AL4769,"NL")</f>
        <v>0</v>
      </c>
      <c r="BE4769" s="255">
        <f>COUNTIF(H4769:AL4769,"IL")</f>
        <v>0</v>
      </c>
      <c r="BF4769" s="255">
        <f>COUNTIF(H4769:AL4769,"KT")</f>
        <v>0</v>
      </c>
      <c r="BG4769" s="255">
        <f>COUNTIF(H4769:AL4769,"L70")</f>
        <v>0</v>
      </c>
      <c r="BH4769" s="255">
        <f>COUNTIF(H4769:AL4769,"MD")</f>
        <v>0</v>
      </c>
      <c r="BI4769" s="255">
        <f>COUNTIF(H4769:AL4769,"PMD")</f>
        <v>0</v>
      </c>
      <c r="BJ4769" s="255">
        <f>COUNTIF(H4769:AL4769,"PM")</f>
        <v>0</v>
      </c>
      <c r="BK4769" s="255">
        <f>COUNTIF(H4769:AL4769,"BM")</f>
        <v>0</v>
      </c>
      <c r="BL4769" s="261">
        <f>SUMIF(H4769:AL4769,"PD",H4770:AL4770)+SUMIF(H4769:AL4769,"PN",H4770:AL4770)+SUMIF(H4769:AL4769,"P/DS",H4770:AL4770)+SUMIF(H4769:AL4769,"PN/F",H4770:AL4770)+SUMIF(H4769:AL4769,"PN/L",H4770:AL4770)+SUMIF(H4769:AL4769,"TV",H4770:AL4770)+SUMIF(H4769:AL4769,"TVD",H4770:AL4770)+SUMIF(H4769:AL4769,"PDD",H4770:AL4770)</f>
        <v>0</v>
      </c>
      <c r="BM4769" s="261">
        <f>SUMIF(H4769:AL4769,"PD",H4771:AL4771)+SUMIF(H4769:AL4769,"PN",H4771:AL4771)+SUMIF(H4769:AL4769,"P/DS",H4771:AL4771)+SUMIF(H4769:AL4769,"PN/F",H4771:AL4771)+SUMIF(H4769:AL4769,"PN/L",H4771:AL4771)+SUMIF(H4769:AL4769,"TV",H4771:AL4771)+SUMIF(H4769:AL4769,"TVD",H4771:AL4771)+SUMIF(H4769:AL4769,"PDD",H4771:AL4771)+SUMIF(H4769:AL4769,"PMD",H4771:AL4771)</f>
        <v>0</v>
      </c>
      <c r="BN4769" s="261">
        <f>SUMIF(H4769:AL4769,"PD",H4772:AL4772)+SUMIF(H4769:AL4769,"PN",H4772:AL4772)+SUMIF(H4769:AL4769,"P/DS",H4772:AL4772)+SUMIF(H4769:AL4769,"PN/F",H4772:AL4772)+SUMIF(H4769:AL4769,"PN/L",H4772:AL4772)+SUMIF(H4769:AL4769,"TV",H4772:AL4772)+SUMIF(H4769:AL4769,"TVD",H4772:AL4772)</f>
        <v>0</v>
      </c>
      <c r="BO4769" s="261">
        <f>SUMIF(H4769:AL4769,"PD",H4773:AL4773)+SUMIF(H4769:AL4769,"PN",H4773:AL4773)+SUMIF(H4769:AL4769,"P/DS",H4773:AL4773)+SUMIF(H4769:AL4769,"PN/F",H4773:AL4773)+SUMIF(H4769:AL4769,"PN/L",H4773:AL4773)+SUMIF(H4769:AL4769,"TV",H4773:AL4773)+SUMIF(H4769:AL4769,"TVD",H4773:AL4773)</f>
        <v>0</v>
      </c>
      <c r="BP4769" s="261">
        <f>SUMIF(H4769:AL4769,"PD",H4774:AL4774)+SUMIF(H4769:AL4769,"PN",H4774:AL4774)+SUMIF(H4769:AL4769,"P/DS",H4774:AL4774)+SUMIF(H4769:AL4769,"PN/F",H4774:AL4774)+SUMIF(H4769:AL4769,"PN/L",H4774:AL4774)+SUMIF(H4769:AL4769,"TV",H4774:AL4774)+SUMIF(H4769:AL4769,"TVD",H4774:AL4774)+SUMIF(H4769:AL4769,"PDD",H4774:AL4774)+SUMIF(H4769:AL4769,"PH",H4774:AL4774)+SUMIF(H4769:AL4769,"PM",H4774:AL4774)</f>
        <v>0</v>
      </c>
      <c r="BQ4769" s="261">
        <f>SUMIF(H4769:AL4769,"PD",H4775:AL4775)+SUMIF(H4769:AL4769,"PN",H4775:AL4775)+SUMIF(H4769:AL4769,"P/DS",H4775:AL4775)+SUMIF(H4769:AL4769,"PN/F",H4775:AL4775)+SUMIF(H4769:AL4769,"PN/L",H4775:AL4775)+SUMIF(H4769:AL4769,"TV",H4775:AL4775)+SUMIF(H4769:AL4769,"TVD",H4775:AL4775)+SUMIF(H4769:AL4769,"PDD",H4775:AL4775)+SUMIF(H4769:AL4769,"PH",H4775:AL4775)+SUMIF(H4769:AL4769,"PM",H4775:AL4775)</f>
        <v>0</v>
      </c>
      <c r="BR4769" s="269">
        <f>SUM(H4770:AL4770)-BL4769</f>
        <v>25</v>
      </c>
      <c r="BS4769" s="269">
        <f>SUM(H4771:AL4771)-BM4769</f>
        <v>18.5</v>
      </c>
      <c r="BT4769" s="269">
        <f>SUM(H4772:AL4772)-BN4769</f>
        <v>0</v>
      </c>
      <c r="BU4769" s="269">
        <f>SUM(H4773:AL4773)-BO4769</f>
        <v>0</v>
      </c>
      <c r="BV4769" s="269">
        <f>SUM(H4774:AL4774)-BP4769</f>
        <v>0</v>
      </c>
      <c r="BW4769" s="269">
        <f>SUM(H4775:AL4775)-BQ4769</f>
        <v>0</v>
      </c>
      <c r="BX4769" s="255">
        <f>SUMIF(H4769:AL4769,"PD",H4776:AL4776)+SUMIF(H4769:AL4769,"PN",H4776:AL4776)+SUMIF(H4769:AL4769,"P/DS",H4776:AL4776)+SUMIF(H4769:AL4769,"PN/F",H4776:AL4776)+SUMIF(H4769:AL4769,"PN/L",H4776:AL4776)</f>
        <v>0</v>
      </c>
      <c r="BY4769" s="255">
        <f>SUM(H4776:AL4776)-BX4769</f>
        <v>0</v>
      </c>
      <c r="BZ4769" s="255">
        <f t="shared" ref="BZ4769" si="1442">+SUM(BL4769:BW4776)</f>
        <v>43.5</v>
      </c>
      <c r="CA4769" s="266">
        <f>(COUNTIFS(H4769:AL4769,"PD",H4770:AL4770,"&gt;=2"))*0.5-IF(CN4769="VP",COUNTIFS($H$16:$AL$16,"SAT",H4769:AL4769,"PD",H4770:AL4770,"&gt;=2"))*0.5</f>
        <v>0</v>
      </c>
      <c r="CB4769" s="266">
        <f>(COUNTIFS(H4769:AL4769,"PN",H4771:AL4771,"&gt;=0.5",H4770:AL4770,"&gt;=1.5"))*0.5+COUNTIFS(H4769:AL4769,"PDD",H4771:AL4771,"&gt;=0.5",H4770:AL4770,"&gt;=1.5")*0.5</f>
        <v>0</v>
      </c>
      <c r="CC4769" s="273">
        <f>(COUNTIFS(H4769:AL4769,"TV",H4771:AL4771,"&gt;=10"))*0.5+(COUNTIFS(H4769:AL4769,"PMD",H4771:AL4771,"&gt;=2"))*0.5</f>
        <v>0</v>
      </c>
      <c r="CD4769" s="266">
        <f>(COUNTIFS(H4769:AL4769,"TVD",H4773:AL4773,"&gt;=6.5",H4771:AL4771,"&gt;=3.5"))*0.5</f>
        <v>0</v>
      </c>
      <c r="CE4769" s="266">
        <f>(COUNTIFS(H4769:AL4769,"PD",H4774:AL4774,"&gt;=10"))*0.5</f>
        <v>0</v>
      </c>
      <c r="CF4769" s="266">
        <f>(COUNTIFS(H4769:AL4769,"PDD",H4774:AL4774,"&gt;=3.5",H4775:AL4775,"&gt;=6.5")+COUNTIFS(H4769:AL4769,"PH",H4775:AL4775,"&gt;=0.5",H4774:AL4774,"&gt;=1.5")+COUNTIFS(H4769:AL4769,"PM",H4775:AL4775,"&gt;=0.5",H4774:AL4774,"&gt;=1.5"))*0.5</f>
        <v>0</v>
      </c>
      <c r="CG4769" s="266">
        <f>(COUNTIFS(H4769:AL4769,"DS",H4770:AL4770,"&gt;=2")+COUNTIFS(H4769:AL4769,"AL/DS",H4770:AL4770,"&gt;=2"))*0.5-IF(CN4769="VP",COUNTIFS($H$16:$AL$16,"SAT",H4769:AL4769,"DS",H4770:AL4770,"&gt;=2"))*0.5</f>
        <v>5</v>
      </c>
      <c r="CH4769" s="266">
        <f>(COUNTIFS(H4769:AL4769,"NS",H4771:AL4771,"&gt;=0.5",H4770:AL4770,"&gt;=1.5")+COUNTIFS(H4769:AL4769,"AL/NS",H4771:AL4771,"&gt;=0.5",H4770:AL4770,"&gt;=1.5")+COUNTIFS(H4769:AL4769,"NHD",H4771:AL4771,"&gt;=4.5",H4774:AL4774,"&gt;=2",H4770:AL4770,"&gt;=1.5"))*0.5</f>
        <v>0</v>
      </c>
      <c r="CI4769" s="266">
        <f>(COUNTIF(H4771:AL4771,"&gt;=10")+COUNTIFS(H4769:AL4769,"MD",H4771:AL4771,"&gt;=2")-COUNTIFS(H4769:AL4769,"TV",H4771:AL4771,"&gt;=10"))*0.5</f>
        <v>0.5</v>
      </c>
      <c r="CJ4769" s="266">
        <f>(COUNTIFS(H4769:AL4769,"D",H4773:AL4773,"&gt;=6.5",H4771:AL4771,"&gt;=3.5"))*0.5</f>
        <v>0</v>
      </c>
      <c r="CK4769" s="266">
        <f>(COUNTIF(H4774:AL4774,"&gt;=10")-COUNTIFS(H4769:AL4769,"PD",H4774:AL4774,"&gt;=10"))*0.5</f>
        <v>0</v>
      </c>
      <c r="CL4769" s="265">
        <f>(COUNTIFS(H4769:AL4769,"NHD",H4774:AL4774,"&gt;=3.5",H4775:AL4775,"&gt;=6.5")+COUNTIFS(H4769:AL4769,"BH",H4774:AL4774,"&gt;=1.5",H4775:AL4775,"&gt;=0.5")+COUNTIFS(H4769:AL4769,"BM",H4774:AL4774,"&gt;=1.5",H4775:AL4775,"&gt;=0.5")+COUNTIFS(H4769:AL4769,"D",H4774:AL4774,"&gt;=1.5",H4775:AL4775,"&gt;=0.5"))*0.5</f>
        <v>0</v>
      </c>
      <c r="CM4769" s="272"/>
      <c r="CN4769" s="264" t="s">
        <v>723</v>
      </c>
      <c r="CO4769" s="177">
        <f t="shared" ref="CO4769" si="1443">+AM4769+AN4769+AO4769+AP4769+AQ4769+AR4769+AS4769+AU4769+BG4769</f>
        <v>26</v>
      </c>
      <c r="CP4769" s="225">
        <f>+SUM(I4770:I4775)-I4776</f>
        <v>10.5</v>
      </c>
      <c r="CQ4769" s="225">
        <f>+SUM(J4770:J4775)-J4776</f>
        <v>2.5</v>
      </c>
      <c r="CR4769" s="225">
        <f>+SUM(K4770:K4775)-K4776</f>
        <v>2.5</v>
      </c>
      <c r="CS4769" s="178"/>
      <c r="CT4769" s="178"/>
      <c r="CU4769" s="178"/>
      <c r="CV4769" s="178"/>
      <c r="CW4769" s="178"/>
      <c r="CX4769" s="178"/>
      <c r="CY4769" s="178"/>
      <c r="CZ4769" s="178"/>
      <c r="DA4769" s="178"/>
      <c r="DB4769" s="120"/>
      <c r="DC4769" s="120"/>
      <c r="DD4769" s="120"/>
      <c r="DE4769" s="120"/>
      <c r="DF4769" s="120"/>
      <c r="DG4769" s="120"/>
      <c r="DH4769" s="120"/>
      <c r="DI4769" s="120"/>
      <c r="DJ4769" s="120"/>
      <c r="DK4769" s="120"/>
      <c r="DL4769" s="120"/>
      <c r="DM4769" s="120"/>
      <c r="DN4769" s="120"/>
    </row>
    <row r="4770" spans="1:118" s="119" customFormat="1" ht="14.25" customHeight="1">
      <c r="A4770" s="228"/>
      <c r="B4770" s="231"/>
      <c r="C4770" s="406"/>
      <c r="D4770" s="237"/>
      <c r="E4770" s="237"/>
      <c r="F4770" s="242" t="s">
        <v>82</v>
      </c>
      <c r="G4770" s="121">
        <v>1.5</v>
      </c>
      <c r="H4770" s="83"/>
      <c r="I4770" s="83"/>
      <c r="J4770" s="83">
        <v>2.5</v>
      </c>
      <c r="K4770" s="83">
        <v>2.5</v>
      </c>
      <c r="L4770" s="83">
        <v>2.5</v>
      </c>
      <c r="M4770" s="83"/>
      <c r="N4770" s="83">
        <v>2.5</v>
      </c>
      <c r="O4770" s="83"/>
      <c r="P4770" s="83">
        <v>2.5</v>
      </c>
      <c r="Q4770" s="83">
        <v>2.5</v>
      </c>
      <c r="R4770" s="83">
        <v>2.5</v>
      </c>
      <c r="S4770" s="83">
        <v>2.5</v>
      </c>
      <c r="T4770" s="83">
        <v>2.5</v>
      </c>
      <c r="U4770" s="83">
        <v>2.5</v>
      </c>
      <c r="V4770" s="83"/>
      <c r="W4770" s="83"/>
      <c r="X4770" s="83"/>
      <c r="Y4770" s="83"/>
      <c r="Z4770" s="83"/>
      <c r="AA4770" s="83"/>
      <c r="AB4770" s="83"/>
      <c r="AC4770" s="79"/>
      <c r="AD4770" s="79"/>
      <c r="AE4770" s="79"/>
      <c r="AF4770" s="79"/>
      <c r="AG4770" s="79"/>
      <c r="AH4770" s="79"/>
      <c r="AI4770" s="79"/>
      <c r="AJ4770" s="79"/>
      <c r="AK4770" s="79"/>
      <c r="AL4770" s="79"/>
      <c r="AM4770" s="240"/>
      <c r="AN4770" s="240"/>
      <c r="AO4770" s="240"/>
      <c r="AP4770" s="240"/>
      <c r="AQ4770" s="240"/>
      <c r="AR4770" s="240"/>
      <c r="AS4770" s="240"/>
      <c r="AT4770" s="256"/>
      <c r="AU4770" s="256"/>
      <c r="AV4770" s="259"/>
      <c r="AW4770" s="259"/>
      <c r="AX4770" s="256"/>
      <c r="AY4770" s="256"/>
      <c r="AZ4770" s="256"/>
      <c r="BA4770" s="256"/>
      <c r="BB4770" s="256"/>
      <c r="BC4770" s="256"/>
      <c r="BD4770" s="256"/>
      <c r="BE4770" s="256"/>
      <c r="BF4770" s="256"/>
      <c r="BG4770" s="256"/>
      <c r="BH4770" s="256"/>
      <c r="BI4770" s="256"/>
      <c r="BJ4770" s="256"/>
      <c r="BK4770" s="256"/>
      <c r="BL4770" s="262"/>
      <c r="BM4770" s="262"/>
      <c r="BN4770" s="262"/>
      <c r="BO4770" s="262"/>
      <c r="BP4770" s="262"/>
      <c r="BQ4770" s="262"/>
      <c r="BR4770" s="270"/>
      <c r="BS4770" s="270"/>
      <c r="BT4770" s="270"/>
      <c r="BU4770" s="270"/>
      <c r="BV4770" s="270"/>
      <c r="BW4770" s="270"/>
      <c r="BX4770" s="256"/>
      <c r="BY4770" s="256"/>
      <c r="BZ4770" s="256"/>
      <c r="CA4770" s="267"/>
      <c r="CB4770" s="267"/>
      <c r="CC4770" s="274"/>
      <c r="CD4770" s="267"/>
      <c r="CE4770" s="267"/>
      <c r="CF4770" s="267"/>
      <c r="CG4770" s="267"/>
      <c r="CH4770" s="267"/>
      <c r="CI4770" s="267"/>
      <c r="CJ4770" s="267"/>
      <c r="CK4770" s="267"/>
      <c r="CL4770" s="265"/>
      <c r="CM4770" s="272"/>
      <c r="CN4770" s="264"/>
      <c r="CO4770" s="177"/>
      <c r="CP4770" s="226"/>
      <c r="CQ4770" s="226"/>
      <c r="CR4770" s="226"/>
      <c r="CS4770" s="178"/>
      <c r="CT4770" s="178"/>
      <c r="CU4770" s="178"/>
      <c r="CV4770" s="178"/>
      <c r="CW4770" s="178"/>
      <c r="CX4770" s="178"/>
      <c r="CY4770" s="178"/>
      <c r="CZ4770" s="178"/>
      <c r="DA4770" s="178"/>
      <c r="DB4770" s="120"/>
      <c r="DC4770" s="120"/>
      <c r="DD4770" s="120"/>
      <c r="DE4770" s="120"/>
      <c r="DF4770" s="120"/>
      <c r="DG4770" s="120"/>
      <c r="DH4770" s="120"/>
      <c r="DI4770" s="120"/>
      <c r="DJ4770" s="120"/>
      <c r="DK4770" s="120"/>
      <c r="DL4770" s="120"/>
      <c r="DM4770" s="120"/>
      <c r="DN4770" s="120"/>
    </row>
    <row r="4771" spans="1:118" s="119" customFormat="1">
      <c r="A4771" s="228"/>
      <c r="B4771" s="231"/>
      <c r="C4771" s="406"/>
      <c r="D4771" s="237"/>
      <c r="E4771" s="237"/>
      <c r="F4771" s="243"/>
      <c r="G4771" s="122">
        <v>2</v>
      </c>
      <c r="H4771" s="84"/>
      <c r="I4771" s="84">
        <v>10.5</v>
      </c>
      <c r="J4771" s="84"/>
      <c r="K4771" s="84"/>
      <c r="L4771" s="84"/>
      <c r="M4771" s="84"/>
      <c r="N4771" s="84"/>
      <c r="O4771" s="84">
        <v>8</v>
      </c>
      <c r="P4771" s="84"/>
      <c r="Q4771" s="84"/>
      <c r="R4771" s="84"/>
      <c r="S4771" s="84"/>
      <c r="T4771" s="84"/>
      <c r="U4771" s="84"/>
      <c r="V4771" s="84"/>
      <c r="W4771" s="84"/>
      <c r="X4771" s="84"/>
      <c r="Y4771" s="84"/>
      <c r="Z4771" s="84"/>
      <c r="AA4771" s="84"/>
      <c r="AB4771" s="84"/>
      <c r="AC4771" s="80"/>
      <c r="AD4771" s="80"/>
      <c r="AE4771" s="80"/>
      <c r="AF4771" s="80"/>
      <c r="AG4771" s="80"/>
      <c r="AH4771" s="80"/>
      <c r="AI4771" s="80"/>
      <c r="AJ4771" s="80"/>
      <c r="AK4771" s="80"/>
      <c r="AL4771" s="80"/>
      <c r="AM4771" s="240"/>
      <c r="AN4771" s="240"/>
      <c r="AO4771" s="240"/>
      <c r="AP4771" s="240"/>
      <c r="AQ4771" s="240"/>
      <c r="AR4771" s="240"/>
      <c r="AS4771" s="240"/>
      <c r="AT4771" s="256"/>
      <c r="AU4771" s="256"/>
      <c r="AV4771" s="259"/>
      <c r="AW4771" s="259"/>
      <c r="AX4771" s="256"/>
      <c r="AY4771" s="256"/>
      <c r="AZ4771" s="256"/>
      <c r="BA4771" s="256"/>
      <c r="BB4771" s="256"/>
      <c r="BC4771" s="256"/>
      <c r="BD4771" s="256"/>
      <c r="BE4771" s="256"/>
      <c r="BF4771" s="256"/>
      <c r="BG4771" s="256"/>
      <c r="BH4771" s="256"/>
      <c r="BI4771" s="256"/>
      <c r="BJ4771" s="256"/>
      <c r="BK4771" s="256"/>
      <c r="BL4771" s="262"/>
      <c r="BM4771" s="262"/>
      <c r="BN4771" s="262"/>
      <c r="BO4771" s="262"/>
      <c r="BP4771" s="262"/>
      <c r="BQ4771" s="262"/>
      <c r="BR4771" s="270"/>
      <c r="BS4771" s="270"/>
      <c r="BT4771" s="270"/>
      <c r="BU4771" s="270"/>
      <c r="BV4771" s="270"/>
      <c r="BW4771" s="270"/>
      <c r="BX4771" s="256"/>
      <c r="BY4771" s="256"/>
      <c r="BZ4771" s="256"/>
      <c r="CA4771" s="267"/>
      <c r="CB4771" s="267"/>
      <c r="CC4771" s="274"/>
      <c r="CD4771" s="267"/>
      <c r="CE4771" s="267"/>
      <c r="CF4771" s="267"/>
      <c r="CG4771" s="267"/>
      <c r="CH4771" s="267"/>
      <c r="CI4771" s="267"/>
      <c r="CJ4771" s="267"/>
      <c r="CK4771" s="267"/>
      <c r="CL4771" s="265"/>
      <c r="CM4771" s="272"/>
      <c r="CN4771" s="264"/>
      <c r="CO4771" s="177"/>
      <c r="CP4771" s="226"/>
      <c r="CQ4771" s="226"/>
      <c r="CR4771" s="226"/>
      <c r="CS4771" s="178"/>
      <c r="CT4771" s="178"/>
      <c r="CU4771" s="178"/>
      <c r="CV4771" s="178"/>
      <c r="CW4771" s="178"/>
      <c r="CX4771" s="178"/>
      <c r="CY4771" s="178"/>
      <c r="CZ4771" s="178"/>
      <c r="DA4771" s="178"/>
      <c r="DB4771" s="120"/>
      <c r="DC4771" s="120"/>
      <c r="DD4771" s="120"/>
      <c r="DE4771" s="120"/>
      <c r="DF4771" s="120"/>
      <c r="DG4771" s="120"/>
      <c r="DH4771" s="120"/>
      <c r="DI4771" s="120"/>
      <c r="DJ4771" s="120"/>
      <c r="DK4771" s="120"/>
      <c r="DL4771" s="120"/>
      <c r="DM4771" s="120"/>
      <c r="DN4771" s="120"/>
    </row>
    <row r="4772" spans="1:118" s="119" customFormat="1">
      <c r="A4772" s="228"/>
      <c r="B4772" s="231"/>
      <c r="C4772" s="406"/>
      <c r="D4772" s="237"/>
      <c r="E4772" s="237"/>
      <c r="F4772" s="243"/>
      <c r="G4772" s="122">
        <v>2.1</v>
      </c>
      <c r="H4772" s="84"/>
      <c r="I4772" s="84"/>
      <c r="J4772" s="84"/>
      <c r="K4772" s="84"/>
      <c r="L4772" s="84"/>
      <c r="M4772" s="84"/>
      <c r="N4772" s="84"/>
      <c r="O4772" s="84"/>
      <c r="P4772" s="84"/>
      <c r="Q4772" s="84"/>
      <c r="R4772" s="84"/>
      <c r="S4772" s="84"/>
      <c r="T4772" s="84"/>
      <c r="U4772" s="84"/>
      <c r="V4772" s="84"/>
      <c r="W4772" s="84"/>
      <c r="X4772" s="84"/>
      <c r="Y4772" s="84"/>
      <c r="Z4772" s="84"/>
      <c r="AA4772" s="84"/>
      <c r="AB4772" s="84"/>
      <c r="AC4772" s="80"/>
      <c r="AD4772" s="80"/>
      <c r="AE4772" s="80"/>
      <c r="AF4772" s="80"/>
      <c r="AG4772" s="80"/>
      <c r="AH4772" s="80"/>
      <c r="AI4772" s="80"/>
      <c r="AJ4772" s="80"/>
      <c r="AK4772" s="80"/>
      <c r="AL4772" s="80"/>
      <c r="AM4772" s="240"/>
      <c r="AN4772" s="240"/>
      <c r="AO4772" s="240"/>
      <c r="AP4772" s="240"/>
      <c r="AQ4772" s="240"/>
      <c r="AR4772" s="240"/>
      <c r="AS4772" s="240"/>
      <c r="AT4772" s="256"/>
      <c r="AU4772" s="256"/>
      <c r="AV4772" s="259"/>
      <c r="AW4772" s="259"/>
      <c r="AX4772" s="256"/>
      <c r="AY4772" s="256"/>
      <c r="AZ4772" s="256"/>
      <c r="BA4772" s="256"/>
      <c r="BB4772" s="256"/>
      <c r="BC4772" s="256"/>
      <c r="BD4772" s="256"/>
      <c r="BE4772" s="256"/>
      <c r="BF4772" s="256"/>
      <c r="BG4772" s="256"/>
      <c r="BH4772" s="256"/>
      <c r="BI4772" s="256"/>
      <c r="BJ4772" s="256"/>
      <c r="BK4772" s="256"/>
      <c r="BL4772" s="262"/>
      <c r="BM4772" s="262"/>
      <c r="BN4772" s="262"/>
      <c r="BO4772" s="262"/>
      <c r="BP4772" s="262"/>
      <c r="BQ4772" s="262"/>
      <c r="BR4772" s="270"/>
      <c r="BS4772" s="270"/>
      <c r="BT4772" s="270"/>
      <c r="BU4772" s="270"/>
      <c r="BV4772" s="270"/>
      <c r="BW4772" s="270"/>
      <c r="BX4772" s="256"/>
      <c r="BY4772" s="256"/>
      <c r="BZ4772" s="256"/>
      <c r="CA4772" s="267"/>
      <c r="CB4772" s="267"/>
      <c r="CC4772" s="274"/>
      <c r="CD4772" s="267"/>
      <c r="CE4772" s="267"/>
      <c r="CF4772" s="267"/>
      <c r="CG4772" s="267"/>
      <c r="CH4772" s="267"/>
      <c r="CI4772" s="267"/>
      <c r="CJ4772" s="267"/>
      <c r="CK4772" s="267"/>
      <c r="CL4772" s="265"/>
      <c r="CM4772" s="272"/>
      <c r="CN4772" s="264"/>
      <c r="CO4772" s="177"/>
      <c r="CP4772" s="226"/>
      <c r="CQ4772" s="226"/>
      <c r="CR4772" s="226"/>
      <c r="CS4772" s="178"/>
      <c r="CT4772" s="178"/>
      <c r="CU4772" s="178"/>
      <c r="CV4772" s="178"/>
      <c r="CW4772" s="178"/>
      <c r="CX4772" s="178"/>
      <c r="CY4772" s="178"/>
      <c r="CZ4772" s="178"/>
      <c r="DA4772" s="178"/>
      <c r="DB4772" s="120"/>
      <c r="DC4772" s="120"/>
      <c r="DD4772" s="120"/>
      <c r="DE4772" s="120"/>
      <c r="DF4772" s="120"/>
      <c r="DG4772" s="120"/>
      <c r="DH4772" s="120"/>
      <c r="DI4772" s="120"/>
      <c r="DJ4772" s="120"/>
      <c r="DK4772" s="120"/>
      <c r="DL4772" s="120"/>
      <c r="DM4772" s="120"/>
      <c r="DN4772" s="120"/>
    </row>
    <row r="4773" spans="1:118" s="119" customFormat="1">
      <c r="A4773" s="228"/>
      <c r="B4773" s="231"/>
      <c r="C4773" s="406"/>
      <c r="D4773" s="237"/>
      <c r="E4773" s="237"/>
      <c r="F4773" s="243"/>
      <c r="G4773" s="122">
        <v>2.7</v>
      </c>
      <c r="H4773" s="84"/>
      <c r="I4773" s="84"/>
      <c r="J4773" s="84"/>
      <c r="K4773" s="84"/>
      <c r="L4773" s="84"/>
      <c r="M4773" s="84"/>
      <c r="N4773" s="84"/>
      <c r="O4773" s="84"/>
      <c r="P4773" s="84"/>
      <c r="Q4773" s="84"/>
      <c r="R4773" s="84"/>
      <c r="S4773" s="84"/>
      <c r="T4773" s="84"/>
      <c r="U4773" s="84"/>
      <c r="V4773" s="84"/>
      <c r="W4773" s="84"/>
      <c r="X4773" s="84"/>
      <c r="Y4773" s="84"/>
      <c r="Z4773" s="84"/>
      <c r="AA4773" s="84"/>
      <c r="AB4773" s="84"/>
      <c r="AC4773" s="80"/>
      <c r="AD4773" s="80"/>
      <c r="AE4773" s="80"/>
      <c r="AF4773" s="80"/>
      <c r="AG4773" s="80"/>
      <c r="AH4773" s="80"/>
      <c r="AI4773" s="80"/>
      <c r="AJ4773" s="80"/>
      <c r="AK4773" s="80"/>
      <c r="AL4773" s="80"/>
      <c r="AM4773" s="240"/>
      <c r="AN4773" s="240"/>
      <c r="AO4773" s="240"/>
      <c r="AP4773" s="240"/>
      <c r="AQ4773" s="240"/>
      <c r="AR4773" s="240"/>
      <c r="AS4773" s="240"/>
      <c r="AT4773" s="256"/>
      <c r="AU4773" s="256"/>
      <c r="AV4773" s="259"/>
      <c r="AW4773" s="259"/>
      <c r="AX4773" s="256"/>
      <c r="AY4773" s="256"/>
      <c r="AZ4773" s="256"/>
      <c r="BA4773" s="256"/>
      <c r="BB4773" s="256"/>
      <c r="BC4773" s="256"/>
      <c r="BD4773" s="256"/>
      <c r="BE4773" s="256"/>
      <c r="BF4773" s="256"/>
      <c r="BG4773" s="256"/>
      <c r="BH4773" s="256"/>
      <c r="BI4773" s="256"/>
      <c r="BJ4773" s="256"/>
      <c r="BK4773" s="256"/>
      <c r="BL4773" s="262"/>
      <c r="BM4773" s="262"/>
      <c r="BN4773" s="262"/>
      <c r="BO4773" s="262"/>
      <c r="BP4773" s="262"/>
      <c r="BQ4773" s="262"/>
      <c r="BR4773" s="270"/>
      <c r="BS4773" s="270"/>
      <c r="BT4773" s="270"/>
      <c r="BU4773" s="270"/>
      <c r="BV4773" s="270"/>
      <c r="BW4773" s="270"/>
      <c r="BX4773" s="256"/>
      <c r="BY4773" s="256"/>
      <c r="BZ4773" s="256"/>
      <c r="CA4773" s="267"/>
      <c r="CB4773" s="267"/>
      <c r="CC4773" s="274"/>
      <c r="CD4773" s="267"/>
      <c r="CE4773" s="267"/>
      <c r="CF4773" s="267"/>
      <c r="CG4773" s="267"/>
      <c r="CH4773" s="267"/>
      <c r="CI4773" s="267"/>
      <c r="CJ4773" s="267"/>
      <c r="CK4773" s="267"/>
      <c r="CL4773" s="265"/>
      <c r="CM4773" s="272"/>
      <c r="CN4773" s="264"/>
      <c r="CO4773" s="177"/>
      <c r="CP4773" s="226"/>
      <c r="CQ4773" s="226"/>
      <c r="CR4773" s="226"/>
      <c r="CS4773" s="178"/>
      <c r="CT4773" s="178"/>
      <c r="CU4773" s="178"/>
      <c r="CV4773" s="178"/>
      <c r="CW4773" s="178"/>
      <c r="CX4773" s="178"/>
      <c r="CY4773" s="178"/>
      <c r="CZ4773" s="178"/>
      <c r="DA4773" s="178"/>
      <c r="DB4773" s="120"/>
      <c r="DC4773" s="120"/>
      <c r="DD4773" s="120"/>
      <c r="DE4773" s="120"/>
      <c r="DF4773" s="120"/>
      <c r="DG4773" s="120"/>
      <c r="DH4773" s="120"/>
      <c r="DI4773" s="120"/>
      <c r="DJ4773" s="120"/>
      <c r="DK4773" s="120"/>
      <c r="DL4773" s="120"/>
      <c r="DM4773" s="120"/>
      <c r="DN4773" s="120"/>
    </row>
    <row r="4774" spans="1:118" s="119" customFormat="1">
      <c r="A4774" s="228"/>
      <c r="B4774" s="231"/>
      <c r="C4774" s="406"/>
      <c r="D4774" s="237"/>
      <c r="E4774" s="237"/>
      <c r="F4774" s="243"/>
      <c r="G4774" s="122">
        <v>3</v>
      </c>
      <c r="H4774" s="84"/>
      <c r="I4774" s="84"/>
      <c r="J4774" s="84"/>
      <c r="K4774" s="84"/>
      <c r="L4774" s="84"/>
      <c r="M4774" s="84"/>
      <c r="N4774" s="84"/>
      <c r="O4774" s="84"/>
      <c r="P4774" s="84"/>
      <c r="Q4774" s="84"/>
      <c r="R4774" s="84"/>
      <c r="S4774" s="84"/>
      <c r="T4774" s="84"/>
      <c r="U4774" s="84"/>
      <c r="V4774" s="84"/>
      <c r="W4774" s="84"/>
      <c r="X4774" s="84"/>
      <c r="Y4774" s="84"/>
      <c r="Z4774" s="84"/>
      <c r="AA4774" s="84"/>
      <c r="AB4774" s="84"/>
      <c r="AC4774" s="80"/>
      <c r="AD4774" s="80"/>
      <c r="AE4774" s="80"/>
      <c r="AF4774" s="80"/>
      <c r="AG4774" s="80"/>
      <c r="AH4774" s="80"/>
      <c r="AI4774" s="80"/>
      <c r="AJ4774" s="80"/>
      <c r="AK4774" s="80"/>
      <c r="AL4774" s="80"/>
      <c r="AM4774" s="240"/>
      <c r="AN4774" s="240"/>
      <c r="AO4774" s="240"/>
      <c r="AP4774" s="240"/>
      <c r="AQ4774" s="240"/>
      <c r="AR4774" s="240"/>
      <c r="AS4774" s="240"/>
      <c r="AT4774" s="256"/>
      <c r="AU4774" s="256"/>
      <c r="AV4774" s="259"/>
      <c r="AW4774" s="259"/>
      <c r="AX4774" s="256"/>
      <c r="AY4774" s="256"/>
      <c r="AZ4774" s="256"/>
      <c r="BA4774" s="256"/>
      <c r="BB4774" s="256"/>
      <c r="BC4774" s="256"/>
      <c r="BD4774" s="256"/>
      <c r="BE4774" s="256"/>
      <c r="BF4774" s="256"/>
      <c r="BG4774" s="256"/>
      <c r="BH4774" s="256"/>
      <c r="BI4774" s="256"/>
      <c r="BJ4774" s="256"/>
      <c r="BK4774" s="256"/>
      <c r="BL4774" s="262"/>
      <c r="BM4774" s="262"/>
      <c r="BN4774" s="262"/>
      <c r="BO4774" s="262"/>
      <c r="BP4774" s="262"/>
      <c r="BQ4774" s="262"/>
      <c r="BR4774" s="270"/>
      <c r="BS4774" s="270"/>
      <c r="BT4774" s="270"/>
      <c r="BU4774" s="270"/>
      <c r="BV4774" s="270"/>
      <c r="BW4774" s="270"/>
      <c r="BX4774" s="256"/>
      <c r="BY4774" s="256"/>
      <c r="BZ4774" s="256"/>
      <c r="CA4774" s="267"/>
      <c r="CB4774" s="267"/>
      <c r="CC4774" s="274"/>
      <c r="CD4774" s="267"/>
      <c r="CE4774" s="267"/>
      <c r="CF4774" s="267"/>
      <c r="CG4774" s="267"/>
      <c r="CH4774" s="267"/>
      <c r="CI4774" s="267"/>
      <c r="CJ4774" s="267"/>
      <c r="CK4774" s="267"/>
      <c r="CL4774" s="265"/>
      <c r="CM4774" s="272"/>
      <c r="CN4774" s="264"/>
      <c r="CO4774" s="177"/>
      <c r="CP4774" s="226"/>
      <c r="CQ4774" s="226"/>
      <c r="CR4774" s="226"/>
      <c r="CS4774" s="178"/>
      <c r="CT4774" s="178"/>
      <c r="CU4774" s="178"/>
      <c r="CV4774" s="178"/>
      <c r="CW4774" s="178"/>
      <c r="CX4774" s="178"/>
      <c r="CY4774" s="178"/>
      <c r="CZ4774" s="178"/>
      <c r="DA4774" s="178"/>
      <c r="DB4774" s="120"/>
      <c r="DC4774" s="120"/>
      <c r="DD4774" s="120"/>
      <c r="DE4774" s="120"/>
      <c r="DF4774" s="120"/>
      <c r="DG4774" s="120"/>
      <c r="DH4774" s="120"/>
      <c r="DI4774" s="120"/>
      <c r="DJ4774" s="120"/>
      <c r="DK4774" s="120"/>
      <c r="DL4774" s="120"/>
      <c r="DM4774" s="120"/>
      <c r="DN4774" s="120"/>
    </row>
    <row r="4775" spans="1:118" s="119" customFormat="1">
      <c r="A4775" s="228"/>
      <c r="B4775" s="231"/>
      <c r="C4775" s="406"/>
      <c r="D4775" s="237"/>
      <c r="E4775" s="237"/>
      <c r="F4775" s="244"/>
      <c r="G4775" s="123">
        <v>3.9</v>
      </c>
      <c r="H4775" s="85"/>
      <c r="I4775" s="85"/>
      <c r="J4775" s="85"/>
      <c r="K4775" s="85"/>
      <c r="L4775" s="85"/>
      <c r="M4775" s="85"/>
      <c r="N4775" s="85"/>
      <c r="O4775" s="85"/>
      <c r="P4775" s="85"/>
      <c r="Q4775" s="85"/>
      <c r="R4775" s="85"/>
      <c r="S4775" s="85"/>
      <c r="T4775" s="85"/>
      <c r="U4775" s="85"/>
      <c r="V4775" s="85"/>
      <c r="W4775" s="85"/>
      <c r="X4775" s="85"/>
      <c r="Y4775" s="85"/>
      <c r="Z4775" s="85"/>
      <c r="AA4775" s="85"/>
      <c r="AB4775" s="85"/>
      <c r="AC4775" s="81"/>
      <c r="AD4775" s="81"/>
      <c r="AE4775" s="81"/>
      <c r="AF4775" s="81"/>
      <c r="AG4775" s="81"/>
      <c r="AH4775" s="81"/>
      <c r="AI4775" s="81"/>
      <c r="AJ4775" s="81"/>
      <c r="AK4775" s="81"/>
      <c r="AL4775" s="81"/>
      <c r="AM4775" s="240"/>
      <c r="AN4775" s="240"/>
      <c r="AO4775" s="240"/>
      <c r="AP4775" s="240"/>
      <c r="AQ4775" s="240"/>
      <c r="AR4775" s="240"/>
      <c r="AS4775" s="240"/>
      <c r="AT4775" s="256"/>
      <c r="AU4775" s="256"/>
      <c r="AV4775" s="259"/>
      <c r="AW4775" s="259"/>
      <c r="AX4775" s="256"/>
      <c r="AY4775" s="256"/>
      <c r="AZ4775" s="256"/>
      <c r="BA4775" s="256"/>
      <c r="BB4775" s="256"/>
      <c r="BC4775" s="256"/>
      <c r="BD4775" s="256"/>
      <c r="BE4775" s="256"/>
      <c r="BF4775" s="256"/>
      <c r="BG4775" s="256"/>
      <c r="BH4775" s="256"/>
      <c r="BI4775" s="256"/>
      <c r="BJ4775" s="256"/>
      <c r="BK4775" s="256"/>
      <c r="BL4775" s="262"/>
      <c r="BM4775" s="262"/>
      <c r="BN4775" s="262"/>
      <c r="BO4775" s="262"/>
      <c r="BP4775" s="262"/>
      <c r="BQ4775" s="262"/>
      <c r="BR4775" s="270"/>
      <c r="BS4775" s="270"/>
      <c r="BT4775" s="270"/>
      <c r="BU4775" s="270"/>
      <c r="BV4775" s="270"/>
      <c r="BW4775" s="270"/>
      <c r="BX4775" s="256"/>
      <c r="BY4775" s="256"/>
      <c r="BZ4775" s="256"/>
      <c r="CA4775" s="267"/>
      <c r="CB4775" s="267"/>
      <c r="CC4775" s="274"/>
      <c r="CD4775" s="267"/>
      <c r="CE4775" s="267"/>
      <c r="CF4775" s="267"/>
      <c r="CG4775" s="267"/>
      <c r="CH4775" s="267"/>
      <c r="CI4775" s="267"/>
      <c r="CJ4775" s="267"/>
      <c r="CK4775" s="267"/>
      <c r="CL4775" s="265"/>
      <c r="CM4775" s="272"/>
      <c r="CN4775" s="264"/>
      <c r="CO4775" s="177"/>
      <c r="CP4775" s="226"/>
      <c r="CQ4775" s="226"/>
      <c r="CR4775" s="226"/>
      <c r="CS4775" s="178"/>
      <c r="CT4775" s="178"/>
      <c r="CU4775" s="178"/>
      <c r="CV4775" s="178"/>
      <c r="CW4775" s="178"/>
      <c r="CX4775" s="178"/>
      <c r="CY4775" s="178"/>
      <c r="CZ4775" s="178"/>
      <c r="DA4775" s="178"/>
      <c r="DB4775" s="120"/>
      <c r="DC4775" s="120"/>
      <c r="DD4775" s="120"/>
      <c r="DE4775" s="120"/>
      <c r="DF4775" s="120"/>
      <c r="DG4775" s="120"/>
      <c r="DH4775" s="120"/>
      <c r="DI4775" s="120"/>
      <c r="DJ4775" s="120"/>
      <c r="DK4775" s="120"/>
      <c r="DL4775" s="120"/>
      <c r="DM4775" s="120"/>
      <c r="DN4775" s="120"/>
    </row>
    <row r="4776" spans="1:118" s="119" customFormat="1">
      <c r="A4776" s="229"/>
      <c r="B4776" s="232"/>
      <c r="C4776" s="407"/>
      <c r="D4776" s="238"/>
      <c r="E4776" s="238"/>
      <c r="F4776" s="245" t="s">
        <v>83</v>
      </c>
      <c r="G4776" s="246"/>
      <c r="H4776" s="82"/>
      <c r="I4776" s="82"/>
      <c r="J4776" s="82"/>
      <c r="K4776" s="82"/>
      <c r="L4776" s="82"/>
      <c r="M4776" s="82"/>
      <c r="N4776" s="82"/>
      <c r="O4776" s="82"/>
      <c r="P4776" s="82"/>
      <c r="Q4776" s="82"/>
      <c r="R4776" s="82"/>
      <c r="S4776" s="82"/>
      <c r="T4776" s="82"/>
      <c r="U4776" s="82"/>
      <c r="V4776" s="82"/>
      <c r="W4776" s="82"/>
      <c r="X4776" s="82"/>
      <c r="Y4776" s="82"/>
      <c r="Z4776" s="82"/>
      <c r="AA4776" s="82"/>
      <c r="AB4776" s="82"/>
      <c r="AC4776" s="35"/>
      <c r="AD4776" s="35"/>
      <c r="AE4776" s="35"/>
      <c r="AF4776" s="35"/>
      <c r="AG4776" s="35"/>
      <c r="AH4776" s="35"/>
      <c r="AI4776" s="35"/>
      <c r="AJ4776" s="35"/>
      <c r="AK4776" s="35"/>
      <c r="AL4776" s="35"/>
      <c r="AM4776" s="241"/>
      <c r="AN4776" s="241"/>
      <c r="AO4776" s="241"/>
      <c r="AP4776" s="241"/>
      <c r="AQ4776" s="241"/>
      <c r="AR4776" s="241"/>
      <c r="AS4776" s="241"/>
      <c r="AT4776" s="257"/>
      <c r="AU4776" s="257"/>
      <c r="AV4776" s="260"/>
      <c r="AW4776" s="260"/>
      <c r="AX4776" s="257"/>
      <c r="AY4776" s="257"/>
      <c r="AZ4776" s="257"/>
      <c r="BA4776" s="257"/>
      <c r="BB4776" s="257"/>
      <c r="BC4776" s="257"/>
      <c r="BD4776" s="257"/>
      <c r="BE4776" s="257"/>
      <c r="BF4776" s="257"/>
      <c r="BG4776" s="257"/>
      <c r="BH4776" s="257"/>
      <c r="BI4776" s="257"/>
      <c r="BJ4776" s="257"/>
      <c r="BK4776" s="257"/>
      <c r="BL4776" s="263"/>
      <c r="BM4776" s="263"/>
      <c r="BN4776" s="263"/>
      <c r="BO4776" s="263"/>
      <c r="BP4776" s="263"/>
      <c r="BQ4776" s="263"/>
      <c r="BR4776" s="271"/>
      <c r="BS4776" s="271"/>
      <c r="BT4776" s="271"/>
      <c r="BU4776" s="271"/>
      <c r="BV4776" s="271"/>
      <c r="BW4776" s="271"/>
      <c r="BX4776" s="257"/>
      <c r="BY4776" s="257"/>
      <c r="BZ4776" s="257"/>
      <c r="CA4776" s="268"/>
      <c r="CB4776" s="268"/>
      <c r="CC4776" s="275"/>
      <c r="CD4776" s="268"/>
      <c r="CE4776" s="268"/>
      <c r="CF4776" s="268"/>
      <c r="CG4776" s="268"/>
      <c r="CH4776" s="268"/>
      <c r="CI4776" s="268"/>
      <c r="CJ4776" s="268"/>
      <c r="CK4776" s="268"/>
      <c r="CL4776" s="265"/>
      <c r="CM4776" s="272"/>
      <c r="CN4776" s="264"/>
      <c r="CO4776" s="177"/>
      <c r="CP4776" s="226"/>
      <c r="CQ4776" s="226"/>
      <c r="CR4776" s="226"/>
      <c r="CS4776" s="178"/>
      <c r="CT4776" s="178"/>
      <c r="CU4776" s="178"/>
      <c r="CV4776" s="178"/>
      <c r="CW4776" s="178"/>
      <c r="CX4776" s="178"/>
      <c r="CY4776" s="178"/>
      <c r="CZ4776" s="178"/>
      <c r="DA4776" s="178"/>
      <c r="DB4776" s="120"/>
      <c r="DC4776" s="120"/>
      <c r="DD4776" s="120"/>
      <c r="DE4776" s="120"/>
      <c r="DF4776" s="120"/>
      <c r="DG4776" s="120"/>
      <c r="DH4776" s="120"/>
      <c r="DI4776" s="120"/>
      <c r="DJ4776" s="120"/>
      <c r="DK4776" s="120"/>
      <c r="DL4776" s="120"/>
      <c r="DM4776" s="120"/>
      <c r="DN4776" s="120"/>
    </row>
    <row r="4777" spans="1:118" s="119" customFormat="1" ht="14.25" customHeight="1">
      <c r="A4777" s="227">
        <f t="shared" si="1433"/>
        <v>592</v>
      </c>
      <c r="B4777" s="230" t="s">
        <v>834</v>
      </c>
      <c r="C4777" s="405" t="s">
        <v>835</v>
      </c>
      <c r="D4777" s="236">
        <v>44319</v>
      </c>
      <c r="E4777" s="236" t="s">
        <v>506</v>
      </c>
      <c r="F4777" s="253" t="s">
        <v>80</v>
      </c>
      <c r="G4777" s="254"/>
      <c r="H4777" s="82" t="s">
        <v>69</v>
      </c>
      <c r="I4777" s="82"/>
      <c r="J4777" s="82" t="s">
        <v>60</v>
      </c>
      <c r="K4777" s="82" t="s">
        <v>60</v>
      </c>
      <c r="L4777" s="82" t="s">
        <v>60</v>
      </c>
      <c r="M4777" s="82" t="s">
        <v>60</v>
      </c>
      <c r="N4777" s="82" t="s">
        <v>60</v>
      </c>
      <c r="O4777" s="82"/>
      <c r="P4777" s="82" t="s">
        <v>60</v>
      </c>
      <c r="Q4777" s="82" t="s">
        <v>81</v>
      </c>
      <c r="R4777" s="82" t="s">
        <v>60</v>
      </c>
      <c r="S4777" s="82" t="s">
        <v>60</v>
      </c>
      <c r="T4777" s="82" t="s">
        <v>60</v>
      </c>
      <c r="U4777" s="82" t="s">
        <v>60</v>
      </c>
      <c r="V4777" s="82"/>
      <c r="W4777" s="82" t="s">
        <v>60</v>
      </c>
      <c r="X4777" s="82" t="s">
        <v>60</v>
      </c>
      <c r="Y4777" s="82" t="s">
        <v>60</v>
      </c>
      <c r="Z4777" s="82" t="s">
        <v>60</v>
      </c>
      <c r="AA4777" s="82" t="s">
        <v>60</v>
      </c>
      <c r="AB4777" s="82" t="s">
        <v>60</v>
      </c>
      <c r="AC4777" s="82"/>
      <c r="AD4777" s="82" t="s">
        <v>60</v>
      </c>
      <c r="AE4777" s="82" t="s">
        <v>60</v>
      </c>
      <c r="AF4777" s="82" t="s">
        <v>60</v>
      </c>
      <c r="AG4777" s="82" t="s">
        <v>60</v>
      </c>
      <c r="AH4777" s="82" t="s">
        <v>60</v>
      </c>
      <c r="AI4777" s="82" t="s">
        <v>1471</v>
      </c>
      <c r="AJ4777" s="82"/>
      <c r="AK4777" s="82" t="s">
        <v>60</v>
      </c>
      <c r="AL4777" s="82" t="s">
        <v>60</v>
      </c>
      <c r="AM4777" s="239">
        <f>COUNTIF(H4777:AL4777,"PH")+COUNTIF(H4777:AL4777,"PH/L")+COUNTIF(H4777:AL4777,"PM")</f>
        <v>0</v>
      </c>
      <c r="AN4777" s="239">
        <f>COUNTIF(H4777:AL4777,"PD")+COUNTIF(H4777:AL4777,"PDD")+COUNTIF(H4777:AL4777,"P/DS")/2+COUNTIF(H4777:AL4777,"PMD")</f>
        <v>0</v>
      </c>
      <c r="AO4777" s="239">
        <f>COUNTIF(H4777:AL4777,"PN")+COUNTIF(H4777:AL4777,"P/NS")/2+COUNTIF(H4777:AL4777,"PH")+COUNTIF(H4777:AL4777,"PH/F")/2+COUNTIF(H4777:AL4777,"PH/L")/2+COUNTIF(H4777:AL4777,"PM")</f>
        <v>0</v>
      </c>
      <c r="AP4777" s="239">
        <f>COUNTIF(H4777:AL4777,"BH")+COUNTIF(H4777:AL4777,"AL/BL")+COUNTIF(H4777:AL4777,"UL/BL")+COUNTIF(H4777:AL4777,"BM")</f>
        <v>0</v>
      </c>
      <c r="AQ4777" s="239">
        <f>COUNTIF(H4777:AL4777,"DS")+COUNTIF(H4777:AL4777,"AL/DS")/2+COUNTIF(H4777:AL4777,"UL/DS")/2+COUNTIF(H4777:AL4777,"CT")+COUNTIF(H4777:AL4777,"MD")</f>
        <v>24</v>
      </c>
      <c r="AR4777" s="239">
        <f>COUNTIF(H4777:AL4777,"NS")+COUNTIF(H4777:AL4777,"AL/NS")/2+COUNTIF(H4777:AL4777,"UL/NS")/2+COUNTIF(H4777:AL4777,"BH")+COUNTIF(H4777:AL4777,"AL/BF")/2+COUNTIF(H4777:AL4777,"AL/BL")/2+COUNTIF(H4777:AL4777,"UL/BL")/2+COUNTIF(H4777:AL4777,"UL/BF")/2+COUNTIF(H4777:AL4777,"BM")</f>
        <v>0</v>
      </c>
      <c r="AS4777" s="239">
        <f>COUNTIF(H4777:AL4777,"AL")+COUNTIF(H4777:AL4777,"AL/DS")/2+COUNTIF(H4777:AL4777,"AL/NS")/2+COUNTIF(H4777:AL4777,"NH")+COUNTIF(H4777:AL4777,"SL")+COUNTIF(H4777:AL4777,"NHD")+COUNTIF(H4777:AL4777,"B")+COUNTIF(H4777:AL4777,"HL")+COUNTIF(H4777:AL4777,"AL/BF")/2+COUNTIF(H4777:AL4777,"AL/BL")/2</f>
        <v>1.5</v>
      </c>
      <c r="AT4777" s="255">
        <f>COUNTIF(H4777:AL4777,"PD")+COUNTIF(H4777:AL4777,"PN")+COUNTIF(H4777:AL4777,"P/DS")/2+COUNTIF(H4777:AL4777,"P/NS")/2+COUNTIF(H4777:AL4777,"DS")+COUNTIF(H4777:AL4777,"NS")+COUNTIF(H4777:AL4777,"AL")+COUNTIF(H4777:AL4777,"AL/DS")+COUNTIF(H4777:AL4777,"AL/NS")+COUNTIF(H4777:AL4777,"NH")+COUNTIF(H4777:AL4777,"SL")+COUNTIF(H4777:AL4777,"UL/DS")/2+COUNTIF(H4777:AL4777,"UL/NS")/2+COUNTIF(H4777:AL4777,"CT")+COUNTIF(H4777:AL4777,"NHD")+COUNTIF(H4777:AL4777,"PDD")+COUNTIF(H4777:AL4777,"B")+COUNTIF(H4777:AL4777,"HL")+COUNTIF(H4777:AL4777,"PH")+COUNTIF(H4777:AL4777,"BH")+COUNTIF(H4777:AL4777,"AL/BF")+COUNTIF(H4777:AL4777,"AL/BL")+COUNTIF(H4777:AL4777,"UL/BF")/2+COUNTIF(H4777:AL4777,"UL/BL")/2+COUNTIF(H4777:AL4777,"PH/F")/2+COUNTIF(H4777:AL4777,"PH/L")/2+COUNTIF(H4777:AL4777,"MD")+COUNTIF(H4777:AL4777,"PMD")+COUNTIF(H4777:AL4777,"PM")+COUNTIF(H4777:AL4777,"BM")</f>
        <v>25.5</v>
      </c>
      <c r="AU4777" s="255">
        <f>COUNTIF(H4777:AL4777,"P/DS")/2+COUNTIF(H4777:AL4777,"P/NS")/2+COUNTIF(H4777:AL4777,"IL")+COUNTIF(H4777:AL4777,"NL")+COUNTIF(H4777:AL4777,"UL")+COUNTIF(H4777:AL4777,"UL/DS")/2+COUNTIF(H4777:AL4777,"UL/NS")/2+COUNTIF(H4777:AL4777,"KT")+COUNTIF(H4777:AL4777,"UL/BF")/2+COUNTIF(H4777:AL4777,"UL/BL")/2+COUNTIF(H4777:AL4777,"PH/F")/2+COUNTIF(H4777:AL4777,"PH/L")/2+COUNTIF(H4777:AL4777,"NB")</f>
        <v>0.5</v>
      </c>
      <c r="AV4777" s="258">
        <f>COUNTIF(H4777:AL4777,"PN")+COUNTIF(H4777:AL4777,"TVD")+COUNTIF(H4777:AL4777,"PH")+COUNTIF(H4777:AL4777,"PM")+COUNTIF(H4777:AL4777,"PDD")-COUNTIFS(H4777:AL4777,"PN",H4784:AL4784,"&gt;=3")-COUNTIFS(H4777:AL4777,"PM",H4784:AL4784,"&gt;=3")</f>
        <v>0</v>
      </c>
      <c r="AW4777" s="258">
        <f>COUNTIF(H4777:AL4777,"NS")+COUNTIF(H4777:AL4777,"D")+COUNTIF(H4777:AL4777,"BH")+COUNTIF(H4777:AL4777,"NHD")+COUNTIF(H4777:AL4777,"BM")-COUNTIFS(H4777:AL4777,"NS",H4784:AL4784,"&gt;=3")-COUNTIFS(H4777:AL4777,"BH",H4784:AL4784,"&gt;=3")-COUNTIFS(H4777:AL4777,"BM",H4784:AL4784,"&gt;=3")</f>
        <v>0</v>
      </c>
      <c r="AX4777" s="255">
        <f>COUNTIF(H4777:AL4777,"AL")+COUNTIF(H4777:AL4777,"AL/DS")/2+COUNTIF(H4777:AL4777,"AL/NS")/2+COUNTIF(H4777:AL4777,"AL/BF")+COUNTIF(H4777:AL4777,"AL/BL")/2</f>
        <v>0.5</v>
      </c>
      <c r="AY4777" s="255">
        <f>COUNTIF(H4777:AL4777,"SL")</f>
        <v>0</v>
      </c>
      <c r="AZ4777" s="255">
        <f>COUNTIF(H4777:AL4777,"NH")</f>
        <v>1</v>
      </c>
      <c r="BA4777" s="255">
        <f>COUNTIF(H4777:AL4777,"HL")</f>
        <v>0</v>
      </c>
      <c r="BB4777" s="255">
        <f>COUNTIF(G4777:AL4777,"P/DS")/2+COUNTIF(G4777:AL4777,"P/NS")/2+COUNTIF(G4777:AL4777,"UL")+COUNTIF(G4777:AL4777,"UL/DS")/2+COUNTIF(G4777:AL4777,"UL/NS")/2+COUNTIF(G4777:AL4777,"UL/BL")/2+COUNTIF(G4777:AL4777,"UL/BF")/2+COUNTIF(G4777:AL4777,"PH/F")/2+COUNTIF(G4777:AL4777,"PH/L")/2</f>
        <v>0.5</v>
      </c>
      <c r="BC4777" s="255">
        <f>COUNTIF(H4777:AL4777,"NB")</f>
        <v>0</v>
      </c>
      <c r="BD4777" s="255">
        <f>COUNTIF(H4777:AL4777,"NL")</f>
        <v>0</v>
      </c>
      <c r="BE4777" s="255">
        <f>COUNTIF(H4777:AL4777,"IL")</f>
        <v>0</v>
      </c>
      <c r="BF4777" s="255">
        <f>COUNTIF(H4777:AL4777,"KT")</f>
        <v>0</v>
      </c>
      <c r="BG4777" s="255">
        <f>COUNTIF(H4777:AL4777,"L70")</f>
        <v>0</v>
      </c>
      <c r="BH4777" s="255">
        <f>COUNTIF(H4777:AL4777,"MD")</f>
        <v>0</v>
      </c>
      <c r="BI4777" s="255">
        <f>COUNTIF(H4777:AL4777,"PMD")</f>
        <v>0</v>
      </c>
      <c r="BJ4777" s="255">
        <f>COUNTIF(H4777:AL4777,"PM")</f>
        <v>0</v>
      </c>
      <c r="BK4777" s="255">
        <f>COUNTIF(H4777:AL4777,"BM")</f>
        <v>0</v>
      </c>
      <c r="BL4777" s="261">
        <f>SUMIF(H4777:AL4777,"PD",H4778:AL4778)+SUMIF(H4777:AL4777,"PN",H4778:AL4778)+SUMIF(H4777:AL4777,"P/DS",H4778:AL4778)+SUMIF(H4777:AL4777,"PN/F",H4778:AL4778)+SUMIF(H4777:AL4777,"PN/L",H4778:AL4778)+SUMIF(H4777:AL4777,"TV",H4778:AL4778)+SUMIF(H4777:AL4777,"TVD",H4778:AL4778)+SUMIF(H4777:AL4777,"PDD",H4778:AL4778)</f>
        <v>0</v>
      </c>
      <c r="BM4777" s="261">
        <f>SUMIF(H4777:AL4777,"PD",H4779:AL4779)+SUMIF(H4777:AL4777,"PN",H4779:AL4779)+SUMIF(H4777:AL4777,"P/DS",H4779:AL4779)+SUMIF(H4777:AL4777,"PN/F",H4779:AL4779)+SUMIF(H4777:AL4777,"PN/L",H4779:AL4779)+SUMIF(H4777:AL4777,"TV",H4779:AL4779)+SUMIF(H4777:AL4777,"TVD",H4779:AL4779)+SUMIF(H4777:AL4777,"PDD",H4779:AL4779)+SUMIF(H4777:AL4777,"PMD",H4779:AL4779)</f>
        <v>0</v>
      </c>
      <c r="BN4777" s="261">
        <f>SUMIF(H4777:AL4777,"PD",H4780:AL4780)+SUMIF(H4777:AL4777,"PN",H4780:AL4780)+SUMIF(H4777:AL4777,"P/DS",H4780:AL4780)+SUMIF(H4777:AL4777,"PN/F",H4780:AL4780)+SUMIF(H4777:AL4777,"PN/L",H4780:AL4780)+SUMIF(H4777:AL4777,"TV",H4780:AL4780)+SUMIF(H4777:AL4777,"TVD",H4780:AL4780)</f>
        <v>0</v>
      </c>
      <c r="BO4777" s="261">
        <f>SUMIF(H4777:AL4777,"PD",H4781:AL4781)+SUMIF(H4777:AL4777,"PN",H4781:AL4781)+SUMIF(H4777:AL4777,"P/DS",H4781:AL4781)+SUMIF(H4777:AL4777,"PN/F",H4781:AL4781)+SUMIF(H4777:AL4777,"PN/L",H4781:AL4781)+SUMIF(H4777:AL4777,"TV",H4781:AL4781)+SUMIF(H4777:AL4777,"TVD",H4781:AL4781)</f>
        <v>0</v>
      </c>
      <c r="BP4777" s="261">
        <f>SUMIF(H4777:AL4777,"PD",H4782:AL4782)+SUMIF(H4777:AL4777,"PN",H4782:AL4782)+SUMIF(H4777:AL4777,"P/DS",H4782:AL4782)+SUMIF(H4777:AL4777,"PN/F",H4782:AL4782)+SUMIF(H4777:AL4777,"PN/L",H4782:AL4782)+SUMIF(H4777:AL4777,"TV",H4782:AL4782)+SUMIF(H4777:AL4777,"TVD",H4782:AL4782)+SUMIF(H4777:AL4777,"PDD",H4782:AL4782)+SUMIF(H4777:AL4777,"PH",H4782:AL4782)+SUMIF(H4777:AL4777,"PM",H4782:AL4782)</f>
        <v>0</v>
      </c>
      <c r="BQ4777" s="261">
        <f>SUMIF(H4777:AL4777,"PD",H4783:AL4783)+SUMIF(H4777:AL4777,"PN",H4783:AL4783)+SUMIF(H4777:AL4777,"P/DS",H4783:AL4783)+SUMIF(H4777:AL4777,"PN/F",H4783:AL4783)+SUMIF(H4777:AL4777,"PN/L",H4783:AL4783)+SUMIF(H4777:AL4777,"TV",H4783:AL4783)+SUMIF(H4777:AL4777,"TVD",H4783:AL4783)+SUMIF(H4777:AL4777,"PDD",H4783:AL4783)+SUMIF(H4777:AL4777,"PH",H4783:AL4783)+SUMIF(H4777:AL4777,"PM",H4783:AL4783)</f>
        <v>0</v>
      </c>
      <c r="BR4777" s="269">
        <f>SUM(H4778:AL4778)-BL4777</f>
        <v>14</v>
      </c>
      <c r="BS4777" s="269">
        <f>SUM(H4779:AL4779)-BM4777</f>
        <v>16</v>
      </c>
      <c r="BT4777" s="269">
        <f>SUM(H4780:AL4780)-BN4777</f>
        <v>0</v>
      </c>
      <c r="BU4777" s="269">
        <f>SUM(H4781:AL4781)-BO4777</f>
        <v>0</v>
      </c>
      <c r="BV4777" s="269">
        <f>SUM(H4782:AL4782)-BP4777</f>
        <v>0</v>
      </c>
      <c r="BW4777" s="269">
        <f>SUM(H4783:AL4783)-BQ4777</f>
        <v>0</v>
      </c>
      <c r="BX4777" s="255">
        <f>SUMIF(H4777:AL4777,"PD",H4784:AL4784)+SUMIF(H4777:AL4777,"PN",H4784:AL4784)+SUMIF(H4777:AL4777,"P/DS",H4784:AL4784)+SUMIF(H4777:AL4777,"PN/F",H4784:AL4784)+SUMIF(H4777:AL4777,"PN/L",H4784:AL4784)</f>
        <v>0</v>
      </c>
      <c r="BY4777" s="255">
        <f>SUM(H4784:AL4784)-BX4777</f>
        <v>0</v>
      </c>
      <c r="BZ4777" s="255">
        <f t="shared" ref="BZ4777" si="1444">+SUM(BL4777:BW4784)</f>
        <v>30</v>
      </c>
      <c r="CA4777" s="266">
        <f>(COUNTIFS(H4777:AL4777,"PD",H4778:AL4778,"&gt;=2"))*0.5-IF(CN4777="VP",COUNTIFS($H$16:$AL$16,"SAT",H4777:AL4777,"PD",H4778:AL4778,"&gt;=2"))*0.5</f>
        <v>0</v>
      </c>
      <c r="CB4777" s="266">
        <f>(COUNTIFS(H4777:AL4777,"PN",H4779:AL4779,"&gt;=0.5",H4778:AL4778,"&gt;=1.5"))*0.5+COUNTIFS(H4777:AL4777,"PDD",H4779:AL4779,"&gt;=0.5",H4778:AL4778,"&gt;=1.5")*0.5</f>
        <v>0</v>
      </c>
      <c r="CC4777" s="273">
        <f>(COUNTIFS(H4777:AL4777,"TV",H4779:AL4779,"&gt;=10"))*0.5+(COUNTIFS(H4777:AL4777,"PMD",H4779:AL4779,"&gt;=2"))*0.5</f>
        <v>0</v>
      </c>
      <c r="CD4777" s="266">
        <f>(COUNTIFS(H4777:AL4777,"TVD",H4781:AL4781,"&gt;=6.5",H4779:AL4779,"&gt;=3.5"))*0.5</f>
        <v>0</v>
      </c>
      <c r="CE4777" s="266">
        <f>(COUNTIFS(H4777:AL4777,"PD",H4782:AL4782,"&gt;=10"))*0.5</f>
        <v>0</v>
      </c>
      <c r="CF4777" s="266">
        <f>(COUNTIFS(H4777:AL4777,"PDD",H4782:AL4782,"&gt;=3.5",H4783:AL4783,"&gt;=6.5")+COUNTIFS(H4777:AL4777,"PH",H4783:AL4783,"&gt;=0.5",H4782:AL4782,"&gt;=1.5")+COUNTIFS(H4777:AL4777,"PM",H4783:AL4783,"&gt;=0.5",H4782:AL4782,"&gt;=1.5"))*0.5</f>
        <v>0</v>
      </c>
      <c r="CG4777" s="266">
        <f>(COUNTIFS(H4777:AL4777,"DS",H4778:AL4778,"&gt;=2")+COUNTIFS(H4777:AL4777,"AL/DS",H4778:AL4778,"&gt;=2"))*0.5-IF(CN4777="VP",COUNTIFS($H$16:$AL$16,"SAT",H4777:AL4777,"DS",H4778:AL4778,"&gt;=2"))*0.5</f>
        <v>2</v>
      </c>
      <c r="CH4777" s="266">
        <f>(COUNTIFS(H4777:AL4777,"NS",H4779:AL4779,"&gt;=0.5",H4778:AL4778,"&gt;=1.5")+COUNTIFS(H4777:AL4777,"AL/NS",H4779:AL4779,"&gt;=0.5",H4778:AL4778,"&gt;=1.5")+COUNTIFS(H4777:AL4777,"NHD",H4779:AL4779,"&gt;=4.5",H4782:AL4782,"&gt;=2",H4778:AL4778,"&gt;=1.5"))*0.5</f>
        <v>0</v>
      </c>
      <c r="CI4777" s="266">
        <f>(COUNTIF(H4779:AL4779,"&gt;=10")+COUNTIFS(H4777:AL4777,"MD",H4779:AL4779,"&gt;=2")-COUNTIFS(H4777:AL4777,"TV",H4779:AL4779,"&gt;=10"))*0.5</f>
        <v>0</v>
      </c>
      <c r="CJ4777" s="266">
        <f>(COUNTIFS(H4777:AL4777,"D",H4781:AL4781,"&gt;=6.5",H4779:AL4779,"&gt;=3.5"))*0.5</f>
        <v>0</v>
      </c>
      <c r="CK4777" s="266">
        <f>(COUNTIF(H4782:AL4782,"&gt;=10")-COUNTIFS(H4777:AL4777,"PD",H4782:AL4782,"&gt;=10"))*0.5</f>
        <v>0</v>
      </c>
      <c r="CL4777" s="265">
        <f>(COUNTIFS(H4777:AL4777,"NHD",H4782:AL4782,"&gt;=3.5",H4783:AL4783,"&gt;=6.5")+COUNTIFS(H4777:AL4777,"BH",H4782:AL4782,"&gt;=1.5",H4783:AL4783,"&gt;=0.5")+COUNTIFS(H4777:AL4777,"BM",H4782:AL4782,"&gt;=1.5",H4783:AL4783,"&gt;=0.5")+COUNTIFS(H4777:AL4777,"D",H4782:AL4782,"&gt;=1.5",H4783:AL4783,"&gt;=0.5"))*0.5</f>
        <v>0</v>
      </c>
      <c r="CM4777" s="272"/>
      <c r="CN4777" s="264" t="s">
        <v>723</v>
      </c>
      <c r="CO4777" s="177">
        <f t="shared" ref="CO4777" si="1445">+AM4777+AN4777+AO4777+AP4777+AQ4777+AR4777+AS4777+AU4777+BG4777</f>
        <v>26</v>
      </c>
      <c r="CP4777" s="225">
        <f>+SUM(I4778:I4783)-I4784</f>
        <v>8</v>
      </c>
      <c r="CQ4777" s="225">
        <f>+SUM(J4778:J4783)-J4784</f>
        <v>2.5</v>
      </c>
      <c r="CR4777" s="225">
        <f>+SUM(K4778:K4783)-K4784</f>
        <v>0</v>
      </c>
      <c r="CS4777" s="178"/>
      <c r="CT4777" s="178"/>
      <c r="CU4777" s="178"/>
      <c r="CV4777" s="178"/>
      <c r="CW4777" s="178"/>
      <c r="CX4777" s="178"/>
      <c r="CY4777" s="178"/>
      <c r="CZ4777" s="178"/>
      <c r="DA4777" s="178"/>
      <c r="DB4777" s="120"/>
      <c r="DC4777" s="120"/>
      <c r="DD4777" s="120"/>
      <c r="DE4777" s="120"/>
      <c r="DF4777" s="120"/>
      <c r="DG4777" s="120"/>
      <c r="DH4777" s="120"/>
      <c r="DI4777" s="120"/>
      <c r="DJ4777" s="120"/>
      <c r="DK4777" s="120"/>
      <c r="DL4777" s="120"/>
      <c r="DM4777" s="120"/>
      <c r="DN4777" s="120"/>
    </row>
    <row r="4778" spans="1:118" s="119" customFormat="1" ht="14.25" customHeight="1">
      <c r="A4778" s="228"/>
      <c r="B4778" s="231"/>
      <c r="C4778" s="406"/>
      <c r="D4778" s="237"/>
      <c r="E4778" s="237"/>
      <c r="F4778" s="242" t="s">
        <v>82</v>
      </c>
      <c r="G4778" s="121">
        <v>1.5</v>
      </c>
      <c r="H4778" s="83"/>
      <c r="I4778" s="83"/>
      <c r="J4778" s="83">
        <v>2.5</v>
      </c>
      <c r="K4778" s="83"/>
      <c r="L4778" s="83">
        <v>2.5</v>
      </c>
      <c r="M4778" s="83"/>
      <c r="N4778" s="83"/>
      <c r="O4778" s="83"/>
      <c r="P4778" s="83"/>
      <c r="Q4778" s="83">
        <v>2.5</v>
      </c>
      <c r="R4778" s="83"/>
      <c r="S4778" s="83">
        <v>1.5</v>
      </c>
      <c r="T4778" s="83">
        <v>1</v>
      </c>
      <c r="U4778" s="83"/>
      <c r="V4778" s="83"/>
      <c r="W4778" s="83"/>
      <c r="X4778" s="83">
        <v>2.5</v>
      </c>
      <c r="Y4778" s="83"/>
      <c r="Z4778" s="83">
        <v>1.5</v>
      </c>
      <c r="AA4778" s="83"/>
      <c r="AB4778" s="83"/>
      <c r="AC4778" s="79"/>
      <c r="AD4778" s="79"/>
      <c r="AE4778" s="79"/>
      <c r="AF4778" s="79"/>
      <c r="AG4778" s="79"/>
      <c r="AH4778" s="79"/>
      <c r="AI4778" s="79"/>
      <c r="AJ4778" s="79"/>
      <c r="AK4778" s="79"/>
      <c r="AL4778" s="79"/>
      <c r="AM4778" s="240"/>
      <c r="AN4778" s="240"/>
      <c r="AO4778" s="240"/>
      <c r="AP4778" s="240"/>
      <c r="AQ4778" s="240"/>
      <c r="AR4778" s="240"/>
      <c r="AS4778" s="240"/>
      <c r="AT4778" s="256"/>
      <c r="AU4778" s="256"/>
      <c r="AV4778" s="259"/>
      <c r="AW4778" s="259"/>
      <c r="AX4778" s="256"/>
      <c r="AY4778" s="256"/>
      <c r="AZ4778" s="256"/>
      <c r="BA4778" s="256"/>
      <c r="BB4778" s="256"/>
      <c r="BC4778" s="256"/>
      <c r="BD4778" s="256"/>
      <c r="BE4778" s="256"/>
      <c r="BF4778" s="256"/>
      <c r="BG4778" s="256"/>
      <c r="BH4778" s="256"/>
      <c r="BI4778" s="256"/>
      <c r="BJ4778" s="256"/>
      <c r="BK4778" s="256"/>
      <c r="BL4778" s="262"/>
      <c r="BM4778" s="262"/>
      <c r="BN4778" s="262"/>
      <c r="BO4778" s="262"/>
      <c r="BP4778" s="262"/>
      <c r="BQ4778" s="262"/>
      <c r="BR4778" s="270"/>
      <c r="BS4778" s="270"/>
      <c r="BT4778" s="270"/>
      <c r="BU4778" s="270"/>
      <c r="BV4778" s="270"/>
      <c r="BW4778" s="270"/>
      <c r="BX4778" s="256"/>
      <c r="BY4778" s="256"/>
      <c r="BZ4778" s="256"/>
      <c r="CA4778" s="267"/>
      <c r="CB4778" s="267"/>
      <c r="CC4778" s="274"/>
      <c r="CD4778" s="267"/>
      <c r="CE4778" s="267"/>
      <c r="CF4778" s="267"/>
      <c r="CG4778" s="267"/>
      <c r="CH4778" s="267"/>
      <c r="CI4778" s="267"/>
      <c r="CJ4778" s="267"/>
      <c r="CK4778" s="267"/>
      <c r="CL4778" s="265"/>
      <c r="CM4778" s="272"/>
      <c r="CN4778" s="264"/>
      <c r="CO4778" s="177"/>
      <c r="CP4778" s="226"/>
      <c r="CQ4778" s="226"/>
      <c r="CR4778" s="226"/>
      <c r="CS4778" s="178"/>
      <c r="CT4778" s="178"/>
      <c r="CU4778" s="178"/>
      <c r="CV4778" s="178"/>
      <c r="CW4778" s="178"/>
      <c r="CX4778" s="178"/>
      <c r="CY4778" s="178"/>
      <c r="CZ4778" s="178"/>
      <c r="DA4778" s="178"/>
      <c r="DB4778" s="120"/>
      <c r="DC4778" s="120"/>
      <c r="DD4778" s="120"/>
      <c r="DE4778" s="120"/>
      <c r="DF4778" s="120"/>
      <c r="DG4778" s="120"/>
      <c r="DH4778" s="120"/>
      <c r="DI4778" s="120"/>
      <c r="DJ4778" s="120"/>
      <c r="DK4778" s="120"/>
      <c r="DL4778" s="120"/>
      <c r="DM4778" s="120"/>
      <c r="DN4778" s="120"/>
    </row>
    <row r="4779" spans="1:118" s="119" customFormat="1">
      <c r="A4779" s="228"/>
      <c r="B4779" s="231"/>
      <c r="C4779" s="406"/>
      <c r="D4779" s="237"/>
      <c r="E4779" s="237"/>
      <c r="F4779" s="243"/>
      <c r="G4779" s="122">
        <v>2</v>
      </c>
      <c r="H4779" s="84"/>
      <c r="I4779" s="84">
        <v>8</v>
      </c>
      <c r="J4779" s="84"/>
      <c r="K4779" s="84"/>
      <c r="L4779" s="84"/>
      <c r="M4779" s="84"/>
      <c r="N4779" s="84"/>
      <c r="O4779" s="84">
        <v>8</v>
      </c>
      <c r="P4779" s="84"/>
      <c r="Q4779" s="84"/>
      <c r="R4779" s="84"/>
      <c r="S4779" s="84"/>
      <c r="T4779" s="84"/>
      <c r="U4779" s="84"/>
      <c r="V4779" s="84"/>
      <c r="W4779" s="84"/>
      <c r="X4779" s="84"/>
      <c r="Y4779" s="84"/>
      <c r="Z4779" s="84"/>
      <c r="AA4779" s="84"/>
      <c r="AB4779" s="84"/>
      <c r="AC4779" s="80"/>
      <c r="AD4779" s="80"/>
      <c r="AE4779" s="80"/>
      <c r="AF4779" s="80"/>
      <c r="AG4779" s="80"/>
      <c r="AH4779" s="80"/>
      <c r="AI4779" s="80"/>
      <c r="AJ4779" s="80"/>
      <c r="AK4779" s="80"/>
      <c r="AL4779" s="80"/>
      <c r="AM4779" s="240"/>
      <c r="AN4779" s="240"/>
      <c r="AO4779" s="240"/>
      <c r="AP4779" s="240"/>
      <c r="AQ4779" s="240"/>
      <c r="AR4779" s="240"/>
      <c r="AS4779" s="240"/>
      <c r="AT4779" s="256"/>
      <c r="AU4779" s="256"/>
      <c r="AV4779" s="259"/>
      <c r="AW4779" s="259"/>
      <c r="AX4779" s="256"/>
      <c r="AY4779" s="256"/>
      <c r="AZ4779" s="256"/>
      <c r="BA4779" s="256"/>
      <c r="BB4779" s="256"/>
      <c r="BC4779" s="256"/>
      <c r="BD4779" s="256"/>
      <c r="BE4779" s="256"/>
      <c r="BF4779" s="256"/>
      <c r="BG4779" s="256"/>
      <c r="BH4779" s="256"/>
      <c r="BI4779" s="256"/>
      <c r="BJ4779" s="256"/>
      <c r="BK4779" s="256"/>
      <c r="BL4779" s="262"/>
      <c r="BM4779" s="262"/>
      <c r="BN4779" s="262"/>
      <c r="BO4779" s="262"/>
      <c r="BP4779" s="262"/>
      <c r="BQ4779" s="262"/>
      <c r="BR4779" s="270"/>
      <c r="BS4779" s="270"/>
      <c r="BT4779" s="270"/>
      <c r="BU4779" s="270"/>
      <c r="BV4779" s="270"/>
      <c r="BW4779" s="270"/>
      <c r="BX4779" s="256"/>
      <c r="BY4779" s="256"/>
      <c r="BZ4779" s="256"/>
      <c r="CA4779" s="267"/>
      <c r="CB4779" s="267"/>
      <c r="CC4779" s="274"/>
      <c r="CD4779" s="267"/>
      <c r="CE4779" s="267"/>
      <c r="CF4779" s="267"/>
      <c r="CG4779" s="267"/>
      <c r="CH4779" s="267"/>
      <c r="CI4779" s="267"/>
      <c r="CJ4779" s="267"/>
      <c r="CK4779" s="267"/>
      <c r="CL4779" s="265"/>
      <c r="CM4779" s="272"/>
      <c r="CN4779" s="264"/>
      <c r="CO4779" s="177"/>
      <c r="CP4779" s="226"/>
      <c r="CQ4779" s="226"/>
      <c r="CR4779" s="226"/>
      <c r="CS4779" s="178"/>
      <c r="CT4779" s="178"/>
      <c r="CU4779" s="178"/>
      <c r="CV4779" s="178"/>
      <c r="CW4779" s="178"/>
      <c r="CX4779" s="178"/>
      <c r="CY4779" s="178"/>
      <c r="CZ4779" s="178"/>
      <c r="DA4779" s="178"/>
      <c r="DB4779" s="120"/>
      <c r="DC4779" s="120"/>
      <c r="DD4779" s="120"/>
      <c r="DE4779" s="120"/>
      <c r="DF4779" s="120"/>
      <c r="DG4779" s="120"/>
      <c r="DH4779" s="120"/>
      <c r="DI4779" s="120"/>
      <c r="DJ4779" s="120"/>
      <c r="DK4779" s="120"/>
      <c r="DL4779" s="120"/>
      <c r="DM4779" s="120"/>
      <c r="DN4779" s="120"/>
    </row>
    <row r="4780" spans="1:118" s="119" customFormat="1">
      <c r="A4780" s="228"/>
      <c r="B4780" s="231"/>
      <c r="C4780" s="406"/>
      <c r="D4780" s="237"/>
      <c r="E4780" s="237"/>
      <c r="F4780" s="243"/>
      <c r="G4780" s="122">
        <v>2.1</v>
      </c>
      <c r="H4780" s="84"/>
      <c r="I4780" s="84"/>
      <c r="J4780" s="84"/>
      <c r="K4780" s="84"/>
      <c r="L4780" s="84"/>
      <c r="M4780" s="84"/>
      <c r="N4780" s="84"/>
      <c r="O4780" s="84"/>
      <c r="P4780" s="84"/>
      <c r="Q4780" s="84"/>
      <c r="R4780" s="84"/>
      <c r="S4780" s="84"/>
      <c r="T4780" s="84"/>
      <c r="U4780" s="84"/>
      <c r="V4780" s="84"/>
      <c r="W4780" s="84"/>
      <c r="X4780" s="84"/>
      <c r="Y4780" s="84"/>
      <c r="Z4780" s="84"/>
      <c r="AA4780" s="84"/>
      <c r="AB4780" s="84"/>
      <c r="AC4780" s="80"/>
      <c r="AD4780" s="80"/>
      <c r="AE4780" s="80"/>
      <c r="AF4780" s="80"/>
      <c r="AG4780" s="80"/>
      <c r="AH4780" s="80"/>
      <c r="AI4780" s="80"/>
      <c r="AJ4780" s="80"/>
      <c r="AK4780" s="80"/>
      <c r="AL4780" s="80"/>
      <c r="AM4780" s="240"/>
      <c r="AN4780" s="240"/>
      <c r="AO4780" s="240"/>
      <c r="AP4780" s="240"/>
      <c r="AQ4780" s="240"/>
      <c r="AR4780" s="240"/>
      <c r="AS4780" s="240"/>
      <c r="AT4780" s="256"/>
      <c r="AU4780" s="256"/>
      <c r="AV4780" s="259"/>
      <c r="AW4780" s="259"/>
      <c r="AX4780" s="256"/>
      <c r="AY4780" s="256"/>
      <c r="AZ4780" s="256"/>
      <c r="BA4780" s="256"/>
      <c r="BB4780" s="256"/>
      <c r="BC4780" s="256"/>
      <c r="BD4780" s="256"/>
      <c r="BE4780" s="256"/>
      <c r="BF4780" s="256"/>
      <c r="BG4780" s="256"/>
      <c r="BH4780" s="256"/>
      <c r="BI4780" s="256"/>
      <c r="BJ4780" s="256"/>
      <c r="BK4780" s="256"/>
      <c r="BL4780" s="262"/>
      <c r="BM4780" s="262"/>
      <c r="BN4780" s="262"/>
      <c r="BO4780" s="262"/>
      <c r="BP4780" s="262"/>
      <c r="BQ4780" s="262"/>
      <c r="BR4780" s="270"/>
      <c r="BS4780" s="270"/>
      <c r="BT4780" s="270"/>
      <c r="BU4780" s="270"/>
      <c r="BV4780" s="270"/>
      <c r="BW4780" s="270"/>
      <c r="BX4780" s="256"/>
      <c r="BY4780" s="256"/>
      <c r="BZ4780" s="256"/>
      <c r="CA4780" s="267"/>
      <c r="CB4780" s="267"/>
      <c r="CC4780" s="274"/>
      <c r="CD4780" s="267"/>
      <c r="CE4780" s="267"/>
      <c r="CF4780" s="267"/>
      <c r="CG4780" s="267"/>
      <c r="CH4780" s="267"/>
      <c r="CI4780" s="267"/>
      <c r="CJ4780" s="267"/>
      <c r="CK4780" s="267"/>
      <c r="CL4780" s="265"/>
      <c r="CM4780" s="272"/>
      <c r="CN4780" s="264"/>
      <c r="CO4780" s="177"/>
      <c r="CP4780" s="226"/>
      <c r="CQ4780" s="226"/>
      <c r="CR4780" s="226"/>
      <c r="CS4780" s="178"/>
      <c r="CT4780" s="178"/>
      <c r="CU4780" s="178"/>
      <c r="CV4780" s="178"/>
      <c r="CW4780" s="178"/>
      <c r="CX4780" s="178"/>
      <c r="CY4780" s="178"/>
      <c r="CZ4780" s="178"/>
      <c r="DA4780" s="178"/>
      <c r="DB4780" s="120"/>
      <c r="DC4780" s="120"/>
      <c r="DD4780" s="120"/>
      <c r="DE4780" s="120"/>
      <c r="DF4780" s="120"/>
      <c r="DG4780" s="120"/>
      <c r="DH4780" s="120"/>
      <c r="DI4780" s="120"/>
      <c r="DJ4780" s="120"/>
      <c r="DK4780" s="120"/>
      <c r="DL4780" s="120"/>
      <c r="DM4780" s="120"/>
      <c r="DN4780" s="120"/>
    </row>
    <row r="4781" spans="1:118" s="119" customFormat="1">
      <c r="A4781" s="228"/>
      <c r="B4781" s="231"/>
      <c r="C4781" s="406"/>
      <c r="D4781" s="237"/>
      <c r="E4781" s="237"/>
      <c r="F4781" s="243"/>
      <c r="G4781" s="122">
        <v>2.7</v>
      </c>
      <c r="H4781" s="84"/>
      <c r="I4781" s="84"/>
      <c r="J4781" s="84"/>
      <c r="K4781" s="84"/>
      <c r="L4781" s="84"/>
      <c r="M4781" s="84"/>
      <c r="N4781" s="84"/>
      <c r="O4781" s="84"/>
      <c r="P4781" s="84"/>
      <c r="Q4781" s="84"/>
      <c r="R4781" s="84"/>
      <c r="S4781" s="84"/>
      <c r="T4781" s="84"/>
      <c r="U4781" s="84"/>
      <c r="V4781" s="84"/>
      <c r="W4781" s="84"/>
      <c r="X4781" s="84"/>
      <c r="Y4781" s="84"/>
      <c r="Z4781" s="84"/>
      <c r="AA4781" s="84"/>
      <c r="AB4781" s="84"/>
      <c r="AC4781" s="80"/>
      <c r="AD4781" s="80"/>
      <c r="AE4781" s="80"/>
      <c r="AF4781" s="80"/>
      <c r="AG4781" s="80"/>
      <c r="AH4781" s="80"/>
      <c r="AI4781" s="80"/>
      <c r="AJ4781" s="80"/>
      <c r="AK4781" s="80"/>
      <c r="AL4781" s="80"/>
      <c r="AM4781" s="240"/>
      <c r="AN4781" s="240"/>
      <c r="AO4781" s="240"/>
      <c r="AP4781" s="240"/>
      <c r="AQ4781" s="240"/>
      <c r="AR4781" s="240"/>
      <c r="AS4781" s="240"/>
      <c r="AT4781" s="256"/>
      <c r="AU4781" s="256"/>
      <c r="AV4781" s="259"/>
      <c r="AW4781" s="259"/>
      <c r="AX4781" s="256"/>
      <c r="AY4781" s="256"/>
      <c r="AZ4781" s="256"/>
      <c r="BA4781" s="256"/>
      <c r="BB4781" s="256"/>
      <c r="BC4781" s="256"/>
      <c r="BD4781" s="256"/>
      <c r="BE4781" s="256"/>
      <c r="BF4781" s="256"/>
      <c r="BG4781" s="256"/>
      <c r="BH4781" s="256"/>
      <c r="BI4781" s="256"/>
      <c r="BJ4781" s="256"/>
      <c r="BK4781" s="256"/>
      <c r="BL4781" s="262"/>
      <c r="BM4781" s="262"/>
      <c r="BN4781" s="262"/>
      <c r="BO4781" s="262"/>
      <c r="BP4781" s="262"/>
      <c r="BQ4781" s="262"/>
      <c r="BR4781" s="270"/>
      <c r="BS4781" s="270"/>
      <c r="BT4781" s="270"/>
      <c r="BU4781" s="270"/>
      <c r="BV4781" s="270"/>
      <c r="BW4781" s="270"/>
      <c r="BX4781" s="256"/>
      <c r="BY4781" s="256"/>
      <c r="BZ4781" s="256"/>
      <c r="CA4781" s="267"/>
      <c r="CB4781" s="267"/>
      <c r="CC4781" s="274"/>
      <c r="CD4781" s="267"/>
      <c r="CE4781" s="267"/>
      <c r="CF4781" s="267"/>
      <c r="CG4781" s="267"/>
      <c r="CH4781" s="267"/>
      <c r="CI4781" s="267"/>
      <c r="CJ4781" s="267"/>
      <c r="CK4781" s="267"/>
      <c r="CL4781" s="265"/>
      <c r="CM4781" s="272"/>
      <c r="CN4781" s="264"/>
      <c r="CO4781" s="177"/>
      <c r="CP4781" s="226"/>
      <c r="CQ4781" s="226"/>
      <c r="CR4781" s="226"/>
      <c r="CS4781" s="178"/>
      <c r="CT4781" s="178"/>
      <c r="CU4781" s="178"/>
      <c r="CV4781" s="178"/>
      <c r="CW4781" s="178"/>
      <c r="CX4781" s="178"/>
      <c r="CY4781" s="178"/>
      <c r="CZ4781" s="178"/>
      <c r="DA4781" s="178"/>
      <c r="DB4781" s="120"/>
      <c r="DC4781" s="120"/>
      <c r="DD4781" s="120"/>
      <c r="DE4781" s="120"/>
      <c r="DF4781" s="120"/>
      <c r="DG4781" s="120"/>
      <c r="DH4781" s="120"/>
      <c r="DI4781" s="120"/>
      <c r="DJ4781" s="120"/>
      <c r="DK4781" s="120"/>
      <c r="DL4781" s="120"/>
      <c r="DM4781" s="120"/>
      <c r="DN4781" s="120"/>
    </row>
    <row r="4782" spans="1:118" s="119" customFormat="1">
      <c r="A4782" s="228"/>
      <c r="B4782" s="231"/>
      <c r="C4782" s="406"/>
      <c r="D4782" s="237"/>
      <c r="E4782" s="237"/>
      <c r="F4782" s="243"/>
      <c r="G4782" s="122">
        <v>3</v>
      </c>
      <c r="H4782" s="84"/>
      <c r="I4782" s="84"/>
      <c r="J4782" s="84"/>
      <c r="K4782" s="84"/>
      <c r="L4782" s="84"/>
      <c r="M4782" s="84"/>
      <c r="N4782" s="84"/>
      <c r="O4782" s="84"/>
      <c r="P4782" s="84"/>
      <c r="Q4782" s="84"/>
      <c r="R4782" s="84"/>
      <c r="S4782" s="84"/>
      <c r="T4782" s="84"/>
      <c r="U4782" s="84"/>
      <c r="V4782" s="84"/>
      <c r="W4782" s="84"/>
      <c r="X4782" s="84"/>
      <c r="Y4782" s="84"/>
      <c r="Z4782" s="84"/>
      <c r="AA4782" s="84"/>
      <c r="AB4782" s="84"/>
      <c r="AC4782" s="80"/>
      <c r="AD4782" s="80"/>
      <c r="AE4782" s="80"/>
      <c r="AF4782" s="80"/>
      <c r="AG4782" s="80"/>
      <c r="AH4782" s="80"/>
      <c r="AI4782" s="80"/>
      <c r="AJ4782" s="80"/>
      <c r="AK4782" s="80"/>
      <c r="AL4782" s="80"/>
      <c r="AM4782" s="240"/>
      <c r="AN4782" s="240"/>
      <c r="AO4782" s="240"/>
      <c r="AP4782" s="240"/>
      <c r="AQ4782" s="240"/>
      <c r="AR4782" s="240"/>
      <c r="AS4782" s="240"/>
      <c r="AT4782" s="256"/>
      <c r="AU4782" s="256"/>
      <c r="AV4782" s="259"/>
      <c r="AW4782" s="259"/>
      <c r="AX4782" s="256"/>
      <c r="AY4782" s="256"/>
      <c r="AZ4782" s="256"/>
      <c r="BA4782" s="256"/>
      <c r="BB4782" s="256"/>
      <c r="BC4782" s="256"/>
      <c r="BD4782" s="256"/>
      <c r="BE4782" s="256"/>
      <c r="BF4782" s="256"/>
      <c r="BG4782" s="256"/>
      <c r="BH4782" s="256"/>
      <c r="BI4782" s="256"/>
      <c r="BJ4782" s="256"/>
      <c r="BK4782" s="256"/>
      <c r="BL4782" s="262"/>
      <c r="BM4782" s="262"/>
      <c r="BN4782" s="262"/>
      <c r="BO4782" s="262"/>
      <c r="BP4782" s="262"/>
      <c r="BQ4782" s="262"/>
      <c r="BR4782" s="270"/>
      <c r="BS4782" s="270"/>
      <c r="BT4782" s="270"/>
      <c r="BU4782" s="270"/>
      <c r="BV4782" s="270"/>
      <c r="BW4782" s="270"/>
      <c r="BX4782" s="256"/>
      <c r="BY4782" s="256"/>
      <c r="BZ4782" s="256"/>
      <c r="CA4782" s="267"/>
      <c r="CB4782" s="267"/>
      <c r="CC4782" s="274"/>
      <c r="CD4782" s="267"/>
      <c r="CE4782" s="267"/>
      <c r="CF4782" s="267"/>
      <c r="CG4782" s="267"/>
      <c r="CH4782" s="267"/>
      <c r="CI4782" s="267"/>
      <c r="CJ4782" s="267"/>
      <c r="CK4782" s="267"/>
      <c r="CL4782" s="265"/>
      <c r="CM4782" s="272"/>
      <c r="CN4782" s="264"/>
      <c r="CO4782" s="177"/>
      <c r="CP4782" s="226"/>
      <c r="CQ4782" s="226"/>
      <c r="CR4782" s="226"/>
      <c r="CS4782" s="178"/>
      <c r="CT4782" s="178"/>
      <c r="CU4782" s="178"/>
      <c r="CV4782" s="178"/>
      <c r="CW4782" s="178"/>
      <c r="CX4782" s="178"/>
      <c r="CY4782" s="178"/>
      <c r="CZ4782" s="178"/>
      <c r="DA4782" s="178"/>
      <c r="DB4782" s="120"/>
      <c r="DC4782" s="120"/>
      <c r="DD4782" s="120"/>
      <c r="DE4782" s="120"/>
      <c r="DF4782" s="120"/>
      <c r="DG4782" s="120"/>
      <c r="DH4782" s="120"/>
      <c r="DI4782" s="120"/>
      <c r="DJ4782" s="120"/>
      <c r="DK4782" s="120"/>
      <c r="DL4782" s="120"/>
      <c r="DM4782" s="120"/>
      <c r="DN4782" s="120"/>
    </row>
    <row r="4783" spans="1:118" s="119" customFormat="1">
      <c r="A4783" s="228"/>
      <c r="B4783" s="231"/>
      <c r="C4783" s="406"/>
      <c r="D4783" s="237"/>
      <c r="E4783" s="237"/>
      <c r="F4783" s="244"/>
      <c r="G4783" s="123">
        <v>3.9</v>
      </c>
      <c r="H4783" s="85"/>
      <c r="I4783" s="85"/>
      <c r="J4783" s="85"/>
      <c r="K4783" s="85"/>
      <c r="L4783" s="85"/>
      <c r="M4783" s="85"/>
      <c r="N4783" s="85"/>
      <c r="O4783" s="85"/>
      <c r="P4783" s="85"/>
      <c r="Q4783" s="85"/>
      <c r="R4783" s="85"/>
      <c r="S4783" s="85"/>
      <c r="T4783" s="85"/>
      <c r="U4783" s="85"/>
      <c r="V4783" s="85"/>
      <c r="W4783" s="85"/>
      <c r="X4783" s="85"/>
      <c r="Y4783" s="85"/>
      <c r="Z4783" s="85"/>
      <c r="AA4783" s="85"/>
      <c r="AB4783" s="85"/>
      <c r="AC4783" s="81"/>
      <c r="AD4783" s="81"/>
      <c r="AE4783" s="81"/>
      <c r="AF4783" s="81"/>
      <c r="AG4783" s="81"/>
      <c r="AH4783" s="81"/>
      <c r="AI4783" s="81"/>
      <c r="AJ4783" s="81"/>
      <c r="AK4783" s="81"/>
      <c r="AL4783" s="81"/>
      <c r="AM4783" s="240"/>
      <c r="AN4783" s="240"/>
      <c r="AO4783" s="240"/>
      <c r="AP4783" s="240"/>
      <c r="AQ4783" s="240"/>
      <c r="AR4783" s="240"/>
      <c r="AS4783" s="240"/>
      <c r="AT4783" s="256"/>
      <c r="AU4783" s="256"/>
      <c r="AV4783" s="259"/>
      <c r="AW4783" s="259"/>
      <c r="AX4783" s="256"/>
      <c r="AY4783" s="256"/>
      <c r="AZ4783" s="256"/>
      <c r="BA4783" s="256"/>
      <c r="BB4783" s="256"/>
      <c r="BC4783" s="256"/>
      <c r="BD4783" s="256"/>
      <c r="BE4783" s="256"/>
      <c r="BF4783" s="256"/>
      <c r="BG4783" s="256"/>
      <c r="BH4783" s="256"/>
      <c r="BI4783" s="256"/>
      <c r="BJ4783" s="256"/>
      <c r="BK4783" s="256"/>
      <c r="BL4783" s="262"/>
      <c r="BM4783" s="262"/>
      <c r="BN4783" s="262"/>
      <c r="BO4783" s="262"/>
      <c r="BP4783" s="262"/>
      <c r="BQ4783" s="262"/>
      <c r="BR4783" s="270"/>
      <c r="BS4783" s="270"/>
      <c r="BT4783" s="270"/>
      <c r="BU4783" s="270"/>
      <c r="BV4783" s="270"/>
      <c r="BW4783" s="270"/>
      <c r="BX4783" s="256"/>
      <c r="BY4783" s="256"/>
      <c r="BZ4783" s="256"/>
      <c r="CA4783" s="267"/>
      <c r="CB4783" s="267"/>
      <c r="CC4783" s="274"/>
      <c r="CD4783" s="267"/>
      <c r="CE4783" s="267"/>
      <c r="CF4783" s="267"/>
      <c r="CG4783" s="267"/>
      <c r="CH4783" s="267"/>
      <c r="CI4783" s="267"/>
      <c r="CJ4783" s="267"/>
      <c r="CK4783" s="267"/>
      <c r="CL4783" s="265"/>
      <c r="CM4783" s="272"/>
      <c r="CN4783" s="264"/>
      <c r="CO4783" s="177"/>
      <c r="CP4783" s="226"/>
      <c r="CQ4783" s="226"/>
      <c r="CR4783" s="226"/>
      <c r="CS4783" s="178"/>
      <c r="CT4783" s="178"/>
      <c r="CU4783" s="178"/>
      <c r="CV4783" s="178"/>
      <c r="CW4783" s="178"/>
      <c r="CX4783" s="178"/>
      <c r="CY4783" s="178"/>
      <c r="CZ4783" s="178"/>
      <c r="DA4783" s="178"/>
      <c r="DB4783" s="120"/>
      <c r="DC4783" s="120"/>
      <c r="DD4783" s="120"/>
      <c r="DE4783" s="120"/>
      <c r="DF4783" s="120"/>
      <c r="DG4783" s="120"/>
      <c r="DH4783" s="120"/>
      <c r="DI4783" s="120"/>
      <c r="DJ4783" s="120"/>
      <c r="DK4783" s="120"/>
      <c r="DL4783" s="120"/>
      <c r="DM4783" s="120"/>
      <c r="DN4783" s="120"/>
    </row>
    <row r="4784" spans="1:118" s="119" customFormat="1">
      <c r="A4784" s="229"/>
      <c r="B4784" s="232"/>
      <c r="C4784" s="407"/>
      <c r="D4784" s="238"/>
      <c r="E4784" s="238"/>
      <c r="F4784" s="245" t="s">
        <v>83</v>
      </c>
      <c r="G4784" s="246"/>
      <c r="H4784" s="82"/>
      <c r="I4784" s="82"/>
      <c r="J4784" s="82"/>
      <c r="K4784" s="82"/>
      <c r="L4784" s="82"/>
      <c r="M4784" s="82"/>
      <c r="N4784" s="82"/>
      <c r="O4784" s="82"/>
      <c r="P4784" s="82"/>
      <c r="Q4784" s="82"/>
      <c r="R4784" s="82"/>
      <c r="S4784" s="82"/>
      <c r="T4784" s="82"/>
      <c r="U4784" s="82"/>
      <c r="V4784" s="82"/>
      <c r="W4784" s="82"/>
      <c r="X4784" s="82"/>
      <c r="Y4784" s="82"/>
      <c r="Z4784" s="82"/>
      <c r="AA4784" s="82"/>
      <c r="AB4784" s="82"/>
      <c r="AC4784" s="35"/>
      <c r="AD4784" s="35"/>
      <c r="AE4784" s="35"/>
      <c r="AF4784" s="35"/>
      <c r="AG4784" s="35"/>
      <c r="AH4784" s="35"/>
      <c r="AI4784" s="35"/>
      <c r="AJ4784" s="35"/>
      <c r="AK4784" s="35"/>
      <c r="AL4784" s="35"/>
      <c r="AM4784" s="241"/>
      <c r="AN4784" s="241"/>
      <c r="AO4784" s="241"/>
      <c r="AP4784" s="241"/>
      <c r="AQ4784" s="241"/>
      <c r="AR4784" s="241"/>
      <c r="AS4784" s="241"/>
      <c r="AT4784" s="257"/>
      <c r="AU4784" s="257"/>
      <c r="AV4784" s="260"/>
      <c r="AW4784" s="260"/>
      <c r="AX4784" s="257"/>
      <c r="AY4784" s="257"/>
      <c r="AZ4784" s="257"/>
      <c r="BA4784" s="257"/>
      <c r="BB4784" s="257"/>
      <c r="BC4784" s="257"/>
      <c r="BD4784" s="257"/>
      <c r="BE4784" s="257"/>
      <c r="BF4784" s="257"/>
      <c r="BG4784" s="257"/>
      <c r="BH4784" s="257"/>
      <c r="BI4784" s="257"/>
      <c r="BJ4784" s="257"/>
      <c r="BK4784" s="257"/>
      <c r="BL4784" s="263"/>
      <c r="BM4784" s="263"/>
      <c r="BN4784" s="263"/>
      <c r="BO4784" s="263"/>
      <c r="BP4784" s="263"/>
      <c r="BQ4784" s="263"/>
      <c r="BR4784" s="271"/>
      <c r="BS4784" s="271"/>
      <c r="BT4784" s="271"/>
      <c r="BU4784" s="271"/>
      <c r="BV4784" s="271"/>
      <c r="BW4784" s="271"/>
      <c r="BX4784" s="257"/>
      <c r="BY4784" s="257"/>
      <c r="BZ4784" s="257"/>
      <c r="CA4784" s="268"/>
      <c r="CB4784" s="268"/>
      <c r="CC4784" s="275"/>
      <c r="CD4784" s="268"/>
      <c r="CE4784" s="268"/>
      <c r="CF4784" s="268"/>
      <c r="CG4784" s="268"/>
      <c r="CH4784" s="268"/>
      <c r="CI4784" s="268"/>
      <c r="CJ4784" s="268"/>
      <c r="CK4784" s="268"/>
      <c r="CL4784" s="265"/>
      <c r="CM4784" s="272"/>
      <c r="CN4784" s="264"/>
      <c r="CO4784" s="177"/>
      <c r="CP4784" s="226"/>
      <c r="CQ4784" s="226"/>
      <c r="CR4784" s="226"/>
      <c r="CS4784" s="178"/>
      <c r="CT4784" s="178"/>
      <c r="CU4784" s="178"/>
      <c r="CV4784" s="178"/>
      <c r="CW4784" s="178"/>
      <c r="CX4784" s="178"/>
      <c r="CY4784" s="178"/>
      <c r="CZ4784" s="178"/>
      <c r="DA4784" s="178"/>
      <c r="DB4784" s="120"/>
      <c r="DC4784" s="120"/>
      <c r="DD4784" s="120"/>
      <c r="DE4784" s="120"/>
      <c r="DF4784" s="120"/>
      <c r="DG4784" s="120"/>
      <c r="DH4784" s="120"/>
      <c r="DI4784" s="120"/>
      <c r="DJ4784" s="120"/>
      <c r="DK4784" s="120"/>
      <c r="DL4784" s="120"/>
      <c r="DM4784" s="120"/>
      <c r="DN4784" s="120"/>
    </row>
    <row r="4785" spans="1:118" s="119" customFormat="1" ht="14.25" customHeight="1">
      <c r="A4785" s="227">
        <f t="shared" si="1433"/>
        <v>593</v>
      </c>
      <c r="B4785" s="341" t="s">
        <v>893</v>
      </c>
      <c r="C4785" s="405" t="s">
        <v>896</v>
      </c>
      <c r="D4785" s="236" t="s">
        <v>889</v>
      </c>
      <c r="E4785" s="236" t="s">
        <v>506</v>
      </c>
      <c r="F4785" s="253" t="s">
        <v>80</v>
      </c>
      <c r="G4785" s="254"/>
      <c r="H4785" s="82" t="s">
        <v>69</v>
      </c>
      <c r="I4785" s="82"/>
      <c r="J4785" s="82" t="s">
        <v>60</v>
      </c>
      <c r="K4785" s="82" t="s">
        <v>60</v>
      </c>
      <c r="L4785" s="82" t="s">
        <v>60</v>
      </c>
      <c r="M4785" s="82" t="s">
        <v>60</v>
      </c>
      <c r="N4785" s="82" t="s">
        <v>60</v>
      </c>
      <c r="O4785" s="82"/>
      <c r="P4785" s="82" t="s">
        <v>60</v>
      </c>
      <c r="Q4785" s="82" t="s">
        <v>60</v>
      </c>
      <c r="R4785" s="82" t="s">
        <v>60</v>
      </c>
      <c r="S4785" s="82" t="s">
        <v>60</v>
      </c>
      <c r="T4785" s="82" t="s">
        <v>60</v>
      </c>
      <c r="U4785" s="82" t="s">
        <v>60</v>
      </c>
      <c r="V4785" s="82"/>
      <c r="W4785" s="82" t="s">
        <v>61</v>
      </c>
      <c r="X4785" s="82" t="s">
        <v>61</v>
      </c>
      <c r="Y4785" s="82" t="s">
        <v>61</v>
      </c>
      <c r="Z4785" s="82" t="s">
        <v>61</v>
      </c>
      <c r="AA4785" s="82" t="s">
        <v>61</v>
      </c>
      <c r="AB4785" s="82" t="s">
        <v>61</v>
      </c>
      <c r="AC4785" s="82"/>
      <c r="AD4785" s="82" t="s">
        <v>61</v>
      </c>
      <c r="AE4785" s="82" t="s">
        <v>61</v>
      </c>
      <c r="AF4785" s="82" t="s">
        <v>61</v>
      </c>
      <c r="AG4785" s="82" t="s">
        <v>61</v>
      </c>
      <c r="AH4785" s="82" t="s">
        <v>61</v>
      </c>
      <c r="AI4785" s="82" t="s">
        <v>1471</v>
      </c>
      <c r="AJ4785" s="82"/>
      <c r="AK4785" s="82" t="s">
        <v>60</v>
      </c>
      <c r="AL4785" s="82" t="s">
        <v>60</v>
      </c>
      <c r="AM4785" s="239">
        <f>COUNTIF(H4785:AL4785,"PH")+COUNTIF(H4785:AL4785,"PH/L")+COUNTIF(H4785:AL4785,"PM")</f>
        <v>0</v>
      </c>
      <c r="AN4785" s="239">
        <f>COUNTIF(H4785:AL4785,"PD")+COUNTIF(H4785:AL4785,"PDD")+COUNTIF(H4785:AL4785,"P/DS")/2+COUNTIF(H4785:AL4785,"PMD")</f>
        <v>0</v>
      </c>
      <c r="AO4785" s="239">
        <f>COUNTIF(H4785:AL4785,"PN")+COUNTIF(H4785:AL4785,"P/NS")/2+COUNTIF(H4785:AL4785,"PH")+COUNTIF(H4785:AL4785,"PH/F")/2+COUNTIF(H4785:AL4785,"PH/L")/2+COUNTIF(H4785:AL4785,"PM")</f>
        <v>0</v>
      </c>
      <c r="AP4785" s="239">
        <f>COUNTIF(H4785:AL4785,"BH")+COUNTIF(H4785:AL4785,"AL/BL")+COUNTIF(H4785:AL4785,"UL/BL")+COUNTIF(H4785:AL4785,"BM")</f>
        <v>0</v>
      </c>
      <c r="AQ4785" s="239">
        <f>COUNTIF(H4785:AL4785,"DS")+COUNTIF(H4785:AL4785,"AL/DS")/2+COUNTIF(H4785:AL4785,"UL/DS")/2+COUNTIF(H4785:AL4785,"CT")+COUNTIF(H4785:AL4785,"MD")</f>
        <v>13.5</v>
      </c>
      <c r="AR4785" s="239">
        <f>COUNTIF(H4785:AL4785,"NS")+COUNTIF(H4785:AL4785,"AL/NS")/2+COUNTIF(H4785:AL4785,"UL/NS")/2+COUNTIF(H4785:AL4785,"BH")+COUNTIF(H4785:AL4785,"AL/BF")/2+COUNTIF(H4785:AL4785,"AL/BL")/2+COUNTIF(H4785:AL4785,"UL/BL")/2+COUNTIF(H4785:AL4785,"UL/BF")/2+COUNTIF(H4785:AL4785,"BM")</f>
        <v>11</v>
      </c>
      <c r="AS4785" s="239">
        <f>COUNTIF(H4785:AL4785,"AL")+COUNTIF(H4785:AL4785,"AL/DS")/2+COUNTIF(H4785:AL4785,"AL/NS")/2+COUNTIF(H4785:AL4785,"NH")+COUNTIF(H4785:AL4785,"SL")+COUNTIF(H4785:AL4785,"NHD")+COUNTIF(H4785:AL4785,"B")+COUNTIF(H4785:AL4785,"HL")+COUNTIF(H4785:AL4785,"AL/BF")/2+COUNTIF(H4785:AL4785,"AL/BL")/2</f>
        <v>1</v>
      </c>
      <c r="AT4785" s="255">
        <f>COUNTIF(H4785:AL4785,"PD")+COUNTIF(H4785:AL4785,"PN")+COUNTIF(H4785:AL4785,"P/DS")/2+COUNTIF(H4785:AL4785,"P/NS")/2+COUNTIF(H4785:AL4785,"DS")+COUNTIF(H4785:AL4785,"NS")+COUNTIF(H4785:AL4785,"AL")+COUNTIF(H4785:AL4785,"AL/DS")+COUNTIF(H4785:AL4785,"AL/NS")+COUNTIF(H4785:AL4785,"NH")+COUNTIF(H4785:AL4785,"SL")+COUNTIF(H4785:AL4785,"UL/DS")/2+COUNTIF(H4785:AL4785,"UL/NS")/2+COUNTIF(H4785:AL4785,"CT")+COUNTIF(H4785:AL4785,"NHD")+COUNTIF(H4785:AL4785,"PDD")+COUNTIF(H4785:AL4785,"B")+COUNTIF(H4785:AL4785,"HL")+COUNTIF(H4785:AL4785,"PH")+COUNTIF(H4785:AL4785,"BH")+COUNTIF(H4785:AL4785,"AL/BF")+COUNTIF(H4785:AL4785,"AL/BL")+COUNTIF(H4785:AL4785,"UL/BF")/2+COUNTIF(H4785:AL4785,"UL/BL")/2+COUNTIF(H4785:AL4785,"PH/F")/2+COUNTIF(H4785:AL4785,"PH/L")/2+COUNTIF(H4785:AL4785,"MD")+COUNTIF(H4785:AL4785,"PMD")+COUNTIF(H4785:AL4785,"PM")+COUNTIF(H4785:AL4785,"BM")</f>
        <v>25.5</v>
      </c>
      <c r="AU4785" s="255">
        <f>COUNTIF(H4785:AL4785,"P/DS")/2+COUNTIF(H4785:AL4785,"P/NS")/2+COUNTIF(H4785:AL4785,"IL")+COUNTIF(H4785:AL4785,"NL")+COUNTIF(H4785:AL4785,"UL")+COUNTIF(H4785:AL4785,"UL/DS")/2+COUNTIF(H4785:AL4785,"UL/NS")/2+COUNTIF(H4785:AL4785,"KT")+COUNTIF(H4785:AL4785,"UL/BF")/2+COUNTIF(H4785:AL4785,"UL/BL")/2+COUNTIF(H4785:AL4785,"PH/F")/2+COUNTIF(H4785:AL4785,"PH/L")/2+COUNTIF(H4785:AL4785,"NB")</f>
        <v>0.5</v>
      </c>
      <c r="AV4785" s="258">
        <f>COUNTIF(H4785:AL4785,"PN")+COUNTIF(H4785:AL4785,"TVD")+COUNTIF(H4785:AL4785,"PH")+COUNTIF(H4785:AL4785,"PM")+COUNTIF(H4785:AL4785,"PDD")-COUNTIFS(H4785:AL4785,"PN",H4792:AL4792,"&gt;=3")-COUNTIFS(H4785:AL4785,"PM",H4792:AL4792,"&gt;=3")</f>
        <v>0</v>
      </c>
      <c r="AW4785" s="258">
        <f>COUNTIF(H4785:AL4785,"NS")+COUNTIF(H4785:AL4785,"D")+COUNTIF(H4785:AL4785,"BH")+COUNTIF(H4785:AL4785,"NHD")+COUNTIF(H4785:AL4785,"BM")-COUNTIFS(H4785:AL4785,"NS",H4792:AL4792,"&gt;=3")-COUNTIFS(H4785:AL4785,"BH",H4792:AL4792,"&gt;=3")-COUNTIFS(H4785:AL4785,"BM",H4792:AL4792,"&gt;=3")</f>
        <v>11</v>
      </c>
      <c r="AX4785" s="255">
        <f>COUNTIF(H4785:AL4785,"AL")+COUNTIF(H4785:AL4785,"AL/DS")/2+COUNTIF(H4785:AL4785,"AL/NS")/2+COUNTIF(H4785:AL4785,"AL/BF")+COUNTIF(H4785:AL4785,"AL/BL")/2</f>
        <v>0</v>
      </c>
      <c r="AY4785" s="255">
        <f>COUNTIF(H4785:AL4785,"SL")</f>
        <v>0</v>
      </c>
      <c r="AZ4785" s="255">
        <f>COUNTIF(H4785:AL4785,"NH")</f>
        <v>1</v>
      </c>
      <c r="BA4785" s="255">
        <f>COUNTIF(H4785:AL4785,"HL")</f>
        <v>0</v>
      </c>
      <c r="BB4785" s="255">
        <f>COUNTIF(G4785:AL4785,"P/DS")/2+COUNTIF(G4785:AL4785,"P/NS")/2+COUNTIF(G4785:AL4785,"UL")+COUNTIF(G4785:AL4785,"UL/DS")/2+COUNTIF(G4785:AL4785,"UL/NS")/2+COUNTIF(G4785:AL4785,"UL/BL")/2+COUNTIF(G4785:AL4785,"UL/BF")/2+COUNTIF(G4785:AL4785,"PH/F")/2+COUNTIF(G4785:AL4785,"PH/L")/2</f>
        <v>0.5</v>
      </c>
      <c r="BC4785" s="255">
        <f>COUNTIF(H4785:AL4785,"NB")</f>
        <v>0</v>
      </c>
      <c r="BD4785" s="255">
        <f>COUNTIF(H4785:AL4785,"NL")</f>
        <v>0</v>
      </c>
      <c r="BE4785" s="255">
        <f>COUNTIF(H4785:AL4785,"IL")</f>
        <v>0</v>
      </c>
      <c r="BF4785" s="255">
        <f>COUNTIF(H4785:AL4785,"KT")</f>
        <v>0</v>
      </c>
      <c r="BG4785" s="255">
        <f>COUNTIF(H4785:AL4785,"L70")</f>
        <v>0</v>
      </c>
      <c r="BH4785" s="255">
        <f>COUNTIF(H4785:AL4785,"MD")</f>
        <v>0</v>
      </c>
      <c r="BI4785" s="255">
        <f>COUNTIF(H4785:AL4785,"PMD")</f>
        <v>0</v>
      </c>
      <c r="BJ4785" s="255">
        <f>COUNTIF(H4785:AL4785,"PM")</f>
        <v>0</v>
      </c>
      <c r="BK4785" s="255">
        <f>COUNTIF(H4785:AL4785,"BM")</f>
        <v>0</v>
      </c>
      <c r="BL4785" s="261">
        <f>SUMIF(H4785:AL4785,"PD",H4786:AL4786)+SUMIF(H4785:AL4785,"PN",H4786:AL4786)+SUMIF(H4785:AL4785,"P/DS",H4786:AL4786)+SUMIF(H4785:AL4785,"PN/F",H4786:AL4786)+SUMIF(H4785:AL4785,"PN/L",H4786:AL4786)+SUMIF(H4785:AL4785,"TV",H4786:AL4786)+SUMIF(H4785:AL4785,"TVD",H4786:AL4786)+SUMIF(H4785:AL4785,"PDD",H4786:AL4786)</f>
        <v>0</v>
      </c>
      <c r="BM4785" s="261">
        <f>SUMIF(H4785:AL4785,"PD",H4787:AL4787)+SUMIF(H4785:AL4785,"PN",H4787:AL4787)+SUMIF(H4785:AL4785,"P/DS",H4787:AL4787)+SUMIF(H4785:AL4785,"PN/F",H4787:AL4787)+SUMIF(H4785:AL4785,"PN/L",H4787:AL4787)+SUMIF(H4785:AL4785,"TV",H4787:AL4787)+SUMIF(H4785:AL4785,"TVD",H4787:AL4787)+SUMIF(H4785:AL4785,"PDD",H4787:AL4787)+SUMIF(H4785:AL4785,"PMD",H4787:AL4787)</f>
        <v>0</v>
      </c>
      <c r="BN4785" s="261">
        <f>SUMIF(H4785:AL4785,"PD",H4788:AL4788)+SUMIF(H4785:AL4785,"PN",H4788:AL4788)+SUMIF(H4785:AL4785,"P/DS",H4788:AL4788)+SUMIF(H4785:AL4785,"PN/F",H4788:AL4788)+SUMIF(H4785:AL4785,"PN/L",H4788:AL4788)+SUMIF(H4785:AL4785,"TV",H4788:AL4788)+SUMIF(H4785:AL4785,"TVD",H4788:AL4788)</f>
        <v>0</v>
      </c>
      <c r="BO4785" s="261">
        <f>SUMIF(H4785:AL4785,"PD",H4789:AL4789)+SUMIF(H4785:AL4785,"PN",H4789:AL4789)+SUMIF(H4785:AL4785,"P/DS",H4789:AL4789)+SUMIF(H4785:AL4785,"PN/F",H4789:AL4789)+SUMIF(H4785:AL4785,"PN/L",H4789:AL4789)+SUMIF(H4785:AL4785,"TV",H4789:AL4789)+SUMIF(H4785:AL4785,"TVD",H4789:AL4789)</f>
        <v>0</v>
      </c>
      <c r="BP4785" s="261">
        <f>SUMIF(H4785:AL4785,"PD",H4790:AL4790)+SUMIF(H4785:AL4785,"PN",H4790:AL4790)+SUMIF(H4785:AL4785,"P/DS",H4790:AL4790)+SUMIF(H4785:AL4785,"PN/F",H4790:AL4790)+SUMIF(H4785:AL4785,"PN/L",H4790:AL4790)+SUMIF(H4785:AL4785,"TV",H4790:AL4790)+SUMIF(H4785:AL4785,"TVD",H4790:AL4790)+SUMIF(H4785:AL4785,"PDD",H4790:AL4790)+SUMIF(H4785:AL4785,"PH",H4790:AL4790)+SUMIF(H4785:AL4785,"PM",H4790:AL4790)</f>
        <v>0</v>
      </c>
      <c r="BQ4785" s="261">
        <f>SUMIF(H4785:AL4785,"PD",H4791:AL4791)+SUMIF(H4785:AL4785,"PN",H4791:AL4791)+SUMIF(H4785:AL4785,"P/DS",H4791:AL4791)+SUMIF(H4785:AL4785,"PN/F",H4791:AL4791)+SUMIF(H4785:AL4785,"PN/L",H4791:AL4791)+SUMIF(H4785:AL4785,"TV",H4791:AL4791)+SUMIF(H4785:AL4785,"TVD",H4791:AL4791)+SUMIF(H4785:AL4785,"PDD",H4791:AL4791)+SUMIF(H4785:AL4785,"PH",H4791:AL4791)+SUMIF(H4785:AL4785,"PM",H4791:AL4791)</f>
        <v>0</v>
      </c>
      <c r="BR4785" s="269">
        <f>SUM(H4786:AL4786)-BL4785</f>
        <v>26.5</v>
      </c>
      <c r="BS4785" s="269">
        <f>SUM(H4787:AL4787)-BM4785</f>
        <v>10.5</v>
      </c>
      <c r="BT4785" s="269">
        <f>SUM(H4788:AL4788)-BN4785</f>
        <v>0</v>
      </c>
      <c r="BU4785" s="269">
        <f>SUM(H4789:AL4789)-BO4785</f>
        <v>0</v>
      </c>
      <c r="BV4785" s="269">
        <f>SUM(H4790:AL4790)-BP4785</f>
        <v>0</v>
      </c>
      <c r="BW4785" s="269">
        <f>SUM(H4791:AL4791)-BQ4785</f>
        <v>0</v>
      </c>
      <c r="BX4785" s="255">
        <f>SUMIF(H4785:AL4785,"PD",H4792:AL4792)+SUMIF(H4785:AL4785,"PN",H4792:AL4792)+SUMIF(H4785:AL4785,"P/DS",H4792:AL4792)+SUMIF(H4785:AL4785,"PN/F",H4792:AL4792)+SUMIF(H4785:AL4785,"PN/L",H4792:AL4792)</f>
        <v>0</v>
      </c>
      <c r="BY4785" s="255">
        <f>SUM(H4792:AL4792)-BX4785</f>
        <v>0</v>
      </c>
      <c r="BZ4785" s="255">
        <f t="shared" ref="BZ4785" si="1446">+SUM(BL4785:BW4792)</f>
        <v>37</v>
      </c>
      <c r="CA4785" s="266">
        <f>(COUNTIFS(H4785:AL4785,"PD",H4786:AL4786,"&gt;=2"))*0.5-IF(CN4785="VP",COUNTIFS($H$16:$AL$16,"SAT",H4785:AL4785,"PD",H4786:AL4786,"&gt;=2"))*0.5</f>
        <v>0</v>
      </c>
      <c r="CB4785" s="266">
        <f>(COUNTIFS(H4785:AL4785,"PN",H4787:AL4787,"&gt;=0.5",H4786:AL4786,"&gt;=1.5"))*0.5+COUNTIFS(H4785:AL4785,"PDD",H4787:AL4787,"&gt;=0.5",H4786:AL4786,"&gt;=1.5")*0.5</f>
        <v>0</v>
      </c>
      <c r="CC4785" s="273">
        <f>(COUNTIFS(H4785:AL4785,"TV",H4787:AL4787,"&gt;=10"))*0.5+(COUNTIFS(H4785:AL4785,"PMD",H4787:AL4787,"&gt;=2"))*0.5</f>
        <v>0</v>
      </c>
      <c r="CD4785" s="266">
        <f>(COUNTIFS(H4785:AL4785,"TVD",H4789:AL4789,"&gt;=6.5",H4787:AL4787,"&gt;=3.5"))*0.5</f>
        <v>0</v>
      </c>
      <c r="CE4785" s="266">
        <f>(COUNTIFS(H4785:AL4785,"PD",H4790:AL4790,"&gt;=10"))*0.5</f>
        <v>0</v>
      </c>
      <c r="CF4785" s="266">
        <f>(COUNTIFS(H4785:AL4785,"PDD",H4790:AL4790,"&gt;=3.5",H4791:AL4791,"&gt;=6.5")+COUNTIFS(H4785:AL4785,"PH",H4791:AL4791,"&gt;=0.5",H4790:AL4790,"&gt;=1.5")+COUNTIFS(H4785:AL4785,"PM",H4791:AL4791,"&gt;=0.5",H4790:AL4790,"&gt;=1.5"))*0.5</f>
        <v>0</v>
      </c>
      <c r="CG4785" s="266">
        <f>(COUNTIFS(H4785:AL4785,"DS",H4786:AL4786,"&gt;=2")+COUNTIFS(H4785:AL4785,"AL/DS",H4786:AL4786,"&gt;=2"))*0.5-IF(CN4785="VP",COUNTIFS($H$16:$AL$16,"SAT",H4785:AL4785,"DS",H4786:AL4786,"&gt;=2"))*0.5</f>
        <v>3</v>
      </c>
      <c r="CH4785" s="266">
        <f>(COUNTIFS(H4785:AL4785,"NS",H4787:AL4787,"&gt;=0.5",H4786:AL4786,"&gt;=1.5")+COUNTIFS(H4785:AL4785,"AL/NS",H4787:AL4787,"&gt;=0.5",H4786:AL4786,"&gt;=1.5")+COUNTIFS(H4785:AL4785,"NHD",H4787:AL4787,"&gt;=4.5",H4790:AL4790,"&gt;=2",H4786:AL4786,"&gt;=1.5"))*0.5</f>
        <v>2.5</v>
      </c>
      <c r="CI4785" s="266">
        <f>(COUNTIF(H4787:AL4787,"&gt;=10")+COUNTIFS(H4785:AL4785,"MD",H4787:AL4787,"&gt;=2")-COUNTIFS(H4785:AL4785,"TV",H4787:AL4787,"&gt;=10"))*0.5</f>
        <v>0</v>
      </c>
      <c r="CJ4785" s="266">
        <f>(COUNTIFS(H4785:AL4785,"D",H4789:AL4789,"&gt;=6.5",H4787:AL4787,"&gt;=3.5"))*0.5</f>
        <v>0</v>
      </c>
      <c r="CK4785" s="266">
        <f>(COUNTIF(H4790:AL4790,"&gt;=10")-COUNTIFS(H4785:AL4785,"PD",H4790:AL4790,"&gt;=10"))*0.5</f>
        <v>0</v>
      </c>
      <c r="CL4785" s="265">
        <f>(COUNTIFS(H4785:AL4785,"NHD",H4790:AL4790,"&gt;=3.5",H4791:AL4791,"&gt;=6.5")+COUNTIFS(H4785:AL4785,"BH",H4790:AL4790,"&gt;=1.5",H4791:AL4791,"&gt;=0.5")+COUNTIFS(H4785:AL4785,"BM",H4790:AL4790,"&gt;=1.5",H4791:AL4791,"&gt;=0.5")+COUNTIFS(H4785:AL4785,"D",H4790:AL4790,"&gt;=1.5",H4791:AL4791,"&gt;=0.5"))*0.5</f>
        <v>0</v>
      </c>
      <c r="CM4785" s="272"/>
      <c r="CN4785" s="264" t="s">
        <v>723</v>
      </c>
      <c r="CO4785" s="177">
        <f t="shared" ref="CO4785" si="1447">+AM4785+AN4785+AO4785+AP4785+AQ4785+AR4785+AS4785+AU4785+BG4785</f>
        <v>26</v>
      </c>
      <c r="CP4785" s="225">
        <f>+SUM(I4786:I4791)-I4792</f>
        <v>0</v>
      </c>
      <c r="CQ4785" s="225">
        <f>+SUM(J4786:J4791)-J4792</f>
        <v>2.5</v>
      </c>
      <c r="CR4785" s="225">
        <f>+SUM(K4786:K4791)-K4792</f>
        <v>0</v>
      </c>
      <c r="CS4785" s="178"/>
      <c r="CT4785" s="178"/>
      <c r="CU4785" s="178"/>
      <c r="CV4785" s="178"/>
      <c r="CW4785" s="178"/>
      <c r="CX4785" s="178"/>
      <c r="CY4785" s="178"/>
      <c r="CZ4785" s="178"/>
      <c r="DA4785" s="178"/>
      <c r="DB4785" s="120"/>
      <c r="DC4785" s="120"/>
      <c r="DD4785" s="120"/>
      <c r="DE4785" s="120"/>
      <c r="DF4785" s="120"/>
      <c r="DG4785" s="120"/>
      <c r="DH4785" s="120"/>
      <c r="DI4785" s="120"/>
      <c r="DJ4785" s="120"/>
      <c r="DK4785" s="120"/>
      <c r="DL4785" s="120"/>
      <c r="DM4785" s="120"/>
      <c r="DN4785" s="120"/>
    </row>
    <row r="4786" spans="1:118" s="119" customFormat="1" ht="14.25" customHeight="1">
      <c r="A4786" s="228"/>
      <c r="B4786" s="342"/>
      <c r="C4786" s="406"/>
      <c r="D4786" s="237"/>
      <c r="E4786" s="237"/>
      <c r="F4786" s="242" t="s">
        <v>82</v>
      </c>
      <c r="G4786" s="121">
        <v>1.5</v>
      </c>
      <c r="H4786" s="83"/>
      <c r="I4786" s="83"/>
      <c r="J4786" s="83">
        <v>2.5</v>
      </c>
      <c r="K4786" s="83"/>
      <c r="L4786" s="83">
        <v>2.5</v>
      </c>
      <c r="M4786" s="83"/>
      <c r="N4786" s="83">
        <v>2.5</v>
      </c>
      <c r="O4786" s="83"/>
      <c r="P4786" s="83">
        <v>2.5</v>
      </c>
      <c r="Q4786" s="83"/>
      <c r="R4786" s="83">
        <v>1.5</v>
      </c>
      <c r="S4786" s="83">
        <v>2.5</v>
      </c>
      <c r="T4786" s="83"/>
      <c r="U4786" s="83">
        <v>2.5</v>
      </c>
      <c r="V4786" s="83"/>
      <c r="W4786" s="83">
        <v>2</v>
      </c>
      <c r="X4786" s="83">
        <v>2</v>
      </c>
      <c r="Y4786" s="83">
        <v>2</v>
      </c>
      <c r="Z4786" s="83">
        <v>2</v>
      </c>
      <c r="AA4786" s="83">
        <v>2</v>
      </c>
      <c r="AB4786" s="83"/>
      <c r="AC4786" s="79"/>
      <c r="AD4786" s="79"/>
      <c r="AE4786" s="79"/>
      <c r="AF4786" s="79"/>
      <c r="AG4786" s="79"/>
      <c r="AH4786" s="79"/>
      <c r="AI4786" s="79"/>
      <c r="AJ4786" s="79"/>
      <c r="AK4786" s="79"/>
      <c r="AL4786" s="79"/>
      <c r="AM4786" s="240"/>
      <c r="AN4786" s="240"/>
      <c r="AO4786" s="240"/>
      <c r="AP4786" s="240"/>
      <c r="AQ4786" s="240"/>
      <c r="AR4786" s="240"/>
      <c r="AS4786" s="240"/>
      <c r="AT4786" s="256"/>
      <c r="AU4786" s="256"/>
      <c r="AV4786" s="259"/>
      <c r="AW4786" s="259"/>
      <c r="AX4786" s="256"/>
      <c r="AY4786" s="256"/>
      <c r="AZ4786" s="256"/>
      <c r="BA4786" s="256"/>
      <c r="BB4786" s="256"/>
      <c r="BC4786" s="256"/>
      <c r="BD4786" s="256"/>
      <c r="BE4786" s="256"/>
      <c r="BF4786" s="256"/>
      <c r="BG4786" s="256"/>
      <c r="BH4786" s="256"/>
      <c r="BI4786" s="256"/>
      <c r="BJ4786" s="256"/>
      <c r="BK4786" s="256"/>
      <c r="BL4786" s="262"/>
      <c r="BM4786" s="262"/>
      <c r="BN4786" s="262"/>
      <c r="BO4786" s="262"/>
      <c r="BP4786" s="262"/>
      <c r="BQ4786" s="262"/>
      <c r="BR4786" s="270"/>
      <c r="BS4786" s="270"/>
      <c r="BT4786" s="270"/>
      <c r="BU4786" s="270"/>
      <c r="BV4786" s="270"/>
      <c r="BW4786" s="270"/>
      <c r="BX4786" s="256"/>
      <c r="BY4786" s="256"/>
      <c r="BZ4786" s="256"/>
      <c r="CA4786" s="267"/>
      <c r="CB4786" s="267"/>
      <c r="CC4786" s="274"/>
      <c r="CD4786" s="267"/>
      <c r="CE4786" s="267"/>
      <c r="CF4786" s="267"/>
      <c r="CG4786" s="267"/>
      <c r="CH4786" s="267"/>
      <c r="CI4786" s="267"/>
      <c r="CJ4786" s="267"/>
      <c r="CK4786" s="267"/>
      <c r="CL4786" s="265"/>
      <c r="CM4786" s="272"/>
      <c r="CN4786" s="264"/>
      <c r="CO4786" s="177"/>
      <c r="CP4786" s="226"/>
      <c r="CQ4786" s="226"/>
      <c r="CR4786" s="226"/>
      <c r="CS4786" s="178"/>
      <c r="CT4786" s="178"/>
      <c r="CU4786" s="178"/>
      <c r="CV4786" s="178"/>
      <c r="CW4786" s="178"/>
      <c r="CX4786" s="178"/>
      <c r="CY4786" s="178"/>
      <c r="CZ4786" s="178"/>
      <c r="DA4786" s="178"/>
      <c r="DB4786" s="120"/>
      <c r="DC4786" s="120"/>
      <c r="DD4786" s="120"/>
      <c r="DE4786" s="120"/>
      <c r="DF4786" s="120"/>
      <c r="DG4786" s="120"/>
      <c r="DH4786" s="120"/>
      <c r="DI4786" s="120"/>
      <c r="DJ4786" s="120"/>
      <c r="DK4786" s="120"/>
      <c r="DL4786" s="120"/>
      <c r="DM4786" s="120"/>
      <c r="DN4786" s="120"/>
    </row>
    <row r="4787" spans="1:118" s="119" customFormat="1">
      <c r="A4787" s="228"/>
      <c r="B4787" s="342"/>
      <c r="C4787" s="406"/>
      <c r="D4787" s="237"/>
      <c r="E4787" s="237"/>
      <c r="F4787" s="243"/>
      <c r="G4787" s="122">
        <v>2</v>
      </c>
      <c r="H4787" s="84"/>
      <c r="I4787" s="84"/>
      <c r="J4787" s="84"/>
      <c r="K4787" s="84"/>
      <c r="L4787" s="84"/>
      <c r="M4787" s="84"/>
      <c r="N4787" s="84"/>
      <c r="O4787" s="84">
        <v>8</v>
      </c>
      <c r="P4787" s="84"/>
      <c r="Q4787" s="84"/>
      <c r="R4787" s="84"/>
      <c r="S4787" s="84"/>
      <c r="T4787" s="84"/>
      <c r="U4787" s="84"/>
      <c r="V4787" s="84"/>
      <c r="W4787" s="84">
        <v>0.5</v>
      </c>
      <c r="X4787" s="84">
        <v>0.5</v>
      </c>
      <c r="Y4787" s="84">
        <v>0.5</v>
      </c>
      <c r="Z4787" s="84">
        <v>0.5</v>
      </c>
      <c r="AA4787" s="84">
        <v>0.5</v>
      </c>
      <c r="AB4787" s="84"/>
      <c r="AC4787" s="80"/>
      <c r="AD4787" s="80"/>
      <c r="AE4787" s="80"/>
      <c r="AF4787" s="80"/>
      <c r="AG4787" s="80"/>
      <c r="AH4787" s="80"/>
      <c r="AI4787" s="80"/>
      <c r="AJ4787" s="80"/>
      <c r="AK4787" s="80"/>
      <c r="AL4787" s="80"/>
      <c r="AM4787" s="240"/>
      <c r="AN4787" s="240"/>
      <c r="AO4787" s="240"/>
      <c r="AP4787" s="240"/>
      <c r="AQ4787" s="240"/>
      <c r="AR4787" s="240"/>
      <c r="AS4787" s="240"/>
      <c r="AT4787" s="256"/>
      <c r="AU4787" s="256"/>
      <c r="AV4787" s="259"/>
      <c r="AW4787" s="259"/>
      <c r="AX4787" s="256"/>
      <c r="AY4787" s="256"/>
      <c r="AZ4787" s="256"/>
      <c r="BA4787" s="256"/>
      <c r="BB4787" s="256"/>
      <c r="BC4787" s="256"/>
      <c r="BD4787" s="256"/>
      <c r="BE4787" s="256"/>
      <c r="BF4787" s="256"/>
      <c r="BG4787" s="256"/>
      <c r="BH4787" s="256"/>
      <c r="BI4787" s="256"/>
      <c r="BJ4787" s="256"/>
      <c r="BK4787" s="256"/>
      <c r="BL4787" s="262"/>
      <c r="BM4787" s="262"/>
      <c r="BN4787" s="262"/>
      <c r="BO4787" s="262"/>
      <c r="BP4787" s="262"/>
      <c r="BQ4787" s="262"/>
      <c r="BR4787" s="270"/>
      <c r="BS4787" s="270"/>
      <c r="BT4787" s="270"/>
      <c r="BU4787" s="270"/>
      <c r="BV4787" s="270"/>
      <c r="BW4787" s="270"/>
      <c r="BX4787" s="256"/>
      <c r="BY4787" s="256"/>
      <c r="BZ4787" s="256"/>
      <c r="CA4787" s="267"/>
      <c r="CB4787" s="267"/>
      <c r="CC4787" s="274"/>
      <c r="CD4787" s="267"/>
      <c r="CE4787" s="267"/>
      <c r="CF4787" s="267"/>
      <c r="CG4787" s="267"/>
      <c r="CH4787" s="267"/>
      <c r="CI4787" s="267"/>
      <c r="CJ4787" s="267"/>
      <c r="CK4787" s="267"/>
      <c r="CL4787" s="265"/>
      <c r="CM4787" s="272"/>
      <c r="CN4787" s="264"/>
      <c r="CO4787" s="177"/>
      <c r="CP4787" s="226"/>
      <c r="CQ4787" s="226"/>
      <c r="CR4787" s="226"/>
      <c r="CS4787" s="178"/>
      <c r="CT4787" s="178"/>
      <c r="CU4787" s="178"/>
      <c r="CV4787" s="178"/>
      <c r="CW4787" s="178"/>
      <c r="CX4787" s="178"/>
      <c r="CY4787" s="178"/>
      <c r="CZ4787" s="178"/>
      <c r="DA4787" s="178"/>
      <c r="DB4787" s="120"/>
      <c r="DC4787" s="120"/>
      <c r="DD4787" s="120"/>
      <c r="DE4787" s="120"/>
      <c r="DF4787" s="120"/>
      <c r="DG4787" s="120"/>
      <c r="DH4787" s="120"/>
      <c r="DI4787" s="120"/>
      <c r="DJ4787" s="120"/>
      <c r="DK4787" s="120"/>
      <c r="DL4787" s="120"/>
      <c r="DM4787" s="120"/>
      <c r="DN4787" s="120"/>
    </row>
    <row r="4788" spans="1:118" s="119" customFormat="1">
      <c r="A4788" s="228"/>
      <c r="B4788" s="342"/>
      <c r="C4788" s="406"/>
      <c r="D4788" s="237"/>
      <c r="E4788" s="237"/>
      <c r="F4788" s="243"/>
      <c r="G4788" s="122">
        <v>2.1</v>
      </c>
      <c r="H4788" s="84"/>
      <c r="I4788" s="84"/>
      <c r="J4788" s="84"/>
      <c r="K4788" s="84"/>
      <c r="L4788" s="84"/>
      <c r="M4788" s="84"/>
      <c r="N4788" s="84"/>
      <c r="O4788" s="84"/>
      <c r="P4788" s="84"/>
      <c r="Q4788" s="84"/>
      <c r="R4788" s="84"/>
      <c r="S4788" s="84"/>
      <c r="T4788" s="84"/>
      <c r="U4788" s="84"/>
      <c r="V4788" s="84"/>
      <c r="W4788" s="84"/>
      <c r="X4788" s="84"/>
      <c r="Y4788" s="84"/>
      <c r="Z4788" s="84"/>
      <c r="AA4788" s="84"/>
      <c r="AB4788" s="84"/>
      <c r="AC4788" s="80"/>
      <c r="AD4788" s="80"/>
      <c r="AE4788" s="80"/>
      <c r="AF4788" s="80"/>
      <c r="AG4788" s="80"/>
      <c r="AH4788" s="80"/>
      <c r="AI4788" s="80"/>
      <c r="AJ4788" s="80"/>
      <c r="AK4788" s="80"/>
      <c r="AL4788" s="80"/>
      <c r="AM4788" s="240"/>
      <c r="AN4788" s="240"/>
      <c r="AO4788" s="240"/>
      <c r="AP4788" s="240"/>
      <c r="AQ4788" s="240"/>
      <c r="AR4788" s="240"/>
      <c r="AS4788" s="240"/>
      <c r="AT4788" s="256"/>
      <c r="AU4788" s="256"/>
      <c r="AV4788" s="259"/>
      <c r="AW4788" s="259"/>
      <c r="AX4788" s="256"/>
      <c r="AY4788" s="256"/>
      <c r="AZ4788" s="256"/>
      <c r="BA4788" s="256"/>
      <c r="BB4788" s="256"/>
      <c r="BC4788" s="256"/>
      <c r="BD4788" s="256"/>
      <c r="BE4788" s="256"/>
      <c r="BF4788" s="256"/>
      <c r="BG4788" s="256"/>
      <c r="BH4788" s="256"/>
      <c r="BI4788" s="256"/>
      <c r="BJ4788" s="256"/>
      <c r="BK4788" s="256"/>
      <c r="BL4788" s="262"/>
      <c r="BM4788" s="262"/>
      <c r="BN4788" s="262"/>
      <c r="BO4788" s="262"/>
      <c r="BP4788" s="262"/>
      <c r="BQ4788" s="262"/>
      <c r="BR4788" s="270"/>
      <c r="BS4788" s="270"/>
      <c r="BT4788" s="270"/>
      <c r="BU4788" s="270"/>
      <c r="BV4788" s="270"/>
      <c r="BW4788" s="270"/>
      <c r="BX4788" s="256"/>
      <c r="BY4788" s="256"/>
      <c r="BZ4788" s="256"/>
      <c r="CA4788" s="267"/>
      <c r="CB4788" s="267"/>
      <c r="CC4788" s="274"/>
      <c r="CD4788" s="267"/>
      <c r="CE4788" s="267"/>
      <c r="CF4788" s="267"/>
      <c r="CG4788" s="267"/>
      <c r="CH4788" s="267"/>
      <c r="CI4788" s="267"/>
      <c r="CJ4788" s="267"/>
      <c r="CK4788" s="267"/>
      <c r="CL4788" s="265"/>
      <c r="CM4788" s="272"/>
      <c r="CN4788" s="264"/>
      <c r="CO4788" s="177"/>
      <c r="CP4788" s="226"/>
      <c r="CQ4788" s="226"/>
      <c r="CR4788" s="226"/>
      <c r="CS4788" s="178"/>
      <c r="CT4788" s="178"/>
      <c r="CU4788" s="178"/>
      <c r="CV4788" s="178"/>
      <c r="CW4788" s="178"/>
      <c r="CX4788" s="178"/>
      <c r="CY4788" s="178"/>
      <c r="CZ4788" s="178"/>
      <c r="DA4788" s="178"/>
      <c r="DB4788" s="120"/>
      <c r="DC4788" s="120"/>
      <c r="DD4788" s="120"/>
      <c r="DE4788" s="120"/>
      <c r="DF4788" s="120"/>
      <c r="DG4788" s="120"/>
      <c r="DH4788" s="120"/>
      <c r="DI4788" s="120"/>
      <c r="DJ4788" s="120"/>
      <c r="DK4788" s="120"/>
      <c r="DL4788" s="120"/>
      <c r="DM4788" s="120"/>
      <c r="DN4788" s="120"/>
    </row>
    <row r="4789" spans="1:118" s="119" customFormat="1">
      <c r="A4789" s="228"/>
      <c r="B4789" s="342"/>
      <c r="C4789" s="406"/>
      <c r="D4789" s="237"/>
      <c r="E4789" s="237"/>
      <c r="F4789" s="243"/>
      <c r="G4789" s="122">
        <v>2.7</v>
      </c>
      <c r="H4789" s="84"/>
      <c r="I4789" s="84"/>
      <c r="J4789" s="84"/>
      <c r="K4789" s="84"/>
      <c r="L4789" s="84"/>
      <c r="M4789" s="84"/>
      <c r="N4789" s="84"/>
      <c r="O4789" s="84"/>
      <c r="P4789" s="84"/>
      <c r="Q4789" s="84"/>
      <c r="R4789" s="84"/>
      <c r="S4789" s="84"/>
      <c r="T4789" s="84"/>
      <c r="U4789" s="84"/>
      <c r="V4789" s="84"/>
      <c r="W4789" s="84"/>
      <c r="X4789" s="84"/>
      <c r="Y4789" s="84"/>
      <c r="Z4789" s="84"/>
      <c r="AA4789" s="84"/>
      <c r="AB4789" s="84"/>
      <c r="AC4789" s="80"/>
      <c r="AD4789" s="80"/>
      <c r="AE4789" s="80"/>
      <c r="AF4789" s="80"/>
      <c r="AG4789" s="80"/>
      <c r="AH4789" s="80"/>
      <c r="AI4789" s="80"/>
      <c r="AJ4789" s="80"/>
      <c r="AK4789" s="80"/>
      <c r="AL4789" s="80"/>
      <c r="AM4789" s="240"/>
      <c r="AN4789" s="240"/>
      <c r="AO4789" s="240"/>
      <c r="AP4789" s="240"/>
      <c r="AQ4789" s="240"/>
      <c r="AR4789" s="240"/>
      <c r="AS4789" s="240"/>
      <c r="AT4789" s="256"/>
      <c r="AU4789" s="256"/>
      <c r="AV4789" s="259"/>
      <c r="AW4789" s="259"/>
      <c r="AX4789" s="256"/>
      <c r="AY4789" s="256"/>
      <c r="AZ4789" s="256"/>
      <c r="BA4789" s="256"/>
      <c r="BB4789" s="256"/>
      <c r="BC4789" s="256"/>
      <c r="BD4789" s="256"/>
      <c r="BE4789" s="256"/>
      <c r="BF4789" s="256"/>
      <c r="BG4789" s="256"/>
      <c r="BH4789" s="256"/>
      <c r="BI4789" s="256"/>
      <c r="BJ4789" s="256"/>
      <c r="BK4789" s="256"/>
      <c r="BL4789" s="262"/>
      <c r="BM4789" s="262"/>
      <c r="BN4789" s="262"/>
      <c r="BO4789" s="262"/>
      <c r="BP4789" s="262"/>
      <c r="BQ4789" s="262"/>
      <c r="BR4789" s="270"/>
      <c r="BS4789" s="270"/>
      <c r="BT4789" s="270"/>
      <c r="BU4789" s="270"/>
      <c r="BV4789" s="270"/>
      <c r="BW4789" s="270"/>
      <c r="BX4789" s="256"/>
      <c r="BY4789" s="256"/>
      <c r="BZ4789" s="256"/>
      <c r="CA4789" s="267"/>
      <c r="CB4789" s="267"/>
      <c r="CC4789" s="274"/>
      <c r="CD4789" s="267"/>
      <c r="CE4789" s="267"/>
      <c r="CF4789" s="267"/>
      <c r="CG4789" s="267"/>
      <c r="CH4789" s="267"/>
      <c r="CI4789" s="267"/>
      <c r="CJ4789" s="267"/>
      <c r="CK4789" s="267"/>
      <c r="CL4789" s="265"/>
      <c r="CM4789" s="272"/>
      <c r="CN4789" s="264"/>
      <c r="CO4789" s="177"/>
      <c r="CP4789" s="226"/>
      <c r="CQ4789" s="226"/>
      <c r="CR4789" s="226"/>
      <c r="CS4789" s="178"/>
      <c r="CT4789" s="178"/>
      <c r="CU4789" s="178"/>
      <c r="CV4789" s="178"/>
      <c r="CW4789" s="178"/>
      <c r="CX4789" s="178"/>
      <c r="CY4789" s="178"/>
      <c r="CZ4789" s="178"/>
      <c r="DA4789" s="178"/>
      <c r="DB4789" s="120"/>
      <c r="DC4789" s="120"/>
      <c r="DD4789" s="120"/>
      <c r="DE4789" s="120"/>
      <c r="DF4789" s="120"/>
      <c r="DG4789" s="120"/>
      <c r="DH4789" s="120"/>
      <c r="DI4789" s="120"/>
      <c r="DJ4789" s="120"/>
      <c r="DK4789" s="120"/>
      <c r="DL4789" s="120"/>
      <c r="DM4789" s="120"/>
      <c r="DN4789" s="120"/>
    </row>
    <row r="4790" spans="1:118" s="119" customFormat="1">
      <c r="A4790" s="228"/>
      <c r="B4790" s="342"/>
      <c r="C4790" s="406"/>
      <c r="D4790" s="237"/>
      <c r="E4790" s="237"/>
      <c r="F4790" s="243"/>
      <c r="G4790" s="122">
        <v>3</v>
      </c>
      <c r="H4790" s="84"/>
      <c r="I4790" s="84"/>
      <c r="J4790" s="84"/>
      <c r="K4790" s="84"/>
      <c r="L4790" s="84"/>
      <c r="M4790" s="84"/>
      <c r="N4790" s="84"/>
      <c r="O4790" s="84"/>
      <c r="P4790" s="84"/>
      <c r="Q4790" s="84"/>
      <c r="R4790" s="84"/>
      <c r="S4790" s="84"/>
      <c r="T4790" s="84"/>
      <c r="U4790" s="84"/>
      <c r="V4790" s="84"/>
      <c r="W4790" s="84"/>
      <c r="X4790" s="84"/>
      <c r="Y4790" s="84"/>
      <c r="Z4790" s="84"/>
      <c r="AA4790" s="84"/>
      <c r="AB4790" s="84"/>
      <c r="AC4790" s="80"/>
      <c r="AD4790" s="80"/>
      <c r="AE4790" s="80"/>
      <c r="AF4790" s="80"/>
      <c r="AG4790" s="80"/>
      <c r="AH4790" s="80"/>
      <c r="AI4790" s="80"/>
      <c r="AJ4790" s="80"/>
      <c r="AK4790" s="80"/>
      <c r="AL4790" s="80"/>
      <c r="AM4790" s="240"/>
      <c r="AN4790" s="240"/>
      <c r="AO4790" s="240"/>
      <c r="AP4790" s="240"/>
      <c r="AQ4790" s="240"/>
      <c r="AR4790" s="240"/>
      <c r="AS4790" s="240"/>
      <c r="AT4790" s="256"/>
      <c r="AU4790" s="256"/>
      <c r="AV4790" s="259"/>
      <c r="AW4790" s="259"/>
      <c r="AX4790" s="256"/>
      <c r="AY4790" s="256"/>
      <c r="AZ4790" s="256"/>
      <c r="BA4790" s="256"/>
      <c r="BB4790" s="256"/>
      <c r="BC4790" s="256"/>
      <c r="BD4790" s="256"/>
      <c r="BE4790" s="256"/>
      <c r="BF4790" s="256"/>
      <c r="BG4790" s="256"/>
      <c r="BH4790" s="256"/>
      <c r="BI4790" s="256"/>
      <c r="BJ4790" s="256"/>
      <c r="BK4790" s="256"/>
      <c r="BL4790" s="262"/>
      <c r="BM4790" s="262"/>
      <c r="BN4790" s="262"/>
      <c r="BO4790" s="262"/>
      <c r="BP4790" s="262"/>
      <c r="BQ4790" s="262"/>
      <c r="BR4790" s="270"/>
      <c r="BS4790" s="270"/>
      <c r="BT4790" s="270"/>
      <c r="BU4790" s="270"/>
      <c r="BV4790" s="270"/>
      <c r="BW4790" s="270"/>
      <c r="BX4790" s="256"/>
      <c r="BY4790" s="256"/>
      <c r="BZ4790" s="256"/>
      <c r="CA4790" s="267"/>
      <c r="CB4790" s="267"/>
      <c r="CC4790" s="274"/>
      <c r="CD4790" s="267"/>
      <c r="CE4790" s="267"/>
      <c r="CF4790" s="267"/>
      <c r="CG4790" s="267"/>
      <c r="CH4790" s="267"/>
      <c r="CI4790" s="267"/>
      <c r="CJ4790" s="267"/>
      <c r="CK4790" s="267"/>
      <c r="CL4790" s="265"/>
      <c r="CM4790" s="272"/>
      <c r="CN4790" s="264"/>
      <c r="CO4790" s="177"/>
      <c r="CP4790" s="226"/>
      <c r="CQ4790" s="226"/>
      <c r="CR4790" s="226"/>
      <c r="CS4790" s="178"/>
      <c r="CT4790" s="178"/>
      <c r="CU4790" s="178"/>
      <c r="CV4790" s="178"/>
      <c r="CW4790" s="178"/>
      <c r="CX4790" s="178"/>
      <c r="CY4790" s="178"/>
      <c r="CZ4790" s="178"/>
      <c r="DA4790" s="178"/>
      <c r="DB4790" s="120"/>
      <c r="DC4790" s="120"/>
      <c r="DD4790" s="120"/>
      <c r="DE4790" s="120"/>
      <c r="DF4790" s="120"/>
      <c r="DG4790" s="120"/>
      <c r="DH4790" s="120"/>
      <c r="DI4790" s="120"/>
      <c r="DJ4790" s="120"/>
      <c r="DK4790" s="120"/>
      <c r="DL4790" s="120"/>
      <c r="DM4790" s="120"/>
      <c r="DN4790" s="120"/>
    </row>
    <row r="4791" spans="1:118" s="119" customFormat="1">
      <c r="A4791" s="228"/>
      <c r="B4791" s="342"/>
      <c r="C4791" s="406"/>
      <c r="D4791" s="237"/>
      <c r="E4791" s="237"/>
      <c r="F4791" s="244"/>
      <c r="G4791" s="123">
        <v>3.9</v>
      </c>
      <c r="H4791" s="85"/>
      <c r="I4791" s="85"/>
      <c r="J4791" s="85"/>
      <c r="K4791" s="85"/>
      <c r="L4791" s="85"/>
      <c r="M4791" s="85"/>
      <c r="N4791" s="85"/>
      <c r="O4791" s="85"/>
      <c r="P4791" s="85"/>
      <c r="Q4791" s="85"/>
      <c r="R4791" s="85"/>
      <c r="S4791" s="85"/>
      <c r="T4791" s="85"/>
      <c r="U4791" s="85"/>
      <c r="V4791" s="85"/>
      <c r="W4791" s="85"/>
      <c r="X4791" s="85"/>
      <c r="Y4791" s="85"/>
      <c r="Z4791" s="85"/>
      <c r="AA4791" s="85"/>
      <c r="AB4791" s="85"/>
      <c r="AC4791" s="81"/>
      <c r="AD4791" s="81"/>
      <c r="AE4791" s="81"/>
      <c r="AF4791" s="81"/>
      <c r="AG4791" s="81"/>
      <c r="AH4791" s="81"/>
      <c r="AI4791" s="81"/>
      <c r="AJ4791" s="81"/>
      <c r="AK4791" s="81"/>
      <c r="AL4791" s="81"/>
      <c r="AM4791" s="240"/>
      <c r="AN4791" s="240"/>
      <c r="AO4791" s="240"/>
      <c r="AP4791" s="240"/>
      <c r="AQ4791" s="240"/>
      <c r="AR4791" s="240"/>
      <c r="AS4791" s="240"/>
      <c r="AT4791" s="256"/>
      <c r="AU4791" s="256"/>
      <c r="AV4791" s="259"/>
      <c r="AW4791" s="259"/>
      <c r="AX4791" s="256"/>
      <c r="AY4791" s="256"/>
      <c r="AZ4791" s="256"/>
      <c r="BA4791" s="256"/>
      <c r="BB4791" s="256"/>
      <c r="BC4791" s="256"/>
      <c r="BD4791" s="256"/>
      <c r="BE4791" s="256"/>
      <c r="BF4791" s="256"/>
      <c r="BG4791" s="256"/>
      <c r="BH4791" s="256"/>
      <c r="BI4791" s="256"/>
      <c r="BJ4791" s="256"/>
      <c r="BK4791" s="256"/>
      <c r="BL4791" s="262"/>
      <c r="BM4791" s="262"/>
      <c r="BN4791" s="262"/>
      <c r="BO4791" s="262"/>
      <c r="BP4791" s="262"/>
      <c r="BQ4791" s="262"/>
      <c r="BR4791" s="270"/>
      <c r="BS4791" s="270"/>
      <c r="BT4791" s="270"/>
      <c r="BU4791" s="270"/>
      <c r="BV4791" s="270"/>
      <c r="BW4791" s="270"/>
      <c r="BX4791" s="256"/>
      <c r="BY4791" s="256"/>
      <c r="BZ4791" s="256"/>
      <c r="CA4791" s="267"/>
      <c r="CB4791" s="267"/>
      <c r="CC4791" s="274"/>
      <c r="CD4791" s="267"/>
      <c r="CE4791" s="267"/>
      <c r="CF4791" s="267"/>
      <c r="CG4791" s="267"/>
      <c r="CH4791" s="267"/>
      <c r="CI4791" s="267"/>
      <c r="CJ4791" s="267"/>
      <c r="CK4791" s="267"/>
      <c r="CL4791" s="265"/>
      <c r="CM4791" s="272"/>
      <c r="CN4791" s="264"/>
      <c r="CO4791" s="177"/>
      <c r="CP4791" s="226"/>
      <c r="CQ4791" s="226"/>
      <c r="CR4791" s="226"/>
      <c r="CS4791" s="178"/>
      <c r="CT4791" s="178"/>
      <c r="CU4791" s="178"/>
      <c r="CV4791" s="178"/>
      <c r="CW4791" s="178"/>
      <c r="CX4791" s="178"/>
      <c r="CY4791" s="178"/>
      <c r="CZ4791" s="178"/>
      <c r="DA4791" s="178"/>
      <c r="DB4791" s="120"/>
      <c r="DC4791" s="120"/>
      <c r="DD4791" s="120"/>
      <c r="DE4791" s="120"/>
      <c r="DF4791" s="120"/>
      <c r="DG4791" s="120"/>
      <c r="DH4791" s="120"/>
      <c r="DI4791" s="120"/>
      <c r="DJ4791" s="120"/>
      <c r="DK4791" s="120"/>
      <c r="DL4791" s="120"/>
      <c r="DM4791" s="120"/>
      <c r="DN4791" s="120"/>
    </row>
    <row r="4792" spans="1:118" s="119" customFormat="1">
      <c r="A4792" s="229"/>
      <c r="B4792" s="343"/>
      <c r="C4792" s="407"/>
      <c r="D4792" s="238"/>
      <c r="E4792" s="238"/>
      <c r="F4792" s="245" t="s">
        <v>83</v>
      </c>
      <c r="G4792" s="246"/>
      <c r="H4792" s="82"/>
      <c r="I4792" s="82"/>
      <c r="J4792" s="82"/>
      <c r="K4792" s="82"/>
      <c r="L4792" s="82"/>
      <c r="M4792" s="82"/>
      <c r="N4792" s="82"/>
      <c r="O4792" s="82"/>
      <c r="P4792" s="82"/>
      <c r="Q4792" s="82"/>
      <c r="R4792" s="82"/>
      <c r="S4792" s="82"/>
      <c r="T4792" s="82"/>
      <c r="U4792" s="82"/>
      <c r="V4792" s="82"/>
      <c r="W4792" s="82"/>
      <c r="X4792" s="82"/>
      <c r="Y4792" s="82"/>
      <c r="Z4792" s="82"/>
      <c r="AA4792" s="82"/>
      <c r="AB4792" s="82"/>
      <c r="AC4792" s="35"/>
      <c r="AD4792" s="35"/>
      <c r="AE4792" s="35"/>
      <c r="AF4792" s="35"/>
      <c r="AG4792" s="35"/>
      <c r="AH4792" s="35"/>
      <c r="AI4792" s="35"/>
      <c r="AJ4792" s="35"/>
      <c r="AK4792" s="35"/>
      <c r="AL4792" s="35"/>
      <c r="AM4792" s="241"/>
      <c r="AN4792" s="241"/>
      <c r="AO4792" s="241"/>
      <c r="AP4792" s="241"/>
      <c r="AQ4792" s="241"/>
      <c r="AR4792" s="241"/>
      <c r="AS4792" s="241"/>
      <c r="AT4792" s="257"/>
      <c r="AU4792" s="257"/>
      <c r="AV4792" s="260"/>
      <c r="AW4792" s="260"/>
      <c r="AX4792" s="257"/>
      <c r="AY4792" s="257"/>
      <c r="AZ4792" s="257"/>
      <c r="BA4792" s="257"/>
      <c r="BB4792" s="257"/>
      <c r="BC4792" s="257"/>
      <c r="BD4792" s="257"/>
      <c r="BE4792" s="257"/>
      <c r="BF4792" s="257"/>
      <c r="BG4792" s="257"/>
      <c r="BH4792" s="257"/>
      <c r="BI4792" s="257"/>
      <c r="BJ4792" s="257"/>
      <c r="BK4792" s="257"/>
      <c r="BL4792" s="263"/>
      <c r="BM4792" s="263"/>
      <c r="BN4792" s="263"/>
      <c r="BO4792" s="263"/>
      <c r="BP4792" s="263"/>
      <c r="BQ4792" s="263"/>
      <c r="BR4792" s="271"/>
      <c r="BS4792" s="271"/>
      <c r="BT4792" s="271"/>
      <c r="BU4792" s="271"/>
      <c r="BV4792" s="271"/>
      <c r="BW4792" s="271"/>
      <c r="BX4792" s="257"/>
      <c r="BY4792" s="257"/>
      <c r="BZ4792" s="257"/>
      <c r="CA4792" s="268"/>
      <c r="CB4792" s="268"/>
      <c r="CC4792" s="275"/>
      <c r="CD4792" s="268"/>
      <c r="CE4792" s="268"/>
      <c r="CF4792" s="268"/>
      <c r="CG4792" s="268"/>
      <c r="CH4792" s="268"/>
      <c r="CI4792" s="268"/>
      <c r="CJ4792" s="268"/>
      <c r="CK4792" s="268"/>
      <c r="CL4792" s="265"/>
      <c r="CM4792" s="272"/>
      <c r="CN4792" s="264"/>
      <c r="CO4792" s="177"/>
      <c r="CP4792" s="226"/>
      <c r="CQ4792" s="226"/>
      <c r="CR4792" s="226"/>
      <c r="CS4792" s="178"/>
      <c r="CT4792" s="178"/>
      <c r="CU4792" s="178"/>
      <c r="CV4792" s="178"/>
      <c r="CW4792" s="178"/>
      <c r="CX4792" s="178"/>
      <c r="CY4792" s="178"/>
      <c r="CZ4792" s="178"/>
      <c r="DA4792" s="178"/>
      <c r="DB4792" s="120"/>
      <c r="DC4792" s="120"/>
      <c r="DD4792" s="120"/>
      <c r="DE4792" s="120"/>
      <c r="DF4792" s="120"/>
      <c r="DG4792" s="120"/>
      <c r="DH4792" s="120"/>
      <c r="DI4792" s="120"/>
      <c r="DJ4792" s="120"/>
      <c r="DK4792" s="120"/>
      <c r="DL4792" s="120"/>
      <c r="DM4792" s="120"/>
      <c r="DN4792" s="120"/>
    </row>
    <row r="4793" spans="1:118" s="119" customFormat="1" ht="14.25" customHeight="1">
      <c r="A4793" s="227">
        <f t="shared" si="1433"/>
        <v>594</v>
      </c>
      <c r="B4793" s="341" t="s">
        <v>894</v>
      </c>
      <c r="C4793" s="405" t="s">
        <v>897</v>
      </c>
      <c r="D4793" s="236" t="s">
        <v>1257</v>
      </c>
      <c r="E4793" s="236" t="s">
        <v>506</v>
      </c>
      <c r="F4793" s="253" t="s">
        <v>80</v>
      </c>
      <c r="G4793" s="254"/>
      <c r="H4793" s="82" t="s">
        <v>69</v>
      </c>
      <c r="I4793" s="82"/>
      <c r="J4793" s="82" t="s">
        <v>60</v>
      </c>
      <c r="K4793" s="82" t="s">
        <v>60</v>
      </c>
      <c r="L4793" s="82" t="s">
        <v>60</v>
      </c>
      <c r="M4793" s="82" t="s">
        <v>60</v>
      </c>
      <c r="N4793" s="82" t="s">
        <v>60</v>
      </c>
      <c r="O4793" s="82"/>
      <c r="P4793" s="82" t="s">
        <v>60</v>
      </c>
      <c r="Q4793" s="82" t="s">
        <v>60</v>
      </c>
      <c r="R4793" s="82" t="s">
        <v>60</v>
      </c>
      <c r="S4793" s="82" t="s">
        <v>60</v>
      </c>
      <c r="T4793" s="82" t="s">
        <v>60</v>
      </c>
      <c r="U4793" s="82" t="s">
        <v>60</v>
      </c>
      <c r="V4793" s="82"/>
      <c r="W4793" s="82" t="s">
        <v>61</v>
      </c>
      <c r="X4793" s="82" t="s">
        <v>61</v>
      </c>
      <c r="Y4793" s="82" t="s">
        <v>61</v>
      </c>
      <c r="Z4793" s="82" t="s">
        <v>61</v>
      </c>
      <c r="AA4793" s="82" t="s">
        <v>61</v>
      </c>
      <c r="AB4793" s="82" t="s">
        <v>61</v>
      </c>
      <c r="AC4793" s="82"/>
      <c r="AD4793" s="82" t="s">
        <v>61</v>
      </c>
      <c r="AE4793" s="82" t="s">
        <v>61</v>
      </c>
      <c r="AF4793" s="82" t="s">
        <v>61</v>
      </c>
      <c r="AG4793" s="82" t="s">
        <v>61</v>
      </c>
      <c r="AH4793" s="82" t="s">
        <v>61</v>
      </c>
      <c r="AI4793" s="82" t="s">
        <v>1471</v>
      </c>
      <c r="AJ4793" s="82"/>
      <c r="AK4793" s="82" t="s">
        <v>60</v>
      </c>
      <c r="AL4793" s="82" t="s">
        <v>60</v>
      </c>
      <c r="AM4793" s="239">
        <f>COUNTIF(H4793:AL4793,"PH")+COUNTIF(H4793:AL4793,"PH/L")+COUNTIF(H4793:AL4793,"PM")</f>
        <v>0</v>
      </c>
      <c r="AN4793" s="239">
        <f>COUNTIF(H4793:AL4793,"PD")+COUNTIF(H4793:AL4793,"PDD")+COUNTIF(H4793:AL4793,"P/DS")/2+COUNTIF(H4793:AL4793,"PMD")</f>
        <v>0</v>
      </c>
      <c r="AO4793" s="239">
        <f>COUNTIF(H4793:AL4793,"PN")+COUNTIF(H4793:AL4793,"P/NS")/2+COUNTIF(H4793:AL4793,"PH")+COUNTIF(H4793:AL4793,"PH/F")/2+COUNTIF(H4793:AL4793,"PH/L")/2+COUNTIF(H4793:AL4793,"PM")</f>
        <v>0</v>
      </c>
      <c r="AP4793" s="239">
        <f>COUNTIF(H4793:AL4793,"BH")+COUNTIF(H4793:AL4793,"AL/BL")+COUNTIF(H4793:AL4793,"UL/BL")+COUNTIF(H4793:AL4793,"BM")</f>
        <v>0</v>
      </c>
      <c r="AQ4793" s="239">
        <f>COUNTIF(H4793:AL4793,"DS")+COUNTIF(H4793:AL4793,"AL/DS")/2+COUNTIF(H4793:AL4793,"UL/DS")/2+COUNTIF(H4793:AL4793,"CT")+COUNTIF(H4793:AL4793,"MD")</f>
        <v>13.5</v>
      </c>
      <c r="AR4793" s="239">
        <f>COUNTIF(H4793:AL4793,"NS")+COUNTIF(H4793:AL4793,"AL/NS")/2+COUNTIF(H4793:AL4793,"UL/NS")/2+COUNTIF(H4793:AL4793,"BH")+COUNTIF(H4793:AL4793,"AL/BF")/2+COUNTIF(H4793:AL4793,"AL/BL")/2+COUNTIF(H4793:AL4793,"UL/BL")/2+COUNTIF(H4793:AL4793,"UL/BF")/2+COUNTIF(H4793:AL4793,"BM")</f>
        <v>11</v>
      </c>
      <c r="AS4793" s="239">
        <f>COUNTIF(H4793:AL4793,"AL")+COUNTIF(H4793:AL4793,"AL/DS")/2+COUNTIF(H4793:AL4793,"AL/NS")/2+COUNTIF(H4793:AL4793,"NH")+COUNTIF(H4793:AL4793,"SL")+COUNTIF(H4793:AL4793,"NHD")+COUNTIF(H4793:AL4793,"B")+COUNTIF(H4793:AL4793,"HL")+COUNTIF(H4793:AL4793,"AL/BF")/2+COUNTIF(H4793:AL4793,"AL/BL")/2</f>
        <v>1</v>
      </c>
      <c r="AT4793" s="255">
        <f>COUNTIF(H4793:AL4793,"PD")+COUNTIF(H4793:AL4793,"PN")+COUNTIF(H4793:AL4793,"P/DS")/2+COUNTIF(H4793:AL4793,"P/NS")/2+COUNTIF(H4793:AL4793,"DS")+COUNTIF(H4793:AL4793,"NS")+COUNTIF(H4793:AL4793,"AL")+COUNTIF(H4793:AL4793,"AL/DS")+COUNTIF(H4793:AL4793,"AL/NS")+COUNTIF(H4793:AL4793,"NH")+COUNTIF(H4793:AL4793,"SL")+COUNTIF(H4793:AL4793,"UL/DS")/2+COUNTIF(H4793:AL4793,"UL/NS")/2+COUNTIF(H4793:AL4793,"CT")+COUNTIF(H4793:AL4793,"NHD")+COUNTIF(H4793:AL4793,"PDD")+COUNTIF(H4793:AL4793,"B")+COUNTIF(H4793:AL4793,"HL")+COUNTIF(H4793:AL4793,"PH")+COUNTIF(H4793:AL4793,"BH")+COUNTIF(H4793:AL4793,"AL/BF")+COUNTIF(H4793:AL4793,"AL/BL")+COUNTIF(H4793:AL4793,"UL/BF")/2+COUNTIF(H4793:AL4793,"UL/BL")/2+COUNTIF(H4793:AL4793,"PH/F")/2+COUNTIF(H4793:AL4793,"PH/L")/2+COUNTIF(H4793:AL4793,"MD")+COUNTIF(H4793:AL4793,"PMD")+COUNTIF(H4793:AL4793,"PM")+COUNTIF(H4793:AL4793,"BM")</f>
        <v>25.5</v>
      </c>
      <c r="AU4793" s="255">
        <f>COUNTIF(H4793:AL4793,"P/DS")/2+COUNTIF(H4793:AL4793,"P/NS")/2+COUNTIF(H4793:AL4793,"IL")+COUNTIF(H4793:AL4793,"NL")+COUNTIF(H4793:AL4793,"UL")+COUNTIF(H4793:AL4793,"UL/DS")/2+COUNTIF(H4793:AL4793,"UL/NS")/2+COUNTIF(H4793:AL4793,"KT")+COUNTIF(H4793:AL4793,"UL/BF")/2+COUNTIF(H4793:AL4793,"UL/BL")/2+COUNTIF(H4793:AL4793,"PH/F")/2+COUNTIF(H4793:AL4793,"PH/L")/2+COUNTIF(H4793:AL4793,"NB")</f>
        <v>0.5</v>
      </c>
      <c r="AV4793" s="258">
        <f>COUNTIF(H4793:AL4793,"PN")+COUNTIF(H4793:AL4793,"TVD")+COUNTIF(H4793:AL4793,"PH")+COUNTIF(H4793:AL4793,"PM")+COUNTIF(H4793:AL4793,"PDD")-COUNTIFS(H4793:AL4793,"PN",H4800:AL4800,"&gt;=3")-COUNTIFS(H4793:AL4793,"PM",H4800:AL4800,"&gt;=3")</f>
        <v>0</v>
      </c>
      <c r="AW4793" s="258">
        <f>COUNTIF(H4793:AL4793,"NS")+COUNTIF(H4793:AL4793,"D")+COUNTIF(H4793:AL4793,"BH")+COUNTIF(H4793:AL4793,"NHD")+COUNTIF(H4793:AL4793,"BM")-COUNTIFS(H4793:AL4793,"NS",H4800:AL4800,"&gt;=3")-COUNTIFS(H4793:AL4793,"BH",H4800:AL4800,"&gt;=3")-COUNTIFS(H4793:AL4793,"BM",H4800:AL4800,"&gt;=3")</f>
        <v>11</v>
      </c>
      <c r="AX4793" s="255">
        <f>COUNTIF(H4793:AL4793,"AL")+COUNTIF(H4793:AL4793,"AL/DS")/2+COUNTIF(H4793:AL4793,"AL/NS")/2+COUNTIF(H4793:AL4793,"AL/BF")+COUNTIF(H4793:AL4793,"AL/BL")/2</f>
        <v>0</v>
      </c>
      <c r="AY4793" s="255">
        <f>COUNTIF(H4793:AL4793,"SL")</f>
        <v>0</v>
      </c>
      <c r="AZ4793" s="255">
        <f>COUNTIF(H4793:AL4793,"NH")</f>
        <v>1</v>
      </c>
      <c r="BA4793" s="255">
        <f>COUNTIF(H4793:AL4793,"HL")</f>
        <v>0</v>
      </c>
      <c r="BB4793" s="255">
        <f>COUNTIF(G4793:AL4793,"P/DS")/2+COUNTIF(G4793:AL4793,"P/NS")/2+COUNTIF(G4793:AL4793,"UL")+COUNTIF(G4793:AL4793,"UL/DS")/2+COUNTIF(G4793:AL4793,"UL/NS")/2+COUNTIF(G4793:AL4793,"UL/BL")/2+COUNTIF(G4793:AL4793,"UL/BF")/2+COUNTIF(G4793:AL4793,"PH/F")/2+COUNTIF(G4793:AL4793,"PH/L")/2</f>
        <v>0.5</v>
      </c>
      <c r="BC4793" s="255">
        <f>COUNTIF(H4793:AL4793,"NB")</f>
        <v>0</v>
      </c>
      <c r="BD4793" s="255">
        <f>COUNTIF(H4793:AL4793,"NL")</f>
        <v>0</v>
      </c>
      <c r="BE4793" s="255">
        <f>COUNTIF(H4793:AL4793,"IL")</f>
        <v>0</v>
      </c>
      <c r="BF4793" s="255">
        <f>COUNTIF(H4793:AL4793,"KT")</f>
        <v>0</v>
      </c>
      <c r="BG4793" s="255">
        <f>COUNTIF(H4793:AL4793,"L70")</f>
        <v>0</v>
      </c>
      <c r="BH4793" s="255">
        <f>COUNTIF(H4793:AL4793,"MD")</f>
        <v>0</v>
      </c>
      <c r="BI4793" s="255">
        <f>COUNTIF(H4793:AL4793,"PMD")</f>
        <v>0</v>
      </c>
      <c r="BJ4793" s="255">
        <f>COUNTIF(H4793:AL4793,"PM")</f>
        <v>0</v>
      </c>
      <c r="BK4793" s="255">
        <f>COUNTIF(H4793:AL4793,"BM")</f>
        <v>0</v>
      </c>
      <c r="BL4793" s="261">
        <f>SUMIF(H4793:AL4793,"PD",H4794:AL4794)+SUMIF(H4793:AL4793,"PN",H4794:AL4794)+SUMIF(H4793:AL4793,"P/DS",H4794:AL4794)+SUMIF(H4793:AL4793,"PN/F",H4794:AL4794)+SUMIF(H4793:AL4793,"PN/L",H4794:AL4794)+SUMIF(H4793:AL4793,"TV",H4794:AL4794)+SUMIF(H4793:AL4793,"TVD",H4794:AL4794)+SUMIF(H4793:AL4793,"PDD",H4794:AL4794)</f>
        <v>0</v>
      </c>
      <c r="BM4793" s="261">
        <f>SUMIF(H4793:AL4793,"PD",H4795:AL4795)+SUMIF(H4793:AL4793,"PN",H4795:AL4795)+SUMIF(H4793:AL4793,"P/DS",H4795:AL4795)+SUMIF(H4793:AL4793,"PN/F",H4795:AL4795)+SUMIF(H4793:AL4793,"PN/L",H4795:AL4795)+SUMIF(H4793:AL4793,"TV",H4795:AL4795)+SUMIF(H4793:AL4793,"TVD",H4795:AL4795)+SUMIF(H4793:AL4793,"PDD",H4795:AL4795)+SUMIF(H4793:AL4793,"PMD",H4795:AL4795)</f>
        <v>0</v>
      </c>
      <c r="BN4793" s="261">
        <f>SUMIF(H4793:AL4793,"PD",H4796:AL4796)+SUMIF(H4793:AL4793,"PN",H4796:AL4796)+SUMIF(H4793:AL4793,"P/DS",H4796:AL4796)+SUMIF(H4793:AL4793,"PN/F",H4796:AL4796)+SUMIF(H4793:AL4793,"PN/L",H4796:AL4796)+SUMIF(H4793:AL4793,"TV",H4796:AL4796)+SUMIF(H4793:AL4793,"TVD",H4796:AL4796)</f>
        <v>0</v>
      </c>
      <c r="BO4793" s="261">
        <f>SUMIF(H4793:AL4793,"PD",H4797:AL4797)+SUMIF(H4793:AL4793,"PN",H4797:AL4797)+SUMIF(H4793:AL4793,"P/DS",H4797:AL4797)+SUMIF(H4793:AL4793,"PN/F",H4797:AL4797)+SUMIF(H4793:AL4793,"PN/L",H4797:AL4797)+SUMIF(H4793:AL4793,"TV",H4797:AL4797)+SUMIF(H4793:AL4793,"TVD",H4797:AL4797)</f>
        <v>0</v>
      </c>
      <c r="BP4793" s="261">
        <f>SUMIF(H4793:AL4793,"PD",H4798:AL4798)+SUMIF(H4793:AL4793,"PN",H4798:AL4798)+SUMIF(H4793:AL4793,"P/DS",H4798:AL4798)+SUMIF(H4793:AL4793,"PN/F",H4798:AL4798)+SUMIF(H4793:AL4793,"PN/L",H4798:AL4798)+SUMIF(H4793:AL4793,"TV",H4798:AL4798)+SUMIF(H4793:AL4793,"TVD",H4798:AL4798)+SUMIF(H4793:AL4793,"PDD",H4798:AL4798)+SUMIF(H4793:AL4793,"PH",H4798:AL4798)+SUMIF(H4793:AL4793,"PM",H4798:AL4798)</f>
        <v>0</v>
      </c>
      <c r="BQ4793" s="261">
        <f>SUMIF(H4793:AL4793,"PD",H4799:AL4799)+SUMIF(H4793:AL4793,"PN",H4799:AL4799)+SUMIF(H4793:AL4793,"P/DS",H4799:AL4799)+SUMIF(H4793:AL4793,"PN/F",H4799:AL4799)+SUMIF(H4793:AL4793,"PN/L",H4799:AL4799)+SUMIF(H4793:AL4793,"TV",H4799:AL4799)+SUMIF(H4793:AL4793,"TVD",H4799:AL4799)+SUMIF(H4793:AL4793,"PDD",H4799:AL4799)+SUMIF(H4793:AL4793,"PH",H4799:AL4799)+SUMIF(H4793:AL4793,"PM",H4799:AL4799)</f>
        <v>0</v>
      </c>
      <c r="BR4793" s="269">
        <f>SUM(H4794:AL4794)-BL4793</f>
        <v>30.5</v>
      </c>
      <c r="BS4793" s="269">
        <f>SUM(H4795:AL4795)-BM4793</f>
        <v>10</v>
      </c>
      <c r="BT4793" s="269">
        <f>SUM(H4796:AL4796)-BN4793</f>
        <v>0</v>
      </c>
      <c r="BU4793" s="269">
        <f>SUM(H4797:AL4797)-BO4793</f>
        <v>0</v>
      </c>
      <c r="BV4793" s="269">
        <f>SUM(H4798:AL4798)-BP4793</f>
        <v>0</v>
      </c>
      <c r="BW4793" s="269">
        <f>SUM(H4799:AL4799)-BQ4793</f>
        <v>0</v>
      </c>
      <c r="BX4793" s="255">
        <f>SUMIF(H4793:AL4793,"PD",H4800:AL4800)+SUMIF(H4793:AL4793,"PN",H4800:AL4800)+SUMIF(H4793:AL4793,"P/DS",H4800:AL4800)+SUMIF(H4793:AL4793,"PN/F",H4800:AL4800)+SUMIF(H4793:AL4793,"PN/L",H4800:AL4800)</f>
        <v>0</v>
      </c>
      <c r="BY4793" s="255">
        <f>SUM(H4800:AL4800)-BX4793</f>
        <v>0</v>
      </c>
      <c r="BZ4793" s="255">
        <f t="shared" ref="BZ4793" si="1448">+SUM(BL4793:BW4800)</f>
        <v>40.5</v>
      </c>
      <c r="CA4793" s="266">
        <f>(COUNTIFS(H4793:AL4793,"PD",H4794:AL4794,"&gt;=2"))*0.5-IF(CN4793="VP",COUNTIFS($H$16:$AL$16,"SAT",H4793:AL4793,"PD",H4794:AL4794,"&gt;=2"))*0.5</f>
        <v>0</v>
      </c>
      <c r="CB4793" s="266">
        <f>(COUNTIFS(H4793:AL4793,"PN",H4795:AL4795,"&gt;=0.5",H4794:AL4794,"&gt;=1.5"))*0.5+COUNTIFS(H4793:AL4793,"PDD",H4795:AL4795,"&gt;=0.5",H4794:AL4794,"&gt;=1.5")*0.5</f>
        <v>0</v>
      </c>
      <c r="CC4793" s="273">
        <f>(COUNTIFS(H4793:AL4793,"TV",H4795:AL4795,"&gt;=10"))*0.5+(COUNTIFS(H4793:AL4793,"PMD",H4795:AL4795,"&gt;=2"))*0.5</f>
        <v>0</v>
      </c>
      <c r="CD4793" s="266">
        <f>(COUNTIFS(H4793:AL4793,"TVD",H4797:AL4797,"&gt;=6.5",H4795:AL4795,"&gt;=3.5"))*0.5</f>
        <v>0</v>
      </c>
      <c r="CE4793" s="266">
        <f>(COUNTIFS(H4793:AL4793,"PD",H4798:AL4798,"&gt;=10"))*0.5</f>
        <v>0</v>
      </c>
      <c r="CF4793" s="266">
        <f>(COUNTIFS(H4793:AL4793,"PDD",H4798:AL4798,"&gt;=3.5",H4799:AL4799,"&gt;=6.5")+COUNTIFS(H4793:AL4793,"PH",H4799:AL4799,"&gt;=0.5",H4798:AL4798,"&gt;=1.5")+COUNTIFS(H4793:AL4793,"PM",H4799:AL4799,"&gt;=0.5",H4798:AL4798,"&gt;=1.5"))*0.5</f>
        <v>0</v>
      </c>
      <c r="CG4793" s="266">
        <f>(COUNTIFS(H4793:AL4793,"DS",H4794:AL4794,"&gt;=2")+COUNTIFS(H4793:AL4793,"AL/DS",H4794:AL4794,"&gt;=2"))*0.5-IF(CN4793="VP",COUNTIFS($H$16:$AL$16,"SAT",H4793:AL4793,"DS",H4794:AL4794,"&gt;=2"))*0.5</f>
        <v>4.5</v>
      </c>
      <c r="CH4793" s="266">
        <f>(COUNTIFS(H4793:AL4793,"NS",H4795:AL4795,"&gt;=0.5",H4794:AL4794,"&gt;=1.5")+COUNTIFS(H4793:AL4793,"AL/NS",H4795:AL4795,"&gt;=0.5",H4794:AL4794,"&gt;=1.5")+COUNTIFS(H4793:AL4793,"NHD",H4795:AL4795,"&gt;=4.5",H4798:AL4798,"&gt;=2",H4794:AL4794,"&gt;=1.5"))*0.5</f>
        <v>2</v>
      </c>
      <c r="CI4793" s="266">
        <f>(COUNTIF(H4795:AL4795,"&gt;=10")+COUNTIFS(H4793:AL4793,"MD",H4795:AL4795,"&gt;=2")-COUNTIFS(H4793:AL4793,"TV",H4795:AL4795,"&gt;=10"))*0.5</f>
        <v>0</v>
      </c>
      <c r="CJ4793" s="266">
        <f>(COUNTIFS(H4793:AL4793,"D",H4797:AL4797,"&gt;=6.5",H4795:AL4795,"&gt;=3.5"))*0.5</f>
        <v>0</v>
      </c>
      <c r="CK4793" s="266">
        <f>(COUNTIF(H4798:AL4798,"&gt;=10")-COUNTIFS(H4793:AL4793,"PD",H4798:AL4798,"&gt;=10"))*0.5</f>
        <v>0</v>
      </c>
      <c r="CL4793" s="265">
        <f>(COUNTIFS(H4793:AL4793,"NHD",H4798:AL4798,"&gt;=3.5",H4799:AL4799,"&gt;=6.5")+COUNTIFS(H4793:AL4793,"BH",H4798:AL4798,"&gt;=1.5",H4799:AL4799,"&gt;=0.5")+COUNTIFS(H4793:AL4793,"BM",H4798:AL4798,"&gt;=1.5",H4799:AL4799,"&gt;=0.5")+COUNTIFS(H4793:AL4793,"D",H4798:AL4798,"&gt;=1.5",H4799:AL4799,"&gt;=0.5"))*0.5</f>
        <v>0</v>
      </c>
      <c r="CM4793" s="272"/>
      <c r="CN4793" s="264" t="s">
        <v>723</v>
      </c>
      <c r="CO4793" s="177">
        <f t="shared" ref="CO4793" si="1449">+AM4793+AN4793+AO4793+AP4793+AQ4793+AR4793+AS4793+AU4793+BG4793</f>
        <v>26</v>
      </c>
      <c r="CP4793" s="225">
        <f>+SUM(I4794:I4799)-I4800</f>
        <v>0</v>
      </c>
      <c r="CQ4793" s="225">
        <f>+SUM(J4794:J4799)-J4800</f>
        <v>0</v>
      </c>
      <c r="CR4793" s="225">
        <f>+SUM(K4794:K4799)-K4800</f>
        <v>2.5</v>
      </c>
      <c r="CS4793" s="178"/>
      <c r="CT4793" s="178"/>
      <c r="CU4793" s="178"/>
      <c r="CV4793" s="178"/>
      <c r="CW4793" s="178"/>
      <c r="CX4793" s="178"/>
      <c r="CY4793" s="178"/>
      <c r="CZ4793" s="178"/>
      <c r="DA4793" s="178"/>
      <c r="DB4793" s="120"/>
      <c r="DC4793" s="120"/>
      <c r="DD4793" s="120"/>
      <c r="DE4793" s="120"/>
      <c r="DF4793" s="120"/>
      <c r="DG4793" s="120"/>
      <c r="DH4793" s="120"/>
      <c r="DI4793" s="120"/>
      <c r="DJ4793" s="120"/>
      <c r="DK4793" s="120"/>
      <c r="DL4793" s="120"/>
      <c r="DM4793" s="120"/>
      <c r="DN4793" s="120"/>
    </row>
    <row r="4794" spans="1:118" s="119" customFormat="1" ht="14.25" customHeight="1">
      <c r="A4794" s="228"/>
      <c r="B4794" s="342"/>
      <c r="C4794" s="406"/>
      <c r="D4794" s="237"/>
      <c r="E4794" s="237"/>
      <c r="F4794" s="242" t="s">
        <v>82</v>
      </c>
      <c r="G4794" s="121">
        <v>1.5</v>
      </c>
      <c r="H4794" s="83"/>
      <c r="I4794" s="83"/>
      <c r="J4794" s="83"/>
      <c r="K4794" s="83">
        <v>2.5</v>
      </c>
      <c r="L4794" s="83"/>
      <c r="M4794" s="83">
        <v>2.5</v>
      </c>
      <c r="N4794" s="83">
        <v>2.5</v>
      </c>
      <c r="O4794" s="83"/>
      <c r="P4794" s="83">
        <v>2.5</v>
      </c>
      <c r="Q4794" s="83">
        <v>2.5</v>
      </c>
      <c r="R4794" s="83">
        <v>2.5</v>
      </c>
      <c r="S4794" s="83">
        <v>2.5</v>
      </c>
      <c r="T4794" s="83">
        <v>2.5</v>
      </c>
      <c r="U4794" s="83">
        <v>2.5</v>
      </c>
      <c r="V4794" s="83"/>
      <c r="W4794" s="83">
        <v>2</v>
      </c>
      <c r="X4794" s="83">
        <v>2</v>
      </c>
      <c r="Y4794" s="83">
        <v>2</v>
      </c>
      <c r="Z4794" s="83"/>
      <c r="AA4794" s="83">
        <v>2</v>
      </c>
      <c r="AB4794" s="83"/>
      <c r="AC4794" s="79"/>
      <c r="AD4794" s="79"/>
      <c r="AE4794" s="79"/>
      <c r="AF4794" s="79"/>
      <c r="AG4794" s="79"/>
      <c r="AH4794" s="79"/>
      <c r="AI4794" s="79"/>
      <c r="AJ4794" s="79"/>
      <c r="AK4794" s="79"/>
      <c r="AL4794" s="79"/>
      <c r="AM4794" s="240"/>
      <c r="AN4794" s="240"/>
      <c r="AO4794" s="240"/>
      <c r="AP4794" s="240"/>
      <c r="AQ4794" s="240"/>
      <c r="AR4794" s="240"/>
      <c r="AS4794" s="240"/>
      <c r="AT4794" s="256"/>
      <c r="AU4794" s="256"/>
      <c r="AV4794" s="259"/>
      <c r="AW4794" s="259"/>
      <c r="AX4794" s="256"/>
      <c r="AY4794" s="256"/>
      <c r="AZ4794" s="256"/>
      <c r="BA4794" s="256"/>
      <c r="BB4794" s="256"/>
      <c r="BC4794" s="256"/>
      <c r="BD4794" s="256"/>
      <c r="BE4794" s="256"/>
      <c r="BF4794" s="256"/>
      <c r="BG4794" s="256"/>
      <c r="BH4794" s="256"/>
      <c r="BI4794" s="256"/>
      <c r="BJ4794" s="256"/>
      <c r="BK4794" s="256"/>
      <c r="BL4794" s="262"/>
      <c r="BM4794" s="262"/>
      <c r="BN4794" s="262"/>
      <c r="BO4794" s="262"/>
      <c r="BP4794" s="262"/>
      <c r="BQ4794" s="262"/>
      <c r="BR4794" s="270"/>
      <c r="BS4794" s="270"/>
      <c r="BT4794" s="270"/>
      <c r="BU4794" s="270"/>
      <c r="BV4794" s="270"/>
      <c r="BW4794" s="270"/>
      <c r="BX4794" s="256"/>
      <c r="BY4794" s="256"/>
      <c r="BZ4794" s="256"/>
      <c r="CA4794" s="267"/>
      <c r="CB4794" s="267"/>
      <c r="CC4794" s="274"/>
      <c r="CD4794" s="267"/>
      <c r="CE4794" s="267"/>
      <c r="CF4794" s="267"/>
      <c r="CG4794" s="267"/>
      <c r="CH4794" s="267"/>
      <c r="CI4794" s="267"/>
      <c r="CJ4794" s="267"/>
      <c r="CK4794" s="267"/>
      <c r="CL4794" s="265"/>
      <c r="CM4794" s="272"/>
      <c r="CN4794" s="264"/>
      <c r="CO4794" s="177"/>
      <c r="CP4794" s="226"/>
      <c r="CQ4794" s="226"/>
      <c r="CR4794" s="226"/>
      <c r="CS4794" s="178"/>
      <c r="CT4794" s="178"/>
      <c r="CU4794" s="178"/>
      <c r="CV4794" s="178"/>
      <c r="CW4794" s="178"/>
      <c r="CX4794" s="178"/>
      <c r="CY4794" s="178"/>
      <c r="CZ4794" s="178"/>
      <c r="DA4794" s="178"/>
      <c r="DB4794" s="120"/>
      <c r="DC4794" s="120"/>
      <c r="DD4794" s="120"/>
      <c r="DE4794" s="120"/>
      <c r="DF4794" s="120"/>
      <c r="DG4794" s="120"/>
      <c r="DH4794" s="120"/>
      <c r="DI4794" s="120"/>
      <c r="DJ4794" s="120"/>
      <c r="DK4794" s="120"/>
      <c r="DL4794" s="120"/>
      <c r="DM4794" s="120"/>
      <c r="DN4794" s="120"/>
    </row>
    <row r="4795" spans="1:118" s="119" customFormat="1">
      <c r="A4795" s="228"/>
      <c r="B4795" s="342"/>
      <c r="C4795" s="406"/>
      <c r="D4795" s="237"/>
      <c r="E4795" s="237"/>
      <c r="F4795" s="243"/>
      <c r="G4795" s="122">
        <v>2</v>
      </c>
      <c r="H4795" s="84"/>
      <c r="I4795" s="84"/>
      <c r="J4795" s="84"/>
      <c r="K4795" s="84"/>
      <c r="L4795" s="84"/>
      <c r="M4795" s="84"/>
      <c r="N4795" s="84"/>
      <c r="O4795" s="84">
        <v>8</v>
      </c>
      <c r="P4795" s="84"/>
      <c r="Q4795" s="84"/>
      <c r="R4795" s="84"/>
      <c r="S4795" s="84"/>
      <c r="T4795" s="84"/>
      <c r="U4795" s="84"/>
      <c r="V4795" s="84"/>
      <c r="W4795" s="84">
        <v>0.5</v>
      </c>
      <c r="X4795" s="84">
        <v>0.5</v>
      </c>
      <c r="Y4795" s="84">
        <v>0.5</v>
      </c>
      <c r="Z4795" s="84"/>
      <c r="AA4795" s="84">
        <v>0.5</v>
      </c>
      <c r="AB4795" s="84"/>
      <c r="AC4795" s="80"/>
      <c r="AD4795" s="80"/>
      <c r="AE4795" s="80"/>
      <c r="AF4795" s="80"/>
      <c r="AG4795" s="80"/>
      <c r="AH4795" s="80"/>
      <c r="AI4795" s="80"/>
      <c r="AJ4795" s="80"/>
      <c r="AK4795" s="80"/>
      <c r="AL4795" s="80"/>
      <c r="AM4795" s="240"/>
      <c r="AN4795" s="240"/>
      <c r="AO4795" s="240"/>
      <c r="AP4795" s="240"/>
      <c r="AQ4795" s="240"/>
      <c r="AR4795" s="240"/>
      <c r="AS4795" s="240"/>
      <c r="AT4795" s="256"/>
      <c r="AU4795" s="256"/>
      <c r="AV4795" s="259"/>
      <c r="AW4795" s="259"/>
      <c r="AX4795" s="256"/>
      <c r="AY4795" s="256"/>
      <c r="AZ4795" s="256"/>
      <c r="BA4795" s="256"/>
      <c r="BB4795" s="256"/>
      <c r="BC4795" s="256"/>
      <c r="BD4795" s="256"/>
      <c r="BE4795" s="256"/>
      <c r="BF4795" s="256"/>
      <c r="BG4795" s="256"/>
      <c r="BH4795" s="256"/>
      <c r="BI4795" s="256"/>
      <c r="BJ4795" s="256"/>
      <c r="BK4795" s="256"/>
      <c r="BL4795" s="262"/>
      <c r="BM4795" s="262"/>
      <c r="BN4795" s="262"/>
      <c r="BO4795" s="262"/>
      <c r="BP4795" s="262"/>
      <c r="BQ4795" s="262"/>
      <c r="BR4795" s="270"/>
      <c r="BS4795" s="270"/>
      <c r="BT4795" s="270"/>
      <c r="BU4795" s="270"/>
      <c r="BV4795" s="270"/>
      <c r="BW4795" s="270"/>
      <c r="BX4795" s="256"/>
      <c r="BY4795" s="256"/>
      <c r="BZ4795" s="256"/>
      <c r="CA4795" s="267"/>
      <c r="CB4795" s="267"/>
      <c r="CC4795" s="274"/>
      <c r="CD4795" s="267"/>
      <c r="CE4795" s="267"/>
      <c r="CF4795" s="267"/>
      <c r="CG4795" s="267"/>
      <c r="CH4795" s="267"/>
      <c r="CI4795" s="267"/>
      <c r="CJ4795" s="267"/>
      <c r="CK4795" s="267"/>
      <c r="CL4795" s="265"/>
      <c r="CM4795" s="272"/>
      <c r="CN4795" s="264"/>
      <c r="CO4795" s="177"/>
      <c r="CP4795" s="226"/>
      <c r="CQ4795" s="226"/>
      <c r="CR4795" s="226"/>
      <c r="CS4795" s="178"/>
      <c r="CT4795" s="178"/>
      <c r="CU4795" s="178"/>
      <c r="CV4795" s="178"/>
      <c r="CW4795" s="178"/>
      <c r="CX4795" s="178"/>
      <c r="CY4795" s="178"/>
      <c r="CZ4795" s="178"/>
      <c r="DA4795" s="178"/>
      <c r="DB4795" s="120"/>
      <c r="DC4795" s="120"/>
      <c r="DD4795" s="120"/>
      <c r="DE4795" s="120"/>
      <c r="DF4795" s="120"/>
      <c r="DG4795" s="120"/>
      <c r="DH4795" s="120"/>
      <c r="DI4795" s="120"/>
      <c r="DJ4795" s="120"/>
      <c r="DK4795" s="120"/>
      <c r="DL4795" s="120"/>
      <c r="DM4795" s="120"/>
      <c r="DN4795" s="120"/>
    </row>
    <row r="4796" spans="1:118" s="119" customFormat="1">
      <c r="A4796" s="228"/>
      <c r="B4796" s="342"/>
      <c r="C4796" s="406"/>
      <c r="D4796" s="237"/>
      <c r="E4796" s="237"/>
      <c r="F4796" s="243"/>
      <c r="G4796" s="122">
        <v>2.1</v>
      </c>
      <c r="H4796" s="84"/>
      <c r="I4796" s="84"/>
      <c r="J4796" s="84"/>
      <c r="K4796" s="84"/>
      <c r="L4796" s="84"/>
      <c r="M4796" s="84"/>
      <c r="N4796" s="84"/>
      <c r="O4796" s="84"/>
      <c r="P4796" s="84"/>
      <c r="Q4796" s="84"/>
      <c r="R4796" s="84"/>
      <c r="S4796" s="84"/>
      <c r="T4796" s="84"/>
      <c r="U4796" s="84"/>
      <c r="V4796" s="84"/>
      <c r="W4796" s="84"/>
      <c r="X4796" s="84"/>
      <c r="Y4796" s="84"/>
      <c r="Z4796" s="84"/>
      <c r="AA4796" s="84"/>
      <c r="AB4796" s="84"/>
      <c r="AC4796" s="80"/>
      <c r="AD4796" s="80"/>
      <c r="AE4796" s="80"/>
      <c r="AF4796" s="80"/>
      <c r="AG4796" s="80"/>
      <c r="AH4796" s="80"/>
      <c r="AI4796" s="80"/>
      <c r="AJ4796" s="80"/>
      <c r="AK4796" s="80"/>
      <c r="AL4796" s="80"/>
      <c r="AM4796" s="240"/>
      <c r="AN4796" s="240"/>
      <c r="AO4796" s="240"/>
      <c r="AP4796" s="240"/>
      <c r="AQ4796" s="240"/>
      <c r="AR4796" s="240"/>
      <c r="AS4796" s="240"/>
      <c r="AT4796" s="256"/>
      <c r="AU4796" s="256"/>
      <c r="AV4796" s="259"/>
      <c r="AW4796" s="259"/>
      <c r="AX4796" s="256"/>
      <c r="AY4796" s="256"/>
      <c r="AZ4796" s="256"/>
      <c r="BA4796" s="256"/>
      <c r="BB4796" s="256"/>
      <c r="BC4796" s="256"/>
      <c r="BD4796" s="256"/>
      <c r="BE4796" s="256"/>
      <c r="BF4796" s="256"/>
      <c r="BG4796" s="256"/>
      <c r="BH4796" s="256"/>
      <c r="BI4796" s="256"/>
      <c r="BJ4796" s="256"/>
      <c r="BK4796" s="256"/>
      <c r="BL4796" s="262"/>
      <c r="BM4796" s="262"/>
      <c r="BN4796" s="262"/>
      <c r="BO4796" s="262"/>
      <c r="BP4796" s="262"/>
      <c r="BQ4796" s="262"/>
      <c r="BR4796" s="270"/>
      <c r="BS4796" s="270"/>
      <c r="BT4796" s="270"/>
      <c r="BU4796" s="270"/>
      <c r="BV4796" s="270"/>
      <c r="BW4796" s="270"/>
      <c r="BX4796" s="256"/>
      <c r="BY4796" s="256"/>
      <c r="BZ4796" s="256"/>
      <c r="CA4796" s="267"/>
      <c r="CB4796" s="267"/>
      <c r="CC4796" s="274"/>
      <c r="CD4796" s="267"/>
      <c r="CE4796" s="267"/>
      <c r="CF4796" s="267"/>
      <c r="CG4796" s="267"/>
      <c r="CH4796" s="267"/>
      <c r="CI4796" s="267"/>
      <c r="CJ4796" s="267"/>
      <c r="CK4796" s="267"/>
      <c r="CL4796" s="265"/>
      <c r="CM4796" s="272"/>
      <c r="CN4796" s="264"/>
      <c r="CO4796" s="177"/>
      <c r="CP4796" s="226"/>
      <c r="CQ4796" s="226"/>
      <c r="CR4796" s="226"/>
      <c r="CS4796" s="178"/>
      <c r="CT4796" s="178"/>
      <c r="CU4796" s="178"/>
      <c r="CV4796" s="178"/>
      <c r="CW4796" s="178"/>
      <c r="CX4796" s="178"/>
      <c r="CY4796" s="178"/>
      <c r="CZ4796" s="178"/>
      <c r="DA4796" s="178"/>
      <c r="DB4796" s="120"/>
      <c r="DC4796" s="120"/>
      <c r="DD4796" s="120"/>
      <c r="DE4796" s="120"/>
      <c r="DF4796" s="120"/>
      <c r="DG4796" s="120"/>
      <c r="DH4796" s="120"/>
      <c r="DI4796" s="120"/>
      <c r="DJ4796" s="120"/>
      <c r="DK4796" s="120"/>
      <c r="DL4796" s="120"/>
      <c r="DM4796" s="120"/>
      <c r="DN4796" s="120"/>
    </row>
    <row r="4797" spans="1:118" s="119" customFormat="1">
      <c r="A4797" s="228"/>
      <c r="B4797" s="342"/>
      <c r="C4797" s="406"/>
      <c r="D4797" s="237"/>
      <c r="E4797" s="237"/>
      <c r="F4797" s="243"/>
      <c r="G4797" s="122">
        <v>2.7</v>
      </c>
      <c r="H4797" s="84"/>
      <c r="I4797" s="84"/>
      <c r="J4797" s="84"/>
      <c r="K4797" s="84"/>
      <c r="L4797" s="84"/>
      <c r="M4797" s="84"/>
      <c r="N4797" s="84"/>
      <c r="O4797" s="84"/>
      <c r="P4797" s="84"/>
      <c r="Q4797" s="84"/>
      <c r="R4797" s="84"/>
      <c r="S4797" s="84"/>
      <c r="T4797" s="84"/>
      <c r="U4797" s="84"/>
      <c r="V4797" s="84"/>
      <c r="W4797" s="84"/>
      <c r="X4797" s="84"/>
      <c r="Y4797" s="84"/>
      <c r="Z4797" s="84"/>
      <c r="AA4797" s="84"/>
      <c r="AB4797" s="84"/>
      <c r="AC4797" s="80"/>
      <c r="AD4797" s="80"/>
      <c r="AE4797" s="80"/>
      <c r="AF4797" s="80"/>
      <c r="AG4797" s="80"/>
      <c r="AH4797" s="80"/>
      <c r="AI4797" s="80"/>
      <c r="AJ4797" s="80"/>
      <c r="AK4797" s="80"/>
      <c r="AL4797" s="80"/>
      <c r="AM4797" s="240"/>
      <c r="AN4797" s="240"/>
      <c r="AO4797" s="240"/>
      <c r="AP4797" s="240"/>
      <c r="AQ4797" s="240"/>
      <c r="AR4797" s="240"/>
      <c r="AS4797" s="240"/>
      <c r="AT4797" s="256"/>
      <c r="AU4797" s="256"/>
      <c r="AV4797" s="259"/>
      <c r="AW4797" s="259"/>
      <c r="AX4797" s="256"/>
      <c r="AY4797" s="256"/>
      <c r="AZ4797" s="256"/>
      <c r="BA4797" s="256"/>
      <c r="BB4797" s="256"/>
      <c r="BC4797" s="256"/>
      <c r="BD4797" s="256"/>
      <c r="BE4797" s="256"/>
      <c r="BF4797" s="256"/>
      <c r="BG4797" s="256"/>
      <c r="BH4797" s="256"/>
      <c r="BI4797" s="256"/>
      <c r="BJ4797" s="256"/>
      <c r="BK4797" s="256"/>
      <c r="BL4797" s="262"/>
      <c r="BM4797" s="262"/>
      <c r="BN4797" s="262"/>
      <c r="BO4797" s="262"/>
      <c r="BP4797" s="262"/>
      <c r="BQ4797" s="262"/>
      <c r="BR4797" s="270"/>
      <c r="BS4797" s="270"/>
      <c r="BT4797" s="270"/>
      <c r="BU4797" s="270"/>
      <c r="BV4797" s="270"/>
      <c r="BW4797" s="270"/>
      <c r="BX4797" s="256"/>
      <c r="BY4797" s="256"/>
      <c r="BZ4797" s="256"/>
      <c r="CA4797" s="267"/>
      <c r="CB4797" s="267"/>
      <c r="CC4797" s="274"/>
      <c r="CD4797" s="267"/>
      <c r="CE4797" s="267"/>
      <c r="CF4797" s="267"/>
      <c r="CG4797" s="267"/>
      <c r="CH4797" s="267"/>
      <c r="CI4797" s="267"/>
      <c r="CJ4797" s="267"/>
      <c r="CK4797" s="267"/>
      <c r="CL4797" s="265"/>
      <c r="CM4797" s="272"/>
      <c r="CN4797" s="264"/>
      <c r="CO4797" s="177"/>
      <c r="CP4797" s="226"/>
      <c r="CQ4797" s="226"/>
      <c r="CR4797" s="226"/>
      <c r="CS4797" s="178"/>
      <c r="CT4797" s="178"/>
      <c r="CU4797" s="178"/>
      <c r="CV4797" s="178"/>
      <c r="CW4797" s="178"/>
      <c r="CX4797" s="178"/>
      <c r="CY4797" s="178"/>
      <c r="CZ4797" s="178"/>
      <c r="DA4797" s="178"/>
      <c r="DB4797" s="120"/>
      <c r="DC4797" s="120"/>
      <c r="DD4797" s="120"/>
      <c r="DE4797" s="120"/>
      <c r="DF4797" s="120"/>
      <c r="DG4797" s="120"/>
      <c r="DH4797" s="120"/>
      <c r="DI4797" s="120"/>
      <c r="DJ4797" s="120"/>
      <c r="DK4797" s="120"/>
      <c r="DL4797" s="120"/>
      <c r="DM4797" s="120"/>
      <c r="DN4797" s="120"/>
    </row>
    <row r="4798" spans="1:118" s="119" customFormat="1">
      <c r="A4798" s="228"/>
      <c r="B4798" s="342"/>
      <c r="C4798" s="406"/>
      <c r="D4798" s="237"/>
      <c r="E4798" s="237"/>
      <c r="F4798" s="243"/>
      <c r="G4798" s="122">
        <v>3</v>
      </c>
      <c r="H4798" s="84"/>
      <c r="I4798" s="84"/>
      <c r="J4798" s="84"/>
      <c r="K4798" s="84"/>
      <c r="L4798" s="84"/>
      <c r="M4798" s="84"/>
      <c r="N4798" s="84"/>
      <c r="O4798" s="84"/>
      <c r="P4798" s="84"/>
      <c r="Q4798" s="84"/>
      <c r="R4798" s="84"/>
      <c r="S4798" s="84"/>
      <c r="T4798" s="84"/>
      <c r="U4798" s="84"/>
      <c r="V4798" s="84"/>
      <c r="W4798" s="84"/>
      <c r="X4798" s="84"/>
      <c r="Y4798" s="84"/>
      <c r="Z4798" s="84"/>
      <c r="AA4798" s="84"/>
      <c r="AB4798" s="84"/>
      <c r="AC4798" s="80"/>
      <c r="AD4798" s="80"/>
      <c r="AE4798" s="80"/>
      <c r="AF4798" s="80"/>
      <c r="AG4798" s="80"/>
      <c r="AH4798" s="80"/>
      <c r="AI4798" s="80"/>
      <c r="AJ4798" s="80"/>
      <c r="AK4798" s="80"/>
      <c r="AL4798" s="80"/>
      <c r="AM4798" s="240"/>
      <c r="AN4798" s="240"/>
      <c r="AO4798" s="240"/>
      <c r="AP4798" s="240"/>
      <c r="AQ4798" s="240"/>
      <c r="AR4798" s="240"/>
      <c r="AS4798" s="240"/>
      <c r="AT4798" s="256"/>
      <c r="AU4798" s="256"/>
      <c r="AV4798" s="259"/>
      <c r="AW4798" s="259"/>
      <c r="AX4798" s="256"/>
      <c r="AY4798" s="256"/>
      <c r="AZ4798" s="256"/>
      <c r="BA4798" s="256"/>
      <c r="BB4798" s="256"/>
      <c r="BC4798" s="256"/>
      <c r="BD4798" s="256"/>
      <c r="BE4798" s="256"/>
      <c r="BF4798" s="256"/>
      <c r="BG4798" s="256"/>
      <c r="BH4798" s="256"/>
      <c r="BI4798" s="256"/>
      <c r="BJ4798" s="256"/>
      <c r="BK4798" s="256"/>
      <c r="BL4798" s="262"/>
      <c r="BM4798" s="262"/>
      <c r="BN4798" s="262"/>
      <c r="BO4798" s="262"/>
      <c r="BP4798" s="262"/>
      <c r="BQ4798" s="262"/>
      <c r="BR4798" s="270"/>
      <c r="BS4798" s="270"/>
      <c r="BT4798" s="270"/>
      <c r="BU4798" s="270"/>
      <c r="BV4798" s="270"/>
      <c r="BW4798" s="270"/>
      <c r="BX4798" s="256"/>
      <c r="BY4798" s="256"/>
      <c r="BZ4798" s="256"/>
      <c r="CA4798" s="267"/>
      <c r="CB4798" s="267"/>
      <c r="CC4798" s="274"/>
      <c r="CD4798" s="267"/>
      <c r="CE4798" s="267"/>
      <c r="CF4798" s="267"/>
      <c r="CG4798" s="267"/>
      <c r="CH4798" s="267"/>
      <c r="CI4798" s="267"/>
      <c r="CJ4798" s="267"/>
      <c r="CK4798" s="267"/>
      <c r="CL4798" s="265"/>
      <c r="CM4798" s="272"/>
      <c r="CN4798" s="264"/>
      <c r="CO4798" s="177"/>
      <c r="CP4798" s="226"/>
      <c r="CQ4798" s="226"/>
      <c r="CR4798" s="226"/>
      <c r="CS4798" s="178"/>
      <c r="CT4798" s="178"/>
      <c r="CU4798" s="178"/>
      <c r="CV4798" s="178"/>
      <c r="CW4798" s="178"/>
      <c r="CX4798" s="178"/>
      <c r="CY4798" s="178"/>
      <c r="CZ4798" s="178"/>
      <c r="DA4798" s="178"/>
      <c r="DB4798" s="120"/>
      <c r="DC4798" s="120"/>
      <c r="DD4798" s="120"/>
      <c r="DE4798" s="120"/>
      <c r="DF4798" s="120"/>
      <c r="DG4798" s="120"/>
      <c r="DH4798" s="120"/>
      <c r="DI4798" s="120"/>
      <c r="DJ4798" s="120"/>
      <c r="DK4798" s="120"/>
      <c r="DL4798" s="120"/>
      <c r="DM4798" s="120"/>
      <c r="DN4798" s="120"/>
    </row>
    <row r="4799" spans="1:118" s="119" customFormat="1">
      <c r="A4799" s="228"/>
      <c r="B4799" s="342"/>
      <c r="C4799" s="406"/>
      <c r="D4799" s="237"/>
      <c r="E4799" s="237"/>
      <c r="F4799" s="244"/>
      <c r="G4799" s="123">
        <v>3.9</v>
      </c>
      <c r="H4799" s="85"/>
      <c r="I4799" s="85"/>
      <c r="J4799" s="85"/>
      <c r="K4799" s="85"/>
      <c r="L4799" s="85"/>
      <c r="M4799" s="85"/>
      <c r="N4799" s="85"/>
      <c r="O4799" s="85"/>
      <c r="P4799" s="85"/>
      <c r="Q4799" s="85"/>
      <c r="R4799" s="85"/>
      <c r="S4799" s="85"/>
      <c r="T4799" s="85"/>
      <c r="U4799" s="85"/>
      <c r="V4799" s="85"/>
      <c r="W4799" s="85"/>
      <c r="X4799" s="85"/>
      <c r="Y4799" s="85"/>
      <c r="Z4799" s="85"/>
      <c r="AA4799" s="85"/>
      <c r="AB4799" s="85"/>
      <c r="AC4799" s="81"/>
      <c r="AD4799" s="81"/>
      <c r="AE4799" s="81"/>
      <c r="AF4799" s="81"/>
      <c r="AG4799" s="81"/>
      <c r="AH4799" s="81"/>
      <c r="AI4799" s="81"/>
      <c r="AJ4799" s="81"/>
      <c r="AK4799" s="81"/>
      <c r="AL4799" s="81"/>
      <c r="AM4799" s="240"/>
      <c r="AN4799" s="240"/>
      <c r="AO4799" s="240"/>
      <c r="AP4799" s="240"/>
      <c r="AQ4799" s="240"/>
      <c r="AR4799" s="240"/>
      <c r="AS4799" s="240"/>
      <c r="AT4799" s="256"/>
      <c r="AU4799" s="256"/>
      <c r="AV4799" s="259"/>
      <c r="AW4799" s="259"/>
      <c r="AX4799" s="256"/>
      <c r="AY4799" s="256"/>
      <c r="AZ4799" s="256"/>
      <c r="BA4799" s="256"/>
      <c r="BB4799" s="256"/>
      <c r="BC4799" s="256"/>
      <c r="BD4799" s="256"/>
      <c r="BE4799" s="256"/>
      <c r="BF4799" s="256"/>
      <c r="BG4799" s="256"/>
      <c r="BH4799" s="256"/>
      <c r="BI4799" s="256"/>
      <c r="BJ4799" s="256"/>
      <c r="BK4799" s="256"/>
      <c r="BL4799" s="262"/>
      <c r="BM4799" s="262"/>
      <c r="BN4799" s="262"/>
      <c r="BO4799" s="262"/>
      <c r="BP4799" s="262"/>
      <c r="BQ4799" s="262"/>
      <c r="BR4799" s="270"/>
      <c r="BS4799" s="270"/>
      <c r="BT4799" s="270"/>
      <c r="BU4799" s="270"/>
      <c r="BV4799" s="270"/>
      <c r="BW4799" s="270"/>
      <c r="BX4799" s="256"/>
      <c r="BY4799" s="256"/>
      <c r="BZ4799" s="256"/>
      <c r="CA4799" s="267"/>
      <c r="CB4799" s="267"/>
      <c r="CC4799" s="274"/>
      <c r="CD4799" s="267"/>
      <c r="CE4799" s="267"/>
      <c r="CF4799" s="267"/>
      <c r="CG4799" s="267"/>
      <c r="CH4799" s="267"/>
      <c r="CI4799" s="267"/>
      <c r="CJ4799" s="267"/>
      <c r="CK4799" s="267"/>
      <c r="CL4799" s="265"/>
      <c r="CM4799" s="272"/>
      <c r="CN4799" s="264"/>
      <c r="CO4799" s="177"/>
      <c r="CP4799" s="226"/>
      <c r="CQ4799" s="226"/>
      <c r="CR4799" s="226"/>
      <c r="CS4799" s="178"/>
      <c r="CT4799" s="178"/>
      <c r="CU4799" s="178"/>
      <c r="CV4799" s="178"/>
      <c r="CW4799" s="178"/>
      <c r="CX4799" s="178"/>
      <c r="CY4799" s="178"/>
      <c r="CZ4799" s="178"/>
      <c r="DA4799" s="178"/>
      <c r="DB4799" s="120"/>
      <c r="DC4799" s="120"/>
      <c r="DD4799" s="120"/>
      <c r="DE4799" s="120"/>
      <c r="DF4799" s="120"/>
      <c r="DG4799" s="120"/>
      <c r="DH4799" s="120"/>
      <c r="DI4799" s="120"/>
      <c r="DJ4799" s="120"/>
      <c r="DK4799" s="120"/>
      <c r="DL4799" s="120"/>
      <c r="DM4799" s="120"/>
      <c r="DN4799" s="120"/>
    </row>
    <row r="4800" spans="1:118" s="119" customFormat="1">
      <c r="A4800" s="229"/>
      <c r="B4800" s="343"/>
      <c r="C4800" s="407"/>
      <c r="D4800" s="238"/>
      <c r="E4800" s="238"/>
      <c r="F4800" s="245" t="s">
        <v>83</v>
      </c>
      <c r="G4800" s="246"/>
      <c r="H4800" s="82"/>
      <c r="I4800" s="82"/>
      <c r="J4800" s="82"/>
      <c r="K4800" s="82"/>
      <c r="L4800" s="82"/>
      <c r="M4800" s="82"/>
      <c r="N4800" s="82"/>
      <c r="O4800" s="82"/>
      <c r="P4800" s="82"/>
      <c r="Q4800" s="82"/>
      <c r="R4800" s="82"/>
      <c r="S4800" s="82"/>
      <c r="T4800" s="82"/>
      <c r="U4800" s="82"/>
      <c r="V4800" s="82"/>
      <c r="W4800" s="82"/>
      <c r="X4800" s="82"/>
      <c r="Y4800" s="82"/>
      <c r="Z4800" s="82"/>
      <c r="AA4800" s="82"/>
      <c r="AB4800" s="82"/>
      <c r="AC4800" s="35"/>
      <c r="AD4800" s="35"/>
      <c r="AE4800" s="35"/>
      <c r="AF4800" s="35"/>
      <c r="AG4800" s="35"/>
      <c r="AH4800" s="35"/>
      <c r="AI4800" s="35"/>
      <c r="AJ4800" s="35"/>
      <c r="AK4800" s="35"/>
      <c r="AL4800" s="35"/>
      <c r="AM4800" s="241"/>
      <c r="AN4800" s="241"/>
      <c r="AO4800" s="241"/>
      <c r="AP4800" s="241"/>
      <c r="AQ4800" s="241"/>
      <c r="AR4800" s="241"/>
      <c r="AS4800" s="241"/>
      <c r="AT4800" s="257"/>
      <c r="AU4800" s="257"/>
      <c r="AV4800" s="260"/>
      <c r="AW4800" s="260"/>
      <c r="AX4800" s="257"/>
      <c r="AY4800" s="257"/>
      <c r="AZ4800" s="257"/>
      <c r="BA4800" s="257"/>
      <c r="BB4800" s="257"/>
      <c r="BC4800" s="257"/>
      <c r="BD4800" s="257"/>
      <c r="BE4800" s="257"/>
      <c r="BF4800" s="257"/>
      <c r="BG4800" s="257"/>
      <c r="BH4800" s="257"/>
      <c r="BI4800" s="257"/>
      <c r="BJ4800" s="257"/>
      <c r="BK4800" s="257"/>
      <c r="BL4800" s="263"/>
      <c r="BM4800" s="263"/>
      <c r="BN4800" s="263"/>
      <c r="BO4800" s="263"/>
      <c r="BP4800" s="263"/>
      <c r="BQ4800" s="263"/>
      <c r="BR4800" s="271"/>
      <c r="BS4800" s="271"/>
      <c r="BT4800" s="271"/>
      <c r="BU4800" s="271"/>
      <c r="BV4800" s="271"/>
      <c r="BW4800" s="271"/>
      <c r="BX4800" s="257"/>
      <c r="BY4800" s="257"/>
      <c r="BZ4800" s="257"/>
      <c r="CA4800" s="268"/>
      <c r="CB4800" s="268"/>
      <c r="CC4800" s="275"/>
      <c r="CD4800" s="268"/>
      <c r="CE4800" s="268"/>
      <c r="CF4800" s="268"/>
      <c r="CG4800" s="268"/>
      <c r="CH4800" s="268"/>
      <c r="CI4800" s="268"/>
      <c r="CJ4800" s="268"/>
      <c r="CK4800" s="268"/>
      <c r="CL4800" s="265"/>
      <c r="CM4800" s="272"/>
      <c r="CN4800" s="264"/>
      <c r="CO4800" s="177"/>
      <c r="CP4800" s="226"/>
      <c r="CQ4800" s="226"/>
      <c r="CR4800" s="226"/>
      <c r="CS4800" s="178"/>
      <c r="CT4800" s="178"/>
      <c r="CU4800" s="178"/>
      <c r="CV4800" s="178"/>
      <c r="CW4800" s="178"/>
      <c r="CX4800" s="178"/>
      <c r="CY4800" s="178"/>
      <c r="CZ4800" s="178"/>
      <c r="DA4800" s="178"/>
      <c r="DB4800" s="120"/>
      <c r="DC4800" s="120"/>
      <c r="DD4800" s="120"/>
      <c r="DE4800" s="120"/>
      <c r="DF4800" s="120"/>
      <c r="DG4800" s="120"/>
      <c r="DH4800" s="120"/>
      <c r="DI4800" s="120"/>
      <c r="DJ4800" s="120"/>
      <c r="DK4800" s="120"/>
      <c r="DL4800" s="120"/>
      <c r="DM4800" s="120"/>
      <c r="DN4800" s="120"/>
    </row>
    <row r="4801" spans="1:118" s="119" customFormat="1" ht="14.25" customHeight="1">
      <c r="A4801" s="227">
        <f t="shared" ref="A4801:A4857" si="1450">A4793+1</f>
        <v>595</v>
      </c>
      <c r="B4801" s="341" t="s">
        <v>895</v>
      </c>
      <c r="C4801" s="405" t="s">
        <v>898</v>
      </c>
      <c r="D4801" s="236" t="s">
        <v>1257</v>
      </c>
      <c r="E4801" s="236" t="s">
        <v>506</v>
      </c>
      <c r="F4801" s="253" t="s">
        <v>80</v>
      </c>
      <c r="G4801" s="254"/>
      <c r="H4801" s="82" t="s">
        <v>69</v>
      </c>
      <c r="I4801" s="82" t="s">
        <v>973</v>
      </c>
      <c r="J4801" s="82" t="s">
        <v>61</v>
      </c>
      <c r="K4801" s="82" t="s">
        <v>61</v>
      </c>
      <c r="L4801" s="82" t="s">
        <v>61</v>
      </c>
      <c r="M4801" s="82" t="s">
        <v>61</v>
      </c>
      <c r="N4801" s="82" t="s">
        <v>61</v>
      </c>
      <c r="O4801" s="82" t="s">
        <v>973</v>
      </c>
      <c r="P4801" s="82" t="s">
        <v>61</v>
      </c>
      <c r="Q4801" s="82" t="s">
        <v>61</v>
      </c>
      <c r="R4801" s="82" t="s">
        <v>61</v>
      </c>
      <c r="S4801" s="82" t="s">
        <v>61</v>
      </c>
      <c r="T4801" s="82" t="s">
        <v>61</v>
      </c>
      <c r="U4801" s="82" t="s">
        <v>61</v>
      </c>
      <c r="V4801" s="82"/>
      <c r="W4801" s="82" t="s">
        <v>60</v>
      </c>
      <c r="X4801" s="82" t="s">
        <v>60</v>
      </c>
      <c r="Y4801" s="82" t="s">
        <v>60</v>
      </c>
      <c r="Z4801" s="82" t="s">
        <v>60</v>
      </c>
      <c r="AA4801" s="82" t="s">
        <v>60</v>
      </c>
      <c r="AB4801" s="82" t="s">
        <v>60</v>
      </c>
      <c r="AC4801" s="82"/>
      <c r="AD4801" s="82" t="s">
        <v>60</v>
      </c>
      <c r="AE4801" s="82" t="s">
        <v>60</v>
      </c>
      <c r="AF4801" s="82" t="s">
        <v>60</v>
      </c>
      <c r="AG4801" s="82" t="s">
        <v>60</v>
      </c>
      <c r="AH4801" s="82" t="s">
        <v>60</v>
      </c>
      <c r="AI4801" s="82" t="s">
        <v>1471</v>
      </c>
      <c r="AJ4801" s="82"/>
      <c r="AK4801" s="82" t="s">
        <v>61</v>
      </c>
      <c r="AL4801" s="82" t="s">
        <v>61</v>
      </c>
      <c r="AM4801" s="239">
        <f>COUNTIF(H4801:AL4801,"PH")+COUNTIF(H4801:AL4801,"PH/L")+COUNTIF(H4801:AL4801,"PM")</f>
        <v>0</v>
      </c>
      <c r="AN4801" s="239">
        <f>COUNTIF(H4801:AL4801,"PD")+COUNTIF(H4801:AL4801,"PDD")+COUNTIF(H4801:AL4801,"P/DS")/2+COUNTIF(H4801:AL4801,"PMD")</f>
        <v>0</v>
      </c>
      <c r="AO4801" s="239">
        <f>COUNTIF(H4801:AL4801,"PN")+COUNTIF(H4801:AL4801,"P/NS")/2+COUNTIF(H4801:AL4801,"PH")+COUNTIF(H4801:AL4801,"PH/F")/2+COUNTIF(H4801:AL4801,"PH/L")/2+COUNTIF(H4801:AL4801,"PM")</f>
        <v>0</v>
      </c>
      <c r="AP4801" s="239">
        <f>COUNTIF(H4801:AL4801,"BH")+COUNTIF(H4801:AL4801,"AL/BL")+COUNTIF(H4801:AL4801,"UL/BL")+COUNTIF(H4801:AL4801,"BM")</f>
        <v>0</v>
      </c>
      <c r="AQ4801" s="239">
        <f>COUNTIF(H4801:AL4801,"DS")+COUNTIF(H4801:AL4801,"AL/DS")/2+COUNTIF(H4801:AL4801,"UL/DS")/2+COUNTIF(H4801:AL4801,"CT")+COUNTIF(H4801:AL4801,"MD")</f>
        <v>11.5</v>
      </c>
      <c r="AR4801" s="239">
        <f>COUNTIF(H4801:AL4801,"NS")+COUNTIF(H4801:AL4801,"AL/NS")/2+COUNTIF(H4801:AL4801,"UL/NS")/2+COUNTIF(H4801:AL4801,"BH")+COUNTIF(H4801:AL4801,"AL/BF")/2+COUNTIF(H4801:AL4801,"AL/BL")/2+COUNTIF(H4801:AL4801,"UL/BL")/2+COUNTIF(H4801:AL4801,"UL/BF")/2+COUNTIF(H4801:AL4801,"BM")</f>
        <v>13</v>
      </c>
      <c r="AS4801" s="239">
        <f>COUNTIF(H4801:AL4801,"AL")+COUNTIF(H4801:AL4801,"AL/DS")/2+COUNTIF(H4801:AL4801,"AL/NS")/2+COUNTIF(H4801:AL4801,"NH")+COUNTIF(H4801:AL4801,"SL")+COUNTIF(H4801:AL4801,"NHD")+COUNTIF(H4801:AL4801,"B")+COUNTIF(H4801:AL4801,"HL")+COUNTIF(H4801:AL4801,"AL/BF")/2+COUNTIF(H4801:AL4801,"AL/BL")/2</f>
        <v>1</v>
      </c>
      <c r="AT4801" s="255">
        <f>COUNTIF(H4801:AL4801,"PD")+COUNTIF(H4801:AL4801,"PN")+COUNTIF(H4801:AL4801,"P/DS")/2+COUNTIF(H4801:AL4801,"P/NS")/2+COUNTIF(H4801:AL4801,"DS")+COUNTIF(H4801:AL4801,"NS")+COUNTIF(H4801:AL4801,"AL")+COUNTIF(H4801:AL4801,"AL/DS")+COUNTIF(H4801:AL4801,"AL/NS")+COUNTIF(H4801:AL4801,"NH")+COUNTIF(H4801:AL4801,"SL")+COUNTIF(H4801:AL4801,"UL/DS")/2+COUNTIF(H4801:AL4801,"UL/NS")/2+COUNTIF(H4801:AL4801,"CT")+COUNTIF(H4801:AL4801,"NHD")+COUNTIF(H4801:AL4801,"PDD")+COUNTIF(H4801:AL4801,"B")+COUNTIF(H4801:AL4801,"HL")+COUNTIF(H4801:AL4801,"PH")+COUNTIF(H4801:AL4801,"BH")+COUNTIF(H4801:AL4801,"AL/BF")+COUNTIF(H4801:AL4801,"AL/BL")+COUNTIF(H4801:AL4801,"UL/BF")/2+COUNTIF(H4801:AL4801,"UL/BL")/2+COUNTIF(H4801:AL4801,"PH/F")/2+COUNTIF(H4801:AL4801,"PH/L")/2+COUNTIF(H4801:AL4801,"MD")+COUNTIF(H4801:AL4801,"PMD")+COUNTIF(H4801:AL4801,"PM")+COUNTIF(H4801:AL4801,"BM")</f>
        <v>25.5</v>
      </c>
      <c r="AU4801" s="255">
        <f>COUNTIF(H4801:AL4801,"P/DS")/2+COUNTIF(H4801:AL4801,"P/NS")/2+COUNTIF(H4801:AL4801,"IL")+COUNTIF(H4801:AL4801,"NL")+COUNTIF(H4801:AL4801,"UL")+COUNTIF(H4801:AL4801,"UL/DS")/2+COUNTIF(H4801:AL4801,"UL/NS")/2+COUNTIF(H4801:AL4801,"KT")+COUNTIF(H4801:AL4801,"UL/BF")/2+COUNTIF(H4801:AL4801,"UL/BL")/2+COUNTIF(H4801:AL4801,"PH/F")/2+COUNTIF(H4801:AL4801,"PH/L")/2+COUNTIF(H4801:AL4801,"NB")</f>
        <v>0.5</v>
      </c>
      <c r="AV4801" s="258">
        <f>COUNTIF(H4801:AL4801,"PN")+COUNTIF(H4801:AL4801,"TVD")+COUNTIF(H4801:AL4801,"PH")+COUNTIF(H4801:AL4801,"PM")+COUNTIF(H4801:AL4801,"PDD")-COUNTIFS(H4801:AL4801,"PN",H4808:AL4808,"&gt;=3")-COUNTIFS(H4801:AL4801,"PM",H4808:AL4808,"&gt;=3")</f>
        <v>0</v>
      </c>
      <c r="AW4801" s="258">
        <f>COUNTIF(H4801:AL4801,"NS")+COUNTIF(H4801:AL4801,"D")+COUNTIF(H4801:AL4801,"BH")+COUNTIF(H4801:AL4801,"NHD")+COUNTIF(H4801:AL4801,"BM")-COUNTIFS(H4801:AL4801,"NS",H4808:AL4808,"&gt;=3")-COUNTIFS(H4801:AL4801,"BH",H4808:AL4808,"&gt;=3")-COUNTIFS(H4801:AL4801,"BM",H4808:AL4808,"&gt;=3")</f>
        <v>15</v>
      </c>
      <c r="AX4801" s="255">
        <f>COUNTIF(H4801:AL4801,"AL")+COUNTIF(H4801:AL4801,"AL/DS")/2+COUNTIF(H4801:AL4801,"AL/NS")/2+COUNTIF(H4801:AL4801,"AL/BF")+COUNTIF(H4801:AL4801,"AL/BL")/2</f>
        <v>0</v>
      </c>
      <c r="AY4801" s="255">
        <f>COUNTIF(H4801:AL4801,"SL")</f>
        <v>0</v>
      </c>
      <c r="AZ4801" s="255">
        <f>COUNTIF(H4801:AL4801,"NH")</f>
        <v>1</v>
      </c>
      <c r="BA4801" s="255">
        <f>COUNTIF(H4801:AL4801,"HL")</f>
        <v>0</v>
      </c>
      <c r="BB4801" s="255">
        <f>COUNTIF(G4801:AL4801,"P/DS")/2+COUNTIF(G4801:AL4801,"P/NS")/2+COUNTIF(G4801:AL4801,"UL")+COUNTIF(G4801:AL4801,"UL/DS")/2+COUNTIF(G4801:AL4801,"UL/NS")/2+COUNTIF(G4801:AL4801,"UL/BL")/2+COUNTIF(G4801:AL4801,"UL/BF")/2+COUNTIF(G4801:AL4801,"PH/F")/2+COUNTIF(G4801:AL4801,"PH/L")/2</f>
        <v>0.5</v>
      </c>
      <c r="BC4801" s="255">
        <f>COUNTIF(H4801:AL4801,"NB")</f>
        <v>0</v>
      </c>
      <c r="BD4801" s="255">
        <f>COUNTIF(H4801:AL4801,"NL")</f>
        <v>0</v>
      </c>
      <c r="BE4801" s="255">
        <f>COUNTIF(H4801:AL4801,"IL")</f>
        <v>0</v>
      </c>
      <c r="BF4801" s="255">
        <f>COUNTIF(H4801:AL4801,"KT")</f>
        <v>0</v>
      </c>
      <c r="BG4801" s="255">
        <f>COUNTIF(H4801:AL4801,"L70")</f>
        <v>0</v>
      </c>
      <c r="BH4801" s="255">
        <f>COUNTIF(H4801:AL4801,"MD")</f>
        <v>0</v>
      </c>
      <c r="BI4801" s="255">
        <f>COUNTIF(H4801:AL4801,"PMD")</f>
        <v>0</v>
      </c>
      <c r="BJ4801" s="255">
        <f>COUNTIF(H4801:AL4801,"PM")</f>
        <v>0</v>
      </c>
      <c r="BK4801" s="255">
        <f>COUNTIF(H4801:AL4801,"BM")</f>
        <v>0</v>
      </c>
      <c r="BL4801" s="261">
        <f>SUMIF(H4801:AL4801,"PD",H4802:AL4802)+SUMIF(H4801:AL4801,"PN",H4802:AL4802)+SUMIF(H4801:AL4801,"P/DS",H4802:AL4802)+SUMIF(H4801:AL4801,"PN/F",H4802:AL4802)+SUMIF(H4801:AL4801,"PN/L",H4802:AL4802)+SUMIF(H4801:AL4801,"TV",H4802:AL4802)+SUMIF(H4801:AL4801,"TVD",H4802:AL4802)+SUMIF(H4801:AL4801,"PDD",H4802:AL4802)</f>
        <v>0</v>
      </c>
      <c r="BM4801" s="261">
        <f>SUMIF(H4801:AL4801,"PD",H4803:AL4803)+SUMIF(H4801:AL4801,"PN",H4803:AL4803)+SUMIF(H4801:AL4801,"P/DS",H4803:AL4803)+SUMIF(H4801:AL4801,"PN/F",H4803:AL4803)+SUMIF(H4801:AL4801,"PN/L",H4803:AL4803)+SUMIF(H4801:AL4801,"TV",H4803:AL4803)+SUMIF(H4801:AL4801,"TVD",H4803:AL4803)+SUMIF(H4801:AL4801,"PDD",H4803:AL4803)+SUMIF(H4801:AL4801,"PMD",H4803:AL4803)</f>
        <v>0</v>
      </c>
      <c r="BN4801" s="261">
        <f>SUMIF(H4801:AL4801,"PD",H4804:AL4804)+SUMIF(H4801:AL4801,"PN",H4804:AL4804)+SUMIF(H4801:AL4801,"P/DS",H4804:AL4804)+SUMIF(H4801:AL4801,"PN/F",H4804:AL4804)+SUMIF(H4801:AL4801,"PN/L",H4804:AL4804)+SUMIF(H4801:AL4801,"TV",H4804:AL4804)+SUMIF(H4801:AL4801,"TVD",H4804:AL4804)</f>
        <v>0</v>
      </c>
      <c r="BO4801" s="261">
        <f>SUMIF(H4801:AL4801,"PD",H4805:AL4805)+SUMIF(H4801:AL4801,"PN",H4805:AL4805)+SUMIF(H4801:AL4801,"P/DS",H4805:AL4805)+SUMIF(H4801:AL4801,"PN/F",H4805:AL4805)+SUMIF(H4801:AL4801,"PN/L",H4805:AL4805)+SUMIF(H4801:AL4801,"TV",H4805:AL4805)+SUMIF(H4801:AL4801,"TVD",H4805:AL4805)</f>
        <v>0</v>
      </c>
      <c r="BP4801" s="261">
        <f>SUMIF(H4801:AL4801,"PD",H4806:AL4806)+SUMIF(H4801:AL4801,"PN",H4806:AL4806)+SUMIF(H4801:AL4801,"P/DS",H4806:AL4806)+SUMIF(H4801:AL4801,"PN/F",H4806:AL4806)+SUMIF(H4801:AL4801,"PN/L",H4806:AL4806)+SUMIF(H4801:AL4801,"TV",H4806:AL4806)+SUMIF(H4801:AL4801,"TVD",H4806:AL4806)+SUMIF(H4801:AL4801,"PDD",H4806:AL4806)+SUMIF(H4801:AL4801,"PH",H4806:AL4806)+SUMIF(H4801:AL4801,"PM",H4806:AL4806)</f>
        <v>0</v>
      </c>
      <c r="BQ4801" s="261">
        <f>SUMIF(H4801:AL4801,"PD",H4807:AL4807)+SUMIF(H4801:AL4801,"PN",H4807:AL4807)+SUMIF(H4801:AL4801,"P/DS",H4807:AL4807)+SUMIF(H4801:AL4801,"PN/F",H4807:AL4807)+SUMIF(H4801:AL4801,"PN/L",H4807:AL4807)+SUMIF(H4801:AL4801,"TV",H4807:AL4807)+SUMIF(H4801:AL4801,"TVD",H4807:AL4807)+SUMIF(H4801:AL4801,"PDD",H4807:AL4807)+SUMIF(H4801:AL4801,"PH",H4807:AL4807)+SUMIF(H4801:AL4801,"PM",H4807:AL4807)</f>
        <v>0</v>
      </c>
      <c r="BR4801" s="269">
        <f>SUM(H4802:AL4802)-BL4801</f>
        <v>32</v>
      </c>
      <c r="BS4801" s="269">
        <f>SUM(H4803:AL4803)-BM4801</f>
        <v>12</v>
      </c>
      <c r="BT4801" s="269">
        <f>SUM(H4804:AL4804)-BN4801</f>
        <v>0</v>
      </c>
      <c r="BU4801" s="269">
        <f>SUM(H4805:AL4805)-BO4801</f>
        <v>12</v>
      </c>
      <c r="BV4801" s="269">
        <f>SUM(H4806:AL4806)-BP4801</f>
        <v>0</v>
      </c>
      <c r="BW4801" s="269">
        <f>SUM(H4807:AL4807)-BQ4801</f>
        <v>0</v>
      </c>
      <c r="BX4801" s="255">
        <f>SUMIF(H4801:AL4801,"PD",H4808:AL4808)+SUMIF(H4801:AL4801,"PN",H4808:AL4808)+SUMIF(H4801:AL4801,"P/DS",H4808:AL4808)+SUMIF(H4801:AL4801,"PN/F",H4808:AL4808)+SUMIF(H4801:AL4801,"PN/L",H4808:AL4808)</f>
        <v>0</v>
      </c>
      <c r="BY4801" s="255">
        <f>SUM(H4808:AL4808)-BX4801</f>
        <v>0</v>
      </c>
      <c r="BZ4801" s="255">
        <f t="shared" ref="BZ4801" si="1451">+SUM(BL4801:BW4808)</f>
        <v>56</v>
      </c>
      <c r="CA4801" s="266">
        <f>(COUNTIFS(H4801:AL4801,"PD",H4802:AL4802,"&gt;=2"))*0.5-IF(CN4801="VP",COUNTIFS($H$16:$AL$16,"SAT",H4801:AL4801,"PD",H4802:AL4802,"&gt;=2"))*0.5</f>
        <v>0</v>
      </c>
      <c r="CB4801" s="266">
        <f>(COUNTIFS(H4801:AL4801,"PN",H4803:AL4803,"&gt;=0.5",H4802:AL4802,"&gt;=1.5"))*0.5+COUNTIFS(H4801:AL4801,"PDD",H4803:AL4803,"&gt;=0.5",H4802:AL4802,"&gt;=1.5")*0.5</f>
        <v>0</v>
      </c>
      <c r="CC4801" s="273">
        <f>(COUNTIFS(H4801:AL4801,"TV",H4803:AL4803,"&gt;=10"))*0.5+(COUNTIFS(H4801:AL4801,"PMD",H4803:AL4803,"&gt;=2"))*0.5</f>
        <v>0</v>
      </c>
      <c r="CD4801" s="266">
        <f>(COUNTIFS(H4801:AL4801,"TVD",H4805:AL4805,"&gt;=6.5",H4803:AL4803,"&gt;=3.5"))*0.5</f>
        <v>0</v>
      </c>
      <c r="CE4801" s="266">
        <f>(COUNTIFS(H4801:AL4801,"PD",H4806:AL4806,"&gt;=10"))*0.5</f>
        <v>0</v>
      </c>
      <c r="CF4801" s="266">
        <f>(COUNTIFS(H4801:AL4801,"PDD",H4806:AL4806,"&gt;=3.5",H4807:AL4807,"&gt;=6.5")+COUNTIFS(H4801:AL4801,"PH",H4807:AL4807,"&gt;=0.5",H4806:AL4806,"&gt;=1.5")+COUNTIFS(H4801:AL4801,"PM",H4807:AL4807,"&gt;=0.5",H4806:AL4806,"&gt;=1.5"))*0.5</f>
        <v>0</v>
      </c>
      <c r="CG4801" s="266">
        <f>(COUNTIFS(H4801:AL4801,"DS",H4802:AL4802,"&gt;=2")+COUNTIFS(H4801:AL4801,"AL/DS",H4802:AL4802,"&gt;=2"))*0.5-IF(CN4801="VP",COUNTIFS($H$16:$AL$16,"SAT",H4801:AL4801,"DS",H4802:AL4802,"&gt;=2"))*0.5</f>
        <v>2</v>
      </c>
      <c r="CH4801" s="266">
        <f>(COUNTIFS(H4801:AL4801,"NS",H4803:AL4803,"&gt;=0.5",H4802:AL4802,"&gt;=1.5")+COUNTIFS(H4801:AL4801,"AL/NS",H4803:AL4803,"&gt;=0.5",H4802:AL4802,"&gt;=1.5")+COUNTIFS(H4801:AL4801,"NHD",H4803:AL4803,"&gt;=4.5",H4806:AL4806,"&gt;=2",H4802:AL4802,"&gt;=1.5"))*0.5</f>
        <v>5.5</v>
      </c>
      <c r="CI4801" s="266">
        <f>(COUNTIF(H4803:AL4803,"&gt;=10")+COUNTIFS(H4801:AL4801,"MD",H4803:AL4803,"&gt;=2")-COUNTIFS(H4801:AL4801,"TV",H4803:AL4803,"&gt;=10"))*0.5</f>
        <v>0</v>
      </c>
      <c r="CJ4801" s="266">
        <f>(COUNTIFS(H4801:AL4801,"D",H4805:AL4805,"&gt;=6.5",H4803:AL4803,"&gt;=3.5"))*0.5</f>
        <v>0</v>
      </c>
      <c r="CK4801" s="266">
        <f>(COUNTIF(H4806:AL4806,"&gt;=10")-COUNTIFS(H4801:AL4801,"PD",H4806:AL4806,"&gt;=10"))*0.5</f>
        <v>0</v>
      </c>
      <c r="CL4801" s="265">
        <f>(COUNTIFS(H4801:AL4801,"NHD",H4806:AL4806,"&gt;=3.5",H4807:AL4807,"&gt;=6.5")+COUNTIFS(H4801:AL4801,"BH",H4806:AL4806,"&gt;=1.5",H4807:AL4807,"&gt;=0.5")+COUNTIFS(H4801:AL4801,"BM",H4806:AL4806,"&gt;=1.5",H4807:AL4807,"&gt;=0.5")+COUNTIFS(H4801:AL4801,"D",H4806:AL4806,"&gt;=1.5",H4807:AL4807,"&gt;=0.5"))*0.5</f>
        <v>0</v>
      </c>
      <c r="CM4801" s="272"/>
      <c r="CN4801" s="264" t="s">
        <v>723</v>
      </c>
      <c r="CO4801" s="177">
        <f t="shared" ref="CO4801" si="1452">+AM4801+AN4801+AO4801+AP4801+AQ4801+AR4801+AS4801+AU4801+BG4801</f>
        <v>26</v>
      </c>
      <c r="CP4801" s="225">
        <f>+SUM(I4802:I4807)-I4808</f>
        <v>10.5</v>
      </c>
      <c r="CQ4801" s="225">
        <f>+SUM(J4802:J4807)-J4808</f>
        <v>2.5</v>
      </c>
      <c r="CR4801" s="225">
        <f>+SUM(K4802:K4807)-K4808</f>
        <v>2.5</v>
      </c>
      <c r="CS4801" s="178"/>
      <c r="CT4801" s="178"/>
      <c r="CU4801" s="178"/>
      <c r="CV4801" s="178"/>
      <c r="CW4801" s="178"/>
      <c r="CX4801" s="178"/>
      <c r="CY4801" s="178"/>
      <c r="CZ4801" s="178"/>
      <c r="DA4801" s="178"/>
      <c r="DB4801" s="120"/>
      <c r="DC4801" s="120"/>
      <c r="DD4801" s="120"/>
      <c r="DE4801" s="120"/>
      <c r="DF4801" s="120"/>
      <c r="DG4801" s="120"/>
      <c r="DH4801" s="120"/>
      <c r="DI4801" s="120"/>
      <c r="DJ4801" s="120"/>
      <c r="DK4801" s="120"/>
      <c r="DL4801" s="120"/>
      <c r="DM4801" s="120"/>
      <c r="DN4801" s="120"/>
    </row>
    <row r="4802" spans="1:118" s="119" customFormat="1" ht="14.25" customHeight="1">
      <c r="A4802" s="228"/>
      <c r="B4802" s="342"/>
      <c r="C4802" s="406"/>
      <c r="D4802" s="237"/>
      <c r="E4802" s="237"/>
      <c r="F4802" s="242" t="s">
        <v>82</v>
      </c>
      <c r="G4802" s="121">
        <v>1.5</v>
      </c>
      <c r="H4802" s="83"/>
      <c r="I4802" s="83"/>
      <c r="J4802" s="83">
        <v>2</v>
      </c>
      <c r="K4802" s="83">
        <v>2</v>
      </c>
      <c r="L4802" s="83">
        <v>2</v>
      </c>
      <c r="M4802" s="83">
        <v>2</v>
      </c>
      <c r="N4802" s="83">
        <v>2</v>
      </c>
      <c r="O4802" s="83"/>
      <c r="P4802" s="83">
        <v>2</v>
      </c>
      <c r="Q4802" s="83">
        <v>2</v>
      </c>
      <c r="R4802" s="83">
        <v>2</v>
      </c>
      <c r="S4802" s="83">
        <v>2</v>
      </c>
      <c r="T4802" s="83">
        <v>2</v>
      </c>
      <c r="U4802" s="83">
        <v>2</v>
      </c>
      <c r="V4802" s="83"/>
      <c r="W4802" s="83">
        <v>2.5</v>
      </c>
      <c r="X4802" s="83">
        <v>2.5</v>
      </c>
      <c r="Y4802" s="83">
        <v>2.5</v>
      </c>
      <c r="Z4802" s="83">
        <v>2.5</v>
      </c>
      <c r="AA4802" s="83"/>
      <c r="AB4802" s="83"/>
      <c r="AC4802" s="79"/>
      <c r="AD4802" s="79"/>
      <c r="AE4802" s="79"/>
      <c r="AF4802" s="79"/>
      <c r="AG4802" s="79"/>
      <c r="AH4802" s="79"/>
      <c r="AI4802" s="79"/>
      <c r="AJ4802" s="79"/>
      <c r="AK4802" s="79"/>
      <c r="AL4802" s="79"/>
      <c r="AM4802" s="240"/>
      <c r="AN4802" s="240"/>
      <c r="AO4802" s="240"/>
      <c r="AP4802" s="240"/>
      <c r="AQ4802" s="240"/>
      <c r="AR4802" s="240"/>
      <c r="AS4802" s="240"/>
      <c r="AT4802" s="256"/>
      <c r="AU4802" s="256"/>
      <c r="AV4802" s="259"/>
      <c r="AW4802" s="259"/>
      <c r="AX4802" s="256"/>
      <c r="AY4802" s="256"/>
      <c r="AZ4802" s="256"/>
      <c r="BA4802" s="256"/>
      <c r="BB4802" s="256"/>
      <c r="BC4802" s="256"/>
      <c r="BD4802" s="256"/>
      <c r="BE4802" s="256"/>
      <c r="BF4802" s="256"/>
      <c r="BG4802" s="256"/>
      <c r="BH4802" s="256"/>
      <c r="BI4802" s="256"/>
      <c r="BJ4802" s="256"/>
      <c r="BK4802" s="256"/>
      <c r="BL4802" s="262"/>
      <c r="BM4802" s="262"/>
      <c r="BN4802" s="262"/>
      <c r="BO4802" s="262"/>
      <c r="BP4802" s="262"/>
      <c r="BQ4802" s="262"/>
      <c r="BR4802" s="270"/>
      <c r="BS4802" s="270"/>
      <c r="BT4802" s="270"/>
      <c r="BU4802" s="270"/>
      <c r="BV4802" s="270"/>
      <c r="BW4802" s="270"/>
      <c r="BX4802" s="256"/>
      <c r="BY4802" s="256"/>
      <c r="BZ4802" s="256"/>
      <c r="CA4802" s="267"/>
      <c r="CB4802" s="267"/>
      <c r="CC4802" s="274"/>
      <c r="CD4802" s="267"/>
      <c r="CE4802" s="267"/>
      <c r="CF4802" s="267"/>
      <c r="CG4802" s="267"/>
      <c r="CH4802" s="267"/>
      <c r="CI4802" s="267"/>
      <c r="CJ4802" s="267"/>
      <c r="CK4802" s="267"/>
      <c r="CL4802" s="265"/>
      <c r="CM4802" s="272"/>
      <c r="CN4802" s="264"/>
      <c r="CO4802" s="177"/>
      <c r="CP4802" s="226"/>
      <c r="CQ4802" s="226"/>
      <c r="CR4802" s="226"/>
      <c r="CS4802" s="178"/>
      <c r="CT4802" s="178"/>
      <c r="CU4802" s="178"/>
      <c r="CV4802" s="178"/>
      <c r="CW4802" s="178"/>
      <c r="CX4802" s="178"/>
      <c r="CY4802" s="178"/>
      <c r="CZ4802" s="178"/>
      <c r="DA4802" s="178"/>
      <c r="DB4802" s="120"/>
      <c r="DC4802" s="120"/>
      <c r="DD4802" s="120"/>
      <c r="DE4802" s="120"/>
      <c r="DF4802" s="120"/>
      <c r="DG4802" s="120"/>
      <c r="DH4802" s="120"/>
      <c r="DI4802" s="120"/>
      <c r="DJ4802" s="120"/>
      <c r="DK4802" s="120"/>
      <c r="DL4802" s="120"/>
      <c r="DM4802" s="120"/>
      <c r="DN4802" s="120"/>
    </row>
    <row r="4803" spans="1:118" s="119" customFormat="1">
      <c r="A4803" s="228"/>
      <c r="B4803" s="342"/>
      <c r="C4803" s="406"/>
      <c r="D4803" s="237"/>
      <c r="E4803" s="237"/>
      <c r="F4803" s="243"/>
      <c r="G4803" s="122">
        <v>2</v>
      </c>
      <c r="H4803" s="84"/>
      <c r="I4803" s="84">
        <v>4.5</v>
      </c>
      <c r="J4803" s="84">
        <v>0.5</v>
      </c>
      <c r="K4803" s="84">
        <v>0.5</v>
      </c>
      <c r="L4803" s="84">
        <v>0.5</v>
      </c>
      <c r="M4803" s="84">
        <v>0.5</v>
      </c>
      <c r="N4803" s="84">
        <v>0.5</v>
      </c>
      <c r="O4803" s="84">
        <v>2</v>
      </c>
      <c r="P4803" s="84">
        <v>0.5</v>
      </c>
      <c r="Q4803" s="84">
        <v>0.5</v>
      </c>
      <c r="R4803" s="84">
        <v>0.5</v>
      </c>
      <c r="S4803" s="84">
        <v>0.5</v>
      </c>
      <c r="T4803" s="84">
        <v>0.5</v>
      </c>
      <c r="U4803" s="84">
        <v>0.5</v>
      </c>
      <c r="V4803" s="84"/>
      <c r="W4803" s="84"/>
      <c r="X4803" s="84"/>
      <c r="Y4803" s="84"/>
      <c r="Z4803" s="84"/>
      <c r="AA4803" s="84"/>
      <c r="AB4803" s="84"/>
      <c r="AC4803" s="80"/>
      <c r="AD4803" s="80"/>
      <c r="AE4803" s="80"/>
      <c r="AF4803" s="80"/>
      <c r="AG4803" s="80"/>
      <c r="AH4803" s="80"/>
      <c r="AI4803" s="80"/>
      <c r="AJ4803" s="80"/>
      <c r="AK4803" s="80"/>
      <c r="AL4803" s="80"/>
      <c r="AM4803" s="240"/>
      <c r="AN4803" s="240"/>
      <c r="AO4803" s="240"/>
      <c r="AP4803" s="240"/>
      <c r="AQ4803" s="240"/>
      <c r="AR4803" s="240"/>
      <c r="AS4803" s="240"/>
      <c r="AT4803" s="256"/>
      <c r="AU4803" s="256"/>
      <c r="AV4803" s="259"/>
      <c r="AW4803" s="259"/>
      <c r="AX4803" s="256"/>
      <c r="AY4803" s="256"/>
      <c r="AZ4803" s="256"/>
      <c r="BA4803" s="256"/>
      <c r="BB4803" s="256"/>
      <c r="BC4803" s="256"/>
      <c r="BD4803" s="256"/>
      <c r="BE4803" s="256"/>
      <c r="BF4803" s="256"/>
      <c r="BG4803" s="256"/>
      <c r="BH4803" s="256"/>
      <c r="BI4803" s="256"/>
      <c r="BJ4803" s="256"/>
      <c r="BK4803" s="256"/>
      <c r="BL4803" s="262"/>
      <c r="BM4803" s="262"/>
      <c r="BN4803" s="262"/>
      <c r="BO4803" s="262"/>
      <c r="BP4803" s="262"/>
      <c r="BQ4803" s="262"/>
      <c r="BR4803" s="270"/>
      <c r="BS4803" s="270"/>
      <c r="BT4803" s="270"/>
      <c r="BU4803" s="270"/>
      <c r="BV4803" s="270"/>
      <c r="BW4803" s="270"/>
      <c r="BX4803" s="256"/>
      <c r="BY4803" s="256"/>
      <c r="BZ4803" s="256"/>
      <c r="CA4803" s="267"/>
      <c r="CB4803" s="267"/>
      <c r="CC4803" s="274"/>
      <c r="CD4803" s="267"/>
      <c r="CE4803" s="267"/>
      <c r="CF4803" s="267"/>
      <c r="CG4803" s="267"/>
      <c r="CH4803" s="267"/>
      <c r="CI4803" s="267"/>
      <c r="CJ4803" s="267"/>
      <c r="CK4803" s="267"/>
      <c r="CL4803" s="265"/>
      <c r="CM4803" s="272"/>
      <c r="CN4803" s="264"/>
      <c r="CO4803" s="177"/>
      <c r="CP4803" s="226"/>
      <c r="CQ4803" s="226"/>
      <c r="CR4803" s="226"/>
      <c r="CS4803" s="178"/>
      <c r="CT4803" s="178"/>
      <c r="CU4803" s="178"/>
      <c r="CV4803" s="178"/>
      <c r="CW4803" s="178"/>
      <c r="CX4803" s="178"/>
      <c r="CY4803" s="178"/>
      <c r="CZ4803" s="178"/>
      <c r="DA4803" s="178"/>
      <c r="DB4803" s="120"/>
      <c r="DC4803" s="120"/>
      <c r="DD4803" s="120"/>
      <c r="DE4803" s="120"/>
      <c r="DF4803" s="120"/>
      <c r="DG4803" s="120"/>
      <c r="DH4803" s="120"/>
      <c r="DI4803" s="120"/>
      <c r="DJ4803" s="120"/>
      <c r="DK4803" s="120"/>
      <c r="DL4803" s="120"/>
      <c r="DM4803" s="120"/>
      <c r="DN4803" s="120"/>
    </row>
    <row r="4804" spans="1:118" s="119" customFormat="1">
      <c r="A4804" s="228"/>
      <c r="B4804" s="342"/>
      <c r="C4804" s="406"/>
      <c r="D4804" s="237"/>
      <c r="E4804" s="237"/>
      <c r="F4804" s="243"/>
      <c r="G4804" s="122">
        <v>2.1</v>
      </c>
      <c r="H4804" s="84"/>
      <c r="I4804" s="84"/>
      <c r="J4804" s="84"/>
      <c r="K4804" s="84"/>
      <c r="L4804" s="84"/>
      <c r="M4804" s="84"/>
      <c r="N4804" s="84"/>
      <c r="O4804" s="84"/>
      <c r="P4804" s="84"/>
      <c r="Q4804" s="84"/>
      <c r="R4804" s="84"/>
      <c r="S4804" s="84"/>
      <c r="T4804" s="84"/>
      <c r="U4804" s="84"/>
      <c r="V4804" s="84"/>
      <c r="W4804" s="84"/>
      <c r="X4804" s="84"/>
      <c r="Y4804" s="84"/>
      <c r="Z4804" s="84"/>
      <c r="AA4804" s="84"/>
      <c r="AB4804" s="84"/>
      <c r="AC4804" s="80"/>
      <c r="AD4804" s="80"/>
      <c r="AE4804" s="80"/>
      <c r="AF4804" s="80"/>
      <c r="AG4804" s="80"/>
      <c r="AH4804" s="80"/>
      <c r="AI4804" s="80"/>
      <c r="AJ4804" s="80"/>
      <c r="AK4804" s="80"/>
      <c r="AL4804" s="80"/>
      <c r="AM4804" s="240"/>
      <c r="AN4804" s="240"/>
      <c r="AO4804" s="240"/>
      <c r="AP4804" s="240"/>
      <c r="AQ4804" s="240"/>
      <c r="AR4804" s="240"/>
      <c r="AS4804" s="240"/>
      <c r="AT4804" s="256"/>
      <c r="AU4804" s="256"/>
      <c r="AV4804" s="259"/>
      <c r="AW4804" s="259"/>
      <c r="AX4804" s="256"/>
      <c r="AY4804" s="256"/>
      <c r="AZ4804" s="256"/>
      <c r="BA4804" s="256"/>
      <c r="BB4804" s="256"/>
      <c r="BC4804" s="256"/>
      <c r="BD4804" s="256"/>
      <c r="BE4804" s="256"/>
      <c r="BF4804" s="256"/>
      <c r="BG4804" s="256"/>
      <c r="BH4804" s="256"/>
      <c r="BI4804" s="256"/>
      <c r="BJ4804" s="256"/>
      <c r="BK4804" s="256"/>
      <c r="BL4804" s="262"/>
      <c r="BM4804" s="262"/>
      <c r="BN4804" s="262"/>
      <c r="BO4804" s="262"/>
      <c r="BP4804" s="262"/>
      <c r="BQ4804" s="262"/>
      <c r="BR4804" s="270"/>
      <c r="BS4804" s="270"/>
      <c r="BT4804" s="270"/>
      <c r="BU4804" s="270"/>
      <c r="BV4804" s="270"/>
      <c r="BW4804" s="270"/>
      <c r="BX4804" s="256"/>
      <c r="BY4804" s="256"/>
      <c r="BZ4804" s="256"/>
      <c r="CA4804" s="267"/>
      <c r="CB4804" s="267"/>
      <c r="CC4804" s="274"/>
      <c r="CD4804" s="267"/>
      <c r="CE4804" s="267"/>
      <c r="CF4804" s="267"/>
      <c r="CG4804" s="267"/>
      <c r="CH4804" s="267"/>
      <c r="CI4804" s="267"/>
      <c r="CJ4804" s="267"/>
      <c r="CK4804" s="267"/>
      <c r="CL4804" s="265"/>
      <c r="CM4804" s="272"/>
      <c r="CN4804" s="264"/>
      <c r="CO4804" s="177"/>
      <c r="CP4804" s="226"/>
      <c r="CQ4804" s="226"/>
      <c r="CR4804" s="226"/>
      <c r="CS4804" s="178"/>
      <c r="CT4804" s="178"/>
      <c r="CU4804" s="178"/>
      <c r="CV4804" s="178"/>
      <c r="CW4804" s="178"/>
      <c r="CX4804" s="178"/>
      <c r="CY4804" s="178"/>
      <c r="CZ4804" s="178"/>
      <c r="DA4804" s="178"/>
      <c r="DB4804" s="120"/>
      <c r="DC4804" s="120"/>
      <c r="DD4804" s="120"/>
      <c r="DE4804" s="120"/>
      <c r="DF4804" s="120"/>
      <c r="DG4804" s="120"/>
      <c r="DH4804" s="120"/>
      <c r="DI4804" s="120"/>
      <c r="DJ4804" s="120"/>
      <c r="DK4804" s="120"/>
      <c r="DL4804" s="120"/>
      <c r="DM4804" s="120"/>
      <c r="DN4804" s="120"/>
    </row>
    <row r="4805" spans="1:118" s="119" customFormat="1">
      <c r="A4805" s="228"/>
      <c r="B4805" s="342"/>
      <c r="C4805" s="406"/>
      <c r="D4805" s="237"/>
      <c r="E4805" s="237"/>
      <c r="F4805" s="243"/>
      <c r="G4805" s="122">
        <v>2.7</v>
      </c>
      <c r="H4805" s="84"/>
      <c r="I4805" s="84">
        <v>6</v>
      </c>
      <c r="J4805" s="84"/>
      <c r="K4805" s="84"/>
      <c r="L4805" s="84"/>
      <c r="M4805" s="84"/>
      <c r="N4805" s="84"/>
      <c r="O4805" s="84">
        <v>6</v>
      </c>
      <c r="P4805" s="84"/>
      <c r="Q4805" s="84"/>
      <c r="R4805" s="84"/>
      <c r="S4805" s="84"/>
      <c r="T4805" s="84"/>
      <c r="U4805" s="84"/>
      <c r="V4805" s="84"/>
      <c r="W4805" s="84"/>
      <c r="X4805" s="84"/>
      <c r="Y4805" s="84"/>
      <c r="Z4805" s="84"/>
      <c r="AA4805" s="84"/>
      <c r="AB4805" s="84"/>
      <c r="AC4805" s="80"/>
      <c r="AD4805" s="80"/>
      <c r="AE4805" s="80"/>
      <c r="AF4805" s="80"/>
      <c r="AG4805" s="80"/>
      <c r="AH4805" s="80"/>
      <c r="AI4805" s="80"/>
      <c r="AJ4805" s="80"/>
      <c r="AK4805" s="80"/>
      <c r="AL4805" s="80"/>
      <c r="AM4805" s="240"/>
      <c r="AN4805" s="240"/>
      <c r="AO4805" s="240"/>
      <c r="AP4805" s="240"/>
      <c r="AQ4805" s="240"/>
      <c r="AR4805" s="240"/>
      <c r="AS4805" s="240"/>
      <c r="AT4805" s="256"/>
      <c r="AU4805" s="256"/>
      <c r="AV4805" s="259"/>
      <c r="AW4805" s="259"/>
      <c r="AX4805" s="256"/>
      <c r="AY4805" s="256"/>
      <c r="AZ4805" s="256"/>
      <c r="BA4805" s="256"/>
      <c r="BB4805" s="256"/>
      <c r="BC4805" s="256"/>
      <c r="BD4805" s="256"/>
      <c r="BE4805" s="256"/>
      <c r="BF4805" s="256"/>
      <c r="BG4805" s="256"/>
      <c r="BH4805" s="256"/>
      <c r="BI4805" s="256"/>
      <c r="BJ4805" s="256"/>
      <c r="BK4805" s="256"/>
      <c r="BL4805" s="262"/>
      <c r="BM4805" s="262"/>
      <c r="BN4805" s="262"/>
      <c r="BO4805" s="262"/>
      <c r="BP4805" s="262"/>
      <c r="BQ4805" s="262"/>
      <c r="BR4805" s="270"/>
      <c r="BS4805" s="270"/>
      <c r="BT4805" s="270"/>
      <c r="BU4805" s="270"/>
      <c r="BV4805" s="270"/>
      <c r="BW4805" s="270"/>
      <c r="BX4805" s="256"/>
      <c r="BY4805" s="256"/>
      <c r="BZ4805" s="256"/>
      <c r="CA4805" s="267"/>
      <c r="CB4805" s="267"/>
      <c r="CC4805" s="274"/>
      <c r="CD4805" s="267"/>
      <c r="CE4805" s="267"/>
      <c r="CF4805" s="267"/>
      <c r="CG4805" s="267"/>
      <c r="CH4805" s="267"/>
      <c r="CI4805" s="267"/>
      <c r="CJ4805" s="267"/>
      <c r="CK4805" s="267"/>
      <c r="CL4805" s="265"/>
      <c r="CM4805" s="272"/>
      <c r="CN4805" s="264"/>
      <c r="CO4805" s="177"/>
      <c r="CP4805" s="226"/>
      <c r="CQ4805" s="226"/>
      <c r="CR4805" s="226"/>
      <c r="CS4805" s="178"/>
      <c r="CT4805" s="178"/>
      <c r="CU4805" s="178"/>
      <c r="CV4805" s="178"/>
      <c r="CW4805" s="178"/>
      <c r="CX4805" s="178"/>
      <c r="CY4805" s="178"/>
      <c r="CZ4805" s="178"/>
      <c r="DA4805" s="178"/>
      <c r="DB4805" s="120"/>
      <c r="DC4805" s="120"/>
      <c r="DD4805" s="120"/>
      <c r="DE4805" s="120"/>
      <c r="DF4805" s="120"/>
      <c r="DG4805" s="120"/>
      <c r="DH4805" s="120"/>
      <c r="DI4805" s="120"/>
      <c r="DJ4805" s="120"/>
      <c r="DK4805" s="120"/>
      <c r="DL4805" s="120"/>
      <c r="DM4805" s="120"/>
      <c r="DN4805" s="120"/>
    </row>
    <row r="4806" spans="1:118" s="119" customFormat="1">
      <c r="A4806" s="228"/>
      <c r="B4806" s="342"/>
      <c r="C4806" s="406"/>
      <c r="D4806" s="237"/>
      <c r="E4806" s="237"/>
      <c r="F4806" s="243"/>
      <c r="G4806" s="122">
        <v>3</v>
      </c>
      <c r="H4806" s="84"/>
      <c r="I4806" s="84"/>
      <c r="J4806" s="84"/>
      <c r="K4806" s="84"/>
      <c r="L4806" s="84"/>
      <c r="M4806" s="84"/>
      <c r="N4806" s="84"/>
      <c r="O4806" s="84"/>
      <c r="P4806" s="84"/>
      <c r="Q4806" s="84"/>
      <c r="R4806" s="84"/>
      <c r="S4806" s="84"/>
      <c r="T4806" s="84"/>
      <c r="U4806" s="84"/>
      <c r="V4806" s="84"/>
      <c r="W4806" s="84"/>
      <c r="X4806" s="84"/>
      <c r="Y4806" s="84"/>
      <c r="Z4806" s="84"/>
      <c r="AA4806" s="84"/>
      <c r="AB4806" s="84"/>
      <c r="AC4806" s="80"/>
      <c r="AD4806" s="80"/>
      <c r="AE4806" s="80"/>
      <c r="AF4806" s="80"/>
      <c r="AG4806" s="80"/>
      <c r="AH4806" s="80"/>
      <c r="AI4806" s="80"/>
      <c r="AJ4806" s="80"/>
      <c r="AK4806" s="80"/>
      <c r="AL4806" s="80"/>
      <c r="AM4806" s="240"/>
      <c r="AN4806" s="240"/>
      <c r="AO4806" s="240"/>
      <c r="AP4806" s="240"/>
      <c r="AQ4806" s="240"/>
      <c r="AR4806" s="240"/>
      <c r="AS4806" s="240"/>
      <c r="AT4806" s="256"/>
      <c r="AU4806" s="256"/>
      <c r="AV4806" s="259"/>
      <c r="AW4806" s="259"/>
      <c r="AX4806" s="256"/>
      <c r="AY4806" s="256"/>
      <c r="AZ4806" s="256"/>
      <c r="BA4806" s="256"/>
      <c r="BB4806" s="256"/>
      <c r="BC4806" s="256"/>
      <c r="BD4806" s="256"/>
      <c r="BE4806" s="256"/>
      <c r="BF4806" s="256"/>
      <c r="BG4806" s="256"/>
      <c r="BH4806" s="256"/>
      <c r="BI4806" s="256"/>
      <c r="BJ4806" s="256"/>
      <c r="BK4806" s="256"/>
      <c r="BL4806" s="262"/>
      <c r="BM4806" s="262"/>
      <c r="BN4806" s="262"/>
      <c r="BO4806" s="262"/>
      <c r="BP4806" s="262"/>
      <c r="BQ4806" s="262"/>
      <c r="BR4806" s="270"/>
      <c r="BS4806" s="270"/>
      <c r="BT4806" s="270"/>
      <c r="BU4806" s="270"/>
      <c r="BV4806" s="270"/>
      <c r="BW4806" s="270"/>
      <c r="BX4806" s="256"/>
      <c r="BY4806" s="256"/>
      <c r="BZ4806" s="256"/>
      <c r="CA4806" s="267"/>
      <c r="CB4806" s="267"/>
      <c r="CC4806" s="274"/>
      <c r="CD4806" s="267"/>
      <c r="CE4806" s="267"/>
      <c r="CF4806" s="267"/>
      <c r="CG4806" s="267"/>
      <c r="CH4806" s="267"/>
      <c r="CI4806" s="267"/>
      <c r="CJ4806" s="267"/>
      <c r="CK4806" s="267"/>
      <c r="CL4806" s="265"/>
      <c r="CM4806" s="272"/>
      <c r="CN4806" s="264"/>
      <c r="CO4806" s="177"/>
      <c r="CP4806" s="226"/>
      <c r="CQ4806" s="226"/>
      <c r="CR4806" s="226"/>
      <c r="CS4806" s="178"/>
      <c r="CT4806" s="178"/>
      <c r="CU4806" s="178"/>
      <c r="CV4806" s="178"/>
      <c r="CW4806" s="178"/>
      <c r="CX4806" s="178"/>
      <c r="CY4806" s="178"/>
      <c r="CZ4806" s="178"/>
      <c r="DA4806" s="178"/>
      <c r="DB4806" s="120"/>
      <c r="DC4806" s="120"/>
      <c r="DD4806" s="120"/>
      <c r="DE4806" s="120"/>
      <c r="DF4806" s="120"/>
      <c r="DG4806" s="120"/>
      <c r="DH4806" s="120"/>
      <c r="DI4806" s="120"/>
      <c r="DJ4806" s="120"/>
      <c r="DK4806" s="120"/>
      <c r="DL4806" s="120"/>
      <c r="DM4806" s="120"/>
      <c r="DN4806" s="120"/>
    </row>
    <row r="4807" spans="1:118" s="119" customFormat="1">
      <c r="A4807" s="228"/>
      <c r="B4807" s="342"/>
      <c r="C4807" s="406"/>
      <c r="D4807" s="237"/>
      <c r="E4807" s="237"/>
      <c r="F4807" s="244"/>
      <c r="G4807" s="123">
        <v>3.9</v>
      </c>
      <c r="H4807" s="85"/>
      <c r="I4807" s="85"/>
      <c r="J4807" s="85"/>
      <c r="K4807" s="85"/>
      <c r="L4807" s="85"/>
      <c r="M4807" s="85"/>
      <c r="N4807" s="85"/>
      <c r="O4807" s="85"/>
      <c r="P4807" s="85"/>
      <c r="Q4807" s="85"/>
      <c r="R4807" s="85"/>
      <c r="S4807" s="85"/>
      <c r="T4807" s="85"/>
      <c r="U4807" s="85"/>
      <c r="V4807" s="85"/>
      <c r="W4807" s="85"/>
      <c r="X4807" s="85"/>
      <c r="Y4807" s="85"/>
      <c r="Z4807" s="85"/>
      <c r="AA4807" s="85"/>
      <c r="AB4807" s="85"/>
      <c r="AC4807" s="81"/>
      <c r="AD4807" s="81"/>
      <c r="AE4807" s="81"/>
      <c r="AF4807" s="81"/>
      <c r="AG4807" s="81"/>
      <c r="AH4807" s="81"/>
      <c r="AI4807" s="81"/>
      <c r="AJ4807" s="81"/>
      <c r="AK4807" s="81"/>
      <c r="AL4807" s="81"/>
      <c r="AM4807" s="240"/>
      <c r="AN4807" s="240"/>
      <c r="AO4807" s="240"/>
      <c r="AP4807" s="240"/>
      <c r="AQ4807" s="240"/>
      <c r="AR4807" s="240"/>
      <c r="AS4807" s="240"/>
      <c r="AT4807" s="256"/>
      <c r="AU4807" s="256"/>
      <c r="AV4807" s="259"/>
      <c r="AW4807" s="259"/>
      <c r="AX4807" s="256"/>
      <c r="AY4807" s="256"/>
      <c r="AZ4807" s="256"/>
      <c r="BA4807" s="256"/>
      <c r="BB4807" s="256"/>
      <c r="BC4807" s="256"/>
      <c r="BD4807" s="256"/>
      <c r="BE4807" s="256"/>
      <c r="BF4807" s="256"/>
      <c r="BG4807" s="256"/>
      <c r="BH4807" s="256"/>
      <c r="BI4807" s="256"/>
      <c r="BJ4807" s="256"/>
      <c r="BK4807" s="256"/>
      <c r="BL4807" s="262"/>
      <c r="BM4807" s="262"/>
      <c r="BN4807" s="262"/>
      <c r="BO4807" s="262"/>
      <c r="BP4807" s="262"/>
      <c r="BQ4807" s="262"/>
      <c r="BR4807" s="270"/>
      <c r="BS4807" s="270"/>
      <c r="BT4807" s="270"/>
      <c r="BU4807" s="270"/>
      <c r="BV4807" s="270"/>
      <c r="BW4807" s="270"/>
      <c r="BX4807" s="256"/>
      <c r="BY4807" s="256"/>
      <c r="BZ4807" s="256"/>
      <c r="CA4807" s="267"/>
      <c r="CB4807" s="267"/>
      <c r="CC4807" s="274"/>
      <c r="CD4807" s="267"/>
      <c r="CE4807" s="267"/>
      <c r="CF4807" s="267"/>
      <c r="CG4807" s="267"/>
      <c r="CH4807" s="267"/>
      <c r="CI4807" s="267"/>
      <c r="CJ4807" s="267"/>
      <c r="CK4807" s="267"/>
      <c r="CL4807" s="265"/>
      <c r="CM4807" s="272"/>
      <c r="CN4807" s="264"/>
      <c r="CO4807" s="177"/>
      <c r="CP4807" s="226"/>
      <c r="CQ4807" s="226"/>
      <c r="CR4807" s="226"/>
      <c r="CS4807" s="178"/>
      <c r="CT4807" s="178"/>
      <c r="CU4807" s="178"/>
      <c r="CV4807" s="178"/>
      <c r="CW4807" s="178"/>
      <c r="CX4807" s="178"/>
      <c r="CY4807" s="178"/>
      <c r="CZ4807" s="178"/>
      <c r="DA4807" s="178"/>
      <c r="DB4807" s="120"/>
      <c r="DC4807" s="120"/>
      <c r="DD4807" s="120"/>
      <c r="DE4807" s="120"/>
      <c r="DF4807" s="120"/>
      <c r="DG4807" s="120"/>
      <c r="DH4807" s="120"/>
      <c r="DI4807" s="120"/>
      <c r="DJ4807" s="120"/>
      <c r="DK4807" s="120"/>
      <c r="DL4807" s="120"/>
      <c r="DM4807" s="120"/>
      <c r="DN4807" s="120"/>
    </row>
    <row r="4808" spans="1:118" s="119" customFormat="1">
      <c r="A4808" s="229"/>
      <c r="B4808" s="342"/>
      <c r="C4808" s="406"/>
      <c r="D4808" s="238"/>
      <c r="E4808" s="238"/>
      <c r="F4808" s="282" t="s">
        <v>83</v>
      </c>
      <c r="G4808" s="283"/>
      <c r="H4808" s="82"/>
      <c r="I4808" s="82"/>
      <c r="J4808" s="82"/>
      <c r="K4808" s="82"/>
      <c r="L4808" s="82"/>
      <c r="M4808" s="82"/>
      <c r="N4808" s="82"/>
      <c r="O4808" s="82"/>
      <c r="P4808" s="82"/>
      <c r="Q4808" s="82"/>
      <c r="R4808" s="82"/>
      <c r="S4808" s="82"/>
      <c r="T4808" s="82"/>
      <c r="U4808" s="82"/>
      <c r="V4808" s="82"/>
      <c r="W4808" s="82"/>
      <c r="X4808" s="82"/>
      <c r="Y4808" s="82"/>
      <c r="Z4808" s="82"/>
      <c r="AA4808" s="82"/>
      <c r="AB4808" s="82"/>
      <c r="AC4808" s="35"/>
      <c r="AD4808" s="35"/>
      <c r="AE4808" s="35"/>
      <c r="AF4808" s="35"/>
      <c r="AG4808" s="35"/>
      <c r="AH4808" s="35"/>
      <c r="AI4808" s="35"/>
      <c r="AJ4808" s="35"/>
      <c r="AK4808" s="35"/>
      <c r="AL4808" s="35"/>
      <c r="AM4808" s="241"/>
      <c r="AN4808" s="241"/>
      <c r="AO4808" s="241"/>
      <c r="AP4808" s="241"/>
      <c r="AQ4808" s="241"/>
      <c r="AR4808" s="241"/>
      <c r="AS4808" s="241"/>
      <c r="AT4808" s="257"/>
      <c r="AU4808" s="257"/>
      <c r="AV4808" s="260"/>
      <c r="AW4808" s="260"/>
      <c r="AX4808" s="257"/>
      <c r="AY4808" s="257"/>
      <c r="AZ4808" s="257"/>
      <c r="BA4808" s="257"/>
      <c r="BB4808" s="257"/>
      <c r="BC4808" s="257"/>
      <c r="BD4808" s="257"/>
      <c r="BE4808" s="257"/>
      <c r="BF4808" s="257"/>
      <c r="BG4808" s="257"/>
      <c r="BH4808" s="257"/>
      <c r="BI4808" s="257"/>
      <c r="BJ4808" s="257"/>
      <c r="BK4808" s="257"/>
      <c r="BL4808" s="263"/>
      <c r="BM4808" s="263"/>
      <c r="BN4808" s="263"/>
      <c r="BO4808" s="263"/>
      <c r="BP4808" s="263"/>
      <c r="BQ4808" s="263"/>
      <c r="BR4808" s="271"/>
      <c r="BS4808" s="271"/>
      <c r="BT4808" s="271"/>
      <c r="BU4808" s="271"/>
      <c r="BV4808" s="271"/>
      <c r="BW4808" s="271"/>
      <c r="BX4808" s="257"/>
      <c r="BY4808" s="257"/>
      <c r="BZ4808" s="257"/>
      <c r="CA4808" s="268"/>
      <c r="CB4808" s="268"/>
      <c r="CC4808" s="275"/>
      <c r="CD4808" s="268"/>
      <c r="CE4808" s="268"/>
      <c r="CF4808" s="268"/>
      <c r="CG4808" s="268"/>
      <c r="CH4808" s="268"/>
      <c r="CI4808" s="268"/>
      <c r="CJ4808" s="268"/>
      <c r="CK4808" s="268"/>
      <c r="CL4808" s="265"/>
      <c r="CM4808" s="272"/>
      <c r="CN4808" s="264"/>
      <c r="CO4808" s="177"/>
      <c r="CP4808" s="226"/>
      <c r="CQ4808" s="226"/>
      <c r="CR4808" s="226"/>
      <c r="CS4808" s="178"/>
      <c r="CT4808" s="178"/>
      <c r="CU4808" s="178"/>
      <c r="CV4808" s="178"/>
      <c r="CW4808" s="178"/>
      <c r="CX4808" s="178"/>
      <c r="CY4808" s="178"/>
      <c r="CZ4808" s="178"/>
      <c r="DA4808" s="178"/>
      <c r="DB4808" s="120"/>
      <c r="DC4808" s="120"/>
      <c r="DD4808" s="120"/>
      <c r="DE4808" s="120"/>
      <c r="DF4808" s="120"/>
      <c r="DG4808" s="120"/>
      <c r="DH4808" s="120"/>
      <c r="DI4808" s="120"/>
      <c r="DJ4808" s="120"/>
      <c r="DK4808" s="120"/>
      <c r="DL4808" s="120"/>
      <c r="DM4808" s="120"/>
      <c r="DN4808" s="120"/>
    </row>
    <row r="4809" spans="1:118" s="119" customFormat="1" ht="14.25" customHeight="1">
      <c r="A4809" s="227">
        <f t="shared" si="1450"/>
        <v>596</v>
      </c>
      <c r="B4809" s="341" t="s">
        <v>902</v>
      </c>
      <c r="C4809" s="405" t="s">
        <v>904</v>
      </c>
      <c r="D4809" s="236" t="s">
        <v>1238</v>
      </c>
      <c r="E4809" s="236" t="s">
        <v>506</v>
      </c>
      <c r="F4809" s="253" t="s">
        <v>80</v>
      </c>
      <c r="G4809" s="254"/>
      <c r="H4809" s="82" t="s">
        <v>69</v>
      </c>
      <c r="I4809" s="82"/>
      <c r="J4809" s="82" t="s">
        <v>61</v>
      </c>
      <c r="K4809" s="82" t="s">
        <v>61</v>
      </c>
      <c r="L4809" s="82" t="s">
        <v>61</v>
      </c>
      <c r="M4809" s="82" t="s">
        <v>61</v>
      </c>
      <c r="N4809" s="82" t="s">
        <v>61</v>
      </c>
      <c r="O4809" s="82" t="s">
        <v>973</v>
      </c>
      <c r="P4809" s="82" t="s">
        <v>61</v>
      </c>
      <c r="Q4809" s="82" t="s">
        <v>61</v>
      </c>
      <c r="R4809" s="82" t="s">
        <v>61</v>
      </c>
      <c r="S4809" s="82" t="s">
        <v>61</v>
      </c>
      <c r="T4809" s="82" t="s">
        <v>67</v>
      </c>
      <c r="U4809" s="82" t="s">
        <v>61</v>
      </c>
      <c r="V4809" s="82"/>
      <c r="W4809" s="82" t="s">
        <v>60</v>
      </c>
      <c r="X4809" s="82" t="s">
        <v>60</v>
      </c>
      <c r="Y4809" s="82" t="s">
        <v>60</v>
      </c>
      <c r="Z4809" s="82" t="s">
        <v>60</v>
      </c>
      <c r="AA4809" s="82" t="s">
        <v>60</v>
      </c>
      <c r="AB4809" s="82" t="s">
        <v>60</v>
      </c>
      <c r="AC4809" s="82"/>
      <c r="AD4809" s="82" t="s">
        <v>60</v>
      </c>
      <c r="AE4809" s="82" t="s">
        <v>60</v>
      </c>
      <c r="AF4809" s="82" t="s">
        <v>60</v>
      </c>
      <c r="AG4809" s="82" t="s">
        <v>60</v>
      </c>
      <c r="AH4809" s="82" t="s">
        <v>60</v>
      </c>
      <c r="AI4809" s="82" t="s">
        <v>1471</v>
      </c>
      <c r="AJ4809" s="82"/>
      <c r="AK4809" s="82" t="s">
        <v>61</v>
      </c>
      <c r="AL4809" s="82" t="s">
        <v>61</v>
      </c>
      <c r="AM4809" s="239">
        <f>COUNTIF(H4809:AL4809,"PH")+COUNTIF(H4809:AL4809,"PH/L")+COUNTIF(H4809:AL4809,"PM")</f>
        <v>0</v>
      </c>
      <c r="AN4809" s="239">
        <f>COUNTIF(H4809:AL4809,"PD")+COUNTIF(H4809:AL4809,"PDD")+COUNTIF(H4809:AL4809,"P/DS")/2+COUNTIF(H4809:AL4809,"PMD")</f>
        <v>0</v>
      </c>
      <c r="AO4809" s="239">
        <f>COUNTIF(H4809:AL4809,"PN")+COUNTIF(H4809:AL4809,"P/NS")/2+COUNTIF(H4809:AL4809,"PH")+COUNTIF(H4809:AL4809,"PH/F")/2+COUNTIF(H4809:AL4809,"PH/L")/2+COUNTIF(H4809:AL4809,"PM")</f>
        <v>0</v>
      </c>
      <c r="AP4809" s="239">
        <f>COUNTIF(H4809:AL4809,"BH")+COUNTIF(H4809:AL4809,"AL/BL")+COUNTIF(H4809:AL4809,"UL/BL")+COUNTIF(H4809:AL4809,"BM")</f>
        <v>0</v>
      </c>
      <c r="AQ4809" s="239">
        <f>COUNTIF(H4809:AL4809,"DS")+COUNTIF(H4809:AL4809,"AL/DS")/2+COUNTIF(H4809:AL4809,"UL/DS")/2+COUNTIF(H4809:AL4809,"CT")+COUNTIF(H4809:AL4809,"MD")</f>
        <v>11.5</v>
      </c>
      <c r="AR4809" s="239">
        <f>COUNTIF(H4809:AL4809,"NS")+COUNTIF(H4809:AL4809,"AL/NS")/2+COUNTIF(H4809:AL4809,"UL/NS")/2+COUNTIF(H4809:AL4809,"BH")+COUNTIF(H4809:AL4809,"AL/BF")/2+COUNTIF(H4809:AL4809,"AL/BL")/2+COUNTIF(H4809:AL4809,"UL/BL")/2+COUNTIF(H4809:AL4809,"UL/BF")/2+COUNTIF(H4809:AL4809,"BM")</f>
        <v>12</v>
      </c>
      <c r="AS4809" s="239">
        <f>COUNTIF(H4809:AL4809,"AL")+COUNTIF(H4809:AL4809,"AL/DS")/2+COUNTIF(H4809:AL4809,"AL/NS")/2+COUNTIF(H4809:AL4809,"NH")+COUNTIF(H4809:AL4809,"SL")+COUNTIF(H4809:AL4809,"NHD")+COUNTIF(H4809:AL4809,"B")+COUNTIF(H4809:AL4809,"HL")+COUNTIF(H4809:AL4809,"AL/BF")/2+COUNTIF(H4809:AL4809,"AL/BL")/2</f>
        <v>2</v>
      </c>
      <c r="AT4809" s="255">
        <f>COUNTIF(H4809:AL4809,"PD")+COUNTIF(H4809:AL4809,"PN")+COUNTIF(H4809:AL4809,"P/DS")/2+COUNTIF(H4809:AL4809,"P/NS")/2+COUNTIF(H4809:AL4809,"DS")+COUNTIF(H4809:AL4809,"NS")+COUNTIF(H4809:AL4809,"AL")+COUNTIF(H4809:AL4809,"AL/DS")+COUNTIF(H4809:AL4809,"AL/NS")+COUNTIF(H4809:AL4809,"NH")+COUNTIF(H4809:AL4809,"SL")+COUNTIF(H4809:AL4809,"UL/DS")/2+COUNTIF(H4809:AL4809,"UL/NS")/2+COUNTIF(H4809:AL4809,"CT")+COUNTIF(H4809:AL4809,"NHD")+COUNTIF(H4809:AL4809,"PDD")+COUNTIF(H4809:AL4809,"B")+COUNTIF(H4809:AL4809,"HL")+COUNTIF(H4809:AL4809,"PH")+COUNTIF(H4809:AL4809,"BH")+COUNTIF(H4809:AL4809,"AL/BF")+COUNTIF(H4809:AL4809,"AL/BL")+COUNTIF(H4809:AL4809,"UL/BF")/2+COUNTIF(H4809:AL4809,"UL/BL")/2+COUNTIF(H4809:AL4809,"PH/F")/2+COUNTIF(H4809:AL4809,"PH/L")/2+COUNTIF(H4809:AL4809,"MD")+COUNTIF(H4809:AL4809,"PMD")+COUNTIF(H4809:AL4809,"PM")+COUNTIF(H4809:AL4809,"BM")</f>
        <v>25.5</v>
      </c>
      <c r="AU4809" s="255">
        <f>COUNTIF(H4809:AL4809,"P/DS")/2+COUNTIF(H4809:AL4809,"P/NS")/2+COUNTIF(H4809:AL4809,"IL")+COUNTIF(H4809:AL4809,"NL")+COUNTIF(H4809:AL4809,"UL")+COUNTIF(H4809:AL4809,"UL/DS")/2+COUNTIF(H4809:AL4809,"UL/NS")/2+COUNTIF(H4809:AL4809,"KT")+COUNTIF(H4809:AL4809,"UL/BF")/2+COUNTIF(H4809:AL4809,"UL/BL")/2+COUNTIF(H4809:AL4809,"PH/F")/2+COUNTIF(H4809:AL4809,"PH/L")/2+COUNTIF(H4809:AL4809,"NB")</f>
        <v>0.5</v>
      </c>
      <c r="AV4809" s="258">
        <f>COUNTIF(H4809:AL4809,"PN")+COUNTIF(H4809:AL4809,"TVD")+COUNTIF(H4809:AL4809,"PH")+COUNTIF(H4809:AL4809,"PM")+COUNTIF(H4809:AL4809,"PDD")-COUNTIFS(H4809:AL4809,"PN",H4816:AL4816,"&gt;=3")-COUNTIFS(H4809:AL4809,"PM",H4816:AL4816,"&gt;=3")</f>
        <v>0</v>
      </c>
      <c r="AW4809" s="258">
        <f>COUNTIF(H4809:AL4809,"NS")+COUNTIF(H4809:AL4809,"D")+COUNTIF(H4809:AL4809,"BH")+COUNTIF(H4809:AL4809,"NHD")+COUNTIF(H4809:AL4809,"BM")-COUNTIFS(H4809:AL4809,"NS",H4816:AL4816,"&gt;=3")-COUNTIFS(H4809:AL4809,"BH",H4816:AL4816,"&gt;=3")-COUNTIFS(H4809:AL4809,"BM",H4816:AL4816,"&gt;=3")</f>
        <v>13</v>
      </c>
      <c r="AX4809" s="255">
        <f>COUNTIF(H4809:AL4809,"AL")+COUNTIF(H4809:AL4809,"AL/DS")/2+COUNTIF(H4809:AL4809,"AL/NS")/2+COUNTIF(H4809:AL4809,"AL/BF")+COUNTIF(H4809:AL4809,"AL/BL")/2</f>
        <v>1</v>
      </c>
      <c r="AY4809" s="255">
        <f>COUNTIF(H4809:AL4809,"SL")</f>
        <v>0</v>
      </c>
      <c r="AZ4809" s="255">
        <f>COUNTIF(H4809:AL4809,"NH")</f>
        <v>1</v>
      </c>
      <c r="BA4809" s="255">
        <f>COUNTIF(H4809:AL4809,"HL")</f>
        <v>0</v>
      </c>
      <c r="BB4809" s="255">
        <f>COUNTIF(G4809:AL4809,"P/DS")/2+COUNTIF(G4809:AL4809,"P/NS")/2+COUNTIF(G4809:AL4809,"UL")+COUNTIF(G4809:AL4809,"UL/DS")/2+COUNTIF(G4809:AL4809,"UL/NS")/2+COUNTIF(G4809:AL4809,"UL/BL")/2+COUNTIF(G4809:AL4809,"UL/BF")/2+COUNTIF(G4809:AL4809,"PH/F")/2+COUNTIF(G4809:AL4809,"PH/L")/2</f>
        <v>0.5</v>
      </c>
      <c r="BC4809" s="255">
        <f>COUNTIF(H4809:AL4809,"NB")</f>
        <v>0</v>
      </c>
      <c r="BD4809" s="255">
        <f>COUNTIF(H4809:AL4809,"NL")</f>
        <v>0</v>
      </c>
      <c r="BE4809" s="255">
        <f>COUNTIF(H4809:AL4809,"IL")</f>
        <v>0</v>
      </c>
      <c r="BF4809" s="255">
        <f>COUNTIF(H4809:AL4809,"KT")</f>
        <v>0</v>
      </c>
      <c r="BG4809" s="255">
        <f>COUNTIF(H4809:AL4809,"L70")</f>
        <v>0</v>
      </c>
      <c r="BH4809" s="255">
        <f>COUNTIF(H4809:AL4809,"MD")</f>
        <v>0</v>
      </c>
      <c r="BI4809" s="255">
        <f>COUNTIF(H4809:AL4809,"PMD")</f>
        <v>0</v>
      </c>
      <c r="BJ4809" s="255">
        <f>COUNTIF(H4809:AL4809,"PM")</f>
        <v>0</v>
      </c>
      <c r="BK4809" s="255">
        <f>COUNTIF(H4809:AL4809,"BM")</f>
        <v>0</v>
      </c>
      <c r="BL4809" s="261">
        <f>SUMIF(H4809:AL4809,"PD",H4810:AL4810)+SUMIF(H4809:AL4809,"PN",H4810:AL4810)+SUMIF(H4809:AL4809,"P/DS",H4810:AL4810)+SUMIF(H4809:AL4809,"PN/F",H4810:AL4810)+SUMIF(H4809:AL4809,"PN/L",H4810:AL4810)+SUMIF(H4809:AL4809,"TV",H4810:AL4810)+SUMIF(H4809:AL4809,"TVD",H4810:AL4810)+SUMIF(H4809:AL4809,"PDD",H4810:AL4810)</f>
        <v>0</v>
      </c>
      <c r="BM4809" s="261">
        <f>SUMIF(H4809:AL4809,"PD",H4811:AL4811)+SUMIF(H4809:AL4809,"PN",H4811:AL4811)+SUMIF(H4809:AL4809,"P/DS",H4811:AL4811)+SUMIF(H4809:AL4809,"PN/F",H4811:AL4811)+SUMIF(H4809:AL4809,"PN/L",H4811:AL4811)+SUMIF(H4809:AL4809,"TV",H4811:AL4811)+SUMIF(H4809:AL4809,"TVD",H4811:AL4811)+SUMIF(H4809:AL4809,"PDD",H4811:AL4811)+SUMIF(H4809:AL4809,"PMD",H4811:AL4811)</f>
        <v>0</v>
      </c>
      <c r="BN4809" s="261">
        <f>SUMIF(H4809:AL4809,"PD",H4812:AL4812)+SUMIF(H4809:AL4809,"PN",H4812:AL4812)+SUMIF(H4809:AL4809,"P/DS",H4812:AL4812)+SUMIF(H4809:AL4809,"PN/F",H4812:AL4812)+SUMIF(H4809:AL4809,"PN/L",H4812:AL4812)+SUMIF(H4809:AL4809,"TV",H4812:AL4812)+SUMIF(H4809:AL4809,"TVD",H4812:AL4812)</f>
        <v>0</v>
      </c>
      <c r="BO4809" s="261">
        <f>SUMIF(H4809:AL4809,"PD",H4813:AL4813)+SUMIF(H4809:AL4809,"PN",H4813:AL4813)+SUMIF(H4809:AL4809,"P/DS",H4813:AL4813)+SUMIF(H4809:AL4809,"PN/F",H4813:AL4813)+SUMIF(H4809:AL4809,"PN/L",H4813:AL4813)+SUMIF(H4809:AL4809,"TV",H4813:AL4813)+SUMIF(H4809:AL4809,"TVD",H4813:AL4813)</f>
        <v>0</v>
      </c>
      <c r="BP4809" s="261">
        <f>SUMIF(H4809:AL4809,"PD",H4814:AL4814)+SUMIF(H4809:AL4809,"PN",H4814:AL4814)+SUMIF(H4809:AL4809,"P/DS",H4814:AL4814)+SUMIF(H4809:AL4809,"PN/F",H4814:AL4814)+SUMIF(H4809:AL4809,"PN/L",H4814:AL4814)+SUMIF(H4809:AL4809,"TV",H4814:AL4814)+SUMIF(H4809:AL4809,"TVD",H4814:AL4814)+SUMIF(H4809:AL4809,"PDD",H4814:AL4814)+SUMIF(H4809:AL4809,"PH",H4814:AL4814)+SUMIF(H4809:AL4809,"PM",H4814:AL4814)</f>
        <v>0</v>
      </c>
      <c r="BQ4809" s="261">
        <f>SUMIF(H4809:AL4809,"PD",H4815:AL4815)+SUMIF(H4809:AL4809,"PN",H4815:AL4815)+SUMIF(H4809:AL4809,"P/DS",H4815:AL4815)+SUMIF(H4809:AL4809,"PN/F",H4815:AL4815)+SUMIF(H4809:AL4809,"PN/L",H4815:AL4815)+SUMIF(H4809:AL4809,"TV",H4815:AL4815)+SUMIF(H4809:AL4809,"TVD",H4815:AL4815)+SUMIF(H4809:AL4809,"PDD",H4815:AL4815)+SUMIF(H4809:AL4809,"PH",H4815:AL4815)+SUMIF(H4809:AL4809,"PM",H4815:AL4815)</f>
        <v>0</v>
      </c>
      <c r="BR4809" s="269">
        <f>SUM(H4810:AL4810)-BL4809</f>
        <v>22.5</v>
      </c>
      <c r="BS4809" s="269">
        <f>SUM(H4811:AL4811)-BM4809</f>
        <v>11</v>
      </c>
      <c r="BT4809" s="269">
        <f>SUM(H4812:AL4812)-BN4809</f>
        <v>0</v>
      </c>
      <c r="BU4809" s="269">
        <f>SUM(H4813:AL4813)-BO4809</f>
        <v>12</v>
      </c>
      <c r="BV4809" s="269">
        <f>SUM(H4814:AL4814)-BP4809</f>
        <v>0</v>
      </c>
      <c r="BW4809" s="269">
        <f>SUM(H4815:AL4815)-BQ4809</f>
        <v>0</v>
      </c>
      <c r="BX4809" s="255">
        <f>SUMIF(H4809:AL4809,"PD",H4816:AL4816)+SUMIF(H4809:AL4809,"PN",H4816:AL4816)+SUMIF(H4809:AL4809,"P/DS",H4816:AL4816)+SUMIF(H4809:AL4809,"PN/F",H4816:AL4816)+SUMIF(H4809:AL4809,"PN/L",H4816:AL4816)</f>
        <v>0</v>
      </c>
      <c r="BY4809" s="255">
        <f>SUM(H4816:AL4816)-BX4809</f>
        <v>0</v>
      </c>
      <c r="BZ4809" s="255">
        <f t="shared" ref="BZ4809" si="1453">+SUM(BL4809:BW4816)</f>
        <v>45.5</v>
      </c>
      <c r="CA4809" s="266">
        <f>(COUNTIFS(H4809:AL4809,"PD",H4810:AL4810,"&gt;=2"))*0.5-IF(CN4809="VP",COUNTIFS($H$16:$AL$16,"SAT",H4809:AL4809,"PD",H4810:AL4810,"&gt;=2"))*0.5</f>
        <v>0</v>
      </c>
      <c r="CB4809" s="266">
        <f>(COUNTIFS(H4809:AL4809,"PN",H4811:AL4811,"&gt;=0.5",H4810:AL4810,"&gt;=1.5"))*0.5+COUNTIFS(H4809:AL4809,"PDD",H4811:AL4811,"&gt;=0.5",H4810:AL4810,"&gt;=1.5")*0.5</f>
        <v>0</v>
      </c>
      <c r="CC4809" s="273">
        <f>(COUNTIFS(H4809:AL4809,"TV",H4811:AL4811,"&gt;=10"))*0.5+(COUNTIFS(H4809:AL4809,"PMD",H4811:AL4811,"&gt;=2"))*0.5</f>
        <v>0</v>
      </c>
      <c r="CD4809" s="266">
        <f>(COUNTIFS(H4809:AL4809,"TVD",H4813:AL4813,"&gt;=6.5",H4811:AL4811,"&gt;=3.5"))*0.5</f>
        <v>0</v>
      </c>
      <c r="CE4809" s="266">
        <f>(COUNTIFS(H4809:AL4809,"PD",H4814:AL4814,"&gt;=10"))*0.5</f>
        <v>0</v>
      </c>
      <c r="CF4809" s="266">
        <f>(COUNTIFS(H4809:AL4809,"PDD",H4814:AL4814,"&gt;=3.5",H4815:AL4815,"&gt;=6.5")+COUNTIFS(H4809:AL4809,"PH",H4815:AL4815,"&gt;=0.5",H4814:AL4814,"&gt;=1.5")+COUNTIFS(H4809:AL4809,"PM",H4815:AL4815,"&gt;=0.5",H4814:AL4814,"&gt;=1.5"))*0.5</f>
        <v>0</v>
      </c>
      <c r="CG4809" s="266">
        <f>(COUNTIFS(H4809:AL4809,"DS",H4810:AL4810,"&gt;=2")+COUNTIFS(H4809:AL4809,"AL/DS",H4810:AL4810,"&gt;=2"))*0.5-IF(CN4809="VP",COUNTIFS($H$16:$AL$16,"SAT",H4809:AL4809,"DS",H4810:AL4810,"&gt;=2"))*0.5</f>
        <v>1</v>
      </c>
      <c r="CH4809" s="266">
        <f>(COUNTIFS(H4809:AL4809,"NS",H4811:AL4811,"&gt;=0.5",H4810:AL4810,"&gt;=1.5")+COUNTIFS(H4809:AL4809,"AL/NS",H4811:AL4811,"&gt;=0.5",H4810:AL4810,"&gt;=1.5")+COUNTIFS(H4809:AL4809,"NHD",H4811:AL4811,"&gt;=4.5",H4814:AL4814,"&gt;=2",H4810:AL4810,"&gt;=1.5"))*0.5</f>
        <v>4.5</v>
      </c>
      <c r="CI4809" s="266">
        <f>(COUNTIF(H4811:AL4811,"&gt;=10")+COUNTIFS(H4809:AL4809,"MD",H4811:AL4811,"&gt;=2")-COUNTIFS(H4809:AL4809,"TV",H4811:AL4811,"&gt;=10"))*0.5</f>
        <v>0</v>
      </c>
      <c r="CJ4809" s="266">
        <f>(COUNTIFS(H4809:AL4809,"D",H4813:AL4813,"&gt;=6.5",H4811:AL4811,"&gt;=3.5"))*0.5</f>
        <v>0</v>
      </c>
      <c r="CK4809" s="266">
        <f>(COUNTIF(H4814:AL4814,"&gt;=10")-COUNTIFS(H4809:AL4809,"PD",H4814:AL4814,"&gt;=10"))*0.5</f>
        <v>0</v>
      </c>
      <c r="CL4809" s="265">
        <f>(COUNTIFS(H4809:AL4809,"NHD",H4814:AL4814,"&gt;=3.5",H4815:AL4815,"&gt;=6.5")+COUNTIFS(H4809:AL4809,"BH",H4814:AL4814,"&gt;=1.5",H4815:AL4815,"&gt;=0.5")+COUNTIFS(H4809:AL4809,"BM",H4814:AL4814,"&gt;=1.5",H4815:AL4815,"&gt;=0.5")+COUNTIFS(H4809:AL4809,"D",H4814:AL4814,"&gt;=1.5",H4815:AL4815,"&gt;=0.5"))*0.5</f>
        <v>0</v>
      </c>
      <c r="CM4809" s="272"/>
      <c r="CN4809" s="264" t="s">
        <v>723</v>
      </c>
      <c r="CO4809" s="177">
        <f t="shared" ref="CO4809" si="1454">+AM4809+AN4809+AO4809+AP4809+AQ4809+AR4809+AS4809+AU4809+BG4809</f>
        <v>26</v>
      </c>
      <c r="CP4809" s="225">
        <f>+SUM(I4810:I4815)-I4816</f>
        <v>10.5</v>
      </c>
      <c r="CQ4809" s="225">
        <f>+SUM(J4810:J4815)-J4816</f>
        <v>2.5</v>
      </c>
      <c r="CR4809" s="225">
        <f>+SUM(K4810:K4815)-K4816</f>
        <v>2.5</v>
      </c>
      <c r="CS4809" s="178"/>
      <c r="CT4809" s="178"/>
      <c r="CU4809" s="178"/>
      <c r="CV4809" s="178"/>
      <c r="CW4809" s="178"/>
      <c r="CX4809" s="178"/>
      <c r="CY4809" s="178"/>
      <c r="CZ4809" s="178"/>
      <c r="DA4809" s="178"/>
      <c r="DB4809" s="120"/>
      <c r="DC4809" s="120"/>
      <c r="DD4809" s="120"/>
      <c r="DE4809" s="120"/>
      <c r="DF4809" s="120"/>
      <c r="DG4809" s="120"/>
      <c r="DH4809" s="120"/>
      <c r="DI4809" s="120"/>
      <c r="DJ4809" s="120"/>
      <c r="DK4809" s="120"/>
      <c r="DL4809" s="120"/>
      <c r="DM4809" s="120"/>
      <c r="DN4809" s="120"/>
    </row>
    <row r="4810" spans="1:118" s="119" customFormat="1" ht="14.25" customHeight="1">
      <c r="A4810" s="228"/>
      <c r="B4810" s="342"/>
      <c r="C4810" s="406"/>
      <c r="D4810" s="237"/>
      <c r="E4810" s="237"/>
      <c r="F4810" s="242" t="s">
        <v>82</v>
      </c>
      <c r="G4810" s="121">
        <v>1.5</v>
      </c>
      <c r="H4810" s="83"/>
      <c r="I4810" s="83"/>
      <c r="J4810" s="83">
        <v>2</v>
      </c>
      <c r="K4810" s="83">
        <v>2</v>
      </c>
      <c r="L4810" s="83">
        <v>2</v>
      </c>
      <c r="M4810" s="83">
        <v>1.5</v>
      </c>
      <c r="N4810" s="83">
        <v>2</v>
      </c>
      <c r="O4810" s="83"/>
      <c r="P4810" s="83">
        <v>2</v>
      </c>
      <c r="Q4810" s="83">
        <v>2</v>
      </c>
      <c r="R4810" s="83">
        <v>2</v>
      </c>
      <c r="S4810" s="83"/>
      <c r="T4810" s="83"/>
      <c r="U4810" s="83">
        <v>2</v>
      </c>
      <c r="V4810" s="83"/>
      <c r="W4810" s="83">
        <v>2.5</v>
      </c>
      <c r="X4810" s="83"/>
      <c r="Y4810" s="83">
        <v>2.5</v>
      </c>
      <c r="Z4810" s="83"/>
      <c r="AA4810" s="83"/>
      <c r="AB4810" s="83"/>
      <c r="AC4810" s="79"/>
      <c r="AD4810" s="79"/>
      <c r="AE4810" s="79"/>
      <c r="AF4810" s="79"/>
      <c r="AG4810" s="79"/>
      <c r="AH4810" s="79"/>
      <c r="AI4810" s="79"/>
      <c r="AJ4810" s="79"/>
      <c r="AK4810" s="79"/>
      <c r="AL4810" s="79"/>
      <c r="AM4810" s="240"/>
      <c r="AN4810" s="240"/>
      <c r="AO4810" s="240"/>
      <c r="AP4810" s="240"/>
      <c r="AQ4810" s="240"/>
      <c r="AR4810" s="240"/>
      <c r="AS4810" s="240"/>
      <c r="AT4810" s="256"/>
      <c r="AU4810" s="256"/>
      <c r="AV4810" s="259"/>
      <c r="AW4810" s="259"/>
      <c r="AX4810" s="256"/>
      <c r="AY4810" s="256"/>
      <c r="AZ4810" s="256"/>
      <c r="BA4810" s="256"/>
      <c r="BB4810" s="256"/>
      <c r="BC4810" s="256"/>
      <c r="BD4810" s="256"/>
      <c r="BE4810" s="256"/>
      <c r="BF4810" s="256"/>
      <c r="BG4810" s="256"/>
      <c r="BH4810" s="256"/>
      <c r="BI4810" s="256"/>
      <c r="BJ4810" s="256"/>
      <c r="BK4810" s="256"/>
      <c r="BL4810" s="262"/>
      <c r="BM4810" s="262"/>
      <c r="BN4810" s="262"/>
      <c r="BO4810" s="262"/>
      <c r="BP4810" s="262"/>
      <c r="BQ4810" s="262"/>
      <c r="BR4810" s="270"/>
      <c r="BS4810" s="270"/>
      <c r="BT4810" s="270"/>
      <c r="BU4810" s="270"/>
      <c r="BV4810" s="270"/>
      <c r="BW4810" s="270"/>
      <c r="BX4810" s="256"/>
      <c r="BY4810" s="256"/>
      <c r="BZ4810" s="256"/>
      <c r="CA4810" s="267"/>
      <c r="CB4810" s="267"/>
      <c r="CC4810" s="274"/>
      <c r="CD4810" s="267"/>
      <c r="CE4810" s="267"/>
      <c r="CF4810" s="267"/>
      <c r="CG4810" s="267"/>
      <c r="CH4810" s="267"/>
      <c r="CI4810" s="267"/>
      <c r="CJ4810" s="267"/>
      <c r="CK4810" s="267"/>
      <c r="CL4810" s="265"/>
      <c r="CM4810" s="272"/>
      <c r="CN4810" s="264"/>
      <c r="CO4810" s="177"/>
      <c r="CP4810" s="226"/>
      <c r="CQ4810" s="226"/>
      <c r="CR4810" s="226"/>
      <c r="CS4810" s="178"/>
      <c r="CT4810" s="178"/>
      <c r="CU4810" s="178"/>
      <c r="CV4810" s="178"/>
      <c r="CW4810" s="178"/>
      <c r="CX4810" s="178"/>
      <c r="CY4810" s="178"/>
      <c r="CZ4810" s="178"/>
      <c r="DA4810" s="178"/>
      <c r="DB4810" s="120"/>
      <c r="DC4810" s="120"/>
      <c r="DD4810" s="120"/>
      <c r="DE4810" s="120"/>
      <c r="DF4810" s="120"/>
      <c r="DG4810" s="120"/>
      <c r="DH4810" s="120"/>
      <c r="DI4810" s="120"/>
      <c r="DJ4810" s="120"/>
      <c r="DK4810" s="120"/>
      <c r="DL4810" s="120"/>
      <c r="DM4810" s="120"/>
      <c r="DN4810" s="120"/>
    </row>
    <row r="4811" spans="1:118" s="119" customFormat="1">
      <c r="A4811" s="228"/>
      <c r="B4811" s="342"/>
      <c r="C4811" s="406"/>
      <c r="D4811" s="237"/>
      <c r="E4811" s="237"/>
      <c r="F4811" s="243"/>
      <c r="G4811" s="122">
        <v>2</v>
      </c>
      <c r="H4811" s="84"/>
      <c r="I4811" s="84">
        <v>4.5</v>
      </c>
      <c r="J4811" s="84">
        <v>0.5</v>
      </c>
      <c r="K4811" s="84">
        <v>0.5</v>
      </c>
      <c r="L4811" s="84">
        <v>0.5</v>
      </c>
      <c r="M4811" s="84">
        <v>0.5</v>
      </c>
      <c r="N4811" s="84">
        <v>0.5</v>
      </c>
      <c r="O4811" s="84">
        <v>2</v>
      </c>
      <c r="P4811" s="84">
        <v>0.5</v>
      </c>
      <c r="Q4811" s="84">
        <v>0.5</v>
      </c>
      <c r="R4811" s="84">
        <v>0.5</v>
      </c>
      <c r="S4811" s="84"/>
      <c r="T4811" s="84"/>
      <c r="U4811" s="84">
        <v>0.5</v>
      </c>
      <c r="V4811" s="84"/>
      <c r="W4811" s="84"/>
      <c r="X4811" s="84"/>
      <c r="Y4811" s="84"/>
      <c r="Z4811" s="84"/>
      <c r="AA4811" s="84"/>
      <c r="AB4811" s="84"/>
      <c r="AC4811" s="80"/>
      <c r="AD4811" s="80"/>
      <c r="AE4811" s="80"/>
      <c r="AF4811" s="80"/>
      <c r="AG4811" s="80"/>
      <c r="AH4811" s="80"/>
      <c r="AI4811" s="80"/>
      <c r="AJ4811" s="80"/>
      <c r="AK4811" s="80"/>
      <c r="AL4811" s="80"/>
      <c r="AM4811" s="240"/>
      <c r="AN4811" s="240"/>
      <c r="AO4811" s="240"/>
      <c r="AP4811" s="240"/>
      <c r="AQ4811" s="240"/>
      <c r="AR4811" s="240"/>
      <c r="AS4811" s="240"/>
      <c r="AT4811" s="256"/>
      <c r="AU4811" s="256"/>
      <c r="AV4811" s="259"/>
      <c r="AW4811" s="259"/>
      <c r="AX4811" s="256"/>
      <c r="AY4811" s="256"/>
      <c r="AZ4811" s="256"/>
      <c r="BA4811" s="256"/>
      <c r="BB4811" s="256"/>
      <c r="BC4811" s="256"/>
      <c r="BD4811" s="256"/>
      <c r="BE4811" s="256"/>
      <c r="BF4811" s="256"/>
      <c r="BG4811" s="256"/>
      <c r="BH4811" s="256"/>
      <c r="BI4811" s="256"/>
      <c r="BJ4811" s="256"/>
      <c r="BK4811" s="256"/>
      <c r="BL4811" s="262"/>
      <c r="BM4811" s="262"/>
      <c r="BN4811" s="262"/>
      <c r="BO4811" s="262"/>
      <c r="BP4811" s="262"/>
      <c r="BQ4811" s="262"/>
      <c r="BR4811" s="270"/>
      <c r="BS4811" s="270"/>
      <c r="BT4811" s="270"/>
      <c r="BU4811" s="270"/>
      <c r="BV4811" s="270"/>
      <c r="BW4811" s="270"/>
      <c r="BX4811" s="256"/>
      <c r="BY4811" s="256"/>
      <c r="BZ4811" s="256"/>
      <c r="CA4811" s="267"/>
      <c r="CB4811" s="267"/>
      <c r="CC4811" s="274"/>
      <c r="CD4811" s="267"/>
      <c r="CE4811" s="267"/>
      <c r="CF4811" s="267"/>
      <c r="CG4811" s="267"/>
      <c r="CH4811" s="267"/>
      <c r="CI4811" s="267"/>
      <c r="CJ4811" s="267"/>
      <c r="CK4811" s="267"/>
      <c r="CL4811" s="265"/>
      <c r="CM4811" s="272"/>
      <c r="CN4811" s="264"/>
      <c r="CO4811" s="177"/>
      <c r="CP4811" s="226"/>
      <c r="CQ4811" s="226"/>
      <c r="CR4811" s="226"/>
      <c r="CS4811" s="178"/>
      <c r="CT4811" s="178"/>
      <c r="CU4811" s="178"/>
      <c r="CV4811" s="178"/>
      <c r="CW4811" s="178"/>
      <c r="CX4811" s="178"/>
      <c r="CY4811" s="178"/>
      <c r="CZ4811" s="178"/>
      <c r="DA4811" s="178"/>
      <c r="DB4811" s="120"/>
      <c r="DC4811" s="120"/>
      <c r="DD4811" s="120"/>
      <c r="DE4811" s="120"/>
      <c r="DF4811" s="120"/>
      <c r="DG4811" s="120"/>
      <c r="DH4811" s="120"/>
      <c r="DI4811" s="120"/>
      <c r="DJ4811" s="120"/>
      <c r="DK4811" s="120"/>
      <c r="DL4811" s="120"/>
      <c r="DM4811" s="120"/>
      <c r="DN4811" s="120"/>
    </row>
    <row r="4812" spans="1:118" s="119" customFormat="1">
      <c r="A4812" s="228"/>
      <c r="B4812" s="342"/>
      <c r="C4812" s="406"/>
      <c r="D4812" s="237"/>
      <c r="E4812" s="237"/>
      <c r="F4812" s="243"/>
      <c r="G4812" s="122">
        <v>2.1</v>
      </c>
      <c r="H4812" s="84"/>
      <c r="I4812" s="84"/>
      <c r="J4812" s="84"/>
      <c r="K4812" s="84"/>
      <c r="L4812" s="84"/>
      <c r="M4812" s="84"/>
      <c r="N4812" s="84"/>
      <c r="O4812" s="84"/>
      <c r="P4812" s="84"/>
      <c r="Q4812" s="84"/>
      <c r="R4812" s="84"/>
      <c r="S4812" s="84"/>
      <c r="T4812" s="84"/>
      <c r="U4812" s="84"/>
      <c r="V4812" s="84"/>
      <c r="W4812" s="84"/>
      <c r="X4812" s="84"/>
      <c r="Y4812" s="84"/>
      <c r="Z4812" s="84"/>
      <c r="AA4812" s="84"/>
      <c r="AB4812" s="84"/>
      <c r="AC4812" s="80"/>
      <c r="AD4812" s="80"/>
      <c r="AE4812" s="80"/>
      <c r="AF4812" s="80"/>
      <c r="AG4812" s="80"/>
      <c r="AH4812" s="80"/>
      <c r="AI4812" s="80"/>
      <c r="AJ4812" s="80"/>
      <c r="AK4812" s="80"/>
      <c r="AL4812" s="80"/>
      <c r="AM4812" s="240"/>
      <c r="AN4812" s="240"/>
      <c r="AO4812" s="240"/>
      <c r="AP4812" s="240"/>
      <c r="AQ4812" s="240"/>
      <c r="AR4812" s="240"/>
      <c r="AS4812" s="240"/>
      <c r="AT4812" s="256"/>
      <c r="AU4812" s="256"/>
      <c r="AV4812" s="259"/>
      <c r="AW4812" s="259"/>
      <c r="AX4812" s="256"/>
      <c r="AY4812" s="256"/>
      <c r="AZ4812" s="256"/>
      <c r="BA4812" s="256"/>
      <c r="BB4812" s="256"/>
      <c r="BC4812" s="256"/>
      <c r="BD4812" s="256"/>
      <c r="BE4812" s="256"/>
      <c r="BF4812" s="256"/>
      <c r="BG4812" s="256"/>
      <c r="BH4812" s="256"/>
      <c r="BI4812" s="256"/>
      <c r="BJ4812" s="256"/>
      <c r="BK4812" s="256"/>
      <c r="BL4812" s="262"/>
      <c r="BM4812" s="262"/>
      <c r="BN4812" s="262"/>
      <c r="BO4812" s="262"/>
      <c r="BP4812" s="262"/>
      <c r="BQ4812" s="262"/>
      <c r="BR4812" s="270"/>
      <c r="BS4812" s="270"/>
      <c r="BT4812" s="270"/>
      <c r="BU4812" s="270"/>
      <c r="BV4812" s="270"/>
      <c r="BW4812" s="270"/>
      <c r="BX4812" s="256"/>
      <c r="BY4812" s="256"/>
      <c r="BZ4812" s="256"/>
      <c r="CA4812" s="267"/>
      <c r="CB4812" s="267"/>
      <c r="CC4812" s="274"/>
      <c r="CD4812" s="267"/>
      <c r="CE4812" s="267"/>
      <c r="CF4812" s="267"/>
      <c r="CG4812" s="267"/>
      <c r="CH4812" s="267"/>
      <c r="CI4812" s="267"/>
      <c r="CJ4812" s="267"/>
      <c r="CK4812" s="267"/>
      <c r="CL4812" s="265"/>
      <c r="CM4812" s="272"/>
      <c r="CN4812" s="264"/>
      <c r="CO4812" s="177"/>
      <c r="CP4812" s="226"/>
      <c r="CQ4812" s="226"/>
      <c r="CR4812" s="226"/>
      <c r="CS4812" s="178"/>
      <c r="CT4812" s="178"/>
      <c r="CU4812" s="178"/>
      <c r="CV4812" s="178"/>
      <c r="CW4812" s="178"/>
      <c r="CX4812" s="178"/>
      <c r="CY4812" s="178"/>
      <c r="CZ4812" s="178"/>
      <c r="DA4812" s="178"/>
      <c r="DB4812" s="120"/>
      <c r="DC4812" s="120"/>
      <c r="DD4812" s="120"/>
      <c r="DE4812" s="120"/>
      <c r="DF4812" s="120"/>
      <c r="DG4812" s="120"/>
      <c r="DH4812" s="120"/>
      <c r="DI4812" s="120"/>
      <c r="DJ4812" s="120"/>
      <c r="DK4812" s="120"/>
      <c r="DL4812" s="120"/>
      <c r="DM4812" s="120"/>
      <c r="DN4812" s="120"/>
    </row>
    <row r="4813" spans="1:118" s="119" customFormat="1">
      <c r="A4813" s="228"/>
      <c r="B4813" s="342"/>
      <c r="C4813" s="406"/>
      <c r="D4813" s="237"/>
      <c r="E4813" s="237"/>
      <c r="F4813" s="243"/>
      <c r="G4813" s="122">
        <v>2.7</v>
      </c>
      <c r="H4813" s="84"/>
      <c r="I4813" s="84">
        <v>6</v>
      </c>
      <c r="J4813" s="84"/>
      <c r="K4813" s="84"/>
      <c r="L4813" s="84"/>
      <c r="M4813" s="84"/>
      <c r="N4813" s="84"/>
      <c r="O4813" s="84">
        <v>6</v>
      </c>
      <c r="P4813" s="84"/>
      <c r="Q4813" s="84"/>
      <c r="R4813" s="84"/>
      <c r="S4813" s="84"/>
      <c r="T4813" s="84"/>
      <c r="U4813" s="84"/>
      <c r="V4813" s="84"/>
      <c r="W4813" s="84"/>
      <c r="X4813" s="84"/>
      <c r="Y4813" s="84"/>
      <c r="Z4813" s="84"/>
      <c r="AA4813" s="84"/>
      <c r="AB4813" s="84"/>
      <c r="AC4813" s="80"/>
      <c r="AD4813" s="80"/>
      <c r="AE4813" s="80"/>
      <c r="AF4813" s="80"/>
      <c r="AG4813" s="80"/>
      <c r="AH4813" s="80"/>
      <c r="AI4813" s="80"/>
      <c r="AJ4813" s="80"/>
      <c r="AK4813" s="80"/>
      <c r="AL4813" s="80"/>
      <c r="AM4813" s="240"/>
      <c r="AN4813" s="240"/>
      <c r="AO4813" s="240"/>
      <c r="AP4813" s="240"/>
      <c r="AQ4813" s="240"/>
      <c r="AR4813" s="240"/>
      <c r="AS4813" s="240"/>
      <c r="AT4813" s="256"/>
      <c r="AU4813" s="256"/>
      <c r="AV4813" s="259"/>
      <c r="AW4813" s="259"/>
      <c r="AX4813" s="256"/>
      <c r="AY4813" s="256"/>
      <c r="AZ4813" s="256"/>
      <c r="BA4813" s="256"/>
      <c r="BB4813" s="256"/>
      <c r="BC4813" s="256"/>
      <c r="BD4813" s="256"/>
      <c r="BE4813" s="256"/>
      <c r="BF4813" s="256"/>
      <c r="BG4813" s="256"/>
      <c r="BH4813" s="256"/>
      <c r="BI4813" s="256"/>
      <c r="BJ4813" s="256"/>
      <c r="BK4813" s="256"/>
      <c r="BL4813" s="262"/>
      <c r="BM4813" s="262"/>
      <c r="BN4813" s="262"/>
      <c r="BO4813" s="262"/>
      <c r="BP4813" s="262"/>
      <c r="BQ4813" s="262"/>
      <c r="BR4813" s="270"/>
      <c r="BS4813" s="270"/>
      <c r="BT4813" s="270"/>
      <c r="BU4813" s="270"/>
      <c r="BV4813" s="270"/>
      <c r="BW4813" s="270"/>
      <c r="BX4813" s="256"/>
      <c r="BY4813" s="256"/>
      <c r="BZ4813" s="256"/>
      <c r="CA4813" s="267"/>
      <c r="CB4813" s="267"/>
      <c r="CC4813" s="274"/>
      <c r="CD4813" s="267"/>
      <c r="CE4813" s="267"/>
      <c r="CF4813" s="267"/>
      <c r="CG4813" s="267"/>
      <c r="CH4813" s="267"/>
      <c r="CI4813" s="267"/>
      <c r="CJ4813" s="267"/>
      <c r="CK4813" s="267"/>
      <c r="CL4813" s="265"/>
      <c r="CM4813" s="272"/>
      <c r="CN4813" s="264"/>
      <c r="CO4813" s="177"/>
      <c r="CP4813" s="226"/>
      <c r="CQ4813" s="226"/>
      <c r="CR4813" s="226"/>
      <c r="CS4813" s="178"/>
      <c r="CT4813" s="178"/>
      <c r="CU4813" s="178"/>
      <c r="CV4813" s="178"/>
      <c r="CW4813" s="178"/>
      <c r="CX4813" s="178"/>
      <c r="CY4813" s="178"/>
      <c r="CZ4813" s="178"/>
      <c r="DA4813" s="178"/>
      <c r="DB4813" s="120"/>
      <c r="DC4813" s="120"/>
      <c r="DD4813" s="120"/>
      <c r="DE4813" s="120"/>
      <c r="DF4813" s="120"/>
      <c r="DG4813" s="120"/>
      <c r="DH4813" s="120"/>
      <c r="DI4813" s="120"/>
      <c r="DJ4813" s="120"/>
      <c r="DK4813" s="120"/>
      <c r="DL4813" s="120"/>
      <c r="DM4813" s="120"/>
      <c r="DN4813" s="120"/>
    </row>
    <row r="4814" spans="1:118" s="119" customFormat="1">
      <c r="A4814" s="228"/>
      <c r="B4814" s="342"/>
      <c r="C4814" s="406"/>
      <c r="D4814" s="237"/>
      <c r="E4814" s="237"/>
      <c r="F4814" s="243"/>
      <c r="G4814" s="122">
        <v>3</v>
      </c>
      <c r="H4814" s="84"/>
      <c r="I4814" s="84"/>
      <c r="J4814" s="84"/>
      <c r="K4814" s="84"/>
      <c r="L4814" s="84"/>
      <c r="M4814" s="84"/>
      <c r="N4814" s="84"/>
      <c r="O4814" s="84"/>
      <c r="P4814" s="84"/>
      <c r="Q4814" s="84"/>
      <c r="R4814" s="84"/>
      <c r="S4814" s="84"/>
      <c r="T4814" s="84"/>
      <c r="U4814" s="84"/>
      <c r="V4814" s="84"/>
      <c r="W4814" s="84"/>
      <c r="X4814" s="84"/>
      <c r="Y4814" s="84"/>
      <c r="Z4814" s="84"/>
      <c r="AA4814" s="84"/>
      <c r="AB4814" s="84"/>
      <c r="AC4814" s="80"/>
      <c r="AD4814" s="80"/>
      <c r="AE4814" s="80"/>
      <c r="AF4814" s="80"/>
      <c r="AG4814" s="80"/>
      <c r="AH4814" s="80"/>
      <c r="AI4814" s="80"/>
      <c r="AJ4814" s="80"/>
      <c r="AK4814" s="80"/>
      <c r="AL4814" s="80"/>
      <c r="AM4814" s="240"/>
      <c r="AN4814" s="240"/>
      <c r="AO4814" s="240"/>
      <c r="AP4814" s="240"/>
      <c r="AQ4814" s="240"/>
      <c r="AR4814" s="240"/>
      <c r="AS4814" s="240"/>
      <c r="AT4814" s="256"/>
      <c r="AU4814" s="256"/>
      <c r="AV4814" s="259"/>
      <c r="AW4814" s="259"/>
      <c r="AX4814" s="256"/>
      <c r="AY4814" s="256"/>
      <c r="AZ4814" s="256"/>
      <c r="BA4814" s="256"/>
      <c r="BB4814" s="256"/>
      <c r="BC4814" s="256"/>
      <c r="BD4814" s="256"/>
      <c r="BE4814" s="256"/>
      <c r="BF4814" s="256"/>
      <c r="BG4814" s="256"/>
      <c r="BH4814" s="256"/>
      <c r="BI4814" s="256"/>
      <c r="BJ4814" s="256"/>
      <c r="BK4814" s="256"/>
      <c r="BL4814" s="262"/>
      <c r="BM4814" s="262"/>
      <c r="BN4814" s="262"/>
      <c r="BO4814" s="262"/>
      <c r="BP4814" s="262"/>
      <c r="BQ4814" s="262"/>
      <c r="BR4814" s="270"/>
      <c r="BS4814" s="270"/>
      <c r="BT4814" s="270"/>
      <c r="BU4814" s="270"/>
      <c r="BV4814" s="270"/>
      <c r="BW4814" s="270"/>
      <c r="BX4814" s="256"/>
      <c r="BY4814" s="256"/>
      <c r="BZ4814" s="256"/>
      <c r="CA4814" s="267"/>
      <c r="CB4814" s="267"/>
      <c r="CC4814" s="274"/>
      <c r="CD4814" s="267"/>
      <c r="CE4814" s="267"/>
      <c r="CF4814" s="267"/>
      <c r="CG4814" s="267"/>
      <c r="CH4814" s="267"/>
      <c r="CI4814" s="267"/>
      <c r="CJ4814" s="267"/>
      <c r="CK4814" s="267"/>
      <c r="CL4814" s="265"/>
      <c r="CM4814" s="272"/>
      <c r="CN4814" s="264"/>
      <c r="CO4814" s="177"/>
      <c r="CP4814" s="226"/>
      <c r="CQ4814" s="226"/>
      <c r="CR4814" s="226"/>
      <c r="CS4814" s="178"/>
      <c r="CT4814" s="178"/>
      <c r="CU4814" s="178"/>
      <c r="CV4814" s="178"/>
      <c r="CW4814" s="178"/>
      <c r="CX4814" s="178"/>
      <c r="CY4814" s="178"/>
      <c r="CZ4814" s="178"/>
      <c r="DA4814" s="178"/>
      <c r="DB4814" s="120"/>
      <c r="DC4814" s="120"/>
      <c r="DD4814" s="120"/>
      <c r="DE4814" s="120"/>
      <c r="DF4814" s="120"/>
      <c r="DG4814" s="120"/>
      <c r="DH4814" s="120"/>
      <c r="DI4814" s="120"/>
      <c r="DJ4814" s="120"/>
      <c r="DK4814" s="120"/>
      <c r="DL4814" s="120"/>
      <c r="DM4814" s="120"/>
      <c r="DN4814" s="120"/>
    </row>
    <row r="4815" spans="1:118" s="119" customFormat="1">
      <c r="A4815" s="228"/>
      <c r="B4815" s="342"/>
      <c r="C4815" s="406"/>
      <c r="D4815" s="237"/>
      <c r="E4815" s="237"/>
      <c r="F4815" s="244"/>
      <c r="G4815" s="123">
        <v>3.9</v>
      </c>
      <c r="H4815" s="85"/>
      <c r="I4815" s="85"/>
      <c r="J4815" s="85"/>
      <c r="K4815" s="85"/>
      <c r="L4815" s="85"/>
      <c r="M4815" s="85"/>
      <c r="N4815" s="85"/>
      <c r="O4815" s="85"/>
      <c r="P4815" s="85"/>
      <c r="Q4815" s="85"/>
      <c r="R4815" s="85"/>
      <c r="S4815" s="85"/>
      <c r="T4815" s="85"/>
      <c r="U4815" s="85"/>
      <c r="V4815" s="85"/>
      <c r="W4815" s="85"/>
      <c r="X4815" s="85"/>
      <c r="Y4815" s="85"/>
      <c r="Z4815" s="85"/>
      <c r="AA4815" s="85"/>
      <c r="AB4815" s="85"/>
      <c r="AC4815" s="81"/>
      <c r="AD4815" s="81"/>
      <c r="AE4815" s="81"/>
      <c r="AF4815" s="81"/>
      <c r="AG4815" s="81"/>
      <c r="AH4815" s="81"/>
      <c r="AI4815" s="81"/>
      <c r="AJ4815" s="81"/>
      <c r="AK4815" s="81"/>
      <c r="AL4815" s="81"/>
      <c r="AM4815" s="240"/>
      <c r="AN4815" s="240"/>
      <c r="AO4815" s="240"/>
      <c r="AP4815" s="240"/>
      <c r="AQ4815" s="240"/>
      <c r="AR4815" s="240"/>
      <c r="AS4815" s="240"/>
      <c r="AT4815" s="256"/>
      <c r="AU4815" s="256"/>
      <c r="AV4815" s="259"/>
      <c r="AW4815" s="259"/>
      <c r="AX4815" s="256"/>
      <c r="AY4815" s="256"/>
      <c r="AZ4815" s="256"/>
      <c r="BA4815" s="256"/>
      <c r="BB4815" s="256"/>
      <c r="BC4815" s="256"/>
      <c r="BD4815" s="256"/>
      <c r="BE4815" s="256"/>
      <c r="BF4815" s="256"/>
      <c r="BG4815" s="256"/>
      <c r="BH4815" s="256"/>
      <c r="BI4815" s="256"/>
      <c r="BJ4815" s="256"/>
      <c r="BK4815" s="256"/>
      <c r="BL4815" s="262"/>
      <c r="BM4815" s="262"/>
      <c r="BN4815" s="262"/>
      <c r="BO4815" s="262"/>
      <c r="BP4815" s="262"/>
      <c r="BQ4815" s="262"/>
      <c r="BR4815" s="270"/>
      <c r="BS4815" s="270"/>
      <c r="BT4815" s="270"/>
      <c r="BU4815" s="270"/>
      <c r="BV4815" s="270"/>
      <c r="BW4815" s="270"/>
      <c r="BX4815" s="256"/>
      <c r="BY4815" s="256"/>
      <c r="BZ4815" s="256"/>
      <c r="CA4815" s="267"/>
      <c r="CB4815" s="267"/>
      <c r="CC4815" s="274"/>
      <c r="CD4815" s="267"/>
      <c r="CE4815" s="267"/>
      <c r="CF4815" s="267"/>
      <c r="CG4815" s="267"/>
      <c r="CH4815" s="267"/>
      <c r="CI4815" s="267"/>
      <c r="CJ4815" s="267"/>
      <c r="CK4815" s="267"/>
      <c r="CL4815" s="265"/>
      <c r="CM4815" s="272"/>
      <c r="CN4815" s="264"/>
      <c r="CO4815" s="177"/>
      <c r="CP4815" s="226"/>
      <c r="CQ4815" s="226"/>
      <c r="CR4815" s="226"/>
      <c r="CS4815" s="178"/>
      <c r="CT4815" s="178"/>
      <c r="CU4815" s="178"/>
      <c r="CV4815" s="178"/>
      <c r="CW4815" s="178"/>
      <c r="CX4815" s="178"/>
      <c r="CY4815" s="178"/>
      <c r="CZ4815" s="178"/>
      <c r="DA4815" s="178"/>
      <c r="DB4815" s="120"/>
      <c r="DC4815" s="120"/>
      <c r="DD4815" s="120"/>
      <c r="DE4815" s="120"/>
      <c r="DF4815" s="120"/>
      <c r="DG4815" s="120"/>
      <c r="DH4815" s="120"/>
      <c r="DI4815" s="120"/>
      <c r="DJ4815" s="120"/>
      <c r="DK4815" s="120"/>
      <c r="DL4815" s="120"/>
      <c r="DM4815" s="120"/>
      <c r="DN4815" s="120"/>
    </row>
    <row r="4816" spans="1:118" s="119" customFormat="1">
      <c r="A4816" s="229"/>
      <c r="B4816" s="342"/>
      <c r="C4816" s="406"/>
      <c r="D4816" s="238"/>
      <c r="E4816" s="238"/>
      <c r="F4816" s="282" t="s">
        <v>83</v>
      </c>
      <c r="G4816" s="283"/>
      <c r="H4816" s="82"/>
      <c r="I4816" s="82"/>
      <c r="J4816" s="82"/>
      <c r="K4816" s="82"/>
      <c r="L4816" s="82"/>
      <c r="M4816" s="82"/>
      <c r="N4816" s="82"/>
      <c r="O4816" s="82"/>
      <c r="P4816" s="82"/>
      <c r="Q4816" s="82"/>
      <c r="R4816" s="82"/>
      <c r="S4816" s="82"/>
      <c r="T4816" s="82"/>
      <c r="U4816" s="82"/>
      <c r="V4816" s="82"/>
      <c r="W4816" s="82"/>
      <c r="X4816" s="82"/>
      <c r="Y4816" s="82"/>
      <c r="Z4816" s="82"/>
      <c r="AA4816" s="82"/>
      <c r="AB4816" s="82"/>
      <c r="AC4816" s="35"/>
      <c r="AD4816" s="35"/>
      <c r="AE4816" s="35"/>
      <c r="AF4816" s="35"/>
      <c r="AG4816" s="35"/>
      <c r="AH4816" s="35"/>
      <c r="AI4816" s="35"/>
      <c r="AJ4816" s="35"/>
      <c r="AK4816" s="35"/>
      <c r="AL4816" s="35"/>
      <c r="AM4816" s="241"/>
      <c r="AN4816" s="241"/>
      <c r="AO4816" s="241"/>
      <c r="AP4816" s="241"/>
      <c r="AQ4816" s="241"/>
      <c r="AR4816" s="241"/>
      <c r="AS4816" s="241"/>
      <c r="AT4816" s="257"/>
      <c r="AU4816" s="257"/>
      <c r="AV4816" s="260"/>
      <c r="AW4816" s="260"/>
      <c r="AX4816" s="257"/>
      <c r="AY4816" s="257"/>
      <c r="AZ4816" s="257"/>
      <c r="BA4816" s="257"/>
      <c r="BB4816" s="257"/>
      <c r="BC4816" s="257"/>
      <c r="BD4816" s="257"/>
      <c r="BE4816" s="257"/>
      <c r="BF4816" s="257"/>
      <c r="BG4816" s="257"/>
      <c r="BH4816" s="257"/>
      <c r="BI4816" s="257"/>
      <c r="BJ4816" s="257"/>
      <c r="BK4816" s="257"/>
      <c r="BL4816" s="263"/>
      <c r="BM4816" s="263"/>
      <c r="BN4816" s="263"/>
      <c r="BO4816" s="263"/>
      <c r="BP4816" s="263"/>
      <c r="BQ4816" s="263"/>
      <c r="BR4816" s="271"/>
      <c r="BS4816" s="271"/>
      <c r="BT4816" s="271"/>
      <c r="BU4816" s="271"/>
      <c r="BV4816" s="271"/>
      <c r="BW4816" s="271"/>
      <c r="BX4816" s="257"/>
      <c r="BY4816" s="257"/>
      <c r="BZ4816" s="257"/>
      <c r="CA4816" s="268"/>
      <c r="CB4816" s="268"/>
      <c r="CC4816" s="275"/>
      <c r="CD4816" s="268"/>
      <c r="CE4816" s="268"/>
      <c r="CF4816" s="268"/>
      <c r="CG4816" s="268"/>
      <c r="CH4816" s="268"/>
      <c r="CI4816" s="268"/>
      <c r="CJ4816" s="268"/>
      <c r="CK4816" s="268"/>
      <c r="CL4816" s="265"/>
      <c r="CM4816" s="272"/>
      <c r="CN4816" s="264"/>
      <c r="CO4816" s="177"/>
      <c r="CP4816" s="226"/>
      <c r="CQ4816" s="226"/>
      <c r="CR4816" s="226"/>
      <c r="CS4816" s="178"/>
      <c r="CT4816" s="178"/>
      <c r="CU4816" s="178"/>
      <c r="CV4816" s="178"/>
      <c r="CW4816" s="178"/>
      <c r="CX4816" s="178"/>
      <c r="CY4816" s="178"/>
      <c r="CZ4816" s="178"/>
      <c r="DA4816" s="178"/>
      <c r="DB4816" s="120"/>
      <c r="DC4816" s="120"/>
      <c r="DD4816" s="120"/>
      <c r="DE4816" s="120"/>
      <c r="DF4816" s="120"/>
      <c r="DG4816" s="120"/>
      <c r="DH4816" s="120"/>
      <c r="DI4816" s="120"/>
      <c r="DJ4816" s="120"/>
      <c r="DK4816" s="120"/>
      <c r="DL4816" s="120"/>
      <c r="DM4816" s="120"/>
      <c r="DN4816" s="120"/>
    </row>
    <row r="4817" spans="1:118" s="119" customFormat="1" ht="14.25" customHeight="1">
      <c r="A4817" s="227">
        <f t="shared" si="1450"/>
        <v>597</v>
      </c>
      <c r="B4817" s="311" t="s">
        <v>903</v>
      </c>
      <c r="C4817" s="314" t="s">
        <v>905</v>
      </c>
      <c r="D4817" s="236" t="s">
        <v>1238</v>
      </c>
      <c r="E4817" s="236" t="s">
        <v>506</v>
      </c>
      <c r="F4817" s="253" t="s">
        <v>80</v>
      </c>
      <c r="G4817" s="254"/>
      <c r="H4817" s="82" t="s">
        <v>69</v>
      </c>
      <c r="I4817" s="82"/>
      <c r="J4817" s="82" t="s">
        <v>60</v>
      </c>
      <c r="K4817" s="82" t="s">
        <v>60</v>
      </c>
      <c r="L4817" s="82" t="s">
        <v>60</v>
      </c>
      <c r="M4817" s="82" t="s">
        <v>60</v>
      </c>
      <c r="N4817" s="82" t="s">
        <v>60</v>
      </c>
      <c r="O4817" s="82"/>
      <c r="P4817" s="82" t="s">
        <v>60</v>
      </c>
      <c r="Q4817" s="82" t="s">
        <v>60</v>
      </c>
      <c r="R4817" s="82" t="s">
        <v>60</v>
      </c>
      <c r="S4817" s="82" t="s">
        <v>60</v>
      </c>
      <c r="T4817" s="82" t="s">
        <v>60</v>
      </c>
      <c r="U4817" s="82" t="s">
        <v>60</v>
      </c>
      <c r="V4817" s="82"/>
      <c r="W4817" s="82" t="s">
        <v>61</v>
      </c>
      <c r="X4817" s="82" t="s">
        <v>61</v>
      </c>
      <c r="Y4817" s="82" t="s">
        <v>61</v>
      </c>
      <c r="Z4817" s="82" t="s">
        <v>61</v>
      </c>
      <c r="AA4817" s="82" t="s">
        <v>61</v>
      </c>
      <c r="AB4817" s="82" t="s">
        <v>61</v>
      </c>
      <c r="AC4817" s="82"/>
      <c r="AD4817" s="82" t="s">
        <v>61</v>
      </c>
      <c r="AE4817" s="82" t="s">
        <v>61</v>
      </c>
      <c r="AF4817" s="82" t="s">
        <v>61</v>
      </c>
      <c r="AG4817" s="82" t="s">
        <v>61</v>
      </c>
      <c r="AH4817" s="82" t="s">
        <v>61</v>
      </c>
      <c r="AI4817" s="82" t="s">
        <v>1471</v>
      </c>
      <c r="AJ4817" s="82"/>
      <c r="AK4817" s="82" t="s">
        <v>60</v>
      </c>
      <c r="AL4817" s="82" t="s">
        <v>60</v>
      </c>
      <c r="AM4817" s="239">
        <f>COUNTIF(H4817:AL4817,"PH")+COUNTIF(H4817:AL4817,"PH/L")+COUNTIF(H4817:AL4817,"PM")</f>
        <v>0</v>
      </c>
      <c r="AN4817" s="239">
        <f>COUNTIF(H4817:AL4817,"PD")+COUNTIF(H4817:AL4817,"PDD")+COUNTIF(H4817:AL4817,"P/DS")/2+COUNTIF(H4817:AL4817,"PMD")</f>
        <v>0</v>
      </c>
      <c r="AO4817" s="239">
        <f>COUNTIF(H4817:AL4817,"PN")+COUNTIF(H4817:AL4817,"P/NS")/2+COUNTIF(H4817:AL4817,"PH")+COUNTIF(H4817:AL4817,"PH/F")/2+COUNTIF(H4817:AL4817,"PH/L")/2+COUNTIF(H4817:AL4817,"PM")</f>
        <v>0</v>
      </c>
      <c r="AP4817" s="239">
        <f>COUNTIF(H4817:AL4817,"BH")+COUNTIF(H4817:AL4817,"AL/BL")+COUNTIF(H4817:AL4817,"UL/BL")+COUNTIF(H4817:AL4817,"BM")</f>
        <v>0</v>
      </c>
      <c r="AQ4817" s="239">
        <f>COUNTIF(H4817:AL4817,"DS")+COUNTIF(H4817:AL4817,"AL/DS")/2+COUNTIF(H4817:AL4817,"UL/DS")/2+COUNTIF(H4817:AL4817,"CT")+COUNTIF(H4817:AL4817,"MD")</f>
        <v>13.5</v>
      </c>
      <c r="AR4817" s="239">
        <f>COUNTIF(H4817:AL4817,"NS")+COUNTIF(H4817:AL4817,"AL/NS")/2+COUNTIF(H4817:AL4817,"UL/NS")/2+COUNTIF(H4817:AL4817,"BH")+COUNTIF(H4817:AL4817,"AL/BF")/2+COUNTIF(H4817:AL4817,"AL/BL")/2+COUNTIF(H4817:AL4817,"UL/BL")/2+COUNTIF(H4817:AL4817,"UL/BF")/2+COUNTIF(H4817:AL4817,"BM")</f>
        <v>11</v>
      </c>
      <c r="AS4817" s="239">
        <f>COUNTIF(H4817:AL4817,"AL")+COUNTIF(H4817:AL4817,"AL/DS")/2+COUNTIF(H4817:AL4817,"AL/NS")/2+COUNTIF(H4817:AL4817,"NH")+COUNTIF(H4817:AL4817,"SL")+COUNTIF(H4817:AL4817,"NHD")+COUNTIF(H4817:AL4817,"B")+COUNTIF(H4817:AL4817,"HL")+COUNTIF(H4817:AL4817,"AL/BF")/2+COUNTIF(H4817:AL4817,"AL/BL")/2</f>
        <v>1</v>
      </c>
      <c r="AT4817" s="255">
        <f>COUNTIF(H4817:AL4817,"PD")+COUNTIF(H4817:AL4817,"PN")+COUNTIF(H4817:AL4817,"P/DS")/2+COUNTIF(H4817:AL4817,"P/NS")/2+COUNTIF(H4817:AL4817,"DS")+COUNTIF(H4817:AL4817,"NS")+COUNTIF(H4817:AL4817,"AL")+COUNTIF(H4817:AL4817,"AL/DS")+COUNTIF(H4817:AL4817,"AL/NS")+COUNTIF(H4817:AL4817,"NH")+COUNTIF(H4817:AL4817,"SL")+COUNTIF(H4817:AL4817,"UL/DS")/2+COUNTIF(H4817:AL4817,"UL/NS")/2+COUNTIF(H4817:AL4817,"CT")+COUNTIF(H4817:AL4817,"NHD")+COUNTIF(H4817:AL4817,"PDD")+COUNTIF(H4817:AL4817,"B")+COUNTIF(H4817:AL4817,"HL")+COUNTIF(H4817:AL4817,"PH")+COUNTIF(H4817:AL4817,"BH")+COUNTIF(H4817:AL4817,"AL/BF")+COUNTIF(H4817:AL4817,"AL/BL")+COUNTIF(H4817:AL4817,"UL/BF")/2+COUNTIF(H4817:AL4817,"UL/BL")/2+COUNTIF(H4817:AL4817,"PH/F")/2+COUNTIF(H4817:AL4817,"PH/L")/2+COUNTIF(H4817:AL4817,"MD")+COUNTIF(H4817:AL4817,"PMD")+COUNTIF(H4817:AL4817,"PM")+COUNTIF(H4817:AL4817,"BM")</f>
        <v>25.5</v>
      </c>
      <c r="AU4817" s="255">
        <f>COUNTIF(H4817:AL4817,"P/DS")/2+COUNTIF(H4817:AL4817,"P/NS")/2+COUNTIF(H4817:AL4817,"IL")+COUNTIF(H4817:AL4817,"NL")+COUNTIF(H4817:AL4817,"UL")+COUNTIF(H4817:AL4817,"UL/DS")/2+COUNTIF(H4817:AL4817,"UL/NS")/2+COUNTIF(H4817:AL4817,"KT")+COUNTIF(H4817:AL4817,"UL/BF")/2+COUNTIF(H4817:AL4817,"UL/BL")/2+COUNTIF(H4817:AL4817,"PH/F")/2+COUNTIF(H4817:AL4817,"PH/L")/2+COUNTIF(H4817:AL4817,"NB")</f>
        <v>0.5</v>
      </c>
      <c r="AV4817" s="258">
        <f>COUNTIF(H4817:AL4817,"PN")+COUNTIF(H4817:AL4817,"TVD")+COUNTIF(H4817:AL4817,"PH")+COUNTIF(H4817:AL4817,"PM")+COUNTIF(H4817:AL4817,"PDD")-COUNTIFS(H4817:AL4817,"PN",H4824:AL4824,"&gt;=3")-COUNTIFS(H4817:AL4817,"PM",H4824:AL4824,"&gt;=3")</f>
        <v>0</v>
      </c>
      <c r="AW4817" s="258">
        <f>COUNTIF(H4817:AL4817,"NS")+COUNTIF(H4817:AL4817,"D")+COUNTIF(H4817:AL4817,"BH")+COUNTIF(H4817:AL4817,"NHD")+COUNTIF(H4817:AL4817,"BM")-COUNTIFS(H4817:AL4817,"NS",H4824:AL4824,"&gt;=3")-COUNTIFS(H4817:AL4817,"BH",H4824:AL4824,"&gt;=3")-COUNTIFS(H4817:AL4817,"BM",H4824:AL4824,"&gt;=3")</f>
        <v>11</v>
      </c>
      <c r="AX4817" s="255">
        <f>COUNTIF(H4817:AL4817,"AL")+COUNTIF(H4817:AL4817,"AL/DS")/2+COUNTIF(H4817:AL4817,"AL/NS")/2+COUNTIF(H4817:AL4817,"AL/BF")+COUNTIF(H4817:AL4817,"AL/BL")/2</f>
        <v>0</v>
      </c>
      <c r="AY4817" s="255">
        <f>COUNTIF(H4817:AL4817,"SL")</f>
        <v>0</v>
      </c>
      <c r="AZ4817" s="255">
        <f>COUNTIF(H4817:AL4817,"NH")</f>
        <v>1</v>
      </c>
      <c r="BA4817" s="255">
        <f>COUNTIF(H4817:AL4817,"HL")</f>
        <v>0</v>
      </c>
      <c r="BB4817" s="255">
        <f>COUNTIF(G4817:AL4817,"P/DS")/2+COUNTIF(G4817:AL4817,"P/NS")/2+COUNTIF(G4817:AL4817,"UL")+COUNTIF(G4817:AL4817,"UL/DS")/2+COUNTIF(G4817:AL4817,"UL/NS")/2+COUNTIF(G4817:AL4817,"UL/BL")/2+COUNTIF(G4817:AL4817,"UL/BF")/2+COUNTIF(G4817:AL4817,"PH/F")/2+COUNTIF(G4817:AL4817,"PH/L")/2</f>
        <v>0.5</v>
      </c>
      <c r="BC4817" s="255">
        <f>COUNTIF(H4817:AL4817,"NB")</f>
        <v>0</v>
      </c>
      <c r="BD4817" s="255">
        <f>COUNTIF(H4817:AL4817,"NL")</f>
        <v>0</v>
      </c>
      <c r="BE4817" s="255">
        <f>COUNTIF(H4817:AL4817,"IL")</f>
        <v>0</v>
      </c>
      <c r="BF4817" s="255">
        <f>COUNTIF(H4817:AL4817,"KT")</f>
        <v>0</v>
      </c>
      <c r="BG4817" s="255">
        <f>COUNTIF(H4817:AL4817,"L70")</f>
        <v>0</v>
      </c>
      <c r="BH4817" s="255">
        <f>COUNTIF(H4817:AL4817,"MD")</f>
        <v>0</v>
      </c>
      <c r="BI4817" s="255">
        <f>COUNTIF(H4817:AL4817,"PMD")</f>
        <v>0</v>
      </c>
      <c r="BJ4817" s="255">
        <f>COUNTIF(H4817:AL4817,"PM")</f>
        <v>0</v>
      </c>
      <c r="BK4817" s="255">
        <f>COUNTIF(H4817:AL4817,"BM")</f>
        <v>0</v>
      </c>
      <c r="BL4817" s="261">
        <f>SUMIF(H4817:AL4817,"PD",H4818:AL4818)+SUMIF(H4817:AL4817,"PN",H4818:AL4818)+SUMIF(H4817:AL4817,"P/DS",H4818:AL4818)+SUMIF(H4817:AL4817,"PN/F",H4818:AL4818)+SUMIF(H4817:AL4817,"PN/L",H4818:AL4818)+SUMIF(H4817:AL4817,"TV",H4818:AL4818)+SUMIF(H4817:AL4817,"TVD",H4818:AL4818)+SUMIF(H4817:AL4817,"PDD",H4818:AL4818)</f>
        <v>0</v>
      </c>
      <c r="BM4817" s="261">
        <f>SUMIF(H4817:AL4817,"PD",H4819:AL4819)+SUMIF(H4817:AL4817,"PN",H4819:AL4819)+SUMIF(H4817:AL4817,"P/DS",H4819:AL4819)+SUMIF(H4817:AL4817,"PN/F",H4819:AL4819)+SUMIF(H4817:AL4817,"PN/L",H4819:AL4819)+SUMIF(H4817:AL4817,"TV",H4819:AL4819)+SUMIF(H4817:AL4817,"TVD",H4819:AL4819)+SUMIF(H4817:AL4817,"PDD",H4819:AL4819)+SUMIF(H4817:AL4817,"PMD",H4819:AL4819)</f>
        <v>0</v>
      </c>
      <c r="BN4817" s="261">
        <f>SUMIF(H4817:AL4817,"PD",H4820:AL4820)+SUMIF(H4817:AL4817,"PN",H4820:AL4820)+SUMIF(H4817:AL4817,"P/DS",H4820:AL4820)+SUMIF(H4817:AL4817,"PN/F",H4820:AL4820)+SUMIF(H4817:AL4817,"PN/L",H4820:AL4820)+SUMIF(H4817:AL4817,"TV",H4820:AL4820)+SUMIF(H4817:AL4817,"TVD",H4820:AL4820)</f>
        <v>0</v>
      </c>
      <c r="BO4817" s="261">
        <f>SUMIF(H4817:AL4817,"PD",H4821:AL4821)+SUMIF(H4817:AL4817,"PN",H4821:AL4821)+SUMIF(H4817:AL4817,"P/DS",H4821:AL4821)+SUMIF(H4817:AL4817,"PN/F",H4821:AL4821)+SUMIF(H4817:AL4817,"PN/L",H4821:AL4821)+SUMIF(H4817:AL4817,"TV",H4821:AL4821)+SUMIF(H4817:AL4817,"TVD",H4821:AL4821)</f>
        <v>0</v>
      </c>
      <c r="BP4817" s="261">
        <f>SUMIF(H4817:AL4817,"PD",H4822:AL4822)+SUMIF(H4817:AL4817,"PN",H4822:AL4822)+SUMIF(H4817:AL4817,"P/DS",H4822:AL4822)+SUMIF(H4817:AL4817,"PN/F",H4822:AL4822)+SUMIF(H4817:AL4817,"PN/L",H4822:AL4822)+SUMIF(H4817:AL4817,"TV",H4822:AL4822)+SUMIF(H4817:AL4817,"TVD",H4822:AL4822)+SUMIF(H4817:AL4817,"PDD",H4822:AL4822)+SUMIF(H4817:AL4817,"PH",H4822:AL4822)+SUMIF(H4817:AL4817,"PM",H4822:AL4822)</f>
        <v>0</v>
      </c>
      <c r="BQ4817" s="261">
        <f>SUMIF(H4817:AL4817,"PD",H4823:AL4823)+SUMIF(H4817:AL4817,"PN",H4823:AL4823)+SUMIF(H4817:AL4817,"P/DS",H4823:AL4823)+SUMIF(H4817:AL4817,"PN/F",H4823:AL4823)+SUMIF(H4817:AL4817,"PN/L",H4823:AL4823)+SUMIF(H4817:AL4817,"TV",H4823:AL4823)+SUMIF(H4817:AL4817,"TVD",H4823:AL4823)+SUMIF(H4817:AL4817,"PDD",H4823:AL4823)+SUMIF(H4817:AL4817,"PH",H4823:AL4823)+SUMIF(H4817:AL4817,"PM",H4823:AL4823)</f>
        <v>0</v>
      </c>
      <c r="BR4817" s="269">
        <f>SUM(H4818:AL4818)-BL4817</f>
        <v>21</v>
      </c>
      <c r="BS4817" s="269">
        <f>SUM(H4819:AL4819)-BM4817</f>
        <v>20.5</v>
      </c>
      <c r="BT4817" s="269">
        <f>SUM(H4820:AL4820)-BN4817</f>
        <v>0</v>
      </c>
      <c r="BU4817" s="269">
        <f>SUM(H4821:AL4821)-BO4817</f>
        <v>0</v>
      </c>
      <c r="BV4817" s="269">
        <f>SUM(H4822:AL4822)-BP4817</f>
        <v>0</v>
      </c>
      <c r="BW4817" s="269">
        <f>SUM(H4823:AL4823)-BQ4817</f>
        <v>0</v>
      </c>
      <c r="BX4817" s="255">
        <f>SUMIF(H4817:AL4817,"PD",H4824:AL4824)+SUMIF(H4817:AL4817,"PN",H4824:AL4824)+SUMIF(H4817:AL4817,"P/DS",H4824:AL4824)+SUMIF(H4817:AL4817,"PN/F",H4824:AL4824)+SUMIF(H4817:AL4817,"PN/L",H4824:AL4824)</f>
        <v>0</v>
      </c>
      <c r="BY4817" s="255">
        <f>SUM(H4824:AL4824)-BX4817</f>
        <v>0</v>
      </c>
      <c r="BZ4817" s="255">
        <f t="shared" ref="BZ4817" si="1455">+SUM(BL4817:BW4824)</f>
        <v>41.5</v>
      </c>
      <c r="CA4817" s="266">
        <f>(COUNTIFS(H4817:AL4817,"PD",H4818:AL4818,"&gt;=2"))*0.5-IF(CN4817="VP",COUNTIFS($H$16:$AL$16,"SAT",H4817:AL4817,"PD",H4818:AL4818,"&gt;=2"))*0.5</f>
        <v>0</v>
      </c>
      <c r="CB4817" s="266">
        <f>(COUNTIFS(H4817:AL4817,"PN",H4819:AL4819,"&gt;=0.5",H4818:AL4818,"&gt;=1.5"))*0.5+COUNTIFS(H4817:AL4817,"PDD",H4819:AL4819,"&gt;=0.5",H4818:AL4818,"&gt;=1.5")*0.5</f>
        <v>0</v>
      </c>
      <c r="CC4817" s="273">
        <f>(COUNTIFS(H4817:AL4817,"TV",H4819:AL4819,"&gt;=10"))*0.5+(COUNTIFS(H4817:AL4817,"PMD",H4819:AL4819,"&gt;=2"))*0.5</f>
        <v>0</v>
      </c>
      <c r="CD4817" s="266">
        <f>(COUNTIFS(H4817:AL4817,"TVD",H4821:AL4821,"&gt;=6.5",H4819:AL4819,"&gt;=3.5"))*0.5</f>
        <v>0</v>
      </c>
      <c r="CE4817" s="266">
        <f>(COUNTIFS(H4817:AL4817,"PD",H4822:AL4822,"&gt;=10"))*0.5</f>
        <v>0</v>
      </c>
      <c r="CF4817" s="266">
        <f>(COUNTIFS(H4817:AL4817,"PDD",H4822:AL4822,"&gt;=3.5",H4823:AL4823,"&gt;=6.5")+COUNTIFS(H4817:AL4817,"PH",H4823:AL4823,"&gt;=0.5",H4822:AL4822,"&gt;=1.5")+COUNTIFS(H4817:AL4817,"PM",H4823:AL4823,"&gt;=0.5",H4822:AL4822,"&gt;=1.5"))*0.5</f>
        <v>0</v>
      </c>
      <c r="CG4817" s="266">
        <f>(COUNTIFS(H4817:AL4817,"DS",H4818:AL4818,"&gt;=2")+COUNTIFS(H4817:AL4817,"AL/DS",H4818:AL4818,"&gt;=2"))*0.5-IF(CN4817="VP",COUNTIFS($H$16:$AL$16,"SAT",H4817:AL4817,"DS",H4818:AL4818,"&gt;=2"))*0.5</f>
        <v>3</v>
      </c>
      <c r="CH4817" s="266">
        <f>(COUNTIFS(H4817:AL4817,"NS",H4819:AL4819,"&gt;=0.5",H4818:AL4818,"&gt;=1.5")+COUNTIFS(H4817:AL4817,"AL/NS",H4819:AL4819,"&gt;=0.5",H4818:AL4818,"&gt;=1.5")+COUNTIFS(H4817:AL4817,"NHD",H4819:AL4819,"&gt;=4.5",H4822:AL4822,"&gt;=2",H4818:AL4818,"&gt;=1.5"))*0.5</f>
        <v>1</v>
      </c>
      <c r="CI4817" s="266">
        <f>(COUNTIF(H4819:AL4819,"&gt;=10")+COUNTIFS(H4817:AL4817,"MD",H4819:AL4819,"&gt;=2")-COUNTIFS(H4817:AL4817,"TV",H4819:AL4819,"&gt;=10"))*0.5</f>
        <v>0.5</v>
      </c>
      <c r="CJ4817" s="266">
        <f>(COUNTIFS(H4817:AL4817,"D",H4821:AL4821,"&gt;=6.5",H4819:AL4819,"&gt;=3.5"))*0.5</f>
        <v>0</v>
      </c>
      <c r="CK4817" s="266">
        <f>(COUNTIF(H4822:AL4822,"&gt;=10")-COUNTIFS(H4817:AL4817,"PD",H4822:AL4822,"&gt;=10"))*0.5</f>
        <v>0</v>
      </c>
      <c r="CL4817" s="265">
        <f>(COUNTIFS(H4817:AL4817,"NHD",H4822:AL4822,"&gt;=3.5",H4823:AL4823,"&gt;=6.5")+COUNTIFS(H4817:AL4817,"BH",H4822:AL4822,"&gt;=1.5",H4823:AL4823,"&gt;=0.5")+COUNTIFS(H4817:AL4817,"BM",H4822:AL4822,"&gt;=1.5",H4823:AL4823,"&gt;=0.5")+COUNTIFS(H4817:AL4817,"D",H4822:AL4822,"&gt;=1.5",H4823:AL4823,"&gt;=0.5"))*0.5</f>
        <v>0</v>
      </c>
      <c r="CM4817" s="272"/>
      <c r="CN4817" s="264" t="s">
        <v>723</v>
      </c>
      <c r="CO4817" s="177">
        <f t="shared" ref="CO4817" si="1456">+AM4817+AN4817+AO4817+AP4817+AQ4817+AR4817+AS4817+AU4817+BG4817</f>
        <v>26</v>
      </c>
      <c r="CP4817" s="225">
        <f>+SUM(I4818:I4823)-I4824</f>
        <v>10.5</v>
      </c>
      <c r="CQ4817" s="225">
        <f>+SUM(J4818:J4823)-J4824</f>
        <v>0</v>
      </c>
      <c r="CR4817" s="225">
        <f>+SUM(K4818:K4823)-K4824</f>
        <v>2.5</v>
      </c>
      <c r="CS4817" s="178"/>
      <c r="CT4817" s="178"/>
      <c r="CU4817" s="178"/>
      <c r="CV4817" s="178"/>
      <c r="CW4817" s="178"/>
      <c r="CX4817" s="178"/>
      <c r="CY4817" s="178"/>
      <c r="CZ4817" s="178"/>
      <c r="DA4817" s="178"/>
      <c r="DB4817" s="120"/>
      <c r="DC4817" s="120"/>
      <c r="DD4817" s="120"/>
      <c r="DE4817" s="120"/>
      <c r="DF4817" s="120"/>
      <c r="DG4817" s="120"/>
      <c r="DH4817" s="120"/>
      <c r="DI4817" s="120"/>
      <c r="DJ4817" s="120"/>
      <c r="DK4817" s="120"/>
      <c r="DL4817" s="120"/>
      <c r="DM4817" s="120"/>
      <c r="DN4817" s="120"/>
    </row>
    <row r="4818" spans="1:118" s="119" customFormat="1" ht="14.25" customHeight="1">
      <c r="A4818" s="228"/>
      <c r="B4818" s="312"/>
      <c r="C4818" s="315"/>
      <c r="D4818" s="237"/>
      <c r="E4818" s="237"/>
      <c r="F4818" s="242" t="s">
        <v>82</v>
      </c>
      <c r="G4818" s="121">
        <v>1.5</v>
      </c>
      <c r="H4818" s="83"/>
      <c r="I4818" s="83"/>
      <c r="J4818" s="83"/>
      <c r="K4818" s="83">
        <v>2.5</v>
      </c>
      <c r="L4818" s="83">
        <v>2.5</v>
      </c>
      <c r="M4818" s="83"/>
      <c r="N4818" s="83">
        <v>2.5</v>
      </c>
      <c r="O4818" s="83"/>
      <c r="P4818" s="83">
        <v>2.5</v>
      </c>
      <c r="Q4818" s="83">
        <v>2.5</v>
      </c>
      <c r="R4818" s="83"/>
      <c r="S4818" s="83">
        <v>2.5</v>
      </c>
      <c r="T4818" s="83"/>
      <c r="U4818" s="83"/>
      <c r="V4818" s="83"/>
      <c r="W4818" s="83">
        <v>2</v>
      </c>
      <c r="X4818" s="83">
        <v>2</v>
      </c>
      <c r="Y4818" s="83">
        <v>1</v>
      </c>
      <c r="Z4818" s="83">
        <v>1</v>
      </c>
      <c r="AA4818" s="83"/>
      <c r="AB4818" s="83"/>
      <c r="AC4818" s="79"/>
      <c r="AD4818" s="79"/>
      <c r="AE4818" s="79"/>
      <c r="AF4818" s="79"/>
      <c r="AG4818" s="79"/>
      <c r="AH4818" s="79"/>
      <c r="AI4818" s="79"/>
      <c r="AJ4818" s="79"/>
      <c r="AK4818" s="79"/>
      <c r="AL4818" s="79"/>
      <c r="AM4818" s="240"/>
      <c r="AN4818" s="240"/>
      <c r="AO4818" s="240"/>
      <c r="AP4818" s="240"/>
      <c r="AQ4818" s="240"/>
      <c r="AR4818" s="240"/>
      <c r="AS4818" s="240"/>
      <c r="AT4818" s="256"/>
      <c r="AU4818" s="256"/>
      <c r="AV4818" s="259"/>
      <c r="AW4818" s="259"/>
      <c r="AX4818" s="256"/>
      <c r="AY4818" s="256"/>
      <c r="AZ4818" s="256"/>
      <c r="BA4818" s="256"/>
      <c r="BB4818" s="256"/>
      <c r="BC4818" s="256"/>
      <c r="BD4818" s="256"/>
      <c r="BE4818" s="256"/>
      <c r="BF4818" s="256"/>
      <c r="BG4818" s="256"/>
      <c r="BH4818" s="256"/>
      <c r="BI4818" s="256"/>
      <c r="BJ4818" s="256"/>
      <c r="BK4818" s="256"/>
      <c r="BL4818" s="262"/>
      <c r="BM4818" s="262"/>
      <c r="BN4818" s="262"/>
      <c r="BO4818" s="262"/>
      <c r="BP4818" s="262"/>
      <c r="BQ4818" s="262"/>
      <c r="BR4818" s="270"/>
      <c r="BS4818" s="270"/>
      <c r="BT4818" s="270"/>
      <c r="BU4818" s="270"/>
      <c r="BV4818" s="270"/>
      <c r="BW4818" s="270"/>
      <c r="BX4818" s="256"/>
      <c r="BY4818" s="256"/>
      <c r="BZ4818" s="256"/>
      <c r="CA4818" s="267"/>
      <c r="CB4818" s="267"/>
      <c r="CC4818" s="274"/>
      <c r="CD4818" s="267"/>
      <c r="CE4818" s="267"/>
      <c r="CF4818" s="267"/>
      <c r="CG4818" s="267"/>
      <c r="CH4818" s="267"/>
      <c r="CI4818" s="267"/>
      <c r="CJ4818" s="267"/>
      <c r="CK4818" s="267"/>
      <c r="CL4818" s="265"/>
      <c r="CM4818" s="272"/>
      <c r="CN4818" s="264"/>
      <c r="CO4818" s="177"/>
      <c r="CP4818" s="226"/>
      <c r="CQ4818" s="226"/>
      <c r="CR4818" s="226"/>
      <c r="CS4818" s="178"/>
      <c r="CT4818" s="178"/>
      <c r="CU4818" s="178"/>
      <c r="CV4818" s="178"/>
      <c r="CW4818" s="178"/>
      <c r="CX4818" s="178"/>
      <c r="CY4818" s="178"/>
      <c r="CZ4818" s="178"/>
      <c r="DA4818" s="178"/>
      <c r="DB4818" s="120"/>
      <c r="DC4818" s="120"/>
      <c r="DD4818" s="120"/>
      <c r="DE4818" s="120"/>
      <c r="DF4818" s="120"/>
      <c r="DG4818" s="120"/>
      <c r="DH4818" s="120"/>
      <c r="DI4818" s="120"/>
      <c r="DJ4818" s="120"/>
      <c r="DK4818" s="120"/>
      <c r="DL4818" s="120"/>
      <c r="DM4818" s="120"/>
      <c r="DN4818" s="120"/>
    </row>
    <row r="4819" spans="1:118" s="119" customFormat="1" ht="14.25" customHeight="1">
      <c r="A4819" s="228"/>
      <c r="B4819" s="312"/>
      <c r="C4819" s="315"/>
      <c r="D4819" s="237"/>
      <c r="E4819" s="237"/>
      <c r="F4819" s="243"/>
      <c r="G4819" s="122">
        <v>2</v>
      </c>
      <c r="H4819" s="84"/>
      <c r="I4819" s="84">
        <v>10.5</v>
      </c>
      <c r="J4819" s="84"/>
      <c r="K4819" s="84"/>
      <c r="L4819" s="84"/>
      <c r="M4819" s="84"/>
      <c r="N4819" s="84"/>
      <c r="O4819" s="84">
        <v>8</v>
      </c>
      <c r="P4819" s="84"/>
      <c r="Q4819" s="84"/>
      <c r="R4819" s="84"/>
      <c r="S4819" s="84"/>
      <c r="T4819" s="84"/>
      <c r="U4819" s="84"/>
      <c r="V4819" s="84"/>
      <c r="W4819" s="84">
        <v>0.5</v>
      </c>
      <c r="X4819" s="84">
        <v>0.5</v>
      </c>
      <c r="Y4819" s="84">
        <v>0.5</v>
      </c>
      <c r="Z4819" s="84">
        <v>0.5</v>
      </c>
      <c r="AA4819" s="84"/>
      <c r="AB4819" s="84"/>
      <c r="AC4819" s="80"/>
      <c r="AD4819" s="80"/>
      <c r="AE4819" s="80"/>
      <c r="AF4819" s="80"/>
      <c r="AG4819" s="80"/>
      <c r="AH4819" s="80"/>
      <c r="AI4819" s="80"/>
      <c r="AJ4819" s="80"/>
      <c r="AK4819" s="80"/>
      <c r="AL4819" s="80"/>
      <c r="AM4819" s="240"/>
      <c r="AN4819" s="240"/>
      <c r="AO4819" s="240"/>
      <c r="AP4819" s="240"/>
      <c r="AQ4819" s="240"/>
      <c r="AR4819" s="240"/>
      <c r="AS4819" s="240"/>
      <c r="AT4819" s="256"/>
      <c r="AU4819" s="256"/>
      <c r="AV4819" s="259"/>
      <c r="AW4819" s="259"/>
      <c r="AX4819" s="256"/>
      <c r="AY4819" s="256"/>
      <c r="AZ4819" s="256"/>
      <c r="BA4819" s="256"/>
      <c r="BB4819" s="256"/>
      <c r="BC4819" s="256"/>
      <c r="BD4819" s="256"/>
      <c r="BE4819" s="256"/>
      <c r="BF4819" s="256"/>
      <c r="BG4819" s="256"/>
      <c r="BH4819" s="256"/>
      <c r="BI4819" s="256"/>
      <c r="BJ4819" s="256"/>
      <c r="BK4819" s="256"/>
      <c r="BL4819" s="262"/>
      <c r="BM4819" s="262"/>
      <c r="BN4819" s="262"/>
      <c r="BO4819" s="262"/>
      <c r="BP4819" s="262"/>
      <c r="BQ4819" s="262"/>
      <c r="BR4819" s="270"/>
      <c r="BS4819" s="270"/>
      <c r="BT4819" s="270"/>
      <c r="BU4819" s="270"/>
      <c r="BV4819" s="270"/>
      <c r="BW4819" s="270"/>
      <c r="BX4819" s="256"/>
      <c r="BY4819" s="256"/>
      <c r="BZ4819" s="256"/>
      <c r="CA4819" s="267"/>
      <c r="CB4819" s="267"/>
      <c r="CC4819" s="274"/>
      <c r="CD4819" s="267"/>
      <c r="CE4819" s="267"/>
      <c r="CF4819" s="267"/>
      <c r="CG4819" s="267"/>
      <c r="CH4819" s="267"/>
      <c r="CI4819" s="267"/>
      <c r="CJ4819" s="267"/>
      <c r="CK4819" s="267"/>
      <c r="CL4819" s="265"/>
      <c r="CM4819" s="272"/>
      <c r="CN4819" s="264"/>
      <c r="CO4819" s="177"/>
      <c r="CP4819" s="226"/>
      <c r="CQ4819" s="226"/>
      <c r="CR4819" s="226"/>
      <c r="CS4819" s="178"/>
      <c r="CT4819" s="178"/>
      <c r="CU4819" s="178"/>
      <c r="CV4819" s="178"/>
      <c r="CW4819" s="178"/>
      <c r="CX4819" s="178"/>
      <c r="CY4819" s="178"/>
      <c r="CZ4819" s="178"/>
      <c r="DA4819" s="178"/>
      <c r="DB4819" s="120"/>
      <c r="DC4819" s="120"/>
      <c r="DD4819" s="120"/>
      <c r="DE4819" s="120"/>
      <c r="DF4819" s="120"/>
      <c r="DG4819" s="120"/>
      <c r="DH4819" s="120"/>
      <c r="DI4819" s="120"/>
      <c r="DJ4819" s="120"/>
      <c r="DK4819" s="120"/>
      <c r="DL4819" s="120"/>
      <c r="DM4819" s="120"/>
      <c r="DN4819" s="120"/>
    </row>
    <row r="4820" spans="1:118" s="119" customFormat="1" ht="14.25" customHeight="1">
      <c r="A4820" s="228"/>
      <c r="B4820" s="312"/>
      <c r="C4820" s="315"/>
      <c r="D4820" s="237"/>
      <c r="E4820" s="237"/>
      <c r="F4820" s="243"/>
      <c r="G4820" s="122">
        <v>2.1</v>
      </c>
      <c r="H4820" s="84"/>
      <c r="I4820" s="84"/>
      <c r="J4820" s="84"/>
      <c r="K4820" s="84"/>
      <c r="L4820" s="84"/>
      <c r="M4820" s="84"/>
      <c r="N4820" s="84"/>
      <c r="O4820" s="84"/>
      <c r="P4820" s="84"/>
      <c r="Q4820" s="84"/>
      <c r="R4820" s="84"/>
      <c r="S4820" s="84"/>
      <c r="T4820" s="84"/>
      <c r="U4820" s="84"/>
      <c r="V4820" s="84"/>
      <c r="W4820" s="84"/>
      <c r="X4820" s="84"/>
      <c r="Y4820" s="84"/>
      <c r="Z4820" s="84"/>
      <c r="AA4820" s="84"/>
      <c r="AB4820" s="84"/>
      <c r="AC4820" s="80"/>
      <c r="AD4820" s="80"/>
      <c r="AE4820" s="80"/>
      <c r="AF4820" s="80"/>
      <c r="AG4820" s="80"/>
      <c r="AH4820" s="80"/>
      <c r="AI4820" s="80"/>
      <c r="AJ4820" s="80"/>
      <c r="AK4820" s="80"/>
      <c r="AL4820" s="80"/>
      <c r="AM4820" s="240"/>
      <c r="AN4820" s="240"/>
      <c r="AO4820" s="240"/>
      <c r="AP4820" s="240"/>
      <c r="AQ4820" s="240"/>
      <c r="AR4820" s="240"/>
      <c r="AS4820" s="240"/>
      <c r="AT4820" s="256"/>
      <c r="AU4820" s="256"/>
      <c r="AV4820" s="259"/>
      <c r="AW4820" s="259"/>
      <c r="AX4820" s="256"/>
      <c r="AY4820" s="256"/>
      <c r="AZ4820" s="256"/>
      <c r="BA4820" s="256"/>
      <c r="BB4820" s="256"/>
      <c r="BC4820" s="256"/>
      <c r="BD4820" s="256"/>
      <c r="BE4820" s="256"/>
      <c r="BF4820" s="256"/>
      <c r="BG4820" s="256"/>
      <c r="BH4820" s="256"/>
      <c r="BI4820" s="256"/>
      <c r="BJ4820" s="256"/>
      <c r="BK4820" s="256"/>
      <c r="BL4820" s="262"/>
      <c r="BM4820" s="262"/>
      <c r="BN4820" s="262"/>
      <c r="BO4820" s="262"/>
      <c r="BP4820" s="262"/>
      <c r="BQ4820" s="262"/>
      <c r="BR4820" s="270"/>
      <c r="BS4820" s="270"/>
      <c r="BT4820" s="270"/>
      <c r="BU4820" s="270"/>
      <c r="BV4820" s="270"/>
      <c r="BW4820" s="270"/>
      <c r="BX4820" s="256"/>
      <c r="BY4820" s="256"/>
      <c r="BZ4820" s="256"/>
      <c r="CA4820" s="267"/>
      <c r="CB4820" s="267"/>
      <c r="CC4820" s="274"/>
      <c r="CD4820" s="267"/>
      <c r="CE4820" s="267"/>
      <c r="CF4820" s="267"/>
      <c r="CG4820" s="267"/>
      <c r="CH4820" s="267"/>
      <c r="CI4820" s="267"/>
      <c r="CJ4820" s="267"/>
      <c r="CK4820" s="267"/>
      <c r="CL4820" s="265"/>
      <c r="CM4820" s="272"/>
      <c r="CN4820" s="264"/>
      <c r="CO4820" s="177"/>
      <c r="CP4820" s="226"/>
      <c r="CQ4820" s="226"/>
      <c r="CR4820" s="226"/>
      <c r="CS4820" s="178"/>
      <c r="CT4820" s="178"/>
      <c r="CU4820" s="178"/>
      <c r="CV4820" s="178"/>
      <c r="CW4820" s="178"/>
      <c r="CX4820" s="178"/>
      <c r="CY4820" s="178"/>
      <c r="CZ4820" s="178"/>
      <c r="DA4820" s="178"/>
      <c r="DB4820" s="120"/>
      <c r="DC4820" s="120"/>
      <c r="DD4820" s="120"/>
      <c r="DE4820" s="120"/>
      <c r="DF4820" s="120"/>
      <c r="DG4820" s="120"/>
      <c r="DH4820" s="120"/>
      <c r="DI4820" s="120"/>
      <c r="DJ4820" s="120"/>
      <c r="DK4820" s="120"/>
      <c r="DL4820" s="120"/>
      <c r="DM4820" s="120"/>
      <c r="DN4820" s="120"/>
    </row>
    <row r="4821" spans="1:118" s="119" customFormat="1" ht="14.25" customHeight="1">
      <c r="A4821" s="228"/>
      <c r="B4821" s="312"/>
      <c r="C4821" s="315"/>
      <c r="D4821" s="237"/>
      <c r="E4821" s="237"/>
      <c r="F4821" s="243"/>
      <c r="G4821" s="122">
        <v>2.7</v>
      </c>
      <c r="H4821" s="84"/>
      <c r="I4821" s="84"/>
      <c r="J4821" s="84"/>
      <c r="K4821" s="84"/>
      <c r="L4821" s="84"/>
      <c r="M4821" s="84"/>
      <c r="N4821" s="84"/>
      <c r="O4821" s="84"/>
      <c r="P4821" s="84"/>
      <c r="Q4821" s="84"/>
      <c r="R4821" s="84"/>
      <c r="S4821" s="84"/>
      <c r="T4821" s="84"/>
      <c r="U4821" s="84"/>
      <c r="V4821" s="84"/>
      <c r="W4821" s="84"/>
      <c r="X4821" s="84"/>
      <c r="Y4821" s="84"/>
      <c r="Z4821" s="84"/>
      <c r="AA4821" s="84"/>
      <c r="AB4821" s="84"/>
      <c r="AC4821" s="80"/>
      <c r="AD4821" s="80"/>
      <c r="AE4821" s="80"/>
      <c r="AF4821" s="80"/>
      <c r="AG4821" s="80"/>
      <c r="AH4821" s="80"/>
      <c r="AI4821" s="80"/>
      <c r="AJ4821" s="80"/>
      <c r="AK4821" s="80"/>
      <c r="AL4821" s="80"/>
      <c r="AM4821" s="240"/>
      <c r="AN4821" s="240"/>
      <c r="AO4821" s="240"/>
      <c r="AP4821" s="240"/>
      <c r="AQ4821" s="240"/>
      <c r="AR4821" s="240"/>
      <c r="AS4821" s="240"/>
      <c r="AT4821" s="256"/>
      <c r="AU4821" s="256"/>
      <c r="AV4821" s="259"/>
      <c r="AW4821" s="259"/>
      <c r="AX4821" s="256"/>
      <c r="AY4821" s="256"/>
      <c r="AZ4821" s="256"/>
      <c r="BA4821" s="256"/>
      <c r="BB4821" s="256"/>
      <c r="BC4821" s="256"/>
      <c r="BD4821" s="256"/>
      <c r="BE4821" s="256"/>
      <c r="BF4821" s="256"/>
      <c r="BG4821" s="256"/>
      <c r="BH4821" s="256"/>
      <c r="BI4821" s="256"/>
      <c r="BJ4821" s="256"/>
      <c r="BK4821" s="256"/>
      <c r="BL4821" s="262"/>
      <c r="BM4821" s="262"/>
      <c r="BN4821" s="262"/>
      <c r="BO4821" s="262"/>
      <c r="BP4821" s="262"/>
      <c r="BQ4821" s="262"/>
      <c r="BR4821" s="270"/>
      <c r="BS4821" s="270"/>
      <c r="BT4821" s="270"/>
      <c r="BU4821" s="270"/>
      <c r="BV4821" s="270"/>
      <c r="BW4821" s="270"/>
      <c r="BX4821" s="256"/>
      <c r="BY4821" s="256"/>
      <c r="BZ4821" s="256"/>
      <c r="CA4821" s="267"/>
      <c r="CB4821" s="267"/>
      <c r="CC4821" s="274"/>
      <c r="CD4821" s="267"/>
      <c r="CE4821" s="267"/>
      <c r="CF4821" s="267"/>
      <c r="CG4821" s="267"/>
      <c r="CH4821" s="267"/>
      <c r="CI4821" s="267"/>
      <c r="CJ4821" s="267"/>
      <c r="CK4821" s="267"/>
      <c r="CL4821" s="265"/>
      <c r="CM4821" s="272"/>
      <c r="CN4821" s="264"/>
      <c r="CO4821" s="177"/>
      <c r="CP4821" s="226"/>
      <c r="CQ4821" s="226"/>
      <c r="CR4821" s="226"/>
      <c r="CS4821" s="178"/>
      <c r="CT4821" s="178"/>
      <c r="CU4821" s="178"/>
      <c r="CV4821" s="178"/>
      <c r="CW4821" s="178"/>
      <c r="CX4821" s="178"/>
      <c r="CY4821" s="178"/>
      <c r="CZ4821" s="178"/>
      <c r="DA4821" s="178"/>
      <c r="DB4821" s="120"/>
      <c r="DC4821" s="120"/>
      <c r="DD4821" s="120"/>
      <c r="DE4821" s="120"/>
      <c r="DF4821" s="120"/>
      <c r="DG4821" s="120"/>
      <c r="DH4821" s="120"/>
      <c r="DI4821" s="120"/>
      <c r="DJ4821" s="120"/>
      <c r="DK4821" s="120"/>
      <c r="DL4821" s="120"/>
      <c r="DM4821" s="120"/>
      <c r="DN4821" s="120"/>
    </row>
    <row r="4822" spans="1:118" s="119" customFormat="1" ht="14.25" customHeight="1">
      <c r="A4822" s="228"/>
      <c r="B4822" s="312"/>
      <c r="C4822" s="315"/>
      <c r="D4822" s="237"/>
      <c r="E4822" s="237"/>
      <c r="F4822" s="243"/>
      <c r="G4822" s="122">
        <v>3</v>
      </c>
      <c r="H4822" s="84"/>
      <c r="I4822" s="84"/>
      <c r="J4822" s="84"/>
      <c r="K4822" s="84"/>
      <c r="L4822" s="84"/>
      <c r="M4822" s="84"/>
      <c r="N4822" s="84"/>
      <c r="O4822" s="84"/>
      <c r="P4822" s="84"/>
      <c r="Q4822" s="84"/>
      <c r="R4822" s="84"/>
      <c r="S4822" s="84"/>
      <c r="T4822" s="84"/>
      <c r="U4822" s="84"/>
      <c r="V4822" s="84"/>
      <c r="W4822" s="84"/>
      <c r="X4822" s="84"/>
      <c r="Y4822" s="84"/>
      <c r="Z4822" s="84"/>
      <c r="AA4822" s="84"/>
      <c r="AB4822" s="84"/>
      <c r="AC4822" s="80"/>
      <c r="AD4822" s="80"/>
      <c r="AE4822" s="80"/>
      <c r="AF4822" s="80"/>
      <c r="AG4822" s="80"/>
      <c r="AH4822" s="80"/>
      <c r="AI4822" s="80"/>
      <c r="AJ4822" s="80"/>
      <c r="AK4822" s="80"/>
      <c r="AL4822" s="80"/>
      <c r="AM4822" s="240"/>
      <c r="AN4822" s="240"/>
      <c r="AO4822" s="240"/>
      <c r="AP4822" s="240"/>
      <c r="AQ4822" s="240"/>
      <c r="AR4822" s="240"/>
      <c r="AS4822" s="240"/>
      <c r="AT4822" s="256"/>
      <c r="AU4822" s="256"/>
      <c r="AV4822" s="259"/>
      <c r="AW4822" s="259"/>
      <c r="AX4822" s="256"/>
      <c r="AY4822" s="256"/>
      <c r="AZ4822" s="256"/>
      <c r="BA4822" s="256"/>
      <c r="BB4822" s="256"/>
      <c r="BC4822" s="256"/>
      <c r="BD4822" s="256"/>
      <c r="BE4822" s="256"/>
      <c r="BF4822" s="256"/>
      <c r="BG4822" s="256"/>
      <c r="BH4822" s="256"/>
      <c r="BI4822" s="256"/>
      <c r="BJ4822" s="256"/>
      <c r="BK4822" s="256"/>
      <c r="BL4822" s="262"/>
      <c r="BM4822" s="262"/>
      <c r="BN4822" s="262"/>
      <c r="BO4822" s="262"/>
      <c r="BP4822" s="262"/>
      <c r="BQ4822" s="262"/>
      <c r="BR4822" s="270"/>
      <c r="BS4822" s="270"/>
      <c r="BT4822" s="270"/>
      <c r="BU4822" s="270"/>
      <c r="BV4822" s="270"/>
      <c r="BW4822" s="270"/>
      <c r="BX4822" s="256"/>
      <c r="BY4822" s="256"/>
      <c r="BZ4822" s="256"/>
      <c r="CA4822" s="267"/>
      <c r="CB4822" s="267"/>
      <c r="CC4822" s="274"/>
      <c r="CD4822" s="267"/>
      <c r="CE4822" s="267"/>
      <c r="CF4822" s="267"/>
      <c r="CG4822" s="267"/>
      <c r="CH4822" s="267"/>
      <c r="CI4822" s="267"/>
      <c r="CJ4822" s="267"/>
      <c r="CK4822" s="267"/>
      <c r="CL4822" s="265"/>
      <c r="CM4822" s="272"/>
      <c r="CN4822" s="264"/>
      <c r="CO4822" s="177"/>
      <c r="CP4822" s="226"/>
      <c r="CQ4822" s="226"/>
      <c r="CR4822" s="226"/>
      <c r="CS4822" s="178"/>
      <c r="CT4822" s="178"/>
      <c r="CU4822" s="178"/>
      <c r="CV4822" s="178"/>
      <c r="CW4822" s="178"/>
      <c r="CX4822" s="178"/>
      <c r="CY4822" s="178"/>
      <c r="CZ4822" s="178"/>
      <c r="DA4822" s="178"/>
      <c r="DB4822" s="120"/>
      <c r="DC4822" s="120"/>
      <c r="DD4822" s="120"/>
      <c r="DE4822" s="120"/>
      <c r="DF4822" s="120"/>
      <c r="DG4822" s="120"/>
      <c r="DH4822" s="120"/>
      <c r="DI4822" s="120"/>
      <c r="DJ4822" s="120"/>
      <c r="DK4822" s="120"/>
      <c r="DL4822" s="120"/>
      <c r="DM4822" s="120"/>
      <c r="DN4822" s="120"/>
    </row>
    <row r="4823" spans="1:118" s="119" customFormat="1" ht="14.25" customHeight="1">
      <c r="A4823" s="228"/>
      <c r="B4823" s="312"/>
      <c r="C4823" s="315"/>
      <c r="D4823" s="237"/>
      <c r="E4823" s="237"/>
      <c r="F4823" s="244"/>
      <c r="G4823" s="123">
        <v>3.9</v>
      </c>
      <c r="H4823" s="85"/>
      <c r="I4823" s="85"/>
      <c r="J4823" s="85"/>
      <c r="K4823" s="85"/>
      <c r="L4823" s="85"/>
      <c r="M4823" s="85"/>
      <c r="N4823" s="85"/>
      <c r="O4823" s="85"/>
      <c r="P4823" s="85"/>
      <c r="Q4823" s="85"/>
      <c r="R4823" s="85"/>
      <c r="S4823" s="85"/>
      <c r="T4823" s="85"/>
      <c r="U4823" s="85"/>
      <c r="V4823" s="85"/>
      <c r="W4823" s="85"/>
      <c r="X4823" s="85"/>
      <c r="Y4823" s="85"/>
      <c r="Z4823" s="85"/>
      <c r="AA4823" s="85"/>
      <c r="AB4823" s="85"/>
      <c r="AC4823" s="81"/>
      <c r="AD4823" s="81"/>
      <c r="AE4823" s="81"/>
      <c r="AF4823" s="81"/>
      <c r="AG4823" s="81"/>
      <c r="AH4823" s="81"/>
      <c r="AI4823" s="81"/>
      <c r="AJ4823" s="81"/>
      <c r="AK4823" s="81"/>
      <c r="AL4823" s="81"/>
      <c r="AM4823" s="240"/>
      <c r="AN4823" s="240"/>
      <c r="AO4823" s="240"/>
      <c r="AP4823" s="240"/>
      <c r="AQ4823" s="240"/>
      <c r="AR4823" s="240"/>
      <c r="AS4823" s="240"/>
      <c r="AT4823" s="256"/>
      <c r="AU4823" s="256"/>
      <c r="AV4823" s="259"/>
      <c r="AW4823" s="259"/>
      <c r="AX4823" s="256"/>
      <c r="AY4823" s="256"/>
      <c r="AZ4823" s="256"/>
      <c r="BA4823" s="256"/>
      <c r="BB4823" s="256"/>
      <c r="BC4823" s="256"/>
      <c r="BD4823" s="256"/>
      <c r="BE4823" s="256"/>
      <c r="BF4823" s="256"/>
      <c r="BG4823" s="256"/>
      <c r="BH4823" s="256"/>
      <c r="BI4823" s="256"/>
      <c r="BJ4823" s="256"/>
      <c r="BK4823" s="256"/>
      <c r="BL4823" s="262"/>
      <c r="BM4823" s="262"/>
      <c r="BN4823" s="262"/>
      <c r="BO4823" s="262"/>
      <c r="BP4823" s="262"/>
      <c r="BQ4823" s="262"/>
      <c r="BR4823" s="270"/>
      <c r="BS4823" s="270"/>
      <c r="BT4823" s="270"/>
      <c r="BU4823" s="270"/>
      <c r="BV4823" s="270"/>
      <c r="BW4823" s="270"/>
      <c r="BX4823" s="256"/>
      <c r="BY4823" s="256"/>
      <c r="BZ4823" s="256"/>
      <c r="CA4823" s="267"/>
      <c r="CB4823" s="267"/>
      <c r="CC4823" s="274"/>
      <c r="CD4823" s="267"/>
      <c r="CE4823" s="267"/>
      <c r="CF4823" s="267"/>
      <c r="CG4823" s="267"/>
      <c r="CH4823" s="267"/>
      <c r="CI4823" s="267"/>
      <c r="CJ4823" s="267"/>
      <c r="CK4823" s="267"/>
      <c r="CL4823" s="265"/>
      <c r="CM4823" s="272"/>
      <c r="CN4823" s="264"/>
      <c r="CO4823" s="177"/>
      <c r="CP4823" s="226"/>
      <c r="CQ4823" s="226"/>
      <c r="CR4823" s="226"/>
      <c r="CS4823" s="178"/>
      <c r="CT4823" s="178"/>
      <c r="CU4823" s="178"/>
      <c r="CV4823" s="178"/>
      <c r="CW4823" s="178"/>
      <c r="CX4823" s="178"/>
      <c r="CY4823" s="178"/>
      <c r="CZ4823" s="178"/>
      <c r="DA4823" s="178"/>
      <c r="DB4823" s="120"/>
      <c r="DC4823" s="120"/>
      <c r="DD4823" s="120"/>
      <c r="DE4823" s="120"/>
      <c r="DF4823" s="120"/>
      <c r="DG4823" s="120"/>
      <c r="DH4823" s="120"/>
      <c r="DI4823" s="120"/>
      <c r="DJ4823" s="120"/>
      <c r="DK4823" s="120"/>
      <c r="DL4823" s="120"/>
      <c r="DM4823" s="120"/>
      <c r="DN4823" s="120"/>
    </row>
    <row r="4824" spans="1:118" s="119" customFormat="1" ht="14.25" customHeight="1">
      <c r="A4824" s="229"/>
      <c r="B4824" s="313"/>
      <c r="C4824" s="316"/>
      <c r="D4824" s="238"/>
      <c r="E4824" s="238"/>
      <c r="F4824" s="282" t="s">
        <v>83</v>
      </c>
      <c r="G4824" s="283"/>
      <c r="H4824" s="82"/>
      <c r="I4824" s="82"/>
      <c r="J4824" s="82"/>
      <c r="K4824" s="82"/>
      <c r="L4824" s="82"/>
      <c r="M4824" s="82"/>
      <c r="N4824" s="82"/>
      <c r="O4824" s="82"/>
      <c r="P4824" s="82"/>
      <c r="Q4824" s="82"/>
      <c r="R4824" s="82"/>
      <c r="S4824" s="82"/>
      <c r="T4824" s="82"/>
      <c r="U4824" s="82"/>
      <c r="V4824" s="82"/>
      <c r="W4824" s="82"/>
      <c r="X4824" s="82"/>
      <c r="Y4824" s="82"/>
      <c r="Z4824" s="82"/>
      <c r="AA4824" s="82"/>
      <c r="AB4824" s="82"/>
      <c r="AC4824" s="35"/>
      <c r="AD4824" s="35"/>
      <c r="AE4824" s="35"/>
      <c r="AF4824" s="35"/>
      <c r="AG4824" s="35"/>
      <c r="AH4824" s="35"/>
      <c r="AI4824" s="35"/>
      <c r="AJ4824" s="35"/>
      <c r="AK4824" s="35"/>
      <c r="AL4824" s="35"/>
      <c r="AM4824" s="241"/>
      <c r="AN4824" s="241"/>
      <c r="AO4824" s="241"/>
      <c r="AP4824" s="241"/>
      <c r="AQ4824" s="241"/>
      <c r="AR4824" s="241"/>
      <c r="AS4824" s="241"/>
      <c r="AT4824" s="257"/>
      <c r="AU4824" s="257"/>
      <c r="AV4824" s="260"/>
      <c r="AW4824" s="260"/>
      <c r="AX4824" s="257"/>
      <c r="AY4824" s="257"/>
      <c r="AZ4824" s="257"/>
      <c r="BA4824" s="257"/>
      <c r="BB4824" s="257"/>
      <c r="BC4824" s="257"/>
      <c r="BD4824" s="257"/>
      <c r="BE4824" s="257"/>
      <c r="BF4824" s="257"/>
      <c r="BG4824" s="257"/>
      <c r="BH4824" s="257"/>
      <c r="BI4824" s="257"/>
      <c r="BJ4824" s="257"/>
      <c r="BK4824" s="257"/>
      <c r="BL4824" s="263"/>
      <c r="BM4824" s="263"/>
      <c r="BN4824" s="263"/>
      <c r="BO4824" s="263"/>
      <c r="BP4824" s="263"/>
      <c r="BQ4824" s="263"/>
      <c r="BR4824" s="271"/>
      <c r="BS4824" s="271"/>
      <c r="BT4824" s="271"/>
      <c r="BU4824" s="271"/>
      <c r="BV4824" s="271"/>
      <c r="BW4824" s="271"/>
      <c r="BX4824" s="257"/>
      <c r="BY4824" s="257"/>
      <c r="BZ4824" s="257"/>
      <c r="CA4824" s="268"/>
      <c r="CB4824" s="268"/>
      <c r="CC4824" s="275"/>
      <c r="CD4824" s="268"/>
      <c r="CE4824" s="268"/>
      <c r="CF4824" s="268"/>
      <c r="CG4824" s="268"/>
      <c r="CH4824" s="268"/>
      <c r="CI4824" s="268"/>
      <c r="CJ4824" s="268"/>
      <c r="CK4824" s="268"/>
      <c r="CL4824" s="265"/>
      <c r="CM4824" s="272"/>
      <c r="CN4824" s="264"/>
      <c r="CO4824" s="177"/>
      <c r="CP4824" s="226"/>
      <c r="CQ4824" s="226"/>
      <c r="CR4824" s="226"/>
      <c r="CS4824" s="178"/>
      <c r="CT4824" s="178"/>
      <c r="CU4824" s="178"/>
      <c r="CV4824" s="178"/>
      <c r="CW4824" s="178"/>
      <c r="CX4824" s="178"/>
      <c r="CY4824" s="178"/>
      <c r="CZ4824" s="178"/>
      <c r="DA4824" s="178"/>
      <c r="DB4824" s="120"/>
      <c r="DC4824" s="120"/>
      <c r="DD4824" s="120"/>
      <c r="DE4824" s="120"/>
      <c r="DF4824" s="120"/>
      <c r="DG4824" s="120"/>
      <c r="DH4824" s="120"/>
      <c r="DI4824" s="120"/>
      <c r="DJ4824" s="120"/>
      <c r="DK4824" s="120"/>
      <c r="DL4824" s="120"/>
      <c r="DM4824" s="120"/>
      <c r="DN4824" s="120"/>
    </row>
    <row r="4825" spans="1:118" ht="14.25" customHeight="1">
      <c r="A4825" s="227">
        <f t="shared" si="1450"/>
        <v>598</v>
      </c>
      <c r="B4825" s="526" t="s">
        <v>917</v>
      </c>
      <c r="C4825" s="529" t="s">
        <v>1043</v>
      </c>
      <c r="D4825" s="236">
        <v>44410</v>
      </c>
      <c r="E4825" s="236" t="s">
        <v>506</v>
      </c>
      <c r="F4825" s="253" t="s">
        <v>80</v>
      </c>
      <c r="G4825" s="254"/>
      <c r="H4825" s="82" t="s">
        <v>69</v>
      </c>
      <c r="I4825" s="82" t="s">
        <v>973</v>
      </c>
      <c r="J4825" s="82" t="s">
        <v>61</v>
      </c>
      <c r="K4825" s="82" t="s">
        <v>61</v>
      </c>
      <c r="L4825" s="82" t="s">
        <v>61</v>
      </c>
      <c r="M4825" s="82" t="s">
        <v>61</v>
      </c>
      <c r="N4825" s="82" t="s">
        <v>61</v>
      </c>
      <c r="O4825" s="82" t="s">
        <v>973</v>
      </c>
      <c r="P4825" s="82" t="s">
        <v>61</v>
      </c>
      <c r="Q4825" s="82" t="s">
        <v>61</v>
      </c>
      <c r="R4825" s="82" t="s">
        <v>61</v>
      </c>
      <c r="S4825" s="82" t="s">
        <v>61</v>
      </c>
      <c r="T4825" s="82" t="s">
        <v>61</v>
      </c>
      <c r="U4825" s="82" t="s">
        <v>61</v>
      </c>
      <c r="V4825" s="82"/>
      <c r="W4825" s="82" t="s">
        <v>60</v>
      </c>
      <c r="X4825" s="82" t="s">
        <v>60</v>
      </c>
      <c r="Y4825" s="82" t="s">
        <v>60</v>
      </c>
      <c r="Z4825" s="82" t="s">
        <v>60</v>
      </c>
      <c r="AA4825" s="82" t="s">
        <v>60</v>
      </c>
      <c r="AB4825" s="82" t="s">
        <v>60</v>
      </c>
      <c r="AC4825" s="82"/>
      <c r="AD4825" s="82" t="s">
        <v>60</v>
      </c>
      <c r="AE4825" s="82" t="s">
        <v>60</v>
      </c>
      <c r="AF4825" s="82" t="s">
        <v>60</v>
      </c>
      <c r="AG4825" s="82" t="s">
        <v>67</v>
      </c>
      <c r="AH4825" s="82" t="s">
        <v>60</v>
      </c>
      <c r="AI4825" s="82" t="s">
        <v>1471</v>
      </c>
      <c r="AJ4825" s="82"/>
      <c r="AK4825" s="82" t="s">
        <v>61</v>
      </c>
      <c r="AL4825" s="82" t="s">
        <v>61</v>
      </c>
      <c r="AM4825" s="239">
        <f>COUNTIF(H4825:AL4825,"PH")+COUNTIF(H4825:AL4825,"PH/L")+COUNTIF(H4825:AL4825,"PM")</f>
        <v>0</v>
      </c>
      <c r="AN4825" s="239">
        <f>COUNTIF(H4825:AL4825,"PD")+COUNTIF(H4825:AL4825,"PDD")+COUNTIF(H4825:AL4825,"P/DS")/2+COUNTIF(H4825:AL4825,"PMD")</f>
        <v>0</v>
      </c>
      <c r="AO4825" s="239">
        <f>COUNTIF(H4825:AL4825,"PN")+COUNTIF(H4825:AL4825,"P/NS")/2+COUNTIF(H4825:AL4825,"PH")+COUNTIF(H4825:AL4825,"PH/F")/2+COUNTIF(H4825:AL4825,"PH/L")/2+COUNTIF(H4825:AL4825,"PM")</f>
        <v>0</v>
      </c>
      <c r="AP4825" s="239">
        <f>COUNTIF(H4825:AL4825,"BH")+COUNTIF(H4825:AL4825,"AL/BL")+COUNTIF(H4825:AL4825,"UL/BL")+COUNTIF(H4825:AL4825,"BM")</f>
        <v>0</v>
      </c>
      <c r="AQ4825" s="239">
        <f>COUNTIF(H4825:AL4825,"DS")+COUNTIF(H4825:AL4825,"AL/DS")/2+COUNTIF(H4825:AL4825,"UL/DS")/2+COUNTIF(H4825:AL4825,"CT")+COUNTIF(H4825:AL4825,"MD")</f>
        <v>10.5</v>
      </c>
      <c r="AR4825" s="239">
        <f>COUNTIF(H4825:AL4825,"NS")+COUNTIF(H4825:AL4825,"AL/NS")/2+COUNTIF(H4825:AL4825,"UL/NS")/2+COUNTIF(H4825:AL4825,"BH")+COUNTIF(H4825:AL4825,"AL/BF")/2+COUNTIF(H4825:AL4825,"AL/BL")/2+COUNTIF(H4825:AL4825,"UL/BL")/2+COUNTIF(H4825:AL4825,"UL/BF")/2+COUNTIF(H4825:AL4825,"BM")</f>
        <v>13</v>
      </c>
      <c r="AS4825" s="239">
        <f>COUNTIF(H4825:AL4825,"AL")+COUNTIF(H4825:AL4825,"AL/DS")/2+COUNTIF(H4825:AL4825,"AL/NS")/2+COUNTIF(H4825:AL4825,"NH")+COUNTIF(H4825:AL4825,"SL")+COUNTIF(H4825:AL4825,"NHD")+COUNTIF(H4825:AL4825,"B")+COUNTIF(H4825:AL4825,"HL")+COUNTIF(H4825:AL4825,"AL/BF")/2+COUNTIF(H4825:AL4825,"AL/BL")/2</f>
        <v>2</v>
      </c>
      <c r="AT4825" s="255">
        <f>COUNTIF(H4825:AL4825,"PD")+COUNTIF(H4825:AL4825,"PN")+COUNTIF(H4825:AL4825,"P/DS")/2+COUNTIF(H4825:AL4825,"P/NS")/2+COUNTIF(H4825:AL4825,"DS")+COUNTIF(H4825:AL4825,"NS")+COUNTIF(H4825:AL4825,"AL")+COUNTIF(H4825:AL4825,"AL/DS")+COUNTIF(H4825:AL4825,"AL/NS")+COUNTIF(H4825:AL4825,"NH")+COUNTIF(H4825:AL4825,"SL")+COUNTIF(H4825:AL4825,"UL/DS")/2+COUNTIF(H4825:AL4825,"UL/NS")/2+COUNTIF(H4825:AL4825,"CT")+COUNTIF(H4825:AL4825,"NHD")+COUNTIF(H4825:AL4825,"PDD")+COUNTIF(H4825:AL4825,"B")+COUNTIF(H4825:AL4825,"HL")+COUNTIF(H4825:AL4825,"PH")+COUNTIF(H4825:AL4825,"BH")+COUNTIF(H4825:AL4825,"AL/BF")+COUNTIF(H4825:AL4825,"AL/BL")+COUNTIF(H4825:AL4825,"UL/BF")/2+COUNTIF(H4825:AL4825,"UL/BL")/2+COUNTIF(H4825:AL4825,"PH/F")/2+COUNTIF(H4825:AL4825,"PH/L")/2+COUNTIF(H4825:AL4825,"MD")+COUNTIF(H4825:AL4825,"PMD")+COUNTIF(H4825:AL4825,"PM")+COUNTIF(H4825:AL4825,"BM")</f>
        <v>25.5</v>
      </c>
      <c r="AU4825" s="255">
        <f>COUNTIF(H4825:AL4825,"P/DS")/2+COUNTIF(H4825:AL4825,"P/NS")/2+COUNTIF(H4825:AL4825,"IL")+COUNTIF(H4825:AL4825,"NL")+COUNTIF(H4825:AL4825,"UL")+COUNTIF(H4825:AL4825,"UL/DS")/2+COUNTIF(H4825:AL4825,"UL/NS")/2+COUNTIF(H4825:AL4825,"KT")+COUNTIF(H4825:AL4825,"UL/BF")/2+COUNTIF(H4825:AL4825,"UL/BL")/2+COUNTIF(H4825:AL4825,"PH/F")/2+COUNTIF(H4825:AL4825,"PH/L")/2+COUNTIF(H4825:AL4825,"NB")</f>
        <v>0.5</v>
      </c>
      <c r="AV4825" s="258">
        <f>COUNTIF(H4825:AL4825,"PN")+COUNTIF(H4825:AL4825,"TVD")+COUNTIF(H4825:AL4825,"PH")+COUNTIF(H4825:AL4825,"PM")+COUNTIF(H4825:AL4825,"PDD")-COUNTIFS(H4825:AL4825,"PN",H4832:AL4832,"&gt;=3")-COUNTIFS(H4825:AL4825,"PM",H4832:AL4832,"&gt;=3")</f>
        <v>0</v>
      </c>
      <c r="AW4825" s="258">
        <f>COUNTIF(H4825:AL4825,"NS")+COUNTIF(H4825:AL4825,"D")+COUNTIF(H4825:AL4825,"BH")+COUNTIF(H4825:AL4825,"NHD")+COUNTIF(H4825:AL4825,"BM")-COUNTIFS(H4825:AL4825,"NS",H4832:AL4832,"&gt;=3")-COUNTIFS(H4825:AL4825,"BH",H4832:AL4832,"&gt;=3")-COUNTIFS(H4825:AL4825,"BM",H4832:AL4832,"&gt;=3")</f>
        <v>15</v>
      </c>
      <c r="AX4825" s="255">
        <f>COUNTIF(H4825:AL4825,"AL")+COUNTIF(H4825:AL4825,"AL/DS")/2+COUNTIF(H4825:AL4825,"AL/NS")/2+COUNTIF(H4825:AL4825,"AL/BF")+COUNTIF(H4825:AL4825,"AL/BL")/2</f>
        <v>1</v>
      </c>
      <c r="AY4825" s="255">
        <f>COUNTIF(H4825:AL4825,"SL")</f>
        <v>0</v>
      </c>
      <c r="AZ4825" s="255">
        <f>COUNTIF(H4825:AL4825,"NH")</f>
        <v>1</v>
      </c>
      <c r="BA4825" s="255">
        <f>COUNTIF(H4825:AL4825,"HL")</f>
        <v>0</v>
      </c>
      <c r="BB4825" s="255">
        <f>COUNTIF(G4825:AL4825,"P/DS")/2+COUNTIF(G4825:AL4825,"P/NS")/2+COUNTIF(G4825:AL4825,"UL")+COUNTIF(G4825:AL4825,"UL/DS")/2+COUNTIF(G4825:AL4825,"UL/NS")/2+COUNTIF(G4825:AL4825,"UL/BL")/2+COUNTIF(G4825:AL4825,"UL/BF")/2+COUNTIF(G4825:AL4825,"PH/F")/2+COUNTIF(G4825:AL4825,"PH/L")/2</f>
        <v>0.5</v>
      </c>
      <c r="BC4825" s="255">
        <f>COUNTIF(H4825:AL4825,"NB")</f>
        <v>0</v>
      </c>
      <c r="BD4825" s="255">
        <f>COUNTIF(H4825:AL4825,"NL")</f>
        <v>0</v>
      </c>
      <c r="BE4825" s="255">
        <f>COUNTIF(H4825:AL4825,"IL")</f>
        <v>0</v>
      </c>
      <c r="BF4825" s="255">
        <f>COUNTIF(H4825:AL4825,"KT")</f>
        <v>0</v>
      </c>
      <c r="BG4825" s="255">
        <f>COUNTIF(H4825:AL4825,"L70")</f>
        <v>0</v>
      </c>
      <c r="BH4825" s="255">
        <f>COUNTIF(H4825:AL4825,"MD")</f>
        <v>0</v>
      </c>
      <c r="BI4825" s="255">
        <f>COUNTIF(H4825:AL4825,"PMD")</f>
        <v>0</v>
      </c>
      <c r="BJ4825" s="255">
        <f>COUNTIF(H4825:AL4825,"PM")</f>
        <v>0</v>
      </c>
      <c r="BK4825" s="255">
        <f>COUNTIF(H4825:AL4825,"BM")</f>
        <v>0</v>
      </c>
      <c r="BL4825" s="261">
        <f>SUMIF(H4825:AL4825,"PD",H4826:AL4826)+SUMIF(H4825:AL4825,"PN",H4826:AL4826)+SUMIF(H4825:AL4825,"P/DS",H4826:AL4826)+SUMIF(H4825:AL4825,"PN/F",H4826:AL4826)+SUMIF(H4825:AL4825,"PN/L",H4826:AL4826)+SUMIF(H4825:AL4825,"TV",H4826:AL4826)+SUMIF(H4825:AL4825,"TVD",H4826:AL4826)+SUMIF(H4825:AL4825,"PDD",H4826:AL4826)</f>
        <v>0</v>
      </c>
      <c r="BM4825" s="261">
        <f>SUMIF(H4825:AL4825,"PD",H4827:AL4827)+SUMIF(H4825:AL4825,"PN",H4827:AL4827)+SUMIF(H4825:AL4825,"P/DS",H4827:AL4827)+SUMIF(H4825:AL4825,"PN/F",H4827:AL4827)+SUMIF(H4825:AL4825,"PN/L",H4827:AL4827)+SUMIF(H4825:AL4825,"TV",H4827:AL4827)+SUMIF(H4825:AL4825,"TVD",H4827:AL4827)+SUMIF(H4825:AL4825,"PDD",H4827:AL4827)+SUMIF(H4825:AL4825,"PMD",H4827:AL4827)</f>
        <v>0</v>
      </c>
      <c r="BN4825" s="261">
        <f>SUMIF(H4825:AL4825,"PD",H4828:AL4828)+SUMIF(H4825:AL4825,"PN",H4828:AL4828)+SUMIF(H4825:AL4825,"P/DS",H4828:AL4828)+SUMIF(H4825:AL4825,"PN/F",H4828:AL4828)+SUMIF(H4825:AL4825,"PN/L",H4828:AL4828)+SUMIF(H4825:AL4825,"TV",H4828:AL4828)+SUMIF(H4825:AL4825,"TVD",H4828:AL4828)</f>
        <v>0</v>
      </c>
      <c r="BO4825" s="261">
        <f>SUMIF(H4825:AL4825,"PD",H4829:AL4829)+SUMIF(H4825:AL4825,"PN",H4829:AL4829)+SUMIF(H4825:AL4825,"P/DS",H4829:AL4829)+SUMIF(H4825:AL4825,"PN/F",H4829:AL4829)+SUMIF(H4825:AL4825,"PN/L",H4829:AL4829)+SUMIF(H4825:AL4825,"TV",H4829:AL4829)+SUMIF(H4825:AL4825,"TVD",H4829:AL4829)</f>
        <v>0</v>
      </c>
      <c r="BP4825" s="261">
        <f>SUMIF(H4825:AL4825,"PD",H4830:AL4830)+SUMIF(H4825:AL4825,"PN",H4830:AL4830)+SUMIF(H4825:AL4825,"P/DS",H4830:AL4830)+SUMIF(H4825:AL4825,"PN/F",H4830:AL4830)+SUMIF(H4825:AL4825,"PN/L",H4830:AL4830)+SUMIF(H4825:AL4825,"TV",H4830:AL4830)+SUMIF(H4825:AL4825,"TVD",H4830:AL4830)+SUMIF(H4825:AL4825,"PDD",H4830:AL4830)+SUMIF(H4825:AL4825,"PH",H4830:AL4830)+SUMIF(H4825:AL4825,"PM",H4830:AL4830)</f>
        <v>0</v>
      </c>
      <c r="BQ4825" s="261">
        <f>SUMIF(H4825:AL4825,"PD",H4831:AL4831)+SUMIF(H4825:AL4825,"PN",H4831:AL4831)+SUMIF(H4825:AL4825,"P/DS",H4831:AL4831)+SUMIF(H4825:AL4825,"PN/F",H4831:AL4831)+SUMIF(H4825:AL4825,"PN/L",H4831:AL4831)+SUMIF(H4825:AL4825,"TV",H4831:AL4831)+SUMIF(H4825:AL4825,"TVD",H4831:AL4831)+SUMIF(H4825:AL4825,"PDD",H4831:AL4831)+SUMIF(H4825:AL4825,"PH",H4831:AL4831)+SUMIF(H4825:AL4825,"PM",H4831:AL4831)</f>
        <v>0</v>
      </c>
      <c r="BR4825" s="269">
        <f>SUM(H4826:AL4826)-BL4825</f>
        <v>25</v>
      </c>
      <c r="BS4825" s="269">
        <f>SUM(H4827:AL4827)-BM4825</f>
        <v>11</v>
      </c>
      <c r="BT4825" s="269">
        <f>SUM(H4828:AL4828)-BN4825</f>
        <v>0</v>
      </c>
      <c r="BU4825" s="269">
        <f>SUM(H4829:AL4829)-BO4825</f>
        <v>12</v>
      </c>
      <c r="BV4825" s="269">
        <f>SUM(H4830:AL4830)-BP4825</f>
        <v>0</v>
      </c>
      <c r="BW4825" s="269">
        <f>SUM(H4831:AL4831)-BQ4825</f>
        <v>0</v>
      </c>
      <c r="BX4825" s="255">
        <f>SUMIF(H4825:AL4825,"PD",H4832:AL4832)+SUMIF(H4825:AL4825,"PN",H4832:AL4832)+SUMIF(H4825:AL4825,"P/DS",H4832:AL4832)+SUMIF(H4825:AL4825,"PN/F",H4832:AL4832)+SUMIF(H4825:AL4825,"PN/L",H4832:AL4832)</f>
        <v>0</v>
      </c>
      <c r="BY4825" s="255">
        <f>SUM(H4832:AL4832)-BX4825</f>
        <v>0</v>
      </c>
      <c r="BZ4825" s="255">
        <f t="shared" ref="BZ4825" si="1457">+SUM(BL4825:BW4832)</f>
        <v>48</v>
      </c>
      <c r="CA4825" s="266">
        <f>(COUNTIFS(H4825:AL4825,"PD",H4826:AL4826,"&gt;=2"))*0.5-IF(CN4825="VP",COUNTIFS($H$16:$AL$16,"SAT",H4825:AL4825,"PD",H4826:AL4826,"&gt;=2"))*0.5</f>
        <v>0</v>
      </c>
      <c r="CB4825" s="266">
        <f>(COUNTIFS(H4825:AL4825,"PN",H4827:AL4827,"&gt;=0.5",H4826:AL4826,"&gt;=1.5"))*0.5+COUNTIFS(H4825:AL4825,"PDD",H4827:AL4827,"&gt;=0.5",H4826:AL4826,"&gt;=1.5")*0.5</f>
        <v>0</v>
      </c>
      <c r="CC4825" s="273">
        <f>(COUNTIFS(H4825:AL4825,"TV",H4827:AL4827,"&gt;=10"))*0.5+(COUNTIFS(H4825:AL4825,"PMD",H4827:AL4827,"&gt;=2"))*0.5</f>
        <v>0</v>
      </c>
      <c r="CD4825" s="266">
        <f>(COUNTIFS(H4825:AL4825,"TVD",H4829:AL4829,"&gt;=6.5",H4827:AL4827,"&gt;=3.5"))*0.5</f>
        <v>0</v>
      </c>
      <c r="CE4825" s="266">
        <f>(COUNTIFS(H4825:AL4825,"PD",H4830:AL4830,"&gt;=10"))*0.5</f>
        <v>0</v>
      </c>
      <c r="CF4825" s="266">
        <f>(COUNTIFS(H4825:AL4825,"PDD",H4830:AL4830,"&gt;=3.5",H4831:AL4831,"&gt;=6.5")+COUNTIFS(H4825:AL4825,"PH",H4831:AL4831,"&gt;=0.5",H4830:AL4830,"&gt;=1.5")+COUNTIFS(H4825:AL4825,"PM",H4831:AL4831,"&gt;=0.5",H4830:AL4830,"&gt;=1.5"))*0.5</f>
        <v>0</v>
      </c>
      <c r="CG4825" s="266">
        <f>(COUNTIFS(H4825:AL4825,"DS",H4826:AL4826,"&gt;=2")+COUNTIFS(H4825:AL4825,"AL/DS",H4826:AL4826,"&gt;=2"))*0.5-IF(CN4825="VP",COUNTIFS($H$16:$AL$16,"SAT",H4825:AL4825,"DS",H4826:AL4826,"&gt;=2"))*0.5</f>
        <v>1.5</v>
      </c>
      <c r="CH4825" s="266">
        <f>(COUNTIFS(H4825:AL4825,"NS",H4827:AL4827,"&gt;=0.5",H4826:AL4826,"&gt;=1.5")+COUNTIFS(H4825:AL4825,"AL/NS",H4827:AL4827,"&gt;=0.5",H4826:AL4826,"&gt;=1.5")+COUNTIFS(H4825:AL4825,"NHD",H4827:AL4827,"&gt;=4.5",H4830:AL4830,"&gt;=2",H4826:AL4826,"&gt;=1.5"))*0.5</f>
        <v>4.5</v>
      </c>
      <c r="CI4825" s="266">
        <f>(COUNTIF(H4827:AL4827,"&gt;=10")+COUNTIFS(H4825:AL4825,"MD",H4827:AL4827,"&gt;=2")-COUNTIFS(H4825:AL4825,"TV",H4827:AL4827,"&gt;=10"))*0.5</f>
        <v>0</v>
      </c>
      <c r="CJ4825" s="266">
        <f>(COUNTIFS(H4825:AL4825,"D",H4829:AL4829,"&gt;=6.5",H4827:AL4827,"&gt;=3.5"))*0.5</f>
        <v>0</v>
      </c>
      <c r="CK4825" s="266">
        <f>(COUNTIF(H4830:AL4830,"&gt;=10")-COUNTIFS(H4825:AL4825,"PD",H4830:AL4830,"&gt;=10"))*0.5</f>
        <v>0</v>
      </c>
      <c r="CL4825" s="265">
        <f>(COUNTIFS(H4825:AL4825,"NHD",H4830:AL4830,"&gt;=3.5",H4831:AL4831,"&gt;=6.5")+COUNTIFS(H4825:AL4825,"BH",H4830:AL4830,"&gt;=1.5",H4831:AL4831,"&gt;=0.5")+COUNTIFS(H4825:AL4825,"BM",H4830:AL4830,"&gt;=1.5",H4831:AL4831,"&gt;=0.5")+COUNTIFS(H4825:AL4825,"D",H4830:AL4830,"&gt;=1.5",H4831:AL4831,"&gt;=0.5"))*0.5</f>
        <v>0</v>
      </c>
      <c r="CM4825" s="272"/>
      <c r="CN4825" s="264" t="s">
        <v>723</v>
      </c>
      <c r="CO4825" s="125">
        <f t="shared" ref="CO4825" si="1458">+AM4825+AN4825+AO4825+AP4825+AQ4825+AR4825+AS4825+AU4825+BG4825</f>
        <v>26</v>
      </c>
      <c r="CP4825" s="225">
        <f>+SUM(I4826:I4831)-I4832</f>
        <v>10.5</v>
      </c>
      <c r="CQ4825" s="225">
        <f>+SUM(J4826:J4831)-J4832</f>
        <v>2.5</v>
      </c>
      <c r="CR4825" s="225">
        <f>+SUM(K4826:K4831)-K4832</f>
        <v>2</v>
      </c>
      <c r="CS4825" s="90"/>
      <c r="CT4825" s="90"/>
      <c r="CU4825" s="90"/>
      <c r="CV4825" s="90"/>
      <c r="CW4825" s="90"/>
      <c r="CX4825" s="90"/>
      <c r="CY4825" s="90"/>
      <c r="CZ4825" s="90"/>
      <c r="DA4825" s="90"/>
      <c r="DB4825" s="70"/>
      <c r="DC4825" s="70"/>
      <c r="DD4825" s="70"/>
      <c r="DE4825" s="70"/>
      <c r="DF4825" s="70"/>
      <c r="DG4825" s="70"/>
      <c r="DH4825" s="70"/>
      <c r="DI4825" s="70"/>
      <c r="DJ4825" s="70"/>
      <c r="DK4825" s="70"/>
      <c r="DL4825" s="70"/>
      <c r="DM4825" s="70"/>
      <c r="DN4825" s="70"/>
    </row>
    <row r="4826" spans="1:118" ht="14.25" customHeight="1">
      <c r="A4826" s="228"/>
      <c r="B4826" s="527"/>
      <c r="C4826" s="530"/>
      <c r="D4826" s="237"/>
      <c r="E4826" s="237"/>
      <c r="F4826" s="242" t="s">
        <v>82</v>
      </c>
      <c r="G4826" s="71">
        <v>1.5</v>
      </c>
      <c r="H4826" s="83"/>
      <c r="I4826" s="83"/>
      <c r="J4826" s="83">
        <v>2</v>
      </c>
      <c r="K4826" s="83">
        <v>1.5</v>
      </c>
      <c r="L4826" s="83">
        <v>2</v>
      </c>
      <c r="M4826" s="83">
        <v>2</v>
      </c>
      <c r="N4826" s="83"/>
      <c r="O4826" s="83"/>
      <c r="P4826" s="83">
        <v>2</v>
      </c>
      <c r="Q4826" s="83">
        <v>2</v>
      </c>
      <c r="R4826" s="83">
        <v>2</v>
      </c>
      <c r="S4826" s="83">
        <v>2</v>
      </c>
      <c r="T4826" s="83">
        <v>2</v>
      </c>
      <c r="U4826" s="83"/>
      <c r="V4826" s="83"/>
      <c r="W4826" s="83">
        <v>2.5</v>
      </c>
      <c r="X4826" s="83"/>
      <c r="Y4826" s="83">
        <v>2.5</v>
      </c>
      <c r="Z4826" s="83"/>
      <c r="AA4826" s="83">
        <v>2.5</v>
      </c>
      <c r="AB4826" s="83"/>
      <c r="AC4826" s="79"/>
      <c r="AD4826" s="79"/>
      <c r="AE4826" s="79"/>
      <c r="AF4826" s="79"/>
      <c r="AG4826" s="79"/>
      <c r="AH4826" s="79"/>
      <c r="AI4826" s="79"/>
      <c r="AJ4826" s="79"/>
      <c r="AK4826" s="79"/>
      <c r="AL4826" s="79"/>
      <c r="AM4826" s="240"/>
      <c r="AN4826" s="240"/>
      <c r="AO4826" s="240"/>
      <c r="AP4826" s="240"/>
      <c r="AQ4826" s="240"/>
      <c r="AR4826" s="240"/>
      <c r="AS4826" s="240"/>
      <c r="AT4826" s="256"/>
      <c r="AU4826" s="256"/>
      <c r="AV4826" s="259"/>
      <c r="AW4826" s="259"/>
      <c r="AX4826" s="256"/>
      <c r="AY4826" s="256"/>
      <c r="AZ4826" s="256"/>
      <c r="BA4826" s="256"/>
      <c r="BB4826" s="256"/>
      <c r="BC4826" s="256"/>
      <c r="BD4826" s="256"/>
      <c r="BE4826" s="256"/>
      <c r="BF4826" s="256"/>
      <c r="BG4826" s="256"/>
      <c r="BH4826" s="256"/>
      <c r="BI4826" s="256"/>
      <c r="BJ4826" s="256"/>
      <c r="BK4826" s="256"/>
      <c r="BL4826" s="262"/>
      <c r="BM4826" s="262"/>
      <c r="BN4826" s="262"/>
      <c r="BO4826" s="262"/>
      <c r="BP4826" s="262"/>
      <c r="BQ4826" s="262"/>
      <c r="BR4826" s="270"/>
      <c r="BS4826" s="270"/>
      <c r="BT4826" s="270"/>
      <c r="BU4826" s="270"/>
      <c r="BV4826" s="270"/>
      <c r="BW4826" s="270"/>
      <c r="BX4826" s="256"/>
      <c r="BY4826" s="256"/>
      <c r="BZ4826" s="256"/>
      <c r="CA4826" s="267"/>
      <c r="CB4826" s="267"/>
      <c r="CC4826" s="274"/>
      <c r="CD4826" s="267"/>
      <c r="CE4826" s="267"/>
      <c r="CF4826" s="267"/>
      <c r="CG4826" s="267"/>
      <c r="CH4826" s="267"/>
      <c r="CI4826" s="267"/>
      <c r="CJ4826" s="267"/>
      <c r="CK4826" s="267"/>
      <c r="CL4826" s="265"/>
      <c r="CM4826" s="272"/>
      <c r="CN4826" s="264"/>
      <c r="CO4826" s="125"/>
      <c r="CP4826" s="226"/>
      <c r="CQ4826" s="226"/>
      <c r="CR4826" s="226"/>
      <c r="CS4826" s="90"/>
      <c r="CT4826" s="90"/>
      <c r="CU4826" s="90"/>
      <c r="CV4826" s="90"/>
      <c r="CW4826" s="90"/>
      <c r="CX4826" s="90"/>
      <c r="CY4826" s="90"/>
      <c r="CZ4826" s="90"/>
      <c r="DA4826" s="90"/>
      <c r="DB4826" s="70"/>
      <c r="DC4826" s="70"/>
      <c r="DD4826" s="70"/>
      <c r="DE4826" s="70"/>
      <c r="DF4826" s="70"/>
      <c r="DG4826" s="70"/>
      <c r="DH4826" s="70"/>
      <c r="DI4826" s="70"/>
      <c r="DJ4826" s="70"/>
      <c r="DK4826" s="70"/>
      <c r="DL4826" s="70"/>
      <c r="DM4826" s="70"/>
      <c r="DN4826" s="70"/>
    </row>
    <row r="4827" spans="1:118">
      <c r="A4827" s="228"/>
      <c r="B4827" s="527"/>
      <c r="C4827" s="530"/>
      <c r="D4827" s="237"/>
      <c r="E4827" s="237"/>
      <c r="F4827" s="243"/>
      <c r="G4827" s="72">
        <v>2</v>
      </c>
      <c r="H4827" s="84"/>
      <c r="I4827" s="84">
        <v>4.5</v>
      </c>
      <c r="J4827" s="84">
        <v>0.5</v>
      </c>
      <c r="K4827" s="84">
        <v>0.5</v>
      </c>
      <c r="L4827" s="83">
        <v>0.5</v>
      </c>
      <c r="M4827" s="84">
        <v>0.5</v>
      </c>
      <c r="N4827" s="84"/>
      <c r="O4827" s="84">
        <v>2</v>
      </c>
      <c r="P4827" s="84">
        <v>0.5</v>
      </c>
      <c r="Q4827" s="84">
        <v>0.5</v>
      </c>
      <c r="R4827" s="84">
        <v>0.5</v>
      </c>
      <c r="S4827" s="84">
        <v>0.5</v>
      </c>
      <c r="T4827" s="84">
        <v>0.5</v>
      </c>
      <c r="U4827" s="84"/>
      <c r="V4827" s="84"/>
      <c r="W4827" s="84"/>
      <c r="X4827" s="84"/>
      <c r="Y4827" s="84"/>
      <c r="Z4827" s="84"/>
      <c r="AA4827" s="84"/>
      <c r="AB4827" s="84"/>
      <c r="AC4827" s="80"/>
      <c r="AD4827" s="80"/>
      <c r="AE4827" s="80"/>
      <c r="AF4827" s="80"/>
      <c r="AG4827" s="80"/>
      <c r="AH4827" s="80"/>
      <c r="AI4827" s="80"/>
      <c r="AJ4827" s="80"/>
      <c r="AK4827" s="80"/>
      <c r="AL4827" s="80"/>
      <c r="AM4827" s="240"/>
      <c r="AN4827" s="240"/>
      <c r="AO4827" s="240"/>
      <c r="AP4827" s="240"/>
      <c r="AQ4827" s="240"/>
      <c r="AR4827" s="240"/>
      <c r="AS4827" s="240"/>
      <c r="AT4827" s="256"/>
      <c r="AU4827" s="256"/>
      <c r="AV4827" s="259"/>
      <c r="AW4827" s="259"/>
      <c r="AX4827" s="256"/>
      <c r="AY4827" s="256"/>
      <c r="AZ4827" s="256"/>
      <c r="BA4827" s="256"/>
      <c r="BB4827" s="256"/>
      <c r="BC4827" s="256"/>
      <c r="BD4827" s="256"/>
      <c r="BE4827" s="256"/>
      <c r="BF4827" s="256"/>
      <c r="BG4827" s="256"/>
      <c r="BH4827" s="256"/>
      <c r="BI4827" s="256"/>
      <c r="BJ4827" s="256"/>
      <c r="BK4827" s="256"/>
      <c r="BL4827" s="262"/>
      <c r="BM4827" s="262"/>
      <c r="BN4827" s="262"/>
      <c r="BO4827" s="262"/>
      <c r="BP4827" s="262"/>
      <c r="BQ4827" s="262"/>
      <c r="BR4827" s="270"/>
      <c r="BS4827" s="270"/>
      <c r="BT4827" s="270"/>
      <c r="BU4827" s="270"/>
      <c r="BV4827" s="270"/>
      <c r="BW4827" s="270"/>
      <c r="BX4827" s="256"/>
      <c r="BY4827" s="256"/>
      <c r="BZ4827" s="256"/>
      <c r="CA4827" s="267"/>
      <c r="CB4827" s="267"/>
      <c r="CC4827" s="274"/>
      <c r="CD4827" s="267"/>
      <c r="CE4827" s="267"/>
      <c r="CF4827" s="267"/>
      <c r="CG4827" s="267"/>
      <c r="CH4827" s="267"/>
      <c r="CI4827" s="267"/>
      <c r="CJ4827" s="267"/>
      <c r="CK4827" s="267"/>
      <c r="CL4827" s="265"/>
      <c r="CM4827" s="272"/>
      <c r="CN4827" s="264"/>
      <c r="CO4827" s="125"/>
      <c r="CP4827" s="226"/>
      <c r="CQ4827" s="226"/>
      <c r="CR4827" s="226"/>
      <c r="CS4827" s="90"/>
      <c r="CT4827" s="90"/>
      <c r="CU4827" s="90"/>
      <c r="CV4827" s="90"/>
      <c r="CW4827" s="90"/>
      <c r="CX4827" s="90"/>
      <c r="CY4827" s="90"/>
      <c r="CZ4827" s="90"/>
      <c r="DA4827" s="90"/>
      <c r="DB4827" s="70"/>
      <c r="DC4827" s="70"/>
      <c r="DD4827" s="70"/>
      <c r="DE4827" s="70"/>
      <c r="DF4827" s="70"/>
      <c r="DG4827" s="70"/>
      <c r="DH4827" s="70"/>
      <c r="DI4827" s="70"/>
      <c r="DJ4827" s="70"/>
      <c r="DK4827" s="70"/>
      <c r="DL4827" s="70"/>
      <c r="DM4827" s="70"/>
      <c r="DN4827" s="70"/>
    </row>
    <row r="4828" spans="1:118">
      <c r="A4828" s="228"/>
      <c r="B4828" s="527"/>
      <c r="C4828" s="530"/>
      <c r="D4828" s="237"/>
      <c r="E4828" s="237"/>
      <c r="F4828" s="243"/>
      <c r="G4828" s="72">
        <v>2.1</v>
      </c>
      <c r="H4828" s="84"/>
      <c r="I4828" s="84"/>
      <c r="J4828" s="84"/>
      <c r="K4828" s="84"/>
      <c r="L4828" s="84"/>
      <c r="M4828" s="84"/>
      <c r="N4828" s="84"/>
      <c r="O4828" s="84"/>
      <c r="P4828" s="84"/>
      <c r="Q4828" s="84"/>
      <c r="R4828" s="84"/>
      <c r="S4828" s="84"/>
      <c r="T4828" s="84"/>
      <c r="U4828" s="84"/>
      <c r="V4828" s="84"/>
      <c r="W4828" s="84"/>
      <c r="X4828" s="84"/>
      <c r="Y4828" s="84"/>
      <c r="Z4828" s="84"/>
      <c r="AA4828" s="84"/>
      <c r="AB4828" s="84"/>
      <c r="AC4828" s="80"/>
      <c r="AD4828" s="80"/>
      <c r="AE4828" s="80"/>
      <c r="AF4828" s="80"/>
      <c r="AG4828" s="80"/>
      <c r="AH4828" s="80"/>
      <c r="AI4828" s="80"/>
      <c r="AJ4828" s="80"/>
      <c r="AK4828" s="80"/>
      <c r="AL4828" s="80"/>
      <c r="AM4828" s="240"/>
      <c r="AN4828" s="240"/>
      <c r="AO4828" s="240"/>
      <c r="AP4828" s="240"/>
      <c r="AQ4828" s="240"/>
      <c r="AR4828" s="240"/>
      <c r="AS4828" s="240"/>
      <c r="AT4828" s="256"/>
      <c r="AU4828" s="256"/>
      <c r="AV4828" s="259"/>
      <c r="AW4828" s="259"/>
      <c r="AX4828" s="256"/>
      <c r="AY4828" s="256"/>
      <c r="AZ4828" s="256"/>
      <c r="BA4828" s="256"/>
      <c r="BB4828" s="256"/>
      <c r="BC4828" s="256"/>
      <c r="BD4828" s="256"/>
      <c r="BE4828" s="256"/>
      <c r="BF4828" s="256"/>
      <c r="BG4828" s="256"/>
      <c r="BH4828" s="256"/>
      <c r="BI4828" s="256"/>
      <c r="BJ4828" s="256"/>
      <c r="BK4828" s="256"/>
      <c r="BL4828" s="262"/>
      <c r="BM4828" s="262"/>
      <c r="BN4828" s="262"/>
      <c r="BO4828" s="262"/>
      <c r="BP4828" s="262"/>
      <c r="BQ4828" s="262"/>
      <c r="BR4828" s="270"/>
      <c r="BS4828" s="270"/>
      <c r="BT4828" s="270"/>
      <c r="BU4828" s="270"/>
      <c r="BV4828" s="270"/>
      <c r="BW4828" s="270"/>
      <c r="BX4828" s="256"/>
      <c r="BY4828" s="256"/>
      <c r="BZ4828" s="256"/>
      <c r="CA4828" s="267"/>
      <c r="CB4828" s="267"/>
      <c r="CC4828" s="274"/>
      <c r="CD4828" s="267"/>
      <c r="CE4828" s="267"/>
      <c r="CF4828" s="267"/>
      <c r="CG4828" s="267"/>
      <c r="CH4828" s="267"/>
      <c r="CI4828" s="267"/>
      <c r="CJ4828" s="267"/>
      <c r="CK4828" s="267"/>
      <c r="CL4828" s="265"/>
      <c r="CM4828" s="272"/>
      <c r="CN4828" s="264"/>
      <c r="CO4828" s="125"/>
      <c r="CP4828" s="226"/>
      <c r="CQ4828" s="226"/>
      <c r="CR4828" s="226"/>
      <c r="CS4828" s="90"/>
      <c r="CT4828" s="90"/>
      <c r="CU4828" s="90"/>
      <c r="CV4828" s="90"/>
      <c r="CW4828" s="90"/>
      <c r="CX4828" s="90"/>
      <c r="CY4828" s="90"/>
      <c r="CZ4828" s="90"/>
      <c r="DA4828" s="90"/>
      <c r="DB4828" s="70"/>
      <c r="DC4828" s="70"/>
      <c r="DD4828" s="70"/>
      <c r="DE4828" s="70"/>
      <c r="DF4828" s="70"/>
      <c r="DG4828" s="70"/>
      <c r="DH4828" s="70"/>
      <c r="DI4828" s="70"/>
      <c r="DJ4828" s="70"/>
      <c r="DK4828" s="70"/>
      <c r="DL4828" s="70"/>
      <c r="DM4828" s="70"/>
      <c r="DN4828" s="70"/>
    </row>
    <row r="4829" spans="1:118">
      <c r="A4829" s="228"/>
      <c r="B4829" s="527"/>
      <c r="C4829" s="530"/>
      <c r="D4829" s="237"/>
      <c r="E4829" s="237"/>
      <c r="F4829" s="243"/>
      <c r="G4829" s="72">
        <v>2.7</v>
      </c>
      <c r="H4829" s="84"/>
      <c r="I4829" s="84">
        <v>6</v>
      </c>
      <c r="J4829" s="84"/>
      <c r="K4829" s="84"/>
      <c r="L4829" s="84"/>
      <c r="M4829" s="84"/>
      <c r="N4829" s="84"/>
      <c r="O4829" s="84">
        <v>6</v>
      </c>
      <c r="P4829" s="84"/>
      <c r="Q4829" s="84"/>
      <c r="R4829" s="84"/>
      <c r="S4829" s="84"/>
      <c r="T4829" s="84"/>
      <c r="U4829" s="84"/>
      <c r="V4829" s="84"/>
      <c r="W4829" s="84"/>
      <c r="X4829" s="84"/>
      <c r="Y4829" s="84"/>
      <c r="Z4829" s="84"/>
      <c r="AA4829" s="84"/>
      <c r="AB4829" s="84"/>
      <c r="AC4829" s="80"/>
      <c r="AD4829" s="80"/>
      <c r="AE4829" s="80"/>
      <c r="AF4829" s="80"/>
      <c r="AG4829" s="80"/>
      <c r="AH4829" s="80"/>
      <c r="AI4829" s="80"/>
      <c r="AJ4829" s="80"/>
      <c r="AK4829" s="80"/>
      <c r="AL4829" s="80"/>
      <c r="AM4829" s="240"/>
      <c r="AN4829" s="240"/>
      <c r="AO4829" s="240"/>
      <c r="AP4829" s="240"/>
      <c r="AQ4829" s="240"/>
      <c r="AR4829" s="240"/>
      <c r="AS4829" s="240"/>
      <c r="AT4829" s="256"/>
      <c r="AU4829" s="256"/>
      <c r="AV4829" s="259"/>
      <c r="AW4829" s="259"/>
      <c r="AX4829" s="256"/>
      <c r="AY4829" s="256"/>
      <c r="AZ4829" s="256"/>
      <c r="BA4829" s="256"/>
      <c r="BB4829" s="256"/>
      <c r="BC4829" s="256"/>
      <c r="BD4829" s="256"/>
      <c r="BE4829" s="256"/>
      <c r="BF4829" s="256"/>
      <c r="BG4829" s="256"/>
      <c r="BH4829" s="256"/>
      <c r="BI4829" s="256"/>
      <c r="BJ4829" s="256"/>
      <c r="BK4829" s="256"/>
      <c r="BL4829" s="262"/>
      <c r="BM4829" s="262"/>
      <c r="BN4829" s="262"/>
      <c r="BO4829" s="262"/>
      <c r="BP4829" s="262"/>
      <c r="BQ4829" s="262"/>
      <c r="BR4829" s="270"/>
      <c r="BS4829" s="270"/>
      <c r="BT4829" s="270"/>
      <c r="BU4829" s="270"/>
      <c r="BV4829" s="270"/>
      <c r="BW4829" s="270"/>
      <c r="BX4829" s="256"/>
      <c r="BY4829" s="256"/>
      <c r="BZ4829" s="256"/>
      <c r="CA4829" s="267"/>
      <c r="CB4829" s="267"/>
      <c r="CC4829" s="274"/>
      <c r="CD4829" s="267"/>
      <c r="CE4829" s="267"/>
      <c r="CF4829" s="267"/>
      <c r="CG4829" s="267"/>
      <c r="CH4829" s="267"/>
      <c r="CI4829" s="267"/>
      <c r="CJ4829" s="267"/>
      <c r="CK4829" s="267"/>
      <c r="CL4829" s="265"/>
      <c r="CM4829" s="272"/>
      <c r="CN4829" s="264"/>
      <c r="CO4829" s="125"/>
      <c r="CP4829" s="226"/>
      <c r="CQ4829" s="226"/>
      <c r="CR4829" s="226"/>
      <c r="CS4829" s="90"/>
      <c r="CT4829" s="90"/>
      <c r="CU4829" s="90"/>
      <c r="CV4829" s="90"/>
      <c r="CW4829" s="90"/>
      <c r="CX4829" s="90"/>
      <c r="CY4829" s="90"/>
      <c r="CZ4829" s="90"/>
      <c r="DA4829" s="90"/>
      <c r="DB4829" s="70"/>
      <c r="DC4829" s="70"/>
      <c r="DD4829" s="70"/>
      <c r="DE4829" s="70"/>
      <c r="DF4829" s="70"/>
      <c r="DG4829" s="70"/>
      <c r="DH4829" s="70"/>
      <c r="DI4829" s="70"/>
      <c r="DJ4829" s="70"/>
      <c r="DK4829" s="70"/>
      <c r="DL4829" s="70"/>
      <c r="DM4829" s="70"/>
      <c r="DN4829" s="70"/>
    </row>
    <row r="4830" spans="1:118">
      <c r="A4830" s="228"/>
      <c r="B4830" s="527"/>
      <c r="C4830" s="530"/>
      <c r="D4830" s="237"/>
      <c r="E4830" s="237"/>
      <c r="F4830" s="243"/>
      <c r="G4830" s="72">
        <v>3</v>
      </c>
      <c r="H4830" s="84"/>
      <c r="I4830" s="84"/>
      <c r="J4830" s="84"/>
      <c r="K4830" s="84"/>
      <c r="L4830" s="84"/>
      <c r="M4830" s="84"/>
      <c r="N4830" s="84"/>
      <c r="O4830" s="84"/>
      <c r="P4830" s="84"/>
      <c r="Q4830" s="84"/>
      <c r="R4830" s="84"/>
      <c r="S4830" s="84"/>
      <c r="T4830" s="84"/>
      <c r="U4830" s="84"/>
      <c r="V4830" s="84"/>
      <c r="W4830" s="84"/>
      <c r="X4830" s="84"/>
      <c r="Y4830" s="84"/>
      <c r="Z4830" s="84"/>
      <c r="AA4830" s="84"/>
      <c r="AB4830" s="84"/>
      <c r="AC4830" s="80"/>
      <c r="AD4830" s="80"/>
      <c r="AE4830" s="80"/>
      <c r="AF4830" s="80"/>
      <c r="AG4830" s="80"/>
      <c r="AH4830" s="80"/>
      <c r="AI4830" s="80"/>
      <c r="AJ4830" s="80"/>
      <c r="AK4830" s="80"/>
      <c r="AL4830" s="80"/>
      <c r="AM4830" s="240"/>
      <c r="AN4830" s="240"/>
      <c r="AO4830" s="240"/>
      <c r="AP4830" s="240"/>
      <c r="AQ4830" s="240"/>
      <c r="AR4830" s="240"/>
      <c r="AS4830" s="240"/>
      <c r="AT4830" s="256"/>
      <c r="AU4830" s="256"/>
      <c r="AV4830" s="259"/>
      <c r="AW4830" s="259"/>
      <c r="AX4830" s="256"/>
      <c r="AY4830" s="256"/>
      <c r="AZ4830" s="256"/>
      <c r="BA4830" s="256"/>
      <c r="BB4830" s="256"/>
      <c r="BC4830" s="256"/>
      <c r="BD4830" s="256"/>
      <c r="BE4830" s="256"/>
      <c r="BF4830" s="256"/>
      <c r="BG4830" s="256"/>
      <c r="BH4830" s="256"/>
      <c r="BI4830" s="256"/>
      <c r="BJ4830" s="256"/>
      <c r="BK4830" s="256"/>
      <c r="BL4830" s="262"/>
      <c r="BM4830" s="262"/>
      <c r="BN4830" s="262"/>
      <c r="BO4830" s="262"/>
      <c r="BP4830" s="262"/>
      <c r="BQ4830" s="262"/>
      <c r="BR4830" s="270"/>
      <c r="BS4830" s="270"/>
      <c r="BT4830" s="270"/>
      <c r="BU4830" s="270"/>
      <c r="BV4830" s="270"/>
      <c r="BW4830" s="270"/>
      <c r="BX4830" s="256"/>
      <c r="BY4830" s="256"/>
      <c r="BZ4830" s="256"/>
      <c r="CA4830" s="267"/>
      <c r="CB4830" s="267"/>
      <c r="CC4830" s="274"/>
      <c r="CD4830" s="267"/>
      <c r="CE4830" s="267"/>
      <c r="CF4830" s="267"/>
      <c r="CG4830" s="267"/>
      <c r="CH4830" s="267"/>
      <c r="CI4830" s="267"/>
      <c r="CJ4830" s="267"/>
      <c r="CK4830" s="267"/>
      <c r="CL4830" s="265"/>
      <c r="CM4830" s="272"/>
      <c r="CN4830" s="264"/>
      <c r="CO4830" s="125"/>
      <c r="CP4830" s="226"/>
      <c r="CQ4830" s="226"/>
      <c r="CR4830" s="226"/>
      <c r="CS4830" s="90"/>
      <c r="CT4830" s="90"/>
      <c r="CU4830" s="90"/>
      <c r="CV4830" s="90"/>
      <c r="CW4830" s="90"/>
      <c r="CX4830" s="90"/>
      <c r="CY4830" s="90"/>
      <c r="CZ4830" s="90"/>
      <c r="DA4830" s="90"/>
      <c r="DB4830" s="70"/>
      <c r="DC4830" s="70"/>
      <c r="DD4830" s="70"/>
      <c r="DE4830" s="70"/>
      <c r="DF4830" s="70"/>
      <c r="DG4830" s="70"/>
      <c r="DH4830" s="70"/>
      <c r="DI4830" s="70"/>
      <c r="DJ4830" s="70"/>
      <c r="DK4830" s="70"/>
      <c r="DL4830" s="70"/>
      <c r="DM4830" s="70"/>
      <c r="DN4830" s="70"/>
    </row>
    <row r="4831" spans="1:118">
      <c r="A4831" s="228"/>
      <c r="B4831" s="527"/>
      <c r="C4831" s="530"/>
      <c r="D4831" s="237"/>
      <c r="E4831" s="237"/>
      <c r="F4831" s="244"/>
      <c r="G4831" s="73">
        <v>3.9</v>
      </c>
      <c r="H4831" s="85"/>
      <c r="I4831" s="85"/>
      <c r="J4831" s="85"/>
      <c r="K4831" s="85"/>
      <c r="L4831" s="85"/>
      <c r="M4831" s="85"/>
      <c r="N4831" s="85"/>
      <c r="O4831" s="85"/>
      <c r="P4831" s="85"/>
      <c r="Q4831" s="85"/>
      <c r="R4831" s="85"/>
      <c r="S4831" s="85"/>
      <c r="T4831" s="85"/>
      <c r="U4831" s="85"/>
      <c r="V4831" s="85"/>
      <c r="W4831" s="85"/>
      <c r="X4831" s="85"/>
      <c r="Y4831" s="85"/>
      <c r="Z4831" s="85"/>
      <c r="AA4831" s="85"/>
      <c r="AB4831" s="85"/>
      <c r="AC4831" s="81"/>
      <c r="AD4831" s="81"/>
      <c r="AE4831" s="81"/>
      <c r="AF4831" s="81"/>
      <c r="AG4831" s="81"/>
      <c r="AH4831" s="81"/>
      <c r="AI4831" s="81"/>
      <c r="AJ4831" s="81"/>
      <c r="AK4831" s="81"/>
      <c r="AL4831" s="81"/>
      <c r="AM4831" s="240"/>
      <c r="AN4831" s="240"/>
      <c r="AO4831" s="240"/>
      <c r="AP4831" s="240"/>
      <c r="AQ4831" s="240"/>
      <c r="AR4831" s="240"/>
      <c r="AS4831" s="240"/>
      <c r="AT4831" s="256"/>
      <c r="AU4831" s="256"/>
      <c r="AV4831" s="259"/>
      <c r="AW4831" s="259"/>
      <c r="AX4831" s="256"/>
      <c r="AY4831" s="256"/>
      <c r="AZ4831" s="256"/>
      <c r="BA4831" s="256"/>
      <c r="BB4831" s="256"/>
      <c r="BC4831" s="256"/>
      <c r="BD4831" s="256"/>
      <c r="BE4831" s="256"/>
      <c r="BF4831" s="256"/>
      <c r="BG4831" s="256"/>
      <c r="BH4831" s="256"/>
      <c r="BI4831" s="256"/>
      <c r="BJ4831" s="256"/>
      <c r="BK4831" s="256"/>
      <c r="BL4831" s="262"/>
      <c r="BM4831" s="262"/>
      <c r="BN4831" s="262"/>
      <c r="BO4831" s="262"/>
      <c r="BP4831" s="262"/>
      <c r="BQ4831" s="262"/>
      <c r="BR4831" s="270"/>
      <c r="BS4831" s="270"/>
      <c r="BT4831" s="270"/>
      <c r="BU4831" s="270"/>
      <c r="BV4831" s="270"/>
      <c r="BW4831" s="270"/>
      <c r="BX4831" s="256"/>
      <c r="BY4831" s="256"/>
      <c r="BZ4831" s="256"/>
      <c r="CA4831" s="267"/>
      <c r="CB4831" s="267"/>
      <c r="CC4831" s="274"/>
      <c r="CD4831" s="267"/>
      <c r="CE4831" s="267"/>
      <c r="CF4831" s="267"/>
      <c r="CG4831" s="267"/>
      <c r="CH4831" s="267"/>
      <c r="CI4831" s="267"/>
      <c r="CJ4831" s="267"/>
      <c r="CK4831" s="267"/>
      <c r="CL4831" s="265"/>
      <c r="CM4831" s="272"/>
      <c r="CN4831" s="264"/>
      <c r="CO4831" s="125"/>
      <c r="CP4831" s="226"/>
      <c r="CQ4831" s="226"/>
      <c r="CR4831" s="226"/>
      <c r="CS4831" s="90"/>
      <c r="CT4831" s="90"/>
      <c r="CU4831" s="90"/>
      <c r="CV4831" s="90"/>
      <c r="CW4831" s="90"/>
      <c r="CX4831" s="90"/>
      <c r="CY4831" s="90"/>
      <c r="CZ4831" s="90"/>
      <c r="DA4831" s="90"/>
      <c r="DB4831" s="70"/>
      <c r="DC4831" s="70"/>
      <c r="DD4831" s="70"/>
      <c r="DE4831" s="70"/>
      <c r="DF4831" s="70"/>
      <c r="DG4831" s="70"/>
      <c r="DH4831" s="70"/>
      <c r="DI4831" s="70"/>
      <c r="DJ4831" s="70"/>
      <c r="DK4831" s="70"/>
      <c r="DL4831" s="70"/>
      <c r="DM4831" s="70"/>
      <c r="DN4831" s="70"/>
    </row>
    <row r="4832" spans="1:118">
      <c r="A4832" s="229"/>
      <c r="B4832" s="528"/>
      <c r="C4832" s="531"/>
      <c r="D4832" s="238"/>
      <c r="E4832" s="238"/>
      <c r="F4832" s="245" t="s">
        <v>83</v>
      </c>
      <c r="G4832" s="246"/>
      <c r="H4832" s="82"/>
      <c r="I4832" s="82"/>
      <c r="J4832" s="82"/>
      <c r="K4832" s="82"/>
      <c r="L4832" s="82"/>
      <c r="M4832" s="82"/>
      <c r="N4832" s="82"/>
      <c r="O4832" s="82"/>
      <c r="P4832" s="82"/>
      <c r="Q4832" s="82"/>
      <c r="R4832" s="82"/>
      <c r="S4832" s="82"/>
      <c r="T4832" s="82"/>
      <c r="U4832" s="82"/>
      <c r="V4832" s="82"/>
      <c r="W4832" s="82"/>
      <c r="X4832" s="82"/>
      <c r="Y4832" s="82"/>
      <c r="Z4832" s="82"/>
      <c r="AA4832" s="82"/>
      <c r="AB4832" s="82"/>
      <c r="AC4832" s="35"/>
      <c r="AD4832" s="35"/>
      <c r="AE4832" s="35"/>
      <c r="AF4832" s="35"/>
      <c r="AG4832" s="35"/>
      <c r="AH4832" s="35"/>
      <c r="AI4832" s="35"/>
      <c r="AJ4832" s="35"/>
      <c r="AK4832" s="35"/>
      <c r="AL4832" s="35"/>
      <c r="AM4832" s="241"/>
      <c r="AN4832" s="241"/>
      <c r="AO4832" s="241"/>
      <c r="AP4832" s="241"/>
      <c r="AQ4832" s="241"/>
      <c r="AR4832" s="241"/>
      <c r="AS4832" s="241"/>
      <c r="AT4832" s="257"/>
      <c r="AU4832" s="257"/>
      <c r="AV4832" s="260"/>
      <c r="AW4832" s="260"/>
      <c r="AX4832" s="257"/>
      <c r="AY4832" s="257"/>
      <c r="AZ4832" s="257"/>
      <c r="BA4832" s="257"/>
      <c r="BB4832" s="257"/>
      <c r="BC4832" s="257"/>
      <c r="BD4832" s="257"/>
      <c r="BE4832" s="257"/>
      <c r="BF4832" s="257"/>
      <c r="BG4832" s="257"/>
      <c r="BH4832" s="257"/>
      <c r="BI4832" s="257"/>
      <c r="BJ4832" s="257"/>
      <c r="BK4832" s="257"/>
      <c r="BL4832" s="263"/>
      <c r="BM4832" s="263"/>
      <c r="BN4832" s="263"/>
      <c r="BO4832" s="263"/>
      <c r="BP4832" s="263"/>
      <c r="BQ4832" s="263"/>
      <c r="BR4832" s="271"/>
      <c r="BS4832" s="271"/>
      <c r="BT4832" s="271"/>
      <c r="BU4832" s="271"/>
      <c r="BV4832" s="271"/>
      <c r="BW4832" s="271"/>
      <c r="BX4832" s="257"/>
      <c r="BY4832" s="257"/>
      <c r="BZ4832" s="257"/>
      <c r="CA4832" s="268"/>
      <c r="CB4832" s="268"/>
      <c r="CC4832" s="275"/>
      <c r="CD4832" s="268"/>
      <c r="CE4832" s="268"/>
      <c r="CF4832" s="268"/>
      <c r="CG4832" s="268"/>
      <c r="CH4832" s="268"/>
      <c r="CI4832" s="268"/>
      <c r="CJ4832" s="268"/>
      <c r="CK4832" s="268"/>
      <c r="CL4832" s="265"/>
      <c r="CM4832" s="272"/>
      <c r="CN4832" s="264"/>
      <c r="CO4832" s="125"/>
      <c r="CP4832" s="226"/>
      <c r="CQ4832" s="226"/>
      <c r="CR4832" s="226"/>
      <c r="CS4832" s="90"/>
      <c r="CT4832" s="90"/>
      <c r="CU4832" s="90"/>
      <c r="CV4832" s="90"/>
      <c r="CW4832" s="90"/>
      <c r="CX4832" s="90"/>
      <c r="CY4832" s="90"/>
      <c r="CZ4832" s="90"/>
      <c r="DA4832" s="90"/>
      <c r="DB4832" s="70"/>
      <c r="DC4832" s="70"/>
      <c r="DD4832" s="70"/>
      <c r="DE4832" s="70"/>
      <c r="DF4832" s="70"/>
      <c r="DG4832" s="70"/>
      <c r="DH4832" s="70"/>
      <c r="DI4832" s="70"/>
      <c r="DJ4832" s="70"/>
      <c r="DK4832" s="70"/>
      <c r="DL4832" s="70"/>
      <c r="DM4832" s="70"/>
      <c r="DN4832" s="70"/>
    </row>
    <row r="4833" spans="1:118" ht="14.25" customHeight="1">
      <c r="A4833" s="227">
        <f t="shared" si="1450"/>
        <v>599</v>
      </c>
      <c r="B4833" s="230" t="s">
        <v>962</v>
      </c>
      <c r="C4833" s="233" t="s">
        <v>1044</v>
      </c>
      <c r="D4833" s="236">
        <v>44481</v>
      </c>
      <c r="E4833" s="236" t="s">
        <v>506</v>
      </c>
      <c r="F4833" s="253" t="s">
        <v>80</v>
      </c>
      <c r="G4833" s="254"/>
      <c r="H4833" s="82" t="s">
        <v>69</v>
      </c>
      <c r="I4833" s="82"/>
      <c r="J4833" s="82" t="s">
        <v>73</v>
      </c>
      <c r="K4833" s="82" t="s">
        <v>73</v>
      </c>
      <c r="L4833" s="82" t="s">
        <v>73</v>
      </c>
      <c r="M4833" s="82" t="s">
        <v>73</v>
      </c>
      <c r="N4833" s="82" t="s">
        <v>73</v>
      </c>
      <c r="O4833" s="82"/>
      <c r="P4833" s="82" t="s">
        <v>73</v>
      </c>
      <c r="Q4833" s="82" t="s">
        <v>73</v>
      </c>
      <c r="R4833" s="82" t="s">
        <v>73</v>
      </c>
      <c r="S4833" s="82" t="s">
        <v>61</v>
      </c>
      <c r="T4833" s="82" t="s">
        <v>61</v>
      </c>
      <c r="U4833" s="82" t="s">
        <v>61</v>
      </c>
      <c r="V4833" s="82"/>
      <c r="W4833" s="82" t="s">
        <v>60</v>
      </c>
      <c r="X4833" s="82" t="s">
        <v>60</v>
      </c>
      <c r="Y4833" s="82" t="s">
        <v>60</v>
      </c>
      <c r="Z4833" s="82" t="s">
        <v>60</v>
      </c>
      <c r="AA4833" s="82" t="s">
        <v>60</v>
      </c>
      <c r="AB4833" s="82" t="s">
        <v>60</v>
      </c>
      <c r="AC4833" s="82"/>
      <c r="AD4833" s="82" t="s">
        <v>60</v>
      </c>
      <c r="AE4833" s="82" t="s">
        <v>60</v>
      </c>
      <c r="AF4833" s="82" t="s">
        <v>60</v>
      </c>
      <c r="AG4833" s="82" t="s">
        <v>60</v>
      </c>
      <c r="AH4833" s="82" t="s">
        <v>60</v>
      </c>
      <c r="AI4833" s="82" t="s">
        <v>1471</v>
      </c>
      <c r="AJ4833" s="82"/>
      <c r="AK4833" s="82" t="s">
        <v>61</v>
      </c>
      <c r="AL4833" s="82" t="s">
        <v>67</v>
      </c>
      <c r="AM4833" s="239">
        <f>COUNTIF(H4833:AL4833,"PH")+COUNTIF(H4833:AL4833,"PH/L")+COUNTIF(H4833:AL4833,"PM")</f>
        <v>0</v>
      </c>
      <c r="AN4833" s="239">
        <f>COUNTIF(H4833:AL4833,"PD")+COUNTIF(H4833:AL4833,"PDD")+COUNTIF(H4833:AL4833,"P/DS")/2+COUNTIF(H4833:AL4833,"PMD")</f>
        <v>0</v>
      </c>
      <c r="AO4833" s="239">
        <f>COUNTIF(H4833:AL4833,"PN")+COUNTIF(H4833:AL4833,"P/NS")/2+COUNTIF(H4833:AL4833,"PH")+COUNTIF(H4833:AL4833,"PH/F")/2+COUNTIF(H4833:AL4833,"PH/L")/2+COUNTIF(H4833:AL4833,"PM")</f>
        <v>0</v>
      </c>
      <c r="AP4833" s="239">
        <f>COUNTIF(H4833:AL4833,"BH")+COUNTIF(H4833:AL4833,"AL/BL")+COUNTIF(H4833:AL4833,"UL/BL")+COUNTIF(H4833:AL4833,"BM")</f>
        <v>0</v>
      </c>
      <c r="AQ4833" s="239">
        <f>COUNTIF(H4833:AL4833,"DS")+COUNTIF(H4833:AL4833,"AL/DS")/2+COUNTIF(H4833:AL4833,"UL/DS")/2+COUNTIF(H4833:AL4833,"CT")+COUNTIF(H4833:AL4833,"MD")</f>
        <v>11.5</v>
      </c>
      <c r="AR4833" s="239">
        <f>COUNTIF(H4833:AL4833,"NS")+COUNTIF(H4833:AL4833,"AL/NS")/2+COUNTIF(H4833:AL4833,"UL/NS")/2+COUNTIF(H4833:AL4833,"BH")+COUNTIF(H4833:AL4833,"AL/BF")/2+COUNTIF(H4833:AL4833,"AL/BL")/2+COUNTIF(H4833:AL4833,"UL/BL")/2+COUNTIF(H4833:AL4833,"UL/BF")/2+COUNTIF(H4833:AL4833,"BM")</f>
        <v>4</v>
      </c>
      <c r="AS4833" s="239">
        <f>COUNTIF(H4833:AL4833,"AL")+COUNTIF(H4833:AL4833,"AL/DS")/2+COUNTIF(H4833:AL4833,"AL/NS")/2+COUNTIF(H4833:AL4833,"NH")+COUNTIF(H4833:AL4833,"SL")+COUNTIF(H4833:AL4833,"NHD")+COUNTIF(H4833:AL4833,"B")+COUNTIF(H4833:AL4833,"HL")+COUNTIF(H4833:AL4833,"AL/BF")/2+COUNTIF(H4833:AL4833,"AL/BL")/2</f>
        <v>2</v>
      </c>
      <c r="AT4833" s="255">
        <f>COUNTIF(H4833:AL4833,"PD")+COUNTIF(H4833:AL4833,"PN")+COUNTIF(H4833:AL4833,"P/DS")/2+COUNTIF(H4833:AL4833,"P/NS")/2+COUNTIF(H4833:AL4833,"DS")+COUNTIF(H4833:AL4833,"NS")+COUNTIF(H4833:AL4833,"AL")+COUNTIF(H4833:AL4833,"AL/DS")+COUNTIF(H4833:AL4833,"AL/NS")+COUNTIF(H4833:AL4833,"NH")+COUNTIF(H4833:AL4833,"SL")+COUNTIF(H4833:AL4833,"UL/DS")/2+COUNTIF(H4833:AL4833,"UL/NS")/2+COUNTIF(H4833:AL4833,"CT")+COUNTIF(H4833:AL4833,"NHD")+COUNTIF(H4833:AL4833,"PDD")+COUNTIF(H4833:AL4833,"B")+COUNTIF(H4833:AL4833,"HL")+COUNTIF(H4833:AL4833,"PH")+COUNTIF(H4833:AL4833,"BH")+COUNTIF(H4833:AL4833,"AL/BF")+COUNTIF(H4833:AL4833,"AL/BL")+COUNTIF(H4833:AL4833,"UL/BF")/2+COUNTIF(H4833:AL4833,"UL/BL")/2+COUNTIF(H4833:AL4833,"PH/F")/2+COUNTIF(H4833:AL4833,"PH/L")/2+COUNTIF(H4833:AL4833,"MD")+COUNTIF(H4833:AL4833,"PMD")+COUNTIF(H4833:AL4833,"PM")+COUNTIF(H4833:AL4833,"BM")</f>
        <v>17.5</v>
      </c>
      <c r="AU4833" s="255">
        <f>COUNTIF(H4833:AL4833,"P/DS")/2+COUNTIF(H4833:AL4833,"P/NS")/2+COUNTIF(H4833:AL4833,"IL")+COUNTIF(H4833:AL4833,"NL")+COUNTIF(H4833:AL4833,"UL")+COUNTIF(H4833:AL4833,"UL/DS")/2+COUNTIF(H4833:AL4833,"UL/NS")/2+COUNTIF(H4833:AL4833,"KT")+COUNTIF(H4833:AL4833,"UL/BF")/2+COUNTIF(H4833:AL4833,"UL/BL")/2+COUNTIF(H4833:AL4833,"PH/F")/2+COUNTIF(H4833:AL4833,"PH/L")/2+COUNTIF(H4833:AL4833,"NB")</f>
        <v>8.5</v>
      </c>
      <c r="AV4833" s="258">
        <f>COUNTIF(H4833:AL4833,"PN")+COUNTIF(H4833:AL4833,"TVD")+COUNTIF(H4833:AL4833,"PH")+COUNTIF(H4833:AL4833,"PM")+COUNTIF(H4833:AL4833,"PDD")-COUNTIFS(H4833:AL4833,"PN",H4840:AL4840,"&gt;=3")-COUNTIFS(H4833:AL4833,"PM",H4840:AL4840,"&gt;=3")</f>
        <v>0</v>
      </c>
      <c r="AW4833" s="258">
        <f>COUNTIF(H4833:AL4833,"NS")+COUNTIF(H4833:AL4833,"D")+COUNTIF(H4833:AL4833,"BH")+COUNTIF(H4833:AL4833,"NHD")+COUNTIF(H4833:AL4833,"BM")-COUNTIFS(H4833:AL4833,"NS",H4840:AL4840,"&gt;=3")-COUNTIFS(H4833:AL4833,"BH",H4840:AL4840,"&gt;=3")-COUNTIFS(H4833:AL4833,"BM",H4840:AL4840,"&gt;=3")</f>
        <v>4</v>
      </c>
      <c r="AX4833" s="255">
        <f>COUNTIF(H4833:AL4833,"AL")+COUNTIF(H4833:AL4833,"AL/DS")/2+COUNTIF(H4833:AL4833,"AL/NS")/2+COUNTIF(H4833:AL4833,"AL/BF")+COUNTIF(H4833:AL4833,"AL/BL")/2</f>
        <v>1</v>
      </c>
      <c r="AY4833" s="255">
        <f>COUNTIF(H4833:AL4833,"SL")</f>
        <v>0</v>
      </c>
      <c r="AZ4833" s="255">
        <f>COUNTIF(H4833:AL4833,"NH")</f>
        <v>1</v>
      </c>
      <c r="BA4833" s="255">
        <f>COUNTIF(H4833:AL4833,"HL")</f>
        <v>0</v>
      </c>
      <c r="BB4833" s="255">
        <f>COUNTIF(G4833:AL4833,"P/DS")/2+COUNTIF(G4833:AL4833,"P/NS")/2+COUNTIF(G4833:AL4833,"UL")+COUNTIF(G4833:AL4833,"UL/DS")/2+COUNTIF(G4833:AL4833,"UL/NS")/2+COUNTIF(G4833:AL4833,"UL/BL")/2+COUNTIF(G4833:AL4833,"UL/BF")/2+COUNTIF(G4833:AL4833,"PH/F")/2+COUNTIF(G4833:AL4833,"PH/L")/2</f>
        <v>0.5</v>
      </c>
      <c r="BC4833" s="255">
        <f>COUNTIF(H4833:AL4833,"NB")</f>
        <v>0</v>
      </c>
      <c r="BD4833" s="255">
        <f>COUNTIF(H4833:AL4833,"NL")</f>
        <v>0</v>
      </c>
      <c r="BE4833" s="255">
        <f>COUNTIF(H4833:AL4833,"IL")</f>
        <v>8</v>
      </c>
      <c r="BF4833" s="255">
        <f>COUNTIF(H4833:AL4833,"KT")</f>
        <v>0</v>
      </c>
      <c r="BG4833" s="255">
        <f>COUNTIF(H4833:AL4833,"L70")</f>
        <v>0</v>
      </c>
      <c r="BH4833" s="255">
        <f>COUNTIF(H4833:AL4833,"MD")</f>
        <v>0</v>
      </c>
      <c r="BI4833" s="255">
        <f>COUNTIF(H4833:AL4833,"PMD")</f>
        <v>0</v>
      </c>
      <c r="BJ4833" s="255">
        <f>COUNTIF(H4833:AL4833,"PM")</f>
        <v>0</v>
      </c>
      <c r="BK4833" s="255">
        <f>COUNTIF(H4833:AL4833,"BM")</f>
        <v>0</v>
      </c>
      <c r="BL4833" s="261">
        <f>SUMIF(H4833:AL4833,"PD",H4834:AL4834)+SUMIF(H4833:AL4833,"PN",H4834:AL4834)+SUMIF(H4833:AL4833,"P/DS",H4834:AL4834)+SUMIF(H4833:AL4833,"PN/F",H4834:AL4834)+SUMIF(H4833:AL4833,"PN/L",H4834:AL4834)+SUMIF(H4833:AL4833,"TV",H4834:AL4834)+SUMIF(H4833:AL4833,"TVD",H4834:AL4834)+SUMIF(H4833:AL4833,"PDD",H4834:AL4834)</f>
        <v>0</v>
      </c>
      <c r="BM4833" s="261">
        <f>SUMIF(H4833:AL4833,"PD",H4835:AL4835)+SUMIF(H4833:AL4833,"PN",H4835:AL4835)+SUMIF(H4833:AL4833,"P/DS",H4835:AL4835)+SUMIF(H4833:AL4833,"PN/F",H4835:AL4835)+SUMIF(H4833:AL4833,"PN/L",H4835:AL4835)+SUMIF(H4833:AL4833,"TV",H4835:AL4835)+SUMIF(H4833:AL4833,"TVD",H4835:AL4835)+SUMIF(H4833:AL4833,"PDD",H4835:AL4835)+SUMIF(H4833:AL4833,"PMD",H4835:AL4835)</f>
        <v>0</v>
      </c>
      <c r="BN4833" s="261">
        <f>SUMIF(H4833:AL4833,"PD",H4836:AL4836)+SUMIF(H4833:AL4833,"PN",H4836:AL4836)+SUMIF(H4833:AL4833,"P/DS",H4836:AL4836)+SUMIF(H4833:AL4833,"PN/F",H4836:AL4836)+SUMIF(H4833:AL4833,"PN/L",H4836:AL4836)+SUMIF(H4833:AL4833,"TV",H4836:AL4836)+SUMIF(H4833:AL4833,"TVD",H4836:AL4836)</f>
        <v>0</v>
      </c>
      <c r="BO4833" s="261">
        <f>SUMIF(H4833:AL4833,"PD",H4837:AL4837)+SUMIF(H4833:AL4833,"PN",H4837:AL4837)+SUMIF(H4833:AL4833,"P/DS",H4837:AL4837)+SUMIF(H4833:AL4833,"PN/F",H4837:AL4837)+SUMIF(H4833:AL4833,"PN/L",H4837:AL4837)+SUMIF(H4833:AL4833,"TV",H4837:AL4837)+SUMIF(H4833:AL4833,"TVD",H4837:AL4837)</f>
        <v>0</v>
      </c>
      <c r="BP4833" s="261">
        <f>SUMIF(H4833:AL4833,"PD",H4838:AL4838)+SUMIF(H4833:AL4833,"PN",H4838:AL4838)+SUMIF(H4833:AL4833,"P/DS",H4838:AL4838)+SUMIF(H4833:AL4833,"PN/F",H4838:AL4838)+SUMIF(H4833:AL4833,"PN/L",H4838:AL4838)+SUMIF(H4833:AL4833,"TV",H4838:AL4838)+SUMIF(H4833:AL4833,"TVD",H4838:AL4838)+SUMIF(H4833:AL4833,"PDD",H4838:AL4838)+SUMIF(H4833:AL4833,"PH",H4838:AL4838)+SUMIF(H4833:AL4833,"PM",H4838:AL4838)</f>
        <v>0</v>
      </c>
      <c r="BQ4833" s="261">
        <f>SUMIF(H4833:AL4833,"PD",H4839:AL4839)+SUMIF(H4833:AL4833,"PN",H4839:AL4839)+SUMIF(H4833:AL4833,"P/DS",H4839:AL4839)+SUMIF(H4833:AL4833,"PN/F",H4839:AL4839)+SUMIF(H4833:AL4833,"PN/L",H4839:AL4839)+SUMIF(H4833:AL4833,"TV",H4839:AL4839)+SUMIF(H4833:AL4833,"TVD",H4839:AL4839)+SUMIF(H4833:AL4833,"PDD",H4839:AL4839)+SUMIF(H4833:AL4833,"PH",H4839:AL4839)+SUMIF(H4833:AL4833,"PM",H4839:AL4839)</f>
        <v>0</v>
      </c>
      <c r="BR4833" s="269">
        <f>SUM(H4834:AL4834)-BL4833</f>
        <v>14</v>
      </c>
      <c r="BS4833" s="269">
        <f>SUM(H4835:AL4835)-BM4833</f>
        <v>5.5</v>
      </c>
      <c r="BT4833" s="269">
        <f>SUM(H4836:AL4836)-BN4833</f>
        <v>0</v>
      </c>
      <c r="BU4833" s="269">
        <f>SUM(H4837:AL4837)-BO4833</f>
        <v>6</v>
      </c>
      <c r="BV4833" s="269">
        <f>SUM(H4838:AL4838)-BP4833</f>
        <v>0</v>
      </c>
      <c r="BW4833" s="269">
        <f>SUM(H4839:AL4839)-BQ4833</f>
        <v>0</v>
      </c>
      <c r="BX4833" s="255">
        <f>SUMIF(H4833:AL4833,"PD",H4840:AL4840)+SUMIF(H4833:AL4833,"PN",H4840:AL4840)+SUMIF(H4833:AL4833,"P/DS",H4840:AL4840)+SUMIF(H4833:AL4833,"PN/F",H4840:AL4840)+SUMIF(H4833:AL4833,"PN/L",H4840:AL4840)</f>
        <v>0</v>
      </c>
      <c r="BY4833" s="255">
        <f>SUM(H4840:AL4840)-BX4833</f>
        <v>0</v>
      </c>
      <c r="BZ4833" s="255">
        <f t="shared" ref="BZ4833" si="1459">+SUM(BL4833:BW4840)</f>
        <v>25.5</v>
      </c>
      <c r="CA4833" s="266">
        <f>(COUNTIFS(H4833:AL4833,"PD",H4834:AL4834,"&gt;=2"))*0.5-IF(CN4833="VP",COUNTIFS($H$16:$AL$16,"SAT",H4833:AL4833,"PD",H4834:AL4834,"&gt;=2"))*0.5</f>
        <v>0</v>
      </c>
      <c r="CB4833" s="266">
        <f>(COUNTIFS(H4833:AL4833,"PN",H4835:AL4835,"&gt;=0.5",H4834:AL4834,"&gt;=1.5"))*0.5+COUNTIFS(H4833:AL4833,"PDD",H4835:AL4835,"&gt;=0.5",H4834:AL4834,"&gt;=1.5")*0.5</f>
        <v>0</v>
      </c>
      <c r="CC4833" s="273">
        <f>(COUNTIFS(H4833:AL4833,"TV",H4835:AL4835,"&gt;=10"))*0.5+(COUNTIFS(H4833:AL4833,"PMD",H4835:AL4835,"&gt;=2"))*0.5</f>
        <v>0</v>
      </c>
      <c r="CD4833" s="266">
        <f>(COUNTIFS(H4833:AL4833,"TVD",H4837:AL4837,"&gt;=6.5",H4835:AL4835,"&gt;=3.5"))*0.5</f>
        <v>0</v>
      </c>
      <c r="CE4833" s="266">
        <f>(COUNTIFS(H4833:AL4833,"PD",H4838:AL4838,"&gt;=10"))*0.5</f>
        <v>0</v>
      </c>
      <c r="CF4833" s="266">
        <f>(COUNTIFS(H4833:AL4833,"PDD",H4838:AL4838,"&gt;=3.5",H4839:AL4839,"&gt;=6.5")+COUNTIFS(H4833:AL4833,"PH",H4839:AL4839,"&gt;=0.5",H4838:AL4838,"&gt;=1.5")+COUNTIFS(H4833:AL4833,"PM",H4839:AL4839,"&gt;=0.5",H4838:AL4838,"&gt;=1.5"))*0.5</f>
        <v>0</v>
      </c>
      <c r="CG4833" s="266">
        <f>(COUNTIFS(H4833:AL4833,"DS",H4834:AL4834,"&gt;=2")+COUNTIFS(H4833:AL4833,"AL/DS",H4834:AL4834,"&gt;=2"))*0.5-IF(CN4833="VP",COUNTIFS($H$16:$AL$16,"SAT",H4833:AL4833,"DS",H4834:AL4834,"&gt;=2"))*0.5</f>
        <v>2</v>
      </c>
      <c r="CH4833" s="266">
        <f>(COUNTIFS(H4833:AL4833,"NS",H4835:AL4835,"&gt;=0.5",H4834:AL4834,"&gt;=1.5")+COUNTIFS(H4833:AL4833,"AL/NS",H4835:AL4835,"&gt;=0.5",H4834:AL4834,"&gt;=1.5")+COUNTIFS(H4833:AL4833,"NHD",H4835:AL4835,"&gt;=4.5",H4838:AL4838,"&gt;=2",H4834:AL4834,"&gt;=1.5"))*0.5</f>
        <v>1</v>
      </c>
      <c r="CI4833" s="266">
        <f>(COUNTIF(H4835:AL4835,"&gt;=10")+COUNTIFS(H4833:AL4833,"MD",H4835:AL4835,"&gt;=2")-COUNTIFS(H4833:AL4833,"TV",H4835:AL4835,"&gt;=10"))*0.5</f>
        <v>0</v>
      </c>
      <c r="CJ4833" s="266">
        <f>(COUNTIFS(H4833:AL4833,"D",H4837:AL4837,"&gt;=6.5",H4835:AL4835,"&gt;=3.5"))*0.5</f>
        <v>0</v>
      </c>
      <c r="CK4833" s="266">
        <f>(COUNTIF(H4838:AL4838,"&gt;=10")-COUNTIFS(H4833:AL4833,"PD",H4838:AL4838,"&gt;=10"))*0.5</f>
        <v>0</v>
      </c>
      <c r="CL4833" s="265">
        <f>(COUNTIFS(H4833:AL4833,"NHD",H4838:AL4838,"&gt;=3.5",H4839:AL4839,"&gt;=6.5")+COUNTIFS(H4833:AL4833,"BH",H4838:AL4838,"&gt;=1.5",H4839:AL4839,"&gt;=0.5")+COUNTIFS(H4833:AL4833,"BM",H4838:AL4838,"&gt;=1.5",H4839:AL4839,"&gt;=0.5")+COUNTIFS(H4833:AL4833,"D",H4838:AL4838,"&gt;=1.5",H4839:AL4839,"&gt;=0.5"))*0.5</f>
        <v>0</v>
      </c>
      <c r="CM4833" s="272"/>
      <c r="CN4833" s="264" t="s">
        <v>723</v>
      </c>
      <c r="CO4833" s="125">
        <f t="shared" ref="CO4833" si="1460">+AM4833+AN4833+AO4833+AP4833+AQ4833+AR4833+AS4833+AU4833+BG4833</f>
        <v>26</v>
      </c>
      <c r="CP4833" s="225">
        <f>+SUM(I4834:I4839)-I4840</f>
        <v>10.5</v>
      </c>
      <c r="CQ4833" s="225">
        <f>+SUM(J4834:J4839)-J4840</f>
        <v>0</v>
      </c>
      <c r="CR4833" s="225">
        <f>+SUM(K4834:K4839)-K4840</f>
        <v>0</v>
      </c>
      <c r="CS4833" s="90"/>
      <c r="CT4833" s="90"/>
      <c r="CU4833" s="90"/>
      <c r="CV4833" s="90"/>
      <c r="CW4833" s="90"/>
      <c r="CX4833" s="90"/>
      <c r="CY4833" s="90"/>
      <c r="CZ4833" s="90"/>
      <c r="DA4833" s="90"/>
      <c r="DB4833" s="70"/>
      <c r="DC4833" s="70"/>
      <c r="DD4833" s="70"/>
      <c r="DE4833" s="70"/>
      <c r="DF4833" s="70"/>
      <c r="DG4833" s="70"/>
      <c r="DH4833" s="70"/>
      <c r="DI4833" s="70"/>
      <c r="DJ4833" s="70"/>
      <c r="DK4833" s="70"/>
      <c r="DL4833" s="70"/>
      <c r="DM4833" s="70"/>
      <c r="DN4833" s="70"/>
    </row>
    <row r="4834" spans="1:118" ht="14.25" customHeight="1">
      <c r="A4834" s="228"/>
      <c r="B4834" s="231"/>
      <c r="C4834" s="234"/>
      <c r="D4834" s="237"/>
      <c r="E4834" s="237"/>
      <c r="F4834" s="242" t="s">
        <v>82</v>
      </c>
      <c r="G4834" s="71">
        <v>1.5</v>
      </c>
      <c r="H4834" s="83"/>
      <c r="I4834" s="83"/>
      <c r="J4834" s="83"/>
      <c r="K4834" s="83"/>
      <c r="L4834" s="83"/>
      <c r="M4834" s="83"/>
      <c r="N4834" s="83"/>
      <c r="O4834" s="83"/>
      <c r="P4834" s="83"/>
      <c r="Q4834" s="83"/>
      <c r="R4834" s="83"/>
      <c r="S4834" s="83"/>
      <c r="T4834" s="83">
        <v>2</v>
      </c>
      <c r="U4834" s="83">
        <v>2</v>
      </c>
      <c r="V4834" s="83"/>
      <c r="W4834" s="83">
        <v>2.5</v>
      </c>
      <c r="X4834" s="83">
        <v>2.5</v>
      </c>
      <c r="Y4834" s="83">
        <v>2.5</v>
      </c>
      <c r="Z4834" s="83">
        <v>2.5</v>
      </c>
      <c r="AA4834" s="83"/>
      <c r="AB4834" s="83"/>
      <c r="AC4834" s="79"/>
      <c r="AD4834" s="79"/>
      <c r="AE4834" s="79"/>
      <c r="AF4834" s="79"/>
      <c r="AG4834" s="79"/>
      <c r="AH4834" s="79"/>
      <c r="AI4834" s="79"/>
      <c r="AJ4834" s="79"/>
      <c r="AK4834" s="79"/>
      <c r="AL4834" s="79"/>
      <c r="AM4834" s="240"/>
      <c r="AN4834" s="240"/>
      <c r="AO4834" s="240"/>
      <c r="AP4834" s="240"/>
      <c r="AQ4834" s="240"/>
      <c r="AR4834" s="240"/>
      <c r="AS4834" s="240"/>
      <c r="AT4834" s="256"/>
      <c r="AU4834" s="256"/>
      <c r="AV4834" s="259"/>
      <c r="AW4834" s="259"/>
      <c r="AX4834" s="256"/>
      <c r="AY4834" s="256"/>
      <c r="AZ4834" s="256"/>
      <c r="BA4834" s="256"/>
      <c r="BB4834" s="256"/>
      <c r="BC4834" s="256"/>
      <c r="BD4834" s="256"/>
      <c r="BE4834" s="256"/>
      <c r="BF4834" s="256"/>
      <c r="BG4834" s="256"/>
      <c r="BH4834" s="256"/>
      <c r="BI4834" s="256"/>
      <c r="BJ4834" s="256"/>
      <c r="BK4834" s="256"/>
      <c r="BL4834" s="262"/>
      <c r="BM4834" s="262"/>
      <c r="BN4834" s="262"/>
      <c r="BO4834" s="262"/>
      <c r="BP4834" s="262"/>
      <c r="BQ4834" s="262"/>
      <c r="BR4834" s="270"/>
      <c r="BS4834" s="270"/>
      <c r="BT4834" s="270"/>
      <c r="BU4834" s="270"/>
      <c r="BV4834" s="270"/>
      <c r="BW4834" s="270"/>
      <c r="BX4834" s="256"/>
      <c r="BY4834" s="256"/>
      <c r="BZ4834" s="256"/>
      <c r="CA4834" s="267"/>
      <c r="CB4834" s="267"/>
      <c r="CC4834" s="274"/>
      <c r="CD4834" s="267"/>
      <c r="CE4834" s="267"/>
      <c r="CF4834" s="267"/>
      <c r="CG4834" s="267"/>
      <c r="CH4834" s="267"/>
      <c r="CI4834" s="267"/>
      <c r="CJ4834" s="267"/>
      <c r="CK4834" s="267"/>
      <c r="CL4834" s="265"/>
      <c r="CM4834" s="272"/>
      <c r="CN4834" s="264"/>
      <c r="CO4834" s="125"/>
      <c r="CP4834" s="226"/>
      <c r="CQ4834" s="226"/>
      <c r="CR4834" s="226"/>
      <c r="CS4834" s="90"/>
      <c r="CT4834" s="90"/>
      <c r="CU4834" s="90"/>
      <c r="CV4834" s="90"/>
      <c r="CW4834" s="90"/>
      <c r="CX4834" s="90"/>
      <c r="CY4834" s="90"/>
      <c r="CZ4834" s="90"/>
      <c r="DA4834" s="90"/>
      <c r="DB4834" s="70"/>
      <c r="DC4834" s="70"/>
      <c r="DD4834" s="70"/>
      <c r="DE4834" s="70"/>
      <c r="DF4834" s="70"/>
      <c r="DG4834" s="70"/>
      <c r="DH4834" s="70"/>
      <c r="DI4834" s="70"/>
      <c r="DJ4834" s="70"/>
      <c r="DK4834" s="70"/>
      <c r="DL4834" s="70"/>
      <c r="DM4834" s="70"/>
      <c r="DN4834" s="70"/>
    </row>
    <row r="4835" spans="1:118">
      <c r="A4835" s="228"/>
      <c r="B4835" s="231"/>
      <c r="C4835" s="234"/>
      <c r="D4835" s="237"/>
      <c r="E4835" s="237"/>
      <c r="F4835" s="243"/>
      <c r="G4835" s="72">
        <v>2</v>
      </c>
      <c r="H4835" s="84"/>
      <c r="I4835" s="84">
        <v>4.5</v>
      </c>
      <c r="J4835" s="84"/>
      <c r="K4835" s="84"/>
      <c r="L4835" s="84"/>
      <c r="M4835" s="84"/>
      <c r="N4835" s="84"/>
      <c r="O4835" s="84"/>
      <c r="P4835" s="84"/>
      <c r="Q4835" s="84"/>
      <c r="R4835" s="84"/>
      <c r="S4835" s="84"/>
      <c r="T4835" s="84">
        <v>0.5</v>
      </c>
      <c r="U4835" s="84">
        <v>0.5</v>
      </c>
      <c r="V4835" s="84"/>
      <c r="W4835" s="84"/>
      <c r="X4835" s="84"/>
      <c r="Y4835" s="84"/>
      <c r="Z4835" s="84"/>
      <c r="AA4835" s="84"/>
      <c r="AB4835" s="84"/>
      <c r="AC4835" s="80"/>
      <c r="AD4835" s="80"/>
      <c r="AE4835" s="80"/>
      <c r="AF4835" s="80"/>
      <c r="AG4835" s="80"/>
      <c r="AH4835" s="80"/>
      <c r="AI4835" s="80"/>
      <c r="AJ4835" s="80"/>
      <c r="AK4835" s="80"/>
      <c r="AL4835" s="80"/>
      <c r="AM4835" s="240"/>
      <c r="AN4835" s="240"/>
      <c r="AO4835" s="240"/>
      <c r="AP4835" s="240"/>
      <c r="AQ4835" s="240"/>
      <c r="AR4835" s="240"/>
      <c r="AS4835" s="240"/>
      <c r="AT4835" s="256"/>
      <c r="AU4835" s="256"/>
      <c r="AV4835" s="259"/>
      <c r="AW4835" s="259"/>
      <c r="AX4835" s="256"/>
      <c r="AY4835" s="256"/>
      <c r="AZ4835" s="256"/>
      <c r="BA4835" s="256"/>
      <c r="BB4835" s="256"/>
      <c r="BC4835" s="256"/>
      <c r="BD4835" s="256"/>
      <c r="BE4835" s="256"/>
      <c r="BF4835" s="256"/>
      <c r="BG4835" s="256"/>
      <c r="BH4835" s="256"/>
      <c r="BI4835" s="256"/>
      <c r="BJ4835" s="256"/>
      <c r="BK4835" s="256"/>
      <c r="BL4835" s="262"/>
      <c r="BM4835" s="262"/>
      <c r="BN4835" s="262"/>
      <c r="BO4835" s="262"/>
      <c r="BP4835" s="262"/>
      <c r="BQ4835" s="262"/>
      <c r="BR4835" s="270"/>
      <c r="BS4835" s="270"/>
      <c r="BT4835" s="270"/>
      <c r="BU4835" s="270"/>
      <c r="BV4835" s="270"/>
      <c r="BW4835" s="270"/>
      <c r="BX4835" s="256"/>
      <c r="BY4835" s="256"/>
      <c r="BZ4835" s="256"/>
      <c r="CA4835" s="267"/>
      <c r="CB4835" s="267"/>
      <c r="CC4835" s="274"/>
      <c r="CD4835" s="267"/>
      <c r="CE4835" s="267"/>
      <c r="CF4835" s="267"/>
      <c r="CG4835" s="267"/>
      <c r="CH4835" s="267"/>
      <c r="CI4835" s="267"/>
      <c r="CJ4835" s="267"/>
      <c r="CK4835" s="267"/>
      <c r="CL4835" s="265"/>
      <c r="CM4835" s="272"/>
      <c r="CN4835" s="264"/>
      <c r="CO4835" s="125"/>
      <c r="CP4835" s="226"/>
      <c r="CQ4835" s="226"/>
      <c r="CR4835" s="226"/>
      <c r="CS4835" s="90"/>
      <c r="CT4835" s="90"/>
      <c r="CU4835" s="90"/>
      <c r="CV4835" s="90"/>
      <c r="CW4835" s="90"/>
      <c r="CX4835" s="90"/>
      <c r="CY4835" s="90"/>
      <c r="CZ4835" s="90"/>
      <c r="DA4835" s="90"/>
      <c r="DB4835" s="70"/>
      <c r="DC4835" s="70"/>
      <c r="DD4835" s="70"/>
      <c r="DE4835" s="70"/>
      <c r="DF4835" s="70"/>
      <c r="DG4835" s="70"/>
      <c r="DH4835" s="70"/>
      <c r="DI4835" s="70"/>
      <c r="DJ4835" s="70"/>
      <c r="DK4835" s="70"/>
      <c r="DL4835" s="70"/>
      <c r="DM4835" s="70"/>
      <c r="DN4835" s="70"/>
    </row>
    <row r="4836" spans="1:118">
      <c r="A4836" s="228"/>
      <c r="B4836" s="231"/>
      <c r="C4836" s="234"/>
      <c r="D4836" s="237"/>
      <c r="E4836" s="237"/>
      <c r="F4836" s="243"/>
      <c r="G4836" s="72">
        <v>2.1</v>
      </c>
      <c r="H4836" s="84"/>
      <c r="I4836" s="84"/>
      <c r="J4836" s="84"/>
      <c r="K4836" s="84"/>
      <c r="L4836" s="84"/>
      <c r="M4836" s="84"/>
      <c r="N4836" s="84"/>
      <c r="O4836" s="84"/>
      <c r="P4836" s="84"/>
      <c r="Q4836" s="84"/>
      <c r="R4836" s="84"/>
      <c r="S4836" s="84"/>
      <c r="T4836" s="84"/>
      <c r="U4836" s="84"/>
      <c r="V4836" s="84"/>
      <c r="W4836" s="84"/>
      <c r="X4836" s="84"/>
      <c r="Y4836" s="84"/>
      <c r="Z4836" s="84"/>
      <c r="AA4836" s="84"/>
      <c r="AB4836" s="84"/>
      <c r="AC4836" s="80"/>
      <c r="AD4836" s="80"/>
      <c r="AE4836" s="80"/>
      <c r="AF4836" s="80"/>
      <c r="AG4836" s="80"/>
      <c r="AH4836" s="80"/>
      <c r="AI4836" s="80"/>
      <c r="AJ4836" s="80"/>
      <c r="AK4836" s="80"/>
      <c r="AL4836" s="80"/>
      <c r="AM4836" s="240"/>
      <c r="AN4836" s="240"/>
      <c r="AO4836" s="240"/>
      <c r="AP4836" s="240"/>
      <c r="AQ4836" s="240"/>
      <c r="AR4836" s="240"/>
      <c r="AS4836" s="240"/>
      <c r="AT4836" s="256"/>
      <c r="AU4836" s="256"/>
      <c r="AV4836" s="259"/>
      <c r="AW4836" s="259"/>
      <c r="AX4836" s="256"/>
      <c r="AY4836" s="256"/>
      <c r="AZ4836" s="256"/>
      <c r="BA4836" s="256"/>
      <c r="BB4836" s="256"/>
      <c r="BC4836" s="256"/>
      <c r="BD4836" s="256"/>
      <c r="BE4836" s="256"/>
      <c r="BF4836" s="256"/>
      <c r="BG4836" s="256"/>
      <c r="BH4836" s="256"/>
      <c r="BI4836" s="256"/>
      <c r="BJ4836" s="256"/>
      <c r="BK4836" s="256"/>
      <c r="BL4836" s="262"/>
      <c r="BM4836" s="262"/>
      <c r="BN4836" s="262"/>
      <c r="BO4836" s="262"/>
      <c r="BP4836" s="262"/>
      <c r="BQ4836" s="262"/>
      <c r="BR4836" s="270"/>
      <c r="BS4836" s="270"/>
      <c r="BT4836" s="270"/>
      <c r="BU4836" s="270"/>
      <c r="BV4836" s="270"/>
      <c r="BW4836" s="270"/>
      <c r="BX4836" s="256"/>
      <c r="BY4836" s="256"/>
      <c r="BZ4836" s="256"/>
      <c r="CA4836" s="267"/>
      <c r="CB4836" s="267"/>
      <c r="CC4836" s="274"/>
      <c r="CD4836" s="267"/>
      <c r="CE4836" s="267"/>
      <c r="CF4836" s="267"/>
      <c r="CG4836" s="267"/>
      <c r="CH4836" s="267"/>
      <c r="CI4836" s="267"/>
      <c r="CJ4836" s="267"/>
      <c r="CK4836" s="267"/>
      <c r="CL4836" s="265"/>
      <c r="CM4836" s="272"/>
      <c r="CN4836" s="264"/>
      <c r="CO4836" s="125"/>
      <c r="CP4836" s="226"/>
      <c r="CQ4836" s="226"/>
      <c r="CR4836" s="226"/>
      <c r="CS4836" s="90"/>
      <c r="CT4836" s="90"/>
      <c r="CU4836" s="90"/>
      <c r="CV4836" s="90"/>
      <c r="CW4836" s="90"/>
      <c r="CX4836" s="90"/>
      <c r="CY4836" s="90"/>
      <c r="CZ4836" s="90"/>
      <c r="DA4836" s="90"/>
      <c r="DB4836" s="70"/>
      <c r="DC4836" s="70"/>
      <c r="DD4836" s="70"/>
      <c r="DE4836" s="70"/>
      <c r="DF4836" s="70"/>
      <c r="DG4836" s="70"/>
      <c r="DH4836" s="70"/>
      <c r="DI4836" s="70"/>
      <c r="DJ4836" s="70"/>
      <c r="DK4836" s="70"/>
      <c r="DL4836" s="70"/>
      <c r="DM4836" s="70"/>
      <c r="DN4836" s="70"/>
    </row>
    <row r="4837" spans="1:118">
      <c r="A4837" s="228"/>
      <c r="B4837" s="231"/>
      <c r="C4837" s="234"/>
      <c r="D4837" s="237"/>
      <c r="E4837" s="237"/>
      <c r="F4837" s="243"/>
      <c r="G4837" s="72">
        <v>2.7</v>
      </c>
      <c r="H4837" s="84"/>
      <c r="I4837" s="84">
        <v>6</v>
      </c>
      <c r="J4837" s="84"/>
      <c r="K4837" s="84"/>
      <c r="L4837" s="84"/>
      <c r="M4837" s="84"/>
      <c r="N4837" s="84"/>
      <c r="O4837" s="84"/>
      <c r="P4837" s="84"/>
      <c r="Q4837" s="84"/>
      <c r="R4837" s="84"/>
      <c r="S4837" s="84"/>
      <c r="T4837" s="84"/>
      <c r="U4837" s="84"/>
      <c r="V4837" s="84"/>
      <c r="W4837" s="84"/>
      <c r="X4837" s="84"/>
      <c r="Y4837" s="84"/>
      <c r="Z4837" s="84"/>
      <c r="AA4837" s="84"/>
      <c r="AB4837" s="84"/>
      <c r="AC4837" s="80"/>
      <c r="AD4837" s="80"/>
      <c r="AE4837" s="80"/>
      <c r="AF4837" s="80"/>
      <c r="AG4837" s="80"/>
      <c r="AH4837" s="80"/>
      <c r="AI4837" s="80"/>
      <c r="AJ4837" s="80"/>
      <c r="AK4837" s="80"/>
      <c r="AL4837" s="80"/>
      <c r="AM4837" s="240"/>
      <c r="AN4837" s="240"/>
      <c r="AO4837" s="240"/>
      <c r="AP4837" s="240"/>
      <c r="AQ4837" s="240"/>
      <c r="AR4837" s="240"/>
      <c r="AS4837" s="240"/>
      <c r="AT4837" s="256"/>
      <c r="AU4837" s="256"/>
      <c r="AV4837" s="259"/>
      <c r="AW4837" s="259"/>
      <c r="AX4837" s="256"/>
      <c r="AY4837" s="256"/>
      <c r="AZ4837" s="256"/>
      <c r="BA4837" s="256"/>
      <c r="BB4837" s="256"/>
      <c r="BC4837" s="256"/>
      <c r="BD4837" s="256"/>
      <c r="BE4837" s="256"/>
      <c r="BF4837" s="256"/>
      <c r="BG4837" s="256"/>
      <c r="BH4837" s="256"/>
      <c r="BI4837" s="256"/>
      <c r="BJ4837" s="256"/>
      <c r="BK4837" s="256"/>
      <c r="BL4837" s="262"/>
      <c r="BM4837" s="262"/>
      <c r="BN4837" s="262"/>
      <c r="BO4837" s="262"/>
      <c r="BP4837" s="262"/>
      <c r="BQ4837" s="262"/>
      <c r="BR4837" s="270"/>
      <c r="BS4837" s="270"/>
      <c r="BT4837" s="270"/>
      <c r="BU4837" s="270"/>
      <c r="BV4837" s="270"/>
      <c r="BW4837" s="270"/>
      <c r="BX4837" s="256"/>
      <c r="BY4837" s="256"/>
      <c r="BZ4837" s="256"/>
      <c r="CA4837" s="267"/>
      <c r="CB4837" s="267"/>
      <c r="CC4837" s="274"/>
      <c r="CD4837" s="267"/>
      <c r="CE4837" s="267"/>
      <c r="CF4837" s="267"/>
      <c r="CG4837" s="267"/>
      <c r="CH4837" s="267"/>
      <c r="CI4837" s="267"/>
      <c r="CJ4837" s="267"/>
      <c r="CK4837" s="267"/>
      <c r="CL4837" s="265"/>
      <c r="CM4837" s="272"/>
      <c r="CN4837" s="264"/>
      <c r="CO4837" s="125"/>
      <c r="CP4837" s="226"/>
      <c r="CQ4837" s="226"/>
      <c r="CR4837" s="226"/>
      <c r="CS4837" s="90"/>
      <c r="CT4837" s="90"/>
      <c r="CU4837" s="90"/>
      <c r="CV4837" s="90"/>
      <c r="CW4837" s="90"/>
      <c r="CX4837" s="90"/>
      <c r="CY4837" s="90"/>
      <c r="CZ4837" s="90"/>
      <c r="DA4837" s="90"/>
      <c r="DB4837" s="70"/>
      <c r="DC4837" s="70"/>
      <c r="DD4837" s="70"/>
      <c r="DE4837" s="70"/>
      <c r="DF4837" s="70"/>
      <c r="DG4837" s="70"/>
      <c r="DH4837" s="70"/>
      <c r="DI4837" s="70"/>
      <c r="DJ4837" s="70"/>
      <c r="DK4837" s="70"/>
      <c r="DL4837" s="70"/>
      <c r="DM4837" s="70"/>
      <c r="DN4837" s="70"/>
    </row>
    <row r="4838" spans="1:118">
      <c r="A4838" s="228"/>
      <c r="B4838" s="231"/>
      <c r="C4838" s="234"/>
      <c r="D4838" s="237"/>
      <c r="E4838" s="237"/>
      <c r="F4838" s="243"/>
      <c r="G4838" s="72">
        <v>3</v>
      </c>
      <c r="H4838" s="84"/>
      <c r="I4838" s="84"/>
      <c r="J4838" s="84"/>
      <c r="K4838" s="84"/>
      <c r="L4838" s="84"/>
      <c r="M4838" s="84"/>
      <c r="N4838" s="84"/>
      <c r="O4838" s="84"/>
      <c r="P4838" s="84"/>
      <c r="Q4838" s="84"/>
      <c r="R4838" s="84"/>
      <c r="S4838" s="84"/>
      <c r="T4838" s="84"/>
      <c r="U4838" s="84"/>
      <c r="V4838" s="84"/>
      <c r="W4838" s="84"/>
      <c r="X4838" s="84"/>
      <c r="Y4838" s="84"/>
      <c r="Z4838" s="84"/>
      <c r="AA4838" s="83"/>
      <c r="AB4838" s="79"/>
      <c r="AC4838" s="80"/>
      <c r="AD4838" s="80"/>
      <c r="AE4838" s="80"/>
      <c r="AF4838" s="80"/>
      <c r="AG4838" s="80"/>
      <c r="AH4838" s="80"/>
      <c r="AI4838" s="80"/>
      <c r="AJ4838" s="80"/>
      <c r="AK4838" s="80"/>
      <c r="AL4838" s="80"/>
      <c r="AM4838" s="240"/>
      <c r="AN4838" s="240"/>
      <c r="AO4838" s="240"/>
      <c r="AP4838" s="240"/>
      <c r="AQ4838" s="240"/>
      <c r="AR4838" s="240"/>
      <c r="AS4838" s="240"/>
      <c r="AT4838" s="256"/>
      <c r="AU4838" s="256"/>
      <c r="AV4838" s="259"/>
      <c r="AW4838" s="259"/>
      <c r="AX4838" s="256"/>
      <c r="AY4838" s="256"/>
      <c r="AZ4838" s="256"/>
      <c r="BA4838" s="256"/>
      <c r="BB4838" s="256"/>
      <c r="BC4838" s="256"/>
      <c r="BD4838" s="256"/>
      <c r="BE4838" s="256"/>
      <c r="BF4838" s="256"/>
      <c r="BG4838" s="256"/>
      <c r="BH4838" s="256"/>
      <c r="BI4838" s="256"/>
      <c r="BJ4838" s="256"/>
      <c r="BK4838" s="256"/>
      <c r="BL4838" s="262"/>
      <c r="BM4838" s="262"/>
      <c r="BN4838" s="262"/>
      <c r="BO4838" s="262"/>
      <c r="BP4838" s="262"/>
      <c r="BQ4838" s="262"/>
      <c r="BR4838" s="270"/>
      <c r="BS4838" s="270"/>
      <c r="BT4838" s="270"/>
      <c r="BU4838" s="270"/>
      <c r="BV4838" s="270"/>
      <c r="BW4838" s="270"/>
      <c r="BX4838" s="256"/>
      <c r="BY4838" s="256"/>
      <c r="BZ4838" s="256"/>
      <c r="CA4838" s="267"/>
      <c r="CB4838" s="267"/>
      <c r="CC4838" s="274"/>
      <c r="CD4838" s="267"/>
      <c r="CE4838" s="267"/>
      <c r="CF4838" s="267"/>
      <c r="CG4838" s="267"/>
      <c r="CH4838" s="267"/>
      <c r="CI4838" s="267"/>
      <c r="CJ4838" s="267"/>
      <c r="CK4838" s="267"/>
      <c r="CL4838" s="265"/>
      <c r="CM4838" s="272"/>
      <c r="CN4838" s="264"/>
      <c r="CO4838" s="125"/>
      <c r="CP4838" s="226"/>
      <c r="CQ4838" s="226"/>
      <c r="CR4838" s="226"/>
      <c r="CS4838" s="90"/>
      <c r="CT4838" s="90"/>
      <c r="CU4838" s="90"/>
      <c r="CV4838" s="90"/>
      <c r="CW4838" s="90"/>
      <c r="CX4838" s="90"/>
      <c r="CY4838" s="90"/>
      <c r="CZ4838" s="90"/>
      <c r="DA4838" s="90"/>
      <c r="DB4838" s="70"/>
      <c r="DC4838" s="70"/>
      <c r="DD4838" s="70"/>
      <c r="DE4838" s="70"/>
      <c r="DF4838" s="70"/>
      <c r="DG4838" s="70"/>
      <c r="DH4838" s="70"/>
      <c r="DI4838" s="70"/>
      <c r="DJ4838" s="70"/>
      <c r="DK4838" s="70"/>
      <c r="DL4838" s="70"/>
      <c r="DM4838" s="70"/>
      <c r="DN4838" s="70"/>
    </row>
    <row r="4839" spans="1:118">
      <c r="A4839" s="228"/>
      <c r="B4839" s="231"/>
      <c r="C4839" s="234"/>
      <c r="D4839" s="237"/>
      <c r="E4839" s="237"/>
      <c r="F4839" s="244"/>
      <c r="G4839" s="73">
        <v>3.9</v>
      </c>
      <c r="H4839" s="85"/>
      <c r="I4839" s="85"/>
      <c r="J4839" s="85"/>
      <c r="K4839" s="85"/>
      <c r="L4839" s="85"/>
      <c r="M4839" s="85"/>
      <c r="N4839" s="85"/>
      <c r="O4839" s="85"/>
      <c r="P4839" s="85"/>
      <c r="Q4839" s="85"/>
      <c r="R4839" s="85"/>
      <c r="S4839" s="85"/>
      <c r="T4839" s="85"/>
      <c r="U4839" s="85"/>
      <c r="V4839" s="85"/>
      <c r="W4839" s="85"/>
      <c r="X4839" s="85"/>
      <c r="Y4839" s="85"/>
      <c r="Z4839" s="85"/>
      <c r="AA4839" s="84"/>
      <c r="AB4839" s="80"/>
      <c r="AC4839" s="81"/>
      <c r="AD4839" s="81"/>
      <c r="AE4839" s="81"/>
      <c r="AF4839" s="81"/>
      <c r="AG4839" s="81"/>
      <c r="AH4839" s="81"/>
      <c r="AI4839" s="81"/>
      <c r="AJ4839" s="81"/>
      <c r="AK4839" s="81"/>
      <c r="AL4839" s="81"/>
      <c r="AM4839" s="240"/>
      <c r="AN4839" s="240"/>
      <c r="AO4839" s="240"/>
      <c r="AP4839" s="240"/>
      <c r="AQ4839" s="240"/>
      <c r="AR4839" s="240"/>
      <c r="AS4839" s="240"/>
      <c r="AT4839" s="256"/>
      <c r="AU4839" s="256"/>
      <c r="AV4839" s="259"/>
      <c r="AW4839" s="259"/>
      <c r="AX4839" s="256"/>
      <c r="AY4839" s="256"/>
      <c r="AZ4839" s="256"/>
      <c r="BA4839" s="256"/>
      <c r="BB4839" s="256"/>
      <c r="BC4839" s="256"/>
      <c r="BD4839" s="256"/>
      <c r="BE4839" s="256"/>
      <c r="BF4839" s="256"/>
      <c r="BG4839" s="256"/>
      <c r="BH4839" s="256"/>
      <c r="BI4839" s="256"/>
      <c r="BJ4839" s="256"/>
      <c r="BK4839" s="256"/>
      <c r="BL4839" s="262"/>
      <c r="BM4839" s="262"/>
      <c r="BN4839" s="262"/>
      <c r="BO4839" s="262"/>
      <c r="BP4839" s="262"/>
      <c r="BQ4839" s="262"/>
      <c r="BR4839" s="270"/>
      <c r="BS4839" s="270"/>
      <c r="BT4839" s="270"/>
      <c r="BU4839" s="270"/>
      <c r="BV4839" s="270"/>
      <c r="BW4839" s="270"/>
      <c r="BX4839" s="256"/>
      <c r="BY4839" s="256"/>
      <c r="BZ4839" s="256"/>
      <c r="CA4839" s="267"/>
      <c r="CB4839" s="267"/>
      <c r="CC4839" s="274"/>
      <c r="CD4839" s="267"/>
      <c r="CE4839" s="267"/>
      <c r="CF4839" s="267"/>
      <c r="CG4839" s="267"/>
      <c r="CH4839" s="267"/>
      <c r="CI4839" s="267"/>
      <c r="CJ4839" s="267"/>
      <c r="CK4839" s="267"/>
      <c r="CL4839" s="265"/>
      <c r="CM4839" s="272"/>
      <c r="CN4839" s="264"/>
      <c r="CO4839" s="125"/>
      <c r="CP4839" s="226"/>
      <c r="CQ4839" s="226"/>
      <c r="CR4839" s="226"/>
      <c r="CS4839" s="90"/>
      <c r="CT4839" s="90"/>
      <c r="CU4839" s="90"/>
      <c r="CV4839" s="90"/>
      <c r="CW4839" s="90"/>
      <c r="CX4839" s="90"/>
      <c r="CY4839" s="90"/>
      <c r="CZ4839" s="90"/>
      <c r="DA4839" s="90"/>
      <c r="DB4839" s="70"/>
      <c r="DC4839" s="70"/>
      <c r="DD4839" s="70"/>
      <c r="DE4839" s="70"/>
      <c r="DF4839" s="70"/>
      <c r="DG4839" s="70"/>
      <c r="DH4839" s="70"/>
      <c r="DI4839" s="70"/>
      <c r="DJ4839" s="70"/>
      <c r="DK4839" s="70"/>
      <c r="DL4839" s="70"/>
      <c r="DM4839" s="70"/>
      <c r="DN4839" s="70"/>
    </row>
    <row r="4840" spans="1:118">
      <c r="A4840" s="229"/>
      <c r="B4840" s="232"/>
      <c r="C4840" s="235"/>
      <c r="D4840" s="238"/>
      <c r="E4840" s="238"/>
      <c r="F4840" s="245" t="s">
        <v>83</v>
      </c>
      <c r="G4840" s="246"/>
      <c r="H4840" s="82"/>
      <c r="I4840" s="82"/>
      <c r="J4840" s="82"/>
      <c r="K4840" s="82"/>
      <c r="L4840" s="82"/>
      <c r="M4840" s="82"/>
      <c r="N4840" s="82"/>
      <c r="O4840" s="82"/>
      <c r="P4840" s="82"/>
      <c r="Q4840" s="82"/>
      <c r="R4840" s="82"/>
      <c r="S4840" s="82"/>
      <c r="T4840" s="82"/>
      <c r="U4840" s="82"/>
      <c r="V4840" s="82"/>
      <c r="W4840" s="82"/>
      <c r="X4840" s="82"/>
      <c r="Y4840" s="82"/>
      <c r="Z4840" s="82"/>
      <c r="AA4840" s="82"/>
      <c r="AB4840" s="82"/>
      <c r="AC4840" s="35"/>
      <c r="AD4840" s="35"/>
      <c r="AE4840" s="35"/>
      <c r="AF4840" s="35"/>
      <c r="AG4840" s="35"/>
      <c r="AH4840" s="35"/>
      <c r="AI4840" s="35"/>
      <c r="AJ4840" s="35"/>
      <c r="AK4840" s="35"/>
      <c r="AL4840" s="35"/>
      <c r="AM4840" s="241"/>
      <c r="AN4840" s="241"/>
      <c r="AO4840" s="241"/>
      <c r="AP4840" s="241"/>
      <c r="AQ4840" s="241"/>
      <c r="AR4840" s="241"/>
      <c r="AS4840" s="241"/>
      <c r="AT4840" s="257"/>
      <c r="AU4840" s="257"/>
      <c r="AV4840" s="260"/>
      <c r="AW4840" s="260"/>
      <c r="AX4840" s="257"/>
      <c r="AY4840" s="257"/>
      <c r="AZ4840" s="257"/>
      <c r="BA4840" s="257"/>
      <c r="BB4840" s="257"/>
      <c r="BC4840" s="257"/>
      <c r="BD4840" s="257"/>
      <c r="BE4840" s="257"/>
      <c r="BF4840" s="257"/>
      <c r="BG4840" s="257"/>
      <c r="BH4840" s="257"/>
      <c r="BI4840" s="257"/>
      <c r="BJ4840" s="257"/>
      <c r="BK4840" s="257"/>
      <c r="BL4840" s="263"/>
      <c r="BM4840" s="263"/>
      <c r="BN4840" s="263"/>
      <c r="BO4840" s="263"/>
      <c r="BP4840" s="263"/>
      <c r="BQ4840" s="263"/>
      <c r="BR4840" s="271"/>
      <c r="BS4840" s="271"/>
      <c r="BT4840" s="271"/>
      <c r="BU4840" s="271"/>
      <c r="BV4840" s="271"/>
      <c r="BW4840" s="271"/>
      <c r="BX4840" s="257"/>
      <c r="BY4840" s="257"/>
      <c r="BZ4840" s="257"/>
      <c r="CA4840" s="268"/>
      <c r="CB4840" s="268"/>
      <c r="CC4840" s="275"/>
      <c r="CD4840" s="268"/>
      <c r="CE4840" s="268"/>
      <c r="CF4840" s="268"/>
      <c r="CG4840" s="268"/>
      <c r="CH4840" s="268"/>
      <c r="CI4840" s="268"/>
      <c r="CJ4840" s="268"/>
      <c r="CK4840" s="268"/>
      <c r="CL4840" s="265"/>
      <c r="CM4840" s="272"/>
      <c r="CN4840" s="264"/>
      <c r="CO4840" s="125"/>
      <c r="CP4840" s="226"/>
      <c r="CQ4840" s="226"/>
      <c r="CR4840" s="226"/>
      <c r="CS4840" s="90"/>
      <c r="CT4840" s="90"/>
      <c r="CU4840" s="90"/>
      <c r="CV4840" s="90"/>
      <c r="CW4840" s="90"/>
      <c r="CX4840" s="90"/>
      <c r="CY4840" s="90"/>
      <c r="CZ4840" s="90"/>
      <c r="DA4840" s="90"/>
      <c r="DB4840" s="70"/>
      <c r="DC4840" s="70"/>
      <c r="DD4840" s="70"/>
      <c r="DE4840" s="70"/>
      <c r="DF4840" s="70"/>
      <c r="DG4840" s="70"/>
      <c r="DH4840" s="70"/>
      <c r="DI4840" s="70"/>
      <c r="DJ4840" s="70"/>
      <c r="DK4840" s="70"/>
      <c r="DL4840" s="70"/>
      <c r="DM4840" s="70"/>
      <c r="DN4840" s="70"/>
    </row>
    <row r="4841" spans="1:118" ht="14.25" customHeight="1">
      <c r="A4841" s="227">
        <f t="shared" si="1450"/>
        <v>600</v>
      </c>
      <c r="B4841" s="230" t="s">
        <v>964</v>
      </c>
      <c r="C4841" s="233" t="s">
        <v>965</v>
      </c>
      <c r="D4841" s="236">
        <v>44495</v>
      </c>
      <c r="E4841" s="236" t="s">
        <v>506</v>
      </c>
      <c r="F4841" s="253" t="s">
        <v>80</v>
      </c>
      <c r="G4841" s="254"/>
      <c r="H4841" s="82" t="s">
        <v>69</v>
      </c>
      <c r="I4841" s="82"/>
      <c r="J4841" s="82" t="s">
        <v>60</v>
      </c>
      <c r="K4841" s="82" t="s">
        <v>60</v>
      </c>
      <c r="L4841" s="82" t="s">
        <v>60</v>
      </c>
      <c r="M4841" s="82" t="s">
        <v>60</v>
      </c>
      <c r="N4841" s="82" t="s">
        <v>60</v>
      </c>
      <c r="O4841" s="82"/>
      <c r="P4841" s="82" t="s">
        <v>71</v>
      </c>
      <c r="Q4841" s="82" t="s">
        <v>71</v>
      </c>
      <c r="R4841" s="82" t="s">
        <v>60</v>
      </c>
      <c r="S4841" s="82" t="s">
        <v>60</v>
      </c>
      <c r="T4841" s="82" t="s">
        <v>60</v>
      </c>
      <c r="U4841" s="82" t="s">
        <v>60</v>
      </c>
      <c r="V4841" s="82"/>
      <c r="W4841" s="82" t="s">
        <v>61</v>
      </c>
      <c r="X4841" s="82" t="s">
        <v>61</v>
      </c>
      <c r="Y4841" s="82" t="s">
        <v>61</v>
      </c>
      <c r="Z4841" s="82" t="s">
        <v>61</v>
      </c>
      <c r="AA4841" s="82" t="s">
        <v>61</v>
      </c>
      <c r="AB4841" s="82" t="s">
        <v>61</v>
      </c>
      <c r="AC4841" s="82"/>
      <c r="AD4841" s="82" t="s">
        <v>61</v>
      </c>
      <c r="AE4841" s="82" t="s">
        <v>61</v>
      </c>
      <c r="AF4841" s="82" t="s">
        <v>61</v>
      </c>
      <c r="AG4841" s="82" t="s">
        <v>61</v>
      </c>
      <c r="AH4841" s="82" t="s">
        <v>61</v>
      </c>
      <c r="AI4841" s="82" t="s">
        <v>1471</v>
      </c>
      <c r="AJ4841" s="82"/>
      <c r="AK4841" s="82" t="s">
        <v>60</v>
      </c>
      <c r="AL4841" s="82" t="s">
        <v>60</v>
      </c>
      <c r="AM4841" s="239">
        <f>COUNTIF(H4841:AL4841,"PH")+COUNTIF(H4841:AL4841,"PH/L")+COUNTIF(H4841:AL4841,"PM")</f>
        <v>0</v>
      </c>
      <c r="AN4841" s="239">
        <f>COUNTIF(H4841:AL4841,"PD")+COUNTIF(H4841:AL4841,"PDD")+COUNTIF(H4841:AL4841,"P/DS")/2+COUNTIF(H4841:AL4841,"PMD")</f>
        <v>0</v>
      </c>
      <c r="AO4841" s="239">
        <f>COUNTIF(H4841:AL4841,"PN")+COUNTIF(H4841:AL4841,"P/NS")/2+COUNTIF(H4841:AL4841,"PH")+COUNTIF(H4841:AL4841,"PH/F")/2+COUNTIF(H4841:AL4841,"PH/L")/2+COUNTIF(H4841:AL4841,"PM")</f>
        <v>0</v>
      </c>
      <c r="AP4841" s="239">
        <f>COUNTIF(H4841:AL4841,"BH")+COUNTIF(H4841:AL4841,"AL/BL")+COUNTIF(H4841:AL4841,"UL/BL")+COUNTIF(H4841:AL4841,"BM")</f>
        <v>0</v>
      </c>
      <c r="AQ4841" s="239">
        <f>COUNTIF(H4841:AL4841,"DS")+COUNTIF(H4841:AL4841,"AL/DS")/2+COUNTIF(H4841:AL4841,"UL/DS")/2+COUNTIF(H4841:AL4841,"CT")+COUNTIF(H4841:AL4841,"MD")</f>
        <v>11.5</v>
      </c>
      <c r="AR4841" s="239">
        <f>COUNTIF(H4841:AL4841,"NS")+COUNTIF(H4841:AL4841,"AL/NS")/2+COUNTIF(H4841:AL4841,"UL/NS")/2+COUNTIF(H4841:AL4841,"BH")+COUNTIF(H4841:AL4841,"AL/BF")/2+COUNTIF(H4841:AL4841,"AL/BL")/2+COUNTIF(H4841:AL4841,"UL/BL")/2+COUNTIF(H4841:AL4841,"UL/BF")/2+COUNTIF(H4841:AL4841,"BM")</f>
        <v>11</v>
      </c>
      <c r="AS4841" s="239">
        <f>COUNTIF(H4841:AL4841,"AL")+COUNTIF(H4841:AL4841,"AL/DS")/2+COUNTIF(H4841:AL4841,"AL/NS")/2+COUNTIF(H4841:AL4841,"NH")+COUNTIF(H4841:AL4841,"SL")+COUNTIF(H4841:AL4841,"NHD")+COUNTIF(H4841:AL4841,"B")+COUNTIF(H4841:AL4841,"HL")+COUNTIF(H4841:AL4841,"AL/BF")/2+COUNTIF(H4841:AL4841,"AL/BL")/2</f>
        <v>1</v>
      </c>
      <c r="AT4841" s="255">
        <f>COUNTIF(H4841:AL4841,"PD")+COUNTIF(H4841:AL4841,"PN")+COUNTIF(H4841:AL4841,"P/DS")/2+COUNTIF(H4841:AL4841,"P/NS")/2+COUNTIF(H4841:AL4841,"DS")+COUNTIF(H4841:AL4841,"NS")+COUNTIF(H4841:AL4841,"AL")+COUNTIF(H4841:AL4841,"AL/DS")+COUNTIF(H4841:AL4841,"AL/NS")+COUNTIF(H4841:AL4841,"NH")+COUNTIF(H4841:AL4841,"SL")+COUNTIF(H4841:AL4841,"UL/DS")/2+COUNTIF(H4841:AL4841,"UL/NS")/2+COUNTIF(H4841:AL4841,"CT")+COUNTIF(H4841:AL4841,"NHD")+COUNTIF(H4841:AL4841,"PDD")+COUNTIF(H4841:AL4841,"B")+COUNTIF(H4841:AL4841,"HL")+COUNTIF(H4841:AL4841,"PH")+COUNTIF(H4841:AL4841,"BH")+COUNTIF(H4841:AL4841,"AL/BF")+COUNTIF(H4841:AL4841,"AL/BL")+COUNTIF(H4841:AL4841,"UL/BF")/2+COUNTIF(H4841:AL4841,"UL/BL")/2+COUNTIF(H4841:AL4841,"PH/F")/2+COUNTIF(H4841:AL4841,"PH/L")/2+COUNTIF(H4841:AL4841,"MD")+COUNTIF(H4841:AL4841,"PMD")+COUNTIF(H4841:AL4841,"PM")+COUNTIF(H4841:AL4841,"BM")</f>
        <v>23.5</v>
      </c>
      <c r="AU4841" s="255">
        <f>COUNTIF(H4841:AL4841,"P/DS")/2+COUNTIF(H4841:AL4841,"P/NS")/2+COUNTIF(H4841:AL4841,"IL")+COUNTIF(H4841:AL4841,"NL")+COUNTIF(H4841:AL4841,"UL")+COUNTIF(H4841:AL4841,"UL/DS")/2+COUNTIF(H4841:AL4841,"UL/NS")/2+COUNTIF(H4841:AL4841,"KT")+COUNTIF(H4841:AL4841,"UL/BF")/2+COUNTIF(H4841:AL4841,"UL/BL")/2+COUNTIF(H4841:AL4841,"PH/F")/2+COUNTIF(H4841:AL4841,"PH/L")/2+COUNTIF(H4841:AL4841,"NB")</f>
        <v>2.5</v>
      </c>
      <c r="AV4841" s="258">
        <f>COUNTIF(H4841:AL4841,"PN")+COUNTIF(H4841:AL4841,"TVD")+COUNTIF(H4841:AL4841,"PH")+COUNTIF(H4841:AL4841,"PM")+COUNTIF(H4841:AL4841,"PDD")-COUNTIFS(H4841:AL4841,"PN",H4848:AL4848,"&gt;=3")-COUNTIFS(H4841:AL4841,"PM",H4848:AL4848,"&gt;=3")</f>
        <v>0</v>
      </c>
      <c r="AW4841" s="258">
        <f>COUNTIF(H4841:AL4841,"NS")+COUNTIF(H4841:AL4841,"D")+COUNTIF(H4841:AL4841,"BH")+COUNTIF(H4841:AL4841,"NHD")+COUNTIF(H4841:AL4841,"BM")-COUNTIFS(H4841:AL4841,"NS",H4848:AL4848,"&gt;=3")-COUNTIFS(H4841:AL4841,"BH",H4848:AL4848,"&gt;=3")-COUNTIFS(H4841:AL4841,"BM",H4848:AL4848,"&gt;=3")</f>
        <v>11</v>
      </c>
      <c r="AX4841" s="255">
        <f>COUNTIF(H4841:AL4841,"AL")+COUNTIF(H4841:AL4841,"AL/DS")/2+COUNTIF(H4841:AL4841,"AL/NS")/2+COUNTIF(H4841:AL4841,"AL/BF")+COUNTIF(H4841:AL4841,"AL/BL")/2</f>
        <v>0</v>
      </c>
      <c r="AY4841" s="255">
        <f>COUNTIF(H4841:AL4841,"SL")</f>
        <v>0</v>
      </c>
      <c r="AZ4841" s="255">
        <f>COUNTIF(H4841:AL4841,"NH")</f>
        <v>1</v>
      </c>
      <c r="BA4841" s="255">
        <f>COUNTIF(H4841:AL4841,"HL")</f>
        <v>0</v>
      </c>
      <c r="BB4841" s="255">
        <f>COUNTIF(G4841:AL4841,"P/DS")/2+COUNTIF(G4841:AL4841,"P/NS")/2+COUNTIF(G4841:AL4841,"UL")+COUNTIF(G4841:AL4841,"UL/DS")/2+COUNTIF(G4841:AL4841,"UL/NS")/2+COUNTIF(G4841:AL4841,"UL/BL")/2+COUNTIF(G4841:AL4841,"UL/BF")/2+COUNTIF(G4841:AL4841,"PH/F")/2+COUNTIF(G4841:AL4841,"PH/L")/2</f>
        <v>2.5</v>
      </c>
      <c r="BC4841" s="255">
        <f>COUNTIF(H4841:AL4841,"NB")</f>
        <v>0</v>
      </c>
      <c r="BD4841" s="255">
        <f>COUNTIF(H4841:AL4841,"NL")</f>
        <v>0</v>
      </c>
      <c r="BE4841" s="255">
        <f>COUNTIF(H4841:AL4841,"IL")</f>
        <v>0</v>
      </c>
      <c r="BF4841" s="255">
        <f>COUNTIF(H4841:AL4841,"KT")</f>
        <v>0</v>
      </c>
      <c r="BG4841" s="255">
        <f>COUNTIF(H4841:AL4841,"L70")</f>
        <v>0</v>
      </c>
      <c r="BH4841" s="255">
        <f>COUNTIF(H4841:AL4841,"MD")</f>
        <v>0</v>
      </c>
      <c r="BI4841" s="255">
        <f>COUNTIF(H4841:AL4841,"PMD")</f>
        <v>0</v>
      </c>
      <c r="BJ4841" s="255">
        <f>COUNTIF(H4841:AL4841,"PM")</f>
        <v>0</v>
      </c>
      <c r="BK4841" s="255">
        <f>COUNTIF(H4841:AL4841,"BM")</f>
        <v>0</v>
      </c>
      <c r="BL4841" s="261">
        <f>SUMIF(H4841:AL4841,"PD",H4842:AL4842)+SUMIF(H4841:AL4841,"PN",H4842:AL4842)+SUMIF(H4841:AL4841,"P/DS",H4842:AL4842)+SUMIF(H4841:AL4841,"PN/F",H4842:AL4842)+SUMIF(H4841:AL4841,"PN/L",H4842:AL4842)+SUMIF(H4841:AL4841,"TV",H4842:AL4842)+SUMIF(H4841:AL4841,"TVD",H4842:AL4842)+SUMIF(H4841:AL4841,"PDD",H4842:AL4842)</f>
        <v>0</v>
      </c>
      <c r="BM4841" s="261">
        <f>SUMIF(H4841:AL4841,"PD",H4843:AL4843)+SUMIF(H4841:AL4841,"PN",H4843:AL4843)+SUMIF(H4841:AL4841,"P/DS",H4843:AL4843)+SUMIF(H4841:AL4841,"PN/F",H4843:AL4843)+SUMIF(H4841:AL4841,"PN/L",H4843:AL4843)+SUMIF(H4841:AL4841,"TV",H4843:AL4843)+SUMIF(H4841:AL4841,"TVD",H4843:AL4843)+SUMIF(H4841:AL4841,"PDD",H4843:AL4843)+SUMIF(H4841:AL4841,"PMD",H4843:AL4843)</f>
        <v>0</v>
      </c>
      <c r="BN4841" s="261">
        <f>SUMIF(H4841:AL4841,"PD",H4844:AL4844)+SUMIF(H4841:AL4841,"PN",H4844:AL4844)+SUMIF(H4841:AL4841,"P/DS",H4844:AL4844)+SUMIF(H4841:AL4841,"PN/F",H4844:AL4844)+SUMIF(H4841:AL4841,"PN/L",H4844:AL4844)+SUMIF(H4841:AL4841,"TV",H4844:AL4844)+SUMIF(H4841:AL4841,"TVD",H4844:AL4844)</f>
        <v>0</v>
      </c>
      <c r="BO4841" s="261">
        <f>SUMIF(H4841:AL4841,"PD",H4845:AL4845)+SUMIF(H4841:AL4841,"PN",H4845:AL4845)+SUMIF(H4841:AL4841,"P/DS",H4845:AL4845)+SUMIF(H4841:AL4841,"PN/F",H4845:AL4845)+SUMIF(H4841:AL4841,"PN/L",H4845:AL4845)+SUMIF(H4841:AL4841,"TV",H4845:AL4845)+SUMIF(H4841:AL4841,"TVD",H4845:AL4845)</f>
        <v>0</v>
      </c>
      <c r="BP4841" s="261">
        <f>SUMIF(H4841:AL4841,"PD",H4846:AL4846)+SUMIF(H4841:AL4841,"PN",H4846:AL4846)+SUMIF(H4841:AL4841,"P/DS",H4846:AL4846)+SUMIF(H4841:AL4841,"PN/F",H4846:AL4846)+SUMIF(H4841:AL4841,"PN/L",H4846:AL4846)+SUMIF(H4841:AL4841,"TV",H4846:AL4846)+SUMIF(H4841:AL4841,"TVD",H4846:AL4846)+SUMIF(H4841:AL4841,"PDD",H4846:AL4846)+SUMIF(H4841:AL4841,"PH",H4846:AL4846)+SUMIF(H4841:AL4841,"PM",H4846:AL4846)</f>
        <v>0</v>
      </c>
      <c r="BQ4841" s="261">
        <f>SUMIF(H4841:AL4841,"PD",H4847:AL4847)+SUMIF(H4841:AL4841,"PN",H4847:AL4847)+SUMIF(H4841:AL4841,"P/DS",H4847:AL4847)+SUMIF(H4841:AL4841,"PN/F",H4847:AL4847)+SUMIF(H4841:AL4841,"PN/L",H4847:AL4847)+SUMIF(H4841:AL4841,"TV",H4847:AL4847)+SUMIF(H4841:AL4841,"TVD",H4847:AL4847)+SUMIF(H4841:AL4841,"PDD",H4847:AL4847)+SUMIF(H4841:AL4841,"PH",H4847:AL4847)+SUMIF(H4841:AL4841,"PM",H4847:AL4847)</f>
        <v>0</v>
      </c>
      <c r="BR4841" s="269">
        <f>SUM(H4842:AL4842)-BL4841</f>
        <v>22.5</v>
      </c>
      <c r="BS4841" s="269">
        <f>SUM(H4843:AL4843)-BM4841</f>
        <v>10</v>
      </c>
      <c r="BT4841" s="269">
        <f>SUM(H4844:AL4844)-BN4841</f>
        <v>0</v>
      </c>
      <c r="BU4841" s="269">
        <f>SUM(H4845:AL4845)-BO4841</f>
        <v>0</v>
      </c>
      <c r="BV4841" s="269">
        <f>SUM(H4846:AL4846)-BP4841</f>
        <v>0</v>
      </c>
      <c r="BW4841" s="269">
        <f>SUM(H4847:AL4847)-BQ4841</f>
        <v>0</v>
      </c>
      <c r="BX4841" s="255">
        <f>SUMIF(H4841:AL4841,"PD",H4848:AL4848)+SUMIF(H4841:AL4841,"PN",H4848:AL4848)+SUMIF(H4841:AL4841,"P/DS",H4848:AL4848)+SUMIF(H4841:AL4841,"PN/F",H4848:AL4848)+SUMIF(H4841:AL4841,"PN/L",H4848:AL4848)</f>
        <v>0</v>
      </c>
      <c r="BY4841" s="255">
        <f>SUM(H4848:AL4848)-BX4841</f>
        <v>0</v>
      </c>
      <c r="BZ4841" s="255">
        <f t="shared" ref="BZ4841" si="1461">+SUM(BL4841:BW4848)</f>
        <v>32.5</v>
      </c>
      <c r="CA4841" s="266">
        <f>(COUNTIFS(H4841:AL4841,"PD",H4842:AL4842,"&gt;=2"))*0.5-IF(CN4841="VP",COUNTIFS($H$16:$AL$16,"SAT",H4841:AL4841,"PD",H4842:AL4842,"&gt;=2"))*0.5</f>
        <v>0</v>
      </c>
      <c r="CB4841" s="266">
        <f>(COUNTIFS(H4841:AL4841,"PN",H4843:AL4843,"&gt;=0.5",H4842:AL4842,"&gt;=1.5"))*0.5+COUNTIFS(H4841:AL4841,"PDD",H4843:AL4843,"&gt;=0.5",H4842:AL4842,"&gt;=1.5")*0.5</f>
        <v>0</v>
      </c>
      <c r="CC4841" s="273">
        <f>(COUNTIFS(H4841:AL4841,"TV",H4843:AL4843,"&gt;=10"))*0.5+(COUNTIFS(H4841:AL4841,"PMD",H4843:AL4843,"&gt;=2"))*0.5</f>
        <v>0</v>
      </c>
      <c r="CD4841" s="266">
        <f>(COUNTIFS(H4841:AL4841,"TVD",H4845:AL4845,"&gt;=6.5",H4843:AL4843,"&gt;=3.5"))*0.5</f>
        <v>0</v>
      </c>
      <c r="CE4841" s="266">
        <f>(COUNTIFS(H4841:AL4841,"PD",H4846:AL4846,"&gt;=10"))*0.5</f>
        <v>0</v>
      </c>
      <c r="CF4841" s="266">
        <f>(COUNTIFS(H4841:AL4841,"PDD",H4846:AL4846,"&gt;=3.5",H4847:AL4847,"&gt;=6.5")+COUNTIFS(H4841:AL4841,"PH",H4847:AL4847,"&gt;=0.5",H4846:AL4846,"&gt;=1.5")+COUNTIFS(H4841:AL4841,"PM",H4847:AL4847,"&gt;=0.5",H4846:AL4846,"&gt;=1.5"))*0.5</f>
        <v>0</v>
      </c>
      <c r="CG4841" s="266">
        <f>(COUNTIFS(H4841:AL4841,"DS",H4842:AL4842,"&gt;=2")+COUNTIFS(H4841:AL4841,"AL/DS",H4842:AL4842,"&gt;=2"))*0.5-IF(CN4841="VP",COUNTIFS($H$16:$AL$16,"SAT",H4841:AL4841,"DS",H4842:AL4842,"&gt;=2"))*0.5</f>
        <v>3</v>
      </c>
      <c r="CH4841" s="266">
        <f>(COUNTIFS(H4841:AL4841,"NS",H4843:AL4843,"&gt;=0.5",H4842:AL4842,"&gt;=1.5")+COUNTIFS(H4841:AL4841,"AL/NS",H4843:AL4843,"&gt;=0.5",H4842:AL4842,"&gt;=1.5")+COUNTIFS(H4841:AL4841,"NHD",H4843:AL4843,"&gt;=4.5",H4846:AL4846,"&gt;=2",H4842:AL4842,"&gt;=1.5"))*0.5</f>
        <v>2</v>
      </c>
      <c r="CI4841" s="266">
        <f>(COUNTIF(H4843:AL4843,"&gt;=10")+COUNTIFS(H4841:AL4841,"MD",H4843:AL4843,"&gt;=2")-COUNTIFS(H4841:AL4841,"TV",H4843:AL4843,"&gt;=10"))*0.5</f>
        <v>0</v>
      </c>
      <c r="CJ4841" s="266">
        <f>(COUNTIFS(H4841:AL4841,"D",H4845:AL4845,"&gt;=6.5",H4843:AL4843,"&gt;=3.5"))*0.5</f>
        <v>0</v>
      </c>
      <c r="CK4841" s="266">
        <f>(COUNTIF(H4846:AL4846,"&gt;=10")-COUNTIFS(H4841:AL4841,"PD",H4846:AL4846,"&gt;=10"))*0.5</f>
        <v>0</v>
      </c>
      <c r="CL4841" s="265">
        <f>(COUNTIFS(H4841:AL4841,"NHD",H4846:AL4846,"&gt;=3.5",H4847:AL4847,"&gt;=6.5")+COUNTIFS(H4841:AL4841,"BH",H4846:AL4846,"&gt;=1.5",H4847:AL4847,"&gt;=0.5")+COUNTIFS(H4841:AL4841,"BM",H4846:AL4846,"&gt;=1.5",H4847:AL4847,"&gt;=0.5")+COUNTIFS(H4841:AL4841,"D",H4846:AL4846,"&gt;=1.5",H4847:AL4847,"&gt;=0.5"))*0.5</f>
        <v>0</v>
      </c>
      <c r="CM4841" s="272"/>
      <c r="CN4841" s="264" t="s">
        <v>723</v>
      </c>
      <c r="CO4841" s="125">
        <f t="shared" ref="CO4841" si="1462">+AM4841+AN4841+AO4841+AP4841+AQ4841+AR4841+AS4841+AU4841+BG4841</f>
        <v>26</v>
      </c>
      <c r="CP4841" s="225">
        <f>+SUM(I4842:I4847)-I4848</f>
        <v>0</v>
      </c>
      <c r="CQ4841" s="225">
        <f>+SUM(J4842:J4847)-J4848</f>
        <v>0</v>
      </c>
      <c r="CR4841" s="225">
        <f>+SUM(K4842:K4847)-K4848</f>
        <v>0</v>
      </c>
      <c r="CS4841" s="90"/>
      <c r="CT4841" s="90"/>
      <c r="CU4841" s="90"/>
      <c r="CV4841" s="90"/>
      <c r="CW4841" s="90"/>
      <c r="CX4841" s="90"/>
      <c r="CY4841" s="90"/>
      <c r="CZ4841" s="90"/>
      <c r="DA4841" s="90"/>
      <c r="DB4841" s="70"/>
      <c r="DC4841" s="70"/>
      <c r="DD4841" s="70"/>
      <c r="DE4841" s="70"/>
      <c r="DF4841" s="70"/>
      <c r="DG4841" s="70"/>
      <c r="DH4841" s="70"/>
      <c r="DI4841" s="70"/>
      <c r="DJ4841" s="70"/>
      <c r="DK4841" s="70"/>
      <c r="DL4841" s="70"/>
      <c r="DM4841" s="70"/>
      <c r="DN4841" s="70"/>
    </row>
    <row r="4842" spans="1:118" ht="14.25" customHeight="1">
      <c r="A4842" s="228"/>
      <c r="B4842" s="231"/>
      <c r="C4842" s="234"/>
      <c r="D4842" s="237"/>
      <c r="E4842" s="237"/>
      <c r="F4842" s="242" t="s">
        <v>82</v>
      </c>
      <c r="G4842" s="71">
        <v>1.5</v>
      </c>
      <c r="H4842" s="83"/>
      <c r="I4842" s="83"/>
      <c r="J4842" s="83"/>
      <c r="K4842" s="83"/>
      <c r="L4842" s="83"/>
      <c r="M4842" s="83">
        <v>2.5</v>
      </c>
      <c r="N4842" s="83">
        <v>2.5</v>
      </c>
      <c r="O4842" s="83"/>
      <c r="P4842" s="83"/>
      <c r="Q4842" s="83"/>
      <c r="R4842" s="83">
        <v>2.5</v>
      </c>
      <c r="S4842" s="83">
        <v>2.5</v>
      </c>
      <c r="T4842" s="83">
        <v>2</v>
      </c>
      <c r="U4842" s="83">
        <v>2.5</v>
      </c>
      <c r="V4842" s="83"/>
      <c r="W4842" s="83">
        <v>2</v>
      </c>
      <c r="X4842" s="83">
        <v>2</v>
      </c>
      <c r="Y4842" s="83">
        <v>2</v>
      </c>
      <c r="Z4842" s="83"/>
      <c r="AA4842" s="83">
        <v>2</v>
      </c>
      <c r="AB4842" s="83"/>
      <c r="AC4842" s="79"/>
      <c r="AD4842" s="79"/>
      <c r="AE4842" s="79"/>
      <c r="AF4842" s="79"/>
      <c r="AG4842" s="79"/>
      <c r="AH4842" s="79"/>
      <c r="AI4842" s="79"/>
      <c r="AJ4842" s="79"/>
      <c r="AK4842" s="79"/>
      <c r="AL4842" s="79"/>
      <c r="AM4842" s="240"/>
      <c r="AN4842" s="240"/>
      <c r="AO4842" s="240"/>
      <c r="AP4842" s="240"/>
      <c r="AQ4842" s="240"/>
      <c r="AR4842" s="240"/>
      <c r="AS4842" s="240"/>
      <c r="AT4842" s="256"/>
      <c r="AU4842" s="256"/>
      <c r="AV4842" s="259"/>
      <c r="AW4842" s="259"/>
      <c r="AX4842" s="256"/>
      <c r="AY4842" s="256"/>
      <c r="AZ4842" s="256"/>
      <c r="BA4842" s="256"/>
      <c r="BB4842" s="256"/>
      <c r="BC4842" s="256"/>
      <c r="BD4842" s="256"/>
      <c r="BE4842" s="256"/>
      <c r="BF4842" s="256"/>
      <c r="BG4842" s="256"/>
      <c r="BH4842" s="256"/>
      <c r="BI4842" s="256"/>
      <c r="BJ4842" s="256"/>
      <c r="BK4842" s="256"/>
      <c r="BL4842" s="262"/>
      <c r="BM4842" s="262"/>
      <c r="BN4842" s="262"/>
      <c r="BO4842" s="262"/>
      <c r="BP4842" s="262"/>
      <c r="BQ4842" s="262"/>
      <c r="BR4842" s="270"/>
      <c r="BS4842" s="270"/>
      <c r="BT4842" s="270"/>
      <c r="BU4842" s="270"/>
      <c r="BV4842" s="270"/>
      <c r="BW4842" s="270"/>
      <c r="BX4842" s="256"/>
      <c r="BY4842" s="256"/>
      <c r="BZ4842" s="256"/>
      <c r="CA4842" s="267"/>
      <c r="CB4842" s="267"/>
      <c r="CC4842" s="274"/>
      <c r="CD4842" s="267"/>
      <c r="CE4842" s="267"/>
      <c r="CF4842" s="267"/>
      <c r="CG4842" s="267"/>
      <c r="CH4842" s="267"/>
      <c r="CI4842" s="267"/>
      <c r="CJ4842" s="267"/>
      <c r="CK4842" s="267"/>
      <c r="CL4842" s="265"/>
      <c r="CM4842" s="272"/>
      <c r="CN4842" s="264"/>
      <c r="CO4842" s="125"/>
      <c r="CP4842" s="226"/>
      <c r="CQ4842" s="226"/>
      <c r="CR4842" s="226"/>
      <c r="CS4842" s="90"/>
      <c r="CT4842" s="90"/>
      <c r="CU4842" s="90"/>
      <c r="CV4842" s="90"/>
      <c r="CW4842" s="90"/>
      <c r="CX4842" s="90"/>
      <c r="CY4842" s="90"/>
      <c r="CZ4842" s="90"/>
      <c r="DA4842" s="90"/>
      <c r="DB4842" s="70"/>
      <c r="DC4842" s="70"/>
      <c r="DD4842" s="70"/>
      <c r="DE4842" s="70"/>
      <c r="DF4842" s="70"/>
      <c r="DG4842" s="70"/>
      <c r="DH4842" s="70"/>
      <c r="DI4842" s="70"/>
      <c r="DJ4842" s="70"/>
      <c r="DK4842" s="70"/>
      <c r="DL4842" s="70"/>
      <c r="DM4842" s="70"/>
      <c r="DN4842" s="70"/>
    </row>
    <row r="4843" spans="1:118">
      <c r="A4843" s="228"/>
      <c r="B4843" s="231"/>
      <c r="C4843" s="234"/>
      <c r="D4843" s="237"/>
      <c r="E4843" s="237"/>
      <c r="F4843" s="243"/>
      <c r="G4843" s="72">
        <v>2</v>
      </c>
      <c r="H4843" s="84"/>
      <c r="I4843" s="84"/>
      <c r="J4843" s="84"/>
      <c r="K4843" s="84"/>
      <c r="L4843" s="84"/>
      <c r="M4843" s="84"/>
      <c r="N4843" s="84"/>
      <c r="O4843" s="84">
        <v>8</v>
      </c>
      <c r="P4843" s="84"/>
      <c r="Q4843" s="84"/>
      <c r="R4843" s="84"/>
      <c r="S4843" s="84"/>
      <c r="T4843" s="84"/>
      <c r="U4843" s="84"/>
      <c r="V4843" s="84"/>
      <c r="W4843" s="84">
        <v>0.5</v>
      </c>
      <c r="X4843" s="84">
        <v>0.5</v>
      </c>
      <c r="Y4843" s="84">
        <v>0.5</v>
      </c>
      <c r="Z4843" s="84"/>
      <c r="AA4843" s="84">
        <v>0.5</v>
      </c>
      <c r="AB4843" s="84"/>
      <c r="AC4843" s="80"/>
      <c r="AD4843" s="80"/>
      <c r="AE4843" s="80"/>
      <c r="AF4843" s="80"/>
      <c r="AG4843" s="80"/>
      <c r="AH4843" s="80"/>
      <c r="AI4843" s="80"/>
      <c r="AJ4843" s="80"/>
      <c r="AK4843" s="80"/>
      <c r="AL4843" s="80"/>
      <c r="AM4843" s="240"/>
      <c r="AN4843" s="240"/>
      <c r="AO4843" s="240"/>
      <c r="AP4843" s="240"/>
      <c r="AQ4843" s="240"/>
      <c r="AR4843" s="240"/>
      <c r="AS4843" s="240"/>
      <c r="AT4843" s="256"/>
      <c r="AU4843" s="256"/>
      <c r="AV4843" s="259"/>
      <c r="AW4843" s="259"/>
      <c r="AX4843" s="256"/>
      <c r="AY4843" s="256"/>
      <c r="AZ4843" s="256"/>
      <c r="BA4843" s="256"/>
      <c r="BB4843" s="256"/>
      <c r="BC4843" s="256"/>
      <c r="BD4843" s="256"/>
      <c r="BE4843" s="256"/>
      <c r="BF4843" s="256"/>
      <c r="BG4843" s="256"/>
      <c r="BH4843" s="256"/>
      <c r="BI4843" s="256"/>
      <c r="BJ4843" s="256"/>
      <c r="BK4843" s="256"/>
      <c r="BL4843" s="262"/>
      <c r="BM4843" s="262"/>
      <c r="BN4843" s="262"/>
      <c r="BO4843" s="262"/>
      <c r="BP4843" s="262"/>
      <c r="BQ4843" s="262"/>
      <c r="BR4843" s="270"/>
      <c r="BS4843" s="270"/>
      <c r="BT4843" s="270"/>
      <c r="BU4843" s="270"/>
      <c r="BV4843" s="270"/>
      <c r="BW4843" s="270"/>
      <c r="BX4843" s="256"/>
      <c r="BY4843" s="256"/>
      <c r="BZ4843" s="256"/>
      <c r="CA4843" s="267"/>
      <c r="CB4843" s="267"/>
      <c r="CC4843" s="274"/>
      <c r="CD4843" s="267"/>
      <c r="CE4843" s="267"/>
      <c r="CF4843" s="267"/>
      <c r="CG4843" s="267"/>
      <c r="CH4843" s="267"/>
      <c r="CI4843" s="267"/>
      <c r="CJ4843" s="267"/>
      <c r="CK4843" s="267"/>
      <c r="CL4843" s="265"/>
      <c r="CM4843" s="272"/>
      <c r="CN4843" s="264"/>
      <c r="CO4843" s="125"/>
      <c r="CP4843" s="226"/>
      <c r="CQ4843" s="226"/>
      <c r="CR4843" s="226"/>
      <c r="CS4843" s="90"/>
      <c r="CT4843" s="90"/>
      <c r="CU4843" s="90"/>
      <c r="CV4843" s="90"/>
      <c r="CW4843" s="90"/>
      <c r="CX4843" s="90"/>
      <c r="CY4843" s="90"/>
      <c r="CZ4843" s="90"/>
      <c r="DA4843" s="90"/>
      <c r="DB4843" s="70"/>
      <c r="DC4843" s="70"/>
      <c r="DD4843" s="70"/>
      <c r="DE4843" s="70"/>
      <c r="DF4843" s="70"/>
      <c r="DG4843" s="70"/>
      <c r="DH4843" s="70"/>
      <c r="DI4843" s="70"/>
      <c r="DJ4843" s="70"/>
      <c r="DK4843" s="70"/>
      <c r="DL4843" s="70"/>
      <c r="DM4843" s="70"/>
      <c r="DN4843" s="70"/>
    </row>
    <row r="4844" spans="1:118">
      <c r="A4844" s="228"/>
      <c r="B4844" s="231"/>
      <c r="C4844" s="234"/>
      <c r="D4844" s="237"/>
      <c r="E4844" s="237"/>
      <c r="F4844" s="243"/>
      <c r="G4844" s="72">
        <v>2.1</v>
      </c>
      <c r="H4844" s="84"/>
      <c r="I4844" s="84"/>
      <c r="J4844" s="84"/>
      <c r="K4844" s="84"/>
      <c r="L4844" s="84"/>
      <c r="M4844" s="84"/>
      <c r="N4844" s="84"/>
      <c r="O4844" s="84"/>
      <c r="P4844" s="84"/>
      <c r="Q4844" s="84"/>
      <c r="R4844" s="84"/>
      <c r="S4844" s="84"/>
      <c r="T4844" s="84"/>
      <c r="U4844" s="84"/>
      <c r="V4844" s="84"/>
      <c r="W4844" s="84"/>
      <c r="X4844" s="84"/>
      <c r="Y4844" s="84"/>
      <c r="Z4844" s="84"/>
      <c r="AA4844" s="84"/>
      <c r="AB4844" s="84"/>
      <c r="AC4844" s="80"/>
      <c r="AD4844" s="80"/>
      <c r="AE4844" s="80"/>
      <c r="AF4844" s="80"/>
      <c r="AG4844" s="80"/>
      <c r="AH4844" s="80"/>
      <c r="AI4844" s="80"/>
      <c r="AJ4844" s="80"/>
      <c r="AK4844" s="80"/>
      <c r="AL4844" s="80"/>
      <c r="AM4844" s="240"/>
      <c r="AN4844" s="240"/>
      <c r="AO4844" s="240"/>
      <c r="AP4844" s="240"/>
      <c r="AQ4844" s="240"/>
      <c r="AR4844" s="240"/>
      <c r="AS4844" s="240"/>
      <c r="AT4844" s="256"/>
      <c r="AU4844" s="256"/>
      <c r="AV4844" s="259"/>
      <c r="AW4844" s="259"/>
      <c r="AX4844" s="256"/>
      <c r="AY4844" s="256"/>
      <c r="AZ4844" s="256"/>
      <c r="BA4844" s="256"/>
      <c r="BB4844" s="256"/>
      <c r="BC4844" s="256"/>
      <c r="BD4844" s="256"/>
      <c r="BE4844" s="256"/>
      <c r="BF4844" s="256"/>
      <c r="BG4844" s="256"/>
      <c r="BH4844" s="256"/>
      <c r="BI4844" s="256"/>
      <c r="BJ4844" s="256"/>
      <c r="BK4844" s="256"/>
      <c r="BL4844" s="262"/>
      <c r="BM4844" s="262"/>
      <c r="BN4844" s="262"/>
      <c r="BO4844" s="262"/>
      <c r="BP4844" s="262"/>
      <c r="BQ4844" s="262"/>
      <c r="BR4844" s="270"/>
      <c r="BS4844" s="270"/>
      <c r="BT4844" s="270"/>
      <c r="BU4844" s="270"/>
      <c r="BV4844" s="270"/>
      <c r="BW4844" s="270"/>
      <c r="BX4844" s="256"/>
      <c r="BY4844" s="256"/>
      <c r="BZ4844" s="256"/>
      <c r="CA4844" s="267"/>
      <c r="CB4844" s="267"/>
      <c r="CC4844" s="274"/>
      <c r="CD4844" s="267"/>
      <c r="CE4844" s="267"/>
      <c r="CF4844" s="267"/>
      <c r="CG4844" s="267"/>
      <c r="CH4844" s="267"/>
      <c r="CI4844" s="267"/>
      <c r="CJ4844" s="267"/>
      <c r="CK4844" s="267"/>
      <c r="CL4844" s="265"/>
      <c r="CM4844" s="272"/>
      <c r="CN4844" s="264"/>
      <c r="CO4844" s="125"/>
      <c r="CP4844" s="226"/>
      <c r="CQ4844" s="226"/>
      <c r="CR4844" s="226"/>
      <c r="CS4844" s="90"/>
      <c r="CT4844" s="90"/>
      <c r="CU4844" s="90"/>
      <c r="CV4844" s="90"/>
      <c r="CW4844" s="90"/>
      <c r="CX4844" s="90"/>
      <c r="CY4844" s="90"/>
      <c r="CZ4844" s="90"/>
      <c r="DA4844" s="90"/>
      <c r="DB4844" s="70"/>
      <c r="DC4844" s="70"/>
      <c r="DD4844" s="70"/>
      <c r="DE4844" s="70"/>
      <c r="DF4844" s="70"/>
      <c r="DG4844" s="70"/>
      <c r="DH4844" s="70"/>
      <c r="DI4844" s="70"/>
      <c r="DJ4844" s="70"/>
      <c r="DK4844" s="70"/>
      <c r="DL4844" s="70"/>
      <c r="DM4844" s="70"/>
      <c r="DN4844" s="70"/>
    </row>
    <row r="4845" spans="1:118">
      <c r="A4845" s="228"/>
      <c r="B4845" s="231"/>
      <c r="C4845" s="234"/>
      <c r="D4845" s="237"/>
      <c r="E4845" s="237"/>
      <c r="F4845" s="243"/>
      <c r="G4845" s="72">
        <v>2.7</v>
      </c>
      <c r="H4845" s="84"/>
      <c r="I4845" s="84"/>
      <c r="J4845" s="84"/>
      <c r="K4845" s="84"/>
      <c r="L4845" s="84"/>
      <c r="M4845" s="84"/>
      <c r="N4845" s="84"/>
      <c r="O4845" s="84"/>
      <c r="P4845" s="84"/>
      <c r="Q4845" s="84"/>
      <c r="R4845" s="84"/>
      <c r="S4845" s="84"/>
      <c r="T4845" s="84"/>
      <c r="U4845" s="84"/>
      <c r="V4845" s="84"/>
      <c r="W4845" s="84"/>
      <c r="X4845" s="84"/>
      <c r="Y4845" s="84"/>
      <c r="Z4845" s="84"/>
      <c r="AA4845" s="84"/>
      <c r="AB4845" s="84"/>
      <c r="AC4845" s="80"/>
      <c r="AD4845" s="80"/>
      <c r="AE4845" s="80"/>
      <c r="AF4845" s="80"/>
      <c r="AG4845" s="80"/>
      <c r="AH4845" s="80"/>
      <c r="AI4845" s="80"/>
      <c r="AJ4845" s="80"/>
      <c r="AK4845" s="80"/>
      <c r="AL4845" s="80"/>
      <c r="AM4845" s="240"/>
      <c r="AN4845" s="240"/>
      <c r="AO4845" s="240"/>
      <c r="AP4845" s="240"/>
      <c r="AQ4845" s="240"/>
      <c r="AR4845" s="240"/>
      <c r="AS4845" s="240"/>
      <c r="AT4845" s="256"/>
      <c r="AU4845" s="256"/>
      <c r="AV4845" s="259"/>
      <c r="AW4845" s="259"/>
      <c r="AX4845" s="256"/>
      <c r="AY4845" s="256"/>
      <c r="AZ4845" s="256"/>
      <c r="BA4845" s="256"/>
      <c r="BB4845" s="256"/>
      <c r="BC4845" s="256"/>
      <c r="BD4845" s="256"/>
      <c r="BE4845" s="256"/>
      <c r="BF4845" s="256"/>
      <c r="BG4845" s="256"/>
      <c r="BH4845" s="256"/>
      <c r="BI4845" s="256"/>
      <c r="BJ4845" s="256"/>
      <c r="BK4845" s="256"/>
      <c r="BL4845" s="262"/>
      <c r="BM4845" s="262"/>
      <c r="BN4845" s="262"/>
      <c r="BO4845" s="262"/>
      <c r="BP4845" s="262"/>
      <c r="BQ4845" s="262"/>
      <c r="BR4845" s="270"/>
      <c r="BS4845" s="270"/>
      <c r="BT4845" s="270"/>
      <c r="BU4845" s="270"/>
      <c r="BV4845" s="270"/>
      <c r="BW4845" s="270"/>
      <c r="BX4845" s="256"/>
      <c r="BY4845" s="256"/>
      <c r="BZ4845" s="256"/>
      <c r="CA4845" s="267"/>
      <c r="CB4845" s="267"/>
      <c r="CC4845" s="274"/>
      <c r="CD4845" s="267"/>
      <c r="CE4845" s="267"/>
      <c r="CF4845" s="267"/>
      <c r="CG4845" s="267"/>
      <c r="CH4845" s="267"/>
      <c r="CI4845" s="267"/>
      <c r="CJ4845" s="267"/>
      <c r="CK4845" s="267"/>
      <c r="CL4845" s="265"/>
      <c r="CM4845" s="272"/>
      <c r="CN4845" s="264"/>
      <c r="CO4845" s="125"/>
      <c r="CP4845" s="226"/>
      <c r="CQ4845" s="226"/>
      <c r="CR4845" s="226"/>
      <c r="CS4845" s="90"/>
      <c r="CT4845" s="90"/>
      <c r="CU4845" s="90"/>
      <c r="CV4845" s="90"/>
      <c r="CW4845" s="90"/>
      <c r="CX4845" s="90"/>
      <c r="CY4845" s="90"/>
      <c r="CZ4845" s="90"/>
      <c r="DA4845" s="90"/>
      <c r="DB4845" s="70"/>
      <c r="DC4845" s="70"/>
      <c r="DD4845" s="70"/>
      <c r="DE4845" s="70"/>
      <c r="DF4845" s="70"/>
      <c r="DG4845" s="70"/>
      <c r="DH4845" s="70"/>
      <c r="DI4845" s="70"/>
      <c r="DJ4845" s="70"/>
      <c r="DK4845" s="70"/>
      <c r="DL4845" s="70"/>
      <c r="DM4845" s="70"/>
      <c r="DN4845" s="70"/>
    </row>
    <row r="4846" spans="1:118">
      <c r="A4846" s="228"/>
      <c r="B4846" s="231"/>
      <c r="C4846" s="234"/>
      <c r="D4846" s="237"/>
      <c r="E4846" s="237"/>
      <c r="F4846" s="243"/>
      <c r="G4846" s="72">
        <v>3</v>
      </c>
      <c r="H4846" s="84"/>
      <c r="I4846" s="84"/>
      <c r="J4846" s="84"/>
      <c r="K4846" s="84"/>
      <c r="L4846" s="84"/>
      <c r="M4846" s="84"/>
      <c r="N4846" s="84"/>
      <c r="O4846" s="84"/>
      <c r="P4846" s="84"/>
      <c r="Q4846" s="84"/>
      <c r="R4846" s="84"/>
      <c r="S4846" s="84"/>
      <c r="T4846" s="84"/>
      <c r="U4846" s="84"/>
      <c r="V4846" s="84"/>
      <c r="W4846" s="84"/>
      <c r="X4846" s="84"/>
      <c r="Y4846" s="84"/>
      <c r="Z4846" s="84"/>
      <c r="AA4846" s="84"/>
      <c r="AB4846" s="84"/>
      <c r="AC4846" s="80"/>
      <c r="AD4846" s="80"/>
      <c r="AE4846" s="80"/>
      <c r="AF4846" s="80"/>
      <c r="AG4846" s="80"/>
      <c r="AH4846" s="80"/>
      <c r="AI4846" s="80"/>
      <c r="AJ4846" s="80"/>
      <c r="AK4846" s="80"/>
      <c r="AL4846" s="80"/>
      <c r="AM4846" s="240"/>
      <c r="AN4846" s="240"/>
      <c r="AO4846" s="240"/>
      <c r="AP4846" s="240"/>
      <c r="AQ4846" s="240"/>
      <c r="AR4846" s="240"/>
      <c r="AS4846" s="240"/>
      <c r="AT4846" s="256"/>
      <c r="AU4846" s="256"/>
      <c r="AV4846" s="259"/>
      <c r="AW4846" s="259"/>
      <c r="AX4846" s="256"/>
      <c r="AY4846" s="256"/>
      <c r="AZ4846" s="256"/>
      <c r="BA4846" s="256"/>
      <c r="BB4846" s="256"/>
      <c r="BC4846" s="256"/>
      <c r="BD4846" s="256"/>
      <c r="BE4846" s="256"/>
      <c r="BF4846" s="256"/>
      <c r="BG4846" s="256"/>
      <c r="BH4846" s="256"/>
      <c r="BI4846" s="256"/>
      <c r="BJ4846" s="256"/>
      <c r="BK4846" s="256"/>
      <c r="BL4846" s="262"/>
      <c r="BM4846" s="262"/>
      <c r="BN4846" s="262"/>
      <c r="BO4846" s="262"/>
      <c r="BP4846" s="262"/>
      <c r="BQ4846" s="262"/>
      <c r="BR4846" s="270"/>
      <c r="BS4846" s="270"/>
      <c r="BT4846" s="270"/>
      <c r="BU4846" s="270"/>
      <c r="BV4846" s="270"/>
      <c r="BW4846" s="270"/>
      <c r="BX4846" s="256"/>
      <c r="BY4846" s="256"/>
      <c r="BZ4846" s="256"/>
      <c r="CA4846" s="267"/>
      <c r="CB4846" s="267"/>
      <c r="CC4846" s="274"/>
      <c r="CD4846" s="267"/>
      <c r="CE4846" s="267"/>
      <c r="CF4846" s="267"/>
      <c r="CG4846" s="267"/>
      <c r="CH4846" s="267"/>
      <c r="CI4846" s="267"/>
      <c r="CJ4846" s="267"/>
      <c r="CK4846" s="267"/>
      <c r="CL4846" s="265"/>
      <c r="CM4846" s="272"/>
      <c r="CN4846" s="264"/>
      <c r="CO4846" s="125"/>
      <c r="CP4846" s="226"/>
      <c r="CQ4846" s="226"/>
      <c r="CR4846" s="226"/>
      <c r="CS4846" s="90"/>
      <c r="CT4846" s="90"/>
      <c r="CU4846" s="90"/>
      <c r="CV4846" s="90"/>
      <c r="CW4846" s="90"/>
      <c r="CX4846" s="90"/>
      <c r="CY4846" s="90"/>
      <c r="CZ4846" s="90"/>
      <c r="DA4846" s="90"/>
      <c r="DB4846" s="70"/>
      <c r="DC4846" s="70"/>
      <c r="DD4846" s="70"/>
      <c r="DE4846" s="70"/>
      <c r="DF4846" s="70"/>
      <c r="DG4846" s="70"/>
      <c r="DH4846" s="70"/>
      <c r="DI4846" s="70"/>
      <c r="DJ4846" s="70"/>
      <c r="DK4846" s="70"/>
      <c r="DL4846" s="70"/>
      <c r="DM4846" s="70"/>
      <c r="DN4846" s="70"/>
    </row>
    <row r="4847" spans="1:118">
      <c r="A4847" s="228"/>
      <c r="B4847" s="231"/>
      <c r="C4847" s="234"/>
      <c r="D4847" s="237"/>
      <c r="E4847" s="237"/>
      <c r="F4847" s="244"/>
      <c r="G4847" s="73">
        <v>3.9</v>
      </c>
      <c r="H4847" s="85"/>
      <c r="I4847" s="85"/>
      <c r="J4847" s="85"/>
      <c r="K4847" s="85"/>
      <c r="L4847" s="85"/>
      <c r="M4847" s="85"/>
      <c r="N4847" s="85"/>
      <c r="O4847" s="85"/>
      <c r="P4847" s="85"/>
      <c r="Q4847" s="85"/>
      <c r="R4847" s="85"/>
      <c r="S4847" s="85"/>
      <c r="T4847" s="85"/>
      <c r="U4847" s="85"/>
      <c r="V4847" s="85"/>
      <c r="W4847" s="85"/>
      <c r="X4847" s="85"/>
      <c r="Y4847" s="85"/>
      <c r="Z4847" s="85"/>
      <c r="AA4847" s="85"/>
      <c r="AB4847" s="85"/>
      <c r="AC4847" s="81"/>
      <c r="AD4847" s="81"/>
      <c r="AE4847" s="81"/>
      <c r="AF4847" s="81"/>
      <c r="AG4847" s="81"/>
      <c r="AH4847" s="81"/>
      <c r="AI4847" s="81"/>
      <c r="AJ4847" s="81"/>
      <c r="AK4847" s="81"/>
      <c r="AL4847" s="81"/>
      <c r="AM4847" s="240"/>
      <c r="AN4847" s="240"/>
      <c r="AO4847" s="240"/>
      <c r="AP4847" s="240"/>
      <c r="AQ4847" s="240"/>
      <c r="AR4847" s="240"/>
      <c r="AS4847" s="240"/>
      <c r="AT4847" s="256"/>
      <c r="AU4847" s="256"/>
      <c r="AV4847" s="259"/>
      <c r="AW4847" s="259"/>
      <c r="AX4847" s="256"/>
      <c r="AY4847" s="256"/>
      <c r="AZ4847" s="256"/>
      <c r="BA4847" s="256"/>
      <c r="BB4847" s="256"/>
      <c r="BC4847" s="256"/>
      <c r="BD4847" s="256"/>
      <c r="BE4847" s="256"/>
      <c r="BF4847" s="256"/>
      <c r="BG4847" s="256"/>
      <c r="BH4847" s="256"/>
      <c r="BI4847" s="256"/>
      <c r="BJ4847" s="256"/>
      <c r="BK4847" s="256"/>
      <c r="BL4847" s="262"/>
      <c r="BM4847" s="262"/>
      <c r="BN4847" s="262"/>
      <c r="BO4847" s="262"/>
      <c r="BP4847" s="262"/>
      <c r="BQ4847" s="262"/>
      <c r="BR4847" s="270"/>
      <c r="BS4847" s="270"/>
      <c r="BT4847" s="270"/>
      <c r="BU4847" s="270"/>
      <c r="BV4847" s="270"/>
      <c r="BW4847" s="270"/>
      <c r="BX4847" s="256"/>
      <c r="BY4847" s="256"/>
      <c r="BZ4847" s="256"/>
      <c r="CA4847" s="267"/>
      <c r="CB4847" s="267"/>
      <c r="CC4847" s="274"/>
      <c r="CD4847" s="267"/>
      <c r="CE4847" s="267"/>
      <c r="CF4847" s="267"/>
      <c r="CG4847" s="267"/>
      <c r="CH4847" s="267"/>
      <c r="CI4847" s="267"/>
      <c r="CJ4847" s="267"/>
      <c r="CK4847" s="267"/>
      <c r="CL4847" s="265"/>
      <c r="CM4847" s="272"/>
      <c r="CN4847" s="264"/>
      <c r="CO4847" s="125"/>
      <c r="CP4847" s="226"/>
      <c r="CQ4847" s="226"/>
      <c r="CR4847" s="226"/>
      <c r="CS4847" s="90"/>
      <c r="CT4847" s="90"/>
      <c r="CU4847" s="90"/>
      <c r="CV4847" s="90"/>
      <c r="CW4847" s="90"/>
      <c r="CX4847" s="90"/>
      <c r="CY4847" s="90"/>
      <c r="CZ4847" s="90"/>
      <c r="DA4847" s="90"/>
      <c r="DB4847" s="70"/>
      <c r="DC4847" s="70"/>
      <c r="DD4847" s="70"/>
      <c r="DE4847" s="70"/>
      <c r="DF4847" s="70"/>
      <c r="DG4847" s="70"/>
      <c r="DH4847" s="70"/>
      <c r="DI4847" s="70"/>
      <c r="DJ4847" s="70"/>
      <c r="DK4847" s="70"/>
      <c r="DL4847" s="70"/>
      <c r="DM4847" s="70"/>
      <c r="DN4847" s="70"/>
    </row>
    <row r="4848" spans="1:118">
      <c r="A4848" s="229"/>
      <c r="B4848" s="232"/>
      <c r="C4848" s="235"/>
      <c r="D4848" s="238"/>
      <c r="E4848" s="238"/>
      <c r="F4848" s="245" t="s">
        <v>83</v>
      </c>
      <c r="G4848" s="246"/>
      <c r="H4848" s="82"/>
      <c r="I4848" s="82"/>
      <c r="J4848" s="82"/>
      <c r="K4848" s="82"/>
      <c r="L4848" s="82"/>
      <c r="M4848" s="82"/>
      <c r="N4848" s="82"/>
      <c r="O4848" s="82"/>
      <c r="P4848" s="82"/>
      <c r="Q4848" s="82"/>
      <c r="R4848" s="82"/>
      <c r="S4848" s="82"/>
      <c r="T4848" s="82"/>
      <c r="U4848" s="82"/>
      <c r="V4848" s="82"/>
      <c r="W4848" s="82"/>
      <c r="X4848" s="82"/>
      <c r="Y4848" s="82"/>
      <c r="Z4848" s="82"/>
      <c r="AA4848" s="82"/>
      <c r="AB4848" s="82"/>
      <c r="AC4848" s="35"/>
      <c r="AD4848" s="35"/>
      <c r="AE4848" s="35"/>
      <c r="AF4848" s="35"/>
      <c r="AG4848" s="35"/>
      <c r="AH4848" s="35"/>
      <c r="AI4848" s="35"/>
      <c r="AJ4848" s="35"/>
      <c r="AK4848" s="35"/>
      <c r="AL4848" s="35"/>
      <c r="AM4848" s="241"/>
      <c r="AN4848" s="241"/>
      <c r="AO4848" s="241"/>
      <c r="AP4848" s="241"/>
      <c r="AQ4848" s="241"/>
      <c r="AR4848" s="241"/>
      <c r="AS4848" s="241"/>
      <c r="AT4848" s="257"/>
      <c r="AU4848" s="257"/>
      <c r="AV4848" s="260"/>
      <c r="AW4848" s="260"/>
      <c r="AX4848" s="257"/>
      <c r="AY4848" s="257"/>
      <c r="AZ4848" s="257"/>
      <c r="BA4848" s="257"/>
      <c r="BB4848" s="257"/>
      <c r="BC4848" s="257"/>
      <c r="BD4848" s="257"/>
      <c r="BE4848" s="257"/>
      <c r="BF4848" s="257"/>
      <c r="BG4848" s="257"/>
      <c r="BH4848" s="257"/>
      <c r="BI4848" s="257"/>
      <c r="BJ4848" s="257"/>
      <c r="BK4848" s="257"/>
      <c r="BL4848" s="263"/>
      <c r="BM4848" s="263"/>
      <c r="BN4848" s="263"/>
      <c r="BO4848" s="263"/>
      <c r="BP4848" s="263"/>
      <c r="BQ4848" s="263"/>
      <c r="BR4848" s="271"/>
      <c r="BS4848" s="271"/>
      <c r="BT4848" s="271"/>
      <c r="BU4848" s="271"/>
      <c r="BV4848" s="271"/>
      <c r="BW4848" s="271"/>
      <c r="BX4848" s="257"/>
      <c r="BY4848" s="257"/>
      <c r="BZ4848" s="257"/>
      <c r="CA4848" s="268"/>
      <c r="CB4848" s="268"/>
      <c r="CC4848" s="275"/>
      <c r="CD4848" s="268"/>
      <c r="CE4848" s="268"/>
      <c r="CF4848" s="268"/>
      <c r="CG4848" s="268"/>
      <c r="CH4848" s="268"/>
      <c r="CI4848" s="268"/>
      <c r="CJ4848" s="268"/>
      <c r="CK4848" s="268"/>
      <c r="CL4848" s="265"/>
      <c r="CM4848" s="272"/>
      <c r="CN4848" s="264"/>
      <c r="CO4848" s="125"/>
      <c r="CP4848" s="226"/>
      <c r="CQ4848" s="226"/>
      <c r="CR4848" s="226"/>
      <c r="CS4848" s="90"/>
      <c r="CT4848" s="90"/>
      <c r="CU4848" s="90"/>
      <c r="CV4848" s="90"/>
      <c r="CW4848" s="90"/>
      <c r="CX4848" s="90"/>
      <c r="CY4848" s="90"/>
      <c r="CZ4848" s="90"/>
      <c r="DA4848" s="90"/>
      <c r="DB4848" s="70"/>
      <c r="DC4848" s="70"/>
      <c r="DD4848" s="70"/>
      <c r="DE4848" s="70"/>
      <c r="DF4848" s="70"/>
      <c r="DG4848" s="70"/>
      <c r="DH4848" s="70"/>
      <c r="DI4848" s="70"/>
      <c r="DJ4848" s="70"/>
      <c r="DK4848" s="70"/>
      <c r="DL4848" s="70"/>
      <c r="DM4848" s="70"/>
      <c r="DN4848" s="70"/>
    </row>
    <row r="4849" spans="1:118" ht="14.25" customHeight="1">
      <c r="A4849" s="227">
        <f t="shared" si="1450"/>
        <v>601</v>
      </c>
      <c r="B4849" s="230" t="s">
        <v>1108</v>
      </c>
      <c r="C4849" s="405" t="s">
        <v>1185</v>
      </c>
      <c r="D4849" s="236">
        <v>44606</v>
      </c>
      <c r="E4849" s="236" t="s">
        <v>506</v>
      </c>
      <c r="F4849" s="253" t="s">
        <v>80</v>
      </c>
      <c r="G4849" s="254"/>
      <c r="H4849" s="82" t="s">
        <v>69</v>
      </c>
      <c r="I4849" s="82" t="s">
        <v>973</v>
      </c>
      <c r="J4849" s="82" t="s">
        <v>61</v>
      </c>
      <c r="K4849" s="82" t="s">
        <v>61</v>
      </c>
      <c r="L4849" s="82" t="s">
        <v>61</v>
      </c>
      <c r="M4849" s="82" t="s">
        <v>61</v>
      </c>
      <c r="N4849" s="82" t="s">
        <v>61</v>
      </c>
      <c r="O4849" s="82" t="s">
        <v>973</v>
      </c>
      <c r="P4849" s="82" t="s">
        <v>61</v>
      </c>
      <c r="Q4849" s="82" t="s">
        <v>61</v>
      </c>
      <c r="R4849" s="82" t="s">
        <v>61</v>
      </c>
      <c r="S4849" s="82" t="s">
        <v>61</v>
      </c>
      <c r="T4849" s="82" t="s">
        <v>61</v>
      </c>
      <c r="U4849" s="82" t="s">
        <v>61</v>
      </c>
      <c r="V4849" s="82"/>
      <c r="W4849" s="82" t="s">
        <v>60</v>
      </c>
      <c r="X4849" s="82" t="s">
        <v>60</v>
      </c>
      <c r="Y4849" s="82" t="s">
        <v>60</v>
      </c>
      <c r="Z4849" s="82" t="s">
        <v>60</v>
      </c>
      <c r="AA4849" s="82" t="s">
        <v>60</v>
      </c>
      <c r="AB4849" s="82" t="s">
        <v>60</v>
      </c>
      <c r="AC4849" s="82"/>
      <c r="AD4849" s="82" t="s">
        <v>60</v>
      </c>
      <c r="AE4849" s="82" t="s">
        <v>60</v>
      </c>
      <c r="AF4849" s="82" t="s">
        <v>60</v>
      </c>
      <c r="AG4849" s="82" t="s">
        <v>60</v>
      </c>
      <c r="AH4849" s="82" t="s">
        <v>60</v>
      </c>
      <c r="AI4849" s="82" t="s">
        <v>1471</v>
      </c>
      <c r="AJ4849" s="82"/>
      <c r="AK4849" s="82" t="s">
        <v>61</v>
      </c>
      <c r="AL4849" s="82" t="s">
        <v>61</v>
      </c>
      <c r="AM4849" s="239">
        <f>COUNTIF(H4849:AL4849,"PH")+COUNTIF(H4849:AL4849,"PH/L")+COUNTIF(H4849:AL4849,"PM")</f>
        <v>0</v>
      </c>
      <c r="AN4849" s="239">
        <f>COUNTIF(H4849:AL4849,"PD")+COUNTIF(H4849:AL4849,"PDD")+COUNTIF(H4849:AL4849,"P/DS")/2+COUNTIF(H4849:AL4849,"PMD")</f>
        <v>0</v>
      </c>
      <c r="AO4849" s="239">
        <f>COUNTIF(H4849:AL4849,"PN")+COUNTIF(H4849:AL4849,"P/NS")/2+COUNTIF(H4849:AL4849,"PH")+COUNTIF(H4849:AL4849,"PH/F")/2+COUNTIF(H4849:AL4849,"PH/L")/2+COUNTIF(H4849:AL4849,"PM")</f>
        <v>0</v>
      </c>
      <c r="AP4849" s="239">
        <f>COUNTIF(H4849:AL4849,"BH")+COUNTIF(H4849:AL4849,"AL/BL")+COUNTIF(H4849:AL4849,"UL/BL")+COUNTIF(H4849:AL4849,"BM")</f>
        <v>0</v>
      </c>
      <c r="AQ4849" s="239">
        <f>COUNTIF(H4849:AL4849,"DS")+COUNTIF(H4849:AL4849,"AL/DS")/2+COUNTIF(H4849:AL4849,"UL/DS")/2+COUNTIF(H4849:AL4849,"CT")+COUNTIF(H4849:AL4849,"MD")</f>
        <v>11.5</v>
      </c>
      <c r="AR4849" s="239">
        <f>COUNTIF(H4849:AL4849,"NS")+COUNTIF(H4849:AL4849,"AL/NS")/2+COUNTIF(H4849:AL4849,"UL/NS")/2+COUNTIF(H4849:AL4849,"BH")+COUNTIF(H4849:AL4849,"AL/BF")/2+COUNTIF(H4849:AL4849,"AL/BL")/2+COUNTIF(H4849:AL4849,"UL/BL")/2+COUNTIF(H4849:AL4849,"UL/BF")/2+COUNTIF(H4849:AL4849,"BM")</f>
        <v>13</v>
      </c>
      <c r="AS4849" s="239">
        <f>COUNTIF(H4849:AL4849,"AL")+COUNTIF(H4849:AL4849,"AL/DS")/2+COUNTIF(H4849:AL4849,"AL/NS")/2+COUNTIF(H4849:AL4849,"NH")+COUNTIF(H4849:AL4849,"SL")+COUNTIF(H4849:AL4849,"NHD")+COUNTIF(H4849:AL4849,"B")+COUNTIF(H4849:AL4849,"HL")+COUNTIF(H4849:AL4849,"AL/BF")/2+COUNTIF(H4849:AL4849,"AL/BL")/2</f>
        <v>1</v>
      </c>
      <c r="AT4849" s="255">
        <f>COUNTIF(H4849:AL4849,"PD")+COUNTIF(H4849:AL4849,"PN")+COUNTIF(H4849:AL4849,"P/DS")/2+COUNTIF(H4849:AL4849,"P/NS")/2+COUNTIF(H4849:AL4849,"DS")+COUNTIF(H4849:AL4849,"NS")+COUNTIF(H4849:AL4849,"AL")+COUNTIF(H4849:AL4849,"AL/DS")+COUNTIF(H4849:AL4849,"AL/NS")+COUNTIF(H4849:AL4849,"NH")+COUNTIF(H4849:AL4849,"SL")+COUNTIF(H4849:AL4849,"UL/DS")/2+COUNTIF(H4849:AL4849,"UL/NS")/2+COUNTIF(H4849:AL4849,"CT")+COUNTIF(H4849:AL4849,"NHD")+COUNTIF(H4849:AL4849,"PDD")+COUNTIF(H4849:AL4849,"B")+COUNTIF(H4849:AL4849,"HL")+COUNTIF(H4849:AL4849,"PH")+COUNTIF(H4849:AL4849,"BH")+COUNTIF(H4849:AL4849,"AL/BF")+COUNTIF(H4849:AL4849,"AL/BL")+COUNTIF(H4849:AL4849,"UL/BF")/2+COUNTIF(H4849:AL4849,"UL/BL")/2+COUNTIF(H4849:AL4849,"PH/F")/2+COUNTIF(H4849:AL4849,"PH/L")/2+COUNTIF(H4849:AL4849,"MD")+COUNTIF(H4849:AL4849,"PMD")+COUNTIF(H4849:AL4849,"PM")+COUNTIF(H4849:AL4849,"BM")</f>
        <v>25.5</v>
      </c>
      <c r="AU4849" s="255">
        <f>COUNTIF(H4849:AL4849,"P/DS")/2+COUNTIF(H4849:AL4849,"P/NS")/2+COUNTIF(H4849:AL4849,"IL")+COUNTIF(H4849:AL4849,"NL")+COUNTIF(H4849:AL4849,"UL")+COUNTIF(H4849:AL4849,"UL/DS")/2+COUNTIF(H4849:AL4849,"UL/NS")/2+COUNTIF(H4849:AL4849,"KT")+COUNTIF(H4849:AL4849,"UL/BF")/2+COUNTIF(H4849:AL4849,"UL/BL")/2+COUNTIF(H4849:AL4849,"PH/F")/2+COUNTIF(H4849:AL4849,"PH/L")/2+COUNTIF(H4849:AL4849,"NB")</f>
        <v>0.5</v>
      </c>
      <c r="AV4849" s="258">
        <f>COUNTIF(H4849:AL4849,"PN")+COUNTIF(H4849:AL4849,"TVD")+COUNTIF(H4849:AL4849,"PH")+COUNTIF(H4849:AL4849,"PM")+COUNTIF(H4849:AL4849,"PDD")-COUNTIFS(H4849:AL4849,"PN",H4856:AL4856,"&gt;=3")-COUNTIFS(H4849:AL4849,"PM",H4856:AL4856,"&gt;=3")</f>
        <v>0</v>
      </c>
      <c r="AW4849" s="258">
        <f>COUNTIF(H4849:AL4849,"NS")+COUNTIF(H4849:AL4849,"D")+COUNTIF(H4849:AL4849,"BH")+COUNTIF(H4849:AL4849,"NHD")+COUNTIF(H4849:AL4849,"BM")-COUNTIFS(H4849:AL4849,"NS",H4856:AL4856,"&gt;=3")-COUNTIFS(H4849:AL4849,"BH",H4856:AL4856,"&gt;=3")-COUNTIFS(H4849:AL4849,"BM",H4856:AL4856,"&gt;=3")</f>
        <v>15</v>
      </c>
      <c r="AX4849" s="255">
        <f>COUNTIF(H4849:AL4849,"AL")+COUNTIF(H4849:AL4849,"AL/DS")/2+COUNTIF(H4849:AL4849,"AL/NS")/2+COUNTIF(H4849:AL4849,"AL/BF")+COUNTIF(H4849:AL4849,"AL/BL")/2</f>
        <v>0</v>
      </c>
      <c r="AY4849" s="255">
        <f>COUNTIF(H4849:AL4849,"SL")</f>
        <v>0</v>
      </c>
      <c r="AZ4849" s="255">
        <f>COUNTIF(H4849:AL4849,"NH")</f>
        <v>1</v>
      </c>
      <c r="BA4849" s="255">
        <f>COUNTIF(H4849:AL4849,"HL")</f>
        <v>0</v>
      </c>
      <c r="BB4849" s="255">
        <f>COUNTIF(G4849:AL4849,"P/DS")/2+COUNTIF(G4849:AL4849,"P/NS")/2+COUNTIF(G4849:AL4849,"UL")+COUNTIF(G4849:AL4849,"UL/DS")/2+COUNTIF(G4849:AL4849,"UL/NS")/2+COUNTIF(G4849:AL4849,"UL/BL")/2+COUNTIF(G4849:AL4849,"UL/BF")/2+COUNTIF(G4849:AL4849,"PH/F")/2+COUNTIF(G4849:AL4849,"PH/L")/2</f>
        <v>0.5</v>
      </c>
      <c r="BC4849" s="255">
        <f>COUNTIF(H4849:AL4849,"NB")</f>
        <v>0</v>
      </c>
      <c r="BD4849" s="255">
        <f>COUNTIF(H4849:AL4849,"NL")</f>
        <v>0</v>
      </c>
      <c r="BE4849" s="255">
        <f>COUNTIF(H4849:AL4849,"IL")</f>
        <v>0</v>
      </c>
      <c r="BF4849" s="255">
        <f>COUNTIF(H4849:AL4849,"KT")</f>
        <v>0</v>
      </c>
      <c r="BG4849" s="255">
        <f>COUNTIF(H4849:AL4849,"L70")</f>
        <v>0</v>
      </c>
      <c r="BH4849" s="255">
        <f>COUNTIF(H4849:AL4849,"MD")</f>
        <v>0</v>
      </c>
      <c r="BI4849" s="255">
        <f>COUNTIF(H4849:AL4849,"PMD")</f>
        <v>0</v>
      </c>
      <c r="BJ4849" s="255">
        <f>COUNTIF(H4849:AL4849,"PM")</f>
        <v>0</v>
      </c>
      <c r="BK4849" s="255">
        <f>COUNTIF(H4849:AL4849,"BM")</f>
        <v>0</v>
      </c>
      <c r="BL4849" s="261">
        <f>SUMIF(H4849:AL4849,"PD",H4850:AL4850)+SUMIF(H4849:AL4849,"PN",H4850:AL4850)+SUMIF(H4849:AL4849,"P/DS",H4850:AL4850)+SUMIF(H4849:AL4849,"PN/F",H4850:AL4850)+SUMIF(H4849:AL4849,"PN/L",H4850:AL4850)+SUMIF(H4849:AL4849,"TV",H4850:AL4850)+SUMIF(H4849:AL4849,"TVD",H4850:AL4850)+SUMIF(H4849:AL4849,"PDD",H4850:AL4850)</f>
        <v>0</v>
      </c>
      <c r="BM4849" s="261">
        <f>SUMIF(H4849:AL4849,"PD",H4851:AL4851)+SUMIF(H4849:AL4849,"PN",H4851:AL4851)+SUMIF(H4849:AL4849,"P/DS",H4851:AL4851)+SUMIF(H4849:AL4849,"PN/F",H4851:AL4851)+SUMIF(H4849:AL4849,"PN/L",H4851:AL4851)+SUMIF(H4849:AL4849,"TV",H4851:AL4851)+SUMIF(H4849:AL4849,"TVD",H4851:AL4851)+SUMIF(H4849:AL4849,"PDD",H4851:AL4851)+SUMIF(H4849:AL4849,"PMD",H4851:AL4851)</f>
        <v>0</v>
      </c>
      <c r="BN4849" s="261">
        <f>SUMIF(H4849:AL4849,"PD",H4852:AL4852)+SUMIF(H4849:AL4849,"PN",H4852:AL4852)+SUMIF(H4849:AL4849,"P/DS",H4852:AL4852)+SUMIF(H4849:AL4849,"PN/F",H4852:AL4852)+SUMIF(H4849:AL4849,"PN/L",H4852:AL4852)+SUMIF(H4849:AL4849,"TV",H4852:AL4852)+SUMIF(H4849:AL4849,"TVD",H4852:AL4852)</f>
        <v>0</v>
      </c>
      <c r="BO4849" s="261">
        <f>SUMIF(H4849:AL4849,"PD",H4853:AL4853)+SUMIF(H4849:AL4849,"PN",H4853:AL4853)+SUMIF(H4849:AL4849,"P/DS",H4853:AL4853)+SUMIF(H4849:AL4849,"PN/F",H4853:AL4853)+SUMIF(H4849:AL4849,"PN/L",H4853:AL4853)+SUMIF(H4849:AL4849,"TV",H4853:AL4853)+SUMIF(H4849:AL4849,"TVD",H4853:AL4853)</f>
        <v>0</v>
      </c>
      <c r="BP4849" s="261">
        <f>SUMIF(H4849:AL4849,"PD",H4854:AL4854)+SUMIF(H4849:AL4849,"PN",H4854:AL4854)+SUMIF(H4849:AL4849,"P/DS",H4854:AL4854)+SUMIF(H4849:AL4849,"PN/F",H4854:AL4854)+SUMIF(H4849:AL4849,"PN/L",H4854:AL4854)+SUMIF(H4849:AL4849,"TV",H4854:AL4854)+SUMIF(H4849:AL4849,"TVD",H4854:AL4854)+SUMIF(H4849:AL4849,"PDD",H4854:AL4854)+SUMIF(H4849:AL4849,"PH",H4854:AL4854)+SUMIF(H4849:AL4849,"PM",H4854:AL4854)</f>
        <v>0</v>
      </c>
      <c r="BQ4849" s="261">
        <f>SUMIF(H4849:AL4849,"PD",H4855:AL4855)+SUMIF(H4849:AL4849,"PN",H4855:AL4855)+SUMIF(H4849:AL4849,"P/DS",H4855:AL4855)+SUMIF(H4849:AL4849,"PN/F",H4855:AL4855)+SUMIF(H4849:AL4849,"PN/L",H4855:AL4855)+SUMIF(H4849:AL4849,"TV",H4855:AL4855)+SUMIF(H4849:AL4849,"TVD",H4855:AL4855)+SUMIF(H4849:AL4849,"PDD",H4855:AL4855)+SUMIF(H4849:AL4849,"PH",H4855:AL4855)+SUMIF(H4849:AL4849,"PM",H4855:AL4855)</f>
        <v>0</v>
      </c>
      <c r="BR4849" s="269">
        <f>SUM(H4850:AL4850)-BL4849</f>
        <v>27.5</v>
      </c>
      <c r="BS4849" s="269">
        <f>SUM(H4851:AL4851)-BM4849</f>
        <v>11.5</v>
      </c>
      <c r="BT4849" s="269">
        <f>SUM(H4852:AL4852)-BN4849</f>
        <v>0</v>
      </c>
      <c r="BU4849" s="269">
        <f>SUM(H4853:AL4853)-BO4849</f>
        <v>12</v>
      </c>
      <c r="BV4849" s="269">
        <f>SUM(H4854:AL4854)-BP4849</f>
        <v>0</v>
      </c>
      <c r="BW4849" s="269">
        <f>SUM(H4855:AL4855)-BQ4849</f>
        <v>0</v>
      </c>
      <c r="BX4849" s="255">
        <f>SUMIF(H4849:AL4849,"PD",H4856:AL4856)+SUMIF(H4849:AL4849,"PN",H4856:AL4856)+SUMIF(H4849:AL4849,"P/DS",H4856:AL4856)+SUMIF(H4849:AL4849,"PN/F",H4856:AL4856)+SUMIF(H4849:AL4849,"PN/L",H4856:AL4856)</f>
        <v>0</v>
      </c>
      <c r="BY4849" s="255">
        <f>SUM(H4856:AL4856)-BX4849</f>
        <v>0</v>
      </c>
      <c r="BZ4849" s="255">
        <f t="shared" ref="BZ4849" si="1463">+SUM(BL4849:BW4856)</f>
        <v>51</v>
      </c>
      <c r="CA4849" s="266">
        <f>(COUNTIFS(H4849:AL4849,"PD",H4850:AL4850,"&gt;=2"))*0.5-IF(CN4849="VP",COUNTIFS($H$16:$AL$16,"SAT",H4849:AL4849,"PD",H4850:AL4850,"&gt;=2"))*0.5</f>
        <v>0</v>
      </c>
      <c r="CB4849" s="266">
        <f>(COUNTIFS(H4849:AL4849,"PN",H4851:AL4851,"&gt;=0.5",H4850:AL4850,"&gt;=1.5"))*0.5+COUNTIFS(H4849:AL4849,"PDD",H4851:AL4851,"&gt;=0.5",H4850:AL4850,"&gt;=1.5")*0.5</f>
        <v>0</v>
      </c>
      <c r="CC4849" s="273">
        <f>(COUNTIFS(H4849:AL4849,"TV",H4851:AL4851,"&gt;=10"))*0.5+(COUNTIFS(H4849:AL4849,"PMD",H4851:AL4851,"&gt;=2"))*0.5</f>
        <v>0</v>
      </c>
      <c r="CD4849" s="266">
        <f>(COUNTIFS(H4849:AL4849,"TVD",H4853:AL4853,"&gt;=6.5",H4851:AL4851,"&gt;=3.5"))*0.5</f>
        <v>0</v>
      </c>
      <c r="CE4849" s="266">
        <f>(COUNTIFS(H4849:AL4849,"PD",H4854:AL4854,"&gt;=10"))*0.5</f>
        <v>0</v>
      </c>
      <c r="CF4849" s="266">
        <f>(COUNTIFS(H4849:AL4849,"PDD",H4854:AL4854,"&gt;=3.5",H4855:AL4855,"&gt;=6.5")+COUNTIFS(H4849:AL4849,"PH",H4855:AL4855,"&gt;=0.5",H4854:AL4854,"&gt;=1.5")+COUNTIFS(H4849:AL4849,"PM",H4855:AL4855,"&gt;=0.5",H4854:AL4854,"&gt;=1.5"))*0.5</f>
        <v>0</v>
      </c>
      <c r="CG4849" s="266">
        <f>(COUNTIFS(H4849:AL4849,"DS",H4850:AL4850,"&gt;=2")+COUNTIFS(H4849:AL4849,"AL/DS",H4850:AL4850,"&gt;=2"))*0.5-IF(CN4849="VP",COUNTIFS($H$16:$AL$16,"SAT",H4849:AL4849,"DS",H4850:AL4850,"&gt;=2"))*0.5</f>
        <v>1.5</v>
      </c>
      <c r="CH4849" s="266">
        <f>(COUNTIFS(H4849:AL4849,"NS",H4851:AL4851,"&gt;=0.5",H4850:AL4850,"&gt;=1.5")+COUNTIFS(H4849:AL4849,"AL/NS",H4851:AL4851,"&gt;=0.5",H4850:AL4850,"&gt;=1.5")+COUNTIFS(H4849:AL4849,"NHD",H4851:AL4851,"&gt;=4.5",H4854:AL4854,"&gt;=2",H4850:AL4850,"&gt;=1.5"))*0.5</f>
        <v>5</v>
      </c>
      <c r="CI4849" s="266">
        <f>(COUNTIF(H4851:AL4851,"&gt;=10")+COUNTIFS(H4849:AL4849,"MD",H4851:AL4851,"&gt;=2")-COUNTIFS(H4849:AL4849,"TV",H4851:AL4851,"&gt;=10"))*0.5</f>
        <v>0</v>
      </c>
      <c r="CJ4849" s="266">
        <f>(COUNTIFS(H4849:AL4849,"D",H4853:AL4853,"&gt;=6.5",H4851:AL4851,"&gt;=3.5"))*0.5</f>
        <v>0</v>
      </c>
      <c r="CK4849" s="266">
        <f>(COUNTIF(H4854:AL4854,"&gt;=10")-COUNTIFS(H4849:AL4849,"PD",H4854:AL4854,"&gt;=10"))*0.5</f>
        <v>0</v>
      </c>
      <c r="CL4849" s="265">
        <f>(COUNTIFS(H4849:AL4849,"NHD",H4854:AL4854,"&gt;=3.5",H4855:AL4855,"&gt;=6.5")+COUNTIFS(H4849:AL4849,"BH",H4854:AL4854,"&gt;=1.5",H4855:AL4855,"&gt;=0.5")+COUNTIFS(H4849:AL4849,"BM",H4854:AL4854,"&gt;=1.5",H4855:AL4855,"&gt;=0.5")+COUNTIFS(H4849:AL4849,"D",H4854:AL4854,"&gt;=1.5",H4855:AL4855,"&gt;=0.5"))*0.5</f>
        <v>0</v>
      </c>
      <c r="CM4849" s="272"/>
      <c r="CN4849" s="264" t="s">
        <v>723</v>
      </c>
      <c r="CO4849" s="125">
        <f t="shared" ref="CO4849" si="1464">+AM4849+AN4849+AO4849+AP4849+AQ4849+AR4849+AS4849+AU4849+BG4849</f>
        <v>26</v>
      </c>
      <c r="CP4849" s="225">
        <f>+SUM(I4850:I4855)-I4856</f>
        <v>10.5</v>
      </c>
      <c r="CQ4849" s="225">
        <f>+SUM(J4850:J4855)-J4856</f>
        <v>0</v>
      </c>
      <c r="CR4849" s="225">
        <f>+SUM(K4850:K4855)-K4856</f>
        <v>2.5</v>
      </c>
      <c r="CS4849" s="90"/>
      <c r="CT4849" s="90"/>
      <c r="CU4849" s="90"/>
      <c r="CV4849" s="90"/>
      <c r="CW4849" s="90"/>
      <c r="CX4849" s="90"/>
      <c r="CY4849" s="90"/>
      <c r="CZ4849" s="90"/>
      <c r="DA4849" s="90"/>
      <c r="DB4849" s="70"/>
      <c r="DC4849" s="70"/>
      <c r="DD4849" s="70"/>
      <c r="DE4849" s="70"/>
      <c r="DF4849" s="70"/>
      <c r="DG4849" s="70"/>
      <c r="DH4849" s="70"/>
      <c r="DI4849" s="70"/>
      <c r="DJ4849" s="70"/>
      <c r="DK4849" s="70"/>
      <c r="DL4849" s="70"/>
      <c r="DM4849" s="70"/>
      <c r="DN4849" s="70"/>
    </row>
    <row r="4850" spans="1:118" ht="14.25" customHeight="1">
      <c r="A4850" s="228"/>
      <c r="B4850" s="231"/>
      <c r="C4850" s="406"/>
      <c r="D4850" s="237"/>
      <c r="E4850" s="237"/>
      <c r="F4850" s="242" t="s">
        <v>82</v>
      </c>
      <c r="G4850" s="71">
        <v>1.5</v>
      </c>
      <c r="H4850" s="83"/>
      <c r="I4850" s="83"/>
      <c r="J4850" s="83"/>
      <c r="K4850" s="83">
        <v>2</v>
      </c>
      <c r="L4850" s="83">
        <v>2</v>
      </c>
      <c r="M4850" s="83">
        <v>2</v>
      </c>
      <c r="N4850" s="83">
        <v>2</v>
      </c>
      <c r="O4850" s="83"/>
      <c r="P4850" s="83">
        <v>2</v>
      </c>
      <c r="Q4850" s="83">
        <v>2</v>
      </c>
      <c r="R4850" s="83">
        <v>2</v>
      </c>
      <c r="S4850" s="83">
        <v>2</v>
      </c>
      <c r="T4850" s="83">
        <v>2</v>
      </c>
      <c r="U4850" s="83">
        <v>2</v>
      </c>
      <c r="V4850" s="83"/>
      <c r="W4850" s="83">
        <v>2.5</v>
      </c>
      <c r="X4850" s="83">
        <v>2.5</v>
      </c>
      <c r="Y4850" s="83">
        <v>2.5</v>
      </c>
      <c r="Z4850" s="83"/>
      <c r="AA4850" s="83"/>
      <c r="AB4850" s="83"/>
      <c r="AC4850" s="79"/>
      <c r="AD4850" s="79"/>
      <c r="AE4850" s="79"/>
      <c r="AF4850" s="79"/>
      <c r="AG4850" s="79"/>
      <c r="AH4850" s="79"/>
      <c r="AI4850" s="79"/>
      <c r="AJ4850" s="79"/>
      <c r="AK4850" s="79"/>
      <c r="AL4850" s="79"/>
      <c r="AM4850" s="240"/>
      <c r="AN4850" s="240"/>
      <c r="AO4850" s="240"/>
      <c r="AP4850" s="240"/>
      <c r="AQ4850" s="240"/>
      <c r="AR4850" s="240"/>
      <c r="AS4850" s="240"/>
      <c r="AT4850" s="256"/>
      <c r="AU4850" s="256"/>
      <c r="AV4850" s="259"/>
      <c r="AW4850" s="259"/>
      <c r="AX4850" s="256"/>
      <c r="AY4850" s="256"/>
      <c r="AZ4850" s="256"/>
      <c r="BA4850" s="256"/>
      <c r="BB4850" s="256"/>
      <c r="BC4850" s="256"/>
      <c r="BD4850" s="256"/>
      <c r="BE4850" s="256"/>
      <c r="BF4850" s="256"/>
      <c r="BG4850" s="256"/>
      <c r="BH4850" s="256"/>
      <c r="BI4850" s="256"/>
      <c r="BJ4850" s="256"/>
      <c r="BK4850" s="256"/>
      <c r="BL4850" s="262"/>
      <c r="BM4850" s="262"/>
      <c r="BN4850" s="262"/>
      <c r="BO4850" s="262"/>
      <c r="BP4850" s="262"/>
      <c r="BQ4850" s="262"/>
      <c r="BR4850" s="270"/>
      <c r="BS4850" s="270"/>
      <c r="BT4850" s="270"/>
      <c r="BU4850" s="270"/>
      <c r="BV4850" s="270"/>
      <c r="BW4850" s="270"/>
      <c r="BX4850" s="256"/>
      <c r="BY4850" s="256"/>
      <c r="BZ4850" s="256"/>
      <c r="CA4850" s="267"/>
      <c r="CB4850" s="267"/>
      <c r="CC4850" s="274"/>
      <c r="CD4850" s="267"/>
      <c r="CE4850" s="267"/>
      <c r="CF4850" s="267"/>
      <c r="CG4850" s="267"/>
      <c r="CH4850" s="267"/>
      <c r="CI4850" s="267"/>
      <c r="CJ4850" s="267"/>
      <c r="CK4850" s="267"/>
      <c r="CL4850" s="265"/>
      <c r="CM4850" s="272"/>
      <c r="CN4850" s="264"/>
      <c r="CO4850" s="125"/>
      <c r="CP4850" s="226"/>
      <c r="CQ4850" s="226"/>
      <c r="CR4850" s="226"/>
      <c r="CS4850" s="90"/>
      <c r="CT4850" s="90"/>
      <c r="CU4850" s="90"/>
      <c r="CV4850" s="90"/>
      <c r="CW4850" s="90"/>
      <c r="CX4850" s="90"/>
      <c r="CY4850" s="90"/>
      <c r="CZ4850" s="90"/>
      <c r="DA4850" s="90"/>
      <c r="DB4850" s="70"/>
      <c r="DC4850" s="70"/>
      <c r="DD4850" s="70"/>
      <c r="DE4850" s="70"/>
      <c r="DF4850" s="70"/>
      <c r="DG4850" s="70"/>
      <c r="DH4850" s="70"/>
      <c r="DI4850" s="70"/>
      <c r="DJ4850" s="70"/>
      <c r="DK4850" s="70"/>
      <c r="DL4850" s="70"/>
      <c r="DM4850" s="70"/>
      <c r="DN4850" s="70"/>
    </row>
    <row r="4851" spans="1:118">
      <c r="A4851" s="228"/>
      <c r="B4851" s="231"/>
      <c r="C4851" s="406"/>
      <c r="D4851" s="237"/>
      <c r="E4851" s="237"/>
      <c r="F4851" s="243"/>
      <c r="G4851" s="72">
        <v>2</v>
      </c>
      <c r="H4851" s="84"/>
      <c r="I4851" s="84">
        <v>4.5</v>
      </c>
      <c r="J4851" s="84"/>
      <c r="K4851" s="84">
        <v>0.5</v>
      </c>
      <c r="L4851" s="84">
        <v>0.5</v>
      </c>
      <c r="M4851" s="84">
        <v>0.5</v>
      </c>
      <c r="N4851" s="84">
        <v>0.5</v>
      </c>
      <c r="O4851" s="84">
        <v>2</v>
      </c>
      <c r="P4851" s="84">
        <v>0.5</v>
      </c>
      <c r="Q4851" s="84">
        <v>0.5</v>
      </c>
      <c r="R4851" s="84">
        <v>0.5</v>
      </c>
      <c r="S4851" s="84">
        <v>0.5</v>
      </c>
      <c r="T4851" s="84">
        <v>0.5</v>
      </c>
      <c r="U4851" s="84">
        <v>0.5</v>
      </c>
      <c r="V4851" s="84"/>
      <c r="W4851" s="84"/>
      <c r="X4851" s="84"/>
      <c r="Y4851" s="84"/>
      <c r="Z4851" s="84"/>
      <c r="AA4851" s="84"/>
      <c r="AB4851" s="84"/>
      <c r="AC4851" s="80"/>
      <c r="AD4851" s="80"/>
      <c r="AE4851" s="80"/>
      <c r="AF4851" s="80"/>
      <c r="AG4851" s="80"/>
      <c r="AH4851" s="80"/>
      <c r="AI4851" s="80"/>
      <c r="AJ4851" s="80"/>
      <c r="AK4851" s="80"/>
      <c r="AL4851" s="80"/>
      <c r="AM4851" s="240"/>
      <c r="AN4851" s="240"/>
      <c r="AO4851" s="240"/>
      <c r="AP4851" s="240"/>
      <c r="AQ4851" s="240"/>
      <c r="AR4851" s="240"/>
      <c r="AS4851" s="240"/>
      <c r="AT4851" s="256"/>
      <c r="AU4851" s="256"/>
      <c r="AV4851" s="259"/>
      <c r="AW4851" s="259"/>
      <c r="AX4851" s="256"/>
      <c r="AY4851" s="256"/>
      <c r="AZ4851" s="256"/>
      <c r="BA4851" s="256"/>
      <c r="BB4851" s="256"/>
      <c r="BC4851" s="256"/>
      <c r="BD4851" s="256"/>
      <c r="BE4851" s="256"/>
      <c r="BF4851" s="256"/>
      <c r="BG4851" s="256"/>
      <c r="BH4851" s="256"/>
      <c r="BI4851" s="256"/>
      <c r="BJ4851" s="256"/>
      <c r="BK4851" s="256"/>
      <c r="BL4851" s="262"/>
      <c r="BM4851" s="262"/>
      <c r="BN4851" s="262"/>
      <c r="BO4851" s="262"/>
      <c r="BP4851" s="262"/>
      <c r="BQ4851" s="262"/>
      <c r="BR4851" s="270"/>
      <c r="BS4851" s="270"/>
      <c r="BT4851" s="270"/>
      <c r="BU4851" s="270"/>
      <c r="BV4851" s="270"/>
      <c r="BW4851" s="270"/>
      <c r="BX4851" s="256"/>
      <c r="BY4851" s="256"/>
      <c r="BZ4851" s="256"/>
      <c r="CA4851" s="267"/>
      <c r="CB4851" s="267"/>
      <c r="CC4851" s="274"/>
      <c r="CD4851" s="267"/>
      <c r="CE4851" s="267"/>
      <c r="CF4851" s="267"/>
      <c r="CG4851" s="267"/>
      <c r="CH4851" s="267"/>
      <c r="CI4851" s="267"/>
      <c r="CJ4851" s="267"/>
      <c r="CK4851" s="267"/>
      <c r="CL4851" s="265"/>
      <c r="CM4851" s="272"/>
      <c r="CN4851" s="264"/>
      <c r="CO4851" s="125"/>
      <c r="CP4851" s="226"/>
      <c r="CQ4851" s="226"/>
      <c r="CR4851" s="226"/>
      <c r="CS4851" s="90"/>
      <c r="CT4851" s="90"/>
      <c r="CU4851" s="90"/>
      <c r="CV4851" s="90"/>
      <c r="CW4851" s="90"/>
      <c r="CX4851" s="90"/>
      <c r="CY4851" s="90"/>
      <c r="CZ4851" s="90"/>
      <c r="DA4851" s="90"/>
      <c r="DB4851" s="70"/>
      <c r="DC4851" s="70"/>
      <c r="DD4851" s="70"/>
      <c r="DE4851" s="70"/>
      <c r="DF4851" s="70"/>
      <c r="DG4851" s="70"/>
      <c r="DH4851" s="70"/>
      <c r="DI4851" s="70"/>
      <c r="DJ4851" s="70"/>
      <c r="DK4851" s="70"/>
      <c r="DL4851" s="70"/>
      <c r="DM4851" s="70"/>
      <c r="DN4851" s="70"/>
    </row>
    <row r="4852" spans="1:118">
      <c r="A4852" s="228"/>
      <c r="B4852" s="231"/>
      <c r="C4852" s="406"/>
      <c r="D4852" s="237"/>
      <c r="E4852" s="237"/>
      <c r="F4852" s="243"/>
      <c r="G4852" s="72">
        <v>2.1</v>
      </c>
      <c r="H4852" s="84"/>
      <c r="I4852" s="84"/>
      <c r="J4852" s="84"/>
      <c r="K4852" s="84"/>
      <c r="L4852" s="84"/>
      <c r="M4852" s="84"/>
      <c r="N4852" s="84"/>
      <c r="O4852" s="84"/>
      <c r="P4852" s="84"/>
      <c r="Q4852" s="84"/>
      <c r="R4852" s="84"/>
      <c r="S4852" s="84"/>
      <c r="T4852" s="84"/>
      <c r="U4852" s="84"/>
      <c r="V4852" s="84"/>
      <c r="W4852" s="84"/>
      <c r="X4852" s="84"/>
      <c r="Y4852" s="84"/>
      <c r="Z4852" s="84"/>
      <c r="AA4852" s="84"/>
      <c r="AB4852" s="84"/>
      <c r="AC4852" s="80"/>
      <c r="AD4852" s="80"/>
      <c r="AE4852" s="80"/>
      <c r="AF4852" s="80"/>
      <c r="AG4852" s="80"/>
      <c r="AH4852" s="80"/>
      <c r="AI4852" s="80"/>
      <c r="AJ4852" s="80"/>
      <c r="AK4852" s="80"/>
      <c r="AL4852" s="80"/>
      <c r="AM4852" s="240"/>
      <c r="AN4852" s="240"/>
      <c r="AO4852" s="240"/>
      <c r="AP4852" s="240"/>
      <c r="AQ4852" s="240"/>
      <c r="AR4852" s="240"/>
      <c r="AS4852" s="240"/>
      <c r="AT4852" s="256"/>
      <c r="AU4852" s="256"/>
      <c r="AV4852" s="259"/>
      <c r="AW4852" s="259"/>
      <c r="AX4852" s="256"/>
      <c r="AY4852" s="256"/>
      <c r="AZ4852" s="256"/>
      <c r="BA4852" s="256"/>
      <c r="BB4852" s="256"/>
      <c r="BC4852" s="256"/>
      <c r="BD4852" s="256"/>
      <c r="BE4852" s="256"/>
      <c r="BF4852" s="256"/>
      <c r="BG4852" s="256"/>
      <c r="BH4852" s="256"/>
      <c r="BI4852" s="256"/>
      <c r="BJ4852" s="256"/>
      <c r="BK4852" s="256"/>
      <c r="BL4852" s="262"/>
      <c r="BM4852" s="262"/>
      <c r="BN4852" s="262"/>
      <c r="BO4852" s="262"/>
      <c r="BP4852" s="262"/>
      <c r="BQ4852" s="262"/>
      <c r="BR4852" s="270"/>
      <c r="BS4852" s="270"/>
      <c r="BT4852" s="270"/>
      <c r="BU4852" s="270"/>
      <c r="BV4852" s="270"/>
      <c r="BW4852" s="270"/>
      <c r="BX4852" s="256"/>
      <c r="BY4852" s="256"/>
      <c r="BZ4852" s="256"/>
      <c r="CA4852" s="267"/>
      <c r="CB4852" s="267"/>
      <c r="CC4852" s="274"/>
      <c r="CD4852" s="267"/>
      <c r="CE4852" s="267"/>
      <c r="CF4852" s="267"/>
      <c r="CG4852" s="267"/>
      <c r="CH4852" s="267"/>
      <c r="CI4852" s="267"/>
      <c r="CJ4852" s="267"/>
      <c r="CK4852" s="267"/>
      <c r="CL4852" s="265"/>
      <c r="CM4852" s="272"/>
      <c r="CN4852" s="264"/>
      <c r="CO4852" s="125"/>
      <c r="CP4852" s="226"/>
      <c r="CQ4852" s="226"/>
      <c r="CR4852" s="226"/>
      <c r="CS4852" s="90"/>
      <c r="CT4852" s="90"/>
      <c r="CU4852" s="90"/>
      <c r="CV4852" s="90"/>
      <c r="CW4852" s="90"/>
      <c r="CX4852" s="90"/>
      <c r="CY4852" s="90"/>
      <c r="CZ4852" s="90"/>
      <c r="DA4852" s="90"/>
      <c r="DB4852" s="70"/>
      <c r="DC4852" s="70"/>
      <c r="DD4852" s="70"/>
      <c r="DE4852" s="70"/>
      <c r="DF4852" s="70"/>
      <c r="DG4852" s="70"/>
      <c r="DH4852" s="70"/>
      <c r="DI4852" s="70"/>
      <c r="DJ4852" s="70"/>
      <c r="DK4852" s="70"/>
      <c r="DL4852" s="70"/>
      <c r="DM4852" s="70"/>
      <c r="DN4852" s="70"/>
    </row>
    <row r="4853" spans="1:118">
      <c r="A4853" s="228"/>
      <c r="B4853" s="231"/>
      <c r="C4853" s="406"/>
      <c r="D4853" s="237"/>
      <c r="E4853" s="237"/>
      <c r="F4853" s="243"/>
      <c r="G4853" s="72">
        <v>2.7</v>
      </c>
      <c r="H4853" s="84"/>
      <c r="I4853" s="84">
        <v>6</v>
      </c>
      <c r="J4853" s="84"/>
      <c r="K4853" s="84"/>
      <c r="L4853" s="84"/>
      <c r="M4853" s="84"/>
      <c r="N4853" s="84"/>
      <c r="O4853" s="84">
        <v>6</v>
      </c>
      <c r="P4853" s="84"/>
      <c r="Q4853" s="84"/>
      <c r="R4853" s="84"/>
      <c r="S4853" s="84"/>
      <c r="T4853" s="84"/>
      <c r="U4853" s="84"/>
      <c r="V4853" s="84"/>
      <c r="W4853" s="84"/>
      <c r="X4853" s="84"/>
      <c r="Y4853" s="84"/>
      <c r="Z4853" s="84"/>
      <c r="AA4853" s="84"/>
      <c r="AB4853" s="84"/>
      <c r="AC4853" s="80"/>
      <c r="AD4853" s="80"/>
      <c r="AE4853" s="80"/>
      <c r="AF4853" s="80"/>
      <c r="AG4853" s="80"/>
      <c r="AH4853" s="80"/>
      <c r="AI4853" s="80"/>
      <c r="AJ4853" s="80"/>
      <c r="AK4853" s="80"/>
      <c r="AL4853" s="80"/>
      <c r="AM4853" s="240"/>
      <c r="AN4853" s="240"/>
      <c r="AO4853" s="240"/>
      <c r="AP4853" s="240"/>
      <c r="AQ4853" s="240"/>
      <c r="AR4853" s="240"/>
      <c r="AS4853" s="240"/>
      <c r="AT4853" s="256"/>
      <c r="AU4853" s="256"/>
      <c r="AV4853" s="259"/>
      <c r="AW4853" s="259"/>
      <c r="AX4853" s="256"/>
      <c r="AY4853" s="256"/>
      <c r="AZ4853" s="256"/>
      <c r="BA4853" s="256"/>
      <c r="BB4853" s="256"/>
      <c r="BC4853" s="256"/>
      <c r="BD4853" s="256"/>
      <c r="BE4853" s="256"/>
      <c r="BF4853" s="256"/>
      <c r="BG4853" s="256"/>
      <c r="BH4853" s="256"/>
      <c r="BI4853" s="256"/>
      <c r="BJ4853" s="256"/>
      <c r="BK4853" s="256"/>
      <c r="BL4853" s="262"/>
      <c r="BM4853" s="262"/>
      <c r="BN4853" s="262"/>
      <c r="BO4853" s="262"/>
      <c r="BP4853" s="262"/>
      <c r="BQ4853" s="262"/>
      <c r="BR4853" s="270"/>
      <c r="BS4853" s="270"/>
      <c r="BT4853" s="270"/>
      <c r="BU4853" s="270"/>
      <c r="BV4853" s="270"/>
      <c r="BW4853" s="270"/>
      <c r="BX4853" s="256"/>
      <c r="BY4853" s="256"/>
      <c r="BZ4853" s="256"/>
      <c r="CA4853" s="267"/>
      <c r="CB4853" s="267"/>
      <c r="CC4853" s="274"/>
      <c r="CD4853" s="267"/>
      <c r="CE4853" s="267"/>
      <c r="CF4853" s="267"/>
      <c r="CG4853" s="267"/>
      <c r="CH4853" s="267"/>
      <c r="CI4853" s="267"/>
      <c r="CJ4853" s="267"/>
      <c r="CK4853" s="267"/>
      <c r="CL4853" s="265"/>
      <c r="CM4853" s="272"/>
      <c r="CN4853" s="264"/>
      <c r="CO4853" s="125"/>
      <c r="CP4853" s="226"/>
      <c r="CQ4853" s="226"/>
      <c r="CR4853" s="226"/>
      <c r="CS4853" s="90"/>
      <c r="CT4853" s="90"/>
      <c r="CU4853" s="90"/>
      <c r="CV4853" s="90"/>
      <c r="CW4853" s="90"/>
      <c r="CX4853" s="90"/>
      <c r="CY4853" s="90"/>
      <c r="CZ4853" s="90"/>
      <c r="DA4853" s="90"/>
      <c r="DB4853" s="70"/>
      <c r="DC4853" s="70"/>
      <c r="DD4853" s="70"/>
      <c r="DE4853" s="70"/>
      <c r="DF4853" s="70"/>
      <c r="DG4853" s="70"/>
      <c r="DH4853" s="70"/>
      <c r="DI4853" s="70"/>
      <c r="DJ4853" s="70"/>
      <c r="DK4853" s="70"/>
      <c r="DL4853" s="70"/>
      <c r="DM4853" s="70"/>
      <c r="DN4853" s="70"/>
    </row>
    <row r="4854" spans="1:118">
      <c r="A4854" s="228"/>
      <c r="B4854" s="231"/>
      <c r="C4854" s="406"/>
      <c r="D4854" s="237"/>
      <c r="E4854" s="237"/>
      <c r="F4854" s="243"/>
      <c r="G4854" s="72">
        <v>3</v>
      </c>
      <c r="H4854" s="84"/>
      <c r="I4854" s="84"/>
      <c r="J4854" s="84"/>
      <c r="K4854" s="84"/>
      <c r="L4854" s="84"/>
      <c r="M4854" s="84"/>
      <c r="N4854" s="84"/>
      <c r="O4854" s="84"/>
      <c r="P4854" s="84"/>
      <c r="Q4854" s="84"/>
      <c r="R4854" s="84"/>
      <c r="S4854" s="84"/>
      <c r="T4854" s="84"/>
      <c r="U4854" s="84"/>
      <c r="V4854" s="84"/>
      <c r="W4854" s="84"/>
      <c r="X4854" s="84"/>
      <c r="Y4854" s="84"/>
      <c r="Z4854" s="84"/>
      <c r="AA4854" s="84"/>
      <c r="AB4854" s="84"/>
      <c r="AC4854" s="80"/>
      <c r="AD4854" s="80"/>
      <c r="AE4854" s="80"/>
      <c r="AF4854" s="80"/>
      <c r="AG4854" s="80"/>
      <c r="AH4854" s="80"/>
      <c r="AI4854" s="80"/>
      <c r="AJ4854" s="80"/>
      <c r="AK4854" s="80"/>
      <c r="AL4854" s="80"/>
      <c r="AM4854" s="240"/>
      <c r="AN4854" s="240"/>
      <c r="AO4854" s="240"/>
      <c r="AP4854" s="240"/>
      <c r="AQ4854" s="240"/>
      <c r="AR4854" s="240"/>
      <c r="AS4854" s="240"/>
      <c r="AT4854" s="256"/>
      <c r="AU4854" s="256"/>
      <c r="AV4854" s="259"/>
      <c r="AW4854" s="259"/>
      <c r="AX4854" s="256"/>
      <c r="AY4854" s="256"/>
      <c r="AZ4854" s="256"/>
      <c r="BA4854" s="256"/>
      <c r="BB4854" s="256"/>
      <c r="BC4854" s="256"/>
      <c r="BD4854" s="256"/>
      <c r="BE4854" s="256"/>
      <c r="BF4854" s="256"/>
      <c r="BG4854" s="256"/>
      <c r="BH4854" s="256"/>
      <c r="BI4854" s="256"/>
      <c r="BJ4854" s="256"/>
      <c r="BK4854" s="256"/>
      <c r="BL4854" s="262"/>
      <c r="BM4854" s="262"/>
      <c r="BN4854" s="262"/>
      <c r="BO4854" s="262"/>
      <c r="BP4854" s="262"/>
      <c r="BQ4854" s="262"/>
      <c r="BR4854" s="270"/>
      <c r="BS4854" s="270"/>
      <c r="BT4854" s="270"/>
      <c r="BU4854" s="270"/>
      <c r="BV4854" s="270"/>
      <c r="BW4854" s="270"/>
      <c r="BX4854" s="256"/>
      <c r="BY4854" s="256"/>
      <c r="BZ4854" s="256"/>
      <c r="CA4854" s="267"/>
      <c r="CB4854" s="267"/>
      <c r="CC4854" s="274"/>
      <c r="CD4854" s="267"/>
      <c r="CE4854" s="267"/>
      <c r="CF4854" s="267"/>
      <c r="CG4854" s="267"/>
      <c r="CH4854" s="267"/>
      <c r="CI4854" s="267"/>
      <c r="CJ4854" s="267"/>
      <c r="CK4854" s="267"/>
      <c r="CL4854" s="265"/>
      <c r="CM4854" s="272"/>
      <c r="CN4854" s="264"/>
      <c r="CO4854" s="125"/>
      <c r="CP4854" s="226"/>
      <c r="CQ4854" s="226"/>
      <c r="CR4854" s="226"/>
      <c r="CS4854" s="90"/>
      <c r="CT4854" s="90"/>
      <c r="CU4854" s="90"/>
      <c r="CV4854" s="90"/>
      <c r="CW4854" s="90"/>
      <c r="CX4854" s="90"/>
      <c r="CY4854" s="90"/>
      <c r="CZ4854" s="90"/>
      <c r="DA4854" s="90"/>
      <c r="DB4854" s="70"/>
      <c r="DC4854" s="70"/>
      <c r="DD4854" s="70"/>
      <c r="DE4854" s="70"/>
      <c r="DF4854" s="70"/>
      <c r="DG4854" s="70"/>
      <c r="DH4854" s="70"/>
      <c r="DI4854" s="70"/>
      <c r="DJ4854" s="70"/>
      <c r="DK4854" s="70"/>
      <c r="DL4854" s="70"/>
      <c r="DM4854" s="70"/>
      <c r="DN4854" s="70"/>
    </row>
    <row r="4855" spans="1:118">
      <c r="A4855" s="228"/>
      <c r="B4855" s="231"/>
      <c r="C4855" s="406"/>
      <c r="D4855" s="237"/>
      <c r="E4855" s="237"/>
      <c r="F4855" s="244"/>
      <c r="G4855" s="73">
        <v>3.9</v>
      </c>
      <c r="H4855" s="85"/>
      <c r="I4855" s="85"/>
      <c r="J4855" s="85"/>
      <c r="K4855" s="85"/>
      <c r="L4855" s="85"/>
      <c r="M4855" s="85"/>
      <c r="N4855" s="85"/>
      <c r="O4855" s="85"/>
      <c r="P4855" s="85"/>
      <c r="Q4855" s="85"/>
      <c r="R4855" s="85"/>
      <c r="S4855" s="85"/>
      <c r="T4855" s="85"/>
      <c r="U4855" s="85"/>
      <c r="V4855" s="85"/>
      <c r="W4855" s="85"/>
      <c r="X4855" s="85"/>
      <c r="Y4855" s="85"/>
      <c r="Z4855" s="85"/>
      <c r="AA4855" s="85"/>
      <c r="AB4855" s="85"/>
      <c r="AC4855" s="81"/>
      <c r="AD4855" s="81"/>
      <c r="AE4855" s="81"/>
      <c r="AF4855" s="81"/>
      <c r="AG4855" s="81"/>
      <c r="AH4855" s="81"/>
      <c r="AI4855" s="81"/>
      <c r="AJ4855" s="81"/>
      <c r="AK4855" s="81"/>
      <c r="AL4855" s="81"/>
      <c r="AM4855" s="240"/>
      <c r="AN4855" s="240"/>
      <c r="AO4855" s="240"/>
      <c r="AP4855" s="240"/>
      <c r="AQ4855" s="240"/>
      <c r="AR4855" s="240"/>
      <c r="AS4855" s="240"/>
      <c r="AT4855" s="256"/>
      <c r="AU4855" s="256"/>
      <c r="AV4855" s="259"/>
      <c r="AW4855" s="259"/>
      <c r="AX4855" s="256"/>
      <c r="AY4855" s="256"/>
      <c r="AZ4855" s="256"/>
      <c r="BA4855" s="256"/>
      <c r="BB4855" s="256"/>
      <c r="BC4855" s="256"/>
      <c r="BD4855" s="256"/>
      <c r="BE4855" s="256"/>
      <c r="BF4855" s="256"/>
      <c r="BG4855" s="256"/>
      <c r="BH4855" s="256"/>
      <c r="BI4855" s="256"/>
      <c r="BJ4855" s="256"/>
      <c r="BK4855" s="256"/>
      <c r="BL4855" s="262"/>
      <c r="BM4855" s="262"/>
      <c r="BN4855" s="262"/>
      <c r="BO4855" s="262"/>
      <c r="BP4855" s="262"/>
      <c r="BQ4855" s="262"/>
      <c r="BR4855" s="270"/>
      <c r="BS4855" s="270"/>
      <c r="BT4855" s="270"/>
      <c r="BU4855" s="270"/>
      <c r="BV4855" s="270"/>
      <c r="BW4855" s="270"/>
      <c r="BX4855" s="256"/>
      <c r="BY4855" s="256"/>
      <c r="BZ4855" s="256"/>
      <c r="CA4855" s="267"/>
      <c r="CB4855" s="267"/>
      <c r="CC4855" s="274"/>
      <c r="CD4855" s="267"/>
      <c r="CE4855" s="267"/>
      <c r="CF4855" s="267"/>
      <c r="CG4855" s="267"/>
      <c r="CH4855" s="267"/>
      <c r="CI4855" s="267"/>
      <c r="CJ4855" s="267"/>
      <c r="CK4855" s="267"/>
      <c r="CL4855" s="265"/>
      <c r="CM4855" s="272"/>
      <c r="CN4855" s="264"/>
      <c r="CO4855" s="125"/>
      <c r="CP4855" s="226"/>
      <c r="CQ4855" s="226"/>
      <c r="CR4855" s="226"/>
      <c r="CS4855" s="90"/>
      <c r="CT4855" s="90"/>
      <c r="CU4855" s="90"/>
      <c r="CV4855" s="90"/>
      <c r="CW4855" s="90"/>
      <c r="CX4855" s="90"/>
      <c r="CY4855" s="90"/>
      <c r="CZ4855" s="90"/>
      <c r="DA4855" s="90"/>
      <c r="DB4855" s="70"/>
      <c r="DC4855" s="70"/>
      <c r="DD4855" s="70"/>
      <c r="DE4855" s="70"/>
      <c r="DF4855" s="70"/>
      <c r="DG4855" s="70"/>
      <c r="DH4855" s="70"/>
      <c r="DI4855" s="70"/>
      <c r="DJ4855" s="70"/>
      <c r="DK4855" s="70"/>
      <c r="DL4855" s="70"/>
      <c r="DM4855" s="70"/>
      <c r="DN4855" s="70"/>
    </row>
    <row r="4856" spans="1:118">
      <c r="A4856" s="229"/>
      <c r="B4856" s="232"/>
      <c r="C4856" s="407"/>
      <c r="D4856" s="238"/>
      <c r="E4856" s="238"/>
      <c r="F4856" s="245" t="s">
        <v>83</v>
      </c>
      <c r="G4856" s="246"/>
      <c r="H4856" s="82"/>
      <c r="I4856" s="82"/>
      <c r="J4856" s="82"/>
      <c r="K4856" s="82"/>
      <c r="L4856" s="82"/>
      <c r="M4856" s="82"/>
      <c r="N4856" s="82"/>
      <c r="O4856" s="82"/>
      <c r="P4856" s="82"/>
      <c r="Q4856" s="82"/>
      <c r="R4856" s="82"/>
      <c r="S4856" s="82"/>
      <c r="T4856" s="82"/>
      <c r="U4856" s="82"/>
      <c r="V4856" s="82"/>
      <c r="W4856" s="82"/>
      <c r="X4856" s="82"/>
      <c r="Y4856" s="82"/>
      <c r="Z4856" s="82"/>
      <c r="AA4856" s="82"/>
      <c r="AB4856" s="82"/>
      <c r="AC4856" s="35"/>
      <c r="AD4856" s="35"/>
      <c r="AE4856" s="35"/>
      <c r="AF4856" s="35"/>
      <c r="AG4856" s="35"/>
      <c r="AH4856" s="35"/>
      <c r="AI4856" s="35"/>
      <c r="AJ4856" s="35"/>
      <c r="AK4856" s="35"/>
      <c r="AL4856" s="35"/>
      <c r="AM4856" s="241"/>
      <c r="AN4856" s="241"/>
      <c r="AO4856" s="241"/>
      <c r="AP4856" s="241"/>
      <c r="AQ4856" s="241"/>
      <c r="AR4856" s="241"/>
      <c r="AS4856" s="241"/>
      <c r="AT4856" s="257"/>
      <c r="AU4856" s="257"/>
      <c r="AV4856" s="260"/>
      <c r="AW4856" s="260"/>
      <c r="AX4856" s="257"/>
      <c r="AY4856" s="257"/>
      <c r="AZ4856" s="257"/>
      <c r="BA4856" s="257"/>
      <c r="BB4856" s="257"/>
      <c r="BC4856" s="257"/>
      <c r="BD4856" s="257"/>
      <c r="BE4856" s="257"/>
      <c r="BF4856" s="257"/>
      <c r="BG4856" s="257"/>
      <c r="BH4856" s="257"/>
      <c r="BI4856" s="257"/>
      <c r="BJ4856" s="257"/>
      <c r="BK4856" s="257"/>
      <c r="BL4856" s="263"/>
      <c r="BM4856" s="263"/>
      <c r="BN4856" s="263"/>
      <c r="BO4856" s="263"/>
      <c r="BP4856" s="263"/>
      <c r="BQ4856" s="263"/>
      <c r="BR4856" s="271"/>
      <c r="BS4856" s="271"/>
      <c r="BT4856" s="271"/>
      <c r="BU4856" s="271"/>
      <c r="BV4856" s="271"/>
      <c r="BW4856" s="271"/>
      <c r="BX4856" s="257"/>
      <c r="BY4856" s="257"/>
      <c r="BZ4856" s="257"/>
      <c r="CA4856" s="268"/>
      <c r="CB4856" s="268"/>
      <c r="CC4856" s="275"/>
      <c r="CD4856" s="268"/>
      <c r="CE4856" s="268"/>
      <c r="CF4856" s="268"/>
      <c r="CG4856" s="268"/>
      <c r="CH4856" s="268"/>
      <c r="CI4856" s="268"/>
      <c r="CJ4856" s="268"/>
      <c r="CK4856" s="268"/>
      <c r="CL4856" s="265"/>
      <c r="CM4856" s="272"/>
      <c r="CN4856" s="264"/>
      <c r="CO4856" s="125"/>
      <c r="CP4856" s="226"/>
      <c r="CQ4856" s="226"/>
      <c r="CR4856" s="226"/>
      <c r="CS4856" s="90"/>
      <c r="CT4856" s="90"/>
      <c r="CU4856" s="90"/>
      <c r="CV4856" s="90"/>
      <c r="CW4856" s="90"/>
      <c r="CX4856" s="90"/>
      <c r="CY4856" s="90"/>
      <c r="CZ4856" s="90"/>
      <c r="DA4856" s="90"/>
      <c r="DB4856" s="70"/>
      <c r="DC4856" s="70"/>
      <c r="DD4856" s="70"/>
      <c r="DE4856" s="70"/>
      <c r="DF4856" s="70"/>
      <c r="DG4856" s="70"/>
      <c r="DH4856" s="70"/>
      <c r="DI4856" s="70"/>
      <c r="DJ4856" s="70"/>
      <c r="DK4856" s="70"/>
      <c r="DL4856" s="70"/>
      <c r="DM4856" s="70"/>
      <c r="DN4856" s="70"/>
    </row>
    <row r="4857" spans="1:118" ht="14.25" customHeight="1">
      <c r="A4857" s="227">
        <f t="shared" si="1450"/>
        <v>602</v>
      </c>
      <c r="B4857" s="230" t="s">
        <v>1109</v>
      </c>
      <c r="C4857" s="405" t="s">
        <v>1186</v>
      </c>
      <c r="D4857" s="236">
        <v>44606</v>
      </c>
      <c r="E4857" s="236" t="s">
        <v>506</v>
      </c>
      <c r="F4857" s="253" t="s">
        <v>80</v>
      </c>
      <c r="G4857" s="254"/>
      <c r="H4857" s="82" t="s">
        <v>69</v>
      </c>
      <c r="I4857" s="82" t="s">
        <v>973</v>
      </c>
      <c r="J4857" s="82" t="s">
        <v>61</v>
      </c>
      <c r="K4857" s="82" t="s">
        <v>61</v>
      </c>
      <c r="L4857" s="82" t="s">
        <v>61</v>
      </c>
      <c r="M4857" s="82" t="s">
        <v>61</v>
      </c>
      <c r="N4857" s="82" t="s">
        <v>61</v>
      </c>
      <c r="O4857" s="82" t="s">
        <v>973</v>
      </c>
      <c r="P4857" s="82" t="s">
        <v>61</v>
      </c>
      <c r="Q4857" s="82" t="s">
        <v>61</v>
      </c>
      <c r="R4857" s="82" t="s">
        <v>61</v>
      </c>
      <c r="S4857" s="82" t="s">
        <v>61</v>
      </c>
      <c r="T4857" s="82" t="s">
        <v>61</v>
      </c>
      <c r="U4857" s="82" t="s">
        <v>61</v>
      </c>
      <c r="V4857" s="82"/>
      <c r="W4857" s="82" t="s">
        <v>60</v>
      </c>
      <c r="X4857" s="82" t="s">
        <v>60</v>
      </c>
      <c r="Y4857" s="82" t="s">
        <v>60</v>
      </c>
      <c r="Z4857" s="82" t="s">
        <v>60</v>
      </c>
      <c r="AA4857" s="82" t="s">
        <v>60</v>
      </c>
      <c r="AB4857" s="82" t="s">
        <v>60</v>
      </c>
      <c r="AC4857" s="82"/>
      <c r="AD4857" s="82" t="s">
        <v>60</v>
      </c>
      <c r="AE4857" s="82" t="s">
        <v>60</v>
      </c>
      <c r="AF4857" s="82" t="s">
        <v>60</v>
      </c>
      <c r="AG4857" s="82" t="s">
        <v>60</v>
      </c>
      <c r="AH4857" s="82" t="s">
        <v>60</v>
      </c>
      <c r="AI4857" s="82" t="s">
        <v>1471</v>
      </c>
      <c r="AJ4857" s="82"/>
      <c r="AK4857" s="82" t="s">
        <v>61</v>
      </c>
      <c r="AL4857" s="82" t="s">
        <v>61</v>
      </c>
      <c r="AM4857" s="239">
        <f>COUNTIF(H4857:AL4857,"PH")+COUNTIF(H4857:AL4857,"PH/L")+COUNTIF(H4857:AL4857,"PM")</f>
        <v>0</v>
      </c>
      <c r="AN4857" s="239">
        <f>COUNTIF(H4857:AL4857,"PD")+COUNTIF(H4857:AL4857,"PDD")+COUNTIF(H4857:AL4857,"P/DS")/2+COUNTIF(H4857:AL4857,"PMD")</f>
        <v>0</v>
      </c>
      <c r="AO4857" s="239">
        <f>COUNTIF(H4857:AL4857,"PN")+COUNTIF(H4857:AL4857,"P/NS")/2+COUNTIF(H4857:AL4857,"PH")+COUNTIF(H4857:AL4857,"PH/F")/2+COUNTIF(H4857:AL4857,"PH/L")/2+COUNTIF(H4857:AL4857,"PM")</f>
        <v>0</v>
      </c>
      <c r="AP4857" s="239">
        <f>COUNTIF(H4857:AL4857,"BH")+COUNTIF(H4857:AL4857,"AL/BL")+COUNTIF(H4857:AL4857,"UL/BL")+COUNTIF(H4857:AL4857,"BM")</f>
        <v>0</v>
      </c>
      <c r="AQ4857" s="239">
        <f>COUNTIF(H4857:AL4857,"DS")+COUNTIF(H4857:AL4857,"AL/DS")/2+COUNTIF(H4857:AL4857,"UL/DS")/2+COUNTIF(H4857:AL4857,"CT")+COUNTIF(H4857:AL4857,"MD")</f>
        <v>11.5</v>
      </c>
      <c r="AR4857" s="239">
        <f>COUNTIF(H4857:AL4857,"NS")+COUNTIF(H4857:AL4857,"AL/NS")/2+COUNTIF(H4857:AL4857,"UL/NS")/2+COUNTIF(H4857:AL4857,"BH")+COUNTIF(H4857:AL4857,"AL/BF")/2+COUNTIF(H4857:AL4857,"AL/BL")/2+COUNTIF(H4857:AL4857,"UL/BL")/2+COUNTIF(H4857:AL4857,"UL/BF")/2+COUNTIF(H4857:AL4857,"BM")</f>
        <v>13</v>
      </c>
      <c r="AS4857" s="239">
        <f>COUNTIF(H4857:AL4857,"AL")+COUNTIF(H4857:AL4857,"AL/DS")/2+COUNTIF(H4857:AL4857,"AL/NS")/2+COUNTIF(H4857:AL4857,"NH")+COUNTIF(H4857:AL4857,"SL")+COUNTIF(H4857:AL4857,"NHD")+COUNTIF(H4857:AL4857,"B")+COUNTIF(H4857:AL4857,"HL")+COUNTIF(H4857:AL4857,"AL/BF")/2+COUNTIF(H4857:AL4857,"AL/BL")/2</f>
        <v>1</v>
      </c>
      <c r="AT4857" s="255">
        <f>COUNTIF(H4857:AL4857,"PD")+COUNTIF(H4857:AL4857,"PN")+COUNTIF(H4857:AL4857,"P/DS")/2+COUNTIF(H4857:AL4857,"P/NS")/2+COUNTIF(H4857:AL4857,"DS")+COUNTIF(H4857:AL4857,"NS")+COUNTIF(H4857:AL4857,"AL")+COUNTIF(H4857:AL4857,"AL/DS")+COUNTIF(H4857:AL4857,"AL/NS")+COUNTIF(H4857:AL4857,"NH")+COUNTIF(H4857:AL4857,"SL")+COUNTIF(H4857:AL4857,"UL/DS")/2+COUNTIF(H4857:AL4857,"UL/NS")/2+COUNTIF(H4857:AL4857,"CT")+COUNTIF(H4857:AL4857,"NHD")+COUNTIF(H4857:AL4857,"PDD")+COUNTIF(H4857:AL4857,"B")+COUNTIF(H4857:AL4857,"HL")+COUNTIF(H4857:AL4857,"PH")+COUNTIF(H4857:AL4857,"BH")+COUNTIF(H4857:AL4857,"AL/BF")+COUNTIF(H4857:AL4857,"AL/BL")+COUNTIF(H4857:AL4857,"UL/BF")/2+COUNTIF(H4857:AL4857,"UL/BL")/2+COUNTIF(H4857:AL4857,"PH/F")/2+COUNTIF(H4857:AL4857,"PH/L")/2+COUNTIF(H4857:AL4857,"MD")+COUNTIF(H4857:AL4857,"PMD")+COUNTIF(H4857:AL4857,"PM")+COUNTIF(H4857:AL4857,"BM")</f>
        <v>25.5</v>
      </c>
      <c r="AU4857" s="255">
        <f>COUNTIF(H4857:AL4857,"P/DS")/2+COUNTIF(H4857:AL4857,"P/NS")/2+COUNTIF(H4857:AL4857,"IL")+COUNTIF(H4857:AL4857,"NL")+COUNTIF(H4857:AL4857,"UL")+COUNTIF(H4857:AL4857,"UL/DS")/2+COUNTIF(H4857:AL4857,"UL/NS")/2+COUNTIF(H4857:AL4857,"KT")+COUNTIF(H4857:AL4857,"UL/BF")/2+COUNTIF(H4857:AL4857,"UL/BL")/2+COUNTIF(H4857:AL4857,"PH/F")/2+COUNTIF(H4857:AL4857,"PH/L")/2+COUNTIF(H4857:AL4857,"NB")</f>
        <v>0.5</v>
      </c>
      <c r="AV4857" s="258">
        <f>COUNTIF(H4857:AL4857,"PN")+COUNTIF(H4857:AL4857,"TVD")+COUNTIF(H4857:AL4857,"PH")+COUNTIF(H4857:AL4857,"PM")+COUNTIF(H4857:AL4857,"PDD")-COUNTIFS(H4857:AL4857,"PN",H4864:AL4864,"&gt;=3")-COUNTIFS(H4857:AL4857,"PM",H4864:AL4864,"&gt;=3")</f>
        <v>0</v>
      </c>
      <c r="AW4857" s="258">
        <f>COUNTIF(H4857:AL4857,"NS")+COUNTIF(H4857:AL4857,"D")+COUNTIF(H4857:AL4857,"BH")+COUNTIF(H4857:AL4857,"NHD")+COUNTIF(H4857:AL4857,"BM")-COUNTIFS(H4857:AL4857,"NS",H4864:AL4864,"&gt;=3")-COUNTIFS(H4857:AL4857,"BH",H4864:AL4864,"&gt;=3")-COUNTIFS(H4857:AL4857,"BM",H4864:AL4864,"&gt;=3")</f>
        <v>15</v>
      </c>
      <c r="AX4857" s="255">
        <f>COUNTIF(H4857:AL4857,"AL")+COUNTIF(H4857:AL4857,"AL/DS")/2+COUNTIF(H4857:AL4857,"AL/NS")/2+COUNTIF(H4857:AL4857,"AL/BF")+COUNTIF(H4857:AL4857,"AL/BL")/2</f>
        <v>0</v>
      </c>
      <c r="AY4857" s="255">
        <f>COUNTIF(H4857:AL4857,"SL")</f>
        <v>0</v>
      </c>
      <c r="AZ4857" s="255">
        <f>COUNTIF(H4857:AL4857,"NH")</f>
        <v>1</v>
      </c>
      <c r="BA4857" s="255">
        <f>COUNTIF(H4857:AL4857,"HL")</f>
        <v>0</v>
      </c>
      <c r="BB4857" s="255">
        <f>COUNTIF(G4857:AL4857,"P/DS")/2+COUNTIF(G4857:AL4857,"P/NS")/2+COUNTIF(G4857:AL4857,"UL")+COUNTIF(G4857:AL4857,"UL/DS")/2+COUNTIF(G4857:AL4857,"UL/NS")/2+COUNTIF(G4857:AL4857,"UL/BL")/2+COUNTIF(G4857:AL4857,"UL/BF")/2+COUNTIF(G4857:AL4857,"PH/F")/2+COUNTIF(G4857:AL4857,"PH/L")/2</f>
        <v>0.5</v>
      </c>
      <c r="BC4857" s="255">
        <f>COUNTIF(H4857:AL4857,"NB")</f>
        <v>0</v>
      </c>
      <c r="BD4857" s="255">
        <f>COUNTIF(H4857:AL4857,"NL")</f>
        <v>0</v>
      </c>
      <c r="BE4857" s="255">
        <f>COUNTIF(H4857:AL4857,"IL")</f>
        <v>0</v>
      </c>
      <c r="BF4857" s="255">
        <f>COUNTIF(H4857:AL4857,"KT")</f>
        <v>0</v>
      </c>
      <c r="BG4857" s="255">
        <f>COUNTIF(H4857:AL4857,"L70")</f>
        <v>0</v>
      </c>
      <c r="BH4857" s="255">
        <f>COUNTIF(H4857:AL4857,"MD")</f>
        <v>0</v>
      </c>
      <c r="BI4857" s="255">
        <f>COUNTIF(H4857:AL4857,"PMD")</f>
        <v>0</v>
      </c>
      <c r="BJ4857" s="255">
        <f>COUNTIF(H4857:AL4857,"PM")</f>
        <v>0</v>
      </c>
      <c r="BK4857" s="255">
        <f>COUNTIF(H4857:AL4857,"BM")</f>
        <v>0</v>
      </c>
      <c r="BL4857" s="261">
        <f>SUMIF(H4857:AL4857,"PD",H4858:AL4858)+SUMIF(H4857:AL4857,"PN",H4858:AL4858)+SUMIF(H4857:AL4857,"P/DS",H4858:AL4858)+SUMIF(H4857:AL4857,"PN/F",H4858:AL4858)+SUMIF(H4857:AL4857,"PN/L",H4858:AL4858)+SUMIF(H4857:AL4857,"TV",H4858:AL4858)+SUMIF(H4857:AL4857,"TVD",H4858:AL4858)+SUMIF(H4857:AL4857,"PDD",H4858:AL4858)</f>
        <v>0</v>
      </c>
      <c r="BM4857" s="261">
        <f>SUMIF(H4857:AL4857,"PD",H4859:AL4859)+SUMIF(H4857:AL4857,"PN",H4859:AL4859)+SUMIF(H4857:AL4857,"P/DS",H4859:AL4859)+SUMIF(H4857:AL4857,"PN/F",H4859:AL4859)+SUMIF(H4857:AL4857,"PN/L",H4859:AL4859)+SUMIF(H4857:AL4857,"TV",H4859:AL4859)+SUMIF(H4857:AL4857,"TVD",H4859:AL4859)+SUMIF(H4857:AL4857,"PDD",H4859:AL4859)+SUMIF(H4857:AL4857,"PMD",H4859:AL4859)</f>
        <v>0</v>
      </c>
      <c r="BN4857" s="261">
        <f>SUMIF(H4857:AL4857,"PD",H4860:AL4860)+SUMIF(H4857:AL4857,"PN",H4860:AL4860)+SUMIF(H4857:AL4857,"P/DS",H4860:AL4860)+SUMIF(H4857:AL4857,"PN/F",H4860:AL4860)+SUMIF(H4857:AL4857,"PN/L",H4860:AL4860)+SUMIF(H4857:AL4857,"TV",H4860:AL4860)+SUMIF(H4857:AL4857,"TVD",H4860:AL4860)</f>
        <v>0</v>
      </c>
      <c r="BO4857" s="261">
        <f>SUMIF(H4857:AL4857,"PD",H4861:AL4861)+SUMIF(H4857:AL4857,"PN",H4861:AL4861)+SUMIF(H4857:AL4857,"P/DS",H4861:AL4861)+SUMIF(H4857:AL4857,"PN/F",H4861:AL4861)+SUMIF(H4857:AL4857,"PN/L",H4861:AL4861)+SUMIF(H4857:AL4857,"TV",H4861:AL4861)+SUMIF(H4857:AL4857,"TVD",H4861:AL4861)</f>
        <v>0</v>
      </c>
      <c r="BP4857" s="261">
        <f>SUMIF(H4857:AL4857,"PD",H4862:AL4862)+SUMIF(H4857:AL4857,"PN",H4862:AL4862)+SUMIF(H4857:AL4857,"P/DS",H4862:AL4862)+SUMIF(H4857:AL4857,"PN/F",H4862:AL4862)+SUMIF(H4857:AL4857,"PN/L",H4862:AL4862)+SUMIF(H4857:AL4857,"TV",H4862:AL4862)+SUMIF(H4857:AL4857,"TVD",H4862:AL4862)+SUMIF(H4857:AL4857,"PDD",H4862:AL4862)+SUMIF(H4857:AL4857,"PH",H4862:AL4862)+SUMIF(H4857:AL4857,"PM",H4862:AL4862)</f>
        <v>0</v>
      </c>
      <c r="BQ4857" s="261">
        <f>SUMIF(H4857:AL4857,"PD",H4863:AL4863)+SUMIF(H4857:AL4857,"PN",H4863:AL4863)+SUMIF(H4857:AL4857,"P/DS",H4863:AL4863)+SUMIF(H4857:AL4857,"PN/F",H4863:AL4863)+SUMIF(H4857:AL4857,"PN/L",H4863:AL4863)+SUMIF(H4857:AL4857,"TV",H4863:AL4863)+SUMIF(H4857:AL4857,"TVD",H4863:AL4863)+SUMIF(H4857:AL4857,"PDD",H4863:AL4863)+SUMIF(H4857:AL4857,"PH",H4863:AL4863)+SUMIF(H4857:AL4857,"PM",H4863:AL4863)</f>
        <v>0</v>
      </c>
      <c r="BR4857" s="269">
        <f>SUM(H4858:AL4858)-BL4857</f>
        <v>30</v>
      </c>
      <c r="BS4857" s="269">
        <f>SUM(H4859:AL4859)-BM4857</f>
        <v>11.5</v>
      </c>
      <c r="BT4857" s="269">
        <f>SUM(H4860:AL4860)-BN4857</f>
        <v>0</v>
      </c>
      <c r="BU4857" s="269">
        <f>SUM(H4861:AL4861)-BO4857</f>
        <v>12</v>
      </c>
      <c r="BV4857" s="269">
        <f>SUM(H4862:AL4862)-BP4857</f>
        <v>0</v>
      </c>
      <c r="BW4857" s="269">
        <f>SUM(H4863:AL4863)-BQ4857</f>
        <v>0</v>
      </c>
      <c r="BX4857" s="255">
        <f>SUMIF(H4857:AL4857,"PD",H4864:AL4864)+SUMIF(H4857:AL4857,"PN",H4864:AL4864)+SUMIF(H4857:AL4857,"P/DS",H4864:AL4864)+SUMIF(H4857:AL4857,"PN/F",H4864:AL4864)+SUMIF(H4857:AL4857,"PN/L",H4864:AL4864)</f>
        <v>0</v>
      </c>
      <c r="BY4857" s="255">
        <f>SUM(H4864:AL4864)-BX4857</f>
        <v>0</v>
      </c>
      <c r="BZ4857" s="255">
        <f t="shared" ref="BZ4857" si="1465">+SUM(BL4857:BW4864)</f>
        <v>53.5</v>
      </c>
      <c r="CA4857" s="266">
        <f>(COUNTIFS(H4857:AL4857,"PD",H4858:AL4858,"&gt;=2"))*0.5-IF(CN4857="VP",COUNTIFS($H$16:$AL$16,"SAT",H4857:AL4857,"PD",H4858:AL4858,"&gt;=2"))*0.5</f>
        <v>0</v>
      </c>
      <c r="CB4857" s="266">
        <f>(COUNTIFS(H4857:AL4857,"PN",H4859:AL4859,"&gt;=0.5",H4858:AL4858,"&gt;=1.5"))*0.5+COUNTIFS(H4857:AL4857,"PDD",H4859:AL4859,"&gt;=0.5",H4858:AL4858,"&gt;=1.5")*0.5</f>
        <v>0</v>
      </c>
      <c r="CC4857" s="273">
        <f>(COUNTIFS(H4857:AL4857,"TV",H4859:AL4859,"&gt;=10"))*0.5+(COUNTIFS(H4857:AL4857,"PMD",H4859:AL4859,"&gt;=2"))*0.5</f>
        <v>0</v>
      </c>
      <c r="CD4857" s="266">
        <f>(COUNTIFS(H4857:AL4857,"TVD",H4861:AL4861,"&gt;=6.5",H4859:AL4859,"&gt;=3.5"))*0.5</f>
        <v>0</v>
      </c>
      <c r="CE4857" s="266">
        <f>(COUNTIFS(H4857:AL4857,"PD",H4862:AL4862,"&gt;=10"))*0.5</f>
        <v>0</v>
      </c>
      <c r="CF4857" s="266">
        <f>(COUNTIFS(H4857:AL4857,"PDD",H4862:AL4862,"&gt;=3.5",H4863:AL4863,"&gt;=6.5")+COUNTIFS(H4857:AL4857,"PH",H4863:AL4863,"&gt;=0.5",H4862:AL4862,"&gt;=1.5")+COUNTIFS(H4857:AL4857,"PM",H4863:AL4863,"&gt;=0.5",H4862:AL4862,"&gt;=1.5"))*0.5</f>
        <v>0</v>
      </c>
      <c r="CG4857" s="266">
        <f>(COUNTIFS(H4857:AL4857,"DS",H4858:AL4858,"&gt;=2")+COUNTIFS(H4857:AL4857,"AL/DS",H4858:AL4858,"&gt;=2"))*0.5-IF(CN4857="VP",COUNTIFS($H$16:$AL$16,"SAT",H4857:AL4857,"DS",H4858:AL4858,"&gt;=2"))*0.5</f>
        <v>2</v>
      </c>
      <c r="CH4857" s="266">
        <f>(COUNTIFS(H4857:AL4857,"NS",H4859:AL4859,"&gt;=0.5",H4858:AL4858,"&gt;=1.5")+COUNTIFS(H4857:AL4857,"AL/NS",H4859:AL4859,"&gt;=0.5",H4858:AL4858,"&gt;=1.5")+COUNTIFS(H4857:AL4857,"NHD",H4859:AL4859,"&gt;=4.5",H4862:AL4862,"&gt;=2",H4858:AL4858,"&gt;=1.5"))*0.5</f>
        <v>5</v>
      </c>
      <c r="CI4857" s="266">
        <f>(COUNTIF(H4859:AL4859,"&gt;=10")+COUNTIFS(H4857:AL4857,"MD",H4859:AL4859,"&gt;=2")-COUNTIFS(H4857:AL4857,"TV",H4859:AL4859,"&gt;=10"))*0.5</f>
        <v>0</v>
      </c>
      <c r="CJ4857" s="266">
        <f>(COUNTIFS(H4857:AL4857,"D",H4861:AL4861,"&gt;=6.5",H4859:AL4859,"&gt;=3.5"))*0.5</f>
        <v>0</v>
      </c>
      <c r="CK4857" s="266">
        <f>(COUNTIF(H4862:AL4862,"&gt;=10")-COUNTIFS(H4857:AL4857,"PD",H4862:AL4862,"&gt;=10"))*0.5</f>
        <v>0</v>
      </c>
      <c r="CL4857" s="265">
        <f>(COUNTIFS(H4857:AL4857,"NHD",H4862:AL4862,"&gt;=3.5",H4863:AL4863,"&gt;=6.5")+COUNTIFS(H4857:AL4857,"BH",H4862:AL4862,"&gt;=1.5",H4863:AL4863,"&gt;=0.5")+COUNTIFS(H4857:AL4857,"BM",H4862:AL4862,"&gt;=1.5",H4863:AL4863,"&gt;=0.5")+COUNTIFS(H4857:AL4857,"D",H4862:AL4862,"&gt;=1.5",H4863:AL4863,"&gt;=0.5"))*0.5</f>
        <v>0</v>
      </c>
      <c r="CM4857" s="272"/>
      <c r="CN4857" s="264" t="s">
        <v>723</v>
      </c>
      <c r="CO4857" s="125">
        <f t="shared" ref="CO4857" si="1466">+AM4857+AN4857+AO4857+AP4857+AQ4857+AR4857+AS4857+AU4857+BG4857</f>
        <v>26</v>
      </c>
      <c r="CP4857" s="225">
        <f>+SUM(I4858:I4863)-I4864</f>
        <v>10.5</v>
      </c>
      <c r="CQ4857" s="225">
        <f>+SUM(J4858:J4863)-J4864</f>
        <v>0</v>
      </c>
      <c r="CR4857" s="225">
        <f>+SUM(K4858:K4863)-K4864</f>
        <v>2.5</v>
      </c>
      <c r="CS4857" s="90"/>
      <c r="CT4857" s="90"/>
      <c r="CU4857" s="90"/>
      <c r="CV4857" s="90"/>
      <c r="CW4857" s="90"/>
      <c r="CX4857" s="90"/>
      <c r="CY4857" s="90"/>
      <c r="CZ4857" s="90"/>
      <c r="DA4857" s="90"/>
      <c r="DB4857" s="70"/>
      <c r="DC4857" s="70"/>
      <c r="DD4857" s="70"/>
      <c r="DE4857" s="70"/>
      <c r="DF4857" s="70"/>
      <c r="DG4857" s="70"/>
      <c r="DH4857" s="70"/>
      <c r="DI4857" s="70"/>
      <c r="DJ4857" s="70"/>
      <c r="DK4857" s="70"/>
      <c r="DL4857" s="70"/>
      <c r="DM4857" s="70"/>
      <c r="DN4857" s="70"/>
    </row>
    <row r="4858" spans="1:118" ht="14.25" customHeight="1">
      <c r="A4858" s="228"/>
      <c r="B4858" s="231"/>
      <c r="C4858" s="406"/>
      <c r="D4858" s="237"/>
      <c r="E4858" s="237"/>
      <c r="F4858" s="242" t="s">
        <v>82</v>
      </c>
      <c r="G4858" s="71">
        <v>1.5</v>
      </c>
      <c r="H4858" s="83"/>
      <c r="I4858" s="83"/>
      <c r="J4858" s="83"/>
      <c r="K4858" s="83">
        <v>2</v>
      </c>
      <c r="L4858" s="83">
        <v>2</v>
      </c>
      <c r="M4858" s="83">
        <v>2</v>
      </c>
      <c r="N4858" s="83">
        <v>2</v>
      </c>
      <c r="O4858" s="83"/>
      <c r="P4858" s="83">
        <v>2</v>
      </c>
      <c r="Q4858" s="83">
        <v>2</v>
      </c>
      <c r="R4858" s="83">
        <v>2</v>
      </c>
      <c r="S4858" s="83">
        <v>2</v>
      </c>
      <c r="T4858" s="83">
        <v>2</v>
      </c>
      <c r="U4858" s="83">
        <v>2</v>
      </c>
      <c r="V4858" s="83"/>
      <c r="W4858" s="83">
        <v>2.5</v>
      </c>
      <c r="X4858" s="83">
        <v>2.5</v>
      </c>
      <c r="Y4858" s="83">
        <v>2.5</v>
      </c>
      <c r="Z4858" s="83"/>
      <c r="AA4858" s="83">
        <v>2.5</v>
      </c>
      <c r="AB4858" s="83"/>
      <c r="AC4858" s="79"/>
      <c r="AD4858" s="79"/>
      <c r="AE4858" s="79"/>
      <c r="AF4858" s="79"/>
      <c r="AG4858" s="79"/>
      <c r="AH4858" s="79"/>
      <c r="AI4858" s="79"/>
      <c r="AJ4858" s="79"/>
      <c r="AK4858" s="79"/>
      <c r="AL4858" s="79"/>
      <c r="AM4858" s="240"/>
      <c r="AN4858" s="240"/>
      <c r="AO4858" s="240"/>
      <c r="AP4858" s="240"/>
      <c r="AQ4858" s="240"/>
      <c r="AR4858" s="240"/>
      <c r="AS4858" s="240"/>
      <c r="AT4858" s="256"/>
      <c r="AU4858" s="256"/>
      <c r="AV4858" s="259"/>
      <c r="AW4858" s="259"/>
      <c r="AX4858" s="256"/>
      <c r="AY4858" s="256"/>
      <c r="AZ4858" s="256"/>
      <c r="BA4858" s="256"/>
      <c r="BB4858" s="256"/>
      <c r="BC4858" s="256"/>
      <c r="BD4858" s="256"/>
      <c r="BE4858" s="256"/>
      <c r="BF4858" s="256"/>
      <c r="BG4858" s="256"/>
      <c r="BH4858" s="256"/>
      <c r="BI4858" s="256"/>
      <c r="BJ4858" s="256"/>
      <c r="BK4858" s="256"/>
      <c r="BL4858" s="262"/>
      <c r="BM4858" s="262"/>
      <c r="BN4858" s="262"/>
      <c r="BO4858" s="262"/>
      <c r="BP4858" s="262"/>
      <c r="BQ4858" s="262"/>
      <c r="BR4858" s="270"/>
      <c r="BS4858" s="270"/>
      <c r="BT4858" s="270"/>
      <c r="BU4858" s="270"/>
      <c r="BV4858" s="270"/>
      <c r="BW4858" s="270"/>
      <c r="BX4858" s="256"/>
      <c r="BY4858" s="256"/>
      <c r="BZ4858" s="256"/>
      <c r="CA4858" s="267"/>
      <c r="CB4858" s="267"/>
      <c r="CC4858" s="274"/>
      <c r="CD4858" s="267"/>
      <c r="CE4858" s="267"/>
      <c r="CF4858" s="267"/>
      <c r="CG4858" s="267"/>
      <c r="CH4858" s="267"/>
      <c r="CI4858" s="267"/>
      <c r="CJ4858" s="267"/>
      <c r="CK4858" s="267"/>
      <c r="CL4858" s="265"/>
      <c r="CM4858" s="272"/>
      <c r="CN4858" s="264"/>
      <c r="CO4858" s="125"/>
      <c r="CP4858" s="226"/>
      <c r="CQ4858" s="226"/>
      <c r="CR4858" s="226"/>
      <c r="CS4858" s="90"/>
      <c r="CT4858" s="90"/>
      <c r="CU4858" s="90"/>
      <c r="CV4858" s="90"/>
      <c r="CW4858" s="90"/>
      <c r="CX4858" s="90"/>
      <c r="CY4858" s="90"/>
      <c r="CZ4858" s="90"/>
      <c r="DA4858" s="90"/>
      <c r="DB4858" s="70"/>
      <c r="DC4858" s="70"/>
      <c r="DD4858" s="70"/>
      <c r="DE4858" s="70"/>
      <c r="DF4858" s="70"/>
      <c r="DG4858" s="70"/>
      <c r="DH4858" s="70"/>
      <c r="DI4858" s="70"/>
      <c r="DJ4858" s="70"/>
      <c r="DK4858" s="70"/>
      <c r="DL4858" s="70"/>
      <c r="DM4858" s="70"/>
      <c r="DN4858" s="70"/>
    </row>
    <row r="4859" spans="1:118">
      <c r="A4859" s="228"/>
      <c r="B4859" s="231"/>
      <c r="C4859" s="406"/>
      <c r="D4859" s="237"/>
      <c r="E4859" s="237"/>
      <c r="F4859" s="243"/>
      <c r="G4859" s="72">
        <v>2</v>
      </c>
      <c r="H4859" s="84"/>
      <c r="I4859" s="84">
        <v>4.5</v>
      </c>
      <c r="J4859" s="84"/>
      <c r="K4859" s="84">
        <v>0.5</v>
      </c>
      <c r="L4859" s="84">
        <v>0.5</v>
      </c>
      <c r="M4859" s="84">
        <v>0.5</v>
      </c>
      <c r="N4859" s="84">
        <v>0.5</v>
      </c>
      <c r="O4859" s="84">
        <v>2</v>
      </c>
      <c r="P4859" s="84">
        <v>0.5</v>
      </c>
      <c r="Q4859" s="84">
        <v>0.5</v>
      </c>
      <c r="R4859" s="84">
        <v>0.5</v>
      </c>
      <c r="S4859" s="84">
        <v>0.5</v>
      </c>
      <c r="T4859" s="84">
        <v>0.5</v>
      </c>
      <c r="U4859" s="84">
        <v>0.5</v>
      </c>
      <c r="V4859" s="84"/>
      <c r="W4859" s="84"/>
      <c r="X4859" s="84"/>
      <c r="Y4859" s="84"/>
      <c r="Z4859" s="84"/>
      <c r="AA4859" s="84"/>
      <c r="AB4859" s="84"/>
      <c r="AC4859" s="80"/>
      <c r="AD4859" s="80"/>
      <c r="AE4859" s="80"/>
      <c r="AF4859" s="80"/>
      <c r="AG4859" s="80"/>
      <c r="AH4859" s="80"/>
      <c r="AI4859" s="80"/>
      <c r="AJ4859" s="80"/>
      <c r="AK4859" s="80"/>
      <c r="AL4859" s="80"/>
      <c r="AM4859" s="240"/>
      <c r="AN4859" s="240"/>
      <c r="AO4859" s="240"/>
      <c r="AP4859" s="240"/>
      <c r="AQ4859" s="240"/>
      <c r="AR4859" s="240"/>
      <c r="AS4859" s="240"/>
      <c r="AT4859" s="256"/>
      <c r="AU4859" s="256"/>
      <c r="AV4859" s="259"/>
      <c r="AW4859" s="259"/>
      <c r="AX4859" s="256"/>
      <c r="AY4859" s="256"/>
      <c r="AZ4859" s="256"/>
      <c r="BA4859" s="256"/>
      <c r="BB4859" s="256"/>
      <c r="BC4859" s="256"/>
      <c r="BD4859" s="256"/>
      <c r="BE4859" s="256"/>
      <c r="BF4859" s="256"/>
      <c r="BG4859" s="256"/>
      <c r="BH4859" s="256"/>
      <c r="BI4859" s="256"/>
      <c r="BJ4859" s="256"/>
      <c r="BK4859" s="256"/>
      <c r="BL4859" s="262"/>
      <c r="BM4859" s="262"/>
      <c r="BN4859" s="262"/>
      <c r="BO4859" s="262"/>
      <c r="BP4859" s="262"/>
      <c r="BQ4859" s="262"/>
      <c r="BR4859" s="270"/>
      <c r="BS4859" s="270"/>
      <c r="BT4859" s="270"/>
      <c r="BU4859" s="270"/>
      <c r="BV4859" s="270"/>
      <c r="BW4859" s="270"/>
      <c r="BX4859" s="256"/>
      <c r="BY4859" s="256"/>
      <c r="BZ4859" s="256"/>
      <c r="CA4859" s="267"/>
      <c r="CB4859" s="267"/>
      <c r="CC4859" s="274"/>
      <c r="CD4859" s="267"/>
      <c r="CE4859" s="267"/>
      <c r="CF4859" s="267"/>
      <c r="CG4859" s="267"/>
      <c r="CH4859" s="267"/>
      <c r="CI4859" s="267"/>
      <c r="CJ4859" s="267"/>
      <c r="CK4859" s="267"/>
      <c r="CL4859" s="265"/>
      <c r="CM4859" s="272"/>
      <c r="CN4859" s="264"/>
      <c r="CO4859" s="125"/>
      <c r="CP4859" s="226"/>
      <c r="CQ4859" s="226"/>
      <c r="CR4859" s="226"/>
      <c r="CS4859" s="90"/>
      <c r="CT4859" s="90"/>
      <c r="CU4859" s="90"/>
      <c r="CV4859" s="90"/>
      <c r="CW4859" s="90"/>
      <c r="CX4859" s="90"/>
      <c r="CY4859" s="90"/>
      <c r="CZ4859" s="90"/>
      <c r="DA4859" s="90"/>
      <c r="DB4859" s="70"/>
      <c r="DC4859" s="70"/>
      <c r="DD4859" s="70"/>
      <c r="DE4859" s="70"/>
      <c r="DF4859" s="70"/>
      <c r="DG4859" s="70"/>
      <c r="DH4859" s="70"/>
      <c r="DI4859" s="70"/>
      <c r="DJ4859" s="70"/>
      <c r="DK4859" s="70"/>
      <c r="DL4859" s="70"/>
      <c r="DM4859" s="70"/>
      <c r="DN4859" s="70"/>
    </row>
    <row r="4860" spans="1:118">
      <c r="A4860" s="228"/>
      <c r="B4860" s="231"/>
      <c r="C4860" s="406"/>
      <c r="D4860" s="237"/>
      <c r="E4860" s="237"/>
      <c r="F4860" s="243"/>
      <c r="G4860" s="72">
        <v>2.1</v>
      </c>
      <c r="H4860" s="84"/>
      <c r="I4860" s="84"/>
      <c r="J4860" s="84"/>
      <c r="K4860" s="84"/>
      <c r="L4860" s="84"/>
      <c r="M4860" s="84"/>
      <c r="N4860" s="84"/>
      <c r="O4860" s="84"/>
      <c r="P4860" s="84"/>
      <c r="Q4860" s="84"/>
      <c r="R4860" s="84"/>
      <c r="S4860" s="84"/>
      <c r="T4860" s="84"/>
      <c r="U4860" s="84"/>
      <c r="V4860" s="84"/>
      <c r="W4860" s="84"/>
      <c r="X4860" s="84"/>
      <c r="Y4860" s="84"/>
      <c r="Z4860" s="84"/>
      <c r="AA4860" s="84"/>
      <c r="AB4860" s="84"/>
      <c r="AC4860" s="80"/>
      <c r="AD4860" s="80"/>
      <c r="AE4860" s="80"/>
      <c r="AF4860" s="80"/>
      <c r="AG4860" s="80"/>
      <c r="AH4860" s="80"/>
      <c r="AI4860" s="80"/>
      <c r="AJ4860" s="80"/>
      <c r="AK4860" s="80"/>
      <c r="AL4860" s="80"/>
      <c r="AM4860" s="240"/>
      <c r="AN4860" s="240"/>
      <c r="AO4860" s="240"/>
      <c r="AP4860" s="240"/>
      <c r="AQ4860" s="240"/>
      <c r="AR4860" s="240"/>
      <c r="AS4860" s="240"/>
      <c r="AT4860" s="256"/>
      <c r="AU4860" s="256"/>
      <c r="AV4860" s="259"/>
      <c r="AW4860" s="259"/>
      <c r="AX4860" s="256"/>
      <c r="AY4860" s="256"/>
      <c r="AZ4860" s="256"/>
      <c r="BA4860" s="256"/>
      <c r="BB4860" s="256"/>
      <c r="BC4860" s="256"/>
      <c r="BD4860" s="256"/>
      <c r="BE4860" s="256"/>
      <c r="BF4860" s="256"/>
      <c r="BG4860" s="256"/>
      <c r="BH4860" s="256"/>
      <c r="BI4860" s="256"/>
      <c r="BJ4860" s="256"/>
      <c r="BK4860" s="256"/>
      <c r="BL4860" s="262"/>
      <c r="BM4860" s="262"/>
      <c r="BN4860" s="262"/>
      <c r="BO4860" s="262"/>
      <c r="BP4860" s="262"/>
      <c r="BQ4860" s="262"/>
      <c r="BR4860" s="270"/>
      <c r="BS4860" s="270"/>
      <c r="BT4860" s="270"/>
      <c r="BU4860" s="270"/>
      <c r="BV4860" s="270"/>
      <c r="BW4860" s="270"/>
      <c r="BX4860" s="256"/>
      <c r="BY4860" s="256"/>
      <c r="BZ4860" s="256"/>
      <c r="CA4860" s="267"/>
      <c r="CB4860" s="267"/>
      <c r="CC4860" s="274"/>
      <c r="CD4860" s="267"/>
      <c r="CE4860" s="267"/>
      <c r="CF4860" s="267"/>
      <c r="CG4860" s="267"/>
      <c r="CH4860" s="267"/>
      <c r="CI4860" s="267"/>
      <c r="CJ4860" s="267"/>
      <c r="CK4860" s="267"/>
      <c r="CL4860" s="265"/>
      <c r="CM4860" s="272"/>
      <c r="CN4860" s="264"/>
      <c r="CO4860" s="125"/>
      <c r="CP4860" s="226"/>
      <c r="CQ4860" s="226"/>
      <c r="CR4860" s="226"/>
      <c r="CS4860" s="90"/>
      <c r="CT4860" s="90"/>
      <c r="CU4860" s="90"/>
      <c r="CV4860" s="90"/>
      <c r="CW4860" s="90"/>
      <c r="CX4860" s="90"/>
      <c r="CY4860" s="90"/>
      <c r="CZ4860" s="90"/>
      <c r="DA4860" s="90"/>
      <c r="DB4860" s="70"/>
      <c r="DC4860" s="70"/>
      <c r="DD4860" s="70"/>
      <c r="DE4860" s="70"/>
      <c r="DF4860" s="70"/>
      <c r="DG4860" s="70"/>
      <c r="DH4860" s="70"/>
      <c r="DI4860" s="70"/>
      <c r="DJ4860" s="70"/>
      <c r="DK4860" s="70"/>
      <c r="DL4860" s="70"/>
      <c r="DM4860" s="70"/>
      <c r="DN4860" s="70"/>
    </row>
    <row r="4861" spans="1:118">
      <c r="A4861" s="228"/>
      <c r="B4861" s="231"/>
      <c r="C4861" s="406"/>
      <c r="D4861" s="237"/>
      <c r="E4861" s="237"/>
      <c r="F4861" s="243"/>
      <c r="G4861" s="72">
        <v>2.7</v>
      </c>
      <c r="H4861" s="84"/>
      <c r="I4861" s="84">
        <v>6</v>
      </c>
      <c r="J4861" s="84"/>
      <c r="K4861" s="84"/>
      <c r="L4861" s="84"/>
      <c r="M4861" s="84"/>
      <c r="N4861" s="84"/>
      <c r="O4861" s="84">
        <v>6</v>
      </c>
      <c r="P4861" s="84"/>
      <c r="Q4861" s="84"/>
      <c r="R4861" s="84"/>
      <c r="S4861" s="84"/>
      <c r="T4861" s="84"/>
      <c r="U4861" s="84"/>
      <c r="V4861" s="84"/>
      <c r="W4861" s="84"/>
      <c r="X4861" s="84"/>
      <c r="Y4861" s="84"/>
      <c r="Z4861" s="84"/>
      <c r="AA4861" s="84"/>
      <c r="AB4861" s="84"/>
      <c r="AC4861" s="80"/>
      <c r="AD4861" s="80"/>
      <c r="AE4861" s="80"/>
      <c r="AF4861" s="80"/>
      <c r="AG4861" s="80"/>
      <c r="AH4861" s="80"/>
      <c r="AI4861" s="80"/>
      <c r="AJ4861" s="80"/>
      <c r="AK4861" s="80"/>
      <c r="AL4861" s="80"/>
      <c r="AM4861" s="240"/>
      <c r="AN4861" s="240"/>
      <c r="AO4861" s="240"/>
      <c r="AP4861" s="240"/>
      <c r="AQ4861" s="240"/>
      <c r="AR4861" s="240"/>
      <c r="AS4861" s="240"/>
      <c r="AT4861" s="256"/>
      <c r="AU4861" s="256"/>
      <c r="AV4861" s="259"/>
      <c r="AW4861" s="259"/>
      <c r="AX4861" s="256"/>
      <c r="AY4861" s="256"/>
      <c r="AZ4861" s="256"/>
      <c r="BA4861" s="256"/>
      <c r="BB4861" s="256"/>
      <c r="BC4861" s="256"/>
      <c r="BD4861" s="256"/>
      <c r="BE4861" s="256"/>
      <c r="BF4861" s="256"/>
      <c r="BG4861" s="256"/>
      <c r="BH4861" s="256"/>
      <c r="BI4861" s="256"/>
      <c r="BJ4861" s="256"/>
      <c r="BK4861" s="256"/>
      <c r="BL4861" s="262"/>
      <c r="BM4861" s="262"/>
      <c r="BN4861" s="262"/>
      <c r="BO4861" s="262"/>
      <c r="BP4861" s="262"/>
      <c r="BQ4861" s="262"/>
      <c r="BR4861" s="270"/>
      <c r="BS4861" s="270"/>
      <c r="BT4861" s="270"/>
      <c r="BU4861" s="270"/>
      <c r="BV4861" s="270"/>
      <c r="BW4861" s="270"/>
      <c r="BX4861" s="256"/>
      <c r="BY4861" s="256"/>
      <c r="BZ4861" s="256"/>
      <c r="CA4861" s="267"/>
      <c r="CB4861" s="267"/>
      <c r="CC4861" s="274"/>
      <c r="CD4861" s="267"/>
      <c r="CE4861" s="267"/>
      <c r="CF4861" s="267"/>
      <c r="CG4861" s="267"/>
      <c r="CH4861" s="267"/>
      <c r="CI4861" s="267"/>
      <c r="CJ4861" s="267"/>
      <c r="CK4861" s="267"/>
      <c r="CL4861" s="265"/>
      <c r="CM4861" s="272"/>
      <c r="CN4861" s="264"/>
      <c r="CO4861" s="125"/>
      <c r="CP4861" s="226"/>
      <c r="CQ4861" s="226"/>
      <c r="CR4861" s="226"/>
      <c r="CS4861" s="90"/>
      <c r="CT4861" s="90"/>
      <c r="CU4861" s="90"/>
      <c r="CV4861" s="90"/>
      <c r="CW4861" s="90"/>
      <c r="CX4861" s="90"/>
      <c r="CY4861" s="90"/>
      <c r="CZ4861" s="90"/>
      <c r="DA4861" s="90"/>
      <c r="DB4861" s="70"/>
      <c r="DC4861" s="70"/>
      <c r="DD4861" s="70"/>
      <c r="DE4861" s="70"/>
      <c r="DF4861" s="70"/>
      <c r="DG4861" s="70"/>
      <c r="DH4861" s="70"/>
      <c r="DI4861" s="70"/>
      <c r="DJ4861" s="70"/>
      <c r="DK4861" s="70"/>
      <c r="DL4861" s="70"/>
      <c r="DM4861" s="70"/>
      <c r="DN4861" s="70"/>
    </row>
    <row r="4862" spans="1:118">
      <c r="A4862" s="228"/>
      <c r="B4862" s="231"/>
      <c r="C4862" s="406"/>
      <c r="D4862" s="237"/>
      <c r="E4862" s="237"/>
      <c r="F4862" s="243"/>
      <c r="G4862" s="72">
        <v>3</v>
      </c>
      <c r="H4862" s="84"/>
      <c r="I4862" s="84"/>
      <c r="J4862" s="84"/>
      <c r="K4862" s="84"/>
      <c r="L4862" s="84"/>
      <c r="M4862" s="84"/>
      <c r="N4862" s="84"/>
      <c r="O4862" s="84"/>
      <c r="P4862" s="84"/>
      <c r="Q4862" s="84"/>
      <c r="R4862" s="84"/>
      <c r="S4862" s="84"/>
      <c r="T4862" s="84"/>
      <c r="U4862" s="84"/>
      <c r="V4862" s="84"/>
      <c r="W4862" s="84"/>
      <c r="X4862" s="84"/>
      <c r="Y4862" s="84"/>
      <c r="Z4862" s="84"/>
      <c r="AA4862" s="84"/>
      <c r="AB4862" s="84"/>
      <c r="AC4862" s="80"/>
      <c r="AD4862" s="80"/>
      <c r="AE4862" s="80"/>
      <c r="AF4862" s="80"/>
      <c r="AG4862" s="80"/>
      <c r="AH4862" s="80"/>
      <c r="AI4862" s="80"/>
      <c r="AJ4862" s="80"/>
      <c r="AK4862" s="80"/>
      <c r="AL4862" s="80"/>
      <c r="AM4862" s="240"/>
      <c r="AN4862" s="240"/>
      <c r="AO4862" s="240"/>
      <c r="AP4862" s="240"/>
      <c r="AQ4862" s="240"/>
      <c r="AR4862" s="240"/>
      <c r="AS4862" s="240"/>
      <c r="AT4862" s="256"/>
      <c r="AU4862" s="256"/>
      <c r="AV4862" s="259"/>
      <c r="AW4862" s="259"/>
      <c r="AX4862" s="256"/>
      <c r="AY4862" s="256"/>
      <c r="AZ4862" s="256"/>
      <c r="BA4862" s="256"/>
      <c r="BB4862" s="256"/>
      <c r="BC4862" s="256"/>
      <c r="BD4862" s="256"/>
      <c r="BE4862" s="256"/>
      <c r="BF4862" s="256"/>
      <c r="BG4862" s="256"/>
      <c r="BH4862" s="256"/>
      <c r="BI4862" s="256"/>
      <c r="BJ4862" s="256"/>
      <c r="BK4862" s="256"/>
      <c r="BL4862" s="262"/>
      <c r="BM4862" s="262"/>
      <c r="BN4862" s="262"/>
      <c r="BO4862" s="262"/>
      <c r="BP4862" s="262"/>
      <c r="BQ4862" s="262"/>
      <c r="BR4862" s="270"/>
      <c r="BS4862" s="270"/>
      <c r="BT4862" s="270"/>
      <c r="BU4862" s="270"/>
      <c r="BV4862" s="270"/>
      <c r="BW4862" s="270"/>
      <c r="BX4862" s="256"/>
      <c r="BY4862" s="256"/>
      <c r="BZ4862" s="256"/>
      <c r="CA4862" s="267"/>
      <c r="CB4862" s="267"/>
      <c r="CC4862" s="274"/>
      <c r="CD4862" s="267"/>
      <c r="CE4862" s="267"/>
      <c r="CF4862" s="267"/>
      <c r="CG4862" s="267"/>
      <c r="CH4862" s="267"/>
      <c r="CI4862" s="267"/>
      <c r="CJ4862" s="267"/>
      <c r="CK4862" s="267"/>
      <c r="CL4862" s="265"/>
      <c r="CM4862" s="272"/>
      <c r="CN4862" s="264"/>
      <c r="CO4862" s="125"/>
      <c r="CP4862" s="226"/>
      <c r="CQ4862" s="226"/>
      <c r="CR4862" s="226"/>
      <c r="CS4862" s="90"/>
      <c r="CT4862" s="90"/>
      <c r="CU4862" s="90"/>
      <c r="CV4862" s="90"/>
      <c r="CW4862" s="90"/>
      <c r="CX4862" s="90"/>
      <c r="CY4862" s="90"/>
      <c r="CZ4862" s="90"/>
      <c r="DA4862" s="90"/>
      <c r="DB4862" s="70"/>
      <c r="DC4862" s="70"/>
      <c r="DD4862" s="70"/>
      <c r="DE4862" s="70"/>
      <c r="DF4862" s="70"/>
      <c r="DG4862" s="70"/>
      <c r="DH4862" s="70"/>
      <c r="DI4862" s="70"/>
      <c r="DJ4862" s="70"/>
      <c r="DK4862" s="70"/>
      <c r="DL4862" s="70"/>
      <c r="DM4862" s="70"/>
      <c r="DN4862" s="70"/>
    </row>
    <row r="4863" spans="1:118">
      <c r="A4863" s="228"/>
      <c r="B4863" s="231"/>
      <c r="C4863" s="406"/>
      <c r="D4863" s="237"/>
      <c r="E4863" s="237"/>
      <c r="F4863" s="244"/>
      <c r="G4863" s="73">
        <v>3.9</v>
      </c>
      <c r="H4863" s="85"/>
      <c r="I4863" s="85"/>
      <c r="J4863" s="85"/>
      <c r="K4863" s="85"/>
      <c r="L4863" s="85"/>
      <c r="M4863" s="85"/>
      <c r="N4863" s="85"/>
      <c r="O4863" s="85"/>
      <c r="P4863" s="85"/>
      <c r="Q4863" s="85"/>
      <c r="R4863" s="85"/>
      <c r="S4863" s="85"/>
      <c r="T4863" s="85"/>
      <c r="U4863" s="85"/>
      <c r="V4863" s="85"/>
      <c r="W4863" s="85"/>
      <c r="X4863" s="85"/>
      <c r="Y4863" s="85"/>
      <c r="Z4863" s="85"/>
      <c r="AA4863" s="85"/>
      <c r="AB4863" s="85"/>
      <c r="AC4863" s="81"/>
      <c r="AD4863" s="81"/>
      <c r="AE4863" s="81"/>
      <c r="AF4863" s="81"/>
      <c r="AG4863" s="81"/>
      <c r="AH4863" s="81"/>
      <c r="AI4863" s="81"/>
      <c r="AJ4863" s="81"/>
      <c r="AK4863" s="81"/>
      <c r="AL4863" s="81"/>
      <c r="AM4863" s="240"/>
      <c r="AN4863" s="240"/>
      <c r="AO4863" s="240"/>
      <c r="AP4863" s="240"/>
      <c r="AQ4863" s="240"/>
      <c r="AR4863" s="240"/>
      <c r="AS4863" s="240"/>
      <c r="AT4863" s="256"/>
      <c r="AU4863" s="256"/>
      <c r="AV4863" s="259"/>
      <c r="AW4863" s="259"/>
      <c r="AX4863" s="256"/>
      <c r="AY4863" s="256"/>
      <c r="AZ4863" s="256"/>
      <c r="BA4863" s="256"/>
      <c r="BB4863" s="256"/>
      <c r="BC4863" s="256"/>
      <c r="BD4863" s="256"/>
      <c r="BE4863" s="256"/>
      <c r="BF4863" s="256"/>
      <c r="BG4863" s="256"/>
      <c r="BH4863" s="256"/>
      <c r="BI4863" s="256"/>
      <c r="BJ4863" s="256"/>
      <c r="BK4863" s="256"/>
      <c r="BL4863" s="262"/>
      <c r="BM4863" s="262"/>
      <c r="BN4863" s="262"/>
      <c r="BO4863" s="262"/>
      <c r="BP4863" s="262"/>
      <c r="BQ4863" s="262"/>
      <c r="BR4863" s="270"/>
      <c r="BS4863" s="270"/>
      <c r="BT4863" s="270"/>
      <c r="BU4863" s="270"/>
      <c r="BV4863" s="270"/>
      <c r="BW4863" s="270"/>
      <c r="BX4863" s="256"/>
      <c r="BY4863" s="256"/>
      <c r="BZ4863" s="256"/>
      <c r="CA4863" s="267"/>
      <c r="CB4863" s="267"/>
      <c r="CC4863" s="274"/>
      <c r="CD4863" s="267"/>
      <c r="CE4863" s="267"/>
      <c r="CF4863" s="267"/>
      <c r="CG4863" s="267"/>
      <c r="CH4863" s="267"/>
      <c r="CI4863" s="267"/>
      <c r="CJ4863" s="267"/>
      <c r="CK4863" s="267"/>
      <c r="CL4863" s="265"/>
      <c r="CM4863" s="272"/>
      <c r="CN4863" s="264"/>
      <c r="CO4863" s="125"/>
      <c r="CP4863" s="226"/>
      <c r="CQ4863" s="226"/>
      <c r="CR4863" s="226"/>
      <c r="CS4863" s="90"/>
      <c r="CT4863" s="90"/>
      <c r="CU4863" s="90"/>
      <c r="CV4863" s="90"/>
      <c r="CW4863" s="90"/>
      <c r="CX4863" s="90"/>
      <c r="CY4863" s="90"/>
      <c r="CZ4863" s="90"/>
      <c r="DA4863" s="90"/>
      <c r="DB4863" s="70"/>
      <c r="DC4863" s="70"/>
      <c r="DD4863" s="70"/>
      <c r="DE4863" s="70"/>
      <c r="DF4863" s="70"/>
      <c r="DG4863" s="70"/>
      <c r="DH4863" s="70"/>
      <c r="DI4863" s="70"/>
      <c r="DJ4863" s="70"/>
      <c r="DK4863" s="70"/>
      <c r="DL4863" s="70"/>
      <c r="DM4863" s="70"/>
      <c r="DN4863" s="70"/>
    </row>
    <row r="4864" spans="1:118">
      <c r="A4864" s="229"/>
      <c r="B4864" s="232"/>
      <c r="C4864" s="407"/>
      <c r="D4864" s="238"/>
      <c r="E4864" s="238"/>
      <c r="F4864" s="245" t="s">
        <v>83</v>
      </c>
      <c r="G4864" s="246"/>
      <c r="H4864" s="82"/>
      <c r="I4864" s="82"/>
      <c r="J4864" s="82"/>
      <c r="K4864" s="82"/>
      <c r="L4864" s="82"/>
      <c r="M4864" s="82"/>
      <c r="N4864" s="82"/>
      <c r="O4864" s="82"/>
      <c r="P4864" s="82"/>
      <c r="Q4864" s="82"/>
      <c r="R4864" s="82"/>
      <c r="S4864" s="82"/>
      <c r="T4864" s="82"/>
      <c r="U4864" s="82"/>
      <c r="V4864" s="82"/>
      <c r="W4864" s="82"/>
      <c r="X4864" s="82"/>
      <c r="Y4864" s="82"/>
      <c r="Z4864" s="82"/>
      <c r="AA4864" s="82"/>
      <c r="AB4864" s="82"/>
      <c r="AC4864" s="35"/>
      <c r="AD4864" s="35"/>
      <c r="AE4864" s="35"/>
      <c r="AF4864" s="35"/>
      <c r="AG4864" s="35"/>
      <c r="AH4864" s="35"/>
      <c r="AI4864" s="35"/>
      <c r="AJ4864" s="35"/>
      <c r="AK4864" s="35"/>
      <c r="AL4864" s="35"/>
      <c r="AM4864" s="241"/>
      <c r="AN4864" s="241"/>
      <c r="AO4864" s="241"/>
      <c r="AP4864" s="241"/>
      <c r="AQ4864" s="241"/>
      <c r="AR4864" s="241"/>
      <c r="AS4864" s="241"/>
      <c r="AT4864" s="257"/>
      <c r="AU4864" s="257"/>
      <c r="AV4864" s="260"/>
      <c r="AW4864" s="260"/>
      <c r="AX4864" s="257"/>
      <c r="AY4864" s="257"/>
      <c r="AZ4864" s="257"/>
      <c r="BA4864" s="257"/>
      <c r="BB4864" s="257"/>
      <c r="BC4864" s="257"/>
      <c r="BD4864" s="257"/>
      <c r="BE4864" s="257"/>
      <c r="BF4864" s="257"/>
      <c r="BG4864" s="257"/>
      <c r="BH4864" s="257"/>
      <c r="BI4864" s="257"/>
      <c r="BJ4864" s="257"/>
      <c r="BK4864" s="257"/>
      <c r="BL4864" s="263"/>
      <c r="BM4864" s="263"/>
      <c r="BN4864" s="263"/>
      <c r="BO4864" s="263"/>
      <c r="BP4864" s="263"/>
      <c r="BQ4864" s="263"/>
      <c r="BR4864" s="271"/>
      <c r="BS4864" s="271"/>
      <c r="BT4864" s="271"/>
      <c r="BU4864" s="271"/>
      <c r="BV4864" s="271"/>
      <c r="BW4864" s="271"/>
      <c r="BX4864" s="257"/>
      <c r="BY4864" s="257"/>
      <c r="BZ4864" s="257"/>
      <c r="CA4864" s="268"/>
      <c r="CB4864" s="268"/>
      <c r="CC4864" s="275"/>
      <c r="CD4864" s="268"/>
      <c r="CE4864" s="268"/>
      <c r="CF4864" s="268"/>
      <c r="CG4864" s="268"/>
      <c r="CH4864" s="268"/>
      <c r="CI4864" s="268"/>
      <c r="CJ4864" s="268"/>
      <c r="CK4864" s="268"/>
      <c r="CL4864" s="265"/>
      <c r="CM4864" s="272"/>
      <c r="CN4864" s="264"/>
      <c r="CO4864" s="125"/>
      <c r="CP4864" s="226"/>
      <c r="CQ4864" s="226"/>
      <c r="CR4864" s="226"/>
      <c r="CS4864" s="90"/>
      <c r="CT4864" s="90"/>
      <c r="CU4864" s="90"/>
      <c r="CV4864" s="90"/>
      <c r="CW4864" s="90"/>
      <c r="CX4864" s="90"/>
      <c r="CY4864" s="90"/>
      <c r="CZ4864" s="90"/>
      <c r="DA4864" s="90"/>
      <c r="DB4864" s="70"/>
      <c r="DC4864" s="70"/>
      <c r="DD4864" s="70"/>
      <c r="DE4864" s="70"/>
      <c r="DF4864" s="70"/>
      <c r="DG4864" s="70"/>
      <c r="DH4864" s="70"/>
      <c r="DI4864" s="70"/>
      <c r="DJ4864" s="70"/>
      <c r="DK4864" s="70"/>
      <c r="DL4864" s="70"/>
      <c r="DM4864" s="70"/>
      <c r="DN4864" s="70"/>
    </row>
    <row r="4865" spans="1:118" ht="14.25" customHeight="1">
      <c r="A4865" s="227">
        <f t="shared" ref="A4865:A4921" si="1467">A4857+1</f>
        <v>603</v>
      </c>
      <c r="B4865" s="230" t="s">
        <v>1110</v>
      </c>
      <c r="C4865" s="405" t="s">
        <v>1187</v>
      </c>
      <c r="D4865" s="236">
        <v>44607</v>
      </c>
      <c r="E4865" s="236" t="s">
        <v>506</v>
      </c>
      <c r="F4865" s="253" t="s">
        <v>80</v>
      </c>
      <c r="G4865" s="254"/>
      <c r="H4865" s="82" t="s">
        <v>69</v>
      </c>
      <c r="I4865" s="82"/>
      <c r="J4865" s="82" t="s">
        <v>60</v>
      </c>
      <c r="K4865" s="82" t="s">
        <v>60</v>
      </c>
      <c r="L4865" s="82" t="s">
        <v>60</v>
      </c>
      <c r="M4865" s="82" t="s">
        <v>60</v>
      </c>
      <c r="N4865" s="82" t="s">
        <v>60</v>
      </c>
      <c r="O4865" s="82"/>
      <c r="P4865" s="82" t="s">
        <v>60</v>
      </c>
      <c r="Q4865" s="82" t="s">
        <v>60</v>
      </c>
      <c r="R4865" s="82" t="s">
        <v>60</v>
      </c>
      <c r="S4865" s="82" t="s">
        <v>60</v>
      </c>
      <c r="T4865" s="82" t="s">
        <v>60</v>
      </c>
      <c r="U4865" s="82" t="s">
        <v>60</v>
      </c>
      <c r="V4865" s="82"/>
      <c r="W4865" s="82" t="s">
        <v>61</v>
      </c>
      <c r="X4865" s="82" t="s">
        <v>61</v>
      </c>
      <c r="Y4865" s="82" t="s">
        <v>61</v>
      </c>
      <c r="Z4865" s="82" t="s">
        <v>61</v>
      </c>
      <c r="AA4865" s="82" t="s">
        <v>61</v>
      </c>
      <c r="AB4865" s="82" t="s">
        <v>61</v>
      </c>
      <c r="AC4865" s="82"/>
      <c r="AD4865" s="82" t="s">
        <v>67</v>
      </c>
      <c r="AE4865" s="82" t="s">
        <v>61</v>
      </c>
      <c r="AF4865" s="82" t="s">
        <v>61</v>
      </c>
      <c r="AG4865" s="82" t="s">
        <v>61</v>
      </c>
      <c r="AH4865" s="82" t="s">
        <v>61</v>
      </c>
      <c r="AI4865" s="82" t="s">
        <v>1471</v>
      </c>
      <c r="AJ4865" s="82"/>
      <c r="AK4865" s="82" t="s">
        <v>60</v>
      </c>
      <c r="AL4865" s="82" t="s">
        <v>60</v>
      </c>
      <c r="AM4865" s="239">
        <f>COUNTIF(H4865:AL4865,"PH")+COUNTIF(H4865:AL4865,"PH/L")+COUNTIF(H4865:AL4865,"PM")</f>
        <v>0</v>
      </c>
      <c r="AN4865" s="239">
        <f>COUNTIF(H4865:AL4865,"PD")+COUNTIF(H4865:AL4865,"PDD")+COUNTIF(H4865:AL4865,"P/DS")/2+COUNTIF(H4865:AL4865,"PMD")</f>
        <v>0</v>
      </c>
      <c r="AO4865" s="239">
        <f>COUNTIF(H4865:AL4865,"PN")+COUNTIF(H4865:AL4865,"P/NS")/2+COUNTIF(H4865:AL4865,"PH")+COUNTIF(H4865:AL4865,"PH/F")/2+COUNTIF(H4865:AL4865,"PH/L")/2+COUNTIF(H4865:AL4865,"PM")</f>
        <v>0</v>
      </c>
      <c r="AP4865" s="239">
        <f>COUNTIF(H4865:AL4865,"BH")+COUNTIF(H4865:AL4865,"AL/BL")+COUNTIF(H4865:AL4865,"UL/BL")+COUNTIF(H4865:AL4865,"BM")</f>
        <v>0</v>
      </c>
      <c r="AQ4865" s="239">
        <f>COUNTIF(H4865:AL4865,"DS")+COUNTIF(H4865:AL4865,"AL/DS")/2+COUNTIF(H4865:AL4865,"UL/DS")/2+COUNTIF(H4865:AL4865,"CT")+COUNTIF(H4865:AL4865,"MD")</f>
        <v>13.5</v>
      </c>
      <c r="AR4865" s="239">
        <f>COUNTIF(H4865:AL4865,"NS")+COUNTIF(H4865:AL4865,"AL/NS")/2+COUNTIF(H4865:AL4865,"UL/NS")/2+COUNTIF(H4865:AL4865,"BH")+COUNTIF(H4865:AL4865,"AL/BF")/2+COUNTIF(H4865:AL4865,"AL/BL")/2+COUNTIF(H4865:AL4865,"UL/BL")/2+COUNTIF(H4865:AL4865,"UL/BF")/2+COUNTIF(H4865:AL4865,"BM")</f>
        <v>10</v>
      </c>
      <c r="AS4865" s="239">
        <f>COUNTIF(H4865:AL4865,"AL")+COUNTIF(H4865:AL4865,"AL/DS")/2+COUNTIF(H4865:AL4865,"AL/NS")/2+COUNTIF(H4865:AL4865,"NH")+COUNTIF(H4865:AL4865,"SL")+COUNTIF(H4865:AL4865,"NHD")+COUNTIF(H4865:AL4865,"B")+COUNTIF(H4865:AL4865,"HL")+COUNTIF(H4865:AL4865,"AL/BF")/2+COUNTIF(H4865:AL4865,"AL/BL")/2</f>
        <v>2</v>
      </c>
      <c r="AT4865" s="255">
        <f>COUNTIF(H4865:AL4865,"PD")+COUNTIF(H4865:AL4865,"PN")+COUNTIF(H4865:AL4865,"P/DS")/2+COUNTIF(H4865:AL4865,"P/NS")/2+COUNTIF(H4865:AL4865,"DS")+COUNTIF(H4865:AL4865,"NS")+COUNTIF(H4865:AL4865,"AL")+COUNTIF(H4865:AL4865,"AL/DS")+COUNTIF(H4865:AL4865,"AL/NS")+COUNTIF(H4865:AL4865,"NH")+COUNTIF(H4865:AL4865,"SL")+COUNTIF(H4865:AL4865,"UL/DS")/2+COUNTIF(H4865:AL4865,"UL/NS")/2+COUNTIF(H4865:AL4865,"CT")+COUNTIF(H4865:AL4865,"NHD")+COUNTIF(H4865:AL4865,"PDD")+COUNTIF(H4865:AL4865,"B")+COUNTIF(H4865:AL4865,"HL")+COUNTIF(H4865:AL4865,"PH")+COUNTIF(H4865:AL4865,"BH")+COUNTIF(H4865:AL4865,"AL/BF")+COUNTIF(H4865:AL4865,"AL/BL")+COUNTIF(H4865:AL4865,"UL/BF")/2+COUNTIF(H4865:AL4865,"UL/BL")/2+COUNTIF(H4865:AL4865,"PH/F")/2+COUNTIF(H4865:AL4865,"PH/L")/2+COUNTIF(H4865:AL4865,"MD")+COUNTIF(H4865:AL4865,"PMD")+COUNTIF(H4865:AL4865,"PM")+COUNTIF(H4865:AL4865,"BM")</f>
        <v>25.5</v>
      </c>
      <c r="AU4865" s="255">
        <f>COUNTIF(H4865:AL4865,"P/DS")/2+COUNTIF(H4865:AL4865,"P/NS")/2+COUNTIF(H4865:AL4865,"IL")+COUNTIF(H4865:AL4865,"NL")+COUNTIF(H4865:AL4865,"UL")+COUNTIF(H4865:AL4865,"UL/DS")/2+COUNTIF(H4865:AL4865,"UL/NS")/2+COUNTIF(H4865:AL4865,"KT")+COUNTIF(H4865:AL4865,"UL/BF")/2+COUNTIF(H4865:AL4865,"UL/BL")/2+COUNTIF(H4865:AL4865,"PH/F")/2+COUNTIF(H4865:AL4865,"PH/L")/2+COUNTIF(H4865:AL4865,"NB")</f>
        <v>0.5</v>
      </c>
      <c r="AV4865" s="258">
        <f>COUNTIF(H4865:AL4865,"PN")+COUNTIF(H4865:AL4865,"TVD")+COUNTIF(H4865:AL4865,"PH")+COUNTIF(H4865:AL4865,"PM")+COUNTIF(H4865:AL4865,"PDD")-COUNTIFS(H4865:AL4865,"PN",H4872:AL4872,"&gt;=3")-COUNTIFS(H4865:AL4865,"PM",H4872:AL4872,"&gt;=3")</f>
        <v>0</v>
      </c>
      <c r="AW4865" s="258">
        <f>COUNTIF(H4865:AL4865,"NS")+COUNTIF(H4865:AL4865,"D")+COUNTIF(H4865:AL4865,"BH")+COUNTIF(H4865:AL4865,"NHD")+COUNTIF(H4865:AL4865,"BM")-COUNTIFS(H4865:AL4865,"NS",H4872:AL4872,"&gt;=3")-COUNTIFS(H4865:AL4865,"BH",H4872:AL4872,"&gt;=3")-COUNTIFS(H4865:AL4865,"BM",H4872:AL4872,"&gt;=3")</f>
        <v>10</v>
      </c>
      <c r="AX4865" s="255">
        <f>COUNTIF(H4865:AL4865,"AL")+COUNTIF(H4865:AL4865,"AL/DS")/2+COUNTIF(H4865:AL4865,"AL/NS")/2+COUNTIF(H4865:AL4865,"AL/BF")+COUNTIF(H4865:AL4865,"AL/BL")/2</f>
        <v>1</v>
      </c>
      <c r="AY4865" s="255">
        <f>COUNTIF(H4865:AL4865,"SL")</f>
        <v>0</v>
      </c>
      <c r="AZ4865" s="255">
        <f>COUNTIF(H4865:AL4865,"NH")</f>
        <v>1</v>
      </c>
      <c r="BA4865" s="255">
        <f>COUNTIF(H4865:AL4865,"HL")</f>
        <v>0</v>
      </c>
      <c r="BB4865" s="255">
        <f>COUNTIF(G4865:AL4865,"P/DS")/2+COUNTIF(G4865:AL4865,"P/NS")/2+COUNTIF(G4865:AL4865,"UL")+COUNTIF(G4865:AL4865,"UL/DS")/2+COUNTIF(G4865:AL4865,"UL/NS")/2+COUNTIF(G4865:AL4865,"UL/BL")/2+COUNTIF(G4865:AL4865,"UL/BF")/2+COUNTIF(G4865:AL4865,"PH/F")/2+COUNTIF(G4865:AL4865,"PH/L")/2</f>
        <v>0.5</v>
      </c>
      <c r="BC4865" s="255">
        <f>COUNTIF(H4865:AL4865,"NB")</f>
        <v>0</v>
      </c>
      <c r="BD4865" s="255">
        <f>COUNTIF(H4865:AL4865,"NL")</f>
        <v>0</v>
      </c>
      <c r="BE4865" s="255">
        <f>COUNTIF(H4865:AL4865,"IL")</f>
        <v>0</v>
      </c>
      <c r="BF4865" s="255">
        <f>COUNTIF(H4865:AL4865,"KT")</f>
        <v>0</v>
      </c>
      <c r="BG4865" s="255">
        <f>COUNTIF(H4865:AL4865,"L70")</f>
        <v>0</v>
      </c>
      <c r="BH4865" s="255">
        <f>COUNTIF(H4865:AL4865,"MD")</f>
        <v>0</v>
      </c>
      <c r="BI4865" s="255">
        <f>COUNTIF(H4865:AL4865,"PMD")</f>
        <v>0</v>
      </c>
      <c r="BJ4865" s="255">
        <f>COUNTIF(H4865:AL4865,"PM")</f>
        <v>0</v>
      </c>
      <c r="BK4865" s="255">
        <f>COUNTIF(H4865:AL4865,"BM")</f>
        <v>0</v>
      </c>
      <c r="BL4865" s="261">
        <f>SUMIF(H4865:AL4865,"PD",H4866:AL4866)+SUMIF(H4865:AL4865,"PN",H4866:AL4866)+SUMIF(H4865:AL4865,"P/DS",H4866:AL4866)+SUMIF(H4865:AL4865,"PN/F",H4866:AL4866)+SUMIF(H4865:AL4865,"PN/L",H4866:AL4866)+SUMIF(H4865:AL4865,"TV",H4866:AL4866)+SUMIF(H4865:AL4865,"TVD",H4866:AL4866)+SUMIF(H4865:AL4865,"PDD",H4866:AL4866)</f>
        <v>0</v>
      </c>
      <c r="BM4865" s="261">
        <f>SUMIF(H4865:AL4865,"PD",H4867:AL4867)+SUMIF(H4865:AL4865,"PN",H4867:AL4867)+SUMIF(H4865:AL4865,"P/DS",H4867:AL4867)+SUMIF(H4865:AL4865,"PN/F",H4867:AL4867)+SUMIF(H4865:AL4865,"PN/L",H4867:AL4867)+SUMIF(H4865:AL4865,"TV",H4867:AL4867)+SUMIF(H4865:AL4865,"TVD",H4867:AL4867)+SUMIF(H4865:AL4865,"PDD",H4867:AL4867)+SUMIF(H4865:AL4865,"PMD",H4867:AL4867)</f>
        <v>0</v>
      </c>
      <c r="BN4865" s="261">
        <f>SUMIF(H4865:AL4865,"PD",H4868:AL4868)+SUMIF(H4865:AL4865,"PN",H4868:AL4868)+SUMIF(H4865:AL4865,"P/DS",H4868:AL4868)+SUMIF(H4865:AL4865,"PN/F",H4868:AL4868)+SUMIF(H4865:AL4865,"PN/L",H4868:AL4868)+SUMIF(H4865:AL4865,"TV",H4868:AL4868)+SUMIF(H4865:AL4865,"TVD",H4868:AL4868)</f>
        <v>0</v>
      </c>
      <c r="BO4865" s="261">
        <f>SUMIF(H4865:AL4865,"PD",H4869:AL4869)+SUMIF(H4865:AL4865,"PN",H4869:AL4869)+SUMIF(H4865:AL4865,"P/DS",H4869:AL4869)+SUMIF(H4865:AL4865,"PN/F",H4869:AL4869)+SUMIF(H4865:AL4865,"PN/L",H4869:AL4869)+SUMIF(H4865:AL4865,"TV",H4869:AL4869)+SUMIF(H4865:AL4865,"TVD",H4869:AL4869)</f>
        <v>0</v>
      </c>
      <c r="BP4865" s="261">
        <f>SUMIF(H4865:AL4865,"PD",H4870:AL4870)+SUMIF(H4865:AL4865,"PN",H4870:AL4870)+SUMIF(H4865:AL4865,"P/DS",H4870:AL4870)+SUMIF(H4865:AL4865,"PN/F",H4870:AL4870)+SUMIF(H4865:AL4865,"PN/L",H4870:AL4870)+SUMIF(H4865:AL4865,"TV",H4870:AL4870)+SUMIF(H4865:AL4865,"TVD",H4870:AL4870)+SUMIF(H4865:AL4865,"PDD",H4870:AL4870)+SUMIF(H4865:AL4865,"PH",H4870:AL4870)+SUMIF(H4865:AL4865,"PM",H4870:AL4870)</f>
        <v>0</v>
      </c>
      <c r="BQ4865" s="261">
        <f>SUMIF(H4865:AL4865,"PD",H4871:AL4871)+SUMIF(H4865:AL4865,"PN",H4871:AL4871)+SUMIF(H4865:AL4865,"P/DS",H4871:AL4871)+SUMIF(H4865:AL4865,"PN/F",H4871:AL4871)+SUMIF(H4865:AL4865,"PN/L",H4871:AL4871)+SUMIF(H4865:AL4865,"TV",H4871:AL4871)+SUMIF(H4865:AL4865,"TVD",H4871:AL4871)+SUMIF(H4865:AL4865,"PDD",H4871:AL4871)+SUMIF(H4865:AL4865,"PH",H4871:AL4871)+SUMIF(H4865:AL4865,"PM",H4871:AL4871)</f>
        <v>0</v>
      </c>
      <c r="BR4865" s="269">
        <f>SUM(H4866:AL4866)-BL4865</f>
        <v>29</v>
      </c>
      <c r="BS4865" s="269">
        <f>SUM(H4867:AL4867)-BM4865</f>
        <v>20.5</v>
      </c>
      <c r="BT4865" s="269">
        <f>SUM(H4868:AL4868)-BN4865</f>
        <v>0</v>
      </c>
      <c r="BU4865" s="269">
        <f>SUM(H4869:AL4869)-BO4865</f>
        <v>0</v>
      </c>
      <c r="BV4865" s="269">
        <f>SUM(H4870:AL4870)-BP4865</f>
        <v>0</v>
      </c>
      <c r="BW4865" s="269">
        <f>SUM(H4871:AL4871)-BQ4865</f>
        <v>0</v>
      </c>
      <c r="BX4865" s="255">
        <f>SUMIF(H4865:AL4865,"PD",H4872:AL4872)+SUMIF(H4865:AL4865,"PN",H4872:AL4872)+SUMIF(H4865:AL4865,"P/DS",H4872:AL4872)+SUMIF(H4865:AL4865,"PN/F",H4872:AL4872)+SUMIF(H4865:AL4865,"PN/L",H4872:AL4872)</f>
        <v>0</v>
      </c>
      <c r="BY4865" s="255">
        <f>SUM(H4872:AL4872)-BX4865</f>
        <v>0</v>
      </c>
      <c r="BZ4865" s="255">
        <f t="shared" ref="BZ4865" si="1468">+SUM(BL4865:BW4872)</f>
        <v>49.5</v>
      </c>
      <c r="CA4865" s="266">
        <f>(COUNTIFS(H4865:AL4865,"PD",H4866:AL4866,"&gt;=2"))*0.5-IF(CN4865="VP",COUNTIFS($H$16:$AL$16,"SAT",H4865:AL4865,"PD",H4866:AL4866,"&gt;=2"))*0.5</f>
        <v>0</v>
      </c>
      <c r="CB4865" s="266">
        <f>(COUNTIFS(H4865:AL4865,"PN",H4867:AL4867,"&gt;=0.5",H4866:AL4866,"&gt;=1.5"))*0.5+COUNTIFS(H4865:AL4865,"PDD",H4867:AL4867,"&gt;=0.5",H4866:AL4866,"&gt;=1.5")*0.5</f>
        <v>0</v>
      </c>
      <c r="CC4865" s="273">
        <f>(COUNTIFS(H4865:AL4865,"TV",H4867:AL4867,"&gt;=10"))*0.5+(COUNTIFS(H4865:AL4865,"PMD",H4867:AL4867,"&gt;=2"))*0.5</f>
        <v>0</v>
      </c>
      <c r="CD4865" s="266">
        <f>(COUNTIFS(H4865:AL4865,"TVD",H4869:AL4869,"&gt;=6.5",H4867:AL4867,"&gt;=3.5"))*0.5</f>
        <v>0</v>
      </c>
      <c r="CE4865" s="266">
        <f>(COUNTIFS(H4865:AL4865,"PD",H4870:AL4870,"&gt;=10"))*0.5</f>
        <v>0</v>
      </c>
      <c r="CF4865" s="266">
        <f>(COUNTIFS(H4865:AL4865,"PDD",H4870:AL4870,"&gt;=3.5",H4871:AL4871,"&gt;=6.5")+COUNTIFS(H4865:AL4865,"PH",H4871:AL4871,"&gt;=0.5",H4870:AL4870,"&gt;=1.5")+COUNTIFS(H4865:AL4865,"PM",H4871:AL4871,"&gt;=0.5",H4870:AL4870,"&gt;=1.5"))*0.5</f>
        <v>0</v>
      </c>
      <c r="CG4865" s="266">
        <f>(COUNTIFS(H4865:AL4865,"DS",H4866:AL4866,"&gt;=2")+COUNTIFS(H4865:AL4865,"AL/DS",H4866:AL4866,"&gt;=2"))*0.5-IF(CN4865="VP",COUNTIFS($H$16:$AL$16,"SAT",H4865:AL4865,"DS",H4866:AL4866,"&gt;=2"))*0.5</f>
        <v>4.5</v>
      </c>
      <c r="CH4865" s="266">
        <f>(COUNTIFS(H4865:AL4865,"NS",H4867:AL4867,"&gt;=0.5",H4866:AL4866,"&gt;=1.5")+COUNTIFS(H4865:AL4865,"AL/NS",H4867:AL4867,"&gt;=0.5",H4866:AL4866,"&gt;=1.5")+COUNTIFS(H4865:AL4865,"NHD",H4867:AL4867,"&gt;=4.5",H4870:AL4870,"&gt;=2",H4866:AL4866,"&gt;=1.5"))*0.5</f>
        <v>2</v>
      </c>
      <c r="CI4865" s="266">
        <f>(COUNTIF(H4867:AL4867,"&gt;=10")+COUNTIFS(H4865:AL4865,"MD",H4867:AL4867,"&gt;=2")-COUNTIFS(H4865:AL4865,"TV",H4867:AL4867,"&gt;=10"))*0.5</f>
        <v>0.5</v>
      </c>
      <c r="CJ4865" s="266">
        <f>(COUNTIFS(H4865:AL4865,"D",H4869:AL4869,"&gt;=6.5",H4867:AL4867,"&gt;=3.5"))*0.5</f>
        <v>0</v>
      </c>
      <c r="CK4865" s="266">
        <f>(COUNTIF(H4870:AL4870,"&gt;=10")-COUNTIFS(H4865:AL4865,"PD",H4870:AL4870,"&gt;=10"))*0.5</f>
        <v>0</v>
      </c>
      <c r="CL4865" s="265">
        <f>(COUNTIFS(H4865:AL4865,"NHD",H4870:AL4870,"&gt;=3.5",H4871:AL4871,"&gt;=6.5")+COUNTIFS(H4865:AL4865,"BH",H4870:AL4870,"&gt;=1.5",H4871:AL4871,"&gt;=0.5")+COUNTIFS(H4865:AL4865,"BM",H4870:AL4870,"&gt;=1.5",H4871:AL4871,"&gt;=0.5")+COUNTIFS(H4865:AL4865,"D",H4870:AL4870,"&gt;=1.5",H4871:AL4871,"&gt;=0.5"))*0.5</f>
        <v>0</v>
      </c>
      <c r="CM4865" s="272"/>
      <c r="CN4865" s="264" t="s">
        <v>723</v>
      </c>
      <c r="CO4865" s="125">
        <f t="shared" ref="CO4865" si="1469">+AM4865+AN4865+AO4865+AP4865+AQ4865+AR4865+AS4865+AU4865+BG4865</f>
        <v>26</v>
      </c>
      <c r="CP4865" s="225">
        <f>+SUM(I4866:I4871)-I4872</f>
        <v>10.5</v>
      </c>
      <c r="CQ4865" s="225">
        <f>+SUM(J4866:J4871)-J4872</f>
        <v>2</v>
      </c>
      <c r="CR4865" s="225">
        <f>+SUM(K4866:K4871)-K4872</f>
        <v>2</v>
      </c>
      <c r="CS4865" s="90"/>
      <c r="CT4865" s="90"/>
      <c r="CU4865" s="90"/>
      <c r="CV4865" s="90"/>
      <c r="CW4865" s="90"/>
      <c r="CX4865" s="90"/>
      <c r="CY4865" s="90"/>
      <c r="CZ4865" s="90"/>
      <c r="DA4865" s="90"/>
      <c r="DB4865" s="70"/>
      <c r="DC4865" s="70"/>
      <c r="DD4865" s="70"/>
      <c r="DE4865" s="70"/>
      <c r="DF4865" s="70"/>
      <c r="DG4865" s="70"/>
      <c r="DH4865" s="70"/>
      <c r="DI4865" s="70"/>
      <c r="DJ4865" s="70"/>
      <c r="DK4865" s="70"/>
      <c r="DL4865" s="70"/>
      <c r="DM4865" s="70"/>
      <c r="DN4865" s="70"/>
    </row>
    <row r="4866" spans="1:118" ht="14.25" customHeight="1">
      <c r="A4866" s="228"/>
      <c r="B4866" s="231"/>
      <c r="C4866" s="406"/>
      <c r="D4866" s="237"/>
      <c r="E4866" s="237"/>
      <c r="F4866" s="242" t="s">
        <v>82</v>
      </c>
      <c r="G4866" s="71">
        <v>1.5</v>
      </c>
      <c r="H4866" s="83"/>
      <c r="I4866" s="83"/>
      <c r="J4866" s="83">
        <v>2</v>
      </c>
      <c r="K4866" s="83">
        <v>2</v>
      </c>
      <c r="L4866" s="83">
        <v>2.5</v>
      </c>
      <c r="M4866" s="83">
        <v>2.5</v>
      </c>
      <c r="N4866" s="83"/>
      <c r="O4866" s="83"/>
      <c r="P4866" s="83">
        <v>2.5</v>
      </c>
      <c r="Q4866" s="83"/>
      <c r="R4866" s="83">
        <v>2.5</v>
      </c>
      <c r="S4866" s="83">
        <v>2.5</v>
      </c>
      <c r="T4866" s="83">
        <v>2</v>
      </c>
      <c r="U4866" s="83">
        <v>2.5</v>
      </c>
      <c r="V4866" s="83"/>
      <c r="W4866" s="83">
        <v>2</v>
      </c>
      <c r="X4866" s="83"/>
      <c r="Y4866" s="83">
        <v>2</v>
      </c>
      <c r="Z4866" s="83">
        <v>2</v>
      </c>
      <c r="AA4866" s="83">
        <v>2</v>
      </c>
      <c r="AB4866" s="83"/>
      <c r="AC4866" s="79"/>
      <c r="AD4866" s="79"/>
      <c r="AE4866" s="79"/>
      <c r="AF4866" s="79"/>
      <c r="AG4866" s="79"/>
      <c r="AH4866" s="79"/>
      <c r="AI4866" s="79"/>
      <c r="AJ4866" s="79"/>
      <c r="AK4866" s="79"/>
      <c r="AL4866" s="79"/>
      <c r="AM4866" s="240"/>
      <c r="AN4866" s="240"/>
      <c r="AO4866" s="240"/>
      <c r="AP4866" s="240"/>
      <c r="AQ4866" s="240"/>
      <c r="AR4866" s="240"/>
      <c r="AS4866" s="240"/>
      <c r="AT4866" s="256"/>
      <c r="AU4866" s="256"/>
      <c r="AV4866" s="259"/>
      <c r="AW4866" s="259"/>
      <c r="AX4866" s="256"/>
      <c r="AY4866" s="256"/>
      <c r="AZ4866" s="256"/>
      <c r="BA4866" s="256"/>
      <c r="BB4866" s="256"/>
      <c r="BC4866" s="256"/>
      <c r="BD4866" s="256"/>
      <c r="BE4866" s="256"/>
      <c r="BF4866" s="256"/>
      <c r="BG4866" s="256"/>
      <c r="BH4866" s="256"/>
      <c r="BI4866" s="256"/>
      <c r="BJ4866" s="256"/>
      <c r="BK4866" s="256"/>
      <c r="BL4866" s="262"/>
      <c r="BM4866" s="262"/>
      <c r="BN4866" s="262"/>
      <c r="BO4866" s="262"/>
      <c r="BP4866" s="262"/>
      <c r="BQ4866" s="262"/>
      <c r="BR4866" s="270"/>
      <c r="BS4866" s="270"/>
      <c r="BT4866" s="270"/>
      <c r="BU4866" s="270"/>
      <c r="BV4866" s="270"/>
      <c r="BW4866" s="270"/>
      <c r="BX4866" s="256"/>
      <c r="BY4866" s="256"/>
      <c r="BZ4866" s="256"/>
      <c r="CA4866" s="267"/>
      <c r="CB4866" s="267"/>
      <c r="CC4866" s="274"/>
      <c r="CD4866" s="267"/>
      <c r="CE4866" s="267"/>
      <c r="CF4866" s="267"/>
      <c r="CG4866" s="267"/>
      <c r="CH4866" s="267"/>
      <c r="CI4866" s="267"/>
      <c r="CJ4866" s="267"/>
      <c r="CK4866" s="267"/>
      <c r="CL4866" s="265"/>
      <c r="CM4866" s="272"/>
      <c r="CN4866" s="264"/>
      <c r="CO4866" s="125"/>
      <c r="CP4866" s="226"/>
      <c r="CQ4866" s="226"/>
      <c r="CR4866" s="226"/>
      <c r="CS4866" s="90"/>
      <c r="CT4866" s="90"/>
      <c r="CU4866" s="90"/>
      <c r="CV4866" s="90"/>
      <c r="CW4866" s="90"/>
      <c r="CX4866" s="90"/>
      <c r="CY4866" s="90"/>
      <c r="CZ4866" s="90"/>
      <c r="DA4866" s="90"/>
      <c r="DB4866" s="70"/>
      <c r="DC4866" s="70"/>
      <c r="DD4866" s="70"/>
      <c r="DE4866" s="70"/>
      <c r="DF4866" s="70"/>
      <c r="DG4866" s="70"/>
      <c r="DH4866" s="70"/>
      <c r="DI4866" s="70"/>
      <c r="DJ4866" s="70"/>
      <c r="DK4866" s="70"/>
      <c r="DL4866" s="70"/>
      <c r="DM4866" s="70"/>
      <c r="DN4866" s="70"/>
    </row>
    <row r="4867" spans="1:118">
      <c r="A4867" s="228"/>
      <c r="B4867" s="231"/>
      <c r="C4867" s="406"/>
      <c r="D4867" s="237"/>
      <c r="E4867" s="237"/>
      <c r="F4867" s="243"/>
      <c r="G4867" s="72">
        <v>2</v>
      </c>
      <c r="H4867" s="84"/>
      <c r="I4867" s="84">
        <v>10.5</v>
      </c>
      <c r="J4867" s="84"/>
      <c r="K4867" s="84"/>
      <c r="L4867" s="84"/>
      <c r="M4867" s="84"/>
      <c r="N4867" s="84"/>
      <c r="O4867" s="84">
        <v>8</v>
      </c>
      <c r="P4867" s="84"/>
      <c r="Q4867" s="84"/>
      <c r="R4867" s="84"/>
      <c r="S4867" s="84"/>
      <c r="T4867" s="84"/>
      <c r="U4867" s="84"/>
      <c r="V4867" s="84"/>
      <c r="W4867" s="84">
        <v>0.5</v>
      </c>
      <c r="X4867" s="84"/>
      <c r="Y4867" s="84">
        <v>0.5</v>
      </c>
      <c r="Z4867" s="84">
        <v>0.5</v>
      </c>
      <c r="AA4867" s="84">
        <v>0.5</v>
      </c>
      <c r="AB4867" s="84"/>
      <c r="AC4867" s="80"/>
      <c r="AD4867" s="80"/>
      <c r="AE4867" s="80"/>
      <c r="AF4867" s="80"/>
      <c r="AG4867" s="80"/>
      <c r="AH4867" s="80"/>
      <c r="AI4867" s="80"/>
      <c r="AJ4867" s="80"/>
      <c r="AK4867" s="80"/>
      <c r="AL4867" s="80"/>
      <c r="AM4867" s="240"/>
      <c r="AN4867" s="240"/>
      <c r="AO4867" s="240"/>
      <c r="AP4867" s="240"/>
      <c r="AQ4867" s="240"/>
      <c r="AR4867" s="240"/>
      <c r="AS4867" s="240"/>
      <c r="AT4867" s="256"/>
      <c r="AU4867" s="256"/>
      <c r="AV4867" s="259"/>
      <c r="AW4867" s="259"/>
      <c r="AX4867" s="256"/>
      <c r="AY4867" s="256"/>
      <c r="AZ4867" s="256"/>
      <c r="BA4867" s="256"/>
      <c r="BB4867" s="256"/>
      <c r="BC4867" s="256"/>
      <c r="BD4867" s="256"/>
      <c r="BE4867" s="256"/>
      <c r="BF4867" s="256"/>
      <c r="BG4867" s="256"/>
      <c r="BH4867" s="256"/>
      <c r="BI4867" s="256"/>
      <c r="BJ4867" s="256"/>
      <c r="BK4867" s="256"/>
      <c r="BL4867" s="262"/>
      <c r="BM4867" s="262"/>
      <c r="BN4867" s="262"/>
      <c r="BO4867" s="262"/>
      <c r="BP4867" s="262"/>
      <c r="BQ4867" s="262"/>
      <c r="BR4867" s="270"/>
      <c r="BS4867" s="270"/>
      <c r="BT4867" s="270"/>
      <c r="BU4867" s="270"/>
      <c r="BV4867" s="270"/>
      <c r="BW4867" s="270"/>
      <c r="BX4867" s="256"/>
      <c r="BY4867" s="256"/>
      <c r="BZ4867" s="256"/>
      <c r="CA4867" s="267"/>
      <c r="CB4867" s="267"/>
      <c r="CC4867" s="274"/>
      <c r="CD4867" s="267"/>
      <c r="CE4867" s="267"/>
      <c r="CF4867" s="267"/>
      <c r="CG4867" s="267"/>
      <c r="CH4867" s="267"/>
      <c r="CI4867" s="267"/>
      <c r="CJ4867" s="267"/>
      <c r="CK4867" s="267"/>
      <c r="CL4867" s="265"/>
      <c r="CM4867" s="272"/>
      <c r="CN4867" s="264"/>
      <c r="CO4867" s="125"/>
      <c r="CP4867" s="226"/>
      <c r="CQ4867" s="226"/>
      <c r="CR4867" s="226"/>
      <c r="CS4867" s="90"/>
      <c r="CT4867" s="90"/>
      <c r="CU4867" s="90"/>
      <c r="CV4867" s="90"/>
      <c r="CW4867" s="90"/>
      <c r="CX4867" s="90"/>
      <c r="CY4867" s="90"/>
      <c r="CZ4867" s="90"/>
      <c r="DA4867" s="90"/>
      <c r="DB4867" s="70"/>
      <c r="DC4867" s="70"/>
      <c r="DD4867" s="70"/>
      <c r="DE4867" s="70"/>
      <c r="DF4867" s="70"/>
      <c r="DG4867" s="70"/>
      <c r="DH4867" s="70"/>
      <c r="DI4867" s="70"/>
      <c r="DJ4867" s="70"/>
      <c r="DK4867" s="70"/>
      <c r="DL4867" s="70"/>
      <c r="DM4867" s="70"/>
      <c r="DN4867" s="70"/>
    </row>
    <row r="4868" spans="1:118">
      <c r="A4868" s="228"/>
      <c r="B4868" s="231"/>
      <c r="C4868" s="406"/>
      <c r="D4868" s="237"/>
      <c r="E4868" s="237"/>
      <c r="F4868" s="243"/>
      <c r="G4868" s="72">
        <v>2.1</v>
      </c>
      <c r="H4868" s="84"/>
      <c r="I4868" s="84"/>
      <c r="J4868" s="84"/>
      <c r="K4868" s="84"/>
      <c r="L4868" s="84"/>
      <c r="M4868" s="84"/>
      <c r="N4868" s="84"/>
      <c r="O4868" s="84"/>
      <c r="P4868" s="84"/>
      <c r="Q4868" s="84"/>
      <c r="R4868" s="84"/>
      <c r="S4868" s="84"/>
      <c r="T4868" s="84"/>
      <c r="U4868" s="84"/>
      <c r="V4868" s="84"/>
      <c r="W4868" s="84"/>
      <c r="X4868" s="84"/>
      <c r="Y4868" s="84"/>
      <c r="Z4868" s="84"/>
      <c r="AA4868" s="84"/>
      <c r="AB4868" s="84"/>
      <c r="AC4868" s="80"/>
      <c r="AD4868" s="80"/>
      <c r="AE4868" s="80"/>
      <c r="AF4868" s="80"/>
      <c r="AG4868" s="80"/>
      <c r="AH4868" s="80"/>
      <c r="AI4868" s="80"/>
      <c r="AJ4868" s="80"/>
      <c r="AK4868" s="80"/>
      <c r="AL4868" s="80"/>
      <c r="AM4868" s="240"/>
      <c r="AN4868" s="240"/>
      <c r="AO4868" s="240"/>
      <c r="AP4868" s="240"/>
      <c r="AQ4868" s="240"/>
      <c r="AR4868" s="240"/>
      <c r="AS4868" s="240"/>
      <c r="AT4868" s="256"/>
      <c r="AU4868" s="256"/>
      <c r="AV4868" s="259"/>
      <c r="AW4868" s="259"/>
      <c r="AX4868" s="256"/>
      <c r="AY4868" s="256"/>
      <c r="AZ4868" s="256"/>
      <c r="BA4868" s="256"/>
      <c r="BB4868" s="256"/>
      <c r="BC4868" s="256"/>
      <c r="BD4868" s="256"/>
      <c r="BE4868" s="256"/>
      <c r="BF4868" s="256"/>
      <c r="BG4868" s="256"/>
      <c r="BH4868" s="256"/>
      <c r="BI4868" s="256"/>
      <c r="BJ4868" s="256"/>
      <c r="BK4868" s="256"/>
      <c r="BL4868" s="262"/>
      <c r="BM4868" s="262"/>
      <c r="BN4868" s="262"/>
      <c r="BO4868" s="262"/>
      <c r="BP4868" s="262"/>
      <c r="BQ4868" s="262"/>
      <c r="BR4868" s="270"/>
      <c r="BS4868" s="270"/>
      <c r="BT4868" s="270"/>
      <c r="BU4868" s="270"/>
      <c r="BV4868" s="270"/>
      <c r="BW4868" s="270"/>
      <c r="BX4868" s="256"/>
      <c r="BY4868" s="256"/>
      <c r="BZ4868" s="256"/>
      <c r="CA4868" s="267"/>
      <c r="CB4868" s="267"/>
      <c r="CC4868" s="274"/>
      <c r="CD4868" s="267"/>
      <c r="CE4868" s="267"/>
      <c r="CF4868" s="267"/>
      <c r="CG4868" s="267"/>
      <c r="CH4868" s="267"/>
      <c r="CI4868" s="267"/>
      <c r="CJ4868" s="267"/>
      <c r="CK4868" s="267"/>
      <c r="CL4868" s="265"/>
      <c r="CM4868" s="272"/>
      <c r="CN4868" s="264"/>
      <c r="CO4868" s="125"/>
      <c r="CP4868" s="226"/>
      <c r="CQ4868" s="226"/>
      <c r="CR4868" s="226"/>
      <c r="CS4868" s="90"/>
      <c r="CT4868" s="90"/>
      <c r="CU4868" s="90"/>
      <c r="CV4868" s="90"/>
      <c r="CW4868" s="90"/>
      <c r="CX4868" s="90"/>
      <c r="CY4868" s="90"/>
      <c r="CZ4868" s="90"/>
      <c r="DA4868" s="90"/>
      <c r="DB4868" s="70"/>
      <c r="DC4868" s="70"/>
      <c r="DD4868" s="70"/>
      <c r="DE4868" s="70"/>
      <c r="DF4868" s="70"/>
      <c r="DG4868" s="70"/>
      <c r="DH4868" s="70"/>
      <c r="DI4868" s="70"/>
      <c r="DJ4868" s="70"/>
      <c r="DK4868" s="70"/>
      <c r="DL4868" s="70"/>
      <c r="DM4868" s="70"/>
      <c r="DN4868" s="70"/>
    </row>
    <row r="4869" spans="1:118">
      <c r="A4869" s="228"/>
      <c r="B4869" s="231"/>
      <c r="C4869" s="406"/>
      <c r="D4869" s="237"/>
      <c r="E4869" s="237"/>
      <c r="F4869" s="243"/>
      <c r="G4869" s="72">
        <v>2.7</v>
      </c>
      <c r="H4869" s="84"/>
      <c r="I4869" s="84"/>
      <c r="J4869" s="84"/>
      <c r="K4869" s="84"/>
      <c r="L4869" s="84"/>
      <c r="M4869" s="84"/>
      <c r="N4869" s="84"/>
      <c r="O4869" s="84"/>
      <c r="P4869" s="84"/>
      <c r="Q4869" s="84"/>
      <c r="R4869" s="84"/>
      <c r="S4869" s="84"/>
      <c r="T4869" s="84"/>
      <c r="U4869" s="84"/>
      <c r="V4869" s="84"/>
      <c r="W4869" s="84"/>
      <c r="X4869" s="84"/>
      <c r="Y4869" s="84"/>
      <c r="Z4869" s="84"/>
      <c r="AA4869" s="84"/>
      <c r="AB4869" s="84"/>
      <c r="AC4869" s="80"/>
      <c r="AD4869" s="80"/>
      <c r="AE4869" s="80"/>
      <c r="AF4869" s="80"/>
      <c r="AG4869" s="80"/>
      <c r="AH4869" s="80"/>
      <c r="AI4869" s="80"/>
      <c r="AJ4869" s="80"/>
      <c r="AK4869" s="80"/>
      <c r="AL4869" s="80"/>
      <c r="AM4869" s="240"/>
      <c r="AN4869" s="240"/>
      <c r="AO4869" s="240"/>
      <c r="AP4869" s="240"/>
      <c r="AQ4869" s="240"/>
      <c r="AR4869" s="240"/>
      <c r="AS4869" s="240"/>
      <c r="AT4869" s="256"/>
      <c r="AU4869" s="256"/>
      <c r="AV4869" s="259"/>
      <c r="AW4869" s="259"/>
      <c r="AX4869" s="256"/>
      <c r="AY4869" s="256"/>
      <c r="AZ4869" s="256"/>
      <c r="BA4869" s="256"/>
      <c r="BB4869" s="256"/>
      <c r="BC4869" s="256"/>
      <c r="BD4869" s="256"/>
      <c r="BE4869" s="256"/>
      <c r="BF4869" s="256"/>
      <c r="BG4869" s="256"/>
      <c r="BH4869" s="256"/>
      <c r="BI4869" s="256"/>
      <c r="BJ4869" s="256"/>
      <c r="BK4869" s="256"/>
      <c r="BL4869" s="262"/>
      <c r="BM4869" s="262"/>
      <c r="BN4869" s="262"/>
      <c r="BO4869" s="262"/>
      <c r="BP4869" s="262"/>
      <c r="BQ4869" s="262"/>
      <c r="BR4869" s="270"/>
      <c r="BS4869" s="270"/>
      <c r="BT4869" s="270"/>
      <c r="BU4869" s="270"/>
      <c r="BV4869" s="270"/>
      <c r="BW4869" s="270"/>
      <c r="BX4869" s="256"/>
      <c r="BY4869" s="256"/>
      <c r="BZ4869" s="256"/>
      <c r="CA4869" s="267"/>
      <c r="CB4869" s="267"/>
      <c r="CC4869" s="274"/>
      <c r="CD4869" s="267"/>
      <c r="CE4869" s="267"/>
      <c r="CF4869" s="267"/>
      <c r="CG4869" s="267"/>
      <c r="CH4869" s="267"/>
      <c r="CI4869" s="267"/>
      <c r="CJ4869" s="267"/>
      <c r="CK4869" s="267"/>
      <c r="CL4869" s="265"/>
      <c r="CM4869" s="272"/>
      <c r="CN4869" s="264"/>
      <c r="CO4869" s="125"/>
      <c r="CP4869" s="226"/>
      <c r="CQ4869" s="226"/>
      <c r="CR4869" s="226"/>
      <c r="CS4869" s="90"/>
      <c r="CT4869" s="90"/>
      <c r="CU4869" s="90"/>
      <c r="CV4869" s="90"/>
      <c r="CW4869" s="90"/>
      <c r="CX4869" s="90"/>
      <c r="CY4869" s="90"/>
      <c r="CZ4869" s="90"/>
      <c r="DA4869" s="90"/>
      <c r="DB4869" s="70"/>
      <c r="DC4869" s="70"/>
      <c r="DD4869" s="70"/>
      <c r="DE4869" s="70"/>
      <c r="DF4869" s="70"/>
      <c r="DG4869" s="70"/>
      <c r="DH4869" s="70"/>
      <c r="DI4869" s="70"/>
      <c r="DJ4869" s="70"/>
      <c r="DK4869" s="70"/>
      <c r="DL4869" s="70"/>
      <c r="DM4869" s="70"/>
      <c r="DN4869" s="70"/>
    </row>
    <row r="4870" spans="1:118">
      <c r="A4870" s="228"/>
      <c r="B4870" s="231"/>
      <c r="C4870" s="406"/>
      <c r="D4870" s="237"/>
      <c r="E4870" s="237"/>
      <c r="F4870" s="243"/>
      <c r="G4870" s="72">
        <v>3</v>
      </c>
      <c r="H4870" s="84"/>
      <c r="I4870" s="84"/>
      <c r="J4870" s="84"/>
      <c r="K4870" s="84"/>
      <c r="L4870" s="84"/>
      <c r="M4870" s="84"/>
      <c r="N4870" s="84"/>
      <c r="O4870" s="84"/>
      <c r="P4870" s="84"/>
      <c r="Q4870" s="84"/>
      <c r="R4870" s="84"/>
      <c r="S4870" s="84"/>
      <c r="T4870" s="84"/>
      <c r="U4870" s="84"/>
      <c r="V4870" s="84"/>
      <c r="W4870" s="84"/>
      <c r="X4870" s="84"/>
      <c r="Y4870" s="84"/>
      <c r="Z4870" s="84"/>
      <c r="AA4870" s="84"/>
      <c r="AB4870" s="84"/>
      <c r="AC4870" s="80"/>
      <c r="AD4870" s="80"/>
      <c r="AE4870" s="80"/>
      <c r="AF4870" s="80"/>
      <c r="AG4870" s="80"/>
      <c r="AH4870" s="80"/>
      <c r="AI4870" s="80"/>
      <c r="AJ4870" s="80"/>
      <c r="AK4870" s="80"/>
      <c r="AL4870" s="80"/>
      <c r="AM4870" s="240"/>
      <c r="AN4870" s="240"/>
      <c r="AO4870" s="240"/>
      <c r="AP4870" s="240"/>
      <c r="AQ4870" s="240"/>
      <c r="AR4870" s="240"/>
      <c r="AS4870" s="240"/>
      <c r="AT4870" s="256"/>
      <c r="AU4870" s="256"/>
      <c r="AV4870" s="259"/>
      <c r="AW4870" s="259"/>
      <c r="AX4870" s="256"/>
      <c r="AY4870" s="256"/>
      <c r="AZ4870" s="256"/>
      <c r="BA4870" s="256"/>
      <c r="BB4870" s="256"/>
      <c r="BC4870" s="256"/>
      <c r="BD4870" s="256"/>
      <c r="BE4870" s="256"/>
      <c r="BF4870" s="256"/>
      <c r="BG4870" s="256"/>
      <c r="BH4870" s="256"/>
      <c r="BI4870" s="256"/>
      <c r="BJ4870" s="256"/>
      <c r="BK4870" s="256"/>
      <c r="BL4870" s="262"/>
      <c r="BM4870" s="262"/>
      <c r="BN4870" s="262"/>
      <c r="BO4870" s="262"/>
      <c r="BP4870" s="262"/>
      <c r="BQ4870" s="262"/>
      <c r="BR4870" s="270"/>
      <c r="BS4870" s="270"/>
      <c r="BT4870" s="270"/>
      <c r="BU4870" s="270"/>
      <c r="BV4870" s="270"/>
      <c r="BW4870" s="270"/>
      <c r="BX4870" s="256"/>
      <c r="BY4870" s="256"/>
      <c r="BZ4870" s="256"/>
      <c r="CA4870" s="267"/>
      <c r="CB4870" s="267"/>
      <c r="CC4870" s="274"/>
      <c r="CD4870" s="267"/>
      <c r="CE4870" s="267"/>
      <c r="CF4870" s="267"/>
      <c r="CG4870" s="267"/>
      <c r="CH4870" s="267"/>
      <c r="CI4870" s="267"/>
      <c r="CJ4870" s="267"/>
      <c r="CK4870" s="267"/>
      <c r="CL4870" s="265"/>
      <c r="CM4870" s="272"/>
      <c r="CN4870" s="264"/>
      <c r="CO4870" s="125"/>
      <c r="CP4870" s="226"/>
      <c r="CQ4870" s="226"/>
      <c r="CR4870" s="226"/>
      <c r="CS4870" s="90"/>
      <c r="CT4870" s="90"/>
      <c r="CU4870" s="90"/>
      <c r="CV4870" s="90"/>
      <c r="CW4870" s="90"/>
      <c r="CX4870" s="90"/>
      <c r="CY4870" s="90"/>
      <c r="CZ4870" s="90"/>
      <c r="DA4870" s="90"/>
      <c r="DB4870" s="70"/>
      <c r="DC4870" s="70"/>
      <c r="DD4870" s="70"/>
      <c r="DE4870" s="70"/>
      <c r="DF4870" s="70"/>
      <c r="DG4870" s="70"/>
      <c r="DH4870" s="70"/>
      <c r="DI4870" s="70"/>
      <c r="DJ4870" s="70"/>
      <c r="DK4870" s="70"/>
      <c r="DL4870" s="70"/>
      <c r="DM4870" s="70"/>
      <c r="DN4870" s="70"/>
    </row>
    <row r="4871" spans="1:118">
      <c r="A4871" s="228"/>
      <c r="B4871" s="231"/>
      <c r="C4871" s="406"/>
      <c r="D4871" s="237"/>
      <c r="E4871" s="237"/>
      <c r="F4871" s="244"/>
      <c r="G4871" s="73">
        <v>3.9</v>
      </c>
      <c r="H4871" s="85"/>
      <c r="I4871" s="85"/>
      <c r="J4871" s="85"/>
      <c r="K4871" s="85"/>
      <c r="L4871" s="85"/>
      <c r="M4871" s="85"/>
      <c r="N4871" s="85"/>
      <c r="O4871" s="85"/>
      <c r="P4871" s="85"/>
      <c r="Q4871" s="85"/>
      <c r="R4871" s="85"/>
      <c r="S4871" s="85"/>
      <c r="T4871" s="85"/>
      <c r="U4871" s="85"/>
      <c r="V4871" s="85"/>
      <c r="W4871" s="85"/>
      <c r="X4871" s="85"/>
      <c r="Y4871" s="85"/>
      <c r="Z4871" s="85"/>
      <c r="AA4871" s="85"/>
      <c r="AB4871" s="85"/>
      <c r="AC4871" s="81"/>
      <c r="AD4871" s="81"/>
      <c r="AE4871" s="81"/>
      <c r="AF4871" s="81"/>
      <c r="AG4871" s="81"/>
      <c r="AH4871" s="81"/>
      <c r="AI4871" s="81"/>
      <c r="AJ4871" s="81"/>
      <c r="AK4871" s="81"/>
      <c r="AL4871" s="81"/>
      <c r="AM4871" s="240"/>
      <c r="AN4871" s="240"/>
      <c r="AO4871" s="240"/>
      <c r="AP4871" s="240"/>
      <c r="AQ4871" s="240"/>
      <c r="AR4871" s="240"/>
      <c r="AS4871" s="240"/>
      <c r="AT4871" s="256"/>
      <c r="AU4871" s="256"/>
      <c r="AV4871" s="259"/>
      <c r="AW4871" s="259"/>
      <c r="AX4871" s="256"/>
      <c r="AY4871" s="256"/>
      <c r="AZ4871" s="256"/>
      <c r="BA4871" s="256"/>
      <c r="BB4871" s="256"/>
      <c r="BC4871" s="256"/>
      <c r="BD4871" s="256"/>
      <c r="BE4871" s="256"/>
      <c r="BF4871" s="256"/>
      <c r="BG4871" s="256"/>
      <c r="BH4871" s="256"/>
      <c r="BI4871" s="256"/>
      <c r="BJ4871" s="256"/>
      <c r="BK4871" s="256"/>
      <c r="BL4871" s="262"/>
      <c r="BM4871" s="262"/>
      <c r="BN4871" s="262"/>
      <c r="BO4871" s="262"/>
      <c r="BP4871" s="262"/>
      <c r="BQ4871" s="262"/>
      <c r="BR4871" s="270"/>
      <c r="BS4871" s="270"/>
      <c r="BT4871" s="270"/>
      <c r="BU4871" s="270"/>
      <c r="BV4871" s="270"/>
      <c r="BW4871" s="270"/>
      <c r="BX4871" s="256"/>
      <c r="BY4871" s="256"/>
      <c r="BZ4871" s="256"/>
      <c r="CA4871" s="267"/>
      <c r="CB4871" s="267"/>
      <c r="CC4871" s="274"/>
      <c r="CD4871" s="267"/>
      <c r="CE4871" s="267"/>
      <c r="CF4871" s="267"/>
      <c r="CG4871" s="267"/>
      <c r="CH4871" s="267"/>
      <c r="CI4871" s="267"/>
      <c r="CJ4871" s="267"/>
      <c r="CK4871" s="267"/>
      <c r="CL4871" s="265"/>
      <c r="CM4871" s="272"/>
      <c r="CN4871" s="264"/>
      <c r="CO4871" s="125"/>
      <c r="CP4871" s="226"/>
      <c r="CQ4871" s="226"/>
      <c r="CR4871" s="226"/>
      <c r="CS4871" s="90"/>
      <c r="CT4871" s="90"/>
      <c r="CU4871" s="90"/>
      <c r="CV4871" s="90"/>
      <c r="CW4871" s="90"/>
      <c r="CX4871" s="90"/>
      <c r="CY4871" s="90"/>
      <c r="CZ4871" s="90"/>
      <c r="DA4871" s="90"/>
      <c r="DB4871" s="70"/>
      <c r="DC4871" s="70"/>
      <c r="DD4871" s="70"/>
      <c r="DE4871" s="70"/>
      <c r="DF4871" s="70"/>
      <c r="DG4871" s="70"/>
      <c r="DH4871" s="70"/>
      <c r="DI4871" s="70"/>
      <c r="DJ4871" s="70"/>
      <c r="DK4871" s="70"/>
      <c r="DL4871" s="70"/>
      <c r="DM4871" s="70"/>
      <c r="DN4871" s="70"/>
    </row>
    <row r="4872" spans="1:118">
      <c r="A4872" s="229"/>
      <c r="B4872" s="232"/>
      <c r="C4872" s="407"/>
      <c r="D4872" s="238"/>
      <c r="E4872" s="238"/>
      <c r="F4872" s="245" t="s">
        <v>83</v>
      </c>
      <c r="G4872" s="246"/>
      <c r="H4872" s="82"/>
      <c r="I4872" s="82"/>
      <c r="J4872" s="82"/>
      <c r="K4872" s="82"/>
      <c r="L4872" s="82"/>
      <c r="M4872" s="82"/>
      <c r="N4872" s="82"/>
      <c r="O4872" s="82"/>
      <c r="P4872" s="82"/>
      <c r="Q4872" s="82"/>
      <c r="R4872" s="82"/>
      <c r="S4872" s="82"/>
      <c r="T4872" s="82"/>
      <c r="U4872" s="82"/>
      <c r="V4872" s="82"/>
      <c r="W4872" s="82"/>
      <c r="X4872" s="82"/>
      <c r="Y4872" s="82"/>
      <c r="Z4872" s="82"/>
      <c r="AA4872" s="82"/>
      <c r="AB4872" s="82"/>
      <c r="AC4872" s="35"/>
      <c r="AD4872" s="35"/>
      <c r="AE4872" s="35"/>
      <c r="AF4872" s="35"/>
      <c r="AG4872" s="35"/>
      <c r="AH4872" s="35"/>
      <c r="AI4872" s="35"/>
      <c r="AJ4872" s="35"/>
      <c r="AK4872" s="35"/>
      <c r="AL4872" s="35"/>
      <c r="AM4872" s="241"/>
      <c r="AN4872" s="241"/>
      <c r="AO4872" s="241"/>
      <c r="AP4872" s="241"/>
      <c r="AQ4872" s="241"/>
      <c r="AR4872" s="241"/>
      <c r="AS4872" s="241"/>
      <c r="AT4872" s="257"/>
      <c r="AU4872" s="257"/>
      <c r="AV4872" s="260"/>
      <c r="AW4872" s="260"/>
      <c r="AX4872" s="257"/>
      <c r="AY4872" s="257"/>
      <c r="AZ4872" s="257"/>
      <c r="BA4872" s="257"/>
      <c r="BB4872" s="257"/>
      <c r="BC4872" s="257"/>
      <c r="BD4872" s="257"/>
      <c r="BE4872" s="257"/>
      <c r="BF4872" s="257"/>
      <c r="BG4872" s="257"/>
      <c r="BH4872" s="257"/>
      <c r="BI4872" s="257"/>
      <c r="BJ4872" s="257"/>
      <c r="BK4872" s="257"/>
      <c r="BL4872" s="263"/>
      <c r="BM4872" s="263"/>
      <c r="BN4872" s="263"/>
      <c r="BO4872" s="263"/>
      <c r="BP4872" s="263"/>
      <c r="BQ4872" s="263"/>
      <c r="BR4872" s="271"/>
      <c r="BS4872" s="271"/>
      <c r="BT4872" s="271"/>
      <c r="BU4872" s="271"/>
      <c r="BV4872" s="271"/>
      <c r="BW4872" s="271"/>
      <c r="BX4872" s="257"/>
      <c r="BY4872" s="257"/>
      <c r="BZ4872" s="257"/>
      <c r="CA4872" s="268"/>
      <c r="CB4872" s="268"/>
      <c r="CC4872" s="275"/>
      <c r="CD4872" s="268"/>
      <c r="CE4872" s="268"/>
      <c r="CF4872" s="268"/>
      <c r="CG4872" s="268"/>
      <c r="CH4872" s="268"/>
      <c r="CI4872" s="268"/>
      <c r="CJ4872" s="268"/>
      <c r="CK4872" s="268"/>
      <c r="CL4872" s="265"/>
      <c r="CM4872" s="272"/>
      <c r="CN4872" s="264"/>
      <c r="CO4872" s="125"/>
      <c r="CP4872" s="226"/>
      <c r="CQ4872" s="226"/>
      <c r="CR4872" s="226"/>
      <c r="CS4872" s="90"/>
      <c r="CT4872" s="90"/>
      <c r="CU4872" s="90"/>
      <c r="CV4872" s="90"/>
      <c r="CW4872" s="90"/>
      <c r="CX4872" s="90"/>
      <c r="CY4872" s="90"/>
      <c r="CZ4872" s="90"/>
      <c r="DA4872" s="90"/>
      <c r="DB4872" s="70"/>
      <c r="DC4872" s="70"/>
      <c r="DD4872" s="70"/>
      <c r="DE4872" s="70"/>
      <c r="DF4872" s="70"/>
      <c r="DG4872" s="70"/>
      <c r="DH4872" s="70"/>
      <c r="DI4872" s="70"/>
      <c r="DJ4872" s="70"/>
      <c r="DK4872" s="70"/>
      <c r="DL4872" s="70"/>
      <c r="DM4872" s="70"/>
      <c r="DN4872" s="70"/>
    </row>
    <row r="4873" spans="1:118" ht="14.25" customHeight="1">
      <c r="A4873" s="227">
        <f t="shared" si="1467"/>
        <v>604</v>
      </c>
      <c r="B4873" s="230" t="s">
        <v>1111</v>
      </c>
      <c r="C4873" s="405" t="s">
        <v>1188</v>
      </c>
      <c r="D4873" s="236">
        <v>44608</v>
      </c>
      <c r="E4873" s="236" t="s">
        <v>506</v>
      </c>
      <c r="F4873" s="253" t="s">
        <v>80</v>
      </c>
      <c r="G4873" s="254"/>
      <c r="H4873" s="82" t="s">
        <v>69</v>
      </c>
      <c r="I4873" s="82"/>
      <c r="J4873" s="82" t="s">
        <v>60</v>
      </c>
      <c r="K4873" s="82" t="s">
        <v>60</v>
      </c>
      <c r="L4873" s="82" t="s">
        <v>60</v>
      </c>
      <c r="M4873" s="82" t="s">
        <v>60</v>
      </c>
      <c r="N4873" s="82" t="s">
        <v>60</v>
      </c>
      <c r="O4873" s="82"/>
      <c r="P4873" s="82" t="s">
        <v>60</v>
      </c>
      <c r="Q4873" s="82" t="s">
        <v>60</v>
      </c>
      <c r="R4873" s="82" t="s">
        <v>60</v>
      </c>
      <c r="S4873" s="82" t="s">
        <v>60</v>
      </c>
      <c r="T4873" s="82" t="s">
        <v>60</v>
      </c>
      <c r="U4873" s="82" t="s">
        <v>67</v>
      </c>
      <c r="V4873" s="82"/>
      <c r="W4873" s="82" t="s">
        <v>61</v>
      </c>
      <c r="X4873" s="82" t="s">
        <v>61</v>
      </c>
      <c r="Y4873" s="82" t="s">
        <v>61</v>
      </c>
      <c r="Z4873" s="82" t="s">
        <v>61</v>
      </c>
      <c r="AA4873" s="82" t="s">
        <v>61</v>
      </c>
      <c r="AB4873" s="82" t="s">
        <v>61</v>
      </c>
      <c r="AC4873" s="82"/>
      <c r="AD4873" s="82" t="s">
        <v>61</v>
      </c>
      <c r="AE4873" s="82" t="s">
        <v>61</v>
      </c>
      <c r="AF4873" s="82" t="s">
        <v>61</v>
      </c>
      <c r="AG4873" s="82" t="s">
        <v>61</v>
      </c>
      <c r="AH4873" s="82" t="s">
        <v>61</v>
      </c>
      <c r="AI4873" s="82" t="s">
        <v>1471</v>
      </c>
      <c r="AJ4873" s="82"/>
      <c r="AK4873" s="82" t="s">
        <v>60</v>
      </c>
      <c r="AL4873" s="82" t="s">
        <v>60</v>
      </c>
      <c r="AM4873" s="239">
        <f>COUNTIF(H4873:AL4873,"PH")+COUNTIF(H4873:AL4873,"PH/L")+COUNTIF(H4873:AL4873,"PM")</f>
        <v>0</v>
      </c>
      <c r="AN4873" s="239">
        <f>COUNTIF(H4873:AL4873,"PD")+COUNTIF(H4873:AL4873,"PDD")+COUNTIF(H4873:AL4873,"P/DS")/2+COUNTIF(H4873:AL4873,"PMD")</f>
        <v>0</v>
      </c>
      <c r="AO4873" s="239">
        <f>COUNTIF(H4873:AL4873,"PN")+COUNTIF(H4873:AL4873,"P/NS")/2+COUNTIF(H4873:AL4873,"PH")+COUNTIF(H4873:AL4873,"PH/F")/2+COUNTIF(H4873:AL4873,"PH/L")/2+COUNTIF(H4873:AL4873,"PM")</f>
        <v>0</v>
      </c>
      <c r="AP4873" s="239">
        <f>COUNTIF(H4873:AL4873,"BH")+COUNTIF(H4873:AL4873,"AL/BL")+COUNTIF(H4873:AL4873,"UL/BL")+COUNTIF(H4873:AL4873,"BM")</f>
        <v>0</v>
      </c>
      <c r="AQ4873" s="239">
        <f>COUNTIF(H4873:AL4873,"DS")+COUNTIF(H4873:AL4873,"AL/DS")/2+COUNTIF(H4873:AL4873,"UL/DS")/2+COUNTIF(H4873:AL4873,"CT")+COUNTIF(H4873:AL4873,"MD")</f>
        <v>12.5</v>
      </c>
      <c r="AR4873" s="239">
        <f>COUNTIF(H4873:AL4873,"NS")+COUNTIF(H4873:AL4873,"AL/NS")/2+COUNTIF(H4873:AL4873,"UL/NS")/2+COUNTIF(H4873:AL4873,"BH")+COUNTIF(H4873:AL4873,"AL/BF")/2+COUNTIF(H4873:AL4873,"AL/BL")/2+COUNTIF(H4873:AL4873,"UL/BL")/2+COUNTIF(H4873:AL4873,"UL/BF")/2+COUNTIF(H4873:AL4873,"BM")</f>
        <v>11</v>
      </c>
      <c r="AS4873" s="239">
        <f>COUNTIF(H4873:AL4873,"AL")+COUNTIF(H4873:AL4873,"AL/DS")/2+COUNTIF(H4873:AL4873,"AL/NS")/2+COUNTIF(H4873:AL4873,"NH")+COUNTIF(H4873:AL4873,"SL")+COUNTIF(H4873:AL4873,"NHD")+COUNTIF(H4873:AL4873,"B")+COUNTIF(H4873:AL4873,"HL")+COUNTIF(H4873:AL4873,"AL/BF")/2+COUNTIF(H4873:AL4873,"AL/BL")/2</f>
        <v>2</v>
      </c>
      <c r="AT4873" s="255">
        <f>COUNTIF(H4873:AL4873,"PD")+COUNTIF(H4873:AL4873,"PN")+COUNTIF(H4873:AL4873,"P/DS")/2+COUNTIF(H4873:AL4873,"P/NS")/2+COUNTIF(H4873:AL4873,"DS")+COUNTIF(H4873:AL4873,"NS")+COUNTIF(H4873:AL4873,"AL")+COUNTIF(H4873:AL4873,"AL/DS")+COUNTIF(H4873:AL4873,"AL/NS")+COUNTIF(H4873:AL4873,"NH")+COUNTIF(H4873:AL4873,"SL")+COUNTIF(H4873:AL4873,"UL/DS")/2+COUNTIF(H4873:AL4873,"UL/NS")/2+COUNTIF(H4873:AL4873,"CT")+COUNTIF(H4873:AL4873,"NHD")+COUNTIF(H4873:AL4873,"PDD")+COUNTIF(H4873:AL4873,"B")+COUNTIF(H4873:AL4873,"HL")+COUNTIF(H4873:AL4873,"PH")+COUNTIF(H4873:AL4873,"BH")+COUNTIF(H4873:AL4873,"AL/BF")+COUNTIF(H4873:AL4873,"AL/BL")+COUNTIF(H4873:AL4873,"UL/BF")/2+COUNTIF(H4873:AL4873,"UL/BL")/2+COUNTIF(H4873:AL4873,"PH/F")/2+COUNTIF(H4873:AL4873,"PH/L")/2+COUNTIF(H4873:AL4873,"MD")+COUNTIF(H4873:AL4873,"PMD")+COUNTIF(H4873:AL4873,"PM")+COUNTIF(H4873:AL4873,"BM")</f>
        <v>25.5</v>
      </c>
      <c r="AU4873" s="255">
        <f>COUNTIF(H4873:AL4873,"P/DS")/2+COUNTIF(H4873:AL4873,"P/NS")/2+COUNTIF(H4873:AL4873,"IL")+COUNTIF(H4873:AL4873,"NL")+COUNTIF(H4873:AL4873,"UL")+COUNTIF(H4873:AL4873,"UL/DS")/2+COUNTIF(H4873:AL4873,"UL/NS")/2+COUNTIF(H4873:AL4873,"KT")+COUNTIF(H4873:AL4873,"UL/BF")/2+COUNTIF(H4873:AL4873,"UL/BL")/2+COUNTIF(H4873:AL4873,"PH/F")/2+COUNTIF(H4873:AL4873,"PH/L")/2+COUNTIF(H4873:AL4873,"NB")</f>
        <v>0.5</v>
      </c>
      <c r="AV4873" s="258">
        <f>COUNTIF(H4873:AL4873,"PN")+COUNTIF(H4873:AL4873,"TVD")+COUNTIF(H4873:AL4873,"PH")+COUNTIF(H4873:AL4873,"PM")+COUNTIF(H4873:AL4873,"PDD")-COUNTIFS(H4873:AL4873,"PN",H4880:AL4880,"&gt;=3")-COUNTIFS(H4873:AL4873,"PM",H4880:AL4880,"&gt;=3")</f>
        <v>0</v>
      </c>
      <c r="AW4873" s="258">
        <f>COUNTIF(H4873:AL4873,"NS")+COUNTIF(H4873:AL4873,"D")+COUNTIF(H4873:AL4873,"BH")+COUNTIF(H4873:AL4873,"NHD")+COUNTIF(H4873:AL4873,"BM")-COUNTIFS(H4873:AL4873,"NS",H4880:AL4880,"&gt;=3")-COUNTIFS(H4873:AL4873,"BH",H4880:AL4880,"&gt;=3")-COUNTIFS(H4873:AL4873,"BM",H4880:AL4880,"&gt;=3")</f>
        <v>11</v>
      </c>
      <c r="AX4873" s="255">
        <f>COUNTIF(H4873:AL4873,"AL")+COUNTIF(H4873:AL4873,"AL/DS")/2+COUNTIF(H4873:AL4873,"AL/NS")/2+COUNTIF(H4873:AL4873,"AL/BF")+COUNTIF(H4873:AL4873,"AL/BL")/2</f>
        <v>1</v>
      </c>
      <c r="AY4873" s="255">
        <f>COUNTIF(H4873:AL4873,"SL")</f>
        <v>0</v>
      </c>
      <c r="AZ4873" s="255">
        <f>COUNTIF(H4873:AL4873,"NH")</f>
        <v>1</v>
      </c>
      <c r="BA4873" s="255">
        <f>COUNTIF(H4873:AL4873,"HL")</f>
        <v>0</v>
      </c>
      <c r="BB4873" s="255">
        <f>COUNTIF(G4873:AL4873,"P/DS")/2+COUNTIF(G4873:AL4873,"P/NS")/2+COUNTIF(G4873:AL4873,"UL")+COUNTIF(G4873:AL4873,"UL/DS")/2+COUNTIF(G4873:AL4873,"UL/NS")/2+COUNTIF(G4873:AL4873,"UL/BL")/2+COUNTIF(G4873:AL4873,"UL/BF")/2+COUNTIF(G4873:AL4873,"PH/F")/2+COUNTIF(G4873:AL4873,"PH/L")/2</f>
        <v>0.5</v>
      </c>
      <c r="BC4873" s="255">
        <f>COUNTIF(H4873:AL4873,"NB")</f>
        <v>0</v>
      </c>
      <c r="BD4873" s="255">
        <f>COUNTIF(H4873:AL4873,"NL")</f>
        <v>0</v>
      </c>
      <c r="BE4873" s="255">
        <f>COUNTIF(H4873:AL4873,"IL")</f>
        <v>0</v>
      </c>
      <c r="BF4873" s="255">
        <f>COUNTIF(H4873:AL4873,"KT")</f>
        <v>0</v>
      </c>
      <c r="BG4873" s="255">
        <f>COUNTIF(H4873:AL4873,"L70")</f>
        <v>0</v>
      </c>
      <c r="BH4873" s="255">
        <f>COUNTIF(H4873:AL4873,"MD")</f>
        <v>0</v>
      </c>
      <c r="BI4873" s="255">
        <f>COUNTIF(H4873:AL4873,"PMD")</f>
        <v>0</v>
      </c>
      <c r="BJ4873" s="255">
        <f>COUNTIF(H4873:AL4873,"PM")</f>
        <v>0</v>
      </c>
      <c r="BK4873" s="255">
        <f>COUNTIF(H4873:AL4873,"BM")</f>
        <v>0</v>
      </c>
      <c r="BL4873" s="261">
        <f>SUMIF(H4873:AL4873,"PD",H4874:AL4874)+SUMIF(H4873:AL4873,"PN",H4874:AL4874)+SUMIF(H4873:AL4873,"P/DS",H4874:AL4874)+SUMIF(H4873:AL4873,"PN/F",H4874:AL4874)+SUMIF(H4873:AL4873,"PN/L",H4874:AL4874)+SUMIF(H4873:AL4873,"TV",H4874:AL4874)+SUMIF(H4873:AL4873,"TVD",H4874:AL4874)+SUMIF(H4873:AL4873,"PDD",H4874:AL4874)</f>
        <v>0</v>
      </c>
      <c r="BM4873" s="261">
        <f>SUMIF(H4873:AL4873,"PD",H4875:AL4875)+SUMIF(H4873:AL4873,"PN",H4875:AL4875)+SUMIF(H4873:AL4873,"P/DS",H4875:AL4875)+SUMIF(H4873:AL4873,"PN/F",H4875:AL4875)+SUMIF(H4873:AL4873,"PN/L",H4875:AL4875)+SUMIF(H4873:AL4873,"TV",H4875:AL4875)+SUMIF(H4873:AL4873,"TVD",H4875:AL4875)+SUMIF(H4873:AL4873,"PDD",H4875:AL4875)+SUMIF(H4873:AL4873,"PMD",H4875:AL4875)</f>
        <v>0</v>
      </c>
      <c r="BN4873" s="261">
        <f>SUMIF(H4873:AL4873,"PD",H4876:AL4876)+SUMIF(H4873:AL4873,"PN",H4876:AL4876)+SUMIF(H4873:AL4873,"P/DS",H4876:AL4876)+SUMIF(H4873:AL4873,"PN/F",H4876:AL4876)+SUMIF(H4873:AL4873,"PN/L",H4876:AL4876)+SUMIF(H4873:AL4873,"TV",H4876:AL4876)+SUMIF(H4873:AL4873,"TVD",H4876:AL4876)</f>
        <v>0</v>
      </c>
      <c r="BO4873" s="261">
        <f>SUMIF(H4873:AL4873,"PD",H4877:AL4877)+SUMIF(H4873:AL4873,"PN",H4877:AL4877)+SUMIF(H4873:AL4873,"P/DS",H4877:AL4877)+SUMIF(H4873:AL4873,"PN/F",H4877:AL4877)+SUMIF(H4873:AL4873,"PN/L",H4877:AL4877)+SUMIF(H4873:AL4873,"TV",H4877:AL4877)+SUMIF(H4873:AL4873,"TVD",H4877:AL4877)</f>
        <v>0</v>
      </c>
      <c r="BP4873" s="261">
        <f>SUMIF(H4873:AL4873,"PD",H4878:AL4878)+SUMIF(H4873:AL4873,"PN",H4878:AL4878)+SUMIF(H4873:AL4873,"P/DS",H4878:AL4878)+SUMIF(H4873:AL4873,"PN/F",H4878:AL4878)+SUMIF(H4873:AL4873,"PN/L",H4878:AL4878)+SUMIF(H4873:AL4873,"TV",H4878:AL4878)+SUMIF(H4873:AL4873,"TVD",H4878:AL4878)+SUMIF(H4873:AL4873,"PDD",H4878:AL4878)+SUMIF(H4873:AL4873,"PH",H4878:AL4878)+SUMIF(H4873:AL4873,"PM",H4878:AL4878)</f>
        <v>0</v>
      </c>
      <c r="BQ4873" s="261">
        <f>SUMIF(H4873:AL4873,"PD",H4879:AL4879)+SUMIF(H4873:AL4873,"PN",H4879:AL4879)+SUMIF(H4873:AL4873,"P/DS",H4879:AL4879)+SUMIF(H4873:AL4873,"PN/F",H4879:AL4879)+SUMIF(H4873:AL4873,"PN/L",H4879:AL4879)+SUMIF(H4873:AL4873,"TV",H4879:AL4879)+SUMIF(H4873:AL4873,"TVD",H4879:AL4879)+SUMIF(H4873:AL4873,"PDD",H4879:AL4879)+SUMIF(H4873:AL4873,"PH",H4879:AL4879)+SUMIF(H4873:AL4873,"PM",H4879:AL4879)</f>
        <v>0</v>
      </c>
      <c r="BR4873" s="269">
        <f>SUM(H4874:AL4874)-BL4873</f>
        <v>25.5</v>
      </c>
      <c r="BS4873" s="269">
        <f>SUM(H4875:AL4875)-BM4873</f>
        <v>18</v>
      </c>
      <c r="BT4873" s="269">
        <f>SUM(H4876:AL4876)-BN4873</f>
        <v>0</v>
      </c>
      <c r="BU4873" s="269">
        <f>SUM(H4877:AL4877)-BO4873</f>
        <v>0</v>
      </c>
      <c r="BV4873" s="269">
        <f>SUM(H4878:AL4878)-BP4873</f>
        <v>0</v>
      </c>
      <c r="BW4873" s="269">
        <f>SUM(H4879:AL4879)-BQ4873</f>
        <v>0</v>
      </c>
      <c r="BX4873" s="255">
        <f>SUMIF(H4873:AL4873,"PD",H4880:AL4880)+SUMIF(H4873:AL4873,"PN",H4880:AL4880)+SUMIF(H4873:AL4873,"P/DS",H4880:AL4880)+SUMIF(H4873:AL4873,"PN/F",H4880:AL4880)+SUMIF(H4873:AL4873,"PN/L",H4880:AL4880)</f>
        <v>0</v>
      </c>
      <c r="BY4873" s="255">
        <f>SUM(H4880:AL4880)-BX4873</f>
        <v>0</v>
      </c>
      <c r="BZ4873" s="255">
        <f t="shared" ref="BZ4873" si="1470">+SUM(BL4873:BW4880)</f>
        <v>43.5</v>
      </c>
      <c r="CA4873" s="266">
        <f>(COUNTIFS(H4873:AL4873,"PD",H4874:AL4874,"&gt;=2"))*0.5-IF(CN4873="VP",COUNTIFS($H$16:$AL$16,"SAT",H4873:AL4873,"PD",H4874:AL4874,"&gt;=2"))*0.5</f>
        <v>0</v>
      </c>
      <c r="CB4873" s="266">
        <f>(COUNTIFS(H4873:AL4873,"PN",H4875:AL4875,"&gt;=0.5",H4874:AL4874,"&gt;=1.5"))*0.5+COUNTIFS(H4873:AL4873,"PDD",H4875:AL4875,"&gt;=0.5",H4874:AL4874,"&gt;=1.5")*0.5</f>
        <v>0</v>
      </c>
      <c r="CC4873" s="273">
        <f>(COUNTIFS(H4873:AL4873,"TV",H4875:AL4875,"&gt;=10"))*0.5+(COUNTIFS(H4873:AL4873,"PMD",H4875:AL4875,"&gt;=2"))*0.5</f>
        <v>0</v>
      </c>
      <c r="CD4873" s="266">
        <f>(COUNTIFS(H4873:AL4873,"TVD",H4877:AL4877,"&gt;=6.5",H4875:AL4875,"&gt;=3.5"))*0.5</f>
        <v>0</v>
      </c>
      <c r="CE4873" s="266">
        <f>(COUNTIFS(H4873:AL4873,"PD",H4878:AL4878,"&gt;=10"))*0.5</f>
        <v>0</v>
      </c>
      <c r="CF4873" s="266">
        <f>(COUNTIFS(H4873:AL4873,"PDD",H4878:AL4878,"&gt;=3.5",H4879:AL4879,"&gt;=6.5")+COUNTIFS(H4873:AL4873,"PH",H4879:AL4879,"&gt;=0.5",H4878:AL4878,"&gt;=1.5")+COUNTIFS(H4873:AL4873,"PM",H4879:AL4879,"&gt;=0.5",H4878:AL4878,"&gt;=1.5"))*0.5</f>
        <v>0</v>
      </c>
      <c r="CG4873" s="266">
        <f>(COUNTIFS(H4873:AL4873,"DS",H4874:AL4874,"&gt;=2")+COUNTIFS(H4873:AL4873,"AL/DS",H4874:AL4874,"&gt;=2"))*0.5-IF(CN4873="VP",COUNTIFS($H$16:$AL$16,"SAT",H4873:AL4873,"DS",H4874:AL4874,"&gt;=2"))*0.5</f>
        <v>3.5</v>
      </c>
      <c r="CH4873" s="266">
        <f>(COUNTIFS(H4873:AL4873,"NS",H4875:AL4875,"&gt;=0.5",H4874:AL4874,"&gt;=1.5")+COUNTIFS(H4873:AL4873,"AL/NS",H4875:AL4875,"&gt;=0.5",H4874:AL4874,"&gt;=1.5")+COUNTIFS(H4873:AL4873,"NHD",H4875:AL4875,"&gt;=4.5",H4878:AL4878,"&gt;=2",H4874:AL4874,"&gt;=1.5"))*0.5</f>
        <v>2</v>
      </c>
      <c r="CI4873" s="266">
        <f>(COUNTIF(H4875:AL4875,"&gt;=10")+COUNTIFS(H4873:AL4873,"MD",H4875:AL4875,"&gt;=2")-COUNTIFS(H4873:AL4873,"TV",H4875:AL4875,"&gt;=10"))*0.5</f>
        <v>0</v>
      </c>
      <c r="CJ4873" s="266">
        <f>(COUNTIFS(H4873:AL4873,"D",H4877:AL4877,"&gt;=6.5",H4875:AL4875,"&gt;=3.5"))*0.5</f>
        <v>0</v>
      </c>
      <c r="CK4873" s="266">
        <f>(COUNTIF(H4878:AL4878,"&gt;=10")-COUNTIFS(H4873:AL4873,"PD",H4878:AL4878,"&gt;=10"))*0.5</f>
        <v>0</v>
      </c>
      <c r="CL4873" s="265">
        <f>(COUNTIFS(H4873:AL4873,"NHD",H4878:AL4878,"&gt;=3.5",H4879:AL4879,"&gt;=6.5")+COUNTIFS(H4873:AL4873,"BH",H4878:AL4878,"&gt;=1.5",H4879:AL4879,"&gt;=0.5")+COUNTIFS(H4873:AL4873,"BM",H4878:AL4878,"&gt;=1.5",H4879:AL4879,"&gt;=0.5")+COUNTIFS(H4873:AL4873,"D",H4878:AL4878,"&gt;=1.5",H4879:AL4879,"&gt;=0.5"))*0.5</f>
        <v>0</v>
      </c>
      <c r="CM4873" s="272"/>
      <c r="CN4873" s="264" t="s">
        <v>723</v>
      </c>
      <c r="CO4873" s="125">
        <f t="shared" ref="CO4873" si="1471">+AM4873+AN4873+AO4873+AP4873+AQ4873+AR4873+AS4873+AU4873+BG4873</f>
        <v>26</v>
      </c>
      <c r="CP4873" s="225">
        <f>+SUM(I4874:I4879)-I4880</f>
        <v>8</v>
      </c>
      <c r="CQ4873" s="225">
        <f>+SUM(J4874:J4879)-J4880</f>
        <v>2</v>
      </c>
      <c r="CR4873" s="225">
        <f>+SUM(K4874:K4879)-K4880</f>
        <v>2.5</v>
      </c>
      <c r="CS4873" s="90"/>
      <c r="CT4873" s="90"/>
      <c r="CU4873" s="90"/>
      <c r="CV4873" s="90"/>
      <c r="CW4873" s="90"/>
      <c r="CX4873" s="90"/>
      <c r="CY4873" s="90"/>
      <c r="CZ4873" s="90"/>
      <c r="DA4873" s="90"/>
      <c r="DB4873" s="70"/>
      <c r="DC4873" s="70"/>
      <c r="DD4873" s="70"/>
      <c r="DE4873" s="70"/>
      <c r="DF4873" s="70"/>
      <c r="DG4873" s="70"/>
      <c r="DH4873" s="70"/>
      <c r="DI4873" s="70"/>
      <c r="DJ4873" s="70"/>
      <c r="DK4873" s="70"/>
      <c r="DL4873" s="70"/>
      <c r="DM4873" s="70"/>
      <c r="DN4873" s="70"/>
    </row>
    <row r="4874" spans="1:118" ht="14.25" customHeight="1">
      <c r="A4874" s="228"/>
      <c r="B4874" s="231"/>
      <c r="C4874" s="406"/>
      <c r="D4874" s="237"/>
      <c r="E4874" s="237"/>
      <c r="F4874" s="242" t="s">
        <v>82</v>
      </c>
      <c r="G4874" s="71">
        <v>1.5</v>
      </c>
      <c r="H4874" s="83"/>
      <c r="I4874" s="83"/>
      <c r="J4874" s="83">
        <v>2</v>
      </c>
      <c r="K4874" s="83">
        <v>2.5</v>
      </c>
      <c r="L4874" s="83">
        <v>2.5</v>
      </c>
      <c r="M4874" s="83">
        <v>2.5</v>
      </c>
      <c r="N4874" s="83"/>
      <c r="O4874" s="83"/>
      <c r="P4874" s="83">
        <v>2</v>
      </c>
      <c r="Q4874" s="83">
        <v>2.5</v>
      </c>
      <c r="R4874" s="83">
        <v>2.5</v>
      </c>
      <c r="S4874" s="83">
        <v>1</v>
      </c>
      <c r="T4874" s="83"/>
      <c r="U4874" s="83"/>
      <c r="V4874" s="83"/>
      <c r="W4874" s="83">
        <v>2</v>
      </c>
      <c r="X4874" s="83">
        <v>2</v>
      </c>
      <c r="Y4874" s="83">
        <v>2</v>
      </c>
      <c r="Z4874" s="83">
        <v>2</v>
      </c>
      <c r="AA4874" s="83"/>
      <c r="AB4874" s="83"/>
      <c r="AC4874" s="79"/>
      <c r="AD4874" s="79"/>
      <c r="AE4874" s="79"/>
      <c r="AF4874" s="79"/>
      <c r="AG4874" s="79"/>
      <c r="AH4874" s="79"/>
      <c r="AI4874" s="79"/>
      <c r="AJ4874" s="79"/>
      <c r="AK4874" s="79"/>
      <c r="AL4874" s="79"/>
      <c r="AM4874" s="240"/>
      <c r="AN4874" s="240"/>
      <c r="AO4874" s="240"/>
      <c r="AP4874" s="240"/>
      <c r="AQ4874" s="240"/>
      <c r="AR4874" s="240"/>
      <c r="AS4874" s="240"/>
      <c r="AT4874" s="256"/>
      <c r="AU4874" s="256"/>
      <c r="AV4874" s="259"/>
      <c r="AW4874" s="259"/>
      <c r="AX4874" s="256"/>
      <c r="AY4874" s="256"/>
      <c r="AZ4874" s="256"/>
      <c r="BA4874" s="256"/>
      <c r="BB4874" s="256"/>
      <c r="BC4874" s="256"/>
      <c r="BD4874" s="256"/>
      <c r="BE4874" s="256"/>
      <c r="BF4874" s="256"/>
      <c r="BG4874" s="256"/>
      <c r="BH4874" s="256"/>
      <c r="BI4874" s="256"/>
      <c r="BJ4874" s="256"/>
      <c r="BK4874" s="256"/>
      <c r="BL4874" s="262"/>
      <c r="BM4874" s="262"/>
      <c r="BN4874" s="262"/>
      <c r="BO4874" s="262"/>
      <c r="BP4874" s="262"/>
      <c r="BQ4874" s="262"/>
      <c r="BR4874" s="270"/>
      <c r="BS4874" s="270"/>
      <c r="BT4874" s="270"/>
      <c r="BU4874" s="270"/>
      <c r="BV4874" s="270"/>
      <c r="BW4874" s="270"/>
      <c r="BX4874" s="256"/>
      <c r="BY4874" s="256"/>
      <c r="BZ4874" s="256"/>
      <c r="CA4874" s="267"/>
      <c r="CB4874" s="267"/>
      <c r="CC4874" s="274"/>
      <c r="CD4874" s="267"/>
      <c r="CE4874" s="267"/>
      <c r="CF4874" s="267"/>
      <c r="CG4874" s="267"/>
      <c r="CH4874" s="267"/>
      <c r="CI4874" s="267"/>
      <c r="CJ4874" s="267"/>
      <c r="CK4874" s="267"/>
      <c r="CL4874" s="265"/>
      <c r="CM4874" s="272"/>
      <c r="CN4874" s="264"/>
      <c r="CO4874" s="125"/>
      <c r="CP4874" s="226"/>
      <c r="CQ4874" s="226"/>
      <c r="CR4874" s="226"/>
      <c r="CS4874" s="90"/>
      <c r="CT4874" s="90"/>
      <c r="CU4874" s="90"/>
      <c r="CV4874" s="90"/>
      <c r="CW4874" s="90"/>
      <c r="CX4874" s="90"/>
      <c r="CY4874" s="90"/>
      <c r="CZ4874" s="90"/>
      <c r="DA4874" s="90"/>
      <c r="DB4874" s="70"/>
      <c r="DC4874" s="70"/>
      <c r="DD4874" s="70"/>
      <c r="DE4874" s="70"/>
      <c r="DF4874" s="70"/>
      <c r="DG4874" s="70"/>
      <c r="DH4874" s="70"/>
      <c r="DI4874" s="70"/>
      <c r="DJ4874" s="70"/>
      <c r="DK4874" s="70"/>
      <c r="DL4874" s="70"/>
      <c r="DM4874" s="70"/>
      <c r="DN4874" s="70"/>
    </row>
    <row r="4875" spans="1:118">
      <c r="A4875" s="228"/>
      <c r="B4875" s="231"/>
      <c r="C4875" s="406"/>
      <c r="D4875" s="237"/>
      <c r="E4875" s="237"/>
      <c r="F4875" s="243"/>
      <c r="G4875" s="72">
        <v>2</v>
      </c>
      <c r="H4875" s="84"/>
      <c r="I4875" s="84">
        <v>8</v>
      </c>
      <c r="J4875" s="84"/>
      <c r="K4875" s="84"/>
      <c r="L4875" s="84"/>
      <c r="M4875" s="84"/>
      <c r="N4875" s="84"/>
      <c r="O4875" s="84">
        <v>8</v>
      </c>
      <c r="P4875" s="84"/>
      <c r="Q4875" s="84"/>
      <c r="R4875" s="84"/>
      <c r="S4875" s="84"/>
      <c r="T4875" s="84"/>
      <c r="U4875" s="84"/>
      <c r="V4875" s="84"/>
      <c r="W4875" s="84">
        <v>0.5</v>
      </c>
      <c r="X4875" s="84">
        <v>0.5</v>
      </c>
      <c r="Y4875" s="84">
        <v>0.5</v>
      </c>
      <c r="Z4875" s="84">
        <v>0.5</v>
      </c>
      <c r="AA4875" s="84"/>
      <c r="AB4875" s="84"/>
      <c r="AC4875" s="80"/>
      <c r="AD4875" s="80"/>
      <c r="AE4875" s="80"/>
      <c r="AF4875" s="80"/>
      <c r="AG4875" s="80"/>
      <c r="AH4875" s="80"/>
      <c r="AI4875" s="80"/>
      <c r="AJ4875" s="80"/>
      <c r="AK4875" s="80"/>
      <c r="AL4875" s="80"/>
      <c r="AM4875" s="240"/>
      <c r="AN4875" s="240"/>
      <c r="AO4875" s="240"/>
      <c r="AP4875" s="240"/>
      <c r="AQ4875" s="240"/>
      <c r="AR4875" s="240"/>
      <c r="AS4875" s="240"/>
      <c r="AT4875" s="256"/>
      <c r="AU4875" s="256"/>
      <c r="AV4875" s="259"/>
      <c r="AW4875" s="259"/>
      <c r="AX4875" s="256"/>
      <c r="AY4875" s="256"/>
      <c r="AZ4875" s="256"/>
      <c r="BA4875" s="256"/>
      <c r="BB4875" s="256"/>
      <c r="BC4875" s="256"/>
      <c r="BD4875" s="256"/>
      <c r="BE4875" s="256"/>
      <c r="BF4875" s="256"/>
      <c r="BG4875" s="256"/>
      <c r="BH4875" s="256"/>
      <c r="BI4875" s="256"/>
      <c r="BJ4875" s="256"/>
      <c r="BK4875" s="256"/>
      <c r="BL4875" s="262"/>
      <c r="BM4875" s="262"/>
      <c r="BN4875" s="262"/>
      <c r="BO4875" s="262"/>
      <c r="BP4875" s="262"/>
      <c r="BQ4875" s="262"/>
      <c r="BR4875" s="270"/>
      <c r="BS4875" s="270"/>
      <c r="BT4875" s="270"/>
      <c r="BU4875" s="270"/>
      <c r="BV4875" s="270"/>
      <c r="BW4875" s="270"/>
      <c r="BX4875" s="256"/>
      <c r="BY4875" s="256"/>
      <c r="BZ4875" s="256"/>
      <c r="CA4875" s="267"/>
      <c r="CB4875" s="267"/>
      <c r="CC4875" s="274"/>
      <c r="CD4875" s="267"/>
      <c r="CE4875" s="267"/>
      <c r="CF4875" s="267"/>
      <c r="CG4875" s="267"/>
      <c r="CH4875" s="267"/>
      <c r="CI4875" s="267"/>
      <c r="CJ4875" s="267"/>
      <c r="CK4875" s="267"/>
      <c r="CL4875" s="265"/>
      <c r="CM4875" s="272"/>
      <c r="CN4875" s="264"/>
      <c r="CO4875" s="125"/>
      <c r="CP4875" s="226"/>
      <c r="CQ4875" s="226"/>
      <c r="CR4875" s="226"/>
      <c r="CS4875" s="90"/>
      <c r="CT4875" s="90"/>
      <c r="CU4875" s="90"/>
      <c r="CV4875" s="90"/>
      <c r="CW4875" s="90"/>
      <c r="CX4875" s="90"/>
      <c r="CY4875" s="90"/>
      <c r="CZ4875" s="90"/>
      <c r="DA4875" s="90"/>
      <c r="DB4875" s="70"/>
      <c r="DC4875" s="70"/>
      <c r="DD4875" s="70"/>
      <c r="DE4875" s="70"/>
      <c r="DF4875" s="70"/>
      <c r="DG4875" s="70"/>
      <c r="DH4875" s="70"/>
      <c r="DI4875" s="70"/>
      <c r="DJ4875" s="70"/>
      <c r="DK4875" s="70"/>
      <c r="DL4875" s="70"/>
      <c r="DM4875" s="70"/>
      <c r="DN4875" s="70"/>
    </row>
    <row r="4876" spans="1:118">
      <c r="A4876" s="228"/>
      <c r="B4876" s="231"/>
      <c r="C4876" s="406"/>
      <c r="D4876" s="237"/>
      <c r="E4876" s="237"/>
      <c r="F4876" s="243"/>
      <c r="G4876" s="72">
        <v>2.1</v>
      </c>
      <c r="H4876" s="84"/>
      <c r="I4876" s="84"/>
      <c r="J4876" s="84"/>
      <c r="K4876" s="84"/>
      <c r="L4876" s="84"/>
      <c r="M4876" s="84"/>
      <c r="N4876" s="84"/>
      <c r="O4876" s="84"/>
      <c r="P4876" s="84"/>
      <c r="Q4876" s="84"/>
      <c r="R4876" s="84"/>
      <c r="S4876" s="84"/>
      <c r="T4876" s="84"/>
      <c r="U4876" s="84"/>
      <c r="V4876" s="84"/>
      <c r="W4876" s="84"/>
      <c r="X4876" s="84"/>
      <c r="Y4876" s="84"/>
      <c r="Z4876" s="84"/>
      <c r="AA4876" s="84"/>
      <c r="AB4876" s="84"/>
      <c r="AC4876" s="80"/>
      <c r="AD4876" s="80"/>
      <c r="AE4876" s="80"/>
      <c r="AF4876" s="80"/>
      <c r="AG4876" s="80"/>
      <c r="AH4876" s="80"/>
      <c r="AI4876" s="80"/>
      <c r="AJ4876" s="80"/>
      <c r="AK4876" s="80"/>
      <c r="AL4876" s="80"/>
      <c r="AM4876" s="240"/>
      <c r="AN4876" s="240"/>
      <c r="AO4876" s="240"/>
      <c r="AP4876" s="240"/>
      <c r="AQ4876" s="240"/>
      <c r="AR4876" s="240"/>
      <c r="AS4876" s="240"/>
      <c r="AT4876" s="256"/>
      <c r="AU4876" s="256"/>
      <c r="AV4876" s="259"/>
      <c r="AW4876" s="259"/>
      <c r="AX4876" s="256"/>
      <c r="AY4876" s="256"/>
      <c r="AZ4876" s="256"/>
      <c r="BA4876" s="256"/>
      <c r="BB4876" s="256"/>
      <c r="BC4876" s="256"/>
      <c r="BD4876" s="256"/>
      <c r="BE4876" s="256"/>
      <c r="BF4876" s="256"/>
      <c r="BG4876" s="256"/>
      <c r="BH4876" s="256"/>
      <c r="BI4876" s="256"/>
      <c r="BJ4876" s="256"/>
      <c r="BK4876" s="256"/>
      <c r="BL4876" s="262"/>
      <c r="BM4876" s="262"/>
      <c r="BN4876" s="262"/>
      <c r="BO4876" s="262"/>
      <c r="BP4876" s="262"/>
      <c r="BQ4876" s="262"/>
      <c r="BR4876" s="270"/>
      <c r="BS4876" s="270"/>
      <c r="BT4876" s="270"/>
      <c r="BU4876" s="270"/>
      <c r="BV4876" s="270"/>
      <c r="BW4876" s="270"/>
      <c r="BX4876" s="256"/>
      <c r="BY4876" s="256"/>
      <c r="BZ4876" s="256"/>
      <c r="CA4876" s="267"/>
      <c r="CB4876" s="267"/>
      <c r="CC4876" s="274"/>
      <c r="CD4876" s="267"/>
      <c r="CE4876" s="267"/>
      <c r="CF4876" s="267"/>
      <c r="CG4876" s="267"/>
      <c r="CH4876" s="267"/>
      <c r="CI4876" s="267"/>
      <c r="CJ4876" s="267"/>
      <c r="CK4876" s="267"/>
      <c r="CL4876" s="265"/>
      <c r="CM4876" s="272"/>
      <c r="CN4876" s="264"/>
      <c r="CO4876" s="125"/>
      <c r="CP4876" s="226"/>
      <c r="CQ4876" s="226"/>
      <c r="CR4876" s="226"/>
      <c r="CS4876" s="90"/>
      <c r="CT4876" s="90"/>
      <c r="CU4876" s="90"/>
      <c r="CV4876" s="90"/>
      <c r="CW4876" s="90"/>
      <c r="CX4876" s="90"/>
      <c r="CY4876" s="90"/>
      <c r="CZ4876" s="90"/>
      <c r="DA4876" s="90"/>
      <c r="DB4876" s="70"/>
      <c r="DC4876" s="70"/>
      <c r="DD4876" s="70"/>
      <c r="DE4876" s="70"/>
      <c r="DF4876" s="70"/>
      <c r="DG4876" s="70"/>
      <c r="DH4876" s="70"/>
      <c r="DI4876" s="70"/>
      <c r="DJ4876" s="70"/>
      <c r="DK4876" s="70"/>
      <c r="DL4876" s="70"/>
      <c r="DM4876" s="70"/>
      <c r="DN4876" s="70"/>
    </row>
    <row r="4877" spans="1:118">
      <c r="A4877" s="228"/>
      <c r="B4877" s="231"/>
      <c r="C4877" s="406"/>
      <c r="D4877" s="237"/>
      <c r="E4877" s="237"/>
      <c r="F4877" s="243"/>
      <c r="G4877" s="72">
        <v>2.7</v>
      </c>
      <c r="H4877" s="84"/>
      <c r="I4877" s="84"/>
      <c r="J4877" s="84"/>
      <c r="K4877" s="84"/>
      <c r="L4877" s="84"/>
      <c r="M4877" s="84"/>
      <c r="N4877" s="84"/>
      <c r="O4877" s="84"/>
      <c r="P4877" s="84"/>
      <c r="Q4877" s="84"/>
      <c r="R4877" s="84"/>
      <c r="S4877" s="84"/>
      <c r="T4877" s="84"/>
      <c r="U4877" s="84"/>
      <c r="V4877" s="84"/>
      <c r="W4877" s="84"/>
      <c r="X4877" s="84"/>
      <c r="Y4877" s="84"/>
      <c r="Z4877" s="84"/>
      <c r="AA4877" s="84"/>
      <c r="AB4877" s="84"/>
      <c r="AC4877" s="80"/>
      <c r="AD4877" s="80"/>
      <c r="AE4877" s="80"/>
      <c r="AF4877" s="80"/>
      <c r="AG4877" s="80"/>
      <c r="AH4877" s="80"/>
      <c r="AI4877" s="80"/>
      <c r="AJ4877" s="80"/>
      <c r="AK4877" s="80"/>
      <c r="AL4877" s="80"/>
      <c r="AM4877" s="240"/>
      <c r="AN4877" s="240"/>
      <c r="AO4877" s="240"/>
      <c r="AP4877" s="240"/>
      <c r="AQ4877" s="240"/>
      <c r="AR4877" s="240"/>
      <c r="AS4877" s="240"/>
      <c r="AT4877" s="256"/>
      <c r="AU4877" s="256"/>
      <c r="AV4877" s="259"/>
      <c r="AW4877" s="259"/>
      <c r="AX4877" s="256"/>
      <c r="AY4877" s="256"/>
      <c r="AZ4877" s="256"/>
      <c r="BA4877" s="256"/>
      <c r="BB4877" s="256"/>
      <c r="BC4877" s="256"/>
      <c r="BD4877" s="256"/>
      <c r="BE4877" s="256"/>
      <c r="BF4877" s="256"/>
      <c r="BG4877" s="256"/>
      <c r="BH4877" s="256"/>
      <c r="BI4877" s="256"/>
      <c r="BJ4877" s="256"/>
      <c r="BK4877" s="256"/>
      <c r="BL4877" s="262"/>
      <c r="BM4877" s="262"/>
      <c r="BN4877" s="262"/>
      <c r="BO4877" s="262"/>
      <c r="BP4877" s="262"/>
      <c r="BQ4877" s="262"/>
      <c r="BR4877" s="270"/>
      <c r="BS4877" s="270"/>
      <c r="BT4877" s="270"/>
      <c r="BU4877" s="270"/>
      <c r="BV4877" s="270"/>
      <c r="BW4877" s="270"/>
      <c r="BX4877" s="256"/>
      <c r="BY4877" s="256"/>
      <c r="BZ4877" s="256"/>
      <c r="CA4877" s="267"/>
      <c r="CB4877" s="267"/>
      <c r="CC4877" s="274"/>
      <c r="CD4877" s="267"/>
      <c r="CE4877" s="267"/>
      <c r="CF4877" s="267"/>
      <c r="CG4877" s="267"/>
      <c r="CH4877" s="267"/>
      <c r="CI4877" s="267"/>
      <c r="CJ4877" s="267"/>
      <c r="CK4877" s="267"/>
      <c r="CL4877" s="265"/>
      <c r="CM4877" s="272"/>
      <c r="CN4877" s="264"/>
      <c r="CO4877" s="125"/>
      <c r="CP4877" s="226"/>
      <c r="CQ4877" s="226"/>
      <c r="CR4877" s="226"/>
      <c r="CS4877" s="90"/>
      <c r="CT4877" s="90"/>
      <c r="CU4877" s="90"/>
      <c r="CV4877" s="90"/>
      <c r="CW4877" s="90"/>
      <c r="CX4877" s="90"/>
      <c r="CY4877" s="90"/>
      <c r="CZ4877" s="90"/>
      <c r="DA4877" s="90"/>
      <c r="DB4877" s="70"/>
      <c r="DC4877" s="70"/>
      <c r="DD4877" s="70"/>
      <c r="DE4877" s="70"/>
      <c r="DF4877" s="70"/>
      <c r="DG4877" s="70"/>
      <c r="DH4877" s="70"/>
      <c r="DI4877" s="70"/>
      <c r="DJ4877" s="70"/>
      <c r="DK4877" s="70"/>
      <c r="DL4877" s="70"/>
      <c r="DM4877" s="70"/>
      <c r="DN4877" s="70"/>
    </row>
    <row r="4878" spans="1:118">
      <c r="A4878" s="228"/>
      <c r="B4878" s="231"/>
      <c r="C4878" s="406"/>
      <c r="D4878" s="237"/>
      <c r="E4878" s="237"/>
      <c r="F4878" s="243"/>
      <c r="G4878" s="72">
        <v>3</v>
      </c>
      <c r="H4878" s="84"/>
      <c r="I4878" s="84"/>
      <c r="J4878" s="84"/>
      <c r="K4878" s="84"/>
      <c r="L4878" s="84"/>
      <c r="M4878" s="84"/>
      <c r="N4878" s="84"/>
      <c r="O4878" s="84"/>
      <c r="P4878" s="84"/>
      <c r="Q4878" s="84"/>
      <c r="R4878" s="84"/>
      <c r="S4878" s="84"/>
      <c r="T4878" s="84"/>
      <c r="U4878" s="84"/>
      <c r="V4878" s="84"/>
      <c r="W4878" s="84"/>
      <c r="X4878" s="84"/>
      <c r="Y4878" s="84"/>
      <c r="Z4878" s="84"/>
      <c r="AA4878" s="84"/>
      <c r="AB4878" s="84"/>
      <c r="AC4878" s="80"/>
      <c r="AD4878" s="80"/>
      <c r="AE4878" s="80"/>
      <c r="AF4878" s="80"/>
      <c r="AG4878" s="80"/>
      <c r="AH4878" s="80"/>
      <c r="AI4878" s="80"/>
      <c r="AJ4878" s="80"/>
      <c r="AK4878" s="80"/>
      <c r="AL4878" s="80"/>
      <c r="AM4878" s="240"/>
      <c r="AN4878" s="240"/>
      <c r="AO4878" s="240"/>
      <c r="AP4878" s="240"/>
      <c r="AQ4878" s="240"/>
      <c r="AR4878" s="240"/>
      <c r="AS4878" s="240"/>
      <c r="AT4878" s="256"/>
      <c r="AU4878" s="256"/>
      <c r="AV4878" s="259"/>
      <c r="AW4878" s="259"/>
      <c r="AX4878" s="256"/>
      <c r="AY4878" s="256"/>
      <c r="AZ4878" s="256"/>
      <c r="BA4878" s="256"/>
      <c r="BB4878" s="256"/>
      <c r="BC4878" s="256"/>
      <c r="BD4878" s="256"/>
      <c r="BE4878" s="256"/>
      <c r="BF4878" s="256"/>
      <c r="BG4878" s="256"/>
      <c r="BH4878" s="256"/>
      <c r="BI4878" s="256"/>
      <c r="BJ4878" s="256"/>
      <c r="BK4878" s="256"/>
      <c r="BL4878" s="262"/>
      <c r="BM4878" s="262"/>
      <c r="BN4878" s="262"/>
      <c r="BO4878" s="262"/>
      <c r="BP4878" s="262"/>
      <c r="BQ4878" s="262"/>
      <c r="BR4878" s="270"/>
      <c r="BS4878" s="270"/>
      <c r="BT4878" s="270"/>
      <c r="BU4878" s="270"/>
      <c r="BV4878" s="270"/>
      <c r="BW4878" s="270"/>
      <c r="BX4878" s="256"/>
      <c r="BY4878" s="256"/>
      <c r="BZ4878" s="256"/>
      <c r="CA4878" s="267"/>
      <c r="CB4878" s="267"/>
      <c r="CC4878" s="274"/>
      <c r="CD4878" s="267"/>
      <c r="CE4878" s="267"/>
      <c r="CF4878" s="267"/>
      <c r="CG4878" s="267"/>
      <c r="CH4878" s="267"/>
      <c r="CI4878" s="267"/>
      <c r="CJ4878" s="267"/>
      <c r="CK4878" s="267"/>
      <c r="CL4878" s="265"/>
      <c r="CM4878" s="272"/>
      <c r="CN4878" s="264"/>
      <c r="CO4878" s="125"/>
      <c r="CP4878" s="226"/>
      <c r="CQ4878" s="226"/>
      <c r="CR4878" s="226"/>
      <c r="CS4878" s="90"/>
      <c r="CT4878" s="90"/>
      <c r="CU4878" s="90"/>
      <c r="CV4878" s="90"/>
      <c r="CW4878" s="90"/>
      <c r="CX4878" s="90"/>
      <c r="CY4878" s="90"/>
      <c r="CZ4878" s="90"/>
      <c r="DA4878" s="90"/>
      <c r="DB4878" s="70"/>
      <c r="DC4878" s="70"/>
      <c r="DD4878" s="70"/>
      <c r="DE4878" s="70"/>
      <c r="DF4878" s="70"/>
      <c r="DG4878" s="70"/>
      <c r="DH4878" s="70"/>
      <c r="DI4878" s="70"/>
      <c r="DJ4878" s="70"/>
      <c r="DK4878" s="70"/>
      <c r="DL4878" s="70"/>
      <c r="DM4878" s="70"/>
      <c r="DN4878" s="70"/>
    </row>
    <row r="4879" spans="1:118">
      <c r="A4879" s="228"/>
      <c r="B4879" s="231"/>
      <c r="C4879" s="406"/>
      <c r="D4879" s="237"/>
      <c r="E4879" s="237"/>
      <c r="F4879" s="244"/>
      <c r="G4879" s="73">
        <v>3.9</v>
      </c>
      <c r="H4879" s="85"/>
      <c r="I4879" s="85"/>
      <c r="J4879" s="85"/>
      <c r="K4879" s="85"/>
      <c r="L4879" s="85"/>
      <c r="M4879" s="85"/>
      <c r="N4879" s="85"/>
      <c r="O4879" s="85"/>
      <c r="P4879" s="85"/>
      <c r="Q4879" s="85"/>
      <c r="R4879" s="85"/>
      <c r="S4879" s="85"/>
      <c r="T4879" s="85"/>
      <c r="U4879" s="85"/>
      <c r="V4879" s="85"/>
      <c r="W4879" s="85"/>
      <c r="X4879" s="85"/>
      <c r="Y4879" s="85"/>
      <c r="Z4879" s="85"/>
      <c r="AA4879" s="85"/>
      <c r="AB4879" s="85"/>
      <c r="AC4879" s="81"/>
      <c r="AD4879" s="81"/>
      <c r="AE4879" s="81"/>
      <c r="AF4879" s="81"/>
      <c r="AG4879" s="81"/>
      <c r="AH4879" s="81"/>
      <c r="AI4879" s="81"/>
      <c r="AJ4879" s="81"/>
      <c r="AK4879" s="81"/>
      <c r="AL4879" s="81"/>
      <c r="AM4879" s="240"/>
      <c r="AN4879" s="240"/>
      <c r="AO4879" s="240"/>
      <c r="AP4879" s="240"/>
      <c r="AQ4879" s="240"/>
      <c r="AR4879" s="240"/>
      <c r="AS4879" s="240"/>
      <c r="AT4879" s="256"/>
      <c r="AU4879" s="256"/>
      <c r="AV4879" s="259"/>
      <c r="AW4879" s="259"/>
      <c r="AX4879" s="256"/>
      <c r="AY4879" s="256"/>
      <c r="AZ4879" s="256"/>
      <c r="BA4879" s="256"/>
      <c r="BB4879" s="256"/>
      <c r="BC4879" s="256"/>
      <c r="BD4879" s="256"/>
      <c r="BE4879" s="256"/>
      <c r="BF4879" s="256"/>
      <c r="BG4879" s="256"/>
      <c r="BH4879" s="256"/>
      <c r="BI4879" s="256"/>
      <c r="BJ4879" s="256"/>
      <c r="BK4879" s="256"/>
      <c r="BL4879" s="262"/>
      <c r="BM4879" s="262"/>
      <c r="BN4879" s="262"/>
      <c r="BO4879" s="262"/>
      <c r="BP4879" s="262"/>
      <c r="BQ4879" s="262"/>
      <c r="BR4879" s="270"/>
      <c r="BS4879" s="270"/>
      <c r="BT4879" s="270"/>
      <c r="BU4879" s="270"/>
      <c r="BV4879" s="270"/>
      <c r="BW4879" s="270"/>
      <c r="BX4879" s="256"/>
      <c r="BY4879" s="256"/>
      <c r="BZ4879" s="256"/>
      <c r="CA4879" s="267"/>
      <c r="CB4879" s="267"/>
      <c r="CC4879" s="274"/>
      <c r="CD4879" s="267"/>
      <c r="CE4879" s="267"/>
      <c r="CF4879" s="267"/>
      <c r="CG4879" s="267"/>
      <c r="CH4879" s="267"/>
      <c r="CI4879" s="267"/>
      <c r="CJ4879" s="267"/>
      <c r="CK4879" s="267"/>
      <c r="CL4879" s="265"/>
      <c r="CM4879" s="272"/>
      <c r="CN4879" s="264"/>
      <c r="CO4879" s="125"/>
      <c r="CP4879" s="226"/>
      <c r="CQ4879" s="226"/>
      <c r="CR4879" s="226"/>
      <c r="CS4879" s="90"/>
      <c r="CT4879" s="90"/>
      <c r="CU4879" s="90"/>
      <c r="CV4879" s="90"/>
      <c r="CW4879" s="90"/>
      <c r="CX4879" s="90"/>
      <c r="CY4879" s="90"/>
      <c r="CZ4879" s="90"/>
      <c r="DA4879" s="90"/>
      <c r="DB4879" s="70"/>
      <c r="DC4879" s="70"/>
      <c r="DD4879" s="70"/>
      <c r="DE4879" s="70"/>
      <c r="DF4879" s="70"/>
      <c r="DG4879" s="70"/>
      <c r="DH4879" s="70"/>
      <c r="DI4879" s="70"/>
      <c r="DJ4879" s="70"/>
      <c r="DK4879" s="70"/>
      <c r="DL4879" s="70"/>
      <c r="DM4879" s="70"/>
      <c r="DN4879" s="70"/>
    </row>
    <row r="4880" spans="1:118">
      <c r="A4880" s="229"/>
      <c r="B4880" s="232"/>
      <c r="C4880" s="407"/>
      <c r="D4880" s="238"/>
      <c r="E4880" s="238"/>
      <c r="F4880" s="245" t="s">
        <v>83</v>
      </c>
      <c r="G4880" s="246"/>
      <c r="H4880" s="82"/>
      <c r="I4880" s="82"/>
      <c r="J4880" s="82"/>
      <c r="K4880" s="82"/>
      <c r="L4880" s="82"/>
      <c r="M4880" s="82"/>
      <c r="N4880" s="82"/>
      <c r="O4880" s="82"/>
      <c r="P4880" s="82"/>
      <c r="Q4880" s="82"/>
      <c r="R4880" s="82"/>
      <c r="S4880" s="82"/>
      <c r="T4880" s="82"/>
      <c r="U4880" s="82"/>
      <c r="V4880" s="82"/>
      <c r="W4880" s="82"/>
      <c r="X4880" s="82"/>
      <c r="Y4880" s="82"/>
      <c r="Z4880" s="82"/>
      <c r="AA4880" s="82"/>
      <c r="AB4880" s="82"/>
      <c r="AC4880" s="35"/>
      <c r="AD4880" s="35"/>
      <c r="AE4880" s="35"/>
      <c r="AF4880" s="35"/>
      <c r="AG4880" s="35"/>
      <c r="AH4880" s="35"/>
      <c r="AI4880" s="35"/>
      <c r="AJ4880" s="35"/>
      <c r="AK4880" s="35"/>
      <c r="AL4880" s="35"/>
      <c r="AM4880" s="241"/>
      <c r="AN4880" s="241"/>
      <c r="AO4880" s="241"/>
      <c r="AP4880" s="241"/>
      <c r="AQ4880" s="241"/>
      <c r="AR4880" s="241"/>
      <c r="AS4880" s="241"/>
      <c r="AT4880" s="257"/>
      <c r="AU4880" s="257"/>
      <c r="AV4880" s="260"/>
      <c r="AW4880" s="260"/>
      <c r="AX4880" s="257"/>
      <c r="AY4880" s="257"/>
      <c r="AZ4880" s="257"/>
      <c r="BA4880" s="257"/>
      <c r="BB4880" s="257"/>
      <c r="BC4880" s="257"/>
      <c r="BD4880" s="257"/>
      <c r="BE4880" s="257"/>
      <c r="BF4880" s="257"/>
      <c r="BG4880" s="257"/>
      <c r="BH4880" s="257"/>
      <c r="BI4880" s="257"/>
      <c r="BJ4880" s="257"/>
      <c r="BK4880" s="257"/>
      <c r="BL4880" s="263"/>
      <c r="BM4880" s="263"/>
      <c r="BN4880" s="263"/>
      <c r="BO4880" s="263"/>
      <c r="BP4880" s="263"/>
      <c r="BQ4880" s="263"/>
      <c r="BR4880" s="271"/>
      <c r="BS4880" s="271"/>
      <c r="BT4880" s="271"/>
      <c r="BU4880" s="271"/>
      <c r="BV4880" s="271"/>
      <c r="BW4880" s="271"/>
      <c r="BX4880" s="257"/>
      <c r="BY4880" s="257"/>
      <c r="BZ4880" s="257"/>
      <c r="CA4880" s="268"/>
      <c r="CB4880" s="268"/>
      <c r="CC4880" s="275"/>
      <c r="CD4880" s="268"/>
      <c r="CE4880" s="268"/>
      <c r="CF4880" s="268"/>
      <c r="CG4880" s="268"/>
      <c r="CH4880" s="268"/>
      <c r="CI4880" s="268"/>
      <c r="CJ4880" s="268"/>
      <c r="CK4880" s="268"/>
      <c r="CL4880" s="265"/>
      <c r="CM4880" s="272"/>
      <c r="CN4880" s="264"/>
      <c r="CO4880" s="125"/>
      <c r="CP4880" s="226"/>
      <c r="CQ4880" s="226"/>
      <c r="CR4880" s="226"/>
      <c r="CS4880" s="90"/>
      <c r="CT4880" s="90"/>
      <c r="CU4880" s="90"/>
      <c r="CV4880" s="90"/>
      <c r="CW4880" s="90"/>
      <c r="CX4880" s="90"/>
      <c r="CY4880" s="90"/>
      <c r="CZ4880" s="90"/>
      <c r="DA4880" s="90"/>
      <c r="DB4880" s="70"/>
      <c r="DC4880" s="70"/>
      <c r="DD4880" s="70"/>
      <c r="DE4880" s="70"/>
      <c r="DF4880" s="70"/>
      <c r="DG4880" s="70"/>
      <c r="DH4880" s="70"/>
      <c r="DI4880" s="70"/>
      <c r="DJ4880" s="70"/>
      <c r="DK4880" s="70"/>
      <c r="DL4880" s="70"/>
      <c r="DM4880" s="70"/>
      <c r="DN4880" s="70"/>
    </row>
    <row r="4881" spans="1:118" ht="14.25" customHeight="1">
      <c r="A4881" s="227">
        <f t="shared" si="1467"/>
        <v>605</v>
      </c>
      <c r="B4881" s="230" t="s">
        <v>1112</v>
      </c>
      <c r="C4881" s="405" t="s">
        <v>1189</v>
      </c>
      <c r="D4881" s="236">
        <v>44608</v>
      </c>
      <c r="E4881" s="236" t="s">
        <v>506</v>
      </c>
      <c r="F4881" s="253" t="s">
        <v>80</v>
      </c>
      <c r="G4881" s="351"/>
      <c r="H4881" s="82" t="s">
        <v>69</v>
      </c>
      <c r="I4881" s="82"/>
      <c r="J4881" s="82" t="s">
        <v>60</v>
      </c>
      <c r="K4881" s="82" t="s">
        <v>60</v>
      </c>
      <c r="L4881" s="82" t="s">
        <v>60</v>
      </c>
      <c r="M4881" s="82" t="s">
        <v>60</v>
      </c>
      <c r="N4881" s="82" t="s">
        <v>60</v>
      </c>
      <c r="O4881" s="82"/>
      <c r="P4881" s="82" t="s">
        <v>60</v>
      </c>
      <c r="Q4881" s="82" t="s">
        <v>60</v>
      </c>
      <c r="R4881" s="82" t="s">
        <v>60</v>
      </c>
      <c r="S4881" s="82" t="s">
        <v>60</v>
      </c>
      <c r="T4881" s="82" t="s">
        <v>60</v>
      </c>
      <c r="U4881" s="82" t="s">
        <v>60</v>
      </c>
      <c r="V4881" s="82"/>
      <c r="W4881" s="82" t="s">
        <v>61</v>
      </c>
      <c r="X4881" s="82" t="s">
        <v>61</v>
      </c>
      <c r="Y4881" s="82" t="s">
        <v>61</v>
      </c>
      <c r="Z4881" s="82" t="s">
        <v>61</v>
      </c>
      <c r="AA4881" s="82" t="s">
        <v>61</v>
      </c>
      <c r="AB4881" s="82" t="s">
        <v>61</v>
      </c>
      <c r="AC4881" s="82"/>
      <c r="AD4881" s="82" t="s">
        <v>61</v>
      </c>
      <c r="AE4881" s="82" t="s">
        <v>61</v>
      </c>
      <c r="AF4881" s="82" t="s">
        <v>61</v>
      </c>
      <c r="AG4881" s="82" t="s">
        <v>61</v>
      </c>
      <c r="AH4881" s="82" t="s">
        <v>61</v>
      </c>
      <c r="AI4881" s="82" t="s">
        <v>1471</v>
      </c>
      <c r="AJ4881" s="82"/>
      <c r="AK4881" s="82" t="s">
        <v>60</v>
      </c>
      <c r="AL4881" s="82" t="s">
        <v>60</v>
      </c>
      <c r="AM4881" s="239">
        <f>COUNTIF(H4881:AL4881,"PH")+COUNTIF(H4881:AL4881,"PH/L")+COUNTIF(H4881:AL4881,"PM")</f>
        <v>0</v>
      </c>
      <c r="AN4881" s="239">
        <f>COUNTIF(H4881:AL4881,"PD")+COUNTIF(H4881:AL4881,"PDD")+COUNTIF(H4881:AL4881,"P/DS")/2+COUNTIF(H4881:AL4881,"PMD")</f>
        <v>0</v>
      </c>
      <c r="AO4881" s="239">
        <f>COUNTIF(H4881:AL4881,"PN")+COUNTIF(H4881:AL4881,"P/NS")/2+COUNTIF(H4881:AL4881,"PH")+COUNTIF(H4881:AL4881,"PH/F")/2+COUNTIF(H4881:AL4881,"PH/L")/2+COUNTIF(H4881:AL4881,"PM")</f>
        <v>0</v>
      </c>
      <c r="AP4881" s="239">
        <f>COUNTIF(H4881:AL4881,"BH")+COUNTIF(H4881:AL4881,"AL/BL")+COUNTIF(H4881:AL4881,"UL/BL")+COUNTIF(H4881:AL4881,"BM")</f>
        <v>0</v>
      </c>
      <c r="AQ4881" s="239">
        <f>COUNTIF(H4881:AL4881,"DS")+COUNTIF(H4881:AL4881,"AL/DS")/2+COUNTIF(H4881:AL4881,"UL/DS")/2+COUNTIF(H4881:AL4881,"CT")+COUNTIF(H4881:AL4881,"MD")</f>
        <v>13.5</v>
      </c>
      <c r="AR4881" s="239">
        <f>COUNTIF(H4881:AL4881,"NS")+COUNTIF(H4881:AL4881,"AL/NS")/2+COUNTIF(H4881:AL4881,"UL/NS")/2+COUNTIF(H4881:AL4881,"BH")+COUNTIF(H4881:AL4881,"AL/BF")/2+COUNTIF(H4881:AL4881,"AL/BL")/2+COUNTIF(H4881:AL4881,"UL/BL")/2+COUNTIF(H4881:AL4881,"UL/BF")/2+COUNTIF(H4881:AL4881,"BM")</f>
        <v>11</v>
      </c>
      <c r="AS4881" s="239">
        <f>COUNTIF(H4881:AL4881,"AL")+COUNTIF(H4881:AL4881,"AL/DS")/2+COUNTIF(H4881:AL4881,"AL/NS")/2+COUNTIF(H4881:AL4881,"NH")+COUNTIF(H4881:AL4881,"SL")+COUNTIF(H4881:AL4881,"NHD")+COUNTIF(H4881:AL4881,"B")+COUNTIF(H4881:AL4881,"HL")+COUNTIF(H4881:AL4881,"AL/BF")/2+COUNTIF(H4881:AL4881,"AL/BL")/2</f>
        <v>1</v>
      </c>
      <c r="AT4881" s="255">
        <f>COUNTIF(H4881:AL4881,"PD")+COUNTIF(H4881:AL4881,"PN")+COUNTIF(H4881:AL4881,"P/DS")/2+COUNTIF(H4881:AL4881,"P/NS")/2+COUNTIF(H4881:AL4881,"DS")+COUNTIF(H4881:AL4881,"NS")+COUNTIF(H4881:AL4881,"AL")+COUNTIF(H4881:AL4881,"AL/DS")+COUNTIF(H4881:AL4881,"AL/NS")+COUNTIF(H4881:AL4881,"NH")+COUNTIF(H4881:AL4881,"SL")+COUNTIF(H4881:AL4881,"UL/DS")/2+COUNTIF(H4881:AL4881,"UL/NS")/2+COUNTIF(H4881:AL4881,"CT")+COUNTIF(H4881:AL4881,"NHD")+COUNTIF(H4881:AL4881,"PDD")+COUNTIF(H4881:AL4881,"B")+COUNTIF(H4881:AL4881,"HL")+COUNTIF(H4881:AL4881,"PH")+COUNTIF(H4881:AL4881,"BH")+COUNTIF(H4881:AL4881,"AL/BF")+COUNTIF(H4881:AL4881,"AL/BL")+COUNTIF(H4881:AL4881,"UL/BF")/2+COUNTIF(H4881:AL4881,"UL/BL")/2+COUNTIF(H4881:AL4881,"PH/F")/2+COUNTIF(H4881:AL4881,"PH/L")/2+COUNTIF(H4881:AL4881,"MD")+COUNTIF(H4881:AL4881,"PMD")+COUNTIF(H4881:AL4881,"PM")+COUNTIF(H4881:AL4881,"BM")</f>
        <v>25.5</v>
      </c>
      <c r="AU4881" s="255">
        <f>COUNTIF(H4881:AL4881,"P/DS")/2+COUNTIF(H4881:AL4881,"P/NS")/2+COUNTIF(H4881:AL4881,"IL")+COUNTIF(H4881:AL4881,"NL")+COUNTIF(H4881:AL4881,"UL")+COUNTIF(H4881:AL4881,"UL/DS")/2+COUNTIF(H4881:AL4881,"UL/NS")/2+COUNTIF(H4881:AL4881,"KT")+COUNTIF(H4881:AL4881,"UL/BF")/2+COUNTIF(H4881:AL4881,"UL/BL")/2+COUNTIF(H4881:AL4881,"PH/F")/2+COUNTIF(H4881:AL4881,"PH/L")/2+COUNTIF(H4881:AL4881,"NB")</f>
        <v>0.5</v>
      </c>
      <c r="AV4881" s="258">
        <f>COUNTIF(H4881:AL4881,"PN")+COUNTIF(H4881:AL4881,"TVD")+COUNTIF(H4881:AL4881,"PH")+COUNTIF(H4881:AL4881,"PM")+COUNTIF(H4881:AL4881,"PDD")-COUNTIFS(H4881:AL4881,"PN",H4888:AL4888,"&gt;=3")-COUNTIFS(H4881:AL4881,"PM",H4888:AL4888,"&gt;=3")</f>
        <v>0</v>
      </c>
      <c r="AW4881" s="258">
        <f>COUNTIF(H4881:AL4881,"NS")+COUNTIF(H4881:AL4881,"D")+COUNTIF(H4881:AL4881,"BH")+COUNTIF(H4881:AL4881,"NHD")+COUNTIF(H4881:AL4881,"BM")-COUNTIFS(H4881:AL4881,"NS",H4888:AL4888,"&gt;=3")-COUNTIFS(H4881:AL4881,"BH",H4888:AL4888,"&gt;=3")-COUNTIFS(H4881:AL4881,"BM",H4888:AL4888,"&gt;=3")</f>
        <v>11</v>
      </c>
      <c r="AX4881" s="255">
        <f>COUNTIF(H4881:AL4881,"AL")+COUNTIF(H4881:AL4881,"AL/DS")/2+COUNTIF(H4881:AL4881,"AL/NS")/2+COUNTIF(H4881:AL4881,"AL/BF")+COUNTIF(H4881:AL4881,"AL/BL")/2</f>
        <v>0</v>
      </c>
      <c r="AY4881" s="255">
        <f>COUNTIF(H4881:AL4881,"SL")</f>
        <v>0</v>
      </c>
      <c r="AZ4881" s="255">
        <f>COUNTIF(H4881:AL4881,"NH")</f>
        <v>1</v>
      </c>
      <c r="BA4881" s="255">
        <f>COUNTIF(H4881:AL4881,"HL")</f>
        <v>0</v>
      </c>
      <c r="BB4881" s="255">
        <f>COUNTIF(G4881:AL4881,"P/DS")/2+COUNTIF(G4881:AL4881,"P/NS")/2+COUNTIF(G4881:AL4881,"UL")+COUNTIF(G4881:AL4881,"UL/DS")/2+COUNTIF(G4881:AL4881,"UL/NS")/2+COUNTIF(G4881:AL4881,"UL/BL")/2+COUNTIF(G4881:AL4881,"UL/BF")/2+COUNTIF(G4881:AL4881,"PH/F")/2+COUNTIF(G4881:AL4881,"PH/L")/2</f>
        <v>0.5</v>
      </c>
      <c r="BC4881" s="255">
        <f>COUNTIF(H4881:AL4881,"NB")</f>
        <v>0</v>
      </c>
      <c r="BD4881" s="255">
        <f>COUNTIF(H4881:AL4881,"NL")</f>
        <v>0</v>
      </c>
      <c r="BE4881" s="255">
        <f>COUNTIF(H4881:AL4881,"IL")</f>
        <v>0</v>
      </c>
      <c r="BF4881" s="255">
        <f>COUNTIF(H4881:AL4881,"KT")</f>
        <v>0</v>
      </c>
      <c r="BG4881" s="255">
        <f>COUNTIF(H4881:AL4881,"L70")</f>
        <v>0</v>
      </c>
      <c r="BH4881" s="255">
        <f>COUNTIF(H4881:AL4881,"MD")</f>
        <v>0</v>
      </c>
      <c r="BI4881" s="255">
        <f>COUNTIF(H4881:AL4881,"PMD")</f>
        <v>0</v>
      </c>
      <c r="BJ4881" s="255">
        <f>COUNTIF(H4881:AL4881,"PM")</f>
        <v>0</v>
      </c>
      <c r="BK4881" s="255">
        <f>COUNTIF(H4881:AL4881,"BM")</f>
        <v>0</v>
      </c>
      <c r="BL4881" s="261">
        <f>SUMIF(H4881:AL4881,"PD",H4882:AL4882)+SUMIF(H4881:AL4881,"PN",H4882:AL4882)+SUMIF(H4881:AL4881,"P/DS",H4882:AL4882)+SUMIF(H4881:AL4881,"PN/F",H4882:AL4882)+SUMIF(H4881:AL4881,"PN/L",H4882:AL4882)+SUMIF(H4881:AL4881,"TV",H4882:AL4882)+SUMIF(H4881:AL4881,"TVD",H4882:AL4882)+SUMIF(H4881:AL4881,"PDD",H4882:AL4882)</f>
        <v>0</v>
      </c>
      <c r="BM4881" s="261">
        <f>SUMIF(H4881:AL4881,"PD",H4883:AL4883)+SUMIF(H4881:AL4881,"PN",H4883:AL4883)+SUMIF(H4881:AL4881,"P/DS",H4883:AL4883)+SUMIF(H4881:AL4881,"PN/F",H4883:AL4883)+SUMIF(H4881:AL4881,"PN/L",H4883:AL4883)+SUMIF(H4881:AL4881,"TV",H4883:AL4883)+SUMIF(H4881:AL4881,"TVD",H4883:AL4883)+SUMIF(H4881:AL4881,"PDD",H4883:AL4883)+SUMIF(H4881:AL4881,"PMD",H4883:AL4883)</f>
        <v>0</v>
      </c>
      <c r="BN4881" s="261">
        <f>SUMIF(H4881:AL4881,"PD",H4884:AL4884)+SUMIF(H4881:AL4881,"PN",H4884:AL4884)+SUMIF(H4881:AL4881,"P/DS",H4884:AL4884)+SUMIF(H4881:AL4881,"PN/F",H4884:AL4884)+SUMIF(H4881:AL4881,"PN/L",H4884:AL4884)+SUMIF(H4881:AL4881,"TV",H4884:AL4884)+SUMIF(H4881:AL4881,"TVD",H4884:AL4884)</f>
        <v>0</v>
      </c>
      <c r="BO4881" s="261">
        <f>SUMIF(H4881:AL4881,"PD",H4885:AL4885)+SUMIF(H4881:AL4881,"PN",H4885:AL4885)+SUMIF(H4881:AL4881,"P/DS",H4885:AL4885)+SUMIF(H4881:AL4881,"PN/F",H4885:AL4885)+SUMIF(H4881:AL4881,"PN/L",H4885:AL4885)+SUMIF(H4881:AL4881,"TV",H4885:AL4885)+SUMIF(H4881:AL4881,"TVD",H4885:AL4885)</f>
        <v>0</v>
      </c>
      <c r="BP4881" s="261">
        <f>SUMIF(H4881:AL4881,"PD",H4886:AL4886)+SUMIF(H4881:AL4881,"PN",H4886:AL4886)+SUMIF(H4881:AL4881,"P/DS",H4886:AL4886)+SUMIF(H4881:AL4881,"PN/F",H4886:AL4886)+SUMIF(H4881:AL4881,"PN/L",H4886:AL4886)+SUMIF(H4881:AL4881,"TV",H4886:AL4886)+SUMIF(H4881:AL4881,"TVD",H4886:AL4886)+SUMIF(H4881:AL4881,"PDD",H4886:AL4886)+SUMIF(H4881:AL4881,"PH",H4886:AL4886)+SUMIF(H4881:AL4881,"PM",H4886:AL4886)</f>
        <v>0</v>
      </c>
      <c r="BQ4881" s="261">
        <f>SUMIF(H4881:AL4881,"PD",H4887:AL4887)+SUMIF(H4881:AL4881,"PN",H4887:AL4887)+SUMIF(H4881:AL4881,"P/DS",H4887:AL4887)+SUMIF(H4881:AL4881,"PN/F",H4887:AL4887)+SUMIF(H4881:AL4881,"PN/L",H4887:AL4887)+SUMIF(H4881:AL4881,"TV",H4887:AL4887)+SUMIF(H4881:AL4881,"TVD",H4887:AL4887)+SUMIF(H4881:AL4881,"PDD",H4887:AL4887)+SUMIF(H4881:AL4881,"PH",H4887:AL4887)+SUMIF(H4881:AL4881,"PM",H4887:AL4887)</f>
        <v>0</v>
      </c>
      <c r="BR4881" s="269">
        <f>SUM(H4882:AL4882)-BL4881</f>
        <v>30.5</v>
      </c>
      <c r="BS4881" s="269">
        <f>SUM(H4883:AL4883)-BM4881</f>
        <v>20.5</v>
      </c>
      <c r="BT4881" s="269">
        <f>SUM(H4884:AL4884)-BN4881</f>
        <v>0</v>
      </c>
      <c r="BU4881" s="269">
        <f>SUM(H4885:AL4885)-BO4881</f>
        <v>0</v>
      </c>
      <c r="BV4881" s="269">
        <f>SUM(H4886:AL4886)-BP4881</f>
        <v>0</v>
      </c>
      <c r="BW4881" s="269">
        <f>SUM(H4887:AL4887)-BQ4881</f>
        <v>0</v>
      </c>
      <c r="BX4881" s="255">
        <f>SUMIF(H4881:AL4881,"PD",H4888:AL4888)+SUMIF(H4881:AL4881,"PN",H4888:AL4888)+SUMIF(H4881:AL4881,"P/DS",H4888:AL4888)+SUMIF(H4881:AL4881,"PN/F",H4888:AL4888)+SUMIF(H4881:AL4881,"PN/L",H4888:AL4888)</f>
        <v>0</v>
      </c>
      <c r="BY4881" s="255">
        <f>SUM(H4888:AL4888)-BX4881</f>
        <v>0</v>
      </c>
      <c r="BZ4881" s="255">
        <f t="shared" ref="BZ4881" si="1472">+SUM(BL4881:BW4888)</f>
        <v>51</v>
      </c>
      <c r="CA4881" s="266">
        <f>(COUNTIFS(H4881:AL4881,"PD",H4882:AL4882,"&gt;=2"))*0.5-IF(CN4881="VP",COUNTIFS($H$16:$AL$16,"SAT",H4881:AL4881,"PD",H4882:AL4882,"&gt;=2"))*0.5</f>
        <v>0</v>
      </c>
      <c r="CB4881" s="266">
        <f>(COUNTIFS(H4881:AL4881,"PN",H4883:AL4883,"&gt;=0.5",H4882:AL4882,"&gt;=1.5"))*0.5+COUNTIFS(H4881:AL4881,"PDD",H4883:AL4883,"&gt;=0.5",H4882:AL4882,"&gt;=1.5")*0.5</f>
        <v>0</v>
      </c>
      <c r="CC4881" s="273">
        <f>(COUNTIFS(H4881:AL4881,"TV",H4883:AL4883,"&gt;=10"))*0.5+(COUNTIFS(H4881:AL4881,"PMD",H4883:AL4883,"&gt;=2"))*0.5</f>
        <v>0</v>
      </c>
      <c r="CD4881" s="266">
        <f>(COUNTIFS(H4881:AL4881,"TVD",H4885:AL4885,"&gt;=6.5",H4883:AL4883,"&gt;=3.5"))*0.5</f>
        <v>0</v>
      </c>
      <c r="CE4881" s="266">
        <f>(COUNTIFS(H4881:AL4881,"PD",H4886:AL4886,"&gt;=10"))*0.5</f>
        <v>0</v>
      </c>
      <c r="CF4881" s="266">
        <f>(COUNTIFS(H4881:AL4881,"PDD",H4886:AL4886,"&gt;=3.5",H4887:AL4887,"&gt;=6.5")+COUNTIFS(H4881:AL4881,"PH",H4887:AL4887,"&gt;=0.5",H4886:AL4886,"&gt;=1.5")+COUNTIFS(H4881:AL4881,"PM",H4887:AL4887,"&gt;=0.5",H4886:AL4886,"&gt;=1.5"))*0.5</f>
        <v>0</v>
      </c>
      <c r="CG4881" s="266">
        <f>(COUNTIFS(H4881:AL4881,"DS",H4882:AL4882,"&gt;=2")+COUNTIFS(H4881:AL4881,"AL/DS",H4882:AL4882,"&gt;=2"))*0.5-IF(CN4881="VP",COUNTIFS($H$16:$AL$16,"SAT",H4881:AL4881,"DS",H4882:AL4882,"&gt;=2"))*0.5</f>
        <v>4.5</v>
      </c>
      <c r="CH4881" s="266">
        <f>(COUNTIFS(H4881:AL4881,"NS",H4883:AL4883,"&gt;=0.5",H4882:AL4882,"&gt;=1.5")+COUNTIFS(H4881:AL4881,"AL/NS",H4883:AL4883,"&gt;=0.5",H4882:AL4882,"&gt;=1.5")+COUNTIFS(H4881:AL4881,"NHD",H4883:AL4883,"&gt;=4.5",H4886:AL4886,"&gt;=2",H4882:AL4882,"&gt;=1.5"))*0.5</f>
        <v>2</v>
      </c>
      <c r="CI4881" s="266">
        <f>(COUNTIF(H4883:AL4883,"&gt;=10")+COUNTIFS(H4881:AL4881,"MD",H4883:AL4883,"&gt;=2")-COUNTIFS(H4881:AL4881,"TV",H4883:AL4883,"&gt;=10"))*0.5</f>
        <v>0.5</v>
      </c>
      <c r="CJ4881" s="266">
        <f>(COUNTIFS(H4881:AL4881,"D",H4885:AL4885,"&gt;=6.5",H4883:AL4883,"&gt;=3.5"))*0.5</f>
        <v>0</v>
      </c>
      <c r="CK4881" s="266">
        <f>(COUNTIF(H4886:AL4886,"&gt;=10")-COUNTIFS(H4881:AL4881,"PD",H4886:AL4886,"&gt;=10"))*0.5</f>
        <v>0</v>
      </c>
      <c r="CL4881" s="265">
        <f>(COUNTIFS(H4881:AL4881,"NHD",H4886:AL4886,"&gt;=3.5",H4887:AL4887,"&gt;=6.5")+COUNTIFS(H4881:AL4881,"BH",H4886:AL4886,"&gt;=1.5",H4887:AL4887,"&gt;=0.5")+COUNTIFS(H4881:AL4881,"BM",H4886:AL4886,"&gt;=1.5",H4887:AL4887,"&gt;=0.5")+COUNTIFS(H4881:AL4881,"D",H4886:AL4886,"&gt;=1.5",H4887:AL4887,"&gt;=0.5"))*0.5</f>
        <v>0</v>
      </c>
      <c r="CM4881" s="272"/>
      <c r="CN4881" s="264" t="s">
        <v>723</v>
      </c>
      <c r="CO4881" s="125">
        <f t="shared" ref="CO4881" si="1473">+AM4881+AN4881+AO4881+AP4881+AQ4881+AR4881+AS4881+AU4881+BG4881</f>
        <v>26</v>
      </c>
      <c r="CP4881" s="225">
        <f>+SUM(I4882:I4887)-I4888</f>
        <v>10.5</v>
      </c>
      <c r="CQ4881" s="225">
        <f>+SUM(J4882:J4887)-J4888</f>
        <v>0</v>
      </c>
      <c r="CR4881" s="225">
        <f>+SUM(K4882:K4887)-K4888</f>
        <v>2.5</v>
      </c>
      <c r="CS4881" s="90"/>
      <c r="CT4881" s="90"/>
      <c r="CU4881" s="90"/>
      <c r="CV4881" s="90"/>
      <c r="CW4881" s="90"/>
      <c r="CX4881" s="90"/>
      <c r="CY4881" s="90"/>
      <c r="CZ4881" s="90"/>
      <c r="DA4881" s="90"/>
      <c r="DB4881" s="70"/>
      <c r="DC4881" s="70"/>
      <c r="DD4881" s="70"/>
      <c r="DE4881" s="70"/>
      <c r="DF4881" s="70"/>
      <c r="DG4881" s="70"/>
      <c r="DH4881" s="70"/>
      <c r="DI4881" s="70"/>
      <c r="DJ4881" s="70"/>
      <c r="DK4881" s="70"/>
      <c r="DL4881" s="70"/>
      <c r="DM4881" s="70"/>
      <c r="DN4881" s="70"/>
    </row>
    <row r="4882" spans="1:118" ht="14.25" customHeight="1">
      <c r="A4882" s="228"/>
      <c r="B4882" s="231"/>
      <c r="C4882" s="406"/>
      <c r="D4882" s="237"/>
      <c r="E4882" s="237"/>
      <c r="F4882" s="242" t="s">
        <v>82</v>
      </c>
      <c r="G4882" s="71">
        <v>1.5</v>
      </c>
      <c r="H4882" s="83"/>
      <c r="I4882" s="83"/>
      <c r="J4882" s="83"/>
      <c r="K4882" s="83">
        <v>2.5</v>
      </c>
      <c r="L4882" s="83">
        <v>2.5</v>
      </c>
      <c r="M4882" s="83">
        <v>2.5</v>
      </c>
      <c r="N4882" s="83">
        <v>2.5</v>
      </c>
      <c r="O4882" s="83"/>
      <c r="P4882" s="83">
        <v>2.5</v>
      </c>
      <c r="Q4882" s="83"/>
      <c r="R4882" s="83">
        <v>2.5</v>
      </c>
      <c r="S4882" s="83">
        <v>2.5</v>
      </c>
      <c r="T4882" s="83">
        <v>2.5</v>
      </c>
      <c r="U4882" s="83"/>
      <c r="V4882" s="83"/>
      <c r="W4882" s="83">
        <v>2</v>
      </c>
      <c r="X4882" s="83">
        <v>2</v>
      </c>
      <c r="Y4882" s="83">
        <v>2</v>
      </c>
      <c r="Z4882" s="83"/>
      <c r="AA4882" s="83">
        <v>2</v>
      </c>
      <c r="AB4882" s="83"/>
      <c r="AC4882" s="79"/>
      <c r="AD4882" s="79"/>
      <c r="AE4882" s="79"/>
      <c r="AF4882" s="79"/>
      <c r="AG4882" s="79"/>
      <c r="AH4882" s="79"/>
      <c r="AI4882" s="79"/>
      <c r="AJ4882" s="79"/>
      <c r="AK4882" s="79">
        <v>2.5</v>
      </c>
      <c r="AL4882" s="79"/>
      <c r="AM4882" s="240"/>
      <c r="AN4882" s="240"/>
      <c r="AO4882" s="240"/>
      <c r="AP4882" s="240"/>
      <c r="AQ4882" s="240"/>
      <c r="AR4882" s="240"/>
      <c r="AS4882" s="240"/>
      <c r="AT4882" s="256"/>
      <c r="AU4882" s="256"/>
      <c r="AV4882" s="259"/>
      <c r="AW4882" s="259"/>
      <c r="AX4882" s="256"/>
      <c r="AY4882" s="256"/>
      <c r="AZ4882" s="256"/>
      <c r="BA4882" s="256"/>
      <c r="BB4882" s="256"/>
      <c r="BC4882" s="256"/>
      <c r="BD4882" s="256"/>
      <c r="BE4882" s="256"/>
      <c r="BF4882" s="256"/>
      <c r="BG4882" s="256"/>
      <c r="BH4882" s="256"/>
      <c r="BI4882" s="256"/>
      <c r="BJ4882" s="256"/>
      <c r="BK4882" s="256"/>
      <c r="BL4882" s="262"/>
      <c r="BM4882" s="262"/>
      <c r="BN4882" s="262"/>
      <c r="BO4882" s="262"/>
      <c r="BP4882" s="262"/>
      <c r="BQ4882" s="262"/>
      <c r="BR4882" s="270"/>
      <c r="BS4882" s="270"/>
      <c r="BT4882" s="270"/>
      <c r="BU4882" s="270"/>
      <c r="BV4882" s="270"/>
      <c r="BW4882" s="270"/>
      <c r="BX4882" s="256"/>
      <c r="BY4882" s="256"/>
      <c r="BZ4882" s="256"/>
      <c r="CA4882" s="267"/>
      <c r="CB4882" s="267"/>
      <c r="CC4882" s="274"/>
      <c r="CD4882" s="267"/>
      <c r="CE4882" s="267"/>
      <c r="CF4882" s="267"/>
      <c r="CG4882" s="267"/>
      <c r="CH4882" s="267"/>
      <c r="CI4882" s="267"/>
      <c r="CJ4882" s="267"/>
      <c r="CK4882" s="267"/>
      <c r="CL4882" s="265"/>
      <c r="CM4882" s="272"/>
      <c r="CN4882" s="264"/>
      <c r="CO4882" s="125"/>
      <c r="CP4882" s="226"/>
      <c r="CQ4882" s="226"/>
      <c r="CR4882" s="226"/>
      <c r="CS4882" s="90"/>
      <c r="CT4882" s="90"/>
      <c r="CU4882" s="90"/>
      <c r="CV4882" s="90"/>
      <c r="CW4882" s="90"/>
      <c r="CX4882" s="90"/>
      <c r="CY4882" s="90"/>
      <c r="CZ4882" s="90"/>
      <c r="DA4882" s="90"/>
      <c r="DB4882" s="70"/>
      <c r="DC4882" s="70"/>
      <c r="DD4882" s="70"/>
      <c r="DE4882" s="70"/>
      <c r="DF4882" s="70"/>
      <c r="DG4882" s="70"/>
      <c r="DH4882" s="70"/>
      <c r="DI4882" s="70"/>
      <c r="DJ4882" s="70"/>
      <c r="DK4882" s="70"/>
      <c r="DL4882" s="70"/>
      <c r="DM4882" s="70"/>
      <c r="DN4882" s="70"/>
    </row>
    <row r="4883" spans="1:118">
      <c r="A4883" s="228"/>
      <c r="B4883" s="231"/>
      <c r="C4883" s="406"/>
      <c r="D4883" s="237"/>
      <c r="E4883" s="237"/>
      <c r="F4883" s="243"/>
      <c r="G4883" s="72">
        <v>2</v>
      </c>
      <c r="H4883" s="84"/>
      <c r="I4883" s="84">
        <v>10.5</v>
      </c>
      <c r="J4883" s="84"/>
      <c r="K4883" s="84"/>
      <c r="L4883" s="84"/>
      <c r="M4883" s="84"/>
      <c r="N4883" s="84"/>
      <c r="O4883" s="84">
        <v>8</v>
      </c>
      <c r="P4883" s="84"/>
      <c r="Q4883" s="84"/>
      <c r="R4883" s="84"/>
      <c r="S4883" s="84"/>
      <c r="T4883" s="84"/>
      <c r="U4883" s="84"/>
      <c r="V4883" s="84"/>
      <c r="W4883" s="84">
        <v>0.5</v>
      </c>
      <c r="X4883" s="84">
        <v>0.5</v>
      </c>
      <c r="Y4883" s="84">
        <v>0.5</v>
      </c>
      <c r="Z4883" s="84"/>
      <c r="AA4883" s="84">
        <v>0.5</v>
      </c>
      <c r="AB4883" s="84"/>
      <c r="AC4883" s="80"/>
      <c r="AD4883" s="80"/>
      <c r="AE4883" s="80"/>
      <c r="AF4883" s="80"/>
      <c r="AG4883" s="80"/>
      <c r="AH4883" s="80"/>
      <c r="AI4883" s="80"/>
      <c r="AJ4883" s="80"/>
      <c r="AK4883" s="80"/>
      <c r="AL4883" s="80"/>
      <c r="AM4883" s="240"/>
      <c r="AN4883" s="240"/>
      <c r="AO4883" s="240"/>
      <c r="AP4883" s="240"/>
      <c r="AQ4883" s="240"/>
      <c r="AR4883" s="240"/>
      <c r="AS4883" s="240"/>
      <c r="AT4883" s="256"/>
      <c r="AU4883" s="256"/>
      <c r="AV4883" s="259"/>
      <c r="AW4883" s="259"/>
      <c r="AX4883" s="256"/>
      <c r="AY4883" s="256"/>
      <c r="AZ4883" s="256"/>
      <c r="BA4883" s="256"/>
      <c r="BB4883" s="256"/>
      <c r="BC4883" s="256"/>
      <c r="BD4883" s="256"/>
      <c r="BE4883" s="256"/>
      <c r="BF4883" s="256"/>
      <c r="BG4883" s="256"/>
      <c r="BH4883" s="256"/>
      <c r="BI4883" s="256"/>
      <c r="BJ4883" s="256"/>
      <c r="BK4883" s="256"/>
      <c r="BL4883" s="262"/>
      <c r="BM4883" s="262"/>
      <c r="BN4883" s="262"/>
      <c r="BO4883" s="262"/>
      <c r="BP4883" s="262"/>
      <c r="BQ4883" s="262"/>
      <c r="BR4883" s="270"/>
      <c r="BS4883" s="270"/>
      <c r="BT4883" s="270"/>
      <c r="BU4883" s="270"/>
      <c r="BV4883" s="270"/>
      <c r="BW4883" s="270"/>
      <c r="BX4883" s="256"/>
      <c r="BY4883" s="256"/>
      <c r="BZ4883" s="256"/>
      <c r="CA4883" s="267"/>
      <c r="CB4883" s="267"/>
      <c r="CC4883" s="274"/>
      <c r="CD4883" s="267"/>
      <c r="CE4883" s="267"/>
      <c r="CF4883" s="267"/>
      <c r="CG4883" s="267"/>
      <c r="CH4883" s="267"/>
      <c r="CI4883" s="267"/>
      <c r="CJ4883" s="267"/>
      <c r="CK4883" s="267"/>
      <c r="CL4883" s="265"/>
      <c r="CM4883" s="272"/>
      <c r="CN4883" s="264"/>
      <c r="CO4883" s="125"/>
      <c r="CP4883" s="226"/>
      <c r="CQ4883" s="226"/>
      <c r="CR4883" s="226"/>
      <c r="CS4883" s="90"/>
      <c r="CT4883" s="90"/>
      <c r="CU4883" s="90"/>
      <c r="CV4883" s="90"/>
      <c r="CW4883" s="90"/>
      <c r="CX4883" s="90"/>
      <c r="CY4883" s="90"/>
      <c r="CZ4883" s="90"/>
      <c r="DA4883" s="90"/>
      <c r="DB4883" s="70"/>
      <c r="DC4883" s="70"/>
      <c r="DD4883" s="70"/>
      <c r="DE4883" s="70"/>
      <c r="DF4883" s="70"/>
      <c r="DG4883" s="70"/>
      <c r="DH4883" s="70"/>
      <c r="DI4883" s="70"/>
      <c r="DJ4883" s="70"/>
      <c r="DK4883" s="70"/>
      <c r="DL4883" s="70"/>
      <c r="DM4883" s="70"/>
      <c r="DN4883" s="70"/>
    </row>
    <row r="4884" spans="1:118">
      <c r="A4884" s="228"/>
      <c r="B4884" s="231"/>
      <c r="C4884" s="406"/>
      <c r="D4884" s="237"/>
      <c r="E4884" s="237"/>
      <c r="F4884" s="243"/>
      <c r="G4884" s="72">
        <v>2.1</v>
      </c>
      <c r="H4884" s="84"/>
      <c r="I4884" s="84"/>
      <c r="J4884" s="84"/>
      <c r="K4884" s="84"/>
      <c r="L4884" s="84"/>
      <c r="M4884" s="84"/>
      <c r="N4884" s="84"/>
      <c r="O4884" s="84"/>
      <c r="P4884" s="84"/>
      <c r="Q4884" s="84"/>
      <c r="R4884" s="84"/>
      <c r="S4884" s="84"/>
      <c r="T4884" s="84"/>
      <c r="U4884" s="84"/>
      <c r="V4884" s="84"/>
      <c r="W4884" s="84"/>
      <c r="X4884" s="84"/>
      <c r="Y4884" s="84"/>
      <c r="Z4884" s="84"/>
      <c r="AA4884" s="84"/>
      <c r="AB4884" s="84"/>
      <c r="AC4884" s="80"/>
      <c r="AD4884" s="80"/>
      <c r="AE4884" s="80"/>
      <c r="AF4884" s="80"/>
      <c r="AG4884" s="80"/>
      <c r="AH4884" s="80"/>
      <c r="AI4884" s="80"/>
      <c r="AJ4884" s="80"/>
      <c r="AK4884" s="80"/>
      <c r="AL4884" s="80"/>
      <c r="AM4884" s="240"/>
      <c r="AN4884" s="240"/>
      <c r="AO4884" s="240"/>
      <c r="AP4884" s="240"/>
      <c r="AQ4884" s="240"/>
      <c r="AR4884" s="240"/>
      <c r="AS4884" s="240"/>
      <c r="AT4884" s="256"/>
      <c r="AU4884" s="256"/>
      <c r="AV4884" s="259"/>
      <c r="AW4884" s="259"/>
      <c r="AX4884" s="256"/>
      <c r="AY4884" s="256"/>
      <c r="AZ4884" s="256"/>
      <c r="BA4884" s="256"/>
      <c r="BB4884" s="256"/>
      <c r="BC4884" s="256"/>
      <c r="BD4884" s="256"/>
      <c r="BE4884" s="256"/>
      <c r="BF4884" s="256"/>
      <c r="BG4884" s="256"/>
      <c r="BH4884" s="256"/>
      <c r="BI4884" s="256"/>
      <c r="BJ4884" s="256"/>
      <c r="BK4884" s="256"/>
      <c r="BL4884" s="262"/>
      <c r="BM4884" s="262"/>
      <c r="BN4884" s="262"/>
      <c r="BO4884" s="262"/>
      <c r="BP4884" s="262"/>
      <c r="BQ4884" s="262"/>
      <c r="BR4884" s="270"/>
      <c r="BS4884" s="270"/>
      <c r="BT4884" s="270"/>
      <c r="BU4884" s="270"/>
      <c r="BV4884" s="270"/>
      <c r="BW4884" s="270"/>
      <c r="BX4884" s="256"/>
      <c r="BY4884" s="256"/>
      <c r="BZ4884" s="256"/>
      <c r="CA4884" s="267"/>
      <c r="CB4884" s="267"/>
      <c r="CC4884" s="274"/>
      <c r="CD4884" s="267"/>
      <c r="CE4884" s="267"/>
      <c r="CF4884" s="267"/>
      <c r="CG4884" s="267"/>
      <c r="CH4884" s="267"/>
      <c r="CI4884" s="267"/>
      <c r="CJ4884" s="267"/>
      <c r="CK4884" s="267"/>
      <c r="CL4884" s="265"/>
      <c r="CM4884" s="272"/>
      <c r="CN4884" s="264"/>
      <c r="CO4884" s="125"/>
      <c r="CP4884" s="226"/>
      <c r="CQ4884" s="226"/>
      <c r="CR4884" s="226"/>
      <c r="CS4884" s="90"/>
      <c r="CT4884" s="90"/>
      <c r="CU4884" s="90"/>
      <c r="CV4884" s="90"/>
      <c r="CW4884" s="90"/>
      <c r="CX4884" s="90"/>
      <c r="CY4884" s="90"/>
      <c r="CZ4884" s="90"/>
      <c r="DA4884" s="90"/>
      <c r="DB4884" s="70"/>
      <c r="DC4884" s="70"/>
      <c r="DD4884" s="70"/>
      <c r="DE4884" s="70"/>
      <c r="DF4884" s="70"/>
      <c r="DG4884" s="70"/>
      <c r="DH4884" s="70"/>
      <c r="DI4884" s="70"/>
      <c r="DJ4884" s="70"/>
      <c r="DK4884" s="70"/>
      <c r="DL4884" s="70"/>
      <c r="DM4884" s="70"/>
      <c r="DN4884" s="70"/>
    </row>
    <row r="4885" spans="1:118">
      <c r="A4885" s="228"/>
      <c r="B4885" s="231"/>
      <c r="C4885" s="406"/>
      <c r="D4885" s="237"/>
      <c r="E4885" s="237"/>
      <c r="F4885" s="243"/>
      <c r="G4885" s="72">
        <v>2.7</v>
      </c>
      <c r="H4885" s="84"/>
      <c r="I4885" s="84"/>
      <c r="J4885" s="84"/>
      <c r="K4885" s="84"/>
      <c r="L4885" s="84"/>
      <c r="M4885" s="84"/>
      <c r="N4885" s="84"/>
      <c r="O4885" s="84"/>
      <c r="P4885" s="84"/>
      <c r="Q4885" s="84"/>
      <c r="R4885" s="84"/>
      <c r="S4885" s="84"/>
      <c r="T4885" s="84"/>
      <c r="U4885" s="84"/>
      <c r="V4885" s="84"/>
      <c r="W4885" s="84"/>
      <c r="X4885" s="84"/>
      <c r="Y4885" s="84"/>
      <c r="Z4885" s="84"/>
      <c r="AA4885" s="84"/>
      <c r="AB4885" s="84"/>
      <c r="AC4885" s="80"/>
      <c r="AD4885" s="80"/>
      <c r="AE4885" s="80"/>
      <c r="AF4885" s="80"/>
      <c r="AG4885" s="80"/>
      <c r="AH4885" s="80"/>
      <c r="AI4885" s="80"/>
      <c r="AJ4885" s="80"/>
      <c r="AK4885" s="80"/>
      <c r="AL4885" s="80"/>
      <c r="AM4885" s="240"/>
      <c r="AN4885" s="240"/>
      <c r="AO4885" s="240"/>
      <c r="AP4885" s="240"/>
      <c r="AQ4885" s="240"/>
      <c r="AR4885" s="240"/>
      <c r="AS4885" s="240"/>
      <c r="AT4885" s="256"/>
      <c r="AU4885" s="256"/>
      <c r="AV4885" s="259"/>
      <c r="AW4885" s="259"/>
      <c r="AX4885" s="256"/>
      <c r="AY4885" s="256"/>
      <c r="AZ4885" s="256"/>
      <c r="BA4885" s="256"/>
      <c r="BB4885" s="256"/>
      <c r="BC4885" s="256"/>
      <c r="BD4885" s="256"/>
      <c r="BE4885" s="256"/>
      <c r="BF4885" s="256"/>
      <c r="BG4885" s="256"/>
      <c r="BH4885" s="256"/>
      <c r="BI4885" s="256"/>
      <c r="BJ4885" s="256"/>
      <c r="BK4885" s="256"/>
      <c r="BL4885" s="262"/>
      <c r="BM4885" s="262"/>
      <c r="BN4885" s="262"/>
      <c r="BO4885" s="262"/>
      <c r="BP4885" s="262"/>
      <c r="BQ4885" s="262"/>
      <c r="BR4885" s="270"/>
      <c r="BS4885" s="270"/>
      <c r="BT4885" s="270"/>
      <c r="BU4885" s="270"/>
      <c r="BV4885" s="270"/>
      <c r="BW4885" s="270"/>
      <c r="BX4885" s="256"/>
      <c r="BY4885" s="256"/>
      <c r="BZ4885" s="256"/>
      <c r="CA4885" s="267"/>
      <c r="CB4885" s="267"/>
      <c r="CC4885" s="274"/>
      <c r="CD4885" s="267"/>
      <c r="CE4885" s="267"/>
      <c r="CF4885" s="267"/>
      <c r="CG4885" s="267"/>
      <c r="CH4885" s="267"/>
      <c r="CI4885" s="267"/>
      <c r="CJ4885" s="267"/>
      <c r="CK4885" s="267"/>
      <c r="CL4885" s="265"/>
      <c r="CM4885" s="272"/>
      <c r="CN4885" s="264"/>
      <c r="CO4885" s="125"/>
      <c r="CP4885" s="226"/>
      <c r="CQ4885" s="226"/>
      <c r="CR4885" s="226"/>
      <c r="CS4885" s="90"/>
      <c r="CT4885" s="90"/>
      <c r="CU4885" s="90"/>
      <c r="CV4885" s="90"/>
      <c r="CW4885" s="90"/>
      <c r="CX4885" s="90"/>
      <c r="CY4885" s="90"/>
      <c r="CZ4885" s="90"/>
      <c r="DA4885" s="90"/>
      <c r="DB4885" s="70"/>
      <c r="DC4885" s="70"/>
      <c r="DD4885" s="70"/>
      <c r="DE4885" s="70"/>
      <c r="DF4885" s="70"/>
      <c r="DG4885" s="70"/>
      <c r="DH4885" s="70"/>
      <c r="DI4885" s="70"/>
      <c r="DJ4885" s="70"/>
      <c r="DK4885" s="70"/>
      <c r="DL4885" s="70"/>
      <c r="DM4885" s="70"/>
      <c r="DN4885" s="70"/>
    </row>
    <row r="4886" spans="1:118">
      <c r="A4886" s="228"/>
      <c r="B4886" s="231"/>
      <c r="C4886" s="406"/>
      <c r="D4886" s="237"/>
      <c r="E4886" s="237"/>
      <c r="F4886" s="243"/>
      <c r="G4886" s="72">
        <v>3</v>
      </c>
      <c r="H4886" s="84"/>
      <c r="I4886" s="84"/>
      <c r="J4886" s="84"/>
      <c r="K4886" s="84"/>
      <c r="L4886" s="84"/>
      <c r="M4886" s="84"/>
      <c r="N4886" s="84"/>
      <c r="O4886" s="84"/>
      <c r="P4886" s="84"/>
      <c r="Q4886" s="84"/>
      <c r="R4886" s="84"/>
      <c r="S4886" s="84"/>
      <c r="T4886" s="84"/>
      <c r="U4886" s="84"/>
      <c r="V4886" s="84"/>
      <c r="W4886" s="84"/>
      <c r="X4886" s="84"/>
      <c r="Y4886" s="84"/>
      <c r="Z4886" s="84"/>
      <c r="AA4886" s="84"/>
      <c r="AB4886" s="84"/>
      <c r="AC4886" s="80"/>
      <c r="AD4886" s="80"/>
      <c r="AE4886" s="80"/>
      <c r="AF4886" s="80"/>
      <c r="AG4886" s="80"/>
      <c r="AH4886" s="80"/>
      <c r="AI4886" s="80"/>
      <c r="AJ4886" s="80"/>
      <c r="AK4886" s="80"/>
      <c r="AL4886" s="80"/>
      <c r="AM4886" s="240"/>
      <c r="AN4886" s="240"/>
      <c r="AO4886" s="240"/>
      <c r="AP4886" s="240"/>
      <c r="AQ4886" s="240"/>
      <c r="AR4886" s="240"/>
      <c r="AS4886" s="240"/>
      <c r="AT4886" s="256"/>
      <c r="AU4886" s="256"/>
      <c r="AV4886" s="259"/>
      <c r="AW4886" s="259"/>
      <c r="AX4886" s="256"/>
      <c r="AY4886" s="256"/>
      <c r="AZ4886" s="256"/>
      <c r="BA4886" s="256"/>
      <c r="BB4886" s="256"/>
      <c r="BC4886" s="256"/>
      <c r="BD4886" s="256"/>
      <c r="BE4886" s="256"/>
      <c r="BF4886" s="256"/>
      <c r="BG4886" s="256"/>
      <c r="BH4886" s="256"/>
      <c r="BI4886" s="256"/>
      <c r="BJ4886" s="256"/>
      <c r="BK4886" s="256"/>
      <c r="BL4886" s="262"/>
      <c r="BM4886" s="262"/>
      <c r="BN4886" s="262"/>
      <c r="BO4886" s="262"/>
      <c r="BP4886" s="262"/>
      <c r="BQ4886" s="262"/>
      <c r="BR4886" s="270"/>
      <c r="BS4886" s="270"/>
      <c r="BT4886" s="270"/>
      <c r="BU4886" s="270"/>
      <c r="BV4886" s="270"/>
      <c r="BW4886" s="270"/>
      <c r="BX4886" s="256"/>
      <c r="BY4886" s="256"/>
      <c r="BZ4886" s="256"/>
      <c r="CA4886" s="267"/>
      <c r="CB4886" s="267"/>
      <c r="CC4886" s="274"/>
      <c r="CD4886" s="267"/>
      <c r="CE4886" s="267"/>
      <c r="CF4886" s="267"/>
      <c r="CG4886" s="267"/>
      <c r="CH4886" s="267"/>
      <c r="CI4886" s="267"/>
      <c r="CJ4886" s="267"/>
      <c r="CK4886" s="267"/>
      <c r="CL4886" s="265"/>
      <c r="CM4886" s="272"/>
      <c r="CN4886" s="264"/>
      <c r="CO4886" s="125"/>
      <c r="CP4886" s="226"/>
      <c r="CQ4886" s="226"/>
      <c r="CR4886" s="226"/>
      <c r="CS4886" s="90"/>
      <c r="CT4886" s="90"/>
      <c r="CU4886" s="90"/>
      <c r="CV4886" s="90"/>
      <c r="CW4886" s="90"/>
      <c r="CX4886" s="90"/>
      <c r="CY4886" s="90"/>
      <c r="CZ4886" s="90"/>
      <c r="DA4886" s="90"/>
      <c r="DB4886" s="70"/>
      <c r="DC4886" s="70"/>
      <c r="DD4886" s="70"/>
      <c r="DE4886" s="70"/>
      <c r="DF4886" s="70"/>
      <c r="DG4886" s="70"/>
      <c r="DH4886" s="70"/>
      <c r="DI4886" s="70"/>
      <c r="DJ4886" s="70"/>
      <c r="DK4886" s="70"/>
      <c r="DL4886" s="70"/>
      <c r="DM4886" s="70"/>
      <c r="DN4886" s="70"/>
    </row>
    <row r="4887" spans="1:118">
      <c r="A4887" s="228"/>
      <c r="B4887" s="231"/>
      <c r="C4887" s="406"/>
      <c r="D4887" s="237"/>
      <c r="E4887" s="237"/>
      <c r="F4887" s="244"/>
      <c r="G4887" s="73">
        <v>3.9</v>
      </c>
      <c r="H4887" s="85"/>
      <c r="I4887" s="85"/>
      <c r="J4887" s="85"/>
      <c r="K4887" s="85"/>
      <c r="L4887" s="85"/>
      <c r="M4887" s="85"/>
      <c r="N4887" s="85"/>
      <c r="O4887" s="85"/>
      <c r="P4887" s="85"/>
      <c r="Q4887" s="85"/>
      <c r="R4887" s="85"/>
      <c r="S4887" s="85"/>
      <c r="T4887" s="85"/>
      <c r="U4887" s="85"/>
      <c r="V4887" s="85"/>
      <c r="W4887" s="85"/>
      <c r="X4887" s="85"/>
      <c r="Y4887" s="85"/>
      <c r="Z4887" s="85"/>
      <c r="AA4887" s="85"/>
      <c r="AB4887" s="85"/>
      <c r="AC4887" s="81"/>
      <c r="AD4887" s="81"/>
      <c r="AE4887" s="81"/>
      <c r="AF4887" s="81"/>
      <c r="AG4887" s="81"/>
      <c r="AH4887" s="81"/>
      <c r="AI4887" s="81"/>
      <c r="AJ4887" s="81"/>
      <c r="AK4887" s="81"/>
      <c r="AL4887" s="81"/>
      <c r="AM4887" s="240"/>
      <c r="AN4887" s="240"/>
      <c r="AO4887" s="240"/>
      <c r="AP4887" s="240"/>
      <c r="AQ4887" s="240"/>
      <c r="AR4887" s="240"/>
      <c r="AS4887" s="240"/>
      <c r="AT4887" s="256"/>
      <c r="AU4887" s="256"/>
      <c r="AV4887" s="259"/>
      <c r="AW4887" s="259"/>
      <c r="AX4887" s="256"/>
      <c r="AY4887" s="256"/>
      <c r="AZ4887" s="256"/>
      <c r="BA4887" s="256"/>
      <c r="BB4887" s="256"/>
      <c r="BC4887" s="256"/>
      <c r="BD4887" s="256"/>
      <c r="BE4887" s="256"/>
      <c r="BF4887" s="256"/>
      <c r="BG4887" s="256"/>
      <c r="BH4887" s="256"/>
      <c r="BI4887" s="256"/>
      <c r="BJ4887" s="256"/>
      <c r="BK4887" s="256"/>
      <c r="BL4887" s="262"/>
      <c r="BM4887" s="262"/>
      <c r="BN4887" s="262"/>
      <c r="BO4887" s="262"/>
      <c r="BP4887" s="262"/>
      <c r="BQ4887" s="262"/>
      <c r="BR4887" s="270"/>
      <c r="BS4887" s="270"/>
      <c r="BT4887" s="270"/>
      <c r="BU4887" s="270"/>
      <c r="BV4887" s="270"/>
      <c r="BW4887" s="270"/>
      <c r="BX4887" s="256"/>
      <c r="BY4887" s="256"/>
      <c r="BZ4887" s="256"/>
      <c r="CA4887" s="267"/>
      <c r="CB4887" s="267"/>
      <c r="CC4887" s="274"/>
      <c r="CD4887" s="267"/>
      <c r="CE4887" s="267"/>
      <c r="CF4887" s="267"/>
      <c r="CG4887" s="267"/>
      <c r="CH4887" s="267"/>
      <c r="CI4887" s="267"/>
      <c r="CJ4887" s="267"/>
      <c r="CK4887" s="267"/>
      <c r="CL4887" s="265"/>
      <c r="CM4887" s="272"/>
      <c r="CN4887" s="264"/>
      <c r="CO4887" s="125"/>
      <c r="CP4887" s="226"/>
      <c r="CQ4887" s="226"/>
      <c r="CR4887" s="226"/>
      <c r="CS4887" s="90"/>
      <c r="CT4887" s="90"/>
      <c r="CU4887" s="90"/>
      <c r="CV4887" s="90"/>
      <c r="CW4887" s="90"/>
      <c r="CX4887" s="90"/>
      <c r="CY4887" s="90"/>
      <c r="CZ4887" s="90"/>
      <c r="DA4887" s="90"/>
      <c r="DB4887" s="70"/>
      <c r="DC4887" s="70"/>
      <c r="DD4887" s="70"/>
      <c r="DE4887" s="70"/>
      <c r="DF4887" s="70"/>
      <c r="DG4887" s="70"/>
      <c r="DH4887" s="70"/>
      <c r="DI4887" s="70"/>
      <c r="DJ4887" s="70"/>
      <c r="DK4887" s="70"/>
      <c r="DL4887" s="70"/>
      <c r="DM4887" s="70"/>
      <c r="DN4887" s="70"/>
    </row>
    <row r="4888" spans="1:118">
      <c r="A4888" s="229"/>
      <c r="B4888" s="232"/>
      <c r="C4888" s="407"/>
      <c r="D4888" s="238"/>
      <c r="E4888" s="238"/>
      <c r="F4888" s="245" t="s">
        <v>83</v>
      </c>
      <c r="G4888" s="352"/>
      <c r="H4888" s="82"/>
      <c r="I4888" s="82"/>
      <c r="J4888" s="82"/>
      <c r="K4888" s="82"/>
      <c r="L4888" s="82"/>
      <c r="M4888" s="82"/>
      <c r="N4888" s="82"/>
      <c r="O4888" s="82"/>
      <c r="P4888" s="82"/>
      <c r="Q4888" s="82"/>
      <c r="R4888" s="82"/>
      <c r="S4888" s="82"/>
      <c r="T4888" s="82"/>
      <c r="U4888" s="82"/>
      <c r="V4888" s="82"/>
      <c r="W4888" s="82"/>
      <c r="X4888" s="82"/>
      <c r="Y4888" s="82"/>
      <c r="Z4888" s="82"/>
      <c r="AA4888" s="82"/>
      <c r="AB4888" s="82"/>
      <c r="AC4888" s="35"/>
      <c r="AD4888" s="35"/>
      <c r="AE4888" s="35"/>
      <c r="AF4888" s="35"/>
      <c r="AG4888" s="35"/>
      <c r="AH4888" s="35"/>
      <c r="AI4888" s="35"/>
      <c r="AJ4888" s="35"/>
      <c r="AK4888" s="35"/>
      <c r="AL4888" s="35"/>
      <c r="AM4888" s="241"/>
      <c r="AN4888" s="241"/>
      <c r="AO4888" s="241"/>
      <c r="AP4888" s="241"/>
      <c r="AQ4888" s="241"/>
      <c r="AR4888" s="241"/>
      <c r="AS4888" s="241"/>
      <c r="AT4888" s="257"/>
      <c r="AU4888" s="257"/>
      <c r="AV4888" s="260"/>
      <c r="AW4888" s="260"/>
      <c r="AX4888" s="257"/>
      <c r="AY4888" s="257"/>
      <c r="AZ4888" s="257"/>
      <c r="BA4888" s="257"/>
      <c r="BB4888" s="257"/>
      <c r="BC4888" s="257"/>
      <c r="BD4888" s="257"/>
      <c r="BE4888" s="257"/>
      <c r="BF4888" s="257"/>
      <c r="BG4888" s="257"/>
      <c r="BH4888" s="257"/>
      <c r="BI4888" s="257"/>
      <c r="BJ4888" s="257"/>
      <c r="BK4888" s="257"/>
      <c r="BL4888" s="263"/>
      <c r="BM4888" s="263"/>
      <c r="BN4888" s="263"/>
      <c r="BO4888" s="263"/>
      <c r="BP4888" s="263"/>
      <c r="BQ4888" s="263"/>
      <c r="BR4888" s="271"/>
      <c r="BS4888" s="271"/>
      <c r="BT4888" s="271"/>
      <c r="BU4888" s="271"/>
      <c r="BV4888" s="271"/>
      <c r="BW4888" s="271"/>
      <c r="BX4888" s="257"/>
      <c r="BY4888" s="257"/>
      <c r="BZ4888" s="257"/>
      <c r="CA4888" s="268"/>
      <c r="CB4888" s="268"/>
      <c r="CC4888" s="275"/>
      <c r="CD4888" s="268"/>
      <c r="CE4888" s="268"/>
      <c r="CF4888" s="268"/>
      <c r="CG4888" s="268"/>
      <c r="CH4888" s="268"/>
      <c r="CI4888" s="268"/>
      <c r="CJ4888" s="268"/>
      <c r="CK4888" s="268"/>
      <c r="CL4888" s="265"/>
      <c r="CM4888" s="272"/>
      <c r="CN4888" s="264"/>
      <c r="CO4888" s="125"/>
      <c r="CP4888" s="226"/>
      <c r="CQ4888" s="226"/>
      <c r="CR4888" s="226"/>
      <c r="CS4888" s="90"/>
      <c r="CT4888" s="90"/>
      <c r="CU4888" s="90"/>
      <c r="CV4888" s="90"/>
      <c r="CW4888" s="90"/>
      <c r="CX4888" s="90"/>
      <c r="CY4888" s="90"/>
      <c r="CZ4888" s="90"/>
      <c r="DA4888" s="90"/>
      <c r="DB4888" s="70"/>
      <c r="DC4888" s="70"/>
      <c r="DD4888" s="70"/>
      <c r="DE4888" s="70"/>
      <c r="DF4888" s="70"/>
      <c r="DG4888" s="70"/>
      <c r="DH4888" s="70"/>
      <c r="DI4888" s="70"/>
      <c r="DJ4888" s="70"/>
      <c r="DK4888" s="70"/>
      <c r="DL4888" s="70"/>
      <c r="DM4888" s="70"/>
      <c r="DN4888" s="70"/>
    </row>
    <row r="4889" spans="1:118" ht="14.25" customHeight="1">
      <c r="A4889" s="227">
        <f t="shared" si="1467"/>
        <v>606</v>
      </c>
      <c r="B4889" s="341" t="s">
        <v>1113</v>
      </c>
      <c r="C4889" s="405" t="s">
        <v>1190</v>
      </c>
      <c r="D4889" s="236">
        <v>44608</v>
      </c>
      <c r="E4889" s="236" t="s">
        <v>506</v>
      </c>
      <c r="F4889" s="253" t="s">
        <v>80</v>
      </c>
      <c r="G4889" s="254"/>
      <c r="H4889" s="82" t="s">
        <v>69</v>
      </c>
      <c r="I4889" s="82"/>
      <c r="J4889" s="82" t="s">
        <v>67</v>
      </c>
      <c r="K4889" s="82" t="s">
        <v>67</v>
      </c>
      <c r="L4889" s="82" t="s">
        <v>81</v>
      </c>
      <c r="M4889" s="82" t="s">
        <v>60</v>
      </c>
      <c r="N4889" s="82" t="s">
        <v>60</v>
      </c>
      <c r="O4889" s="82"/>
      <c r="P4889" s="82" t="s">
        <v>60</v>
      </c>
      <c r="Q4889" s="82" t="s">
        <v>60</v>
      </c>
      <c r="R4889" s="82" t="s">
        <v>60</v>
      </c>
      <c r="S4889" s="82" t="s">
        <v>60</v>
      </c>
      <c r="T4889" s="82" t="s">
        <v>60</v>
      </c>
      <c r="U4889" s="82" t="s">
        <v>60</v>
      </c>
      <c r="V4889" s="82"/>
      <c r="W4889" s="82" t="s">
        <v>61</v>
      </c>
      <c r="X4889" s="82" t="s">
        <v>61</v>
      </c>
      <c r="Y4889" s="82" t="s">
        <v>61</v>
      </c>
      <c r="Z4889" s="82" t="s">
        <v>61</v>
      </c>
      <c r="AA4889" s="82" t="s">
        <v>61</v>
      </c>
      <c r="AB4889" s="82" t="s">
        <v>61</v>
      </c>
      <c r="AC4889" s="82"/>
      <c r="AD4889" s="82" t="s">
        <v>61</v>
      </c>
      <c r="AE4889" s="82" t="s">
        <v>61</v>
      </c>
      <c r="AF4889" s="82" t="s">
        <v>61</v>
      </c>
      <c r="AG4889" s="82" t="s">
        <v>61</v>
      </c>
      <c r="AH4889" s="82" t="s">
        <v>61</v>
      </c>
      <c r="AI4889" s="82" t="s">
        <v>1471</v>
      </c>
      <c r="AJ4889" s="82"/>
      <c r="AK4889" s="82" t="s">
        <v>60</v>
      </c>
      <c r="AL4889" s="82" t="s">
        <v>60</v>
      </c>
      <c r="AM4889" s="239">
        <f>COUNTIF(H4889:AL4889,"PH")+COUNTIF(H4889:AL4889,"PH/L")+COUNTIF(H4889:AL4889,"PM")</f>
        <v>0</v>
      </c>
      <c r="AN4889" s="239">
        <f>COUNTIF(H4889:AL4889,"PD")+COUNTIF(H4889:AL4889,"PDD")+COUNTIF(H4889:AL4889,"P/DS")/2+COUNTIF(H4889:AL4889,"PMD")</f>
        <v>0</v>
      </c>
      <c r="AO4889" s="239">
        <f>COUNTIF(H4889:AL4889,"PN")+COUNTIF(H4889:AL4889,"P/NS")/2+COUNTIF(H4889:AL4889,"PH")+COUNTIF(H4889:AL4889,"PH/F")/2+COUNTIF(H4889:AL4889,"PH/L")/2+COUNTIF(H4889:AL4889,"PM")</f>
        <v>0</v>
      </c>
      <c r="AP4889" s="239">
        <f>COUNTIF(H4889:AL4889,"BH")+COUNTIF(H4889:AL4889,"AL/BL")+COUNTIF(H4889:AL4889,"UL/BL")+COUNTIF(H4889:AL4889,"BM")</f>
        <v>0</v>
      </c>
      <c r="AQ4889" s="239">
        <f>COUNTIF(H4889:AL4889,"DS")+COUNTIF(H4889:AL4889,"AL/DS")/2+COUNTIF(H4889:AL4889,"UL/DS")/2+COUNTIF(H4889:AL4889,"CT")+COUNTIF(H4889:AL4889,"MD")</f>
        <v>11</v>
      </c>
      <c r="AR4889" s="239">
        <f>COUNTIF(H4889:AL4889,"NS")+COUNTIF(H4889:AL4889,"AL/NS")/2+COUNTIF(H4889:AL4889,"UL/NS")/2+COUNTIF(H4889:AL4889,"BH")+COUNTIF(H4889:AL4889,"AL/BF")/2+COUNTIF(H4889:AL4889,"AL/BL")/2+COUNTIF(H4889:AL4889,"UL/BL")/2+COUNTIF(H4889:AL4889,"UL/BF")/2+COUNTIF(H4889:AL4889,"BM")</f>
        <v>11</v>
      </c>
      <c r="AS4889" s="239">
        <f>COUNTIF(H4889:AL4889,"AL")+COUNTIF(H4889:AL4889,"AL/DS")/2+COUNTIF(H4889:AL4889,"AL/NS")/2+COUNTIF(H4889:AL4889,"NH")+COUNTIF(H4889:AL4889,"SL")+COUNTIF(H4889:AL4889,"NHD")+COUNTIF(H4889:AL4889,"B")+COUNTIF(H4889:AL4889,"HL")+COUNTIF(H4889:AL4889,"AL/BF")/2+COUNTIF(H4889:AL4889,"AL/BL")/2</f>
        <v>3.5</v>
      </c>
      <c r="AT4889" s="255">
        <f>COUNTIF(H4889:AL4889,"PD")+COUNTIF(H4889:AL4889,"PN")+COUNTIF(H4889:AL4889,"P/DS")/2+COUNTIF(H4889:AL4889,"P/NS")/2+COUNTIF(H4889:AL4889,"DS")+COUNTIF(H4889:AL4889,"NS")+COUNTIF(H4889:AL4889,"AL")+COUNTIF(H4889:AL4889,"AL/DS")+COUNTIF(H4889:AL4889,"AL/NS")+COUNTIF(H4889:AL4889,"NH")+COUNTIF(H4889:AL4889,"SL")+COUNTIF(H4889:AL4889,"UL/DS")/2+COUNTIF(H4889:AL4889,"UL/NS")/2+COUNTIF(H4889:AL4889,"CT")+COUNTIF(H4889:AL4889,"NHD")+COUNTIF(H4889:AL4889,"PDD")+COUNTIF(H4889:AL4889,"B")+COUNTIF(H4889:AL4889,"HL")+COUNTIF(H4889:AL4889,"PH")+COUNTIF(H4889:AL4889,"BH")+COUNTIF(H4889:AL4889,"AL/BF")+COUNTIF(H4889:AL4889,"AL/BL")+COUNTIF(H4889:AL4889,"UL/BF")/2+COUNTIF(H4889:AL4889,"UL/BL")/2+COUNTIF(H4889:AL4889,"PH/F")/2+COUNTIF(H4889:AL4889,"PH/L")/2+COUNTIF(H4889:AL4889,"MD")+COUNTIF(H4889:AL4889,"PMD")+COUNTIF(H4889:AL4889,"PM")+COUNTIF(H4889:AL4889,"BM")</f>
        <v>25.5</v>
      </c>
      <c r="AU4889" s="255">
        <f>COUNTIF(H4889:AL4889,"P/DS")/2+COUNTIF(H4889:AL4889,"P/NS")/2+COUNTIF(H4889:AL4889,"IL")+COUNTIF(H4889:AL4889,"NL")+COUNTIF(H4889:AL4889,"UL")+COUNTIF(H4889:AL4889,"UL/DS")/2+COUNTIF(H4889:AL4889,"UL/NS")/2+COUNTIF(H4889:AL4889,"KT")+COUNTIF(H4889:AL4889,"UL/BF")/2+COUNTIF(H4889:AL4889,"UL/BL")/2+COUNTIF(H4889:AL4889,"PH/F")/2+COUNTIF(H4889:AL4889,"PH/L")/2+COUNTIF(H4889:AL4889,"NB")</f>
        <v>0.5</v>
      </c>
      <c r="AV4889" s="258">
        <f>COUNTIF(H4889:AL4889,"PN")+COUNTIF(H4889:AL4889,"TVD")+COUNTIF(H4889:AL4889,"PH")+COUNTIF(H4889:AL4889,"PM")+COUNTIF(H4889:AL4889,"PDD")-COUNTIFS(H4889:AL4889,"PN",H4896:AL4896,"&gt;=3")-COUNTIFS(H4889:AL4889,"PM",H4896:AL4896,"&gt;=3")</f>
        <v>0</v>
      </c>
      <c r="AW4889" s="258">
        <f>COUNTIF(H4889:AL4889,"NS")+COUNTIF(H4889:AL4889,"D")+COUNTIF(H4889:AL4889,"BH")+COUNTIF(H4889:AL4889,"NHD")+COUNTIF(H4889:AL4889,"BM")-COUNTIFS(H4889:AL4889,"NS",H4896:AL4896,"&gt;=3")-COUNTIFS(H4889:AL4889,"BH",H4896:AL4896,"&gt;=3")-COUNTIFS(H4889:AL4889,"BM",H4896:AL4896,"&gt;=3")</f>
        <v>11</v>
      </c>
      <c r="AX4889" s="255">
        <f>COUNTIF(H4889:AL4889,"AL")+COUNTIF(H4889:AL4889,"AL/DS")/2+COUNTIF(H4889:AL4889,"AL/NS")/2+COUNTIF(H4889:AL4889,"AL/BF")+COUNTIF(H4889:AL4889,"AL/BL")/2</f>
        <v>2.5</v>
      </c>
      <c r="AY4889" s="255">
        <f>COUNTIF(H4889:AL4889,"SL")</f>
        <v>0</v>
      </c>
      <c r="AZ4889" s="255">
        <f>COUNTIF(H4889:AL4889,"NH")</f>
        <v>1</v>
      </c>
      <c r="BA4889" s="255">
        <f>COUNTIF(H4889:AL4889,"HL")</f>
        <v>0</v>
      </c>
      <c r="BB4889" s="255">
        <f>COUNTIF(G4889:AL4889,"P/DS")/2+COUNTIF(G4889:AL4889,"P/NS")/2+COUNTIF(G4889:AL4889,"UL")+COUNTIF(G4889:AL4889,"UL/DS")/2+COUNTIF(G4889:AL4889,"UL/NS")/2+COUNTIF(G4889:AL4889,"UL/BL")/2+COUNTIF(G4889:AL4889,"UL/BF")/2+COUNTIF(G4889:AL4889,"PH/F")/2+COUNTIF(G4889:AL4889,"PH/L")/2</f>
        <v>0.5</v>
      </c>
      <c r="BC4889" s="255">
        <f>COUNTIF(H4889:AL4889,"NB")</f>
        <v>0</v>
      </c>
      <c r="BD4889" s="255">
        <f>COUNTIF(H4889:AL4889,"NL")</f>
        <v>0</v>
      </c>
      <c r="BE4889" s="255">
        <f>COUNTIF(H4889:AL4889,"IL")</f>
        <v>0</v>
      </c>
      <c r="BF4889" s="255">
        <f>COUNTIF(H4889:AL4889,"KT")</f>
        <v>0</v>
      </c>
      <c r="BG4889" s="255">
        <f>COUNTIF(H4889:AL4889,"L70")</f>
        <v>0</v>
      </c>
      <c r="BH4889" s="255">
        <f>COUNTIF(H4889:AL4889,"MD")</f>
        <v>0</v>
      </c>
      <c r="BI4889" s="255">
        <f>COUNTIF(H4889:AL4889,"PMD")</f>
        <v>0</v>
      </c>
      <c r="BJ4889" s="255">
        <f>COUNTIF(H4889:AL4889,"PM")</f>
        <v>0</v>
      </c>
      <c r="BK4889" s="255">
        <f>COUNTIF(H4889:AL4889,"BM")</f>
        <v>0</v>
      </c>
      <c r="BL4889" s="261">
        <f>SUMIF(H4889:AL4889,"PD",H4890:AL4890)+SUMIF(H4889:AL4889,"PN",H4890:AL4890)+SUMIF(H4889:AL4889,"P/DS",H4890:AL4890)+SUMIF(H4889:AL4889,"PN/F",H4890:AL4890)+SUMIF(H4889:AL4889,"PN/L",H4890:AL4890)+SUMIF(H4889:AL4889,"TV",H4890:AL4890)+SUMIF(H4889:AL4889,"TVD",H4890:AL4890)+SUMIF(H4889:AL4889,"PDD",H4890:AL4890)</f>
        <v>0</v>
      </c>
      <c r="BM4889" s="261">
        <f>SUMIF(H4889:AL4889,"PD",H4891:AL4891)+SUMIF(H4889:AL4889,"PN",H4891:AL4891)+SUMIF(H4889:AL4889,"P/DS",H4891:AL4891)+SUMIF(H4889:AL4889,"PN/F",H4891:AL4891)+SUMIF(H4889:AL4889,"PN/L",H4891:AL4891)+SUMIF(H4889:AL4889,"TV",H4891:AL4891)+SUMIF(H4889:AL4889,"TVD",H4891:AL4891)+SUMIF(H4889:AL4889,"PDD",H4891:AL4891)+SUMIF(H4889:AL4889,"PMD",H4891:AL4891)</f>
        <v>0</v>
      </c>
      <c r="BN4889" s="261">
        <f>SUMIF(H4889:AL4889,"PD",H4892:AL4892)+SUMIF(H4889:AL4889,"PN",H4892:AL4892)+SUMIF(H4889:AL4889,"P/DS",H4892:AL4892)+SUMIF(H4889:AL4889,"PN/F",H4892:AL4892)+SUMIF(H4889:AL4889,"PN/L",H4892:AL4892)+SUMIF(H4889:AL4889,"TV",H4892:AL4892)+SUMIF(H4889:AL4889,"TVD",H4892:AL4892)</f>
        <v>0</v>
      </c>
      <c r="BO4889" s="261">
        <f>SUMIF(H4889:AL4889,"PD",H4893:AL4893)+SUMIF(H4889:AL4889,"PN",H4893:AL4893)+SUMIF(H4889:AL4889,"P/DS",H4893:AL4893)+SUMIF(H4889:AL4889,"PN/F",H4893:AL4893)+SUMIF(H4889:AL4889,"PN/L",H4893:AL4893)+SUMIF(H4889:AL4889,"TV",H4893:AL4893)+SUMIF(H4889:AL4889,"TVD",H4893:AL4893)</f>
        <v>0</v>
      </c>
      <c r="BP4889" s="261">
        <f>SUMIF(H4889:AL4889,"PD",H4894:AL4894)+SUMIF(H4889:AL4889,"PN",H4894:AL4894)+SUMIF(H4889:AL4889,"P/DS",H4894:AL4894)+SUMIF(H4889:AL4889,"PN/F",H4894:AL4894)+SUMIF(H4889:AL4889,"PN/L",H4894:AL4894)+SUMIF(H4889:AL4889,"TV",H4894:AL4894)+SUMIF(H4889:AL4889,"TVD",H4894:AL4894)+SUMIF(H4889:AL4889,"PDD",H4894:AL4894)+SUMIF(H4889:AL4889,"PH",H4894:AL4894)+SUMIF(H4889:AL4889,"PM",H4894:AL4894)</f>
        <v>0</v>
      </c>
      <c r="BQ4889" s="261">
        <f>SUMIF(H4889:AL4889,"PD",H4895:AL4895)+SUMIF(H4889:AL4889,"PN",H4895:AL4895)+SUMIF(H4889:AL4889,"P/DS",H4895:AL4895)+SUMIF(H4889:AL4889,"PN/F",H4895:AL4895)+SUMIF(H4889:AL4889,"PN/L",H4895:AL4895)+SUMIF(H4889:AL4889,"TV",H4895:AL4895)+SUMIF(H4889:AL4889,"TVD",H4895:AL4895)+SUMIF(H4889:AL4889,"PDD",H4895:AL4895)+SUMIF(H4889:AL4889,"PH",H4895:AL4895)+SUMIF(H4889:AL4889,"PM",H4895:AL4895)</f>
        <v>0</v>
      </c>
      <c r="BR4889" s="269">
        <f>SUM(H4890:AL4890)-BL4889</f>
        <v>23</v>
      </c>
      <c r="BS4889" s="269">
        <f>SUM(H4891:AL4891)-BM4889</f>
        <v>9.5</v>
      </c>
      <c r="BT4889" s="269">
        <f>SUM(H4892:AL4892)-BN4889</f>
        <v>0</v>
      </c>
      <c r="BU4889" s="269">
        <f>SUM(H4893:AL4893)-BO4889</f>
        <v>0</v>
      </c>
      <c r="BV4889" s="269">
        <f>SUM(H4894:AL4894)-BP4889</f>
        <v>0</v>
      </c>
      <c r="BW4889" s="269">
        <f>SUM(H4895:AL4895)-BQ4889</f>
        <v>0</v>
      </c>
      <c r="BX4889" s="255">
        <f>SUMIF(H4889:AL4889,"PD",H4896:AL4896)+SUMIF(H4889:AL4889,"PN",H4896:AL4896)+SUMIF(H4889:AL4889,"P/DS",H4896:AL4896)+SUMIF(H4889:AL4889,"PN/F",H4896:AL4896)+SUMIF(H4889:AL4889,"PN/L",H4896:AL4896)</f>
        <v>0</v>
      </c>
      <c r="BY4889" s="255">
        <f>SUM(H4896:AL4896)-BX4889</f>
        <v>0</v>
      </c>
      <c r="BZ4889" s="255">
        <f t="shared" ref="BZ4889" si="1474">+SUM(BL4889:BW4896)</f>
        <v>32.5</v>
      </c>
      <c r="CA4889" s="266">
        <f>(COUNTIFS(H4889:AL4889,"PD",H4890:AL4890,"&gt;=2"))*0.5-IF(CN4889="VP",COUNTIFS($H$16:$AL$16,"SAT",H4889:AL4889,"PD",H4890:AL4890,"&gt;=2"))*0.5</f>
        <v>0</v>
      </c>
      <c r="CB4889" s="266">
        <f>(COUNTIFS(H4889:AL4889,"PN",H4891:AL4891,"&gt;=0.5",H4890:AL4890,"&gt;=1.5"))*0.5+COUNTIFS(H4889:AL4889,"PDD",H4891:AL4891,"&gt;=0.5",H4890:AL4890,"&gt;=1.5")*0.5</f>
        <v>0</v>
      </c>
      <c r="CC4889" s="273">
        <f>(COUNTIFS(H4889:AL4889,"TV",H4891:AL4891,"&gt;=10"))*0.5+(COUNTIFS(H4889:AL4889,"PMD",H4891:AL4891,"&gt;=2"))*0.5</f>
        <v>0</v>
      </c>
      <c r="CD4889" s="266">
        <f>(COUNTIFS(H4889:AL4889,"TVD",H4893:AL4893,"&gt;=6.5",H4891:AL4891,"&gt;=3.5"))*0.5</f>
        <v>0</v>
      </c>
      <c r="CE4889" s="266">
        <f>(COUNTIFS(H4889:AL4889,"PD",H4894:AL4894,"&gt;=10"))*0.5</f>
        <v>0</v>
      </c>
      <c r="CF4889" s="266">
        <f>(COUNTIFS(H4889:AL4889,"PDD",H4894:AL4894,"&gt;=3.5",H4895:AL4895,"&gt;=6.5")+COUNTIFS(H4889:AL4889,"PH",H4895:AL4895,"&gt;=0.5",H4894:AL4894,"&gt;=1.5")+COUNTIFS(H4889:AL4889,"PM",H4895:AL4895,"&gt;=0.5",H4894:AL4894,"&gt;=1.5"))*0.5</f>
        <v>0</v>
      </c>
      <c r="CG4889" s="266">
        <f>(COUNTIFS(H4889:AL4889,"DS",H4890:AL4890,"&gt;=2")+COUNTIFS(H4889:AL4889,"AL/DS",H4890:AL4890,"&gt;=2"))*0.5-IF(CN4889="VP",COUNTIFS($H$16:$AL$16,"SAT",H4889:AL4889,"DS",H4890:AL4890,"&gt;=2"))*0.5</f>
        <v>3.5</v>
      </c>
      <c r="CH4889" s="266">
        <f>(COUNTIFS(H4889:AL4889,"NS",H4891:AL4891,"&gt;=0.5",H4890:AL4890,"&gt;=1.5")+COUNTIFS(H4889:AL4889,"AL/NS",H4891:AL4891,"&gt;=0.5",H4890:AL4890,"&gt;=1.5")+COUNTIFS(H4889:AL4889,"NHD",H4891:AL4891,"&gt;=4.5",H4894:AL4894,"&gt;=2",H4890:AL4890,"&gt;=1.5"))*0.5</f>
        <v>1.5</v>
      </c>
      <c r="CI4889" s="266">
        <f>(COUNTIF(H4891:AL4891,"&gt;=10")+COUNTIFS(H4889:AL4889,"MD",H4891:AL4891,"&gt;=2")-COUNTIFS(H4889:AL4889,"TV",H4891:AL4891,"&gt;=10"))*0.5</f>
        <v>0</v>
      </c>
      <c r="CJ4889" s="266">
        <f>(COUNTIFS(H4889:AL4889,"D",H4893:AL4893,"&gt;=6.5",H4891:AL4891,"&gt;=3.5"))*0.5</f>
        <v>0</v>
      </c>
      <c r="CK4889" s="266">
        <f>(COUNTIF(H4894:AL4894,"&gt;=10")-COUNTIFS(H4889:AL4889,"PD",H4894:AL4894,"&gt;=10"))*0.5</f>
        <v>0</v>
      </c>
      <c r="CL4889" s="265">
        <f>(COUNTIFS(H4889:AL4889,"NHD",H4894:AL4894,"&gt;=3.5",H4895:AL4895,"&gt;=6.5")+COUNTIFS(H4889:AL4889,"BH",H4894:AL4894,"&gt;=1.5",H4895:AL4895,"&gt;=0.5")+COUNTIFS(H4889:AL4889,"BM",H4894:AL4894,"&gt;=1.5",H4895:AL4895,"&gt;=0.5")+COUNTIFS(H4889:AL4889,"D",H4894:AL4894,"&gt;=1.5",H4895:AL4895,"&gt;=0.5"))*0.5</f>
        <v>0</v>
      </c>
      <c r="CM4889" s="272"/>
      <c r="CN4889" s="264" t="s">
        <v>723</v>
      </c>
      <c r="CO4889" s="125">
        <f t="shared" ref="CO4889" si="1475">+AM4889+AN4889+AO4889+AP4889+AQ4889+AR4889+AS4889+AU4889+BG4889</f>
        <v>26</v>
      </c>
      <c r="CP4889" s="225">
        <f>+SUM(I4890:I4895)-I4896</f>
        <v>0</v>
      </c>
      <c r="CQ4889" s="225">
        <f>+SUM(J4890:J4895)-J4896</f>
        <v>0</v>
      </c>
      <c r="CR4889" s="225">
        <f>+SUM(K4890:K4895)-K4896</f>
        <v>0</v>
      </c>
      <c r="CS4889" s="90"/>
      <c r="CT4889" s="90"/>
      <c r="CU4889" s="90"/>
      <c r="CV4889" s="90"/>
      <c r="CW4889" s="90"/>
      <c r="CX4889" s="90"/>
      <c r="CY4889" s="90"/>
      <c r="CZ4889" s="90"/>
      <c r="DA4889" s="90"/>
      <c r="DB4889" s="70"/>
      <c r="DC4889" s="70"/>
      <c r="DD4889" s="70"/>
      <c r="DE4889" s="70"/>
      <c r="DF4889" s="70"/>
      <c r="DG4889" s="70"/>
      <c r="DH4889" s="70"/>
      <c r="DI4889" s="70"/>
      <c r="DJ4889" s="70"/>
      <c r="DK4889" s="70"/>
      <c r="DL4889" s="70"/>
      <c r="DM4889" s="70"/>
      <c r="DN4889" s="70"/>
    </row>
    <row r="4890" spans="1:118" ht="14.25" customHeight="1">
      <c r="A4890" s="228"/>
      <c r="B4890" s="342"/>
      <c r="C4890" s="406"/>
      <c r="D4890" s="237"/>
      <c r="E4890" s="237"/>
      <c r="F4890" s="242" t="s">
        <v>82</v>
      </c>
      <c r="G4890" s="71">
        <v>1.5</v>
      </c>
      <c r="H4890" s="83"/>
      <c r="I4890" s="83"/>
      <c r="J4890" s="83"/>
      <c r="K4890" s="83"/>
      <c r="L4890" s="83"/>
      <c r="M4890" s="83">
        <v>2.5</v>
      </c>
      <c r="N4890" s="83">
        <v>2.5</v>
      </c>
      <c r="O4890" s="83"/>
      <c r="P4890" s="83">
        <v>2.5</v>
      </c>
      <c r="Q4890" s="83">
        <v>2</v>
      </c>
      <c r="R4890" s="83">
        <v>2.5</v>
      </c>
      <c r="S4890" s="83"/>
      <c r="T4890" s="83">
        <v>2.5</v>
      </c>
      <c r="U4890" s="83">
        <v>2.5</v>
      </c>
      <c r="V4890" s="83"/>
      <c r="W4890" s="83">
        <v>2</v>
      </c>
      <c r="X4890" s="83">
        <v>2</v>
      </c>
      <c r="Y4890" s="83">
        <v>2</v>
      </c>
      <c r="Z4890" s="83"/>
      <c r="AA4890" s="83"/>
      <c r="AB4890" s="83"/>
      <c r="AC4890" s="79"/>
      <c r="AD4890" s="79"/>
      <c r="AE4890" s="79"/>
      <c r="AF4890" s="79"/>
      <c r="AG4890" s="79"/>
      <c r="AH4890" s="79"/>
      <c r="AI4890" s="79"/>
      <c r="AJ4890" s="79"/>
      <c r="AK4890" s="79"/>
      <c r="AL4890" s="79"/>
      <c r="AM4890" s="240"/>
      <c r="AN4890" s="240"/>
      <c r="AO4890" s="240"/>
      <c r="AP4890" s="240"/>
      <c r="AQ4890" s="240"/>
      <c r="AR4890" s="240"/>
      <c r="AS4890" s="240"/>
      <c r="AT4890" s="256"/>
      <c r="AU4890" s="256"/>
      <c r="AV4890" s="259"/>
      <c r="AW4890" s="259"/>
      <c r="AX4890" s="256"/>
      <c r="AY4890" s="256"/>
      <c r="AZ4890" s="256"/>
      <c r="BA4890" s="256"/>
      <c r="BB4890" s="256"/>
      <c r="BC4890" s="256"/>
      <c r="BD4890" s="256"/>
      <c r="BE4890" s="256"/>
      <c r="BF4890" s="256"/>
      <c r="BG4890" s="256"/>
      <c r="BH4890" s="256"/>
      <c r="BI4890" s="256"/>
      <c r="BJ4890" s="256"/>
      <c r="BK4890" s="256"/>
      <c r="BL4890" s="262"/>
      <c r="BM4890" s="262"/>
      <c r="BN4890" s="262"/>
      <c r="BO4890" s="262"/>
      <c r="BP4890" s="262"/>
      <c r="BQ4890" s="262"/>
      <c r="BR4890" s="270"/>
      <c r="BS4890" s="270"/>
      <c r="BT4890" s="270"/>
      <c r="BU4890" s="270"/>
      <c r="BV4890" s="270"/>
      <c r="BW4890" s="270"/>
      <c r="BX4890" s="256"/>
      <c r="BY4890" s="256"/>
      <c r="BZ4890" s="256"/>
      <c r="CA4890" s="267"/>
      <c r="CB4890" s="267"/>
      <c r="CC4890" s="274"/>
      <c r="CD4890" s="267"/>
      <c r="CE4890" s="267"/>
      <c r="CF4890" s="267"/>
      <c r="CG4890" s="267"/>
      <c r="CH4890" s="267"/>
      <c r="CI4890" s="267"/>
      <c r="CJ4890" s="267"/>
      <c r="CK4890" s="267"/>
      <c r="CL4890" s="265"/>
      <c r="CM4890" s="272"/>
      <c r="CN4890" s="264"/>
      <c r="CO4890" s="125"/>
      <c r="CP4890" s="226"/>
      <c r="CQ4890" s="226"/>
      <c r="CR4890" s="226"/>
      <c r="CS4890" s="90"/>
      <c r="CT4890" s="90"/>
      <c r="CU4890" s="90"/>
      <c r="CV4890" s="90"/>
      <c r="CW4890" s="90"/>
      <c r="CX4890" s="90"/>
      <c r="CY4890" s="90"/>
      <c r="CZ4890" s="90"/>
      <c r="DA4890" s="90"/>
      <c r="DB4890" s="70"/>
      <c r="DC4890" s="70"/>
      <c r="DD4890" s="70"/>
      <c r="DE4890" s="70"/>
      <c r="DF4890" s="70"/>
      <c r="DG4890" s="70"/>
      <c r="DH4890" s="70"/>
      <c r="DI4890" s="70"/>
      <c r="DJ4890" s="70"/>
      <c r="DK4890" s="70"/>
      <c r="DL4890" s="70"/>
      <c r="DM4890" s="70"/>
      <c r="DN4890" s="70"/>
    </row>
    <row r="4891" spans="1:118">
      <c r="A4891" s="228"/>
      <c r="B4891" s="342"/>
      <c r="C4891" s="406"/>
      <c r="D4891" s="237"/>
      <c r="E4891" s="237"/>
      <c r="F4891" s="243"/>
      <c r="G4891" s="72">
        <v>2</v>
      </c>
      <c r="H4891" s="84"/>
      <c r="I4891" s="84"/>
      <c r="J4891" s="84"/>
      <c r="K4891" s="84"/>
      <c r="L4891" s="84"/>
      <c r="M4891" s="84"/>
      <c r="N4891" s="84"/>
      <c r="O4891" s="84">
        <v>8</v>
      </c>
      <c r="P4891" s="84"/>
      <c r="Q4891" s="84"/>
      <c r="R4891" s="84"/>
      <c r="S4891" s="84"/>
      <c r="T4891" s="84"/>
      <c r="U4891" s="84"/>
      <c r="V4891" s="84"/>
      <c r="W4891" s="84">
        <v>0.5</v>
      </c>
      <c r="X4891" s="84">
        <v>0.5</v>
      </c>
      <c r="Y4891" s="84">
        <v>0.5</v>
      </c>
      <c r="Z4891" s="84"/>
      <c r="AA4891" s="84"/>
      <c r="AB4891" s="84"/>
      <c r="AC4891" s="80"/>
      <c r="AD4891" s="80"/>
      <c r="AE4891" s="80"/>
      <c r="AF4891" s="80"/>
      <c r="AG4891" s="80"/>
      <c r="AH4891" s="80"/>
      <c r="AI4891" s="80"/>
      <c r="AJ4891" s="80"/>
      <c r="AK4891" s="80"/>
      <c r="AL4891" s="80"/>
      <c r="AM4891" s="240"/>
      <c r="AN4891" s="240"/>
      <c r="AO4891" s="240"/>
      <c r="AP4891" s="240"/>
      <c r="AQ4891" s="240"/>
      <c r="AR4891" s="240"/>
      <c r="AS4891" s="240"/>
      <c r="AT4891" s="256"/>
      <c r="AU4891" s="256"/>
      <c r="AV4891" s="259"/>
      <c r="AW4891" s="259"/>
      <c r="AX4891" s="256"/>
      <c r="AY4891" s="256"/>
      <c r="AZ4891" s="256"/>
      <c r="BA4891" s="256"/>
      <c r="BB4891" s="256"/>
      <c r="BC4891" s="256"/>
      <c r="BD4891" s="256"/>
      <c r="BE4891" s="256"/>
      <c r="BF4891" s="256"/>
      <c r="BG4891" s="256"/>
      <c r="BH4891" s="256"/>
      <c r="BI4891" s="256"/>
      <c r="BJ4891" s="256"/>
      <c r="BK4891" s="256"/>
      <c r="BL4891" s="262"/>
      <c r="BM4891" s="262"/>
      <c r="BN4891" s="262"/>
      <c r="BO4891" s="262"/>
      <c r="BP4891" s="262"/>
      <c r="BQ4891" s="262"/>
      <c r="BR4891" s="270"/>
      <c r="BS4891" s="270"/>
      <c r="BT4891" s="270"/>
      <c r="BU4891" s="270"/>
      <c r="BV4891" s="270"/>
      <c r="BW4891" s="270"/>
      <c r="BX4891" s="256"/>
      <c r="BY4891" s="256"/>
      <c r="BZ4891" s="256"/>
      <c r="CA4891" s="267"/>
      <c r="CB4891" s="267"/>
      <c r="CC4891" s="274"/>
      <c r="CD4891" s="267"/>
      <c r="CE4891" s="267"/>
      <c r="CF4891" s="267"/>
      <c r="CG4891" s="267"/>
      <c r="CH4891" s="267"/>
      <c r="CI4891" s="267"/>
      <c r="CJ4891" s="267"/>
      <c r="CK4891" s="267"/>
      <c r="CL4891" s="265"/>
      <c r="CM4891" s="272"/>
      <c r="CN4891" s="264"/>
      <c r="CO4891" s="125"/>
      <c r="CP4891" s="226"/>
      <c r="CQ4891" s="226"/>
      <c r="CR4891" s="226"/>
      <c r="CS4891" s="90"/>
      <c r="CT4891" s="90"/>
      <c r="CU4891" s="90"/>
      <c r="CV4891" s="90"/>
      <c r="CW4891" s="90"/>
      <c r="CX4891" s="90"/>
      <c r="CY4891" s="90"/>
      <c r="CZ4891" s="90"/>
      <c r="DA4891" s="90"/>
      <c r="DB4891" s="70"/>
      <c r="DC4891" s="70"/>
      <c r="DD4891" s="70"/>
      <c r="DE4891" s="70"/>
      <c r="DF4891" s="70"/>
      <c r="DG4891" s="70"/>
      <c r="DH4891" s="70"/>
      <c r="DI4891" s="70"/>
      <c r="DJ4891" s="70"/>
      <c r="DK4891" s="70"/>
      <c r="DL4891" s="70"/>
      <c r="DM4891" s="70"/>
      <c r="DN4891" s="70"/>
    </row>
    <row r="4892" spans="1:118">
      <c r="A4892" s="228"/>
      <c r="B4892" s="342"/>
      <c r="C4892" s="406"/>
      <c r="D4892" s="237"/>
      <c r="E4892" s="237"/>
      <c r="F4892" s="243"/>
      <c r="G4892" s="72">
        <v>2.1</v>
      </c>
      <c r="H4892" s="84"/>
      <c r="I4892" s="84"/>
      <c r="J4892" s="84"/>
      <c r="K4892" s="84"/>
      <c r="L4892" s="84"/>
      <c r="M4892" s="84"/>
      <c r="N4892" s="84"/>
      <c r="O4892" s="84"/>
      <c r="P4892" s="84"/>
      <c r="Q4892" s="84"/>
      <c r="R4892" s="84"/>
      <c r="S4892" s="84"/>
      <c r="T4892" s="84"/>
      <c r="U4892" s="84"/>
      <c r="V4892" s="84"/>
      <c r="W4892" s="84"/>
      <c r="X4892" s="84"/>
      <c r="Y4892" s="84"/>
      <c r="Z4892" s="84"/>
      <c r="AA4892" s="84"/>
      <c r="AB4892" s="84"/>
      <c r="AC4892" s="80"/>
      <c r="AD4892" s="80"/>
      <c r="AE4892" s="80"/>
      <c r="AF4892" s="80"/>
      <c r="AG4892" s="80"/>
      <c r="AH4892" s="80"/>
      <c r="AI4892" s="80"/>
      <c r="AJ4892" s="80"/>
      <c r="AK4892" s="80"/>
      <c r="AL4892" s="80"/>
      <c r="AM4892" s="240"/>
      <c r="AN4892" s="240"/>
      <c r="AO4892" s="240"/>
      <c r="AP4892" s="240"/>
      <c r="AQ4892" s="240"/>
      <c r="AR4892" s="240"/>
      <c r="AS4892" s="240"/>
      <c r="AT4892" s="256"/>
      <c r="AU4892" s="256"/>
      <c r="AV4892" s="259"/>
      <c r="AW4892" s="259"/>
      <c r="AX4892" s="256"/>
      <c r="AY4892" s="256"/>
      <c r="AZ4892" s="256"/>
      <c r="BA4892" s="256"/>
      <c r="BB4892" s="256"/>
      <c r="BC4892" s="256"/>
      <c r="BD4892" s="256"/>
      <c r="BE4892" s="256"/>
      <c r="BF4892" s="256"/>
      <c r="BG4892" s="256"/>
      <c r="BH4892" s="256"/>
      <c r="BI4892" s="256"/>
      <c r="BJ4892" s="256"/>
      <c r="BK4892" s="256"/>
      <c r="BL4892" s="262"/>
      <c r="BM4892" s="262"/>
      <c r="BN4892" s="262"/>
      <c r="BO4892" s="262"/>
      <c r="BP4892" s="262"/>
      <c r="BQ4892" s="262"/>
      <c r="BR4892" s="270"/>
      <c r="BS4892" s="270"/>
      <c r="BT4892" s="270"/>
      <c r="BU4892" s="270"/>
      <c r="BV4892" s="270"/>
      <c r="BW4892" s="270"/>
      <c r="BX4892" s="256"/>
      <c r="BY4892" s="256"/>
      <c r="BZ4892" s="256"/>
      <c r="CA4892" s="267"/>
      <c r="CB4892" s="267"/>
      <c r="CC4892" s="274"/>
      <c r="CD4892" s="267"/>
      <c r="CE4892" s="267"/>
      <c r="CF4892" s="267"/>
      <c r="CG4892" s="267"/>
      <c r="CH4892" s="267"/>
      <c r="CI4892" s="267"/>
      <c r="CJ4892" s="267"/>
      <c r="CK4892" s="267"/>
      <c r="CL4892" s="265"/>
      <c r="CM4892" s="272"/>
      <c r="CN4892" s="264"/>
      <c r="CO4892" s="125"/>
      <c r="CP4892" s="226"/>
      <c r="CQ4892" s="226"/>
      <c r="CR4892" s="226"/>
      <c r="CS4892" s="90"/>
      <c r="CT4892" s="90"/>
      <c r="CU4892" s="90"/>
      <c r="CV4892" s="90"/>
      <c r="CW4892" s="90"/>
      <c r="CX4892" s="90"/>
      <c r="CY4892" s="90"/>
      <c r="CZ4892" s="90"/>
      <c r="DA4892" s="90"/>
      <c r="DB4892" s="70"/>
      <c r="DC4892" s="70"/>
      <c r="DD4892" s="70"/>
      <c r="DE4892" s="70"/>
      <c r="DF4892" s="70"/>
      <c r="DG4892" s="70"/>
      <c r="DH4892" s="70"/>
      <c r="DI4892" s="70"/>
      <c r="DJ4892" s="70"/>
      <c r="DK4892" s="70"/>
      <c r="DL4892" s="70"/>
      <c r="DM4892" s="70"/>
      <c r="DN4892" s="70"/>
    </row>
    <row r="4893" spans="1:118">
      <c r="A4893" s="228"/>
      <c r="B4893" s="342"/>
      <c r="C4893" s="406"/>
      <c r="D4893" s="237"/>
      <c r="E4893" s="237"/>
      <c r="F4893" s="243"/>
      <c r="G4893" s="72">
        <v>2.7</v>
      </c>
      <c r="H4893" s="84"/>
      <c r="I4893" s="84"/>
      <c r="J4893" s="84"/>
      <c r="K4893" s="84"/>
      <c r="L4893" s="84"/>
      <c r="M4893" s="84"/>
      <c r="N4893" s="84"/>
      <c r="O4893" s="84"/>
      <c r="P4893" s="84"/>
      <c r="Q4893" s="84"/>
      <c r="R4893" s="84"/>
      <c r="S4893" s="84"/>
      <c r="T4893" s="84"/>
      <c r="U4893" s="84"/>
      <c r="V4893" s="84"/>
      <c r="W4893" s="84"/>
      <c r="X4893" s="84"/>
      <c r="Y4893" s="84"/>
      <c r="Z4893" s="84"/>
      <c r="AA4893" s="84"/>
      <c r="AB4893" s="84"/>
      <c r="AC4893" s="80"/>
      <c r="AD4893" s="80"/>
      <c r="AE4893" s="80"/>
      <c r="AF4893" s="80"/>
      <c r="AG4893" s="80"/>
      <c r="AH4893" s="80"/>
      <c r="AI4893" s="80"/>
      <c r="AJ4893" s="80"/>
      <c r="AK4893" s="80"/>
      <c r="AL4893" s="80"/>
      <c r="AM4893" s="240"/>
      <c r="AN4893" s="240"/>
      <c r="AO4893" s="240"/>
      <c r="AP4893" s="240"/>
      <c r="AQ4893" s="240"/>
      <c r="AR4893" s="240"/>
      <c r="AS4893" s="240"/>
      <c r="AT4893" s="256"/>
      <c r="AU4893" s="256"/>
      <c r="AV4893" s="259"/>
      <c r="AW4893" s="259"/>
      <c r="AX4893" s="256"/>
      <c r="AY4893" s="256"/>
      <c r="AZ4893" s="256"/>
      <c r="BA4893" s="256"/>
      <c r="BB4893" s="256"/>
      <c r="BC4893" s="256"/>
      <c r="BD4893" s="256"/>
      <c r="BE4893" s="256"/>
      <c r="BF4893" s="256"/>
      <c r="BG4893" s="256"/>
      <c r="BH4893" s="256"/>
      <c r="BI4893" s="256"/>
      <c r="BJ4893" s="256"/>
      <c r="BK4893" s="256"/>
      <c r="BL4893" s="262"/>
      <c r="BM4893" s="262"/>
      <c r="BN4893" s="262"/>
      <c r="BO4893" s="262"/>
      <c r="BP4893" s="262"/>
      <c r="BQ4893" s="262"/>
      <c r="BR4893" s="270"/>
      <c r="BS4893" s="270"/>
      <c r="BT4893" s="270"/>
      <c r="BU4893" s="270"/>
      <c r="BV4893" s="270"/>
      <c r="BW4893" s="270"/>
      <c r="BX4893" s="256"/>
      <c r="BY4893" s="256"/>
      <c r="BZ4893" s="256"/>
      <c r="CA4893" s="267"/>
      <c r="CB4893" s="267"/>
      <c r="CC4893" s="274"/>
      <c r="CD4893" s="267"/>
      <c r="CE4893" s="267"/>
      <c r="CF4893" s="267"/>
      <c r="CG4893" s="267"/>
      <c r="CH4893" s="267"/>
      <c r="CI4893" s="267"/>
      <c r="CJ4893" s="267"/>
      <c r="CK4893" s="267"/>
      <c r="CL4893" s="265"/>
      <c r="CM4893" s="272"/>
      <c r="CN4893" s="264"/>
      <c r="CO4893" s="125"/>
      <c r="CP4893" s="226"/>
      <c r="CQ4893" s="226"/>
      <c r="CR4893" s="226"/>
      <c r="CS4893" s="90"/>
      <c r="CT4893" s="90"/>
      <c r="CU4893" s="90"/>
      <c r="CV4893" s="90"/>
      <c r="CW4893" s="90"/>
      <c r="CX4893" s="90"/>
      <c r="CY4893" s="90"/>
      <c r="CZ4893" s="90"/>
      <c r="DA4893" s="90"/>
      <c r="DB4893" s="70"/>
      <c r="DC4893" s="70"/>
      <c r="DD4893" s="70"/>
      <c r="DE4893" s="70"/>
      <c r="DF4893" s="70"/>
      <c r="DG4893" s="70"/>
      <c r="DH4893" s="70"/>
      <c r="DI4893" s="70"/>
      <c r="DJ4893" s="70"/>
      <c r="DK4893" s="70"/>
      <c r="DL4893" s="70"/>
      <c r="DM4893" s="70"/>
      <c r="DN4893" s="70"/>
    </row>
    <row r="4894" spans="1:118">
      <c r="A4894" s="228"/>
      <c r="B4894" s="342"/>
      <c r="C4894" s="406"/>
      <c r="D4894" s="237"/>
      <c r="E4894" s="237"/>
      <c r="F4894" s="243"/>
      <c r="G4894" s="72">
        <v>3</v>
      </c>
      <c r="H4894" s="84"/>
      <c r="I4894" s="84"/>
      <c r="J4894" s="84"/>
      <c r="K4894" s="84"/>
      <c r="L4894" s="84"/>
      <c r="M4894" s="84"/>
      <c r="N4894" s="84"/>
      <c r="O4894" s="84"/>
      <c r="P4894" s="84"/>
      <c r="Q4894" s="84"/>
      <c r="R4894" s="84"/>
      <c r="S4894" s="84"/>
      <c r="T4894" s="84"/>
      <c r="U4894" s="84"/>
      <c r="V4894" s="84"/>
      <c r="W4894" s="84"/>
      <c r="X4894" s="84"/>
      <c r="Y4894" s="84"/>
      <c r="Z4894" s="84"/>
      <c r="AA4894" s="84"/>
      <c r="AB4894" s="84"/>
      <c r="AC4894" s="80"/>
      <c r="AD4894" s="80"/>
      <c r="AE4894" s="80"/>
      <c r="AF4894" s="80"/>
      <c r="AG4894" s="80"/>
      <c r="AH4894" s="80"/>
      <c r="AI4894" s="80"/>
      <c r="AJ4894" s="80"/>
      <c r="AK4894" s="80"/>
      <c r="AL4894" s="80"/>
      <c r="AM4894" s="240"/>
      <c r="AN4894" s="240"/>
      <c r="AO4894" s="240"/>
      <c r="AP4894" s="240"/>
      <c r="AQ4894" s="240"/>
      <c r="AR4894" s="240"/>
      <c r="AS4894" s="240"/>
      <c r="AT4894" s="256"/>
      <c r="AU4894" s="256"/>
      <c r="AV4894" s="259"/>
      <c r="AW4894" s="259"/>
      <c r="AX4894" s="256"/>
      <c r="AY4894" s="256"/>
      <c r="AZ4894" s="256"/>
      <c r="BA4894" s="256"/>
      <c r="BB4894" s="256"/>
      <c r="BC4894" s="256"/>
      <c r="BD4894" s="256"/>
      <c r="BE4894" s="256"/>
      <c r="BF4894" s="256"/>
      <c r="BG4894" s="256"/>
      <c r="BH4894" s="256"/>
      <c r="BI4894" s="256"/>
      <c r="BJ4894" s="256"/>
      <c r="BK4894" s="256"/>
      <c r="BL4894" s="262"/>
      <c r="BM4894" s="262"/>
      <c r="BN4894" s="262"/>
      <c r="BO4894" s="262"/>
      <c r="BP4894" s="262"/>
      <c r="BQ4894" s="262"/>
      <c r="BR4894" s="270"/>
      <c r="BS4894" s="270"/>
      <c r="BT4894" s="270"/>
      <c r="BU4894" s="270"/>
      <c r="BV4894" s="270"/>
      <c r="BW4894" s="270"/>
      <c r="BX4894" s="256"/>
      <c r="BY4894" s="256"/>
      <c r="BZ4894" s="256"/>
      <c r="CA4894" s="267"/>
      <c r="CB4894" s="267"/>
      <c r="CC4894" s="274"/>
      <c r="CD4894" s="267"/>
      <c r="CE4894" s="267"/>
      <c r="CF4894" s="267"/>
      <c r="CG4894" s="267"/>
      <c r="CH4894" s="267"/>
      <c r="CI4894" s="267"/>
      <c r="CJ4894" s="267"/>
      <c r="CK4894" s="267"/>
      <c r="CL4894" s="265"/>
      <c r="CM4894" s="272"/>
      <c r="CN4894" s="264"/>
      <c r="CO4894" s="125"/>
      <c r="CP4894" s="226"/>
      <c r="CQ4894" s="226"/>
      <c r="CR4894" s="226"/>
      <c r="CS4894" s="90"/>
      <c r="CT4894" s="90"/>
      <c r="CU4894" s="90"/>
      <c r="CV4894" s="90"/>
      <c r="CW4894" s="90"/>
      <c r="CX4894" s="90"/>
      <c r="CY4894" s="90"/>
      <c r="CZ4894" s="90"/>
      <c r="DA4894" s="90"/>
      <c r="DB4894" s="70"/>
      <c r="DC4894" s="70"/>
      <c r="DD4894" s="70"/>
      <c r="DE4894" s="70"/>
      <c r="DF4894" s="70"/>
      <c r="DG4894" s="70"/>
      <c r="DH4894" s="70"/>
      <c r="DI4894" s="70"/>
      <c r="DJ4894" s="70"/>
      <c r="DK4894" s="70"/>
      <c r="DL4894" s="70"/>
      <c r="DM4894" s="70"/>
      <c r="DN4894" s="70"/>
    </row>
    <row r="4895" spans="1:118">
      <c r="A4895" s="228"/>
      <c r="B4895" s="342"/>
      <c r="C4895" s="406"/>
      <c r="D4895" s="237"/>
      <c r="E4895" s="237"/>
      <c r="F4895" s="244"/>
      <c r="G4895" s="73">
        <v>3.9</v>
      </c>
      <c r="H4895" s="85"/>
      <c r="I4895" s="85"/>
      <c r="J4895" s="85"/>
      <c r="K4895" s="85"/>
      <c r="L4895" s="85"/>
      <c r="M4895" s="85"/>
      <c r="N4895" s="85"/>
      <c r="O4895" s="85"/>
      <c r="P4895" s="85"/>
      <c r="Q4895" s="85"/>
      <c r="R4895" s="85"/>
      <c r="S4895" s="85"/>
      <c r="T4895" s="85"/>
      <c r="U4895" s="85"/>
      <c r="V4895" s="85"/>
      <c r="W4895" s="85"/>
      <c r="X4895" s="85"/>
      <c r="Y4895" s="85"/>
      <c r="Z4895" s="85"/>
      <c r="AA4895" s="85"/>
      <c r="AB4895" s="85"/>
      <c r="AC4895" s="81"/>
      <c r="AD4895" s="81"/>
      <c r="AE4895" s="81"/>
      <c r="AF4895" s="81"/>
      <c r="AG4895" s="81"/>
      <c r="AH4895" s="81"/>
      <c r="AI4895" s="81"/>
      <c r="AJ4895" s="81"/>
      <c r="AK4895" s="81"/>
      <c r="AL4895" s="81"/>
      <c r="AM4895" s="240"/>
      <c r="AN4895" s="240"/>
      <c r="AO4895" s="240"/>
      <c r="AP4895" s="240"/>
      <c r="AQ4895" s="240"/>
      <c r="AR4895" s="240"/>
      <c r="AS4895" s="240"/>
      <c r="AT4895" s="256"/>
      <c r="AU4895" s="256"/>
      <c r="AV4895" s="259"/>
      <c r="AW4895" s="259"/>
      <c r="AX4895" s="256"/>
      <c r="AY4895" s="256"/>
      <c r="AZ4895" s="256"/>
      <c r="BA4895" s="256"/>
      <c r="BB4895" s="256"/>
      <c r="BC4895" s="256"/>
      <c r="BD4895" s="256"/>
      <c r="BE4895" s="256"/>
      <c r="BF4895" s="256"/>
      <c r="BG4895" s="256"/>
      <c r="BH4895" s="256"/>
      <c r="BI4895" s="256"/>
      <c r="BJ4895" s="256"/>
      <c r="BK4895" s="256"/>
      <c r="BL4895" s="262"/>
      <c r="BM4895" s="262"/>
      <c r="BN4895" s="262"/>
      <c r="BO4895" s="262"/>
      <c r="BP4895" s="262"/>
      <c r="BQ4895" s="262"/>
      <c r="BR4895" s="270"/>
      <c r="BS4895" s="270"/>
      <c r="BT4895" s="270"/>
      <c r="BU4895" s="270"/>
      <c r="BV4895" s="270"/>
      <c r="BW4895" s="270"/>
      <c r="BX4895" s="256"/>
      <c r="BY4895" s="256"/>
      <c r="BZ4895" s="256"/>
      <c r="CA4895" s="267"/>
      <c r="CB4895" s="267"/>
      <c r="CC4895" s="274"/>
      <c r="CD4895" s="267"/>
      <c r="CE4895" s="267"/>
      <c r="CF4895" s="267"/>
      <c r="CG4895" s="267"/>
      <c r="CH4895" s="267"/>
      <c r="CI4895" s="267"/>
      <c r="CJ4895" s="267"/>
      <c r="CK4895" s="267"/>
      <c r="CL4895" s="265"/>
      <c r="CM4895" s="272"/>
      <c r="CN4895" s="264"/>
      <c r="CO4895" s="125"/>
      <c r="CP4895" s="226"/>
      <c r="CQ4895" s="226"/>
      <c r="CR4895" s="226"/>
      <c r="CS4895" s="90"/>
      <c r="CT4895" s="90"/>
      <c r="CU4895" s="90"/>
      <c r="CV4895" s="90"/>
      <c r="CW4895" s="90"/>
      <c r="CX4895" s="90"/>
      <c r="CY4895" s="90"/>
      <c r="CZ4895" s="90"/>
      <c r="DA4895" s="90"/>
      <c r="DB4895" s="70"/>
      <c r="DC4895" s="70"/>
      <c r="DD4895" s="70"/>
      <c r="DE4895" s="70"/>
      <c r="DF4895" s="70"/>
      <c r="DG4895" s="70"/>
      <c r="DH4895" s="70"/>
      <c r="DI4895" s="70"/>
      <c r="DJ4895" s="70"/>
      <c r="DK4895" s="70"/>
      <c r="DL4895" s="70"/>
      <c r="DM4895" s="70"/>
      <c r="DN4895" s="70"/>
    </row>
    <row r="4896" spans="1:118">
      <c r="A4896" s="229"/>
      <c r="B4896" s="343"/>
      <c r="C4896" s="407"/>
      <c r="D4896" s="238"/>
      <c r="E4896" s="238"/>
      <c r="F4896" s="245" t="s">
        <v>83</v>
      </c>
      <c r="G4896" s="246"/>
      <c r="H4896" s="82"/>
      <c r="I4896" s="82"/>
      <c r="J4896" s="82"/>
      <c r="K4896" s="82"/>
      <c r="L4896" s="82"/>
      <c r="M4896" s="82"/>
      <c r="N4896" s="82"/>
      <c r="O4896" s="82"/>
      <c r="P4896" s="82"/>
      <c r="Q4896" s="82"/>
      <c r="R4896" s="82"/>
      <c r="S4896" s="82"/>
      <c r="T4896" s="82"/>
      <c r="U4896" s="82"/>
      <c r="V4896" s="82"/>
      <c r="W4896" s="82"/>
      <c r="X4896" s="82"/>
      <c r="Y4896" s="82"/>
      <c r="Z4896" s="82"/>
      <c r="AA4896" s="82"/>
      <c r="AB4896" s="82"/>
      <c r="AC4896" s="35"/>
      <c r="AD4896" s="35"/>
      <c r="AE4896" s="35"/>
      <c r="AF4896" s="35"/>
      <c r="AG4896" s="35"/>
      <c r="AH4896" s="35"/>
      <c r="AI4896" s="35"/>
      <c r="AJ4896" s="35"/>
      <c r="AK4896" s="35"/>
      <c r="AL4896" s="35"/>
      <c r="AM4896" s="241"/>
      <c r="AN4896" s="241"/>
      <c r="AO4896" s="241"/>
      <c r="AP4896" s="241"/>
      <c r="AQ4896" s="241"/>
      <c r="AR4896" s="241"/>
      <c r="AS4896" s="241"/>
      <c r="AT4896" s="257"/>
      <c r="AU4896" s="257"/>
      <c r="AV4896" s="260"/>
      <c r="AW4896" s="260"/>
      <c r="AX4896" s="257"/>
      <c r="AY4896" s="257"/>
      <c r="AZ4896" s="257"/>
      <c r="BA4896" s="257"/>
      <c r="BB4896" s="257"/>
      <c r="BC4896" s="257"/>
      <c r="BD4896" s="257"/>
      <c r="BE4896" s="257"/>
      <c r="BF4896" s="257"/>
      <c r="BG4896" s="257"/>
      <c r="BH4896" s="257"/>
      <c r="BI4896" s="257"/>
      <c r="BJ4896" s="257"/>
      <c r="BK4896" s="257"/>
      <c r="BL4896" s="263"/>
      <c r="BM4896" s="263"/>
      <c r="BN4896" s="263"/>
      <c r="BO4896" s="263"/>
      <c r="BP4896" s="263"/>
      <c r="BQ4896" s="263"/>
      <c r="BR4896" s="271"/>
      <c r="BS4896" s="271"/>
      <c r="BT4896" s="271"/>
      <c r="BU4896" s="271"/>
      <c r="BV4896" s="271"/>
      <c r="BW4896" s="271"/>
      <c r="BX4896" s="257"/>
      <c r="BY4896" s="257"/>
      <c r="BZ4896" s="257"/>
      <c r="CA4896" s="268"/>
      <c r="CB4896" s="268"/>
      <c r="CC4896" s="275"/>
      <c r="CD4896" s="268"/>
      <c r="CE4896" s="268"/>
      <c r="CF4896" s="268"/>
      <c r="CG4896" s="268"/>
      <c r="CH4896" s="268"/>
      <c r="CI4896" s="268"/>
      <c r="CJ4896" s="268"/>
      <c r="CK4896" s="268"/>
      <c r="CL4896" s="265"/>
      <c r="CM4896" s="272"/>
      <c r="CN4896" s="264"/>
      <c r="CO4896" s="125"/>
      <c r="CP4896" s="226"/>
      <c r="CQ4896" s="226"/>
      <c r="CR4896" s="226"/>
      <c r="CS4896" s="90"/>
      <c r="CT4896" s="90"/>
      <c r="CU4896" s="90"/>
      <c r="CV4896" s="90"/>
      <c r="CW4896" s="90"/>
      <c r="CX4896" s="90"/>
      <c r="CY4896" s="90"/>
      <c r="CZ4896" s="90"/>
      <c r="DA4896" s="90"/>
      <c r="DB4896" s="70"/>
      <c r="DC4896" s="70"/>
      <c r="DD4896" s="70"/>
      <c r="DE4896" s="70"/>
      <c r="DF4896" s="70"/>
      <c r="DG4896" s="70"/>
      <c r="DH4896" s="70"/>
      <c r="DI4896" s="70"/>
      <c r="DJ4896" s="70"/>
      <c r="DK4896" s="70"/>
      <c r="DL4896" s="70"/>
      <c r="DM4896" s="70"/>
      <c r="DN4896" s="70"/>
    </row>
    <row r="4897" spans="1:118" ht="14.25" customHeight="1">
      <c r="A4897" s="227">
        <f t="shared" si="1467"/>
        <v>607</v>
      </c>
      <c r="B4897" s="341" t="s">
        <v>1114</v>
      </c>
      <c r="C4897" s="405" t="s">
        <v>1191</v>
      </c>
      <c r="D4897" s="236">
        <v>44611</v>
      </c>
      <c r="E4897" s="236" t="s">
        <v>506</v>
      </c>
      <c r="F4897" s="253" t="s">
        <v>80</v>
      </c>
      <c r="G4897" s="254"/>
      <c r="H4897" s="82" t="s">
        <v>69</v>
      </c>
      <c r="I4897" s="82"/>
      <c r="J4897" s="82" t="s">
        <v>60</v>
      </c>
      <c r="K4897" s="82" t="s">
        <v>60</v>
      </c>
      <c r="L4897" s="82" t="s">
        <v>60</v>
      </c>
      <c r="M4897" s="82" t="s">
        <v>60</v>
      </c>
      <c r="N4897" s="82" t="s">
        <v>60</v>
      </c>
      <c r="O4897" s="82"/>
      <c r="P4897" s="82" t="s">
        <v>60</v>
      </c>
      <c r="Q4897" s="82" t="s">
        <v>60</v>
      </c>
      <c r="R4897" s="82" t="s">
        <v>60</v>
      </c>
      <c r="S4897" s="82" t="s">
        <v>60</v>
      </c>
      <c r="T4897" s="82" t="s">
        <v>67</v>
      </c>
      <c r="U4897" s="82" t="s">
        <v>67</v>
      </c>
      <c r="V4897" s="82"/>
      <c r="W4897" s="82" t="s">
        <v>61</v>
      </c>
      <c r="X4897" s="82" t="s">
        <v>61</v>
      </c>
      <c r="Y4897" s="82" t="s">
        <v>61</v>
      </c>
      <c r="Z4897" s="82" t="s">
        <v>61</v>
      </c>
      <c r="AA4897" s="82" t="s">
        <v>61</v>
      </c>
      <c r="AB4897" s="82" t="s">
        <v>61</v>
      </c>
      <c r="AC4897" s="82"/>
      <c r="AD4897" s="82" t="s">
        <v>61</v>
      </c>
      <c r="AE4897" s="82" t="s">
        <v>61</v>
      </c>
      <c r="AF4897" s="82" t="s">
        <v>61</v>
      </c>
      <c r="AG4897" s="82" t="s">
        <v>61</v>
      </c>
      <c r="AH4897" s="82" t="s">
        <v>61</v>
      </c>
      <c r="AI4897" s="82" t="s">
        <v>1471</v>
      </c>
      <c r="AJ4897" s="82"/>
      <c r="AK4897" s="82" t="s">
        <v>60</v>
      </c>
      <c r="AL4897" s="82" t="s">
        <v>60</v>
      </c>
      <c r="AM4897" s="239">
        <f>COUNTIF(H4897:AL4897,"PH")+COUNTIF(H4897:AL4897,"PH/L")+COUNTIF(H4897:AL4897,"PM")</f>
        <v>0</v>
      </c>
      <c r="AN4897" s="239">
        <f>COUNTIF(H4897:AL4897,"PD")+COUNTIF(H4897:AL4897,"PDD")+COUNTIF(H4897:AL4897,"P/DS")/2+COUNTIF(H4897:AL4897,"PMD")</f>
        <v>0</v>
      </c>
      <c r="AO4897" s="239">
        <f>COUNTIF(H4897:AL4897,"PN")+COUNTIF(H4897:AL4897,"P/NS")/2+COUNTIF(H4897:AL4897,"PH")+COUNTIF(H4897:AL4897,"PH/F")/2+COUNTIF(H4897:AL4897,"PH/L")/2+COUNTIF(H4897:AL4897,"PM")</f>
        <v>0</v>
      </c>
      <c r="AP4897" s="239">
        <f>COUNTIF(H4897:AL4897,"BH")+COUNTIF(H4897:AL4897,"AL/BL")+COUNTIF(H4897:AL4897,"UL/BL")+COUNTIF(H4897:AL4897,"BM")</f>
        <v>0</v>
      </c>
      <c r="AQ4897" s="239">
        <f>COUNTIF(H4897:AL4897,"DS")+COUNTIF(H4897:AL4897,"AL/DS")/2+COUNTIF(H4897:AL4897,"UL/DS")/2+COUNTIF(H4897:AL4897,"CT")+COUNTIF(H4897:AL4897,"MD")</f>
        <v>11.5</v>
      </c>
      <c r="AR4897" s="239">
        <f>COUNTIF(H4897:AL4897,"NS")+COUNTIF(H4897:AL4897,"AL/NS")/2+COUNTIF(H4897:AL4897,"UL/NS")/2+COUNTIF(H4897:AL4897,"BH")+COUNTIF(H4897:AL4897,"AL/BF")/2+COUNTIF(H4897:AL4897,"AL/BL")/2+COUNTIF(H4897:AL4897,"UL/BL")/2+COUNTIF(H4897:AL4897,"UL/BF")/2+COUNTIF(H4897:AL4897,"BM")</f>
        <v>11</v>
      </c>
      <c r="AS4897" s="239">
        <f>COUNTIF(H4897:AL4897,"AL")+COUNTIF(H4897:AL4897,"AL/DS")/2+COUNTIF(H4897:AL4897,"AL/NS")/2+COUNTIF(H4897:AL4897,"NH")+COUNTIF(H4897:AL4897,"SL")+COUNTIF(H4897:AL4897,"NHD")+COUNTIF(H4897:AL4897,"B")+COUNTIF(H4897:AL4897,"HL")+COUNTIF(H4897:AL4897,"AL/BF")/2+COUNTIF(H4897:AL4897,"AL/BL")/2</f>
        <v>3</v>
      </c>
      <c r="AT4897" s="255">
        <f>COUNTIF(H4897:AL4897,"PD")+COUNTIF(H4897:AL4897,"PN")+COUNTIF(H4897:AL4897,"P/DS")/2+COUNTIF(H4897:AL4897,"P/NS")/2+COUNTIF(H4897:AL4897,"DS")+COUNTIF(H4897:AL4897,"NS")+COUNTIF(H4897:AL4897,"AL")+COUNTIF(H4897:AL4897,"AL/DS")+COUNTIF(H4897:AL4897,"AL/NS")+COUNTIF(H4897:AL4897,"NH")+COUNTIF(H4897:AL4897,"SL")+COUNTIF(H4897:AL4897,"UL/DS")/2+COUNTIF(H4897:AL4897,"UL/NS")/2+COUNTIF(H4897:AL4897,"CT")+COUNTIF(H4897:AL4897,"NHD")+COUNTIF(H4897:AL4897,"PDD")+COUNTIF(H4897:AL4897,"B")+COUNTIF(H4897:AL4897,"HL")+COUNTIF(H4897:AL4897,"PH")+COUNTIF(H4897:AL4897,"BH")+COUNTIF(H4897:AL4897,"AL/BF")+COUNTIF(H4897:AL4897,"AL/BL")+COUNTIF(H4897:AL4897,"UL/BF")/2+COUNTIF(H4897:AL4897,"UL/BL")/2+COUNTIF(H4897:AL4897,"PH/F")/2+COUNTIF(H4897:AL4897,"PH/L")/2+COUNTIF(H4897:AL4897,"MD")+COUNTIF(H4897:AL4897,"PMD")+COUNTIF(H4897:AL4897,"PM")+COUNTIF(H4897:AL4897,"BM")</f>
        <v>25.5</v>
      </c>
      <c r="AU4897" s="255">
        <f>COUNTIF(H4897:AL4897,"P/DS")/2+COUNTIF(H4897:AL4897,"P/NS")/2+COUNTIF(H4897:AL4897,"IL")+COUNTIF(H4897:AL4897,"NL")+COUNTIF(H4897:AL4897,"UL")+COUNTIF(H4897:AL4897,"UL/DS")/2+COUNTIF(H4897:AL4897,"UL/NS")/2+COUNTIF(H4897:AL4897,"KT")+COUNTIF(H4897:AL4897,"UL/BF")/2+COUNTIF(H4897:AL4897,"UL/BL")/2+COUNTIF(H4897:AL4897,"PH/F")/2+COUNTIF(H4897:AL4897,"PH/L")/2+COUNTIF(H4897:AL4897,"NB")</f>
        <v>0.5</v>
      </c>
      <c r="AV4897" s="258">
        <f>COUNTIF(H4897:AL4897,"PN")+COUNTIF(H4897:AL4897,"TVD")+COUNTIF(H4897:AL4897,"PH")+COUNTIF(H4897:AL4897,"PM")+COUNTIF(H4897:AL4897,"PDD")-COUNTIFS(H4897:AL4897,"PN",H4904:AL4904,"&gt;=3")-COUNTIFS(H4897:AL4897,"PM",H4904:AL4904,"&gt;=3")</f>
        <v>0</v>
      </c>
      <c r="AW4897" s="258">
        <f>COUNTIF(H4897:AL4897,"NS")+COUNTIF(H4897:AL4897,"D")+COUNTIF(H4897:AL4897,"BH")+COUNTIF(H4897:AL4897,"NHD")+COUNTIF(H4897:AL4897,"BM")-COUNTIFS(H4897:AL4897,"NS",H4904:AL4904,"&gt;=3")-COUNTIFS(H4897:AL4897,"BH",H4904:AL4904,"&gt;=3")-COUNTIFS(H4897:AL4897,"BM",H4904:AL4904,"&gt;=3")</f>
        <v>11</v>
      </c>
      <c r="AX4897" s="255">
        <f>COUNTIF(H4897:AL4897,"AL")+COUNTIF(H4897:AL4897,"AL/DS")/2+COUNTIF(H4897:AL4897,"AL/NS")/2+COUNTIF(H4897:AL4897,"AL/BF")+COUNTIF(H4897:AL4897,"AL/BL")/2</f>
        <v>2</v>
      </c>
      <c r="AY4897" s="255">
        <f>COUNTIF(H4897:AL4897,"SL")</f>
        <v>0</v>
      </c>
      <c r="AZ4897" s="255">
        <f>COUNTIF(H4897:AL4897,"NH")</f>
        <v>1</v>
      </c>
      <c r="BA4897" s="255">
        <f>COUNTIF(H4897:AL4897,"HL")</f>
        <v>0</v>
      </c>
      <c r="BB4897" s="255">
        <f>COUNTIF(G4897:AL4897,"P/DS")/2+COUNTIF(G4897:AL4897,"P/NS")/2+COUNTIF(G4897:AL4897,"UL")+COUNTIF(G4897:AL4897,"UL/DS")/2+COUNTIF(G4897:AL4897,"UL/NS")/2+COUNTIF(G4897:AL4897,"UL/BL")/2+COUNTIF(G4897:AL4897,"UL/BF")/2+COUNTIF(G4897:AL4897,"PH/F")/2+COUNTIF(G4897:AL4897,"PH/L")/2</f>
        <v>0.5</v>
      </c>
      <c r="BC4897" s="255">
        <f>COUNTIF(H4897:AL4897,"NB")</f>
        <v>0</v>
      </c>
      <c r="BD4897" s="255">
        <f>COUNTIF(H4897:AL4897,"NL")</f>
        <v>0</v>
      </c>
      <c r="BE4897" s="255">
        <f>COUNTIF(H4897:AL4897,"IL")</f>
        <v>0</v>
      </c>
      <c r="BF4897" s="255">
        <f>COUNTIF(H4897:AL4897,"KT")</f>
        <v>0</v>
      </c>
      <c r="BG4897" s="255">
        <f>COUNTIF(H4897:AL4897,"L70")</f>
        <v>0</v>
      </c>
      <c r="BH4897" s="255">
        <f>COUNTIF(H4897:AL4897,"MD")</f>
        <v>0</v>
      </c>
      <c r="BI4897" s="255">
        <f>COUNTIF(H4897:AL4897,"PMD")</f>
        <v>0</v>
      </c>
      <c r="BJ4897" s="255">
        <f>COUNTIF(H4897:AL4897,"PM")</f>
        <v>0</v>
      </c>
      <c r="BK4897" s="255">
        <f>COUNTIF(H4897:AL4897,"BM")</f>
        <v>0</v>
      </c>
      <c r="BL4897" s="261">
        <f>SUMIF(H4897:AL4897,"PD",H4898:AL4898)+SUMIF(H4897:AL4897,"PN",H4898:AL4898)+SUMIF(H4897:AL4897,"P/DS",H4898:AL4898)+SUMIF(H4897:AL4897,"PN/F",H4898:AL4898)+SUMIF(H4897:AL4897,"PN/L",H4898:AL4898)+SUMIF(H4897:AL4897,"TV",H4898:AL4898)+SUMIF(H4897:AL4897,"TVD",H4898:AL4898)+SUMIF(H4897:AL4897,"PDD",H4898:AL4898)</f>
        <v>0</v>
      </c>
      <c r="BM4897" s="261">
        <f>SUMIF(H4897:AL4897,"PD",H4899:AL4899)+SUMIF(H4897:AL4897,"PN",H4899:AL4899)+SUMIF(H4897:AL4897,"P/DS",H4899:AL4899)+SUMIF(H4897:AL4897,"PN/F",H4899:AL4899)+SUMIF(H4897:AL4897,"PN/L",H4899:AL4899)+SUMIF(H4897:AL4897,"TV",H4899:AL4899)+SUMIF(H4897:AL4897,"TVD",H4899:AL4899)+SUMIF(H4897:AL4897,"PDD",H4899:AL4899)+SUMIF(H4897:AL4897,"PMD",H4899:AL4899)</f>
        <v>0</v>
      </c>
      <c r="BN4897" s="261">
        <f>SUMIF(H4897:AL4897,"PD",H4900:AL4900)+SUMIF(H4897:AL4897,"PN",H4900:AL4900)+SUMIF(H4897:AL4897,"P/DS",H4900:AL4900)+SUMIF(H4897:AL4897,"PN/F",H4900:AL4900)+SUMIF(H4897:AL4897,"PN/L",H4900:AL4900)+SUMIF(H4897:AL4897,"TV",H4900:AL4900)+SUMIF(H4897:AL4897,"TVD",H4900:AL4900)</f>
        <v>0</v>
      </c>
      <c r="BO4897" s="261">
        <f>SUMIF(H4897:AL4897,"PD",H4901:AL4901)+SUMIF(H4897:AL4897,"PN",H4901:AL4901)+SUMIF(H4897:AL4897,"P/DS",H4901:AL4901)+SUMIF(H4897:AL4897,"PN/F",H4901:AL4901)+SUMIF(H4897:AL4897,"PN/L",H4901:AL4901)+SUMIF(H4897:AL4897,"TV",H4901:AL4901)+SUMIF(H4897:AL4897,"TVD",H4901:AL4901)</f>
        <v>0</v>
      </c>
      <c r="BP4897" s="261">
        <f>SUMIF(H4897:AL4897,"PD",H4902:AL4902)+SUMIF(H4897:AL4897,"PN",H4902:AL4902)+SUMIF(H4897:AL4897,"P/DS",H4902:AL4902)+SUMIF(H4897:AL4897,"PN/F",H4902:AL4902)+SUMIF(H4897:AL4897,"PN/L",H4902:AL4902)+SUMIF(H4897:AL4897,"TV",H4902:AL4902)+SUMIF(H4897:AL4897,"TVD",H4902:AL4902)+SUMIF(H4897:AL4897,"PDD",H4902:AL4902)+SUMIF(H4897:AL4897,"PH",H4902:AL4902)+SUMIF(H4897:AL4897,"PM",H4902:AL4902)</f>
        <v>0</v>
      </c>
      <c r="BQ4897" s="261">
        <f>SUMIF(H4897:AL4897,"PD",H4903:AL4903)+SUMIF(H4897:AL4897,"PN",H4903:AL4903)+SUMIF(H4897:AL4897,"P/DS",H4903:AL4903)+SUMIF(H4897:AL4897,"PN/F",H4903:AL4903)+SUMIF(H4897:AL4897,"PN/L",H4903:AL4903)+SUMIF(H4897:AL4897,"TV",H4903:AL4903)+SUMIF(H4897:AL4897,"TVD",H4903:AL4903)+SUMIF(H4897:AL4897,"PDD",H4903:AL4903)+SUMIF(H4897:AL4897,"PH",H4903:AL4903)+SUMIF(H4897:AL4897,"PM",H4903:AL4903)</f>
        <v>0</v>
      </c>
      <c r="BR4897" s="269">
        <f>SUM(H4898:AL4898)-BL4897</f>
        <v>21.5</v>
      </c>
      <c r="BS4897" s="269">
        <f>SUM(H4899:AL4899)-BM4897</f>
        <v>9.5</v>
      </c>
      <c r="BT4897" s="269">
        <f>SUM(H4900:AL4900)-BN4897</f>
        <v>0</v>
      </c>
      <c r="BU4897" s="269">
        <f>SUM(H4901:AL4901)-BO4897</f>
        <v>0</v>
      </c>
      <c r="BV4897" s="269">
        <f>SUM(H4902:AL4902)-BP4897</f>
        <v>0</v>
      </c>
      <c r="BW4897" s="269">
        <f>SUM(H4903:AL4903)-BQ4897</f>
        <v>0</v>
      </c>
      <c r="BX4897" s="255">
        <f>SUMIF(H4897:AL4897,"PD",H4904:AL4904)+SUMIF(H4897:AL4897,"PN",H4904:AL4904)+SUMIF(H4897:AL4897,"P/DS",H4904:AL4904)+SUMIF(H4897:AL4897,"PN/F",H4904:AL4904)+SUMIF(H4897:AL4897,"PN/L",H4904:AL4904)</f>
        <v>0</v>
      </c>
      <c r="BY4897" s="255">
        <f>SUM(H4904:AL4904)-BX4897</f>
        <v>0</v>
      </c>
      <c r="BZ4897" s="255">
        <f t="shared" ref="BZ4897" si="1476">+SUM(BL4897:BW4904)</f>
        <v>31</v>
      </c>
      <c r="CA4897" s="266">
        <f>(COUNTIFS(H4897:AL4897,"PD",H4898:AL4898,"&gt;=2"))*0.5-IF(CN4897="VP",COUNTIFS($H$16:$AL$16,"SAT",H4897:AL4897,"PD",H4898:AL4898,"&gt;=2"))*0.5</f>
        <v>0</v>
      </c>
      <c r="CB4897" s="266">
        <f>(COUNTIFS(H4897:AL4897,"PN",H4899:AL4899,"&gt;=0.5",H4898:AL4898,"&gt;=1.5"))*0.5+COUNTIFS(H4897:AL4897,"PDD",H4899:AL4899,"&gt;=0.5",H4898:AL4898,"&gt;=1.5")*0.5</f>
        <v>0</v>
      </c>
      <c r="CC4897" s="273">
        <f>(COUNTIFS(H4897:AL4897,"TV",H4899:AL4899,"&gt;=10"))*0.5+(COUNTIFS(H4897:AL4897,"PMD",H4899:AL4899,"&gt;=2"))*0.5</f>
        <v>0</v>
      </c>
      <c r="CD4897" s="266">
        <f>(COUNTIFS(H4897:AL4897,"TVD",H4901:AL4901,"&gt;=6.5",H4899:AL4899,"&gt;=3.5"))*0.5</f>
        <v>0</v>
      </c>
      <c r="CE4897" s="266">
        <f>(COUNTIFS(H4897:AL4897,"PD",H4902:AL4902,"&gt;=10"))*0.5</f>
        <v>0</v>
      </c>
      <c r="CF4897" s="266">
        <f>(COUNTIFS(H4897:AL4897,"PDD",H4902:AL4902,"&gt;=3.5",H4903:AL4903,"&gt;=6.5")+COUNTIFS(H4897:AL4897,"PH",H4903:AL4903,"&gt;=0.5",H4902:AL4902,"&gt;=1.5")+COUNTIFS(H4897:AL4897,"PM",H4903:AL4903,"&gt;=0.5",H4902:AL4902,"&gt;=1.5"))*0.5</f>
        <v>0</v>
      </c>
      <c r="CG4897" s="266">
        <f>(COUNTIFS(H4897:AL4897,"DS",H4898:AL4898,"&gt;=2")+COUNTIFS(H4897:AL4897,"AL/DS",H4898:AL4898,"&gt;=2"))*0.5-IF(CN4897="VP",COUNTIFS($H$16:$AL$16,"SAT",H4897:AL4897,"DS",H4898:AL4898,"&gt;=2"))*0.5</f>
        <v>3</v>
      </c>
      <c r="CH4897" s="266">
        <f>(COUNTIFS(H4897:AL4897,"NS",H4899:AL4899,"&gt;=0.5",H4898:AL4898,"&gt;=1.5")+COUNTIFS(H4897:AL4897,"AL/NS",H4899:AL4899,"&gt;=0.5",H4898:AL4898,"&gt;=1.5")+COUNTIFS(H4897:AL4897,"NHD",H4899:AL4899,"&gt;=4.5",H4902:AL4902,"&gt;=2",H4898:AL4898,"&gt;=1.5"))*0.5</f>
        <v>1.5</v>
      </c>
      <c r="CI4897" s="266">
        <f>(COUNTIF(H4899:AL4899,"&gt;=10")+COUNTIFS(H4897:AL4897,"MD",H4899:AL4899,"&gt;=2")-COUNTIFS(H4897:AL4897,"TV",H4899:AL4899,"&gt;=10"))*0.5</f>
        <v>0</v>
      </c>
      <c r="CJ4897" s="266">
        <f>(COUNTIFS(H4897:AL4897,"D",H4901:AL4901,"&gt;=6.5",H4899:AL4899,"&gt;=3.5"))*0.5</f>
        <v>0</v>
      </c>
      <c r="CK4897" s="266">
        <f>(COUNTIF(H4902:AL4902,"&gt;=10")-COUNTIFS(H4897:AL4897,"PD",H4902:AL4902,"&gt;=10"))*0.5</f>
        <v>0</v>
      </c>
      <c r="CL4897" s="265">
        <f>(COUNTIFS(H4897:AL4897,"NHD",H4902:AL4902,"&gt;=3.5",H4903:AL4903,"&gt;=6.5")+COUNTIFS(H4897:AL4897,"BH",H4902:AL4902,"&gt;=1.5",H4903:AL4903,"&gt;=0.5")+COUNTIFS(H4897:AL4897,"BM",H4902:AL4902,"&gt;=1.5",H4903:AL4903,"&gt;=0.5")+COUNTIFS(H4897:AL4897,"D",H4902:AL4902,"&gt;=1.5",H4903:AL4903,"&gt;=0.5"))*0.5</f>
        <v>0</v>
      </c>
      <c r="CM4897" s="272"/>
      <c r="CN4897" s="264" t="s">
        <v>723</v>
      </c>
      <c r="CO4897" s="125">
        <f t="shared" ref="CO4897" si="1477">+AM4897+AN4897+AO4897+AP4897+AQ4897+AR4897+AS4897+AU4897+BG4897</f>
        <v>26</v>
      </c>
      <c r="CP4897" s="225">
        <f>+SUM(I4898:I4903)-I4904</f>
        <v>0</v>
      </c>
      <c r="CQ4897" s="225">
        <f>+SUM(J4898:J4903)-J4904</f>
        <v>2.5</v>
      </c>
      <c r="CR4897" s="225">
        <f>+SUM(K4898:K4903)-K4904</f>
        <v>2.5</v>
      </c>
      <c r="CS4897" s="90"/>
      <c r="CT4897" s="90"/>
      <c r="CU4897" s="90"/>
      <c r="CV4897" s="90"/>
      <c r="CW4897" s="90"/>
      <c r="CX4897" s="90"/>
      <c r="CY4897" s="90"/>
      <c r="CZ4897" s="90"/>
      <c r="DA4897" s="90"/>
      <c r="DB4897" s="70"/>
      <c r="DC4897" s="70"/>
      <c r="DD4897" s="70"/>
      <c r="DE4897" s="70"/>
      <c r="DF4897" s="70"/>
      <c r="DG4897" s="70"/>
      <c r="DH4897" s="70"/>
      <c r="DI4897" s="70"/>
      <c r="DJ4897" s="70"/>
      <c r="DK4897" s="70"/>
      <c r="DL4897" s="70"/>
      <c r="DM4897" s="70"/>
      <c r="DN4897" s="70"/>
    </row>
    <row r="4898" spans="1:118" ht="14.25" customHeight="1">
      <c r="A4898" s="228"/>
      <c r="B4898" s="342"/>
      <c r="C4898" s="406"/>
      <c r="D4898" s="237"/>
      <c r="E4898" s="237"/>
      <c r="F4898" s="242" t="s">
        <v>82</v>
      </c>
      <c r="G4898" s="71">
        <v>1.5</v>
      </c>
      <c r="H4898" s="83"/>
      <c r="I4898" s="83"/>
      <c r="J4898" s="83">
        <v>2.5</v>
      </c>
      <c r="K4898" s="83">
        <v>2.5</v>
      </c>
      <c r="L4898" s="83"/>
      <c r="M4898" s="83">
        <v>2.5</v>
      </c>
      <c r="N4898" s="83">
        <v>2.5</v>
      </c>
      <c r="O4898" s="83"/>
      <c r="P4898" s="83">
        <v>0.5</v>
      </c>
      <c r="Q4898" s="83">
        <v>2.5</v>
      </c>
      <c r="R4898" s="83">
        <v>2.5</v>
      </c>
      <c r="S4898" s="83"/>
      <c r="T4898" s="83"/>
      <c r="U4898" s="83"/>
      <c r="V4898" s="83"/>
      <c r="W4898" s="83"/>
      <c r="X4898" s="83">
        <v>2</v>
      </c>
      <c r="Y4898" s="83">
        <v>2</v>
      </c>
      <c r="Z4898" s="83">
        <v>2</v>
      </c>
      <c r="AA4898" s="83"/>
      <c r="AB4898" s="83"/>
      <c r="AC4898" s="79"/>
      <c r="AD4898" s="79"/>
      <c r="AE4898" s="79"/>
      <c r="AF4898" s="79"/>
      <c r="AG4898" s="79"/>
      <c r="AH4898" s="79"/>
      <c r="AI4898" s="79"/>
      <c r="AJ4898" s="79"/>
      <c r="AK4898" s="79"/>
      <c r="AL4898" s="79"/>
      <c r="AM4898" s="240"/>
      <c r="AN4898" s="240"/>
      <c r="AO4898" s="240"/>
      <c r="AP4898" s="240"/>
      <c r="AQ4898" s="240"/>
      <c r="AR4898" s="240"/>
      <c r="AS4898" s="240"/>
      <c r="AT4898" s="256"/>
      <c r="AU4898" s="256"/>
      <c r="AV4898" s="259"/>
      <c r="AW4898" s="259"/>
      <c r="AX4898" s="256"/>
      <c r="AY4898" s="256"/>
      <c r="AZ4898" s="256"/>
      <c r="BA4898" s="256"/>
      <c r="BB4898" s="256"/>
      <c r="BC4898" s="256"/>
      <c r="BD4898" s="256"/>
      <c r="BE4898" s="256"/>
      <c r="BF4898" s="256"/>
      <c r="BG4898" s="256"/>
      <c r="BH4898" s="256"/>
      <c r="BI4898" s="256"/>
      <c r="BJ4898" s="256"/>
      <c r="BK4898" s="256"/>
      <c r="BL4898" s="262"/>
      <c r="BM4898" s="262"/>
      <c r="BN4898" s="262"/>
      <c r="BO4898" s="262"/>
      <c r="BP4898" s="262"/>
      <c r="BQ4898" s="262"/>
      <c r="BR4898" s="270"/>
      <c r="BS4898" s="270"/>
      <c r="BT4898" s="270"/>
      <c r="BU4898" s="270"/>
      <c r="BV4898" s="270"/>
      <c r="BW4898" s="270"/>
      <c r="BX4898" s="256"/>
      <c r="BY4898" s="256"/>
      <c r="BZ4898" s="256"/>
      <c r="CA4898" s="267"/>
      <c r="CB4898" s="267"/>
      <c r="CC4898" s="274"/>
      <c r="CD4898" s="267"/>
      <c r="CE4898" s="267"/>
      <c r="CF4898" s="267"/>
      <c r="CG4898" s="267"/>
      <c r="CH4898" s="267"/>
      <c r="CI4898" s="267"/>
      <c r="CJ4898" s="267"/>
      <c r="CK4898" s="267"/>
      <c r="CL4898" s="265"/>
      <c r="CM4898" s="272"/>
      <c r="CN4898" s="264"/>
      <c r="CO4898" s="125"/>
      <c r="CP4898" s="226"/>
      <c r="CQ4898" s="226"/>
      <c r="CR4898" s="226"/>
      <c r="CS4898" s="90"/>
      <c r="CT4898" s="90"/>
      <c r="CU4898" s="90"/>
      <c r="CV4898" s="90"/>
      <c r="CW4898" s="90"/>
      <c r="CX4898" s="90"/>
      <c r="CY4898" s="90"/>
      <c r="CZ4898" s="90"/>
      <c r="DA4898" s="90"/>
      <c r="DB4898" s="70"/>
      <c r="DC4898" s="70"/>
      <c r="DD4898" s="70"/>
      <c r="DE4898" s="70"/>
      <c r="DF4898" s="70"/>
      <c r="DG4898" s="70"/>
      <c r="DH4898" s="70"/>
      <c r="DI4898" s="70"/>
      <c r="DJ4898" s="70"/>
      <c r="DK4898" s="70"/>
      <c r="DL4898" s="70"/>
      <c r="DM4898" s="70"/>
      <c r="DN4898" s="70"/>
    </row>
    <row r="4899" spans="1:118">
      <c r="A4899" s="228"/>
      <c r="B4899" s="342"/>
      <c r="C4899" s="406"/>
      <c r="D4899" s="237"/>
      <c r="E4899" s="237"/>
      <c r="F4899" s="243"/>
      <c r="G4899" s="72">
        <v>2</v>
      </c>
      <c r="H4899" s="84"/>
      <c r="I4899" s="84"/>
      <c r="J4899" s="84"/>
      <c r="K4899" s="84"/>
      <c r="L4899" s="84"/>
      <c r="M4899" s="84"/>
      <c r="N4899" s="84"/>
      <c r="O4899" s="84">
        <v>8</v>
      </c>
      <c r="P4899" s="84"/>
      <c r="Q4899" s="84"/>
      <c r="R4899" s="84"/>
      <c r="S4899" s="84"/>
      <c r="T4899" s="84"/>
      <c r="U4899" s="84"/>
      <c r="V4899" s="84"/>
      <c r="W4899" s="84"/>
      <c r="X4899" s="84">
        <v>0.5</v>
      </c>
      <c r="Y4899" s="84">
        <v>0.5</v>
      </c>
      <c r="Z4899" s="84">
        <v>0.5</v>
      </c>
      <c r="AA4899" s="84"/>
      <c r="AB4899" s="84"/>
      <c r="AC4899" s="80"/>
      <c r="AD4899" s="80"/>
      <c r="AE4899" s="80"/>
      <c r="AF4899" s="80"/>
      <c r="AG4899" s="80"/>
      <c r="AH4899" s="80"/>
      <c r="AI4899" s="80"/>
      <c r="AJ4899" s="80"/>
      <c r="AK4899" s="80"/>
      <c r="AL4899" s="80"/>
      <c r="AM4899" s="240"/>
      <c r="AN4899" s="240"/>
      <c r="AO4899" s="240"/>
      <c r="AP4899" s="240"/>
      <c r="AQ4899" s="240"/>
      <c r="AR4899" s="240"/>
      <c r="AS4899" s="240"/>
      <c r="AT4899" s="256"/>
      <c r="AU4899" s="256"/>
      <c r="AV4899" s="259"/>
      <c r="AW4899" s="259"/>
      <c r="AX4899" s="256"/>
      <c r="AY4899" s="256"/>
      <c r="AZ4899" s="256"/>
      <c r="BA4899" s="256"/>
      <c r="BB4899" s="256"/>
      <c r="BC4899" s="256"/>
      <c r="BD4899" s="256"/>
      <c r="BE4899" s="256"/>
      <c r="BF4899" s="256"/>
      <c r="BG4899" s="256"/>
      <c r="BH4899" s="256"/>
      <c r="BI4899" s="256"/>
      <c r="BJ4899" s="256"/>
      <c r="BK4899" s="256"/>
      <c r="BL4899" s="262"/>
      <c r="BM4899" s="262"/>
      <c r="BN4899" s="262"/>
      <c r="BO4899" s="262"/>
      <c r="BP4899" s="262"/>
      <c r="BQ4899" s="262"/>
      <c r="BR4899" s="270"/>
      <c r="BS4899" s="270"/>
      <c r="BT4899" s="270"/>
      <c r="BU4899" s="270"/>
      <c r="BV4899" s="270"/>
      <c r="BW4899" s="270"/>
      <c r="BX4899" s="256"/>
      <c r="BY4899" s="256"/>
      <c r="BZ4899" s="256"/>
      <c r="CA4899" s="267"/>
      <c r="CB4899" s="267"/>
      <c r="CC4899" s="274"/>
      <c r="CD4899" s="267"/>
      <c r="CE4899" s="267"/>
      <c r="CF4899" s="267"/>
      <c r="CG4899" s="267"/>
      <c r="CH4899" s="267"/>
      <c r="CI4899" s="267"/>
      <c r="CJ4899" s="267"/>
      <c r="CK4899" s="267"/>
      <c r="CL4899" s="265"/>
      <c r="CM4899" s="272"/>
      <c r="CN4899" s="264"/>
      <c r="CO4899" s="125"/>
      <c r="CP4899" s="226"/>
      <c r="CQ4899" s="226"/>
      <c r="CR4899" s="226"/>
      <c r="CS4899" s="90"/>
      <c r="CT4899" s="90"/>
      <c r="CU4899" s="90"/>
      <c r="CV4899" s="90"/>
      <c r="CW4899" s="90"/>
      <c r="CX4899" s="90"/>
      <c r="CY4899" s="90"/>
      <c r="CZ4899" s="90"/>
      <c r="DA4899" s="90"/>
      <c r="DB4899" s="70"/>
      <c r="DC4899" s="70"/>
      <c r="DD4899" s="70"/>
      <c r="DE4899" s="70"/>
      <c r="DF4899" s="70"/>
      <c r="DG4899" s="70"/>
      <c r="DH4899" s="70"/>
      <c r="DI4899" s="70"/>
      <c r="DJ4899" s="70"/>
      <c r="DK4899" s="70"/>
      <c r="DL4899" s="70"/>
      <c r="DM4899" s="70"/>
      <c r="DN4899" s="70"/>
    </row>
    <row r="4900" spans="1:118">
      <c r="A4900" s="228"/>
      <c r="B4900" s="342"/>
      <c r="C4900" s="406"/>
      <c r="D4900" s="237"/>
      <c r="E4900" s="237"/>
      <c r="F4900" s="243"/>
      <c r="G4900" s="72">
        <v>2.1</v>
      </c>
      <c r="H4900" s="84"/>
      <c r="I4900" s="84"/>
      <c r="J4900" s="84"/>
      <c r="K4900" s="84"/>
      <c r="L4900" s="84"/>
      <c r="M4900" s="84"/>
      <c r="N4900" s="84"/>
      <c r="O4900" s="84"/>
      <c r="P4900" s="84"/>
      <c r="Q4900" s="84"/>
      <c r="R4900" s="84"/>
      <c r="S4900" s="84"/>
      <c r="T4900" s="84"/>
      <c r="U4900" s="84"/>
      <c r="V4900" s="84"/>
      <c r="W4900" s="84"/>
      <c r="X4900" s="84"/>
      <c r="Y4900" s="84"/>
      <c r="Z4900" s="84"/>
      <c r="AA4900" s="84"/>
      <c r="AB4900" s="84"/>
      <c r="AC4900" s="80"/>
      <c r="AD4900" s="80"/>
      <c r="AE4900" s="80"/>
      <c r="AF4900" s="80"/>
      <c r="AG4900" s="80"/>
      <c r="AH4900" s="80"/>
      <c r="AI4900" s="80"/>
      <c r="AJ4900" s="80"/>
      <c r="AK4900" s="80"/>
      <c r="AL4900" s="80"/>
      <c r="AM4900" s="240"/>
      <c r="AN4900" s="240"/>
      <c r="AO4900" s="240"/>
      <c r="AP4900" s="240"/>
      <c r="AQ4900" s="240"/>
      <c r="AR4900" s="240"/>
      <c r="AS4900" s="240"/>
      <c r="AT4900" s="256"/>
      <c r="AU4900" s="256"/>
      <c r="AV4900" s="259"/>
      <c r="AW4900" s="259"/>
      <c r="AX4900" s="256"/>
      <c r="AY4900" s="256"/>
      <c r="AZ4900" s="256"/>
      <c r="BA4900" s="256"/>
      <c r="BB4900" s="256"/>
      <c r="BC4900" s="256"/>
      <c r="BD4900" s="256"/>
      <c r="BE4900" s="256"/>
      <c r="BF4900" s="256"/>
      <c r="BG4900" s="256"/>
      <c r="BH4900" s="256"/>
      <c r="BI4900" s="256"/>
      <c r="BJ4900" s="256"/>
      <c r="BK4900" s="256"/>
      <c r="BL4900" s="262"/>
      <c r="BM4900" s="262"/>
      <c r="BN4900" s="262"/>
      <c r="BO4900" s="262"/>
      <c r="BP4900" s="262"/>
      <c r="BQ4900" s="262"/>
      <c r="BR4900" s="270"/>
      <c r="BS4900" s="270"/>
      <c r="BT4900" s="270"/>
      <c r="BU4900" s="270"/>
      <c r="BV4900" s="270"/>
      <c r="BW4900" s="270"/>
      <c r="BX4900" s="256"/>
      <c r="BY4900" s="256"/>
      <c r="BZ4900" s="256"/>
      <c r="CA4900" s="267"/>
      <c r="CB4900" s="267"/>
      <c r="CC4900" s="274"/>
      <c r="CD4900" s="267"/>
      <c r="CE4900" s="267"/>
      <c r="CF4900" s="267"/>
      <c r="CG4900" s="267"/>
      <c r="CH4900" s="267"/>
      <c r="CI4900" s="267"/>
      <c r="CJ4900" s="267"/>
      <c r="CK4900" s="267"/>
      <c r="CL4900" s="265"/>
      <c r="CM4900" s="272"/>
      <c r="CN4900" s="264"/>
      <c r="CO4900" s="125"/>
      <c r="CP4900" s="226"/>
      <c r="CQ4900" s="226"/>
      <c r="CR4900" s="226"/>
      <c r="CS4900" s="90"/>
      <c r="CT4900" s="90"/>
      <c r="CU4900" s="90"/>
      <c r="CV4900" s="90"/>
      <c r="CW4900" s="90"/>
      <c r="CX4900" s="90"/>
      <c r="CY4900" s="90"/>
      <c r="CZ4900" s="90"/>
      <c r="DA4900" s="90"/>
      <c r="DB4900" s="70"/>
      <c r="DC4900" s="70"/>
      <c r="DD4900" s="70"/>
      <c r="DE4900" s="70"/>
      <c r="DF4900" s="70"/>
      <c r="DG4900" s="70"/>
      <c r="DH4900" s="70"/>
      <c r="DI4900" s="70"/>
      <c r="DJ4900" s="70"/>
      <c r="DK4900" s="70"/>
      <c r="DL4900" s="70"/>
      <c r="DM4900" s="70"/>
      <c r="DN4900" s="70"/>
    </row>
    <row r="4901" spans="1:118">
      <c r="A4901" s="228"/>
      <c r="B4901" s="342"/>
      <c r="C4901" s="406"/>
      <c r="D4901" s="237"/>
      <c r="E4901" s="237"/>
      <c r="F4901" s="243"/>
      <c r="G4901" s="72">
        <v>2.7</v>
      </c>
      <c r="H4901" s="84"/>
      <c r="I4901" s="84"/>
      <c r="J4901" s="84"/>
      <c r="K4901" s="84"/>
      <c r="L4901" s="84"/>
      <c r="M4901" s="84"/>
      <c r="N4901" s="84"/>
      <c r="O4901" s="84"/>
      <c r="P4901" s="84"/>
      <c r="Q4901" s="84"/>
      <c r="R4901" s="84"/>
      <c r="S4901" s="84"/>
      <c r="T4901" s="84"/>
      <c r="U4901" s="84"/>
      <c r="V4901" s="84"/>
      <c r="W4901" s="84"/>
      <c r="X4901" s="84"/>
      <c r="Y4901" s="84"/>
      <c r="Z4901" s="84"/>
      <c r="AA4901" s="84"/>
      <c r="AB4901" s="84"/>
      <c r="AC4901" s="80"/>
      <c r="AD4901" s="80"/>
      <c r="AE4901" s="80"/>
      <c r="AF4901" s="80"/>
      <c r="AG4901" s="80"/>
      <c r="AH4901" s="80"/>
      <c r="AI4901" s="80"/>
      <c r="AJ4901" s="80"/>
      <c r="AK4901" s="80"/>
      <c r="AL4901" s="80"/>
      <c r="AM4901" s="240"/>
      <c r="AN4901" s="240"/>
      <c r="AO4901" s="240"/>
      <c r="AP4901" s="240"/>
      <c r="AQ4901" s="240"/>
      <c r="AR4901" s="240"/>
      <c r="AS4901" s="240"/>
      <c r="AT4901" s="256"/>
      <c r="AU4901" s="256"/>
      <c r="AV4901" s="259"/>
      <c r="AW4901" s="259"/>
      <c r="AX4901" s="256"/>
      <c r="AY4901" s="256"/>
      <c r="AZ4901" s="256"/>
      <c r="BA4901" s="256"/>
      <c r="BB4901" s="256"/>
      <c r="BC4901" s="256"/>
      <c r="BD4901" s="256"/>
      <c r="BE4901" s="256"/>
      <c r="BF4901" s="256"/>
      <c r="BG4901" s="256"/>
      <c r="BH4901" s="256"/>
      <c r="BI4901" s="256"/>
      <c r="BJ4901" s="256"/>
      <c r="BK4901" s="256"/>
      <c r="BL4901" s="262"/>
      <c r="BM4901" s="262"/>
      <c r="BN4901" s="262"/>
      <c r="BO4901" s="262"/>
      <c r="BP4901" s="262"/>
      <c r="BQ4901" s="262"/>
      <c r="BR4901" s="270"/>
      <c r="BS4901" s="270"/>
      <c r="BT4901" s="270"/>
      <c r="BU4901" s="270"/>
      <c r="BV4901" s="270"/>
      <c r="BW4901" s="270"/>
      <c r="BX4901" s="256"/>
      <c r="BY4901" s="256"/>
      <c r="BZ4901" s="256"/>
      <c r="CA4901" s="267"/>
      <c r="CB4901" s="267"/>
      <c r="CC4901" s="274"/>
      <c r="CD4901" s="267"/>
      <c r="CE4901" s="267"/>
      <c r="CF4901" s="267"/>
      <c r="CG4901" s="267"/>
      <c r="CH4901" s="267"/>
      <c r="CI4901" s="267"/>
      <c r="CJ4901" s="267"/>
      <c r="CK4901" s="267"/>
      <c r="CL4901" s="265"/>
      <c r="CM4901" s="272"/>
      <c r="CN4901" s="264"/>
      <c r="CO4901" s="125"/>
      <c r="CP4901" s="226"/>
      <c r="CQ4901" s="226"/>
      <c r="CR4901" s="226"/>
      <c r="CS4901" s="90"/>
      <c r="CT4901" s="90"/>
      <c r="CU4901" s="90"/>
      <c r="CV4901" s="90"/>
      <c r="CW4901" s="90"/>
      <c r="CX4901" s="90"/>
      <c r="CY4901" s="90"/>
      <c r="CZ4901" s="90"/>
      <c r="DA4901" s="90"/>
      <c r="DB4901" s="70"/>
      <c r="DC4901" s="70"/>
      <c r="DD4901" s="70"/>
      <c r="DE4901" s="70"/>
      <c r="DF4901" s="70"/>
      <c r="DG4901" s="70"/>
      <c r="DH4901" s="70"/>
      <c r="DI4901" s="70"/>
      <c r="DJ4901" s="70"/>
      <c r="DK4901" s="70"/>
      <c r="DL4901" s="70"/>
      <c r="DM4901" s="70"/>
      <c r="DN4901" s="70"/>
    </row>
    <row r="4902" spans="1:118">
      <c r="A4902" s="228"/>
      <c r="B4902" s="342"/>
      <c r="C4902" s="406"/>
      <c r="D4902" s="237"/>
      <c r="E4902" s="237"/>
      <c r="F4902" s="243"/>
      <c r="G4902" s="72">
        <v>3</v>
      </c>
      <c r="H4902" s="84"/>
      <c r="I4902" s="84"/>
      <c r="J4902" s="84"/>
      <c r="K4902" s="84"/>
      <c r="L4902" s="84"/>
      <c r="M4902" s="84"/>
      <c r="N4902" s="84"/>
      <c r="O4902" s="84"/>
      <c r="P4902" s="84"/>
      <c r="Q4902" s="84"/>
      <c r="R4902" s="84"/>
      <c r="S4902" s="84"/>
      <c r="T4902" s="84"/>
      <c r="U4902" s="84"/>
      <c r="V4902" s="84"/>
      <c r="W4902" s="84"/>
      <c r="X4902" s="84"/>
      <c r="Y4902" s="84"/>
      <c r="Z4902" s="84"/>
      <c r="AA4902" s="84"/>
      <c r="AB4902" s="84"/>
      <c r="AC4902" s="80"/>
      <c r="AD4902" s="80"/>
      <c r="AE4902" s="80"/>
      <c r="AF4902" s="80"/>
      <c r="AG4902" s="80"/>
      <c r="AH4902" s="80"/>
      <c r="AI4902" s="80"/>
      <c r="AJ4902" s="80"/>
      <c r="AK4902" s="80"/>
      <c r="AL4902" s="80"/>
      <c r="AM4902" s="240"/>
      <c r="AN4902" s="240"/>
      <c r="AO4902" s="240"/>
      <c r="AP4902" s="240"/>
      <c r="AQ4902" s="240"/>
      <c r="AR4902" s="240"/>
      <c r="AS4902" s="240"/>
      <c r="AT4902" s="256"/>
      <c r="AU4902" s="256"/>
      <c r="AV4902" s="259"/>
      <c r="AW4902" s="259"/>
      <c r="AX4902" s="256"/>
      <c r="AY4902" s="256"/>
      <c r="AZ4902" s="256"/>
      <c r="BA4902" s="256"/>
      <c r="BB4902" s="256"/>
      <c r="BC4902" s="256"/>
      <c r="BD4902" s="256"/>
      <c r="BE4902" s="256"/>
      <c r="BF4902" s="256"/>
      <c r="BG4902" s="256"/>
      <c r="BH4902" s="256"/>
      <c r="BI4902" s="256"/>
      <c r="BJ4902" s="256"/>
      <c r="BK4902" s="256"/>
      <c r="BL4902" s="262"/>
      <c r="BM4902" s="262"/>
      <c r="BN4902" s="262"/>
      <c r="BO4902" s="262"/>
      <c r="BP4902" s="262"/>
      <c r="BQ4902" s="262"/>
      <c r="BR4902" s="270"/>
      <c r="BS4902" s="270"/>
      <c r="BT4902" s="270"/>
      <c r="BU4902" s="270"/>
      <c r="BV4902" s="270"/>
      <c r="BW4902" s="270"/>
      <c r="BX4902" s="256"/>
      <c r="BY4902" s="256"/>
      <c r="BZ4902" s="256"/>
      <c r="CA4902" s="267"/>
      <c r="CB4902" s="267"/>
      <c r="CC4902" s="274"/>
      <c r="CD4902" s="267"/>
      <c r="CE4902" s="267"/>
      <c r="CF4902" s="267"/>
      <c r="CG4902" s="267"/>
      <c r="CH4902" s="267"/>
      <c r="CI4902" s="267"/>
      <c r="CJ4902" s="267"/>
      <c r="CK4902" s="267"/>
      <c r="CL4902" s="265"/>
      <c r="CM4902" s="272"/>
      <c r="CN4902" s="264"/>
      <c r="CO4902" s="125"/>
      <c r="CP4902" s="226"/>
      <c r="CQ4902" s="226"/>
      <c r="CR4902" s="226"/>
      <c r="CS4902" s="90"/>
      <c r="CT4902" s="90"/>
      <c r="CU4902" s="90"/>
      <c r="CV4902" s="90"/>
      <c r="CW4902" s="90"/>
      <c r="CX4902" s="90"/>
      <c r="CY4902" s="90"/>
      <c r="CZ4902" s="90"/>
      <c r="DA4902" s="90"/>
      <c r="DB4902" s="70"/>
      <c r="DC4902" s="70"/>
      <c r="DD4902" s="70"/>
      <c r="DE4902" s="70"/>
      <c r="DF4902" s="70"/>
      <c r="DG4902" s="70"/>
      <c r="DH4902" s="70"/>
      <c r="DI4902" s="70"/>
      <c r="DJ4902" s="70"/>
      <c r="DK4902" s="70"/>
      <c r="DL4902" s="70"/>
      <c r="DM4902" s="70"/>
      <c r="DN4902" s="70"/>
    </row>
    <row r="4903" spans="1:118">
      <c r="A4903" s="228"/>
      <c r="B4903" s="342"/>
      <c r="C4903" s="406"/>
      <c r="D4903" s="237"/>
      <c r="E4903" s="237"/>
      <c r="F4903" s="244"/>
      <c r="G4903" s="73">
        <v>3.9</v>
      </c>
      <c r="H4903" s="85"/>
      <c r="I4903" s="85"/>
      <c r="J4903" s="85"/>
      <c r="K4903" s="85"/>
      <c r="L4903" s="85"/>
      <c r="M4903" s="85"/>
      <c r="N4903" s="85"/>
      <c r="O4903" s="85"/>
      <c r="P4903" s="85"/>
      <c r="Q4903" s="85"/>
      <c r="R4903" s="85"/>
      <c r="S4903" s="85"/>
      <c r="T4903" s="85"/>
      <c r="U4903" s="85"/>
      <c r="V4903" s="85"/>
      <c r="W4903" s="85"/>
      <c r="X4903" s="85"/>
      <c r="Y4903" s="85"/>
      <c r="Z4903" s="85"/>
      <c r="AA4903" s="85"/>
      <c r="AB4903" s="85"/>
      <c r="AC4903" s="81"/>
      <c r="AD4903" s="81"/>
      <c r="AE4903" s="81"/>
      <c r="AF4903" s="81"/>
      <c r="AG4903" s="81"/>
      <c r="AH4903" s="81"/>
      <c r="AI4903" s="81"/>
      <c r="AJ4903" s="81"/>
      <c r="AK4903" s="81"/>
      <c r="AL4903" s="81"/>
      <c r="AM4903" s="240"/>
      <c r="AN4903" s="240"/>
      <c r="AO4903" s="240"/>
      <c r="AP4903" s="240"/>
      <c r="AQ4903" s="240"/>
      <c r="AR4903" s="240"/>
      <c r="AS4903" s="240"/>
      <c r="AT4903" s="256"/>
      <c r="AU4903" s="256"/>
      <c r="AV4903" s="259"/>
      <c r="AW4903" s="259"/>
      <c r="AX4903" s="256"/>
      <c r="AY4903" s="256"/>
      <c r="AZ4903" s="256"/>
      <c r="BA4903" s="256"/>
      <c r="BB4903" s="256"/>
      <c r="BC4903" s="256"/>
      <c r="BD4903" s="256"/>
      <c r="BE4903" s="256"/>
      <c r="BF4903" s="256"/>
      <c r="BG4903" s="256"/>
      <c r="BH4903" s="256"/>
      <c r="BI4903" s="256"/>
      <c r="BJ4903" s="256"/>
      <c r="BK4903" s="256"/>
      <c r="BL4903" s="262"/>
      <c r="BM4903" s="262"/>
      <c r="BN4903" s="262"/>
      <c r="BO4903" s="262"/>
      <c r="BP4903" s="262"/>
      <c r="BQ4903" s="262"/>
      <c r="BR4903" s="270"/>
      <c r="BS4903" s="270"/>
      <c r="BT4903" s="270"/>
      <c r="BU4903" s="270"/>
      <c r="BV4903" s="270"/>
      <c r="BW4903" s="270"/>
      <c r="BX4903" s="256"/>
      <c r="BY4903" s="256"/>
      <c r="BZ4903" s="256"/>
      <c r="CA4903" s="267"/>
      <c r="CB4903" s="267"/>
      <c r="CC4903" s="274"/>
      <c r="CD4903" s="267"/>
      <c r="CE4903" s="267"/>
      <c r="CF4903" s="267"/>
      <c r="CG4903" s="267"/>
      <c r="CH4903" s="267"/>
      <c r="CI4903" s="267"/>
      <c r="CJ4903" s="267"/>
      <c r="CK4903" s="267"/>
      <c r="CL4903" s="265"/>
      <c r="CM4903" s="272"/>
      <c r="CN4903" s="264"/>
      <c r="CO4903" s="125"/>
      <c r="CP4903" s="226"/>
      <c r="CQ4903" s="226"/>
      <c r="CR4903" s="226"/>
      <c r="CS4903" s="90"/>
      <c r="CT4903" s="90"/>
      <c r="CU4903" s="90"/>
      <c r="CV4903" s="90"/>
      <c r="CW4903" s="90"/>
      <c r="CX4903" s="90"/>
      <c r="CY4903" s="90"/>
      <c r="CZ4903" s="90"/>
      <c r="DA4903" s="90"/>
      <c r="DB4903" s="70"/>
      <c r="DC4903" s="70"/>
      <c r="DD4903" s="70"/>
      <c r="DE4903" s="70"/>
      <c r="DF4903" s="70"/>
      <c r="DG4903" s="70"/>
      <c r="DH4903" s="70"/>
      <c r="DI4903" s="70"/>
      <c r="DJ4903" s="70"/>
      <c r="DK4903" s="70"/>
      <c r="DL4903" s="70"/>
      <c r="DM4903" s="70"/>
      <c r="DN4903" s="70"/>
    </row>
    <row r="4904" spans="1:118">
      <c r="A4904" s="229"/>
      <c r="B4904" s="343"/>
      <c r="C4904" s="407"/>
      <c r="D4904" s="238"/>
      <c r="E4904" s="238"/>
      <c r="F4904" s="245" t="s">
        <v>83</v>
      </c>
      <c r="G4904" s="246"/>
      <c r="H4904" s="82"/>
      <c r="I4904" s="82"/>
      <c r="J4904" s="82"/>
      <c r="K4904" s="82"/>
      <c r="L4904" s="82"/>
      <c r="M4904" s="82"/>
      <c r="N4904" s="82"/>
      <c r="O4904" s="82"/>
      <c r="P4904" s="82"/>
      <c r="Q4904" s="82"/>
      <c r="R4904" s="82"/>
      <c r="S4904" s="82"/>
      <c r="T4904" s="82"/>
      <c r="U4904" s="82"/>
      <c r="V4904" s="82"/>
      <c r="W4904" s="82"/>
      <c r="X4904" s="82"/>
      <c r="Y4904" s="82"/>
      <c r="Z4904" s="82"/>
      <c r="AA4904" s="82"/>
      <c r="AB4904" s="82"/>
      <c r="AC4904" s="35"/>
      <c r="AD4904" s="35"/>
      <c r="AE4904" s="35"/>
      <c r="AF4904" s="35"/>
      <c r="AG4904" s="35"/>
      <c r="AH4904" s="35"/>
      <c r="AI4904" s="35"/>
      <c r="AJ4904" s="35"/>
      <c r="AK4904" s="35"/>
      <c r="AL4904" s="35"/>
      <c r="AM4904" s="241"/>
      <c r="AN4904" s="241"/>
      <c r="AO4904" s="241"/>
      <c r="AP4904" s="241"/>
      <c r="AQ4904" s="241"/>
      <c r="AR4904" s="241"/>
      <c r="AS4904" s="241"/>
      <c r="AT4904" s="257"/>
      <c r="AU4904" s="257"/>
      <c r="AV4904" s="260"/>
      <c r="AW4904" s="260"/>
      <c r="AX4904" s="257"/>
      <c r="AY4904" s="257"/>
      <c r="AZ4904" s="257"/>
      <c r="BA4904" s="257"/>
      <c r="BB4904" s="257"/>
      <c r="BC4904" s="257"/>
      <c r="BD4904" s="257"/>
      <c r="BE4904" s="257"/>
      <c r="BF4904" s="257"/>
      <c r="BG4904" s="257"/>
      <c r="BH4904" s="257"/>
      <c r="BI4904" s="257"/>
      <c r="BJ4904" s="257"/>
      <c r="BK4904" s="257"/>
      <c r="BL4904" s="263"/>
      <c r="BM4904" s="263"/>
      <c r="BN4904" s="263"/>
      <c r="BO4904" s="263"/>
      <c r="BP4904" s="263"/>
      <c r="BQ4904" s="263"/>
      <c r="BR4904" s="271"/>
      <c r="BS4904" s="271"/>
      <c r="BT4904" s="271"/>
      <c r="BU4904" s="271"/>
      <c r="BV4904" s="271"/>
      <c r="BW4904" s="271"/>
      <c r="BX4904" s="257"/>
      <c r="BY4904" s="257"/>
      <c r="BZ4904" s="257"/>
      <c r="CA4904" s="268"/>
      <c r="CB4904" s="268"/>
      <c r="CC4904" s="275"/>
      <c r="CD4904" s="268"/>
      <c r="CE4904" s="268"/>
      <c r="CF4904" s="268"/>
      <c r="CG4904" s="268"/>
      <c r="CH4904" s="268"/>
      <c r="CI4904" s="268"/>
      <c r="CJ4904" s="268"/>
      <c r="CK4904" s="268"/>
      <c r="CL4904" s="265"/>
      <c r="CM4904" s="272"/>
      <c r="CN4904" s="264"/>
      <c r="CO4904" s="125"/>
      <c r="CP4904" s="226"/>
      <c r="CQ4904" s="226"/>
      <c r="CR4904" s="226"/>
      <c r="CS4904" s="90"/>
      <c r="CT4904" s="90"/>
      <c r="CU4904" s="90"/>
      <c r="CV4904" s="90"/>
      <c r="CW4904" s="90"/>
      <c r="CX4904" s="90"/>
      <c r="CY4904" s="90"/>
      <c r="CZ4904" s="90"/>
      <c r="DA4904" s="90"/>
      <c r="DB4904" s="70"/>
      <c r="DC4904" s="70"/>
      <c r="DD4904" s="70"/>
      <c r="DE4904" s="70"/>
      <c r="DF4904" s="70"/>
      <c r="DG4904" s="70"/>
      <c r="DH4904" s="70"/>
      <c r="DI4904" s="70"/>
      <c r="DJ4904" s="70"/>
      <c r="DK4904" s="70"/>
      <c r="DL4904" s="70"/>
      <c r="DM4904" s="70"/>
      <c r="DN4904" s="70"/>
    </row>
    <row r="4905" spans="1:118" ht="14.25" customHeight="1">
      <c r="A4905" s="227">
        <f t="shared" si="1467"/>
        <v>608</v>
      </c>
      <c r="B4905" s="341" t="s">
        <v>1115</v>
      </c>
      <c r="C4905" s="405" t="s">
        <v>1192</v>
      </c>
      <c r="D4905" s="236">
        <v>44611</v>
      </c>
      <c r="E4905" s="236" t="s">
        <v>506</v>
      </c>
      <c r="F4905" s="253" t="s">
        <v>80</v>
      </c>
      <c r="G4905" s="254"/>
      <c r="H4905" s="82" t="s">
        <v>69</v>
      </c>
      <c r="I4905" s="82"/>
      <c r="J4905" s="82" t="s">
        <v>61</v>
      </c>
      <c r="K4905" s="82" t="s">
        <v>61</v>
      </c>
      <c r="L4905" s="82" t="s">
        <v>61</v>
      </c>
      <c r="M4905" s="82" t="s">
        <v>61</v>
      </c>
      <c r="N4905" s="82" t="s">
        <v>61</v>
      </c>
      <c r="O4905" s="82" t="s">
        <v>973</v>
      </c>
      <c r="P4905" s="82" t="s">
        <v>61</v>
      </c>
      <c r="Q4905" s="82" t="s">
        <v>61</v>
      </c>
      <c r="R4905" s="82" t="s">
        <v>61</v>
      </c>
      <c r="S4905" s="82" t="s">
        <v>61</v>
      </c>
      <c r="T4905" s="82" t="s">
        <v>61</v>
      </c>
      <c r="U4905" s="82" t="s">
        <v>61</v>
      </c>
      <c r="V4905" s="82"/>
      <c r="W4905" s="82" t="s">
        <v>60</v>
      </c>
      <c r="X4905" s="82" t="s">
        <v>60</v>
      </c>
      <c r="Y4905" s="82" t="s">
        <v>60</v>
      </c>
      <c r="Z4905" s="82" t="s">
        <v>60</v>
      </c>
      <c r="AA4905" s="82" t="s">
        <v>60</v>
      </c>
      <c r="AB4905" s="82" t="s">
        <v>60</v>
      </c>
      <c r="AC4905" s="82"/>
      <c r="AD4905" s="82" t="s">
        <v>60</v>
      </c>
      <c r="AE4905" s="82" t="s">
        <v>60</v>
      </c>
      <c r="AF4905" s="82" t="s">
        <v>60</v>
      </c>
      <c r="AG4905" s="82" t="s">
        <v>60</v>
      </c>
      <c r="AH4905" s="82" t="s">
        <v>60</v>
      </c>
      <c r="AI4905" s="82" t="s">
        <v>1471</v>
      </c>
      <c r="AJ4905" s="82"/>
      <c r="AK4905" s="82" t="s">
        <v>61</v>
      </c>
      <c r="AL4905" s="82" t="s">
        <v>61</v>
      </c>
      <c r="AM4905" s="239">
        <f>COUNTIF(H4905:AL4905,"PH")+COUNTIF(H4905:AL4905,"PH/L")+COUNTIF(H4905:AL4905,"PM")</f>
        <v>0</v>
      </c>
      <c r="AN4905" s="239">
        <f>COUNTIF(H4905:AL4905,"PD")+COUNTIF(H4905:AL4905,"PDD")+COUNTIF(H4905:AL4905,"P/DS")/2+COUNTIF(H4905:AL4905,"PMD")</f>
        <v>0</v>
      </c>
      <c r="AO4905" s="239">
        <f>COUNTIF(H4905:AL4905,"PN")+COUNTIF(H4905:AL4905,"P/NS")/2+COUNTIF(H4905:AL4905,"PH")+COUNTIF(H4905:AL4905,"PH/F")/2+COUNTIF(H4905:AL4905,"PH/L")/2+COUNTIF(H4905:AL4905,"PM")</f>
        <v>0</v>
      </c>
      <c r="AP4905" s="239">
        <f>COUNTIF(H4905:AL4905,"BH")+COUNTIF(H4905:AL4905,"AL/BL")+COUNTIF(H4905:AL4905,"UL/BL")+COUNTIF(H4905:AL4905,"BM")</f>
        <v>0</v>
      </c>
      <c r="AQ4905" s="239">
        <f>COUNTIF(H4905:AL4905,"DS")+COUNTIF(H4905:AL4905,"AL/DS")/2+COUNTIF(H4905:AL4905,"UL/DS")/2+COUNTIF(H4905:AL4905,"CT")+COUNTIF(H4905:AL4905,"MD")</f>
        <v>11.5</v>
      </c>
      <c r="AR4905" s="239">
        <f>COUNTIF(H4905:AL4905,"NS")+COUNTIF(H4905:AL4905,"AL/NS")/2+COUNTIF(H4905:AL4905,"UL/NS")/2+COUNTIF(H4905:AL4905,"BH")+COUNTIF(H4905:AL4905,"AL/BF")/2+COUNTIF(H4905:AL4905,"AL/BL")/2+COUNTIF(H4905:AL4905,"UL/BL")/2+COUNTIF(H4905:AL4905,"UL/BF")/2+COUNTIF(H4905:AL4905,"BM")</f>
        <v>13</v>
      </c>
      <c r="AS4905" s="239">
        <f>COUNTIF(H4905:AL4905,"AL")+COUNTIF(H4905:AL4905,"AL/DS")/2+COUNTIF(H4905:AL4905,"AL/NS")/2+COUNTIF(H4905:AL4905,"NH")+COUNTIF(H4905:AL4905,"SL")+COUNTIF(H4905:AL4905,"NHD")+COUNTIF(H4905:AL4905,"B")+COUNTIF(H4905:AL4905,"HL")+COUNTIF(H4905:AL4905,"AL/BF")/2+COUNTIF(H4905:AL4905,"AL/BL")/2</f>
        <v>1</v>
      </c>
      <c r="AT4905" s="255">
        <f>COUNTIF(H4905:AL4905,"PD")+COUNTIF(H4905:AL4905,"PN")+COUNTIF(H4905:AL4905,"P/DS")/2+COUNTIF(H4905:AL4905,"P/NS")/2+COUNTIF(H4905:AL4905,"DS")+COUNTIF(H4905:AL4905,"NS")+COUNTIF(H4905:AL4905,"AL")+COUNTIF(H4905:AL4905,"AL/DS")+COUNTIF(H4905:AL4905,"AL/NS")+COUNTIF(H4905:AL4905,"NH")+COUNTIF(H4905:AL4905,"SL")+COUNTIF(H4905:AL4905,"UL/DS")/2+COUNTIF(H4905:AL4905,"UL/NS")/2+COUNTIF(H4905:AL4905,"CT")+COUNTIF(H4905:AL4905,"NHD")+COUNTIF(H4905:AL4905,"PDD")+COUNTIF(H4905:AL4905,"B")+COUNTIF(H4905:AL4905,"HL")+COUNTIF(H4905:AL4905,"PH")+COUNTIF(H4905:AL4905,"BH")+COUNTIF(H4905:AL4905,"AL/BF")+COUNTIF(H4905:AL4905,"AL/BL")+COUNTIF(H4905:AL4905,"UL/BF")/2+COUNTIF(H4905:AL4905,"UL/BL")/2+COUNTIF(H4905:AL4905,"PH/F")/2+COUNTIF(H4905:AL4905,"PH/L")/2+COUNTIF(H4905:AL4905,"MD")+COUNTIF(H4905:AL4905,"PMD")+COUNTIF(H4905:AL4905,"PM")+COUNTIF(H4905:AL4905,"BM")</f>
        <v>25.5</v>
      </c>
      <c r="AU4905" s="255">
        <f>COUNTIF(H4905:AL4905,"P/DS")/2+COUNTIF(H4905:AL4905,"P/NS")/2+COUNTIF(H4905:AL4905,"IL")+COUNTIF(H4905:AL4905,"NL")+COUNTIF(H4905:AL4905,"UL")+COUNTIF(H4905:AL4905,"UL/DS")/2+COUNTIF(H4905:AL4905,"UL/NS")/2+COUNTIF(H4905:AL4905,"KT")+COUNTIF(H4905:AL4905,"UL/BF")/2+COUNTIF(H4905:AL4905,"UL/BL")/2+COUNTIF(H4905:AL4905,"PH/F")/2+COUNTIF(H4905:AL4905,"PH/L")/2+COUNTIF(H4905:AL4905,"NB")</f>
        <v>0.5</v>
      </c>
      <c r="AV4905" s="258">
        <f>COUNTIF(H4905:AL4905,"PN")+COUNTIF(H4905:AL4905,"TVD")+COUNTIF(H4905:AL4905,"PH")+COUNTIF(H4905:AL4905,"PM")+COUNTIF(H4905:AL4905,"PDD")-COUNTIFS(H4905:AL4905,"PN",H4912:AL4912,"&gt;=3")-COUNTIFS(H4905:AL4905,"PM",H4912:AL4912,"&gt;=3")</f>
        <v>0</v>
      </c>
      <c r="AW4905" s="258">
        <f>COUNTIF(H4905:AL4905,"NS")+COUNTIF(H4905:AL4905,"D")+COUNTIF(H4905:AL4905,"BH")+COUNTIF(H4905:AL4905,"NHD")+COUNTIF(H4905:AL4905,"BM")-COUNTIFS(H4905:AL4905,"NS",H4912:AL4912,"&gt;=3")-COUNTIFS(H4905:AL4905,"BH",H4912:AL4912,"&gt;=3")-COUNTIFS(H4905:AL4905,"BM",H4912:AL4912,"&gt;=3")</f>
        <v>14</v>
      </c>
      <c r="AX4905" s="255">
        <f>COUNTIF(H4905:AL4905,"AL")+COUNTIF(H4905:AL4905,"AL/DS")/2+COUNTIF(H4905:AL4905,"AL/NS")/2+COUNTIF(H4905:AL4905,"AL/BF")+COUNTIF(H4905:AL4905,"AL/BL")/2</f>
        <v>0</v>
      </c>
      <c r="AY4905" s="255">
        <f>COUNTIF(H4905:AL4905,"SL")</f>
        <v>0</v>
      </c>
      <c r="AZ4905" s="255">
        <f>COUNTIF(H4905:AL4905,"NH")</f>
        <v>1</v>
      </c>
      <c r="BA4905" s="255">
        <f>COUNTIF(H4905:AL4905,"HL")</f>
        <v>0</v>
      </c>
      <c r="BB4905" s="255">
        <f>COUNTIF(G4905:AL4905,"P/DS")/2+COUNTIF(G4905:AL4905,"P/NS")/2+COUNTIF(G4905:AL4905,"UL")+COUNTIF(G4905:AL4905,"UL/DS")/2+COUNTIF(G4905:AL4905,"UL/NS")/2+COUNTIF(G4905:AL4905,"UL/BL")/2+COUNTIF(G4905:AL4905,"UL/BF")/2+COUNTIF(G4905:AL4905,"PH/F")/2+COUNTIF(G4905:AL4905,"PH/L")/2</f>
        <v>0.5</v>
      </c>
      <c r="BC4905" s="255">
        <f>COUNTIF(H4905:AL4905,"NB")</f>
        <v>0</v>
      </c>
      <c r="BD4905" s="255">
        <f>COUNTIF(H4905:AL4905,"NL")</f>
        <v>0</v>
      </c>
      <c r="BE4905" s="255">
        <f>COUNTIF(H4905:AL4905,"IL")</f>
        <v>0</v>
      </c>
      <c r="BF4905" s="255">
        <f>COUNTIF(H4905:AL4905,"KT")</f>
        <v>0</v>
      </c>
      <c r="BG4905" s="255">
        <f>COUNTIF(H4905:AL4905,"L70")</f>
        <v>0</v>
      </c>
      <c r="BH4905" s="255">
        <f>COUNTIF(H4905:AL4905,"MD")</f>
        <v>0</v>
      </c>
      <c r="BI4905" s="255">
        <f>COUNTIF(H4905:AL4905,"PMD")</f>
        <v>0</v>
      </c>
      <c r="BJ4905" s="255">
        <f>COUNTIF(H4905:AL4905,"PM")</f>
        <v>0</v>
      </c>
      <c r="BK4905" s="255">
        <f>COUNTIF(H4905:AL4905,"BM")</f>
        <v>0</v>
      </c>
      <c r="BL4905" s="261">
        <f>SUMIF(H4905:AL4905,"PD",H4906:AL4906)+SUMIF(H4905:AL4905,"PN",H4906:AL4906)+SUMIF(H4905:AL4905,"P/DS",H4906:AL4906)+SUMIF(H4905:AL4905,"PN/F",H4906:AL4906)+SUMIF(H4905:AL4905,"PN/L",H4906:AL4906)+SUMIF(H4905:AL4905,"TV",H4906:AL4906)+SUMIF(H4905:AL4905,"TVD",H4906:AL4906)+SUMIF(H4905:AL4905,"PDD",H4906:AL4906)</f>
        <v>0</v>
      </c>
      <c r="BM4905" s="261">
        <f>SUMIF(H4905:AL4905,"PD",H4907:AL4907)+SUMIF(H4905:AL4905,"PN",H4907:AL4907)+SUMIF(H4905:AL4905,"P/DS",H4907:AL4907)+SUMIF(H4905:AL4905,"PN/F",H4907:AL4907)+SUMIF(H4905:AL4905,"PN/L",H4907:AL4907)+SUMIF(H4905:AL4905,"TV",H4907:AL4907)+SUMIF(H4905:AL4905,"TVD",H4907:AL4907)+SUMIF(H4905:AL4905,"PDD",H4907:AL4907)+SUMIF(H4905:AL4905,"PMD",H4907:AL4907)</f>
        <v>0</v>
      </c>
      <c r="BN4905" s="261">
        <f>SUMIF(H4905:AL4905,"PD",H4908:AL4908)+SUMIF(H4905:AL4905,"PN",H4908:AL4908)+SUMIF(H4905:AL4905,"P/DS",H4908:AL4908)+SUMIF(H4905:AL4905,"PN/F",H4908:AL4908)+SUMIF(H4905:AL4905,"PN/L",H4908:AL4908)+SUMIF(H4905:AL4905,"TV",H4908:AL4908)+SUMIF(H4905:AL4905,"TVD",H4908:AL4908)</f>
        <v>0</v>
      </c>
      <c r="BO4905" s="261">
        <f>SUMIF(H4905:AL4905,"PD",H4909:AL4909)+SUMIF(H4905:AL4905,"PN",H4909:AL4909)+SUMIF(H4905:AL4905,"P/DS",H4909:AL4909)+SUMIF(H4905:AL4905,"PN/F",H4909:AL4909)+SUMIF(H4905:AL4905,"PN/L",H4909:AL4909)+SUMIF(H4905:AL4905,"TV",H4909:AL4909)+SUMIF(H4905:AL4905,"TVD",H4909:AL4909)</f>
        <v>0</v>
      </c>
      <c r="BP4905" s="261">
        <f>SUMIF(H4905:AL4905,"PD",H4910:AL4910)+SUMIF(H4905:AL4905,"PN",H4910:AL4910)+SUMIF(H4905:AL4905,"P/DS",H4910:AL4910)+SUMIF(H4905:AL4905,"PN/F",H4910:AL4910)+SUMIF(H4905:AL4905,"PN/L",H4910:AL4910)+SUMIF(H4905:AL4905,"TV",H4910:AL4910)+SUMIF(H4905:AL4905,"TVD",H4910:AL4910)+SUMIF(H4905:AL4905,"PDD",H4910:AL4910)+SUMIF(H4905:AL4905,"PH",H4910:AL4910)+SUMIF(H4905:AL4905,"PM",H4910:AL4910)</f>
        <v>0</v>
      </c>
      <c r="BQ4905" s="261">
        <f>SUMIF(H4905:AL4905,"PD",H4911:AL4911)+SUMIF(H4905:AL4905,"PN",H4911:AL4911)+SUMIF(H4905:AL4905,"P/DS",H4911:AL4911)+SUMIF(H4905:AL4905,"PN/F",H4911:AL4911)+SUMIF(H4905:AL4905,"PN/L",H4911:AL4911)+SUMIF(H4905:AL4905,"TV",H4911:AL4911)+SUMIF(H4905:AL4905,"TVD",H4911:AL4911)+SUMIF(H4905:AL4905,"PDD",H4911:AL4911)+SUMIF(H4905:AL4905,"PH",H4911:AL4911)+SUMIF(H4905:AL4905,"PM",H4911:AL4911)</f>
        <v>0</v>
      </c>
      <c r="BR4905" s="269">
        <f>SUM(H4906:AL4906)-BL4905</f>
        <v>23</v>
      </c>
      <c r="BS4905" s="269">
        <f>SUM(H4907:AL4907)-BM4905</f>
        <v>11</v>
      </c>
      <c r="BT4905" s="269">
        <f>SUM(H4908:AL4908)-BN4905</f>
        <v>0</v>
      </c>
      <c r="BU4905" s="269">
        <f>SUM(H4909:AL4909)-BO4905</f>
        <v>12</v>
      </c>
      <c r="BV4905" s="269">
        <f>SUM(H4910:AL4910)-BP4905</f>
        <v>0</v>
      </c>
      <c r="BW4905" s="269">
        <f>SUM(H4911:AL4911)-BQ4905</f>
        <v>0</v>
      </c>
      <c r="BX4905" s="255">
        <f>SUMIF(H4905:AL4905,"PD",H4912:AL4912)+SUMIF(H4905:AL4905,"PN",H4912:AL4912)+SUMIF(H4905:AL4905,"P/DS",H4912:AL4912)+SUMIF(H4905:AL4905,"PN/F",H4912:AL4912)+SUMIF(H4905:AL4905,"PN/L",H4912:AL4912)</f>
        <v>0</v>
      </c>
      <c r="BY4905" s="255">
        <f>SUM(H4912:AL4912)-BX4905</f>
        <v>0</v>
      </c>
      <c r="BZ4905" s="255">
        <f t="shared" ref="BZ4905" si="1478">+SUM(BL4905:BW4912)</f>
        <v>46</v>
      </c>
      <c r="CA4905" s="266">
        <f>(COUNTIFS(H4905:AL4905,"PD",H4906:AL4906,"&gt;=2"))*0.5-IF(CN4905="VP",COUNTIFS($H$16:$AL$16,"SAT",H4905:AL4905,"PD",H4906:AL4906,"&gt;=2"))*0.5</f>
        <v>0</v>
      </c>
      <c r="CB4905" s="266">
        <f>(COUNTIFS(H4905:AL4905,"PN",H4907:AL4907,"&gt;=0.5",H4906:AL4906,"&gt;=1.5"))*0.5+COUNTIFS(H4905:AL4905,"PDD",H4907:AL4907,"&gt;=0.5",H4906:AL4906,"&gt;=1.5")*0.5</f>
        <v>0</v>
      </c>
      <c r="CC4905" s="273">
        <f>(COUNTIFS(H4905:AL4905,"TV",H4907:AL4907,"&gt;=10"))*0.5+(COUNTIFS(H4905:AL4905,"PMD",H4907:AL4907,"&gt;=2"))*0.5</f>
        <v>0</v>
      </c>
      <c r="CD4905" s="266">
        <f>(COUNTIFS(H4905:AL4905,"TVD",H4909:AL4909,"&gt;=6.5",H4907:AL4907,"&gt;=3.5"))*0.5</f>
        <v>0</v>
      </c>
      <c r="CE4905" s="266">
        <f>(COUNTIFS(H4905:AL4905,"PD",H4910:AL4910,"&gt;=10"))*0.5</f>
        <v>0</v>
      </c>
      <c r="CF4905" s="266">
        <f>(COUNTIFS(H4905:AL4905,"PDD",H4910:AL4910,"&gt;=3.5",H4911:AL4911,"&gt;=6.5")+COUNTIFS(H4905:AL4905,"PH",H4911:AL4911,"&gt;=0.5",H4910:AL4910,"&gt;=1.5")+COUNTIFS(H4905:AL4905,"PM",H4911:AL4911,"&gt;=0.5",H4910:AL4910,"&gt;=1.5"))*0.5</f>
        <v>0</v>
      </c>
      <c r="CG4905" s="266">
        <f>(COUNTIFS(H4905:AL4905,"DS",H4906:AL4906,"&gt;=2")+COUNTIFS(H4905:AL4905,"AL/DS",H4906:AL4906,"&gt;=2"))*0.5-IF(CN4905="VP",COUNTIFS($H$16:$AL$16,"SAT",H4905:AL4905,"DS",H4906:AL4906,"&gt;=2"))*0.5</f>
        <v>1</v>
      </c>
      <c r="CH4905" s="266">
        <f>(COUNTIFS(H4905:AL4905,"NS",H4907:AL4907,"&gt;=0.5",H4906:AL4906,"&gt;=1.5")+COUNTIFS(H4905:AL4905,"AL/NS",H4907:AL4907,"&gt;=0.5",H4906:AL4906,"&gt;=1.5")+COUNTIFS(H4905:AL4905,"NHD",H4907:AL4907,"&gt;=4.5",H4910:AL4910,"&gt;=2",H4906:AL4906,"&gt;=1.5"))*0.5</f>
        <v>4.5</v>
      </c>
      <c r="CI4905" s="266">
        <f>(COUNTIF(H4907:AL4907,"&gt;=10")+COUNTIFS(H4905:AL4905,"MD",H4907:AL4907,"&gt;=2")-COUNTIFS(H4905:AL4905,"TV",H4907:AL4907,"&gt;=10"))*0.5</f>
        <v>0</v>
      </c>
      <c r="CJ4905" s="266">
        <f>(COUNTIFS(H4905:AL4905,"D",H4909:AL4909,"&gt;=6.5",H4907:AL4907,"&gt;=3.5"))*0.5</f>
        <v>0</v>
      </c>
      <c r="CK4905" s="266">
        <f>(COUNTIF(H4910:AL4910,"&gt;=10")-COUNTIFS(H4905:AL4905,"PD",H4910:AL4910,"&gt;=10"))*0.5</f>
        <v>0</v>
      </c>
      <c r="CL4905" s="265">
        <f>(COUNTIFS(H4905:AL4905,"NHD",H4910:AL4910,"&gt;=3.5",H4911:AL4911,"&gt;=6.5")+COUNTIFS(H4905:AL4905,"BH",H4910:AL4910,"&gt;=1.5",H4911:AL4911,"&gt;=0.5")+COUNTIFS(H4905:AL4905,"BM",H4910:AL4910,"&gt;=1.5",H4911:AL4911,"&gt;=0.5")+COUNTIFS(H4905:AL4905,"D",H4910:AL4910,"&gt;=1.5",H4911:AL4911,"&gt;=0.5"))*0.5</f>
        <v>0</v>
      </c>
      <c r="CM4905" s="272"/>
      <c r="CN4905" s="264" t="s">
        <v>723</v>
      </c>
      <c r="CO4905" s="125">
        <f t="shared" ref="CO4905" si="1479">+AM4905+AN4905+AO4905+AP4905+AQ4905+AR4905+AS4905+AU4905+BG4905</f>
        <v>26</v>
      </c>
      <c r="CP4905" s="225">
        <f>+SUM(I4906:I4911)-I4912</f>
        <v>10.5</v>
      </c>
      <c r="CQ4905" s="225">
        <f>+SUM(J4906:J4911)-J4912</f>
        <v>2.5</v>
      </c>
      <c r="CR4905" s="225">
        <f>+SUM(K4906:K4911)-K4912</f>
        <v>0</v>
      </c>
      <c r="CS4905" s="90"/>
      <c r="CT4905" s="90"/>
      <c r="CU4905" s="90"/>
      <c r="CV4905" s="90"/>
      <c r="CW4905" s="90"/>
      <c r="CX4905" s="90"/>
      <c r="CY4905" s="90"/>
      <c r="CZ4905" s="90"/>
      <c r="DA4905" s="90"/>
      <c r="DB4905" s="70"/>
      <c r="DC4905" s="70"/>
      <c r="DD4905" s="70"/>
      <c r="DE4905" s="70"/>
      <c r="DF4905" s="70"/>
      <c r="DG4905" s="70"/>
      <c r="DH4905" s="70"/>
      <c r="DI4905" s="70"/>
      <c r="DJ4905" s="70"/>
      <c r="DK4905" s="70"/>
      <c r="DL4905" s="70"/>
      <c r="DM4905" s="70"/>
      <c r="DN4905" s="70"/>
    </row>
    <row r="4906" spans="1:118" ht="14.25" customHeight="1">
      <c r="A4906" s="228"/>
      <c r="B4906" s="342"/>
      <c r="C4906" s="406"/>
      <c r="D4906" s="237"/>
      <c r="E4906" s="237"/>
      <c r="F4906" s="242" t="s">
        <v>82</v>
      </c>
      <c r="G4906" s="71">
        <v>1.5</v>
      </c>
      <c r="H4906" s="83"/>
      <c r="I4906" s="83"/>
      <c r="J4906" s="83">
        <v>2</v>
      </c>
      <c r="K4906" s="83"/>
      <c r="L4906" s="83">
        <v>2</v>
      </c>
      <c r="M4906" s="83">
        <v>2</v>
      </c>
      <c r="N4906" s="83">
        <v>2</v>
      </c>
      <c r="O4906" s="83"/>
      <c r="P4906" s="83">
        <v>2</v>
      </c>
      <c r="Q4906" s="83">
        <v>2</v>
      </c>
      <c r="R4906" s="83">
        <v>2</v>
      </c>
      <c r="S4906" s="83">
        <v>2</v>
      </c>
      <c r="T4906" s="83">
        <v>2</v>
      </c>
      <c r="U4906" s="83"/>
      <c r="V4906" s="83"/>
      <c r="W4906" s="83">
        <v>2.5</v>
      </c>
      <c r="X4906" s="83"/>
      <c r="Y4906" s="83">
        <v>2.5</v>
      </c>
      <c r="Z4906" s="83"/>
      <c r="AA4906" s="83"/>
      <c r="AB4906" s="83"/>
      <c r="AC4906" s="79"/>
      <c r="AD4906" s="79"/>
      <c r="AE4906" s="79"/>
      <c r="AF4906" s="79"/>
      <c r="AG4906" s="79"/>
      <c r="AH4906" s="79"/>
      <c r="AI4906" s="79"/>
      <c r="AJ4906" s="79"/>
      <c r="AK4906" s="79"/>
      <c r="AL4906" s="79"/>
      <c r="AM4906" s="240"/>
      <c r="AN4906" s="240"/>
      <c r="AO4906" s="240"/>
      <c r="AP4906" s="240"/>
      <c r="AQ4906" s="240"/>
      <c r="AR4906" s="240"/>
      <c r="AS4906" s="240"/>
      <c r="AT4906" s="256"/>
      <c r="AU4906" s="256"/>
      <c r="AV4906" s="259"/>
      <c r="AW4906" s="259"/>
      <c r="AX4906" s="256"/>
      <c r="AY4906" s="256"/>
      <c r="AZ4906" s="256"/>
      <c r="BA4906" s="256"/>
      <c r="BB4906" s="256"/>
      <c r="BC4906" s="256"/>
      <c r="BD4906" s="256"/>
      <c r="BE4906" s="256"/>
      <c r="BF4906" s="256"/>
      <c r="BG4906" s="256"/>
      <c r="BH4906" s="256"/>
      <c r="BI4906" s="256"/>
      <c r="BJ4906" s="256"/>
      <c r="BK4906" s="256"/>
      <c r="BL4906" s="262"/>
      <c r="BM4906" s="262"/>
      <c r="BN4906" s="262"/>
      <c r="BO4906" s="262"/>
      <c r="BP4906" s="262"/>
      <c r="BQ4906" s="262"/>
      <c r="BR4906" s="270"/>
      <c r="BS4906" s="270"/>
      <c r="BT4906" s="270"/>
      <c r="BU4906" s="270"/>
      <c r="BV4906" s="270"/>
      <c r="BW4906" s="270"/>
      <c r="BX4906" s="256"/>
      <c r="BY4906" s="256"/>
      <c r="BZ4906" s="256"/>
      <c r="CA4906" s="267"/>
      <c r="CB4906" s="267"/>
      <c r="CC4906" s="274"/>
      <c r="CD4906" s="267"/>
      <c r="CE4906" s="267"/>
      <c r="CF4906" s="267"/>
      <c r="CG4906" s="267"/>
      <c r="CH4906" s="267"/>
      <c r="CI4906" s="267"/>
      <c r="CJ4906" s="267"/>
      <c r="CK4906" s="267"/>
      <c r="CL4906" s="265"/>
      <c r="CM4906" s="272"/>
      <c r="CN4906" s="264"/>
      <c r="CO4906" s="125"/>
      <c r="CP4906" s="226"/>
      <c r="CQ4906" s="226"/>
      <c r="CR4906" s="226"/>
      <c r="CS4906" s="90"/>
      <c r="CT4906" s="90"/>
      <c r="CU4906" s="90"/>
      <c r="CV4906" s="90"/>
      <c r="CW4906" s="90"/>
      <c r="CX4906" s="90"/>
      <c r="CY4906" s="90"/>
      <c r="CZ4906" s="90"/>
      <c r="DA4906" s="90"/>
      <c r="DB4906" s="70"/>
      <c r="DC4906" s="70"/>
      <c r="DD4906" s="70"/>
      <c r="DE4906" s="70"/>
      <c r="DF4906" s="70"/>
      <c r="DG4906" s="70"/>
      <c r="DH4906" s="70"/>
      <c r="DI4906" s="70"/>
      <c r="DJ4906" s="70"/>
      <c r="DK4906" s="70"/>
      <c r="DL4906" s="70"/>
      <c r="DM4906" s="70"/>
      <c r="DN4906" s="70"/>
    </row>
    <row r="4907" spans="1:118">
      <c r="A4907" s="228"/>
      <c r="B4907" s="342"/>
      <c r="C4907" s="406"/>
      <c r="D4907" s="237"/>
      <c r="E4907" s="237"/>
      <c r="F4907" s="243"/>
      <c r="G4907" s="72">
        <v>2</v>
      </c>
      <c r="H4907" s="84"/>
      <c r="I4907" s="84">
        <v>4.5</v>
      </c>
      <c r="J4907" s="84">
        <v>0.5</v>
      </c>
      <c r="K4907" s="84"/>
      <c r="L4907" s="84">
        <v>0.5</v>
      </c>
      <c r="M4907" s="84">
        <v>0.5</v>
      </c>
      <c r="N4907" s="84">
        <v>0.5</v>
      </c>
      <c r="O4907" s="84">
        <v>2</v>
      </c>
      <c r="P4907" s="84">
        <v>0.5</v>
      </c>
      <c r="Q4907" s="84">
        <v>0.5</v>
      </c>
      <c r="R4907" s="84">
        <v>0.5</v>
      </c>
      <c r="S4907" s="84">
        <v>0.5</v>
      </c>
      <c r="T4907" s="84">
        <v>0.5</v>
      </c>
      <c r="U4907" s="84"/>
      <c r="V4907" s="84"/>
      <c r="W4907" s="84"/>
      <c r="X4907" s="84"/>
      <c r="Y4907" s="84"/>
      <c r="Z4907" s="84"/>
      <c r="AA4907" s="84"/>
      <c r="AB4907" s="84"/>
      <c r="AC4907" s="80"/>
      <c r="AD4907" s="80"/>
      <c r="AE4907" s="80"/>
      <c r="AF4907" s="80"/>
      <c r="AG4907" s="80"/>
      <c r="AH4907" s="80"/>
      <c r="AI4907" s="80"/>
      <c r="AJ4907" s="80"/>
      <c r="AK4907" s="80"/>
      <c r="AL4907" s="80"/>
      <c r="AM4907" s="240"/>
      <c r="AN4907" s="240"/>
      <c r="AO4907" s="240"/>
      <c r="AP4907" s="240"/>
      <c r="AQ4907" s="240"/>
      <c r="AR4907" s="240"/>
      <c r="AS4907" s="240"/>
      <c r="AT4907" s="256"/>
      <c r="AU4907" s="256"/>
      <c r="AV4907" s="259"/>
      <c r="AW4907" s="259"/>
      <c r="AX4907" s="256"/>
      <c r="AY4907" s="256"/>
      <c r="AZ4907" s="256"/>
      <c r="BA4907" s="256"/>
      <c r="BB4907" s="256"/>
      <c r="BC4907" s="256"/>
      <c r="BD4907" s="256"/>
      <c r="BE4907" s="256"/>
      <c r="BF4907" s="256"/>
      <c r="BG4907" s="256"/>
      <c r="BH4907" s="256"/>
      <c r="BI4907" s="256"/>
      <c r="BJ4907" s="256"/>
      <c r="BK4907" s="256"/>
      <c r="BL4907" s="262"/>
      <c r="BM4907" s="262"/>
      <c r="BN4907" s="262"/>
      <c r="BO4907" s="262"/>
      <c r="BP4907" s="262"/>
      <c r="BQ4907" s="262"/>
      <c r="BR4907" s="270"/>
      <c r="BS4907" s="270"/>
      <c r="BT4907" s="270"/>
      <c r="BU4907" s="270"/>
      <c r="BV4907" s="270"/>
      <c r="BW4907" s="270"/>
      <c r="BX4907" s="256"/>
      <c r="BY4907" s="256"/>
      <c r="BZ4907" s="256"/>
      <c r="CA4907" s="267"/>
      <c r="CB4907" s="267"/>
      <c r="CC4907" s="274"/>
      <c r="CD4907" s="267"/>
      <c r="CE4907" s="267"/>
      <c r="CF4907" s="267"/>
      <c r="CG4907" s="267"/>
      <c r="CH4907" s="267"/>
      <c r="CI4907" s="267"/>
      <c r="CJ4907" s="267"/>
      <c r="CK4907" s="267"/>
      <c r="CL4907" s="265"/>
      <c r="CM4907" s="272"/>
      <c r="CN4907" s="264"/>
      <c r="CO4907" s="125"/>
      <c r="CP4907" s="226"/>
      <c r="CQ4907" s="226"/>
      <c r="CR4907" s="226"/>
      <c r="CS4907" s="90"/>
      <c r="CT4907" s="90"/>
      <c r="CU4907" s="90"/>
      <c r="CV4907" s="90"/>
      <c r="CW4907" s="90"/>
      <c r="CX4907" s="90"/>
      <c r="CY4907" s="90"/>
      <c r="CZ4907" s="90"/>
      <c r="DA4907" s="90"/>
      <c r="DB4907" s="70"/>
      <c r="DC4907" s="70"/>
      <c r="DD4907" s="70"/>
      <c r="DE4907" s="70"/>
      <c r="DF4907" s="70"/>
      <c r="DG4907" s="70"/>
      <c r="DH4907" s="70"/>
      <c r="DI4907" s="70"/>
      <c r="DJ4907" s="70"/>
      <c r="DK4907" s="70"/>
      <c r="DL4907" s="70"/>
      <c r="DM4907" s="70"/>
      <c r="DN4907" s="70"/>
    </row>
    <row r="4908" spans="1:118">
      <c r="A4908" s="228"/>
      <c r="B4908" s="342"/>
      <c r="C4908" s="406"/>
      <c r="D4908" s="237"/>
      <c r="E4908" s="237"/>
      <c r="F4908" s="243"/>
      <c r="G4908" s="72">
        <v>2.1</v>
      </c>
      <c r="H4908" s="84"/>
      <c r="I4908" s="84"/>
      <c r="J4908" s="84"/>
      <c r="K4908" s="84"/>
      <c r="L4908" s="84"/>
      <c r="M4908" s="84"/>
      <c r="N4908" s="84"/>
      <c r="O4908" s="84"/>
      <c r="P4908" s="84"/>
      <c r="Q4908" s="84"/>
      <c r="R4908" s="84"/>
      <c r="S4908" s="84"/>
      <c r="T4908" s="84"/>
      <c r="U4908" s="84"/>
      <c r="V4908" s="84"/>
      <c r="W4908" s="84"/>
      <c r="X4908" s="84"/>
      <c r="Y4908" s="84"/>
      <c r="Z4908" s="84"/>
      <c r="AA4908" s="84"/>
      <c r="AB4908" s="84"/>
      <c r="AC4908" s="80"/>
      <c r="AD4908" s="80"/>
      <c r="AE4908" s="80"/>
      <c r="AF4908" s="80"/>
      <c r="AG4908" s="80"/>
      <c r="AH4908" s="80"/>
      <c r="AI4908" s="80"/>
      <c r="AJ4908" s="80"/>
      <c r="AK4908" s="80"/>
      <c r="AL4908" s="80"/>
      <c r="AM4908" s="240"/>
      <c r="AN4908" s="240"/>
      <c r="AO4908" s="240"/>
      <c r="AP4908" s="240"/>
      <c r="AQ4908" s="240"/>
      <c r="AR4908" s="240"/>
      <c r="AS4908" s="240"/>
      <c r="AT4908" s="256"/>
      <c r="AU4908" s="256"/>
      <c r="AV4908" s="259"/>
      <c r="AW4908" s="259"/>
      <c r="AX4908" s="256"/>
      <c r="AY4908" s="256"/>
      <c r="AZ4908" s="256"/>
      <c r="BA4908" s="256"/>
      <c r="BB4908" s="256"/>
      <c r="BC4908" s="256"/>
      <c r="BD4908" s="256"/>
      <c r="BE4908" s="256"/>
      <c r="BF4908" s="256"/>
      <c r="BG4908" s="256"/>
      <c r="BH4908" s="256"/>
      <c r="BI4908" s="256"/>
      <c r="BJ4908" s="256"/>
      <c r="BK4908" s="256"/>
      <c r="BL4908" s="262"/>
      <c r="BM4908" s="262"/>
      <c r="BN4908" s="262"/>
      <c r="BO4908" s="262"/>
      <c r="BP4908" s="262"/>
      <c r="BQ4908" s="262"/>
      <c r="BR4908" s="270"/>
      <c r="BS4908" s="270"/>
      <c r="BT4908" s="270"/>
      <c r="BU4908" s="270"/>
      <c r="BV4908" s="270"/>
      <c r="BW4908" s="270"/>
      <c r="BX4908" s="256"/>
      <c r="BY4908" s="256"/>
      <c r="BZ4908" s="256"/>
      <c r="CA4908" s="267"/>
      <c r="CB4908" s="267"/>
      <c r="CC4908" s="274"/>
      <c r="CD4908" s="267"/>
      <c r="CE4908" s="267"/>
      <c r="CF4908" s="267"/>
      <c r="CG4908" s="267"/>
      <c r="CH4908" s="267"/>
      <c r="CI4908" s="267"/>
      <c r="CJ4908" s="267"/>
      <c r="CK4908" s="267"/>
      <c r="CL4908" s="265"/>
      <c r="CM4908" s="272"/>
      <c r="CN4908" s="264"/>
      <c r="CO4908" s="125"/>
      <c r="CP4908" s="226"/>
      <c r="CQ4908" s="226"/>
      <c r="CR4908" s="226"/>
      <c r="CS4908" s="90"/>
      <c r="CT4908" s="90"/>
      <c r="CU4908" s="90"/>
      <c r="CV4908" s="90"/>
      <c r="CW4908" s="90"/>
      <c r="CX4908" s="90"/>
      <c r="CY4908" s="90"/>
      <c r="CZ4908" s="90"/>
      <c r="DA4908" s="90"/>
      <c r="DB4908" s="70"/>
      <c r="DC4908" s="70"/>
      <c r="DD4908" s="70"/>
      <c r="DE4908" s="70"/>
      <c r="DF4908" s="70"/>
      <c r="DG4908" s="70"/>
      <c r="DH4908" s="70"/>
      <c r="DI4908" s="70"/>
      <c r="DJ4908" s="70"/>
      <c r="DK4908" s="70"/>
      <c r="DL4908" s="70"/>
      <c r="DM4908" s="70"/>
      <c r="DN4908" s="70"/>
    </row>
    <row r="4909" spans="1:118">
      <c r="A4909" s="228"/>
      <c r="B4909" s="342"/>
      <c r="C4909" s="406"/>
      <c r="D4909" s="237"/>
      <c r="E4909" s="237"/>
      <c r="F4909" s="243"/>
      <c r="G4909" s="72">
        <v>2.7</v>
      </c>
      <c r="H4909" s="84"/>
      <c r="I4909" s="84">
        <v>6</v>
      </c>
      <c r="J4909" s="84"/>
      <c r="K4909" s="84"/>
      <c r="L4909" s="84"/>
      <c r="M4909" s="84"/>
      <c r="N4909" s="84"/>
      <c r="O4909" s="84">
        <v>6</v>
      </c>
      <c r="P4909" s="84"/>
      <c r="Q4909" s="84"/>
      <c r="R4909" s="84"/>
      <c r="S4909" s="84"/>
      <c r="T4909" s="84"/>
      <c r="U4909" s="84"/>
      <c r="V4909" s="84"/>
      <c r="W4909" s="84"/>
      <c r="X4909" s="84"/>
      <c r="Y4909" s="84"/>
      <c r="Z4909" s="84"/>
      <c r="AA4909" s="84"/>
      <c r="AB4909" s="84"/>
      <c r="AC4909" s="80"/>
      <c r="AD4909" s="80"/>
      <c r="AE4909" s="80"/>
      <c r="AF4909" s="80"/>
      <c r="AG4909" s="80"/>
      <c r="AH4909" s="80"/>
      <c r="AI4909" s="80"/>
      <c r="AJ4909" s="80"/>
      <c r="AK4909" s="80"/>
      <c r="AL4909" s="80"/>
      <c r="AM4909" s="240"/>
      <c r="AN4909" s="240"/>
      <c r="AO4909" s="240"/>
      <c r="AP4909" s="240"/>
      <c r="AQ4909" s="240"/>
      <c r="AR4909" s="240"/>
      <c r="AS4909" s="240"/>
      <c r="AT4909" s="256"/>
      <c r="AU4909" s="256"/>
      <c r="AV4909" s="259"/>
      <c r="AW4909" s="259"/>
      <c r="AX4909" s="256"/>
      <c r="AY4909" s="256"/>
      <c r="AZ4909" s="256"/>
      <c r="BA4909" s="256"/>
      <c r="BB4909" s="256"/>
      <c r="BC4909" s="256"/>
      <c r="BD4909" s="256"/>
      <c r="BE4909" s="256"/>
      <c r="BF4909" s="256"/>
      <c r="BG4909" s="256"/>
      <c r="BH4909" s="256"/>
      <c r="BI4909" s="256"/>
      <c r="BJ4909" s="256"/>
      <c r="BK4909" s="256"/>
      <c r="BL4909" s="262"/>
      <c r="BM4909" s="262"/>
      <c r="BN4909" s="262"/>
      <c r="BO4909" s="262"/>
      <c r="BP4909" s="262"/>
      <c r="BQ4909" s="262"/>
      <c r="BR4909" s="270"/>
      <c r="BS4909" s="270"/>
      <c r="BT4909" s="270"/>
      <c r="BU4909" s="270"/>
      <c r="BV4909" s="270"/>
      <c r="BW4909" s="270"/>
      <c r="BX4909" s="256"/>
      <c r="BY4909" s="256"/>
      <c r="BZ4909" s="256"/>
      <c r="CA4909" s="267"/>
      <c r="CB4909" s="267"/>
      <c r="CC4909" s="274"/>
      <c r="CD4909" s="267"/>
      <c r="CE4909" s="267"/>
      <c r="CF4909" s="267"/>
      <c r="CG4909" s="267"/>
      <c r="CH4909" s="267"/>
      <c r="CI4909" s="267"/>
      <c r="CJ4909" s="267"/>
      <c r="CK4909" s="267"/>
      <c r="CL4909" s="265"/>
      <c r="CM4909" s="272"/>
      <c r="CN4909" s="264"/>
      <c r="CO4909" s="125"/>
      <c r="CP4909" s="226"/>
      <c r="CQ4909" s="226"/>
      <c r="CR4909" s="226"/>
      <c r="CS4909" s="90"/>
      <c r="CT4909" s="90"/>
      <c r="CU4909" s="90"/>
      <c r="CV4909" s="90"/>
      <c r="CW4909" s="90"/>
      <c r="CX4909" s="90"/>
      <c r="CY4909" s="90"/>
      <c r="CZ4909" s="90"/>
      <c r="DA4909" s="90"/>
      <c r="DB4909" s="70"/>
      <c r="DC4909" s="70"/>
      <c r="DD4909" s="70"/>
      <c r="DE4909" s="70"/>
      <c r="DF4909" s="70"/>
      <c r="DG4909" s="70"/>
      <c r="DH4909" s="70"/>
      <c r="DI4909" s="70"/>
      <c r="DJ4909" s="70"/>
      <c r="DK4909" s="70"/>
      <c r="DL4909" s="70"/>
      <c r="DM4909" s="70"/>
      <c r="DN4909" s="70"/>
    </row>
    <row r="4910" spans="1:118">
      <c r="A4910" s="228"/>
      <c r="B4910" s="342"/>
      <c r="C4910" s="406"/>
      <c r="D4910" s="237"/>
      <c r="E4910" s="237"/>
      <c r="F4910" s="243"/>
      <c r="G4910" s="72">
        <v>3</v>
      </c>
      <c r="H4910" s="84"/>
      <c r="I4910" s="84"/>
      <c r="J4910" s="84"/>
      <c r="K4910" s="84"/>
      <c r="L4910" s="84"/>
      <c r="M4910" s="84"/>
      <c r="N4910" s="84"/>
      <c r="O4910" s="84"/>
      <c r="P4910" s="84"/>
      <c r="Q4910" s="84"/>
      <c r="R4910" s="84"/>
      <c r="S4910" s="84"/>
      <c r="T4910" s="84"/>
      <c r="U4910" s="84"/>
      <c r="V4910" s="84"/>
      <c r="W4910" s="84"/>
      <c r="X4910" s="84"/>
      <c r="Y4910" s="84"/>
      <c r="Z4910" s="84"/>
      <c r="AA4910" s="84"/>
      <c r="AB4910" s="84"/>
      <c r="AC4910" s="80"/>
      <c r="AD4910" s="80"/>
      <c r="AE4910" s="80"/>
      <c r="AF4910" s="80"/>
      <c r="AG4910" s="80"/>
      <c r="AH4910" s="80"/>
      <c r="AI4910" s="80"/>
      <c r="AJ4910" s="80"/>
      <c r="AK4910" s="80"/>
      <c r="AL4910" s="80"/>
      <c r="AM4910" s="240"/>
      <c r="AN4910" s="240"/>
      <c r="AO4910" s="240"/>
      <c r="AP4910" s="240"/>
      <c r="AQ4910" s="240"/>
      <c r="AR4910" s="240"/>
      <c r="AS4910" s="240"/>
      <c r="AT4910" s="256"/>
      <c r="AU4910" s="256"/>
      <c r="AV4910" s="259"/>
      <c r="AW4910" s="259"/>
      <c r="AX4910" s="256"/>
      <c r="AY4910" s="256"/>
      <c r="AZ4910" s="256"/>
      <c r="BA4910" s="256"/>
      <c r="BB4910" s="256"/>
      <c r="BC4910" s="256"/>
      <c r="BD4910" s="256"/>
      <c r="BE4910" s="256"/>
      <c r="BF4910" s="256"/>
      <c r="BG4910" s="256"/>
      <c r="BH4910" s="256"/>
      <c r="BI4910" s="256"/>
      <c r="BJ4910" s="256"/>
      <c r="BK4910" s="256"/>
      <c r="BL4910" s="262"/>
      <c r="BM4910" s="262"/>
      <c r="BN4910" s="262"/>
      <c r="BO4910" s="262"/>
      <c r="BP4910" s="262"/>
      <c r="BQ4910" s="262"/>
      <c r="BR4910" s="270"/>
      <c r="BS4910" s="270"/>
      <c r="BT4910" s="270"/>
      <c r="BU4910" s="270"/>
      <c r="BV4910" s="270"/>
      <c r="BW4910" s="270"/>
      <c r="BX4910" s="256"/>
      <c r="BY4910" s="256"/>
      <c r="BZ4910" s="256"/>
      <c r="CA4910" s="267"/>
      <c r="CB4910" s="267"/>
      <c r="CC4910" s="274"/>
      <c r="CD4910" s="267"/>
      <c r="CE4910" s="267"/>
      <c r="CF4910" s="267"/>
      <c r="CG4910" s="267"/>
      <c r="CH4910" s="267"/>
      <c r="CI4910" s="267"/>
      <c r="CJ4910" s="267"/>
      <c r="CK4910" s="267"/>
      <c r="CL4910" s="265"/>
      <c r="CM4910" s="272"/>
      <c r="CN4910" s="264"/>
      <c r="CO4910" s="125"/>
      <c r="CP4910" s="226"/>
      <c r="CQ4910" s="226"/>
      <c r="CR4910" s="226"/>
      <c r="CS4910" s="90"/>
      <c r="CT4910" s="90"/>
      <c r="CU4910" s="90"/>
      <c r="CV4910" s="90"/>
      <c r="CW4910" s="90"/>
      <c r="CX4910" s="90"/>
      <c r="CY4910" s="90"/>
      <c r="CZ4910" s="90"/>
      <c r="DA4910" s="90"/>
      <c r="DB4910" s="70"/>
      <c r="DC4910" s="70"/>
      <c r="DD4910" s="70"/>
      <c r="DE4910" s="70"/>
      <c r="DF4910" s="70"/>
      <c r="DG4910" s="70"/>
      <c r="DH4910" s="70"/>
      <c r="DI4910" s="70"/>
      <c r="DJ4910" s="70"/>
      <c r="DK4910" s="70"/>
      <c r="DL4910" s="70"/>
      <c r="DM4910" s="70"/>
      <c r="DN4910" s="70"/>
    </row>
    <row r="4911" spans="1:118">
      <c r="A4911" s="228"/>
      <c r="B4911" s="342"/>
      <c r="C4911" s="406"/>
      <c r="D4911" s="237"/>
      <c r="E4911" s="237"/>
      <c r="F4911" s="244"/>
      <c r="G4911" s="73">
        <v>3.9</v>
      </c>
      <c r="H4911" s="85"/>
      <c r="I4911" s="85"/>
      <c r="J4911" s="85"/>
      <c r="K4911" s="85"/>
      <c r="L4911" s="85"/>
      <c r="M4911" s="85"/>
      <c r="N4911" s="85"/>
      <c r="O4911" s="85"/>
      <c r="P4911" s="85"/>
      <c r="Q4911" s="85"/>
      <c r="R4911" s="85"/>
      <c r="S4911" s="85"/>
      <c r="T4911" s="85"/>
      <c r="U4911" s="85"/>
      <c r="V4911" s="85"/>
      <c r="W4911" s="85"/>
      <c r="X4911" s="85"/>
      <c r="Y4911" s="85"/>
      <c r="Z4911" s="85"/>
      <c r="AA4911" s="85"/>
      <c r="AB4911" s="85"/>
      <c r="AC4911" s="81"/>
      <c r="AD4911" s="81"/>
      <c r="AE4911" s="81"/>
      <c r="AF4911" s="81"/>
      <c r="AG4911" s="81"/>
      <c r="AH4911" s="81"/>
      <c r="AI4911" s="81"/>
      <c r="AJ4911" s="81"/>
      <c r="AK4911" s="81"/>
      <c r="AL4911" s="81"/>
      <c r="AM4911" s="240"/>
      <c r="AN4911" s="240"/>
      <c r="AO4911" s="240"/>
      <c r="AP4911" s="240"/>
      <c r="AQ4911" s="240"/>
      <c r="AR4911" s="240"/>
      <c r="AS4911" s="240"/>
      <c r="AT4911" s="256"/>
      <c r="AU4911" s="256"/>
      <c r="AV4911" s="259"/>
      <c r="AW4911" s="259"/>
      <c r="AX4911" s="256"/>
      <c r="AY4911" s="256"/>
      <c r="AZ4911" s="256"/>
      <c r="BA4911" s="256"/>
      <c r="BB4911" s="256"/>
      <c r="BC4911" s="256"/>
      <c r="BD4911" s="256"/>
      <c r="BE4911" s="256"/>
      <c r="BF4911" s="256"/>
      <c r="BG4911" s="256"/>
      <c r="BH4911" s="256"/>
      <c r="BI4911" s="256"/>
      <c r="BJ4911" s="256"/>
      <c r="BK4911" s="256"/>
      <c r="BL4911" s="262"/>
      <c r="BM4911" s="262"/>
      <c r="BN4911" s="262"/>
      <c r="BO4911" s="262"/>
      <c r="BP4911" s="262"/>
      <c r="BQ4911" s="262"/>
      <c r="BR4911" s="270"/>
      <c r="BS4911" s="270"/>
      <c r="BT4911" s="270"/>
      <c r="BU4911" s="270"/>
      <c r="BV4911" s="270"/>
      <c r="BW4911" s="270"/>
      <c r="BX4911" s="256"/>
      <c r="BY4911" s="256"/>
      <c r="BZ4911" s="256"/>
      <c r="CA4911" s="267"/>
      <c r="CB4911" s="267"/>
      <c r="CC4911" s="274"/>
      <c r="CD4911" s="267"/>
      <c r="CE4911" s="267"/>
      <c r="CF4911" s="267"/>
      <c r="CG4911" s="267"/>
      <c r="CH4911" s="267"/>
      <c r="CI4911" s="267"/>
      <c r="CJ4911" s="267"/>
      <c r="CK4911" s="267"/>
      <c r="CL4911" s="265"/>
      <c r="CM4911" s="272"/>
      <c r="CN4911" s="264"/>
      <c r="CO4911" s="125"/>
      <c r="CP4911" s="226"/>
      <c r="CQ4911" s="226"/>
      <c r="CR4911" s="226"/>
      <c r="CS4911" s="90"/>
      <c r="CT4911" s="90"/>
      <c r="CU4911" s="90"/>
      <c r="CV4911" s="90"/>
      <c r="CW4911" s="90"/>
      <c r="CX4911" s="90"/>
      <c r="CY4911" s="90"/>
      <c r="CZ4911" s="90"/>
      <c r="DA4911" s="90"/>
      <c r="DB4911" s="70"/>
      <c r="DC4911" s="70"/>
      <c r="DD4911" s="70"/>
      <c r="DE4911" s="70"/>
      <c r="DF4911" s="70"/>
      <c r="DG4911" s="70"/>
      <c r="DH4911" s="70"/>
      <c r="DI4911" s="70"/>
      <c r="DJ4911" s="70"/>
      <c r="DK4911" s="70"/>
      <c r="DL4911" s="70"/>
      <c r="DM4911" s="70"/>
      <c r="DN4911" s="70"/>
    </row>
    <row r="4912" spans="1:118">
      <c r="A4912" s="229"/>
      <c r="B4912" s="343"/>
      <c r="C4912" s="407"/>
      <c r="D4912" s="238"/>
      <c r="E4912" s="238"/>
      <c r="F4912" s="245" t="s">
        <v>83</v>
      </c>
      <c r="G4912" s="246"/>
      <c r="H4912" s="82"/>
      <c r="I4912" s="82"/>
      <c r="J4912" s="82"/>
      <c r="K4912" s="82"/>
      <c r="L4912" s="82"/>
      <c r="M4912" s="82"/>
      <c r="N4912" s="82"/>
      <c r="O4912" s="82"/>
      <c r="P4912" s="82"/>
      <c r="Q4912" s="82"/>
      <c r="R4912" s="82"/>
      <c r="S4912" s="82"/>
      <c r="T4912" s="82"/>
      <c r="U4912" s="82"/>
      <c r="V4912" s="82"/>
      <c r="W4912" s="82"/>
      <c r="X4912" s="82"/>
      <c r="Y4912" s="82"/>
      <c r="Z4912" s="82"/>
      <c r="AA4912" s="82"/>
      <c r="AB4912" s="82"/>
      <c r="AC4912" s="35"/>
      <c r="AD4912" s="35"/>
      <c r="AE4912" s="35"/>
      <c r="AF4912" s="35"/>
      <c r="AG4912" s="35"/>
      <c r="AH4912" s="35"/>
      <c r="AI4912" s="35"/>
      <c r="AJ4912" s="35"/>
      <c r="AK4912" s="35"/>
      <c r="AL4912" s="35"/>
      <c r="AM4912" s="241"/>
      <c r="AN4912" s="241"/>
      <c r="AO4912" s="241"/>
      <c r="AP4912" s="241"/>
      <c r="AQ4912" s="241"/>
      <c r="AR4912" s="241"/>
      <c r="AS4912" s="241"/>
      <c r="AT4912" s="257"/>
      <c r="AU4912" s="257"/>
      <c r="AV4912" s="260"/>
      <c r="AW4912" s="260"/>
      <c r="AX4912" s="257"/>
      <c r="AY4912" s="257"/>
      <c r="AZ4912" s="257"/>
      <c r="BA4912" s="257"/>
      <c r="BB4912" s="257"/>
      <c r="BC4912" s="257"/>
      <c r="BD4912" s="257"/>
      <c r="BE4912" s="257"/>
      <c r="BF4912" s="257"/>
      <c r="BG4912" s="257"/>
      <c r="BH4912" s="257"/>
      <c r="BI4912" s="257"/>
      <c r="BJ4912" s="257"/>
      <c r="BK4912" s="257"/>
      <c r="BL4912" s="263"/>
      <c r="BM4912" s="263"/>
      <c r="BN4912" s="263"/>
      <c r="BO4912" s="263"/>
      <c r="BP4912" s="263"/>
      <c r="BQ4912" s="263"/>
      <c r="BR4912" s="271"/>
      <c r="BS4912" s="271"/>
      <c r="BT4912" s="271"/>
      <c r="BU4912" s="271"/>
      <c r="BV4912" s="271"/>
      <c r="BW4912" s="271"/>
      <c r="BX4912" s="257"/>
      <c r="BY4912" s="257"/>
      <c r="BZ4912" s="257"/>
      <c r="CA4912" s="268"/>
      <c r="CB4912" s="268"/>
      <c r="CC4912" s="275"/>
      <c r="CD4912" s="268"/>
      <c r="CE4912" s="268"/>
      <c r="CF4912" s="268"/>
      <c r="CG4912" s="268"/>
      <c r="CH4912" s="268"/>
      <c r="CI4912" s="268"/>
      <c r="CJ4912" s="268"/>
      <c r="CK4912" s="268"/>
      <c r="CL4912" s="265"/>
      <c r="CM4912" s="272"/>
      <c r="CN4912" s="264"/>
      <c r="CO4912" s="125"/>
      <c r="CP4912" s="226"/>
      <c r="CQ4912" s="226"/>
      <c r="CR4912" s="226"/>
      <c r="CS4912" s="90"/>
      <c r="CT4912" s="90"/>
      <c r="CU4912" s="90"/>
      <c r="CV4912" s="90"/>
      <c r="CW4912" s="90"/>
      <c r="CX4912" s="90"/>
      <c r="CY4912" s="90"/>
      <c r="CZ4912" s="90"/>
      <c r="DA4912" s="90"/>
      <c r="DB4912" s="70"/>
      <c r="DC4912" s="70"/>
      <c r="DD4912" s="70"/>
      <c r="DE4912" s="70"/>
      <c r="DF4912" s="70"/>
      <c r="DG4912" s="70"/>
      <c r="DH4912" s="70"/>
      <c r="DI4912" s="70"/>
      <c r="DJ4912" s="70"/>
      <c r="DK4912" s="70"/>
      <c r="DL4912" s="70"/>
      <c r="DM4912" s="70"/>
      <c r="DN4912" s="70"/>
    </row>
    <row r="4913" spans="1:118" s="119" customFormat="1" ht="14.25" customHeight="1">
      <c r="A4913" s="227">
        <f t="shared" si="1467"/>
        <v>609</v>
      </c>
      <c r="B4913" s="341" t="s">
        <v>1193</v>
      </c>
      <c r="C4913" s="405" t="s">
        <v>1216</v>
      </c>
      <c r="D4913" s="236" t="s">
        <v>1243</v>
      </c>
      <c r="E4913" s="236" t="s">
        <v>506</v>
      </c>
      <c r="F4913" s="253" t="s">
        <v>80</v>
      </c>
      <c r="G4913" s="254"/>
      <c r="H4913" s="82" t="s">
        <v>69</v>
      </c>
      <c r="I4913" s="82" t="s">
        <v>973</v>
      </c>
      <c r="J4913" s="82" t="s">
        <v>61</v>
      </c>
      <c r="K4913" s="82" t="s">
        <v>61</v>
      </c>
      <c r="L4913" s="82" t="s">
        <v>61</v>
      </c>
      <c r="M4913" s="82" t="s">
        <v>61</v>
      </c>
      <c r="N4913" s="82" t="s">
        <v>61</v>
      </c>
      <c r="O4913" s="82" t="s">
        <v>973</v>
      </c>
      <c r="P4913" s="82" t="s">
        <v>61</v>
      </c>
      <c r="Q4913" s="82" t="s">
        <v>61</v>
      </c>
      <c r="R4913" s="82" t="s">
        <v>61</v>
      </c>
      <c r="S4913" s="82" t="s">
        <v>73</v>
      </c>
      <c r="T4913" s="82" t="s">
        <v>73</v>
      </c>
      <c r="U4913" s="82" t="s">
        <v>73</v>
      </c>
      <c r="V4913" s="82"/>
      <c r="W4913" s="82" t="s">
        <v>73</v>
      </c>
      <c r="X4913" s="82" t="s">
        <v>67</v>
      </c>
      <c r="Y4913" s="82" t="s">
        <v>60</v>
      </c>
      <c r="Z4913" s="82" t="s">
        <v>81</v>
      </c>
      <c r="AA4913" s="82" t="s">
        <v>60</v>
      </c>
      <c r="AB4913" s="82" t="s">
        <v>60</v>
      </c>
      <c r="AC4913" s="82"/>
      <c r="AD4913" s="82" t="s">
        <v>60</v>
      </c>
      <c r="AE4913" s="82" t="s">
        <v>60</v>
      </c>
      <c r="AF4913" s="82" t="s">
        <v>60</v>
      </c>
      <c r="AG4913" s="82" t="s">
        <v>60</v>
      </c>
      <c r="AH4913" s="82" t="s">
        <v>60</v>
      </c>
      <c r="AI4913" s="82" t="s">
        <v>1471</v>
      </c>
      <c r="AJ4913" s="82"/>
      <c r="AK4913" s="82" t="s">
        <v>61</v>
      </c>
      <c r="AL4913" s="82" t="s">
        <v>61</v>
      </c>
      <c r="AM4913" s="239">
        <f>COUNTIF(H4913:AL4913,"PH")+COUNTIF(H4913:AL4913,"PH/L")+COUNTIF(H4913:AL4913,"PM")</f>
        <v>0</v>
      </c>
      <c r="AN4913" s="239">
        <f>COUNTIF(H4913:AL4913,"PD")+COUNTIF(H4913:AL4913,"PDD")+COUNTIF(H4913:AL4913,"P/DS")/2+COUNTIF(H4913:AL4913,"PMD")</f>
        <v>0</v>
      </c>
      <c r="AO4913" s="239">
        <f>COUNTIF(H4913:AL4913,"PN")+COUNTIF(H4913:AL4913,"P/NS")/2+COUNTIF(H4913:AL4913,"PH")+COUNTIF(H4913:AL4913,"PH/F")/2+COUNTIF(H4913:AL4913,"PH/L")/2+COUNTIF(H4913:AL4913,"PM")</f>
        <v>0</v>
      </c>
      <c r="AP4913" s="239">
        <f>COUNTIF(H4913:AL4913,"BH")+COUNTIF(H4913:AL4913,"AL/BL")+COUNTIF(H4913:AL4913,"UL/BL")+COUNTIF(H4913:AL4913,"BM")</f>
        <v>0</v>
      </c>
      <c r="AQ4913" s="239">
        <f>COUNTIF(H4913:AL4913,"DS")+COUNTIF(H4913:AL4913,"AL/DS")/2+COUNTIF(H4913:AL4913,"UL/DS")/2+COUNTIF(H4913:AL4913,"CT")+COUNTIF(H4913:AL4913,"MD")</f>
        <v>9</v>
      </c>
      <c r="AR4913" s="239">
        <f>COUNTIF(H4913:AL4913,"NS")+COUNTIF(H4913:AL4913,"AL/NS")/2+COUNTIF(H4913:AL4913,"UL/NS")/2+COUNTIF(H4913:AL4913,"BH")+COUNTIF(H4913:AL4913,"AL/BF")/2+COUNTIF(H4913:AL4913,"AL/BL")/2+COUNTIF(H4913:AL4913,"UL/BL")/2+COUNTIF(H4913:AL4913,"UL/BF")/2+COUNTIF(H4913:AL4913,"BM")</f>
        <v>10</v>
      </c>
      <c r="AS4913" s="239">
        <f>COUNTIF(H4913:AL4913,"AL")+COUNTIF(H4913:AL4913,"AL/DS")/2+COUNTIF(H4913:AL4913,"AL/NS")/2+COUNTIF(H4913:AL4913,"NH")+COUNTIF(H4913:AL4913,"SL")+COUNTIF(H4913:AL4913,"NHD")+COUNTIF(H4913:AL4913,"B")+COUNTIF(H4913:AL4913,"HL")+COUNTIF(H4913:AL4913,"AL/BF")/2+COUNTIF(H4913:AL4913,"AL/BL")/2</f>
        <v>2.5</v>
      </c>
      <c r="AT4913" s="255">
        <f>COUNTIF(H4913:AL4913,"PD")+COUNTIF(H4913:AL4913,"PN")+COUNTIF(H4913:AL4913,"P/DS")/2+COUNTIF(H4913:AL4913,"P/NS")/2+COUNTIF(H4913:AL4913,"DS")+COUNTIF(H4913:AL4913,"NS")+COUNTIF(H4913:AL4913,"AL")+COUNTIF(H4913:AL4913,"AL/DS")+COUNTIF(H4913:AL4913,"AL/NS")+COUNTIF(H4913:AL4913,"NH")+COUNTIF(H4913:AL4913,"SL")+COUNTIF(H4913:AL4913,"UL/DS")/2+COUNTIF(H4913:AL4913,"UL/NS")/2+COUNTIF(H4913:AL4913,"CT")+COUNTIF(H4913:AL4913,"NHD")+COUNTIF(H4913:AL4913,"PDD")+COUNTIF(H4913:AL4913,"B")+COUNTIF(H4913:AL4913,"HL")+COUNTIF(H4913:AL4913,"PH")+COUNTIF(H4913:AL4913,"BH")+COUNTIF(H4913:AL4913,"AL/BF")+COUNTIF(H4913:AL4913,"AL/BL")+COUNTIF(H4913:AL4913,"UL/BF")/2+COUNTIF(H4913:AL4913,"UL/BL")/2+COUNTIF(H4913:AL4913,"PH/F")/2+COUNTIF(H4913:AL4913,"PH/L")/2+COUNTIF(H4913:AL4913,"MD")+COUNTIF(H4913:AL4913,"PMD")+COUNTIF(H4913:AL4913,"PM")+COUNTIF(H4913:AL4913,"BM")</f>
        <v>21.5</v>
      </c>
      <c r="AU4913" s="255">
        <f>COUNTIF(H4913:AL4913,"P/DS")/2+COUNTIF(H4913:AL4913,"P/NS")/2+COUNTIF(H4913:AL4913,"IL")+COUNTIF(H4913:AL4913,"NL")+COUNTIF(H4913:AL4913,"UL")+COUNTIF(H4913:AL4913,"UL/DS")/2+COUNTIF(H4913:AL4913,"UL/NS")/2+COUNTIF(H4913:AL4913,"KT")+COUNTIF(H4913:AL4913,"UL/BF")/2+COUNTIF(H4913:AL4913,"UL/BL")/2+COUNTIF(H4913:AL4913,"PH/F")/2+COUNTIF(H4913:AL4913,"PH/L")/2+COUNTIF(H4913:AL4913,"NB")</f>
        <v>4.5</v>
      </c>
      <c r="AV4913" s="258">
        <f>COUNTIF(H4913:AL4913,"PN")+COUNTIF(H4913:AL4913,"TVD")+COUNTIF(H4913:AL4913,"PH")+COUNTIF(H4913:AL4913,"PM")+COUNTIF(H4913:AL4913,"PDD")-COUNTIFS(H4913:AL4913,"PN",H4920:AL4920,"&gt;=3")-COUNTIFS(H4913:AL4913,"PM",H4920:AL4920,"&gt;=3")</f>
        <v>0</v>
      </c>
      <c r="AW4913" s="258">
        <f>COUNTIF(H4913:AL4913,"NS")+COUNTIF(H4913:AL4913,"D")+COUNTIF(H4913:AL4913,"BH")+COUNTIF(H4913:AL4913,"NHD")+COUNTIF(H4913:AL4913,"BM")-COUNTIFS(H4913:AL4913,"NS",H4920:AL4920,"&gt;=3")-COUNTIFS(H4913:AL4913,"BH",H4920:AL4920,"&gt;=3")-COUNTIFS(H4913:AL4913,"BM",H4920:AL4920,"&gt;=3")</f>
        <v>12</v>
      </c>
      <c r="AX4913" s="255">
        <f>COUNTIF(H4913:AL4913,"AL")+COUNTIF(H4913:AL4913,"AL/DS")/2+COUNTIF(H4913:AL4913,"AL/NS")/2+COUNTIF(H4913:AL4913,"AL/BF")+COUNTIF(H4913:AL4913,"AL/BL")/2</f>
        <v>1.5</v>
      </c>
      <c r="AY4913" s="255">
        <f>COUNTIF(H4913:AL4913,"SL")</f>
        <v>0</v>
      </c>
      <c r="AZ4913" s="255">
        <f>COUNTIF(H4913:AL4913,"NH")</f>
        <v>1</v>
      </c>
      <c r="BA4913" s="255">
        <f>COUNTIF(H4913:AL4913,"HL")</f>
        <v>0</v>
      </c>
      <c r="BB4913" s="255">
        <f>COUNTIF(G4913:AL4913,"P/DS")/2+COUNTIF(G4913:AL4913,"P/NS")/2+COUNTIF(G4913:AL4913,"UL")+COUNTIF(G4913:AL4913,"UL/DS")/2+COUNTIF(G4913:AL4913,"UL/NS")/2+COUNTIF(G4913:AL4913,"UL/BL")/2+COUNTIF(G4913:AL4913,"UL/BF")/2+COUNTIF(G4913:AL4913,"PH/F")/2+COUNTIF(G4913:AL4913,"PH/L")/2</f>
        <v>0.5</v>
      </c>
      <c r="BC4913" s="255">
        <f>COUNTIF(H4913:AL4913,"NB")</f>
        <v>0</v>
      </c>
      <c r="BD4913" s="255">
        <f>COUNTIF(H4913:AL4913,"NL")</f>
        <v>0</v>
      </c>
      <c r="BE4913" s="255">
        <f>COUNTIF(H4913:AL4913,"IL")</f>
        <v>4</v>
      </c>
      <c r="BF4913" s="255">
        <f>COUNTIF(H4913:AL4913,"KT")</f>
        <v>0</v>
      </c>
      <c r="BG4913" s="255">
        <f>COUNTIF(H4913:AL4913,"L70")</f>
        <v>0</v>
      </c>
      <c r="BH4913" s="255">
        <f>COUNTIF(H4913:AL4913,"MD")</f>
        <v>0</v>
      </c>
      <c r="BI4913" s="255">
        <f>COUNTIF(H4913:AL4913,"PMD")</f>
        <v>0</v>
      </c>
      <c r="BJ4913" s="255">
        <f>COUNTIF(H4913:AL4913,"PM")</f>
        <v>0</v>
      </c>
      <c r="BK4913" s="255">
        <f>COUNTIF(H4913:AL4913,"BM")</f>
        <v>0</v>
      </c>
      <c r="BL4913" s="261">
        <f>SUMIF(H4913:AL4913,"PD",H4914:AL4914)+SUMIF(H4913:AL4913,"PN",H4914:AL4914)+SUMIF(H4913:AL4913,"P/DS",H4914:AL4914)+SUMIF(H4913:AL4913,"PN/F",H4914:AL4914)+SUMIF(H4913:AL4913,"PN/L",H4914:AL4914)+SUMIF(H4913:AL4913,"TV",H4914:AL4914)+SUMIF(H4913:AL4913,"TVD",H4914:AL4914)+SUMIF(H4913:AL4913,"PDD",H4914:AL4914)</f>
        <v>0</v>
      </c>
      <c r="BM4913" s="261">
        <f>SUMIF(H4913:AL4913,"PD",H4915:AL4915)+SUMIF(H4913:AL4913,"PN",H4915:AL4915)+SUMIF(H4913:AL4913,"P/DS",H4915:AL4915)+SUMIF(H4913:AL4913,"PN/F",H4915:AL4915)+SUMIF(H4913:AL4913,"PN/L",H4915:AL4915)+SUMIF(H4913:AL4913,"TV",H4915:AL4915)+SUMIF(H4913:AL4913,"TVD",H4915:AL4915)+SUMIF(H4913:AL4913,"PDD",H4915:AL4915)+SUMIF(H4913:AL4913,"PMD",H4915:AL4915)</f>
        <v>0</v>
      </c>
      <c r="BN4913" s="261">
        <f>SUMIF(H4913:AL4913,"PD",H4916:AL4916)+SUMIF(H4913:AL4913,"PN",H4916:AL4916)+SUMIF(H4913:AL4913,"P/DS",H4916:AL4916)+SUMIF(H4913:AL4913,"PN/F",H4916:AL4916)+SUMIF(H4913:AL4913,"PN/L",H4916:AL4916)+SUMIF(H4913:AL4913,"TV",H4916:AL4916)+SUMIF(H4913:AL4913,"TVD",H4916:AL4916)</f>
        <v>0</v>
      </c>
      <c r="BO4913" s="261">
        <f>SUMIF(H4913:AL4913,"PD",H4917:AL4917)+SUMIF(H4913:AL4913,"PN",H4917:AL4917)+SUMIF(H4913:AL4913,"P/DS",H4917:AL4917)+SUMIF(H4913:AL4913,"PN/F",H4917:AL4917)+SUMIF(H4913:AL4913,"PN/L",H4917:AL4917)+SUMIF(H4913:AL4913,"TV",H4917:AL4917)+SUMIF(H4913:AL4913,"TVD",H4917:AL4917)</f>
        <v>0</v>
      </c>
      <c r="BP4913" s="261">
        <f>SUMIF(H4913:AL4913,"PD",H4918:AL4918)+SUMIF(H4913:AL4913,"PN",H4918:AL4918)+SUMIF(H4913:AL4913,"P/DS",H4918:AL4918)+SUMIF(H4913:AL4913,"PN/F",H4918:AL4918)+SUMIF(H4913:AL4913,"PN/L",H4918:AL4918)+SUMIF(H4913:AL4913,"TV",H4918:AL4918)+SUMIF(H4913:AL4913,"TVD",H4918:AL4918)+SUMIF(H4913:AL4913,"PDD",H4918:AL4918)+SUMIF(H4913:AL4913,"PH",H4918:AL4918)+SUMIF(H4913:AL4913,"PM",H4918:AL4918)</f>
        <v>0</v>
      </c>
      <c r="BQ4913" s="261">
        <f>SUMIF(H4913:AL4913,"PD",H4919:AL4919)+SUMIF(H4913:AL4913,"PN",H4919:AL4919)+SUMIF(H4913:AL4913,"P/DS",H4919:AL4919)+SUMIF(H4913:AL4913,"PN/F",H4919:AL4919)+SUMIF(H4913:AL4913,"PN/L",H4919:AL4919)+SUMIF(H4913:AL4913,"TV",H4919:AL4919)+SUMIF(H4913:AL4913,"TVD",H4919:AL4919)+SUMIF(H4913:AL4913,"PDD",H4919:AL4919)+SUMIF(H4913:AL4913,"PH",H4919:AL4919)+SUMIF(H4913:AL4913,"PM",H4919:AL4919)</f>
        <v>0</v>
      </c>
      <c r="BR4913" s="269">
        <f>SUM(H4914:AL4914)-BL4913</f>
        <v>17.5</v>
      </c>
      <c r="BS4913" s="269">
        <f>SUM(H4915:AL4915)-BM4913</f>
        <v>11.5</v>
      </c>
      <c r="BT4913" s="269">
        <f>SUM(H4916:AL4916)-BN4913</f>
        <v>0</v>
      </c>
      <c r="BU4913" s="269">
        <f>SUM(H4917:AL4917)-BO4913</f>
        <v>12</v>
      </c>
      <c r="BV4913" s="269">
        <f>SUM(H4918:AL4918)-BP4913</f>
        <v>0</v>
      </c>
      <c r="BW4913" s="269">
        <f>SUM(H4919:AL4919)-BQ4913</f>
        <v>0</v>
      </c>
      <c r="BX4913" s="255">
        <f>SUMIF(H4913:AL4913,"PD",H4920:AL4920)+SUMIF(H4913:AL4913,"PN",H4920:AL4920)+SUMIF(H4913:AL4913,"P/DS",H4920:AL4920)+SUMIF(H4913:AL4913,"PN/F",H4920:AL4920)+SUMIF(H4913:AL4913,"PN/L",H4920:AL4920)</f>
        <v>0</v>
      </c>
      <c r="BY4913" s="255">
        <f>SUM(H4920:AL4920)-BX4913</f>
        <v>0</v>
      </c>
      <c r="BZ4913" s="255">
        <f t="shared" ref="BZ4913" si="1480">+SUM(BL4913:BW4920)</f>
        <v>41</v>
      </c>
      <c r="CA4913" s="266">
        <f>(COUNTIFS(H4913:AL4913,"PD",H4914:AL4914,"&gt;=2"))*0.5-IF(CN4913="VP",COUNTIFS($H$16:$AL$16,"SAT",H4913:AL4913,"PD",H4914:AL4914,"&gt;=2"))*0.5</f>
        <v>0</v>
      </c>
      <c r="CB4913" s="266">
        <f>(COUNTIFS(H4913:AL4913,"PN",H4915:AL4915,"&gt;=0.5",H4914:AL4914,"&gt;=1.5"))*0.5+COUNTIFS(H4913:AL4913,"PDD",H4915:AL4915,"&gt;=0.5",H4914:AL4914,"&gt;=1.5")*0.5</f>
        <v>0</v>
      </c>
      <c r="CC4913" s="273">
        <f>(COUNTIFS(H4913:AL4913,"TV",H4915:AL4915,"&gt;=10"))*0.5+(COUNTIFS(H4913:AL4913,"PMD",H4915:AL4915,"&gt;=2"))*0.5</f>
        <v>0</v>
      </c>
      <c r="CD4913" s="266">
        <f>(COUNTIFS(H4913:AL4913,"TVD",H4917:AL4917,"&gt;=6.5",H4915:AL4915,"&gt;=3.5"))*0.5</f>
        <v>0</v>
      </c>
      <c r="CE4913" s="266">
        <f>(COUNTIFS(H4913:AL4913,"PD",H4918:AL4918,"&gt;=10"))*0.5</f>
        <v>0</v>
      </c>
      <c r="CF4913" s="266">
        <f>(COUNTIFS(H4913:AL4913,"PDD",H4918:AL4918,"&gt;=3.5",H4919:AL4919,"&gt;=6.5")+COUNTIFS(H4913:AL4913,"PH",H4919:AL4919,"&gt;=0.5",H4918:AL4918,"&gt;=1.5")+COUNTIFS(H4913:AL4913,"PM",H4919:AL4919,"&gt;=0.5",H4918:AL4918,"&gt;=1.5"))*0.5</f>
        <v>0</v>
      </c>
      <c r="CG4913" s="266">
        <f>(COUNTIFS(H4913:AL4913,"DS",H4914:AL4914,"&gt;=2")+COUNTIFS(H4913:AL4913,"AL/DS",H4914:AL4914,"&gt;=2"))*0.5-IF(CN4913="VP",COUNTIFS($H$16:$AL$16,"SAT",H4913:AL4913,"DS",H4914:AL4914,"&gt;=2"))*0.5</f>
        <v>1</v>
      </c>
      <c r="CH4913" s="266">
        <f>(COUNTIFS(H4913:AL4913,"NS",H4915:AL4915,"&gt;=0.5",H4914:AL4914,"&gt;=1.5")+COUNTIFS(H4913:AL4913,"AL/NS",H4915:AL4915,"&gt;=0.5",H4914:AL4914,"&gt;=1.5")+COUNTIFS(H4913:AL4913,"NHD",H4915:AL4915,"&gt;=4.5",H4918:AL4918,"&gt;=2",H4914:AL4914,"&gt;=1.5"))*0.5</f>
        <v>3</v>
      </c>
      <c r="CI4913" s="266">
        <f>(COUNTIF(H4915:AL4915,"&gt;=10")+COUNTIFS(H4913:AL4913,"MD",H4915:AL4915,"&gt;=2")-COUNTIFS(H4913:AL4913,"TV",H4915:AL4915,"&gt;=10"))*0.5</f>
        <v>0</v>
      </c>
      <c r="CJ4913" s="266">
        <f>(COUNTIFS(H4913:AL4913,"D",H4917:AL4917,"&gt;=6.5",H4915:AL4915,"&gt;=3.5"))*0.5</f>
        <v>0</v>
      </c>
      <c r="CK4913" s="266">
        <f>(COUNTIF(H4918:AL4918,"&gt;=10")-COUNTIFS(H4913:AL4913,"PD",H4918:AL4918,"&gt;=10"))*0.5</f>
        <v>0</v>
      </c>
      <c r="CL4913" s="265">
        <f>(COUNTIFS(H4913:AL4913,"NHD",H4918:AL4918,"&gt;=3.5",H4919:AL4919,"&gt;=6.5")+COUNTIFS(H4913:AL4913,"BH",H4918:AL4918,"&gt;=1.5",H4919:AL4919,"&gt;=0.5")+COUNTIFS(H4913:AL4913,"BM",H4918:AL4918,"&gt;=1.5",H4919:AL4919,"&gt;=0.5")+COUNTIFS(H4913:AL4913,"D",H4918:AL4918,"&gt;=1.5",H4919:AL4919,"&gt;=0.5"))*0.5</f>
        <v>0</v>
      </c>
      <c r="CM4913" s="272"/>
      <c r="CN4913" s="264" t="s">
        <v>723</v>
      </c>
      <c r="CO4913" s="194">
        <f t="shared" ref="CO4913" si="1481">+AM4913+AN4913+AO4913+AP4913+AQ4913+AR4913+AS4913+AU4913+BG4913</f>
        <v>26</v>
      </c>
      <c r="CP4913" s="225">
        <f>+SUM(I4914:I4919)-I4920</f>
        <v>10.5</v>
      </c>
      <c r="CQ4913" s="225">
        <f>+SUM(J4914:J4919)-J4920</f>
        <v>2.5</v>
      </c>
      <c r="CR4913" s="225">
        <f>+SUM(K4914:K4919)-K4920</f>
        <v>2.5</v>
      </c>
      <c r="CS4913" s="195"/>
      <c r="CT4913" s="195"/>
      <c r="CU4913" s="195"/>
      <c r="CV4913" s="195"/>
      <c r="CW4913" s="195"/>
      <c r="CX4913" s="195"/>
      <c r="CY4913" s="195"/>
      <c r="CZ4913" s="195"/>
      <c r="DA4913" s="195"/>
      <c r="DB4913" s="120"/>
      <c r="DC4913" s="120"/>
      <c r="DD4913" s="120"/>
      <c r="DE4913" s="120"/>
      <c r="DF4913" s="120"/>
      <c r="DG4913" s="120"/>
      <c r="DH4913" s="120"/>
      <c r="DI4913" s="120"/>
      <c r="DJ4913" s="120"/>
      <c r="DK4913" s="120"/>
      <c r="DL4913" s="120"/>
      <c r="DM4913" s="120"/>
      <c r="DN4913" s="120"/>
    </row>
    <row r="4914" spans="1:118" s="119" customFormat="1" ht="14.25" customHeight="1">
      <c r="A4914" s="228"/>
      <c r="B4914" s="342"/>
      <c r="C4914" s="406"/>
      <c r="D4914" s="237"/>
      <c r="E4914" s="237"/>
      <c r="F4914" s="242" t="s">
        <v>82</v>
      </c>
      <c r="G4914" s="121">
        <v>1.5</v>
      </c>
      <c r="H4914" s="83"/>
      <c r="I4914" s="83"/>
      <c r="J4914" s="83">
        <v>2</v>
      </c>
      <c r="K4914" s="83">
        <v>2</v>
      </c>
      <c r="L4914" s="83">
        <v>2</v>
      </c>
      <c r="M4914" s="83">
        <v>2</v>
      </c>
      <c r="N4914" s="83">
        <v>2.5</v>
      </c>
      <c r="O4914" s="83"/>
      <c r="P4914" s="83"/>
      <c r="Q4914" s="83"/>
      <c r="R4914" s="83">
        <v>2</v>
      </c>
      <c r="S4914" s="83"/>
      <c r="T4914" s="83"/>
      <c r="U4914" s="83"/>
      <c r="V4914" s="83"/>
      <c r="W4914" s="83"/>
      <c r="X4914" s="83"/>
      <c r="Y4914" s="83">
        <v>2.5</v>
      </c>
      <c r="Z4914" s="83"/>
      <c r="AA4914" s="83">
        <v>2.5</v>
      </c>
      <c r="AB4914" s="83"/>
      <c r="AC4914" s="79"/>
      <c r="AD4914" s="79"/>
      <c r="AE4914" s="79"/>
      <c r="AF4914" s="79"/>
      <c r="AG4914" s="79"/>
      <c r="AH4914" s="79"/>
      <c r="AI4914" s="79"/>
      <c r="AJ4914" s="79"/>
      <c r="AK4914" s="79"/>
      <c r="AL4914" s="79"/>
      <c r="AM4914" s="240"/>
      <c r="AN4914" s="240"/>
      <c r="AO4914" s="240"/>
      <c r="AP4914" s="240"/>
      <c r="AQ4914" s="240"/>
      <c r="AR4914" s="240"/>
      <c r="AS4914" s="240"/>
      <c r="AT4914" s="256"/>
      <c r="AU4914" s="256"/>
      <c r="AV4914" s="259"/>
      <c r="AW4914" s="259"/>
      <c r="AX4914" s="256"/>
      <c r="AY4914" s="256"/>
      <c r="AZ4914" s="256"/>
      <c r="BA4914" s="256"/>
      <c r="BB4914" s="256"/>
      <c r="BC4914" s="256"/>
      <c r="BD4914" s="256"/>
      <c r="BE4914" s="256"/>
      <c r="BF4914" s="256"/>
      <c r="BG4914" s="256"/>
      <c r="BH4914" s="256"/>
      <c r="BI4914" s="256"/>
      <c r="BJ4914" s="256"/>
      <c r="BK4914" s="256"/>
      <c r="BL4914" s="262"/>
      <c r="BM4914" s="262"/>
      <c r="BN4914" s="262"/>
      <c r="BO4914" s="262"/>
      <c r="BP4914" s="262"/>
      <c r="BQ4914" s="262"/>
      <c r="BR4914" s="270"/>
      <c r="BS4914" s="270"/>
      <c r="BT4914" s="270"/>
      <c r="BU4914" s="270"/>
      <c r="BV4914" s="270"/>
      <c r="BW4914" s="270"/>
      <c r="BX4914" s="256"/>
      <c r="BY4914" s="256"/>
      <c r="BZ4914" s="256"/>
      <c r="CA4914" s="267"/>
      <c r="CB4914" s="267"/>
      <c r="CC4914" s="274"/>
      <c r="CD4914" s="267"/>
      <c r="CE4914" s="267"/>
      <c r="CF4914" s="267"/>
      <c r="CG4914" s="267"/>
      <c r="CH4914" s="267"/>
      <c r="CI4914" s="267"/>
      <c r="CJ4914" s="267"/>
      <c r="CK4914" s="267"/>
      <c r="CL4914" s="265"/>
      <c r="CM4914" s="272"/>
      <c r="CN4914" s="264"/>
      <c r="CO4914" s="194"/>
      <c r="CP4914" s="226"/>
      <c r="CQ4914" s="226"/>
      <c r="CR4914" s="226"/>
      <c r="CS4914" s="195"/>
      <c r="CT4914" s="195"/>
      <c r="CU4914" s="195"/>
      <c r="CV4914" s="195"/>
      <c r="CW4914" s="195"/>
      <c r="CX4914" s="195"/>
      <c r="CY4914" s="195"/>
      <c r="CZ4914" s="195"/>
      <c r="DA4914" s="195"/>
      <c r="DB4914" s="120"/>
      <c r="DC4914" s="120"/>
      <c r="DD4914" s="120"/>
      <c r="DE4914" s="120"/>
      <c r="DF4914" s="120"/>
      <c r="DG4914" s="120"/>
      <c r="DH4914" s="120"/>
      <c r="DI4914" s="120"/>
      <c r="DJ4914" s="120"/>
      <c r="DK4914" s="120"/>
      <c r="DL4914" s="120"/>
      <c r="DM4914" s="120"/>
      <c r="DN4914" s="120"/>
    </row>
    <row r="4915" spans="1:118" s="119" customFormat="1">
      <c r="A4915" s="228"/>
      <c r="B4915" s="342"/>
      <c r="C4915" s="406"/>
      <c r="D4915" s="237"/>
      <c r="E4915" s="237"/>
      <c r="F4915" s="243"/>
      <c r="G4915" s="122">
        <v>2</v>
      </c>
      <c r="H4915" s="84"/>
      <c r="I4915" s="84">
        <v>4.5</v>
      </c>
      <c r="J4915" s="84">
        <v>0.5</v>
      </c>
      <c r="K4915" s="84">
        <v>0.5</v>
      </c>
      <c r="L4915" s="84">
        <v>0.5</v>
      </c>
      <c r="M4915" s="84">
        <v>0.5</v>
      </c>
      <c r="N4915" s="84">
        <v>0.5</v>
      </c>
      <c r="O4915" s="84">
        <v>3</v>
      </c>
      <c r="P4915" s="84">
        <v>0.5</v>
      </c>
      <c r="Q4915" s="84">
        <v>0.5</v>
      </c>
      <c r="R4915" s="84">
        <v>0.5</v>
      </c>
      <c r="S4915" s="84"/>
      <c r="T4915" s="84"/>
      <c r="U4915" s="84"/>
      <c r="V4915" s="84"/>
      <c r="W4915" s="84"/>
      <c r="X4915" s="84"/>
      <c r="Y4915" s="84"/>
      <c r="Z4915" s="84"/>
      <c r="AA4915" s="84"/>
      <c r="AB4915" s="84"/>
      <c r="AC4915" s="80"/>
      <c r="AD4915" s="80"/>
      <c r="AE4915" s="80"/>
      <c r="AF4915" s="80"/>
      <c r="AG4915" s="80"/>
      <c r="AH4915" s="80"/>
      <c r="AI4915" s="80"/>
      <c r="AJ4915" s="80"/>
      <c r="AK4915" s="80"/>
      <c r="AL4915" s="80"/>
      <c r="AM4915" s="240"/>
      <c r="AN4915" s="240"/>
      <c r="AO4915" s="240"/>
      <c r="AP4915" s="240"/>
      <c r="AQ4915" s="240"/>
      <c r="AR4915" s="240"/>
      <c r="AS4915" s="240"/>
      <c r="AT4915" s="256"/>
      <c r="AU4915" s="256"/>
      <c r="AV4915" s="259"/>
      <c r="AW4915" s="259"/>
      <c r="AX4915" s="256"/>
      <c r="AY4915" s="256"/>
      <c r="AZ4915" s="256"/>
      <c r="BA4915" s="256"/>
      <c r="BB4915" s="256"/>
      <c r="BC4915" s="256"/>
      <c r="BD4915" s="256"/>
      <c r="BE4915" s="256"/>
      <c r="BF4915" s="256"/>
      <c r="BG4915" s="256"/>
      <c r="BH4915" s="256"/>
      <c r="BI4915" s="256"/>
      <c r="BJ4915" s="256"/>
      <c r="BK4915" s="256"/>
      <c r="BL4915" s="262"/>
      <c r="BM4915" s="262"/>
      <c r="BN4915" s="262"/>
      <c r="BO4915" s="262"/>
      <c r="BP4915" s="262"/>
      <c r="BQ4915" s="262"/>
      <c r="BR4915" s="270"/>
      <c r="BS4915" s="270"/>
      <c r="BT4915" s="270"/>
      <c r="BU4915" s="270"/>
      <c r="BV4915" s="270"/>
      <c r="BW4915" s="270"/>
      <c r="BX4915" s="256"/>
      <c r="BY4915" s="256"/>
      <c r="BZ4915" s="256"/>
      <c r="CA4915" s="267"/>
      <c r="CB4915" s="267"/>
      <c r="CC4915" s="274"/>
      <c r="CD4915" s="267"/>
      <c r="CE4915" s="267"/>
      <c r="CF4915" s="267"/>
      <c r="CG4915" s="267"/>
      <c r="CH4915" s="267"/>
      <c r="CI4915" s="267"/>
      <c r="CJ4915" s="267"/>
      <c r="CK4915" s="267"/>
      <c r="CL4915" s="265"/>
      <c r="CM4915" s="272"/>
      <c r="CN4915" s="264"/>
      <c r="CO4915" s="194"/>
      <c r="CP4915" s="226"/>
      <c r="CQ4915" s="226"/>
      <c r="CR4915" s="226"/>
      <c r="CS4915" s="195"/>
      <c r="CT4915" s="195"/>
      <c r="CU4915" s="195"/>
      <c r="CV4915" s="195"/>
      <c r="CW4915" s="195"/>
      <c r="CX4915" s="195"/>
      <c r="CY4915" s="195"/>
      <c r="CZ4915" s="195"/>
      <c r="DA4915" s="195"/>
      <c r="DB4915" s="120"/>
      <c r="DC4915" s="120"/>
      <c r="DD4915" s="120"/>
      <c r="DE4915" s="120"/>
      <c r="DF4915" s="120"/>
      <c r="DG4915" s="120"/>
      <c r="DH4915" s="120"/>
      <c r="DI4915" s="120"/>
      <c r="DJ4915" s="120"/>
      <c r="DK4915" s="120"/>
      <c r="DL4915" s="120"/>
      <c r="DM4915" s="120"/>
      <c r="DN4915" s="120"/>
    </row>
    <row r="4916" spans="1:118" s="119" customFormat="1">
      <c r="A4916" s="228"/>
      <c r="B4916" s="342"/>
      <c r="C4916" s="406"/>
      <c r="D4916" s="237"/>
      <c r="E4916" s="237"/>
      <c r="F4916" s="243"/>
      <c r="G4916" s="122">
        <v>2.1</v>
      </c>
      <c r="H4916" s="84"/>
      <c r="I4916" s="84"/>
      <c r="J4916" s="84"/>
      <c r="K4916" s="84"/>
      <c r="L4916" s="84"/>
      <c r="M4916" s="84"/>
      <c r="N4916" s="84"/>
      <c r="O4916" s="84"/>
      <c r="P4916" s="84"/>
      <c r="Q4916" s="84"/>
      <c r="R4916" s="84"/>
      <c r="S4916" s="84"/>
      <c r="T4916" s="84"/>
      <c r="U4916" s="84"/>
      <c r="V4916" s="84"/>
      <c r="W4916" s="84"/>
      <c r="X4916" s="84"/>
      <c r="Y4916" s="84"/>
      <c r="Z4916" s="84"/>
      <c r="AA4916" s="84"/>
      <c r="AB4916" s="84"/>
      <c r="AC4916" s="80"/>
      <c r="AD4916" s="80"/>
      <c r="AE4916" s="80"/>
      <c r="AF4916" s="80"/>
      <c r="AG4916" s="80"/>
      <c r="AH4916" s="80"/>
      <c r="AI4916" s="80"/>
      <c r="AJ4916" s="80"/>
      <c r="AK4916" s="80"/>
      <c r="AL4916" s="80"/>
      <c r="AM4916" s="240"/>
      <c r="AN4916" s="240"/>
      <c r="AO4916" s="240"/>
      <c r="AP4916" s="240"/>
      <c r="AQ4916" s="240"/>
      <c r="AR4916" s="240"/>
      <c r="AS4916" s="240"/>
      <c r="AT4916" s="256"/>
      <c r="AU4916" s="256"/>
      <c r="AV4916" s="259"/>
      <c r="AW4916" s="259"/>
      <c r="AX4916" s="256"/>
      <c r="AY4916" s="256"/>
      <c r="AZ4916" s="256"/>
      <c r="BA4916" s="256"/>
      <c r="BB4916" s="256"/>
      <c r="BC4916" s="256"/>
      <c r="BD4916" s="256"/>
      <c r="BE4916" s="256"/>
      <c r="BF4916" s="256"/>
      <c r="BG4916" s="256"/>
      <c r="BH4916" s="256"/>
      <c r="BI4916" s="256"/>
      <c r="BJ4916" s="256"/>
      <c r="BK4916" s="256"/>
      <c r="BL4916" s="262"/>
      <c r="BM4916" s="262"/>
      <c r="BN4916" s="262"/>
      <c r="BO4916" s="262"/>
      <c r="BP4916" s="262"/>
      <c r="BQ4916" s="262"/>
      <c r="BR4916" s="270"/>
      <c r="BS4916" s="270"/>
      <c r="BT4916" s="270"/>
      <c r="BU4916" s="270"/>
      <c r="BV4916" s="270"/>
      <c r="BW4916" s="270"/>
      <c r="BX4916" s="256"/>
      <c r="BY4916" s="256"/>
      <c r="BZ4916" s="256"/>
      <c r="CA4916" s="267"/>
      <c r="CB4916" s="267"/>
      <c r="CC4916" s="274"/>
      <c r="CD4916" s="267"/>
      <c r="CE4916" s="267"/>
      <c r="CF4916" s="267"/>
      <c r="CG4916" s="267"/>
      <c r="CH4916" s="267"/>
      <c r="CI4916" s="267"/>
      <c r="CJ4916" s="267"/>
      <c r="CK4916" s="267"/>
      <c r="CL4916" s="265"/>
      <c r="CM4916" s="272"/>
      <c r="CN4916" s="264"/>
      <c r="CO4916" s="194"/>
      <c r="CP4916" s="226"/>
      <c r="CQ4916" s="226"/>
      <c r="CR4916" s="226"/>
      <c r="CS4916" s="195"/>
      <c r="CT4916" s="195"/>
      <c r="CU4916" s="195"/>
      <c r="CV4916" s="195"/>
      <c r="CW4916" s="195"/>
      <c r="CX4916" s="195"/>
      <c r="CY4916" s="195"/>
      <c r="CZ4916" s="195"/>
      <c r="DA4916" s="195"/>
      <c r="DB4916" s="120"/>
      <c r="DC4916" s="120"/>
      <c r="DD4916" s="120"/>
      <c r="DE4916" s="120"/>
      <c r="DF4916" s="120"/>
      <c r="DG4916" s="120"/>
      <c r="DH4916" s="120"/>
      <c r="DI4916" s="120"/>
      <c r="DJ4916" s="120"/>
      <c r="DK4916" s="120"/>
      <c r="DL4916" s="120"/>
      <c r="DM4916" s="120"/>
      <c r="DN4916" s="120"/>
    </row>
    <row r="4917" spans="1:118" s="119" customFormat="1">
      <c r="A4917" s="228"/>
      <c r="B4917" s="342"/>
      <c r="C4917" s="406"/>
      <c r="D4917" s="237"/>
      <c r="E4917" s="237"/>
      <c r="F4917" s="243"/>
      <c r="G4917" s="122">
        <v>2.7</v>
      </c>
      <c r="H4917" s="84"/>
      <c r="I4917" s="84">
        <v>6</v>
      </c>
      <c r="J4917" s="84"/>
      <c r="K4917" s="84"/>
      <c r="L4917" s="84"/>
      <c r="M4917" s="84"/>
      <c r="N4917" s="84"/>
      <c r="O4917" s="84">
        <v>6</v>
      </c>
      <c r="P4917" s="84"/>
      <c r="Q4917" s="84"/>
      <c r="R4917" s="84"/>
      <c r="S4917" s="84"/>
      <c r="T4917" s="84"/>
      <c r="U4917" s="84"/>
      <c r="V4917" s="84"/>
      <c r="W4917" s="84"/>
      <c r="X4917" s="84"/>
      <c r="Y4917" s="84"/>
      <c r="Z4917" s="84"/>
      <c r="AA4917" s="84"/>
      <c r="AB4917" s="84"/>
      <c r="AC4917" s="80"/>
      <c r="AD4917" s="80"/>
      <c r="AE4917" s="80"/>
      <c r="AF4917" s="80"/>
      <c r="AG4917" s="80"/>
      <c r="AH4917" s="80"/>
      <c r="AI4917" s="80"/>
      <c r="AJ4917" s="80"/>
      <c r="AK4917" s="80"/>
      <c r="AL4917" s="80"/>
      <c r="AM4917" s="240"/>
      <c r="AN4917" s="240"/>
      <c r="AO4917" s="240"/>
      <c r="AP4917" s="240"/>
      <c r="AQ4917" s="240"/>
      <c r="AR4917" s="240"/>
      <c r="AS4917" s="240"/>
      <c r="AT4917" s="256"/>
      <c r="AU4917" s="256"/>
      <c r="AV4917" s="259"/>
      <c r="AW4917" s="259"/>
      <c r="AX4917" s="256"/>
      <c r="AY4917" s="256"/>
      <c r="AZ4917" s="256"/>
      <c r="BA4917" s="256"/>
      <c r="BB4917" s="256"/>
      <c r="BC4917" s="256"/>
      <c r="BD4917" s="256"/>
      <c r="BE4917" s="256"/>
      <c r="BF4917" s="256"/>
      <c r="BG4917" s="256"/>
      <c r="BH4917" s="256"/>
      <c r="BI4917" s="256"/>
      <c r="BJ4917" s="256"/>
      <c r="BK4917" s="256"/>
      <c r="BL4917" s="262"/>
      <c r="BM4917" s="262"/>
      <c r="BN4917" s="262"/>
      <c r="BO4917" s="262"/>
      <c r="BP4917" s="262"/>
      <c r="BQ4917" s="262"/>
      <c r="BR4917" s="270"/>
      <c r="BS4917" s="270"/>
      <c r="BT4917" s="270"/>
      <c r="BU4917" s="270"/>
      <c r="BV4917" s="270"/>
      <c r="BW4917" s="270"/>
      <c r="BX4917" s="256"/>
      <c r="BY4917" s="256"/>
      <c r="BZ4917" s="256"/>
      <c r="CA4917" s="267"/>
      <c r="CB4917" s="267"/>
      <c r="CC4917" s="274"/>
      <c r="CD4917" s="267"/>
      <c r="CE4917" s="267"/>
      <c r="CF4917" s="267"/>
      <c r="CG4917" s="267"/>
      <c r="CH4917" s="267"/>
      <c r="CI4917" s="267"/>
      <c r="CJ4917" s="267"/>
      <c r="CK4917" s="267"/>
      <c r="CL4917" s="265"/>
      <c r="CM4917" s="272"/>
      <c r="CN4917" s="264"/>
      <c r="CO4917" s="194"/>
      <c r="CP4917" s="226"/>
      <c r="CQ4917" s="226"/>
      <c r="CR4917" s="226"/>
      <c r="CS4917" s="195"/>
      <c r="CT4917" s="195"/>
      <c r="CU4917" s="195"/>
      <c r="CV4917" s="195"/>
      <c r="CW4917" s="195"/>
      <c r="CX4917" s="195"/>
      <c r="CY4917" s="195"/>
      <c r="CZ4917" s="195"/>
      <c r="DA4917" s="195"/>
      <c r="DB4917" s="120"/>
      <c r="DC4917" s="120"/>
      <c r="DD4917" s="120"/>
      <c r="DE4917" s="120"/>
      <c r="DF4917" s="120"/>
      <c r="DG4917" s="120"/>
      <c r="DH4917" s="120"/>
      <c r="DI4917" s="120"/>
      <c r="DJ4917" s="120"/>
      <c r="DK4917" s="120"/>
      <c r="DL4917" s="120"/>
      <c r="DM4917" s="120"/>
      <c r="DN4917" s="120"/>
    </row>
    <row r="4918" spans="1:118" s="119" customFormat="1">
      <c r="A4918" s="228"/>
      <c r="B4918" s="342"/>
      <c r="C4918" s="406"/>
      <c r="D4918" s="237"/>
      <c r="E4918" s="237"/>
      <c r="F4918" s="243"/>
      <c r="G4918" s="122">
        <v>3</v>
      </c>
      <c r="H4918" s="84"/>
      <c r="I4918" s="84"/>
      <c r="J4918" s="84"/>
      <c r="K4918" s="84"/>
      <c r="L4918" s="84"/>
      <c r="M4918" s="84"/>
      <c r="N4918" s="84"/>
      <c r="O4918" s="84"/>
      <c r="P4918" s="84"/>
      <c r="Q4918" s="84"/>
      <c r="R4918" s="84"/>
      <c r="S4918" s="84"/>
      <c r="T4918" s="84"/>
      <c r="U4918" s="84"/>
      <c r="V4918" s="84"/>
      <c r="W4918" s="84"/>
      <c r="X4918" s="84"/>
      <c r="Y4918" s="84"/>
      <c r="Z4918" s="84"/>
      <c r="AA4918" s="84"/>
      <c r="AB4918" s="84"/>
      <c r="AC4918" s="80"/>
      <c r="AD4918" s="80"/>
      <c r="AE4918" s="80"/>
      <c r="AF4918" s="80"/>
      <c r="AG4918" s="80"/>
      <c r="AH4918" s="80"/>
      <c r="AI4918" s="80"/>
      <c r="AJ4918" s="80"/>
      <c r="AK4918" s="80"/>
      <c r="AL4918" s="80"/>
      <c r="AM4918" s="240"/>
      <c r="AN4918" s="240"/>
      <c r="AO4918" s="240"/>
      <c r="AP4918" s="240"/>
      <c r="AQ4918" s="240"/>
      <c r="AR4918" s="240"/>
      <c r="AS4918" s="240"/>
      <c r="AT4918" s="256"/>
      <c r="AU4918" s="256"/>
      <c r="AV4918" s="259"/>
      <c r="AW4918" s="259"/>
      <c r="AX4918" s="256"/>
      <c r="AY4918" s="256"/>
      <c r="AZ4918" s="256"/>
      <c r="BA4918" s="256"/>
      <c r="BB4918" s="256"/>
      <c r="BC4918" s="256"/>
      <c r="BD4918" s="256"/>
      <c r="BE4918" s="256"/>
      <c r="BF4918" s="256"/>
      <c r="BG4918" s="256"/>
      <c r="BH4918" s="256"/>
      <c r="BI4918" s="256"/>
      <c r="BJ4918" s="256"/>
      <c r="BK4918" s="256"/>
      <c r="BL4918" s="262"/>
      <c r="BM4918" s="262"/>
      <c r="BN4918" s="262"/>
      <c r="BO4918" s="262"/>
      <c r="BP4918" s="262"/>
      <c r="BQ4918" s="262"/>
      <c r="BR4918" s="270"/>
      <c r="BS4918" s="270"/>
      <c r="BT4918" s="270"/>
      <c r="BU4918" s="270"/>
      <c r="BV4918" s="270"/>
      <c r="BW4918" s="270"/>
      <c r="BX4918" s="256"/>
      <c r="BY4918" s="256"/>
      <c r="BZ4918" s="256"/>
      <c r="CA4918" s="267"/>
      <c r="CB4918" s="267"/>
      <c r="CC4918" s="274"/>
      <c r="CD4918" s="267"/>
      <c r="CE4918" s="267"/>
      <c r="CF4918" s="267"/>
      <c r="CG4918" s="267"/>
      <c r="CH4918" s="267"/>
      <c r="CI4918" s="267"/>
      <c r="CJ4918" s="267"/>
      <c r="CK4918" s="267"/>
      <c r="CL4918" s="265"/>
      <c r="CM4918" s="272"/>
      <c r="CN4918" s="264"/>
      <c r="CO4918" s="194"/>
      <c r="CP4918" s="226"/>
      <c r="CQ4918" s="226"/>
      <c r="CR4918" s="226"/>
      <c r="CS4918" s="195"/>
      <c r="CT4918" s="195"/>
      <c r="CU4918" s="195"/>
      <c r="CV4918" s="195"/>
      <c r="CW4918" s="195"/>
      <c r="CX4918" s="195"/>
      <c r="CY4918" s="195"/>
      <c r="CZ4918" s="195"/>
      <c r="DA4918" s="195"/>
      <c r="DB4918" s="120"/>
      <c r="DC4918" s="120"/>
      <c r="DD4918" s="120"/>
      <c r="DE4918" s="120"/>
      <c r="DF4918" s="120"/>
      <c r="DG4918" s="120"/>
      <c r="DH4918" s="120"/>
      <c r="DI4918" s="120"/>
      <c r="DJ4918" s="120"/>
      <c r="DK4918" s="120"/>
      <c r="DL4918" s="120"/>
      <c r="DM4918" s="120"/>
      <c r="DN4918" s="120"/>
    </row>
    <row r="4919" spans="1:118" s="119" customFormat="1">
      <c r="A4919" s="228"/>
      <c r="B4919" s="342"/>
      <c r="C4919" s="406"/>
      <c r="D4919" s="237"/>
      <c r="E4919" s="237"/>
      <c r="F4919" s="244"/>
      <c r="G4919" s="123">
        <v>3.9</v>
      </c>
      <c r="H4919" s="85"/>
      <c r="I4919" s="85"/>
      <c r="J4919" s="85"/>
      <c r="K4919" s="85"/>
      <c r="L4919" s="85"/>
      <c r="M4919" s="85"/>
      <c r="N4919" s="85"/>
      <c r="O4919" s="85"/>
      <c r="P4919" s="85"/>
      <c r="Q4919" s="85"/>
      <c r="R4919" s="85"/>
      <c r="S4919" s="85"/>
      <c r="T4919" s="85"/>
      <c r="U4919" s="85"/>
      <c r="V4919" s="85"/>
      <c r="W4919" s="85"/>
      <c r="X4919" s="85"/>
      <c r="Y4919" s="85"/>
      <c r="Z4919" s="85"/>
      <c r="AA4919" s="85"/>
      <c r="AB4919" s="85"/>
      <c r="AC4919" s="81"/>
      <c r="AD4919" s="81"/>
      <c r="AE4919" s="81"/>
      <c r="AF4919" s="81"/>
      <c r="AG4919" s="81"/>
      <c r="AH4919" s="81"/>
      <c r="AI4919" s="81"/>
      <c r="AJ4919" s="81"/>
      <c r="AK4919" s="81"/>
      <c r="AL4919" s="81"/>
      <c r="AM4919" s="240"/>
      <c r="AN4919" s="240"/>
      <c r="AO4919" s="240"/>
      <c r="AP4919" s="240"/>
      <c r="AQ4919" s="240"/>
      <c r="AR4919" s="240"/>
      <c r="AS4919" s="240"/>
      <c r="AT4919" s="256"/>
      <c r="AU4919" s="256"/>
      <c r="AV4919" s="259"/>
      <c r="AW4919" s="259"/>
      <c r="AX4919" s="256"/>
      <c r="AY4919" s="256"/>
      <c r="AZ4919" s="256"/>
      <c r="BA4919" s="256"/>
      <c r="BB4919" s="256"/>
      <c r="BC4919" s="256"/>
      <c r="BD4919" s="256"/>
      <c r="BE4919" s="256"/>
      <c r="BF4919" s="256"/>
      <c r="BG4919" s="256"/>
      <c r="BH4919" s="256"/>
      <c r="BI4919" s="256"/>
      <c r="BJ4919" s="256"/>
      <c r="BK4919" s="256"/>
      <c r="BL4919" s="262"/>
      <c r="BM4919" s="262"/>
      <c r="BN4919" s="262"/>
      <c r="BO4919" s="262"/>
      <c r="BP4919" s="262"/>
      <c r="BQ4919" s="262"/>
      <c r="BR4919" s="270"/>
      <c r="BS4919" s="270"/>
      <c r="BT4919" s="270"/>
      <c r="BU4919" s="270"/>
      <c r="BV4919" s="270"/>
      <c r="BW4919" s="270"/>
      <c r="BX4919" s="256"/>
      <c r="BY4919" s="256"/>
      <c r="BZ4919" s="256"/>
      <c r="CA4919" s="267"/>
      <c r="CB4919" s="267"/>
      <c r="CC4919" s="274"/>
      <c r="CD4919" s="267"/>
      <c r="CE4919" s="267"/>
      <c r="CF4919" s="267"/>
      <c r="CG4919" s="267"/>
      <c r="CH4919" s="267"/>
      <c r="CI4919" s="267"/>
      <c r="CJ4919" s="267"/>
      <c r="CK4919" s="267"/>
      <c r="CL4919" s="265"/>
      <c r="CM4919" s="272"/>
      <c r="CN4919" s="264"/>
      <c r="CO4919" s="194"/>
      <c r="CP4919" s="226"/>
      <c r="CQ4919" s="226"/>
      <c r="CR4919" s="226"/>
      <c r="CS4919" s="195"/>
      <c r="CT4919" s="195"/>
      <c r="CU4919" s="195"/>
      <c r="CV4919" s="195"/>
      <c r="CW4919" s="195"/>
      <c r="CX4919" s="195"/>
      <c r="CY4919" s="195"/>
      <c r="CZ4919" s="195"/>
      <c r="DA4919" s="195"/>
      <c r="DB4919" s="120"/>
      <c r="DC4919" s="120"/>
      <c r="DD4919" s="120"/>
      <c r="DE4919" s="120"/>
      <c r="DF4919" s="120"/>
      <c r="DG4919" s="120"/>
      <c r="DH4919" s="120"/>
      <c r="DI4919" s="120"/>
      <c r="DJ4919" s="120"/>
      <c r="DK4919" s="120"/>
      <c r="DL4919" s="120"/>
      <c r="DM4919" s="120"/>
      <c r="DN4919" s="120"/>
    </row>
    <row r="4920" spans="1:118" s="119" customFormat="1">
      <c r="A4920" s="229"/>
      <c r="B4920" s="342"/>
      <c r="C4920" s="406"/>
      <c r="D4920" s="238"/>
      <c r="E4920" s="238"/>
      <c r="F4920" s="282" t="s">
        <v>83</v>
      </c>
      <c r="G4920" s="283"/>
      <c r="H4920" s="82"/>
      <c r="I4920" s="82"/>
      <c r="J4920" s="82"/>
      <c r="K4920" s="82"/>
      <c r="L4920" s="82"/>
      <c r="M4920" s="82"/>
      <c r="N4920" s="82"/>
      <c r="O4920" s="82"/>
      <c r="P4920" s="82"/>
      <c r="Q4920" s="82"/>
      <c r="R4920" s="82"/>
      <c r="S4920" s="82"/>
      <c r="T4920" s="82"/>
      <c r="U4920" s="82"/>
      <c r="V4920" s="82"/>
      <c r="W4920" s="82"/>
      <c r="X4920" s="82"/>
      <c r="Y4920" s="82"/>
      <c r="Z4920" s="82"/>
      <c r="AA4920" s="82"/>
      <c r="AB4920" s="82"/>
      <c r="AC4920" s="35"/>
      <c r="AD4920" s="35"/>
      <c r="AE4920" s="35"/>
      <c r="AF4920" s="35"/>
      <c r="AG4920" s="35"/>
      <c r="AH4920" s="35"/>
      <c r="AI4920" s="35"/>
      <c r="AJ4920" s="35"/>
      <c r="AK4920" s="35"/>
      <c r="AL4920" s="35"/>
      <c r="AM4920" s="241"/>
      <c r="AN4920" s="241"/>
      <c r="AO4920" s="241"/>
      <c r="AP4920" s="241"/>
      <c r="AQ4920" s="241"/>
      <c r="AR4920" s="241"/>
      <c r="AS4920" s="241"/>
      <c r="AT4920" s="257"/>
      <c r="AU4920" s="257"/>
      <c r="AV4920" s="260"/>
      <c r="AW4920" s="260"/>
      <c r="AX4920" s="257"/>
      <c r="AY4920" s="257"/>
      <c r="AZ4920" s="257"/>
      <c r="BA4920" s="257"/>
      <c r="BB4920" s="257"/>
      <c r="BC4920" s="257"/>
      <c r="BD4920" s="257"/>
      <c r="BE4920" s="257"/>
      <c r="BF4920" s="257"/>
      <c r="BG4920" s="257"/>
      <c r="BH4920" s="257"/>
      <c r="BI4920" s="257"/>
      <c r="BJ4920" s="257"/>
      <c r="BK4920" s="257"/>
      <c r="BL4920" s="263"/>
      <c r="BM4920" s="263"/>
      <c r="BN4920" s="263"/>
      <c r="BO4920" s="263"/>
      <c r="BP4920" s="263"/>
      <c r="BQ4920" s="263"/>
      <c r="BR4920" s="271"/>
      <c r="BS4920" s="271"/>
      <c r="BT4920" s="271"/>
      <c r="BU4920" s="271"/>
      <c r="BV4920" s="271"/>
      <c r="BW4920" s="271"/>
      <c r="BX4920" s="257"/>
      <c r="BY4920" s="257"/>
      <c r="BZ4920" s="257"/>
      <c r="CA4920" s="268"/>
      <c r="CB4920" s="268"/>
      <c r="CC4920" s="275"/>
      <c r="CD4920" s="268"/>
      <c r="CE4920" s="268"/>
      <c r="CF4920" s="268"/>
      <c r="CG4920" s="268"/>
      <c r="CH4920" s="268"/>
      <c r="CI4920" s="268"/>
      <c r="CJ4920" s="268"/>
      <c r="CK4920" s="268"/>
      <c r="CL4920" s="265"/>
      <c r="CM4920" s="272"/>
      <c r="CN4920" s="264"/>
      <c r="CO4920" s="194"/>
      <c r="CP4920" s="226"/>
      <c r="CQ4920" s="226"/>
      <c r="CR4920" s="226"/>
      <c r="CS4920" s="195"/>
      <c r="CT4920" s="195"/>
      <c r="CU4920" s="195"/>
      <c r="CV4920" s="195"/>
      <c r="CW4920" s="195"/>
      <c r="CX4920" s="195"/>
      <c r="CY4920" s="195"/>
      <c r="CZ4920" s="195"/>
      <c r="DA4920" s="195"/>
      <c r="DB4920" s="120"/>
      <c r="DC4920" s="120"/>
      <c r="DD4920" s="120"/>
      <c r="DE4920" s="120"/>
      <c r="DF4920" s="120"/>
      <c r="DG4920" s="120"/>
      <c r="DH4920" s="120"/>
      <c r="DI4920" s="120"/>
      <c r="DJ4920" s="120"/>
      <c r="DK4920" s="120"/>
      <c r="DL4920" s="120"/>
      <c r="DM4920" s="120"/>
      <c r="DN4920" s="120"/>
    </row>
    <row r="4921" spans="1:118" s="119" customFormat="1" ht="14.25" customHeight="1">
      <c r="A4921" s="227">
        <f t="shared" si="1467"/>
        <v>610</v>
      </c>
      <c r="B4921" s="341" t="s">
        <v>1271</v>
      </c>
      <c r="C4921" s="405" t="s">
        <v>1332</v>
      </c>
      <c r="D4921" s="236" t="s">
        <v>1333</v>
      </c>
      <c r="E4921" s="236" t="s">
        <v>506</v>
      </c>
      <c r="F4921" s="253" t="s">
        <v>80</v>
      </c>
      <c r="G4921" s="254"/>
      <c r="H4921" s="82" t="s">
        <v>69</v>
      </c>
      <c r="I4921" s="82"/>
      <c r="J4921" s="82" t="s">
        <v>61</v>
      </c>
      <c r="K4921" s="82" t="s">
        <v>61</v>
      </c>
      <c r="L4921" s="82" t="s">
        <v>61</v>
      </c>
      <c r="M4921" s="82" t="s">
        <v>61</v>
      </c>
      <c r="N4921" s="82" t="s">
        <v>61</v>
      </c>
      <c r="O4921" s="82" t="s">
        <v>973</v>
      </c>
      <c r="P4921" s="82" t="s">
        <v>61</v>
      </c>
      <c r="Q4921" s="82" t="s">
        <v>61</v>
      </c>
      <c r="R4921" s="82" t="s">
        <v>61</v>
      </c>
      <c r="S4921" s="82" t="s">
        <v>61</v>
      </c>
      <c r="T4921" s="82" t="s">
        <v>61</v>
      </c>
      <c r="U4921" s="82" t="s">
        <v>61</v>
      </c>
      <c r="V4921" s="82"/>
      <c r="W4921" s="82" t="s">
        <v>60</v>
      </c>
      <c r="X4921" s="82" t="s">
        <v>60</v>
      </c>
      <c r="Y4921" s="82" t="s">
        <v>60</v>
      </c>
      <c r="Z4921" s="82" t="s">
        <v>60</v>
      </c>
      <c r="AA4921" s="82" t="s">
        <v>60</v>
      </c>
      <c r="AB4921" s="82" t="s">
        <v>60</v>
      </c>
      <c r="AC4921" s="82"/>
      <c r="AD4921" s="82" t="s">
        <v>60</v>
      </c>
      <c r="AE4921" s="82" t="s">
        <v>60</v>
      </c>
      <c r="AF4921" s="82" t="s">
        <v>60</v>
      </c>
      <c r="AG4921" s="82" t="s">
        <v>60</v>
      </c>
      <c r="AH4921" s="82" t="s">
        <v>60</v>
      </c>
      <c r="AI4921" s="82" t="s">
        <v>1471</v>
      </c>
      <c r="AJ4921" s="82"/>
      <c r="AK4921" s="82" t="s">
        <v>61</v>
      </c>
      <c r="AL4921" s="82" t="s">
        <v>67</v>
      </c>
      <c r="AM4921" s="239">
        <f>COUNTIF(H4921:AL4921,"PH")+COUNTIF(H4921:AL4921,"PH/L")+COUNTIF(H4921:AL4921,"PM")</f>
        <v>0</v>
      </c>
      <c r="AN4921" s="239">
        <f>COUNTIF(H4921:AL4921,"PD")+COUNTIF(H4921:AL4921,"PDD")+COUNTIF(H4921:AL4921,"P/DS")/2+COUNTIF(H4921:AL4921,"PMD")</f>
        <v>0</v>
      </c>
      <c r="AO4921" s="239">
        <f>COUNTIF(H4921:AL4921,"PN")+COUNTIF(H4921:AL4921,"P/NS")/2+COUNTIF(H4921:AL4921,"PH")+COUNTIF(H4921:AL4921,"PH/F")/2+COUNTIF(H4921:AL4921,"PH/L")/2+COUNTIF(H4921:AL4921,"PM")</f>
        <v>0</v>
      </c>
      <c r="AP4921" s="239">
        <f>COUNTIF(H4921:AL4921,"BH")+COUNTIF(H4921:AL4921,"AL/BL")+COUNTIF(H4921:AL4921,"UL/BL")+COUNTIF(H4921:AL4921,"BM")</f>
        <v>0</v>
      </c>
      <c r="AQ4921" s="239">
        <f>COUNTIF(H4921:AL4921,"DS")+COUNTIF(H4921:AL4921,"AL/DS")/2+COUNTIF(H4921:AL4921,"UL/DS")/2+COUNTIF(H4921:AL4921,"CT")+COUNTIF(H4921:AL4921,"MD")</f>
        <v>11.5</v>
      </c>
      <c r="AR4921" s="239">
        <f>COUNTIF(H4921:AL4921,"NS")+COUNTIF(H4921:AL4921,"AL/NS")/2+COUNTIF(H4921:AL4921,"UL/NS")/2+COUNTIF(H4921:AL4921,"BH")+COUNTIF(H4921:AL4921,"AL/BF")/2+COUNTIF(H4921:AL4921,"AL/BL")/2+COUNTIF(H4921:AL4921,"UL/BL")/2+COUNTIF(H4921:AL4921,"UL/BF")/2+COUNTIF(H4921:AL4921,"BM")</f>
        <v>12</v>
      </c>
      <c r="AS4921" s="239">
        <f>COUNTIF(H4921:AL4921,"AL")+COUNTIF(H4921:AL4921,"AL/DS")/2+COUNTIF(H4921:AL4921,"AL/NS")/2+COUNTIF(H4921:AL4921,"NH")+COUNTIF(H4921:AL4921,"SL")+COUNTIF(H4921:AL4921,"NHD")+COUNTIF(H4921:AL4921,"B")+COUNTIF(H4921:AL4921,"HL")+COUNTIF(H4921:AL4921,"AL/BF")/2+COUNTIF(H4921:AL4921,"AL/BL")/2</f>
        <v>2</v>
      </c>
      <c r="AT4921" s="255">
        <f>COUNTIF(H4921:AL4921,"PD")+COUNTIF(H4921:AL4921,"PN")+COUNTIF(H4921:AL4921,"P/DS")/2+COUNTIF(H4921:AL4921,"P/NS")/2+COUNTIF(H4921:AL4921,"DS")+COUNTIF(H4921:AL4921,"NS")+COUNTIF(H4921:AL4921,"AL")+COUNTIF(H4921:AL4921,"AL/DS")+COUNTIF(H4921:AL4921,"AL/NS")+COUNTIF(H4921:AL4921,"NH")+COUNTIF(H4921:AL4921,"SL")+COUNTIF(H4921:AL4921,"UL/DS")/2+COUNTIF(H4921:AL4921,"UL/NS")/2+COUNTIF(H4921:AL4921,"CT")+COUNTIF(H4921:AL4921,"NHD")+COUNTIF(H4921:AL4921,"PDD")+COUNTIF(H4921:AL4921,"B")+COUNTIF(H4921:AL4921,"HL")+COUNTIF(H4921:AL4921,"PH")+COUNTIF(H4921:AL4921,"BH")+COUNTIF(H4921:AL4921,"AL/BF")+COUNTIF(H4921:AL4921,"AL/BL")+COUNTIF(H4921:AL4921,"UL/BF")/2+COUNTIF(H4921:AL4921,"UL/BL")/2+COUNTIF(H4921:AL4921,"PH/F")/2+COUNTIF(H4921:AL4921,"PH/L")/2+COUNTIF(H4921:AL4921,"MD")+COUNTIF(H4921:AL4921,"PMD")+COUNTIF(H4921:AL4921,"PM")+COUNTIF(H4921:AL4921,"BM")</f>
        <v>25.5</v>
      </c>
      <c r="AU4921" s="255">
        <f>COUNTIF(H4921:AL4921,"P/DS")/2+COUNTIF(H4921:AL4921,"P/NS")/2+COUNTIF(H4921:AL4921,"IL")+COUNTIF(H4921:AL4921,"NL")+COUNTIF(H4921:AL4921,"UL")+COUNTIF(H4921:AL4921,"UL/DS")/2+COUNTIF(H4921:AL4921,"UL/NS")/2+COUNTIF(H4921:AL4921,"KT")+COUNTIF(H4921:AL4921,"UL/BF")/2+COUNTIF(H4921:AL4921,"UL/BL")/2+COUNTIF(H4921:AL4921,"PH/F")/2+COUNTIF(H4921:AL4921,"PH/L")/2+COUNTIF(H4921:AL4921,"NB")</f>
        <v>0.5</v>
      </c>
      <c r="AV4921" s="258">
        <f>COUNTIF(H4921:AL4921,"PN")+COUNTIF(H4921:AL4921,"TVD")+COUNTIF(H4921:AL4921,"PH")+COUNTIF(H4921:AL4921,"PM")+COUNTIF(H4921:AL4921,"PDD")-COUNTIFS(H4921:AL4921,"PN",H4928:AL4928,"&gt;=3")-COUNTIFS(H4921:AL4921,"PM",H4928:AL4928,"&gt;=3")</f>
        <v>0</v>
      </c>
      <c r="AW4921" s="258">
        <f>COUNTIF(H4921:AL4921,"NS")+COUNTIF(H4921:AL4921,"D")+COUNTIF(H4921:AL4921,"BH")+COUNTIF(H4921:AL4921,"NHD")+COUNTIF(H4921:AL4921,"BM")-COUNTIFS(H4921:AL4921,"NS",H4928:AL4928,"&gt;=3")-COUNTIFS(H4921:AL4921,"BH",H4928:AL4928,"&gt;=3")-COUNTIFS(H4921:AL4921,"BM",H4928:AL4928,"&gt;=3")</f>
        <v>13</v>
      </c>
      <c r="AX4921" s="255">
        <f>COUNTIF(H4921:AL4921,"AL")+COUNTIF(H4921:AL4921,"AL/DS")/2+COUNTIF(H4921:AL4921,"AL/NS")/2+COUNTIF(H4921:AL4921,"AL/BF")+COUNTIF(H4921:AL4921,"AL/BL")/2</f>
        <v>1</v>
      </c>
      <c r="AY4921" s="255">
        <f>COUNTIF(H4921:AL4921,"SL")</f>
        <v>0</v>
      </c>
      <c r="AZ4921" s="255">
        <f>COUNTIF(H4921:AL4921,"NH")</f>
        <v>1</v>
      </c>
      <c r="BA4921" s="255">
        <f>COUNTIF(H4921:AL4921,"HL")</f>
        <v>0</v>
      </c>
      <c r="BB4921" s="255">
        <f>COUNTIF(G4921:AL4921,"P/DS")/2+COUNTIF(G4921:AL4921,"P/NS")/2+COUNTIF(G4921:AL4921,"UL")+COUNTIF(G4921:AL4921,"UL/DS")/2+COUNTIF(G4921:AL4921,"UL/NS")/2+COUNTIF(G4921:AL4921,"UL/BL")/2+COUNTIF(G4921:AL4921,"UL/BF")/2+COUNTIF(G4921:AL4921,"PH/F")/2+COUNTIF(G4921:AL4921,"PH/L")/2</f>
        <v>0.5</v>
      </c>
      <c r="BC4921" s="255">
        <f>COUNTIF(H4921:AL4921,"NB")</f>
        <v>0</v>
      </c>
      <c r="BD4921" s="255">
        <f>COUNTIF(H4921:AL4921,"NL")</f>
        <v>0</v>
      </c>
      <c r="BE4921" s="255">
        <f>COUNTIF(H4921:AL4921,"IL")</f>
        <v>0</v>
      </c>
      <c r="BF4921" s="255">
        <f>COUNTIF(H4921:AL4921,"KT")</f>
        <v>0</v>
      </c>
      <c r="BG4921" s="255">
        <f>COUNTIF(H4921:AL4921,"L70")</f>
        <v>0</v>
      </c>
      <c r="BH4921" s="255">
        <f>COUNTIF(H4921:AL4921,"MD")</f>
        <v>0</v>
      </c>
      <c r="BI4921" s="255">
        <f>COUNTIF(H4921:AL4921,"PMD")</f>
        <v>0</v>
      </c>
      <c r="BJ4921" s="255">
        <f>COUNTIF(H4921:AL4921,"PM")</f>
        <v>0</v>
      </c>
      <c r="BK4921" s="255">
        <f>COUNTIF(H4921:AL4921,"BM")</f>
        <v>0</v>
      </c>
      <c r="BL4921" s="261">
        <f>SUMIF(H4921:AL4921,"PD",H4922:AL4922)+SUMIF(H4921:AL4921,"PN",H4922:AL4922)+SUMIF(H4921:AL4921,"P/DS",H4922:AL4922)+SUMIF(H4921:AL4921,"PN/F",H4922:AL4922)+SUMIF(H4921:AL4921,"PN/L",H4922:AL4922)+SUMIF(H4921:AL4921,"TV",H4922:AL4922)+SUMIF(H4921:AL4921,"TVD",H4922:AL4922)+SUMIF(H4921:AL4921,"PDD",H4922:AL4922)</f>
        <v>0</v>
      </c>
      <c r="BM4921" s="261">
        <f>SUMIF(H4921:AL4921,"PD",H4923:AL4923)+SUMIF(H4921:AL4921,"PN",H4923:AL4923)+SUMIF(H4921:AL4921,"P/DS",H4923:AL4923)+SUMIF(H4921:AL4921,"PN/F",H4923:AL4923)+SUMIF(H4921:AL4921,"PN/L",H4923:AL4923)+SUMIF(H4921:AL4921,"TV",H4923:AL4923)+SUMIF(H4921:AL4921,"TVD",H4923:AL4923)+SUMIF(H4921:AL4921,"PDD",H4923:AL4923)+SUMIF(H4921:AL4921,"PMD",H4923:AL4923)</f>
        <v>0</v>
      </c>
      <c r="BN4921" s="261">
        <f>SUMIF(H4921:AL4921,"PD",H4924:AL4924)+SUMIF(H4921:AL4921,"PN",H4924:AL4924)+SUMIF(H4921:AL4921,"P/DS",H4924:AL4924)+SUMIF(H4921:AL4921,"PN/F",H4924:AL4924)+SUMIF(H4921:AL4921,"PN/L",H4924:AL4924)+SUMIF(H4921:AL4921,"TV",H4924:AL4924)+SUMIF(H4921:AL4921,"TVD",H4924:AL4924)</f>
        <v>0</v>
      </c>
      <c r="BO4921" s="261">
        <f>SUMIF(H4921:AL4921,"PD",H4925:AL4925)+SUMIF(H4921:AL4921,"PN",H4925:AL4925)+SUMIF(H4921:AL4921,"P/DS",H4925:AL4925)+SUMIF(H4921:AL4921,"PN/F",H4925:AL4925)+SUMIF(H4921:AL4921,"PN/L",H4925:AL4925)+SUMIF(H4921:AL4921,"TV",H4925:AL4925)+SUMIF(H4921:AL4921,"TVD",H4925:AL4925)</f>
        <v>0</v>
      </c>
      <c r="BP4921" s="261">
        <f>SUMIF(H4921:AL4921,"PD",H4926:AL4926)+SUMIF(H4921:AL4921,"PN",H4926:AL4926)+SUMIF(H4921:AL4921,"P/DS",H4926:AL4926)+SUMIF(H4921:AL4921,"PN/F",H4926:AL4926)+SUMIF(H4921:AL4921,"PN/L",H4926:AL4926)+SUMIF(H4921:AL4921,"TV",H4926:AL4926)+SUMIF(H4921:AL4921,"TVD",H4926:AL4926)+SUMIF(H4921:AL4921,"PDD",H4926:AL4926)+SUMIF(H4921:AL4921,"PH",H4926:AL4926)+SUMIF(H4921:AL4921,"PM",H4926:AL4926)</f>
        <v>0</v>
      </c>
      <c r="BQ4921" s="261">
        <f>SUMIF(H4921:AL4921,"PD",H4927:AL4927)+SUMIF(H4921:AL4921,"PN",H4927:AL4927)+SUMIF(H4921:AL4921,"P/DS",H4927:AL4927)+SUMIF(H4921:AL4921,"PN/F",H4927:AL4927)+SUMIF(H4921:AL4921,"PN/L",H4927:AL4927)+SUMIF(H4921:AL4921,"TV",H4927:AL4927)+SUMIF(H4921:AL4921,"TVD",H4927:AL4927)+SUMIF(H4921:AL4921,"PDD",H4927:AL4927)+SUMIF(H4921:AL4921,"PH",H4927:AL4927)+SUMIF(H4921:AL4921,"PM",H4927:AL4927)</f>
        <v>0</v>
      </c>
      <c r="BR4921" s="269">
        <f>SUM(H4922:AL4922)-BL4921</f>
        <v>32</v>
      </c>
      <c r="BS4921" s="269">
        <f>SUM(H4923:AL4923)-BM4921</f>
        <v>7.5</v>
      </c>
      <c r="BT4921" s="269">
        <f>SUM(H4924:AL4924)-BN4921</f>
        <v>0</v>
      </c>
      <c r="BU4921" s="269">
        <f>SUM(H4925:AL4925)-BO4921</f>
        <v>6</v>
      </c>
      <c r="BV4921" s="269">
        <f>SUM(H4926:AL4926)-BP4921</f>
        <v>0</v>
      </c>
      <c r="BW4921" s="269">
        <f>SUM(H4927:AL4927)-BQ4921</f>
        <v>0</v>
      </c>
      <c r="BX4921" s="255">
        <f>SUMIF(H4921:AL4921,"PD",H4928:AL4928)+SUMIF(H4921:AL4921,"PN",H4928:AL4928)+SUMIF(H4921:AL4921,"P/DS",H4928:AL4928)+SUMIF(H4921:AL4921,"PN/F",H4928:AL4928)+SUMIF(H4921:AL4921,"PN/L",H4928:AL4928)</f>
        <v>0</v>
      </c>
      <c r="BY4921" s="255">
        <f>SUM(H4928:AL4928)-BX4921</f>
        <v>0.5</v>
      </c>
      <c r="BZ4921" s="255">
        <f t="shared" ref="BZ4921" si="1482">+SUM(BL4921:BW4928)</f>
        <v>45.5</v>
      </c>
      <c r="CA4921" s="266">
        <f>(COUNTIFS(H4921:AL4921,"PD",H4922:AL4922,"&gt;=2"))*0.5-IF(CN4921="VP",COUNTIFS($H$16:$AL$16,"SAT",H4921:AL4921,"PD",H4922:AL4922,"&gt;=2"))*0.5</f>
        <v>0</v>
      </c>
      <c r="CB4921" s="266">
        <f>(COUNTIFS(H4921:AL4921,"PN",H4923:AL4923,"&gt;=0.5",H4922:AL4922,"&gt;=1.5"))*0.5+COUNTIFS(H4921:AL4921,"PDD",H4923:AL4923,"&gt;=0.5",H4922:AL4922,"&gt;=1.5")*0.5</f>
        <v>0</v>
      </c>
      <c r="CC4921" s="273">
        <f>(COUNTIFS(H4921:AL4921,"TV",H4923:AL4923,"&gt;=10"))*0.5+(COUNTIFS(H4921:AL4921,"PMD",H4923:AL4923,"&gt;=2"))*0.5</f>
        <v>0</v>
      </c>
      <c r="CD4921" s="266">
        <f>(COUNTIFS(H4921:AL4921,"TVD",H4925:AL4925,"&gt;=6.5",H4923:AL4923,"&gt;=3.5"))*0.5</f>
        <v>0</v>
      </c>
      <c r="CE4921" s="266">
        <f>(COUNTIFS(H4921:AL4921,"PD",H4926:AL4926,"&gt;=10"))*0.5</f>
        <v>0</v>
      </c>
      <c r="CF4921" s="266">
        <f>(COUNTIFS(H4921:AL4921,"PDD",H4926:AL4926,"&gt;=3.5",H4927:AL4927,"&gt;=6.5")+COUNTIFS(H4921:AL4921,"PH",H4927:AL4927,"&gt;=0.5",H4926:AL4926,"&gt;=1.5")+COUNTIFS(H4921:AL4921,"PM",H4927:AL4927,"&gt;=0.5",H4926:AL4926,"&gt;=1.5"))*0.5</f>
        <v>0</v>
      </c>
      <c r="CG4921" s="266">
        <f>(COUNTIFS(H4921:AL4921,"DS",H4922:AL4922,"&gt;=2")+COUNTIFS(H4921:AL4921,"AL/DS",H4922:AL4922,"&gt;=2"))*0.5-IF(CN4921="VP",COUNTIFS($H$16:$AL$16,"SAT",H4921:AL4921,"DS",H4922:AL4922,"&gt;=2"))*0.5</f>
        <v>2</v>
      </c>
      <c r="CH4921" s="266">
        <f>(COUNTIFS(H4921:AL4921,"NS",H4923:AL4923,"&gt;=0.5",H4922:AL4922,"&gt;=1.5")+COUNTIFS(H4921:AL4921,"AL/NS",H4923:AL4923,"&gt;=0.5",H4922:AL4922,"&gt;=1.5")+COUNTIFS(H4921:AL4921,"NHD",H4923:AL4923,"&gt;=4.5",H4926:AL4926,"&gt;=2",H4922:AL4922,"&gt;=1.5"))*0.5</f>
        <v>5.5</v>
      </c>
      <c r="CI4921" s="266">
        <f>(COUNTIF(H4923:AL4923,"&gt;=10")+COUNTIFS(H4921:AL4921,"MD",H4923:AL4923,"&gt;=2")-COUNTIFS(H4921:AL4921,"TV",H4923:AL4923,"&gt;=10"))*0.5</f>
        <v>0</v>
      </c>
      <c r="CJ4921" s="266">
        <f>(COUNTIFS(H4921:AL4921,"D",H4925:AL4925,"&gt;=6.5",H4923:AL4923,"&gt;=3.5"))*0.5</f>
        <v>0</v>
      </c>
      <c r="CK4921" s="266">
        <f>(COUNTIF(H4926:AL4926,"&gt;=10")-COUNTIFS(H4921:AL4921,"PD",H4926:AL4926,"&gt;=10"))*0.5</f>
        <v>0</v>
      </c>
      <c r="CL4921" s="265">
        <f>(COUNTIFS(H4921:AL4921,"NHD",H4926:AL4926,"&gt;=3.5",H4927:AL4927,"&gt;=6.5")+COUNTIFS(H4921:AL4921,"BH",H4926:AL4926,"&gt;=1.5",H4927:AL4927,"&gt;=0.5")+COUNTIFS(H4921:AL4921,"BM",H4926:AL4926,"&gt;=1.5",H4927:AL4927,"&gt;=0.5")+COUNTIFS(H4921:AL4921,"D",H4926:AL4926,"&gt;=1.5",H4927:AL4927,"&gt;=0.5"))*0.5</f>
        <v>0</v>
      </c>
      <c r="CM4921" s="272"/>
      <c r="CN4921" s="264" t="s">
        <v>723</v>
      </c>
      <c r="CO4921" s="194">
        <f t="shared" ref="CO4921" si="1483">+AM4921+AN4921+AO4921+AP4921+AQ4921+AR4921+AS4921+AU4921+BG4921</f>
        <v>26</v>
      </c>
      <c r="CP4921" s="225">
        <f>+SUM(I4922:I4927)-I4928</f>
        <v>0</v>
      </c>
      <c r="CQ4921" s="225">
        <f>+SUM(J4922:J4927)-J4928</f>
        <v>2.5</v>
      </c>
      <c r="CR4921" s="225">
        <f>+SUM(K4922:K4927)-K4928</f>
        <v>2.5</v>
      </c>
      <c r="CS4921" s="195"/>
      <c r="CT4921" s="195"/>
      <c r="CU4921" s="195"/>
      <c r="CV4921" s="195"/>
      <c r="CW4921" s="195"/>
      <c r="CX4921" s="195"/>
      <c r="CY4921" s="195"/>
      <c r="CZ4921" s="195"/>
      <c r="DA4921" s="195"/>
      <c r="DB4921" s="120"/>
      <c r="DC4921" s="120"/>
      <c r="DD4921" s="120"/>
      <c r="DE4921" s="120"/>
      <c r="DF4921" s="120"/>
      <c r="DG4921" s="120"/>
      <c r="DH4921" s="120"/>
      <c r="DI4921" s="120"/>
      <c r="DJ4921" s="120"/>
      <c r="DK4921" s="120"/>
      <c r="DL4921" s="120"/>
      <c r="DM4921" s="120"/>
      <c r="DN4921" s="120"/>
    </row>
    <row r="4922" spans="1:118" s="119" customFormat="1" ht="14.25" customHeight="1">
      <c r="A4922" s="228"/>
      <c r="B4922" s="342"/>
      <c r="C4922" s="406"/>
      <c r="D4922" s="237"/>
      <c r="E4922" s="237"/>
      <c r="F4922" s="242" t="s">
        <v>82</v>
      </c>
      <c r="G4922" s="121">
        <v>1.5</v>
      </c>
      <c r="H4922" s="83"/>
      <c r="I4922" s="83"/>
      <c r="J4922" s="83">
        <v>2</v>
      </c>
      <c r="K4922" s="83">
        <v>2</v>
      </c>
      <c r="L4922" s="83">
        <v>2</v>
      </c>
      <c r="M4922" s="83">
        <v>2</v>
      </c>
      <c r="N4922" s="83">
        <v>2</v>
      </c>
      <c r="O4922" s="83"/>
      <c r="P4922" s="83">
        <v>2</v>
      </c>
      <c r="Q4922" s="83">
        <v>2</v>
      </c>
      <c r="R4922" s="83">
        <v>2</v>
      </c>
      <c r="S4922" s="83">
        <v>2</v>
      </c>
      <c r="T4922" s="83">
        <v>2</v>
      </c>
      <c r="U4922" s="83">
        <v>2</v>
      </c>
      <c r="V4922" s="83"/>
      <c r="W4922" s="83">
        <v>2.5</v>
      </c>
      <c r="X4922" s="83">
        <v>2.5</v>
      </c>
      <c r="Y4922" s="83">
        <v>2.5</v>
      </c>
      <c r="Z4922" s="83">
        <v>2.5</v>
      </c>
      <c r="AA4922" s="83"/>
      <c r="AB4922" s="83"/>
      <c r="AC4922" s="79"/>
      <c r="AD4922" s="79"/>
      <c r="AE4922" s="79"/>
      <c r="AF4922" s="79"/>
      <c r="AG4922" s="79"/>
      <c r="AH4922" s="79"/>
      <c r="AI4922" s="79"/>
      <c r="AJ4922" s="79"/>
      <c r="AK4922" s="79"/>
      <c r="AL4922" s="79"/>
      <c r="AM4922" s="240"/>
      <c r="AN4922" s="240"/>
      <c r="AO4922" s="240"/>
      <c r="AP4922" s="240"/>
      <c r="AQ4922" s="240"/>
      <c r="AR4922" s="240"/>
      <c r="AS4922" s="240"/>
      <c r="AT4922" s="256"/>
      <c r="AU4922" s="256"/>
      <c r="AV4922" s="259"/>
      <c r="AW4922" s="259"/>
      <c r="AX4922" s="256"/>
      <c r="AY4922" s="256"/>
      <c r="AZ4922" s="256"/>
      <c r="BA4922" s="256"/>
      <c r="BB4922" s="256"/>
      <c r="BC4922" s="256"/>
      <c r="BD4922" s="256"/>
      <c r="BE4922" s="256"/>
      <c r="BF4922" s="256"/>
      <c r="BG4922" s="256"/>
      <c r="BH4922" s="256"/>
      <c r="BI4922" s="256"/>
      <c r="BJ4922" s="256"/>
      <c r="BK4922" s="256"/>
      <c r="BL4922" s="262"/>
      <c r="BM4922" s="262"/>
      <c r="BN4922" s="262"/>
      <c r="BO4922" s="262"/>
      <c r="BP4922" s="262"/>
      <c r="BQ4922" s="262"/>
      <c r="BR4922" s="270"/>
      <c r="BS4922" s="270"/>
      <c r="BT4922" s="270"/>
      <c r="BU4922" s="270"/>
      <c r="BV4922" s="270"/>
      <c r="BW4922" s="270"/>
      <c r="BX4922" s="256"/>
      <c r="BY4922" s="256"/>
      <c r="BZ4922" s="256"/>
      <c r="CA4922" s="267"/>
      <c r="CB4922" s="267"/>
      <c r="CC4922" s="274"/>
      <c r="CD4922" s="267"/>
      <c r="CE4922" s="267"/>
      <c r="CF4922" s="267"/>
      <c r="CG4922" s="267"/>
      <c r="CH4922" s="267"/>
      <c r="CI4922" s="267"/>
      <c r="CJ4922" s="267"/>
      <c r="CK4922" s="267"/>
      <c r="CL4922" s="265"/>
      <c r="CM4922" s="272"/>
      <c r="CN4922" s="264"/>
      <c r="CO4922" s="194"/>
      <c r="CP4922" s="226"/>
      <c r="CQ4922" s="226"/>
      <c r="CR4922" s="226"/>
      <c r="CS4922" s="195"/>
      <c r="CT4922" s="195"/>
      <c r="CU4922" s="195"/>
      <c r="CV4922" s="195"/>
      <c r="CW4922" s="195"/>
      <c r="CX4922" s="195"/>
      <c r="CY4922" s="195"/>
      <c r="CZ4922" s="195"/>
      <c r="DA4922" s="195"/>
      <c r="DB4922" s="120"/>
      <c r="DC4922" s="120"/>
      <c r="DD4922" s="120"/>
      <c r="DE4922" s="120"/>
      <c r="DF4922" s="120"/>
      <c r="DG4922" s="120"/>
      <c r="DH4922" s="120"/>
      <c r="DI4922" s="120"/>
      <c r="DJ4922" s="120"/>
      <c r="DK4922" s="120"/>
      <c r="DL4922" s="120"/>
      <c r="DM4922" s="120"/>
      <c r="DN4922" s="120"/>
    </row>
    <row r="4923" spans="1:118" s="119" customFormat="1">
      <c r="A4923" s="228"/>
      <c r="B4923" s="342"/>
      <c r="C4923" s="406"/>
      <c r="D4923" s="237"/>
      <c r="E4923" s="237"/>
      <c r="F4923" s="243"/>
      <c r="G4923" s="122">
        <v>2</v>
      </c>
      <c r="H4923" s="84"/>
      <c r="I4923" s="84"/>
      <c r="J4923" s="84">
        <v>0.5</v>
      </c>
      <c r="K4923" s="84">
        <v>0.5</v>
      </c>
      <c r="L4923" s="84">
        <v>0.5</v>
      </c>
      <c r="M4923" s="84">
        <v>0.5</v>
      </c>
      <c r="N4923" s="84">
        <v>0.5</v>
      </c>
      <c r="O4923" s="84">
        <v>2</v>
      </c>
      <c r="P4923" s="84">
        <v>0.5</v>
      </c>
      <c r="Q4923" s="84">
        <v>0.5</v>
      </c>
      <c r="R4923" s="84">
        <v>0.5</v>
      </c>
      <c r="S4923" s="84">
        <v>0.5</v>
      </c>
      <c r="T4923" s="84">
        <v>0.5</v>
      </c>
      <c r="U4923" s="84">
        <v>0.5</v>
      </c>
      <c r="V4923" s="84"/>
      <c r="W4923" s="84"/>
      <c r="X4923" s="84"/>
      <c r="Y4923" s="84"/>
      <c r="Z4923" s="84"/>
      <c r="AA4923" s="84"/>
      <c r="AB4923" s="84"/>
      <c r="AC4923" s="80"/>
      <c r="AD4923" s="80"/>
      <c r="AE4923" s="80"/>
      <c r="AF4923" s="80"/>
      <c r="AG4923" s="80"/>
      <c r="AH4923" s="80"/>
      <c r="AI4923" s="80"/>
      <c r="AJ4923" s="80"/>
      <c r="AK4923" s="80"/>
      <c r="AL4923" s="80"/>
      <c r="AM4923" s="240"/>
      <c r="AN4923" s="240"/>
      <c r="AO4923" s="240"/>
      <c r="AP4923" s="240"/>
      <c r="AQ4923" s="240"/>
      <c r="AR4923" s="240"/>
      <c r="AS4923" s="240"/>
      <c r="AT4923" s="256"/>
      <c r="AU4923" s="256"/>
      <c r="AV4923" s="259"/>
      <c r="AW4923" s="259"/>
      <c r="AX4923" s="256"/>
      <c r="AY4923" s="256"/>
      <c r="AZ4923" s="256"/>
      <c r="BA4923" s="256"/>
      <c r="BB4923" s="256"/>
      <c r="BC4923" s="256"/>
      <c r="BD4923" s="256"/>
      <c r="BE4923" s="256"/>
      <c r="BF4923" s="256"/>
      <c r="BG4923" s="256"/>
      <c r="BH4923" s="256"/>
      <c r="BI4923" s="256"/>
      <c r="BJ4923" s="256"/>
      <c r="BK4923" s="256"/>
      <c r="BL4923" s="262"/>
      <c r="BM4923" s="262"/>
      <c r="BN4923" s="262"/>
      <c r="BO4923" s="262"/>
      <c r="BP4923" s="262"/>
      <c r="BQ4923" s="262"/>
      <c r="BR4923" s="270"/>
      <c r="BS4923" s="270"/>
      <c r="BT4923" s="270"/>
      <c r="BU4923" s="270"/>
      <c r="BV4923" s="270"/>
      <c r="BW4923" s="270"/>
      <c r="BX4923" s="256"/>
      <c r="BY4923" s="256"/>
      <c r="BZ4923" s="256"/>
      <c r="CA4923" s="267"/>
      <c r="CB4923" s="267"/>
      <c r="CC4923" s="274"/>
      <c r="CD4923" s="267"/>
      <c r="CE4923" s="267"/>
      <c r="CF4923" s="267"/>
      <c r="CG4923" s="267"/>
      <c r="CH4923" s="267"/>
      <c r="CI4923" s="267"/>
      <c r="CJ4923" s="267"/>
      <c r="CK4923" s="267"/>
      <c r="CL4923" s="265"/>
      <c r="CM4923" s="272"/>
      <c r="CN4923" s="264"/>
      <c r="CO4923" s="194"/>
      <c r="CP4923" s="226"/>
      <c r="CQ4923" s="226"/>
      <c r="CR4923" s="226"/>
      <c r="CS4923" s="195"/>
      <c r="CT4923" s="195"/>
      <c r="CU4923" s="195"/>
      <c r="CV4923" s="195"/>
      <c r="CW4923" s="195"/>
      <c r="CX4923" s="195"/>
      <c r="CY4923" s="195"/>
      <c r="CZ4923" s="195"/>
      <c r="DA4923" s="195"/>
      <c r="DB4923" s="120"/>
      <c r="DC4923" s="120"/>
      <c r="DD4923" s="120"/>
      <c r="DE4923" s="120"/>
      <c r="DF4923" s="120"/>
      <c r="DG4923" s="120"/>
      <c r="DH4923" s="120"/>
      <c r="DI4923" s="120"/>
      <c r="DJ4923" s="120"/>
      <c r="DK4923" s="120"/>
      <c r="DL4923" s="120"/>
      <c r="DM4923" s="120"/>
      <c r="DN4923" s="120"/>
    </row>
    <row r="4924" spans="1:118" s="119" customFormat="1">
      <c r="A4924" s="228"/>
      <c r="B4924" s="342"/>
      <c r="C4924" s="406"/>
      <c r="D4924" s="237"/>
      <c r="E4924" s="237"/>
      <c r="F4924" s="243"/>
      <c r="G4924" s="122">
        <v>2.1</v>
      </c>
      <c r="H4924" s="84"/>
      <c r="I4924" s="84"/>
      <c r="J4924" s="84"/>
      <c r="K4924" s="84"/>
      <c r="L4924" s="84"/>
      <c r="M4924" s="84"/>
      <c r="N4924" s="84"/>
      <c r="O4924" s="84"/>
      <c r="P4924" s="84"/>
      <c r="Q4924" s="84"/>
      <c r="R4924" s="84"/>
      <c r="S4924" s="84"/>
      <c r="T4924" s="84"/>
      <c r="U4924" s="84"/>
      <c r="V4924" s="84"/>
      <c r="W4924" s="84"/>
      <c r="X4924" s="84"/>
      <c r="Y4924" s="84"/>
      <c r="Z4924" s="84"/>
      <c r="AA4924" s="84"/>
      <c r="AB4924" s="84"/>
      <c r="AC4924" s="80"/>
      <c r="AD4924" s="80"/>
      <c r="AE4924" s="80"/>
      <c r="AF4924" s="80"/>
      <c r="AG4924" s="80"/>
      <c r="AH4924" s="80"/>
      <c r="AI4924" s="80"/>
      <c r="AJ4924" s="80"/>
      <c r="AK4924" s="80"/>
      <c r="AL4924" s="80"/>
      <c r="AM4924" s="240"/>
      <c r="AN4924" s="240"/>
      <c r="AO4924" s="240"/>
      <c r="AP4924" s="240"/>
      <c r="AQ4924" s="240"/>
      <c r="AR4924" s="240"/>
      <c r="AS4924" s="240"/>
      <c r="AT4924" s="256"/>
      <c r="AU4924" s="256"/>
      <c r="AV4924" s="259"/>
      <c r="AW4924" s="259"/>
      <c r="AX4924" s="256"/>
      <c r="AY4924" s="256"/>
      <c r="AZ4924" s="256"/>
      <c r="BA4924" s="256"/>
      <c r="BB4924" s="256"/>
      <c r="BC4924" s="256"/>
      <c r="BD4924" s="256"/>
      <c r="BE4924" s="256"/>
      <c r="BF4924" s="256"/>
      <c r="BG4924" s="256"/>
      <c r="BH4924" s="256"/>
      <c r="BI4924" s="256"/>
      <c r="BJ4924" s="256"/>
      <c r="BK4924" s="256"/>
      <c r="BL4924" s="262"/>
      <c r="BM4924" s="262"/>
      <c r="BN4924" s="262"/>
      <c r="BO4924" s="262"/>
      <c r="BP4924" s="262"/>
      <c r="BQ4924" s="262"/>
      <c r="BR4924" s="270"/>
      <c r="BS4924" s="270"/>
      <c r="BT4924" s="270"/>
      <c r="BU4924" s="270"/>
      <c r="BV4924" s="270"/>
      <c r="BW4924" s="270"/>
      <c r="BX4924" s="256"/>
      <c r="BY4924" s="256"/>
      <c r="BZ4924" s="256"/>
      <c r="CA4924" s="267"/>
      <c r="CB4924" s="267"/>
      <c r="CC4924" s="274"/>
      <c r="CD4924" s="267"/>
      <c r="CE4924" s="267"/>
      <c r="CF4924" s="267"/>
      <c r="CG4924" s="267"/>
      <c r="CH4924" s="267"/>
      <c r="CI4924" s="267"/>
      <c r="CJ4924" s="267"/>
      <c r="CK4924" s="267"/>
      <c r="CL4924" s="265"/>
      <c r="CM4924" s="272"/>
      <c r="CN4924" s="264"/>
      <c r="CO4924" s="194"/>
      <c r="CP4924" s="226"/>
      <c r="CQ4924" s="226"/>
      <c r="CR4924" s="226"/>
      <c r="CS4924" s="195"/>
      <c r="CT4924" s="195"/>
      <c r="CU4924" s="195"/>
      <c r="CV4924" s="195"/>
      <c r="CW4924" s="195"/>
      <c r="CX4924" s="195"/>
      <c r="CY4924" s="195"/>
      <c r="CZ4924" s="195"/>
      <c r="DA4924" s="195"/>
      <c r="DB4924" s="120"/>
      <c r="DC4924" s="120"/>
      <c r="DD4924" s="120"/>
      <c r="DE4924" s="120"/>
      <c r="DF4924" s="120"/>
      <c r="DG4924" s="120"/>
      <c r="DH4924" s="120"/>
      <c r="DI4924" s="120"/>
      <c r="DJ4924" s="120"/>
      <c r="DK4924" s="120"/>
      <c r="DL4924" s="120"/>
      <c r="DM4924" s="120"/>
      <c r="DN4924" s="120"/>
    </row>
    <row r="4925" spans="1:118" s="119" customFormat="1">
      <c r="A4925" s="228"/>
      <c r="B4925" s="342"/>
      <c r="C4925" s="406"/>
      <c r="D4925" s="237"/>
      <c r="E4925" s="237"/>
      <c r="F4925" s="243"/>
      <c r="G4925" s="122">
        <v>2.7</v>
      </c>
      <c r="H4925" s="84"/>
      <c r="I4925" s="84"/>
      <c r="J4925" s="84"/>
      <c r="K4925" s="84"/>
      <c r="L4925" s="84"/>
      <c r="M4925" s="84"/>
      <c r="N4925" s="84"/>
      <c r="O4925" s="84">
        <v>6</v>
      </c>
      <c r="P4925" s="84"/>
      <c r="Q4925" s="84"/>
      <c r="R4925" s="84"/>
      <c r="S4925" s="84"/>
      <c r="T4925" s="84"/>
      <c r="U4925" s="84"/>
      <c r="V4925" s="84"/>
      <c r="W4925" s="84"/>
      <c r="X4925" s="84"/>
      <c r="Y4925" s="84"/>
      <c r="Z4925" s="84"/>
      <c r="AA4925" s="84"/>
      <c r="AB4925" s="84"/>
      <c r="AC4925" s="80"/>
      <c r="AD4925" s="80"/>
      <c r="AE4925" s="80"/>
      <c r="AF4925" s="80"/>
      <c r="AG4925" s="80"/>
      <c r="AH4925" s="80"/>
      <c r="AI4925" s="80"/>
      <c r="AJ4925" s="80"/>
      <c r="AK4925" s="80"/>
      <c r="AL4925" s="80"/>
      <c r="AM4925" s="240"/>
      <c r="AN4925" s="240"/>
      <c r="AO4925" s="240"/>
      <c r="AP4925" s="240"/>
      <c r="AQ4925" s="240"/>
      <c r="AR4925" s="240"/>
      <c r="AS4925" s="240"/>
      <c r="AT4925" s="256"/>
      <c r="AU4925" s="256"/>
      <c r="AV4925" s="259"/>
      <c r="AW4925" s="259"/>
      <c r="AX4925" s="256"/>
      <c r="AY4925" s="256"/>
      <c r="AZ4925" s="256"/>
      <c r="BA4925" s="256"/>
      <c r="BB4925" s="256"/>
      <c r="BC4925" s="256"/>
      <c r="BD4925" s="256"/>
      <c r="BE4925" s="256"/>
      <c r="BF4925" s="256"/>
      <c r="BG4925" s="256"/>
      <c r="BH4925" s="256"/>
      <c r="BI4925" s="256"/>
      <c r="BJ4925" s="256"/>
      <c r="BK4925" s="256"/>
      <c r="BL4925" s="262"/>
      <c r="BM4925" s="262"/>
      <c r="BN4925" s="262"/>
      <c r="BO4925" s="262"/>
      <c r="BP4925" s="262"/>
      <c r="BQ4925" s="262"/>
      <c r="BR4925" s="270"/>
      <c r="BS4925" s="270"/>
      <c r="BT4925" s="270"/>
      <c r="BU4925" s="270"/>
      <c r="BV4925" s="270"/>
      <c r="BW4925" s="270"/>
      <c r="BX4925" s="256"/>
      <c r="BY4925" s="256"/>
      <c r="BZ4925" s="256"/>
      <c r="CA4925" s="267"/>
      <c r="CB4925" s="267"/>
      <c r="CC4925" s="274"/>
      <c r="CD4925" s="267"/>
      <c r="CE4925" s="267"/>
      <c r="CF4925" s="267"/>
      <c r="CG4925" s="267"/>
      <c r="CH4925" s="267"/>
      <c r="CI4925" s="267"/>
      <c r="CJ4925" s="267"/>
      <c r="CK4925" s="267"/>
      <c r="CL4925" s="265"/>
      <c r="CM4925" s="272"/>
      <c r="CN4925" s="264"/>
      <c r="CO4925" s="194"/>
      <c r="CP4925" s="226"/>
      <c r="CQ4925" s="226"/>
      <c r="CR4925" s="226"/>
      <c r="CS4925" s="195"/>
      <c r="CT4925" s="195"/>
      <c r="CU4925" s="195"/>
      <c r="CV4925" s="195"/>
      <c r="CW4925" s="195"/>
      <c r="CX4925" s="195"/>
      <c r="CY4925" s="195"/>
      <c r="CZ4925" s="195"/>
      <c r="DA4925" s="195"/>
      <c r="DB4925" s="120"/>
      <c r="DC4925" s="120"/>
      <c r="DD4925" s="120"/>
      <c r="DE4925" s="120"/>
      <c r="DF4925" s="120"/>
      <c r="DG4925" s="120"/>
      <c r="DH4925" s="120"/>
      <c r="DI4925" s="120"/>
      <c r="DJ4925" s="120"/>
      <c r="DK4925" s="120"/>
      <c r="DL4925" s="120"/>
      <c r="DM4925" s="120"/>
      <c r="DN4925" s="120"/>
    </row>
    <row r="4926" spans="1:118" s="119" customFormat="1">
      <c r="A4926" s="228"/>
      <c r="B4926" s="342"/>
      <c r="C4926" s="406"/>
      <c r="D4926" s="237"/>
      <c r="E4926" s="237"/>
      <c r="F4926" s="243"/>
      <c r="G4926" s="122">
        <v>3</v>
      </c>
      <c r="H4926" s="84"/>
      <c r="I4926" s="84"/>
      <c r="J4926" s="84"/>
      <c r="K4926" s="84"/>
      <c r="L4926" s="84"/>
      <c r="M4926" s="84"/>
      <c r="N4926" s="84"/>
      <c r="O4926" s="84"/>
      <c r="P4926" s="84"/>
      <c r="Q4926" s="84"/>
      <c r="R4926" s="84"/>
      <c r="S4926" s="84"/>
      <c r="T4926" s="84"/>
      <c r="U4926" s="84"/>
      <c r="V4926" s="84"/>
      <c r="W4926" s="84"/>
      <c r="X4926" s="84"/>
      <c r="Y4926" s="84"/>
      <c r="Z4926" s="84"/>
      <c r="AA4926" s="84"/>
      <c r="AB4926" s="84"/>
      <c r="AC4926" s="80"/>
      <c r="AD4926" s="80"/>
      <c r="AE4926" s="80"/>
      <c r="AF4926" s="80"/>
      <c r="AG4926" s="80"/>
      <c r="AH4926" s="80"/>
      <c r="AI4926" s="80"/>
      <c r="AJ4926" s="80"/>
      <c r="AK4926" s="80"/>
      <c r="AL4926" s="80"/>
      <c r="AM4926" s="240"/>
      <c r="AN4926" s="240"/>
      <c r="AO4926" s="240"/>
      <c r="AP4926" s="240"/>
      <c r="AQ4926" s="240"/>
      <c r="AR4926" s="240"/>
      <c r="AS4926" s="240"/>
      <c r="AT4926" s="256"/>
      <c r="AU4926" s="256"/>
      <c r="AV4926" s="259"/>
      <c r="AW4926" s="259"/>
      <c r="AX4926" s="256"/>
      <c r="AY4926" s="256"/>
      <c r="AZ4926" s="256"/>
      <c r="BA4926" s="256"/>
      <c r="BB4926" s="256"/>
      <c r="BC4926" s="256"/>
      <c r="BD4926" s="256"/>
      <c r="BE4926" s="256"/>
      <c r="BF4926" s="256"/>
      <c r="BG4926" s="256"/>
      <c r="BH4926" s="256"/>
      <c r="BI4926" s="256"/>
      <c r="BJ4926" s="256"/>
      <c r="BK4926" s="256"/>
      <c r="BL4926" s="262"/>
      <c r="BM4926" s="262"/>
      <c r="BN4926" s="262"/>
      <c r="BO4926" s="262"/>
      <c r="BP4926" s="262"/>
      <c r="BQ4926" s="262"/>
      <c r="BR4926" s="270"/>
      <c r="BS4926" s="270"/>
      <c r="BT4926" s="270"/>
      <c r="BU4926" s="270"/>
      <c r="BV4926" s="270"/>
      <c r="BW4926" s="270"/>
      <c r="BX4926" s="256"/>
      <c r="BY4926" s="256"/>
      <c r="BZ4926" s="256"/>
      <c r="CA4926" s="267"/>
      <c r="CB4926" s="267"/>
      <c r="CC4926" s="274"/>
      <c r="CD4926" s="267"/>
      <c r="CE4926" s="267"/>
      <c r="CF4926" s="267"/>
      <c r="CG4926" s="267"/>
      <c r="CH4926" s="267"/>
      <c r="CI4926" s="267"/>
      <c r="CJ4926" s="267"/>
      <c r="CK4926" s="267"/>
      <c r="CL4926" s="265"/>
      <c r="CM4926" s="272"/>
      <c r="CN4926" s="264"/>
      <c r="CO4926" s="194"/>
      <c r="CP4926" s="226"/>
      <c r="CQ4926" s="226"/>
      <c r="CR4926" s="226"/>
      <c r="CS4926" s="195"/>
      <c r="CT4926" s="195"/>
      <c r="CU4926" s="195"/>
      <c r="CV4926" s="195"/>
      <c r="CW4926" s="195"/>
      <c r="CX4926" s="195"/>
      <c r="CY4926" s="195"/>
      <c r="CZ4926" s="195"/>
      <c r="DA4926" s="195"/>
      <c r="DB4926" s="120"/>
      <c r="DC4926" s="120"/>
      <c r="DD4926" s="120"/>
      <c r="DE4926" s="120"/>
      <c r="DF4926" s="120"/>
      <c r="DG4926" s="120"/>
      <c r="DH4926" s="120"/>
      <c r="DI4926" s="120"/>
      <c r="DJ4926" s="120"/>
      <c r="DK4926" s="120"/>
      <c r="DL4926" s="120"/>
      <c r="DM4926" s="120"/>
      <c r="DN4926" s="120"/>
    </row>
    <row r="4927" spans="1:118" s="119" customFormat="1">
      <c r="A4927" s="228"/>
      <c r="B4927" s="342"/>
      <c r="C4927" s="406"/>
      <c r="D4927" s="237"/>
      <c r="E4927" s="237"/>
      <c r="F4927" s="244"/>
      <c r="G4927" s="123">
        <v>3.9</v>
      </c>
      <c r="H4927" s="85"/>
      <c r="I4927" s="85"/>
      <c r="J4927" s="85"/>
      <c r="K4927" s="85"/>
      <c r="L4927" s="85"/>
      <c r="M4927" s="85"/>
      <c r="N4927" s="85"/>
      <c r="O4927" s="85"/>
      <c r="P4927" s="85"/>
      <c r="Q4927" s="85"/>
      <c r="R4927" s="85"/>
      <c r="S4927" s="85"/>
      <c r="T4927" s="85"/>
      <c r="U4927" s="85"/>
      <c r="V4927" s="85"/>
      <c r="W4927" s="85"/>
      <c r="X4927" s="85"/>
      <c r="Y4927" s="85"/>
      <c r="Z4927" s="85"/>
      <c r="AA4927" s="85"/>
      <c r="AB4927" s="85"/>
      <c r="AC4927" s="81"/>
      <c r="AD4927" s="81"/>
      <c r="AE4927" s="81"/>
      <c r="AF4927" s="81"/>
      <c r="AG4927" s="81"/>
      <c r="AH4927" s="81"/>
      <c r="AI4927" s="81"/>
      <c r="AJ4927" s="81"/>
      <c r="AK4927" s="81"/>
      <c r="AL4927" s="81"/>
      <c r="AM4927" s="240"/>
      <c r="AN4927" s="240"/>
      <c r="AO4927" s="240"/>
      <c r="AP4927" s="240"/>
      <c r="AQ4927" s="240"/>
      <c r="AR4927" s="240"/>
      <c r="AS4927" s="240"/>
      <c r="AT4927" s="256"/>
      <c r="AU4927" s="256"/>
      <c r="AV4927" s="259"/>
      <c r="AW4927" s="259"/>
      <c r="AX4927" s="256"/>
      <c r="AY4927" s="256"/>
      <c r="AZ4927" s="256"/>
      <c r="BA4927" s="256"/>
      <c r="BB4927" s="256"/>
      <c r="BC4927" s="256"/>
      <c r="BD4927" s="256"/>
      <c r="BE4927" s="256"/>
      <c r="BF4927" s="256"/>
      <c r="BG4927" s="256"/>
      <c r="BH4927" s="256"/>
      <c r="BI4927" s="256"/>
      <c r="BJ4927" s="256"/>
      <c r="BK4927" s="256"/>
      <c r="BL4927" s="262"/>
      <c r="BM4927" s="262"/>
      <c r="BN4927" s="262"/>
      <c r="BO4927" s="262"/>
      <c r="BP4927" s="262"/>
      <c r="BQ4927" s="262"/>
      <c r="BR4927" s="270"/>
      <c r="BS4927" s="270"/>
      <c r="BT4927" s="270"/>
      <c r="BU4927" s="270"/>
      <c r="BV4927" s="270"/>
      <c r="BW4927" s="270"/>
      <c r="BX4927" s="256"/>
      <c r="BY4927" s="256"/>
      <c r="BZ4927" s="256"/>
      <c r="CA4927" s="267"/>
      <c r="CB4927" s="267"/>
      <c r="CC4927" s="274"/>
      <c r="CD4927" s="267"/>
      <c r="CE4927" s="267"/>
      <c r="CF4927" s="267"/>
      <c r="CG4927" s="267"/>
      <c r="CH4927" s="267"/>
      <c r="CI4927" s="267"/>
      <c r="CJ4927" s="267"/>
      <c r="CK4927" s="267"/>
      <c r="CL4927" s="265"/>
      <c r="CM4927" s="272"/>
      <c r="CN4927" s="264"/>
      <c r="CO4927" s="194"/>
      <c r="CP4927" s="226"/>
      <c r="CQ4927" s="226"/>
      <c r="CR4927" s="226"/>
      <c r="CS4927" s="195"/>
      <c r="CT4927" s="195"/>
      <c r="CU4927" s="195"/>
      <c r="CV4927" s="195"/>
      <c r="CW4927" s="195"/>
      <c r="CX4927" s="195"/>
      <c r="CY4927" s="195"/>
      <c r="CZ4927" s="195"/>
      <c r="DA4927" s="195"/>
      <c r="DB4927" s="120"/>
      <c r="DC4927" s="120"/>
      <c r="DD4927" s="120"/>
      <c r="DE4927" s="120"/>
      <c r="DF4927" s="120"/>
      <c r="DG4927" s="120"/>
      <c r="DH4927" s="120"/>
      <c r="DI4927" s="120"/>
      <c r="DJ4927" s="120"/>
      <c r="DK4927" s="120"/>
      <c r="DL4927" s="120"/>
      <c r="DM4927" s="120"/>
      <c r="DN4927" s="120"/>
    </row>
    <row r="4928" spans="1:118" s="119" customFormat="1">
      <c r="A4928" s="229"/>
      <c r="B4928" s="342"/>
      <c r="C4928" s="406"/>
      <c r="D4928" s="238"/>
      <c r="E4928" s="238"/>
      <c r="F4928" s="282" t="s">
        <v>83</v>
      </c>
      <c r="G4928" s="283"/>
      <c r="H4928" s="82"/>
      <c r="I4928" s="82"/>
      <c r="J4928" s="82"/>
      <c r="K4928" s="82"/>
      <c r="L4928" s="82"/>
      <c r="M4928" s="82"/>
      <c r="N4928" s="82"/>
      <c r="O4928" s="82"/>
      <c r="P4928" s="82"/>
      <c r="Q4928" s="82"/>
      <c r="R4928" s="82"/>
      <c r="S4928" s="82"/>
      <c r="T4928" s="82"/>
      <c r="U4928" s="82"/>
      <c r="V4928" s="82"/>
      <c r="W4928" s="82"/>
      <c r="X4928" s="82"/>
      <c r="Y4928" s="82"/>
      <c r="Z4928" s="82"/>
      <c r="AA4928" s="82"/>
      <c r="AB4928" s="82"/>
      <c r="AC4928" s="35"/>
      <c r="AD4928" s="35"/>
      <c r="AE4928" s="35">
        <v>0.5</v>
      </c>
      <c r="AF4928" s="35"/>
      <c r="AG4928" s="35"/>
      <c r="AH4928" s="35"/>
      <c r="AI4928" s="35"/>
      <c r="AJ4928" s="35"/>
      <c r="AK4928" s="35"/>
      <c r="AL4928" s="35"/>
      <c r="AM4928" s="241"/>
      <c r="AN4928" s="241"/>
      <c r="AO4928" s="241"/>
      <c r="AP4928" s="241"/>
      <c r="AQ4928" s="241"/>
      <c r="AR4928" s="241"/>
      <c r="AS4928" s="241"/>
      <c r="AT4928" s="257"/>
      <c r="AU4928" s="257"/>
      <c r="AV4928" s="260"/>
      <c r="AW4928" s="260"/>
      <c r="AX4928" s="257"/>
      <c r="AY4928" s="257"/>
      <c r="AZ4928" s="257"/>
      <c r="BA4928" s="257"/>
      <c r="BB4928" s="257"/>
      <c r="BC4928" s="257"/>
      <c r="BD4928" s="257"/>
      <c r="BE4928" s="257"/>
      <c r="BF4928" s="257"/>
      <c r="BG4928" s="257"/>
      <c r="BH4928" s="257"/>
      <c r="BI4928" s="257"/>
      <c r="BJ4928" s="257"/>
      <c r="BK4928" s="257"/>
      <c r="BL4928" s="263"/>
      <c r="BM4928" s="263"/>
      <c r="BN4928" s="263"/>
      <c r="BO4928" s="263"/>
      <c r="BP4928" s="263"/>
      <c r="BQ4928" s="263"/>
      <c r="BR4928" s="271"/>
      <c r="BS4928" s="271"/>
      <c r="BT4928" s="271"/>
      <c r="BU4928" s="271"/>
      <c r="BV4928" s="271"/>
      <c r="BW4928" s="271"/>
      <c r="BX4928" s="257"/>
      <c r="BY4928" s="257"/>
      <c r="BZ4928" s="257"/>
      <c r="CA4928" s="268"/>
      <c r="CB4928" s="268"/>
      <c r="CC4928" s="275"/>
      <c r="CD4928" s="268"/>
      <c r="CE4928" s="268"/>
      <c r="CF4928" s="268"/>
      <c r="CG4928" s="268"/>
      <c r="CH4928" s="268"/>
      <c r="CI4928" s="268"/>
      <c r="CJ4928" s="268"/>
      <c r="CK4928" s="268"/>
      <c r="CL4928" s="265"/>
      <c r="CM4928" s="272"/>
      <c r="CN4928" s="264"/>
      <c r="CO4928" s="194"/>
      <c r="CP4928" s="226"/>
      <c r="CQ4928" s="226"/>
      <c r="CR4928" s="226"/>
      <c r="CS4928" s="195"/>
      <c r="CT4928" s="195"/>
      <c r="CU4928" s="195"/>
      <c r="CV4928" s="195"/>
      <c r="CW4928" s="195"/>
      <c r="CX4928" s="195"/>
      <c r="CY4928" s="195"/>
      <c r="CZ4928" s="195"/>
      <c r="DA4928" s="195"/>
      <c r="DB4928" s="120"/>
      <c r="DC4928" s="120"/>
      <c r="DD4928" s="120"/>
      <c r="DE4928" s="120"/>
      <c r="DF4928" s="120"/>
      <c r="DG4928" s="120"/>
      <c r="DH4928" s="120"/>
      <c r="DI4928" s="120"/>
      <c r="DJ4928" s="120"/>
      <c r="DK4928" s="120"/>
      <c r="DL4928" s="120"/>
      <c r="DM4928" s="120"/>
      <c r="DN4928" s="120"/>
    </row>
    <row r="4929" spans="1:118" s="119" customFormat="1" ht="14.25" customHeight="1">
      <c r="A4929" s="227">
        <f t="shared" ref="A4929:A4977" si="1484">A4921+1</f>
        <v>611</v>
      </c>
      <c r="B4929" s="311" t="s">
        <v>1272</v>
      </c>
      <c r="C4929" s="314" t="s">
        <v>1334</v>
      </c>
      <c r="D4929" s="236" t="s">
        <v>1335</v>
      </c>
      <c r="E4929" s="236" t="s">
        <v>506</v>
      </c>
      <c r="F4929" s="253" t="s">
        <v>80</v>
      </c>
      <c r="G4929" s="254"/>
      <c r="H4929" s="82" t="s">
        <v>69</v>
      </c>
      <c r="I4929" s="82"/>
      <c r="J4929" s="82" t="s">
        <v>61</v>
      </c>
      <c r="K4929" s="82" t="s">
        <v>61</v>
      </c>
      <c r="L4929" s="82" t="s">
        <v>61</v>
      </c>
      <c r="M4929" s="82" t="s">
        <v>61</v>
      </c>
      <c r="N4929" s="82" t="s">
        <v>61</v>
      </c>
      <c r="O4929" s="82" t="s">
        <v>973</v>
      </c>
      <c r="P4929" s="82" t="s">
        <v>61</v>
      </c>
      <c r="Q4929" s="82" t="s">
        <v>61</v>
      </c>
      <c r="R4929" s="82" t="s">
        <v>61</v>
      </c>
      <c r="S4929" s="82" t="s">
        <v>61</v>
      </c>
      <c r="T4929" s="82" t="s">
        <v>61</v>
      </c>
      <c r="U4929" s="82" t="s">
        <v>61</v>
      </c>
      <c r="V4929" s="82"/>
      <c r="W4929" s="82" t="s">
        <v>60</v>
      </c>
      <c r="X4929" s="82" t="s">
        <v>60</v>
      </c>
      <c r="Y4929" s="82" t="s">
        <v>60</v>
      </c>
      <c r="Z4929" s="82" t="s">
        <v>60</v>
      </c>
      <c r="AA4929" s="82" t="s">
        <v>60</v>
      </c>
      <c r="AB4929" s="82" t="s">
        <v>60</v>
      </c>
      <c r="AC4929" s="82"/>
      <c r="AD4929" s="82" t="s">
        <v>60</v>
      </c>
      <c r="AE4929" s="82" t="s">
        <v>60</v>
      </c>
      <c r="AF4929" s="82" t="s">
        <v>60</v>
      </c>
      <c r="AG4929" s="82" t="s">
        <v>60</v>
      </c>
      <c r="AH4929" s="82" t="s">
        <v>60</v>
      </c>
      <c r="AI4929" s="82" t="s">
        <v>1471</v>
      </c>
      <c r="AJ4929" s="82"/>
      <c r="AK4929" s="82" t="s">
        <v>61</v>
      </c>
      <c r="AL4929" s="82" t="s">
        <v>61</v>
      </c>
      <c r="AM4929" s="239">
        <f>COUNTIF(H4929:AL4929,"PH")+COUNTIF(H4929:AL4929,"PH/L")+COUNTIF(H4929:AL4929,"PM")</f>
        <v>0</v>
      </c>
      <c r="AN4929" s="239">
        <f>COUNTIF(H4929:AL4929,"PD")+COUNTIF(H4929:AL4929,"PDD")+COUNTIF(H4929:AL4929,"P/DS")/2+COUNTIF(H4929:AL4929,"PMD")</f>
        <v>0</v>
      </c>
      <c r="AO4929" s="239">
        <f>COUNTIF(H4929:AL4929,"PN")+COUNTIF(H4929:AL4929,"P/NS")/2+COUNTIF(H4929:AL4929,"PH")+COUNTIF(H4929:AL4929,"PH/F")/2+COUNTIF(H4929:AL4929,"PH/L")/2+COUNTIF(H4929:AL4929,"PM")</f>
        <v>0</v>
      </c>
      <c r="AP4929" s="239">
        <f>COUNTIF(H4929:AL4929,"BH")+COUNTIF(H4929:AL4929,"AL/BL")+COUNTIF(H4929:AL4929,"UL/BL")+COUNTIF(H4929:AL4929,"BM")</f>
        <v>0</v>
      </c>
      <c r="AQ4929" s="239">
        <f>COUNTIF(H4929:AL4929,"DS")+COUNTIF(H4929:AL4929,"AL/DS")/2+COUNTIF(H4929:AL4929,"UL/DS")/2+COUNTIF(H4929:AL4929,"CT")+COUNTIF(H4929:AL4929,"MD")</f>
        <v>11.5</v>
      </c>
      <c r="AR4929" s="239">
        <f>COUNTIF(H4929:AL4929,"NS")+COUNTIF(H4929:AL4929,"AL/NS")/2+COUNTIF(H4929:AL4929,"UL/NS")/2+COUNTIF(H4929:AL4929,"BH")+COUNTIF(H4929:AL4929,"AL/BF")/2+COUNTIF(H4929:AL4929,"AL/BL")/2+COUNTIF(H4929:AL4929,"UL/BL")/2+COUNTIF(H4929:AL4929,"UL/BF")/2+COUNTIF(H4929:AL4929,"BM")</f>
        <v>13</v>
      </c>
      <c r="AS4929" s="239">
        <f>COUNTIF(H4929:AL4929,"AL")+COUNTIF(H4929:AL4929,"AL/DS")/2+COUNTIF(H4929:AL4929,"AL/NS")/2+COUNTIF(H4929:AL4929,"NH")+COUNTIF(H4929:AL4929,"SL")+COUNTIF(H4929:AL4929,"NHD")+COUNTIF(H4929:AL4929,"B")+COUNTIF(H4929:AL4929,"HL")+COUNTIF(H4929:AL4929,"AL/BF")/2+COUNTIF(H4929:AL4929,"AL/BL")/2</f>
        <v>1</v>
      </c>
      <c r="AT4929" s="255">
        <f>COUNTIF(H4929:AL4929,"PD")+COUNTIF(H4929:AL4929,"PN")+COUNTIF(H4929:AL4929,"P/DS")/2+COUNTIF(H4929:AL4929,"P/NS")/2+COUNTIF(H4929:AL4929,"DS")+COUNTIF(H4929:AL4929,"NS")+COUNTIF(H4929:AL4929,"AL")+COUNTIF(H4929:AL4929,"AL/DS")+COUNTIF(H4929:AL4929,"AL/NS")+COUNTIF(H4929:AL4929,"NH")+COUNTIF(H4929:AL4929,"SL")+COUNTIF(H4929:AL4929,"UL/DS")/2+COUNTIF(H4929:AL4929,"UL/NS")/2+COUNTIF(H4929:AL4929,"CT")+COUNTIF(H4929:AL4929,"NHD")+COUNTIF(H4929:AL4929,"PDD")+COUNTIF(H4929:AL4929,"B")+COUNTIF(H4929:AL4929,"HL")+COUNTIF(H4929:AL4929,"PH")+COUNTIF(H4929:AL4929,"BH")+COUNTIF(H4929:AL4929,"AL/BF")+COUNTIF(H4929:AL4929,"AL/BL")+COUNTIF(H4929:AL4929,"UL/BF")/2+COUNTIF(H4929:AL4929,"UL/BL")/2+COUNTIF(H4929:AL4929,"PH/F")/2+COUNTIF(H4929:AL4929,"PH/L")/2+COUNTIF(H4929:AL4929,"MD")+COUNTIF(H4929:AL4929,"PMD")+COUNTIF(H4929:AL4929,"PM")+COUNTIF(H4929:AL4929,"BM")</f>
        <v>25.5</v>
      </c>
      <c r="AU4929" s="255">
        <f>COUNTIF(H4929:AL4929,"P/DS")/2+COUNTIF(H4929:AL4929,"P/NS")/2+COUNTIF(H4929:AL4929,"IL")+COUNTIF(H4929:AL4929,"NL")+COUNTIF(H4929:AL4929,"UL")+COUNTIF(H4929:AL4929,"UL/DS")/2+COUNTIF(H4929:AL4929,"UL/NS")/2+COUNTIF(H4929:AL4929,"KT")+COUNTIF(H4929:AL4929,"UL/BF")/2+COUNTIF(H4929:AL4929,"UL/BL")/2+COUNTIF(H4929:AL4929,"PH/F")/2+COUNTIF(H4929:AL4929,"PH/L")/2+COUNTIF(H4929:AL4929,"NB")</f>
        <v>0.5</v>
      </c>
      <c r="AV4929" s="258">
        <f>COUNTIF(H4929:AL4929,"PN")+COUNTIF(H4929:AL4929,"TVD")+COUNTIF(H4929:AL4929,"PH")+COUNTIF(H4929:AL4929,"PM")+COUNTIF(H4929:AL4929,"PDD")-COUNTIFS(H4929:AL4929,"PN",H4936:AL4936,"&gt;=3")-COUNTIFS(H4929:AL4929,"PM",H4936:AL4936,"&gt;=3")</f>
        <v>0</v>
      </c>
      <c r="AW4929" s="258">
        <f>COUNTIF(H4929:AL4929,"NS")+COUNTIF(H4929:AL4929,"D")+COUNTIF(H4929:AL4929,"BH")+COUNTIF(H4929:AL4929,"NHD")+COUNTIF(H4929:AL4929,"BM")-COUNTIFS(H4929:AL4929,"NS",H4936:AL4936,"&gt;=3")-COUNTIFS(H4929:AL4929,"BH",H4936:AL4936,"&gt;=3")-COUNTIFS(H4929:AL4929,"BM",H4936:AL4936,"&gt;=3")</f>
        <v>14</v>
      </c>
      <c r="AX4929" s="255">
        <f>COUNTIF(H4929:AL4929,"AL")+COUNTIF(H4929:AL4929,"AL/DS")/2+COUNTIF(H4929:AL4929,"AL/NS")/2+COUNTIF(H4929:AL4929,"AL/BF")+COUNTIF(H4929:AL4929,"AL/BL")/2</f>
        <v>0</v>
      </c>
      <c r="AY4929" s="255">
        <f>COUNTIF(H4929:AL4929,"SL")</f>
        <v>0</v>
      </c>
      <c r="AZ4929" s="255">
        <f>COUNTIF(H4929:AL4929,"NH")</f>
        <v>1</v>
      </c>
      <c r="BA4929" s="255">
        <f>COUNTIF(H4929:AL4929,"HL")</f>
        <v>0</v>
      </c>
      <c r="BB4929" s="255">
        <f>COUNTIF(G4929:AL4929,"P/DS")/2+COUNTIF(G4929:AL4929,"P/NS")/2+COUNTIF(G4929:AL4929,"UL")+COUNTIF(G4929:AL4929,"UL/DS")/2+COUNTIF(G4929:AL4929,"UL/NS")/2+COUNTIF(G4929:AL4929,"UL/BL")/2+COUNTIF(G4929:AL4929,"UL/BF")/2+COUNTIF(G4929:AL4929,"PH/F")/2+COUNTIF(G4929:AL4929,"PH/L")/2</f>
        <v>0.5</v>
      </c>
      <c r="BC4929" s="255">
        <f>COUNTIF(H4929:AL4929,"NB")</f>
        <v>0</v>
      </c>
      <c r="BD4929" s="255">
        <f>COUNTIF(H4929:AL4929,"NL")</f>
        <v>0</v>
      </c>
      <c r="BE4929" s="255">
        <f>COUNTIF(H4929:AL4929,"IL")</f>
        <v>0</v>
      </c>
      <c r="BF4929" s="255">
        <f>COUNTIF(H4929:AL4929,"KT")</f>
        <v>0</v>
      </c>
      <c r="BG4929" s="255">
        <f>COUNTIF(H4929:AL4929,"L70")</f>
        <v>0</v>
      </c>
      <c r="BH4929" s="255">
        <f>COUNTIF(H4929:AL4929,"MD")</f>
        <v>0</v>
      </c>
      <c r="BI4929" s="255">
        <f>COUNTIF(H4929:AL4929,"PMD")</f>
        <v>0</v>
      </c>
      <c r="BJ4929" s="255">
        <f>COUNTIF(H4929:AL4929,"PM")</f>
        <v>0</v>
      </c>
      <c r="BK4929" s="255">
        <f>COUNTIF(H4929:AL4929,"BM")</f>
        <v>0</v>
      </c>
      <c r="BL4929" s="261">
        <f>SUMIF(H4929:AL4929,"PD",H4930:AL4930)+SUMIF(H4929:AL4929,"PN",H4930:AL4930)+SUMIF(H4929:AL4929,"P/DS",H4930:AL4930)+SUMIF(H4929:AL4929,"PN/F",H4930:AL4930)+SUMIF(H4929:AL4929,"PN/L",H4930:AL4930)+SUMIF(H4929:AL4929,"TV",H4930:AL4930)+SUMIF(H4929:AL4929,"TVD",H4930:AL4930)+SUMIF(H4929:AL4929,"PDD",H4930:AL4930)</f>
        <v>0</v>
      </c>
      <c r="BM4929" s="261">
        <f>SUMIF(H4929:AL4929,"PD",H4931:AL4931)+SUMIF(H4929:AL4929,"PN",H4931:AL4931)+SUMIF(H4929:AL4929,"P/DS",H4931:AL4931)+SUMIF(H4929:AL4929,"PN/F",H4931:AL4931)+SUMIF(H4929:AL4929,"PN/L",H4931:AL4931)+SUMIF(H4929:AL4929,"TV",H4931:AL4931)+SUMIF(H4929:AL4929,"TVD",H4931:AL4931)+SUMIF(H4929:AL4929,"PDD",H4931:AL4931)+SUMIF(H4929:AL4929,"PMD",H4931:AL4931)</f>
        <v>0</v>
      </c>
      <c r="BN4929" s="261">
        <f>SUMIF(H4929:AL4929,"PD",H4932:AL4932)+SUMIF(H4929:AL4929,"PN",H4932:AL4932)+SUMIF(H4929:AL4929,"P/DS",H4932:AL4932)+SUMIF(H4929:AL4929,"PN/F",H4932:AL4932)+SUMIF(H4929:AL4929,"PN/L",H4932:AL4932)+SUMIF(H4929:AL4929,"TV",H4932:AL4932)+SUMIF(H4929:AL4929,"TVD",H4932:AL4932)</f>
        <v>0</v>
      </c>
      <c r="BO4929" s="261">
        <f>SUMIF(H4929:AL4929,"PD",H4933:AL4933)+SUMIF(H4929:AL4929,"PN",H4933:AL4933)+SUMIF(H4929:AL4929,"P/DS",H4933:AL4933)+SUMIF(H4929:AL4929,"PN/F",H4933:AL4933)+SUMIF(H4929:AL4929,"PN/L",H4933:AL4933)+SUMIF(H4929:AL4929,"TV",H4933:AL4933)+SUMIF(H4929:AL4929,"TVD",H4933:AL4933)</f>
        <v>0</v>
      </c>
      <c r="BP4929" s="261">
        <f>SUMIF(H4929:AL4929,"PD",H4934:AL4934)+SUMIF(H4929:AL4929,"PN",H4934:AL4934)+SUMIF(H4929:AL4929,"P/DS",H4934:AL4934)+SUMIF(H4929:AL4929,"PN/F",H4934:AL4934)+SUMIF(H4929:AL4929,"PN/L",H4934:AL4934)+SUMIF(H4929:AL4929,"TV",H4934:AL4934)+SUMIF(H4929:AL4929,"TVD",H4934:AL4934)+SUMIF(H4929:AL4929,"PDD",H4934:AL4934)+SUMIF(H4929:AL4929,"PH",H4934:AL4934)+SUMIF(H4929:AL4929,"PM",H4934:AL4934)</f>
        <v>0</v>
      </c>
      <c r="BQ4929" s="261">
        <f>SUMIF(H4929:AL4929,"PD",H4935:AL4935)+SUMIF(H4929:AL4929,"PN",H4935:AL4935)+SUMIF(H4929:AL4929,"P/DS",H4935:AL4935)+SUMIF(H4929:AL4929,"PN/F",H4935:AL4935)+SUMIF(H4929:AL4929,"PN/L",H4935:AL4935)+SUMIF(H4929:AL4929,"TV",H4935:AL4935)+SUMIF(H4929:AL4929,"TVD",H4935:AL4935)+SUMIF(H4929:AL4929,"PDD",H4935:AL4935)+SUMIF(H4929:AL4929,"PH",H4935:AL4935)+SUMIF(H4929:AL4929,"PM",H4935:AL4935)</f>
        <v>0</v>
      </c>
      <c r="BR4929" s="269">
        <f>SUM(H4930:AL4930)-BL4929</f>
        <v>30</v>
      </c>
      <c r="BS4929" s="269">
        <f>SUM(H4931:AL4931)-BM4929</f>
        <v>7</v>
      </c>
      <c r="BT4929" s="269">
        <f>SUM(H4932:AL4932)-BN4929</f>
        <v>0</v>
      </c>
      <c r="BU4929" s="269">
        <f>SUM(H4933:AL4933)-BO4929</f>
        <v>6</v>
      </c>
      <c r="BV4929" s="269">
        <f>SUM(H4934:AL4934)-BP4929</f>
        <v>0</v>
      </c>
      <c r="BW4929" s="269">
        <f>SUM(H4935:AL4935)-BQ4929</f>
        <v>0</v>
      </c>
      <c r="BX4929" s="255">
        <f>SUMIF(H4929:AL4929,"PD",H4936:AL4936)+SUMIF(H4929:AL4929,"PN",H4936:AL4936)+SUMIF(H4929:AL4929,"P/DS",H4936:AL4936)+SUMIF(H4929:AL4929,"PN/F",H4936:AL4936)+SUMIF(H4929:AL4929,"PN/L",H4936:AL4936)</f>
        <v>0</v>
      </c>
      <c r="BY4929" s="255">
        <f>SUM(H4936:AL4936)-BX4929</f>
        <v>0.5</v>
      </c>
      <c r="BZ4929" s="255">
        <f t="shared" ref="BZ4929" si="1485">+SUM(BL4929:BW4936)</f>
        <v>43</v>
      </c>
      <c r="CA4929" s="266">
        <f>(COUNTIFS(H4929:AL4929,"PD",H4930:AL4930,"&gt;=2"))*0.5-IF(CN4929="VP",COUNTIFS($H$16:$AL$16,"SAT",H4929:AL4929,"PD",H4930:AL4930,"&gt;=2"))*0.5</f>
        <v>0</v>
      </c>
      <c r="CB4929" s="266">
        <f>(COUNTIFS(H4929:AL4929,"PN",H4931:AL4931,"&gt;=0.5",H4930:AL4930,"&gt;=1.5"))*0.5+COUNTIFS(H4929:AL4929,"PDD",H4931:AL4931,"&gt;=0.5",H4930:AL4930,"&gt;=1.5")*0.5</f>
        <v>0</v>
      </c>
      <c r="CC4929" s="273">
        <f>(COUNTIFS(H4929:AL4929,"TV",H4931:AL4931,"&gt;=10"))*0.5+(COUNTIFS(H4929:AL4929,"PMD",H4931:AL4931,"&gt;=2"))*0.5</f>
        <v>0</v>
      </c>
      <c r="CD4929" s="266">
        <f>(COUNTIFS(H4929:AL4929,"TVD",H4933:AL4933,"&gt;=6.5",H4931:AL4931,"&gt;=3.5"))*0.5</f>
        <v>0</v>
      </c>
      <c r="CE4929" s="266">
        <f>(COUNTIFS(H4929:AL4929,"PD",H4934:AL4934,"&gt;=10"))*0.5</f>
        <v>0</v>
      </c>
      <c r="CF4929" s="266">
        <f>(COUNTIFS(H4929:AL4929,"PDD",H4934:AL4934,"&gt;=3.5",H4935:AL4935,"&gt;=6.5")+COUNTIFS(H4929:AL4929,"PH",H4935:AL4935,"&gt;=0.5",H4934:AL4934,"&gt;=1.5")+COUNTIFS(H4929:AL4929,"PM",H4935:AL4935,"&gt;=0.5",H4934:AL4934,"&gt;=1.5"))*0.5</f>
        <v>0</v>
      </c>
      <c r="CG4929" s="266">
        <f>(COUNTIFS(H4929:AL4929,"DS",H4930:AL4930,"&gt;=2")+COUNTIFS(H4929:AL4929,"AL/DS",H4930:AL4930,"&gt;=2"))*0.5-IF(CN4929="VP",COUNTIFS($H$16:$AL$16,"SAT",H4929:AL4929,"DS",H4930:AL4930,"&gt;=2"))*0.5</f>
        <v>2</v>
      </c>
      <c r="CH4929" s="266">
        <f>(COUNTIFS(H4929:AL4929,"NS",H4931:AL4931,"&gt;=0.5",H4930:AL4930,"&gt;=1.5")+COUNTIFS(H4929:AL4929,"AL/NS",H4931:AL4931,"&gt;=0.5",H4930:AL4930,"&gt;=1.5")+COUNTIFS(H4929:AL4929,"NHD",H4931:AL4931,"&gt;=4.5",H4934:AL4934,"&gt;=2",H4930:AL4930,"&gt;=1.5"))*0.5</f>
        <v>5</v>
      </c>
      <c r="CI4929" s="266">
        <f>(COUNTIF(H4931:AL4931,"&gt;=10")+COUNTIFS(H4929:AL4929,"MD",H4931:AL4931,"&gt;=2")-COUNTIFS(H4929:AL4929,"TV",H4931:AL4931,"&gt;=10"))*0.5</f>
        <v>0</v>
      </c>
      <c r="CJ4929" s="266">
        <f>(COUNTIFS(H4929:AL4929,"D",H4933:AL4933,"&gt;=6.5",H4931:AL4931,"&gt;=3.5"))*0.5</f>
        <v>0</v>
      </c>
      <c r="CK4929" s="266">
        <f>(COUNTIF(H4934:AL4934,"&gt;=10")-COUNTIFS(H4929:AL4929,"PD",H4934:AL4934,"&gt;=10"))*0.5</f>
        <v>0</v>
      </c>
      <c r="CL4929" s="265">
        <f>(COUNTIFS(H4929:AL4929,"NHD",H4934:AL4934,"&gt;=3.5",H4935:AL4935,"&gt;=6.5")+COUNTIFS(H4929:AL4929,"BH",H4934:AL4934,"&gt;=1.5",H4935:AL4935,"&gt;=0.5")+COUNTIFS(H4929:AL4929,"BM",H4934:AL4934,"&gt;=1.5",H4935:AL4935,"&gt;=0.5")+COUNTIFS(H4929:AL4929,"D",H4934:AL4934,"&gt;=1.5",H4935:AL4935,"&gt;=0.5"))*0.5</f>
        <v>0</v>
      </c>
      <c r="CM4929" s="272"/>
      <c r="CN4929" s="264" t="s">
        <v>723</v>
      </c>
      <c r="CO4929" s="194">
        <f t="shared" ref="CO4929" si="1486">+AM4929+AN4929+AO4929+AP4929+AQ4929+AR4929+AS4929+AU4929+BG4929</f>
        <v>26</v>
      </c>
      <c r="CP4929" s="225">
        <f>+SUM(I4930:I4935)-I4936</f>
        <v>0</v>
      </c>
      <c r="CQ4929" s="225">
        <f>+SUM(J4930:J4935)-J4936</f>
        <v>2.5</v>
      </c>
      <c r="CR4929" s="225">
        <f>+SUM(K4930:K4935)-K4936</f>
        <v>0</v>
      </c>
      <c r="CS4929" s="195"/>
      <c r="CT4929" s="195"/>
      <c r="CU4929" s="195"/>
      <c r="CV4929" s="195"/>
      <c r="CW4929" s="195"/>
      <c r="CX4929" s="195"/>
      <c r="CY4929" s="195"/>
      <c r="CZ4929" s="195"/>
      <c r="DA4929" s="195"/>
      <c r="DB4929" s="120"/>
      <c r="DC4929" s="120"/>
      <c r="DD4929" s="120"/>
      <c r="DE4929" s="120"/>
      <c r="DF4929" s="120"/>
      <c r="DG4929" s="120"/>
      <c r="DH4929" s="120"/>
      <c r="DI4929" s="120"/>
      <c r="DJ4929" s="120"/>
      <c r="DK4929" s="120"/>
      <c r="DL4929" s="120"/>
      <c r="DM4929" s="120"/>
      <c r="DN4929" s="120"/>
    </row>
    <row r="4930" spans="1:118" s="119" customFormat="1" ht="14.25" customHeight="1">
      <c r="A4930" s="228"/>
      <c r="B4930" s="312"/>
      <c r="C4930" s="315"/>
      <c r="D4930" s="237"/>
      <c r="E4930" s="237"/>
      <c r="F4930" s="242" t="s">
        <v>82</v>
      </c>
      <c r="G4930" s="121">
        <v>1.5</v>
      </c>
      <c r="H4930" s="83"/>
      <c r="I4930" s="83"/>
      <c r="J4930" s="83">
        <v>2</v>
      </c>
      <c r="K4930" s="83"/>
      <c r="L4930" s="83">
        <v>2</v>
      </c>
      <c r="M4930" s="83">
        <v>2</v>
      </c>
      <c r="N4930" s="83">
        <v>2</v>
      </c>
      <c r="O4930" s="83"/>
      <c r="P4930" s="83">
        <v>2</v>
      </c>
      <c r="Q4930" s="83">
        <v>2</v>
      </c>
      <c r="R4930" s="83">
        <v>2</v>
      </c>
      <c r="S4930" s="83">
        <v>2</v>
      </c>
      <c r="T4930" s="83">
        <v>2</v>
      </c>
      <c r="U4930" s="83">
        <v>2</v>
      </c>
      <c r="V4930" s="83"/>
      <c r="W4930" s="83">
        <v>2.5</v>
      </c>
      <c r="X4930" s="83">
        <v>2.5</v>
      </c>
      <c r="Y4930" s="83">
        <v>2.5</v>
      </c>
      <c r="Z4930" s="83">
        <v>2.5</v>
      </c>
      <c r="AA4930" s="83"/>
      <c r="AB4930" s="83"/>
      <c r="AC4930" s="79"/>
      <c r="AD4930" s="79"/>
      <c r="AE4930" s="79"/>
      <c r="AF4930" s="79"/>
      <c r="AG4930" s="79"/>
      <c r="AH4930" s="79"/>
      <c r="AI4930" s="79"/>
      <c r="AJ4930" s="79"/>
      <c r="AK4930" s="79"/>
      <c r="AL4930" s="79"/>
      <c r="AM4930" s="240"/>
      <c r="AN4930" s="240"/>
      <c r="AO4930" s="240"/>
      <c r="AP4930" s="240"/>
      <c r="AQ4930" s="240"/>
      <c r="AR4930" s="240"/>
      <c r="AS4930" s="240"/>
      <c r="AT4930" s="256"/>
      <c r="AU4930" s="256"/>
      <c r="AV4930" s="259"/>
      <c r="AW4930" s="259"/>
      <c r="AX4930" s="256"/>
      <c r="AY4930" s="256"/>
      <c r="AZ4930" s="256"/>
      <c r="BA4930" s="256"/>
      <c r="BB4930" s="256"/>
      <c r="BC4930" s="256"/>
      <c r="BD4930" s="256"/>
      <c r="BE4930" s="256"/>
      <c r="BF4930" s="256"/>
      <c r="BG4930" s="256"/>
      <c r="BH4930" s="256"/>
      <c r="BI4930" s="256"/>
      <c r="BJ4930" s="256"/>
      <c r="BK4930" s="256"/>
      <c r="BL4930" s="262"/>
      <c r="BM4930" s="262"/>
      <c r="BN4930" s="262"/>
      <c r="BO4930" s="262"/>
      <c r="BP4930" s="262"/>
      <c r="BQ4930" s="262"/>
      <c r="BR4930" s="270"/>
      <c r="BS4930" s="270"/>
      <c r="BT4930" s="270"/>
      <c r="BU4930" s="270"/>
      <c r="BV4930" s="270"/>
      <c r="BW4930" s="270"/>
      <c r="BX4930" s="256"/>
      <c r="BY4930" s="256"/>
      <c r="BZ4930" s="256"/>
      <c r="CA4930" s="267"/>
      <c r="CB4930" s="267"/>
      <c r="CC4930" s="274"/>
      <c r="CD4930" s="267"/>
      <c r="CE4930" s="267"/>
      <c r="CF4930" s="267"/>
      <c r="CG4930" s="267"/>
      <c r="CH4930" s="267"/>
      <c r="CI4930" s="267"/>
      <c r="CJ4930" s="267"/>
      <c r="CK4930" s="267"/>
      <c r="CL4930" s="265"/>
      <c r="CM4930" s="272"/>
      <c r="CN4930" s="264"/>
      <c r="CO4930" s="194"/>
      <c r="CP4930" s="226"/>
      <c r="CQ4930" s="226"/>
      <c r="CR4930" s="226"/>
      <c r="CS4930" s="195"/>
      <c r="CT4930" s="195"/>
      <c r="CU4930" s="195"/>
      <c r="CV4930" s="195"/>
      <c r="CW4930" s="195"/>
      <c r="CX4930" s="195"/>
      <c r="CY4930" s="195"/>
      <c r="CZ4930" s="195"/>
      <c r="DA4930" s="195"/>
      <c r="DB4930" s="120"/>
      <c r="DC4930" s="120"/>
      <c r="DD4930" s="120"/>
      <c r="DE4930" s="120"/>
      <c r="DF4930" s="120"/>
      <c r="DG4930" s="120"/>
      <c r="DH4930" s="120"/>
      <c r="DI4930" s="120"/>
      <c r="DJ4930" s="120"/>
      <c r="DK4930" s="120"/>
      <c r="DL4930" s="120"/>
      <c r="DM4930" s="120"/>
      <c r="DN4930" s="120"/>
    </row>
    <row r="4931" spans="1:118" s="119" customFormat="1" ht="14.25" customHeight="1">
      <c r="A4931" s="228"/>
      <c r="B4931" s="312"/>
      <c r="C4931" s="315"/>
      <c r="D4931" s="237"/>
      <c r="E4931" s="237"/>
      <c r="F4931" s="243"/>
      <c r="G4931" s="122">
        <v>2</v>
      </c>
      <c r="H4931" s="84"/>
      <c r="I4931" s="84"/>
      <c r="J4931" s="84">
        <v>0.5</v>
      </c>
      <c r="K4931" s="84"/>
      <c r="L4931" s="84">
        <v>0.5</v>
      </c>
      <c r="M4931" s="84">
        <v>0.5</v>
      </c>
      <c r="N4931" s="84">
        <v>0.5</v>
      </c>
      <c r="O4931" s="84">
        <v>2</v>
      </c>
      <c r="P4931" s="84">
        <v>0.5</v>
      </c>
      <c r="Q4931" s="84">
        <v>0.5</v>
      </c>
      <c r="R4931" s="84">
        <v>0.5</v>
      </c>
      <c r="S4931" s="84">
        <v>0.5</v>
      </c>
      <c r="T4931" s="84">
        <v>0.5</v>
      </c>
      <c r="U4931" s="84">
        <v>0.5</v>
      </c>
      <c r="V4931" s="84"/>
      <c r="W4931" s="84"/>
      <c r="X4931" s="84"/>
      <c r="Y4931" s="84"/>
      <c r="Z4931" s="84"/>
      <c r="AA4931" s="84"/>
      <c r="AB4931" s="84"/>
      <c r="AC4931" s="80"/>
      <c r="AD4931" s="80"/>
      <c r="AE4931" s="80"/>
      <c r="AF4931" s="80"/>
      <c r="AG4931" s="80"/>
      <c r="AH4931" s="80"/>
      <c r="AI4931" s="80"/>
      <c r="AJ4931" s="80"/>
      <c r="AK4931" s="80"/>
      <c r="AL4931" s="80"/>
      <c r="AM4931" s="240"/>
      <c r="AN4931" s="240"/>
      <c r="AO4931" s="240"/>
      <c r="AP4931" s="240"/>
      <c r="AQ4931" s="240"/>
      <c r="AR4931" s="240"/>
      <c r="AS4931" s="240"/>
      <c r="AT4931" s="256"/>
      <c r="AU4931" s="256"/>
      <c r="AV4931" s="259"/>
      <c r="AW4931" s="259"/>
      <c r="AX4931" s="256"/>
      <c r="AY4931" s="256"/>
      <c r="AZ4931" s="256"/>
      <c r="BA4931" s="256"/>
      <c r="BB4931" s="256"/>
      <c r="BC4931" s="256"/>
      <c r="BD4931" s="256"/>
      <c r="BE4931" s="256"/>
      <c r="BF4931" s="256"/>
      <c r="BG4931" s="256"/>
      <c r="BH4931" s="256"/>
      <c r="BI4931" s="256"/>
      <c r="BJ4931" s="256"/>
      <c r="BK4931" s="256"/>
      <c r="BL4931" s="262"/>
      <c r="BM4931" s="262"/>
      <c r="BN4931" s="262"/>
      <c r="BO4931" s="262"/>
      <c r="BP4931" s="262"/>
      <c r="BQ4931" s="262"/>
      <c r="BR4931" s="270"/>
      <c r="BS4931" s="270"/>
      <c r="BT4931" s="270"/>
      <c r="BU4931" s="270"/>
      <c r="BV4931" s="270"/>
      <c r="BW4931" s="270"/>
      <c r="BX4931" s="256"/>
      <c r="BY4931" s="256"/>
      <c r="BZ4931" s="256"/>
      <c r="CA4931" s="267"/>
      <c r="CB4931" s="267"/>
      <c r="CC4931" s="274"/>
      <c r="CD4931" s="267"/>
      <c r="CE4931" s="267"/>
      <c r="CF4931" s="267"/>
      <c r="CG4931" s="267"/>
      <c r="CH4931" s="267"/>
      <c r="CI4931" s="267"/>
      <c r="CJ4931" s="267"/>
      <c r="CK4931" s="267"/>
      <c r="CL4931" s="265"/>
      <c r="CM4931" s="272"/>
      <c r="CN4931" s="264"/>
      <c r="CO4931" s="194"/>
      <c r="CP4931" s="226"/>
      <c r="CQ4931" s="226"/>
      <c r="CR4931" s="226"/>
      <c r="CS4931" s="195"/>
      <c r="CT4931" s="195"/>
      <c r="CU4931" s="195"/>
      <c r="CV4931" s="195"/>
      <c r="CW4931" s="195"/>
      <c r="CX4931" s="195"/>
      <c r="CY4931" s="195"/>
      <c r="CZ4931" s="195"/>
      <c r="DA4931" s="195"/>
      <c r="DB4931" s="120"/>
      <c r="DC4931" s="120"/>
      <c r="DD4931" s="120"/>
      <c r="DE4931" s="120"/>
      <c r="DF4931" s="120"/>
      <c r="DG4931" s="120"/>
      <c r="DH4931" s="120"/>
      <c r="DI4931" s="120"/>
      <c r="DJ4931" s="120"/>
      <c r="DK4931" s="120"/>
      <c r="DL4931" s="120"/>
      <c r="DM4931" s="120"/>
      <c r="DN4931" s="120"/>
    </row>
    <row r="4932" spans="1:118" s="119" customFormat="1" ht="14.25" customHeight="1">
      <c r="A4932" s="228"/>
      <c r="B4932" s="312"/>
      <c r="C4932" s="315"/>
      <c r="D4932" s="237"/>
      <c r="E4932" s="237"/>
      <c r="F4932" s="243"/>
      <c r="G4932" s="122">
        <v>2.1</v>
      </c>
      <c r="H4932" s="84"/>
      <c r="I4932" s="84"/>
      <c r="J4932" s="84"/>
      <c r="K4932" s="84"/>
      <c r="L4932" s="84"/>
      <c r="M4932" s="84"/>
      <c r="N4932" s="84"/>
      <c r="O4932" s="84"/>
      <c r="P4932" s="84"/>
      <c r="Q4932" s="84"/>
      <c r="R4932" s="84"/>
      <c r="S4932" s="84"/>
      <c r="T4932" s="84"/>
      <c r="U4932" s="84"/>
      <c r="V4932" s="84"/>
      <c r="W4932" s="84"/>
      <c r="X4932" s="84"/>
      <c r="Y4932" s="84"/>
      <c r="Z4932" s="84"/>
      <c r="AA4932" s="84"/>
      <c r="AB4932" s="84"/>
      <c r="AC4932" s="80"/>
      <c r="AD4932" s="80"/>
      <c r="AE4932" s="80"/>
      <c r="AF4932" s="80"/>
      <c r="AG4932" s="80"/>
      <c r="AH4932" s="80"/>
      <c r="AI4932" s="80"/>
      <c r="AJ4932" s="80"/>
      <c r="AK4932" s="80"/>
      <c r="AL4932" s="80"/>
      <c r="AM4932" s="240"/>
      <c r="AN4932" s="240"/>
      <c r="AO4932" s="240"/>
      <c r="AP4932" s="240"/>
      <c r="AQ4932" s="240"/>
      <c r="AR4932" s="240"/>
      <c r="AS4932" s="240"/>
      <c r="AT4932" s="256"/>
      <c r="AU4932" s="256"/>
      <c r="AV4932" s="259"/>
      <c r="AW4932" s="259"/>
      <c r="AX4932" s="256"/>
      <c r="AY4932" s="256"/>
      <c r="AZ4932" s="256"/>
      <c r="BA4932" s="256"/>
      <c r="BB4932" s="256"/>
      <c r="BC4932" s="256"/>
      <c r="BD4932" s="256"/>
      <c r="BE4932" s="256"/>
      <c r="BF4932" s="256"/>
      <c r="BG4932" s="256"/>
      <c r="BH4932" s="256"/>
      <c r="BI4932" s="256"/>
      <c r="BJ4932" s="256"/>
      <c r="BK4932" s="256"/>
      <c r="BL4932" s="262"/>
      <c r="BM4932" s="262"/>
      <c r="BN4932" s="262"/>
      <c r="BO4932" s="262"/>
      <c r="BP4932" s="262"/>
      <c r="BQ4932" s="262"/>
      <c r="BR4932" s="270"/>
      <c r="BS4932" s="270"/>
      <c r="BT4932" s="270"/>
      <c r="BU4932" s="270"/>
      <c r="BV4932" s="270"/>
      <c r="BW4932" s="270"/>
      <c r="BX4932" s="256"/>
      <c r="BY4932" s="256"/>
      <c r="BZ4932" s="256"/>
      <c r="CA4932" s="267"/>
      <c r="CB4932" s="267"/>
      <c r="CC4932" s="274"/>
      <c r="CD4932" s="267"/>
      <c r="CE4932" s="267"/>
      <c r="CF4932" s="267"/>
      <c r="CG4932" s="267"/>
      <c r="CH4932" s="267"/>
      <c r="CI4932" s="267"/>
      <c r="CJ4932" s="267"/>
      <c r="CK4932" s="267"/>
      <c r="CL4932" s="265"/>
      <c r="CM4932" s="272"/>
      <c r="CN4932" s="264"/>
      <c r="CO4932" s="194"/>
      <c r="CP4932" s="226"/>
      <c r="CQ4932" s="226"/>
      <c r="CR4932" s="226"/>
      <c r="CS4932" s="195"/>
      <c r="CT4932" s="195"/>
      <c r="CU4932" s="195"/>
      <c r="CV4932" s="195"/>
      <c r="CW4932" s="195"/>
      <c r="CX4932" s="195"/>
      <c r="CY4932" s="195"/>
      <c r="CZ4932" s="195"/>
      <c r="DA4932" s="195"/>
      <c r="DB4932" s="120"/>
      <c r="DC4932" s="120"/>
      <c r="DD4932" s="120"/>
      <c r="DE4932" s="120"/>
      <c r="DF4932" s="120"/>
      <c r="DG4932" s="120"/>
      <c r="DH4932" s="120"/>
      <c r="DI4932" s="120"/>
      <c r="DJ4932" s="120"/>
      <c r="DK4932" s="120"/>
      <c r="DL4932" s="120"/>
      <c r="DM4932" s="120"/>
      <c r="DN4932" s="120"/>
    </row>
    <row r="4933" spans="1:118" s="119" customFormat="1" ht="14.25" customHeight="1">
      <c r="A4933" s="228"/>
      <c r="B4933" s="312"/>
      <c r="C4933" s="315"/>
      <c r="D4933" s="237"/>
      <c r="E4933" s="237"/>
      <c r="F4933" s="243"/>
      <c r="G4933" s="122">
        <v>2.7</v>
      </c>
      <c r="H4933" s="84"/>
      <c r="I4933" s="84"/>
      <c r="J4933" s="84"/>
      <c r="K4933" s="84"/>
      <c r="L4933" s="84"/>
      <c r="M4933" s="84"/>
      <c r="N4933" s="84"/>
      <c r="O4933" s="84">
        <v>6</v>
      </c>
      <c r="P4933" s="84"/>
      <c r="Q4933" s="84"/>
      <c r="R4933" s="84"/>
      <c r="S4933" s="84"/>
      <c r="T4933" s="84"/>
      <c r="U4933" s="84"/>
      <c r="V4933" s="84"/>
      <c r="W4933" s="84"/>
      <c r="X4933" s="84"/>
      <c r="Y4933" s="84"/>
      <c r="Z4933" s="84"/>
      <c r="AA4933" s="84"/>
      <c r="AB4933" s="84"/>
      <c r="AC4933" s="80"/>
      <c r="AD4933" s="80"/>
      <c r="AE4933" s="80"/>
      <c r="AF4933" s="80"/>
      <c r="AG4933" s="80"/>
      <c r="AH4933" s="80"/>
      <c r="AI4933" s="80"/>
      <c r="AJ4933" s="80"/>
      <c r="AK4933" s="80"/>
      <c r="AL4933" s="80"/>
      <c r="AM4933" s="240"/>
      <c r="AN4933" s="240"/>
      <c r="AO4933" s="240"/>
      <c r="AP4933" s="240"/>
      <c r="AQ4933" s="240"/>
      <c r="AR4933" s="240"/>
      <c r="AS4933" s="240"/>
      <c r="AT4933" s="256"/>
      <c r="AU4933" s="256"/>
      <c r="AV4933" s="259"/>
      <c r="AW4933" s="259"/>
      <c r="AX4933" s="256"/>
      <c r="AY4933" s="256"/>
      <c r="AZ4933" s="256"/>
      <c r="BA4933" s="256"/>
      <c r="BB4933" s="256"/>
      <c r="BC4933" s="256"/>
      <c r="BD4933" s="256"/>
      <c r="BE4933" s="256"/>
      <c r="BF4933" s="256"/>
      <c r="BG4933" s="256"/>
      <c r="BH4933" s="256"/>
      <c r="BI4933" s="256"/>
      <c r="BJ4933" s="256"/>
      <c r="BK4933" s="256"/>
      <c r="BL4933" s="262"/>
      <c r="BM4933" s="262"/>
      <c r="BN4933" s="262"/>
      <c r="BO4933" s="262"/>
      <c r="BP4933" s="262"/>
      <c r="BQ4933" s="262"/>
      <c r="BR4933" s="270"/>
      <c r="BS4933" s="270"/>
      <c r="BT4933" s="270"/>
      <c r="BU4933" s="270"/>
      <c r="BV4933" s="270"/>
      <c r="BW4933" s="270"/>
      <c r="BX4933" s="256"/>
      <c r="BY4933" s="256"/>
      <c r="BZ4933" s="256"/>
      <c r="CA4933" s="267"/>
      <c r="CB4933" s="267"/>
      <c r="CC4933" s="274"/>
      <c r="CD4933" s="267"/>
      <c r="CE4933" s="267"/>
      <c r="CF4933" s="267"/>
      <c r="CG4933" s="267"/>
      <c r="CH4933" s="267"/>
      <c r="CI4933" s="267"/>
      <c r="CJ4933" s="267"/>
      <c r="CK4933" s="267"/>
      <c r="CL4933" s="265"/>
      <c r="CM4933" s="272"/>
      <c r="CN4933" s="264"/>
      <c r="CO4933" s="194"/>
      <c r="CP4933" s="226"/>
      <c r="CQ4933" s="226"/>
      <c r="CR4933" s="226"/>
      <c r="CS4933" s="195"/>
      <c r="CT4933" s="195"/>
      <c r="CU4933" s="195"/>
      <c r="CV4933" s="195"/>
      <c r="CW4933" s="195"/>
      <c r="CX4933" s="195"/>
      <c r="CY4933" s="195"/>
      <c r="CZ4933" s="195"/>
      <c r="DA4933" s="195"/>
      <c r="DB4933" s="120"/>
      <c r="DC4933" s="120"/>
      <c r="DD4933" s="120"/>
      <c r="DE4933" s="120"/>
      <c r="DF4933" s="120"/>
      <c r="DG4933" s="120"/>
      <c r="DH4933" s="120"/>
      <c r="DI4933" s="120"/>
      <c r="DJ4933" s="120"/>
      <c r="DK4933" s="120"/>
      <c r="DL4933" s="120"/>
      <c r="DM4933" s="120"/>
      <c r="DN4933" s="120"/>
    </row>
    <row r="4934" spans="1:118" s="119" customFormat="1" ht="14.25" customHeight="1">
      <c r="A4934" s="228"/>
      <c r="B4934" s="312"/>
      <c r="C4934" s="315"/>
      <c r="D4934" s="237"/>
      <c r="E4934" s="237"/>
      <c r="F4934" s="243"/>
      <c r="G4934" s="122">
        <v>3</v>
      </c>
      <c r="H4934" s="84"/>
      <c r="I4934" s="84"/>
      <c r="J4934" s="84"/>
      <c r="K4934" s="84"/>
      <c r="L4934" s="84"/>
      <c r="M4934" s="84"/>
      <c r="N4934" s="84"/>
      <c r="O4934" s="84"/>
      <c r="P4934" s="84"/>
      <c r="Q4934" s="84"/>
      <c r="R4934" s="84"/>
      <c r="S4934" s="84"/>
      <c r="T4934" s="84"/>
      <c r="U4934" s="84"/>
      <c r="V4934" s="84"/>
      <c r="W4934" s="84"/>
      <c r="X4934" s="84"/>
      <c r="Y4934" s="84"/>
      <c r="Z4934" s="84"/>
      <c r="AA4934" s="84"/>
      <c r="AB4934" s="84"/>
      <c r="AC4934" s="80"/>
      <c r="AD4934" s="80"/>
      <c r="AE4934" s="80"/>
      <c r="AF4934" s="80"/>
      <c r="AG4934" s="80"/>
      <c r="AH4934" s="80"/>
      <c r="AI4934" s="80"/>
      <c r="AJ4934" s="80"/>
      <c r="AK4934" s="80"/>
      <c r="AL4934" s="80"/>
      <c r="AM4934" s="240"/>
      <c r="AN4934" s="240"/>
      <c r="AO4934" s="240"/>
      <c r="AP4934" s="240"/>
      <c r="AQ4934" s="240"/>
      <c r="AR4934" s="240"/>
      <c r="AS4934" s="240"/>
      <c r="AT4934" s="256"/>
      <c r="AU4934" s="256"/>
      <c r="AV4934" s="259"/>
      <c r="AW4934" s="259"/>
      <c r="AX4934" s="256"/>
      <c r="AY4934" s="256"/>
      <c r="AZ4934" s="256"/>
      <c r="BA4934" s="256"/>
      <c r="BB4934" s="256"/>
      <c r="BC4934" s="256"/>
      <c r="BD4934" s="256"/>
      <c r="BE4934" s="256"/>
      <c r="BF4934" s="256"/>
      <c r="BG4934" s="256"/>
      <c r="BH4934" s="256"/>
      <c r="BI4934" s="256"/>
      <c r="BJ4934" s="256"/>
      <c r="BK4934" s="256"/>
      <c r="BL4934" s="262"/>
      <c r="BM4934" s="262"/>
      <c r="BN4934" s="262"/>
      <c r="BO4934" s="262"/>
      <c r="BP4934" s="262"/>
      <c r="BQ4934" s="262"/>
      <c r="BR4934" s="270"/>
      <c r="BS4934" s="270"/>
      <c r="BT4934" s="270"/>
      <c r="BU4934" s="270"/>
      <c r="BV4934" s="270"/>
      <c r="BW4934" s="270"/>
      <c r="BX4934" s="256"/>
      <c r="BY4934" s="256"/>
      <c r="BZ4934" s="256"/>
      <c r="CA4934" s="267"/>
      <c r="CB4934" s="267"/>
      <c r="CC4934" s="274"/>
      <c r="CD4934" s="267"/>
      <c r="CE4934" s="267"/>
      <c r="CF4934" s="267"/>
      <c r="CG4934" s="267"/>
      <c r="CH4934" s="267"/>
      <c r="CI4934" s="267"/>
      <c r="CJ4934" s="267"/>
      <c r="CK4934" s="267"/>
      <c r="CL4934" s="265"/>
      <c r="CM4934" s="272"/>
      <c r="CN4934" s="264"/>
      <c r="CO4934" s="194"/>
      <c r="CP4934" s="226"/>
      <c r="CQ4934" s="226"/>
      <c r="CR4934" s="226"/>
      <c r="CS4934" s="195"/>
      <c r="CT4934" s="195"/>
      <c r="CU4934" s="195"/>
      <c r="CV4934" s="195"/>
      <c r="CW4934" s="195"/>
      <c r="CX4934" s="195"/>
      <c r="CY4934" s="195"/>
      <c r="CZ4934" s="195"/>
      <c r="DA4934" s="195"/>
      <c r="DB4934" s="120"/>
      <c r="DC4934" s="120"/>
      <c r="DD4934" s="120"/>
      <c r="DE4934" s="120"/>
      <c r="DF4934" s="120"/>
      <c r="DG4934" s="120"/>
      <c r="DH4934" s="120"/>
      <c r="DI4934" s="120"/>
      <c r="DJ4934" s="120"/>
      <c r="DK4934" s="120"/>
      <c r="DL4934" s="120"/>
      <c r="DM4934" s="120"/>
      <c r="DN4934" s="120"/>
    </row>
    <row r="4935" spans="1:118" s="119" customFormat="1" ht="14.25" customHeight="1">
      <c r="A4935" s="228"/>
      <c r="B4935" s="312"/>
      <c r="C4935" s="315"/>
      <c r="D4935" s="237"/>
      <c r="E4935" s="237"/>
      <c r="F4935" s="244"/>
      <c r="G4935" s="123">
        <v>3.9</v>
      </c>
      <c r="H4935" s="85"/>
      <c r="I4935" s="85"/>
      <c r="J4935" s="85"/>
      <c r="K4935" s="85"/>
      <c r="L4935" s="85"/>
      <c r="M4935" s="85"/>
      <c r="N4935" s="85"/>
      <c r="O4935" s="85"/>
      <c r="P4935" s="85"/>
      <c r="Q4935" s="85"/>
      <c r="R4935" s="85"/>
      <c r="S4935" s="85"/>
      <c r="T4935" s="85"/>
      <c r="U4935" s="85"/>
      <c r="V4935" s="85"/>
      <c r="W4935" s="85"/>
      <c r="X4935" s="85"/>
      <c r="Y4935" s="85"/>
      <c r="Z4935" s="85"/>
      <c r="AA4935" s="85"/>
      <c r="AB4935" s="85"/>
      <c r="AC4935" s="81"/>
      <c r="AD4935" s="81"/>
      <c r="AE4935" s="81"/>
      <c r="AF4935" s="81"/>
      <c r="AG4935" s="81"/>
      <c r="AH4935" s="81"/>
      <c r="AI4935" s="81"/>
      <c r="AJ4935" s="81"/>
      <c r="AK4935" s="81"/>
      <c r="AL4935" s="81"/>
      <c r="AM4935" s="240"/>
      <c r="AN4935" s="240"/>
      <c r="AO4935" s="240"/>
      <c r="AP4935" s="240"/>
      <c r="AQ4935" s="240"/>
      <c r="AR4935" s="240"/>
      <c r="AS4935" s="240"/>
      <c r="AT4935" s="256"/>
      <c r="AU4935" s="256"/>
      <c r="AV4935" s="259"/>
      <c r="AW4935" s="259"/>
      <c r="AX4935" s="256"/>
      <c r="AY4935" s="256"/>
      <c r="AZ4935" s="256"/>
      <c r="BA4935" s="256"/>
      <c r="BB4935" s="256"/>
      <c r="BC4935" s="256"/>
      <c r="BD4935" s="256"/>
      <c r="BE4935" s="256"/>
      <c r="BF4935" s="256"/>
      <c r="BG4935" s="256"/>
      <c r="BH4935" s="256"/>
      <c r="BI4935" s="256"/>
      <c r="BJ4935" s="256"/>
      <c r="BK4935" s="256"/>
      <c r="BL4935" s="262"/>
      <c r="BM4935" s="262"/>
      <c r="BN4935" s="262"/>
      <c r="BO4935" s="262"/>
      <c r="BP4935" s="262"/>
      <c r="BQ4935" s="262"/>
      <c r="BR4935" s="270"/>
      <c r="BS4935" s="270"/>
      <c r="BT4935" s="270"/>
      <c r="BU4935" s="270"/>
      <c r="BV4935" s="270"/>
      <c r="BW4935" s="270"/>
      <c r="BX4935" s="256"/>
      <c r="BY4935" s="256"/>
      <c r="BZ4935" s="256"/>
      <c r="CA4935" s="267"/>
      <c r="CB4935" s="267"/>
      <c r="CC4935" s="274"/>
      <c r="CD4935" s="267"/>
      <c r="CE4935" s="267"/>
      <c r="CF4935" s="267"/>
      <c r="CG4935" s="267"/>
      <c r="CH4935" s="267"/>
      <c r="CI4935" s="267"/>
      <c r="CJ4935" s="267"/>
      <c r="CK4935" s="267"/>
      <c r="CL4935" s="265"/>
      <c r="CM4935" s="272"/>
      <c r="CN4935" s="264"/>
      <c r="CO4935" s="194"/>
      <c r="CP4935" s="226"/>
      <c r="CQ4935" s="226"/>
      <c r="CR4935" s="226"/>
      <c r="CS4935" s="195"/>
      <c r="CT4935" s="195"/>
      <c r="CU4935" s="195"/>
      <c r="CV4935" s="195"/>
      <c r="CW4935" s="195"/>
      <c r="CX4935" s="195"/>
      <c r="CY4935" s="195"/>
      <c r="CZ4935" s="195"/>
      <c r="DA4935" s="195"/>
      <c r="DB4935" s="120"/>
      <c r="DC4935" s="120"/>
      <c r="DD4935" s="120"/>
      <c r="DE4935" s="120"/>
      <c r="DF4935" s="120"/>
      <c r="DG4935" s="120"/>
      <c r="DH4935" s="120"/>
      <c r="DI4935" s="120"/>
      <c r="DJ4935" s="120"/>
      <c r="DK4935" s="120"/>
      <c r="DL4935" s="120"/>
      <c r="DM4935" s="120"/>
      <c r="DN4935" s="120"/>
    </row>
    <row r="4936" spans="1:118" s="119" customFormat="1" ht="15" customHeight="1">
      <c r="A4936" s="229"/>
      <c r="B4936" s="313"/>
      <c r="C4936" s="316"/>
      <c r="D4936" s="238"/>
      <c r="E4936" s="238"/>
      <c r="F4936" s="282" t="s">
        <v>83</v>
      </c>
      <c r="G4936" s="283"/>
      <c r="H4936" s="82"/>
      <c r="I4936" s="82"/>
      <c r="J4936" s="82"/>
      <c r="K4936" s="82"/>
      <c r="L4936" s="82"/>
      <c r="M4936" s="82"/>
      <c r="N4936" s="82"/>
      <c r="O4936" s="82"/>
      <c r="P4936" s="82"/>
      <c r="Q4936" s="82"/>
      <c r="R4936" s="82"/>
      <c r="S4936" s="82"/>
      <c r="T4936" s="82"/>
      <c r="U4936" s="82"/>
      <c r="V4936" s="82"/>
      <c r="W4936" s="82"/>
      <c r="X4936" s="82"/>
      <c r="Y4936" s="82"/>
      <c r="Z4936" s="82"/>
      <c r="AA4936" s="82"/>
      <c r="AB4936" s="82"/>
      <c r="AC4936" s="35"/>
      <c r="AD4936" s="35"/>
      <c r="AE4936" s="35">
        <v>0.5</v>
      </c>
      <c r="AF4936" s="35"/>
      <c r="AG4936" s="35"/>
      <c r="AH4936" s="35"/>
      <c r="AI4936" s="35"/>
      <c r="AJ4936" s="35"/>
      <c r="AK4936" s="35"/>
      <c r="AL4936" s="35"/>
      <c r="AM4936" s="241"/>
      <c r="AN4936" s="241"/>
      <c r="AO4936" s="241"/>
      <c r="AP4936" s="241"/>
      <c r="AQ4936" s="241"/>
      <c r="AR4936" s="241"/>
      <c r="AS4936" s="241"/>
      <c r="AT4936" s="257"/>
      <c r="AU4936" s="257"/>
      <c r="AV4936" s="260"/>
      <c r="AW4936" s="260"/>
      <c r="AX4936" s="257"/>
      <c r="AY4936" s="257"/>
      <c r="AZ4936" s="257"/>
      <c r="BA4936" s="257"/>
      <c r="BB4936" s="257"/>
      <c r="BC4936" s="257"/>
      <c r="BD4936" s="257"/>
      <c r="BE4936" s="257"/>
      <c r="BF4936" s="257"/>
      <c r="BG4936" s="257"/>
      <c r="BH4936" s="257"/>
      <c r="BI4936" s="257"/>
      <c r="BJ4936" s="257"/>
      <c r="BK4936" s="257"/>
      <c r="BL4936" s="263"/>
      <c r="BM4936" s="263"/>
      <c r="BN4936" s="263"/>
      <c r="BO4936" s="263"/>
      <c r="BP4936" s="263"/>
      <c r="BQ4936" s="263"/>
      <c r="BR4936" s="271"/>
      <c r="BS4936" s="271"/>
      <c r="BT4936" s="271"/>
      <c r="BU4936" s="271"/>
      <c r="BV4936" s="271"/>
      <c r="BW4936" s="271"/>
      <c r="BX4936" s="257"/>
      <c r="BY4936" s="257"/>
      <c r="BZ4936" s="257"/>
      <c r="CA4936" s="268"/>
      <c r="CB4936" s="268"/>
      <c r="CC4936" s="275"/>
      <c r="CD4936" s="268"/>
      <c r="CE4936" s="268"/>
      <c r="CF4936" s="268"/>
      <c r="CG4936" s="268"/>
      <c r="CH4936" s="268"/>
      <c r="CI4936" s="268"/>
      <c r="CJ4936" s="268"/>
      <c r="CK4936" s="268"/>
      <c r="CL4936" s="265"/>
      <c r="CM4936" s="272"/>
      <c r="CN4936" s="264"/>
      <c r="CO4936" s="194"/>
      <c r="CP4936" s="226"/>
      <c r="CQ4936" s="226"/>
      <c r="CR4936" s="226"/>
      <c r="CS4936" s="195"/>
      <c r="CT4936" s="195"/>
      <c r="CU4936" s="195"/>
      <c r="CV4936" s="195"/>
      <c r="CW4936" s="195"/>
      <c r="CX4936" s="195"/>
      <c r="CY4936" s="195"/>
      <c r="CZ4936" s="195"/>
      <c r="DA4936" s="195"/>
      <c r="DB4936" s="120"/>
      <c r="DC4936" s="120"/>
      <c r="DD4936" s="120"/>
      <c r="DE4936" s="120"/>
      <c r="DF4936" s="120"/>
      <c r="DG4936" s="120"/>
      <c r="DH4936" s="120"/>
      <c r="DI4936" s="120"/>
      <c r="DJ4936" s="120"/>
      <c r="DK4936" s="120"/>
      <c r="DL4936" s="120"/>
      <c r="DM4936" s="120"/>
      <c r="DN4936" s="120"/>
    </row>
    <row r="4937" spans="1:118" s="119" customFormat="1" ht="14.25" customHeight="1">
      <c r="A4937" s="227">
        <f t="shared" si="1484"/>
        <v>612</v>
      </c>
      <c r="B4937" s="311" t="s">
        <v>1406</v>
      </c>
      <c r="C4937" s="314" t="s">
        <v>1408</v>
      </c>
      <c r="D4937" s="290">
        <v>44565</v>
      </c>
      <c r="E4937" s="293" t="s">
        <v>506</v>
      </c>
      <c r="F4937" s="253" t="s">
        <v>80</v>
      </c>
      <c r="G4937" s="254"/>
      <c r="H4937" s="82" t="s">
        <v>69</v>
      </c>
      <c r="I4937" s="82"/>
      <c r="J4937" s="82" t="s">
        <v>61</v>
      </c>
      <c r="K4937" s="82" t="s">
        <v>61</v>
      </c>
      <c r="L4937" s="82" t="s">
        <v>61</v>
      </c>
      <c r="M4937" s="82" t="s">
        <v>67</v>
      </c>
      <c r="N4937" s="82" t="s">
        <v>61</v>
      </c>
      <c r="O4937" s="82" t="s">
        <v>973</v>
      </c>
      <c r="P4937" s="82" t="s">
        <v>61</v>
      </c>
      <c r="Q4937" s="82" t="s">
        <v>61</v>
      </c>
      <c r="R4937" s="82" t="s">
        <v>61</v>
      </c>
      <c r="S4937" s="82" t="s">
        <v>61</v>
      </c>
      <c r="T4937" s="82" t="s">
        <v>61</v>
      </c>
      <c r="U4937" s="82" t="s">
        <v>61</v>
      </c>
      <c r="V4937" s="82"/>
      <c r="W4937" s="82" t="s">
        <v>60</v>
      </c>
      <c r="X4937" s="82" t="s">
        <v>60</v>
      </c>
      <c r="Y4937" s="82" t="s">
        <v>60</v>
      </c>
      <c r="Z4937" s="82" t="s">
        <v>60</v>
      </c>
      <c r="AA4937" s="82" t="s">
        <v>60</v>
      </c>
      <c r="AB4937" s="82" t="s">
        <v>60</v>
      </c>
      <c r="AC4937" s="82"/>
      <c r="AD4937" s="82" t="s">
        <v>60</v>
      </c>
      <c r="AE4937" s="82" t="s">
        <v>60</v>
      </c>
      <c r="AF4937" s="82" t="s">
        <v>60</v>
      </c>
      <c r="AG4937" s="82" t="s">
        <v>60</v>
      </c>
      <c r="AH4937" s="82" t="s">
        <v>60</v>
      </c>
      <c r="AI4937" s="82" t="s">
        <v>1471</v>
      </c>
      <c r="AJ4937" s="82"/>
      <c r="AK4937" s="82" t="s">
        <v>61</v>
      </c>
      <c r="AL4937" s="82" t="s">
        <v>61</v>
      </c>
      <c r="AM4937" s="239">
        <f>COUNTIF(H4937:AL4937,"PH")+COUNTIF(H4937:AL4937,"PH/L")+COUNTIF(H4937:AL4937,"PM")</f>
        <v>0</v>
      </c>
      <c r="AN4937" s="239">
        <f>COUNTIF(H4937:AL4937,"PD")+COUNTIF(H4937:AL4937,"PDD")+COUNTIF(H4937:AL4937,"P/DS")/2+COUNTIF(H4937:AL4937,"PMD")</f>
        <v>0</v>
      </c>
      <c r="AO4937" s="239">
        <f>COUNTIF(H4937:AL4937,"PN")+COUNTIF(H4937:AL4937,"P/NS")/2+COUNTIF(H4937:AL4937,"PH")+COUNTIF(H4937:AL4937,"PH/F")/2+COUNTIF(H4937:AL4937,"PH/L")/2+COUNTIF(H4937:AL4937,"PM")</f>
        <v>0</v>
      </c>
      <c r="AP4937" s="239">
        <f>COUNTIF(H4937:AL4937,"BH")+COUNTIF(H4937:AL4937,"AL/BL")+COUNTIF(H4937:AL4937,"UL/BL")+COUNTIF(H4937:AL4937,"BM")</f>
        <v>0</v>
      </c>
      <c r="AQ4937" s="239">
        <f>COUNTIF(H4937:AL4937,"DS")+COUNTIF(H4937:AL4937,"AL/DS")/2+COUNTIF(H4937:AL4937,"UL/DS")/2+COUNTIF(H4937:AL4937,"CT")+COUNTIF(H4937:AL4937,"MD")</f>
        <v>11.5</v>
      </c>
      <c r="AR4937" s="239">
        <f>COUNTIF(H4937:AL4937,"NS")+COUNTIF(H4937:AL4937,"AL/NS")/2+COUNTIF(H4937:AL4937,"UL/NS")/2+COUNTIF(H4937:AL4937,"BH")+COUNTIF(H4937:AL4937,"AL/BF")/2+COUNTIF(H4937:AL4937,"AL/BL")/2+COUNTIF(H4937:AL4937,"UL/BL")/2+COUNTIF(H4937:AL4937,"UL/BF")/2+COUNTIF(H4937:AL4937,"BM")</f>
        <v>12</v>
      </c>
      <c r="AS4937" s="239">
        <f>COUNTIF(H4937:AL4937,"AL")+COUNTIF(H4937:AL4937,"AL/DS")/2+COUNTIF(H4937:AL4937,"AL/NS")/2+COUNTIF(H4937:AL4937,"NH")+COUNTIF(H4937:AL4937,"SL")+COUNTIF(H4937:AL4937,"NHD")+COUNTIF(H4937:AL4937,"B")+COUNTIF(H4937:AL4937,"HL")+COUNTIF(H4937:AL4937,"AL/BF")/2+COUNTIF(H4937:AL4937,"AL/BL")/2</f>
        <v>2</v>
      </c>
      <c r="AT4937" s="255">
        <f>COUNTIF(H4937:AL4937,"PD")+COUNTIF(H4937:AL4937,"PN")+COUNTIF(H4937:AL4937,"P/DS")/2+COUNTIF(H4937:AL4937,"P/NS")/2+COUNTIF(H4937:AL4937,"DS")+COUNTIF(H4937:AL4937,"NS")+COUNTIF(H4937:AL4937,"AL")+COUNTIF(H4937:AL4937,"AL/DS")+COUNTIF(H4937:AL4937,"AL/NS")+COUNTIF(H4937:AL4937,"NH")+COUNTIF(H4937:AL4937,"SL")+COUNTIF(H4937:AL4937,"UL/DS")/2+COUNTIF(H4937:AL4937,"UL/NS")/2+COUNTIF(H4937:AL4937,"CT")+COUNTIF(H4937:AL4937,"NHD")+COUNTIF(H4937:AL4937,"PDD")+COUNTIF(H4937:AL4937,"B")+COUNTIF(H4937:AL4937,"HL")+COUNTIF(H4937:AL4937,"PH")+COUNTIF(H4937:AL4937,"BH")+COUNTIF(H4937:AL4937,"AL/BF")+COUNTIF(H4937:AL4937,"AL/BL")+COUNTIF(H4937:AL4937,"UL/BF")/2+COUNTIF(H4937:AL4937,"UL/BL")/2+COUNTIF(H4937:AL4937,"PH/F")/2+COUNTIF(H4937:AL4937,"PH/L")/2+COUNTIF(H4937:AL4937,"MD")+COUNTIF(H4937:AL4937,"PMD")+COUNTIF(H4937:AL4937,"PM")+COUNTIF(H4937:AL4937,"BM")</f>
        <v>25.5</v>
      </c>
      <c r="AU4937" s="255">
        <f>COUNTIF(H4937:AL4937,"P/DS")/2+COUNTIF(H4937:AL4937,"P/NS")/2+COUNTIF(H4937:AL4937,"IL")+COUNTIF(H4937:AL4937,"NL")+COUNTIF(H4937:AL4937,"UL")+COUNTIF(H4937:AL4937,"UL/DS")/2+COUNTIF(H4937:AL4937,"UL/NS")/2+COUNTIF(H4937:AL4937,"KT")+COUNTIF(H4937:AL4937,"UL/BF")/2+COUNTIF(H4937:AL4937,"UL/BL")/2+COUNTIF(H4937:AL4937,"PH/F")/2+COUNTIF(H4937:AL4937,"PH/L")/2+COUNTIF(H4937:AL4937,"NB")</f>
        <v>0.5</v>
      </c>
      <c r="AV4937" s="258">
        <f>COUNTIF(H4937:AL4937,"PN")+COUNTIF(H4937:AL4937,"TVD")+COUNTIF(H4937:AL4937,"PH")+COUNTIF(H4937:AL4937,"PM")+COUNTIF(H4937:AL4937,"PDD")-COUNTIFS(H4937:AL4937,"PN",H4944:AL4944,"&gt;=3")-COUNTIFS(H4937:AL4937,"PM",H4944:AL4944,"&gt;=3")</f>
        <v>0</v>
      </c>
      <c r="AW4937" s="258">
        <f>COUNTIF(H4937:AL4937,"NS")+COUNTIF(H4937:AL4937,"D")+COUNTIF(H4937:AL4937,"BH")+COUNTIF(H4937:AL4937,"NHD")+COUNTIF(H4937:AL4937,"BM")-COUNTIFS(H4937:AL4937,"NS",H4944:AL4944,"&gt;=3")-COUNTIFS(H4937:AL4937,"BH",H4944:AL4944,"&gt;=3")-COUNTIFS(H4937:AL4937,"BM",H4944:AL4944,"&gt;=3")</f>
        <v>13</v>
      </c>
      <c r="AX4937" s="255">
        <f>COUNTIF(H4937:AL4937,"AL")+COUNTIF(H4937:AL4937,"AL/DS")/2+COUNTIF(H4937:AL4937,"AL/NS")/2+COUNTIF(H4937:AL4937,"AL/BF")+COUNTIF(H4937:AL4937,"AL/BL")/2</f>
        <v>1</v>
      </c>
      <c r="AY4937" s="255">
        <f>COUNTIF(H4937:AL4937,"SL")</f>
        <v>0</v>
      </c>
      <c r="AZ4937" s="255">
        <f>COUNTIF(H4937:AL4937,"NH")</f>
        <v>1</v>
      </c>
      <c r="BA4937" s="255">
        <f>COUNTIF(H4937:AL4937,"HL")</f>
        <v>0</v>
      </c>
      <c r="BB4937" s="255">
        <f>COUNTIF(G4937:AL4937,"P/DS")/2+COUNTIF(G4937:AL4937,"P/NS")/2+COUNTIF(G4937:AL4937,"UL")+COUNTIF(G4937:AL4937,"UL/DS")/2+COUNTIF(G4937:AL4937,"UL/NS")/2+COUNTIF(G4937:AL4937,"UL/BL")/2+COUNTIF(G4937:AL4937,"UL/BF")/2+COUNTIF(G4937:AL4937,"PH/F")/2+COUNTIF(G4937:AL4937,"PH/L")/2</f>
        <v>0.5</v>
      </c>
      <c r="BC4937" s="255">
        <f>COUNTIF(H4937:AL4937,"NB")</f>
        <v>0</v>
      </c>
      <c r="BD4937" s="255">
        <f>COUNTIF(H4937:AL4937,"NL")</f>
        <v>0</v>
      </c>
      <c r="BE4937" s="255">
        <f>COUNTIF(H4937:AL4937,"IL")</f>
        <v>0</v>
      </c>
      <c r="BF4937" s="255">
        <f>COUNTIF(H4937:AL4937,"KT")</f>
        <v>0</v>
      </c>
      <c r="BG4937" s="255">
        <f>COUNTIF(H4937:AL4937,"L70")</f>
        <v>0</v>
      </c>
      <c r="BH4937" s="255">
        <f>COUNTIF(H4937:AL4937,"MD")</f>
        <v>0</v>
      </c>
      <c r="BI4937" s="255">
        <f>COUNTIF(H4937:AL4937,"PMD")</f>
        <v>0</v>
      </c>
      <c r="BJ4937" s="255">
        <f>COUNTIF(H4937:AL4937,"PM")</f>
        <v>0</v>
      </c>
      <c r="BK4937" s="255">
        <f>COUNTIF(H4937:AL4937,"BM")</f>
        <v>0</v>
      </c>
      <c r="BL4937" s="261">
        <f>SUMIF(H4937:AL4937,"PD",H4938:AL4938)+SUMIF(H4937:AL4937,"PN",H4938:AL4938)+SUMIF(H4937:AL4937,"P/DS",H4938:AL4938)+SUMIF(H4937:AL4937,"PN/F",H4938:AL4938)+SUMIF(H4937:AL4937,"PN/L",H4938:AL4938)+SUMIF(H4937:AL4937,"TV",H4938:AL4938)+SUMIF(H4937:AL4937,"TVD",H4938:AL4938)+SUMIF(H4937:AL4937,"PDD",H4938:AL4938)</f>
        <v>0</v>
      </c>
      <c r="BM4937" s="261">
        <f>SUMIF(H4937:AL4937,"PD",H4939:AL4939)+SUMIF(H4937:AL4937,"PN",H4939:AL4939)+SUMIF(H4937:AL4937,"P/DS",H4939:AL4939)+SUMIF(H4937:AL4937,"PN/F",H4939:AL4939)+SUMIF(H4937:AL4937,"PN/L",H4939:AL4939)+SUMIF(H4937:AL4937,"TV",H4939:AL4939)+SUMIF(H4937:AL4937,"TVD",H4939:AL4939)+SUMIF(H4937:AL4937,"PDD",H4939:AL4939)+SUMIF(H4937:AL4937,"PMD",H4939:AL4939)</f>
        <v>0</v>
      </c>
      <c r="BN4937" s="261">
        <f>SUMIF(H4937:AL4937,"PD",H4940:AL4940)+SUMIF(H4937:AL4937,"PN",H4940:AL4940)+SUMIF(H4937:AL4937,"P/DS",H4940:AL4940)+SUMIF(H4937:AL4937,"PN/F",H4940:AL4940)+SUMIF(H4937:AL4937,"PN/L",H4940:AL4940)+SUMIF(H4937:AL4937,"TV",H4940:AL4940)+SUMIF(H4937:AL4937,"TVD",H4940:AL4940)</f>
        <v>0</v>
      </c>
      <c r="BO4937" s="261">
        <f>SUMIF(H4937:AL4937,"PD",H4941:AL4941)+SUMIF(H4937:AL4937,"PN",H4941:AL4941)+SUMIF(H4937:AL4937,"P/DS",H4941:AL4941)+SUMIF(H4937:AL4937,"PN/F",H4941:AL4941)+SUMIF(H4937:AL4937,"PN/L",H4941:AL4941)+SUMIF(H4937:AL4937,"TV",H4941:AL4941)+SUMIF(H4937:AL4937,"TVD",H4941:AL4941)</f>
        <v>0</v>
      </c>
      <c r="BP4937" s="261">
        <f>SUMIF(H4937:AL4937,"PD",H4942:AL4942)+SUMIF(H4937:AL4937,"PN",H4942:AL4942)+SUMIF(H4937:AL4937,"P/DS",H4942:AL4942)+SUMIF(H4937:AL4937,"PN/F",H4942:AL4942)+SUMIF(H4937:AL4937,"PN/L",H4942:AL4942)+SUMIF(H4937:AL4937,"TV",H4942:AL4942)+SUMIF(H4937:AL4937,"TVD",H4942:AL4942)+SUMIF(H4937:AL4937,"PDD",H4942:AL4942)+SUMIF(H4937:AL4937,"PH",H4942:AL4942)+SUMIF(H4937:AL4937,"PM",H4942:AL4942)</f>
        <v>0</v>
      </c>
      <c r="BQ4937" s="261">
        <f>SUMIF(H4937:AL4937,"PD",H4943:AL4943)+SUMIF(H4937:AL4937,"PN",H4943:AL4943)+SUMIF(H4937:AL4937,"P/DS",H4943:AL4943)+SUMIF(H4937:AL4937,"PN/F",H4943:AL4943)+SUMIF(H4937:AL4937,"PN/L",H4943:AL4943)+SUMIF(H4937:AL4937,"TV",H4943:AL4943)+SUMIF(H4937:AL4937,"TVD",H4943:AL4943)+SUMIF(H4937:AL4937,"PDD",H4943:AL4943)+SUMIF(H4937:AL4937,"PH",H4943:AL4943)+SUMIF(H4937:AL4937,"PM",H4943:AL4943)</f>
        <v>0</v>
      </c>
      <c r="BR4937" s="269">
        <f>SUM(H4938:AL4938)-BL4937</f>
        <v>25</v>
      </c>
      <c r="BS4937" s="269">
        <f>SUM(H4939:AL4939)-BM4937</f>
        <v>7</v>
      </c>
      <c r="BT4937" s="269">
        <f>SUM(H4940:AL4940)-BN4937</f>
        <v>0</v>
      </c>
      <c r="BU4937" s="269">
        <f>SUM(H4941:AL4941)-BO4937</f>
        <v>6</v>
      </c>
      <c r="BV4937" s="269">
        <f>SUM(H4942:AL4942)-BP4937</f>
        <v>0</v>
      </c>
      <c r="BW4937" s="269">
        <f>SUM(H4943:AL4943)-BQ4937</f>
        <v>0</v>
      </c>
      <c r="BX4937" s="255">
        <f>SUMIF(H4937:AL4937,"PD",H4944:AL4944)+SUMIF(H4937:AL4937,"PN",H4944:AL4944)+SUMIF(H4937:AL4937,"P/DS",H4944:AL4944)+SUMIF(H4937:AL4937,"PN/F",H4944:AL4944)+SUMIF(H4937:AL4937,"PN/L",H4944:AL4944)</f>
        <v>0</v>
      </c>
      <c r="BY4937" s="255">
        <f>SUM(H4944:AL4944)-BX4937</f>
        <v>0</v>
      </c>
      <c r="BZ4937" s="255">
        <f t="shared" ref="BZ4937" si="1487">+SUM(BL4937:BW4944)</f>
        <v>38</v>
      </c>
      <c r="CA4937" s="266">
        <f>(COUNTIFS(H4937:AL4937,"PD",H4938:AL4938,"&gt;=2"))*0.5-IF(CN4937="VP",COUNTIFS($H$16:$AL$16,"SAT",H4937:AL4937,"PD",H4938:AL4938,"&gt;=2"))*0.5</f>
        <v>0</v>
      </c>
      <c r="CB4937" s="266">
        <f>(COUNTIFS(H4937:AL4937,"PN",H4939:AL4939,"&gt;=0.5",H4938:AL4938,"&gt;=1.5"))*0.5+COUNTIFS(H4937:AL4937,"PDD",H4939:AL4939,"&gt;=0.5",H4938:AL4938,"&gt;=1.5")*0.5</f>
        <v>0</v>
      </c>
      <c r="CC4937" s="273">
        <f>(COUNTIFS(H4937:AL4937,"TV",H4939:AL4939,"&gt;=10"))*0.5+(COUNTIFS(H4937:AL4937,"PMD",H4939:AL4939,"&gt;=2"))*0.5</f>
        <v>0</v>
      </c>
      <c r="CD4937" s="266">
        <f>(COUNTIFS(H4937:AL4937,"TVD",H4941:AL4941,"&gt;=6.5",H4939:AL4939,"&gt;=3.5"))*0.5</f>
        <v>0</v>
      </c>
      <c r="CE4937" s="266">
        <f>(COUNTIFS(H4937:AL4937,"PD",H4942:AL4942,"&gt;=10"))*0.5</f>
        <v>0</v>
      </c>
      <c r="CF4937" s="266">
        <f>(COUNTIFS(H4937:AL4937,"PDD",H4942:AL4942,"&gt;=3.5",H4943:AL4943,"&gt;=6.5")+COUNTIFS(H4937:AL4937,"PH",H4943:AL4943,"&gt;=0.5",H4942:AL4942,"&gt;=1.5")+COUNTIFS(H4937:AL4937,"PM",H4943:AL4943,"&gt;=0.5",H4942:AL4942,"&gt;=1.5"))*0.5</f>
        <v>0</v>
      </c>
      <c r="CG4937" s="266">
        <f>(COUNTIFS(H4937:AL4937,"DS",H4938:AL4938,"&gt;=2")+COUNTIFS(H4937:AL4937,"AL/DS",H4938:AL4938,"&gt;=2"))*0.5-IF(CN4937="VP",COUNTIFS($H$16:$AL$16,"SAT",H4937:AL4937,"DS",H4938:AL4938,"&gt;=2"))*0.5</f>
        <v>1</v>
      </c>
      <c r="CH4937" s="266">
        <f>(COUNTIFS(H4937:AL4937,"NS",H4939:AL4939,"&gt;=0.5",H4938:AL4938,"&gt;=1.5")+COUNTIFS(H4937:AL4937,"AL/NS",H4939:AL4939,"&gt;=0.5",H4938:AL4938,"&gt;=1.5")+COUNTIFS(H4937:AL4937,"NHD",H4939:AL4939,"&gt;=4.5",H4942:AL4942,"&gt;=2",H4938:AL4938,"&gt;=1.5"))*0.5</f>
        <v>5</v>
      </c>
      <c r="CI4937" s="266">
        <f>(COUNTIF(H4939:AL4939,"&gt;=10")+COUNTIFS(H4937:AL4937,"MD",H4939:AL4939,"&gt;=2")-COUNTIFS(H4937:AL4937,"TV",H4939:AL4939,"&gt;=10"))*0.5</f>
        <v>0</v>
      </c>
      <c r="CJ4937" s="266">
        <f>(COUNTIFS(H4937:AL4937,"D",H4941:AL4941,"&gt;=6.5",H4939:AL4939,"&gt;=3.5"))*0.5</f>
        <v>0</v>
      </c>
      <c r="CK4937" s="266">
        <f>(COUNTIF(H4942:AL4942,"&gt;=10")-COUNTIFS(H4937:AL4937,"PD",H4942:AL4942,"&gt;=10"))*0.5</f>
        <v>0</v>
      </c>
      <c r="CL4937" s="265">
        <f>(COUNTIFS(H4937:AL4937,"NHD",H4942:AL4942,"&gt;=3.5",H4943:AL4943,"&gt;=6.5")+COUNTIFS(H4937:AL4937,"BH",H4942:AL4942,"&gt;=1.5",H4943:AL4943,"&gt;=0.5")+COUNTIFS(H4937:AL4937,"BM",H4942:AL4942,"&gt;=1.5",H4943:AL4943,"&gt;=0.5")+COUNTIFS(H4937:AL4937,"D",H4942:AL4942,"&gt;=1.5",H4943:AL4943,"&gt;=0.5"))*0.5</f>
        <v>0</v>
      </c>
      <c r="CM4937" s="272"/>
      <c r="CN4937" s="264" t="s">
        <v>723</v>
      </c>
      <c r="CO4937" s="202">
        <f t="shared" ref="CO4937" si="1488">+AM4937+AN4937+AO4937+AP4937+AQ4937+AR4937+AS4937+AU4937+BG4937</f>
        <v>26</v>
      </c>
      <c r="CP4937" s="225">
        <f>+SUM(I4938:I4943)-I4944</f>
        <v>0</v>
      </c>
      <c r="CQ4937" s="225">
        <f>+SUM(J4938:J4943)-J4944</f>
        <v>2.5</v>
      </c>
      <c r="CR4937" s="225">
        <f>+SUM(K4938:K4943)-K4944</f>
        <v>2.5</v>
      </c>
      <c r="CS4937" s="203"/>
      <c r="CT4937" s="203"/>
      <c r="CU4937" s="203"/>
      <c r="CV4937" s="203"/>
      <c r="CW4937" s="203"/>
      <c r="CX4937" s="203"/>
      <c r="CY4937" s="203"/>
      <c r="CZ4937" s="203"/>
      <c r="DA4937" s="203"/>
      <c r="DB4937" s="120"/>
      <c r="DC4937" s="120"/>
      <c r="DD4937" s="120"/>
      <c r="DE4937" s="120"/>
      <c r="DF4937" s="120"/>
      <c r="DG4937" s="120"/>
      <c r="DH4937" s="120"/>
      <c r="DI4937" s="120"/>
      <c r="DJ4937" s="120"/>
      <c r="DK4937" s="120"/>
      <c r="DL4937" s="120"/>
      <c r="DM4937" s="120"/>
      <c r="DN4937" s="120"/>
    </row>
    <row r="4938" spans="1:118" s="119" customFormat="1" ht="14.25" customHeight="1">
      <c r="A4938" s="228"/>
      <c r="B4938" s="312"/>
      <c r="C4938" s="315"/>
      <c r="D4938" s="291"/>
      <c r="E4938" s="291"/>
      <c r="F4938" s="242" t="s">
        <v>82</v>
      </c>
      <c r="G4938" s="121">
        <v>1.5</v>
      </c>
      <c r="H4938" s="83"/>
      <c r="I4938" s="83"/>
      <c r="J4938" s="83">
        <v>2</v>
      </c>
      <c r="K4938" s="83">
        <v>2</v>
      </c>
      <c r="L4938" s="83">
        <v>2</v>
      </c>
      <c r="M4938" s="83"/>
      <c r="N4938" s="83">
        <v>2</v>
      </c>
      <c r="O4938" s="83"/>
      <c r="P4938" s="83">
        <v>2</v>
      </c>
      <c r="Q4938" s="83">
        <v>2</v>
      </c>
      <c r="R4938" s="83">
        <v>2</v>
      </c>
      <c r="S4938" s="83">
        <v>2</v>
      </c>
      <c r="T4938" s="83">
        <v>2</v>
      </c>
      <c r="U4938" s="83">
        <v>2</v>
      </c>
      <c r="V4938" s="83"/>
      <c r="W4938" s="83"/>
      <c r="X4938" s="83">
        <v>2.5</v>
      </c>
      <c r="Y4938" s="83"/>
      <c r="Z4938" s="83">
        <v>2.5</v>
      </c>
      <c r="AA4938" s="83"/>
      <c r="AB4938" s="83"/>
      <c r="AC4938" s="79"/>
      <c r="AD4938" s="79"/>
      <c r="AE4938" s="79"/>
      <c r="AF4938" s="79"/>
      <c r="AG4938" s="79"/>
      <c r="AH4938" s="79"/>
      <c r="AI4938" s="79"/>
      <c r="AJ4938" s="79"/>
      <c r="AK4938" s="79"/>
      <c r="AL4938" s="79"/>
      <c r="AM4938" s="240"/>
      <c r="AN4938" s="240"/>
      <c r="AO4938" s="240"/>
      <c r="AP4938" s="240"/>
      <c r="AQ4938" s="240"/>
      <c r="AR4938" s="240"/>
      <c r="AS4938" s="240"/>
      <c r="AT4938" s="256"/>
      <c r="AU4938" s="256"/>
      <c r="AV4938" s="259"/>
      <c r="AW4938" s="259"/>
      <c r="AX4938" s="256"/>
      <c r="AY4938" s="256"/>
      <c r="AZ4938" s="256"/>
      <c r="BA4938" s="256"/>
      <c r="BB4938" s="256"/>
      <c r="BC4938" s="256"/>
      <c r="BD4938" s="256"/>
      <c r="BE4938" s="256"/>
      <c r="BF4938" s="256"/>
      <c r="BG4938" s="256"/>
      <c r="BH4938" s="256"/>
      <c r="BI4938" s="256"/>
      <c r="BJ4938" s="256"/>
      <c r="BK4938" s="256"/>
      <c r="BL4938" s="262"/>
      <c r="BM4938" s="262"/>
      <c r="BN4938" s="262"/>
      <c r="BO4938" s="262"/>
      <c r="BP4938" s="262"/>
      <c r="BQ4938" s="262"/>
      <c r="BR4938" s="270"/>
      <c r="BS4938" s="270"/>
      <c r="BT4938" s="270"/>
      <c r="BU4938" s="270"/>
      <c r="BV4938" s="270"/>
      <c r="BW4938" s="270"/>
      <c r="BX4938" s="256"/>
      <c r="BY4938" s="256"/>
      <c r="BZ4938" s="256"/>
      <c r="CA4938" s="267"/>
      <c r="CB4938" s="267"/>
      <c r="CC4938" s="274"/>
      <c r="CD4938" s="267"/>
      <c r="CE4938" s="267"/>
      <c r="CF4938" s="267"/>
      <c r="CG4938" s="267"/>
      <c r="CH4938" s="267"/>
      <c r="CI4938" s="267"/>
      <c r="CJ4938" s="267"/>
      <c r="CK4938" s="267"/>
      <c r="CL4938" s="265"/>
      <c r="CM4938" s="272"/>
      <c r="CN4938" s="264"/>
      <c r="CO4938" s="202"/>
      <c r="CP4938" s="226"/>
      <c r="CQ4938" s="226"/>
      <c r="CR4938" s="226"/>
      <c r="CS4938" s="203"/>
      <c r="CT4938" s="203"/>
      <c r="CU4938" s="203"/>
      <c r="CV4938" s="203"/>
      <c r="CW4938" s="203"/>
      <c r="CX4938" s="203"/>
      <c r="CY4938" s="203"/>
      <c r="CZ4938" s="203"/>
      <c r="DA4938" s="203"/>
      <c r="DB4938" s="120"/>
      <c r="DC4938" s="120"/>
      <c r="DD4938" s="120"/>
      <c r="DE4938" s="120"/>
      <c r="DF4938" s="120"/>
      <c r="DG4938" s="120"/>
      <c r="DH4938" s="120"/>
      <c r="DI4938" s="120"/>
      <c r="DJ4938" s="120"/>
      <c r="DK4938" s="120"/>
      <c r="DL4938" s="120"/>
      <c r="DM4938" s="120"/>
      <c r="DN4938" s="120"/>
    </row>
    <row r="4939" spans="1:118" s="119" customFormat="1">
      <c r="A4939" s="228"/>
      <c r="B4939" s="312"/>
      <c r="C4939" s="315"/>
      <c r="D4939" s="291"/>
      <c r="E4939" s="291"/>
      <c r="F4939" s="243"/>
      <c r="G4939" s="122">
        <v>2</v>
      </c>
      <c r="H4939" s="84"/>
      <c r="I4939" s="84"/>
      <c r="J4939" s="84">
        <v>0.5</v>
      </c>
      <c r="K4939" s="84">
        <v>0.5</v>
      </c>
      <c r="L4939" s="84">
        <v>0.5</v>
      </c>
      <c r="M4939" s="84"/>
      <c r="N4939" s="84">
        <v>0.5</v>
      </c>
      <c r="O4939" s="84">
        <v>2</v>
      </c>
      <c r="P4939" s="84">
        <v>0.5</v>
      </c>
      <c r="Q4939" s="84">
        <v>0.5</v>
      </c>
      <c r="R4939" s="84">
        <v>0.5</v>
      </c>
      <c r="S4939" s="84">
        <v>0.5</v>
      </c>
      <c r="T4939" s="84">
        <v>0.5</v>
      </c>
      <c r="U4939" s="84">
        <v>0.5</v>
      </c>
      <c r="V4939" s="84"/>
      <c r="W4939" s="84"/>
      <c r="X4939" s="84"/>
      <c r="Y4939" s="84"/>
      <c r="Z4939" s="84"/>
      <c r="AA4939" s="84"/>
      <c r="AB4939" s="84"/>
      <c r="AC4939" s="80"/>
      <c r="AD4939" s="80"/>
      <c r="AE4939" s="80"/>
      <c r="AF4939" s="80"/>
      <c r="AG4939" s="80"/>
      <c r="AH4939" s="80"/>
      <c r="AI4939" s="80"/>
      <c r="AJ4939" s="80"/>
      <c r="AK4939" s="80"/>
      <c r="AL4939" s="80"/>
      <c r="AM4939" s="240"/>
      <c r="AN4939" s="240"/>
      <c r="AO4939" s="240"/>
      <c r="AP4939" s="240"/>
      <c r="AQ4939" s="240"/>
      <c r="AR4939" s="240"/>
      <c r="AS4939" s="240"/>
      <c r="AT4939" s="256"/>
      <c r="AU4939" s="256"/>
      <c r="AV4939" s="259"/>
      <c r="AW4939" s="259"/>
      <c r="AX4939" s="256"/>
      <c r="AY4939" s="256"/>
      <c r="AZ4939" s="256"/>
      <c r="BA4939" s="256"/>
      <c r="BB4939" s="256"/>
      <c r="BC4939" s="256"/>
      <c r="BD4939" s="256"/>
      <c r="BE4939" s="256"/>
      <c r="BF4939" s="256"/>
      <c r="BG4939" s="256"/>
      <c r="BH4939" s="256"/>
      <c r="BI4939" s="256"/>
      <c r="BJ4939" s="256"/>
      <c r="BK4939" s="256"/>
      <c r="BL4939" s="262"/>
      <c r="BM4939" s="262"/>
      <c r="BN4939" s="262"/>
      <c r="BO4939" s="262"/>
      <c r="BP4939" s="262"/>
      <c r="BQ4939" s="262"/>
      <c r="BR4939" s="270"/>
      <c r="BS4939" s="270"/>
      <c r="BT4939" s="270"/>
      <c r="BU4939" s="270"/>
      <c r="BV4939" s="270"/>
      <c r="BW4939" s="270"/>
      <c r="BX4939" s="256"/>
      <c r="BY4939" s="256"/>
      <c r="BZ4939" s="256"/>
      <c r="CA4939" s="267"/>
      <c r="CB4939" s="267"/>
      <c r="CC4939" s="274"/>
      <c r="CD4939" s="267"/>
      <c r="CE4939" s="267"/>
      <c r="CF4939" s="267"/>
      <c r="CG4939" s="267"/>
      <c r="CH4939" s="267"/>
      <c r="CI4939" s="267"/>
      <c r="CJ4939" s="267"/>
      <c r="CK4939" s="267"/>
      <c r="CL4939" s="265"/>
      <c r="CM4939" s="272"/>
      <c r="CN4939" s="264"/>
      <c r="CO4939" s="202"/>
      <c r="CP4939" s="226"/>
      <c r="CQ4939" s="226"/>
      <c r="CR4939" s="226"/>
      <c r="CS4939" s="203"/>
      <c r="CT4939" s="203"/>
      <c r="CU4939" s="203"/>
      <c r="CV4939" s="203"/>
      <c r="CW4939" s="203"/>
      <c r="CX4939" s="203"/>
      <c r="CY4939" s="203"/>
      <c r="CZ4939" s="203"/>
      <c r="DA4939" s="203"/>
      <c r="DB4939" s="120"/>
      <c r="DC4939" s="120"/>
      <c r="DD4939" s="120"/>
      <c r="DE4939" s="120"/>
      <c r="DF4939" s="120"/>
      <c r="DG4939" s="120"/>
      <c r="DH4939" s="120"/>
      <c r="DI4939" s="120"/>
      <c r="DJ4939" s="120"/>
      <c r="DK4939" s="120"/>
      <c r="DL4939" s="120"/>
      <c r="DM4939" s="120"/>
      <c r="DN4939" s="120"/>
    </row>
    <row r="4940" spans="1:118" s="119" customFormat="1">
      <c r="A4940" s="228"/>
      <c r="B4940" s="312"/>
      <c r="C4940" s="315"/>
      <c r="D4940" s="291"/>
      <c r="E4940" s="291"/>
      <c r="F4940" s="243"/>
      <c r="G4940" s="122">
        <v>2.1</v>
      </c>
      <c r="H4940" s="84"/>
      <c r="I4940" s="84"/>
      <c r="J4940" s="84"/>
      <c r="K4940" s="84"/>
      <c r="L4940" s="84"/>
      <c r="M4940" s="84"/>
      <c r="N4940" s="84"/>
      <c r="O4940" s="84"/>
      <c r="P4940" s="84"/>
      <c r="Q4940" s="84"/>
      <c r="R4940" s="84"/>
      <c r="S4940" s="84"/>
      <c r="T4940" s="84"/>
      <c r="U4940" s="84"/>
      <c r="V4940" s="84"/>
      <c r="W4940" s="84"/>
      <c r="X4940" s="84"/>
      <c r="Y4940" s="84"/>
      <c r="Z4940" s="84"/>
      <c r="AA4940" s="84"/>
      <c r="AB4940" s="84"/>
      <c r="AC4940" s="80"/>
      <c r="AD4940" s="80"/>
      <c r="AE4940" s="80"/>
      <c r="AF4940" s="80"/>
      <c r="AG4940" s="80"/>
      <c r="AH4940" s="80"/>
      <c r="AI4940" s="80"/>
      <c r="AJ4940" s="80"/>
      <c r="AK4940" s="80"/>
      <c r="AL4940" s="80"/>
      <c r="AM4940" s="240"/>
      <c r="AN4940" s="240"/>
      <c r="AO4940" s="240"/>
      <c r="AP4940" s="240"/>
      <c r="AQ4940" s="240"/>
      <c r="AR4940" s="240"/>
      <c r="AS4940" s="240"/>
      <c r="AT4940" s="256"/>
      <c r="AU4940" s="256"/>
      <c r="AV4940" s="259"/>
      <c r="AW4940" s="259"/>
      <c r="AX4940" s="256"/>
      <c r="AY4940" s="256"/>
      <c r="AZ4940" s="256"/>
      <c r="BA4940" s="256"/>
      <c r="BB4940" s="256"/>
      <c r="BC4940" s="256"/>
      <c r="BD4940" s="256"/>
      <c r="BE4940" s="256"/>
      <c r="BF4940" s="256"/>
      <c r="BG4940" s="256"/>
      <c r="BH4940" s="256"/>
      <c r="BI4940" s="256"/>
      <c r="BJ4940" s="256"/>
      <c r="BK4940" s="256"/>
      <c r="BL4940" s="262"/>
      <c r="BM4940" s="262"/>
      <c r="BN4940" s="262"/>
      <c r="BO4940" s="262"/>
      <c r="BP4940" s="262"/>
      <c r="BQ4940" s="262"/>
      <c r="BR4940" s="270"/>
      <c r="BS4940" s="270"/>
      <c r="BT4940" s="270"/>
      <c r="BU4940" s="270"/>
      <c r="BV4940" s="270"/>
      <c r="BW4940" s="270"/>
      <c r="BX4940" s="256"/>
      <c r="BY4940" s="256"/>
      <c r="BZ4940" s="256"/>
      <c r="CA4940" s="267"/>
      <c r="CB4940" s="267"/>
      <c r="CC4940" s="274"/>
      <c r="CD4940" s="267"/>
      <c r="CE4940" s="267"/>
      <c r="CF4940" s="267"/>
      <c r="CG4940" s="267"/>
      <c r="CH4940" s="267"/>
      <c r="CI4940" s="267"/>
      <c r="CJ4940" s="267"/>
      <c r="CK4940" s="267"/>
      <c r="CL4940" s="265"/>
      <c r="CM4940" s="272"/>
      <c r="CN4940" s="264"/>
      <c r="CO4940" s="202"/>
      <c r="CP4940" s="226"/>
      <c r="CQ4940" s="226"/>
      <c r="CR4940" s="226"/>
      <c r="CS4940" s="203"/>
      <c r="CT4940" s="203"/>
      <c r="CU4940" s="203"/>
      <c r="CV4940" s="203"/>
      <c r="CW4940" s="203"/>
      <c r="CX4940" s="203"/>
      <c r="CY4940" s="203"/>
      <c r="CZ4940" s="203"/>
      <c r="DA4940" s="203"/>
      <c r="DB4940" s="120"/>
      <c r="DC4940" s="120"/>
      <c r="DD4940" s="120"/>
      <c r="DE4940" s="120"/>
      <c r="DF4940" s="120"/>
      <c r="DG4940" s="120"/>
      <c r="DH4940" s="120"/>
      <c r="DI4940" s="120"/>
      <c r="DJ4940" s="120"/>
      <c r="DK4940" s="120"/>
      <c r="DL4940" s="120"/>
      <c r="DM4940" s="120"/>
      <c r="DN4940" s="120"/>
    </row>
    <row r="4941" spans="1:118" s="119" customFormat="1">
      <c r="A4941" s="228"/>
      <c r="B4941" s="312"/>
      <c r="C4941" s="315"/>
      <c r="D4941" s="291"/>
      <c r="E4941" s="291"/>
      <c r="F4941" s="243"/>
      <c r="G4941" s="122">
        <v>2.7</v>
      </c>
      <c r="H4941" s="84"/>
      <c r="I4941" s="84"/>
      <c r="J4941" s="84"/>
      <c r="K4941" s="84"/>
      <c r="L4941" s="84"/>
      <c r="M4941" s="84"/>
      <c r="N4941" s="84"/>
      <c r="O4941" s="84">
        <v>6</v>
      </c>
      <c r="P4941" s="84"/>
      <c r="Q4941" s="84"/>
      <c r="R4941" s="84"/>
      <c r="S4941" s="84"/>
      <c r="T4941" s="84"/>
      <c r="U4941" s="84"/>
      <c r="V4941" s="84"/>
      <c r="W4941" s="84"/>
      <c r="X4941" s="84"/>
      <c r="Y4941" s="84"/>
      <c r="Z4941" s="84"/>
      <c r="AA4941" s="84"/>
      <c r="AB4941" s="84"/>
      <c r="AC4941" s="80"/>
      <c r="AD4941" s="80"/>
      <c r="AE4941" s="80"/>
      <c r="AF4941" s="80"/>
      <c r="AG4941" s="80"/>
      <c r="AH4941" s="80"/>
      <c r="AI4941" s="80"/>
      <c r="AJ4941" s="80"/>
      <c r="AK4941" s="80"/>
      <c r="AL4941" s="80"/>
      <c r="AM4941" s="240"/>
      <c r="AN4941" s="240"/>
      <c r="AO4941" s="240"/>
      <c r="AP4941" s="240"/>
      <c r="AQ4941" s="240"/>
      <c r="AR4941" s="240"/>
      <c r="AS4941" s="240"/>
      <c r="AT4941" s="256"/>
      <c r="AU4941" s="256"/>
      <c r="AV4941" s="259"/>
      <c r="AW4941" s="259"/>
      <c r="AX4941" s="256"/>
      <c r="AY4941" s="256"/>
      <c r="AZ4941" s="256"/>
      <c r="BA4941" s="256"/>
      <c r="BB4941" s="256"/>
      <c r="BC4941" s="256"/>
      <c r="BD4941" s="256"/>
      <c r="BE4941" s="256"/>
      <c r="BF4941" s="256"/>
      <c r="BG4941" s="256"/>
      <c r="BH4941" s="256"/>
      <c r="BI4941" s="256"/>
      <c r="BJ4941" s="256"/>
      <c r="BK4941" s="256"/>
      <c r="BL4941" s="262"/>
      <c r="BM4941" s="262"/>
      <c r="BN4941" s="262"/>
      <c r="BO4941" s="262"/>
      <c r="BP4941" s="262"/>
      <c r="BQ4941" s="262"/>
      <c r="BR4941" s="270"/>
      <c r="BS4941" s="270"/>
      <c r="BT4941" s="270"/>
      <c r="BU4941" s="270"/>
      <c r="BV4941" s="270"/>
      <c r="BW4941" s="270"/>
      <c r="BX4941" s="256"/>
      <c r="BY4941" s="256"/>
      <c r="BZ4941" s="256"/>
      <c r="CA4941" s="267"/>
      <c r="CB4941" s="267"/>
      <c r="CC4941" s="274"/>
      <c r="CD4941" s="267"/>
      <c r="CE4941" s="267"/>
      <c r="CF4941" s="267"/>
      <c r="CG4941" s="267"/>
      <c r="CH4941" s="267"/>
      <c r="CI4941" s="267"/>
      <c r="CJ4941" s="267"/>
      <c r="CK4941" s="267"/>
      <c r="CL4941" s="265"/>
      <c r="CM4941" s="272"/>
      <c r="CN4941" s="264"/>
      <c r="CO4941" s="202"/>
      <c r="CP4941" s="226"/>
      <c r="CQ4941" s="226"/>
      <c r="CR4941" s="226"/>
      <c r="CS4941" s="203"/>
      <c r="CT4941" s="203"/>
      <c r="CU4941" s="203"/>
      <c r="CV4941" s="203"/>
      <c r="CW4941" s="203"/>
      <c r="CX4941" s="203"/>
      <c r="CY4941" s="203"/>
      <c r="CZ4941" s="203"/>
      <c r="DA4941" s="203"/>
      <c r="DB4941" s="120"/>
      <c r="DC4941" s="120"/>
      <c r="DD4941" s="120"/>
      <c r="DE4941" s="120"/>
      <c r="DF4941" s="120"/>
      <c r="DG4941" s="120"/>
      <c r="DH4941" s="120"/>
      <c r="DI4941" s="120"/>
      <c r="DJ4941" s="120"/>
      <c r="DK4941" s="120"/>
      <c r="DL4941" s="120"/>
      <c r="DM4941" s="120"/>
      <c r="DN4941" s="120"/>
    </row>
    <row r="4942" spans="1:118" s="119" customFormat="1">
      <c r="A4942" s="228"/>
      <c r="B4942" s="312"/>
      <c r="C4942" s="315"/>
      <c r="D4942" s="291"/>
      <c r="E4942" s="291"/>
      <c r="F4942" s="243"/>
      <c r="G4942" s="122">
        <v>3</v>
      </c>
      <c r="H4942" s="84"/>
      <c r="I4942" s="84"/>
      <c r="J4942" s="84"/>
      <c r="K4942" s="84"/>
      <c r="L4942" s="84"/>
      <c r="M4942" s="84"/>
      <c r="N4942" s="84"/>
      <c r="O4942" s="84"/>
      <c r="P4942" s="84"/>
      <c r="Q4942" s="84"/>
      <c r="R4942" s="84"/>
      <c r="S4942" s="84"/>
      <c r="T4942" s="84"/>
      <c r="U4942" s="84"/>
      <c r="V4942" s="84"/>
      <c r="W4942" s="84"/>
      <c r="X4942" s="84"/>
      <c r="Y4942" s="84"/>
      <c r="Z4942" s="84"/>
      <c r="AA4942" s="84"/>
      <c r="AB4942" s="84"/>
      <c r="AC4942" s="80"/>
      <c r="AD4942" s="80"/>
      <c r="AE4942" s="80"/>
      <c r="AF4942" s="80"/>
      <c r="AG4942" s="80"/>
      <c r="AH4942" s="80"/>
      <c r="AI4942" s="80"/>
      <c r="AJ4942" s="80"/>
      <c r="AK4942" s="80"/>
      <c r="AL4942" s="80"/>
      <c r="AM4942" s="240"/>
      <c r="AN4942" s="240"/>
      <c r="AO4942" s="240"/>
      <c r="AP4942" s="240"/>
      <c r="AQ4942" s="240"/>
      <c r="AR4942" s="240"/>
      <c r="AS4942" s="240"/>
      <c r="AT4942" s="256"/>
      <c r="AU4942" s="256"/>
      <c r="AV4942" s="259"/>
      <c r="AW4942" s="259"/>
      <c r="AX4942" s="256"/>
      <c r="AY4942" s="256"/>
      <c r="AZ4942" s="256"/>
      <c r="BA4942" s="256"/>
      <c r="BB4942" s="256"/>
      <c r="BC4942" s="256"/>
      <c r="BD4942" s="256"/>
      <c r="BE4942" s="256"/>
      <c r="BF4942" s="256"/>
      <c r="BG4942" s="256"/>
      <c r="BH4942" s="256"/>
      <c r="BI4942" s="256"/>
      <c r="BJ4942" s="256"/>
      <c r="BK4942" s="256"/>
      <c r="BL4942" s="262"/>
      <c r="BM4942" s="262"/>
      <c r="BN4942" s="262"/>
      <c r="BO4942" s="262"/>
      <c r="BP4942" s="262"/>
      <c r="BQ4942" s="262"/>
      <c r="BR4942" s="270"/>
      <c r="BS4942" s="270"/>
      <c r="BT4942" s="270"/>
      <c r="BU4942" s="270"/>
      <c r="BV4942" s="270"/>
      <c r="BW4942" s="270"/>
      <c r="BX4942" s="256"/>
      <c r="BY4942" s="256"/>
      <c r="BZ4942" s="256"/>
      <c r="CA4942" s="267"/>
      <c r="CB4942" s="267"/>
      <c r="CC4942" s="274"/>
      <c r="CD4942" s="267"/>
      <c r="CE4942" s="267"/>
      <c r="CF4942" s="267"/>
      <c r="CG4942" s="267"/>
      <c r="CH4942" s="267"/>
      <c r="CI4942" s="267"/>
      <c r="CJ4942" s="267"/>
      <c r="CK4942" s="267"/>
      <c r="CL4942" s="265"/>
      <c r="CM4942" s="272"/>
      <c r="CN4942" s="264"/>
      <c r="CO4942" s="202"/>
      <c r="CP4942" s="226"/>
      <c r="CQ4942" s="226"/>
      <c r="CR4942" s="226"/>
      <c r="CS4942" s="203"/>
      <c r="CT4942" s="203"/>
      <c r="CU4942" s="203"/>
      <c r="CV4942" s="203"/>
      <c r="CW4942" s="203"/>
      <c r="CX4942" s="203"/>
      <c r="CY4942" s="203"/>
      <c r="CZ4942" s="203"/>
      <c r="DA4942" s="203"/>
      <c r="DB4942" s="120"/>
      <c r="DC4942" s="120"/>
      <c r="DD4942" s="120"/>
      <c r="DE4942" s="120"/>
      <c r="DF4942" s="120"/>
      <c r="DG4942" s="120"/>
      <c r="DH4942" s="120"/>
      <c r="DI4942" s="120"/>
      <c r="DJ4942" s="120"/>
      <c r="DK4942" s="120"/>
      <c r="DL4942" s="120"/>
      <c r="DM4942" s="120"/>
      <c r="DN4942" s="120"/>
    </row>
    <row r="4943" spans="1:118" s="119" customFormat="1">
      <c r="A4943" s="228"/>
      <c r="B4943" s="312"/>
      <c r="C4943" s="315"/>
      <c r="D4943" s="291"/>
      <c r="E4943" s="291"/>
      <c r="F4943" s="244"/>
      <c r="G4943" s="123">
        <v>3.9</v>
      </c>
      <c r="H4943" s="85"/>
      <c r="I4943" s="85"/>
      <c r="J4943" s="85"/>
      <c r="K4943" s="85"/>
      <c r="L4943" s="85"/>
      <c r="M4943" s="85"/>
      <c r="N4943" s="85"/>
      <c r="O4943" s="85"/>
      <c r="P4943" s="85"/>
      <c r="Q4943" s="85"/>
      <c r="R4943" s="85"/>
      <c r="S4943" s="85"/>
      <c r="T4943" s="85"/>
      <c r="U4943" s="85"/>
      <c r="V4943" s="85"/>
      <c r="W4943" s="85"/>
      <c r="X4943" s="85"/>
      <c r="Y4943" s="85"/>
      <c r="Z4943" s="85"/>
      <c r="AA4943" s="85"/>
      <c r="AB4943" s="85"/>
      <c r="AC4943" s="81"/>
      <c r="AD4943" s="81"/>
      <c r="AE4943" s="81"/>
      <c r="AF4943" s="81"/>
      <c r="AG4943" s="81"/>
      <c r="AH4943" s="81"/>
      <c r="AI4943" s="81"/>
      <c r="AJ4943" s="81"/>
      <c r="AK4943" s="81"/>
      <c r="AL4943" s="81"/>
      <c r="AM4943" s="240"/>
      <c r="AN4943" s="240"/>
      <c r="AO4943" s="240"/>
      <c r="AP4943" s="240"/>
      <c r="AQ4943" s="240"/>
      <c r="AR4943" s="240"/>
      <c r="AS4943" s="240"/>
      <c r="AT4943" s="256"/>
      <c r="AU4943" s="256"/>
      <c r="AV4943" s="259"/>
      <c r="AW4943" s="259"/>
      <c r="AX4943" s="256"/>
      <c r="AY4943" s="256"/>
      <c r="AZ4943" s="256"/>
      <c r="BA4943" s="256"/>
      <c r="BB4943" s="256"/>
      <c r="BC4943" s="256"/>
      <c r="BD4943" s="256"/>
      <c r="BE4943" s="256"/>
      <c r="BF4943" s="256"/>
      <c r="BG4943" s="256"/>
      <c r="BH4943" s="256"/>
      <c r="BI4943" s="256"/>
      <c r="BJ4943" s="256"/>
      <c r="BK4943" s="256"/>
      <c r="BL4943" s="262"/>
      <c r="BM4943" s="262"/>
      <c r="BN4943" s="262"/>
      <c r="BO4943" s="262"/>
      <c r="BP4943" s="262"/>
      <c r="BQ4943" s="262"/>
      <c r="BR4943" s="270"/>
      <c r="BS4943" s="270"/>
      <c r="BT4943" s="270"/>
      <c r="BU4943" s="270"/>
      <c r="BV4943" s="270"/>
      <c r="BW4943" s="270"/>
      <c r="BX4943" s="256"/>
      <c r="BY4943" s="256"/>
      <c r="BZ4943" s="256"/>
      <c r="CA4943" s="267"/>
      <c r="CB4943" s="267"/>
      <c r="CC4943" s="274"/>
      <c r="CD4943" s="267"/>
      <c r="CE4943" s="267"/>
      <c r="CF4943" s="267"/>
      <c r="CG4943" s="267"/>
      <c r="CH4943" s="267"/>
      <c r="CI4943" s="267"/>
      <c r="CJ4943" s="267"/>
      <c r="CK4943" s="267"/>
      <c r="CL4943" s="265"/>
      <c r="CM4943" s="272"/>
      <c r="CN4943" s="264"/>
      <c r="CO4943" s="202"/>
      <c r="CP4943" s="226"/>
      <c r="CQ4943" s="226"/>
      <c r="CR4943" s="226"/>
      <c r="CS4943" s="203"/>
      <c r="CT4943" s="203"/>
      <c r="CU4943" s="203"/>
      <c r="CV4943" s="203"/>
      <c r="CW4943" s="203"/>
      <c r="CX4943" s="203"/>
      <c r="CY4943" s="203"/>
      <c r="CZ4943" s="203"/>
      <c r="DA4943" s="203"/>
      <c r="DB4943" s="120"/>
      <c r="DC4943" s="120"/>
      <c r="DD4943" s="120"/>
      <c r="DE4943" s="120"/>
      <c r="DF4943" s="120"/>
      <c r="DG4943" s="120"/>
      <c r="DH4943" s="120"/>
      <c r="DI4943" s="120"/>
      <c r="DJ4943" s="120"/>
      <c r="DK4943" s="120"/>
      <c r="DL4943" s="120"/>
      <c r="DM4943" s="120"/>
      <c r="DN4943" s="120"/>
    </row>
    <row r="4944" spans="1:118" s="119" customFormat="1">
      <c r="A4944" s="229"/>
      <c r="B4944" s="313"/>
      <c r="C4944" s="316"/>
      <c r="D4944" s="292"/>
      <c r="E4944" s="292"/>
      <c r="F4944" s="282" t="s">
        <v>83</v>
      </c>
      <c r="G4944" s="283"/>
      <c r="H4944" s="82"/>
      <c r="I4944" s="82"/>
      <c r="J4944" s="82"/>
      <c r="K4944" s="82"/>
      <c r="L4944" s="82"/>
      <c r="M4944" s="82"/>
      <c r="N4944" s="82"/>
      <c r="O4944" s="82"/>
      <c r="P4944" s="82"/>
      <c r="Q4944" s="82"/>
      <c r="R4944" s="82"/>
      <c r="S4944" s="82"/>
      <c r="T4944" s="82"/>
      <c r="U4944" s="82"/>
      <c r="V4944" s="82"/>
      <c r="W4944" s="82"/>
      <c r="X4944" s="82"/>
      <c r="Y4944" s="82"/>
      <c r="Z4944" s="82"/>
      <c r="AA4944" s="82"/>
      <c r="AB4944" s="82"/>
      <c r="AC4944" s="35"/>
      <c r="AD4944" s="35"/>
      <c r="AE4944" s="35"/>
      <c r="AF4944" s="35"/>
      <c r="AG4944" s="35"/>
      <c r="AH4944" s="35"/>
      <c r="AI4944" s="35"/>
      <c r="AJ4944" s="35"/>
      <c r="AK4944" s="35"/>
      <c r="AL4944" s="35"/>
      <c r="AM4944" s="241"/>
      <c r="AN4944" s="241"/>
      <c r="AO4944" s="241"/>
      <c r="AP4944" s="241"/>
      <c r="AQ4944" s="241"/>
      <c r="AR4944" s="241"/>
      <c r="AS4944" s="241"/>
      <c r="AT4944" s="257"/>
      <c r="AU4944" s="257"/>
      <c r="AV4944" s="260"/>
      <c r="AW4944" s="260"/>
      <c r="AX4944" s="257"/>
      <c r="AY4944" s="257"/>
      <c r="AZ4944" s="257"/>
      <c r="BA4944" s="257"/>
      <c r="BB4944" s="257"/>
      <c r="BC4944" s="257"/>
      <c r="BD4944" s="257"/>
      <c r="BE4944" s="257"/>
      <c r="BF4944" s="257"/>
      <c r="BG4944" s="257"/>
      <c r="BH4944" s="257"/>
      <c r="BI4944" s="257"/>
      <c r="BJ4944" s="257"/>
      <c r="BK4944" s="257"/>
      <c r="BL4944" s="263"/>
      <c r="BM4944" s="263"/>
      <c r="BN4944" s="263"/>
      <c r="BO4944" s="263"/>
      <c r="BP4944" s="263"/>
      <c r="BQ4944" s="263"/>
      <c r="BR4944" s="271"/>
      <c r="BS4944" s="271"/>
      <c r="BT4944" s="271"/>
      <c r="BU4944" s="271"/>
      <c r="BV4944" s="271"/>
      <c r="BW4944" s="271"/>
      <c r="BX4944" s="257"/>
      <c r="BY4944" s="257"/>
      <c r="BZ4944" s="257"/>
      <c r="CA4944" s="268"/>
      <c r="CB4944" s="268"/>
      <c r="CC4944" s="275"/>
      <c r="CD4944" s="268"/>
      <c r="CE4944" s="268"/>
      <c r="CF4944" s="268"/>
      <c r="CG4944" s="268"/>
      <c r="CH4944" s="268"/>
      <c r="CI4944" s="268"/>
      <c r="CJ4944" s="268"/>
      <c r="CK4944" s="268"/>
      <c r="CL4944" s="265"/>
      <c r="CM4944" s="272"/>
      <c r="CN4944" s="264"/>
      <c r="CO4944" s="202"/>
      <c r="CP4944" s="226"/>
      <c r="CQ4944" s="226"/>
      <c r="CR4944" s="226"/>
      <c r="CS4944" s="203"/>
      <c r="CT4944" s="203"/>
      <c r="CU4944" s="203"/>
      <c r="CV4944" s="203"/>
      <c r="CW4944" s="203"/>
      <c r="CX4944" s="203"/>
      <c r="CY4944" s="203"/>
      <c r="CZ4944" s="203"/>
      <c r="DA4944" s="203"/>
      <c r="DB4944" s="120"/>
      <c r="DC4944" s="120"/>
      <c r="DD4944" s="120"/>
      <c r="DE4944" s="120"/>
      <c r="DF4944" s="120"/>
      <c r="DG4944" s="120"/>
      <c r="DH4944" s="120"/>
      <c r="DI4944" s="120"/>
      <c r="DJ4944" s="120"/>
      <c r="DK4944" s="120"/>
      <c r="DL4944" s="120"/>
      <c r="DM4944" s="120"/>
      <c r="DN4944" s="120"/>
    </row>
    <row r="4945" spans="1:118" s="119" customFormat="1" ht="14.25" customHeight="1">
      <c r="A4945" s="227">
        <f t="shared" si="1484"/>
        <v>613</v>
      </c>
      <c r="B4945" s="541" t="s">
        <v>1407</v>
      </c>
      <c r="C4945" s="314" t="s">
        <v>1409</v>
      </c>
      <c r="D4945" s="290">
        <v>44746</v>
      </c>
      <c r="E4945" s="293" t="s">
        <v>506</v>
      </c>
      <c r="F4945" s="253" t="s">
        <v>80</v>
      </c>
      <c r="G4945" s="254"/>
      <c r="H4945" s="82" t="s">
        <v>69</v>
      </c>
      <c r="I4945" s="82"/>
      <c r="J4945" s="82" t="s">
        <v>60</v>
      </c>
      <c r="K4945" s="82" t="s">
        <v>60</v>
      </c>
      <c r="L4945" s="82" t="s">
        <v>60</v>
      </c>
      <c r="M4945" s="82" t="s">
        <v>60</v>
      </c>
      <c r="N4945" s="82" t="s">
        <v>60</v>
      </c>
      <c r="O4945" s="82"/>
      <c r="P4945" s="82" t="s">
        <v>60</v>
      </c>
      <c r="Q4945" s="82" t="s">
        <v>60</v>
      </c>
      <c r="R4945" s="82" t="s">
        <v>60</v>
      </c>
      <c r="S4945" s="82" t="s">
        <v>60</v>
      </c>
      <c r="T4945" s="82" t="s">
        <v>60</v>
      </c>
      <c r="U4945" s="82" t="s">
        <v>60</v>
      </c>
      <c r="V4945" s="82"/>
      <c r="W4945" s="82" t="s">
        <v>61</v>
      </c>
      <c r="X4945" s="82" t="s">
        <v>61</v>
      </c>
      <c r="Y4945" s="82" t="s">
        <v>61</v>
      </c>
      <c r="Z4945" s="82" t="s">
        <v>61</v>
      </c>
      <c r="AA4945" s="82" t="s">
        <v>61</v>
      </c>
      <c r="AB4945" s="82" t="s">
        <v>61</v>
      </c>
      <c r="AC4945" s="82"/>
      <c r="AD4945" s="82" t="s">
        <v>61</v>
      </c>
      <c r="AE4945" s="82" t="s">
        <v>61</v>
      </c>
      <c r="AF4945" s="82" t="s">
        <v>61</v>
      </c>
      <c r="AG4945" s="82" t="s">
        <v>67</v>
      </c>
      <c r="AH4945" s="82" t="s">
        <v>61</v>
      </c>
      <c r="AI4945" s="82" t="s">
        <v>1471</v>
      </c>
      <c r="AJ4945" s="82"/>
      <c r="AK4945" s="82" t="s">
        <v>60</v>
      </c>
      <c r="AL4945" s="82" t="s">
        <v>60</v>
      </c>
      <c r="AM4945" s="239">
        <f>COUNTIF(H4945:AL4945,"PH")+COUNTIF(H4945:AL4945,"PH/L")+COUNTIF(H4945:AL4945,"PM")</f>
        <v>0</v>
      </c>
      <c r="AN4945" s="239">
        <f>COUNTIF(H4945:AL4945,"PD")+COUNTIF(H4945:AL4945,"PDD")+COUNTIF(H4945:AL4945,"P/DS")/2+COUNTIF(H4945:AL4945,"PMD")</f>
        <v>0</v>
      </c>
      <c r="AO4945" s="239">
        <f>COUNTIF(H4945:AL4945,"PN")+COUNTIF(H4945:AL4945,"P/NS")/2+COUNTIF(H4945:AL4945,"PH")+COUNTIF(H4945:AL4945,"PH/F")/2+COUNTIF(H4945:AL4945,"PH/L")/2+COUNTIF(H4945:AL4945,"PM")</f>
        <v>0</v>
      </c>
      <c r="AP4945" s="239">
        <f>COUNTIF(H4945:AL4945,"BH")+COUNTIF(H4945:AL4945,"AL/BL")+COUNTIF(H4945:AL4945,"UL/BL")+COUNTIF(H4945:AL4945,"BM")</f>
        <v>0</v>
      </c>
      <c r="AQ4945" s="239">
        <f>COUNTIF(H4945:AL4945,"DS")+COUNTIF(H4945:AL4945,"AL/DS")/2+COUNTIF(H4945:AL4945,"UL/DS")/2+COUNTIF(H4945:AL4945,"CT")+COUNTIF(H4945:AL4945,"MD")</f>
        <v>13.5</v>
      </c>
      <c r="AR4945" s="239">
        <f>COUNTIF(H4945:AL4945,"NS")+COUNTIF(H4945:AL4945,"AL/NS")/2+COUNTIF(H4945:AL4945,"UL/NS")/2+COUNTIF(H4945:AL4945,"BH")+COUNTIF(H4945:AL4945,"AL/BF")/2+COUNTIF(H4945:AL4945,"AL/BL")/2+COUNTIF(H4945:AL4945,"UL/BL")/2+COUNTIF(H4945:AL4945,"UL/BF")/2+COUNTIF(H4945:AL4945,"BM")</f>
        <v>10</v>
      </c>
      <c r="AS4945" s="239">
        <f>COUNTIF(H4945:AL4945,"AL")+COUNTIF(H4945:AL4945,"AL/DS")/2+COUNTIF(H4945:AL4945,"AL/NS")/2+COUNTIF(H4945:AL4945,"NH")+COUNTIF(H4945:AL4945,"SL")+COUNTIF(H4945:AL4945,"NHD")+COUNTIF(H4945:AL4945,"B")+COUNTIF(H4945:AL4945,"HL")+COUNTIF(H4945:AL4945,"AL/BF")/2+COUNTIF(H4945:AL4945,"AL/BL")/2</f>
        <v>2</v>
      </c>
      <c r="AT4945" s="255">
        <f>COUNTIF(H4945:AL4945,"PD")+COUNTIF(H4945:AL4945,"PN")+COUNTIF(H4945:AL4945,"P/DS")/2+COUNTIF(H4945:AL4945,"P/NS")/2+COUNTIF(H4945:AL4945,"DS")+COUNTIF(H4945:AL4945,"NS")+COUNTIF(H4945:AL4945,"AL")+COUNTIF(H4945:AL4945,"AL/DS")+COUNTIF(H4945:AL4945,"AL/NS")+COUNTIF(H4945:AL4945,"NH")+COUNTIF(H4945:AL4945,"SL")+COUNTIF(H4945:AL4945,"UL/DS")/2+COUNTIF(H4945:AL4945,"UL/NS")/2+COUNTIF(H4945:AL4945,"CT")+COUNTIF(H4945:AL4945,"NHD")+COUNTIF(H4945:AL4945,"PDD")+COUNTIF(H4945:AL4945,"B")+COUNTIF(H4945:AL4945,"HL")+COUNTIF(H4945:AL4945,"PH")+COUNTIF(H4945:AL4945,"BH")+COUNTIF(H4945:AL4945,"AL/BF")+COUNTIF(H4945:AL4945,"AL/BL")+COUNTIF(H4945:AL4945,"UL/BF")/2+COUNTIF(H4945:AL4945,"UL/BL")/2+COUNTIF(H4945:AL4945,"PH/F")/2+COUNTIF(H4945:AL4945,"PH/L")/2+COUNTIF(H4945:AL4945,"MD")+COUNTIF(H4945:AL4945,"PMD")+COUNTIF(H4945:AL4945,"PM")+COUNTIF(H4945:AL4945,"BM")</f>
        <v>25.5</v>
      </c>
      <c r="AU4945" s="255">
        <f>COUNTIF(H4945:AL4945,"P/DS")/2+COUNTIF(H4945:AL4945,"P/NS")/2+COUNTIF(H4945:AL4945,"IL")+COUNTIF(H4945:AL4945,"NL")+COUNTIF(H4945:AL4945,"UL")+COUNTIF(H4945:AL4945,"UL/DS")/2+COUNTIF(H4945:AL4945,"UL/NS")/2+COUNTIF(H4945:AL4945,"KT")+COUNTIF(H4945:AL4945,"UL/BF")/2+COUNTIF(H4945:AL4945,"UL/BL")/2+COUNTIF(H4945:AL4945,"PH/F")/2+COUNTIF(H4945:AL4945,"PH/L")/2+COUNTIF(H4945:AL4945,"NB")</f>
        <v>0.5</v>
      </c>
      <c r="AV4945" s="258">
        <f>COUNTIF(H4945:AL4945,"PN")+COUNTIF(H4945:AL4945,"TVD")+COUNTIF(H4945:AL4945,"PH")+COUNTIF(H4945:AL4945,"PM")+COUNTIF(H4945:AL4945,"PDD")-COUNTIFS(H4945:AL4945,"PN",H4952:AL4952,"&gt;=3")-COUNTIFS(H4945:AL4945,"PM",H4952:AL4952,"&gt;=3")</f>
        <v>0</v>
      </c>
      <c r="AW4945" s="258">
        <f>COUNTIF(H4945:AL4945,"NS")+COUNTIF(H4945:AL4945,"D")+COUNTIF(H4945:AL4945,"BH")+COUNTIF(H4945:AL4945,"NHD")+COUNTIF(H4945:AL4945,"BM")-COUNTIFS(H4945:AL4945,"NS",H4952:AL4952,"&gt;=3")-COUNTIFS(H4945:AL4945,"BH",H4952:AL4952,"&gt;=3")-COUNTIFS(H4945:AL4945,"BM",H4952:AL4952,"&gt;=3")</f>
        <v>9</v>
      </c>
      <c r="AX4945" s="255">
        <f>COUNTIF(H4945:AL4945,"AL")+COUNTIF(H4945:AL4945,"AL/DS")/2+COUNTIF(H4945:AL4945,"AL/NS")/2+COUNTIF(H4945:AL4945,"AL/BF")+COUNTIF(H4945:AL4945,"AL/BL")/2</f>
        <v>1</v>
      </c>
      <c r="AY4945" s="255">
        <f>COUNTIF(H4945:AL4945,"SL")</f>
        <v>0</v>
      </c>
      <c r="AZ4945" s="255">
        <f>COUNTIF(H4945:AL4945,"NH")</f>
        <v>1</v>
      </c>
      <c r="BA4945" s="255">
        <f>COUNTIF(H4945:AL4945,"HL")</f>
        <v>0</v>
      </c>
      <c r="BB4945" s="255">
        <f>COUNTIF(G4945:AL4945,"P/DS")/2+COUNTIF(G4945:AL4945,"P/NS")/2+COUNTIF(G4945:AL4945,"UL")+COUNTIF(G4945:AL4945,"UL/DS")/2+COUNTIF(G4945:AL4945,"UL/NS")/2+COUNTIF(G4945:AL4945,"UL/BL")/2+COUNTIF(G4945:AL4945,"UL/BF")/2+COUNTIF(G4945:AL4945,"PH/F")/2+COUNTIF(G4945:AL4945,"PH/L")/2</f>
        <v>0.5</v>
      </c>
      <c r="BC4945" s="255">
        <f>COUNTIF(H4945:AL4945,"NB")</f>
        <v>0</v>
      </c>
      <c r="BD4945" s="255">
        <f>COUNTIF(H4945:AL4945,"NL")</f>
        <v>0</v>
      </c>
      <c r="BE4945" s="255">
        <f>COUNTIF(H4945:AL4945,"IL")</f>
        <v>0</v>
      </c>
      <c r="BF4945" s="255">
        <f>COUNTIF(H4945:AL4945,"KT")</f>
        <v>0</v>
      </c>
      <c r="BG4945" s="255">
        <f>COUNTIF(H4945:AL4945,"L70")</f>
        <v>0</v>
      </c>
      <c r="BH4945" s="255">
        <f>COUNTIF(H4945:AL4945,"MD")</f>
        <v>0</v>
      </c>
      <c r="BI4945" s="255">
        <f>COUNTIF(H4945:AL4945,"PMD")</f>
        <v>0</v>
      </c>
      <c r="BJ4945" s="255">
        <f>COUNTIF(H4945:AL4945,"PM")</f>
        <v>0</v>
      </c>
      <c r="BK4945" s="255">
        <f>COUNTIF(H4945:AL4945,"BM")</f>
        <v>0</v>
      </c>
      <c r="BL4945" s="261">
        <f>SUMIF(H4945:AL4945,"PD",H4946:AL4946)+SUMIF(H4945:AL4945,"PN",H4946:AL4946)+SUMIF(H4945:AL4945,"P/DS",H4946:AL4946)+SUMIF(H4945:AL4945,"PN/F",H4946:AL4946)+SUMIF(H4945:AL4945,"PN/L",H4946:AL4946)+SUMIF(H4945:AL4945,"TV",H4946:AL4946)+SUMIF(H4945:AL4945,"TVD",H4946:AL4946)+SUMIF(H4945:AL4945,"PDD",H4946:AL4946)</f>
        <v>0</v>
      </c>
      <c r="BM4945" s="261">
        <f>SUMIF(H4945:AL4945,"PD",H4947:AL4947)+SUMIF(H4945:AL4945,"PN",H4947:AL4947)+SUMIF(H4945:AL4945,"P/DS",H4947:AL4947)+SUMIF(H4945:AL4945,"PN/F",H4947:AL4947)+SUMIF(H4945:AL4945,"PN/L",H4947:AL4947)+SUMIF(H4945:AL4945,"TV",H4947:AL4947)+SUMIF(H4945:AL4945,"TVD",H4947:AL4947)+SUMIF(H4945:AL4945,"PDD",H4947:AL4947)+SUMIF(H4945:AL4945,"PMD",H4947:AL4947)</f>
        <v>0</v>
      </c>
      <c r="BN4945" s="261">
        <f>SUMIF(H4945:AL4945,"PD",H4948:AL4948)+SUMIF(H4945:AL4945,"PN",H4948:AL4948)+SUMIF(H4945:AL4945,"P/DS",H4948:AL4948)+SUMIF(H4945:AL4945,"PN/F",H4948:AL4948)+SUMIF(H4945:AL4945,"PN/L",H4948:AL4948)+SUMIF(H4945:AL4945,"TV",H4948:AL4948)+SUMIF(H4945:AL4945,"TVD",H4948:AL4948)</f>
        <v>0</v>
      </c>
      <c r="BO4945" s="261">
        <f>SUMIF(H4945:AL4945,"PD",H4949:AL4949)+SUMIF(H4945:AL4945,"PN",H4949:AL4949)+SUMIF(H4945:AL4945,"P/DS",H4949:AL4949)+SUMIF(H4945:AL4945,"PN/F",H4949:AL4949)+SUMIF(H4945:AL4945,"PN/L",H4949:AL4949)+SUMIF(H4945:AL4945,"TV",H4949:AL4949)+SUMIF(H4945:AL4945,"TVD",H4949:AL4949)</f>
        <v>0</v>
      </c>
      <c r="BP4945" s="261">
        <f>SUMIF(H4945:AL4945,"PD",H4950:AL4950)+SUMIF(H4945:AL4945,"PN",H4950:AL4950)+SUMIF(H4945:AL4945,"P/DS",H4950:AL4950)+SUMIF(H4945:AL4945,"PN/F",H4950:AL4950)+SUMIF(H4945:AL4945,"PN/L",H4950:AL4950)+SUMIF(H4945:AL4945,"TV",H4950:AL4950)+SUMIF(H4945:AL4945,"TVD",H4950:AL4950)+SUMIF(H4945:AL4945,"PDD",H4950:AL4950)+SUMIF(H4945:AL4945,"PH",H4950:AL4950)+SUMIF(H4945:AL4945,"PM",H4950:AL4950)</f>
        <v>0</v>
      </c>
      <c r="BQ4945" s="261">
        <f>SUMIF(H4945:AL4945,"PD",H4951:AL4951)+SUMIF(H4945:AL4945,"PN",H4951:AL4951)+SUMIF(H4945:AL4945,"P/DS",H4951:AL4951)+SUMIF(H4945:AL4945,"PN/F",H4951:AL4951)+SUMIF(H4945:AL4945,"PN/L",H4951:AL4951)+SUMIF(H4945:AL4945,"TV",H4951:AL4951)+SUMIF(H4945:AL4945,"TVD",H4951:AL4951)+SUMIF(H4945:AL4945,"PDD",H4951:AL4951)+SUMIF(H4945:AL4945,"PH",H4951:AL4951)+SUMIF(H4945:AL4945,"PM",H4951:AL4951)</f>
        <v>0</v>
      </c>
      <c r="BR4945" s="269">
        <f>SUM(H4946:AL4946)-BL4945</f>
        <v>30.5</v>
      </c>
      <c r="BS4945" s="269">
        <f>SUM(H4947:AL4947)-BM4945</f>
        <v>20.5</v>
      </c>
      <c r="BT4945" s="269">
        <f>SUM(H4948:AL4948)-BN4945</f>
        <v>0</v>
      </c>
      <c r="BU4945" s="269">
        <f>SUM(H4949:AL4949)-BO4945</f>
        <v>0</v>
      </c>
      <c r="BV4945" s="269">
        <f>SUM(H4950:AL4950)-BP4945</f>
        <v>0</v>
      </c>
      <c r="BW4945" s="269">
        <f>SUM(H4951:AL4951)-BQ4945</f>
        <v>0</v>
      </c>
      <c r="BX4945" s="255">
        <f>SUMIF(H4945:AL4945,"PD",H4952:AL4952)+SUMIF(H4945:AL4945,"PN",H4952:AL4952)+SUMIF(H4945:AL4945,"P/DS",H4952:AL4952)+SUMIF(H4945:AL4945,"PN/F",H4952:AL4952)+SUMIF(H4945:AL4945,"PN/L",H4952:AL4952)</f>
        <v>0</v>
      </c>
      <c r="BY4945" s="255">
        <f>SUM(H4952:AL4952)-BX4945</f>
        <v>7</v>
      </c>
      <c r="BZ4945" s="255">
        <f t="shared" ref="BZ4945" si="1489">+SUM(BL4945:BW4952)</f>
        <v>51</v>
      </c>
      <c r="CA4945" s="266">
        <f>(COUNTIFS(H4945:AL4945,"PD",H4946:AL4946,"&gt;=2"))*0.5-IF(CN4945="VP",COUNTIFS($H$16:$AL$16,"SAT",H4945:AL4945,"PD",H4946:AL4946,"&gt;=2"))*0.5</f>
        <v>0</v>
      </c>
      <c r="CB4945" s="266">
        <f>(COUNTIFS(H4945:AL4945,"PN",H4947:AL4947,"&gt;=0.5",H4946:AL4946,"&gt;=1.5"))*0.5+COUNTIFS(H4945:AL4945,"PDD",H4947:AL4947,"&gt;=0.5",H4946:AL4946,"&gt;=1.5")*0.5</f>
        <v>0</v>
      </c>
      <c r="CC4945" s="273">
        <f>(COUNTIFS(H4945:AL4945,"TV",H4947:AL4947,"&gt;=10"))*0.5+(COUNTIFS(H4945:AL4945,"PMD",H4947:AL4947,"&gt;=2"))*0.5</f>
        <v>0</v>
      </c>
      <c r="CD4945" s="266">
        <f>(COUNTIFS(H4945:AL4945,"TVD",H4949:AL4949,"&gt;=6.5",H4947:AL4947,"&gt;=3.5"))*0.5</f>
        <v>0</v>
      </c>
      <c r="CE4945" s="266">
        <f>(COUNTIFS(H4945:AL4945,"PD",H4950:AL4950,"&gt;=10"))*0.5</f>
        <v>0</v>
      </c>
      <c r="CF4945" s="266">
        <f>(COUNTIFS(H4945:AL4945,"PDD",H4950:AL4950,"&gt;=3.5",H4951:AL4951,"&gt;=6.5")+COUNTIFS(H4945:AL4945,"PH",H4951:AL4951,"&gt;=0.5",H4950:AL4950,"&gt;=1.5")+COUNTIFS(H4945:AL4945,"PM",H4951:AL4951,"&gt;=0.5",H4950:AL4950,"&gt;=1.5"))*0.5</f>
        <v>0</v>
      </c>
      <c r="CG4945" s="266">
        <f>(COUNTIFS(H4945:AL4945,"DS",H4946:AL4946,"&gt;=2")+COUNTIFS(H4945:AL4945,"AL/DS",H4946:AL4946,"&gt;=2"))*0.5-IF(CN4945="VP",COUNTIFS($H$16:$AL$16,"SAT",H4945:AL4945,"DS",H4946:AL4946,"&gt;=2"))*0.5</f>
        <v>4.5</v>
      </c>
      <c r="CH4945" s="266">
        <f>(COUNTIFS(H4945:AL4945,"NS",H4947:AL4947,"&gt;=0.5",H4946:AL4946,"&gt;=1.5")+COUNTIFS(H4945:AL4945,"AL/NS",H4947:AL4947,"&gt;=0.5",H4946:AL4946,"&gt;=1.5")+COUNTIFS(H4945:AL4945,"NHD",H4947:AL4947,"&gt;=4.5",H4950:AL4950,"&gt;=2",H4946:AL4946,"&gt;=1.5"))*0.5</f>
        <v>2</v>
      </c>
      <c r="CI4945" s="266">
        <f>(COUNTIF(H4947:AL4947,"&gt;=10")+COUNTIFS(H4945:AL4945,"MD",H4947:AL4947,"&gt;=2")-COUNTIFS(H4945:AL4945,"TV",H4947:AL4947,"&gt;=10"))*0.5</f>
        <v>0.5</v>
      </c>
      <c r="CJ4945" s="266">
        <f>(COUNTIFS(H4945:AL4945,"D",H4949:AL4949,"&gt;=6.5",H4947:AL4947,"&gt;=3.5"))*0.5</f>
        <v>0</v>
      </c>
      <c r="CK4945" s="266">
        <f>(COUNTIF(H4950:AL4950,"&gt;=10")-COUNTIFS(H4945:AL4945,"PD",H4950:AL4950,"&gt;=10"))*0.5</f>
        <v>0</v>
      </c>
      <c r="CL4945" s="265">
        <f>(COUNTIFS(H4945:AL4945,"NHD",H4950:AL4950,"&gt;=3.5",H4951:AL4951,"&gt;=6.5")+COUNTIFS(H4945:AL4945,"BH",H4950:AL4950,"&gt;=1.5",H4951:AL4951,"&gt;=0.5")+COUNTIFS(H4945:AL4945,"BM",H4950:AL4950,"&gt;=1.5",H4951:AL4951,"&gt;=0.5")+COUNTIFS(H4945:AL4945,"D",H4950:AL4950,"&gt;=1.5",H4951:AL4951,"&gt;=0.5"))*0.5</f>
        <v>0</v>
      </c>
      <c r="CM4945" s="272"/>
      <c r="CN4945" s="264" t="s">
        <v>723</v>
      </c>
      <c r="CO4945" s="202">
        <f t="shared" ref="CO4945" si="1490">+AM4945+AN4945+AO4945+AP4945+AQ4945+AR4945+AS4945+AU4945+BG4945</f>
        <v>26</v>
      </c>
      <c r="CP4945" s="225">
        <f>+SUM(I4946:I4951)-I4952</f>
        <v>10.5</v>
      </c>
      <c r="CQ4945" s="225">
        <f>+SUM(J4946:J4951)-J4952</f>
        <v>0</v>
      </c>
      <c r="CR4945" s="225">
        <f>+SUM(K4946:K4951)-K4952</f>
        <v>2.5</v>
      </c>
      <c r="CS4945" s="203"/>
      <c r="CT4945" s="203"/>
      <c r="CU4945" s="203"/>
      <c r="CV4945" s="203"/>
      <c r="CW4945" s="203"/>
      <c r="CX4945" s="203"/>
      <c r="CY4945" s="203"/>
      <c r="CZ4945" s="203"/>
      <c r="DA4945" s="203"/>
      <c r="DB4945" s="120"/>
      <c r="DC4945" s="120"/>
      <c r="DD4945" s="120"/>
      <c r="DE4945" s="120"/>
      <c r="DF4945" s="120"/>
      <c r="DG4945" s="120"/>
      <c r="DH4945" s="120"/>
      <c r="DI4945" s="120"/>
      <c r="DJ4945" s="120"/>
      <c r="DK4945" s="120"/>
      <c r="DL4945" s="120"/>
      <c r="DM4945" s="120"/>
      <c r="DN4945" s="120"/>
    </row>
    <row r="4946" spans="1:118" s="119" customFormat="1" ht="14.25" customHeight="1">
      <c r="A4946" s="228"/>
      <c r="B4946" s="542"/>
      <c r="C4946" s="315"/>
      <c r="D4946" s="291"/>
      <c r="E4946" s="291"/>
      <c r="F4946" s="242" t="s">
        <v>82</v>
      </c>
      <c r="G4946" s="121">
        <v>1.5</v>
      </c>
      <c r="H4946" s="83"/>
      <c r="I4946" s="83"/>
      <c r="J4946" s="83"/>
      <c r="K4946" s="83">
        <v>2.5</v>
      </c>
      <c r="L4946" s="83">
        <v>2.5</v>
      </c>
      <c r="M4946" s="83"/>
      <c r="N4946" s="83">
        <v>2.5</v>
      </c>
      <c r="O4946" s="83"/>
      <c r="P4946" s="83">
        <v>2.5</v>
      </c>
      <c r="Q4946" s="83">
        <v>2.5</v>
      </c>
      <c r="R4946" s="83">
        <v>2.5</v>
      </c>
      <c r="S4946" s="83">
        <v>2.5</v>
      </c>
      <c r="T4946" s="83">
        <v>2.5</v>
      </c>
      <c r="U4946" s="83">
        <v>2.5</v>
      </c>
      <c r="V4946" s="83"/>
      <c r="W4946" s="83">
        <v>2</v>
      </c>
      <c r="X4946" s="83">
        <v>2</v>
      </c>
      <c r="Y4946" s="83">
        <v>2</v>
      </c>
      <c r="Z4946" s="83">
        <v>2</v>
      </c>
      <c r="AA4946" s="83"/>
      <c r="AB4946" s="83"/>
      <c r="AC4946" s="79"/>
      <c r="AD4946" s="79"/>
      <c r="AE4946" s="79"/>
      <c r="AF4946" s="79"/>
      <c r="AG4946" s="79"/>
      <c r="AH4946" s="79"/>
      <c r="AI4946" s="79"/>
      <c r="AJ4946" s="79"/>
      <c r="AK4946" s="79"/>
      <c r="AL4946" s="79"/>
      <c r="AM4946" s="240"/>
      <c r="AN4946" s="240"/>
      <c r="AO4946" s="240"/>
      <c r="AP4946" s="240"/>
      <c r="AQ4946" s="240"/>
      <c r="AR4946" s="240"/>
      <c r="AS4946" s="240"/>
      <c r="AT4946" s="256"/>
      <c r="AU4946" s="256"/>
      <c r="AV4946" s="259"/>
      <c r="AW4946" s="259"/>
      <c r="AX4946" s="256"/>
      <c r="AY4946" s="256"/>
      <c r="AZ4946" s="256"/>
      <c r="BA4946" s="256"/>
      <c r="BB4946" s="256"/>
      <c r="BC4946" s="256"/>
      <c r="BD4946" s="256"/>
      <c r="BE4946" s="256"/>
      <c r="BF4946" s="256"/>
      <c r="BG4946" s="256"/>
      <c r="BH4946" s="256"/>
      <c r="BI4946" s="256"/>
      <c r="BJ4946" s="256"/>
      <c r="BK4946" s="256"/>
      <c r="BL4946" s="262"/>
      <c r="BM4946" s="262"/>
      <c r="BN4946" s="262"/>
      <c r="BO4946" s="262"/>
      <c r="BP4946" s="262"/>
      <c r="BQ4946" s="262"/>
      <c r="BR4946" s="270"/>
      <c r="BS4946" s="270"/>
      <c r="BT4946" s="270"/>
      <c r="BU4946" s="270"/>
      <c r="BV4946" s="270"/>
      <c r="BW4946" s="270"/>
      <c r="BX4946" s="256"/>
      <c r="BY4946" s="256"/>
      <c r="BZ4946" s="256"/>
      <c r="CA4946" s="267"/>
      <c r="CB4946" s="267"/>
      <c r="CC4946" s="274"/>
      <c r="CD4946" s="267"/>
      <c r="CE4946" s="267"/>
      <c r="CF4946" s="267"/>
      <c r="CG4946" s="267"/>
      <c r="CH4946" s="267"/>
      <c r="CI4946" s="267"/>
      <c r="CJ4946" s="267"/>
      <c r="CK4946" s="267"/>
      <c r="CL4946" s="265"/>
      <c r="CM4946" s="272"/>
      <c r="CN4946" s="264"/>
      <c r="CO4946" s="202"/>
      <c r="CP4946" s="226"/>
      <c r="CQ4946" s="226"/>
      <c r="CR4946" s="226"/>
      <c r="CS4946" s="203"/>
      <c r="CT4946" s="203"/>
      <c r="CU4946" s="203"/>
      <c r="CV4946" s="203"/>
      <c r="CW4946" s="203"/>
      <c r="CX4946" s="203"/>
      <c r="CY4946" s="203"/>
      <c r="CZ4946" s="203"/>
      <c r="DA4946" s="203"/>
      <c r="DB4946" s="120"/>
      <c r="DC4946" s="120"/>
      <c r="DD4946" s="120"/>
      <c r="DE4946" s="120"/>
      <c r="DF4946" s="120"/>
      <c r="DG4946" s="120"/>
      <c r="DH4946" s="120"/>
      <c r="DI4946" s="120"/>
      <c r="DJ4946" s="120"/>
      <c r="DK4946" s="120"/>
      <c r="DL4946" s="120"/>
      <c r="DM4946" s="120"/>
      <c r="DN4946" s="120"/>
    </row>
    <row r="4947" spans="1:118" s="119" customFormat="1" ht="14.25" customHeight="1">
      <c r="A4947" s="228"/>
      <c r="B4947" s="542"/>
      <c r="C4947" s="315"/>
      <c r="D4947" s="291"/>
      <c r="E4947" s="291"/>
      <c r="F4947" s="243"/>
      <c r="G4947" s="122">
        <v>2</v>
      </c>
      <c r="H4947" s="84"/>
      <c r="I4947" s="84">
        <v>10.5</v>
      </c>
      <c r="J4947" s="84"/>
      <c r="K4947" s="84"/>
      <c r="L4947" s="84"/>
      <c r="M4947" s="84"/>
      <c r="N4947" s="84"/>
      <c r="O4947" s="84">
        <v>8</v>
      </c>
      <c r="P4947" s="84"/>
      <c r="Q4947" s="84"/>
      <c r="R4947" s="84"/>
      <c r="S4947" s="84"/>
      <c r="T4947" s="84"/>
      <c r="U4947" s="84"/>
      <c r="V4947" s="84"/>
      <c r="W4947" s="84">
        <v>0.5</v>
      </c>
      <c r="X4947" s="84">
        <v>0.5</v>
      </c>
      <c r="Y4947" s="84">
        <v>0.5</v>
      </c>
      <c r="Z4947" s="84">
        <v>0.5</v>
      </c>
      <c r="AA4947" s="84"/>
      <c r="AB4947" s="84"/>
      <c r="AC4947" s="80"/>
      <c r="AD4947" s="80"/>
      <c r="AE4947" s="80"/>
      <c r="AF4947" s="80"/>
      <c r="AG4947" s="80"/>
      <c r="AH4947" s="80"/>
      <c r="AI4947" s="80"/>
      <c r="AJ4947" s="80"/>
      <c r="AK4947" s="80"/>
      <c r="AL4947" s="80"/>
      <c r="AM4947" s="240"/>
      <c r="AN4947" s="240"/>
      <c r="AO4947" s="240"/>
      <c r="AP4947" s="240"/>
      <c r="AQ4947" s="240"/>
      <c r="AR4947" s="240"/>
      <c r="AS4947" s="240"/>
      <c r="AT4947" s="256"/>
      <c r="AU4947" s="256"/>
      <c r="AV4947" s="259"/>
      <c r="AW4947" s="259"/>
      <c r="AX4947" s="256"/>
      <c r="AY4947" s="256"/>
      <c r="AZ4947" s="256"/>
      <c r="BA4947" s="256"/>
      <c r="BB4947" s="256"/>
      <c r="BC4947" s="256"/>
      <c r="BD4947" s="256"/>
      <c r="BE4947" s="256"/>
      <c r="BF4947" s="256"/>
      <c r="BG4947" s="256"/>
      <c r="BH4947" s="256"/>
      <c r="BI4947" s="256"/>
      <c r="BJ4947" s="256"/>
      <c r="BK4947" s="256"/>
      <c r="BL4947" s="262"/>
      <c r="BM4947" s="262"/>
      <c r="BN4947" s="262"/>
      <c r="BO4947" s="262"/>
      <c r="BP4947" s="262"/>
      <c r="BQ4947" s="262"/>
      <c r="BR4947" s="270"/>
      <c r="BS4947" s="270"/>
      <c r="BT4947" s="270"/>
      <c r="BU4947" s="270"/>
      <c r="BV4947" s="270"/>
      <c r="BW4947" s="270"/>
      <c r="BX4947" s="256"/>
      <c r="BY4947" s="256"/>
      <c r="BZ4947" s="256"/>
      <c r="CA4947" s="267"/>
      <c r="CB4947" s="267"/>
      <c r="CC4947" s="274"/>
      <c r="CD4947" s="267"/>
      <c r="CE4947" s="267"/>
      <c r="CF4947" s="267"/>
      <c r="CG4947" s="267"/>
      <c r="CH4947" s="267"/>
      <c r="CI4947" s="267"/>
      <c r="CJ4947" s="267"/>
      <c r="CK4947" s="267"/>
      <c r="CL4947" s="265"/>
      <c r="CM4947" s="272"/>
      <c r="CN4947" s="264"/>
      <c r="CO4947" s="202"/>
      <c r="CP4947" s="226"/>
      <c r="CQ4947" s="226"/>
      <c r="CR4947" s="226"/>
      <c r="CS4947" s="203"/>
      <c r="CT4947" s="203"/>
      <c r="CU4947" s="203"/>
      <c r="CV4947" s="203"/>
      <c r="CW4947" s="203"/>
      <c r="CX4947" s="203"/>
      <c r="CY4947" s="203"/>
      <c r="CZ4947" s="203"/>
      <c r="DA4947" s="203"/>
      <c r="DB4947" s="120"/>
      <c r="DC4947" s="120"/>
      <c r="DD4947" s="120"/>
      <c r="DE4947" s="120"/>
      <c r="DF4947" s="120"/>
      <c r="DG4947" s="120"/>
      <c r="DH4947" s="120"/>
      <c r="DI4947" s="120"/>
      <c r="DJ4947" s="120"/>
      <c r="DK4947" s="120"/>
      <c r="DL4947" s="120"/>
      <c r="DM4947" s="120"/>
      <c r="DN4947" s="120"/>
    </row>
    <row r="4948" spans="1:118" s="119" customFormat="1" ht="14.25" customHeight="1">
      <c r="A4948" s="228"/>
      <c r="B4948" s="542"/>
      <c r="C4948" s="315"/>
      <c r="D4948" s="291"/>
      <c r="E4948" s="291"/>
      <c r="F4948" s="243"/>
      <c r="G4948" s="122">
        <v>2.1</v>
      </c>
      <c r="H4948" s="84"/>
      <c r="I4948" s="84"/>
      <c r="J4948" s="84"/>
      <c r="K4948" s="84"/>
      <c r="L4948" s="84"/>
      <c r="M4948" s="84"/>
      <c r="N4948" s="84"/>
      <c r="O4948" s="84"/>
      <c r="P4948" s="84"/>
      <c r="Q4948" s="84"/>
      <c r="R4948" s="84"/>
      <c r="S4948" s="84"/>
      <c r="T4948" s="84"/>
      <c r="U4948" s="84"/>
      <c r="V4948" s="84"/>
      <c r="W4948" s="84"/>
      <c r="X4948" s="84"/>
      <c r="Y4948" s="84"/>
      <c r="Z4948" s="84"/>
      <c r="AA4948" s="84"/>
      <c r="AB4948" s="84"/>
      <c r="AC4948" s="80"/>
      <c r="AD4948" s="80"/>
      <c r="AE4948" s="80"/>
      <c r="AF4948" s="80"/>
      <c r="AG4948" s="80"/>
      <c r="AH4948" s="80"/>
      <c r="AI4948" s="80"/>
      <c r="AJ4948" s="80"/>
      <c r="AK4948" s="80"/>
      <c r="AL4948" s="80"/>
      <c r="AM4948" s="240"/>
      <c r="AN4948" s="240"/>
      <c r="AO4948" s="240"/>
      <c r="AP4948" s="240"/>
      <c r="AQ4948" s="240"/>
      <c r="AR4948" s="240"/>
      <c r="AS4948" s="240"/>
      <c r="AT4948" s="256"/>
      <c r="AU4948" s="256"/>
      <c r="AV4948" s="259"/>
      <c r="AW4948" s="259"/>
      <c r="AX4948" s="256"/>
      <c r="AY4948" s="256"/>
      <c r="AZ4948" s="256"/>
      <c r="BA4948" s="256"/>
      <c r="BB4948" s="256"/>
      <c r="BC4948" s="256"/>
      <c r="BD4948" s="256"/>
      <c r="BE4948" s="256"/>
      <c r="BF4948" s="256"/>
      <c r="BG4948" s="256"/>
      <c r="BH4948" s="256"/>
      <c r="BI4948" s="256"/>
      <c r="BJ4948" s="256"/>
      <c r="BK4948" s="256"/>
      <c r="BL4948" s="262"/>
      <c r="BM4948" s="262"/>
      <c r="BN4948" s="262"/>
      <c r="BO4948" s="262"/>
      <c r="BP4948" s="262"/>
      <c r="BQ4948" s="262"/>
      <c r="BR4948" s="270"/>
      <c r="BS4948" s="270"/>
      <c r="BT4948" s="270"/>
      <c r="BU4948" s="270"/>
      <c r="BV4948" s="270"/>
      <c r="BW4948" s="270"/>
      <c r="BX4948" s="256"/>
      <c r="BY4948" s="256"/>
      <c r="BZ4948" s="256"/>
      <c r="CA4948" s="267"/>
      <c r="CB4948" s="267"/>
      <c r="CC4948" s="274"/>
      <c r="CD4948" s="267"/>
      <c r="CE4948" s="267"/>
      <c r="CF4948" s="267"/>
      <c r="CG4948" s="267"/>
      <c r="CH4948" s="267"/>
      <c r="CI4948" s="267"/>
      <c r="CJ4948" s="267"/>
      <c r="CK4948" s="267"/>
      <c r="CL4948" s="265"/>
      <c r="CM4948" s="272"/>
      <c r="CN4948" s="264"/>
      <c r="CO4948" s="202"/>
      <c r="CP4948" s="226"/>
      <c r="CQ4948" s="226"/>
      <c r="CR4948" s="226"/>
      <c r="CS4948" s="203"/>
      <c r="CT4948" s="203"/>
      <c r="CU4948" s="203"/>
      <c r="CV4948" s="203"/>
      <c r="CW4948" s="203"/>
      <c r="CX4948" s="203"/>
      <c r="CY4948" s="203"/>
      <c r="CZ4948" s="203"/>
      <c r="DA4948" s="203"/>
      <c r="DB4948" s="120"/>
      <c r="DC4948" s="120"/>
      <c r="DD4948" s="120"/>
      <c r="DE4948" s="120"/>
      <c r="DF4948" s="120"/>
      <c r="DG4948" s="120"/>
      <c r="DH4948" s="120"/>
      <c r="DI4948" s="120"/>
      <c r="DJ4948" s="120"/>
      <c r="DK4948" s="120"/>
      <c r="DL4948" s="120"/>
      <c r="DM4948" s="120"/>
      <c r="DN4948" s="120"/>
    </row>
    <row r="4949" spans="1:118" s="119" customFormat="1" ht="14.25" customHeight="1">
      <c r="A4949" s="228"/>
      <c r="B4949" s="542"/>
      <c r="C4949" s="315"/>
      <c r="D4949" s="291"/>
      <c r="E4949" s="291"/>
      <c r="F4949" s="243"/>
      <c r="G4949" s="122">
        <v>2.7</v>
      </c>
      <c r="H4949" s="84"/>
      <c r="I4949" s="84"/>
      <c r="J4949" s="84"/>
      <c r="K4949" s="84"/>
      <c r="L4949" s="84"/>
      <c r="M4949" s="84"/>
      <c r="N4949" s="84"/>
      <c r="O4949" s="84"/>
      <c r="P4949" s="84"/>
      <c r="Q4949" s="84"/>
      <c r="R4949" s="84"/>
      <c r="S4949" s="84"/>
      <c r="T4949" s="84"/>
      <c r="U4949" s="84"/>
      <c r="V4949" s="84"/>
      <c r="W4949" s="84"/>
      <c r="X4949" s="84"/>
      <c r="Y4949" s="84"/>
      <c r="Z4949" s="84"/>
      <c r="AA4949" s="84"/>
      <c r="AB4949" s="84"/>
      <c r="AC4949" s="80"/>
      <c r="AD4949" s="80"/>
      <c r="AE4949" s="80"/>
      <c r="AF4949" s="80"/>
      <c r="AG4949" s="80"/>
      <c r="AH4949" s="80"/>
      <c r="AI4949" s="80"/>
      <c r="AJ4949" s="80"/>
      <c r="AK4949" s="80"/>
      <c r="AL4949" s="80"/>
      <c r="AM4949" s="240"/>
      <c r="AN4949" s="240"/>
      <c r="AO4949" s="240"/>
      <c r="AP4949" s="240"/>
      <c r="AQ4949" s="240"/>
      <c r="AR4949" s="240"/>
      <c r="AS4949" s="240"/>
      <c r="AT4949" s="256"/>
      <c r="AU4949" s="256"/>
      <c r="AV4949" s="259"/>
      <c r="AW4949" s="259"/>
      <c r="AX4949" s="256"/>
      <c r="AY4949" s="256"/>
      <c r="AZ4949" s="256"/>
      <c r="BA4949" s="256"/>
      <c r="BB4949" s="256"/>
      <c r="BC4949" s="256"/>
      <c r="BD4949" s="256"/>
      <c r="BE4949" s="256"/>
      <c r="BF4949" s="256"/>
      <c r="BG4949" s="256"/>
      <c r="BH4949" s="256"/>
      <c r="BI4949" s="256"/>
      <c r="BJ4949" s="256"/>
      <c r="BK4949" s="256"/>
      <c r="BL4949" s="262"/>
      <c r="BM4949" s="262"/>
      <c r="BN4949" s="262"/>
      <c r="BO4949" s="262"/>
      <c r="BP4949" s="262"/>
      <c r="BQ4949" s="262"/>
      <c r="BR4949" s="270"/>
      <c r="BS4949" s="270"/>
      <c r="BT4949" s="270"/>
      <c r="BU4949" s="270"/>
      <c r="BV4949" s="270"/>
      <c r="BW4949" s="270"/>
      <c r="BX4949" s="256"/>
      <c r="BY4949" s="256"/>
      <c r="BZ4949" s="256"/>
      <c r="CA4949" s="267"/>
      <c r="CB4949" s="267"/>
      <c r="CC4949" s="274"/>
      <c r="CD4949" s="267"/>
      <c r="CE4949" s="267"/>
      <c r="CF4949" s="267"/>
      <c r="CG4949" s="267"/>
      <c r="CH4949" s="267"/>
      <c r="CI4949" s="267"/>
      <c r="CJ4949" s="267"/>
      <c r="CK4949" s="267"/>
      <c r="CL4949" s="265"/>
      <c r="CM4949" s="272"/>
      <c r="CN4949" s="264"/>
      <c r="CO4949" s="202"/>
      <c r="CP4949" s="226"/>
      <c r="CQ4949" s="226"/>
      <c r="CR4949" s="226"/>
      <c r="CS4949" s="203"/>
      <c r="CT4949" s="203"/>
      <c r="CU4949" s="203"/>
      <c r="CV4949" s="203"/>
      <c r="CW4949" s="203"/>
      <c r="CX4949" s="203"/>
      <c r="CY4949" s="203"/>
      <c r="CZ4949" s="203"/>
      <c r="DA4949" s="203"/>
      <c r="DB4949" s="120"/>
      <c r="DC4949" s="120"/>
      <c r="DD4949" s="120"/>
      <c r="DE4949" s="120"/>
      <c r="DF4949" s="120"/>
      <c r="DG4949" s="120"/>
      <c r="DH4949" s="120"/>
      <c r="DI4949" s="120"/>
      <c r="DJ4949" s="120"/>
      <c r="DK4949" s="120"/>
      <c r="DL4949" s="120"/>
      <c r="DM4949" s="120"/>
      <c r="DN4949" s="120"/>
    </row>
    <row r="4950" spans="1:118" s="119" customFormat="1" ht="14.25" customHeight="1">
      <c r="A4950" s="228"/>
      <c r="B4950" s="542"/>
      <c r="C4950" s="315"/>
      <c r="D4950" s="291"/>
      <c r="E4950" s="291"/>
      <c r="F4950" s="243"/>
      <c r="G4950" s="122">
        <v>3</v>
      </c>
      <c r="H4950" s="84"/>
      <c r="I4950" s="84"/>
      <c r="J4950" s="84"/>
      <c r="K4950" s="84"/>
      <c r="L4950" s="84"/>
      <c r="M4950" s="84"/>
      <c r="N4950" s="84"/>
      <c r="O4950" s="84"/>
      <c r="P4950" s="84"/>
      <c r="Q4950" s="84"/>
      <c r="R4950" s="84"/>
      <c r="S4950" s="84"/>
      <c r="T4950" s="84"/>
      <c r="U4950" s="84"/>
      <c r="V4950" s="84"/>
      <c r="W4950" s="84"/>
      <c r="X4950" s="84"/>
      <c r="Y4950" s="84"/>
      <c r="Z4950" s="84"/>
      <c r="AA4950" s="84"/>
      <c r="AB4950" s="84"/>
      <c r="AC4950" s="80"/>
      <c r="AD4950" s="80"/>
      <c r="AE4950" s="80"/>
      <c r="AF4950" s="80"/>
      <c r="AG4950" s="80"/>
      <c r="AH4950" s="80"/>
      <c r="AI4950" s="80"/>
      <c r="AJ4950" s="80"/>
      <c r="AK4950" s="80"/>
      <c r="AL4950" s="80"/>
      <c r="AM4950" s="240"/>
      <c r="AN4950" s="240"/>
      <c r="AO4950" s="240"/>
      <c r="AP4950" s="240"/>
      <c r="AQ4950" s="240"/>
      <c r="AR4950" s="240"/>
      <c r="AS4950" s="240"/>
      <c r="AT4950" s="256"/>
      <c r="AU4950" s="256"/>
      <c r="AV4950" s="259"/>
      <c r="AW4950" s="259"/>
      <c r="AX4950" s="256"/>
      <c r="AY4950" s="256"/>
      <c r="AZ4950" s="256"/>
      <c r="BA4950" s="256"/>
      <c r="BB4950" s="256"/>
      <c r="BC4950" s="256"/>
      <c r="BD4950" s="256"/>
      <c r="BE4950" s="256"/>
      <c r="BF4950" s="256"/>
      <c r="BG4950" s="256"/>
      <c r="BH4950" s="256"/>
      <c r="BI4950" s="256"/>
      <c r="BJ4950" s="256"/>
      <c r="BK4950" s="256"/>
      <c r="BL4950" s="262"/>
      <c r="BM4950" s="262"/>
      <c r="BN4950" s="262"/>
      <c r="BO4950" s="262"/>
      <c r="BP4950" s="262"/>
      <c r="BQ4950" s="262"/>
      <c r="BR4950" s="270"/>
      <c r="BS4950" s="270"/>
      <c r="BT4950" s="270"/>
      <c r="BU4950" s="270"/>
      <c r="BV4950" s="270"/>
      <c r="BW4950" s="270"/>
      <c r="BX4950" s="256"/>
      <c r="BY4950" s="256"/>
      <c r="BZ4950" s="256"/>
      <c r="CA4950" s="267"/>
      <c r="CB4950" s="267"/>
      <c r="CC4950" s="274"/>
      <c r="CD4950" s="267"/>
      <c r="CE4950" s="267"/>
      <c r="CF4950" s="267"/>
      <c r="CG4950" s="267"/>
      <c r="CH4950" s="267"/>
      <c r="CI4950" s="267"/>
      <c r="CJ4950" s="267"/>
      <c r="CK4950" s="267"/>
      <c r="CL4950" s="265"/>
      <c r="CM4950" s="272"/>
      <c r="CN4950" s="264"/>
      <c r="CO4950" s="202"/>
      <c r="CP4950" s="226"/>
      <c r="CQ4950" s="226"/>
      <c r="CR4950" s="226"/>
      <c r="CS4950" s="203"/>
      <c r="CT4950" s="203"/>
      <c r="CU4950" s="203"/>
      <c r="CV4950" s="203"/>
      <c r="CW4950" s="203"/>
      <c r="CX4950" s="203"/>
      <c r="CY4950" s="203"/>
      <c r="CZ4950" s="203"/>
      <c r="DA4950" s="203"/>
      <c r="DB4950" s="120"/>
      <c r="DC4950" s="120"/>
      <c r="DD4950" s="120"/>
      <c r="DE4950" s="120"/>
      <c r="DF4950" s="120"/>
      <c r="DG4950" s="120"/>
      <c r="DH4950" s="120"/>
      <c r="DI4950" s="120"/>
      <c r="DJ4950" s="120"/>
      <c r="DK4950" s="120"/>
      <c r="DL4950" s="120"/>
      <c r="DM4950" s="120"/>
      <c r="DN4950" s="120"/>
    </row>
    <row r="4951" spans="1:118" s="119" customFormat="1" ht="14.25" customHeight="1">
      <c r="A4951" s="228"/>
      <c r="B4951" s="542"/>
      <c r="C4951" s="315"/>
      <c r="D4951" s="291"/>
      <c r="E4951" s="291"/>
      <c r="F4951" s="244"/>
      <c r="G4951" s="123">
        <v>3.9</v>
      </c>
      <c r="H4951" s="85"/>
      <c r="I4951" s="85"/>
      <c r="J4951" s="85"/>
      <c r="K4951" s="85"/>
      <c r="L4951" s="85"/>
      <c r="M4951" s="85"/>
      <c r="N4951" s="85"/>
      <c r="O4951" s="85"/>
      <c r="P4951" s="85"/>
      <c r="Q4951" s="85"/>
      <c r="R4951" s="85"/>
      <c r="S4951" s="85"/>
      <c r="T4951" s="85"/>
      <c r="U4951" s="85"/>
      <c r="V4951" s="85"/>
      <c r="W4951" s="85"/>
      <c r="X4951" s="85"/>
      <c r="Y4951" s="85"/>
      <c r="Z4951" s="85"/>
      <c r="AA4951" s="85"/>
      <c r="AB4951" s="85"/>
      <c r="AC4951" s="81"/>
      <c r="AD4951" s="81"/>
      <c r="AE4951" s="81"/>
      <c r="AF4951" s="81"/>
      <c r="AG4951" s="81"/>
      <c r="AH4951" s="81"/>
      <c r="AI4951" s="81"/>
      <c r="AJ4951" s="81"/>
      <c r="AK4951" s="81"/>
      <c r="AL4951" s="81"/>
      <c r="AM4951" s="240"/>
      <c r="AN4951" s="240"/>
      <c r="AO4951" s="240"/>
      <c r="AP4951" s="240"/>
      <c r="AQ4951" s="240"/>
      <c r="AR4951" s="240"/>
      <c r="AS4951" s="240"/>
      <c r="AT4951" s="256"/>
      <c r="AU4951" s="256"/>
      <c r="AV4951" s="259"/>
      <c r="AW4951" s="259"/>
      <c r="AX4951" s="256"/>
      <c r="AY4951" s="256"/>
      <c r="AZ4951" s="256"/>
      <c r="BA4951" s="256"/>
      <c r="BB4951" s="256"/>
      <c r="BC4951" s="256"/>
      <c r="BD4951" s="256"/>
      <c r="BE4951" s="256"/>
      <c r="BF4951" s="256"/>
      <c r="BG4951" s="256"/>
      <c r="BH4951" s="256"/>
      <c r="BI4951" s="256"/>
      <c r="BJ4951" s="256"/>
      <c r="BK4951" s="256"/>
      <c r="BL4951" s="262"/>
      <c r="BM4951" s="262"/>
      <c r="BN4951" s="262"/>
      <c r="BO4951" s="262"/>
      <c r="BP4951" s="262"/>
      <c r="BQ4951" s="262"/>
      <c r="BR4951" s="270"/>
      <c r="BS4951" s="270"/>
      <c r="BT4951" s="270"/>
      <c r="BU4951" s="270"/>
      <c r="BV4951" s="270"/>
      <c r="BW4951" s="270"/>
      <c r="BX4951" s="256"/>
      <c r="BY4951" s="256"/>
      <c r="BZ4951" s="256"/>
      <c r="CA4951" s="267"/>
      <c r="CB4951" s="267"/>
      <c r="CC4951" s="274"/>
      <c r="CD4951" s="267"/>
      <c r="CE4951" s="267"/>
      <c r="CF4951" s="267"/>
      <c r="CG4951" s="267"/>
      <c r="CH4951" s="267"/>
      <c r="CI4951" s="267"/>
      <c r="CJ4951" s="267"/>
      <c r="CK4951" s="267"/>
      <c r="CL4951" s="265"/>
      <c r="CM4951" s="272"/>
      <c r="CN4951" s="264"/>
      <c r="CO4951" s="202"/>
      <c r="CP4951" s="226"/>
      <c r="CQ4951" s="226"/>
      <c r="CR4951" s="226"/>
      <c r="CS4951" s="203"/>
      <c r="CT4951" s="203"/>
      <c r="CU4951" s="203"/>
      <c r="CV4951" s="203"/>
      <c r="CW4951" s="203"/>
      <c r="CX4951" s="203"/>
      <c r="CY4951" s="203"/>
      <c r="CZ4951" s="203"/>
      <c r="DA4951" s="203"/>
      <c r="DB4951" s="120"/>
      <c r="DC4951" s="120"/>
      <c r="DD4951" s="120"/>
      <c r="DE4951" s="120"/>
      <c r="DF4951" s="120"/>
      <c r="DG4951" s="120"/>
      <c r="DH4951" s="120"/>
      <c r="DI4951" s="120"/>
      <c r="DJ4951" s="120"/>
      <c r="DK4951" s="120"/>
      <c r="DL4951" s="120"/>
      <c r="DM4951" s="120"/>
      <c r="DN4951" s="120"/>
    </row>
    <row r="4952" spans="1:118" s="119" customFormat="1" ht="15" customHeight="1">
      <c r="A4952" s="229"/>
      <c r="B4952" s="543"/>
      <c r="C4952" s="316"/>
      <c r="D4952" s="292"/>
      <c r="E4952" s="292"/>
      <c r="F4952" s="282" t="s">
        <v>83</v>
      </c>
      <c r="G4952" s="283"/>
      <c r="H4952" s="82"/>
      <c r="I4952" s="82"/>
      <c r="J4952" s="82"/>
      <c r="K4952" s="82"/>
      <c r="L4952" s="82"/>
      <c r="M4952" s="82"/>
      <c r="N4952" s="82"/>
      <c r="O4952" s="82"/>
      <c r="P4952" s="82"/>
      <c r="Q4952" s="82"/>
      <c r="R4952" s="82"/>
      <c r="S4952" s="82"/>
      <c r="T4952" s="82"/>
      <c r="U4952" s="82"/>
      <c r="V4952" s="82"/>
      <c r="W4952" s="82"/>
      <c r="X4952" s="82"/>
      <c r="Y4952" s="82"/>
      <c r="Z4952" s="82"/>
      <c r="AA4952" s="82"/>
      <c r="AB4952" s="82"/>
      <c r="AC4952" s="35"/>
      <c r="AD4952" s="35"/>
      <c r="AE4952" s="35"/>
      <c r="AF4952" s="35">
        <v>7</v>
      </c>
      <c r="AG4952" s="35"/>
      <c r="AH4952" s="35"/>
      <c r="AI4952" s="35"/>
      <c r="AJ4952" s="35"/>
      <c r="AK4952" s="35"/>
      <c r="AL4952" s="35"/>
      <c r="AM4952" s="241"/>
      <c r="AN4952" s="241"/>
      <c r="AO4952" s="241"/>
      <c r="AP4952" s="241"/>
      <c r="AQ4952" s="241"/>
      <c r="AR4952" s="241"/>
      <c r="AS4952" s="241"/>
      <c r="AT4952" s="257"/>
      <c r="AU4952" s="257"/>
      <c r="AV4952" s="260"/>
      <c r="AW4952" s="260"/>
      <c r="AX4952" s="257"/>
      <c r="AY4952" s="257"/>
      <c r="AZ4952" s="257"/>
      <c r="BA4952" s="257"/>
      <c r="BB4952" s="257"/>
      <c r="BC4952" s="257"/>
      <c r="BD4952" s="257"/>
      <c r="BE4952" s="257"/>
      <c r="BF4952" s="257"/>
      <c r="BG4952" s="257"/>
      <c r="BH4952" s="257"/>
      <c r="BI4952" s="257"/>
      <c r="BJ4952" s="257"/>
      <c r="BK4952" s="257"/>
      <c r="BL4952" s="263"/>
      <c r="BM4952" s="263"/>
      <c r="BN4952" s="263"/>
      <c r="BO4952" s="263"/>
      <c r="BP4952" s="263"/>
      <c r="BQ4952" s="263"/>
      <c r="BR4952" s="271"/>
      <c r="BS4952" s="271"/>
      <c r="BT4952" s="271"/>
      <c r="BU4952" s="271"/>
      <c r="BV4952" s="271"/>
      <c r="BW4952" s="271"/>
      <c r="BX4952" s="257"/>
      <c r="BY4952" s="257"/>
      <c r="BZ4952" s="257"/>
      <c r="CA4952" s="268"/>
      <c r="CB4952" s="268"/>
      <c r="CC4952" s="275"/>
      <c r="CD4952" s="268"/>
      <c r="CE4952" s="268"/>
      <c r="CF4952" s="268"/>
      <c r="CG4952" s="268"/>
      <c r="CH4952" s="268"/>
      <c r="CI4952" s="268"/>
      <c r="CJ4952" s="268"/>
      <c r="CK4952" s="268"/>
      <c r="CL4952" s="265"/>
      <c r="CM4952" s="272"/>
      <c r="CN4952" s="264"/>
      <c r="CO4952" s="202"/>
      <c r="CP4952" s="226"/>
      <c r="CQ4952" s="226"/>
      <c r="CR4952" s="226"/>
      <c r="CS4952" s="203"/>
      <c r="CT4952" s="203"/>
      <c r="CU4952" s="203"/>
      <c r="CV4952" s="203"/>
      <c r="CW4952" s="203"/>
      <c r="CX4952" s="203"/>
      <c r="CY4952" s="203"/>
      <c r="CZ4952" s="203"/>
      <c r="DA4952" s="203"/>
      <c r="DB4952" s="120"/>
      <c r="DC4952" s="120"/>
      <c r="DD4952" s="120"/>
      <c r="DE4952" s="120"/>
      <c r="DF4952" s="120"/>
      <c r="DG4952" s="120"/>
      <c r="DH4952" s="120"/>
      <c r="DI4952" s="120"/>
      <c r="DJ4952" s="120"/>
      <c r="DK4952" s="120"/>
      <c r="DL4952" s="120"/>
      <c r="DM4952" s="120"/>
      <c r="DN4952" s="120"/>
    </row>
    <row r="4953" spans="1:118" s="119" customFormat="1" ht="14.25" customHeight="1">
      <c r="A4953" s="227">
        <f t="shared" si="1484"/>
        <v>614</v>
      </c>
      <c r="B4953" s="284" t="s">
        <v>1430</v>
      </c>
      <c r="C4953" s="287" t="s">
        <v>1432</v>
      </c>
      <c r="D4953" s="290" t="s">
        <v>1431</v>
      </c>
      <c r="E4953" s="293" t="s">
        <v>503</v>
      </c>
      <c r="F4953" s="253" t="s">
        <v>80</v>
      </c>
      <c r="G4953" s="254"/>
      <c r="H4953" s="82" t="s">
        <v>69</v>
      </c>
      <c r="I4953" s="82"/>
      <c r="J4953" s="82" t="s">
        <v>57</v>
      </c>
      <c r="K4953" s="82" t="s">
        <v>57</v>
      </c>
      <c r="L4953" s="82" t="s">
        <v>57</v>
      </c>
      <c r="M4953" s="82" t="s">
        <v>57</v>
      </c>
      <c r="N4953" s="82" t="s">
        <v>57</v>
      </c>
      <c r="O4953" s="82"/>
      <c r="P4953" s="82" t="s">
        <v>57</v>
      </c>
      <c r="Q4953" s="82" t="s">
        <v>57</v>
      </c>
      <c r="R4953" s="82" t="s">
        <v>57</v>
      </c>
      <c r="S4953" s="82" t="s">
        <v>57</v>
      </c>
      <c r="T4953" s="82" t="s">
        <v>57</v>
      </c>
      <c r="U4953" s="82" t="s">
        <v>57</v>
      </c>
      <c r="V4953" s="82"/>
      <c r="W4953" s="82" t="s">
        <v>58</v>
      </c>
      <c r="X4953" s="82" t="s">
        <v>58</v>
      </c>
      <c r="Y4953" s="82" t="s">
        <v>58</v>
      </c>
      <c r="Z4953" s="82" t="s">
        <v>58</v>
      </c>
      <c r="AA4953" s="82" t="s">
        <v>58</v>
      </c>
      <c r="AB4953" s="82" t="s">
        <v>58</v>
      </c>
      <c r="AC4953" s="82"/>
      <c r="AD4953" s="82" t="s">
        <v>58</v>
      </c>
      <c r="AE4953" s="82" t="s">
        <v>58</v>
      </c>
      <c r="AF4953" s="82" t="s">
        <v>58</v>
      </c>
      <c r="AG4953" s="82" t="s">
        <v>58</v>
      </c>
      <c r="AH4953" s="82" t="s">
        <v>58</v>
      </c>
      <c r="AI4953" s="82" t="s">
        <v>1443</v>
      </c>
      <c r="AJ4953" s="82"/>
      <c r="AK4953" s="82" t="s">
        <v>57</v>
      </c>
      <c r="AL4953" s="82" t="s">
        <v>57</v>
      </c>
      <c r="AM4953" s="239">
        <f>COUNTIF(H4953:AL4953,"PH")+COUNTIF(H4953:AL4953,"PH/L")+COUNTIF(H4953:AL4953,"PM")</f>
        <v>0</v>
      </c>
      <c r="AN4953" s="239">
        <f>COUNTIF(H4953:AL4953,"PD")+COUNTIF(H4953:AL4953,"PDD")+COUNTIF(H4953:AL4953,"P/DS")/2+COUNTIF(H4953:AL4953,"PMD")</f>
        <v>13.5</v>
      </c>
      <c r="AO4953" s="239">
        <f>COUNTIF(H4953:AL4953,"PN")+COUNTIF(H4953:AL4953,"P/NS")/2+COUNTIF(H4953:AL4953,"PH")+COUNTIF(H4953:AL4953,"PH/F")/2+COUNTIF(H4953:AL4953,"PH/L")/2+COUNTIF(H4953:AL4953,"PM")</f>
        <v>11</v>
      </c>
      <c r="AP4953" s="239">
        <f>COUNTIF(H4953:AL4953,"BH")+COUNTIF(H4953:AL4953,"AL/BL")+COUNTIF(H4953:AL4953,"UL/BL")+COUNTIF(H4953:AL4953,"BM")</f>
        <v>0</v>
      </c>
      <c r="AQ4953" s="239">
        <f>COUNTIF(H4953:AL4953,"DS")+COUNTIF(H4953:AL4953,"AL/DS")/2+COUNTIF(H4953:AL4953,"UL/DS")/2+COUNTIF(H4953:AL4953,"CT")+COUNTIF(H4953:AL4953,"MD")</f>
        <v>0</v>
      </c>
      <c r="AR4953" s="239">
        <f>COUNTIF(H4953:AL4953,"NS")+COUNTIF(H4953:AL4953,"AL/NS")/2+COUNTIF(H4953:AL4953,"UL/NS")/2+COUNTIF(H4953:AL4953,"BH")+COUNTIF(H4953:AL4953,"AL/BF")/2+COUNTIF(H4953:AL4953,"AL/BL")/2+COUNTIF(H4953:AL4953,"UL/BL")/2+COUNTIF(H4953:AL4953,"UL/BF")/2+COUNTIF(H4953:AL4953,"BM")</f>
        <v>0</v>
      </c>
      <c r="AS4953" s="239">
        <f>COUNTIF(H4953:AL4953,"AL")+COUNTIF(H4953:AL4953,"AL/DS")/2+COUNTIF(H4953:AL4953,"AL/NS")/2+COUNTIF(H4953:AL4953,"NH")+COUNTIF(H4953:AL4953,"SL")+COUNTIF(H4953:AL4953,"NHD")+COUNTIF(H4953:AL4953,"B")+COUNTIF(H4953:AL4953,"HL")+COUNTIF(H4953:AL4953,"AL/BF")/2+COUNTIF(H4953:AL4953,"AL/BL")/2</f>
        <v>1</v>
      </c>
      <c r="AT4953" s="255">
        <f>COUNTIF(H4953:AL4953,"PD")+COUNTIF(H4953:AL4953,"PN")+COUNTIF(H4953:AL4953,"P/DS")/2+COUNTIF(H4953:AL4953,"P/NS")/2+COUNTIF(H4953:AL4953,"DS")+COUNTIF(H4953:AL4953,"NS")+COUNTIF(H4953:AL4953,"AL")+COUNTIF(H4953:AL4953,"AL/DS")+COUNTIF(H4953:AL4953,"AL/NS")+COUNTIF(H4953:AL4953,"NH")+COUNTIF(H4953:AL4953,"SL")+COUNTIF(H4953:AL4953,"UL/DS")/2+COUNTIF(H4953:AL4953,"UL/NS")/2+COUNTIF(H4953:AL4953,"CT")+COUNTIF(H4953:AL4953,"NHD")+COUNTIF(H4953:AL4953,"PDD")+COUNTIF(H4953:AL4953,"B")+COUNTIF(H4953:AL4953,"HL")+COUNTIF(H4953:AL4953,"PH")+COUNTIF(H4953:AL4953,"BH")+COUNTIF(H4953:AL4953,"AL/BF")+COUNTIF(H4953:AL4953,"AL/BL")+COUNTIF(H4953:AL4953,"UL/BF")/2+COUNTIF(H4953:AL4953,"UL/BL")/2+COUNTIF(H4953:AL4953,"PH/F")/2+COUNTIF(H4953:AL4953,"PH/L")/2+COUNTIF(H4953:AL4953,"MD")+COUNTIF(H4953:AL4953,"PMD")+COUNTIF(H4953:AL4953,"PM")+COUNTIF(H4953:AL4953,"BM")</f>
        <v>25.5</v>
      </c>
      <c r="AU4953" s="255">
        <f>COUNTIF(H4953:AL4953,"P/DS")/2+COUNTIF(H4953:AL4953,"P/NS")/2+COUNTIF(H4953:AL4953,"IL")+COUNTIF(H4953:AL4953,"NL")+COUNTIF(H4953:AL4953,"UL")+COUNTIF(H4953:AL4953,"UL/DS")/2+COUNTIF(H4953:AL4953,"UL/NS")/2+COUNTIF(H4953:AL4953,"KT")+COUNTIF(H4953:AL4953,"UL/BF")/2+COUNTIF(H4953:AL4953,"UL/BL")/2+COUNTIF(H4953:AL4953,"PH/F")/2+COUNTIF(H4953:AL4953,"PH/L")/2+COUNTIF(H4953:AL4953,"NB")</f>
        <v>0.5</v>
      </c>
      <c r="AV4953" s="258">
        <f>COUNTIF(H4953:AL4953,"PN")+COUNTIF(H4953:AL4953,"TVD")+COUNTIF(H4953:AL4953,"PH")+COUNTIF(H4953:AL4953,"PM")+COUNTIF(H4953:AL4953,"PDD")-COUNTIFS(H4953:AL4953,"PN",H4960:AL4960,"&gt;=3")-COUNTIFS(H4953:AL4953,"PM",H4960:AL4960,"&gt;=3")</f>
        <v>11</v>
      </c>
      <c r="AW4953" s="258">
        <f>COUNTIF(H4953:AL4953,"NS")+COUNTIF(H4953:AL4953,"D")+COUNTIF(H4953:AL4953,"BH")+COUNTIF(H4953:AL4953,"NHD")+COUNTIF(H4953:AL4953,"BM")-COUNTIFS(H4953:AL4953,"NS",H4960:AL4960,"&gt;=3")-COUNTIFS(H4953:AL4953,"BH",H4960:AL4960,"&gt;=3")-COUNTIFS(H4953:AL4953,"BM",H4960:AL4960,"&gt;=3")</f>
        <v>0</v>
      </c>
      <c r="AX4953" s="255">
        <f>COUNTIF(H4953:AL4953,"AL")+COUNTIF(H4953:AL4953,"AL/DS")/2+COUNTIF(H4953:AL4953,"AL/NS")/2+COUNTIF(H4953:AL4953,"AL/BF")+COUNTIF(H4953:AL4953,"AL/BL")/2</f>
        <v>0</v>
      </c>
      <c r="AY4953" s="255">
        <f>COUNTIF(H4953:AL4953,"SL")</f>
        <v>0</v>
      </c>
      <c r="AZ4953" s="255">
        <f>COUNTIF(H4953:AL4953,"NH")</f>
        <v>1</v>
      </c>
      <c r="BA4953" s="255">
        <f>COUNTIF(H4953:AL4953,"HL")</f>
        <v>0</v>
      </c>
      <c r="BB4953" s="255">
        <f>COUNTIF(G4953:AL4953,"P/DS")/2+COUNTIF(G4953:AL4953,"P/NS")/2+COUNTIF(G4953:AL4953,"UL")+COUNTIF(G4953:AL4953,"UL/DS")/2+COUNTIF(G4953:AL4953,"UL/NS")/2+COUNTIF(G4953:AL4953,"UL/BL")/2+COUNTIF(G4953:AL4953,"UL/BF")/2+COUNTIF(G4953:AL4953,"PH/F")/2+COUNTIF(G4953:AL4953,"PH/L")/2</f>
        <v>0.5</v>
      </c>
      <c r="BC4953" s="255">
        <f>COUNTIF(H4953:AL4953,"NB")</f>
        <v>0</v>
      </c>
      <c r="BD4953" s="255">
        <f>COUNTIF(H4953:AL4953,"NL")</f>
        <v>0</v>
      </c>
      <c r="BE4953" s="255">
        <f>COUNTIF(H4953:AL4953,"IL")</f>
        <v>0</v>
      </c>
      <c r="BF4953" s="255">
        <f>COUNTIF(H4953:AL4953,"KT")</f>
        <v>0</v>
      </c>
      <c r="BG4953" s="255">
        <f>COUNTIF(H4953:AL4953,"L70")</f>
        <v>0</v>
      </c>
      <c r="BH4953" s="255">
        <f>COUNTIF(H4953:AL4953,"MD")</f>
        <v>0</v>
      </c>
      <c r="BI4953" s="255">
        <f>COUNTIF(H4953:AL4953,"PMD")</f>
        <v>0</v>
      </c>
      <c r="BJ4953" s="255">
        <f>COUNTIF(H4953:AL4953,"PM")</f>
        <v>0</v>
      </c>
      <c r="BK4953" s="255">
        <f>COUNTIF(H4953:AL4953,"BM")</f>
        <v>0</v>
      </c>
      <c r="BL4953" s="261">
        <f>SUMIF(H4953:AL4953,"PD",H4954:AL4954)+SUMIF(H4953:AL4953,"PN",H4954:AL4954)+SUMIF(H4953:AL4953,"P/DS",H4954:AL4954)+SUMIF(H4953:AL4953,"PN/F",H4954:AL4954)+SUMIF(H4953:AL4953,"PN/L",H4954:AL4954)+SUMIF(H4953:AL4953,"TV",H4954:AL4954)+SUMIF(H4953:AL4953,"TVD",H4954:AL4954)+SUMIF(H4953:AL4953,"PDD",H4954:AL4954)</f>
        <v>20.5</v>
      </c>
      <c r="BM4953" s="261">
        <f>SUMIF(H4953:AL4953,"PD",H4955:AL4955)+SUMIF(H4953:AL4953,"PN",H4955:AL4955)+SUMIF(H4953:AL4953,"P/DS",H4955:AL4955)+SUMIF(H4953:AL4953,"PN/F",H4955:AL4955)+SUMIF(H4953:AL4953,"PN/L",H4955:AL4955)+SUMIF(H4953:AL4953,"TV",H4955:AL4955)+SUMIF(H4953:AL4953,"TVD",H4955:AL4955)+SUMIF(H4953:AL4953,"PDD",H4955:AL4955)+SUMIF(H4953:AL4953,"PMD",H4955:AL4955)</f>
        <v>0.5</v>
      </c>
      <c r="BN4953" s="261">
        <f>SUMIF(H4953:AL4953,"PD",H4956:AL4956)+SUMIF(H4953:AL4953,"PN",H4956:AL4956)+SUMIF(H4953:AL4953,"P/DS",H4956:AL4956)+SUMIF(H4953:AL4953,"PN/F",H4956:AL4956)+SUMIF(H4953:AL4953,"PN/L",H4956:AL4956)+SUMIF(H4953:AL4953,"TV",H4956:AL4956)+SUMIF(H4953:AL4953,"TVD",H4956:AL4956)</f>
        <v>0</v>
      </c>
      <c r="BO4953" s="261">
        <f>SUMIF(H4953:AL4953,"PD",H4957:AL4957)+SUMIF(H4953:AL4953,"PN",H4957:AL4957)+SUMIF(H4953:AL4953,"P/DS",H4957:AL4957)+SUMIF(H4953:AL4953,"PN/F",H4957:AL4957)+SUMIF(H4953:AL4953,"PN/L",H4957:AL4957)+SUMIF(H4953:AL4953,"TV",H4957:AL4957)+SUMIF(H4953:AL4953,"TVD",H4957:AL4957)</f>
        <v>0</v>
      </c>
      <c r="BP4953" s="261">
        <f>SUMIF(H4953:AL4953,"PD",H4958:AL4958)+SUMIF(H4953:AL4953,"PN",H4958:AL4958)+SUMIF(H4953:AL4953,"P/DS",H4958:AL4958)+SUMIF(H4953:AL4953,"PN/F",H4958:AL4958)+SUMIF(H4953:AL4953,"PN/L",H4958:AL4958)+SUMIF(H4953:AL4953,"TV",H4958:AL4958)+SUMIF(H4953:AL4953,"TVD",H4958:AL4958)+SUMIF(H4953:AL4953,"PDD",H4958:AL4958)+SUMIF(H4953:AL4953,"PH",H4958:AL4958)+SUMIF(H4953:AL4953,"PM",H4958:AL4958)</f>
        <v>0</v>
      </c>
      <c r="BQ4953" s="261">
        <f>SUMIF(H4953:AL4953,"PD",H4959:AL4959)+SUMIF(H4953:AL4953,"PN",H4959:AL4959)+SUMIF(H4953:AL4953,"P/DS",H4959:AL4959)+SUMIF(H4953:AL4953,"PN/F",H4959:AL4959)+SUMIF(H4953:AL4953,"PN/L",H4959:AL4959)+SUMIF(H4953:AL4953,"TV",H4959:AL4959)+SUMIF(H4953:AL4953,"TVD",H4959:AL4959)+SUMIF(H4953:AL4953,"PDD",H4959:AL4959)+SUMIF(H4953:AL4953,"PH",H4959:AL4959)+SUMIF(H4953:AL4953,"PM",H4959:AL4959)</f>
        <v>0</v>
      </c>
      <c r="BR4953" s="269">
        <f>SUM(H4954:AL4954)-BL4953</f>
        <v>0</v>
      </c>
      <c r="BS4953" s="269">
        <f>SUM(H4955:AL4955)-BM4953</f>
        <v>16</v>
      </c>
      <c r="BT4953" s="269">
        <f>SUM(H4956:AL4956)-BN4953</f>
        <v>0</v>
      </c>
      <c r="BU4953" s="269">
        <f>SUM(H4957:AL4957)-BO4953</f>
        <v>0</v>
      </c>
      <c r="BV4953" s="269">
        <f>SUM(H4958:AL4958)-BP4953</f>
        <v>8</v>
      </c>
      <c r="BW4953" s="269">
        <f>SUM(H4959:AL4959)-BQ4953</f>
        <v>0</v>
      </c>
      <c r="BX4953" s="255">
        <f>SUMIF(H4953:AL4953,"PD",H4960:AL4960)+SUMIF(H4953:AL4953,"PN",H4960:AL4960)+SUMIF(H4953:AL4953,"P/DS",H4960:AL4960)+SUMIF(H4953:AL4953,"PN/F",H4960:AL4960)+SUMIF(H4953:AL4953,"PN/L",H4960:AL4960)</f>
        <v>0</v>
      </c>
      <c r="BY4953" s="255">
        <f>SUM(H4960:AL4960)-BX4953</f>
        <v>0</v>
      </c>
      <c r="BZ4953" s="255">
        <f t="shared" ref="BZ4953" si="1491">+SUM(BL4953:BW4960)</f>
        <v>45</v>
      </c>
      <c r="CA4953" s="266">
        <f>(COUNTIFS(H4953:AL4953,"PD",H4954:AL4954,"&gt;=2"))*0.5-IF(CN4953="VP",COUNTIFS($H$16:$AL$16,"SAT",H4953:AL4953,"PD",H4954:AL4954,"&gt;=2"))*0.5</f>
        <v>3.5</v>
      </c>
      <c r="CB4953" s="266">
        <f>(COUNTIFS(H4953:AL4953,"PN",H4955:AL4955,"&gt;=0.5",H4954:AL4954,"&gt;=1.5"))*0.5+COUNTIFS(H4953:AL4953,"PDD",H4955:AL4955,"&gt;=0.5",H4954:AL4954,"&gt;=1.5")*0.5</f>
        <v>0.5</v>
      </c>
      <c r="CC4953" s="273">
        <f>(COUNTIFS(H4953:AL4953,"TV",H4955:AL4955,"&gt;=10"))*0.5+(COUNTIFS(H4953:AL4953,"PMD",H4955:AL4955,"&gt;=2"))*0.5</f>
        <v>0</v>
      </c>
      <c r="CD4953" s="266">
        <f>(COUNTIFS(H4953:AL4953,"TVD",H4957:AL4957,"&gt;=6.5",H4955:AL4955,"&gt;=3.5"))*0.5</f>
        <v>0</v>
      </c>
      <c r="CE4953" s="266">
        <f>(COUNTIFS(H4953:AL4953,"PD",H4958:AL4958,"&gt;=10"))*0.5</f>
        <v>0</v>
      </c>
      <c r="CF4953" s="266">
        <f>(COUNTIFS(H4953:AL4953,"PDD",H4958:AL4958,"&gt;=3.5",H4959:AL4959,"&gt;=6.5")+COUNTIFS(H4953:AL4953,"PH",H4959:AL4959,"&gt;=0.5",H4958:AL4958,"&gt;=1.5")+COUNTIFS(H4953:AL4953,"PM",H4959:AL4959,"&gt;=0.5",H4958:AL4958,"&gt;=1.5"))*0.5</f>
        <v>0</v>
      </c>
      <c r="CG4953" s="266">
        <f>(COUNTIFS(H4953:AL4953,"DS",H4954:AL4954,"&gt;=2")+COUNTIFS(H4953:AL4953,"AL/DS",H4954:AL4954,"&gt;=2"))*0.5-IF(CN4953="VP",COUNTIFS($H$16:$AL$16,"SAT",H4953:AL4953,"DS",H4954:AL4954,"&gt;=2"))*0.5</f>
        <v>0</v>
      </c>
      <c r="CH4953" s="266">
        <f>(COUNTIFS(H4953:AL4953,"NS",H4955:AL4955,"&gt;=0.5",H4954:AL4954,"&gt;=1.5")+COUNTIFS(H4953:AL4953,"AL/NS",H4955:AL4955,"&gt;=0.5",H4954:AL4954,"&gt;=1.5")+COUNTIFS(H4953:AL4953,"NHD",H4955:AL4955,"&gt;=4.5",H4958:AL4958,"&gt;=2",H4954:AL4954,"&gt;=1.5"))*0.5</f>
        <v>0</v>
      </c>
      <c r="CI4953" s="266">
        <f>(COUNTIF(H4955:AL4955,"&gt;=10")+COUNTIFS(H4953:AL4953,"MD",H4955:AL4955,"&gt;=2")-COUNTIFS(H4953:AL4953,"TV",H4955:AL4955,"&gt;=10"))*0.5</f>
        <v>0</v>
      </c>
      <c r="CJ4953" s="266">
        <f>(COUNTIFS(H4953:AL4953,"D",H4957:AL4957,"&gt;=6.5",H4955:AL4955,"&gt;=3.5"))*0.5</f>
        <v>0</v>
      </c>
      <c r="CK4953" s="266">
        <f>(COUNTIF(H4958:AL4958,"&gt;=10")-COUNTIFS(H4953:AL4953,"PD",H4958:AL4958,"&gt;=10"))*0.5</f>
        <v>0</v>
      </c>
      <c r="CL4953" s="265">
        <f>(COUNTIFS(H4953:AL4953,"NHD",H4958:AL4958,"&gt;=3.5",H4959:AL4959,"&gt;=6.5")+COUNTIFS(H4953:AL4953,"BH",H4958:AL4958,"&gt;=1.5",H4959:AL4959,"&gt;=0.5")+COUNTIFS(H4953:AL4953,"BM",H4958:AL4958,"&gt;=1.5",H4959:AL4959,"&gt;=0.5")+COUNTIFS(H4953:AL4953,"D",H4958:AL4958,"&gt;=1.5",H4959:AL4959,"&gt;=0.5"))*0.5</f>
        <v>0</v>
      </c>
      <c r="CM4953" s="272"/>
      <c r="CN4953" s="264" t="s">
        <v>723</v>
      </c>
      <c r="CO4953" s="211">
        <f t="shared" ref="CO4953" si="1492">+AM4953+AN4953+AO4953+AP4953+AQ4953+AR4953+AS4953+AU4953+BG4953</f>
        <v>26</v>
      </c>
      <c r="CP4953" s="225">
        <f>+SUM(I4954:I4959)-I4960</f>
        <v>8</v>
      </c>
      <c r="CQ4953" s="225">
        <f>+SUM(J4954:J4959)-J4960</f>
        <v>2.5</v>
      </c>
      <c r="CR4953" s="225">
        <f>+SUM(K4954:K4959)-K4960</f>
        <v>0</v>
      </c>
      <c r="CS4953" s="212"/>
      <c r="CT4953" s="212"/>
      <c r="CU4953" s="212"/>
      <c r="CV4953" s="212"/>
      <c r="CW4953" s="212"/>
      <c r="CX4953" s="212"/>
      <c r="CY4953" s="212"/>
      <c r="CZ4953" s="212"/>
      <c r="DA4953" s="212"/>
      <c r="DB4953" s="120"/>
      <c r="DC4953" s="120"/>
      <c r="DD4953" s="120"/>
      <c r="DE4953" s="120"/>
      <c r="DF4953" s="120"/>
      <c r="DG4953" s="120"/>
      <c r="DH4953" s="120"/>
      <c r="DI4953" s="120"/>
      <c r="DJ4953" s="120"/>
      <c r="DK4953" s="120"/>
      <c r="DL4953" s="120"/>
      <c r="DM4953" s="120"/>
      <c r="DN4953" s="120"/>
    </row>
    <row r="4954" spans="1:118" s="119" customFormat="1" ht="14.25" customHeight="1">
      <c r="A4954" s="228"/>
      <c r="B4954" s="285"/>
      <c r="C4954" s="288"/>
      <c r="D4954" s="291"/>
      <c r="E4954" s="291"/>
      <c r="F4954" s="242" t="s">
        <v>82</v>
      </c>
      <c r="G4954" s="121">
        <v>1.5</v>
      </c>
      <c r="H4954" s="83"/>
      <c r="I4954" s="83"/>
      <c r="J4954" s="83">
        <v>2.5</v>
      </c>
      <c r="K4954" s="83"/>
      <c r="L4954" s="83">
        <v>2.5</v>
      </c>
      <c r="M4954" s="83">
        <v>2.5</v>
      </c>
      <c r="N4954" s="83">
        <v>2.5</v>
      </c>
      <c r="O4954" s="83"/>
      <c r="P4954" s="83">
        <v>1</v>
      </c>
      <c r="Q4954" s="83"/>
      <c r="R4954" s="83">
        <v>2.5</v>
      </c>
      <c r="S4954" s="83"/>
      <c r="T4954" s="83">
        <v>2.5</v>
      </c>
      <c r="U4954" s="83">
        <v>2.5</v>
      </c>
      <c r="V4954" s="83"/>
      <c r="W4954" s="83"/>
      <c r="X4954" s="83">
        <v>2</v>
      </c>
      <c r="Y4954" s="83"/>
      <c r="Z4954" s="83"/>
      <c r="AA4954" s="83"/>
      <c r="AB4954" s="83"/>
      <c r="AC4954" s="79"/>
      <c r="AD4954" s="79"/>
      <c r="AE4954" s="79"/>
      <c r="AF4954" s="79"/>
      <c r="AG4954" s="79"/>
      <c r="AH4954" s="79"/>
      <c r="AI4954" s="79"/>
      <c r="AJ4954" s="79"/>
      <c r="AK4954" s="79"/>
      <c r="AL4954" s="79"/>
      <c r="AM4954" s="240"/>
      <c r="AN4954" s="240"/>
      <c r="AO4954" s="240"/>
      <c r="AP4954" s="240"/>
      <c r="AQ4954" s="240"/>
      <c r="AR4954" s="240"/>
      <c r="AS4954" s="240"/>
      <c r="AT4954" s="256"/>
      <c r="AU4954" s="256"/>
      <c r="AV4954" s="259"/>
      <c r="AW4954" s="259"/>
      <c r="AX4954" s="256"/>
      <c r="AY4954" s="256"/>
      <c r="AZ4954" s="256"/>
      <c r="BA4954" s="256"/>
      <c r="BB4954" s="256"/>
      <c r="BC4954" s="256"/>
      <c r="BD4954" s="256"/>
      <c r="BE4954" s="256"/>
      <c r="BF4954" s="256"/>
      <c r="BG4954" s="256"/>
      <c r="BH4954" s="256"/>
      <c r="BI4954" s="256"/>
      <c r="BJ4954" s="256"/>
      <c r="BK4954" s="256"/>
      <c r="BL4954" s="262"/>
      <c r="BM4954" s="262"/>
      <c r="BN4954" s="262"/>
      <c r="BO4954" s="262"/>
      <c r="BP4954" s="262"/>
      <c r="BQ4954" s="262"/>
      <c r="BR4954" s="270"/>
      <c r="BS4954" s="270"/>
      <c r="BT4954" s="270"/>
      <c r="BU4954" s="270"/>
      <c r="BV4954" s="270"/>
      <c r="BW4954" s="270"/>
      <c r="BX4954" s="256"/>
      <c r="BY4954" s="256"/>
      <c r="BZ4954" s="256"/>
      <c r="CA4954" s="267"/>
      <c r="CB4954" s="267"/>
      <c r="CC4954" s="274"/>
      <c r="CD4954" s="267"/>
      <c r="CE4954" s="267"/>
      <c r="CF4954" s="267"/>
      <c r="CG4954" s="267"/>
      <c r="CH4954" s="267"/>
      <c r="CI4954" s="267"/>
      <c r="CJ4954" s="267"/>
      <c r="CK4954" s="267"/>
      <c r="CL4954" s="265"/>
      <c r="CM4954" s="272"/>
      <c r="CN4954" s="264"/>
      <c r="CO4954" s="211"/>
      <c r="CP4954" s="226"/>
      <c r="CQ4954" s="226"/>
      <c r="CR4954" s="226"/>
      <c r="CS4954" s="212"/>
      <c r="CT4954" s="212"/>
      <c r="CU4954" s="212"/>
      <c r="CV4954" s="212"/>
      <c r="CW4954" s="212"/>
      <c r="CX4954" s="212"/>
      <c r="CY4954" s="212"/>
      <c r="CZ4954" s="212"/>
      <c r="DA4954" s="212"/>
      <c r="DB4954" s="120"/>
      <c r="DC4954" s="120"/>
      <c r="DD4954" s="120"/>
      <c r="DE4954" s="120"/>
      <c r="DF4954" s="120"/>
      <c r="DG4954" s="120"/>
      <c r="DH4954" s="120"/>
      <c r="DI4954" s="120"/>
      <c r="DJ4954" s="120"/>
      <c r="DK4954" s="120"/>
      <c r="DL4954" s="120"/>
      <c r="DM4954" s="120"/>
      <c r="DN4954" s="120"/>
    </row>
    <row r="4955" spans="1:118" s="119" customFormat="1" ht="14.25" customHeight="1">
      <c r="A4955" s="228"/>
      <c r="B4955" s="285"/>
      <c r="C4955" s="288"/>
      <c r="D4955" s="291"/>
      <c r="E4955" s="291"/>
      <c r="F4955" s="243"/>
      <c r="G4955" s="122">
        <v>2</v>
      </c>
      <c r="H4955" s="84"/>
      <c r="I4955" s="84">
        <v>8</v>
      </c>
      <c r="J4955" s="84"/>
      <c r="K4955" s="84"/>
      <c r="L4955" s="84"/>
      <c r="M4955" s="84"/>
      <c r="N4955" s="84"/>
      <c r="O4955" s="84">
        <v>8</v>
      </c>
      <c r="P4955" s="84"/>
      <c r="Q4955" s="84"/>
      <c r="R4955" s="84"/>
      <c r="S4955" s="84"/>
      <c r="T4955" s="84"/>
      <c r="U4955" s="84"/>
      <c r="V4955" s="84"/>
      <c r="W4955" s="84"/>
      <c r="X4955" s="84">
        <v>0.5</v>
      </c>
      <c r="Y4955" s="84"/>
      <c r="Z4955" s="84"/>
      <c r="AA4955" s="84"/>
      <c r="AB4955" s="84"/>
      <c r="AC4955" s="80"/>
      <c r="AD4955" s="80"/>
      <c r="AE4955" s="80"/>
      <c r="AF4955" s="80"/>
      <c r="AG4955" s="80"/>
      <c r="AH4955" s="80"/>
      <c r="AI4955" s="80"/>
      <c r="AJ4955" s="80"/>
      <c r="AK4955" s="80"/>
      <c r="AL4955" s="80"/>
      <c r="AM4955" s="240"/>
      <c r="AN4955" s="240"/>
      <c r="AO4955" s="240"/>
      <c r="AP4955" s="240"/>
      <c r="AQ4955" s="240"/>
      <c r="AR4955" s="240"/>
      <c r="AS4955" s="240"/>
      <c r="AT4955" s="256"/>
      <c r="AU4955" s="256"/>
      <c r="AV4955" s="259"/>
      <c r="AW4955" s="259"/>
      <c r="AX4955" s="256"/>
      <c r="AY4955" s="256"/>
      <c r="AZ4955" s="256"/>
      <c r="BA4955" s="256"/>
      <c r="BB4955" s="256"/>
      <c r="BC4955" s="256"/>
      <c r="BD4955" s="256"/>
      <c r="BE4955" s="256"/>
      <c r="BF4955" s="256"/>
      <c r="BG4955" s="256"/>
      <c r="BH4955" s="256"/>
      <c r="BI4955" s="256"/>
      <c r="BJ4955" s="256"/>
      <c r="BK4955" s="256"/>
      <c r="BL4955" s="262"/>
      <c r="BM4955" s="262"/>
      <c r="BN4955" s="262"/>
      <c r="BO4955" s="262"/>
      <c r="BP4955" s="262"/>
      <c r="BQ4955" s="262"/>
      <c r="BR4955" s="270"/>
      <c r="BS4955" s="270"/>
      <c r="BT4955" s="270"/>
      <c r="BU4955" s="270"/>
      <c r="BV4955" s="270"/>
      <c r="BW4955" s="270"/>
      <c r="BX4955" s="256"/>
      <c r="BY4955" s="256"/>
      <c r="BZ4955" s="256"/>
      <c r="CA4955" s="267"/>
      <c r="CB4955" s="267"/>
      <c r="CC4955" s="274"/>
      <c r="CD4955" s="267"/>
      <c r="CE4955" s="267"/>
      <c r="CF4955" s="267"/>
      <c r="CG4955" s="267"/>
      <c r="CH4955" s="267"/>
      <c r="CI4955" s="267"/>
      <c r="CJ4955" s="267"/>
      <c r="CK4955" s="267"/>
      <c r="CL4955" s="265"/>
      <c r="CM4955" s="272"/>
      <c r="CN4955" s="264"/>
      <c r="CO4955" s="211"/>
      <c r="CP4955" s="226"/>
      <c r="CQ4955" s="226"/>
      <c r="CR4955" s="226"/>
      <c r="CS4955" s="212"/>
      <c r="CT4955" s="212"/>
      <c r="CU4955" s="212"/>
      <c r="CV4955" s="212"/>
      <c r="CW4955" s="212"/>
      <c r="CX4955" s="212"/>
      <c r="CY4955" s="212"/>
      <c r="CZ4955" s="212"/>
      <c r="DA4955" s="212"/>
      <c r="DB4955" s="120"/>
      <c r="DC4955" s="120"/>
      <c r="DD4955" s="120"/>
      <c r="DE4955" s="120"/>
      <c r="DF4955" s="120"/>
      <c r="DG4955" s="120"/>
      <c r="DH4955" s="120"/>
      <c r="DI4955" s="120"/>
      <c r="DJ4955" s="120"/>
      <c r="DK4955" s="120"/>
      <c r="DL4955" s="120"/>
      <c r="DM4955" s="120"/>
      <c r="DN4955" s="120"/>
    </row>
    <row r="4956" spans="1:118" s="119" customFormat="1" ht="14.25" customHeight="1">
      <c r="A4956" s="228"/>
      <c r="B4956" s="285"/>
      <c r="C4956" s="288"/>
      <c r="D4956" s="291"/>
      <c r="E4956" s="291"/>
      <c r="F4956" s="243"/>
      <c r="G4956" s="122">
        <v>2.1</v>
      </c>
      <c r="H4956" s="84"/>
      <c r="I4956" s="84"/>
      <c r="J4956" s="84"/>
      <c r="K4956" s="84"/>
      <c r="L4956" s="84"/>
      <c r="M4956" s="84"/>
      <c r="N4956" s="84"/>
      <c r="O4956" s="84"/>
      <c r="P4956" s="84"/>
      <c r="Q4956" s="84"/>
      <c r="R4956" s="84"/>
      <c r="S4956" s="84"/>
      <c r="T4956" s="84"/>
      <c r="U4956" s="84"/>
      <c r="V4956" s="84"/>
      <c r="W4956" s="84"/>
      <c r="X4956" s="84"/>
      <c r="Y4956" s="84"/>
      <c r="Z4956" s="84"/>
      <c r="AA4956" s="84"/>
      <c r="AB4956" s="84"/>
      <c r="AC4956" s="80"/>
      <c r="AD4956" s="80"/>
      <c r="AE4956" s="80"/>
      <c r="AF4956" s="80"/>
      <c r="AG4956" s="80"/>
      <c r="AH4956" s="80"/>
      <c r="AI4956" s="80"/>
      <c r="AJ4956" s="80"/>
      <c r="AK4956" s="80"/>
      <c r="AL4956" s="80"/>
      <c r="AM4956" s="240"/>
      <c r="AN4956" s="240"/>
      <c r="AO4956" s="240"/>
      <c r="AP4956" s="240"/>
      <c r="AQ4956" s="240"/>
      <c r="AR4956" s="240"/>
      <c r="AS4956" s="240"/>
      <c r="AT4956" s="256"/>
      <c r="AU4956" s="256"/>
      <c r="AV4956" s="259"/>
      <c r="AW4956" s="259"/>
      <c r="AX4956" s="256"/>
      <c r="AY4956" s="256"/>
      <c r="AZ4956" s="256"/>
      <c r="BA4956" s="256"/>
      <c r="BB4956" s="256"/>
      <c r="BC4956" s="256"/>
      <c r="BD4956" s="256"/>
      <c r="BE4956" s="256"/>
      <c r="BF4956" s="256"/>
      <c r="BG4956" s="256"/>
      <c r="BH4956" s="256"/>
      <c r="BI4956" s="256"/>
      <c r="BJ4956" s="256"/>
      <c r="BK4956" s="256"/>
      <c r="BL4956" s="262"/>
      <c r="BM4956" s="262"/>
      <c r="BN4956" s="262"/>
      <c r="BO4956" s="262"/>
      <c r="BP4956" s="262"/>
      <c r="BQ4956" s="262"/>
      <c r="BR4956" s="270"/>
      <c r="BS4956" s="270"/>
      <c r="BT4956" s="270"/>
      <c r="BU4956" s="270"/>
      <c r="BV4956" s="270"/>
      <c r="BW4956" s="270"/>
      <c r="BX4956" s="256"/>
      <c r="BY4956" s="256"/>
      <c r="BZ4956" s="256"/>
      <c r="CA4956" s="267"/>
      <c r="CB4956" s="267"/>
      <c r="CC4956" s="274"/>
      <c r="CD4956" s="267"/>
      <c r="CE4956" s="267"/>
      <c r="CF4956" s="267"/>
      <c r="CG4956" s="267"/>
      <c r="CH4956" s="267"/>
      <c r="CI4956" s="267"/>
      <c r="CJ4956" s="267"/>
      <c r="CK4956" s="267"/>
      <c r="CL4956" s="265"/>
      <c r="CM4956" s="272"/>
      <c r="CN4956" s="264"/>
      <c r="CO4956" s="211"/>
      <c r="CP4956" s="226"/>
      <c r="CQ4956" s="226"/>
      <c r="CR4956" s="226"/>
      <c r="CS4956" s="212"/>
      <c r="CT4956" s="212"/>
      <c r="CU4956" s="212"/>
      <c r="CV4956" s="212"/>
      <c r="CW4956" s="212"/>
      <c r="CX4956" s="212"/>
      <c r="CY4956" s="212"/>
      <c r="CZ4956" s="212"/>
      <c r="DA4956" s="212"/>
      <c r="DB4956" s="120"/>
      <c r="DC4956" s="120"/>
      <c r="DD4956" s="120"/>
      <c r="DE4956" s="120"/>
      <c r="DF4956" s="120"/>
      <c r="DG4956" s="120"/>
      <c r="DH4956" s="120"/>
      <c r="DI4956" s="120"/>
      <c r="DJ4956" s="120"/>
      <c r="DK4956" s="120"/>
      <c r="DL4956" s="120"/>
      <c r="DM4956" s="120"/>
      <c r="DN4956" s="120"/>
    </row>
    <row r="4957" spans="1:118" s="119" customFormat="1" ht="14.25" customHeight="1">
      <c r="A4957" s="228"/>
      <c r="B4957" s="285"/>
      <c r="C4957" s="288"/>
      <c r="D4957" s="291"/>
      <c r="E4957" s="291"/>
      <c r="F4957" s="243"/>
      <c r="G4957" s="122">
        <v>2.7</v>
      </c>
      <c r="H4957" s="84"/>
      <c r="I4957" s="84"/>
      <c r="J4957" s="84"/>
      <c r="K4957" s="84"/>
      <c r="L4957" s="84"/>
      <c r="M4957" s="84"/>
      <c r="N4957" s="84"/>
      <c r="O4957" s="84"/>
      <c r="P4957" s="84"/>
      <c r="Q4957" s="84"/>
      <c r="R4957" s="84"/>
      <c r="S4957" s="84"/>
      <c r="T4957" s="84"/>
      <c r="U4957" s="84"/>
      <c r="V4957" s="84"/>
      <c r="W4957" s="84"/>
      <c r="X4957" s="84"/>
      <c r="Y4957" s="84"/>
      <c r="Z4957" s="84"/>
      <c r="AA4957" s="84"/>
      <c r="AB4957" s="84"/>
      <c r="AC4957" s="80"/>
      <c r="AD4957" s="80"/>
      <c r="AE4957" s="80"/>
      <c r="AF4957" s="80"/>
      <c r="AG4957" s="80"/>
      <c r="AH4957" s="80"/>
      <c r="AI4957" s="80"/>
      <c r="AJ4957" s="80"/>
      <c r="AK4957" s="80"/>
      <c r="AL4957" s="80"/>
      <c r="AM4957" s="240"/>
      <c r="AN4957" s="240"/>
      <c r="AO4957" s="240"/>
      <c r="AP4957" s="240"/>
      <c r="AQ4957" s="240"/>
      <c r="AR4957" s="240"/>
      <c r="AS4957" s="240"/>
      <c r="AT4957" s="256"/>
      <c r="AU4957" s="256"/>
      <c r="AV4957" s="259"/>
      <c r="AW4957" s="259"/>
      <c r="AX4957" s="256"/>
      <c r="AY4957" s="256"/>
      <c r="AZ4957" s="256"/>
      <c r="BA4957" s="256"/>
      <c r="BB4957" s="256"/>
      <c r="BC4957" s="256"/>
      <c r="BD4957" s="256"/>
      <c r="BE4957" s="256"/>
      <c r="BF4957" s="256"/>
      <c r="BG4957" s="256"/>
      <c r="BH4957" s="256"/>
      <c r="BI4957" s="256"/>
      <c r="BJ4957" s="256"/>
      <c r="BK4957" s="256"/>
      <c r="BL4957" s="262"/>
      <c r="BM4957" s="262"/>
      <c r="BN4957" s="262"/>
      <c r="BO4957" s="262"/>
      <c r="BP4957" s="262"/>
      <c r="BQ4957" s="262"/>
      <c r="BR4957" s="270"/>
      <c r="BS4957" s="270"/>
      <c r="BT4957" s="270"/>
      <c r="BU4957" s="270"/>
      <c r="BV4957" s="270"/>
      <c r="BW4957" s="270"/>
      <c r="BX4957" s="256"/>
      <c r="BY4957" s="256"/>
      <c r="BZ4957" s="256"/>
      <c r="CA4957" s="267"/>
      <c r="CB4957" s="267"/>
      <c r="CC4957" s="274"/>
      <c r="CD4957" s="267"/>
      <c r="CE4957" s="267"/>
      <c r="CF4957" s="267"/>
      <c r="CG4957" s="267"/>
      <c r="CH4957" s="267"/>
      <c r="CI4957" s="267"/>
      <c r="CJ4957" s="267"/>
      <c r="CK4957" s="267"/>
      <c r="CL4957" s="265"/>
      <c r="CM4957" s="272"/>
      <c r="CN4957" s="264"/>
      <c r="CO4957" s="211"/>
      <c r="CP4957" s="226"/>
      <c r="CQ4957" s="226"/>
      <c r="CR4957" s="226"/>
      <c r="CS4957" s="212"/>
      <c r="CT4957" s="212"/>
      <c r="CU4957" s="212"/>
      <c r="CV4957" s="212"/>
      <c r="CW4957" s="212"/>
      <c r="CX4957" s="212"/>
      <c r="CY4957" s="212"/>
      <c r="CZ4957" s="212"/>
      <c r="DA4957" s="212"/>
      <c r="DB4957" s="120"/>
      <c r="DC4957" s="120"/>
      <c r="DD4957" s="120"/>
      <c r="DE4957" s="120"/>
      <c r="DF4957" s="120"/>
      <c r="DG4957" s="120"/>
      <c r="DH4957" s="120"/>
      <c r="DI4957" s="120"/>
      <c r="DJ4957" s="120"/>
      <c r="DK4957" s="120"/>
      <c r="DL4957" s="120"/>
      <c r="DM4957" s="120"/>
      <c r="DN4957" s="120"/>
    </row>
    <row r="4958" spans="1:118" s="119" customFormat="1" ht="14.25" customHeight="1">
      <c r="A4958" s="228"/>
      <c r="B4958" s="285"/>
      <c r="C4958" s="288"/>
      <c r="D4958" s="291"/>
      <c r="E4958" s="291"/>
      <c r="F4958" s="243"/>
      <c r="G4958" s="122">
        <v>3</v>
      </c>
      <c r="H4958" s="84">
        <v>8</v>
      </c>
      <c r="I4958" s="84"/>
      <c r="J4958" s="84"/>
      <c r="K4958" s="84"/>
      <c r="L4958" s="84"/>
      <c r="M4958" s="84"/>
      <c r="N4958" s="84"/>
      <c r="O4958" s="84"/>
      <c r="P4958" s="84"/>
      <c r="Q4958" s="84"/>
      <c r="R4958" s="84"/>
      <c r="S4958" s="84"/>
      <c r="T4958" s="84"/>
      <c r="U4958" s="84"/>
      <c r="V4958" s="84"/>
      <c r="W4958" s="84"/>
      <c r="X4958" s="84"/>
      <c r="Y4958" s="84"/>
      <c r="Z4958" s="84"/>
      <c r="AA4958" s="84"/>
      <c r="AB4958" s="84"/>
      <c r="AC4958" s="80"/>
      <c r="AD4958" s="80"/>
      <c r="AE4958" s="80"/>
      <c r="AF4958" s="80"/>
      <c r="AG4958" s="80"/>
      <c r="AH4958" s="80"/>
      <c r="AI4958" s="80"/>
      <c r="AJ4958" s="80"/>
      <c r="AK4958" s="80"/>
      <c r="AL4958" s="80"/>
      <c r="AM4958" s="240"/>
      <c r="AN4958" s="240"/>
      <c r="AO4958" s="240"/>
      <c r="AP4958" s="240"/>
      <c r="AQ4958" s="240"/>
      <c r="AR4958" s="240"/>
      <c r="AS4958" s="240"/>
      <c r="AT4958" s="256"/>
      <c r="AU4958" s="256"/>
      <c r="AV4958" s="259"/>
      <c r="AW4958" s="259"/>
      <c r="AX4958" s="256"/>
      <c r="AY4958" s="256"/>
      <c r="AZ4958" s="256"/>
      <c r="BA4958" s="256"/>
      <c r="BB4958" s="256"/>
      <c r="BC4958" s="256"/>
      <c r="BD4958" s="256"/>
      <c r="BE4958" s="256"/>
      <c r="BF4958" s="256"/>
      <c r="BG4958" s="256"/>
      <c r="BH4958" s="256"/>
      <c r="BI4958" s="256"/>
      <c r="BJ4958" s="256"/>
      <c r="BK4958" s="256"/>
      <c r="BL4958" s="262"/>
      <c r="BM4958" s="262"/>
      <c r="BN4958" s="262"/>
      <c r="BO4958" s="262"/>
      <c r="BP4958" s="262"/>
      <c r="BQ4958" s="262"/>
      <c r="BR4958" s="270"/>
      <c r="BS4958" s="270"/>
      <c r="BT4958" s="270"/>
      <c r="BU4958" s="270"/>
      <c r="BV4958" s="270"/>
      <c r="BW4958" s="270"/>
      <c r="BX4958" s="256"/>
      <c r="BY4958" s="256"/>
      <c r="BZ4958" s="256"/>
      <c r="CA4958" s="267"/>
      <c r="CB4958" s="267"/>
      <c r="CC4958" s="274"/>
      <c r="CD4958" s="267"/>
      <c r="CE4958" s="267"/>
      <c r="CF4958" s="267"/>
      <c r="CG4958" s="267"/>
      <c r="CH4958" s="267"/>
      <c r="CI4958" s="267"/>
      <c r="CJ4958" s="267"/>
      <c r="CK4958" s="267"/>
      <c r="CL4958" s="265"/>
      <c r="CM4958" s="272"/>
      <c r="CN4958" s="264"/>
      <c r="CO4958" s="211"/>
      <c r="CP4958" s="226"/>
      <c r="CQ4958" s="226"/>
      <c r="CR4958" s="226"/>
      <c r="CS4958" s="212"/>
      <c r="CT4958" s="212"/>
      <c r="CU4958" s="212"/>
      <c r="CV4958" s="212"/>
      <c r="CW4958" s="212"/>
      <c r="CX4958" s="212"/>
      <c r="CY4958" s="212"/>
      <c r="CZ4958" s="212"/>
      <c r="DA4958" s="212"/>
      <c r="DB4958" s="120"/>
      <c r="DC4958" s="120"/>
      <c r="DD4958" s="120"/>
      <c r="DE4958" s="120"/>
      <c r="DF4958" s="120"/>
      <c r="DG4958" s="120"/>
      <c r="DH4958" s="120"/>
      <c r="DI4958" s="120"/>
      <c r="DJ4958" s="120"/>
      <c r="DK4958" s="120"/>
      <c r="DL4958" s="120"/>
      <c r="DM4958" s="120"/>
      <c r="DN4958" s="120"/>
    </row>
    <row r="4959" spans="1:118" s="119" customFormat="1" ht="14.25" customHeight="1">
      <c r="A4959" s="228"/>
      <c r="B4959" s="285"/>
      <c r="C4959" s="288"/>
      <c r="D4959" s="291"/>
      <c r="E4959" s="291"/>
      <c r="F4959" s="244"/>
      <c r="G4959" s="123">
        <v>3.9</v>
      </c>
      <c r="H4959" s="85"/>
      <c r="I4959" s="85"/>
      <c r="J4959" s="85"/>
      <c r="K4959" s="85"/>
      <c r="L4959" s="85"/>
      <c r="M4959" s="85"/>
      <c r="N4959" s="85"/>
      <c r="O4959" s="85"/>
      <c r="P4959" s="85"/>
      <c r="Q4959" s="85"/>
      <c r="R4959" s="85"/>
      <c r="S4959" s="85"/>
      <c r="T4959" s="85"/>
      <c r="U4959" s="85"/>
      <c r="V4959" s="85"/>
      <c r="W4959" s="85"/>
      <c r="X4959" s="85"/>
      <c r="Y4959" s="85"/>
      <c r="Z4959" s="85"/>
      <c r="AA4959" s="85"/>
      <c r="AB4959" s="85"/>
      <c r="AC4959" s="81"/>
      <c r="AD4959" s="81"/>
      <c r="AE4959" s="81"/>
      <c r="AF4959" s="81"/>
      <c r="AG4959" s="81"/>
      <c r="AH4959" s="81"/>
      <c r="AI4959" s="81"/>
      <c r="AJ4959" s="81"/>
      <c r="AK4959" s="81"/>
      <c r="AL4959" s="81"/>
      <c r="AM4959" s="240"/>
      <c r="AN4959" s="240"/>
      <c r="AO4959" s="240"/>
      <c r="AP4959" s="240"/>
      <c r="AQ4959" s="240"/>
      <c r="AR4959" s="240"/>
      <c r="AS4959" s="240"/>
      <c r="AT4959" s="256"/>
      <c r="AU4959" s="256"/>
      <c r="AV4959" s="259"/>
      <c r="AW4959" s="259"/>
      <c r="AX4959" s="256"/>
      <c r="AY4959" s="256"/>
      <c r="AZ4959" s="256"/>
      <c r="BA4959" s="256"/>
      <c r="BB4959" s="256"/>
      <c r="BC4959" s="256"/>
      <c r="BD4959" s="256"/>
      <c r="BE4959" s="256"/>
      <c r="BF4959" s="256"/>
      <c r="BG4959" s="256"/>
      <c r="BH4959" s="256"/>
      <c r="BI4959" s="256"/>
      <c r="BJ4959" s="256"/>
      <c r="BK4959" s="256"/>
      <c r="BL4959" s="262"/>
      <c r="BM4959" s="262"/>
      <c r="BN4959" s="262"/>
      <c r="BO4959" s="262"/>
      <c r="BP4959" s="262"/>
      <c r="BQ4959" s="262"/>
      <c r="BR4959" s="270"/>
      <c r="BS4959" s="270"/>
      <c r="BT4959" s="270"/>
      <c r="BU4959" s="270"/>
      <c r="BV4959" s="270"/>
      <c r="BW4959" s="270"/>
      <c r="BX4959" s="256"/>
      <c r="BY4959" s="256"/>
      <c r="BZ4959" s="256"/>
      <c r="CA4959" s="267"/>
      <c r="CB4959" s="267"/>
      <c r="CC4959" s="274"/>
      <c r="CD4959" s="267"/>
      <c r="CE4959" s="267"/>
      <c r="CF4959" s="267"/>
      <c r="CG4959" s="267"/>
      <c r="CH4959" s="267"/>
      <c r="CI4959" s="267"/>
      <c r="CJ4959" s="267"/>
      <c r="CK4959" s="267"/>
      <c r="CL4959" s="265"/>
      <c r="CM4959" s="272"/>
      <c r="CN4959" s="264"/>
      <c r="CO4959" s="211"/>
      <c r="CP4959" s="226"/>
      <c r="CQ4959" s="226"/>
      <c r="CR4959" s="226"/>
      <c r="CS4959" s="212"/>
      <c r="CT4959" s="212"/>
      <c r="CU4959" s="212"/>
      <c r="CV4959" s="212"/>
      <c r="CW4959" s="212"/>
      <c r="CX4959" s="212"/>
      <c r="CY4959" s="212"/>
      <c r="CZ4959" s="212"/>
      <c r="DA4959" s="212"/>
      <c r="DB4959" s="120"/>
      <c r="DC4959" s="120"/>
      <c r="DD4959" s="120"/>
      <c r="DE4959" s="120"/>
      <c r="DF4959" s="120"/>
      <c r="DG4959" s="120"/>
      <c r="DH4959" s="120"/>
      <c r="DI4959" s="120"/>
      <c r="DJ4959" s="120"/>
      <c r="DK4959" s="120"/>
      <c r="DL4959" s="120"/>
      <c r="DM4959" s="120"/>
      <c r="DN4959" s="120"/>
    </row>
    <row r="4960" spans="1:118" s="119" customFormat="1" ht="15" customHeight="1">
      <c r="A4960" s="229"/>
      <c r="B4960" s="286"/>
      <c r="C4960" s="289"/>
      <c r="D4960" s="292"/>
      <c r="E4960" s="292"/>
      <c r="F4960" s="282" t="s">
        <v>83</v>
      </c>
      <c r="G4960" s="283"/>
      <c r="H4960" s="82"/>
      <c r="I4960" s="82"/>
      <c r="J4960" s="82"/>
      <c r="K4960" s="82"/>
      <c r="L4960" s="82"/>
      <c r="M4960" s="82"/>
      <c r="N4960" s="82"/>
      <c r="O4960" s="82"/>
      <c r="P4960" s="82"/>
      <c r="Q4960" s="82"/>
      <c r="R4960" s="82"/>
      <c r="S4960" s="82"/>
      <c r="T4960" s="82"/>
      <c r="U4960" s="82"/>
      <c r="V4960" s="82"/>
      <c r="W4960" s="82"/>
      <c r="X4960" s="82"/>
      <c r="Y4960" s="82"/>
      <c r="Z4960" s="82"/>
      <c r="AA4960" s="82"/>
      <c r="AB4960" s="82"/>
      <c r="AC4960" s="35"/>
      <c r="AD4960" s="35"/>
      <c r="AE4960" s="35"/>
      <c r="AF4960" s="35"/>
      <c r="AG4960" s="35"/>
      <c r="AH4960" s="35"/>
      <c r="AI4960" s="35"/>
      <c r="AJ4960" s="35"/>
      <c r="AK4960" s="35"/>
      <c r="AL4960" s="35"/>
      <c r="AM4960" s="241"/>
      <c r="AN4960" s="241"/>
      <c r="AO4960" s="241"/>
      <c r="AP4960" s="241"/>
      <c r="AQ4960" s="241"/>
      <c r="AR4960" s="241"/>
      <c r="AS4960" s="241"/>
      <c r="AT4960" s="257"/>
      <c r="AU4960" s="257"/>
      <c r="AV4960" s="260"/>
      <c r="AW4960" s="260"/>
      <c r="AX4960" s="257"/>
      <c r="AY4960" s="257"/>
      <c r="AZ4960" s="257"/>
      <c r="BA4960" s="257"/>
      <c r="BB4960" s="257"/>
      <c r="BC4960" s="257"/>
      <c r="BD4960" s="257"/>
      <c r="BE4960" s="257"/>
      <c r="BF4960" s="257"/>
      <c r="BG4960" s="257"/>
      <c r="BH4960" s="257"/>
      <c r="BI4960" s="257"/>
      <c r="BJ4960" s="257"/>
      <c r="BK4960" s="257"/>
      <c r="BL4960" s="263"/>
      <c r="BM4960" s="263"/>
      <c r="BN4960" s="263"/>
      <c r="BO4960" s="263"/>
      <c r="BP4960" s="263"/>
      <c r="BQ4960" s="263"/>
      <c r="BR4960" s="271"/>
      <c r="BS4960" s="271"/>
      <c r="BT4960" s="271"/>
      <c r="BU4960" s="271"/>
      <c r="BV4960" s="271"/>
      <c r="BW4960" s="271"/>
      <c r="BX4960" s="257"/>
      <c r="BY4960" s="257"/>
      <c r="BZ4960" s="257"/>
      <c r="CA4960" s="268"/>
      <c r="CB4960" s="268"/>
      <c r="CC4960" s="275"/>
      <c r="CD4960" s="268"/>
      <c r="CE4960" s="268"/>
      <c r="CF4960" s="268"/>
      <c r="CG4960" s="268"/>
      <c r="CH4960" s="268"/>
      <c r="CI4960" s="268"/>
      <c r="CJ4960" s="268"/>
      <c r="CK4960" s="268"/>
      <c r="CL4960" s="265"/>
      <c r="CM4960" s="272"/>
      <c r="CN4960" s="264"/>
      <c r="CO4960" s="211"/>
      <c r="CP4960" s="226"/>
      <c r="CQ4960" s="226"/>
      <c r="CR4960" s="226"/>
      <c r="CS4960" s="212"/>
      <c r="CT4960" s="212"/>
      <c r="CU4960" s="212"/>
      <c r="CV4960" s="212"/>
      <c r="CW4960" s="212"/>
      <c r="CX4960" s="212"/>
      <c r="CY4960" s="212"/>
      <c r="CZ4960" s="212"/>
      <c r="DA4960" s="212"/>
      <c r="DB4960" s="120"/>
      <c r="DC4960" s="120"/>
      <c r="DD4960" s="120"/>
      <c r="DE4960" s="120"/>
      <c r="DF4960" s="120"/>
      <c r="DG4960" s="120"/>
      <c r="DH4960" s="120"/>
      <c r="DI4960" s="120"/>
      <c r="DJ4960" s="120"/>
      <c r="DK4960" s="120"/>
      <c r="DL4960" s="120"/>
      <c r="DM4960" s="120"/>
      <c r="DN4960" s="120"/>
    </row>
    <row r="4961" spans="1:118" s="119" customFormat="1" ht="14.25" customHeight="1">
      <c r="A4961" s="227">
        <f t="shared" si="1484"/>
        <v>615</v>
      </c>
      <c r="B4961" s="541" t="s">
        <v>1477</v>
      </c>
      <c r="C4961" s="314" t="s">
        <v>165</v>
      </c>
      <c r="D4961" s="290">
        <v>44839</v>
      </c>
      <c r="E4961" s="293" t="s">
        <v>506</v>
      </c>
      <c r="F4961" s="253" t="s">
        <v>80</v>
      </c>
      <c r="G4961" s="254"/>
      <c r="H4961" s="82"/>
      <c r="I4961" s="82"/>
      <c r="J4961" s="82"/>
      <c r="K4961" s="82"/>
      <c r="L4961" s="82"/>
      <c r="M4961" s="82"/>
      <c r="N4961" s="82"/>
      <c r="O4961" s="82"/>
      <c r="P4961" s="82"/>
      <c r="Q4961" s="82" t="s">
        <v>60</v>
      </c>
      <c r="R4961" s="82" t="s">
        <v>61</v>
      </c>
      <c r="S4961" s="82" t="s">
        <v>61</v>
      </c>
      <c r="T4961" s="82" t="s">
        <v>61</v>
      </c>
      <c r="U4961" s="82" t="s">
        <v>61</v>
      </c>
      <c r="V4961" s="82"/>
      <c r="W4961" s="82" t="s">
        <v>60</v>
      </c>
      <c r="X4961" s="82" t="s">
        <v>60</v>
      </c>
      <c r="Y4961" s="82" t="s">
        <v>60</v>
      </c>
      <c r="Z4961" s="82" t="s">
        <v>60</v>
      </c>
      <c r="AA4961" s="82" t="s">
        <v>60</v>
      </c>
      <c r="AB4961" s="82" t="s">
        <v>60</v>
      </c>
      <c r="AC4961" s="82"/>
      <c r="AD4961" s="82" t="s">
        <v>60</v>
      </c>
      <c r="AE4961" s="82" t="s">
        <v>60</v>
      </c>
      <c r="AF4961" s="82" t="s">
        <v>60</v>
      </c>
      <c r="AG4961" s="82" t="s">
        <v>60</v>
      </c>
      <c r="AH4961" s="82" t="s">
        <v>60</v>
      </c>
      <c r="AI4961" s="82" t="s">
        <v>1471</v>
      </c>
      <c r="AJ4961" s="82"/>
      <c r="AK4961" s="82" t="s">
        <v>61</v>
      </c>
      <c r="AL4961" s="82" t="s">
        <v>61</v>
      </c>
      <c r="AM4961" s="239">
        <f>COUNTIF(H4961:AL4961,"PH")+COUNTIF(H4961:AL4961,"PH/L")+COUNTIF(H4961:AL4961,"PM")</f>
        <v>0</v>
      </c>
      <c r="AN4961" s="239">
        <f>COUNTIF(H4961:AL4961,"PD")+COUNTIF(H4961:AL4961,"PDD")+COUNTIF(H4961:AL4961,"P/DS")/2+COUNTIF(H4961:AL4961,"PMD")</f>
        <v>0</v>
      </c>
      <c r="AO4961" s="239">
        <f>COUNTIF(H4961:AL4961,"PN")+COUNTIF(H4961:AL4961,"P/NS")/2+COUNTIF(H4961:AL4961,"PH")+COUNTIF(H4961:AL4961,"PH/F")/2+COUNTIF(H4961:AL4961,"PH/L")/2+COUNTIF(H4961:AL4961,"PM")</f>
        <v>0</v>
      </c>
      <c r="AP4961" s="239">
        <f>COUNTIF(H4961:AL4961,"BH")+COUNTIF(H4961:AL4961,"AL/BL")+COUNTIF(H4961:AL4961,"UL/BL")+COUNTIF(H4961:AL4961,"BM")</f>
        <v>0</v>
      </c>
      <c r="AQ4961" s="239">
        <f>COUNTIF(H4961:AL4961,"DS")+COUNTIF(H4961:AL4961,"AL/DS")/2+COUNTIF(H4961:AL4961,"UL/DS")/2+COUNTIF(H4961:AL4961,"CT")+COUNTIF(H4961:AL4961,"MD")</f>
        <v>12.5</v>
      </c>
      <c r="AR4961" s="239">
        <f>COUNTIF(H4961:AL4961,"NS")+COUNTIF(H4961:AL4961,"AL/NS")/2+COUNTIF(H4961:AL4961,"UL/NS")/2+COUNTIF(H4961:AL4961,"BH")+COUNTIF(H4961:AL4961,"AL/BF")/2+COUNTIF(H4961:AL4961,"AL/BL")/2+COUNTIF(H4961:AL4961,"UL/BL")/2+COUNTIF(H4961:AL4961,"UL/BF")/2+COUNTIF(H4961:AL4961,"BM")</f>
        <v>6</v>
      </c>
      <c r="AS4961" s="239">
        <f>COUNTIF(H4961:AL4961,"AL")+COUNTIF(H4961:AL4961,"AL/DS")/2+COUNTIF(H4961:AL4961,"AL/NS")/2+COUNTIF(H4961:AL4961,"NH")+COUNTIF(H4961:AL4961,"SL")+COUNTIF(H4961:AL4961,"NHD")+COUNTIF(H4961:AL4961,"B")+COUNTIF(H4961:AL4961,"HL")+COUNTIF(H4961:AL4961,"AL/BF")/2+COUNTIF(H4961:AL4961,"AL/BL")/2</f>
        <v>0</v>
      </c>
      <c r="AT4961" s="255">
        <f>COUNTIF(H4961:AL4961,"PD")+COUNTIF(H4961:AL4961,"PN")+COUNTIF(H4961:AL4961,"P/DS")/2+COUNTIF(H4961:AL4961,"P/NS")/2+COUNTIF(H4961:AL4961,"DS")+COUNTIF(H4961:AL4961,"NS")+COUNTIF(H4961:AL4961,"AL")+COUNTIF(H4961:AL4961,"AL/DS")+COUNTIF(H4961:AL4961,"AL/NS")+COUNTIF(H4961:AL4961,"NH")+COUNTIF(H4961:AL4961,"SL")+COUNTIF(H4961:AL4961,"UL/DS")/2+COUNTIF(H4961:AL4961,"UL/NS")/2+COUNTIF(H4961:AL4961,"CT")+COUNTIF(H4961:AL4961,"NHD")+COUNTIF(H4961:AL4961,"PDD")+COUNTIF(H4961:AL4961,"B")+COUNTIF(H4961:AL4961,"HL")+COUNTIF(H4961:AL4961,"PH")+COUNTIF(H4961:AL4961,"BH")+COUNTIF(H4961:AL4961,"AL/BF")+COUNTIF(H4961:AL4961,"AL/BL")+COUNTIF(H4961:AL4961,"UL/BF")/2+COUNTIF(H4961:AL4961,"UL/BL")/2+COUNTIF(H4961:AL4961,"PH/F")/2+COUNTIF(H4961:AL4961,"PH/L")/2+COUNTIF(H4961:AL4961,"MD")+COUNTIF(H4961:AL4961,"PMD")+COUNTIF(H4961:AL4961,"PM")+COUNTIF(H4961:AL4961,"BM")</f>
        <v>18.5</v>
      </c>
      <c r="AU4961" s="255">
        <f>COUNTIF(H4961:AL4961,"P/DS")/2+COUNTIF(H4961:AL4961,"P/NS")/2+COUNTIF(H4961:AL4961,"IL")+COUNTIF(H4961:AL4961,"NL")+COUNTIF(H4961:AL4961,"UL")+COUNTIF(H4961:AL4961,"UL/DS")/2+COUNTIF(H4961:AL4961,"UL/NS")/2+COUNTIF(H4961:AL4961,"KT")+COUNTIF(H4961:AL4961,"UL/BF")/2+COUNTIF(H4961:AL4961,"UL/BL")/2+COUNTIF(H4961:AL4961,"PH/F")/2+COUNTIF(H4961:AL4961,"PH/L")/2+COUNTIF(H4961:AL4961,"NB")</f>
        <v>0.5</v>
      </c>
      <c r="AV4961" s="258">
        <f>COUNTIF(H4961:AL4961,"PN")+COUNTIF(H4961:AL4961,"TVD")+COUNTIF(H4961:AL4961,"PH")+COUNTIF(H4961:AL4961,"PM")+COUNTIF(H4961:AL4961,"PDD")-COUNTIFS(H4961:AL4961,"PN",H4968:AL4968,"&gt;=3")-COUNTIFS(H4961:AL4961,"PM",H4968:AL4968,"&gt;=3")</f>
        <v>0</v>
      </c>
      <c r="AW4961" s="258">
        <f>COUNTIF(H4961:AL4961,"NS")+COUNTIF(H4961:AL4961,"D")+COUNTIF(H4961:AL4961,"BH")+COUNTIF(H4961:AL4961,"NHD")+COUNTIF(H4961:AL4961,"BM")-COUNTIFS(H4961:AL4961,"NS",H4968:AL4968,"&gt;=3")-COUNTIFS(H4961:AL4961,"BH",H4968:AL4968,"&gt;=3")-COUNTIFS(H4961:AL4961,"BM",H4968:AL4968,"&gt;=3")</f>
        <v>6</v>
      </c>
      <c r="AX4961" s="255">
        <f>COUNTIF(H4961:AL4961,"AL")+COUNTIF(H4961:AL4961,"AL/DS")/2+COUNTIF(H4961:AL4961,"AL/NS")/2+COUNTIF(H4961:AL4961,"AL/BF")+COUNTIF(H4961:AL4961,"AL/BL")/2</f>
        <v>0</v>
      </c>
      <c r="AY4961" s="255">
        <f>COUNTIF(H4961:AL4961,"SL")</f>
        <v>0</v>
      </c>
      <c r="AZ4961" s="255">
        <f>COUNTIF(H4961:AL4961,"NH")</f>
        <v>0</v>
      </c>
      <c r="BA4961" s="255">
        <f>COUNTIF(H4961:AL4961,"HL")</f>
        <v>0</v>
      </c>
      <c r="BB4961" s="255">
        <f>COUNTIF(G4961:AL4961,"P/DS")/2+COUNTIF(G4961:AL4961,"P/NS")/2+COUNTIF(G4961:AL4961,"UL")+COUNTIF(G4961:AL4961,"UL/DS")/2+COUNTIF(G4961:AL4961,"UL/NS")/2+COUNTIF(G4961:AL4961,"UL/BL")/2+COUNTIF(G4961:AL4961,"UL/BF")/2+COUNTIF(G4961:AL4961,"PH/F")/2+COUNTIF(G4961:AL4961,"PH/L")/2</f>
        <v>0.5</v>
      </c>
      <c r="BC4961" s="255">
        <f>COUNTIF(H4961:AL4961,"NB")</f>
        <v>0</v>
      </c>
      <c r="BD4961" s="255">
        <f>COUNTIF(H4961:AL4961,"NL")</f>
        <v>0</v>
      </c>
      <c r="BE4961" s="255">
        <f>COUNTIF(H4961:AL4961,"IL")</f>
        <v>0</v>
      </c>
      <c r="BF4961" s="255">
        <f>COUNTIF(H4961:AL4961,"KT")</f>
        <v>0</v>
      </c>
      <c r="BG4961" s="255">
        <f>COUNTIF(H4961:AL4961,"L70")</f>
        <v>0</v>
      </c>
      <c r="BH4961" s="255">
        <f>COUNTIF(H4961:AL4961,"MD")</f>
        <v>0</v>
      </c>
      <c r="BI4961" s="255">
        <f>COUNTIF(H4961:AL4961,"PMD")</f>
        <v>0</v>
      </c>
      <c r="BJ4961" s="255">
        <f>COUNTIF(H4961:AL4961,"PM")</f>
        <v>0</v>
      </c>
      <c r="BK4961" s="255">
        <f>COUNTIF(H4961:AL4961,"BM")</f>
        <v>0</v>
      </c>
      <c r="BL4961" s="261">
        <f>SUMIF(H4961:AL4961,"PD",H4962:AL4962)+SUMIF(H4961:AL4961,"PN",H4962:AL4962)+SUMIF(H4961:AL4961,"P/DS",H4962:AL4962)+SUMIF(H4961:AL4961,"PN/F",H4962:AL4962)+SUMIF(H4961:AL4961,"PN/L",H4962:AL4962)+SUMIF(H4961:AL4961,"TV",H4962:AL4962)+SUMIF(H4961:AL4961,"TVD",H4962:AL4962)+SUMIF(H4961:AL4961,"PDD",H4962:AL4962)</f>
        <v>0</v>
      </c>
      <c r="BM4961" s="261">
        <f>SUMIF(H4961:AL4961,"PD",H4963:AL4963)+SUMIF(H4961:AL4961,"PN",H4963:AL4963)+SUMIF(H4961:AL4961,"P/DS",H4963:AL4963)+SUMIF(H4961:AL4961,"PN/F",H4963:AL4963)+SUMIF(H4961:AL4961,"PN/L",H4963:AL4963)+SUMIF(H4961:AL4961,"TV",H4963:AL4963)+SUMIF(H4961:AL4961,"TVD",H4963:AL4963)+SUMIF(H4961:AL4961,"PDD",H4963:AL4963)+SUMIF(H4961:AL4961,"PMD",H4963:AL4963)</f>
        <v>0</v>
      </c>
      <c r="BN4961" s="261">
        <f>SUMIF(H4961:AL4961,"PD",H4964:AL4964)+SUMIF(H4961:AL4961,"PN",H4964:AL4964)+SUMIF(H4961:AL4961,"P/DS",H4964:AL4964)+SUMIF(H4961:AL4961,"PN/F",H4964:AL4964)+SUMIF(H4961:AL4961,"PN/L",H4964:AL4964)+SUMIF(H4961:AL4961,"TV",H4964:AL4964)+SUMIF(H4961:AL4961,"TVD",H4964:AL4964)</f>
        <v>0</v>
      </c>
      <c r="BO4961" s="261">
        <f>SUMIF(H4961:AL4961,"PD",H4965:AL4965)+SUMIF(H4961:AL4961,"PN",H4965:AL4965)+SUMIF(H4961:AL4961,"P/DS",H4965:AL4965)+SUMIF(H4961:AL4961,"PN/F",H4965:AL4965)+SUMIF(H4961:AL4961,"PN/L",H4965:AL4965)+SUMIF(H4961:AL4961,"TV",H4965:AL4965)+SUMIF(H4961:AL4961,"TVD",H4965:AL4965)</f>
        <v>0</v>
      </c>
      <c r="BP4961" s="261">
        <f>SUMIF(H4961:AL4961,"PD",H4966:AL4966)+SUMIF(H4961:AL4961,"PN",H4966:AL4966)+SUMIF(H4961:AL4961,"P/DS",H4966:AL4966)+SUMIF(H4961:AL4961,"PN/F",H4966:AL4966)+SUMIF(H4961:AL4961,"PN/L",H4966:AL4966)+SUMIF(H4961:AL4961,"TV",H4966:AL4966)+SUMIF(H4961:AL4961,"TVD",H4966:AL4966)+SUMIF(H4961:AL4961,"PDD",H4966:AL4966)+SUMIF(H4961:AL4961,"PH",H4966:AL4966)+SUMIF(H4961:AL4961,"PM",H4966:AL4966)</f>
        <v>0</v>
      </c>
      <c r="BQ4961" s="261">
        <f>SUMIF(H4961:AL4961,"PD",H4967:AL4967)+SUMIF(H4961:AL4961,"PN",H4967:AL4967)+SUMIF(H4961:AL4961,"P/DS",H4967:AL4967)+SUMIF(H4961:AL4961,"PN/F",H4967:AL4967)+SUMIF(H4961:AL4961,"PN/L",H4967:AL4967)+SUMIF(H4961:AL4961,"TV",H4967:AL4967)+SUMIF(H4961:AL4961,"TVD",H4967:AL4967)+SUMIF(H4961:AL4961,"PDD",H4967:AL4967)+SUMIF(H4961:AL4961,"PH",H4967:AL4967)+SUMIF(H4961:AL4961,"PM",H4967:AL4967)</f>
        <v>0</v>
      </c>
      <c r="BR4961" s="269">
        <f>SUM(H4962:AL4962)-BL4961</f>
        <v>14</v>
      </c>
      <c r="BS4961" s="269">
        <f>SUM(H4963:AL4963)-BM4961</f>
        <v>1</v>
      </c>
      <c r="BT4961" s="269">
        <f>SUM(H4964:AL4964)-BN4961</f>
        <v>0</v>
      </c>
      <c r="BU4961" s="269">
        <f>SUM(H4965:AL4965)-BO4961</f>
        <v>0</v>
      </c>
      <c r="BV4961" s="269">
        <f>SUM(H4966:AL4966)-BP4961</f>
        <v>0</v>
      </c>
      <c r="BW4961" s="269">
        <f>SUM(H4967:AL4967)-BQ4961</f>
        <v>0</v>
      </c>
      <c r="BX4961" s="255">
        <f>SUMIF(H4961:AL4961,"PD",H4968:AL4968)+SUMIF(H4961:AL4961,"PN",H4968:AL4968)+SUMIF(H4961:AL4961,"P/DS",H4968:AL4968)+SUMIF(H4961:AL4961,"PN/F",H4968:AL4968)+SUMIF(H4961:AL4961,"PN/L",H4968:AL4968)</f>
        <v>0</v>
      </c>
      <c r="BY4961" s="255">
        <f>SUM(H4968:AL4968)-BX4961</f>
        <v>0</v>
      </c>
      <c r="BZ4961" s="255">
        <f t="shared" ref="BZ4961" si="1493">+SUM(BL4961:BW4968)</f>
        <v>15</v>
      </c>
      <c r="CA4961" s="266">
        <f>(COUNTIFS(H4961:AL4961,"PD",H4962:AL4962,"&gt;=2"))*0.5-IF(CN4961="VP",COUNTIFS($H$16:$AL$16,"SAT",H4961:AL4961,"PD",H4962:AL4962,"&gt;=2"))*0.5</f>
        <v>0</v>
      </c>
      <c r="CB4961" s="266">
        <f>(COUNTIFS(H4961:AL4961,"PN",H4963:AL4963,"&gt;=0.5",H4962:AL4962,"&gt;=1.5"))*0.5+COUNTIFS(H4961:AL4961,"PDD",H4963:AL4963,"&gt;=0.5",H4962:AL4962,"&gt;=1.5")*0.5</f>
        <v>0</v>
      </c>
      <c r="CC4961" s="273">
        <f>(COUNTIFS(H4961:AL4961,"TV",H4963:AL4963,"&gt;=10"))*0.5+(COUNTIFS(H4961:AL4961,"PMD",H4963:AL4963,"&gt;=2"))*0.5</f>
        <v>0</v>
      </c>
      <c r="CD4961" s="266">
        <f>(COUNTIFS(H4961:AL4961,"TVD",H4965:AL4965,"&gt;=6.5",H4963:AL4963,"&gt;=3.5"))*0.5</f>
        <v>0</v>
      </c>
      <c r="CE4961" s="266">
        <f>(COUNTIFS(H4961:AL4961,"PD",H4966:AL4966,"&gt;=10"))*0.5</f>
        <v>0</v>
      </c>
      <c r="CF4961" s="266">
        <f>(COUNTIFS(H4961:AL4961,"PDD",H4966:AL4966,"&gt;=3.5",H4967:AL4967,"&gt;=6.5")+COUNTIFS(H4961:AL4961,"PH",H4967:AL4967,"&gt;=0.5",H4966:AL4966,"&gt;=1.5")+COUNTIFS(H4961:AL4961,"PM",H4967:AL4967,"&gt;=0.5",H4966:AL4966,"&gt;=1.5"))*0.5</f>
        <v>0</v>
      </c>
      <c r="CG4961" s="266">
        <f>(COUNTIFS(H4961:AL4961,"DS",H4962:AL4962,"&gt;=2")+COUNTIFS(H4961:AL4961,"AL/DS",H4962:AL4962,"&gt;=2"))*0.5-IF(CN4961="VP",COUNTIFS($H$16:$AL$16,"SAT",H4961:AL4961,"DS",H4962:AL4962,"&gt;=2"))*0.5</f>
        <v>2</v>
      </c>
      <c r="CH4961" s="266">
        <f>(COUNTIFS(H4961:AL4961,"NS",H4963:AL4963,"&gt;=0.5",H4962:AL4962,"&gt;=1.5")+COUNTIFS(H4961:AL4961,"AL/NS",H4963:AL4963,"&gt;=0.5",H4962:AL4962,"&gt;=1.5")+COUNTIFS(H4961:AL4961,"NHD",H4963:AL4963,"&gt;=4.5",H4966:AL4966,"&gt;=2",H4962:AL4962,"&gt;=1.5"))*0.5</f>
        <v>1</v>
      </c>
      <c r="CI4961" s="266">
        <f>(COUNTIF(H4963:AL4963,"&gt;=10")+COUNTIFS(H4961:AL4961,"MD",H4963:AL4963,"&gt;=2")-COUNTIFS(H4961:AL4961,"TV",H4963:AL4963,"&gt;=10"))*0.5</f>
        <v>0</v>
      </c>
      <c r="CJ4961" s="266">
        <f>(COUNTIFS(H4961:AL4961,"D",H4965:AL4965,"&gt;=6.5",H4963:AL4963,"&gt;=3.5"))*0.5</f>
        <v>0</v>
      </c>
      <c r="CK4961" s="266">
        <f>(COUNTIF(H4966:AL4966,"&gt;=10")-COUNTIFS(H4961:AL4961,"PD",H4966:AL4966,"&gt;=10"))*0.5</f>
        <v>0</v>
      </c>
      <c r="CL4961" s="265">
        <f>(COUNTIFS(H4961:AL4961,"NHD",H4966:AL4966,"&gt;=3.5",H4967:AL4967,"&gt;=6.5")+COUNTIFS(H4961:AL4961,"BH",H4966:AL4966,"&gt;=1.5",H4967:AL4967,"&gt;=0.5")+COUNTIFS(H4961:AL4961,"BM",H4966:AL4966,"&gt;=1.5",H4967:AL4967,"&gt;=0.5")+COUNTIFS(H4961:AL4961,"D",H4966:AL4966,"&gt;=1.5",H4967:AL4967,"&gt;=0.5"))*0.5</f>
        <v>0</v>
      </c>
      <c r="CM4961" s="272"/>
      <c r="CN4961" s="264" t="s">
        <v>723</v>
      </c>
      <c r="CO4961" s="214">
        <f t="shared" ref="CO4961" si="1494">+AM4961+AN4961+AO4961+AP4961+AQ4961+AR4961+AS4961+AU4961+BG4961</f>
        <v>19</v>
      </c>
      <c r="CP4961" s="225">
        <f>+SUM(I4962:I4967)-I4968</f>
        <v>0</v>
      </c>
      <c r="CQ4961" s="225">
        <f>+SUM(J4962:J4967)-J4968</f>
        <v>0</v>
      </c>
      <c r="CR4961" s="225">
        <f>+SUM(K4962:K4967)-K4968</f>
        <v>0</v>
      </c>
      <c r="CS4961" s="213"/>
      <c r="CT4961" s="213"/>
      <c r="CU4961" s="213"/>
      <c r="CV4961" s="213"/>
      <c r="CW4961" s="213"/>
      <c r="CX4961" s="213"/>
      <c r="CY4961" s="213"/>
      <c r="CZ4961" s="213"/>
      <c r="DA4961" s="213"/>
      <c r="DB4961" s="120"/>
      <c r="DC4961" s="120"/>
      <c r="DD4961" s="120"/>
      <c r="DE4961" s="120"/>
      <c r="DF4961" s="120"/>
      <c r="DG4961" s="120"/>
      <c r="DH4961" s="120"/>
      <c r="DI4961" s="120"/>
      <c r="DJ4961" s="120"/>
      <c r="DK4961" s="120"/>
      <c r="DL4961" s="120"/>
      <c r="DM4961" s="120"/>
      <c r="DN4961" s="120"/>
    </row>
    <row r="4962" spans="1:118" s="119" customFormat="1" ht="14.25" customHeight="1">
      <c r="A4962" s="228"/>
      <c r="B4962" s="542"/>
      <c r="C4962" s="315"/>
      <c r="D4962" s="291"/>
      <c r="E4962" s="291"/>
      <c r="F4962" s="242" t="s">
        <v>82</v>
      </c>
      <c r="G4962" s="121">
        <v>1.5</v>
      </c>
      <c r="H4962" s="83"/>
      <c r="I4962" s="83"/>
      <c r="J4962" s="83"/>
      <c r="K4962" s="83"/>
      <c r="L4962" s="83"/>
      <c r="M4962" s="83"/>
      <c r="N4962" s="83"/>
      <c r="O4962" s="83"/>
      <c r="P4962" s="83"/>
      <c r="Q4962" s="83"/>
      <c r="R4962" s="83"/>
      <c r="S4962" s="83">
        <v>2</v>
      </c>
      <c r="T4962" s="83">
        <v>2</v>
      </c>
      <c r="U4962" s="83"/>
      <c r="V4962" s="83"/>
      <c r="W4962" s="83">
        <v>2.5</v>
      </c>
      <c r="X4962" s="83">
        <v>2.5</v>
      </c>
      <c r="Y4962" s="83">
        <v>2.5</v>
      </c>
      <c r="Z4962" s="83">
        <v>2.5</v>
      </c>
      <c r="AA4962" s="83"/>
      <c r="AB4962" s="83"/>
      <c r="AC4962" s="79"/>
      <c r="AD4962" s="79"/>
      <c r="AE4962" s="79"/>
      <c r="AF4962" s="79"/>
      <c r="AG4962" s="79"/>
      <c r="AH4962" s="79"/>
      <c r="AI4962" s="79"/>
      <c r="AJ4962" s="79"/>
      <c r="AK4962" s="79"/>
      <c r="AL4962" s="79"/>
      <c r="AM4962" s="240"/>
      <c r="AN4962" s="240"/>
      <c r="AO4962" s="240"/>
      <c r="AP4962" s="240"/>
      <c r="AQ4962" s="240"/>
      <c r="AR4962" s="240"/>
      <c r="AS4962" s="240"/>
      <c r="AT4962" s="256"/>
      <c r="AU4962" s="256"/>
      <c r="AV4962" s="259"/>
      <c r="AW4962" s="259"/>
      <c r="AX4962" s="256"/>
      <c r="AY4962" s="256"/>
      <c r="AZ4962" s="256"/>
      <c r="BA4962" s="256"/>
      <c r="BB4962" s="256"/>
      <c r="BC4962" s="256"/>
      <c r="BD4962" s="256"/>
      <c r="BE4962" s="256"/>
      <c r="BF4962" s="256"/>
      <c r="BG4962" s="256"/>
      <c r="BH4962" s="256"/>
      <c r="BI4962" s="256"/>
      <c r="BJ4962" s="256"/>
      <c r="BK4962" s="256"/>
      <c r="BL4962" s="262"/>
      <c r="BM4962" s="262"/>
      <c r="BN4962" s="262"/>
      <c r="BO4962" s="262"/>
      <c r="BP4962" s="262"/>
      <c r="BQ4962" s="262"/>
      <c r="BR4962" s="270"/>
      <c r="BS4962" s="270"/>
      <c r="BT4962" s="270"/>
      <c r="BU4962" s="270"/>
      <c r="BV4962" s="270"/>
      <c r="BW4962" s="270"/>
      <c r="BX4962" s="256"/>
      <c r="BY4962" s="256"/>
      <c r="BZ4962" s="256"/>
      <c r="CA4962" s="267"/>
      <c r="CB4962" s="267"/>
      <c r="CC4962" s="274"/>
      <c r="CD4962" s="267"/>
      <c r="CE4962" s="267"/>
      <c r="CF4962" s="267"/>
      <c r="CG4962" s="267"/>
      <c r="CH4962" s="267"/>
      <c r="CI4962" s="267"/>
      <c r="CJ4962" s="267"/>
      <c r="CK4962" s="267"/>
      <c r="CL4962" s="265"/>
      <c r="CM4962" s="272"/>
      <c r="CN4962" s="264"/>
      <c r="CO4962" s="214"/>
      <c r="CP4962" s="226"/>
      <c r="CQ4962" s="226"/>
      <c r="CR4962" s="226"/>
      <c r="CS4962" s="213"/>
      <c r="CT4962" s="213"/>
      <c r="CU4962" s="213"/>
      <c r="CV4962" s="213"/>
      <c r="CW4962" s="213"/>
      <c r="CX4962" s="213"/>
      <c r="CY4962" s="213"/>
      <c r="CZ4962" s="213"/>
      <c r="DA4962" s="213"/>
      <c r="DB4962" s="120"/>
      <c r="DC4962" s="120"/>
      <c r="DD4962" s="120"/>
      <c r="DE4962" s="120"/>
      <c r="DF4962" s="120"/>
      <c r="DG4962" s="120"/>
      <c r="DH4962" s="120"/>
      <c r="DI4962" s="120"/>
      <c r="DJ4962" s="120"/>
      <c r="DK4962" s="120"/>
      <c r="DL4962" s="120"/>
      <c r="DM4962" s="120"/>
      <c r="DN4962" s="120"/>
    </row>
    <row r="4963" spans="1:118" s="119" customFormat="1" ht="14.25" customHeight="1">
      <c r="A4963" s="228"/>
      <c r="B4963" s="542"/>
      <c r="C4963" s="315"/>
      <c r="D4963" s="291"/>
      <c r="E4963" s="291"/>
      <c r="F4963" s="243"/>
      <c r="G4963" s="122">
        <v>2</v>
      </c>
      <c r="H4963" s="84"/>
      <c r="I4963" s="84"/>
      <c r="J4963" s="84"/>
      <c r="K4963" s="84"/>
      <c r="L4963" s="84"/>
      <c r="M4963" s="84"/>
      <c r="N4963" s="84"/>
      <c r="O4963" s="84"/>
      <c r="P4963" s="84"/>
      <c r="Q4963" s="84"/>
      <c r="R4963" s="84"/>
      <c r="S4963" s="84">
        <v>0.5</v>
      </c>
      <c r="T4963" s="84">
        <v>0.5</v>
      </c>
      <c r="U4963" s="84"/>
      <c r="V4963" s="84"/>
      <c r="W4963" s="84"/>
      <c r="X4963" s="84"/>
      <c r="Y4963" s="84"/>
      <c r="Z4963" s="84"/>
      <c r="AA4963" s="84"/>
      <c r="AB4963" s="84"/>
      <c r="AC4963" s="80"/>
      <c r="AD4963" s="80"/>
      <c r="AE4963" s="80"/>
      <c r="AF4963" s="80"/>
      <c r="AG4963" s="80"/>
      <c r="AH4963" s="80"/>
      <c r="AI4963" s="80"/>
      <c r="AJ4963" s="80"/>
      <c r="AK4963" s="80"/>
      <c r="AL4963" s="80"/>
      <c r="AM4963" s="240"/>
      <c r="AN4963" s="240"/>
      <c r="AO4963" s="240"/>
      <c r="AP4963" s="240"/>
      <c r="AQ4963" s="240"/>
      <c r="AR4963" s="240"/>
      <c r="AS4963" s="240"/>
      <c r="AT4963" s="256"/>
      <c r="AU4963" s="256"/>
      <c r="AV4963" s="259"/>
      <c r="AW4963" s="259"/>
      <c r="AX4963" s="256"/>
      <c r="AY4963" s="256"/>
      <c r="AZ4963" s="256"/>
      <c r="BA4963" s="256"/>
      <c r="BB4963" s="256"/>
      <c r="BC4963" s="256"/>
      <c r="BD4963" s="256"/>
      <c r="BE4963" s="256"/>
      <c r="BF4963" s="256"/>
      <c r="BG4963" s="256"/>
      <c r="BH4963" s="256"/>
      <c r="BI4963" s="256"/>
      <c r="BJ4963" s="256"/>
      <c r="BK4963" s="256"/>
      <c r="BL4963" s="262"/>
      <c r="BM4963" s="262"/>
      <c r="BN4963" s="262"/>
      <c r="BO4963" s="262"/>
      <c r="BP4963" s="262"/>
      <c r="BQ4963" s="262"/>
      <c r="BR4963" s="270"/>
      <c r="BS4963" s="270"/>
      <c r="BT4963" s="270"/>
      <c r="BU4963" s="270"/>
      <c r="BV4963" s="270"/>
      <c r="BW4963" s="270"/>
      <c r="BX4963" s="256"/>
      <c r="BY4963" s="256"/>
      <c r="BZ4963" s="256"/>
      <c r="CA4963" s="267"/>
      <c r="CB4963" s="267"/>
      <c r="CC4963" s="274"/>
      <c r="CD4963" s="267"/>
      <c r="CE4963" s="267"/>
      <c r="CF4963" s="267"/>
      <c r="CG4963" s="267"/>
      <c r="CH4963" s="267"/>
      <c r="CI4963" s="267"/>
      <c r="CJ4963" s="267"/>
      <c r="CK4963" s="267"/>
      <c r="CL4963" s="265"/>
      <c r="CM4963" s="272"/>
      <c r="CN4963" s="264"/>
      <c r="CO4963" s="214"/>
      <c r="CP4963" s="226"/>
      <c r="CQ4963" s="226"/>
      <c r="CR4963" s="226"/>
      <c r="CS4963" s="213"/>
      <c r="CT4963" s="213"/>
      <c r="CU4963" s="213"/>
      <c r="CV4963" s="213"/>
      <c r="CW4963" s="213"/>
      <c r="CX4963" s="213"/>
      <c r="CY4963" s="213"/>
      <c r="CZ4963" s="213"/>
      <c r="DA4963" s="213"/>
      <c r="DB4963" s="120"/>
      <c r="DC4963" s="120"/>
      <c r="DD4963" s="120"/>
      <c r="DE4963" s="120"/>
      <c r="DF4963" s="120"/>
      <c r="DG4963" s="120"/>
      <c r="DH4963" s="120"/>
      <c r="DI4963" s="120"/>
      <c r="DJ4963" s="120"/>
      <c r="DK4963" s="120"/>
      <c r="DL4963" s="120"/>
      <c r="DM4963" s="120"/>
      <c r="DN4963" s="120"/>
    </row>
    <row r="4964" spans="1:118" s="119" customFormat="1" ht="14.25" customHeight="1">
      <c r="A4964" s="228"/>
      <c r="B4964" s="542"/>
      <c r="C4964" s="315"/>
      <c r="D4964" s="291"/>
      <c r="E4964" s="291"/>
      <c r="F4964" s="243"/>
      <c r="G4964" s="122">
        <v>2.1</v>
      </c>
      <c r="H4964" s="84"/>
      <c r="I4964" s="84"/>
      <c r="J4964" s="84"/>
      <c r="K4964" s="84"/>
      <c r="L4964" s="84"/>
      <c r="M4964" s="84"/>
      <c r="N4964" s="84"/>
      <c r="O4964" s="84"/>
      <c r="P4964" s="84"/>
      <c r="Q4964" s="84"/>
      <c r="R4964" s="84"/>
      <c r="S4964" s="84"/>
      <c r="T4964" s="84"/>
      <c r="U4964" s="84"/>
      <c r="V4964" s="84"/>
      <c r="W4964" s="84"/>
      <c r="X4964" s="84"/>
      <c r="Y4964" s="84"/>
      <c r="Z4964" s="84"/>
      <c r="AA4964" s="84"/>
      <c r="AB4964" s="84"/>
      <c r="AC4964" s="80"/>
      <c r="AD4964" s="80"/>
      <c r="AE4964" s="80"/>
      <c r="AF4964" s="80"/>
      <c r="AG4964" s="80"/>
      <c r="AH4964" s="80"/>
      <c r="AI4964" s="80"/>
      <c r="AJ4964" s="80"/>
      <c r="AK4964" s="80"/>
      <c r="AL4964" s="80"/>
      <c r="AM4964" s="240"/>
      <c r="AN4964" s="240"/>
      <c r="AO4964" s="240"/>
      <c r="AP4964" s="240"/>
      <c r="AQ4964" s="240"/>
      <c r="AR4964" s="240"/>
      <c r="AS4964" s="240"/>
      <c r="AT4964" s="256"/>
      <c r="AU4964" s="256"/>
      <c r="AV4964" s="259"/>
      <c r="AW4964" s="259"/>
      <c r="AX4964" s="256"/>
      <c r="AY4964" s="256"/>
      <c r="AZ4964" s="256"/>
      <c r="BA4964" s="256"/>
      <c r="BB4964" s="256"/>
      <c r="BC4964" s="256"/>
      <c r="BD4964" s="256"/>
      <c r="BE4964" s="256"/>
      <c r="BF4964" s="256"/>
      <c r="BG4964" s="256"/>
      <c r="BH4964" s="256"/>
      <c r="BI4964" s="256"/>
      <c r="BJ4964" s="256"/>
      <c r="BK4964" s="256"/>
      <c r="BL4964" s="262"/>
      <c r="BM4964" s="262"/>
      <c r="BN4964" s="262"/>
      <c r="BO4964" s="262"/>
      <c r="BP4964" s="262"/>
      <c r="BQ4964" s="262"/>
      <c r="BR4964" s="270"/>
      <c r="BS4964" s="270"/>
      <c r="BT4964" s="270"/>
      <c r="BU4964" s="270"/>
      <c r="BV4964" s="270"/>
      <c r="BW4964" s="270"/>
      <c r="BX4964" s="256"/>
      <c r="BY4964" s="256"/>
      <c r="BZ4964" s="256"/>
      <c r="CA4964" s="267"/>
      <c r="CB4964" s="267"/>
      <c r="CC4964" s="274"/>
      <c r="CD4964" s="267"/>
      <c r="CE4964" s="267"/>
      <c r="CF4964" s="267"/>
      <c r="CG4964" s="267"/>
      <c r="CH4964" s="267"/>
      <c r="CI4964" s="267"/>
      <c r="CJ4964" s="267"/>
      <c r="CK4964" s="267"/>
      <c r="CL4964" s="265"/>
      <c r="CM4964" s="272"/>
      <c r="CN4964" s="264"/>
      <c r="CO4964" s="214"/>
      <c r="CP4964" s="226"/>
      <c r="CQ4964" s="226"/>
      <c r="CR4964" s="226"/>
      <c r="CS4964" s="213"/>
      <c r="CT4964" s="213"/>
      <c r="CU4964" s="213"/>
      <c r="CV4964" s="213"/>
      <c r="CW4964" s="213"/>
      <c r="CX4964" s="213"/>
      <c r="CY4964" s="213"/>
      <c r="CZ4964" s="213"/>
      <c r="DA4964" s="213"/>
      <c r="DB4964" s="120"/>
      <c r="DC4964" s="120"/>
      <c r="DD4964" s="120"/>
      <c r="DE4964" s="120"/>
      <c r="DF4964" s="120"/>
      <c r="DG4964" s="120"/>
      <c r="DH4964" s="120"/>
      <c r="DI4964" s="120"/>
      <c r="DJ4964" s="120"/>
      <c r="DK4964" s="120"/>
      <c r="DL4964" s="120"/>
      <c r="DM4964" s="120"/>
      <c r="DN4964" s="120"/>
    </row>
    <row r="4965" spans="1:118" s="119" customFormat="1" ht="14.25" customHeight="1">
      <c r="A4965" s="228"/>
      <c r="B4965" s="542"/>
      <c r="C4965" s="315"/>
      <c r="D4965" s="291"/>
      <c r="E4965" s="291"/>
      <c r="F4965" s="243"/>
      <c r="G4965" s="122">
        <v>2.7</v>
      </c>
      <c r="H4965" s="84"/>
      <c r="I4965" s="84"/>
      <c r="J4965" s="84"/>
      <c r="K4965" s="84"/>
      <c r="L4965" s="84"/>
      <c r="M4965" s="84"/>
      <c r="N4965" s="84"/>
      <c r="O4965" s="84"/>
      <c r="P4965" s="84"/>
      <c r="Q4965" s="84"/>
      <c r="R4965" s="84"/>
      <c r="S4965" s="84"/>
      <c r="T4965" s="84"/>
      <c r="U4965" s="84"/>
      <c r="V4965" s="84"/>
      <c r="W4965" s="84"/>
      <c r="X4965" s="84"/>
      <c r="Y4965" s="84"/>
      <c r="Z4965" s="84"/>
      <c r="AA4965" s="84"/>
      <c r="AB4965" s="84"/>
      <c r="AC4965" s="80"/>
      <c r="AD4965" s="80"/>
      <c r="AE4965" s="80"/>
      <c r="AF4965" s="80"/>
      <c r="AG4965" s="80"/>
      <c r="AH4965" s="80"/>
      <c r="AI4965" s="80"/>
      <c r="AJ4965" s="80"/>
      <c r="AK4965" s="80"/>
      <c r="AL4965" s="80"/>
      <c r="AM4965" s="240"/>
      <c r="AN4965" s="240"/>
      <c r="AO4965" s="240"/>
      <c r="AP4965" s="240"/>
      <c r="AQ4965" s="240"/>
      <c r="AR4965" s="240"/>
      <c r="AS4965" s="240"/>
      <c r="AT4965" s="256"/>
      <c r="AU4965" s="256"/>
      <c r="AV4965" s="259"/>
      <c r="AW4965" s="259"/>
      <c r="AX4965" s="256"/>
      <c r="AY4965" s="256"/>
      <c r="AZ4965" s="256"/>
      <c r="BA4965" s="256"/>
      <c r="BB4965" s="256"/>
      <c r="BC4965" s="256"/>
      <c r="BD4965" s="256"/>
      <c r="BE4965" s="256"/>
      <c r="BF4965" s="256"/>
      <c r="BG4965" s="256"/>
      <c r="BH4965" s="256"/>
      <c r="BI4965" s="256"/>
      <c r="BJ4965" s="256"/>
      <c r="BK4965" s="256"/>
      <c r="BL4965" s="262"/>
      <c r="BM4965" s="262"/>
      <c r="BN4965" s="262"/>
      <c r="BO4965" s="262"/>
      <c r="BP4965" s="262"/>
      <c r="BQ4965" s="262"/>
      <c r="BR4965" s="270"/>
      <c r="BS4965" s="270"/>
      <c r="BT4965" s="270"/>
      <c r="BU4965" s="270"/>
      <c r="BV4965" s="270"/>
      <c r="BW4965" s="270"/>
      <c r="BX4965" s="256"/>
      <c r="BY4965" s="256"/>
      <c r="BZ4965" s="256"/>
      <c r="CA4965" s="267"/>
      <c r="CB4965" s="267"/>
      <c r="CC4965" s="274"/>
      <c r="CD4965" s="267"/>
      <c r="CE4965" s="267"/>
      <c r="CF4965" s="267"/>
      <c r="CG4965" s="267"/>
      <c r="CH4965" s="267"/>
      <c r="CI4965" s="267"/>
      <c r="CJ4965" s="267"/>
      <c r="CK4965" s="267"/>
      <c r="CL4965" s="265"/>
      <c r="CM4965" s="272"/>
      <c r="CN4965" s="264"/>
      <c r="CO4965" s="214"/>
      <c r="CP4965" s="226"/>
      <c r="CQ4965" s="226"/>
      <c r="CR4965" s="226"/>
      <c r="CS4965" s="213"/>
      <c r="CT4965" s="213"/>
      <c r="CU4965" s="213"/>
      <c r="CV4965" s="213"/>
      <c r="CW4965" s="213"/>
      <c r="CX4965" s="213"/>
      <c r="CY4965" s="213"/>
      <c r="CZ4965" s="213"/>
      <c r="DA4965" s="213"/>
      <c r="DB4965" s="120"/>
      <c r="DC4965" s="120"/>
      <c r="DD4965" s="120"/>
      <c r="DE4965" s="120"/>
      <c r="DF4965" s="120"/>
      <c r="DG4965" s="120"/>
      <c r="DH4965" s="120"/>
      <c r="DI4965" s="120"/>
      <c r="DJ4965" s="120"/>
      <c r="DK4965" s="120"/>
      <c r="DL4965" s="120"/>
      <c r="DM4965" s="120"/>
      <c r="DN4965" s="120"/>
    </row>
    <row r="4966" spans="1:118" s="119" customFormat="1" ht="14.25" customHeight="1">
      <c r="A4966" s="228"/>
      <c r="B4966" s="542"/>
      <c r="C4966" s="315"/>
      <c r="D4966" s="291"/>
      <c r="E4966" s="291"/>
      <c r="F4966" s="243"/>
      <c r="G4966" s="122">
        <v>3</v>
      </c>
      <c r="H4966" s="84"/>
      <c r="I4966" s="84"/>
      <c r="J4966" s="84"/>
      <c r="K4966" s="84"/>
      <c r="L4966" s="84"/>
      <c r="M4966" s="84"/>
      <c r="N4966" s="84"/>
      <c r="O4966" s="84"/>
      <c r="P4966" s="84"/>
      <c r="Q4966" s="84"/>
      <c r="R4966" s="84"/>
      <c r="S4966" s="84"/>
      <c r="T4966" s="84"/>
      <c r="U4966" s="84"/>
      <c r="V4966" s="84"/>
      <c r="W4966" s="84"/>
      <c r="X4966" s="84"/>
      <c r="Y4966" s="84"/>
      <c r="Z4966" s="84"/>
      <c r="AA4966" s="84"/>
      <c r="AB4966" s="84"/>
      <c r="AC4966" s="80"/>
      <c r="AD4966" s="80"/>
      <c r="AE4966" s="80"/>
      <c r="AF4966" s="80"/>
      <c r="AG4966" s="80"/>
      <c r="AH4966" s="80"/>
      <c r="AI4966" s="80"/>
      <c r="AJ4966" s="80"/>
      <c r="AK4966" s="80"/>
      <c r="AL4966" s="80"/>
      <c r="AM4966" s="240"/>
      <c r="AN4966" s="240"/>
      <c r="AO4966" s="240"/>
      <c r="AP4966" s="240"/>
      <c r="AQ4966" s="240"/>
      <c r="AR4966" s="240"/>
      <c r="AS4966" s="240"/>
      <c r="AT4966" s="256"/>
      <c r="AU4966" s="256"/>
      <c r="AV4966" s="259"/>
      <c r="AW4966" s="259"/>
      <c r="AX4966" s="256"/>
      <c r="AY4966" s="256"/>
      <c r="AZ4966" s="256"/>
      <c r="BA4966" s="256"/>
      <c r="BB4966" s="256"/>
      <c r="BC4966" s="256"/>
      <c r="BD4966" s="256"/>
      <c r="BE4966" s="256"/>
      <c r="BF4966" s="256"/>
      <c r="BG4966" s="256"/>
      <c r="BH4966" s="256"/>
      <c r="BI4966" s="256"/>
      <c r="BJ4966" s="256"/>
      <c r="BK4966" s="256"/>
      <c r="BL4966" s="262"/>
      <c r="BM4966" s="262"/>
      <c r="BN4966" s="262"/>
      <c r="BO4966" s="262"/>
      <c r="BP4966" s="262"/>
      <c r="BQ4966" s="262"/>
      <c r="BR4966" s="270"/>
      <c r="BS4966" s="270"/>
      <c r="BT4966" s="270"/>
      <c r="BU4966" s="270"/>
      <c r="BV4966" s="270"/>
      <c r="BW4966" s="270"/>
      <c r="BX4966" s="256"/>
      <c r="BY4966" s="256"/>
      <c r="BZ4966" s="256"/>
      <c r="CA4966" s="267"/>
      <c r="CB4966" s="267"/>
      <c r="CC4966" s="274"/>
      <c r="CD4966" s="267"/>
      <c r="CE4966" s="267"/>
      <c r="CF4966" s="267"/>
      <c r="CG4966" s="267"/>
      <c r="CH4966" s="267"/>
      <c r="CI4966" s="267"/>
      <c r="CJ4966" s="267"/>
      <c r="CK4966" s="267"/>
      <c r="CL4966" s="265"/>
      <c r="CM4966" s="272"/>
      <c r="CN4966" s="264"/>
      <c r="CO4966" s="214"/>
      <c r="CP4966" s="226"/>
      <c r="CQ4966" s="226"/>
      <c r="CR4966" s="226"/>
      <c r="CS4966" s="213"/>
      <c r="CT4966" s="213"/>
      <c r="CU4966" s="213"/>
      <c r="CV4966" s="213"/>
      <c r="CW4966" s="213"/>
      <c r="CX4966" s="213"/>
      <c r="CY4966" s="213"/>
      <c r="CZ4966" s="213"/>
      <c r="DA4966" s="213"/>
      <c r="DB4966" s="120"/>
      <c r="DC4966" s="120"/>
      <c r="DD4966" s="120"/>
      <c r="DE4966" s="120"/>
      <c r="DF4966" s="120"/>
      <c r="DG4966" s="120"/>
      <c r="DH4966" s="120"/>
      <c r="DI4966" s="120"/>
      <c r="DJ4966" s="120"/>
      <c r="DK4966" s="120"/>
      <c r="DL4966" s="120"/>
      <c r="DM4966" s="120"/>
      <c r="DN4966" s="120"/>
    </row>
    <row r="4967" spans="1:118" s="119" customFormat="1" ht="14.25" customHeight="1">
      <c r="A4967" s="228"/>
      <c r="B4967" s="542"/>
      <c r="C4967" s="315"/>
      <c r="D4967" s="291"/>
      <c r="E4967" s="291"/>
      <c r="F4967" s="244"/>
      <c r="G4967" s="123">
        <v>3.9</v>
      </c>
      <c r="H4967" s="85"/>
      <c r="I4967" s="85"/>
      <c r="J4967" s="85"/>
      <c r="K4967" s="85"/>
      <c r="L4967" s="85"/>
      <c r="M4967" s="85"/>
      <c r="N4967" s="85"/>
      <c r="O4967" s="85"/>
      <c r="P4967" s="85"/>
      <c r="Q4967" s="85"/>
      <c r="R4967" s="85"/>
      <c r="S4967" s="85"/>
      <c r="T4967" s="85"/>
      <c r="U4967" s="85"/>
      <c r="V4967" s="85"/>
      <c r="W4967" s="85"/>
      <c r="X4967" s="85"/>
      <c r="Y4967" s="85"/>
      <c r="Z4967" s="85"/>
      <c r="AA4967" s="85"/>
      <c r="AB4967" s="85"/>
      <c r="AC4967" s="81"/>
      <c r="AD4967" s="81"/>
      <c r="AE4967" s="81"/>
      <c r="AF4967" s="81"/>
      <c r="AG4967" s="81"/>
      <c r="AH4967" s="81"/>
      <c r="AI4967" s="81"/>
      <c r="AJ4967" s="81"/>
      <c r="AK4967" s="81"/>
      <c r="AL4967" s="81"/>
      <c r="AM4967" s="240"/>
      <c r="AN4967" s="240"/>
      <c r="AO4967" s="240"/>
      <c r="AP4967" s="240"/>
      <c r="AQ4967" s="240"/>
      <c r="AR4967" s="240"/>
      <c r="AS4967" s="240"/>
      <c r="AT4967" s="256"/>
      <c r="AU4967" s="256"/>
      <c r="AV4967" s="259"/>
      <c r="AW4967" s="259"/>
      <c r="AX4967" s="256"/>
      <c r="AY4967" s="256"/>
      <c r="AZ4967" s="256"/>
      <c r="BA4967" s="256"/>
      <c r="BB4967" s="256"/>
      <c r="BC4967" s="256"/>
      <c r="BD4967" s="256"/>
      <c r="BE4967" s="256"/>
      <c r="BF4967" s="256"/>
      <c r="BG4967" s="256"/>
      <c r="BH4967" s="256"/>
      <c r="BI4967" s="256"/>
      <c r="BJ4967" s="256"/>
      <c r="BK4967" s="256"/>
      <c r="BL4967" s="262"/>
      <c r="BM4967" s="262"/>
      <c r="BN4967" s="262"/>
      <c r="BO4967" s="262"/>
      <c r="BP4967" s="262"/>
      <c r="BQ4967" s="262"/>
      <c r="BR4967" s="270"/>
      <c r="BS4967" s="270"/>
      <c r="BT4967" s="270"/>
      <c r="BU4967" s="270"/>
      <c r="BV4967" s="270"/>
      <c r="BW4967" s="270"/>
      <c r="BX4967" s="256"/>
      <c r="BY4967" s="256"/>
      <c r="BZ4967" s="256"/>
      <c r="CA4967" s="267"/>
      <c r="CB4967" s="267"/>
      <c r="CC4967" s="274"/>
      <c r="CD4967" s="267"/>
      <c r="CE4967" s="267"/>
      <c r="CF4967" s="267"/>
      <c r="CG4967" s="267"/>
      <c r="CH4967" s="267"/>
      <c r="CI4967" s="267"/>
      <c r="CJ4967" s="267"/>
      <c r="CK4967" s="267"/>
      <c r="CL4967" s="265"/>
      <c r="CM4967" s="272"/>
      <c r="CN4967" s="264"/>
      <c r="CO4967" s="214"/>
      <c r="CP4967" s="226"/>
      <c r="CQ4967" s="226"/>
      <c r="CR4967" s="226"/>
      <c r="CS4967" s="213"/>
      <c r="CT4967" s="213"/>
      <c r="CU4967" s="213"/>
      <c r="CV4967" s="213"/>
      <c r="CW4967" s="213"/>
      <c r="CX4967" s="213"/>
      <c r="CY4967" s="213"/>
      <c r="CZ4967" s="213"/>
      <c r="DA4967" s="213"/>
      <c r="DB4967" s="120"/>
      <c r="DC4967" s="120"/>
      <c r="DD4967" s="120"/>
      <c r="DE4967" s="120"/>
      <c r="DF4967" s="120"/>
      <c r="DG4967" s="120"/>
      <c r="DH4967" s="120"/>
      <c r="DI4967" s="120"/>
      <c r="DJ4967" s="120"/>
      <c r="DK4967" s="120"/>
      <c r="DL4967" s="120"/>
      <c r="DM4967" s="120"/>
      <c r="DN4967" s="120"/>
    </row>
    <row r="4968" spans="1:118" s="119" customFormat="1" ht="15" customHeight="1">
      <c r="A4968" s="229"/>
      <c r="B4968" s="543"/>
      <c r="C4968" s="316"/>
      <c r="D4968" s="292"/>
      <c r="E4968" s="292"/>
      <c r="F4968" s="282" t="s">
        <v>83</v>
      </c>
      <c r="G4968" s="283"/>
      <c r="H4968" s="82"/>
      <c r="I4968" s="82"/>
      <c r="J4968" s="82"/>
      <c r="K4968" s="82"/>
      <c r="L4968" s="82"/>
      <c r="M4968" s="82"/>
      <c r="N4968" s="82"/>
      <c r="O4968" s="82"/>
      <c r="P4968" s="82"/>
      <c r="Q4968" s="82"/>
      <c r="R4968" s="82"/>
      <c r="S4968" s="82"/>
      <c r="T4968" s="82"/>
      <c r="U4968" s="82"/>
      <c r="V4968" s="82"/>
      <c r="W4968" s="82"/>
      <c r="X4968" s="82"/>
      <c r="Y4968" s="82"/>
      <c r="Z4968" s="82"/>
      <c r="AA4968" s="82"/>
      <c r="AB4968" s="82"/>
      <c r="AC4968" s="35"/>
      <c r="AD4968" s="35"/>
      <c r="AE4968" s="35"/>
      <c r="AF4968" s="35"/>
      <c r="AG4968" s="35"/>
      <c r="AH4968" s="35"/>
      <c r="AI4968" s="35"/>
      <c r="AJ4968" s="35"/>
      <c r="AK4968" s="35"/>
      <c r="AL4968" s="35"/>
      <c r="AM4968" s="241"/>
      <c r="AN4968" s="241"/>
      <c r="AO4968" s="241"/>
      <c r="AP4968" s="241"/>
      <c r="AQ4968" s="241"/>
      <c r="AR4968" s="241"/>
      <c r="AS4968" s="241"/>
      <c r="AT4968" s="257"/>
      <c r="AU4968" s="257"/>
      <c r="AV4968" s="260"/>
      <c r="AW4968" s="260"/>
      <c r="AX4968" s="257"/>
      <c r="AY4968" s="257"/>
      <c r="AZ4968" s="257"/>
      <c r="BA4968" s="257"/>
      <c r="BB4968" s="257"/>
      <c r="BC4968" s="257"/>
      <c r="BD4968" s="257"/>
      <c r="BE4968" s="257"/>
      <c r="BF4968" s="257"/>
      <c r="BG4968" s="257"/>
      <c r="BH4968" s="257"/>
      <c r="BI4968" s="257"/>
      <c r="BJ4968" s="257"/>
      <c r="BK4968" s="257"/>
      <c r="BL4968" s="263"/>
      <c r="BM4968" s="263"/>
      <c r="BN4968" s="263"/>
      <c r="BO4968" s="263"/>
      <c r="BP4968" s="263"/>
      <c r="BQ4968" s="263"/>
      <c r="BR4968" s="271"/>
      <c r="BS4968" s="271"/>
      <c r="BT4968" s="271"/>
      <c r="BU4968" s="271"/>
      <c r="BV4968" s="271"/>
      <c r="BW4968" s="271"/>
      <c r="BX4968" s="257"/>
      <c r="BY4968" s="257"/>
      <c r="BZ4968" s="257"/>
      <c r="CA4968" s="268"/>
      <c r="CB4968" s="268"/>
      <c r="CC4968" s="275"/>
      <c r="CD4968" s="268"/>
      <c r="CE4968" s="268"/>
      <c r="CF4968" s="268"/>
      <c r="CG4968" s="268"/>
      <c r="CH4968" s="268"/>
      <c r="CI4968" s="268"/>
      <c r="CJ4968" s="268"/>
      <c r="CK4968" s="268"/>
      <c r="CL4968" s="265"/>
      <c r="CM4968" s="272"/>
      <c r="CN4968" s="264"/>
      <c r="CO4968" s="214"/>
      <c r="CP4968" s="226"/>
      <c r="CQ4968" s="226"/>
      <c r="CR4968" s="226"/>
      <c r="CS4968" s="213"/>
      <c r="CT4968" s="213"/>
      <c r="CU4968" s="213"/>
      <c r="CV4968" s="213"/>
      <c r="CW4968" s="213"/>
      <c r="CX4968" s="213"/>
      <c r="CY4968" s="213"/>
      <c r="CZ4968" s="213"/>
      <c r="DA4968" s="213"/>
      <c r="DB4968" s="120"/>
      <c r="DC4968" s="120"/>
      <c r="DD4968" s="120"/>
      <c r="DE4968" s="120"/>
      <c r="DF4968" s="120"/>
      <c r="DG4968" s="120"/>
      <c r="DH4968" s="120"/>
      <c r="DI4968" s="120"/>
      <c r="DJ4968" s="120"/>
      <c r="DK4968" s="120"/>
      <c r="DL4968" s="120"/>
      <c r="DM4968" s="120"/>
      <c r="DN4968" s="120"/>
    </row>
    <row r="4969" spans="1:118" s="119" customFormat="1" ht="14.25" customHeight="1">
      <c r="A4969" s="227">
        <f t="shared" si="1484"/>
        <v>616</v>
      </c>
      <c r="B4969" s="541" t="s">
        <v>1478</v>
      </c>
      <c r="C4969" s="314" t="s">
        <v>1479</v>
      </c>
      <c r="D4969" s="290">
        <v>44839</v>
      </c>
      <c r="E4969" s="293" t="s">
        <v>506</v>
      </c>
      <c r="F4969" s="253" t="s">
        <v>80</v>
      </c>
      <c r="G4969" s="254"/>
      <c r="H4969" s="82"/>
      <c r="I4969" s="82"/>
      <c r="J4969" s="82"/>
      <c r="K4969" s="82"/>
      <c r="L4969" s="82"/>
      <c r="M4969" s="82"/>
      <c r="N4969" s="82"/>
      <c r="O4969" s="82"/>
      <c r="P4969" s="82"/>
      <c r="Q4969" s="82" t="s">
        <v>60</v>
      </c>
      <c r="R4969" s="82" t="s">
        <v>61</v>
      </c>
      <c r="S4969" s="82" t="s">
        <v>61</v>
      </c>
      <c r="T4969" s="82" t="s">
        <v>61</v>
      </c>
      <c r="U4969" s="82" t="s">
        <v>61</v>
      </c>
      <c r="V4969" s="82"/>
      <c r="W4969" s="82" t="s">
        <v>60</v>
      </c>
      <c r="X4969" s="82" t="s">
        <v>60</v>
      </c>
      <c r="Y4969" s="82" t="s">
        <v>60</v>
      </c>
      <c r="Z4969" s="82" t="s">
        <v>60</v>
      </c>
      <c r="AA4969" s="82" t="s">
        <v>60</v>
      </c>
      <c r="AB4969" s="82" t="s">
        <v>60</v>
      </c>
      <c r="AC4969" s="82"/>
      <c r="AD4969" s="82" t="s">
        <v>60</v>
      </c>
      <c r="AE4969" s="82" t="s">
        <v>67</v>
      </c>
      <c r="AF4969" s="82" t="s">
        <v>60</v>
      </c>
      <c r="AG4969" s="82" t="s">
        <v>60</v>
      </c>
      <c r="AH4969" s="82" t="s">
        <v>60</v>
      </c>
      <c r="AI4969" s="82" t="s">
        <v>1471</v>
      </c>
      <c r="AJ4969" s="82"/>
      <c r="AK4969" s="82" t="s">
        <v>61</v>
      </c>
      <c r="AL4969" s="82" t="s">
        <v>61</v>
      </c>
      <c r="AM4969" s="239">
        <f>COUNTIF(H4969:AL4969,"PH")+COUNTIF(H4969:AL4969,"PH/L")+COUNTIF(H4969:AL4969,"PM")</f>
        <v>0</v>
      </c>
      <c r="AN4969" s="239">
        <f>COUNTIF(H4969:AL4969,"PD")+COUNTIF(H4969:AL4969,"PDD")+COUNTIF(H4969:AL4969,"P/DS")/2+COUNTIF(H4969:AL4969,"PMD")</f>
        <v>0</v>
      </c>
      <c r="AO4969" s="239">
        <f>COUNTIF(H4969:AL4969,"PN")+COUNTIF(H4969:AL4969,"P/NS")/2+COUNTIF(H4969:AL4969,"PH")+COUNTIF(H4969:AL4969,"PH/F")/2+COUNTIF(H4969:AL4969,"PH/L")/2+COUNTIF(H4969:AL4969,"PM")</f>
        <v>0</v>
      </c>
      <c r="AP4969" s="239">
        <f>COUNTIF(H4969:AL4969,"BH")+COUNTIF(H4969:AL4969,"AL/BL")+COUNTIF(H4969:AL4969,"UL/BL")+COUNTIF(H4969:AL4969,"BM")</f>
        <v>0</v>
      </c>
      <c r="AQ4969" s="239">
        <f>COUNTIF(H4969:AL4969,"DS")+COUNTIF(H4969:AL4969,"AL/DS")/2+COUNTIF(H4969:AL4969,"UL/DS")/2+COUNTIF(H4969:AL4969,"CT")+COUNTIF(H4969:AL4969,"MD")</f>
        <v>11.5</v>
      </c>
      <c r="AR4969" s="239">
        <f>COUNTIF(H4969:AL4969,"NS")+COUNTIF(H4969:AL4969,"AL/NS")/2+COUNTIF(H4969:AL4969,"UL/NS")/2+COUNTIF(H4969:AL4969,"BH")+COUNTIF(H4969:AL4969,"AL/BF")/2+COUNTIF(H4969:AL4969,"AL/BL")/2+COUNTIF(H4969:AL4969,"UL/BL")/2+COUNTIF(H4969:AL4969,"UL/BF")/2+COUNTIF(H4969:AL4969,"BM")</f>
        <v>6</v>
      </c>
      <c r="AS4969" s="239">
        <f>COUNTIF(H4969:AL4969,"AL")+COUNTIF(H4969:AL4969,"AL/DS")/2+COUNTIF(H4969:AL4969,"AL/NS")/2+COUNTIF(H4969:AL4969,"NH")+COUNTIF(H4969:AL4969,"SL")+COUNTIF(H4969:AL4969,"NHD")+COUNTIF(H4969:AL4969,"B")+COUNTIF(H4969:AL4969,"HL")+COUNTIF(H4969:AL4969,"AL/BF")/2+COUNTIF(H4969:AL4969,"AL/BL")/2</f>
        <v>1</v>
      </c>
      <c r="AT4969" s="255">
        <f>COUNTIF(H4969:AL4969,"PD")+COUNTIF(H4969:AL4969,"PN")+COUNTIF(H4969:AL4969,"P/DS")/2+COUNTIF(H4969:AL4969,"P/NS")/2+COUNTIF(H4969:AL4969,"DS")+COUNTIF(H4969:AL4969,"NS")+COUNTIF(H4969:AL4969,"AL")+COUNTIF(H4969:AL4969,"AL/DS")+COUNTIF(H4969:AL4969,"AL/NS")+COUNTIF(H4969:AL4969,"NH")+COUNTIF(H4969:AL4969,"SL")+COUNTIF(H4969:AL4969,"UL/DS")/2+COUNTIF(H4969:AL4969,"UL/NS")/2+COUNTIF(H4969:AL4969,"CT")+COUNTIF(H4969:AL4969,"NHD")+COUNTIF(H4969:AL4969,"PDD")+COUNTIF(H4969:AL4969,"B")+COUNTIF(H4969:AL4969,"HL")+COUNTIF(H4969:AL4969,"PH")+COUNTIF(H4969:AL4969,"BH")+COUNTIF(H4969:AL4969,"AL/BF")+COUNTIF(H4969:AL4969,"AL/BL")+COUNTIF(H4969:AL4969,"UL/BF")/2+COUNTIF(H4969:AL4969,"UL/BL")/2+COUNTIF(H4969:AL4969,"PH/F")/2+COUNTIF(H4969:AL4969,"PH/L")/2+COUNTIF(H4969:AL4969,"MD")+COUNTIF(H4969:AL4969,"PMD")+COUNTIF(H4969:AL4969,"PM")+COUNTIF(H4969:AL4969,"BM")</f>
        <v>18.5</v>
      </c>
      <c r="AU4969" s="255">
        <f>COUNTIF(H4969:AL4969,"P/DS")/2+COUNTIF(H4969:AL4969,"P/NS")/2+COUNTIF(H4969:AL4969,"IL")+COUNTIF(H4969:AL4969,"NL")+COUNTIF(H4969:AL4969,"UL")+COUNTIF(H4969:AL4969,"UL/DS")/2+COUNTIF(H4969:AL4969,"UL/NS")/2+COUNTIF(H4969:AL4969,"KT")+COUNTIF(H4969:AL4969,"UL/BF")/2+COUNTIF(H4969:AL4969,"UL/BL")/2+COUNTIF(H4969:AL4969,"PH/F")/2+COUNTIF(H4969:AL4969,"PH/L")/2+COUNTIF(H4969:AL4969,"NB")</f>
        <v>0.5</v>
      </c>
      <c r="AV4969" s="258">
        <f>COUNTIF(H4969:AL4969,"PN")+COUNTIF(H4969:AL4969,"TVD")+COUNTIF(H4969:AL4969,"PH")+COUNTIF(H4969:AL4969,"PM")+COUNTIF(H4969:AL4969,"PDD")-COUNTIFS(H4969:AL4969,"PN",H4976:AL4976,"&gt;=3")-COUNTIFS(H4969:AL4969,"PM",H4976:AL4976,"&gt;=3")</f>
        <v>0</v>
      </c>
      <c r="AW4969" s="258">
        <f>COUNTIF(H4969:AL4969,"NS")+COUNTIF(H4969:AL4969,"D")+COUNTIF(H4969:AL4969,"BH")+COUNTIF(H4969:AL4969,"NHD")+COUNTIF(H4969:AL4969,"BM")-COUNTIFS(H4969:AL4969,"NS",H4976:AL4976,"&gt;=3")-COUNTIFS(H4969:AL4969,"BH",H4976:AL4976,"&gt;=3")-COUNTIFS(H4969:AL4969,"BM",H4976:AL4976,"&gt;=3")</f>
        <v>6</v>
      </c>
      <c r="AX4969" s="255">
        <f>COUNTIF(H4969:AL4969,"AL")+COUNTIF(H4969:AL4969,"AL/DS")/2+COUNTIF(H4969:AL4969,"AL/NS")/2+COUNTIF(H4969:AL4969,"AL/BF")+COUNTIF(H4969:AL4969,"AL/BL")/2</f>
        <v>1</v>
      </c>
      <c r="AY4969" s="255">
        <f>COUNTIF(H4969:AL4969,"SL")</f>
        <v>0</v>
      </c>
      <c r="AZ4969" s="255">
        <f>COUNTIF(H4969:AL4969,"NH")</f>
        <v>0</v>
      </c>
      <c r="BA4969" s="255">
        <f>COUNTIF(H4969:AL4969,"HL")</f>
        <v>0</v>
      </c>
      <c r="BB4969" s="255">
        <f>COUNTIF(G4969:AL4969,"P/DS")/2+COUNTIF(G4969:AL4969,"P/NS")/2+COUNTIF(G4969:AL4969,"UL")+COUNTIF(G4969:AL4969,"UL/DS")/2+COUNTIF(G4969:AL4969,"UL/NS")/2+COUNTIF(G4969:AL4969,"UL/BL")/2+COUNTIF(G4969:AL4969,"UL/BF")/2+COUNTIF(G4969:AL4969,"PH/F")/2+COUNTIF(G4969:AL4969,"PH/L")/2</f>
        <v>0.5</v>
      </c>
      <c r="BC4969" s="255">
        <f>COUNTIF(H4969:AL4969,"NB")</f>
        <v>0</v>
      </c>
      <c r="BD4969" s="255">
        <f>COUNTIF(H4969:AL4969,"NL")</f>
        <v>0</v>
      </c>
      <c r="BE4969" s="255">
        <f>COUNTIF(H4969:AL4969,"IL")</f>
        <v>0</v>
      </c>
      <c r="BF4969" s="255">
        <f>COUNTIF(H4969:AL4969,"KT")</f>
        <v>0</v>
      </c>
      <c r="BG4969" s="255">
        <f>COUNTIF(H4969:AL4969,"L70")</f>
        <v>0</v>
      </c>
      <c r="BH4969" s="255">
        <f>COUNTIF(H4969:AL4969,"MD")</f>
        <v>0</v>
      </c>
      <c r="BI4969" s="255">
        <f>COUNTIF(H4969:AL4969,"PMD")</f>
        <v>0</v>
      </c>
      <c r="BJ4969" s="255">
        <f>COUNTIF(H4969:AL4969,"PM")</f>
        <v>0</v>
      </c>
      <c r="BK4969" s="255">
        <f>COUNTIF(H4969:AL4969,"BM")</f>
        <v>0</v>
      </c>
      <c r="BL4969" s="261">
        <f>SUMIF(H4969:AL4969,"PD",H4970:AL4970)+SUMIF(H4969:AL4969,"PN",H4970:AL4970)+SUMIF(H4969:AL4969,"P/DS",H4970:AL4970)+SUMIF(H4969:AL4969,"PN/F",H4970:AL4970)+SUMIF(H4969:AL4969,"PN/L",H4970:AL4970)+SUMIF(H4969:AL4969,"TV",H4970:AL4970)+SUMIF(H4969:AL4969,"TVD",H4970:AL4970)+SUMIF(H4969:AL4969,"PDD",H4970:AL4970)</f>
        <v>0</v>
      </c>
      <c r="BM4969" s="261">
        <f>SUMIF(H4969:AL4969,"PD",H4971:AL4971)+SUMIF(H4969:AL4969,"PN",H4971:AL4971)+SUMIF(H4969:AL4969,"P/DS",H4971:AL4971)+SUMIF(H4969:AL4969,"PN/F",H4971:AL4971)+SUMIF(H4969:AL4969,"PN/L",H4971:AL4971)+SUMIF(H4969:AL4969,"TV",H4971:AL4971)+SUMIF(H4969:AL4969,"TVD",H4971:AL4971)+SUMIF(H4969:AL4969,"PDD",H4971:AL4971)+SUMIF(H4969:AL4969,"PMD",H4971:AL4971)</f>
        <v>0</v>
      </c>
      <c r="BN4969" s="261">
        <f>SUMIF(H4969:AL4969,"PD",H4972:AL4972)+SUMIF(H4969:AL4969,"PN",H4972:AL4972)+SUMIF(H4969:AL4969,"P/DS",H4972:AL4972)+SUMIF(H4969:AL4969,"PN/F",H4972:AL4972)+SUMIF(H4969:AL4969,"PN/L",H4972:AL4972)+SUMIF(H4969:AL4969,"TV",H4972:AL4972)+SUMIF(H4969:AL4969,"TVD",H4972:AL4972)</f>
        <v>0</v>
      </c>
      <c r="BO4969" s="261">
        <f>SUMIF(H4969:AL4969,"PD",H4973:AL4973)+SUMIF(H4969:AL4969,"PN",H4973:AL4973)+SUMIF(H4969:AL4969,"P/DS",H4973:AL4973)+SUMIF(H4969:AL4969,"PN/F",H4973:AL4973)+SUMIF(H4969:AL4969,"PN/L",H4973:AL4973)+SUMIF(H4969:AL4969,"TV",H4973:AL4973)+SUMIF(H4969:AL4969,"TVD",H4973:AL4973)</f>
        <v>0</v>
      </c>
      <c r="BP4969" s="261">
        <f>SUMIF(H4969:AL4969,"PD",H4974:AL4974)+SUMIF(H4969:AL4969,"PN",H4974:AL4974)+SUMIF(H4969:AL4969,"P/DS",H4974:AL4974)+SUMIF(H4969:AL4969,"PN/F",H4974:AL4974)+SUMIF(H4969:AL4969,"PN/L",H4974:AL4974)+SUMIF(H4969:AL4969,"TV",H4974:AL4974)+SUMIF(H4969:AL4969,"TVD",H4974:AL4974)+SUMIF(H4969:AL4969,"PDD",H4974:AL4974)+SUMIF(H4969:AL4969,"PH",H4974:AL4974)+SUMIF(H4969:AL4969,"PM",H4974:AL4974)</f>
        <v>0</v>
      </c>
      <c r="BQ4969" s="261">
        <f>SUMIF(H4969:AL4969,"PD",H4975:AL4975)+SUMIF(H4969:AL4969,"PN",H4975:AL4975)+SUMIF(H4969:AL4969,"P/DS",H4975:AL4975)+SUMIF(H4969:AL4969,"PN/F",H4975:AL4975)+SUMIF(H4969:AL4969,"PN/L",H4975:AL4975)+SUMIF(H4969:AL4969,"TV",H4975:AL4975)+SUMIF(H4969:AL4969,"TVD",H4975:AL4975)+SUMIF(H4969:AL4969,"PDD",H4975:AL4975)+SUMIF(H4969:AL4969,"PH",H4975:AL4975)+SUMIF(H4969:AL4969,"PM",H4975:AL4975)</f>
        <v>0</v>
      </c>
      <c r="BR4969" s="269">
        <f>SUM(H4970:AL4970)-BL4969</f>
        <v>12</v>
      </c>
      <c r="BS4969" s="269">
        <f>SUM(H4971:AL4971)-BM4969</f>
        <v>1.5</v>
      </c>
      <c r="BT4969" s="269">
        <f>SUM(H4972:AL4972)-BN4969</f>
        <v>0</v>
      </c>
      <c r="BU4969" s="269">
        <f>SUM(H4973:AL4973)-BO4969</f>
        <v>0</v>
      </c>
      <c r="BV4969" s="269">
        <f>SUM(H4974:AL4974)-BP4969</f>
        <v>0</v>
      </c>
      <c r="BW4969" s="269">
        <f>SUM(H4975:AL4975)-BQ4969</f>
        <v>0</v>
      </c>
      <c r="BX4969" s="255">
        <f>SUMIF(H4969:AL4969,"PD",H4976:AL4976)+SUMIF(H4969:AL4969,"PN",H4976:AL4976)+SUMIF(H4969:AL4969,"P/DS",H4976:AL4976)+SUMIF(H4969:AL4969,"PN/F",H4976:AL4976)+SUMIF(H4969:AL4969,"PN/L",H4976:AL4976)</f>
        <v>0</v>
      </c>
      <c r="BY4969" s="255">
        <f>SUM(H4976:AL4976)-BX4969</f>
        <v>0</v>
      </c>
      <c r="BZ4969" s="255">
        <f t="shared" ref="BZ4969" si="1495">+SUM(BL4969:BW4976)</f>
        <v>13.5</v>
      </c>
      <c r="CA4969" s="266">
        <f>(COUNTIFS(H4969:AL4969,"PD",H4970:AL4970,"&gt;=2"))*0.5-IF(CN4969="VP",COUNTIFS($H$16:$AL$16,"SAT",H4969:AL4969,"PD",H4970:AL4970,"&gt;=2"))*0.5</f>
        <v>0</v>
      </c>
      <c r="CB4969" s="266">
        <f>(COUNTIFS(H4969:AL4969,"PN",H4971:AL4971,"&gt;=0.5",H4970:AL4970,"&gt;=1.5"))*0.5+COUNTIFS(H4969:AL4969,"PDD",H4971:AL4971,"&gt;=0.5",H4970:AL4970,"&gt;=1.5")*0.5</f>
        <v>0</v>
      </c>
      <c r="CC4969" s="273">
        <f>(COUNTIFS(H4969:AL4969,"TV",H4971:AL4971,"&gt;=10"))*0.5+(COUNTIFS(H4969:AL4969,"PMD",H4971:AL4971,"&gt;=2"))*0.5</f>
        <v>0</v>
      </c>
      <c r="CD4969" s="266">
        <f>(COUNTIFS(H4969:AL4969,"TVD",H4973:AL4973,"&gt;=6.5",H4971:AL4971,"&gt;=3.5"))*0.5</f>
        <v>0</v>
      </c>
      <c r="CE4969" s="266">
        <f>(COUNTIFS(H4969:AL4969,"PD",H4974:AL4974,"&gt;=10"))*0.5</f>
        <v>0</v>
      </c>
      <c r="CF4969" s="266">
        <f>(COUNTIFS(H4969:AL4969,"PDD",H4974:AL4974,"&gt;=3.5",H4975:AL4975,"&gt;=6.5")+COUNTIFS(H4969:AL4969,"PH",H4975:AL4975,"&gt;=0.5",H4974:AL4974,"&gt;=1.5")+COUNTIFS(H4969:AL4969,"PM",H4975:AL4975,"&gt;=0.5",H4974:AL4974,"&gt;=1.5"))*0.5</f>
        <v>0</v>
      </c>
      <c r="CG4969" s="266">
        <f>(COUNTIFS(H4969:AL4969,"DS",H4970:AL4970,"&gt;=2")+COUNTIFS(H4969:AL4969,"AL/DS",H4970:AL4970,"&gt;=2"))*0.5-IF(CN4969="VP",COUNTIFS($H$16:$AL$16,"SAT",H4969:AL4969,"DS",H4970:AL4970,"&gt;=2"))*0.5</f>
        <v>1</v>
      </c>
      <c r="CH4969" s="266">
        <f>(COUNTIFS(H4969:AL4969,"NS",H4971:AL4971,"&gt;=0.5",H4970:AL4970,"&gt;=1.5")+COUNTIFS(H4969:AL4969,"AL/NS",H4971:AL4971,"&gt;=0.5",H4970:AL4970,"&gt;=1.5")+COUNTIFS(H4969:AL4969,"NHD",H4971:AL4971,"&gt;=4.5",H4974:AL4974,"&gt;=2",H4970:AL4970,"&gt;=1.5"))*0.5</f>
        <v>1.5</v>
      </c>
      <c r="CI4969" s="266">
        <f>(COUNTIF(H4971:AL4971,"&gt;=10")+COUNTIFS(H4969:AL4969,"MD",H4971:AL4971,"&gt;=2")-COUNTIFS(H4969:AL4969,"TV",H4971:AL4971,"&gt;=10"))*0.5</f>
        <v>0</v>
      </c>
      <c r="CJ4969" s="266">
        <f>(COUNTIFS(H4969:AL4969,"D",H4973:AL4973,"&gt;=6.5",H4971:AL4971,"&gt;=3.5"))*0.5</f>
        <v>0</v>
      </c>
      <c r="CK4969" s="266">
        <f>(COUNTIF(H4974:AL4974,"&gt;=10")-COUNTIFS(H4969:AL4969,"PD",H4974:AL4974,"&gt;=10"))*0.5</f>
        <v>0</v>
      </c>
      <c r="CL4969" s="265">
        <f>(COUNTIFS(H4969:AL4969,"NHD",H4974:AL4974,"&gt;=3.5",H4975:AL4975,"&gt;=6.5")+COUNTIFS(H4969:AL4969,"BH",H4974:AL4974,"&gt;=1.5",H4975:AL4975,"&gt;=0.5")+COUNTIFS(H4969:AL4969,"BM",H4974:AL4974,"&gt;=1.5",H4975:AL4975,"&gt;=0.5")+COUNTIFS(H4969:AL4969,"D",H4974:AL4974,"&gt;=1.5",H4975:AL4975,"&gt;=0.5"))*0.5</f>
        <v>0</v>
      </c>
      <c r="CM4969" s="272"/>
      <c r="CN4969" s="264" t="s">
        <v>723</v>
      </c>
      <c r="CO4969" s="214">
        <f t="shared" ref="CO4969" si="1496">+AM4969+AN4969+AO4969+AP4969+AQ4969+AR4969+AS4969+AU4969+BG4969</f>
        <v>19</v>
      </c>
      <c r="CP4969" s="225">
        <f>+SUM(I4970:I4975)-I4976</f>
        <v>0</v>
      </c>
      <c r="CQ4969" s="225">
        <f>+SUM(J4970:J4975)-J4976</f>
        <v>0</v>
      </c>
      <c r="CR4969" s="225">
        <f>+SUM(K4970:K4975)-K4976</f>
        <v>0</v>
      </c>
      <c r="CS4969" s="213"/>
      <c r="CT4969" s="213"/>
      <c r="CU4969" s="213"/>
      <c r="CV4969" s="213"/>
      <c r="CW4969" s="213"/>
      <c r="CX4969" s="213"/>
      <c r="CY4969" s="213"/>
      <c r="CZ4969" s="213"/>
      <c r="DA4969" s="213"/>
      <c r="DB4969" s="120"/>
      <c r="DC4969" s="120"/>
      <c r="DD4969" s="120"/>
      <c r="DE4969" s="120"/>
      <c r="DF4969" s="120"/>
      <c r="DG4969" s="120"/>
      <c r="DH4969" s="120"/>
      <c r="DI4969" s="120"/>
      <c r="DJ4969" s="120"/>
      <c r="DK4969" s="120"/>
      <c r="DL4969" s="120"/>
      <c r="DM4969" s="120"/>
      <c r="DN4969" s="120"/>
    </row>
    <row r="4970" spans="1:118" s="119" customFormat="1" ht="14.25" customHeight="1">
      <c r="A4970" s="228"/>
      <c r="B4970" s="542"/>
      <c r="C4970" s="315"/>
      <c r="D4970" s="291"/>
      <c r="E4970" s="291"/>
      <c r="F4970" s="242" t="s">
        <v>82</v>
      </c>
      <c r="G4970" s="121">
        <v>1.5</v>
      </c>
      <c r="H4970" s="83"/>
      <c r="I4970" s="83"/>
      <c r="J4970" s="83"/>
      <c r="K4970" s="83"/>
      <c r="L4970" s="83"/>
      <c r="M4970" s="83"/>
      <c r="N4970" s="83"/>
      <c r="O4970" s="83"/>
      <c r="P4970" s="83"/>
      <c r="Q4970" s="83"/>
      <c r="R4970" s="83"/>
      <c r="S4970" s="83">
        <v>2</v>
      </c>
      <c r="T4970" s="83">
        <v>2</v>
      </c>
      <c r="U4970" s="83">
        <v>2</v>
      </c>
      <c r="V4970" s="83"/>
      <c r="W4970" s="83">
        <v>1</v>
      </c>
      <c r="X4970" s="83">
        <v>2.5</v>
      </c>
      <c r="Y4970" s="83">
        <v>2.5</v>
      </c>
      <c r="Z4970" s="83"/>
      <c r="AA4970" s="83"/>
      <c r="AB4970" s="83"/>
      <c r="AC4970" s="79"/>
      <c r="AD4970" s="79"/>
      <c r="AE4970" s="79"/>
      <c r="AF4970" s="79"/>
      <c r="AG4970" s="79"/>
      <c r="AH4970" s="79"/>
      <c r="AI4970" s="79"/>
      <c r="AJ4970" s="79"/>
      <c r="AK4970" s="79"/>
      <c r="AL4970" s="79"/>
      <c r="AM4970" s="240"/>
      <c r="AN4970" s="240"/>
      <c r="AO4970" s="240"/>
      <c r="AP4970" s="240"/>
      <c r="AQ4970" s="240"/>
      <c r="AR4970" s="240"/>
      <c r="AS4970" s="240"/>
      <c r="AT4970" s="256"/>
      <c r="AU4970" s="256"/>
      <c r="AV4970" s="259"/>
      <c r="AW4970" s="259"/>
      <c r="AX4970" s="256"/>
      <c r="AY4970" s="256"/>
      <c r="AZ4970" s="256"/>
      <c r="BA4970" s="256"/>
      <c r="BB4970" s="256"/>
      <c r="BC4970" s="256"/>
      <c r="BD4970" s="256"/>
      <c r="BE4970" s="256"/>
      <c r="BF4970" s="256"/>
      <c r="BG4970" s="256"/>
      <c r="BH4970" s="256"/>
      <c r="BI4970" s="256"/>
      <c r="BJ4970" s="256"/>
      <c r="BK4970" s="256"/>
      <c r="BL4970" s="262"/>
      <c r="BM4970" s="262"/>
      <c r="BN4970" s="262"/>
      <c r="BO4970" s="262"/>
      <c r="BP4970" s="262"/>
      <c r="BQ4970" s="262"/>
      <c r="BR4970" s="270"/>
      <c r="BS4970" s="270"/>
      <c r="BT4970" s="270"/>
      <c r="BU4970" s="270"/>
      <c r="BV4970" s="270"/>
      <c r="BW4970" s="270"/>
      <c r="BX4970" s="256"/>
      <c r="BY4970" s="256"/>
      <c r="BZ4970" s="256"/>
      <c r="CA4970" s="267"/>
      <c r="CB4970" s="267"/>
      <c r="CC4970" s="274"/>
      <c r="CD4970" s="267"/>
      <c r="CE4970" s="267"/>
      <c r="CF4970" s="267"/>
      <c r="CG4970" s="267"/>
      <c r="CH4970" s="267"/>
      <c r="CI4970" s="267"/>
      <c r="CJ4970" s="267"/>
      <c r="CK4970" s="267"/>
      <c r="CL4970" s="265"/>
      <c r="CM4970" s="272"/>
      <c r="CN4970" s="264"/>
      <c r="CO4970" s="214"/>
      <c r="CP4970" s="226"/>
      <c r="CQ4970" s="226"/>
      <c r="CR4970" s="226"/>
      <c r="CS4970" s="213"/>
      <c r="CT4970" s="213"/>
      <c r="CU4970" s="213"/>
      <c r="CV4970" s="213"/>
      <c r="CW4970" s="213"/>
      <c r="CX4970" s="213"/>
      <c r="CY4970" s="213"/>
      <c r="CZ4970" s="213"/>
      <c r="DA4970" s="213"/>
      <c r="DB4970" s="120"/>
      <c r="DC4970" s="120"/>
      <c r="DD4970" s="120"/>
      <c r="DE4970" s="120"/>
      <c r="DF4970" s="120"/>
      <c r="DG4970" s="120"/>
      <c r="DH4970" s="120"/>
      <c r="DI4970" s="120"/>
      <c r="DJ4970" s="120"/>
      <c r="DK4970" s="120"/>
      <c r="DL4970" s="120"/>
      <c r="DM4970" s="120"/>
      <c r="DN4970" s="120"/>
    </row>
    <row r="4971" spans="1:118" s="119" customFormat="1" ht="14.25" customHeight="1">
      <c r="A4971" s="228"/>
      <c r="B4971" s="542"/>
      <c r="C4971" s="315"/>
      <c r="D4971" s="291"/>
      <c r="E4971" s="291"/>
      <c r="F4971" s="243"/>
      <c r="G4971" s="122">
        <v>2</v>
      </c>
      <c r="H4971" s="84"/>
      <c r="I4971" s="84"/>
      <c r="J4971" s="84"/>
      <c r="K4971" s="84"/>
      <c r="L4971" s="84"/>
      <c r="M4971" s="84"/>
      <c r="N4971" s="84"/>
      <c r="O4971" s="84"/>
      <c r="P4971" s="84"/>
      <c r="Q4971" s="84"/>
      <c r="R4971" s="84"/>
      <c r="S4971" s="84">
        <v>0.5</v>
      </c>
      <c r="T4971" s="84">
        <v>0.5</v>
      </c>
      <c r="U4971" s="84">
        <v>0.5</v>
      </c>
      <c r="V4971" s="84"/>
      <c r="W4971" s="84"/>
      <c r="X4971" s="84"/>
      <c r="Y4971" s="84"/>
      <c r="Z4971" s="84"/>
      <c r="AA4971" s="84"/>
      <c r="AB4971" s="84"/>
      <c r="AC4971" s="80"/>
      <c r="AD4971" s="80"/>
      <c r="AE4971" s="80"/>
      <c r="AF4971" s="80"/>
      <c r="AG4971" s="80"/>
      <c r="AH4971" s="80"/>
      <c r="AI4971" s="80"/>
      <c r="AJ4971" s="80"/>
      <c r="AK4971" s="80"/>
      <c r="AL4971" s="80"/>
      <c r="AM4971" s="240"/>
      <c r="AN4971" s="240"/>
      <c r="AO4971" s="240"/>
      <c r="AP4971" s="240"/>
      <c r="AQ4971" s="240"/>
      <c r="AR4971" s="240"/>
      <c r="AS4971" s="240"/>
      <c r="AT4971" s="256"/>
      <c r="AU4971" s="256"/>
      <c r="AV4971" s="259"/>
      <c r="AW4971" s="259"/>
      <c r="AX4971" s="256"/>
      <c r="AY4971" s="256"/>
      <c r="AZ4971" s="256"/>
      <c r="BA4971" s="256"/>
      <c r="BB4971" s="256"/>
      <c r="BC4971" s="256"/>
      <c r="BD4971" s="256"/>
      <c r="BE4971" s="256"/>
      <c r="BF4971" s="256"/>
      <c r="BG4971" s="256"/>
      <c r="BH4971" s="256"/>
      <c r="BI4971" s="256"/>
      <c r="BJ4971" s="256"/>
      <c r="BK4971" s="256"/>
      <c r="BL4971" s="262"/>
      <c r="BM4971" s="262"/>
      <c r="BN4971" s="262"/>
      <c r="BO4971" s="262"/>
      <c r="BP4971" s="262"/>
      <c r="BQ4971" s="262"/>
      <c r="BR4971" s="270"/>
      <c r="BS4971" s="270"/>
      <c r="BT4971" s="270"/>
      <c r="BU4971" s="270"/>
      <c r="BV4971" s="270"/>
      <c r="BW4971" s="270"/>
      <c r="BX4971" s="256"/>
      <c r="BY4971" s="256"/>
      <c r="BZ4971" s="256"/>
      <c r="CA4971" s="267"/>
      <c r="CB4971" s="267"/>
      <c r="CC4971" s="274"/>
      <c r="CD4971" s="267"/>
      <c r="CE4971" s="267"/>
      <c r="CF4971" s="267"/>
      <c r="CG4971" s="267"/>
      <c r="CH4971" s="267"/>
      <c r="CI4971" s="267"/>
      <c r="CJ4971" s="267"/>
      <c r="CK4971" s="267"/>
      <c r="CL4971" s="265"/>
      <c r="CM4971" s="272"/>
      <c r="CN4971" s="264"/>
      <c r="CO4971" s="214"/>
      <c r="CP4971" s="226"/>
      <c r="CQ4971" s="226"/>
      <c r="CR4971" s="226"/>
      <c r="CS4971" s="213"/>
      <c r="CT4971" s="213"/>
      <c r="CU4971" s="213"/>
      <c r="CV4971" s="213"/>
      <c r="CW4971" s="213"/>
      <c r="CX4971" s="213"/>
      <c r="CY4971" s="213"/>
      <c r="CZ4971" s="213"/>
      <c r="DA4971" s="213"/>
      <c r="DB4971" s="120"/>
      <c r="DC4971" s="120"/>
      <c r="DD4971" s="120"/>
      <c r="DE4971" s="120"/>
      <c r="DF4971" s="120"/>
      <c r="DG4971" s="120"/>
      <c r="DH4971" s="120"/>
      <c r="DI4971" s="120"/>
      <c r="DJ4971" s="120"/>
      <c r="DK4971" s="120"/>
      <c r="DL4971" s="120"/>
      <c r="DM4971" s="120"/>
      <c r="DN4971" s="120"/>
    </row>
    <row r="4972" spans="1:118" s="119" customFormat="1" ht="14.25" customHeight="1">
      <c r="A4972" s="228"/>
      <c r="B4972" s="542"/>
      <c r="C4972" s="315"/>
      <c r="D4972" s="291"/>
      <c r="E4972" s="291"/>
      <c r="F4972" s="243"/>
      <c r="G4972" s="122">
        <v>2.1</v>
      </c>
      <c r="H4972" s="84"/>
      <c r="I4972" s="84"/>
      <c r="J4972" s="84"/>
      <c r="K4972" s="84"/>
      <c r="L4972" s="84"/>
      <c r="M4972" s="84"/>
      <c r="N4972" s="84"/>
      <c r="O4972" s="84"/>
      <c r="P4972" s="84"/>
      <c r="Q4972" s="84"/>
      <c r="R4972" s="84"/>
      <c r="S4972" s="84"/>
      <c r="T4972" s="84"/>
      <c r="U4972" s="84"/>
      <c r="V4972" s="84"/>
      <c r="W4972" s="84"/>
      <c r="X4972" s="84"/>
      <c r="Y4972" s="84"/>
      <c r="Z4972" s="84"/>
      <c r="AA4972" s="84"/>
      <c r="AB4972" s="84"/>
      <c r="AC4972" s="80"/>
      <c r="AD4972" s="80"/>
      <c r="AE4972" s="80"/>
      <c r="AF4972" s="80"/>
      <c r="AG4972" s="80"/>
      <c r="AH4972" s="80"/>
      <c r="AI4972" s="80"/>
      <c r="AJ4972" s="80"/>
      <c r="AK4972" s="80"/>
      <c r="AL4972" s="80"/>
      <c r="AM4972" s="240"/>
      <c r="AN4972" s="240"/>
      <c r="AO4972" s="240"/>
      <c r="AP4972" s="240"/>
      <c r="AQ4972" s="240"/>
      <c r="AR4972" s="240"/>
      <c r="AS4972" s="240"/>
      <c r="AT4972" s="256"/>
      <c r="AU4972" s="256"/>
      <c r="AV4972" s="259"/>
      <c r="AW4972" s="259"/>
      <c r="AX4972" s="256"/>
      <c r="AY4972" s="256"/>
      <c r="AZ4972" s="256"/>
      <c r="BA4972" s="256"/>
      <c r="BB4972" s="256"/>
      <c r="BC4972" s="256"/>
      <c r="BD4972" s="256"/>
      <c r="BE4972" s="256"/>
      <c r="BF4972" s="256"/>
      <c r="BG4972" s="256"/>
      <c r="BH4972" s="256"/>
      <c r="BI4972" s="256"/>
      <c r="BJ4972" s="256"/>
      <c r="BK4972" s="256"/>
      <c r="BL4972" s="262"/>
      <c r="BM4972" s="262"/>
      <c r="BN4972" s="262"/>
      <c r="BO4972" s="262"/>
      <c r="BP4972" s="262"/>
      <c r="BQ4972" s="262"/>
      <c r="BR4972" s="270"/>
      <c r="BS4972" s="270"/>
      <c r="BT4972" s="270"/>
      <c r="BU4972" s="270"/>
      <c r="BV4972" s="270"/>
      <c r="BW4972" s="270"/>
      <c r="BX4972" s="256"/>
      <c r="BY4972" s="256"/>
      <c r="BZ4972" s="256"/>
      <c r="CA4972" s="267"/>
      <c r="CB4972" s="267"/>
      <c r="CC4972" s="274"/>
      <c r="CD4972" s="267"/>
      <c r="CE4972" s="267"/>
      <c r="CF4972" s="267"/>
      <c r="CG4972" s="267"/>
      <c r="CH4972" s="267"/>
      <c r="CI4972" s="267"/>
      <c r="CJ4972" s="267"/>
      <c r="CK4972" s="267"/>
      <c r="CL4972" s="265"/>
      <c r="CM4972" s="272"/>
      <c r="CN4972" s="264"/>
      <c r="CO4972" s="214"/>
      <c r="CP4972" s="226"/>
      <c r="CQ4972" s="226"/>
      <c r="CR4972" s="226"/>
      <c r="CS4972" s="213"/>
      <c r="CT4972" s="213"/>
      <c r="CU4972" s="213"/>
      <c r="CV4972" s="213"/>
      <c r="CW4972" s="213"/>
      <c r="CX4972" s="213"/>
      <c r="CY4972" s="213"/>
      <c r="CZ4972" s="213"/>
      <c r="DA4972" s="213"/>
      <c r="DB4972" s="120"/>
      <c r="DC4972" s="120"/>
      <c r="DD4972" s="120"/>
      <c r="DE4972" s="120"/>
      <c r="DF4972" s="120"/>
      <c r="DG4972" s="120"/>
      <c r="DH4972" s="120"/>
      <c r="DI4972" s="120"/>
      <c r="DJ4972" s="120"/>
      <c r="DK4972" s="120"/>
      <c r="DL4972" s="120"/>
      <c r="DM4972" s="120"/>
      <c r="DN4972" s="120"/>
    </row>
    <row r="4973" spans="1:118" s="119" customFormat="1" ht="14.25" customHeight="1">
      <c r="A4973" s="228"/>
      <c r="B4973" s="542"/>
      <c r="C4973" s="315"/>
      <c r="D4973" s="291"/>
      <c r="E4973" s="291"/>
      <c r="F4973" s="243"/>
      <c r="G4973" s="122">
        <v>2.7</v>
      </c>
      <c r="H4973" s="84"/>
      <c r="I4973" s="84"/>
      <c r="J4973" s="84"/>
      <c r="K4973" s="84"/>
      <c r="L4973" s="84"/>
      <c r="M4973" s="84"/>
      <c r="N4973" s="84"/>
      <c r="O4973" s="84"/>
      <c r="P4973" s="84"/>
      <c r="Q4973" s="84"/>
      <c r="R4973" s="84"/>
      <c r="S4973" s="84"/>
      <c r="T4973" s="84"/>
      <c r="U4973" s="84"/>
      <c r="V4973" s="84"/>
      <c r="W4973" s="84"/>
      <c r="X4973" s="84"/>
      <c r="Y4973" s="84"/>
      <c r="Z4973" s="84"/>
      <c r="AA4973" s="84"/>
      <c r="AB4973" s="84"/>
      <c r="AC4973" s="80"/>
      <c r="AD4973" s="80"/>
      <c r="AE4973" s="80"/>
      <c r="AF4973" s="80"/>
      <c r="AG4973" s="80"/>
      <c r="AH4973" s="80"/>
      <c r="AI4973" s="80"/>
      <c r="AJ4973" s="80"/>
      <c r="AK4973" s="80"/>
      <c r="AL4973" s="80"/>
      <c r="AM4973" s="240"/>
      <c r="AN4973" s="240"/>
      <c r="AO4973" s="240"/>
      <c r="AP4973" s="240"/>
      <c r="AQ4973" s="240"/>
      <c r="AR4973" s="240"/>
      <c r="AS4973" s="240"/>
      <c r="AT4973" s="256"/>
      <c r="AU4973" s="256"/>
      <c r="AV4973" s="259"/>
      <c r="AW4973" s="259"/>
      <c r="AX4973" s="256"/>
      <c r="AY4973" s="256"/>
      <c r="AZ4973" s="256"/>
      <c r="BA4973" s="256"/>
      <c r="BB4973" s="256"/>
      <c r="BC4973" s="256"/>
      <c r="BD4973" s="256"/>
      <c r="BE4973" s="256"/>
      <c r="BF4973" s="256"/>
      <c r="BG4973" s="256"/>
      <c r="BH4973" s="256"/>
      <c r="BI4973" s="256"/>
      <c r="BJ4973" s="256"/>
      <c r="BK4973" s="256"/>
      <c r="BL4973" s="262"/>
      <c r="BM4973" s="262"/>
      <c r="BN4973" s="262"/>
      <c r="BO4973" s="262"/>
      <c r="BP4973" s="262"/>
      <c r="BQ4973" s="262"/>
      <c r="BR4973" s="270"/>
      <c r="BS4973" s="270"/>
      <c r="BT4973" s="270"/>
      <c r="BU4973" s="270"/>
      <c r="BV4973" s="270"/>
      <c r="BW4973" s="270"/>
      <c r="BX4973" s="256"/>
      <c r="BY4973" s="256"/>
      <c r="BZ4973" s="256"/>
      <c r="CA4973" s="267"/>
      <c r="CB4973" s="267"/>
      <c r="CC4973" s="274"/>
      <c r="CD4973" s="267"/>
      <c r="CE4973" s="267"/>
      <c r="CF4973" s="267"/>
      <c r="CG4973" s="267"/>
      <c r="CH4973" s="267"/>
      <c r="CI4973" s="267"/>
      <c r="CJ4973" s="267"/>
      <c r="CK4973" s="267"/>
      <c r="CL4973" s="265"/>
      <c r="CM4973" s="272"/>
      <c r="CN4973" s="264"/>
      <c r="CO4973" s="214"/>
      <c r="CP4973" s="226"/>
      <c r="CQ4973" s="226"/>
      <c r="CR4973" s="226"/>
      <c r="CS4973" s="213"/>
      <c r="CT4973" s="213"/>
      <c r="CU4973" s="213"/>
      <c r="CV4973" s="213"/>
      <c r="CW4973" s="213"/>
      <c r="CX4973" s="213"/>
      <c r="CY4973" s="213"/>
      <c r="CZ4973" s="213"/>
      <c r="DA4973" s="213"/>
      <c r="DB4973" s="120"/>
      <c r="DC4973" s="120"/>
      <c r="DD4973" s="120"/>
      <c r="DE4973" s="120"/>
      <c r="DF4973" s="120"/>
      <c r="DG4973" s="120"/>
      <c r="DH4973" s="120"/>
      <c r="DI4973" s="120"/>
      <c r="DJ4973" s="120"/>
      <c r="DK4973" s="120"/>
      <c r="DL4973" s="120"/>
      <c r="DM4973" s="120"/>
      <c r="DN4973" s="120"/>
    </row>
    <row r="4974" spans="1:118" s="119" customFormat="1" ht="14.25" customHeight="1">
      <c r="A4974" s="228"/>
      <c r="B4974" s="542"/>
      <c r="C4974" s="315"/>
      <c r="D4974" s="291"/>
      <c r="E4974" s="291"/>
      <c r="F4974" s="243"/>
      <c r="G4974" s="122">
        <v>3</v>
      </c>
      <c r="H4974" s="84"/>
      <c r="I4974" s="84"/>
      <c r="J4974" s="84"/>
      <c r="K4974" s="84"/>
      <c r="L4974" s="84"/>
      <c r="M4974" s="84"/>
      <c r="N4974" s="84"/>
      <c r="O4974" s="84"/>
      <c r="P4974" s="84"/>
      <c r="Q4974" s="84"/>
      <c r="R4974" s="84"/>
      <c r="S4974" s="84"/>
      <c r="T4974" s="84"/>
      <c r="U4974" s="84"/>
      <c r="V4974" s="84"/>
      <c r="W4974" s="84"/>
      <c r="X4974" s="84"/>
      <c r="Y4974" s="84"/>
      <c r="Z4974" s="84"/>
      <c r="AA4974" s="84"/>
      <c r="AB4974" s="84"/>
      <c r="AC4974" s="80"/>
      <c r="AD4974" s="80"/>
      <c r="AE4974" s="80"/>
      <c r="AF4974" s="80"/>
      <c r="AG4974" s="80"/>
      <c r="AH4974" s="80"/>
      <c r="AI4974" s="80"/>
      <c r="AJ4974" s="80"/>
      <c r="AK4974" s="80"/>
      <c r="AL4974" s="80"/>
      <c r="AM4974" s="240"/>
      <c r="AN4974" s="240"/>
      <c r="AO4974" s="240"/>
      <c r="AP4974" s="240"/>
      <c r="AQ4974" s="240"/>
      <c r="AR4974" s="240"/>
      <c r="AS4974" s="240"/>
      <c r="AT4974" s="256"/>
      <c r="AU4974" s="256"/>
      <c r="AV4974" s="259"/>
      <c r="AW4974" s="259"/>
      <c r="AX4974" s="256"/>
      <c r="AY4974" s="256"/>
      <c r="AZ4974" s="256"/>
      <c r="BA4974" s="256"/>
      <c r="BB4974" s="256"/>
      <c r="BC4974" s="256"/>
      <c r="BD4974" s="256"/>
      <c r="BE4974" s="256"/>
      <c r="BF4974" s="256"/>
      <c r="BG4974" s="256"/>
      <c r="BH4974" s="256"/>
      <c r="BI4974" s="256"/>
      <c r="BJ4974" s="256"/>
      <c r="BK4974" s="256"/>
      <c r="BL4974" s="262"/>
      <c r="BM4974" s="262"/>
      <c r="BN4974" s="262"/>
      <c r="BO4974" s="262"/>
      <c r="BP4974" s="262"/>
      <c r="BQ4974" s="262"/>
      <c r="BR4974" s="270"/>
      <c r="BS4974" s="270"/>
      <c r="BT4974" s="270"/>
      <c r="BU4974" s="270"/>
      <c r="BV4974" s="270"/>
      <c r="BW4974" s="270"/>
      <c r="BX4974" s="256"/>
      <c r="BY4974" s="256"/>
      <c r="BZ4974" s="256"/>
      <c r="CA4974" s="267"/>
      <c r="CB4974" s="267"/>
      <c r="CC4974" s="274"/>
      <c r="CD4974" s="267"/>
      <c r="CE4974" s="267"/>
      <c r="CF4974" s="267"/>
      <c r="CG4974" s="267"/>
      <c r="CH4974" s="267"/>
      <c r="CI4974" s="267"/>
      <c r="CJ4974" s="267"/>
      <c r="CK4974" s="267"/>
      <c r="CL4974" s="265"/>
      <c r="CM4974" s="272"/>
      <c r="CN4974" s="264"/>
      <c r="CO4974" s="214"/>
      <c r="CP4974" s="226"/>
      <c r="CQ4974" s="226"/>
      <c r="CR4974" s="226"/>
      <c r="CS4974" s="213"/>
      <c r="CT4974" s="213"/>
      <c r="CU4974" s="213"/>
      <c r="CV4974" s="213"/>
      <c r="CW4974" s="213"/>
      <c r="CX4974" s="213"/>
      <c r="CY4974" s="213"/>
      <c r="CZ4974" s="213"/>
      <c r="DA4974" s="213"/>
      <c r="DB4974" s="120"/>
      <c r="DC4974" s="120"/>
      <c r="DD4974" s="120"/>
      <c r="DE4974" s="120"/>
      <c r="DF4974" s="120"/>
      <c r="DG4974" s="120"/>
      <c r="DH4974" s="120"/>
      <c r="DI4974" s="120"/>
      <c r="DJ4974" s="120"/>
      <c r="DK4974" s="120"/>
      <c r="DL4974" s="120"/>
      <c r="DM4974" s="120"/>
      <c r="DN4974" s="120"/>
    </row>
    <row r="4975" spans="1:118" s="119" customFormat="1" ht="14.25" customHeight="1">
      <c r="A4975" s="228"/>
      <c r="B4975" s="542"/>
      <c r="C4975" s="315"/>
      <c r="D4975" s="291"/>
      <c r="E4975" s="291"/>
      <c r="F4975" s="244"/>
      <c r="G4975" s="123">
        <v>3.9</v>
      </c>
      <c r="H4975" s="85"/>
      <c r="I4975" s="85"/>
      <c r="J4975" s="85"/>
      <c r="K4975" s="85"/>
      <c r="L4975" s="85"/>
      <c r="M4975" s="85"/>
      <c r="N4975" s="85"/>
      <c r="O4975" s="85"/>
      <c r="P4975" s="85"/>
      <c r="Q4975" s="85"/>
      <c r="R4975" s="85"/>
      <c r="S4975" s="85"/>
      <c r="T4975" s="85"/>
      <c r="U4975" s="85"/>
      <c r="V4975" s="85"/>
      <c r="W4975" s="85"/>
      <c r="X4975" s="85"/>
      <c r="Y4975" s="85"/>
      <c r="Z4975" s="85"/>
      <c r="AA4975" s="85"/>
      <c r="AB4975" s="85"/>
      <c r="AC4975" s="81"/>
      <c r="AD4975" s="81"/>
      <c r="AE4975" s="81"/>
      <c r="AF4975" s="81"/>
      <c r="AG4975" s="81"/>
      <c r="AH4975" s="81"/>
      <c r="AI4975" s="81"/>
      <c r="AJ4975" s="81"/>
      <c r="AK4975" s="81"/>
      <c r="AL4975" s="81"/>
      <c r="AM4975" s="240"/>
      <c r="AN4975" s="240"/>
      <c r="AO4975" s="240"/>
      <c r="AP4975" s="240"/>
      <c r="AQ4975" s="240"/>
      <c r="AR4975" s="240"/>
      <c r="AS4975" s="240"/>
      <c r="AT4975" s="256"/>
      <c r="AU4975" s="256"/>
      <c r="AV4975" s="259"/>
      <c r="AW4975" s="259"/>
      <c r="AX4975" s="256"/>
      <c r="AY4975" s="256"/>
      <c r="AZ4975" s="256"/>
      <c r="BA4975" s="256"/>
      <c r="BB4975" s="256"/>
      <c r="BC4975" s="256"/>
      <c r="BD4975" s="256"/>
      <c r="BE4975" s="256"/>
      <c r="BF4975" s="256"/>
      <c r="BG4975" s="256"/>
      <c r="BH4975" s="256"/>
      <c r="BI4975" s="256"/>
      <c r="BJ4975" s="256"/>
      <c r="BK4975" s="256"/>
      <c r="BL4975" s="262"/>
      <c r="BM4975" s="262"/>
      <c r="BN4975" s="262"/>
      <c r="BO4975" s="262"/>
      <c r="BP4975" s="262"/>
      <c r="BQ4975" s="262"/>
      <c r="BR4975" s="270"/>
      <c r="BS4975" s="270"/>
      <c r="BT4975" s="270"/>
      <c r="BU4975" s="270"/>
      <c r="BV4975" s="270"/>
      <c r="BW4975" s="270"/>
      <c r="BX4975" s="256"/>
      <c r="BY4975" s="256"/>
      <c r="BZ4975" s="256"/>
      <c r="CA4975" s="267"/>
      <c r="CB4975" s="267"/>
      <c r="CC4975" s="274"/>
      <c r="CD4975" s="267"/>
      <c r="CE4975" s="267"/>
      <c r="CF4975" s="267"/>
      <c r="CG4975" s="267"/>
      <c r="CH4975" s="267"/>
      <c r="CI4975" s="267"/>
      <c r="CJ4975" s="267"/>
      <c r="CK4975" s="267"/>
      <c r="CL4975" s="265"/>
      <c r="CM4975" s="272"/>
      <c r="CN4975" s="264"/>
      <c r="CO4975" s="214"/>
      <c r="CP4975" s="226"/>
      <c r="CQ4975" s="226"/>
      <c r="CR4975" s="226"/>
      <c r="CS4975" s="213"/>
      <c r="CT4975" s="213"/>
      <c r="CU4975" s="213"/>
      <c r="CV4975" s="213"/>
      <c r="CW4975" s="213"/>
      <c r="CX4975" s="213"/>
      <c r="CY4975" s="213"/>
      <c r="CZ4975" s="213"/>
      <c r="DA4975" s="213"/>
      <c r="DB4975" s="120"/>
      <c r="DC4975" s="120"/>
      <c r="DD4975" s="120"/>
      <c r="DE4975" s="120"/>
      <c r="DF4975" s="120"/>
      <c r="DG4975" s="120"/>
      <c r="DH4975" s="120"/>
      <c r="DI4975" s="120"/>
      <c r="DJ4975" s="120"/>
      <c r="DK4975" s="120"/>
      <c r="DL4975" s="120"/>
      <c r="DM4975" s="120"/>
      <c r="DN4975" s="120"/>
    </row>
    <row r="4976" spans="1:118" s="119" customFormat="1" ht="15" customHeight="1">
      <c r="A4976" s="229"/>
      <c r="B4976" s="543"/>
      <c r="C4976" s="316"/>
      <c r="D4976" s="292"/>
      <c r="E4976" s="292"/>
      <c r="F4976" s="282" t="s">
        <v>83</v>
      </c>
      <c r="G4976" s="283"/>
      <c r="H4976" s="82"/>
      <c r="I4976" s="82"/>
      <c r="J4976" s="82"/>
      <c r="K4976" s="82"/>
      <c r="L4976" s="82"/>
      <c r="M4976" s="82"/>
      <c r="N4976" s="82"/>
      <c r="O4976" s="82"/>
      <c r="P4976" s="82"/>
      <c r="Q4976" s="82"/>
      <c r="R4976" s="82"/>
      <c r="S4976" s="82"/>
      <c r="T4976" s="82"/>
      <c r="U4976" s="82"/>
      <c r="V4976" s="82"/>
      <c r="W4976" s="82"/>
      <c r="X4976" s="82"/>
      <c r="Y4976" s="82"/>
      <c r="Z4976" s="82"/>
      <c r="AA4976" s="82"/>
      <c r="AB4976" s="82"/>
      <c r="AC4976" s="35"/>
      <c r="AD4976" s="35"/>
      <c r="AE4976" s="35"/>
      <c r="AF4976" s="35"/>
      <c r="AG4976" s="35"/>
      <c r="AH4976" s="35"/>
      <c r="AI4976" s="35"/>
      <c r="AJ4976" s="35"/>
      <c r="AK4976" s="35"/>
      <c r="AL4976" s="35"/>
      <c r="AM4976" s="241"/>
      <c r="AN4976" s="241"/>
      <c r="AO4976" s="241"/>
      <c r="AP4976" s="241"/>
      <c r="AQ4976" s="241"/>
      <c r="AR4976" s="241"/>
      <c r="AS4976" s="241"/>
      <c r="AT4976" s="257"/>
      <c r="AU4976" s="257"/>
      <c r="AV4976" s="260"/>
      <c r="AW4976" s="260"/>
      <c r="AX4976" s="257"/>
      <c r="AY4976" s="257"/>
      <c r="AZ4976" s="257"/>
      <c r="BA4976" s="257"/>
      <c r="BB4976" s="257"/>
      <c r="BC4976" s="257"/>
      <c r="BD4976" s="257"/>
      <c r="BE4976" s="257"/>
      <c r="BF4976" s="257"/>
      <c r="BG4976" s="257"/>
      <c r="BH4976" s="257"/>
      <c r="BI4976" s="257"/>
      <c r="BJ4976" s="257"/>
      <c r="BK4976" s="257"/>
      <c r="BL4976" s="263"/>
      <c r="BM4976" s="263"/>
      <c r="BN4976" s="263"/>
      <c r="BO4976" s="263"/>
      <c r="BP4976" s="263"/>
      <c r="BQ4976" s="263"/>
      <c r="BR4976" s="271"/>
      <c r="BS4976" s="271"/>
      <c r="BT4976" s="271"/>
      <c r="BU4976" s="271"/>
      <c r="BV4976" s="271"/>
      <c r="BW4976" s="271"/>
      <c r="BX4976" s="257"/>
      <c r="BY4976" s="257"/>
      <c r="BZ4976" s="257"/>
      <c r="CA4976" s="268"/>
      <c r="CB4976" s="268"/>
      <c r="CC4976" s="275"/>
      <c r="CD4976" s="268"/>
      <c r="CE4976" s="268"/>
      <c r="CF4976" s="268"/>
      <c r="CG4976" s="268"/>
      <c r="CH4976" s="268"/>
      <c r="CI4976" s="268"/>
      <c r="CJ4976" s="268"/>
      <c r="CK4976" s="268"/>
      <c r="CL4976" s="265"/>
      <c r="CM4976" s="272"/>
      <c r="CN4976" s="264"/>
      <c r="CO4976" s="214"/>
      <c r="CP4976" s="226"/>
      <c r="CQ4976" s="226"/>
      <c r="CR4976" s="226"/>
      <c r="CS4976" s="213"/>
      <c r="CT4976" s="213"/>
      <c r="CU4976" s="213"/>
      <c r="CV4976" s="213"/>
      <c r="CW4976" s="213"/>
      <c r="CX4976" s="213"/>
      <c r="CY4976" s="213"/>
      <c r="CZ4976" s="213"/>
      <c r="DA4976" s="213"/>
      <c r="DB4976" s="120"/>
      <c r="DC4976" s="120"/>
      <c r="DD4976" s="120"/>
      <c r="DE4976" s="120"/>
      <c r="DF4976" s="120"/>
      <c r="DG4976" s="120"/>
      <c r="DH4976" s="120"/>
      <c r="DI4976" s="120"/>
      <c r="DJ4976" s="120"/>
      <c r="DK4976" s="120"/>
      <c r="DL4976" s="120"/>
      <c r="DM4976" s="120"/>
      <c r="DN4976" s="120"/>
    </row>
    <row r="4977" spans="1:118" ht="14.25" customHeight="1">
      <c r="A4977" s="227">
        <f t="shared" si="1484"/>
        <v>617</v>
      </c>
      <c r="B4977" s="541" t="s">
        <v>1480</v>
      </c>
      <c r="C4977" s="314" t="s">
        <v>1481</v>
      </c>
      <c r="D4977" s="290">
        <v>44900</v>
      </c>
      <c r="E4977" s="293" t="s">
        <v>506</v>
      </c>
      <c r="F4977" s="253" t="s">
        <v>80</v>
      </c>
      <c r="G4977" s="254"/>
      <c r="H4977" s="82"/>
      <c r="I4977" s="82"/>
      <c r="J4977" s="82"/>
      <c r="K4977" s="82"/>
      <c r="L4977" s="82"/>
      <c r="M4977" s="82"/>
      <c r="N4977" s="82"/>
      <c r="O4977" s="82"/>
      <c r="P4977" s="82"/>
      <c r="Q4977" s="82"/>
      <c r="R4977" s="82"/>
      <c r="S4977" s="82" t="s">
        <v>60</v>
      </c>
      <c r="T4977" s="82" t="s">
        <v>60</v>
      </c>
      <c r="U4977" s="82" t="s">
        <v>60</v>
      </c>
      <c r="V4977" s="82"/>
      <c r="W4977" s="82" t="s">
        <v>61</v>
      </c>
      <c r="X4977" s="82" t="s">
        <v>61</v>
      </c>
      <c r="Y4977" s="82" t="s">
        <v>61</v>
      </c>
      <c r="Z4977" s="82" t="s">
        <v>61</v>
      </c>
      <c r="AA4977" s="82" t="s">
        <v>61</v>
      </c>
      <c r="AB4977" s="82" t="s">
        <v>61</v>
      </c>
      <c r="AC4977" s="82"/>
      <c r="AD4977" s="82" t="s">
        <v>61</v>
      </c>
      <c r="AE4977" s="82" t="s">
        <v>61</v>
      </c>
      <c r="AF4977" s="82" t="s">
        <v>61</v>
      </c>
      <c r="AG4977" s="82" t="s">
        <v>61</v>
      </c>
      <c r="AH4977" s="82" t="s">
        <v>61</v>
      </c>
      <c r="AI4977" s="82" t="s">
        <v>1471</v>
      </c>
      <c r="AJ4977" s="82"/>
      <c r="AK4977" s="82" t="s">
        <v>60</v>
      </c>
      <c r="AL4977" s="82" t="s">
        <v>60</v>
      </c>
      <c r="AM4977" s="239">
        <f>COUNTIF(H4977:AL4977,"PH")+COUNTIF(H4977:AL4977,"PH/L")+COUNTIF(H4977:AL4977,"PM")</f>
        <v>0</v>
      </c>
      <c r="AN4977" s="239">
        <f>COUNTIF(H4977:AL4977,"PD")+COUNTIF(H4977:AL4977,"PDD")+COUNTIF(H4977:AL4977,"P/DS")/2+COUNTIF(H4977:AL4977,"PMD")</f>
        <v>0</v>
      </c>
      <c r="AO4977" s="239">
        <f>COUNTIF(H4977:AL4977,"PN")+COUNTIF(H4977:AL4977,"P/NS")/2+COUNTIF(H4977:AL4977,"PH")+COUNTIF(H4977:AL4977,"PH/F")/2+COUNTIF(H4977:AL4977,"PH/L")/2+COUNTIF(H4977:AL4977,"PM")</f>
        <v>0</v>
      </c>
      <c r="AP4977" s="239">
        <f>COUNTIF(H4977:AL4977,"BH")+COUNTIF(H4977:AL4977,"AL/BL")+COUNTIF(H4977:AL4977,"UL/BL")+COUNTIF(H4977:AL4977,"BM")</f>
        <v>0</v>
      </c>
      <c r="AQ4977" s="239">
        <f>COUNTIF(H4977:AL4977,"DS")+COUNTIF(H4977:AL4977,"AL/DS")/2+COUNTIF(H4977:AL4977,"UL/DS")/2+COUNTIF(H4977:AL4977,"CT")+COUNTIF(H4977:AL4977,"MD")</f>
        <v>5.5</v>
      </c>
      <c r="AR4977" s="239">
        <f>COUNTIF(H4977:AL4977,"NS")+COUNTIF(H4977:AL4977,"AL/NS")/2+COUNTIF(H4977:AL4977,"UL/NS")/2+COUNTIF(H4977:AL4977,"BH")+COUNTIF(H4977:AL4977,"AL/BF")/2+COUNTIF(H4977:AL4977,"AL/BL")/2+COUNTIF(H4977:AL4977,"UL/BL")/2+COUNTIF(H4977:AL4977,"UL/BF")/2+COUNTIF(H4977:AL4977,"BM")</f>
        <v>11</v>
      </c>
      <c r="AS4977" s="239">
        <f>COUNTIF(H4977:AL4977,"AL")+COUNTIF(H4977:AL4977,"AL/DS")/2+COUNTIF(H4977:AL4977,"AL/NS")/2+COUNTIF(H4977:AL4977,"NH")+COUNTIF(H4977:AL4977,"SL")+COUNTIF(H4977:AL4977,"NHD")+COUNTIF(H4977:AL4977,"B")+COUNTIF(H4977:AL4977,"HL")+COUNTIF(H4977:AL4977,"AL/BF")/2+COUNTIF(H4977:AL4977,"AL/BL")/2</f>
        <v>0</v>
      </c>
      <c r="AT4977" s="255">
        <f>COUNTIF(H4977:AL4977,"PD")+COUNTIF(H4977:AL4977,"PN")+COUNTIF(H4977:AL4977,"P/DS")/2+COUNTIF(H4977:AL4977,"P/NS")/2+COUNTIF(H4977:AL4977,"DS")+COUNTIF(H4977:AL4977,"NS")+COUNTIF(H4977:AL4977,"AL")+COUNTIF(H4977:AL4977,"AL/DS")+COUNTIF(H4977:AL4977,"AL/NS")+COUNTIF(H4977:AL4977,"NH")+COUNTIF(H4977:AL4977,"SL")+COUNTIF(H4977:AL4977,"UL/DS")/2+COUNTIF(H4977:AL4977,"UL/NS")/2+COUNTIF(H4977:AL4977,"CT")+COUNTIF(H4977:AL4977,"NHD")+COUNTIF(H4977:AL4977,"PDD")+COUNTIF(H4977:AL4977,"B")+COUNTIF(H4977:AL4977,"HL")+COUNTIF(H4977:AL4977,"PH")+COUNTIF(H4977:AL4977,"BH")+COUNTIF(H4977:AL4977,"AL/BF")+COUNTIF(H4977:AL4977,"AL/BL")+COUNTIF(H4977:AL4977,"UL/BF")/2+COUNTIF(H4977:AL4977,"UL/BL")/2+COUNTIF(H4977:AL4977,"PH/F")/2+COUNTIF(H4977:AL4977,"PH/L")/2+COUNTIF(H4977:AL4977,"MD")+COUNTIF(H4977:AL4977,"PMD")+COUNTIF(H4977:AL4977,"PM")+COUNTIF(H4977:AL4977,"BM")</f>
        <v>16.5</v>
      </c>
      <c r="AU4977" s="255">
        <f>COUNTIF(H4977:AL4977,"P/DS")/2+COUNTIF(H4977:AL4977,"P/NS")/2+COUNTIF(H4977:AL4977,"IL")+COUNTIF(H4977:AL4977,"NL")+COUNTIF(H4977:AL4977,"UL")+COUNTIF(H4977:AL4977,"UL/DS")/2+COUNTIF(H4977:AL4977,"UL/NS")/2+COUNTIF(H4977:AL4977,"KT")+COUNTIF(H4977:AL4977,"UL/BF")/2+COUNTIF(H4977:AL4977,"UL/BL")/2+COUNTIF(H4977:AL4977,"PH/F")/2+COUNTIF(H4977:AL4977,"PH/L")/2+COUNTIF(H4977:AL4977,"NB")</f>
        <v>0.5</v>
      </c>
      <c r="AV4977" s="258">
        <f>COUNTIF(H4977:AL4977,"PN")+COUNTIF(H4977:AL4977,"TVD")+COUNTIF(H4977:AL4977,"PH")+COUNTIF(H4977:AL4977,"PM")+COUNTIF(H4977:AL4977,"PDD")-COUNTIFS(H4977:AL4977,"PN",H4984:AL4984,"&gt;=3")-COUNTIFS(H4977:AL4977,"PM",H4984:AL4984,"&gt;=3")</f>
        <v>0</v>
      </c>
      <c r="AW4977" s="258">
        <f>COUNTIF(H4977:AL4977,"NS")+COUNTIF(H4977:AL4977,"D")+COUNTIF(H4977:AL4977,"BH")+COUNTIF(H4977:AL4977,"NHD")+COUNTIF(H4977:AL4977,"BM")-COUNTIFS(H4977:AL4977,"NS",H4984:AL4984,"&gt;=3")-COUNTIFS(H4977:AL4977,"BH",H4984:AL4984,"&gt;=3")-COUNTIFS(H4977:AL4977,"BM",H4984:AL4984,"&gt;=3")</f>
        <v>11</v>
      </c>
      <c r="AX4977" s="255">
        <f>COUNTIF(H4977:AL4977,"AL")+COUNTIF(H4977:AL4977,"AL/DS")/2+COUNTIF(H4977:AL4977,"AL/NS")/2+COUNTIF(H4977:AL4977,"AL/BF")+COUNTIF(H4977:AL4977,"AL/BL")/2</f>
        <v>0</v>
      </c>
      <c r="AY4977" s="255">
        <f>COUNTIF(H4977:AL4977,"SL")</f>
        <v>0</v>
      </c>
      <c r="AZ4977" s="255">
        <f>COUNTIF(H4977:AL4977,"NH")</f>
        <v>0</v>
      </c>
      <c r="BA4977" s="255">
        <f>COUNTIF(H4977:AL4977,"HL")</f>
        <v>0</v>
      </c>
      <c r="BB4977" s="255">
        <f>COUNTIF(G4977:AL4977,"P/DS")/2+COUNTIF(G4977:AL4977,"P/NS")/2+COUNTIF(G4977:AL4977,"UL")+COUNTIF(G4977:AL4977,"UL/DS")/2+COUNTIF(G4977:AL4977,"UL/NS")/2+COUNTIF(G4977:AL4977,"UL/BL")/2+COUNTIF(G4977:AL4977,"UL/BF")/2+COUNTIF(G4977:AL4977,"PH/F")/2+COUNTIF(G4977:AL4977,"PH/L")/2</f>
        <v>0.5</v>
      </c>
      <c r="BC4977" s="255">
        <f>COUNTIF(H4977:AL4977,"NB")</f>
        <v>0</v>
      </c>
      <c r="BD4977" s="255">
        <f>COUNTIF(H4977:AL4977,"NL")</f>
        <v>0</v>
      </c>
      <c r="BE4977" s="255">
        <f>COUNTIF(H4977:AL4977,"IL")</f>
        <v>0</v>
      </c>
      <c r="BF4977" s="255">
        <f>COUNTIF(H4977:AL4977,"KT")</f>
        <v>0</v>
      </c>
      <c r="BG4977" s="255">
        <f>COUNTIF(H4977:AL4977,"L70")</f>
        <v>0</v>
      </c>
      <c r="BH4977" s="255">
        <f>COUNTIF(H4977:AL4977,"MD")</f>
        <v>0</v>
      </c>
      <c r="BI4977" s="255">
        <f>COUNTIF(H4977:AL4977,"PMD")</f>
        <v>0</v>
      </c>
      <c r="BJ4977" s="255">
        <f>COUNTIF(H4977:AL4977,"PM")</f>
        <v>0</v>
      </c>
      <c r="BK4977" s="255">
        <f>COUNTIF(H4977:AL4977,"BM")</f>
        <v>0</v>
      </c>
      <c r="BL4977" s="261">
        <f>SUMIF(H4977:AL4977,"PD",H4978:AL4978)+SUMIF(H4977:AL4977,"PN",H4978:AL4978)+SUMIF(H4977:AL4977,"P/DS",H4978:AL4978)+SUMIF(H4977:AL4977,"PN/F",H4978:AL4978)+SUMIF(H4977:AL4977,"PN/L",H4978:AL4978)+SUMIF(H4977:AL4977,"TV",H4978:AL4978)+SUMIF(H4977:AL4977,"TVD",H4978:AL4978)+SUMIF(H4977:AL4977,"PDD",H4978:AL4978)</f>
        <v>0</v>
      </c>
      <c r="BM4977" s="261">
        <f>SUMIF(H4977:AL4977,"PD",H4979:AL4979)+SUMIF(H4977:AL4977,"PN",H4979:AL4979)+SUMIF(H4977:AL4977,"P/DS",H4979:AL4979)+SUMIF(H4977:AL4977,"PN/F",H4979:AL4979)+SUMIF(H4977:AL4977,"PN/L",H4979:AL4979)+SUMIF(H4977:AL4977,"TV",H4979:AL4979)+SUMIF(H4977:AL4977,"TVD",H4979:AL4979)+SUMIF(H4977:AL4977,"PDD",H4979:AL4979)+SUMIF(H4977:AL4977,"PMD",H4979:AL4979)</f>
        <v>0</v>
      </c>
      <c r="BN4977" s="261">
        <f>SUMIF(H4977:AL4977,"PD",H4980:AL4980)+SUMIF(H4977:AL4977,"PN",H4980:AL4980)+SUMIF(H4977:AL4977,"P/DS",H4980:AL4980)+SUMIF(H4977:AL4977,"PN/F",H4980:AL4980)+SUMIF(H4977:AL4977,"PN/L",H4980:AL4980)+SUMIF(H4977:AL4977,"TV",H4980:AL4980)+SUMIF(H4977:AL4977,"TVD",H4980:AL4980)</f>
        <v>0</v>
      </c>
      <c r="BO4977" s="261">
        <f>SUMIF(H4977:AL4977,"PD",H4981:AL4981)+SUMIF(H4977:AL4977,"PN",H4981:AL4981)+SUMIF(H4977:AL4977,"P/DS",H4981:AL4981)+SUMIF(H4977:AL4977,"PN/F",H4981:AL4981)+SUMIF(H4977:AL4977,"PN/L",H4981:AL4981)+SUMIF(H4977:AL4977,"TV",H4981:AL4981)+SUMIF(H4977:AL4977,"TVD",H4981:AL4981)</f>
        <v>0</v>
      </c>
      <c r="BP4977" s="261">
        <f>SUMIF(H4977:AL4977,"PD",H4982:AL4982)+SUMIF(H4977:AL4977,"PN",H4982:AL4982)+SUMIF(H4977:AL4977,"P/DS",H4982:AL4982)+SUMIF(H4977:AL4977,"PN/F",H4982:AL4982)+SUMIF(H4977:AL4977,"PN/L",H4982:AL4982)+SUMIF(H4977:AL4977,"TV",H4982:AL4982)+SUMIF(H4977:AL4977,"TVD",H4982:AL4982)+SUMIF(H4977:AL4977,"PDD",H4982:AL4982)+SUMIF(H4977:AL4977,"PH",H4982:AL4982)+SUMIF(H4977:AL4977,"PM",H4982:AL4982)</f>
        <v>0</v>
      </c>
      <c r="BQ4977" s="261">
        <f>SUMIF(H4977:AL4977,"PD",H4983:AL4983)+SUMIF(H4977:AL4977,"PN",H4983:AL4983)+SUMIF(H4977:AL4977,"P/DS",H4983:AL4983)+SUMIF(H4977:AL4977,"PN/F",H4983:AL4983)+SUMIF(H4977:AL4977,"PN/L",H4983:AL4983)+SUMIF(H4977:AL4977,"TV",H4983:AL4983)+SUMIF(H4977:AL4977,"TVD",H4983:AL4983)+SUMIF(H4977:AL4977,"PDD",H4983:AL4983)+SUMIF(H4977:AL4977,"PH",H4983:AL4983)+SUMIF(H4977:AL4977,"PM",H4983:AL4983)</f>
        <v>0</v>
      </c>
      <c r="BR4977" s="269">
        <f>SUM(H4978:AL4978)-BL4977</f>
        <v>11</v>
      </c>
      <c r="BS4977" s="269">
        <f>SUM(H4979:AL4979)-BM4977</f>
        <v>1.5</v>
      </c>
      <c r="BT4977" s="269">
        <f>SUM(H4980:AL4980)-BN4977</f>
        <v>0</v>
      </c>
      <c r="BU4977" s="269">
        <f>SUM(H4981:AL4981)-BO4977</f>
        <v>0</v>
      </c>
      <c r="BV4977" s="269">
        <f>SUM(H4982:AL4982)-BP4977</f>
        <v>0</v>
      </c>
      <c r="BW4977" s="269">
        <f>SUM(H4983:AL4983)-BQ4977</f>
        <v>0</v>
      </c>
      <c r="BX4977" s="255">
        <f>SUMIF(H4977:AL4977,"PD",H4984:AL4984)+SUMIF(H4977:AL4977,"PN",H4984:AL4984)+SUMIF(H4977:AL4977,"P/DS",H4984:AL4984)+SUMIF(H4977:AL4977,"PN/F",H4984:AL4984)+SUMIF(H4977:AL4977,"PN/L",H4984:AL4984)</f>
        <v>0</v>
      </c>
      <c r="BY4977" s="255">
        <f>SUM(H4984:AL4984)-BX4977</f>
        <v>0</v>
      </c>
      <c r="BZ4977" s="255">
        <f t="shared" ref="BZ4977" si="1497">+SUM(BL4977:BW4984)</f>
        <v>12.5</v>
      </c>
      <c r="CA4977" s="266">
        <f>(COUNTIFS(H4977:AL4977,"PD",H4978:AL4978,"&gt;=2"))*0.5-IF(CN4977="VP",COUNTIFS($H$16:$AL$16,"SAT",H4977:AL4977,"PD",H4978:AL4978,"&gt;=2"))*0.5</f>
        <v>0</v>
      </c>
      <c r="CB4977" s="266">
        <f>(COUNTIFS(H4977:AL4977,"PN",H4979:AL4979,"&gt;=0.5",H4978:AL4978,"&gt;=1.5"))*0.5+COUNTIFS(H4977:AL4977,"PDD",H4979:AL4979,"&gt;=0.5",H4978:AL4978,"&gt;=1.5")*0.5</f>
        <v>0</v>
      </c>
      <c r="CC4977" s="273">
        <f>(COUNTIFS(H4977:AL4977,"TV",H4979:AL4979,"&gt;=10"))*0.5+(COUNTIFS(H4977:AL4977,"PMD",H4979:AL4979,"&gt;=2"))*0.5</f>
        <v>0</v>
      </c>
      <c r="CD4977" s="266">
        <f>(COUNTIFS(H4977:AL4977,"TVD",H4981:AL4981,"&gt;=6.5",H4979:AL4979,"&gt;=3.5"))*0.5</f>
        <v>0</v>
      </c>
      <c r="CE4977" s="266">
        <f>(COUNTIFS(H4977:AL4977,"PD",H4982:AL4982,"&gt;=10"))*0.5</f>
        <v>0</v>
      </c>
      <c r="CF4977" s="266">
        <f>(COUNTIFS(H4977:AL4977,"PDD",H4982:AL4982,"&gt;=3.5",H4983:AL4983,"&gt;=6.5")+COUNTIFS(H4977:AL4977,"PH",H4983:AL4983,"&gt;=0.5",H4982:AL4982,"&gt;=1.5")+COUNTIFS(H4977:AL4977,"PM",H4983:AL4983,"&gt;=0.5",H4982:AL4982,"&gt;=1.5"))*0.5</f>
        <v>0</v>
      </c>
      <c r="CG4977" s="266">
        <f>(COUNTIFS(H4977:AL4977,"DS",H4978:AL4978,"&gt;=2")+COUNTIFS(H4977:AL4977,"AL/DS",H4978:AL4978,"&gt;=2"))*0.5-IF(CN4977="VP",COUNTIFS($H$16:$AL$16,"SAT",H4977:AL4977,"DS",H4978:AL4978,"&gt;=2"))*0.5</f>
        <v>1</v>
      </c>
      <c r="CH4977" s="266">
        <f>(COUNTIFS(H4977:AL4977,"NS",H4979:AL4979,"&gt;=0.5",H4978:AL4978,"&gt;=1.5")+COUNTIFS(H4977:AL4977,"AL/NS",H4979:AL4979,"&gt;=0.5",H4978:AL4978,"&gt;=1.5")+COUNTIFS(H4977:AL4977,"NHD",H4979:AL4979,"&gt;=4.5",H4982:AL4982,"&gt;=2",H4978:AL4978,"&gt;=1.5"))*0.5</f>
        <v>1.5</v>
      </c>
      <c r="CI4977" s="266">
        <f>(COUNTIF(H4979:AL4979,"&gt;=10")+COUNTIFS(H4977:AL4977,"MD",H4979:AL4979,"&gt;=2")-COUNTIFS(H4977:AL4977,"TV",H4979:AL4979,"&gt;=10"))*0.5</f>
        <v>0</v>
      </c>
      <c r="CJ4977" s="266">
        <f>(COUNTIFS(H4977:AL4977,"D",H4981:AL4981,"&gt;=6.5",H4979:AL4979,"&gt;=3.5"))*0.5</f>
        <v>0</v>
      </c>
      <c r="CK4977" s="266">
        <f>(COUNTIF(H4982:AL4982,"&gt;=10")-COUNTIFS(H4977:AL4977,"PD",H4982:AL4982,"&gt;=10"))*0.5</f>
        <v>0</v>
      </c>
      <c r="CL4977" s="265">
        <f>(COUNTIFS(H4977:AL4977,"NHD",H4982:AL4982,"&gt;=3.5",H4983:AL4983,"&gt;=6.5")+COUNTIFS(H4977:AL4977,"BH",H4982:AL4982,"&gt;=1.5",H4983:AL4983,"&gt;=0.5")+COUNTIFS(H4977:AL4977,"BM",H4982:AL4982,"&gt;=1.5",H4983:AL4983,"&gt;=0.5")+COUNTIFS(H4977:AL4977,"D",H4982:AL4982,"&gt;=1.5",H4983:AL4983,"&gt;=0.5"))*0.5</f>
        <v>0</v>
      </c>
      <c r="CM4977" s="272"/>
      <c r="CN4977" s="264" t="s">
        <v>723</v>
      </c>
      <c r="CO4977" s="125">
        <f t="shared" ref="CO4977" si="1498">+AM4977+AN4977+AO4977+AP4977+AQ4977+AR4977+AS4977+AU4977+BG4977</f>
        <v>17</v>
      </c>
      <c r="CP4977" s="225">
        <f>+SUM(I4978:I4983)-I4984</f>
        <v>0</v>
      </c>
      <c r="CQ4977" s="225">
        <f>+SUM(J4978:J4983)-J4984</f>
        <v>0</v>
      </c>
      <c r="CR4977" s="225">
        <f>+SUM(K4978:K4983)-K4984</f>
        <v>0</v>
      </c>
      <c r="CS4977" s="90"/>
      <c r="CT4977" s="90"/>
      <c r="CU4977" s="90"/>
      <c r="CV4977" s="90"/>
      <c r="CW4977" s="90"/>
      <c r="CX4977" s="90"/>
      <c r="CY4977" s="90"/>
      <c r="CZ4977" s="90"/>
      <c r="DA4977" s="90"/>
      <c r="DB4977" s="70"/>
      <c r="DC4977" s="70"/>
      <c r="DD4977" s="70"/>
      <c r="DE4977" s="70"/>
      <c r="DF4977" s="70"/>
      <c r="DG4977" s="70"/>
      <c r="DH4977" s="70"/>
      <c r="DI4977" s="70"/>
      <c r="DJ4977" s="70"/>
      <c r="DK4977" s="70"/>
      <c r="DL4977" s="70"/>
      <c r="DM4977" s="70"/>
      <c r="DN4977" s="70"/>
    </row>
    <row r="4978" spans="1:118" ht="14.25" customHeight="1">
      <c r="A4978" s="228"/>
      <c r="B4978" s="542"/>
      <c r="C4978" s="315"/>
      <c r="D4978" s="291"/>
      <c r="E4978" s="291"/>
      <c r="F4978" s="242" t="s">
        <v>82</v>
      </c>
      <c r="G4978" s="71">
        <v>1.5</v>
      </c>
      <c r="H4978" s="83"/>
      <c r="I4978" s="83"/>
      <c r="J4978" s="83"/>
      <c r="K4978" s="83"/>
      <c r="L4978" s="83"/>
      <c r="M4978" s="83"/>
      <c r="N4978" s="83"/>
      <c r="O4978" s="83"/>
      <c r="P4978" s="83"/>
      <c r="Q4978" s="83"/>
      <c r="R4978" s="83"/>
      <c r="S4978" s="83"/>
      <c r="T4978" s="83">
        <v>2.5</v>
      </c>
      <c r="U4978" s="83">
        <v>2.5</v>
      </c>
      <c r="V4978" s="83"/>
      <c r="W4978" s="83">
        <v>2</v>
      </c>
      <c r="X4978" s="83">
        <v>2</v>
      </c>
      <c r="Y4978" s="83">
        <v>2</v>
      </c>
      <c r="Z4978" s="83"/>
      <c r="AA4978" s="83"/>
      <c r="AB4978" s="83"/>
      <c r="AC4978" s="79"/>
      <c r="AD4978" s="79"/>
      <c r="AE4978" s="79"/>
      <c r="AF4978" s="79"/>
      <c r="AG4978" s="79"/>
      <c r="AH4978" s="79"/>
      <c r="AI4978" s="79"/>
      <c r="AJ4978" s="79"/>
      <c r="AK4978" s="79"/>
      <c r="AL4978" s="79"/>
      <c r="AM4978" s="240"/>
      <c r="AN4978" s="240"/>
      <c r="AO4978" s="240"/>
      <c r="AP4978" s="240"/>
      <c r="AQ4978" s="240"/>
      <c r="AR4978" s="240"/>
      <c r="AS4978" s="240"/>
      <c r="AT4978" s="256"/>
      <c r="AU4978" s="256"/>
      <c r="AV4978" s="259"/>
      <c r="AW4978" s="259"/>
      <c r="AX4978" s="256"/>
      <c r="AY4978" s="256"/>
      <c r="AZ4978" s="256"/>
      <c r="BA4978" s="256"/>
      <c r="BB4978" s="256"/>
      <c r="BC4978" s="256"/>
      <c r="BD4978" s="256"/>
      <c r="BE4978" s="256"/>
      <c r="BF4978" s="256"/>
      <c r="BG4978" s="256"/>
      <c r="BH4978" s="256"/>
      <c r="BI4978" s="256"/>
      <c r="BJ4978" s="256"/>
      <c r="BK4978" s="256"/>
      <c r="BL4978" s="262"/>
      <c r="BM4978" s="262"/>
      <c r="BN4978" s="262"/>
      <c r="BO4978" s="262"/>
      <c r="BP4978" s="262"/>
      <c r="BQ4978" s="262"/>
      <c r="BR4978" s="270"/>
      <c r="BS4978" s="270"/>
      <c r="BT4978" s="270"/>
      <c r="BU4978" s="270"/>
      <c r="BV4978" s="270"/>
      <c r="BW4978" s="270"/>
      <c r="BX4978" s="256"/>
      <c r="BY4978" s="256"/>
      <c r="BZ4978" s="256"/>
      <c r="CA4978" s="267"/>
      <c r="CB4978" s="267"/>
      <c r="CC4978" s="274"/>
      <c r="CD4978" s="267"/>
      <c r="CE4978" s="267"/>
      <c r="CF4978" s="267"/>
      <c r="CG4978" s="267"/>
      <c r="CH4978" s="267"/>
      <c r="CI4978" s="267"/>
      <c r="CJ4978" s="267"/>
      <c r="CK4978" s="267"/>
      <c r="CL4978" s="265"/>
      <c r="CM4978" s="272"/>
      <c r="CN4978" s="264"/>
      <c r="CO4978" s="125"/>
      <c r="CP4978" s="226"/>
      <c r="CQ4978" s="226"/>
      <c r="CR4978" s="226"/>
      <c r="CS4978" s="90"/>
      <c r="CT4978" s="90"/>
      <c r="CU4978" s="90"/>
      <c r="CV4978" s="90"/>
      <c r="CW4978" s="90"/>
      <c r="CX4978" s="90"/>
      <c r="CY4978" s="90"/>
      <c r="CZ4978" s="90"/>
      <c r="DA4978" s="90"/>
      <c r="DB4978" s="70"/>
      <c r="DC4978" s="70"/>
      <c r="DD4978" s="70"/>
      <c r="DE4978" s="70"/>
      <c r="DF4978" s="70"/>
      <c r="DG4978" s="70"/>
      <c r="DH4978" s="70"/>
      <c r="DI4978" s="70"/>
      <c r="DJ4978" s="70"/>
      <c r="DK4978" s="70"/>
      <c r="DL4978" s="70"/>
      <c r="DM4978" s="70"/>
      <c r="DN4978" s="70"/>
    </row>
    <row r="4979" spans="1:118" ht="14.25" customHeight="1">
      <c r="A4979" s="228"/>
      <c r="B4979" s="542"/>
      <c r="C4979" s="315"/>
      <c r="D4979" s="291"/>
      <c r="E4979" s="291"/>
      <c r="F4979" s="243"/>
      <c r="G4979" s="72">
        <v>2</v>
      </c>
      <c r="H4979" s="84"/>
      <c r="I4979" s="84"/>
      <c r="J4979" s="84"/>
      <c r="K4979" s="84"/>
      <c r="L4979" s="84"/>
      <c r="M4979" s="84"/>
      <c r="N4979" s="84"/>
      <c r="O4979" s="84"/>
      <c r="P4979" s="84"/>
      <c r="Q4979" s="84"/>
      <c r="R4979" s="84"/>
      <c r="S4979" s="84"/>
      <c r="T4979" s="84"/>
      <c r="U4979" s="84"/>
      <c r="V4979" s="84"/>
      <c r="W4979" s="84">
        <v>0.5</v>
      </c>
      <c r="X4979" s="84">
        <v>0.5</v>
      </c>
      <c r="Y4979" s="84">
        <v>0.5</v>
      </c>
      <c r="Z4979" s="84"/>
      <c r="AA4979" s="84"/>
      <c r="AB4979" s="84"/>
      <c r="AC4979" s="80"/>
      <c r="AD4979" s="80"/>
      <c r="AE4979" s="80"/>
      <c r="AF4979" s="80"/>
      <c r="AG4979" s="80"/>
      <c r="AH4979" s="80"/>
      <c r="AI4979" s="80"/>
      <c r="AJ4979" s="80"/>
      <c r="AK4979" s="80"/>
      <c r="AL4979" s="80"/>
      <c r="AM4979" s="240"/>
      <c r="AN4979" s="240"/>
      <c r="AO4979" s="240"/>
      <c r="AP4979" s="240"/>
      <c r="AQ4979" s="240"/>
      <c r="AR4979" s="240"/>
      <c r="AS4979" s="240"/>
      <c r="AT4979" s="256"/>
      <c r="AU4979" s="256"/>
      <c r="AV4979" s="259"/>
      <c r="AW4979" s="259"/>
      <c r="AX4979" s="256"/>
      <c r="AY4979" s="256"/>
      <c r="AZ4979" s="256"/>
      <c r="BA4979" s="256"/>
      <c r="BB4979" s="256"/>
      <c r="BC4979" s="256"/>
      <c r="BD4979" s="256"/>
      <c r="BE4979" s="256"/>
      <c r="BF4979" s="256"/>
      <c r="BG4979" s="256"/>
      <c r="BH4979" s="256"/>
      <c r="BI4979" s="256"/>
      <c r="BJ4979" s="256"/>
      <c r="BK4979" s="256"/>
      <c r="BL4979" s="262"/>
      <c r="BM4979" s="262"/>
      <c r="BN4979" s="262"/>
      <c r="BO4979" s="262"/>
      <c r="BP4979" s="262"/>
      <c r="BQ4979" s="262"/>
      <c r="BR4979" s="270"/>
      <c r="BS4979" s="270"/>
      <c r="BT4979" s="270"/>
      <c r="BU4979" s="270"/>
      <c r="BV4979" s="270"/>
      <c r="BW4979" s="270"/>
      <c r="BX4979" s="256"/>
      <c r="BY4979" s="256"/>
      <c r="BZ4979" s="256"/>
      <c r="CA4979" s="267"/>
      <c r="CB4979" s="267"/>
      <c r="CC4979" s="274"/>
      <c r="CD4979" s="267"/>
      <c r="CE4979" s="267"/>
      <c r="CF4979" s="267"/>
      <c r="CG4979" s="267"/>
      <c r="CH4979" s="267"/>
      <c r="CI4979" s="267"/>
      <c r="CJ4979" s="267"/>
      <c r="CK4979" s="267"/>
      <c r="CL4979" s="265"/>
      <c r="CM4979" s="272"/>
      <c r="CN4979" s="264"/>
      <c r="CO4979" s="125"/>
      <c r="CP4979" s="226"/>
      <c r="CQ4979" s="226"/>
      <c r="CR4979" s="226"/>
      <c r="CS4979" s="90"/>
      <c r="CT4979" s="90"/>
      <c r="CU4979" s="90"/>
      <c r="CV4979" s="90"/>
      <c r="CW4979" s="90"/>
      <c r="CX4979" s="90"/>
      <c r="CY4979" s="90"/>
      <c r="CZ4979" s="90"/>
      <c r="DA4979" s="90"/>
      <c r="DB4979" s="70"/>
      <c r="DC4979" s="70"/>
      <c r="DD4979" s="70"/>
      <c r="DE4979" s="70"/>
      <c r="DF4979" s="70"/>
      <c r="DG4979" s="70"/>
      <c r="DH4979" s="70"/>
      <c r="DI4979" s="70"/>
      <c r="DJ4979" s="70"/>
      <c r="DK4979" s="70"/>
      <c r="DL4979" s="70"/>
      <c r="DM4979" s="70"/>
      <c r="DN4979" s="70"/>
    </row>
    <row r="4980" spans="1:118" ht="14.25" customHeight="1">
      <c r="A4980" s="228"/>
      <c r="B4980" s="542"/>
      <c r="C4980" s="315"/>
      <c r="D4980" s="291"/>
      <c r="E4980" s="291"/>
      <c r="F4980" s="243"/>
      <c r="G4980" s="72">
        <v>2.1</v>
      </c>
      <c r="H4980" s="84"/>
      <c r="I4980" s="84"/>
      <c r="J4980" s="84"/>
      <c r="K4980" s="84"/>
      <c r="L4980" s="84"/>
      <c r="M4980" s="84"/>
      <c r="N4980" s="84"/>
      <c r="O4980" s="84"/>
      <c r="P4980" s="84"/>
      <c r="Q4980" s="84"/>
      <c r="R4980" s="84"/>
      <c r="S4980" s="84"/>
      <c r="T4980" s="84"/>
      <c r="U4980" s="84"/>
      <c r="V4980" s="84"/>
      <c r="W4980" s="84"/>
      <c r="X4980" s="84"/>
      <c r="Y4980" s="84"/>
      <c r="Z4980" s="84"/>
      <c r="AA4980" s="84"/>
      <c r="AB4980" s="84"/>
      <c r="AC4980" s="80"/>
      <c r="AD4980" s="80"/>
      <c r="AE4980" s="80"/>
      <c r="AF4980" s="80"/>
      <c r="AG4980" s="80"/>
      <c r="AH4980" s="80"/>
      <c r="AI4980" s="80"/>
      <c r="AJ4980" s="80"/>
      <c r="AK4980" s="80"/>
      <c r="AL4980" s="80"/>
      <c r="AM4980" s="240"/>
      <c r="AN4980" s="240"/>
      <c r="AO4980" s="240"/>
      <c r="AP4980" s="240"/>
      <c r="AQ4980" s="240"/>
      <c r="AR4980" s="240"/>
      <c r="AS4980" s="240"/>
      <c r="AT4980" s="256"/>
      <c r="AU4980" s="256"/>
      <c r="AV4980" s="259"/>
      <c r="AW4980" s="259"/>
      <c r="AX4980" s="256"/>
      <c r="AY4980" s="256"/>
      <c r="AZ4980" s="256"/>
      <c r="BA4980" s="256"/>
      <c r="BB4980" s="256"/>
      <c r="BC4980" s="256"/>
      <c r="BD4980" s="256"/>
      <c r="BE4980" s="256"/>
      <c r="BF4980" s="256"/>
      <c r="BG4980" s="256"/>
      <c r="BH4980" s="256"/>
      <c r="BI4980" s="256"/>
      <c r="BJ4980" s="256"/>
      <c r="BK4980" s="256"/>
      <c r="BL4980" s="262"/>
      <c r="BM4980" s="262"/>
      <c r="BN4980" s="262"/>
      <c r="BO4980" s="262"/>
      <c r="BP4980" s="262"/>
      <c r="BQ4980" s="262"/>
      <c r="BR4980" s="270"/>
      <c r="BS4980" s="270"/>
      <c r="BT4980" s="270"/>
      <c r="BU4980" s="270"/>
      <c r="BV4980" s="270"/>
      <c r="BW4980" s="270"/>
      <c r="BX4980" s="256"/>
      <c r="BY4980" s="256"/>
      <c r="BZ4980" s="256"/>
      <c r="CA4980" s="267"/>
      <c r="CB4980" s="267"/>
      <c r="CC4980" s="274"/>
      <c r="CD4980" s="267"/>
      <c r="CE4980" s="267"/>
      <c r="CF4980" s="267"/>
      <c r="CG4980" s="267"/>
      <c r="CH4980" s="267"/>
      <c r="CI4980" s="267"/>
      <c r="CJ4980" s="267"/>
      <c r="CK4980" s="267"/>
      <c r="CL4980" s="265"/>
      <c r="CM4980" s="272"/>
      <c r="CN4980" s="264"/>
      <c r="CO4980" s="125"/>
      <c r="CP4980" s="226"/>
      <c r="CQ4980" s="226"/>
      <c r="CR4980" s="226"/>
      <c r="CS4980" s="90"/>
      <c r="CT4980" s="90"/>
      <c r="CU4980" s="90"/>
      <c r="CV4980" s="90"/>
      <c r="CW4980" s="90"/>
      <c r="CX4980" s="90"/>
      <c r="CY4980" s="90"/>
      <c r="CZ4980" s="90"/>
      <c r="DA4980" s="90"/>
      <c r="DB4980" s="70"/>
      <c r="DC4980" s="70"/>
      <c r="DD4980" s="70"/>
      <c r="DE4980" s="70"/>
      <c r="DF4980" s="70"/>
      <c r="DG4980" s="70"/>
      <c r="DH4980" s="70"/>
      <c r="DI4980" s="70"/>
      <c r="DJ4980" s="70"/>
      <c r="DK4980" s="70"/>
      <c r="DL4980" s="70"/>
      <c r="DM4980" s="70"/>
      <c r="DN4980" s="70"/>
    </row>
    <row r="4981" spans="1:118" ht="14.25" customHeight="1">
      <c r="A4981" s="228"/>
      <c r="B4981" s="542"/>
      <c r="C4981" s="315"/>
      <c r="D4981" s="291"/>
      <c r="E4981" s="291"/>
      <c r="F4981" s="243"/>
      <c r="G4981" s="72">
        <v>2.7</v>
      </c>
      <c r="H4981" s="84"/>
      <c r="I4981" s="84"/>
      <c r="J4981" s="84"/>
      <c r="K4981" s="84"/>
      <c r="L4981" s="84"/>
      <c r="M4981" s="84"/>
      <c r="N4981" s="84"/>
      <c r="O4981" s="84"/>
      <c r="P4981" s="84"/>
      <c r="Q4981" s="84"/>
      <c r="R4981" s="84"/>
      <c r="S4981" s="84"/>
      <c r="T4981" s="84"/>
      <c r="U4981" s="84"/>
      <c r="V4981" s="84"/>
      <c r="W4981" s="84"/>
      <c r="X4981" s="84"/>
      <c r="Y4981" s="84"/>
      <c r="Z4981" s="84"/>
      <c r="AA4981" s="84"/>
      <c r="AB4981" s="84"/>
      <c r="AC4981" s="80"/>
      <c r="AD4981" s="80"/>
      <c r="AE4981" s="80"/>
      <c r="AF4981" s="80"/>
      <c r="AG4981" s="80"/>
      <c r="AH4981" s="80"/>
      <c r="AI4981" s="80"/>
      <c r="AJ4981" s="80"/>
      <c r="AK4981" s="80"/>
      <c r="AL4981" s="80"/>
      <c r="AM4981" s="240"/>
      <c r="AN4981" s="240"/>
      <c r="AO4981" s="240"/>
      <c r="AP4981" s="240"/>
      <c r="AQ4981" s="240"/>
      <c r="AR4981" s="240"/>
      <c r="AS4981" s="240"/>
      <c r="AT4981" s="256"/>
      <c r="AU4981" s="256"/>
      <c r="AV4981" s="259"/>
      <c r="AW4981" s="259"/>
      <c r="AX4981" s="256"/>
      <c r="AY4981" s="256"/>
      <c r="AZ4981" s="256"/>
      <c r="BA4981" s="256"/>
      <c r="BB4981" s="256"/>
      <c r="BC4981" s="256"/>
      <c r="BD4981" s="256"/>
      <c r="BE4981" s="256"/>
      <c r="BF4981" s="256"/>
      <c r="BG4981" s="256"/>
      <c r="BH4981" s="256"/>
      <c r="BI4981" s="256"/>
      <c r="BJ4981" s="256"/>
      <c r="BK4981" s="256"/>
      <c r="BL4981" s="262"/>
      <c r="BM4981" s="262"/>
      <c r="BN4981" s="262"/>
      <c r="BO4981" s="262"/>
      <c r="BP4981" s="262"/>
      <c r="BQ4981" s="262"/>
      <c r="BR4981" s="270"/>
      <c r="BS4981" s="270"/>
      <c r="BT4981" s="270"/>
      <c r="BU4981" s="270"/>
      <c r="BV4981" s="270"/>
      <c r="BW4981" s="270"/>
      <c r="BX4981" s="256"/>
      <c r="BY4981" s="256"/>
      <c r="BZ4981" s="256"/>
      <c r="CA4981" s="267"/>
      <c r="CB4981" s="267"/>
      <c r="CC4981" s="274"/>
      <c r="CD4981" s="267"/>
      <c r="CE4981" s="267"/>
      <c r="CF4981" s="267"/>
      <c r="CG4981" s="267"/>
      <c r="CH4981" s="267"/>
      <c r="CI4981" s="267"/>
      <c r="CJ4981" s="267"/>
      <c r="CK4981" s="267"/>
      <c r="CL4981" s="265"/>
      <c r="CM4981" s="272"/>
      <c r="CN4981" s="264"/>
      <c r="CO4981" s="125"/>
      <c r="CP4981" s="226"/>
      <c r="CQ4981" s="226"/>
      <c r="CR4981" s="226"/>
      <c r="CS4981" s="90"/>
      <c r="CT4981" s="90"/>
      <c r="CU4981" s="90"/>
      <c r="CV4981" s="90"/>
      <c r="CW4981" s="90"/>
      <c r="CX4981" s="90"/>
      <c r="CY4981" s="90"/>
      <c r="CZ4981" s="90"/>
      <c r="DA4981" s="90"/>
      <c r="DB4981" s="70"/>
      <c r="DC4981" s="70"/>
      <c r="DD4981" s="70"/>
      <c r="DE4981" s="70"/>
      <c r="DF4981" s="70"/>
      <c r="DG4981" s="70"/>
      <c r="DH4981" s="70"/>
      <c r="DI4981" s="70"/>
      <c r="DJ4981" s="70"/>
      <c r="DK4981" s="70"/>
      <c r="DL4981" s="70"/>
      <c r="DM4981" s="70"/>
      <c r="DN4981" s="70"/>
    </row>
    <row r="4982" spans="1:118" ht="14.25" customHeight="1">
      <c r="A4982" s="228"/>
      <c r="B4982" s="542"/>
      <c r="C4982" s="315"/>
      <c r="D4982" s="291"/>
      <c r="E4982" s="291"/>
      <c r="F4982" s="243"/>
      <c r="G4982" s="72">
        <v>3</v>
      </c>
      <c r="H4982" s="84"/>
      <c r="I4982" s="84"/>
      <c r="J4982" s="84"/>
      <c r="K4982" s="84"/>
      <c r="L4982" s="84"/>
      <c r="M4982" s="84"/>
      <c r="N4982" s="84"/>
      <c r="O4982" s="84"/>
      <c r="P4982" s="84"/>
      <c r="Q4982" s="84"/>
      <c r="R4982" s="84"/>
      <c r="S4982" s="84"/>
      <c r="T4982" s="84"/>
      <c r="U4982" s="84"/>
      <c r="V4982" s="84"/>
      <c r="W4982" s="84"/>
      <c r="X4982" s="84"/>
      <c r="Y4982" s="84"/>
      <c r="Z4982" s="84"/>
      <c r="AA4982" s="84"/>
      <c r="AB4982" s="84"/>
      <c r="AC4982" s="80"/>
      <c r="AD4982" s="80"/>
      <c r="AE4982" s="80"/>
      <c r="AF4982" s="80"/>
      <c r="AG4982" s="80"/>
      <c r="AH4982" s="80"/>
      <c r="AI4982" s="80"/>
      <c r="AJ4982" s="80"/>
      <c r="AK4982" s="80"/>
      <c r="AL4982" s="80"/>
      <c r="AM4982" s="240"/>
      <c r="AN4982" s="240"/>
      <c r="AO4982" s="240"/>
      <c r="AP4982" s="240"/>
      <c r="AQ4982" s="240"/>
      <c r="AR4982" s="240"/>
      <c r="AS4982" s="240"/>
      <c r="AT4982" s="256"/>
      <c r="AU4982" s="256"/>
      <c r="AV4982" s="259"/>
      <c r="AW4982" s="259"/>
      <c r="AX4982" s="256"/>
      <c r="AY4982" s="256"/>
      <c r="AZ4982" s="256"/>
      <c r="BA4982" s="256"/>
      <c r="BB4982" s="256"/>
      <c r="BC4982" s="256"/>
      <c r="BD4982" s="256"/>
      <c r="BE4982" s="256"/>
      <c r="BF4982" s="256"/>
      <c r="BG4982" s="256"/>
      <c r="BH4982" s="256"/>
      <c r="BI4982" s="256"/>
      <c r="BJ4982" s="256"/>
      <c r="BK4982" s="256"/>
      <c r="BL4982" s="262"/>
      <c r="BM4982" s="262"/>
      <c r="BN4982" s="262"/>
      <c r="BO4982" s="262"/>
      <c r="BP4982" s="262"/>
      <c r="BQ4982" s="262"/>
      <c r="BR4982" s="270"/>
      <c r="BS4982" s="270"/>
      <c r="BT4982" s="270"/>
      <c r="BU4982" s="270"/>
      <c r="BV4982" s="270"/>
      <c r="BW4982" s="270"/>
      <c r="BX4982" s="256"/>
      <c r="BY4982" s="256"/>
      <c r="BZ4982" s="256"/>
      <c r="CA4982" s="267"/>
      <c r="CB4982" s="267"/>
      <c r="CC4982" s="274"/>
      <c r="CD4982" s="267"/>
      <c r="CE4982" s="267"/>
      <c r="CF4982" s="267"/>
      <c r="CG4982" s="267"/>
      <c r="CH4982" s="267"/>
      <c r="CI4982" s="267"/>
      <c r="CJ4982" s="267"/>
      <c r="CK4982" s="267"/>
      <c r="CL4982" s="265"/>
      <c r="CM4982" s="272"/>
      <c r="CN4982" s="264"/>
      <c r="CO4982" s="125"/>
      <c r="CP4982" s="226"/>
      <c r="CQ4982" s="226"/>
      <c r="CR4982" s="226"/>
      <c r="CS4982" s="90"/>
      <c r="CT4982" s="90"/>
      <c r="CU4982" s="90"/>
      <c r="CV4982" s="90"/>
      <c r="CW4982" s="90"/>
      <c r="CX4982" s="90"/>
      <c r="CY4982" s="90"/>
      <c r="CZ4982" s="90"/>
      <c r="DA4982" s="90"/>
      <c r="DB4982" s="70"/>
      <c r="DC4982" s="70"/>
      <c r="DD4982" s="70"/>
      <c r="DE4982" s="70"/>
      <c r="DF4982" s="70"/>
      <c r="DG4982" s="70"/>
      <c r="DH4982" s="70"/>
      <c r="DI4982" s="70"/>
      <c r="DJ4982" s="70"/>
      <c r="DK4982" s="70"/>
      <c r="DL4982" s="70"/>
      <c r="DM4982" s="70"/>
      <c r="DN4982" s="70"/>
    </row>
    <row r="4983" spans="1:118" ht="14.25" customHeight="1">
      <c r="A4983" s="228"/>
      <c r="B4983" s="542"/>
      <c r="C4983" s="315"/>
      <c r="D4983" s="291"/>
      <c r="E4983" s="291"/>
      <c r="F4983" s="244"/>
      <c r="G4983" s="73">
        <v>3.9</v>
      </c>
      <c r="H4983" s="85"/>
      <c r="I4983" s="85"/>
      <c r="J4983" s="85"/>
      <c r="K4983" s="85"/>
      <c r="L4983" s="85"/>
      <c r="M4983" s="85"/>
      <c r="N4983" s="85"/>
      <c r="O4983" s="85"/>
      <c r="P4983" s="85"/>
      <c r="Q4983" s="85"/>
      <c r="R4983" s="85"/>
      <c r="S4983" s="85"/>
      <c r="T4983" s="85"/>
      <c r="U4983" s="85"/>
      <c r="V4983" s="85"/>
      <c r="W4983" s="85"/>
      <c r="X4983" s="85"/>
      <c r="Y4983" s="85"/>
      <c r="Z4983" s="85"/>
      <c r="AA4983" s="85"/>
      <c r="AB4983" s="85"/>
      <c r="AC4983" s="81"/>
      <c r="AD4983" s="81"/>
      <c r="AE4983" s="81"/>
      <c r="AF4983" s="81"/>
      <c r="AG4983" s="81"/>
      <c r="AH4983" s="81"/>
      <c r="AI4983" s="81"/>
      <c r="AJ4983" s="81"/>
      <c r="AK4983" s="81"/>
      <c r="AL4983" s="81"/>
      <c r="AM4983" s="240"/>
      <c r="AN4983" s="240"/>
      <c r="AO4983" s="240"/>
      <c r="AP4983" s="240"/>
      <c r="AQ4983" s="240"/>
      <c r="AR4983" s="240"/>
      <c r="AS4983" s="240"/>
      <c r="AT4983" s="256"/>
      <c r="AU4983" s="256"/>
      <c r="AV4983" s="259"/>
      <c r="AW4983" s="259"/>
      <c r="AX4983" s="256"/>
      <c r="AY4983" s="256"/>
      <c r="AZ4983" s="256"/>
      <c r="BA4983" s="256"/>
      <c r="BB4983" s="256"/>
      <c r="BC4983" s="256"/>
      <c r="BD4983" s="256"/>
      <c r="BE4983" s="256"/>
      <c r="BF4983" s="256"/>
      <c r="BG4983" s="256"/>
      <c r="BH4983" s="256"/>
      <c r="BI4983" s="256"/>
      <c r="BJ4983" s="256"/>
      <c r="BK4983" s="256"/>
      <c r="BL4983" s="262"/>
      <c r="BM4983" s="262"/>
      <c r="BN4983" s="262"/>
      <c r="BO4983" s="262"/>
      <c r="BP4983" s="262"/>
      <c r="BQ4983" s="262"/>
      <c r="BR4983" s="270"/>
      <c r="BS4983" s="270"/>
      <c r="BT4983" s="270"/>
      <c r="BU4983" s="270"/>
      <c r="BV4983" s="270"/>
      <c r="BW4983" s="270"/>
      <c r="BX4983" s="256"/>
      <c r="BY4983" s="256"/>
      <c r="BZ4983" s="256"/>
      <c r="CA4983" s="267"/>
      <c r="CB4983" s="267"/>
      <c r="CC4983" s="274"/>
      <c r="CD4983" s="267"/>
      <c r="CE4983" s="267"/>
      <c r="CF4983" s="267"/>
      <c r="CG4983" s="267"/>
      <c r="CH4983" s="267"/>
      <c r="CI4983" s="267"/>
      <c r="CJ4983" s="267"/>
      <c r="CK4983" s="267"/>
      <c r="CL4983" s="265"/>
      <c r="CM4983" s="272"/>
      <c r="CN4983" s="264"/>
      <c r="CO4983" s="125"/>
      <c r="CP4983" s="226"/>
      <c r="CQ4983" s="226"/>
      <c r="CR4983" s="226"/>
      <c r="CS4983" s="90"/>
      <c r="CT4983" s="90"/>
      <c r="CU4983" s="90"/>
      <c r="CV4983" s="90"/>
      <c r="CW4983" s="90"/>
      <c r="CX4983" s="90"/>
      <c r="CY4983" s="90"/>
      <c r="CZ4983" s="90"/>
      <c r="DA4983" s="90"/>
      <c r="DB4983" s="70"/>
      <c r="DC4983" s="70"/>
      <c r="DD4983" s="70"/>
      <c r="DE4983" s="70"/>
      <c r="DF4983" s="70"/>
      <c r="DG4983" s="70"/>
      <c r="DH4983" s="70"/>
      <c r="DI4983" s="70"/>
      <c r="DJ4983" s="70"/>
      <c r="DK4983" s="70"/>
      <c r="DL4983" s="70"/>
      <c r="DM4983" s="70"/>
      <c r="DN4983" s="70"/>
    </row>
    <row r="4984" spans="1:118" ht="15" customHeight="1" thickBot="1">
      <c r="A4984" s="229"/>
      <c r="B4984" s="543"/>
      <c r="C4984" s="316"/>
      <c r="D4984" s="292"/>
      <c r="E4984" s="292"/>
      <c r="F4984" s="282" t="s">
        <v>83</v>
      </c>
      <c r="G4984" s="283"/>
      <c r="H4984" s="82"/>
      <c r="I4984" s="82"/>
      <c r="J4984" s="82"/>
      <c r="K4984" s="82"/>
      <c r="L4984" s="82"/>
      <c r="M4984" s="82"/>
      <c r="N4984" s="82"/>
      <c r="O4984" s="82"/>
      <c r="P4984" s="82"/>
      <c r="Q4984" s="82"/>
      <c r="R4984" s="82"/>
      <c r="S4984" s="82"/>
      <c r="T4984" s="82"/>
      <c r="U4984" s="82"/>
      <c r="V4984" s="82"/>
      <c r="W4984" s="82"/>
      <c r="X4984" s="82"/>
      <c r="Y4984" s="82"/>
      <c r="Z4984" s="82"/>
      <c r="AA4984" s="82"/>
      <c r="AB4984" s="82"/>
      <c r="AC4984" s="35"/>
      <c r="AD4984" s="35"/>
      <c r="AE4984" s="35"/>
      <c r="AF4984" s="35"/>
      <c r="AG4984" s="35"/>
      <c r="AH4984" s="35"/>
      <c r="AI4984" s="35"/>
      <c r="AJ4984" s="35"/>
      <c r="AK4984" s="35"/>
      <c r="AL4984" s="35"/>
      <c r="AM4984" s="241"/>
      <c r="AN4984" s="241"/>
      <c r="AO4984" s="241"/>
      <c r="AP4984" s="241"/>
      <c r="AQ4984" s="241"/>
      <c r="AR4984" s="241"/>
      <c r="AS4984" s="241"/>
      <c r="AT4984" s="257"/>
      <c r="AU4984" s="257"/>
      <c r="AV4984" s="260"/>
      <c r="AW4984" s="260"/>
      <c r="AX4984" s="257"/>
      <c r="AY4984" s="257"/>
      <c r="AZ4984" s="257"/>
      <c r="BA4984" s="257"/>
      <c r="BB4984" s="257"/>
      <c r="BC4984" s="257"/>
      <c r="BD4984" s="257"/>
      <c r="BE4984" s="257"/>
      <c r="BF4984" s="257"/>
      <c r="BG4984" s="257"/>
      <c r="BH4984" s="257"/>
      <c r="BI4984" s="257"/>
      <c r="BJ4984" s="257"/>
      <c r="BK4984" s="257"/>
      <c r="BL4984" s="263"/>
      <c r="BM4984" s="263"/>
      <c r="BN4984" s="263"/>
      <c r="BO4984" s="263"/>
      <c r="BP4984" s="263"/>
      <c r="BQ4984" s="263"/>
      <c r="BR4984" s="271"/>
      <c r="BS4984" s="271"/>
      <c r="BT4984" s="271"/>
      <c r="BU4984" s="271"/>
      <c r="BV4984" s="271"/>
      <c r="BW4984" s="271"/>
      <c r="BX4984" s="257"/>
      <c r="BY4984" s="257"/>
      <c r="BZ4984" s="257"/>
      <c r="CA4984" s="268"/>
      <c r="CB4984" s="268"/>
      <c r="CC4984" s="275"/>
      <c r="CD4984" s="268"/>
      <c r="CE4984" s="268"/>
      <c r="CF4984" s="268"/>
      <c r="CG4984" s="268"/>
      <c r="CH4984" s="268"/>
      <c r="CI4984" s="268"/>
      <c r="CJ4984" s="268"/>
      <c r="CK4984" s="268"/>
      <c r="CL4984" s="265"/>
      <c r="CM4984" s="272"/>
      <c r="CN4984" s="264"/>
      <c r="CO4984" s="125"/>
      <c r="CP4984" s="226"/>
      <c r="CQ4984" s="226"/>
      <c r="CR4984" s="226"/>
      <c r="CS4984" s="90"/>
      <c r="CT4984" s="90"/>
      <c r="CU4984" s="90"/>
      <c r="CV4984" s="90"/>
      <c r="CW4984" s="90"/>
      <c r="CX4984" s="90"/>
      <c r="CY4984" s="90"/>
      <c r="CZ4984" s="90"/>
      <c r="DA4984" s="90"/>
      <c r="DB4984" s="70"/>
      <c r="DC4984" s="70"/>
      <c r="DD4984" s="70"/>
      <c r="DE4984" s="70"/>
      <c r="DF4984" s="70"/>
      <c r="DG4984" s="70"/>
      <c r="DH4984" s="70"/>
      <c r="DI4984" s="70"/>
      <c r="DJ4984" s="70"/>
      <c r="DK4984" s="70"/>
      <c r="DL4984" s="70"/>
      <c r="DM4984" s="70"/>
      <c r="DN4984" s="70"/>
    </row>
    <row r="4985" spans="1:118" s="140" customFormat="1" ht="15" thickBot="1">
      <c r="A4985" s="538" t="s">
        <v>551</v>
      </c>
      <c r="B4985" s="539"/>
      <c r="C4985" s="539"/>
      <c r="D4985" s="539"/>
      <c r="E4985" s="540"/>
      <c r="F4985" s="143"/>
      <c r="G4985" s="143"/>
      <c r="H4985" s="150"/>
      <c r="I4985" s="151"/>
      <c r="J4985" s="151"/>
      <c r="K4985" s="151"/>
      <c r="L4985" s="151"/>
      <c r="M4985" s="144"/>
      <c r="N4985" s="145"/>
      <c r="O4985" s="152"/>
      <c r="P4985" s="144"/>
      <c r="Q4985" s="144"/>
      <c r="R4985" s="144"/>
      <c r="S4985" s="144"/>
      <c r="T4985" s="145"/>
      <c r="U4985" s="144"/>
      <c r="V4985" s="152"/>
      <c r="W4985" s="65"/>
      <c r="X4985" s="65"/>
      <c r="Y4985" s="65"/>
      <c r="Z4985" s="146"/>
      <c r="AA4985" s="147"/>
      <c r="AB4985" s="65"/>
      <c r="AC4985" s="152"/>
      <c r="AD4985" s="144"/>
      <c r="AE4985" s="144"/>
      <c r="AF4985" s="145"/>
      <c r="AG4985" s="144"/>
      <c r="AH4985" s="147"/>
      <c r="AI4985" s="147"/>
      <c r="AJ4985" s="147"/>
      <c r="AK4985" s="147"/>
      <c r="AL4985" s="147"/>
      <c r="AM4985" s="148">
        <f t="shared" ref="AM4985:BG4985" si="1499">SUM(AM17:AM4984)</f>
        <v>0</v>
      </c>
      <c r="AN4985" s="66">
        <f t="shared" si="1499"/>
        <v>368</v>
      </c>
      <c r="AO4985" s="66">
        <f t="shared" si="1499"/>
        <v>238</v>
      </c>
      <c r="AP4985" s="148">
        <f t="shared" si="1499"/>
        <v>0</v>
      </c>
      <c r="AQ4985" s="66">
        <f t="shared" si="1499"/>
        <v>8049</v>
      </c>
      <c r="AR4985" s="66">
        <f t="shared" si="1499"/>
        <v>5146.5</v>
      </c>
      <c r="AS4985" s="66">
        <f t="shared" si="1499"/>
        <v>1077.5</v>
      </c>
      <c r="AT4985" s="66">
        <f t="shared" si="1499"/>
        <v>14879</v>
      </c>
      <c r="AU4985" s="66">
        <f t="shared" si="1499"/>
        <v>1162</v>
      </c>
      <c r="AV4985" s="66">
        <f t="shared" si="1499"/>
        <v>247</v>
      </c>
      <c r="AW4985" s="66">
        <f t="shared" si="1499"/>
        <v>5367</v>
      </c>
      <c r="AX4985" s="148">
        <f t="shared" si="1499"/>
        <v>506.5</v>
      </c>
      <c r="AY4985" s="148">
        <f t="shared" si="1499"/>
        <v>3</v>
      </c>
      <c r="AZ4985" s="148">
        <f t="shared" si="1499"/>
        <v>564</v>
      </c>
      <c r="BA4985" s="148">
        <f t="shared" si="1499"/>
        <v>0</v>
      </c>
      <c r="BB4985" s="148">
        <f t="shared" si="1499"/>
        <v>477</v>
      </c>
      <c r="BC4985" s="66">
        <f t="shared" si="1499"/>
        <v>53</v>
      </c>
      <c r="BD4985" s="66">
        <f t="shared" si="1499"/>
        <v>1</v>
      </c>
      <c r="BE4985" s="148">
        <f t="shared" si="1499"/>
        <v>625</v>
      </c>
      <c r="BF4985" s="66">
        <f t="shared" si="1499"/>
        <v>6</v>
      </c>
      <c r="BG4985" s="148">
        <f t="shared" si="1499"/>
        <v>0</v>
      </c>
      <c r="BH4985" s="148"/>
      <c r="BI4985" s="148"/>
      <c r="BJ4985" s="148"/>
      <c r="BK4985" s="148"/>
      <c r="BL4985" s="66">
        <f t="shared" ref="BL4985:CM4985" si="1500">SUM(BL17:BL4984)</f>
        <v>497.5</v>
      </c>
      <c r="BM4985" s="66">
        <f t="shared" si="1500"/>
        <v>112.5</v>
      </c>
      <c r="BN4985" s="66">
        <f t="shared" si="1500"/>
        <v>0</v>
      </c>
      <c r="BO4985" s="66">
        <f t="shared" si="1500"/>
        <v>57.5</v>
      </c>
      <c r="BP4985" s="66">
        <f t="shared" si="1500"/>
        <v>0</v>
      </c>
      <c r="BQ4985" s="66">
        <f t="shared" si="1500"/>
        <v>0</v>
      </c>
      <c r="BR4985" s="66">
        <f t="shared" si="1500"/>
        <v>12288.9</v>
      </c>
      <c r="BS4985" s="66">
        <f t="shared" si="1500"/>
        <v>4525.5</v>
      </c>
      <c r="BT4985" s="66">
        <f t="shared" si="1500"/>
        <v>2</v>
      </c>
      <c r="BU4985" s="66">
        <f t="shared" si="1500"/>
        <v>1456.7</v>
      </c>
      <c r="BV4985" s="66">
        <f t="shared" si="1500"/>
        <v>155</v>
      </c>
      <c r="BW4985" s="66">
        <f t="shared" si="1500"/>
        <v>4</v>
      </c>
      <c r="BX4985" s="148">
        <f t="shared" si="1500"/>
        <v>9.8000000000000007</v>
      </c>
      <c r="BY4985" s="66">
        <f t="shared" si="1500"/>
        <v>226.64999999999989</v>
      </c>
      <c r="BZ4985" s="66">
        <f t="shared" si="1500"/>
        <v>19099.599999999999</v>
      </c>
      <c r="CA4985" s="66">
        <f t="shared" si="1500"/>
        <v>44.5</v>
      </c>
      <c r="CB4985" s="66">
        <f t="shared" si="1500"/>
        <v>67</v>
      </c>
      <c r="CC4985" s="66">
        <f t="shared" si="1500"/>
        <v>0.5</v>
      </c>
      <c r="CD4985" s="66">
        <f t="shared" si="1500"/>
        <v>3.5</v>
      </c>
      <c r="CE4985" s="66">
        <f t="shared" si="1500"/>
        <v>0</v>
      </c>
      <c r="CF4985" s="66">
        <f t="shared" si="1500"/>
        <v>0</v>
      </c>
      <c r="CG4985" s="66">
        <f t="shared" si="1500"/>
        <v>1253</v>
      </c>
      <c r="CH4985" s="66">
        <f t="shared" si="1500"/>
        <v>1416.5</v>
      </c>
      <c r="CI4985" s="66">
        <f t="shared" si="1500"/>
        <v>63.5</v>
      </c>
      <c r="CJ4985" s="66">
        <f t="shared" si="1500"/>
        <v>77.5</v>
      </c>
      <c r="CK4985" s="66">
        <f t="shared" si="1500"/>
        <v>3</v>
      </c>
      <c r="CL4985" s="66">
        <f t="shared" si="1500"/>
        <v>0</v>
      </c>
      <c r="CM4985" s="153">
        <f t="shared" si="1500"/>
        <v>0</v>
      </c>
      <c r="CQ4985" s="141"/>
      <c r="CR4985" s="141"/>
      <c r="CS4985" s="141"/>
      <c r="CT4985" s="141"/>
      <c r="CU4985" s="141"/>
      <c r="CV4985" s="141"/>
      <c r="CW4985" s="141"/>
      <c r="CX4985" s="141"/>
      <c r="CY4985" s="141"/>
      <c r="CZ4985" s="141"/>
      <c r="DA4985" s="141"/>
      <c r="DB4985" s="142"/>
      <c r="DC4985" s="142"/>
      <c r="DD4985" s="142"/>
      <c r="DE4985" s="142"/>
      <c r="DF4985" s="142"/>
      <c r="DG4985" s="142"/>
      <c r="DH4985" s="142"/>
      <c r="DI4985" s="142"/>
      <c r="DJ4985" s="142"/>
      <c r="DK4985" s="142"/>
      <c r="DL4985" s="142"/>
      <c r="DM4985" s="142"/>
      <c r="DN4985" s="142"/>
    </row>
    <row r="4986" spans="1:118">
      <c r="BR4986" s="50"/>
      <c r="BS4986" s="50"/>
      <c r="BT4986" s="50"/>
      <c r="BU4986" s="50"/>
      <c r="BV4986" s="50"/>
      <c r="BW4986" s="50"/>
      <c r="BX4986" s="50"/>
      <c r="BZ4986" s="57"/>
      <c r="CA4986" s="74"/>
      <c r="CQ4986" s="90"/>
      <c r="CR4986" s="90"/>
      <c r="CS4986" s="90"/>
      <c r="CT4986" s="90"/>
      <c r="CU4986" s="90"/>
      <c r="CV4986" s="90"/>
      <c r="CW4986" s="90"/>
      <c r="CX4986" s="90"/>
      <c r="CY4986" s="90"/>
      <c r="CZ4986" s="90"/>
      <c r="DA4986" s="90"/>
      <c r="DB4986" s="70"/>
      <c r="DC4986" s="70"/>
      <c r="DD4986" s="70"/>
      <c r="DE4986" s="70"/>
      <c r="DF4986" s="70"/>
      <c r="DG4986" s="70"/>
      <c r="DH4986" s="70"/>
      <c r="DI4986" s="70"/>
      <c r="DJ4986" s="70"/>
      <c r="DK4986" s="70"/>
      <c r="DL4986" s="70"/>
      <c r="DM4986" s="70"/>
      <c r="DN4986" s="70"/>
    </row>
    <row r="4987" spans="1:118">
      <c r="BR4987" s="50"/>
      <c r="BS4987" s="50"/>
      <c r="BT4987" s="50"/>
      <c r="BU4987" s="50"/>
      <c r="BV4987" s="50"/>
      <c r="BW4987" s="50"/>
      <c r="BX4987" s="50"/>
      <c r="BZ4987" s="57"/>
      <c r="CA4987" s="56"/>
      <c r="CQ4987" s="90"/>
      <c r="CR4987" s="90"/>
      <c r="CS4987" s="90"/>
      <c r="CT4987" s="90"/>
      <c r="CU4987" s="90"/>
      <c r="CV4987" s="90"/>
      <c r="CW4987" s="90"/>
      <c r="CX4987" s="90"/>
      <c r="CY4987" s="90"/>
      <c r="CZ4987" s="90"/>
      <c r="DA4987" s="90"/>
      <c r="DB4987" s="70"/>
      <c r="DC4987" s="70"/>
      <c r="DD4987" s="70"/>
      <c r="DE4987" s="70"/>
      <c r="DF4987" s="70"/>
      <c r="DG4987" s="70"/>
      <c r="DH4987" s="70"/>
      <c r="DI4987" s="70"/>
      <c r="DJ4987" s="70"/>
      <c r="DK4987" s="70"/>
      <c r="DL4987" s="70"/>
      <c r="DM4987" s="70"/>
      <c r="DN4987" s="70"/>
    </row>
    <row r="4988" spans="1:118">
      <c r="BR4988" s="50"/>
      <c r="BS4988" s="50"/>
      <c r="BT4988" s="50"/>
      <c r="BU4988" s="50"/>
      <c r="BV4988" s="50"/>
      <c r="BW4988" s="50"/>
      <c r="BX4988" s="50"/>
    </row>
    <row r="4989" spans="1:118">
      <c r="BR4989" s="50"/>
      <c r="BS4989" s="50"/>
      <c r="BT4989" s="50"/>
      <c r="BU4989" s="50"/>
      <c r="BV4989" s="50"/>
      <c r="BW4989" s="50"/>
      <c r="BX4989" s="50"/>
    </row>
    <row r="4990" spans="1:118">
      <c r="BR4990" s="50"/>
      <c r="BS4990" s="50"/>
      <c r="BT4990" s="50"/>
      <c r="BU4990" s="50"/>
      <c r="BV4990" s="50"/>
      <c r="BW4990" s="50"/>
      <c r="BX4990" s="50"/>
    </row>
    <row r="4991" spans="1:118">
      <c r="BR4991" s="50"/>
      <c r="BS4991" s="50"/>
      <c r="BT4991" s="50"/>
      <c r="BU4991" s="50"/>
      <c r="BV4991" s="50"/>
      <c r="BW4991" s="50"/>
      <c r="BX4991" s="50"/>
    </row>
    <row r="4992" spans="1:118">
      <c r="BR4992" s="50"/>
      <c r="BS4992" s="50"/>
      <c r="BT4992" s="50"/>
      <c r="BU4992" s="50"/>
      <c r="BV4992" s="50"/>
      <c r="BW4992" s="50"/>
      <c r="BX4992" s="50"/>
    </row>
    <row r="4993" spans="70:76">
      <c r="BR4993" s="50"/>
      <c r="BS4993" s="50"/>
      <c r="BT4993" s="50"/>
      <c r="BU4993" s="50"/>
      <c r="BV4993" s="50"/>
      <c r="BW4993" s="50"/>
      <c r="BX4993" s="50"/>
    </row>
    <row r="4994" spans="70:76">
      <c r="BR4994" s="50"/>
      <c r="BS4994" s="50"/>
      <c r="BT4994" s="50"/>
      <c r="BU4994" s="50"/>
      <c r="BV4994" s="50"/>
      <c r="BW4994" s="50"/>
      <c r="BX4994" s="50"/>
    </row>
    <row r="4995" spans="70:76">
      <c r="BR4995" s="50"/>
      <c r="BS4995" s="50"/>
      <c r="BT4995" s="50"/>
      <c r="BU4995" s="50"/>
      <c r="BV4995" s="50"/>
      <c r="BW4995" s="50"/>
      <c r="BX4995" s="50"/>
    </row>
    <row r="4996" spans="70:76">
      <c r="BR4996" s="50"/>
      <c r="BS4996" s="50"/>
      <c r="BT4996" s="50"/>
      <c r="BU4996" s="50"/>
      <c r="BV4996" s="50"/>
      <c r="BW4996" s="50"/>
      <c r="BX4996" s="50"/>
    </row>
    <row r="4997" spans="70:76">
      <c r="BR4997" s="50"/>
      <c r="BS4997" s="50"/>
      <c r="BT4997" s="50"/>
      <c r="BU4997" s="50"/>
      <c r="BV4997" s="50"/>
      <c r="BW4997" s="50"/>
      <c r="BX4997" s="50"/>
    </row>
    <row r="4998" spans="70:76">
      <c r="BR4998" s="50"/>
      <c r="BS4998" s="50"/>
      <c r="BT4998" s="50"/>
      <c r="BU4998" s="50"/>
      <c r="BV4998" s="50"/>
      <c r="BW4998" s="50"/>
      <c r="BX4998" s="50"/>
    </row>
    <row r="4999" spans="70:76">
      <c r="BR4999" s="50"/>
      <c r="BS4999" s="50"/>
      <c r="BT4999" s="50"/>
      <c r="BU4999" s="50"/>
      <c r="BV4999" s="50"/>
      <c r="BW4999" s="50"/>
      <c r="BX4999" s="50"/>
    </row>
    <row r="5000" spans="70:76">
      <c r="BR5000" s="50"/>
      <c r="BS5000" s="50"/>
      <c r="BT5000" s="50"/>
      <c r="BU5000" s="50"/>
      <c r="BV5000" s="50"/>
      <c r="BW5000" s="50"/>
      <c r="BX5000" s="50"/>
    </row>
    <row r="5001" spans="70:76">
      <c r="BR5001" s="50"/>
      <c r="BS5001" s="50"/>
      <c r="BT5001" s="50"/>
      <c r="BU5001" s="50"/>
      <c r="BV5001" s="50"/>
      <c r="BW5001" s="50"/>
      <c r="BX5001" s="50"/>
    </row>
    <row r="5002" spans="70:76">
      <c r="BR5002" s="50"/>
      <c r="BS5002" s="50"/>
      <c r="BT5002" s="50"/>
      <c r="BU5002" s="50"/>
      <c r="BV5002" s="50"/>
      <c r="BW5002" s="50"/>
      <c r="BX5002" s="50"/>
    </row>
    <row r="5003" spans="70:76">
      <c r="BR5003" s="50"/>
      <c r="BS5003" s="50"/>
      <c r="BT5003" s="50"/>
      <c r="BU5003" s="50"/>
      <c r="BV5003" s="50"/>
      <c r="BW5003" s="50"/>
      <c r="BX5003" s="50"/>
    </row>
    <row r="5004" spans="70:76">
      <c r="BR5004" s="50"/>
      <c r="BS5004" s="50"/>
      <c r="BT5004" s="50"/>
      <c r="BU5004" s="50"/>
      <c r="BV5004" s="50"/>
      <c r="BW5004" s="50"/>
      <c r="BX5004" s="50"/>
    </row>
    <row r="5005" spans="70:76">
      <c r="BR5005" s="50"/>
      <c r="BS5005" s="50"/>
      <c r="BT5005" s="50"/>
      <c r="BU5005" s="50"/>
      <c r="BV5005" s="50"/>
      <c r="BW5005" s="50"/>
      <c r="BX5005" s="50"/>
    </row>
    <row r="5006" spans="70:76">
      <c r="BR5006" s="50"/>
      <c r="BS5006" s="50"/>
      <c r="BT5006" s="50"/>
      <c r="BU5006" s="50"/>
      <c r="BV5006" s="50"/>
      <c r="BW5006" s="50"/>
      <c r="BX5006" s="50"/>
    </row>
    <row r="5007" spans="70:76">
      <c r="BR5007" s="50"/>
      <c r="BS5007" s="50"/>
      <c r="BT5007" s="50"/>
      <c r="BU5007" s="50"/>
      <c r="BV5007" s="50"/>
      <c r="BW5007" s="50"/>
      <c r="BX5007" s="50"/>
    </row>
    <row r="5008" spans="70:76">
      <c r="BR5008" s="50"/>
      <c r="BS5008" s="50"/>
      <c r="BT5008" s="50"/>
      <c r="BU5008" s="50"/>
      <c r="BV5008" s="50"/>
      <c r="BW5008" s="50"/>
      <c r="BX5008" s="50"/>
    </row>
    <row r="5009" spans="70:76">
      <c r="BR5009" s="50"/>
      <c r="BS5009" s="50"/>
      <c r="BT5009" s="50"/>
      <c r="BU5009" s="50"/>
      <c r="BV5009" s="50"/>
      <c r="BW5009" s="50"/>
      <c r="BX5009" s="50"/>
    </row>
    <row r="5010" spans="70:76">
      <c r="BR5010" s="50"/>
      <c r="BS5010" s="50"/>
      <c r="BT5010" s="50"/>
      <c r="BU5010" s="50"/>
      <c r="BV5010" s="50"/>
      <c r="BW5010" s="50"/>
      <c r="BX5010" s="50"/>
    </row>
    <row r="5011" spans="70:76">
      <c r="BR5011" s="50"/>
      <c r="BS5011" s="50"/>
      <c r="BT5011" s="50"/>
      <c r="BU5011" s="50"/>
      <c r="BV5011" s="50"/>
      <c r="BW5011" s="50"/>
      <c r="BX5011" s="50"/>
    </row>
    <row r="5012" spans="70:76">
      <c r="BR5012" s="50"/>
      <c r="BS5012" s="50"/>
      <c r="BT5012" s="50"/>
      <c r="BU5012" s="50"/>
      <c r="BV5012" s="50"/>
      <c r="BW5012" s="50"/>
      <c r="BX5012" s="50"/>
    </row>
    <row r="5013" spans="70:76">
      <c r="BR5013" s="50"/>
      <c r="BS5013" s="50"/>
      <c r="BT5013" s="50"/>
      <c r="BU5013" s="50"/>
      <c r="BV5013" s="50"/>
      <c r="BW5013" s="50"/>
      <c r="BX5013" s="50"/>
    </row>
    <row r="5014" spans="70:76">
      <c r="BR5014" s="50"/>
      <c r="BS5014" s="50"/>
      <c r="BT5014" s="50"/>
      <c r="BU5014" s="50"/>
      <c r="BV5014" s="50"/>
      <c r="BW5014" s="50"/>
      <c r="BX5014" s="50"/>
    </row>
    <row r="5015" spans="70:76">
      <c r="BR5015" s="50"/>
      <c r="BS5015" s="50"/>
      <c r="BT5015" s="50"/>
      <c r="BU5015" s="50"/>
      <c r="BV5015" s="50"/>
      <c r="BW5015" s="50"/>
      <c r="BX5015" s="50"/>
    </row>
    <row r="5016" spans="70:76">
      <c r="BR5016" s="50"/>
      <c r="BS5016" s="50"/>
      <c r="BT5016" s="50"/>
      <c r="BU5016" s="50"/>
      <c r="BV5016" s="50"/>
      <c r="BW5016" s="50"/>
      <c r="BX5016" s="50"/>
    </row>
    <row r="5017" spans="70:76">
      <c r="BR5017" s="50"/>
      <c r="BS5017" s="50"/>
      <c r="BT5017" s="50"/>
      <c r="BU5017" s="50"/>
      <c r="BV5017" s="50"/>
      <c r="BW5017" s="50"/>
      <c r="BX5017" s="50"/>
    </row>
    <row r="5018" spans="70:76">
      <c r="BR5018" s="50"/>
      <c r="BS5018" s="50"/>
      <c r="BT5018" s="50"/>
      <c r="BU5018" s="50"/>
      <c r="BV5018" s="50"/>
      <c r="BW5018" s="50"/>
      <c r="BX5018" s="50"/>
    </row>
    <row r="5019" spans="70:76">
      <c r="BR5019" s="50"/>
      <c r="BS5019" s="50"/>
      <c r="BT5019" s="50"/>
      <c r="BU5019" s="50"/>
      <c r="BV5019" s="50"/>
      <c r="BW5019" s="50"/>
      <c r="BX5019" s="50"/>
    </row>
    <row r="5020" spans="70:76">
      <c r="BR5020" s="50"/>
      <c r="BS5020" s="50"/>
      <c r="BT5020" s="50"/>
      <c r="BU5020" s="50"/>
      <c r="BV5020" s="50"/>
      <c r="BW5020" s="50"/>
      <c r="BX5020" s="50"/>
    </row>
    <row r="5021" spans="70:76">
      <c r="BR5021" s="50"/>
      <c r="BS5021" s="50"/>
      <c r="BT5021" s="50"/>
      <c r="BU5021" s="50"/>
      <c r="BV5021" s="50"/>
      <c r="BW5021" s="50"/>
      <c r="BX5021" s="50"/>
    </row>
    <row r="5022" spans="70:76">
      <c r="BR5022" s="50"/>
      <c r="BS5022" s="50"/>
      <c r="BT5022" s="50"/>
      <c r="BU5022" s="50"/>
      <c r="BV5022" s="50"/>
      <c r="BW5022" s="50"/>
      <c r="BX5022" s="50"/>
    </row>
    <row r="5023" spans="70:76">
      <c r="BR5023" s="50"/>
      <c r="BS5023" s="50"/>
      <c r="BT5023" s="50"/>
      <c r="BU5023" s="50"/>
      <c r="BV5023" s="50"/>
      <c r="BW5023" s="50"/>
      <c r="BX5023" s="50"/>
    </row>
    <row r="5024" spans="70:76">
      <c r="BR5024" s="50"/>
      <c r="BS5024" s="50"/>
      <c r="BT5024" s="50"/>
      <c r="BU5024" s="50"/>
      <c r="BV5024" s="50"/>
      <c r="BW5024" s="50"/>
      <c r="BX5024" s="50"/>
    </row>
    <row r="5025" spans="70:76">
      <c r="BR5025" s="50"/>
      <c r="BS5025" s="50"/>
      <c r="BT5025" s="50"/>
      <c r="BU5025" s="50"/>
      <c r="BV5025" s="50"/>
      <c r="BW5025" s="50"/>
      <c r="BX5025" s="50"/>
    </row>
    <row r="5026" spans="70:76">
      <c r="BR5026" s="50"/>
      <c r="BS5026" s="50"/>
      <c r="BT5026" s="50"/>
      <c r="BU5026" s="50"/>
      <c r="BV5026" s="50"/>
      <c r="BW5026" s="50"/>
      <c r="BX5026" s="50"/>
    </row>
    <row r="5027" spans="70:76">
      <c r="BR5027" s="50"/>
      <c r="BS5027" s="50"/>
      <c r="BT5027" s="50"/>
      <c r="BU5027" s="50"/>
      <c r="BV5027" s="50"/>
      <c r="BW5027" s="50"/>
      <c r="BX5027" s="50"/>
    </row>
    <row r="5028" spans="70:76">
      <c r="BR5028" s="50"/>
      <c r="BS5028" s="50"/>
      <c r="BT5028" s="50"/>
      <c r="BU5028" s="50"/>
      <c r="BV5028" s="50"/>
      <c r="BW5028" s="50"/>
      <c r="BX5028" s="50"/>
    </row>
    <row r="5029" spans="70:76">
      <c r="BR5029" s="50"/>
      <c r="BS5029" s="50"/>
      <c r="BT5029" s="50"/>
      <c r="BU5029" s="50"/>
      <c r="BV5029" s="50"/>
      <c r="BW5029" s="50"/>
      <c r="BX5029" s="50"/>
    </row>
    <row r="5030" spans="70:76">
      <c r="BR5030" s="50"/>
      <c r="BS5030" s="50"/>
      <c r="BT5030" s="50"/>
      <c r="BU5030" s="50"/>
      <c r="BV5030" s="50"/>
      <c r="BW5030" s="50"/>
      <c r="BX5030" s="50"/>
    </row>
    <row r="5031" spans="70:76">
      <c r="BR5031" s="50"/>
      <c r="BS5031" s="50"/>
      <c r="BT5031" s="50"/>
      <c r="BU5031" s="50"/>
      <c r="BV5031" s="50"/>
      <c r="BW5031" s="50"/>
      <c r="BX5031" s="50"/>
    </row>
    <row r="5032" spans="70:76">
      <c r="BR5032" s="50"/>
      <c r="BS5032" s="50"/>
      <c r="BT5032" s="50"/>
      <c r="BU5032" s="50"/>
      <c r="BV5032" s="50"/>
      <c r="BW5032" s="50"/>
      <c r="BX5032" s="50"/>
    </row>
    <row r="5033" spans="70:76">
      <c r="BR5033" s="50"/>
      <c r="BS5033" s="50"/>
      <c r="BT5033" s="50"/>
      <c r="BU5033" s="50"/>
      <c r="BV5033" s="50"/>
      <c r="BW5033" s="50"/>
      <c r="BX5033" s="50"/>
    </row>
    <row r="5034" spans="70:76">
      <c r="BR5034" s="50"/>
      <c r="BS5034" s="50"/>
      <c r="BT5034" s="50"/>
      <c r="BU5034" s="50"/>
      <c r="BV5034" s="50"/>
      <c r="BW5034" s="50"/>
      <c r="BX5034" s="50"/>
    </row>
    <row r="5035" spans="70:76">
      <c r="BR5035" s="50"/>
      <c r="BS5035" s="50"/>
      <c r="BT5035" s="50"/>
      <c r="BU5035" s="50"/>
      <c r="BV5035" s="50"/>
      <c r="BW5035" s="50"/>
      <c r="BX5035" s="50"/>
    </row>
    <row r="5036" spans="70:76">
      <c r="BR5036" s="50"/>
      <c r="BS5036" s="50"/>
      <c r="BT5036" s="50"/>
      <c r="BU5036" s="50"/>
      <c r="BV5036" s="50"/>
      <c r="BW5036" s="50"/>
      <c r="BX5036" s="50"/>
    </row>
    <row r="5037" spans="70:76">
      <c r="BR5037" s="50"/>
      <c r="BS5037" s="50"/>
      <c r="BT5037" s="50"/>
      <c r="BU5037" s="50"/>
      <c r="BV5037" s="50"/>
      <c r="BW5037" s="50"/>
      <c r="BX5037" s="50"/>
    </row>
    <row r="5038" spans="70:76">
      <c r="BR5038" s="50"/>
      <c r="BS5038" s="50"/>
      <c r="BT5038" s="50"/>
      <c r="BU5038" s="50"/>
      <c r="BV5038" s="50"/>
      <c r="BW5038" s="50"/>
      <c r="BX5038" s="50"/>
    </row>
    <row r="5039" spans="70:76">
      <c r="BR5039" s="50"/>
      <c r="BS5039" s="50"/>
      <c r="BT5039" s="50"/>
      <c r="BU5039" s="50"/>
      <c r="BV5039" s="50"/>
      <c r="BW5039" s="50"/>
      <c r="BX5039" s="50"/>
    </row>
    <row r="5040" spans="70:76">
      <c r="BR5040" s="50"/>
      <c r="BS5040" s="50"/>
      <c r="BT5040" s="50"/>
      <c r="BU5040" s="50"/>
      <c r="BV5040" s="50"/>
      <c r="BW5040" s="50"/>
      <c r="BX5040" s="50"/>
    </row>
    <row r="5041" spans="70:76">
      <c r="BR5041" s="50"/>
      <c r="BS5041" s="50"/>
      <c r="BT5041" s="50"/>
      <c r="BU5041" s="50"/>
      <c r="BV5041" s="50"/>
      <c r="BW5041" s="50"/>
      <c r="BX5041" s="50"/>
    </row>
    <row r="5042" spans="70:76">
      <c r="BR5042" s="50"/>
      <c r="BS5042" s="50"/>
      <c r="BT5042" s="50"/>
      <c r="BU5042" s="50"/>
      <c r="BV5042" s="50"/>
      <c r="BW5042" s="50"/>
      <c r="BX5042" s="50"/>
    </row>
    <row r="5043" spans="70:76">
      <c r="BR5043" s="50"/>
      <c r="BS5043" s="50"/>
      <c r="BT5043" s="50"/>
      <c r="BU5043" s="50"/>
      <c r="BV5043" s="50"/>
      <c r="BW5043" s="50"/>
      <c r="BX5043" s="50"/>
    </row>
    <row r="5044" spans="70:76">
      <c r="BR5044" s="50"/>
      <c r="BS5044" s="50"/>
      <c r="BT5044" s="50"/>
      <c r="BU5044" s="50"/>
      <c r="BV5044" s="50"/>
      <c r="BW5044" s="50"/>
      <c r="BX5044" s="50"/>
    </row>
    <row r="5045" spans="70:76">
      <c r="BR5045" s="50"/>
      <c r="BS5045" s="50"/>
      <c r="BT5045" s="50"/>
      <c r="BU5045" s="50"/>
      <c r="BV5045" s="50"/>
      <c r="BW5045" s="50"/>
      <c r="BX5045" s="50"/>
    </row>
    <row r="5046" spans="70:76">
      <c r="BR5046" s="50"/>
      <c r="BS5046" s="50"/>
      <c r="BT5046" s="50"/>
      <c r="BU5046" s="50"/>
      <c r="BV5046" s="50"/>
      <c r="BW5046" s="50"/>
      <c r="BX5046" s="50"/>
    </row>
    <row r="5047" spans="70:76">
      <c r="BR5047" s="50"/>
      <c r="BS5047" s="50"/>
      <c r="BT5047" s="50"/>
      <c r="BU5047" s="50"/>
      <c r="BV5047" s="50"/>
      <c r="BW5047" s="50"/>
      <c r="BX5047" s="50"/>
    </row>
    <row r="5048" spans="70:76">
      <c r="BR5048" s="50"/>
      <c r="BS5048" s="50"/>
      <c r="BT5048" s="50"/>
      <c r="BU5048" s="50"/>
      <c r="BV5048" s="50"/>
      <c r="BW5048" s="50"/>
      <c r="BX5048" s="50"/>
    </row>
    <row r="5049" spans="70:76">
      <c r="BR5049" s="50"/>
      <c r="BS5049" s="50"/>
      <c r="BT5049" s="50"/>
      <c r="BU5049" s="50"/>
      <c r="BV5049" s="50"/>
      <c r="BW5049" s="50"/>
      <c r="BX5049" s="50"/>
    </row>
    <row r="5050" spans="70:76">
      <c r="BR5050" s="50"/>
      <c r="BS5050" s="50"/>
      <c r="BT5050" s="50"/>
      <c r="BU5050" s="50"/>
      <c r="BV5050" s="50"/>
      <c r="BW5050" s="50"/>
      <c r="BX5050" s="50"/>
    </row>
    <row r="5051" spans="70:76">
      <c r="BR5051" s="50"/>
      <c r="BS5051" s="50"/>
      <c r="BT5051" s="50"/>
      <c r="BU5051" s="50"/>
      <c r="BV5051" s="50"/>
      <c r="BW5051" s="50"/>
      <c r="BX5051" s="50"/>
    </row>
    <row r="5052" spans="70:76">
      <c r="BR5052" s="50"/>
      <c r="BS5052" s="50"/>
      <c r="BT5052" s="50"/>
      <c r="BU5052" s="50"/>
      <c r="BV5052" s="50"/>
      <c r="BW5052" s="50"/>
      <c r="BX5052" s="50"/>
    </row>
    <row r="5053" spans="70:76">
      <c r="BR5053" s="50"/>
      <c r="BS5053" s="50"/>
      <c r="BT5053" s="50"/>
      <c r="BU5053" s="50"/>
      <c r="BV5053" s="50"/>
      <c r="BW5053" s="50"/>
      <c r="BX5053" s="50"/>
    </row>
    <row r="5054" spans="70:76">
      <c r="BR5054" s="50"/>
      <c r="BS5054" s="50"/>
      <c r="BT5054" s="50"/>
      <c r="BU5054" s="50"/>
      <c r="BV5054" s="50"/>
      <c r="BW5054" s="50"/>
      <c r="BX5054" s="50"/>
    </row>
    <row r="5055" spans="70:76">
      <c r="BR5055" s="50"/>
      <c r="BS5055" s="50"/>
      <c r="BT5055" s="50"/>
      <c r="BU5055" s="50"/>
      <c r="BV5055" s="50"/>
      <c r="BW5055" s="50"/>
      <c r="BX5055" s="50"/>
    </row>
    <row r="5056" spans="70:76">
      <c r="BR5056" s="50"/>
      <c r="BS5056" s="50"/>
      <c r="BT5056" s="50"/>
      <c r="BU5056" s="50"/>
      <c r="BV5056" s="50"/>
      <c r="BW5056" s="50"/>
      <c r="BX5056" s="50"/>
    </row>
    <row r="5057" spans="70:76">
      <c r="BR5057" s="50"/>
      <c r="BS5057" s="50"/>
      <c r="BT5057" s="50"/>
      <c r="BU5057" s="50"/>
      <c r="BV5057" s="50"/>
      <c r="BW5057" s="50"/>
      <c r="BX5057" s="50"/>
    </row>
    <row r="5058" spans="70:76">
      <c r="BR5058" s="50"/>
      <c r="BS5058" s="50"/>
      <c r="BT5058" s="50"/>
      <c r="BU5058" s="50"/>
      <c r="BV5058" s="50"/>
      <c r="BW5058" s="50"/>
      <c r="BX5058" s="50"/>
    </row>
    <row r="5059" spans="70:76">
      <c r="BR5059" s="50"/>
      <c r="BS5059" s="50"/>
      <c r="BT5059" s="50"/>
      <c r="BU5059" s="50"/>
      <c r="BV5059" s="50"/>
      <c r="BW5059" s="50"/>
      <c r="BX5059" s="50"/>
    </row>
    <row r="5060" spans="70:76">
      <c r="BR5060" s="50"/>
      <c r="BS5060" s="50"/>
      <c r="BT5060" s="50"/>
      <c r="BU5060" s="50"/>
      <c r="BV5060" s="50"/>
      <c r="BW5060" s="50"/>
      <c r="BX5060" s="50"/>
    </row>
    <row r="5061" spans="70:76">
      <c r="BR5061" s="50"/>
      <c r="BS5061" s="50"/>
      <c r="BT5061" s="50"/>
      <c r="BU5061" s="50"/>
      <c r="BV5061" s="50"/>
      <c r="BW5061" s="50"/>
      <c r="BX5061" s="50"/>
    </row>
    <row r="5062" spans="70:76">
      <c r="BR5062" s="50"/>
      <c r="BS5062" s="50"/>
      <c r="BT5062" s="50"/>
      <c r="BU5062" s="50"/>
      <c r="BV5062" s="50"/>
      <c r="BW5062" s="50"/>
      <c r="BX5062" s="50"/>
    </row>
    <row r="5063" spans="70:76">
      <c r="BR5063" s="50"/>
      <c r="BS5063" s="50"/>
      <c r="BT5063" s="50"/>
      <c r="BU5063" s="50"/>
      <c r="BV5063" s="50"/>
      <c r="BW5063" s="50"/>
      <c r="BX5063" s="50"/>
    </row>
    <row r="5064" spans="70:76">
      <c r="BR5064" s="50"/>
      <c r="BS5064" s="50"/>
      <c r="BT5064" s="50"/>
      <c r="BU5064" s="50"/>
      <c r="BV5064" s="50"/>
      <c r="BW5064" s="50"/>
      <c r="BX5064" s="50"/>
    </row>
    <row r="5065" spans="70:76">
      <c r="BR5065" s="50"/>
      <c r="BS5065" s="50"/>
      <c r="BT5065" s="50"/>
      <c r="BU5065" s="50"/>
      <c r="BV5065" s="50"/>
      <c r="BW5065" s="50"/>
      <c r="BX5065" s="50"/>
    </row>
    <row r="5066" spans="70:76">
      <c r="BR5066" s="50"/>
      <c r="BS5066" s="50"/>
      <c r="BT5066" s="50"/>
      <c r="BU5066" s="50"/>
      <c r="BV5066" s="50"/>
      <c r="BW5066" s="50"/>
      <c r="BX5066" s="50"/>
    </row>
    <row r="5067" spans="70:76">
      <c r="BR5067" s="50"/>
      <c r="BS5067" s="50"/>
      <c r="BT5067" s="50"/>
      <c r="BU5067" s="50"/>
      <c r="BV5067" s="50"/>
      <c r="BW5067" s="50"/>
      <c r="BX5067" s="50"/>
    </row>
    <row r="5068" spans="70:76">
      <c r="BR5068" s="50"/>
      <c r="BS5068" s="50"/>
      <c r="BT5068" s="50"/>
      <c r="BU5068" s="50"/>
      <c r="BV5068" s="50"/>
      <c r="BW5068" s="50"/>
      <c r="BX5068" s="50"/>
    </row>
    <row r="5069" spans="70:76">
      <c r="BR5069" s="50"/>
      <c r="BS5069" s="50"/>
      <c r="BT5069" s="50"/>
      <c r="BU5069" s="50"/>
      <c r="BV5069" s="50"/>
      <c r="BW5069" s="50"/>
      <c r="BX5069" s="50"/>
    </row>
    <row r="5070" spans="70:76">
      <c r="BR5070" s="50"/>
      <c r="BS5070" s="50"/>
      <c r="BT5070" s="50"/>
      <c r="BU5070" s="50"/>
      <c r="BV5070" s="50"/>
      <c r="BW5070" s="50"/>
      <c r="BX5070" s="50"/>
    </row>
    <row r="5071" spans="70:76">
      <c r="BR5071" s="50"/>
      <c r="BS5071" s="50"/>
      <c r="BT5071" s="50"/>
      <c r="BU5071" s="50"/>
      <c r="BV5071" s="50"/>
      <c r="BW5071" s="50"/>
      <c r="BX5071" s="50"/>
    </row>
    <row r="5072" spans="70:76">
      <c r="BR5072" s="50"/>
      <c r="BS5072" s="50"/>
      <c r="BT5072" s="50"/>
      <c r="BU5072" s="50"/>
      <c r="BV5072" s="50"/>
      <c r="BW5072" s="50"/>
      <c r="BX5072" s="50"/>
    </row>
    <row r="5073" spans="70:76">
      <c r="BR5073" s="50"/>
      <c r="BS5073" s="50"/>
      <c r="BT5073" s="50"/>
      <c r="BU5073" s="50"/>
      <c r="BV5073" s="50"/>
      <c r="BW5073" s="50"/>
      <c r="BX5073" s="50"/>
    </row>
    <row r="5074" spans="70:76">
      <c r="BR5074" s="50"/>
      <c r="BS5074" s="50"/>
      <c r="BT5074" s="50"/>
      <c r="BU5074" s="50"/>
      <c r="BV5074" s="50"/>
      <c r="BW5074" s="50"/>
      <c r="BX5074" s="50"/>
    </row>
    <row r="5075" spans="70:76">
      <c r="BR5075" s="50"/>
      <c r="BS5075" s="50"/>
      <c r="BT5075" s="50"/>
      <c r="BU5075" s="50"/>
      <c r="BV5075" s="50"/>
      <c r="BW5075" s="50"/>
      <c r="BX5075" s="50"/>
    </row>
    <row r="5076" spans="70:76">
      <c r="BR5076" s="50"/>
      <c r="BS5076" s="50"/>
      <c r="BT5076" s="50"/>
      <c r="BU5076" s="50"/>
      <c r="BV5076" s="50"/>
      <c r="BW5076" s="50"/>
      <c r="BX5076" s="50"/>
    </row>
    <row r="5077" spans="70:76">
      <c r="BR5077" s="50"/>
      <c r="BS5077" s="50"/>
      <c r="BT5077" s="50"/>
      <c r="BU5077" s="50"/>
      <c r="BV5077" s="50"/>
      <c r="BW5077" s="50"/>
      <c r="BX5077" s="50"/>
    </row>
    <row r="5078" spans="70:76">
      <c r="BR5078" s="50"/>
      <c r="BS5078" s="50"/>
      <c r="BT5078" s="50"/>
      <c r="BU5078" s="50"/>
      <c r="BV5078" s="50"/>
      <c r="BW5078" s="50"/>
      <c r="BX5078" s="50"/>
    </row>
    <row r="5079" spans="70:76">
      <c r="BR5079" s="50"/>
      <c r="BS5079" s="50"/>
      <c r="BT5079" s="50"/>
      <c r="BU5079" s="50"/>
      <c r="BV5079" s="50"/>
      <c r="BW5079" s="50"/>
      <c r="BX5079" s="50"/>
    </row>
    <row r="5080" spans="70:76">
      <c r="BR5080" s="50"/>
      <c r="BS5080" s="50"/>
      <c r="BT5080" s="50"/>
      <c r="BU5080" s="50"/>
      <c r="BV5080" s="50"/>
      <c r="BW5080" s="50"/>
      <c r="BX5080" s="50"/>
    </row>
    <row r="5081" spans="70:76">
      <c r="BR5081" s="50"/>
      <c r="BS5081" s="50"/>
      <c r="BT5081" s="50"/>
      <c r="BU5081" s="50"/>
      <c r="BV5081" s="50"/>
      <c r="BW5081" s="50"/>
      <c r="BX5081" s="50"/>
    </row>
    <row r="5082" spans="70:76">
      <c r="BR5082" s="50"/>
      <c r="BS5082" s="50"/>
      <c r="BT5082" s="50"/>
      <c r="BU5082" s="50"/>
      <c r="BV5082" s="50"/>
      <c r="BW5082" s="50"/>
      <c r="BX5082" s="50"/>
    </row>
    <row r="5083" spans="70:76">
      <c r="BR5083" s="50"/>
      <c r="BS5083" s="50"/>
      <c r="BT5083" s="50"/>
      <c r="BU5083" s="50"/>
      <c r="BV5083" s="50"/>
      <c r="BW5083" s="50"/>
      <c r="BX5083" s="50"/>
    </row>
    <row r="5084" spans="70:76">
      <c r="BR5084" s="50"/>
      <c r="BS5084" s="50"/>
      <c r="BT5084" s="50"/>
      <c r="BU5084" s="50"/>
      <c r="BV5084" s="50"/>
      <c r="BW5084" s="50"/>
      <c r="BX5084" s="50"/>
    </row>
    <row r="5085" spans="70:76">
      <c r="BR5085" s="50"/>
      <c r="BS5085" s="50"/>
      <c r="BT5085" s="50"/>
      <c r="BU5085" s="50"/>
      <c r="BV5085" s="50"/>
      <c r="BW5085" s="50"/>
      <c r="BX5085" s="50"/>
    </row>
    <row r="5086" spans="70:76">
      <c r="BR5086" s="50"/>
      <c r="BS5086" s="50"/>
      <c r="BT5086" s="50"/>
      <c r="BU5086" s="50"/>
      <c r="BV5086" s="50"/>
      <c r="BW5086" s="50"/>
      <c r="BX5086" s="50"/>
    </row>
    <row r="5087" spans="70:76">
      <c r="BR5087" s="50"/>
      <c r="BS5087" s="50"/>
      <c r="BT5087" s="50"/>
      <c r="BU5087" s="50"/>
      <c r="BV5087" s="50"/>
      <c r="BW5087" s="50"/>
      <c r="BX5087" s="50"/>
    </row>
    <row r="5088" spans="70:76">
      <c r="BR5088" s="50"/>
      <c r="BS5088" s="50"/>
      <c r="BT5088" s="50"/>
      <c r="BU5088" s="50"/>
      <c r="BV5088" s="50"/>
      <c r="BW5088" s="50"/>
      <c r="BX5088" s="50"/>
    </row>
    <row r="5089" spans="70:76">
      <c r="BR5089" s="50"/>
      <c r="BS5089" s="50"/>
      <c r="BT5089" s="50"/>
      <c r="BU5089" s="50"/>
      <c r="BV5089" s="50"/>
      <c r="BW5089" s="50"/>
      <c r="BX5089" s="50"/>
    </row>
    <row r="5090" spans="70:76">
      <c r="BR5090" s="50"/>
      <c r="BS5090" s="50"/>
      <c r="BT5090" s="50"/>
      <c r="BU5090" s="50"/>
      <c r="BV5090" s="50"/>
      <c r="BW5090" s="50"/>
      <c r="BX5090" s="50"/>
    </row>
    <row r="5091" spans="70:76">
      <c r="BR5091" s="50"/>
      <c r="BS5091" s="50"/>
      <c r="BT5091" s="50"/>
      <c r="BU5091" s="50"/>
      <c r="BV5091" s="50"/>
      <c r="BW5091" s="50"/>
      <c r="BX5091" s="50"/>
    </row>
    <row r="5092" spans="70:76">
      <c r="BR5092" s="50"/>
      <c r="BS5092" s="50"/>
      <c r="BT5092" s="50"/>
      <c r="BU5092" s="50"/>
      <c r="BV5092" s="50"/>
      <c r="BW5092" s="50"/>
      <c r="BX5092" s="50"/>
    </row>
    <row r="5093" spans="70:76">
      <c r="BR5093" s="50"/>
      <c r="BS5093" s="50"/>
      <c r="BT5093" s="50"/>
      <c r="BU5093" s="50"/>
      <c r="BV5093" s="50"/>
      <c r="BW5093" s="50"/>
      <c r="BX5093" s="50"/>
    </row>
    <row r="5094" spans="70:76">
      <c r="BR5094" s="50"/>
      <c r="BS5094" s="50"/>
      <c r="BT5094" s="50"/>
      <c r="BU5094" s="50"/>
      <c r="BV5094" s="50"/>
      <c r="BW5094" s="50"/>
      <c r="BX5094" s="50"/>
    </row>
    <row r="5095" spans="70:76">
      <c r="BR5095" s="50"/>
      <c r="BS5095" s="50"/>
      <c r="BT5095" s="50"/>
      <c r="BU5095" s="50"/>
      <c r="BV5095" s="50"/>
      <c r="BW5095" s="50"/>
      <c r="BX5095" s="50"/>
    </row>
    <row r="5096" spans="70:76">
      <c r="BR5096" s="50"/>
      <c r="BS5096" s="50"/>
      <c r="BT5096" s="50"/>
      <c r="BU5096" s="50"/>
      <c r="BV5096" s="50"/>
      <c r="BW5096" s="50"/>
      <c r="BX5096" s="50"/>
    </row>
    <row r="5097" spans="70:76">
      <c r="BR5097" s="50"/>
      <c r="BS5097" s="50"/>
      <c r="BT5097" s="50"/>
      <c r="BU5097" s="50"/>
      <c r="BV5097" s="50"/>
      <c r="BW5097" s="50"/>
      <c r="BX5097" s="50"/>
    </row>
    <row r="5098" spans="70:76">
      <c r="BR5098" s="50"/>
      <c r="BS5098" s="50"/>
      <c r="BT5098" s="50"/>
      <c r="BU5098" s="50"/>
      <c r="BV5098" s="50"/>
      <c r="BW5098" s="50"/>
      <c r="BX5098" s="50"/>
    </row>
    <row r="5099" spans="70:76">
      <c r="BR5099" s="50"/>
      <c r="BS5099" s="50"/>
      <c r="BT5099" s="50"/>
      <c r="BU5099" s="50"/>
      <c r="BV5099" s="50"/>
      <c r="BW5099" s="50"/>
      <c r="BX5099" s="50"/>
    </row>
    <row r="5100" spans="70:76">
      <c r="BR5100" s="50"/>
      <c r="BS5100" s="50"/>
      <c r="BT5100" s="50"/>
      <c r="BU5100" s="50"/>
      <c r="BV5100" s="50"/>
      <c r="BW5100" s="50"/>
      <c r="BX5100" s="50"/>
    </row>
    <row r="5101" spans="70:76">
      <c r="BR5101" s="50"/>
      <c r="BS5101" s="50"/>
      <c r="BT5101" s="50"/>
      <c r="BU5101" s="50"/>
      <c r="BV5101" s="50"/>
      <c r="BW5101" s="50"/>
      <c r="BX5101" s="50"/>
    </row>
    <row r="5102" spans="70:76">
      <c r="BR5102" s="50"/>
      <c r="BS5102" s="50"/>
      <c r="BT5102" s="50"/>
      <c r="BU5102" s="50"/>
      <c r="BV5102" s="50"/>
      <c r="BW5102" s="50"/>
      <c r="BX5102" s="50"/>
    </row>
    <row r="5103" spans="70:76">
      <c r="BR5103" s="50"/>
      <c r="BS5103" s="50"/>
      <c r="BT5103" s="50"/>
      <c r="BU5103" s="50"/>
      <c r="BV5103" s="50"/>
      <c r="BW5103" s="50"/>
      <c r="BX5103" s="50"/>
    </row>
    <row r="5104" spans="70:76">
      <c r="BR5104" s="50"/>
      <c r="BS5104" s="50"/>
      <c r="BT5104" s="50"/>
      <c r="BU5104" s="50"/>
      <c r="BV5104" s="50"/>
      <c r="BW5104" s="50"/>
      <c r="BX5104" s="50"/>
    </row>
    <row r="5105" spans="70:76">
      <c r="BR5105" s="50"/>
      <c r="BS5105" s="50"/>
      <c r="BT5105" s="50"/>
      <c r="BU5105" s="50"/>
      <c r="BV5105" s="50"/>
      <c r="BW5105" s="50"/>
      <c r="BX5105" s="50"/>
    </row>
    <row r="5106" spans="70:76">
      <c r="BR5106" s="50"/>
      <c r="BS5106" s="50"/>
      <c r="BT5106" s="50"/>
      <c r="BU5106" s="50"/>
      <c r="BV5106" s="50"/>
      <c r="BW5106" s="50"/>
      <c r="BX5106" s="50"/>
    </row>
    <row r="5107" spans="70:76">
      <c r="BR5107" s="50"/>
      <c r="BS5107" s="50"/>
      <c r="BT5107" s="50"/>
      <c r="BU5107" s="50"/>
      <c r="BV5107" s="50"/>
      <c r="BW5107" s="50"/>
      <c r="BX5107" s="50"/>
    </row>
    <row r="5108" spans="70:76">
      <c r="BR5108" s="50"/>
      <c r="BS5108" s="50"/>
      <c r="BT5108" s="50"/>
      <c r="BU5108" s="50"/>
      <c r="BV5108" s="50"/>
      <c r="BW5108" s="50"/>
      <c r="BX5108" s="50"/>
    </row>
    <row r="5109" spans="70:76">
      <c r="BR5109" s="50"/>
      <c r="BS5109" s="50"/>
      <c r="BT5109" s="50"/>
      <c r="BU5109" s="50"/>
      <c r="BV5109" s="50"/>
      <c r="BW5109" s="50"/>
      <c r="BX5109" s="50"/>
    </row>
    <row r="5110" spans="70:76">
      <c r="BR5110" s="50"/>
      <c r="BS5110" s="50"/>
      <c r="BT5110" s="50"/>
      <c r="BU5110" s="50"/>
      <c r="BV5110" s="50"/>
      <c r="BW5110" s="50"/>
      <c r="BX5110" s="50"/>
    </row>
    <row r="5111" spans="70:76">
      <c r="BR5111" s="50"/>
      <c r="BS5111" s="50"/>
      <c r="BT5111" s="50"/>
      <c r="BU5111" s="50"/>
      <c r="BV5111" s="50"/>
      <c r="BW5111" s="50"/>
      <c r="BX5111" s="50"/>
    </row>
    <row r="5112" spans="70:76">
      <c r="BR5112" s="50"/>
      <c r="BS5112" s="50"/>
      <c r="BT5112" s="50"/>
      <c r="BU5112" s="50"/>
      <c r="BV5112" s="50"/>
      <c r="BW5112" s="50"/>
      <c r="BX5112" s="50"/>
    </row>
    <row r="5113" spans="70:76">
      <c r="BR5113" s="50"/>
      <c r="BS5113" s="50"/>
      <c r="BT5113" s="50"/>
      <c r="BU5113" s="50"/>
      <c r="BV5113" s="50"/>
      <c r="BW5113" s="50"/>
      <c r="BX5113" s="50"/>
    </row>
    <row r="5114" spans="70:76">
      <c r="BR5114" s="50"/>
      <c r="BS5114" s="50"/>
      <c r="BT5114" s="50"/>
      <c r="BU5114" s="50"/>
      <c r="BV5114" s="50"/>
      <c r="BW5114" s="50"/>
      <c r="BX5114" s="50"/>
    </row>
    <row r="5115" spans="70:76">
      <c r="BR5115" s="50"/>
      <c r="BS5115" s="50"/>
      <c r="BT5115" s="50"/>
      <c r="BU5115" s="50"/>
      <c r="BV5115" s="50"/>
      <c r="BW5115" s="50"/>
      <c r="BX5115" s="50"/>
    </row>
    <row r="5116" spans="70:76">
      <c r="BR5116" s="50"/>
      <c r="BS5116" s="50"/>
      <c r="BT5116" s="50"/>
      <c r="BU5116" s="50"/>
      <c r="BV5116" s="50"/>
      <c r="BW5116" s="50"/>
      <c r="BX5116" s="50"/>
    </row>
    <row r="5117" spans="70:76">
      <c r="BR5117" s="50"/>
      <c r="BS5117" s="50"/>
      <c r="BT5117" s="50"/>
      <c r="BU5117" s="50"/>
      <c r="BV5117" s="50"/>
      <c r="BW5117" s="50"/>
      <c r="BX5117" s="50"/>
    </row>
    <row r="5118" spans="70:76">
      <c r="BR5118" s="50"/>
      <c r="BS5118" s="50"/>
      <c r="BT5118" s="50"/>
      <c r="BU5118" s="50"/>
      <c r="BV5118" s="50"/>
      <c r="BW5118" s="50"/>
      <c r="BX5118" s="50"/>
    </row>
    <row r="5119" spans="70:76">
      <c r="BR5119" s="50"/>
      <c r="BS5119" s="50"/>
      <c r="BT5119" s="50"/>
      <c r="BU5119" s="50"/>
      <c r="BV5119" s="50"/>
      <c r="BW5119" s="50"/>
      <c r="BX5119" s="50"/>
    </row>
    <row r="5120" spans="70:76">
      <c r="BR5120" s="50"/>
      <c r="BS5120" s="50"/>
      <c r="BT5120" s="50"/>
      <c r="BU5120" s="50"/>
      <c r="BV5120" s="50"/>
      <c r="BW5120" s="50"/>
      <c r="BX5120" s="50"/>
    </row>
    <row r="5121" spans="70:76">
      <c r="BR5121" s="50"/>
      <c r="BS5121" s="50"/>
      <c r="BT5121" s="50"/>
      <c r="BU5121" s="50"/>
      <c r="BV5121" s="50"/>
      <c r="BW5121" s="50"/>
      <c r="BX5121" s="50"/>
    </row>
    <row r="5122" spans="70:76">
      <c r="BR5122" s="50"/>
      <c r="BS5122" s="50"/>
      <c r="BT5122" s="50"/>
      <c r="BU5122" s="50"/>
      <c r="BV5122" s="50"/>
      <c r="BW5122" s="50"/>
      <c r="BX5122" s="50"/>
    </row>
    <row r="5123" spans="70:76">
      <c r="BR5123" s="50"/>
      <c r="BS5123" s="50"/>
      <c r="BT5123" s="50"/>
      <c r="BU5123" s="50"/>
      <c r="BV5123" s="50"/>
      <c r="BW5123" s="50"/>
      <c r="BX5123" s="50"/>
    </row>
    <row r="5124" spans="70:76">
      <c r="BR5124" s="50"/>
      <c r="BS5124" s="50"/>
      <c r="BT5124" s="50"/>
      <c r="BU5124" s="50"/>
      <c r="BV5124" s="50"/>
      <c r="BW5124" s="50"/>
      <c r="BX5124" s="50"/>
    </row>
    <row r="5125" spans="70:76">
      <c r="BR5125" s="50"/>
      <c r="BS5125" s="50"/>
      <c r="BT5125" s="50"/>
      <c r="BU5125" s="50"/>
      <c r="BV5125" s="50"/>
      <c r="BW5125" s="50"/>
      <c r="BX5125" s="50"/>
    </row>
    <row r="5126" spans="70:76">
      <c r="BR5126" s="50"/>
      <c r="BS5126" s="50"/>
      <c r="BT5126" s="50"/>
      <c r="BU5126" s="50"/>
      <c r="BV5126" s="50"/>
      <c r="BW5126" s="50"/>
      <c r="BX5126" s="50"/>
    </row>
    <row r="5127" spans="70:76">
      <c r="BR5127" s="50"/>
      <c r="BS5127" s="50"/>
      <c r="BT5127" s="50"/>
      <c r="BU5127" s="50"/>
      <c r="BV5127" s="50"/>
      <c r="BW5127" s="50"/>
      <c r="BX5127" s="50"/>
    </row>
    <row r="5128" spans="70:76">
      <c r="BR5128" s="50"/>
      <c r="BS5128" s="50"/>
      <c r="BT5128" s="50"/>
      <c r="BU5128" s="50"/>
      <c r="BV5128" s="50"/>
      <c r="BW5128" s="50"/>
      <c r="BX5128" s="50"/>
    </row>
    <row r="5129" spans="70:76">
      <c r="BR5129" s="50"/>
      <c r="BS5129" s="50"/>
      <c r="BT5129" s="50"/>
      <c r="BU5129" s="50"/>
      <c r="BV5129" s="50"/>
      <c r="BW5129" s="50"/>
      <c r="BX5129" s="50"/>
    </row>
    <row r="5130" spans="70:76">
      <c r="BR5130" s="50"/>
      <c r="BS5130" s="50"/>
      <c r="BT5130" s="50"/>
      <c r="BU5130" s="50"/>
      <c r="BV5130" s="50"/>
      <c r="BW5130" s="50"/>
      <c r="BX5130" s="50"/>
    </row>
    <row r="5131" spans="70:76">
      <c r="BR5131" s="50"/>
      <c r="BS5131" s="50"/>
      <c r="BT5131" s="50"/>
      <c r="BU5131" s="50"/>
      <c r="BV5131" s="50"/>
      <c r="BW5131" s="50"/>
      <c r="BX5131" s="50"/>
    </row>
    <row r="5132" spans="70:76">
      <c r="BR5132" s="50"/>
      <c r="BS5132" s="50"/>
      <c r="BT5132" s="50"/>
      <c r="BU5132" s="50"/>
      <c r="BV5132" s="50"/>
      <c r="BW5132" s="50"/>
      <c r="BX5132" s="50"/>
    </row>
    <row r="5133" spans="70:76">
      <c r="BR5133" s="50"/>
      <c r="BS5133" s="50"/>
      <c r="BT5133" s="50"/>
      <c r="BU5133" s="50"/>
      <c r="BV5133" s="50"/>
      <c r="BW5133" s="50"/>
      <c r="BX5133" s="50"/>
    </row>
    <row r="5134" spans="70:76">
      <c r="BR5134" s="50"/>
      <c r="BS5134" s="50"/>
      <c r="BT5134" s="50"/>
      <c r="BU5134" s="50"/>
      <c r="BV5134" s="50"/>
      <c r="BW5134" s="50"/>
      <c r="BX5134" s="50"/>
    </row>
    <row r="5135" spans="70:76">
      <c r="BR5135" s="50"/>
      <c r="BS5135" s="50"/>
      <c r="BT5135" s="50"/>
      <c r="BU5135" s="50"/>
      <c r="BV5135" s="50"/>
      <c r="BW5135" s="50"/>
      <c r="BX5135" s="50"/>
    </row>
    <row r="5136" spans="70:76">
      <c r="BR5136" s="50"/>
      <c r="BS5136" s="50"/>
      <c r="BT5136" s="50"/>
      <c r="BU5136" s="50"/>
      <c r="BV5136" s="50"/>
      <c r="BW5136" s="50"/>
      <c r="BX5136" s="50"/>
    </row>
    <row r="5137" spans="70:76">
      <c r="BR5137" s="50"/>
      <c r="BS5137" s="50"/>
      <c r="BT5137" s="50"/>
      <c r="BU5137" s="50"/>
      <c r="BV5137" s="50"/>
      <c r="BW5137" s="50"/>
      <c r="BX5137" s="50"/>
    </row>
    <row r="5138" spans="70:76">
      <c r="BR5138" s="50"/>
      <c r="BS5138" s="50"/>
      <c r="BT5138" s="50"/>
      <c r="BU5138" s="50"/>
      <c r="BV5138" s="50"/>
      <c r="BW5138" s="50"/>
      <c r="BX5138" s="50"/>
    </row>
    <row r="5139" spans="70:76">
      <c r="BR5139" s="50"/>
      <c r="BS5139" s="50"/>
      <c r="BT5139" s="50"/>
      <c r="BU5139" s="50"/>
      <c r="BV5139" s="50"/>
      <c r="BW5139" s="50"/>
      <c r="BX5139" s="50"/>
    </row>
    <row r="5140" spans="70:76">
      <c r="BR5140" s="50"/>
      <c r="BS5140" s="50"/>
      <c r="BT5140" s="50"/>
      <c r="BU5140" s="50"/>
      <c r="BV5140" s="50"/>
      <c r="BW5140" s="50"/>
      <c r="BX5140" s="50"/>
    </row>
    <row r="5141" spans="70:76">
      <c r="BR5141" s="50"/>
      <c r="BS5141" s="50"/>
      <c r="BT5141" s="50"/>
      <c r="BU5141" s="50"/>
      <c r="BV5141" s="50"/>
      <c r="BW5141" s="50"/>
      <c r="BX5141" s="50"/>
    </row>
    <row r="5142" spans="70:76">
      <c r="BR5142" s="50"/>
      <c r="BS5142" s="50"/>
      <c r="BT5142" s="50"/>
      <c r="BU5142" s="50"/>
      <c r="BV5142" s="50"/>
      <c r="BW5142" s="50"/>
      <c r="BX5142" s="50"/>
    </row>
    <row r="5143" spans="70:76">
      <c r="BR5143" s="50"/>
      <c r="BS5143" s="50"/>
      <c r="BT5143" s="50"/>
      <c r="BU5143" s="50"/>
      <c r="BV5143" s="50"/>
      <c r="BW5143" s="50"/>
      <c r="BX5143" s="50"/>
    </row>
    <row r="5144" spans="70:76">
      <c r="BR5144" s="50"/>
      <c r="BS5144" s="50"/>
      <c r="BT5144" s="50"/>
      <c r="BU5144" s="50"/>
      <c r="BV5144" s="50"/>
      <c r="BW5144" s="50"/>
      <c r="BX5144" s="50"/>
    </row>
    <row r="5145" spans="70:76">
      <c r="BR5145" s="50"/>
      <c r="BS5145" s="50"/>
      <c r="BT5145" s="50"/>
      <c r="BU5145" s="50"/>
      <c r="BV5145" s="50"/>
      <c r="BW5145" s="50"/>
      <c r="BX5145" s="50"/>
    </row>
    <row r="5146" spans="70:76">
      <c r="BR5146" s="50"/>
      <c r="BS5146" s="50"/>
      <c r="BT5146" s="50"/>
      <c r="BU5146" s="50"/>
      <c r="BV5146" s="50"/>
      <c r="BW5146" s="50"/>
      <c r="BX5146" s="50"/>
    </row>
    <row r="5147" spans="70:76">
      <c r="BR5147" s="50"/>
      <c r="BS5147" s="50"/>
      <c r="BT5147" s="50"/>
      <c r="BU5147" s="50"/>
      <c r="BV5147" s="50"/>
      <c r="BW5147" s="50"/>
      <c r="BX5147" s="50"/>
    </row>
    <row r="5148" spans="70:76">
      <c r="BR5148" s="50"/>
      <c r="BS5148" s="50"/>
      <c r="BT5148" s="50"/>
      <c r="BU5148" s="50"/>
      <c r="BV5148" s="50"/>
      <c r="BW5148" s="50"/>
      <c r="BX5148" s="50"/>
    </row>
    <row r="5149" spans="70:76">
      <c r="BR5149" s="50"/>
      <c r="BS5149" s="50"/>
      <c r="BT5149" s="50"/>
      <c r="BU5149" s="50"/>
      <c r="BV5149" s="50"/>
      <c r="BW5149" s="50"/>
      <c r="BX5149" s="50"/>
    </row>
    <row r="5150" spans="70:76">
      <c r="BR5150" s="50"/>
      <c r="BS5150" s="50"/>
      <c r="BT5150" s="50"/>
      <c r="BU5150" s="50"/>
      <c r="BV5150" s="50"/>
      <c r="BW5150" s="50"/>
      <c r="BX5150" s="50"/>
    </row>
    <row r="5151" spans="70:76">
      <c r="BR5151" s="50"/>
      <c r="BS5151" s="50"/>
      <c r="BT5151" s="50"/>
      <c r="BU5151" s="50"/>
      <c r="BV5151" s="50"/>
      <c r="BW5151" s="50"/>
      <c r="BX5151" s="50"/>
    </row>
    <row r="5152" spans="70:76">
      <c r="BR5152" s="50"/>
      <c r="BS5152" s="50"/>
      <c r="BT5152" s="50"/>
      <c r="BU5152" s="50"/>
      <c r="BV5152" s="50"/>
      <c r="BW5152" s="50"/>
      <c r="BX5152" s="50"/>
    </row>
    <row r="5153" spans="70:76">
      <c r="BR5153" s="50"/>
      <c r="BS5153" s="50"/>
      <c r="BT5153" s="50"/>
      <c r="BU5153" s="50"/>
      <c r="BV5153" s="50"/>
      <c r="BW5153" s="50"/>
      <c r="BX5153" s="50"/>
    </row>
    <row r="5154" spans="70:76">
      <c r="BR5154" s="50"/>
      <c r="BS5154" s="50"/>
      <c r="BT5154" s="50"/>
      <c r="BU5154" s="50"/>
      <c r="BV5154" s="50"/>
      <c r="BW5154" s="50"/>
      <c r="BX5154" s="50"/>
    </row>
    <row r="5155" spans="70:76">
      <c r="BR5155" s="50"/>
      <c r="BS5155" s="50"/>
      <c r="BT5155" s="50"/>
      <c r="BU5155" s="50"/>
      <c r="BV5155" s="50"/>
      <c r="BW5155" s="50"/>
      <c r="BX5155" s="50"/>
    </row>
    <row r="5156" spans="70:76">
      <c r="BR5156" s="50"/>
      <c r="BS5156" s="50"/>
      <c r="BT5156" s="50"/>
      <c r="BU5156" s="50"/>
      <c r="BV5156" s="50"/>
      <c r="BW5156" s="50"/>
      <c r="BX5156" s="50"/>
    </row>
    <row r="5157" spans="70:76">
      <c r="BR5157" s="50"/>
      <c r="BS5157" s="50"/>
      <c r="BT5157" s="50"/>
      <c r="BU5157" s="50"/>
      <c r="BV5157" s="50"/>
      <c r="BW5157" s="50"/>
      <c r="BX5157" s="50"/>
    </row>
    <row r="5158" spans="70:76">
      <c r="BR5158" s="50"/>
      <c r="BS5158" s="50"/>
      <c r="BT5158" s="50"/>
      <c r="BU5158" s="50"/>
      <c r="BV5158" s="50"/>
      <c r="BW5158" s="50"/>
      <c r="BX5158" s="50"/>
    </row>
    <row r="5159" spans="70:76">
      <c r="BR5159" s="50"/>
      <c r="BS5159" s="50"/>
      <c r="BT5159" s="50"/>
      <c r="BU5159" s="50"/>
      <c r="BV5159" s="50"/>
      <c r="BW5159" s="50"/>
      <c r="BX5159" s="50"/>
    </row>
    <row r="5160" spans="70:76">
      <c r="BR5160" s="50"/>
      <c r="BS5160" s="50"/>
      <c r="BT5160" s="50"/>
      <c r="BU5160" s="50"/>
      <c r="BV5160" s="50"/>
      <c r="BW5160" s="50"/>
      <c r="BX5160" s="50"/>
    </row>
    <row r="5161" spans="70:76">
      <c r="BR5161" s="50"/>
      <c r="BS5161" s="50"/>
      <c r="BT5161" s="50"/>
      <c r="BU5161" s="50"/>
      <c r="BV5161" s="50"/>
      <c r="BW5161" s="50"/>
      <c r="BX5161" s="50"/>
    </row>
    <row r="5162" spans="70:76">
      <c r="BR5162" s="50"/>
      <c r="BS5162" s="50"/>
      <c r="BT5162" s="50"/>
      <c r="BU5162" s="50"/>
      <c r="BV5162" s="50"/>
      <c r="BW5162" s="50"/>
      <c r="BX5162" s="50"/>
    </row>
    <row r="5163" spans="70:76">
      <c r="BR5163" s="50"/>
      <c r="BS5163" s="50"/>
      <c r="BT5163" s="50"/>
      <c r="BU5163" s="50"/>
      <c r="BV5163" s="50"/>
      <c r="BW5163" s="50"/>
      <c r="BX5163" s="50"/>
    </row>
    <row r="5164" spans="70:76">
      <c r="BR5164" s="50"/>
      <c r="BS5164" s="50"/>
      <c r="BT5164" s="50"/>
      <c r="BU5164" s="50"/>
      <c r="BV5164" s="50"/>
      <c r="BW5164" s="50"/>
      <c r="BX5164" s="50"/>
    </row>
    <row r="5165" spans="70:76">
      <c r="BR5165" s="50"/>
      <c r="BS5165" s="50"/>
      <c r="BT5165" s="50"/>
      <c r="BU5165" s="50"/>
      <c r="BV5165" s="50"/>
      <c r="BW5165" s="50"/>
      <c r="BX5165" s="50"/>
    </row>
    <row r="5166" spans="70:76">
      <c r="BR5166" s="50"/>
      <c r="BS5166" s="50"/>
      <c r="BT5166" s="50"/>
      <c r="BU5166" s="50"/>
      <c r="BV5166" s="50"/>
      <c r="BW5166" s="50"/>
      <c r="BX5166" s="50"/>
    </row>
    <row r="5167" spans="70:76">
      <c r="BR5167" s="50"/>
      <c r="BS5167" s="50"/>
      <c r="BT5167" s="50"/>
      <c r="BU5167" s="50"/>
      <c r="BV5167" s="50"/>
      <c r="BW5167" s="50"/>
      <c r="BX5167" s="50"/>
    </row>
    <row r="5168" spans="70:76">
      <c r="BR5168" s="50"/>
      <c r="BS5168" s="50"/>
      <c r="BT5168" s="50"/>
      <c r="BU5168" s="50"/>
      <c r="BV5168" s="50"/>
      <c r="BW5168" s="50"/>
      <c r="BX5168" s="50"/>
    </row>
    <row r="5169" spans="70:76">
      <c r="BR5169" s="50"/>
      <c r="BS5169" s="50"/>
      <c r="BT5169" s="50"/>
      <c r="BU5169" s="50"/>
      <c r="BV5169" s="50"/>
      <c r="BW5169" s="50"/>
      <c r="BX5169" s="50"/>
    </row>
    <row r="5170" spans="70:76">
      <c r="BR5170" s="50"/>
      <c r="BS5170" s="50"/>
      <c r="BT5170" s="50"/>
      <c r="BU5170" s="50"/>
      <c r="BV5170" s="50"/>
      <c r="BW5170" s="50"/>
      <c r="BX5170" s="50"/>
    </row>
    <row r="5171" spans="70:76">
      <c r="BR5171" s="50"/>
      <c r="BS5171" s="50"/>
      <c r="BT5171" s="50"/>
      <c r="BU5171" s="50"/>
      <c r="BV5171" s="50"/>
      <c r="BW5171" s="50"/>
      <c r="BX5171" s="50"/>
    </row>
    <row r="5172" spans="70:76">
      <c r="BR5172" s="50"/>
      <c r="BS5172" s="50"/>
      <c r="BT5172" s="50"/>
      <c r="BU5172" s="50"/>
      <c r="BV5172" s="50"/>
      <c r="BW5172" s="50"/>
      <c r="BX5172" s="50"/>
    </row>
    <row r="5173" spans="70:76">
      <c r="BR5173" s="50"/>
      <c r="BS5173" s="50"/>
      <c r="BT5173" s="50"/>
      <c r="BU5173" s="50"/>
      <c r="BV5173" s="50"/>
      <c r="BW5173" s="50"/>
      <c r="BX5173" s="50"/>
    </row>
    <row r="5174" spans="70:76">
      <c r="BR5174" s="50"/>
      <c r="BS5174" s="50"/>
      <c r="BT5174" s="50"/>
      <c r="BU5174" s="50"/>
      <c r="BV5174" s="50"/>
      <c r="BW5174" s="50"/>
      <c r="BX5174" s="50"/>
    </row>
    <row r="5175" spans="70:76">
      <c r="BR5175" s="50"/>
      <c r="BS5175" s="50"/>
      <c r="BT5175" s="50"/>
      <c r="BU5175" s="50"/>
      <c r="BV5175" s="50"/>
      <c r="BW5175" s="50"/>
      <c r="BX5175" s="50"/>
    </row>
    <row r="5176" spans="70:76">
      <c r="BR5176" s="50"/>
      <c r="BS5176" s="50"/>
      <c r="BT5176" s="50"/>
      <c r="BU5176" s="50"/>
      <c r="BV5176" s="50"/>
      <c r="BW5176" s="50"/>
      <c r="BX5176" s="50"/>
    </row>
    <row r="5177" spans="70:76">
      <c r="BR5177" s="50"/>
      <c r="BS5177" s="50"/>
      <c r="BT5177" s="50"/>
      <c r="BU5177" s="50"/>
      <c r="BV5177" s="50"/>
      <c r="BW5177" s="50"/>
      <c r="BX5177" s="50"/>
    </row>
    <row r="5178" spans="70:76">
      <c r="BR5178" s="50"/>
      <c r="BS5178" s="50"/>
      <c r="BT5178" s="50"/>
      <c r="BU5178" s="50"/>
      <c r="BV5178" s="50"/>
      <c r="BW5178" s="50"/>
      <c r="BX5178" s="50"/>
    </row>
    <row r="5179" spans="70:76">
      <c r="BR5179" s="50"/>
      <c r="BS5179" s="50"/>
      <c r="BT5179" s="50"/>
      <c r="BU5179" s="50"/>
      <c r="BV5179" s="50"/>
      <c r="BW5179" s="50"/>
      <c r="BX5179" s="50"/>
    </row>
    <row r="5180" spans="70:76">
      <c r="BR5180" s="50"/>
      <c r="BS5180" s="50"/>
      <c r="BT5180" s="50"/>
      <c r="BU5180" s="50"/>
      <c r="BV5180" s="50"/>
      <c r="BW5180" s="50"/>
      <c r="BX5180" s="50"/>
    </row>
    <row r="5181" spans="70:76">
      <c r="BR5181" s="50"/>
      <c r="BS5181" s="50"/>
      <c r="BT5181" s="50"/>
      <c r="BU5181" s="50"/>
      <c r="BV5181" s="50"/>
      <c r="BW5181" s="50"/>
      <c r="BX5181" s="50"/>
    </row>
    <row r="5182" spans="70:76">
      <c r="BR5182" s="50"/>
      <c r="BS5182" s="50"/>
      <c r="BT5182" s="50"/>
      <c r="BU5182" s="50"/>
      <c r="BV5182" s="50"/>
      <c r="BW5182" s="50"/>
      <c r="BX5182" s="50"/>
    </row>
    <row r="5183" spans="70:76">
      <c r="BR5183" s="50"/>
      <c r="BS5183" s="50"/>
      <c r="BT5183" s="50"/>
      <c r="BU5183" s="50"/>
      <c r="BV5183" s="50"/>
      <c r="BW5183" s="50"/>
      <c r="BX5183" s="50"/>
    </row>
    <row r="5184" spans="70:76">
      <c r="BR5184" s="50"/>
      <c r="BS5184" s="50"/>
      <c r="BT5184" s="50"/>
      <c r="BU5184" s="50"/>
      <c r="BV5184" s="50"/>
      <c r="BW5184" s="50"/>
      <c r="BX5184" s="50"/>
    </row>
    <row r="5185" spans="70:76">
      <c r="BR5185" s="50"/>
      <c r="BS5185" s="50"/>
      <c r="BT5185" s="50"/>
      <c r="BU5185" s="50"/>
      <c r="BV5185" s="50"/>
      <c r="BW5185" s="50"/>
      <c r="BX5185" s="50"/>
    </row>
    <row r="5186" spans="70:76">
      <c r="BR5186" s="50"/>
      <c r="BS5186" s="50"/>
      <c r="BT5186" s="50"/>
      <c r="BU5186" s="50"/>
      <c r="BV5186" s="50"/>
      <c r="BW5186" s="50"/>
      <c r="BX5186" s="50"/>
    </row>
    <row r="5187" spans="70:76">
      <c r="BR5187" s="50"/>
      <c r="BS5187" s="50"/>
      <c r="BT5187" s="50"/>
      <c r="BU5187" s="50"/>
      <c r="BV5187" s="50"/>
      <c r="BW5187" s="50"/>
      <c r="BX5187" s="50"/>
    </row>
    <row r="5188" spans="70:76">
      <c r="BR5188" s="50"/>
      <c r="BS5188" s="50"/>
      <c r="BT5188" s="50"/>
      <c r="BU5188" s="50"/>
      <c r="BV5188" s="50"/>
      <c r="BW5188" s="50"/>
      <c r="BX5188" s="50"/>
    </row>
    <row r="5189" spans="70:76">
      <c r="BR5189" s="50"/>
      <c r="BS5189" s="50"/>
      <c r="BT5189" s="50"/>
      <c r="BU5189" s="50"/>
      <c r="BV5189" s="50"/>
      <c r="BW5189" s="50"/>
      <c r="BX5189" s="50"/>
    </row>
    <row r="5190" spans="70:76">
      <c r="BR5190" s="50"/>
      <c r="BS5190" s="50"/>
      <c r="BT5190" s="50"/>
      <c r="BU5190" s="50"/>
      <c r="BV5190" s="50"/>
      <c r="BW5190" s="50"/>
      <c r="BX5190" s="50"/>
    </row>
    <row r="5191" spans="70:76">
      <c r="BR5191" s="50"/>
      <c r="BS5191" s="50"/>
      <c r="BT5191" s="50"/>
      <c r="BU5191" s="50"/>
      <c r="BV5191" s="50"/>
      <c r="BW5191" s="50"/>
      <c r="BX5191" s="50"/>
    </row>
    <row r="5192" spans="70:76">
      <c r="BR5192" s="50"/>
      <c r="BS5192" s="50"/>
      <c r="BT5192" s="50"/>
      <c r="BU5192" s="50"/>
      <c r="BV5192" s="50"/>
      <c r="BW5192" s="50"/>
      <c r="BX5192" s="50"/>
    </row>
    <row r="5193" spans="70:76">
      <c r="BR5193" s="50"/>
      <c r="BS5193" s="50"/>
      <c r="BT5193" s="50"/>
      <c r="BU5193" s="50"/>
      <c r="BV5193" s="50"/>
      <c r="BW5193" s="50"/>
      <c r="BX5193" s="50"/>
    </row>
    <row r="5194" spans="70:76">
      <c r="BR5194" s="50"/>
      <c r="BS5194" s="50"/>
      <c r="BT5194" s="50"/>
      <c r="BU5194" s="50"/>
      <c r="BV5194" s="50"/>
      <c r="BW5194" s="50"/>
      <c r="BX5194" s="50"/>
    </row>
    <row r="5195" spans="70:76">
      <c r="BR5195" s="50"/>
      <c r="BS5195" s="50"/>
      <c r="BT5195" s="50"/>
      <c r="BU5195" s="50"/>
      <c r="BV5195" s="50"/>
      <c r="BW5195" s="50"/>
      <c r="BX5195" s="50"/>
    </row>
    <row r="5196" spans="70:76">
      <c r="BR5196" s="50"/>
      <c r="BS5196" s="50"/>
      <c r="BT5196" s="50"/>
      <c r="BU5196" s="50"/>
      <c r="BV5196" s="50"/>
      <c r="BW5196" s="50"/>
      <c r="BX5196" s="50"/>
    </row>
    <row r="5197" spans="70:76">
      <c r="BR5197" s="50"/>
      <c r="BS5197" s="50"/>
      <c r="BT5197" s="50"/>
      <c r="BU5197" s="50"/>
      <c r="BV5197" s="50"/>
      <c r="BW5197" s="50"/>
      <c r="BX5197" s="50"/>
    </row>
    <row r="5198" spans="70:76">
      <c r="BR5198" s="50"/>
      <c r="BS5198" s="50"/>
      <c r="BT5198" s="50"/>
      <c r="BU5198" s="50"/>
      <c r="BV5198" s="50"/>
      <c r="BW5198" s="50"/>
      <c r="BX5198" s="50"/>
    </row>
    <row r="5199" spans="70:76">
      <c r="BR5199" s="50"/>
      <c r="BS5199" s="50"/>
      <c r="BT5199" s="50"/>
      <c r="BU5199" s="50"/>
      <c r="BV5199" s="50"/>
      <c r="BW5199" s="50"/>
      <c r="BX5199" s="50"/>
    </row>
    <row r="5200" spans="70:76">
      <c r="BR5200" s="50"/>
      <c r="BS5200" s="50"/>
      <c r="BT5200" s="50"/>
      <c r="BU5200" s="50"/>
      <c r="BV5200" s="50"/>
      <c r="BW5200" s="50"/>
      <c r="BX5200" s="50"/>
    </row>
    <row r="5201" spans="70:76">
      <c r="BR5201" s="50"/>
      <c r="BS5201" s="50"/>
      <c r="BT5201" s="50"/>
      <c r="BU5201" s="50"/>
      <c r="BV5201" s="50"/>
      <c r="BW5201" s="50"/>
      <c r="BX5201" s="50"/>
    </row>
    <row r="5202" spans="70:76">
      <c r="BR5202" s="50"/>
      <c r="BS5202" s="50"/>
      <c r="BT5202" s="50"/>
      <c r="BU5202" s="50"/>
      <c r="BV5202" s="50"/>
      <c r="BW5202" s="50"/>
      <c r="BX5202" s="50"/>
    </row>
    <row r="5203" spans="70:76">
      <c r="BR5203" s="50"/>
      <c r="BS5203" s="50"/>
      <c r="BT5203" s="50"/>
      <c r="BU5203" s="50"/>
      <c r="BV5203" s="50"/>
      <c r="BW5203" s="50"/>
      <c r="BX5203" s="50"/>
    </row>
    <row r="5204" spans="70:76">
      <c r="BR5204" s="50"/>
      <c r="BS5204" s="50"/>
      <c r="BT5204" s="50"/>
      <c r="BU5204" s="50"/>
      <c r="BV5204" s="50"/>
      <c r="BW5204" s="50"/>
      <c r="BX5204" s="50"/>
    </row>
    <row r="5205" spans="70:76">
      <c r="BR5205" s="50"/>
      <c r="BS5205" s="50"/>
      <c r="BT5205" s="50"/>
      <c r="BU5205" s="50"/>
      <c r="BV5205" s="50"/>
      <c r="BW5205" s="50"/>
      <c r="BX5205" s="50"/>
    </row>
    <row r="5206" spans="70:76">
      <c r="BR5206" s="50"/>
      <c r="BS5206" s="50"/>
      <c r="BT5206" s="50"/>
      <c r="BU5206" s="50"/>
      <c r="BV5206" s="50"/>
      <c r="BW5206" s="50"/>
      <c r="BX5206" s="50"/>
    </row>
    <row r="5207" spans="70:76">
      <c r="BR5207" s="50"/>
      <c r="BS5207" s="50"/>
      <c r="BT5207" s="50"/>
      <c r="BU5207" s="50"/>
      <c r="BV5207" s="50"/>
      <c r="BW5207" s="50"/>
      <c r="BX5207" s="50"/>
    </row>
    <row r="5208" spans="70:76">
      <c r="BR5208" s="50"/>
      <c r="BS5208" s="50"/>
      <c r="BT5208" s="50"/>
      <c r="BU5208" s="50"/>
      <c r="BV5208" s="50"/>
      <c r="BW5208" s="50"/>
      <c r="BX5208" s="50"/>
    </row>
    <row r="5209" spans="70:76">
      <c r="BR5209" s="50"/>
      <c r="BS5209" s="50"/>
      <c r="BT5209" s="50"/>
      <c r="BU5209" s="50"/>
      <c r="BV5209" s="50"/>
      <c r="BW5209" s="50"/>
      <c r="BX5209" s="50"/>
    </row>
    <row r="5210" spans="70:76">
      <c r="BR5210" s="50"/>
      <c r="BS5210" s="50"/>
      <c r="BT5210" s="50"/>
      <c r="BU5210" s="50"/>
      <c r="BV5210" s="50"/>
      <c r="BW5210" s="50"/>
      <c r="BX5210" s="50"/>
    </row>
    <row r="5211" spans="70:76">
      <c r="BR5211" s="50"/>
      <c r="BS5211" s="50"/>
      <c r="BT5211" s="50"/>
      <c r="BU5211" s="50"/>
      <c r="BV5211" s="50"/>
      <c r="BW5211" s="50"/>
      <c r="BX5211" s="50"/>
    </row>
    <row r="5212" spans="70:76">
      <c r="BR5212" s="50"/>
      <c r="BS5212" s="50"/>
      <c r="BT5212" s="50"/>
      <c r="BU5212" s="50"/>
      <c r="BV5212" s="50"/>
      <c r="BW5212" s="50"/>
      <c r="BX5212" s="50"/>
    </row>
    <row r="5213" spans="70:76">
      <c r="BR5213" s="50"/>
      <c r="BS5213" s="50"/>
      <c r="BT5213" s="50"/>
      <c r="BU5213" s="50"/>
      <c r="BV5213" s="50"/>
      <c r="BW5213" s="50"/>
      <c r="BX5213" s="50"/>
    </row>
    <row r="5214" spans="70:76">
      <c r="BR5214" s="50"/>
      <c r="BS5214" s="50"/>
      <c r="BT5214" s="50"/>
      <c r="BU5214" s="50"/>
      <c r="BV5214" s="50"/>
      <c r="BW5214" s="50"/>
      <c r="BX5214" s="50"/>
    </row>
    <row r="5215" spans="70:76">
      <c r="BR5215" s="50"/>
      <c r="BS5215" s="50"/>
      <c r="BT5215" s="50"/>
      <c r="BU5215" s="50"/>
      <c r="BV5215" s="50"/>
      <c r="BW5215" s="50"/>
      <c r="BX5215" s="50"/>
    </row>
    <row r="5216" spans="70:76">
      <c r="BR5216" s="50"/>
      <c r="BS5216" s="50"/>
      <c r="BT5216" s="50"/>
      <c r="BU5216" s="50"/>
      <c r="BV5216" s="50"/>
      <c r="BW5216" s="50"/>
      <c r="BX5216" s="50"/>
    </row>
    <row r="5217" spans="70:76">
      <c r="BR5217" s="50"/>
      <c r="BS5217" s="50"/>
      <c r="BT5217" s="50"/>
      <c r="BU5217" s="50"/>
      <c r="BV5217" s="50"/>
      <c r="BW5217" s="50"/>
      <c r="BX5217" s="50"/>
    </row>
    <row r="5218" spans="70:76">
      <c r="BR5218" s="50"/>
      <c r="BS5218" s="50"/>
      <c r="BT5218" s="50"/>
      <c r="BU5218" s="50"/>
      <c r="BV5218" s="50"/>
      <c r="BW5218" s="50"/>
      <c r="BX5218" s="50"/>
    </row>
    <row r="5219" spans="70:76">
      <c r="BR5219" s="50"/>
      <c r="BS5219" s="50"/>
      <c r="BT5219" s="50"/>
      <c r="BU5219" s="50"/>
      <c r="BV5219" s="50"/>
      <c r="BW5219" s="50"/>
      <c r="BX5219" s="50"/>
    </row>
    <row r="5220" spans="70:76">
      <c r="BR5220" s="50"/>
      <c r="BS5220" s="50"/>
      <c r="BT5220" s="50"/>
      <c r="BU5220" s="50"/>
      <c r="BV5220" s="50"/>
      <c r="BW5220" s="50"/>
      <c r="BX5220" s="50"/>
    </row>
    <row r="5221" spans="70:76">
      <c r="BR5221" s="50"/>
      <c r="BS5221" s="50"/>
      <c r="BT5221" s="50"/>
      <c r="BU5221" s="50"/>
      <c r="BV5221" s="50"/>
      <c r="BW5221" s="50"/>
      <c r="BX5221" s="50"/>
    </row>
    <row r="5222" spans="70:76">
      <c r="BR5222" s="50"/>
      <c r="BS5222" s="50"/>
      <c r="BT5222" s="50"/>
      <c r="BU5222" s="50"/>
      <c r="BV5222" s="50"/>
      <c r="BW5222" s="50"/>
      <c r="BX5222" s="50"/>
    </row>
    <row r="5223" spans="70:76">
      <c r="BR5223" s="50"/>
      <c r="BS5223" s="50"/>
      <c r="BT5223" s="50"/>
      <c r="BU5223" s="50"/>
      <c r="BV5223" s="50"/>
      <c r="BW5223" s="50"/>
      <c r="BX5223" s="50"/>
    </row>
    <row r="5224" spans="70:76">
      <c r="BR5224" s="50"/>
      <c r="BS5224" s="50"/>
      <c r="BT5224" s="50"/>
      <c r="BU5224" s="50"/>
      <c r="BV5224" s="50"/>
      <c r="BW5224" s="50"/>
      <c r="BX5224" s="50"/>
    </row>
    <row r="5225" spans="70:76">
      <c r="BR5225" s="50"/>
      <c r="BS5225" s="50"/>
      <c r="BT5225" s="50"/>
      <c r="BU5225" s="50"/>
      <c r="BV5225" s="50"/>
      <c r="BW5225" s="50"/>
      <c r="BX5225" s="50"/>
    </row>
    <row r="5226" spans="70:76">
      <c r="BR5226" s="50"/>
      <c r="BS5226" s="50"/>
      <c r="BT5226" s="50"/>
      <c r="BU5226" s="50"/>
      <c r="BV5226" s="50"/>
      <c r="BW5226" s="50"/>
      <c r="BX5226" s="50"/>
    </row>
    <row r="5227" spans="70:76">
      <c r="BR5227" s="50"/>
      <c r="BS5227" s="50"/>
      <c r="BT5227" s="50"/>
      <c r="BU5227" s="50"/>
      <c r="BV5227" s="50"/>
      <c r="BW5227" s="50"/>
      <c r="BX5227" s="50"/>
    </row>
    <row r="5228" spans="70:76">
      <c r="BR5228" s="50"/>
      <c r="BS5228" s="50"/>
      <c r="BT5228" s="50"/>
      <c r="BU5228" s="50"/>
      <c r="BV5228" s="50"/>
      <c r="BW5228" s="50"/>
      <c r="BX5228" s="50"/>
    </row>
    <row r="5229" spans="70:76">
      <c r="BR5229" s="50"/>
      <c r="BS5229" s="50"/>
      <c r="BT5229" s="50"/>
      <c r="BU5229" s="50"/>
      <c r="BV5229" s="50"/>
      <c r="BW5229" s="50"/>
      <c r="BX5229" s="50"/>
    </row>
    <row r="5230" spans="70:76">
      <c r="BR5230" s="50"/>
      <c r="BS5230" s="50"/>
      <c r="BT5230" s="50"/>
      <c r="BU5230" s="50"/>
      <c r="BV5230" s="50"/>
      <c r="BW5230" s="50"/>
      <c r="BX5230" s="50"/>
    </row>
    <row r="5231" spans="70:76">
      <c r="BR5231" s="50"/>
      <c r="BS5231" s="50"/>
      <c r="BT5231" s="50"/>
      <c r="BU5231" s="50"/>
      <c r="BV5231" s="50"/>
      <c r="BW5231" s="50"/>
      <c r="BX5231" s="50"/>
    </row>
    <row r="5232" spans="70:76">
      <c r="BR5232" s="50"/>
      <c r="BS5232" s="50"/>
      <c r="BT5232" s="50"/>
      <c r="BU5232" s="50"/>
      <c r="BV5232" s="50"/>
      <c r="BW5232" s="50"/>
      <c r="BX5232" s="50"/>
    </row>
    <row r="5233" spans="70:76">
      <c r="BR5233" s="50"/>
      <c r="BS5233" s="50"/>
      <c r="BT5233" s="50"/>
      <c r="BU5233" s="50"/>
      <c r="BV5233" s="50"/>
      <c r="BW5233" s="50"/>
      <c r="BX5233" s="50"/>
    </row>
    <row r="5234" spans="70:76">
      <c r="BR5234" s="50"/>
      <c r="BS5234" s="50"/>
      <c r="BT5234" s="50"/>
      <c r="BU5234" s="50"/>
      <c r="BV5234" s="50"/>
      <c r="BW5234" s="50"/>
      <c r="BX5234" s="50"/>
    </row>
    <row r="5235" spans="70:76">
      <c r="BR5235" s="50"/>
      <c r="BS5235" s="50"/>
      <c r="BT5235" s="50"/>
      <c r="BU5235" s="50"/>
      <c r="BV5235" s="50"/>
      <c r="BW5235" s="50"/>
      <c r="BX5235" s="50"/>
    </row>
    <row r="5236" spans="70:76">
      <c r="BR5236" s="50"/>
      <c r="BS5236" s="50"/>
      <c r="BT5236" s="50"/>
      <c r="BU5236" s="50"/>
      <c r="BV5236" s="50"/>
      <c r="BW5236" s="50"/>
      <c r="BX5236" s="50"/>
    </row>
    <row r="5237" spans="70:76">
      <c r="BR5237" s="50"/>
      <c r="BS5237" s="50"/>
      <c r="BT5237" s="50"/>
      <c r="BU5237" s="50"/>
      <c r="BV5237" s="50"/>
      <c r="BW5237" s="50"/>
      <c r="BX5237" s="50"/>
    </row>
    <row r="5238" spans="70:76">
      <c r="BR5238" s="50"/>
      <c r="BS5238" s="50"/>
      <c r="BT5238" s="50"/>
      <c r="BU5238" s="50"/>
      <c r="BV5238" s="50"/>
      <c r="BW5238" s="50"/>
      <c r="BX5238" s="50"/>
    </row>
    <row r="5239" spans="70:76">
      <c r="BR5239" s="50"/>
      <c r="BS5239" s="50"/>
      <c r="BT5239" s="50"/>
      <c r="BU5239" s="50"/>
      <c r="BV5239" s="50"/>
      <c r="BW5239" s="50"/>
      <c r="BX5239" s="50"/>
    </row>
    <row r="5240" spans="70:76">
      <c r="BR5240" s="50"/>
      <c r="BS5240" s="50"/>
      <c r="BT5240" s="50"/>
      <c r="BU5240" s="50"/>
      <c r="BV5240" s="50"/>
      <c r="BW5240" s="50"/>
      <c r="BX5240" s="50"/>
    </row>
    <row r="5241" spans="70:76">
      <c r="BR5241" s="50"/>
      <c r="BS5241" s="50"/>
      <c r="BT5241" s="50"/>
      <c r="BU5241" s="50"/>
      <c r="BV5241" s="50"/>
      <c r="BW5241" s="50"/>
      <c r="BX5241" s="50"/>
    </row>
    <row r="5242" spans="70:76">
      <c r="BR5242" s="50"/>
      <c r="BS5242" s="50"/>
      <c r="BT5242" s="50"/>
      <c r="BU5242" s="50"/>
      <c r="BV5242" s="50"/>
      <c r="BW5242" s="50"/>
      <c r="BX5242" s="50"/>
    </row>
    <row r="5243" spans="70:76">
      <c r="BR5243" s="50"/>
      <c r="BS5243" s="50"/>
      <c r="BT5243" s="50"/>
      <c r="BU5243" s="50"/>
      <c r="BV5243" s="50"/>
      <c r="BW5243" s="50"/>
      <c r="BX5243" s="50"/>
    </row>
    <row r="5244" spans="70:76">
      <c r="BR5244" s="50"/>
      <c r="BS5244" s="50"/>
      <c r="BT5244" s="50"/>
      <c r="BU5244" s="50"/>
      <c r="BV5244" s="50"/>
      <c r="BW5244" s="50"/>
      <c r="BX5244" s="50"/>
    </row>
    <row r="5245" spans="70:76">
      <c r="BR5245" s="50"/>
      <c r="BS5245" s="50"/>
      <c r="BT5245" s="50"/>
      <c r="BU5245" s="50"/>
      <c r="BV5245" s="50"/>
      <c r="BW5245" s="50"/>
      <c r="BX5245" s="50"/>
    </row>
    <row r="5246" spans="70:76">
      <c r="BR5246" s="50"/>
      <c r="BS5246" s="50"/>
      <c r="BT5246" s="50"/>
      <c r="BU5246" s="50"/>
      <c r="BV5246" s="50"/>
      <c r="BW5246" s="50"/>
      <c r="BX5246" s="50"/>
    </row>
    <row r="5247" spans="70:76">
      <c r="BR5247" s="50"/>
      <c r="BS5247" s="50"/>
      <c r="BT5247" s="50"/>
      <c r="BU5247" s="50"/>
      <c r="BV5247" s="50"/>
      <c r="BW5247" s="50"/>
      <c r="BX5247" s="50"/>
    </row>
    <row r="5248" spans="70:76">
      <c r="BR5248" s="50"/>
      <c r="BS5248" s="50"/>
      <c r="BT5248" s="50"/>
      <c r="BU5248" s="50"/>
      <c r="BV5248" s="50"/>
      <c r="BW5248" s="50"/>
      <c r="BX5248" s="50"/>
    </row>
    <row r="5249" spans="70:76">
      <c r="BR5249" s="50"/>
      <c r="BS5249" s="50"/>
      <c r="BT5249" s="50"/>
      <c r="BU5249" s="50"/>
      <c r="BV5249" s="50"/>
      <c r="BW5249" s="50"/>
      <c r="BX5249" s="50"/>
    </row>
    <row r="5250" spans="70:76">
      <c r="BR5250" s="50"/>
      <c r="BS5250" s="50"/>
      <c r="BT5250" s="50"/>
      <c r="BU5250" s="50"/>
      <c r="BV5250" s="50"/>
      <c r="BW5250" s="50"/>
      <c r="BX5250" s="50"/>
    </row>
    <row r="5251" spans="70:76">
      <c r="BR5251" s="50"/>
      <c r="BS5251" s="50"/>
      <c r="BT5251" s="50"/>
      <c r="BU5251" s="50"/>
      <c r="BV5251" s="50"/>
      <c r="BW5251" s="50"/>
      <c r="BX5251" s="50"/>
    </row>
    <row r="5252" spans="70:76">
      <c r="BR5252" s="50"/>
      <c r="BS5252" s="50"/>
      <c r="BT5252" s="50"/>
      <c r="BU5252" s="50"/>
      <c r="BV5252" s="50"/>
      <c r="BW5252" s="50"/>
      <c r="BX5252" s="50"/>
    </row>
    <row r="5253" spans="70:76">
      <c r="BR5253" s="50"/>
      <c r="BS5253" s="50"/>
      <c r="BT5253" s="50"/>
      <c r="BU5253" s="50"/>
      <c r="BV5253" s="50"/>
      <c r="BW5253" s="50"/>
      <c r="BX5253" s="50"/>
    </row>
    <row r="5254" spans="70:76">
      <c r="BR5254" s="50"/>
      <c r="BS5254" s="50"/>
      <c r="BT5254" s="50"/>
      <c r="BU5254" s="50"/>
      <c r="BV5254" s="50"/>
      <c r="BW5254" s="50"/>
      <c r="BX5254" s="50"/>
    </row>
    <row r="5255" spans="70:76">
      <c r="BR5255" s="50"/>
      <c r="BS5255" s="50"/>
      <c r="BT5255" s="50"/>
      <c r="BU5255" s="50"/>
      <c r="BV5255" s="50"/>
      <c r="BW5255" s="50"/>
      <c r="BX5255" s="50"/>
    </row>
    <row r="5256" spans="70:76">
      <c r="BR5256" s="50"/>
      <c r="BS5256" s="50"/>
      <c r="BT5256" s="50"/>
      <c r="BU5256" s="50"/>
      <c r="BV5256" s="50"/>
      <c r="BW5256" s="50"/>
      <c r="BX5256" s="50"/>
    </row>
    <row r="5257" spans="70:76">
      <c r="BR5257" s="50"/>
      <c r="BS5257" s="50"/>
      <c r="BT5257" s="50"/>
      <c r="BU5257" s="50"/>
      <c r="BV5257" s="50"/>
      <c r="BW5257" s="50"/>
      <c r="BX5257" s="50"/>
    </row>
    <row r="5258" spans="70:76">
      <c r="BR5258" s="50"/>
      <c r="BS5258" s="50"/>
      <c r="BT5258" s="50"/>
      <c r="BU5258" s="50"/>
      <c r="BV5258" s="50"/>
      <c r="BW5258" s="50"/>
      <c r="BX5258" s="50"/>
    </row>
    <row r="5259" spans="70:76">
      <c r="BR5259" s="50"/>
      <c r="BS5259" s="50"/>
      <c r="BT5259" s="50"/>
      <c r="BU5259" s="50"/>
      <c r="BV5259" s="50"/>
      <c r="BW5259" s="50"/>
      <c r="BX5259" s="50"/>
    </row>
    <row r="5260" spans="70:76">
      <c r="BR5260" s="50"/>
      <c r="BS5260" s="50"/>
      <c r="BT5260" s="50"/>
      <c r="BU5260" s="50"/>
      <c r="BV5260" s="50"/>
      <c r="BW5260" s="50"/>
      <c r="BX5260" s="50"/>
    </row>
    <row r="5261" spans="70:76">
      <c r="BR5261" s="50"/>
      <c r="BS5261" s="50"/>
      <c r="BT5261" s="50"/>
      <c r="BU5261" s="50"/>
      <c r="BV5261" s="50"/>
      <c r="BW5261" s="50"/>
      <c r="BX5261" s="50"/>
    </row>
    <row r="5262" spans="70:76">
      <c r="BR5262" s="50"/>
      <c r="BS5262" s="50"/>
      <c r="BT5262" s="50"/>
      <c r="BU5262" s="50"/>
      <c r="BV5262" s="50"/>
      <c r="BW5262" s="50"/>
      <c r="BX5262" s="50"/>
    </row>
    <row r="5263" spans="70:76">
      <c r="BR5263" s="50"/>
      <c r="BS5263" s="50"/>
      <c r="BT5263" s="50"/>
      <c r="BU5263" s="50"/>
      <c r="BV5263" s="50"/>
      <c r="BW5263" s="50"/>
      <c r="BX5263" s="50"/>
    </row>
    <row r="5264" spans="70:76">
      <c r="BR5264" s="50"/>
      <c r="BS5264" s="50"/>
      <c r="BT5264" s="50"/>
      <c r="BU5264" s="50"/>
      <c r="BV5264" s="50"/>
      <c r="BW5264" s="50"/>
      <c r="BX5264" s="50"/>
    </row>
    <row r="5265" spans="70:76">
      <c r="BR5265" s="50"/>
      <c r="BS5265" s="50"/>
      <c r="BT5265" s="50"/>
      <c r="BU5265" s="50"/>
      <c r="BV5265" s="50"/>
      <c r="BW5265" s="50"/>
      <c r="BX5265" s="50"/>
    </row>
    <row r="5266" spans="70:76">
      <c r="BR5266" s="50"/>
      <c r="BS5266" s="50"/>
      <c r="BT5266" s="50"/>
      <c r="BU5266" s="50"/>
      <c r="BV5266" s="50"/>
      <c r="BW5266" s="50"/>
      <c r="BX5266" s="50"/>
    </row>
    <row r="5267" spans="70:76">
      <c r="BR5267" s="50"/>
      <c r="BS5267" s="50"/>
      <c r="BT5267" s="50"/>
      <c r="BU5267" s="50"/>
      <c r="BV5267" s="50"/>
      <c r="BW5267" s="50"/>
      <c r="BX5267" s="50"/>
    </row>
    <row r="5268" spans="70:76">
      <c r="BR5268" s="50"/>
      <c r="BS5268" s="50"/>
      <c r="BT5268" s="50"/>
      <c r="BU5268" s="50"/>
      <c r="BV5268" s="50"/>
      <c r="BW5268" s="50"/>
      <c r="BX5268" s="50"/>
    </row>
    <row r="5269" spans="70:76">
      <c r="BR5269" s="50"/>
      <c r="BS5269" s="50"/>
      <c r="BT5269" s="50"/>
      <c r="BU5269" s="50"/>
      <c r="BV5269" s="50"/>
      <c r="BW5269" s="50"/>
      <c r="BX5269" s="50"/>
    </row>
    <row r="5270" spans="70:76">
      <c r="BR5270" s="50"/>
      <c r="BS5270" s="50"/>
      <c r="BT5270" s="50"/>
      <c r="BU5270" s="50"/>
      <c r="BV5270" s="50"/>
      <c r="BW5270" s="50"/>
      <c r="BX5270" s="50"/>
    </row>
    <row r="5271" spans="70:76">
      <c r="BR5271" s="50"/>
      <c r="BS5271" s="50"/>
      <c r="BT5271" s="50"/>
      <c r="BU5271" s="50"/>
      <c r="BV5271" s="50"/>
      <c r="BW5271" s="50"/>
      <c r="BX5271" s="50"/>
    </row>
    <row r="5272" spans="70:76">
      <c r="BR5272" s="50"/>
      <c r="BS5272" s="50"/>
      <c r="BT5272" s="50"/>
      <c r="BU5272" s="50"/>
      <c r="BV5272" s="50"/>
      <c r="BW5272" s="50"/>
      <c r="BX5272" s="50"/>
    </row>
    <row r="5273" spans="70:76">
      <c r="BR5273" s="50"/>
      <c r="BS5273" s="50"/>
      <c r="BT5273" s="50"/>
      <c r="BU5273" s="50"/>
      <c r="BV5273" s="50"/>
      <c r="BW5273" s="50"/>
      <c r="BX5273" s="50"/>
    </row>
    <row r="5274" spans="70:76">
      <c r="BR5274" s="50"/>
      <c r="BS5274" s="50"/>
      <c r="BT5274" s="50"/>
      <c r="BU5274" s="50"/>
      <c r="BV5274" s="50"/>
      <c r="BW5274" s="50"/>
      <c r="BX5274" s="50"/>
    </row>
    <row r="5275" spans="70:76">
      <c r="BR5275" s="50"/>
      <c r="BS5275" s="50"/>
      <c r="BT5275" s="50"/>
      <c r="BU5275" s="50"/>
      <c r="BV5275" s="50"/>
      <c r="BW5275" s="50"/>
      <c r="BX5275" s="50"/>
    </row>
    <row r="5276" spans="70:76">
      <c r="BR5276" s="50"/>
      <c r="BS5276" s="50"/>
      <c r="BT5276" s="50"/>
      <c r="BU5276" s="50"/>
      <c r="BV5276" s="50"/>
      <c r="BW5276" s="50"/>
      <c r="BX5276" s="50"/>
    </row>
    <row r="5277" spans="70:76">
      <c r="BR5277" s="50"/>
      <c r="BS5277" s="50"/>
      <c r="BT5277" s="50"/>
      <c r="BU5277" s="50"/>
      <c r="BV5277" s="50"/>
      <c r="BW5277" s="50"/>
      <c r="BX5277" s="50"/>
    </row>
    <row r="5278" spans="70:76">
      <c r="BR5278" s="50"/>
      <c r="BS5278" s="50"/>
      <c r="BT5278" s="50"/>
      <c r="BU5278" s="50"/>
      <c r="BV5278" s="50"/>
      <c r="BW5278" s="50"/>
      <c r="BX5278" s="50"/>
    </row>
    <row r="5279" spans="70:76">
      <c r="BR5279" s="50"/>
      <c r="BS5279" s="50"/>
      <c r="BT5279" s="50"/>
      <c r="BU5279" s="50"/>
      <c r="BV5279" s="50"/>
      <c r="BW5279" s="50"/>
      <c r="BX5279" s="50"/>
    </row>
    <row r="5280" spans="70:76">
      <c r="BR5280" s="50"/>
      <c r="BS5280" s="50"/>
      <c r="BT5280" s="50"/>
      <c r="BU5280" s="50"/>
      <c r="BV5280" s="50"/>
      <c r="BW5280" s="50"/>
      <c r="BX5280" s="50"/>
    </row>
    <row r="5281" spans="70:76">
      <c r="BR5281" s="50"/>
      <c r="BS5281" s="50"/>
      <c r="BT5281" s="50"/>
      <c r="BU5281" s="50"/>
      <c r="BV5281" s="50"/>
      <c r="BW5281" s="50"/>
      <c r="BX5281" s="50"/>
    </row>
    <row r="5282" spans="70:76">
      <c r="BR5282" s="50"/>
      <c r="BS5282" s="50"/>
      <c r="BT5282" s="50"/>
      <c r="BU5282" s="50"/>
      <c r="BV5282" s="50"/>
      <c r="BW5282" s="50"/>
      <c r="BX5282" s="50"/>
    </row>
    <row r="5283" spans="70:76">
      <c r="BR5283" s="50"/>
      <c r="BS5283" s="50"/>
      <c r="BT5283" s="50"/>
      <c r="BU5283" s="50"/>
      <c r="BV5283" s="50"/>
      <c r="BW5283" s="50"/>
      <c r="BX5283" s="50"/>
    </row>
    <row r="5284" spans="70:76">
      <c r="BR5284" s="50"/>
      <c r="BS5284" s="50"/>
      <c r="BT5284" s="50"/>
      <c r="BU5284" s="50"/>
      <c r="BV5284" s="50"/>
      <c r="BW5284" s="50"/>
      <c r="BX5284" s="50"/>
    </row>
    <row r="5285" spans="70:76">
      <c r="BR5285" s="50"/>
      <c r="BS5285" s="50"/>
      <c r="BT5285" s="50"/>
      <c r="BU5285" s="50"/>
      <c r="BV5285" s="50"/>
      <c r="BW5285" s="50"/>
      <c r="BX5285" s="50"/>
    </row>
    <row r="5286" spans="70:76">
      <c r="BR5286" s="50"/>
      <c r="BS5286" s="50"/>
      <c r="BT5286" s="50"/>
      <c r="BU5286" s="50"/>
      <c r="BV5286" s="50"/>
      <c r="BW5286" s="50"/>
      <c r="BX5286" s="50"/>
    </row>
    <row r="5287" spans="70:76">
      <c r="BR5287" s="50"/>
      <c r="BS5287" s="50"/>
      <c r="BT5287" s="50"/>
      <c r="BU5287" s="50"/>
      <c r="BV5287" s="50"/>
      <c r="BW5287" s="50"/>
      <c r="BX5287" s="50"/>
    </row>
    <row r="5288" spans="70:76">
      <c r="BR5288" s="50"/>
      <c r="BS5288" s="50"/>
      <c r="BT5288" s="50"/>
      <c r="BU5288" s="50"/>
      <c r="BV5288" s="50"/>
      <c r="BW5288" s="50"/>
      <c r="BX5288" s="50"/>
    </row>
    <row r="5289" spans="70:76">
      <c r="BR5289" s="50"/>
      <c r="BS5289" s="50"/>
      <c r="BT5289" s="50"/>
      <c r="BU5289" s="50"/>
      <c r="BV5289" s="50"/>
      <c r="BW5289" s="50"/>
      <c r="BX5289" s="50"/>
    </row>
    <row r="5290" spans="70:76">
      <c r="BR5290" s="50"/>
      <c r="BS5290" s="50"/>
      <c r="BT5290" s="50"/>
      <c r="BU5290" s="50"/>
      <c r="BV5290" s="50"/>
      <c r="BW5290" s="50"/>
      <c r="BX5290" s="50"/>
    </row>
    <row r="5291" spans="70:76">
      <c r="BR5291" s="50"/>
      <c r="BS5291" s="50"/>
      <c r="BT5291" s="50"/>
      <c r="BU5291" s="50"/>
      <c r="BV5291" s="50"/>
      <c r="BW5291" s="50"/>
      <c r="BX5291" s="50"/>
    </row>
    <row r="5292" spans="70:76">
      <c r="BR5292" s="50"/>
      <c r="BS5292" s="50"/>
      <c r="BT5292" s="50"/>
      <c r="BU5292" s="50"/>
      <c r="BV5292" s="50"/>
      <c r="BW5292" s="50"/>
      <c r="BX5292" s="50"/>
    </row>
    <row r="5293" spans="70:76">
      <c r="BR5293" s="50"/>
      <c r="BS5293" s="50"/>
      <c r="BT5293" s="50"/>
      <c r="BU5293" s="50"/>
      <c r="BV5293" s="50"/>
      <c r="BW5293" s="50"/>
      <c r="BX5293" s="50"/>
    </row>
    <row r="5294" spans="70:76">
      <c r="BR5294" s="50"/>
      <c r="BS5294" s="50"/>
      <c r="BT5294" s="50"/>
      <c r="BU5294" s="50"/>
      <c r="BV5294" s="50"/>
      <c r="BW5294" s="50"/>
      <c r="BX5294" s="50"/>
    </row>
    <row r="5295" spans="70:76">
      <c r="BR5295" s="50"/>
      <c r="BS5295" s="50"/>
      <c r="BT5295" s="50"/>
      <c r="BU5295" s="50"/>
      <c r="BV5295" s="50"/>
      <c r="BW5295" s="50"/>
      <c r="BX5295" s="50"/>
    </row>
    <row r="5296" spans="70:76">
      <c r="BR5296" s="50"/>
      <c r="BS5296" s="50"/>
      <c r="BT5296" s="50"/>
      <c r="BU5296" s="50"/>
      <c r="BV5296" s="50"/>
      <c r="BW5296" s="50"/>
      <c r="BX5296" s="50"/>
    </row>
    <row r="5297" spans="70:76">
      <c r="BR5297" s="50"/>
      <c r="BS5297" s="50"/>
      <c r="BT5297" s="50"/>
      <c r="BU5297" s="50"/>
      <c r="BV5297" s="50"/>
      <c r="BW5297" s="50"/>
      <c r="BX5297" s="50"/>
    </row>
    <row r="5298" spans="70:76">
      <c r="BR5298" s="50"/>
      <c r="BS5298" s="50"/>
      <c r="BT5298" s="50"/>
      <c r="BU5298" s="50"/>
      <c r="BV5298" s="50"/>
      <c r="BW5298" s="50"/>
      <c r="BX5298" s="50"/>
    </row>
    <row r="5299" spans="70:76">
      <c r="BR5299" s="50"/>
      <c r="BS5299" s="50"/>
      <c r="BT5299" s="50"/>
      <c r="BU5299" s="50"/>
      <c r="BV5299" s="50"/>
      <c r="BW5299" s="50"/>
      <c r="BX5299" s="50"/>
    </row>
    <row r="5300" spans="70:76">
      <c r="BR5300" s="50"/>
      <c r="BS5300" s="50"/>
      <c r="BT5300" s="50"/>
      <c r="BU5300" s="50"/>
      <c r="BV5300" s="50"/>
      <c r="BW5300" s="50"/>
      <c r="BX5300" s="50"/>
    </row>
    <row r="5301" spans="70:76">
      <c r="BR5301" s="50"/>
      <c r="BS5301" s="50"/>
      <c r="BT5301" s="50"/>
      <c r="BU5301" s="50"/>
      <c r="BV5301" s="50"/>
      <c r="BW5301" s="50"/>
      <c r="BX5301" s="50"/>
    </row>
    <row r="5302" spans="70:76">
      <c r="BR5302" s="50"/>
      <c r="BS5302" s="50"/>
      <c r="BT5302" s="50"/>
      <c r="BU5302" s="50"/>
      <c r="BV5302" s="50"/>
      <c r="BW5302" s="50"/>
      <c r="BX5302" s="50"/>
    </row>
    <row r="5303" spans="70:76">
      <c r="BR5303" s="50"/>
      <c r="BS5303" s="50"/>
      <c r="BT5303" s="50"/>
      <c r="BU5303" s="50"/>
      <c r="BV5303" s="50"/>
      <c r="BW5303" s="50"/>
      <c r="BX5303" s="50"/>
    </row>
    <row r="5304" spans="70:76">
      <c r="BR5304" s="50"/>
      <c r="BS5304" s="50"/>
      <c r="BT5304" s="50"/>
      <c r="BU5304" s="50"/>
      <c r="BV5304" s="50"/>
      <c r="BW5304" s="50"/>
      <c r="BX5304" s="50"/>
    </row>
    <row r="5305" spans="70:76">
      <c r="BR5305" s="50"/>
      <c r="BS5305" s="50"/>
      <c r="BT5305" s="50"/>
      <c r="BU5305" s="50"/>
      <c r="BV5305" s="50"/>
      <c r="BW5305" s="50"/>
      <c r="BX5305" s="50"/>
    </row>
    <row r="5306" spans="70:76">
      <c r="BR5306" s="50"/>
      <c r="BS5306" s="50"/>
      <c r="BT5306" s="50"/>
      <c r="BU5306" s="50"/>
      <c r="BV5306" s="50"/>
      <c r="BW5306" s="50"/>
      <c r="BX5306" s="50"/>
    </row>
    <row r="5307" spans="70:76">
      <c r="BR5307" s="50"/>
      <c r="BS5307" s="50"/>
      <c r="BT5307" s="50"/>
      <c r="BU5307" s="50"/>
      <c r="BV5307" s="50"/>
      <c r="BW5307" s="50"/>
      <c r="BX5307" s="50"/>
    </row>
    <row r="5308" spans="70:76">
      <c r="BR5308" s="50"/>
      <c r="BS5308" s="50"/>
      <c r="BT5308" s="50"/>
      <c r="BU5308" s="50"/>
      <c r="BV5308" s="50"/>
      <c r="BW5308" s="50"/>
      <c r="BX5308" s="50"/>
    </row>
    <row r="5309" spans="70:76">
      <c r="BR5309" s="50"/>
      <c r="BS5309" s="50"/>
      <c r="BT5309" s="50"/>
      <c r="BU5309" s="50"/>
      <c r="BV5309" s="50"/>
      <c r="BW5309" s="50"/>
      <c r="BX5309" s="50"/>
    </row>
    <row r="5310" spans="70:76">
      <c r="BR5310" s="50"/>
      <c r="BS5310" s="50"/>
      <c r="BT5310" s="50"/>
      <c r="BU5310" s="50"/>
      <c r="BV5310" s="50"/>
      <c r="BW5310" s="50"/>
      <c r="BX5310" s="50"/>
    </row>
    <row r="5311" spans="70:76">
      <c r="BR5311" s="50"/>
      <c r="BS5311" s="50"/>
      <c r="BT5311" s="50"/>
      <c r="BU5311" s="50"/>
      <c r="BV5311" s="50"/>
      <c r="BW5311" s="50"/>
      <c r="BX5311" s="50"/>
    </row>
    <row r="5312" spans="70:76">
      <c r="BR5312" s="50"/>
      <c r="BS5312" s="50"/>
      <c r="BT5312" s="50"/>
      <c r="BU5312" s="50"/>
      <c r="BV5312" s="50"/>
      <c r="BW5312" s="50"/>
      <c r="BX5312" s="50"/>
    </row>
    <row r="5313" spans="70:76">
      <c r="BR5313" s="50"/>
      <c r="BS5313" s="50"/>
      <c r="BT5313" s="50"/>
      <c r="BU5313" s="50"/>
      <c r="BV5313" s="50"/>
      <c r="BW5313" s="50"/>
      <c r="BX5313" s="50"/>
    </row>
    <row r="5314" spans="70:76">
      <c r="BR5314" s="50"/>
      <c r="BS5314" s="50"/>
      <c r="BT5314" s="50"/>
      <c r="BU5314" s="50"/>
      <c r="BV5314" s="50"/>
      <c r="BW5314" s="50"/>
      <c r="BX5314" s="50"/>
    </row>
    <row r="5315" spans="70:76">
      <c r="BR5315" s="50"/>
      <c r="BS5315" s="50"/>
      <c r="BT5315" s="50"/>
      <c r="BU5315" s="50"/>
      <c r="BV5315" s="50"/>
      <c r="BW5315" s="50"/>
      <c r="BX5315" s="50"/>
    </row>
    <row r="5316" spans="70:76">
      <c r="BR5316" s="50"/>
      <c r="BS5316" s="50"/>
      <c r="BT5316" s="50"/>
      <c r="BU5316" s="50"/>
      <c r="BV5316" s="50"/>
      <c r="BW5316" s="50"/>
      <c r="BX5316" s="50"/>
    </row>
    <row r="5317" spans="70:76">
      <c r="BR5317" s="50"/>
      <c r="BS5317" s="50"/>
      <c r="BT5317" s="50"/>
      <c r="BU5317" s="50"/>
      <c r="BV5317" s="50"/>
      <c r="BW5317" s="50"/>
      <c r="BX5317" s="50"/>
    </row>
    <row r="5318" spans="70:76">
      <c r="BR5318" s="50"/>
      <c r="BS5318" s="50"/>
      <c r="BT5318" s="50"/>
      <c r="BU5318" s="50"/>
      <c r="BV5318" s="50"/>
      <c r="BW5318" s="50"/>
      <c r="BX5318" s="50"/>
    </row>
    <row r="5319" spans="70:76">
      <c r="BR5319" s="50"/>
      <c r="BS5319" s="50"/>
      <c r="BT5319" s="50"/>
      <c r="BU5319" s="50"/>
      <c r="BV5319" s="50"/>
      <c r="BW5319" s="50"/>
      <c r="BX5319" s="50"/>
    </row>
    <row r="5320" spans="70:76">
      <c r="BR5320" s="50"/>
      <c r="BS5320" s="50"/>
      <c r="BT5320" s="50"/>
      <c r="BU5320" s="50"/>
      <c r="BV5320" s="50"/>
      <c r="BW5320" s="50"/>
      <c r="BX5320" s="50"/>
    </row>
    <row r="5321" spans="70:76">
      <c r="BR5321" s="50"/>
      <c r="BS5321" s="50"/>
      <c r="BT5321" s="50"/>
      <c r="BU5321" s="50"/>
      <c r="BV5321" s="50"/>
      <c r="BW5321" s="50"/>
      <c r="BX5321" s="50"/>
    </row>
    <row r="5322" spans="70:76">
      <c r="BR5322" s="50"/>
      <c r="BS5322" s="50"/>
      <c r="BT5322" s="50"/>
      <c r="BU5322" s="50"/>
      <c r="BV5322" s="50"/>
      <c r="BW5322" s="50"/>
      <c r="BX5322" s="50"/>
    </row>
    <row r="5323" spans="70:76">
      <c r="BR5323" s="50"/>
      <c r="BS5323" s="50"/>
      <c r="BT5323" s="50"/>
      <c r="BU5323" s="50"/>
      <c r="BV5323" s="50"/>
      <c r="BW5323" s="50"/>
      <c r="BX5323" s="50"/>
    </row>
    <row r="5324" spans="70:76">
      <c r="BR5324" s="50"/>
      <c r="BS5324" s="50"/>
      <c r="BT5324" s="50"/>
      <c r="BU5324" s="50"/>
      <c r="BV5324" s="50"/>
      <c r="BW5324" s="50"/>
      <c r="BX5324" s="50"/>
    </row>
    <row r="5325" spans="70:76">
      <c r="BR5325" s="50"/>
      <c r="BS5325" s="50"/>
      <c r="BT5325" s="50"/>
      <c r="BU5325" s="50"/>
      <c r="BV5325" s="50"/>
      <c r="BW5325" s="50"/>
      <c r="BX5325" s="50"/>
    </row>
    <row r="5326" spans="70:76">
      <c r="BR5326" s="50"/>
      <c r="BS5326" s="50"/>
      <c r="BT5326" s="50"/>
      <c r="BU5326" s="50"/>
      <c r="BV5326" s="50"/>
      <c r="BW5326" s="50"/>
      <c r="BX5326" s="50"/>
    </row>
    <row r="5327" spans="70:76">
      <c r="BR5327" s="50"/>
      <c r="BS5327" s="50"/>
      <c r="BT5327" s="50"/>
      <c r="BU5327" s="50"/>
      <c r="BV5327" s="50"/>
      <c r="BW5327" s="50"/>
      <c r="BX5327" s="50"/>
    </row>
    <row r="5328" spans="70:76">
      <c r="BR5328" s="50"/>
      <c r="BS5328" s="50"/>
      <c r="BT5328" s="50"/>
      <c r="BU5328" s="50"/>
      <c r="BV5328" s="50"/>
      <c r="BW5328" s="50"/>
      <c r="BX5328" s="50"/>
    </row>
    <row r="5329" spans="70:76">
      <c r="BR5329" s="50"/>
      <c r="BS5329" s="50"/>
      <c r="BT5329" s="50"/>
      <c r="BU5329" s="50"/>
      <c r="BV5329" s="50"/>
      <c r="BW5329" s="50"/>
      <c r="BX5329" s="50"/>
    </row>
    <row r="5330" spans="70:76">
      <c r="BR5330" s="50"/>
      <c r="BS5330" s="50"/>
      <c r="BT5330" s="50"/>
      <c r="BU5330" s="50"/>
      <c r="BV5330" s="50"/>
      <c r="BW5330" s="50"/>
      <c r="BX5330" s="50"/>
    </row>
    <row r="5331" spans="70:76">
      <c r="BR5331" s="50"/>
      <c r="BS5331" s="50"/>
      <c r="BT5331" s="50"/>
      <c r="BU5331" s="50"/>
      <c r="BV5331" s="50"/>
      <c r="BW5331" s="50"/>
      <c r="BX5331" s="50"/>
    </row>
    <row r="5332" spans="70:76">
      <c r="BR5332" s="50"/>
      <c r="BS5332" s="50"/>
      <c r="BT5332" s="50"/>
      <c r="BU5332" s="50"/>
      <c r="BV5332" s="50"/>
      <c r="BW5332" s="50"/>
      <c r="BX5332" s="50"/>
    </row>
    <row r="5333" spans="70:76">
      <c r="BR5333" s="50"/>
      <c r="BS5333" s="50"/>
      <c r="BT5333" s="50"/>
      <c r="BU5333" s="50"/>
      <c r="BV5333" s="50"/>
      <c r="BW5333" s="50"/>
      <c r="BX5333" s="50"/>
    </row>
    <row r="5334" spans="70:76">
      <c r="BR5334" s="50"/>
      <c r="BS5334" s="50"/>
      <c r="BT5334" s="50"/>
      <c r="BU5334" s="50"/>
      <c r="BV5334" s="50"/>
      <c r="BW5334" s="50"/>
      <c r="BX5334" s="50"/>
    </row>
    <row r="5335" spans="70:76">
      <c r="BR5335" s="50"/>
      <c r="BS5335" s="50"/>
      <c r="BT5335" s="50"/>
      <c r="BU5335" s="50"/>
      <c r="BV5335" s="50"/>
      <c r="BW5335" s="50"/>
      <c r="BX5335" s="50"/>
    </row>
    <row r="5336" spans="70:76">
      <c r="BR5336" s="50"/>
      <c r="BS5336" s="50"/>
      <c r="BT5336" s="50"/>
      <c r="BU5336" s="50"/>
      <c r="BV5336" s="50"/>
      <c r="BW5336" s="50"/>
      <c r="BX5336" s="50"/>
    </row>
    <row r="5337" spans="70:76">
      <c r="BR5337" s="50"/>
      <c r="BS5337" s="50"/>
      <c r="BT5337" s="50"/>
      <c r="BU5337" s="50"/>
      <c r="BV5337" s="50"/>
      <c r="BW5337" s="50"/>
      <c r="BX5337" s="50"/>
    </row>
    <row r="5338" spans="70:76">
      <c r="BR5338" s="50"/>
      <c r="BS5338" s="50"/>
      <c r="BT5338" s="50"/>
      <c r="BU5338" s="50"/>
      <c r="BV5338" s="50"/>
      <c r="BW5338" s="50"/>
      <c r="BX5338" s="50"/>
    </row>
    <row r="5339" spans="70:76">
      <c r="BR5339" s="50"/>
      <c r="BS5339" s="50"/>
      <c r="BT5339" s="50"/>
      <c r="BU5339" s="50"/>
      <c r="BV5339" s="50"/>
      <c r="BW5339" s="50"/>
      <c r="BX5339" s="50"/>
    </row>
    <row r="5340" spans="70:76">
      <c r="BR5340" s="50"/>
      <c r="BS5340" s="50"/>
      <c r="BT5340" s="50"/>
      <c r="BU5340" s="50"/>
      <c r="BV5340" s="50"/>
      <c r="BW5340" s="50"/>
      <c r="BX5340" s="50"/>
    </row>
    <row r="5341" spans="70:76">
      <c r="BR5341" s="50"/>
      <c r="BS5341" s="50"/>
      <c r="BT5341" s="50"/>
      <c r="BU5341" s="50"/>
      <c r="BV5341" s="50"/>
      <c r="BW5341" s="50"/>
      <c r="BX5341" s="50"/>
    </row>
    <row r="5342" spans="70:76">
      <c r="BR5342" s="50"/>
      <c r="BS5342" s="50"/>
      <c r="BT5342" s="50"/>
      <c r="BU5342" s="50"/>
      <c r="BV5342" s="50"/>
      <c r="BW5342" s="50"/>
      <c r="BX5342" s="50"/>
    </row>
    <row r="5343" spans="70:76">
      <c r="BR5343" s="50"/>
      <c r="BS5343" s="50"/>
      <c r="BT5343" s="50"/>
      <c r="BU5343" s="50"/>
      <c r="BV5343" s="50"/>
      <c r="BW5343" s="50"/>
      <c r="BX5343" s="50"/>
    </row>
    <row r="5344" spans="70:76">
      <c r="BR5344" s="50"/>
      <c r="BS5344" s="50"/>
      <c r="BT5344" s="50"/>
      <c r="BU5344" s="50"/>
      <c r="BV5344" s="50"/>
      <c r="BW5344" s="50"/>
      <c r="BX5344" s="50"/>
    </row>
    <row r="5345" spans="70:76">
      <c r="BR5345" s="50"/>
      <c r="BS5345" s="50"/>
      <c r="BT5345" s="50"/>
      <c r="BU5345" s="50"/>
      <c r="BV5345" s="50"/>
      <c r="BW5345" s="50"/>
      <c r="BX5345" s="50"/>
    </row>
    <row r="5346" spans="70:76">
      <c r="BR5346" s="50"/>
      <c r="BS5346" s="50"/>
      <c r="BT5346" s="50"/>
      <c r="BU5346" s="50"/>
      <c r="BV5346" s="50"/>
      <c r="BW5346" s="50"/>
      <c r="BX5346" s="50"/>
    </row>
    <row r="5347" spans="70:76">
      <c r="BR5347" s="50"/>
      <c r="BS5347" s="50"/>
      <c r="BT5347" s="50"/>
      <c r="BU5347" s="50"/>
      <c r="BV5347" s="50"/>
      <c r="BW5347" s="50"/>
      <c r="BX5347" s="50"/>
    </row>
    <row r="5348" spans="70:76">
      <c r="BR5348" s="50"/>
      <c r="BS5348" s="50"/>
      <c r="BT5348" s="50"/>
      <c r="BU5348" s="50"/>
      <c r="BV5348" s="50"/>
      <c r="BW5348" s="50"/>
      <c r="BX5348" s="50"/>
    </row>
    <row r="5349" spans="70:76">
      <c r="BR5349" s="50"/>
      <c r="BS5349" s="50"/>
      <c r="BT5349" s="50"/>
      <c r="BU5349" s="50"/>
      <c r="BV5349" s="50"/>
      <c r="BW5349" s="50"/>
      <c r="BX5349" s="50"/>
    </row>
    <row r="5350" spans="70:76">
      <c r="BR5350" s="50"/>
      <c r="BS5350" s="50"/>
      <c r="BT5350" s="50"/>
      <c r="BU5350" s="50"/>
      <c r="BV5350" s="50"/>
      <c r="BW5350" s="50"/>
      <c r="BX5350" s="50"/>
    </row>
    <row r="5351" spans="70:76">
      <c r="BR5351" s="50"/>
      <c r="BS5351" s="50"/>
      <c r="BT5351" s="50"/>
      <c r="BU5351" s="50"/>
      <c r="BV5351" s="50"/>
      <c r="BW5351" s="50"/>
      <c r="BX5351" s="50"/>
    </row>
    <row r="5352" spans="70:76">
      <c r="BR5352" s="50"/>
      <c r="BS5352" s="50"/>
      <c r="BT5352" s="50"/>
      <c r="BU5352" s="50"/>
      <c r="BV5352" s="50"/>
      <c r="BW5352" s="50"/>
      <c r="BX5352" s="50"/>
    </row>
    <row r="5353" spans="70:76">
      <c r="BR5353" s="50"/>
      <c r="BS5353" s="50"/>
      <c r="BT5353" s="50"/>
      <c r="BU5353" s="50"/>
      <c r="BV5353" s="50"/>
      <c r="BW5353" s="50"/>
      <c r="BX5353" s="50"/>
    </row>
    <row r="5354" spans="70:76">
      <c r="BR5354" s="50"/>
      <c r="BS5354" s="50"/>
      <c r="BT5354" s="50"/>
      <c r="BU5354" s="50"/>
      <c r="BV5354" s="50"/>
      <c r="BW5354" s="50"/>
      <c r="BX5354" s="50"/>
    </row>
    <row r="5355" spans="70:76">
      <c r="BR5355" s="50"/>
      <c r="BS5355" s="50"/>
      <c r="BT5355" s="50"/>
      <c r="BU5355" s="50"/>
      <c r="BV5355" s="50"/>
      <c r="BW5355" s="50"/>
      <c r="BX5355" s="50"/>
    </row>
    <row r="5356" spans="70:76">
      <c r="BR5356" s="50"/>
      <c r="BS5356" s="50"/>
      <c r="BT5356" s="50"/>
      <c r="BU5356" s="50"/>
      <c r="BV5356" s="50"/>
      <c r="BW5356" s="50"/>
      <c r="BX5356" s="50"/>
    </row>
    <row r="5357" spans="70:76">
      <c r="BR5357" s="50"/>
      <c r="BS5357" s="50"/>
      <c r="BT5357" s="50"/>
      <c r="BU5357" s="50"/>
      <c r="BV5357" s="50"/>
      <c r="BW5357" s="50"/>
      <c r="BX5357" s="50"/>
    </row>
    <row r="5358" spans="70:76">
      <c r="BR5358" s="50"/>
      <c r="BS5358" s="50"/>
      <c r="BT5358" s="50"/>
      <c r="BU5358" s="50"/>
      <c r="BV5358" s="50"/>
      <c r="BW5358" s="50"/>
      <c r="BX5358" s="50"/>
    </row>
    <row r="5359" spans="70:76">
      <c r="BR5359" s="50"/>
      <c r="BS5359" s="50"/>
      <c r="BT5359" s="50"/>
      <c r="BU5359" s="50"/>
      <c r="BV5359" s="50"/>
      <c r="BW5359" s="50"/>
      <c r="BX5359" s="50"/>
    </row>
    <row r="5360" spans="70:76">
      <c r="BR5360" s="50"/>
      <c r="BS5360" s="50"/>
      <c r="BT5360" s="50"/>
      <c r="BU5360" s="50"/>
      <c r="BV5360" s="50"/>
      <c r="BW5360" s="50"/>
      <c r="BX5360" s="50"/>
    </row>
    <row r="5361" spans="70:76">
      <c r="BR5361" s="50"/>
      <c r="BS5361" s="50"/>
      <c r="BT5361" s="50"/>
      <c r="BU5361" s="50"/>
      <c r="BV5361" s="50"/>
      <c r="BW5361" s="50"/>
      <c r="BX5361" s="50"/>
    </row>
    <row r="5362" spans="70:76">
      <c r="BR5362" s="50"/>
      <c r="BS5362" s="50"/>
      <c r="BT5362" s="50"/>
      <c r="BU5362" s="50"/>
      <c r="BV5362" s="50"/>
      <c r="BW5362" s="50"/>
      <c r="BX5362" s="50"/>
    </row>
    <row r="5363" spans="70:76">
      <c r="BR5363" s="50"/>
      <c r="BS5363" s="50"/>
      <c r="BT5363" s="50"/>
      <c r="BU5363" s="50"/>
      <c r="BV5363" s="50"/>
      <c r="BW5363" s="50"/>
      <c r="BX5363" s="50"/>
    </row>
    <row r="5364" spans="70:76">
      <c r="BR5364" s="50"/>
      <c r="BS5364" s="50"/>
      <c r="BT5364" s="50"/>
      <c r="BU5364" s="50"/>
      <c r="BV5364" s="50"/>
      <c r="BW5364" s="50"/>
      <c r="BX5364" s="50"/>
    </row>
    <row r="5365" spans="70:76">
      <c r="BR5365" s="50"/>
      <c r="BS5365" s="50"/>
      <c r="BT5365" s="50"/>
      <c r="BU5365" s="50"/>
      <c r="BV5365" s="50"/>
      <c r="BW5365" s="50"/>
      <c r="BX5365" s="50"/>
    </row>
    <row r="5366" spans="70:76">
      <c r="BR5366" s="50"/>
      <c r="BS5366" s="50"/>
      <c r="BT5366" s="50"/>
      <c r="BU5366" s="50"/>
      <c r="BV5366" s="50"/>
      <c r="BW5366" s="50"/>
      <c r="BX5366" s="50"/>
    </row>
    <row r="5367" spans="70:76">
      <c r="BR5367" s="50"/>
      <c r="BS5367" s="50"/>
      <c r="BT5367" s="50"/>
      <c r="BU5367" s="50"/>
      <c r="BV5367" s="50"/>
      <c r="BW5367" s="50"/>
      <c r="BX5367" s="50"/>
    </row>
    <row r="5368" spans="70:76">
      <c r="BR5368" s="50"/>
      <c r="BS5368" s="50"/>
      <c r="BT5368" s="50"/>
      <c r="BU5368" s="50"/>
      <c r="BV5368" s="50"/>
      <c r="BW5368" s="50"/>
      <c r="BX5368" s="50"/>
    </row>
    <row r="5369" spans="70:76">
      <c r="BR5369" s="50"/>
      <c r="BS5369" s="50"/>
      <c r="BT5369" s="50"/>
      <c r="BU5369" s="50"/>
      <c r="BV5369" s="50"/>
      <c r="BW5369" s="50"/>
      <c r="BX5369" s="50"/>
    </row>
    <row r="5370" spans="70:76">
      <c r="BR5370" s="50"/>
      <c r="BS5370" s="50"/>
      <c r="BT5370" s="50"/>
      <c r="BU5370" s="50"/>
      <c r="BV5370" s="50"/>
      <c r="BW5370" s="50"/>
      <c r="BX5370" s="50"/>
    </row>
    <row r="5371" spans="70:76">
      <c r="BR5371" s="50"/>
      <c r="BS5371" s="50"/>
      <c r="BT5371" s="50"/>
      <c r="BU5371" s="50"/>
      <c r="BV5371" s="50"/>
      <c r="BW5371" s="50"/>
      <c r="BX5371" s="50"/>
    </row>
    <row r="5372" spans="70:76">
      <c r="BR5372" s="50"/>
      <c r="BS5372" s="50"/>
      <c r="BT5372" s="50"/>
      <c r="BU5372" s="50"/>
      <c r="BV5372" s="50"/>
      <c r="BW5372" s="50"/>
      <c r="BX5372" s="50"/>
    </row>
    <row r="5373" spans="70:76">
      <c r="BR5373" s="50"/>
      <c r="BS5373" s="50"/>
      <c r="BT5373" s="50"/>
      <c r="BU5373" s="50"/>
      <c r="BV5373" s="50"/>
      <c r="BW5373" s="50"/>
      <c r="BX5373" s="50"/>
    </row>
    <row r="5374" spans="70:76">
      <c r="BR5374" s="50"/>
      <c r="BS5374" s="50"/>
      <c r="BT5374" s="50"/>
      <c r="BU5374" s="50"/>
      <c r="BV5374" s="50"/>
      <c r="BW5374" s="50"/>
      <c r="BX5374" s="50"/>
    </row>
    <row r="5375" spans="70:76">
      <c r="BR5375" s="50"/>
      <c r="BS5375" s="50"/>
      <c r="BT5375" s="50"/>
      <c r="BU5375" s="50"/>
      <c r="BV5375" s="50"/>
      <c r="BW5375" s="50"/>
      <c r="BX5375" s="50"/>
    </row>
    <row r="5376" spans="70:76">
      <c r="BR5376" s="50"/>
      <c r="BS5376" s="50"/>
      <c r="BT5376" s="50"/>
      <c r="BU5376" s="50"/>
      <c r="BV5376" s="50"/>
      <c r="BW5376" s="50"/>
      <c r="BX5376" s="50"/>
    </row>
    <row r="5377" spans="70:76">
      <c r="BR5377" s="50"/>
      <c r="BS5377" s="50"/>
      <c r="BT5377" s="50"/>
      <c r="BU5377" s="50"/>
      <c r="BV5377" s="50"/>
      <c r="BW5377" s="50"/>
      <c r="BX5377" s="50"/>
    </row>
    <row r="5378" spans="70:76">
      <c r="BR5378" s="50"/>
      <c r="BS5378" s="50"/>
      <c r="BT5378" s="50"/>
      <c r="BU5378" s="50"/>
      <c r="BV5378" s="50"/>
      <c r="BW5378" s="50"/>
      <c r="BX5378" s="50"/>
    </row>
    <row r="5379" spans="70:76">
      <c r="BR5379" s="50"/>
      <c r="BS5379" s="50"/>
      <c r="BT5379" s="50"/>
      <c r="BU5379" s="50"/>
      <c r="BV5379" s="50"/>
      <c r="BW5379" s="50"/>
      <c r="BX5379" s="50"/>
    </row>
    <row r="5380" spans="70:76">
      <c r="BR5380" s="50"/>
      <c r="BS5380" s="50"/>
      <c r="BT5380" s="50"/>
      <c r="BU5380" s="50"/>
      <c r="BV5380" s="50"/>
      <c r="BW5380" s="50"/>
      <c r="BX5380" s="50"/>
    </row>
    <row r="5381" spans="70:76">
      <c r="BR5381" s="50"/>
      <c r="BS5381" s="50"/>
      <c r="BT5381" s="50"/>
      <c r="BU5381" s="50"/>
      <c r="BV5381" s="50"/>
      <c r="BW5381" s="50"/>
      <c r="BX5381" s="50"/>
    </row>
    <row r="5382" spans="70:76">
      <c r="BR5382" s="50"/>
      <c r="BS5382" s="50"/>
      <c r="BT5382" s="50"/>
      <c r="BU5382" s="50"/>
      <c r="BV5382" s="50"/>
      <c r="BW5382" s="50"/>
      <c r="BX5382" s="50"/>
    </row>
    <row r="5383" spans="70:76">
      <c r="BR5383" s="50"/>
      <c r="BS5383" s="50"/>
      <c r="BT5383" s="50"/>
      <c r="BU5383" s="50"/>
      <c r="BV5383" s="50"/>
      <c r="BW5383" s="50"/>
      <c r="BX5383" s="50"/>
    </row>
    <row r="5384" spans="70:76">
      <c r="BR5384" s="50"/>
      <c r="BS5384" s="50"/>
      <c r="BT5384" s="50"/>
      <c r="BU5384" s="50"/>
      <c r="BV5384" s="50"/>
      <c r="BW5384" s="50"/>
      <c r="BX5384" s="50"/>
    </row>
    <row r="5385" spans="70:76">
      <c r="BR5385" s="50"/>
      <c r="BS5385" s="50"/>
      <c r="BT5385" s="50"/>
      <c r="BU5385" s="50"/>
      <c r="BV5385" s="50"/>
      <c r="BW5385" s="50"/>
      <c r="BX5385" s="50"/>
    </row>
    <row r="5386" spans="70:76">
      <c r="BR5386" s="50"/>
      <c r="BS5386" s="50"/>
      <c r="BT5386" s="50"/>
      <c r="BU5386" s="50"/>
      <c r="BV5386" s="50"/>
      <c r="BW5386" s="50"/>
      <c r="BX5386" s="50"/>
    </row>
    <row r="5387" spans="70:76">
      <c r="BR5387" s="50"/>
      <c r="BS5387" s="50"/>
      <c r="BT5387" s="50"/>
      <c r="BU5387" s="50"/>
      <c r="BV5387" s="50"/>
      <c r="BW5387" s="50"/>
      <c r="BX5387" s="50"/>
    </row>
    <row r="5388" spans="70:76">
      <c r="BR5388" s="50"/>
      <c r="BS5388" s="50"/>
      <c r="BT5388" s="50"/>
      <c r="BU5388" s="50"/>
      <c r="BV5388" s="50"/>
      <c r="BW5388" s="50"/>
      <c r="BX5388" s="50"/>
    </row>
    <row r="5389" spans="70:76">
      <c r="BR5389" s="50"/>
      <c r="BS5389" s="50"/>
      <c r="BT5389" s="50"/>
      <c r="BU5389" s="50"/>
      <c r="BV5389" s="50"/>
      <c r="BW5389" s="50"/>
      <c r="BX5389" s="50"/>
    </row>
    <row r="5390" spans="70:76">
      <c r="BR5390" s="50"/>
      <c r="BS5390" s="50"/>
      <c r="BT5390" s="50"/>
      <c r="BU5390" s="50"/>
      <c r="BV5390" s="50"/>
      <c r="BW5390" s="50"/>
      <c r="BX5390" s="50"/>
    </row>
    <row r="5391" spans="70:76">
      <c r="BR5391" s="50"/>
      <c r="BS5391" s="50"/>
      <c r="BT5391" s="50"/>
      <c r="BU5391" s="50"/>
      <c r="BV5391" s="50"/>
      <c r="BW5391" s="50"/>
      <c r="BX5391" s="50"/>
    </row>
    <row r="5392" spans="70:76">
      <c r="BR5392" s="50"/>
      <c r="BS5392" s="50"/>
      <c r="BT5392" s="50"/>
      <c r="BU5392" s="50"/>
      <c r="BV5392" s="50"/>
      <c r="BW5392" s="50"/>
      <c r="BX5392" s="50"/>
    </row>
    <row r="5393" spans="70:76">
      <c r="BR5393" s="50"/>
      <c r="BS5393" s="50"/>
      <c r="BT5393" s="50"/>
      <c r="BU5393" s="50"/>
      <c r="BV5393" s="50"/>
      <c r="BW5393" s="50"/>
      <c r="BX5393" s="50"/>
    </row>
    <row r="5394" spans="70:76">
      <c r="BR5394" s="50"/>
      <c r="BS5394" s="50"/>
      <c r="BT5394" s="50"/>
      <c r="BU5394" s="50"/>
      <c r="BV5394" s="50"/>
      <c r="BW5394" s="50"/>
      <c r="BX5394" s="50"/>
    </row>
    <row r="5395" spans="70:76">
      <c r="BR5395" s="50"/>
      <c r="BS5395" s="50"/>
      <c r="BT5395" s="50"/>
      <c r="BU5395" s="50"/>
      <c r="BV5395" s="50"/>
      <c r="BW5395" s="50"/>
      <c r="BX5395" s="50"/>
    </row>
    <row r="5396" spans="70:76">
      <c r="BR5396" s="50"/>
      <c r="BS5396" s="50"/>
      <c r="BT5396" s="50"/>
      <c r="BU5396" s="50"/>
      <c r="BV5396" s="50"/>
      <c r="BW5396" s="50"/>
      <c r="BX5396" s="50"/>
    </row>
    <row r="5397" spans="70:76">
      <c r="BR5397" s="50"/>
      <c r="BS5397" s="50"/>
      <c r="BT5397" s="50"/>
      <c r="BU5397" s="50"/>
      <c r="BV5397" s="50"/>
      <c r="BW5397" s="50"/>
      <c r="BX5397" s="50"/>
    </row>
    <row r="5398" spans="70:76">
      <c r="BR5398" s="50"/>
      <c r="BS5398" s="50"/>
      <c r="BT5398" s="50"/>
      <c r="BU5398" s="50"/>
      <c r="BV5398" s="50"/>
      <c r="BW5398" s="50"/>
      <c r="BX5398" s="50"/>
    </row>
    <row r="5399" spans="70:76">
      <c r="BR5399" s="50"/>
      <c r="BS5399" s="50"/>
      <c r="BT5399" s="50"/>
      <c r="BU5399" s="50"/>
      <c r="BV5399" s="50"/>
      <c r="BW5399" s="50"/>
      <c r="BX5399" s="50"/>
    </row>
    <row r="5400" spans="70:76">
      <c r="BR5400" s="50"/>
      <c r="BS5400" s="50"/>
      <c r="BT5400" s="50"/>
      <c r="BU5400" s="50"/>
      <c r="BV5400" s="50"/>
      <c r="BW5400" s="50"/>
      <c r="BX5400" s="50"/>
    </row>
    <row r="5401" spans="70:76">
      <c r="BR5401" s="50"/>
      <c r="BS5401" s="50"/>
      <c r="BT5401" s="50"/>
      <c r="BU5401" s="50"/>
      <c r="BV5401" s="50"/>
      <c r="BW5401" s="50"/>
      <c r="BX5401" s="50"/>
    </row>
    <row r="5402" spans="70:76">
      <c r="BR5402" s="50"/>
      <c r="BS5402" s="50"/>
      <c r="BT5402" s="50"/>
      <c r="BU5402" s="50"/>
      <c r="BV5402" s="50"/>
      <c r="BW5402" s="50"/>
      <c r="BX5402" s="50"/>
    </row>
    <row r="5403" spans="70:76">
      <c r="BR5403" s="50"/>
      <c r="BS5403" s="50"/>
      <c r="BT5403" s="50"/>
      <c r="BU5403" s="50"/>
      <c r="BV5403" s="50"/>
      <c r="BW5403" s="50"/>
      <c r="BX5403" s="50"/>
    </row>
    <row r="5404" spans="70:76">
      <c r="BR5404" s="50"/>
      <c r="BS5404" s="50"/>
      <c r="BT5404" s="50"/>
      <c r="BU5404" s="50"/>
      <c r="BV5404" s="50"/>
      <c r="BW5404" s="50"/>
      <c r="BX5404" s="50"/>
    </row>
    <row r="5405" spans="70:76">
      <c r="BR5405" s="50"/>
      <c r="BS5405" s="50"/>
      <c r="BT5405" s="50"/>
      <c r="BU5405" s="50"/>
      <c r="BV5405" s="50"/>
      <c r="BW5405" s="50"/>
      <c r="BX5405" s="50"/>
    </row>
    <row r="5406" spans="70:76">
      <c r="BR5406" s="50"/>
      <c r="BS5406" s="50"/>
      <c r="BT5406" s="50"/>
      <c r="BU5406" s="50"/>
      <c r="BV5406" s="50"/>
      <c r="BW5406" s="50"/>
      <c r="BX5406" s="50"/>
    </row>
    <row r="5407" spans="70:76">
      <c r="BR5407" s="50"/>
      <c r="BS5407" s="50"/>
      <c r="BT5407" s="50"/>
      <c r="BU5407" s="50"/>
      <c r="BV5407" s="50"/>
      <c r="BW5407" s="50"/>
      <c r="BX5407" s="50"/>
    </row>
    <row r="5408" spans="70:76">
      <c r="BR5408" s="50"/>
      <c r="BS5408" s="50"/>
      <c r="BT5408" s="50"/>
      <c r="BU5408" s="50"/>
      <c r="BV5408" s="50"/>
      <c r="BW5408" s="50"/>
      <c r="BX5408" s="50"/>
    </row>
    <row r="5409" spans="70:76">
      <c r="BR5409" s="50"/>
      <c r="BS5409" s="50"/>
      <c r="BT5409" s="50"/>
      <c r="BU5409" s="50"/>
      <c r="BV5409" s="50"/>
      <c r="BW5409" s="50"/>
      <c r="BX5409" s="50"/>
    </row>
    <row r="5410" spans="70:76">
      <c r="BR5410" s="50"/>
      <c r="BS5410" s="50"/>
      <c r="BT5410" s="50"/>
      <c r="BU5410" s="50"/>
      <c r="BV5410" s="50"/>
      <c r="BW5410" s="50"/>
      <c r="BX5410" s="50"/>
    </row>
    <row r="5411" spans="70:76">
      <c r="BR5411" s="50"/>
      <c r="BS5411" s="50"/>
      <c r="BT5411" s="50"/>
      <c r="BU5411" s="50"/>
      <c r="BV5411" s="50"/>
      <c r="BW5411" s="50"/>
      <c r="BX5411" s="50"/>
    </row>
    <row r="5412" spans="70:76">
      <c r="BR5412" s="50"/>
      <c r="BS5412" s="50"/>
      <c r="BT5412" s="50"/>
      <c r="BU5412" s="50"/>
      <c r="BV5412" s="50"/>
      <c r="BW5412" s="50"/>
      <c r="BX5412" s="50"/>
    </row>
    <row r="5413" spans="70:76">
      <c r="BR5413" s="50"/>
      <c r="BS5413" s="50"/>
      <c r="BT5413" s="50"/>
      <c r="BU5413" s="50"/>
      <c r="BV5413" s="50"/>
      <c r="BW5413" s="50"/>
      <c r="BX5413" s="50"/>
    </row>
    <row r="5414" spans="70:76">
      <c r="BR5414" s="50"/>
      <c r="BS5414" s="50"/>
      <c r="BT5414" s="50"/>
      <c r="BU5414" s="50"/>
      <c r="BV5414" s="50"/>
      <c r="BW5414" s="50"/>
      <c r="BX5414" s="50"/>
    </row>
    <row r="5415" spans="70:76">
      <c r="BR5415" s="50"/>
      <c r="BS5415" s="50"/>
      <c r="BT5415" s="50"/>
      <c r="BU5415" s="50"/>
      <c r="BV5415" s="50"/>
      <c r="BW5415" s="50"/>
      <c r="BX5415" s="50"/>
    </row>
    <row r="5416" spans="70:76">
      <c r="BR5416" s="50"/>
      <c r="BS5416" s="50"/>
      <c r="BT5416" s="50"/>
      <c r="BU5416" s="50"/>
      <c r="BV5416" s="50"/>
      <c r="BW5416" s="50"/>
      <c r="BX5416" s="50"/>
    </row>
    <row r="5417" spans="70:76">
      <c r="BR5417" s="50"/>
      <c r="BS5417" s="50"/>
      <c r="BT5417" s="50"/>
      <c r="BU5417" s="50"/>
      <c r="BV5417" s="50"/>
      <c r="BW5417" s="50"/>
      <c r="BX5417" s="50"/>
    </row>
    <row r="5418" spans="70:76">
      <c r="BR5418" s="50"/>
      <c r="BS5418" s="50"/>
      <c r="BT5418" s="50"/>
      <c r="BU5418" s="50"/>
      <c r="BV5418" s="50"/>
      <c r="BW5418" s="50"/>
      <c r="BX5418" s="50"/>
    </row>
    <row r="5419" spans="70:76">
      <c r="BR5419" s="50"/>
      <c r="BS5419" s="50"/>
      <c r="BT5419" s="50"/>
      <c r="BU5419" s="50"/>
      <c r="BV5419" s="50"/>
      <c r="BW5419" s="50"/>
      <c r="BX5419" s="50"/>
    </row>
    <row r="5420" spans="70:76">
      <c r="BR5420" s="50"/>
      <c r="BS5420" s="50"/>
      <c r="BT5420" s="50"/>
      <c r="BU5420" s="50"/>
      <c r="BV5420" s="50"/>
      <c r="BW5420" s="50"/>
      <c r="BX5420" s="50"/>
    </row>
    <row r="5421" spans="70:76">
      <c r="BR5421" s="50"/>
      <c r="BS5421" s="50"/>
      <c r="BT5421" s="50"/>
      <c r="BU5421" s="50"/>
      <c r="BV5421" s="50"/>
      <c r="BW5421" s="50"/>
      <c r="BX5421" s="50"/>
    </row>
    <row r="5422" spans="70:76">
      <c r="BR5422" s="50"/>
      <c r="BS5422" s="50"/>
      <c r="BT5422" s="50"/>
      <c r="BU5422" s="50"/>
      <c r="BV5422" s="50"/>
      <c r="BW5422" s="50"/>
      <c r="BX5422" s="50"/>
    </row>
    <row r="5423" spans="70:76">
      <c r="BR5423" s="50"/>
      <c r="BS5423" s="50"/>
      <c r="BT5423" s="50"/>
      <c r="BU5423" s="50"/>
      <c r="BV5423" s="50"/>
      <c r="BW5423" s="50"/>
      <c r="BX5423" s="50"/>
    </row>
    <row r="5424" spans="70:76">
      <c r="BR5424" s="50"/>
      <c r="BS5424" s="50"/>
      <c r="BT5424" s="50"/>
      <c r="BU5424" s="50"/>
      <c r="BV5424" s="50"/>
      <c r="BW5424" s="50"/>
      <c r="BX5424" s="50"/>
    </row>
    <row r="5425" spans="70:76">
      <c r="BR5425" s="50"/>
      <c r="BS5425" s="50"/>
      <c r="BT5425" s="50"/>
      <c r="BU5425" s="50"/>
      <c r="BV5425" s="50"/>
      <c r="BW5425" s="50"/>
      <c r="BX5425" s="50"/>
    </row>
    <row r="5426" spans="70:76">
      <c r="BR5426" s="50"/>
      <c r="BS5426" s="50"/>
      <c r="BT5426" s="50"/>
      <c r="BU5426" s="50"/>
      <c r="BV5426" s="50"/>
      <c r="BW5426" s="50"/>
      <c r="BX5426" s="50"/>
    </row>
    <row r="5427" spans="70:76">
      <c r="BR5427" s="50"/>
      <c r="BS5427" s="50"/>
      <c r="BT5427" s="50"/>
      <c r="BU5427" s="50"/>
      <c r="BV5427" s="50"/>
      <c r="BW5427" s="50"/>
      <c r="BX5427" s="50"/>
    </row>
    <row r="5428" spans="70:76">
      <c r="BR5428" s="50"/>
      <c r="BS5428" s="50"/>
      <c r="BT5428" s="50"/>
      <c r="BU5428" s="50"/>
      <c r="BV5428" s="50"/>
      <c r="BW5428" s="50"/>
      <c r="BX5428" s="50"/>
    </row>
    <row r="5429" spans="70:76">
      <c r="BR5429" s="50"/>
      <c r="BS5429" s="50"/>
      <c r="BT5429" s="50"/>
      <c r="BU5429" s="50"/>
      <c r="BV5429" s="50"/>
      <c r="BW5429" s="50"/>
      <c r="BX5429" s="50"/>
    </row>
    <row r="5430" spans="70:76">
      <c r="BR5430" s="50"/>
      <c r="BS5430" s="50"/>
      <c r="BT5430" s="50"/>
      <c r="BU5430" s="50"/>
      <c r="BV5430" s="50"/>
      <c r="BW5430" s="50"/>
      <c r="BX5430" s="50"/>
    </row>
    <row r="5431" spans="70:76">
      <c r="BR5431" s="50"/>
      <c r="BS5431" s="50"/>
      <c r="BT5431" s="50"/>
      <c r="BU5431" s="50"/>
      <c r="BV5431" s="50"/>
      <c r="BW5431" s="50"/>
      <c r="BX5431" s="50"/>
    </row>
    <row r="5432" spans="70:76">
      <c r="BR5432" s="50"/>
      <c r="BS5432" s="50"/>
      <c r="BT5432" s="50"/>
      <c r="BU5432" s="50"/>
      <c r="BV5432" s="50"/>
      <c r="BW5432" s="50"/>
      <c r="BX5432" s="50"/>
    </row>
    <row r="5433" spans="70:76">
      <c r="BR5433" s="50"/>
      <c r="BS5433" s="50"/>
      <c r="BT5433" s="50"/>
      <c r="BU5433" s="50"/>
      <c r="BV5433" s="50"/>
      <c r="BW5433" s="50"/>
      <c r="BX5433" s="50"/>
    </row>
    <row r="5434" spans="70:76">
      <c r="BR5434" s="50"/>
      <c r="BS5434" s="50"/>
      <c r="BT5434" s="50"/>
      <c r="BU5434" s="50"/>
      <c r="BV5434" s="50"/>
      <c r="BW5434" s="50"/>
      <c r="BX5434" s="50"/>
    </row>
    <row r="5435" spans="70:76">
      <c r="BR5435" s="50"/>
      <c r="BS5435" s="50"/>
      <c r="BT5435" s="50"/>
      <c r="BU5435" s="50"/>
      <c r="BV5435" s="50"/>
      <c r="BW5435" s="50"/>
      <c r="BX5435" s="50"/>
    </row>
    <row r="5436" spans="70:76">
      <c r="BR5436" s="50"/>
      <c r="BS5436" s="50"/>
      <c r="BT5436" s="50"/>
      <c r="BU5436" s="50"/>
      <c r="BV5436" s="50"/>
      <c r="BW5436" s="50"/>
      <c r="BX5436" s="50"/>
    </row>
    <row r="5437" spans="70:76">
      <c r="BR5437" s="50"/>
      <c r="BS5437" s="50"/>
      <c r="BT5437" s="50"/>
      <c r="BU5437" s="50"/>
      <c r="BV5437" s="50"/>
      <c r="BW5437" s="50"/>
      <c r="BX5437" s="50"/>
    </row>
    <row r="5438" spans="70:76">
      <c r="BR5438" s="50"/>
      <c r="BS5438" s="50"/>
      <c r="BT5438" s="50"/>
      <c r="BU5438" s="50"/>
      <c r="BV5438" s="50"/>
      <c r="BW5438" s="50"/>
      <c r="BX5438" s="50"/>
    </row>
    <row r="5439" spans="70:76">
      <c r="BR5439" s="50"/>
      <c r="BS5439" s="50"/>
      <c r="BT5439" s="50"/>
      <c r="BU5439" s="50"/>
      <c r="BV5439" s="50"/>
      <c r="BW5439" s="50"/>
      <c r="BX5439" s="50"/>
    </row>
    <row r="5440" spans="70:76">
      <c r="BR5440" s="50"/>
      <c r="BS5440" s="50"/>
      <c r="BT5440" s="50"/>
      <c r="BU5440" s="50"/>
      <c r="BV5440" s="50"/>
      <c r="BW5440" s="50"/>
      <c r="BX5440" s="50"/>
    </row>
    <row r="5441" spans="70:76">
      <c r="BR5441" s="50"/>
      <c r="BS5441" s="50"/>
      <c r="BT5441" s="50"/>
      <c r="BU5441" s="50"/>
      <c r="BV5441" s="50"/>
      <c r="BW5441" s="50"/>
      <c r="BX5441" s="50"/>
    </row>
    <row r="5442" spans="70:76">
      <c r="BR5442" s="50"/>
      <c r="BS5442" s="50"/>
      <c r="BT5442" s="50"/>
      <c r="BU5442" s="50"/>
      <c r="BV5442" s="50"/>
      <c r="BW5442" s="50"/>
      <c r="BX5442" s="50"/>
    </row>
    <row r="5443" spans="70:76">
      <c r="BR5443" s="50"/>
      <c r="BS5443" s="50"/>
      <c r="BT5443" s="50"/>
      <c r="BU5443" s="50"/>
      <c r="BV5443" s="50"/>
      <c r="BW5443" s="50"/>
      <c r="BX5443" s="50"/>
    </row>
    <row r="5444" spans="70:76">
      <c r="BR5444" s="50"/>
      <c r="BS5444" s="50"/>
      <c r="BT5444" s="50"/>
      <c r="BU5444" s="50"/>
      <c r="BV5444" s="50"/>
      <c r="BW5444" s="50"/>
      <c r="BX5444" s="50"/>
    </row>
    <row r="5445" spans="70:76">
      <c r="BR5445" s="50"/>
      <c r="BS5445" s="50"/>
      <c r="BT5445" s="50"/>
      <c r="BU5445" s="50"/>
      <c r="BV5445" s="50"/>
      <c r="BW5445" s="50"/>
      <c r="BX5445" s="50"/>
    </row>
    <row r="5446" spans="70:76">
      <c r="BR5446" s="50"/>
      <c r="BS5446" s="50"/>
      <c r="BT5446" s="50"/>
      <c r="BU5446" s="50"/>
      <c r="BV5446" s="50"/>
      <c r="BW5446" s="50"/>
      <c r="BX5446" s="50"/>
    </row>
    <row r="5447" spans="70:76">
      <c r="BR5447" s="50"/>
      <c r="BS5447" s="50"/>
      <c r="BT5447" s="50"/>
      <c r="BU5447" s="50"/>
      <c r="BV5447" s="50"/>
      <c r="BW5447" s="50"/>
      <c r="BX5447" s="50"/>
    </row>
    <row r="5448" spans="70:76">
      <c r="BR5448" s="50"/>
      <c r="BS5448" s="50"/>
      <c r="BT5448" s="50"/>
      <c r="BU5448" s="50"/>
      <c r="BV5448" s="50"/>
      <c r="BW5448" s="50"/>
      <c r="BX5448" s="50"/>
    </row>
    <row r="5449" spans="70:76">
      <c r="BR5449" s="50"/>
      <c r="BS5449" s="50"/>
      <c r="BT5449" s="50"/>
      <c r="BU5449" s="50"/>
      <c r="BV5449" s="50"/>
      <c r="BW5449" s="50"/>
      <c r="BX5449" s="50"/>
    </row>
    <row r="5450" spans="70:76">
      <c r="BR5450" s="50"/>
      <c r="BS5450" s="50"/>
      <c r="BT5450" s="50"/>
      <c r="BU5450" s="50"/>
      <c r="BV5450" s="50"/>
      <c r="BW5450" s="50"/>
      <c r="BX5450" s="50"/>
    </row>
    <row r="5451" spans="70:76">
      <c r="BR5451" s="50"/>
      <c r="BS5451" s="50"/>
      <c r="BT5451" s="50"/>
      <c r="BU5451" s="50"/>
      <c r="BV5451" s="50"/>
      <c r="BW5451" s="50"/>
      <c r="BX5451" s="50"/>
    </row>
    <row r="5452" spans="70:76">
      <c r="BR5452" s="50"/>
      <c r="BS5452" s="50"/>
      <c r="BT5452" s="50"/>
      <c r="BU5452" s="50"/>
      <c r="BV5452" s="50"/>
      <c r="BW5452" s="50"/>
      <c r="BX5452" s="50"/>
    </row>
    <row r="5453" spans="70:76">
      <c r="BR5453" s="50"/>
      <c r="BS5453" s="50"/>
      <c r="BT5453" s="50"/>
      <c r="BU5453" s="50"/>
      <c r="BV5453" s="50"/>
      <c r="BW5453" s="50"/>
      <c r="BX5453" s="50"/>
    </row>
    <row r="5454" spans="70:76">
      <c r="BR5454" s="50"/>
      <c r="BS5454" s="50"/>
      <c r="BT5454" s="50"/>
      <c r="BU5454" s="50"/>
      <c r="BV5454" s="50"/>
      <c r="BW5454" s="50"/>
      <c r="BX5454" s="50"/>
    </row>
    <row r="5455" spans="70:76">
      <c r="BR5455" s="50"/>
      <c r="BS5455" s="50"/>
      <c r="BT5455" s="50"/>
      <c r="BU5455" s="50"/>
      <c r="BV5455" s="50"/>
      <c r="BW5455" s="50"/>
      <c r="BX5455" s="50"/>
    </row>
    <row r="5456" spans="70:76">
      <c r="BR5456" s="50"/>
      <c r="BS5456" s="50"/>
      <c r="BT5456" s="50"/>
      <c r="BU5456" s="50"/>
      <c r="BV5456" s="50"/>
      <c r="BW5456" s="50"/>
      <c r="BX5456" s="50"/>
    </row>
    <row r="5457" spans="70:76">
      <c r="BR5457" s="50"/>
      <c r="BS5457" s="50"/>
      <c r="BT5457" s="50"/>
      <c r="BU5457" s="50"/>
      <c r="BV5457" s="50"/>
      <c r="BW5457" s="50"/>
      <c r="BX5457" s="50"/>
    </row>
    <row r="5458" spans="70:76">
      <c r="BR5458" s="50"/>
      <c r="BS5458" s="50"/>
      <c r="BT5458" s="50"/>
      <c r="BU5458" s="50"/>
      <c r="BV5458" s="50"/>
      <c r="BW5458" s="50"/>
      <c r="BX5458" s="50"/>
    </row>
    <row r="5459" spans="70:76">
      <c r="BR5459" s="50"/>
      <c r="BS5459" s="50"/>
      <c r="BT5459" s="50"/>
      <c r="BU5459" s="50"/>
      <c r="BV5459" s="50"/>
      <c r="BW5459" s="50"/>
      <c r="BX5459" s="50"/>
    </row>
    <row r="5460" spans="70:76">
      <c r="BR5460" s="50"/>
      <c r="BS5460" s="50"/>
      <c r="BT5460" s="50"/>
      <c r="BU5460" s="50"/>
      <c r="BV5460" s="50"/>
      <c r="BW5460" s="50"/>
      <c r="BX5460" s="50"/>
    </row>
    <row r="5461" spans="70:76">
      <c r="BR5461" s="50"/>
      <c r="BS5461" s="50"/>
      <c r="BT5461" s="50"/>
      <c r="BU5461" s="50"/>
      <c r="BV5461" s="50"/>
      <c r="BW5461" s="50"/>
      <c r="BX5461" s="50"/>
    </row>
    <row r="5462" spans="70:76">
      <c r="BR5462" s="50"/>
      <c r="BS5462" s="50"/>
      <c r="BT5462" s="50"/>
      <c r="BU5462" s="50"/>
      <c r="BV5462" s="50"/>
      <c r="BW5462" s="50"/>
      <c r="BX5462" s="50"/>
    </row>
    <row r="5463" spans="70:76">
      <c r="BR5463" s="50"/>
      <c r="BS5463" s="50"/>
      <c r="BT5463" s="50"/>
      <c r="BU5463" s="50"/>
      <c r="BV5463" s="50"/>
      <c r="BW5463" s="50"/>
      <c r="BX5463" s="50"/>
    </row>
    <row r="5464" spans="70:76">
      <c r="BR5464" s="50"/>
      <c r="BS5464" s="50"/>
      <c r="BT5464" s="50"/>
      <c r="BU5464" s="50"/>
      <c r="BV5464" s="50"/>
      <c r="BW5464" s="50"/>
      <c r="BX5464" s="50"/>
    </row>
    <row r="5465" spans="70:76">
      <c r="BR5465" s="50"/>
      <c r="BS5465" s="50"/>
      <c r="BT5465" s="50"/>
      <c r="BU5465" s="50"/>
      <c r="BV5465" s="50"/>
      <c r="BW5465" s="50"/>
      <c r="BX5465" s="50"/>
    </row>
    <row r="5466" spans="70:76">
      <c r="BR5466" s="50"/>
      <c r="BS5466" s="50"/>
      <c r="BT5466" s="50"/>
      <c r="BU5466" s="50"/>
      <c r="BV5466" s="50"/>
      <c r="BW5466" s="50"/>
      <c r="BX5466" s="50"/>
    </row>
    <row r="5467" spans="70:76">
      <c r="BR5467" s="50"/>
      <c r="BS5467" s="50"/>
      <c r="BT5467" s="50"/>
      <c r="BU5467" s="50"/>
      <c r="BV5467" s="50"/>
      <c r="BW5467" s="50"/>
      <c r="BX5467" s="50"/>
    </row>
    <row r="5468" spans="70:76">
      <c r="BR5468" s="50"/>
      <c r="BS5468" s="50"/>
      <c r="BT5468" s="50"/>
      <c r="BU5468" s="50"/>
      <c r="BV5468" s="50"/>
      <c r="BW5468" s="50"/>
      <c r="BX5468" s="50"/>
    </row>
    <row r="5469" spans="70:76">
      <c r="BR5469" s="50"/>
      <c r="BS5469" s="50"/>
      <c r="BT5469" s="50"/>
      <c r="BU5469" s="50"/>
      <c r="BV5469" s="50"/>
      <c r="BW5469" s="50"/>
      <c r="BX5469" s="50"/>
    </row>
    <row r="5470" spans="70:76">
      <c r="BR5470" s="50"/>
      <c r="BS5470" s="50"/>
      <c r="BT5470" s="50"/>
      <c r="BU5470" s="50"/>
      <c r="BV5470" s="50"/>
      <c r="BW5470" s="50"/>
      <c r="BX5470" s="50"/>
    </row>
    <row r="5471" spans="70:76">
      <c r="BR5471" s="50"/>
      <c r="BS5471" s="50"/>
      <c r="BT5471" s="50"/>
      <c r="BU5471" s="50"/>
      <c r="BV5471" s="50"/>
      <c r="BW5471" s="50"/>
      <c r="BX5471" s="50"/>
    </row>
    <row r="5472" spans="70:76">
      <c r="BR5472" s="50"/>
      <c r="BS5472" s="50"/>
      <c r="BT5472" s="50"/>
      <c r="BU5472" s="50"/>
      <c r="BV5472" s="50"/>
      <c r="BW5472" s="50"/>
      <c r="BX5472" s="50"/>
    </row>
    <row r="5473" spans="70:76">
      <c r="BR5473" s="50"/>
      <c r="BS5473" s="50"/>
      <c r="BT5473" s="50"/>
      <c r="BU5473" s="50"/>
      <c r="BV5473" s="50"/>
      <c r="BW5473" s="50"/>
      <c r="BX5473" s="50"/>
    </row>
    <row r="5474" spans="70:76">
      <c r="BR5474" s="50"/>
      <c r="BS5474" s="50"/>
      <c r="BT5474" s="50"/>
      <c r="BU5474" s="50"/>
      <c r="BV5474" s="50"/>
      <c r="BW5474" s="50"/>
      <c r="BX5474" s="50"/>
    </row>
    <row r="5475" spans="70:76">
      <c r="BR5475" s="50"/>
      <c r="BS5475" s="50"/>
      <c r="BT5475" s="50"/>
      <c r="BU5475" s="50"/>
      <c r="BV5475" s="50"/>
      <c r="BW5475" s="50"/>
      <c r="BX5475" s="50"/>
    </row>
    <row r="5476" spans="70:76">
      <c r="BR5476" s="50"/>
      <c r="BS5476" s="50"/>
      <c r="BT5476" s="50"/>
      <c r="BU5476" s="50"/>
      <c r="BV5476" s="50"/>
      <c r="BW5476" s="50"/>
      <c r="BX5476" s="50"/>
    </row>
    <row r="5477" spans="70:76">
      <c r="BR5477" s="50"/>
      <c r="BS5477" s="50"/>
      <c r="BT5477" s="50"/>
      <c r="BU5477" s="50"/>
      <c r="BV5477" s="50"/>
      <c r="BW5477" s="50"/>
      <c r="BX5477" s="50"/>
    </row>
    <row r="5478" spans="70:76">
      <c r="BR5478" s="50"/>
      <c r="BS5478" s="50"/>
      <c r="BT5478" s="50"/>
      <c r="BU5478" s="50"/>
      <c r="BV5478" s="50"/>
      <c r="BW5478" s="50"/>
      <c r="BX5478" s="50"/>
    </row>
    <row r="5479" spans="70:76">
      <c r="BR5479" s="50"/>
      <c r="BS5479" s="50"/>
      <c r="BT5479" s="50"/>
      <c r="BU5479" s="50"/>
      <c r="BV5479" s="50"/>
      <c r="BW5479" s="50"/>
      <c r="BX5479" s="50"/>
    </row>
    <row r="5480" spans="70:76">
      <c r="BR5480" s="50"/>
      <c r="BS5480" s="50"/>
      <c r="BT5480" s="50"/>
      <c r="BU5480" s="50"/>
      <c r="BV5480" s="50"/>
      <c r="BW5480" s="50"/>
      <c r="BX5480" s="50"/>
    </row>
    <row r="5481" spans="70:76">
      <c r="BR5481" s="50"/>
      <c r="BS5481" s="50"/>
      <c r="BT5481" s="50"/>
      <c r="BU5481" s="50"/>
      <c r="BV5481" s="50"/>
      <c r="BW5481" s="50"/>
      <c r="BX5481" s="50"/>
    </row>
    <row r="5482" spans="70:76">
      <c r="BR5482" s="50"/>
      <c r="BS5482" s="50"/>
      <c r="BT5482" s="50"/>
      <c r="BU5482" s="50"/>
      <c r="BV5482" s="50"/>
      <c r="BW5482" s="50"/>
      <c r="BX5482" s="50"/>
    </row>
    <row r="5483" spans="70:76">
      <c r="BR5483" s="50"/>
      <c r="BS5483" s="50"/>
      <c r="BT5483" s="50"/>
      <c r="BU5483" s="50"/>
      <c r="BV5483" s="50"/>
      <c r="BW5483" s="50"/>
      <c r="BX5483" s="50"/>
    </row>
    <row r="5484" spans="70:76">
      <c r="BR5484" s="50"/>
      <c r="BS5484" s="50"/>
      <c r="BT5484" s="50"/>
      <c r="BU5484" s="50"/>
      <c r="BV5484" s="50"/>
      <c r="BW5484" s="50"/>
      <c r="BX5484" s="50"/>
    </row>
    <row r="5485" spans="70:76">
      <c r="BR5485" s="50"/>
      <c r="BS5485" s="50"/>
      <c r="BT5485" s="50"/>
      <c r="BU5485" s="50"/>
      <c r="BV5485" s="50"/>
      <c r="BW5485" s="50"/>
      <c r="BX5485" s="50"/>
    </row>
    <row r="5486" spans="70:76">
      <c r="BR5486" s="50"/>
      <c r="BS5486" s="50"/>
      <c r="BT5486" s="50"/>
      <c r="BU5486" s="50"/>
      <c r="BV5486" s="50"/>
      <c r="BW5486" s="50"/>
      <c r="BX5486" s="50"/>
    </row>
    <row r="5487" spans="70:76">
      <c r="BR5487" s="50"/>
      <c r="BS5487" s="50"/>
      <c r="BT5487" s="50"/>
      <c r="BU5487" s="50"/>
      <c r="BV5487" s="50"/>
      <c r="BW5487" s="50"/>
      <c r="BX5487" s="50"/>
    </row>
    <row r="5488" spans="70:76">
      <c r="BR5488" s="50"/>
      <c r="BS5488" s="50"/>
      <c r="BT5488" s="50"/>
      <c r="BU5488" s="50"/>
      <c r="BV5488" s="50"/>
      <c r="BW5488" s="50"/>
      <c r="BX5488" s="50"/>
    </row>
    <row r="5489" spans="70:76">
      <c r="BR5489" s="50"/>
      <c r="BS5489" s="50"/>
      <c r="BT5489" s="50"/>
      <c r="BU5489" s="50"/>
      <c r="BV5489" s="50"/>
      <c r="BW5489" s="50"/>
      <c r="BX5489" s="50"/>
    </row>
    <row r="5490" spans="70:76">
      <c r="BR5490" s="50"/>
      <c r="BS5490" s="50"/>
      <c r="BT5490" s="50"/>
      <c r="BU5490" s="50"/>
      <c r="BV5490" s="50"/>
      <c r="BW5490" s="50"/>
      <c r="BX5490" s="50"/>
    </row>
    <row r="5491" spans="70:76">
      <c r="BR5491" s="50"/>
      <c r="BS5491" s="50"/>
      <c r="BT5491" s="50"/>
      <c r="BU5491" s="50"/>
      <c r="BV5491" s="50"/>
      <c r="BW5491" s="50"/>
      <c r="BX5491" s="50"/>
    </row>
    <row r="5492" spans="70:76">
      <c r="BR5492" s="50"/>
      <c r="BS5492" s="50"/>
      <c r="BT5492" s="50"/>
      <c r="BU5492" s="50"/>
      <c r="BV5492" s="50"/>
      <c r="BW5492" s="50"/>
      <c r="BX5492" s="50"/>
    </row>
    <row r="5493" spans="70:76">
      <c r="BR5493" s="50"/>
      <c r="BS5493" s="50"/>
      <c r="BT5493" s="50"/>
      <c r="BU5493" s="50"/>
      <c r="BV5493" s="50"/>
      <c r="BW5493" s="50"/>
      <c r="BX5493" s="50"/>
    </row>
    <row r="5494" spans="70:76">
      <c r="BR5494" s="50"/>
      <c r="BS5494" s="50"/>
      <c r="BT5494" s="50"/>
      <c r="BU5494" s="50"/>
      <c r="BV5494" s="50"/>
      <c r="BW5494" s="50"/>
      <c r="BX5494" s="50"/>
    </row>
    <row r="5495" spans="70:76">
      <c r="BR5495" s="50"/>
      <c r="BS5495" s="50"/>
      <c r="BT5495" s="50"/>
      <c r="BU5495" s="50"/>
      <c r="BV5495" s="50"/>
      <c r="BW5495" s="50"/>
      <c r="BX5495" s="50"/>
    </row>
    <row r="5496" spans="70:76">
      <c r="BR5496" s="50"/>
      <c r="BS5496" s="50"/>
      <c r="BT5496" s="50"/>
      <c r="BU5496" s="50"/>
      <c r="BV5496" s="50"/>
      <c r="BW5496" s="50"/>
      <c r="BX5496" s="50"/>
    </row>
    <row r="5497" spans="70:76">
      <c r="BR5497" s="50"/>
      <c r="BS5497" s="50"/>
      <c r="BT5497" s="50"/>
      <c r="BU5497" s="50"/>
      <c r="BV5497" s="50"/>
      <c r="BW5497" s="50"/>
      <c r="BX5497" s="50"/>
    </row>
    <row r="5498" spans="70:76">
      <c r="BR5498" s="50"/>
      <c r="BS5498" s="50"/>
      <c r="BT5498" s="50"/>
      <c r="BU5498" s="50"/>
      <c r="BV5498" s="50"/>
      <c r="BW5498" s="50"/>
      <c r="BX5498" s="50"/>
    </row>
    <row r="5499" spans="70:76">
      <c r="BR5499" s="50"/>
      <c r="BS5499" s="50"/>
      <c r="BT5499" s="50"/>
      <c r="BU5499" s="50"/>
      <c r="BV5499" s="50"/>
      <c r="BW5499" s="50"/>
      <c r="BX5499" s="50"/>
    </row>
    <row r="5500" spans="70:76">
      <c r="BR5500" s="50"/>
      <c r="BS5500" s="50"/>
      <c r="BT5500" s="50"/>
      <c r="BU5500" s="50"/>
      <c r="BV5500" s="50"/>
      <c r="BW5500" s="50"/>
      <c r="BX5500" s="50"/>
    </row>
    <row r="5501" spans="70:76">
      <c r="BR5501" s="50"/>
      <c r="BS5501" s="50"/>
      <c r="BT5501" s="50"/>
      <c r="BU5501" s="50"/>
      <c r="BV5501" s="50"/>
      <c r="BW5501" s="50"/>
      <c r="BX5501" s="50"/>
    </row>
    <row r="5502" spans="70:76">
      <c r="BR5502" s="50"/>
      <c r="BS5502" s="50"/>
      <c r="BT5502" s="50"/>
      <c r="BU5502" s="50"/>
      <c r="BV5502" s="50"/>
      <c r="BW5502" s="50"/>
      <c r="BX5502" s="50"/>
    </row>
    <row r="5503" spans="70:76">
      <c r="BR5503" s="50"/>
      <c r="BS5503" s="50"/>
      <c r="BT5503" s="50"/>
      <c r="BU5503" s="50"/>
      <c r="BV5503" s="50"/>
      <c r="BW5503" s="50"/>
      <c r="BX5503" s="50"/>
    </row>
    <row r="5504" spans="70:76">
      <c r="BR5504" s="50"/>
      <c r="BS5504" s="50"/>
      <c r="BT5504" s="50"/>
      <c r="BU5504" s="50"/>
      <c r="BV5504" s="50"/>
      <c r="BW5504" s="50"/>
      <c r="BX5504" s="50"/>
    </row>
    <row r="5505" spans="70:76">
      <c r="BR5505" s="50"/>
      <c r="BS5505" s="50"/>
      <c r="BT5505" s="50"/>
      <c r="BU5505" s="50"/>
      <c r="BV5505" s="50"/>
      <c r="BW5505" s="50"/>
      <c r="BX5505" s="50"/>
    </row>
    <row r="5506" spans="70:76">
      <c r="BR5506" s="50"/>
      <c r="BS5506" s="50"/>
      <c r="BT5506" s="50"/>
      <c r="BU5506" s="50"/>
      <c r="BV5506" s="50"/>
      <c r="BW5506" s="50"/>
      <c r="BX5506" s="50"/>
    </row>
    <row r="5507" spans="70:76">
      <c r="BR5507" s="50"/>
      <c r="BS5507" s="50"/>
      <c r="BT5507" s="50"/>
      <c r="BU5507" s="50"/>
      <c r="BV5507" s="50"/>
      <c r="BW5507" s="50"/>
      <c r="BX5507" s="50"/>
    </row>
    <row r="5508" spans="70:76">
      <c r="BR5508" s="50"/>
      <c r="BS5508" s="50"/>
      <c r="BT5508" s="50"/>
      <c r="BU5508" s="50"/>
      <c r="BV5508" s="50"/>
      <c r="BW5508" s="50"/>
      <c r="BX5508" s="50"/>
    </row>
    <row r="5509" spans="70:76">
      <c r="BR5509" s="50"/>
      <c r="BS5509" s="50"/>
      <c r="BT5509" s="50"/>
      <c r="BU5509" s="50"/>
      <c r="BV5509" s="50"/>
      <c r="BW5509" s="50"/>
      <c r="BX5509" s="50"/>
    </row>
    <row r="5510" spans="70:76">
      <c r="BR5510" s="50"/>
      <c r="BS5510" s="50"/>
      <c r="BT5510" s="50"/>
      <c r="BU5510" s="50"/>
      <c r="BV5510" s="50"/>
      <c r="BW5510" s="50"/>
      <c r="BX5510" s="50"/>
    </row>
    <row r="5511" spans="70:76">
      <c r="BR5511" s="50"/>
      <c r="BS5511" s="50"/>
      <c r="BT5511" s="50"/>
      <c r="BU5511" s="50"/>
      <c r="BV5511" s="50"/>
      <c r="BW5511" s="50"/>
      <c r="BX5511" s="50"/>
    </row>
    <row r="5512" spans="70:76">
      <c r="BR5512" s="50"/>
      <c r="BS5512" s="50"/>
      <c r="BT5512" s="50"/>
      <c r="BU5512" s="50"/>
      <c r="BV5512" s="50"/>
      <c r="BW5512" s="50"/>
      <c r="BX5512" s="50"/>
    </row>
    <row r="5513" spans="70:76">
      <c r="BR5513" s="50"/>
      <c r="BS5513" s="50"/>
      <c r="BT5513" s="50"/>
      <c r="BU5513" s="50"/>
      <c r="BV5513" s="50"/>
      <c r="BW5513" s="50"/>
      <c r="BX5513" s="50"/>
    </row>
    <row r="5514" spans="70:76">
      <c r="BR5514" s="50"/>
      <c r="BS5514" s="50"/>
      <c r="BT5514" s="50"/>
      <c r="BU5514" s="50"/>
      <c r="BV5514" s="50"/>
      <c r="BW5514" s="50"/>
      <c r="BX5514" s="50"/>
    </row>
    <row r="5515" spans="70:76">
      <c r="BR5515" s="50"/>
      <c r="BS5515" s="50"/>
      <c r="BT5515" s="50"/>
      <c r="BU5515" s="50"/>
      <c r="BV5515" s="50"/>
      <c r="BW5515" s="50"/>
      <c r="BX5515" s="50"/>
    </row>
    <row r="5516" spans="70:76">
      <c r="BR5516" s="50"/>
      <c r="BS5516" s="50"/>
      <c r="BT5516" s="50"/>
      <c r="BU5516" s="50"/>
      <c r="BV5516" s="50"/>
      <c r="BW5516" s="50"/>
      <c r="BX5516" s="50"/>
    </row>
    <row r="5517" spans="70:76">
      <c r="BR5517" s="50"/>
      <c r="BS5517" s="50"/>
      <c r="BT5517" s="50"/>
      <c r="BU5517" s="50"/>
      <c r="BV5517" s="50"/>
      <c r="BW5517" s="50"/>
      <c r="BX5517" s="50"/>
    </row>
    <row r="5518" spans="70:76">
      <c r="BR5518" s="50"/>
      <c r="BS5518" s="50"/>
      <c r="BT5518" s="50"/>
      <c r="BU5518" s="50"/>
      <c r="BV5518" s="50"/>
      <c r="BW5518" s="50"/>
      <c r="BX5518" s="50"/>
    </row>
    <row r="5519" spans="70:76">
      <c r="BR5519" s="50"/>
      <c r="BS5519" s="50"/>
      <c r="BT5519" s="50"/>
      <c r="BU5519" s="50"/>
      <c r="BV5519" s="50"/>
      <c r="BW5519" s="50"/>
      <c r="BX5519" s="50"/>
    </row>
    <row r="5520" spans="70:76">
      <c r="BR5520" s="50"/>
      <c r="BS5520" s="50"/>
      <c r="BT5520" s="50"/>
      <c r="BU5520" s="50"/>
      <c r="BV5520" s="50"/>
      <c r="BW5520" s="50"/>
      <c r="BX5520" s="50"/>
    </row>
    <row r="5521" spans="70:76">
      <c r="BR5521" s="50"/>
      <c r="BS5521" s="50"/>
      <c r="BT5521" s="50"/>
      <c r="BU5521" s="50"/>
      <c r="BV5521" s="50"/>
      <c r="BW5521" s="50"/>
      <c r="BX5521" s="50"/>
    </row>
    <row r="5522" spans="70:76">
      <c r="BR5522" s="50"/>
      <c r="BS5522" s="50"/>
      <c r="BT5522" s="50"/>
      <c r="BU5522" s="50"/>
      <c r="BV5522" s="50"/>
      <c r="BW5522" s="50"/>
      <c r="BX5522" s="50"/>
    </row>
    <row r="5523" spans="70:76">
      <c r="BR5523" s="50"/>
      <c r="BS5523" s="50"/>
      <c r="BT5523" s="50"/>
      <c r="BU5523" s="50"/>
      <c r="BV5523" s="50"/>
      <c r="BW5523" s="50"/>
      <c r="BX5523" s="50"/>
    </row>
    <row r="5524" spans="70:76">
      <c r="BR5524" s="50"/>
      <c r="BS5524" s="50"/>
      <c r="BT5524" s="50"/>
      <c r="BU5524" s="50"/>
      <c r="BV5524" s="50"/>
      <c r="BW5524" s="50"/>
      <c r="BX5524" s="50"/>
    </row>
    <row r="5525" spans="70:76">
      <c r="BR5525" s="50"/>
      <c r="BS5525" s="50"/>
      <c r="BT5525" s="50"/>
      <c r="BU5525" s="50"/>
      <c r="BV5525" s="50"/>
      <c r="BW5525" s="50"/>
      <c r="BX5525" s="50"/>
    </row>
    <row r="5526" spans="70:76">
      <c r="BR5526" s="50"/>
      <c r="BS5526" s="50"/>
      <c r="BT5526" s="50"/>
      <c r="BU5526" s="50"/>
      <c r="BV5526" s="50"/>
      <c r="BW5526" s="50"/>
      <c r="BX5526" s="50"/>
    </row>
    <row r="5527" spans="70:76">
      <c r="BR5527" s="50"/>
      <c r="BS5527" s="50"/>
      <c r="BT5527" s="50"/>
      <c r="BU5527" s="50"/>
      <c r="BV5527" s="50"/>
      <c r="BW5527" s="50"/>
      <c r="BX5527" s="50"/>
    </row>
    <row r="5528" spans="70:76">
      <c r="BR5528" s="50"/>
      <c r="BS5528" s="50"/>
      <c r="BT5528" s="50"/>
      <c r="BU5528" s="50"/>
      <c r="BV5528" s="50"/>
      <c r="BW5528" s="50"/>
      <c r="BX5528" s="50"/>
    </row>
    <row r="5529" spans="70:76">
      <c r="BR5529" s="50"/>
      <c r="BS5529" s="50"/>
      <c r="BT5529" s="50"/>
      <c r="BU5529" s="50"/>
      <c r="BV5529" s="50"/>
      <c r="BW5529" s="50"/>
      <c r="BX5529" s="50"/>
    </row>
    <row r="5530" spans="70:76">
      <c r="BR5530" s="50"/>
      <c r="BS5530" s="50"/>
      <c r="BT5530" s="50"/>
      <c r="BU5530" s="50"/>
      <c r="BV5530" s="50"/>
      <c r="BW5530" s="50"/>
      <c r="BX5530" s="50"/>
    </row>
    <row r="5531" spans="70:76">
      <c r="BR5531" s="50"/>
      <c r="BS5531" s="50"/>
      <c r="BT5531" s="50"/>
      <c r="BU5531" s="50"/>
      <c r="BV5531" s="50"/>
      <c r="BW5531" s="50"/>
      <c r="BX5531" s="50"/>
    </row>
    <row r="5532" spans="70:76">
      <c r="BR5532" s="50"/>
      <c r="BS5532" s="50"/>
      <c r="BT5532" s="50"/>
      <c r="BU5532" s="50"/>
      <c r="BV5532" s="50"/>
      <c r="BW5532" s="50"/>
      <c r="BX5532" s="50"/>
    </row>
    <row r="5533" spans="70:76">
      <c r="BR5533" s="50"/>
      <c r="BS5533" s="50"/>
      <c r="BT5533" s="50"/>
      <c r="BU5533" s="50"/>
      <c r="BV5533" s="50"/>
      <c r="BW5533" s="50"/>
      <c r="BX5533" s="50"/>
    </row>
    <row r="5534" spans="70:76">
      <c r="BR5534" s="50"/>
      <c r="BS5534" s="50"/>
      <c r="BT5534" s="50"/>
      <c r="BU5534" s="50"/>
      <c r="BV5534" s="50"/>
      <c r="BW5534" s="50"/>
      <c r="BX5534" s="50"/>
    </row>
    <row r="5535" spans="70:76">
      <c r="BR5535" s="50"/>
      <c r="BS5535" s="50"/>
      <c r="BT5535" s="50"/>
      <c r="BU5535" s="50"/>
      <c r="BV5535" s="50"/>
      <c r="BW5535" s="50"/>
      <c r="BX5535" s="50"/>
    </row>
    <row r="5536" spans="70:76">
      <c r="BR5536" s="50"/>
      <c r="BS5536" s="50"/>
      <c r="BT5536" s="50"/>
      <c r="BU5536" s="50"/>
      <c r="BV5536" s="50"/>
      <c r="BW5536" s="50"/>
      <c r="BX5536" s="50"/>
    </row>
    <row r="5537" spans="70:76">
      <c r="BR5537" s="50"/>
      <c r="BS5537" s="50"/>
      <c r="BT5537" s="50"/>
      <c r="BU5537" s="50"/>
      <c r="BV5537" s="50"/>
      <c r="BW5537" s="50"/>
      <c r="BX5537" s="50"/>
    </row>
    <row r="5538" spans="70:76">
      <c r="BR5538" s="50"/>
      <c r="BS5538" s="50"/>
      <c r="BT5538" s="50"/>
      <c r="BU5538" s="50"/>
      <c r="BV5538" s="50"/>
      <c r="BW5538" s="50"/>
      <c r="BX5538" s="50"/>
    </row>
    <row r="5539" spans="70:76">
      <c r="BR5539" s="50"/>
      <c r="BS5539" s="50"/>
      <c r="BT5539" s="50"/>
      <c r="BU5539" s="50"/>
      <c r="BV5539" s="50"/>
      <c r="BW5539" s="50"/>
      <c r="BX5539" s="50"/>
    </row>
    <row r="5540" spans="70:76">
      <c r="BR5540" s="50"/>
      <c r="BS5540" s="50"/>
      <c r="BT5540" s="50"/>
      <c r="BU5540" s="50"/>
      <c r="BV5540" s="50"/>
      <c r="BW5540" s="50"/>
      <c r="BX5540" s="50"/>
    </row>
  </sheetData>
  <sheetProtection selectLockedCells="1" selectUnlockedCells="1"/>
  <protectedRanges>
    <protectedRange sqref="C2113:C2120" name="Range1_2" securityDescriptor="O:WDG:WDD:(A;;CC;;;BU)"/>
    <protectedRange sqref="B2276 B2278 B2280 B2273 B2164 B2166 B2168 B2161" name="Range1_12_1_1_1_1" securityDescriptor="O:WDG:WDD:(A;;CC;;;BU)"/>
    <protectedRange sqref="C2273 C2276 C2278 C2280 C2161 C2164 C2166 C2168" name="Range1_41_1_1_1" securityDescriptor="O:WDG:WDD:(A;;CC;;;BU)"/>
    <protectedRange sqref="C2361:C2368 C2337:C2344 C2225:C2232" name="Range1_1_2_2_2_2" securityDescriptor="O:WDG:WDD:(A;;CC;;;BU)"/>
    <protectedRange sqref="C2305:C2320 C2193:C2208" name="Range1_1_2" securityDescriptor="O:WDG:WDD:(A;;CC;;;BU)"/>
    <protectedRange sqref="C2282:C2288 C2170:C2176" name="Range1_1_2_2_2_1_1" securityDescriptor="O:WDG:WDD:(A;;CC;;;BU)"/>
    <protectedRange sqref="C2289:C2296 C2177:C2184" name="Range1_1_2_2_3_1" securityDescriptor="O:WDG:WDD:(A;;CC;;;BU)"/>
    <protectedRange sqref="B2564 B2566 B2568 B2562" name="Range1_12_1_2_1" securityDescriptor="O:WDG:WDD:(A;;CC;;;BU)"/>
    <protectedRange sqref="C2562 C2564 C2566 C2568" name="Range1_41_1_2" securityDescriptor="O:WDG:WDD:(A;;CC;;;BU)"/>
    <protectedRange sqref="C2626:C2632" name="Range1_1_1_1" securityDescriptor="O:WDG:WDD:(A;;CC;;;BU)"/>
    <protectedRange sqref="C2569:C2592" name="Range1_1_2_2_4_1" securityDescriptor="O:WDG:WDD:(A;;CC;;;BU)"/>
    <protectedRange sqref="C2297:C2304 C2185:C2192" name="Range1_1" securityDescriptor="O:WDG:WDD:(A;;CC;;;BU)"/>
    <protectedRange sqref="C2121:C2128" name="Range1_1_2_2_1_1_1" securityDescriptor="O:WDG:WDD:(A;;CC;;;BU)"/>
  </protectedRanges>
  <autoFilter ref="A16:DN4987" xr:uid="{00000000-0009-0000-0000-000000000000}"/>
  <mergeCells count="40374">
    <mergeCell ref="CN2689:CN2696"/>
    <mergeCell ref="BD2337:BD2344"/>
    <mergeCell ref="BG2345:BG2352"/>
    <mergeCell ref="BF2353:BF2360"/>
    <mergeCell ref="BW1937:BW1944"/>
    <mergeCell ref="BY1921:BY1928"/>
    <mergeCell ref="BX1961:BX1968"/>
    <mergeCell ref="CA1977:CA1984"/>
    <mergeCell ref="CD2193:CD2200"/>
    <mergeCell ref="CP1185:CP1192"/>
    <mergeCell ref="BV2537:BV2544"/>
    <mergeCell ref="BZ2537:BZ2544"/>
    <mergeCell ref="BN2233:BN2240"/>
    <mergeCell ref="BW2353:BW2360"/>
    <mergeCell ref="BW2361:BW2368"/>
    <mergeCell ref="BW2289:BW2296"/>
    <mergeCell ref="BN2321:BN2328"/>
    <mergeCell ref="CG2329:CG2336"/>
    <mergeCell ref="CL2289:CL2296"/>
    <mergeCell ref="CM2393:CM2400"/>
    <mergeCell ref="CL2369:CL2376"/>
    <mergeCell ref="CH2393:CH2400"/>
    <mergeCell ref="CH2369:CH2376"/>
    <mergeCell ref="CF2393:CF2400"/>
    <mergeCell ref="CK2297:CK2304"/>
    <mergeCell ref="CL2337:CL2344"/>
    <mergeCell ref="CM2449:CM2456"/>
    <mergeCell ref="CH2473:CH2480"/>
    <mergeCell ref="CM2417:CM2424"/>
    <mergeCell ref="CH2489:CH2496"/>
    <mergeCell ref="CF2481:CF2488"/>
    <mergeCell ref="CD2513:CD2520"/>
    <mergeCell ref="CE2513:CE2520"/>
    <mergeCell ref="CE2505:CE2512"/>
    <mergeCell ref="CL2537:CL2544"/>
    <mergeCell ref="CM2537:CM2544"/>
    <mergeCell ref="CM2545:CM2552"/>
    <mergeCell ref="CG2481:CG2488"/>
    <mergeCell ref="CI2521:CI2528"/>
    <mergeCell ref="CD2449:CD2456"/>
    <mergeCell ref="CG2417:CG2424"/>
    <mergeCell ref="CG1913:CG1920"/>
    <mergeCell ref="BY1889:BY1896"/>
    <mergeCell ref="BZ1889:BZ1896"/>
    <mergeCell ref="CA1889:CA1896"/>
    <mergeCell ref="BO1889:BO1896"/>
    <mergeCell ref="CA2329:CA2336"/>
    <mergeCell ref="BV2185:BV2192"/>
    <mergeCell ref="BW2193:BW2200"/>
    <mergeCell ref="BX2193:BX2200"/>
    <mergeCell ref="CC1777:CC1784"/>
    <mergeCell ref="BP1889:BP1896"/>
    <mergeCell ref="BQ1889:BQ1896"/>
    <mergeCell ref="BR1889:BR1896"/>
    <mergeCell ref="BS1889:BS1896"/>
    <mergeCell ref="BT1889:BT1896"/>
    <mergeCell ref="BP1873:BP1880"/>
    <mergeCell ref="BR1873:BR1880"/>
    <mergeCell ref="CP2689:CP2696"/>
    <mergeCell ref="CI2297:CI2304"/>
    <mergeCell ref="CP2513:CP2520"/>
    <mergeCell ref="CD2689:CD2696"/>
    <mergeCell ref="CB2385:CB2392"/>
    <mergeCell ref="CC2385:CC2392"/>
    <mergeCell ref="CN4297:CN4304"/>
    <mergeCell ref="CD4209:CD4216"/>
    <mergeCell ref="CE4209:CE4216"/>
    <mergeCell ref="CF4209:CF4216"/>
    <mergeCell ref="CG4209:CG4216"/>
    <mergeCell ref="CH4209:CH4216"/>
    <mergeCell ref="CI4209:CI4216"/>
    <mergeCell ref="CJ4209:CJ4216"/>
    <mergeCell ref="CK4209:CK4216"/>
    <mergeCell ref="CL4209:CL4216"/>
    <mergeCell ref="CM4209:CM4216"/>
    <mergeCell ref="CJ4417:CJ4424"/>
    <mergeCell ref="CK4417:CK4424"/>
    <mergeCell ref="CL4417:CL4424"/>
    <mergeCell ref="CM4417:CM4424"/>
    <mergeCell ref="CN4417:CN4424"/>
    <mergeCell ref="BH4257:BH4264"/>
    <mergeCell ref="BP3889:BP3896"/>
    <mergeCell ref="BQ3889:BQ3896"/>
    <mergeCell ref="BM3881:BM3888"/>
    <mergeCell ref="BN3881:BN3888"/>
    <mergeCell ref="BB4929:BB4936"/>
    <mergeCell ref="CE2193:CE2200"/>
    <mergeCell ref="CF2185:CF2192"/>
    <mergeCell ref="CG2457:CG2464"/>
    <mergeCell ref="CK2457:CK2464"/>
    <mergeCell ref="BR2625:BR2632"/>
    <mergeCell ref="BN2361:BN2368"/>
    <mergeCell ref="BH2537:BH2544"/>
    <mergeCell ref="BM2505:BM2512"/>
    <mergeCell ref="BJ2473:BJ2480"/>
    <mergeCell ref="BG2609:BG2616"/>
    <mergeCell ref="BG2513:BG2520"/>
    <mergeCell ref="BH2321:BH2328"/>
    <mergeCell ref="BF2313:BF2320"/>
    <mergeCell ref="BZ2289:BZ2296"/>
    <mergeCell ref="BP2385:BP2392"/>
    <mergeCell ref="BQ2385:BQ2392"/>
    <mergeCell ref="BR2385:BR2392"/>
    <mergeCell ref="BS2385:BS2392"/>
    <mergeCell ref="BS4817:BS4824"/>
    <mergeCell ref="BT4817:BT4824"/>
    <mergeCell ref="BU4817:BU4824"/>
    <mergeCell ref="BV4817:BV4824"/>
    <mergeCell ref="BW4817:BW4824"/>
    <mergeCell ref="BX4817:BX4824"/>
    <mergeCell ref="BY4817:BY4824"/>
    <mergeCell ref="BJ4777:BJ4784"/>
    <mergeCell ref="BK4777:BK4784"/>
    <mergeCell ref="BL4777:BL4784"/>
    <mergeCell ref="BM4777:BM4784"/>
    <mergeCell ref="BD4769:BD4776"/>
    <mergeCell ref="BE4769:BE4776"/>
    <mergeCell ref="CM2705:CM2712"/>
    <mergeCell ref="BC4809:BC4816"/>
    <mergeCell ref="BD4809:BD4816"/>
    <mergeCell ref="BE4809:BE4816"/>
    <mergeCell ref="BF4809:BF4816"/>
    <mergeCell ref="BG4809:BG4816"/>
    <mergeCell ref="BH4809:BH4816"/>
    <mergeCell ref="BI4809:BI4816"/>
    <mergeCell ref="BF4801:BF4808"/>
    <mergeCell ref="BG4801:BG4808"/>
    <mergeCell ref="BH4801:BH4808"/>
    <mergeCell ref="BU4961:BU4968"/>
    <mergeCell ref="BV4961:BV4968"/>
    <mergeCell ref="BW4961:BW4968"/>
    <mergeCell ref="BX4961:BX4968"/>
    <mergeCell ref="BY4961:BY4968"/>
    <mergeCell ref="BZ4961:BZ4968"/>
    <mergeCell ref="CA4961:CA4968"/>
    <mergeCell ref="CB4961:CB4968"/>
    <mergeCell ref="CC4961:CC4968"/>
    <mergeCell ref="CD4961:CD4968"/>
    <mergeCell ref="CE4961:CE4968"/>
    <mergeCell ref="CF4961:CF4968"/>
    <mergeCell ref="CG4961:CG4968"/>
    <mergeCell ref="CH4961:CH4968"/>
    <mergeCell ref="CI4961:CI4968"/>
    <mergeCell ref="CJ4961:CJ4968"/>
    <mergeCell ref="CK4961:CK4968"/>
    <mergeCell ref="CL4961:CL4968"/>
    <mergeCell ref="CM4961:CM4968"/>
    <mergeCell ref="CN4961:CN4968"/>
    <mergeCell ref="CP4961:CP4968"/>
    <mergeCell ref="CQ4961:CQ4968"/>
    <mergeCell ref="CR4961:CR4968"/>
    <mergeCell ref="F4962:F4967"/>
    <mergeCell ref="F4968:G4968"/>
    <mergeCell ref="CF4417:CF4424"/>
    <mergeCell ref="CG4417:CG4424"/>
    <mergeCell ref="CH4417:CH4424"/>
    <mergeCell ref="CI4417:CI4424"/>
    <mergeCell ref="BL4961:BL4968"/>
    <mergeCell ref="BM4961:BM4968"/>
    <mergeCell ref="CP4417:CP4424"/>
    <mergeCell ref="CQ4417:CQ4424"/>
    <mergeCell ref="CR4417:CR4424"/>
    <mergeCell ref="F4418:F4423"/>
    <mergeCell ref="F4424:G4424"/>
    <mergeCell ref="AW4801:AW4808"/>
    <mergeCell ref="AX4801:AX4808"/>
    <mergeCell ref="AY4801:AY4808"/>
    <mergeCell ref="AZ4801:AZ4808"/>
    <mergeCell ref="BI4801:BI4808"/>
    <mergeCell ref="AU4793:AU4800"/>
    <mergeCell ref="AV4793:AV4800"/>
    <mergeCell ref="AW4793:AW4800"/>
    <mergeCell ref="AX4793:AX4800"/>
    <mergeCell ref="AY4793:AY4800"/>
    <mergeCell ref="AZ4793:AZ4800"/>
    <mergeCell ref="BA4793:BA4800"/>
    <mergeCell ref="AX4817:AX4824"/>
    <mergeCell ref="AW4961:AW4968"/>
    <mergeCell ref="AX4961:AX4968"/>
    <mergeCell ref="AY4961:AY4968"/>
    <mergeCell ref="AZ4961:AZ4968"/>
    <mergeCell ref="BA4961:BA4968"/>
    <mergeCell ref="BB4961:BB4968"/>
    <mergeCell ref="BC4961:BC4968"/>
    <mergeCell ref="BD4961:BD4968"/>
    <mergeCell ref="AV4809:AV4816"/>
    <mergeCell ref="AW4809:AW4816"/>
    <mergeCell ref="AX4809:AX4816"/>
    <mergeCell ref="AY4809:AY4816"/>
    <mergeCell ref="AZ4809:AZ4816"/>
    <mergeCell ref="BA4809:BA4816"/>
    <mergeCell ref="BB4809:BB4816"/>
    <mergeCell ref="AZ4825:AZ4832"/>
    <mergeCell ref="AS4825:AS4832"/>
    <mergeCell ref="F4832:G4832"/>
    <mergeCell ref="BC4825:BC4832"/>
    <mergeCell ref="A4865:A4872"/>
    <mergeCell ref="F4849:G4849"/>
    <mergeCell ref="AM4865:AM4872"/>
    <mergeCell ref="AM4889:AM4896"/>
    <mergeCell ref="AN4921:AN4928"/>
    <mergeCell ref="C4905:C4912"/>
    <mergeCell ref="F4905:G4905"/>
    <mergeCell ref="F4938:F4943"/>
    <mergeCell ref="BB4817:BB4824"/>
    <mergeCell ref="BC4817:BC4824"/>
    <mergeCell ref="BD4817:BD4824"/>
    <mergeCell ref="BE4817:BE4824"/>
    <mergeCell ref="AV4889:AV4896"/>
    <mergeCell ref="AV4833:AV4840"/>
    <mergeCell ref="BN4417:BN4424"/>
    <mergeCell ref="F4944:G4944"/>
    <mergeCell ref="F4930:F4935"/>
    <mergeCell ref="F4936:G4936"/>
    <mergeCell ref="A4601:A4608"/>
    <mergeCell ref="B4601:B4608"/>
    <mergeCell ref="C4601:C4608"/>
    <mergeCell ref="B4713:B4720"/>
    <mergeCell ref="AR4657:AR4664"/>
    <mergeCell ref="F4665:G4665"/>
    <mergeCell ref="AW4745:AW4752"/>
    <mergeCell ref="AX4745:AX4752"/>
    <mergeCell ref="AR4817:AR4824"/>
    <mergeCell ref="AS4817:AS4824"/>
    <mergeCell ref="AT4817:AT4824"/>
    <mergeCell ref="AU4881:AU4888"/>
    <mergeCell ref="AV4865:AV4872"/>
    <mergeCell ref="BA4873:BA4880"/>
    <mergeCell ref="BB4873:BB4880"/>
    <mergeCell ref="AX4865:AX4872"/>
    <mergeCell ref="AU4825:AU4832"/>
    <mergeCell ref="BB4785:BB4792"/>
    <mergeCell ref="BB4841:BB4848"/>
    <mergeCell ref="AV4625:AV4632"/>
    <mergeCell ref="BB4897:BB4904"/>
    <mergeCell ref="BB4889:BB4896"/>
    <mergeCell ref="BC4889:BC4896"/>
    <mergeCell ref="F4785:G4785"/>
    <mergeCell ref="AM4785:AM4792"/>
    <mergeCell ref="AN4785:AN4792"/>
    <mergeCell ref="AO4785:AO4792"/>
    <mergeCell ref="AP4785:AP4792"/>
    <mergeCell ref="AS4969:AS4976"/>
    <mergeCell ref="AT4969:AT4976"/>
    <mergeCell ref="AU4969:AU4976"/>
    <mergeCell ref="AV4969:AV4976"/>
    <mergeCell ref="AW4969:AW4976"/>
    <mergeCell ref="AX4969:AX4976"/>
    <mergeCell ref="AY4969:AY4976"/>
    <mergeCell ref="AZ4969:AZ4976"/>
    <mergeCell ref="BA4969:BA4976"/>
    <mergeCell ref="BB4969:BB4976"/>
    <mergeCell ref="BC4969:BC4976"/>
    <mergeCell ref="BD4969:BD4976"/>
    <mergeCell ref="BE4969:BE4976"/>
    <mergeCell ref="BF4969:BF4976"/>
    <mergeCell ref="BG4969:BG4976"/>
    <mergeCell ref="BH4969:BH4976"/>
    <mergeCell ref="BI4969:BI4976"/>
    <mergeCell ref="BJ4969:BJ4976"/>
    <mergeCell ref="BK4969:BK4976"/>
    <mergeCell ref="BL4969:BL4976"/>
    <mergeCell ref="BM4969:BM4976"/>
    <mergeCell ref="A4921:A4928"/>
    <mergeCell ref="B4921:B4928"/>
    <mergeCell ref="D4921:D4928"/>
    <mergeCell ref="A4929:A4936"/>
    <mergeCell ref="B4929:B4936"/>
    <mergeCell ref="C4929:C4936"/>
    <mergeCell ref="D4929:D4936"/>
    <mergeCell ref="E4929:E4936"/>
    <mergeCell ref="AX4929:AX4936"/>
    <mergeCell ref="AY4929:AY4936"/>
    <mergeCell ref="AZ4929:AZ4936"/>
    <mergeCell ref="BA4929:BA4936"/>
    <mergeCell ref="BC4929:BC4936"/>
    <mergeCell ref="BD4929:BD4936"/>
    <mergeCell ref="BE4929:BE4936"/>
    <mergeCell ref="BF4929:BF4936"/>
    <mergeCell ref="BG4929:BG4936"/>
    <mergeCell ref="BH4929:BH4936"/>
    <mergeCell ref="BI4929:BI4936"/>
    <mergeCell ref="A4961:A4968"/>
    <mergeCell ref="B4961:B4968"/>
    <mergeCell ref="C4961:C4968"/>
    <mergeCell ref="D4961:D4968"/>
    <mergeCell ref="F4976:G4976"/>
    <mergeCell ref="BE4961:BE4968"/>
    <mergeCell ref="BF4961:BF4968"/>
    <mergeCell ref="BG4961:BG4968"/>
    <mergeCell ref="BH4961:BH4968"/>
    <mergeCell ref="BI4961:BI4968"/>
    <mergeCell ref="CJ4297:CJ4304"/>
    <mergeCell ref="CK4297:CK4304"/>
    <mergeCell ref="CL4297:CL4304"/>
    <mergeCell ref="BG4289:BG4296"/>
    <mergeCell ref="BT4289:BT4296"/>
    <mergeCell ref="BU4289:BU4296"/>
    <mergeCell ref="BV4289:BV4296"/>
    <mergeCell ref="BP4265:BP4272"/>
    <mergeCell ref="BQ4265:BQ4272"/>
    <mergeCell ref="BM4289:BM4296"/>
    <mergeCell ref="BH4281:BH4288"/>
    <mergeCell ref="BI4281:BI4288"/>
    <mergeCell ref="BJ4281:BJ4288"/>
    <mergeCell ref="BK4281:BK4288"/>
    <mergeCell ref="CF3889:CF3896"/>
    <mergeCell ref="CG3889:CG3896"/>
    <mergeCell ref="CH3889:CH3896"/>
    <mergeCell ref="CI3889:CI3896"/>
    <mergeCell ref="CJ3889:CJ3896"/>
    <mergeCell ref="BF4241:BF4248"/>
    <mergeCell ref="BZ4209:BZ4216"/>
    <mergeCell ref="BF4233:BF4240"/>
    <mergeCell ref="BG4233:BG4240"/>
    <mergeCell ref="BH4233:BH4240"/>
    <mergeCell ref="BI4233:BI4240"/>
    <mergeCell ref="BJ4233:BJ4240"/>
    <mergeCell ref="BK4233:BK4240"/>
    <mergeCell ref="BL4233:BL4240"/>
    <mergeCell ref="BF3873:BF3880"/>
    <mergeCell ref="BG3873:BG3880"/>
    <mergeCell ref="BH3873:BH3880"/>
    <mergeCell ref="BI3873:BI3880"/>
    <mergeCell ref="BJ3873:BJ3880"/>
    <mergeCell ref="BO3881:BO3888"/>
    <mergeCell ref="BW3881:BW3888"/>
    <mergeCell ref="BU3881:BU3888"/>
    <mergeCell ref="BH3889:BH3896"/>
    <mergeCell ref="BI3889:BI3896"/>
    <mergeCell ref="BJ3889:BJ3896"/>
    <mergeCell ref="BK3889:BK3896"/>
    <mergeCell ref="BL3889:BL3896"/>
    <mergeCell ref="BM3889:BM3896"/>
    <mergeCell ref="BN3889:BN3896"/>
    <mergeCell ref="BO3889:BO3896"/>
    <mergeCell ref="CE4057:CE4064"/>
    <mergeCell ref="CF4057:CF4064"/>
    <mergeCell ref="CF4049:CF4056"/>
    <mergeCell ref="BG3897:BG3904"/>
    <mergeCell ref="BH3897:BH3904"/>
    <mergeCell ref="BI3897:BI3904"/>
    <mergeCell ref="BJ3897:BJ3904"/>
    <mergeCell ref="BK3897:BK3904"/>
    <mergeCell ref="CL3897:CL3904"/>
    <mergeCell ref="BM3921:BM3928"/>
    <mergeCell ref="BP4049:BP4056"/>
    <mergeCell ref="BS4137:BS4144"/>
    <mergeCell ref="BN4137:BN4144"/>
    <mergeCell ref="BQ4137:BQ4144"/>
    <mergeCell ref="BJ4193:BJ4200"/>
    <mergeCell ref="BK4193:BK4200"/>
    <mergeCell ref="BL4193:BL4200"/>
    <mergeCell ref="BM4193:BM4200"/>
    <mergeCell ref="BY4209:BY4216"/>
    <mergeCell ref="BS4193:BS4200"/>
    <mergeCell ref="CP4297:CP4304"/>
    <mergeCell ref="AY1465:AY1472"/>
    <mergeCell ref="AZ1465:AZ1472"/>
    <mergeCell ref="BA1465:BA1472"/>
    <mergeCell ref="BB1465:BB1472"/>
    <mergeCell ref="BC1465:BC1472"/>
    <mergeCell ref="BD1465:BD1472"/>
    <mergeCell ref="BE1465:BE1472"/>
    <mergeCell ref="BF1465:BF1472"/>
    <mergeCell ref="BG1465:BG1472"/>
    <mergeCell ref="BH1465:BH1472"/>
    <mergeCell ref="BI1465:BI1472"/>
    <mergeCell ref="BJ1465:BJ1472"/>
    <mergeCell ref="BK1465:BK1472"/>
    <mergeCell ref="BL1465:BL1472"/>
    <mergeCell ref="BM1465:BM1472"/>
    <mergeCell ref="CA1465:CA1472"/>
    <mergeCell ref="CB1465:CB1472"/>
    <mergeCell ref="CC1465:CC1472"/>
    <mergeCell ref="CD1465:CD1472"/>
    <mergeCell ref="CE1465:CE1472"/>
    <mergeCell ref="CF1465:CF1472"/>
    <mergeCell ref="CG1465:CG1472"/>
    <mergeCell ref="CH1465:CH1472"/>
    <mergeCell ref="BX1465:BX1472"/>
    <mergeCell ref="CM1465:CM1472"/>
    <mergeCell ref="CN1465:CN1472"/>
    <mergeCell ref="CP1465:CP1472"/>
    <mergeCell ref="AY2705:AY2712"/>
    <mergeCell ref="AZ2705:AZ2712"/>
    <mergeCell ref="BA2705:BA2712"/>
    <mergeCell ref="BB2705:BB2712"/>
    <mergeCell ref="BC2705:BC2712"/>
    <mergeCell ref="BD2705:BD2712"/>
    <mergeCell ref="BE2705:BE2712"/>
    <mergeCell ref="BF2705:BF2712"/>
    <mergeCell ref="BG2705:BG2712"/>
    <mergeCell ref="BH2705:BH2712"/>
    <mergeCell ref="BI2705:BI2712"/>
    <mergeCell ref="BJ2705:BJ2712"/>
    <mergeCell ref="BK2705:BK2712"/>
    <mergeCell ref="BL2705:BL2712"/>
    <mergeCell ref="CC2409:CC2416"/>
    <mergeCell ref="CN2705:CN2712"/>
    <mergeCell ref="CP2705:CP2712"/>
    <mergeCell ref="BH3593:BH3600"/>
    <mergeCell ref="BD4257:BD4264"/>
    <mergeCell ref="BE4257:BE4264"/>
    <mergeCell ref="BO4009:BO4016"/>
    <mergeCell ref="BF3905:BF3912"/>
    <mergeCell ref="BG3905:BG3912"/>
    <mergeCell ref="BH3905:BH3912"/>
    <mergeCell ref="BI3905:BI3912"/>
    <mergeCell ref="BJ3905:BJ3912"/>
    <mergeCell ref="BK3905:BK3912"/>
    <mergeCell ref="BL3905:BL3912"/>
    <mergeCell ref="CK3889:CK3896"/>
    <mergeCell ref="CL3889:CL3896"/>
    <mergeCell ref="CM3889:CM3896"/>
    <mergeCell ref="CN3889:CN3896"/>
    <mergeCell ref="CB3561:CB3568"/>
    <mergeCell ref="CL3921:CL3928"/>
    <mergeCell ref="BT4001:BT4008"/>
    <mergeCell ref="BS3569:BS3576"/>
    <mergeCell ref="CQ4209:CQ4216"/>
    <mergeCell ref="CR4209:CR4216"/>
    <mergeCell ref="F4210:F4215"/>
    <mergeCell ref="F4216:G4216"/>
    <mergeCell ref="BN4297:BN4304"/>
    <mergeCell ref="BO4297:BO4304"/>
    <mergeCell ref="BP4297:BP4304"/>
    <mergeCell ref="BQ4297:BQ4304"/>
    <mergeCell ref="BR4297:BR4304"/>
    <mergeCell ref="BS4297:BS4304"/>
    <mergeCell ref="BT4297:BT4304"/>
    <mergeCell ref="BU4297:BU4304"/>
    <mergeCell ref="CP4225:CP4232"/>
    <mergeCell ref="CQ4225:CQ4232"/>
    <mergeCell ref="CR4225:CR4232"/>
    <mergeCell ref="BM4233:BM4240"/>
    <mergeCell ref="BN4233:BN4240"/>
    <mergeCell ref="BD4265:BD4272"/>
    <mergeCell ref="BE4265:BE4272"/>
    <mergeCell ref="BF4265:BF4272"/>
    <mergeCell ref="BG4265:BG4272"/>
    <mergeCell ref="CP4281:CP4288"/>
    <mergeCell ref="BA4297:BA4304"/>
    <mergeCell ref="BB4297:BB4304"/>
    <mergeCell ref="BC4297:BC4304"/>
    <mergeCell ref="BD4297:BD4304"/>
    <mergeCell ref="BE4297:BE4304"/>
    <mergeCell ref="BF4297:BF4304"/>
    <mergeCell ref="BG4297:BG4304"/>
    <mergeCell ref="BH4297:BH4304"/>
    <mergeCell ref="BI4297:BI4304"/>
    <mergeCell ref="BJ4297:BJ4304"/>
    <mergeCell ref="BK4297:BK4304"/>
    <mergeCell ref="BL4297:BL4304"/>
    <mergeCell ref="BM4297:BM4304"/>
    <mergeCell ref="BW4297:BW4304"/>
    <mergeCell ref="BX4297:BX4304"/>
    <mergeCell ref="BY4297:BY4304"/>
    <mergeCell ref="BZ4297:BZ4304"/>
    <mergeCell ref="CA4297:CA4304"/>
    <mergeCell ref="CB4297:CB4304"/>
    <mergeCell ref="CM4297:CM4304"/>
    <mergeCell ref="CN4233:CN4240"/>
    <mergeCell ref="F4265:G4265"/>
    <mergeCell ref="AM4265:AM4272"/>
    <mergeCell ref="AN4265:AN4272"/>
    <mergeCell ref="AO4265:AO4272"/>
    <mergeCell ref="AP4265:AP4272"/>
    <mergeCell ref="AO4281:AO4288"/>
    <mergeCell ref="AP4281:AP4288"/>
    <mergeCell ref="CN4281:CN4288"/>
    <mergeCell ref="BV4273:BV4280"/>
    <mergeCell ref="BW4273:BW4280"/>
    <mergeCell ref="AS4273:AS4280"/>
    <mergeCell ref="AT4273:AT4280"/>
    <mergeCell ref="AU4273:AU4280"/>
    <mergeCell ref="AV4273:AV4280"/>
    <mergeCell ref="CJ4273:CJ4280"/>
    <mergeCell ref="CK4273:CK4280"/>
    <mergeCell ref="CL4273:CL4280"/>
    <mergeCell ref="BU4281:BU4288"/>
    <mergeCell ref="BV4281:BV4288"/>
    <mergeCell ref="CP4233:CP4240"/>
    <mergeCell ref="CM4257:CM4264"/>
    <mergeCell ref="CP3889:CP3896"/>
    <mergeCell ref="CQ3889:CQ3896"/>
    <mergeCell ref="CR3889:CR3896"/>
    <mergeCell ref="F3890:F3895"/>
    <mergeCell ref="F3896:G3896"/>
    <mergeCell ref="F4017:G4017"/>
    <mergeCell ref="AM4017:AM4024"/>
    <mergeCell ref="AN4017:AN4024"/>
    <mergeCell ref="AO4017:AO4024"/>
    <mergeCell ref="AP4017:AP4024"/>
    <mergeCell ref="AQ4017:AQ4024"/>
    <mergeCell ref="AR4017:AR4024"/>
    <mergeCell ref="AS4017:AS4024"/>
    <mergeCell ref="AT4017:AT4024"/>
    <mergeCell ref="AU4017:AU4024"/>
    <mergeCell ref="AV4017:AV4024"/>
    <mergeCell ref="AW4017:AW4024"/>
    <mergeCell ref="AX4017:AX4024"/>
    <mergeCell ref="AY4017:AY4024"/>
    <mergeCell ref="AZ4017:AZ4024"/>
    <mergeCell ref="BA4017:BA4024"/>
    <mergeCell ref="BB4017:BB4024"/>
    <mergeCell ref="BC4017:BC4024"/>
    <mergeCell ref="BD4017:BD4024"/>
    <mergeCell ref="BE4017:BE4024"/>
    <mergeCell ref="BF4017:BF4024"/>
    <mergeCell ref="BG4017:BG4024"/>
    <mergeCell ref="BH4017:BH4024"/>
    <mergeCell ref="BI4017:BI4024"/>
    <mergeCell ref="BJ4017:BJ4024"/>
    <mergeCell ref="BK4017:BK4024"/>
    <mergeCell ref="BL4017:BL4024"/>
    <mergeCell ref="BY4017:BY4024"/>
    <mergeCell ref="BZ4017:BZ4024"/>
    <mergeCell ref="CA4017:CA4024"/>
    <mergeCell ref="CE4017:CE4024"/>
    <mergeCell ref="BN3921:BN3928"/>
    <mergeCell ref="BO3921:BO3928"/>
    <mergeCell ref="BP3921:BP3928"/>
    <mergeCell ref="BQ3921:BQ3928"/>
    <mergeCell ref="BR3921:BR3928"/>
    <mergeCell ref="BS3921:BS3928"/>
    <mergeCell ref="BT3921:BT3928"/>
    <mergeCell ref="BZ3921:BZ3928"/>
    <mergeCell ref="CJ3921:CJ3928"/>
    <mergeCell ref="CK3921:CK3928"/>
    <mergeCell ref="F3889:G3889"/>
    <mergeCell ref="AM3889:AM3896"/>
    <mergeCell ref="AN3889:AN3896"/>
    <mergeCell ref="AR3897:AR3904"/>
    <mergeCell ref="AS3897:AS3904"/>
    <mergeCell ref="AT3897:AT3904"/>
    <mergeCell ref="AU3897:AU3904"/>
    <mergeCell ref="AV3897:AV3904"/>
    <mergeCell ref="AW3897:AW3904"/>
    <mergeCell ref="AX3897:AX3904"/>
    <mergeCell ref="AY3897:AY3904"/>
    <mergeCell ref="AZ3897:AZ3904"/>
    <mergeCell ref="BA3897:BA3904"/>
    <mergeCell ref="BB3897:BB3904"/>
    <mergeCell ref="BC3897:BC3904"/>
    <mergeCell ref="BD3897:BD3904"/>
    <mergeCell ref="BE3897:BE3904"/>
    <mergeCell ref="BF3897:BF3904"/>
    <mergeCell ref="BB3865:BB3872"/>
    <mergeCell ref="AO3873:AO3880"/>
    <mergeCell ref="AP3873:AP3880"/>
    <mergeCell ref="AQ3873:AQ3880"/>
    <mergeCell ref="AR3873:AR3880"/>
    <mergeCell ref="AS3873:AS3880"/>
    <mergeCell ref="AT3873:AT3880"/>
    <mergeCell ref="AU3873:AU3880"/>
    <mergeCell ref="AV3873:AV3880"/>
    <mergeCell ref="AW3873:AW3880"/>
    <mergeCell ref="AX3873:AX3880"/>
    <mergeCell ref="AY3873:AY3880"/>
    <mergeCell ref="AZ3873:AZ3880"/>
    <mergeCell ref="BA3873:BA3880"/>
    <mergeCell ref="BB3873:BB3880"/>
    <mergeCell ref="BC3873:BC3880"/>
    <mergeCell ref="BD3873:BD3880"/>
    <mergeCell ref="BE3873:BE3880"/>
    <mergeCell ref="AU3881:AU3888"/>
    <mergeCell ref="AU3889:AU3896"/>
    <mergeCell ref="AV3889:AV3896"/>
    <mergeCell ref="AW3889:AW3896"/>
    <mergeCell ref="AX3889:AX3896"/>
    <mergeCell ref="AY3889:AY3896"/>
    <mergeCell ref="AZ3889:AZ3896"/>
    <mergeCell ref="BA3889:BA3896"/>
    <mergeCell ref="BB3889:BB3896"/>
    <mergeCell ref="BC3889:BC3896"/>
    <mergeCell ref="BD3889:BD3896"/>
    <mergeCell ref="BE3889:BE3896"/>
    <mergeCell ref="BA3625:BA3632"/>
    <mergeCell ref="BB3625:BB3632"/>
    <mergeCell ref="BC3625:BC3632"/>
    <mergeCell ref="AY3625:AY3632"/>
    <mergeCell ref="AZ3625:AZ3632"/>
    <mergeCell ref="AO3889:AO3896"/>
    <mergeCell ref="AP3889:AP3896"/>
    <mergeCell ref="AS3817:AS3824"/>
    <mergeCell ref="AT3817:AT3824"/>
    <mergeCell ref="AU3817:AU3824"/>
    <mergeCell ref="AV3817:AV3824"/>
    <mergeCell ref="AW3817:AW3824"/>
    <mergeCell ref="AQ3825:AQ3832"/>
    <mergeCell ref="AR3825:AR3832"/>
    <mergeCell ref="AS3825:AS3832"/>
    <mergeCell ref="AT3825:AT3832"/>
    <mergeCell ref="AZ3761:AZ3768"/>
    <mergeCell ref="AT3785:AT3792"/>
    <mergeCell ref="AU3785:AU3792"/>
    <mergeCell ref="AV3785:AV3792"/>
    <mergeCell ref="AW3785:AW3792"/>
    <mergeCell ref="AX3785:AX3792"/>
    <mergeCell ref="AY3785:AY3792"/>
    <mergeCell ref="AZ3785:AZ3792"/>
    <mergeCell ref="BA3785:BA3792"/>
    <mergeCell ref="BB3785:BB3792"/>
    <mergeCell ref="BC3785:BC3792"/>
    <mergeCell ref="BD3785:BD3792"/>
    <mergeCell ref="BE3785:BE3792"/>
    <mergeCell ref="AO3721:AO3728"/>
    <mergeCell ref="AP3721:AP3728"/>
    <mergeCell ref="F3874:F3879"/>
    <mergeCell ref="F3880:G3880"/>
    <mergeCell ref="F3881:G3881"/>
    <mergeCell ref="AM3881:AM3888"/>
    <mergeCell ref="AN3881:AN3888"/>
    <mergeCell ref="AO3881:AO3888"/>
    <mergeCell ref="AP3881:AP3888"/>
    <mergeCell ref="AQ3881:AQ3888"/>
    <mergeCell ref="BE3881:BE3888"/>
    <mergeCell ref="BF3881:BF3888"/>
    <mergeCell ref="BG3881:BG3888"/>
    <mergeCell ref="BH3881:BH3888"/>
    <mergeCell ref="BI3881:BI3888"/>
    <mergeCell ref="BJ3881:BJ3888"/>
    <mergeCell ref="BK3881:BK3888"/>
    <mergeCell ref="BL3881:BL3888"/>
    <mergeCell ref="BY3881:BY3888"/>
    <mergeCell ref="BZ3881:BZ3888"/>
    <mergeCell ref="CA3881:CA3888"/>
    <mergeCell ref="CB3881:CB3888"/>
    <mergeCell ref="CC3881:CC3888"/>
    <mergeCell ref="CD3881:CD3888"/>
    <mergeCell ref="CE3881:CE3888"/>
    <mergeCell ref="CF3881:CF3888"/>
    <mergeCell ref="CG3881:CG3888"/>
    <mergeCell ref="CH3881:CH3888"/>
    <mergeCell ref="CI3881:CI3888"/>
    <mergeCell ref="CJ3881:CJ3888"/>
    <mergeCell ref="CK3881:CK3888"/>
    <mergeCell ref="CL3881:CL3888"/>
    <mergeCell ref="CM3881:CM3888"/>
    <mergeCell ref="CN3881:CN3888"/>
    <mergeCell ref="CP3881:CP3888"/>
    <mergeCell ref="F3882:F3887"/>
    <mergeCell ref="F3888:G3888"/>
    <mergeCell ref="BC3881:BC3888"/>
    <mergeCell ref="BD3881:BD3888"/>
    <mergeCell ref="F3576:G3576"/>
    <mergeCell ref="BT3569:BT3576"/>
    <mergeCell ref="BU3569:BU3576"/>
    <mergeCell ref="BV3569:BV3576"/>
    <mergeCell ref="CA3569:CA3576"/>
    <mergeCell ref="BW3569:BW3576"/>
    <mergeCell ref="BX3569:BX3576"/>
    <mergeCell ref="BY3569:BY3576"/>
    <mergeCell ref="AM3569:AM3576"/>
    <mergeCell ref="AN3569:AN3576"/>
    <mergeCell ref="BZ3569:BZ3576"/>
    <mergeCell ref="BP3537:BP3544"/>
    <mergeCell ref="AT3593:AT3600"/>
    <mergeCell ref="AU3593:AU3600"/>
    <mergeCell ref="CL3625:CL3632"/>
    <mergeCell ref="CM3625:CM3632"/>
    <mergeCell ref="CN3625:CN3632"/>
    <mergeCell ref="CP3625:CP3632"/>
    <mergeCell ref="CQ3625:CQ3632"/>
    <mergeCell ref="CI3625:CI3632"/>
    <mergeCell ref="BU3513:BU3520"/>
    <mergeCell ref="BV3513:BV3520"/>
    <mergeCell ref="BW3513:BW3520"/>
    <mergeCell ref="BX3513:BX3520"/>
    <mergeCell ref="BY3513:BY3520"/>
    <mergeCell ref="CJ4017:CJ4024"/>
    <mergeCell ref="CK4017:CK4024"/>
    <mergeCell ref="CL4017:CL4024"/>
    <mergeCell ref="BR3889:BR3896"/>
    <mergeCell ref="BS3889:BS3896"/>
    <mergeCell ref="BT3889:BT3896"/>
    <mergeCell ref="BU3889:BU3896"/>
    <mergeCell ref="BY3889:BY3896"/>
    <mergeCell ref="BZ3889:BZ3896"/>
    <mergeCell ref="BV3889:BV3896"/>
    <mergeCell ref="BW3889:BW3896"/>
    <mergeCell ref="BY3873:BY3880"/>
    <mergeCell ref="BZ3873:BZ3880"/>
    <mergeCell ref="CA3873:CA3880"/>
    <mergeCell ref="CB3873:CB3880"/>
    <mergeCell ref="CC3873:CC3880"/>
    <mergeCell ref="CD3873:CD3880"/>
    <mergeCell ref="CE3873:CE3880"/>
    <mergeCell ref="CF3873:CF3880"/>
    <mergeCell ref="CG3873:CG3880"/>
    <mergeCell ref="CH3873:CH3880"/>
    <mergeCell ref="CI3873:CI3880"/>
    <mergeCell ref="CJ3873:CJ3880"/>
    <mergeCell ref="CK3873:CK3880"/>
    <mergeCell ref="CL3873:CL3880"/>
    <mergeCell ref="CM3873:CM3880"/>
    <mergeCell ref="CN3873:CN3880"/>
    <mergeCell ref="CM4017:CM4024"/>
    <mergeCell ref="CN4017:CN4024"/>
    <mergeCell ref="CA3889:CA3896"/>
    <mergeCell ref="CB3889:CB3896"/>
    <mergeCell ref="CC3889:CC3896"/>
    <mergeCell ref="CD3889:CD3896"/>
    <mergeCell ref="CE3889:CE3896"/>
    <mergeCell ref="AT3977:AT3984"/>
    <mergeCell ref="AN3897:AN3904"/>
    <mergeCell ref="AO3897:AO3904"/>
    <mergeCell ref="AP3897:AP3904"/>
    <mergeCell ref="AQ3897:AQ3904"/>
    <mergeCell ref="CD3497:CD3504"/>
    <mergeCell ref="CE3497:CE3504"/>
    <mergeCell ref="BM3865:BM3872"/>
    <mergeCell ref="BN3865:BN3872"/>
    <mergeCell ref="BO3865:BO3872"/>
    <mergeCell ref="BP3865:BP3872"/>
    <mergeCell ref="BQ3865:BQ3872"/>
    <mergeCell ref="BR3865:BR3872"/>
    <mergeCell ref="BS3865:BS3872"/>
    <mergeCell ref="BT3865:BT3872"/>
    <mergeCell ref="BU3865:BU3872"/>
    <mergeCell ref="BV3865:BV3872"/>
    <mergeCell ref="BW3865:BW3872"/>
    <mergeCell ref="BX3865:BX3872"/>
    <mergeCell ref="BY3865:BY3872"/>
    <mergeCell ref="BZ3865:BZ3872"/>
    <mergeCell ref="CA3865:CA3872"/>
    <mergeCell ref="CB3865:CB3872"/>
    <mergeCell ref="CC3865:CC3872"/>
    <mergeCell ref="CD3865:CD3872"/>
    <mergeCell ref="CE3865:CE3872"/>
    <mergeCell ref="CF3865:CF3872"/>
    <mergeCell ref="CG3865:CG3872"/>
    <mergeCell ref="CH3865:CH3872"/>
    <mergeCell ref="CI3865:CI3872"/>
    <mergeCell ref="CJ3865:CJ3872"/>
    <mergeCell ref="CK3865:CK3872"/>
    <mergeCell ref="CL3865:CL3872"/>
    <mergeCell ref="CM3865:CM3872"/>
    <mergeCell ref="CN3865:CN3872"/>
    <mergeCell ref="CP3865:CP3872"/>
    <mergeCell ref="CQ3865:CQ3872"/>
    <mergeCell ref="CR3865:CR3872"/>
    <mergeCell ref="CD3625:CD3632"/>
    <mergeCell ref="CE3625:CE3632"/>
    <mergeCell ref="CF3625:CF3632"/>
    <mergeCell ref="CG3625:CG3632"/>
    <mergeCell ref="CH3625:CH3632"/>
    <mergeCell ref="CK3513:CK3520"/>
    <mergeCell ref="CL3513:CL3520"/>
    <mergeCell ref="CM3513:CM3520"/>
    <mergeCell ref="CN3513:CN3520"/>
    <mergeCell ref="CJ3625:CJ3632"/>
    <mergeCell ref="CK3625:CK3632"/>
    <mergeCell ref="BW3521:BW3528"/>
    <mergeCell ref="BS3505:BS3512"/>
    <mergeCell ref="BT3505:BT3512"/>
    <mergeCell ref="BU3505:BU3512"/>
    <mergeCell ref="BV3505:BV3512"/>
    <mergeCell ref="BW3505:BW3512"/>
    <mergeCell ref="CE3793:CE3800"/>
    <mergeCell ref="CF3793:CF3800"/>
    <mergeCell ref="CG3793:CG3800"/>
    <mergeCell ref="CH3793:CH3800"/>
    <mergeCell ref="CI3793:CI3800"/>
    <mergeCell ref="CJ3793:CJ3800"/>
    <mergeCell ref="BX3777:BX3784"/>
    <mergeCell ref="BY3777:BY3784"/>
    <mergeCell ref="BZ3777:BZ3784"/>
    <mergeCell ref="BO3577:BO3584"/>
    <mergeCell ref="CP3569:CP3576"/>
    <mergeCell ref="CF3577:CF3584"/>
    <mergeCell ref="CG3577:CG3584"/>
    <mergeCell ref="CH3577:CH3584"/>
    <mergeCell ref="CI3393:CI3400"/>
    <mergeCell ref="CJ3393:CJ3400"/>
    <mergeCell ref="CK3393:CK3400"/>
    <mergeCell ref="CL3393:CL3400"/>
    <mergeCell ref="CM3393:CM3400"/>
    <mergeCell ref="CN3393:CN3400"/>
    <mergeCell ref="CQ3393:CQ3400"/>
    <mergeCell ref="CR3393:CR3400"/>
    <mergeCell ref="F3394:F3399"/>
    <mergeCell ref="F3400:G3400"/>
    <mergeCell ref="A3513:A3520"/>
    <mergeCell ref="B3513:B3520"/>
    <mergeCell ref="C3513:C3520"/>
    <mergeCell ref="D3513:D3520"/>
    <mergeCell ref="E3513:E3520"/>
    <mergeCell ref="F3513:G3513"/>
    <mergeCell ref="AM3513:AM3520"/>
    <mergeCell ref="AN3513:AN3520"/>
    <mergeCell ref="AO3513:AO3520"/>
    <mergeCell ref="AP3513:AP3520"/>
    <mergeCell ref="AQ3513:AQ3520"/>
    <mergeCell ref="AR3513:AR3520"/>
    <mergeCell ref="AS3513:AS3520"/>
    <mergeCell ref="AT3513:AT3520"/>
    <mergeCell ref="AU3513:AU3520"/>
    <mergeCell ref="AV3513:AV3520"/>
    <mergeCell ref="AW3513:AW3520"/>
    <mergeCell ref="AX3513:AX3520"/>
    <mergeCell ref="AY3513:AY3520"/>
    <mergeCell ref="AZ3513:AZ3520"/>
    <mergeCell ref="BA3513:BA3520"/>
    <mergeCell ref="BB3513:BB3520"/>
    <mergeCell ref="BC3513:BC3520"/>
    <mergeCell ref="BD3513:BD3520"/>
    <mergeCell ref="BE3513:BE3520"/>
    <mergeCell ref="BF3513:BF3520"/>
    <mergeCell ref="BG3513:BG3520"/>
    <mergeCell ref="BH3513:BH3520"/>
    <mergeCell ref="BI3513:BI3520"/>
    <mergeCell ref="BJ3513:BJ3520"/>
    <mergeCell ref="BK3513:BK3520"/>
    <mergeCell ref="BL3513:BL3520"/>
    <mergeCell ref="BM3513:BM3520"/>
    <mergeCell ref="BN3513:BN3520"/>
    <mergeCell ref="BO3513:BO3520"/>
    <mergeCell ref="BP3513:BP3520"/>
    <mergeCell ref="BQ3513:BQ3520"/>
    <mergeCell ref="BR3513:BR3520"/>
    <mergeCell ref="BT3513:BT3520"/>
    <mergeCell ref="CA3513:CA3520"/>
    <mergeCell ref="CB3513:CB3520"/>
    <mergeCell ref="CC3513:CC3520"/>
    <mergeCell ref="CD3513:CD3520"/>
    <mergeCell ref="BZ3489:BZ3496"/>
    <mergeCell ref="BY3481:BY3488"/>
    <mergeCell ref="BZ3481:BZ3488"/>
    <mergeCell ref="BY3473:BY3480"/>
    <mergeCell ref="BZ3473:BZ3480"/>
    <mergeCell ref="CP3513:CP3520"/>
    <mergeCell ref="CQ3513:CQ3520"/>
    <mergeCell ref="CR3513:CR3520"/>
    <mergeCell ref="F3514:F3519"/>
    <mergeCell ref="F3520:G3520"/>
    <mergeCell ref="BY3497:BY3504"/>
    <mergeCell ref="CI3385:CI3392"/>
    <mergeCell ref="CJ3385:CJ3392"/>
    <mergeCell ref="CK3385:CK3392"/>
    <mergeCell ref="CL3385:CL3392"/>
    <mergeCell ref="CM3385:CM3392"/>
    <mergeCell ref="CN3385:CN3392"/>
    <mergeCell ref="CQ3385:CQ3392"/>
    <mergeCell ref="CR3385:CR3392"/>
    <mergeCell ref="F3386:F3391"/>
    <mergeCell ref="F3392:G3392"/>
    <mergeCell ref="A3393:A3400"/>
    <mergeCell ref="B3393:B3400"/>
    <mergeCell ref="C3393:C3400"/>
    <mergeCell ref="D3393:D3400"/>
    <mergeCell ref="E3393:E3400"/>
    <mergeCell ref="F3393:G3393"/>
    <mergeCell ref="AM3393:AM3400"/>
    <mergeCell ref="AN3393:AN3400"/>
    <mergeCell ref="AO3393:AO3400"/>
    <mergeCell ref="AP3393:AP3400"/>
    <mergeCell ref="AQ3393:AQ3400"/>
    <mergeCell ref="AR3393:AR3400"/>
    <mergeCell ref="AS3393:AS3400"/>
    <mergeCell ref="AT3393:AT3400"/>
    <mergeCell ref="AU3393:AU3400"/>
    <mergeCell ref="AV3393:AV3400"/>
    <mergeCell ref="AW3393:AW3400"/>
    <mergeCell ref="AX3393:AX3400"/>
    <mergeCell ref="AY3393:AY3400"/>
    <mergeCell ref="AZ3393:AZ3400"/>
    <mergeCell ref="BA3393:BA3400"/>
    <mergeCell ref="BB3393:BB3400"/>
    <mergeCell ref="BC3393:BC3400"/>
    <mergeCell ref="BD3393:BD3400"/>
    <mergeCell ref="BE3393:BE3400"/>
    <mergeCell ref="BF3393:BF3400"/>
    <mergeCell ref="BG3393:BG3400"/>
    <mergeCell ref="BH3393:BH3400"/>
    <mergeCell ref="BI3393:BI3400"/>
    <mergeCell ref="BJ3393:BJ3400"/>
    <mergeCell ref="BK3393:BK3400"/>
    <mergeCell ref="BL3393:BL3400"/>
    <mergeCell ref="BM3393:BM3400"/>
    <mergeCell ref="BN3393:BN3400"/>
    <mergeCell ref="BO3393:BO3400"/>
    <mergeCell ref="BP3393:BP3400"/>
    <mergeCell ref="BQ3393:BQ3400"/>
    <mergeCell ref="BR3393:BR3400"/>
    <mergeCell ref="BS3393:BS3400"/>
    <mergeCell ref="BT3393:BT3400"/>
    <mergeCell ref="BU3393:BU3400"/>
    <mergeCell ref="BV3393:BV3400"/>
    <mergeCell ref="BW3393:BW3400"/>
    <mergeCell ref="BX3393:BX3400"/>
    <mergeCell ref="BY3393:BY3400"/>
    <mergeCell ref="BZ3393:BZ3400"/>
    <mergeCell ref="CA3393:CA3400"/>
    <mergeCell ref="CB3393:CB3400"/>
    <mergeCell ref="CC3393:CC3400"/>
    <mergeCell ref="CD3393:CD3400"/>
    <mergeCell ref="CE3393:CE3400"/>
    <mergeCell ref="CF3393:CF3400"/>
    <mergeCell ref="CG3393:CG3400"/>
    <mergeCell ref="CH3393:CH3400"/>
    <mergeCell ref="CG3377:CG3384"/>
    <mergeCell ref="CH3377:CH3384"/>
    <mergeCell ref="CI3377:CI3384"/>
    <mergeCell ref="CJ3377:CJ3384"/>
    <mergeCell ref="CK3377:CK3384"/>
    <mergeCell ref="CL3377:CL3384"/>
    <mergeCell ref="CQ3377:CQ3384"/>
    <mergeCell ref="CR3377:CR3384"/>
    <mergeCell ref="F3378:F3383"/>
    <mergeCell ref="F3384:G3384"/>
    <mergeCell ref="A3385:A3392"/>
    <mergeCell ref="B3385:B3392"/>
    <mergeCell ref="C3385:C3392"/>
    <mergeCell ref="D3385:D3392"/>
    <mergeCell ref="E3385:E3392"/>
    <mergeCell ref="F3385:G3385"/>
    <mergeCell ref="AM3385:AM3392"/>
    <mergeCell ref="AN3385:AN3392"/>
    <mergeCell ref="AO3385:AO3392"/>
    <mergeCell ref="AP3385:AP3392"/>
    <mergeCell ref="AQ3385:AQ3392"/>
    <mergeCell ref="AR3385:AR3392"/>
    <mergeCell ref="AS3385:AS3392"/>
    <mergeCell ref="AT3385:AT3392"/>
    <mergeCell ref="AU3385:AU3392"/>
    <mergeCell ref="AV3385:AV3392"/>
    <mergeCell ref="AW3385:AW3392"/>
    <mergeCell ref="AX3385:AX3392"/>
    <mergeCell ref="AY3385:AY3392"/>
    <mergeCell ref="AZ3385:AZ3392"/>
    <mergeCell ref="BA3385:BA3392"/>
    <mergeCell ref="BB3385:BB3392"/>
    <mergeCell ref="BC3385:BC3392"/>
    <mergeCell ref="BD3385:BD3392"/>
    <mergeCell ref="BE3385:BE3392"/>
    <mergeCell ref="BF3385:BF3392"/>
    <mergeCell ref="BG3385:BG3392"/>
    <mergeCell ref="BH3385:BH3392"/>
    <mergeCell ref="BI3385:BI3392"/>
    <mergeCell ref="BJ3385:BJ3392"/>
    <mergeCell ref="BK3385:BK3392"/>
    <mergeCell ref="BL3385:BL3392"/>
    <mergeCell ref="BM3385:BM3392"/>
    <mergeCell ref="BN3385:BN3392"/>
    <mergeCell ref="BO3385:BO3392"/>
    <mergeCell ref="BP3385:BP3392"/>
    <mergeCell ref="BQ3385:BQ3392"/>
    <mergeCell ref="BR3385:BR3392"/>
    <mergeCell ref="BS3385:BS3392"/>
    <mergeCell ref="BT3385:BT3392"/>
    <mergeCell ref="BU3385:BU3392"/>
    <mergeCell ref="BV3385:BV3392"/>
    <mergeCell ref="BW3385:BW3392"/>
    <mergeCell ref="BX3385:BX3392"/>
    <mergeCell ref="BY3385:BY3392"/>
    <mergeCell ref="BZ3385:BZ3392"/>
    <mergeCell ref="CA3385:CA3392"/>
    <mergeCell ref="CB3385:CB3392"/>
    <mergeCell ref="CC3385:CC3392"/>
    <mergeCell ref="CD3385:CD3392"/>
    <mergeCell ref="CE3385:CE3392"/>
    <mergeCell ref="CF3385:CF3392"/>
    <mergeCell ref="CG3385:CG3392"/>
    <mergeCell ref="CH3385:CH3392"/>
    <mergeCell ref="A3377:A3384"/>
    <mergeCell ref="B3377:B3384"/>
    <mergeCell ref="C3377:C3384"/>
    <mergeCell ref="D3377:D3384"/>
    <mergeCell ref="E3377:E3384"/>
    <mergeCell ref="F3377:G3377"/>
    <mergeCell ref="AM3377:AM3384"/>
    <mergeCell ref="AN3377:AN3384"/>
    <mergeCell ref="AO3377:AO3384"/>
    <mergeCell ref="AP3377:AP3384"/>
    <mergeCell ref="AQ3377:AQ3384"/>
    <mergeCell ref="AR3377:AR3384"/>
    <mergeCell ref="AS3377:AS3384"/>
    <mergeCell ref="AT3377:AT3384"/>
    <mergeCell ref="AU3377:AU3384"/>
    <mergeCell ref="AV3377:AV3384"/>
    <mergeCell ref="AW3377:AW3384"/>
    <mergeCell ref="AX3377:AX3384"/>
    <mergeCell ref="AY3377:AY3384"/>
    <mergeCell ref="AZ3377:AZ3384"/>
    <mergeCell ref="BA3377:BA3384"/>
    <mergeCell ref="BB3377:BB3384"/>
    <mergeCell ref="BC3377:BC3384"/>
    <mergeCell ref="BD3377:BD3384"/>
    <mergeCell ref="BE3377:BE3384"/>
    <mergeCell ref="BF3377:BF3384"/>
    <mergeCell ref="BG3377:BG3384"/>
    <mergeCell ref="BH3377:BH3384"/>
    <mergeCell ref="BI3377:BI3384"/>
    <mergeCell ref="BJ3377:BJ3384"/>
    <mergeCell ref="BK3377:BK3384"/>
    <mergeCell ref="BL3377:BL3384"/>
    <mergeCell ref="BP3377:BP3384"/>
    <mergeCell ref="BN3377:BN3384"/>
    <mergeCell ref="BO3377:BO3384"/>
    <mergeCell ref="A2985:A2992"/>
    <mergeCell ref="B2985:B2992"/>
    <mergeCell ref="C2985:C2992"/>
    <mergeCell ref="D2985:D2992"/>
    <mergeCell ref="E2985:E2992"/>
    <mergeCell ref="F2985:G2985"/>
    <mergeCell ref="AM2985:AM2992"/>
    <mergeCell ref="AN2985:AN2992"/>
    <mergeCell ref="AO2985:AO2992"/>
    <mergeCell ref="AP2985:AP2992"/>
    <mergeCell ref="AQ2985:AQ2992"/>
    <mergeCell ref="AR2985:AR2992"/>
    <mergeCell ref="AS2985:AS2992"/>
    <mergeCell ref="AT2985:AT2992"/>
    <mergeCell ref="AU2985:AU2992"/>
    <mergeCell ref="AV2985:AV2992"/>
    <mergeCell ref="AW2985:AW2992"/>
    <mergeCell ref="AX2985:AX2992"/>
    <mergeCell ref="AY2985:AY2992"/>
    <mergeCell ref="AZ2985:AZ2992"/>
    <mergeCell ref="BA2985:BA2992"/>
    <mergeCell ref="BB2985:BB2992"/>
    <mergeCell ref="BC2985:BC2992"/>
    <mergeCell ref="BD2985:BD2992"/>
    <mergeCell ref="BE2985:BE2992"/>
    <mergeCell ref="BF2985:BF2992"/>
    <mergeCell ref="BG2985:BG2992"/>
    <mergeCell ref="BH2985:BH2992"/>
    <mergeCell ref="BI2985:BI2992"/>
    <mergeCell ref="BJ2985:BJ2992"/>
    <mergeCell ref="BK2985:BK2992"/>
    <mergeCell ref="BL2985:BL2992"/>
    <mergeCell ref="BM2985:BM2992"/>
    <mergeCell ref="F2986:F2991"/>
    <mergeCell ref="F2992:G2992"/>
    <mergeCell ref="A2257:A2264"/>
    <mergeCell ref="B2257:B2264"/>
    <mergeCell ref="D2257:D2264"/>
    <mergeCell ref="E2257:E2264"/>
    <mergeCell ref="AT2305:AT2312"/>
    <mergeCell ref="AT2313:AT2320"/>
    <mergeCell ref="AT2329:AT2336"/>
    <mergeCell ref="F2360:G2360"/>
    <mergeCell ref="F2369:G2369"/>
    <mergeCell ref="D2297:D2304"/>
    <mergeCell ref="AM2289:AM2296"/>
    <mergeCell ref="AN2289:AN2296"/>
    <mergeCell ref="BD2601:BD2608"/>
    <mergeCell ref="AY2633:AY2640"/>
    <mergeCell ref="AX2633:AX2640"/>
    <mergeCell ref="AW2633:AW2640"/>
    <mergeCell ref="AN2305:AN2312"/>
    <mergeCell ref="A2753:A2760"/>
    <mergeCell ref="B2753:B2760"/>
    <mergeCell ref="C2753:C2760"/>
    <mergeCell ref="D2753:D2760"/>
    <mergeCell ref="AW2601:AW2608"/>
    <mergeCell ref="AW2641:AW2648"/>
    <mergeCell ref="E2753:E2760"/>
    <mergeCell ref="F2753:G2753"/>
    <mergeCell ref="AM2753:AM2760"/>
    <mergeCell ref="AN2753:AN2760"/>
    <mergeCell ref="AO2753:AO2760"/>
    <mergeCell ref="AP2753:AP2760"/>
    <mergeCell ref="AQ2753:AQ2760"/>
    <mergeCell ref="AR2753:AR2760"/>
    <mergeCell ref="AS2753:AS2760"/>
    <mergeCell ref="AT2753:AT2760"/>
    <mergeCell ref="AU2753:AU2760"/>
    <mergeCell ref="AV2753:AV2760"/>
    <mergeCell ref="AW2753:AW2760"/>
    <mergeCell ref="AX2753:AX2760"/>
    <mergeCell ref="AY2753:AY2760"/>
    <mergeCell ref="AZ2753:AZ2760"/>
    <mergeCell ref="BA2753:BA2760"/>
    <mergeCell ref="BB2753:BB2760"/>
    <mergeCell ref="AS2353:AS2360"/>
    <mergeCell ref="F2377:G2377"/>
    <mergeCell ref="AM2377:AM2384"/>
    <mergeCell ref="AQ2417:AQ2424"/>
    <mergeCell ref="AU2393:AU2400"/>
    <mergeCell ref="BB2513:BB2520"/>
    <mergeCell ref="BB2521:BB2528"/>
    <mergeCell ref="A2705:A2712"/>
    <mergeCell ref="B2705:B2712"/>
    <mergeCell ref="C2705:C2712"/>
    <mergeCell ref="D2705:D2712"/>
    <mergeCell ref="E2705:E2712"/>
    <mergeCell ref="F2705:G2705"/>
    <mergeCell ref="AM2705:AM2712"/>
    <mergeCell ref="AN2705:AN2712"/>
    <mergeCell ref="AO2705:AO2712"/>
    <mergeCell ref="AP2705:AP2712"/>
    <mergeCell ref="AQ2705:AQ2712"/>
    <mergeCell ref="AR2705:AR2712"/>
    <mergeCell ref="AS2705:AS2712"/>
    <mergeCell ref="AT2705:AT2712"/>
    <mergeCell ref="AU2705:AU2712"/>
    <mergeCell ref="AV2705:AV2712"/>
    <mergeCell ref="CB2265:CB2272"/>
    <mergeCell ref="CB2289:CB2296"/>
    <mergeCell ref="CF2369:CF2376"/>
    <mergeCell ref="CN2257:CN2264"/>
    <mergeCell ref="CE2369:CE2376"/>
    <mergeCell ref="CD2457:CD2464"/>
    <mergeCell ref="CD2473:CD2480"/>
    <mergeCell ref="CE2457:CE2464"/>
    <mergeCell ref="CI2449:CI2456"/>
    <mergeCell ref="CH2457:CH2464"/>
    <mergeCell ref="CF2449:CF2456"/>
    <mergeCell ref="CM2465:CM2472"/>
    <mergeCell ref="CG2449:CG2456"/>
    <mergeCell ref="CH2449:CH2456"/>
    <mergeCell ref="CF2345:CF2352"/>
    <mergeCell ref="CI2433:CI2440"/>
    <mergeCell ref="CJ2433:CJ2440"/>
    <mergeCell ref="CF2305:CF2312"/>
    <mergeCell ref="CF2337:CF2344"/>
    <mergeCell ref="CE2265:CE2272"/>
    <mergeCell ref="CG2265:CG2272"/>
    <mergeCell ref="CP2297:CP2304"/>
    <mergeCell ref="CP2321:CP2328"/>
    <mergeCell ref="CP2289:CP2296"/>
    <mergeCell ref="CP2361:CP2368"/>
    <mergeCell ref="CP2369:CP2376"/>
    <mergeCell ref="CN2393:CN2400"/>
    <mergeCell ref="CG2257:CG2264"/>
    <mergeCell ref="CH2257:CH2264"/>
    <mergeCell ref="CD2289:CD2296"/>
    <mergeCell ref="CF2281:CF2288"/>
    <mergeCell ref="CM2289:CM2296"/>
    <mergeCell ref="CN2289:CN2296"/>
    <mergeCell ref="CM2329:CM2336"/>
    <mergeCell ref="CP2265:CP2272"/>
    <mergeCell ref="CN2273:CN2280"/>
    <mergeCell ref="CF2313:CF2320"/>
    <mergeCell ref="CG2313:CG2320"/>
    <mergeCell ref="CG2369:CG2376"/>
    <mergeCell ref="CM2281:CM2288"/>
    <mergeCell ref="CK2289:CK2296"/>
    <mergeCell ref="CN2345:CN2352"/>
    <mergeCell ref="CN2369:CN2376"/>
    <mergeCell ref="CP2473:CP2480"/>
    <mergeCell ref="CN2457:CN2464"/>
    <mergeCell ref="CP2433:CP2440"/>
    <mergeCell ref="CF2417:CF2424"/>
    <mergeCell ref="CL2361:CL2368"/>
    <mergeCell ref="CN2417:CN2424"/>
    <mergeCell ref="CI2409:CI2416"/>
    <mergeCell ref="CJ2409:CJ2416"/>
    <mergeCell ref="CK2409:CK2416"/>
    <mergeCell ref="CL2409:CL2416"/>
    <mergeCell ref="CM2409:CM2416"/>
    <mergeCell ref="CB2257:CB2264"/>
    <mergeCell ref="CE2441:CE2448"/>
    <mergeCell ref="CI2689:CI2696"/>
    <mergeCell ref="CJ2689:CJ2696"/>
    <mergeCell ref="CK2689:CK2696"/>
    <mergeCell ref="CL2689:CL2696"/>
    <mergeCell ref="CM2689:CM2696"/>
    <mergeCell ref="CP2545:CP2552"/>
    <mergeCell ref="CN2537:CN2544"/>
    <mergeCell ref="CF2497:CF2504"/>
    <mergeCell ref="CN2529:CN2536"/>
    <mergeCell ref="CK2473:CK2480"/>
    <mergeCell ref="CM2529:CM2536"/>
    <mergeCell ref="CI2441:CI2448"/>
    <mergeCell ref="CP2449:CP2456"/>
    <mergeCell ref="CD2529:CD2536"/>
    <mergeCell ref="CF3377:CF3384"/>
    <mergeCell ref="CR1905:CR1912"/>
    <mergeCell ref="CE1905:CE1912"/>
    <mergeCell ref="CP1905:CP1912"/>
    <mergeCell ref="BN1905:BN1912"/>
    <mergeCell ref="BO1905:BO1912"/>
    <mergeCell ref="BP1905:BP1912"/>
    <mergeCell ref="BL2321:BL2328"/>
    <mergeCell ref="CN2297:CN2304"/>
    <mergeCell ref="CN2313:CN2320"/>
    <mergeCell ref="CL2297:CL2304"/>
    <mergeCell ref="CM2297:CM2304"/>
    <mergeCell ref="CA2433:CA2440"/>
    <mergeCell ref="CB2433:CB2440"/>
    <mergeCell ref="CC2433:CC2440"/>
    <mergeCell ref="CD2433:CD2440"/>
    <mergeCell ref="CE2433:CE2440"/>
    <mergeCell ref="CA2385:CA2392"/>
    <mergeCell ref="BQ2345:BQ2352"/>
    <mergeCell ref="BR2345:BR2352"/>
    <mergeCell ref="BN2313:BN2320"/>
    <mergeCell ref="CK2345:CK2352"/>
    <mergeCell ref="CE2329:CE2336"/>
    <mergeCell ref="CK2337:CK2344"/>
    <mergeCell ref="CD2337:CD2344"/>
    <mergeCell ref="CD2345:CD2352"/>
    <mergeCell ref="CI2257:CI2264"/>
    <mergeCell ref="CN2433:CN2440"/>
    <mergeCell ref="BZ2393:BZ2400"/>
    <mergeCell ref="CL2137:CL2144"/>
    <mergeCell ref="CL2249:CL2256"/>
    <mergeCell ref="CM2201:CM2208"/>
    <mergeCell ref="CM2105:CM2112"/>
    <mergeCell ref="CG1905:CG1912"/>
    <mergeCell ref="CH1905:CH1912"/>
    <mergeCell ref="CI1905:CI1912"/>
    <mergeCell ref="CJ1905:CJ1912"/>
    <mergeCell ref="CK1905:CK1912"/>
    <mergeCell ref="CL1905:CL1912"/>
    <mergeCell ref="CM1905:CM1912"/>
    <mergeCell ref="CN1905:CN1912"/>
    <mergeCell ref="BR1977:BR1984"/>
    <mergeCell ref="BS1977:BS1984"/>
    <mergeCell ref="BT1977:BT1984"/>
    <mergeCell ref="BL1921:BL1928"/>
    <mergeCell ref="BX2233:BX2240"/>
    <mergeCell ref="BV2265:BV2272"/>
    <mergeCell ref="BW2265:BW2272"/>
    <mergeCell ref="BX2265:BX2272"/>
    <mergeCell ref="BX2257:BX2264"/>
    <mergeCell ref="BX2249:BX2256"/>
    <mergeCell ref="BT2257:BT2264"/>
    <mergeCell ref="BU2257:BU2264"/>
    <mergeCell ref="BZ2385:BZ2392"/>
    <mergeCell ref="BW2281:BW2288"/>
    <mergeCell ref="BR2361:BR2368"/>
    <mergeCell ref="BL2377:BL2384"/>
    <mergeCell ref="BM2377:BM2384"/>
    <mergeCell ref="BN2377:BN2384"/>
    <mergeCell ref="BO2377:BO2384"/>
    <mergeCell ref="BP2377:BP2384"/>
    <mergeCell ref="BQ2377:BQ2384"/>
    <mergeCell ref="BR2377:BR2384"/>
    <mergeCell ref="BS2377:BS2384"/>
    <mergeCell ref="BC4977:BC4984"/>
    <mergeCell ref="BS4977:BS4984"/>
    <mergeCell ref="AW4977:AW4984"/>
    <mergeCell ref="AX4977:AX4984"/>
    <mergeCell ref="AY4977:AY4984"/>
    <mergeCell ref="BR4977:BR4984"/>
    <mergeCell ref="F4977:G4977"/>
    <mergeCell ref="AP4977:AP4984"/>
    <mergeCell ref="AN4977:AN4984"/>
    <mergeCell ref="AO4977:AO4984"/>
    <mergeCell ref="AQ4977:AQ4984"/>
    <mergeCell ref="BD4977:BD4984"/>
    <mergeCell ref="AS4977:AS4984"/>
    <mergeCell ref="CC4977:CC4984"/>
    <mergeCell ref="CD4977:CD4984"/>
    <mergeCell ref="CE4977:CE4984"/>
    <mergeCell ref="CF4977:CF4984"/>
    <mergeCell ref="CQ4977:CQ4984"/>
    <mergeCell ref="CR4977:CR4984"/>
    <mergeCell ref="BU4977:BU4984"/>
    <mergeCell ref="BB4977:BB4984"/>
    <mergeCell ref="AZ4977:AZ4984"/>
    <mergeCell ref="BA4977:BA4984"/>
    <mergeCell ref="BX4977:BX4984"/>
    <mergeCell ref="BE4977:BE4984"/>
    <mergeCell ref="BG4977:BG4984"/>
    <mergeCell ref="CF4937:CF4944"/>
    <mergeCell ref="BJ4929:BJ4936"/>
    <mergeCell ref="BK4961:BK4968"/>
    <mergeCell ref="CQ4969:CQ4976"/>
    <mergeCell ref="CR4969:CR4976"/>
    <mergeCell ref="F4970:F4975"/>
    <mergeCell ref="BN4969:BN4976"/>
    <mergeCell ref="BO4969:BO4976"/>
    <mergeCell ref="BP4969:BP4976"/>
    <mergeCell ref="BQ4969:BQ4976"/>
    <mergeCell ref="BR4969:BR4976"/>
    <mergeCell ref="BS4969:BS4976"/>
    <mergeCell ref="BT4969:BT4976"/>
    <mergeCell ref="BU4969:BU4976"/>
    <mergeCell ref="BV4969:BV4976"/>
    <mergeCell ref="BW4969:BW4976"/>
    <mergeCell ref="BX4969:BX4976"/>
    <mergeCell ref="BY4969:BY4976"/>
    <mergeCell ref="BZ4969:BZ4976"/>
    <mergeCell ref="CA4969:CA4976"/>
    <mergeCell ref="CB4969:CB4976"/>
    <mergeCell ref="CC4969:CC4976"/>
    <mergeCell ref="CD4969:CD4976"/>
    <mergeCell ref="BJ4961:BJ4968"/>
    <mergeCell ref="AS4961:AS4968"/>
    <mergeCell ref="AT4961:AT4968"/>
    <mergeCell ref="AU4961:AU4968"/>
    <mergeCell ref="AV4961:AV4968"/>
    <mergeCell ref="CQ4913:CQ4920"/>
    <mergeCell ref="CR4913:CR4920"/>
    <mergeCell ref="F4914:F4919"/>
    <mergeCell ref="F4920:G4920"/>
    <mergeCell ref="AT4913:AT4920"/>
    <mergeCell ref="AU4913:AU4920"/>
    <mergeCell ref="AV4913:AV4920"/>
    <mergeCell ref="AW4913:AW4920"/>
    <mergeCell ref="AX4913:AX4920"/>
    <mergeCell ref="AY4913:AY4920"/>
    <mergeCell ref="AZ4913:AZ4920"/>
    <mergeCell ref="BA4913:BA4920"/>
    <mergeCell ref="BB4913:BB4920"/>
    <mergeCell ref="BC4913:BC4920"/>
    <mergeCell ref="BD4913:BD4920"/>
    <mergeCell ref="BE4913:BE4920"/>
    <mergeCell ref="BF4913:BF4920"/>
    <mergeCell ref="BG4913:BG4920"/>
    <mergeCell ref="BH4913:BH4920"/>
    <mergeCell ref="BI4913:BI4920"/>
    <mergeCell ref="BJ4913:BJ4920"/>
    <mergeCell ref="BK4913:BK4920"/>
    <mergeCell ref="BL4913:BL4920"/>
    <mergeCell ref="BM4913:BM4920"/>
    <mergeCell ref="BK4929:BK4936"/>
    <mergeCell ref="BL4929:BL4936"/>
    <mergeCell ref="BM4929:BM4936"/>
    <mergeCell ref="F4929:G4929"/>
    <mergeCell ref="AM4929:AM4936"/>
    <mergeCell ref="AN4929:AN4936"/>
    <mergeCell ref="AO4929:AO4936"/>
    <mergeCell ref="AP4929:AP4936"/>
    <mergeCell ref="AQ4929:AQ4936"/>
    <mergeCell ref="AR4929:AR4936"/>
    <mergeCell ref="AS4929:AS4936"/>
    <mergeCell ref="AT4929:AT4936"/>
    <mergeCell ref="AU4929:AU4936"/>
    <mergeCell ref="AV4929:AV4936"/>
    <mergeCell ref="AW4929:AW4936"/>
    <mergeCell ref="BO4921:BO4928"/>
    <mergeCell ref="BP4921:BP4928"/>
    <mergeCell ref="BQ4921:BQ4928"/>
    <mergeCell ref="BH4921:BH4928"/>
    <mergeCell ref="BI4921:BI4928"/>
    <mergeCell ref="BJ4921:BJ4928"/>
    <mergeCell ref="BK4921:BK4928"/>
    <mergeCell ref="CP4921:CP4928"/>
    <mergeCell ref="CM4929:CM4936"/>
    <mergeCell ref="CN4929:CN4936"/>
    <mergeCell ref="CP4929:CP4936"/>
    <mergeCell ref="CQ4929:CQ4936"/>
    <mergeCell ref="CR4929:CR4936"/>
    <mergeCell ref="AS4913:AS4920"/>
    <mergeCell ref="BN4961:BN4968"/>
    <mergeCell ref="BO4961:BO4968"/>
    <mergeCell ref="BP4961:BP4968"/>
    <mergeCell ref="BQ4961:BQ4968"/>
    <mergeCell ref="BR4961:BR4968"/>
    <mergeCell ref="BS4961:BS4968"/>
    <mergeCell ref="BT4961:BT4968"/>
    <mergeCell ref="BF2809:BF2816"/>
    <mergeCell ref="BG2809:BG2816"/>
    <mergeCell ref="CD2809:CD2816"/>
    <mergeCell ref="CE2809:CE2816"/>
    <mergeCell ref="CF2809:CF2816"/>
    <mergeCell ref="CG2809:CG2816"/>
    <mergeCell ref="CH2809:CH2816"/>
    <mergeCell ref="CI2809:CI2816"/>
    <mergeCell ref="CH4937:CH4944"/>
    <mergeCell ref="F4978:F4983"/>
    <mergeCell ref="F4984:G4984"/>
    <mergeCell ref="BT4977:BT4984"/>
    <mergeCell ref="BK4937:BK4944"/>
    <mergeCell ref="CB4945:CB4952"/>
    <mergeCell ref="CL4937:CL4944"/>
    <mergeCell ref="CM4937:CM4944"/>
    <mergeCell ref="CN4937:CN4944"/>
    <mergeCell ref="CP4937:CP4944"/>
    <mergeCell ref="CE4969:CE4976"/>
    <mergeCell ref="CF4969:CF4976"/>
    <mergeCell ref="CG4969:CG4976"/>
    <mergeCell ref="CH4969:CH4976"/>
    <mergeCell ref="CI4969:CI4976"/>
    <mergeCell ref="CJ4969:CJ4976"/>
    <mergeCell ref="CK4969:CK4976"/>
    <mergeCell ref="CL4969:CL4976"/>
    <mergeCell ref="CM4969:CM4976"/>
    <mergeCell ref="CN4969:CN4976"/>
    <mergeCell ref="CP4969:CP4976"/>
    <mergeCell ref="CM2809:CM2816"/>
    <mergeCell ref="CN2809:CN2816"/>
    <mergeCell ref="CP2809:CP2816"/>
    <mergeCell ref="F2810:F2815"/>
    <mergeCell ref="F2816:G2816"/>
    <mergeCell ref="BN2985:BN2992"/>
    <mergeCell ref="BO2985:BO2992"/>
    <mergeCell ref="BP2985:BP2992"/>
    <mergeCell ref="BQ2985:BQ2992"/>
    <mergeCell ref="BR2985:BR2992"/>
    <mergeCell ref="BS2985:BS2992"/>
    <mergeCell ref="BW2985:BW2992"/>
    <mergeCell ref="BX2985:BX2992"/>
    <mergeCell ref="AS2809:AS2816"/>
    <mergeCell ref="AT2809:AT2816"/>
    <mergeCell ref="AU2809:AU2816"/>
    <mergeCell ref="BZ2985:BZ2992"/>
    <mergeCell ref="CA2985:CA2992"/>
    <mergeCell ref="CB2985:CB2992"/>
    <mergeCell ref="CC2985:CC2992"/>
    <mergeCell ref="CK2985:CK2992"/>
    <mergeCell ref="CL2985:CL2992"/>
    <mergeCell ref="CM2985:CM2992"/>
    <mergeCell ref="CN2985:CN2992"/>
    <mergeCell ref="CP2985:CP2992"/>
    <mergeCell ref="CA3377:CA3384"/>
    <mergeCell ref="CB3377:CB3384"/>
    <mergeCell ref="CC3377:CC3384"/>
    <mergeCell ref="CD3377:CD3384"/>
    <mergeCell ref="CE3377:CE3384"/>
    <mergeCell ref="BF4977:BF4984"/>
    <mergeCell ref="AT4977:AT4984"/>
    <mergeCell ref="AU4977:AU4984"/>
    <mergeCell ref="AV4977:AV4984"/>
    <mergeCell ref="AM4977:AM4984"/>
    <mergeCell ref="CE3417:CE3424"/>
    <mergeCell ref="E3545:E3552"/>
    <mergeCell ref="BH3537:BH3544"/>
    <mergeCell ref="AQ3569:AQ3576"/>
    <mergeCell ref="AR3569:AR3576"/>
    <mergeCell ref="AS3569:AS3576"/>
    <mergeCell ref="AT3569:AT3576"/>
    <mergeCell ref="BM3377:BM3384"/>
    <mergeCell ref="BG4921:BG4928"/>
    <mergeCell ref="CM4913:CM4920"/>
    <mergeCell ref="CL3593:CL3600"/>
    <mergeCell ref="CM3593:CM3600"/>
    <mergeCell ref="CN3593:CN3600"/>
    <mergeCell ref="CP3593:CP3600"/>
    <mergeCell ref="F3594:F3599"/>
    <mergeCell ref="F3600:G3600"/>
    <mergeCell ref="CL2713:CL2720"/>
    <mergeCell ref="CM2713:CM2720"/>
    <mergeCell ref="CN2713:CN2720"/>
    <mergeCell ref="CP2713:CP2720"/>
    <mergeCell ref="CQ2713:CQ2720"/>
    <mergeCell ref="F2713:G2713"/>
    <mergeCell ref="AM2713:AM2720"/>
    <mergeCell ref="AN2713:AN2720"/>
    <mergeCell ref="AO2713:AO2720"/>
    <mergeCell ref="AP2713:AP2720"/>
    <mergeCell ref="F3578:F3583"/>
    <mergeCell ref="F3584:G3584"/>
    <mergeCell ref="BG3577:BG3584"/>
    <mergeCell ref="AR2713:AR2720"/>
    <mergeCell ref="AS2713:AS2720"/>
    <mergeCell ref="AT2713:AT2720"/>
    <mergeCell ref="AU2713:AU2720"/>
    <mergeCell ref="AV2713:AV2720"/>
    <mergeCell ref="BB3593:BB3600"/>
    <mergeCell ref="BC3593:BC3600"/>
    <mergeCell ref="BD3593:BD3600"/>
    <mergeCell ref="BE3593:BE3600"/>
    <mergeCell ref="BF3593:BF3600"/>
    <mergeCell ref="AX3569:AX3576"/>
    <mergeCell ref="AY3569:AY3576"/>
    <mergeCell ref="F3569:G3569"/>
    <mergeCell ref="F2809:G2809"/>
    <mergeCell ref="AM2809:AM2816"/>
    <mergeCell ref="AN2809:AN2816"/>
    <mergeCell ref="AO2809:AO2816"/>
    <mergeCell ref="AP2809:AP2816"/>
    <mergeCell ref="BC2753:BC2760"/>
    <mergeCell ref="BD2753:BD2760"/>
    <mergeCell ref="BE2753:BE2760"/>
    <mergeCell ref="AZ2737:AZ2744"/>
    <mergeCell ref="BT2985:BT2992"/>
    <mergeCell ref="BU2985:BU2992"/>
    <mergeCell ref="BV2985:BV2992"/>
    <mergeCell ref="AV2809:AV2816"/>
    <mergeCell ref="AW2809:AW2816"/>
    <mergeCell ref="AX2809:AX2816"/>
    <mergeCell ref="AY2809:AY2816"/>
    <mergeCell ref="AZ2809:AZ2816"/>
    <mergeCell ref="BA2809:BA2816"/>
    <mergeCell ref="BB2809:BB2816"/>
    <mergeCell ref="BC2809:BC2816"/>
    <mergeCell ref="BD2809:BD2816"/>
    <mergeCell ref="BE2809:BE2816"/>
    <mergeCell ref="A3529:A3536"/>
    <mergeCell ref="B3529:B3536"/>
    <mergeCell ref="C3529:C3536"/>
    <mergeCell ref="D3529:D3536"/>
    <mergeCell ref="E3529:E3536"/>
    <mergeCell ref="AZ3529:AZ3536"/>
    <mergeCell ref="BA3529:BA3536"/>
    <mergeCell ref="BB3529:BB3536"/>
    <mergeCell ref="BC3529:BC3536"/>
    <mergeCell ref="BD3529:BD3536"/>
    <mergeCell ref="BE3529:BE3536"/>
    <mergeCell ref="BF3529:BF3536"/>
    <mergeCell ref="BG3529:BG3536"/>
    <mergeCell ref="BH3529:BH3536"/>
    <mergeCell ref="BI3529:BI3536"/>
    <mergeCell ref="CJ2809:CJ2816"/>
    <mergeCell ref="CK2809:CK2816"/>
    <mergeCell ref="A3073:A3080"/>
    <mergeCell ref="AP3049:AP3056"/>
    <mergeCell ref="AQ3049:AQ3056"/>
    <mergeCell ref="AS3049:AS3056"/>
    <mergeCell ref="C3065:C3072"/>
    <mergeCell ref="CJ3097:CJ3104"/>
    <mergeCell ref="CD3097:CD3104"/>
    <mergeCell ref="CE3097:CE3104"/>
    <mergeCell ref="BZ3081:BZ3088"/>
    <mergeCell ref="BT3097:BT3104"/>
    <mergeCell ref="CA3073:CA3080"/>
    <mergeCell ref="CB3593:CB3600"/>
    <mergeCell ref="CC3593:CC3600"/>
    <mergeCell ref="CD3593:CD3600"/>
    <mergeCell ref="CE3593:CE3600"/>
    <mergeCell ref="CF3593:CF3600"/>
    <mergeCell ref="CG3593:CG3600"/>
    <mergeCell ref="CH3593:CH3600"/>
    <mergeCell ref="CI3593:CI3600"/>
    <mergeCell ref="CJ3593:CJ3600"/>
    <mergeCell ref="E3561:E3568"/>
    <mergeCell ref="AY3561:AY3568"/>
    <mergeCell ref="AZ3561:AZ3568"/>
    <mergeCell ref="BA3561:BA3568"/>
    <mergeCell ref="BB3561:BB3568"/>
    <mergeCell ref="BC3561:BC3568"/>
    <mergeCell ref="BD3561:BD3568"/>
    <mergeCell ref="BE3561:BE3568"/>
    <mergeCell ref="BF3561:BF3568"/>
    <mergeCell ref="BG3561:BG3568"/>
    <mergeCell ref="BH3561:BH3568"/>
    <mergeCell ref="BI3561:BI3568"/>
    <mergeCell ref="BJ3561:BJ3568"/>
    <mergeCell ref="AU3561:AU3568"/>
    <mergeCell ref="AV3561:AV3568"/>
    <mergeCell ref="AW3561:AW3568"/>
    <mergeCell ref="AX3561:AX3568"/>
    <mergeCell ref="A3569:A3576"/>
    <mergeCell ref="B3569:B3576"/>
    <mergeCell ref="C3569:C3576"/>
    <mergeCell ref="D3569:D3576"/>
    <mergeCell ref="E3569:E3576"/>
    <mergeCell ref="AO3569:AO3576"/>
    <mergeCell ref="AP3569:AP3576"/>
    <mergeCell ref="A3545:A3552"/>
    <mergeCell ref="B3545:B3552"/>
    <mergeCell ref="C3545:C3552"/>
    <mergeCell ref="A3561:A3568"/>
    <mergeCell ref="F3561:G3561"/>
    <mergeCell ref="AM3561:AM3568"/>
    <mergeCell ref="AN3561:AN3568"/>
    <mergeCell ref="AO3561:AO3568"/>
    <mergeCell ref="AP3561:AP3568"/>
    <mergeCell ref="AQ3561:AQ3568"/>
    <mergeCell ref="AR3561:AR3568"/>
    <mergeCell ref="AS3561:AS3568"/>
    <mergeCell ref="B3561:B3568"/>
    <mergeCell ref="C3561:C3568"/>
    <mergeCell ref="D3561:D3568"/>
    <mergeCell ref="E3537:E3544"/>
    <mergeCell ref="F3537:G3537"/>
    <mergeCell ref="AM3537:AM3544"/>
    <mergeCell ref="AN3537:AN3544"/>
    <mergeCell ref="AO3537:AO3544"/>
    <mergeCell ref="AP3537:AP3544"/>
    <mergeCell ref="AQ3537:AQ3544"/>
    <mergeCell ref="AR3537:AR3544"/>
    <mergeCell ref="AS3537:AS3544"/>
    <mergeCell ref="AT3537:AT3544"/>
    <mergeCell ref="AU3537:AU3544"/>
    <mergeCell ref="AV3537:AV3544"/>
    <mergeCell ref="AW3537:AW3544"/>
    <mergeCell ref="A3553:A3560"/>
    <mergeCell ref="B3553:B3560"/>
    <mergeCell ref="C3553:C3560"/>
    <mergeCell ref="D3553:D3560"/>
    <mergeCell ref="E3553:E3560"/>
    <mergeCell ref="AP3553:AP3560"/>
    <mergeCell ref="AQ3553:AQ3560"/>
    <mergeCell ref="AR3553:AR3560"/>
    <mergeCell ref="AS3553:AS3560"/>
    <mergeCell ref="AT3553:AT3560"/>
    <mergeCell ref="AU3553:AU3560"/>
    <mergeCell ref="A3537:A3544"/>
    <mergeCell ref="B3537:B3544"/>
    <mergeCell ref="C3537:C3544"/>
    <mergeCell ref="D3537:D3544"/>
    <mergeCell ref="F3568:G3568"/>
    <mergeCell ref="F3553:G3553"/>
    <mergeCell ref="AM3553:AM3560"/>
    <mergeCell ref="AN3553:AN3560"/>
    <mergeCell ref="AO3553:AO3560"/>
    <mergeCell ref="F3546:F3551"/>
    <mergeCell ref="F3552:G3552"/>
    <mergeCell ref="D3545:D3552"/>
    <mergeCell ref="CP3393:CP3400"/>
    <mergeCell ref="BO3569:BO3576"/>
    <mergeCell ref="F3570:F3575"/>
    <mergeCell ref="BI3537:BI3544"/>
    <mergeCell ref="F3538:F3543"/>
    <mergeCell ref="BR3497:BR3504"/>
    <mergeCell ref="F3490:F3495"/>
    <mergeCell ref="F3496:G3496"/>
    <mergeCell ref="AN3497:AN3504"/>
    <mergeCell ref="AO3497:AO3504"/>
    <mergeCell ref="AP3497:AP3504"/>
    <mergeCell ref="AQ3497:AQ3504"/>
    <mergeCell ref="AR3497:AR3504"/>
    <mergeCell ref="AS3497:AS3504"/>
    <mergeCell ref="AT3497:AT3504"/>
    <mergeCell ref="AU3497:AU3504"/>
    <mergeCell ref="AV3497:AV3504"/>
    <mergeCell ref="AW3497:AW3504"/>
    <mergeCell ref="AX3497:AX3504"/>
    <mergeCell ref="AY3497:AY3504"/>
    <mergeCell ref="AZ3497:AZ3504"/>
    <mergeCell ref="BA3497:BA3504"/>
    <mergeCell ref="BB3497:BB3504"/>
    <mergeCell ref="BR3537:BR3544"/>
    <mergeCell ref="F3522:F3527"/>
    <mergeCell ref="F3528:G3528"/>
    <mergeCell ref="BC3497:BC3504"/>
    <mergeCell ref="BD3497:BD3504"/>
    <mergeCell ref="BE3497:BE3504"/>
    <mergeCell ref="BF3497:BF3504"/>
    <mergeCell ref="BG3497:BG3504"/>
    <mergeCell ref="BH3497:BH3504"/>
    <mergeCell ref="BI3497:BI3504"/>
    <mergeCell ref="BJ3497:BJ3504"/>
    <mergeCell ref="BK3497:BK3504"/>
    <mergeCell ref="AV3569:AV3576"/>
    <mergeCell ref="AW3569:AW3576"/>
    <mergeCell ref="BC3569:BC3576"/>
    <mergeCell ref="BD3569:BD3576"/>
    <mergeCell ref="BE3569:BE3576"/>
    <mergeCell ref="BF3569:BF3576"/>
    <mergeCell ref="BG3569:BG3576"/>
    <mergeCell ref="BP3569:BP3576"/>
    <mergeCell ref="BQ3569:BQ3576"/>
    <mergeCell ref="BR3569:BR3576"/>
    <mergeCell ref="BK3553:BK3560"/>
    <mergeCell ref="BL3553:BL3560"/>
    <mergeCell ref="BM3553:BM3560"/>
    <mergeCell ref="BQ3553:BQ3560"/>
    <mergeCell ref="BN3561:BN3568"/>
    <mergeCell ref="BO3561:BO3568"/>
    <mergeCell ref="F3529:G3529"/>
    <mergeCell ref="AM3529:AM3536"/>
    <mergeCell ref="AN3529:AN3536"/>
    <mergeCell ref="AO3529:AO3536"/>
    <mergeCell ref="AP3529:AP3536"/>
    <mergeCell ref="AQ3529:AQ3536"/>
    <mergeCell ref="AR3529:AR3536"/>
    <mergeCell ref="AS3529:AS3536"/>
    <mergeCell ref="AT3529:AT3536"/>
    <mergeCell ref="BZ3417:BZ3424"/>
    <mergeCell ref="CA3417:CA3424"/>
    <mergeCell ref="CB3417:CB3424"/>
    <mergeCell ref="CC3417:CC3424"/>
    <mergeCell ref="CK2993:CK3000"/>
    <mergeCell ref="CL2993:CL3000"/>
    <mergeCell ref="CM2993:CM3000"/>
    <mergeCell ref="CN2993:CN3000"/>
    <mergeCell ref="CP2993:CP3000"/>
    <mergeCell ref="F2994:F2999"/>
    <mergeCell ref="F3000:G3000"/>
    <mergeCell ref="F3002:F3007"/>
    <mergeCell ref="F3008:G3008"/>
    <mergeCell ref="BP3001:BP3008"/>
    <mergeCell ref="BQ3001:BQ3008"/>
    <mergeCell ref="BR3001:BR3008"/>
    <mergeCell ref="BS3001:BS3008"/>
    <mergeCell ref="BT3001:BT3008"/>
    <mergeCell ref="AM3001:AM3008"/>
    <mergeCell ref="CH3553:CH3560"/>
    <mergeCell ref="CI3553:CI3560"/>
    <mergeCell ref="CJ3553:CJ3560"/>
    <mergeCell ref="BP3433:BP3440"/>
    <mergeCell ref="BQ3433:BQ3440"/>
    <mergeCell ref="BR3433:BR3440"/>
    <mergeCell ref="BE3401:BE3408"/>
    <mergeCell ref="F3497:G3497"/>
    <mergeCell ref="AM3497:AM3504"/>
    <mergeCell ref="BL3441:BL3448"/>
    <mergeCell ref="BM3441:BM3448"/>
    <mergeCell ref="AX3345:AX3352"/>
    <mergeCell ref="CP3001:CP3008"/>
    <mergeCell ref="BH3001:BH3008"/>
    <mergeCell ref="BI3001:BI3008"/>
    <mergeCell ref="CF3001:CF3008"/>
    <mergeCell ref="CG3001:CG3008"/>
    <mergeCell ref="CH3001:CH3008"/>
    <mergeCell ref="CI3001:CI3008"/>
    <mergeCell ref="CN3553:CN3560"/>
    <mergeCell ref="BT3553:BT3560"/>
    <mergeCell ref="BU3553:BU3560"/>
    <mergeCell ref="BV3553:BV3560"/>
    <mergeCell ref="BW3553:BW3560"/>
    <mergeCell ref="BX3553:BX3560"/>
    <mergeCell ref="BY3553:BY3560"/>
    <mergeCell ref="CG3553:CG3560"/>
    <mergeCell ref="BZ3553:BZ3560"/>
    <mergeCell ref="CI3545:CI3552"/>
    <mergeCell ref="CJ3545:CJ3552"/>
    <mergeCell ref="CK3545:CK3552"/>
    <mergeCell ref="BJ3105:BJ3112"/>
    <mergeCell ref="BZ3001:BZ3008"/>
    <mergeCell ref="CA3001:CA3008"/>
    <mergeCell ref="CB3001:CB3008"/>
    <mergeCell ref="CC3001:CC3008"/>
    <mergeCell ref="F3544:G3544"/>
    <mergeCell ref="F3536:G3536"/>
    <mergeCell ref="F3530:F3535"/>
    <mergeCell ref="CM3529:CM3536"/>
    <mergeCell ref="CF3505:CF3512"/>
    <mergeCell ref="CG3505:CG3512"/>
    <mergeCell ref="CE3001:CE3008"/>
    <mergeCell ref="CA3337:CA3344"/>
    <mergeCell ref="CB3337:CB3344"/>
    <mergeCell ref="CC3337:CC3344"/>
    <mergeCell ref="CD3337:CD3344"/>
    <mergeCell ref="BN3433:BN3440"/>
    <mergeCell ref="BO3433:BO3440"/>
    <mergeCell ref="CJ3001:CJ3008"/>
    <mergeCell ref="BK3081:BK3088"/>
    <mergeCell ref="BK3097:BK3104"/>
    <mergeCell ref="BK3089:BK3096"/>
    <mergeCell ref="BJ3065:BJ3072"/>
    <mergeCell ref="BD3073:BD3080"/>
    <mergeCell ref="BE3073:BE3080"/>
    <mergeCell ref="BF3073:BF3080"/>
    <mergeCell ref="CA3553:CA3560"/>
    <mergeCell ref="CB3553:CB3560"/>
    <mergeCell ref="CC3553:CC3560"/>
    <mergeCell ref="CD3553:CD3560"/>
    <mergeCell ref="CE3553:CE3560"/>
    <mergeCell ref="CF3553:CF3560"/>
    <mergeCell ref="F2978:F2983"/>
    <mergeCell ref="F2984:G2984"/>
    <mergeCell ref="BM2977:BM2984"/>
    <mergeCell ref="BL3001:BL3008"/>
    <mergeCell ref="BM3001:BM3008"/>
    <mergeCell ref="BM2993:BM3000"/>
    <mergeCell ref="BN2993:BN3000"/>
    <mergeCell ref="BO2993:BO3000"/>
    <mergeCell ref="BP2993:BP3000"/>
    <mergeCell ref="BQ2993:BQ3000"/>
    <mergeCell ref="CA2993:CA3000"/>
    <mergeCell ref="CB2993:CB3000"/>
    <mergeCell ref="CC2993:CC3000"/>
    <mergeCell ref="CD2993:CD3000"/>
    <mergeCell ref="CE2993:CE3000"/>
    <mergeCell ref="CF2993:CF3000"/>
    <mergeCell ref="CG2993:CG3000"/>
    <mergeCell ref="CH2993:CH3000"/>
    <mergeCell ref="CI2993:CI3000"/>
    <mergeCell ref="CJ2993:CJ3000"/>
    <mergeCell ref="CD2985:CD2992"/>
    <mergeCell ref="CE2985:CE2992"/>
    <mergeCell ref="CF2985:CF2992"/>
    <mergeCell ref="CG2985:CG2992"/>
    <mergeCell ref="CH2985:CH2992"/>
    <mergeCell ref="CI2985:CI2992"/>
    <mergeCell ref="CJ2985:CJ2992"/>
    <mergeCell ref="F3130:F3135"/>
    <mergeCell ref="F3136:G3136"/>
    <mergeCell ref="BD3001:BD3008"/>
    <mergeCell ref="CI2977:CI2984"/>
    <mergeCell ref="CJ2977:CJ2984"/>
    <mergeCell ref="BL3537:BL3544"/>
    <mergeCell ref="CH3537:CH3544"/>
    <mergeCell ref="BT3521:BT3528"/>
    <mergeCell ref="BU3521:BU3528"/>
    <mergeCell ref="BL3497:BL3504"/>
    <mergeCell ref="BM3497:BM3504"/>
    <mergeCell ref="BN3497:BN3504"/>
    <mergeCell ref="BO3497:BO3504"/>
    <mergeCell ref="BP3497:BP3504"/>
    <mergeCell ref="BQ3497:BQ3504"/>
    <mergeCell ref="BU3537:BU3544"/>
    <mergeCell ref="AU3529:AU3536"/>
    <mergeCell ref="AV3529:AV3536"/>
    <mergeCell ref="AW3529:AW3536"/>
    <mergeCell ref="AX3529:AX3536"/>
    <mergeCell ref="AY3529:AY3536"/>
    <mergeCell ref="BL3433:BL3440"/>
    <mergeCell ref="BM3433:BM3440"/>
    <mergeCell ref="CK3001:CK3008"/>
    <mergeCell ref="CL3001:CL3008"/>
    <mergeCell ref="CM3001:CM3008"/>
    <mergeCell ref="CN3001:CN3008"/>
    <mergeCell ref="CM2969:CM2976"/>
    <mergeCell ref="CN2969:CN2976"/>
    <mergeCell ref="CP2969:CP2976"/>
    <mergeCell ref="CQ2969:CQ2976"/>
    <mergeCell ref="CR2969:CR2976"/>
    <mergeCell ref="F2970:F2975"/>
    <mergeCell ref="F2976:G2976"/>
    <mergeCell ref="A2993:A3000"/>
    <mergeCell ref="B2993:B3000"/>
    <mergeCell ref="C2993:C3000"/>
    <mergeCell ref="D2993:D3000"/>
    <mergeCell ref="E2993:E3000"/>
    <mergeCell ref="F2993:G2993"/>
    <mergeCell ref="AM2993:AM3000"/>
    <mergeCell ref="AN2993:AN3000"/>
    <mergeCell ref="AO2993:AO3000"/>
    <mergeCell ref="AP2993:AP3000"/>
    <mergeCell ref="AQ2993:AQ3000"/>
    <mergeCell ref="AR2993:AR3000"/>
    <mergeCell ref="AS2993:AS3000"/>
    <mergeCell ref="AT2993:AT3000"/>
    <mergeCell ref="AU2993:AU3000"/>
    <mergeCell ref="AV2993:AV3000"/>
    <mergeCell ref="AW2993:AW3000"/>
    <mergeCell ref="AX2993:AX3000"/>
    <mergeCell ref="AY2993:AY3000"/>
    <mergeCell ref="AZ2993:AZ3000"/>
    <mergeCell ref="BA2993:BA3000"/>
    <mergeCell ref="BB2993:BB3000"/>
    <mergeCell ref="BC2993:BC3000"/>
    <mergeCell ref="BD2993:BD3000"/>
    <mergeCell ref="BE2993:BE3000"/>
    <mergeCell ref="BF2993:BF3000"/>
    <mergeCell ref="BG2993:BG3000"/>
    <mergeCell ref="BH2993:BH3000"/>
    <mergeCell ref="BI2993:BI3000"/>
    <mergeCell ref="BJ2993:BJ3000"/>
    <mergeCell ref="BK2993:BK3000"/>
    <mergeCell ref="BL2993:BL3000"/>
    <mergeCell ref="A2977:A2984"/>
    <mergeCell ref="B2977:B2984"/>
    <mergeCell ref="C2977:C2984"/>
    <mergeCell ref="D2977:D2984"/>
    <mergeCell ref="E2977:E2984"/>
    <mergeCell ref="F2977:G2977"/>
    <mergeCell ref="AM2977:AM2984"/>
    <mergeCell ref="AN2977:AN2984"/>
    <mergeCell ref="AQ2977:AQ2984"/>
    <mergeCell ref="AR2977:AR2984"/>
    <mergeCell ref="AS2977:AS2984"/>
    <mergeCell ref="BH2977:BH2984"/>
    <mergeCell ref="BP2977:BP2984"/>
    <mergeCell ref="CA2977:CA2984"/>
    <mergeCell ref="CB2977:CB2984"/>
    <mergeCell ref="CC2977:CC2984"/>
    <mergeCell ref="CP2977:CP2984"/>
    <mergeCell ref="BK3001:BK3008"/>
    <mergeCell ref="CD2977:CD2984"/>
    <mergeCell ref="CE2977:CE2984"/>
    <mergeCell ref="CF2977:CF2984"/>
    <mergeCell ref="A2969:A2976"/>
    <mergeCell ref="B2969:B2976"/>
    <mergeCell ref="C2969:C2976"/>
    <mergeCell ref="D2969:D2976"/>
    <mergeCell ref="E2969:E2976"/>
    <mergeCell ref="F2969:G2969"/>
    <mergeCell ref="AM2969:AM2976"/>
    <mergeCell ref="AN2969:AN2976"/>
    <mergeCell ref="AO2969:AO2976"/>
    <mergeCell ref="AP2969:AP2976"/>
    <mergeCell ref="AQ2969:AQ2976"/>
    <mergeCell ref="AR2969:AR2976"/>
    <mergeCell ref="AS2969:AS2976"/>
    <mergeCell ref="AT2969:AT2976"/>
    <mergeCell ref="AU2969:AU2976"/>
    <mergeCell ref="AV2969:AV2976"/>
    <mergeCell ref="AW2969:AW2976"/>
    <mergeCell ref="AX2969:AX2976"/>
    <mergeCell ref="AY2969:AY2976"/>
    <mergeCell ref="AZ2969:AZ2976"/>
    <mergeCell ref="BA2969:BA2976"/>
    <mergeCell ref="BB2969:BB2976"/>
    <mergeCell ref="BC2969:BC2976"/>
    <mergeCell ref="BD2969:BD2976"/>
    <mergeCell ref="BE2969:BE2976"/>
    <mergeCell ref="BF2969:BF2976"/>
    <mergeCell ref="BG2969:BG2976"/>
    <mergeCell ref="BH2969:BH2976"/>
    <mergeCell ref="BI2969:BI2976"/>
    <mergeCell ref="BJ2969:BJ2976"/>
    <mergeCell ref="BK2969:BK2976"/>
    <mergeCell ref="BL2969:BL2976"/>
    <mergeCell ref="BM2969:BM2976"/>
    <mergeCell ref="A2961:A2968"/>
    <mergeCell ref="B2961:B2968"/>
    <mergeCell ref="C2961:C2968"/>
    <mergeCell ref="D2961:D2968"/>
    <mergeCell ref="E2961:E2968"/>
    <mergeCell ref="F2961:G2961"/>
    <mergeCell ref="AM2961:AM2968"/>
    <mergeCell ref="AN2961:AN2968"/>
    <mergeCell ref="AO2961:AO2968"/>
    <mergeCell ref="AP2961:AP2968"/>
    <mergeCell ref="AQ2961:AQ2968"/>
    <mergeCell ref="AR2961:AR2968"/>
    <mergeCell ref="AS2961:AS2968"/>
    <mergeCell ref="AT2961:AT2968"/>
    <mergeCell ref="AU2961:AU2968"/>
    <mergeCell ref="AV2961:AV2968"/>
    <mergeCell ref="AW2961:AW2968"/>
    <mergeCell ref="AX2961:AX2968"/>
    <mergeCell ref="AY2961:AY2968"/>
    <mergeCell ref="AZ2961:AZ2968"/>
    <mergeCell ref="BA2961:BA2968"/>
    <mergeCell ref="BB2961:BB2968"/>
    <mergeCell ref="BC2961:BC2968"/>
    <mergeCell ref="BD2961:BD2968"/>
    <mergeCell ref="BE2961:BE2968"/>
    <mergeCell ref="BF2961:BF2968"/>
    <mergeCell ref="BG2961:BG2968"/>
    <mergeCell ref="BH2961:BH2968"/>
    <mergeCell ref="BI2961:BI2968"/>
    <mergeCell ref="BJ2961:BJ2968"/>
    <mergeCell ref="BK2961:BK2968"/>
    <mergeCell ref="BL2961:BL2968"/>
    <mergeCell ref="BM2961:BM2968"/>
    <mergeCell ref="F2962:F2967"/>
    <mergeCell ref="F2968:G2968"/>
    <mergeCell ref="CI2969:CI2976"/>
    <mergeCell ref="CJ2969:CJ2976"/>
    <mergeCell ref="CK2969:CK2976"/>
    <mergeCell ref="CL2969:CL2976"/>
    <mergeCell ref="CM2953:CM2960"/>
    <mergeCell ref="CN2953:CN2960"/>
    <mergeCell ref="CP2953:CP2960"/>
    <mergeCell ref="CQ2953:CQ2960"/>
    <mergeCell ref="CR2953:CR2960"/>
    <mergeCell ref="F2954:F2959"/>
    <mergeCell ref="F2960:G2960"/>
    <mergeCell ref="BN2961:BN2968"/>
    <mergeCell ref="BO2961:BO2968"/>
    <mergeCell ref="BP2961:BP2968"/>
    <mergeCell ref="BQ2961:BQ2968"/>
    <mergeCell ref="BR2961:BR2968"/>
    <mergeCell ref="BS2961:BS2968"/>
    <mergeCell ref="BT2961:BT2968"/>
    <mergeCell ref="BU2961:BU2968"/>
    <mergeCell ref="BV2961:BV2968"/>
    <mergeCell ref="BW2961:BW2968"/>
    <mergeCell ref="BX2961:BX2968"/>
    <mergeCell ref="BY2961:BY2968"/>
    <mergeCell ref="BZ2961:BZ2968"/>
    <mergeCell ref="CA2961:CA2968"/>
    <mergeCell ref="CB2961:CB2968"/>
    <mergeCell ref="CC2961:CC2968"/>
    <mergeCell ref="CD2961:CD2968"/>
    <mergeCell ref="CE2961:CE2968"/>
    <mergeCell ref="CF2961:CF2968"/>
    <mergeCell ref="CG2961:CG2968"/>
    <mergeCell ref="CM2961:CM2968"/>
    <mergeCell ref="CN2961:CN2968"/>
    <mergeCell ref="CP2961:CP2968"/>
    <mergeCell ref="CQ2961:CQ2968"/>
    <mergeCell ref="CR2961:CR2968"/>
    <mergeCell ref="BN2969:BN2976"/>
    <mergeCell ref="BO2969:BO2976"/>
    <mergeCell ref="BP2969:BP2976"/>
    <mergeCell ref="BQ2969:BQ2976"/>
    <mergeCell ref="BR2969:BR2976"/>
    <mergeCell ref="BS2969:BS2976"/>
    <mergeCell ref="BT2969:BT2976"/>
    <mergeCell ref="BU2969:BU2976"/>
    <mergeCell ref="BV2969:BV2976"/>
    <mergeCell ref="BW2969:BW2976"/>
    <mergeCell ref="BX2969:BX2976"/>
    <mergeCell ref="BY2969:BY2976"/>
    <mergeCell ref="BZ2969:BZ2976"/>
    <mergeCell ref="CA2969:CA2976"/>
    <mergeCell ref="CB2969:CB2976"/>
    <mergeCell ref="CC2969:CC2976"/>
    <mergeCell ref="CD2969:CD2976"/>
    <mergeCell ref="CE2969:CE2976"/>
    <mergeCell ref="CF2969:CF2976"/>
    <mergeCell ref="CG2969:CG2976"/>
    <mergeCell ref="A2953:A2960"/>
    <mergeCell ref="B2953:B2960"/>
    <mergeCell ref="C2953:C2960"/>
    <mergeCell ref="D2953:D2960"/>
    <mergeCell ref="E2953:E2960"/>
    <mergeCell ref="F2953:G2953"/>
    <mergeCell ref="AM2953:AM2960"/>
    <mergeCell ref="AN2953:AN2960"/>
    <mergeCell ref="AO2953:AO2960"/>
    <mergeCell ref="AP2953:AP2960"/>
    <mergeCell ref="AQ2953:AQ2960"/>
    <mergeCell ref="AR2953:AR2960"/>
    <mergeCell ref="AS2953:AS2960"/>
    <mergeCell ref="AT2953:AT2960"/>
    <mergeCell ref="AU2953:AU2960"/>
    <mergeCell ref="AV2953:AV2960"/>
    <mergeCell ref="AW2953:AW2960"/>
    <mergeCell ref="AX2953:AX2960"/>
    <mergeCell ref="AY2953:AY2960"/>
    <mergeCell ref="AZ2953:AZ2960"/>
    <mergeCell ref="BA2953:BA2960"/>
    <mergeCell ref="BB2953:BB2960"/>
    <mergeCell ref="BC2953:BC2960"/>
    <mergeCell ref="BD2953:BD2960"/>
    <mergeCell ref="BE2953:BE2960"/>
    <mergeCell ref="BF2953:BF2960"/>
    <mergeCell ref="BG2953:BG2960"/>
    <mergeCell ref="BH2953:BH2960"/>
    <mergeCell ref="BI2953:BI2960"/>
    <mergeCell ref="BJ2953:BJ2960"/>
    <mergeCell ref="BK2953:BK2960"/>
    <mergeCell ref="BL2953:BL2960"/>
    <mergeCell ref="BM2953:BM2960"/>
    <mergeCell ref="CN2929:CN2936"/>
    <mergeCell ref="CP2929:CP2936"/>
    <mergeCell ref="CQ2929:CQ2936"/>
    <mergeCell ref="CR2929:CR2936"/>
    <mergeCell ref="F2930:F2935"/>
    <mergeCell ref="F2936:G2936"/>
    <mergeCell ref="CI2937:CI2944"/>
    <mergeCell ref="CJ2937:CJ2944"/>
    <mergeCell ref="CK2937:CK2944"/>
    <mergeCell ref="CL2937:CL2944"/>
    <mergeCell ref="CM2937:CM2944"/>
    <mergeCell ref="CN2937:CN2944"/>
    <mergeCell ref="CP2937:CP2944"/>
    <mergeCell ref="CQ2937:CQ2944"/>
    <mergeCell ref="CR2937:CR2944"/>
    <mergeCell ref="F2938:F2943"/>
    <mergeCell ref="F2944:G2944"/>
    <mergeCell ref="A2945:A2952"/>
    <mergeCell ref="B2945:B2952"/>
    <mergeCell ref="C2945:C2952"/>
    <mergeCell ref="D2945:D2952"/>
    <mergeCell ref="E2945:E2952"/>
    <mergeCell ref="F2945:G2945"/>
    <mergeCell ref="AM2945:AM2952"/>
    <mergeCell ref="AN2945:AN2952"/>
    <mergeCell ref="AO2945:AO2952"/>
    <mergeCell ref="AP2945:AP2952"/>
    <mergeCell ref="AQ2945:AQ2952"/>
    <mergeCell ref="AR2945:AR2952"/>
    <mergeCell ref="AS2945:AS2952"/>
    <mergeCell ref="AT2945:AT2952"/>
    <mergeCell ref="AU2945:AU2952"/>
    <mergeCell ref="AV2945:AV2952"/>
    <mergeCell ref="AW2945:AW2952"/>
    <mergeCell ref="AX2945:AX2952"/>
    <mergeCell ref="AY2945:AY2952"/>
    <mergeCell ref="AZ2945:AZ2952"/>
    <mergeCell ref="BA2945:BA2952"/>
    <mergeCell ref="BB2945:BB2952"/>
    <mergeCell ref="BC2945:BC2952"/>
    <mergeCell ref="BD2945:BD2952"/>
    <mergeCell ref="BE2945:BE2952"/>
    <mergeCell ref="BF2945:BF2952"/>
    <mergeCell ref="BG2945:BG2952"/>
    <mergeCell ref="BH2945:BH2952"/>
    <mergeCell ref="BI2945:BI2952"/>
    <mergeCell ref="BJ2945:BJ2952"/>
    <mergeCell ref="BK2945:BK2952"/>
    <mergeCell ref="BL2945:BL2952"/>
    <mergeCell ref="BM2945:BM2952"/>
    <mergeCell ref="BN2945:BN2952"/>
    <mergeCell ref="BO2945:BO2952"/>
    <mergeCell ref="BP2945:BP2952"/>
    <mergeCell ref="BQ2945:BQ2952"/>
    <mergeCell ref="F2946:F2951"/>
    <mergeCell ref="F2952:G2952"/>
    <mergeCell ref="AW2929:AW2936"/>
    <mergeCell ref="AX2929:AX2936"/>
    <mergeCell ref="AY2929:AY2936"/>
    <mergeCell ref="AZ2929:AZ2936"/>
    <mergeCell ref="BA2929:BA2936"/>
    <mergeCell ref="BB2929:BB2936"/>
    <mergeCell ref="BC2929:BC2936"/>
    <mergeCell ref="BD2929:BD2936"/>
    <mergeCell ref="BE2929:BE2936"/>
    <mergeCell ref="BF2929:BF2936"/>
    <mergeCell ref="BG2929:BG2936"/>
    <mergeCell ref="BH2929:BH2936"/>
    <mergeCell ref="BI2929:BI2936"/>
    <mergeCell ref="BJ2929:BJ2936"/>
    <mergeCell ref="BK2929:BK2936"/>
    <mergeCell ref="BL2929:BL2936"/>
    <mergeCell ref="BM2929:BM2936"/>
    <mergeCell ref="BN2929:BN2936"/>
    <mergeCell ref="BO2929:BO2936"/>
    <mergeCell ref="BP2929:BP2936"/>
    <mergeCell ref="BQ2929:BQ2936"/>
    <mergeCell ref="BR2929:BR2936"/>
    <mergeCell ref="BS2929:BS2936"/>
    <mergeCell ref="BN2937:BN2944"/>
    <mergeCell ref="BO2937:BO2944"/>
    <mergeCell ref="BP2937:BP2944"/>
    <mergeCell ref="BQ2937:BQ2944"/>
    <mergeCell ref="BJ2937:BJ2944"/>
    <mergeCell ref="CI2953:CI2960"/>
    <mergeCell ref="CJ2953:CJ2960"/>
    <mergeCell ref="CK2953:CK2960"/>
    <mergeCell ref="CL2953:CL2960"/>
    <mergeCell ref="CM2929:CM2936"/>
    <mergeCell ref="BN2953:BN2960"/>
    <mergeCell ref="BO2953:BO2960"/>
    <mergeCell ref="BP2953:BP2960"/>
    <mergeCell ref="BQ2953:BQ2960"/>
    <mergeCell ref="BR2953:BR2960"/>
    <mergeCell ref="BS2953:BS2960"/>
    <mergeCell ref="BT2953:BT2960"/>
    <mergeCell ref="BU2953:BU2960"/>
    <mergeCell ref="BV2953:BV2960"/>
    <mergeCell ref="BW2953:BW2960"/>
    <mergeCell ref="BX2953:BX2960"/>
    <mergeCell ref="BY2953:BY2960"/>
    <mergeCell ref="BZ2953:BZ2960"/>
    <mergeCell ref="CA2953:CA2960"/>
    <mergeCell ref="CB2953:CB2960"/>
    <mergeCell ref="CC2953:CC2960"/>
    <mergeCell ref="CD2953:CD2960"/>
    <mergeCell ref="CE2953:CE2960"/>
    <mergeCell ref="CF2953:CF2960"/>
    <mergeCell ref="CG2953:CG2960"/>
    <mergeCell ref="BZ2929:BZ2936"/>
    <mergeCell ref="CM2945:CM2952"/>
    <mergeCell ref="CJ2921:CJ2928"/>
    <mergeCell ref="CK2921:CK2928"/>
    <mergeCell ref="CL2921:CL2928"/>
    <mergeCell ref="CM2921:CM2928"/>
    <mergeCell ref="CN2921:CN2928"/>
    <mergeCell ref="CP2921:CP2928"/>
    <mergeCell ref="CQ2921:CQ2928"/>
    <mergeCell ref="CR2921:CR2928"/>
    <mergeCell ref="F2922:F2927"/>
    <mergeCell ref="F2928:G2928"/>
    <mergeCell ref="CJ2913:CJ2920"/>
    <mergeCell ref="CK2913:CK2920"/>
    <mergeCell ref="CL2913:CL2920"/>
    <mergeCell ref="CM2913:CM2920"/>
    <mergeCell ref="CN2913:CN2920"/>
    <mergeCell ref="CP2913:CP2920"/>
    <mergeCell ref="CQ2913:CQ2920"/>
    <mergeCell ref="CR2913:CR2920"/>
    <mergeCell ref="F2914:F2919"/>
    <mergeCell ref="F2920:G2920"/>
    <mergeCell ref="A2921:A2928"/>
    <mergeCell ref="B2921:B2928"/>
    <mergeCell ref="C2921:C2928"/>
    <mergeCell ref="D2921:D2928"/>
    <mergeCell ref="E2921:E2928"/>
    <mergeCell ref="F2921:G2921"/>
    <mergeCell ref="AM2921:AM2928"/>
    <mergeCell ref="AN2921:AN2928"/>
    <mergeCell ref="AO2921:AO2928"/>
    <mergeCell ref="AP2921:AP2928"/>
    <mergeCell ref="AQ2921:AQ2928"/>
    <mergeCell ref="AR2921:AR2928"/>
    <mergeCell ref="AS2921:AS2928"/>
    <mergeCell ref="AT2921:AT2928"/>
    <mergeCell ref="AU2921:AU2928"/>
    <mergeCell ref="AV2921:AV2928"/>
    <mergeCell ref="AW2921:AW2928"/>
    <mergeCell ref="AX2921:AX2928"/>
    <mergeCell ref="AY2921:AY2928"/>
    <mergeCell ref="AZ2921:AZ2928"/>
    <mergeCell ref="BA2921:BA2928"/>
    <mergeCell ref="BB2921:BB2928"/>
    <mergeCell ref="BC2921:BC2928"/>
    <mergeCell ref="BD2921:BD2928"/>
    <mergeCell ref="BE2921:BE2928"/>
    <mergeCell ref="BF2921:BF2928"/>
    <mergeCell ref="BG2921:BG2928"/>
    <mergeCell ref="BH2921:BH2928"/>
    <mergeCell ref="BI2921:BI2928"/>
    <mergeCell ref="BJ2921:BJ2928"/>
    <mergeCell ref="BK2921:BK2928"/>
    <mergeCell ref="BL2921:BL2928"/>
    <mergeCell ref="BM2921:BM2928"/>
    <mergeCell ref="BN2921:BN2928"/>
    <mergeCell ref="BO2921:BO2928"/>
    <mergeCell ref="BP2921:BP2928"/>
    <mergeCell ref="BQ2921:BQ2928"/>
    <mergeCell ref="BR2921:BR2928"/>
    <mergeCell ref="BS2921:BS2928"/>
    <mergeCell ref="BT2921:BT2928"/>
    <mergeCell ref="BU2921:BU2928"/>
    <mergeCell ref="BV2921:BV2928"/>
    <mergeCell ref="BW2921:BW2928"/>
    <mergeCell ref="BX2921:BX2928"/>
    <mergeCell ref="BY2921:BY2928"/>
    <mergeCell ref="CA2921:CA2928"/>
    <mergeCell ref="CB2921:CB2928"/>
    <mergeCell ref="CC2921:CC2928"/>
    <mergeCell ref="CD2921:CD2928"/>
    <mergeCell ref="CE2921:CE2928"/>
    <mergeCell ref="CF2921:CF2928"/>
    <mergeCell ref="CG2921:CG2928"/>
    <mergeCell ref="CH2921:CH2928"/>
    <mergeCell ref="CI2921:CI2928"/>
    <mergeCell ref="CI2905:CI2912"/>
    <mergeCell ref="CJ2905:CJ2912"/>
    <mergeCell ref="CK2905:CK2912"/>
    <mergeCell ref="CL2905:CL2912"/>
    <mergeCell ref="CM2905:CM2912"/>
    <mergeCell ref="CN2905:CN2912"/>
    <mergeCell ref="CP2905:CP2912"/>
    <mergeCell ref="CQ2905:CQ2912"/>
    <mergeCell ref="CR2905:CR2912"/>
    <mergeCell ref="F2906:F2911"/>
    <mergeCell ref="F2912:G2912"/>
    <mergeCell ref="A2913:A2920"/>
    <mergeCell ref="B2913:B2920"/>
    <mergeCell ref="C2913:C2920"/>
    <mergeCell ref="D2913:D2920"/>
    <mergeCell ref="E2913:E2920"/>
    <mergeCell ref="F2913:G2913"/>
    <mergeCell ref="AM2913:AM2920"/>
    <mergeCell ref="AN2913:AN2920"/>
    <mergeCell ref="AO2913:AO2920"/>
    <mergeCell ref="AP2913:AP2920"/>
    <mergeCell ref="AQ2913:AQ2920"/>
    <mergeCell ref="AR2913:AR2920"/>
    <mergeCell ref="AS2913:AS2920"/>
    <mergeCell ref="AT2913:AT2920"/>
    <mergeCell ref="AU2913:AU2920"/>
    <mergeCell ref="AV2913:AV2920"/>
    <mergeCell ref="AW2913:AW2920"/>
    <mergeCell ref="AX2913:AX2920"/>
    <mergeCell ref="AY2913:AY2920"/>
    <mergeCell ref="AZ2913:AZ2920"/>
    <mergeCell ref="BA2913:BA2920"/>
    <mergeCell ref="BB2913:BB2920"/>
    <mergeCell ref="BC2913:BC2920"/>
    <mergeCell ref="BD2913:BD2920"/>
    <mergeCell ref="BE2913:BE2920"/>
    <mergeCell ref="BF2913:BF2920"/>
    <mergeCell ref="BG2913:BG2920"/>
    <mergeCell ref="BH2913:BH2920"/>
    <mergeCell ref="BI2913:BI2920"/>
    <mergeCell ref="BJ2913:BJ2920"/>
    <mergeCell ref="BK2913:BK2920"/>
    <mergeCell ref="BL2913:BL2920"/>
    <mergeCell ref="BM2913:BM2920"/>
    <mergeCell ref="BN2913:BN2920"/>
    <mergeCell ref="BO2913:BO2920"/>
    <mergeCell ref="BP2913:BP2920"/>
    <mergeCell ref="BQ2913:BQ2920"/>
    <mergeCell ref="BR2913:BR2920"/>
    <mergeCell ref="BS2913:BS2920"/>
    <mergeCell ref="BT2913:BT2920"/>
    <mergeCell ref="BU2913:BU2920"/>
    <mergeCell ref="BW2913:BW2920"/>
    <mergeCell ref="BX2913:BX2920"/>
    <mergeCell ref="CE2913:CE2920"/>
    <mergeCell ref="CF2913:CF2920"/>
    <mergeCell ref="CG2913:CG2920"/>
    <mergeCell ref="CH2913:CH2920"/>
    <mergeCell ref="CI2913:CI2920"/>
    <mergeCell ref="CI2897:CI2904"/>
    <mergeCell ref="CJ2897:CJ2904"/>
    <mergeCell ref="CK2897:CK2904"/>
    <mergeCell ref="CM2897:CM2904"/>
    <mergeCell ref="CN2897:CN2904"/>
    <mergeCell ref="CP2897:CP2904"/>
    <mergeCell ref="CQ2897:CQ2904"/>
    <mergeCell ref="CR2897:CR2904"/>
    <mergeCell ref="F2898:F2903"/>
    <mergeCell ref="F2904:G2904"/>
    <mergeCell ref="A2905:A2912"/>
    <mergeCell ref="B2905:B2912"/>
    <mergeCell ref="C2905:C2912"/>
    <mergeCell ref="D2905:D2912"/>
    <mergeCell ref="E2905:E2912"/>
    <mergeCell ref="F2905:G2905"/>
    <mergeCell ref="AM2905:AM2912"/>
    <mergeCell ref="AN2905:AN2912"/>
    <mergeCell ref="AO2905:AO2912"/>
    <mergeCell ref="AP2905:AP2912"/>
    <mergeCell ref="AQ2905:AQ2912"/>
    <mergeCell ref="AR2905:AR2912"/>
    <mergeCell ref="AS2905:AS2912"/>
    <mergeCell ref="AT2905:AT2912"/>
    <mergeCell ref="AU2905:AU2912"/>
    <mergeCell ref="AV2905:AV2912"/>
    <mergeCell ref="AW2905:AW2912"/>
    <mergeCell ref="AX2905:AX2912"/>
    <mergeCell ref="AY2905:AY2912"/>
    <mergeCell ref="AZ2905:AZ2912"/>
    <mergeCell ref="BA2905:BA2912"/>
    <mergeCell ref="BB2905:BB2912"/>
    <mergeCell ref="BC2905:BC2912"/>
    <mergeCell ref="BD2905:BD2912"/>
    <mergeCell ref="BE2905:BE2912"/>
    <mergeCell ref="BF2905:BF2912"/>
    <mergeCell ref="BG2905:BG2912"/>
    <mergeCell ref="BH2905:BH2912"/>
    <mergeCell ref="BI2905:BI2912"/>
    <mergeCell ref="BJ2905:BJ2912"/>
    <mergeCell ref="BK2905:BK2912"/>
    <mergeCell ref="BL2905:BL2912"/>
    <mergeCell ref="BM2905:BM2912"/>
    <mergeCell ref="BN2905:BN2912"/>
    <mergeCell ref="BO2905:BO2912"/>
    <mergeCell ref="BP2905:BP2912"/>
    <mergeCell ref="BQ2905:BQ2912"/>
    <mergeCell ref="BR2905:BR2912"/>
    <mergeCell ref="BS2905:BS2912"/>
    <mergeCell ref="BT2905:BT2912"/>
    <mergeCell ref="BU2905:BU2912"/>
    <mergeCell ref="BV2905:BV2912"/>
    <mergeCell ref="BW2905:BW2912"/>
    <mergeCell ref="BX2905:BX2912"/>
    <mergeCell ref="A2897:A2904"/>
    <mergeCell ref="B2897:B2904"/>
    <mergeCell ref="C2897:C2904"/>
    <mergeCell ref="D2897:D2904"/>
    <mergeCell ref="E2897:E2904"/>
    <mergeCell ref="BY2905:BY2912"/>
    <mergeCell ref="BZ2905:BZ2912"/>
    <mergeCell ref="CA2905:CA2912"/>
    <mergeCell ref="CB2905:CB2912"/>
    <mergeCell ref="CC2905:CC2912"/>
    <mergeCell ref="CD2905:CD2912"/>
    <mergeCell ref="CE2905:CE2912"/>
    <mergeCell ref="CF2905:CF2912"/>
    <mergeCell ref="CG2905:CG2912"/>
    <mergeCell ref="CH2905:CH2912"/>
    <mergeCell ref="CI2889:CI2896"/>
    <mergeCell ref="CJ2889:CJ2896"/>
    <mergeCell ref="CK2889:CK2896"/>
    <mergeCell ref="CL2889:CL2896"/>
    <mergeCell ref="CM2889:CM2896"/>
    <mergeCell ref="CN2889:CN2896"/>
    <mergeCell ref="CP2889:CP2896"/>
    <mergeCell ref="CQ2889:CQ2896"/>
    <mergeCell ref="CR2889:CR2896"/>
    <mergeCell ref="F2890:F2895"/>
    <mergeCell ref="F2896:G2896"/>
    <mergeCell ref="BN2897:BN2904"/>
    <mergeCell ref="BO2897:BO2904"/>
    <mergeCell ref="BP2897:BP2904"/>
    <mergeCell ref="BQ2897:BQ2904"/>
    <mergeCell ref="BR2897:BR2904"/>
    <mergeCell ref="BS2897:BS2904"/>
    <mergeCell ref="BU2897:BU2904"/>
    <mergeCell ref="BW2897:BW2904"/>
    <mergeCell ref="BX2897:BX2904"/>
    <mergeCell ref="BY2897:BY2904"/>
    <mergeCell ref="BT2897:BT2904"/>
    <mergeCell ref="F2897:G2897"/>
    <mergeCell ref="AM2897:AM2904"/>
    <mergeCell ref="AN2897:AN2904"/>
    <mergeCell ref="AO2897:AO2904"/>
    <mergeCell ref="AP2897:AP2904"/>
    <mergeCell ref="AQ2897:AQ2904"/>
    <mergeCell ref="AR2897:AR2904"/>
    <mergeCell ref="AS2897:AS2904"/>
    <mergeCell ref="AT2897:AT2904"/>
    <mergeCell ref="AU2897:AU2904"/>
    <mergeCell ref="AV2897:AV2904"/>
    <mergeCell ref="AW2897:AW2904"/>
    <mergeCell ref="AX2897:AX2904"/>
    <mergeCell ref="AY2897:AY2904"/>
    <mergeCell ref="AZ2897:AZ2904"/>
    <mergeCell ref="BA2897:BA2904"/>
    <mergeCell ref="BB2897:BB2904"/>
    <mergeCell ref="BC2897:BC2904"/>
    <mergeCell ref="BD2897:BD2904"/>
    <mergeCell ref="BE2897:BE2904"/>
    <mergeCell ref="BF2897:BF2904"/>
    <mergeCell ref="BG2897:BG2904"/>
    <mergeCell ref="BH2897:BH2904"/>
    <mergeCell ref="BI2897:BI2904"/>
    <mergeCell ref="BJ2897:BJ2904"/>
    <mergeCell ref="BK2897:BK2904"/>
    <mergeCell ref="BL2897:BL2904"/>
    <mergeCell ref="BM2897:BM2904"/>
    <mergeCell ref="BN2889:BN2896"/>
    <mergeCell ref="BO2889:BO2896"/>
    <mergeCell ref="BP2889:BP2896"/>
    <mergeCell ref="BQ2889:BQ2896"/>
    <mergeCell ref="BZ2897:BZ2904"/>
    <mergeCell ref="CA2897:CA2904"/>
    <mergeCell ref="CB2897:CB2904"/>
    <mergeCell ref="CC2897:CC2904"/>
    <mergeCell ref="CD2897:CD2904"/>
    <mergeCell ref="CE2897:CE2904"/>
    <mergeCell ref="CF2897:CF2904"/>
    <mergeCell ref="CG2897:CG2904"/>
    <mergeCell ref="CH2897:CH2904"/>
    <mergeCell ref="CI2881:CI2888"/>
    <mergeCell ref="CJ2881:CJ2888"/>
    <mergeCell ref="CK2881:CK2888"/>
    <mergeCell ref="CL2881:CL2888"/>
    <mergeCell ref="CN2881:CN2888"/>
    <mergeCell ref="CP2881:CP2888"/>
    <mergeCell ref="CQ2881:CQ2888"/>
    <mergeCell ref="CR2881:CR2888"/>
    <mergeCell ref="F2882:F2887"/>
    <mergeCell ref="F2888:G2888"/>
    <mergeCell ref="A2889:A2896"/>
    <mergeCell ref="B2889:B2896"/>
    <mergeCell ref="C2889:C2896"/>
    <mergeCell ref="D2889:D2896"/>
    <mergeCell ref="E2889:E2896"/>
    <mergeCell ref="F2889:G2889"/>
    <mergeCell ref="AM2889:AM2896"/>
    <mergeCell ref="AN2889:AN2896"/>
    <mergeCell ref="AO2889:AO2896"/>
    <mergeCell ref="AP2889:AP2896"/>
    <mergeCell ref="AQ2889:AQ2896"/>
    <mergeCell ref="AR2889:AR2896"/>
    <mergeCell ref="AS2889:AS2896"/>
    <mergeCell ref="AT2889:AT2896"/>
    <mergeCell ref="AU2889:AU2896"/>
    <mergeCell ref="AV2889:AV2896"/>
    <mergeCell ref="AW2889:AW2896"/>
    <mergeCell ref="AX2889:AX2896"/>
    <mergeCell ref="AY2889:AY2896"/>
    <mergeCell ref="AZ2889:AZ2896"/>
    <mergeCell ref="BA2889:BA2896"/>
    <mergeCell ref="BB2889:BB2896"/>
    <mergeCell ref="BC2889:BC2896"/>
    <mergeCell ref="BD2889:BD2896"/>
    <mergeCell ref="BE2889:BE2896"/>
    <mergeCell ref="BF2889:BF2896"/>
    <mergeCell ref="BG2889:BG2896"/>
    <mergeCell ref="BH2889:BH2896"/>
    <mergeCell ref="BI2889:BI2896"/>
    <mergeCell ref="BJ2889:BJ2896"/>
    <mergeCell ref="BK2889:BK2896"/>
    <mergeCell ref="BL2889:BL2896"/>
    <mergeCell ref="BM2889:BM2896"/>
    <mergeCell ref="BS2889:BS2896"/>
    <mergeCell ref="BT2889:BT2896"/>
    <mergeCell ref="BU2889:BU2896"/>
    <mergeCell ref="BV2889:BV2896"/>
    <mergeCell ref="BW2889:BW2896"/>
    <mergeCell ref="BX2889:BX2896"/>
    <mergeCell ref="BY2889:BY2896"/>
    <mergeCell ref="BR2889:BR2896"/>
    <mergeCell ref="CA2889:CA2896"/>
    <mergeCell ref="CB2889:CB2896"/>
    <mergeCell ref="CC2889:CC2896"/>
    <mergeCell ref="CD2889:CD2896"/>
    <mergeCell ref="CE2889:CE2896"/>
    <mergeCell ref="CF2889:CF2896"/>
    <mergeCell ref="CG2889:CG2896"/>
    <mergeCell ref="CH2889:CH2896"/>
    <mergeCell ref="CI2873:CI2880"/>
    <mergeCell ref="CJ2873:CJ2880"/>
    <mergeCell ref="CK2873:CK2880"/>
    <mergeCell ref="CL2873:CL2880"/>
    <mergeCell ref="CN2873:CN2880"/>
    <mergeCell ref="CP2873:CP2880"/>
    <mergeCell ref="CQ2873:CQ2880"/>
    <mergeCell ref="CR2873:CR2880"/>
    <mergeCell ref="F2874:F2879"/>
    <mergeCell ref="F2880:G2880"/>
    <mergeCell ref="A2881:A2888"/>
    <mergeCell ref="B2881:B2888"/>
    <mergeCell ref="C2881:C2888"/>
    <mergeCell ref="D2881:D2888"/>
    <mergeCell ref="E2881:E2888"/>
    <mergeCell ref="F2881:G2881"/>
    <mergeCell ref="AM2881:AM2888"/>
    <mergeCell ref="AN2881:AN2888"/>
    <mergeCell ref="AO2881:AO2888"/>
    <mergeCell ref="AP2881:AP2888"/>
    <mergeCell ref="AQ2881:AQ2888"/>
    <mergeCell ref="AR2881:AR2888"/>
    <mergeCell ref="AS2881:AS2888"/>
    <mergeCell ref="AT2881:AT2888"/>
    <mergeCell ref="AU2881:AU2888"/>
    <mergeCell ref="AV2881:AV2888"/>
    <mergeCell ref="AW2881:AW2888"/>
    <mergeCell ref="AX2881:AX2888"/>
    <mergeCell ref="AY2881:AY2888"/>
    <mergeCell ref="AZ2881:AZ2888"/>
    <mergeCell ref="BA2881:BA2888"/>
    <mergeCell ref="BB2881:BB2888"/>
    <mergeCell ref="BC2881:BC2888"/>
    <mergeCell ref="BD2881:BD2888"/>
    <mergeCell ref="BE2881:BE2888"/>
    <mergeCell ref="BF2881:BF2888"/>
    <mergeCell ref="BG2881:BG2888"/>
    <mergeCell ref="BH2881:BH2888"/>
    <mergeCell ref="BI2881:BI2888"/>
    <mergeCell ref="BJ2881:BJ2888"/>
    <mergeCell ref="BK2881:BK2888"/>
    <mergeCell ref="BL2881:BL2888"/>
    <mergeCell ref="BM2881:BM2888"/>
    <mergeCell ref="BN2881:BN2888"/>
    <mergeCell ref="BO2881:BO2888"/>
    <mergeCell ref="BP2881:BP2888"/>
    <mergeCell ref="BQ2881:BQ2888"/>
    <mergeCell ref="BR2881:BR2888"/>
    <mergeCell ref="BS2881:BS2888"/>
    <mergeCell ref="BT2881:BT2888"/>
    <mergeCell ref="BU2881:BU2888"/>
    <mergeCell ref="BV2881:BV2888"/>
    <mergeCell ref="BW2881:BW2888"/>
    <mergeCell ref="BX2881:BX2888"/>
    <mergeCell ref="BY2881:BY2888"/>
    <mergeCell ref="BL2865:BL2872"/>
    <mergeCell ref="BM2865:BM2872"/>
    <mergeCell ref="BN2865:BN2872"/>
    <mergeCell ref="BO2865:BO2872"/>
    <mergeCell ref="BP2865:BP2872"/>
    <mergeCell ref="BQ2865:BQ2872"/>
    <mergeCell ref="BR2865:BR2872"/>
    <mergeCell ref="BS2865:BS2872"/>
    <mergeCell ref="BT2865:BT2872"/>
    <mergeCell ref="BU2865:BU2872"/>
    <mergeCell ref="BV2865:BV2872"/>
    <mergeCell ref="BW2865:BW2872"/>
    <mergeCell ref="BX2865:BX2872"/>
    <mergeCell ref="CI2865:CI2872"/>
    <mergeCell ref="CJ2865:CJ2872"/>
    <mergeCell ref="CK2865:CK2872"/>
    <mergeCell ref="CL2865:CL2872"/>
    <mergeCell ref="CN2865:CN2872"/>
    <mergeCell ref="CP2865:CP2872"/>
    <mergeCell ref="CQ2865:CQ2872"/>
    <mergeCell ref="CR2865:CR2872"/>
    <mergeCell ref="F2866:F2871"/>
    <mergeCell ref="F2872:G2872"/>
    <mergeCell ref="A2873:A2880"/>
    <mergeCell ref="B2873:B2880"/>
    <mergeCell ref="C2873:C2880"/>
    <mergeCell ref="D2873:D2880"/>
    <mergeCell ref="E2873:E2880"/>
    <mergeCell ref="F2873:G2873"/>
    <mergeCell ref="AM2873:AM2880"/>
    <mergeCell ref="AN2873:AN2880"/>
    <mergeCell ref="AO2873:AO2880"/>
    <mergeCell ref="AP2873:AP2880"/>
    <mergeCell ref="AQ2873:AQ2880"/>
    <mergeCell ref="AR2873:AR2880"/>
    <mergeCell ref="AS2873:AS2880"/>
    <mergeCell ref="AT2873:AT2880"/>
    <mergeCell ref="AU2873:AU2880"/>
    <mergeCell ref="AV2873:AV2880"/>
    <mergeCell ref="AW2873:AW2880"/>
    <mergeCell ref="AX2873:AX2880"/>
    <mergeCell ref="AY2873:AY2880"/>
    <mergeCell ref="AZ2873:AZ2880"/>
    <mergeCell ref="BA2873:BA2880"/>
    <mergeCell ref="BB2873:BB2880"/>
    <mergeCell ref="BC2873:BC2880"/>
    <mergeCell ref="BD2873:BD2880"/>
    <mergeCell ref="BE2873:BE2880"/>
    <mergeCell ref="BF2873:BF2880"/>
    <mergeCell ref="BG2873:BG2880"/>
    <mergeCell ref="BH2873:BH2880"/>
    <mergeCell ref="BI2873:BI2880"/>
    <mergeCell ref="BJ2873:BJ2880"/>
    <mergeCell ref="BK2873:BK2880"/>
    <mergeCell ref="BL2873:BL2880"/>
    <mergeCell ref="BM2873:BM2880"/>
    <mergeCell ref="BN2873:BN2880"/>
    <mergeCell ref="BO2873:BO2880"/>
    <mergeCell ref="BP2873:BP2880"/>
    <mergeCell ref="BQ2873:BQ2880"/>
    <mergeCell ref="BR2873:BR2880"/>
    <mergeCell ref="BS2873:BS2880"/>
    <mergeCell ref="BT2873:BT2880"/>
    <mergeCell ref="BU2873:BU2880"/>
    <mergeCell ref="F2858:F2863"/>
    <mergeCell ref="F2864:G2864"/>
    <mergeCell ref="A2865:A2872"/>
    <mergeCell ref="B2865:B2872"/>
    <mergeCell ref="C2865:C2872"/>
    <mergeCell ref="D2865:D2872"/>
    <mergeCell ref="E2865:E2872"/>
    <mergeCell ref="F2865:G2865"/>
    <mergeCell ref="AM2865:AM2872"/>
    <mergeCell ref="AN2865:AN2872"/>
    <mergeCell ref="AO2865:AO2872"/>
    <mergeCell ref="AP2865:AP2872"/>
    <mergeCell ref="AQ2865:AQ2872"/>
    <mergeCell ref="AR2865:AR2872"/>
    <mergeCell ref="AS2865:AS2872"/>
    <mergeCell ref="AT2865:AT2872"/>
    <mergeCell ref="AU2865:AU2872"/>
    <mergeCell ref="AV2865:AV2872"/>
    <mergeCell ref="AW2865:AW2872"/>
    <mergeCell ref="AX2865:AX2872"/>
    <mergeCell ref="AY2865:AY2872"/>
    <mergeCell ref="AZ2865:AZ2872"/>
    <mergeCell ref="BA2865:BA2872"/>
    <mergeCell ref="BB2865:BB2872"/>
    <mergeCell ref="BC2865:BC2872"/>
    <mergeCell ref="BD2865:BD2872"/>
    <mergeCell ref="BE2865:BE2872"/>
    <mergeCell ref="BF2865:BF2872"/>
    <mergeCell ref="BG2865:BG2872"/>
    <mergeCell ref="BH2865:BH2872"/>
    <mergeCell ref="BI2865:BI2872"/>
    <mergeCell ref="BJ2865:BJ2872"/>
    <mergeCell ref="BK2865:BK2872"/>
    <mergeCell ref="BQ2849:BQ2856"/>
    <mergeCell ref="BR2849:BR2856"/>
    <mergeCell ref="BS2849:BS2856"/>
    <mergeCell ref="BU2849:BU2856"/>
    <mergeCell ref="BV2849:BV2856"/>
    <mergeCell ref="BW2849:BW2856"/>
    <mergeCell ref="BX2849:BX2856"/>
    <mergeCell ref="BY2865:BY2872"/>
    <mergeCell ref="BZ2865:BZ2872"/>
    <mergeCell ref="CA2865:CA2872"/>
    <mergeCell ref="CB2865:CB2872"/>
    <mergeCell ref="CC2865:CC2872"/>
    <mergeCell ref="CD2865:CD2872"/>
    <mergeCell ref="CE2865:CE2872"/>
    <mergeCell ref="CF2865:CF2872"/>
    <mergeCell ref="CG2865:CG2872"/>
    <mergeCell ref="CH2865:CH2872"/>
    <mergeCell ref="CI2849:CI2856"/>
    <mergeCell ref="CJ2849:CJ2856"/>
    <mergeCell ref="CK2849:CK2856"/>
    <mergeCell ref="CL2849:CL2856"/>
    <mergeCell ref="CN2849:CN2856"/>
    <mergeCell ref="CP2849:CP2856"/>
    <mergeCell ref="CQ2849:CQ2856"/>
    <mergeCell ref="CR2849:CR2856"/>
    <mergeCell ref="F2850:F2855"/>
    <mergeCell ref="F2856:G2856"/>
    <mergeCell ref="A2857:A2864"/>
    <mergeCell ref="B2857:B2864"/>
    <mergeCell ref="C2857:C2864"/>
    <mergeCell ref="D2857:D2864"/>
    <mergeCell ref="E2857:E2864"/>
    <mergeCell ref="F2857:G2857"/>
    <mergeCell ref="AM2857:AM2864"/>
    <mergeCell ref="AN2857:AN2864"/>
    <mergeCell ref="AO2857:AO2864"/>
    <mergeCell ref="AP2857:AP2864"/>
    <mergeCell ref="AQ2857:AQ2864"/>
    <mergeCell ref="AR2857:AR2864"/>
    <mergeCell ref="AS2857:AS2864"/>
    <mergeCell ref="AT2857:AT2864"/>
    <mergeCell ref="AU2857:AU2864"/>
    <mergeCell ref="AV2857:AV2864"/>
    <mergeCell ref="AW2857:AW2864"/>
    <mergeCell ref="AX2857:AX2864"/>
    <mergeCell ref="AY2857:AY2864"/>
    <mergeCell ref="AZ2857:AZ2864"/>
    <mergeCell ref="BA2857:BA2864"/>
    <mergeCell ref="BB2857:BB2864"/>
    <mergeCell ref="BC2857:BC2864"/>
    <mergeCell ref="BD2857:BD2864"/>
    <mergeCell ref="BE2857:BE2864"/>
    <mergeCell ref="BF2857:BF2864"/>
    <mergeCell ref="BG2857:BG2864"/>
    <mergeCell ref="BH2857:BH2864"/>
    <mergeCell ref="BI2857:BI2864"/>
    <mergeCell ref="BJ2857:BJ2864"/>
    <mergeCell ref="BK2857:BK2864"/>
    <mergeCell ref="BL2857:BL2864"/>
    <mergeCell ref="BM2857:BM2864"/>
    <mergeCell ref="CK2857:CK2864"/>
    <mergeCell ref="CL2857:CL2864"/>
    <mergeCell ref="CN2857:CN2864"/>
    <mergeCell ref="CP2857:CP2864"/>
    <mergeCell ref="BP2841:BP2848"/>
    <mergeCell ref="BQ2841:BQ2848"/>
    <mergeCell ref="BR2841:BR2848"/>
    <mergeCell ref="BU2841:BU2848"/>
    <mergeCell ref="BV2841:BV2848"/>
    <mergeCell ref="BW2841:BW2848"/>
    <mergeCell ref="BX2841:BX2848"/>
    <mergeCell ref="CA2841:CA2848"/>
    <mergeCell ref="BY2857:BY2864"/>
    <mergeCell ref="BZ2857:BZ2864"/>
    <mergeCell ref="CA2857:CA2864"/>
    <mergeCell ref="CB2857:CB2864"/>
    <mergeCell ref="CC2857:CC2864"/>
    <mergeCell ref="CD2857:CD2864"/>
    <mergeCell ref="CE2857:CE2864"/>
    <mergeCell ref="CF2857:CF2864"/>
    <mergeCell ref="CG2857:CG2864"/>
    <mergeCell ref="CH2857:CH2864"/>
    <mergeCell ref="CI2841:CI2848"/>
    <mergeCell ref="CJ2841:CJ2848"/>
    <mergeCell ref="CK2841:CK2848"/>
    <mergeCell ref="CL2841:CL2848"/>
    <mergeCell ref="CN2841:CN2848"/>
    <mergeCell ref="CP2841:CP2848"/>
    <mergeCell ref="CQ2841:CQ2848"/>
    <mergeCell ref="CR2841:CR2848"/>
    <mergeCell ref="F2842:F2847"/>
    <mergeCell ref="F2848:G2848"/>
    <mergeCell ref="A2849:A2856"/>
    <mergeCell ref="B2849:B2856"/>
    <mergeCell ref="C2849:C2856"/>
    <mergeCell ref="D2849:D2856"/>
    <mergeCell ref="E2849:E2856"/>
    <mergeCell ref="F2849:G2849"/>
    <mergeCell ref="AM2849:AM2856"/>
    <mergeCell ref="AN2849:AN2856"/>
    <mergeCell ref="AO2849:AO2856"/>
    <mergeCell ref="AP2849:AP2856"/>
    <mergeCell ref="AQ2849:AQ2856"/>
    <mergeCell ref="AR2849:AR2856"/>
    <mergeCell ref="AS2849:AS2856"/>
    <mergeCell ref="AT2849:AT2856"/>
    <mergeCell ref="AU2849:AU2856"/>
    <mergeCell ref="AV2849:AV2856"/>
    <mergeCell ref="AW2849:AW2856"/>
    <mergeCell ref="AX2849:AX2856"/>
    <mergeCell ref="AY2849:AY2856"/>
    <mergeCell ref="AZ2849:AZ2856"/>
    <mergeCell ref="BA2849:BA2856"/>
    <mergeCell ref="BB2849:BB2856"/>
    <mergeCell ref="BC2849:BC2856"/>
    <mergeCell ref="BD2849:BD2856"/>
    <mergeCell ref="BE2849:BE2856"/>
    <mergeCell ref="BF2849:BF2856"/>
    <mergeCell ref="BG2849:BG2856"/>
    <mergeCell ref="BH2849:BH2856"/>
    <mergeCell ref="BI2849:BI2856"/>
    <mergeCell ref="BJ2849:BJ2856"/>
    <mergeCell ref="BK2849:BK2856"/>
    <mergeCell ref="BL2849:BL2856"/>
    <mergeCell ref="BM2849:BM2856"/>
    <mergeCell ref="BN2849:BN2856"/>
    <mergeCell ref="BO2849:BO2856"/>
    <mergeCell ref="BP2849:BP2856"/>
    <mergeCell ref="BS2825:BS2832"/>
    <mergeCell ref="BT2825:BT2832"/>
    <mergeCell ref="BU2825:BU2832"/>
    <mergeCell ref="BV2825:BV2832"/>
    <mergeCell ref="BW2825:BW2832"/>
    <mergeCell ref="BX2825:BX2832"/>
    <mergeCell ref="F2826:F2831"/>
    <mergeCell ref="F2832:G2832"/>
    <mergeCell ref="A2817:A2824"/>
    <mergeCell ref="B2817:B2824"/>
    <mergeCell ref="C2817:C2824"/>
    <mergeCell ref="D2817:D2824"/>
    <mergeCell ref="E2817:E2824"/>
    <mergeCell ref="F2817:G2817"/>
    <mergeCell ref="AM2817:AM2824"/>
    <mergeCell ref="AN2817:AN2824"/>
    <mergeCell ref="AO2817:AO2824"/>
    <mergeCell ref="AP2817:AP2824"/>
    <mergeCell ref="AQ2817:AQ2824"/>
    <mergeCell ref="AR2817:AR2824"/>
    <mergeCell ref="AS2817:AS2824"/>
    <mergeCell ref="AT2817:AT2824"/>
    <mergeCell ref="AU2817:AU2824"/>
    <mergeCell ref="AV2817:AV2824"/>
    <mergeCell ref="A2841:A2848"/>
    <mergeCell ref="B2841:B2848"/>
    <mergeCell ref="C2841:C2848"/>
    <mergeCell ref="D2841:D2848"/>
    <mergeCell ref="E2841:E2848"/>
    <mergeCell ref="F2841:G2841"/>
    <mergeCell ref="AM2841:AM2848"/>
    <mergeCell ref="AN2841:AN2848"/>
    <mergeCell ref="AO2841:AO2848"/>
    <mergeCell ref="AP2841:AP2848"/>
    <mergeCell ref="AQ2841:AQ2848"/>
    <mergeCell ref="AR2841:AR2848"/>
    <mergeCell ref="AS2841:AS2848"/>
    <mergeCell ref="AT2841:AT2848"/>
    <mergeCell ref="AU2841:AU2848"/>
    <mergeCell ref="AV2841:AV2848"/>
    <mergeCell ref="AW2841:AW2848"/>
    <mergeCell ref="AX2841:AX2848"/>
    <mergeCell ref="AY2841:AY2848"/>
    <mergeCell ref="AZ2841:AZ2848"/>
    <mergeCell ref="BA2841:BA2848"/>
    <mergeCell ref="BB2841:BB2848"/>
    <mergeCell ref="BC2841:BC2848"/>
    <mergeCell ref="BD2841:BD2848"/>
    <mergeCell ref="BE2841:BE2848"/>
    <mergeCell ref="BF2841:BF2848"/>
    <mergeCell ref="BG2841:BG2848"/>
    <mergeCell ref="BH2841:BH2848"/>
    <mergeCell ref="BI2841:BI2848"/>
    <mergeCell ref="BJ2841:BJ2848"/>
    <mergeCell ref="BK2841:BK2848"/>
    <mergeCell ref="D2833:D2840"/>
    <mergeCell ref="E2833:E2840"/>
    <mergeCell ref="A2833:A2840"/>
    <mergeCell ref="B2833:B2840"/>
    <mergeCell ref="C2833:C2840"/>
    <mergeCell ref="BL2841:BL2848"/>
    <mergeCell ref="BM2841:BM2848"/>
    <mergeCell ref="BN2841:BN2848"/>
    <mergeCell ref="BO2841:BO2848"/>
    <mergeCell ref="A2825:A2832"/>
    <mergeCell ref="B2825:B2832"/>
    <mergeCell ref="C2825:C2832"/>
    <mergeCell ref="D2825:D2832"/>
    <mergeCell ref="E2825:E2832"/>
    <mergeCell ref="F2825:G2825"/>
    <mergeCell ref="AM2825:AM2832"/>
    <mergeCell ref="AN2825:AN2832"/>
    <mergeCell ref="AO2825:AO2832"/>
    <mergeCell ref="AP2825:AP2832"/>
    <mergeCell ref="AQ2825:AQ2832"/>
    <mergeCell ref="AR2825:AR2832"/>
    <mergeCell ref="AS2825:AS2832"/>
    <mergeCell ref="AT2825:AT2832"/>
    <mergeCell ref="AU2825:AU2832"/>
    <mergeCell ref="AV2825:AV2832"/>
    <mergeCell ref="AW2825:AW2832"/>
    <mergeCell ref="AX2825:AX2832"/>
    <mergeCell ref="AY2825:AY2832"/>
    <mergeCell ref="AZ2825:AZ2832"/>
    <mergeCell ref="BA2825:BA2832"/>
    <mergeCell ref="BB2825:BB2832"/>
    <mergeCell ref="BC2825:BC2832"/>
    <mergeCell ref="BD2825:BD2832"/>
    <mergeCell ref="BE2825:BE2832"/>
    <mergeCell ref="BF2825:BF2832"/>
    <mergeCell ref="BG2825:BG2832"/>
    <mergeCell ref="BH2825:BH2832"/>
    <mergeCell ref="BI2825:BI2832"/>
    <mergeCell ref="BJ2825:BJ2832"/>
    <mergeCell ref="BK2825:BK2832"/>
    <mergeCell ref="BL2825:BL2832"/>
    <mergeCell ref="BM2825:BM2832"/>
    <mergeCell ref="BB2817:BB2824"/>
    <mergeCell ref="BC2817:BC2824"/>
    <mergeCell ref="BD2817:BD2824"/>
    <mergeCell ref="BE2817:BE2824"/>
    <mergeCell ref="BF2817:BF2824"/>
    <mergeCell ref="BG2817:BG2824"/>
    <mergeCell ref="BH2817:BH2824"/>
    <mergeCell ref="BI2817:BI2824"/>
    <mergeCell ref="BJ2817:BJ2824"/>
    <mergeCell ref="BK2817:BK2824"/>
    <mergeCell ref="BL2817:BL2824"/>
    <mergeCell ref="BM2817:BM2824"/>
    <mergeCell ref="CL2793:CL2800"/>
    <mergeCell ref="CN2793:CN2800"/>
    <mergeCell ref="CP2793:CP2800"/>
    <mergeCell ref="A2801:A2808"/>
    <mergeCell ref="B2801:B2808"/>
    <mergeCell ref="C2801:C2808"/>
    <mergeCell ref="D2801:D2808"/>
    <mergeCell ref="E2801:E2808"/>
    <mergeCell ref="F2801:G2801"/>
    <mergeCell ref="AM2801:AM2808"/>
    <mergeCell ref="AN2801:AN2808"/>
    <mergeCell ref="AO2801:AO2808"/>
    <mergeCell ref="AP2801:AP2808"/>
    <mergeCell ref="AQ2801:AQ2808"/>
    <mergeCell ref="AR2801:AR2808"/>
    <mergeCell ref="AS2801:AS2808"/>
    <mergeCell ref="AT2801:AT2808"/>
    <mergeCell ref="AU2801:AU2808"/>
    <mergeCell ref="AV2801:AV2808"/>
    <mergeCell ref="AW2801:AW2808"/>
    <mergeCell ref="AX2801:AX2808"/>
    <mergeCell ref="AY2801:AY2808"/>
    <mergeCell ref="AZ2801:AZ2808"/>
    <mergeCell ref="BA2801:BA2808"/>
    <mergeCell ref="BB2801:BB2808"/>
    <mergeCell ref="BC2801:BC2808"/>
    <mergeCell ref="BD2801:BD2808"/>
    <mergeCell ref="BE2801:BE2808"/>
    <mergeCell ref="BF2801:BF2808"/>
    <mergeCell ref="BG2801:BG2808"/>
    <mergeCell ref="BH2801:BH2808"/>
    <mergeCell ref="BI2801:BI2808"/>
    <mergeCell ref="BJ2801:BJ2808"/>
    <mergeCell ref="BK2801:BK2808"/>
    <mergeCell ref="BL2801:BL2808"/>
    <mergeCell ref="BM2801:BM2808"/>
    <mergeCell ref="CN2801:CN2808"/>
    <mergeCell ref="CP2801:CP2808"/>
    <mergeCell ref="F2802:F2807"/>
    <mergeCell ref="F2808:G2808"/>
    <mergeCell ref="A2793:A2800"/>
    <mergeCell ref="B2793:B2800"/>
    <mergeCell ref="BL2793:BL2800"/>
    <mergeCell ref="BM2793:BM2800"/>
    <mergeCell ref="F2824:G2824"/>
    <mergeCell ref="BR2809:BR2816"/>
    <mergeCell ref="BS2809:BS2816"/>
    <mergeCell ref="CK2817:CK2824"/>
    <mergeCell ref="CL2817:CL2824"/>
    <mergeCell ref="CN2817:CN2824"/>
    <mergeCell ref="CP2817:CP2824"/>
    <mergeCell ref="F2818:F2823"/>
    <mergeCell ref="BB2793:BB2800"/>
    <mergeCell ref="BC2793:BC2800"/>
    <mergeCell ref="BD2793:BD2800"/>
    <mergeCell ref="BE2793:BE2800"/>
    <mergeCell ref="BF2793:BF2800"/>
    <mergeCell ref="BG2793:BG2800"/>
    <mergeCell ref="BH2793:BH2800"/>
    <mergeCell ref="BI2793:BI2800"/>
    <mergeCell ref="BJ2793:BJ2800"/>
    <mergeCell ref="BK2793:BK2800"/>
    <mergeCell ref="F2778:F2783"/>
    <mergeCell ref="F2784:G2784"/>
    <mergeCell ref="F2794:F2799"/>
    <mergeCell ref="F2800:G2800"/>
    <mergeCell ref="BN2777:BN2784"/>
    <mergeCell ref="BO2777:BO2784"/>
    <mergeCell ref="E2777:E2784"/>
    <mergeCell ref="F2777:G2777"/>
    <mergeCell ref="AM2777:AM2784"/>
    <mergeCell ref="AN2777:AN2784"/>
    <mergeCell ref="AO2777:AO2784"/>
    <mergeCell ref="AP2777:AP2784"/>
    <mergeCell ref="AQ2777:AQ2784"/>
    <mergeCell ref="AR2777:AR2784"/>
    <mergeCell ref="AS2777:AS2784"/>
    <mergeCell ref="AT2777:AT2784"/>
    <mergeCell ref="AU2777:AU2784"/>
    <mergeCell ref="AV2777:AV2784"/>
    <mergeCell ref="AW2777:AW2784"/>
    <mergeCell ref="AX2777:AX2784"/>
    <mergeCell ref="AY2777:AY2784"/>
    <mergeCell ref="AZ2777:AZ2784"/>
    <mergeCell ref="BA2777:BA2784"/>
    <mergeCell ref="BB2777:BB2784"/>
    <mergeCell ref="BC2777:BC2784"/>
    <mergeCell ref="BD2777:BD2784"/>
    <mergeCell ref="BE2777:BE2784"/>
    <mergeCell ref="BF2777:BF2784"/>
    <mergeCell ref="BG2777:BG2784"/>
    <mergeCell ref="BH2777:BH2784"/>
    <mergeCell ref="BI2777:BI2784"/>
    <mergeCell ref="BJ2777:BJ2784"/>
    <mergeCell ref="BK2777:BK2784"/>
    <mergeCell ref="BL2777:BL2784"/>
    <mergeCell ref="BM2777:BM2784"/>
    <mergeCell ref="BN2793:BN2800"/>
    <mergeCell ref="BO2793:BO2800"/>
    <mergeCell ref="BQ2777:BQ2784"/>
    <mergeCell ref="BR2777:BR2784"/>
    <mergeCell ref="BS2777:BS2784"/>
    <mergeCell ref="BT2777:BT2784"/>
    <mergeCell ref="BU2777:BU2784"/>
    <mergeCell ref="BV2777:BV2784"/>
    <mergeCell ref="BW2777:BW2784"/>
    <mergeCell ref="BX2777:BX2784"/>
    <mergeCell ref="CA2777:CA2784"/>
    <mergeCell ref="CB2777:CB2784"/>
    <mergeCell ref="CC2777:CC2784"/>
    <mergeCell ref="CD2777:CD2784"/>
    <mergeCell ref="CE2777:CE2784"/>
    <mergeCell ref="CF2777:CF2784"/>
    <mergeCell ref="CG2777:CG2784"/>
    <mergeCell ref="CH2777:CH2784"/>
    <mergeCell ref="CI2777:CI2784"/>
    <mergeCell ref="CJ2777:CJ2784"/>
    <mergeCell ref="CK2777:CK2784"/>
    <mergeCell ref="CL2777:CL2784"/>
    <mergeCell ref="CN2777:CN2784"/>
    <mergeCell ref="CP2777:CP2784"/>
    <mergeCell ref="A2785:A2792"/>
    <mergeCell ref="B2785:B2792"/>
    <mergeCell ref="C2785:C2792"/>
    <mergeCell ref="D2785:D2792"/>
    <mergeCell ref="E2785:E2792"/>
    <mergeCell ref="F2785:G2785"/>
    <mergeCell ref="AM2785:AM2792"/>
    <mergeCell ref="AN2785:AN2792"/>
    <mergeCell ref="AO2785:AO2792"/>
    <mergeCell ref="AP2785:AP2792"/>
    <mergeCell ref="AQ2785:AQ2792"/>
    <mergeCell ref="AR2785:AR2792"/>
    <mergeCell ref="AS2785:AS2792"/>
    <mergeCell ref="AT2785:AT2792"/>
    <mergeCell ref="AU2785:AU2792"/>
    <mergeCell ref="AV2785:AV2792"/>
    <mergeCell ref="AW2785:AW2792"/>
    <mergeCell ref="AX2785:AX2792"/>
    <mergeCell ref="AY2785:AY2792"/>
    <mergeCell ref="AZ2785:AZ2792"/>
    <mergeCell ref="BA2785:BA2792"/>
    <mergeCell ref="BB2785:BB2792"/>
    <mergeCell ref="BC2785:BC2792"/>
    <mergeCell ref="BD2785:BD2792"/>
    <mergeCell ref="BE2785:BE2792"/>
    <mergeCell ref="BF2785:BF2792"/>
    <mergeCell ref="BG2785:BG2792"/>
    <mergeCell ref="BH2785:BH2792"/>
    <mergeCell ref="BI2785:BI2792"/>
    <mergeCell ref="BJ2785:BJ2792"/>
    <mergeCell ref="BK2785:BK2792"/>
    <mergeCell ref="BL2785:BL2792"/>
    <mergeCell ref="BM2785:BM2792"/>
    <mergeCell ref="CN2785:CN2792"/>
    <mergeCell ref="CP2785:CP2792"/>
    <mergeCell ref="F2786:F2791"/>
    <mergeCell ref="F2792:G2792"/>
    <mergeCell ref="A2777:A2784"/>
    <mergeCell ref="B2777:B2784"/>
    <mergeCell ref="C2777:C2784"/>
    <mergeCell ref="D2777:D2784"/>
    <mergeCell ref="BT2761:BT2768"/>
    <mergeCell ref="BU2761:BU2768"/>
    <mergeCell ref="BV2761:BV2768"/>
    <mergeCell ref="BW2761:BW2768"/>
    <mergeCell ref="BX2761:BX2768"/>
    <mergeCell ref="CA2761:CA2768"/>
    <mergeCell ref="CB2761:CB2768"/>
    <mergeCell ref="CC2761:CC2768"/>
    <mergeCell ref="CD2761:CD2768"/>
    <mergeCell ref="CE2761:CE2768"/>
    <mergeCell ref="CF2761:CF2768"/>
    <mergeCell ref="CG2761:CG2768"/>
    <mergeCell ref="CH2761:CH2768"/>
    <mergeCell ref="CI2761:CI2768"/>
    <mergeCell ref="CJ2761:CJ2768"/>
    <mergeCell ref="CK2761:CK2768"/>
    <mergeCell ref="CL2761:CL2768"/>
    <mergeCell ref="CN2761:CN2768"/>
    <mergeCell ref="CP2761:CP2768"/>
    <mergeCell ref="A2769:A2776"/>
    <mergeCell ref="B2769:B2776"/>
    <mergeCell ref="C2769:C2776"/>
    <mergeCell ref="D2769:D2776"/>
    <mergeCell ref="E2769:E2776"/>
    <mergeCell ref="F2769:G2769"/>
    <mergeCell ref="AM2769:AM2776"/>
    <mergeCell ref="AN2769:AN2776"/>
    <mergeCell ref="AO2769:AO2776"/>
    <mergeCell ref="AP2769:AP2776"/>
    <mergeCell ref="AQ2769:AQ2776"/>
    <mergeCell ref="AR2769:AR2776"/>
    <mergeCell ref="AS2769:AS2776"/>
    <mergeCell ref="AT2769:AT2776"/>
    <mergeCell ref="AU2769:AU2776"/>
    <mergeCell ref="AV2769:AV2776"/>
    <mergeCell ref="AW2769:AW2776"/>
    <mergeCell ref="AX2769:AX2776"/>
    <mergeCell ref="AY2769:AY2776"/>
    <mergeCell ref="AZ2769:AZ2776"/>
    <mergeCell ref="BA2769:BA2776"/>
    <mergeCell ref="BB2769:BB2776"/>
    <mergeCell ref="BC2769:BC2776"/>
    <mergeCell ref="BD2769:BD2776"/>
    <mergeCell ref="BE2769:BE2776"/>
    <mergeCell ref="BF2769:BF2776"/>
    <mergeCell ref="BG2769:BG2776"/>
    <mergeCell ref="BH2769:BH2776"/>
    <mergeCell ref="BI2769:BI2776"/>
    <mergeCell ref="BJ2769:BJ2776"/>
    <mergeCell ref="BK2769:BK2776"/>
    <mergeCell ref="BL2769:BL2776"/>
    <mergeCell ref="BM2769:BM2776"/>
    <mergeCell ref="CN2769:CN2776"/>
    <mergeCell ref="CP2769:CP2776"/>
    <mergeCell ref="A2761:A2768"/>
    <mergeCell ref="B2761:B2768"/>
    <mergeCell ref="C2761:C2768"/>
    <mergeCell ref="D2761:D2768"/>
    <mergeCell ref="E2761:E2768"/>
    <mergeCell ref="F2761:G2761"/>
    <mergeCell ref="AM2761:AM2768"/>
    <mergeCell ref="AN2761:AN2768"/>
    <mergeCell ref="AO2761:AO2768"/>
    <mergeCell ref="AP2761:AP2768"/>
    <mergeCell ref="AQ2761:AQ2768"/>
    <mergeCell ref="AR2761:AR2768"/>
    <mergeCell ref="AS2761:AS2768"/>
    <mergeCell ref="AT2761:AT2768"/>
    <mergeCell ref="AU2761:AU2768"/>
    <mergeCell ref="AV2761:AV2768"/>
    <mergeCell ref="AW2761:AW2768"/>
    <mergeCell ref="AX2761:AX2768"/>
    <mergeCell ref="AY2761:AY2768"/>
    <mergeCell ref="AZ2761:AZ2768"/>
    <mergeCell ref="BA2761:BA2768"/>
    <mergeCell ref="BB2761:BB2768"/>
    <mergeCell ref="BC2761:BC2768"/>
    <mergeCell ref="BD2761:BD2768"/>
    <mergeCell ref="BE2761:BE2768"/>
    <mergeCell ref="AS2393:AS2400"/>
    <mergeCell ref="AR2393:AR2400"/>
    <mergeCell ref="BE2393:BE2400"/>
    <mergeCell ref="BC2385:BC2392"/>
    <mergeCell ref="BD2385:BD2392"/>
    <mergeCell ref="BE2385:BE2392"/>
    <mergeCell ref="AW2433:AW2440"/>
    <mergeCell ref="AX2433:AX2440"/>
    <mergeCell ref="AY2433:AY2440"/>
    <mergeCell ref="AZ2433:AZ2440"/>
    <mergeCell ref="BA2433:BA2440"/>
    <mergeCell ref="BB2433:BB2440"/>
    <mergeCell ref="BC2433:BC2440"/>
    <mergeCell ref="BD2433:BD2440"/>
    <mergeCell ref="BE2433:BE2440"/>
    <mergeCell ref="AR2385:AR2392"/>
    <mergeCell ref="AS2385:AS2392"/>
    <mergeCell ref="AT2385:AT2392"/>
    <mergeCell ref="BB2625:BB2632"/>
    <mergeCell ref="BB2673:BB2680"/>
    <mergeCell ref="BC2673:BC2680"/>
    <mergeCell ref="AV2457:AV2464"/>
    <mergeCell ref="AP2385:AP2392"/>
    <mergeCell ref="AQ2385:AQ2392"/>
    <mergeCell ref="AV2433:AV2440"/>
    <mergeCell ref="AZ2609:AZ2616"/>
    <mergeCell ref="AY2609:AY2616"/>
    <mergeCell ref="A2393:A2400"/>
    <mergeCell ref="F2530:F2535"/>
    <mergeCell ref="AN2577:AN2584"/>
    <mergeCell ref="D2537:D2544"/>
    <mergeCell ref="AN2385:AN2392"/>
    <mergeCell ref="AO2385:AO2392"/>
    <mergeCell ref="AN2609:AN2616"/>
    <mergeCell ref="AN2481:AN2488"/>
    <mergeCell ref="AM2537:AM2544"/>
    <mergeCell ref="AN2537:AN2544"/>
    <mergeCell ref="F2522:F2527"/>
    <mergeCell ref="F2528:G2528"/>
    <mergeCell ref="BL2217:BL2224"/>
    <mergeCell ref="BM2217:BM2224"/>
    <mergeCell ref="BS2241:BS2248"/>
    <mergeCell ref="BT2241:BT2248"/>
    <mergeCell ref="BO2249:BO2256"/>
    <mergeCell ref="CK2737:CK2744"/>
    <mergeCell ref="CL2737:CL2744"/>
    <mergeCell ref="CP2737:CP2744"/>
    <mergeCell ref="CC2737:CC2744"/>
    <mergeCell ref="CD2737:CD2744"/>
    <mergeCell ref="CE2737:CE2744"/>
    <mergeCell ref="CF2737:CF2744"/>
    <mergeCell ref="CG2737:CG2744"/>
    <mergeCell ref="CH2737:CH2744"/>
    <mergeCell ref="CI2737:CI2744"/>
    <mergeCell ref="AX2737:AX2744"/>
    <mergeCell ref="AY2737:AY2744"/>
    <mergeCell ref="BC2737:BC2744"/>
    <mergeCell ref="BD2737:BD2744"/>
    <mergeCell ref="BE2737:BE2744"/>
    <mergeCell ref="BF2737:BF2744"/>
    <mergeCell ref="BG2737:BG2744"/>
    <mergeCell ref="BH2737:BH2744"/>
    <mergeCell ref="BI2737:BI2744"/>
    <mergeCell ref="BH2409:BH2416"/>
    <mergeCell ref="CE2385:CE2392"/>
    <mergeCell ref="CF2385:CF2392"/>
    <mergeCell ref="CM2361:CM2368"/>
    <mergeCell ref="CM2353:CM2360"/>
    <mergeCell ref="CI2337:CI2344"/>
    <mergeCell ref="CP2417:CP2424"/>
    <mergeCell ref="BK2377:BK2384"/>
    <mergeCell ref="BH2393:BH2400"/>
    <mergeCell ref="BF2385:BF2392"/>
    <mergeCell ref="BG2385:BG2392"/>
    <mergeCell ref="BH2385:BH2392"/>
    <mergeCell ref="BI2385:BI2392"/>
    <mergeCell ref="BS2393:BS2400"/>
    <mergeCell ref="BF2433:BF2440"/>
    <mergeCell ref="CK2377:CK2384"/>
    <mergeCell ref="BQ2537:BQ2544"/>
    <mergeCell ref="BX2569:BX2576"/>
    <mergeCell ref="BY2537:BY2544"/>
    <mergeCell ref="BY2561:BY2568"/>
    <mergeCell ref="BR2529:BR2536"/>
    <mergeCell ref="BS2529:BS2536"/>
    <mergeCell ref="BU2529:BU2536"/>
    <mergeCell ref="BT2377:BT2384"/>
    <mergeCell ref="CI2465:CI2472"/>
    <mergeCell ref="CD2417:CD2424"/>
    <mergeCell ref="CE2417:CE2424"/>
    <mergeCell ref="CG2441:CG2448"/>
    <mergeCell ref="CH2441:CH2448"/>
    <mergeCell ref="CF2473:CF2480"/>
    <mergeCell ref="CL2417:CL2424"/>
    <mergeCell ref="CG2409:CG2416"/>
    <mergeCell ref="CH2409:CH2416"/>
    <mergeCell ref="CI2417:CI2424"/>
    <mergeCell ref="CE2465:CE2472"/>
    <mergeCell ref="CD2521:CD2528"/>
    <mergeCell ref="CE2521:CE2528"/>
    <mergeCell ref="BT2385:BT2392"/>
    <mergeCell ref="BU2385:BU2392"/>
    <mergeCell ref="CC2337:CC2344"/>
    <mergeCell ref="BD2633:BD2640"/>
    <mergeCell ref="BE2105:BE2112"/>
    <mergeCell ref="AW2417:AW2424"/>
    <mergeCell ref="AN2377:AN2384"/>
    <mergeCell ref="AN2393:AN2400"/>
    <mergeCell ref="A2209:A2216"/>
    <mergeCell ref="F2178:F2183"/>
    <mergeCell ref="F2169:G2169"/>
    <mergeCell ref="AM2329:AM2336"/>
    <mergeCell ref="F2234:F2239"/>
    <mergeCell ref="F2240:G2240"/>
    <mergeCell ref="C2273:C2280"/>
    <mergeCell ref="D2273:D2280"/>
    <mergeCell ref="A2177:A2184"/>
    <mergeCell ref="A2225:A2232"/>
    <mergeCell ref="F2720:G2720"/>
    <mergeCell ref="AT2601:AT2608"/>
    <mergeCell ref="AX2729:AX2736"/>
    <mergeCell ref="F2433:G2433"/>
    <mergeCell ref="AM2433:AM2440"/>
    <mergeCell ref="AN2433:AN2440"/>
    <mergeCell ref="AO2433:AO2440"/>
    <mergeCell ref="AP2433:AP2440"/>
    <mergeCell ref="AQ2433:AQ2440"/>
    <mergeCell ref="CP2681:CP2688"/>
    <mergeCell ref="BJ2681:BJ2688"/>
    <mergeCell ref="BK2681:BK2688"/>
    <mergeCell ref="CM2441:CM2448"/>
    <mergeCell ref="CN2441:CN2448"/>
    <mergeCell ref="CJ2457:CJ2464"/>
    <mergeCell ref="BY2585:BY2592"/>
    <mergeCell ref="BX2681:BX2688"/>
    <mergeCell ref="BY2681:BY2688"/>
    <mergeCell ref="BZ2681:BZ2688"/>
    <mergeCell ref="AS2545:AS2552"/>
    <mergeCell ref="AU2545:AU2552"/>
    <mergeCell ref="AX2617:AX2624"/>
    <mergeCell ref="CP2393:CP2400"/>
    <mergeCell ref="CI2329:CI2336"/>
    <mergeCell ref="CJ2329:CJ2336"/>
    <mergeCell ref="CN2361:CN2368"/>
    <mergeCell ref="CF2353:CF2360"/>
    <mergeCell ref="CP2345:CP2352"/>
    <mergeCell ref="CP2329:CP2336"/>
    <mergeCell ref="CP2337:CP2344"/>
    <mergeCell ref="AO2377:AO2384"/>
    <mergeCell ref="AP2377:AP2384"/>
    <mergeCell ref="AQ2377:AQ2384"/>
    <mergeCell ref="AR2377:AR2384"/>
    <mergeCell ref="AS2377:AS2384"/>
    <mergeCell ref="AT2377:AT2384"/>
    <mergeCell ref="BE2193:BE2200"/>
    <mergeCell ref="BE2209:BE2216"/>
    <mergeCell ref="BD2225:BD2232"/>
    <mergeCell ref="BE2225:BE2232"/>
    <mergeCell ref="BJ2209:BJ2216"/>
    <mergeCell ref="AU2265:AU2272"/>
    <mergeCell ref="BQ2257:BQ2264"/>
    <mergeCell ref="BR2289:BR2296"/>
    <mergeCell ref="BL2313:BL2320"/>
    <mergeCell ref="BM2313:BM2320"/>
    <mergeCell ref="BU2249:BU2256"/>
    <mergeCell ref="BU2265:BU2272"/>
    <mergeCell ref="BR2241:BR2248"/>
    <mergeCell ref="CB2721:CB2728"/>
    <mergeCell ref="CC2721:CC2728"/>
    <mergeCell ref="BZ2417:BZ2424"/>
    <mergeCell ref="BX2401:BX2408"/>
    <mergeCell ref="CJ2737:CJ2744"/>
    <mergeCell ref="B2073:B2080"/>
    <mergeCell ref="C2073:C2080"/>
    <mergeCell ref="D2073:D2080"/>
    <mergeCell ref="E2073:E2080"/>
    <mergeCell ref="F2073:G2073"/>
    <mergeCell ref="AM2073:AM2080"/>
    <mergeCell ref="AN2073:AN2080"/>
    <mergeCell ref="AO2073:AO2080"/>
    <mergeCell ref="AP2073:AP2080"/>
    <mergeCell ref="AQ2073:AQ2080"/>
    <mergeCell ref="AR2073:AR2080"/>
    <mergeCell ref="AS2073:AS2080"/>
    <mergeCell ref="AT2073:AT2080"/>
    <mergeCell ref="AU2073:AU2080"/>
    <mergeCell ref="AV2073:AV2080"/>
    <mergeCell ref="AW2073:AW2080"/>
    <mergeCell ref="AX2073:AX2080"/>
    <mergeCell ref="AY2073:AY2080"/>
    <mergeCell ref="AZ2073:AZ2080"/>
    <mergeCell ref="BA2073:BA2080"/>
    <mergeCell ref="BM2385:BM2392"/>
    <mergeCell ref="BN2385:BN2392"/>
    <mergeCell ref="BO2385:BO2392"/>
    <mergeCell ref="BG2305:BG2312"/>
    <mergeCell ref="AU2737:AU2744"/>
    <mergeCell ref="AV2737:AV2744"/>
    <mergeCell ref="AW2737:AW2744"/>
    <mergeCell ref="AZ2385:AZ2392"/>
    <mergeCell ref="AW2713:AW2720"/>
    <mergeCell ref="BO2473:BO2480"/>
    <mergeCell ref="BL2481:BL2488"/>
    <mergeCell ref="BK2481:BK2488"/>
    <mergeCell ref="BM2481:BM2488"/>
    <mergeCell ref="BF2537:BF2544"/>
    <mergeCell ref="BC2441:BC2448"/>
    <mergeCell ref="AX2449:AX2456"/>
    <mergeCell ref="BC2353:BC2360"/>
    <mergeCell ref="BE2353:BE2360"/>
    <mergeCell ref="BJ2441:BJ2448"/>
    <mergeCell ref="BD2441:BD2448"/>
    <mergeCell ref="BL2345:BL2352"/>
    <mergeCell ref="BG2673:BG2680"/>
    <mergeCell ref="BF2601:BF2608"/>
    <mergeCell ref="BC2545:BC2552"/>
    <mergeCell ref="BM2249:BM2256"/>
    <mergeCell ref="BK2249:BK2256"/>
    <mergeCell ref="AZ2337:AZ2344"/>
    <mergeCell ref="BA2337:BA2344"/>
    <mergeCell ref="BG2313:BG2320"/>
    <mergeCell ref="BE2313:BE2320"/>
    <mergeCell ref="BC2337:BC2344"/>
    <mergeCell ref="F2080:G2080"/>
    <mergeCell ref="BO2313:BO2320"/>
    <mergeCell ref="BK2073:BK2080"/>
    <mergeCell ref="AS2441:AS2448"/>
    <mergeCell ref="AR2577:AR2584"/>
    <mergeCell ref="AV2369:AV2376"/>
    <mergeCell ref="BC2617:BC2624"/>
    <mergeCell ref="BE2617:BE2624"/>
    <mergeCell ref="AP1977:AP1984"/>
    <mergeCell ref="AQ1977:AQ1984"/>
    <mergeCell ref="AP1985:AP1992"/>
    <mergeCell ref="AQ1985:AQ1992"/>
    <mergeCell ref="AR1985:AR1992"/>
    <mergeCell ref="AS1985:AS1992"/>
    <mergeCell ref="BY2729:BY2736"/>
    <mergeCell ref="CM2321:CM2328"/>
    <mergeCell ref="CK2321:CK2328"/>
    <mergeCell ref="BJ2737:BJ2744"/>
    <mergeCell ref="BK2737:BK2744"/>
    <mergeCell ref="BL2737:BL2744"/>
    <mergeCell ref="BM2737:BM2744"/>
    <mergeCell ref="BN2737:BN2744"/>
    <mergeCell ref="BO2737:BO2744"/>
    <mergeCell ref="BP2737:BP2744"/>
    <mergeCell ref="BQ2737:BQ2744"/>
    <mergeCell ref="AN2737:AN2744"/>
    <mergeCell ref="AO2737:AO2744"/>
    <mergeCell ref="AP2737:AP2744"/>
    <mergeCell ref="AQ2737:AQ2744"/>
    <mergeCell ref="AR2737:AR2744"/>
    <mergeCell ref="AS2737:AS2744"/>
    <mergeCell ref="AT2737:AT2744"/>
    <mergeCell ref="BA2737:BA2744"/>
    <mergeCell ref="BB2737:BB2744"/>
    <mergeCell ref="CL2705:CL2712"/>
    <mergeCell ref="BY2377:BY2384"/>
    <mergeCell ref="BZ2377:BZ2384"/>
    <mergeCell ref="CA2689:CA2696"/>
    <mergeCell ref="CB2689:CB2696"/>
    <mergeCell ref="CC2689:CC2696"/>
    <mergeCell ref="BM2681:BM2688"/>
    <mergeCell ref="BN2681:BN2688"/>
    <mergeCell ref="BO2681:BO2688"/>
    <mergeCell ref="BP2681:BP2688"/>
    <mergeCell ref="BQ2681:BQ2688"/>
    <mergeCell ref="BR2681:BR2688"/>
    <mergeCell ref="BN2713:BN2720"/>
    <mergeCell ref="BO2713:BO2720"/>
    <mergeCell ref="BP2713:BP2720"/>
    <mergeCell ref="BU2713:BU2720"/>
    <mergeCell ref="BV2713:BV2720"/>
    <mergeCell ref="BW2713:BW2720"/>
    <mergeCell ref="BX2713:BX2720"/>
    <mergeCell ref="BY2713:BY2720"/>
    <mergeCell ref="CG2713:CG2720"/>
    <mergeCell ref="CH2713:CH2720"/>
    <mergeCell ref="AU2377:AU2384"/>
    <mergeCell ref="AV2377:AV2384"/>
    <mergeCell ref="AW2377:AW2384"/>
    <mergeCell ref="AX2377:AX2384"/>
    <mergeCell ref="BD2329:BD2336"/>
    <mergeCell ref="AY2345:AY2352"/>
    <mergeCell ref="CD2721:CD2728"/>
    <mergeCell ref="CE2721:CE2728"/>
    <mergeCell ref="CF2721:CF2728"/>
    <mergeCell ref="CG2721:CG2728"/>
    <mergeCell ref="CJ2561:CJ2568"/>
    <mergeCell ref="CK2505:CK2512"/>
    <mergeCell ref="CL2505:CL2512"/>
    <mergeCell ref="CF2689:CF2696"/>
    <mergeCell ref="CG2689:CG2696"/>
    <mergeCell ref="CH2689:CH2696"/>
    <mergeCell ref="BK1897:BK1904"/>
    <mergeCell ref="BL1897:BL1904"/>
    <mergeCell ref="AY1937:AY1944"/>
    <mergeCell ref="BA1921:BA1928"/>
    <mergeCell ref="BC1921:BC1928"/>
    <mergeCell ref="BM1889:BM1896"/>
    <mergeCell ref="A2113:A2120"/>
    <mergeCell ref="BJ2305:BJ2312"/>
    <mergeCell ref="AP2401:AP2408"/>
    <mergeCell ref="BC2361:BC2368"/>
    <mergeCell ref="A2233:A2240"/>
    <mergeCell ref="F2121:G2121"/>
    <mergeCell ref="E2217:E2224"/>
    <mergeCell ref="B2145:B2152"/>
    <mergeCell ref="BH2105:BH2112"/>
    <mergeCell ref="BA2289:BA2296"/>
    <mergeCell ref="BB2313:BB2320"/>
    <mergeCell ref="BA2185:BA2192"/>
    <mergeCell ref="BJ2265:BJ2272"/>
    <mergeCell ref="BB2409:BB2416"/>
    <mergeCell ref="BC2409:BC2416"/>
    <mergeCell ref="BD2409:BD2416"/>
    <mergeCell ref="BE2409:BE2416"/>
    <mergeCell ref="BF2409:BF2416"/>
    <mergeCell ref="BG2409:BG2416"/>
    <mergeCell ref="AS2593:AS2600"/>
    <mergeCell ref="AY2465:AY2472"/>
    <mergeCell ref="AV1945:AV1952"/>
    <mergeCell ref="AW1945:AW1952"/>
    <mergeCell ref="AX1945:AX1952"/>
    <mergeCell ref="AU2561:AU2568"/>
    <mergeCell ref="BG2417:BG2424"/>
    <mergeCell ref="AZ2345:AZ2352"/>
    <mergeCell ref="BA2345:BA2352"/>
    <mergeCell ref="BD2353:BD2360"/>
    <mergeCell ref="AZ2321:AZ2328"/>
    <mergeCell ref="BI2449:BI2456"/>
    <mergeCell ref="BI2313:BI2320"/>
    <mergeCell ref="AS1977:AS1984"/>
    <mergeCell ref="AT1977:AT1984"/>
    <mergeCell ref="AY2441:AY2448"/>
    <mergeCell ref="BG2441:BG2448"/>
    <mergeCell ref="AX2441:AX2448"/>
    <mergeCell ref="AV2569:AV2576"/>
    <mergeCell ref="AZ2313:AZ2320"/>
    <mergeCell ref="BA2313:BA2320"/>
    <mergeCell ref="AW2329:AW2336"/>
    <mergeCell ref="AX2329:AX2336"/>
    <mergeCell ref="BG2281:BG2288"/>
    <mergeCell ref="BD2273:BD2280"/>
    <mergeCell ref="BE2273:BE2280"/>
    <mergeCell ref="BE2281:BE2288"/>
    <mergeCell ref="BD2345:BD2352"/>
    <mergeCell ref="AW2289:AW2296"/>
    <mergeCell ref="BF2297:BF2304"/>
    <mergeCell ref="BH2297:BH2304"/>
    <mergeCell ref="BH2281:BH2288"/>
    <mergeCell ref="BI2273:BI2280"/>
    <mergeCell ref="AY2313:AY2320"/>
    <mergeCell ref="AX2313:AX2320"/>
    <mergeCell ref="BA2305:BA2312"/>
    <mergeCell ref="BJ2073:BJ2080"/>
    <mergeCell ref="A2073:A2080"/>
    <mergeCell ref="AO1977:AO1984"/>
    <mergeCell ref="AO1881:AO1888"/>
    <mergeCell ref="AP1881:AP1888"/>
    <mergeCell ref="AQ1881:AQ1888"/>
    <mergeCell ref="AR1881:AR1888"/>
    <mergeCell ref="AS1881:AS1888"/>
    <mergeCell ref="AT1881:AT1888"/>
    <mergeCell ref="AU1881:AU1888"/>
    <mergeCell ref="AV1881:AV1888"/>
    <mergeCell ref="AW1881:AW1888"/>
    <mergeCell ref="AX1881:AX1888"/>
    <mergeCell ref="AY1881:AY1888"/>
    <mergeCell ref="AZ1881:AZ1888"/>
    <mergeCell ref="BA1881:BA1888"/>
    <mergeCell ref="BB1881:BB1888"/>
    <mergeCell ref="BC1881:BC1888"/>
    <mergeCell ref="BD1881:BD1888"/>
    <mergeCell ref="BE1881:BE1888"/>
    <mergeCell ref="BF1881:BF1888"/>
    <mergeCell ref="BG1881:BG1888"/>
    <mergeCell ref="BH1881:BH1888"/>
    <mergeCell ref="BI1881:BI1888"/>
    <mergeCell ref="BJ1881:BJ1888"/>
    <mergeCell ref="BK1881:BK1888"/>
    <mergeCell ref="BL1881:BL1888"/>
    <mergeCell ref="BM1881:BM1888"/>
    <mergeCell ref="BN1881:BN1888"/>
    <mergeCell ref="BO1881:BO1888"/>
    <mergeCell ref="BP1881:BP1888"/>
    <mergeCell ref="BQ1881:BQ1888"/>
    <mergeCell ref="BR1881:BR1888"/>
    <mergeCell ref="CP1881:CP1888"/>
    <mergeCell ref="CQ1881:CQ1888"/>
    <mergeCell ref="CR1881:CR1888"/>
    <mergeCell ref="AY1769:AY1776"/>
    <mergeCell ref="BT1753:BT1760"/>
    <mergeCell ref="BN1705:BN1712"/>
    <mergeCell ref="BM1729:BM1736"/>
    <mergeCell ref="BV1737:BV1744"/>
    <mergeCell ref="BD1665:BD1672"/>
    <mergeCell ref="BE1665:BE1672"/>
    <mergeCell ref="BI1737:BI1744"/>
    <mergeCell ref="AZ1729:AZ1736"/>
    <mergeCell ref="BH1737:BH1744"/>
    <mergeCell ref="BM1665:BM1672"/>
    <mergeCell ref="BN1665:BN1672"/>
    <mergeCell ref="BG1729:BG1736"/>
    <mergeCell ref="BF1729:BF1736"/>
    <mergeCell ref="BJ1737:BJ1744"/>
    <mergeCell ref="BK1737:BK1744"/>
    <mergeCell ref="BH1649:BH1656"/>
    <mergeCell ref="BC1633:BC1640"/>
    <mergeCell ref="BB1633:BB1640"/>
    <mergeCell ref="BJ1689:BJ1696"/>
    <mergeCell ref="BR1737:BR1744"/>
    <mergeCell ref="BU1729:BU1736"/>
    <mergeCell ref="BL1681:BL1688"/>
    <mergeCell ref="BC1721:BC1728"/>
    <mergeCell ref="CB1657:CB1664"/>
    <mergeCell ref="CC1657:CC1664"/>
    <mergeCell ref="CD1721:CD1728"/>
    <mergeCell ref="BM1681:BM1688"/>
    <mergeCell ref="BT1777:BT1784"/>
    <mergeCell ref="CA1649:CA1656"/>
    <mergeCell ref="BO1745:BO1752"/>
    <mergeCell ref="BY1657:BY1664"/>
    <mergeCell ref="BZ1657:BZ1664"/>
    <mergeCell ref="CA1657:CA1664"/>
    <mergeCell ref="BJ1649:BJ1656"/>
    <mergeCell ref="BN1673:BN1680"/>
    <mergeCell ref="BB1673:BB1680"/>
    <mergeCell ref="CD1769:CD1776"/>
    <mergeCell ref="BI1697:BI1704"/>
    <mergeCell ref="AY1721:AY1728"/>
    <mergeCell ref="BW1705:BW1712"/>
    <mergeCell ref="BX1705:BX1712"/>
    <mergeCell ref="BY1705:BY1712"/>
    <mergeCell ref="CB1673:CB1680"/>
    <mergeCell ref="CC1673:CC1680"/>
    <mergeCell ref="CD1673:CD1680"/>
    <mergeCell ref="AY1673:AY1680"/>
    <mergeCell ref="BE1737:BE1744"/>
    <mergeCell ref="AZ1745:AZ1752"/>
    <mergeCell ref="BP1729:BP1736"/>
    <mergeCell ref="BO1729:BO1736"/>
    <mergeCell ref="BD1729:BD1736"/>
    <mergeCell ref="BD1745:BD1752"/>
    <mergeCell ref="BC1745:BC1752"/>
    <mergeCell ref="BF1689:BF1696"/>
    <mergeCell ref="BF1705:BF1712"/>
    <mergeCell ref="BG1689:BG1696"/>
    <mergeCell ref="BI1705:BI1712"/>
    <mergeCell ref="BN1689:BN1696"/>
    <mergeCell ref="BN1729:BN1736"/>
    <mergeCell ref="BT1697:BT1704"/>
    <mergeCell ref="BS1689:BS1696"/>
    <mergeCell ref="BT1689:BT1696"/>
    <mergeCell ref="BV1649:BV1656"/>
    <mergeCell ref="AX1793:AX1800"/>
    <mergeCell ref="AW1761:AW1768"/>
    <mergeCell ref="CB1785:CB1792"/>
    <mergeCell ref="CC1785:CC1792"/>
    <mergeCell ref="CD1785:CD1792"/>
    <mergeCell ref="CE1785:CE1792"/>
    <mergeCell ref="BF1785:BF1792"/>
    <mergeCell ref="BG1785:BG1792"/>
    <mergeCell ref="BH1769:BH1776"/>
    <mergeCell ref="BB1769:BB1776"/>
    <mergeCell ref="BH1777:BH1784"/>
    <mergeCell ref="BH1785:BH1792"/>
    <mergeCell ref="CD1793:CD1800"/>
    <mergeCell ref="BQ1793:BQ1800"/>
    <mergeCell ref="BQ1785:BQ1792"/>
    <mergeCell ref="BM1793:BM1800"/>
    <mergeCell ref="AZ1705:AZ1712"/>
    <mergeCell ref="AY1705:AY1712"/>
    <mergeCell ref="AY1713:AY1720"/>
    <mergeCell ref="BX1665:BX1672"/>
    <mergeCell ref="BX1793:BX1800"/>
    <mergeCell ref="BN1761:BN1768"/>
    <mergeCell ref="BO1761:BO1768"/>
    <mergeCell ref="BP1753:BP1760"/>
    <mergeCell ref="BU1785:BU1792"/>
    <mergeCell ref="BV1785:BV1792"/>
    <mergeCell ref="BY1785:BY1792"/>
    <mergeCell ref="BO1777:BO1784"/>
    <mergeCell ref="BP1777:BP1784"/>
    <mergeCell ref="BJ1713:BJ1720"/>
    <mergeCell ref="BV1705:BV1712"/>
    <mergeCell ref="BJ1761:BJ1768"/>
    <mergeCell ref="BQ1777:BQ1784"/>
    <mergeCell ref="BR1777:BR1784"/>
    <mergeCell ref="BS1777:BS1784"/>
    <mergeCell ref="CC1793:CC1800"/>
    <mergeCell ref="BH1753:BH1760"/>
    <mergeCell ref="BI1753:BI1760"/>
    <mergeCell ref="BI1761:BI1768"/>
    <mergeCell ref="CD1745:CD1752"/>
    <mergeCell ref="CE1745:CE1752"/>
    <mergeCell ref="BU1665:BU1672"/>
    <mergeCell ref="BB1697:BB1704"/>
    <mergeCell ref="AZ1697:AZ1704"/>
    <mergeCell ref="BM1705:BM1712"/>
    <mergeCell ref="BP1705:BP1712"/>
    <mergeCell ref="BE1681:BE1688"/>
    <mergeCell ref="BF1681:BF1688"/>
    <mergeCell ref="BG1681:BG1688"/>
    <mergeCell ref="BA1673:BA1680"/>
    <mergeCell ref="BR1793:BR1800"/>
    <mergeCell ref="BE1697:BE1704"/>
    <mergeCell ref="CE1681:CE1688"/>
    <mergeCell ref="BS1793:BS1800"/>
    <mergeCell ref="BP1665:BP1672"/>
    <mergeCell ref="BI1689:BI1696"/>
    <mergeCell ref="AY1681:AY1688"/>
    <mergeCell ref="AZ1681:AZ1688"/>
    <mergeCell ref="BA1681:BA1688"/>
    <mergeCell ref="CD1777:CD1784"/>
    <mergeCell ref="BF1769:BF1776"/>
    <mergeCell ref="BG1769:BG1776"/>
    <mergeCell ref="BL1769:BL1776"/>
    <mergeCell ref="BM1769:BM1776"/>
    <mergeCell ref="BQ2073:BQ2080"/>
    <mergeCell ref="BZ2105:BZ2112"/>
    <mergeCell ref="BX2025:BX2032"/>
    <mergeCell ref="BI2073:BI2080"/>
    <mergeCell ref="BJ2345:BJ2352"/>
    <mergeCell ref="BY2001:BY2008"/>
    <mergeCell ref="BI1985:BI1992"/>
    <mergeCell ref="BE2073:BE2080"/>
    <mergeCell ref="BL1889:BL1896"/>
    <mergeCell ref="BI1873:BI1880"/>
    <mergeCell ref="BJ1873:BJ1880"/>
    <mergeCell ref="BK1873:BK1880"/>
    <mergeCell ref="BL1873:BL1880"/>
    <mergeCell ref="BM1873:BM1880"/>
    <mergeCell ref="BN1873:BN1880"/>
    <mergeCell ref="BO1873:BO1880"/>
    <mergeCell ref="BX1889:BX1896"/>
    <mergeCell ref="CI1881:CI1888"/>
    <mergeCell ref="BN1945:BN1952"/>
    <mergeCell ref="BG1913:BG1920"/>
    <mergeCell ref="CP1921:CP1928"/>
    <mergeCell ref="CF1921:CF1928"/>
    <mergeCell ref="BS1921:BS1928"/>
    <mergeCell ref="CD1945:CD1952"/>
    <mergeCell ref="CE1945:CE1952"/>
    <mergeCell ref="CF1945:CF1952"/>
    <mergeCell ref="CB1905:CB1912"/>
    <mergeCell ref="CC1905:CC1912"/>
    <mergeCell ref="CD1905:CD1912"/>
    <mergeCell ref="BY2177:BY2184"/>
    <mergeCell ref="BK1801:BK1808"/>
    <mergeCell ref="BJ1801:BJ1808"/>
    <mergeCell ref="CP1889:CP1896"/>
    <mergeCell ref="BN1897:BN1904"/>
    <mergeCell ref="BO1897:BO1904"/>
    <mergeCell ref="BP1897:BP1904"/>
    <mergeCell ref="BQ1897:BQ1904"/>
    <mergeCell ref="BR1897:BR1904"/>
    <mergeCell ref="BS1897:BS1904"/>
    <mergeCell ref="BT1897:BT1904"/>
    <mergeCell ref="BU1897:BU1904"/>
    <mergeCell ref="BV1897:BV1904"/>
    <mergeCell ref="BW1897:BW1904"/>
    <mergeCell ref="BX1897:BX1904"/>
    <mergeCell ref="BY1897:BY1904"/>
    <mergeCell ref="BZ1897:BZ1904"/>
    <mergeCell ref="CA1897:CA1904"/>
    <mergeCell ref="CB1897:CB1904"/>
    <mergeCell ref="CC1897:CC1904"/>
    <mergeCell ref="CD1897:CD1904"/>
    <mergeCell ref="CE1897:CE1904"/>
    <mergeCell ref="CG1897:CG1904"/>
    <mergeCell ref="CH1897:CH1904"/>
    <mergeCell ref="CI1897:CI1904"/>
    <mergeCell ref="BU1889:BU1896"/>
    <mergeCell ref="BV1889:BV1896"/>
    <mergeCell ref="BW1889:BW1896"/>
    <mergeCell ref="BR2265:BR2272"/>
    <mergeCell ref="BQ2273:BQ2280"/>
    <mergeCell ref="BP2305:BP2312"/>
    <mergeCell ref="BQ2305:BQ2312"/>
    <mergeCell ref="BP2265:BP2272"/>
    <mergeCell ref="CH1921:CH1928"/>
    <mergeCell ref="BZ1937:BZ1944"/>
    <mergeCell ref="CP1633:CP1640"/>
    <mergeCell ref="CM1665:CM1672"/>
    <mergeCell ref="CN1665:CN1672"/>
    <mergeCell ref="CP1665:CP1672"/>
    <mergeCell ref="CP1793:CP1800"/>
    <mergeCell ref="CD1649:CD1656"/>
    <mergeCell ref="BO1665:BO1672"/>
    <mergeCell ref="CL1641:CL1648"/>
    <mergeCell ref="CP1809:CP1816"/>
    <mergeCell ref="BV1745:BV1752"/>
    <mergeCell ref="BW1745:BW1752"/>
    <mergeCell ref="CM1881:CM1888"/>
    <mergeCell ref="CN1881:CN1888"/>
    <mergeCell ref="BZ1665:BZ1672"/>
    <mergeCell ref="CC1665:CC1672"/>
    <mergeCell ref="CB1665:CB1672"/>
    <mergeCell ref="CF1633:CF1640"/>
    <mergeCell ref="CG1633:CG1640"/>
    <mergeCell ref="CH1633:CH1640"/>
    <mergeCell ref="CI1633:CI1640"/>
    <mergeCell ref="CF1665:CF1672"/>
    <mergeCell ref="CG1665:CG1672"/>
    <mergeCell ref="CH1665:CH1672"/>
    <mergeCell ref="CI1665:CI1672"/>
    <mergeCell ref="CJ1665:CJ1672"/>
    <mergeCell ref="BV1865:BV1872"/>
    <mergeCell ref="BQ1697:BQ1704"/>
    <mergeCell ref="BR1665:BR1672"/>
    <mergeCell ref="BS1665:BS1672"/>
    <mergeCell ref="BR1657:BR1664"/>
    <mergeCell ref="BR1841:BR1848"/>
    <mergeCell ref="BR1729:BR1736"/>
    <mergeCell ref="BZ1881:BZ1888"/>
    <mergeCell ref="CA1881:CA1888"/>
    <mergeCell ref="CK1873:CK1880"/>
    <mergeCell ref="BY1873:BY1880"/>
    <mergeCell ref="BZ1873:BZ1880"/>
    <mergeCell ref="CA1873:CA1880"/>
    <mergeCell ref="CB1873:CB1880"/>
    <mergeCell ref="CG1881:CG1888"/>
    <mergeCell ref="CH1881:CH1888"/>
    <mergeCell ref="CL1665:CL1672"/>
    <mergeCell ref="CJ1777:CJ1784"/>
    <mergeCell ref="CE1649:CE1656"/>
    <mergeCell ref="CP1801:CP1808"/>
    <mergeCell ref="CP1777:CP1784"/>
    <mergeCell ref="CM1641:CM1648"/>
    <mergeCell ref="BV1641:BV1648"/>
    <mergeCell ref="BQ1873:BQ1880"/>
    <mergeCell ref="BP1633:BP1640"/>
    <mergeCell ref="BQ1633:BQ1640"/>
    <mergeCell ref="BR1633:BR1640"/>
    <mergeCell ref="BS1633:BS1640"/>
    <mergeCell ref="BT1633:BT1640"/>
    <mergeCell ref="BZ1761:BZ1768"/>
    <mergeCell ref="CA1761:CA1768"/>
    <mergeCell ref="CB1761:CB1768"/>
    <mergeCell ref="BV1873:BV1880"/>
    <mergeCell ref="BW1873:BW1880"/>
    <mergeCell ref="BX1873:BX1880"/>
    <mergeCell ref="CQ4817:CQ4824"/>
    <mergeCell ref="CR4817:CR4824"/>
    <mergeCell ref="BR4809:BR4816"/>
    <mergeCell ref="BS4809:BS4816"/>
    <mergeCell ref="BT4809:BT4816"/>
    <mergeCell ref="BU4809:BU4816"/>
    <mergeCell ref="BV4809:BV4816"/>
    <mergeCell ref="BW4809:BW4816"/>
    <mergeCell ref="BX4809:BX4816"/>
    <mergeCell ref="BY4809:BY4816"/>
    <mergeCell ref="BZ4809:BZ4816"/>
    <mergeCell ref="CA4809:CA4816"/>
    <mergeCell ref="CB4809:CB4816"/>
    <mergeCell ref="CQ4809:CQ4816"/>
    <mergeCell ref="CR4809:CR4816"/>
    <mergeCell ref="BR4801:BR4808"/>
    <mergeCell ref="BS4801:BS4808"/>
    <mergeCell ref="BT4801:BT4808"/>
    <mergeCell ref="BU4801:BU4808"/>
    <mergeCell ref="BV4801:BV4808"/>
    <mergeCell ref="CC3921:CC3928"/>
    <mergeCell ref="BZ3913:BZ3920"/>
    <mergeCell ref="CA3913:CA3920"/>
    <mergeCell ref="CP4465:CP4472"/>
    <mergeCell ref="CQ4465:CQ4472"/>
    <mergeCell ref="CR4465:CR4472"/>
    <mergeCell ref="CF4017:CF4024"/>
    <mergeCell ref="CG4017:CG4024"/>
    <mergeCell ref="CQ4297:CQ4304"/>
    <mergeCell ref="BB4209:BB4216"/>
    <mergeCell ref="BC4209:BC4216"/>
    <mergeCell ref="BD4209:BD4216"/>
    <mergeCell ref="BE4209:BE4216"/>
    <mergeCell ref="BF4209:BF4216"/>
    <mergeCell ref="BG4209:BG4216"/>
    <mergeCell ref="BH4209:BH4216"/>
    <mergeCell ref="BI4209:BI4216"/>
    <mergeCell ref="BJ4209:BJ4216"/>
    <mergeCell ref="BK4209:BK4216"/>
    <mergeCell ref="BL4209:BL4216"/>
    <mergeCell ref="BM4209:BM4216"/>
    <mergeCell ref="BN4209:BN4216"/>
    <mergeCell ref="BO4209:BO4216"/>
    <mergeCell ref="BP4209:BP4216"/>
    <mergeCell ref="BQ4209:BQ4216"/>
    <mergeCell ref="BR4209:BR4216"/>
    <mergeCell ref="BS4209:BS4216"/>
    <mergeCell ref="BT4209:BT4216"/>
    <mergeCell ref="BU4209:BU4216"/>
    <mergeCell ref="BV4209:BV4216"/>
    <mergeCell ref="BH4289:BH4296"/>
    <mergeCell ref="BJ4273:BJ4280"/>
    <mergeCell ref="BK4273:BK4280"/>
    <mergeCell ref="CP4017:CP4024"/>
    <mergeCell ref="CQ4017:CQ4024"/>
    <mergeCell ref="CR4017:CR4024"/>
    <mergeCell ref="BD4233:BD4240"/>
    <mergeCell ref="BE4233:BE4240"/>
    <mergeCell ref="CN4209:CN4216"/>
    <mergeCell ref="CP4209:CP4216"/>
    <mergeCell ref="BE3977:BE3984"/>
    <mergeCell ref="BD3985:BD3992"/>
    <mergeCell ref="BH3969:BH3976"/>
    <mergeCell ref="BG3929:BG3936"/>
    <mergeCell ref="E3577:E3584"/>
    <mergeCell ref="A3873:A3880"/>
    <mergeCell ref="BD4745:BD4752"/>
    <mergeCell ref="AN4761:AN4768"/>
    <mergeCell ref="AO4761:AO4768"/>
    <mergeCell ref="BN4745:BN4752"/>
    <mergeCell ref="BO4745:BO4752"/>
    <mergeCell ref="A4785:A4792"/>
    <mergeCell ref="B4785:B4792"/>
    <mergeCell ref="CR4793:CR4800"/>
    <mergeCell ref="CF4793:CF4800"/>
    <mergeCell ref="CF3825:CF3832"/>
    <mergeCell ref="BR3553:BR3560"/>
    <mergeCell ref="BS3553:BS3560"/>
    <mergeCell ref="BJ3537:BJ3544"/>
    <mergeCell ref="BY3489:BY3496"/>
    <mergeCell ref="CK3553:CK3560"/>
    <mergeCell ref="CL3553:CL3560"/>
    <mergeCell ref="CF3337:CF3344"/>
    <mergeCell ref="CA3545:CA3552"/>
    <mergeCell ref="CB3545:CB3552"/>
    <mergeCell ref="CC3545:CC3552"/>
    <mergeCell ref="CD3545:CD3552"/>
    <mergeCell ref="BP3361:BP3368"/>
    <mergeCell ref="BQ3361:BQ3368"/>
    <mergeCell ref="BR3361:BR3368"/>
    <mergeCell ref="BQ3353:BQ3360"/>
    <mergeCell ref="F3562:F3567"/>
    <mergeCell ref="CK3577:CK3584"/>
    <mergeCell ref="CL3577:CL3584"/>
    <mergeCell ref="CM3577:CM3584"/>
    <mergeCell ref="CN3577:CN3584"/>
    <mergeCell ref="CP3577:CP3584"/>
    <mergeCell ref="BJ3593:BJ3600"/>
    <mergeCell ref="BK3593:BK3600"/>
    <mergeCell ref="BL3593:BL3600"/>
    <mergeCell ref="BM3593:BM3600"/>
    <mergeCell ref="BN3593:BN3600"/>
    <mergeCell ref="BO3593:BO3600"/>
    <mergeCell ref="BP3593:BP3600"/>
    <mergeCell ref="BQ3593:BQ3600"/>
    <mergeCell ref="BR3593:BR3600"/>
    <mergeCell ref="BK3561:BK3568"/>
    <mergeCell ref="BL3561:BL3568"/>
    <mergeCell ref="BV3593:BV3600"/>
    <mergeCell ref="BW3593:BW3600"/>
    <mergeCell ref="BX3593:BX3600"/>
    <mergeCell ref="BY3593:BY3600"/>
    <mergeCell ref="BK3537:BK3544"/>
    <mergeCell ref="CC3561:CC3568"/>
    <mergeCell ref="CN3569:CN3576"/>
    <mergeCell ref="CE3337:CE3344"/>
    <mergeCell ref="BZ3513:BZ3520"/>
    <mergeCell ref="BO3545:BO3552"/>
    <mergeCell ref="BP3545:BP3552"/>
    <mergeCell ref="BQ3545:BQ3552"/>
    <mergeCell ref="BR3545:BR3552"/>
    <mergeCell ref="BM3537:BM3544"/>
    <mergeCell ref="A3593:A3600"/>
    <mergeCell ref="B3593:B3600"/>
    <mergeCell ref="CM3377:CM3384"/>
    <mergeCell ref="CN3377:CN3384"/>
    <mergeCell ref="CP3377:CP3384"/>
    <mergeCell ref="CP3385:CP3392"/>
    <mergeCell ref="C3593:C3600"/>
    <mergeCell ref="D3593:D3600"/>
    <mergeCell ref="E3593:E3600"/>
    <mergeCell ref="F3593:G3593"/>
    <mergeCell ref="AM3593:AM3600"/>
    <mergeCell ref="AN3593:AN3600"/>
    <mergeCell ref="AP3593:AP3600"/>
    <mergeCell ref="AQ3593:AQ3600"/>
    <mergeCell ref="AR3593:AR3600"/>
    <mergeCell ref="AS3593:AS3600"/>
    <mergeCell ref="AZ4465:AZ4472"/>
    <mergeCell ref="BA4465:BA4472"/>
    <mergeCell ref="BB4465:BB4472"/>
    <mergeCell ref="AO3593:AO3600"/>
    <mergeCell ref="C3905:C3912"/>
    <mergeCell ref="D3905:D3912"/>
    <mergeCell ref="E3905:E3912"/>
    <mergeCell ref="F3897:G3897"/>
    <mergeCell ref="AM3897:AM3904"/>
    <mergeCell ref="A3817:A3824"/>
    <mergeCell ref="B3817:B3824"/>
    <mergeCell ref="C3817:C3824"/>
    <mergeCell ref="D3817:D3824"/>
    <mergeCell ref="E3817:E3824"/>
    <mergeCell ref="AN3817:AN3824"/>
    <mergeCell ref="AO3817:AO3824"/>
    <mergeCell ref="AP3817:AP3824"/>
    <mergeCell ref="AQ3817:AQ3824"/>
    <mergeCell ref="AR3817:AR3824"/>
    <mergeCell ref="D3577:D3584"/>
    <mergeCell ref="A3577:A3584"/>
    <mergeCell ref="A4465:A4472"/>
    <mergeCell ref="B4465:B4472"/>
    <mergeCell ref="C4465:C4472"/>
    <mergeCell ref="D4465:D4472"/>
    <mergeCell ref="E4465:E4472"/>
    <mergeCell ref="F4465:G4465"/>
    <mergeCell ref="F4466:F4471"/>
    <mergeCell ref="F4472:G4472"/>
    <mergeCell ref="A3881:A3888"/>
    <mergeCell ref="B3881:B3888"/>
    <mergeCell ref="C3881:C3888"/>
    <mergeCell ref="D3881:D3888"/>
    <mergeCell ref="E3881:E3888"/>
    <mergeCell ref="AR3881:AR3888"/>
    <mergeCell ref="AS3881:AS3888"/>
    <mergeCell ref="AT3881:AT3888"/>
    <mergeCell ref="AW3881:AW3888"/>
    <mergeCell ref="AX3881:AX3888"/>
    <mergeCell ref="AY3881:AY3888"/>
    <mergeCell ref="AZ3881:AZ3888"/>
    <mergeCell ref="BA3881:BA3888"/>
    <mergeCell ref="BB3881:BB3888"/>
    <mergeCell ref="F3866:F3871"/>
    <mergeCell ref="F3872:G3872"/>
    <mergeCell ref="C3889:C3896"/>
    <mergeCell ref="D3889:D3896"/>
    <mergeCell ref="E3889:E3896"/>
    <mergeCell ref="AQ3889:AQ3896"/>
    <mergeCell ref="AR3889:AR3896"/>
    <mergeCell ref="AS3889:AS3896"/>
    <mergeCell ref="AT3889:AT3896"/>
    <mergeCell ref="B3873:B3880"/>
    <mergeCell ref="C3873:C3880"/>
    <mergeCell ref="D3873:D3880"/>
    <mergeCell ref="A3865:A3872"/>
    <mergeCell ref="B3865:B3872"/>
    <mergeCell ref="C3865:C3872"/>
    <mergeCell ref="D3865:D3872"/>
    <mergeCell ref="AV3593:AV3600"/>
    <mergeCell ref="AW3593:AW3600"/>
    <mergeCell ref="F4105:G4105"/>
    <mergeCell ref="AM4105:AM4112"/>
    <mergeCell ref="E3865:E3872"/>
    <mergeCell ref="F3865:G3865"/>
    <mergeCell ref="AM3865:AM3872"/>
    <mergeCell ref="AN3865:AN3872"/>
    <mergeCell ref="AO3865:AO3872"/>
    <mergeCell ref="AP3865:AP3872"/>
    <mergeCell ref="AQ3865:AQ3872"/>
    <mergeCell ref="AR3865:AR3872"/>
    <mergeCell ref="AS3865:AS3872"/>
    <mergeCell ref="AT3865:AT3872"/>
    <mergeCell ref="AU3865:AU3872"/>
    <mergeCell ref="AV3865:AV3872"/>
    <mergeCell ref="AW3865:AW3872"/>
    <mergeCell ref="AX3865:AX3872"/>
    <mergeCell ref="AY3865:AY3872"/>
    <mergeCell ref="AZ3865:AZ3872"/>
    <mergeCell ref="F3898:F3903"/>
    <mergeCell ref="F3904:G3904"/>
    <mergeCell ref="E3873:E3880"/>
    <mergeCell ref="F3873:G3873"/>
    <mergeCell ref="F3577:G3577"/>
    <mergeCell ref="AM3577:AM3584"/>
    <mergeCell ref="AN3577:AN3584"/>
    <mergeCell ref="AO3577:AO3584"/>
    <mergeCell ref="AP3577:AP3584"/>
    <mergeCell ref="AQ3577:AQ3584"/>
    <mergeCell ref="AR3577:AR3584"/>
    <mergeCell ref="AS3577:AS3584"/>
    <mergeCell ref="AT3577:AT3584"/>
    <mergeCell ref="AU3577:AU3584"/>
    <mergeCell ref="AV3577:AV3584"/>
    <mergeCell ref="AW3577:AW3584"/>
    <mergeCell ref="AX3577:AX3584"/>
    <mergeCell ref="A3905:A3912"/>
    <mergeCell ref="B3905:B3912"/>
    <mergeCell ref="A3897:A3904"/>
    <mergeCell ref="B3897:B3904"/>
    <mergeCell ref="A3889:A3896"/>
    <mergeCell ref="B3889:B3896"/>
    <mergeCell ref="C3897:C3904"/>
    <mergeCell ref="D3897:D3904"/>
    <mergeCell ref="E3897:E3904"/>
    <mergeCell ref="F3817:G3817"/>
    <mergeCell ref="AM3817:AM3824"/>
    <mergeCell ref="AU3825:AU3832"/>
    <mergeCell ref="AV3825:AV3832"/>
    <mergeCell ref="AW3825:AW3832"/>
    <mergeCell ref="AX3825:AX3832"/>
    <mergeCell ref="AY3825:AY3832"/>
    <mergeCell ref="A3809:A3816"/>
    <mergeCell ref="B3809:B3816"/>
    <mergeCell ref="C3809:C3816"/>
    <mergeCell ref="D3809:D3816"/>
    <mergeCell ref="AM3873:AM3880"/>
    <mergeCell ref="AN3873:AN3880"/>
    <mergeCell ref="AR4081:AR4088"/>
    <mergeCell ref="BI4089:BI4096"/>
    <mergeCell ref="BJ4089:BJ4096"/>
    <mergeCell ref="CB4033:CB4040"/>
    <mergeCell ref="BZ4033:BZ4040"/>
    <mergeCell ref="CF4025:CF4032"/>
    <mergeCell ref="CI4281:CI4288"/>
    <mergeCell ref="BD3969:BD3976"/>
    <mergeCell ref="BH3937:BH3944"/>
    <mergeCell ref="AN3953:AN3960"/>
    <mergeCell ref="AO3953:AO3960"/>
    <mergeCell ref="AQ3977:AQ3984"/>
    <mergeCell ref="AS3969:AS3976"/>
    <mergeCell ref="AM4233:AM4240"/>
    <mergeCell ref="BE3905:BE3912"/>
    <mergeCell ref="CC4017:CC4024"/>
    <mergeCell ref="CD4017:CD4024"/>
    <mergeCell ref="BL4281:BL4288"/>
    <mergeCell ref="AN4465:AN4472"/>
    <mergeCell ref="AO4465:AO4472"/>
    <mergeCell ref="AP4465:AP4472"/>
    <mergeCell ref="AQ4465:AQ4472"/>
    <mergeCell ref="AR4465:AR4472"/>
    <mergeCell ref="AS4465:AS4472"/>
    <mergeCell ref="AT4465:AT4472"/>
    <mergeCell ref="AU4465:AU4472"/>
    <mergeCell ref="AM4297:AM4304"/>
    <mergeCell ref="AN4297:AN4304"/>
    <mergeCell ref="AO4297:AO4304"/>
    <mergeCell ref="AP4297:AP4304"/>
    <mergeCell ref="AQ4297:AQ4304"/>
    <mergeCell ref="AR4297:AR4304"/>
    <mergeCell ref="AS4297:AS4304"/>
    <mergeCell ref="AT4297:AT4304"/>
    <mergeCell ref="AU4297:AU4304"/>
    <mergeCell ref="AV4297:AV4304"/>
    <mergeCell ref="AW4297:AW4304"/>
    <mergeCell ref="AX4297:AX4304"/>
    <mergeCell ref="AY4297:AY4304"/>
    <mergeCell ref="AZ4297:AZ4304"/>
    <mergeCell ref="BH4265:BH4272"/>
    <mergeCell ref="AX4169:AX4176"/>
    <mergeCell ref="AY4169:AY4176"/>
    <mergeCell ref="AZ4169:AZ4176"/>
    <mergeCell ref="BA4169:BA4176"/>
    <mergeCell ref="BJ4105:BJ4112"/>
    <mergeCell ref="BK4105:BK4112"/>
    <mergeCell ref="BL4105:BL4112"/>
    <mergeCell ref="BK4049:BK4056"/>
    <mergeCell ref="BO4121:BO4128"/>
    <mergeCell ref="BD4129:BD4136"/>
    <mergeCell ref="BN3905:BN3912"/>
    <mergeCell ref="BO3905:BO3912"/>
    <mergeCell ref="BP3905:BP3912"/>
    <mergeCell ref="BQ3905:BQ3912"/>
    <mergeCell ref="BR3905:BR3912"/>
    <mergeCell ref="BS3905:BS3912"/>
    <mergeCell ref="BT3905:BT3912"/>
    <mergeCell ref="BU3905:BU3912"/>
    <mergeCell ref="BV3905:BV3912"/>
    <mergeCell ref="BW3905:BW3912"/>
    <mergeCell ref="AP4169:AP4176"/>
    <mergeCell ref="AV4177:AV4184"/>
    <mergeCell ref="BO4417:BO4424"/>
    <mergeCell ref="AV4161:AV4168"/>
    <mergeCell ref="AX4097:AX4104"/>
    <mergeCell ref="BD4161:BD4168"/>
    <mergeCell ref="BG4145:BG4152"/>
    <mergeCell ref="BH4145:BH4152"/>
    <mergeCell ref="BI4097:BI4104"/>
    <mergeCell ref="BS4105:BS4112"/>
    <mergeCell ref="BI4153:BI4160"/>
    <mergeCell ref="BJ4153:BJ4160"/>
    <mergeCell ref="BM4169:BM4176"/>
    <mergeCell ref="AS4337:AS4344"/>
    <mergeCell ref="AT4337:AT4344"/>
    <mergeCell ref="AM4329:AM4336"/>
    <mergeCell ref="AN4329:AN4336"/>
    <mergeCell ref="AO4329:AO4336"/>
    <mergeCell ref="BB4257:BB4264"/>
    <mergeCell ref="BC4257:BC4264"/>
    <mergeCell ref="BD4289:BD4296"/>
    <mergeCell ref="BE4289:BE4296"/>
    <mergeCell ref="BF4289:BF4296"/>
    <mergeCell ref="BF4217:BF4224"/>
    <mergeCell ref="BG4217:BG4224"/>
    <mergeCell ref="CJ3897:CJ3904"/>
    <mergeCell ref="CK3897:CK3904"/>
    <mergeCell ref="F4376:G4376"/>
    <mergeCell ref="BH4313:BH4320"/>
    <mergeCell ref="BN4313:BN4320"/>
    <mergeCell ref="BL4305:BL4312"/>
    <mergeCell ref="AN4337:AN4344"/>
    <mergeCell ref="AO4337:AO4344"/>
    <mergeCell ref="AP4337:AP4344"/>
    <mergeCell ref="BL4361:BL4368"/>
    <mergeCell ref="BM4361:BM4368"/>
    <mergeCell ref="F4298:F4303"/>
    <mergeCell ref="AQ4273:AQ4280"/>
    <mergeCell ref="AR4273:AR4280"/>
    <mergeCell ref="CB3897:CB3904"/>
    <mergeCell ref="BZ3905:BZ3912"/>
    <mergeCell ref="CA3905:CA3912"/>
    <mergeCell ref="CB3905:CB3912"/>
    <mergeCell ref="CC3905:CC3912"/>
    <mergeCell ref="CD3905:CD3912"/>
    <mergeCell ref="CE3905:CE3912"/>
    <mergeCell ref="CF3905:CF3912"/>
    <mergeCell ref="CG3905:CG3912"/>
    <mergeCell ref="CH3905:CH3912"/>
    <mergeCell ref="CI3905:CI3912"/>
    <mergeCell ref="CJ3905:CJ3912"/>
    <mergeCell ref="CK3905:CK3912"/>
    <mergeCell ref="F4090:F4095"/>
    <mergeCell ref="F4096:G4096"/>
    <mergeCell ref="F4106:F4111"/>
    <mergeCell ref="BP4169:BP4176"/>
    <mergeCell ref="AQ4209:AQ4216"/>
    <mergeCell ref="AR4209:AR4216"/>
    <mergeCell ref="AS4209:AS4216"/>
    <mergeCell ref="AT4209:AT4216"/>
    <mergeCell ref="AU4209:AU4216"/>
    <mergeCell ref="AQ3969:AQ3976"/>
    <mergeCell ref="AS4169:AS4176"/>
    <mergeCell ref="AT4169:AT4176"/>
    <mergeCell ref="CA4081:CA4088"/>
    <mergeCell ref="BU4081:BU4088"/>
    <mergeCell ref="AQ4081:AQ4088"/>
    <mergeCell ref="CP4161:CP4168"/>
    <mergeCell ref="CP4145:CP4152"/>
    <mergeCell ref="CK4089:CK4096"/>
    <mergeCell ref="CH4089:CH4096"/>
    <mergeCell ref="CL4065:CL4072"/>
    <mergeCell ref="CA4025:CA4032"/>
    <mergeCell ref="CC4033:CC4040"/>
    <mergeCell ref="BS3977:BS3984"/>
    <mergeCell ref="BT3977:BT3984"/>
    <mergeCell ref="BU3977:BU3984"/>
    <mergeCell ref="BV3977:BV3984"/>
    <mergeCell ref="BW3977:BW3984"/>
    <mergeCell ref="BN3977:BN3984"/>
    <mergeCell ref="BZ3977:BZ3984"/>
    <mergeCell ref="BZ3993:BZ4000"/>
    <mergeCell ref="CC3977:CC3984"/>
    <mergeCell ref="BQ3953:BQ3960"/>
    <mergeCell ref="BR3953:BR3960"/>
    <mergeCell ref="BS3953:BS3960"/>
    <mergeCell ref="BT3953:BT3960"/>
    <mergeCell ref="CN3921:CN3928"/>
    <mergeCell ref="CP3921:CP3928"/>
    <mergeCell ref="CB3985:CB3992"/>
    <mergeCell ref="CI4161:CI4168"/>
    <mergeCell ref="CJ4161:CJ4168"/>
    <mergeCell ref="CK4161:CK4168"/>
    <mergeCell ref="CL4161:CL4168"/>
    <mergeCell ref="BV3953:BV3960"/>
    <mergeCell ref="BU3937:BU3944"/>
    <mergeCell ref="BV3937:BV3944"/>
    <mergeCell ref="BV3945:BV3952"/>
    <mergeCell ref="BY3945:BY3952"/>
    <mergeCell ref="CN4009:CN4016"/>
    <mergeCell ref="CH3929:CH3936"/>
    <mergeCell ref="BT4073:BT4080"/>
    <mergeCell ref="CK4145:CK4152"/>
    <mergeCell ref="CL4145:CL4152"/>
    <mergeCell ref="CM4145:CM4152"/>
    <mergeCell ref="CN4145:CN4152"/>
    <mergeCell ref="CI3921:CI3928"/>
    <mergeCell ref="CB4017:CB4024"/>
    <mergeCell ref="BR4105:BR4112"/>
    <mergeCell ref="BU3921:BU3928"/>
    <mergeCell ref="BV3921:BV3928"/>
    <mergeCell ref="BW3921:BW3928"/>
    <mergeCell ref="BX3921:BX3928"/>
    <mergeCell ref="BY3921:BY3928"/>
    <mergeCell ref="BU4105:BU4112"/>
    <mergeCell ref="BV4105:BV4112"/>
    <mergeCell ref="BW4105:BW4112"/>
    <mergeCell ref="BX4121:BX4128"/>
    <mergeCell ref="BN3953:BN3960"/>
    <mergeCell ref="CN4113:CN4120"/>
    <mergeCell ref="CN4137:CN4144"/>
    <mergeCell ref="CC3945:CC3952"/>
    <mergeCell ref="CI4041:CI4048"/>
    <mergeCell ref="CJ4041:CJ4048"/>
    <mergeCell ref="CB4049:CB4056"/>
    <mergeCell ref="CD3921:CD3928"/>
    <mergeCell ref="CE3921:CE3928"/>
    <mergeCell ref="CF3921:CF3928"/>
    <mergeCell ref="CG3921:CG3928"/>
    <mergeCell ref="CH3921:CH3928"/>
    <mergeCell ref="CA3921:CA3928"/>
    <mergeCell ref="AZ4041:AZ4048"/>
    <mergeCell ref="BB4041:BB4048"/>
    <mergeCell ref="BF4073:BF4080"/>
    <mergeCell ref="AX4105:AX4112"/>
    <mergeCell ref="AY4105:AY4112"/>
    <mergeCell ref="AZ4105:AZ4112"/>
    <mergeCell ref="BA4105:BA4112"/>
    <mergeCell ref="BB4105:BB4112"/>
    <mergeCell ref="BC4105:BC4112"/>
    <mergeCell ref="BD4105:BD4112"/>
    <mergeCell ref="BE4105:BE4112"/>
    <mergeCell ref="BF4105:BF4112"/>
    <mergeCell ref="BG4105:BG4112"/>
    <mergeCell ref="BH4105:BH4112"/>
    <mergeCell ref="BI4105:BI4112"/>
    <mergeCell ref="CB3921:CB3928"/>
    <mergeCell ref="CE3897:CE3904"/>
    <mergeCell ref="CI3897:CI3904"/>
    <mergeCell ref="CL3905:CL3912"/>
    <mergeCell ref="CM3921:CM3928"/>
    <mergeCell ref="BW4089:BW4096"/>
    <mergeCell ref="AZ3593:AZ3600"/>
    <mergeCell ref="BA3593:BA3600"/>
    <mergeCell ref="BL3897:BL3904"/>
    <mergeCell ref="CD3897:CD3904"/>
    <mergeCell ref="CF3897:CF3904"/>
    <mergeCell ref="CG3897:CG3904"/>
    <mergeCell ref="CH3897:CH3904"/>
    <mergeCell ref="BJ3913:BJ3920"/>
    <mergeCell ref="BK3913:BK3920"/>
    <mergeCell ref="BL3913:BL3920"/>
    <mergeCell ref="BR3897:BR3904"/>
    <mergeCell ref="BY3825:BY3832"/>
    <mergeCell ref="BZ3825:BZ3832"/>
    <mergeCell ref="CA3825:CA3832"/>
    <mergeCell ref="CB3825:CB3832"/>
    <mergeCell ref="CC3825:CC3832"/>
    <mergeCell ref="BL3825:BL3832"/>
    <mergeCell ref="AX3817:AX3824"/>
    <mergeCell ref="AY3817:AY3824"/>
    <mergeCell ref="AZ3817:AZ3824"/>
    <mergeCell ref="BA3817:BA3824"/>
    <mergeCell ref="BB3817:BB3824"/>
    <mergeCell ref="CE3825:CE3832"/>
    <mergeCell ref="BA3865:BA3872"/>
    <mergeCell ref="BC3817:BC3824"/>
    <mergeCell ref="BD3817:BD3824"/>
    <mergeCell ref="BE3817:BE3824"/>
    <mergeCell ref="BF3817:BF3824"/>
    <mergeCell ref="BG3817:BG3824"/>
    <mergeCell ref="BH3817:BH3824"/>
    <mergeCell ref="BC3865:BC3872"/>
    <mergeCell ref="BV3913:BV3920"/>
    <mergeCell ref="BW3913:BW3920"/>
    <mergeCell ref="BX3913:BX3920"/>
    <mergeCell ref="BM3913:BM3920"/>
    <mergeCell ref="BD3825:BD3832"/>
    <mergeCell ref="BE3825:BE3832"/>
    <mergeCell ref="BF3825:BF3832"/>
    <mergeCell ref="BG3825:BG3832"/>
    <mergeCell ref="BH3825:BH3832"/>
    <mergeCell ref="BI3825:BI3832"/>
    <mergeCell ref="BJ3825:BJ3832"/>
    <mergeCell ref="CD3817:CD3824"/>
    <mergeCell ref="BI3745:BI3752"/>
    <mergeCell ref="CP3753:CP3760"/>
    <mergeCell ref="BY3737:BY3744"/>
    <mergeCell ref="BJ3729:BJ3736"/>
    <mergeCell ref="BK3729:BK3736"/>
    <mergeCell ref="BL3729:BL3736"/>
    <mergeCell ref="BM3729:BM3736"/>
    <mergeCell ref="CM3713:CM3720"/>
    <mergeCell ref="CP3713:CP3720"/>
    <mergeCell ref="CQ3713:CQ3720"/>
    <mergeCell ref="CM3705:CM3712"/>
    <mergeCell ref="CP3705:CP3712"/>
    <mergeCell ref="CQ3705:CQ3712"/>
    <mergeCell ref="CM3697:CM3704"/>
    <mergeCell ref="CP3697:CP3704"/>
    <mergeCell ref="BZ3593:BZ3600"/>
    <mergeCell ref="CA3593:CA3600"/>
    <mergeCell ref="BI3593:BI3600"/>
    <mergeCell ref="BV3753:BV3760"/>
    <mergeCell ref="BW3753:BW3760"/>
    <mergeCell ref="BS3753:BS3760"/>
    <mergeCell ref="BN3753:BN3760"/>
    <mergeCell ref="BO3753:BO3760"/>
    <mergeCell ref="BP3753:BP3760"/>
    <mergeCell ref="BM3737:BM3744"/>
    <mergeCell ref="BN3737:BN3744"/>
    <mergeCell ref="BO3737:BO3744"/>
    <mergeCell ref="BR3729:BR3736"/>
    <mergeCell ref="BS3729:BS3736"/>
    <mergeCell ref="BT3729:BT3736"/>
    <mergeCell ref="BU3729:BU3736"/>
    <mergeCell ref="BV3729:BV3736"/>
    <mergeCell ref="BW3729:BW3736"/>
    <mergeCell ref="CK3697:CK3704"/>
    <mergeCell ref="CL3697:CL3704"/>
    <mergeCell ref="CL3705:CL3712"/>
    <mergeCell ref="CD3713:CD3720"/>
    <mergeCell ref="CE3713:CE3720"/>
    <mergeCell ref="CF3713:CF3720"/>
    <mergeCell ref="CG3713:CG3720"/>
    <mergeCell ref="CH3713:CH3720"/>
    <mergeCell ref="CA3641:CA3648"/>
    <mergeCell ref="BW3657:BW3664"/>
    <mergeCell ref="BX3657:BX3664"/>
    <mergeCell ref="BX3729:BX3736"/>
    <mergeCell ref="BY3729:BY3736"/>
    <mergeCell ref="BZ3729:BZ3736"/>
    <mergeCell ref="CK3729:CK3736"/>
    <mergeCell ref="BJ3625:BJ3632"/>
    <mergeCell ref="BK3625:BK3632"/>
    <mergeCell ref="BL3625:BL3632"/>
    <mergeCell ref="BX3625:BX3632"/>
    <mergeCell ref="BC3825:BC3832"/>
    <mergeCell ref="CF3561:CF3568"/>
    <mergeCell ref="CG3561:CG3568"/>
    <mergeCell ref="CH3561:CH3568"/>
    <mergeCell ref="CI3561:CI3568"/>
    <mergeCell ref="CJ3561:CJ3568"/>
    <mergeCell ref="CK3561:CK3568"/>
    <mergeCell ref="CL3561:CL3568"/>
    <mergeCell ref="CM3561:CM3568"/>
    <mergeCell ref="CN3561:CN3568"/>
    <mergeCell ref="CP3561:CP3568"/>
    <mergeCell ref="BW3577:BW3584"/>
    <mergeCell ref="BX3577:BX3584"/>
    <mergeCell ref="BY3577:BY3584"/>
    <mergeCell ref="BZ3577:BZ3584"/>
    <mergeCell ref="CA3577:CA3584"/>
    <mergeCell ref="CB3577:CB3584"/>
    <mergeCell ref="CM3897:CM3904"/>
    <mergeCell ref="CN3897:CN3904"/>
    <mergeCell ref="CP3897:CP3904"/>
    <mergeCell ref="BK3873:BK3880"/>
    <mergeCell ref="BL3873:BL3880"/>
    <mergeCell ref="BM3873:BM3880"/>
    <mergeCell ref="BN3873:BN3880"/>
    <mergeCell ref="BO3873:BO3880"/>
    <mergeCell ref="BP3873:BP3880"/>
    <mergeCell ref="BQ3873:BQ3880"/>
    <mergeCell ref="BR3873:BR3880"/>
    <mergeCell ref="BS3873:BS3880"/>
    <mergeCell ref="BT3873:BT3880"/>
    <mergeCell ref="BU3873:BU3880"/>
    <mergeCell ref="BV3873:BV3880"/>
    <mergeCell ref="BW3873:BW3880"/>
    <mergeCell ref="BX3873:BX3880"/>
    <mergeCell ref="BM3577:BM3584"/>
    <mergeCell ref="CC3897:CC3904"/>
    <mergeCell ref="BU3897:BU3904"/>
    <mergeCell ref="BV3897:BV3904"/>
    <mergeCell ref="BW3897:BW3904"/>
    <mergeCell ref="BX3897:BX3904"/>
    <mergeCell ref="BY3897:BY3904"/>
    <mergeCell ref="BZ3897:BZ3904"/>
    <mergeCell ref="CA3897:CA3904"/>
    <mergeCell ref="CC3577:CC3584"/>
    <mergeCell ref="CJ3577:CJ3584"/>
    <mergeCell ref="BU3577:BU3584"/>
    <mergeCell ref="BS3561:BS3568"/>
    <mergeCell ref="BT3561:BT3568"/>
    <mergeCell ref="BU3561:BU3568"/>
    <mergeCell ref="BL3577:BL3584"/>
    <mergeCell ref="CD3577:CD3584"/>
    <mergeCell ref="CE3577:CE3584"/>
    <mergeCell ref="CE3817:CE3824"/>
    <mergeCell ref="CF3817:CF3824"/>
    <mergeCell ref="CG3817:CG3824"/>
    <mergeCell ref="CH3817:CH3824"/>
    <mergeCell ref="BH3769:BH3776"/>
    <mergeCell ref="BL3761:BL3768"/>
    <mergeCell ref="BM3761:BM3768"/>
    <mergeCell ref="BE3761:BE3768"/>
    <mergeCell ref="BF3889:BF3896"/>
    <mergeCell ref="BG3889:BG3896"/>
    <mergeCell ref="BH3745:BH3752"/>
    <mergeCell ref="BG3593:BG3600"/>
    <mergeCell ref="CE3809:CE3816"/>
    <mergeCell ref="BV3777:BV3784"/>
    <mergeCell ref="CD3569:CD3576"/>
    <mergeCell ref="CE3569:CE3576"/>
    <mergeCell ref="CI3577:CI3584"/>
    <mergeCell ref="BI3577:BI3584"/>
    <mergeCell ref="BJ3577:BJ3584"/>
    <mergeCell ref="BK3577:BK3584"/>
    <mergeCell ref="BK3817:BK3824"/>
    <mergeCell ref="BV3881:BV3888"/>
    <mergeCell ref="CK3593:CK3600"/>
    <mergeCell ref="BS3593:BS3600"/>
    <mergeCell ref="BT3593:BT3600"/>
    <mergeCell ref="BU3593:BU3600"/>
    <mergeCell ref="BN3577:BN3584"/>
    <mergeCell ref="BX3809:BX3816"/>
    <mergeCell ref="BQ3809:BQ3816"/>
    <mergeCell ref="BY3657:BY3664"/>
    <mergeCell ref="BZ3657:BZ3664"/>
    <mergeCell ref="CG3665:CG3672"/>
    <mergeCell ref="CH3665:CH3672"/>
    <mergeCell ref="CF3729:CF3736"/>
    <mergeCell ref="CG3729:CG3736"/>
    <mergeCell ref="CH3729:CH3736"/>
    <mergeCell ref="BX3889:BX3896"/>
    <mergeCell ref="BY3673:BY3680"/>
    <mergeCell ref="BY3609:BY3616"/>
    <mergeCell ref="CC3585:CC3592"/>
    <mergeCell ref="BN3705:BN3712"/>
    <mergeCell ref="BO3705:BO3712"/>
    <mergeCell ref="BW3705:BW3712"/>
    <mergeCell ref="BX3705:BX3712"/>
    <mergeCell ref="BY3705:BY3712"/>
    <mergeCell ref="BZ3705:BZ3712"/>
    <mergeCell ref="CA3705:CA3712"/>
    <mergeCell ref="CB3705:CB3712"/>
    <mergeCell ref="CC3705:CC3712"/>
    <mergeCell ref="CE3705:CE3712"/>
    <mergeCell ref="BW3825:BW3832"/>
    <mergeCell ref="BX3825:BX3832"/>
    <mergeCell ref="BQ3721:BQ3728"/>
    <mergeCell ref="BR3721:BR3728"/>
    <mergeCell ref="BS3721:BS3728"/>
    <mergeCell ref="CD3809:CD3816"/>
    <mergeCell ref="BU3753:BU3760"/>
    <mergeCell ref="CH3777:CH3784"/>
    <mergeCell ref="CI3777:CI3784"/>
    <mergeCell ref="CJ3777:CJ3784"/>
    <mergeCell ref="BZ3753:BZ3760"/>
    <mergeCell ref="CA3753:CA3760"/>
    <mergeCell ref="CB3753:CB3760"/>
    <mergeCell ref="BZ3737:BZ3744"/>
    <mergeCell ref="CA3729:CA3736"/>
    <mergeCell ref="CB3729:CB3736"/>
    <mergeCell ref="BY3625:BY3632"/>
    <mergeCell ref="BZ3625:BZ3632"/>
    <mergeCell ref="CA3625:CA3632"/>
    <mergeCell ref="CB3625:CB3632"/>
    <mergeCell ref="CC3625:CC3632"/>
    <mergeCell ref="BL3697:BL3704"/>
    <mergeCell ref="BM3625:BM3632"/>
    <mergeCell ref="BN3625:BN3632"/>
    <mergeCell ref="BO3625:BO3632"/>
    <mergeCell ref="CM3545:CM3552"/>
    <mergeCell ref="CN3545:CN3552"/>
    <mergeCell ref="CP3545:CP3552"/>
    <mergeCell ref="BM3545:BM3552"/>
    <mergeCell ref="CE3545:CE3552"/>
    <mergeCell ref="CD3561:CD3568"/>
    <mergeCell ref="CE3561:CE3568"/>
    <mergeCell ref="BY3561:BY3568"/>
    <mergeCell ref="CF3569:CF3576"/>
    <mergeCell ref="CG3569:CG3576"/>
    <mergeCell ref="CH3569:CH3576"/>
    <mergeCell ref="CI3569:CI3576"/>
    <mergeCell ref="CJ3569:CJ3576"/>
    <mergeCell ref="CK3569:CK3576"/>
    <mergeCell ref="CL3569:CL3576"/>
    <mergeCell ref="BS3897:BS3904"/>
    <mergeCell ref="BZ3809:BZ3816"/>
    <mergeCell ref="CA3809:CA3816"/>
    <mergeCell ref="CB3809:CB3816"/>
    <mergeCell ref="CC3809:CC3816"/>
    <mergeCell ref="BY3809:BY3816"/>
    <mergeCell ref="BR3809:BR3816"/>
    <mergeCell ref="CK3793:CK3800"/>
    <mergeCell ref="CG3761:CG3768"/>
    <mergeCell ref="CH3761:CH3768"/>
    <mergeCell ref="CI3761:CI3768"/>
    <mergeCell ref="CJ3761:CJ3768"/>
    <mergeCell ref="BN3761:BN3768"/>
    <mergeCell ref="BO3761:BO3768"/>
    <mergeCell ref="BP3761:BP3768"/>
    <mergeCell ref="CH3769:CH3776"/>
    <mergeCell ref="CI3769:CI3776"/>
    <mergeCell ref="CJ3769:CJ3776"/>
    <mergeCell ref="CK3761:CK3768"/>
    <mergeCell ref="CL3761:CL3768"/>
    <mergeCell ref="CM3761:CM3768"/>
    <mergeCell ref="CN3761:CN3768"/>
    <mergeCell ref="CP3761:CP3768"/>
    <mergeCell ref="CM3585:CM3592"/>
    <mergeCell ref="CN3585:CN3592"/>
    <mergeCell ref="CM3569:CM3576"/>
    <mergeCell ref="CB3569:CB3576"/>
    <mergeCell ref="CC3569:CC3576"/>
    <mergeCell ref="CP3873:CP3880"/>
    <mergeCell ref="CA3761:CA3768"/>
    <mergeCell ref="BM3697:BM3704"/>
    <mergeCell ref="CL3729:CL3736"/>
    <mergeCell ref="CM3729:CM3736"/>
    <mergeCell ref="CN3729:CN3736"/>
    <mergeCell ref="CP3729:CP3736"/>
    <mergeCell ref="CD3705:CD3712"/>
    <mergeCell ref="CC3745:CC3752"/>
    <mergeCell ref="BP3561:BP3568"/>
    <mergeCell ref="BV3561:BV3568"/>
    <mergeCell ref="BW3561:BW3568"/>
    <mergeCell ref="BX3561:BX3568"/>
    <mergeCell ref="BP3625:BP3632"/>
    <mergeCell ref="BQ3625:BQ3632"/>
    <mergeCell ref="BR3625:BR3632"/>
    <mergeCell ref="BS3625:BS3632"/>
    <mergeCell ref="BT3625:BT3632"/>
    <mergeCell ref="BU3625:BU3632"/>
    <mergeCell ref="BV3625:BV3632"/>
    <mergeCell ref="BW3625:BW3632"/>
    <mergeCell ref="CP3537:CP3544"/>
    <mergeCell ref="BT3537:BT3544"/>
    <mergeCell ref="BN3537:BN3544"/>
    <mergeCell ref="BO3537:BO3544"/>
    <mergeCell ref="BQ3537:BQ3544"/>
    <mergeCell ref="BS3537:BS3544"/>
    <mergeCell ref="BW3537:BW3544"/>
    <mergeCell ref="CN3529:CN3536"/>
    <mergeCell ref="CP3529:CP3536"/>
    <mergeCell ref="BZ3561:BZ3568"/>
    <mergeCell ref="CA3561:CA3568"/>
    <mergeCell ref="CP3553:CP3560"/>
    <mergeCell ref="CM3553:CM3560"/>
    <mergeCell ref="CF3545:CF3552"/>
    <mergeCell ref="CG3545:CG3552"/>
    <mergeCell ref="CH3545:CH3552"/>
    <mergeCell ref="F3545:G3545"/>
    <mergeCell ref="AM3545:AM3552"/>
    <mergeCell ref="AN3545:AN3552"/>
    <mergeCell ref="AO3545:AO3552"/>
    <mergeCell ref="AP3545:AP3552"/>
    <mergeCell ref="BJ3553:BJ3560"/>
    <mergeCell ref="BN3553:BN3560"/>
    <mergeCell ref="BO3553:BO3560"/>
    <mergeCell ref="AW3545:AW3552"/>
    <mergeCell ref="AX3545:AX3552"/>
    <mergeCell ref="AY3545:AY3552"/>
    <mergeCell ref="AZ3545:AZ3552"/>
    <mergeCell ref="BA3545:BA3552"/>
    <mergeCell ref="BB3545:BB3552"/>
    <mergeCell ref="BC3545:BC3552"/>
    <mergeCell ref="BD3545:BD3552"/>
    <mergeCell ref="BE3545:BE3552"/>
    <mergeCell ref="BF3545:BF3552"/>
    <mergeCell ref="BG3545:BG3552"/>
    <mergeCell ref="BH3545:BH3552"/>
    <mergeCell ref="BI3545:BI3552"/>
    <mergeCell ref="BJ3545:BJ3552"/>
    <mergeCell ref="BK3545:BK3552"/>
    <mergeCell ref="BL3545:BL3552"/>
    <mergeCell ref="AV3553:AV3560"/>
    <mergeCell ref="AW3553:AW3560"/>
    <mergeCell ref="AX3553:AX3560"/>
    <mergeCell ref="AY3553:AY3560"/>
    <mergeCell ref="AZ3553:AZ3560"/>
    <mergeCell ref="BA3553:BA3560"/>
    <mergeCell ref="BB3553:BB3560"/>
    <mergeCell ref="BS3545:BS3552"/>
    <mergeCell ref="BT3545:BT3552"/>
    <mergeCell ref="BU3545:BU3552"/>
    <mergeCell ref="BV3545:BV3552"/>
    <mergeCell ref="BW3545:BW3552"/>
    <mergeCell ref="BY3545:BY3552"/>
    <mergeCell ref="BZ3545:BZ3552"/>
    <mergeCell ref="F3554:F3559"/>
    <mergeCell ref="F3560:G3560"/>
    <mergeCell ref="BI3553:BI3560"/>
    <mergeCell ref="BC3553:BC3560"/>
    <mergeCell ref="BD3553:BD3560"/>
    <mergeCell ref="BE3553:BE3560"/>
    <mergeCell ref="BF3553:BF3560"/>
    <mergeCell ref="BG3553:BG3560"/>
    <mergeCell ref="AV3545:AV3552"/>
    <mergeCell ref="CL3545:CL3552"/>
    <mergeCell ref="BY3537:BY3544"/>
    <mergeCell ref="BZ3537:BZ3544"/>
    <mergeCell ref="CA3537:CA3544"/>
    <mergeCell ref="CB3537:CB3544"/>
    <mergeCell ref="CC3537:CC3544"/>
    <mergeCell ref="CD3537:CD3544"/>
    <mergeCell ref="CE3537:CE3544"/>
    <mergeCell ref="CF3537:CF3544"/>
    <mergeCell ref="CG3537:CG3544"/>
    <mergeCell ref="BV3529:BV3536"/>
    <mergeCell ref="BW3529:BW3536"/>
    <mergeCell ref="CD3529:CD3536"/>
    <mergeCell ref="CE3529:CE3536"/>
    <mergeCell ref="B3521:B3528"/>
    <mergeCell ref="C3521:C3528"/>
    <mergeCell ref="D3521:D3528"/>
    <mergeCell ref="E3521:E3528"/>
    <mergeCell ref="BY3521:BY3528"/>
    <mergeCell ref="BZ3521:BZ3528"/>
    <mergeCell ref="CA3521:CA3528"/>
    <mergeCell ref="CB3521:CB3528"/>
    <mergeCell ref="CC3521:CC3528"/>
    <mergeCell ref="CD3521:CD3528"/>
    <mergeCell ref="CE3521:CE3528"/>
    <mergeCell ref="CF3521:CF3528"/>
    <mergeCell ref="CG3521:CG3528"/>
    <mergeCell ref="CH3521:CH3528"/>
    <mergeCell ref="CI3521:CI3528"/>
    <mergeCell ref="CJ3521:CJ3528"/>
    <mergeCell ref="CK3521:CK3528"/>
    <mergeCell ref="CL3521:CL3528"/>
    <mergeCell ref="CM3521:CM3528"/>
    <mergeCell ref="CN3521:CN3528"/>
    <mergeCell ref="CM3537:CM3544"/>
    <mergeCell ref="CI3537:CI3544"/>
    <mergeCell ref="CJ3537:CJ3544"/>
    <mergeCell ref="CK3537:CK3544"/>
    <mergeCell ref="CL3537:CL3544"/>
    <mergeCell ref="BN3529:BN3536"/>
    <mergeCell ref="BO3529:BO3536"/>
    <mergeCell ref="BP3529:BP3536"/>
    <mergeCell ref="BQ3529:BQ3536"/>
    <mergeCell ref="BR3529:BR3536"/>
    <mergeCell ref="BS3529:BS3536"/>
    <mergeCell ref="BT3529:BT3536"/>
    <mergeCell ref="BU3529:BU3536"/>
    <mergeCell ref="BY3529:BY3536"/>
    <mergeCell ref="BZ3529:BZ3536"/>
    <mergeCell ref="CA3529:CA3536"/>
    <mergeCell ref="CB3529:CB3536"/>
    <mergeCell ref="CC3529:CC3536"/>
    <mergeCell ref="CN3537:CN3544"/>
    <mergeCell ref="CF3529:CF3536"/>
    <mergeCell ref="CG3529:CG3536"/>
    <mergeCell ref="CH3529:CH3536"/>
    <mergeCell ref="CI3529:CI3536"/>
    <mergeCell ref="CJ3529:CJ3536"/>
    <mergeCell ref="BJ3529:BJ3536"/>
    <mergeCell ref="CK3529:CK3536"/>
    <mergeCell ref="CL3529:CL3536"/>
    <mergeCell ref="BD3537:BD3544"/>
    <mergeCell ref="BF3537:BF3544"/>
    <mergeCell ref="C3497:C3504"/>
    <mergeCell ref="D3497:D3504"/>
    <mergeCell ref="E3497:E3504"/>
    <mergeCell ref="BY3505:BY3512"/>
    <mergeCell ref="BZ3505:BZ3512"/>
    <mergeCell ref="CA3505:CA3512"/>
    <mergeCell ref="CB3505:CB3512"/>
    <mergeCell ref="CC3505:CC3512"/>
    <mergeCell ref="CD3505:CD3512"/>
    <mergeCell ref="CE3505:CE3512"/>
    <mergeCell ref="CH3505:CH3512"/>
    <mergeCell ref="CI3505:CI3512"/>
    <mergeCell ref="CJ3505:CJ3512"/>
    <mergeCell ref="CK3505:CK3512"/>
    <mergeCell ref="CL3505:CL3512"/>
    <mergeCell ref="CM3505:CM3512"/>
    <mergeCell ref="CN3505:CN3512"/>
    <mergeCell ref="CP3505:CP3512"/>
    <mergeCell ref="CQ3505:CQ3512"/>
    <mergeCell ref="CR3505:CR3512"/>
    <mergeCell ref="F3506:F3511"/>
    <mergeCell ref="F3512:G3512"/>
    <mergeCell ref="A3521:A3528"/>
    <mergeCell ref="F3521:G3521"/>
    <mergeCell ref="AM3521:AM3528"/>
    <mergeCell ref="AN3521:AN3528"/>
    <mergeCell ref="AO3521:AO3528"/>
    <mergeCell ref="AP3521:AP3528"/>
    <mergeCell ref="AQ3521:AQ3528"/>
    <mergeCell ref="AR3521:AR3528"/>
    <mergeCell ref="AS3521:AS3528"/>
    <mergeCell ref="AT3521:AT3528"/>
    <mergeCell ref="AU3521:AU3528"/>
    <mergeCell ref="AV3521:AV3528"/>
    <mergeCell ref="AW3521:AW3528"/>
    <mergeCell ref="AX3521:AX3528"/>
    <mergeCell ref="AY3521:AY3528"/>
    <mergeCell ref="AZ3521:AZ3528"/>
    <mergeCell ref="BA3521:BA3528"/>
    <mergeCell ref="BB3521:BB3528"/>
    <mergeCell ref="BC3521:BC3528"/>
    <mergeCell ref="BD3521:BD3528"/>
    <mergeCell ref="BE3521:BE3528"/>
    <mergeCell ref="BF3521:BF3528"/>
    <mergeCell ref="BG3521:BG3528"/>
    <mergeCell ref="BH3521:BH3528"/>
    <mergeCell ref="BI3521:BI3528"/>
    <mergeCell ref="BJ3521:BJ3528"/>
    <mergeCell ref="BK3521:BK3528"/>
    <mergeCell ref="BL3521:BL3528"/>
    <mergeCell ref="BM3521:BM3528"/>
    <mergeCell ref="BN3521:BN3528"/>
    <mergeCell ref="BO3521:BO3528"/>
    <mergeCell ref="BP3521:BP3528"/>
    <mergeCell ref="BQ3521:BQ3528"/>
    <mergeCell ref="BR3521:BR3528"/>
    <mergeCell ref="BS3521:BS3528"/>
    <mergeCell ref="CE3513:CE3520"/>
    <mergeCell ref="CF3513:CF3520"/>
    <mergeCell ref="CG3513:CG3520"/>
    <mergeCell ref="CH3513:CH3520"/>
    <mergeCell ref="CI3513:CI3520"/>
    <mergeCell ref="BS3513:BS3520"/>
    <mergeCell ref="CP3521:CP3528"/>
    <mergeCell ref="BW3489:BW3496"/>
    <mergeCell ref="CA3489:CA3496"/>
    <mergeCell ref="CB3489:CB3496"/>
    <mergeCell ref="CC3489:CC3496"/>
    <mergeCell ref="CD3489:CD3496"/>
    <mergeCell ref="CP3489:CP3496"/>
    <mergeCell ref="CF3481:CF3488"/>
    <mergeCell ref="CG3481:CG3488"/>
    <mergeCell ref="CH3481:CH3488"/>
    <mergeCell ref="CI3481:CI3488"/>
    <mergeCell ref="CF3497:CF3504"/>
    <mergeCell ref="CG3497:CG3504"/>
    <mergeCell ref="CH3497:CH3504"/>
    <mergeCell ref="CI3497:CI3504"/>
    <mergeCell ref="CJ3497:CJ3504"/>
    <mergeCell ref="CK3497:CK3504"/>
    <mergeCell ref="CL3497:CL3504"/>
    <mergeCell ref="CM3497:CM3504"/>
    <mergeCell ref="CN3497:CN3504"/>
    <mergeCell ref="CP3497:CP3504"/>
    <mergeCell ref="CQ3497:CQ3504"/>
    <mergeCell ref="CR3497:CR3504"/>
    <mergeCell ref="F3498:F3503"/>
    <mergeCell ref="F3504:G3504"/>
    <mergeCell ref="A3505:A3512"/>
    <mergeCell ref="B3505:B3512"/>
    <mergeCell ref="C3505:C3512"/>
    <mergeCell ref="D3505:D3512"/>
    <mergeCell ref="E3505:E3512"/>
    <mergeCell ref="F3505:G3505"/>
    <mergeCell ref="AM3505:AM3512"/>
    <mergeCell ref="AN3505:AN3512"/>
    <mergeCell ref="AO3505:AO3512"/>
    <mergeCell ref="AP3505:AP3512"/>
    <mergeCell ref="AQ3505:AQ3512"/>
    <mergeCell ref="AR3505:AR3512"/>
    <mergeCell ref="AS3505:AS3512"/>
    <mergeCell ref="AT3505:AT3512"/>
    <mergeCell ref="AU3505:AU3512"/>
    <mergeCell ref="AV3505:AV3512"/>
    <mergeCell ref="AW3505:AW3512"/>
    <mergeCell ref="AX3505:AX3512"/>
    <mergeCell ref="AY3505:AY3512"/>
    <mergeCell ref="AZ3505:AZ3512"/>
    <mergeCell ref="BA3505:BA3512"/>
    <mergeCell ref="BB3505:BB3512"/>
    <mergeCell ref="BC3505:BC3512"/>
    <mergeCell ref="BD3505:BD3512"/>
    <mergeCell ref="BE3505:BE3512"/>
    <mergeCell ref="BF3505:BF3512"/>
    <mergeCell ref="BG3505:BG3512"/>
    <mergeCell ref="BH3505:BH3512"/>
    <mergeCell ref="BI3505:BI3512"/>
    <mergeCell ref="BJ3505:BJ3512"/>
    <mergeCell ref="BK3505:BK3512"/>
    <mergeCell ref="BL3505:BL3512"/>
    <mergeCell ref="BM3505:BM3512"/>
    <mergeCell ref="BN3505:BN3512"/>
    <mergeCell ref="BO3505:BO3512"/>
    <mergeCell ref="BP3505:BP3512"/>
    <mergeCell ref="BQ3505:BQ3512"/>
    <mergeCell ref="BR3505:BR3512"/>
    <mergeCell ref="A3497:A3504"/>
    <mergeCell ref="B3497:B3504"/>
    <mergeCell ref="F3488:G3488"/>
    <mergeCell ref="A3489:A3496"/>
    <mergeCell ref="B3489:B3496"/>
    <mergeCell ref="C3489:C3496"/>
    <mergeCell ref="D3489:D3496"/>
    <mergeCell ref="E3489:E3496"/>
    <mergeCell ref="F3489:G3489"/>
    <mergeCell ref="AM3489:AM3496"/>
    <mergeCell ref="AN3489:AN3496"/>
    <mergeCell ref="AO3489:AO3496"/>
    <mergeCell ref="AP3489:AP3496"/>
    <mergeCell ref="AQ3489:AQ3496"/>
    <mergeCell ref="AR3489:AR3496"/>
    <mergeCell ref="AS3489:AS3496"/>
    <mergeCell ref="AT3489:AT3496"/>
    <mergeCell ref="AU3489:AU3496"/>
    <mergeCell ref="AV3489:AV3496"/>
    <mergeCell ref="AW3489:AW3496"/>
    <mergeCell ref="AX3489:AX3496"/>
    <mergeCell ref="AY3489:AY3496"/>
    <mergeCell ref="AZ3489:AZ3496"/>
    <mergeCell ref="BA3489:BA3496"/>
    <mergeCell ref="BB3489:BB3496"/>
    <mergeCell ref="BC3489:BC3496"/>
    <mergeCell ref="BD3489:BD3496"/>
    <mergeCell ref="BE3489:BE3496"/>
    <mergeCell ref="BF3489:BF3496"/>
    <mergeCell ref="BG3489:BG3496"/>
    <mergeCell ref="BH3489:BH3496"/>
    <mergeCell ref="BI3489:BI3496"/>
    <mergeCell ref="BJ3489:BJ3496"/>
    <mergeCell ref="BK3489:BK3496"/>
    <mergeCell ref="BL3489:BL3496"/>
    <mergeCell ref="CM3473:CM3480"/>
    <mergeCell ref="CN3473:CN3480"/>
    <mergeCell ref="CP3473:CP3480"/>
    <mergeCell ref="CQ3473:CQ3480"/>
    <mergeCell ref="CR3473:CR3480"/>
    <mergeCell ref="F3474:F3479"/>
    <mergeCell ref="F3480:G3480"/>
    <mergeCell ref="A3481:A3488"/>
    <mergeCell ref="B3481:B3488"/>
    <mergeCell ref="C3481:C3488"/>
    <mergeCell ref="D3481:D3488"/>
    <mergeCell ref="E3481:E3488"/>
    <mergeCell ref="F3481:G3481"/>
    <mergeCell ref="AM3481:AM3488"/>
    <mergeCell ref="AN3481:AN3488"/>
    <mergeCell ref="AO3481:AO3488"/>
    <mergeCell ref="AP3481:AP3488"/>
    <mergeCell ref="AQ3481:AQ3488"/>
    <mergeCell ref="AR3481:AR3488"/>
    <mergeCell ref="AS3481:AS3488"/>
    <mergeCell ref="AT3481:AT3488"/>
    <mergeCell ref="AU3481:AU3488"/>
    <mergeCell ref="AV3481:AV3488"/>
    <mergeCell ref="AW3481:AW3488"/>
    <mergeCell ref="AX3481:AX3488"/>
    <mergeCell ref="AY3481:AY3488"/>
    <mergeCell ref="AZ3481:AZ3488"/>
    <mergeCell ref="BA3481:BA3488"/>
    <mergeCell ref="BB3481:BB3488"/>
    <mergeCell ref="BC3481:BC3488"/>
    <mergeCell ref="BD3481:BD3488"/>
    <mergeCell ref="BE3481:BE3488"/>
    <mergeCell ref="BF3481:BF3488"/>
    <mergeCell ref="BG3481:BG3488"/>
    <mergeCell ref="BH3481:BH3488"/>
    <mergeCell ref="BI3481:BI3488"/>
    <mergeCell ref="BJ3481:BJ3488"/>
    <mergeCell ref="BK3481:BK3488"/>
    <mergeCell ref="BL3481:BL3488"/>
    <mergeCell ref="BM3481:BM3488"/>
    <mergeCell ref="BN3481:BN3488"/>
    <mergeCell ref="BO3481:BO3488"/>
    <mergeCell ref="BP3481:BP3488"/>
    <mergeCell ref="BQ3481:BQ3488"/>
    <mergeCell ref="BR3481:BR3488"/>
    <mergeCell ref="BS3481:BS3488"/>
    <mergeCell ref="BT3481:BT3488"/>
    <mergeCell ref="BU3481:BU3488"/>
    <mergeCell ref="BV3481:BV3488"/>
    <mergeCell ref="BW3481:BW3488"/>
    <mergeCell ref="CA3481:CA3488"/>
    <mergeCell ref="CB3481:CB3488"/>
    <mergeCell ref="CC3481:CC3488"/>
    <mergeCell ref="CD3481:CD3488"/>
    <mergeCell ref="CE3481:CE3488"/>
    <mergeCell ref="CJ3481:CJ3488"/>
    <mergeCell ref="CK3481:CK3488"/>
    <mergeCell ref="CL3481:CL3488"/>
    <mergeCell ref="CM3481:CM3488"/>
    <mergeCell ref="CN3481:CN3488"/>
    <mergeCell ref="CP3481:CP3488"/>
    <mergeCell ref="CQ3481:CQ3488"/>
    <mergeCell ref="CR3481:CR3488"/>
    <mergeCell ref="F3482:F3487"/>
    <mergeCell ref="CH3465:CH3472"/>
    <mergeCell ref="CI3465:CI3472"/>
    <mergeCell ref="CJ3465:CJ3472"/>
    <mergeCell ref="CK3465:CK3472"/>
    <mergeCell ref="CL3465:CL3472"/>
    <mergeCell ref="CM3465:CM3472"/>
    <mergeCell ref="CN3465:CN3472"/>
    <mergeCell ref="CP3465:CP3472"/>
    <mergeCell ref="CQ3465:CQ3472"/>
    <mergeCell ref="CR3465:CR3472"/>
    <mergeCell ref="F3466:F3471"/>
    <mergeCell ref="F3472:G3472"/>
    <mergeCell ref="A3473:A3480"/>
    <mergeCell ref="B3473:B3480"/>
    <mergeCell ref="C3473:C3480"/>
    <mergeCell ref="D3473:D3480"/>
    <mergeCell ref="E3473:E3480"/>
    <mergeCell ref="F3473:G3473"/>
    <mergeCell ref="AM3473:AM3480"/>
    <mergeCell ref="AN3473:AN3480"/>
    <mergeCell ref="AO3473:AO3480"/>
    <mergeCell ref="AP3473:AP3480"/>
    <mergeCell ref="AQ3473:AQ3480"/>
    <mergeCell ref="AR3473:AR3480"/>
    <mergeCell ref="AS3473:AS3480"/>
    <mergeCell ref="AT3473:AT3480"/>
    <mergeCell ref="AU3473:AU3480"/>
    <mergeCell ref="AV3473:AV3480"/>
    <mergeCell ref="AW3473:AW3480"/>
    <mergeCell ref="AX3473:AX3480"/>
    <mergeCell ref="AY3473:AY3480"/>
    <mergeCell ref="AZ3473:AZ3480"/>
    <mergeCell ref="BA3473:BA3480"/>
    <mergeCell ref="BB3473:BB3480"/>
    <mergeCell ref="BC3473:BC3480"/>
    <mergeCell ref="BD3473:BD3480"/>
    <mergeCell ref="BE3473:BE3480"/>
    <mergeCell ref="BF3473:BF3480"/>
    <mergeCell ref="BG3473:BG3480"/>
    <mergeCell ref="BH3473:BH3480"/>
    <mergeCell ref="BI3473:BI3480"/>
    <mergeCell ref="BJ3473:BJ3480"/>
    <mergeCell ref="BK3473:BK3480"/>
    <mergeCell ref="BL3473:BL3480"/>
    <mergeCell ref="BM3473:BM3480"/>
    <mergeCell ref="BN3473:BN3480"/>
    <mergeCell ref="BO3473:BO3480"/>
    <mergeCell ref="BP3473:BP3480"/>
    <mergeCell ref="BQ3473:BQ3480"/>
    <mergeCell ref="BR3473:BR3480"/>
    <mergeCell ref="BS3473:BS3480"/>
    <mergeCell ref="BT3473:BT3480"/>
    <mergeCell ref="BU3473:BU3480"/>
    <mergeCell ref="BV3473:BV3480"/>
    <mergeCell ref="CA3473:CA3480"/>
    <mergeCell ref="CB3473:CB3480"/>
    <mergeCell ref="CC3473:CC3480"/>
    <mergeCell ref="CD3473:CD3480"/>
    <mergeCell ref="CE3473:CE3480"/>
    <mergeCell ref="CH3473:CH3480"/>
    <mergeCell ref="CI3473:CI3480"/>
    <mergeCell ref="CJ3473:CJ3480"/>
    <mergeCell ref="CK3473:CK3480"/>
    <mergeCell ref="CL3473:CL3480"/>
    <mergeCell ref="CG3457:CG3464"/>
    <mergeCell ref="CH3457:CH3464"/>
    <mergeCell ref="CI3457:CI3464"/>
    <mergeCell ref="CJ3457:CJ3464"/>
    <mergeCell ref="CK3457:CK3464"/>
    <mergeCell ref="CL3457:CL3464"/>
    <mergeCell ref="CM3457:CM3464"/>
    <mergeCell ref="CN3457:CN3464"/>
    <mergeCell ref="CP3457:CP3464"/>
    <mergeCell ref="CQ3457:CQ3464"/>
    <mergeCell ref="CR3457:CR3464"/>
    <mergeCell ref="F3458:F3463"/>
    <mergeCell ref="F3464:G3464"/>
    <mergeCell ref="A3465:A3472"/>
    <mergeCell ref="B3465:B3472"/>
    <mergeCell ref="C3465:C3472"/>
    <mergeCell ref="D3465:D3472"/>
    <mergeCell ref="E3465:E3472"/>
    <mergeCell ref="F3465:G3465"/>
    <mergeCell ref="AM3465:AM3472"/>
    <mergeCell ref="AN3465:AN3472"/>
    <mergeCell ref="AO3465:AO3472"/>
    <mergeCell ref="AP3465:AP3472"/>
    <mergeCell ref="AQ3465:AQ3472"/>
    <mergeCell ref="AR3465:AR3472"/>
    <mergeCell ref="AS3465:AS3472"/>
    <mergeCell ref="AT3465:AT3472"/>
    <mergeCell ref="AU3465:AU3472"/>
    <mergeCell ref="AV3465:AV3472"/>
    <mergeCell ref="AW3465:AW3472"/>
    <mergeCell ref="AX3465:AX3472"/>
    <mergeCell ref="AY3465:AY3472"/>
    <mergeCell ref="AZ3465:AZ3472"/>
    <mergeCell ref="BA3465:BA3472"/>
    <mergeCell ref="BB3465:BB3472"/>
    <mergeCell ref="BC3465:BC3472"/>
    <mergeCell ref="BD3465:BD3472"/>
    <mergeCell ref="BE3465:BE3472"/>
    <mergeCell ref="BF3465:BF3472"/>
    <mergeCell ref="BG3465:BG3472"/>
    <mergeCell ref="BH3465:BH3472"/>
    <mergeCell ref="BI3465:BI3472"/>
    <mergeCell ref="BJ3465:BJ3472"/>
    <mergeCell ref="BK3465:BK3472"/>
    <mergeCell ref="BL3465:BL3472"/>
    <mergeCell ref="BM3465:BM3472"/>
    <mergeCell ref="BN3465:BN3472"/>
    <mergeCell ref="BO3465:BO3472"/>
    <mergeCell ref="BP3465:BP3472"/>
    <mergeCell ref="BQ3465:BQ3472"/>
    <mergeCell ref="BR3465:BR3472"/>
    <mergeCell ref="BS3465:BS3472"/>
    <mergeCell ref="BT3465:BT3472"/>
    <mergeCell ref="BU3465:BU3472"/>
    <mergeCell ref="BV3465:BV3472"/>
    <mergeCell ref="BY3465:BY3472"/>
    <mergeCell ref="BZ3465:BZ3472"/>
    <mergeCell ref="CA3465:CA3472"/>
    <mergeCell ref="CB3465:CB3472"/>
    <mergeCell ref="CC3465:CC3472"/>
    <mergeCell ref="CD3465:CD3472"/>
    <mergeCell ref="CE3465:CE3472"/>
    <mergeCell ref="CF3465:CF3472"/>
    <mergeCell ref="CG3465:CG3472"/>
    <mergeCell ref="CF3449:CF3456"/>
    <mergeCell ref="CG3449:CG3456"/>
    <mergeCell ref="CH3449:CH3456"/>
    <mergeCell ref="CI3449:CI3456"/>
    <mergeCell ref="CJ3449:CJ3456"/>
    <mergeCell ref="CK3449:CK3456"/>
    <mergeCell ref="CL3449:CL3456"/>
    <mergeCell ref="CM3449:CM3456"/>
    <mergeCell ref="CN3449:CN3456"/>
    <mergeCell ref="CP3449:CP3456"/>
    <mergeCell ref="CQ3449:CQ3456"/>
    <mergeCell ref="CR3449:CR3456"/>
    <mergeCell ref="F3450:F3455"/>
    <mergeCell ref="F3456:G3456"/>
    <mergeCell ref="A3457:A3464"/>
    <mergeCell ref="B3457:B3464"/>
    <mergeCell ref="C3457:C3464"/>
    <mergeCell ref="D3457:D3464"/>
    <mergeCell ref="E3457:E3464"/>
    <mergeCell ref="F3457:G3457"/>
    <mergeCell ref="AM3457:AM3464"/>
    <mergeCell ref="AN3457:AN3464"/>
    <mergeCell ref="AO3457:AO3464"/>
    <mergeCell ref="AP3457:AP3464"/>
    <mergeCell ref="AQ3457:AQ3464"/>
    <mergeCell ref="AR3457:AR3464"/>
    <mergeCell ref="AS3457:AS3464"/>
    <mergeCell ref="AT3457:AT3464"/>
    <mergeCell ref="AU3457:AU3464"/>
    <mergeCell ref="AV3457:AV3464"/>
    <mergeCell ref="AW3457:AW3464"/>
    <mergeCell ref="AX3457:AX3464"/>
    <mergeCell ref="AY3457:AY3464"/>
    <mergeCell ref="AZ3457:AZ3464"/>
    <mergeCell ref="BA3457:BA3464"/>
    <mergeCell ref="BB3457:BB3464"/>
    <mergeCell ref="BC3457:BC3464"/>
    <mergeCell ref="BD3457:BD3464"/>
    <mergeCell ref="BE3457:BE3464"/>
    <mergeCell ref="BF3457:BF3464"/>
    <mergeCell ref="BG3457:BG3464"/>
    <mergeCell ref="BH3457:BH3464"/>
    <mergeCell ref="BI3457:BI3464"/>
    <mergeCell ref="BJ3457:BJ3464"/>
    <mergeCell ref="BK3457:BK3464"/>
    <mergeCell ref="BL3457:BL3464"/>
    <mergeCell ref="BM3457:BM3464"/>
    <mergeCell ref="BN3457:BN3464"/>
    <mergeCell ref="BO3457:BO3464"/>
    <mergeCell ref="BP3457:BP3464"/>
    <mergeCell ref="BQ3457:BQ3464"/>
    <mergeCell ref="BR3457:BR3464"/>
    <mergeCell ref="BS3457:BS3464"/>
    <mergeCell ref="BT3457:BT3464"/>
    <mergeCell ref="BU3457:BU3464"/>
    <mergeCell ref="BV3457:BV3464"/>
    <mergeCell ref="BY3457:BY3464"/>
    <mergeCell ref="BZ3457:BZ3464"/>
    <mergeCell ref="CA3457:CA3464"/>
    <mergeCell ref="CB3457:CB3464"/>
    <mergeCell ref="CC3457:CC3464"/>
    <mergeCell ref="CD3457:CD3464"/>
    <mergeCell ref="CE3457:CE3464"/>
    <mergeCell ref="CF3457:CF3464"/>
    <mergeCell ref="CF3441:CF3448"/>
    <mergeCell ref="CG3441:CG3448"/>
    <mergeCell ref="CH3441:CH3448"/>
    <mergeCell ref="CI3441:CI3448"/>
    <mergeCell ref="CJ3441:CJ3448"/>
    <mergeCell ref="CK3441:CK3448"/>
    <mergeCell ref="CL3441:CL3448"/>
    <mergeCell ref="CM3441:CM3448"/>
    <mergeCell ref="CN3441:CN3448"/>
    <mergeCell ref="CP3441:CP3448"/>
    <mergeCell ref="CQ3441:CQ3448"/>
    <mergeCell ref="CR3441:CR3448"/>
    <mergeCell ref="F3442:F3447"/>
    <mergeCell ref="F3448:G3448"/>
    <mergeCell ref="A3449:A3456"/>
    <mergeCell ref="B3449:B3456"/>
    <mergeCell ref="C3449:C3456"/>
    <mergeCell ref="D3449:D3456"/>
    <mergeCell ref="E3449:E3456"/>
    <mergeCell ref="F3449:G3449"/>
    <mergeCell ref="AM3449:AM3456"/>
    <mergeCell ref="AN3449:AN3456"/>
    <mergeCell ref="AO3449:AO3456"/>
    <mergeCell ref="AP3449:AP3456"/>
    <mergeCell ref="AQ3449:AQ3456"/>
    <mergeCell ref="AR3449:AR3456"/>
    <mergeCell ref="AS3449:AS3456"/>
    <mergeCell ref="AT3449:AT3456"/>
    <mergeCell ref="AU3449:AU3456"/>
    <mergeCell ref="AV3449:AV3456"/>
    <mergeCell ref="AW3449:AW3456"/>
    <mergeCell ref="AX3449:AX3456"/>
    <mergeCell ref="AY3449:AY3456"/>
    <mergeCell ref="AZ3449:AZ3456"/>
    <mergeCell ref="BA3449:BA3456"/>
    <mergeCell ref="BB3449:BB3456"/>
    <mergeCell ref="BC3449:BC3456"/>
    <mergeCell ref="BD3449:BD3456"/>
    <mergeCell ref="BE3449:BE3456"/>
    <mergeCell ref="BF3449:BF3456"/>
    <mergeCell ref="BG3449:BG3456"/>
    <mergeCell ref="BH3449:BH3456"/>
    <mergeCell ref="BI3449:BI3456"/>
    <mergeCell ref="BJ3449:BJ3456"/>
    <mergeCell ref="BK3449:BK3456"/>
    <mergeCell ref="BL3449:BL3456"/>
    <mergeCell ref="BM3449:BM3456"/>
    <mergeCell ref="BN3449:BN3456"/>
    <mergeCell ref="BO3449:BO3456"/>
    <mergeCell ref="BP3449:BP3456"/>
    <mergeCell ref="BQ3449:BQ3456"/>
    <mergeCell ref="BR3449:BR3456"/>
    <mergeCell ref="BS3449:BS3456"/>
    <mergeCell ref="BT3449:BT3456"/>
    <mergeCell ref="BU3449:BU3456"/>
    <mergeCell ref="BW3441:BW3448"/>
    <mergeCell ref="BY3449:BY3456"/>
    <mergeCell ref="BZ3449:BZ3456"/>
    <mergeCell ref="CA3449:CA3456"/>
    <mergeCell ref="CB3449:CB3456"/>
    <mergeCell ref="A3441:A3448"/>
    <mergeCell ref="B3441:B3448"/>
    <mergeCell ref="CD3449:CD3456"/>
    <mergeCell ref="CE3449:CE3456"/>
    <mergeCell ref="C3441:C3448"/>
    <mergeCell ref="D3441:D3448"/>
    <mergeCell ref="E3441:E3448"/>
    <mergeCell ref="F3441:G3441"/>
    <mergeCell ref="AM3441:AM3448"/>
    <mergeCell ref="AN3441:AN3448"/>
    <mergeCell ref="AO3441:AO3448"/>
    <mergeCell ref="AP3441:AP3448"/>
    <mergeCell ref="AQ3441:AQ3448"/>
    <mergeCell ref="AR3441:AR3448"/>
    <mergeCell ref="AS3441:AS3448"/>
    <mergeCell ref="AT3441:AT3448"/>
    <mergeCell ref="AU3441:AU3448"/>
    <mergeCell ref="AV3441:AV3448"/>
    <mergeCell ref="AW3441:AW3448"/>
    <mergeCell ref="AX3441:AX3448"/>
    <mergeCell ref="AY3441:AY3448"/>
    <mergeCell ref="AZ3441:AZ3448"/>
    <mergeCell ref="BA3441:BA3448"/>
    <mergeCell ref="BB3441:BB3448"/>
    <mergeCell ref="BC3441:BC3448"/>
    <mergeCell ref="BD3441:BD3448"/>
    <mergeCell ref="BE3441:BE3448"/>
    <mergeCell ref="BF3441:BF3448"/>
    <mergeCell ref="BG3441:BG3448"/>
    <mergeCell ref="BH3441:BH3448"/>
    <mergeCell ref="BI3441:BI3448"/>
    <mergeCell ref="BJ3441:BJ3448"/>
    <mergeCell ref="BK3441:BK3448"/>
    <mergeCell ref="BY3441:BY3448"/>
    <mergeCell ref="BZ3441:BZ3448"/>
    <mergeCell ref="CD3433:CD3440"/>
    <mergeCell ref="CE3433:CE3440"/>
    <mergeCell ref="CD3441:CD3448"/>
    <mergeCell ref="CE3441:CE3448"/>
    <mergeCell ref="CG3433:CG3440"/>
    <mergeCell ref="CH3433:CH3440"/>
    <mergeCell ref="CI3433:CI3440"/>
    <mergeCell ref="CJ3433:CJ3440"/>
    <mergeCell ref="CK3433:CK3440"/>
    <mergeCell ref="CL3433:CL3440"/>
    <mergeCell ref="CM3433:CM3440"/>
    <mergeCell ref="CN3433:CN3440"/>
    <mergeCell ref="CP3433:CP3440"/>
    <mergeCell ref="CQ3433:CQ3440"/>
    <mergeCell ref="CR3433:CR3440"/>
    <mergeCell ref="F3434:F3439"/>
    <mergeCell ref="F3440:G3440"/>
    <mergeCell ref="F3426:F3431"/>
    <mergeCell ref="F3432:G3432"/>
    <mergeCell ref="CN3417:CN3424"/>
    <mergeCell ref="BW3425:BW3432"/>
    <mergeCell ref="BY3425:BY3432"/>
    <mergeCell ref="CQ3401:CQ3408"/>
    <mergeCell ref="CR3401:CR3408"/>
    <mergeCell ref="BV3409:BV3416"/>
    <mergeCell ref="BW3409:BW3416"/>
    <mergeCell ref="BJ3409:BJ3416"/>
    <mergeCell ref="BK3409:BK3416"/>
    <mergeCell ref="BL3409:BL3416"/>
    <mergeCell ref="BM3409:BM3416"/>
    <mergeCell ref="A3433:A3440"/>
    <mergeCell ref="B3433:B3440"/>
    <mergeCell ref="C3433:C3440"/>
    <mergeCell ref="D3433:D3440"/>
    <mergeCell ref="E3433:E3440"/>
    <mergeCell ref="F3433:G3433"/>
    <mergeCell ref="AM3433:AM3440"/>
    <mergeCell ref="AN3433:AN3440"/>
    <mergeCell ref="AO3433:AO3440"/>
    <mergeCell ref="AP3433:AP3440"/>
    <mergeCell ref="AQ3433:AQ3440"/>
    <mergeCell ref="AR3433:AR3440"/>
    <mergeCell ref="AS3433:AS3440"/>
    <mergeCell ref="AT3433:AT3440"/>
    <mergeCell ref="AU3433:AU3440"/>
    <mergeCell ref="AV3433:AV3440"/>
    <mergeCell ref="AW3433:AW3440"/>
    <mergeCell ref="AX3433:AX3440"/>
    <mergeCell ref="AY3433:AY3440"/>
    <mergeCell ref="AZ3433:AZ3440"/>
    <mergeCell ref="BA3433:BA3440"/>
    <mergeCell ref="BB3433:BB3440"/>
    <mergeCell ref="BC3433:BC3440"/>
    <mergeCell ref="BD3433:BD3440"/>
    <mergeCell ref="BE3433:BE3440"/>
    <mergeCell ref="BF3433:BF3440"/>
    <mergeCell ref="BG3433:BG3440"/>
    <mergeCell ref="BH3433:BH3440"/>
    <mergeCell ref="BI3433:BI3440"/>
    <mergeCell ref="BJ3433:BJ3440"/>
    <mergeCell ref="BK3433:BK3440"/>
    <mergeCell ref="CD3401:CD3408"/>
    <mergeCell ref="CF3401:CF3408"/>
    <mergeCell ref="CP3417:CP3424"/>
    <mergeCell ref="CQ3417:CQ3424"/>
    <mergeCell ref="F3418:F3423"/>
    <mergeCell ref="F3424:G3424"/>
    <mergeCell ref="CD3417:CD3424"/>
    <mergeCell ref="B3425:B3432"/>
    <mergeCell ref="C3425:C3432"/>
    <mergeCell ref="D3425:D3432"/>
    <mergeCell ref="E3425:E3432"/>
    <mergeCell ref="F3425:G3425"/>
    <mergeCell ref="AM3425:AM3432"/>
    <mergeCell ref="AN3425:AN3432"/>
    <mergeCell ref="AO3425:AO3432"/>
    <mergeCell ref="AP3425:AP3432"/>
    <mergeCell ref="AQ3425:AQ3432"/>
    <mergeCell ref="AR3425:AR3432"/>
    <mergeCell ref="AS3425:AS3432"/>
    <mergeCell ref="AT3425:AT3432"/>
    <mergeCell ref="AU3425:AU3432"/>
    <mergeCell ref="AV3425:AV3432"/>
    <mergeCell ref="AW3425:AW3432"/>
    <mergeCell ref="AX3425:AX3432"/>
    <mergeCell ref="AY3425:AY3432"/>
    <mergeCell ref="AZ3425:AZ3432"/>
    <mergeCell ref="BA3425:BA3432"/>
    <mergeCell ref="BB3425:BB3432"/>
    <mergeCell ref="BC3425:BC3432"/>
    <mergeCell ref="BD3425:BD3432"/>
    <mergeCell ref="BE3425:BE3432"/>
    <mergeCell ref="BF3425:BF3432"/>
    <mergeCell ref="BG3425:BG3432"/>
    <mergeCell ref="BH3425:BH3432"/>
    <mergeCell ref="BI3425:BI3432"/>
    <mergeCell ref="BJ3425:BJ3432"/>
    <mergeCell ref="BK3425:BK3432"/>
    <mergeCell ref="CA3425:CA3432"/>
    <mergeCell ref="CB3425:CB3432"/>
    <mergeCell ref="CF3433:CF3440"/>
    <mergeCell ref="CD3425:CD3432"/>
    <mergeCell ref="CE3425:CE3432"/>
    <mergeCell ref="CF3425:CF3432"/>
    <mergeCell ref="AY3401:AY3408"/>
    <mergeCell ref="CD3361:CD3368"/>
    <mergeCell ref="CE3361:CE3368"/>
    <mergeCell ref="CF3361:CF3368"/>
    <mergeCell ref="CG3361:CG3368"/>
    <mergeCell ref="CH3361:CH3368"/>
    <mergeCell ref="CI3361:CI3368"/>
    <mergeCell ref="CJ3361:CJ3368"/>
    <mergeCell ref="CK3361:CK3368"/>
    <mergeCell ref="CL3361:CL3368"/>
    <mergeCell ref="CM3361:CM3368"/>
    <mergeCell ref="CN3361:CN3368"/>
    <mergeCell ref="CP3361:CP3368"/>
    <mergeCell ref="CQ3361:CQ3368"/>
    <mergeCell ref="CR3361:CR3368"/>
    <mergeCell ref="F3362:F3367"/>
    <mergeCell ref="F3368:G3368"/>
    <mergeCell ref="A3417:A3424"/>
    <mergeCell ref="B3417:B3424"/>
    <mergeCell ref="C3417:C3424"/>
    <mergeCell ref="D3417:D3424"/>
    <mergeCell ref="E3417:E3424"/>
    <mergeCell ref="F3417:G3417"/>
    <mergeCell ref="AM3417:AM3424"/>
    <mergeCell ref="AN3417:AN3424"/>
    <mergeCell ref="AO3417:AO3424"/>
    <mergeCell ref="AP3417:AP3424"/>
    <mergeCell ref="AQ3417:AQ3424"/>
    <mergeCell ref="AR3417:AR3424"/>
    <mergeCell ref="AS3417:AS3424"/>
    <mergeCell ref="AT3417:AT3424"/>
    <mergeCell ref="AU3417:AU3424"/>
    <mergeCell ref="AV3417:AV3424"/>
    <mergeCell ref="AW3417:AW3424"/>
    <mergeCell ref="AX3417:AX3424"/>
    <mergeCell ref="AY3417:AY3424"/>
    <mergeCell ref="AZ3417:AZ3424"/>
    <mergeCell ref="BA3417:BA3424"/>
    <mergeCell ref="BB3417:BB3424"/>
    <mergeCell ref="BC3417:BC3424"/>
    <mergeCell ref="BD3417:BD3424"/>
    <mergeCell ref="BE3417:BE3424"/>
    <mergeCell ref="BF3417:BF3424"/>
    <mergeCell ref="BG3417:BG3424"/>
    <mergeCell ref="BH3417:BH3424"/>
    <mergeCell ref="BI3417:BI3424"/>
    <mergeCell ref="BJ3417:BJ3424"/>
    <mergeCell ref="BK3417:BK3424"/>
    <mergeCell ref="BL3417:BL3424"/>
    <mergeCell ref="BM3417:BM3424"/>
    <mergeCell ref="BN3417:BN3424"/>
    <mergeCell ref="BO3417:BO3424"/>
    <mergeCell ref="CN3409:CN3416"/>
    <mergeCell ref="CP3409:CP3416"/>
    <mergeCell ref="A3409:A3416"/>
    <mergeCell ref="CK3369:CK3376"/>
    <mergeCell ref="CL3369:CL3376"/>
    <mergeCell ref="CR3417:CR3424"/>
    <mergeCell ref="CM3369:CM3376"/>
    <mergeCell ref="CN3369:CN3376"/>
    <mergeCell ref="A3425:A3432"/>
    <mergeCell ref="BC3401:BC3408"/>
    <mergeCell ref="BD3401:BD3408"/>
    <mergeCell ref="BF3401:BF3408"/>
    <mergeCell ref="BG3401:BG3408"/>
    <mergeCell ref="BH3401:BH3408"/>
    <mergeCell ref="BI3401:BI3408"/>
    <mergeCell ref="BB3345:BB3352"/>
    <mergeCell ref="BC3345:BC3352"/>
    <mergeCell ref="BD3345:BD3352"/>
    <mergeCell ref="BU3353:BU3360"/>
    <mergeCell ref="BV3353:BV3360"/>
    <mergeCell ref="BY3353:BY3360"/>
    <mergeCell ref="BZ3353:BZ3360"/>
    <mergeCell ref="CA3353:CA3360"/>
    <mergeCell ref="CB3353:CB3360"/>
    <mergeCell ref="CC3353:CC3360"/>
    <mergeCell ref="CD3353:CD3360"/>
    <mergeCell ref="CE3353:CE3360"/>
    <mergeCell ref="CF3353:CF3360"/>
    <mergeCell ref="CG3353:CG3360"/>
    <mergeCell ref="CH3353:CH3360"/>
    <mergeCell ref="CI3353:CI3360"/>
    <mergeCell ref="CJ3353:CJ3360"/>
    <mergeCell ref="CK3353:CK3360"/>
    <mergeCell ref="CL3353:CL3360"/>
    <mergeCell ref="CM3353:CM3360"/>
    <mergeCell ref="CN3353:CN3360"/>
    <mergeCell ref="CP3353:CP3360"/>
    <mergeCell ref="CR3353:CR3360"/>
    <mergeCell ref="F3354:F3359"/>
    <mergeCell ref="F3360:G3360"/>
    <mergeCell ref="BN3361:BN3368"/>
    <mergeCell ref="BO3361:BO3368"/>
    <mergeCell ref="AP3345:AP3352"/>
    <mergeCell ref="BS3361:BS3368"/>
    <mergeCell ref="BT3361:BT3368"/>
    <mergeCell ref="BU3361:BU3368"/>
    <mergeCell ref="AO3345:AO3352"/>
    <mergeCell ref="AQ3345:AQ3352"/>
    <mergeCell ref="AV3401:AV3408"/>
    <mergeCell ref="AW3401:AW3408"/>
    <mergeCell ref="AX3401:AX3408"/>
    <mergeCell ref="AR3401:AR3408"/>
    <mergeCell ref="CH3345:CH3352"/>
    <mergeCell ref="BL3401:BL3408"/>
    <mergeCell ref="BM3401:BM3408"/>
    <mergeCell ref="BN3401:BN3408"/>
    <mergeCell ref="BW3401:BW3408"/>
    <mergeCell ref="BL3353:BL3360"/>
    <mergeCell ref="BM3353:BM3360"/>
    <mergeCell ref="BN3353:BN3360"/>
    <mergeCell ref="BO3353:BO3360"/>
    <mergeCell ref="BP3353:BP3360"/>
    <mergeCell ref="BQ3377:BQ3384"/>
    <mergeCell ref="BR3377:BR3384"/>
    <mergeCell ref="BS3377:BS3384"/>
    <mergeCell ref="BT3377:BT3384"/>
    <mergeCell ref="BU3377:BU3384"/>
    <mergeCell ref="BV3377:BV3384"/>
    <mergeCell ref="BW3377:BW3384"/>
    <mergeCell ref="BX3377:BX3384"/>
    <mergeCell ref="BY3377:BY3384"/>
    <mergeCell ref="AO3369:AO3376"/>
    <mergeCell ref="BE3345:BE3352"/>
    <mergeCell ref="A3361:A3368"/>
    <mergeCell ref="B3361:B3368"/>
    <mergeCell ref="C3361:C3368"/>
    <mergeCell ref="D3361:D3368"/>
    <mergeCell ref="E3361:E3368"/>
    <mergeCell ref="F3361:G3361"/>
    <mergeCell ref="AM3361:AM3368"/>
    <mergeCell ref="AN3361:AN3368"/>
    <mergeCell ref="AO3361:AO3368"/>
    <mergeCell ref="AP3361:AP3368"/>
    <mergeCell ref="AQ3361:AQ3368"/>
    <mergeCell ref="AR3361:AR3368"/>
    <mergeCell ref="AS3361:AS3368"/>
    <mergeCell ref="AT3361:AT3368"/>
    <mergeCell ref="AU3361:AU3368"/>
    <mergeCell ref="AV3361:AV3368"/>
    <mergeCell ref="AW3361:AW3368"/>
    <mergeCell ref="AX3361:AX3368"/>
    <mergeCell ref="AY3361:AY3368"/>
    <mergeCell ref="AZ3361:AZ3368"/>
    <mergeCell ref="BA3361:BA3368"/>
    <mergeCell ref="BB3361:BB3368"/>
    <mergeCell ref="BC3361:BC3368"/>
    <mergeCell ref="BD3361:BD3368"/>
    <mergeCell ref="BE3361:BE3368"/>
    <mergeCell ref="BF3361:BF3368"/>
    <mergeCell ref="BG3361:BG3368"/>
    <mergeCell ref="BH3361:BH3368"/>
    <mergeCell ref="BI3361:BI3368"/>
    <mergeCell ref="BJ3361:BJ3368"/>
    <mergeCell ref="BK3361:BK3368"/>
    <mergeCell ref="BL3361:BL3368"/>
    <mergeCell ref="BM3361:BM3368"/>
    <mergeCell ref="A3337:A3344"/>
    <mergeCell ref="B3337:B3344"/>
    <mergeCell ref="A3353:A3360"/>
    <mergeCell ref="B3353:B3360"/>
    <mergeCell ref="C3353:C3360"/>
    <mergeCell ref="D3353:D3360"/>
    <mergeCell ref="E3353:E3360"/>
    <mergeCell ref="F3353:G3353"/>
    <mergeCell ref="AM3353:AM3360"/>
    <mergeCell ref="AN3353:AN3360"/>
    <mergeCell ref="AO3353:AO3360"/>
    <mergeCell ref="AP3353:AP3360"/>
    <mergeCell ref="AQ3353:AQ3360"/>
    <mergeCell ref="AR3353:AR3360"/>
    <mergeCell ref="AS3353:AS3360"/>
    <mergeCell ref="AT3353:AT3360"/>
    <mergeCell ref="AU3353:AU3360"/>
    <mergeCell ref="AV3353:AV3360"/>
    <mergeCell ref="AW3353:AW3360"/>
    <mergeCell ref="AX3353:AX3360"/>
    <mergeCell ref="AY3353:AY3360"/>
    <mergeCell ref="AZ3353:AZ3360"/>
    <mergeCell ref="BA3353:BA3360"/>
    <mergeCell ref="BB3353:BB3360"/>
    <mergeCell ref="BC3353:BC3360"/>
    <mergeCell ref="BD3353:BD3360"/>
    <mergeCell ref="BE3353:BE3360"/>
    <mergeCell ref="BF3353:BF3360"/>
    <mergeCell ref="BG3353:BG3360"/>
    <mergeCell ref="BH3353:BH3360"/>
    <mergeCell ref="BI3353:BI3360"/>
    <mergeCell ref="BJ3353:BJ3360"/>
    <mergeCell ref="BK3353:BK3360"/>
    <mergeCell ref="C3337:C3344"/>
    <mergeCell ref="D3337:D3344"/>
    <mergeCell ref="A3345:A3352"/>
    <mergeCell ref="AZ3337:AZ3344"/>
    <mergeCell ref="BA3337:BA3344"/>
    <mergeCell ref="BB3337:BB3344"/>
    <mergeCell ref="BD3337:BD3344"/>
    <mergeCell ref="BE3337:BE3344"/>
    <mergeCell ref="BF3337:BF3344"/>
    <mergeCell ref="BG3337:BG3344"/>
    <mergeCell ref="BH3337:BH3344"/>
    <mergeCell ref="BI3337:BI3344"/>
    <mergeCell ref="BJ3337:BJ3344"/>
    <mergeCell ref="BK3337:BK3344"/>
    <mergeCell ref="B3345:B3352"/>
    <mergeCell ref="C3345:C3352"/>
    <mergeCell ref="D3345:D3352"/>
    <mergeCell ref="E3345:E3352"/>
    <mergeCell ref="AR3345:AR3352"/>
    <mergeCell ref="AS3345:AS3352"/>
    <mergeCell ref="AT3345:AT3352"/>
    <mergeCell ref="AU3345:AU3352"/>
    <mergeCell ref="AV3345:AV3352"/>
    <mergeCell ref="E3337:E3344"/>
    <mergeCell ref="F3337:G3337"/>
    <mergeCell ref="AM3337:AM3344"/>
    <mergeCell ref="AN3337:AN3344"/>
    <mergeCell ref="AO3337:AO3344"/>
    <mergeCell ref="AP3337:AP3344"/>
    <mergeCell ref="AQ3337:AQ3344"/>
    <mergeCell ref="AR3337:AR3344"/>
    <mergeCell ref="CG3337:CG3344"/>
    <mergeCell ref="CH3337:CH3344"/>
    <mergeCell ref="CI3337:CI3344"/>
    <mergeCell ref="CJ3337:CJ3344"/>
    <mergeCell ref="CK3337:CK3344"/>
    <mergeCell ref="CL3337:CL3344"/>
    <mergeCell ref="CM3337:CM3344"/>
    <mergeCell ref="CN3337:CN3344"/>
    <mergeCell ref="CP3337:CP3344"/>
    <mergeCell ref="F3338:F3343"/>
    <mergeCell ref="F3344:G3344"/>
    <mergeCell ref="BU3345:BU3352"/>
    <mergeCell ref="BV3345:BV3352"/>
    <mergeCell ref="BY3345:BY3352"/>
    <mergeCell ref="BZ3345:BZ3352"/>
    <mergeCell ref="CA3345:CA3352"/>
    <mergeCell ref="CB3345:CB3352"/>
    <mergeCell ref="CC3345:CC3352"/>
    <mergeCell ref="CD3345:CD3352"/>
    <mergeCell ref="CE3345:CE3352"/>
    <mergeCell ref="CF3345:CF3352"/>
    <mergeCell ref="CG3345:CG3352"/>
    <mergeCell ref="BV3337:BV3344"/>
    <mergeCell ref="BS3337:BS3344"/>
    <mergeCell ref="BT3337:BT3344"/>
    <mergeCell ref="BU3337:BU3344"/>
    <mergeCell ref="CI3345:CI3352"/>
    <mergeCell ref="CJ3345:CJ3352"/>
    <mergeCell ref="BX3337:BX3344"/>
    <mergeCell ref="CG3329:CG3336"/>
    <mergeCell ref="CH3329:CH3336"/>
    <mergeCell ref="CI3329:CI3336"/>
    <mergeCell ref="CJ3329:CJ3336"/>
    <mergeCell ref="CK3329:CK3336"/>
    <mergeCell ref="CL3329:CL3336"/>
    <mergeCell ref="CM3329:CM3336"/>
    <mergeCell ref="CN3329:CN3336"/>
    <mergeCell ref="CP3329:CP3336"/>
    <mergeCell ref="BX3345:BX3352"/>
    <mergeCell ref="CK3345:CK3352"/>
    <mergeCell ref="CL3345:CL3352"/>
    <mergeCell ref="CM3345:CM3352"/>
    <mergeCell ref="CN3345:CN3352"/>
    <mergeCell ref="CP3345:CP3352"/>
    <mergeCell ref="F3346:F3351"/>
    <mergeCell ref="F3352:G3352"/>
    <mergeCell ref="BZ3337:BZ3344"/>
    <mergeCell ref="BC3337:BC3344"/>
    <mergeCell ref="BY3337:BY3344"/>
    <mergeCell ref="F3345:G3345"/>
    <mergeCell ref="AM3345:AM3352"/>
    <mergeCell ref="AN3345:AN3352"/>
    <mergeCell ref="AV3337:AV3344"/>
    <mergeCell ref="AW3337:AW3344"/>
    <mergeCell ref="AX3337:AX3344"/>
    <mergeCell ref="AY3337:AY3344"/>
    <mergeCell ref="BK3345:BK3352"/>
    <mergeCell ref="BD3329:BD3336"/>
    <mergeCell ref="AN3329:AN3336"/>
    <mergeCell ref="AO3329:AO3336"/>
    <mergeCell ref="AS3337:AS3344"/>
    <mergeCell ref="AT3337:AT3344"/>
    <mergeCell ref="AU3337:AU3344"/>
    <mergeCell ref="CA3329:CA3336"/>
    <mergeCell ref="A3281:A3288"/>
    <mergeCell ref="AZ3305:AZ3312"/>
    <mergeCell ref="CB3313:CB3320"/>
    <mergeCell ref="CC3313:CC3320"/>
    <mergeCell ref="AU3297:AU3304"/>
    <mergeCell ref="AV3297:AV3304"/>
    <mergeCell ref="AW3297:AW3304"/>
    <mergeCell ref="AX3297:AX3304"/>
    <mergeCell ref="AY3297:AY3304"/>
    <mergeCell ref="AZ3297:AZ3304"/>
    <mergeCell ref="BA3297:BA3304"/>
    <mergeCell ref="BB3297:BB3304"/>
    <mergeCell ref="BC3297:BC3304"/>
    <mergeCell ref="BD3297:BD3304"/>
    <mergeCell ref="BZ3297:BZ3304"/>
    <mergeCell ref="BG3281:BG3288"/>
    <mergeCell ref="BY3313:BY3320"/>
    <mergeCell ref="BZ3313:BZ3320"/>
    <mergeCell ref="CA3313:CA3320"/>
    <mergeCell ref="A3313:A3320"/>
    <mergeCell ref="B3313:B3320"/>
    <mergeCell ref="C3313:C3320"/>
    <mergeCell ref="D3313:D3320"/>
    <mergeCell ref="E3313:E3320"/>
    <mergeCell ref="F3313:G3313"/>
    <mergeCell ref="AM3313:AM3320"/>
    <mergeCell ref="AN3313:AN3320"/>
    <mergeCell ref="AO3313:AO3320"/>
    <mergeCell ref="AP3313:AP3320"/>
    <mergeCell ref="AQ3313:AQ3320"/>
    <mergeCell ref="AR3313:AR3320"/>
    <mergeCell ref="AS3313:AS3320"/>
    <mergeCell ref="AT3313:AT3320"/>
    <mergeCell ref="BJ3313:BJ3320"/>
    <mergeCell ref="BK3313:BK3320"/>
    <mergeCell ref="A3297:A3304"/>
    <mergeCell ref="B3297:B3304"/>
    <mergeCell ref="AP3305:AP3312"/>
    <mergeCell ref="B3281:B3288"/>
    <mergeCell ref="C3281:C3288"/>
    <mergeCell ref="D3281:D3288"/>
    <mergeCell ref="E3281:E3288"/>
    <mergeCell ref="BU3305:BU3312"/>
    <mergeCell ref="AO3289:AO3296"/>
    <mergeCell ref="F3298:F3303"/>
    <mergeCell ref="F3304:G3304"/>
    <mergeCell ref="D3289:D3296"/>
    <mergeCell ref="E3289:E3296"/>
    <mergeCell ref="F3289:G3289"/>
    <mergeCell ref="AM3289:AM3296"/>
    <mergeCell ref="AN3289:AN3296"/>
    <mergeCell ref="AN3305:AN3312"/>
    <mergeCell ref="AO3305:AO3312"/>
    <mergeCell ref="BR3305:BR3312"/>
    <mergeCell ref="BS3305:BS3312"/>
    <mergeCell ref="C3297:C3304"/>
    <mergeCell ref="D3297:D3304"/>
    <mergeCell ref="E3297:E3304"/>
    <mergeCell ref="F3297:G3297"/>
    <mergeCell ref="AM3297:AM3304"/>
    <mergeCell ref="AN3297:AN3304"/>
    <mergeCell ref="AR3297:AR3304"/>
    <mergeCell ref="AS3297:AS3304"/>
    <mergeCell ref="AT3297:AT3304"/>
    <mergeCell ref="CD3329:CD3336"/>
    <mergeCell ref="CE3329:CE3336"/>
    <mergeCell ref="CF3329:CF3336"/>
    <mergeCell ref="CE3321:CE3328"/>
    <mergeCell ref="CF3321:CF3328"/>
    <mergeCell ref="CG3321:CG3328"/>
    <mergeCell ref="CH3321:CH3328"/>
    <mergeCell ref="CI3321:CI3328"/>
    <mergeCell ref="CJ3321:CJ3328"/>
    <mergeCell ref="CK3321:CK3328"/>
    <mergeCell ref="CL3321:CL3328"/>
    <mergeCell ref="CM3321:CM3328"/>
    <mergeCell ref="BX3313:BX3320"/>
    <mergeCell ref="BX3321:BX3328"/>
    <mergeCell ref="BX3329:BX3336"/>
    <mergeCell ref="CC3289:CC3296"/>
    <mergeCell ref="CD3289:CD3296"/>
    <mergeCell ref="CE3289:CE3296"/>
    <mergeCell ref="CF3289:CF3296"/>
    <mergeCell ref="CG3289:CG3296"/>
    <mergeCell ref="CH3289:CH3296"/>
    <mergeCell ref="CJ3297:CJ3304"/>
    <mergeCell ref="CK3297:CK3304"/>
    <mergeCell ref="CL3297:CL3304"/>
    <mergeCell ref="CM3297:CM3304"/>
    <mergeCell ref="AP3329:AP3336"/>
    <mergeCell ref="AQ3329:AQ3336"/>
    <mergeCell ref="AR3329:AR3336"/>
    <mergeCell ref="AS3329:AS3336"/>
    <mergeCell ref="AT3329:AT3336"/>
    <mergeCell ref="AU3329:AU3336"/>
    <mergeCell ref="AV3329:AV3336"/>
    <mergeCell ref="AW3329:AW3336"/>
    <mergeCell ref="AX3329:AX3336"/>
    <mergeCell ref="BO3329:BO3336"/>
    <mergeCell ref="BK3321:BK3328"/>
    <mergeCell ref="BE3329:BE3336"/>
    <mergeCell ref="BF3329:BF3336"/>
    <mergeCell ref="BG3329:BG3336"/>
    <mergeCell ref="BH3329:BH3336"/>
    <mergeCell ref="BI3329:BI3336"/>
    <mergeCell ref="BJ3329:BJ3336"/>
    <mergeCell ref="BD3321:BD3328"/>
    <mergeCell ref="BE3321:BE3328"/>
    <mergeCell ref="BF3321:BF3328"/>
    <mergeCell ref="BG3321:BG3328"/>
    <mergeCell ref="BH3321:BH3328"/>
    <mergeCell ref="BI3321:BI3328"/>
    <mergeCell ref="BJ3321:BJ3328"/>
    <mergeCell ref="BH3313:BH3320"/>
    <mergeCell ref="BI3313:BI3320"/>
    <mergeCell ref="BT3321:BT3328"/>
    <mergeCell ref="CK3289:CK3296"/>
    <mergeCell ref="CL3289:CL3296"/>
    <mergeCell ref="CM3289:CM3296"/>
    <mergeCell ref="BW3305:BW3312"/>
    <mergeCell ref="BR3297:BR3304"/>
    <mergeCell ref="BS3297:BS3304"/>
    <mergeCell ref="BT3297:BT3304"/>
    <mergeCell ref="BO3305:BO3312"/>
    <mergeCell ref="BP3305:BP3312"/>
    <mergeCell ref="BQ3305:BQ3312"/>
    <mergeCell ref="CA3305:CA3312"/>
    <mergeCell ref="B3305:B3312"/>
    <mergeCell ref="C3305:C3312"/>
    <mergeCell ref="D3305:D3312"/>
    <mergeCell ref="E3305:E3312"/>
    <mergeCell ref="CP3289:CP3296"/>
    <mergeCell ref="F3290:F3295"/>
    <mergeCell ref="CP3313:CP3320"/>
    <mergeCell ref="BV3321:BV3328"/>
    <mergeCell ref="BY3321:BY3328"/>
    <mergeCell ref="BZ3321:BZ3328"/>
    <mergeCell ref="CA3321:CA3328"/>
    <mergeCell ref="CB3321:CB3328"/>
    <mergeCell ref="CC3321:CC3328"/>
    <mergeCell ref="CD3321:CD3328"/>
    <mergeCell ref="CN3321:CN3328"/>
    <mergeCell ref="CP3321:CP3328"/>
    <mergeCell ref="BW3321:BW3328"/>
    <mergeCell ref="BL3313:BL3320"/>
    <mergeCell ref="BM3313:BM3320"/>
    <mergeCell ref="F3314:F3319"/>
    <mergeCell ref="F3320:G3320"/>
    <mergeCell ref="BW3313:BW3320"/>
    <mergeCell ref="AZ3321:AZ3328"/>
    <mergeCell ref="BA3321:BA3328"/>
    <mergeCell ref="BB3321:BB3328"/>
    <mergeCell ref="BC3321:BC3328"/>
    <mergeCell ref="F3322:F3327"/>
    <mergeCell ref="F3328:G3328"/>
    <mergeCell ref="CJ3313:CJ3320"/>
    <mergeCell ref="CK3313:CK3320"/>
    <mergeCell ref="CL3313:CL3320"/>
    <mergeCell ref="CM3313:CM3320"/>
    <mergeCell ref="CN3313:CN3320"/>
    <mergeCell ref="CD3313:CD3320"/>
    <mergeCell ref="CE3313:CE3320"/>
    <mergeCell ref="CF3313:CF3320"/>
    <mergeCell ref="CG3313:CG3320"/>
    <mergeCell ref="CH3313:CH3320"/>
    <mergeCell ref="CI3313:CI3320"/>
    <mergeCell ref="BB3305:BB3312"/>
    <mergeCell ref="BC3305:BC3312"/>
    <mergeCell ref="BD3305:BD3312"/>
    <mergeCell ref="CJ3305:CJ3312"/>
    <mergeCell ref="CK3305:CK3312"/>
    <mergeCell ref="CL3305:CL3312"/>
    <mergeCell ref="CM3305:CM3312"/>
    <mergeCell ref="CN3305:CN3312"/>
    <mergeCell ref="CP3305:CP3312"/>
    <mergeCell ref="F3306:F3311"/>
    <mergeCell ref="F3312:G3312"/>
    <mergeCell ref="BD3313:BD3320"/>
    <mergeCell ref="BE3313:BE3320"/>
    <mergeCell ref="BF3313:BF3320"/>
    <mergeCell ref="BG3313:BG3320"/>
    <mergeCell ref="F3305:G3305"/>
    <mergeCell ref="AM3305:AM3312"/>
    <mergeCell ref="F3321:G3321"/>
    <mergeCell ref="AM3321:AM3328"/>
    <mergeCell ref="BM3321:BM3328"/>
    <mergeCell ref="BN3321:BN3328"/>
    <mergeCell ref="BQ3321:BQ3328"/>
    <mergeCell ref="BY3305:BY3312"/>
    <mergeCell ref="BZ3305:BZ3312"/>
    <mergeCell ref="CG3273:CG3280"/>
    <mergeCell ref="CH3273:CH3280"/>
    <mergeCell ref="CI3273:CI3280"/>
    <mergeCell ref="CJ3273:CJ3280"/>
    <mergeCell ref="CK3273:CK3280"/>
    <mergeCell ref="CL3273:CL3280"/>
    <mergeCell ref="CM3273:CM3280"/>
    <mergeCell ref="CN3273:CN3280"/>
    <mergeCell ref="CP3273:CP3280"/>
    <mergeCell ref="CQ3273:CQ3280"/>
    <mergeCell ref="CR3273:CR3280"/>
    <mergeCell ref="F3274:F3279"/>
    <mergeCell ref="F3280:G3280"/>
    <mergeCell ref="BW3297:BW3304"/>
    <mergeCell ref="AQ3289:AQ3296"/>
    <mergeCell ref="AR3289:AR3296"/>
    <mergeCell ref="AS3289:AS3296"/>
    <mergeCell ref="AT3289:AT3296"/>
    <mergeCell ref="AU3289:AU3296"/>
    <mergeCell ref="AV3289:AV3296"/>
    <mergeCell ref="AW3289:AW3296"/>
    <mergeCell ref="AX3289:AX3296"/>
    <mergeCell ref="AY3289:AY3296"/>
    <mergeCell ref="AZ3289:AZ3296"/>
    <mergeCell ref="BA3289:BA3296"/>
    <mergeCell ref="BB3289:BB3296"/>
    <mergeCell ref="BC3289:BC3296"/>
    <mergeCell ref="BD3289:BD3296"/>
    <mergeCell ref="BE3289:BE3296"/>
    <mergeCell ref="BF3289:BF3296"/>
    <mergeCell ref="BG3289:BG3296"/>
    <mergeCell ref="BH3289:BH3296"/>
    <mergeCell ref="BI3289:BI3296"/>
    <mergeCell ref="BJ3289:BJ3296"/>
    <mergeCell ref="BK3289:BK3296"/>
    <mergeCell ref="BL3289:BL3296"/>
    <mergeCell ref="BM3289:BM3296"/>
    <mergeCell ref="BN3289:BN3296"/>
    <mergeCell ref="BO3289:BO3296"/>
    <mergeCell ref="BP3289:BP3296"/>
    <mergeCell ref="BQ3289:BQ3296"/>
    <mergeCell ref="BR3289:BR3296"/>
    <mergeCell ref="BS3289:BS3296"/>
    <mergeCell ref="BT3289:BT3296"/>
    <mergeCell ref="BU3289:BU3296"/>
    <mergeCell ref="BV3289:BV3296"/>
    <mergeCell ref="BW3289:BW3296"/>
    <mergeCell ref="BY3289:BY3296"/>
    <mergeCell ref="BZ3289:BZ3296"/>
    <mergeCell ref="CA3289:CA3296"/>
    <mergeCell ref="CB3289:CB3296"/>
    <mergeCell ref="CP3297:CP3304"/>
    <mergeCell ref="CJ3289:CJ3296"/>
    <mergeCell ref="AO3297:AO3304"/>
    <mergeCell ref="AP3297:AP3304"/>
    <mergeCell ref="AQ3297:AQ3304"/>
    <mergeCell ref="CN3297:CN3304"/>
    <mergeCell ref="BG3297:BG3304"/>
    <mergeCell ref="BY3297:BY3304"/>
    <mergeCell ref="F3282:F3287"/>
    <mergeCell ref="F3288:G3288"/>
    <mergeCell ref="CN3289:CN3296"/>
    <mergeCell ref="CG3265:CG3272"/>
    <mergeCell ref="CH3265:CH3272"/>
    <mergeCell ref="CI3265:CI3272"/>
    <mergeCell ref="CJ3265:CJ3272"/>
    <mergeCell ref="CK3265:CK3272"/>
    <mergeCell ref="CL3265:CL3272"/>
    <mergeCell ref="CM3265:CM3272"/>
    <mergeCell ref="CN3265:CN3272"/>
    <mergeCell ref="CP3265:CP3272"/>
    <mergeCell ref="CQ3265:CQ3272"/>
    <mergeCell ref="CR3265:CR3272"/>
    <mergeCell ref="F3266:F3271"/>
    <mergeCell ref="F3272:G3272"/>
    <mergeCell ref="A3273:A3280"/>
    <mergeCell ref="B3273:B3280"/>
    <mergeCell ref="C3273:C3280"/>
    <mergeCell ref="D3273:D3280"/>
    <mergeCell ref="E3273:E3280"/>
    <mergeCell ref="F3273:G3273"/>
    <mergeCell ref="AM3273:AM3280"/>
    <mergeCell ref="AN3273:AN3280"/>
    <mergeCell ref="AO3273:AO3280"/>
    <mergeCell ref="AP3273:AP3280"/>
    <mergeCell ref="AQ3273:AQ3280"/>
    <mergeCell ref="AR3273:AR3280"/>
    <mergeCell ref="AS3273:AS3280"/>
    <mergeCell ref="AT3273:AT3280"/>
    <mergeCell ref="AU3273:AU3280"/>
    <mergeCell ref="AV3273:AV3280"/>
    <mergeCell ref="AW3273:AW3280"/>
    <mergeCell ref="AX3273:AX3280"/>
    <mergeCell ref="AY3273:AY3280"/>
    <mergeCell ref="AZ3273:AZ3280"/>
    <mergeCell ref="BA3273:BA3280"/>
    <mergeCell ref="BB3273:BB3280"/>
    <mergeCell ref="BC3273:BC3280"/>
    <mergeCell ref="BD3273:BD3280"/>
    <mergeCell ref="BE3273:BE3280"/>
    <mergeCell ref="BF3273:BF3280"/>
    <mergeCell ref="BG3273:BG3280"/>
    <mergeCell ref="BH3273:BH3280"/>
    <mergeCell ref="BI3273:BI3280"/>
    <mergeCell ref="BJ3273:BJ3280"/>
    <mergeCell ref="BK3273:BK3280"/>
    <mergeCell ref="BL3273:BL3280"/>
    <mergeCell ref="BM3273:BM3280"/>
    <mergeCell ref="BN3273:BN3280"/>
    <mergeCell ref="BO3273:BO3280"/>
    <mergeCell ref="BP3273:BP3280"/>
    <mergeCell ref="BQ3273:BQ3280"/>
    <mergeCell ref="BR3273:BR3280"/>
    <mergeCell ref="BS3273:BS3280"/>
    <mergeCell ref="BT3273:BT3280"/>
    <mergeCell ref="BU3273:BU3280"/>
    <mergeCell ref="BV3273:BV3280"/>
    <mergeCell ref="BW3273:BW3280"/>
    <mergeCell ref="BX3273:BX3280"/>
    <mergeCell ref="BY3273:BY3280"/>
    <mergeCell ref="CA3273:CA3280"/>
    <mergeCell ref="CB3273:CB3280"/>
    <mergeCell ref="CC3273:CC3280"/>
    <mergeCell ref="CD3273:CD3280"/>
    <mergeCell ref="CE3273:CE3280"/>
    <mergeCell ref="CF3273:CF3280"/>
    <mergeCell ref="CG3257:CG3264"/>
    <mergeCell ref="CH3257:CH3264"/>
    <mergeCell ref="CI3257:CI3264"/>
    <mergeCell ref="CJ3257:CJ3264"/>
    <mergeCell ref="CK3257:CK3264"/>
    <mergeCell ref="CL3257:CL3264"/>
    <mergeCell ref="CM3257:CM3264"/>
    <mergeCell ref="CN3257:CN3264"/>
    <mergeCell ref="CP3257:CP3264"/>
    <mergeCell ref="CQ3257:CQ3264"/>
    <mergeCell ref="CR3257:CR3264"/>
    <mergeCell ref="F3258:F3263"/>
    <mergeCell ref="F3264:G3264"/>
    <mergeCell ref="A3265:A3272"/>
    <mergeCell ref="B3265:B3272"/>
    <mergeCell ref="C3265:C3272"/>
    <mergeCell ref="D3265:D3272"/>
    <mergeCell ref="E3265:E3272"/>
    <mergeCell ref="F3265:G3265"/>
    <mergeCell ref="AM3265:AM3272"/>
    <mergeCell ref="AN3265:AN3272"/>
    <mergeCell ref="AO3265:AO3272"/>
    <mergeCell ref="AP3265:AP3272"/>
    <mergeCell ref="AQ3265:AQ3272"/>
    <mergeCell ref="AR3265:AR3272"/>
    <mergeCell ref="AS3265:AS3272"/>
    <mergeCell ref="AT3265:AT3272"/>
    <mergeCell ref="AU3265:AU3272"/>
    <mergeCell ref="AV3265:AV3272"/>
    <mergeCell ref="AW3265:AW3272"/>
    <mergeCell ref="AX3265:AX3272"/>
    <mergeCell ref="AY3265:AY3272"/>
    <mergeCell ref="AZ3265:AZ3272"/>
    <mergeCell ref="BA3265:BA3272"/>
    <mergeCell ref="BB3265:BB3272"/>
    <mergeCell ref="BC3265:BC3272"/>
    <mergeCell ref="BD3265:BD3272"/>
    <mergeCell ref="BE3265:BE3272"/>
    <mergeCell ref="BF3265:BF3272"/>
    <mergeCell ref="BG3265:BG3272"/>
    <mergeCell ref="BH3265:BH3272"/>
    <mergeCell ref="BI3265:BI3272"/>
    <mergeCell ref="BJ3265:BJ3272"/>
    <mergeCell ref="BK3265:BK3272"/>
    <mergeCell ref="BL3265:BL3272"/>
    <mergeCell ref="BM3265:BM3272"/>
    <mergeCell ref="BN3265:BN3272"/>
    <mergeCell ref="BO3265:BO3272"/>
    <mergeCell ref="BP3265:BP3272"/>
    <mergeCell ref="BQ3265:BQ3272"/>
    <mergeCell ref="BR3265:BR3272"/>
    <mergeCell ref="BS3265:BS3272"/>
    <mergeCell ref="BT3265:BT3272"/>
    <mergeCell ref="BU3265:BU3272"/>
    <mergeCell ref="BV3265:BV3272"/>
    <mergeCell ref="BW3265:BW3272"/>
    <mergeCell ref="BX3265:BX3272"/>
    <mergeCell ref="BY3265:BY3272"/>
    <mergeCell ref="CA3265:CA3272"/>
    <mergeCell ref="CB3265:CB3272"/>
    <mergeCell ref="CC3265:CC3272"/>
    <mergeCell ref="CD3265:CD3272"/>
    <mergeCell ref="CE3265:CE3272"/>
    <mergeCell ref="CF3265:CF3272"/>
    <mergeCell ref="CG3249:CG3256"/>
    <mergeCell ref="CH3249:CH3256"/>
    <mergeCell ref="CI3249:CI3256"/>
    <mergeCell ref="CJ3249:CJ3256"/>
    <mergeCell ref="CK3249:CK3256"/>
    <mergeCell ref="CL3249:CL3256"/>
    <mergeCell ref="CM3249:CM3256"/>
    <mergeCell ref="CN3249:CN3256"/>
    <mergeCell ref="CP3249:CP3256"/>
    <mergeCell ref="CQ3249:CQ3256"/>
    <mergeCell ref="CR3249:CR3256"/>
    <mergeCell ref="F3250:F3255"/>
    <mergeCell ref="F3256:G3256"/>
    <mergeCell ref="A3257:A3264"/>
    <mergeCell ref="B3257:B3264"/>
    <mergeCell ref="C3257:C3264"/>
    <mergeCell ref="D3257:D3264"/>
    <mergeCell ref="E3257:E3264"/>
    <mergeCell ref="F3257:G3257"/>
    <mergeCell ref="AM3257:AM3264"/>
    <mergeCell ref="AN3257:AN3264"/>
    <mergeCell ref="AO3257:AO3264"/>
    <mergeCell ref="AP3257:AP3264"/>
    <mergeCell ref="AQ3257:AQ3264"/>
    <mergeCell ref="AR3257:AR3264"/>
    <mergeCell ref="AS3257:AS3264"/>
    <mergeCell ref="AT3257:AT3264"/>
    <mergeCell ref="AU3257:AU3264"/>
    <mergeCell ref="AV3257:AV3264"/>
    <mergeCell ref="AW3257:AW3264"/>
    <mergeCell ref="AX3257:AX3264"/>
    <mergeCell ref="AY3257:AY3264"/>
    <mergeCell ref="AZ3257:AZ3264"/>
    <mergeCell ref="BA3257:BA3264"/>
    <mergeCell ref="BB3257:BB3264"/>
    <mergeCell ref="BC3257:BC3264"/>
    <mergeCell ref="BD3257:BD3264"/>
    <mergeCell ref="BE3257:BE3264"/>
    <mergeCell ref="BF3257:BF3264"/>
    <mergeCell ref="BG3257:BG3264"/>
    <mergeCell ref="BH3257:BH3264"/>
    <mergeCell ref="BI3257:BI3264"/>
    <mergeCell ref="BJ3257:BJ3264"/>
    <mergeCell ref="BK3257:BK3264"/>
    <mergeCell ref="BL3257:BL3264"/>
    <mergeCell ref="BM3257:BM3264"/>
    <mergeCell ref="BN3257:BN3264"/>
    <mergeCell ref="BO3257:BO3264"/>
    <mergeCell ref="BP3257:BP3264"/>
    <mergeCell ref="BQ3257:BQ3264"/>
    <mergeCell ref="BR3257:BR3264"/>
    <mergeCell ref="BS3257:BS3264"/>
    <mergeCell ref="BT3257:BT3264"/>
    <mergeCell ref="BU3257:BU3264"/>
    <mergeCell ref="BV3257:BV3264"/>
    <mergeCell ref="BW3257:BW3264"/>
    <mergeCell ref="BX3257:BX3264"/>
    <mergeCell ref="BY3257:BY3264"/>
    <mergeCell ref="CA3257:CA3264"/>
    <mergeCell ref="CB3257:CB3264"/>
    <mergeCell ref="CC3257:CC3264"/>
    <mergeCell ref="CD3257:CD3264"/>
    <mergeCell ref="CE3257:CE3264"/>
    <mergeCell ref="CF3257:CF3264"/>
    <mergeCell ref="F3249:G3249"/>
    <mergeCell ref="AM3249:AM3256"/>
    <mergeCell ref="AN3249:AN3256"/>
    <mergeCell ref="AO3249:AO3256"/>
    <mergeCell ref="AP3249:AP3256"/>
    <mergeCell ref="AQ3249:AQ3256"/>
    <mergeCell ref="AR3249:AR3256"/>
    <mergeCell ref="AS3249:AS3256"/>
    <mergeCell ref="AT3249:AT3256"/>
    <mergeCell ref="AU3249:AU3256"/>
    <mergeCell ref="AV3249:AV3256"/>
    <mergeCell ref="AW3249:AW3256"/>
    <mergeCell ref="AX3249:AX3256"/>
    <mergeCell ref="AY3249:AY3256"/>
    <mergeCell ref="AZ3249:AZ3256"/>
    <mergeCell ref="BA3249:BA3256"/>
    <mergeCell ref="BB3249:BB3256"/>
    <mergeCell ref="BC3249:BC3256"/>
    <mergeCell ref="BD3249:BD3256"/>
    <mergeCell ref="BE3249:BE3256"/>
    <mergeCell ref="BF3249:BF3256"/>
    <mergeCell ref="BG3249:BG3256"/>
    <mergeCell ref="BH3249:BH3256"/>
    <mergeCell ref="BI3249:BI3256"/>
    <mergeCell ref="BJ3249:BJ3256"/>
    <mergeCell ref="BK3249:BK3256"/>
    <mergeCell ref="BL3249:BL3256"/>
    <mergeCell ref="BM3249:BM3256"/>
    <mergeCell ref="BN3249:BN3256"/>
    <mergeCell ref="BO3249:BO3256"/>
    <mergeCell ref="CD3249:CD3256"/>
    <mergeCell ref="CE3249:CE3256"/>
    <mergeCell ref="CF3249:CF3256"/>
    <mergeCell ref="AN3225:AN3232"/>
    <mergeCell ref="AO3225:AO3232"/>
    <mergeCell ref="CC3233:CC3240"/>
    <mergeCell ref="CD3233:CD3240"/>
    <mergeCell ref="CE3233:CE3240"/>
    <mergeCell ref="CF3233:CF3240"/>
    <mergeCell ref="CG3233:CG3240"/>
    <mergeCell ref="CH3233:CH3240"/>
    <mergeCell ref="A3225:A3232"/>
    <mergeCell ref="CK3233:CK3240"/>
    <mergeCell ref="CL3233:CL3240"/>
    <mergeCell ref="CM3233:CM3240"/>
    <mergeCell ref="CN3233:CN3240"/>
    <mergeCell ref="CP3233:CP3240"/>
    <mergeCell ref="CQ3233:CQ3240"/>
    <mergeCell ref="CR3233:CR3240"/>
    <mergeCell ref="F3234:F3239"/>
    <mergeCell ref="F3240:G3240"/>
    <mergeCell ref="A3241:A3248"/>
    <mergeCell ref="B3241:B3248"/>
    <mergeCell ref="C3241:C3248"/>
    <mergeCell ref="D3241:D3248"/>
    <mergeCell ref="E3241:E3248"/>
    <mergeCell ref="F3241:G3241"/>
    <mergeCell ref="AM3241:AM3248"/>
    <mergeCell ref="AN3241:AN3248"/>
    <mergeCell ref="AO3241:AO3248"/>
    <mergeCell ref="AP3241:AP3248"/>
    <mergeCell ref="AQ3241:AQ3248"/>
    <mergeCell ref="AR3241:AR3248"/>
    <mergeCell ref="AS3241:AS3248"/>
    <mergeCell ref="AT3241:AT3248"/>
    <mergeCell ref="AU3241:AU3248"/>
    <mergeCell ref="AV3241:AV3248"/>
    <mergeCell ref="AW3241:AW3248"/>
    <mergeCell ref="AX3241:AX3248"/>
    <mergeCell ref="AY3241:AY3248"/>
    <mergeCell ref="AZ3241:AZ3248"/>
    <mergeCell ref="BA3241:BA3248"/>
    <mergeCell ref="BB3241:BB3248"/>
    <mergeCell ref="BC3241:BC3248"/>
    <mergeCell ref="BD3241:BD3248"/>
    <mergeCell ref="BE3241:BE3248"/>
    <mergeCell ref="BF3241:BF3248"/>
    <mergeCell ref="BG3241:BG3248"/>
    <mergeCell ref="BH3241:BH3248"/>
    <mergeCell ref="BI3241:BI3248"/>
    <mergeCell ref="BJ3241:BJ3248"/>
    <mergeCell ref="BK3241:BK3248"/>
    <mergeCell ref="BL3241:BL3248"/>
    <mergeCell ref="BM3241:BM3248"/>
    <mergeCell ref="BN3241:BN3248"/>
    <mergeCell ref="BO3241:BO3248"/>
    <mergeCell ref="BP3241:BP3248"/>
    <mergeCell ref="BQ3241:BQ3248"/>
    <mergeCell ref="BR3241:BR3248"/>
    <mergeCell ref="BS3241:BS3248"/>
    <mergeCell ref="BT3241:BT3248"/>
    <mergeCell ref="CC3241:CC3248"/>
    <mergeCell ref="CD3241:CD3248"/>
    <mergeCell ref="CE3241:CE3248"/>
    <mergeCell ref="CF3241:CF3248"/>
    <mergeCell ref="CG3241:CG3248"/>
    <mergeCell ref="CH3241:CH3248"/>
    <mergeCell ref="AN3233:AN3240"/>
    <mergeCell ref="AO3233:AO3240"/>
    <mergeCell ref="AP3233:AP3240"/>
    <mergeCell ref="AQ3233:AQ3240"/>
    <mergeCell ref="AR3233:AR3240"/>
    <mergeCell ref="AS3233:AS3240"/>
    <mergeCell ref="AT3233:AT3240"/>
    <mergeCell ref="AU3233:AU3240"/>
    <mergeCell ref="AV3233:AV3240"/>
    <mergeCell ref="AW3233:AW3240"/>
    <mergeCell ref="AX3233:AX3240"/>
    <mergeCell ref="AY3233:AY3240"/>
    <mergeCell ref="AZ3233:AZ3240"/>
    <mergeCell ref="BA3233:BA3240"/>
    <mergeCell ref="BB3233:BB3240"/>
    <mergeCell ref="BC3233:BC3240"/>
    <mergeCell ref="BD3233:BD3240"/>
    <mergeCell ref="BE3233:BE3240"/>
    <mergeCell ref="BF3233:BF3240"/>
    <mergeCell ref="BG3233:BG3240"/>
    <mergeCell ref="BH3233:BH3240"/>
    <mergeCell ref="BI3233:BI3240"/>
    <mergeCell ref="AN3209:AN3216"/>
    <mergeCell ref="AO3209:AO3216"/>
    <mergeCell ref="AP3209:AP3216"/>
    <mergeCell ref="AQ3209:AQ3216"/>
    <mergeCell ref="F3210:F3215"/>
    <mergeCell ref="F3216:G3216"/>
    <mergeCell ref="A3209:A3216"/>
    <mergeCell ref="B3209:B3216"/>
    <mergeCell ref="AQ3225:AQ3232"/>
    <mergeCell ref="BX3241:BX3248"/>
    <mergeCell ref="BY3241:BY3248"/>
    <mergeCell ref="AN3217:AN3224"/>
    <mergeCell ref="AO3217:AO3224"/>
    <mergeCell ref="AP3217:AP3224"/>
    <mergeCell ref="AQ3217:AQ3224"/>
    <mergeCell ref="AR3217:AR3224"/>
    <mergeCell ref="AS3217:AS3224"/>
    <mergeCell ref="AT3217:AT3224"/>
    <mergeCell ref="AU3217:AU3224"/>
    <mergeCell ref="AV3217:AV3224"/>
    <mergeCell ref="AW3217:AW3224"/>
    <mergeCell ref="AX3217:AX3224"/>
    <mergeCell ref="AY3217:AY3224"/>
    <mergeCell ref="AZ3217:AZ3224"/>
    <mergeCell ref="BA3217:BA3224"/>
    <mergeCell ref="BB3217:BB3224"/>
    <mergeCell ref="BC3217:BC3224"/>
    <mergeCell ref="BD3217:BD3224"/>
    <mergeCell ref="BE3217:BE3224"/>
    <mergeCell ref="BF3217:BF3224"/>
    <mergeCell ref="BG3217:BG3224"/>
    <mergeCell ref="BH3217:BH3224"/>
    <mergeCell ref="BI3217:BI3224"/>
    <mergeCell ref="C3209:C3216"/>
    <mergeCell ref="D3209:D3216"/>
    <mergeCell ref="E3209:E3216"/>
    <mergeCell ref="F3218:F3223"/>
    <mergeCell ref="F3224:G3224"/>
    <mergeCell ref="BJ3209:BJ3216"/>
    <mergeCell ref="BK3209:BK3216"/>
    <mergeCell ref="BL3209:BL3216"/>
    <mergeCell ref="BM3209:BM3216"/>
    <mergeCell ref="BK3177:BK3184"/>
    <mergeCell ref="BL3177:BL3184"/>
    <mergeCell ref="BM3177:BM3184"/>
    <mergeCell ref="AZ3193:AZ3200"/>
    <mergeCell ref="BA3193:BA3200"/>
    <mergeCell ref="BB3193:BB3200"/>
    <mergeCell ref="BC3193:BC3200"/>
    <mergeCell ref="BD3193:BD3200"/>
    <mergeCell ref="F3194:F3199"/>
    <mergeCell ref="F3200:G3200"/>
    <mergeCell ref="CC3201:CC3208"/>
    <mergeCell ref="CD3201:CD3208"/>
    <mergeCell ref="CE3201:CE3208"/>
    <mergeCell ref="CK3201:CK3208"/>
    <mergeCell ref="CL3201:CL3208"/>
    <mergeCell ref="CM3201:CM3208"/>
    <mergeCell ref="CN3201:CN3208"/>
    <mergeCell ref="CP3201:CP3208"/>
    <mergeCell ref="CQ3201:CQ3208"/>
    <mergeCell ref="CR3201:CR3208"/>
    <mergeCell ref="BN3209:BN3216"/>
    <mergeCell ref="BO3209:BO3216"/>
    <mergeCell ref="BP3209:BP3216"/>
    <mergeCell ref="BQ3209:BQ3216"/>
    <mergeCell ref="BR3209:BR3216"/>
    <mergeCell ref="BS3209:BS3216"/>
    <mergeCell ref="BU3209:BU3216"/>
    <mergeCell ref="BW3209:BW3216"/>
    <mergeCell ref="BX3209:BX3216"/>
    <mergeCell ref="CA3209:CA3216"/>
    <mergeCell ref="CB3209:CB3216"/>
    <mergeCell ref="CC3209:CC3216"/>
    <mergeCell ref="CD3209:CD3216"/>
    <mergeCell ref="BV3209:BV3216"/>
    <mergeCell ref="CK3209:CK3216"/>
    <mergeCell ref="CL3209:CL3216"/>
    <mergeCell ref="CM3209:CM3216"/>
    <mergeCell ref="CN3209:CN3216"/>
    <mergeCell ref="CP3209:CP3216"/>
    <mergeCell ref="CQ3209:CQ3216"/>
    <mergeCell ref="CR3209:CR3216"/>
    <mergeCell ref="CA3193:CA3200"/>
    <mergeCell ref="CB3193:CB3200"/>
    <mergeCell ref="CC3193:CC3200"/>
    <mergeCell ref="CD3193:CD3200"/>
    <mergeCell ref="CH3193:CH3200"/>
    <mergeCell ref="CI3193:CI3200"/>
    <mergeCell ref="CJ3193:CJ3200"/>
    <mergeCell ref="AO3201:AO3208"/>
    <mergeCell ref="AP3201:AP3208"/>
    <mergeCell ref="AQ3201:AQ3208"/>
    <mergeCell ref="AR3201:AR3208"/>
    <mergeCell ref="AS3201:AS3208"/>
    <mergeCell ref="AT3201:AT3208"/>
    <mergeCell ref="AU3201:AU3208"/>
    <mergeCell ref="AV3201:AV3208"/>
    <mergeCell ref="AW3201:AW3208"/>
    <mergeCell ref="AX3201:AX3208"/>
    <mergeCell ref="AY3201:AY3208"/>
    <mergeCell ref="AZ3201:AZ3208"/>
    <mergeCell ref="BA3201:BA3208"/>
    <mergeCell ref="BB3201:BB3208"/>
    <mergeCell ref="BC3201:BC3208"/>
    <mergeCell ref="BD3201:BD3208"/>
    <mergeCell ref="AQ3193:AQ3200"/>
    <mergeCell ref="AR3193:AR3200"/>
    <mergeCell ref="AS3193:AS3200"/>
    <mergeCell ref="AT3193:AT3200"/>
    <mergeCell ref="AU3193:AU3200"/>
    <mergeCell ref="AV3193:AV3200"/>
    <mergeCell ref="AW3193:AW3200"/>
    <mergeCell ref="AX3193:AX3200"/>
    <mergeCell ref="AY3193:AY3200"/>
    <mergeCell ref="AN3185:AN3192"/>
    <mergeCell ref="AO3185:AO3192"/>
    <mergeCell ref="AP3185:AP3192"/>
    <mergeCell ref="AQ3185:AQ3192"/>
    <mergeCell ref="AR3185:AR3192"/>
    <mergeCell ref="AS3185:AS3192"/>
    <mergeCell ref="AT3185:AT3192"/>
    <mergeCell ref="AU3185:AU3192"/>
    <mergeCell ref="AV3185:AV3192"/>
    <mergeCell ref="AW3185:AW3192"/>
    <mergeCell ref="AX3185:AX3192"/>
    <mergeCell ref="AY3185:AY3192"/>
    <mergeCell ref="AZ3185:AZ3192"/>
    <mergeCell ref="BA3185:BA3192"/>
    <mergeCell ref="BB3185:BB3192"/>
    <mergeCell ref="BC3185:BC3192"/>
    <mergeCell ref="BD3185:BD3192"/>
    <mergeCell ref="F3208:G3208"/>
    <mergeCell ref="BU3193:BU3200"/>
    <mergeCell ref="BV3193:BV3200"/>
    <mergeCell ref="BJ3185:BJ3192"/>
    <mergeCell ref="BK3185:BK3192"/>
    <mergeCell ref="F3186:F3191"/>
    <mergeCell ref="F3192:G3192"/>
    <mergeCell ref="BE3201:BE3208"/>
    <mergeCell ref="BF3201:BF3208"/>
    <mergeCell ref="BG3201:BG3208"/>
    <mergeCell ref="BH3201:BH3208"/>
    <mergeCell ref="BI3201:BI3208"/>
    <mergeCell ref="BJ3201:BJ3208"/>
    <mergeCell ref="BK3201:BK3208"/>
    <mergeCell ref="BL3201:BL3208"/>
    <mergeCell ref="BM3201:BM3208"/>
    <mergeCell ref="F3202:F3207"/>
    <mergeCell ref="A3921:A3928"/>
    <mergeCell ref="B3921:B3928"/>
    <mergeCell ref="C3921:C3928"/>
    <mergeCell ref="D3921:D3928"/>
    <mergeCell ref="E3921:E3928"/>
    <mergeCell ref="F3921:G3921"/>
    <mergeCell ref="AM3921:AM3928"/>
    <mergeCell ref="AN3921:AN3928"/>
    <mergeCell ref="AO3921:AO3928"/>
    <mergeCell ref="AP3921:AP3928"/>
    <mergeCell ref="AQ3921:AQ3928"/>
    <mergeCell ref="AR3921:AR3928"/>
    <mergeCell ref="AS3921:AS3928"/>
    <mergeCell ref="AT3921:AT3928"/>
    <mergeCell ref="AU3921:AU3928"/>
    <mergeCell ref="AV3921:AV3928"/>
    <mergeCell ref="AW3921:AW3928"/>
    <mergeCell ref="AX3921:AX3928"/>
    <mergeCell ref="AY3921:AY3928"/>
    <mergeCell ref="AZ3921:AZ3928"/>
    <mergeCell ref="BA3921:BA3928"/>
    <mergeCell ref="BB3921:BB3928"/>
    <mergeCell ref="BC3921:BC3928"/>
    <mergeCell ref="BD3921:BD3928"/>
    <mergeCell ref="BE3921:BE3928"/>
    <mergeCell ref="BF3921:BF3928"/>
    <mergeCell ref="BG3921:BG3928"/>
    <mergeCell ref="BH3921:BH3928"/>
    <mergeCell ref="BI3921:BI3928"/>
    <mergeCell ref="BJ3921:BJ3928"/>
    <mergeCell ref="BK3921:BK3928"/>
    <mergeCell ref="BL3921:BL3928"/>
    <mergeCell ref="F3922:F3927"/>
    <mergeCell ref="F3928:G3928"/>
    <mergeCell ref="CN3905:CN3912"/>
    <mergeCell ref="CP3905:CP3912"/>
    <mergeCell ref="CQ3905:CQ3912"/>
    <mergeCell ref="CR3905:CR3912"/>
    <mergeCell ref="F3906:F3911"/>
    <mergeCell ref="F3912:G3912"/>
    <mergeCell ref="BM3905:BM3912"/>
    <mergeCell ref="BN3913:BN3920"/>
    <mergeCell ref="BO3913:BO3920"/>
    <mergeCell ref="BP3913:BP3920"/>
    <mergeCell ref="BQ3913:BQ3920"/>
    <mergeCell ref="BY3913:BY3920"/>
    <mergeCell ref="BU3913:BU3920"/>
    <mergeCell ref="AM3905:AM3912"/>
    <mergeCell ref="AN3905:AN3912"/>
    <mergeCell ref="AO3905:AO3912"/>
    <mergeCell ref="AP3905:AP3912"/>
    <mergeCell ref="AQ3905:AQ3912"/>
    <mergeCell ref="AR3905:AR3912"/>
    <mergeCell ref="AS3905:AS3912"/>
    <mergeCell ref="AT3905:AT3912"/>
    <mergeCell ref="CL3913:CL3920"/>
    <mergeCell ref="CM3913:CM3920"/>
    <mergeCell ref="CN3913:CN3920"/>
    <mergeCell ref="AU3905:AU3912"/>
    <mergeCell ref="AV3905:AV3912"/>
    <mergeCell ref="AW3905:AW3912"/>
    <mergeCell ref="AX3905:AX3912"/>
    <mergeCell ref="CB3913:CB3920"/>
    <mergeCell ref="CC3913:CC3920"/>
    <mergeCell ref="AY3905:AY3912"/>
    <mergeCell ref="AZ3905:AZ3912"/>
    <mergeCell ref="BA3905:BA3912"/>
    <mergeCell ref="BB3905:BB3912"/>
    <mergeCell ref="BC3905:BC3912"/>
    <mergeCell ref="BD3905:BD3912"/>
    <mergeCell ref="F3905:G3905"/>
    <mergeCell ref="CP3913:CP3920"/>
    <mergeCell ref="CQ3913:CQ3920"/>
    <mergeCell ref="AS3913:AS3920"/>
    <mergeCell ref="AT3913:AT3920"/>
    <mergeCell ref="AU3913:AU3920"/>
    <mergeCell ref="AV3913:AV3920"/>
    <mergeCell ref="AW3913:AW3920"/>
    <mergeCell ref="BD3913:BD3920"/>
    <mergeCell ref="BE3913:BE3920"/>
    <mergeCell ref="BF3913:BF3920"/>
    <mergeCell ref="BG3913:BG3920"/>
    <mergeCell ref="BH3913:BH3920"/>
    <mergeCell ref="BI3913:BI3920"/>
    <mergeCell ref="F3914:F3919"/>
    <mergeCell ref="F3920:G3920"/>
    <mergeCell ref="BX3905:BX3912"/>
    <mergeCell ref="A3913:A3920"/>
    <mergeCell ref="B3913:B3920"/>
    <mergeCell ref="C3913:C3920"/>
    <mergeCell ref="D3913:D3920"/>
    <mergeCell ref="E3913:E3920"/>
    <mergeCell ref="F3913:G3913"/>
    <mergeCell ref="AM3913:AM3920"/>
    <mergeCell ref="AN3913:AN3920"/>
    <mergeCell ref="AO3913:AO3920"/>
    <mergeCell ref="AP3913:AP3920"/>
    <mergeCell ref="AQ3913:AQ3920"/>
    <mergeCell ref="BL3817:BL3824"/>
    <mergeCell ref="F3826:F3831"/>
    <mergeCell ref="F3832:G3832"/>
    <mergeCell ref="BN3817:BN3824"/>
    <mergeCell ref="BO3817:BO3824"/>
    <mergeCell ref="BP3817:BP3824"/>
    <mergeCell ref="BQ3817:BQ3824"/>
    <mergeCell ref="BR3817:BR3824"/>
    <mergeCell ref="BS3817:BS3824"/>
    <mergeCell ref="BT3817:BT3824"/>
    <mergeCell ref="F3818:F3823"/>
    <mergeCell ref="F3824:G3824"/>
    <mergeCell ref="BM3825:BM3832"/>
    <mergeCell ref="BN3825:BN3832"/>
    <mergeCell ref="BR3881:BR3888"/>
    <mergeCell ref="BS3881:BS3888"/>
    <mergeCell ref="BT3881:BT3888"/>
    <mergeCell ref="BF3849:BF3856"/>
    <mergeCell ref="D3833:D3840"/>
    <mergeCell ref="E3833:E3840"/>
    <mergeCell ref="F3833:G3833"/>
    <mergeCell ref="AM3833:AM3840"/>
    <mergeCell ref="A3841:A3848"/>
    <mergeCell ref="B3841:B3848"/>
    <mergeCell ref="C3841:C3848"/>
    <mergeCell ref="D3841:D3848"/>
    <mergeCell ref="E3841:E3848"/>
    <mergeCell ref="F3841:G3841"/>
    <mergeCell ref="AM3841:AM3848"/>
    <mergeCell ref="BO3857:BO3864"/>
    <mergeCell ref="BP3857:BP3864"/>
    <mergeCell ref="AO3833:AO3840"/>
    <mergeCell ref="AP3833:AP3840"/>
    <mergeCell ref="AQ3833:AQ3840"/>
    <mergeCell ref="AR3833:AR3840"/>
    <mergeCell ref="AS3833:AS3840"/>
    <mergeCell ref="BG3833:BG3840"/>
    <mergeCell ref="BH3833:BH3840"/>
    <mergeCell ref="BI3833:BI3840"/>
    <mergeCell ref="BJ3833:BJ3840"/>
    <mergeCell ref="BK3833:BK3840"/>
    <mergeCell ref="AO3849:AO3856"/>
    <mergeCell ref="AP3849:AP3856"/>
    <mergeCell ref="BF3865:BF3872"/>
    <mergeCell ref="BG3865:BG3872"/>
    <mergeCell ref="BL3841:BL3848"/>
    <mergeCell ref="BM3833:BM3840"/>
    <mergeCell ref="BN3833:BN3840"/>
    <mergeCell ref="A3825:A3832"/>
    <mergeCell ref="B3825:B3832"/>
    <mergeCell ref="C3825:C3832"/>
    <mergeCell ref="D3825:D3832"/>
    <mergeCell ref="E3825:E3832"/>
    <mergeCell ref="AM3809:AM3816"/>
    <mergeCell ref="AN3809:AN3816"/>
    <mergeCell ref="BY3905:BY3912"/>
    <mergeCell ref="AO3809:AO3816"/>
    <mergeCell ref="AP3809:AP3816"/>
    <mergeCell ref="AQ3809:AQ3816"/>
    <mergeCell ref="AR3809:AR3816"/>
    <mergeCell ref="AS3809:AS3816"/>
    <mergeCell ref="AT3809:AT3816"/>
    <mergeCell ref="AU3809:AU3816"/>
    <mergeCell ref="AV3809:AV3816"/>
    <mergeCell ref="AW3809:AW3816"/>
    <mergeCell ref="AX3809:AX3816"/>
    <mergeCell ref="AY3809:AY3816"/>
    <mergeCell ref="AZ3809:AZ3816"/>
    <mergeCell ref="BA3809:BA3816"/>
    <mergeCell ref="BB3809:BB3816"/>
    <mergeCell ref="BC3809:BC3816"/>
    <mergeCell ref="BD3809:BD3816"/>
    <mergeCell ref="BE3809:BE3816"/>
    <mergeCell ref="BF3809:BF3816"/>
    <mergeCell ref="BG3809:BG3816"/>
    <mergeCell ref="BH3809:BH3816"/>
    <mergeCell ref="BI3809:BI3816"/>
    <mergeCell ref="BJ3809:BJ3816"/>
    <mergeCell ref="BK3809:BK3816"/>
    <mergeCell ref="BL3809:BL3816"/>
    <mergeCell ref="BM3817:BM3824"/>
    <mergeCell ref="BI3817:BI3824"/>
    <mergeCell ref="BJ3817:BJ3824"/>
    <mergeCell ref="F3802:F3807"/>
    <mergeCell ref="F3808:G3808"/>
    <mergeCell ref="BM3801:BM3808"/>
    <mergeCell ref="BM3809:BM3816"/>
    <mergeCell ref="BJ3801:BJ3808"/>
    <mergeCell ref="BK3801:BK3808"/>
    <mergeCell ref="BL3801:BL3808"/>
    <mergeCell ref="AU3801:AU3808"/>
    <mergeCell ref="F3809:G3809"/>
    <mergeCell ref="F3834:F3839"/>
    <mergeCell ref="F3840:G3840"/>
    <mergeCell ref="BX3881:BX3888"/>
    <mergeCell ref="AN3841:AN3848"/>
    <mergeCell ref="AO3841:AO3848"/>
    <mergeCell ref="AP3841:AP3848"/>
    <mergeCell ref="AQ3841:AQ3848"/>
    <mergeCell ref="AR3841:AR3848"/>
    <mergeCell ref="AS3841:AS3848"/>
    <mergeCell ref="AV3841:AV3848"/>
    <mergeCell ref="AW3841:AW3848"/>
    <mergeCell ref="AX3841:AX3848"/>
    <mergeCell ref="AY3841:AY3848"/>
    <mergeCell ref="BA3841:BA3848"/>
    <mergeCell ref="AZ3841:AZ3848"/>
    <mergeCell ref="F3842:F3847"/>
    <mergeCell ref="F3848:G3848"/>
    <mergeCell ref="AP3825:AP3832"/>
    <mergeCell ref="F3825:G3825"/>
    <mergeCell ref="AM3825:AM3832"/>
    <mergeCell ref="AN3825:AN3832"/>
    <mergeCell ref="AO3825:AO3832"/>
    <mergeCell ref="AZ3825:AZ3832"/>
    <mergeCell ref="BA3825:BA3832"/>
    <mergeCell ref="BB3825:BB3832"/>
    <mergeCell ref="E3793:E3800"/>
    <mergeCell ref="AP3793:AP3800"/>
    <mergeCell ref="AQ3793:AQ3800"/>
    <mergeCell ref="AR3793:AR3800"/>
    <mergeCell ref="AS3793:AS3800"/>
    <mergeCell ref="AT3793:AT3800"/>
    <mergeCell ref="AU3793:AU3800"/>
    <mergeCell ref="AV3793:AV3800"/>
    <mergeCell ref="AW3793:AW3800"/>
    <mergeCell ref="AX3793:AX3800"/>
    <mergeCell ref="AY3793:AY3800"/>
    <mergeCell ref="AZ3793:AZ3800"/>
    <mergeCell ref="BA3793:BA3800"/>
    <mergeCell ref="BB3793:BB3800"/>
    <mergeCell ref="BC3793:BC3800"/>
    <mergeCell ref="BD3793:BD3800"/>
    <mergeCell ref="BE3793:BE3800"/>
    <mergeCell ref="BF3793:BF3800"/>
    <mergeCell ref="BG3793:BG3800"/>
    <mergeCell ref="BH3793:BH3800"/>
    <mergeCell ref="BI3793:BI3800"/>
    <mergeCell ref="BJ3793:BJ3800"/>
    <mergeCell ref="BK3793:BK3800"/>
    <mergeCell ref="BL3793:BL3800"/>
    <mergeCell ref="BY3793:BY3800"/>
    <mergeCell ref="BZ3793:BZ3800"/>
    <mergeCell ref="CA3793:CA3800"/>
    <mergeCell ref="CB3793:CB3800"/>
    <mergeCell ref="CC3793:CC3800"/>
    <mergeCell ref="BR3793:BR3800"/>
    <mergeCell ref="BS3793:BS3800"/>
    <mergeCell ref="BT3793:BT3800"/>
    <mergeCell ref="BQ3793:BQ3800"/>
    <mergeCell ref="BU3793:BU3800"/>
    <mergeCell ref="BV3793:BV3800"/>
    <mergeCell ref="BW3793:BW3800"/>
    <mergeCell ref="BX3793:BX3800"/>
    <mergeCell ref="F3794:F3799"/>
    <mergeCell ref="F3800:G3800"/>
    <mergeCell ref="E3809:E3816"/>
    <mergeCell ref="AP3801:AP3808"/>
    <mergeCell ref="CD3785:CD3792"/>
    <mergeCell ref="CE3785:CE3792"/>
    <mergeCell ref="CF3785:CF3792"/>
    <mergeCell ref="CG3785:CG3792"/>
    <mergeCell ref="CH3785:CH3792"/>
    <mergeCell ref="CI3785:CI3792"/>
    <mergeCell ref="CJ3785:CJ3792"/>
    <mergeCell ref="CK3785:CK3792"/>
    <mergeCell ref="CL3785:CL3792"/>
    <mergeCell ref="CM3785:CM3792"/>
    <mergeCell ref="CN3785:CN3792"/>
    <mergeCell ref="CP3785:CP3792"/>
    <mergeCell ref="CQ3785:CQ3792"/>
    <mergeCell ref="CR3785:CR3792"/>
    <mergeCell ref="F3786:F3791"/>
    <mergeCell ref="F3792:G3792"/>
    <mergeCell ref="BM3793:BM3800"/>
    <mergeCell ref="BN3793:BN3800"/>
    <mergeCell ref="F3793:G3793"/>
    <mergeCell ref="AM3793:AM3800"/>
    <mergeCell ref="AN3793:AN3800"/>
    <mergeCell ref="AO3793:AO3800"/>
    <mergeCell ref="AR3785:AR3792"/>
    <mergeCell ref="AS3785:AS3792"/>
    <mergeCell ref="CD3793:CD3800"/>
    <mergeCell ref="BD3801:BD3808"/>
    <mergeCell ref="BE3801:BE3808"/>
    <mergeCell ref="BF3801:BF3808"/>
    <mergeCell ref="BG3801:BG3808"/>
    <mergeCell ref="BH3801:BH3808"/>
    <mergeCell ref="BI3801:BI3808"/>
    <mergeCell ref="CR3809:CR3816"/>
    <mergeCell ref="F3810:F3815"/>
    <mergeCell ref="F3816:G3816"/>
    <mergeCell ref="BN3801:BN3808"/>
    <mergeCell ref="BO3801:BO3808"/>
    <mergeCell ref="BP3801:BP3808"/>
    <mergeCell ref="BQ3801:BQ3808"/>
    <mergeCell ref="BR3801:BR3808"/>
    <mergeCell ref="BS3801:BS3808"/>
    <mergeCell ref="BT3801:BT3808"/>
    <mergeCell ref="BU3801:BU3808"/>
    <mergeCell ref="BV3801:BV3808"/>
    <mergeCell ref="BW3801:BW3808"/>
    <mergeCell ref="BX3801:BX3808"/>
    <mergeCell ref="BY3801:BY3808"/>
    <mergeCell ref="BZ3801:BZ3808"/>
    <mergeCell ref="CA3801:CA3808"/>
    <mergeCell ref="CB3801:CB3808"/>
    <mergeCell ref="CC3801:CC3808"/>
    <mergeCell ref="CD3801:CD3808"/>
    <mergeCell ref="CE3801:CE3808"/>
    <mergeCell ref="CF3801:CF3808"/>
    <mergeCell ref="CG3801:CG3808"/>
    <mergeCell ref="CH3801:CH3808"/>
    <mergeCell ref="CI3801:CI3808"/>
    <mergeCell ref="CJ3801:CJ3808"/>
    <mergeCell ref="CK3801:CK3808"/>
    <mergeCell ref="CL3801:CL3808"/>
    <mergeCell ref="CM3801:CM3808"/>
    <mergeCell ref="CN3801:CN3808"/>
    <mergeCell ref="CQ3801:CQ3808"/>
    <mergeCell ref="A3777:A3784"/>
    <mergeCell ref="B3777:B3784"/>
    <mergeCell ref="BN3777:BN3784"/>
    <mergeCell ref="C3777:C3784"/>
    <mergeCell ref="D3777:D3784"/>
    <mergeCell ref="E3777:E3784"/>
    <mergeCell ref="F3777:G3777"/>
    <mergeCell ref="AM3777:AM3784"/>
    <mergeCell ref="AN3777:AN3784"/>
    <mergeCell ref="AO3777:AO3784"/>
    <mergeCell ref="AP3777:AP3784"/>
    <mergeCell ref="AQ3777:AQ3784"/>
    <mergeCell ref="AR3777:AR3784"/>
    <mergeCell ref="AS3777:AS3784"/>
    <mergeCell ref="AT3777:AT3784"/>
    <mergeCell ref="AU3777:AU3784"/>
    <mergeCell ref="AV3777:AV3784"/>
    <mergeCell ref="AW3777:AW3784"/>
    <mergeCell ref="AX3777:AX3784"/>
    <mergeCell ref="AY3777:AY3784"/>
    <mergeCell ref="AZ3777:AZ3784"/>
    <mergeCell ref="BA3777:BA3784"/>
    <mergeCell ref="BB3777:BB3784"/>
    <mergeCell ref="BC3777:BC3784"/>
    <mergeCell ref="BD3777:BD3784"/>
    <mergeCell ref="BE3777:BE3784"/>
    <mergeCell ref="CA3777:CA3784"/>
    <mergeCell ref="CB3777:CB3784"/>
    <mergeCell ref="CC3777:CC3784"/>
    <mergeCell ref="CD3777:CD3784"/>
    <mergeCell ref="CE3777:CE3784"/>
    <mergeCell ref="CF3777:CF3784"/>
    <mergeCell ref="CG3777:CG3784"/>
    <mergeCell ref="F3778:F3783"/>
    <mergeCell ref="F3784:G3784"/>
    <mergeCell ref="BQ3777:BQ3784"/>
    <mergeCell ref="BW3777:BW3784"/>
    <mergeCell ref="BF3785:BF3792"/>
    <mergeCell ref="BG3785:BG3792"/>
    <mergeCell ref="BH3785:BH3792"/>
    <mergeCell ref="BI3785:BI3792"/>
    <mergeCell ref="BJ3785:BJ3792"/>
    <mergeCell ref="BK3785:BK3792"/>
    <mergeCell ref="BL3785:BL3792"/>
    <mergeCell ref="BP3777:BP3784"/>
    <mergeCell ref="BM3769:BM3776"/>
    <mergeCell ref="BB3769:BB3776"/>
    <mergeCell ref="BC3769:BC3776"/>
    <mergeCell ref="BD3769:BD3776"/>
    <mergeCell ref="AT3761:AT3768"/>
    <mergeCell ref="AU3761:AU3768"/>
    <mergeCell ref="AV3761:AV3768"/>
    <mergeCell ref="AW3761:AW3768"/>
    <mergeCell ref="BA3769:BA3776"/>
    <mergeCell ref="BG3769:BG3776"/>
    <mergeCell ref="BN3785:BN3792"/>
    <mergeCell ref="BO3785:BO3792"/>
    <mergeCell ref="BP3785:BP3792"/>
    <mergeCell ref="BQ3785:BQ3792"/>
    <mergeCell ref="BR3785:BR3792"/>
    <mergeCell ref="BS3785:BS3792"/>
    <mergeCell ref="BT3785:BT3792"/>
    <mergeCell ref="BU3785:BU3792"/>
    <mergeCell ref="BV3785:BV3792"/>
    <mergeCell ref="BW3785:BW3792"/>
    <mergeCell ref="BX3785:BX3792"/>
    <mergeCell ref="BY3785:BY3792"/>
    <mergeCell ref="BZ3785:BZ3792"/>
    <mergeCell ref="CA3785:CA3792"/>
    <mergeCell ref="BE3769:BE3776"/>
    <mergeCell ref="BF3769:BF3776"/>
    <mergeCell ref="BJ3761:BJ3768"/>
    <mergeCell ref="BK3761:BK3768"/>
    <mergeCell ref="BT3777:BT3784"/>
    <mergeCell ref="BU3777:BU3784"/>
    <mergeCell ref="BF3761:BF3768"/>
    <mergeCell ref="BG3761:BG3768"/>
    <mergeCell ref="F3760:G3760"/>
    <mergeCell ref="BN3745:BN3752"/>
    <mergeCell ref="BO3745:BO3752"/>
    <mergeCell ref="BP3745:BP3752"/>
    <mergeCell ref="BQ3745:BQ3752"/>
    <mergeCell ref="BR3745:BR3752"/>
    <mergeCell ref="BS3745:BS3752"/>
    <mergeCell ref="BT3745:BT3752"/>
    <mergeCell ref="BU3745:BU3752"/>
    <mergeCell ref="BV3745:BV3752"/>
    <mergeCell ref="BW3745:BW3752"/>
    <mergeCell ref="BR3753:BR3760"/>
    <mergeCell ref="CB3761:CB3768"/>
    <mergeCell ref="BL3769:BL3776"/>
    <mergeCell ref="BP3769:BP3776"/>
    <mergeCell ref="BQ3769:BQ3776"/>
    <mergeCell ref="CC3761:CC3768"/>
    <mergeCell ref="CK3769:CK3776"/>
    <mergeCell ref="CL3769:CL3776"/>
    <mergeCell ref="CM3769:CM3776"/>
    <mergeCell ref="CN3769:CN3776"/>
    <mergeCell ref="CP3769:CP3776"/>
    <mergeCell ref="CQ3769:CQ3776"/>
    <mergeCell ref="BR3769:BR3776"/>
    <mergeCell ref="BS3769:BS3776"/>
    <mergeCell ref="BT3769:BT3776"/>
    <mergeCell ref="BU3769:BU3776"/>
    <mergeCell ref="BV3769:BV3776"/>
    <mergeCell ref="BW3769:BW3776"/>
    <mergeCell ref="BX3769:BX3776"/>
    <mergeCell ref="BY3769:BY3776"/>
    <mergeCell ref="BZ3769:BZ3776"/>
    <mergeCell ref="CA3769:CA3776"/>
    <mergeCell ref="CB3769:CB3776"/>
    <mergeCell ref="BH3761:BH3768"/>
    <mergeCell ref="BI3769:BI3776"/>
    <mergeCell ref="CC3769:CC3776"/>
    <mergeCell ref="CK3753:CK3760"/>
    <mergeCell ref="CL3753:CL3760"/>
    <mergeCell ref="CM3753:CM3760"/>
    <mergeCell ref="CN3753:CN3760"/>
    <mergeCell ref="CD3769:CD3776"/>
    <mergeCell ref="CE3769:CE3776"/>
    <mergeCell ref="CF3769:CF3776"/>
    <mergeCell ref="CG3769:CG3776"/>
    <mergeCell ref="CD3761:CD3768"/>
    <mergeCell ref="BQ3761:BQ3768"/>
    <mergeCell ref="BU3761:BU3768"/>
    <mergeCell ref="BV3761:BV3768"/>
    <mergeCell ref="BW3761:BW3768"/>
    <mergeCell ref="BX3761:BX3768"/>
    <mergeCell ref="BY3761:BY3768"/>
    <mergeCell ref="BZ3761:BZ3768"/>
    <mergeCell ref="BJ3769:BJ3776"/>
    <mergeCell ref="CD3753:CD3760"/>
    <mergeCell ref="CE3753:CE3760"/>
    <mergeCell ref="CF3753:CF3760"/>
    <mergeCell ref="AR3761:AR3768"/>
    <mergeCell ref="AS3761:AS3768"/>
    <mergeCell ref="F3746:F3751"/>
    <mergeCell ref="F3752:G3752"/>
    <mergeCell ref="BM3745:BM3752"/>
    <mergeCell ref="BM3753:BM3760"/>
    <mergeCell ref="AY3761:AY3768"/>
    <mergeCell ref="BF3753:BF3760"/>
    <mergeCell ref="BG3753:BG3760"/>
    <mergeCell ref="BH3753:BH3760"/>
    <mergeCell ref="BI3753:BI3760"/>
    <mergeCell ref="BJ3753:BJ3760"/>
    <mergeCell ref="BK3753:BK3760"/>
    <mergeCell ref="BL3753:BL3760"/>
    <mergeCell ref="AY3745:AY3752"/>
    <mergeCell ref="AZ3745:AZ3752"/>
    <mergeCell ref="BA3745:BA3752"/>
    <mergeCell ref="BB3745:BB3752"/>
    <mergeCell ref="BJ3745:BJ3752"/>
    <mergeCell ref="BK3745:BK3752"/>
    <mergeCell ref="BD3753:BD3760"/>
    <mergeCell ref="BE3753:BE3760"/>
    <mergeCell ref="AW3729:AW3736"/>
    <mergeCell ref="AX3729:AX3736"/>
    <mergeCell ref="BN3713:BN3720"/>
    <mergeCell ref="BO3713:BO3720"/>
    <mergeCell ref="AP3713:AP3720"/>
    <mergeCell ref="AQ3713:AQ3720"/>
    <mergeCell ref="AR3713:AR3720"/>
    <mergeCell ref="AS3713:AS3720"/>
    <mergeCell ref="AT3713:AT3720"/>
    <mergeCell ref="AU3713:AU3720"/>
    <mergeCell ref="AV3713:AV3720"/>
    <mergeCell ref="AW3713:AW3720"/>
    <mergeCell ref="AX3713:AX3720"/>
    <mergeCell ref="AY3713:AY3720"/>
    <mergeCell ref="AZ3713:AZ3720"/>
    <mergeCell ref="BA3713:BA3720"/>
    <mergeCell ref="BB3713:BB3720"/>
    <mergeCell ref="BC3713:BC3720"/>
    <mergeCell ref="BD3713:BD3720"/>
    <mergeCell ref="BE3713:BE3720"/>
    <mergeCell ref="BF3713:BF3720"/>
    <mergeCell ref="BG3713:BG3720"/>
    <mergeCell ref="BH3713:BH3720"/>
    <mergeCell ref="BI3713:BI3720"/>
    <mergeCell ref="BJ3713:BJ3720"/>
    <mergeCell ref="BK3713:BK3720"/>
    <mergeCell ref="BL3713:BL3720"/>
    <mergeCell ref="BM3713:BM3720"/>
    <mergeCell ref="BN3721:BN3728"/>
    <mergeCell ref="BA3753:BA3760"/>
    <mergeCell ref="BB3753:BB3760"/>
    <mergeCell ref="AQ3737:AQ3744"/>
    <mergeCell ref="AR3737:AR3744"/>
    <mergeCell ref="AS3737:AS3744"/>
    <mergeCell ref="AT3737:AT3744"/>
    <mergeCell ref="AU3737:AU3744"/>
    <mergeCell ref="AV3737:AV3744"/>
    <mergeCell ref="AW3737:AW3744"/>
    <mergeCell ref="AX3737:AX3744"/>
    <mergeCell ref="AY3737:AY3744"/>
    <mergeCell ref="AZ3737:AZ3744"/>
    <mergeCell ref="BA3737:BA3744"/>
    <mergeCell ref="BB3737:BB3744"/>
    <mergeCell ref="BC3737:BC3744"/>
    <mergeCell ref="BD3737:BD3744"/>
    <mergeCell ref="BE3737:BE3744"/>
    <mergeCell ref="BF3737:BF3744"/>
    <mergeCell ref="BG3737:BG3744"/>
    <mergeCell ref="BH3737:BH3744"/>
    <mergeCell ref="E3705:E3712"/>
    <mergeCell ref="F3705:G3705"/>
    <mergeCell ref="AM3705:AM3712"/>
    <mergeCell ref="AN3705:AN3712"/>
    <mergeCell ref="AO3705:AO3712"/>
    <mergeCell ref="AP3705:AP3712"/>
    <mergeCell ref="AQ3705:AQ3712"/>
    <mergeCell ref="AR3705:AR3712"/>
    <mergeCell ref="AS3705:AS3712"/>
    <mergeCell ref="AT3705:AT3712"/>
    <mergeCell ref="AU3705:AU3712"/>
    <mergeCell ref="BI3737:BI3744"/>
    <mergeCell ref="BJ3737:BJ3744"/>
    <mergeCell ref="BK3737:BK3744"/>
    <mergeCell ref="BL3737:BL3744"/>
    <mergeCell ref="A3729:A3736"/>
    <mergeCell ref="B3729:B3736"/>
    <mergeCell ref="C3729:C3736"/>
    <mergeCell ref="D3729:D3736"/>
    <mergeCell ref="E3729:E3736"/>
    <mergeCell ref="F3729:G3729"/>
    <mergeCell ref="AM3729:AM3736"/>
    <mergeCell ref="AN3729:AN3736"/>
    <mergeCell ref="BE3729:BE3736"/>
    <mergeCell ref="BF3729:BF3736"/>
    <mergeCell ref="BG3729:BG3736"/>
    <mergeCell ref="BH3729:BH3736"/>
    <mergeCell ref="AT3729:AT3736"/>
    <mergeCell ref="AU3729:AU3736"/>
    <mergeCell ref="AV3729:AV3736"/>
    <mergeCell ref="BI3729:BI3736"/>
    <mergeCell ref="AZ3729:AZ3736"/>
    <mergeCell ref="BA3729:BA3736"/>
    <mergeCell ref="BB3729:BB3736"/>
    <mergeCell ref="BC3729:BC3736"/>
    <mergeCell ref="BD3729:BD3736"/>
    <mergeCell ref="BF3721:BF3728"/>
    <mergeCell ref="BG3721:BG3728"/>
    <mergeCell ref="BH3721:BH3728"/>
    <mergeCell ref="BI3721:BI3728"/>
    <mergeCell ref="BJ3721:BJ3728"/>
    <mergeCell ref="BK3721:BK3728"/>
    <mergeCell ref="BL3721:BL3728"/>
    <mergeCell ref="A3713:A3720"/>
    <mergeCell ref="B3713:B3720"/>
    <mergeCell ref="C3713:C3720"/>
    <mergeCell ref="D3713:D3720"/>
    <mergeCell ref="E3713:E3720"/>
    <mergeCell ref="F3713:G3713"/>
    <mergeCell ref="AM3713:AM3720"/>
    <mergeCell ref="AN3713:AN3720"/>
    <mergeCell ref="AO3713:AO3720"/>
    <mergeCell ref="AY3729:AY3736"/>
    <mergeCell ref="F3720:G3720"/>
    <mergeCell ref="A3721:A3728"/>
    <mergeCell ref="B3721:B3728"/>
    <mergeCell ref="C3721:C3728"/>
    <mergeCell ref="D3721:D3728"/>
    <mergeCell ref="E3721:E3728"/>
    <mergeCell ref="F3721:G3721"/>
    <mergeCell ref="AM3721:AM3728"/>
    <mergeCell ref="AN3721:AN3728"/>
    <mergeCell ref="AY3721:AY3728"/>
    <mergeCell ref="AZ3721:AZ3728"/>
    <mergeCell ref="BA3721:BA3728"/>
    <mergeCell ref="BB3721:BB3728"/>
    <mergeCell ref="BC3721:BC3728"/>
    <mergeCell ref="BD3721:BD3728"/>
    <mergeCell ref="BE3721:BE3728"/>
    <mergeCell ref="AQ3697:AQ3704"/>
    <mergeCell ref="AR3697:AR3704"/>
    <mergeCell ref="AS3697:AS3704"/>
    <mergeCell ref="AT3697:AT3704"/>
    <mergeCell ref="AU3697:AU3704"/>
    <mergeCell ref="AV3697:AV3704"/>
    <mergeCell ref="AW3697:AW3704"/>
    <mergeCell ref="AX3697:AX3704"/>
    <mergeCell ref="AY3697:AY3704"/>
    <mergeCell ref="AZ3697:AZ3704"/>
    <mergeCell ref="BA3697:BA3704"/>
    <mergeCell ref="BB3697:BB3704"/>
    <mergeCell ref="BC3697:BC3704"/>
    <mergeCell ref="BD3697:BD3704"/>
    <mergeCell ref="BE3697:BE3704"/>
    <mergeCell ref="AV3705:AV3712"/>
    <mergeCell ref="AW3705:AW3712"/>
    <mergeCell ref="AX3705:AX3712"/>
    <mergeCell ref="AY3705:AY3712"/>
    <mergeCell ref="AZ3705:AZ3712"/>
    <mergeCell ref="BA3705:BA3712"/>
    <mergeCell ref="BB3705:BB3712"/>
    <mergeCell ref="BC3705:BC3712"/>
    <mergeCell ref="BD3705:BD3712"/>
    <mergeCell ref="BE3705:BE3712"/>
    <mergeCell ref="F3698:F3703"/>
    <mergeCell ref="F3704:G3704"/>
    <mergeCell ref="A3673:A3680"/>
    <mergeCell ref="B3673:B3680"/>
    <mergeCell ref="C3673:C3680"/>
    <mergeCell ref="D3673:D3680"/>
    <mergeCell ref="E3673:E3680"/>
    <mergeCell ref="F3673:G3673"/>
    <mergeCell ref="AM3673:AM3680"/>
    <mergeCell ref="BD3673:BD3680"/>
    <mergeCell ref="BE3673:BE3680"/>
    <mergeCell ref="BF3673:BF3680"/>
    <mergeCell ref="BG3673:BG3680"/>
    <mergeCell ref="BH3673:BH3680"/>
    <mergeCell ref="AQ3689:AQ3696"/>
    <mergeCell ref="AR3689:AR3696"/>
    <mergeCell ref="AS3689:AS3696"/>
    <mergeCell ref="AT3689:AT3696"/>
    <mergeCell ref="AU3689:AU3696"/>
    <mergeCell ref="AV3689:AV3696"/>
    <mergeCell ref="AW3689:AW3696"/>
    <mergeCell ref="AX3689:AX3696"/>
    <mergeCell ref="AY3689:AY3696"/>
    <mergeCell ref="AZ3689:AZ3696"/>
    <mergeCell ref="BA3689:BA3696"/>
    <mergeCell ref="BB3689:BB3696"/>
    <mergeCell ref="BC3689:BC3696"/>
    <mergeCell ref="BD3689:BD3696"/>
    <mergeCell ref="BE3689:BE3696"/>
    <mergeCell ref="BF3689:BF3696"/>
    <mergeCell ref="BG3689:BG3696"/>
    <mergeCell ref="BH3689:BH3696"/>
    <mergeCell ref="BI3689:BI3696"/>
    <mergeCell ref="BJ3689:BJ3696"/>
    <mergeCell ref="BK3689:BK3696"/>
    <mergeCell ref="F3690:F3695"/>
    <mergeCell ref="F3696:G3696"/>
    <mergeCell ref="AN3177:AN3184"/>
    <mergeCell ref="AN3673:AN3680"/>
    <mergeCell ref="AO3673:AO3680"/>
    <mergeCell ref="F3674:F3679"/>
    <mergeCell ref="F3680:G3680"/>
    <mergeCell ref="BH3649:BH3656"/>
    <mergeCell ref="BE3649:BE3656"/>
    <mergeCell ref="AX3617:AX3624"/>
    <mergeCell ref="BR3601:BR3608"/>
    <mergeCell ref="AY3617:AY3624"/>
    <mergeCell ref="F3626:F3631"/>
    <mergeCell ref="F3632:G3632"/>
    <mergeCell ref="AY3609:AY3616"/>
    <mergeCell ref="AZ3609:AZ3616"/>
    <mergeCell ref="BA3609:BA3616"/>
    <mergeCell ref="F3610:F3615"/>
    <mergeCell ref="F3616:G3616"/>
    <mergeCell ref="BI3641:BI3648"/>
    <mergeCell ref="BB3609:BB3616"/>
    <mergeCell ref="A3625:A3632"/>
    <mergeCell ref="B3625:B3632"/>
    <mergeCell ref="C3625:C3632"/>
    <mergeCell ref="D3625:D3632"/>
    <mergeCell ref="E3625:E3632"/>
    <mergeCell ref="F3625:G3625"/>
    <mergeCell ref="AM3625:AM3632"/>
    <mergeCell ref="AN3625:AN3632"/>
    <mergeCell ref="AO3625:AO3632"/>
    <mergeCell ref="AP3625:AP3632"/>
    <mergeCell ref="AQ3625:AQ3632"/>
    <mergeCell ref="AR3625:AR3632"/>
    <mergeCell ref="AS3625:AS3632"/>
    <mergeCell ref="AT3625:AT3632"/>
    <mergeCell ref="AU3625:AU3632"/>
    <mergeCell ref="AV3625:AV3632"/>
    <mergeCell ref="AW3625:AW3632"/>
    <mergeCell ref="AX3625:AX3632"/>
    <mergeCell ref="BD3625:BD3632"/>
    <mergeCell ref="BE3625:BE3632"/>
    <mergeCell ref="BF3625:BF3632"/>
    <mergeCell ref="BG3625:BG3632"/>
    <mergeCell ref="BH3625:BH3632"/>
    <mergeCell ref="BI3625:BI3632"/>
    <mergeCell ref="F3601:G3601"/>
    <mergeCell ref="AO3617:AO3624"/>
    <mergeCell ref="BF3641:BF3648"/>
    <mergeCell ref="BG3641:BG3648"/>
    <mergeCell ref="F3649:G3649"/>
    <mergeCell ref="BO3617:BO3624"/>
    <mergeCell ref="BP3617:BP3624"/>
    <mergeCell ref="BQ3633:BQ3640"/>
    <mergeCell ref="AV3633:AV3640"/>
    <mergeCell ref="AW3633:AW3640"/>
    <mergeCell ref="AX3633:AX3640"/>
    <mergeCell ref="AY3633:AY3640"/>
    <mergeCell ref="AZ3633:AZ3640"/>
    <mergeCell ref="BA3633:BA3640"/>
    <mergeCell ref="BB3633:BB3640"/>
    <mergeCell ref="BC3633:BC3640"/>
    <mergeCell ref="BD3633:BD3640"/>
    <mergeCell ref="BE3633:BE3640"/>
    <mergeCell ref="BF3633:BF3640"/>
    <mergeCell ref="BG3633:BG3640"/>
    <mergeCell ref="BH3633:BH3640"/>
    <mergeCell ref="BN2577:BN2584"/>
    <mergeCell ref="BT3017:BT3024"/>
    <mergeCell ref="BQ2633:BQ2640"/>
    <mergeCell ref="BR2633:BR2640"/>
    <mergeCell ref="AQ3089:AQ3096"/>
    <mergeCell ref="BE3041:BE3048"/>
    <mergeCell ref="BJ3633:BJ3640"/>
    <mergeCell ref="AX3649:AX3656"/>
    <mergeCell ref="AY3649:AY3656"/>
    <mergeCell ref="AZ3649:AZ3656"/>
    <mergeCell ref="BD3041:BD3048"/>
    <mergeCell ref="AN2257:AN2264"/>
    <mergeCell ref="AQ3081:AQ3088"/>
    <mergeCell ref="AV3049:AV3056"/>
    <mergeCell ref="AV3033:AV3040"/>
    <mergeCell ref="AV3041:AV3048"/>
    <mergeCell ref="AV2513:AV2520"/>
    <mergeCell ref="AS3089:AS3096"/>
    <mergeCell ref="AW2497:AW2504"/>
    <mergeCell ref="AR2545:AR2552"/>
    <mergeCell ref="AV2673:AV2680"/>
    <mergeCell ref="AS2489:AS2496"/>
    <mergeCell ref="AW2673:AW2680"/>
    <mergeCell ref="AW3033:AW3040"/>
    <mergeCell ref="BB3601:BB3608"/>
    <mergeCell ref="BC3601:BC3608"/>
    <mergeCell ref="BD3601:BD3608"/>
    <mergeCell ref="BE3601:BE3608"/>
    <mergeCell ref="BF3601:BF3608"/>
    <mergeCell ref="BG3601:BG3608"/>
    <mergeCell ref="BH3601:BH3608"/>
    <mergeCell ref="BI3601:BI3608"/>
    <mergeCell ref="BJ3601:BJ3608"/>
    <mergeCell ref="BK3601:BK3608"/>
    <mergeCell ref="BD3169:BD3176"/>
    <mergeCell ref="BE3169:BE3176"/>
    <mergeCell ref="BF3169:BF3176"/>
    <mergeCell ref="BG3169:BG3176"/>
    <mergeCell ref="BH3169:BH3176"/>
    <mergeCell ref="BI3169:BI3176"/>
    <mergeCell ref="BJ3217:BJ3224"/>
    <mergeCell ref="BK3217:BK3224"/>
    <mergeCell ref="BA3281:BA3288"/>
    <mergeCell ref="BB3281:BB3288"/>
    <mergeCell ref="BF3305:BF3312"/>
    <mergeCell ref="BG3305:BG3312"/>
    <mergeCell ref="BH3305:BH3312"/>
    <mergeCell ref="BJ3305:BJ3312"/>
    <mergeCell ref="BI3297:BI3304"/>
    <mergeCell ref="BJ3297:BJ3304"/>
    <mergeCell ref="BK3297:BK3304"/>
    <mergeCell ref="BK3329:BK3336"/>
    <mergeCell ref="BI3305:BI3312"/>
    <mergeCell ref="BJ3345:BJ3352"/>
    <mergeCell ref="BE3185:BE3192"/>
    <mergeCell ref="BF3185:BF3192"/>
    <mergeCell ref="BK3169:BK3176"/>
    <mergeCell ref="BC3209:BC3216"/>
    <mergeCell ref="BD3209:BD3216"/>
    <mergeCell ref="BE3209:BE3216"/>
    <mergeCell ref="BF3209:BF3216"/>
    <mergeCell ref="BG3209:BG3216"/>
    <mergeCell ref="BH3577:BH3584"/>
    <mergeCell ref="BI3281:BI3288"/>
    <mergeCell ref="CI3129:CI3136"/>
    <mergeCell ref="CB3121:CB3128"/>
    <mergeCell ref="CC3121:CC3128"/>
    <mergeCell ref="CI3185:CI3192"/>
    <mergeCell ref="CJ3185:CJ3192"/>
    <mergeCell ref="CK3169:CK3176"/>
    <mergeCell ref="CF3193:CF3200"/>
    <mergeCell ref="CG3177:CG3184"/>
    <mergeCell ref="AO3177:AO3184"/>
    <mergeCell ref="AN3193:AN3200"/>
    <mergeCell ref="AO3193:AO3200"/>
    <mergeCell ref="AP3193:AP3200"/>
    <mergeCell ref="BH3129:BH3136"/>
    <mergeCell ref="BI2977:BI2984"/>
    <mergeCell ref="BG3033:BG3040"/>
    <mergeCell ref="BG3041:BG3048"/>
    <mergeCell ref="BG3073:BG3080"/>
    <mergeCell ref="BI3041:BI3048"/>
    <mergeCell ref="BI3057:BI3064"/>
    <mergeCell ref="BG3089:BG3096"/>
    <mergeCell ref="BW2433:BW2440"/>
    <mergeCell ref="BX2433:BX2440"/>
    <mergeCell ref="BZ2145:BZ2152"/>
    <mergeCell ref="BP4025:BP4032"/>
    <mergeCell ref="CD2441:CD2448"/>
    <mergeCell ref="CD2497:CD2504"/>
    <mergeCell ref="CE2497:CE2504"/>
    <mergeCell ref="CD2593:CD2600"/>
    <mergeCell ref="CA3985:CA3992"/>
    <mergeCell ref="CK2553:CK2560"/>
    <mergeCell ref="BH3137:BH3144"/>
    <mergeCell ref="BM3065:BM3072"/>
    <mergeCell ref="CC2601:CC2608"/>
    <mergeCell ref="BI3137:BI3144"/>
    <mergeCell ref="BN3073:BN3080"/>
    <mergeCell ref="BV3089:BV3096"/>
    <mergeCell ref="BV3073:BV3080"/>
    <mergeCell ref="AN3161:AN3168"/>
    <mergeCell ref="AO3161:AO3168"/>
    <mergeCell ref="AP3161:AP3168"/>
    <mergeCell ref="AN3169:AN3176"/>
    <mergeCell ref="AO3169:AO3176"/>
    <mergeCell ref="AP3169:AP3176"/>
    <mergeCell ref="AQ3169:AQ3176"/>
    <mergeCell ref="AR3169:AR3176"/>
    <mergeCell ref="AS3169:AS3176"/>
    <mergeCell ref="AT3169:AT3176"/>
    <mergeCell ref="BP2289:BP2296"/>
    <mergeCell ref="BZ2337:BZ2344"/>
    <mergeCell ref="CA2337:CA2344"/>
    <mergeCell ref="CA2193:CA2200"/>
    <mergeCell ref="CA2401:CA2408"/>
    <mergeCell ref="CB2401:CB2408"/>
    <mergeCell ref="BU2145:BU2152"/>
    <mergeCell ref="BM3049:BM3056"/>
    <mergeCell ref="BO3041:BO3048"/>
    <mergeCell ref="BO3049:BO3056"/>
    <mergeCell ref="BP3049:BP3056"/>
    <mergeCell ref="BW2641:BW2648"/>
    <mergeCell ref="BU3049:BU3056"/>
    <mergeCell ref="BZ2913:BZ2920"/>
    <mergeCell ref="BZ2921:BZ2928"/>
    <mergeCell ref="BU2489:BU2496"/>
    <mergeCell ref="BX2457:BX2464"/>
    <mergeCell ref="CM3905:CM3912"/>
    <mergeCell ref="CI3161:CI3168"/>
    <mergeCell ref="CJ3161:CJ3168"/>
    <mergeCell ref="CK3161:CK3168"/>
    <mergeCell ref="CL3161:CL3168"/>
    <mergeCell ref="CM3161:CM3168"/>
    <mergeCell ref="AY2329:AY2336"/>
    <mergeCell ref="AY2673:AY2680"/>
    <mergeCell ref="BK1985:BK1992"/>
    <mergeCell ref="BE1977:BE1984"/>
    <mergeCell ref="BF1977:BF1984"/>
    <mergeCell ref="BG1977:BG1984"/>
    <mergeCell ref="BH1977:BH1984"/>
    <mergeCell ref="BI1977:BI1984"/>
    <mergeCell ref="BJ1977:BJ1984"/>
    <mergeCell ref="BG2633:BG2640"/>
    <mergeCell ref="AY2681:AY2688"/>
    <mergeCell ref="AZ2681:AZ2688"/>
    <mergeCell ref="BA2681:BA2688"/>
    <mergeCell ref="AY2937:AY2944"/>
    <mergeCell ref="AZ2937:AZ2944"/>
    <mergeCell ref="BA2937:BA2944"/>
    <mergeCell ref="BB2937:BB2944"/>
    <mergeCell ref="BF2017:BF2024"/>
    <mergeCell ref="BG2433:BG2440"/>
    <mergeCell ref="BG2977:BG2984"/>
    <mergeCell ref="BJ2089:BJ2096"/>
    <mergeCell ref="CG3697:CG3704"/>
    <mergeCell ref="CA2209:CA2216"/>
    <mergeCell ref="CL2569:CL2576"/>
    <mergeCell ref="BA2025:BA2032"/>
    <mergeCell ref="BF2073:BF2080"/>
    <mergeCell ref="BC3041:BC3048"/>
    <mergeCell ref="BL2473:BL2480"/>
    <mergeCell ref="CK2177:CK2184"/>
    <mergeCell ref="CM2081:CM2088"/>
    <mergeCell ref="CM2113:CM2120"/>
    <mergeCell ref="CM2145:CM2152"/>
    <mergeCell ref="CM2129:CM2136"/>
    <mergeCell ref="BV2153:BV2160"/>
    <mergeCell ref="BW2153:BW2160"/>
    <mergeCell ref="BW2161:BW2168"/>
    <mergeCell ref="BX3001:BX3008"/>
    <mergeCell ref="CB3105:CB3112"/>
    <mergeCell ref="BG2073:BG2080"/>
    <mergeCell ref="BF3041:BF3048"/>
    <mergeCell ref="BB3041:BB3048"/>
    <mergeCell ref="BD3057:BD3064"/>
    <mergeCell ref="BD3065:BD3072"/>
    <mergeCell ref="CA2305:CA2312"/>
    <mergeCell ref="CB2249:CB2256"/>
    <mergeCell ref="BZ3673:BZ3680"/>
    <mergeCell ref="CA3673:CA3680"/>
    <mergeCell ref="CB3673:CB3680"/>
    <mergeCell ref="CC3673:CC3680"/>
    <mergeCell ref="CD3673:CD3680"/>
    <mergeCell ref="CE3673:CE3680"/>
    <mergeCell ref="CF3673:CF3680"/>
    <mergeCell ref="CG3673:CG3680"/>
    <mergeCell ref="CH3673:CH3680"/>
    <mergeCell ref="CI3673:CI3680"/>
    <mergeCell ref="CK3673:CK3680"/>
    <mergeCell ref="CL3673:CL3680"/>
    <mergeCell ref="CM3673:CM3680"/>
    <mergeCell ref="BO3097:BO3104"/>
    <mergeCell ref="BQ2441:BQ2448"/>
    <mergeCell ref="BG2249:BG2256"/>
    <mergeCell ref="BJ2297:BJ2304"/>
    <mergeCell ref="BI2353:BI2360"/>
    <mergeCell ref="BK2257:BK2264"/>
    <mergeCell ref="BK2385:BK2392"/>
    <mergeCell ref="BH2081:BH2088"/>
    <mergeCell ref="BZ2369:BZ2376"/>
    <mergeCell ref="AT2489:AT2496"/>
    <mergeCell ref="AU2937:AU2944"/>
    <mergeCell ref="BG3057:BG3064"/>
    <mergeCell ref="AU2081:AU2088"/>
    <mergeCell ref="AU2049:AU2056"/>
    <mergeCell ref="CL3089:CL3096"/>
    <mergeCell ref="CM2665:CM2672"/>
    <mergeCell ref="CC3169:CC3176"/>
    <mergeCell ref="CB3161:CB3168"/>
    <mergeCell ref="CD3697:CD3704"/>
    <mergeCell ref="CE3697:CE3704"/>
    <mergeCell ref="CF3697:CF3704"/>
    <mergeCell ref="CE3745:CE3752"/>
    <mergeCell ref="CF3745:CF3752"/>
    <mergeCell ref="CG3745:CG3752"/>
    <mergeCell ref="CH3745:CH3752"/>
    <mergeCell ref="CL3585:CL3592"/>
    <mergeCell ref="BZ3217:BZ3224"/>
    <mergeCell ref="CA3217:CA3224"/>
    <mergeCell ref="CB3217:CB3224"/>
    <mergeCell ref="CC3217:CC3224"/>
    <mergeCell ref="CD3217:CD3224"/>
    <mergeCell ref="CA2377:CA2384"/>
    <mergeCell ref="CB2377:CB2384"/>
    <mergeCell ref="CA3681:CA3688"/>
    <mergeCell ref="CB3681:CB3688"/>
    <mergeCell ref="CC3681:CC3688"/>
    <mergeCell ref="CD3681:CD3688"/>
    <mergeCell ref="CE3681:CE3688"/>
    <mergeCell ref="CF3681:CF3688"/>
    <mergeCell ref="CG3681:CG3688"/>
    <mergeCell ref="CH3681:CH3688"/>
    <mergeCell ref="CI3681:CI3688"/>
    <mergeCell ref="CK3681:CK3688"/>
    <mergeCell ref="CL3681:CL3688"/>
    <mergeCell ref="CM3681:CM3688"/>
    <mergeCell ref="BZ3689:BZ3696"/>
    <mergeCell ref="CC2489:CC2496"/>
    <mergeCell ref="CC2633:CC2640"/>
    <mergeCell ref="CA2617:CA2624"/>
    <mergeCell ref="CA2297:CA2304"/>
    <mergeCell ref="CB2297:CB2304"/>
    <mergeCell ref="CC2297:CC2304"/>
    <mergeCell ref="CB2305:CB2312"/>
    <mergeCell ref="CC2305:CC2312"/>
    <mergeCell ref="CA2257:CA2264"/>
    <mergeCell ref="BZ2441:BZ2448"/>
    <mergeCell ref="CC2377:CC2384"/>
    <mergeCell ref="CD2377:CD2384"/>
    <mergeCell ref="CE2377:CE2384"/>
    <mergeCell ref="CE2257:CE2264"/>
    <mergeCell ref="CF2257:CF2264"/>
    <mergeCell ref="CK2433:CK2440"/>
    <mergeCell ref="CL2433:CL2440"/>
    <mergeCell ref="CK2449:CK2456"/>
    <mergeCell ref="AM4145:AM4152"/>
    <mergeCell ref="BB4129:BB4136"/>
    <mergeCell ref="BB4153:BB4160"/>
    <mergeCell ref="AP4137:AP4144"/>
    <mergeCell ref="BY2153:BY2160"/>
    <mergeCell ref="BZ2153:BZ2160"/>
    <mergeCell ref="CE2689:CE2696"/>
    <mergeCell ref="BF4025:BF4032"/>
    <mergeCell ref="BT4105:BT4112"/>
    <mergeCell ref="CC2145:CC2152"/>
    <mergeCell ref="CB2121:CB2128"/>
    <mergeCell ref="CC2121:CC2128"/>
    <mergeCell ref="CC4041:CC4048"/>
    <mergeCell ref="CD4041:CD4048"/>
    <mergeCell ref="CB4057:CB4064"/>
    <mergeCell ref="CE4049:CE4056"/>
    <mergeCell ref="BY4121:BY4128"/>
    <mergeCell ref="BZ4121:BZ4128"/>
    <mergeCell ref="BY2017:BY2024"/>
    <mergeCell ref="BZ2129:BZ2136"/>
    <mergeCell ref="BY2073:BY2080"/>
    <mergeCell ref="BU2081:BU2088"/>
    <mergeCell ref="BU2313:BU2320"/>
    <mergeCell ref="BP2073:BP2080"/>
    <mergeCell ref="BX2273:BX2280"/>
    <mergeCell ref="BW2337:BW2344"/>
    <mergeCell ref="BT2097:BT2104"/>
    <mergeCell ref="BQ2017:BQ2024"/>
    <mergeCell ref="BY2833:BY2840"/>
    <mergeCell ref="BX2169:BX2176"/>
    <mergeCell ref="BY2169:BY2176"/>
    <mergeCell ref="BZ2225:BZ2232"/>
    <mergeCell ref="BS2129:BS2136"/>
    <mergeCell ref="BR2129:BR2136"/>
    <mergeCell ref="BC4129:BC4136"/>
    <mergeCell ref="AV4129:AV4136"/>
    <mergeCell ref="AQ4137:AQ4144"/>
    <mergeCell ref="BD4145:BD4152"/>
    <mergeCell ref="BE4145:BE4152"/>
    <mergeCell ref="BF4145:BF4152"/>
    <mergeCell ref="BH4121:BH4128"/>
    <mergeCell ref="BI4137:BI4144"/>
    <mergeCell ref="BK4137:BK4144"/>
    <mergeCell ref="AQ4121:AQ4128"/>
    <mergeCell ref="AR4121:AR4128"/>
    <mergeCell ref="BV2977:BV2984"/>
    <mergeCell ref="BT2513:BT2520"/>
    <mergeCell ref="CA2673:CA2680"/>
    <mergeCell ref="BY2257:BY2264"/>
    <mergeCell ref="CA2465:CA2472"/>
    <mergeCell ref="CA2417:CA2424"/>
    <mergeCell ref="CA2369:CA2376"/>
    <mergeCell ref="BV2273:BV2280"/>
    <mergeCell ref="BM2633:BM2640"/>
    <mergeCell ref="BM2497:BM2504"/>
    <mergeCell ref="BS2457:BS2464"/>
    <mergeCell ref="BP2489:BP2496"/>
    <mergeCell ref="BH2073:BH2080"/>
    <mergeCell ref="BH2417:BH2424"/>
    <mergeCell ref="BL2433:BL2440"/>
    <mergeCell ref="BM2433:BM2440"/>
    <mergeCell ref="BZ2137:BZ2144"/>
    <mergeCell ref="CD2201:CD2208"/>
    <mergeCell ref="CE2201:CE2208"/>
    <mergeCell ref="CM4169:CM4176"/>
    <mergeCell ref="CG4193:CG4200"/>
    <mergeCell ref="CH4193:CH4200"/>
    <mergeCell ref="BR4153:BR4160"/>
    <mergeCell ref="CI4225:CI4232"/>
    <mergeCell ref="CJ4225:CJ4232"/>
    <mergeCell ref="CK4225:CK4232"/>
    <mergeCell ref="BV4153:BV4160"/>
    <mergeCell ref="BW4153:BW4160"/>
    <mergeCell ref="BX4153:BX4160"/>
    <mergeCell ref="BY4153:BY4160"/>
    <mergeCell ref="BO4185:BO4192"/>
    <mergeCell ref="BP4185:BP4192"/>
    <mergeCell ref="BQ4185:BQ4192"/>
    <mergeCell ref="BR4185:BR4192"/>
    <mergeCell ref="BS4185:BS4192"/>
    <mergeCell ref="BT4185:BT4192"/>
    <mergeCell ref="BU4185:BU4192"/>
    <mergeCell ref="BV4185:BV4192"/>
    <mergeCell ref="BW4185:BW4192"/>
    <mergeCell ref="BY4169:BY4176"/>
    <mergeCell ref="BZ4169:BZ4176"/>
    <mergeCell ref="BZ4161:BZ4168"/>
    <mergeCell ref="CC4161:CC4168"/>
    <mergeCell ref="AU4169:AU4176"/>
    <mergeCell ref="AV4169:AV4176"/>
    <mergeCell ref="AW4169:AW4176"/>
    <mergeCell ref="CC4209:CC4216"/>
    <mergeCell ref="CN4273:CN4280"/>
    <mergeCell ref="BX4281:BX4288"/>
    <mergeCell ref="BG4161:BG4168"/>
    <mergeCell ref="CN4161:CN4168"/>
    <mergeCell ref="CN4225:CN4232"/>
    <mergeCell ref="BH4217:BH4224"/>
    <mergeCell ref="BI4217:BI4224"/>
    <mergeCell ref="BW4209:BW4216"/>
    <mergeCell ref="BX4209:BX4216"/>
    <mergeCell ref="BY4177:BY4184"/>
    <mergeCell ref="AX4177:AX4184"/>
    <mergeCell ref="AY4177:AY4184"/>
    <mergeCell ref="AZ4177:AZ4184"/>
    <mergeCell ref="BA4177:BA4184"/>
    <mergeCell ref="BB4177:BB4184"/>
    <mergeCell ref="BC4177:BC4184"/>
    <mergeCell ref="BD4177:BD4184"/>
    <mergeCell ref="AY4233:AY4240"/>
    <mergeCell ref="AZ4233:AZ4240"/>
    <mergeCell ref="BA4233:BA4240"/>
    <mergeCell ref="BB4233:BB4240"/>
    <mergeCell ref="BC4233:BC4240"/>
    <mergeCell ref="CL4153:CL4160"/>
    <mergeCell ref="CF4177:CF4184"/>
    <mergeCell ref="CA4217:CA4224"/>
    <mergeCell ref="CH4169:CH4176"/>
    <mergeCell ref="CI4169:CI4176"/>
    <mergeCell ref="CJ4169:CJ4176"/>
    <mergeCell ref="CK4169:CK4176"/>
    <mergeCell ref="CF4249:CF4256"/>
    <mergeCell ref="CG4249:CG4256"/>
    <mergeCell ref="CH4249:CH4256"/>
    <mergeCell ref="CI4249:CI4256"/>
    <mergeCell ref="BT4177:BT4184"/>
    <mergeCell ref="BS4169:BS4176"/>
    <mergeCell ref="BT4169:BT4176"/>
    <mergeCell ref="CG1369:CG1376"/>
    <mergeCell ref="BM1425:BM1432"/>
    <mergeCell ref="BM1417:BM1424"/>
    <mergeCell ref="BM1409:BM1416"/>
    <mergeCell ref="BM1441:BM1448"/>
    <mergeCell ref="BM1433:BM1440"/>
    <mergeCell ref="AS1529:AS1536"/>
    <mergeCell ref="AQ1425:AQ1432"/>
    <mergeCell ref="BN1433:BN1440"/>
    <mergeCell ref="BU1465:BU1472"/>
    <mergeCell ref="BV1465:BV1472"/>
    <mergeCell ref="BW1465:BW1472"/>
    <mergeCell ref="BA1369:BA1376"/>
    <mergeCell ref="CB1641:CB1648"/>
    <mergeCell ref="CF1729:CF1736"/>
    <mergeCell ref="BZ1649:BZ1656"/>
    <mergeCell ref="BZ1905:BZ1912"/>
    <mergeCell ref="CM2073:CM2080"/>
    <mergeCell ref="BZ2185:BZ2192"/>
    <mergeCell ref="BY2193:BY2200"/>
    <mergeCell ref="CM2153:CM2160"/>
    <mergeCell ref="CE2169:CE2176"/>
    <mergeCell ref="CF2169:CF2176"/>
    <mergeCell ref="CL2169:CL2176"/>
    <mergeCell ref="CD2169:CD2176"/>
    <mergeCell ref="CJ2025:CJ2032"/>
    <mergeCell ref="BY2025:BY2032"/>
    <mergeCell ref="BX2153:BX2160"/>
    <mergeCell ref="CE1401:CE1408"/>
    <mergeCell ref="BW1409:BW1416"/>
    <mergeCell ref="BX1409:BX1416"/>
    <mergeCell ref="BY1409:BY1416"/>
    <mergeCell ref="CA2081:CA2088"/>
    <mergeCell ref="CG1929:CG1936"/>
    <mergeCell ref="CH1929:CH1936"/>
    <mergeCell ref="CM2017:CM2024"/>
    <mergeCell ref="CG1945:CG1952"/>
    <mergeCell ref="CH1457:CH1464"/>
    <mergeCell ref="BW1777:BW1784"/>
    <mergeCell ref="BX1777:BX1784"/>
    <mergeCell ref="BY1777:BY1784"/>
    <mergeCell ref="CG2137:CG2144"/>
    <mergeCell ref="CH2137:CH2144"/>
    <mergeCell ref="BO1913:BO1920"/>
    <mergeCell ref="BV1881:BV1888"/>
    <mergeCell ref="BW1881:BW1888"/>
    <mergeCell ref="BX1881:BX1888"/>
    <mergeCell ref="BY1881:BY1888"/>
    <mergeCell ref="BU1873:BU1880"/>
    <mergeCell ref="BR2137:BR2144"/>
    <mergeCell ref="BR1969:BR1976"/>
    <mergeCell ref="BS1969:BS1976"/>
    <mergeCell ref="BT1969:BT1976"/>
    <mergeCell ref="BU1969:BU1976"/>
    <mergeCell ref="BV1969:BV1976"/>
    <mergeCell ref="AT1985:AT1992"/>
    <mergeCell ref="BJ1985:BJ1992"/>
    <mergeCell ref="BC1985:BC1992"/>
    <mergeCell ref="BD1985:BD1992"/>
    <mergeCell ref="CE2129:CE2136"/>
    <mergeCell ref="BL2193:BL2200"/>
    <mergeCell ref="CK1849:CK1856"/>
    <mergeCell ref="BO1657:BO1664"/>
    <mergeCell ref="BS1697:BS1704"/>
    <mergeCell ref="CE1329:CE1336"/>
    <mergeCell ref="BV1313:BV1320"/>
    <mergeCell ref="BU1433:BU1440"/>
    <mergeCell ref="BW1305:BW1312"/>
    <mergeCell ref="BX1377:BX1384"/>
    <mergeCell ref="CE1425:CE1432"/>
    <mergeCell ref="BX1393:BX1400"/>
    <mergeCell ref="BY1393:BY1400"/>
    <mergeCell ref="BS1401:BS1408"/>
    <mergeCell ref="CC1425:CC1432"/>
    <mergeCell ref="CA1321:CA1328"/>
    <mergeCell ref="BW1345:BW1352"/>
    <mergeCell ref="BW1417:BW1424"/>
    <mergeCell ref="BV1417:BV1424"/>
    <mergeCell ref="BX1361:BX1368"/>
    <mergeCell ref="BY1361:BY1368"/>
    <mergeCell ref="CB1345:CB1352"/>
    <mergeCell ref="BU1353:BU1360"/>
    <mergeCell ref="CC1321:CC1328"/>
    <mergeCell ref="CD1321:CD1328"/>
    <mergeCell ref="BU1337:BU1344"/>
    <mergeCell ref="BV1305:BV1312"/>
    <mergeCell ref="CC1337:CC1344"/>
    <mergeCell ref="CC1361:CC1368"/>
    <mergeCell ref="CD1361:CD1368"/>
    <mergeCell ref="BT1337:BT1344"/>
    <mergeCell ref="CB1433:CB1440"/>
    <mergeCell ref="CA1433:CA1440"/>
    <mergeCell ref="BO1369:BO1376"/>
    <mergeCell ref="BP1369:BP1376"/>
    <mergeCell ref="BQ1369:BQ1376"/>
    <mergeCell ref="BR1369:BR1376"/>
    <mergeCell ref="BS1369:BS1376"/>
    <mergeCell ref="BT1369:BT1376"/>
    <mergeCell ref="BT1401:BT1408"/>
    <mergeCell ref="BQ1425:BQ1432"/>
    <mergeCell ref="BR1425:BR1432"/>
    <mergeCell ref="CP1337:CP1344"/>
    <mergeCell ref="CH1281:CH1288"/>
    <mergeCell ref="CI1281:CI1288"/>
    <mergeCell ref="CJ1281:CJ1288"/>
    <mergeCell ref="CK1281:CK1288"/>
    <mergeCell ref="CL1281:CL1288"/>
    <mergeCell ref="CM1281:CM1288"/>
    <mergeCell ref="CN1281:CN1288"/>
    <mergeCell ref="CP1281:CP1288"/>
    <mergeCell ref="CM1257:CM1264"/>
    <mergeCell ref="CL1321:CL1328"/>
    <mergeCell ref="CK1305:CK1312"/>
    <mergeCell ref="CM1305:CM1312"/>
    <mergeCell ref="CM1289:CM1296"/>
    <mergeCell ref="AY1321:AY1328"/>
    <mergeCell ref="AW1353:AW1360"/>
    <mergeCell ref="CN1297:CN1304"/>
    <mergeCell ref="CP1353:CP1360"/>
    <mergeCell ref="CP1241:CP1248"/>
    <mergeCell ref="CP1345:CP1352"/>
    <mergeCell ref="CP1321:CP1328"/>
    <mergeCell ref="CM1321:CM1328"/>
    <mergeCell ref="CJ1329:CJ1336"/>
    <mergeCell ref="CK1329:CK1336"/>
    <mergeCell ref="CL1329:CL1336"/>
    <mergeCell ref="BQ1273:BQ1280"/>
    <mergeCell ref="BN1297:BN1304"/>
    <mergeCell ref="BO1297:BO1304"/>
    <mergeCell ref="BK1273:BK1280"/>
    <mergeCell ref="BL1289:BL1296"/>
    <mergeCell ref="BK1265:BK1272"/>
    <mergeCell ref="BL1265:BL1272"/>
    <mergeCell ref="BG1281:BG1288"/>
    <mergeCell ref="BH1281:BH1288"/>
    <mergeCell ref="BI1281:BI1288"/>
    <mergeCell ref="BJ1281:BJ1288"/>
    <mergeCell ref="BK1281:BK1288"/>
    <mergeCell ref="CM1297:CM1304"/>
    <mergeCell ref="CF1297:CF1304"/>
    <mergeCell ref="CG1297:CG1304"/>
    <mergeCell ref="CF1353:CF1360"/>
    <mergeCell ref="CG1353:CG1360"/>
    <mergeCell ref="CA1345:CA1352"/>
    <mergeCell ref="CP1289:CP1296"/>
    <mergeCell ref="BL1281:BL1288"/>
    <mergeCell ref="BM1281:BM1288"/>
    <mergeCell ref="BN1281:BN1288"/>
    <mergeCell ref="CD1273:CD1280"/>
    <mergeCell ref="CI1257:CI1264"/>
    <mergeCell ref="BZ1289:BZ1296"/>
    <mergeCell ref="BY1257:BY1264"/>
    <mergeCell ref="BZ1257:BZ1264"/>
    <mergeCell ref="AX1241:AX1248"/>
    <mergeCell ref="BZ1321:BZ1328"/>
    <mergeCell ref="BE1241:BE1248"/>
    <mergeCell ref="CK1353:CK1360"/>
    <mergeCell ref="CB1297:CB1304"/>
    <mergeCell ref="CC1297:CC1304"/>
    <mergeCell ref="CD1297:CD1304"/>
    <mergeCell ref="CE1345:CE1352"/>
    <mergeCell ref="BM1345:BM1352"/>
    <mergeCell ref="BO1353:BO1360"/>
    <mergeCell ref="BQ1297:BQ1304"/>
    <mergeCell ref="BF1305:BF1312"/>
    <mergeCell ref="CP1225:CP1232"/>
    <mergeCell ref="BD1313:BD1320"/>
    <mergeCell ref="BE1313:BE1320"/>
    <mergeCell ref="BO1273:BO1280"/>
    <mergeCell ref="CL1225:CL1232"/>
    <mergeCell ref="CE1273:CE1280"/>
    <mergeCell ref="BZ1241:BZ1248"/>
    <mergeCell ref="CC1257:CC1264"/>
    <mergeCell ref="CG1289:CG1296"/>
    <mergeCell ref="CC1249:CC1256"/>
    <mergeCell ref="CD1249:CD1256"/>
    <mergeCell ref="CE1249:CE1256"/>
    <mergeCell ref="CF1249:CF1256"/>
    <mergeCell ref="BU1249:BU1256"/>
    <mergeCell ref="BV1249:BV1256"/>
    <mergeCell ref="BW1249:BW1256"/>
    <mergeCell ref="BX1249:BX1256"/>
    <mergeCell ref="CA1305:CA1312"/>
    <mergeCell ref="CF1273:CF1280"/>
    <mergeCell ref="BT1281:BT1288"/>
    <mergeCell ref="BU1281:BU1288"/>
    <mergeCell ref="BV1281:BV1288"/>
    <mergeCell ref="BW1281:BW1288"/>
    <mergeCell ref="CB1289:CB1296"/>
    <mergeCell ref="CL1297:CL1304"/>
    <mergeCell ref="CK1313:CK1320"/>
    <mergeCell ref="CK1297:CK1304"/>
    <mergeCell ref="CH1313:CH1320"/>
    <mergeCell ref="CG1305:CG1312"/>
    <mergeCell ref="CH1305:CH1312"/>
    <mergeCell ref="BS1209:BS1216"/>
    <mergeCell ref="BV1209:BV1216"/>
    <mergeCell ref="BW1209:BW1216"/>
    <mergeCell ref="BX1209:BX1216"/>
    <mergeCell ref="BP1305:BP1312"/>
    <mergeCell ref="BR1289:BR1296"/>
    <mergeCell ref="CE1297:CE1304"/>
    <mergeCell ref="CM1313:CM1320"/>
    <mergeCell ref="CN1313:CN1320"/>
    <mergeCell ref="CI1305:CI1312"/>
    <mergeCell ref="CN1305:CN1312"/>
    <mergeCell ref="CP1305:CP1312"/>
    <mergeCell ref="CJ1297:CJ1304"/>
    <mergeCell ref="CB1233:CB1240"/>
    <mergeCell ref="CA1289:CA1296"/>
    <mergeCell ref="BW1233:BW1240"/>
    <mergeCell ref="BY1225:BY1232"/>
    <mergeCell ref="CA1217:CA1224"/>
    <mergeCell ref="CJ1273:CJ1280"/>
    <mergeCell ref="CP1297:CP1304"/>
    <mergeCell ref="BQ1233:BQ1240"/>
    <mergeCell ref="BS1233:BS1240"/>
    <mergeCell ref="BS1257:BS1264"/>
    <mergeCell ref="BK1297:BK1304"/>
    <mergeCell ref="CK1209:CK1216"/>
    <mergeCell ref="CK1217:CK1224"/>
    <mergeCell ref="CL1217:CL1224"/>
    <mergeCell ref="BY1217:BY1224"/>
    <mergeCell ref="CI1289:CI1296"/>
    <mergeCell ref="BV1289:BV1296"/>
    <mergeCell ref="BD1217:BD1224"/>
    <mergeCell ref="BW1225:BW1232"/>
    <mergeCell ref="BX1225:BX1232"/>
    <mergeCell ref="CP1273:CP1280"/>
    <mergeCell ref="CN393:CN400"/>
    <mergeCell ref="CC393:CC400"/>
    <mergeCell ref="BY1081:BY1088"/>
    <mergeCell ref="BZ1081:BZ1088"/>
    <mergeCell ref="CA1081:CA1088"/>
    <mergeCell ref="CB1081:CB1088"/>
    <mergeCell ref="CC1081:CC1088"/>
    <mergeCell ref="CD1081:CD1088"/>
    <mergeCell ref="CE1081:CE1088"/>
    <mergeCell ref="BX1217:BX1224"/>
    <mergeCell ref="CB1217:CB1224"/>
    <mergeCell ref="CC1217:CC1224"/>
    <mergeCell ref="CN457:CN464"/>
    <mergeCell ref="BT1257:BT1264"/>
    <mergeCell ref="BU1257:BU1264"/>
    <mergeCell ref="AY1233:AY1240"/>
    <mergeCell ref="BW537:BW544"/>
    <mergeCell ref="BX537:BX544"/>
    <mergeCell ref="BY537:BY544"/>
    <mergeCell ref="BZ537:BZ544"/>
    <mergeCell ref="BN985:BN992"/>
    <mergeCell ref="BO985:BO992"/>
    <mergeCell ref="BP985:BP992"/>
    <mergeCell ref="BQ985:BQ992"/>
    <mergeCell ref="BP1161:BP1168"/>
    <mergeCell ref="BQ1137:BQ1144"/>
    <mergeCell ref="BQ1169:BQ1176"/>
    <mergeCell ref="BS1193:BS1200"/>
    <mergeCell ref="BP1145:BP1152"/>
    <mergeCell ref="BQ1145:BQ1152"/>
    <mergeCell ref="BR1145:BR1152"/>
    <mergeCell ref="BS1145:BS1152"/>
    <mergeCell ref="BS1137:BS1144"/>
    <mergeCell ref="BS497:BS504"/>
    <mergeCell ref="BT497:BT504"/>
    <mergeCell ref="BU497:BU504"/>
    <mergeCell ref="BV497:BV504"/>
    <mergeCell ref="BW497:BW504"/>
    <mergeCell ref="BX497:BX504"/>
    <mergeCell ref="BV1041:BV1048"/>
    <mergeCell ref="BR1209:BR1216"/>
    <mergeCell ref="CD1217:CD1224"/>
    <mergeCell ref="BJ1217:BJ1224"/>
    <mergeCell ref="CJ1209:CJ1216"/>
    <mergeCell ref="CH1217:CH1224"/>
    <mergeCell ref="CI1217:CI1224"/>
    <mergeCell ref="CJ1217:CJ1224"/>
    <mergeCell ref="BV1241:BV1248"/>
    <mergeCell ref="CM1209:CM1216"/>
    <mergeCell ref="CM1201:CM1208"/>
    <mergeCell ref="BW1201:BW1208"/>
    <mergeCell ref="BX1201:BX1208"/>
    <mergeCell ref="BY1201:BY1208"/>
    <mergeCell ref="CF1225:CF1232"/>
    <mergeCell ref="CB1193:CB1200"/>
    <mergeCell ref="CM1225:CM1232"/>
    <mergeCell ref="BX977:BX984"/>
    <mergeCell ref="CG937:CG944"/>
    <mergeCell ref="CH937:CH944"/>
    <mergeCell ref="CI937:CI944"/>
    <mergeCell ref="BV1145:BV1152"/>
    <mergeCell ref="BW1145:BW1152"/>
    <mergeCell ref="BX1145:BX1152"/>
    <mergeCell ref="BE1129:BE1136"/>
    <mergeCell ref="F1081:G1081"/>
    <mergeCell ref="AU1281:AU1288"/>
    <mergeCell ref="AV1281:AV1288"/>
    <mergeCell ref="AW1281:AW1288"/>
    <mergeCell ref="AM1081:AM1088"/>
    <mergeCell ref="BU457:BU464"/>
    <mergeCell ref="BV457:BV464"/>
    <mergeCell ref="F497:G497"/>
    <mergeCell ref="AM497:AM504"/>
    <mergeCell ref="AN497:AN504"/>
    <mergeCell ref="AO497:AO504"/>
    <mergeCell ref="AP497:AP504"/>
    <mergeCell ref="AQ497:AQ504"/>
    <mergeCell ref="AR497:AR504"/>
    <mergeCell ref="AS497:AS504"/>
    <mergeCell ref="AT497:AT504"/>
    <mergeCell ref="AN1081:AN1088"/>
    <mergeCell ref="AR1209:AR1216"/>
    <mergeCell ref="AS1209:AS1216"/>
    <mergeCell ref="AT1209:AT1216"/>
    <mergeCell ref="AU1209:AU1216"/>
    <mergeCell ref="AV1209:AV1216"/>
    <mergeCell ref="AW1209:AW1216"/>
    <mergeCell ref="F1082:F1087"/>
    <mergeCell ref="F1088:G1088"/>
    <mergeCell ref="BN457:BN464"/>
    <mergeCell ref="BR457:BR464"/>
    <mergeCell ref="BS457:BS464"/>
    <mergeCell ref="BT457:BT464"/>
    <mergeCell ref="BE1257:BE1264"/>
    <mergeCell ref="AT1273:AT1280"/>
    <mergeCell ref="AU1273:AU1280"/>
    <mergeCell ref="AU1257:AU1264"/>
    <mergeCell ref="BJ1193:BJ1200"/>
    <mergeCell ref="BS1161:BS1168"/>
    <mergeCell ref="BT1033:BT1040"/>
    <mergeCell ref="BT1041:BT1048"/>
    <mergeCell ref="F1282:F1287"/>
    <mergeCell ref="F1288:G1288"/>
    <mergeCell ref="BJ1225:BJ1232"/>
    <mergeCell ref="BK1225:BK1232"/>
    <mergeCell ref="BS1273:BS1280"/>
    <mergeCell ref="BT1193:BT1200"/>
    <mergeCell ref="BI1001:BI1008"/>
    <mergeCell ref="BC1217:BC1224"/>
    <mergeCell ref="AR1105:AR1112"/>
    <mergeCell ref="BK1193:BK1200"/>
    <mergeCell ref="AZ1201:AZ1208"/>
    <mergeCell ref="BA1201:BA1208"/>
    <mergeCell ref="BG1113:BG1120"/>
    <mergeCell ref="BF1081:BF1088"/>
    <mergeCell ref="AU1049:AU1056"/>
    <mergeCell ref="AZ1193:AZ1200"/>
    <mergeCell ref="BL1145:BL1152"/>
    <mergeCell ref="AX1145:AX1152"/>
    <mergeCell ref="BV1225:BV1232"/>
    <mergeCell ref="AZ1257:AZ1264"/>
    <mergeCell ref="BL1065:BL1072"/>
    <mergeCell ref="BH1089:BH1096"/>
    <mergeCell ref="BI1089:BI1096"/>
    <mergeCell ref="BJ1089:BJ1096"/>
    <mergeCell ref="BQ1081:BQ1088"/>
    <mergeCell ref="BN1113:BN1120"/>
    <mergeCell ref="BO1097:BO1104"/>
    <mergeCell ref="CF1337:CF1344"/>
    <mergeCell ref="BJ1185:BJ1192"/>
    <mergeCell ref="BK1185:BK1192"/>
    <mergeCell ref="BL1185:BL1192"/>
    <mergeCell ref="BW1177:BW1184"/>
    <mergeCell ref="BX1177:BX1184"/>
    <mergeCell ref="CA1273:CA1280"/>
    <mergeCell ref="CE1241:CE1248"/>
    <mergeCell ref="CH1289:CH1296"/>
    <mergeCell ref="CC1241:CC1248"/>
    <mergeCell ref="BT1081:BT1088"/>
    <mergeCell ref="BU1081:BU1088"/>
    <mergeCell ref="BV1081:BV1088"/>
    <mergeCell ref="BW1081:BW1088"/>
    <mergeCell ref="CH1257:CH1264"/>
    <mergeCell ref="CI1241:CI1248"/>
    <mergeCell ref="BM985:BM992"/>
    <mergeCell ref="CC1009:CC1016"/>
    <mergeCell ref="BP1049:BP1056"/>
    <mergeCell ref="BK1025:BK1032"/>
    <mergeCell ref="BT1289:BT1296"/>
    <mergeCell ref="BU1289:BU1296"/>
    <mergeCell ref="BX1257:BX1264"/>
    <mergeCell ref="CA1169:CA1176"/>
    <mergeCell ref="BU1169:BU1176"/>
    <mergeCell ref="BR1257:BR1264"/>
    <mergeCell ref="BT1145:BT1152"/>
    <mergeCell ref="BU1145:BU1152"/>
    <mergeCell ref="BN1185:BN1192"/>
    <mergeCell ref="BO1185:BO1192"/>
    <mergeCell ref="BP1185:BP1192"/>
    <mergeCell ref="BQ1185:BQ1192"/>
    <mergeCell ref="BR1185:BR1192"/>
    <mergeCell ref="BS1185:BS1192"/>
    <mergeCell ref="BT1185:BT1192"/>
    <mergeCell ref="BU1185:BU1192"/>
    <mergeCell ref="BV1185:BV1192"/>
    <mergeCell ref="BW1185:BW1192"/>
    <mergeCell ref="BX1185:BX1192"/>
    <mergeCell ref="BY1185:BY1192"/>
    <mergeCell ref="BZ1185:BZ1192"/>
    <mergeCell ref="CA1185:CA1192"/>
    <mergeCell ref="BK1329:BK1336"/>
    <mergeCell ref="CF1321:CF1328"/>
    <mergeCell ref="CF1313:CF1320"/>
    <mergeCell ref="CA1257:CA1264"/>
    <mergeCell ref="CF1289:CF1296"/>
    <mergeCell ref="CB1257:CB1264"/>
    <mergeCell ref="BX1241:BX1248"/>
    <mergeCell ref="BZ1273:BZ1280"/>
    <mergeCell ref="CD1337:CD1344"/>
    <mergeCell ref="BL1081:BL1088"/>
    <mergeCell ref="BM1081:BM1088"/>
    <mergeCell ref="BN1081:BN1088"/>
    <mergeCell ref="BJ1241:BJ1248"/>
    <mergeCell ref="BJ1249:BJ1256"/>
    <mergeCell ref="CF1281:CF1288"/>
    <mergeCell ref="CG1281:CG1288"/>
    <mergeCell ref="BR1337:BR1344"/>
    <mergeCell ref="BM1257:BM1264"/>
    <mergeCell ref="BJ1257:BJ1264"/>
    <mergeCell ref="BQ1289:BQ1296"/>
    <mergeCell ref="BT1297:BT1304"/>
    <mergeCell ref="BU1297:BU1304"/>
    <mergeCell ref="CC1377:CC1384"/>
    <mergeCell ref="BZ1361:BZ1368"/>
    <mergeCell ref="BH1257:BH1264"/>
    <mergeCell ref="CD1369:CD1376"/>
    <mergeCell ref="BZ1409:BZ1416"/>
    <mergeCell ref="BK1385:BK1392"/>
    <mergeCell ref="BG1305:BG1312"/>
    <mergeCell ref="BL1305:BL1312"/>
    <mergeCell ref="BJ1393:BJ1400"/>
    <mergeCell ref="BP1361:BP1368"/>
    <mergeCell ref="BG1385:BG1392"/>
    <mergeCell ref="BJ1337:BJ1344"/>
    <mergeCell ref="BI1385:BI1392"/>
    <mergeCell ref="BG1313:BG1320"/>
    <mergeCell ref="BG1401:BG1408"/>
    <mergeCell ref="CC1345:CC1352"/>
    <mergeCell ref="CD1345:CD1352"/>
    <mergeCell ref="CA1425:CA1432"/>
    <mergeCell ref="CB1425:CB1432"/>
    <mergeCell ref="BF1273:BF1280"/>
    <mergeCell ref="CB1385:CB1392"/>
    <mergeCell ref="CA1297:CA1304"/>
    <mergeCell ref="BY1289:BY1296"/>
    <mergeCell ref="BS1289:BS1296"/>
    <mergeCell ref="BJ1265:BJ1272"/>
    <mergeCell ref="BU1273:BU1280"/>
    <mergeCell ref="BR1297:BR1304"/>
    <mergeCell ref="BI1345:BI1352"/>
    <mergeCell ref="BJ1345:BJ1352"/>
    <mergeCell ref="BZ1353:BZ1360"/>
    <mergeCell ref="BP1425:BP1432"/>
    <mergeCell ref="BS1425:BS1432"/>
    <mergeCell ref="BP1353:BP1360"/>
    <mergeCell ref="BU1361:BU1368"/>
    <mergeCell ref="BV1361:BV1368"/>
    <mergeCell ref="BF1337:BF1344"/>
    <mergeCell ref="BN1417:BN1424"/>
    <mergeCell ref="BY1281:BY1288"/>
    <mergeCell ref="BZ1281:BZ1288"/>
    <mergeCell ref="BR1361:BR1368"/>
    <mergeCell ref="BS1361:BS1368"/>
    <mergeCell ref="BU1377:BU1384"/>
    <mergeCell ref="BU1313:BU1320"/>
    <mergeCell ref="BT1305:BT1312"/>
    <mergeCell ref="BR1305:BR1312"/>
    <mergeCell ref="BS1305:BS1312"/>
    <mergeCell ref="BS1345:BS1352"/>
    <mergeCell ref="BT1361:BT1368"/>
    <mergeCell ref="BP1345:BP1352"/>
    <mergeCell ref="BQ1345:BQ1352"/>
    <mergeCell ref="CC1329:CC1336"/>
    <mergeCell ref="CD1329:CD1336"/>
    <mergeCell ref="BO1289:BO1296"/>
    <mergeCell ref="BP1289:BP1296"/>
    <mergeCell ref="BO1281:BO1288"/>
    <mergeCell ref="BT1353:BT1360"/>
    <mergeCell ref="BN1345:BN1352"/>
    <mergeCell ref="BN1337:BN1344"/>
    <mergeCell ref="BO1337:BO1344"/>
    <mergeCell ref="BQ1353:BQ1360"/>
    <mergeCell ref="BT1321:BT1328"/>
    <mergeCell ref="BK1361:BK1368"/>
    <mergeCell ref="BL1361:BL1368"/>
    <mergeCell ref="BR1321:BR1328"/>
    <mergeCell ref="BT1273:BT1280"/>
    <mergeCell ref="BN1393:BN1400"/>
    <mergeCell ref="BO1393:BO1400"/>
    <mergeCell ref="BP1393:BP1400"/>
    <mergeCell ref="BQ1393:BQ1400"/>
    <mergeCell ref="BR1393:BR1400"/>
    <mergeCell ref="BS1393:BS1400"/>
    <mergeCell ref="BN1289:BN1296"/>
    <mergeCell ref="BK1377:BK1384"/>
    <mergeCell ref="BN1377:BN1384"/>
    <mergeCell ref="BO1377:BO1384"/>
    <mergeCell ref="BP1377:BP1384"/>
    <mergeCell ref="BF1257:BF1264"/>
    <mergeCell ref="BE1289:BE1296"/>
    <mergeCell ref="BF1289:BF1296"/>
    <mergeCell ref="BG1361:BG1368"/>
    <mergeCell ref="BM1361:BM1368"/>
    <mergeCell ref="BN1273:BN1280"/>
    <mergeCell ref="BO1305:BO1312"/>
    <mergeCell ref="BV1425:BV1432"/>
    <mergeCell ref="BW1425:BW1432"/>
    <mergeCell ref="BK1345:BK1352"/>
    <mergeCell ref="BO1417:BO1424"/>
    <mergeCell ref="BQ1281:BQ1288"/>
    <mergeCell ref="BR1281:BR1288"/>
    <mergeCell ref="BS1281:BS1288"/>
    <mergeCell ref="BE1337:BE1344"/>
    <mergeCell ref="BE1361:BE1368"/>
    <mergeCell ref="CP1601:CP1608"/>
    <mergeCell ref="CN1625:CN1632"/>
    <mergeCell ref="CP1625:CP1632"/>
    <mergeCell ref="CP1641:CP1648"/>
    <mergeCell ref="CL1609:CL1616"/>
    <mergeCell ref="CL1705:CL1712"/>
    <mergeCell ref="CP1937:CP1944"/>
    <mergeCell ref="CB1953:CB1960"/>
    <mergeCell ref="CC1681:CC1688"/>
    <mergeCell ref="CD1681:CD1688"/>
    <mergeCell ref="CC1865:CC1872"/>
    <mergeCell ref="CL1977:CL1984"/>
    <mergeCell ref="CN1873:CN1880"/>
    <mergeCell ref="CA1705:CA1712"/>
    <mergeCell ref="CB1705:CB1712"/>
    <mergeCell ref="CC1705:CC1712"/>
    <mergeCell ref="CA1849:CA1856"/>
    <mergeCell ref="CB1849:CB1856"/>
    <mergeCell ref="CC1849:CC1856"/>
    <mergeCell ref="CK1953:CK1960"/>
    <mergeCell ref="CL1953:CL1960"/>
    <mergeCell ref="CM1953:CM1960"/>
    <mergeCell ref="CN1953:CN1960"/>
    <mergeCell ref="CJ1881:CJ1888"/>
    <mergeCell ref="CK1881:CK1888"/>
    <mergeCell ref="CL1881:CL1888"/>
    <mergeCell ref="CK1897:CK1904"/>
    <mergeCell ref="CL1897:CL1904"/>
    <mergeCell ref="CN1913:CN1920"/>
    <mergeCell ref="CN1921:CN1928"/>
    <mergeCell ref="CI1777:CI1784"/>
    <mergeCell ref="CM1721:CM1728"/>
    <mergeCell ref="CC1953:CC1960"/>
    <mergeCell ref="CD1865:CD1872"/>
    <mergeCell ref="CA1913:CA1920"/>
    <mergeCell ref="CB1913:CB1920"/>
    <mergeCell ref="CN1865:CN1872"/>
    <mergeCell ref="CE1873:CE1880"/>
    <mergeCell ref="CF1873:CF1880"/>
    <mergeCell ref="CG1873:CG1880"/>
    <mergeCell ref="CH1873:CH1880"/>
    <mergeCell ref="CI1873:CI1880"/>
    <mergeCell ref="CJ1873:CJ1880"/>
    <mergeCell ref="CL1809:CL1816"/>
    <mergeCell ref="CF1809:CF1816"/>
    <mergeCell ref="CC1601:CC1608"/>
    <mergeCell ref="CD1601:CD1608"/>
    <mergeCell ref="CE1601:CE1608"/>
    <mergeCell ref="CF1601:CF1608"/>
    <mergeCell ref="CG1601:CG1608"/>
    <mergeCell ref="CK1665:CK1672"/>
    <mergeCell ref="CM1625:CM1632"/>
    <mergeCell ref="CP1697:CP1704"/>
    <mergeCell ref="CA1665:CA1672"/>
    <mergeCell ref="CN1657:CN1664"/>
    <mergeCell ref="CC1729:CC1736"/>
    <mergeCell ref="CE1777:CE1784"/>
    <mergeCell ref="CK1777:CK1784"/>
    <mergeCell ref="CI1769:CI1776"/>
    <mergeCell ref="CP1849:CP1856"/>
    <mergeCell ref="CF1849:CF1856"/>
    <mergeCell ref="CG1849:CG1856"/>
    <mergeCell ref="CH1849:CH1856"/>
    <mergeCell ref="CI1849:CI1856"/>
    <mergeCell ref="CM4433:CM4440"/>
    <mergeCell ref="CN4377:CN4384"/>
    <mergeCell ref="CN4441:CN4448"/>
    <mergeCell ref="CN4385:CN4392"/>
    <mergeCell ref="CN4673:CN4680"/>
    <mergeCell ref="CL4841:CL4848"/>
    <mergeCell ref="CI4337:CI4344"/>
    <mergeCell ref="CJ4337:CJ4344"/>
    <mergeCell ref="CG4289:CG4296"/>
    <mergeCell ref="CH4289:CH4296"/>
    <mergeCell ref="CI4289:CI4296"/>
    <mergeCell ref="BP4233:BP4240"/>
    <mergeCell ref="CI4361:CI4368"/>
    <mergeCell ref="CJ4361:CJ4368"/>
    <mergeCell ref="CG4369:CG4376"/>
    <mergeCell ref="CC4689:CC4696"/>
    <mergeCell ref="CJ4769:CJ4776"/>
    <mergeCell ref="CP4657:CP4664"/>
    <mergeCell ref="CP4665:CP4672"/>
    <mergeCell ref="CL4433:CL4440"/>
    <mergeCell ref="BR4233:BR4240"/>
    <mergeCell ref="BS4233:BS4240"/>
    <mergeCell ref="BT4233:BT4240"/>
    <mergeCell ref="BU4233:BU4240"/>
    <mergeCell ref="BV4233:BV4240"/>
    <mergeCell ref="BW4233:BW4240"/>
    <mergeCell ref="BX4233:BX4240"/>
    <mergeCell ref="BX4353:BX4360"/>
    <mergeCell ref="CA4345:CA4352"/>
    <mergeCell ref="BQ4345:BQ4352"/>
    <mergeCell ref="CI4313:CI4320"/>
    <mergeCell ref="CJ4313:CJ4320"/>
    <mergeCell ref="CK4313:CK4320"/>
    <mergeCell ref="CN4241:CN4248"/>
    <mergeCell ref="CP4241:CP4248"/>
    <mergeCell ref="CL4313:CL4320"/>
    <mergeCell ref="CC4281:CC4288"/>
    <mergeCell ref="CD4281:CD4288"/>
    <mergeCell ref="BT4241:BT4248"/>
    <mergeCell ref="BU4241:BU4248"/>
    <mergeCell ref="BV4241:BV4248"/>
    <mergeCell ref="BW4241:BW4248"/>
    <mergeCell ref="BX4241:BX4248"/>
    <mergeCell ref="BY4241:BY4248"/>
    <mergeCell ref="BZ4241:BZ4248"/>
    <mergeCell ref="CA4241:CA4248"/>
    <mergeCell ref="CE4281:CE4288"/>
    <mergeCell ref="CF4281:CF4288"/>
    <mergeCell ref="BS4273:BS4280"/>
    <mergeCell ref="BT4273:BT4280"/>
    <mergeCell ref="BU4273:BU4280"/>
    <mergeCell ref="BX4273:BX4280"/>
    <mergeCell ref="BY4273:BY4280"/>
    <mergeCell ref="BZ4273:BZ4280"/>
    <mergeCell ref="CA4273:CA4280"/>
    <mergeCell ref="CB4273:CB4280"/>
    <mergeCell ref="CN4817:CN4824"/>
    <mergeCell ref="CP4817:CP4824"/>
    <mergeCell ref="CP4433:CP4440"/>
    <mergeCell ref="CE4369:CE4376"/>
    <mergeCell ref="CF4241:CF4248"/>
    <mergeCell ref="CJ4377:CJ4384"/>
    <mergeCell ref="CK4257:CK4264"/>
    <mergeCell ref="CL4257:CL4264"/>
    <mergeCell ref="CF4033:CF4040"/>
    <mergeCell ref="CC4169:CC4176"/>
    <mergeCell ref="CD4169:CD4176"/>
    <mergeCell ref="CH4161:CH4168"/>
    <mergeCell ref="CN4153:CN4160"/>
    <mergeCell ref="CP4153:CP4160"/>
    <mergeCell ref="CG4033:CG4040"/>
    <mergeCell ref="CH4033:CH4040"/>
    <mergeCell ref="CE4193:CE4200"/>
    <mergeCell ref="CB4241:CB4248"/>
    <mergeCell ref="BS4249:BS4256"/>
    <mergeCell ref="BT4249:BT4256"/>
    <mergeCell ref="BU4249:BU4256"/>
    <mergeCell ref="BV4249:BV4256"/>
    <mergeCell ref="BW4249:BW4256"/>
    <mergeCell ref="BX4249:BX4256"/>
    <mergeCell ref="CM4385:CM4392"/>
    <mergeCell ref="CM4377:CM4384"/>
    <mergeCell ref="CP4201:CP4208"/>
    <mergeCell ref="CP4217:CP4224"/>
    <mergeCell ref="CN4249:CN4256"/>
    <mergeCell ref="CP4249:CP4256"/>
    <mergeCell ref="CJ4241:CJ4248"/>
    <mergeCell ref="BQ4241:BQ4248"/>
    <mergeCell ref="BO4241:BO4248"/>
    <mergeCell ref="BP4241:BP4248"/>
    <mergeCell ref="BZ4081:BZ4088"/>
    <mergeCell ref="CG4185:CG4192"/>
    <mergeCell ref="CH4185:CH4192"/>
    <mergeCell ref="CM4121:CM4128"/>
    <mergeCell ref="CP4169:CP4176"/>
    <mergeCell ref="BY4105:BY4112"/>
    <mergeCell ref="BZ4105:BZ4112"/>
    <mergeCell ref="CA4105:CA4112"/>
    <mergeCell ref="CB4105:CB4112"/>
    <mergeCell ref="CC4105:CC4112"/>
    <mergeCell ref="CD4105:CD4112"/>
    <mergeCell ref="CE4105:CE4112"/>
    <mergeCell ref="CF4105:CF4112"/>
    <mergeCell ref="CG4105:CG4112"/>
    <mergeCell ref="CH4105:CH4112"/>
    <mergeCell ref="CI4105:CI4112"/>
    <mergeCell ref="CJ4105:CJ4112"/>
    <mergeCell ref="CK4105:CK4112"/>
    <mergeCell ref="CL4105:CL4112"/>
    <mergeCell ref="CM4105:CM4112"/>
    <mergeCell ref="BZ4193:BZ4200"/>
    <mergeCell ref="CA4113:CA4120"/>
    <mergeCell ref="CA4249:CA4256"/>
    <mergeCell ref="CB4249:CB4256"/>
    <mergeCell ref="CJ4185:CJ4192"/>
    <mergeCell ref="CK4185:CK4192"/>
    <mergeCell ref="CL4185:CL4192"/>
    <mergeCell ref="CG4169:CG4176"/>
    <mergeCell ref="CI4089:CI4096"/>
    <mergeCell ref="CJ4257:CJ4264"/>
    <mergeCell ref="CN4177:CN4184"/>
    <mergeCell ref="CN4169:CN4176"/>
    <mergeCell ref="BO4145:BO4152"/>
    <mergeCell ref="CH4137:CH4144"/>
    <mergeCell ref="CJ4129:CJ4136"/>
    <mergeCell ref="CI4137:CI4144"/>
    <mergeCell ref="BY4097:BY4104"/>
    <mergeCell ref="CC4233:CC4240"/>
    <mergeCell ref="CM1657:CM1664"/>
    <mergeCell ref="CI1785:CI1792"/>
    <mergeCell ref="CN1809:CN1816"/>
    <mergeCell ref="CG1785:CG1792"/>
    <mergeCell ref="CH1785:CH1792"/>
    <mergeCell ref="BU1601:BU1608"/>
    <mergeCell ref="BV1601:BV1608"/>
    <mergeCell ref="BZ1473:BZ1480"/>
    <mergeCell ref="CJ1673:CJ1680"/>
    <mergeCell ref="BU1585:BU1592"/>
    <mergeCell ref="CN1641:CN1648"/>
    <mergeCell ref="CE1721:CE1728"/>
    <mergeCell ref="CK1681:CK1688"/>
    <mergeCell ref="CG1657:CG1664"/>
    <mergeCell ref="CA1641:CA1648"/>
    <mergeCell ref="CN1777:CN1784"/>
    <mergeCell ref="CE1833:CE1840"/>
    <mergeCell ref="CA1793:CA1800"/>
    <mergeCell ref="CN1785:CN1792"/>
    <mergeCell ref="CM1809:CM1816"/>
    <mergeCell ref="CI1745:CI1752"/>
    <mergeCell ref="CH1657:CH1664"/>
    <mergeCell ref="CN1649:CN1656"/>
    <mergeCell ref="CM1681:CM1688"/>
    <mergeCell ref="CN1681:CN1688"/>
    <mergeCell ref="CF1649:CF1656"/>
    <mergeCell ref="BZ1793:BZ1800"/>
    <mergeCell ref="CM1801:CM1808"/>
    <mergeCell ref="CF1793:CF1800"/>
    <mergeCell ref="CJ1841:CJ1848"/>
    <mergeCell ref="CG1809:CG1816"/>
    <mergeCell ref="CJ1785:CJ1792"/>
    <mergeCell ref="CK1785:CK1792"/>
    <mergeCell ref="CN1801:CN1808"/>
    <mergeCell ref="CK1841:CK1848"/>
    <mergeCell ref="CA1841:CA1848"/>
    <mergeCell ref="CB1833:CB1840"/>
    <mergeCell ref="CC1833:CC1840"/>
    <mergeCell ref="BZ1841:BZ1848"/>
    <mergeCell ref="CK1625:CK1632"/>
    <mergeCell ref="CL1625:CL1632"/>
    <mergeCell ref="CJ1769:CJ1776"/>
    <mergeCell ref="CA1809:CA1816"/>
    <mergeCell ref="BY1649:BY1656"/>
    <mergeCell ref="BZ1697:BZ1704"/>
    <mergeCell ref="CA1697:CA1704"/>
    <mergeCell ref="CA1689:CA1696"/>
    <mergeCell ref="CK1609:CK1616"/>
    <mergeCell ref="BW1697:BW1704"/>
    <mergeCell ref="BX1697:BX1704"/>
    <mergeCell ref="BY1697:BY1704"/>
    <mergeCell ref="CN1793:CN1800"/>
    <mergeCell ref="CK1793:CK1800"/>
    <mergeCell ref="CM1633:CM1640"/>
    <mergeCell ref="CN1633:CN1640"/>
    <mergeCell ref="CJ4249:CJ4256"/>
    <mergeCell ref="CK4249:CK4256"/>
    <mergeCell ref="CL4249:CL4256"/>
    <mergeCell ref="CL1657:CL1664"/>
    <mergeCell ref="CL1649:CL1656"/>
    <mergeCell ref="CG1705:CG1712"/>
    <mergeCell ref="CL1873:CL1880"/>
    <mergeCell ref="CP1977:CP1984"/>
    <mergeCell ref="CP1873:CP1880"/>
    <mergeCell ref="CP1897:CP1904"/>
    <mergeCell ref="CF1769:CF1776"/>
    <mergeCell ref="CG1801:CG1808"/>
    <mergeCell ref="CH1801:CH1808"/>
    <mergeCell ref="CI1801:CI1808"/>
    <mergeCell ref="CL1801:CL1808"/>
    <mergeCell ref="CB1825:CB1832"/>
    <mergeCell ref="CC1825:CC1832"/>
    <mergeCell ref="CD1825:CD1832"/>
    <mergeCell ref="CE1825:CE1832"/>
    <mergeCell ref="CF1825:CF1832"/>
    <mergeCell ref="CG1825:CG1832"/>
    <mergeCell ref="CL1785:CL1792"/>
    <mergeCell ref="CF1777:CF1784"/>
    <mergeCell ref="CJ1721:CJ1728"/>
    <mergeCell ref="CI1729:CI1736"/>
    <mergeCell ref="CH1729:CH1736"/>
    <mergeCell ref="CG1729:CG1736"/>
    <mergeCell ref="CN1817:CN1824"/>
    <mergeCell ref="CN1849:CN1856"/>
    <mergeCell ref="CM1769:CM1776"/>
    <mergeCell ref="CM1761:CM1768"/>
    <mergeCell ref="CM1753:CM1760"/>
    <mergeCell ref="CB2169:CB2176"/>
    <mergeCell ref="CC2169:CC2176"/>
    <mergeCell ref="CI2129:CI2136"/>
    <mergeCell ref="CD2153:CD2160"/>
    <mergeCell ref="CD2129:CD2136"/>
    <mergeCell ref="CD2137:CD2144"/>
    <mergeCell ref="CM2089:CM2096"/>
    <mergeCell ref="CC2153:CC2160"/>
    <mergeCell ref="CC2129:CC2136"/>
    <mergeCell ref="CD2113:CD2120"/>
    <mergeCell ref="CL1841:CL1848"/>
    <mergeCell ref="CM1841:CM1848"/>
    <mergeCell ref="CD1801:CD1808"/>
    <mergeCell ref="CE1801:CE1808"/>
    <mergeCell ref="CD1809:CD1816"/>
    <mergeCell ref="CJ1737:CJ1744"/>
    <mergeCell ref="CM1649:CM1656"/>
    <mergeCell ref="CD1873:CD1880"/>
    <mergeCell ref="CP1649:CP1656"/>
    <mergeCell ref="CB1929:CB1936"/>
    <mergeCell ref="CC1929:CC1936"/>
    <mergeCell ref="CD1929:CD1936"/>
    <mergeCell ref="CL2121:CL2128"/>
    <mergeCell ref="CB1889:CB1896"/>
    <mergeCell ref="CP1993:CP2000"/>
    <mergeCell ref="CF1857:CF1864"/>
    <mergeCell ref="CF1881:CF1888"/>
    <mergeCell ref="CF1889:CF1896"/>
    <mergeCell ref="CF1897:CF1904"/>
    <mergeCell ref="CF1905:CF1912"/>
    <mergeCell ref="CF1865:CF1872"/>
    <mergeCell ref="CM1945:CM1952"/>
    <mergeCell ref="CP1825:CP1832"/>
    <mergeCell ref="CH1681:CH1688"/>
    <mergeCell ref="CI1681:CI1688"/>
    <mergeCell ref="CB1841:CB1848"/>
    <mergeCell ref="CC1841:CC1848"/>
    <mergeCell ref="BZ1777:BZ1784"/>
    <mergeCell ref="CA1777:CA1784"/>
    <mergeCell ref="CB1777:CB1784"/>
    <mergeCell ref="CH2105:CH2112"/>
    <mergeCell ref="BZ2017:BZ2024"/>
    <mergeCell ref="CJ2001:CJ2008"/>
    <mergeCell ref="CK2001:CK2008"/>
    <mergeCell ref="CL2001:CL2008"/>
    <mergeCell ref="CB2001:CB2008"/>
    <mergeCell ref="CJ2081:CJ2088"/>
    <mergeCell ref="CH1937:CH1944"/>
    <mergeCell ref="CI1937:CI1944"/>
    <mergeCell ref="CM1921:CM1928"/>
    <mergeCell ref="CB2097:CB2104"/>
    <mergeCell ref="CM2097:CM2104"/>
    <mergeCell ref="CK2097:CK2104"/>
    <mergeCell ref="CN1977:CN1984"/>
    <mergeCell ref="CF1721:CF1728"/>
    <mergeCell ref="CE1809:CE1816"/>
    <mergeCell ref="CJ1801:CJ1808"/>
    <mergeCell ref="CF1841:CF1848"/>
    <mergeCell ref="CD1833:CD1840"/>
    <mergeCell ref="CL1945:CL1952"/>
    <mergeCell ref="CA1833:CA1840"/>
    <mergeCell ref="CA2049:CA2056"/>
    <mergeCell ref="CB2049:CB2056"/>
    <mergeCell ref="CB1977:CB1984"/>
    <mergeCell ref="BZ1977:BZ1984"/>
    <mergeCell ref="CA2073:CA2080"/>
    <mergeCell ref="CK1697:CK1704"/>
    <mergeCell ref="CM1689:CM1696"/>
    <mergeCell ref="CL1689:CL1696"/>
    <mergeCell ref="CB1689:CB1696"/>
    <mergeCell ref="CC1689:CC1696"/>
    <mergeCell ref="CN1697:CN1704"/>
    <mergeCell ref="CF1697:CF1704"/>
    <mergeCell ref="CM1985:CM1992"/>
    <mergeCell ref="CA1785:CA1792"/>
    <mergeCell ref="CL1857:CL1864"/>
    <mergeCell ref="CM1897:CM1904"/>
    <mergeCell ref="BZ1961:BZ1968"/>
    <mergeCell ref="CA1961:CA1968"/>
    <mergeCell ref="CA1865:CA1872"/>
    <mergeCell ref="CA2105:CA2112"/>
    <mergeCell ref="CA1985:CA1992"/>
    <mergeCell ref="BZ1865:BZ1872"/>
    <mergeCell ref="BZ1953:BZ1960"/>
    <mergeCell ref="CP1985:CP1992"/>
    <mergeCell ref="CP2041:CP2048"/>
    <mergeCell ref="CP1841:CP1848"/>
    <mergeCell ref="CP1785:CP1792"/>
    <mergeCell ref="BZ1809:BZ1816"/>
    <mergeCell ref="CG1841:CG1848"/>
    <mergeCell ref="CD1689:CD1696"/>
    <mergeCell ref="CN2105:CN2112"/>
    <mergeCell ref="BZ1913:BZ1920"/>
    <mergeCell ref="BZ2025:BZ2032"/>
    <mergeCell ref="CJ1849:CJ1856"/>
    <mergeCell ref="BZ2281:BZ2288"/>
    <mergeCell ref="CA2137:CA2144"/>
    <mergeCell ref="CA2161:CA2168"/>
    <mergeCell ref="CA2153:CA2160"/>
    <mergeCell ref="CA2217:CA2224"/>
    <mergeCell ref="BY2041:BY2048"/>
    <mergeCell ref="BZ2041:BZ2048"/>
    <mergeCell ref="BY2089:BY2096"/>
    <mergeCell ref="BZ2257:BZ2264"/>
    <mergeCell ref="BW2017:BW2024"/>
    <mergeCell ref="BX2049:BX2056"/>
    <mergeCell ref="BU1841:BU1848"/>
    <mergeCell ref="BZ1705:BZ1712"/>
    <mergeCell ref="BZ1849:BZ1856"/>
    <mergeCell ref="CC1873:CC1880"/>
    <mergeCell ref="CE1889:CE1896"/>
    <mergeCell ref="CG1889:CG1896"/>
    <mergeCell ref="CH1889:CH1896"/>
    <mergeCell ref="CI1889:CI1896"/>
    <mergeCell ref="CJ1889:CJ1896"/>
    <mergeCell ref="CK1889:CK1896"/>
    <mergeCell ref="CL1889:CL1896"/>
    <mergeCell ref="BY2321:BY2328"/>
    <mergeCell ref="BX2201:BX2208"/>
    <mergeCell ref="BY2273:BY2280"/>
    <mergeCell ref="BY2201:BY2208"/>
    <mergeCell ref="BY2281:BY2288"/>
    <mergeCell ref="BY2009:BY2016"/>
    <mergeCell ref="BY2081:BY2088"/>
    <mergeCell ref="BZ2081:BZ2088"/>
    <mergeCell ref="BX2225:BX2232"/>
    <mergeCell ref="BT1809:BT1816"/>
    <mergeCell ref="BU1809:BU1816"/>
    <mergeCell ref="BU2121:BU2128"/>
    <mergeCell ref="BY1929:BY1936"/>
    <mergeCell ref="BZ1929:BZ1936"/>
    <mergeCell ref="BU1721:BU1728"/>
    <mergeCell ref="BV1721:BV1728"/>
    <mergeCell ref="BU1913:BU1920"/>
    <mergeCell ref="BT1865:BT1872"/>
    <mergeCell ref="BV1953:BV1960"/>
    <mergeCell ref="BZ2297:BZ2304"/>
    <mergeCell ref="CK2169:CK2176"/>
    <mergeCell ref="CK2201:CK2208"/>
    <mergeCell ref="BV1961:BV1968"/>
    <mergeCell ref="BT2145:BT2152"/>
    <mergeCell ref="BU2217:BU2224"/>
    <mergeCell ref="BT2217:BT2224"/>
    <mergeCell ref="BU2225:BU2232"/>
    <mergeCell ref="BT2249:BT2256"/>
    <mergeCell ref="BV2049:BV2056"/>
    <mergeCell ref="BW2049:BW2056"/>
    <mergeCell ref="BY2249:BY2256"/>
    <mergeCell ref="BY2209:BY2216"/>
    <mergeCell ref="CA1969:CA1976"/>
    <mergeCell ref="CL2201:CL2208"/>
    <mergeCell ref="CE2105:CE2112"/>
    <mergeCell ref="CK1857:CK1864"/>
    <mergeCell ref="CH2121:CH2128"/>
    <mergeCell ref="CI2121:CI2128"/>
    <mergeCell ref="CJ2105:CJ2112"/>
    <mergeCell ref="CH1809:CH1816"/>
    <mergeCell ref="CI1809:CI1816"/>
    <mergeCell ref="CA2113:CA2120"/>
    <mergeCell ref="CA2121:CA2128"/>
    <mergeCell ref="BX1849:BX1856"/>
    <mergeCell ref="BY1849:BY1856"/>
    <mergeCell ref="CP1857:CP1864"/>
    <mergeCell ref="CP1929:CP1936"/>
    <mergeCell ref="CM1889:CM1896"/>
    <mergeCell ref="CN1889:CN1896"/>
    <mergeCell ref="CA1905:CA1912"/>
    <mergeCell ref="CG1865:CG1872"/>
    <mergeCell ref="CH1865:CH1872"/>
    <mergeCell ref="CI1865:CI1872"/>
    <mergeCell ref="CL1849:CL1856"/>
    <mergeCell ref="CM1849:CM1856"/>
    <mergeCell ref="CH1857:CH1864"/>
    <mergeCell ref="BZ1945:BZ1952"/>
    <mergeCell ref="CI1921:CI1928"/>
    <mergeCell ref="CJ1921:CJ1928"/>
    <mergeCell ref="CD1985:CD1992"/>
    <mergeCell ref="CE1985:CE1992"/>
    <mergeCell ref="CF1985:CF1992"/>
    <mergeCell ref="CD2105:CD2112"/>
    <mergeCell ref="CC2105:CC2112"/>
    <mergeCell ref="CC2017:CC2024"/>
    <mergeCell ref="CK1913:CK1920"/>
    <mergeCell ref="CL1913:CL1920"/>
    <mergeCell ref="CA1929:CA1936"/>
    <mergeCell ref="CE1929:CE1936"/>
    <mergeCell ref="CF1929:CF1936"/>
    <mergeCell ref="CF2089:CF2096"/>
    <mergeCell ref="CG2089:CG2096"/>
    <mergeCell ref="CH2089:CH2096"/>
    <mergeCell ref="CD1921:CD1928"/>
    <mergeCell ref="BX1905:BX1912"/>
    <mergeCell ref="BY1905:BY1912"/>
    <mergeCell ref="CK2089:CK2096"/>
    <mergeCell ref="CK2113:CK2120"/>
    <mergeCell ref="CI2049:CI2056"/>
    <mergeCell ref="CJ2049:CJ2056"/>
    <mergeCell ref="CH1993:CH2000"/>
    <mergeCell ref="CI1993:CI2000"/>
    <mergeCell ref="CE2001:CE2008"/>
    <mergeCell ref="CG2025:CG2032"/>
    <mergeCell ref="CD2041:CD2048"/>
    <mergeCell ref="BX1977:BX1984"/>
    <mergeCell ref="CB1985:CB1992"/>
    <mergeCell ref="CC2025:CC2032"/>
    <mergeCell ref="CH1985:CH1992"/>
    <mergeCell ref="CF2025:CF2032"/>
    <mergeCell ref="CD2025:CD2032"/>
    <mergeCell ref="CG1977:CG1984"/>
    <mergeCell ref="CH1977:CH1984"/>
    <mergeCell ref="CI1977:CI1984"/>
    <mergeCell ref="CJ1977:CJ1984"/>
    <mergeCell ref="CI2113:CI2120"/>
    <mergeCell ref="CJ2113:CJ2120"/>
    <mergeCell ref="CC2097:CC2104"/>
    <mergeCell ref="CD2097:CD2104"/>
    <mergeCell ref="CB2089:CB2096"/>
    <mergeCell ref="CF2105:CF2112"/>
    <mergeCell ref="CI2089:CI2096"/>
    <mergeCell ref="BZ1969:BZ1976"/>
    <mergeCell ref="BX1969:BX1976"/>
    <mergeCell ref="BY1969:BY1976"/>
    <mergeCell ref="CN1945:CN1952"/>
    <mergeCell ref="A4377:A4384"/>
    <mergeCell ref="D4305:D4312"/>
    <mergeCell ref="E4305:E4312"/>
    <mergeCell ref="A4321:A4328"/>
    <mergeCell ref="B4321:B4328"/>
    <mergeCell ref="C4321:C4328"/>
    <mergeCell ref="D4321:D4328"/>
    <mergeCell ref="E4321:E4328"/>
    <mergeCell ref="A4353:A4360"/>
    <mergeCell ref="D4353:D4360"/>
    <mergeCell ref="BU4745:BU4752"/>
    <mergeCell ref="BG4241:BG4248"/>
    <mergeCell ref="BF4257:BF4264"/>
    <mergeCell ref="BE4273:BE4280"/>
    <mergeCell ref="BF4273:BF4280"/>
    <mergeCell ref="BG4273:BG4280"/>
    <mergeCell ref="BB4281:BB4288"/>
    <mergeCell ref="BC4281:BC4288"/>
    <mergeCell ref="BE4281:BE4288"/>
    <mergeCell ref="BF4281:BF4288"/>
    <mergeCell ref="BG4281:BG4288"/>
    <mergeCell ref="BW4177:BW4184"/>
    <mergeCell ref="BX4177:BX4184"/>
    <mergeCell ref="BS4177:BS4184"/>
    <mergeCell ref="A4217:A4224"/>
    <mergeCell ref="AV4209:AV4216"/>
    <mergeCell ref="AW4209:AW4216"/>
    <mergeCell ref="AX4209:AX4216"/>
    <mergeCell ref="AY4209:AY4216"/>
    <mergeCell ref="AZ4209:AZ4216"/>
    <mergeCell ref="BA4209:BA4216"/>
    <mergeCell ref="BB4193:BB4200"/>
    <mergeCell ref="F4288:G4288"/>
    <mergeCell ref="BI4273:BI4280"/>
    <mergeCell ref="AM4281:AM4288"/>
    <mergeCell ref="AN4281:AN4288"/>
    <mergeCell ref="D4273:D4280"/>
    <mergeCell ref="E4273:E4280"/>
    <mergeCell ref="F4273:G4273"/>
    <mergeCell ref="AM4273:AM4280"/>
    <mergeCell ref="D4185:D4192"/>
    <mergeCell ref="E4185:E4192"/>
    <mergeCell ref="AW4217:AW4224"/>
    <mergeCell ref="AX4217:AX4224"/>
    <mergeCell ref="BL4273:BL4280"/>
    <mergeCell ref="BM4273:BM4280"/>
    <mergeCell ref="F4282:F4287"/>
    <mergeCell ref="BO4233:BO4240"/>
    <mergeCell ref="AM4465:AM4472"/>
    <mergeCell ref="BN4273:BN4280"/>
    <mergeCell ref="BB4345:BB4352"/>
    <mergeCell ref="AR4353:AR4360"/>
    <mergeCell ref="AV4337:AV4344"/>
    <mergeCell ref="AW4337:AW4344"/>
    <mergeCell ref="BM4185:BM4192"/>
    <mergeCell ref="BN4185:BN4192"/>
    <mergeCell ref="BA4193:BA4200"/>
    <mergeCell ref="C4177:C4184"/>
    <mergeCell ref="BK4177:BK4184"/>
    <mergeCell ref="AW4177:AW4184"/>
    <mergeCell ref="BP4417:BP4424"/>
    <mergeCell ref="BQ4417:BQ4424"/>
    <mergeCell ref="E4233:E4240"/>
    <mergeCell ref="F4233:G4233"/>
    <mergeCell ref="AQ4321:AQ4328"/>
    <mergeCell ref="AR4345:AR4352"/>
    <mergeCell ref="F4218:F4223"/>
    <mergeCell ref="F4297:G4297"/>
    <mergeCell ref="F4304:G4304"/>
    <mergeCell ref="C4233:C4240"/>
    <mergeCell ref="D4233:D4240"/>
    <mergeCell ref="F4369:G4369"/>
    <mergeCell ref="F4264:G4264"/>
    <mergeCell ref="A4257:A4264"/>
    <mergeCell ref="B4257:B4264"/>
    <mergeCell ref="C4257:C4264"/>
    <mergeCell ref="D4257:D4264"/>
    <mergeCell ref="E4257:E4264"/>
    <mergeCell ref="AM4241:AM4248"/>
    <mergeCell ref="A4241:A4248"/>
    <mergeCell ref="B4241:B4248"/>
    <mergeCell ref="E4249:E4256"/>
    <mergeCell ref="AQ4257:AQ4264"/>
    <mergeCell ref="AR4257:AR4264"/>
    <mergeCell ref="AP4353:AP4360"/>
    <mergeCell ref="F4329:G4329"/>
    <mergeCell ref="B4305:B4312"/>
    <mergeCell ref="C4305:C4312"/>
    <mergeCell ref="F4296:G4296"/>
    <mergeCell ref="F4344:G4344"/>
    <mergeCell ref="AM4345:AM4352"/>
    <mergeCell ref="AN4345:AN4352"/>
    <mergeCell ref="AO4345:AO4352"/>
    <mergeCell ref="F4346:F4351"/>
    <mergeCell ref="E4313:E4320"/>
    <mergeCell ref="F4313:G4313"/>
    <mergeCell ref="B4265:B4272"/>
    <mergeCell ref="C4265:C4272"/>
    <mergeCell ref="D4265:D4272"/>
    <mergeCell ref="E4265:E4272"/>
    <mergeCell ref="AN4233:AN4240"/>
    <mergeCell ref="AO4233:AO4240"/>
    <mergeCell ref="A4225:A4232"/>
    <mergeCell ref="B4225:B4232"/>
    <mergeCell ref="C4225:C4232"/>
    <mergeCell ref="AM4353:AM4360"/>
    <mergeCell ref="AQ4225:AQ4232"/>
    <mergeCell ref="AQ4289:AQ4296"/>
    <mergeCell ref="AM4337:AM4344"/>
    <mergeCell ref="AO4369:AO4376"/>
    <mergeCell ref="AP4361:AP4368"/>
    <mergeCell ref="AR4249:AR4256"/>
    <mergeCell ref="AQ4241:AQ4248"/>
    <mergeCell ref="AR4241:AR4248"/>
    <mergeCell ref="AN4241:AN4248"/>
    <mergeCell ref="AO4241:AO4248"/>
    <mergeCell ref="AP4241:AP4248"/>
    <mergeCell ref="B4617:B4624"/>
    <mergeCell ref="A4689:A4696"/>
    <mergeCell ref="B4689:B4696"/>
    <mergeCell ref="A4673:A4680"/>
    <mergeCell ref="C4649:C4656"/>
    <mergeCell ref="B4665:B4672"/>
    <mergeCell ref="A4657:A4664"/>
    <mergeCell ref="A4633:A4640"/>
    <mergeCell ref="B4633:B4640"/>
    <mergeCell ref="D4641:D4648"/>
    <mergeCell ref="D4705:D4712"/>
    <mergeCell ref="F4705:G4705"/>
    <mergeCell ref="A4361:A4368"/>
    <mergeCell ref="B4329:B4336"/>
    <mergeCell ref="D4361:D4368"/>
    <mergeCell ref="A4305:A4312"/>
    <mergeCell ref="E4601:E4608"/>
    <mergeCell ref="F4640:G4640"/>
    <mergeCell ref="C4617:C4624"/>
    <mergeCell ref="D4617:D4624"/>
    <mergeCell ref="B4649:B4656"/>
    <mergeCell ref="A4593:A4600"/>
    <mergeCell ref="A4273:A4280"/>
    <mergeCell ref="A4617:A4624"/>
    <mergeCell ref="A4681:A4688"/>
    <mergeCell ref="A4665:A4672"/>
    <mergeCell ref="B4681:B4688"/>
    <mergeCell ref="AU4673:AU4680"/>
    <mergeCell ref="A4289:A4296"/>
    <mergeCell ref="F4274:F4279"/>
    <mergeCell ref="F4280:G4280"/>
    <mergeCell ref="A4281:A4288"/>
    <mergeCell ref="B4281:B4288"/>
    <mergeCell ref="C4281:C4288"/>
    <mergeCell ref="D4281:D4288"/>
    <mergeCell ref="E4281:E4288"/>
    <mergeCell ref="F4281:G4281"/>
    <mergeCell ref="AT4593:AT4600"/>
    <mergeCell ref="AU4593:AU4600"/>
    <mergeCell ref="AT4345:AT4352"/>
    <mergeCell ref="D4313:D4320"/>
    <mergeCell ref="AS4353:AS4360"/>
    <mergeCell ref="AO4649:AO4656"/>
    <mergeCell ref="A4641:A4648"/>
    <mergeCell ref="B4641:B4648"/>
    <mergeCell ref="A4609:A4616"/>
    <mergeCell ref="B4609:B4616"/>
    <mergeCell ref="AO4273:AO4280"/>
    <mergeCell ref="AP4273:AP4280"/>
    <mergeCell ref="C4289:C4296"/>
    <mergeCell ref="D4289:D4296"/>
    <mergeCell ref="E4289:E4296"/>
    <mergeCell ref="C4297:C4304"/>
    <mergeCell ref="D4297:D4304"/>
    <mergeCell ref="C4345:C4352"/>
    <mergeCell ref="D4345:D4352"/>
    <mergeCell ref="E4345:E4352"/>
    <mergeCell ref="F4345:G4345"/>
    <mergeCell ref="C4329:C4336"/>
    <mergeCell ref="D4329:D4336"/>
    <mergeCell ref="E4329:E4336"/>
    <mergeCell ref="AP4681:AP4688"/>
    <mergeCell ref="E4633:E4640"/>
    <mergeCell ref="E4297:E4304"/>
    <mergeCell ref="A4297:A4304"/>
    <mergeCell ref="B4297:B4304"/>
    <mergeCell ref="A4265:A4272"/>
    <mergeCell ref="A4417:A4424"/>
    <mergeCell ref="AU4345:AU4352"/>
    <mergeCell ref="AN4353:AN4360"/>
    <mergeCell ref="F4354:F4359"/>
    <mergeCell ref="F4360:G4360"/>
    <mergeCell ref="AP4161:AP4168"/>
    <mergeCell ref="AQ4161:AQ4168"/>
    <mergeCell ref="AR4161:AR4168"/>
    <mergeCell ref="AS4161:AS4168"/>
    <mergeCell ref="AT4161:AT4168"/>
    <mergeCell ref="AU4161:AU4168"/>
    <mergeCell ref="F4154:F4159"/>
    <mergeCell ref="F4160:G4160"/>
    <mergeCell ref="F4168:G4168"/>
    <mergeCell ref="BK4153:BK4160"/>
    <mergeCell ref="AR3729:AR3736"/>
    <mergeCell ref="AS3729:AS3736"/>
    <mergeCell ref="BD3929:BD3936"/>
    <mergeCell ref="AQ3929:AQ3936"/>
    <mergeCell ref="AV3145:AV3152"/>
    <mergeCell ref="AW3145:AW3152"/>
    <mergeCell ref="AP3129:AP3136"/>
    <mergeCell ref="AP3081:AP3088"/>
    <mergeCell ref="AQ3801:AQ3808"/>
    <mergeCell ref="AR3801:AR3808"/>
    <mergeCell ref="AS3801:AS3808"/>
    <mergeCell ref="AT3801:AT3808"/>
    <mergeCell ref="AX3913:AX3920"/>
    <mergeCell ref="AY3913:AY3920"/>
    <mergeCell ref="AZ3913:AZ3920"/>
    <mergeCell ref="BA3913:BA3920"/>
    <mergeCell ref="BB3913:BB3920"/>
    <mergeCell ref="BC3913:BC3920"/>
    <mergeCell ref="AT3833:AT3840"/>
    <mergeCell ref="AU3833:AU3840"/>
    <mergeCell ref="AV3833:AV3840"/>
    <mergeCell ref="AW3833:AW3840"/>
    <mergeCell ref="AX3833:AX3840"/>
    <mergeCell ref="AY3833:AY3840"/>
    <mergeCell ref="AZ3833:AZ3840"/>
    <mergeCell ref="BA3833:BA3840"/>
    <mergeCell ref="BF3953:BF3960"/>
    <mergeCell ref="BG3953:BG3960"/>
    <mergeCell ref="BD3953:BD3960"/>
    <mergeCell ref="BC3985:BC3992"/>
    <mergeCell ref="AU3841:AU3848"/>
    <mergeCell ref="AQ4281:AQ4288"/>
    <mergeCell ref="AR4281:AR4288"/>
    <mergeCell ref="AS4281:AS4288"/>
    <mergeCell ref="AT4281:AT4288"/>
    <mergeCell ref="AU4281:AU4288"/>
    <mergeCell ref="AU4289:AU4296"/>
    <mergeCell ref="AS4249:AS4256"/>
    <mergeCell ref="AS4241:AS4248"/>
    <mergeCell ref="F4225:G4225"/>
    <mergeCell ref="AP4225:AP4232"/>
    <mergeCell ref="AN4273:AN4280"/>
    <mergeCell ref="AU4337:AU4344"/>
    <mergeCell ref="AN4201:AN4208"/>
    <mergeCell ref="AO4201:AO4208"/>
    <mergeCell ref="AP4201:AP4208"/>
    <mergeCell ref="BU4177:BU4184"/>
    <mergeCell ref="BV4177:BV4184"/>
    <mergeCell ref="BM4025:BM4032"/>
    <mergeCell ref="BN4073:BN4080"/>
    <mergeCell ref="BO4073:BO4080"/>
    <mergeCell ref="BN4057:BN4064"/>
    <mergeCell ref="BP4145:BP4152"/>
    <mergeCell ref="BN4193:BN4200"/>
    <mergeCell ref="BO4193:BO4200"/>
    <mergeCell ref="BP4193:BP4200"/>
    <mergeCell ref="BN4001:BN4008"/>
    <mergeCell ref="BS3585:BS3592"/>
    <mergeCell ref="BO3297:BO3304"/>
    <mergeCell ref="BP3297:BP3304"/>
    <mergeCell ref="BQ3297:BQ3304"/>
    <mergeCell ref="BV3329:BV3336"/>
    <mergeCell ref="BV3449:BV3456"/>
    <mergeCell ref="BU3233:BU3240"/>
    <mergeCell ref="BT3305:BT3312"/>
    <mergeCell ref="BV3425:BV3432"/>
    <mergeCell ref="BS3601:BS3608"/>
    <mergeCell ref="BM3233:BM3240"/>
    <mergeCell ref="BV3537:BV3544"/>
    <mergeCell ref="BO3641:BO3648"/>
    <mergeCell ref="BO3721:BO3728"/>
    <mergeCell ref="BM4105:BM4112"/>
    <mergeCell ref="BN4105:BN4112"/>
    <mergeCell ref="BO4105:BO4112"/>
    <mergeCell ref="BP4105:BP4112"/>
    <mergeCell ref="BQ4105:BQ4112"/>
    <mergeCell ref="BP4129:BP4136"/>
    <mergeCell ref="BN4145:BN4152"/>
    <mergeCell ref="BN4153:BN4160"/>
    <mergeCell ref="BO4153:BO4160"/>
    <mergeCell ref="BP4153:BP4160"/>
    <mergeCell ref="BQ4153:BQ4160"/>
    <mergeCell ref="BN3729:BN3736"/>
    <mergeCell ref="BO3729:BO3736"/>
    <mergeCell ref="BP3249:BP3256"/>
    <mergeCell ref="BQ3249:BQ3256"/>
    <mergeCell ref="BR3249:BR3256"/>
    <mergeCell ref="BS3249:BS3256"/>
    <mergeCell ref="BT3249:BT3256"/>
    <mergeCell ref="BU3249:BU3256"/>
    <mergeCell ref="BV3249:BV3256"/>
    <mergeCell ref="BM3489:BM3496"/>
    <mergeCell ref="BN3489:BN3496"/>
    <mergeCell ref="BO3489:BO3496"/>
    <mergeCell ref="BP3489:BP3496"/>
    <mergeCell ref="BQ3489:BQ3496"/>
    <mergeCell ref="BR3489:BR3496"/>
    <mergeCell ref="BS3489:BS3496"/>
    <mergeCell ref="BT3489:BT3496"/>
    <mergeCell ref="BU3489:BU3496"/>
    <mergeCell ref="BV3489:BV3496"/>
    <mergeCell ref="BX4033:BX4040"/>
    <mergeCell ref="BU4041:BU4048"/>
    <mergeCell ref="BN4025:BN4032"/>
    <mergeCell ref="BO4025:BO4032"/>
    <mergeCell ref="BW2129:BW2136"/>
    <mergeCell ref="BU2089:BU2096"/>
    <mergeCell ref="BT2089:BT2096"/>
    <mergeCell ref="BV2145:BV2152"/>
    <mergeCell ref="BW2977:BW2984"/>
    <mergeCell ref="BN2073:BN2080"/>
    <mergeCell ref="BO2073:BO2080"/>
    <mergeCell ref="BN2153:BN2160"/>
    <mergeCell ref="BO2153:BO2160"/>
    <mergeCell ref="BP2201:BP2208"/>
    <mergeCell ref="BL2201:BL2208"/>
    <mergeCell ref="AO1961:AO1968"/>
    <mergeCell ref="AP1961:AP1968"/>
    <mergeCell ref="BQ2617:BQ2624"/>
    <mergeCell ref="BU2345:BU2352"/>
    <mergeCell ref="BF3081:BF3088"/>
    <mergeCell ref="BE3297:BE3304"/>
    <mergeCell ref="BF3297:BF3304"/>
    <mergeCell ref="AZ3153:AZ3160"/>
    <mergeCell ref="BA3153:BA3160"/>
    <mergeCell ref="BB3153:BB3160"/>
    <mergeCell ref="BC3153:BC3160"/>
    <mergeCell ref="BD3153:BD3160"/>
    <mergeCell ref="BE3153:BE3160"/>
    <mergeCell ref="BF3153:BF3160"/>
    <mergeCell ref="BT2049:BT2056"/>
    <mergeCell ref="BU2049:BU2056"/>
    <mergeCell ref="BP2081:BP2088"/>
    <mergeCell ref="BP1969:BP1976"/>
    <mergeCell ref="BV3041:BV3048"/>
    <mergeCell ref="BM3897:BM3904"/>
    <mergeCell ref="BH4025:BH4032"/>
    <mergeCell ref="BG4009:BG4016"/>
    <mergeCell ref="BV3705:BV3712"/>
    <mergeCell ref="BD3745:BD3752"/>
    <mergeCell ref="BE3745:BE3752"/>
    <mergeCell ref="BF3745:BF3752"/>
    <mergeCell ref="BG3745:BG3752"/>
    <mergeCell ref="AX3537:AX3544"/>
    <mergeCell ref="AY3537:AY3544"/>
    <mergeCell ref="AZ3537:AZ3544"/>
    <mergeCell ref="BA3537:BA3544"/>
    <mergeCell ref="BB3537:BB3544"/>
    <mergeCell ref="BC3537:BC3544"/>
    <mergeCell ref="BW1969:BW1976"/>
    <mergeCell ref="BN3217:BN3224"/>
    <mergeCell ref="BO3217:BO3224"/>
    <mergeCell ref="BP3217:BP3224"/>
    <mergeCell ref="BQ3217:BQ3224"/>
    <mergeCell ref="BR3217:BR3224"/>
    <mergeCell ref="BS3217:BS3224"/>
    <mergeCell ref="BU3217:BU3224"/>
    <mergeCell ref="BV3217:BV3224"/>
    <mergeCell ref="BW3217:BW3224"/>
    <mergeCell ref="BX3217:BX3224"/>
    <mergeCell ref="BH3177:BH3184"/>
    <mergeCell ref="BI3177:BI3184"/>
    <mergeCell ref="BG3193:BG3200"/>
    <mergeCell ref="BH3193:BH3200"/>
    <mergeCell ref="BI3193:BI3200"/>
    <mergeCell ref="AQ1889:AQ1896"/>
    <mergeCell ref="F1898:F1903"/>
    <mergeCell ref="F1904:G1904"/>
    <mergeCell ref="BR1921:BR1928"/>
    <mergeCell ref="BS1881:BS1888"/>
    <mergeCell ref="BT1881:BT1888"/>
    <mergeCell ref="BM1945:BM1952"/>
    <mergeCell ref="BN1889:BN1896"/>
    <mergeCell ref="BQ1953:BQ1960"/>
    <mergeCell ref="BN1865:BN1872"/>
    <mergeCell ref="BL4049:BL4056"/>
    <mergeCell ref="AR1897:AR1904"/>
    <mergeCell ref="AN1921:AN1928"/>
    <mergeCell ref="AO1921:AO1928"/>
    <mergeCell ref="AQ1937:AQ1944"/>
    <mergeCell ref="AR1937:AR1944"/>
    <mergeCell ref="AV1801:AV1808"/>
    <mergeCell ref="AW1801:AW1808"/>
    <mergeCell ref="BA1793:BA1800"/>
    <mergeCell ref="BB1793:BB1800"/>
    <mergeCell ref="BQ1913:BQ1920"/>
    <mergeCell ref="BM1841:BM1848"/>
    <mergeCell ref="BB1897:BB1904"/>
    <mergeCell ref="BC1897:BC1904"/>
    <mergeCell ref="BD1897:BD1904"/>
    <mergeCell ref="BE1897:BE1904"/>
    <mergeCell ref="BF1897:BF1904"/>
    <mergeCell ref="BW1945:BW1952"/>
    <mergeCell ref="BM1913:BM1920"/>
    <mergeCell ref="BT1873:BT1880"/>
    <mergeCell ref="BU1905:BU1912"/>
    <mergeCell ref="BV1905:BV1912"/>
    <mergeCell ref="BG1809:BG1816"/>
    <mergeCell ref="AV1857:AV1864"/>
    <mergeCell ref="BW1905:BW1912"/>
    <mergeCell ref="BS1857:BS1864"/>
    <mergeCell ref="BT1857:BT1864"/>
    <mergeCell ref="BU1857:BU1864"/>
    <mergeCell ref="BN3041:BN3048"/>
    <mergeCell ref="BR4017:BR4024"/>
    <mergeCell ref="BR1865:BR1872"/>
    <mergeCell ref="BS1865:BS1872"/>
    <mergeCell ref="BU1865:BU1872"/>
    <mergeCell ref="BS1913:BS1920"/>
    <mergeCell ref="BW1801:BW1808"/>
    <mergeCell ref="BH3209:BH3216"/>
    <mergeCell ref="BI3209:BI3216"/>
    <mergeCell ref="BG3177:BG3184"/>
    <mergeCell ref="BH3185:BH3192"/>
    <mergeCell ref="BI3185:BI3192"/>
    <mergeCell ref="BS2465:BS2472"/>
    <mergeCell ref="BS2681:BS2688"/>
    <mergeCell ref="BT2681:BT2688"/>
    <mergeCell ref="BU2681:BU2688"/>
    <mergeCell ref="BT2569:BT2576"/>
    <mergeCell ref="BQ2625:BQ2632"/>
    <mergeCell ref="BN2201:BN2208"/>
    <mergeCell ref="BO2201:BO2208"/>
    <mergeCell ref="BN3201:BN3208"/>
    <mergeCell ref="BO3201:BO3208"/>
    <mergeCell ref="BP3201:BP3208"/>
    <mergeCell ref="BQ3201:BQ3208"/>
    <mergeCell ref="BR3201:BR3208"/>
    <mergeCell ref="BS3201:BS3208"/>
    <mergeCell ref="BS4225:BS4232"/>
    <mergeCell ref="BT4225:BT4232"/>
    <mergeCell ref="BQ4193:BQ4200"/>
    <mergeCell ref="BP3649:BP3656"/>
    <mergeCell ref="BS3649:BS3656"/>
    <mergeCell ref="BQ3649:BQ3656"/>
    <mergeCell ref="BR3649:BR3656"/>
    <mergeCell ref="BO3833:BO3840"/>
    <mergeCell ref="BP3833:BP3840"/>
    <mergeCell ref="BQ3833:BQ3840"/>
    <mergeCell ref="BR3833:BR3840"/>
    <mergeCell ref="BL3217:BL3224"/>
    <mergeCell ref="BM3217:BM3224"/>
    <mergeCell ref="BN3233:BN3240"/>
    <mergeCell ref="BO3233:BO3240"/>
    <mergeCell ref="BP3233:BP3240"/>
    <mergeCell ref="BQ3233:BQ3240"/>
    <mergeCell ref="BR3233:BR3240"/>
    <mergeCell ref="BS3233:BS3240"/>
    <mergeCell ref="BT3233:BT3240"/>
    <mergeCell ref="BL4153:BL4160"/>
    <mergeCell ref="BM4153:BM4160"/>
    <mergeCell ref="BB4145:BB4152"/>
    <mergeCell ref="BC4145:BC4152"/>
    <mergeCell ref="AZ4145:AZ4152"/>
    <mergeCell ref="AW4145:AW4152"/>
    <mergeCell ref="AN4145:AN4152"/>
    <mergeCell ref="AO4145:AO4152"/>
    <mergeCell ref="AP4145:AP4152"/>
    <mergeCell ref="AQ4145:AQ4152"/>
    <mergeCell ref="AR4145:AR4152"/>
    <mergeCell ref="AS4145:AS4152"/>
    <mergeCell ref="AT4145:AT4152"/>
    <mergeCell ref="BR4193:BR4200"/>
    <mergeCell ref="BH4161:BH4168"/>
    <mergeCell ref="BC4161:BC4168"/>
    <mergeCell ref="BA3569:BA3576"/>
    <mergeCell ref="BF3585:BF3592"/>
    <mergeCell ref="BG3585:BG3592"/>
    <mergeCell ref="AZ3369:AZ3376"/>
    <mergeCell ref="BA3369:BA3376"/>
    <mergeCell ref="BI3633:BI3640"/>
    <mergeCell ref="BF3705:BF3712"/>
    <mergeCell ref="BG3705:BG3712"/>
    <mergeCell ref="BH3705:BH3712"/>
    <mergeCell ref="BI3705:BI3712"/>
    <mergeCell ref="BJ3705:BJ3712"/>
    <mergeCell ref="BK3705:BK3712"/>
    <mergeCell ref="AY3681:AY3688"/>
    <mergeCell ref="AZ3681:AZ3688"/>
    <mergeCell ref="BA3681:BA3688"/>
    <mergeCell ref="BB3681:BB3688"/>
    <mergeCell ref="BC3681:BC3688"/>
    <mergeCell ref="BD3681:BD3688"/>
    <mergeCell ref="BE3681:BE3688"/>
    <mergeCell ref="BF3681:BF3688"/>
    <mergeCell ref="BG3681:BG3688"/>
    <mergeCell ref="BH3681:BH3688"/>
    <mergeCell ref="BI3681:BI3688"/>
    <mergeCell ref="BJ3681:BJ3688"/>
    <mergeCell ref="BK3681:BK3688"/>
    <mergeCell ref="BF3697:BF3704"/>
    <mergeCell ref="BG3697:BG3704"/>
    <mergeCell ref="BH3697:BH3704"/>
    <mergeCell ref="AQ1929:AQ1936"/>
    <mergeCell ref="D1905:D1912"/>
    <mergeCell ref="AP1857:AP1864"/>
    <mergeCell ref="AP1761:AP1768"/>
    <mergeCell ref="AO1953:AO1960"/>
    <mergeCell ref="AP1953:AP1960"/>
    <mergeCell ref="AQ1953:AQ1960"/>
    <mergeCell ref="C1945:C1952"/>
    <mergeCell ref="D1945:D1952"/>
    <mergeCell ref="E1945:E1952"/>
    <mergeCell ref="F1945:G1945"/>
    <mergeCell ref="AM1945:AM1952"/>
    <mergeCell ref="AN1945:AN1952"/>
    <mergeCell ref="AO1945:AO1952"/>
    <mergeCell ref="AP1945:AP1952"/>
    <mergeCell ref="AQ1945:AQ1952"/>
    <mergeCell ref="F1864:G1864"/>
    <mergeCell ref="C1897:C1904"/>
    <mergeCell ref="D1897:D1904"/>
    <mergeCell ref="E1897:E1904"/>
    <mergeCell ref="F1897:G1897"/>
    <mergeCell ref="AM1897:AM1904"/>
    <mergeCell ref="AN1897:AN1904"/>
    <mergeCell ref="AO1897:AO1904"/>
    <mergeCell ref="AP1897:AP1904"/>
    <mergeCell ref="AQ1897:AQ1904"/>
    <mergeCell ref="AP1929:AP1936"/>
    <mergeCell ref="AP1921:AP1928"/>
    <mergeCell ref="AQ1921:AQ1928"/>
    <mergeCell ref="B1937:B1944"/>
    <mergeCell ref="AN1937:AN1944"/>
    <mergeCell ref="AO1873:AO1880"/>
    <mergeCell ref="AP1873:AP1880"/>
    <mergeCell ref="E1921:E1928"/>
    <mergeCell ref="D1913:D1920"/>
    <mergeCell ref="F1930:F1935"/>
    <mergeCell ref="F1936:G1936"/>
    <mergeCell ref="F1929:G1929"/>
    <mergeCell ref="AM1929:AM1936"/>
    <mergeCell ref="C1857:C1864"/>
    <mergeCell ref="C1929:C1936"/>
    <mergeCell ref="F1938:F1943"/>
    <mergeCell ref="F1944:G1944"/>
    <mergeCell ref="AP1937:AP1944"/>
    <mergeCell ref="AN1929:AN1936"/>
    <mergeCell ref="AO1857:AO1864"/>
    <mergeCell ref="F1914:F1919"/>
    <mergeCell ref="F1920:G1920"/>
    <mergeCell ref="AQ1817:AQ1824"/>
    <mergeCell ref="F1922:F1927"/>
    <mergeCell ref="F1928:G1928"/>
    <mergeCell ref="AM1921:AM1928"/>
    <mergeCell ref="C1873:C1880"/>
    <mergeCell ref="AO1905:AO1912"/>
    <mergeCell ref="AP1905:AP1912"/>
    <mergeCell ref="AQ1905:AQ1912"/>
    <mergeCell ref="C1889:C1896"/>
    <mergeCell ref="D1889:D1896"/>
    <mergeCell ref="E1889:E1896"/>
    <mergeCell ref="E1865:E1872"/>
    <mergeCell ref="F1865:G1865"/>
    <mergeCell ref="AM1865:AM1872"/>
    <mergeCell ref="AO1889:AO1896"/>
    <mergeCell ref="AP1889:AP1896"/>
    <mergeCell ref="A1137:A1144"/>
    <mergeCell ref="B1137:B1144"/>
    <mergeCell ref="C1137:C1144"/>
    <mergeCell ref="D1137:D1144"/>
    <mergeCell ref="E1137:E1144"/>
    <mergeCell ref="F1137:G1137"/>
    <mergeCell ref="E1289:E1296"/>
    <mergeCell ref="AW1241:AW1248"/>
    <mergeCell ref="C1233:C1240"/>
    <mergeCell ref="D1233:D1240"/>
    <mergeCell ref="E1233:E1240"/>
    <mergeCell ref="AR1233:AR1240"/>
    <mergeCell ref="AS1233:AS1240"/>
    <mergeCell ref="AT1233:AT1240"/>
    <mergeCell ref="AR1217:AR1224"/>
    <mergeCell ref="F1257:G1257"/>
    <mergeCell ref="AR1273:AR1280"/>
    <mergeCell ref="D1241:D1248"/>
    <mergeCell ref="E1241:E1248"/>
    <mergeCell ref="AM1233:AM1240"/>
    <mergeCell ref="AO1233:AO1240"/>
    <mergeCell ref="AN1305:AN1312"/>
    <mergeCell ref="AO1305:AO1312"/>
    <mergeCell ref="AP1257:AP1264"/>
    <mergeCell ref="AQ1257:AQ1264"/>
    <mergeCell ref="AV1225:AV1232"/>
    <mergeCell ref="AU1289:AU1296"/>
    <mergeCell ref="E1297:E1304"/>
    <mergeCell ref="AO1217:AO1224"/>
    <mergeCell ref="AZ1305:AZ1312"/>
    <mergeCell ref="BA1305:BA1312"/>
    <mergeCell ref="D1281:D1288"/>
    <mergeCell ref="BD1697:BD1704"/>
    <mergeCell ref="C1361:C1368"/>
    <mergeCell ref="D1361:D1368"/>
    <mergeCell ref="E1361:E1368"/>
    <mergeCell ref="F1361:G1361"/>
    <mergeCell ref="BD1401:BD1408"/>
    <mergeCell ref="BB1417:BB1424"/>
    <mergeCell ref="BB1401:BB1408"/>
    <mergeCell ref="AW1193:AW1200"/>
    <mergeCell ref="AU1169:AU1176"/>
    <mergeCell ref="AV1169:AV1176"/>
    <mergeCell ref="BA1241:BA1248"/>
    <mergeCell ref="AT1649:AT1656"/>
    <mergeCell ref="AU1649:AU1656"/>
    <mergeCell ref="AX1465:AX1472"/>
    <mergeCell ref="AY1273:AY1280"/>
    <mergeCell ref="AZ1281:AZ1288"/>
    <mergeCell ref="AR1257:AR1264"/>
    <mergeCell ref="BB1305:BB1312"/>
    <mergeCell ref="BC1305:BC1312"/>
    <mergeCell ref="BD1305:BD1312"/>
    <mergeCell ref="AW1321:AW1328"/>
    <mergeCell ref="C1257:C1264"/>
    <mergeCell ref="D1257:D1264"/>
    <mergeCell ref="AO1289:AO1296"/>
    <mergeCell ref="AU1305:AU1312"/>
    <mergeCell ref="AN1273:AN1280"/>
    <mergeCell ref="AO1273:AO1280"/>
    <mergeCell ref="AP1273:AP1280"/>
    <mergeCell ref="BB1329:BB1336"/>
    <mergeCell ref="AX1321:AX1328"/>
    <mergeCell ref="F1320:G1320"/>
    <mergeCell ref="AT1785:AT1792"/>
    <mergeCell ref="AT1769:AT1776"/>
    <mergeCell ref="AZ1793:AZ1800"/>
    <mergeCell ref="AU1825:AU1832"/>
    <mergeCell ref="AV1825:AV1832"/>
    <mergeCell ref="AW1825:AW1832"/>
    <mergeCell ref="AX1825:AX1832"/>
    <mergeCell ref="AY1825:AY1832"/>
    <mergeCell ref="AZ1825:AZ1832"/>
    <mergeCell ref="BA1825:BA1832"/>
    <mergeCell ref="BB1825:BB1832"/>
    <mergeCell ref="BC1825:BC1832"/>
    <mergeCell ref="BD1825:BD1832"/>
    <mergeCell ref="AR1753:AR1760"/>
    <mergeCell ref="AO1793:AO1800"/>
    <mergeCell ref="AO1777:AO1784"/>
    <mergeCell ref="AV1785:AV1792"/>
    <mergeCell ref="BA1849:BA1856"/>
    <mergeCell ref="F1768:G1768"/>
    <mergeCell ref="F1786:F1791"/>
    <mergeCell ref="F1792:G1792"/>
    <mergeCell ref="AV1769:AV1776"/>
    <mergeCell ref="AW1785:AW1792"/>
    <mergeCell ref="AP1841:AP1848"/>
    <mergeCell ref="AQ1777:AQ1784"/>
    <mergeCell ref="AQ1761:AQ1768"/>
    <mergeCell ref="AN1825:AN1832"/>
    <mergeCell ref="AO1825:AO1832"/>
    <mergeCell ref="AP1825:AP1832"/>
    <mergeCell ref="AQ1825:AQ1832"/>
    <mergeCell ref="AM1777:AM1784"/>
    <mergeCell ref="AN1777:AN1784"/>
    <mergeCell ref="F1801:G1801"/>
    <mergeCell ref="AM1801:AM1808"/>
    <mergeCell ref="AN1801:AN1808"/>
    <mergeCell ref="AO1801:AO1808"/>
    <mergeCell ref="AQ1769:AQ1776"/>
    <mergeCell ref="BD1761:BD1768"/>
    <mergeCell ref="AS1825:AS1832"/>
    <mergeCell ref="AT1825:AT1832"/>
    <mergeCell ref="AR1761:AR1768"/>
    <mergeCell ref="AT1841:AT1848"/>
    <mergeCell ref="AR1825:AR1832"/>
    <mergeCell ref="AP1793:AP1800"/>
    <mergeCell ref="AV1793:AV1800"/>
    <mergeCell ref="AW1793:AW1800"/>
    <mergeCell ref="AZ1809:AZ1816"/>
    <mergeCell ref="BB1801:BB1808"/>
    <mergeCell ref="BC1801:BC1808"/>
    <mergeCell ref="AM1825:AM1832"/>
    <mergeCell ref="F1777:G1777"/>
    <mergeCell ref="AX1785:AX1792"/>
    <mergeCell ref="AU1769:AU1776"/>
    <mergeCell ref="AU1753:AU1760"/>
    <mergeCell ref="AR1777:AR1784"/>
    <mergeCell ref="AV1849:AV1856"/>
    <mergeCell ref="AW1849:AW1856"/>
    <mergeCell ref="AZ1761:AZ1768"/>
    <mergeCell ref="BA1761:BA1768"/>
    <mergeCell ref="BB1761:BB1768"/>
    <mergeCell ref="BC1761:BC1768"/>
    <mergeCell ref="AZ1841:AZ1848"/>
    <mergeCell ref="AO1817:AO1824"/>
    <mergeCell ref="AP1817:AP1824"/>
    <mergeCell ref="AW1777:AW1784"/>
    <mergeCell ref="E1265:E1272"/>
    <mergeCell ref="BF1265:BF1272"/>
    <mergeCell ref="BG1265:BG1272"/>
    <mergeCell ref="AQ1281:AQ1288"/>
    <mergeCell ref="AR1281:AR1288"/>
    <mergeCell ref="AY1305:AY1312"/>
    <mergeCell ref="F1322:F1327"/>
    <mergeCell ref="AM1361:AM1368"/>
    <mergeCell ref="AN1361:AN1368"/>
    <mergeCell ref="AO1361:AO1368"/>
    <mergeCell ref="D1297:D1304"/>
    <mergeCell ref="C1401:C1408"/>
    <mergeCell ref="D1305:D1312"/>
    <mergeCell ref="C1297:C1304"/>
    <mergeCell ref="A1361:A1368"/>
    <mergeCell ref="B1361:B1368"/>
    <mergeCell ref="B1257:B1264"/>
    <mergeCell ref="C1193:C1200"/>
    <mergeCell ref="F1202:F1207"/>
    <mergeCell ref="AR1201:AR1208"/>
    <mergeCell ref="AS1201:AS1208"/>
    <mergeCell ref="D1193:D1200"/>
    <mergeCell ref="E1193:E1200"/>
    <mergeCell ref="B1297:B1304"/>
    <mergeCell ref="F1280:G1280"/>
    <mergeCell ref="BH1249:BH1256"/>
    <mergeCell ref="AO1257:AO1264"/>
    <mergeCell ref="AV1241:AV1248"/>
    <mergeCell ref="AU1241:AU1248"/>
    <mergeCell ref="B1289:B1296"/>
    <mergeCell ref="C1289:C1296"/>
    <mergeCell ref="A1193:A1200"/>
    <mergeCell ref="B1193:B1200"/>
    <mergeCell ref="F1193:G1193"/>
    <mergeCell ref="AP1209:AP1216"/>
    <mergeCell ref="AQ1233:AQ1240"/>
    <mergeCell ref="A1265:A1272"/>
    <mergeCell ref="B1265:B1272"/>
    <mergeCell ref="C1265:C1272"/>
    <mergeCell ref="D1265:D1272"/>
    <mergeCell ref="B1305:B1312"/>
    <mergeCell ref="D1209:D1216"/>
    <mergeCell ref="A1257:A1264"/>
    <mergeCell ref="A1281:A1288"/>
    <mergeCell ref="A1313:A1320"/>
    <mergeCell ref="B1313:B1320"/>
    <mergeCell ref="C1313:C1320"/>
    <mergeCell ref="A1321:A1328"/>
    <mergeCell ref="AW1289:AW1296"/>
    <mergeCell ref="AS1313:AS1320"/>
    <mergeCell ref="AT1313:AT1320"/>
    <mergeCell ref="A1297:A1304"/>
    <mergeCell ref="B1281:B1288"/>
    <mergeCell ref="C1281:C1288"/>
    <mergeCell ref="AY1257:AY1264"/>
    <mergeCell ref="AY1281:AY1288"/>
    <mergeCell ref="E1257:E1264"/>
    <mergeCell ref="AV1257:AV1264"/>
    <mergeCell ref="E1321:E1328"/>
    <mergeCell ref="F1321:G1321"/>
    <mergeCell ref="E1313:E1320"/>
    <mergeCell ref="BH1377:BH1384"/>
    <mergeCell ref="BD1377:BD1384"/>
    <mergeCell ref="B1321:B1328"/>
    <mergeCell ref="C1321:C1328"/>
    <mergeCell ref="D1321:D1328"/>
    <mergeCell ref="D1313:D1320"/>
    <mergeCell ref="BB1233:BB1240"/>
    <mergeCell ref="BC1233:BC1240"/>
    <mergeCell ref="BK1241:BK1248"/>
    <mergeCell ref="A1305:A1312"/>
    <mergeCell ref="BE1297:BE1304"/>
    <mergeCell ref="AX1257:AX1264"/>
    <mergeCell ref="E1273:E1280"/>
    <mergeCell ref="C1305:C1312"/>
    <mergeCell ref="AX1249:AX1256"/>
    <mergeCell ref="AS1257:AS1264"/>
    <mergeCell ref="F1249:G1249"/>
    <mergeCell ref="A1233:A1240"/>
    <mergeCell ref="A1273:A1280"/>
    <mergeCell ref="B1273:B1280"/>
    <mergeCell ref="C1273:C1280"/>
    <mergeCell ref="D1273:D1280"/>
    <mergeCell ref="E1305:E1312"/>
    <mergeCell ref="F1305:G1305"/>
    <mergeCell ref="BD1321:BD1328"/>
    <mergeCell ref="AW1305:AW1312"/>
    <mergeCell ref="D1289:D1296"/>
    <mergeCell ref="A1289:A1296"/>
    <mergeCell ref="BD1233:BD1240"/>
    <mergeCell ref="BH1273:BH1280"/>
    <mergeCell ref="AU1249:AU1256"/>
    <mergeCell ref="AQ1313:AQ1320"/>
    <mergeCell ref="BA1249:BA1256"/>
    <mergeCell ref="AZ1249:AZ1256"/>
    <mergeCell ref="BK1289:BK1296"/>
    <mergeCell ref="BD1257:BD1264"/>
    <mergeCell ref="E1281:E1288"/>
    <mergeCell ref="F1281:G1281"/>
    <mergeCell ref="AM1281:AM1288"/>
    <mergeCell ref="AN1281:AN1288"/>
    <mergeCell ref="AO1281:AO1288"/>
    <mergeCell ref="AP1281:AP1288"/>
    <mergeCell ref="BF1281:BF1288"/>
    <mergeCell ref="BF1233:BF1240"/>
    <mergeCell ref="BJ1305:BJ1312"/>
    <mergeCell ref="BI1321:BI1328"/>
    <mergeCell ref="BI1305:BI1312"/>
    <mergeCell ref="BC1321:BC1328"/>
    <mergeCell ref="F1296:G1296"/>
    <mergeCell ref="F1328:G1328"/>
    <mergeCell ref="AO1297:AO1304"/>
    <mergeCell ref="AP1297:AP1304"/>
    <mergeCell ref="BA1281:BA1288"/>
    <mergeCell ref="BB1281:BB1288"/>
    <mergeCell ref="BC1281:BC1288"/>
    <mergeCell ref="BD1281:BD1288"/>
    <mergeCell ref="BI1241:BI1248"/>
    <mergeCell ref="BG1257:BG1264"/>
    <mergeCell ref="AX1305:AX1312"/>
    <mergeCell ref="BE1281:BE1288"/>
    <mergeCell ref="BA1273:BA1280"/>
    <mergeCell ref="BB1273:BB1280"/>
    <mergeCell ref="BJ1297:BJ1304"/>
    <mergeCell ref="BC1297:BC1304"/>
    <mergeCell ref="BD1289:BD1296"/>
    <mergeCell ref="BH1321:BH1328"/>
    <mergeCell ref="AM1353:AM1360"/>
    <mergeCell ref="AN1353:AN1360"/>
    <mergeCell ref="AO1353:AO1360"/>
    <mergeCell ref="F1264:G1264"/>
    <mergeCell ref="AM1273:AM1280"/>
    <mergeCell ref="F1258:F1263"/>
    <mergeCell ref="AR1345:AR1352"/>
    <mergeCell ref="AR1321:AR1328"/>
    <mergeCell ref="AW1297:AW1304"/>
    <mergeCell ref="AX1361:AX1368"/>
    <mergeCell ref="AR1369:AR1376"/>
    <mergeCell ref="AS1369:AS1376"/>
    <mergeCell ref="AT1369:AT1376"/>
    <mergeCell ref="BV1345:BV1352"/>
    <mergeCell ref="BT1345:BT1352"/>
    <mergeCell ref="BL1297:BL1304"/>
    <mergeCell ref="BM1297:BM1304"/>
    <mergeCell ref="BX1321:BX1328"/>
    <mergeCell ref="BR1313:BR1320"/>
    <mergeCell ref="BJ1313:BJ1320"/>
    <mergeCell ref="AT1305:AT1312"/>
    <mergeCell ref="BM1321:BM1328"/>
    <mergeCell ref="F1362:F1367"/>
    <mergeCell ref="F1368:G1368"/>
    <mergeCell ref="BL1313:BL1320"/>
    <mergeCell ref="F1297:G1297"/>
    <mergeCell ref="BV1369:BV1376"/>
    <mergeCell ref="BW1369:BW1376"/>
    <mergeCell ref="AY1329:AY1336"/>
    <mergeCell ref="AZ1329:AZ1336"/>
    <mergeCell ref="AZ1321:AZ1328"/>
    <mergeCell ref="BA1321:BA1328"/>
    <mergeCell ref="BK1337:BK1344"/>
    <mergeCell ref="AU1313:AU1320"/>
    <mergeCell ref="AV1313:AV1320"/>
    <mergeCell ref="AW1313:AW1320"/>
    <mergeCell ref="BW1337:BW1344"/>
    <mergeCell ref="BX1337:BX1344"/>
    <mergeCell ref="BC1313:BC1320"/>
    <mergeCell ref="BF1329:BF1336"/>
    <mergeCell ref="AV1273:AV1280"/>
    <mergeCell ref="AW1273:AW1280"/>
    <mergeCell ref="AX1273:AX1280"/>
    <mergeCell ref="AX1281:AX1288"/>
    <mergeCell ref="AW1337:AW1344"/>
    <mergeCell ref="AU1337:AU1344"/>
    <mergeCell ref="AV1289:AV1296"/>
    <mergeCell ref="AM1305:AM1312"/>
    <mergeCell ref="AN1337:AN1344"/>
    <mergeCell ref="AS1297:AS1304"/>
    <mergeCell ref="AT1353:AT1360"/>
    <mergeCell ref="F1306:F1311"/>
    <mergeCell ref="F1312:G1312"/>
    <mergeCell ref="F1298:F1303"/>
    <mergeCell ref="F1304:G1304"/>
    <mergeCell ref="AQ1321:AQ1328"/>
    <mergeCell ref="F1313:G1313"/>
    <mergeCell ref="AM1313:AM1320"/>
    <mergeCell ref="AN1313:AN1320"/>
    <mergeCell ref="AO1313:AO1320"/>
    <mergeCell ref="AP1313:AP1320"/>
    <mergeCell ref="AQ1289:AQ1296"/>
    <mergeCell ref="AS1281:AS1288"/>
    <mergeCell ref="AT1281:AT1288"/>
    <mergeCell ref="BO1785:BO1792"/>
    <mergeCell ref="BP1785:BP1792"/>
    <mergeCell ref="BW1809:BW1816"/>
    <mergeCell ref="BP1849:BP1856"/>
    <mergeCell ref="BQ1849:BQ1856"/>
    <mergeCell ref="BR1849:BR1856"/>
    <mergeCell ref="BM1785:BM1792"/>
    <mergeCell ref="BN1785:BN1792"/>
    <mergeCell ref="BT1745:BT1752"/>
    <mergeCell ref="BU1745:BU1752"/>
    <mergeCell ref="BN2433:BN2440"/>
    <mergeCell ref="BT3041:BT3048"/>
    <mergeCell ref="BU3041:BU3048"/>
    <mergeCell ref="BP2481:BP2488"/>
    <mergeCell ref="BO1857:BO1864"/>
    <mergeCell ref="BP1857:BP1864"/>
    <mergeCell ref="BN1833:BN1840"/>
    <mergeCell ref="BO1833:BO1840"/>
    <mergeCell ref="BP1833:BP1840"/>
    <mergeCell ref="BQ1833:BQ1840"/>
    <mergeCell ref="BU1833:BU1840"/>
    <mergeCell ref="BV1833:BV1840"/>
    <mergeCell ref="BW1833:BW1840"/>
    <mergeCell ref="BY2297:BY2304"/>
    <mergeCell ref="BS2433:BS2440"/>
    <mergeCell ref="BX2361:BX2368"/>
    <mergeCell ref="BW2081:BW2088"/>
    <mergeCell ref="BP1921:BP1928"/>
    <mergeCell ref="BQ1921:BQ1928"/>
    <mergeCell ref="BT1793:BT1800"/>
    <mergeCell ref="BU1793:BU1800"/>
    <mergeCell ref="BY1961:BY1968"/>
    <mergeCell ref="BS1961:BS1968"/>
    <mergeCell ref="BO1961:BO1968"/>
    <mergeCell ref="BP1961:BP1968"/>
    <mergeCell ref="BV2089:BV2096"/>
    <mergeCell ref="BX1841:BX1848"/>
    <mergeCell ref="BY1841:BY1848"/>
    <mergeCell ref="BT2417:BT2424"/>
    <mergeCell ref="BT2345:BT2352"/>
    <mergeCell ref="BO2353:BO2360"/>
    <mergeCell ref="BV2993:BV3000"/>
    <mergeCell ref="BU2481:BU2488"/>
    <mergeCell ref="BR2481:BR2488"/>
    <mergeCell ref="BO2433:BO2440"/>
    <mergeCell ref="BP2433:BP2440"/>
    <mergeCell ref="BU2513:BU2520"/>
    <mergeCell ref="BT2137:BT2144"/>
    <mergeCell ref="BP2225:BP2232"/>
    <mergeCell ref="BP2249:BP2256"/>
    <mergeCell ref="BN2249:BN2256"/>
    <mergeCell ref="BP2017:BP2024"/>
    <mergeCell ref="BU2009:BU2016"/>
    <mergeCell ref="BT1993:BT2000"/>
    <mergeCell ref="BR2017:BR2024"/>
    <mergeCell ref="BV2025:BV2032"/>
    <mergeCell ref="BW2025:BW2032"/>
    <mergeCell ref="BS2025:BS2032"/>
    <mergeCell ref="BT2017:BT2024"/>
    <mergeCell ref="BX1809:BX1816"/>
    <mergeCell ref="BY1809:BY1816"/>
    <mergeCell ref="BW1753:BW1760"/>
    <mergeCell ref="BX1801:BX1808"/>
    <mergeCell ref="BY1801:BY1808"/>
    <mergeCell ref="CP3081:CP3088"/>
    <mergeCell ref="BW4049:BW4056"/>
    <mergeCell ref="CJ1377:CJ1384"/>
    <mergeCell ref="BN1401:BN1408"/>
    <mergeCell ref="CB3657:CB3664"/>
    <mergeCell ref="CC3657:CC3664"/>
    <mergeCell ref="CP4441:CP4448"/>
    <mergeCell ref="CP4377:CP4384"/>
    <mergeCell ref="CF4385:CF4392"/>
    <mergeCell ref="CG4385:CG4392"/>
    <mergeCell ref="BT4361:BT4368"/>
    <mergeCell ref="CP4385:CP4392"/>
    <mergeCell ref="CP4361:CP4368"/>
    <mergeCell ref="CM4369:CM4376"/>
    <mergeCell ref="CN4369:CN4376"/>
    <mergeCell ref="CP4369:CP4376"/>
    <mergeCell ref="BX4361:BX4368"/>
    <mergeCell ref="BY4361:BY4368"/>
    <mergeCell ref="BZ4361:BZ4368"/>
    <mergeCell ref="BT4369:BT4376"/>
    <mergeCell ref="CI4377:CI4384"/>
    <mergeCell ref="CK4361:CK4368"/>
    <mergeCell ref="BZ4433:BZ4440"/>
    <mergeCell ref="CJ4369:CJ4376"/>
    <mergeCell ref="CK4433:CK4440"/>
    <mergeCell ref="CK4369:CK4376"/>
    <mergeCell ref="CD4033:CD4040"/>
    <mergeCell ref="CD4137:CD4144"/>
    <mergeCell ref="CD4129:CD4136"/>
    <mergeCell ref="BW4161:BW4168"/>
    <mergeCell ref="BX4161:BX4168"/>
    <mergeCell ref="BW4137:BW4144"/>
    <mergeCell ref="BX4137:BX4144"/>
    <mergeCell ref="BU4137:BU4144"/>
    <mergeCell ref="BW4025:BW4032"/>
    <mergeCell ref="BZ4025:BZ4032"/>
    <mergeCell ref="BV4057:BV4064"/>
    <mergeCell ref="BV4025:BV4032"/>
    <mergeCell ref="BZ4137:BZ4144"/>
    <mergeCell ref="BU4121:BU4128"/>
    <mergeCell ref="CM4353:CM4360"/>
    <mergeCell ref="CG4073:CG4080"/>
    <mergeCell ref="CK4073:CK4080"/>
    <mergeCell ref="CG4121:CG4128"/>
    <mergeCell ref="CK4201:CK4208"/>
    <mergeCell ref="CL4201:CL4208"/>
    <mergeCell ref="CD4241:CD4248"/>
    <mergeCell ref="BY4345:BY4352"/>
    <mergeCell ref="CC4265:CC4272"/>
    <mergeCell ref="CC4257:CC4264"/>
    <mergeCell ref="BX4081:BX4088"/>
    <mergeCell ref="BY4081:BY4088"/>
    <mergeCell ref="BZ4073:BZ4080"/>
    <mergeCell ref="CA4073:CA4080"/>
    <mergeCell ref="CD4073:CD4080"/>
    <mergeCell ref="CD4049:CD4056"/>
    <mergeCell ref="BP4137:BP4144"/>
    <mergeCell ref="BR2121:BR2128"/>
    <mergeCell ref="BS2121:BS2128"/>
    <mergeCell ref="BT2121:BT2128"/>
    <mergeCell ref="BY1937:BY1944"/>
    <mergeCell ref="BY2049:BY2056"/>
    <mergeCell ref="CB1793:CB1800"/>
    <mergeCell ref="CA1769:CA1776"/>
    <mergeCell ref="CG4025:CG4032"/>
    <mergeCell ref="CH4025:CH4032"/>
    <mergeCell ref="CK4049:CK4056"/>
    <mergeCell ref="CL4049:CL4056"/>
    <mergeCell ref="CM4049:CM4056"/>
    <mergeCell ref="CM4025:CM4032"/>
    <mergeCell ref="CJ4345:CJ4352"/>
    <mergeCell ref="CK4345:CK4352"/>
    <mergeCell ref="CH4313:CH4320"/>
    <mergeCell ref="CB4185:CB4192"/>
    <mergeCell ref="CG4257:CG4264"/>
    <mergeCell ref="CE4177:CE4184"/>
    <mergeCell ref="CA4177:CA4184"/>
    <mergeCell ref="CB4177:CB4184"/>
    <mergeCell ref="CC4177:CC4184"/>
    <mergeCell ref="CF4257:CF4264"/>
    <mergeCell ref="CB4257:CB4264"/>
    <mergeCell ref="CG4329:CG4336"/>
    <mergeCell ref="CH4329:CH4336"/>
    <mergeCell ref="CI4329:CI4336"/>
    <mergeCell ref="CJ4329:CJ4336"/>
    <mergeCell ref="CK4329:CK4336"/>
    <mergeCell ref="CG4273:CG4280"/>
    <mergeCell ref="CH4273:CH4280"/>
    <mergeCell ref="CI4273:CI4280"/>
    <mergeCell ref="BY4057:BY4064"/>
    <mergeCell ref="BZ4345:BZ4352"/>
    <mergeCell ref="BX4097:BX4104"/>
    <mergeCell ref="CH4081:CH4088"/>
    <mergeCell ref="CL4137:CL4144"/>
    <mergeCell ref="CI4217:CI4224"/>
    <mergeCell ref="CJ4217:CJ4224"/>
    <mergeCell ref="CK4217:CK4224"/>
    <mergeCell ref="CL4217:CL4224"/>
    <mergeCell ref="CM4217:CM4224"/>
    <mergeCell ref="CG4281:CG4288"/>
    <mergeCell ref="CD4217:CD4224"/>
    <mergeCell ref="CC4201:CC4208"/>
    <mergeCell ref="CK4233:CK4240"/>
    <mergeCell ref="CL4233:CL4240"/>
    <mergeCell ref="CM4233:CM4240"/>
    <mergeCell ref="CA4169:CA4176"/>
    <mergeCell ref="CB4169:CB4176"/>
    <mergeCell ref="BY4185:BY4192"/>
    <mergeCell ref="BZ4185:BZ4192"/>
    <mergeCell ref="CA4185:CA4192"/>
    <mergeCell ref="BZ4177:BZ4184"/>
    <mergeCell ref="BY4145:BY4152"/>
    <mergeCell ref="CL4169:CL4176"/>
    <mergeCell ref="CL4041:CL4048"/>
    <mergeCell ref="CL4177:CL4184"/>
    <mergeCell ref="CL4345:CL4352"/>
    <mergeCell ref="CA4313:CA4320"/>
    <mergeCell ref="CK4193:CK4200"/>
    <mergeCell ref="CK4241:CK4248"/>
    <mergeCell ref="CH4281:CH4288"/>
    <mergeCell ref="CD4025:CD4032"/>
    <mergeCell ref="CE4025:CE4032"/>
    <mergeCell ref="CH4041:CH4048"/>
    <mergeCell ref="CF4193:CF4200"/>
    <mergeCell ref="CG4057:CG4064"/>
    <mergeCell ref="CH4057:CH4064"/>
    <mergeCell ref="CG4177:CG4184"/>
    <mergeCell ref="CC4097:CC4104"/>
    <mergeCell ref="BU2977:BU2984"/>
    <mergeCell ref="BU2569:BU2576"/>
    <mergeCell ref="BS2569:BS2576"/>
    <mergeCell ref="BR2457:BR2464"/>
    <mergeCell ref="CL3929:CL3936"/>
    <mergeCell ref="CE3929:CE3936"/>
    <mergeCell ref="CM4001:CM4008"/>
    <mergeCell ref="CJ3929:CJ3936"/>
    <mergeCell ref="CK3929:CK3936"/>
    <mergeCell ref="BY3977:BY3984"/>
    <mergeCell ref="BS1945:BS1952"/>
    <mergeCell ref="BX2281:BX2288"/>
    <mergeCell ref="BW2105:BW2112"/>
    <mergeCell ref="BS2041:BS2048"/>
    <mergeCell ref="BV2217:BV2224"/>
    <mergeCell ref="BV2193:BV2200"/>
    <mergeCell ref="BR2201:BR2208"/>
    <mergeCell ref="BQ2137:BQ2144"/>
    <mergeCell ref="BY2137:BY2144"/>
    <mergeCell ref="BV1937:BV1944"/>
    <mergeCell ref="BV1945:BV1952"/>
    <mergeCell ref="BT2081:BT2088"/>
    <mergeCell ref="BQ2105:BQ2112"/>
    <mergeCell ref="BQ2121:BQ2128"/>
    <mergeCell ref="BQ2129:BQ2136"/>
    <mergeCell ref="BW3681:BW3688"/>
    <mergeCell ref="BQ2409:BQ2416"/>
    <mergeCell ref="BQ2433:BQ2440"/>
    <mergeCell ref="BR2433:BR2440"/>
    <mergeCell ref="BR2417:BR2424"/>
    <mergeCell ref="BW2401:BW2408"/>
    <mergeCell ref="BU3001:BU3008"/>
    <mergeCell ref="BV3001:BV3008"/>
    <mergeCell ref="BW3001:BW3008"/>
    <mergeCell ref="BS2201:BS2208"/>
    <mergeCell ref="BV2121:BV2128"/>
    <mergeCell ref="BT2113:BT2120"/>
    <mergeCell ref="BU2153:BU2160"/>
    <mergeCell ref="CL2561:CL2568"/>
    <mergeCell ref="CF2577:CF2584"/>
    <mergeCell ref="CF2513:CF2520"/>
    <mergeCell ref="CG2513:CG2520"/>
    <mergeCell ref="CM2553:CM2560"/>
    <mergeCell ref="CC2577:CC2584"/>
    <mergeCell ref="BX2497:BX2504"/>
    <mergeCell ref="BY2441:BY2448"/>
    <mergeCell ref="BX2417:BX2424"/>
    <mergeCell ref="CJ2529:CJ2536"/>
    <mergeCell ref="CF2505:CF2512"/>
    <mergeCell ref="CM2473:CM2480"/>
    <mergeCell ref="CD2409:CD2416"/>
    <mergeCell ref="CE2409:CE2416"/>
    <mergeCell ref="CF2409:CF2416"/>
    <mergeCell ref="BY2545:BY2552"/>
    <mergeCell ref="CB2217:CB2224"/>
    <mergeCell ref="BZ2193:BZ2200"/>
    <mergeCell ref="CF1993:CF2000"/>
    <mergeCell ref="CM2009:CM2016"/>
    <mergeCell ref="BW1985:BW1992"/>
    <mergeCell ref="BU2161:BU2168"/>
    <mergeCell ref="BW2145:BW2152"/>
    <mergeCell ref="BX2145:BX2152"/>
    <mergeCell ref="BR2185:BR2192"/>
    <mergeCell ref="CA2145:CA2152"/>
    <mergeCell ref="CJ241:CJ248"/>
    <mergeCell ref="CC249:CC256"/>
    <mergeCell ref="CL217:CL224"/>
    <mergeCell ref="CM217:CM224"/>
    <mergeCell ref="F226:F231"/>
    <mergeCell ref="BL217:BL224"/>
    <mergeCell ref="BM217:BM224"/>
    <mergeCell ref="BN217:BN224"/>
    <mergeCell ref="BO217:BO224"/>
    <mergeCell ref="BP217:BP224"/>
    <mergeCell ref="F234:F239"/>
    <mergeCell ref="AP241:AP248"/>
    <mergeCell ref="BM2361:BM2368"/>
    <mergeCell ref="BL1953:BL1960"/>
    <mergeCell ref="BM1953:BM1960"/>
    <mergeCell ref="BY2457:BY2464"/>
    <mergeCell ref="BN2513:BN2520"/>
    <mergeCell ref="BN2585:BN2592"/>
    <mergeCell ref="BM2593:BM2600"/>
    <mergeCell ref="BQ2977:BQ2984"/>
    <mergeCell ref="BR2977:BR2984"/>
    <mergeCell ref="BS2977:BS2984"/>
    <mergeCell ref="BT2977:BT2984"/>
    <mergeCell ref="BQ2729:BQ2736"/>
    <mergeCell ref="BR2729:BR2736"/>
    <mergeCell ref="AW2409:AW2416"/>
    <mergeCell ref="AX2409:AX2416"/>
    <mergeCell ref="AY2409:AY2416"/>
    <mergeCell ref="AZ2409:AZ2416"/>
    <mergeCell ref="BA2409:BA2416"/>
    <mergeCell ref="AT2361:AT2368"/>
    <mergeCell ref="BB2385:BB2392"/>
    <mergeCell ref="AY2337:AY2344"/>
    <mergeCell ref="BB2073:BB2080"/>
    <mergeCell ref="BC2073:BC2080"/>
    <mergeCell ref="BD2073:BD2080"/>
    <mergeCell ref="BA2385:BA2392"/>
    <mergeCell ref="BD2249:BD2256"/>
    <mergeCell ref="BA2257:BA2264"/>
    <mergeCell ref="AV2289:AV2296"/>
    <mergeCell ref="BV1921:BV1928"/>
    <mergeCell ref="BX1753:BX1760"/>
    <mergeCell ref="BY1753:BY1760"/>
    <mergeCell ref="BW2345:BW2352"/>
    <mergeCell ref="BX2345:BX2352"/>
    <mergeCell ref="BW2561:BW2568"/>
    <mergeCell ref="BP1649:BP1656"/>
    <mergeCell ref="BS1409:BS1416"/>
    <mergeCell ref="BR1409:BR1416"/>
    <mergeCell ref="BN1601:BN1608"/>
    <mergeCell ref="BO1601:BO1608"/>
    <mergeCell ref="BL1721:BL1728"/>
    <mergeCell ref="BS2537:BS2544"/>
    <mergeCell ref="BX1865:BX1872"/>
    <mergeCell ref="BS2481:BS2488"/>
    <mergeCell ref="BW2569:BW2576"/>
    <mergeCell ref="BF2473:BF2480"/>
    <mergeCell ref="BX2577:BX2584"/>
    <mergeCell ref="BY2577:BY2584"/>
    <mergeCell ref="BV2689:BV2696"/>
    <mergeCell ref="BT2633:BT2640"/>
    <mergeCell ref="BP2465:BP2472"/>
    <mergeCell ref="BN2441:BN2448"/>
    <mergeCell ref="BT2609:BT2616"/>
    <mergeCell ref="CG1241:CG1248"/>
    <mergeCell ref="BV1257:BV1264"/>
    <mergeCell ref="CI1401:CI1408"/>
    <mergeCell ref="BN1305:BN1312"/>
    <mergeCell ref="BS1297:BS1304"/>
    <mergeCell ref="CP241:CP248"/>
    <mergeCell ref="CM233:CM240"/>
    <mergeCell ref="BP225:BP232"/>
    <mergeCell ref="BQ225:BQ232"/>
    <mergeCell ref="BH233:BH240"/>
    <mergeCell ref="CP249:CP256"/>
    <mergeCell ref="CB217:CB224"/>
    <mergeCell ref="CC217:CC224"/>
    <mergeCell ref="CD217:CD224"/>
    <mergeCell ref="AW233:AW240"/>
    <mergeCell ref="AX233:AX240"/>
    <mergeCell ref="CL249:CL256"/>
    <mergeCell ref="CL233:CL240"/>
    <mergeCell ref="CA225:CA232"/>
    <mergeCell ref="CB225:CB232"/>
    <mergeCell ref="CC225:CC232"/>
    <mergeCell ref="CD225:CD232"/>
    <mergeCell ref="CE225:CE232"/>
    <mergeCell ref="CF225:CF232"/>
    <mergeCell ref="CG225:CG232"/>
    <mergeCell ref="CD249:CD256"/>
    <mergeCell ref="CE249:CE256"/>
    <mergeCell ref="CF249:CF256"/>
    <mergeCell ref="CG249:CG256"/>
    <mergeCell ref="CG233:CG240"/>
    <mergeCell ref="CH233:CH240"/>
    <mergeCell ref="CI233:CI240"/>
    <mergeCell ref="CH225:CH232"/>
    <mergeCell ref="BJ233:BJ240"/>
    <mergeCell ref="BC249:BC256"/>
    <mergeCell ref="CI249:CI256"/>
    <mergeCell ref="CK233:CK240"/>
    <mergeCell ref="CL225:CL232"/>
    <mergeCell ref="CN217:CN224"/>
    <mergeCell ref="BR249:BR256"/>
    <mergeCell ref="BS249:BS256"/>
    <mergeCell ref="BT249:BT256"/>
    <mergeCell ref="BU249:BU256"/>
    <mergeCell ref="BV249:BV256"/>
    <mergeCell ref="BW249:BW256"/>
    <mergeCell ref="BX249:BX256"/>
    <mergeCell ref="BY249:BY256"/>
    <mergeCell ref="BZ249:BZ256"/>
    <mergeCell ref="BR225:BR232"/>
    <mergeCell ref="BS225:BS232"/>
    <mergeCell ref="BR217:BR224"/>
    <mergeCell ref="CK241:CK248"/>
    <mergeCell ref="CL241:CL248"/>
    <mergeCell ref="CP225:CP232"/>
    <mergeCell ref="CM241:CM248"/>
    <mergeCell ref="BS233:BS240"/>
    <mergeCell ref="BT233:BT240"/>
    <mergeCell ref="BU233:BU240"/>
    <mergeCell ref="BV233:BV240"/>
    <mergeCell ref="BS217:BS224"/>
    <mergeCell ref="BT217:BT224"/>
    <mergeCell ref="CP233:CP240"/>
    <mergeCell ref="BI241:BI248"/>
    <mergeCell ref="BJ241:BJ248"/>
    <mergeCell ref="CL1681:CL1688"/>
    <mergeCell ref="BX1673:BX1680"/>
    <mergeCell ref="BQ1681:BQ1688"/>
    <mergeCell ref="BR1681:BR1688"/>
    <mergeCell ref="CJ1609:CJ1616"/>
    <mergeCell ref="AU1745:AU1752"/>
    <mergeCell ref="AT1465:AT1472"/>
    <mergeCell ref="AS1377:AS1384"/>
    <mergeCell ref="AT1425:AT1432"/>
    <mergeCell ref="AU1673:AU1680"/>
    <mergeCell ref="AT1417:AT1424"/>
    <mergeCell ref="AS1633:AS1640"/>
    <mergeCell ref="AS1665:AS1672"/>
    <mergeCell ref="AU1529:AU1536"/>
    <mergeCell ref="AU1409:AU1416"/>
    <mergeCell ref="AS1601:AS1608"/>
    <mergeCell ref="AT1601:AT1608"/>
    <mergeCell ref="AU1601:AU1608"/>
    <mergeCell ref="CJ1705:CJ1712"/>
    <mergeCell ref="CK1601:CK1608"/>
    <mergeCell ref="CK1721:CK1728"/>
    <mergeCell ref="BR1617:BR1624"/>
    <mergeCell ref="BS1617:BS1624"/>
    <mergeCell ref="CE1673:CE1680"/>
    <mergeCell ref="BR1625:BR1632"/>
    <mergeCell ref="BY1625:BY1632"/>
    <mergeCell ref="BX1657:BX1664"/>
    <mergeCell ref="CP1217:CP1224"/>
    <mergeCell ref="CN1209:CN1216"/>
    <mergeCell ref="BO1329:BO1336"/>
    <mergeCell ref="BP1273:BP1280"/>
    <mergeCell ref="CL1257:CL1264"/>
    <mergeCell ref="CK1289:CK1296"/>
    <mergeCell ref="CL1289:CL1296"/>
    <mergeCell ref="BM1289:BM1296"/>
    <mergeCell ref="CL1233:CL1240"/>
    <mergeCell ref="CM1273:CM1280"/>
    <mergeCell ref="CK1233:CK1240"/>
    <mergeCell ref="BZ1233:BZ1240"/>
    <mergeCell ref="CP1233:CP1240"/>
    <mergeCell ref="BV1665:BV1672"/>
    <mergeCell ref="CN1217:CN1224"/>
    <mergeCell ref="BV1353:BV1360"/>
    <mergeCell ref="BW1353:BW1360"/>
    <mergeCell ref="BX1353:BX1360"/>
    <mergeCell ref="BY1353:BY1360"/>
    <mergeCell ref="CH1225:CH1232"/>
    <mergeCell ref="CF1257:CF1264"/>
    <mergeCell ref="CG1273:CG1280"/>
    <mergeCell ref="CG1257:CG1264"/>
    <mergeCell ref="BU1305:BU1312"/>
    <mergeCell ref="BX1305:BX1312"/>
    <mergeCell ref="BZ1313:BZ1320"/>
    <mergeCell ref="BZ1337:BZ1344"/>
    <mergeCell ref="BQ1257:BQ1264"/>
    <mergeCell ref="CK1337:CK1344"/>
    <mergeCell ref="CN1257:CN1264"/>
    <mergeCell ref="CI1313:CI1320"/>
    <mergeCell ref="CJ1313:CJ1320"/>
    <mergeCell ref="CF1233:CF1240"/>
    <mergeCell ref="BO1409:BO1416"/>
    <mergeCell ref="CE1361:CE1368"/>
    <mergeCell ref="CM1241:CM1248"/>
    <mergeCell ref="CK1241:CK1248"/>
    <mergeCell ref="CI1793:CI1800"/>
    <mergeCell ref="CG1833:CG1840"/>
    <mergeCell ref="CH1833:CH1840"/>
    <mergeCell ref="CI1833:CI1840"/>
    <mergeCell ref="CP1865:CP1872"/>
    <mergeCell ref="BA1345:BA1352"/>
    <mergeCell ref="BB1345:BB1352"/>
    <mergeCell ref="BC1273:BC1280"/>
    <mergeCell ref="BD1273:BD1280"/>
    <mergeCell ref="BI1289:BI1296"/>
    <mergeCell ref="BC1241:BC1248"/>
    <mergeCell ref="BD1241:BD1248"/>
    <mergeCell ref="AX1761:AX1768"/>
    <mergeCell ref="AV1353:AV1360"/>
    <mergeCell ref="AZ1233:AZ1240"/>
    <mergeCell ref="BA1209:BA1216"/>
    <mergeCell ref="BB1209:BB1216"/>
    <mergeCell ref="BC1209:BC1216"/>
    <mergeCell ref="BD1209:BD1216"/>
    <mergeCell ref="BU217:BU224"/>
    <mergeCell ref="CL1353:CL1360"/>
    <mergeCell ref="BL1809:BL1816"/>
    <mergeCell ref="BM1809:BM1816"/>
    <mergeCell ref="CI1321:CI1328"/>
    <mergeCell ref="CJ1321:CJ1328"/>
    <mergeCell ref="CK1321:CK1328"/>
    <mergeCell ref="CB1321:CB1328"/>
    <mergeCell ref="BL1273:BL1280"/>
    <mergeCell ref="BL1345:BL1352"/>
    <mergeCell ref="BF1313:BF1320"/>
    <mergeCell ref="BH1337:BH1344"/>
    <mergeCell ref="BI1337:BI1344"/>
    <mergeCell ref="BL1729:BL1736"/>
    <mergeCell ref="BK1721:BK1728"/>
    <mergeCell ref="BK1681:BK1688"/>
    <mergeCell ref="BP1801:BP1808"/>
    <mergeCell ref="BQ1801:BQ1808"/>
    <mergeCell ref="CK1393:CK1400"/>
    <mergeCell ref="BP1337:BP1344"/>
    <mergeCell ref="BY1321:BY1328"/>
    <mergeCell ref="BM1377:BM1384"/>
    <mergeCell ref="BR1273:BR1280"/>
    <mergeCell ref="BQ1385:BQ1392"/>
    <mergeCell ref="CL1361:CL1368"/>
    <mergeCell ref="BZ1505:BZ1512"/>
    <mergeCell ref="CA1505:CA1512"/>
    <mergeCell ref="CC1457:CC1464"/>
    <mergeCell ref="CD1457:CD1464"/>
    <mergeCell ref="CB1473:CB1480"/>
    <mergeCell ref="BQ1569:BQ1576"/>
    <mergeCell ref="BR1569:BR1576"/>
    <mergeCell ref="BS1569:BS1576"/>
    <mergeCell ref="BT1569:BT1576"/>
    <mergeCell ref="BU1569:BU1576"/>
    <mergeCell ref="BV1569:BV1576"/>
    <mergeCell ref="BW1569:BW1576"/>
    <mergeCell ref="BX1281:BX1288"/>
    <mergeCell ref="BP1321:BP1328"/>
    <mergeCell ref="BQ1321:BQ1328"/>
    <mergeCell ref="BN1809:BN1816"/>
    <mergeCell ref="BJ1809:BJ1816"/>
    <mergeCell ref="CK1673:CK1680"/>
    <mergeCell ref="CA1673:CA1680"/>
    <mergeCell ref="BM1369:BM1376"/>
    <mergeCell ref="CC2249:CC2256"/>
    <mergeCell ref="CD2121:CD2128"/>
    <mergeCell ref="CE2121:CE2128"/>
    <mergeCell ref="CA2201:CA2208"/>
    <mergeCell ref="CB2201:CB2208"/>
    <mergeCell ref="CB2193:CB2200"/>
    <mergeCell ref="CK2073:CK2080"/>
    <mergeCell ref="CM1345:CM1352"/>
    <mergeCell ref="BZ1753:BZ1760"/>
    <mergeCell ref="BO1753:BO1760"/>
    <mergeCell ref="BZ1921:BZ1928"/>
    <mergeCell ref="CK1809:CK1816"/>
    <mergeCell ref="CG1737:CG1744"/>
    <mergeCell ref="CA1857:CA1864"/>
    <mergeCell ref="CB1857:CB1864"/>
    <mergeCell ref="CC1857:CC1864"/>
    <mergeCell ref="CD1857:CD1864"/>
    <mergeCell ref="CE1857:CE1864"/>
    <mergeCell ref="AV1369:AV1376"/>
    <mergeCell ref="CP1313:CP1320"/>
    <mergeCell ref="CP1329:CP1336"/>
    <mergeCell ref="CE1385:CE1392"/>
    <mergeCell ref="CK1377:CK1384"/>
    <mergeCell ref="CD1761:CD1768"/>
    <mergeCell ref="CE1761:CE1768"/>
    <mergeCell ref="BF1353:BF1360"/>
    <mergeCell ref="BJ1369:BJ1376"/>
    <mergeCell ref="BW1257:BW1264"/>
    <mergeCell ref="BN1257:BN1264"/>
    <mergeCell ref="BO1257:BO1264"/>
    <mergeCell ref="BP1257:BP1264"/>
    <mergeCell ref="BK1921:BK1928"/>
    <mergeCell ref="BK1769:BK1776"/>
    <mergeCell ref="BK1841:BK1848"/>
    <mergeCell ref="BK1697:BK1704"/>
    <mergeCell ref="CK1273:CK1280"/>
    <mergeCell ref="BI1257:BI1264"/>
    <mergeCell ref="BJ1921:BJ1928"/>
    <mergeCell ref="BI1801:BI1808"/>
    <mergeCell ref="BJ1769:BJ1776"/>
    <mergeCell ref="BI1921:BI1928"/>
    <mergeCell ref="BF1857:BF1864"/>
    <mergeCell ref="BG1857:BG1864"/>
    <mergeCell ref="BH1857:BH1864"/>
    <mergeCell ref="BM1857:BM1864"/>
    <mergeCell ref="CP1361:CP1368"/>
    <mergeCell ref="AW1401:AW1408"/>
    <mergeCell ref="AV1665:AV1672"/>
    <mergeCell ref="AW1665:AW1672"/>
    <mergeCell ref="AW1641:AW1648"/>
    <mergeCell ref="AX1641:AX1648"/>
    <mergeCell ref="AV1537:AV1544"/>
    <mergeCell ref="AW1673:AW1680"/>
    <mergeCell ref="AV1641:AV1648"/>
    <mergeCell ref="AW1657:AW1664"/>
    <mergeCell ref="AV1409:AV1416"/>
    <mergeCell ref="AW1409:AW1416"/>
    <mergeCell ref="BA1745:BA1752"/>
    <mergeCell ref="BB1745:BB1752"/>
    <mergeCell ref="AW1721:AW1728"/>
    <mergeCell ref="CM1793:CM1800"/>
    <mergeCell ref="CD1841:CD1848"/>
    <mergeCell ref="CE1841:CE1848"/>
    <mergeCell ref="CC1809:CC1816"/>
    <mergeCell ref="BZ2233:BZ2240"/>
    <mergeCell ref="CA2233:CA2240"/>
    <mergeCell ref="BZ2161:BZ2168"/>
    <mergeCell ref="CB2161:CB2168"/>
    <mergeCell ref="BY2161:BY2168"/>
    <mergeCell ref="CB2145:CB2152"/>
    <mergeCell ref="BR1985:BR1992"/>
    <mergeCell ref="CK1921:CK1928"/>
    <mergeCell ref="BF1841:BF1848"/>
    <mergeCell ref="BI1841:BI1848"/>
    <mergeCell ref="BH1801:BH1808"/>
    <mergeCell ref="BG1801:BG1808"/>
    <mergeCell ref="BK1937:BK1944"/>
    <mergeCell ref="BP2169:BP2176"/>
    <mergeCell ref="BS2169:BS2176"/>
    <mergeCell ref="BN2193:BN2200"/>
    <mergeCell ref="BO2193:BO2200"/>
    <mergeCell ref="BQ2177:BQ2184"/>
    <mergeCell ref="BM2201:BM2208"/>
    <mergeCell ref="BQ2201:BQ2208"/>
    <mergeCell ref="BO2185:BO2192"/>
    <mergeCell ref="BP2185:BP2192"/>
    <mergeCell ref="BQ2185:BQ2192"/>
    <mergeCell ref="BR2105:BR2112"/>
    <mergeCell ref="BV2137:BV2144"/>
    <mergeCell ref="BW2113:BW2120"/>
    <mergeCell ref="BW2201:BW2208"/>
    <mergeCell ref="BT2209:BT2216"/>
    <mergeCell ref="BU2137:BU2144"/>
    <mergeCell ref="BV2009:BV2016"/>
    <mergeCell ref="BR2073:BR2080"/>
    <mergeCell ref="BS2073:BS2080"/>
    <mergeCell ref="BT2073:BT2080"/>
    <mergeCell ref="BU2073:BU2080"/>
    <mergeCell ref="BV2073:BV2080"/>
    <mergeCell ref="BW2073:BW2080"/>
    <mergeCell ref="BX2073:BX2080"/>
    <mergeCell ref="BO2209:BO2216"/>
    <mergeCell ref="BP2209:BP2216"/>
    <mergeCell ref="BW1849:BW1856"/>
    <mergeCell ref="BW1921:BW1928"/>
    <mergeCell ref="BU1881:BU1888"/>
    <mergeCell ref="BG2049:BG2056"/>
    <mergeCell ref="BR2041:BR2048"/>
    <mergeCell ref="BO2041:BO2048"/>
    <mergeCell ref="BQ2049:BQ2056"/>
    <mergeCell ref="BR2049:BR2056"/>
    <mergeCell ref="BK1809:BK1816"/>
    <mergeCell ref="BH2089:BH2096"/>
    <mergeCell ref="BN2081:BN2088"/>
    <mergeCell ref="BU2177:BU2184"/>
    <mergeCell ref="BN2041:BN2048"/>
    <mergeCell ref="BX1985:BX1992"/>
    <mergeCell ref="CK2105:CK2112"/>
    <mergeCell ref="CB2105:CB2112"/>
    <mergeCell ref="CB2137:CB2144"/>
    <mergeCell ref="CG2049:CG2056"/>
    <mergeCell ref="BN1953:BN1960"/>
    <mergeCell ref="BN1841:BN1848"/>
    <mergeCell ref="BO1841:BO1848"/>
    <mergeCell ref="BP1841:BP1848"/>
    <mergeCell ref="BM1849:BM1856"/>
    <mergeCell ref="BZ2121:BZ2128"/>
    <mergeCell ref="CA2089:CA2096"/>
    <mergeCell ref="AY3593:AY3600"/>
    <mergeCell ref="AR2465:AR2472"/>
    <mergeCell ref="AT2585:AT2592"/>
    <mergeCell ref="AW2441:AW2448"/>
    <mergeCell ref="AR2553:AR2560"/>
    <mergeCell ref="AT2513:AT2520"/>
    <mergeCell ref="AT2729:AT2736"/>
    <mergeCell ref="AU2729:AU2736"/>
    <mergeCell ref="AW3617:AW3624"/>
    <mergeCell ref="AW2833:AW2840"/>
    <mergeCell ref="AX2833:AX2840"/>
    <mergeCell ref="AY2833:AY2840"/>
    <mergeCell ref="AY3369:AY3376"/>
    <mergeCell ref="AV2537:AV2544"/>
    <mergeCell ref="AX2569:AX2576"/>
    <mergeCell ref="AX2649:AX2656"/>
    <mergeCell ref="AY2649:AY2656"/>
    <mergeCell ref="AT2617:AT2624"/>
    <mergeCell ref="AR2681:AR2688"/>
    <mergeCell ref="AS2681:AS2688"/>
    <mergeCell ref="AT2681:AT2688"/>
    <mergeCell ref="AU2681:AU2688"/>
    <mergeCell ref="AV2681:AV2688"/>
    <mergeCell ref="AW2681:AW2688"/>
    <mergeCell ref="AX2681:AX2688"/>
    <mergeCell ref="AW2937:AW2944"/>
    <mergeCell ref="AX2937:AX2944"/>
    <mergeCell ref="AU2609:AU2616"/>
    <mergeCell ref="AS3057:AS3064"/>
    <mergeCell ref="AR3049:AR3056"/>
    <mergeCell ref="AR3601:AR3608"/>
    <mergeCell ref="AS3601:AS3608"/>
    <mergeCell ref="AT3601:AT3608"/>
    <mergeCell ref="AU3601:AU3608"/>
    <mergeCell ref="AV3601:AV3608"/>
    <mergeCell ref="AW3601:AW3608"/>
    <mergeCell ref="AX3321:AX3328"/>
    <mergeCell ref="AY3321:AY3328"/>
    <mergeCell ref="AR3321:AR3328"/>
    <mergeCell ref="AR3225:AR3232"/>
    <mergeCell ref="AS3225:AS3232"/>
    <mergeCell ref="AX3593:AX3600"/>
    <mergeCell ref="AR2793:AR2800"/>
    <mergeCell ref="AS2793:AS2800"/>
    <mergeCell ref="AV2793:AV2800"/>
    <mergeCell ref="AW2793:AW2800"/>
    <mergeCell ref="AX2793:AX2800"/>
    <mergeCell ref="AY2793:AY2800"/>
    <mergeCell ref="AW2817:AW2824"/>
    <mergeCell ref="AX2817:AX2824"/>
    <mergeCell ref="AY2817:AY2824"/>
    <mergeCell ref="AU3569:AU3576"/>
    <mergeCell ref="AS3953:AS3960"/>
    <mergeCell ref="AV2505:AV2512"/>
    <mergeCell ref="AV2497:AV2504"/>
    <mergeCell ref="AV3057:AV3064"/>
    <mergeCell ref="AT3137:AT3144"/>
    <mergeCell ref="AX3057:AX3064"/>
    <mergeCell ref="AT1857:AT1864"/>
    <mergeCell ref="AX1857:AX1864"/>
    <mergeCell ref="AR3657:AR3664"/>
    <mergeCell ref="AS3657:AS3664"/>
    <mergeCell ref="AW3017:AW3024"/>
    <mergeCell ref="AU3753:AU3760"/>
    <mergeCell ref="AV3753:AV3760"/>
    <mergeCell ref="AV3065:AV3072"/>
    <mergeCell ref="AR3665:AR3672"/>
    <mergeCell ref="AS3665:AS3672"/>
    <mergeCell ref="AT3665:AT3672"/>
    <mergeCell ref="AU3665:AU3672"/>
    <mergeCell ref="AV3665:AV3672"/>
    <mergeCell ref="AU3065:AU3072"/>
    <mergeCell ref="AU3137:AU3144"/>
    <mergeCell ref="AW3049:AW3056"/>
    <mergeCell ref="AW2505:AW2512"/>
    <mergeCell ref="AW2977:AW2984"/>
    <mergeCell ref="AW2729:AW2736"/>
    <mergeCell ref="AV2481:AV2488"/>
    <mergeCell ref="AW2481:AW2488"/>
    <mergeCell ref="AW2561:AW2568"/>
    <mergeCell ref="AV3081:AV3088"/>
    <mergeCell ref="AW3089:AW3096"/>
    <mergeCell ref="AR3089:AR3096"/>
    <mergeCell ref="AV2633:AV2640"/>
    <mergeCell ref="AV2617:AV2624"/>
    <mergeCell ref="AV3281:AV3288"/>
    <mergeCell ref="AR3649:AR3656"/>
    <mergeCell ref="AS3649:AS3656"/>
    <mergeCell ref="AR1905:AR1912"/>
    <mergeCell ref="AR1889:AR1896"/>
    <mergeCell ref="AR3721:AR3728"/>
    <mergeCell ref="AS3721:AS3728"/>
    <mergeCell ref="AT3721:AT3728"/>
    <mergeCell ref="AU3721:AU3728"/>
    <mergeCell ref="AV3721:AV3728"/>
    <mergeCell ref="AW3721:AW3728"/>
    <mergeCell ref="AX3721:AX3728"/>
    <mergeCell ref="AV3881:AV3888"/>
    <mergeCell ref="AS1873:AS1880"/>
    <mergeCell ref="AT1873:AT1880"/>
    <mergeCell ref="AT1937:AT1944"/>
    <mergeCell ref="AS1905:AS1912"/>
    <mergeCell ref="AT1905:AT1912"/>
    <mergeCell ref="AU1905:AU1912"/>
    <mergeCell ref="AV1905:AV1912"/>
    <mergeCell ref="AW1905:AW1912"/>
    <mergeCell ref="AX1905:AX1912"/>
    <mergeCell ref="AS1889:AS1896"/>
    <mergeCell ref="AT1889:AT1896"/>
    <mergeCell ref="AU1889:AU1896"/>
    <mergeCell ref="AV1889:AV1896"/>
    <mergeCell ref="AW1889:AW1896"/>
    <mergeCell ref="AX1889:AX1896"/>
    <mergeCell ref="AT3561:AT3568"/>
    <mergeCell ref="AS3585:AS3592"/>
    <mergeCell ref="AV1929:AV1936"/>
    <mergeCell ref="AR3105:AR3112"/>
    <mergeCell ref="AS2361:AS2368"/>
    <mergeCell ref="AS2577:AS2584"/>
    <mergeCell ref="AV2601:AV2608"/>
    <mergeCell ref="AV2641:AV2648"/>
    <mergeCell ref="AU3129:AU3136"/>
    <mergeCell ref="AT2673:AT2680"/>
    <mergeCell ref="AU2673:AU2680"/>
    <mergeCell ref="AT2561:AT2568"/>
    <mergeCell ref="AT2569:AT2576"/>
    <mergeCell ref="AR2417:AR2424"/>
    <mergeCell ref="AT2529:AT2536"/>
    <mergeCell ref="AT2977:AT2984"/>
    <mergeCell ref="AT2609:AT2616"/>
    <mergeCell ref="AX3153:AX3160"/>
    <mergeCell ref="AY3153:AY3160"/>
    <mergeCell ref="AY3665:AY3672"/>
    <mergeCell ref="AS1713:AS1720"/>
    <mergeCell ref="AY1761:AY1768"/>
    <mergeCell ref="BC4097:BC4104"/>
    <mergeCell ref="AW4033:AW4040"/>
    <mergeCell ref="BB2681:BB2688"/>
    <mergeCell ref="BC2681:BC2688"/>
    <mergeCell ref="BD2681:BD2688"/>
    <mergeCell ref="BE2681:BE2688"/>
    <mergeCell ref="BF2681:BF2688"/>
    <mergeCell ref="BA2633:BA2640"/>
    <mergeCell ref="AW2609:AW2616"/>
    <mergeCell ref="AV2561:AV2568"/>
    <mergeCell ref="AU2601:AU2608"/>
    <mergeCell ref="AW2569:AW2576"/>
    <mergeCell ref="AU2553:AU2560"/>
    <mergeCell ref="AV2553:AV2560"/>
    <mergeCell ref="BC2473:BC2480"/>
    <mergeCell ref="BC2537:BC2544"/>
    <mergeCell ref="BB2057:BB2064"/>
    <mergeCell ref="BC2057:BC2064"/>
    <mergeCell ref="AV1753:AV1760"/>
    <mergeCell ref="AW1753:AW1760"/>
    <mergeCell ref="AT2473:AT2480"/>
    <mergeCell ref="AW1809:AW1816"/>
    <mergeCell ref="AV1921:AV1928"/>
    <mergeCell ref="AW1921:AW1928"/>
    <mergeCell ref="AX1921:AX1928"/>
    <mergeCell ref="AR1953:AR1960"/>
    <mergeCell ref="AU2529:AU2536"/>
    <mergeCell ref="AV2529:AV2536"/>
    <mergeCell ref="AW2529:AW2536"/>
    <mergeCell ref="AV2489:AV2496"/>
    <mergeCell ref="AW2489:AW2496"/>
    <mergeCell ref="AT1865:AT1872"/>
    <mergeCell ref="AU1865:AU1872"/>
    <mergeCell ref="AV1865:AV1872"/>
    <mergeCell ref="AW1865:AW1872"/>
    <mergeCell ref="AW3585:AW3592"/>
    <mergeCell ref="AW3073:AW3080"/>
    <mergeCell ref="AR3753:AR3760"/>
    <mergeCell ref="AX2529:AX2536"/>
    <mergeCell ref="AS3065:AS3072"/>
    <mergeCell ref="AT3065:AT3072"/>
    <mergeCell ref="AS2641:AS2648"/>
    <mergeCell ref="BA3305:BA3312"/>
    <mergeCell ref="AY3345:AY3352"/>
    <mergeCell ref="AZ3345:AZ3352"/>
    <mergeCell ref="BA3345:BA3352"/>
    <mergeCell ref="AS3545:AS3552"/>
    <mergeCell ref="AT3545:AT3552"/>
    <mergeCell ref="AU1873:AU1880"/>
    <mergeCell ref="AV1873:AV1880"/>
    <mergeCell ref="AW1873:AW1880"/>
    <mergeCell ref="AX1873:AX1880"/>
    <mergeCell ref="AY1873:AY1880"/>
    <mergeCell ref="AZ1873:AZ1880"/>
    <mergeCell ref="BA1873:BA1880"/>
    <mergeCell ref="AW2705:AW2712"/>
    <mergeCell ref="AX2705:AX2712"/>
    <mergeCell ref="AX3017:AX3024"/>
    <mergeCell ref="AY3017:AY3024"/>
    <mergeCell ref="AS1953:AS1960"/>
    <mergeCell ref="AW2313:AW2320"/>
    <mergeCell ref="AV1937:AV1944"/>
    <mergeCell ref="AW1937:AW1944"/>
    <mergeCell ref="AR2009:AR2016"/>
    <mergeCell ref="AS1961:AS1968"/>
    <mergeCell ref="AT1961:AT1968"/>
    <mergeCell ref="AU1961:AU1968"/>
    <mergeCell ref="AS1913:AS1920"/>
    <mergeCell ref="AT1913:AT1920"/>
    <mergeCell ref="AV2417:AV2424"/>
    <mergeCell ref="AU2305:AU2312"/>
    <mergeCell ref="AU2329:AU2336"/>
    <mergeCell ref="AY2529:AY2536"/>
    <mergeCell ref="AT2441:AT2448"/>
    <mergeCell ref="AX2489:AX2496"/>
    <mergeCell ref="AS1897:AS1904"/>
    <mergeCell ref="AT1897:AT1904"/>
    <mergeCell ref="AU1897:AU1904"/>
    <mergeCell ref="AV1897:AV1904"/>
    <mergeCell ref="AY2617:AY2624"/>
    <mergeCell ref="AT3105:AT3112"/>
    <mergeCell ref="AR2337:AR2344"/>
    <mergeCell ref="AY1905:AY1912"/>
    <mergeCell ref="AZ1905:AZ1912"/>
    <mergeCell ref="BA1905:BA1912"/>
    <mergeCell ref="AY1889:AY1896"/>
    <mergeCell ref="AZ1889:AZ1896"/>
    <mergeCell ref="BA1889:BA1896"/>
    <mergeCell ref="AZ2793:AZ2800"/>
    <mergeCell ref="BA2793:BA2800"/>
    <mergeCell ref="AZ2817:AZ2824"/>
    <mergeCell ref="BA2817:BA2824"/>
    <mergeCell ref="AR2457:AR2464"/>
    <mergeCell ref="AQ2441:AQ2448"/>
    <mergeCell ref="AR2441:AR2448"/>
    <mergeCell ref="AR2937:AR2944"/>
    <mergeCell ref="AS2937:AS2944"/>
    <mergeCell ref="AQ2929:AQ2936"/>
    <mergeCell ref="AS2505:AS2512"/>
    <mergeCell ref="AS2521:AS2528"/>
    <mergeCell ref="AS2553:AS2560"/>
    <mergeCell ref="AR2633:AR2640"/>
    <mergeCell ref="AU2537:AU2544"/>
    <mergeCell ref="AU2481:AU2488"/>
    <mergeCell ref="AU2577:AU2584"/>
    <mergeCell ref="AR2697:AR2704"/>
    <mergeCell ref="AS2697:AS2704"/>
    <mergeCell ref="AT2697:AT2704"/>
    <mergeCell ref="AT2577:AT2584"/>
    <mergeCell ref="AS2457:AS2464"/>
    <mergeCell ref="AQ2713:AQ2720"/>
    <mergeCell ref="AU2465:AU2472"/>
    <mergeCell ref="AU3057:AU3064"/>
    <mergeCell ref="AT3057:AT3064"/>
    <mergeCell ref="AR2433:AR2440"/>
    <mergeCell ref="AS2433:AS2440"/>
    <mergeCell ref="AR3033:AR3040"/>
    <mergeCell ref="AR3017:AR3024"/>
    <mergeCell ref="AR2625:AR2632"/>
    <mergeCell ref="AU2513:AU2520"/>
    <mergeCell ref="AT2553:AT2560"/>
    <mergeCell ref="AR2593:AR2600"/>
    <mergeCell ref="AR2641:AR2648"/>
    <mergeCell ref="AT2545:AT2552"/>
    <mergeCell ref="AU3017:AU3024"/>
    <mergeCell ref="AR3001:AR3008"/>
    <mergeCell ref="AT2433:AT2440"/>
    <mergeCell ref="AU2449:AU2456"/>
    <mergeCell ref="AU2441:AU2448"/>
    <mergeCell ref="AQ2513:AQ2520"/>
    <mergeCell ref="AS3041:AS3048"/>
    <mergeCell ref="AQ2793:AQ2800"/>
    <mergeCell ref="AT2793:AT2800"/>
    <mergeCell ref="AU2793:AU2800"/>
    <mergeCell ref="AU2617:AU2624"/>
    <mergeCell ref="AU2633:AU2640"/>
    <mergeCell ref="AU2521:AU2528"/>
    <mergeCell ref="AR2617:AR2624"/>
    <mergeCell ref="AU2505:AU2512"/>
    <mergeCell ref="AQ3041:AQ3048"/>
    <mergeCell ref="AR3041:AR3048"/>
    <mergeCell ref="AS2609:AS2616"/>
    <mergeCell ref="AS2649:AS2656"/>
    <mergeCell ref="AT2649:AT2656"/>
    <mergeCell ref="AQ2625:AQ2632"/>
    <mergeCell ref="AR3937:AR3944"/>
    <mergeCell ref="AO2449:AO2456"/>
    <mergeCell ref="AP2457:AP2464"/>
    <mergeCell ref="AQ2481:AQ2488"/>
    <mergeCell ref="AQ2457:AQ2464"/>
    <mergeCell ref="AO2465:AO2472"/>
    <mergeCell ref="AO3601:AO3608"/>
    <mergeCell ref="AP3025:AP3032"/>
    <mergeCell ref="AQ3025:AQ3032"/>
    <mergeCell ref="AO2601:AO2608"/>
    <mergeCell ref="AP2577:AP2584"/>
    <mergeCell ref="AT2537:AT2544"/>
    <mergeCell ref="AO2585:AO2592"/>
    <mergeCell ref="AP2585:AP2592"/>
    <mergeCell ref="AR2609:AR2616"/>
    <mergeCell ref="AS2585:AS2592"/>
    <mergeCell ref="AR2601:AR2608"/>
    <mergeCell ref="AS2601:AS2608"/>
    <mergeCell ref="AS3001:AS3008"/>
    <mergeCell ref="AP3041:AP3048"/>
    <mergeCell ref="AO2545:AO2552"/>
    <mergeCell ref="AR2649:AR2656"/>
    <mergeCell ref="AR2665:AR2672"/>
    <mergeCell ref="AS2665:AS2672"/>
    <mergeCell ref="AO3009:AO3016"/>
    <mergeCell ref="AP3009:AP3016"/>
    <mergeCell ref="AQ3009:AQ3016"/>
    <mergeCell ref="AR3009:AR3016"/>
    <mergeCell ref="AS3009:AS3016"/>
    <mergeCell ref="AT3009:AT3016"/>
    <mergeCell ref="AP2937:AP2944"/>
    <mergeCell ref="AT2665:AT2672"/>
    <mergeCell ref="AT2937:AT2944"/>
    <mergeCell ref="AR2521:AR2528"/>
    <mergeCell ref="AO2553:AO2560"/>
    <mergeCell ref="AQ2473:AQ2480"/>
    <mergeCell ref="AQ2721:AQ2728"/>
    <mergeCell ref="AR2721:AR2728"/>
    <mergeCell ref="AS2721:AS2728"/>
    <mergeCell ref="AR2673:AR2680"/>
    <mergeCell ref="AS2673:AS2680"/>
    <mergeCell ref="AQ3137:AQ3144"/>
    <mergeCell ref="AS3153:AS3160"/>
    <mergeCell ref="AT2521:AT2528"/>
    <mergeCell ref="AT3049:AT3056"/>
    <mergeCell ref="AQ2673:AQ2680"/>
    <mergeCell ref="AT2641:AT2648"/>
    <mergeCell ref="AT2457:AT2464"/>
    <mergeCell ref="AS2465:AS2472"/>
    <mergeCell ref="AR3073:AR3080"/>
    <mergeCell ref="AT2625:AT2632"/>
    <mergeCell ref="AS2633:AS2640"/>
    <mergeCell ref="AT2633:AT2640"/>
    <mergeCell ref="AR2481:AR2488"/>
    <mergeCell ref="AR2569:AR2576"/>
    <mergeCell ref="AQ2569:AQ2576"/>
    <mergeCell ref="AQ2689:AQ2696"/>
    <mergeCell ref="AQ2937:AQ2944"/>
    <mergeCell ref="AR2473:AR2480"/>
    <mergeCell ref="AR2449:AR2456"/>
    <mergeCell ref="AT3657:AT3664"/>
    <mergeCell ref="AT3753:AT3760"/>
    <mergeCell ref="AO3321:AO3328"/>
    <mergeCell ref="AP3321:AP3328"/>
    <mergeCell ref="AW3801:AW3808"/>
    <mergeCell ref="AX3801:AX3808"/>
    <mergeCell ref="AR3913:AR3920"/>
    <mergeCell ref="BB3977:BB3984"/>
    <mergeCell ref="AW3649:AW3656"/>
    <mergeCell ref="AT3841:AT3848"/>
    <mergeCell ref="BB3089:BB3096"/>
    <mergeCell ref="BC3089:BC3096"/>
    <mergeCell ref="AX3081:AX3088"/>
    <mergeCell ref="BC3577:BC3584"/>
    <mergeCell ref="AZ3281:AZ3288"/>
    <mergeCell ref="BD3641:BD3648"/>
    <mergeCell ref="AQ3161:AQ3168"/>
    <mergeCell ref="AR3161:AR3168"/>
    <mergeCell ref="AS3161:AS3168"/>
    <mergeCell ref="AT3161:AT3168"/>
    <mergeCell ref="AU3161:AU3168"/>
    <mergeCell ref="AV3161:AV3168"/>
    <mergeCell ref="AW3161:AW3168"/>
    <mergeCell ref="AX3161:AX3168"/>
    <mergeCell ref="AY3161:AY3168"/>
    <mergeCell ref="AZ3161:AZ3168"/>
    <mergeCell ref="BA3161:BA3168"/>
    <mergeCell ref="BB3161:BB3168"/>
    <mergeCell ref="BC3161:BC3168"/>
    <mergeCell ref="BD3161:BD3168"/>
    <mergeCell ref="AY3769:AY3776"/>
    <mergeCell ref="AZ3769:AZ3776"/>
    <mergeCell ref="BA3761:BA3768"/>
    <mergeCell ref="BB3761:BB3768"/>
    <mergeCell ref="BC3761:BC3768"/>
    <mergeCell ref="BD3761:BD3768"/>
    <mergeCell ref="AY3801:AY3808"/>
    <mergeCell ref="AZ3801:AZ3808"/>
    <mergeCell ref="BA3801:BA3808"/>
    <mergeCell ref="BB3801:BB3808"/>
    <mergeCell ref="AQ3097:AQ3104"/>
    <mergeCell ref="AR3097:AR3104"/>
    <mergeCell ref="AT3097:AT3104"/>
    <mergeCell ref="AX3097:AX3104"/>
    <mergeCell ref="AZ3105:AZ3112"/>
    <mergeCell ref="BA3105:BA3112"/>
    <mergeCell ref="AU3929:AU3936"/>
    <mergeCell ref="AS3105:AS3112"/>
    <mergeCell ref="AS3929:AS3936"/>
    <mergeCell ref="BB3177:BB3184"/>
    <mergeCell ref="BC3177:BC3184"/>
    <mergeCell ref="AQ3721:AQ3728"/>
    <mergeCell ref="AR3929:AR3936"/>
    <mergeCell ref="AR3145:AR3152"/>
    <mergeCell ref="AQ3129:AQ3136"/>
    <mergeCell ref="AR3129:AR3136"/>
    <mergeCell ref="AS3129:AS3136"/>
    <mergeCell ref="AV3129:AV3136"/>
    <mergeCell ref="AV3929:AV3936"/>
    <mergeCell ref="AU3105:AU3112"/>
    <mergeCell ref="AU3081:AU3088"/>
    <mergeCell ref="AV3105:AV3112"/>
    <mergeCell ref="AQ3145:AQ3152"/>
    <mergeCell ref="AQ3601:AQ3608"/>
    <mergeCell ref="AX3601:AX3608"/>
    <mergeCell ref="AY3601:AY3608"/>
    <mergeCell ref="AZ3601:AZ3608"/>
    <mergeCell ref="BA3601:BA3608"/>
    <mergeCell ref="BE3049:BE3056"/>
    <mergeCell ref="AS3753:AS3760"/>
    <mergeCell ref="AW3665:AW3672"/>
    <mergeCell ref="BE2609:BE2616"/>
    <mergeCell ref="AU2433:AU2440"/>
    <mergeCell ref="AX3665:AX3672"/>
    <mergeCell ref="AW3137:AW3144"/>
    <mergeCell ref="AX3281:AX3288"/>
    <mergeCell ref="AQ3585:AQ3592"/>
    <mergeCell ref="AR3585:AR3592"/>
    <mergeCell ref="AQ3545:AQ3552"/>
    <mergeCell ref="AR3545:AR3552"/>
    <mergeCell ref="AX3609:AX3616"/>
    <mergeCell ref="AP3121:AP3128"/>
    <mergeCell ref="AQ3121:AQ3128"/>
    <mergeCell ref="AR3121:AR3128"/>
    <mergeCell ref="AP3097:AP3104"/>
    <mergeCell ref="AT3081:AT3088"/>
    <mergeCell ref="AU3097:AU3104"/>
    <mergeCell ref="AR3081:AR3088"/>
    <mergeCell ref="AS3081:AS3088"/>
    <mergeCell ref="AS3097:AS3104"/>
    <mergeCell ref="AQ3105:AQ3112"/>
    <mergeCell ref="AX3745:AX3752"/>
    <mergeCell ref="AR3769:AR3776"/>
    <mergeCell ref="AS3769:AS3776"/>
    <mergeCell ref="AT3769:AT3776"/>
    <mergeCell ref="AU3769:AU3776"/>
    <mergeCell ref="AV3769:AV3776"/>
    <mergeCell ref="AW3769:AW3776"/>
    <mergeCell ref="AX3769:AX3776"/>
    <mergeCell ref="AP3585:AP3592"/>
    <mergeCell ref="AS3673:AS3680"/>
    <mergeCell ref="AT3673:AT3680"/>
    <mergeCell ref="AU3673:AU3680"/>
    <mergeCell ref="AV3673:AV3680"/>
    <mergeCell ref="AW3673:AW3680"/>
    <mergeCell ref="AX3673:AX3680"/>
    <mergeCell ref="AP3617:AP3624"/>
    <mergeCell ref="AQ3281:AQ3288"/>
    <mergeCell ref="AR3281:AR3288"/>
    <mergeCell ref="AW3345:AW3352"/>
    <mergeCell ref="AX3089:AX3096"/>
    <mergeCell ref="AP3601:AP3608"/>
    <mergeCell ref="AQ3681:AQ3688"/>
    <mergeCell ref="AR3681:AR3688"/>
    <mergeCell ref="AS3681:AS3688"/>
    <mergeCell ref="AT3681:AT3688"/>
    <mergeCell ref="AU3681:AU3688"/>
    <mergeCell ref="AV3681:AV3688"/>
    <mergeCell ref="AW3681:AW3688"/>
    <mergeCell ref="AX3681:AX3688"/>
    <mergeCell ref="AP3745:AP3752"/>
    <mergeCell ref="AQ3745:AQ3752"/>
    <mergeCell ref="AR3745:AR3752"/>
    <mergeCell ref="AS3745:AS3752"/>
    <mergeCell ref="AT3745:AT3752"/>
    <mergeCell ref="AU3745:AU3752"/>
    <mergeCell ref="AV3745:AV3752"/>
    <mergeCell ref="AW3745:AW3752"/>
    <mergeCell ref="AX3761:AX3768"/>
    <mergeCell ref="AT3177:AT3184"/>
    <mergeCell ref="AP3177:AP3184"/>
    <mergeCell ref="AQ3177:AQ3184"/>
    <mergeCell ref="AS2481:AS2488"/>
    <mergeCell ref="AQ2489:AQ2496"/>
    <mergeCell ref="BB3097:BB3104"/>
    <mergeCell ref="AZ3097:AZ3104"/>
    <mergeCell ref="AW3105:AW3112"/>
    <mergeCell ref="AU3089:AU3096"/>
    <mergeCell ref="AV3089:AV3096"/>
    <mergeCell ref="AV3641:AV3648"/>
    <mergeCell ref="AW3641:AW3648"/>
    <mergeCell ref="AX3641:AX3648"/>
    <mergeCell ref="AY3641:AY3648"/>
    <mergeCell ref="AZ3641:AZ3648"/>
    <mergeCell ref="BA3641:BA3648"/>
    <mergeCell ref="BB3641:BB3648"/>
    <mergeCell ref="BC3641:BC3648"/>
    <mergeCell ref="AT3585:AT3592"/>
    <mergeCell ref="AU3585:AU3592"/>
    <mergeCell ref="AV3585:AV3592"/>
    <mergeCell ref="AW3281:AW3288"/>
    <mergeCell ref="AY3577:AY3584"/>
    <mergeCell ref="AY3137:AY3144"/>
    <mergeCell ref="BA3137:BA3144"/>
    <mergeCell ref="AU3401:AU3408"/>
    <mergeCell ref="AQ3657:AQ3664"/>
    <mergeCell ref="AT2465:AT2472"/>
    <mergeCell ref="AU2977:AU2984"/>
    <mergeCell ref="AU3073:AU3080"/>
    <mergeCell ref="AV3073:AV3080"/>
    <mergeCell ref="AV3137:AV3144"/>
    <mergeCell ref="AQ3617:AQ3624"/>
    <mergeCell ref="AR3617:AR3624"/>
    <mergeCell ref="AS3617:AS3624"/>
    <mergeCell ref="AT3617:AT3624"/>
    <mergeCell ref="AU3617:AU3624"/>
    <mergeCell ref="AS3177:AS3184"/>
    <mergeCell ref="AU3177:AU3184"/>
    <mergeCell ref="AU3545:AU3552"/>
    <mergeCell ref="AV3369:AV3376"/>
    <mergeCell ref="AV3617:AV3624"/>
    <mergeCell ref="AU3657:AU3664"/>
    <mergeCell ref="AV3657:AV3664"/>
    <mergeCell ref="AR3057:AR3064"/>
    <mergeCell ref="AR2561:AR2568"/>
    <mergeCell ref="AR2489:AR2496"/>
    <mergeCell ref="AZ3585:AZ3592"/>
    <mergeCell ref="BA3585:BA3592"/>
    <mergeCell ref="BB3585:BB3592"/>
    <mergeCell ref="BC3585:BC3592"/>
    <mergeCell ref="AR3065:AR3072"/>
    <mergeCell ref="AT3649:AT3656"/>
    <mergeCell ref="BC2641:BC2648"/>
    <mergeCell ref="AY2625:AY2632"/>
    <mergeCell ref="AZ2625:AZ2632"/>
    <mergeCell ref="BC3073:BC3080"/>
    <mergeCell ref="AT3281:AT3288"/>
    <mergeCell ref="AU3281:AU3288"/>
    <mergeCell ref="AR3177:AR3184"/>
    <mergeCell ref="AS2497:AS2504"/>
    <mergeCell ref="AT2497:AT2504"/>
    <mergeCell ref="AT2481:AT2488"/>
    <mergeCell ref="AS2617:AS2624"/>
    <mergeCell ref="AU3049:AU3056"/>
    <mergeCell ref="AR2729:AR2736"/>
    <mergeCell ref="AS2729:AS2736"/>
    <mergeCell ref="BC3801:BC3808"/>
    <mergeCell ref="AU3169:AU3176"/>
    <mergeCell ref="AV3169:AV3176"/>
    <mergeCell ref="AW3169:AW3176"/>
    <mergeCell ref="AX3169:AX3176"/>
    <mergeCell ref="AY3169:AY3176"/>
    <mergeCell ref="AZ3169:AZ3176"/>
    <mergeCell ref="BA3169:BA3176"/>
    <mergeCell ref="BB3169:BB3176"/>
    <mergeCell ref="BC3169:BC3176"/>
    <mergeCell ref="BC2105:BC2112"/>
    <mergeCell ref="BA3649:BA3656"/>
    <mergeCell ref="AX3049:AX3056"/>
    <mergeCell ref="AX2673:AX2680"/>
    <mergeCell ref="AY2641:AY2648"/>
    <mergeCell ref="AT2505:AT2512"/>
    <mergeCell ref="AT3089:AT3096"/>
    <mergeCell ref="BD3585:BD3592"/>
    <mergeCell ref="AU3305:AU3312"/>
    <mergeCell ref="AV3305:AV3312"/>
    <mergeCell ref="AW3305:AW3312"/>
    <mergeCell ref="AW3065:AW3072"/>
    <mergeCell ref="AY2353:AY2360"/>
    <mergeCell ref="AZ2353:AZ2360"/>
    <mergeCell ref="BA2353:BA2360"/>
    <mergeCell ref="AY2457:AY2464"/>
    <mergeCell ref="BA2361:BA2368"/>
    <mergeCell ref="AZ3569:AZ3576"/>
    <mergeCell ref="AV2977:AV2984"/>
    <mergeCell ref="AV2697:AV2704"/>
    <mergeCell ref="AW2697:AW2704"/>
    <mergeCell ref="AX2697:AX2704"/>
    <mergeCell ref="AY2697:AY2704"/>
    <mergeCell ref="BA2833:BA2840"/>
    <mergeCell ref="BC3017:BC3024"/>
    <mergeCell ref="AX3033:AX3040"/>
    <mergeCell ref="AX3065:AX3072"/>
    <mergeCell ref="AY3073:AY3080"/>
    <mergeCell ref="BD3657:BD3664"/>
    <mergeCell ref="BB3665:BB3672"/>
    <mergeCell ref="AU3041:AU3048"/>
    <mergeCell ref="AU2625:AU2632"/>
    <mergeCell ref="AV2609:AV2616"/>
    <mergeCell ref="BC2977:BC2984"/>
    <mergeCell ref="BD2977:BD2984"/>
    <mergeCell ref="AV3017:AV3024"/>
    <mergeCell ref="AT3041:AT3048"/>
    <mergeCell ref="AY2393:AY2400"/>
    <mergeCell ref="AZ2369:AZ2376"/>
    <mergeCell ref="AX2401:AX2408"/>
    <mergeCell ref="AW2393:AW2400"/>
    <mergeCell ref="AV2473:AV2480"/>
    <mergeCell ref="AV2465:AV2472"/>
    <mergeCell ref="AV2441:AV2448"/>
    <mergeCell ref="AU2457:AU2464"/>
    <mergeCell ref="BC3129:BC3136"/>
    <mergeCell ref="BB3137:BB3144"/>
    <mergeCell ref="BC3137:BC3144"/>
    <mergeCell ref="BC3753:BC3760"/>
    <mergeCell ref="BC3745:BC3752"/>
    <mergeCell ref="AX3753:AX3760"/>
    <mergeCell ref="AY3753:AY3760"/>
    <mergeCell ref="AZ3753:AZ3760"/>
    <mergeCell ref="AT3225:AT3232"/>
    <mergeCell ref="AO2689:AO2696"/>
    <mergeCell ref="AP2689:AP2696"/>
    <mergeCell ref="AV2449:AV2456"/>
    <mergeCell ref="AN2265:AN2272"/>
    <mergeCell ref="C2217:C2224"/>
    <mergeCell ref="D2217:D2224"/>
    <mergeCell ref="BB3985:BB3992"/>
    <mergeCell ref="BA3985:BA3992"/>
    <mergeCell ref="AY3937:AY3944"/>
    <mergeCell ref="AZ3937:AZ3944"/>
    <mergeCell ref="BB3929:BB3936"/>
    <mergeCell ref="BA3929:BA3936"/>
    <mergeCell ref="AZ3969:AZ3976"/>
    <mergeCell ref="BA3969:BA3976"/>
    <mergeCell ref="BB3969:BB3976"/>
    <mergeCell ref="BC3969:BC3976"/>
    <mergeCell ref="AW3929:AW3936"/>
    <mergeCell ref="AU3961:AU3968"/>
    <mergeCell ref="AV3961:AV3968"/>
    <mergeCell ref="AW3961:AW3968"/>
    <mergeCell ref="BB3937:BB3944"/>
    <mergeCell ref="BC3937:BC3944"/>
    <mergeCell ref="AY3929:AY3936"/>
    <mergeCell ref="AV3969:AV3976"/>
    <mergeCell ref="BC3961:BC3968"/>
    <mergeCell ref="AZ3961:AZ3968"/>
    <mergeCell ref="BA3961:BA3968"/>
    <mergeCell ref="BB3961:BB3968"/>
    <mergeCell ref="AT3937:AT3944"/>
    <mergeCell ref="AS3401:AS3408"/>
    <mergeCell ref="AT3401:AT3408"/>
    <mergeCell ref="AS3073:AS3080"/>
    <mergeCell ref="AT3073:AT3080"/>
    <mergeCell ref="AT3953:AT3960"/>
    <mergeCell ref="AX3977:AX3984"/>
    <mergeCell ref="AZ2641:AZ2648"/>
    <mergeCell ref="BC3609:BC3616"/>
    <mergeCell ref="BB3657:BB3664"/>
    <mergeCell ref="BC3657:BC3664"/>
    <mergeCell ref="AW2689:AW2696"/>
    <mergeCell ref="AX2689:AX2696"/>
    <mergeCell ref="AY2689:AY2696"/>
    <mergeCell ref="BC3065:BC3072"/>
    <mergeCell ref="AU3225:AU3232"/>
    <mergeCell ref="AV3225:AV3232"/>
    <mergeCell ref="AW3225:AW3232"/>
    <mergeCell ref="AZ3073:AZ3080"/>
    <mergeCell ref="BA3073:BA3080"/>
    <mergeCell ref="BB3073:BB3080"/>
    <mergeCell ref="AV3097:AV3104"/>
    <mergeCell ref="AW3097:AW3104"/>
    <mergeCell ref="AY3097:AY3104"/>
    <mergeCell ref="AU3145:AU3152"/>
    <mergeCell ref="BB3105:BB3112"/>
    <mergeCell ref="BB2713:BB2720"/>
    <mergeCell ref="BC2713:BC2720"/>
    <mergeCell ref="AU2641:AU2648"/>
    <mergeCell ref="AU3985:AU3992"/>
    <mergeCell ref="AY3961:AY3968"/>
    <mergeCell ref="AX3585:AX3592"/>
    <mergeCell ref="AY3585:AY3592"/>
    <mergeCell ref="AT3985:AT3992"/>
    <mergeCell ref="AW3753:AW3760"/>
    <mergeCell ref="BB3057:BB3064"/>
    <mergeCell ref="AN1729:AN1736"/>
    <mergeCell ref="AM1729:AM1736"/>
    <mergeCell ref="D1745:D1752"/>
    <mergeCell ref="F1800:G1800"/>
    <mergeCell ref="AN1809:AN1816"/>
    <mergeCell ref="AQ1737:AQ1744"/>
    <mergeCell ref="E2185:E2192"/>
    <mergeCell ref="AW1913:AW1920"/>
    <mergeCell ref="AT1929:AT1936"/>
    <mergeCell ref="AU1929:AU1936"/>
    <mergeCell ref="BB1985:BB1992"/>
    <mergeCell ref="AU1849:AU1856"/>
    <mergeCell ref="BA1769:BA1776"/>
    <mergeCell ref="AY1753:AY1760"/>
    <mergeCell ref="AZ1753:AZ1760"/>
    <mergeCell ref="BA1753:BA1760"/>
    <mergeCell ref="AZ1769:AZ1776"/>
    <mergeCell ref="AP1769:AP1776"/>
    <mergeCell ref="A1761:A1768"/>
    <mergeCell ref="AZ2977:AZ2984"/>
    <mergeCell ref="BA2977:BA2984"/>
    <mergeCell ref="AY3033:AY3040"/>
    <mergeCell ref="AZ3033:AZ3040"/>
    <mergeCell ref="AN2137:AN2144"/>
    <mergeCell ref="AN2049:AN2056"/>
    <mergeCell ref="AO2049:AO2056"/>
    <mergeCell ref="AN1913:AN1920"/>
    <mergeCell ref="AO2129:AO2136"/>
    <mergeCell ref="B2137:B2144"/>
    <mergeCell ref="A1993:A2000"/>
    <mergeCell ref="A2129:A2136"/>
    <mergeCell ref="A2169:A2176"/>
    <mergeCell ref="AQ2809:AQ2816"/>
    <mergeCell ref="AR2809:AR2816"/>
    <mergeCell ref="F1770:F1775"/>
    <mergeCell ref="AT2001:AT2008"/>
    <mergeCell ref="AO1993:AO2000"/>
    <mergeCell ref="AZ2457:AZ2464"/>
    <mergeCell ref="AX2081:AX2088"/>
    <mergeCell ref="AR1849:AR1856"/>
    <mergeCell ref="AS1849:AS1856"/>
    <mergeCell ref="AT1849:AT1856"/>
    <mergeCell ref="AY1849:AY1856"/>
    <mergeCell ref="AR1913:AR1920"/>
    <mergeCell ref="AU1801:AU1808"/>
    <mergeCell ref="AN2321:AN2328"/>
    <mergeCell ref="AS1801:AS1808"/>
    <mergeCell ref="AT1801:AT1808"/>
    <mergeCell ref="AQ1809:AQ1816"/>
    <mergeCell ref="AR1809:AR1816"/>
    <mergeCell ref="AS1809:AS1816"/>
    <mergeCell ref="AT1809:AT1816"/>
    <mergeCell ref="AQ1913:AQ1920"/>
    <mergeCell ref="AQ1785:AQ1792"/>
    <mergeCell ref="BB2105:BB2112"/>
    <mergeCell ref="BB2481:BB2488"/>
    <mergeCell ref="AV1809:AV1816"/>
    <mergeCell ref="AZ2105:AZ2112"/>
    <mergeCell ref="AR1945:AR1952"/>
    <mergeCell ref="AS2001:AS2008"/>
    <mergeCell ref="AQ2009:AQ2016"/>
    <mergeCell ref="AQ1753:AQ1760"/>
    <mergeCell ref="BB2249:BB2256"/>
    <mergeCell ref="AU2497:AU2504"/>
    <mergeCell ref="B1761:B1768"/>
    <mergeCell ref="C1761:C1768"/>
    <mergeCell ref="D1761:D1768"/>
    <mergeCell ref="E1761:E1768"/>
    <mergeCell ref="F1690:F1695"/>
    <mergeCell ref="F1696:G1696"/>
    <mergeCell ref="AR1737:AR1744"/>
    <mergeCell ref="AS1721:AS1728"/>
    <mergeCell ref="F1810:F1815"/>
    <mergeCell ref="AM1793:AM1800"/>
    <mergeCell ref="AR1793:AR1800"/>
    <mergeCell ref="AR1857:AR1864"/>
    <mergeCell ref="AS1857:AS1864"/>
    <mergeCell ref="D1785:D1792"/>
    <mergeCell ref="AP1865:AP1872"/>
    <mergeCell ref="AQ1865:AQ1872"/>
    <mergeCell ref="AR1865:AR1872"/>
    <mergeCell ref="AR1921:AR1928"/>
    <mergeCell ref="A1841:A1848"/>
    <mergeCell ref="B1841:B1848"/>
    <mergeCell ref="C1841:C1848"/>
    <mergeCell ref="D1841:D1848"/>
    <mergeCell ref="E1841:E1848"/>
    <mergeCell ref="A1793:A1800"/>
    <mergeCell ref="B1793:B1800"/>
    <mergeCell ref="C1793:C1800"/>
    <mergeCell ref="F1890:F1895"/>
    <mergeCell ref="F1896:G1896"/>
    <mergeCell ref="AR2025:AR2032"/>
    <mergeCell ref="AP2041:AP2048"/>
    <mergeCell ref="AS2017:AS2024"/>
    <mergeCell ref="AR1929:AR1936"/>
    <mergeCell ref="AR1841:AR1848"/>
    <mergeCell ref="AS2009:AS2016"/>
    <mergeCell ref="AS1769:AS1776"/>
    <mergeCell ref="AS1929:AS1936"/>
    <mergeCell ref="AS1841:AS1848"/>
    <mergeCell ref="AS1785:AS1792"/>
    <mergeCell ref="AQ1793:AQ1800"/>
    <mergeCell ref="AR1745:AR1752"/>
    <mergeCell ref="D1857:D1864"/>
    <mergeCell ref="E1857:E1864"/>
    <mergeCell ref="F1857:G1857"/>
    <mergeCell ref="AM1857:AM1864"/>
    <mergeCell ref="AN1857:AN1864"/>
    <mergeCell ref="F1802:F1807"/>
    <mergeCell ref="A1913:A1920"/>
    <mergeCell ref="AP1777:AP1784"/>
    <mergeCell ref="AO1913:AO1920"/>
    <mergeCell ref="AO1841:AO1848"/>
    <mergeCell ref="F1762:F1767"/>
    <mergeCell ref="AO1745:AO1752"/>
    <mergeCell ref="F1746:F1751"/>
    <mergeCell ref="AP1753:AP1760"/>
    <mergeCell ref="F1913:G1913"/>
    <mergeCell ref="AQ1873:AQ1880"/>
    <mergeCell ref="AM1913:AM1920"/>
    <mergeCell ref="AR1873:AR1880"/>
    <mergeCell ref="E1753:E1760"/>
    <mergeCell ref="F1753:G1753"/>
    <mergeCell ref="D1793:D1800"/>
    <mergeCell ref="E1793:E1800"/>
    <mergeCell ref="AS1737:AS1744"/>
    <mergeCell ref="A1937:A1944"/>
    <mergeCell ref="F1856:G1856"/>
    <mergeCell ref="A1897:A1904"/>
    <mergeCell ref="B1897:B1904"/>
    <mergeCell ref="C1849:C1856"/>
    <mergeCell ref="F1849:G1849"/>
    <mergeCell ref="AM1849:AM1856"/>
    <mergeCell ref="AN1849:AN1856"/>
    <mergeCell ref="C1777:C1784"/>
    <mergeCell ref="D1777:D1784"/>
    <mergeCell ref="F1866:F1871"/>
    <mergeCell ref="F1872:G1872"/>
    <mergeCell ref="A1873:A1880"/>
    <mergeCell ref="B1873:B1880"/>
    <mergeCell ref="E1873:E1880"/>
    <mergeCell ref="F1873:G1873"/>
    <mergeCell ref="AM1873:AM1880"/>
    <mergeCell ref="AN1873:AN1880"/>
    <mergeCell ref="A1889:A1896"/>
    <mergeCell ref="B1889:B1896"/>
    <mergeCell ref="F1858:F1863"/>
    <mergeCell ref="B1801:B1808"/>
    <mergeCell ref="E1801:E1808"/>
    <mergeCell ref="E1809:E1816"/>
    <mergeCell ref="E1769:E1776"/>
    <mergeCell ref="AN1889:AN1896"/>
    <mergeCell ref="F1824:G1824"/>
    <mergeCell ref="F1826:F1831"/>
    <mergeCell ref="E1785:E1792"/>
    <mergeCell ref="A1865:A1872"/>
    <mergeCell ref="B1865:B1872"/>
    <mergeCell ref="C1865:C1872"/>
    <mergeCell ref="D1865:D1872"/>
    <mergeCell ref="B1817:B1824"/>
    <mergeCell ref="C1817:C1824"/>
    <mergeCell ref="D1817:D1824"/>
    <mergeCell ref="E1817:E1824"/>
    <mergeCell ref="F1817:G1817"/>
    <mergeCell ref="AM1817:AM1824"/>
    <mergeCell ref="AN1817:AN1824"/>
    <mergeCell ref="E1849:E1856"/>
    <mergeCell ref="F1874:F1879"/>
    <mergeCell ref="F1880:G1880"/>
    <mergeCell ref="A1881:A1888"/>
    <mergeCell ref="B1881:B1888"/>
    <mergeCell ref="C1881:C1888"/>
    <mergeCell ref="D1881:D1888"/>
    <mergeCell ref="E1881:E1888"/>
    <mergeCell ref="F1881:G1881"/>
    <mergeCell ref="AM1881:AM1888"/>
    <mergeCell ref="AN1881:AN1888"/>
    <mergeCell ref="F1882:F1887"/>
    <mergeCell ref="F1888:G1888"/>
    <mergeCell ref="AP1849:AP1856"/>
    <mergeCell ref="AQ1801:AQ1808"/>
    <mergeCell ref="AO1769:AO1776"/>
    <mergeCell ref="D1849:D1856"/>
    <mergeCell ref="D1729:D1736"/>
    <mergeCell ref="A1729:A1736"/>
    <mergeCell ref="AQ1705:AQ1712"/>
    <mergeCell ref="AQ1713:AQ1720"/>
    <mergeCell ref="AP1649:AP1656"/>
    <mergeCell ref="C2281:C2288"/>
    <mergeCell ref="D2281:D2288"/>
    <mergeCell ref="F2272:G2272"/>
    <mergeCell ref="F2282:F2287"/>
    <mergeCell ref="F2288:G2288"/>
    <mergeCell ref="AM2281:AM2288"/>
    <mergeCell ref="D2265:D2272"/>
    <mergeCell ref="F2265:G2265"/>
    <mergeCell ref="E2265:E2272"/>
    <mergeCell ref="E2273:E2280"/>
    <mergeCell ref="A2265:A2272"/>
    <mergeCell ref="B2265:B2272"/>
    <mergeCell ref="C2265:C2272"/>
    <mergeCell ref="A2273:A2280"/>
    <mergeCell ref="A2033:A2040"/>
    <mergeCell ref="B2033:B2040"/>
    <mergeCell ref="AM1681:AM1688"/>
    <mergeCell ref="AN1681:AN1688"/>
    <mergeCell ref="AM1649:AM1656"/>
    <mergeCell ref="AO1705:AO1712"/>
    <mergeCell ref="AO1729:AO1736"/>
    <mergeCell ref="C1673:C1680"/>
    <mergeCell ref="C1681:C1688"/>
    <mergeCell ref="D1681:D1688"/>
    <mergeCell ref="E1681:E1688"/>
    <mergeCell ref="AO1681:AO1688"/>
    <mergeCell ref="A1801:A1808"/>
    <mergeCell ref="C1809:C1816"/>
    <mergeCell ref="E1713:E1720"/>
    <mergeCell ref="F1656:G1656"/>
    <mergeCell ref="F1657:G1657"/>
    <mergeCell ref="F1650:F1655"/>
    <mergeCell ref="AN1649:AN1656"/>
    <mergeCell ref="A1665:A1672"/>
    <mergeCell ref="B1665:B1672"/>
    <mergeCell ref="F1649:G1649"/>
    <mergeCell ref="E1665:E1672"/>
    <mergeCell ref="A2017:A2024"/>
    <mergeCell ref="F1673:G1673"/>
    <mergeCell ref="F1689:G1689"/>
    <mergeCell ref="D1801:D1808"/>
    <mergeCell ref="E1729:E1736"/>
    <mergeCell ref="F1738:F1743"/>
    <mergeCell ref="AO1713:AO1720"/>
    <mergeCell ref="B1961:B1968"/>
    <mergeCell ref="C1961:C1968"/>
    <mergeCell ref="A1777:A1784"/>
    <mergeCell ref="B1777:B1784"/>
    <mergeCell ref="A1849:A1856"/>
    <mergeCell ref="B2041:B2048"/>
    <mergeCell ref="B2105:B2112"/>
    <mergeCell ref="A2089:A2096"/>
    <mergeCell ref="A2217:A2224"/>
    <mergeCell ref="B2217:B2224"/>
    <mergeCell ref="E1689:E1696"/>
    <mergeCell ref="A2281:A2288"/>
    <mergeCell ref="B2281:B2288"/>
    <mergeCell ref="AO2145:AO2152"/>
    <mergeCell ref="F2122:F2127"/>
    <mergeCell ref="F2128:G2128"/>
    <mergeCell ref="A2249:A2256"/>
    <mergeCell ref="B2249:B2256"/>
    <mergeCell ref="AN1713:AN1720"/>
    <mergeCell ref="B1929:B1936"/>
    <mergeCell ref="A1945:A1952"/>
    <mergeCell ref="B1945:B1952"/>
    <mergeCell ref="B1993:B2000"/>
    <mergeCell ref="C1921:C1928"/>
    <mergeCell ref="D1921:D1928"/>
    <mergeCell ref="A1721:A1728"/>
    <mergeCell ref="B1721:B1728"/>
    <mergeCell ref="A1921:A1928"/>
    <mergeCell ref="B1921:B1928"/>
    <mergeCell ref="B1977:B1984"/>
    <mergeCell ref="AO1721:AO1728"/>
    <mergeCell ref="A1953:A1960"/>
    <mergeCell ref="B1953:B1960"/>
    <mergeCell ref="C1953:C1960"/>
    <mergeCell ref="D1953:D1960"/>
    <mergeCell ref="D1809:D1816"/>
    <mergeCell ref="AM1809:AM1816"/>
    <mergeCell ref="F2129:G2129"/>
    <mergeCell ref="F2170:F2175"/>
    <mergeCell ref="F2176:G2176"/>
    <mergeCell ref="C2129:C2136"/>
    <mergeCell ref="F2114:F2119"/>
    <mergeCell ref="C1801:C1808"/>
    <mergeCell ref="A1769:A1776"/>
    <mergeCell ref="B1769:B1776"/>
    <mergeCell ref="C1769:C1776"/>
    <mergeCell ref="A1785:A1792"/>
    <mergeCell ref="B1785:B1792"/>
    <mergeCell ref="C1721:C1728"/>
    <mergeCell ref="D1721:D1728"/>
    <mergeCell ref="E1721:E1728"/>
    <mergeCell ref="F1721:G1721"/>
    <mergeCell ref="F2050:F2055"/>
    <mergeCell ref="C2145:C2152"/>
    <mergeCell ref="B1857:B1864"/>
    <mergeCell ref="B1849:B1856"/>
    <mergeCell ref="E1929:E1936"/>
    <mergeCell ref="C1785:C1792"/>
    <mergeCell ref="F2041:G2041"/>
    <mergeCell ref="F1969:G1969"/>
    <mergeCell ref="F1889:G1889"/>
    <mergeCell ref="AM1889:AM1896"/>
    <mergeCell ref="F1962:F1967"/>
    <mergeCell ref="AM2105:AM2112"/>
    <mergeCell ref="AM1745:AM1752"/>
    <mergeCell ref="D2121:D2128"/>
    <mergeCell ref="C1745:C1752"/>
    <mergeCell ref="A1753:A1760"/>
    <mergeCell ref="B1753:B1760"/>
    <mergeCell ref="C1753:C1760"/>
    <mergeCell ref="D1753:D1760"/>
    <mergeCell ref="F1793:G1793"/>
    <mergeCell ref="F1794:F1799"/>
    <mergeCell ref="C2153:C2160"/>
    <mergeCell ref="D2161:D2168"/>
    <mergeCell ref="F2089:G2089"/>
    <mergeCell ref="AM2089:AM2096"/>
    <mergeCell ref="AM2121:AM2128"/>
    <mergeCell ref="AN1737:AN1744"/>
    <mergeCell ref="AM2009:AM2016"/>
    <mergeCell ref="F2184:G2184"/>
    <mergeCell ref="A2153:A2160"/>
    <mergeCell ref="B2169:B2176"/>
    <mergeCell ref="F2145:G2145"/>
    <mergeCell ref="AM2145:AM2152"/>
    <mergeCell ref="A1737:A1744"/>
    <mergeCell ref="B1737:B1744"/>
    <mergeCell ref="C1737:C1744"/>
    <mergeCell ref="D1737:D1744"/>
    <mergeCell ref="E1737:E1744"/>
    <mergeCell ref="AN1865:AN1872"/>
    <mergeCell ref="C1993:C2000"/>
    <mergeCell ref="D1993:D2000"/>
    <mergeCell ref="F1946:F1951"/>
    <mergeCell ref="F1952:G1952"/>
    <mergeCell ref="A1961:A1968"/>
    <mergeCell ref="D1961:D1968"/>
    <mergeCell ref="E1961:E1968"/>
    <mergeCell ref="A1977:A1984"/>
    <mergeCell ref="B2001:B2008"/>
    <mergeCell ref="C2001:C2008"/>
    <mergeCell ref="A2137:A2144"/>
    <mergeCell ref="D2113:D2120"/>
    <mergeCell ref="E2113:E2120"/>
    <mergeCell ref="E2121:E2128"/>
    <mergeCell ref="D1873:D1880"/>
    <mergeCell ref="A1905:A1912"/>
    <mergeCell ref="B1905:B1912"/>
    <mergeCell ref="C1905:C1912"/>
    <mergeCell ref="E2089:E2096"/>
    <mergeCell ref="E1905:E1912"/>
    <mergeCell ref="F1905:G1905"/>
    <mergeCell ref="AM1905:AM1912"/>
    <mergeCell ref="AN1905:AN1912"/>
    <mergeCell ref="C1937:C1944"/>
    <mergeCell ref="D1937:D1944"/>
    <mergeCell ref="E1937:E1944"/>
    <mergeCell ref="F1937:G1937"/>
    <mergeCell ref="AM1937:AM1944"/>
    <mergeCell ref="E1953:E1960"/>
    <mergeCell ref="F1953:G1953"/>
    <mergeCell ref="AN1953:AN1960"/>
    <mergeCell ref="A1969:A1976"/>
    <mergeCell ref="B1969:B1976"/>
    <mergeCell ref="C1969:C1976"/>
    <mergeCell ref="A2009:A2016"/>
    <mergeCell ref="D2001:D2008"/>
    <mergeCell ref="A2097:A2104"/>
    <mergeCell ref="A1929:A1936"/>
    <mergeCell ref="F2074:F2079"/>
    <mergeCell ref="D1969:D1976"/>
    <mergeCell ref="E1969:E1976"/>
    <mergeCell ref="AN1961:AN1968"/>
    <mergeCell ref="AN2089:AN2096"/>
    <mergeCell ref="AN1753:AN1760"/>
    <mergeCell ref="F1816:G1816"/>
    <mergeCell ref="AN1745:AN1752"/>
    <mergeCell ref="E1745:E1752"/>
    <mergeCell ref="F1850:F1855"/>
    <mergeCell ref="AN1665:AN1672"/>
    <mergeCell ref="A1465:A1472"/>
    <mergeCell ref="B1465:B1472"/>
    <mergeCell ref="C1465:C1472"/>
    <mergeCell ref="D1465:D1472"/>
    <mergeCell ref="E1465:E1472"/>
    <mergeCell ref="F1465:G1465"/>
    <mergeCell ref="AM1465:AM1472"/>
    <mergeCell ref="AN1465:AN1472"/>
    <mergeCell ref="F1456:G1456"/>
    <mergeCell ref="F1586:F1591"/>
    <mergeCell ref="F1592:G1592"/>
    <mergeCell ref="AN1561:AN1568"/>
    <mergeCell ref="F1608:G1608"/>
    <mergeCell ref="F1610:F1615"/>
    <mergeCell ref="F1616:G1616"/>
    <mergeCell ref="F1634:F1639"/>
    <mergeCell ref="F1640:G1640"/>
    <mergeCell ref="F1625:G1625"/>
    <mergeCell ref="A1985:A1992"/>
    <mergeCell ref="B1985:B1992"/>
    <mergeCell ref="F2026:F2031"/>
    <mergeCell ref="D2009:D2016"/>
    <mergeCell ref="E2009:E2016"/>
    <mergeCell ref="F1954:F1959"/>
    <mergeCell ref="F1960:G1960"/>
    <mergeCell ref="F1970:F1975"/>
    <mergeCell ref="F1976:G1976"/>
    <mergeCell ref="F2010:F2015"/>
    <mergeCell ref="F2048:G2048"/>
    <mergeCell ref="F2016:G2016"/>
    <mergeCell ref="AM1969:AM1976"/>
    <mergeCell ref="C1665:C1672"/>
    <mergeCell ref="D1665:D1672"/>
    <mergeCell ref="F1632:G1632"/>
    <mergeCell ref="A1673:A1680"/>
    <mergeCell ref="F1658:F1663"/>
    <mergeCell ref="A1633:A1640"/>
    <mergeCell ref="B1633:B1640"/>
    <mergeCell ref="AN1689:AN1696"/>
    <mergeCell ref="AM1705:AM1712"/>
    <mergeCell ref="AN1705:AN1712"/>
    <mergeCell ref="AM1721:AM1728"/>
    <mergeCell ref="A1681:A1688"/>
    <mergeCell ref="B1681:B1688"/>
    <mergeCell ref="A1697:A1704"/>
    <mergeCell ref="AN1697:AN1704"/>
    <mergeCell ref="AM1985:AM1992"/>
    <mergeCell ref="AN1985:AN1992"/>
    <mergeCell ref="A1809:A1816"/>
    <mergeCell ref="A1857:A1864"/>
    <mergeCell ref="A1833:A1840"/>
    <mergeCell ref="B1913:B1920"/>
    <mergeCell ref="F1665:G1665"/>
    <mergeCell ref="AM1665:AM1672"/>
    <mergeCell ref="F1681:G1681"/>
    <mergeCell ref="F1642:F1647"/>
    <mergeCell ref="E1777:E1784"/>
    <mergeCell ref="AM1769:AM1776"/>
    <mergeCell ref="F1778:F1783"/>
    <mergeCell ref="F1784:G1784"/>
    <mergeCell ref="F1769:G1769"/>
    <mergeCell ref="AM1753:AM1760"/>
    <mergeCell ref="D1657:D1664"/>
    <mergeCell ref="F1712:G1712"/>
    <mergeCell ref="AM1713:AM1720"/>
    <mergeCell ref="A1705:A1712"/>
    <mergeCell ref="B1705:B1712"/>
    <mergeCell ref="C1705:C1712"/>
    <mergeCell ref="D1705:D1712"/>
    <mergeCell ref="E1705:E1712"/>
    <mergeCell ref="C1729:C1736"/>
    <mergeCell ref="B1729:B1736"/>
    <mergeCell ref="A1713:A1720"/>
    <mergeCell ref="B1713:B1720"/>
    <mergeCell ref="C1713:C1720"/>
    <mergeCell ref="D1713:D1720"/>
    <mergeCell ref="A1745:A1752"/>
    <mergeCell ref="F1754:F1759"/>
    <mergeCell ref="F1760:G1760"/>
    <mergeCell ref="F1752:G1752"/>
    <mergeCell ref="B1561:B1568"/>
    <mergeCell ref="C1633:C1640"/>
    <mergeCell ref="D1633:D1640"/>
    <mergeCell ref="AM1625:AM1632"/>
    <mergeCell ref="B1673:B1680"/>
    <mergeCell ref="F1626:F1631"/>
    <mergeCell ref="F1744:G1744"/>
    <mergeCell ref="F1745:G1745"/>
    <mergeCell ref="B1697:B1704"/>
    <mergeCell ref="C1697:C1704"/>
    <mergeCell ref="D1697:D1704"/>
    <mergeCell ref="E1697:E1704"/>
    <mergeCell ref="F1698:F1703"/>
    <mergeCell ref="F1704:G1704"/>
    <mergeCell ref="F1450:F1455"/>
    <mergeCell ref="F1570:F1575"/>
    <mergeCell ref="F1576:G1576"/>
    <mergeCell ref="F1737:G1737"/>
    <mergeCell ref="AM1737:AM1744"/>
    <mergeCell ref="A1689:A1696"/>
    <mergeCell ref="B1689:B1696"/>
    <mergeCell ref="C1689:C1696"/>
    <mergeCell ref="D1689:D1696"/>
    <mergeCell ref="B1601:B1608"/>
    <mergeCell ref="C1489:C1496"/>
    <mergeCell ref="D1489:D1496"/>
    <mergeCell ref="E1489:E1496"/>
    <mergeCell ref="F1514:F1519"/>
    <mergeCell ref="F1520:G1520"/>
    <mergeCell ref="A1457:A1464"/>
    <mergeCell ref="B1457:B1464"/>
    <mergeCell ref="F1648:G1648"/>
    <mergeCell ref="A1609:A1616"/>
    <mergeCell ref="F1402:F1407"/>
    <mergeCell ref="E1441:E1448"/>
    <mergeCell ref="E1401:E1408"/>
    <mergeCell ref="E1425:E1432"/>
    <mergeCell ref="D1481:D1488"/>
    <mergeCell ref="F1537:G1537"/>
    <mergeCell ref="F1528:G1528"/>
    <mergeCell ref="F1512:G1512"/>
    <mergeCell ref="AM1633:AM1640"/>
    <mergeCell ref="AN1633:AN1640"/>
    <mergeCell ref="AO1633:AO1640"/>
    <mergeCell ref="F1441:G1441"/>
    <mergeCell ref="AM1441:AM1448"/>
    <mergeCell ref="AN1537:AN1544"/>
    <mergeCell ref="AO1465:AO1472"/>
    <mergeCell ref="AM1409:AM1416"/>
    <mergeCell ref="A1585:A1592"/>
    <mergeCell ref="B1585:B1592"/>
    <mergeCell ref="B1577:B1584"/>
    <mergeCell ref="C1577:C1584"/>
    <mergeCell ref="D1577:D1584"/>
    <mergeCell ref="E1577:E1584"/>
    <mergeCell ref="F1577:G1577"/>
    <mergeCell ref="AM1577:AM1584"/>
    <mergeCell ref="A1617:A1624"/>
    <mergeCell ref="B1617:B1624"/>
    <mergeCell ref="C1617:C1624"/>
    <mergeCell ref="D1617:D1624"/>
    <mergeCell ref="E1617:E1624"/>
    <mergeCell ref="AO1641:AO1648"/>
    <mergeCell ref="E1657:E1664"/>
    <mergeCell ref="AM1657:AM1664"/>
    <mergeCell ref="C1449:C1456"/>
    <mergeCell ref="D1449:D1456"/>
    <mergeCell ref="E1449:E1456"/>
    <mergeCell ref="F1480:G1480"/>
    <mergeCell ref="F1522:F1527"/>
    <mergeCell ref="F1417:G1417"/>
    <mergeCell ref="F1545:G1545"/>
    <mergeCell ref="AM1545:AM1552"/>
    <mergeCell ref="F1464:G1464"/>
    <mergeCell ref="A1449:A1456"/>
    <mergeCell ref="B1449:B1456"/>
    <mergeCell ref="E1505:E1512"/>
    <mergeCell ref="B1545:B1552"/>
    <mergeCell ref="D1425:D1432"/>
    <mergeCell ref="AN1673:AN1680"/>
    <mergeCell ref="AS1649:AS1656"/>
    <mergeCell ref="AR1665:AR1672"/>
    <mergeCell ref="AP1449:AP1456"/>
    <mergeCell ref="D1673:D1680"/>
    <mergeCell ref="A1649:A1656"/>
    <mergeCell ref="F1674:F1679"/>
    <mergeCell ref="C1409:C1416"/>
    <mergeCell ref="A1433:A1440"/>
    <mergeCell ref="E1673:E1680"/>
    <mergeCell ref="AN1401:AN1408"/>
    <mergeCell ref="C1505:C1512"/>
    <mergeCell ref="D1505:D1512"/>
    <mergeCell ref="A1345:A1352"/>
    <mergeCell ref="C1433:C1440"/>
    <mergeCell ref="D1433:D1440"/>
    <mergeCell ref="E1433:E1440"/>
    <mergeCell ref="F1433:G1433"/>
    <mergeCell ref="AM1433:AM1440"/>
    <mergeCell ref="AN1433:AN1440"/>
    <mergeCell ref="AO1433:AO1440"/>
    <mergeCell ref="D1345:D1352"/>
    <mergeCell ref="AN1625:AN1632"/>
    <mergeCell ref="E1481:E1488"/>
    <mergeCell ref="A1473:A1480"/>
    <mergeCell ref="AM1537:AM1544"/>
    <mergeCell ref="B1385:B1392"/>
    <mergeCell ref="F1561:G1561"/>
    <mergeCell ref="AM1561:AM1568"/>
    <mergeCell ref="C1353:C1360"/>
    <mergeCell ref="D1353:D1360"/>
    <mergeCell ref="E1353:E1360"/>
    <mergeCell ref="F1666:F1671"/>
    <mergeCell ref="F1672:G1672"/>
    <mergeCell ref="B1641:B1648"/>
    <mergeCell ref="C1641:C1648"/>
    <mergeCell ref="D1641:D1648"/>
    <mergeCell ref="E1641:E1648"/>
    <mergeCell ref="A1561:A1568"/>
    <mergeCell ref="A1601:A1608"/>
    <mergeCell ref="D1601:D1608"/>
    <mergeCell ref="E1601:E1608"/>
    <mergeCell ref="D1649:D1656"/>
    <mergeCell ref="E1649:E1656"/>
    <mergeCell ref="B1609:B1616"/>
    <mergeCell ref="C1609:C1616"/>
    <mergeCell ref="D1609:D1616"/>
    <mergeCell ref="D1553:D1560"/>
    <mergeCell ref="E1625:E1632"/>
    <mergeCell ref="C1561:C1568"/>
    <mergeCell ref="D1561:D1568"/>
    <mergeCell ref="E1561:E1568"/>
    <mergeCell ref="D1473:D1480"/>
    <mergeCell ref="E1473:E1480"/>
    <mergeCell ref="C1545:C1552"/>
    <mergeCell ref="B1393:B1400"/>
    <mergeCell ref="F1473:G1473"/>
    <mergeCell ref="AM1473:AM1480"/>
    <mergeCell ref="C1457:C1464"/>
    <mergeCell ref="E1553:E1560"/>
    <mergeCell ref="F1553:G1553"/>
    <mergeCell ref="AM1553:AM1560"/>
    <mergeCell ref="A1641:A1648"/>
    <mergeCell ref="F1554:F1559"/>
    <mergeCell ref="A1657:A1664"/>
    <mergeCell ref="B1657:B1664"/>
    <mergeCell ref="C1657:C1664"/>
    <mergeCell ref="A1529:A1536"/>
    <mergeCell ref="B1529:B1536"/>
    <mergeCell ref="C1529:C1536"/>
    <mergeCell ref="D1529:D1536"/>
    <mergeCell ref="E1529:E1536"/>
    <mergeCell ref="F1529:G1529"/>
    <mergeCell ref="AM1529:AM1536"/>
    <mergeCell ref="D1337:D1344"/>
    <mergeCell ref="E1337:E1344"/>
    <mergeCell ref="F1560:G1560"/>
    <mergeCell ref="A1625:A1632"/>
    <mergeCell ref="B1625:B1632"/>
    <mergeCell ref="C1625:C1632"/>
    <mergeCell ref="F1377:G1377"/>
    <mergeCell ref="E1369:E1376"/>
    <mergeCell ref="E1569:E1576"/>
    <mergeCell ref="AQ1569:AQ1576"/>
    <mergeCell ref="AR1569:AR1576"/>
    <mergeCell ref="AN1473:AN1480"/>
    <mergeCell ref="AO1473:AO1480"/>
    <mergeCell ref="F1536:G1536"/>
    <mergeCell ref="F1370:F1375"/>
    <mergeCell ref="AR1401:AR1408"/>
    <mergeCell ref="C1385:C1392"/>
    <mergeCell ref="D1385:D1392"/>
    <mergeCell ref="A1393:A1400"/>
    <mergeCell ref="C1393:C1400"/>
    <mergeCell ref="D1393:D1400"/>
    <mergeCell ref="E1393:E1400"/>
    <mergeCell ref="AO1657:AO1664"/>
    <mergeCell ref="AM1377:AM1384"/>
    <mergeCell ref="F1466:F1471"/>
    <mergeCell ref="F1472:G1472"/>
    <mergeCell ref="B1345:B1352"/>
    <mergeCell ref="B1433:B1440"/>
    <mergeCell ref="AN1377:AN1384"/>
    <mergeCell ref="A1353:A1360"/>
    <mergeCell ref="B1353:B1360"/>
    <mergeCell ref="F1458:F1463"/>
    <mergeCell ref="F1410:F1415"/>
    <mergeCell ref="F1416:G1416"/>
    <mergeCell ref="F1401:G1401"/>
    <mergeCell ref="D1625:D1632"/>
    <mergeCell ref="B1505:B1512"/>
    <mergeCell ref="AM1641:AM1648"/>
    <mergeCell ref="F1617:G1617"/>
    <mergeCell ref="AR1409:AR1416"/>
    <mergeCell ref="AQ1409:AQ1416"/>
    <mergeCell ref="B1649:B1656"/>
    <mergeCell ref="C1649:C1656"/>
    <mergeCell ref="AN1369:AN1376"/>
    <mergeCell ref="AM1345:AM1352"/>
    <mergeCell ref="AN1345:AN1352"/>
    <mergeCell ref="AO1345:AO1352"/>
    <mergeCell ref="A1385:A1392"/>
    <mergeCell ref="F1376:G1376"/>
    <mergeCell ref="A1377:A1384"/>
    <mergeCell ref="B1377:B1384"/>
    <mergeCell ref="C1377:C1384"/>
    <mergeCell ref="D1377:D1384"/>
    <mergeCell ref="E1377:E1384"/>
    <mergeCell ref="AN1409:AN1416"/>
    <mergeCell ref="AO1409:AO1416"/>
    <mergeCell ref="AP1409:AP1416"/>
    <mergeCell ref="AP1401:AP1408"/>
    <mergeCell ref="AO1417:AO1424"/>
    <mergeCell ref="AQ1417:AQ1424"/>
    <mergeCell ref="AR1417:AR1424"/>
    <mergeCell ref="AR1433:AR1440"/>
    <mergeCell ref="AS1433:AS1440"/>
    <mergeCell ref="AP1425:AP1432"/>
    <mergeCell ref="F1424:G1424"/>
    <mergeCell ref="AR1449:AR1456"/>
    <mergeCell ref="B1401:B1408"/>
    <mergeCell ref="D1401:D1408"/>
    <mergeCell ref="A1545:A1552"/>
    <mergeCell ref="B1425:B1432"/>
    <mergeCell ref="C1425:C1432"/>
    <mergeCell ref="AP1393:AP1400"/>
    <mergeCell ref="AT1401:AT1408"/>
    <mergeCell ref="AT1393:AT1400"/>
    <mergeCell ref="AQ1393:AQ1400"/>
    <mergeCell ref="AQ1497:AQ1504"/>
    <mergeCell ref="F1408:G1408"/>
    <mergeCell ref="A1409:A1416"/>
    <mergeCell ref="B1409:B1416"/>
    <mergeCell ref="AO1377:AO1384"/>
    <mergeCell ref="E1385:E1392"/>
    <mergeCell ref="AN1393:AN1400"/>
    <mergeCell ref="A1329:A1336"/>
    <mergeCell ref="B1329:B1336"/>
    <mergeCell ref="C1329:C1336"/>
    <mergeCell ref="D1329:D1336"/>
    <mergeCell ref="E1329:E1336"/>
    <mergeCell ref="AR1329:AR1336"/>
    <mergeCell ref="AS1361:AS1368"/>
    <mergeCell ref="AT1361:AT1368"/>
    <mergeCell ref="F1449:G1449"/>
    <mergeCell ref="AM1449:AM1456"/>
    <mergeCell ref="A1537:A1544"/>
    <mergeCell ref="AO1505:AO1512"/>
    <mergeCell ref="B1441:B1448"/>
    <mergeCell ref="C1441:C1448"/>
    <mergeCell ref="D1441:D1448"/>
    <mergeCell ref="A1425:A1432"/>
    <mergeCell ref="E1409:E1416"/>
    <mergeCell ref="F1409:G1409"/>
    <mergeCell ref="AR1353:AR1360"/>
    <mergeCell ref="AM1385:AM1392"/>
    <mergeCell ref="AN1385:AN1392"/>
    <mergeCell ref="F1337:G1337"/>
    <mergeCell ref="AP1377:AP1384"/>
    <mergeCell ref="AR1361:AR1368"/>
    <mergeCell ref="A1513:A1520"/>
    <mergeCell ref="B1481:B1488"/>
    <mergeCell ref="C1481:C1488"/>
    <mergeCell ref="F1481:G1481"/>
    <mergeCell ref="AM1481:AM1488"/>
    <mergeCell ref="AN1481:AN1488"/>
    <mergeCell ref="A1369:A1376"/>
    <mergeCell ref="B1369:B1376"/>
    <mergeCell ref="C1369:C1376"/>
    <mergeCell ref="D1369:D1376"/>
    <mergeCell ref="AR1425:AR1432"/>
    <mergeCell ref="A1401:A1408"/>
    <mergeCell ref="E1609:E1616"/>
    <mergeCell ref="A1569:A1576"/>
    <mergeCell ref="B1569:B1576"/>
    <mergeCell ref="C1569:C1576"/>
    <mergeCell ref="D1569:D1576"/>
    <mergeCell ref="F1633:G1633"/>
    <mergeCell ref="AO1617:AO1624"/>
    <mergeCell ref="AQ1457:AQ1464"/>
    <mergeCell ref="F1618:F1623"/>
    <mergeCell ref="F1624:G1624"/>
    <mergeCell ref="AO1585:AO1592"/>
    <mergeCell ref="AP1585:AP1592"/>
    <mergeCell ref="AR1577:AR1584"/>
    <mergeCell ref="A1489:A1496"/>
    <mergeCell ref="F1457:G1457"/>
    <mergeCell ref="AM1457:AM1464"/>
    <mergeCell ref="AN1457:AN1464"/>
    <mergeCell ref="AO1457:AO1464"/>
    <mergeCell ref="A1481:A1488"/>
    <mergeCell ref="C1473:C1480"/>
    <mergeCell ref="AP1473:AP1480"/>
    <mergeCell ref="AQ1473:AQ1480"/>
    <mergeCell ref="C1601:C1608"/>
    <mergeCell ref="AO1497:AO1504"/>
    <mergeCell ref="F1496:G1496"/>
    <mergeCell ref="F1538:F1543"/>
    <mergeCell ref="F1544:G1544"/>
    <mergeCell ref="AQ1625:AQ1632"/>
    <mergeCell ref="AR1625:AR1632"/>
    <mergeCell ref="A1553:A1560"/>
    <mergeCell ref="A1441:A1448"/>
    <mergeCell ref="D1545:D1552"/>
    <mergeCell ref="E1545:E1552"/>
    <mergeCell ref="F1513:G1513"/>
    <mergeCell ref="AM1513:AM1520"/>
    <mergeCell ref="AN1513:AN1520"/>
    <mergeCell ref="E1537:E1544"/>
    <mergeCell ref="AO1449:AO1456"/>
    <mergeCell ref="E1513:E1520"/>
    <mergeCell ref="C1537:C1544"/>
    <mergeCell ref="AP1457:AP1464"/>
    <mergeCell ref="AO1569:AO1576"/>
    <mergeCell ref="AP1569:AP1576"/>
    <mergeCell ref="AO1561:AO1568"/>
    <mergeCell ref="AQ1529:AQ1536"/>
    <mergeCell ref="AR1529:AR1536"/>
    <mergeCell ref="AQ1841:AQ1848"/>
    <mergeCell ref="AZ1801:AZ1808"/>
    <mergeCell ref="AZ1857:AZ1864"/>
    <mergeCell ref="BA1857:BA1864"/>
    <mergeCell ref="AT1953:AT1960"/>
    <mergeCell ref="AM1417:AM1424"/>
    <mergeCell ref="AN1417:AN1424"/>
    <mergeCell ref="AN1577:AN1584"/>
    <mergeCell ref="AZ1993:AZ2000"/>
    <mergeCell ref="AS1729:AS1736"/>
    <mergeCell ref="AN1425:AN1432"/>
    <mergeCell ref="F1434:F1439"/>
    <mergeCell ref="AT1457:AT1464"/>
    <mergeCell ref="AO1481:AO1488"/>
    <mergeCell ref="AP1481:AP1488"/>
    <mergeCell ref="AQ1481:AQ1488"/>
    <mergeCell ref="AR1481:AR1488"/>
    <mergeCell ref="AS1481:AS1488"/>
    <mergeCell ref="AT1481:AT1488"/>
    <mergeCell ref="AS1425:AS1432"/>
    <mergeCell ref="AN1769:AN1776"/>
    <mergeCell ref="F1808:G1808"/>
    <mergeCell ref="F1776:G1776"/>
    <mergeCell ref="AS1753:AS1760"/>
    <mergeCell ref="AT1753:AT1760"/>
    <mergeCell ref="AS1777:AS1784"/>
    <mergeCell ref="AT1777:AT1784"/>
    <mergeCell ref="AW1897:AW1904"/>
    <mergeCell ref="AX1897:AX1904"/>
    <mergeCell ref="F1968:G1968"/>
    <mergeCell ref="AV1625:AV1632"/>
    <mergeCell ref="AX1649:AX1656"/>
    <mergeCell ref="AM1673:AM1680"/>
    <mergeCell ref="AV1993:AV2000"/>
    <mergeCell ref="AY1897:AY1904"/>
    <mergeCell ref="AZ1897:AZ1904"/>
    <mergeCell ref="BA1897:BA1904"/>
    <mergeCell ref="AV1761:AV1768"/>
    <mergeCell ref="AY1513:AY1520"/>
    <mergeCell ref="AW1521:AW1528"/>
    <mergeCell ref="AO1577:AO1584"/>
    <mergeCell ref="AP1577:AP1584"/>
    <mergeCell ref="AS1673:AS1680"/>
    <mergeCell ref="AV1657:AV1664"/>
    <mergeCell ref="AQ1649:AQ1656"/>
    <mergeCell ref="AP1625:AP1632"/>
    <mergeCell ref="F1680:G1680"/>
    <mergeCell ref="AO1425:AO1432"/>
    <mergeCell ref="F1426:F1431"/>
    <mergeCell ref="F1432:G1432"/>
    <mergeCell ref="AT1665:AT1672"/>
    <mergeCell ref="AU1665:AU1672"/>
    <mergeCell ref="AO1673:AO1680"/>
    <mergeCell ref="AP1673:AP1680"/>
    <mergeCell ref="AQ1729:AQ1736"/>
    <mergeCell ref="AR1689:AR1696"/>
    <mergeCell ref="AQ1673:AQ1680"/>
    <mergeCell ref="AR1673:AR1680"/>
    <mergeCell ref="AO1601:AO1608"/>
    <mergeCell ref="F1442:F1447"/>
    <mergeCell ref="F1448:G1448"/>
    <mergeCell ref="AP1641:AP1648"/>
    <mergeCell ref="AP1417:AP1424"/>
    <mergeCell ref="AS1569:AS1576"/>
    <mergeCell ref="AP1785:AP1792"/>
    <mergeCell ref="BJ1793:BJ1800"/>
    <mergeCell ref="AY1857:AY1864"/>
    <mergeCell ref="AS2025:AS2032"/>
    <mergeCell ref="AT2025:AT2032"/>
    <mergeCell ref="AU2025:AU2032"/>
    <mergeCell ref="AV2025:AV2032"/>
    <mergeCell ref="AW2025:AW2032"/>
    <mergeCell ref="BG1921:BG1928"/>
    <mergeCell ref="BH1921:BH1928"/>
    <mergeCell ref="BF1865:BF1872"/>
    <mergeCell ref="BG1865:BG1872"/>
    <mergeCell ref="BH1865:BH1872"/>
    <mergeCell ref="BB1865:BB1872"/>
    <mergeCell ref="AY1785:AY1792"/>
    <mergeCell ref="BE1785:BE1792"/>
    <mergeCell ref="AM1953:AM1960"/>
    <mergeCell ref="AO1849:AO1856"/>
    <mergeCell ref="AO1929:AO1936"/>
    <mergeCell ref="AO1865:AO1872"/>
    <mergeCell ref="BB1857:BB1864"/>
    <mergeCell ref="AR1801:AR1808"/>
    <mergeCell ref="AS1793:AS1800"/>
    <mergeCell ref="AR1769:AR1776"/>
    <mergeCell ref="AU1777:AU1784"/>
    <mergeCell ref="AV1777:AV1784"/>
    <mergeCell ref="AQ1961:AQ1968"/>
    <mergeCell ref="AR1961:AR1968"/>
    <mergeCell ref="BE1937:BE1944"/>
    <mergeCell ref="AN1969:AN1976"/>
    <mergeCell ref="AO1969:AO1976"/>
    <mergeCell ref="AP1969:AP1976"/>
    <mergeCell ref="AQ1969:AQ1976"/>
    <mergeCell ref="AR1969:AR1976"/>
    <mergeCell ref="AS1969:AS1976"/>
    <mergeCell ref="AT1969:AT1976"/>
    <mergeCell ref="AU1969:AU1976"/>
    <mergeCell ref="BF1929:BF1936"/>
    <mergeCell ref="AX1985:AX1992"/>
    <mergeCell ref="AY1985:AY1992"/>
    <mergeCell ref="BA1985:BA1992"/>
    <mergeCell ref="AT2009:AT2016"/>
    <mergeCell ref="BH1809:BH1816"/>
    <mergeCell ref="BG1841:BG1848"/>
    <mergeCell ref="BG1793:BG1800"/>
    <mergeCell ref="BJ1929:BJ1936"/>
    <mergeCell ref="BG1937:BG1944"/>
    <mergeCell ref="BH1937:BH1944"/>
    <mergeCell ref="BI1937:BI1944"/>
    <mergeCell ref="BJ1937:BJ1944"/>
    <mergeCell ref="BF1937:BF1944"/>
    <mergeCell ref="AZ1961:AZ1968"/>
    <mergeCell ref="BA1961:BA1968"/>
    <mergeCell ref="BB1961:BB1968"/>
    <mergeCell ref="BC1961:BC1968"/>
    <mergeCell ref="BD1961:BD1968"/>
    <mergeCell ref="BJ1889:BJ1896"/>
    <mergeCell ref="AZ1777:AZ1784"/>
    <mergeCell ref="AX1849:AX1856"/>
    <mergeCell ref="BA1801:BA1808"/>
    <mergeCell ref="AY1801:AY1808"/>
    <mergeCell ref="AZ1849:AZ1856"/>
    <mergeCell ref="AX1841:AX1848"/>
    <mergeCell ref="AX1801:AX1808"/>
    <mergeCell ref="BG2089:BG2096"/>
    <mergeCell ref="BF2097:BF2104"/>
    <mergeCell ref="BG2097:BG2104"/>
    <mergeCell ref="BH2097:BH2104"/>
    <mergeCell ref="BI2097:BI2104"/>
    <mergeCell ref="BJ2097:BJ2104"/>
    <mergeCell ref="BK2097:BK2104"/>
    <mergeCell ref="BF2105:BF2112"/>
    <mergeCell ref="BG2105:BG2112"/>
    <mergeCell ref="BC1793:BC1800"/>
    <mergeCell ref="BF2289:BF2296"/>
    <mergeCell ref="BB2289:BB2296"/>
    <mergeCell ref="BC2289:BC2296"/>
    <mergeCell ref="BK2001:BK2008"/>
    <mergeCell ref="BC1865:BC1872"/>
    <mergeCell ref="BD1865:BD1872"/>
    <mergeCell ref="BJ2129:BJ2136"/>
    <mergeCell ref="BK2185:BK2192"/>
    <mergeCell ref="BJ2193:BJ2200"/>
    <mergeCell ref="BG2121:BG2128"/>
    <mergeCell ref="BJ1953:BJ1960"/>
    <mergeCell ref="BK1953:BK1960"/>
    <mergeCell ref="BJ1841:BJ1848"/>
    <mergeCell ref="BJ1865:BJ1872"/>
    <mergeCell ref="BK1865:BK1872"/>
    <mergeCell ref="BI2185:BI2192"/>
    <mergeCell ref="BG2185:BG2192"/>
    <mergeCell ref="BF2153:BF2160"/>
    <mergeCell ref="BK2169:BK2176"/>
    <mergeCell ref="BF2209:BF2216"/>
    <mergeCell ref="BD2081:BD2088"/>
    <mergeCell ref="BI1993:BI2000"/>
    <mergeCell ref="BI1849:BI1856"/>
    <mergeCell ref="BF1953:BF1960"/>
    <mergeCell ref="BD1841:BD1848"/>
    <mergeCell ref="BD1801:BD1808"/>
    <mergeCell ref="BF1809:BF1816"/>
    <mergeCell ref="BB2041:BB2048"/>
    <mergeCell ref="BC2041:BC2048"/>
    <mergeCell ref="BB1873:BB1880"/>
    <mergeCell ref="BC1873:BC1880"/>
    <mergeCell ref="BH2177:BH2184"/>
    <mergeCell ref="BK2177:BK2184"/>
    <mergeCell ref="BI2201:BI2208"/>
    <mergeCell ref="BG2113:BG2120"/>
    <mergeCell ref="BK2081:BK2088"/>
    <mergeCell ref="BF1985:BF1992"/>
    <mergeCell ref="BG1985:BG1992"/>
    <mergeCell ref="BH1985:BH1992"/>
    <mergeCell ref="BE2249:BE2256"/>
    <mergeCell ref="BF2257:BF2264"/>
    <mergeCell ref="BC2217:BC2224"/>
    <mergeCell ref="BH2225:BH2232"/>
    <mergeCell ref="BF2249:BF2256"/>
    <mergeCell ref="BJ1849:BJ1856"/>
    <mergeCell ref="BB1937:BB1944"/>
    <mergeCell ref="BC1937:BC1944"/>
    <mergeCell ref="BD1937:BD1944"/>
    <mergeCell ref="BG1953:BG1960"/>
    <mergeCell ref="BE1873:BE1880"/>
    <mergeCell ref="BF1873:BF1880"/>
    <mergeCell ref="BG1873:BG1880"/>
    <mergeCell ref="BB1905:BB1912"/>
    <mergeCell ref="BC1905:BC1912"/>
    <mergeCell ref="CI2193:CI2200"/>
    <mergeCell ref="CJ2193:CJ2200"/>
    <mergeCell ref="CK2193:CK2200"/>
    <mergeCell ref="CI2185:CI2192"/>
    <mergeCell ref="CG2161:CG2168"/>
    <mergeCell ref="CB1993:CB2000"/>
    <mergeCell ref="CC1993:CC2000"/>
    <mergeCell ref="CC2177:CC2184"/>
    <mergeCell ref="CF2129:CF2136"/>
    <mergeCell ref="BR2097:BR2104"/>
    <mergeCell ref="BY2113:BY2120"/>
    <mergeCell ref="CA2249:CA2256"/>
    <mergeCell ref="BY2145:BY2152"/>
    <mergeCell ref="CA2129:CA2136"/>
    <mergeCell ref="BY2121:BY2128"/>
    <mergeCell ref="BQ2217:BQ2224"/>
    <mergeCell ref="CC2193:CC2200"/>
    <mergeCell ref="CB2153:CB2160"/>
    <mergeCell ref="CD2161:CD2168"/>
    <mergeCell ref="CG2233:CG2240"/>
    <mergeCell ref="CI2233:CI2240"/>
    <mergeCell ref="CJ2233:CJ2240"/>
    <mergeCell ref="CI2241:CI2248"/>
    <mergeCell ref="CH2233:CH2240"/>
    <mergeCell ref="BS2233:BS2240"/>
    <mergeCell ref="BM1985:BM1992"/>
    <mergeCell ref="BZ2209:BZ2216"/>
    <mergeCell ref="CB2129:CB2136"/>
    <mergeCell ref="CC2113:CC2120"/>
    <mergeCell ref="BS2265:BS2272"/>
    <mergeCell ref="CC2201:CC2208"/>
    <mergeCell ref="CC2073:CC2080"/>
    <mergeCell ref="CD2049:CD2056"/>
    <mergeCell ref="CE2049:CE2056"/>
    <mergeCell ref="CC2161:CC2168"/>
    <mergeCell ref="CC2089:CC2096"/>
    <mergeCell ref="CD2073:CD2080"/>
    <mergeCell ref="CE2073:CE2080"/>
    <mergeCell ref="CF2073:CF2080"/>
    <mergeCell ref="CG2073:CG2080"/>
    <mergeCell ref="CH2073:CH2080"/>
    <mergeCell ref="CI2073:CI2080"/>
    <mergeCell ref="CJ2073:CJ2080"/>
    <mergeCell ref="BT2265:BT2272"/>
    <mergeCell ref="BW2217:BW2224"/>
    <mergeCell ref="BW2209:BW2216"/>
    <mergeCell ref="BY2105:BY2112"/>
    <mergeCell ref="BY2225:BY2232"/>
    <mergeCell ref="CG2009:CG2016"/>
    <mergeCell ref="CH2017:CH2024"/>
    <mergeCell ref="BS2049:BS2056"/>
    <mergeCell ref="CG2113:CG2120"/>
    <mergeCell ref="BT2225:BT2232"/>
    <mergeCell ref="BV2257:BV2264"/>
    <mergeCell ref="BS2257:BS2264"/>
    <mergeCell ref="BV2209:BV2216"/>
    <mergeCell ref="BU2209:BU2216"/>
    <mergeCell ref="BV2225:BV2232"/>
    <mergeCell ref="BY1985:BY1992"/>
    <mergeCell ref="BZ1985:BZ1992"/>
    <mergeCell ref="CJ2121:CJ2128"/>
    <mergeCell ref="CG2121:CG2128"/>
    <mergeCell ref="BS2249:BS2256"/>
    <mergeCell ref="BY2233:BY2240"/>
    <mergeCell ref="CM1833:CM1840"/>
    <mergeCell ref="CM1817:CM1824"/>
    <mergeCell ref="CI1929:CI1936"/>
    <mergeCell ref="CJ1929:CJ1936"/>
    <mergeCell ref="CL2153:CL2160"/>
    <mergeCell ref="CJ1865:CJ1872"/>
    <mergeCell ref="CL1865:CL1872"/>
    <mergeCell ref="CM1865:CM1872"/>
    <mergeCell ref="CG1993:CG2000"/>
    <mergeCell ref="CM1857:CM1864"/>
    <mergeCell ref="CL1961:CL1968"/>
    <mergeCell ref="CM1961:CM1968"/>
    <mergeCell ref="CI1969:CI1976"/>
    <mergeCell ref="CJ1969:CJ1976"/>
    <mergeCell ref="CC1937:CC1944"/>
    <mergeCell ref="CK2137:CK2144"/>
    <mergeCell ref="CG2081:CG2088"/>
    <mergeCell ref="CL2105:CL2112"/>
    <mergeCell ref="CC1985:CC1992"/>
    <mergeCell ref="CC1801:CC1808"/>
    <mergeCell ref="CC1913:CC1920"/>
    <mergeCell ref="CG1937:CG1944"/>
    <mergeCell ref="CD1993:CD2000"/>
    <mergeCell ref="CE1921:CE1928"/>
    <mergeCell ref="CE1937:CE1944"/>
    <mergeCell ref="CM1873:CM1880"/>
    <mergeCell ref="CG1921:CG1928"/>
    <mergeCell ref="CH1841:CH1848"/>
    <mergeCell ref="CE1793:CE1800"/>
    <mergeCell ref="CM1977:CM1984"/>
    <mergeCell ref="CK1801:CK1808"/>
    <mergeCell ref="CH2009:CH2016"/>
    <mergeCell ref="CI2009:CI2016"/>
    <mergeCell ref="CJ2009:CJ2016"/>
    <mergeCell ref="CK2009:CK2016"/>
    <mergeCell ref="CI2105:CI2112"/>
    <mergeCell ref="CD1937:CD1944"/>
    <mergeCell ref="CM1913:CM1920"/>
    <mergeCell ref="CF1937:CF1944"/>
    <mergeCell ref="CC1945:CC1952"/>
    <mergeCell ref="CF2049:CF2056"/>
    <mergeCell ref="CE2089:CE2096"/>
    <mergeCell ref="CK2025:CK2032"/>
    <mergeCell ref="CI2017:CI2024"/>
    <mergeCell ref="CJ2017:CJ2024"/>
    <mergeCell ref="CK1865:CK1872"/>
    <mergeCell ref="CC1889:CC1896"/>
    <mergeCell ref="CD1889:CD1896"/>
    <mergeCell ref="CC1921:CC1928"/>
    <mergeCell ref="CK2017:CK2024"/>
    <mergeCell ref="CG2017:CG2024"/>
    <mergeCell ref="CK1993:CK2000"/>
    <mergeCell ref="CG1857:CG1864"/>
    <mergeCell ref="CI1985:CI1992"/>
    <mergeCell ref="CJ1985:CJ1992"/>
    <mergeCell ref="CK1985:CK1992"/>
    <mergeCell ref="CL1985:CL1992"/>
    <mergeCell ref="CH2049:CH2056"/>
    <mergeCell ref="CH2025:CH2032"/>
    <mergeCell ref="CI2025:CI2032"/>
    <mergeCell ref="CK1817:CK1824"/>
    <mergeCell ref="CL1817:CL1824"/>
    <mergeCell ref="CG1793:CG1800"/>
    <mergeCell ref="CH1793:CH1800"/>
    <mergeCell ref="CB1865:CB1872"/>
    <mergeCell ref="CC2049:CC2056"/>
    <mergeCell ref="CB1969:CB1976"/>
    <mergeCell ref="CL1969:CL1976"/>
    <mergeCell ref="CM1969:CM1976"/>
    <mergeCell ref="CI1857:CI1864"/>
    <mergeCell ref="CP1953:CP1960"/>
    <mergeCell ref="CB1945:CB1952"/>
    <mergeCell ref="CN1857:CN1864"/>
    <mergeCell ref="CP2081:CP2088"/>
    <mergeCell ref="CK2081:CK2088"/>
    <mergeCell ref="CL2081:CL2088"/>
    <mergeCell ref="CG1985:CG1992"/>
    <mergeCell ref="CK2049:CK2056"/>
    <mergeCell ref="CL2049:CL2056"/>
    <mergeCell ref="CM2049:CM2056"/>
    <mergeCell ref="CN2049:CN2056"/>
    <mergeCell ref="CJ1993:CJ2000"/>
    <mergeCell ref="CE1993:CE2000"/>
    <mergeCell ref="CJ1937:CJ1944"/>
    <mergeCell ref="CK1937:CK1944"/>
    <mergeCell ref="CL1937:CL1944"/>
    <mergeCell ref="CM1937:CM1944"/>
    <mergeCell ref="CN1937:CN1944"/>
    <mergeCell ref="CJ1857:CJ1864"/>
    <mergeCell ref="CK1961:CK1968"/>
    <mergeCell ref="CJ1897:CJ1904"/>
    <mergeCell ref="CN1897:CN1904"/>
    <mergeCell ref="CN1993:CN2000"/>
    <mergeCell ref="CH1969:CH1976"/>
    <mergeCell ref="CP1969:CP1976"/>
    <mergeCell ref="CK1945:CK1952"/>
    <mergeCell ref="CN2081:CN2088"/>
    <mergeCell ref="CI2081:CI2088"/>
    <mergeCell ref="CN2041:CN2048"/>
    <mergeCell ref="CC2041:CC2048"/>
    <mergeCell ref="CL2033:CL2040"/>
    <mergeCell ref="CM2041:CM2048"/>
    <mergeCell ref="CL1993:CL2000"/>
    <mergeCell ref="CN2009:CN2016"/>
    <mergeCell ref="CB2017:CB2024"/>
    <mergeCell ref="CB1961:CB1968"/>
    <mergeCell ref="CC1961:CC1968"/>
    <mergeCell ref="CM1993:CM2000"/>
    <mergeCell ref="CP1913:CP1920"/>
    <mergeCell ref="CB1937:CB1944"/>
    <mergeCell ref="CM2001:CM2008"/>
    <mergeCell ref="CP2025:CP2032"/>
    <mergeCell ref="CP2097:CP2104"/>
    <mergeCell ref="CL2097:CL2104"/>
    <mergeCell ref="CH2081:CH2088"/>
    <mergeCell ref="CH2113:CH2120"/>
    <mergeCell ref="CH2097:CH2104"/>
    <mergeCell ref="CI2097:CI2104"/>
    <mergeCell ref="CJ2097:CJ2104"/>
    <mergeCell ref="CN2057:CN2064"/>
    <mergeCell ref="CN2097:CN2104"/>
    <mergeCell ref="CP2001:CP2008"/>
    <mergeCell ref="CP2009:CP2016"/>
    <mergeCell ref="CN1985:CN1992"/>
    <mergeCell ref="CN2089:CN2096"/>
    <mergeCell ref="CL2065:CL2072"/>
    <mergeCell ref="CF2041:CF2048"/>
    <mergeCell ref="CC2033:CC2040"/>
    <mergeCell ref="CD2033:CD2040"/>
    <mergeCell ref="CE2033:CE2040"/>
    <mergeCell ref="CF2033:CF2040"/>
    <mergeCell ref="CM2065:CM2072"/>
    <mergeCell ref="CN2065:CN2072"/>
    <mergeCell ref="CL2025:CL2032"/>
    <mergeCell ref="CK2041:CK2048"/>
    <mergeCell ref="CB2073:CB2080"/>
    <mergeCell ref="CL2041:CL2048"/>
    <mergeCell ref="CP2105:CP2112"/>
    <mergeCell ref="CK1977:CK1984"/>
    <mergeCell ref="CF1977:CF1984"/>
    <mergeCell ref="CG2105:CG2112"/>
    <mergeCell ref="CH2041:CH2048"/>
    <mergeCell ref="CJ2041:CJ2048"/>
    <mergeCell ref="CB2041:CB2048"/>
    <mergeCell ref="CE2041:CE2048"/>
    <mergeCell ref="CP2073:CP2080"/>
    <mergeCell ref="CP2049:CP2056"/>
    <mergeCell ref="CP2033:CP2040"/>
    <mergeCell ref="CN2017:CN2024"/>
    <mergeCell ref="CM2025:CM2032"/>
    <mergeCell ref="CN2025:CN2032"/>
    <mergeCell ref="CL2017:CL2024"/>
    <mergeCell ref="CH2033:CH2040"/>
    <mergeCell ref="CI2033:CI2040"/>
    <mergeCell ref="CJ2033:CJ2040"/>
    <mergeCell ref="CK2033:CK2040"/>
    <mergeCell ref="CB2009:CB2016"/>
    <mergeCell ref="CC2009:CC2016"/>
    <mergeCell ref="CD2009:CD2016"/>
    <mergeCell ref="CD2017:CD2024"/>
    <mergeCell ref="CJ2089:CJ2096"/>
    <mergeCell ref="CD2089:CD2096"/>
    <mergeCell ref="CL2113:CL2120"/>
    <mergeCell ref="CP2089:CP2096"/>
    <mergeCell ref="CP2137:CP2144"/>
    <mergeCell ref="CM2137:CM2144"/>
    <mergeCell ref="CP1945:CP1952"/>
    <mergeCell ref="CK1969:CK1976"/>
    <mergeCell ref="CN1961:CN1968"/>
    <mergeCell ref="CP1961:CP1968"/>
    <mergeCell ref="CM2121:CM2128"/>
    <mergeCell ref="CN2121:CN2128"/>
    <mergeCell ref="CP2121:CP2128"/>
    <mergeCell ref="CE2137:CE2144"/>
    <mergeCell ref="CF2137:CF2144"/>
    <mergeCell ref="CK2121:CK2128"/>
    <mergeCell ref="CN2129:CN2136"/>
    <mergeCell ref="CB2057:CB2064"/>
    <mergeCell ref="CC2057:CC2064"/>
    <mergeCell ref="CD2057:CD2064"/>
    <mergeCell ref="CE2057:CE2064"/>
    <mergeCell ref="CF2057:CF2064"/>
    <mergeCell ref="CN2073:CN2080"/>
    <mergeCell ref="CK2129:CK2136"/>
    <mergeCell ref="CI2153:CI2160"/>
    <mergeCell ref="CG2177:CG2184"/>
    <mergeCell ref="CG2169:CG2176"/>
    <mergeCell ref="CE2113:CE2120"/>
    <mergeCell ref="CN2153:CN2160"/>
    <mergeCell ref="CH2161:CH2168"/>
    <mergeCell ref="CF2145:CF2152"/>
    <mergeCell ref="CG2145:CG2152"/>
    <mergeCell ref="BZ2201:BZ2208"/>
    <mergeCell ref="BZ2273:BZ2280"/>
    <mergeCell ref="CA2273:CA2280"/>
    <mergeCell ref="CB2273:CB2280"/>
    <mergeCell ref="CC2273:CC2280"/>
    <mergeCell ref="CP2201:CP2208"/>
    <mergeCell ref="CH2169:CH2176"/>
    <mergeCell ref="CF2177:CF2184"/>
    <mergeCell ref="CP2233:CP2240"/>
    <mergeCell ref="CG2201:CG2208"/>
    <mergeCell ref="BZ2265:BZ2272"/>
    <mergeCell ref="CJ2169:CJ2176"/>
    <mergeCell ref="CI2161:CI2168"/>
    <mergeCell ref="CE2145:CE2152"/>
    <mergeCell ref="CE2177:CE2184"/>
    <mergeCell ref="CM2161:CM2168"/>
    <mergeCell ref="CM2177:CM2184"/>
    <mergeCell ref="CM2241:CM2248"/>
    <mergeCell ref="CN2241:CN2248"/>
    <mergeCell ref="CN2217:CN2224"/>
    <mergeCell ref="CK2241:CK2248"/>
    <mergeCell ref="CL2217:CL2224"/>
    <mergeCell ref="CK2233:CK2240"/>
    <mergeCell ref="CL2233:CL2240"/>
    <mergeCell ref="CK2225:CK2232"/>
    <mergeCell ref="CK2217:CK2224"/>
    <mergeCell ref="CP2217:CP2224"/>
    <mergeCell ref="CP2161:CP2168"/>
    <mergeCell ref="CP2257:CP2264"/>
    <mergeCell ref="CP2273:CP2280"/>
    <mergeCell ref="CP2129:CP2136"/>
    <mergeCell ref="CP2145:CP2152"/>
    <mergeCell ref="CH2193:CH2200"/>
    <mergeCell ref="CL2193:CL2200"/>
    <mergeCell ref="CM2193:CM2200"/>
    <mergeCell ref="BZ2241:BZ2248"/>
    <mergeCell ref="CN2145:CN2152"/>
    <mergeCell ref="CE2225:CE2232"/>
    <mergeCell ref="CP2113:CP2120"/>
    <mergeCell ref="CJ2217:CJ2224"/>
    <mergeCell ref="CN2265:CN2272"/>
    <mergeCell ref="CK2153:CK2160"/>
    <mergeCell ref="CC2137:CC2144"/>
    <mergeCell ref="CJ2161:CJ2168"/>
    <mergeCell ref="CM2185:CM2192"/>
    <mergeCell ref="CM2257:CM2264"/>
    <mergeCell ref="CN2113:CN2120"/>
    <mergeCell ref="CJ2129:CJ2136"/>
    <mergeCell ref="CF2217:CF2224"/>
    <mergeCell ref="CJ2185:CJ2192"/>
    <mergeCell ref="CJ2153:CJ2160"/>
    <mergeCell ref="CE2161:CE2168"/>
    <mergeCell ref="CD2145:CD2152"/>
    <mergeCell ref="CH2129:CH2136"/>
    <mergeCell ref="CN2177:CN2184"/>
    <mergeCell ref="CH2249:CH2256"/>
    <mergeCell ref="CJ2201:CJ2208"/>
    <mergeCell ref="CG2185:CG2192"/>
    <mergeCell ref="CP2153:CP2160"/>
    <mergeCell ref="CP2241:CP2248"/>
    <mergeCell ref="CN2225:CN2232"/>
    <mergeCell ref="CL2161:CL2168"/>
    <mergeCell ref="CL2129:CL2136"/>
    <mergeCell ref="CH2177:CH2184"/>
    <mergeCell ref="CH2153:CH2160"/>
    <mergeCell ref="CH2145:CH2152"/>
    <mergeCell ref="CL2145:CL2152"/>
    <mergeCell ref="CJ2145:CJ2152"/>
    <mergeCell ref="CK2145:CK2152"/>
    <mergeCell ref="CL2209:CL2216"/>
    <mergeCell ref="CM2217:CM2224"/>
    <mergeCell ref="CM2169:CM2176"/>
    <mergeCell ref="CN2169:CN2176"/>
    <mergeCell ref="CP2177:CP2184"/>
    <mergeCell ref="CP2209:CP2216"/>
    <mergeCell ref="CP2225:CP2232"/>
    <mergeCell ref="CF2201:CF2208"/>
    <mergeCell ref="CE2153:CE2160"/>
    <mergeCell ref="CK2185:CK2192"/>
    <mergeCell ref="CM2225:CM2232"/>
    <mergeCell ref="CM2233:CM2240"/>
    <mergeCell ref="CI2249:CI2256"/>
    <mergeCell ref="CJ2249:CJ2256"/>
    <mergeCell ref="CK2209:CK2216"/>
    <mergeCell ref="CJ2265:CJ2272"/>
    <mergeCell ref="CK2265:CK2272"/>
    <mergeCell ref="CE2233:CE2240"/>
    <mergeCell ref="CF2233:CF2240"/>
    <mergeCell ref="CD2249:CD2256"/>
    <mergeCell ref="CE2249:CE2256"/>
    <mergeCell ref="CN2137:CN2144"/>
    <mergeCell ref="CD2185:CD2192"/>
    <mergeCell ref="CI2137:CI2144"/>
    <mergeCell ref="CJ2137:CJ2144"/>
    <mergeCell ref="CJ2177:CJ2184"/>
    <mergeCell ref="CL2177:CL2184"/>
    <mergeCell ref="CH2201:CH2208"/>
    <mergeCell ref="CI2201:CI2208"/>
    <mergeCell ref="CG2129:CG2136"/>
    <mergeCell ref="CD2225:CD2232"/>
    <mergeCell ref="CN2209:CN2216"/>
    <mergeCell ref="CH2265:CH2272"/>
    <mergeCell ref="CP2281:CP2288"/>
    <mergeCell ref="CD2273:CD2280"/>
    <mergeCell ref="CI2281:CI2288"/>
    <mergeCell ref="CG2153:CG2160"/>
    <mergeCell ref="CK2161:CK2168"/>
    <mergeCell ref="CL2225:CL2232"/>
    <mergeCell ref="CF2193:CF2200"/>
    <mergeCell ref="CG2193:CG2200"/>
    <mergeCell ref="CF2161:CF2168"/>
    <mergeCell ref="CK2249:CK2256"/>
    <mergeCell ref="CN2201:CN2208"/>
    <mergeCell ref="CE2289:CE2296"/>
    <mergeCell ref="CJ2345:CJ2352"/>
    <mergeCell ref="CN2193:CN2200"/>
    <mergeCell ref="CN2329:CN2336"/>
    <mergeCell ref="CA2313:CA2320"/>
    <mergeCell ref="CF2249:CF2256"/>
    <mergeCell ref="CN2353:CN2360"/>
    <mergeCell ref="CF2297:CF2304"/>
    <mergeCell ref="CD2177:CD2184"/>
    <mergeCell ref="CI2177:CI2184"/>
    <mergeCell ref="CK2313:CK2320"/>
    <mergeCell ref="CK2329:CK2336"/>
    <mergeCell ref="CL2185:CL2192"/>
    <mergeCell ref="CL2281:CL2288"/>
    <mergeCell ref="CN2249:CN2256"/>
    <mergeCell ref="CK2281:CK2288"/>
    <mergeCell ref="CB2313:CB2320"/>
    <mergeCell ref="CC2321:CC2328"/>
    <mergeCell ref="CB2233:CB2240"/>
    <mergeCell ref="CC2233:CC2240"/>
    <mergeCell ref="CD2233:CD2240"/>
    <mergeCell ref="CB2345:CB2352"/>
    <mergeCell ref="CC2345:CC2352"/>
    <mergeCell ref="CB2185:CB2192"/>
    <mergeCell ref="CC2185:CC2192"/>
    <mergeCell ref="CC2241:CC2248"/>
    <mergeCell ref="CJ2225:CJ2232"/>
    <mergeCell ref="CI2305:CI2312"/>
    <mergeCell ref="CC2289:CC2296"/>
    <mergeCell ref="CI2265:CI2272"/>
    <mergeCell ref="CF2225:CF2232"/>
    <mergeCell ref="CG2289:CG2296"/>
    <mergeCell ref="CJ2321:CJ2328"/>
    <mergeCell ref="CA2281:CA2288"/>
    <mergeCell ref="CB2281:CB2288"/>
    <mergeCell ref="CC2281:CC2288"/>
    <mergeCell ref="CJ2313:CJ2320"/>
    <mergeCell ref="CH2329:CH2336"/>
    <mergeCell ref="CF2329:CF2336"/>
    <mergeCell ref="CJ2241:CJ2248"/>
    <mergeCell ref="CF2209:CF2216"/>
    <mergeCell ref="CL2241:CL2248"/>
    <mergeCell ref="CM2305:CM2312"/>
    <mergeCell ref="CH2353:CH2360"/>
    <mergeCell ref="CJ2353:CJ2360"/>
    <mergeCell ref="CI2313:CI2320"/>
    <mergeCell ref="CJ2297:CJ2304"/>
    <mergeCell ref="CL2345:CL2352"/>
    <mergeCell ref="CG2345:CG2352"/>
    <mergeCell ref="CH2345:CH2352"/>
    <mergeCell ref="CM2345:CM2352"/>
    <mergeCell ref="CN2161:CN2168"/>
    <mergeCell ref="CI2169:CI2176"/>
    <mergeCell ref="CD2265:CD2272"/>
    <mergeCell ref="CM2337:CM2344"/>
    <mergeCell ref="CI2209:CI2216"/>
    <mergeCell ref="CP2193:CP2200"/>
    <mergeCell ref="CN2185:CN2192"/>
    <mergeCell ref="CN2233:CN2240"/>
    <mergeCell ref="CG2249:CG2256"/>
    <mergeCell ref="CG2281:CG2288"/>
    <mergeCell ref="CH2281:CH2288"/>
    <mergeCell ref="CP2169:CP2176"/>
    <mergeCell ref="CP2185:CP2192"/>
    <mergeCell ref="CA2241:CA2248"/>
    <mergeCell ref="CB2241:CB2248"/>
    <mergeCell ref="CB2329:CB2336"/>
    <mergeCell ref="CJ2305:CJ2312"/>
    <mergeCell ref="CJ2281:CJ2288"/>
    <mergeCell ref="CB2321:CB2328"/>
    <mergeCell ref="CI2217:CI2224"/>
    <mergeCell ref="CK2257:CK2264"/>
    <mergeCell ref="CH2273:CH2280"/>
    <mergeCell ref="CI2273:CI2280"/>
    <mergeCell ref="CJ2273:CJ2280"/>
    <mergeCell ref="CH2337:CH2344"/>
    <mergeCell ref="CH2313:CH2320"/>
    <mergeCell ref="CF2273:CF2280"/>
    <mergeCell ref="CG2273:CG2280"/>
    <mergeCell ref="CC2217:CC2224"/>
    <mergeCell ref="CD2217:CD2224"/>
    <mergeCell ref="CE2217:CE2224"/>
    <mergeCell ref="CC2313:CC2320"/>
    <mergeCell ref="CM2313:CM2320"/>
    <mergeCell ref="CK2305:CK2312"/>
    <mergeCell ref="CL2305:CL2312"/>
    <mergeCell ref="CL2265:CL2272"/>
    <mergeCell ref="CH2225:CH2232"/>
    <mergeCell ref="CG2225:CG2232"/>
    <mergeCell ref="CF2241:CF2248"/>
    <mergeCell ref="CG2241:CG2248"/>
    <mergeCell ref="CH2241:CH2248"/>
    <mergeCell ref="CB2225:CB2232"/>
    <mergeCell ref="CC2225:CC2232"/>
    <mergeCell ref="CG2297:CG2304"/>
    <mergeCell ref="CH2297:CH2304"/>
    <mergeCell ref="CH2185:CH2192"/>
    <mergeCell ref="CA2289:CA2296"/>
    <mergeCell ref="CC2265:CC2272"/>
    <mergeCell ref="CK2273:CK2280"/>
    <mergeCell ref="CE2273:CE2280"/>
    <mergeCell ref="CE2337:CE2344"/>
    <mergeCell ref="CF2289:CF2296"/>
    <mergeCell ref="CF2321:CF2328"/>
    <mergeCell ref="CE2321:CE2328"/>
    <mergeCell ref="CJ2257:CJ2264"/>
    <mergeCell ref="CJ2289:CJ2296"/>
    <mergeCell ref="CI2289:CI2296"/>
    <mergeCell ref="CM2209:CM2216"/>
    <mergeCell ref="CB2209:CB2216"/>
    <mergeCell ref="CC2209:CC2216"/>
    <mergeCell ref="CD2209:CD2216"/>
    <mergeCell ref="CE2209:CE2216"/>
    <mergeCell ref="CD2281:CD2288"/>
    <mergeCell ref="CJ2209:CJ2216"/>
    <mergeCell ref="CD2297:CD2304"/>
    <mergeCell ref="CI2369:CI2376"/>
    <mergeCell ref="CJ2369:CJ2376"/>
    <mergeCell ref="CK2369:CK2376"/>
    <mergeCell ref="CL2353:CL2360"/>
    <mergeCell ref="CG2337:CG2344"/>
    <mergeCell ref="CE2345:CE2352"/>
    <mergeCell ref="CI2393:CI2400"/>
    <mergeCell ref="CL2329:CL2336"/>
    <mergeCell ref="CJ2337:CJ2344"/>
    <mergeCell ref="CM2369:CM2376"/>
    <mergeCell ref="CN2281:CN2288"/>
    <mergeCell ref="CD2305:CD2312"/>
    <mergeCell ref="CD2313:CD2320"/>
    <mergeCell ref="CH2305:CH2312"/>
    <mergeCell ref="CE2305:CE2312"/>
    <mergeCell ref="CP2313:CP2320"/>
    <mergeCell ref="CN2337:CN2344"/>
    <mergeCell ref="CP2353:CP2360"/>
    <mergeCell ref="CN2305:CN2312"/>
    <mergeCell ref="CP2305:CP2312"/>
    <mergeCell ref="CH2289:CH2296"/>
    <mergeCell ref="CD2361:CD2368"/>
    <mergeCell ref="CE2361:CE2368"/>
    <mergeCell ref="CE2353:CE2360"/>
    <mergeCell ref="CD2369:CD2376"/>
    <mergeCell ref="CF2265:CF2272"/>
    <mergeCell ref="CE2313:CE2320"/>
    <mergeCell ref="CD2321:CD2328"/>
    <mergeCell ref="CG2305:CG2312"/>
    <mergeCell ref="CN2321:CN2328"/>
    <mergeCell ref="CL2321:CL2328"/>
    <mergeCell ref="CL2313:CL2320"/>
    <mergeCell ref="CK2393:CK2400"/>
    <mergeCell ref="CM2273:CM2280"/>
    <mergeCell ref="CM2265:CM2272"/>
    <mergeCell ref="CL2377:CL2384"/>
    <mergeCell ref="CM2377:CM2384"/>
    <mergeCell ref="CH2361:CH2368"/>
    <mergeCell ref="CD2393:CD2400"/>
    <mergeCell ref="CI2345:CI2352"/>
    <mergeCell ref="CF2377:CF2384"/>
    <mergeCell ref="CG2377:CG2384"/>
    <mergeCell ref="CD2385:CD2392"/>
    <mergeCell ref="CG2361:CG2368"/>
    <mergeCell ref="CG2393:CG2400"/>
    <mergeCell ref="CH2377:CH2384"/>
    <mergeCell ref="CI2377:CI2384"/>
    <mergeCell ref="CJ2377:CJ2384"/>
    <mergeCell ref="CP2481:CP2488"/>
    <mergeCell ref="CK2497:CK2504"/>
    <mergeCell ref="CG2505:CG2512"/>
    <mergeCell ref="CH2505:CH2512"/>
    <mergeCell ref="CI2505:CI2512"/>
    <mergeCell ref="CL2441:CL2448"/>
    <mergeCell ref="CN2545:CN2552"/>
    <mergeCell ref="CL2545:CL2552"/>
    <mergeCell ref="CL2529:CL2536"/>
    <mergeCell ref="CK2529:CK2536"/>
    <mergeCell ref="CH2497:CH2504"/>
    <mergeCell ref="CK2545:CK2552"/>
    <mergeCell ref="CI2481:CI2488"/>
    <mergeCell ref="CH2545:CH2552"/>
    <mergeCell ref="CM2513:CM2520"/>
    <mergeCell ref="CM2521:CM2528"/>
    <mergeCell ref="CF2521:CF2528"/>
    <mergeCell ref="CG2521:CG2528"/>
    <mergeCell ref="CL2497:CL2504"/>
    <mergeCell ref="CG2497:CG2504"/>
    <mergeCell ref="CJ2401:CJ2408"/>
    <mergeCell ref="CL2449:CL2456"/>
    <mergeCell ref="CP2505:CP2512"/>
    <mergeCell ref="CN2449:CN2456"/>
    <mergeCell ref="CP2249:CP2256"/>
    <mergeCell ref="CM2249:CM2256"/>
    <mergeCell ref="CI2321:CI2328"/>
    <mergeCell ref="CE2401:CE2408"/>
    <mergeCell ref="CE2281:CE2288"/>
    <mergeCell ref="CL2273:CL2280"/>
    <mergeCell ref="CL2257:CL2264"/>
    <mergeCell ref="CM2505:CM2512"/>
    <mergeCell ref="CI2457:CI2464"/>
    <mergeCell ref="CE2489:CE2496"/>
    <mergeCell ref="CH2481:CH2488"/>
    <mergeCell ref="CF2433:CF2440"/>
    <mergeCell ref="CG2465:CG2472"/>
    <mergeCell ref="CJ2417:CJ2424"/>
    <mergeCell ref="CN2513:CN2520"/>
    <mergeCell ref="CG2489:CG2496"/>
    <mergeCell ref="CF2457:CF2464"/>
    <mergeCell ref="CG2433:CG2440"/>
    <mergeCell ref="CH2433:CH2440"/>
    <mergeCell ref="CI2545:CI2552"/>
    <mergeCell ref="CM2433:CM2440"/>
    <mergeCell ref="CH2465:CH2472"/>
    <mergeCell ref="CK2465:CK2472"/>
    <mergeCell ref="CN2481:CN2488"/>
    <mergeCell ref="CN2497:CN2504"/>
    <mergeCell ref="CE2393:CE2400"/>
    <mergeCell ref="CE2449:CE2456"/>
    <mergeCell ref="CC2393:CC2400"/>
    <mergeCell ref="CP2529:CP2536"/>
    <mergeCell ref="CP2497:CP2504"/>
    <mergeCell ref="CK2537:CK2544"/>
    <mergeCell ref="CP2537:CP2544"/>
    <mergeCell ref="CN2521:CN2528"/>
    <mergeCell ref="CN2473:CN2480"/>
    <mergeCell ref="CL2473:CL2480"/>
    <mergeCell ref="CF2529:CF2536"/>
    <mergeCell ref="CP2441:CP2448"/>
    <mergeCell ref="CK2489:CK2496"/>
    <mergeCell ref="CJ2489:CJ2496"/>
    <mergeCell ref="CN2505:CN2512"/>
    <mergeCell ref="CL2489:CL2496"/>
    <mergeCell ref="CJ2513:CJ2520"/>
    <mergeCell ref="CJ2481:CJ2488"/>
    <mergeCell ref="CM2497:CM2504"/>
    <mergeCell ref="CJ2497:CJ2504"/>
    <mergeCell ref="CL2393:CL2400"/>
    <mergeCell ref="CP2385:CP2392"/>
    <mergeCell ref="CK2401:CK2408"/>
    <mergeCell ref="CL2401:CL2408"/>
    <mergeCell ref="CM2401:CM2408"/>
    <mergeCell ref="CN2401:CN2408"/>
    <mergeCell ref="CP2401:CP2408"/>
    <mergeCell ref="CD2489:CD2496"/>
    <mergeCell ref="BS2417:BS2424"/>
    <mergeCell ref="BU2433:BU2440"/>
    <mergeCell ref="BV2433:BV2440"/>
    <mergeCell ref="BQ2465:BQ2472"/>
    <mergeCell ref="BY2385:BY2392"/>
    <mergeCell ref="BY2433:BY2440"/>
    <mergeCell ref="CJ2545:CJ2552"/>
    <mergeCell ref="CL2465:CL2472"/>
    <mergeCell ref="CJ2449:CJ2456"/>
    <mergeCell ref="BH2465:BH2472"/>
    <mergeCell ref="BD2481:BD2488"/>
    <mergeCell ref="BH2457:BH2464"/>
    <mergeCell ref="BH2473:BH2480"/>
    <mergeCell ref="BA2473:BA2480"/>
    <mergeCell ref="CN2569:CN2576"/>
    <mergeCell ref="CP2569:CP2576"/>
    <mergeCell ref="CP2457:CP2464"/>
    <mergeCell ref="CP2521:CP2528"/>
    <mergeCell ref="CK2481:CK2488"/>
    <mergeCell ref="CL2457:CL2464"/>
    <mergeCell ref="CF2465:CF2472"/>
    <mergeCell ref="CJ2393:CJ2400"/>
    <mergeCell ref="CG2353:CG2360"/>
    <mergeCell ref="CN2465:CN2472"/>
    <mergeCell ref="CJ2465:CJ2472"/>
    <mergeCell ref="CM2561:CM2568"/>
    <mergeCell ref="CG2561:CG2568"/>
    <mergeCell ref="CI2569:CI2576"/>
    <mergeCell ref="CA2473:CA2480"/>
    <mergeCell ref="CD2561:CD2568"/>
    <mergeCell ref="CE2561:CE2568"/>
    <mergeCell ref="CE2529:CE2536"/>
    <mergeCell ref="CD2545:CD2552"/>
    <mergeCell ref="CA2393:CA2400"/>
    <mergeCell ref="CN2409:CN2416"/>
    <mergeCell ref="CP2409:CP2416"/>
    <mergeCell ref="CP2465:CP2472"/>
    <mergeCell ref="CN2377:CN2384"/>
    <mergeCell ref="CP2377:CP2384"/>
    <mergeCell ref="CG2385:CG2392"/>
    <mergeCell ref="CH2385:CH2392"/>
    <mergeCell ref="CI2385:CI2392"/>
    <mergeCell ref="CJ2385:CJ2392"/>
    <mergeCell ref="CK2385:CK2392"/>
    <mergeCell ref="CL2385:CL2392"/>
    <mergeCell ref="CM2385:CM2392"/>
    <mergeCell ref="CN2385:CN2392"/>
    <mergeCell ref="CD2465:CD2472"/>
    <mergeCell ref="CD2481:CD2488"/>
    <mergeCell ref="CJ2473:CJ2480"/>
    <mergeCell ref="CE2473:CE2480"/>
    <mergeCell ref="CJ2361:CJ2368"/>
    <mergeCell ref="CK2361:CK2368"/>
    <mergeCell ref="CC2561:CC2568"/>
    <mergeCell ref="CM2481:CM2488"/>
    <mergeCell ref="CJ2505:CJ2512"/>
    <mergeCell ref="CB2457:CB2464"/>
    <mergeCell ref="CL2481:CL2488"/>
    <mergeCell ref="CH2521:CH2528"/>
    <mergeCell ref="CN2489:CN2496"/>
    <mergeCell ref="CP2489:CP2496"/>
    <mergeCell ref="CL2553:CL2560"/>
    <mergeCell ref="CM2489:CM2496"/>
    <mergeCell ref="CG2545:CG2552"/>
    <mergeCell ref="BT2441:BT2448"/>
    <mergeCell ref="CB2393:CB2400"/>
    <mergeCell ref="BX2505:BX2512"/>
    <mergeCell ref="BW2513:BW2520"/>
    <mergeCell ref="BQ2489:BQ2496"/>
    <mergeCell ref="BN2489:BN2496"/>
    <mergeCell ref="BO2489:BO2496"/>
    <mergeCell ref="BV2521:BV2528"/>
    <mergeCell ref="BQ2417:BQ2424"/>
    <mergeCell ref="BR2409:BR2416"/>
    <mergeCell ref="BS2409:BS2416"/>
    <mergeCell ref="BQ2361:BQ2368"/>
    <mergeCell ref="BV2457:BV2464"/>
    <mergeCell ref="BM2489:BM2496"/>
    <mergeCell ref="CN2553:CN2560"/>
    <mergeCell ref="CP2553:CP2560"/>
    <mergeCell ref="CN2561:CN2568"/>
    <mergeCell ref="CP2561:CP2568"/>
    <mergeCell ref="CK2353:CK2360"/>
    <mergeCell ref="BA2417:BA2424"/>
    <mergeCell ref="BB2417:BB2424"/>
    <mergeCell ref="BC2417:BC2424"/>
    <mergeCell ref="AX2369:AX2376"/>
    <mergeCell ref="BC2465:BC2472"/>
    <mergeCell ref="BV2481:BV2488"/>
    <mergeCell ref="BO2481:BO2488"/>
    <mergeCell ref="BE2417:BE2424"/>
    <mergeCell ref="AY2473:AY2480"/>
    <mergeCell ref="BD2457:BD2464"/>
    <mergeCell ref="BU2441:BU2448"/>
    <mergeCell ref="BR2441:BR2448"/>
    <mergeCell ref="BJ2417:BJ2424"/>
    <mergeCell ref="BI2393:BI2400"/>
    <mergeCell ref="BJ2393:BJ2400"/>
    <mergeCell ref="BM2473:BM2480"/>
    <mergeCell ref="BV2441:BV2448"/>
    <mergeCell ref="BJ2465:BJ2472"/>
    <mergeCell ref="BJ2385:BJ2392"/>
    <mergeCell ref="BZ2401:BZ2408"/>
    <mergeCell ref="BI2457:BI2464"/>
    <mergeCell ref="BP2473:BP2480"/>
    <mergeCell ref="BH2369:BH2376"/>
    <mergeCell ref="BJ2449:BJ2456"/>
    <mergeCell ref="BH2441:BH2448"/>
    <mergeCell ref="BN2417:BN2424"/>
    <mergeCell ref="BO2417:BO2424"/>
    <mergeCell ref="BP2417:BP2424"/>
    <mergeCell ref="BN2393:BN2400"/>
    <mergeCell ref="BO2369:BO2376"/>
    <mergeCell ref="BY2465:BY2472"/>
    <mergeCell ref="BW2369:BW2376"/>
    <mergeCell ref="BL2393:BL2400"/>
    <mergeCell ref="AY2417:AY2424"/>
    <mergeCell ref="BB2369:BB2376"/>
    <mergeCell ref="BY2425:BY2432"/>
    <mergeCell ref="BZ2425:BZ2432"/>
    <mergeCell ref="BU2393:BU2400"/>
    <mergeCell ref="AY2369:AY2376"/>
    <mergeCell ref="BR2473:BR2480"/>
    <mergeCell ref="BT2409:BT2416"/>
    <mergeCell ref="BU2409:BU2416"/>
    <mergeCell ref="BV2409:BV2416"/>
    <mergeCell ref="BP2457:BP2464"/>
    <mergeCell ref="BQ2457:BQ2464"/>
    <mergeCell ref="BM2417:BM2424"/>
    <mergeCell ref="AS2409:AS2416"/>
    <mergeCell ref="AS2329:AS2336"/>
    <mergeCell ref="AT2393:AT2400"/>
    <mergeCell ref="AT2401:AT2408"/>
    <mergeCell ref="AR2409:AR2416"/>
    <mergeCell ref="AQ2353:AQ2360"/>
    <mergeCell ref="AT2417:AT2424"/>
    <mergeCell ref="AS2417:AS2424"/>
    <mergeCell ref="AQ2393:AQ2400"/>
    <mergeCell ref="BA2329:BA2336"/>
    <mergeCell ref="BB2329:BB2336"/>
    <mergeCell ref="BB2361:BB2368"/>
    <mergeCell ref="AO2417:AO2424"/>
    <mergeCell ref="AS2369:AS2376"/>
    <mergeCell ref="BW2441:BW2448"/>
    <mergeCell ref="BX2441:BX2448"/>
    <mergeCell ref="BZ2449:BZ2456"/>
    <mergeCell ref="BV2417:BV2424"/>
    <mergeCell ref="BO2393:BO2400"/>
    <mergeCell ref="BQ2393:BQ2400"/>
    <mergeCell ref="BN2409:BN2416"/>
    <mergeCell ref="BO2409:BO2416"/>
    <mergeCell ref="BP2409:BP2416"/>
    <mergeCell ref="BU2449:BU2456"/>
    <mergeCell ref="BZ2465:BZ2472"/>
    <mergeCell ref="BS2441:BS2448"/>
    <mergeCell ref="BV2385:BV2392"/>
    <mergeCell ref="BW2385:BW2392"/>
    <mergeCell ref="BX2385:BX2392"/>
    <mergeCell ref="BO2449:BO2456"/>
    <mergeCell ref="CJ2537:CJ2544"/>
    <mergeCell ref="CJ2521:CJ2528"/>
    <mergeCell ref="CI2489:CI2496"/>
    <mergeCell ref="CJ2441:CJ2448"/>
    <mergeCell ref="CI2513:CI2520"/>
    <mergeCell ref="BH2497:BH2504"/>
    <mergeCell ref="BJ2433:BJ2440"/>
    <mergeCell ref="BK2433:BK2440"/>
    <mergeCell ref="BY2393:BY2400"/>
    <mergeCell ref="BV2361:BV2368"/>
    <mergeCell ref="BO2361:BO2368"/>
    <mergeCell ref="BT2433:BT2440"/>
    <mergeCell ref="BF2505:BF2512"/>
    <mergeCell ref="BY2369:BY2376"/>
    <mergeCell ref="CC2401:CC2408"/>
    <mergeCell ref="BU2377:BU2384"/>
    <mergeCell ref="BV2377:BV2384"/>
    <mergeCell ref="BW2377:BW2384"/>
    <mergeCell ref="BX2377:BX2384"/>
    <mergeCell ref="BW2409:BW2416"/>
    <mergeCell ref="BX2409:BX2416"/>
    <mergeCell ref="BY2409:BY2416"/>
    <mergeCell ref="BZ2409:BZ2416"/>
    <mergeCell ref="CA2409:CA2416"/>
    <mergeCell ref="CB2409:CB2416"/>
    <mergeCell ref="BY2401:BY2408"/>
    <mergeCell ref="BI2433:BI2440"/>
    <mergeCell ref="BL2385:BL2392"/>
    <mergeCell ref="BK2409:BK2416"/>
    <mergeCell ref="BL2409:BL2416"/>
    <mergeCell ref="BH2489:BH2496"/>
    <mergeCell ref="BL2489:BL2496"/>
    <mergeCell ref="BQ2481:BQ2488"/>
    <mergeCell ref="A2377:A2384"/>
    <mergeCell ref="B2377:B2384"/>
    <mergeCell ref="C2377:C2384"/>
    <mergeCell ref="AN2417:AN2424"/>
    <mergeCell ref="A2297:A2304"/>
    <mergeCell ref="AS2305:AS2312"/>
    <mergeCell ref="AS2321:AS2328"/>
    <mergeCell ref="AS2313:AS2320"/>
    <mergeCell ref="AR2313:AR2320"/>
    <mergeCell ref="AM2297:AM2304"/>
    <mergeCell ref="AT2337:AT2344"/>
    <mergeCell ref="AU2361:AU2368"/>
    <mergeCell ref="AO2305:AO2312"/>
    <mergeCell ref="AP2305:AP2312"/>
    <mergeCell ref="AQ2305:AQ2312"/>
    <mergeCell ref="AR2305:AR2312"/>
    <mergeCell ref="AO2353:AO2360"/>
    <mergeCell ref="AO2361:AO2368"/>
    <mergeCell ref="AP2361:AP2368"/>
    <mergeCell ref="AQ2361:AQ2368"/>
    <mergeCell ref="BF2337:BF2344"/>
    <mergeCell ref="BR2337:BR2344"/>
    <mergeCell ref="BS2337:BS2344"/>
    <mergeCell ref="BT2337:BT2344"/>
    <mergeCell ref="AP2441:AP2448"/>
    <mergeCell ref="AQ2465:AQ2472"/>
    <mergeCell ref="AQ2449:AQ2456"/>
    <mergeCell ref="AX2321:AX2328"/>
    <mergeCell ref="AY2321:AY2328"/>
    <mergeCell ref="AV2321:AV2328"/>
    <mergeCell ref="BC2321:BC2328"/>
    <mergeCell ref="AP2417:AP2424"/>
    <mergeCell ref="AV2401:AV2408"/>
    <mergeCell ref="AW2401:AW2408"/>
    <mergeCell ref="AM2401:AM2408"/>
    <mergeCell ref="AN2401:AN2408"/>
    <mergeCell ref="AO2401:AO2408"/>
    <mergeCell ref="BH2449:BH2456"/>
    <mergeCell ref="AZ2417:AZ2424"/>
    <mergeCell ref="D2377:D2384"/>
    <mergeCell ref="E2377:E2384"/>
    <mergeCell ref="B2449:B2456"/>
    <mergeCell ref="F2418:F2423"/>
    <mergeCell ref="F2424:G2424"/>
    <mergeCell ref="F2393:G2393"/>
    <mergeCell ref="C2393:C2400"/>
    <mergeCell ref="F2434:F2439"/>
    <mergeCell ref="F2440:G2440"/>
    <mergeCell ref="BS2361:BS2368"/>
    <mergeCell ref="BF2345:BF2352"/>
    <mergeCell ref="BI2361:BI2368"/>
    <mergeCell ref="BT2353:BT2360"/>
    <mergeCell ref="BN2345:BN2352"/>
    <mergeCell ref="BO2345:BO2352"/>
    <mergeCell ref="BP2345:BP2352"/>
    <mergeCell ref="BM2321:BM2328"/>
    <mergeCell ref="BR2393:BR2400"/>
    <mergeCell ref="BJ2369:BJ2376"/>
    <mergeCell ref="BI2417:BI2424"/>
    <mergeCell ref="BF2465:BF2472"/>
    <mergeCell ref="BI2441:BI2448"/>
    <mergeCell ref="BG2369:BG2376"/>
    <mergeCell ref="BF2457:BF2464"/>
    <mergeCell ref="BG2361:BG2368"/>
    <mergeCell ref="A2305:A2312"/>
    <mergeCell ref="F2346:F2351"/>
    <mergeCell ref="E2337:E2344"/>
    <mergeCell ref="F2306:F2311"/>
    <mergeCell ref="F2312:G2312"/>
    <mergeCell ref="F2322:F2327"/>
    <mergeCell ref="E2321:E2328"/>
    <mergeCell ref="D2305:D2312"/>
    <mergeCell ref="E2305:E2312"/>
    <mergeCell ref="F2296:G2296"/>
    <mergeCell ref="F2289:G2289"/>
    <mergeCell ref="A2329:A2336"/>
    <mergeCell ref="B2329:B2336"/>
    <mergeCell ref="C2329:C2336"/>
    <mergeCell ref="D2329:D2336"/>
    <mergeCell ref="E2329:E2336"/>
    <mergeCell ref="C2353:C2360"/>
    <mergeCell ref="A2313:A2320"/>
    <mergeCell ref="B2313:B2320"/>
    <mergeCell ref="A2345:A2352"/>
    <mergeCell ref="AO2313:AO2320"/>
    <mergeCell ref="AN2345:AN2352"/>
    <mergeCell ref="AP2313:AP2320"/>
    <mergeCell ref="AN2313:AN2320"/>
    <mergeCell ref="B2305:B2312"/>
    <mergeCell ref="AQ2321:AQ2328"/>
    <mergeCell ref="C2289:C2296"/>
    <mergeCell ref="AN2361:AN2368"/>
    <mergeCell ref="F2338:F2343"/>
    <mergeCell ref="A2337:A2344"/>
    <mergeCell ref="A2321:A2328"/>
    <mergeCell ref="A2289:A2296"/>
    <mergeCell ref="AQ2329:AQ2336"/>
    <mergeCell ref="AP2329:AP2336"/>
    <mergeCell ref="F2368:G2368"/>
    <mergeCell ref="F2321:G2321"/>
    <mergeCell ref="AO2345:AO2352"/>
    <mergeCell ref="B2337:B2344"/>
    <mergeCell ref="C2337:C2344"/>
    <mergeCell ref="C2345:C2352"/>
    <mergeCell ref="C2361:C2368"/>
    <mergeCell ref="D2353:D2360"/>
    <mergeCell ref="E2353:E2360"/>
    <mergeCell ref="F2353:G2353"/>
    <mergeCell ref="AN2297:AN2304"/>
    <mergeCell ref="E2641:E2648"/>
    <mergeCell ref="F2498:F2503"/>
    <mergeCell ref="F2482:F2487"/>
    <mergeCell ref="F2488:G2488"/>
    <mergeCell ref="D2497:D2504"/>
    <mergeCell ref="A2585:A2592"/>
    <mergeCell ref="D2289:D2296"/>
    <mergeCell ref="B2297:B2304"/>
    <mergeCell ref="C2305:C2312"/>
    <mergeCell ref="AT2409:AT2416"/>
    <mergeCell ref="AU2409:AU2416"/>
    <mergeCell ref="AU2353:AU2360"/>
    <mergeCell ref="A2353:A2360"/>
    <mergeCell ref="E2465:E2472"/>
    <mergeCell ref="C2465:C2472"/>
    <mergeCell ref="F2441:G2441"/>
    <mergeCell ref="F2378:F2383"/>
    <mergeCell ref="F2384:G2384"/>
    <mergeCell ref="A2385:A2392"/>
    <mergeCell ref="B2385:B2392"/>
    <mergeCell ref="C2385:C2392"/>
    <mergeCell ref="D2385:D2392"/>
    <mergeCell ref="E2385:E2392"/>
    <mergeCell ref="F2385:G2385"/>
    <mergeCell ref="F2386:F2391"/>
    <mergeCell ref="F2392:G2392"/>
    <mergeCell ref="A2409:A2416"/>
    <mergeCell ref="B2409:B2416"/>
    <mergeCell ref="C2409:C2416"/>
    <mergeCell ref="D2409:D2416"/>
    <mergeCell ref="E2409:E2416"/>
    <mergeCell ref="F2409:G2409"/>
    <mergeCell ref="F2449:G2449"/>
    <mergeCell ref="F2410:F2415"/>
    <mergeCell ref="F2416:G2416"/>
    <mergeCell ref="A2433:A2440"/>
    <mergeCell ref="A2401:A2408"/>
    <mergeCell ref="B2401:B2408"/>
    <mergeCell ref="F2402:F2407"/>
    <mergeCell ref="F2408:G2408"/>
    <mergeCell ref="C2401:C2408"/>
    <mergeCell ref="D2401:D2408"/>
    <mergeCell ref="E2401:E2408"/>
    <mergeCell ref="F2401:G2401"/>
    <mergeCell ref="E2417:E2424"/>
    <mergeCell ref="E2457:E2464"/>
    <mergeCell ref="F2448:G2448"/>
    <mergeCell ref="D2417:D2424"/>
    <mergeCell ref="B2433:B2440"/>
    <mergeCell ref="C2433:C2440"/>
    <mergeCell ref="D2433:D2440"/>
    <mergeCell ref="E2433:E2440"/>
    <mergeCell ref="A2369:A2376"/>
    <mergeCell ref="A2417:A2424"/>
    <mergeCell ref="F2290:F2295"/>
    <mergeCell ref="B2321:B2328"/>
    <mergeCell ref="C2321:C2328"/>
    <mergeCell ref="D2321:D2328"/>
    <mergeCell ref="B2353:B2360"/>
    <mergeCell ref="A2361:A2368"/>
    <mergeCell ref="C2313:C2320"/>
    <mergeCell ref="D2313:D2320"/>
    <mergeCell ref="B2345:B2352"/>
    <mergeCell ref="D2361:D2368"/>
    <mergeCell ref="A2457:A2464"/>
    <mergeCell ref="B2457:B2464"/>
    <mergeCell ref="A2441:A2448"/>
    <mergeCell ref="B2441:B2448"/>
    <mergeCell ref="B2481:B2488"/>
    <mergeCell ref="AN2441:AN2448"/>
    <mergeCell ref="AM2473:AM2480"/>
    <mergeCell ref="F2442:F2447"/>
    <mergeCell ref="AN2585:AN2592"/>
    <mergeCell ref="AN2553:AN2560"/>
    <mergeCell ref="AM2441:AM2448"/>
    <mergeCell ref="C2441:C2448"/>
    <mergeCell ref="D2441:D2448"/>
    <mergeCell ref="E2441:E2448"/>
    <mergeCell ref="AN2497:AN2504"/>
    <mergeCell ref="AN2465:AN2472"/>
    <mergeCell ref="AN2449:AN2456"/>
    <mergeCell ref="A2449:A2456"/>
    <mergeCell ref="F2490:F2495"/>
    <mergeCell ref="A2633:A2640"/>
    <mergeCell ref="B2633:B2640"/>
    <mergeCell ref="B2625:B2632"/>
    <mergeCell ref="F2553:G2553"/>
    <mergeCell ref="F2562:F2567"/>
    <mergeCell ref="F2465:G2465"/>
    <mergeCell ref="D2553:D2560"/>
    <mergeCell ref="B2521:B2528"/>
    <mergeCell ref="F2472:G2472"/>
    <mergeCell ref="F2568:G2568"/>
    <mergeCell ref="AN2545:AN2552"/>
    <mergeCell ref="AN2561:AN2568"/>
    <mergeCell ref="AM2481:AM2488"/>
    <mergeCell ref="AM2497:AM2504"/>
    <mergeCell ref="B2577:B2584"/>
    <mergeCell ref="E2481:E2488"/>
    <mergeCell ref="E2513:E2520"/>
    <mergeCell ref="E2553:E2560"/>
    <mergeCell ref="F2584:G2584"/>
    <mergeCell ref="F2504:G2504"/>
    <mergeCell ref="C2545:C2552"/>
    <mergeCell ref="AM2545:AM2552"/>
    <mergeCell ref="F2450:F2455"/>
    <mergeCell ref="F2456:G2456"/>
    <mergeCell ref="A2537:A2544"/>
    <mergeCell ref="B2537:B2544"/>
    <mergeCell ref="A2489:A2496"/>
    <mergeCell ref="A2553:A2560"/>
    <mergeCell ref="C2457:C2464"/>
    <mergeCell ref="D2457:D2464"/>
    <mergeCell ref="C2497:C2504"/>
    <mergeCell ref="A2609:A2616"/>
    <mergeCell ref="E2449:E2456"/>
    <mergeCell ref="A2481:A2488"/>
    <mergeCell ref="A2473:A2480"/>
    <mergeCell ref="A2513:A2520"/>
    <mergeCell ref="F2474:F2479"/>
    <mergeCell ref="B2505:B2512"/>
    <mergeCell ref="D2449:D2456"/>
    <mergeCell ref="B2489:B2496"/>
    <mergeCell ref="C2489:C2496"/>
    <mergeCell ref="F2457:G2457"/>
    <mergeCell ref="AM2457:AM2464"/>
    <mergeCell ref="F2464:G2464"/>
    <mergeCell ref="B2673:B2680"/>
    <mergeCell ref="C2505:C2512"/>
    <mergeCell ref="A2561:A2568"/>
    <mergeCell ref="B2561:B2568"/>
    <mergeCell ref="C2561:C2568"/>
    <mergeCell ref="F2537:G2537"/>
    <mergeCell ref="E2529:E2536"/>
    <mergeCell ref="F2481:G2481"/>
    <mergeCell ref="F2538:F2543"/>
    <mergeCell ref="E2577:E2584"/>
    <mergeCell ref="D2561:D2568"/>
    <mergeCell ref="E2561:E2568"/>
    <mergeCell ref="A2497:A2504"/>
    <mergeCell ref="F2545:G2545"/>
    <mergeCell ref="F2544:G2544"/>
    <mergeCell ref="B2553:B2560"/>
    <mergeCell ref="B2513:B2520"/>
    <mergeCell ref="F2633:G2633"/>
    <mergeCell ref="F2642:F2647"/>
    <mergeCell ref="A2577:A2584"/>
    <mergeCell ref="F2641:G2641"/>
    <mergeCell ref="D2465:D2472"/>
    <mergeCell ref="E2673:E2680"/>
    <mergeCell ref="F2673:G2673"/>
    <mergeCell ref="F2658:F2663"/>
    <mergeCell ref="F2664:G2664"/>
    <mergeCell ref="A2529:A2536"/>
    <mergeCell ref="F2473:G2473"/>
    <mergeCell ref="A2569:A2576"/>
    <mergeCell ref="B2585:B2592"/>
    <mergeCell ref="B2569:B2576"/>
    <mergeCell ref="C2569:C2576"/>
    <mergeCell ref="E2569:E2576"/>
    <mergeCell ref="F2570:F2575"/>
    <mergeCell ref="F2576:G2576"/>
    <mergeCell ref="F2569:G2569"/>
    <mergeCell ref="E2505:E2512"/>
    <mergeCell ref="E2497:E2504"/>
    <mergeCell ref="F2497:G2497"/>
    <mergeCell ref="E2537:E2544"/>
    <mergeCell ref="F2521:G2521"/>
    <mergeCell ref="F2480:G2480"/>
    <mergeCell ref="A2505:A2512"/>
    <mergeCell ref="F2512:G2512"/>
    <mergeCell ref="F2496:G2496"/>
    <mergeCell ref="D2481:D2488"/>
    <mergeCell ref="B2497:B2504"/>
    <mergeCell ref="A2465:A2472"/>
    <mergeCell ref="C2553:C2560"/>
    <mergeCell ref="B2465:B2472"/>
    <mergeCell ref="B2473:B2480"/>
    <mergeCell ref="D2529:D2536"/>
    <mergeCell ref="F2489:G2489"/>
    <mergeCell ref="A2545:A2552"/>
    <mergeCell ref="B2545:B2552"/>
    <mergeCell ref="A2649:A2656"/>
    <mergeCell ref="B2649:B2656"/>
    <mergeCell ref="A2665:A2672"/>
    <mergeCell ref="B2641:B2648"/>
    <mergeCell ref="A2521:A2528"/>
    <mergeCell ref="C2473:C2480"/>
    <mergeCell ref="D2489:D2496"/>
    <mergeCell ref="E2489:E2496"/>
    <mergeCell ref="F2505:G2505"/>
    <mergeCell ref="AM2649:AM2656"/>
    <mergeCell ref="AN2649:AN2656"/>
    <mergeCell ref="AM2465:AM2472"/>
    <mergeCell ref="AM2745:AM2752"/>
    <mergeCell ref="AN2745:AN2752"/>
    <mergeCell ref="AM2721:AM2728"/>
    <mergeCell ref="AP2569:AP2576"/>
    <mergeCell ref="AP2545:AP2552"/>
    <mergeCell ref="AQ2545:AQ2552"/>
    <mergeCell ref="D2569:D2576"/>
    <mergeCell ref="AM2449:AM2456"/>
    <mergeCell ref="AO2665:AO2672"/>
    <mergeCell ref="AP2553:AP2560"/>
    <mergeCell ref="AQ2553:AQ2560"/>
    <mergeCell ref="AM2561:AM2568"/>
    <mergeCell ref="AN2473:AN2480"/>
    <mergeCell ref="C2449:C2456"/>
    <mergeCell ref="AQ2649:AQ2656"/>
    <mergeCell ref="AQ2529:AQ2536"/>
    <mergeCell ref="C2617:C2624"/>
    <mergeCell ref="F2561:G2561"/>
    <mergeCell ref="F2466:F2471"/>
    <mergeCell ref="AM2617:AM2624"/>
    <mergeCell ref="AO2625:AO2632"/>
    <mergeCell ref="AM2577:AM2584"/>
    <mergeCell ref="C2537:C2544"/>
    <mergeCell ref="AO2537:AO2544"/>
    <mergeCell ref="F2513:G2513"/>
    <mergeCell ref="AO2513:AO2520"/>
    <mergeCell ref="AM2489:AM2496"/>
    <mergeCell ref="AN2489:AN2496"/>
    <mergeCell ref="AO2489:AO2496"/>
    <mergeCell ref="F2536:G2536"/>
    <mergeCell ref="AO2529:AO2536"/>
    <mergeCell ref="AM2505:AM2512"/>
    <mergeCell ref="D2545:D2552"/>
    <mergeCell ref="E2545:E2552"/>
    <mergeCell ref="F2616:G2616"/>
    <mergeCell ref="F2458:F2463"/>
    <mergeCell ref="D2641:D2648"/>
    <mergeCell ref="C2585:C2592"/>
    <mergeCell ref="D2473:D2480"/>
    <mergeCell ref="E2473:E2480"/>
    <mergeCell ref="C2481:C2488"/>
    <mergeCell ref="AN2505:AN2512"/>
    <mergeCell ref="C2513:C2520"/>
    <mergeCell ref="F2682:F2687"/>
    <mergeCell ref="D2601:D2608"/>
    <mergeCell ref="AP2641:AP2648"/>
    <mergeCell ref="AQ2521:AQ2528"/>
    <mergeCell ref="AO2505:AO2512"/>
    <mergeCell ref="F2546:F2551"/>
    <mergeCell ref="F2552:G2552"/>
    <mergeCell ref="AO2593:AO2600"/>
    <mergeCell ref="AP2593:AP2600"/>
    <mergeCell ref="F2560:G2560"/>
    <mergeCell ref="D2505:D2512"/>
    <mergeCell ref="E2649:E2656"/>
    <mergeCell ref="C2689:C2696"/>
    <mergeCell ref="D2689:D2696"/>
    <mergeCell ref="AO2497:AO2504"/>
    <mergeCell ref="AP2497:AP2504"/>
    <mergeCell ref="AQ2497:AQ2504"/>
    <mergeCell ref="D2649:D2656"/>
    <mergeCell ref="F2648:G2648"/>
    <mergeCell ref="E3001:E3008"/>
    <mergeCell ref="AM2689:AM2696"/>
    <mergeCell ref="F2690:F2695"/>
    <mergeCell ref="F2696:G2696"/>
    <mergeCell ref="F2745:G2745"/>
    <mergeCell ref="F2737:G2737"/>
    <mergeCell ref="AM2737:AM2744"/>
    <mergeCell ref="F2640:G2640"/>
    <mergeCell ref="C2649:C2656"/>
    <mergeCell ref="C2521:C2528"/>
    <mergeCell ref="C2529:C2536"/>
    <mergeCell ref="AM2513:AM2520"/>
    <mergeCell ref="AQ2617:AQ2624"/>
    <mergeCell ref="AQ2561:AQ2568"/>
    <mergeCell ref="AP2673:AP2680"/>
    <mergeCell ref="AP2729:AP2736"/>
    <mergeCell ref="AQ2729:AQ2736"/>
    <mergeCell ref="AM2937:AM2944"/>
    <mergeCell ref="AN2937:AN2944"/>
    <mergeCell ref="AO2937:AO2944"/>
    <mergeCell ref="AP2529:AP2536"/>
    <mergeCell ref="AN2729:AN2736"/>
    <mergeCell ref="AO2729:AO2736"/>
    <mergeCell ref="F2722:F2727"/>
    <mergeCell ref="F2728:G2728"/>
    <mergeCell ref="C2681:C2688"/>
    <mergeCell ref="F2610:F2615"/>
    <mergeCell ref="C2713:C2720"/>
    <mergeCell ref="D2713:D2720"/>
    <mergeCell ref="AM2729:AM2736"/>
    <mergeCell ref="D2577:D2584"/>
    <mergeCell ref="F2594:F2599"/>
    <mergeCell ref="AM2601:AM2608"/>
    <mergeCell ref="AN2617:AN2624"/>
    <mergeCell ref="AO2617:AO2624"/>
    <mergeCell ref="F2666:F2671"/>
    <mergeCell ref="F2617:G2617"/>
    <mergeCell ref="E2617:E2624"/>
    <mergeCell ref="E2585:E2592"/>
    <mergeCell ref="AN2689:AN2696"/>
    <mergeCell ref="F2681:G2681"/>
    <mergeCell ref="F2618:F2623"/>
    <mergeCell ref="E2593:E2600"/>
    <mergeCell ref="AM2585:AM2592"/>
    <mergeCell ref="D2521:D2528"/>
    <mergeCell ref="E2521:E2528"/>
    <mergeCell ref="D2513:D2520"/>
    <mergeCell ref="AM2633:AM2640"/>
    <mergeCell ref="AN2641:AN2648"/>
    <mergeCell ref="AM2673:AM2680"/>
    <mergeCell ref="AN2673:AN2680"/>
    <mergeCell ref="E2737:E2744"/>
    <mergeCell ref="F2746:F2751"/>
    <mergeCell ref="AP2537:AP2544"/>
    <mergeCell ref="AO2521:AO2528"/>
    <mergeCell ref="D2657:D2664"/>
    <mergeCell ref="AM2529:AM2536"/>
    <mergeCell ref="AM2521:AM2528"/>
    <mergeCell ref="AQ2593:AQ2600"/>
    <mergeCell ref="AO2641:AO2648"/>
    <mergeCell ref="AN2569:AN2576"/>
    <mergeCell ref="AQ2745:AQ2752"/>
    <mergeCell ref="AP2625:AP2632"/>
    <mergeCell ref="E3049:E3056"/>
    <mergeCell ref="A3065:A3072"/>
    <mergeCell ref="B3065:B3072"/>
    <mergeCell ref="B2601:B2608"/>
    <mergeCell ref="F3050:F3055"/>
    <mergeCell ref="AM3049:AM3056"/>
    <mergeCell ref="AN3049:AN3056"/>
    <mergeCell ref="A3049:A3056"/>
    <mergeCell ref="AM3081:AM3088"/>
    <mergeCell ref="F3089:G3089"/>
    <mergeCell ref="AN3073:AN3080"/>
    <mergeCell ref="F2577:G2577"/>
    <mergeCell ref="E2625:E2632"/>
    <mergeCell ref="E3945:E3952"/>
    <mergeCell ref="A3129:A3136"/>
    <mergeCell ref="B3129:B3136"/>
    <mergeCell ref="AM3969:AM3976"/>
    <mergeCell ref="AO2609:AO2616"/>
    <mergeCell ref="E3089:E3096"/>
    <mergeCell ref="B3081:B3088"/>
    <mergeCell ref="F3049:G3049"/>
    <mergeCell ref="D2633:D2640"/>
    <mergeCell ref="F2657:G2657"/>
    <mergeCell ref="F3064:G3064"/>
    <mergeCell ref="D2745:D2752"/>
    <mergeCell ref="E2745:E2752"/>
    <mergeCell ref="A2937:A2944"/>
    <mergeCell ref="B2937:B2944"/>
    <mergeCell ref="F2649:G2649"/>
    <mergeCell ref="F3010:F3015"/>
    <mergeCell ref="F2592:G2592"/>
    <mergeCell ref="F2585:G2585"/>
    <mergeCell ref="C2633:C2640"/>
    <mergeCell ref="C2625:C2632"/>
    <mergeCell ref="A2601:A2608"/>
    <mergeCell ref="B2617:B2624"/>
    <mergeCell ref="B2657:B2664"/>
    <mergeCell ref="C2929:C2936"/>
    <mergeCell ref="E2929:E2936"/>
    <mergeCell ref="C2601:C2608"/>
    <mergeCell ref="F2601:G2601"/>
    <mergeCell ref="D2937:D2944"/>
    <mergeCell ref="E2937:E2944"/>
    <mergeCell ref="F2937:G2937"/>
    <mergeCell ref="A2929:A2936"/>
    <mergeCell ref="B2929:B2936"/>
    <mergeCell ref="D2929:D2936"/>
    <mergeCell ref="B2665:B2672"/>
    <mergeCell ref="F2593:G2593"/>
    <mergeCell ref="C2593:C2600"/>
    <mergeCell ref="F2624:G2624"/>
    <mergeCell ref="D2609:D2616"/>
    <mergeCell ref="B2609:B2616"/>
    <mergeCell ref="F2674:F2679"/>
    <mergeCell ref="F2680:G2680"/>
    <mergeCell ref="F3105:G3105"/>
    <mergeCell ref="D2585:D2592"/>
    <mergeCell ref="AO3073:AO3080"/>
    <mergeCell ref="F3650:F3655"/>
    <mergeCell ref="AN3969:AN3976"/>
    <mergeCell ref="AO3969:AO3976"/>
    <mergeCell ref="AO2577:AO2584"/>
    <mergeCell ref="E2657:E2664"/>
    <mergeCell ref="A2673:A2680"/>
    <mergeCell ref="A2729:A2736"/>
    <mergeCell ref="A2641:A2648"/>
    <mergeCell ref="A2617:A2624"/>
    <mergeCell ref="B2593:B2600"/>
    <mergeCell ref="B2729:B2736"/>
    <mergeCell ref="A3001:A3008"/>
    <mergeCell ref="B3001:B3008"/>
    <mergeCell ref="C3001:C3008"/>
    <mergeCell ref="D2617:D2624"/>
    <mergeCell ref="C2609:C2616"/>
    <mergeCell ref="B3953:B3960"/>
    <mergeCell ref="D3073:D3080"/>
    <mergeCell ref="AM2569:AM2576"/>
    <mergeCell ref="F2529:G2529"/>
    <mergeCell ref="C2721:C2728"/>
    <mergeCell ref="C2577:C2584"/>
    <mergeCell ref="D2665:D2672"/>
    <mergeCell ref="E2665:E2672"/>
    <mergeCell ref="E2601:E2608"/>
    <mergeCell ref="D2593:D2600"/>
    <mergeCell ref="AN3009:AN3016"/>
    <mergeCell ref="A2713:A2720"/>
    <mergeCell ref="B2713:B2720"/>
    <mergeCell ref="AN3121:AN3128"/>
    <mergeCell ref="AO3121:AO3128"/>
    <mergeCell ref="D3001:D3008"/>
    <mergeCell ref="F3009:G3009"/>
    <mergeCell ref="A3025:A3032"/>
    <mergeCell ref="B3025:B3032"/>
    <mergeCell ref="A3009:A3016"/>
    <mergeCell ref="B3009:B3016"/>
    <mergeCell ref="A2657:A2664"/>
    <mergeCell ref="D2673:D2680"/>
    <mergeCell ref="F3042:F3047"/>
    <mergeCell ref="F3048:G3048"/>
    <mergeCell ref="F2578:F2583"/>
    <mergeCell ref="E3057:E3064"/>
    <mergeCell ref="F3058:F3063"/>
    <mergeCell ref="A2593:A2600"/>
    <mergeCell ref="A2721:A2728"/>
    <mergeCell ref="B2721:B2728"/>
    <mergeCell ref="E2713:E2720"/>
    <mergeCell ref="A2809:A2816"/>
    <mergeCell ref="B2809:B2816"/>
    <mergeCell ref="C2809:C2816"/>
    <mergeCell ref="D2809:D2816"/>
    <mergeCell ref="E2809:E2816"/>
    <mergeCell ref="D3041:D3048"/>
    <mergeCell ref="E3041:E3048"/>
    <mergeCell ref="F3041:G3041"/>
    <mergeCell ref="B3049:B3056"/>
    <mergeCell ref="A2681:A2688"/>
    <mergeCell ref="B2681:B2688"/>
    <mergeCell ref="A2689:A2696"/>
    <mergeCell ref="B2689:B2696"/>
    <mergeCell ref="E2689:E2696"/>
    <mergeCell ref="F2689:G2689"/>
    <mergeCell ref="F2736:G2736"/>
    <mergeCell ref="A2737:A2744"/>
    <mergeCell ref="B2737:B2744"/>
    <mergeCell ref="C2737:C2744"/>
    <mergeCell ref="D2737:D2744"/>
    <mergeCell ref="AO3929:AO3936"/>
    <mergeCell ref="AN3113:AN3120"/>
    <mergeCell ref="AO3113:AO3120"/>
    <mergeCell ref="B3657:B3664"/>
    <mergeCell ref="C3657:C3664"/>
    <mergeCell ref="D3657:D3664"/>
    <mergeCell ref="E3657:E3664"/>
    <mergeCell ref="F3657:G3657"/>
    <mergeCell ref="AM3657:AM3664"/>
    <mergeCell ref="AN3657:AN3664"/>
    <mergeCell ref="AO3657:AO3664"/>
    <mergeCell ref="F3666:F3671"/>
    <mergeCell ref="F3672:G3672"/>
    <mergeCell ref="F3664:G3664"/>
    <mergeCell ref="B3665:B3672"/>
    <mergeCell ref="AM3761:AM3768"/>
    <mergeCell ref="F2929:G2929"/>
    <mergeCell ref="F2600:G2600"/>
    <mergeCell ref="C3601:C3608"/>
    <mergeCell ref="AO3129:AO3136"/>
    <mergeCell ref="C3073:C3080"/>
    <mergeCell ref="E2609:E2616"/>
    <mergeCell ref="A3033:A3040"/>
    <mergeCell ref="B3033:B3040"/>
    <mergeCell ref="C3033:C3040"/>
    <mergeCell ref="D3033:D3040"/>
    <mergeCell ref="E3033:E3040"/>
    <mergeCell ref="F3033:G3033"/>
    <mergeCell ref="A3041:A3048"/>
    <mergeCell ref="B3041:B3048"/>
    <mergeCell ref="C3041:C3048"/>
    <mergeCell ref="D3089:D3096"/>
    <mergeCell ref="A3097:A3104"/>
    <mergeCell ref="B3097:B3104"/>
    <mergeCell ref="C3097:C3104"/>
    <mergeCell ref="E3073:E3080"/>
    <mergeCell ref="A3081:A3088"/>
    <mergeCell ref="E3081:E3088"/>
    <mergeCell ref="A3057:A3064"/>
    <mergeCell ref="AM3041:AM3048"/>
    <mergeCell ref="AN3041:AN3048"/>
    <mergeCell ref="F3154:F3159"/>
    <mergeCell ref="F3160:G3160"/>
    <mergeCell ref="F3656:G3656"/>
    <mergeCell ref="AM2593:AM2600"/>
    <mergeCell ref="AN2593:AN2600"/>
    <mergeCell ref="C2673:C2680"/>
    <mergeCell ref="F2688:G2688"/>
    <mergeCell ref="C2729:C2736"/>
    <mergeCell ref="D2729:D2736"/>
    <mergeCell ref="E2729:E2736"/>
    <mergeCell ref="F2729:G2729"/>
    <mergeCell ref="C2665:C2672"/>
    <mergeCell ref="AN2721:AN2728"/>
    <mergeCell ref="C2937:C2944"/>
    <mergeCell ref="A3169:A3176"/>
    <mergeCell ref="B3169:B3176"/>
    <mergeCell ref="C3169:C3176"/>
    <mergeCell ref="D3169:D3176"/>
    <mergeCell ref="E3169:E3176"/>
    <mergeCell ref="F3184:G3184"/>
    <mergeCell ref="A3177:A3184"/>
    <mergeCell ref="B3177:B3184"/>
    <mergeCell ref="C3177:C3184"/>
    <mergeCell ref="D3177:D3184"/>
    <mergeCell ref="A2745:A2752"/>
    <mergeCell ref="B2745:B2752"/>
    <mergeCell ref="A2625:A2632"/>
    <mergeCell ref="A3017:A3024"/>
    <mergeCell ref="B3017:B3024"/>
    <mergeCell ref="C3017:C3024"/>
    <mergeCell ref="D3017:D3024"/>
    <mergeCell ref="E3017:E3024"/>
    <mergeCell ref="D3761:D3768"/>
    <mergeCell ref="B3105:B3112"/>
    <mergeCell ref="D3081:D3088"/>
    <mergeCell ref="C3225:C3232"/>
    <mergeCell ref="D3225:D3232"/>
    <mergeCell ref="E3225:E3232"/>
    <mergeCell ref="F3225:G3225"/>
    <mergeCell ref="AM3225:AM3232"/>
    <mergeCell ref="F3232:G3232"/>
    <mergeCell ref="A3617:A3624"/>
    <mergeCell ref="B3617:B3624"/>
    <mergeCell ref="C3617:C3624"/>
    <mergeCell ref="A3657:A3664"/>
    <mergeCell ref="A3121:A3128"/>
    <mergeCell ref="B3121:B3128"/>
    <mergeCell ref="C3121:C3128"/>
    <mergeCell ref="D3121:D3128"/>
    <mergeCell ref="E3121:E3128"/>
    <mergeCell ref="B3073:B3080"/>
    <mergeCell ref="B3057:B3064"/>
    <mergeCell ref="C3057:C3064"/>
    <mergeCell ref="C2641:C2648"/>
    <mergeCell ref="F3056:G3056"/>
    <mergeCell ref="E2633:E2640"/>
    <mergeCell ref="C2657:C2664"/>
    <mergeCell ref="F3001:G3001"/>
    <mergeCell ref="D2681:D2688"/>
    <mergeCell ref="E2681:E2688"/>
    <mergeCell ref="C2745:C2752"/>
    <mergeCell ref="E3025:E3032"/>
    <mergeCell ref="F2665:G2665"/>
    <mergeCell ref="C3009:C3016"/>
    <mergeCell ref="D3009:D3016"/>
    <mergeCell ref="E3009:E3016"/>
    <mergeCell ref="D2625:D2632"/>
    <mergeCell ref="F2634:F2639"/>
    <mergeCell ref="F2632:G2632"/>
    <mergeCell ref="F3121:G3121"/>
    <mergeCell ref="AM3121:AM3128"/>
    <mergeCell ref="A3609:A3616"/>
    <mergeCell ref="B3609:B3616"/>
    <mergeCell ref="C3609:C3616"/>
    <mergeCell ref="D3609:D3616"/>
    <mergeCell ref="B3113:B3120"/>
    <mergeCell ref="C3113:C3120"/>
    <mergeCell ref="D3113:D3120"/>
    <mergeCell ref="E3113:E3120"/>
    <mergeCell ref="F3113:G3113"/>
    <mergeCell ref="AM3113:AM3120"/>
    <mergeCell ref="A3665:A3672"/>
    <mergeCell ref="A3185:A3192"/>
    <mergeCell ref="B3185:B3192"/>
    <mergeCell ref="C3665:C3672"/>
    <mergeCell ref="D3665:D3672"/>
    <mergeCell ref="E3665:E3672"/>
    <mergeCell ref="F3665:G3665"/>
    <mergeCell ref="E3633:E3640"/>
    <mergeCell ref="E3185:E3192"/>
    <mergeCell ref="F3185:G3185"/>
    <mergeCell ref="AM3185:AM3192"/>
    <mergeCell ref="A3217:A3224"/>
    <mergeCell ref="B3217:B3224"/>
    <mergeCell ref="C3217:C3224"/>
    <mergeCell ref="D3217:D3224"/>
    <mergeCell ref="E3217:E3224"/>
    <mergeCell ref="F3217:G3217"/>
    <mergeCell ref="AM3217:AM3224"/>
    <mergeCell ref="A3329:A3336"/>
    <mergeCell ref="B3329:B3336"/>
    <mergeCell ref="C3329:C3336"/>
    <mergeCell ref="D3329:D3336"/>
    <mergeCell ref="E3329:E3336"/>
    <mergeCell ref="F3329:G3329"/>
    <mergeCell ref="AM3329:AM3336"/>
    <mergeCell ref="D3321:D3328"/>
    <mergeCell ref="E3321:E3328"/>
    <mergeCell ref="F3296:G3296"/>
    <mergeCell ref="C3129:C3136"/>
    <mergeCell ref="D3129:D3136"/>
    <mergeCell ref="E3129:E3136"/>
    <mergeCell ref="B3225:B3232"/>
    <mergeCell ref="A3161:A3168"/>
    <mergeCell ref="F3162:F3167"/>
    <mergeCell ref="F3168:G3168"/>
    <mergeCell ref="F3169:G3169"/>
    <mergeCell ref="F3178:F3183"/>
    <mergeCell ref="D3201:D3208"/>
    <mergeCell ref="E3201:E3208"/>
    <mergeCell ref="F3201:G3201"/>
    <mergeCell ref="AM3201:AM3208"/>
    <mergeCell ref="A3321:A3328"/>
    <mergeCell ref="B3321:B3328"/>
    <mergeCell ref="C3321:C3328"/>
    <mergeCell ref="F3330:F3335"/>
    <mergeCell ref="F3336:G3336"/>
    <mergeCell ref="E3177:E3184"/>
    <mergeCell ref="F3177:G3177"/>
    <mergeCell ref="AM3177:AM3184"/>
    <mergeCell ref="A3193:A3200"/>
    <mergeCell ref="B3193:B3200"/>
    <mergeCell ref="C3193:C3200"/>
    <mergeCell ref="D3193:D3200"/>
    <mergeCell ref="E3193:E3200"/>
    <mergeCell ref="F3193:G3193"/>
    <mergeCell ref="AM3193:AM3200"/>
    <mergeCell ref="A3233:A3240"/>
    <mergeCell ref="B3233:B3240"/>
    <mergeCell ref="C3233:C3240"/>
    <mergeCell ref="D3233:D3240"/>
    <mergeCell ref="E3233:E3240"/>
    <mergeCell ref="F3233:G3233"/>
    <mergeCell ref="AM3233:AM3240"/>
    <mergeCell ref="F3242:F3247"/>
    <mergeCell ref="F3248:G3248"/>
    <mergeCell ref="A3249:A3256"/>
    <mergeCell ref="B3249:B3256"/>
    <mergeCell ref="AM3161:AM3168"/>
    <mergeCell ref="AM3169:AM3176"/>
    <mergeCell ref="C3249:C3256"/>
    <mergeCell ref="D3249:D3256"/>
    <mergeCell ref="E3249:E3256"/>
    <mergeCell ref="B3089:B3096"/>
    <mergeCell ref="C3089:C3096"/>
    <mergeCell ref="F3088:G3088"/>
    <mergeCell ref="F3081:G3081"/>
    <mergeCell ref="AM3097:AM3104"/>
    <mergeCell ref="AN3665:AN3672"/>
    <mergeCell ref="AO3665:AO3672"/>
    <mergeCell ref="AO3745:AO3752"/>
    <mergeCell ref="AN3097:AN3104"/>
    <mergeCell ref="AO3097:AO3104"/>
    <mergeCell ref="B3977:B3984"/>
    <mergeCell ref="C3977:C3984"/>
    <mergeCell ref="A3977:A3984"/>
    <mergeCell ref="AP3753:AP3760"/>
    <mergeCell ref="AP3105:AP3112"/>
    <mergeCell ref="B3945:B3952"/>
    <mergeCell ref="AP3673:AP3680"/>
    <mergeCell ref="AP3729:AP3736"/>
    <mergeCell ref="AN3761:AN3768"/>
    <mergeCell ref="AO3761:AO3768"/>
    <mergeCell ref="AP3761:AP3768"/>
    <mergeCell ref="AM3769:AM3776"/>
    <mergeCell ref="AN3769:AN3776"/>
    <mergeCell ref="AO3769:AO3776"/>
    <mergeCell ref="AP3769:AP3776"/>
    <mergeCell ref="A3761:A3768"/>
    <mergeCell ref="B3761:B3768"/>
    <mergeCell ref="C3761:C3768"/>
    <mergeCell ref="C3937:C3944"/>
    <mergeCell ref="A3793:A3800"/>
    <mergeCell ref="B3793:B3800"/>
    <mergeCell ref="C3793:C3800"/>
    <mergeCell ref="D3793:D3800"/>
    <mergeCell ref="AP3137:AP3144"/>
    <mergeCell ref="F3768:G3768"/>
    <mergeCell ref="A3769:A3776"/>
    <mergeCell ref="B3769:B3776"/>
    <mergeCell ref="C3769:C3776"/>
    <mergeCell ref="D3769:D3776"/>
    <mergeCell ref="E3769:E3776"/>
    <mergeCell ref="F3769:G3769"/>
    <mergeCell ref="F3226:F3231"/>
    <mergeCell ref="AM3585:AM3592"/>
    <mergeCell ref="A3289:A3296"/>
    <mergeCell ref="B3289:B3296"/>
    <mergeCell ref="C3289:C3296"/>
    <mergeCell ref="F3738:F3743"/>
    <mergeCell ref="F3744:G3744"/>
    <mergeCell ref="A3745:A3752"/>
    <mergeCell ref="B3745:B3752"/>
    <mergeCell ref="A3089:A3096"/>
    <mergeCell ref="E3609:E3616"/>
    <mergeCell ref="F3609:G3609"/>
    <mergeCell ref="AM3609:AM3616"/>
    <mergeCell ref="AM3649:AM3656"/>
    <mergeCell ref="AM3129:AM3136"/>
    <mergeCell ref="A3105:A3112"/>
    <mergeCell ref="A3601:A3608"/>
    <mergeCell ref="B3601:B3608"/>
    <mergeCell ref="C3105:C3112"/>
    <mergeCell ref="F3112:G3112"/>
    <mergeCell ref="F3281:G3281"/>
    <mergeCell ref="AM3281:AM3288"/>
    <mergeCell ref="F3122:F3127"/>
    <mergeCell ref="A3113:A3120"/>
    <mergeCell ref="E4001:E4008"/>
    <mergeCell ref="AP3953:AP3960"/>
    <mergeCell ref="B3753:B3760"/>
    <mergeCell ref="C3753:C3760"/>
    <mergeCell ref="D3649:D3656"/>
    <mergeCell ref="E3649:E3656"/>
    <mergeCell ref="D3945:D3952"/>
    <mergeCell ref="C3961:C3968"/>
    <mergeCell ref="D3961:D3968"/>
    <mergeCell ref="E3961:E3968"/>
    <mergeCell ref="A3953:A3960"/>
    <mergeCell ref="F3968:G3968"/>
    <mergeCell ref="F3953:G3953"/>
    <mergeCell ref="F3954:F3959"/>
    <mergeCell ref="AP3929:AP3936"/>
    <mergeCell ref="F3634:F3639"/>
    <mergeCell ref="F3640:G3640"/>
    <mergeCell ref="F3762:F3767"/>
    <mergeCell ref="B3145:B3152"/>
    <mergeCell ref="C3145:C3152"/>
    <mergeCell ref="D3145:D3152"/>
    <mergeCell ref="E3145:E3152"/>
    <mergeCell ref="F3145:G3145"/>
    <mergeCell ref="AM3145:AM3152"/>
    <mergeCell ref="AM3985:AM3992"/>
    <mergeCell ref="AN3985:AN3992"/>
    <mergeCell ref="AO3985:AO3992"/>
    <mergeCell ref="AP3985:AP3992"/>
    <mergeCell ref="F3153:G3153"/>
    <mergeCell ref="AM3153:AM3160"/>
    <mergeCell ref="AN3153:AN3160"/>
    <mergeCell ref="AO3153:AO3160"/>
    <mergeCell ref="AP3153:AP3160"/>
    <mergeCell ref="E3849:E3856"/>
    <mergeCell ref="F3849:G3849"/>
    <mergeCell ref="AM3849:AM3856"/>
    <mergeCell ref="A3681:A3688"/>
    <mergeCell ref="B3681:B3688"/>
    <mergeCell ref="C3681:C3688"/>
    <mergeCell ref="D3681:D3688"/>
    <mergeCell ref="E3681:E3688"/>
    <mergeCell ref="F3681:G3681"/>
    <mergeCell ref="AM3681:AM3688"/>
    <mergeCell ref="A3689:A3696"/>
    <mergeCell ref="B3689:B3696"/>
    <mergeCell ref="C3689:C3696"/>
    <mergeCell ref="D3689:D3696"/>
    <mergeCell ref="AO3145:AO3152"/>
    <mergeCell ref="AP3145:AP3152"/>
    <mergeCell ref="AN3609:AN3616"/>
    <mergeCell ref="AO3609:AO3616"/>
    <mergeCell ref="B3161:B3168"/>
    <mergeCell ref="C3161:C3168"/>
    <mergeCell ref="D3161:D3168"/>
    <mergeCell ref="E3161:E3168"/>
    <mergeCell ref="F3209:G3209"/>
    <mergeCell ref="AM3209:AM3216"/>
    <mergeCell ref="A3153:A3160"/>
    <mergeCell ref="B3153:B3160"/>
    <mergeCell ref="C3153:C3160"/>
    <mergeCell ref="D3153:D3160"/>
    <mergeCell ref="A3201:A3208"/>
    <mergeCell ref="B3201:B3208"/>
    <mergeCell ref="C3401:C3408"/>
    <mergeCell ref="D3401:D3408"/>
    <mergeCell ref="E3401:E3408"/>
    <mergeCell ref="F3401:G3401"/>
    <mergeCell ref="AM3401:AM3408"/>
    <mergeCell ref="AN3401:AN3408"/>
    <mergeCell ref="AO3401:AO3408"/>
    <mergeCell ref="AP3401:AP3408"/>
    <mergeCell ref="A3849:A3856"/>
    <mergeCell ref="B3849:B3856"/>
    <mergeCell ref="C3849:C3856"/>
    <mergeCell ref="D3849:D3856"/>
    <mergeCell ref="AN3849:AN3856"/>
    <mergeCell ref="A3401:A3408"/>
    <mergeCell ref="B3401:B3408"/>
    <mergeCell ref="F3129:G3129"/>
    <mergeCell ref="C3929:C3936"/>
    <mergeCell ref="D3937:D3944"/>
    <mergeCell ref="E3937:E3944"/>
    <mergeCell ref="F3128:G3128"/>
    <mergeCell ref="F3410:F3415"/>
    <mergeCell ref="F3416:G3416"/>
    <mergeCell ref="C3369:C3376"/>
    <mergeCell ref="D3369:D3376"/>
    <mergeCell ref="E3369:E3376"/>
    <mergeCell ref="F3369:G3369"/>
    <mergeCell ref="AM3369:AM3376"/>
    <mergeCell ref="C3201:C3208"/>
    <mergeCell ref="AN3321:AN3328"/>
    <mergeCell ref="A3697:A3704"/>
    <mergeCell ref="B3697:B3704"/>
    <mergeCell ref="C3697:C3704"/>
    <mergeCell ref="D3697:D3704"/>
    <mergeCell ref="E3697:E3704"/>
    <mergeCell ref="F3697:G3697"/>
    <mergeCell ref="AM3697:AM3704"/>
    <mergeCell ref="AN3697:AN3704"/>
    <mergeCell ref="AO3697:AO3704"/>
    <mergeCell ref="AP3697:AP3704"/>
    <mergeCell ref="F3714:F3719"/>
    <mergeCell ref="F3722:F3727"/>
    <mergeCell ref="F3728:G3728"/>
    <mergeCell ref="A3737:A3744"/>
    <mergeCell ref="B3737:B3744"/>
    <mergeCell ref="C3737:C3744"/>
    <mergeCell ref="D3737:D3744"/>
    <mergeCell ref="E3737:E3744"/>
    <mergeCell ref="F3737:G3737"/>
    <mergeCell ref="AM3737:AM3744"/>
    <mergeCell ref="AN3737:AN3744"/>
    <mergeCell ref="AO3737:AO3744"/>
    <mergeCell ref="AP3737:AP3744"/>
    <mergeCell ref="F3754:F3759"/>
    <mergeCell ref="B3585:B3592"/>
    <mergeCell ref="A3145:A3152"/>
    <mergeCell ref="F3161:G3161"/>
    <mergeCell ref="A3633:A3640"/>
    <mergeCell ref="B3633:B3640"/>
    <mergeCell ref="C3633:C3640"/>
    <mergeCell ref="D3633:D3640"/>
    <mergeCell ref="F3170:F3175"/>
    <mergeCell ref="F3176:G3176"/>
    <mergeCell ref="C3185:C3192"/>
    <mergeCell ref="D3185:D3192"/>
    <mergeCell ref="B3785:B3792"/>
    <mergeCell ref="C3785:C3792"/>
    <mergeCell ref="D3785:D3792"/>
    <mergeCell ref="E3785:E3792"/>
    <mergeCell ref="F3785:G3785"/>
    <mergeCell ref="AM3785:AM3792"/>
    <mergeCell ref="D3585:D3592"/>
    <mergeCell ref="E3585:E3592"/>
    <mergeCell ref="F3585:G3585"/>
    <mergeCell ref="B3937:B3944"/>
    <mergeCell ref="AN3633:AN3640"/>
    <mergeCell ref="AO3633:AO3640"/>
    <mergeCell ref="AP3633:AP3640"/>
    <mergeCell ref="A3833:A3840"/>
    <mergeCell ref="B3833:B3840"/>
    <mergeCell ref="C3833:C3840"/>
    <mergeCell ref="B3969:B3976"/>
    <mergeCell ref="B3929:B3936"/>
    <mergeCell ref="F3961:G3961"/>
    <mergeCell ref="B3705:B3712"/>
    <mergeCell ref="C3705:C3712"/>
    <mergeCell ref="D3705:D3712"/>
    <mergeCell ref="F3617:G3617"/>
    <mergeCell ref="AM3617:AM3624"/>
    <mergeCell ref="AN3617:AN3624"/>
    <mergeCell ref="F3602:F3607"/>
    <mergeCell ref="AN3929:AN3936"/>
    <mergeCell ref="C3585:C3592"/>
    <mergeCell ref="A3945:A3952"/>
    <mergeCell ref="E3969:E3976"/>
    <mergeCell ref="A3969:A3976"/>
    <mergeCell ref="F3970:F3975"/>
    <mergeCell ref="F3969:G3969"/>
    <mergeCell ref="AP3961:AP3968"/>
    <mergeCell ref="F3962:F3967"/>
    <mergeCell ref="F3858:F3863"/>
    <mergeCell ref="F3864:G3864"/>
    <mergeCell ref="AP3609:AP3616"/>
    <mergeCell ref="AN3649:AN3656"/>
    <mergeCell ref="AO3649:AO3656"/>
    <mergeCell ref="AP3649:AP3656"/>
    <mergeCell ref="AO3681:AO3688"/>
    <mergeCell ref="AP3681:AP3688"/>
    <mergeCell ref="E3689:E3696"/>
    <mergeCell ref="F3689:G3689"/>
    <mergeCell ref="AM3689:AM3696"/>
    <mergeCell ref="AN3689:AN3696"/>
    <mergeCell ref="AO3689:AO3696"/>
    <mergeCell ref="AP3689:AP3696"/>
    <mergeCell ref="A3705:A3712"/>
    <mergeCell ref="F3930:F3935"/>
    <mergeCell ref="F3936:G3936"/>
    <mergeCell ref="AM3929:AM3936"/>
    <mergeCell ref="A3857:A3864"/>
    <mergeCell ref="B3857:B3864"/>
    <mergeCell ref="C3857:C3864"/>
    <mergeCell ref="D3857:D3864"/>
    <mergeCell ref="E3857:E3864"/>
    <mergeCell ref="F3857:G3857"/>
    <mergeCell ref="AM3857:AM3864"/>
    <mergeCell ref="AN3857:AN3864"/>
    <mergeCell ref="AO3857:AO3864"/>
    <mergeCell ref="AP3857:AP3864"/>
    <mergeCell ref="F3706:F3711"/>
    <mergeCell ref="E4129:E4136"/>
    <mergeCell ref="AO4121:AO4128"/>
    <mergeCell ref="AM4033:AM4040"/>
    <mergeCell ref="AN4033:AN4040"/>
    <mergeCell ref="E3953:E3960"/>
    <mergeCell ref="E4033:E4040"/>
    <mergeCell ref="A3961:A3968"/>
    <mergeCell ref="B3961:B3968"/>
    <mergeCell ref="A3137:A3144"/>
    <mergeCell ref="B3137:B3144"/>
    <mergeCell ref="C3137:C3144"/>
    <mergeCell ref="D3137:D3144"/>
    <mergeCell ref="F3929:G3929"/>
    <mergeCell ref="C3745:C3752"/>
    <mergeCell ref="A3649:A3656"/>
    <mergeCell ref="B3649:B3656"/>
    <mergeCell ref="C3649:C3656"/>
    <mergeCell ref="F3658:F3663"/>
    <mergeCell ref="AP3969:AP3976"/>
    <mergeCell ref="D3601:D3608"/>
    <mergeCell ref="E3601:E3608"/>
    <mergeCell ref="AM3601:AM3608"/>
    <mergeCell ref="AN3601:AN3608"/>
    <mergeCell ref="AM3953:AM3960"/>
    <mergeCell ref="F3977:G3977"/>
    <mergeCell ref="F3586:F3591"/>
    <mergeCell ref="F3592:G3592"/>
    <mergeCell ref="AN3585:AN3592"/>
    <mergeCell ref="AO3585:AO3592"/>
    <mergeCell ref="F3608:G3608"/>
    <mergeCell ref="A3369:A3376"/>
    <mergeCell ref="B3369:B3376"/>
    <mergeCell ref="AM4001:AM4008"/>
    <mergeCell ref="AN3785:AN3792"/>
    <mergeCell ref="AO3785:AO3792"/>
    <mergeCell ref="AP3785:AP3792"/>
    <mergeCell ref="A3801:A3808"/>
    <mergeCell ref="B3801:B3808"/>
    <mergeCell ref="C3801:C3808"/>
    <mergeCell ref="D3801:D3808"/>
    <mergeCell ref="E3801:E3808"/>
    <mergeCell ref="F3801:G3801"/>
    <mergeCell ref="AM3801:AM3808"/>
    <mergeCell ref="AN3801:AN3808"/>
    <mergeCell ref="AO3801:AO3808"/>
    <mergeCell ref="F3402:F3407"/>
    <mergeCell ref="F3408:G3408"/>
    <mergeCell ref="D3617:D3624"/>
    <mergeCell ref="E3617:E3624"/>
    <mergeCell ref="AN3745:AN3752"/>
    <mergeCell ref="C4001:C4008"/>
    <mergeCell ref="F3945:G3945"/>
    <mergeCell ref="F3960:G3960"/>
    <mergeCell ref="F4018:F4023"/>
    <mergeCell ref="F4008:G4008"/>
    <mergeCell ref="F4024:G4024"/>
    <mergeCell ref="AO3993:AO4000"/>
    <mergeCell ref="F3938:F3943"/>
    <mergeCell ref="F3944:G3944"/>
    <mergeCell ref="AM3961:AM3968"/>
    <mergeCell ref="AN3961:AN3968"/>
    <mergeCell ref="A3937:A3944"/>
    <mergeCell ref="C3945:C3952"/>
    <mergeCell ref="A3785:A3792"/>
    <mergeCell ref="D3753:D3760"/>
    <mergeCell ref="E3753:E3760"/>
    <mergeCell ref="F3770:F3775"/>
    <mergeCell ref="F3776:G3776"/>
    <mergeCell ref="E3761:E3768"/>
    <mergeCell ref="F3761:G3761"/>
    <mergeCell ref="E3137:E3144"/>
    <mergeCell ref="AR3137:AR3144"/>
    <mergeCell ref="AS3137:AS3144"/>
    <mergeCell ref="AN3137:AN3144"/>
    <mergeCell ref="E3929:E3936"/>
    <mergeCell ref="D3953:D3960"/>
    <mergeCell ref="F4048:G4048"/>
    <mergeCell ref="D3993:D4000"/>
    <mergeCell ref="C3969:C3976"/>
    <mergeCell ref="A3929:A3936"/>
    <mergeCell ref="F3138:F3143"/>
    <mergeCell ref="F3144:G3144"/>
    <mergeCell ref="AO3137:AO3144"/>
    <mergeCell ref="F3137:G3137"/>
    <mergeCell ref="AM3137:AM3144"/>
    <mergeCell ref="D3929:D3936"/>
    <mergeCell ref="AO3961:AO3968"/>
    <mergeCell ref="D4009:D4016"/>
    <mergeCell ref="E4009:E4016"/>
    <mergeCell ref="AN4001:AN4008"/>
    <mergeCell ref="AR4025:AR4032"/>
    <mergeCell ref="AP3289:AP3296"/>
    <mergeCell ref="B3577:B3584"/>
    <mergeCell ref="C3577:C3584"/>
    <mergeCell ref="A3641:A3648"/>
    <mergeCell ref="B3641:B3648"/>
    <mergeCell ref="C3641:C3648"/>
    <mergeCell ref="D3641:D3648"/>
    <mergeCell ref="E3641:E3648"/>
    <mergeCell ref="F3641:G3641"/>
    <mergeCell ref="AM3641:AM3648"/>
    <mergeCell ref="AN3641:AN3648"/>
    <mergeCell ref="AO3641:AO3648"/>
    <mergeCell ref="AP3641:AP3648"/>
    <mergeCell ref="AQ3641:AQ3648"/>
    <mergeCell ref="A3753:A3760"/>
    <mergeCell ref="F4041:G4041"/>
    <mergeCell ref="AR3969:AR3976"/>
    <mergeCell ref="F4033:G4033"/>
    <mergeCell ref="F3976:G3976"/>
    <mergeCell ref="F3985:G3985"/>
    <mergeCell ref="AQ3961:AQ3968"/>
    <mergeCell ref="E3993:E4000"/>
    <mergeCell ref="A3585:A3592"/>
    <mergeCell ref="F4034:F4039"/>
    <mergeCell ref="AQ3985:AQ3992"/>
    <mergeCell ref="A3305:A3312"/>
    <mergeCell ref="C3953:C3960"/>
    <mergeCell ref="F3937:G3937"/>
    <mergeCell ref="AQ3753:AQ3760"/>
    <mergeCell ref="AQ3937:AQ3944"/>
    <mergeCell ref="AQ3649:AQ3656"/>
    <mergeCell ref="AQ3673:AQ3680"/>
    <mergeCell ref="AQ3729:AQ3736"/>
    <mergeCell ref="AQ3761:AQ3768"/>
    <mergeCell ref="AQ3769:AQ3776"/>
    <mergeCell ref="AQ3785:AQ3792"/>
    <mergeCell ref="AQ3401:AQ3408"/>
    <mergeCell ref="B4097:B4104"/>
    <mergeCell ref="C4057:C4064"/>
    <mergeCell ref="D4057:D4064"/>
    <mergeCell ref="E4081:E4088"/>
    <mergeCell ref="D4073:D4080"/>
    <mergeCell ref="E4073:E4080"/>
    <mergeCell ref="F4057:G4057"/>
    <mergeCell ref="AM4057:AM4064"/>
    <mergeCell ref="F4129:G4129"/>
    <mergeCell ref="F4114:F4119"/>
    <mergeCell ref="AO4097:AO4104"/>
    <mergeCell ref="AN4081:AN4088"/>
    <mergeCell ref="AN4113:AN4120"/>
    <mergeCell ref="AO4113:AO4120"/>
    <mergeCell ref="A4313:A4320"/>
    <mergeCell ref="B4313:B4320"/>
    <mergeCell ref="C4313:C4320"/>
    <mergeCell ref="B4273:B4280"/>
    <mergeCell ref="C4273:C4280"/>
    <mergeCell ref="C4249:C4256"/>
    <mergeCell ref="C4113:C4120"/>
    <mergeCell ref="D4113:D4120"/>
    <mergeCell ref="F4290:F4295"/>
    <mergeCell ref="C4241:C4248"/>
    <mergeCell ref="D4241:D4248"/>
    <mergeCell ref="E4241:E4248"/>
    <mergeCell ref="A4121:A4128"/>
    <mergeCell ref="B4121:B4128"/>
    <mergeCell ref="C4121:C4128"/>
    <mergeCell ref="D4121:D4128"/>
    <mergeCell ref="AM4129:AM4136"/>
    <mergeCell ref="F4112:G4112"/>
    <mergeCell ref="B4249:B4256"/>
    <mergeCell ref="A4233:A4240"/>
    <mergeCell ref="B4233:B4240"/>
    <mergeCell ref="E4225:E4232"/>
    <mergeCell ref="D4169:D4176"/>
    <mergeCell ref="E4169:E4176"/>
    <mergeCell ref="B4169:B4176"/>
    <mergeCell ref="C4169:C4176"/>
    <mergeCell ref="D4225:D4232"/>
    <mergeCell ref="B4289:B4296"/>
    <mergeCell ref="D4249:D4256"/>
    <mergeCell ref="E4201:E4208"/>
    <mergeCell ref="C4081:C4088"/>
    <mergeCell ref="C4097:C4104"/>
    <mergeCell ref="D4097:D4104"/>
    <mergeCell ref="A4249:A4256"/>
    <mergeCell ref="F4257:G4257"/>
    <mergeCell ref="AM4257:AM4264"/>
    <mergeCell ref="AN4257:AN4264"/>
    <mergeCell ref="AO4257:AO4264"/>
    <mergeCell ref="AM4153:AM4160"/>
    <mergeCell ref="F4306:F4311"/>
    <mergeCell ref="B4217:B4224"/>
    <mergeCell ref="C4217:C4224"/>
    <mergeCell ref="D4217:D4224"/>
    <mergeCell ref="AN4177:AN4184"/>
    <mergeCell ref="AO4177:AO4184"/>
    <mergeCell ref="AN4193:AN4200"/>
    <mergeCell ref="C4073:C4080"/>
    <mergeCell ref="A4113:A4120"/>
    <mergeCell ref="B4113:B4120"/>
    <mergeCell ref="D4129:D4136"/>
    <mergeCell ref="AO4033:AO4040"/>
    <mergeCell ref="F4305:G4305"/>
    <mergeCell ref="AP4009:AP4016"/>
    <mergeCell ref="B4185:B4192"/>
    <mergeCell ref="D4161:D4168"/>
    <mergeCell ref="AP4089:AP4096"/>
    <mergeCell ref="B4137:B4144"/>
    <mergeCell ref="E4017:E4024"/>
    <mergeCell ref="A4209:A4216"/>
    <mergeCell ref="B4209:B4216"/>
    <mergeCell ref="C4209:C4216"/>
    <mergeCell ref="D4209:D4216"/>
    <mergeCell ref="E4209:E4216"/>
    <mergeCell ref="F4209:G4209"/>
    <mergeCell ref="AM4209:AM4216"/>
    <mergeCell ref="AN4209:AN4216"/>
    <mergeCell ref="AO4209:AO4216"/>
    <mergeCell ref="AP4209:AP4216"/>
    <mergeCell ref="AN3977:AN3984"/>
    <mergeCell ref="AO3977:AO3984"/>
    <mergeCell ref="B4009:B4016"/>
    <mergeCell ref="AP4121:AP4128"/>
    <mergeCell ref="AP4001:AP4008"/>
    <mergeCell ref="AO4049:AO4056"/>
    <mergeCell ref="D4041:D4048"/>
    <mergeCell ref="A4169:A4176"/>
    <mergeCell ref="D4025:D4032"/>
    <mergeCell ref="F4138:F4143"/>
    <mergeCell ref="F4144:G4144"/>
    <mergeCell ref="AO4169:AO4176"/>
    <mergeCell ref="B4193:B4200"/>
    <mergeCell ref="A4041:A4048"/>
    <mergeCell ref="B4041:B4048"/>
    <mergeCell ref="A4193:A4200"/>
    <mergeCell ref="D4193:D4200"/>
    <mergeCell ref="E4193:E4200"/>
    <mergeCell ref="F4193:G4193"/>
    <mergeCell ref="AM4193:AM4200"/>
    <mergeCell ref="C4193:C4200"/>
    <mergeCell ref="A4033:A4040"/>
    <mergeCell ref="AP4057:AP4064"/>
    <mergeCell ref="F3994:F3999"/>
    <mergeCell ref="F4000:G4000"/>
    <mergeCell ref="F4066:F4071"/>
    <mergeCell ref="F4098:F4103"/>
    <mergeCell ref="F4104:G4104"/>
    <mergeCell ref="F4192:G4192"/>
    <mergeCell ref="F4042:F4047"/>
    <mergeCell ref="AM4097:AM4104"/>
    <mergeCell ref="F4146:F4151"/>
    <mergeCell ref="F4152:G4152"/>
    <mergeCell ref="E4121:E4128"/>
    <mergeCell ref="A4057:A4064"/>
    <mergeCell ref="AN4121:AN4128"/>
    <mergeCell ref="F4145:G4145"/>
    <mergeCell ref="A3993:A4000"/>
    <mergeCell ref="B3993:B4000"/>
    <mergeCell ref="C3993:C4000"/>
    <mergeCell ref="AO4025:AO4032"/>
    <mergeCell ref="B4065:B4072"/>
    <mergeCell ref="A4049:A4056"/>
    <mergeCell ref="D4081:D4088"/>
    <mergeCell ref="B4033:B4040"/>
    <mergeCell ref="F3986:F3991"/>
    <mergeCell ref="AM3977:AM3984"/>
    <mergeCell ref="AM4169:AM4176"/>
    <mergeCell ref="D4065:D4072"/>
    <mergeCell ref="E4065:E4072"/>
    <mergeCell ref="F4065:G4065"/>
    <mergeCell ref="F4074:F4079"/>
    <mergeCell ref="F4080:G4080"/>
    <mergeCell ref="E4057:E4064"/>
    <mergeCell ref="B4129:B4136"/>
    <mergeCell ref="AO4137:AO4144"/>
    <mergeCell ref="AM3993:AM4000"/>
    <mergeCell ref="AN3993:AN4000"/>
    <mergeCell ref="C4025:C4032"/>
    <mergeCell ref="E4097:E4104"/>
    <mergeCell ref="F4049:G4049"/>
    <mergeCell ref="C4041:C4048"/>
    <mergeCell ref="F4025:G4025"/>
    <mergeCell ref="C4185:C4192"/>
    <mergeCell ref="AM4009:AM4016"/>
    <mergeCell ref="C4161:C4168"/>
    <mergeCell ref="A4153:A4160"/>
    <mergeCell ref="B4153:B4160"/>
    <mergeCell ref="C4153:C4160"/>
    <mergeCell ref="D4153:D4160"/>
    <mergeCell ref="E4153:E4160"/>
    <mergeCell ref="F4162:F4167"/>
    <mergeCell ref="AN4153:AN4160"/>
    <mergeCell ref="AO4153:AO4160"/>
    <mergeCell ref="A4161:A4168"/>
    <mergeCell ref="F3992:G3992"/>
    <mergeCell ref="F4089:G4089"/>
    <mergeCell ref="AO4089:AO4096"/>
    <mergeCell ref="F4064:G4064"/>
    <mergeCell ref="C4009:C4016"/>
    <mergeCell ref="AO4009:AO4016"/>
    <mergeCell ref="D4001:D4008"/>
    <mergeCell ref="AN4169:AN4176"/>
    <mergeCell ref="B4105:B4112"/>
    <mergeCell ref="C4105:C4112"/>
    <mergeCell ref="D4105:D4112"/>
    <mergeCell ref="E4105:E4112"/>
    <mergeCell ref="AN4105:AN4112"/>
    <mergeCell ref="AO4105:AO4112"/>
    <mergeCell ref="F4169:G4169"/>
    <mergeCell ref="A4017:A4024"/>
    <mergeCell ref="B4017:B4024"/>
    <mergeCell ref="C4017:C4024"/>
    <mergeCell ref="D4017:D4024"/>
    <mergeCell ref="E4025:E4032"/>
    <mergeCell ref="A4025:A4032"/>
    <mergeCell ref="B4025:B4032"/>
    <mergeCell ref="A4065:A4072"/>
    <mergeCell ref="A4073:A4080"/>
    <mergeCell ref="AO4065:AO4072"/>
    <mergeCell ref="C4145:C4152"/>
    <mergeCell ref="D4145:D4152"/>
    <mergeCell ref="E4145:E4152"/>
    <mergeCell ref="C4065:C4072"/>
    <mergeCell ref="AN4073:AN4080"/>
    <mergeCell ref="B4089:B4096"/>
    <mergeCell ref="C4089:C4096"/>
    <mergeCell ref="D4089:D4096"/>
    <mergeCell ref="E4089:E4096"/>
    <mergeCell ref="B4081:B4088"/>
    <mergeCell ref="AN3065:AN3072"/>
    <mergeCell ref="AO3049:AO3056"/>
    <mergeCell ref="AQ2681:AQ2688"/>
    <mergeCell ref="AP3001:AP3008"/>
    <mergeCell ref="AQ3001:AQ3008"/>
    <mergeCell ref="AO2977:AO2984"/>
    <mergeCell ref="AN3001:AN3008"/>
    <mergeCell ref="AO3001:AO3008"/>
    <mergeCell ref="AP3073:AP3080"/>
    <mergeCell ref="AQ3073:AQ3080"/>
    <mergeCell ref="AM3025:AM3032"/>
    <mergeCell ref="F3096:G3096"/>
    <mergeCell ref="AM3105:AM3112"/>
    <mergeCell ref="AN3081:AN3088"/>
    <mergeCell ref="F3017:G3017"/>
    <mergeCell ref="F3072:G3072"/>
    <mergeCell ref="E3065:E3072"/>
    <mergeCell ref="AP2977:AP2984"/>
    <mergeCell ref="AP2681:AP2688"/>
    <mergeCell ref="F3025:G3025"/>
    <mergeCell ref="D2721:D2728"/>
    <mergeCell ref="E2721:E2728"/>
    <mergeCell ref="F2721:G2721"/>
    <mergeCell ref="C3025:C3032"/>
    <mergeCell ref="D3025:D3032"/>
    <mergeCell ref="F3040:G3040"/>
    <mergeCell ref="AO3017:AO3024"/>
    <mergeCell ref="AP3017:AP3024"/>
    <mergeCell ref="AQ3017:AQ3024"/>
    <mergeCell ref="AM3089:AM3096"/>
    <mergeCell ref="E3097:E3104"/>
    <mergeCell ref="F3097:G3097"/>
    <mergeCell ref="D3105:D3112"/>
    <mergeCell ref="AM3073:AM3080"/>
    <mergeCell ref="AO3089:AO3096"/>
    <mergeCell ref="AQ3065:AQ3072"/>
    <mergeCell ref="AO3081:AO3088"/>
    <mergeCell ref="F3073:G3073"/>
    <mergeCell ref="F3090:F3095"/>
    <mergeCell ref="AO3041:AO3048"/>
    <mergeCell ref="AO2721:AO2728"/>
    <mergeCell ref="AP2721:AP2728"/>
    <mergeCell ref="F2762:F2767"/>
    <mergeCell ref="F2768:G2768"/>
    <mergeCell ref="F3104:G3104"/>
    <mergeCell ref="F3057:G3057"/>
    <mergeCell ref="AM3057:AM3064"/>
    <mergeCell ref="C3049:C3056"/>
    <mergeCell ref="D3057:D3064"/>
    <mergeCell ref="D3049:D3056"/>
    <mergeCell ref="AM2833:AM2840"/>
    <mergeCell ref="AN2833:AN2840"/>
    <mergeCell ref="F3074:F3079"/>
    <mergeCell ref="AM3065:AM3072"/>
    <mergeCell ref="F3080:G3080"/>
    <mergeCell ref="D3065:D3072"/>
    <mergeCell ref="F3098:F3103"/>
    <mergeCell ref="AO3057:AO3064"/>
    <mergeCell ref="AN3089:AN3096"/>
    <mergeCell ref="F2738:F2743"/>
    <mergeCell ref="F2744:G2744"/>
    <mergeCell ref="AM3017:AM3024"/>
    <mergeCell ref="AN3057:AN3064"/>
    <mergeCell ref="AM3009:AM3016"/>
    <mergeCell ref="A4001:A4008"/>
    <mergeCell ref="B4001:B4008"/>
    <mergeCell ref="A3985:A3992"/>
    <mergeCell ref="B3985:B3992"/>
    <mergeCell ref="C3985:C3992"/>
    <mergeCell ref="D3985:D3992"/>
    <mergeCell ref="E3985:E3992"/>
    <mergeCell ref="B4161:B4168"/>
    <mergeCell ref="E4161:E4168"/>
    <mergeCell ref="F4161:G4161"/>
    <mergeCell ref="AM4161:AM4168"/>
    <mergeCell ref="AN4161:AN4168"/>
    <mergeCell ref="C4049:C4056"/>
    <mergeCell ref="D4049:D4056"/>
    <mergeCell ref="E4049:E4056"/>
    <mergeCell ref="A4009:A4016"/>
    <mergeCell ref="C4033:C4040"/>
    <mergeCell ref="D4033:D4040"/>
    <mergeCell ref="B4145:B4152"/>
    <mergeCell ref="AM4185:AM4192"/>
    <mergeCell ref="AN4185:AN4192"/>
    <mergeCell ref="AO4185:AO4192"/>
    <mergeCell ref="AO4225:AO4232"/>
    <mergeCell ref="AO4193:AO4200"/>
    <mergeCell ref="B4049:B4056"/>
    <mergeCell ref="E4041:E4048"/>
    <mergeCell ref="A4105:A4112"/>
    <mergeCell ref="F3993:G3993"/>
    <mergeCell ref="AN4049:AN4056"/>
    <mergeCell ref="AO4057:AO4064"/>
    <mergeCell ref="B4073:B4080"/>
    <mergeCell ref="AN4057:AN4064"/>
    <mergeCell ref="F4113:G4113"/>
    <mergeCell ref="F4184:G4184"/>
    <mergeCell ref="A4137:A4144"/>
    <mergeCell ref="AM4137:AM4144"/>
    <mergeCell ref="AN4137:AN4144"/>
    <mergeCell ref="F4120:G4120"/>
    <mergeCell ref="F4058:F4063"/>
    <mergeCell ref="AM4089:AM4096"/>
    <mergeCell ref="F4026:F4031"/>
    <mergeCell ref="AM4025:AM4032"/>
    <mergeCell ref="A4185:A4192"/>
    <mergeCell ref="A4201:A4208"/>
    <mergeCell ref="B4201:B4208"/>
    <mergeCell ref="C4201:C4208"/>
    <mergeCell ref="D4201:D4208"/>
    <mergeCell ref="A4177:A4184"/>
    <mergeCell ref="B4177:B4184"/>
    <mergeCell ref="D4177:D4184"/>
    <mergeCell ref="E4177:E4184"/>
    <mergeCell ref="A4145:A4152"/>
    <mergeCell ref="C4129:C4136"/>
    <mergeCell ref="F4224:G4224"/>
    <mergeCell ref="E4217:E4224"/>
    <mergeCell ref="E4113:E4120"/>
    <mergeCell ref="F4201:G4201"/>
    <mergeCell ref="AM4201:AM4208"/>
    <mergeCell ref="AO4001:AO4008"/>
    <mergeCell ref="F4088:G4088"/>
    <mergeCell ref="F4226:F4231"/>
    <mergeCell ref="F4232:G4232"/>
    <mergeCell ref="F4121:G4121"/>
    <mergeCell ref="F4153:G4153"/>
    <mergeCell ref="F3082:F3087"/>
    <mergeCell ref="AP3065:AP3072"/>
    <mergeCell ref="D3097:D3104"/>
    <mergeCell ref="E3105:E3112"/>
    <mergeCell ref="AM2681:AM2688"/>
    <mergeCell ref="AN2681:AN2688"/>
    <mergeCell ref="AO2681:AO2688"/>
    <mergeCell ref="F2706:F2711"/>
    <mergeCell ref="F2712:G2712"/>
    <mergeCell ref="F3066:F3071"/>
    <mergeCell ref="C3081:C3088"/>
    <mergeCell ref="AP3089:AP3096"/>
    <mergeCell ref="F2770:F2775"/>
    <mergeCell ref="F2776:G2776"/>
    <mergeCell ref="C2793:C2800"/>
    <mergeCell ref="D2793:D2800"/>
    <mergeCell ref="E2793:E2800"/>
    <mergeCell ref="F2793:G2793"/>
    <mergeCell ref="AM2793:AM2800"/>
    <mergeCell ref="AN2793:AN2800"/>
    <mergeCell ref="AO2793:AO2800"/>
    <mergeCell ref="AP2793:AP2800"/>
    <mergeCell ref="AQ3033:AQ3040"/>
    <mergeCell ref="F2754:F2759"/>
    <mergeCell ref="F2760:G2760"/>
    <mergeCell ref="BD3089:BD3096"/>
    <mergeCell ref="BE3089:BE3096"/>
    <mergeCell ref="BF3089:BF3096"/>
    <mergeCell ref="BD3281:BD3288"/>
    <mergeCell ref="AZ3081:AZ3088"/>
    <mergeCell ref="AZ3065:AZ3072"/>
    <mergeCell ref="BF3281:BF3288"/>
    <mergeCell ref="AS3145:AS3152"/>
    <mergeCell ref="AT3145:AT3152"/>
    <mergeCell ref="AW3025:AW3032"/>
    <mergeCell ref="AX3025:AX3032"/>
    <mergeCell ref="AY3025:AY3032"/>
    <mergeCell ref="AZ3025:AZ3032"/>
    <mergeCell ref="AV3177:AV3184"/>
    <mergeCell ref="AW3177:AW3184"/>
    <mergeCell ref="BA3177:BA3184"/>
    <mergeCell ref="AT3153:AT3160"/>
    <mergeCell ref="AU3153:AU3160"/>
    <mergeCell ref="AV3153:AV3160"/>
    <mergeCell ref="BE3161:BE3168"/>
    <mergeCell ref="BF3161:BF3168"/>
    <mergeCell ref="BC3097:BC3104"/>
    <mergeCell ref="BA3025:BA3032"/>
    <mergeCell ref="BB3025:BB3032"/>
    <mergeCell ref="BC3025:BC3032"/>
    <mergeCell ref="BA3081:BA3088"/>
    <mergeCell ref="BA3121:BA3128"/>
    <mergeCell ref="BB3121:BB3128"/>
    <mergeCell ref="BC3121:BC3128"/>
    <mergeCell ref="AZ3089:AZ3096"/>
    <mergeCell ref="BA3089:BA3096"/>
    <mergeCell ref="AY3281:AY3288"/>
    <mergeCell ref="AZ2833:AZ2840"/>
    <mergeCell ref="AY3105:AY3112"/>
    <mergeCell ref="BA3097:BA3104"/>
    <mergeCell ref="AV2937:AV2944"/>
    <mergeCell ref="AW3057:AW3064"/>
    <mergeCell ref="AT3129:AT3136"/>
    <mergeCell ref="AS3281:AS3288"/>
    <mergeCell ref="BF3049:BF3056"/>
    <mergeCell ref="AU3009:AU3016"/>
    <mergeCell ref="AV3009:AV3016"/>
    <mergeCell ref="AW3009:AW3016"/>
    <mergeCell ref="AS3121:AS3128"/>
    <mergeCell ref="AT3121:AT3128"/>
    <mergeCell ref="AU3121:AU3128"/>
    <mergeCell ref="AV3121:AV3128"/>
    <mergeCell ref="AW3121:AW3128"/>
    <mergeCell ref="AX3121:AX3128"/>
    <mergeCell ref="AY3121:AY3128"/>
    <mergeCell ref="AZ3121:AZ3128"/>
    <mergeCell ref="BE3113:BE3120"/>
    <mergeCell ref="BF3113:BF3120"/>
    <mergeCell ref="BE2977:BE2984"/>
    <mergeCell ref="BF2977:BF2984"/>
    <mergeCell ref="AY3089:AY3096"/>
    <mergeCell ref="AU3033:AU3040"/>
    <mergeCell ref="BB2977:BB2984"/>
    <mergeCell ref="BE3081:BE3088"/>
    <mergeCell ref="AZ3057:AZ3064"/>
    <mergeCell ref="AT2593:AT2600"/>
    <mergeCell ref="BA3065:BA3072"/>
    <mergeCell ref="BE3057:BE3064"/>
    <mergeCell ref="BA3049:BA3056"/>
    <mergeCell ref="BB3017:BB3024"/>
    <mergeCell ref="BE2625:BE2632"/>
    <mergeCell ref="AZ2633:AZ2640"/>
    <mergeCell ref="BE2569:BE2576"/>
    <mergeCell ref="F3065:G3065"/>
    <mergeCell ref="BI3081:BI3088"/>
    <mergeCell ref="BJ2633:BJ2640"/>
    <mergeCell ref="BM2609:BM2616"/>
    <mergeCell ref="BK3057:BK3064"/>
    <mergeCell ref="BM3033:BM3040"/>
    <mergeCell ref="BL3049:BL3056"/>
    <mergeCell ref="BI3049:BI3056"/>
    <mergeCell ref="BL2641:BL2648"/>
    <mergeCell ref="BK2937:BK2944"/>
    <mergeCell ref="BL2937:BL2944"/>
    <mergeCell ref="BM2937:BM2944"/>
    <mergeCell ref="BJ2657:BJ2664"/>
    <mergeCell ref="BK2657:BK2664"/>
    <mergeCell ref="BK2729:BK2736"/>
    <mergeCell ref="BI2633:BI2640"/>
    <mergeCell ref="F2586:F2591"/>
    <mergeCell ref="AQ2577:AQ2584"/>
    <mergeCell ref="F3018:F3023"/>
    <mergeCell ref="F3024:G3024"/>
    <mergeCell ref="F3034:F3039"/>
    <mergeCell ref="AU2593:AU2600"/>
    <mergeCell ref="F2650:F2655"/>
    <mergeCell ref="F2656:G2656"/>
    <mergeCell ref="AU2585:AU2592"/>
    <mergeCell ref="AU2569:AU2576"/>
    <mergeCell ref="F3026:F3031"/>
    <mergeCell ref="F3032:G3032"/>
    <mergeCell ref="AS3033:AS3040"/>
    <mergeCell ref="AT3033:AT3040"/>
    <mergeCell ref="AM3033:AM3040"/>
    <mergeCell ref="AN3033:AN3040"/>
    <mergeCell ref="AO3033:AO3040"/>
    <mergeCell ref="AP3033:AP3040"/>
    <mergeCell ref="AN3025:AN3032"/>
    <mergeCell ref="BF3105:BF3112"/>
    <mergeCell ref="BG3105:BG3112"/>
    <mergeCell ref="F3016:G3016"/>
    <mergeCell ref="AN3017:AN3024"/>
    <mergeCell ref="AO3025:AO3032"/>
    <mergeCell ref="AM2929:AM2936"/>
    <mergeCell ref="AN2929:AN2936"/>
    <mergeCell ref="AO2929:AO2936"/>
    <mergeCell ref="AP2929:AP2936"/>
    <mergeCell ref="F2626:F2631"/>
    <mergeCell ref="F2608:G2608"/>
    <mergeCell ref="AM2665:AM2672"/>
    <mergeCell ref="AN2665:AN2672"/>
    <mergeCell ref="F2834:F2839"/>
    <mergeCell ref="F2840:G2840"/>
    <mergeCell ref="F2672:G2672"/>
    <mergeCell ref="F2833:G2833"/>
    <mergeCell ref="AP2665:AP2672"/>
    <mergeCell ref="AQ2665:AQ2672"/>
    <mergeCell ref="AS2625:AS2632"/>
    <mergeCell ref="AQ3057:AQ3064"/>
    <mergeCell ref="AQ2537:AQ2544"/>
    <mergeCell ref="AR2585:AR2592"/>
    <mergeCell ref="AP2505:AP2512"/>
    <mergeCell ref="AQ2505:AQ2512"/>
    <mergeCell ref="AR2505:AR2512"/>
    <mergeCell ref="F2625:G2625"/>
    <mergeCell ref="AM2625:AM2632"/>
    <mergeCell ref="AO2745:AO2752"/>
    <mergeCell ref="AP2745:AP2752"/>
    <mergeCell ref="AR2745:AR2752"/>
    <mergeCell ref="AS2745:AS2752"/>
    <mergeCell ref="AU2697:AU2704"/>
    <mergeCell ref="AQ2641:AQ2648"/>
    <mergeCell ref="AP2609:AP2616"/>
    <mergeCell ref="AQ2609:AQ2616"/>
    <mergeCell ref="AQ2585:AQ2592"/>
    <mergeCell ref="AQ2633:AQ2640"/>
    <mergeCell ref="F2609:G2609"/>
    <mergeCell ref="AM2609:AM2616"/>
    <mergeCell ref="AS2569:AS2576"/>
    <mergeCell ref="AS2513:AS2520"/>
    <mergeCell ref="AS2537:AS2544"/>
    <mergeCell ref="AM2657:AM2664"/>
    <mergeCell ref="AN2657:AN2664"/>
    <mergeCell ref="F2602:F2607"/>
    <mergeCell ref="AO2649:AO2656"/>
    <mergeCell ref="AN2601:AN2608"/>
    <mergeCell ref="AO2633:AO2640"/>
    <mergeCell ref="AO2561:AO2568"/>
    <mergeCell ref="AM2553:AM2560"/>
    <mergeCell ref="AN2529:AN2536"/>
    <mergeCell ref="F2730:F2735"/>
    <mergeCell ref="AP2697:AP2704"/>
    <mergeCell ref="AQ2697:AQ2704"/>
    <mergeCell ref="AR2513:AR2520"/>
    <mergeCell ref="F2752:G2752"/>
    <mergeCell ref="F2714:F2719"/>
    <mergeCell ref="AO2569:AO2576"/>
    <mergeCell ref="AS2561:AS2568"/>
    <mergeCell ref="AP2649:AP2656"/>
    <mergeCell ref="AN2625:AN2632"/>
    <mergeCell ref="AO2673:AO2680"/>
    <mergeCell ref="AN2633:AN2640"/>
    <mergeCell ref="CG3185:CG3192"/>
    <mergeCell ref="CF3489:CF3496"/>
    <mergeCell ref="AM2641:AM2648"/>
    <mergeCell ref="AN2513:AN2520"/>
    <mergeCell ref="AQ2601:AQ2608"/>
    <mergeCell ref="F2514:F2519"/>
    <mergeCell ref="F2520:G2520"/>
    <mergeCell ref="AT2721:AT2728"/>
    <mergeCell ref="AU2721:AU2728"/>
    <mergeCell ref="AT3001:AT3008"/>
    <mergeCell ref="AU3001:AU3008"/>
    <mergeCell ref="BH3049:BH3056"/>
    <mergeCell ref="AY3049:AY3056"/>
    <mergeCell ref="AZ3049:AZ3056"/>
    <mergeCell ref="AX3105:AX3112"/>
    <mergeCell ref="AY3057:AY3064"/>
    <mergeCell ref="BG3081:BG3088"/>
    <mergeCell ref="BE3097:BE3104"/>
    <mergeCell ref="AX3129:AX3136"/>
    <mergeCell ref="BE2561:BE2568"/>
    <mergeCell ref="BA3057:BA3064"/>
    <mergeCell ref="BG2529:BG2536"/>
    <mergeCell ref="AZ2521:AZ2528"/>
    <mergeCell ref="BF2521:BF2528"/>
    <mergeCell ref="BF2585:BF2592"/>
    <mergeCell ref="AV2585:AV2592"/>
    <mergeCell ref="AW2585:AW2592"/>
    <mergeCell ref="BA2577:BA2584"/>
    <mergeCell ref="AX2625:AX2632"/>
    <mergeCell ref="BA2593:BA2600"/>
    <mergeCell ref="BH3041:BH3048"/>
    <mergeCell ref="BH3081:BH3088"/>
    <mergeCell ref="BH3073:BH3080"/>
    <mergeCell ref="AZ2649:AZ2656"/>
    <mergeCell ref="BA2649:BA2656"/>
    <mergeCell ref="AO2657:AO2664"/>
    <mergeCell ref="AP2657:AP2664"/>
    <mergeCell ref="AQ2657:AQ2664"/>
    <mergeCell ref="AR2657:AR2664"/>
    <mergeCell ref="AS2657:AS2664"/>
    <mergeCell ref="AT2657:AT2664"/>
    <mergeCell ref="AU2657:AU2664"/>
    <mergeCell ref="AV2657:AV2664"/>
    <mergeCell ref="AO2833:AO2840"/>
    <mergeCell ref="AP2833:AP2840"/>
    <mergeCell ref="AQ2833:AQ2840"/>
    <mergeCell ref="AR2833:AR2840"/>
    <mergeCell ref="AS2833:AS2840"/>
    <mergeCell ref="AT2833:AT2840"/>
    <mergeCell ref="AU2833:AU2840"/>
    <mergeCell ref="AV2833:AV2840"/>
    <mergeCell ref="AP2617:AP2624"/>
    <mergeCell ref="AP2601:AP2608"/>
    <mergeCell ref="BH2529:BH2536"/>
    <mergeCell ref="BB3129:BB3136"/>
    <mergeCell ref="BD2537:BD2544"/>
    <mergeCell ref="BC2561:BC2568"/>
    <mergeCell ref="AY2577:AY2584"/>
    <mergeCell ref="BB2561:BB2568"/>
    <mergeCell ref="BB2585:BB2592"/>
    <mergeCell ref="BH2585:BH2592"/>
    <mergeCell ref="BC3105:BC3112"/>
    <mergeCell ref="BD3105:BD3112"/>
    <mergeCell ref="BE3105:BE3112"/>
    <mergeCell ref="CD3305:CD3312"/>
    <mergeCell ref="CE3305:CE3312"/>
    <mergeCell ref="CL3169:CL3176"/>
    <mergeCell ref="CM3169:CM3176"/>
    <mergeCell ref="CN3169:CN3176"/>
    <mergeCell ref="CP3169:CP3176"/>
    <mergeCell ref="CF3201:CF3208"/>
    <mergeCell ref="CG3201:CG3208"/>
    <mergeCell ref="CH3201:CH3208"/>
    <mergeCell ref="CI3201:CI3208"/>
    <mergeCell ref="CJ3201:CJ3208"/>
    <mergeCell ref="CF3217:CF3224"/>
    <mergeCell ref="CG3217:CG3224"/>
    <mergeCell ref="CP3097:CP3104"/>
    <mergeCell ref="CP3089:CP3096"/>
    <mergeCell ref="CH3105:CH3112"/>
    <mergeCell ref="CI3105:CI3112"/>
    <mergeCell ref="CJ3105:CJ3112"/>
    <mergeCell ref="CM3105:CM3112"/>
    <mergeCell ref="CN3105:CN3112"/>
    <mergeCell ref="CJ3409:CJ3416"/>
    <mergeCell ref="CE3225:CE3232"/>
    <mergeCell ref="CK3281:CK3288"/>
    <mergeCell ref="CL3281:CL3288"/>
    <mergeCell ref="CN3281:CN3288"/>
    <mergeCell ref="CG3169:CG3176"/>
    <mergeCell ref="CP3737:CP3744"/>
    <mergeCell ref="CH3737:CH3744"/>
    <mergeCell ref="CI3737:CI3744"/>
    <mergeCell ref="CJ3737:CJ3744"/>
    <mergeCell ref="CK3737:CK3744"/>
    <mergeCell ref="CL3737:CL3744"/>
    <mergeCell ref="CP3185:CP3192"/>
    <mergeCell ref="CE3489:CE3496"/>
    <mergeCell ref="CK3721:CK3728"/>
    <mergeCell ref="CL3721:CL3728"/>
    <mergeCell ref="CM3721:CM3728"/>
    <mergeCell ref="CN3721:CN3728"/>
    <mergeCell ref="CP3721:CP3728"/>
    <mergeCell ref="CG3737:CG3744"/>
    <mergeCell ref="CE3729:CE3736"/>
    <mergeCell ref="CM3097:CM3104"/>
    <mergeCell ref="CN3089:CN3096"/>
    <mergeCell ref="CJ3089:CJ3096"/>
    <mergeCell ref="CN3673:CN3680"/>
    <mergeCell ref="CK3193:CK3200"/>
    <mergeCell ref="CK3185:CK3192"/>
    <mergeCell ref="CL3193:CL3200"/>
    <mergeCell ref="CM3193:CM3200"/>
    <mergeCell ref="CL3097:CL3104"/>
    <mergeCell ref="CI3489:CI3496"/>
    <mergeCell ref="CJ3489:CJ3496"/>
    <mergeCell ref="CK3489:CK3496"/>
    <mergeCell ref="CL3489:CL3496"/>
    <mergeCell ref="CM3489:CM3496"/>
    <mergeCell ref="CN3489:CN3496"/>
    <mergeCell ref="CE3641:CE3648"/>
    <mergeCell ref="CI3713:CI3720"/>
    <mergeCell ref="CH3697:CH3704"/>
    <mergeCell ref="CI3697:CI3704"/>
    <mergeCell ref="CJ3697:CJ3704"/>
    <mergeCell ref="CL3129:CL3136"/>
    <mergeCell ref="CP3601:CP3608"/>
    <mergeCell ref="CM3601:CM3608"/>
    <mergeCell ref="CI3233:CI3240"/>
    <mergeCell ref="CJ3233:CJ3240"/>
    <mergeCell ref="CM3993:CM4000"/>
    <mergeCell ref="CL3985:CL3992"/>
    <mergeCell ref="CN3953:CN3960"/>
    <mergeCell ref="CL4001:CL4008"/>
    <mergeCell ref="CD3089:CD3096"/>
    <mergeCell ref="CI3977:CI3984"/>
    <mergeCell ref="CJ3977:CJ3984"/>
    <mergeCell ref="CK3977:CK3984"/>
    <mergeCell ref="CL3977:CL3984"/>
    <mergeCell ref="CM3977:CM3984"/>
    <mergeCell ref="CP3977:CP3984"/>
    <mergeCell ref="CL3993:CL4000"/>
    <mergeCell ref="CF3985:CF3992"/>
    <mergeCell ref="CG3985:CG3992"/>
    <mergeCell ref="CH3985:CH3992"/>
    <mergeCell ref="CD3985:CD3992"/>
    <mergeCell ref="CE3985:CE3992"/>
    <mergeCell ref="CK3993:CK4000"/>
    <mergeCell ref="CI3929:CI3936"/>
    <mergeCell ref="CH3993:CH4000"/>
    <mergeCell ref="CL3937:CL3944"/>
    <mergeCell ref="CK3777:CK3784"/>
    <mergeCell ref="CL3777:CL3784"/>
    <mergeCell ref="CN3961:CN3968"/>
    <mergeCell ref="CM3777:CM3784"/>
    <mergeCell ref="CN3777:CN3784"/>
    <mergeCell ref="CP3777:CP3784"/>
    <mergeCell ref="CL3793:CL3800"/>
    <mergeCell ref="CM3793:CM3800"/>
    <mergeCell ref="CN3793:CN3800"/>
    <mergeCell ref="CP3793:CP3800"/>
    <mergeCell ref="CF3809:CF3816"/>
    <mergeCell ref="CG3809:CG3816"/>
    <mergeCell ref="CH3809:CH3816"/>
    <mergeCell ref="CI3809:CI3816"/>
    <mergeCell ref="CJ3809:CJ3816"/>
    <mergeCell ref="CK3809:CK3816"/>
    <mergeCell ref="CL3809:CL3816"/>
    <mergeCell ref="CM3809:CM3816"/>
    <mergeCell ref="CN3809:CN3816"/>
    <mergeCell ref="CP3809:CP3816"/>
    <mergeCell ref="CD3825:CD3832"/>
    <mergeCell ref="CN3977:CN3984"/>
    <mergeCell ref="CN3993:CN4000"/>
    <mergeCell ref="CD3649:CD3656"/>
    <mergeCell ref="CE3649:CE3656"/>
    <mergeCell ref="CF3649:CF3656"/>
    <mergeCell ref="CD3721:CD3728"/>
    <mergeCell ref="CE3721:CE3728"/>
    <mergeCell ref="CF3721:CF3728"/>
    <mergeCell ref="CG3721:CG3728"/>
    <mergeCell ref="CG3825:CG3832"/>
    <mergeCell ref="CH3825:CH3832"/>
    <mergeCell ref="CI3825:CI3832"/>
    <mergeCell ref="CJ3825:CJ3832"/>
    <mergeCell ref="CK3825:CK3832"/>
    <mergeCell ref="CI3745:CI3752"/>
    <mergeCell ref="CJ3745:CJ3752"/>
    <mergeCell ref="CK3745:CK3752"/>
    <mergeCell ref="CL3745:CL3752"/>
    <mergeCell ref="CM3745:CM3752"/>
    <mergeCell ref="CE3193:CE3200"/>
    <mergeCell ref="CJ3225:CJ3232"/>
    <mergeCell ref="CJ3657:CJ3664"/>
    <mergeCell ref="CM3961:CM3968"/>
    <mergeCell ref="CP3129:CP3136"/>
    <mergeCell ref="CL3945:CL3952"/>
    <mergeCell ref="CH3145:CH3152"/>
    <mergeCell ref="CG3953:CG3960"/>
    <mergeCell ref="CH3953:CH3960"/>
    <mergeCell ref="CK3833:CK3840"/>
    <mergeCell ref="CG3649:CG3656"/>
    <mergeCell ref="CF3657:CF3664"/>
    <mergeCell ref="CG3657:CG3664"/>
    <mergeCell ref="CF3761:CF3768"/>
    <mergeCell ref="CG3585:CG3592"/>
    <mergeCell ref="CH3585:CH3592"/>
    <mergeCell ref="CH3649:CH3656"/>
    <mergeCell ref="CF3601:CF3608"/>
    <mergeCell ref="CG3601:CG3608"/>
    <mergeCell ref="CH3601:CH3608"/>
    <mergeCell ref="CI3601:CI3608"/>
    <mergeCell ref="CJ3601:CJ3608"/>
    <mergeCell ref="CJ3129:CJ3136"/>
    <mergeCell ref="CK3129:CK3136"/>
    <mergeCell ref="CI3857:CI3864"/>
    <mergeCell ref="CG3281:CG3288"/>
    <mergeCell ref="CG3417:CG3424"/>
    <mergeCell ref="CF3225:CF3232"/>
    <mergeCell ref="CH3281:CH3288"/>
    <mergeCell ref="CH3177:CH3184"/>
    <mergeCell ref="CI3177:CI3184"/>
    <mergeCell ref="CK3417:CK3424"/>
    <mergeCell ref="CL3417:CL3424"/>
    <mergeCell ref="CM3417:CM3424"/>
    <mergeCell ref="CK3401:CK3408"/>
    <mergeCell ref="CL3401:CL3408"/>
    <mergeCell ref="CM3401:CM3408"/>
    <mergeCell ref="CN3401:CN3408"/>
    <mergeCell ref="CP3401:CP3408"/>
    <mergeCell ref="CG3617:CG3624"/>
    <mergeCell ref="CH3617:CH3624"/>
    <mergeCell ref="CI3617:CI3624"/>
    <mergeCell ref="CN3617:CN3624"/>
    <mergeCell ref="CP3617:CP3624"/>
    <mergeCell ref="CP3841:CP3848"/>
    <mergeCell ref="CP3849:CP3856"/>
    <mergeCell ref="CN3705:CN3712"/>
    <mergeCell ref="CP3673:CP3680"/>
    <mergeCell ref="CN3681:CN3688"/>
    <mergeCell ref="CP3681:CP3688"/>
    <mergeCell ref="CM3689:CM3696"/>
    <mergeCell ref="CP3689:CP3696"/>
    <mergeCell ref="CL3185:CL3192"/>
    <mergeCell ref="CM3185:CM3192"/>
    <mergeCell ref="CN3185:CN3192"/>
    <mergeCell ref="CF3209:CF3216"/>
    <mergeCell ref="CG3209:CG3216"/>
    <mergeCell ref="CG3753:CG3760"/>
    <mergeCell ref="CH3753:CH3760"/>
    <mergeCell ref="CI3753:CI3760"/>
    <mergeCell ref="CJ3753:CJ3760"/>
    <mergeCell ref="CN3161:CN3168"/>
    <mergeCell ref="CP3161:CP3168"/>
    <mergeCell ref="CN3193:CN3200"/>
    <mergeCell ref="CP3193:CP3200"/>
    <mergeCell ref="CD3929:CD3936"/>
    <mergeCell ref="CF3945:CF3952"/>
    <mergeCell ref="CN3713:CN3720"/>
    <mergeCell ref="CP3121:CP3128"/>
    <mergeCell ref="CK3097:CK3104"/>
    <mergeCell ref="CL3105:CL3112"/>
    <mergeCell ref="CH3721:CH3728"/>
    <mergeCell ref="CI3721:CI3728"/>
    <mergeCell ref="CJ3721:CJ3728"/>
    <mergeCell ref="CF3929:CF3936"/>
    <mergeCell ref="CG3137:CG3144"/>
    <mergeCell ref="CN3601:CN3608"/>
    <mergeCell ref="CN3689:CN3696"/>
    <mergeCell ref="CN3697:CN3704"/>
    <mergeCell ref="CM3929:CM3936"/>
    <mergeCell ref="CM3129:CM3136"/>
    <mergeCell ref="CN3097:CN3104"/>
    <mergeCell ref="CG3425:CG3432"/>
    <mergeCell ref="CH3425:CH3432"/>
    <mergeCell ref="CI3425:CI3432"/>
    <mergeCell ref="CJ3425:CJ3432"/>
    <mergeCell ref="CK3425:CK3432"/>
    <mergeCell ref="CL3425:CL3432"/>
    <mergeCell ref="CM3425:CM3432"/>
    <mergeCell ref="CN3425:CN3432"/>
    <mergeCell ref="CP3425:CP3432"/>
    <mergeCell ref="CP3105:CP3112"/>
    <mergeCell ref="CJ3241:CJ3248"/>
    <mergeCell ref="CK3241:CK3248"/>
    <mergeCell ref="CL3241:CL3248"/>
    <mergeCell ref="CM3241:CM3248"/>
    <mergeCell ref="CN3241:CN3248"/>
    <mergeCell ref="CP3241:CP3248"/>
    <mergeCell ref="CI3289:CI3296"/>
    <mergeCell ref="CI3297:CI3304"/>
    <mergeCell ref="CF3305:CF3312"/>
    <mergeCell ref="CG3305:CG3312"/>
    <mergeCell ref="CH3305:CH3312"/>
    <mergeCell ref="CI3305:CI3312"/>
    <mergeCell ref="CF3473:CF3480"/>
    <mergeCell ref="CG3473:CG3480"/>
    <mergeCell ref="CP3657:CP3664"/>
    <mergeCell ref="CM3657:CM3664"/>
    <mergeCell ref="CI3665:CI3672"/>
    <mergeCell ref="CM3737:CM3744"/>
    <mergeCell ref="CN3737:CN3744"/>
    <mergeCell ref="CJ3713:CJ3720"/>
    <mergeCell ref="CK3713:CK3720"/>
    <mergeCell ref="CL3713:CL3720"/>
    <mergeCell ref="CP3801:CP3808"/>
    <mergeCell ref="CI3817:CI3824"/>
    <mergeCell ref="CK3217:CK3224"/>
    <mergeCell ref="CL3217:CL3224"/>
    <mergeCell ref="CM3217:CM3224"/>
    <mergeCell ref="CN3217:CN3224"/>
    <mergeCell ref="CP3217:CP3224"/>
    <mergeCell ref="CG3489:CG3496"/>
    <mergeCell ref="CH3489:CH3496"/>
    <mergeCell ref="CF3705:CF3712"/>
    <mergeCell ref="CG3705:CG3712"/>
    <mergeCell ref="CH3705:CH3712"/>
    <mergeCell ref="CM3121:CM3128"/>
    <mergeCell ref="CH3185:CH3192"/>
    <mergeCell ref="CI3225:CI3232"/>
    <mergeCell ref="CH3209:CH3216"/>
    <mergeCell ref="CI3209:CI3216"/>
    <mergeCell ref="CJ3209:CJ3216"/>
    <mergeCell ref="CP4025:CP4032"/>
    <mergeCell ref="CH3961:CH3968"/>
    <mergeCell ref="CI3961:CI3968"/>
    <mergeCell ref="CK3585:CK3592"/>
    <mergeCell ref="CJ3961:CJ3968"/>
    <mergeCell ref="CG3969:CG3976"/>
    <mergeCell ref="CH3969:CH3976"/>
    <mergeCell ref="CN3969:CN3976"/>
    <mergeCell ref="CM3137:CM3144"/>
    <mergeCell ref="CK3633:CK3640"/>
    <mergeCell ref="CL3633:CL3640"/>
    <mergeCell ref="CM3633:CM3640"/>
    <mergeCell ref="CN3633:CN3640"/>
    <mergeCell ref="CP3633:CP3640"/>
    <mergeCell ref="CC3833:CC3840"/>
    <mergeCell ref="CD3833:CD3840"/>
    <mergeCell ref="CP3665:CP3672"/>
    <mergeCell ref="CD3737:CD3744"/>
    <mergeCell ref="CE3737:CE3744"/>
    <mergeCell ref="CF3737:CF3744"/>
    <mergeCell ref="CJ3137:CJ3144"/>
    <mergeCell ref="CK3137:CK3144"/>
    <mergeCell ref="CF3137:CF3144"/>
    <mergeCell ref="CM3953:CM3960"/>
    <mergeCell ref="CC3145:CC3152"/>
    <mergeCell ref="CF3145:CF3152"/>
    <mergeCell ref="CG3145:CG3152"/>
    <mergeCell ref="CL3825:CL3832"/>
    <mergeCell ref="CN3929:CN3936"/>
    <mergeCell ref="CD3585:CD3592"/>
    <mergeCell ref="CL3969:CL3976"/>
    <mergeCell ref="CM3937:CM3944"/>
    <mergeCell ref="CN3937:CN3944"/>
    <mergeCell ref="CP3953:CP3960"/>
    <mergeCell ref="CL3953:CL3960"/>
    <mergeCell ref="CE3401:CE3408"/>
    <mergeCell ref="CE3409:CE3416"/>
    <mergeCell ref="CE3633:CE3640"/>
    <mergeCell ref="CE3617:CE3624"/>
    <mergeCell ref="CE3609:CE3616"/>
    <mergeCell ref="CI3729:CI3736"/>
    <mergeCell ref="CJ3729:CJ3736"/>
    <mergeCell ref="CC3753:CC3760"/>
    <mergeCell ref="CJ3817:CJ3824"/>
    <mergeCell ref="CK3817:CK3824"/>
    <mergeCell ref="CL3817:CL3824"/>
    <mergeCell ref="CM3817:CM3824"/>
    <mergeCell ref="CN3817:CN3824"/>
    <mergeCell ref="CK3985:CK3992"/>
    <mergeCell ref="CK3657:CK3664"/>
    <mergeCell ref="CE3137:CE3144"/>
    <mergeCell ref="CP3929:CP3936"/>
    <mergeCell ref="CH3137:CH3144"/>
    <mergeCell ref="CF3641:CF3648"/>
    <mergeCell ref="CD3953:CD3960"/>
    <mergeCell ref="CD3185:CD3192"/>
    <mergeCell ref="CE3185:CE3192"/>
    <mergeCell ref="CE3585:CE3592"/>
    <mergeCell ref="CF3585:CF3592"/>
    <mergeCell ref="CD4001:CD4008"/>
    <mergeCell ref="CE3945:CE3952"/>
    <mergeCell ref="CK4129:CK4136"/>
    <mergeCell ref="CL4129:CL4136"/>
    <mergeCell ref="CJ4057:CJ4064"/>
    <mergeCell ref="CK4057:CK4064"/>
    <mergeCell ref="CN3985:CN3992"/>
    <mergeCell ref="CE3761:CE3768"/>
    <mergeCell ref="CG3945:CG3952"/>
    <mergeCell ref="CH3945:CH3952"/>
    <mergeCell ref="CI3945:CI3952"/>
    <mergeCell ref="CJ3281:CJ3288"/>
    <mergeCell ref="CJ3673:CJ3680"/>
    <mergeCell ref="CJ3681:CJ3688"/>
    <mergeCell ref="CP3137:CP3144"/>
    <mergeCell ref="CN3137:CN3144"/>
    <mergeCell ref="CN3153:CN3160"/>
    <mergeCell ref="CP3153:CP3160"/>
    <mergeCell ref="CI3417:CI3424"/>
    <mergeCell ref="CK3969:CK3976"/>
    <mergeCell ref="CH3409:CH3416"/>
    <mergeCell ref="CI3409:CI3416"/>
    <mergeCell ref="CJ3177:CJ3184"/>
    <mergeCell ref="CH3417:CH3424"/>
    <mergeCell ref="CM4009:CM4016"/>
    <mergeCell ref="CP3281:CP3288"/>
    <mergeCell ref="CK3225:CK3232"/>
    <mergeCell ref="CL3225:CL3232"/>
    <mergeCell ref="CM3225:CM3232"/>
    <mergeCell ref="CP3369:CP3376"/>
    <mergeCell ref="CM3281:CM3288"/>
    <mergeCell ref="CH3937:CH3944"/>
    <mergeCell ref="CJ3985:CJ3992"/>
    <mergeCell ref="CK3945:CK3952"/>
    <mergeCell ref="CK3937:CK3944"/>
    <mergeCell ref="CG3409:CG3416"/>
    <mergeCell ref="CF3833:CF3840"/>
    <mergeCell ref="CG3833:CG3840"/>
    <mergeCell ref="CL3137:CL3144"/>
    <mergeCell ref="CP3585:CP3592"/>
    <mergeCell ref="CL3601:CL3608"/>
    <mergeCell ref="CM3825:CM3832"/>
    <mergeCell ref="CN3825:CN3832"/>
    <mergeCell ref="CP3825:CP3832"/>
    <mergeCell ref="CH3217:CH3224"/>
    <mergeCell ref="CI3217:CI3224"/>
    <mergeCell ref="CJ3217:CJ3224"/>
    <mergeCell ref="CH3977:CH3984"/>
    <mergeCell ref="CK3961:CK3968"/>
    <mergeCell ref="CK3665:CK3672"/>
    <mergeCell ref="CI3705:CI3712"/>
    <mergeCell ref="CJ3705:CJ3712"/>
    <mergeCell ref="CK3705:CK3712"/>
    <mergeCell ref="CI3281:CI3288"/>
    <mergeCell ref="CP3937:CP3944"/>
    <mergeCell ref="CM3945:CM3952"/>
    <mergeCell ref="CJ3937:CJ3944"/>
    <mergeCell ref="CI3153:CI3160"/>
    <mergeCell ref="CP3641:CP3648"/>
    <mergeCell ref="CP3649:CP3656"/>
    <mergeCell ref="CF3169:CF3176"/>
    <mergeCell ref="CM3153:CM3160"/>
    <mergeCell ref="CN3833:CN3840"/>
    <mergeCell ref="CP3833:CP3840"/>
    <mergeCell ref="CF3665:CF3672"/>
    <mergeCell ref="CN3745:CN3752"/>
    <mergeCell ref="AT4897:AT4904"/>
    <mergeCell ref="CA3945:CA3952"/>
    <mergeCell ref="CB3945:CB3952"/>
    <mergeCell ref="CJ4193:CJ4200"/>
    <mergeCell ref="CN4041:CN4048"/>
    <mergeCell ref="CC3985:CC3992"/>
    <mergeCell ref="AY3953:AY3960"/>
    <mergeCell ref="BH3953:BH3960"/>
    <mergeCell ref="BD3977:BD3984"/>
    <mergeCell ref="CM4185:CM4192"/>
    <mergeCell ref="CM4177:CM4184"/>
    <mergeCell ref="CM4265:CM4272"/>
    <mergeCell ref="CL4241:CL4248"/>
    <mergeCell ref="CM4241:CM4248"/>
    <mergeCell ref="CP4041:CP4048"/>
    <mergeCell ref="CE4041:CE4048"/>
    <mergeCell ref="CP3817:CP3824"/>
    <mergeCell ref="CM3177:CM3184"/>
    <mergeCell ref="CN3177:CN3184"/>
    <mergeCell ref="CP3177:CP3184"/>
    <mergeCell ref="CD3913:CD3920"/>
    <mergeCell ref="CE3913:CE3920"/>
    <mergeCell ref="CF3913:CF3920"/>
    <mergeCell ref="CG3913:CG3920"/>
    <mergeCell ref="CH3913:CH3920"/>
    <mergeCell ref="CI3913:CI3920"/>
    <mergeCell ref="CJ3913:CJ3920"/>
    <mergeCell ref="CK3913:CK3920"/>
    <mergeCell ref="CJ3513:CJ3520"/>
    <mergeCell ref="CL3961:CL3968"/>
    <mergeCell ref="CG3929:CG3936"/>
    <mergeCell ref="CF3417:CF3424"/>
    <mergeCell ref="CF3937:CF3944"/>
    <mergeCell ref="CM4601:CM4608"/>
    <mergeCell ref="CM4617:CM4624"/>
    <mergeCell ref="CM4153:CM4160"/>
    <mergeCell ref="CB4505:CB4512"/>
    <mergeCell ref="CJ3993:CJ4000"/>
    <mergeCell ref="CJ4601:CJ4608"/>
    <mergeCell ref="CK4601:CK4608"/>
    <mergeCell ref="CL4601:CL4608"/>
    <mergeCell ref="CA4601:CA4608"/>
    <mergeCell ref="CB4601:CB4608"/>
    <mergeCell ref="CM4057:CM4064"/>
    <mergeCell ref="CP4353:CP4360"/>
    <mergeCell ref="CF4001:CF4008"/>
    <mergeCell ref="CJ4009:CJ4016"/>
    <mergeCell ref="CK4009:CK4016"/>
    <mergeCell ref="CL4009:CL4016"/>
    <mergeCell ref="CF4009:CF4016"/>
    <mergeCell ref="CN4097:CN4104"/>
    <mergeCell ref="CM4089:CM4096"/>
    <mergeCell ref="CN4089:CN4096"/>
    <mergeCell ref="CN4033:CN4040"/>
    <mergeCell ref="CN4353:CN4360"/>
    <mergeCell ref="CF4137:CF4144"/>
    <mergeCell ref="CH4129:CH4136"/>
    <mergeCell ref="CL4353:CL4360"/>
    <mergeCell ref="CN4121:CN4128"/>
    <mergeCell ref="CJ4113:CJ4120"/>
    <mergeCell ref="CJ4073:CJ4080"/>
    <mergeCell ref="CN4129:CN4136"/>
    <mergeCell ref="CN4057:CN4064"/>
    <mergeCell ref="CK4137:CK4144"/>
    <mergeCell ref="CB4521:CB4528"/>
    <mergeCell ref="CC4521:CC4528"/>
    <mergeCell ref="CD4521:CD4528"/>
    <mergeCell ref="CE4521:CE4528"/>
    <mergeCell ref="CL4369:CL4376"/>
    <mergeCell ref="CF4129:CF4136"/>
    <mergeCell ref="CD4601:CD4608"/>
    <mergeCell ref="AT4905:AT4912"/>
    <mergeCell ref="AZ4897:AZ4904"/>
    <mergeCell ref="CG4113:CG4120"/>
    <mergeCell ref="CK4153:CK4160"/>
    <mergeCell ref="CK4177:CK4184"/>
    <mergeCell ref="CI4353:CI4360"/>
    <mergeCell ref="CJ4353:CJ4360"/>
    <mergeCell ref="CI4185:CI4192"/>
    <mergeCell ref="CI4345:CI4352"/>
    <mergeCell ref="CH4345:CH4352"/>
    <mergeCell ref="CJ3945:CJ3952"/>
    <mergeCell ref="CG4009:CG4016"/>
    <mergeCell ref="CH4009:CH4016"/>
    <mergeCell ref="CI4009:CI4016"/>
    <mergeCell ref="CH4113:CH4120"/>
    <mergeCell ref="CC4025:CC4032"/>
    <mergeCell ref="CG4089:CG4096"/>
    <mergeCell ref="CA4041:CA4048"/>
    <mergeCell ref="CB4041:CB4048"/>
    <mergeCell ref="CG4049:CG4056"/>
    <mergeCell ref="CK4337:CK4344"/>
    <mergeCell ref="CB4337:CB4344"/>
    <mergeCell ref="CC4337:CC4344"/>
    <mergeCell ref="CD4337:CD4344"/>
    <mergeCell ref="CE4337:CE4344"/>
    <mergeCell ref="CH4153:CH4160"/>
    <mergeCell ref="CI4153:CI4160"/>
    <mergeCell ref="CJ4153:CJ4160"/>
    <mergeCell ref="CA4097:CA4104"/>
    <mergeCell ref="CD4305:CD4312"/>
    <mergeCell ref="CA4305:CA4312"/>
    <mergeCell ref="CB4305:CB4312"/>
    <mergeCell ref="CI4121:CI4128"/>
    <mergeCell ref="CH4049:CH4056"/>
    <mergeCell ref="CF3977:CF3984"/>
    <mergeCell ref="CG3977:CG3984"/>
    <mergeCell ref="CK4041:CK4048"/>
    <mergeCell ref="CI4025:CI4032"/>
    <mergeCell ref="CA4289:CA4296"/>
    <mergeCell ref="CB4289:CB4296"/>
    <mergeCell ref="CC4289:CC4296"/>
    <mergeCell ref="CD4289:CD4296"/>
    <mergeCell ref="CE4289:CE4296"/>
    <mergeCell ref="CF4289:CF4296"/>
    <mergeCell ref="CF4041:CF4048"/>
    <mergeCell ref="CL4057:CL4064"/>
    <mergeCell ref="CI4073:CI4080"/>
    <mergeCell ref="CB4073:CB4080"/>
    <mergeCell ref="CG4041:CG4048"/>
    <mergeCell ref="CG4241:CG4248"/>
    <mergeCell ref="CH4241:CH4248"/>
    <mergeCell ref="CI4241:CI4248"/>
    <mergeCell ref="CK4001:CK4008"/>
    <mergeCell ref="AV3977:AV3984"/>
    <mergeCell ref="AX3969:AX3976"/>
    <mergeCell ref="BZ4337:BZ4344"/>
    <mergeCell ref="CA4337:CA4344"/>
    <mergeCell ref="BD4801:BD4808"/>
    <mergeCell ref="AW4057:AW4064"/>
    <mergeCell ref="CG4353:CG4360"/>
    <mergeCell ref="CG4265:CG4272"/>
    <mergeCell ref="CB4193:CB4200"/>
    <mergeCell ref="BA4745:BA4752"/>
    <mergeCell ref="AR4769:AR4776"/>
    <mergeCell ref="AS4769:AS4776"/>
    <mergeCell ref="AS4745:AS4752"/>
    <mergeCell ref="AT4745:AT4752"/>
    <mergeCell ref="AU4745:AU4752"/>
    <mergeCell ref="AV4745:AV4752"/>
    <mergeCell ref="CE4073:CE4080"/>
    <mergeCell ref="CE4121:CE4128"/>
    <mergeCell ref="CJ4121:CJ4128"/>
    <mergeCell ref="BW4201:BW4208"/>
    <mergeCell ref="BN4257:BN4264"/>
    <mergeCell ref="BO4257:BO4264"/>
    <mergeCell ref="BP4257:BP4264"/>
    <mergeCell ref="BG4097:BG4104"/>
    <mergeCell ref="BG4121:BG4128"/>
    <mergeCell ref="BG4129:BG4136"/>
    <mergeCell ref="BC4113:BC4120"/>
    <mergeCell ref="BJ4097:BJ4104"/>
    <mergeCell ref="BK4129:BK4136"/>
    <mergeCell ref="CC4473:CC4480"/>
    <mergeCell ref="CG4473:CG4480"/>
    <mergeCell ref="CH4473:CH4480"/>
    <mergeCell ref="CI4473:CI4480"/>
    <mergeCell ref="BL4473:BL4480"/>
    <mergeCell ref="CF4721:CF4728"/>
    <mergeCell ref="CF4817:CF4824"/>
    <mergeCell ref="CG4817:CG4824"/>
    <mergeCell ref="BO4809:BO4816"/>
    <mergeCell ref="BP4809:BP4816"/>
    <mergeCell ref="BQ4809:BQ4816"/>
    <mergeCell ref="BP4729:BP4736"/>
    <mergeCell ref="BQ4729:BQ4736"/>
    <mergeCell ref="BR4729:BR4736"/>
    <mergeCell ref="BS4729:BS4736"/>
    <mergeCell ref="BT4729:BT4736"/>
    <mergeCell ref="BL4729:BL4736"/>
    <mergeCell ref="BM4729:BM4736"/>
    <mergeCell ref="BO4761:BO4768"/>
    <mergeCell ref="BP4761:BP4768"/>
    <mergeCell ref="BM4761:BM4768"/>
    <mergeCell ref="BT4785:BT4792"/>
    <mergeCell ref="BU4785:BU4792"/>
    <mergeCell ref="BV4785:BV4792"/>
    <mergeCell ref="BW4785:BW4792"/>
    <mergeCell ref="AW4817:AW4824"/>
    <mergeCell ref="AZ4745:AZ4752"/>
    <mergeCell ref="AT4753:AT4760"/>
    <mergeCell ref="AU4753:AU4760"/>
    <mergeCell ref="AT4793:AT4800"/>
    <mergeCell ref="AR4801:AR4808"/>
    <mergeCell ref="AS4801:AS4808"/>
    <mergeCell ref="AT4801:AT4808"/>
    <mergeCell ref="AU4801:AU4808"/>
    <mergeCell ref="AV4801:AV4808"/>
    <mergeCell ref="AT4769:AT4776"/>
    <mergeCell ref="AU4769:AU4776"/>
    <mergeCell ref="BO4537:BO4544"/>
    <mergeCell ref="BP4537:BP4544"/>
    <mergeCell ref="BA4785:BA4792"/>
    <mergeCell ref="AO4777:AO4784"/>
    <mergeCell ref="AP4777:AP4784"/>
    <mergeCell ref="AQ4777:AQ4784"/>
    <mergeCell ref="BA4753:BA4760"/>
    <mergeCell ref="AZ4753:AZ4760"/>
    <mergeCell ref="AS4761:AS4768"/>
    <mergeCell ref="AT4761:AT4768"/>
    <mergeCell ref="AU4761:AU4768"/>
    <mergeCell ref="AR4777:AR4784"/>
    <mergeCell ref="AY4761:AY4768"/>
    <mergeCell ref="AZ4761:AZ4768"/>
    <mergeCell ref="BA4761:BA4768"/>
    <mergeCell ref="AO4817:AO4824"/>
    <mergeCell ref="BA4889:BA4896"/>
    <mergeCell ref="AW4881:AW4888"/>
    <mergeCell ref="AW4849:AW4856"/>
    <mergeCell ref="AX4857:AX4864"/>
    <mergeCell ref="AW4865:AW4872"/>
    <mergeCell ref="AX4761:AX4768"/>
    <mergeCell ref="F4786:F4791"/>
    <mergeCell ref="AU4889:AU4896"/>
    <mergeCell ref="AV4849:AV4856"/>
    <mergeCell ref="AV4825:AV4832"/>
    <mergeCell ref="BA4801:BA4808"/>
    <mergeCell ref="CE4033:CE4040"/>
    <mergeCell ref="CJ4033:CJ4040"/>
    <mergeCell ref="CK4033:CK4040"/>
    <mergeCell ref="CG4313:CG4320"/>
    <mergeCell ref="CI4145:CI4152"/>
    <mergeCell ref="CJ4145:CJ4152"/>
    <mergeCell ref="CH4433:CH4440"/>
    <mergeCell ref="CI4433:CI4440"/>
    <mergeCell ref="CB4217:CB4224"/>
    <mergeCell ref="AN4313:AN4320"/>
    <mergeCell ref="AO4313:AO4320"/>
    <mergeCell ref="CJ4289:CJ4296"/>
    <mergeCell ref="CK4289:CK4296"/>
    <mergeCell ref="AT4729:AT4736"/>
    <mergeCell ref="AU4729:AU4736"/>
    <mergeCell ref="BW4129:BW4136"/>
    <mergeCell ref="BX4129:BX4136"/>
    <mergeCell ref="CK4745:CK4752"/>
    <mergeCell ref="CI4793:CI4800"/>
    <mergeCell ref="CJ4793:CJ4800"/>
    <mergeCell ref="CK4793:CK4800"/>
    <mergeCell ref="CJ4785:CJ4792"/>
    <mergeCell ref="CC4809:CC4816"/>
    <mergeCell ref="CD4809:CD4816"/>
    <mergeCell ref="CE4809:CE4816"/>
    <mergeCell ref="CF4809:CF4816"/>
    <mergeCell ref="BK4833:BK4840"/>
    <mergeCell ref="CE4873:CE4880"/>
    <mergeCell ref="BU4873:BU4880"/>
    <mergeCell ref="BQ4833:BQ4840"/>
    <mergeCell ref="BR4833:BR4840"/>
    <mergeCell ref="BS4833:BS4840"/>
    <mergeCell ref="CJ4833:CJ4840"/>
    <mergeCell ref="CK4833:CK4840"/>
    <mergeCell ref="CB4833:CB4840"/>
    <mergeCell ref="BV4833:BV4840"/>
    <mergeCell ref="AY4745:AY4752"/>
    <mergeCell ref="BB4801:BB4808"/>
    <mergeCell ref="BC4801:BC4808"/>
    <mergeCell ref="AS4881:AS4888"/>
    <mergeCell ref="AT4881:AT4888"/>
    <mergeCell ref="AT4865:AT4872"/>
    <mergeCell ref="AU4865:AU4872"/>
    <mergeCell ref="F4770:F4775"/>
    <mergeCell ref="AN4817:AN4824"/>
    <mergeCell ref="AN4889:AN4896"/>
    <mergeCell ref="AP4761:AP4768"/>
    <mergeCell ref="AQ4761:AQ4768"/>
    <mergeCell ref="E4689:E4696"/>
    <mergeCell ref="F4689:G4689"/>
    <mergeCell ref="AM4689:AM4696"/>
    <mergeCell ref="AN4681:AN4688"/>
    <mergeCell ref="AO4681:AO4688"/>
    <mergeCell ref="E4769:E4776"/>
    <mergeCell ref="E4721:E4728"/>
    <mergeCell ref="E4729:E4736"/>
    <mergeCell ref="E4745:E4752"/>
    <mergeCell ref="F4745:G4745"/>
    <mergeCell ref="AM4745:AM4752"/>
    <mergeCell ref="E4713:E4720"/>
    <mergeCell ref="E4697:E4704"/>
    <mergeCell ref="AN4697:AN4704"/>
    <mergeCell ref="E4705:E4712"/>
    <mergeCell ref="F4810:F4815"/>
    <mergeCell ref="F4896:G4896"/>
    <mergeCell ref="E4777:E4784"/>
    <mergeCell ref="F4856:G4856"/>
    <mergeCell ref="F4801:G4801"/>
    <mergeCell ref="AM4801:AM4808"/>
    <mergeCell ref="AM4833:AM4840"/>
    <mergeCell ref="AP4833:AP4840"/>
    <mergeCell ref="AQ4833:AQ4840"/>
    <mergeCell ref="AO4889:AO4896"/>
    <mergeCell ref="F4874:F4879"/>
    <mergeCell ref="F4873:G4873"/>
    <mergeCell ref="F4890:F4895"/>
    <mergeCell ref="AR4713:AR4720"/>
    <mergeCell ref="F4792:G4792"/>
    <mergeCell ref="AR4753:AR4760"/>
    <mergeCell ref="AS4753:AS4760"/>
    <mergeCell ref="AP4729:AP4736"/>
    <mergeCell ref="AQ4729:AQ4736"/>
    <mergeCell ref="AR4729:AR4736"/>
    <mergeCell ref="AQ4785:AQ4792"/>
    <mergeCell ref="AR4785:AR4792"/>
    <mergeCell ref="AS4785:AS4792"/>
    <mergeCell ref="AT4785:AT4792"/>
    <mergeCell ref="AU4785:AU4792"/>
    <mergeCell ref="AS4777:AS4784"/>
    <mergeCell ref="AT4777:AT4784"/>
    <mergeCell ref="AU4777:AU4784"/>
    <mergeCell ref="AT4809:AT4816"/>
    <mergeCell ref="AU4809:AU4816"/>
    <mergeCell ref="CP4857:CP4864"/>
    <mergeCell ref="CP4897:CP4904"/>
    <mergeCell ref="CN4849:CN4856"/>
    <mergeCell ref="CP4849:CP4856"/>
    <mergeCell ref="CM4889:CM4896"/>
    <mergeCell ref="CM4897:CM4904"/>
    <mergeCell ref="CN4841:CN4848"/>
    <mergeCell ref="CP4841:CP4848"/>
    <mergeCell ref="CG4841:CG4848"/>
    <mergeCell ref="CH4841:CH4848"/>
    <mergeCell ref="CI4841:CI4848"/>
    <mergeCell ref="CJ4841:CJ4848"/>
    <mergeCell ref="CI4857:CI4864"/>
    <mergeCell ref="CM4849:CM4856"/>
    <mergeCell ref="CN4897:CN4904"/>
    <mergeCell ref="CM4665:CM4672"/>
    <mergeCell ref="CN4665:CN4672"/>
    <mergeCell ref="CL4833:CL4840"/>
    <mergeCell ref="CJ4857:CJ4864"/>
    <mergeCell ref="CK4857:CK4864"/>
    <mergeCell ref="CJ4657:CJ4664"/>
    <mergeCell ref="CM4881:CM4888"/>
    <mergeCell ref="CE4673:CE4680"/>
    <mergeCell ref="BK4657:BK4664"/>
    <mergeCell ref="CN4865:CN4872"/>
    <mergeCell ref="BL4881:BL4888"/>
    <mergeCell ref="BL4817:BL4824"/>
    <mergeCell ref="CJ4745:CJ4752"/>
    <mergeCell ref="CF4761:CF4768"/>
    <mergeCell ref="CG4761:CG4768"/>
    <mergeCell ref="CH4761:CH4768"/>
    <mergeCell ref="CI4761:CI4768"/>
    <mergeCell ref="CJ4761:CJ4768"/>
    <mergeCell ref="CK4761:CK4768"/>
    <mergeCell ref="CL4761:CL4768"/>
    <mergeCell ref="BN4729:BN4736"/>
    <mergeCell ref="BT4897:BT4904"/>
    <mergeCell ref="CG4873:CG4880"/>
    <mergeCell ref="BK4889:BK4896"/>
    <mergeCell ref="BL4889:BL4896"/>
    <mergeCell ref="CG4721:CG4728"/>
    <mergeCell ref="CH4721:CH4728"/>
    <mergeCell ref="BZ4721:BZ4728"/>
    <mergeCell ref="CA4721:CA4728"/>
    <mergeCell ref="CG4729:CG4736"/>
    <mergeCell ref="CH4729:CH4736"/>
    <mergeCell ref="BX4721:BX4728"/>
    <mergeCell ref="BY4721:BY4728"/>
    <mergeCell ref="BN4721:BN4728"/>
    <mergeCell ref="BO4721:BO4728"/>
    <mergeCell ref="BP4721:BP4728"/>
    <mergeCell ref="CK4713:CK4720"/>
    <mergeCell ref="CL4673:CL4680"/>
    <mergeCell ref="CD4761:CD4768"/>
    <mergeCell ref="CE4761:CE4768"/>
    <mergeCell ref="BU4793:BU4800"/>
    <mergeCell ref="BV4793:BV4800"/>
    <mergeCell ref="BW4793:BW4800"/>
    <mergeCell ref="BX4793:BX4800"/>
    <mergeCell ref="BO4785:BO4792"/>
    <mergeCell ref="BP4785:BP4792"/>
    <mergeCell ref="BN4801:BN4808"/>
    <mergeCell ref="BO4801:BO4808"/>
    <mergeCell ref="BP4801:BP4808"/>
    <mergeCell ref="CN4889:CN4896"/>
    <mergeCell ref="CF4889:CF4896"/>
    <mergeCell ref="CG4889:CG4896"/>
    <mergeCell ref="CH4889:CH4896"/>
    <mergeCell ref="CI4889:CI4896"/>
    <mergeCell ref="CJ4889:CJ4896"/>
    <mergeCell ref="CK4889:CK4896"/>
    <mergeCell ref="BA4897:BA4904"/>
    <mergeCell ref="BD4865:BD4872"/>
    <mergeCell ref="BG4881:BG4888"/>
    <mergeCell ref="BC4865:BC4872"/>
    <mergeCell ref="BF4881:BF4888"/>
    <mergeCell ref="BF4873:BF4880"/>
    <mergeCell ref="BG4873:BG4880"/>
    <mergeCell ref="AW4897:AW4904"/>
    <mergeCell ref="BP4849:BP4856"/>
    <mergeCell ref="BQ4849:BQ4856"/>
    <mergeCell ref="BU4881:BU4888"/>
    <mergeCell ref="BV4881:BV4888"/>
    <mergeCell ref="BO4881:BO4888"/>
    <mergeCell ref="BP4881:BP4888"/>
    <mergeCell ref="BQ4881:BQ4888"/>
    <mergeCell ref="BS4865:BS4872"/>
    <mergeCell ref="BT4865:BT4872"/>
    <mergeCell ref="BM4889:BM4896"/>
    <mergeCell ref="BV4897:BV4904"/>
    <mergeCell ref="BV4889:BV4896"/>
    <mergeCell ref="BE4865:BE4872"/>
    <mergeCell ref="AX4873:AX4880"/>
    <mergeCell ref="AY4873:AY4880"/>
    <mergeCell ref="BJ4857:BJ4864"/>
    <mergeCell ref="BK4857:BK4864"/>
    <mergeCell ref="CB4857:CB4864"/>
    <mergeCell ref="CC4857:CC4864"/>
    <mergeCell ref="BX4897:BX4904"/>
    <mergeCell ref="BX4889:BX4896"/>
    <mergeCell ref="BY4889:BY4896"/>
    <mergeCell ref="CB4897:CB4904"/>
    <mergeCell ref="CC4897:CC4904"/>
    <mergeCell ref="BD4889:BD4896"/>
    <mergeCell ref="BE4889:BE4896"/>
    <mergeCell ref="BN4889:BN4896"/>
    <mergeCell ref="CL4849:CL4856"/>
    <mergeCell ref="BH4881:BH4888"/>
    <mergeCell ref="BI4881:BI4888"/>
    <mergeCell ref="BJ4881:BJ4888"/>
    <mergeCell ref="CJ4897:CJ4904"/>
    <mergeCell ref="BD4897:BD4904"/>
    <mergeCell ref="AY4865:AY4872"/>
    <mergeCell ref="BB4849:BB4856"/>
    <mergeCell ref="BH4865:BH4872"/>
    <mergeCell ref="CK4897:CK4904"/>
    <mergeCell ref="CL4897:CL4904"/>
    <mergeCell ref="CI4897:CI4904"/>
    <mergeCell ref="BU4857:BU4864"/>
    <mergeCell ref="BW4865:BW4872"/>
    <mergeCell ref="BZ4857:BZ4864"/>
    <mergeCell ref="BQ4889:BQ4896"/>
    <mergeCell ref="BR4889:BR4896"/>
    <mergeCell ref="AY4849:AY4856"/>
    <mergeCell ref="BV4865:BV4872"/>
    <mergeCell ref="BO4865:BO4872"/>
    <mergeCell ref="BP4865:BP4872"/>
    <mergeCell ref="BP4857:BP4864"/>
    <mergeCell ref="BT4857:BT4864"/>
    <mergeCell ref="BP4817:BP4824"/>
    <mergeCell ref="BQ4817:BQ4824"/>
    <mergeCell ref="BR4817:BR4824"/>
    <mergeCell ref="BN4761:BN4768"/>
    <mergeCell ref="CG4793:CG4800"/>
    <mergeCell ref="CH4793:CH4800"/>
    <mergeCell ref="BF4729:BF4736"/>
    <mergeCell ref="BH4721:BH4728"/>
    <mergeCell ref="BI4721:BI4728"/>
    <mergeCell ref="BJ4721:BJ4728"/>
    <mergeCell ref="BK4721:BK4728"/>
    <mergeCell ref="BF4793:BF4800"/>
    <mergeCell ref="BG4793:BG4800"/>
    <mergeCell ref="BH4793:BH4800"/>
    <mergeCell ref="BI4793:BI4800"/>
    <mergeCell ref="BJ4793:BJ4800"/>
    <mergeCell ref="BF4785:BF4792"/>
    <mergeCell ref="BG4785:BG4792"/>
    <mergeCell ref="BH4785:BH4792"/>
    <mergeCell ref="BI4785:BI4792"/>
    <mergeCell ref="BJ4785:BJ4792"/>
    <mergeCell ref="BJ4809:BJ4816"/>
    <mergeCell ref="BK4809:BK4816"/>
    <mergeCell ref="CH4801:CH4808"/>
    <mergeCell ref="BJ4801:BJ4808"/>
    <mergeCell ref="BF4817:BF4824"/>
    <mergeCell ref="BG4817:BG4824"/>
    <mergeCell ref="BH4817:BH4824"/>
    <mergeCell ref="BI4817:BI4824"/>
    <mergeCell ref="BJ4817:BJ4824"/>
    <mergeCell ref="BK4817:BK4824"/>
    <mergeCell ref="BX4825:BX4832"/>
    <mergeCell ref="BL4793:BL4800"/>
    <mergeCell ref="BM4793:BM4800"/>
    <mergeCell ref="BG4753:BG4760"/>
    <mergeCell ref="BJ4737:BJ4744"/>
    <mergeCell ref="BK4737:BK4744"/>
    <mergeCell ref="CG4849:CG4856"/>
    <mergeCell ref="BX4801:BX4808"/>
    <mergeCell ref="BY4801:BY4808"/>
    <mergeCell ref="BZ4801:BZ4808"/>
    <mergeCell ref="CD4769:CD4776"/>
    <mergeCell ref="BZ4769:BZ4776"/>
    <mergeCell ref="CA4769:CA4776"/>
    <mergeCell ref="BZ4761:BZ4768"/>
    <mergeCell ref="BK4785:BK4792"/>
    <mergeCell ref="BL4785:BL4792"/>
    <mergeCell ref="BJ4849:BJ4856"/>
    <mergeCell ref="CA4833:CA4840"/>
    <mergeCell ref="BJ4753:BJ4760"/>
    <mergeCell ref="BK4753:BK4760"/>
    <mergeCell ref="BY4857:BY4864"/>
    <mergeCell ref="BW4745:BW4752"/>
    <mergeCell ref="BV4729:BV4736"/>
    <mergeCell ref="BW4729:BW4736"/>
    <mergeCell ref="BX4729:BX4736"/>
    <mergeCell ref="BF4769:BF4776"/>
    <mergeCell ref="BG4769:BG4776"/>
    <mergeCell ref="BQ4801:BQ4808"/>
    <mergeCell ref="CE4817:CE4824"/>
    <mergeCell ref="CF4833:CF4840"/>
    <mergeCell ref="BZ4833:BZ4840"/>
    <mergeCell ref="CC4833:CC4840"/>
    <mergeCell ref="CJ4865:CJ4872"/>
    <mergeCell ref="BQ4841:BQ4848"/>
    <mergeCell ref="BS4841:BS4848"/>
    <mergeCell ref="BI4857:BI4864"/>
    <mergeCell ref="BZ4793:BZ4800"/>
    <mergeCell ref="CA4793:CA4800"/>
    <mergeCell ref="CB4793:CB4800"/>
    <mergeCell ref="CI4801:CI4808"/>
    <mergeCell ref="CJ4801:CJ4808"/>
    <mergeCell ref="CG4809:CG4816"/>
    <mergeCell ref="CH4809:CH4816"/>
    <mergeCell ref="CI4809:CI4816"/>
    <mergeCell ref="CJ4809:CJ4816"/>
    <mergeCell ref="BL4689:BL4696"/>
    <mergeCell ref="BG4777:BG4784"/>
    <mergeCell ref="CL4857:CL4864"/>
    <mergeCell ref="BJ4833:BJ4840"/>
    <mergeCell ref="CF4801:CF4808"/>
    <mergeCell ref="CB4689:CB4696"/>
    <mergeCell ref="CE4745:CE4752"/>
    <mergeCell ref="CF4745:CF4752"/>
    <mergeCell ref="CG4745:CG4752"/>
    <mergeCell ref="CA4753:CA4760"/>
    <mergeCell ref="CB4753:CB4760"/>
    <mergeCell ref="BQ4785:BQ4792"/>
    <mergeCell ref="BR4785:BR4792"/>
    <mergeCell ref="BM4817:BM4824"/>
    <mergeCell ref="BM4825:BM4832"/>
    <mergeCell ref="BU4721:BU4728"/>
    <mergeCell ref="CB4769:CB4776"/>
    <mergeCell ref="CB4785:CB4792"/>
    <mergeCell ref="CC4785:CC4792"/>
    <mergeCell ref="CE4801:CE4808"/>
    <mergeCell ref="CH4745:CH4752"/>
    <mergeCell ref="CI4745:CI4752"/>
    <mergeCell ref="BX4745:BX4752"/>
    <mergeCell ref="BY4745:BY4752"/>
    <mergeCell ref="BQ4721:BQ4728"/>
    <mergeCell ref="BV4857:BV4864"/>
    <mergeCell ref="CB4849:CB4856"/>
    <mergeCell ref="CC4849:CC4856"/>
    <mergeCell ref="CD4849:CD4856"/>
    <mergeCell ref="CE4849:CE4856"/>
    <mergeCell ref="CF4849:CF4856"/>
    <mergeCell ref="BY4825:BY4832"/>
    <mergeCell ref="BP4825:BP4832"/>
    <mergeCell ref="BQ4825:BQ4832"/>
    <mergeCell ref="BK4793:BK4800"/>
    <mergeCell ref="BR4825:BR4832"/>
    <mergeCell ref="BS4825:BS4832"/>
    <mergeCell ref="CF4753:CF4760"/>
    <mergeCell ref="CH4849:CH4856"/>
    <mergeCell ref="CD4801:CD4808"/>
    <mergeCell ref="BM4849:BM4856"/>
    <mergeCell ref="BN4849:BN4856"/>
    <mergeCell ref="BH4849:BH4856"/>
    <mergeCell ref="BH4841:BH4848"/>
    <mergeCell ref="BL4745:BL4752"/>
    <mergeCell ref="CE4785:CE4792"/>
    <mergeCell ref="CF4785:CF4792"/>
    <mergeCell ref="BS4721:BS4728"/>
    <mergeCell ref="BI4737:BI4744"/>
    <mergeCell ref="BN4817:BN4824"/>
    <mergeCell ref="BL4833:BL4840"/>
    <mergeCell ref="BX4697:BX4704"/>
    <mergeCell ref="BY4697:BY4704"/>
    <mergeCell ref="BZ4641:BZ4648"/>
    <mergeCell ref="CI4641:CI4648"/>
    <mergeCell ref="CC4665:CC4672"/>
    <mergeCell ref="CD4665:CD4672"/>
    <mergeCell ref="BO4793:BO4800"/>
    <mergeCell ref="BP4793:BP4800"/>
    <mergeCell ref="BQ4793:BQ4800"/>
    <mergeCell ref="BR4793:BR4800"/>
    <mergeCell ref="BS4793:BS4800"/>
    <mergeCell ref="BT4793:BT4800"/>
    <mergeCell ref="BN4713:BN4720"/>
    <mergeCell ref="BT4689:BT4696"/>
    <mergeCell ref="BU4689:BU4696"/>
    <mergeCell ref="BV4689:BV4696"/>
    <mergeCell ref="BQ4689:BQ4696"/>
    <mergeCell ref="BS4689:BS4696"/>
    <mergeCell ref="BO4705:BO4712"/>
    <mergeCell ref="BP4705:BP4712"/>
    <mergeCell ref="BQ4705:BQ4712"/>
    <mergeCell ref="BR4705:BR4712"/>
    <mergeCell ref="CH4657:CH4664"/>
    <mergeCell ref="CB4737:CB4744"/>
    <mergeCell ref="CC4737:CC4744"/>
    <mergeCell ref="CD4737:CD4744"/>
    <mergeCell ref="CE4737:CE4744"/>
    <mergeCell ref="BV4737:BV4744"/>
    <mergeCell ref="BS4737:BS4744"/>
    <mergeCell ref="CG4697:CG4704"/>
    <mergeCell ref="CH4697:CH4704"/>
    <mergeCell ref="BN4785:BN4792"/>
    <mergeCell ref="CH4601:CH4608"/>
    <mergeCell ref="BW4601:BW4608"/>
    <mergeCell ref="BX4601:BX4608"/>
    <mergeCell ref="CD4713:CD4720"/>
    <mergeCell ref="CE4713:CE4720"/>
    <mergeCell ref="CI4721:CI4728"/>
    <mergeCell ref="CF4657:CF4664"/>
    <mergeCell ref="CF4649:CF4656"/>
    <mergeCell ref="CI4681:CI4688"/>
    <mergeCell ref="CH4753:CH4760"/>
    <mergeCell ref="BP4697:BP4704"/>
    <mergeCell ref="BN4681:BN4688"/>
    <mergeCell ref="BO4681:BO4688"/>
    <mergeCell ref="BP4681:BP4688"/>
    <mergeCell ref="BY4729:BY4736"/>
    <mergeCell ref="BZ4729:BZ4736"/>
    <mergeCell ref="CI4729:CI4736"/>
    <mergeCell ref="CA4729:CA4736"/>
    <mergeCell ref="CB4729:CB4736"/>
    <mergeCell ref="CC4729:CC4736"/>
    <mergeCell ref="BI4769:BI4776"/>
    <mergeCell ref="BJ4769:BJ4776"/>
    <mergeCell ref="BI4825:BI4832"/>
    <mergeCell ref="BK4769:BK4776"/>
    <mergeCell ref="BL4841:BL4848"/>
    <mergeCell ref="BM4841:BM4848"/>
    <mergeCell ref="BK4825:BK4832"/>
    <mergeCell ref="BO4601:BO4608"/>
    <mergeCell ref="BL4545:BL4552"/>
    <mergeCell ref="BM4545:BM4552"/>
    <mergeCell ref="CI4513:CI4520"/>
    <mergeCell ref="BR4537:BR4544"/>
    <mergeCell ref="BS4537:BS4544"/>
    <mergeCell ref="BR4545:BR4552"/>
    <mergeCell ref="CB4441:CB4448"/>
    <mergeCell ref="CA4465:CA4472"/>
    <mergeCell ref="CB4465:CB4472"/>
    <mergeCell ref="CD4473:CD4480"/>
    <mergeCell ref="CB4657:CB4664"/>
    <mergeCell ref="BQ4665:BQ4672"/>
    <mergeCell ref="CB4665:CB4672"/>
    <mergeCell ref="BU4657:BU4664"/>
    <mergeCell ref="BV4657:BV4664"/>
    <mergeCell ref="BW4657:BW4664"/>
    <mergeCell ref="CH4465:CH4472"/>
    <mergeCell ref="BU4465:BU4472"/>
    <mergeCell ref="BV4465:BV4472"/>
    <mergeCell ref="BM4281:BM4288"/>
    <mergeCell ref="BN4281:BN4288"/>
    <mergeCell ref="BO4281:BO4288"/>
    <mergeCell ref="BN4361:BN4368"/>
    <mergeCell ref="CH4369:CH4376"/>
    <mergeCell ref="BW4689:BW4696"/>
    <mergeCell ref="BX4689:BX4696"/>
    <mergeCell ref="CF4689:CF4696"/>
    <mergeCell ref="BV4713:BV4720"/>
    <mergeCell ref="BW4713:BW4720"/>
    <mergeCell ref="BZ4537:BZ4544"/>
    <mergeCell ref="CA4537:CA4544"/>
    <mergeCell ref="CA4761:CA4768"/>
    <mergeCell ref="CB4761:CB4768"/>
    <mergeCell ref="BS4561:BS4568"/>
    <mergeCell ref="BT4561:BT4568"/>
    <mergeCell ref="BN4593:BN4600"/>
    <mergeCell ref="BO4593:BO4600"/>
    <mergeCell ref="BP4593:BP4600"/>
    <mergeCell ref="BR4593:BR4600"/>
    <mergeCell ref="BS4593:BS4600"/>
    <mergeCell ref="BT4593:BT4600"/>
    <mergeCell ref="CI4601:CI4608"/>
    <mergeCell ref="CC4465:CC4472"/>
    <mergeCell ref="CI4753:CI4760"/>
    <mergeCell ref="BM4513:BM4520"/>
    <mergeCell ref="CG4377:CG4384"/>
    <mergeCell ref="BR4465:BR4472"/>
    <mergeCell ref="BS4465:BS4472"/>
    <mergeCell ref="CE4425:CE4432"/>
    <mergeCell ref="CF4425:CF4432"/>
    <mergeCell ref="CE4465:CE4472"/>
    <mergeCell ref="BS4753:BS4760"/>
    <mergeCell ref="BT4753:BT4760"/>
    <mergeCell ref="BU4753:BU4760"/>
    <mergeCell ref="BV4753:BV4760"/>
    <mergeCell ref="BW4753:BW4760"/>
    <mergeCell ref="BU4225:BU4232"/>
    <mergeCell ref="BV4225:BV4232"/>
    <mergeCell ref="CC4297:CC4304"/>
    <mergeCell ref="CD4297:CD4304"/>
    <mergeCell ref="CE4297:CE4304"/>
    <mergeCell ref="CF4297:CF4304"/>
    <mergeCell ref="BT4441:BT4448"/>
    <mergeCell ref="BX4433:BX4440"/>
    <mergeCell ref="BY4433:BY4440"/>
    <mergeCell ref="CG4337:CG4344"/>
    <mergeCell ref="BR4313:BR4320"/>
    <mergeCell ref="BS4313:BS4320"/>
    <mergeCell ref="BT4313:BT4320"/>
    <mergeCell ref="BS4289:BS4296"/>
    <mergeCell ref="CG4321:CG4328"/>
    <mergeCell ref="CH4321:CH4328"/>
    <mergeCell ref="BX4305:BX4312"/>
    <mergeCell ref="BY4305:BY4312"/>
    <mergeCell ref="BU4401:BU4408"/>
    <mergeCell ref="BR4497:BR4504"/>
    <mergeCell ref="BS4497:BS4504"/>
    <mergeCell ref="BR4289:BR4296"/>
    <mergeCell ref="BX4377:BX4384"/>
    <mergeCell ref="BV4321:BV4328"/>
    <mergeCell ref="BU4313:BU4320"/>
    <mergeCell ref="BW4305:BW4312"/>
    <mergeCell ref="BW4281:BW4288"/>
    <mergeCell ref="CH4441:CH4448"/>
    <mergeCell ref="CG4401:CG4408"/>
    <mergeCell ref="CH4401:CH4408"/>
    <mergeCell ref="BY4449:BY4456"/>
    <mergeCell ref="CH4569:CH4576"/>
    <mergeCell ref="CE4553:CE4560"/>
    <mergeCell ref="CF4553:CF4560"/>
    <mergeCell ref="CG4553:CG4560"/>
    <mergeCell ref="CH4553:CH4560"/>
    <mergeCell ref="CG4457:CG4464"/>
    <mergeCell ref="BR4417:BR4424"/>
    <mergeCell ref="BV4441:BV4448"/>
    <mergeCell ref="BW4441:BW4448"/>
    <mergeCell ref="BZ4441:BZ4448"/>
    <mergeCell ref="BV4257:BV4264"/>
    <mergeCell ref="CH4377:CH4384"/>
    <mergeCell ref="CC4273:CC4280"/>
    <mergeCell ref="BZ4305:BZ4312"/>
    <mergeCell ref="CE4313:CE4320"/>
    <mergeCell ref="BZ4521:BZ4528"/>
    <mergeCell ref="BX4521:BX4528"/>
    <mergeCell ref="BY4521:BY4528"/>
    <mergeCell ref="BX4545:BX4552"/>
    <mergeCell ref="BY4545:BY4552"/>
    <mergeCell ref="CG4345:CG4352"/>
    <mergeCell ref="BY4281:BY4288"/>
    <mergeCell ref="CA4561:CA4568"/>
    <mergeCell ref="CB4561:CB4568"/>
    <mergeCell ref="CC4561:CC4568"/>
    <mergeCell ref="CD4561:CD4568"/>
    <mergeCell ref="CE4561:CE4568"/>
    <mergeCell ref="CF4561:CF4568"/>
    <mergeCell ref="CG4561:CG4568"/>
    <mergeCell ref="CF4545:CF4552"/>
    <mergeCell ref="CG4545:CG4552"/>
    <mergeCell ref="CH4545:CH4552"/>
    <mergeCell ref="BZ4545:BZ4552"/>
    <mergeCell ref="CB3937:CB3944"/>
    <mergeCell ref="CC3937:CC3944"/>
    <mergeCell ref="CD3937:CD3944"/>
    <mergeCell ref="CE3937:CE3944"/>
    <mergeCell ref="CA4009:CA4016"/>
    <mergeCell ref="CF4313:CF4320"/>
    <mergeCell ref="CD4193:CD4200"/>
    <mergeCell ref="BQ4257:BQ4264"/>
    <mergeCell ref="BR4305:BR4312"/>
    <mergeCell ref="BT4089:BT4096"/>
    <mergeCell ref="CF4337:CF4344"/>
    <mergeCell ref="BY4337:BY4344"/>
    <mergeCell ref="CB4081:CB4088"/>
    <mergeCell ref="CH4177:CH4184"/>
    <mergeCell ref="CB4265:CB4272"/>
    <mergeCell ref="CC4217:CC4224"/>
    <mergeCell ref="CA3977:CA3984"/>
    <mergeCell ref="CA4265:CA4272"/>
    <mergeCell ref="CH4385:CH4392"/>
    <mergeCell ref="BX4329:BX4336"/>
    <mergeCell ref="BY4329:BY4336"/>
    <mergeCell ref="BW4193:BW4200"/>
    <mergeCell ref="BT4137:BT4144"/>
    <mergeCell ref="CA4057:CA4064"/>
    <mergeCell ref="BQ4073:BQ4080"/>
    <mergeCell ref="BQ4177:BQ4184"/>
    <mergeCell ref="BR4177:BR4184"/>
    <mergeCell ref="CA4161:CA4168"/>
    <mergeCell ref="BU4129:BU4136"/>
    <mergeCell ref="BV4129:BV4136"/>
    <mergeCell ref="BU4169:BU4176"/>
    <mergeCell ref="BV4169:BV4176"/>
    <mergeCell ref="BX4193:BX4200"/>
    <mergeCell ref="BY4193:BY4200"/>
    <mergeCell ref="BT4193:BT4200"/>
    <mergeCell ref="BS4241:BS4248"/>
    <mergeCell ref="CA4385:CA4392"/>
    <mergeCell ref="CH4337:CH4344"/>
    <mergeCell ref="BQ4313:BQ4320"/>
    <mergeCell ref="CH4265:CH4272"/>
    <mergeCell ref="BZ4057:BZ4064"/>
    <mergeCell ref="CE4305:CE4312"/>
    <mergeCell ref="BY4249:BY4256"/>
    <mergeCell ref="BZ4249:BZ4256"/>
    <mergeCell ref="BU4025:BU4032"/>
    <mergeCell ref="BR4241:BR4248"/>
    <mergeCell ref="CA4129:CA4136"/>
    <mergeCell ref="BY4201:BY4208"/>
    <mergeCell ref="BY4137:BY4144"/>
    <mergeCell ref="BX4321:BX4328"/>
    <mergeCell ref="BY4321:BY4328"/>
    <mergeCell ref="BX3985:BX3992"/>
    <mergeCell ref="BY3985:BY3992"/>
    <mergeCell ref="CC4001:CC4008"/>
    <mergeCell ref="BX3961:BX3968"/>
    <mergeCell ref="BY3961:BY3968"/>
    <mergeCell ref="CC4241:CC4248"/>
    <mergeCell ref="CE4249:CE4256"/>
    <mergeCell ref="BW4225:BW4232"/>
    <mergeCell ref="BX4225:BX4232"/>
    <mergeCell ref="BY4225:BY4232"/>
    <mergeCell ref="BZ4225:BZ4232"/>
    <mergeCell ref="CA4225:CA4232"/>
    <mergeCell ref="CB4225:CB4232"/>
    <mergeCell ref="CB4025:CB4032"/>
    <mergeCell ref="CD3977:CD3984"/>
    <mergeCell ref="CE3977:CE3984"/>
    <mergeCell ref="BU4201:BU4208"/>
    <mergeCell ref="BV4201:BV4208"/>
    <mergeCell ref="CC4185:CC4192"/>
    <mergeCell ref="CD4185:CD4192"/>
    <mergeCell ref="CE4185:CE4192"/>
    <mergeCell ref="CF4185:CF4192"/>
    <mergeCell ref="CE4169:CE4176"/>
    <mergeCell ref="CF4169:CF4176"/>
    <mergeCell ref="BL4121:BL4128"/>
    <mergeCell ref="BM4121:BM4128"/>
    <mergeCell ref="BR4169:BR4176"/>
    <mergeCell ref="BJ4049:BJ4056"/>
    <mergeCell ref="BV4297:BV4304"/>
    <mergeCell ref="CE4089:CE4096"/>
    <mergeCell ref="BU4305:BU4312"/>
    <mergeCell ref="BL3937:BL3944"/>
    <mergeCell ref="BX3945:BX3952"/>
    <mergeCell ref="BM4065:BM4072"/>
    <mergeCell ref="BP4121:BP4128"/>
    <mergeCell ref="BS4049:BS4056"/>
    <mergeCell ref="BO4049:BO4056"/>
    <mergeCell ref="CD3945:CD3952"/>
    <mergeCell ref="BU3969:BU3976"/>
    <mergeCell ref="BS3945:BS3952"/>
    <mergeCell ref="BW4097:BW4104"/>
    <mergeCell ref="BX4065:BX4072"/>
    <mergeCell ref="BP4081:BP4088"/>
    <mergeCell ref="BT4097:BT4104"/>
    <mergeCell ref="CE3953:CE3960"/>
    <mergeCell ref="CF3953:CF3960"/>
    <mergeCell ref="BW3953:BW3960"/>
    <mergeCell ref="BW3937:BW3944"/>
    <mergeCell ref="BZ4217:BZ4224"/>
    <mergeCell ref="CE4265:CE4272"/>
    <mergeCell ref="BM3937:BM3944"/>
    <mergeCell ref="BX4201:BX4208"/>
    <mergeCell ref="CB4161:CB4168"/>
    <mergeCell ref="BN3969:BN3976"/>
    <mergeCell ref="BX4185:BX4192"/>
    <mergeCell ref="BW4169:BW4176"/>
    <mergeCell ref="CD4273:CD4280"/>
    <mergeCell ref="CE4273:CE4280"/>
    <mergeCell ref="CF4273:CF4280"/>
    <mergeCell ref="BV4305:BV4312"/>
    <mergeCell ref="BZ4009:BZ4016"/>
    <mergeCell ref="BX4073:BX4080"/>
    <mergeCell ref="BY4025:BY4032"/>
    <mergeCell ref="BV4081:BV4088"/>
    <mergeCell ref="BW4081:BW4088"/>
    <mergeCell ref="BY4161:BY4168"/>
    <mergeCell ref="BW3985:BW3992"/>
    <mergeCell ref="BX3953:BX3960"/>
    <mergeCell ref="BS4033:BS4040"/>
    <mergeCell ref="BZ4257:BZ4264"/>
    <mergeCell ref="CA4257:CA4264"/>
    <mergeCell ref="CD4257:CD4264"/>
    <mergeCell ref="CE4257:CE4264"/>
    <mergeCell ref="BX3937:BX3944"/>
    <mergeCell ref="BV4089:BV4096"/>
    <mergeCell ref="BU4097:BU4104"/>
    <mergeCell ref="BQ4305:BQ4312"/>
    <mergeCell ref="CA3929:CA3936"/>
    <mergeCell ref="CC3953:CC3960"/>
    <mergeCell ref="CG4465:CG4472"/>
    <mergeCell ref="BU4361:BU4368"/>
    <mergeCell ref="BQ4081:BQ4088"/>
    <mergeCell ref="BP3945:BP3952"/>
    <mergeCell ref="BV4041:BV4048"/>
    <mergeCell ref="BW4041:BW4048"/>
    <mergeCell ref="BP4001:BP4008"/>
    <mergeCell ref="BQ4041:BQ4048"/>
    <mergeCell ref="BT4025:BT4032"/>
    <mergeCell ref="BS4057:BS4064"/>
    <mergeCell ref="BP4201:BP4208"/>
    <mergeCell ref="BT4065:BT4072"/>
    <mergeCell ref="BR3969:BR3976"/>
    <mergeCell ref="BX3929:BX3936"/>
    <mergeCell ref="BY3929:BY3936"/>
    <mergeCell ref="BY3953:BY3960"/>
    <mergeCell ref="BZ3953:BZ3960"/>
    <mergeCell ref="BW4361:BW4368"/>
    <mergeCell ref="BS4353:BS4360"/>
    <mergeCell ref="CD4265:CD4272"/>
    <mergeCell ref="CD3961:CD3968"/>
    <mergeCell ref="BT4305:BT4312"/>
    <mergeCell ref="BX4145:BX4152"/>
    <mergeCell ref="BW4289:BW4296"/>
    <mergeCell ref="BX4289:BX4296"/>
    <mergeCell ref="BY4289:BY4296"/>
    <mergeCell ref="BZ4289:BZ4296"/>
    <mergeCell ref="CB4137:CB4144"/>
    <mergeCell ref="CG4097:CG4104"/>
    <mergeCell ref="BZ4377:BZ4384"/>
    <mergeCell ref="BS4369:BS4376"/>
    <mergeCell ref="CA4433:CA4440"/>
    <mergeCell ref="CF4265:CF4272"/>
    <mergeCell ref="CD4161:CD4168"/>
    <mergeCell ref="CE4161:CE4168"/>
    <mergeCell ref="CF4161:CF4168"/>
    <mergeCell ref="CG4161:CG4168"/>
    <mergeCell ref="BQ4089:BQ4096"/>
    <mergeCell ref="BU4089:BU4096"/>
    <mergeCell ref="BS4089:BS4096"/>
    <mergeCell ref="BR4097:BR4104"/>
    <mergeCell ref="BS4097:BS4104"/>
    <mergeCell ref="BS4113:BS4120"/>
    <mergeCell ref="BX4009:BX4016"/>
    <mergeCell ref="BP4009:BP4016"/>
    <mergeCell ref="BQ4009:BQ4016"/>
    <mergeCell ref="BR4009:BR4016"/>
    <mergeCell ref="BS4009:BS4016"/>
    <mergeCell ref="BT4009:BT4016"/>
    <mergeCell ref="BP4033:BP4040"/>
    <mergeCell ref="BQ4121:BQ4128"/>
    <mergeCell ref="BP4113:BP4120"/>
    <mergeCell ref="BQ4129:BQ4136"/>
    <mergeCell ref="BP4281:BP4288"/>
    <mergeCell ref="BQ4281:BQ4288"/>
    <mergeCell ref="BR4281:BR4288"/>
    <mergeCell ref="CA3937:CA3944"/>
    <mergeCell ref="BV4049:BV4056"/>
    <mergeCell ref="BX4041:BX4048"/>
    <mergeCell ref="BX4049:BX4056"/>
    <mergeCell ref="BP4305:BP4312"/>
    <mergeCell ref="BY4217:BY4224"/>
    <mergeCell ref="BV4145:BV4152"/>
    <mergeCell ref="BS4161:BS4168"/>
    <mergeCell ref="BT4161:BT4168"/>
    <mergeCell ref="BU4161:BU4168"/>
    <mergeCell ref="BR4161:BR4168"/>
    <mergeCell ref="BR4137:BR4144"/>
    <mergeCell ref="BX4169:BX4176"/>
    <mergeCell ref="BS3761:BS3768"/>
    <mergeCell ref="BT3761:BT3768"/>
    <mergeCell ref="BR3977:BR3984"/>
    <mergeCell ref="BX3977:BX3984"/>
    <mergeCell ref="BX4089:BX4096"/>
    <mergeCell ref="BS3913:BS3920"/>
    <mergeCell ref="BR4361:BR4368"/>
    <mergeCell ref="BS4361:BS4368"/>
    <mergeCell ref="BV4009:BV4016"/>
    <mergeCell ref="BW4009:BW4016"/>
    <mergeCell ref="BL4033:BL4040"/>
    <mergeCell ref="BM4033:BM4040"/>
    <mergeCell ref="BI3945:BI3952"/>
    <mergeCell ref="BL3929:BL3936"/>
    <mergeCell ref="BW4257:BW4264"/>
    <mergeCell ref="BL4217:BL4224"/>
    <mergeCell ref="BQ4113:BQ4120"/>
    <mergeCell ref="BR4265:BR4272"/>
    <mergeCell ref="BS4265:BS4272"/>
    <mergeCell ref="BT4265:BT4272"/>
    <mergeCell ref="BU4265:BU4272"/>
    <mergeCell ref="BL4289:BL4296"/>
    <mergeCell ref="BV4265:BV4272"/>
    <mergeCell ref="BW4265:BW4272"/>
    <mergeCell ref="BJ4217:BJ4224"/>
    <mergeCell ref="BK4217:BK4224"/>
    <mergeCell ref="BW4145:BW4152"/>
    <mergeCell ref="BM4129:BM4136"/>
    <mergeCell ref="BL4129:BL4136"/>
    <mergeCell ref="BL4073:BL4080"/>
    <mergeCell ref="BM4073:BM4080"/>
    <mergeCell ref="BW4001:BW4008"/>
    <mergeCell ref="BV3825:BV3832"/>
    <mergeCell ref="BI4001:BI4008"/>
    <mergeCell ref="BR3857:BR3864"/>
    <mergeCell ref="BN4249:BN4256"/>
    <mergeCell ref="BO4249:BO4256"/>
    <mergeCell ref="BV4137:BV4144"/>
    <mergeCell ref="BU4145:BU4152"/>
    <mergeCell ref="BT4153:BT4160"/>
    <mergeCell ref="BU4153:BU4160"/>
    <mergeCell ref="BS4145:BS4152"/>
    <mergeCell ref="BT4145:BT4152"/>
    <mergeCell ref="BS4153:BS4160"/>
    <mergeCell ref="BQ4145:BQ4152"/>
    <mergeCell ref="BR4145:BR4152"/>
    <mergeCell ref="BP4161:BP4168"/>
    <mergeCell ref="BQ4161:BQ4168"/>
    <mergeCell ref="BN3897:BN3904"/>
    <mergeCell ref="BO3897:BO3904"/>
    <mergeCell ref="BP3897:BP3904"/>
    <mergeCell ref="BQ3897:BQ3904"/>
    <mergeCell ref="BP3881:BP3888"/>
    <mergeCell ref="BO4129:BO4136"/>
    <mergeCell ref="BP4097:BP4104"/>
    <mergeCell ref="BI4169:BI4176"/>
    <mergeCell ref="BK4113:BK4120"/>
    <mergeCell ref="BM3929:BM3936"/>
    <mergeCell ref="BP3841:BP3848"/>
    <mergeCell ref="BT3985:BT3992"/>
    <mergeCell ref="BP4073:BP4080"/>
    <mergeCell ref="BP4017:BP4024"/>
    <mergeCell ref="BG4065:BG4072"/>
    <mergeCell ref="BN4089:BN4096"/>
    <mergeCell ref="BH3961:BH3968"/>
    <mergeCell ref="BK3825:BK3832"/>
    <mergeCell ref="BQ4025:BQ4032"/>
    <mergeCell ref="BR4025:BR4032"/>
    <mergeCell ref="BS4025:BS4032"/>
    <mergeCell ref="BG3977:BG3984"/>
    <mergeCell ref="BH4033:BH4040"/>
    <mergeCell ref="BG4025:BG4032"/>
    <mergeCell ref="BG3985:BG3992"/>
    <mergeCell ref="BI3977:BI3984"/>
    <mergeCell ref="BP4041:BP4048"/>
    <mergeCell ref="BR3985:BR3992"/>
    <mergeCell ref="BJ4073:BJ4080"/>
    <mergeCell ref="BT4057:BT4064"/>
    <mergeCell ref="BU4057:BU4064"/>
    <mergeCell ref="BS3929:BS3936"/>
    <mergeCell ref="BT3929:BT3936"/>
    <mergeCell ref="BU3929:BU3936"/>
    <mergeCell ref="BT4041:BT4048"/>
    <mergeCell ref="BT4049:BT4056"/>
    <mergeCell ref="BU3809:BU3816"/>
    <mergeCell ref="BR4073:BR4080"/>
    <mergeCell ref="BS4073:BS4080"/>
    <mergeCell ref="BL3689:BL3696"/>
    <mergeCell ref="BM3689:BM3696"/>
    <mergeCell ref="BN4049:BN4056"/>
    <mergeCell ref="BL4081:BL4088"/>
    <mergeCell ref="BK4089:BK4096"/>
    <mergeCell ref="BL4025:BL4032"/>
    <mergeCell ref="BR3913:BR3920"/>
    <mergeCell ref="BM4001:BM4008"/>
    <mergeCell ref="BK4033:BK4040"/>
    <mergeCell ref="BJ3969:BJ3976"/>
    <mergeCell ref="BJ3937:BJ3944"/>
    <mergeCell ref="BS3777:BS3784"/>
    <mergeCell ref="BO3969:BO3976"/>
    <mergeCell ref="BS4017:BS4024"/>
    <mergeCell ref="BT4017:BT4024"/>
    <mergeCell ref="BU4017:BU4024"/>
    <mergeCell ref="BQ3841:BQ3848"/>
    <mergeCell ref="BP3793:BP3800"/>
    <mergeCell ref="BO3809:BO3816"/>
    <mergeCell ref="BP3809:BP3816"/>
    <mergeCell ref="BO3777:BO3784"/>
    <mergeCell ref="BG3961:BG3968"/>
    <mergeCell ref="BL3985:BL3992"/>
    <mergeCell ref="BM4017:BM4024"/>
    <mergeCell ref="BN4017:BN4024"/>
    <mergeCell ref="BO4017:BO4024"/>
    <mergeCell ref="BO4065:BO4072"/>
    <mergeCell ref="BM4049:BM4056"/>
    <mergeCell ref="BT3993:BT4000"/>
    <mergeCell ref="BU3993:BU4000"/>
    <mergeCell ref="BR3937:BR3944"/>
    <mergeCell ref="BT3833:BT3840"/>
    <mergeCell ref="BU3833:BU3840"/>
    <mergeCell ref="BS3841:BS3848"/>
    <mergeCell ref="BV3929:BV3936"/>
    <mergeCell ref="BW3929:BW3936"/>
    <mergeCell ref="BU3857:BU3864"/>
    <mergeCell ref="BV3641:BV3648"/>
    <mergeCell ref="BV4017:BV4024"/>
    <mergeCell ref="BJ3641:BJ3648"/>
    <mergeCell ref="BK3641:BK3648"/>
    <mergeCell ref="BI3761:BI3768"/>
    <mergeCell ref="BU3945:BU3952"/>
    <mergeCell ref="BT3897:BT3904"/>
    <mergeCell ref="BP3937:BP3944"/>
    <mergeCell ref="BK3649:BK3656"/>
    <mergeCell ref="BI3673:BI3680"/>
    <mergeCell ref="BJ3673:BJ3680"/>
    <mergeCell ref="BK3673:BK3680"/>
    <mergeCell ref="BL3673:BL3680"/>
    <mergeCell ref="BI3649:BI3656"/>
    <mergeCell ref="BM3673:BM3680"/>
    <mergeCell ref="BL3681:BL3688"/>
    <mergeCell ref="BM3681:BM3688"/>
    <mergeCell ref="BI3937:BI3944"/>
    <mergeCell ref="BI3865:BI3872"/>
    <mergeCell ref="BN3929:BN3936"/>
    <mergeCell ref="BO3929:BO3936"/>
    <mergeCell ref="BP3929:BP3936"/>
    <mergeCell ref="BQ3929:BQ3936"/>
    <mergeCell ref="BR3929:BR3936"/>
    <mergeCell ref="BU3849:BU3856"/>
    <mergeCell ref="BQ3857:BQ3864"/>
    <mergeCell ref="BQ4001:BQ4008"/>
    <mergeCell ref="BR4001:BR4008"/>
    <mergeCell ref="BJ3993:BJ4000"/>
    <mergeCell ref="BO3945:BO3952"/>
    <mergeCell ref="BN3937:BN3944"/>
    <mergeCell ref="BO3681:BO3688"/>
    <mergeCell ref="BQ3665:BQ3672"/>
    <mergeCell ref="BN4009:BN4016"/>
    <mergeCell ref="BR3849:BR3856"/>
    <mergeCell ref="BS3849:BS3856"/>
    <mergeCell ref="BT3841:BT3848"/>
    <mergeCell ref="BO3937:BO3944"/>
    <mergeCell ref="BO3849:BO3856"/>
    <mergeCell ref="BV3857:BV3864"/>
    <mergeCell ref="BI3961:BI3968"/>
    <mergeCell ref="BI3929:BI3936"/>
    <mergeCell ref="BI3953:BI3960"/>
    <mergeCell ref="BT3753:BT3760"/>
    <mergeCell ref="BM3849:BM3856"/>
    <mergeCell ref="BU3841:BU3848"/>
    <mergeCell ref="BS3657:BS3664"/>
    <mergeCell ref="BR3761:BR3768"/>
    <mergeCell ref="BL4009:BL4016"/>
    <mergeCell ref="BM4009:BM4016"/>
    <mergeCell ref="BT3857:BT3864"/>
    <mergeCell ref="BN3769:BN3776"/>
    <mergeCell ref="BO3769:BO3776"/>
    <mergeCell ref="BO3825:BO3832"/>
    <mergeCell ref="BP3825:BP3832"/>
    <mergeCell ref="BQ3825:BQ3832"/>
    <mergeCell ref="BU3825:BU3832"/>
    <mergeCell ref="BK3937:BK3944"/>
    <mergeCell ref="BM3641:BM3648"/>
    <mergeCell ref="BJ3649:BJ3656"/>
    <mergeCell ref="BP3953:BP3960"/>
    <mergeCell ref="BQ3945:BQ3952"/>
    <mergeCell ref="BR3777:BR3784"/>
    <mergeCell ref="BR3585:BR3592"/>
    <mergeCell ref="BU3297:BU3304"/>
    <mergeCell ref="BU3585:BU3592"/>
    <mergeCell ref="BL3321:BL3328"/>
    <mergeCell ref="BU3657:BU3664"/>
    <mergeCell ref="BP3705:BP3712"/>
    <mergeCell ref="BK3145:BK3152"/>
    <mergeCell ref="BK3305:BK3312"/>
    <mergeCell ref="BH3161:BH3168"/>
    <mergeCell ref="BI3161:BI3168"/>
    <mergeCell ref="BV3281:BV3288"/>
    <mergeCell ref="BW3281:BW3288"/>
    <mergeCell ref="BV3305:BV3312"/>
    <mergeCell ref="BS3345:BS3352"/>
    <mergeCell ref="BT3345:BT3352"/>
    <mergeCell ref="BL3345:BL3352"/>
    <mergeCell ref="BN3697:BN3704"/>
    <mergeCell ref="BO3697:BO3704"/>
    <mergeCell ref="BP3697:BP3704"/>
    <mergeCell ref="BQ3697:BQ3704"/>
    <mergeCell ref="BR3697:BR3704"/>
    <mergeCell ref="BH3929:BH3936"/>
    <mergeCell ref="BQ3881:BQ3888"/>
    <mergeCell ref="BN3689:BN3696"/>
    <mergeCell ref="BO3689:BO3696"/>
    <mergeCell ref="BP3689:BP3696"/>
    <mergeCell ref="BQ3689:BQ3696"/>
    <mergeCell ref="BR3689:BR3696"/>
    <mergeCell ref="BS3689:BS3696"/>
    <mergeCell ref="BT3689:BT3696"/>
    <mergeCell ref="BU3689:BU3696"/>
    <mergeCell ref="BV3689:BV3696"/>
    <mergeCell ref="BW3689:BW3696"/>
    <mergeCell ref="BV3577:BV3584"/>
    <mergeCell ref="BR3945:BR3952"/>
    <mergeCell ref="BW3809:BW3816"/>
    <mergeCell ref="BW3233:BW3240"/>
    <mergeCell ref="BP3345:BP3352"/>
    <mergeCell ref="BL3425:BL3432"/>
    <mergeCell ref="BM3425:BM3432"/>
    <mergeCell ref="BN3425:BN3432"/>
    <mergeCell ref="BO3425:BO3432"/>
    <mergeCell ref="BP3425:BP3432"/>
    <mergeCell ref="BQ3425:BQ3432"/>
    <mergeCell ref="BS3425:BS3432"/>
    <mergeCell ref="BM3721:BM3728"/>
    <mergeCell ref="BR3681:BR3688"/>
    <mergeCell ref="BT3649:BT3656"/>
    <mergeCell ref="BV3585:BV3592"/>
    <mergeCell ref="BL3705:BL3712"/>
    <mergeCell ref="BM3705:BM3712"/>
    <mergeCell ref="BT3937:BT3944"/>
    <mergeCell ref="BW3601:BW3608"/>
    <mergeCell ref="BT3913:BT3920"/>
    <mergeCell ref="BM3561:BM3568"/>
    <mergeCell ref="BN3281:BN3288"/>
    <mergeCell ref="BN3369:BN3376"/>
    <mergeCell ref="BN3409:BN3416"/>
    <mergeCell ref="BL3281:BL3288"/>
    <mergeCell ref="BM3281:BM3288"/>
    <mergeCell ref="BH3281:BH3288"/>
    <mergeCell ref="BM3841:BM3848"/>
    <mergeCell ref="BO3601:BO3608"/>
    <mergeCell ref="BO3153:BO3160"/>
    <mergeCell ref="BQ3585:BQ3592"/>
    <mergeCell ref="BP3337:BP3344"/>
    <mergeCell ref="BO3321:BO3328"/>
    <mergeCell ref="BP3321:BP3328"/>
    <mergeCell ref="BO3401:BO3408"/>
    <mergeCell ref="CA3241:CA3248"/>
    <mergeCell ref="CB3241:CB3248"/>
    <mergeCell ref="BY3209:BY3216"/>
    <mergeCell ref="BZ3209:BZ3216"/>
    <mergeCell ref="CB3233:CB3240"/>
    <mergeCell ref="BW3249:BW3256"/>
    <mergeCell ref="BX3249:BX3256"/>
    <mergeCell ref="BY3249:BY3256"/>
    <mergeCell ref="CA3249:CA3256"/>
    <mergeCell ref="CB3249:CB3256"/>
    <mergeCell ref="BX3281:BX3288"/>
    <mergeCell ref="CB3329:CB3336"/>
    <mergeCell ref="BW3945:BW3952"/>
    <mergeCell ref="BU3649:BU3656"/>
    <mergeCell ref="BG3537:BG3544"/>
    <mergeCell ref="BH3297:BH3304"/>
    <mergeCell ref="BO3281:BO3288"/>
    <mergeCell ref="BS3281:BS3288"/>
    <mergeCell ref="BT3281:BT3288"/>
    <mergeCell ref="BP3313:BP3320"/>
    <mergeCell ref="BQ3313:BQ3320"/>
    <mergeCell ref="BR3313:BR3320"/>
    <mergeCell ref="BS3313:BS3320"/>
    <mergeCell ref="BT3313:BT3320"/>
    <mergeCell ref="BU3313:BU3320"/>
    <mergeCell ref="BV3313:BV3320"/>
    <mergeCell ref="BU3329:BU3336"/>
    <mergeCell ref="BS3857:BS3864"/>
    <mergeCell ref="BP3601:BP3608"/>
    <mergeCell ref="BQ3601:BQ3608"/>
    <mergeCell ref="BR3641:BR3648"/>
    <mergeCell ref="BS3641:BS3648"/>
    <mergeCell ref="BT3641:BT3648"/>
    <mergeCell ref="BU3641:BU3648"/>
    <mergeCell ref="BO3665:BO3672"/>
    <mergeCell ref="BS3697:BS3704"/>
    <mergeCell ref="BT3697:BT3704"/>
    <mergeCell ref="BU3697:BU3704"/>
    <mergeCell ref="BV3697:BV3704"/>
    <mergeCell ref="BW3697:BW3704"/>
    <mergeCell ref="BP3713:BP3720"/>
    <mergeCell ref="BQ3713:BQ3720"/>
    <mergeCell ref="BR3713:BR3720"/>
    <mergeCell ref="BS3713:BS3720"/>
    <mergeCell ref="BT3713:BT3720"/>
    <mergeCell ref="BU3713:BU3720"/>
    <mergeCell ref="BV3713:BV3720"/>
    <mergeCell ref="BW3713:BW3720"/>
    <mergeCell ref="BL3745:BL3752"/>
    <mergeCell ref="BS3681:BS3688"/>
    <mergeCell ref="BT3681:BT3688"/>
    <mergeCell ref="BU3681:BU3688"/>
    <mergeCell ref="BV3681:BV3688"/>
    <mergeCell ref="BJ3929:BJ3936"/>
    <mergeCell ref="BN3609:BN3616"/>
    <mergeCell ref="BO3609:BO3616"/>
    <mergeCell ref="BK3929:BK3936"/>
    <mergeCell ref="BL3585:BL3592"/>
    <mergeCell ref="BN3617:BN3624"/>
    <mergeCell ref="BS3665:BS3672"/>
    <mergeCell ref="BL3617:BL3624"/>
    <mergeCell ref="BQ3617:BQ3624"/>
    <mergeCell ref="BR3617:BR3624"/>
    <mergeCell ref="BN3641:BN3648"/>
    <mergeCell ref="BU3609:BU3616"/>
    <mergeCell ref="BN3681:BN3688"/>
    <mergeCell ref="BT3585:BT3592"/>
    <mergeCell ref="BR3577:BR3584"/>
    <mergeCell ref="BL3337:BL3344"/>
    <mergeCell ref="BM3337:BM3344"/>
    <mergeCell ref="BQ3337:BQ3344"/>
    <mergeCell ref="BR3337:BR3344"/>
    <mergeCell ref="BR3369:BR3376"/>
    <mergeCell ref="BS3369:BS3376"/>
    <mergeCell ref="BT3369:BT3376"/>
    <mergeCell ref="BW3641:BW3648"/>
    <mergeCell ref="BX3681:BX3688"/>
    <mergeCell ref="BY3681:BY3688"/>
    <mergeCell ref="BZ3681:BZ3688"/>
    <mergeCell ref="BQ3705:BQ3712"/>
    <mergeCell ref="BY3745:BY3752"/>
    <mergeCell ref="BZ3745:BZ3752"/>
    <mergeCell ref="CA3745:CA3752"/>
    <mergeCell ref="CB3745:CB3752"/>
    <mergeCell ref="BV3153:BV3160"/>
    <mergeCell ref="CA3145:CA3152"/>
    <mergeCell ref="CB3145:CB3152"/>
    <mergeCell ref="BZ3329:BZ3336"/>
    <mergeCell ref="BZ3425:BZ3432"/>
    <mergeCell ref="BZ3377:BZ3384"/>
    <mergeCell ref="BY3417:BY3424"/>
    <mergeCell ref="BN3337:BN3344"/>
    <mergeCell ref="BT3601:BT3608"/>
    <mergeCell ref="BU3601:BU3608"/>
    <mergeCell ref="BV3601:BV3608"/>
    <mergeCell ref="BL3601:BL3608"/>
    <mergeCell ref="BQ3401:BQ3408"/>
    <mergeCell ref="BR3401:BR3408"/>
    <mergeCell ref="BS3401:BS3408"/>
    <mergeCell ref="BT3401:BT3408"/>
    <mergeCell ref="BU3401:BU3408"/>
    <mergeCell ref="BV3401:BV3408"/>
    <mergeCell ref="BL3225:BL3232"/>
    <mergeCell ref="BM3225:BM3232"/>
    <mergeCell ref="BN3161:BN3168"/>
    <mergeCell ref="BO3161:BO3168"/>
    <mergeCell ref="BV3161:BV3168"/>
    <mergeCell ref="BS3161:BS3168"/>
    <mergeCell ref="BT3161:BT3168"/>
    <mergeCell ref="BU3161:BU3168"/>
    <mergeCell ref="BW3201:BW3208"/>
    <mergeCell ref="BX3201:BX3208"/>
    <mergeCell ref="BW3193:BW3200"/>
    <mergeCell ref="BX3193:BX3200"/>
    <mergeCell ref="BL3169:BL3176"/>
    <mergeCell ref="BW3449:BW3456"/>
    <mergeCell ref="BW3457:BW3464"/>
    <mergeCell ref="BW3465:BW3472"/>
    <mergeCell ref="BW3473:BW3480"/>
    <mergeCell ref="BW3353:BW3360"/>
    <mergeCell ref="BX3417:BX3424"/>
    <mergeCell ref="CN2617:CN2624"/>
    <mergeCell ref="CI2681:CI2688"/>
    <mergeCell ref="CG3641:CG3648"/>
    <mergeCell ref="CH3641:CH3648"/>
    <mergeCell ref="CF3153:CF3160"/>
    <mergeCell ref="CG3153:CG3160"/>
    <mergeCell ref="CH3153:CH3160"/>
    <mergeCell ref="CA3297:CA3304"/>
    <mergeCell ref="CB3297:CB3304"/>
    <mergeCell ref="CC3297:CC3304"/>
    <mergeCell ref="CD3297:CD3304"/>
    <mergeCell ref="CE3297:CE3304"/>
    <mergeCell ref="CF3297:CF3304"/>
    <mergeCell ref="CG3297:CG3304"/>
    <mergeCell ref="CH3297:CH3304"/>
    <mergeCell ref="CD3601:CD3608"/>
    <mergeCell ref="CE3601:CE3608"/>
    <mergeCell ref="BX3601:BX3608"/>
    <mergeCell ref="BZ3161:BZ3168"/>
    <mergeCell ref="BZ3233:BZ3240"/>
    <mergeCell ref="BZ3241:BZ3248"/>
    <mergeCell ref="BZ3249:BZ3256"/>
    <mergeCell ref="BW3585:BW3592"/>
    <mergeCell ref="CB2681:CB2688"/>
    <mergeCell ref="CC2681:CC2688"/>
    <mergeCell ref="CK3065:CK3072"/>
    <mergeCell ref="CA3065:CA3072"/>
    <mergeCell ref="CB3065:CB3072"/>
    <mergeCell ref="CC3065:CC3072"/>
    <mergeCell ref="BW3041:BW3048"/>
    <mergeCell ref="CF3041:CF3048"/>
    <mergeCell ref="BY3041:BY3048"/>
    <mergeCell ref="BW3137:BW3144"/>
    <mergeCell ref="CD3609:CD3616"/>
    <mergeCell ref="CD3617:CD3624"/>
    <mergeCell ref="CK3601:CK3608"/>
    <mergeCell ref="BW3097:BW3104"/>
    <mergeCell ref="BX3097:BX3104"/>
    <mergeCell ref="CK3089:CK3096"/>
    <mergeCell ref="CK3409:CK3416"/>
    <mergeCell ref="BW2745:BW2752"/>
    <mergeCell ref="BX2745:BX2752"/>
    <mergeCell ref="BY2745:BY2752"/>
    <mergeCell ref="BZ2745:BZ2752"/>
    <mergeCell ref="CA2745:CA2752"/>
    <mergeCell ref="CB2745:CB2752"/>
    <mergeCell ref="CC2745:CC2752"/>
    <mergeCell ref="BX3033:BX3040"/>
    <mergeCell ref="BY3033:BY3040"/>
    <mergeCell ref="CK3009:CK3016"/>
    <mergeCell ref="CE3033:CE3040"/>
    <mergeCell ref="CF3033:CF3040"/>
    <mergeCell ref="CG3033:CG3040"/>
    <mergeCell ref="CD3065:CD3072"/>
    <mergeCell ref="BW3185:BW3192"/>
    <mergeCell ref="CH2673:CH2680"/>
    <mergeCell ref="CD2745:CD2752"/>
    <mergeCell ref="CD3177:CD3184"/>
    <mergeCell ref="CE3177:CE3184"/>
    <mergeCell ref="CK3177:CK3184"/>
    <mergeCell ref="CL3177:CL3184"/>
    <mergeCell ref="CE3209:CE3216"/>
    <mergeCell ref="CI3241:CI3248"/>
    <mergeCell ref="CC3249:CC3256"/>
    <mergeCell ref="CN2577:CN2584"/>
    <mergeCell ref="CH2601:CH2608"/>
    <mergeCell ref="CB2609:CB2616"/>
    <mergeCell ref="CG2577:CG2584"/>
    <mergeCell ref="CP2641:CP2648"/>
    <mergeCell ref="CN2609:CN2616"/>
    <mergeCell ref="CN2625:CN2632"/>
    <mergeCell ref="CJ2585:CJ2592"/>
    <mergeCell ref="CM2681:CM2688"/>
    <mergeCell ref="BS2585:BS2592"/>
    <mergeCell ref="BQ2593:BQ2600"/>
    <mergeCell ref="CP2601:CP2608"/>
    <mergeCell ref="CP2585:CP2592"/>
    <mergeCell ref="CN2593:CN2600"/>
    <mergeCell ref="CP2593:CP2600"/>
    <mergeCell ref="CA2681:CA2688"/>
    <mergeCell ref="BQ2609:BQ2616"/>
    <mergeCell ref="CM2609:CM2616"/>
    <mergeCell ref="CN3065:CN3072"/>
    <mergeCell ref="BS3081:BS3088"/>
    <mergeCell ref="CM3057:CM3064"/>
    <mergeCell ref="CE3081:CE3088"/>
    <mergeCell ref="CD3081:CD3088"/>
    <mergeCell ref="CE3065:CE3072"/>
    <mergeCell ref="CF3065:CF3072"/>
    <mergeCell ref="BU3065:BU3072"/>
    <mergeCell ref="CL3057:CL3064"/>
    <mergeCell ref="CG3065:CG3072"/>
    <mergeCell ref="CF3057:CF3064"/>
    <mergeCell ref="CG3057:CG3064"/>
    <mergeCell ref="CH3057:CH3064"/>
    <mergeCell ref="CI3057:CI3064"/>
    <mergeCell ref="CJ3057:CJ3064"/>
    <mergeCell ref="CK3057:CK3064"/>
    <mergeCell ref="BZ3057:BZ3064"/>
    <mergeCell ref="CL3081:CL3088"/>
    <mergeCell ref="CC3049:CC3056"/>
    <mergeCell ref="CD3049:CD3056"/>
    <mergeCell ref="CB3049:CB3056"/>
    <mergeCell ref="CF3081:CF3088"/>
    <mergeCell ref="BY3081:BY3088"/>
    <mergeCell ref="CK3081:CK3088"/>
    <mergeCell ref="CJ3073:CJ3080"/>
    <mergeCell ref="CH3073:CH3080"/>
    <mergeCell ref="CI3073:CI3080"/>
    <mergeCell ref="CM3081:CM3088"/>
    <mergeCell ref="CG3081:CG3088"/>
    <mergeCell ref="CF3073:CF3080"/>
    <mergeCell ref="CG3073:CG3080"/>
    <mergeCell ref="CD3073:CD3080"/>
    <mergeCell ref="CE3073:CE3080"/>
    <mergeCell ref="CK3049:CK3056"/>
    <mergeCell ref="BY3049:BY3056"/>
    <mergeCell ref="BZ3049:BZ3056"/>
    <mergeCell ref="BW3081:BW3088"/>
    <mergeCell ref="BX3081:BX3088"/>
    <mergeCell ref="CC3073:CC3080"/>
    <mergeCell ref="CE3049:CE3056"/>
    <mergeCell ref="CF3049:CF3056"/>
    <mergeCell ref="BV3049:BV3056"/>
    <mergeCell ref="BW3049:BW3056"/>
    <mergeCell ref="BX3049:BX3056"/>
    <mergeCell ref="CK3073:CK3080"/>
    <mergeCell ref="CN3081:CN3088"/>
    <mergeCell ref="CP2617:CP2624"/>
    <mergeCell ref="CL2617:CL2624"/>
    <mergeCell ref="BU2577:BU2584"/>
    <mergeCell ref="CB2601:CB2608"/>
    <mergeCell ref="CE2577:CE2584"/>
    <mergeCell ref="CL2641:CL2648"/>
    <mergeCell ref="CF2585:CF2592"/>
    <mergeCell ref="CG2585:CG2592"/>
    <mergeCell ref="CH2585:CH2592"/>
    <mergeCell ref="BP2601:BP2608"/>
    <mergeCell ref="CE2609:CE2616"/>
    <mergeCell ref="BT2601:BT2608"/>
    <mergeCell ref="BU2601:BU2608"/>
    <mergeCell ref="BV2601:BV2608"/>
    <mergeCell ref="BR2617:BR2624"/>
    <mergeCell ref="BS2617:BS2624"/>
    <mergeCell ref="BS2593:BS2600"/>
    <mergeCell ref="BT2593:BT2600"/>
    <mergeCell ref="BP2609:BP2616"/>
    <mergeCell ref="CN2641:CN2648"/>
    <mergeCell ref="BW2601:BW2608"/>
    <mergeCell ref="BV2577:BV2584"/>
    <mergeCell ref="CL2593:CL2600"/>
    <mergeCell ref="CL2585:CL2592"/>
    <mergeCell ref="CE2601:CE2608"/>
    <mergeCell ref="CL2609:CL2616"/>
    <mergeCell ref="CG2609:CG2616"/>
    <mergeCell ref="CK2609:CK2616"/>
    <mergeCell ref="CN2601:CN2608"/>
    <mergeCell ref="CN2633:CN2640"/>
    <mergeCell ref="CI2577:CI2584"/>
    <mergeCell ref="CK2617:CK2624"/>
    <mergeCell ref="CF2601:CF2608"/>
    <mergeCell ref="BX2609:BX2616"/>
    <mergeCell ref="CN2585:CN2592"/>
    <mergeCell ref="BZ2609:BZ2616"/>
    <mergeCell ref="BZ2617:BZ2624"/>
    <mergeCell ref="CB2577:CB2584"/>
    <mergeCell ref="CF2593:CF2600"/>
    <mergeCell ref="CA2609:CA2616"/>
    <mergeCell ref="CD2577:CD2584"/>
    <mergeCell ref="BQ2601:BQ2608"/>
    <mergeCell ref="CL2601:CL2608"/>
    <mergeCell ref="CL2577:CL2584"/>
    <mergeCell ref="CK2593:CK2600"/>
    <mergeCell ref="CJ2577:CJ2584"/>
    <mergeCell ref="CK2585:CK2592"/>
    <mergeCell ref="CM2633:CM2640"/>
    <mergeCell ref="CM2641:CM2648"/>
    <mergeCell ref="CI2585:CI2592"/>
    <mergeCell ref="CH2577:CH2584"/>
    <mergeCell ref="CH2617:CH2624"/>
    <mergeCell ref="CM2601:CM2608"/>
    <mergeCell ref="CP2633:CP2640"/>
    <mergeCell ref="CP2609:CP2616"/>
    <mergeCell ref="CP2577:CP2584"/>
    <mergeCell ref="CK2601:CK2608"/>
    <mergeCell ref="BV2593:BV2600"/>
    <mergeCell ref="BW2593:BW2600"/>
    <mergeCell ref="BX2593:BX2600"/>
    <mergeCell ref="CA2601:CA2608"/>
    <mergeCell ref="CM2625:CM2632"/>
    <mergeCell ref="CM2577:CM2584"/>
    <mergeCell ref="CK2633:CK2640"/>
    <mergeCell ref="CE2569:CE2576"/>
    <mergeCell ref="BT2521:BT2528"/>
    <mergeCell ref="BT2529:BT2536"/>
    <mergeCell ref="BP2505:BP2512"/>
    <mergeCell ref="BQ2505:BQ2512"/>
    <mergeCell ref="BM2529:BM2536"/>
    <mergeCell ref="CC2609:CC2616"/>
    <mergeCell ref="BL2553:BL2560"/>
    <mergeCell ref="BJ2529:BJ2536"/>
    <mergeCell ref="BU2625:BU2632"/>
    <mergeCell ref="CH2537:CH2544"/>
    <mergeCell ref="CG2529:CG2536"/>
    <mergeCell ref="CD2553:CD2560"/>
    <mergeCell ref="CE2553:CE2560"/>
    <mergeCell ref="CD2505:CD2512"/>
    <mergeCell ref="BN2505:BN2512"/>
    <mergeCell ref="CM2585:CM2592"/>
    <mergeCell ref="CI2497:CI2504"/>
    <mergeCell ref="CK2561:CK2568"/>
    <mergeCell ref="CK2513:CK2520"/>
    <mergeCell ref="BV2513:BV2520"/>
    <mergeCell ref="BN2529:BN2536"/>
    <mergeCell ref="BR2593:BR2600"/>
    <mergeCell ref="CF2609:CF2616"/>
    <mergeCell ref="BJ2601:BJ2608"/>
    <mergeCell ref="BK2601:BK2608"/>
    <mergeCell ref="CA2593:CA2600"/>
    <mergeCell ref="BL2601:BL2608"/>
    <mergeCell ref="BM2601:BM2608"/>
    <mergeCell ref="CJ2553:CJ2560"/>
    <mergeCell ref="CA2497:CA2504"/>
    <mergeCell ref="CA2505:CA2512"/>
    <mergeCell ref="CB2505:CB2512"/>
    <mergeCell ref="CC2505:CC2512"/>
    <mergeCell ref="CB2497:CB2504"/>
    <mergeCell ref="BV2561:BV2568"/>
    <mergeCell ref="BP2561:BP2568"/>
    <mergeCell ref="BT2505:BT2512"/>
    <mergeCell ref="BK2537:BK2544"/>
    <mergeCell ref="BO2577:BO2584"/>
    <mergeCell ref="BM2585:BM2592"/>
    <mergeCell ref="BT2585:BT2592"/>
    <mergeCell ref="BZ2569:BZ2576"/>
    <mergeCell ref="CA2569:CA2576"/>
    <mergeCell ref="CB2569:CB2576"/>
    <mergeCell ref="CC2569:CC2576"/>
    <mergeCell ref="BO2569:BO2576"/>
    <mergeCell ref="BP2569:BP2576"/>
    <mergeCell ref="BQ2569:BQ2576"/>
    <mergeCell ref="BP2617:BP2624"/>
    <mergeCell ref="BO2497:BO2504"/>
    <mergeCell ref="BR2513:BR2520"/>
    <mergeCell ref="BR2521:BR2528"/>
    <mergeCell ref="BO2521:BO2528"/>
    <mergeCell ref="BK2553:BK2560"/>
    <mergeCell ref="BN2545:BN2552"/>
    <mergeCell ref="BU2497:BU2504"/>
    <mergeCell ref="BT2553:BT2560"/>
    <mergeCell ref="BO2529:BO2536"/>
    <mergeCell ref="BQ2529:BQ2536"/>
    <mergeCell ref="CD2601:CD2608"/>
    <mergeCell ref="CL2513:CL2520"/>
    <mergeCell ref="BJ2561:BJ2568"/>
    <mergeCell ref="BS2561:BS2568"/>
    <mergeCell ref="CH2641:CH2648"/>
    <mergeCell ref="BU2673:BU2680"/>
    <mergeCell ref="BV2673:BV2680"/>
    <mergeCell ref="BW2673:BW2680"/>
    <mergeCell ref="BX2673:BX2680"/>
    <mergeCell ref="CK2569:CK2576"/>
    <mergeCell ref="BA2441:BA2448"/>
    <mergeCell ref="AZ2537:AZ2544"/>
    <mergeCell ref="BA2537:BA2544"/>
    <mergeCell ref="AW2457:AW2464"/>
    <mergeCell ref="AZ2513:AZ2520"/>
    <mergeCell ref="AY2481:AY2488"/>
    <mergeCell ref="BE2481:BE2488"/>
    <mergeCell ref="BF2481:BF2488"/>
    <mergeCell ref="BG2481:BG2488"/>
    <mergeCell ref="BG2465:BG2472"/>
    <mergeCell ref="AZ2473:AZ2480"/>
    <mergeCell ref="BD2497:BD2504"/>
    <mergeCell ref="BE2497:BE2504"/>
    <mergeCell ref="AZ2497:AZ2504"/>
    <mergeCell ref="BA2497:BA2504"/>
    <mergeCell ref="AY2537:AY2544"/>
    <mergeCell ref="BA2513:BA2520"/>
    <mergeCell ref="BI2505:BI2512"/>
    <mergeCell ref="BA2505:BA2512"/>
    <mergeCell ref="BH2513:BH2520"/>
    <mergeCell ref="BD2521:BD2528"/>
    <mergeCell ref="AX2537:AX2544"/>
    <mergeCell ref="AX2521:AX2528"/>
    <mergeCell ref="BZ2553:BZ2560"/>
    <mergeCell ref="AX2585:AX2592"/>
    <mergeCell ref="AY2601:AY2608"/>
    <mergeCell ref="AX2601:AX2608"/>
    <mergeCell ref="BV2569:BV2576"/>
    <mergeCell ref="BX2537:BX2544"/>
    <mergeCell ref="AZ2665:AZ2672"/>
    <mergeCell ref="BA2665:BA2672"/>
    <mergeCell ref="BF2545:BF2552"/>
    <mergeCell ref="BX2657:BX2664"/>
    <mergeCell ref="BW2529:BW2536"/>
    <mergeCell ref="BT2489:BT2496"/>
    <mergeCell ref="BK2609:BK2616"/>
    <mergeCell ref="BA2609:BA2616"/>
    <mergeCell ref="BH2553:BH2560"/>
    <mergeCell ref="BM2521:BM2528"/>
    <mergeCell ref="BN2537:BN2544"/>
    <mergeCell ref="BO2537:BO2544"/>
    <mergeCell ref="BN2521:BN2528"/>
    <mergeCell ref="BP2537:BP2544"/>
    <mergeCell ref="BK2497:BK2504"/>
    <mergeCell ref="BL2497:BL2504"/>
    <mergeCell ref="BJ2577:BJ2584"/>
    <mergeCell ref="BC2585:BC2592"/>
    <mergeCell ref="BJ2537:BJ2544"/>
    <mergeCell ref="BO2505:BO2512"/>
    <mergeCell ref="CD2609:CD2616"/>
    <mergeCell ref="BZ2625:BZ2632"/>
    <mergeCell ref="CA2625:CA2632"/>
    <mergeCell ref="CB2633:CB2640"/>
    <mergeCell ref="BS2497:BS2504"/>
    <mergeCell ref="BC2481:BC2488"/>
    <mergeCell ref="BI2585:BI2592"/>
    <mergeCell ref="BD2473:BD2480"/>
    <mergeCell ref="BE2473:BE2480"/>
    <mergeCell ref="BJ2409:BJ2416"/>
    <mergeCell ref="BB2465:BB2472"/>
    <mergeCell ref="BD2465:BD2472"/>
    <mergeCell ref="AZ2393:AZ2400"/>
    <mergeCell ref="BA2393:BA2400"/>
    <mergeCell ref="BC2457:BC2464"/>
    <mergeCell ref="BI2521:BI2528"/>
    <mergeCell ref="AY2377:AY2384"/>
    <mergeCell ref="AZ2377:AZ2384"/>
    <mergeCell ref="BA2377:BA2384"/>
    <mergeCell ref="BB2377:BB2384"/>
    <mergeCell ref="BC2377:BC2384"/>
    <mergeCell ref="BD2377:BD2384"/>
    <mergeCell ref="BE2377:BE2384"/>
    <mergeCell ref="BF2377:BF2384"/>
    <mergeCell ref="BG2377:BG2384"/>
    <mergeCell ref="BH2377:BH2384"/>
    <mergeCell ref="BI2377:BI2384"/>
    <mergeCell ref="BJ2377:BJ2384"/>
    <mergeCell ref="AZ2529:AZ2536"/>
    <mergeCell ref="BA2521:BA2528"/>
    <mergeCell ref="BL2441:BL2448"/>
    <mergeCell ref="BE2441:BE2448"/>
    <mergeCell ref="BI2529:BI2536"/>
    <mergeCell ref="BC2513:BC2520"/>
    <mergeCell ref="BF2393:BF2400"/>
    <mergeCell ref="AZ2465:AZ2472"/>
    <mergeCell ref="BA2465:BA2472"/>
    <mergeCell ref="AX2465:AX2472"/>
    <mergeCell ref="AX2481:AX2488"/>
    <mergeCell ref="BD2449:BD2456"/>
    <mergeCell ref="BE2489:BE2496"/>
    <mergeCell ref="BC2369:BC2376"/>
    <mergeCell ref="BJ2457:BJ2464"/>
    <mergeCell ref="BG2505:BG2512"/>
    <mergeCell ref="BS2489:BS2496"/>
    <mergeCell ref="BH2561:BH2568"/>
    <mergeCell ref="BO2513:BO2520"/>
    <mergeCell ref="BM2393:BM2400"/>
    <mergeCell ref="BV2401:BV2408"/>
    <mergeCell ref="BD2545:BD2552"/>
    <mergeCell ref="AY2545:AY2552"/>
    <mergeCell ref="BS2521:BS2528"/>
    <mergeCell ref="BO2441:BO2448"/>
    <mergeCell ref="BM2537:BM2544"/>
    <mergeCell ref="BO2553:BO2560"/>
    <mergeCell ref="BL2505:BL2512"/>
    <mergeCell ref="BN2473:BN2480"/>
    <mergeCell ref="BB2569:BB2576"/>
    <mergeCell ref="BE2465:BE2472"/>
    <mergeCell ref="BT2449:BT2456"/>
    <mergeCell ref="BP2497:BP2504"/>
    <mergeCell ref="BP2521:BP2528"/>
    <mergeCell ref="BF2401:BF2408"/>
    <mergeCell ref="BG2401:BG2408"/>
    <mergeCell ref="BH2401:BH2408"/>
    <mergeCell ref="BI2497:BI2504"/>
    <mergeCell ref="BE2513:BE2520"/>
    <mergeCell ref="BF2513:BF2520"/>
    <mergeCell ref="BK2489:BK2496"/>
    <mergeCell ref="BK2505:BK2512"/>
    <mergeCell ref="BK2521:BK2528"/>
    <mergeCell ref="BK2529:BK2536"/>
    <mergeCell ref="BK2401:BK2408"/>
    <mergeCell ref="BL2401:BL2408"/>
    <mergeCell ref="BI2481:BI2488"/>
    <mergeCell ref="BI2473:BI2480"/>
    <mergeCell ref="BH2433:BH2440"/>
    <mergeCell ref="BD2489:BD2496"/>
    <mergeCell ref="BF2441:BF2448"/>
    <mergeCell ref="BI2465:BI2472"/>
    <mergeCell ref="BE2553:BE2560"/>
    <mergeCell ref="BF2553:BF2560"/>
    <mergeCell ref="BE2505:BE2512"/>
    <mergeCell ref="BK2417:BK2424"/>
    <mergeCell ref="BB2393:BB2400"/>
    <mergeCell ref="BC2393:BC2400"/>
    <mergeCell ref="BD2393:BD2400"/>
    <mergeCell ref="BI2513:BI2520"/>
    <mergeCell ref="BK2465:BK2472"/>
    <mergeCell ref="BK2457:BK2464"/>
    <mergeCell ref="BH2521:BH2528"/>
    <mergeCell ref="BH2481:BH2488"/>
    <mergeCell ref="BA2561:BA2568"/>
    <mergeCell ref="BG2457:BG2464"/>
    <mergeCell ref="AY2497:AY2504"/>
    <mergeCell ref="BF2497:BF2504"/>
    <mergeCell ref="BA2481:BA2488"/>
    <mergeCell ref="BI2409:BI2416"/>
    <mergeCell ref="BL2417:BL2424"/>
    <mergeCell ref="BC2529:BC2536"/>
    <mergeCell ref="BD2529:BD2536"/>
    <mergeCell ref="BE2529:BE2536"/>
    <mergeCell ref="BF2529:BF2536"/>
    <mergeCell ref="BD2417:BD2424"/>
    <mergeCell ref="BF2417:BF2424"/>
    <mergeCell ref="AZ2441:AZ2448"/>
    <mergeCell ref="BL2521:BL2528"/>
    <mergeCell ref="BI2401:BI2408"/>
    <mergeCell ref="BT2233:BT2240"/>
    <mergeCell ref="BU2233:BU2240"/>
    <mergeCell ref="BK2225:BK2232"/>
    <mergeCell ref="BS2217:BS2224"/>
    <mergeCell ref="BW2273:BW2280"/>
    <mergeCell ref="BO2257:BO2264"/>
    <mergeCell ref="BP2257:BP2264"/>
    <mergeCell ref="BN2273:BN2280"/>
    <mergeCell ref="BL2225:BL2232"/>
    <mergeCell ref="BZ2249:BZ2256"/>
    <mergeCell ref="BV2297:BV2304"/>
    <mergeCell ref="BW2297:BW2304"/>
    <mergeCell ref="BH2353:BH2360"/>
    <mergeCell ref="BV2241:BV2248"/>
    <mergeCell ref="BS2209:BS2216"/>
    <mergeCell ref="BY2313:BY2320"/>
    <mergeCell ref="BR2257:BR2264"/>
    <mergeCell ref="BR2249:BR2256"/>
    <mergeCell ref="BV2329:BV2336"/>
    <mergeCell ref="BO2305:BO2312"/>
    <mergeCell ref="BR2321:BR2328"/>
    <mergeCell ref="BL2337:BL2344"/>
    <mergeCell ref="BY2353:BY2360"/>
    <mergeCell ref="BW2329:BW2336"/>
    <mergeCell ref="BW2313:BW2320"/>
    <mergeCell ref="BY2329:BY2336"/>
    <mergeCell ref="BR2273:BR2280"/>
    <mergeCell ref="BR2281:BR2288"/>
    <mergeCell ref="BW2305:BW2312"/>
    <mergeCell ref="BK2265:BK2272"/>
    <mergeCell ref="BK2217:BK2224"/>
    <mergeCell ref="BP2329:BP2336"/>
    <mergeCell ref="BT2297:BT2304"/>
    <mergeCell ref="BN2353:BN2360"/>
    <mergeCell ref="BO2273:BO2280"/>
    <mergeCell ref="BU2289:BU2296"/>
    <mergeCell ref="BU2281:BU2288"/>
    <mergeCell ref="BV2289:BV2296"/>
    <mergeCell ref="BV2281:BV2288"/>
    <mergeCell ref="BL2289:BL2296"/>
    <mergeCell ref="BO2281:BO2288"/>
    <mergeCell ref="BP2281:BP2288"/>
    <mergeCell ref="BQ2281:BQ2288"/>
    <mergeCell ref="BU2273:BU2280"/>
    <mergeCell ref="BO2289:BO2296"/>
    <mergeCell ref="BQ2209:BQ2216"/>
    <mergeCell ref="BX2209:BX2216"/>
    <mergeCell ref="BN2217:BN2224"/>
    <mergeCell ref="BL2265:BL2272"/>
    <mergeCell ref="BK2209:BK2216"/>
    <mergeCell ref="BQ2249:BQ2256"/>
    <mergeCell ref="BL2209:BL2216"/>
    <mergeCell ref="BZ2305:BZ2312"/>
    <mergeCell ref="BZ2313:BZ2320"/>
    <mergeCell ref="BT2329:BT2336"/>
    <mergeCell ref="BV2321:BV2328"/>
    <mergeCell ref="BZ2345:BZ2352"/>
    <mergeCell ref="BW2257:BW2264"/>
    <mergeCell ref="BV2233:BV2240"/>
    <mergeCell ref="BW2233:BW2240"/>
    <mergeCell ref="BW2249:BW2256"/>
    <mergeCell ref="BW2225:BW2232"/>
    <mergeCell ref="BR2233:BR2240"/>
    <mergeCell ref="BX2313:BX2320"/>
    <mergeCell ref="CF1681:CF1688"/>
    <mergeCell ref="CJ1601:CJ1608"/>
    <mergeCell ref="BU1649:BU1656"/>
    <mergeCell ref="CJ1641:CJ1648"/>
    <mergeCell ref="CH1705:CH1712"/>
    <mergeCell ref="CI1705:CI1712"/>
    <mergeCell ref="CK1657:CK1664"/>
    <mergeCell ref="CE1697:CE1704"/>
    <mergeCell ref="BS1641:BS1648"/>
    <mergeCell ref="BX1593:BX1600"/>
    <mergeCell ref="BY1593:BY1600"/>
    <mergeCell ref="BZ1593:BZ1600"/>
    <mergeCell ref="CA1593:CA1600"/>
    <mergeCell ref="CB1593:CB1600"/>
    <mergeCell ref="CC1593:CC1600"/>
    <mergeCell ref="CI1657:CI1664"/>
    <mergeCell ref="CJ1657:CJ1664"/>
    <mergeCell ref="BS1649:BS1656"/>
    <mergeCell ref="BT1649:BT1656"/>
    <mergeCell ref="BW1625:BW1632"/>
    <mergeCell ref="CJ1649:CJ1656"/>
    <mergeCell ref="BU1641:BU1648"/>
    <mergeCell ref="CF1657:CF1664"/>
    <mergeCell ref="CE1657:CE1664"/>
    <mergeCell ref="CK1641:CK1648"/>
    <mergeCell ref="CF1593:CF1600"/>
    <mergeCell ref="CG1593:CG1600"/>
    <mergeCell ref="BW1665:BW1672"/>
    <mergeCell ref="BT1665:BT1672"/>
    <mergeCell ref="BU1633:BU1640"/>
    <mergeCell ref="BV1633:BV1640"/>
    <mergeCell ref="CG1649:CG1656"/>
    <mergeCell ref="CH1649:CH1656"/>
    <mergeCell ref="BS1601:BS1608"/>
    <mergeCell ref="BV1689:BV1696"/>
    <mergeCell ref="BW1689:BW1696"/>
    <mergeCell ref="BX1649:BX1656"/>
    <mergeCell ref="CE1633:CE1640"/>
    <mergeCell ref="BW1657:BW1664"/>
    <mergeCell ref="BW1593:BW1600"/>
    <mergeCell ref="BV1657:BV1664"/>
    <mergeCell ref="CI1673:CI1680"/>
    <mergeCell ref="BT1673:BT1680"/>
    <mergeCell ref="CH1689:CH1696"/>
    <mergeCell ref="BY1665:BY1672"/>
    <mergeCell ref="CD1705:CD1712"/>
    <mergeCell ref="BU1657:BU1664"/>
    <mergeCell ref="CB1697:CB1704"/>
    <mergeCell ref="BW1601:BW1608"/>
    <mergeCell ref="BX1601:BX1608"/>
    <mergeCell ref="BS1705:BS1712"/>
    <mergeCell ref="BT1705:BT1712"/>
    <mergeCell ref="BA1625:BA1632"/>
    <mergeCell ref="AY1569:AY1576"/>
    <mergeCell ref="BF1569:BF1576"/>
    <mergeCell ref="BG1569:BG1576"/>
    <mergeCell ref="BF1633:BF1640"/>
    <mergeCell ref="BB1537:BB1544"/>
    <mergeCell ref="AZ1625:AZ1632"/>
    <mergeCell ref="BA1585:BA1592"/>
    <mergeCell ref="BF1585:BF1592"/>
    <mergeCell ref="BG1585:BG1592"/>
    <mergeCell ref="BH1585:BH1592"/>
    <mergeCell ref="BE1633:BE1640"/>
    <mergeCell ref="BC1641:BC1648"/>
    <mergeCell ref="BF1641:BF1648"/>
    <mergeCell ref="BG1641:BG1648"/>
    <mergeCell ref="BH1641:BH1648"/>
    <mergeCell ref="BI1641:BI1648"/>
    <mergeCell ref="BI1657:BI1664"/>
    <mergeCell ref="BE1441:BE1448"/>
    <mergeCell ref="BF1441:BF1448"/>
    <mergeCell ref="AW1433:AW1440"/>
    <mergeCell ref="CE1561:CE1568"/>
    <mergeCell ref="AX1417:AX1424"/>
    <mergeCell ref="AZ1417:AZ1424"/>
    <mergeCell ref="BD1353:BD1360"/>
    <mergeCell ref="BG1473:BG1480"/>
    <mergeCell ref="BP1465:BP1472"/>
    <mergeCell ref="BC1473:BC1480"/>
    <mergeCell ref="BD1473:BD1480"/>
    <mergeCell ref="AW1417:AW1424"/>
    <mergeCell ref="BN1465:BN1472"/>
    <mergeCell ref="BQ1409:BQ1416"/>
    <mergeCell ref="BO1537:BO1544"/>
    <mergeCell ref="BG1505:BG1512"/>
    <mergeCell ref="BH1505:BH1512"/>
    <mergeCell ref="AW1553:AW1560"/>
    <mergeCell ref="BJ1521:BJ1528"/>
    <mergeCell ref="BK1521:BK1528"/>
    <mergeCell ref="BL1521:BL1528"/>
    <mergeCell ref="BW1537:BW1544"/>
    <mergeCell ref="BN1537:BN1544"/>
    <mergeCell ref="BQ1537:BQ1544"/>
    <mergeCell ref="BI1537:BI1544"/>
    <mergeCell ref="AW1465:AW1472"/>
    <mergeCell ref="BL1353:BL1360"/>
    <mergeCell ref="BJ1353:BJ1360"/>
    <mergeCell ref="BH1353:BH1360"/>
    <mergeCell ref="BI1353:BI1360"/>
    <mergeCell ref="BI1377:BI1384"/>
    <mergeCell ref="BJ1385:BJ1392"/>
    <mergeCell ref="BI1393:BI1400"/>
    <mergeCell ref="BP1433:BP1440"/>
    <mergeCell ref="BM1449:BM1456"/>
    <mergeCell ref="BV1505:BV1512"/>
    <mergeCell ref="BW1505:BW1512"/>
    <mergeCell ref="BP1417:BP1424"/>
    <mergeCell ref="BQ1417:BQ1424"/>
    <mergeCell ref="BW1377:BW1384"/>
    <mergeCell ref="BB1521:BB1528"/>
    <mergeCell ref="BC1521:BC1528"/>
    <mergeCell ref="BN1521:BN1528"/>
    <mergeCell ref="BO1521:BO1528"/>
    <mergeCell ref="BO1481:BO1488"/>
    <mergeCell ref="BP1481:BP1488"/>
    <mergeCell ref="CG1673:CG1680"/>
    <mergeCell ref="CG1449:CG1456"/>
    <mergeCell ref="CE1665:CE1672"/>
    <mergeCell ref="BR1537:BR1544"/>
    <mergeCell ref="BS1537:BS1544"/>
    <mergeCell ref="BT1537:BT1544"/>
    <mergeCell ref="BW1457:BW1464"/>
    <mergeCell ref="CA1601:CA1608"/>
    <mergeCell ref="BR1449:BR1456"/>
    <mergeCell ref="BS1449:BS1456"/>
    <mergeCell ref="BY1473:BY1480"/>
    <mergeCell ref="BQ1665:BQ1672"/>
    <mergeCell ref="BP1657:BP1664"/>
    <mergeCell ref="BQ1657:BQ1664"/>
    <mergeCell ref="CB1617:CB1624"/>
    <mergeCell ref="CC1617:CC1624"/>
    <mergeCell ref="BQ1433:BQ1440"/>
    <mergeCell ref="BR1433:BR1440"/>
    <mergeCell ref="CE1417:CE1424"/>
    <mergeCell ref="BY1617:BY1624"/>
    <mergeCell ref="BZ1617:BZ1624"/>
    <mergeCell ref="CA1617:CA1624"/>
    <mergeCell ref="BS1673:BS1680"/>
    <mergeCell ref="CE1577:CE1584"/>
    <mergeCell ref="BO1497:BO1504"/>
    <mergeCell ref="CA1417:CA1424"/>
    <mergeCell ref="BP1601:BP1608"/>
    <mergeCell ref="BR1457:BR1464"/>
    <mergeCell ref="BS1457:BS1464"/>
    <mergeCell ref="CG1433:CG1440"/>
    <mergeCell ref="CG1553:CG1560"/>
    <mergeCell ref="CF1569:CF1576"/>
    <mergeCell ref="CG1569:CG1576"/>
    <mergeCell ref="CD1561:CD1568"/>
    <mergeCell ref="BZ1433:BZ1440"/>
    <mergeCell ref="CD1473:CD1480"/>
    <mergeCell ref="CE1473:CE1480"/>
    <mergeCell ref="BS1433:BS1440"/>
    <mergeCell ref="BS1593:BS1600"/>
    <mergeCell ref="BO1569:BO1576"/>
    <mergeCell ref="BP1569:BP1576"/>
    <mergeCell ref="CA1577:CA1584"/>
    <mergeCell ref="CB1577:CB1584"/>
    <mergeCell ref="BU1529:BU1536"/>
    <mergeCell ref="CC1449:CC1456"/>
    <mergeCell ref="BY1529:BY1536"/>
    <mergeCell ref="BV1529:BV1536"/>
    <mergeCell ref="BW1529:BW1536"/>
    <mergeCell ref="CD1577:CD1584"/>
    <mergeCell ref="BV1433:BV1440"/>
    <mergeCell ref="BW1433:BW1440"/>
    <mergeCell ref="BP1505:BP1512"/>
    <mergeCell ref="BQ1505:BQ1512"/>
    <mergeCell ref="BR1505:BR1512"/>
    <mergeCell ref="BS1505:BS1512"/>
    <mergeCell ref="BZ1425:BZ1432"/>
    <mergeCell ref="BU1513:BU1520"/>
    <mergeCell ref="BV1513:BV1520"/>
    <mergeCell ref="BW1513:BW1520"/>
    <mergeCell ref="BU1593:BU1600"/>
    <mergeCell ref="BV1593:BV1600"/>
    <mergeCell ref="BR1417:BR1424"/>
    <mergeCell ref="BS1417:BS1424"/>
    <mergeCell ref="BX1425:BX1432"/>
    <mergeCell ref="CK1649:CK1656"/>
    <mergeCell ref="CF1561:CF1568"/>
    <mergeCell ref="CG1561:CG1568"/>
    <mergeCell ref="BJ1657:BJ1664"/>
    <mergeCell ref="CF1473:CF1480"/>
    <mergeCell ref="CH1593:CH1600"/>
    <mergeCell ref="CI1593:CI1600"/>
    <mergeCell ref="CC1473:CC1480"/>
    <mergeCell ref="CF1433:CF1440"/>
    <mergeCell ref="BO1465:BO1472"/>
    <mergeCell ref="CF1577:CF1584"/>
    <mergeCell ref="CA1569:CA1576"/>
    <mergeCell ref="CB1569:CB1576"/>
    <mergeCell ref="CC1569:CC1576"/>
    <mergeCell ref="CD1569:CD1576"/>
    <mergeCell ref="BB1369:BB1376"/>
    <mergeCell ref="BC1369:BC1376"/>
    <mergeCell ref="BD1369:BD1376"/>
    <mergeCell ref="BE1369:BE1376"/>
    <mergeCell ref="BT1409:BT1416"/>
    <mergeCell ref="BU1409:BU1416"/>
    <mergeCell ref="BR1641:BR1648"/>
    <mergeCell ref="BS1497:BS1504"/>
    <mergeCell ref="BZ1641:BZ1648"/>
    <mergeCell ref="BQ1601:BQ1608"/>
    <mergeCell ref="BZ1457:BZ1464"/>
    <mergeCell ref="BZ1529:BZ1536"/>
    <mergeCell ref="BR1553:BR1560"/>
    <mergeCell ref="BS1553:BS1560"/>
    <mergeCell ref="BT1553:BT1560"/>
    <mergeCell ref="BU1553:BU1560"/>
    <mergeCell ref="CD1521:CD1528"/>
    <mergeCell ref="CE1521:CE1528"/>
    <mergeCell ref="BL1633:BL1640"/>
    <mergeCell ref="BJ1481:BJ1488"/>
    <mergeCell ref="BB1593:BB1600"/>
    <mergeCell ref="BC1593:BC1600"/>
    <mergeCell ref="BD1593:BD1600"/>
    <mergeCell ref="BE1593:BE1600"/>
    <mergeCell ref="BF1457:BF1464"/>
    <mergeCell ref="BG1457:BG1464"/>
    <mergeCell ref="BH1457:BH1464"/>
    <mergeCell ref="BN1369:BN1376"/>
    <mergeCell ref="BD1393:BD1400"/>
    <mergeCell ref="BO1401:BO1408"/>
    <mergeCell ref="BQ1377:BQ1384"/>
    <mergeCell ref="BC1377:BC1384"/>
    <mergeCell ref="BN1425:BN1432"/>
    <mergeCell ref="BP1409:BP1416"/>
    <mergeCell ref="BT1377:BT1384"/>
    <mergeCell ref="BL1377:BL1384"/>
    <mergeCell ref="BN1497:BN1504"/>
    <mergeCell ref="BG1377:BG1384"/>
    <mergeCell ref="BH1385:BH1392"/>
    <mergeCell ref="BC1409:BC1416"/>
    <mergeCell ref="BH1433:BH1440"/>
    <mergeCell ref="BE1457:BE1464"/>
    <mergeCell ref="BK1369:BK1376"/>
    <mergeCell ref="BH1369:BH1376"/>
    <mergeCell ref="BN1385:BN1392"/>
    <mergeCell ref="BR1385:BR1392"/>
    <mergeCell ref="BK1417:BK1424"/>
    <mergeCell ref="BE1377:BE1384"/>
    <mergeCell ref="BI1369:BI1376"/>
    <mergeCell ref="CF1625:CF1632"/>
    <mergeCell ref="CH1569:CH1576"/>
    <mergeCell ref="CI1569:CI1576"/>
    <mergeCell ref="CJ1569:CJ1576"/>
    <mergeCell ref="CK1569:CK1576"/>
    <mergeCell ref="BY1433:BY1440"/>
    <mergeCell ref="BX1457:BX1464"/>
    <mergeCell ref="BY1457:BY1464"/>
    <mergeCell ref="BT1561:BT1568"/>
    <mergeCell ref="BU1561:BU1568"/>
    <mergeCell ref="BV1561:BV1568"/>
    <mergeCell ref="BW1561:BW1568"/>
    <mergeCell ref="BX1561:BX1568"/>
    <mergeCell ref="CH1585:CH1592"/>
    <mergeCell ref="CI1585:CI1592"/>
    <mergeCell ref="CJ1585:CJ1592"/>
    <mergeCell ref="CD1593:CD1600"/>
    <mergeCell ref="CE1593:CE1600"/>
    <mergeCell ref="CK1433:CK1440"/>
    <mergeCell ref="CH1625:CH1632"/>
    <mergeCell ref="CI1625:CI1632"/>
    <mergeCell ref="CJ1625:CJ1632"/>
    <mergeCell ref="CG1625:CG1632"/>
    <mergeCell ref="CB1609:CB1616"/>
    <mergeCell ref="CC1609:CC1616"/>
    <mergeCell ref="CD1609:CD1616"/>
    <mergeCell ref="CE1609:CE1616"/>
    <mergeCell ref="CG1473:CG1480"/>
    <mergeCell ref="CC1537:CC1544"/>
    <mergeCell ref="CC1433:CC1440"/>
    <mergeCell ref="CD1433:CD1440"/>
    <mergeCell ref="CE1433:CE1440"/>
    <mergeCell ref="CE1449:CE1456"/>
    <mergeCell ref="CF1449:CF1456"/>
    <mergeCell ref="BX1569:BX1576"/>
    <mergeCell ref="BY1569:BY1576"/>
    <mergeCell ref="CF1457:CF1464"/>
    <mergeCell ref="CH1473:CH1480"/>
    <mergeCell ref="CI1473:CI1480"/>
    <mergeCell ref="CI1505:CI1512"/>
    <mergeCell ref="CH1489:CH1496"/>
    <mergeCell ref="CE1489:CE1496"/>
    <mergeCell ref="BZ1601:BZ1608"/>
    <mergeCell ref="CB1601:CB1608"/>
    <mergeCell ref="CA1281:CA1288"/>
    <mergeCell ref="BI1249:BI1256"/>
    <mergeCell ref="AV1337:AV1344"/>
    <mergeCell ref="BY1297:BY1304"/>
    <mergeCell ref="BZ1297:BZ1304"/>
    <mergeCell ref="BX1433:BX1440"/>
    <mergeCell ref="BZ1377:BZ1384"/>
    <mergeCell ref="CA1377:CA1384"/>
    <mergeCell ref="CB1377:CB1384"/>
    <mergeCell ref="BU1369:BU1376"/>
    <mergeCell ref="BN1409:BN1416"/>
    <mergeCell ref="BR1401:BR1408"/>
    <mergeCell ref="BO1425:BO1432"/>
    <mergeCell ref="BZ1481:BZ1488"/>
    <mergeCell ref="BL1449:BL1456"/>
    <mergeCell ref="BY1177:BY1184"/>
    <mergeCell ref="BZ1177:BZ1184"/>
    <mergeCell ref="CA1177:CA1184"/>
    <mergeCell ref="CB1505:CB1512"/>
    <mergeCell ref="BK1353:BK1360"/>
    <mergeCell ref="BB1297:BB1304"/>
    <mergeCell ref="BJ1321:BJ1328"/>
    <mergeCell ref="BK1321:BK1328"/>
    <mergeCell ref="BH1313:BH1320"/>
    <mergeCell ref="BH1361:BH1368"/>
    <mergeCell ref="BG1369:BG1376"/>
    <mergeCell ref="BY1377:BY1384"/>
    <mergeCell ref="BT1313:BT1320"/>
    <mergeCell ref="BG1297:BG1304"/>
    <mergeCell ref="BD1297:BD1304"/>
    <mergeCell ref="BH1297:BH1304"/>
    <mergeCell ref="BH1305:BH1312"/>
    <mergeCell ref="BV1385:BV1392"/>
    <mergeCell ref="AZ1369:AZ1376"/>
    <mergeCell ref="AY1369:AY1376"/>
    <mergeCell ref="BU1345:BU1352"/>
    <mergeCell ref="AX1425:AX1432"/>
    <mergeCell ref="AZ1393:AZ1400"/>
    <mergeCell ref="BA1393:BA1400"/>
    <mergeCell ref="BB1337:BB1344"/>
    <mergeCell ref="BC1337:BC1344"/>
    <mergeCell ref="CB1417:CB1424"/>
    <mergeCell ref="BZ1417:BZ1424"/>
    <mergeCell ref="BU1417:BU1424"/>
    <mergeCell ref="BW1473:BW1480"/>
    <mergeCell ref="BX1473:BX1480"/>
    <mergeCell ref="BP1313:BP1320"/>
    <mergeCell ref="BW1313:BW1320"/>
    <mergeCell ref="BX1313:BX1320"/>
    <mergeCell ref="BY1313:BY1320"/>
    <mergeCell ref="BE1321:BE1328"/>
    <mergeCell ref="BF1321:BF1328"/>
    <mergeCell ref="BG1321:BG1328"/>
    <mergeCell ref="AY1297:AY1304"/>
    <mergeCell ref="AZ1297:AZ1304"/>
    <mergeCell ref="BG1393:BG1400"/>
    <mergeCell ref="BE1505:BE1512"/>
    <mergeCell ref="BF1505:BF1512"/>
    <mergeCell ref="BD1489:BD1496"/>
    <mergeCell ref="BE1489:BE1496"/>
    <mergeCell ref="BF1489:BF1496"/>
    <mergeCell ref="BG1489:BG1496"/>
    <mergeCell ref="BH1489:BH1496"/>
    <mergeCell ref="BK1481:BK1488"/>
    <mergeCell ref="AZ1289:AZ1296"/>
    <mergeCell ref="BA1289:BA1296"/>
    <mergeCell ref="BA1401:BA1408"/>
    <mergeCell ref="BJ1409:BJ1416"/>
    <mergeCell ref="BC1425:BC1432"/>
    <mergeCell ref="BG1433:BG1440"/>
    <mergeCell ref="BF1425:BF1432"/>
    <mergeCell ref="BK1409:BK1416"/>
    <mergeCell ref="BC1441:BC1448"/>
    <mergeCell ref="BD1441:BD1448"/>
    <mergeCell ref="BJ1289:BJ1296"/>
    <mergeCell ref="BH1289:BH1296"/>
    <mergeCell ref="BX1297:BX1304"/>
    <mergeCell ref="BQ1313:BQ1320"/>
    <mergeCell ref="BV1329:BV1336"/>
    <mergeCell ref="BW1329:BW1336"/>
    <mergeCell ref="BX1329:BX1336"/>
    <mergeCell ref="BX1345:BX1352"/>
    <mergeCell ref="BU1321:BU1328"/>
    <mergeCell ref="BO1321:BO1328"/>
    <mergeCell ref="BL1329:BL1336"/>
    <mergeCell ref="BM1329:BM1336"/>
    <mergeCell ref="BG1273:BG1280"/>
    <mergeCell ref="BC1265:BC1272"/>
    <mergeCell ref="BE1265:BE1272"/>
    <mergeCell ref="BO1345:BO1352"/>
    <mergeCell ref="BN1321:BN1328"/>
    <mergeCell ref="AX1297:AX1304"/>
    <mergeCell ref="BD1409:BD1416"/>
    <mergeCell ref="BC1345:BC1352"/>
    <mergeCell ref="AZ1345:AZ1352"/>
    <mergeCell ref="BD1345:BD1352"/>
    <mergeCell ref="BD1337:BD1344"/>
    <mergeCell ref="BN1353:BN1360"/>
    <mergeCell ref="AY1353:AY1360"/>
    <mergeCell ref="AZ1353:AZ1360"/>
    <mergeCell ref="BA1353:BA1360"/>
    <mergeCell ref="BB1353:BB1360"/>
    <mergeCell ref="BC1353:BC1360"/>
    <mergeCell ref="BQ1361:BQ1368"/>
    <mergeCell ref="BO1361:BO1368"/>
    <mergeCell ref="BW1361:BW1368"/>
    <mergeCell ref="BM1353:BM1360"/>
    <mergeCell ref="AX1345:AX1352"/>
    <mergeCell ref="BI1265:BI1272"/>
    <mergeCell ref="BQ1337:BQ1344"/>
    <mergeCell ref="BM1305:BM1312"/>
    <mergeCell ref="BQ1305:BQ1312"/>
    <mergeCell ref="BP1297:BP1304"/>
    <mergeCell ref="BP1281:BP1288"/>
    <mergeCell ref="BV1297:BV1304"/>
    <mergeCell ref="BS1337:BS1344"/>
    <mergeCell ref="BV1273:BV1280"/>
    <mergeCell ref="BV1337:BV1344"/>
    <mergeCell ref="BW1273:BW1280"/>
    <mergeCell ref="BX1273:BX1280"/>
    <mergeCell ref="BD1385:BD1392"/>
    <mergeCell ref="BC1385:BC1392"/>
    <mergeCell ref="BM1385:BM1392"/>
    <mergeCell ref="BS1353:BS1360"/>
    <mergeCell ref="BE1409:BE1416"/>
    <mergeCell ref="BR1353:BR1360"/>
    <mergeCell ref="BF1297:BF1304"/>
    <mergeCell ref="BI1297:BI1304"/>
    <mergeCell ref="CD1449:CD1456"/>
    <mergeCell ref="BT1433:BT1440"/>
    <mergeCell ref="CD1401:CD1408"/>
    <mergeCell ref="BW1297:BW1304"/>
    <mergeCell ref="BP1097:BP1104"/>
    <mergeCell ref="BN1145:BN1152"/>
    <mergeCell ref="BO1145:BO1152"/>
    <mergeCell ref="BH1153:BH1160"/>
    <mergeCell ref="BK1153:BK1160"/>
    <mergeCell ref="BT1121:BT1128"/>
    <mergeCell ref="BU1121:BU1128"/>
    <mergeCell ref="BH1161:BH1168"/>
    <mergeCell ref="BI1161:BI1168"/>
    <mergeCell ref="BG1081:BG1088"/>
    <mergeCell ref="BH1081:BH1088"/>
    <mergeCell ref="BI1081:BI1088"/>
    <mergeCell ref="BK985:BK992"/>
    <mergeCell ref="BJ1081:BJ1088"/>
    <mergeCell ref="BK1081:BK1088"/>
    <mergeCell ref="BU1153:BU1160"/>
    <mergeCell ref="BU1129:BU1136"/>
    <mergeCell ref="BV1129:BV1136"/>
    <mergeCell ref="BW1129:BW1136"/>
    <mergeCell ref="BX1129:BX1136"/>
    <mergeCell ref="BU1065:BU1072"/>
    <mergeCell ref="BV1065:BV1072"/>
    <mergeCell ref="BX1081:BX1088"/>
    <mergeCell ref="BH1241:BH1248"/>
    <mergeCell ref="BH1329:BH1336"/>
    <mergeCell ref="BL1241:BL1248"/>
    <mergeCell ref="BS1217:BS1224"/>
    <mergeCell ref="BM1249:BM1256"/>
    <mergeCell ref="BN1249:BN1256"/>
    <mergeCell ref="BO1161:BO1168"/>
    <mergeCell ref="BO1153:BO1160"/>
    <mergeCell ref="BP1153:BP1160"/>
    <mergeCell ref="BS1249:BS1256"/>
    <mergeCell ref="BG1185:BG1192"/>
    <mergeCell ref="BH1185:BH1192"/>
    <mergeCell ref="BH1169:BH1176"/>
    <mergeCell ref="BG1169:BG1176"/>
    <mergeCell ref="BN1217:BN1224"/>
    <mergeCell ref="BK1217:BK1224"/>
    <mergeCell ref="BU1177:BU1184"/>
    <mergeCell ref="BT1113:BT1120"/>
    <mergeCell ref="BY1129:BY1136"/>
    <mergeCell ref="BZ1129:BZ1136"/>
    <mergeCell ref="BO1129:BO1136"/>
    <mergeCell ref="BP1129:BP1136"/>
    <mergeCell ref="BQ1129:BQ1136"/>
    <mergeCell ref="BG1329:BG1336"/>
    <mergeCell ref="BN1201:BN1208"/>
    <mergeCell ref="BQ1241:BQ1248"/>
    <mergeCell ref="BR1241:BR1248"/>
    <mergeCell ref="BW1241:BW1248"/>
    <mergeCell ref="BU1241:BU1248"/>
    <mergeCell ref="BH1225:BH1232"/>
    <mergeCell ref="BH1233:BH1240"/>
    <mergeCell ref="BM1137:BM1144"/>
    <mergeCell ref="BN1137:BN1144"/>
    <mergeCell ref="BU1233:BU1240"/>
    <mergeCell ref="BG1129:BG1136"/>
    <mergeCell ref="BL1129:BL1136"/>
    <mergeCell ref="BM1129:BM1136"/>
    <mergeCell ref="BX1417:BX1424"/>
    <mergeCell ref="BY1305:BY1312"/>
    <mergeCell ref="BZ1305:BZ1312"/>
    <mergeCell ref="BU1481:BU1488"/>
    <mergeCell ref="BV1481:BV1488"/>
    <mergeCell ref="BW1481:BW1488"/>
    <mergeCell ref="BX1481:BX1488"/>
    <mergeCell ref="BY1481:BY1488"/>
    <mergeCell ref="BN1481:BN1488"/>
    <mergeCell ref="BY1385:BY1392"/>
    <mergeCell ref="BC1329:BC1336"/>
    <mergeCell ref="BE1345:BE1352"/>
    <mergeCell ref="BH1345:BH1352"/>
    <mergeCell ref="BJ1377:BJ1384"/>
    <mergeCell ref="BS1377:BS1384"/>
    <mergeCell ref="BS1385:BS1392"/>
    <mergeCell ref="BR1377:BR1384"/>
    <mergeCell ref="CB1369:CB1376"/>
    <mergeCell ref="BX1369:BX1376"/>
    <mergeCell ref="BY1369:BY1376"/>
    <mergeCell ref="BZ1369:BZ1376"/>
    <mergeCell ref="BG1353:BG1360"/>
    <mergeCell ref="CA1337:CA1344"/>
    <mergeCell ref="CB1337:CB1344"/>
    <mergeCell ref="CA1313:CA1320"/>
    <mergeCell ref="CA1361:CA1368"/>
    <mergeCell ref="AW1369:AW1376"/>
    <mergeCell ref="AX1369:AX1376"/>
    <mergeCell ref="BY1329:BY1336"/>
    <mergeCell ref="BZ1329:BZ1336"/>
    <mergeCell ref="AX1337:AX1344"/>
    <mergeCell ref="AW1345:AW1352"/>
    <mergeCell ref="AY1345:AY1352"/>
    <mergeCell ref="BT1417:BT1424"/>
    <mergeCell ref="BE1473:BE1480"/>
    <mergeCell ref="BF1473:BF1480"/>
    <mergeCell ref="BI1433:BI1440"/>
    <mergeCell ref="BE1393:BE1400"/>
    <mergeCell ref="BF1393:BF1400"/>
    <mergeCell ref="BL1393:BL1400"/>
    <mergeCell ref="BA1313:BA1320"/>
    <mergeCell ref="BB1313:BB1320"/>
    <mergeCell ref="BY1345:BY1352"/>
    <mergeCell ref="BZ1345:BZ1352"/>
    <mergeCell ref="BK1305:BK1312"/>
    <mergeCell ref="BK1313:BK1320"/>
    <mergeCell ref="BN1361:BN1368"/>
    <mergeCell ref="BF1361:BF1368"/>
    <mergeCell ref="BN1313:BN1320"/>
    <mergeCell ref="BY1425:BY1432"/>
    <mergeCell ref="BY1417:BY1424"/>
    <mergeCell ref="CB1361:CB1368"/>
    <mergeCell ref="BP497:BP504"/>
    <mergeCell ref="BN513:BN520"/>
    <mergeCell ref="BP465:BP472"/>
    <mergeCell ref="AU601:AU608"/>
    <mergeCell ref="AV601:AV608"/>
    <mergeCell ref="AW601:AW608"/>
    <mergeCell ref="AZ929:AZ936"/>
    <mergeCell ref="BA929:BA936"/>
    <mergeCell ref="BB929:BB936"/>
    <mergeCell ref="AY969:AY976"/>
    <mergeCell ref="AZ969:AZ976"/>
    <mergeCell ref="AT969:AT976"/>
    <mergeCell ref="AU969:AU976"/>
    <mergeCell ref="AV969:AV976"/>
    <mergeCell ref="AW969:AW976"/>
    <mergeCell ref="BA953:BA960"/>
    <mergeCell ref="BJ953:BJ960"/>
    <mergeCell ref="BK953:BK960"/>
    <mergeCell ref="AX601:AX608"/>
    <mergeCell ref="AU609:AU616"/>
    <mergeCell ref="AV609:AV616"/>
    <mergeCell ref="AW609:AW616"/>
    <mergeCell ref="BE609:BE616"/>
    <mergeCell ref="BF609:BF616"/>
    <mergeCell ref="BG609:BG616"/>
    <mergeCell ref="BH609:BH616"/>
    <mergeCell ref="BI609:BI616"/>
    <mergeCell ref="BJ609:BJ616"/>
    <mergeCell ref="BK609:BK616"/>
    <mergeCell ref="BD633:BD640"/>
    <mergeCell ref="BE633:BE640"/>
    <mergeCell ref="BF633:BF640"/>
    <mergeCell ref="BG633:BG640"/>
    <mergeCell ref="BD969:BD976"/>
    <mergeCell ref="BK465:BK472"/>
    <mergeCell ref="BN465:BN472"/>
    <mergeCell ref="BI465:BI472"/>
    <mergeCell ref="BJ465:BJ472"/>
    <mergeCell ref="BB969:BB976"/>
    <mergeCell ref="BI969:BI976"/>
    <mergeCell ref="AR601:AR608"/>
    <mergeCell ref="AS601:AS608"/>
    <mergeCell ref="AT601:AT608"/>
    <mergeCell ref="AW929:AW936"/>
    <mergeCell ref="AX929:AX936"/>
    <mergeCell ref="AY929:AY936"/>
    <mergeCell ref="BC929:BC936"/>
    <mergeCell ref="AP465:AP472"/>
    <mergeCell ref="AP569:AP576"/>
    <mergeCell ref="AR521:AR528"/>
    <mergeCell ref="AR561:AR568"/>
    <mergeCell ref="AZ617:AZ624"/>
    <mergeCell ref="BA617:BA624"/>
    <mergeCell ref="BB617:BB624"/>
    <mergeCell ref="BC617:BC624"/>
    <mergeCell ref="BD617:BD624"/>
    <mergeCell ref="BH617:BH624"/>
    <mergeCell ref="BI617:BI624"/>
    <mergeCell ref="BJ617:BJ624"/>
    <mergeCell ref="AY633:AY640"/>
    <mergeCell ref="AZ633:AZ640"/>
    <mergeCell ref="BA633:BA640"/>
    <mergeCell ref="BB633:BB640"/>
    <mergeCell ref="BC633:BC640"/>
    <mergeCell ref="BD641:BD648"/>
    <mergeCell ref="BE641:BE648"/>
    <mergeCell ref="BF641:BF648"/>
    <mergeCell ref="BP425:BP432"/>
    <mergeCell ref="BQ425:BQ432"/>
    <mergeCell ref="BN425:BN432"/>
    <mergeCell ref="BL409:BL416"/>
    <mergeCell ref="AP433:AP440"/>
    <mergeCell ref="BC393:BC400"/>
    <mergeCell ref="AM409:AM416"/>
    <mergeCell ref="AN409:AN416"/>
    <mergeCell ref="AO409:AO416"/>
    <mergeCell ref="F417:G417"/>
    <mergeCell ref="AM417:AM424"/>
    <mergeCell ref="A401:A408"/>
    <mergeCell ref="D401:D408"/>
    <mergeCell ref="E401:E408"/>
    <mergeCell ref="F401:G401"/>
    <mergeCell ref="AM401:AM408"/>
    <mergeCell ref="AN401:AN408"/>
    <mergeCell ref="AN1025:AN1032"/>
    <mergeCell ref="AO1025:AO1032"/>
    <mergeCell ref="AP1025:AP1032"/>
    <mergeCell ref="AQ1025:AQ1032"/>
    <mergeCell ref="AR1025:AR1032"/>
    <mergeCell ref="CN377:CN384"/>
    <mergeCell ref="BR449:BR456"/>
    <mergeCell ref="BS449:BS456"/>
    <mergeCell ref="BU377:BU384"/>
    <mergeCell ref="BV377:BV384"/>
    <mergeCell ref="BW377:BW384"/>
    <mergeCell ref="BX377:BX384"/>
    <mergeCell ref="CL377:CL384"/>
    <mergeCell ref="BT409:BT416"/>
    <mergeCell ref="CN465:CN472"/>
    <mergeCell ref="CM441:CM448"/>
    <mergeCell ref="CN441:CN448"/>
    <mergeCell ref="CN433:CN440"/>
    <mergeCell ref="CL425:CL432"/>
    <mergeCell ref="CL433:CL440"/>
    <mergeCell ref="CM465:CM472"/>
    <mergeCell ref="CA449:CA456"/>
    <mergeCell ref="CG465:CG472"/>
    <mergeCell ref="BX441:BX448"/>
    <mergeCell ref="BY441:BY448"/>
    <mergeCell ref="BY425:BY432"/>
    <mergeCell ref="CH465:CH472"/>
    <mergeCell ref="CI465:CI472"/>
    <mergeCell ref="CJ513:CJ520"/>
    <mergeCell ref="CE513:CE520"/>
    <mergeCell ref="BT513:BT520"/>
    <mergeCell ref="CI393:CI400"/>
    <mergeCell ref="BU465:BU472"/>
    <mergeCell ref="BV465:BV472"/>
    <mergeCell ref="BL505:BL512"/>
    <mergeCell ref="BN433:BN440"/>
    <mergeCell ref="AV441:AV448"/>
    <mergeCell ref="BM489:BM496"/>
    <mergeCell ref="BC1017:BC1024"/>
    <mergeCell ref="BD1017:BD1024"/>
    <mergeCell ref="AY1017:AY1024"/>
    <mergeCell ref="AZ1017:AZ1024"/>
    <mergeCell ref="BA1017:BA1024"/>
    <mergeCell ref="BN489:BN496"/>
    <mergeCell ref="BN481:BN488"/>
    <mergeCell ref="BO481:BO488"/>
    <mergeCell ref="BP481:BP488"/>
    <mergeCell ref="BA401:BA408"/>
    <mergeCell ref="BB401:BB408"/>
    <mergeCell ref="BC401:BC408"/>
    <mergeCell ref="BD401:BD408"/>
    <mergeCell ref="BE401:BE408"/>
    <mergeCell ref="BF401:BF408"/>
    <mergeCell ref="BG401:BG408"/>
    <mergeCell ref="BH401:BH408"/>
    <mergeCell ref="F394:F399"/>
    <mergeCell ref="F400:G400"/>
    <mergeCell ref="F402:F407"/>
    <mergeCell ref="F408:G408"/>
    <mergeCell ref="B401:B408"/>
    <mergeCell ref="C401:C408"/>
    <mergeCell ref="AZ409:AZ416"/>
    <mergeCell ref="BA409:BA416"/>
    <mergeCell ref="BB409:BB416"/>
    <mergeCell ref="F425:G425"/>
    <mergeCell ref="AT433:AT440"/>
    <mergeCell ref="AM393:AM400"/>
    <mergeCell ref="AN393:AN400"/>
    <mergeCell ref="BD393:BD400"/>
    <mergeCell ref="BH393:BH400"/>
    <mergeCell ref="BI393:BI400"/>
    <mergeCell ref="BJ393:BJ400"/>
    <mergeCell ref="AX409:AX416"/>
    <mergeCell ref="BL433:BL440"/>
    <mergeCell ref="BL425:BL432"/>
    <mergeCell ref="B393:B400"/>
    <mergeCell ref="BJ417:BJ424"/>
    <mergeCell ref="BC417:BC424"/>
    <mergeCell ref="AR417:AR424"/>
    <mergeCell ref="AS417:AS424"/>
    <mergeCell ref="AT417:AT424"/>
    <mergeCell ref="AU417:AU424"/>
    <mergeCell ref="BH417:BH424"/>
    <mergeCell ref="AR425:AR432"/>
    <mergeCell ref="BA393:BA400"/>
    <mergeCell ref="BB393:BB400"/>
    <mergeCell ref="BH425:BH432"/>
    <mergeCell ref="BI425:BI432"/>
    <mergeCell ref="BJ425:BJ432"/>
    <mergeCell ref="C585:C592"/>
    <mergeCell ref="AR585:AR592"/>
    <mergeCell ref="C569:C576"/>
    <mergeCell ref="BB585:BB592"/>
    <mergeCell ref="BC585:BC592"/>
    <mergeCell ref="BD585:BD592"/>
    <mergeCell ref="D929:D936"/>
    <mergeCell ref="E929:E936"/>
    <mergeCell ref="AS585:AS592"/>
    <mergeCell ref="AM601:AM608"/>
    <mergeCell ref="AN601:AN608"/>
    <mergeCell ref="AO601:AO608"/>
    <mergeCell ref="AP601:AP608"/>
    <mergeCell ref="AQ601:AQ608"/>
    <mergeCell ref="AP505:AP512"/>
    <mergeCell ref="AS569:AS576"/>
    <mergeCell ref="BB505:BB512"/>
    <mergeCell ref="BF977:BF984"/>
    <mergeCell ref="BG977:BG984"/>
    <mergeCell ref="BE985:BE992"/>
    <mergeCell ref="BF985:BF992"/>
    <mergeCell ref="BG985:BG992"/>
    <mergeCell ref="AX521:AX528"/>
    <mergeCell ref="BH985:BH992"/>
    <mergeCell ref="BA513:BA520"/>
    <mergeCell ref="BH633:BH640"/>
    <mergeCell ref="BI633:BI640"/>
    <mergeCell ref="BJ633:BJ640"/>
    <mergeCell ref="BK633:BK640"/>
    <mergeCell ref="BD625:BD632"/>
    <mergeCell ref="BE625:BE632"/>
    <mergeCell ref="BF625:BF632"/>
    <mergeCell ref="BG625:BG632"/>
    <mergeCell ref="BH625:BH632"/>
    <mergeCell ref="BI625:BI632"/>
    <mergeCell ref="BJ625:BJ632"/>
    <mergeCell ref="F554:F559"/>
    <mergeCell ref="F560:G560"/>
    <mergeCell ref="BD537:BD544"/>
    <mergeCell ref="BE537:BE544"/>
    <mergeCell ref="F512:G512"/>
    <mergeCell ref="AV953:AV960"/>
    <mergeCell ref="AW953:AW960"/>
    <mergeCell ref="AX953:AX960"/>
    <mergeCell ref="BJ961:BJ968"/>
    <mergeCell ref="BK961:BK968"/>
    <mergeCell ref="AP521:AP528"/>
    <mergeCell ref="AQ521:AQ528"/>
    <mergeCell ref="AT577:AT584"/>
    <mergeCell ref="AU577:AU584"/>
    <mergeCell ref="AV577:AV584"/>
    <mergeCell ref="AW577:AW584"/>
    <mergeCell ref="BC577:BC584"/>
    <mergeCell ref="AU977:AU984"/>
    <mergeCell ref="A513:A520"/>
    <mergeCell ref="D977:D984"/>
    <mergeCell ref="E977:E984"/>
    <mergeCell ref="BB449:BB456"/>
    <mergeCell ref="D425:D432"/>
    <mergeCell ref="D465:D472"/>
    <mergeCell ref="F466:F471"/>
    <mergeCell ref="F472:G472"/>
    <mergeCell ref="AO441:AO448"/>
    <mergeCell ref="AP441:AP448"/>
    <mergeCell ref="AQ441:AQ448"/>
    <mergeCell ref="F448:G448"/>
    <mergeCell ref="F442:F447"/>
    <mergeCell ref="AO977:AO984"/>
    <mergeCell ref="AX441:AX448"/>
    <mergeCell ref="E505:E512"/>
    <mergeCell ref="AX449:AX456"/>
    <mergeCell ref="AY953:AY960"/>
    <mergeCell ref="AZ953:AZ960"/>
    <mergeCell ref="F952:G952"/>
    <mergeCell ref="AU449:AU456"/>
    <mergeCell ref="F970:F975"/>
    <mergeCell ref="F602:F607"/>
    <mergeCell ref="F608:G608"/>
    <mergeCell ref="F890:F895"/>
    <mergeCell ref="AM441:AM448"/>
    <mergeCell ref="A425:A432"/>
    <mergeCell ref="BB433:BB440"/>
    <mergeCell ref="A433:A440"/>
    <mergeCell ref="AV961:AV968"/>
    <mergeCell ref="AW961:AW968"/>
    <mergeCell ref="AZ457:AZ464"/>
    <mergeCell ref="A497:A504"/>
    <mergeCell ref="B497:B504"/>
    <mergeCell ref="C497:C504"/>
    <mergeCell ref="D497:D504"/>
    <mergeCell ref="E497:E504"/>
    <mergeCell ref="F514:F519"/>
    <mergeCell ref="F520:G520"/>
    <mergeCell ref="AR433:AR440"/>
    <mergeCell ref="AW513:AW520"/>
    <mergeCell ref="AW441:AW448"/>
    <mergeCell ref="AP929:AP936"/>
    <mergeCell ref="AQ929:AQ936"/>
    <mergeCell ref="AR929:AR936"/>
    <mergeCell ref="AS929:AS936"/>
    <mergeCell ref="AT929:AT936"/>
    <mergeCell ref="AU929:AU936"/>
    <mergeCell ref="AV929:AV936"/>
    <mergeCell ref="AV513:AV520"/>
    <mergeCell ref="F576:G576"/>
    <mergeCell ref="AT561:AT568"/>
    <mergeCell ref="AN449:AN456"/>
    <mergeCell ref="B585:B592"/>
    <mergeCell ref="B425:B432"/>
    <mergeCell ref="C425:C432"/>
    <mergeCell ref="AU433:AU440"/>
    <mergeCell ref="AZ449:AZ456"/>
    <mergeCell ref="AX465:AX472"/>
    <mergeCell ref="AY465:AY472"/>
    <mergeCell ref="AZ465:AZ472"/>
    <mergeCell ref="AY449:AY456"/>
    <mergeCell ref="AW449:AW456"/>
    <mergeCell ref="AP961:AP968"/>
    <mergeCell ref="BB569:BB576"/>
    <mergeCell ref="BC569:BC576"/>
    <mergeCell ref="B433:B440"/>
    <mergeCell ref="C433:C440"/>
    <mergeCell ref="D433:D440"/>
    <mergeCell ref="E433:E440"/>
    <mergeCell ref="AZ425:AZ432"/>
    <mergeCell ref="BA425:BA432"/>
    <mergeCell ref="BB425:BB432"/>
    <mergeCell ref="BC425:BC432"/>
    <mergeCell ref="BD425:BD432"/>
    <mergeCell ref="AP425:AP432"/>
    <mergeCell ref="AQ425:AQ432"/>
    <mergeCell ref="E425:E432"/>
    <mergeCell ref="AS433:AS440"/>
    <mergeCell ref="AX425:AX432"/>
    <mergeCell ref="AU561:AU568"/>
    <mergeCell ref="AY513:AY520"/>
    <mergeCell ref="F505:G505"/>
    <mergeCell ref="AM505:AM512"/>
    <mergeCell ref="AN569:AN576"/>
    <mergeCell ref="AO569:AO576"/>
    <mergeCell ref="BC465:BC472"/>
    <mergeCell ref="F506:F511"/>
    <mergeCell ref="BH433:BH440"/>
    <mergeCell ref="BI433:BI440"/>
    <mergeCell ref="BJ433:BJ440"/>
    <mergeCell ref="BB513:BB520"/>
    <mergeCell ref="AQ569:AQ576"/>
    <mergeCell ref="AR569:AR576"/>
    <mergeCell ref="BH553:BH560"/>
    <mergeCell ref="BI553:BI560"/>
    <mergeCell ref="BJ553:BJ560"/>
    <mergeCell ref="AN505:AN512"/>
    <mergeCell ref="AN513:AN520"/>
    <mergeCell ref="AO513:AO520"/>
    <mergeCell ref="AX505:AX512"/>
    <mergeCell ref="AX513:AX520"/>
    <mergeCell ref="AT569:AT576"/>
    <mergeCell ref="AU569:AU576"/>
    <mergeCell ref="AV569:AV576"/>
    <mergeCell ref="AW569:AW576"/>
    <mergeCell ref="AX569:AX576"/>
    <mergeCell ref="BJ521:BJ528"/>
    <mergeCell ref="AM465:AM472"/>
    <mergeCell ref="AN465:AN472"/>
    <mergeCell ref="AO465:AO472"/>
    <mergeCell ref="B465:B472"/>
    <mergeCell ref="AQ505:AQ512"/>
    <mergeCell ref="BF513:BF520"/>
    <mergeCell ref="BE505:BE512"/>
    <mergeCell ref="BF505:BF512"/>
    <mergeCell ref="BG505:BG512"/>
    <mergeCell ref="AT425:AT432"/>
    <mergeCell ref="AU425:AU432"/>
    <mergeCell ref="AV425:AV432"/>
    <mergeCell ref="AW425:AW432"/>
    <mergeCell ref="AZ433:AZ440"/>
    <mergeCell ref="BD417:BD424"/>
    <mergeCell ref="BE417:BE424"/>
    <mergeCell ref="BF417:BF424"/>
    <mergeCell ref="BG417:BG424"/>
    <mergeCell ref="AX417:AX424"/>
    <mergeCell ref="BG393:BG400"/>
    <mergeCell ref="F433:G433"/>
    <mergeCell ref="AS425:AS432"/>
    <mergeCell ref="D569:D576"/>
    <mergeCell ref="E569:E576"/>
    <mergeCell ref="F569:G569"/>
    <mergeCell ref="BA977:BA984"/>
    <mergeCell ref="AT465:AT472"/>
    <mergeCell ref="AU465:AU472"/>
    <mergeCell ref="AV465:AV472"/>
    <mergeCell ref="BB465:BB472"/>
    <mergeCell ref="AX961:AX968"/>
    <mergeCell ref="AV457:AV464"/>
    <mergeCell ref="AW457:AW464"/>
    <mergeCell ref="AX457:AX464"/>
    <mergeCell ref="AY457:AY464"/>
    <mergeCell ref="AM977:AM984"/>
    <mergeCell ref="AN977:AN984"/>
    <mergeCell ref="F498:F503"/>
    <mergeCell ref="E561:E568"/>
    <mergeCell ref="AW617:AW624"/>
    <mergeCell ref="AX617:AX624"/>
    <mergeCell ref="AY617:AY624"/>
    <mergeCell ref="AS561:AS568"/>
    <mergeCell ref="F585:G585"/>
    <mergeCell ref="AO433:AO440"/>
    <mergeCell ref="F434:F439"/>
    <mergeCell ref="AM425:AM432"/>
    <mergeCell ref="AN425:AN432"/>
    <mergeCell ref="AO425:AO432"/>
    <mergeCell ref="AW417:AW424"/>
    <mergeCell ref="AV417:AV424"/>
    <mergeCell ref="AR393:AR400"/>
    <mergeCell ref="AS393:AS400"/>
    <mergeCell ref="F929:G929"/>
    <mergeCell ref="AM929:AM936"/>
    <mergeCell ref="AN929:AN936"/>
    <mergeCell ref="AO929:AO936"/>
    <mergeCell ref="AW561:AW568"/>
    <mergeCell ref="AX561:AX568"/>
    <mergeCell ref="AY561:AY568"/>
    <mergeCell ref="AZ561:AZ568"/>
    <mergeCell ref="BA561:BA568"/>
    <mergeCell ref="BB561:BB568"/>
    <mergeCell ref="BC561:BC568"/>
    <mergeCell ref="AT457:AT464"/>
    <mergeCell ref="AU457:AU464"/>
    <mergeCell ref="BC497:BC504"/>
    <mergeCell ref="F954:F959"/>
    <mergeCell ref="F960:G960"/>
    <mergeCell ref="F474:F479"/>
    <mergeCell ref="BD553:BD560"/>
    <mergeCell ref="BC537:BC544"/>
    <mergeCell ref="F464:G464"/>
    <mergeCell ref="AQ465:AQ472"/>
    <mergeCell ref="BD977:BD984"/>
    <mergeCell ref="BC969:BC976"/>
    <mergeCell ref="BA569:BA576"/>
    <mergeCell ref="CP521:CP528"/>
    <mergeCell ref="BU553:BU560"/>
    <mergeCell ref="BV553:BV560"/>
    <mergeCell ref="BW553:BW560"/>
    <mergeCell ref="BM537:BM544"/>
    <mergeCell ref="CB521:CB528"/>
    <mergeCell ref="BQ561:BQ568"/>
    <mergeCell ref="BR561:BR568"/>
    <mergeCell ref="BS561:BS568"/>
    <mergeCell ref="AY553:AY560"/>
    <mergeCell ref="AZ553:AZ560"/>
    <mergeCell ref="BA553:BA560"/>
    <mergeCell ref="BB553:BB560"/>
    <mergeCell ref="AN993:AN1000"/>
    <mergeCell ref="AO993:AO1000"/>
    <mergeCell ref="AR505:AR512"/>
    <mergeCell ref="BC993:BC1000"/>
    <mergeCell ref="AM457:AM464"/>
    <mergeCell ref="AN457:AN464"/>
    <mergeCell ref="BC553:BC560"/>
    <mergeCell ref="AV793:AV800"/>
    <mergeCell ref="AW793:AW800"/>
    <mergeCell ref="BP601:BP608"/>
    <mergeCell ref="BD561:BD568"/>
    <mergeCell ref="BE457:BE464"/>
    <mergeCell ref="BF457:BF464"/>
    <mergeCell ref="BG457:BG464"/>
    <mergeCell ref="BH457:BH464"/>
    <mergeCell ref="BI457:BI464"/>
    <mergeCell ref="BJ457:BJ464"/>
    <mergeCell ref="BW457:BW464"/>
    <mergeCell ref="BX457:BX464"/>
    <mergeCell ref="BD497:BD504"/>
    <mergeCell ref="BE497:BE504"/>
    <mergeCell ref="BF497:BF504"/>
    <mergeCell ref="BG497:BG504"/>
    <mergeCell ref="AQ457:AQ464"/>
    <mergeCell ref="BK553:BK560"/>
    <mergeCell ref="BL553:BL560"/>
    <mergeCell ref="BM553:BM560"/>
    <mergeCell ref="BN553:BN560"/>
    <mergeCell ref="BS577:BS584"/>
    <mergeCell ref="BT577:BT584"/>
    <mergeCell ref="BU577:BU584"/>
    <mergeCell ref="BV577:BV584"/>
    <mergeCell ref="BW577:BW584"/>
    <mergeCell ref="BX577:BX584"/>
    <mergeCell ref="AU497:AU504"/>
    <mergeCell ref="AV497:AV504"/>
    <mergeCell ref="AW497:AW504"/>
    <mergeCell ref="AX497:AX504"/>
    <mergeCell ref="AY497:AY504"/>
    <mergeCell ref="BI521:BI528"/>
    <mergeCell ref="AS985:AS992"/>
    <mergeCell ref="AT985:AT992"/>
    <mergeCell ref="AU985:AU992"/>
    <mergeCell ref="AV985:AV992"/>
    <mergeCell ref="AW985:AW992"/>
    <mergeCell ref="BJ993:BJ1000"/>
    <mergeCell ref="BC505:BC512"/>
    <mergeCell ref="AW505:AW512"/>
    <mergeCell ref="AT905:AT912"/>
    <mergeCell ref="BD929:BD936"/>
    <mergeCell ref="AO457:AO464"/>
    <mergeCell ref="BU713:BU720"/>
    <mergeCell ref="BW617:BW624"/>
    <mergeCell ref="BX617:BX624"/>
    <mergeCell ref="BY617:BY624"/>
    <mergeCell ref="BP937:BP944"/>
    <mergeCell ref="BN617:BN624"/>
    <mergeCell ref="BV937:BV944"/>
    <mergeCell ref="BT641:BT648"/>
    <mergeCell ref="BV641:BV648"/>
    <mergeCell ref="BW641:BW648"/>
    <mergeCell ref="BX641:BX648"/>
    <mergeCell ref="BY641:BY648"/>
    <mergeCell ref="BZ641:BZ648"/>
    <mergeCell ref="CA641:CA648"/>
    <mergeCell ref="BZ625:BZ632"/>
    <mergeCell ref="BW649:BW656"/>
    <mergeCell ref="BX649:BX656"/>
    <mergeCell ref="BY649:BY656"/>
    <mergeCell ref="BZ649:BZ656"/>
    <mergeCell ref="CA649:CA656"/>
    <mergeCell ref="CB649:CB656"/>
    <mergeCell ref="CC649:CC656"/>
    <mergeCell ref="BO513:BO520"/>
    <mergeCell ref="BL601:BL608"/>
    <mergeCell ref="BM601:BM608"/>
    <mergeCell ref="BN601:BN608"/>
    <mergeCell ref="BO601:BO608"/>
    <mergeCell ref="BL561:BL568"/>
    <mergeCell ref="BM561:BM568"/>
    <mergeCell ref="BO617:BO624"/>
    <mergeCell ref="BL609:BL616"/>
    <mergeCell ref="BM609:BM616"/>
    <mergeCell ref="BM625:BM632"/>
    <mergeCell ref="BL777:BL784"/>
    <mergeCell ref="BO561:BO568"/>
    <mergeCell ref="BN521:BN528"/>
    <mergeCell ref="BO521:BO528"/>
    <mergeCell ref="BQ537:BQ544"/>
    <mergeCell ref="BR537:BR544"/>
    <mergeCell ref="BS537:BS544"/>
    <mergeCell ref="BT537:BT544"/>
    <mergeCell ref="BR513:BR520"/>
    <mergeCell ref="BS513:BS520"/>
    <mergeCell ref="BZ577:BZ584"/>
    <mergeCell ref="BN561:BN568"/>
    <mergeCell ref="BW609:BW616"/>
    <mergeCell ref="BT681:BT688"/>
    <mergeCell ref="BV681:BV688"/>
    <mergeCell ref="CC681:CC688"/>
    <mergeCell ref="BQ697:BQ704"/>
    <mergeCell ref="BR697:BR704"/>
    <mergeCell ref="BS697:BS704"/>
    <mergeCell ref="BT697:BT704"/>
    <mergeCell ref="BV697:BV704"/>
    <mergeCell ref="BL537:BL544"/>
    <mergeCell ref="BL617:BL624"/>
    <mergeCell ref="BY569:BY576"/>
    <mergeCell ref="BZ569:BZ576"/>
    <mergeCell ref="CA569:CA576"/>
    <mergeCell ref="CB569:CB576"/>
    <mergeCell ref="CA585:CA592"/>
    <mergeCell ref="CB585:CB592"/>
    <mergeCell ref="CC569:CC576"/>
    <mergeCell ref="CD569:CD576"/>
    <mergeCell ref="BU569:BU576"/>
    <mergeCell ref="BV569:BV576"/>
    <mergeCell ref="BW569:BW576"/>
    <mergeCell ref="BU593:BU600"/>
    <mergeCell ref="BV593:BV600"/>
    <mergeCell ref="BX521:BX528"/>
    <mergeCell ref="BY521:BY528"/>
    <mergeCell ref="CA505:CA512"/>
    <mergeCell ref="CB505:CB512"/>
    <mergeCell ref="CC505:CC512"/>
    <mergeCell ref="CD521:CD528"/>
    <mergeCell ref="CE521:CE528"/>
    <mergeCell ref="BD569:BD576"/>
    <mergeCell ref="BJ585:BJ592"/>
    <mergeCell ref="BK585:BK592"/>
    <mergeCell ref="BD577:BD584"/>
    <mergeCell ref="BW529:BW536"/>
    <mergeCell ref="BX529:BX536"/>
    <mergeCell ref="BY529:BY536"/>
    <mergeCell ref="BI561:BI568"/>
    <mergeCell ref="BJ561:BJ568"/>
    <mergeCell ref="BK561:BK568"/>
    <mergeCell ref="CE537:CE544"/>
    <mergeCell ref="BU681:BU688"/>
    <mergeCell ref="BU689:BU696"/>
    <mergeCell ref="CG625:CG632"/>
    <mergeCell ref="CH625:CH632"/>
    <mergeCell ref="CI625:CI632"/>
    <mergeCell ref="CJ625:CJ632"/>
    <mergeCell ref="BY625:BY632"/>
    <mergeCell ref="BX585:BX592"/>
    <mergeCell ref="CA609:CA616"/>
    <mergeCell ref="CB609:CB616"/>
    <mergeCell ref="CC609:CC616"/>
    <mergeCell ref="CD609:CD616"/>
    <mergeCell ref="BX593:BX600"/>
    <mergeCell ref="CD577:CD584"/>
    <mergeCell ref="BU625:BU632"/>
    <mergeCell ref="BU633:BU640"/>
    <mergeCell ref="BU641:BU648"/>
    <mergeCell ref="BU649:BU656"/>
    <mergeCell ref="BU657:BU664"/>
    <mergeCell ref="BU665:BU672"/>
    <mergeCell ref="BV617:BV624"/>
    <mergeCell ref="CE569:CE576"/>
    <mergeCell ref="BW593:BW600"/>
    <mergeCell ref="CD649:CD656"/>
    <mergeCell ref="BO553:BO560"/>
    <mergeCell ref="BR505:BR512"/>
    <mergeCell ref="AZ569:AZ576"/>
    <mergeCell ref="BG569:BG576"/>
    <mergeCell ref="BH569:BH576"/>
    <mergeCell ref="BI569:BI576"/>
    <mergeCell ref="BJ569:BJ576"/>
    <mergeCell ref="BR593:BR600"/>
    <mergeCell ref="BS593:BS600"/>
    <mergeCell ref="BT593:BT600"/>
    <mergeCell ref="BA505:BA512"/>
    <mergeCell ref="BD513:BD520"/>
    <mergeCell ref="BH505:BH512"/>
    <mergeCell ref="BL577:BL584"/>
    <mergeCell ref="CB513:CB520"/>
    <mergeCell ref="CC513:CC520"/>
    <mergeCell ref="CD513:CD520"/>
    <mergeCell ref="BM577:BM584"/>
    <mergeCell ref="BN577:BN584"/>
    <mergeCell ref="BO577:BO584"/>
    <mergeCell ref="BP577:BP584"/>
    <mergeCell ref="BQ577:BQ584"/>
    <mergeCell ref="BR577:BR584"/>
    <mergeCell ref="CC577:CC584"/>
    <mergeCell ref="BM521:BM528"/>
    <mergeCell ref="CD505:CD512"/>
    <mergeCell ref="BZ529:BZ536"/>
    <mergeCell ref="BU537:BU544"/>
    <mergeCell ref="BV537:BV544"/>
    <mergeCell ref="BV585:BV592"/>
    <mergeCell ref="BW585:BW592"/>
    <mergeCell ref="BR585:BR592"/>
    <mergeCell ref="BS585:BS592"/>
    <mergeCell ref="BT585:BT592"/>
    <mergeCell ref="CC521:CC528"/>
    <mergeCell ref="BY593:BY600"/>
    <mergeCell ref="BP561:BP568"/>
    <mergeCell ref="BC513:BC520"/>
    <mergeCell ref="BD505:BD512"/>
    <mergeCell ref="BR569:BR576"/>
    <mergeCell ref="BS569:BS576"/>
    <mergeCell ref="BT569:BT576"/>
    <mergeCell ref="BN537:BN544"/>
    <mergeCell ref="BO537:BO544"/>
    <mergeCell ref="CE553:CE560"/>
    <mergeCell ref="CF553:CF560"/>
    <mergeCell ref="BU561:BU568"/>
    <mergeCell ref="BV561:BV568"/>
    <mergeCell ref="BW561:BW568"/>
    <mergeCell ref="BX561:BX568"/>
    <mergeCell ref="CD561:CD568"/>
    <mergeCell ref="CE561:CE568"/>
    <mergeCell ref="BU617:BU624"/>
    <mergeCell ref="BV601:BV608"/>
    <mergeCell ref="BW601:BW608"/>
    <mergeCell ref="BX601:BX608"/>
    <mergeCell ref="CE585:CE592"/>
    <mergeCell ref="BY561:BY568"/>
    <mergeCell ref="BZ561:BZ568"/>
    <mergeCell ref="CA561:CA568"/>
    <mergeCell ref="CB561:CB568"/>
    <mergeCell ref="CA537:CA544"/>
    <mergeCell ref="BU697:BU704"/>
    <mergeCell ref="BU705:BU712"/>
    <mergeCell ref="CK577:CK584"/>
    <mergeCell ref="CK641:CK648"/>
    <mergeCell ref="CK649:CK656"/>
    <mergeCell ref="CK657:CK664"/>
    <mergeCell ref="CJ593:CJ600"/>
    <mergeCell ref="CG553:CG560"/>
    <mergeCell ref="CH577:CH584"/>
    <mergeCell ref="CI577:CI584"/>
    <mergeCell ref="CH569:CH576"/>
    <mergeCell ref="CI569:CI576"/>
    <mergeCell ref="CJ569:CJ576"/>
    <mergeCell ref="BZ617:BZ624"/>
    <mergeCell ref="CA617:CA624"/>
    <mergeCell ref="CB617:CB624"/>
    <mergeCell ref="CC617:CC624"/>
    <mergeCell ref="CD617:CD624"/>
    <mergeCell ref="CE617:CE624"/>
    <mergeCell ref="CF617:CF624"/>
    <mergeCell ref="CG617:CG624"/>
    <mergeCell ref="CC601:CC608"/>
    <mergeCell ref="CD601:CD608"/>
    <mergeCell ref="BU673:BU680"/>
    <mergeCell ref="CG609:CG616"/>
    <mergeCell ref="CH609:CH616"/>
    <mergeCell ref="CI609:CI616"/>
    <mergeCell ref="CJ609:CJ616"/>
    <mergeCell ref="CJ561:CJ568"/>
    <mergeCell ref="CG585:CG592"/>
    <mergeCell ref="CH585:CH592"/>
    <mergeCell ref="CI585:CI592"/>
    <mergeCell ref="BY585:BY592"/>
    <mergeCell ref="BZ585:BZ592"/>
    <mergeCell ref="BU585:BU592"/>
    <mergeCell ref="CB641:CB648"/>
    <mergeCell ref="CC641:CC648"/>
    <mergeCell ref="CD641:CD648"/>
    <mergeCell ref="CH617:CH624"/>
    <mergeCell ref="CE649:CE656"/>
    <mergeCell ref="CF601:CF608"/>
    <mergeCell ref="CG601:CG608"/>
    <mergeCell ref="CE625:CE632"/>
    <mergeCell ref="CF625:CF632"/>
    <mergeCell ref="CP969:CP976"/>
    <mergeCell ref="CF969:CF976"/>
    <mergeCell ref="CH977:CH984"/>
    <mergeCell ref="CI977:CI984"/>
    <mergeCell ref="CJ977:CJ984"/>
    <mergeCell ref="CF985:CF992"/>
    <mergeCell ref="CG985:CG992"/>
    <mergeCell ref="CH985:CH992"/>
    <mergeCell ref="CI985:CI992"/>
    <mergeCell ref="BL1025:BL1032"/>
    <mergeCell ref="BM1025:BM1032"/>
    <mergeCell ref="BZ985:BZ992"/>
    <mergeCell ref="CA985:CA992"/>
    <mergeCell ref="CB985:CB992"/>
    <mergeCell ref="CC985:CC992"/>
    <mergeCell ref="BZ1009:BZ1016"/>
    <mergeCell ref="BO1009:BO1016"/>
    <mergeCell ref="BP1009:BP1016"/>
    <mergeCell ref="BR1017:BR1024"/>
    <mergeCell ref="BS1017:BS1024"/>
    <mergeCell ref="CG1001:CG1008"/>
    <mergeCell ref="CH1001:CH1008"/>
    <mergeCell ref="CE993:CE1000"/>
    <mergeCell ref="CF993:CF1000"/>
    <mergeCell ref="BU993:BU1000"/>
    <mergeCell ref="BV993:BV1000"/>
    <mergeCell ref="BW993:BW1000"/>
    <mergeCell ref="BN1001:BN1008"/>
    <mergeCell ref="CD985:CD992"/>
    <mergeCell ref="CE985:CE992"/>
    <mergeCell ref="BU985:BU992"/>
    <mergeCell ref="BV985:BV992"/>
    <mergeCell ref="BZ1001:BZ1008"/>
    <mergeCell ref="CA1001:CA1008"/>
    <mergeCell ref="CB1001:CB1008"/>
    <mergeCell ref="CC1001:CC1008"/>
    <mergeCell ref="CD1001:CD1008"/>
    <mergeCell ref="CB1009:CB1016"/>
    <mergeCell ref="CD1025:CD1032"/>
    <mergeCell ref="BW985:BW992"/>
    <mergeCell ref="BX985:BX992"/>
    <mergeCell ref="BY1009:BY1016"/>
    <mergeCell ref="BP977:BP984"/>
    <mergeCell ref="BQ977:BQ984"/>
    <mergeCell ref="BM1001:BM1008"/>
    <mergeCell ref="CA977:CA984"/>
    <mergeCell ref="CP1025:CP1032"/>
    <mergeCell ref="CP1017:CP1024"/>
    <mergeCell ref="CN1009:CN1016"/>
    <mergeCell ref="CP1009:CP1016"/>
    <mergeCell ref="CP1001:CP1008"/>
    <mergeCell ref="CG977:CG984"/>
    <mergeCell ref="CD977:CD984"/>
    <mergeCell ref="CP985:CP992"/>
    <mergeCell ref="CP977:CP984"/>
    <mergeCell ref="BY1001:BY1008"/>
    <mergeCell ref="CM1001:CM1008"/>
    <mergeCell ref="CM993:CM1000"/>
    <mergeCell ref="CN977:CN984"/>
    <mergeCell ref="BR1009:BR1016"/>
    <mergeCell ref="BO977:BO984"/>
    <mergeCell ref="CD969:CD976"/>
    <mergeCell ref="CE969:CE976"/>
    <mergeCell ref="CK977:CK984"/>
    <mergeCell ref="CN1041:CN1048"/>
    <mergeCell ref="BL1041:BL1048"/>
    <mergeCell ref="CF1025:CF1032"/>
    <mergeCell ref="BU1025:BU1032"/>
    <mergeCell ref="BV1025:BV1032"/>
    <mergeCell ref="BW1025:BW1032"/>
    <mergeCell ref="CL1041:CL1048"/>
    <mergeCell ref="BT1001:BT1008"/>
    <mergeCell ref="CM977:CM984"/>
    <mergeCell ref="CL969:CL976"/>
    <mergeCell ref="CM969:CM976"/>
    <mergeCell ref="CK1017:CK1024"/>
    <mergeCell ref="BZ1017:BZ1024"/>
    <mergeCell ref="CA1017:CA1024"/>
    <mergeCell ref="CB1017:CB1024"/>
    <mergeCell ref="CC1017:CC1024"/>
    <mergeCell ref="CD1017:CD1024"/>
    <mergeCell ref="CE1017:CE1024"/>
    <mergeCell ref="BT1017:BT1024"/>
    <mergeCell ref="BY1025:BY1032"/>
    <mergeCell ref="BZ1025:BZ1032"/>
    <mergeCell ref="BO1025:BO1032"/>
    <mergeCell ref="BP1025:BP1032"/>
    <mergeCell ref="BQ1025:BQ1032"/>
    <mergeCell ref="CJ1033:CJ1040"/>
    <mergeCell ref="CK1033:CK1040"/>
    <mergeCell ref="BX1017:BX1024"/>
    <mergeCell ref="BY1017:BY1024"/>
    <mergeCell ref="BN1017:BN1024"/>
    <mergeCell ref="BO1017:BO1024"/>
    <mergeCell ref="BP1017:BP1024"/>
    <mergeCell ref="BQ1017:BQ1024"/>
    <mergeCell ref="BL1017:BL1024"/>
    <mergeCell ref="BM1017:BM1024"/>
    <mergeCell ref="BX1001:BX1008"/>
    <mergeCell ref="CL1017:CL1024"/>
    <mergeCell ref="CE977:CE984"/>
    <mergeCell ref="CN985:CN992"/>
    <mergeCell ref="BR985:BR992"/>
    <mergeCell ref="BS985:BS992"/>
    <mergeCell ref="BL985:BL992"/>
    <mergeCell ref="CA969:CA976"/>
    <mergeCell ref="BZ969:BZ976"/>
    <mergeCell ref="BT969:BT976"/>
    <mergeCell ref="BU969:BU976"/>
    <mergeCell ref="CK1025:CK1032"/>
    <mergeCell ref="BO1001:BO1008"/>
    <mergeCell ref="BP1001:BP1008"/>
    <mergeCell ref="BG3097:BG3104"/>
    <mergeCell ref="BE3641:BE3648"/>
    <mergeCell ref="BD2513:BD2520"/>
    <mergeCell ref="AY2513:AY2520"/>
    <mergeCell ref="AX2553:AX2560"/>
    <mergeCell ref="AY2553:AY2560"/>
    <mergeCell ref="AZ2553:AZ2560"/>
    <mergeCell ref="AX2513:AX2520"/>
    <mergeCell ref="AZ2545:AZ2552"/>
    <mergeCell ref="BA2545:BA2552"/>
    <mergeCell ref="BE2545:BE2552"/>
    <mergeCell ref="BC2521:BC2528"/>
    <mergeCell ref="BF3833:BF3840"/>
    <mergeCell ref="BG2553:BG2560"/>
    <mergeCell ref="AZ3577:AZ3584"/>
    <mergeCell ref="BA3577:BA3584"/>
    <mergeCell ref="CK985:CK992"/>
    <mergeCell ref="BP969:BP976"/>
    <mergeCell ref="BQ969:BQ976"/>
    <mergeCell ref="BD2577:BD2584"/>
    <mergeCell ref="AZ2569:AZ2576"/>
    <mergeCell ref="BA2569:BA2576"/>
    <mergeCell ref="AV2409:AV2416"/>
    <mergeCell ref="AV2721:AV2728"/>
    <mergeCell ref="AW2721:AW2728"/>
    <mergeCell ref="AY2257:AY2264"/>
    <mergeCell ref="AV3001:AV3008"/>
    <mergeCell ref="AZ2505:AZ2512"/>
    <mergeCell ref="AY3177:AY3184"/>
    <mergeCell ref="AZ3177:AZ3184"/>
    <mergeCell ref="CM761:CM768"/>
    <mergeCell ref="CM769:CM776"/>
    <mergeCell ref="CM777:CM784"/>
    <mergeCell ref="CM785:CM792"/>
    <mergeCell ref="AY977:AY984"/>
    <mergeCell ref="AZ977:AZ984"/>
    <mergeCell ref="BL3033:BL3040"/>
    <mergeCell ref="BK2561:BK2568"/>
    <mergeCell ref="BM3057:BM3064"/>
    <mergeCell ref="BS929:BS936"/>
    <mergeCell ref="BT929:BT936"/>
    <mergeCell ref="BZ953:BZ960"/>
    <mergeCell ref="CA953:CA960"/>
    <mergeCell ref="BD985:BD992"/>
    <mergeCell ref="BI945:BI952"/>
    <mergeCell ref="BJ945:BJ952"/>
    <mergeCell ref="AY985:AY992"/>
    <mergeCell ref="AZ985:AZ992"/>
    <mergeCell ref="BA985:BA992"/>
    <mergeCell ref="BB985:BB992"/>
    <mergeCell ref="BC985:BC992"/>
    <mergeCell ref="BI977:BI984"/>
    <mergeCell ref="BJ977:BJ984"/>
    <mergeCell ref="BL961:BL968"/>
    <mergeCell ref="AY1009:AY1016"/>
    <mergeCell ref="BH1097:BH1104"/>
    <mergeCell ref="BH1129:BH1136"/>
    <mergeCell ref="AV1097:AV1104"/>
    <mergeCell ref="BI1129:BI1136"/>
    <mergeCell ref="BE1153:BE1160"/>
    <mergeCell ref="BF1153:BF1160"/>
    <mergeCell ref="BG1153:BG1160"/>
    <mergeCell ref="CD1257:CD1264"/>
    <mergeCell ref="AX1473:AX1480"/>
    <mergeCell ref="AV2545:AV2552"/>
    <mergeCell ref="AW2553:AW2560"/>
    <mergeCell ref="AZ2585:AZ2592"/>
    <mergeCell ref="BA2585:BA2592"/>
    <mergeCell ref="BC2609:BC2616"/>
    <mergeCell ref="BA2601:BA2608"/>
    <mergeCell ref="BB3225:BB3232"/>
    <mergeCell ref="BB2601:BB2608"/>
    <mergeCell ref="AX1665:AX1672"/>
    <mergeCell ref="AU2417:AU2424"/>
    <mergeCell ref="AU2473:AU2480"/>
    <mergeCell ref="AU2489:AU2496"/>
    <mergeCell ref="AX2457:AX2464"/>
    <mergeCell ref="BB3401:BB3408"/>
    <mergeCell ref="AY3329:AY3336"/>
    <mergeCell ref="AZ3329:AZ3336"/>
    <mergeCell ref="BA3329:BA3336"/>
    <mergeCell ref="BB3329:BB3336"/>
    <mergeCell ref="BC3329:BC3336"/>
    <mergeCell ref="AX3305:AX3312"/>
    <mergeCell ref="BA2225:BA2232"/>
    <mergeCell ref="BB2257:BB2264"/>
    <mergeCell ref="BD2113:BD2120"/>
    <mergeCell ref="BD2121:BD2128"/>
    <mergeCell ref="BD1793:BD1800"/>
    <mergeCell ref="AU2145:AU2152"/>
    <mergeCell ref="AU2033:AU2040"/>
    <mergeCell ref="AU2017:AU2024"/>
    <mergeCell ref="AU2089:AU2096"/>
    <mergeCell ref="AV2033:AV2040"/>
    <mergeCell ref="AW2033:AW2040"/>
    <mergeCell ref="AX1729:AX1736"/>
    <mergeCell ref="AX1689:AX1696"/>
    <mergeCell ref="AX1777:AX1784"/>
    <mergeCell ref="AY1777:AY1784"/>
    <mergeCell ref="BD1849:BD1856"/>
    <mergeCell ref="AY2521:AY2528"/>
    <mergeCell ref="AU2649:AU2656"/>
    <mergeCell ref="AV2649:AV2656"/>
    <mergeCell ref="AW2649:AW2656"/>
    <mergeCell ref="AW2545:AW2552"/>
    <mergeCell ref="AX2545:AX2552"/>
    <mergeCell ref="AX2473:AX2480"/>
    <mergeCell ref="AX2497:AX2504"/>
    <mergeCell ref="AX2393:AX2400"/>
    <mergeCell ref="AU2289:AU2296"/>
    <mergeCell ref="AU2337:AU2344"/>
    <mergeCell ref="AZ2257:AZ2264"/>
    <mergeCell ref="BD2041:BD2048"/>
    <mergeCell ref="AZ2249:AZ2256"/>
    <mergeCell ref="BA2249:BA2256"/>
    <mergeCell ref="BA2217:BA2224"/>
    <mergeCell ref="AZ2289:AZ2296"/>
    <mergeCell ref="AU1985:AU1992"/>
    <mergeCell ref="AV1985:AV1992"/>
    <mergeCell ref="AY1809:AY1816"/>
    <mergeCell ref="AW1857:AW1864"/>
    <mergeCell ref="BC3057:BC3064"/>
    <mergeCell ref="AX3073:AX3080"/>
    <mergeCell ref="AY3081:AY3088"/>
    <mergeCell ref="AW3081:AW3088"/>
    <mergeCell ref="AY3065:AY3072"/>
    <mergeCell ref="BB3065:BB3072"/>
    <mergeCell ref="AV2393:AV2400"/>
    <mergeCell ref="AP2633:AP2640"/>
    <mergeCell ref="AP2561:AP2568"/>
    <mergeCell ref="AP2513:AP2520"/>
    <mergeCell ref="AP2521:AP2528"/>
    <mergeCell ref="AR2497:AR2504"/>
    <mergeCell ref="AV2353:AV2360"/>
    <mergeCell ref="AP2409:AP2416"/>
    <mergeCell ref="AQ2409:AQ2416"/>
    <mergeCell ref="AT3969:AT3976"/>
    <mergeCell ref="AV2625:AV2632"/>
    <mergeCell ref="AW3937:AW3944"/>
    <mergeCell ref="BF3145:BF3152"/>
    <mergeCell ref="BC4009:BC4016"/>
    <mergeCell ref="AV3945:AV3952"/>
    <mergeCell ref="AU3953:AU3960"/>
    <mergeCell ref="BK3137:BK3144"/>
    <mergeCell ref="BB3569:BB3576"/>
    <mergeCell ref="AY4001:AY4008"/>
    <mergeCell ref="AZ4001:AZ4008"/>
    <mergeCell ref="BD3937:BD3944"/>
    <mergeCell ref="AW3945:AW3952"/>
    <mergeCell ref="BA3937:BA3944"/>
    <mergeCell ref="AY3945:AY3952"/>
    <mergeCell ref="AZ3945:AZ3952"/>
    <mergeCell ref="BA3945:BA3952"/>
    <mergeCell ref="BB3945:BB3952"/>
    <mergeCell ref="BC3945:BC3952"/>
    <mergeCell ref="BC3225:BC3232"/>
    <mergeCell ref="BF4001:BF4008"/>
    <mergeCell ref="BE3993:BE4000"/>
    <mergeCell ref="BF3993:BF4000"/>
    <mergeCell ref="BG3993:BG4000"/>
    <mergeCell ref="BE3953:BE3960"/>
    <mergeCell ref="BF3969:BF3976"/>
    <mergeCell ref="BE3537:BE3544"/>
    <mergeCell ref="AU3945:AU3952"/>
    <mergeCell ref="AZ3129:AZ3136"/>
    <mergeCell ref="BA3129:BA3136"/>
    <mergeCell ref="BG3129:BG3136"/>
    <mergeCell ref="AW3953:AW3960"/>
    <mergeCell ref="AR3993:AR4000"/>
    <mergeCell ref="AS3937:AS3944"/>
    <mergeCell ref="BD3961:BD3968"/>
    <mergeCell ref="BE3961:BE3968"/>
    <mergeCell ref="BC4001:BC4008"/>
    <mergeCell ref="BD3993:BD4000"/>
    <mergeCell ref="BE4001:BE4008"/>
    <mergeCell ref="BH4001:BH4008"/>
    <mergeCell ref="AZ3929:AZ3936"/>
    <mergeCell ref="BD4009:BD4016"/>
    <mergeCell ref="BJ3033:BJ3040"/>
    <mergeCell ref="BK3033:BK3040"/>
    <mergeCell ref="AR3953:AR3960"/>
    <mergeCell ref="BG2393:BG2400"/>
    <mergeCell ref="AX2417:AX2424"/>
    <mergeCell ref="AZ2481:AZ2488"/>
    <mergeCell ref="AW2513:AW2520"/>
    <mergeCell ref="BJ2481:BJ2488"/>
    <mergeCell ref="BB2473:BB2480"/>
    <mergeCell ref="BE2369:BE2376"/>
    <mergeCell ref="BH2505:BH2512"/>
    <mergeCell ref="AV3953:AV3960"/>
    <mergeCell ref="BG3945:BG3952"/>
    <mergeCell ref="AX3137:AX3144"/>
    <mergeCell ref="BL3065:BL3072"/>
    <mergeCell ref="BJ3129:BJ3136"/>
    <mergeCell ref="BH3097:BH3104"/>
    <mergeCell ref="BI3097:BI3104"/>
    <mergeCell ref="BK4041:BK4048"/>
    <mergeCell ref="BA3953:BA3960"/>
    <mergeCell ref="BB3953:BB3960"/>
    <mergeCell ref="BC3953:BC3960"/>
    <mergeCell ref="AX4001:AX4008"/>
    <mergeCell ref="AU4009:AU4016"/>
    <mergeCell ref="AV4009:AV4016"/>
    <mergeCell ref="AU4065:AU4072"/>
    <mergeCell ref="AW4073:AW4080"/>
    <mergeCell ref="AY4121:AY4128"/>
    <mergeCell ref="AV4089:AV4096"/>
    <mergeCell ref="AW4089:AW4096"/>
    <mergeCell ref="BD3865:BD3872"/>
    <mergeCell ref="BL3161:BL3168"/>
    <mergeCell ref="BM3161:BM3168"/>
    <mergeCell ref="BN3177:BN3184"/>
    <mergeCell ref="BL3145:BL3152"/>
    <mergeCell ref="BM3145:BM3152"/>
    <mergeCell ref="AY4057:AY4064"/>
    <mergeCell ref="AZ4057:AZ4064"/>
    <mergeCell ref="BA4057:BA4064"/>
    <mergeCell ref="BB4057:BB4064"/>
    <mergeCell ref="BH4049:BH4056"/>
    <mergeCell ref="BI4049:BI4056"/>
    <mergeCell ref="BA4049:BA4056"/>
    <mergeCell ref="BJ3865:BJ3872"/>
    <mergeCell ref="BK3865:BK3872"/>
    <mergeCell ref="BL3865:BL3872"/>
    <mergeCell ref="BL3961:BL3968"/>
    <mergeCell ref="BE3929:BE3936"/>
    <mergeCell ref="AX3937:AX3944"/>
    <mergeCell ref="BG3137:BG3144"/>
    <mergeCell ref="AX4049:AX4056"/>
    <mergeCell ref="AY4033:AY4040"/>
    <mergeCell ref="BB4033:BB4040"/>
    <mergeCell ref="BL3185:BL3192"/>
    <mergeCell ref="BM3185:BM3192"/>
    <mergeCell ref="BN3185:BN3192"/>
    <mergeCell ref="BM3329:BM3336"/>
    <mergeCell ref="BM3569:BM3576"/>
    <mergeCell ref="BN3569:BN3576"/>
    <mergeCell ref="BE3985:BE3992"/>
    <mergeCell ref="BH3145:BH3152"/>
    <mergeCell ref="BI3145:BI3152"/>
    <mergeCell ref="BE3865:BE3872"/>
    <mergeCell ref="BJ3945:BJ3952"/>
    <mergeCell ref="BK3945:BK3952"/>
    <mergeCell ref="BJ3977:BJ3984"/>
    <mergeCell ref="BK3977:BK3984"/>
    <mergeCell ref="BJ3985:BJ3992"/>
    <mergeCell ref="BN3993:BN4000"/>
    <mergeCell ref="BK3969:BK3976"/>
    <mergeCell ref="BF3929:BF3936"/>
    <mergeCell ref="BH3553:BH3560"/>
    <mergeCell ref="BK4001:BK4008"/>
    <mergeCell ref="BG4001:BG4008"/>
    <mergeCell ref="BJ4001:BJ4008"/>
    <mergeCell ref="BD3945:BD3952"/>
    <mergeCell ref="BE3945:BE3952"/>
    <mergeCell ref="BF3985:BF3992"/>
    <mergeCell ref="AT3929:AT3936"/>
    <mergeCell ref="BF3777:BF3784"/>
    <mergeCell ref="BG3777:BG3784"/>
    <mergeCell ref="BH3777:BH3784"/>
    <mergeCell ref="BI3777:BI3784"/>
    <mergeCell ref="BJ3777:BJ3784"/>
    <mergeCell ref="BK3777:BK3784"/>
    <mergeCell ref="BL3777:BL3784"/>
    <mergeCell ref="BO3793:BO3800"/>
    <mergeCell ref="AV4033:AV4040"/>
    <mergeCell ref="AU4049:AU4056"/>
    <mergeCell ref="BJ4081:BJ4088"/>
    <mergeCell ref="BF4081:BF4088"/>
    <mergeCell ref="AU4089:AU4096"/>
    <mergeCell ref="AY4129:AY4136"/>
    <mergeCell ref="AS4065:AS4072"/>
    <mergeCell ref="AZ4153:AZ4160"/>
    <mergeCell ref="BA4145:BA4152"/>
    <mergeCell ref="AY4113:AY4120"/>
    <mergeCell ref="AZ4113:AZ4120"/>
    <mergeCell ref="AU4057:AU4064"/>
    <mergeCell ref="AT4113:AT4120"/>
    <mergeCell ref="AW4025:AW4032"/>
    <mergeCell ref="AY4145:AY4152"/>
    <mergeCell ref="BL3977:BL3984"/>
    <mergeCell ref="AX4113:AX4120"/>
    <mergeCell ref="BG4081:BG4088"/>
    <mergeCell ref="BB4113:BB4120"/>
    <mergeCell ref="BO3993:BO4000"/>
    <mergeCell ref="AS4001:AS4008"/>
    <mergeCell ref="AS4009:AS4016"/>
    <mergeCell ref="AS4137:AS4144"/>
    <mergeCell ref="AT4137:AT4144"/>
    <mergeCell ref="AU4137:AU4144"/>
    <mergeCell ref="AZ3977:AZ3984"/>
    <mergeCell ref="BC3929:BC3936"/>
    <mergeCell ref="BG3969:BG3976"/>
    <mergeCell ref="BF3977:BF3984"/>
    <mergeCell ref="BO3953:BO3960"/>
    <mergeCell ref="BN4081:BN4088"/>
    <mergeCell ref="BO4081:BO4088"/>
    <mergeCell ref="BG3849:BG3856"/>
    <mergeCell ref="BH3849:BH3856"/>
    <mergeCell ref="BI3849:BI3856"/>
    <mergeCell ref="BJ3849:BJ3856"/>
    <mergeCell ref="BK3849:BK3856"/>
    <mergeCell ref="BL3849:BL3856"/>
    <mergeCell ref="BN3945:BN3952"/>
    <mergeCell ref="BH3865:BH3872"/>
    <mergeCell ref="BM4041:BM4048"/>
    <mergeCell ref="BN4065:BN4072"/>
    <mergeCell ref="AX3929:AX3936"/>
    <mergeCell ref="AV3801:AV3808"/>
    <mergeCell ref="BA3977:BA3984"/>
    <mergeCell ref="AZ4033:AZ4040"/>
    <mergeCell ref="BI3985:BI3992"/>
    <mergeCell ref="BK3961:BK3968"/>
    <mergeCell ref="BF3937:BF3944"/>
    <mergeCell ref="BG3937:BG3944"/>
    <mergeCell ref="BM4097:BM4104"/>
    <mergeCell ref="BJ4009:BJ4016"/>
    <mergeCell ref="BL3969:BL3976"/>
    <mergeCell ref="BM3969:BM3976"/>
    <mergeCell ref="BM3977:BM3984"/>
    <mergeCell ref="BN3985:BN3992"/>
    <mergeCell ref="BO3985:BO3992"/>
    <mergeCell ref="AV4329:AV4336"/>
    <mergeCell ref="AV4345:AV4352"/>
    <mergeCell ref="AW4353:AW4360"/>
    <mergeCell ref="AX4025:AX4032"/>
    <mergeCell ref="AS4025:AS4032"/>
    <mergeCell ref="BN4329:BN4336"/>
    <mergeCell ref="BK4329:BK4336"/>
    <mergeCell ref="AT4329:AT4336"/>
    <mergeCell ref="BI4329:BI4336"/>
    <mergeCell ref="BH4329:BH4336"/>
    <mergeCell ref="AQ4337:AQ4344"/>
    <mergeCell ref="BA4025:BA4032"/>
    <mergeCell ref="BB4025:BB4032"/>
    <mergeCell ref="BC4025:BC4032"/>
    <mergeCell ref="BF3961:BF3968"/>
    <mergeCell ref="BE4129:BE4136"/>
    <mergeCell ref="BB4169:BB4176"/>
    <mergeCell ref="AU4153:AU4160"/>
    <mergeCell ref="AV4153:AV4160"/>
    <mergeCell ref="AW4153:AW4160"/>
    <mergeCell ref="AX4153:AX4160"/>
    <mergeCell ref="BG4057:BG4064"/>
    <mergeCell ref="BG4041:BG4048"/>
    <mergeCell ref="BA4073:BA4080"/>
    <mergeCell ref="AW4121:AW4128"/>
    <mergeCell ref="AR4113:AR4120"/>
    <mergeCell ref="AR4089:AR4096"/>
    <mergeCell ref="BA4161:BA4168"/>
    <mergeCell ref="BB4161:BB4168"/>
    <mergeCell ref="AR4001:AR4008"/>
    <mergeCell ref="AR4137:AR4144"/>
    <mergeCell ref="BO4305:BO4312"/>
    <mergeCell ref="BN4289:BN4296"/>
    <mergeCell ref="BO4289:BO4296"/>
    <mergeCell ref="AU4145:AU4152"/>
    <mergeCell ref="AV4249:AV4256"/>
    <mergeCell ref="AW4249:AW4256"/>
    <mergeCell ref="AX4249:AX4256"/>
    <mergeCell ref="BC4265:BC4272"/>
    <mergeCell ref="BG4257:BG4264"/>
    <mergeCell ref="AV4281:AV4288"/>
    <mergeCell ref="AW4281:AW4288"/>
    <mergeCell ref="AX4281:AX4288"/>
    <mergeCell ref="AY4281:AY4288"/>
    <mergeCell ref="AZ4281:AZ4288"/>
    <mergeCell ref="BA4281:BA4288"/>
    <mergeCell ref="AQ4169:AQ4176"/>
    <mergeCell ref="AQ4153:AQ4160"/>
    <mergeCell ref="AR4153:AR4160"/>
    <mergeCell ref="AS4153:AS4160"/>
    <mergeCell ref="AT4153:AT4160"/>
    <mergeCell ref="BI4265:BI4272"/>
    <mergeCell ref="AX4065:AX4072"/>
    <mergeCell ref="AY4065:AY4072"/>
    <mergeCell ref="AZ4065:AZ4072"/>
    <mergeCell ref="BC4353:BC4360"/>
    <mergeCell ref="BJ4033:BJ4040"/>
    <mergeCell ref="BJ3961:BJ3968"/>
    <mergeCell ref="BN4225:BN4232"/>
    <mergeCell ref="BO4225:BO4232"/>
    <mergeCell ref="BD4281:BD4288"/>
    <mergeCell ref="BH4273:BH4280"/>
    <mergeCell ref="BC4049:BC4056"/>
    <mergeCell ref="BD4049:BD4056"/>
    <mergeCell ref="BE4049:BE4056"/>
    <mergeCell ref="BJ4041:BJ4048"/>
    <mergeCell ref="BN4673:BN4680"/>
    <mergeCell ref="BD4641:BD4648"/>
    <mergeCell ref="BD4633:BD4640"/>
    <mergeCell ref="AW4329:AW4336"/>
    <mergeCell ref="AX4329:AX4336"/>
    <mergeCell ref="AX4313:AX4320"/>
    <mergeCell ref="AV4137:AV4144"/>
    <mergeCell ref="AX4137:AX4144"/>
    <mergeCell ref="BN4665:BN4672"/>
    <mergeCell ref="BJ4265:BJ4272"/>
    <mergeCell ref="BK4249:BK4256"/>
    <mergeCell ref="BH4241:BH4248"/>
    <mergeCell ref="BI4241:BI4248"/>
    <mergeCell ref="BJ4241:BJ4248"/>
    <mergeCell ref="BK4241:BK4248"/>
    <mergeCell ref="BL4241:BL4248"/>
    <mergeCell ref="BM4241:BM4248"/>
    <mergeCell ref="BH4249:BH4256"/>
    <mergeCell ref="BI4249:BI4256"/>
    <mergeCell ref="BJ4249:BJ4256"/>
    <mergeCell ref="BM4257:BM4264"/>
    <mergeCell ref="BM4249:BM4256"/>
    <mergeCell ref="BB4225:BB4232"/>
    <mergeCell ref="AZ4249:AZ4256"/>
    <mergeCell ref="BA4249:BA4256"/>
    <mergeCell ref="BB4249:BB4256"/>
    <mergeCell ref="AW4273:AW4280"/>
    <mergeCell ref="BM4225:BM4232"/>
    <mergeCell ref="BF4193:BF4200"/>
    <mergeCell ref="AV4225:AV4232"/>
    <mergeCell ref="BK4529:BK4536"/>
    <mergeCell ref="BJ4553:BJ4560"/>
    <mergeCell ref="BK4553:BK4560"/>
    <mergeCell ref="AW4305:AW4312"/>
    <mergeCell ref="BN4113:BN4120"/>
    <mergeCell ref="AY4041:AY4048"/>
    <mergeCell ref="AZ4089:AZ4096"/>
    <mergeCell ref="BK4057:BK4064"/>
    <mergeCell ref="BI4041:BI4048"/>
    <mergeCell ref="BG4073:BG4080"/>
    <mergeCell ref="BI4369:BI4376"/>
    <mergeCell ref="BK4265:BK4272"/>
    <mergeCell ref="BL4265:BL4272"/>
    <mergeCell ref="BM4369:BM4376"/>
    <mergeCell ref="BJ4337:BJ4344"/>
    <mergeCell ref="BJ4329:BJ4336"/>
    <mergeCell ref="BL4529:BL4536"/>
    <mergeCell ref="BM4529:BM4536"/>
    <mergeCell ref="BL4537:BL4544"/>
    <mergeCell ref="BM4537:BM4544"/>
    <mergeCell ref="BN4537:BN4544"/>
    <mergeCell ref="AY4097:AY4104"/>
    <mergeCell ref="BF4049:BF4056"/>
    <mergeCell ref="BG4049:BG4056"/>
    <mergeCell ref="AV4105:AV4112"/>
    <mergeCell ref="AW4105:AW4112"/>
    <mergeCell ref="AZ4305:AZ4312"/>
    <mergeCell ref="BA4305:BA4312"/>
    <mergeCell ref="BB4305:BB4312"/>
    <mergeCell ref="BG4473:BG4480"/>
    <mergeCell ref="BF4041:BF4048"/>
    <mergeCell ref="BB4049:BB4056"/>
    <mergeCell ref="BA4001:BA4008"/>
    <mergeCell ref="BD4073:BD4080"/>
    <mergeCell ref="BE4073:BE4080"/>
    <mergeCell ref="BA4377:BA4384"/>
    <mergeCell ref="BJ4473:BJ4480"/>
    <mergeCell ref="BL4481:BL4488"/>
    <mergeCell ref="BI4033:BI4040"/>
    <mergeCell ref="BL4001:BL4008"/>
    <mergeCell ref="BN4033:BN4040"/>
    <mergeCell ref="BI4057:BI4064"/>
    <mergeCell ref="BK4313:BK4320"/>
    <mergeCell ref="AY4305:AY4312"/>
    <mergeCell ref="BW4641:BW4648"/>
    <mergeCell ref="BN4657:BN4664"/>
    <mergeCell ref="AY4657:AY4664"/>
    <mergeCell ref="AZ4657:AZ4664"/>
    <mergeCell ref="BA4657:BA4664"/>
    <mergeCell ref="AX4673:AX4680"/>
    <mergeCell ref="BG4321:BG4328"/>
    <mergeCell ref="BI4257:BI4264"/>
    <mergeCell ref="AZ4201:AZ4208"/>
    <mergeCell ref="BA4201:BA4208"/>
    <mergeCell ref="BM4217:BM4224"/>
    <mergeCell ref="BP4673:BP4680"/>
    <mergeCell ref="AV4265:AV4272"/>
    <mergeCell ref="AW4265:AW4272"/>
    <mergeCell ref="AX4265:AX4272"/>
    <mergeCell ref="AY4265:AY4272"/>
    <mergeCell ref="AZ4265:AZ4272"/>
    <mergeCell ref="BA4265:BA4272"/>
    <mergeCell ref="AV4185:AV4192"/>
    <mergeCell ref="AW4201:AW4208"/>
    <mergeCell ref="AX4201:AX4208"/>
    <mergeCell ref="AY4201:AY4208"/>
    <mergeCell ref="AW4193:AW4200"/>
    <mergeCell ref="BF4225:BF4232"/>
    <mergeCell ref="BD4185:BD4192"/>
    <mergeCell ref="BE4185:BE4192"/>
    <mergeCell ref="BF4185:BF4192"/>
    <mergeCell ref="BG4185:BG4192"/>
    <mergeCell ref="BE4201:BE4208"/>
    <mergeCell ref="AX4321:AX4328"/>
    <mergeCell ref="AX4145:AX4152"/>
    <mergeCell ref="BU4033:BU4040"/>
    <mergeCell ref="BI4081:BI4088"/>
    <mergeCell ref="BW4033:BW4040"/>
    <mergeCell ref="AV4481:AV4488"/>
    <mergeCell ref="AW4481:AW4488"/>
    <mergeCell ref="AX4481:AX4488"/>
    <mergeCell ref="BT4521:BT4528"/>
    <mergeCell ref="BU4521:BU4528"/>
    <mergeCell ref="BV4521:BV4528"/>
    <mergeCell ref="BW4521:BW4528"/>
    <mergeCell ref="BR4521:BR4528"/>
    <mergeCell ref="BS4521:BS4528"/>
    <mergeCell ref="BV4545:BV4552"/>
    <mergeCell ref="BW4545:BW4552"/>
    <mergeCell ref="BB4529:BB4536"/>
    <mergeCell ref="BC4529:BC4536"/>
    <mergeCell ref="BD4529:BD4536"/>
    <mergeCell ref="BJ4529:BJ4536"/>
    <mergeCell ref="BC4121:BC4128"/>
    <mergeCell ref="BI4617:BI4624"/>
    <mergeCell ref="BI4689:BI4696"/>
    <mergeCell ref="BR4721:BR4728"/>
    <mergeCell ref="BE4705:BE4712"/>
    <mergeCell ref="BE4713:BE4720"/>
    <mergeCell ref="BF4713:BF4720"/>
    <mergeCell ref="BG4713:BG4720"/>
    <mergeCell ref="BU4713:BU4720"/>
    <mergeCell ref="BO4713:BO4720"/>
    <mergeCell ref="BP4713:BP4720"/>
    <mergeCell ref="BQ4713:BQ4720"/>
    <mergeCell ref="BS4705:BS4712"/>
    <mergeCell ref="BT4705:BT4712"/>
    <mergeCell ref="AU4625:AU4632"/>
    <mergeCell ref="AV4601:AV4608"/>
    <mergeCell ref="BB4745:BB4752"/>
    <mergeCell ref="AS4617:AS4624"/>
    <mergeCell ref="AQ4625:AQ4632"/>
    <mergeCell ref="AW4737:AW4744"/>
    <mergeCell ref="AT4681:AT4688"/>
    <mergeCell ref="AR4721:AR4728"/>
    <mergeCell ref="AU4601:AU4608"/>
    <mergeCell ref="BL4497:BL4504"/>
    <mergeCell ref="BI4441:BI4448"/>
    <mergeCell ref="AZ4649:AZ4656"/>
    <mergeCell ref="BA4649:BA4656"/>
    <mergeCell ref="BM4657:BM4664"/>
    <mergeCell ref="BB4665:BB4672"/>
    <mergeCell ref="BC4665:BC4672"/>
    <mergeCell ref="BD4665:BD4672"/>
    <mergeCell ref="BQ4753:BQ4760"/>
    <mergeCell ref="BR4753:BR4760"/>
    <mergeCell ref="BN4753:BN4760"/>
    <mergeCell ref="BO4753:BO4760"/>
    <mergeCell ref="BP4753:BP4760"/>
    <mergeCell ref="BR4697:BR4704"/>
    <mergeCell ref="BT4737:BT4744"/>
    <mergeCell ref="BU4737:BU4744"/>
    <mergeCell ref="BR4737:BR4744"/>
    <mergeCell ref="BT4641:BT4648"/>
    <mergeCell ref="BH4481:BH4488"/>
    <mergeCell ref="BI4481:BI4488"/>
    <mergeCell ref="AU4481:AU4488"/>
    <mergeCell ref="BT4569:BT4576"/>
    <mergeCell ref="BU4569:BU4576"/>
    <mergeCell ref="AR4705:AR4712"/>
    <mergeCell ref="BQ4537:BQ4544"/>
    <mergeCell ref="BN4545:BN4552"/>
    <mergeCell ref="BO4545:BO4552"/>
    <mergeCell ref="BP4545:BP4552"/>
    <mergeCell ref="BQ4545:BQ4552"/>
    <mergeCell ref="BL4593:BL4600"/>
    <mergeCell ref="BP4473:BP4480"/>
    <mergeCell ref="AP3057:AP3064"/>
    <mergeCell ref="CM4713:CM4720"/>
    <mergeCell ref="BQ4761:BQ4768"/>
    <mergeCell ref="F2554:F2559"/>
    <mergeCell ref="F3106:F3111"/>
    <mergeCell ref="F4617:G4617"/>
    <mergeCell ref="AR4009:AR4016"/>
    <mergeCell ref="F4001:G4001"/>
    <mergeCell ref="F4073:G4073"/>
    <mergeCell ref="AM4073:AM4080"/>
    <mergeCell ref="AM4065:AM4072"/>
    <mergeCell ref="AN4065:AN4072"/>
    <mergeCell ref="AU4641:AU4648"/>
    <mergeCell ref="AN3105:AN3112"/>
    <mergeCell ref="AO3105:AO3112"/>
    <mergeCell ref="AP4345:AP4352"/>
    <mergeCell ref="AM4321:AM4328"/>
    <mergeCell ref="AN4321:AN4328"/>
    <mergeCell ref="AO4321:AO4328"/>
    <mergeCell ref="AR4337:AR4344"/>
    <mergeCell ref="AR4305:AR4312"/>
    <mergeCell ref="AM4041:AM4048"/>
    <mergeCell ref="BD4305:BD4312"/>
    <mergeCell ref="BD4313:BD4320"/>
    <mergeCell ref="AP4305:AP4312"/>
    <mergeCell ref="AQ4305:AQ4312"/>
    <mergeCell ref="AP4081:AP4088"/>
    <mergeCell ref="AW4129:AW4136"/>
    <mergeCell ref="BD4121:BD4128"/>
    <mergeCell ref="AT4121:AT4128"/>
    <mergeCell ref="AU4121:AU4128"/>
    <mergeCell ref="AT4089:AT4096"/>
    <mergeCell ref="AU4353:AU4360"/>
    <mergeCell ref="AS4313:AS4320"/>
    <mergeCell ref="AT4313:AT4320"/>
    <mergeCell ref="AR3945:AR3952"/>
    <mergeCell ref="AN3129:AN3136"/>
    <mergeCell ref="F4609:G4609"/>
    <mergeCell ref="AM4609:AM4616"/>
    <mergeCell ref="F4642:F4647"/>
    <mergeCell ref="F4672:G4672"/>
    <mergeCell ref="F4641:G4641"/>
    <mergeCell ref="F4648:G4648"/>
    <mergeCell ref="F4608:G4608"/>
    <mergeCell ref="F4601:G4601"/>
    <mergeCell ref="AZ4361:AZ4368"/>
    <mergeCell ref="AX4689:AX4696"/>
    <mergeCell ref="AM4697:AM4704"/>
    <mergeCell ref="BC4753:BC4760"/>
    <mergeCell ref="BD4753:BD4760"/>
    <mergeCell ref="BE4753:BE4760"/>
    <mergeCell ref="BF4753:BF4760"/>
    <mergeCell ref="AT4361:AT4368"/>
    <mergeCell ref="AV4361:AV4368"/>
    <mergeCell ref="AW4361:AW4368"/>
    <mergeCell ref="BB4361:BB4368"/>
    <mergeCell ref="BB4369:BB4376"/>
    <mergeCell ref="AS4433:AS4440"/>
    <mergeCell ref="AT4433:AT4440"/>
    <mergeCell ref="AS4505:AS4512"/>
    <mergeCell ref="AT4505:AT4512"/>
    <mergeCell ref="AQ4633:AQ4640"/>
    <mergeCell ref="AU4721:AU4728"/>
    <mergeCell ref="AV4729:AV4736"/>
    <mergeCell ref="BC4761:BC4768"/>
    <mergeCell ref="AZ4737:AZ4744"/>
    <mergeCell ref="BA4737:BA4744"/>
    <mergeCell ref="BB4737:BB4744"/>
    <mergeCell ref="BC4737:BC4744"/>
    <mergeCell ref="AX4721:AX4728"/>
    <mergeCell ref="BA4721:BA4728"/>
    <mergeCell ref="BB4721:BB4728"/>
    <mergeCell ref="BB4753:BB4760"/>
    <mergeCell ref="BC4721:BC4728"/>
    <mergeCell ref="BB4761:BB4768"/>
    <mergeCell ref="BC4745:BC4752"/>
    <mergeCell ref="BC4785:BC4792"/>
    <mergeCell ref="AS4601:AS4608"/>
    <mergeCell ref="AT4601:AT4608"/>
    <mergeCell ref="BB4697:BB4704"/>
    <mergeCell ref="BC4697:BC4704"/>
    <mergeCell ref="AS4681:AS4688"/>
    <mergeCell ref="AZ4705:AZ4712"/>
    <mergeCell ref="BA4705:BA4712"/>
    <mergeCell ref="BB4705:BB4712"/>
    <mergeCell ref="BC4705:BC4712"/>
    <mergeCell ref="AY4465:AY4472"/>
    <mergeCell ref="AW4465:AW4472"/>
    <mergeCell ref="AX4465:AX4472"/>
    <mergeCell ref="AT4689:AT4696"/>
    <mergeCell ref="AW4697:AW4704"/>
    <mergeCell ref="AY4777:AY4784"/>
    <mergeCell ref="AZ4777:AZ4784"/>
    <mergeCell ref="AV4769:AV4776"/>
    <mergeCell ref="AW4769:AW4776"/>
    <mergeCell ref="AX4769:AX4776"/>
    <mergeCell ref="AY4769:AY4776"/>
    <mergeCell ref="AZ4769:AZ4776"/>
    <mergeCell ref="BA4769:BA4776"/>
    <mergeCell ref="BB4769:BB4776"/>
    <mergeCell ref="AS4721:AS4728"/>
    <mergeCell ref="AS4625:AS4632"/>
    <mergeCell ref="BC4657:BC4664"/>
    <mergeCell ref="BC4465:BC4472"/>
    <mergeCell ref="BC4769:BC4776"/>
    <mergeCell ref="AV4777:AV4784"/>
    <mergeCell ref="AW4777:AW4784"/>
    <mergeCell ref="AX4777:AX4784"/>
    <mergeCell ref="AZ4513:AZ4520"/>
    <mergeCell ref="BA4513:BA4520"/>
    <mergeCell ref="BB4513:BB4520"/>
    <mergeCell ref="BC4513:BC4520"/>
    <mergeCell ref="AS4561:AS4568"/>
    <mergeCell ref="AS4569:AS4576"/>
    <mergeCell ref="AT4569:AT4576"/>
    <mergeCell ref="AW4729:AW4736"/>
    <mergeCell ref="AX4729:AX4736"/>
    <mergeCell ref="AT4665:AT4672"/>
    <mergeCell ref="AV4641:AV4648"/>
    <mergeCell ref="AU4617:AU4624"/>
    <mergeCell ref="AW4689:AW4696"/>
    <mergeCell ref="BC4729:BC4736"/>
    <mergeCell ref="AZ4721:AZ4728"/>
    <mergeCell ref="AV4785:AV4792"/>
    <mergeCell ref="AW4785:AW4792"/>
    <mergeCell ref="AX4785:AX4792"/>
    <mergeCell ref="AY4785:AY4792"/>
    <mergeCell ref="AZ4785:AZ4792"/>
    <mergeCell ref="AQ4809:AQ4816"/>
    <mergeCell ref="AR4809:AR4816"/>
    <mergeCell ref="AS4809:AS4816"/>
    <mergeCell ref="F4872:G4872"/>
    <mergeCell ref="E4737:E4744"/>
    <mergeCell ref="D4761:D4768"/>
    <mergeCell ref="E4761:E4768"/>
    <mergeCell ref="B4841:B4848"/>
    <mergeCell ref="C4825:C4832"/>
    <mergeCell ref="F4777:G4777"/>
    <mergeCell ref="AM4777:AM4784"/>
    <mergeCell ref="AN4777:AN4784"/>
    <mergeCell ref="F4841:G4841"/>
    <mergeCell ref="D4825:D4832"/>
    <mergeCell ref="E4825:E4832"/>
    <mergeCell ref="B4737:B4744"/>
    <mergeCell ref="B4769:B4776"/>
    <mergeCell ref="C4769:C4776"/>
    <mergeCell ref="AY4729:AY4736"/>
    <mergeCell ref="AZ4729:AZ4736"/>
    <mergeCell ref="AW4625:AW4632"/>
    <mergeCell ref="AV4681:AV4688"/>
    <mergeCell ref="AW4681:AW4688"/>
    <mergeCell ref="AV4689:AV4696"/>
    <mergeCell ref="BA4681:BA4688"/>
    <mergeCell ref="AS4689:AS4696"/>
    <mergeCell ref="AV4465:AV4472"/>
    <mergeCell ref="AR4673:AR4680"/>
    <mergeCell ref="AY4721:AY4728"/>
    <mergeCell ref="AN4593:AN4600"/>
    <mergeCell ref="AW4601:AW4608"/>
    <mergeCell ref="AX4753:AX4760"/>
    <mergeCell ref="AU4713:AU4720"/>
    <mergeCell ref="AO4617:AO4624"/>
    <mergeCell ref="AO4729:AO4736"/>
    <mergeCell ref="AN4745:AN4752"/>
    <mergeCell ref="AO4745:AO4752"/>
    <mergeCell ref="AP4745:AP4752"/>
    <mergeCell ref="AQ4745:AQ4752"/>
    <mergeCell ref="AR4745:AR4752"/>
    <mergeCell ref="AN4737:AN4744"/>
    <mergeCell ref="AO4737:AO4744"/>
    <mergeCell ref="AQ4713:AQ4720"/>
    <mergeCell ref="AQ4681:AQ4688"/>
    <mergeCell ref="AR4569:AR4576"/>
    <mergeCell ref="AR4601:AR4608"/>
    <mergeCell ref="AQ4705:AQ4712"/>
    <mergeCell ref="E4657:E4664"/>
    <mergeCell ref="E4753:E4760"/>
    <mergeCell ref="F4674:F4679"/>
    <mergeCell ref="AO4657:AO4664"/>
    <mergeCell ref="AN4641:AN4648"/>
    <mergeCell ref="AO4641:AO4648"/>
    <mergeCell ref="AP4641:AP4648"/>
    <mergeCell ref="AM4633:AM4640"/>
    <mergeCell ref="F4633:G4633"/>
    <mergeCell ref="F4657:G4657"/>
    <mergeCell ref="AM4657:AM4664"/>
    <mergeCell ref="AN4657:AN4664"/>
    <mergeCell ref="AM4665:AM4672"/>
    <mergeCell ref="AM4649:AM4656"/>
    <mergeCell ref="F4706:F4711"/>
    <mergeCell ref="F4712:G4712"/>
    <mergeCell ref="AO4705:AO4712"/>
    <mergeCell ref="B4817:B4824"/>
    <mergeCell ref="C4817:C4824"/>
    <mergeCell ref="AR4849:AR4856"/>
    <mergeCell ref="D4817:D4824"/>
    <mergeCell ref="E4817:E4824"/>
    <mergeCell ref="F4817:G4817"/>
    <mergeCell ref="AS4841:AS4848"/>
    <mergeCell ref="F4825:G4825"/>
    <mergeCell ref="AS4729:AS4736"/>
    <mergeCell ref="AQ4825:AQ4832"/>
    <mergeCell ref="AQ4817:AQ4824"/>
    <mergeCell ref="AR4737:AR4744"/>
    <mergeCell ref="AN4865:AN4872"/>
    <mergeCell ref="F4793:G4793"/>
    <mergeCell ref="AM4793:AM4800"/>
    <mergeCell ref="AN4793:AN4800"/>
    <mergeCell ref="AO4793:AO4800"/>
    <mergeCell ref="AP4793:AP4800"/>
    <mergeCell ref="AQ4793:AQ4800"/>
    <mergeCell ref="AR4793:AR4800"/>
    <mergeCell ref="AS4793:AS4800"/>
    <mergeCell ref="A4857:A4864"/>
    <mergeCell ref="AR4825:AR4832"/>
    <mergeCell ref="F4848:G4848"/>
    <mergeCell ref="AR4833:AR4840"/>
    <mergeCell ref="F4842:F4847"/>
    <mergeCell ref="A4945:A4952"/>
    <mergeCell ref="B4945:B4952"/>
    <mergeCell ref="C4945:C4952"/>
    <mergeCell ref="D4945:D4952"/>
    <mergeCell ref="E4945:E4952"/>
    <mergeCell ref="F4945:G4945"/>
    <mergeCell ref="AM4945:AM4952"/>
    <mergeCell ref="AN4945:AN4952"/>
    <mergeCell ref="AO4945:AO4952"/>
    <mergeCell ref="AP4945:AP4952"/>
    <mergeCell ref="AQ4945:AQ4952"/>
    <mergeCell ref="AR4945:AR4952"/>
    <mergeCell ref="AN4905:AN4912"/>
    <mergeCell ref="C4849:C4856"/>
    <mergeCell ref="AP4905:AP4912"/>
    <mergeCell ref="A4833:A4840"/>
    <mergeCell ref="C4857:C4864"/>
    <mergeCell ref="B4825:B4832"/>
    <mergeCell ref="A4801:A4808"/>
    <mergeCell ref="A4809:A4816"/>
    <mergeCell ref="A4761:A4768"/>
    <mergeCell ref="AS4945:AS4952"/>
    <mergeCell ref="C4785:C4792"/>
    <mergeCell ref="D4785:D4792"/>
    <mergeCell ref="E4785:E4792"/>
    <mergeCell ref="B4801:B4808"/>
    <mergeCell ref="C4801:C4808"/>
    <mergeCell ref="D4801:D4808"/>
    <mergeCell ref="E4801:E4808"/>
    <mergeCell ref="B4809:B4816"/>
    <mergeCell ref="C4809:C4816"/>
    <mergeCell ref="D4809:D4816"/>
    <mergeCell ref="E4809:E4816"/>
    <mergeCell ref="F4809:G4809"/>
    <mergeCell ref="AM4809:AM4816"/>
    <mergeCell ref="AN4809:AN4816"/>
    <mergeCell ref="AO4809:AO4816"/>
    <mergeCell ref="AP4809:AP4816"/>
    <mergeCell ref="B4977:B4984"/>
    <mergeCell ref="C4977:C4984"/>
    <mergeCell ref="D4977:D4984"/>
    <mergeCell ref="E4977:E4984"/>
    <mergeCell ref="B4857:B4864"/>
    <mergeCell ref="F4864:G4864"/>
    <mergeCell ref="AR4897:AR4904"/>
    <mergeCell ref="AR4889:AR4896"/>
    <mergeCell ref="E4889:E4896"/>
    <mergeCell ref="F4946:F4951"/>
    <mergeCell ref="F4952:G4952"/>
    <mergeCell ref="AO4921:AO4928"/>
    <mergeCell ref="AP4921:AP4928"/>
    <mergeCell ref="AQ4921:AQ4928"/>
    <mergeCell ref="AR4921:AR4928"/>
    <mergeCell ref="F4865:G4865"/>
    <mergeCell ref="E4921:E4928"/>
    <mergeCell ref="AP4889:AP4896"/>
    <mergeCell ref="F4866:F4871"/>
    <mergeCell ref="AM4897:AM4904"/>
    <mergeCell ref="AN4897:AN4904"/>
    <mergeCell ref="AO4897:AO4904"/>
    <mergeCell ref="AP4897:AP4904"/>
    <mergeCell ref="A4841:A4848"/>
    <mergeCell ref="E4833:E4840"/>
    <mergeCell ref="D4905:D4912"/>
    <mergeCell ref="E4905:E4912"/>
    <mergeCell ref="F4897:G4897"/>
    <mergeCell ref="AO4905:AO4912"/>
    <mergeCell ref="AQ4905:AQ4912"/>
    <mergeCell ref="AO4833:AO4840"/>
    <mergeCell ref="B4833:B4840"/>
    <mergeCell ref="D4841:D4848"/>
    <mergeCell ref="E4841:E4848"/>
    <mergeCell ref="C4841:C4848"/>
    <mergeCell ref="B4865:B4872"/>
    <mergeCell ref="C4865:C4872"/>
    <mergeCell ref="AQ4865:AQ4872"/>
    <mergeCell ref="AQ4849:AQ4856"/>
    <mergeCell ref="E4961:E4968"/>
    <mergeCell ref="F4850:F4855"/>
    <mergeCell ref="F4961:G4961"/>
    <mergeCell ref="AM4961:AM4968"/>
    <mergeCell ref="AN4961:AN4968"/>
    <mergeCell ref="AO4961:AO4968"/>
    <mergeCell ref="AP4961:AP4968"/>
    <mergeCell ref="AQ4961:AQ4968"/>
    <mergeCell ref="AR4961:AR4968"/>
    <mergeCell ref="A4969:A4976"/>
    <mergeCell ref="B4969:B4976"/>
    <mergeCell ref="C4969:C4976"/>
    <mergeCell ref="D4969:D4976"/>
    <mergeCell ref="E4969:E4976"/>
    <mergeCell ref="F4969:G4969"/>
    <mergeCell ref="AM4969:AM4976"/>
    <mergeCell ref="AN4969:AN4976"/>
    <mergeCell ref="AO4969:AO4976"/>
    <mergeCell ref="AP4969:AP4976"/>
    <mergeCell ref="AQ4969:AQ4976"/>
    <mergeCell ref="AR4969:AR4976"/>
    <mergeCell ref="A4985:E4985"/>
    <mergeCell ref="AR4881:AR4888"/>
    <mergeCell ref="A4881:A4888"/>
    <mergeCell ref="B4881:B4888"/>
    <mergeCell ref="C4881:C4888"/>
    <mergeCell ref="D4881:D4888"/>
    <mergeCell ref="E4881:E4888"/>
    <mergeCell ref="F4881:G4881"/>
    <mergeCell ref="A4873:A4880"/>
    <mergeCell ref="B4873:B4880"/>
    <mergeCell ref="C4873:C4880"/>
    <mergeCell ref="D4873:D4880"/>
    <mergeCell ref="E4873:E4880"/>
    <mergeCell ref="AN4857:AN4864"/>
    <mergeCell ref="AO4857:AO4864"/>
    <mergeCell ref="AP4857:AP4864"/>
    <mergeCell ref="AQ4857:AQ4864"/>
    <mergeCell ref="AR4873:AR4880"/>
    <mergeCell ref="D4849:D4856"/>
    <mergeCell ref="E4849:E4856"/>
    <mergeCell ref="A4889:A4896"/>
    <mergeCell ref="A4897:A4904"/>
    <mergeCell ref="B4897:B4904"/>
    <mergeCell ref="C4897:C4904"/>
    <mergeCell ref="D4897:D4904"/>
    <mergeCell ref="F4888:G4888"/>
    <mergeCell ref="AM4849:AM4856"/>
    <mergeCell ref="AN4849:AN4856"/>
    <mergeCell ref="D4865:D4872"/>
    <mergeCell ref="AR4865:AR4872"/>
    <mergeCell ref="B4849:B4856"/>
    <mergeCell ref="D4889:D4896"/>
    <mergeCell ref="F4906:F4911"/>
    <mergeCell ref="F4912:G4912"/>
    <mergeCell ref="F4913:G4913"/>
    <mergeCell ref="AM4913:AM4920"/>
    <mergeCell ref="AN4913:AN4920"/>
    <mergeCell ref="AO4913:AO4920"/>
    <mergeCell ref="AP4913:AP4920"/>
    <mergeCell ref="A4977:A4984"/>
    <mergeCell ref="A4913:A4920"/>
    <mergeCell ref="B4913:B4920"/>
    <mergeCell ref="C4913:C4920"/>
    <mergeCell ref="D4913:D4920"/>
    <mergeCell ref="E4913:E4920"/>
    <mergeCell ref="D4857:D4864"/>
    <mergeCell ref="AN4881:AN4888"/>
    <mergeCell ref="F4889:G4889"/>
    <mergeCell ref="B4889:B4896"/>
    <mergeCell ref="F4880:G4880"/>
    <mergeCell ref="AP4865:AP4872"/>
    <mergeCell ref="E4857:E4864"/>
    <mergeCell ref="A4905:A4912"/>
    <mergeCell ref="A4849:A4856"/>
    <mergeCell ref="E4865:E4872"/>
    <mergeCell ref="C4889:C4896"/>
    <mergeCell ref="F4921:G4921"/>
    <mergeCell ref="AM4921:AM4928"/>
    <mergeCell ref="E4897:E4904"/>
    <mergeCell ref="AR4977:AR4984"/>
    <mergeCell ref="C4921:C4928"/>
    <mergeCell ref="AQ4913:AQ4920"/>
    <mergeCell ref="AR4913:AR4920"/>
    <mergeCell ref="B4905:B4912"/>
    <mergeCell ref="A4697:A4704"/>
    <mergeCell ref="B4697:B4704"/>
    <mergeCell ref="A4649:A4656"/>
    <mergeCell ref="C4689:C4696"/>
    <mergeCell ref="A4777:A4784"/>
    <mergeCell ref="A4769:A4776"/>
    <mergeCell ref="AM4769:AM4776"/>
    <mergeCell ref="AN4769:AN4776"/>
    <mergeCell ref="AO4769:AO4776"/>
    <mergeCell ref="AP4769:AP4776"/>
    <mergeCell ref="C4777:C4784"/>
    <mergeCell ref="F4808:G4808"/>
    <mergeCell ref="D4633:D4640"/>
    <mergeCell ref="D4689:D4696"/>
    <mergeCell ref="C4713:C4720"/>
    <mergeCell ref="D4713:D4720"/>
    <mergeCell ref="D4673:D4680"/>
    <mergeCell ref="E4673:E4680"/>
    <mergeCell ref="AM4673:AM4680"/>
    <mergeCell ref="F4729:G4729"/>
    <mergeCell ref="AM4729:AM4736"/>
    <mergeCell ref="AO4697:AO4704"/>
    <mergeCell ref="AP4697:AP4704"/>
    <mergeCell ref="AO4673:AO4680"/>
    <mergeCell ref="F4673:G4673"/>
    <mergeCell ref="F4666:F4671"/>
    <mergeCell ref="C4737:C4744"/>
    <mergeCell ref="A4753:A4760"/>
    <mergeCell ref="B4753:B4760"/>
    <mergeCell ref="C4753:C4760"/>
    <mergeCell ref="F4816:G4816"/>
    <mergeCell ref="AN4729:AN4736"/>
    <mergeCell ref="F4746:F4751"/>
    <mergeCell ref="F4713:G4713"/>
    <mergeCell ref="F4634:F4639"/>
    <mergeCell ref="B4761:B4768"/>
    <mergeCell ref="C4761:C4768"/>
    <mergeCell ref="B4777:B4784"/>
    <mergeCell ref="A4745:A4752"/>
    <mergeCell ref="B4745:B4752"/>
    <mergeCell ref="C4745:C4752"/>
    <mergeCell ref="D4649:D4656"/>
    <mergeCell ref="E4649:E4656"/>
    <mergeCell ref="E4641:E4648"/>
    <mergeCell ref="A4737:A4744"/>
    <mergeCell ref="F4778:F4783"/>
    <mergeCell ref="F4784:G4784"/>
    <mergeCell ref="AP4737:AP4744"/>
    <mergeCell ref="AM4721:AM4728"/>
    <mergeCell ref="D4777:D4784"/>
    <mergeCell ref="AN4801:AN4808"/>
    <mergeCell ref="AO4665:AO4672"/>
    <mergeCell ref="B4729:B4736"/>
    <mergeCell ref="C4729:C4736"/>
    <mergeCell ref="AP4705:AP4712"/>
    <mergeCell ref="F4625:G4625"/>
    <mergeCell ref="AO4689:AO4696"/>
    <mergeCell ref="AP4689:AP4696"/>
    <mergeCell ref="F4658:F4663"/>
    <mergeCell ref="F4664:G4664"/>
    <mergeCell ref="AN4721:AN4728"/>
    <mergeCell ref="A4705:A4712"/>
    <mergeCell ref="B4705:B4712"/>
    <mergeCell ref="C4705:C4712"/>
    <mergeCell ref="B4657:B4664"/>
    <mergeCell ref="AN4705:AN4712"/>
    <mergeCell ref="A4625:A4632"/>
    <mergeCell ref="A4825:A4832"/>
    <mergeCell ref="F4776:G4776"/>
    <mergeCell ref="A4793:A4800"/>
    <mergeCell ref="B4793:B4800"/>
    <mergeCell ref="C4793:C4800"/>
    <mergeCell ref="AM4817:AM4824"/>
    <mergeCell ref="D4793:D4800"/>
    <mergeCell ref="E4793:E4800"/>
    <mergeCell ref="F4730:F4735"/>
    <mergeCell ref="F4736:G4736"/>
    <mergeCell ref="F4737:G4737"/>
    <mergeCell ref="AM4737:AM4744"/>
    <mergeCell ref="AQ4657:AQ4664"/>
    <mergeCell ref="AN4665:AN4672"/>
    <mergeCell ref="F4761:G4761"/>
    <mergeCell ref="D4657:D4664"/>
    <mergeCell ref="AO4721:AO4728"/>
    <mergeCell ref="AP4721:AP4728"/>
    <mergeCell ref="AQ4721:AQ4728"/>
    <mergeCell ref="F4721:G4721"/>
    <mergeCell ref="F4794:F4799"/>
    <mergeCell ref="F4800:G4800"/>
    <mergeCell ref="AM4825:AM4832"/>
    <mergeCell ref="A4817:A4824"/>
    <mergeCell ref="F4753:G4753"/>
    <mergeCell ref="AM4753:AM4760"/>
    <mergeCell ref="AN4753:AN4760"/>
    <mergeCell ref="AO4753:AO4760"/>
    <mergeCell ref="AP4625:AP4632"/>
    <mergeCell ref="F4720:G4720"/>
    <mergeCell ref="F4714:F4719"/>
    <mergeCell ref="D4753:D4760"/>
    <mergeCell ref="D4769:D4776"/>
    <mergeCell ref="D4729:D4736"/>
    <mergeCell ref="D4745:D4752"/>
    <mergeCell ref="AM4705:AM4712"/>
    <mergeCell ref="F4697:G4697"/>
    <mergeCell ref="B4721:B4728"/>
    <mergeCell ref="C4721:C4728"/>
    <mergeCell ref="D4721:D4728"/>
    <mergeCell ref="D4737:D4744"/>
    <mergeCell ref="F4626:F4631"/>
    <mergeCell ref="F4649:G4649"/>
    <mergeCell ref="AM4713:AM4720"/>
    <mergeCell ref="AN4713:AN4720"/>
    <mergeCell ref="AO4713:AO4720"/>
    <mergeCell ref="AP4633:AP4640"/>
    <mergeCell ref="AO4633:AO4640"/>
    <mergeCell ref="C4697:C4704"/>
    <mergeCell ref="D4697:D4704"/>
    <mergeCell ref="C4633:C4640"/>
    <mergeCell ref="C4657:C4664"/>
    <mergeCell ref="B4593:B4600"/>
    <mergeCell ref="C4593:C4600"/>
    <mergeCell ref="A4713:A4720"/>
    <mergeCell ref="A4729:A4736"/>
    <mergeCell ref="A4721:A4728"/>
    <mergeCell ref="B4673:B4680"/>
    <mergeCell ref="C4665:C4672"/>
    <mergeCell ref="B4625:B4632"/>
    <mergeCell ref="C4625:C4632"/>
    <mergeCell ref="D4625:D4632"/>
    <mergeCell ref="E4625:E4632"/>
    <mergeCell ref="AP4649:AP4656"/>
    <mergeCell ref="D4665:D4672"/>
    <mergeCell ref="E4665:E4672"/>
    <mergeCell ref="AY4905:AY4912"/>
    <mergeCell ref="AZ4905:AZ4912"/>
    <mergeCell ref="BA4905:BA4912"/>
    <mergeCell ref="AZ4881:AZ4888"/>
    <mergeCell ref="BA4881:BA4888"/>
    <mergeCell ref="BA4777:BA4784"/>
    <mergeCell ref="AM4305:AM4312"/>
    <mergeCell ref="AN4305:AN4312"/>
    <mergeCell ref="AR4857:AR4864"/>
    <mergeCell ref="F4857:G4857"/>
    <mergeCell ref="AM4857:AM4864"/>
    <mergeCell ref="F4682:F4687"/>
    <mergeCell ref="F4688:G4688"/>
    <mergeCell ref="AN4633:AN4640"/>
    <mergeCell ref="AS4481:AS4488"/>
    <mergeCell ref="F4481:G4481"/>
    <mergeCell ref="AX4369:AX4376"/>
    <mergeCell ref="AS4633:AS4640"/>
    <mergeCell ref="AT4633:AT4640"/>
    <mergeCell ref="AU4633:AU4640"/>
    <mergeCell ref="AT4625:AT4632"/>
    <mergeCell ref="F4321:G4321"/>
    <mergeCell ref="AX4825:AX4832"/>
    <mergeCell ref="AT4721:AT4728"/>
    <mergeCell ref="AM4761:AM4768"/>
    <mergeCell ref="AN4481:AN4488"/>
    <mergeCell ref="F4680:G4680"/>
    <mergeCell ref="AX4905:AX4912"/>
    <mergeCell ref="AM4841:AM4848"/>
    <mergeCell ref="AN4841:AN4848"/>
    <mergeCell ref="AO4841:AO4848"/>
    <mergeCell ref="AX4849:AX4856"/>
    <mergeCell ref="AP4881:AP4888"/>
    <mergeCell ref="AQ4881:AQ4888"/>
    <mergeCell ref="AT4857:AT4864"/>
    <mergeCell ref="AU4857:AU4864"/>
    <mergeCell ref="AP4849:AP4856"/>
    <mergeCell ref="AY4817:AY4824"/>
    <mergeCell ref="AZ4817:AZ4824"/>
    <mergeCell ref="AN4689:AN4696"/>
    <mergeCell ref="BA4689:BA4696"/>
    <mergeCell ref="AU4665:AU4672"/>
    <mergeCell ref="C4609:C4616"/>
    <mergeCell ref="D4609:D4616"/>
    <mergeCell ref="E4609:E4616"/>
    <mergeCell ref="D4601:D4608"/>
    <mergeCell ref="AP4617:AP4624"/>
    <mergeCell ref="AQ4617:AQ4624"/>
    <mergeCell ref="AR4617:AR4624"/>
    <mergeCell ref="E4361:E4368"/>
    <mergeCell ref="F4600:G4600"/>
    <mergeCell ref="C4673:C4680"/>
    <mergeCell ref="AR4593:AR4600"/>
    <mergeCell ref="AM4625:AM4632"/>
    <mergeCell ref="F4442:F4447"/>
    <mergeCell ref="E4593:E4600"/>
    <mergeCell ref="AP4665:AP4672"/>
    <mergeCell ref="AR4633:AR4640"/>
    <mergeCell ref="AM4641:AM4648"/>
    <mergeCell ref="F4650:F4655"/>
    <mergeCell ref="F4656:G4656"/>
    <mergeCell ref="F4352:G4352"/>
    <mergeCell ref="AQ4353:AQ4360"/>
    <mergeCell ref="AQ4377:AQ4384"/>
    <mergeCell ref="F4586:F4591"/>
    <mergeCell ref="F4592:G4592"/>
    <mergeCell ref="F4593:G4593"/>
    <mergeCell ref="C4681:C4688"/>
    <mergeCell ref="D4681:D4688"/>
    <mergeCell ref="E4681:E4688"/>
    <mergeCell ref="AO4601:AO4608"/>
    <mergeCell ref="AQ4673:AQ4680"/>
    <mergeCell ref="AQ4441:AQ4448"/>
    <mergeCell ref="F4681:G4681"/>
    <mergeCell ref="AM4681:AM4688"/>
    <mergeCell ref="C4641:C4648"/>
    <mergeCell ref="AM4601:AM4608"/>
    <mergeCell ref="AM4441:AM4448"/>
    <mergeCell ref="AN4441:AN4448"/>
    <mergeCell ref="AO4441:AO4448"/>
    <mergeCell ref="AN4505:AN4512"/>
    <mergeCell ref="AO4505:AO4512"/>
    <mergeCell ref="AP4505:AP4512"/>
    <mergeCell ref="AQ4505:AQ4512"/>
    <mergeCell ref="AP4593:AP4600"/>
    <mergeCell ref="AQ4593:AQ4600"/>
    <mergeCell ref="F4434:F4439"/>
    <mergeCell ref="F4505:G4505"/>
    <mergeCell ref="AM4505:AM4512"/>
    <mergeCell ref="F4370:F4375"/>
    <mergeCell ref="F4538:F4543"/>
    <mergeCell ref="F4544:G4544"/>
    <mergeCell ref="D4593:D4600"/>
    <mergeCell ref="AR4401:AR4408"/>
    <mergeCell ref="E4617:E4624"/>
    <mergeCell ref="AM4617:AM4624"/>
    <mergeCell ref="AN4617:AN4624"/>
    <mergeCell ref="F4618:F4623"/>
    <mergeCell ref="F4624:G4624"/>
    <mergeCell ref="C4561:C4568"/>
    <mergeCell ref="D4561:D4568"/>
    <mergeCell ref="E4561:E4568"/>
    <mergeCell ref="F4561:G4561"/>
    <mergeCell ref="AQ4609:AQ4616"/>
    <mergeCell ref="AM4481:AM4488"/>
    <mergeCell ref="AP4657:AP4664"/>
    <mergeCell ref="AP4601:AP4608"/>
    <mergeCell ref="AQ4601:AQ4608"/>
    <mergeCell ref="F4602:F4607"/>
    <mergeCell ref="F4448:G4448"/>
    <mergeCell ref="F4489:G4489"/>
    <mergeCell ref="AN4601:AN4608"/>
    <mergeCell ref="AP4609:AP4616"/>
    <mergeCell ref="AO4593:AO4600"/>
    <mergeCell ref="BA4729:BA4736"/>
    <mergeCell ref="F4632:G4632"/>
    <mergeCell ref="AO4849:AO4856"/>
    <mergeCell ref="AT4873:AT4880"/>
    <mergeCell ref="AS4737:AS4744"/>
    <mergeCell ref="AQ4737:AQ4744"/>
    <mergeCell ref="F4769:G4769"/>
    <mergeCell ref="AP4817:AP4824"/>
    <mergeCell ref="AM4881:AM4888"/>
    <mergeCell ref="AQ4689:AQ4696"/>
    <mergeCell ref="AT4825:AT4832"/>
    <mergeCell ref="AW4825:AW4832"/>
    <mergeCell ref="AT4737:AT4744"/>
    <mergeCell ref="AU4737:AU4744"/>
    <mergeCell ref="AY4705:AY4712"/>
    <mergeCell ref="AR4609:AR4616"/>
    <mergeCell ref="AT4849:AT4856"/>
    <mergeCell ref="AO4865:AO4872"/>
    <mergeCell ref="AS4713:AS4720"/>
    <mergeCell ref="AS4857:AS4864"/>
    <mergeCell ref="F4762:F4767"/>
    <mergeCell ref="F4768:G4768"/>
    <mergeCell ref="AT4713:AT4720"/>
    <mergeCell ref="AU4697:AU4704"/>
    <mergeCell ref="AV4697:AV4704"/>
    <mergeCell ref="AU4681:AU4688"/>
    <mergeCell ref="AW4657:AW4664"/>
    <mergeCell ref="AX4657:AX4664"/>
    <mergeCell ref="AS4657:AS4664"/>
    <mergeCell ref="AT4657:AT4664"/>
    <mergeCell ref="AX4881:AX4888"/>
    <mergeCell ref="AX4737:AX4744"/>
    <mergeCell ref="AY4737:AY4744"/>
    <mergeCell ref="AZ4857:AZ4864"/>
    <mergeCell ref="BA4865:BA4872"/>
    <mergeCell ref="AV4881:AV4888"/>
    <mergeCell ref="AR4681:AR4688"/>
    <mergeCell ref="F4826:F4831"/>
    <mergeCell ref="AV4753:AV4760"/>
    <mergeCell ref="AS4865:AS4872"/>
    <mergeCell ref="AV4617:AV4624"/>
    <mergeCell ref="AW4617:AW4624"/>
    <mergeCell ref="AX4617:AX4624"/>
    <mergeCell ref="AR4625:AR4632"/>
    <mergeCell ref="BA4665:BA4672"/>
    <mergeCell ref="AW4641:AW4648"/>
    <mergeCell ref="AQ4769:AQ4776"/>
    <mergeCell ref="AO4801:AO4808"/>
    <mergeCell ref="AP4801:AP4808"/>
    <mergeCell ref="AQ4801:AQ4808"/>
    <mergeCell ref="F4818:F4823"/>
    <mergeCell ref="F4824:G4824"/>
    <mergeCell ref="AP4713:AP4720"/>
    <mergeCell ref="AP4753:AP4760"/>
    <mergeCell ref="AQ4753:AQ4760"/>
    <mergeCell ref="F4754:F4759"/>
    <mergeCell ref="F4760:G4760"/>
    <mergeCell ref="AY4673:AY4680"/>
    <mergeCell ref="AZ4673:AZ4680"/>
    <mergeCell ref="BA4673:BA4680"/>
    <mergeCell ref="F4833:G4833"/>
    <mergeCell ref="AV4713:AV4720"/>
    <mergeCell ref="AR4649:AR4656"/>
    <mergeCell ref="AS4649:AS4656"/>
    <mergeCell ref="BF4865:BF4872"/>
    <mergeCell ref="BG4865:BG4872"/>
    <mergeCell ref="AP4841:AP4848"/>
    <mergeCell ref="F4840:G4840"/>
    <mergeCell ref="F4858:F4863"/>
    <mergeCell ref="AU4841:AU4848"/>
    <mergeCell ref="BG4841:BG4848"/>
    <mergeCell ref="AS4849:AS4856"/>
    <mergeCell ref="AT4889:AT4896"/>
    <mergeCell ref="AS4873:AS4880"/>
    <mergeCell ref="BE4849:BE4856"/>
    <mergeCell ref="BF4849:BF4856"/>
    <mergeCell ref="BG4849:BG4856"/>
    <mergeCell ref="BD4849:BD4856"/>
    <mergeCell ref="BE4857:BE4864"/>
    <mergeCell ref="AZ4841:AZ4848"/>
    <mergeCell ref="BA4841:BA4848"/>
    <mergeCell ref="BD4905:BD4912"/>
    <mergeCell ref="BE4905:BE4912"/>
    <mergeCell ref="AW4905:AW4912"/>
    <mergeCell ref="BJ4825:BJ4832"/>
    <mergeCell ref="BF4889:BF4896"/>
    <mergeCell ref="BG4889:BG4896"/>
    <mergeCell ref="AQ4841:AQ4848"/>
    <mergeCell ref="AR4841:AR4848"/>
    <mergeCell ref="AS4833:AS4840"/>
    <mergeCell ref="AT4833:AT4840"/>
    <mergeCell ref="F4752:G4752"/>
    <mergeCell ref="AP4873:AP4880"/>
    <mergeCell ref="AZ4873:AZ4880"/>
    <mergeCell ref="BD4825:BD4832"/>
    <mergeCell ref="BE4825:BE4832"/>
    <mergeCell ref="BF4825:BF4832"/>
    <mergeCell ref="AV4857:AV4864"/>
    <mergeCell ref="AY4753:AY4760"/>
    <mergeCell ref="AN4833:AN4840"/>
    <mergeCell ref="AN4825:AN4832"/>
    <mergeCell ref="AO4825:AO4832"/>
    <mergeCell ref="AP4825:AP4832"/>
    <mergeCell ref="AS4905:AS4912"/>
    <mergeCell ref="AM4905:AM4912"/>
    <mergeCell ref="AU4849:AU4856"/>
    <mergeCell ref="AS4897:AS4904"/>
    <mergeCell ref="AT4841:AT4848"/>
    <mergeCell ref="AS4889:AS4896"/>
    <mergeCell ref="AU4897:AU4904"/>
    <mergeCell ref="AQ4889:AQ4896"/>
    <mergeCell ref="BC4849:BC4856"/>
    <mergeCell ref="BE4841:BE4848"/>
    <mergeCell ref="AQ4897:AQ4904"/>
    <mergeCell ref="F4898:F4903"/>
    <mergeCell ref="F4904:G4904"/>
    <mergeCell ref="BB4793:BB4800"/>
    <mergeCell ref="BC4793:BC4800"/>
    <mergeCell ref="BD4793:BD4800"/>
    <mergeCell ref="BE4793:BE4800"/>
    <mergeCell ref="BE4801:BE4808"/>
    <mergeCell ref="BD4785:BD4792"/>
    <mergeCell ref="BE4785:BE4792"/>
    <mergeCell ref="BF4905:BF4912"/>
    <mergeCell ref="AR4905:AR4912"/>
    <mergeCell ref="BB4825:BB4832"/>
    <mergeCell ref="AW4753:AW4760"/>
    <mergeCell ref="BH4857:BH4864"/>
    <mergeCell ref="BJ4865:BJ4872"/>
    <mergeCell ref="BA4857:BA4864"/>
    <mergeCell ref="BB4857:BB4864"/>
    <mergeCell ref="BC4857:BC4864"/>
    <mergeCell ref="AM4593:AM4600"/>
    <mergeCell ref="F4594:F4599"/>
    <mergeCell ref="AX4593:AX4600"/>
    <mergeCell ref="AP4673:AP4680"/>
    <mergeCell ref="BC4673:BC4680"/>
    <mergeCell ref="AV4673:AV4680"/>
    <mergeCell ref="AT4673:AT4680"/>
    <mergeCell ref="BI4673:BI4680"/>
    <mergeCell ref="AX4681:AX4688"/>
    <mergeCell ref="AY4681:AY4688"/>
    <mergeCell ref="AS4673:AS4680"/>
    <mergeCell ref="AN4649:AN4656"/>
    <mergeCell ref="BH4649:BH4656"/>
    <mergeCell ref="BB4633:BB4640"/>
    <mergeCell ref="AY4665:AY4672"/>
    <mergeCell ref="AQ4649:AQ4656"/>
    <mergeCell ref="AV4649:AV4656"/>
    <mergeCell ref="AW4649:AW4656"/>
    <mergeCell ref="AT4641:AT4648"/>
    <mergeCell ref="BI4641:BI4648"/>
    <mergeCell ref="BJ4641:BJ4648"/>
    <mergeCell ref="BK4641:BK4648"/>
    <mergeCell ref="BL4641:BL4648"/>
    <mergeCell ref="BM4641:BM4648"/>
    <mergeCell ref="AQ4665:AQ4672"/>
    <mergeCell ref="AR4665:AR4672"/>
    <mergeCell ref="BE4761:BE4768"/>
    <mergeCell ref="BF4761:BF4768"/>
    <mergeCell ref="BG4761:BG4768"/>
    <mergeCell ref="AY4857:AY4864"/>
    <mergeCell ref="BE4737:BE4744"/>
    <mergeCell ref="BF4737:BF4744"/>
    <mergeCell ref="BF4721:BF4728"/>
    <mergeCell ref="BG4721:BG4728"/>
    <mergeCell ref="BE4729:BE4736"/>
    <mergeCell ref="AY4825:AY4832"/>
    <mergeCell ref="AW4857:AW4864"/>
    <mergeCell ref="AV4721:AV4728"/>
    <mergeCell ref="AW4721:AW4728"/>
    <mergeCell ref="AT4617:AT4624"/>
    <mergeCell ref="AN4609:AN4616"/>
    <mergeCell ref="AO4609:AO4616"/>
    <mergeCell ref="BH4745:BH4752"/>
    <mergeCell ref="BI4745:BI4752"/>
    <mergeCell ref="BJ4745:BJ4752"/>
    <mergeCell ref="BK4745:BK4752"/>
    <mergeCell ref="BM4745:BM4752"/>
    <mergeCell ref="BI4753:BI4760"/>
    <mergeCell ref="BK4697:BK4704"/>
    <mergeCell ref="BJ4705:BJ4712"/>
    <mergeCell ref="BG4729:BG4736"/>
    <mergeCell ref="BH4729:BH4736"/>
    <mergeCell ref="BE4721:BE4728"/>
    <mergeCell ref="AS4593:AS4600"/>
    <mergeCell ref="AY4689:AY4696"/>
    <mergeCell ref="AZ4689:AZ4696"/>
    <mergeCell ref="F4834:F4839"/>
    <mergeCell ref="BC4833:BC4840"/>
    <mergeCell ref="BD4833:BD4840"/>
    <mergeCell ref="BH4833:BH4840"/>
    <mergeCell ref="AV4905:AV4912"/>
    <mergeCell ref="F4802:F4807"/>
    <mergeCell ref="AQ4873:AQ4880"/>
    <mergeCell ref="BI4889:BI4896"/>
    <mergeCell ref="BK4801:BK4808"/>
    <mergeCell ref="BL4801:BL4808"/>
    <mergeCell ref="BM4801:BM4808"/>
    <mergeCell ref="BG4825:BG4832"/>
    <mergeCell ref="BL4849:BL4856"/>
    <mergeCell ref="BK4849:BK4856"/>
    <mergeCell ref="BG4857:BG4864"/>
    <mergeCell ref="BF4857:BF4864"/>
    <mergeCell ref="BH4737:BH4744"/>
    <mergeCell ref="BA4817:BA4824"/>
    <mergeCell ref="AV4841:AV4848"/>
    <mergeCell ref="BB4881:BB4888"/>
    <mergeCell ref="BC4881:BC4888"/>
    <mergeCell ref="BC4897:BC4904"/>
    <mergeCell ref="BE4881:BE4888"/>
    <mergeCell ref="BD4881:BD4888"/>
    <mergeCell ref="AU4873:AU4880"/>
    <mergeCell ref="AV4873:AV4880"/>
    <mergeCell ref="AW4873:AW4880"/>
    <mergeCell ref="BH4753:BH4760"/>
    <mergeCell ref="BD4737:BD4744"/>
    <mergeCell ref="F4690:F4695"/>
    <mergeCell ref="F4696:G4696"/>
    <mergeCell ref="F4704:G4704"/>
    <mergeCell ref="BB4729:BB4736"/>
    <mergeCell ref="BH4769:BH4776"/>
    <mergeCell ref="AU4817:AU4824"/>
    <mergeCell ref="AV4817:AV4824"/>
    <mergeCell ref="AV4761:AV4768"/>
    <mergeCell ref="AW4761:AW4768"/>
    <mergeCell ref="BB4777:BB4784"/>
    <mergeCell ref="BC4777:BC4784"/>
    <mergeCell ref="BL4857:BL4864"/>
    <mergeCell ref="BM4857:BM4864"/>
    <mergeCell ref="AZ4865:AZ4872"/>
    <mergeCell ref="AZ4849:AZ4856"/>
    <mergeCell ref="BA4849:BA4856"/>
    <mergeCell ref="BL4769:BL4776"/>
    <mergeCell ref="BD4761:BD4768"/>
    <mergeCell ref="BA4825:BA4832"/>
    <mergeCell ref="BJ4761:BJ4768"/>
    <mergeCell ref="BK4761:BK4768"/>
    <mergeCell ref="BL4761:BL4768"/>
    <mergeCell ref="AU4689:AU4696"/>
    <mergeCell ref="BH4697:BH4704"/>
    <mergeCell ref="BA4697:BA4704"/>
    <mergeCell ref="AQ4697:AQ4704"/>
    <mergeCell ref="AR4697:AR4704"/>
    <mergeCell ref="F4698:F4703"/>
    <mergeCell ref="AM4873:AM4880"/>
    <mergeCell ref="AN4873:AN4880"/>
    <mergeCell ref="AO4873:AO4880"/>
    <mergeCell ref="BH4689:BH4696"/>
    <mergeCell ref="AR4689:AR4696"/>
    <mergeCell ref="BG4745:BG4752"/>
    <mergeCell ref="BE4745:BE4752"/>
    <mergeCell ref="BF4745:BF4752"/>
    <mergeCell ref="BD4777:BD4784"/>
    <mergeCell ref="BE4777:BE4784"/>
    <mergeCell ref="BF4777:BF4784"/>
    <mergeCell ref="BO4873:BO4880"/>
    <mergeCell ref="BI4905:BI4912"/>
    <mergeCell ref="BJ4905:BJ4912"/>
    <mergeCell ref="BK4905:BK4912"/>
    <mergeCell ref="BN4881:BN4888"/>
    <mergeCell ref="AY4881:AY4888"/>
    <mergeCell ref="BL4921:BL4928"/>
    <mergeCell ref="BM4921:BM4928"/>
    <mergeCell ref="CB4881:CB4888"/>
    <mergeCell ref="BN4873:BN4880"/>
    <mergeCell ref="AX4897:AX4904"/>
    <mergeCell ref="BZ4889:BZ4896"/>
    <mergeCell ref="CA4889:CA4896"/>
    <mergeCell ref="BV4905:BV4912"/>
    <mergeCell ref="BD4873:BD4880"/>
    <mergeCell ref="BI4873:BI4880"/>
    <mergeCell ref="BE4897:BE4904"/>
    <mergeCell ref="AU4905:AU4912"/>
    <mergeCell ref="BC4873:BC4880"/>
    <mergeCell ref="BH4905:BH4912"/>
    <mergeCell ref="BF4897:BF4904"/>
    <mergeCell ref="BG4897:BG4904"/>
    <mergeCell ref="BZ4905:BZ4912"/>
    <mergeCell ref="CA4881:CA4888"/>
    <mergeCell ref="BR4881:BR4888"/>
    <mergeCell ref="BS4881:BS4888"/>
    <mergeCell ref="BT4881:BT4888"/>
    <mergeCell ref="BO4897:BO4904"/>
    <mergeCell ref="AV4897:AV4904"/>
    <mergeCell ref="AY4897:AY4904"/>
    <mergeCell ref="BW4873:BW4880"/>
    <mergeCell ref="BQ4905:BQ4912"/>
    <mergeCell ref="BR4905:BR4912"/>
    <mergeCell ref="BR4921:BR4928"/>
    <mergeCell ref="BS4921:BS4928"/>
    <mergeCell ref="BT4921:BT4928"/>
    <mergeCell ref="BE4873:BE4880"/>
    <mergeCell ref="CA4905:CA4912"/>
    <mergeCell ref="BX4905:BX4912"/>
    <mergeCell ref="CA4913:CA4920"/>
    <mergeCell ref="CB4913:CB4920"/>
    <mergeCell ref="BJ4889:BJ4896"/>
    <mergeCell ref="BB4905:BB4912"/>
    <mergeCell ref="BC4905:BC4912"/>
    <mergeCell ref="BG4905:BG4912"/>
    <mergeCell ref="BZ4913:BZ4920"/>
    <mergeCell ref="BH4897:BH4904"/>
    <mergeCell ref="BI4897:BI4904"/>
    <mergeCell ref="BJ4897:BJ4904"/>
    <mergeCell ref="BK4897:BK4904"/>
    <mergeCell ref="BP4873:BP4880"/>
    <mergeCell ref="AX4889:AX4896"/>
    <mergeCell ref="AY4889:AY4896"/>
    <mergeCell ref="AZ4889:AZ4896"/>
    <mergeCell ref="BC4921:BC4928"/>
    <mergeCell ref="BD4921:BD4928"/>
    <mergeCell ref="AW4889:AW4896"/>
    <mergeCell ref="BN4905:BN4912"/>
    <mergeCell ref="BO4905:BO4912"/>
    <mergeCell ref="BN4913:BN4920"/>
    <mergeCell ref="BO4913:BO4920"/>
    <mergeCell ref="BP4913:BP4920"/>
    <mergeCell ref="BL4905:BL4912"/>
    <mergeCell ref="BM4905:BM4912"/>
    <mergeCell ref="BN4977:BN4984"/>
    <mergeCell ref="BH4977:BH4984"/>
    <mergeCell ref="BI4977:BI4984"/>
    <mergeCell ref="BJ4977:BJ4984"/>
    <mergeCell ref="BK4977:BK4984"/>
    <mergeCell ref="BL4977:BL4984"/>
    <mergeCell ref="BE4921:BE4928"/>
    <mergeCell ref="BJ4873:BJ4880"/>
    <mergeCell ref="BK4873:BK4880"/>
    <mergeCell ref="BL4865:BL4872"/>
    <mergeCell ref="CG4865:CG4872"/>
    <mergeCell ref="CL4905:CL4912"/>
    <mergeCell ref="CN4873:CN4880"/>
    <mergeCell ref="BX4873:BX4880"/>
    <mergeCell ref="BT4873:BT4880"/>
    <mergeCell ref="CH4977:CH4984"/>
    <mergeCell ref="CI4977:CI4984"/>
    <mergeCell ref="CJ4977:CJ4984"/>
    <mergeCell ref="BK4865:BK4872"/>
    <mergeCell ref="BH4889:BH4896"/>
    <mergeCell ref="BM4977:BM4984"/>
    <mergeCell ref="BQ4913:BQ4920"/>
    <mergeCell ref="BR4913:BR4920"/>
    <mergeCell ref="BS4913:BS4920"/>
    <mergeCell ref="CK4977:CK4984"/>
    <mergeCell ref="BY4905:BY4912"/>
    <mergeCell ref="CJ4873:CJ4880"/>
    <mergeCell ref="CA4873:CA4880"/>
    <mergeCell ref="CB4873:CB4880"/>
    <mergeCell ref="CN4905:CN4912"/>
    <mergeCell ref="CD4873:CD4880"/>
    <mergeCell ref="BV4873:BV4880"/>
    <mergeCell ref="BT4889:BT4896"/>
    <mergeCell ref="BU4889:BU4896"/>
    <mergeCell ref="BO4889:BO4896"/>
    <mergeCell ref="BP4889:BP4896"/>
    <mergeCell ref="BS4889:BS4896"/>
    <mergeCell ref="CB4977:CB4984"/>
    <mergeCell ref="CB4905:CB4912"/>
    <mergeCell ref="CM4905:CM4912"/>
    <mergeCell ref="CL4865:CL4872"/>
    <mergeCell ref="BF4921:BF4928"/>
    <mergeCell ref="BY4873:BY4880"/>
    <mergeCell ref="CC4873:CC4880"/>
    <mergeCell ref="CD4897:CD4904"/>
    <mergeCell ref="BX4865:BX4872"/>
    <mergeCell ref="BP4977:BP4984"/>
    <mergeCell ref="CH4873:CH4880"/>
    <mergeCell ref="CK4865:CK4872"/>
    <mergeCell ref="CE4905:CE4912"/>
    <mergeCell ref="BN4929:BN4936"/>
    <mergeCell ref="BJ4937:BJ4944"/>
    <mergeCell ref="CH4865:CH4872"/>
    <mergeCell ref="BM4865:BM4872"/>
    <mergeCell ref="BO4977:BO4984"/>
    <mergeCell ref="BQ4977:BQ4984"/>
    <mergeCell ref="BL4873:BL4880"/>
    <mergeCell ref="BM4873:BM4880"/>
    <mergeCell ref="BT4913:BT4920"/>
    <mergeCell ref="BU4913:BU4920"/>
    <mergeCell ref="BV4913:BV4920"/>
    <mergeCell ref="BW4913:BW4920"/>
    <mergeCell ref="BX4913:BX4920"/>
    <mergeCell ref="BY4913:BY4920"/>
    <mergeCell ref="BP4905:BP4912"/>
    <mergeCell ref="BM4881:BM4888"/>
    <mergeCell ref="BM4937:BM4944"/>
    <mergeCell ref="BN4937:BN4944"/>
    <mergeCell ref="BO4937:BO4944"/>
    <mergeCell ref="BP4937:BP4944"/>
    <mergeCell ref="BV4937:BV4944"/>
    <mergeCell ref="BW4937:BW4944"/>
    <mergeCell ref="BX4937:BX4944"/>
    <mergeCell ref="BY4937:BY4944"/>
    <mergeCell ref="BZ4937:BZ4944"/>
    <mergeCell ref="CA4937:CA4944"/>
    <mergeCell ref="CB4937:CB4944"/>
    <mergeCell ref="CC4937:CC4944"/>
    <mergeCell ref="CD4937:CD4944"/>
    <mergeCell ref="CE4937:CE4944"/>
    <mergeCell ref="BW4889:BW4896"/>
    <mergeCell ref="CG4897:CG4904"/>
    <mergeCell ref="CH4897:CH4904"/>
    <mergeCell ref="BL4937:BL4944"/>
    <mergeCell ref="CC4945:CC4952"/>
    <mergeCell ref="CD4945:CD4952"/>
    <mergeCell ref="CE4945:CE4952"/>
    <mergeCell ref="CF4945:CF4952"/>
    <mergeCell ref="CG4945:CG4952"/>
    <mergeCell ref="BO4945:BO4952"/>
    <mergeCell ref="BP4945:BP4952"/>
    <mergeCell ref="BQ4945:BQ4952"/>
    <mergeCell ref="BR4945:BR4952"/>
    <mergeCell ref="BS4945:BS4952"/>
    <mergeCell ref="BT4945:BT4952"/>
    <mergeCell ref="BU4945:BU4952"/>
    <mergeCell ref="BV4945:BV4952"/>
    <mergeCell ref="BW4945:BW4952"/>
    <mergeCell ref="BX4945:BX4952"/>
    <mergeCell ref="BY4945:BY4952"/>
    <mergeCell ref="BZ4945:BZ4952"/>
    <mergeCell ref="CA4945:CA4952"/>
    <mergeCell ref="BL4897:BL4904"/>
    <mergeCell ref="BM4897:BM4904"/>
    <mergeCell ref="BN4897:BN4904"/>
    <mergeCell ref="BP4897:BP4904"/>
    <mergeCell ref="BQ4897:BQ4904"/>
    <mergeCell ref="BZ4929:BZ4936"/>
    <mergeCell ref="CA4929:CA4936"/>
    <mergeCell ref="CB4929:CB4936"/>
    <mergeCell ref="CC4929:CC4936"/>
    <mergeCell ref="BS4905:BS4912"/>
    <mergeCell ref="BT4905:BT4912"/>
    <mergeCell ref="BU4905:BU4912"/>
    <mergeCell ref="CA4897:CA4904"/>
    <mergeCell ref="BW4897:BW4904"/>
    <mergeCell ref="BW4881:BW4888"/>
    <mergeCell ref="BX4881:BX4888"/>
    <mergeCell ref="BU4897:BU4904"/>
    <mergeCell ref="CG4937:CG4944"/>
    <mergeCell ref="BN4921:BN4928"/>
    <mergeCell ref="CM4977:CM4984"/>
    <mergeCell ref="BV4977:BV4984"/>
    <mergeCell ref="CD4905:CD4912"/>
    <mergeCell ref="BW4977:BW4984"/>
    <mergeCell ref="BO4929:BO4936"/>
    <mergeCell ref="BP4929:BP4936"/>
    <mergeCell ref="BQ4929:BQ4936"/>
    <mergeCell ref="CC4905:CC4912"/>
    <mergeCell ref="CC4913:CC4920"/>
    <mergeCell ref="CD4913:CD4920"/>
    <mergeCell ref="CE4913:CE4920"/>
    <mergeCell ref="CF4913:CF4920"/>
    <mergeCell ref="CG4913:CG4920"/>
    <mergeCell ref="CH4913:CH4920"/>
    <mergeCell ref="CI4913:CI4920"/>
    <mergeCell ref="CJ4913:CJ4920"/>
    <mergeCell ref="CK4913:CK4920"/>
    <mergeCell ref="BR4873:BR4880"/>
    <mergeCell ref="BS4873:BS4880"/>
    <mergeCell ref="BU4921:BU4928"/>
    <mergeCell ref="BV4921:BV4928"/>
    <mergeCell ref="BX4921:BX4928"/>
    <mergeCell ref="BV4849:BV4856"/>
    <mergeCell ref="BU4865:BU4872"/>
    <mergeCell ref="BW4905:BW4912"/>
    <mergeCell ref="BW4921:BW4928"/>
    <mergeCell ref="CH4905:CH4912"/>
    <mergeCell ref="BR4897:BR4904"/>
    <mergeCell ref="BS4897:BS4904"/>
    <mergeCell ref="CD4857:CD4864"/>
    <mergeCell ref="BQ4937:BQ4944"/>
    <mergeCell ref="BR4937:BR4944"/>
    <mergeCell ref="BS4937:BS4944"/>
    <mergeCell ref="BT4937:BT4944"/>
    <mergeCell ref="BU4937:BU4944"/>
    <mergeCell ref="CF4897:CF4904"/>
    <mergeCell ref="CA4857:CA4864"/>
    <mergeCell ref="CH4857:CH4864"/>
    <mergeCell ref="CC4921:CC4928"/>
    <mergeCell ref="CI4937:CI4944"/>
    <mergeCell ref="CJ4937:CJ4944"/>
    <mergeCell ref="CK4937:CK4944"/>
    <mergeCell ref="BQ4857:BQ4864"/>
    <mergeCell ref="BS4857:BS4864"/>
    <mergeCell ref="CI4849:CI4856"/>
    <mergeCell ref="CA4849:CA4856"/>
    <mergeCell ref="BU4849:BU4856"/>
    <mergeCell ref="CI4865:CI4872"/>
    <mergeCell ref="BR4929:BR4936"/>
    <mergeCell ref="BS4929:BS4936"/>
    <mergeCell ref="BT4929:BT4936"/>
    <mergeCell ref="BU4929:BU4936"/>
    <mergeCell ref="BV4929:BV4936"/>
    <mergeCell ref="BW4929:BW4936"/>
    <mergeCell ref="BX4929:BX4936"/>
    <mergeCell ref="BY4929:BY4936"/>
    <mergeCell ref="CL4873:CL4880"/>
    <mergeCell ref="CM4873:CM4880"/>
    <mergeCell ref="CK4873:CK4880"/>
    <mergeCell ref="CM4857:CM4864"/>
    <mergeCell ref="BZ4873:BZ4880"/>
    <mergeCell ref="CG4857:CG4864"/>
    <mergeCell ref="CE4897:CE4904"/>
    <mergeCell ref="CL4921:CL4928"/>
    <mergeCell ref="CP4873:CP4880"/>
    <mergeCell ref="CF4873:CF4880"/>
    <mergeCell ref="CM4865:CM4872"/>
    <mergeCell ref="CB4865:CB4872"/>
    <mergeCell ref="CL4881:CL4888"/>
    <mergeCell ref="CN4977:CN4984"/>
    <mergeCell ref="CP4865:CP4872"/>
    <mergeCell ref="BY4977:BY4984"/>
    <mergeCell ref="BZ4977:BZ4984"/>
    <mergeCell ref="CA4977:CA4984"/>
    <mergeCell ref="CG4881:CG4888"/>
    <mergeCell ref="CH4881:CH4888"/>
    <mergeCell ref="CI4881:CI4888"/>
    <mergeCell ref="CJ4881:CJ4888"/>
    <mergeCell ref="CK4881:CK4888"/>
    <mergeCell ref="BY4897:BY4904"/>
    <mergeCell ref="BZ4897:BZ4904"/>
    <mergeCell ref="CN4881:CN4888"/>
    <mergeCell ref="CP4977:CP4984"/>
    <mergeCell ref="CG4977:CG4984"/>
    <mergeCell ref="BZ4865:BZ4872"/>
    <mergeCell ref="CL4977:CL4984"/>
    <mergeCell ref="CB4889:CB4896"/>
    <mergeCell ref="CC4889:CC4896"/>
    <mergeCell ref="CD4889:CD4896"/>
    <mergeCell ref="CE4889:CE4896"/>
    <mergeCell ref="CL4889:CL4896"/>
    <mergeCell ref="CI4873:CI4880"/>
    <mergeCell ref="CF4905:CF4912"/>
    <mergeCell ref="CP4881:CP4888"/>
    <mergeCell ref="CP4905:CP4912"/>
    <mergeCell ref="CP4889:CP4896"/>
    <mergeCell ref="CL4913:CL4920"/>
    <mergeCell ref="CI4929:CI4936"/>
    <mergeCell ref="CJ4929:CJ4936"/>
    <mergeCell ref="CK4929:CK4936"/>
    <mergeCell ref="CL4929:CL4936"/>
    <mergeCell ref="CG4921:CG4928"/>
    <mergeCell ref="CF4881:CF4888"/>
    <mergeCell ref="BY4921:BY4928"/>
    <mergeCell ref="BZ4921:BZ4928"/>
    <mergeCell ref="CA4921:CA4928"/>
    <mergeCell ref="CB4921:CB4928"/>
    <mergeCell ref="CD4921:CD4928"/>
    <mergeCell ref="CE4921:CE4928"/>
    <mergeCell ref="CF4921:CF4928"/>
    <mergeCell ref="CH4921:CH4928"/>
    <mergeCell ref="CG4905:CG4912"/>
    <mergeCell ref="CN4913:CN4920"/>
    <mergeCell ref="CD4929:CD4936"/>
    <mergeCell ref="CE4929:CE4936"/>
    <mergeCell ref="CF4929:CF4936"/>
    <mergeCell ref="CG4929:CG4936"/>
    <mergeCell ref="CH4929:CH4936"/>
    <mergeCell ref="CI4905:CI4912"/>
    <mergeCell ref="CJ4905:CJ4912"/>
    <mergeCell ref="CM4921:CM4928"/>
    <mergeCell ref="BY4881:BY4888"/>
    <mergeCell ref="BZ4881:BZ4888"/>
    <mergeCell ref="CC4881:CC4888"/>
    <mergeCell ref="CD4881:CD4888"/>
    <mergeCell ref="CE4881:CE4888"/>
    <mergeCell ref="CK4905:CK4912"/>
    <mergeCell ref="CP4913:CP4920"/>
    <mergeCell ref="CM4833:CM4840"/>
    <mergeCell ref="AU4833:AU4840"/>
    <mergeCell ref="BE4833:BE4840"/>
    <mergeCell ref="BF4833:BF4840"/>
    <mergeCell ref="BG4833:BG4840"/>
    <mergeCell ref="AZ4833:AZ4840"/>
    <mergeCell ref="BA4833:BA4840"/>
    <mergeCell ref="BB4833:BB4840"/>
    <mergeCell ref="CI4833:CI4840"/>
    <mergeCell ref="CB4841:CB4848"/>
    <mergeCell ref="CC4841:CC4848"/>
    <mergeCell ref="CD4841:CD4848"/>
    <mergeCell ref="CE4841:CE4848"/>
    <mergeCell ref="CF4841:CF4848"/>
    <mergeCell ref="BU4841:BU4848"/>
    <mergeCell ref="BW4841:BW4848"/>
    <mergeCell ref="BX4841:BX4848"/>
    <mergeCell ref="BY4841:BY4848"/>
    <mergeCell ref="BZ4841:BZ4848"/>
    <mergeCell ref="CA4841:CA4848"/>
    <mergeCell ref="BI4841:BI4848"/>
    <mergeCell ref="BJ4841:BJ4848"/>
    <mergeCell ref="BI4833:BI4840"/>
    <mergeCell ref="BK4841:BK4848"/>
    <mergeCell ref="AW4841:AW4848"/>
    <mergeCell ref="BT4833:BT4840"/>
    <mergeCell ref="BF4841:BF4848"/>
    <mergeCell ref="CE4833:CE4840"/>
    <mergeCell ref="CK4841:CK4848"/>
    <mergeCell ref="BO4833:BO4840"/>
    <mergeCell ref="CM4841:CM4848"/>
    <mergeCell ref="AX4841:AX4848"/>
    <mergeCell ref="BW4833:BW4840"/>
    <mergeCell ref="BX4833:BX4840"/>
    <mergeCell ref="BY4833:BY4840"/>
    <mergeCell ref="BC4841:BC4848"/>
    <mergeCell ref="BD4841:BD4848"/>
    <mergeCell ref="BM4833:BM4840"/>
    <mergeCell ref="CG4833:CG4840"/>
    <mergeCell ref="CH4833:CH4840"/>
    <mergeCell ref="BU4833:BU4840"/>
    <mergeCell ref="BV4841:BV4848"/>
    <mergeCell ref="CD4833:CD4840"/>
    <mergeCell ref="BO4841:BO4848"/>
    <mergeCell ref="AY4841:AY4848"/>
    <mergeCell ref="AW4833:AW4840"/>
    <mergeCell ref="AX4833:AX4840"/>
    <mergeCell ref="AY4833:AY4840"/>
    <mergeCell ref="CF4857:CF4864"/>
    <mergeCell ref="CD4865:CD4872"/>
    <mergeCell ref="CE4865:CE4872"/>
    <mergeCell ref="BY4865:BY4872"/>
    <mergeCell ref="BW4857:BW4864"/>
    <mergeCell ref="BX4857:BX4864"/>
    <mergeCell ref="BB4865:BB4872"/>
    <mergeCell ref="BD4857:BD4864"/>
    <mergeCell ref="BM4769:BM4776"/>
    <mergeCell ref="BO4857:BO4864"/>
    <mergeCell ref="BN4841:BN4848"/>
    <mergeCell ref="CC4865:CC4872"/>
    <mergeCell ref="CA4865:CA4872"/>
    <mergeCell ref="BI4849:BI4856"/>
    <mergeCell ref="BN4857:BN4864"/>
    <mergeCell ref="BP4841:BP4848"/>
    <mergeCell ref="BV4825:BV4832"/>
    <mergeCell ref="BW4825:BW4832"/>
    <mergeCell ref="BV4761:BV4768"/>
    <mergeCell ref="BW4849:BW4856"/>
    <mergeCell ref="BH4777:BH4784"/>
    <mergeCell ref="CJ4849:CJ4856"/>
    <mergeCell ref="CK4849:CK4856"/>
    <mergeCell ref="CN4857:CN4864"/>
    <mergeCell ref="BN4865:BN4872"/>
    <mergeCell ref="BI4865:BI4872"/>
    <mergeCell ref="BO4849:BO4856"/>
    <mergeCell ref="BK4881:BK4888"/>
    <mergeCell ref="BH4873:BH4880"/>
    <mergeCell ref="BT4841:BT4848"/>
    <mergeCell ref="BN4833:BN4840"/>
    <mergeCell ref="BX4849:BX4856"/>
    <mergeCell ref="BY4849:BY4856"/>
    <mergeCell ref="BR4849:BR4856"/>
    <mergeCell ref="BS4849:BS4856"/>
    <mergeCell ref="BT4849:BT4856"/>
    <mergeCell ref="BP4769:BP4776"/>
    <mergeCell ref="BQ4769:BQ4776"/>
    <mergeCell ref="BZ4825:BZ4832"/>
    <mergeCell ref="BR4841:BR4848"/>
    <mergeCell ref="CD4785:CD4792"/>
    <mergeCell ref="BP4833:BP4840"/>
    <mergeCell ref="BW4801:BW4808"/>
    <mergeCell ref="CE4769:CE4776"/>
    <mergeCell ref="CA4801:CA4808"/>
    <mergeCell ref="CB4801:CB4808"/>
    <mergeCell ref="CC4801:CC4808"/>
    <mergeCell ref="BZ4817:BZ4824"/>
    <mergeCell ref="CA4817:CA4824"/>
    <mergeCell ref="CB4817:CB4824"/>
    <mergeCell ref="CC4817:CC4824"/>
    <mergeCell ref="CD4817:CD4824"/>
    <mergeCell ref="BR4857:BR4864"/>
    <mergeCell ref="BQ4865:BQ4872"/>
    <mergeCell ref="BR4865:BR4872"/>
    <mergeCell ref="CE4857:CE4864"/>
    <mergeCell ref="BI4777:BI4784"/>
    <mergeCell ref="BQ4873:BQ4880"/>
    <mergeCell ref="BS4785:BS4792"/>
    <mergeCell ref="BL4825:BL4832"/>
    <mergeCell ref="BW4761:BW4768"/>
    <mergeCell ref="BX4761:BX4768"/>
    <mergeCell ref="BY4761:BY4768"/>
    <mergeCell ref="CF4865:CF4872"/>
    <mergeCell ref="CN4737:CN4744"/>
    <mergeCell ref="CI4785:CI4792"/>
    <mergeCell ref="BN4793:BN4800"/>
    <mergeCell ref="BX4785:BX4792"/>
    <mergeCell ref="BY4785:BY4792"/>
    <mergeCell ref="CG4777:CG4784"/>
    <mergeCell ref="CF4777:CF4784"/>
    <mergeCell ref="BZ4849:BZ4856"/>
    <mergeCell ref="CN4761:CN4768"/>
    <mergeCell ref="CP4761:CP4768"/>
    <mergeCell ref="BR4769:BR4776"/>
    <mergeCell ref="BS4769:BS4776"/>
    <mergeCell ref="BT4769:BT4776"/>
    <mergeCell ref="BU4769:BU4776"/>
    <mergeCell ref="CH4777:CH4784"/>
    <mergeCell ref="CI4777:CI4784"/>
    <mergeCell ref="CJ4777:CJ4784"/>
    <mergeCell ref="CK4777:CK4784"/>
    <mergeCell ref="CL4777:CL4784"/>
    <mergeCell ref="CM4777:CM4784"/>
    <mergeCell ref="CN4777:CN4784"/>
    <mergeCell ref="CP4777:CP4784"/>
    <mergeCell ref="CC4753:CC4760"/>
    <mergeCell ref="CD4753:CD4760"/>
    <mergeCell ref="CE4753:CE4760"/>
    <mergeCell ref="CF4825:CF4832"/>
    <mergeCell ref="CG4825:CG4832"/>
    <mergeCell ref="CH4825:CH4832"/>
    <mergeCell ref="CI4825:CI4832"/>
    <mergeCell ref="CJ4825:CJ4832"/>
    <mergeCell ref="CK4825:CK4832"/>
    <mergeCell ref="BM4753:BM4760"/>
    <mergeCell ref="CK4769:CK4776"/>
    <mergeCell ref="CC4769:CC4776"/>
    <mergeCell ref="CN4825:CN4832"/>
    <mergeCell ref="CK4801:CK4808"/>
    <mergeCell ref="CL4801:CL4808"/>
    <mergeCell ref="CM4801:CM4808"/>
    <mergeCell ref="CN4801:CN4808"/>
    <mergeCell ref="CP4801:CP4808"/>
    <mergeCell ref="CH4817:CH4824"/>
    <mergeCell ref="CG4785:CG4792"/>
    <mergeCell ref="CH4785:CH4792"/>
    <mergeCell ref="CA4777:CA4784"/>
    <mergeCell ref="CB4777:CB4784"/>
    <mergeCell ref="CP4825:CP4832"/>
    <mergeCell ref="CM4825:CM4832"/>
    <mergeCell ref="CP4769:CP4776"/>
    <mergeCell ref="BN4777:BN4784"/>
    <mergeCell ref="BO4777:BO4784"/>
    <mergeCell ref="BP4777:BP4784"/>
    <mergeCell ref="BQ4777:BQ4784"/>
    <mergeCell ref="BR4777:BR4784"/>
    <mergeCell ref="CP4833:CP4840"/>
    <mergeCell ref="CN4833:CN4840"/>
    <mergeCell ref="BS4777:BS4784"/>
    <mergeCell ref="BT4777:BT4784"/>
    <mergeCell ref="BU4777:BU4784"/>
    <mergeCell ref="BV4777:BV4784"/>
    <mergeCell ref="BW4777:BW4784"/>
    <mergeCell ref="BX4777:BX4784"/>
    <mergeCell ref="BY4777:BY4784"/>
    <mergeCell ref="BZ4777:BZ4784"/>
    <mergeCell ref="BV4769:BV4776"/>
    <mergeCell ref="CN4809:CN4816"/>
    <mergeCell ref="CP4809:CP4816"/>
    <mergeCell ref="CF4769:CF4776"/>
    <mergeCell ref="CG4769:CG4776"/>
    <mergeCell ref="CH4769:CH4776"/>
    <mergeCell ref="CI4769:CI4776"/>
    <mergeCell ref="CL4753:CL4760"/>
    <mergeCell ref="CM4753:CM4760"/>
    <mergeCell ref="CN4753:CN4760"/>
    <mergeCell ref="CP4753:CP4760"/>
    <mergeCell ref="CA4745:CA4752"/>
    <mergeCell ref="CB4745:CB4752"/>
    <mergeCell ref="CC4745:CC4752"/>
    <mergeCell ref="BX4753:BX4760"/>
    <mergeCell ref="BY4753:BY4760"/>
    <mergeCell ref="CG4801:CG4808"/>
    <mergeCell ref="CC4793:CC4800"/>
    <mergeCell ref="CD4793:CD4800"/>
    <mergeCell ref="CE4793:CE4800"/>
    <mergeCell ref="BZ4785:BZ4792"/>
    <mergeCell ref="CA4785:CA4792"/>
    <mergeCell ref="CK4785:CK4792"/>
    <mergeCell ref="CL4785:CL4792"/>
    <mergeCell ref="CM4785:CM4792"/>
    <mergeCell ref="CN4785:CN4792"/>
    <mergeCell ref="CP4785:CP4792"/>
    <mergeCell ref="BY4793:BY4800"/>
    <mergeCell ref="CL4769:CL4776"/>
    <mergeCell ref="CM4769:CM4776"/>
    <mergeCell ref="CN4769:CN4776"/>
    <mergeCell ref="CL4793:CL4800"/>
    <mergeCell ref="CM4793:CM4800"/>
    <mergeCell ref="CN4793:CN4800"/>
    <mergeCell ref="CP4793:CP4800"/>
    <mergeCell ref="CM4761:CM4768"/>
    <mergeCell ref="CL4745:CL4752"/>
    <mergeCell ref="BZ4753:BZ4760"/>
    <mergeCell ref="BZ4745:BZ4752"/>
    <mergeCell ref="CD4745:CD4752"/>
    <mergeCell ref="BX4769:BX4776"/>
    <mergeCell ref="BY4769:BY4776"/>
    <mergeCell ref="CG4753:CG4760"/>
    <mergeCell ref="CK4809:CK4816"/>
    <mergeCell ref="CL4809:CL4816"/>
    <mergeCell ref="CM4809:CM4816"/>
    <mergeCell ref="CA4825:CA4832"/>
    <mergeCell ref="CB4825:CB4832"/>
    <mergeCell ref="CC4825:CC4832"/>
    <mergeCell ref="CD4825:CD4832"/>
    <mergeCell ref="CE4825:CE4832"/>
    <mergeCell ref="BT4825:BT4832"/>
    <mergeCell ref="BU4825:BU4832"/>
    <mergeCell ref="BN4825:BN4832"/>
    <mergeCell ref="BO4825:BO4832"/>
    <mergeCell ref="BO4769:BO4776"/>
    <mergeCell ref="CC4777:CC4784"/>
    <mergeCell ref="CD4777:CD4784"/>
    <mergeCell ref="CE4777:CE4784"/>
    <mergeCell ref="CC4761:CC4768"/>
    <mergeCell ref="BL4753:BL4760"/>
    <mergeCell ref="CL4825:CL4832"/>
    <mergeCell ref="CL4737:CL4744"/>
    <mergeCell ref="CJ4729:CJ4736"/>
    <mergeCell ref="CK4729:CK4736"/>
    <mergeCell ref="CL4729:CL4736"/>
    <mergeCell ref="CJ4817:CJ4824"/>
    <mergeCell ref="CK4817:CK4824"/>
    <mergeCell ref="CL4817:CL4824"/>
    <mergeCell ref="CM4817:CM4824"/>
    <mergeCell ref="CJ4753:CJ4760"/>
    <mergeCell ref="CK4753:CK4760"/>
    <mergeCell ref="BW4737:BW4744"/>
    <mergeCell ref="BX4737:BX4744"/>
    <mergeCell ref="BY4737:BY4744"/>
    <mergeCell ref="BN4737:BN4744"/>
    <mergeCell ref="BO4737:BO4744"/>
    <mergeCell ref="BP4737:BP4744"/>
    <mergeCell ref="BQ4737:BQ4744"/>
    <mergeCell ref="BO4729:BO4736"/>
    <mergeCell ref="CH4737:CH4744"/>
    <mergeCell ref="BR4745:BR4752"/>
    <mergeCell ref="BS4745:BS4752"/>
    <mergeCell ref="BT4745:BT4752"/>
    <mergeCell ref="BV4745:BV4752"/>
    <mergeCell ref="BL4809:BL4816"/>
    <mergeCell ref="BM4809:BM4816"/>
    <mergeCell ref="BN4809:BN4816"/>
    <mergeCell ref="BR4761:BR4768"/>
    <mergeCell ref="BS4761:BS4768"/>
    <mergeCell ref="BT4761:BT4768"/>
    <mergeCell ref="BU4761:BU4768"/>
    <mergeCell ref="BN4769:BN4776"/>
    <mergeCell ref="BM4785:BM4792"/>
    <mergeCell ref="CF4737:CF4744"/>
    <mergeCell ref="CG4737:CG4744"/>
    <mergeCell ref="CI4737:CI4744"/>
    <mergeCell ref="CJ4737:CJ4744"/>
    <mergeCell ref="CK4737:CK4744"/>
    <mergeCell ref="BZ4737:BZ4744"/>
    <mergeCell ref="CA4737:CA4744"/>
    <mergeCell ref="BW4769:BW4776"/>
    <mergeCell ref="BO4817:BO4824"/>
    <mergeCell ref="CI4817:CI4824"/>
    <mergeCell ref="BK4705:BK4712"/>
    <mergeCell ref="BL4713:BL4720"/>
    <mergeCell ref="BM4713:BM4720"/>
    <mergeCell ref="CM4737:CM4744"/>
    <mergeCell ref="BP4745:BP4752"/>
    <mergeCell ref="BQ4745:BQ4752"/>
    <mergeCell ref="CG4713:CG4720"/>
    <mergeCell ref="CH4713:CH4720"/>
    <mergeCell ref="BR4713:BR4720"/>
    <mergeCell ref="BS4713:BS4720"/>
    <mergeCell ref="BT4713:BT4720"/>
    <mergeCell ref="CD4729:CD4736"/>
    <mergeCell ref="CE4729:CE4736"/>
    <mergeCell ref="BI4729:BI4736"/>
    <mergeCell ref="BJ4729:BJ4736"/>
    <mergeCell ref="BK4729:BK4736"/>
    <mergeCell ref="CJ4721:CJ4728"/>
    <mergeCell ref="BL4721:BL4728"/>
    <mergeCell ref="BM4721:BM4728"/>
    <mergeCell ref="CM4729:CM4736"/>
    <mergeCell ref="CF4729:CF4736"/>
    <mergeCell ref="BU4729:BU4736"/>
    <mergeCell ref="CB4721:CB4728"/>
    <mergeCell ref="CC4721:CC4728"/>
    <mergeCell ref="CD4721:CD4728"/>
    <mergeCell ref="CE4721:CE4728"/>
    <mergeCell ref="BT4721:BT4728"/>
    <mergeCell ref="BV4721:BV4728"/>
    <mergeCell ref="BW4721:BW4728"/>
    <mergeCell ref="CK4721:CK4728"/>
    <mergeCell ref="BX4713:BX4720"/>
    <mergeCell ref="BY4713:BY4720"/>
    <mergeCell ref="BZ4713:BZ4720"/>
    <mergeCell ref="BZ4705:BZ4712"/>
    <mergeCell ref="CI4713:CI4720"/>
    <mergeCell ref="CJ4713:CJ4720"/>
    <mergeCell ref="CA4713:CA4720"/>
    <mergeCell ref="CB4713:CB4720"/>
    <mergeCell ref="CC4713:CC4720"/>
    <mergeCell ref="CC4681:CC4688"/>
    <mergeCell ref="CD4681:CD4688"/>
    <mergeCell ref="CE4681:CE4688"/>
    <mergeCell ref="CI4697:CI4704"/>
    <mergeCell ref="BV4681:BV4688"/>
    <mergeCell ref="BW4681:BW4688"/>
    <mergeCell ref="BX4681:BX4688"/>
    <mergeCell ref="BY4681:BY4688"/>
    <mergeCell ref="BJ4689:BJ4696"/>
    <mergeCell ref="CL4665:CL4672"/>
    <mergeCell ref="CM4681:CM4688"/>
    <mergeCell ref="CN4681:CN4688"/>
    <mergeCell ref="BP4665:BP4672"/>
    <mergeCell ref="BZ4673:BZ4680"/>
    <mergeCell ref="CA4673:CA4680"/>
    <mergeCell ref="CB4673:CB4680"/>
    <mergeCell ref="CP4729:CP4736"/>
    <mergeCell ref="CP4721:CP4728"/>
    <mergeCell ref="CM4721:CM4728"/>
    <mergeCell ref="CP4713:CP4720"/>
    <mergeCell ref="CN4745:CN4752"/>
    <mergeCell ref="CP4745:CP4752"/>
    <mergeCell ref="CP4737:CP4744"/>
    <mergeCell ref="BF4705:BF4712"/>
    <mergeCell ref="BG4705:BG4712"/>
    <mergeCell ref="BL4705:BL4712"/>
    <mergeCell ref="BM4705:BM4712"/>
    <mergeCell ref="BN4705:BN4712"/>
    <mergeCell ref="BD4705:BD4712"/>
    <mergeCell ref="BD4721:BD4728"/>
    <mergeCell ref="BD4729:BD4736"/>
    <mergeCell ref="CF4681:CF4688"/>
    <mergeCell ref="BS4673:BS4680"/>
    <mergeCell ref="CD4673:CD4680"/>
    <mergeCell ref="BH4673:BH4680"/>
    <mergeCell ref="BV4673:BV4680"/>
    <mergeCell ref="BJ4673:BJ4680"/>
    <mergeCell ref="BY4673:BY4680"/>
    <mergeCell ref="BQ4673:BQ4680"/>
    <mergeCell ref="BT4673:BT4680"/>
    <mergeCell ref="BG4737:BG4744"/>
    <mergeCell ref="BL4737:BL4744"/>
    <mergeCell ref="BM4737:BM4744"/>
    <mergeCell ref="BI4697:BI4704"/>
    <mergeCell ref="CN4697:CN4704"/>
    <mergeCell ref="BJ4697:BJ4704"/>
    <mergeCell ref="BQ4697:BQ4704"/>
    <mergeCell ref="BS4697:BS4704"/>
    <mergeCell ref="BT4697:BT4704"/>
    <mergeCell ref="CP4697:CP4704"/>
    <mergeCell ref="BL4697:BL4704"/>
    <mergeCell ref="BM4697:BM4704"/>
    <mergeCell ref="BN4697:BN4704"/>
    <mergeCell ref="BW4705:BW4712"/>
    <mergeCell ref="BX4705:BX4712"/>
    <mergeCell ref="BY4705:BY4712"/>
    <mergeCell ref="CP4705:CP4712"/>
    <mergeCell ref="CH4705:CH4712"/>
    <mergeCell ref="CI4705:CI4712"/>
    <mergeCell ref="CN4713:CN4720"/>
    <mergeCell ref="CN4705:CN4712"/>
    <mergeCell ref="CF4713:CF4720"/>
    <mergeCell ref="CJ4705:CJ4712"/>
    <mergeCell ref="CM4745:CM4752"/>
    <mergeCell ref="CA4689:CA4696"/>
    <mergeCell ref="BQ4681:BQ4688"/>
    <mergeCell ref="BR4681:BR4688"/>
    <mergeCell ref="BS4681:BS4688"/>
    <mergeCell ref="BT4681:BT4688"/>
    <mergeCell ref="BU4681:BU4688"/>
    <mergeCell ref="BB4681:BB4688"/>
    <mergeCell ref="BC4681:BC4688"/>
    <mergeCell ref="BD4681:BD4688"/>
    <mergeCell ref="BE4681:BE4688"/>
    <mergeCell ref="BF4681:BF4688"/>
    <mergeCell ref="BG4681:BG4688"/>
    <mergeCell ref="BH4681:BH4688"/>
    <mergeCell ref="BI4681:BI4688"/>
    <mergeCell ref="BB4673:BB4680"/>
    <mergeCell ref="BE4697:BE4704"/>
    <mergeCell ref="BK4713:BK4720"/>
    <mergeCell ref="CL4713:CL4720"/>
    <mergeCell ref="BH4665:BH4672"/>
    <mergeCell ref="BT4665:BT4672"/>
    <mergeCell ref="BU4665:BU4672"/>
    <mergeCell ref="BR4665:BR4672"/>
    <mergeCell ref="BI4665:BI4672"/>
    <mergeCell ref="BI4657:BI4664"/>
    <mergeCell ref="BJ4657:BJ4664"/>
    <mergeCell ref="BU4673:BU4680"/>
    <mergeCell ref="BR4689:BR4696"/>
    <mergeCell ref="CD4689:CD4696"/>
    <mergeCell ref="CE4689:CE4696"/>
    <mergeCell ref="BO4689:BO4696"/>
    <mergeCell ref="BP4689:BP4696"/>
    <mergeCell ref="CJ4681:CJ4688"/>
    <mergeCell ref="CN4657:CN4664"/>
    <mergeCell ref="CG4665:CG4672"/>
    <mergeCell ref="BD4657:BD4664"/>
    <mergeCell ref="BQ4657:BQ4664"/>
    <mergeCell ref="BR4657:BR4664"/>
    <mergeCell ref="BS4657:BS4664"/>
    <mergeCell ref="BP4657:BP4664"/>
    <mergeCell ref="BT4657:BT4664"/>
    <mergeCell ref="BZ4665:BZ4672"/>
    <mergeCell ref="BY4665:BY4672"/>
    <mergeCell ref="CD4657:CD4664"/>
    <mergeCell ref="CE4657:CE4664"/>
    <mergeCell ref="CL4689:CL4696"/>
    <mergeCell ref="CK4673:CK4680"/>
    <mergeCell ref="CM4673:CM4680"/>
    <mergeCell ref="CM4697:CM4704"/>
    <mergeCell ref="CK4697:CK4704"/>
    <mergeCell ref="CL4697:CL4704"/>
    <mergeCell ref="CC4697:CC4704"/>
    <mergeCell ref="CD4697:CD4704"/>
    <mergeCell ref="CE4697:CE4704"/>
    <mergeCell ref="CF4697:CF4704"/>
    <mergeCell ref="BR4673:BR4680"/>
    <mergeCell ref="CG4705:CG4712"/>
    <mergeCell ref="CG4681:CG4688"/>
    <mergeCell ref="CH4689:CH4696"/>
    <mergeCell ref="CH4681:CH4688"/>
    <mergeCell ref="CK4681:CK4688"/>
    <mergeCell ref="CL4681:CL4688"/>
    <mergeCell ref="BF4697:BF4704"/>
    <mergeCell ref="BX4657:BX4664"/>
    <mergeCell ref="CE4665:CE4672"/>
    <mergeCell ref="CP4681:CP4688"/>
    <mergeCell ref="BW4633:BW4640"/>
    <mergeCell ref="BV4633:BV4640"/>
    <mergeCell ref="BT4649:BT4656"/>
    <mergeCell ref="BU4649:BU4656"/>
    <mergeCell ref="CH4641:CH4648"/>
    <mergeCell ref="CA4633:CA4640"/>
    <mergeCell ref="CB4633:CB4640"/>
    <mergeCell ref="CC4633:CC4640"/>
    <mergeCell ref="CD4633:CD4640"/>
    <mergeCell ref="CE4633:CE4640"/>
    <mergeCell ref="CF4633:CF4640"/>
    <mergeCell ref="CC4641:CC4648"/>
    <mergeCell ref="AW4665:AW4672"/>
    <mergeCell ref="AX4665:AX4672"/>
    <mergeCell ref="CA4665:CA4672"/>
    <mergeCell ref="CC4649:CC4656"/>
    <mergeCell ref="CD4649:CD4656"/>
    <mergeCell ref="CE4649:CE4656"/>
    <mergeCell ref="CN4721:CN4728"/>
    <mergeCell ref="CN4729:CN4736"/>
    <mergeCell ref="CL4705:CL4712"/>
    <mergeCell ref="CA4705:CA4712"/>
    <mergeCell ref="CB4705:CB4712"/>
    <mergeCell ref="CC4705:CC4712"/>
    <mergeCell ref="CD4705:CD4712"/>
    <mergeCell ref="CE4705:CE4712"/>
    <mergeCell ref="CF4705:CF4712"/>
    <mergeCell ref="BU4705:BU4712"/>
    <mergeCell ref="BV4705:BV4712"/>
    <mergeCell ref="CN4625:CN4632"/>
    <mergeCell ref="CB4625:CB4632"/>
    <mergeCell ref="CC4625:CC4632"/>
    <mergeCell ref="CD4625:CD4632"/>
    <mergeCell ref="CE4625:CE4632"/>
    <mergeCell ref="BT4625:BT4632"/>
    <mergeCell ref="BU4625:BU4632"/>
    <mergeCell ref="CL4625:CL4632"/>
    <mergeCell ref="CM4625:CM4632"/>
    <mergeCell ref="CA4625:CA4632"/>
    <mergeCell ref="BH4625:BH4632"/>
    <mergeCell ref="BI4625:BI4632"/>
    <mergeCell ref="BL4625:BL4632"/>
    <mergeCell ref="CP4633:CP4640"/>
    <mergeCell ref="CP4641:CP4648"/>
    <mergeCell ref="CI4649:CI4656"/>
    <mergeCell ref="CJ4649:CJ4656"/>
    <mergeCell ref="CK4649:CK4656"/>
    <mergeCell ref="BZ4649:BZ4656"/>
    <mergeCell ref="CA4649:CA4656"/>
    <mergeCell ref="CB4649:CB4656"/>
    <mergeCell ref="BX4641:BX4648"/>
    <mergeCell ref="BE4641:BE4648"/>
    <mergeCell ref="CM4657:CM4664"/>
    <mergeCell ref="CM4705:CM4712"/>
    <mergeCell ref="CI4689:CI4696"/>
    <mergeCell ref="CJ4689:CJ4696"/>
    <mergeCell ref="CG4689:CG4696"/>
    <mergeCell ref="BZ4681:BZ4688"/>
    <mergeCell ref="CA4681:CA4688"/>
    <mergeCell ref="CB4681:CB4688"/>
    <mergeCell ref="CH4665:CH4672"/>
    <mergeCell ref="CK4689:CK4696"/>
    <mergeCell ref="BZ4689:BZ4696"/>
    <mergeCell ref="BJ4665:BJ4672"/>
    <mergeCell ref="BK4665:BK4672"/>
    <mergeCell ref="CG4657:CG4664"/>
    <mergeCell ref="BO4641:BO4648"/>
    <mergeCell ref="CF4641:CF4648"/>
    <mergeCell ref="BZ4633:BZ4640"/>
    <mergeCell ref="BO4633:BO4640"/>
    <mergeCell ref="BP4633:BP4640"/>
    <mergeCell ref="BQ4633:BQ4640"/>
    <mergeCell ref="BR4633:BR4640"/>
    <mergeCell ref="CG4641:CG4648"/>
    <mergeCell ref="AV4665:AV4672"/>
    <mergeCell ref="BE4665:BE4672"/>
    <mergeCell ref="AZ4665:AZ4672"/>
    <mergeCell ref="BB4657:BB4664"/>
    <mergeCell ref="BV4665:BV4672"/>
    <mergeCell ref="BW4665:BW4672"/>
    <mergeCell ref="BX4665:BX4672"/>
    <mergeCell ref="CF4665:CF4672"/>
    <mergeCell ref="CP4689:CP4696"/>
    <mergeCell ref="CK4705:CK4712"/>
    <mergeCell ref="BK4681:BK4688"/>
    <mergeCell ref="BW4673:BW4680"/>
    <mergeCell ref="BX4673:BX4680"/>
    <mergeCell ref="BU4633:BU4640"/>
    <mergeCell ref="BN4641:BN4648"/>
    <mergeCell ref="BX4633:BX4640"/>
    <mergeCell ref="BY4633:BY4640"/>
    <mergeCell ref="CL4657:CL4664"/>
    <mergeCell ref="BZ4657:BZ4664"/>
    <mergeCell ref="BO4657:BO4664"/>
    <mergeCell ref="BL4665:BL4672"/>
    <mergeCell ref="BM4665:BM4672"/>
    <mergeCell ref="BS4665:BS4672"/>
    <mergeCell ref="BO4665:BO4672"/>
    <mergeCell ref="AW4633:AW4640"/>
    <mergeCell ref="AX4633:AX4640"/>
    <mergeCell ref="CK4641:CK4648"/>
    <mergeCell ref="BY4641:BY4648"/>
    <mergeCell ref="CP4649:CP4656"/>
    <mergeCell ref="BV4649:BV4656"/>
    <mergeCell ref="BW4649:BW4656"/>
    <mergeCell ref="BX4649:BX4656"/>
    <mergeCell ref="BY4649:BY4656"/>
    <mergeCell ref="BN4649:BN4656"/>
    <mergeCell ref="BO4649:BO4656"/>
    <mergeCell ref="BP4649:BP4656"/>
    <mergeCell ref="BQ4649:BQ4656"/>
    <mergeCell ref="BR4649:BR4656"/>
    <mergeCell ref="BS4649:BS4656"/>
    <mergeCell ref="BD4649:BD4656"/>
    <mergeCell ref="BE4649:BE4656"/>
    <mergeCell ref="BF4649:BF4656"/>
    <mergeCell ref="BG4649:BG4656"/>
    <mergeCell ref="BL4649:BL4656"/>
    <mergeCell ref="BM4649:BM4656"/>
    <mergeCell ref="AX4649:AX4656"/>
    <mergeCell ref="AY4649:AY4656"/>
    <mergeCell ref="CK4657:CK4664"/>
    <mergeCell ref="CK4665:CK4672"/>
    <mergeCell ref="CI4657:CI4664"/>
    <mergeCell ref="CA4641:CA4648"/>
    <mergeCell ref="CP4673:CP4680"/>
    <mergeCell ref="CJ4641:CJ4648"/>
    <mergeCell ref="AR4641:AR4648"/>
    <mergeCell ref="AQ4641:AQ4648"/>
    <mergeCell ref="AV4657:AV4664"/>
    <mergeCell ref="BO4617:BO4624"/>
    <mergeCell ref="BP4617:BP4624"/>
    <mergeCell ref="BQ4617:BQ4624"/>
    <mergeCell ref="BR4617:BR4624"/>
    <mergeCell ref="BS4617:BS4624"/>
    <mergeCell ref="BT4617:BT4624"/>
    <mergeCell ref="CK4625:CK4632"/>
    <mergeCell ref="BX4625:BX4632"/>
    <mergeCell ref="BY4625:BY4632"/>
    <mergeCell ref="BO4625:BO4632"/>
    <mergeCell ref="BP4625:BP4632"/>
    <mergeCell ref="BQ4625:BQ4632"/>
    <mergeCell ref="BR4625:BR4632"/>
    <mergeCell ref="BS4625:BS4632"/>
    <mergeCell ref="BV4625:BV4632"/>
    <mergeCell ref="BW4625:BW4632"/>
    <mergeCell ref="BG4625:BG4632"/>
    <mergeCell ref="CL4641:CL4648"/>
    <mergeCell ref="CL4649:CL4656"/>
    <mergeCell ref="CL4633:CL4640"/>
    <mergeCell ref="BQ4641:BQ4648"/>
    <mergeCell ref="BR4641:BR4648"/>
    <mergeCell ref="BI4633:BI4640"/>
    <mergeCell ref="BJ4633:BJ4640"/>
    <mergeCell ref="BS4633:BS4640"/>
    <mergeCell ref="BT4633:BT4640"/>
    <mergeCell ref="BL4617:BL4624"/>
    <mergeCell ref="BM4617:BM4624"/>
    <mergeCell ref="BN4617:BN4624"/>
    <mergeCell ref="BH4617:BH4624"/>
    <mergeCell ref="BN4625:BN4632"/>
    <mergeCell ref="BJ4617:BJ4624"/>
    <mergeCell ref="AT4649:AT4656"/>
    <mergeCell ref="AU4649:AU4656"/>
    <mergeCell ref="BC4649:BC4656"/>
    <mergeCell ref="CH4649:CH4656"/>
    <mergeCell ref="CG4649:CG4656"/>
    <mergeCell ref="AY4633:AY4640"/>
    <mergeCell ref="AZ4633:AZ4640"/>
    <mergeCell ref="CE4641:CE4648"/>
    <mergeCell ref="CD4641:CD4648"/>
    <mergeCell ref="CH4617:CH4624"/>
    <mergeCell ref="BZ4625:BZ4632"/>
    <mergeCell ref="BH4657:BH4664"/>
    <mergeCell ref="AS4641:AS4648"/>
    <mergeCell ref="BH4633:BH4640"/>
    <mergeCell ref="BI4649:BI4656"/>
    <mergeCell ref="BK4633:BK4640"/>
    <mergeCell ref="BU4641:BU4648"/>
    <mergeCell ref="BV4641:BV4648"/>
    <mergeCell ref="BS4641:BS4648"/>
    <mergeCell ref="BG4633:BG4640"/>
    <mergeCell ref="BL4633:BL4640"/>
    <mergeCell ref="CB4641:CB4648"/>
    <mergeCell ref="BM4633:BM4640"/>
    <mergeCell ref="BN4633:BN4640"/>
    <mergeCell ref="BP4641:BP4648"/>
    <mergeCell ref="BK4649:BK4656"/>
    <mergeCell ref="BK4617:BK4624"/>
    <mergeCell ref="AY4617:AY4624"/>
    <mergeCell ref="CG4617:CG4624"/>
    <mergeCell ref="CN4617:CN4624"/>
    <mergeCell ref="CM4649:CM4656"/>
    <mergeCell ref="CN4649:CN4656"/>
    <mergeCell ref="BC4625:BC4632"/>
    <mergeCell ref="BJ4625:BJ4632"/>
    <mergeCell ref="BK4625:BK4632"/>
    <mergeCell ref="CF4625:CF4632"/>
    <mergeCell ref="CG4625:CG4632"/>
    <mergeCell ref="CP4609:CP4616"/>
    <mergeCell ref="F4610:F4615"/>
    <mergeCell ref="F4616:G4616"/>
    <mergeCell ref="CF4609:CF4616"/>
    <mergeCell ref="CG4609:CG4616"/>
    <mergeCell ref="CH4609:CH4616"/>
    <mergeCell ref="CI4609:CI4616"/>
    <mergeCell ref="CJ4609:CJ4616"/>
    <mergeCell ref="CK4609:CK4616"/>
    <mergeCell ref="BZ4609:BZ4616"/>
    <mergeCell ref="CA4609:CA4616"/>
    <mergeCell ref="CB4609:CB4616"/>
    <mergeCell ref="CC4609:CC4616"/>
    <mergeCell ref="CD4609:CD4616"/>
    <mergeCell ref="CE4609:CE4616"/>
    <mergeCell ref="BT4609:BT4616"/>
    <mergeCell ref="BU4609:BU4616"/>
    <mergeCell ref="BV4609:BV4616"/>
    <mergeCell ref="BW4609:BW4616"/>
    <mergeCell ref="BX4609:BX4616"/>
    <mergeCell ref="BY4609:BY4616"/>
    <mergeCell ref="BN4609:BN4616"/>
    <mergeCell ref="BO4609:BO4616"/>
    <mergeCell ref="BP4609:BP4616"/>
    <mergeCell ref="BQ4609:BQ4616"/>
    <mergeCell ref="BR4609:BR4616"/>
    <mergeCell ref="BS4609:BS4616"/>
    <mergeCell ref="BD4609:BD4616"/>
    <mergeCell ref="BE4609:BE4616"/>
    <mergeCell ref="BF4609:BF4616"/>
    <mergeCell ref="BG4609:BG4616"/>
    <mergeCell ref="BL4609:BL4616"/>
    <mergeCell ref="BM4609:BM4616"/>
    <mergeCell ref="BC4609:BC4616"/>
    <mergeCell ref="AV4609:AV4616"/>
    <mergeCell ref="AW4609:AW4616"/>
    <mergeCell ref="AS4609:AS4616"/>
    <mergeCell ref="CL4609:CL4616"/>
    <mergeCell ref="CM4609:CM4616"/>
    <mergeCell ref="BK4609:BK4616"/>
    <mergeCell ref="AT4609:AT4616"/>
    <mergeCell ref="AU4609:AU4616"/>
    <mergeCell ref="CP4617:CP4624"/>
    <mergeCell ref="CP4625:CP4632"/>
    <mergeCell ref="CH4625:CH4632"/>
    <mergeCell ref="CI4625:CI4632"/>
    <mergeCell ref="CJ4625:CJ4632"/>
    <mergeCell ref="CN4633:CN4640"/>
    <mergeCell ref="CN4641:CN4648"/>
    <mergeCell ref="CM4633:CM4640"/>
    <mergeCell ref="CM4641:CM4648"/>
    <mergeCell ref="BE4617:BE4624"/>
    <mergeCell ref="BF4617:BF4624"/>
    <mergeCell ref="CI4617:CI4624"/>
    <mergeCell ref="CJ4617:CJ4624"/>
    <mergeCell ref="CK4617:CK4624"/>
    <mergeCell ref="CN4609:CN4616"/>
    <mergeCell ref="BH4609:BH4616"/>
    <mergeCell ref="BI4609:BI4616"/>
    <mergeCell ref="CH4065:CH4072"/>
    <mergeCell ref="CF4089:CF4096"/>
    <mergeCell ref="BO4097:BO4104"/>
    <mergeCell ref="BL4601:BL4608"/>
    <mergeCell ref="BM4601:BM4608"/>
    <mergeCell ref="BN4601:BN4608"/>
    <mergeCell ref="AY4601:AY4608"/>
    <mergeCell ref="AZ4601:AZ4608"/>
    <mergeCell ref="BA4601:BA4608"/>
    <mergeCell ref="BB4601:BB4608"/>
    <mergeCell ref="BC4601:BC4608"/>
    <mergeCell ref="BD4601:BD4608"/>
    <mergeCell ref="BH4601:BH4608"/>
    <mergeCell ref="BI4601:BI4608"/>
    <mergeCell ref="BK4601:BK4608"/>
    <mergeCell ref="BE4441:BE4448"/>
    <mergeCell ref="BF4441:BF4448"/>
    <mergeCell ref="BG4441:BG4448"/>
    <mergeCell ref="BE4433:BE4440"/>
    <mergeCell ref="BF4433:BF4440"/>
    <mergeCell ref="BI4385:BI4392"/>
    <mergeCell ref="BX4441:BX4448"/>
    <mergeCell ref="BY4441:BY4448"/>
    <mergeCell ref="BJ4441:BJ4448"/>
    <mergeCell ref="BU4369:BU4376"/>
    <mergeCell ref="BC4089:BC4096"/>
    <mergeCell ref="BD4089:BD4096"/>
    <mergeCell ref="BL4097:BL4104"/>
    <mergeCell ref="CD4177:CD4184"/>
    <mergeCell ref="BC4345:BC4352"/>
    <mergeCell ref="BT4321:BT4328"/>
    <mergeCell ref="BQ4065:BQ4072"/>
    <mergeCell ref="BR4065:BR4072"/>
    <mergeCell ref="BH4081:BH4088"/>
    <mergeCell ref="BH4089:BH4096"/>
    <mergeCell ref="BK4185:BK4192"/>
    <mergeCell ref="BO4313:BO4320"/>
    <mergeCell ref="BP4313:BP4320"/>
    <mergeCell ref="BA4313:BA4320"/>
    <mergeCell ref="BB4313:BB4320"/>
    <mergeCell ref="BC4313:BC4320"/>
    <mergeCell ref="BY4129:BY4136"/>
    <mergeCell ref="BE4121:BE4128"/>
    <mergeCell ref="BF4121:BF4128"/>
    <mergeCell ref="BD4345:BD4352"/>
    <mergeCell ref="CH4449:CH4456"/>
    <mergeCell ref="BZ4449:BZ4456"/>
    <mergeCell ref="CA4449:CA4456"/>
    <mergeCell ref="CB4449:CB4456"/>
    <mergeCell ref="BH4473:BH4480"/>
    <mergeCell ref="BI4473:BI4480"/>
    <mergeCell ref="BJ4353:BJ4360"/>
    <mergeCell ref="BK4353:BK4360"/>
    <mergeCell ref="BK4145:BK4152"/>
    <mergeCell ref="BL4145:BL4152"/>
    <mergeCell ref="BM4145:BM4152"/>
    <mergeCell ref="BE4305:BE4312"/>
    <mergeCell ref="BG4377:BG4384"/>
    <mergeCell ref="BA4273:BA4280"/>
    <mergeCell ref="BD4321:BD4328"/>
    <mergeCell ref="BF4305:BF4312"/>
    <mergeCell ref="CL4385:CL4392"/>
    <mergeCell ref="BW4417:BW4424"/>
    <mergeCell ref="BX4417:BX4424"/>
    <mergeCell ref="BY4417:BY4424"/>
    <mergeCell ref="BZ4417:BZ4424"/>
    <mergeCell ref="CA4417:CA4424"/>
    <mergeCell ref="CB4417:CB4424"/>
    <mergeCell ref="CC4417:CC4424"/>
    <mergeCell ref="CD4417:CD4424"/>
    <mergeCell ref="CM4441:CM4448"/>
    <mergeCell ref="CN4361:CN4368"/>
    <mergeCell ref="CL4377:CL4384"/>
    <mergeCell ref="CM4361:CM4368"/>
    <mergeCell ref="CL4361:CL4368"/>
    <mergeCell ref="CN4433:CN4440"/>
    <mergeCell ref="BQ4361:BQ4368"/>
    <mergeCell ref="CM4481:CM4488"/>
    <mergeCell ref="CN4481:CN4488"/>
    <mergeCell ref="BA4353:BA4360"/>
    <mergeCell ref="AY4361:AY4368"/>
    <mergeCell ref="BB4377:BB4384"/>
    <mergeCell ref="CE4449:CE4456"/>
    <mergeCell ref="CF4449:CF4456"/>
    <mergeCell ref="CG4449:CG4456"/>
    <mergeCell ref="CD4465:CD4472"/>
    <mergeCell ref="BD4465:BD4472"/>
    <mergeCell ref="BE4465:BE4472"/>
    <mergeCell ref="BZ4481:BZ4488"/>
    <mergeCell ref="BX4425:BX4432"/>
    <mergeCell ref="CI4449:CI4456"/>
    <mergeCell ref="BD4441:BD4448"/>
    <mergeCell ref="BB4449:BB4456"/>
    <mergeCell ref="BC4449:BC4456"/>
    <mergeCell ref="BD4449:BD4456"/>
    <mergeCell ref="BE4449:BE4456"/>
    <mergeCell ref="BF4449:BF4456"/>
    <mergeCell ref="BG4449:BG4456"/>
    <mergeCell ref="BH4449:BH4456"/>
    <mergeCell ref="BI4449:BI4456"/>
    <mergeCell ref="CJ4457:CJ4464"/>
    <mergeCell ref="CK4457:CK4464"/>
    <mergeCell ref="CL4457:CL4464"/>
    <mergeCell ref="CM4457:CM4464"/>
    <mergeCell ref="BS4417:BS4424"/>
    <mergeCell ref="BT4417:BT4424"/>
    <mergeCell ref="BU4417:BU4424"/>
    <mergeCell ref="BV4417:BV4424"/>
    <mergeCell ref="BZ4385:BZ4392"/>
    <mergeCell ref="CF4457:CF4464"/>
    <mergeCell ref="CF4465:CF4472"/>
    <mergeCell ref="CC4449:CC4456"/>
    <mergeCell ref="BC4441:BC4448"/>
    <mergeCell ref="AY4441:AY4448"/>
    <mergeCell ref="AZ4441:AZ4448"/>
    <mergeCell ref="BQ4393:BQ4400"/>
    <mergeCell ref="BR4393:BR4400"/>
    <mergeCell ref="BS4393:BS4400"/>
    <mergeCell ref="BV4393:BV4400"/>
    <mergeCell ref="BW4393:BW4400"/>
    <mergeCell ref="BL4377:BL4384"/>
    <mergeCell ref="BM4377:BM4384"/>
    <mergeCell ref="BN4377:BN4384"/>
    <mergeCell ref="BO4393:BO4400"/>
    <mergeCell ref="BB4441:BB4448"/>
    <mergeCell ref="CN4489:CN4496"/>
    <mergeCell ref="CL4441:CL4448"/>
    <mergeCell ref="F4378:F4383"/>
    <mergeCell ref="AQ4433:AQ4440"/>
    <mergeCell ref="AU4441:AU4448"/>
    <mergeCell ref="AM4377:AM4384"/>
    <mergeCell ref="AP4377:AP4384"/>
    <mergeCell ref="AN4377:AN4384"/>
    <mergeCell ref="AO4377:AO4384"/>
    <mergeCell ref="AR4369:AR4376"/>
    <mergeCell ref="AZ4345:AZ4352"/>
    <mergeCell ref="AV4369:AV4376"/>
    <mergeCell ref="BB4481:BB4488"/>
    <mergeCell ref="BC4481:BC4488"/>
    <mergeCell ref="AW4369:AW4376"/>
    <mergeCell ref="AS4441:AS4448"/>
    <mergeCell ref="AU4433:AU4440"/>
    <mergeCell ref="AW4433:AW4440"/>
    <mergeCell ref="BT4353:BT4360"/>
    <mergeCell ref="BM4473:BM4480"/>
    <mergeCell ref="BN4473:BN4480"/>
    <mergeCell ref="BX4345:BX4352"/>
    <mergeCell ref="BL4345:BL4352"/>
    <mergeCell ref="BM4345:BM4352"/>
    <mergeCell ref="BT4433:BT4440"/>
    <mergeCell ref="BJ4433:BJ4440"/>
    <mergeCell ref="BQ4377:BQ4384"/>
    <mergeCell ref="BR4377:BR4384"/>
    <mergeCell ref="BS4377:BS4384"/>
    <mergeCell ref="BT4377:BT4384"/>
    <mergeCell ref="CD4425:CD4432"/>
    <mergeCell ref="CJ4489:CJ4496"/>
    <mergeCell ref="CM4465:CM4472"/>
    <mergeCell ref="CN4465:CN4472"/>
    <mergeCell ref="BG4465:BG4472"/>
    <mergeCell ref="BH4465:BH4472"/>
    <mergeCell ref="BI4465:BI4472"/>
    <mergeCell ref="BA4441:BA4448"/>
    <mergeCell ref="BJ4465:BJ4472"/>
    <mergeCell ref="BK4465:BK4472"/>
    <mergeCell ref="BK4473:BK4480"/>
    <mergeCell ref="BY4481:BY4488"/>
    <mergeCell ref="AY4481:AY4488"/>
    <mergeCell ref="AZ4481:AZ4488"/>
    <mergeCell ref="BA4481:BA4488"/>
    <mergeCell ref="BE4473:BE4480"/>
    <mergeCell ref="CA4481:CA4488"/>
    <mergeCell ref="CI4489:CI4496"/>
    <mergeCell ref="CN4457:CN4464"/>
    <mergeCell ref="AU4377:AU4384"/>
    <mergeCell ref="AY4377:AY4384"/>
    <mergeCell ref="AS4377:AS4384"/>
    <mergeCell ref="AS4345:AS4352"/>
    <mergeCell ref="AZ4353:AZ4360"/>
    <mergeCell ref="BN4353:BN4360"/>
    <mergeCell ref="BJ4369:BJ4376"/>
    <mergeCell ref="BJ4361:BJ4368"/>
    <mergeCell ref="BJ4377:BJ4384"/>
    <mergeCell ref="AX4377:AX4384"/>
    <mergeCell ref="BH4377:BH4384"/>
    <mergeCell ref="BI4377:BI4384"/>
    <mergeCell ref="CJ4481:CJ4488"/>
    <mergeCell ref="CM4473:CM4480"/>
    <mergeCell ref="CN4473:CN4480"/>
    <mergeCell ref="AP4481:AP4488"/>
    <mergeCell ref="AQ4481:AQ4488"/>
    <mergeCell ref="AR4481:AR4488"/>
    <mergeCell ref="AY4433:AY4440"/>
    <mergeCell ref="AZ4561:AZ4568"/>
    <mergeCell ref="BA4561:BA4568"/>
    <mergeCell ref="BB4561:BB4568"/>
    <mergeCell ref="BC4561:BC4568"/>
    <mergeCell ref="AS4361:AS4368"/>
    <mergeCell ref="AQ4385:AQ4392"/>
    <mergeCell ref="AR4433:AR4440"/>
    <mergeCell ref="AW4345:AW4352"/>
    <mergeCell ref="AY4345:AY4352"/>
    <mergeCell ref="AT4353:AT4360"/>
    <mergeCell ref="AY4337:AY4344"/>
    <mergeCell ref="E4505:E4512"/>
    <mergeCell ref="F4185:G4185"/>
    <mergeCell ref="F4130:F4135"/>
    <mergeCell ref="F4136:G4136"/>
    <mergeCell ref="F4137:G4137"/>
    <mergeCell ref="BZ4129:BZ4136"/>
    <mergeCell ref="BR4129:BR4136"/>
    <mergeCell ref="BZ4265:BZ4272"/>
    <mergeCell ref="BR4481:BR4488"/>
    <mergeCell ref="BF4481:BF4488"/>
    <mergeCell ref="BG4481:BG4488"/>
    <mergeCell ref="BO4473:BO4480"/>
    <mergeCell ref="BJ4449:BJ4456"/>
    <mergeCell ref="BK4449:BK4456"/>
    <mergeCell ref="BL4449:BL4456"/>
    <mergeCell ref="BM4449:BM4456"/>
    <mergeCell ref="BL4393:BL4400"/>
    <mergeCell ref="BM4393:BM4400"/>
    <mergeCell ref="F4562:F4567"/>
    <mergeCell ref="F4568:G4568"/>
    <mergeCell ref="BA4361:BA4368"/>
    <mergeCell ref="AU4193:AU4200"/>
    <mergeCell ref="AV4193:AV4200"/>
    <mergeCell ref="AY4185:AY4192"/>
    <mergeCell ref="AZ4185:AZ4192"/>
    <mergeCell ref="BA4185:BA4192"/>
    <mergeCell ref="BB4185:BB4192"/>
    <mergeCell ref="AX4361:AX4368"/>
    <mergeCell ref="AY4353:AY4360"/>
    <mergeCell ref="AX4233:AX4240"/>
    <mergeCell ref="AU4361:AU4368"/>
    <mergeCell ref="AZ4369:AZ4376"/>
    <mergeCell ref="BE4345:BE4352"/>
    <mergeCell ref="BM4481:BM4488"/>
    <mergeCell ref="AO4481:AO4488"/>
    <mergeCell ref="AX4345:AX4352"/>
    <mergeCell ref="BG4345:BG4352"/>
    <mergeCell ref="AU4329:AU4336"/>
    <mergeCell ref="BO4449:BO4456"/>
    <mergeCell ref="BP4449:BP4456"/>
    <mergeCell ref="F4490:F4495"/>
    <mergeCell ref="F4496:G4496"/>
    <mergeCell ref="BP4497:BP4504"/>
    <mergeCell ref="BV4481:BV4488"/>
    <mergeCell ref="BW4481:BW4488"/>
    <mergeCell ref="BT4481:BT4488"/>
    <mergeCell ref="BU4481:BU4488"/>
    <mergeCell ref="BS4481:BS4488"/>
    <mergeCell ref="BQ4481:BQ4488"/>
    <mergeCell ref="A4489:A4496"/>
    <mergeCell ref="B4489:B4496"/>
    <mergeCell ref="C4489:C4496"/>
    <mergeCell ref="D4489:D4496"/>
    <mergeCell ref="E4489:E4496"/>
    <mergeCell ref="CC3961:CC3968"/>
    <mergeCell ref="BK3985:BK3992"/>
    <mergeCell ref="BH3985:BH3992"/>
    <mergeCell ref="AW3985:AW3992"/>
    <mergeCell ref="BM3961:BM3968"/>
    <mergeCell ref="CI3969:CI3976"/>
    <mergeCell ref="CJ3969:CJ3976"/>
    <mergeCell ref="BS3969:BS3976"/>
    <mergeCell ref="BT3969:BT3976"/>
    <mergeCell ref="BE3969:BE3976"/>
    <mergeCell ref="D3977:D3984"/>
    <mergeCell ref="E3977:E3984"/>
    <mergeCell ref="F3978:F3983"/>
    <mergeCell ref="BN3961:BN3968"/>
    <mergeCell ref="BO3961:BO3968"/>
    <mergeCell ref="BP3961:BP3968"/>
    <mergeCell ref="AR3985:AR3992"/>
    <mergeCell ref="AX3961:AX3968"/>
    <mergeCell ref="BA3993:BA4000"/>
    <mergeCell ref="BB3993:BB4000"/>
    <mergeCell ref="BZ3969:BZ3976"/>
    <mergeCell ref="BV3969:BV3976"/>
    <mergeCell ref="BW3969:BW3976"/>
    <mergeCell ref="BX3969:BX3976"/>
    <mergeCell ref="BY3969:BY3976"/>
    <mergeCell ref="CA3969:CA3976"/>
    <mergeCell ref="CB3969:CB3976"/>
    <mergeCell ref="CC3969:CC3976"/>
    <mergeCell ref="CD3969:CD3976"/>
    <mergeCell ref="CE3969:CE3976"/>
    <mergeCell ref="CF3969:CF3976"/>
    <mergeCell ref="CA3993:CA4000"/>
    <mergeCell ref="CB3993:CB4000"/>
    <mergeCell ref="CF3961:CF3968"/>
    <mergeCell ref="CG3961:CG3968"/>
    <mergeCell ref="AP3993:AP4000"/>
    <mergeCell ref="BH3977:BH3984"/>
    <mergeCell ref="AY3969:AY3976"/>
    <mergeCell ref="AW3969:AW3976"/>
    <mergeCell ref="AU3969:AU3976"/>
    <mergeCell ref="BW3993:BW4000"/>
    <mergeCell ref="BP3993:BP4000"/>
    <mergeCell ref="AX3985:AX3992"/>
    <mergeCell ref="AY3985:AY3992"/>
    <mergeCell ref="AS3977:AS3984"/>
    <mergeCell ref="AW3977:AW3984"/>
    <mergeCell ref="BC3977:BC3984"/>
    <mergeCell ref="AY3977:AY3984"/>
    <mergeCell ref="BR3993:BR4000"/>
    <mergeCell ref="BI3993:BI4000"/>
    <mergeCell ref="BM3993:BM4000"/>
    <mergeCell ref="CI3985:CI3992"/>
    <mergeCell ref="BK3993:BK4000"/>
    <mergeCell ref="AZ3985:AZ3992"/>
    <mergeCell ref="D3969:D3976"/>
    <mergeCell ref="BU3961:BU3968"/>
    <mergeCell ref="BP3969:BP3976"/>
    <mergeCell ref="BQ3969:BQ3976"/>
    <mergeCell ref="BK4481:BK4488"/>
    <mergeCell ref="BX4489:BX4496"/>
    <mergeCell ref="BW4465:BW4472"/>
    <mergeCell ref="BX4465:BX4472"/>
    <mergeCell ref="BY4465:BY4472"/>
    <mergeCell ref="BZ4465:BZ4472"/>
    <mergeCell ref="BR4505:BR4512"/>
    <mergeCell ref="BS4505:BS4512"/>
    <mergeCell ref="BT4505:BT4512"/>
    <mergeCell ref="BU4505:BU4512"/>
    <mergeCell ref="BV4505:BV4512"/>
    <mergeCell ref="BW4505:BW4512"/>
    <mergeCell ref="BX4505:BX4512"/>
    <mergeCell ref="BY4505:BY4512"/>
    <mergeCell ref="CI4441:CI4448"/>
    <mergeCell ref="CJ4441:CJ4448"/>
    <mergeCell ref="BO4481:BO4488"/>
    <mergeCell ref="BU4473:BU4480"/>
    <mergeCell ref="BZ4473:BZ4480"/>
    <mergeCell ref="BV4473:BV4480"/>
    <mergeCell ref="BW4473:BW4480"/>
    <mergeCell ref="BX4473:BX4480"/>
    <mergeCell ref="CA4473:CA4480"/>
    <mergeCell ref="CB4473:CB4480"/>
    <mergeCell ref="BV4497:BV4504"/>
    <mergeCell ref="CK4489:CK4496"/>
    <mergeCell ref="CK4481:CK4488"/>
    <mergeCell ref="CJ4473:CJ4480"/>
    <mergeCell ref="CG4441:CG4448"/>
    <mergeCell ref="BZ4489:BZ4496"/>
    <mergeCell ref="CA4489:CA4496"/>
    <mergeCell ref="BZ4497:BZ4504"/>
    <mergeCell ref="BQ4489:BQ4496"/>
    <mergeCell ref="BX4481:BX4488"/>
    <mergeCell ref="CE4441:CE4448"/>
    <mergeCell ref="CF4441:CF4448"/>
    <mergeCell ref="CJ4449:CJ4456"/>
    <mergeCell ref="CK4449:CK4456"/>
    <mergeCell ref="CF4481:CF4488"/>
    <mergeCell ref="CG4481:CG4488"/>
    <mergeCell ref="CH4481:CH4488"/>
    <mergeCell ref="CI4481:CI4488"/>
    <mergeCell ref="BS4473:BS4480"/>
    <mergeCell ref="BT4473:BT4480"/>
    <mergeCell ref="BQ4497:BQ4504"/>
    <mergeCell ref="CA4441:CA4448"/>
    <mergeCell ref="C4361:C4368"/>
    <mergeCell ref="AN4433:AN4440"/>
    <mergeCell ref="AO4433:AO4440"/>
    <mergeCell ref="AM4369:AM4376"/>
    <mergeCell ref="D4369:D4376"/>
    <mergeCell ref="AN4369:AN4376"/>
    <mergeCell ref="AY4369:AY4376"/>
    <mergeCell ref="AZ4433:AZ4440"/>
    <mergeCell ref="F4433:G4433"/>
    <mergeCell ref="E4385:E4392"/>
    <mergeCell ref="E4377:E4384"/>
    <mergeCell ref="F4377:G4377"/>
    <mergeCell ref="AP4385:AP4392"/>
    <mergeCell ref="AM4433:AM4440"/>
    <mergeCell ref="CE4433:CE4440"/>
    <mergeCell ref="CE4361:CE4368"/>
    <mergeCell ref="BD4353:BD4360"/>
    <mergeCell ref="CE4377:CE4384"/>
    <mergeCell ref="BH4353:BH4360"/>
    <mergeCell ref="CE4393:CE4400"/>
    <mergeCell ref="CF4393:CF4400"/>
    <mergeCell ref="F4361:G4361"/>
    <mergeCell ref="F4353:G4353"/>
    <mergeCell ref="F4362:F4367"/>
    <mergeCell ref="F4385:G4385"/>
    <mergeCell ref="AX4433:AX4440"/>
    <mergeCell ref="AV4433:AV4440"/>
    <mergeCell ref="BO4353:BO4360"/>
    <mergeCell ref="BW4353:BW4360"/>
    <mergeCell ref="AW4385:AW4392"/>
    <mergeCell ref="AW4409:AW4416"/>
    <mergeCell ref="CK4441:CK4448"/>
    <mergeCell ref="CK4465:CK4472"/>
    <mergeCell ref="BG4369:BG4376"/>
    <mergeCell ref="BN4369:BN4376"/>
    <mergeCell ref="CG4433:CG4440"/>
    <mergeCell ref="CB4401:CB4408"/>
    <mergeCell ref="CC4401:CC4408"/>
    <mergeCell ref="BZ4353:BZ4360"/>
    <mergeCell ref="BV4353:BV4360"/>
    <mergeCell ref="AO4353:AO4360"/>
    <mergeCell ref="D4377:D4384"/>
    <mergeCell ref="C4393:C4400"/>
    <mergeCell ref="D4393:D4400"/>
    <mergeCell ref="E4393:E4400"/>
    <mergeCell ref="A4441:A4448"/>
    <mergeCell ref="B4441:B4448"/>
    <mergeCell ref="C4441:C4448"/>
    <mergeCell ref="D4441:D4448"/>
    <mergeCell ref="E4441:E4448"/>
    <mergeCell ref="F4441:G4441"/>
    <mergeCell ref="AM4361:AM4368"/>
    <mergeCell ref="AN4361:AN4368"/>
    <mergeCell ref="AO4361:AO4368"/>
    <mergeCell ref="A4433:A4440"/>
    <mergeCell ref="BW4433:BW4440"/>
    <mergeCell ref="BZ4369:BZ4376"/>
    <mergeCell ref="CA4369:CA4376"/>
    <mergeCell ref="CB4369:CB4376"/>
    <mergeCell ref="CC4369:CC4376"/>
    <mergeCell ref="CD4369:CD4376"/>
    <mergeCell ref="BZ4401:BZ4408"/>
    <mergeCell ref="BF4361:BF4368"/>
    <mergeCell ref="BG4361:BG4368"/>
    <mergeCell ref="BI4361:BI4368"/>
    <mergeCell ref="AP4369:AP4376"/>
    <mergeCell ref="CB4433:CB4440"/>
    <mergeCell ref="CA4377:CA4384"/>
    <mergeCell ref="BE4385:BE4392"/>
    <mergeCell ref="BP4377:BP4384"/>
    <mergeCell ref="BC4369:BC4376"/>
    <mergeCell ref="BE4369:BE4376"/>
    <mergeCell ref="BH4385:BH4392"/>
    <mergeCell ref="BC4361:BC4368"/>
    <mergeCell ref="BK4433:BK4440"/>
    <mergeCell ref="AV4385:AV4392"/>
    <mergeCell ref="BI4393:BI4400"/>
    <mergeCell ref="C4377:C4384"/>
    <mergeCell ref="F4384:G4384"/>
    <mergeCell ref="AX4441:AX4448"/>
    <mergeCell ref="BB4385:BB4392"/>
    <mergeCell ref="BC4385:BC4392"/>
    <mergeCell ref="AX4409:AX4416"/>
    <mergeCell ref="AY4409:AY4416"/>
    <mergeCell ref="AZ4409:AZ4416"/>
    <mergeCell ref="BH4361:BH4368"/>
    <mergeCell ref="BU4385:BU4392"/>
    <mergeCell ref="BS4433:BS4440"/>
    <mergeCell ref="BL4433:BL4440"/>
    <mergeCell ref="CC4425:CC4432"/>
    <mergeCell ref="C4433:C4440"/>
    <mergeCell ref="D4433:D4440"/>
    <mergeCell ref="E4433:E4440"/>
    <mergeCell ref="AS4385:AS4392"/>
    <mergeCell ref="BK4385:BK4392"/>
    <mergeCell ref="BV4385:BV4392"/>
    <mergeCell ref="BW4385:BW4392"/>
    <mergeCell ref="BX4385:BX4392"/>
    <mergeCell ref="BY4385:BY4392"/>
    <mergeCell ref="AT4385:AT4392"/>
    <mergeCell ref="AU4385:AU4392"/>
    <mergeCell ref="AM4385:AM4392"/>
    <mergeCell ref="BO4377:BO4384"/>
    <mergeCell ref="BV4401:BV4408"/>
    <mergeCell ref="BW4401:BW4408"/>
    <mergeCell ref="BX4401:BX4408"/>
    <mergeCell ref="E4369:E4376"/>
    <mergeCell ref="BI4433:BI4440"/>
    <mergeCell ref="BF4369:BF4376"/>
    <mergeCell ref="BS4401:BS4408"/>
    <mergeCell ref="BP4433:BP4440"/>
    <mergeCell ref="AX4353:AX4360"/>
    <mergeCell ref="AZ4377:AZ4384"/>
    <mergeCell ref="AU4369:AU4376"/>
    <mergeCell ref="AS4369:AS4376"/>
    <mergeCell ref="AT4369:AT4376"/>
    <mergeCell ref="AP4441:AP4448"/>
    <mergeCell ref="BG4433:BG4440"/>
    <mergeCell ref="BP4393:BP4400"/>
    <mergeCell ref="AT4441:AT4448"/>
    <mergeCell ref="AY4417:AY4424"/>
    <mergeCell ref="AZ4417:AZ4424"/>
    <mergeCell ref="BA4417:BA4424"/>
    <mergeCell ref="BB4417:BB4424"/>
    <mergeCell ref="BC4417:BC4424"/>
    <mergeCell ref="BD4417:BD4424"/>
    <mergeCell ref="BE4417:BE4424"/>
    <mergeCell ref="F4368:G4368"/>
    <mergeCell ref="F4440:G4440"/>
    <mergeCell ref="CD4377:CD4384"/>
    <mergeCell ref="BN4385:BN4392"/>
    <mergeCell ref="AR4385:AR4392"/>
    <mergeCell ref="AQ4369:AQ4376"/>
    <mergeCell ref="BV4369:BV4376"/>
    <mergeCell ref="BW4369:BW4376"/>
    <mergeCell ref="BX4369:BX4376"/>
    <mergeCell ref="BF4377:BF4384"/>
    <mergeCell ref="BC4377:BC4384"/>
    <mergeCell ref="BD4361:BD4368"/>
    <mergeCell ref="BC4393:BC4400"/>
    <mergeCell ref="AX4385:AX4392"/>
    <mergeCell ref="AY4385:AY4392"/>
    <mergeCell ref="BF4353:BF4360"/>
    <mergeCell ref="BG4353:BG4360"/>
    <mergeCell ref="BL4353:BL4360"/>
    <mergeCell ref="BY4401:BY4408"/>
    <mergeCell ref="E4353:E4360"/>
    <mergeCell ref="CI4401:CI4408"/>
    <mergeCell ref="CJ4401:CJ4408"/>
    <mergeCell ref="CK4401:CK4408"/>
    <mergeCell ref="CG4393:CG4400"/>
    <mergeCell ref="BK4441:BK4448"/>
    <mergeCell ref="BM4433:BM4440"/>
    <mergeCell ref="BN4433:BN4440"/>
    <mergeCell ref="BN4441:BN4448"/>
    <mergeCell ref="BQ4353:BQ4360"/>
    <mergeCell ref="BR4353:BR4360"/>
    <mergeCell ref="CE4353:CE4360"/>
    <mergeCell ref="CF4377:CF4384"/>
    <mergeCell ref="CB4377:CB4384"/>
    <mergeCell ref="CG4361:CG4368"/>
    <mergeCell ref="CD4361:CD4368"/>
    <mergeCell ref="CF4353:CF4360"/>
    <mergeCell ref="BY4353:BY4360"/>
    <mergeCell ref="CE4417:CE4424"/>
    <mergeCell ref="CF4401:CF4408"/>
    <mergeCell ref="BP4369:BP4376"/>
    <mergeCell ref="BV4433:BV4440"/>
    <mergeCell ref="D4481:D4488"/>
    <mergeCell ref="BH4433:BH4440"/>
    <mergeCell ref="B4369:B4376"/>
    <mergeCell ref="C4369:C4376"/>
    <mergeCell ref="B4361:B4368"/>
    <mergeCell ref="AP4489:AP4496"/>
    <mergeCell ref="AQ4489:AQ4496"/>
    <mergeCell ref="AR4489:AR4496"/>
    <mergeCell ref="AS4489:AS4496"/>
    <mergeCell ref="AT4489:AT4496"/>
    <mergeCell ref="AU4489:AU4496"/>
    <mergeCell ref="AV4489:AV4496"/>
    <mergeCell ref="AW4489:AW4496"/>
    <mergeCell ref="AX4489:AX4496"/>
    <mergeCell ref="AY4489:AY4496"/>
    <mergeCell ref="AZ4489:AZ4496"/>
    <mergeCell ref="BA4489:BA4496"/>
    <mergeCell ref="BB4489:BB4496"/>
    <mergeCell ref="BC4489:BC4496"/>
    <mergeCell ref="BD4489:BD4496"/>
    <mergeCell ref="BE4489:BE4496"/>
    <mergeCell ref="BF4489:BF4496"/>
    <mergeCell ref="BG4489:BG4496"/>
    <mergeCell ref="BH4489:BH4496"/>
    <mergeCell ref="B4481:B4488"/>
    <mergeCell ref="C4481:C4488"/>
    <mergeCell ref="BI4489:BI4496"/>
    <mergeCell ref="BJ4489:BJ4496"/>
    <mergeCell ref="BK4489:BK4496"/>
    <mergeCell ref="B4353:B4360"/>
    <mergeCell ref="C4353:C4360"/>
    <mergeCell ref="E4409:E4416"/>
    <mergeCell ref="F4409:G4409"/>
    <mergeCell ref="AM4409:AM4416"/>
    <mergeCell ref="AN4409:AN4416"/>
    <mergeCell ref="F4426:F4431"/>
    <mergeCell ref="F4432:G4432"/>
    <mergeCell ref="AQ4361:AQ4368"/>
    <mergeCell ref="AR4361:AR4368"/>
    <mergeCell ref="BA4385:BA4392"/>
    <mergeCell ref="B4433:B4440"/>
    <mergeCell ref="BS4441:BS4448"/>
    <mergeCell ref="BH4441:BH4448"/>
    <mergeCell ref="BF4665:BF4672"/>
    <mergeCell ref="AN4625:AN4632"/>
    <mergeCell ref="AO4625:AO4632"/>
    <mergeCell ref="F4392:G4392"/>
    <mergeCell ref="F4528:G4528"/>
    <mergeCell ref="AM4561:AM4568"/>
    <mergeCell ref="AN4561:AN4568"/>
    <mergeCell ref="AR4377:AR4384"/>
    <mergeCell ref="AV4353:AV4360"/>
    <mergeCell ref="AQ4345:AQ4352"/>
    <mergeCell ref="AT4377:AT4384"/>
    <mergeCell ref="AV4377:AV4384"/>
    <mergeCell ref="AW4377:AW4384"/>
    <mergeCell ref="AW4441:AW4448"/>
    <mergeCell ref="AV4441:AV4448"/>
    <mergeCell ref="CD4433:CD4440"/>
    <mergeCell ref="CB4481:CB4488"/>
    <mergeCell ref="BG4385:BG4392"/>
    <mergeCell ref="BL4385:BL4392"/>
    <mergeCell ref="CE4473:CE4480"/>
    <mergeCell ref="CF4473:CF4480"/>
    <mergeCell ref="BD4369:BD4376"/>
    <mergeCell ref="AO4409:AO4416"/>
    <mergeCell ref="AP4409:AP4416"/>
    <mergeCell ref="AQ4409:AQ4416"/>
    <mergeCell ref="AR4409:AR4416"/>
    <mergeCell ref="AS4409:AS4416"/>
    <mergeCell ref="AT4409:AT4416"/>
    <mergeCell ref="AU4409:AU4416"/>
    <mergeCell ref="AV4409:AV4416"/>
    <mergeCell ref="BT4401:BT4408"/>
    <mergeCell ref="BU4377:BU4384"/>
    <mergeCell ref="BV4377:BV4384"/>
    <mergeCell ref="BW4377:BW4384"/>
    <mergeCell ref="AZ4385:AZ4392"/>
    <mergeCell ref="CB4409:CB4416"/>
    <mergeCell ref="CC4409:CC4416"/>
    <mergeCell ref="CD4409:CD4416"/>
    <mergeCell ref="CE4409:CE4416"/>
    <mergeCell ref="CF4409:CF4416"/>
    <mergeCell ref="BT4497:BT4504"/>
    <mergeCell ref="BU4497:BU4504"/>
    <mergeCell ref="AR4441:AR4448"/>
    <mergeCell ref="BL4441:BL4448"/>
    <mergeCell ref="BA4433:BA4440"/>
    <mergeCell ref="BB4433:BB4440"/>
    <mergeCell ref="BC4433:BC4440"/>
    <mergeCell ref="BD4433:BD4440"/>
    <mergeCell ref="BK4369:BK4376"/>
    <mergeCell ref="BD4377:BD4384"/>
    <mergeCell ref="BL4369:BL4376"/>
    <mergeCell ref="CF4433:CF4440"/>
    <mergeCell ref="CF4369:CF4376"/>
    <mergeCell ref="BR4489:BR4496"/>
    <mergeCell ref="BS4489:BS4496"/>
    <mergeCell ref="BT4489:BT4496"/>
    <mergeCell ref="BL4489:BL4496"/>
    <mergeCell ref="BM4489:BM4496"/>
    <mergeCell ref="BN4489:BN4496"/>
    <mergeCell ref="BO4489:BO4496"/>
    <mergeCell ref="BP4489:BP4496"/>
    <mergeCell ref="BU4489:BU4496"/>
    <mergeCell ref="BV4489:BV4496"/>
    <mergeCell ref="BW4489:BW4496"/>
    <mergeCell ref="AQ4129:AQ4136"/>
    <mergeCell ref="BJ4169:BJ4176"/>
    <mergeCell ref="BK4169:BK4176"/>
    <mergeCell ref="AT4065:AT4072"/>
    <mergeCell ref="AT4049:AT4056"/>
    <mergeCell ref="AS4097:AS4104"/>
    <mergeCell ref="AT4081:AT4088"/>
    <mergeCell ref="AX4073:AX4080"/>
    <mergeCell ref="BD4169:BD4176"/>
    <mergeCell ref="BE4169:BE4176"/>
    <mergeCell ref="BF4169:BF4176"/>
    <mergeCell ref="BG4169:BG4176"/>
    <mergeCell ref="BH4129:BH4136"/>
    <mergeCell ref="BD4273:BD4280"/>
    <mergeCell ref="AS4257:AS4264"/>
    <mergeCell ref="AU4249:AU4256"/>
    <mergeCell ref="BD4249:BD4256"/>
    <mergeCell ref="BN4241:BN4248"/>
    <mergeCell ref="AW4225:AW4232"/>
    <mergeCell ref="AX4225:AX4232"/>
    <mergeCell ref="AY4225:AY4232"/>
    <mergeCell ref="AZ4225:AZ4232"/>
    <mergeCell ref="BA4225:BA4232"/>
    <mergeCell ref="BJ4113:BJ4120"/>
    <mergeCell ref="BM4177:BM4184"/>
    <mergeCell ref="BO4265:BO4272"/>
    <mergeCell ref="BO4273:BO4280"/>
    <mergeCell ref="BD4337:BD4344"/>
    <mergeCell ref="AW4313:AW4320"/>
    <mergeCell ref="BB4073:BB4080"/>
    <mergeCell ref="AW4065:AW4072"/>
    <mergeCell ref="AW4113:AW4120"/>
    <mergeCell ref="BF4113:BF4120"/>
    <mergeCell ref="BE4097:BE4104"/>
    <mergeCell ref="BA4097:BA4104"/>
    <mergeCell ref="AY4313:AY4320"/>
    <mergeCell ref="AZ4313:AZ4320"/>
    <mergeCell ref="AV4145:AV4152"/>
    <mergeCell ref="AU4321:AU4328"/>
    <mergeCell ref="AV4081:AV4088"/>
    <mergeCell ref="AU4081:AU4088"/>
    <mergeCell ref="AU4313:AU4320"/>
    <mergeCell ref="BD4241:BD4248"/>
    <mergeCell ref="AU4225:AU4232"/>
    <mergeCell ref="BL4321:BL4328"/>
    <mergeCell ref="BM4321:BM4328"/>
    <mergeCell ref="BC4273:BC4280"/>
    <mergeCell ref="BB4273:BB4280"/>
    <mergeCell ref="BB4265:BB4272"/>
    <mergeCell ref="AZ4273:AZ4280"/>
    <mergeCell ref="AU4257:AU4264"/>
    <mergeCell ref="AV4257:AV4264"/>
    <mergeCell ref="AW4257:AW4264"/>
    <mergeCell ref="BN4321:BN4328"/>
    <mergeCell ref="BI4337:BI4344"/>
    <mergeCell ref="BI4289:BI4296"/>
    <mergeCell ref="BJ4289:BJ4296"/>
    <mergeCell ref="BK4289:BK4296"/>
    <mergeCell ref="BL4313:BL4320"/>
    <mergeCell ref="BM4313:BM4320"/>
    <mergeCell ref="AX4305:AX4312"/>
    <mergeCell ref="AV4321:AV4328"/>
    <mergeCell ref="AW4321:AW4328"/>
    <mergeCell ref="AT4321:AT4328"/>
    <mergeCell ref="AP4329:AP4336"/>
    <mergeCell ref="AS4305:AS4312"/>
    <mergeCell ref="BF4337:BF4344"/>
    <mergeCell ref="BG4337:BG4344"/>
    <mergeCell ref="AZ4337:AZ4344"/>
    <mergeCell ref="BA4337:BA4344"/>
    <mergeCell ref="BB4337:BB4344"/>
    <mergeCell ref="AZ4329:AZ4336"/>
    <mergeCell ref="BA4329:BA4336"/>
    <mergeCell ref="BB4329:BB4336"/>
    <mergeCell ref="BC4329:BC4336"/>
    <mergeCell ref="BD4329:BD4336"/>
    <mergeCell ref="BN4337:BN4344"/>
    <mergeCell ref="BO4337:BO4344"/>
    <mergeCell ref="BP4337:BP4344"/>
    <mergeCell ref="BQ4337:BQ4344"/>
    <mergeCell ref="BR4337:BR4344"/>
    <mergeCell ref="F4330:F4335"/>
    <mergeCell ref="F4336:G4336"/>
    <mergeCell ref="BE4337:BE4344"/>
    <mergeCell ref="BM4329:BM4336"/>
    <mergeCell ref="BH4337:BH4344"/>
    <mergeCell ref="BL4337:BL4344"/>
    <mergeCell ref="BL4329:BL4336"/>
    <mergeCell ref="AS4185:AS4192"/>
    <mergeCell ref="AT4185:AT4192"/>
    <mergeCell ref="BR4257:BR4264"/>
    <mergeCell ref="BP4289:BP4296"/>
    <mergeCell ref="BQ4289:BQ4296"/>
    <mergeCell ref="BP4321:BP4328"/>
    <mergeCell ref="BQ4321:BQ4328"/>
    <mergeCell ref="BQ4273:BQ4280"/>
    <mergeCell ref="BR4273:BR4280"/>
    <mergeCell ref="AQ4313:AQ4320"/>
    <mergeCell ref="BQ4233:BQ4240"/>
    <mergeCell ref="F4249:G4249"/>
    <mergeCell ref="AM4249:AM4256"/>
    <mergeCell ref="AN4249:AN4256"/>
    <mergeCell ref="AO4249:AO4256"/>
    <mergeCell ref="AP4249:AP4256"/>
    <mergeCell ref="AP4185:AP4192"/>
    <mergeCell ref="BO4201:BO4208"/>
    <mergeCell ref="BP4225:BP4232"/>
    <mergeCell ref="BQ4225:BQ4232"/>
    <mergeCell ref="BR4225:BR4232"/>
    <mergeCell ref="AY4273:AY4280"/>
    <mergeCell ref="AX4273:AX4280"/>
    <mergeCell ref="BR4249:BR4256"/>
    <mergeCell ref="AS4265:AS4272"/>
    <mergeCell ref="AT4265:AT4272"/>
    <mergeCell ref="AU4265:AU4272"/>
    <mergeCell ref="AP4257:AP4264"/>
    <mergeCell ref="AQ4177:AQ4184"/>
    <mergeCell ref="BB4081:BB4088"/>
    <mergeCell ref="BD4033:BD4040"/>
    <mergeCell ref="AS4041:AS4048"/>
    <mergeCell ref="BC4041:BC4048"/>
    <mergeCell ref="AQ4041:AQ4048"/>
    <mergeCell ref="AX4121:AX4128"/>
    <mergeCell ref="AZ4073:AZ4080"/>
    <mergeCell ref="AX4089:AX4096"/>
    <mergeCell ref="AW4137:AW4144"/>
    <mergeCell ref="AU4073:AU4080"/>
    <mergeCell ref="AV4073:AV4080"/>
    <mergeCell ref="AU4033:AU4040"/>
    <mergeCell ref="BC4057:BC4064"/>
    <mergeCell ref="BC4073:BC4080"/>
    <mergeCell ref="AP4193:AP4200"/>
    <mergeCell ref="F4234:F4239"/>
    <mergeCell ref="F4240:G4240"/>
    <mergeCell ref="BC4241:BC4248"/>
    <mergeCell ref="AX4257:AX4264"/>
    <mergeCell ref="AY4257:AY4264"/>
    <mergeCell ref="AZ4257:AZ4264"/>
    <mergeCell ref="AS4089:AS4096"/>
    <mergeCell ref="F4040:G4040"/>
    <mergeCell ref="AN4041:AN4048"/>
    <mergeCell ref="AO4041:AO4048"/>
    <mergeCell ref="AQ4057:AQ4064"/>
    <mergeCell ref="AQ4065:AQ4072"/>
    <mergeCell ref="AO4129:AO4136"/>
    <mergeCell ref="AP4129:AP4136"/>
    <mergeCell ref="F4122:F4127"/>
    <mergeCell ref="AS4057:AS4064"/>
    <mergeCell ref="AT4057:AT4064"/>
    <mergeCell ref="BA4113:BA4120"/>
    <mergeCell ref="AT4073:AT4080"/>
    <mergeCell ref="AT4241:AT4248"/>
    <mergeCell ref="AR4185:AR4192"/>
    <mergeCell ref="AM4217:AM4224"/>
    <mergeCell ref="AN4217:AN4224"/>
    <mergeCell ref="AO4217:AO4224"/>
    <mergeCell ref="AP4217:AP4224"/>
    <mergeCell ref="AQ4217:AQ4224"/>
    <mergeCell ref="AR4217:AR4224"/>
    <mergeCell ref="AQ4049:AQ4056"/>
    <mergeCell ref="AT4041:AT4048"/>
    <mergeCell ref="AS4033:AS4040"/>
    <mergeCell ref="AS4073:AS4080"/>
    <mergeCell ref="AS4121:AS4128"/>
    <mergeCell ref="AY4089:AY4096"/>
    <mergeCell ref="AU4185:AU4192"/>
    <mergeCell ref="BD4217:BD4224"/>
    <mergeCell ref="BC4217:BC4224"/>
    <mergeCell ref="AU4177:AU4184"/>
    <mergeCell ref="BA4257:BA4264"/>
    <mergeCell ref="AR4169:AR4176"/>
    <mergeCell ref="AP4105:AP4112"/>
    <mergeCell ref="AQ4105:AQ4112"/>
    <mergeCell ref="AR4105:AR4112"/>
    <mergeCell ref="AT4105:AT4112"/>
    <mergeCell ref="AU4105:AU4112"/>
    <mergeCell ref="BC4153:BC4160"/>
    <mergeCell ref="BD4153:BD4160"/>
    <mergeCell ref="AT4097:AT4104"/>
    <mergeCell ref="AU4097:AU4104"/>
    <mergeCell ref="F4337:G4337"/>
    <mergeCell ref="BV4337:BV4344"/>
    <mergeCell ref="BW4337:BW4344"/>
    <mergeCell ref="BX4337:BX4344"/>
    <mergeCell ref="F4338:F4343"/>
    <mergeCell ref="AX4337:AX4344"/>
    <mergeCell ref="AS4329:AS4336"/>
    <mergeCell ref="A4081:A4088"/>
    <mergeCell ref="AP4033:AP4040"/>
    <mergeCell ref="B4057:B4064"/>
    <mergeCell ref="BZ4329:BZ4336"/>
    <mergeCell ref="A4097:A4104"/>
    <mergeCell ref="A4089:A4096"/>
    <mergeCell ref="BA4065:BA4072"/>
    <mergeCell ref="BB4065:BB4072"/>
    <mergeCell ref="BC4065:BC4072"/>
    <mergeCell ref="C4137:C4144"/>
    <mergeCell ref="D4137:D4144"/>
    <mergeCell ref="E4137:E4144"/>
    <mergeCell ref="AR4041:AR4048"/>
    <mergeCell ref="A4129:A4136"/>
    <mergeCell ref="AT4305:AT4312"/>
    <mergeCell ref="AU4305:AU4312"/>
    <mergeCell ref="AV4305:AV4312"/>
    <mergeCell ref="BJ4321:BJ4328"/>
    <mergeCell ref="BK4321:BK4328"/>
    <mergeCell ref="BJ4313:BJ4320"/>
    <mergeCell ref="BM4305:BM4312"/>
    <mergeCell ref="BC4305:BC4312"/>
    <mergeCell ref="AZ4321:AZ4328"/>
    <mergeCell ref="BA4321:BA4328"/>
    <mergeCell ref="BB4321:BB4328"/>
    <mergeCell ref="BC4321:BC4328"/>
    <mergeCell ref="AY4321:AY4328"/>
    <mergeCell ref="BE4249:BE4256"/>
    <mergeCell ref="BF4249:BF4256"/>
    <mergeCell ref="BG4249:BG4256"/>
    <mergeCell ref="AV4289:AV4296"/>
    <mergeCell ref="BE4321:BE4328"/>
    <mergeCell ref="BF4321:BF4328"/>
    <mergeCell ref="AQ4329:AQ4336"/>
    <mergeCell ref="AR4329:AR4336"/>
    <mergeCell ref="A4329:A4336"/>
    <mergeCell ref="BX4113:BX4120"/>
    <mergeCell ref="BQ4169:BQ4176"/>
    <mergeCell ref="BI4161:BI4168"/>
    <mergeCell ref="BJ4161:BJ4168"/>
    <mergeCell ref="BK4161:BK4168"/>
    <mergeCell ref="BL4161:BL4168"/>
    <mergeCell ref="AP4049:AP4056"/>
    <mergeCell ref="AP4065:AP4072"/>
    <mergeCell ref="BK4081:BK4088"/>
    <mergeCell ref="BZ4049:BZ4056"/>
    <mergeCell ref="BO4137:BO4144"/>
    <mergeCell ref="BX4265:BX4272"/>
    <mergeCell ref="AY4249:AY4256"/>
    <mergeCell ref="AQ4089:AQ4096"/>
    <mergeCell ref="AZ4161:AZ4168"/>
    <mergeCell ref="AQ4249:AQ4256"/>
    <mergeCell ref="AP4233:AP4240"/>
    <mergeCell ref="AT4257:AT4264"/>
    <mergeCell ref="AR4049:AR4056"/>
    <mergeCell ref="AS4049:AS4056"/>
    <mergeCell ref="AT4225:AT4232"/>
    <mergeCell ref="AR4177:AR4184"/>
    <mergeCell ref="AS4177:AS4184"/>
    <mergeCell ref="AT4177:AT4184"/>
    <mergeCell ref="BL4185:BL4192"/>
    <mergeCell ref="BG4137:BG4144"/>
    <mergeCell ref="BN4201:BN4208"/>
    <mergeCell ref="BU4193:BU4200"/>
    <mergeCell ref="BV4193:BV4200"/>
    <mergeCell ref="AT4249:AT4256"/>
    <mergeCell ref="BD4097:BD4104"/>
    <mergeCell ref="AS4113:AS4120"/>
    <mergeCell ref="BL4113:BL4120"/>
    <mergeCell ref="BM4113:BM4120"/>
    <mergeCell ref="BN4121:BN4128"/>
    <mergeCell ref="BB4121:BB4128"/>
    <mergeCell ref="AW4161:AW4168"/>
    <mergeCell ref="BH4185:BH4192"/>
    <mergeCell ref="BT4201:BT4208"/>
    <mergeCell ref="BR4201:BR4208"/>
    <mergeCell ref="BS4201:BS4208"/>
    <mergeCell ref="BW4065:BW4072"/>
    <mergeCell ref="BC4225:BC4232"/>
    <mergeCell ref="BC4033:BC4040"/>
    <mergeCell ref="AX4081:AX4088"/>
    <mergeCell ref="BD4225:BD4232"/>
    <mergeCell ref="BE4225:BE4232"/>
    <mergeCell ref="BG4225:BG4232"/>
    <mergeCell ref="BH4225:BH4232"/>
    <mergeCell ref="BI4225:BI4232"/>
    <mergeCell ref="BJ4225:BJ4232"/>
    <mergeCell ref="BD4201:BD4208"/>
    <mergeCell ref="BD4065:BD4072"/>
    <mergeCell ref="BE4065:BE4072"/>
    <mergeCell ref="BF4065:BF4072"/>
    <mergeCell ref="BC4081:BC4088"/>
    <mergeCell ref="BD4081:BD4088"/>
    <mergeCell ref="BE4081:BE4088"/>
    <mergeCell ref="BE4089:BE4096"/>
    <mergeCell ref="BF4089:BF4096"/>
    <mergeCell ref="BG4089:BG4096"/>
    <mergeCell ref="BU4217:BU4224"/>
    <mergeCell ref="BV4217:BV4224"/>
    <mergeCell ref="BW4217:BW4224"/>
    <mergeCell ref="BI4129:BI4136"/>
    <mergeCell ref="BA4033:BA4040"/>
    <mergeCell ref="BP4065:BP4072"/>
    <mergeCell ref="AY4217:AY4224"/>
    <mergeCell ref="AZ4217:AZ4224"/>
    <mergeCell ref="BA4153:BA4160"/>
    <mergeCell ref="BU4049:BU4056"/>
    <mergeCell ref="BT4121:BT4128"/>
    <mergeCell ref="AS4217:AS4224"/>
    <mergeCell ref="BW4121:BW4128"/>
    <mergeCell ref="AX4193:AX4200"/>
    <mergeCell ref="AY4193:AY4200"/>
    <mergeCell ref="AZ4193:AZ4200"/>
    <mergeCell ref="AS4193:AS4200"/>
    <mergeCell ref="BT4129:BT4136"/>
    <mergeCell ref="AX4129:AX4136"/>
    <mergeCell ref="AX4161:AX4168"/>
    <mergeCell ref="AY4161:AY4168"/>
    <mergeCell ref="BK4097:BK4104"/>
    <mergeCell ref="AT4217:AT4224"/>
    <mergeCell ref="AU4217:AU4224"/>
    <mergeCell ref="AQ3993:AQ4000"/>
    <mergeCell ref="AR4065:AR4072"/>
    <mergeCell ref="AW3993:AW4000"/>
    <mergeCell ref="AY4009:AY4016"/>
    <mergeCell ref="AX4009:AX4016"/>
    <mergeCell ref="BC4169:BC4176"/>
    <mergeCell ref="BD4041:BD4048"/>
    <mergeCell ref="AX3993:AX4000"/>
    <mergeCell ref="AY3993:AY4000"/>
    <mergeCell ref="AZ3993:AZ4000"/>
    <mergeCell ref="AV4001:AV4008"/>
    <mergeCell ref="AQ4009:AQ4016"/>
    <mergeCell ref="AT4001:AT4008"/>
    <mergeCell ref="BN4041:BN4048"/>
    <mergeCell ref="BI4065:BI4072"/>
    <mergeCell ref="BO4041:BO4048"/>
    <mergeCell ref="BJ4025:BJ4032"/>
    <mergeCell ref="BK4025:BK4032"/>
    <mergeCell ref="AZ4049:AZ4056"/>
    <mergeCell ref="BD4057:BD4064"/>
    <mergeCell ref="AR4057:AR4064"/>
    <mergeCell ref="BK4073:BK4080"/>
    <mergeCell ref="AW4001:AW4008"/>
    <mergeCell ref="AQ4001:AQ4008"/>
    <mergeCell ref="AT4025:AT4032"/>
    <mergeCell ref="BO4033:BO4040"/>
    <mergeCell ref="BO4001:BO4008"/>
    <mergeCell ref="BW4017:BW4024"/>
    <mergeCell ref="AQ4097:AQ4104"/>
    <mergeCell ref="AR4193:AR4200"/>
    <mergeCell ref="AQ4193:AQ4200"/>
    <mergeCell ref="AR4225:AR4232"/>
    <mergeCell ref="AQ4201:AQ4208"/>
    <mergeCell ref="AR4201:AR4208"/>
    <mergeCell ref="BI4185:BI4192"/>
    <mergeCell ref="BP4057:BP4064"/>
    <mergeCell ref="BO4057:BO4064"/>
    <mergeCell ref="BU4001:BU4008"/>
    <mergeCell ref="BV4001:BV4008"/>
    <mergeCell ref="AY4081:AY4088"/>
    <mergeCell ref="AR4033:AR4040"/>
    <mergeCell ref="AV4025:AV4032"/>
    <mergeCell ref="AY4049:AY4056"/>
    <mergeCell ref="BA4041:BA4048"/>
    <mergeCell ref="AX4041:AX4048"/>
    <mergeCell ref="AS4081:AS4088"/>
    <mergeCell ref="AV4065:AV4072"/>
    <mergeCell ref="AV4097:AV4104"/>
    <mergeCell ref="AW4097:AW4104"/>
    <mergeCell ref="AV4041:AV4048"/>
    <mergeCell ref="AX4057:AX4064"/>
    <mergeCell ref="AV4113:AV4120"/>
    <mergeCell ref="BG4193:BG4200"/>
    <mergeCell ref="BH4193:BH4200"/>
    <mergeCell ref="BI4193:BI4200"/>
    <mergeCell ref="BJ4185:BJ4192"/>
    <mergeCell ref="BE4161:BE4168"/>
    <mergeCell ref="BJ4129:BJ4136"/>
    <mergeCell ref="BS4121:BS4128"/>
    <mergeCell ref="BQ4097:BQ4104"/>
    <mergeCell ref="AY4153:AY4160"/>
    <mergeCell ref="BA4089:BA4096"/>
    <mergeCell ref="BB4089:BB4096"/>
    <mergeCell ref="AY4073:AY4080"/>
    <mergeCell ref="AP4025:AP4032"/>
    <mergeCell ref="AW4185:AW4192"/>
    <mergeCell ref="BE4033:BE4040"/>
    <mergeCell ref="BF4033:BF4040"/>
    <mergeCell ref="BG4033:BG4040"/>
    <mergeCell ref="BL3993:BL4000"/>
    <mergeCell ref="BC3993:BC4000"/>
    <mergeCell ref="BE4009:BE4016"/>
    <mergeCell ref="AZ4009:AZ4016"/>
    <mergeCell ref="BF4009:BF4016"/>
    <mergeCell ref="BE4057:BE4064"/>
    <mergeCell ref="BD4025:BD4032"/>
    <mergeCell ref="BE4041:BE4048"/>
    <mergeCell ref="AQ4113:AQ4120"/>
    <mergeCell ref="BT4113:BT4120"/>
    <mergeCell ref="BV4113:BV4120"/>
    <mergeCell ref="BN4097:BN4104"/>
    <mergeCell ref="BR4113:BR4120"/>
    <mergeCell ref="BU4113:BU4120"/>
    <mergeCell ref="AX4185:AX4192"/>
    <mergeCell ref="BC4193:BC4200"/>
    <mergeCell ref="BD4193:BD4200"/>
    <mergeCell ref="BE4193:BE4200"/>
    <mergeCell ref="BN4129:BN4136"/>
    <mergeCell ref="BQ4057:BQ4064"/>
    <mergeCell ref="BL4089:BL4096"/>
    <mergeCell ref="BC4185:BC4192"/>
    <mergeCell ref="BF4057:BF4064"/>
    <mergeCell ref="BH3993:BH4000"/>
    <mergeCell ref="BQ4033:BQ4040"/>
    <mergeCell ref="BQ4017:BQ4024"/>
    <mergeCell ref="BV4033:BV4040"/>
    <mergeCell ref="AZ4097:AZ4104"/>
    <mergeCell ref="BM4137:BM4144"/>
    <mergeCell ref="AP4113:AP4120"/>
    <mergeCell ref="AP4041:AP4048"/>
    <mergeCell ref="AP4097:AP4104"/>
    <mergeCell ref="BB4097:BB4104"/>
    <mergeCell ref="BF4129:BF4136"/>
    <mergeCell ref="BA4121:BA4128"/>
    <mergeCell ref="BL4137:BL4144"/>
    <mergeCell ref="BH4137:BH4144"/>
    <mergeCell ref="BI4145:BI4152"/>
    <mergeCell ref="BJ4145:BJ4152"/>
    <mergeCell ref="AV4049:AV4056"/>
    <mergeCell ref="AV4121:AV4128"/>
    <mergeCell ref="AT4033:AT4040"/>
    <mergeCell ref="BM4081:BM4088"/>
    <mergeCell ref="AT4193:AT4200"/>
    <mergeCell ref="BJ4057:BJ4064"/>
    <mergeCell ref="BJ4065:BJ4072"/>
    <mergeCell ref="BE4177:BE4184"/>
    <mergeCell ref="BF4177:BF4184"/>
    <mergeCell ref="BG4177:BG4184"/>
    <mergeCell ref="BH4177:BH4184"/>
    <mergeCell ref="BI4177:BI4184"/>
    <mergeCell ref="BJ4177:BJ4184"/>
    <mergeCell ref="BL4177:BL4184"/>
    <mergeCell ref="AR4097:AR4104"/>
    <mergeCell ref="AQ4033:AQ4040"/>
    <mergeCell ref="AQ4025:AQ4032"/>
    <mergeCell ref="AP4073:AP4080"/>
    <mergeCell ref="AQ4073:AQ4080"/>
    <mergeCell ref="AR4073:AR4080"/>
    <mergeCell ref="BL4057:BL4064"/>
    <mergeCell ref="BM4057:BM4064"/>
    <mergeCell ref="AS4129:AS4136"/>
    <mergeCell ref="CP3985:CP3992"/>
    <mergeCell ref="CP4009:CP4016"/>
    <mergeCell ref="CC4129:CC4136"/>
    <mergeCell ref="CP4105:CP4112"/>
    <mergeCell ref="CP4033:CP4040"/>
    <mergeCell ref="CP4081:CP4088"/>
    <mergeCell ref="CA4049:CA4056"/>
    <mergeCell ref="BY4113:BY4120"/>
    <mergeCell ref="BZ4113:BZ4120"/>
    <mergeCell ref="CP4097:CP4104"/>
    <mergeCell ref="BS4081:BS4088"/>
    <mergeCell ref="BR4121:BR4128"/>
    <mergeCell ref="BR4057:BR4064"/>
    <mergeCell ref="BT4033:BT4040"/>
    <mergeCell ref="BS4129:BS4136"/>
    <mergeCell ref="CI4033:CI4040"/>
    <mergeCell ref="BY4001:BY4008"/>
    <mergeCell ref="CC4193:CC4200"/>
    <mergeCell ref="BK4225:BK4232"/>
    <mergeCell ref="BL4225:BL4232"/>
    <mergeCell ref="CP4089:CP4096"/>
    <mergeCell ref="CP4129:CP4136"/>
    <mergeCell ref="BU4073:BU4080"/>
    <mergeCell ref="CN4065:CN4072"/>
    <mergeCell ref="CP4049:CP4056"/>
    <mergeCell ref="CP4057:CP4064"/>
    <mergeCell ref="BS4065:BS4072"/>
    <mergeCell ref="BY3993:BY4000"/>
    <mergeCell ref="CJ4001:CJ4008"/>
    <mergeCell ref="BQ3985:BQ3992"/>
    <mergeCell ref="BR4041:BR4048"/>
    <mergeCell ref="CM4041:CM4048"/>
    <mergeCell ref="CL4081:CL4088"/>
    <mergeCell ref="CJ4201:CJ4208"/>
    <mergeCell ref="BW4057:BW4064"/>
    <mergeCell ref="BX4057:BX4064"/>
    <mergeCell ref="BY4033:BY4040"/>
    <mergeCell ref="BX4017:BX4024"/>
    <mergeCell ref="BX4025:BX4032"/>
    <mergeCell ref="BA4217:BA4224"/>
    <mergeCell ref="BB4217:BB4224"/>
    <mergeCell ref="AY4137:AY4144"/>
    <mergeCell ref="AZ4137:AZ4144"/>
    <mergeCell ref="BA4137:BA4144"/>
    <mergeCell ref="BB4137:BB4144"/>
    <mergeCell ref="BC4137:BC4144"/>
    <mergeCell ref="BD4137:BD4144"/>
    <mergeCell ref="BE4137:BE4144"/>
    <mergeCell ref="BF4137:BF4144"/>
    <mergeCell ref="BA4129:BA4136"/>
    <mergeCell ref="AX4033:AX4040"/>
    <mergeCell ref="AW4081:AW4088"/>
    <mergeCell ref="AU4025:AU4032"/>
    <mergeCell ref="AV4217:AV4224"/>
    <mergeCell ref="BE4153:BE4160"/>
    <mergeCell ref="BF4153:BF4160"/>
    <mergeCell ref="BG4153:BG4160"/>
    <mergeCell ref="BH4153:BH4160"/>
    <mergeCell ref="BO4113:BO4120"/>
    <mergeCell ref="AS4105:AS4112"/>
    <mergeCell ref="BE4025:BE4032"/>
    <mergeCell ref="CN3945:CN3952"/>
    <mergeCell ref="CP3945:CP3952"/>
    <mergeCell ref="F3946:F3951"/>
    <mergeCell ref="F3952:G3952"/>
    <mergeCell ref="BM3985:BM3992"/>
    <mergeCell ref="BI4025:BI4032"/>
    <mergeCell ref="AY4025:AY4032"/>
    <mergeCell ref="AZ4025:AZ4032"/>
    <mergeCell ref="BS3993:BS4000"/>
    <mergeCell ref="BB4001:BB4008"/>
    <mergeCell ref="BY3937:BY3944"/>
    <mergeCell ref="BZ3937:BZ3944"/>
    <mergeCell ref="CP3961:CP3968"/>
    <mergeCell ref="BE3937:BE3944"/>
    <mergeCell ref="BJ3953:BJ3960"/>
    <mergeCell ref="BK3953:BK3960"/>
    <mergeCell ref="AX3945:AX3952"/>
    <mergeCell ref="AU3937:AU3944"/>
    <mergeCell ref="AV3937:AV3944"/>
    <mergeCell ref="AM3937:AM3944"/>
    <mergeCell ref="AN3937:AN3944"/>
    <mergeCell ref="AO3937:AO3944"/>
    <mergeCell ref="AP3937:AP3944"/>
    <mergeCell ref="CI3953:CI3960"/>
    <mergeCell ref="CJ3953:CJ3960"/>
    <mergeCell ref="CK3953:CK3960"/>
    <mergeCell ref="CA3953:CA3960"/>
    <mergeCell ref="CB3953:CB3960"/>
    <mergeCell ref="AS3945:AS3952"/>
    <mergeCell ref="AZ3953:AZ3960"/>
    <mergeCell ref="BL3953:BL3960"/>
    <mergeCell ref="BM3953:BM3960"/>
    <mergeCell ref="AP3977:AP3984"/>
    <mergeCell ref="AT3945:AT3952"/>
    <mergeCell ref="CE3961:CE3968"/>
    <mergeCell ref="BT3961:BT3968"/>
    <mergeCell ref="BF3945:BF3952"/>
    <mergeCell ref="BH3945:BH3952"/>
    <mergeCell ref="BL3945:BL3952"/>
    <mergeCell ref="BM3945:BM3952"/>
    <mergeCell ref="CM3985:CM3992"/>
    <mergeCell ref="BO3977:BO3984"/>
    <mergeCell ref="BP3977:BP3984"/>
    <mergeCell ref="AS3961:AS3968"/>
    <mergeCell ref="AT3961:AT3968"/>
    <mergeCell ref="AS3993:AS4000"/>
    <mergeCell ref="AT3993:AT4000"/>
    <mergeCell ref="AU3993:AU4000"/>
    <mergeCell ref="BS3937:BS3944"/>
    <mergeCell ref="F4002:F4007"/>
    <mergeCell ref="BH4009:BH4016"/>
    <mergeCell ref="BI4009:BI4016"/>
    <mergeCell ref="BK4009:BK4016"/>
    <mergeCell ref="BA4009:BA4016"/>
    <mergeCell ref="BB4009:BB4016"/>
    <mergeCell ref="BZ3961:BZ3968"/>
    <mergeCell ref="AR3977:AR3984"/>
    <mergeCell ref="AV3985:AV3992"/>
    <mergeCell ref="F3984:G3984"/>
    <mergeCell ref="CB4009:CB4016"/>
    <mergeCell ref="BU4009:BU4016"/>
    <mergeCell ref="CD3993:CD4000"/>
    <mergeCell ref="BX3993:BX4000"/>
    <mergeCell ref="BX4001:BX4008"/>
    <mergeCell ref="BD3577:BD3584"/>
    <mergeCell ref="BR3353:BR3360"/>
    <mergeCell ref="BR3345:BR3352"/>
    <mergeCell ref="BG3161:BG3168"/>
    <mergeCell ref="BE3193:BE3200"/>
    <mergeCell ref="BF3193:BF3200"/>
    <mergeCell ref="BE3177:BE3184"/>
    <mergeCell ref="BF3177:BF3184"/>
    <mergeCell ref="AU3313:AU3320"/>
    <mergeCell ref="AV3313:AV3320"/>
    <mergeCell ref="AW3313:AW3320"/>
    <mergeCell ref="AX3313:AX3320"/>
    <mergeCell ref="AY3313:AY3320"/>
    <mergeCell ref="AZ3313:AZ3320"/>
    <mergeCell ref="BA3313:BA3320"/>
    <mergeCell ref="BB3313:BB3320"/>
    <mergeCell ref="BC3313:BC3320"/>
    <mergeCell ref="BE3577:BE3584"/>
    <mergeCell ref="BF3577:BF3584"/>
    <mergeCell ref="AZ3401:AZ3408"/>
    <mergeCell ref="BA3401:BA3408"/>
    <mergeCell ref="BC3281:BC3288"/>
    <mergeCell ref="BR3417:BR3424"/>
    <mergeCell ref="BI3369:BI3376"/>
    <mergeCell ref="BL3369:BL3376"/>
    <mergeCell ref="AW3153:AW3160"/>
    <mergeCell ref="AW3369:AW3376"/>
    <mergeCell ref="AX3369:AX3376"/>
    <mergeCell ref="BJ3233:BJ3240"/>
    <mergeCell ref="BK3233:BK3240"/>
    <mergeCell ref="AU3321:AU3328"/>
    <mergeCell ref="AV3321:AV3328"/>
    <mergeCell ref="AW3321:AW3328"/>
    <mergeCell ref="BG3185:BG3192"/>
    <mergeCell ref="BD3177:BD3184"/>
    <mergeCell ref="AU3209:AU3216"/>
    <mergeCell ref="AV3209:AV3216"/>
    <mergeCell ref="AW3209:AW3216"/>
    <mergeCell ref="AX3209:AX3216"/>
    <mergeCell ref="AY3209:AY3216"/>
    <mergeCell ref="AZ3209:AZ3216"/>
    <mergeCell ref="AX3225:AX3232"/>
    <mergeCell ref="AY3225:AY3232"/>
    <mergeCell ref="AZ3225:AZ3232"/>
    <mergeCell ref="BA3225:BA3232"/>
    <mergeCell ref="BD3225:BD3232"/>
    <mergeCell ref="AX3177:AX3184"/>
    <mergeCell ref="BP3161:BP3168"/>
    <mergeCell ref="BQ3161:BQ3168"/>
    <mergeCell ref="BR3161:BR3168"/>
    <mergeCell ref="BN3441:BN3448"/>
    <mergeCell ref="BL3193:BL3200"/>
    <mergeCell ref="BM3193:BM3200"/>
    <mergeCell ref="BR3225:BR3232"/>
    <mergeCell ref="BJ3177:BJ3184"/>
    <mergeCell ref="BH3569:BH3576"/>
    <mergeCell ref="BI3569:BI3576"/>
    <mergeCell ref="BE3305:BE3312"/>
    <mergeCell ref="BP3417:BP3424"/>
    <mergeCell ref="BQ3417:BQ3424"/>
    <mergeCell ref="BR3441:BR3448"/>
    <mergeCell ref="BL3329:BL3336"/>
    <mergeCell ref="BO3369:BO3376"/>
    <mergeCell ref="BQ3369:BQ3376"/>
    <mergeCell ref="BO3441:BO3448"/>
    <mergeCell ref="BP3369:BP3376"/>
    <mergeCell ref="BT3153:BT3160"/>
    <mergeCell ref="BU3153:BU3160"/>
    <mergeCell ref="BM3345:BM3352"/>
    <mergeCell ref="BN3345:BN3352"/>
    <mergeCell ref="BO3345:BO3352"/>
    <mergeCell ref="BT3721:BT3728"/>
    <mergeCell ref="BU3721:BU3728"/>
    <mergeCell ref="BV3721:BV3728"/>
    <mergeCell ref="BN3545:BN3552"/>
    <mergeCell ref="BP3577:BP3584"/>
    <mergeCell ref="BQ3577:BQ3584"/>
    <mergeCell ref="BO3185:BO3192"/>
    <mergeCell ref="BP3185:BP3192"/>
    <mergeCell ref="BQ3185:BQ3192"/>
    <mergeCell ref="BP3441:BP3448"/>
    <mergeCell ref="BQ3441:BQ3448"/>
    <mergeCell ref="BH3585:BH3592"/>
    <mergeCell ref="BI3585:BI3592"/>
    <mergeCell ref="BN3153:BN3160"/>
    <mergeCell ref="BJ3153:BJ3160"/>
    <mergeCell ref="BK3153:BK3160"/>
    <mergeCell ref="BL3153:BL3160"/>
    <mergeCell ref="BN3313:BN3320"/>
    <mergeCell ref="BO3313:BO3320"/>
    <mergeCell ref="BN3585:BN3592"/>
    <mergeCell ref="BO3585:BO3592"/>
    <mergeCell ref="BP3585:BP3592"/>
    <mergeCell ref="BR3321:BR3328"/>
    <mergeCell ref="BJ3193:BJ3200"/>
    <mergeCell ref="BK3193:BK3200"/>
    <mergeCell ref="BG3345:BG3352"/>
    <mergeCell ref="BO3649:BO3656"/>
    <mergeCell ref="BP3553:BP3560"/>
    <mergeCell ref="BI3225:BI3232"/>
    <mergeCell ref="BJ3225:BJ3232"/>
    <mergeCell ref="BK3225:BK3232"/>
    <mergeCell ref="BM3153:BM3160"/>
    <mergeCell ref="BK3529:BK3536"/>
    <mergeCell ref="BL3529:BL3536"/>
    <mergeCell ref="BM3529:BM3536"/>
    <mergeCell ref="BU3441:BU3448"/>
    <mergeCell ref="BV3441:BV3448"/>
    <mergeCell ref="BM3585:BM3592"/>
    <mergeCell ref="BV3297:BV3304"/>
    <mergeCell ref="BS3441:BS3448"/>
    <mergeCell ref="BT3441:BT3448"/>
    <mergeCell ref="BL3305:BL3312"/>
    <mergeCell ref="BM3305:BM3312"/>
    <mergeCell ref="BN3305:BN3312"/>
    <mergeCell ref="BS3617:BS3624"/>
    <mergeCell ref="BO3337:BO3344"/>
    <mergeCell ref="BL3297:BL3304"/>
    <mergeCell ref="BM3297:BM3304"/>
    <mergeCell ref="BN3297:BN3304"/>
    <mergeCell ref="BQ3345:BQ3352"/>
    <mergeCell ref="BN3329:BN3336"/>
    <mergeCell ref="BM3601:BM3608"/>
    <mergeCell ref="BN3601:BN3608"/>
    <mergeCell ref="BS3497:BS3504"/>
    <mergeCell ref="BT3497:BT3504"/>
    <mergeCell ref="BU3497:BU3504"/>
    <mergeCell ref="BV3497:BV3504"/>
    <mergeCell ref="CA3433:CA3440"/>
    <mergeCell ref="BT3417:BT3424"/>
    <mergeCell ref="BU3417:BU3424"/>
    <mergeCell ref="BV3417:BV3424"/>
    <mergeCell ref="BW3417:BW3424"/>
    <mergeCell ref="BR3425:BR3432"/>
    <mergeCell ref="BY3281:BY3288"/>
    <mergeCell ref="BT3577:BT3584"/>
    <mergeCell ref="BR3193:BR3200"/>
    <mergeCell ref="BS3193:BS3200"/>
    <mergeCell ref="BS3577:BS3584"/>
    <mergeCell ref="BX3425:BX3432"/>
    <mergeCell ref="BX3433:BX3440"/>
    <mergeCell ref="BU3425:BU3432"/>
    <mergeCell ref="BS3417:BS3424"/>
    <mergeCell ref="BR3609:BR3616"/>
    <mergeCell ref="BS3609:BS3616"/>
    <mergeCell ref="BT3609:BT3616"/>
    <mergeCell ref="CA3689:CA3696"/>
    <mergeCell ref="CC3649:CC3656"/>
    <mergeCell ref="BS3225:BS3232"/>
    <mergeCell ref="BT3225:BT3232"/>
    <mergeCell ref="BU3225:BU3232"/>
    <mergeCell ref="BT3193:BT3200"/>
    <mergeCell ref="BR3705:BR3712"/>
    <mergeCell ref="BS3705:BS3712"/>
    <mergeCell ref="BT3705:BT3712"/>
    <mergeCell ref="BU3705:BU3712"/>
    <mergeCell ref="BQ3561:BQ3568"/>
    <mergeCell ref="BR3561:BR3568"/>
    <mergeCell ref="BX3401:BX3408"/>
    <mergeCell ref="BY3401:BY3408"/>
    <mergeCell ref="BZ3401:BZ3408"/>
    <mergeCell ref="BV3233:BV3240"/>
    <mergeCell ref="BX3537:BX3544"/>
    <mergeCell ref="BX3545:BX3552"/>
    <mergeCell ref="BX3465:BX3472"/>
    <mergeCell ref="BX3473:BX3480"/>
    <mergeCell ref="CB3305:CB3312"/>
    <mergeCell ref="CC3305:CC3312"/>
    <mergeCell ref="BX3697:BX3704"/>
    <mergeCell ref="BY3697:BY3704"/>
    <mergeCell ref="BW3337:BW3344"/>
    <mergeCell ref="BY3585:BY3592"/>
    <mergeCell ref="BW3497:BW3504"/>
    <mergeCell ref="CB3201:CB3208"/>
    <mergeCell ref="BU3241:BU3248"/>
    <mergeCell ref="BV3241:BV3248"/>
    <mergeCell ref="BW3241:BW3248"/>
    <mergeCell ref="BW3345:BW3352"/>
    <mergeCell ref="BR3665:BR3672"/>
    <mergeCell ref="BV3521:BV3528"/>
    <mergeCell ref="BT3425:BT3432"/>
    <mergeCell ref="BQ3609:BQ3616"/>
    <mergeCell ref="BQ3681:BQ3688"/>
    <mergeCell ref="BY3217:BY3224"/>
    <mergeCell ref="BU3201:BU3208"/>
    <mergeCell ref="BV3201:BV3208"/>
    <mergeCell ref="CC3329:CC3336"/>
    <mergeCell ref="CC3425:CC3432"/>
    <mergeCell ref="BZ3497:BZ3504"/>
    <mergeCell ref="CA3497:CA3504"/>
    <mergeCell ref="CB3497:CB3504"/>
    <mergeCell ref="CC3497:CC3504"/>
    <mergeCell ref="CC3601:CC3608"/>
    <mergeCell ref="BW3225:BW3232"/>
    <mergeCell ref="BX3225:BX3232"/>
    <mergeCell ref="BY3225:BY3232"/>
    <mergeCell ref="CA3281:CA3288"/>
    <mergeCell ref="CB3281:CB3288"/>
    <mergeCell ref="CA3585:CA3592"/>
    <mergeCell ref="BJ3281:BJ3288"/>
    <mergeCell ref="CA3153:CA3160"/>
    <mergeCell ref="BX3185:BX3192"/>
    <mergeCell ref="BY3185:BY3192"/>
    <mergeCell ref="BZ3185:BZ3192"/>
    <mergeCell ref="CA3185:CA3192"/>
    <mergeCell ref="CB3185:CB3192"/>
    <mergeCell ref="CC3185:CC3192"/>
    <mergeCell ref="BK3281:BK3288"/>
    <mergeCell ref="BP3401:BP3408"/>
    <mergeCell ref="BX3505:BX3512"/>
    <mergeCell ref="CA3169:CA3176"/>
    <mergeCell ref="CB3169:CB3176"/>
    <mergeCell ref="BO3177:BO3184"/>
    <mergeCell ref="BZ3265:BZ3272"/>
    <mergeCell ref="BZ3273:BZ3280"/>
    <mergeCell ref="BX3289:BX3296"/>
    <mergeCell ref="BX3297:BX3304"/>
    <mergeCell ref="BX3305:BX3312"/>
    <mergeCell ref="BJ3401:BJ3408"/>
    <mergeCell ref="BK3401:BK3408"/>
    <mergeCell ref="CB3433:CB3440"/>
    <mergeCell ref="CC3433:CC3440"/>
    <mergeCell ref="CA3441:CA3448"/>
    <mergeCell ref="BW3329:BW3336"/>
    <mergeCell ref="BT3329:BT3336"/>
    <mergeCell ref="BS3353:BS3360"/>
    <mergeCell ref="BT3353:BT3360"/>
    <mergeCell ref="BZ3409:BZ3416"/>
    <mergeCell ref="BN3193:BN3200"/>
    <mergeCell ref="BO3193:BO3200"/>
    <mergeCell ref="BP3193:BP3200"/>
    <mergeCell ref="BQ3193:BQ3200"/>
    <mergeCell ref="BY3169:BY3176"/>
    <mergeCell ref="BX3233:BX3240"/>
    <mergeCell ref="BY3233:BY3240"/>
    <mergeCell ref="BJ3369:BJ3376"/>
    <mergeCell ref="BZ3369:BZ3376"/>
    <mergeCell ref="CA3369:CA3376"/>
    <mergeCell ref="CB3369:CB3376"/>
    <mergeCell ref="BK3369:BK3376"/>
    <mergeCell ref="BY3201:BY3208"/>
    <mergeCell ref="BZ3201:BZ3208"/>
    <mergeCell ref="BY3193:BY3200"/>
    <mergeCell ref="BZ3193:BZ3200"/>
    <mergeCell ref="BU3281:BU3288"/>
    <mergeCell ref="BV3361:BV3368"/>
    <mergeCell ref="BW3361:BW3368"/>
    <mergeCell ref="BY3361:BY3368"/>
    <mergeCell ref="BZ3361:BZ3368"/>
    <mergeCell ref="CA3361:CA3368"/>
    <mergeCell ref="CB3361:CB3368"/>
    <mergeCell ref="CC3361:CC3368"/>
    <mergeCell ref="CA3401:CA3408"/>
    <mergeCell ref="CB3401:CB3408"/>
    <mergeCell ref="CC3401:CC3408"/>
    <mergeCell ref="BS3433:BS3440"/>
    <mergeCell ref="BG3049:BG3056"/>
    <mergeCell ref="AO3065:AO3072"/>
    <mergeCell ref="F3146:F3151"/>
    <mergeCell ref="F3152:G3152"/>
    <mergeCell ref="BF3065:BF3072"/>
    <mergeCell ref="BG3065:BG3072"/>
    <mergeCell ref="BZ3065:BZ3072"/>
    <mergeCell ref="BO3065:BO3072"/>
    <mergeCell ref="BP3065:BP3072"/>
    <mergeCell ref="BQ3065:BQ3072"/>
    <mergeCell ref="BR3065:BR3072"/>
    <mergeCell ref="BS3065:BS3072"/>
    <mergeCell ref="BT3065:BT3072"/>
    <mergeCell ref="BR3073:BR3080"/>
    <mergeCell ref="BS3073:BS3080"/>
    <mergeCell ref="BL3073:BL3080"/>
    <mergeCell ref="BM3073:BM3080"/>
    <mergeCell ref="BI3065:BI3072"/>
    <mergeCell ref="BH3105:BH3112"/>
    <mergeCell ref="BM3169:BM3176"/>
    <mergeCell ref="BN3169:BN3176"/>
    <mergeCell ref="BO3169:BO3176"/>
    <mergeCell ref="BP3169:BP3176"/>
    <mergeCell ref="BQ3169:BQ3176"/>
    <mergeCell ref="BR3169:BR3176"/>
    <mergeCell ref="BS3169:BS3176"/>
    <mergeCell ref="BT3169:BT3176"/>
    <mergeCell ref="BU3169:BU3176"/>
    <mergeCell ref="BV3169:BV3176"/>
    <mergeCell ref="BW3169:BW3176"/>
    <mergeCell ref="BG3145:BG3152"/>
    <mergeCell ref="BX3065:BX3072"/>
    <mergeCell ref="AZ3137:AZ3144"/>
    <mergeCell ref="BD3137:BD3144"/>
    <mergeCell ref="BE3065:BE3072"/>
    <mergeCell ref="BD3097:BD3104"/>
    <mergeCell ref="BB3145:BB3152"/>
    <mergeCell ref="BC3145:BC3152"/>
    <mergeCell ref="BD3145:BD3152"/>
    <mergeCell ref="BE3145:BE3152"/>
    <mergeCell ref="BB3081:BB3088"/>
    <mergeCell ref="BU3057:BU3064"/>
    <mergeCell ref="BV3057:BV3064"/>
    <mergeCell ref="BW3057:BW3064"/>
    <mergeCell ref="BX3057:BX3064"/>
    <mergeCell ref="BY3057:BY3064"/>
    <mergeCell ref="BR3057:BR3064"/>
    <mergeCell ref="BH3089:BH3096"/>
    <mergeCell ref="BI3089:BI3096"/>
    <mergeCell ref="BJ3089:BJ3096"/>
    <mergeCell ref="BF3097:BF3104"/>
    <mergeCell ref="BL3137:BL3144"/>
    <mergeCell ref="BM3137:BM3144"/>
    <mergeCell ref="BL3089:BL3096"/>
    <mergeCell ref="BM3105:BM3112"/>
    <mergeCell ref="BK3065:BK3072"/>
    <mergeCell ref="BP3129:BP3136"/>
    <mergeCell ref="BQ3129:BQ3136"/>
    <mergeCell ref="BI3105:BI3112"/>
    <mergeCell ref="BV3105:BV3112"/>
    <mergeCell ref="BW3105:BW3112"/>
    <mergeCell ref="BR3105:BR3112"/>
    <mergeCell ref="BX3137:BX3144"/>
    <mergeCell ref="BO3089:BO3096"/>
    <mergeCell ref="CE3113:CE3120"/>
    <mergeCell ref="CF3113:CF3120"/>
    <mergeCell ref="CB3081:CB3088"/>
    <mergeCell ref="CB3129:CB3136"/>
    <mergeCell ref="CD3169:CD3176"/>
    <mergeCell ref="CD3145:CD3152"/>
    <mergeCell ref="CE3145:CE3152"/>
    <mergeCell ref="CA3081:CA3088"/>
    <mergeCell ref="CA3097:CA3104"/>
    <mergeCell ref="CC3137:CC3144"/>
    <mergeCell ref="CE3217:CE3224"/>
    <mergeCell ref="CB3097:CB3104"/>
    <mergeCell ref="CA3105:CA3112"/>
    <mergeCell ref="BW3161:BW3168"/>
    <mergeCell ref="BX3161:BX3168"/>
    <mergeCell ref="BY3161:BY3168"/>
    <mergeCell ref="BK3105:BK3112"/>
    <mergeCell ref="BN3097:BN3104"/>
    <mergeCell ref="BU3089:BU3096"/>
    <mergeCell ref="BU3105:BU3112"/>
    <mergeCell ref="BP3081:BP3088"/>
    <mergeCell ref="BV3097:BV3104"/>
    <mergeCell ref="BW3089:BW3096"/>
    <mergeCell ref="CB3089:CB3096"/>
    <mergeCell ref="CA3089:CA3096"/>
    <mergeCell ref="BV3081:BV3088"/>
    <mergeCell ref="BS3153:BS3160"/>
    <mergeCell ref="CB3153:CB3160"/>
    <mergeCell ref="BP3097:BP3104"/>
    <mergeCell ref="BT3105:BT3112"/>
    <mergeCell ref="BR3185:BR3192"/>
    <mergeCell ref="BS3185:BS3192"/>
    <mergeCell ref="BU3185:BU3192"/>
    <mergeCell ref="BV3185:BV3192"/>
    <mergeCell ref="BX3153:BX3160"/>
    <mergeCell ref="BZ3097:BZ3104"/>
    <mergeCell ref="BX3105:BX3112"/>
    <mergeCell ref="BO3137:BO3144"/>
    <mergeCell ref="BP3137:BP3144"/>
    <mergeCell ref="BP3177:BP3184"/>
    <mergeCell ref="BQ3177:BQ3184"/>
    <mergeCell ref="BR3177:BR3184"/>
    <mergeCell ref="BS3177:BS3184"/>
    <mergeCell ref="BU3177:BU3184"/>
    <mergeCell ref="BY3145:BY3152"/>
    <mergeCell ref="BL3129:BL3136"/>
    <mergeCell ref="BM3129:BM3136"/>
    <mergeCell ref="BN3129:BN3136"/>
    <mergeCell ref="BS3105:BS3112"/>
    <mergeCell ref="BT3113:BT3120"/>
    <mergeCell ref="BY3105:BY3112"/>
    <mergeCell ref="CF3177:CF3184"/>
    <mergeCell ref="CD3137:CD3144"/>
    <mergeCell ref="CC3177:CC3184"/>
    <mergeCell ref="BS3097:BS3104"/>
    <mergeCell ref="BV3177:BV3184"/>
    <mergeCell ref="BW3177:BW3184"/>
    <mergeCell ref="BX3177:BX3184"/>
    <mergeCell ref="CB3137:CB3144"/>
    <mergeCell ref="BU3097:BU3104"/>
    <mergeCell ref="BM3097:BM3104"/>
    <mergeCell ref="BW3153:BW3160"/>
    <mergeCell ref="BT3177:BT3184"/>
    <mergeCell ref="BT3185:BT3192"/>
    <mergeCell ref="CA3049:CA3056"/>
    <mergeCell ref="CA3137:CA3144"/>
    <mergeCell ref="BS3329:BS3336"/>
    <mergeCell ref="BJ3097:BJ3104"/>
    <mergeCell ref="BI3129:BI3136"/>
    <mergeCell ref="BI3073:BI3080"/>
    <mergeCell ref="BJ3161:BJ3168"/>
    <mergeCell ref="BK3161:BK3168"/>
    <mergeCell ref="BY3177:BY3184"/>
    <mergeCell ref="BZ3177:BZ3184"/>
    <mergeCell ref="CA3177:CA3184"/>
    <mergeCell ref="BX3089:BX3096"/>
    <mergeCell ref="BO3081:BO3088"/>
    <mergeCell ref="BJ3145:BJ3152"/>
    <mergeCell ref="BJ3049:BJ3056"/>
    <mergeCell ref="BR3049:BR3056"/>
    <mergeCell ref="BS3049:BS3056"/>
    <mergeCell ref="BT3049:BT3056"/>
    <mergeCell ref="BQ3057:BQ3064"/>
    <mergeCell ref="BO3057:BO3064"/>
    <mergeCell ref="BS3321:BS3328"/>
    <mergeCell ref="BJ3057:BJ3064"/>
    <mergeCell ref="BI3121:BI3128"/>
    <mergeCell ref="BJ3121:BJ3128"/>
    <mergeCell ref="CA3201:CA3208"/>
    <mergeCell ref="CA3233:CA3240"/>
    <mergeCell ref="BJ3081:BJ3088"/>
    <mergeCell ref="BM3089:BM3096"/>
    <mergeCell ref="BP3089:BP3096"/>
    <mergeCell ref="BQ3121:BQ3128"/>
    <mergeCell ref="BR3121:BR3128"/>
    <mergeCell ref="BS3121:BS3128"/>
    <mergeCell ref="BT3121:BT3128"/>
    <mergeCell ref="BU3121:BU3128"/>
    <mergeCell ref="BX3121:BX3128"/>
    <mergeCell ref="BT3201:BT3208"/>
    <mergeCell ref="BT3209:BT3216"/>
    <mergeCell ref="CA3225:CA3232"/>
    <mergeCell ref="BP3073:BP3080"/>
    <mergeCell ref="BQ3073:BQ3080"/>
    <mergeCell ref="BT3089:BT3096"/>
    <mergeCell ref="BL3081:BL3088"/>
    <mergeCell ref="BM3081:BM3088"/>
    <mergeCell ref="BR3081:BR3088"/>
    <mergeCell ref="BP3329:BP3336"/>
    <mergeCell ref="BQ3329:BQ3336"/>
    <mergeCell ref="BZ3257:BZ3264"/>
    <mergeCell ref="BR3329:BR3336"/>
    <mergeCell ref="BQ3105:BQ3112"/>
    <mergeCell ref="BO3105:BO3112"/>
    <mergeCell ref="BO3129:BO3136"/>
    <mergeCell ref="BN3105:BN3112"/>
    <mergeCell ref="BZ3137:BZ3144"/>
    <mergeCell ref="BN3225:BN3232"/>
    <mergeCell ref="BO3225:BO3232"/>
    <mergeCell ref="BP3225:BP3232"/>
    <mergeCell ref="BQ3225:BQ3232"/>
    <mergeCell ref="BS3129:BS3136"/>
    <mergeCell ref="BN3137:BN3144"/>
    <mergeCell ref="BK3129:BK3136"/>
    <mergeCell ref="BI3153:BI3160"/>
    <mergeCell ref="BJ3169:BJ3176"/>
    <mergeCell ref="BP3153:BP3160"/>
    <mergeCell ref="BQ3153:BQ3160"/>
    <mergeCell ref="CB2673:CB2680"/>
    <mergeCell ref="BT3057:BT3064"/>
    <mergeCell ref="BV2745:BV2752"/>
    <mergeCell ref="BT2937:BT2944"/>
    <mergeCell ref="BV2609:BV2616"/>
    <mergeCell ref="BU2745:BU2752"/>
    <mergeCell ref="BV3017:BV3024"/>
    <mergeCell ref="BU2641:BU2648"/>
    <mergeCell ref="BV2641:BV2648"/>
    <mergeCell ref="BW2737:BW2744"/>
    <mergeCell ref="BX2737:BX2744"/>
    <mergeCell ref="BY2737:BY2744"/>
    <mergeCell ref="BZ2737:BZ2744"/>
    <mergeCell ref="BU3017:BU3024"/>
    <mergeCell ref="BW2617:BW2624"/>
    <mergeCell ref="CC3033:CC3040"/>
    <mergeCell ref="CA3025:CA3032"/>
    <mergeCell ref="CB3025:CB3032"/>
    <mergeCell ref="CK2641:CK2648"/>
    <mergeCell ref="CD2681:CD2688"/>
    <mergeCell ref="CE2681:CE2688"/>
    <mergeCell ref="BU2633:BU2640"/>
    <mergeCell ref="BZ2657:BZ2664"/>
    <mergeCell ref="BV2809:BV2816"/>
    <mergeCell ref="BX3073:BX3080"/>
    <mergeCell ref="BY3073:BY3080"/>
    <mergeCell ref="CC3097:CC3104"/>
    <mergeCell ref="CB3073:CB3080"/>
    <mergeCell ref="BT3129:BT3136"/>
    <mergeCell ref="BU3129:BU3136"/>
    <mergeCell ref="BV3129:BV3136"/>
    <mergeCell ref="BW3129:BW3136"/>
    <mergeCell ref="BR3137:BR3144"/>
    <mergeCell ref="CA3057:CA3064"/>
    <mergeCell ref="BT3081:BT3088"/>
    <mergeCell ref="BZ3089:BZ3096"/>
    <mergeCell ref="BR3097:BR3104"/>
    <mergeCell ref="BS3089:BS3096"/>
    <mergeCell ref="BR3089:BR3096"/>
    <mergeCell ref="BY3097:BY3104"/>
    <mergeCell ref="BY3089:BY3096"/>
    <mergeCell ref="BS3057:BS3064"/>
    <mergeCell ref="BY3137:BY3144"/>
    <mergeCell ref="CD3121:CD3128"/>
    <mergeCell ref="CE3121:CE3128"/>
    <mergeCell ref="CF3121:CF3128"/>
    <mergeCell ref="CA3129:CA3136"/>
    <mergeCell ref="BW3073:BW3080"/>
    <mergeCell ref="CG3129:CG3136"/>
    <mergeCell ref="CH3129:CH3136"/>
    <mergeCell ref="BZ2937:BZ2944"/>
    <mergeCell ref="CA2937:CA2944"/>
    <mergeCell ref="CB2937:CB2944"/>
    <mergeCell ref="CC2937:CC2944"/>
    <mergeCell ref="CD2937:CD2944"/>
    <mergeCell ref="CE2937:CE2944"/>
    <mergeCell ref="CF2937:CF2944"/>
    <mergeCell ref="CG2937:CG2944"/>
    <mergeCell ref="CF2753:CF2760"/>
    <mergeCell ref="CH2721:CH2728"/>
    <mergeCell ref="BR2793:BR2800"/>
    <mergeCell ref="BS2793:BS2800"/>
    <mergeCell ref="BT2793:BT2800"/>
    <mergeCell ref="BU2793:BU2800"/>
    <mergeCell ref="CF2745:CF2752"/>
    <mergeCell ref="BU2769:BU2776"/>
    <mergeCell ref="BV2769:BV2776"/>
    <mergeCell ref="BW2769:BW2776"/>
    <mergeCell ref="BX2769:BX2776"/>
    <mergeCell ref="CA2769:CA2776"/>
    <mergeCell ref="CB2769:CB2776"/>
    <mergeCell ref="CC2769:CC2776"/>
    <mergeCell ref="CD2769:CD2776"/>
    <mergeCell ref="CE2769:CE2776"/>
    <mergeCell ref="CF2769:CF2776"/>
    <mergeCell ref="CG2769:CG2776"/>
    <mergeCell ref="BP2825:BP2832"/>
    <mergeCell ref="BU2753:BU2760"/>
    <mergeCell ref="BV2753:BV2760"/>
    <mergeCell ref="CK3145:CK3152"/>
    <mergeCell ref="BW2753:BW2760"/>
    <mergeCell ref="BX2753:BX2760"/>
    <mergeCell ref="BX2833:BX2840"/>
    <mergeCell ref="BQ3049:BQ3056"/>
    <mergeCell ref="BR3033:BR3040"/>
    <mergeCell ref="BV3025:BV3032"/>
    <mergeCell ref="CH2929:CH2936"/>
    <mergeCell ref="CH2937:CH2944"/>
    <mergeCell ref="CH2945:CH2952"/>
    <mergeCell ref="CH2953:CH2960"/>
    <mergeCell ref="BZ2713:BZ2720"/>
    <mergeCell ref="CA2713:CA2720"/>
    <mergeCell ref="CA2737:CA2744"/>
    <mergeCell ref="CA2729:CA2736"/>
    <mergeCell ref="CJ2697:CJ2704"/>
    <mergeCell ref="CK2697:CK2704"/>
    <mergeCell ref="BV3137:BV3144"/>
    <mergeCell ref="BU3137:BU3144"/>
    <mergeCell ref="BQ3089:BQ3096"/>
    <mergeCell ref="BQ3097:BQ3104"/>
    <mergeCell ref="BP3057:BP3064"/>
    <mergeCell ref="BP2793:BP2800"/>
    <mergeCell ref="BQ2793:BQ2800"/>
    <mergeCell ref="BV2793:BV2800"/>
    <mergeCell ref="BW2793:BW2800"/>
    <mergeCell ref="BX2793:BX2800"/>
    <mergeCell ref="CA2793:CA2800"/>
    <mergeCell ref="CB2793:CB2800"/>
    <mergeCell ref="CC2793:CC2800"/>
    <mergeCell ref="CD2793:CD2800"/>
    <mergeCell ref="CE2793:CE2800"/>
    <mergeCell ref="CF2793:CF2800"/>
    <mergeCell ref="CG2793:CG2800"/>
    <mergeCell ref="CH2793:CH2800"/>
    <mergeCell ref="CI2793:CI2800"/>
    <mergeCell ref="CJ2793:CJ2800"/>
    <mergeCell ref="CK2793:CK2800"/>
    <mergeCell ref="BP2817:BP2824"/>
    <mergeCell ref="BQ2817:BQ2824"/>
    <mergeCell ref="BR2817:BR2824"/>
    <mergeCell ref="BS2817:BS2824"/>
    <mergeCell ref="BT2817:BT2824"/>
    <mergeCell ref="BU2817:BU2824"/>
    <mergeCell ref="BV2817:BV2824"/>
    <mergeCell ref="BW2817:BW2824"/>
    <mergeCell ref="BX2817:BX2824"/>
    <mergeCell ref="CA2817:CA2824"/>
    <mergeCell ref="BU3073:BU3080"/>
    <mergeCell ref="CB2753:CB2760"/>
    <mergeCell ref="CC2753:CC2760"/>
    <mergeCell ref="CJ2713:CJ2720"/>
    <mergeCell ref="BT2785:BT2792"/>
    <mergeCell ref="BU2785:BU2792"/>
    <mergeCell ref="CC2785:CC2792"/>
    <mergeCell ref="CD2785:CD2792"/>
    <mergeCell ref="CE2785:CE2792"/>
    <mergeCell ref="CF2785:CF2792"/>
    <mergeCell ref="CG2785:CG2792"/>
    <mergeCell ref="CH2785:CH2792"/>
    <mergeCell ref="CH2801:CH2808"/>
    <mergeCell ref="CI2785:CI2792"/>
    <mergeCell ref="CJ2785:CJ2792"/>
    <mergeCell ref="CF2817:CF2824"/>
    <mergeCell ref="CG2817:CG2824"/>
    <mergeCell ref="CH2817:CH2824"/>
    <mergeCell ref="BN2801:BN2808"/>
    <mergeCell ref="BO2801:BO2808"/>
    <mergeCell ref="BP2801:BP2808"/>
    <mergeCell ref="BQ2801:BQ2808"/>
    <mergeCell ref="BR2801:BR2808"/>
    <mergeCell ref="BS2801:BS2808"/>
    <mergeCell ref="BY3025:BY3032"/>
    <mergeCell ref="BW3017:BW3024"/>
    <mergeCell ref="BX3017:BX3024"/>
    <mergeCell ref="BY3017:BY3024"/>
    <mergeCell ref="BZ3017:BZ3024"/>
    <mergeCell ref="CI3009:CI3016"/>
    <mergeCell ref="CJ3081:CJ3088"/>
    <mergeCell ref="CJ3065:CJ3072"/>
    <mergeCell ref="CG3041:CG3048"/>
    <mergeCell ref="CH3041:CH3048"/>
    <mergeCell ref="CI3041:CI3048"/>
    <mergeCell ref="BN3033:BN3040"/>
    <mergeCell ref="CJ2769:CJ2776"/>
    <mergeCell ref="BN2785:BN2792"/>
    <mergeCell ref="BO2785:BO2792"/>
    <mergeCell ref="BP2785:BP2792"/>
    <mergeCell ref="BQ2785:BQ2792"/>
    <mergeCell ref="BR2785:BR2792"/>
    <mergeCell ref="BS2785:BS2792"/>
    <mergeCell ref="BS2993:BS3000"/>
    <mergeCell ref="BT2993:BT3000"/>
    <mergeCell ref="BU2993:BU3000"/>
    <mergeCell ref="BR3025:BR3032"/>
    <mergeCell ref="BN2817:BN2824"/>
    <mergeCell ref="BO2817:BO2824"/>
    <mergeCell ref="CC2817:CC2824"/>
    <mergeCell ref="CD2817:CD2824"/>
    <mergeCell ref="CE2817:CE2824"/>
    <mergeCell ref="CI2817:CI2824"/>
    <mergeCell ref="CJ2817:CJ2824"/>
    <mergeCell ref="BN2857:BN2864"/>
    <mergeCell ref="BO2857:BO2864"/>
    <mergeCell ref="BP2857:BP2864"/>
    <mergeCell ref="BQ2857:BQ2864"/>
    <mergeCell ref="BR2857:BR2864"/>
    <mergeCell ref="BS2857:BS2864"/>
    <mergeCell ref="BT2857:BT2864"/>
    <mergeCell ref="BU2857:BU2864"/>
    <mergeCell ref="BV2857:BV2864"/>
    <mergeCell ref="BW2857:BW2864"/>
    <mergeCell ref="BX2857:BX2864"/>
    <mergeCell ref="BV2785:BV2792"/>
    <mergeCell ref="BW2785:BW2792"/>
    <mergeCell ref="BX2785:BX2792"/>
    <mergeCell ref="CA2785:CA2792"/>
    <mergeCell ref="CB2785:CB2792"/>
    <mergeCell ref="BW3025:BW3032"/>
    <mergeCell ref="BX3025:BX3032"/>
    <mergeCell ref="BM2745:BM2752"/>
    <mergeCell ref="BN2745:BN2752"/>
    <mergeCell ref="BU2721:BU2728"/>
    <mergeCell ref="BV2721:BV2728"/>
    <mergeCell ref="BW2721:BW2728"/>
    <mergeCell ref="BX2721:BX2728"/>
    <mergeCell ref="BY2721:BY2728"/>
    <mergeCell ref="BZ2721:BZ2728"/>
    <mergeCell ref="BZ2993:BZ3000"/>
    <mergeCell ref="BZ2729:BZ2736"/>
    <mergeCell ref="CH2961:CH2968"/>
    <mergeCell ref="CH2969:CH2976"/>
    <mergeCell ref="CG2977:CG2984"/>
    <mergeCell ref="CH2977:CH2984"/>
    <mergeCell ref="CE2745:CE2752"/>
    <mergeCell ref="BL2729:BL2736"/>
    <mergeCell ref="BL2681:BL2688"/>
    <mergeCell ref="BW2993:BW3000"/>
    <mergeCell ref="BX2993:BX3000"/>
    <mergeCell ref="BY2993:BY3000"/>
    <mergeCell ref="BS2609:BS2616"/>
    <mergeCell ref="BY2617:BY2624"/>
    <mergeCell ref="CJ2625:CJ2632"/>
    <mergeCell ref="BV3121:BV3128"/>
    <mergeCell ref="BW3121:BW3128"/>
    <mergeCell ref="CH3097:CH3104"/>
    <mergeCell ref="CI3097:CI3104"/>
    <mergeCell ref="BL3105:BL3112"/>
    <mergeCell ref="CJ2609:CJ2616"/>
    <mergeCell ref="CD3105:CD3112"/>
    <mergeCell ref="CF3097:CF3104"/>
    <mergeCell ref="CG3105:CG3112"/>
    <mergeCell ref="CH2769:CH2776"/>
    <mergeCell ref="CI2769:CI2776"/>
    <mergeCell ref="BX2977:BX2984"/>
    <mergeCell ref="BY2977:BY2984"/>
    <mergeCell ref="BZ2977:BZ2984"/>
    <mergeCell ref="BR2993:BR3000"/>
    <mergeCell ref="BN2633:BN2640"/>
    <mergeCell ref="BT2945:BT2952"/>
    <mergeCell ref="BT2713:BT2720"/>
    <mergeCell ref="CF2617:CF2624"/>
    <mergeCell ref="CI2633:CI2640"/>
    <mergeCell ref="CH2625:CH2632"/>
    <mergeCell ref="BZ2641:BZ2648"/>
    <mergeCell ref="BZ2809:BZ2816"/>
    <mergeCell ref="CB2809:CB2816"/>
    <mergeCell ref="CC2809:CC2816"/>
    <mergeCell ref="BW2665:BW2672"/>
    <mergeCell ref="BX2665:BX2672"/>
    <mergeCell ref="BY2665:BY2672"/>
    <mergeCell ref="BZ2665:BZ2672"/>
    <mergeCell ref="CA2665:CA2672"/>
    <mergeCell ref="CF2657:CF2664"/>
    <mergeCell ref="CE2673:CE2680"/>
    <mergeCell ref="CA2753:CA2760"/>
    <mergeCell ref="CD2825:CD2832"/>
    <mergeCell ref="CI2801:CI2808"/>
    <mergeCell ref="CJ2801:CJ2808"/>
    <mergeCell ref="CB2841:CB2848"/>
    <mergeCell ref="CC2841:CC2848"/>
    <mergeCell ref="CD2841:CD2848"/>
    <mergeCell ref="CE2841:CE2848"/>
    <mergeCell ref="CF2841:CF2848"/>
    <mergeCell ref="CG2841:CG2848"/>
    <mergeCell ref="CH2841:CH2848"/>
    <mergeCell ref="CA2825:CA2832"/>
    <mergeCell ref="CB2825:CB2832"/>
    <mergeCell ref="CC2825:CC2832"/>
    <mergeCell ref="BZ2849:BZ2856"/>
    <mergeCell ref="CA2849:CA2856"/>
    <mergeCell ref="CB2849:CB2856"/>
    <mergeCell ref="CC2849:CC2856"/>
    <mergeCell ref="CD2849:CD2856"/>
    <mergeCell ref="CE2849:CE2856"/>
    <mergeCell ref="CF2849:CF2856"/>
    <mergeCell ref="CG2849:CG2856"/>
    <mergeCell ref="CH2849:CH2856"/>
    <mergeCell ref="CI2825:CI2832"/>
    <mergeCell ref="CJ2825:CJ2832"/>
    <mergeCell ref="CA2929:CA2936"/>
    <mergeCell ref="BU2945:BU2952"/>
    <mergeCell ref="BV2945:BV2952"/>
    <mergeCell ref="CI2945:CI2952"/>
    <mergeCell ref="CJ2945:CJ2952"/>
    <mergeCell ref="BY2929:BY2936"/>
    <mergeCell ref="BW2809:BW2816"/>
    <mergeCell ref="BX2809:BX2816"/>
    <mergeCell ref="BV2897:BV2904"/>
    <mergeCell ref="BV2913:BV2920"/>
    <mergeCell ref="BY2873:BY2880"/>
    <mergeCell ref="BZ2873:BZ2880"/>
    <mergeCell ref="CA2873:CA2880"/>
    <mergeCell ref="CB2873:CB2880"/>
    <mergeCell ref="CC2873:CC2880"/>
    <mergeCell ref="CB2817:CB2824"/>
    <mergeCell ref="CE2873:CE2880"/>
    <mergeCell ref="CF2873:CF2880"/>
    <mergeCell ref="CG2873:CG2880"/>
    <mergeCell ref="CH2873:CH2880"/>
    <mergeCell ref="CI2857:CI2864"/>
    <mergeCell ref="CJ2857:CJ2864"/>
    <mergeCell ref="BZ2881:BZ2888"/>
    <mergeCell ref="CA2881:CA2888"/>
    <mergeCell ref="CB2881:CB2888"/>
    <mergeCell ref="CC2881:CC2888"/>
    <mergeCell ref="CD2881:CD2888"/>
    <mergeCell ref="CE2881:CE2888"/>
    <mergeCell ref="CF2881:CF2888"/>
    <mergeCell ref="CG2881:CG2888"/>
    <mergeCell ref="CH2881:CH2888"/>
    <mergeCell ref="BY2913:BY2920"/>
    <mergeCell ref="CA2913:CA2920"/>
    <mergeCell ref="CB2913:CB2920"/>
    <mergeCell ref="CC2913:CC2920"/>
    <mergeCell ref="CD2913:CD2920"/>
    <mergeCell ref="BV2873:BV2880"/>
    <mergeCell ref="BW2873:BW2880"/>
    <mergeCell ref="BX2873:BX2880"/>
    <mergeCell ref="CD2873:CD2880"/>
    <mergeCell ref="BZ2889:BZ2896"/>
    <mergeCell ref="CJ2569:CJ2576"/>
    <mergeCell ref="CI2833:CI2840"/>
    <mergeCell ref="CJ2833:CJ2840"/>
    <mergeCell ref="BU2737:BU2744"/>
    <mergeCell ref="BV2737:BV2744"/>
    <mergeCell ref="BO2649:BO2656"/>
    <mergeCell ref="CJ3017:CJ3024"/>
    <mergeCell ref="CD3033:CD3040"/>
    <mergeCell ref="BW3033:BW3040"/>
    <mergeCell ref="CE3017:CE3024"/>
    <mergeCell ref="BS3033:BS3040"/>
    <mergeCell ref="BT3033:BT3040"/>
    <mergeCell ref="BZ3009:BZ3016"/>
    <mergeCell ref="BO2745:BO2752"/>
    <mergeCell ref="BP2745:BP2752"/>
    <mergeCell ref="BT2929:BT2936"/>
    <mergeCell ref="BU2929:BU2936"/>
    <mergeCell ref="BV2929:BV2936"/>
    <mergeCell ref="BO3033:BO3040"/>
    <mergeCell ref="BV3033:BV3040"/>
    <mergeCell ref="BP3025:BP3032"/>
    <mergeCell ref="BQ3025:BQ3032"/>
    <mergeCell ref="BU3033:BU3040"/>
    <mergeCell ref="BO2977:BO2984"/>
    <mergeCell ref="BQ2673:BQ2680"/>
    <mergeCell ref="BS2689:BS2696"/>
    <mergeCell ref="BT2689:BT2696"/>
    <mergeCell ref="BU2689:BU2696"/>
    <mergeCell ref="BR2737:BR2744"/>
    <mergeCell ref="BS2737:BS2744"/>
    <mergeCell ref="BN2753:BN2760"/>
    <mergeCell ref="BO2753:BO2760"/>
    <mergeCell ref="BI3009:BI3016"/>
    <mergeCell ref="BJ3009:BJ3016"/>
    <mergeCell ref="BK3009:BK3016"/>
    <mergeCell ref="BJ3025:BJ3032"/>
    <mergeCell ref="CI3017:CI3024"/>
    <mergeCell ref="BR2697:BR2704"/>
    <mergeCell ref="BS2697:BS2704"/>
    <mergeCell ref="BT2697:BT2704"/>
    <mergeCell ref="BY2849:BY2856"/>
    <mergeCell ref="BU2937:BU2944"/>
    <mergeCell ref="BV2937:BV2944"/>
    <mergeCell ref="BU2809:BU2816"/>
    <mergeCell ref="BZ2833:BZ2840"/>
    <mergeCell ref="BY2809:BY2816"/>
    <mergeCell ref="BN2673:BN2680"/>
    <mergeCell ref="BI2689:BI2696"/>
    <mergeCell ref="BJ2689:BJ2696"/>
    <mergeCell ref="BM2721:BM2728"/>
    <mergeCell ref="BP2697:BP2704"/>
    <mergeCell ref="BQ2697:BQ2704"/>
    <mergeCell ref="BT2673:BT2680"/>
    <mergeCell ref="BT2769:BT2776"/>
    <mergeCell ref="BT2841:BT2848"/>
    <mergeCell ref="BT2849:BT2856"/>
    <mergeCell ref="BK2809:BK2816"/>
    <mergeCell ref="BJ2745:BJ2752"/>
    <mergeCell ref="BR2945:BR2952"/>
    <mergeCell ref="BX2649:BX2656"/>
    <mergeCell ref="BY2649:BY2656"/>
    <mergeCell ref="BL2753:BL2760"/>
    <mergeCell ref="BX2729:BX2736"/>
    <mergeCell ref="BY2601:BY2608"/>
    <mergeCell ref="BB2729:BB2736"/>
    <mergeCell ref="BT2745:BT2752"/>
    <mergeCell ref="BN2769:BN2776"/>
    <mergeCell ref="BO2769:BO2776"/>
    <mergeCell ref="BP2769:BP2776"/>
    <mergeCell ref="BQ2769:BQ2776"/>
    <mergeCell ref="BR2769:BR2776"/>
    <mergeCell ref="BO2641:BO2648"/>
    <mergeCell ref="BN2641:BN2648"/>
    <mergeCell ref="BK2633:BK2640"/>
    <mergeCell ref="BN2833:BN2840"/>
    <mergeCell ref="BO2833:BO2840"/>
    <mergeCell ref="BP2833:BP2840"/>
    <mergeCell ref="BQ2833:BQ2840"/>
    <mergeCell ref="BR2833:BR2840"/>
    <mergeCell ref="BS2833:BS2840"/>
    <mergeCell ref="BP2753:BP2760"/>
    <mergeCell ref="BQ2753:BQ2760"/>
    <mergeCell ref="BR2753:BR2760"/>
    <mergeCell ref="BS2753:BS2760"/>
    <mergeCell ref="BT2753:BT2760"/>
    <mergeCell ref="BT2737:BT2744"/>
    <mergeCell ref="BB2649:BB2656"/>
    <mergeCell ref="BC2649:BC2656"/>
    <mergeCell ref="BD2649:BD2656"/>
    <mergeCell ref="BE2649:BE2656"/>
    <mergeCell ref="BM2649:BM2656"/>
    <mergeCell ref="BN2649:BN2656"/>
    <mergeCell ref="BD2833:BD2840"/>
    <mergeCell ref="BB2833:BB2840"/>
    <mergeCell ref="BC2833:BC2840"/>
    <mergeCell ref="BI2681:BI2688"/>
    <mergeCell ref="BQ2825:BQ2832"/>
    <mergeCell ref="BR2825:BR2832"/>
    <mergeCell ref="BP2673:BP2680"/>
    <mergeCell ref="BH2673:BH2680"/>
    <mergeCell ref="BI2673:BI2680"/>
    <mergeCell ref="BH2641:BH2648"/>
    <mergeCell ref="BM2657:BM2664"/>
    <mergeCell ref="BN2657:BN2664"/>
    <mergeCell ref="BO2657:BO2664"/>
    <mergeCell ref="BP2657:BP2664"/>
    <mergeCell ref="BQ2657:BQ2664"/>
    <mergeCell ref="BR2657:BR2664"/>
    <mergeCell ref="BS2657:BS2664"/>
    <mergeCell ref="BT2657:BT2664"/>
    <mergeCell ref="BM2641:BM2648"/>
    <mergeCell ref="BH2649:BH2656"/>
    <mergeCell ref="BT2809:BT2816"/>
    <mergeCell ref="BH2729:BH2736"/>
    <mergeCell ref="BM2753:BM2760"/>
    <mergeCell ref="BT2801:BT2808"/>
    <mergeCell ref="BL2633:BL2640"/>
    <mergeCell ref="BP2633:BP2640"/>
    <mergeCell ref="BR2641:BR2648"/>
    <mergeCell ref="BE2641:BE2648"/>
    <mergeCell ref="BF2641:BF2648"/>
    <mergeCell ref="BG2641:BG2648"/>
    <mergeCell ref="BH2833:BH2840"/>
    <mergeCell ref="BI2833:BI2840"/>
    <mergeCell ref="BJ2833:BJ2840"/>
    <mergeCell ref="BK2833:BK2840"/>
    <mergeCell ref="BL2833:BL2840"/>
    <mergeCell ref="BM2833:BM2840"/>
    <mergeCell ref="BE2833:BE2840"/>
    <mergeCell ref="BF2745:BF2752"/>
    <mergeCell ref="BG2617:BG2624"/>
    <mergeCell ref="BP2649:BP2656"/>
    <mergeCell ref="BQ2649:BQ2656"/>
    <mergeCell ref="BR2649:BR2656"/>
    <mergeCell ref="BS2649:BS2656"/>
    <mergeCell ref="BL2689:BL2696"/>
    <mergeCell ref="BM2689:BM2696"/>
    <mergeCell ref="BP2689:BP2696"/>
    <mergeCell ref="BH2617:BH2624"/>
    <mergeCell ref="BO2633:BO2640"/>
    <mergeCell ref="BK2649:BK2656"/>
    <mergeCell ref="BL2649:BL2656"/>
    <mergeCell ref="BK2665:BK2672"/>
    <mergeCell ref="BL2665:BL2672"/>
    <mergeCell ref="BN2625:BN2632"/>
    <mergeCell ref="BF2665:BF2672"/>
    <mergeCell ref="BG2665:BG2672"/>
    <mergeCell ref="BP2625:BP2632"/>
    <mergeCell ref="BF2833:BF2840"/>
    <mergeCell ref="BG2833:BG2840"/>
    <mergeCell ref="BJ2617:BJ2624"/>
    <mergeCell ref="BK2617:BK2624"/>
    <mergeCell ref="BF2625:BF2632"/>
    <mergeCell ref="BH2633:BH2640"/>
    <mergeCell ref="BK2625:BK2632"/>
    <mergeCell ref="BL2657:BL2664"/>
    <mergeCell ref="BQ2809:BQ2816"/>
    <mergeCell ref="BG2649:BG2656"/>
    <mergeCell ref="BG2625:BG2632"/>
    <mergeCell ref="BE2713:BE2720"/>
    <mergeCell ref="BE2729:BE2736"/>
    <mergeCell ref="BG2745:BG2752"/>
    <mergeCell ref="BO2617:BO2624"/>
    <mergeCell ref="BS2769:BS2776"/>
    <mergeCell ref="BI2641:BI2648"/>
    <mergeCell ref="BE2633:BE2640"/>
    <mergeCell ref="BH2753:BH2760"/>
    <mergeCell ref="BI2753:BI2760"/>
    <mergeCell ref="BJ2753:BJ2760"/>
    <mergeCell ref="BK2753:BK2760"/>
    <mergeCell ref="BG2681:BG2688"/>
    <mergeCell ref="BM2809:BM2816"/>
    <mergeCell ref="BN2809:BN2816"/>
    <mergeCell ref="BO2809:BO2816"/>
    <mergeCell ref="BP2809:BP2816"/>
    <mergeCell ref="BS2633:BS2640"/>
    <mergeCell ref="BS2641:BS2648"/>
    <mergeCell ref="BH2625:BH2632"/>
    <mergeCell ref="BQ2745:BQ2752"/>
    <mergeCell ref="BR2745:BR2752"/>
    <mergeCell ref="BS2745:BS2752"/>
    <mergeCell ref="BJ2761:BJ2768"/>
    <mergeCell ref="BK2761:BK2768"/>
    <mergeCell ref="BL2761:BL2768"/>
    <mergeCell ref="BM2761:BM2768"/>
    <mergeCell ref="BN2761:BN2768"/>
    <mergeCell ref="BO2761:BO2768"/>
    <mergeCell ref="BP2761:BP2768"/>
    <mergeCell ref="BQ2761:BQ2768"/>
    <mergeCell ref="BR2761:BR2768"/>
    <mergeCell ref="BS2761:BS2768"/>
    <mergeCell ref="BP2777:BP2784"/>
    <mergeCell ref="BM2305:BM2312"/>
    <mergeCell ref="BS2305:BS2312"/>
    <mergeCell ref="BO2321:BO2328"/>
    <mergeCell ref="BP2321:BP2328"/>
    <mergeCell ref="BS2369:BS2376"/>
    <mergeCell ref="BP2361:BP2368"/>
    <mergeCell ref="AY2305:AY2312"/>
    <mergeCell ref="AZ2305:AZ2312"/>
    <mergeCell ref="BH2289:BH2296"/>
    <mergeCell ref="BB2305:BB2312"/>
    <mergeCell ref="AV2273:AV2280"/>
    <mergeCell ref="AW2273:AW2280"/>
    <mergeCell ref="AY2289:AY2296"/>
    <mergeCell ref="BP2393:BP2400"/>
    <mergeCell ref="BT2393:BT2400"/>
    <mergeCell ref="BM2345:BM2352"/>
    <mergeCell ref="BK2337:BK2344"/>
    <mergeCell ref="BV2353:BV2360"/>
    <mergeCell ref="BQ2289:BQ2296"/>
    <mergeCell ref="BL2361:BL2368"/>
    <mergeCell ref="BL2353:BL2360"/>
    <mergeCell ref="BF2329:BF2336"/>
    <mergeCell ref="BQ2369:BQ2376"/>
    <mergeCell ref="BR2369:BR2376"/>
    <mergeCell ref="BL2369:BL2376"/>
    <mergeCell ref="BJ2281:BJ2288"/>
    <mergeCell ref="BU2401:BU2408"/>
    <mergeCell ref="BK2393:BK2400"/>
    <mergeCell ref="BD2289:BD2296"/>
    <mergeCell ref="BT2289:BT2296"/>
    <mergeCell ref="BJ2289:BJ2296"/>
    <mergeCell ref="BA2281:BA2288"/>
    <mergeCell ref="BB2281:BB2288"/>
    <mergeCell ref="BC2281:BC2288"/>
    <mergeCell ref="BS2329:BS2336"/>
    <mergeCell ref="BE2337:BE2344"/>
    <mergeCell ref="BB2321:BB2328"/>
    <mergeCell ref="BD2321:BD2328"/>
    <mergeCell ref="BK2369:BK2376"/>
    <mergeCell ref="BF2369:BF2376"/>
    <mergeCell ref="BJ2401:BJ2408"/>
    <mergeCell ref="BN2369:BN2376"/>
    <mergeCell ref="BO2337:BO2344"/>
    <mergeCell ref="BN2329:BN2336"/>
    <mergeCell ref="BU2361:BU2368"/>
    <mergeCell ref="BU2353:BU2360"/>
    <mergeCell ref="BU2369:BU2376"/>
    <mergeCell ref="BH2361:BH2368"/>
    <mergeCell ref="BG2297:BG2304"/>
    <mergeCell ref="BE2297:BE2304"/>
    <mergeCell ref="AW2369:AW2376"/>
    <mergeCell ref="BH2273:BH2280"/>
    <mergeCell ref="BR2297:BR2304"/>
    <mergeCell ref="BK2281:BK2288"/>
    <mergeCell ref="BN2289:BN2296"/>
    <mergeCell ref="BH2305:BH2312"/>
    <mergeCell ref="BG2289:BG2296"/>
    <mergeCell ref="AX2353:AX2360"/>
    <mergeCell ref="BA2321:BA2328"/>
    <mergeCell ref="AY2273:AY2280"/>
    <mergeCell ref="BI2297:BI2304"/>
    <mergeCell ref="BO2297:BO2304"/>
    <mergeCell ref="BK2289:BK2296"/>
    <mergeCell ref="BL2297:BL2304"/>
    <mergeCell ref="AW2345:AW2352"/>
    <mergeCell ref="AX2361:AX2368"/>
    <mergeCell ref="BD2369:BD2376"/>
    <mergeCell ref="BH2329:BH2336"/>
    <mergeCell ref="BK2313:BK2320"/>
    <mergeCell ref="BP2273:BP2280"/>
    <mergeCell ref="BK2273:BK2280"/>
    <mergeCell ref="BM2289:BM2296"/>
    <mergeCell ref="BS2297:BS2304"/>
    <mergeCell ref="BM2369:BM2376"/>
    <mergeCell ref="AZ2297:AZ2304"/>
    <mergeCell ref="BA2297:BA2304"/>
    <mergeCell ref="BD2297:BD2304"/>
    <mergeCell ref="BE2321:BE2328"/>
    <mergeCell ref="BF2321:BF2328"/>
    <mergeCell ref="BJ2313:BJ2320"/>
    <mergeCell ref="BK2321:BK2328"/>
    <mergeCell ref="BJ2329:BJ2336"/>
    <mergeCell ref="BG2321:BG2328"/>
    <mergeCell ref="BR2329:BR2336"/>
    <mergeCell ref="BQ2329:BQ2336"/>
    <mergeCell ref="BI2369:BI2376"/>
    <mergeCell ref="BI2305:BI2312"/>
    <mergeCell ref="BQ2337:BQ2344"/>
    <mergeCell ref="BM2297:BM2304"/>
    <mergeCell ref="BL2329:BL2336"/>
    <mergeCell ref="BJ2353:BJ2360"/>
    <mergeCell ref="BI2321:BI2328"/>
    <mergeCell ref="BS2273:BS2280"/>
    <mergeCell ref="BQ2321:BQ2328"/>
    <mergeCell ref="BR2353:BR2360"/>
    <mergeCell ref="BS2353:BS2360"/>
    <mergeCell ref="BS2289:BS2296"/>
    <mergeCell ref="BK2361:BK2368"/>
    <mergeCell ref="BK2305:BK2312"/>
    <mergeCell ref="BP2337:BP2344"/>
    <mergeCell ref="BM2329:BM2336"/>
    <mergeCell ref="BR2305:BR2312"/>
    <mergeCell ref="BJ2337:BJ2344"/>
    <mergeCell ref="BK2297:BK2304"/>
    <mergeCell ref="BL2305:BL2312"/>
    <mergeCell ref="BD2305:BD2312"/>
    <mergeCell ref="AX2281:AX2288"/>
    <mergeCell ref="BP2297:BP2304"/>
    <mergeCell ref="BQ2297:BQ2304"/>
    <mergeCell ref="BP2369:BP2376"/>
    <mergeCell ref="BQ2313:BQ2320"/>
    <mergeCell ref="BM2353:BM2360"/>
    <mergeCell ref="BP2353:BP2360"/>
    <mergeCell ref="BS2321:BS2328"/>
    <mergeCell ref="BS2345:BS2352"/>
    <mergeCell ref="BT2273:BT2280"/>
    <mergeCell ref="BM2265:BM2272"/>
    <mergeCell ref="BN2225:BN2232"/>
    <mergeCell ref="BN2257:BN2264"/>
    <mergeCell ref="BT2185:BT2192"/>
    <mergeCell ref="BS2177:BS2184"/>
    <mergeCell ref="BS2161:BS2168"/>
    <mergeCell ref="BT2161:BT2168"/>
    <mergeCell ref="BT2169:BT2176"/>
    <mergeCell ref="BG2217:BG2224"/>
    <mergeCell ref="BR2153:BR2160"/>
    <mergeCell ref="AY2153:AY2160"/>
    <mergeCell ref="BA2177:BA2184"/>
    <mergeCell ref="AV2305:AV2312"/>
    <mergeCell ref="BT2361:BT2368"/>
    <mergeCell ref="BK2329:BK2336"/>
    <mergeCell ref="BM2337:BM2344"/>
    <mergeCell ref="BT2281:BT2288"/>
    <mergeCell ref="BJ2321:BJ2328"/>
    <mergeCell ref="BJ2361:BJ2368"/>
    <mergeCell ref="BR2313:BR2320"/>
    <mergeCell ref="BS2281:BS2288"/>
    <mergeCell ref="BK2345:BK2352"/>
    <mergeCell ref="BC2305:BC2312"/>
    <mergeCell ref="BN2305:BN2312"/>
    <mergeCell ref="BH2313:BH2320"/>
    <mergeCell ref="BF2361:BF2368"/>
    <mergeCell ref="BF2305:BF2312"/>
    <mergeCell ref="BI2281:BI2288"/>
    <mergeCell ref="BL2281:BL2288"/>
    <mergeCell ref="AX2345:AX2352"/>
    <mergeCell ref="AY2361:AY2368"/>
    <mergeCell ref="AZ2361:AZ2368"/>
    <mergeCell ref="BE2305:BE2312"/>
    <mergeCell ref="AY2297:AY2304"/>
    <mergeCell ref="BB2297:BB2304"/>
    <mergeCell ref="BC2297:BC2304"/>
    <mergeCell ref="BB2353:BB2360"/>
    <mergeCell ref="BC2273:BC2280"/>
    <mergeCell ref="BC2249:BC2256"/>
    <mergeCell ref="BH2265:BH2272"/>
    <mergeCell ref="AV2313:AV2320"/>
    <mergeCell ref="BK2241:BK2248"/>
    <mergeCell ref="BE2345:BE2352"/>
    <mergeCell ref="BE2361:BE2368"/>
    <mergeCell ref="AW2353:AW2360"/>
    <mergeCell ref="AV2329:AV2336"/>
    <mergeCell ref="BI2337:BI2344"/>
    <mergeCell ref="BI2329:BI2336"/>
    <mergeCell ref="BH2337:BH2344"/>
    <mergeCell ref="BE2329:BE2336"/>
    <mergeCell ref="BG2329:BG2336"/>
    <mergeCell ref="BI2289:BI2296"/>
    <mergeCell ref="BI2345:BI2352"/>
    <mergeCell ref="BC2345:BC2352"/>
    <mergeCell ref="BG2337:BG2344"/>
    <mergeCell ref="BH2345:BH2352"/>
    <mergeCell ref="BF2281:BF2288"/>
    <mergeCell ref="BQ2353:BQ2360"/>
    <mergeCell ref="BB2345:BB2352"/>
    <mergeCell ref="AZ2281:AZ2288"/>
    <mergeCell ref="AX2273:AX2280"/>
    <mergeCell ref="BJ2273:BJ2280"/>
    <mergeCell ref="AX2337:AX2344"/>
    <mergeCell ref="BK2201:BK2208"/>
    <mergeCell ref="BI2233:BI2240"/>
    <mergeCell ref="BJ2233:BJ2240"/>
    <mergeCell ref="BB2241:BB2248"/>
    <mergeCell ref="BC2241:BC2248"/>
    <mergeCell ref="BH2193:BH2200"/>
    <mergeCell ref="BA2193:BA2200"/>
    <mergeCell ref="BH2185:BH2192"/>
    <mergeCell ref="BH2249:BH2256"/>
    <mergeCell ref="BL2185:BL2192"/>
    <mergeCell ref="BK2153:BK2160"/>
    <mergeCell ref="BN2145:BN2152"/>
    <mergeCell ref="BJ2153:BJ2160"/>
    <mergeCell ref="BT2153:BT2160"/>
    <mergeCell ref="BP2193:BP2200"/>
    <mergeCell ref="BR2161:BR2168"/>
    <mergeCell ref="BD2153:BD2160"/>
    <mergeCell ref="BC2169:BC2176"/>
    <mergeCell ref="BM2169:BM2176"/>
    <mergeCell ref="BM2225:BM2232"/>
    <mergeCell ref="BI2177:BI2184"/>
    <mergeCell ref="BM2177:BM2184"/>
    <mergeCell ref="BI2225:BI2232"/>
    <mergeCell ref="BJ2225:BJ2232"/>
    <mergeCell ref="AY2265:AY2272"/>
    <mergeCell ref="AZ2265:AZ2272"/>
    <mergeCell ref="BA2265:BA2272"/>
    <mergeCell ref="BB2265:BB2272"/>
    <mergeCell ref="BE2185:BE2192"/>
    <mergeCell ref="AY2201:AY2208"/>
    <mergeCell ref="AZ2201:AZ2208"/>
    <mergeCell ref="BB2201:BB2208"/>
    <mergeCell ref="BC2201:BC2208"/>
    <mergeCell ref="BC2265:BC2272"/>
    <mergeCell ref="BD2265:BD2272"/>
    <mergeCell ref="BJ2249:BJ2256"/>
    <mergeCell ref="BB2225:BB2232"/>
    <mergeCell ref="BC2225:BC2232"/>
    <mergeCell ref="BH2241:BH2248"/>
    <mergeCell ref="BI2241:BI2248"/>
    <mergeCell ref="BD2193:BD2200"/>
    <mergeCell ref="BD2201:BD2208"/>
    <mergeCell ref="BI2249:BI2256"/>
    <mergeCell ref="BS2225:BS2232"/>
    <mergeCell ref="BT2201:BT2208"/>
    <mergeCell ref="BS2193:BS2200"/>
    <mergeCell ref="BT2193:BT2200"/>
    <mergeCell ref="BM2185:BM2192"/>
    <mergeCell ref="BJ2257:BJ2264"/>
    <mergeCell ref="BD2169:BD2176"/>
    <mergeCell ref="BE2169:BE2176"/>
    <mergeCell ref="AZ2241:AZ2248"/>
    <mergeCell ref="BH2233:BH2240"/>
    <mergeCell ref="AY2225:AY2232"/>
    <mergeCell ref="AZ2225:AZ2232"/>
    <mergeCell ref="AY2217:AY2224"/>
    <mergeCell ref="AZ2217:AZ2224"/>
    <mergeCell ref="BD2185:BD2192"/>
    <mergeCell ref="BB2193:BB2200"/>
    <mergeCell ref="BH2217:BH2224"/>
    <mergeCell ref="BI2217:BI2224"/>
    <mergeCell ref="BJ2217:BJ2224"/>
    <mergeCell ref="BB2169:BB2176"/>
    <mergeCell ref="BC2185:BC2192"/>
    <mergeCell ref="BH2169:BH2176"/>
    <mergeCell ref="BR2193:BR2200"/>
    <mergeCell ref="BI2161:BI2168"/>
    <mergeCell ref="BK2233:BK2240"/>
    <mergeCell ref="BL2233:BL2240"/>
    <mergeCell ref="BM2233:BM2240"/>
    <mergeCell ref="BB2209:BB2216"/>
    <mergeCell ref="AY2209:AY2216"/>
    <mergeCell ref="BQ2193:BQ2200"/>
    <mergeCell ref="BL2177:BL2184"/>
    <mergeCell ref="BH2161:BH2168"/>
    <mergeCell ref="BL2169:BL2176"/>
    <mergeCell ref="BI2169:BI2176"/>
    <mergeCell ref="AV2161:AV2168"/>
    <mergeCell ref="AY2249:AY2256"/>
    <mergeCell ref="BM2209:BM2216"/>
    <mergeCell ref="BG2257:BG2264"/>
    <mergeCell ref="BL2257:BL2264"/>
    <mergeCell ref="BM2257:BM2264"/>
    <mergeCell ref="AX2289:AX2296"/>
    <mergeCell ref="BH2257:BH2264"/>
    <mergeCell ref="AX2185:AX2192"/>
    <mergeCell ref="AX2201:AX2208"/>
    <mergeCell ref="BD2257:BD2264"/>
    <mergeCell ref="AX2233:AX2240"/>
    <mergeCell ref="AY2233:AY2240"/>
    <mergeCell ref="BF2233:BF2240"/>
    <mergeCell ref="BG2233:BG2240"/>
    <mergeCell ref="BD2177:BD2184"/>
    <mergeCell ref="BE2177:BE2184"/>
    <mergeCell ref="BB2145:BB2152"/>
    <mergeCell ref="BQ2145:BQ2152"/>
    <mergeCell ref="BR2145:BR2152"/>
    <mergeCell ref="BC2145:BC2152"/>
    <mergeCell ref="BL2153:BL2160"/>
    <mergeCell ref="AX2177:AX2184"/>
    <mergeCell ref="AY2177:AY2184"/>
    <mergeCell ref="BE2201:BE2208"/>
    <mergeCell ref="BA2201:BA2208"/>
    <mergeCell ref="AX2193:AX2200"/>
    <mergeCell ref="AY2193:AY2200"/>
    <mergeCell ref="AZ2193:AZ2200"/>
    <mergeCell ref="BQ2169:BQ2176"/>
    <mergeCell ref="BI2265:BI2272"/>
    <mergeCell ref="BO2265:BO2272"/>
    <mergeCell ref="BQ2265:BQ2272"/>
    <mergeCell ref="BE2257:BE2264"/>
    <mergeCell ref="BB2217:BB2224"/>
    <mergeCell ref="BA2233:BA2240"/>
    <mergeCell ref="BB2233:BB2240"/>
    <mergeCell ref="BC2233:BC2240"/>
    <mergeCell ref="BG2209:BG2216"/>
    <mergeCell ref="BJ2185:BJ2192"/>
    <mergeCell ref="BN2185:BN2192"/>
    <mergeCell ref="BN2177:BN2184"/>
    <mergeCell ref="BO2177:BO2184"/>
    <mergeCell ref="BG2177:BG2184"/>
    <mergeCell ref="BO2225:BO2232"/>
    <mergeCell ref="BF2177:BF2184"/>
    <mergeCell ref="BF2185:BF2192"/>
    <mergeCell ref="BF2193:BF2200"/>
    <mergeCell ref="BF2201:BF2208"/>
    <mergeCell ref="BB2177:BB2184"/>
    <mergeCell ref="BC2177:BC2184"/>
    <mergeCell ref="BO2169:BO2176"/>
    <mergeCell ref="BH2129:BH2136"/>
    <mergeCell ref="AZ2209:AZ2216"/>
    <mergeCell ref="BA2209:BA2216"/>
    <mergeCell ref="AY2241:AY2248"/>
    <mergeCell ref="AX2241:AX2248"/>
    <mergeCell ref="BD2145:BD2152"/>
    <mergeCell ref="BI2145:BI2152"/>
    <mergeCell ref="BJ2145:BJ2152"/>
    <mergeCell ref="BK2145:BK2152"/>
    <mergeCell ref="BJ2177:BJ2184"/>
    <mergeCell ref="AZ2177:AZ2184"/>
    <mergeCell ref="BR2217:BR2224"/>
    <mergeCell ref="BR2177:BR2184"/>
    <mergeCell ref="BR2225:BR2232"/>
    <mergeCell ref="BR2169:BR2176"/>
    <mergeCell ref="BE2145:BE2152"/>
    <mergeCell ref="AW2161:AW2168"/>
    <mergeCell ref="AW2177:AW2184"/>
    <mergeCell ref="BC2193:BC2200"/>
    <mergeCell ref="BL2241:BL2248"/>
    <mergeCell ref="BJ2201:BJ2208"/>
    <mergeCell ref="AZ2233:AZ2240"/>
    <mergeCell ref="BG2201:BG2208"/>
    <mergeCell ref="BH2201:BH2208"/>
    <mergeCell ref="BG2153:BG2160"/>
    <mergeCell ref="BG2145:BG2152"/>
    <mergeCell ref="AX2105:AX2112"/>
    <mergeCell ref="AX2169:AX2176"/>
    <mergeCell ref="AX2161:AX2168"/>
    <mergeCell ref="AY2161:AY2168"/>
    <mergeCell ref="AZ2161:AZ2168"/>
    <mergeCell ref="BA2161:BA2168"/>
    <mergeCell ref="BB2161:BB2168"/>
    <mergeCell ref="BE2161:BE2168"/>
    <mergeCell ref="BO2161:BO2168"/>
    <mergeCell ref="BP2161:BP2168"/>
    <mergeCell ref="BP2137:BP2144"/>
    <mergeCell ref="AW2129:AW2136"/>
    <mergeCell ref="AW2113:AW2120"/>
    <mergeCell ref="BE2233:BE2240"/>
    <mergeCell ref="BE2217:BE2224"/>
    <mergeCell ref="BI2209:BI2216"/>
    <mergeCell ref="BK2193:BK2200"/>
    <mergeCell ref="BM2193:BM2200"/>
    <mergeCell ref="BI2193:BI2200"/>
    <mergeCell ref="BD2217:BD2224"/>
    <mergeCell ref="BQ2233:BQ2240"/>
    <mergeCell ref="BQ2225:BQ2232"/>
    <mergeCell ref="BO2217:BO2224"/>
    <mergeCell ref="BP2217:BP2224"/>
    <mergeCell ref="BO2241:BO2248"/>
    <mergeCell ref="BP2241:BP2248"/>
    <mergeCell ref="BG2241:BG2248"/>
    <mergeCell ref="BN2209:BN2216"/>
    <mergeCell ref="BR2209:BR2216"/>
    <mergeCell ref="AW2201:AW2208"/>
    <mergeCell ref="BB2185:BB2192"/>
    <mergeCell ref="BO2233:BO2240"/>
    <mergeCell ref="BF2217:BF2224"/>
    <mergeCell ref="BG2193:BG2200"/>
    <mergeCell ref="BD2209:BD2216"/>
    <mergeCell ref="AX2209:AX2216"/>
    <mergeCell ref="BH2209:BH2216"/>
    <mergeCell ref="AS2049:AS2056"/>
    <mergeCell ref="AT2049:AT2056"/>
    <mergeCell ref="BD2097:BD2104"/>
    <mergeCell ref="BE2097:BE2104"/>
    <mergeCell ref="BG2129:BG2136"/>
    <mergeCell ref="BA2129:BA2136"/>
    <mergeCell ref="AU2097:AU2104"/>
    <mergeCell ref="BV2161:BV2168"/>
    <mergeCell ref="BQ2113:BQ2120"/>
    <mergeCell ref="BF2145:BF2152"/>
    <mergeCell ref="BE2153:BE2160"/>
    <mergeCell ref="AX2129:AX2136"/>
    <mergeCell ref="BM2105:BM2112"/>
    <mergeCell ref="BA2137:BA2144"/>
    <mergeCell ref="BH2137:BH2144"/>
    <mergeCell ref="BI2137:BI2144"/>
    <mergeCell ref="BB2129:BB2136"/>
    <mergeCell ref="BC2129:BC2136"/>
    <mergeCell ref="BN2169:BN2176"/>
    <mergeCell ref="BC2161:BC2168"/>
    <mergeCell ref="BD2161:BD2168"/>
    <mergeCell ref="BL2161:BL2168"/>
    <mergeCell ref="BM2161:BM2168"/>
    <mergeCell ref="BN2161:BN2168"/>
    <mergeCell ref="BO2137:BO2144"/>
    <mergeCell ref="BL2129:BL2136"/>
    <mergeCell ref="BL2113:BL2120"/>
    <mergeCell ref="BM2113:BM2120"/>
    <mergeCell ref="BE2113:BE2120"/>
    <mergeCell ref="BH2113:BH2120"/>
    <mergeCell ref="AX2113:AX2120"/>
    <mergeCell ref="BK2137:BK2144"/>
    <mergeCell ref="BM2137:BM2144"/>
    <mergeCell ref="AY2137:AY2144"/>
    <mergeCell ref="AZ2137:AZ2144"/>
    <mergeCell ref="AX2137:AX2144"/>
    <mergeCell ref="AY2113:AY2120"/>
    <mergeCell ref="AZ2113:AZ2120"/>
    <mergeCell ref="BA2113:BA2120"/>
    <mergeCell ref="AY2169:AY2176"/>
    <mergeCell ref="AZ2169:AZ2176"/>
    <mergeCell ref="BA2169:BA2176"/>
    <mergeCell ref="AZ2145:AZ2152"/>
    <mergeCell ref="BJ2169:BJ2176"/>
    <mergeCell ref="BJ2105:BJ2112"/>
    <mergeCell ref="BK2105:BK2112"/>
    <mergeCell ref="BK2121:BK2128"/>
    <mergeCell ref="BJ2121:BJ2128"/>
    <mergeCell ref="BL2137:BL2144"/>
    <mergeCell ref="BH2121:BH2128"/>
    <mergeCell ref="BK2161:BK2168"/>
    <mergeCell ref="BF2169:BF2176"/>
    <mergeCell ref="BG2169:BG2176"/>
    <mergeCell ref="BL2121:BL2128"/>
    <mergeCell ref="BM2121:BM2128"/>
    <mergeCell ref="BJ2161:BJ2168"/>
    <mergeCell ref="BL2145:BL2152"/>
    <mergeCell ref="BC2113:BC2120"/>
    <mergeCell ref="BB2113:BB2120"/>
    <mergeCell ref="BU2129:BU2136"/>
    <mergeCell ref="BS2145:BS2152"/>
    <mergeCell ref="BD2137:BD2144"/>
    <mergeCell ref="BD2129:BD2136"/>
    <mergeCell ref="BE2129:BE2136"/>
    <mergeCell ref="BB2121:BB2128"/>
    <mergeCell ref="AV2113:AV2120"/>
    <mergeCell ref="AW2137:AW2144"/>
    <mergeCell ref="AV2137:AV2144"/>
    <mergeCell ref="BJ2137:BJ2144"/>
    <mergeCell ref="BC2137:BC2144"/>
    <mergeCell ref="BN2113:BN2120"/>
    <mergeCell ref="BO2113:BO2120"/>
    <mergeCell ref="BP2145:BP2152"/>
    <mergeCell ref="AW2121:AW2128"/>
    <mergeCell ref="AX2121:AX2128"/>
    <mergeCell ref="AV2153:AV2160"/>
    <mergeCell ref="AW2153:AW2160"/>
    <mergeCell ref="AW2145:AW2152"/>
    <mergeCell ref="AX2145:AX2152"/>
    <mergeCell ref="AV2145:AV2152"/>
    <mergeCell ref="BN2137:BN2144"/>
    <mergeCell ref="BW2121:BW2128"/>
    <mergeCell ref="BK2129:BK2136"/>
    <mergeCell ref="BR2113:BR2120"/>
    <mergeCell ref="BV2129:BV2136"/>
    <mergeCell ref="BE2121:BE2128"/>
    <mergeCell ref="BJ2113:BJ2120"/>
    <mergeCell ref="BI2113:BI2120"/>
    <mergeCell ref="BK2113:BK2120"/>
    <mergeCell ref="BU2113:BU2120"/>
    <mergeCell ref="BS2113:BS2120"/>
    <mergeCell ref="BT2129:BT2136"/>
    <mergeCell ref="BP2113:BP2120"/>
    <mergeCell ref="BG1897:BG1904"/>
    <mergeCell ref="BH1897:BH1904"/>
    <mergeCell ref="BI1897:BI1904"/>
    <mergeCell ref="BJ1897:BJ1904"/>
    <mergeCell ref="BC1913:BC1920"/>
    <mergeCell ref="BD1913:BD1920"/>
    <mergeCell ref="BD2009:BD2016"/>
    <mergeCell ref="BE2009:BE2016"/>
    <mergeCell ref="BL1937:BL1944"/>
    <mergeCell ref="BM1937:BM1944"/>
    <mergeCell ref="BG1961:BG1968"/>
    <mergeCell ref="BH1961:BH1968"/>
    <mergeCell ref="BI1961:BI1968"/>
    <mergeCell ref="BJ1961:BJ1968"/>
    <mergeCell ref="AV1961:AV1968"/>
    <mergeCell ref="AW1961:AW1968"/>
    <mergeCell ref="BI1913:BI1920"/>
    <mergeCell ref="BJ1913:BJ1920"/>
    <mergeCell ref="BK1977:BK1984"/>
    <mergeCell ref="BC2009:BC2016"/>
    <mergeCell ref="BE2089:BE2096"/>
    <mergeCell ref="BF2089:BF2096"/>
    <mergeCell ref="BT2105:BT2112"/>
    <mergeCell ref="BU2105:BU2112"/>
    <mergeCell ref="BS2105:BS2112"/>
    <mergeCell ref="BB2009:BB2016"/>
    <mergeCell ref="BC2121:BC2128"/>
    <mergeCell ref="BO2105:BO2112"/>
    <mergeCell ref="AY2145:AY2152"/>
    <mergeCell ref="BH2145:BH2152"/>
    <mergeCell ref="BO2145:BO2152"/>
    <mergeCell ref="BM2017:BM2024"/>
    <mergeCell ref="BN2017:BN2024"/>
    <mergeCell ref="BK2017:BK2024"/>
    <mergeCell ref="BJ2041:BJ2048"/>
    <mergeCell ref="BH1929:BH1936"/>
    <mergeCell ref="AX1993:AX2000"/>
    <mergeCell ref="BM1969:BM1976"/>
    <mergeCell ref="BL1985:BL1992"/>
    <mergeCell ref="BL1945:BL1952"/>
    <mergeCell ref="AW2001:AW2008"/>
    <mergeCell ref="BH1873:BH1880"/>
    <mergeCell ref="BB1913:BB1920"/>
    <mergeCell ref="BP1913:BP1920"/>
    <mergeCell ref="BK1913:BK1920"/>
    <mergeCell ref="BE1865:BE1872"/>
    <mergeCell ref="AV1913:AV1920"/>
    <mergeCell ref="BA2001:BA2008"/>
    <mergeCell ref="BM1977:BM1984"/>
    <mergeCell ref="BQ1969:BQ1976"/>
    <mergeCell ref="BB1969:BB1976"/>
    <mergeCell ref="BC1969:BC1976"/>
    <mergeCell ref="BD1969:BD1976"/>
    <mergeCell ref="BE1969:BE1976"/>
    <mergeCell ref="BF1969:BF1976"/>
    <mergeCell ref="BG1969:BG1976"/>
    <mergeCell ref="BH1969:BH1976"/>
    <mergeCell ref="BI1969:BI1976"/>
    <mergeCell ref="BJ1969:BJ1976"/>
    <mergeCell ref="BK1969:BK1976"/>
    <mergeCell ref="BL1969:BL1976"/>
    <mergeCell ref="BE1945:BE1952"/>
    <mergeCell ref="BF1945:BF1952"/>
    <mergeCell ref="BE1961:BE1968"/>
    <mergeCell ref="BF1961:BF1968"/>
    <mergeCell ref="BN1921:BN1928"/>
    <mergeCell ref="BN1913:BN1920"/>
    <mergeCell ref="AY1969:AY1976"/>
    <mergeCell ref="AZ1969:AZ1976"/>
    <mergeCell ref="BA1969:BA1976"/>
    <mergeCell ref="BD1873:BD1880"/>
    <mergeCell ref="AW1929:AW1936"/>
    <mergeCell ref="AX1929:AX1936"/>
    <mergeCell ref="AY1929:AY1936"/>
    <mergeCell ref="BN1961:BN1968"/>
    <mergeCell ref="BQ1961:BQ1968"/>
    <mergeCell ref="BG1945:BG1952"/>
    <mergeCell ref="BH1945:BH1952"/>
    <mergeCell ref="BI1945:BI1952"/>
    <mergeCell ref="BJ1945:BJ1952"/>
    <mergeCell ref="BK1945:BK1952"/>
    <mergeCell ref="BK1929:BK1936"/>
    <mergeCell ref="AX1977:AX1984"/>
    <mergeCell ref="AY1977:AY1984"/>
    <mergeCell ref="AW1993:AW2000"/>
    <mergeCell ref="BD1905:BD1912"/>
    <mergeCell ref="BE1905:BE1912"/>
    <mergeCell ref="BF1905:BF1912"/>
    <mergeCell ref="BG1905:BG1912"/>
    <mergeCell ref="BM1897:BM1904"/>
    <mergeCell ref="BM1929:BM1936"/>
    <mergeCell ref="BM1921:BM1928"/>
    <mergeCell ref="BB1889:BB1896"/>
    <mergeCell ref="BL1905:BL1912"/>
    <mergeCell ref="BM1905:BM1912"/>
    <mergeCell ref="BH1905:BH1912"/>
    <mergeCell ref="BI1905:BI1912"/>
    <mergeCell ref="BJ1905:BJ1912"/>
    <mergeCell ref="BK1905:BK1912"/>
    <mergeCell ref="BX2017:BX2024"/>
    <mergeCell ref="BW1857:BW1864"/>
    <mergeCell ref="BX1857:BX1864"/>
    <mergeCell ref="AZ2097:AZ2104"/>
    <mergeCell ref="BX2089:BX2096"/>
    <mergeCell ref="BX2041:BX2048"/>
    <mergeCell ref="BL2049:BL2056"/>
    <mergeCell ref="BM2049:BM2056"/>
    <mergeCell ref="BN2049:BN2056"/>
    <mergeCell ref="BP2105:BP2112"/>
    <mergeCell ref="BT2041:BT2048"/>
    <mergeCell ref="BU2041:BU2048"/>
    <mergeCell ref="BV2041:BV2048"/>
    <mergeCell ref="BF2041:BF2048"/>
    <mergeCell ref="BI2041:BI2048"/>
    <mergeCell ref="BK2041:BK2048"/>
    <mergeCell ref="BO2049:BO2056"/>
    <mergeCell ref="BP2049:BP2056"/>
    <mergeCell ref="BI2089:BI2096"/>
    <mergeCell ref="BG2041:BG2048"/>
    <mergeCell ref="BQ2081:BQ2088"/>
    <mergeCell ref="BO2081:BO2088"/>
    <mergeCell ref="BC2097:BC2104"/>
    <mergeCell ref="BW2097:BW2104"/>
    <mergeCell ref="BD2057:BD2064"/>
    <mergeCell ref="BE2057:BE2064"/>
    <mergeCell ref="AY2105:AY2112"/>
    <mergeCell ref="BB2089:BB2096"/>
    <mergeCell ref="BD2105:BD2112"/>
    <mergeCell ref="BA2049:BA2056"/>
    <mergeCell ref="BB2049:BB2056"/>
    <mergeCell ref="BC2049:BC2056"/>
    <mergeCell ref="AZ2057:AZ2064"/>
    <mergeCell ref="BE1857:BE1864"/>
    <mergeCell ref="BL1993:BL2000"/>
    <mergeCell ref="BF1921:BF1928"/>
    <mergeCell ref="BG2025:BG2032"/>
    <mergeCell ref="BO2017:BO2024"/>
    <mergeCell ref="BR2009:BR2016"/>
    <mergeCell ref="BS2009:BS2016"/>
    <mergeCell ref="BW2009:BW2016"/>
    <mergeCell ref="BN1929:BN1936"/>
    <mergeCell ref="BT1921:BT1928"/>
    <mergeCell ref="BX2105:BX2112"/>
    <mergeCell ref="BQ2089:BQ2096"/>
    <mergeCell ref="BR2089:BR2096"/>
    <mergeCell ref="AY1913:AY1920"/>
    <mergeCell ref="BX1937:BX1944"/>
    <mergeCell ref="BA2057:BA2064"/>
    <mergeCell ref="BO1865:BO1872"/>
    <mergeCell ref="BP1865:BP1872"/>
    <mergeCell ref="AZ1913:AZ1920"/>
    <mergeCell ref="BA1913:BA1920"/>
    <mergeCell ref="BU1977:BU1984"/>
    <mergeCell ref="BV1977:BV1984"/>
    <mergeCell ref="BJ2009:BJ2016"/>
    <mergeCell ref="AZ1985:AZ1992"/>
    <mergeCell ref="BL1977:BL1984"/>
    <mergeCell ref="BP2001:BP2008"/>
    <mergeCell ref="BC1953:BC1960"/>
    <mergeCell ref="BQ1865:BQ1872"/>
    <mergeCell ref="BS1873:BS1880"/>
    <mergeCell ref="BR1913:BR1920"/>
    <mergeCell ref="BN1977:BN1984"/>
    <mergeCell ref="BF2049:BF2056"/>
    <mergeCell ref="BJ2033:BJ2040"/>
    <mergeCell ref="BL2033:BL2040"/>
    <mergeCell ref="BM2033:BM2040"/>
    <mergeCell ref="BY2033:BY2040"/>
    <mergeCell ref="BZ2033:BZ2040"/>
    <mergeCell ref="CA2033:CA2040"/>
    <mergeCell ref="BR2033:BR2040"/>
    <mergeCell ref="BS2033:BS2040"/>
    <mergeCell ref="BK2033:BK2040"/>
    <mergeCell ref="CB2033:CB2040"/>
    <mergeCell ref="BQ2025:BQ2032"/>
    <mergeCell ref="BL2041:BL2048"/>
    <mergeCell ref="BM2041:BM2048"/>
    <mergeCell ref="BT2009:BT2016"/>
    <mergeCell ref="BV2017:BV2024"/>
    <mergeCell ref="CF2009:CF2016"/>
    <mergeCell ref="CA2001:CA2008"/>
    <mergeCell ref="CC1977:CC1984"/>
    <mergeCell ref="BP2025:BP2032"/>
    <mergeCell ref="AY1945:AY1952"/>
    <mergeCell ref="AX1953:AX1960"/>
    <mergeCell ref="BO1921:BO1928"/>
    <mergeCell ref="BO1929:BO1936"/>
    <mergeCell ref="BP1929:BP1936"/>
    <mergeCell ref="BQ1929:BQ1936"/>
    <mergeCell ref="BR1929:BR1936"/>
    <mergeCell ref="BS1929:BS1936"/>
    <mergeCell ref="BT1929:BT1936"/>
    <mergeCell ref="BU1929:BU1936"/>
    <mergeCell ref="BV1929:BV1936"/>
    <mergeCell ref="BE1913:BE1920"/>
    <mergeCell ref="BC1929:BC1936"/>
    <mergeCell ref="BD1929:BD1936"/>
    <mergeCell ref="BI1929:BI1936"/>
    <mergeCell ref="BF1913:BF1920"/>
    <mergeCell ref="AZ1937:AZ1944"/>
    <mergeCell ref="BA1937:BA1944"/>
    <mergeCell ref="AZ1929:AZ1936"/>
    <mergeCell ref="BA1929:BA1936"/>
    <mergeCell ref="BB1929:BB1936"/>
    <mergeCell ref="BI2009:BI2016"/>
    <mergeCell ref="BL2001:BL2008"/>
    <mergeCell ref="BM2001:BM2008"/>
    <mergeCell ref="BN2001:BN2008"/>
    <mergeCell ref="BX1921:BX1928"/>
    <mergeCell ref="AX1937:AX1944"/>
    <mergeCell ref="AX1961:AX1968"/>
    <mergeCell ref="BH2009:BH2016"/>
    <mergeCell ref="BP2009:BP2016"/>
    <mergeCell ref="BQ2009:BQ2016"/>
    <mergeCell ref="BM2009:BM2016"/>
    <mergeCell ref="BG2009:BG2016"/>
    <mergeCell ref="AX2025:AX2032"/>
    <mergeCell ref="AY2025:AY2032"/>
    <mergeCell ref="BT2025:BT2032"/>
    <mergeCell ref="BL2025:BL2032"/>
    <mergeCell ref="BR2001:BR2008"/>
    <mergeCell ref="BC2017:BC2024"/>
    <mergeCell ref="BG1929:BG1936"/>
    <mergeCell ref="BN1985:BN1992"/>
    <mergeCell ref="BO1985:BO1992"/>
    <mergeCell ref="BP1985:BP1992"/>
    <mergeCell ref="BQ1985:BQ1992"/>
    <mergeCell ref="BZ2009:BZ2016"/>
    <mergeCell ref="CA2009:CA2016"/>
    <mergeCell ref="BM1993:BM2000"/>
    <mergeCell ref="BS1993:BS2000"/>
    <mergeCell ref="BD1993:BD2000"/>
    <mergeCell ref="BE1993:BE2000"/>
    <mergeCell ref="BO1993:BO2000"/>
    <mergeCell ref="BP1993:BP2000"/>
    <mergeCell ref="BQ1993:BQ2000"/>
    <mergeCell ref="BR1993:BR2000"/>
    <mergeCell ref="BS2001:BS2008"/>
    <mergeCell ref="BV1993:BV2000"/>
    <mergeCell ref="BW1993:BW2000"/>
    <mergeCell ref="AZ2001:AZ2008"/>
    <mergeCell ref="BK2009:BK2016"/>
    <mergeCell ref="BH1993:BH2000"/>
    <mergeCell ref="CF2001:CF2008"/>
    <mergeCell ref="BR1937:BR1944"/>
    <mergeCell ref="BS1937:BS1944"/>
    <mergeCell ref="BT1937:BT1944"/>
    <mergeCell ref="BU1937:BU1944"/>
    <mergeCell ref="BR1961:BR1968"/>
    <mergeCell ref="BX2009:BX2016"/>
    <mergeCell ref="BY1977:BY1984"/>
    <mergeCell ref="BN1937:BN1944"/>
    <mergeCell ref="BO1937:BO1944"/>
    <mergeCell ref="BP1937:BP1944"/>
    <mergeCell ref="BQ1937:BQ1944"/>
    <mergeCell ref="BX1945:BX1952"/>
    <mergeCell ref="BY1945:BY1952"/>
    <mergeCell ref="BX1953:BX1960"/>
    <mergeCell ref="BY1953:BY1960"/>
    <mergeCell ref="BI1953:BI1960"/>
    <mergeCell ref="BC1945:BC1952"/>
    <mergeCell ref="BD1945:BD1952"/>
    <mergeCell ref="AZ1977:AZ1984"/>
    <mergeCell ref="BA1977:BA1984"/>
    <mergeCell ref="BB1977:BB1984"/>
    <mergeCell ref="BC1977:BC1984"/>
    <mergeCell ref="BA1993:BA2000"/>
    <mergeCell ref="BB1993:BB2000"/>
    <mergeCell ref="BC1993:BC2000"/>
    <mergeCell ref="BE2001:BE2008"/>
    <mergeCell ref="BH1953:BH1960"/>
    <mergeCell ref="CA1937:CA1944"/>
    <mergeCell ref="BI2001:BI2008"/>
    <mergeCell ref="AZ1945:AZ1952"/>
    <mergeCell ref="BA1945:BA1952"/>
    <mergeCell ref="BB1945:BB1952"/>
    <mergeCell ref="BO1953:BO1960"/>
    <mergeCell ref="BP1953:BP1960"/>
    <mergeCell ref="BU2001:BU2008"/>
    <mergeCell ref="BZ1993:BZ2000"/>
    <mergeCell ref="BX1993:BX2000"/>
    <mergeCell ref="BY1993:BY2000"/>
    <mergeCell ref="BN1993:BN2000"/>
    <mergeCell ref="CA1945:CA1952"/>
    <mergeCell ref="BE1985:BE1992"/>
    <mergeCell ref="BB2001:BB2008"/>
    <mergeCell ref="BC2001:BC2008"/>
    <mergeCell ref="BD2001:BD2008"/>
    <mergeCell ref="BR1953:BR1960"/>
    <mergeCell ref="BI1785:BI1792"/>
    <mergeCell ref="AZ1921:AZ1928"/>
    <mergeCell ref="BB1921:BB1928"/>
    <mergeCell ref="BD1921:BD1928"/>
    <mergeCell ref="BE1921:BE1928"/>
    <mergeCell ref="BC1857:BC1864"/>
    <mergeCell ref="BD1857:BD1864"/>
    <mergeCell ref="BZ1833:BZ1840"/>
    <mergeCell ref="BV1913:BV1920"/>
    <mergeCell ref="BW1913:BW1920"/>
    <mergeCell ref="BE1825:BE1832"/>
    <mergeCell ref="BF1825:BF1832"/>
    <mergeCell ref="BG1825:BG1832"/>
    <mergeCell ref="BH1825:BH1832"/>
    <mergeCell ref="BI1825:BI1832"/>
    <mergeCell ref="BX2001:BX2008"/>
    <mergeCell ref="BF1993:BF2000"/>
    <mergeCell ref="BG1993:BG2000"/>
    <mergeCell ref="AX1913:AX1920"/>
    <mergeCell ref="BU1921:BU1928"/>
    <mergeCell ref="BT1913:BT1920"/>
    <mergeCell ref="AY1793:AY1800"/>
    <mergeCell ref="AY1921:AY1928"/>
    <mergeCell ref="BW2001:BW2008"/>
    <mergeCell ref="BI1865:BI1872"/>
    <mergeCell ref="BQ2001:BQ2008"/>
    <mergeCell ref="BC1785:BC1792"/>
    <mergeCell ref="AX1809:AX1816"/>
    <mergeCell ref="BI1833:BI1840"/>
    <mergeCell ref="BT1961:BT1968"/>
    <mergeCell ref="BU1961:BU1968"/>
    <mergeCell ref="BK1785:BK1792"/>
    <mergeCell ref="AZ1953:AZ1960"/>
    <mergeCell ref="BZ1801:BZ1808"/>
    <mergeCell ref="BE1889:BE1896"/>
    <mergeCell ref="BF1889:BF1896"/>
    <mergeCell ref="BC1889:BC1896"/>
    <mergeCell ref="BD1889:BD1896"/>
    <mergeCell ref="AZ1865:AZ1872"/>
    <mergeCell ref="BA1865:BA1872"/>
    <mergeCell ref="AX1865:AX1872"/>
    <mergeCell ref="AY1865:AY1872"/>
    <mergeCell ref="BV1857:BV1864"/>
    <mergeCell ref="BW1961:BW1968"/>
    <mergeCell ref="BN1969:BN1976"/>
    <mergeCell ref="BO1969:BO1976"/>
    <mergeCell ref="BS1985:BS1992"/>
    <mergeCell ref="BT1985:BT1992"/>
    <mergeCell ref="BU1985:BU1992"/>
    <mergeCell ref="BV1985:BV1992"/>
    <mergeCell ref="BJ2001:BJ2008"/>
    <mergeCell ref="BJ1993:BJ2000"/>
    <mergeCell ref="BK1993:BK2000"/>
    <mergeCell ref="BT2001:BT2008"/>
    <mergeCell ref="BO2001:BO2008"/>
    <mergeCell ref="BT1945:BT1952"/>
    <mergeCell ref="BY1913:BY1920"/>
    <mergeCell ref="BN1857:BN1864"/>
    <mergeCell ref="BZ1825:BZ1832"/>
    <mergeCell ref="BZ2001:BZ2008"/>
    <mergeCell ref="BB1953:BB1960"/>
    <mergeCell ref="BD1977:BD1984"/>
    <mergeCell ref="BW1929:BW1936"/>
    <mergeCell ref="BX1929:BX1936"/>
    <mergeCell ref="BA1777:BA1784"/>
    <mergeCell ref="BD1785:BD1792"/>
    <mergeCell ref="BB1785:BB1792"/>
    <mergeCell ref="BB1777:BB1784"/>
    <mergeCell ref="BC1777:BC1784"/>
    <mergeCell ref="BU1777:BU1784"/>
    <mergeCell ref="BV1777:BV1784"/>
    <mergeCell ref="BO1793:BO1800"/>
    <mergeCell ref="BR1785:BR1792"/>
    <mergeCell ref="BL1777:BL1784"/>
    <mergeCell ref="BM1777:BM1784"/>
    <mergeCell ref="BV1793:BV1800"/>
    <mergeCell ref="BP1793:BP1800"/>
    <mergeCell ref="CK1753:CK1760"/>
    <mergeCell ref="CL1753:CL1760"/>
    <mergeCell ref="CA1753:CA1760"/>
    <mergeCell ref="CB1753:CB1760"/>
    <mergeCell ref="CC1753:CC1760"/>
    <mergeCell ref="CD1753:CD1760"/>
    <mergeCell ref="CE1753:CE1760"/>
    <mergeCell ref="CF1753:CF1760"/>
    <mergeCell ref="AZ1785:AZ1792"/>
    <mergeCell ref="BA1785:BA1792"/>
    <mergeCell ref="BQ1753:BQ1760"/>
    <mergeCell ref="BK1961:BK1968"/>
    <mergeCell ref="BL1961:BL1968"/>
    <mergeCell ref="BM1961:BM1968"/>
    <mergeCell ref="BE1929:BE1936"/>
    <mergeCell ref="BW1865:BW1872"/>
    <mergeCell ref="BM1865:BM1872"/>
    <mergeCell ref="BG1889:BG1896"/>
    <mergeCell ref="BH1889:BH1896"/>
    <mergeCell ref="BI1889:BI1896"/>
    <mergeCell ref="BK1889:BK1896"/>
    <mergeCell ref="BE1841:BE1848"/>
    <mergeCell ref="BE1809:BE1816"/>
    <mergeCell ref="BE1849:BE1856"/>
    <mergeCell ref="CE1865:CE1872"/>
    <mergeCell ref="CI1913:CI1920"/>
    <mergeCell ref="CJ1913:CJ1920"/>
    <mergeCell ref="CB1881:CB1888"/>
    <mergeCell ref="CC1881:CC1888"/>
    <mergeCell ref="CD1881:CD1888"/>
    <mergeCell ref="CE1881:CE1888"/>
    <mergeCell ref="CB1809:CB1816"/>
    <mergeCell ref="BK1857:BK1864"/>
    <mergeCell ref="BI1809:BI1816"/>
    <mergeCell ref="BE1761:BE1768"/>
    <mergeCell ref="BF1761:BF1768"/>
    <mergeCell ref="BG1761:BG1768"/>
    <mergeCell ref="BD1777:BD1784"/>
    <mergeCell ref="BJ1833:BJ1840"/>
    <mergeCell ref="BK1833:BK1840"/>
    <mergeCell ref="BK1849:BK1856"/>
    <mergeCell ref="BK1761:BK1768"/>
    <mergeCell ref="BP1761:BP1768"/>
    <mergeCell ref="BR1801:BR1808"/>
    <mergeCell ref="BS1801:BS1808"/>
    <mergeCell ref="CK1769:CK1776"/>
    <mergeCell ref="CL1769:CL1776"/>
    <mergeCell ref="BA1953:BA1960"/>
    <mergeCell ref="BU1945:BU1952"/>
    <mergeCell ref="BS1953:BS1960"/>
    <mergeCell ref="CA1825:CA1832"/>
    <mergeCell ref="CP1737:CP1744"/>
    <mergeCell ref="BV1753:BV1760"/>
    <mergeCell ref="CP1761:CP1768"/>
    <mergeCell ref="CL1761:CL1768"/>
    <mergeCell ref="CK1761:CK1768"/>
    <mergeCell ref="BH1745:BH1752"/>
    <mergeCell ref="BW1729:BW1736"/>
    <mergeCell ref="BZ1729:BZ1736"/>
    <mergeCell ref="BX1729:BX1736"/>
    <mergeCell ref="BL1737:BL1744"/>
    <mergeCell ref="BS1785:BS1792"/>
    <mergeCell ref="BT1785:BT1792"/>
    <mergeCell ref="BL1761:BL1768"/>
    <mergeCell ref="BP1745:BP1752"/>
    <mergeCell ref="BQ1745:BQ1752"/>
    <mergeCell ref="BO1737:BO1744"/>
    <mergeCell ref="BY1745:BY1752"/>
    <mergeCell ref="BN1745:BN1752"/>
    <mergeCell ref="BU1753:BU1760"/>
    <mergeCell ref="BS1737:BS1744"/>
    <mergeCell ref="CB1769:CB1776"/>
    <mergeCell ref="CC1769:CC1776"/>
    <mergeCell ref="BY1761:BY1768"/>
    <mergeCell ref="BW1785:BW1792"/>
    <mergeCell ref="BX1785:BX1792"/>
    <mergeCell ref="CC1761:CC1768"/>
    <mergeCell ref="CM1777:CM1784"/>
    <mergeCell ref="BE1729:BE1736"/>
    <mergeCell ref="BZ1785:BZ1792"/>
    <mergeCell ref="CJ1753:CJ1760"/>
    <mergeCell ref="CB1737:CB1744"/>
    <mergeCell ref="CB1729:CB1736"/>
    <mergeCell ref="CA1729:CA1736"/>
    <mergeCell ref="CH1737:CH1744"/>
    <mergeCell ref="CI1737:CI1744"/>
    <mergeCell ref="CD1729:CD1736"/>
    <mergeCell ref="BJ1753:BJ1760"/>
    <mergeCell ref="BJ1745:BJ1752"/>
    <mergeCell ref="BK1745:BK1752"/>
    <mergeCell ref="BK1753:BK1760"/>
    <mergeCell ref="BJ1777:BJ1784"/>
    <mergeCell ref="BL1785:BL1792"/>
    <mergeCell ref="CG1777:CG1784"/>
    <mergeCell ref="CH1777:CH1784"/>
    <mergeCell ref="CK1737:CK1744"/>
    <mergeCell ref="CL1737:CL1744"/>
    <mergeCell ref="CL1777:CL1784"/>
    <mergeCell ref="BK1777:BK1784"/>
    <mergeCell ref="CE1769:CE1776"/>
    <mergeCell ref="BI1777:BI1784"/>
    <mergeCell ref="CP1745:CP1752"/>
    <mergeCell ref="CF1745:CF1752"/>
    <mergeCell ref="CG1745:CG1752"/>
    <mergeCell ref="CH1745:CH1752"/>
    <mergeCell ref="CI1761:CI1768"/>
    <mergeCell ref="CJ1761:CJ1768"/>
    <mergeCell ref="BH1761:BH1768"/>
    <mergeCell ref="BI1769:BI1776"/>
    <mergeCell ref="CN1761:CN1768"/>
    <mergeCell ref="CM1785:CM1792"/>
    <mergeCell ref="CH1769:CH1776"/>
    <mergeCell ref="BJ1785:BJ1792"/>
    <mergeCell ref="BN1777:BN1784"/>
    <mergeCell ref="BN1769:BN1776"/>
    <mergeCell ref="BE1753:BE1760"/>
    <mergeCell ref="BF1753:BF1760"/>
    <mergeCell ref="BG1753:BG1760"/>
    <mergeCell ref="BL1753:BL1760"/>
    <mergeCell ref="BM1753:BM1760"/>
    <mergeCell ref="BN1753:BN1760"/>
    <mergeCell ref="BD1753:BD1760"/>
    <mergeCell ref="CN1753:CN1760"/>
    <mergeCell ref="BR1753:BR1760"/>
    <mergeCell ref="BS1753:BS1760"/>
    <mergeCell ref="BT1737:BT1744"/>
    <mergeCell ref="BV1729:BV1736"/>
    <mergeCell ref="CE1729:CE1736"/>
    <mergeCell ref="BW1737:BW1744"/>
    <mergeCell ref="BX1737:BX1744"/>
    <mergeCell ref="BZ1737:BZ1744"/>
    <mergeCell ref="BR1721:BR1728"/>
    <mergeCell ref="BO1721:BO1728"/>
    <mergeCell ref="BP1721:BP1728"/>
    <mergeCell ref="BL1745:BL1752"/>
    <mergeCell ref="BM1745:BM1752"/>
    <mergeCell ref="CA1737:CA1744"/>
    <mergeCell ref="CA1721:CA1728"/>
    <mergeCell ref="BW1721:BW1728"/>
    <mergeCell ref="BU1737:BU1744"/>
    <mergeCell ref="CJ1745:CJ1752"/>
    <mergeCell ref="BQ1729:BQ1736"/>
    <mergeCell ref="CC1737:CC1744"/>
    <mergeCell ref="BY1737:BY1744"/>
    <mergeCell ref="BF1737:BF1744"/>
    <mergeCell ref="BG1737:BG1744"/>
    <mergeCell ref="BH1729:BH1736"/>
    <mergeCell ref="CN1745:CN1752"/>
    <mergeCell ref="CL1745:CL1752"/>
    <mergeCell ref="CB1721:CB1728"/>
    <mergeCell ref="CC1721:CC1728"/>
    <mergeCell ref="CN1737:CN1744"/>
    <mergeCell ref="BS1729:BS1736"/>
    <mergeCell ref="BS1721:BS1728"/>
    <mergeCell ref="BO1769:BO1776"/>
    <mergeCell ref="BP1769:BP1776"/>
    <mergeCell ref="BQ1769:BQ1776"/>
    <mergeCell ref="BR1769:BR1776"/>
    <mergeCell ref="BS1769:BS1776"/>
    <mergeCell ref="BT1769:BT1776"/>
    <mergeCell ref="BM1737:BM1744"/>
    <mergeCell ref="CP1729:CP1736"/>
    <mergeCell ref="CN1729:CN1736"/>
    <mergeCell ref="CL1729:CL1736"/>
    <mergeCell ref="CK1729:CK1736"/>
    <mergeCell ref="CJ1729:CJ1736"/>
    <mergeCell ref="BQ1721:BQ1728"/>
    <mergeCell ref="AP1721:AP1728"/>
    <mergeCell ref="BZ1721:BZ1728"/>
    <mergeCell ref="AZ1737:AZ1744"/>
    <mergeCell ref="BJ1729:BJ1736"/>
    <mergeCell ref="AW1737:AW1744"/>
    <mergeCell ref="AQ1689:AQ1696"/>
    <mergeCell ref="BC1729:BC1736"/>
    <mergeCell ref="AP1713:AP1720"/>
    <mergeCell ref="AP1689:AP1696"/>
    <mergeCell ref="BJ1705:BJ1712"/>
    <mergeCell ref="BH1705:BH1712"/>
    <mergeCell ref="BA1729:BA1736"/>
    <mergeCell ref="BA1737:BA1744"/>
    <mergeCell ref="BB1721:BB1728"/>
    <mergeCell ref="BU1705:BU1712"/>
    <mergeCell ref="CP1689:CP1696"/>
    <mergeCell ref="BT1721:BT1728"/>
    <mergeCell ref="CM1745:CM1752"/>
    <mergeCell ref="CM1729:CM1736"/>
    <mergeCell ref="BD1737:BD1744"/>
    <mergeCell ref="BK1729:BK1736"/>
    <mergeCell ref="BI1729:BI1736"/>
    <mergeCell ref="BY1729:BY1736"/>
    <mergeCell ref="BN1737:BN1744"/>
    <mergeCell ref="BR1745:BR1752"/>
    <mergeCell ref="BS1745:BS1752"/>
    <mergeCell ref="BX1745:BX1752"/>
    <mergeCell ref="BZ1745:BZ1752"/>
    <mergeCell ref="CA1745:CA1752"/>
    <mergeCell ref="CB1745:CB1752"/>
    <mergeCell ref="CC1745:CC1752"/>
    <mergeCell ref="CK1745:CK1752"/>
    <mergeCell ref="CM1737:CM1744"/>
    <mergeCell ref="BG1745:BG1752"/>
    <mergeCell ref="CP1753:CP1760"/>
    <mergeCell ref="CG1753:CG1760"/>
    <mergeCell ref="CP1769:CP1776"/>
    <mergeCell ref="BA1705:BA1712"/>
    <mergeCell ref="BB1705:BB1712"/>
    <mergeCell ref="AX1713:AX1720"/>
    <mergeCell ref="BA1721:BA1728"/>
    <mergeCell ref="BJ1721:BJ1728"/>
    <mergeCell ref="CF1689:CF1696"/>
    <mergeCell ref="BK1713:BK1720"/>
    <mergeCell ref="AV1721:AV1728"/>
    <mergeCell ref="CI1689:CI1696"/>
    <mergeCell ref="AV1713:AV1720"/>
    <mergeCell ref="AW1713:AW1720"/>
    <mergeCell ref="AW1689:AW1696"/>
    <mergeCell ref="AQ1697:AQ1704"/>
    <mergeCell ref="AU1689:AU1696"/>
    <mergeCell ref="BA1689:BA1696"/>
    <mergeCell ref="BH1713:BH1720"/>
    <mergeCell ref="BH1721:BH1728"/>
    <mergeCell ref="BI1721:BI1728"/>
    <mergeCell ref="CJ1713:CJ1720"/>
    <mergeCell ref="CK1713:CK1720"/>
    <mergeCell ref="CL1713:CL1720"/>
    <mergeCell ref="CA1713:CA1720"/>
    <mergeCell ref="CB1713:CB1720"/>
    <mergeCell ref="CC1713:CC1720"/>
    <mergeCell ref="CD1713:CD1720"/>
    <mergeCell ref="CE1713:CE1720"/>
    <mergeCell ref="CF1713:CF1720"/>
    <mergeCell ref="BU1713:BU1720"/>
    <mergeCell ref="BV1713:BV1720"/>
    <mergeCell ref="BW1713:BW1720"/>
    <mergeCell ref="BX1713:BX1720"/>
    <mergeCell ref="BY1713:BY1720"/>
    <mergeCell ref="BZ1713:BZ1720"/>
    <mergeCell ref="BO1713:BO1720"/>
    <mergeCell ref="BP1713:BP1720"/>
    <mergeCell ref="BQ1713:BQ1720"/>
    <mergeCell ref="BR1713:BR1720"/>
    <mergeCell ref="BS1713:BS1720"/>
    <mergeCell ref="BT1713:BT1720"/>
    <mergeCell ref="BE1713:BE1720"/>
    <mergeCell ref="BF1713:BF1720"/>
    <mergeCell ref="BG1713:BG1720"/>
    <mergeCell ref="BL1713:BL1720"/>
    <mergeCell ref="BM1713:BM1720"/>
    <mergeCell ref="BO1689:BO1696"/>
    <mergeCell ref="CL1697:CL1704"/>
    <mergeCell ref="BU1697:BU1704"/>
    <mergeCell ref="BR1697:BR1704"/>
    <mergeCell ref="BX1689:BX1696"/>
    <mergeCell ref="BX1721:BX1728"/>
    <mergeCell ref="CL1721:CL1728"/>
    <mergeCell ref="BM1689:BM1696"/>
    <mergeCell ref="BA1697:BA1704"/>
    <mergeCell ref="BN1697:BN1704"/>
    <mergeCell ref="BO1697:BO1704"/>
    <mergeCell ref="CG1697:CG1704"/>
    <mergeCell ref="CH1697:CH1704"/>
    <mergeCell ref="CI1697:CI1704"/>
    <mergeCell ref="CJ1697:CJ1704"/>
    <mergeCell ref="BM1569:BM1576"/>
    <mergeCell ref="BZ1569:BZ1576"/>
    <mergeCell ref="CA1625:CA1632"/>
    <mergeCell ref="BL1593:BL1600"/>
    <mergeCell ref="BM1593:BM1600"/>
    <mergeCell ref="BL1657:BL1664"/>
    <mergeCell ref="CL1513:CL1520"/>
    <mergeCell ref="CI1609:CI1616"/>
    <mergeCell ref="CG1617:CG1624"/>
    <mergeCell ref="CJ1617:CJ1624"/>
    <mergeCell ref="CG1641:CG1648"/>
    <mergeCell ref="CH1553:CH1560"/>
    <mergeCell ref="CI1553:CI1560"/>
    <mergeCell ref="CF1641:CF1648"/>
    <mergeCell ref="CD1537:CD1544"/>
    <mergeCell ref="CA1561:CA1568"/>
    <mergeCell ref="CD1553:CD1560"/>
    <mergeCell ref="CA1585:CA1592"/>
    <mergeCell ref="CB1585:CB1592"/>
    <mergeCell ref="CI1537:CI1544"/>
    <mergeCell ref="CJ1537:CJ1544"/>
    <mergeCell ref="CD1617:CD1624"/>
    <mergeCell ref="CC1505:CC1512"/>
    <mergeCell ref="CE1497:CE1504"/>
    <mergeCell ref="CF1497:CF1504"/>
    <mergeCell ref="CC1521:CC1528"/>
    <mergeCell ref="CG1577:CG1584"/>
    <mergeCell ref="CP1713:CP1720"/>
    <mergeCell ref="CN1721:CN1728"/>
    <mergeCell ref="BS1681:BS1688"/>
    <mergeCell ref="BL1705:BL1712"/>
    <mergeCell ref="BO1705:BO1712"/>
    <mergeCell ref="BC1697:BC1704"/>
    <mergeCell ref="BH1697:BH1704"/>
    <mergeCell ref="BT1681:BT1688"/>
    <mergeCell ref="BU1681:BU1688"/>
    <mergeCell ref="BV1681:BV1688"/>
    <mergeCell ref="BW1681:BW1688"/>
    <mergeCell ref="BX1681:BX1688"/>
    <mergeCell ref="BY1681:BY1688"/>
    <mergeCell ref="BN1681:BN1688"/>
    <mergeCell ref="BO1681:BO1688"/>
    <mergeCell ref="BP1681:BP1688"/>
    <mergeCell ref="BP1689:BP1696"/>
    <mergeCell ref="BY1689:BY1696"/>
    <mergeCell ref="BQ1689:BQ1696"/>
    <mergeCell ref="BR1689:BR1696"/>
    <mergeCell ref="BV1697:BV1704"/>
    <mergeCell ref="BQ1705:BQ1712"/>
    <mergeCell ref="BM1697:BM1704"/>
    <mergeCell ref="CP1721:CP1728"/>
    <mergeCell ref="CM1705:CM1712"/>
    <mergeCell ref="CN1705:CN1712"/>
    <mergeCell ref="CM1697:CM1704"/>
    <mergeCell ref="CN1689:CN1696"/>
    <mergeCell ref="CP1681:CP1688"/>
    <mergeCell ref="BH1681:BH1688"/>
    <mergeCell ref="BJ1681:BJ1688"/>
    <mergeCell ref="CG1681:CG1688"/>
    <mergeCell ref="CJ1681:CJ1688"/>
    <mergeCell ref="BJ1673:BJ1680"/>
    <mergeCell ref="BK1673:BK1680"/>
    <mergeCell ref="BJ1601:BJ1608"/>
    <mergeCell ref="CK1617:CK1624"/>
    <mergeCell ref="CP1657:CP1664"/>
    <mergeCell ref="CJ1633:CJ1640"/>
    <mergeCell ref="CK1633:CK1640"/>
    <mergeCell ref="CL1633:CL1640"/>
    <mergeCell ref="CJ1561:CJ1568"/>
    <mergeCell ref="CN1585:CN1592"/>
    <mergeCell ref="CM1673:CM1680"/>
    <mergeCell ref="CN1673:CN1680"/>
    <mergeCell ref="CP1673:CP1680"/>
    <mergeCell ref="CL1673:CL1680"/>
    <mergeCell ref="CK1705:CK1712"/>
    <mergeCell ref="BL1697:BL1704"/>
    <mergeCell ref="BM1721:BM1728"/>
    <mergeCell ref="BQ1673:BQ1680"/>
    <mergeCell ref="BR1673:BR1680"/>
    <mergeCell ref="CP1705:CP1712"/>
    <mergeCell ref="BR1489:BR1496"/>
    <mergeCell ref="BX1553:BX1560"/>
    <mergeCell ref="BY1553:BY1560"/>
    <mergeCell ref="BV1625:BV1632"/>
    <mergeCell ref="BZ1553:BZ1560"/>
    <mergeCell ref="BT1617:BT1624"/>
    <mergeCell ref="BZ1545:BZ1552"/>
    <mergeCell ref="BW1617:BW1624"/>
    <mergeCell ref="BX1617:BX1624"/>
    <mergeCell ref="BV1585:BV1592"/>
    <mergeCell ref="BS1609:BS1616"/>
    <mergeCell ref="BD1641:BD1648"/>
    <mergeCell ref="BE1641:BE1648"/>
    <mergeCell ref="BB1665:BB1672"/>
    <mergeCell ref="BC1665:BC1672"/>
    <mergeCell ref="BF1665:BF1672"/>
    <mergeCell ref="BG1665:BG1672"/>
    <mergeCell ref="BV1553:BV1560"/>
    <mergeCell ref="BW1553:BW1560"/>
    <mergeCell ref="BP1521:BP1528"/>
    <mergeCell ref="BQ1521:BQ1528"/>
    <mergeCell ref="BR1521:BR1528"/>
    <mergeCell ref="BS1521:BS1528"/>
    <mergeCell ref="BQ1617:BQ1624"/>
    <mergeCell ref="BM1497:BM1504"/>
    <mergeCell ref="BB1513:BB1520"/>
    <mergeCell ref="BC1513:BC1520"/>
    <mergeCell ref="BK1513:BK1520"/>
    <mergeCell ref="BE1625:BE1632"/>
    <mergeCell ref="BF1625:BF1632"/>
    <mergeCell ref="BY1561:BY1568"/>
    <mergeCell ref="BZ1561:BZ1568"/>
    <mergeCell ref="BX1585:BX1592"/>
    <mergeCell ref="BY1585:BY1592"/>
    <mergeCell ref="BZ1585:BZ1592"/>
    <mergeCell ref="BJ1665:BJ1672"/>
    <mergeCell ref="BK1665:BK1672"/>
    <mergeCell ref="BD1497:BD1504"/>
    <mergeCell ref="BE1497:BE1504"/>
    <mergeCell ref="BF1497:BF1504"/>
    <mergeCell ref="BG1497:BG1504"/>
    <mergeCell ref="BH1497:BH1504"/>
    <mergeCell ref="BJ1641:BJ1648"/>
    <mergeCell ref="BK1641:BK1648"/>
    <mergeCell ref="BJ1593:BJ1600"/>
    <mergeCell ref="BK1593:BK1600"/>
    <mergeCell ref="BP1497:BP1504"/>
    <mergeCell ref="BK1657:BK1664"/>
    <mergeCell ref="BH1673:BH1680"/>
    <mergeCell ref="AZ1513:AZ1520"/>
    <mergeCell ref="BA1513:BA1520"/>
    <mergeCell ref="AZ1601:AZ1608"/>
    <mergeCell ref="BG1657:BG1664"/>
    <mergeCell ref="BF1657:BF1664"/>
    <mergeCell ref="BH1665:BH1672"/>
    <mergeCell ref="BI1665:BI1672"/>
    <mergeCell ref="BE1649:BE1656"/>
    <mergeCell ref="AZ1545:AZ1552"/>
    <mergeCell ref="BA1545:BA1552"/>
    <mergeCell ref="BB1545:BB1552"/>
    <mergeCell ref="BC1545:BC1552"/>
    <mergeCell ref="BF1593:BF1600"/>
    <mergeCell ref="BG1593:BG1600"/>
    <mergeCell ref="BH1593:BH1600"/>
    <mergeCell ref="BI1593:BI1600"/>
    <mergeCell ref="BI1577:BI1584"/>
    <mergeCell ref="BD1545:BD1552"/>
    <mergeCell ref="BE1545:BE1552"/>
    <mergeCell ref="BF1545:BF1552"/>
    <mergeCell ref="BF1561:BF1568"/>
    <mergeCell ref="BA1537:BA1544"/>
    <mergeCell ref="BL1505:BL1512"/>
    <mergeCell ref="BM1505:BM1512"/>
    <mergeCell ref="BN1505:BN1512"/>
    <mergeCell ref="BO1505:BO1512"/>
    <mergeCell ref="BK1561:BK1568"/>
    <mergeCell ref="BI1633:BI1640"/>
    <mergeCell ref="BB1585:BB1592"/>
    <mergeCell ref="BC1673:BC1680"/>
    <mergeCell ref="BA1601:BA1608"/>
    <mergeCell ref="BE1657:BE1664"/>
    <mergeCell ref="BB1649:BB1656"/>
    <mergeCell ref="AZ1577:AZ1584"/>
    <mergeCell ref="BA1577:BA1584"/>
    <mergeCell ref="BM1633:BM1640"/>
    <mergeCell ref="BM1657:BM1664"/>
    <mergeCell ref="BF1601:BF1608"/>
    <mergeCell ref="BG1601:BG1608"/>
    <mergeCell ref="BH1601:BH1608"/>
    <mergeCell ref="BI1601:BI1608"/>
    <mergeCell ref="BG1633:BG1640"/>
    <mergeCell ref="BH1569:BH1576"/>
    <mergeCell ref="BI1569:BI1576"/>
    <mergeCell ref="BJ1569:BJ1576"/>
    <mergeCell ref="BK1569:BK1576"/>
    <mergeCell ref="BN1569:BN1576"/>
    <mergeCell ref="BI1521:BI1528"/>
    <mergeCell ref="BG1545:BG1552"/>
    <mergeCell ref="BH1545:BH1552"/>
    <mergeCell ref="BI1545:BI1552"/>
    <mergeCell ref="BJ1545:BJ1552"/>
    <mergeCell ref="BF1513:BF1520"/>
    <mergeCell ref="AZ1649:AZ1656"/>
    <mergeCell ref="AZ1641:AZ1648"/>
    <mergeCell ref="AZ1569:AZ1576"/>
    <mergeCell ref="BA1569:BA1576"/>
    <mergeCell ref="BB1569:BB1576"/>
    <mergeCell ref="BC1569:BC1576"/>
    <mergeCell ref="BD1569:BD1576"/>
    <mergeCell ref="BE1569:BE1576"/>
    <mergeCell ref="BL1649:BL1656"/>
    <mergeCell ref="BM1649:BM1656"/>
    <mergeCell ref="BN1649:BN1656"/>
    <mergeCell ref="BD1513:BD1520"/>
    <mergeCell ref="BE1513:BE1520"/>
    <mergeCell ref="BA1633:BA1640"/>
    <mergeCell ref="AZ1537:AZ1544"/>
    <mergeCell ref="BF1553:BF1560"/>
    <mergeCell ref="BG1553:BG1560"/>
    <mergeCell ref="BH1553:BH1560"/>
    <mergeCell ref="BB1505:BB1512"/>
    <mergeCell ref="BD1505:BD1512"/>
    <mergeCell ref="CC1585:CC1592"/>
    <mergeCell ref="CD1585:CD1592"/>
    <mergeCell ref="BL1625:BL1632"/>
    <mergeCell ref="BM1625:BM1632"/>
    <mergeCell ref="BL1489:BL1496"/>
    <mergeCell ref="BM1489:BM1496"/>
    <mergeCell ref="BQ1513:BQ1520"/>
    <mergeCell ref="BO1489:BO1496"/>
    <mergeCell ref="BP1489:BP1496"/>
    <mergeCell ref="BN1489:BN1496"/>
    <mergeCell ref="BY1601:BY1608"/>
    <mergeCell ref="BO1641:BO1648"/>
    <mergeCell ref="BK1497:BK1504"/>
    <mergeCell ref="BZ1521:BZ1528"/>
    <mergeCell ref="BZ1577:BZ1584"/>
    <mergeCell ref="CC1633:CC1640"/>
    <mergeCell ref="BU1505:BU1512"/>
    <mergeCell ref="BX1641:BX1648"/>
    <mergeCell ref="BB1497:BB1504"/>
    <mergeCell ref="BC1497:BC1504"/>
    <mergeCell ref="BX1625:BX1632"/>
    <mergeCell ref="BW1633:BW1640"/>
    <mergeCell ref="BI1649:BI1656"/>
    <mergeCell ref="BK1601:BK1608"/>
    <mergeCell ref="CA1609:CA1616"/>
    <mergeCell ref="BY1633:BY1640"/>
    <mergeCell ref="BZ1633:BZ1640"/>
    <mergeCell ref="BU1537:BU1544"/>
    <mergeCell ref="BV1537:BV1544"/>
    <mergeCell ref="BW1649:BW1656"/>
    <mergeCell ref="BW1585:BW1592"/>
    <mergeCell ref="BV1609:BV1616"/>
    <mergeCell ref="BW1609:BW1616"/>
    <mergeCell ref="BX1609:BX1616"/>
    <mergeCell ref="BQ1497:BQ1504"/>
    <mergeCell ref="BR1497:BR1504"/>
    <mergeCell ref="BZ1513:BZ1520"/>
    <mergeCell ref="CA1513:CA1520"/>
    <mergeCell ref="BQ1641:BQ1648"/>
    <mergeCell ref="BV1521:BV1528"/>
    <mergeCell ref="BW1521:BW1528"/>
    <mergeCell ref="BX1521:BX1528"/>
    <mergeCell ref="BY1521:BY1528"/>
    <mergeCell ref="BT1545:BT1552"/>
    <mergeCell ref="CA1521:CA1528"/>
    <mergeCell ref="BR1601:BR1608"/>
    <mergeCell ref="CA1633:CA1640"/>
    <mergeCell ref="BN1633:BN1640"/>
    <mergeCell ref="BL1497:BL1504"/>
    <mergeCell ref="BM1617:BM1624"/>
    <mergeCell ref="BS1625:BS1632"/>
    <mergeCell ref="BT1625:BT1632"/>
    <mergeCell ref="BU1625:BU1632"/>
    <mergeCell ref="BL1569:BL1576"/>
    <mergeCell ref="BI1473:BI1480"/>
    <mergeCell ref="BJ1473:BJ1480"/>
    <mergeCell ref="BI1505:BI1512"/>
    <mergeCell ref="BJ1505:BJ1512"/>
    <mergeCell ref="BM1609:BM1616"/>
    <mergeCell ref="BN1609:BN1616"/>
    <mergeCell ref="BO1609:BO1616"/>
    <mergeCell ref="BP1609:BP1616"/>
    <mergeCell ref="BJ1617:BJ1624"/>
    <mergeCell ref="BK1617:BK1624"/>
    <mergeCell ref="BL1617:BL1624"/>
    <mergeCell ref="BK1473:BK1480"/>
    <mergeCell ref="BI1481:BI1488"/>
    <mergeCell ref="BQ1649:BQ1656"/>
    <mergeCell ref="BR1649:BR1656"/>
    <mergeCell ref="BS1585:BS1592"/>
    <mergeCell ref="BT1585:BT1592"/>
    <mergeCell ref="BK1649:BK1656"/>
    <mergeCell ref="BL1641:BL1648"/>
    <mergeCell ref="BM1641:BM1648"/>
    <mergeCell ref="BQ1553:BQ1560"/>
    <mergeCell ref="BP1537:BP1544"/>
    <mergeCell ref="BL1513:BL1520"/>
    <mergeCell ref="BI1513:BI1520"/>
    <mergeCell ref="BJ1513:BJ1520"/>
    <mergeCell ref="BM1513:BM1520"/>
    <mergeCell ref="BI1489:BI1496"/>
    <mergeCell ref="BJ1489:BJ1496"/>
    <mergeCell ref="BI1553:BI1560"/>
    <mergeCell ref="BJ1529:BJ1536"/>
    <mergeCell ref="BJ1553:BJ1560"/>
    <mergeCell ref="BJ1633:BJ1640"/>
    <mergeCell ref="BK1633:BK1640"/>
    <mergeCell ref="BK1489:BK1496"/>
    <mergeCell ref="BT1593:BT1600"/>
    <mergeCell ref="BT1521:BT1528"/>
    <mergeCell ref="BJ1497:BJ1504"/>
    <mergeCell ref="BI1585:BI1592"/>
    <mergeCell ref="BL1561:BL1568"/>
    <mergeCell ref="BM1561:BM1568"/>
    <mergeCell ref="BN1561:BN1568"/>
    <mergeCell ref="BO1561:BO1568"/>
    <mergeCell ref="BP1561:BP1568"/>
    <mergeCell ref="BO1617:BO1624"/>
    <mergeCell ref="BQ1545:BQ1552"/>
    <mergeCell ref="BR1585:BR1592"/>
    <mergeCell ref="BO1633:BO1640"/>
    <mergeCell ref="BT1505:BT1512"/>
    <mergeCell ref="BN1473:BN1480"/>
    <mergeCell ref="BO1473:BO1480"/>
    <mergeCell ref="BP1473:BP1480"/>
    <mergeCell ref="BQ1473:BQ1480"/>
    <mergeCell ref="BT1641:BT1648"/>
    <mergeCell ref="BP1617:BP1624"/>
    <mergeCell ref="BM1473:BM1480"/>
    <mergeCell ref="BM1481:BM1488"/>
    <mergeCell ref="BL1553:BL1560"/>
    <mergeCell ref="BM1553:BM1560"/>
    <mergeCell ref="BN1553:BN1560"/>
    <mergeCell ref="BO1553:BO1560"/>
    <mergeCell ref="BP1553:BP1560"/>
    <mergeCell ref="BI1529:BI1536"/>
    <mergeCell ref="BI1625:BI1632"/>
    <mergeCell ref="BJ1625:BJ1632"/>
    <mergeCell ref="CB1449:CB1456"/>
    <mergeCell ref="CE1481:CE1488"/>
    <mergeCell ref="BM1393:BM1400"/>
    <mergeCell ref="AX1393:AX1400"/>
    <mergeCell ref="AM1401:AM1408"/>
    <mergeCell ref="CP1401:CP1408"/>
    <mergeCell ref="CJ1401:CJ1408"/>
    <mergeCell ref="AP1385:AP1392"/>
    <mergeCell ref="AQ1385:AQ1392"/>
    <mergeCell ref="AU1401:AU1408"/>
    <mergeCell ref="CP1393:CP1400"/>
    <mergeCell ref="BZ1393:BZ1400"/>
    <mergeCell ref="CA1393:CA1400"/>
    <mergeCell ref="AX1401:AX1408"/>
    <mergeCell ref="BL1401:BL1408"/>
    <mergeCell ref="BX1385:BX1392"/>
    <mergeCell ref="BU1401:BU1408"/>
    <mergeCell ref="BV1401:BV1408"/>
    <mergeCell ref="BW1401:BW1408"/>
    <mergeCell ref="BX1401:BX1408"/>
    <mergeCell ref="BP1401:BP1408"/>
    <mergeCell ref="BQ1401:BQ1408"/>
    <mergeCell ref="BJ1401:BJ1408"/>
    <mergeCell ref="BK1401:BK1408"/>
    <mergeCell ref="BM1401:BM1408"/>
    <mergeCell ref="BK1393:BK1400"/>
    <mergeCell ref="AT1385:AT1392"/>
    <mergeCell ref="BY1401:BY1408"/>
    <mergeCell ref="CM1401:CM1408"/>
    <mergeCell ref="BE1401:BE1408"/>
    <mergeCell ref="BT1393:BT1400"/>
    <mergeCell ref="BU1393:BU1400"/>
    <mergeCell ref="BV1393:BV1400"/>
    <mergeCell ref="BW1393:BW1400"/>
    <mergeCell ref="BU1385:BU1392"/>
    <mergeCell ref="BW1385:BW1392"/>
    <mergeCell ref="AQ1401:AQ1408"/>
    <mergeCell ref="BL1385:BL1392"/>
    <mergeCell ref="CC1385:CC1392"/>
    <mergeCell ref="CD1385:CD1392"/>
    <mergeCell ref="BT1385:BT1392"/>
    <mergeCell ref="BH1401:BH1408"/>
    <mergeCell ref="BZ1385:BZ1392"/>
    <mergeCell ref="CA1385:CA1392"/>
    <mergeCell ref="AU1385:AU1392"/>
    <mergeCell ref="AV1385:AV1392"/>
    <mergeCell ref="AW1385:AW1392"/>
    <mergeCell ref="AX1385:AX1392"/>
    <mergeCell ref="CE1393:CE1400"/>
    <mergeCell ref="AS1393:AS1400"/>
    <mergeCell ref="AR1385:AR1392"/>
    <mergeCell ref="AV1393:AV1400"/>
    <mergeCell ref="AO1393:AO1400"/>
    <mergeCell ref="CN1417:CN1424"/>
    <mergeCell ref="CG1417:CG1424"/>
    <mergeCell ref="CN1401:CN1408"/>
    <mergeCell ref="CD1425:CD1432"/>
    <mergeCell ref="CG1425:CG1432"/>
    <mergeCell ref="CH1425:CH1432"/>
    <mergeCell ref="CI1425:CI1432"/>
    <mergeCell ref="CJ1473:CJ1480"/>
    <mergeCell ref="CJ1465:CJ1472"/>
    <mergeCell ref="CK1465:CK1472"/>
    <mergeCell ref="CL1465:CL1472"/>
    <mergeCell ref="CP1369:CP1376"/>
    <mergeCell ref="CP1377:CP1384"/>
    <mergeCell ref="AW1329:AW1336"/>
    <mergeCell ref="AX1329:AX1336"/>
    <mergeCell ref="F1394:F1399"/>
    <mergeCell ref="AX1313:AX1320"/>
    <mergeCell ref="BI1361:BI1368"/>
    <mergeCell ref="BJ1361:BJ1368"/>
    <mergeCell ref="F1352:G1352"/>
    <mergeCell ref="AM1329:AM1336"/>
    <mergeCell ref="AN1329:AN1336"/>
    <mergeCell ref="BM1313:BM1320"/>
    <mergeCell ref="BO1313:BO1320"/>
    <mergeCell ref="BP1329:BP1336"/>
    <mergeCell ref="BS1321:BS1328"/>
    <mergeCell ref="BM1337:BM1344"/>
    <mergeCell ref="BI1329:BI1336"/>
    <mergeCell ref="AO1329:AO1336"/>
    <mergeCell ref="BA1329:BA1336"/>
    <mergeCell ref="CA1329:CA1336"/>
    <mergeCell ref="CB1329:CB1336"/>
    <mergeCell ref="AZ1337:AZ1344"/>
    <mergeCell ref="BQ1329:BQ1336"/>
    <mergeCell ref="BR1329:BR1336"/>
    <mergeCell ref="BS1329:BS1336"/>
    <mergeCell ref="BT1329:BT1336"/>
    <mergeCell ref="BJ1329:BJ1336"/>
    <mergeCell ref="AU1377:AU1384"/>
    <mergeCell ref="AV1377:AV1384"/>
    <mergeCell ref="AW1377:AW1384"/>
    <mergeCell ref="AX1377:AX1384"/>
    <mergeCell ref="AP1337:AP1344"/>
    <mergeCell ref="AP1345:AP1352"/>
    <mergeCell ref="F1353:G1353"/>
    <mergeCell ref="F1360:G1360"/>
    <mergeCell ref="AW1361:AW1368"/>
    <mergeCell ref="BD1329:BD1336"/>
    <mergeCell ref="BE1329:BE1336"/>
    <mergeCell ref="AX1353:AX1360"/>
    <mergeCell ref="AT1329:AT1336"/>
    <mergeCell ref="AR1393:AR1400"/>
    <mergeCell ref="AV1361:AV1368"/>
    <mergeCell ref="BB1321:BB1328"/>
    <mergeCell ref="BC1361:BC1368"/>
    <mergeCell ref="BD1361:BD1368"/>
    <mergeCell ref="BL1321:BL1328"/>
    <mergeCell ref="CP1385:CP1392"/>
    <mergeCell ref="F1386:F1391"/>
    <mergeCell ref="F1392:G1392"/>
    <mergeCell ref="CG1385:CG1392"/>
    <mergeCell ref="CH1385:CH1392"/>
    <mergeCell ref="CI1385:CI1392"/>
    <mergeCell ref="CJ1385:CJ1392"/>
    <mergeCell ref="CK1385:CK1392"/>
    <mergeCell ref="AO1385:AO1392"/>
    <mergeCell ref="BH1393:BH1400"/>
    <mergeCell ref="BO1385:BO1392"/>
    <mergeCell ref="BP1385:BP1392"/>
    <mergeCell ref="AS1345:AS1352"/>
    <mergeCell ref="F1393:G1393"/>
    <mergeCell ref="AM1393:AM1400"/>
    <mergeCell ref="BE1353:BE1360"/>
    <mergeCell ref="AU1369:AU1376"/>
    <mergeCell ref="BY1337:BY1344"/>
    <mergeCell ref="AZ1273:AZ1280"/>
    <mergeCell ref="F1274:F1279"/>
    <mergeCell ref="AR1297:AR1304"/>
    <mergeCell ref="AN1297:AN1304"/>
    <mergeCell ref="AQ1377:AQ1384"/>
    <mergeCell ref="AY1385:AY1392"/>
    <mergeCell ref="AR1289:AR1296"/>
    <mergeCell ref="AS1289:AS1296"/>
    <mergeCell ref="AT1289:AT1296"/>
    <mergeCell ref="AS1385:AS1392"/>
    <mergeCell ref="AP1353:AP1360"/>
    <mergeCell ref="AP1369:AP1376"/>
    <mergeCell ref="AQ1369:AQ1376"/>
    <mergeCell ref="AO1369:AO1376"/>
    <mergeCell ref="AS1353:AS1360"/>
    <mergeCell ref="F1338:F1343"/>
    <mergeCell ref="F1344:G1344"/>
    <mergeCell ref="AU1321:AU1328"/>
    <mergeCell ref="AM1297:AM1304"/>
    <mergeCell ref="AQ1337:AQ1344"/>
    <mergeCell ref="AQ1297:AQ1304"/>
    <mergeCell ref="F1369:G1369"/>
    <mergeCell ref="BF1369:BF1376"/>
    <mergeCell ref="BF1345:BF1352"/>
    <mergeCell ref="BG1345:BG1352"/>
    <mergeCell ref="AR1337:AR1344"/>
    <mergeCell ref="F1329:G1329"/>
    <mergeCell ref="F1314:F1319"/>
    <mergeCell ref="AU1297:AU1304"/>
    <mergeCell ref="AV1297:AV1304"/>
    <mergeCell ref="AP1289:AP1296"/>
    <mergeCell ref="AX1289:AX1296"/>
    <mergeCell ref="AU1353:AU1360"/>
    <mergeCell ref="F1385:G1385"/>
    <mergeCell ref="F1384:G1384"/>
    <mergeCell ref="AR1377:AR1384"/>
    <mergeCell ref="AO1337:AO1344"/>
    <mergeCell ref="AT1297:AT1304"/>
    <mergeCell ref="AT1337:AT1344"/>
    <mergeCell ref="AS1273:AS1280"/>
    <mergeCell ref="AS1337:AS1344"/>
    <mergeCell ref="AM1321:AM1328"/>
    <mergeCell ref="AR1313:AR1320"/>
    <mergeCell ref="AU1329:AU1336"/>
    <mergeCell ref="BG1289:BG1296"/>
    <mergeCell ref="AP1305:AP1312"/>
    <mergeCell ref="AQ1305:AQ1312"/>
    <mergeCell ref="AR1305:AR1312"/>
    <mergeCell ref="AN1321:AN1328"/>
    <mergeCell ref="AV1305:AV1312"/>
    <mergeCell ref="AS1321:AS1328"/>
    <mergeCell ref="AQ1345:AQ1352"/>
    <mergeCell ref="AO1321:AO1328"/>
    <mergeCell ref="AP1321:AP1328"/>
    <mergeCell ref="AN1289:AN1296"/>
    <mergeCell ref="AT1377:AT1384"/>
    <mergeCell ref="F1290:F1295"/>
    <mergeCell ref="AP1329:AP1336"/>
    <mergeCell ref="AQ1329:AQ1336"/>
    <mergeCell ref="AS1305:AS1312"/>
    <mergeCell ref="AY1313:AY1320"/>
    <mergeCell ref="AZ1313:AZ1320"/>
    <mergeCell ref="AV1329:AV1336"/>
    <mergeCell ref="AV1345:AV1352"/>
    <mergeCell ref="A1249:A1256"/>
    <mergeCell ref="B1249:B1256"/>
    <mergeCell ref="C1249:C1256"/>
    <mergeCell ref="D1249:D1256"/>
    <mergeCell ref="AT1201:AT1208"/>
    <mergeCell ref="AS1161:AS1168"/>
    <mergeCell ref="AW1169:AW1176"/>
    <mergeCell ref="AX1169:AX1176"/>
    <mergeCell ref="BF1169:BF1176"/>
    <mergeCell ref="A1185:A1192"/>
    <mergeCell ref="B1185:B1192"/>
    <mergeCell ref="C1185:C1192"/>
    <mergeCell ref="D1185:D1192"/>
    <mergeCell ref="E1185:E1192"/>
    <mergeCell ref="F1185:G1185"/>
    <mergeCell ref="AM1185:AM1192"/>
    <mergeCell ref="AN1185:AN1192"/>
    <mergeCell ref="AO1185:AO1192"/>
    <mergeCell ref="AP1185:AP1192"/>
    <mergeCell ref="AQ1185:AQ1192"/>
    <mergeCell ref="AR1185:AR1192"/>
    <mergeCell ref="AS1185:AS1192"/>
    <mergeCell ref="AT1185:AT1192"/>
    <mergeCell ref="AU1185:AU1192"/>
    <mergeCell ref="AV1185:AV1192"/>
    <mergeCell ref="AW1185:AW1192"/>
    <mergeCell ref="AX1185:AX1192"/>
    <mergeCell ref="A1169:A1176"/>
    <mergeCell ref="B1169:B1176"/>
    <mergeCell ref="B1177:B1184"/>
    <mergeCell ref="C1177:C1184"/>
    <mergeCell ref="D1177:D1184"/>
    <mergeCell ref="E1177:E1184"/>
    <mergeCell ref="F1177:G1177"/>
    <mergeCell ref="F1242:F1247"/>
    <mergeCell ref="F1248:G1248"/>
    <mergeCell ref="AQ1241:AQ1248"/>
    <mergeCell ref="BD1161:BD1168"/>
    <mergeCell ref="BB1249:BB1256"/>
    <mergeCell ref="BC1249:BC1256"/>
    <mergeCell ref="AX1209:AX1216"/>
    <mergeCell ref="BB1185:BB1192"/>
    <mergeCell ref="BC1185:BC1192"/>
    <mergeCell ref="BD1185:BD1192"/>
    <mergeCell ref="BE1185:BE1192"/>
    <mergeCell ref="BF1185:BF1192"/>
    <mergeCell ref="BL1233:BL1240"/>
    <mergeCell ref="BF1241:BF1248"/>
    <mergeCell ref="AX1225:AX1232"/>
    <mergeCell ref="BB1201:BB1208"/>
    <mergeCell ref="BC1201:BC1208"/>
    <mergeCell ref="AW1201:AW1208"/>
    <mergeCell ref="BF1217:BF1224"/>
    <mergeCell ref="F1208:G1208"/>
    <mergeCell ref="AO1241:AO1248"/>
    <mergeCell ref="E1209:E1216"/>
    <mergeCell ref="F1209:G1209"/>
    <mergeCell ref="AM1209:AM1216"/>
    <mergeCell ref="AN1209:AN1216"/>
    <mergeCell ref="AU1217:AU1224"/>
    <mergeCell ref="F1218:F1223"/>
    <mergeCell ref="BN1209:BN1216"/>
    <mergeCell ref="BD1249:BD1256"/>
    <mergeCell ref="AS1249:AS1256"/>
    <mergeCell ref="F1217:G1217"/>
    <mergeCell ref="AM1217:AM1224"/>
    <mergeCell ref="AN1217:AN1224"/>
    <mergeCell ref="AN1241:AN1248"/>
    <mergeCell ref="BS1225:BS1232"/>
    <mergeCell ref="BU1217:BU1224"/>
    <mergeCell ref="BU1225:BU1232"/>
    <mergeCell ref="BU1209:BU1216"/>
    <mergeCell ref="AZ1209:AZ1216"/>
    <mergeCell ref="AP1225:AP1232"/>
    <mergeCell ref="AQ1225:AQ1232"/>
    <mergeCell ref="AR1225:AR1232"/>
    <mergeCell ref="BG1217:BG1224"/>
    <mergeCell ref="AS1217:AS1224"/>
    <mergeCell ref="AV1249:AV1256"/>
    <mergeCell ref="BI1233:BI1240"/>
    <mergeCell ref="C1217:C1224"/>
    <mergeCell ref="BQ1177:BQ1184"/>
    <mergeCell ref="BR1177:BR1184"/>
    <mergeCell ref="BS1177:BS1184"/>
    <mergeCell ref="BT1177:BT1184"/>
    <mergeCell ref="BV1177:BV1184"/>
    <mergeCell ref="BE1217:BE1224"/>
    <mergeCell ref="AU1225:AU1232"/>
    <mergeCell ref="F1232:G1232"/>
    <mergeCell ref="BB1217:BB1224"/>
    <mergeCell ref="BL1225:BL1232"/>
    <mergeCell ref="AU1201:AU1208"/>
    <mergeCell ref="BR1217:BR1224"/>
    <mergeCell ref="E1249:E1256"/>
    <mergeCell ref="AS1241:AS1248"/>
    <mergeCell ref="BK1249:BK1256"/>
    <mergeCell ref="BT1233:BT1240"/>
    <mergeCell ref="BN1233:BN1240"/>
    <mergeCell ref="BO1233:BO1240"/>
    <mergeCell ref="BP1233:BP1240"/>
    <mergeCell ref="BO1249:BO1256"/>
    <mergeCell ref="BN1225:BN1232"/>
    <mergeCell ref="BO1225:BO1232"/>
    <mergeCell ref="E1201:E1208"/>
    <mergeCell ref="BD1201:BD1208"/>
    <mergeCell ref="BM1241:BM1248"/>
    <mergeCell ref="BO1209:BO1216"/>
    <mergeCell ref="F1226:F1231"/>
    <mergeCell ref="F1210:F1215"/>
    <mergeCell ref="BP1209:BP1216"/>
    <mergeCell ref="BE1233:BE1240"/>
    <mergeCell ref="BI1225:BI1232"/>
    <mergeCell ref="AM1249:AM1256"/>
    <mergeCell ref="BT1249:BT1256"/>
    <mergeCell ref="BI1217:BI1224"/>
    <mergeCell ref="BP1225:BP1232"/>
    <mergeCell ref="AV1217:AV1224"/>
    <mergeCell ref="AX1217:AX1224"/>
    <mergeCell ref="AY1217:AY1224"/>
    <mergeCell ref="AZ1217:AZ1224"/>
    <mergeCell ref="BA1217:BA1224"/>
    <mergeCell ref="AX1201:AX1208"/>
    <mergeCell ref="BG1225:BG1232"/>
    <mergeCell ref="AW1217:AW1224"/>
    <mergeCell ref="AW1225:AW1232"/>
    <mergeCell ref="BM1225:BM1232"/>
    <mergeCell ref="AP1217:AP1224"/>
    <mergeCell ref="AQ1217:AQ1224"/>
    <mergeCell ref="BS1241:BS1248"/>
    <mergeCell ref="F1250:F1255"/>
    <mergeCell ref="F1256:G1256"/>
    <mergeCell ref="F1241:G1241"/>
    <mergeCell ref="AM1241:AM1248"/>
    <mergeCell ref="BN1241:BN1248"/>
    <mergeCell ref="BO1241:BO1248"/>
    <mergeCell ref="BP1241:BP1248"/>
    <mergeCell ref="AX1233:AX1240"/>
    <mergeCell ref="AP1249:AP1256"/>
    <mergeCell ref="AQ1249:AQ1256"/>
    <mergeCell ref="AR1249:AR1256"/>
    <mergeCell ref="AW1249:AW1256"/>
    <mergeCell ref="E1225:E1232"/>
    <mergeCell ref="F1225:G1225"/>
    <mergeCell ref="AM1225:AM1232"/>
    <mergeCell ref="BJ1201:BJ1208"/>
    <mergeCell ref="AP1169:AP1176"/>
    <mergeCell ref="AQ1169:AQ1176"/>
    <mergeCell ref="BK1209:BK1216"/>
    <mergeCell ref="BL1209:BL1216"/>
    <mergeCell ref="BT1201:BT1208"/>
    <mergeCell ref="BU1201:BU1208"/>
    <mergeCell ref="BV1217:BV1224"/>
    <mergeCell ref="BT1217:BT1224"/>
    <mergeCell ref="BV1193:BV1200"/>
    <mergeCell ref="BW1193:BW1200"/>
    <mergeCell ref="BZ1225:BZ1232"/>
    <mergeCell ref="CA1225:CA1232"/>
    <mergeCell ref="BC1225:BC1232"/>
    <mergeCell ref="BD1225:BD1232"/>
    <mergeCell ref="BE1225:BE1232"/>
    <mergeCell ref="BF1225:BF1232"/>
    <mergeCell ref="AQ1209:AQ1216"/>
    <mergeCell ref="AY1225:AY1232"/>
    <mergeCell ref="AZ1225:AZ1232"/>
    <mergeCell ref="BM1209:BM1216"/>
    <mergeCell ref="BH1209:BH1216"/>
    <mergeCell ref="BI1209:BI1216"/>
    <mergeCell ref="F1170:F1175"/>
    <mergeCell ref="BL1193:BL1200"/>
    <mergeCell ref="BM1193:BM1200"/>
    <mergeCell ref="BN1193:BN1200"/>
    <mergeCell ref="BP1177:BP1184"/>
    <mergeCell ref="BI1185:BI1192"/>
    <mergeCell ref="BM1201:BM1208"/>
    <mergeCell ref="BW1217:BW1224"/>
    <mergeCell ref="BL1177:BL1184"/>
    <mergeCell ref="BM1177:BM1184"/>
    <mergeCell ref="BM1169:BM1176"/>
    <mergeCell ref="BN1177:BN1184"/>
    <mergeCell ref="BO1177:BO1184"/>
    <mergeCell ref="BA1169:BA1176"/>
    <mergeCell ref="BB1169:BB1176"/>
    <mergeCell ref="BC1169:BC1176"/>
    <mergeCell ref="AY1169:AY1176"/>
    <mergeCell ref="AZ1169:AZ1176"/>
    <mergeCell ref="BI1169:BI1176"/>
    <mergeCell ref="BN1169:BN1176"/>
    <mergeCell ref="BO1169:BO1176"/>
    <mergeCell ref="AN1225:AN1232"/>
    <mergeCell ref="BH1217:BH1224"/>
    <mergeCell ref="A1209:A1216"/>
    <mergeCell ref="B1209:B1216"/>
    <mergeCell ref="E1217:E1224"/>
    <mergeCell ref="C1209:C1216"/>
    <mergeCell ref="BO1201:BO1208"/>
    <mergeCell ref="BL1169:BL1176"/>
    <mergeCell ref="BT1225:BT1232"/>
    <mergeCell ref="AM1193:AM1200"/>
    <mergeCell ref="BS1169:BS1176"/>
    <mergeCell ref="BX1169:BX1176"/>
    <mergeCell ref="BV1201:BV1208"/>
    <mergeCell ref="F1194:F1199"/>
    <mergeCell ref="F1200:G1200"/>
    <mergeCell ref="AS1193:AS1200"/>
    <mergeCell ref="BJ1209:BJ1216"/>
    <mergeCell ref="BB1193:BB1200"/>
    <mergeCell ref="BE1201:BE1208"/>
    <mergeCell ref="BF1201:BF1208"/>
    <mergeCell ref="BG1201:BG1208"/>
    <mergeCell ref="BG1193:BG1200"/>
    <mergeCell ref="BA1193:BA1200"/>
    <mergeCell ref="BR1225:BR1232"/>
    <mergeCell ref="BO1217:BO1224"/>
    <mergeCell ref="BP1217:BP1224"/>
    <mergeCell ref="BQ1217:BQ1224"/>
    <mergeCell ref="BL1217:BL1224"/>
    <mergeCell ref="BM1217:BM1224"/>
    <mergeCell ref="AO1169:AO1176"/>
    <mergeCell ref="AU1193:AU1200"/>
    <mergeCell ref="C1169:C1176"/>
    <mergeCell ref="D1169:D1176"/>
    <mergeCell ref="E1169:E1176"/>
    <mergeCell ref="F1169:G1169"/>
    <mergeCell ref="AM1169:AM1176"/>
    <mergeCell ref="AN1169:AN1176"/>
    <mergeCell ref="AR1169:AR1176"/>
    <mergeCell ref="AS1169:AS1176"/>
    <mergeCell ref="AT1169:AT1176"/>
    <mergeCell ref="AP1193:AP1200"/>
    <mergeCell ref="BJ1169:BJ1176"/>
    <mergeCell ref="A1225:A1232"/>
    <mergeCell ref="A1217:A1224"/>
    <mergeCell ref="B1217:B1224"/>
    <mergeCell ref="D1217:D1224"/>
    <mergeCell ref="D1225:D1232"/>
    <mergeCell ref="D1201:D1208"/>
    <mergeCell ref="F1201:G1201"/>
    <mergeCell ref="BA1225:BA1232"/>
    <mergeCell ref="AQ1193:AQ1200"/>
    <mergeCell ref="AR1193:AR1200"/>
    <mergeCell ref="BB1225:BB1232"/>
    <mergeCell ref="AY1185:AY1192"/>
    <mergeCell ref="AZ1185:AZ1192"/>
    <mergeCell ref="BA1185:BA1192"/>
    <mergeCell ref="F1186:F1191"/>
    <mergeCell ref="F1192:G1192"/>
    <mergeCell ref="AQ1201:AQ1208"/>
    <mergeCell ref="AT1193:AT1200"/>
    <mergeCell ref="BD1169:BD1176"/>
    <mergeCell ref="BE1169:BE1176"/>
    <mergeCell ref="C1225:C1232"/>
    <mergeCell ref="BL1201:BL1208"/>
    <mergeCell ref="BH1201:BH1208"/>
    <mergeCell ref="BI1201:BI1208"/>
    <mergeCell ref="F1176:G1176"/>
    <mergeCell ref="AM1153:AM1160"/>
    <mergeCell ref="AO1145:AO1152"/>
    <mergeCell ref="AP1145:AP1152"/>
    <mergeCell ref="AQ1145:AQ1152"/>
    <mergeCell ref="BM1145:BM1152"/>
    <mergeCell ref="BG1137:BG1144"/>
    <mergeCell ref="BL1137:BL1144"/>
    <mergeCell ref="BR1169:BR1176"/>
    <mergeCell ref="BV1169:BV1176"/>
    <mergeCell ref="CA1161:CA1168"/>
    <mergeCell ref="AZ1161:AZ1168"/>
    <mergeCell ref="BG1161:BG1168"/>
    <mergeCell ref="BZ1161:BZ1168"/>
    <mergeCell ref="BQ1161:BQ1168"/>
    <mergeCell ref="BB1153:BB1160"/>
    <mergeCell ref="AS1153:AS1160"/>
    <mergeCell ref="AU1153:AU1160"/>
    <mergeCell ref="BV1137:BV1144"/>
    <mergeCell ref="BW1137:BW1144"/>
    <mergeCell ref="BP1169:BP1176"/>
    <mergeCell ref="CB1161:CB1168"/>
    <mergeCell ref="BA1137:BA1144"/>
    <mergeCell ref="BB1137:BB1144"/>
    <mergeCell ref="BC1137:BC1144"/>
    <mergeCell ref="BD1137:BD1144"/>
    <mergeCell ref="BI1153:BI1160"/>
    <mergeCell ref="BJ1153:BJ1160"/>
    <mergeCell ref="BY1145:BY1152"/>
    <mergeCell ref="BZ1169:BZ1176"/>
    <mergeCell ref="BW1169:BW1176"/>
    <mergeCell ref="AY1153:AY1160"/>
    <mergeCell ref="AZ1153:AZ1160"/>
    <mergeCell ref="AS1137:AS1144"/>
    <mergeCell ref="AT1137:AT1144"/>
    <mergeCell ref="BN1161:BN1168"/>
    <mergeCell ref="AN1161:AN1168"/>
    <mergeCell ref="AO1161:AO1168"/>
    <mergeCell ref="AP1161:AP1168"/>
    <mergeCell ref="AT1153:AT1160"/>
    <mergeCell ref="BV1161:BV1168"/>
    <mergeCell ref="BW1161:BW1168"/>
    <mergeCell ref="BX1161:BX1168"/>
    <mergeCell ref="BR1161:BR1168"/>
    <mergeCell ref="BC1153:BC1160"/>
    <mergeCell ref="AU1137:AU1144"/>
    <mergeCell ref="AV1137:AV1144"/>
    <mergeCell ref="AW1137:AW1144"/>
    <mergeCell ref="AX1137:AX1144"/>
    <mergeCell ref="CN1137:CN1144"/>
    <mergeCell ref="F1152:G1152"/>
    <mergeCell ref="CL1145:CL1152"/>
    <mergeCell ref="F1160:G1160"/>
    <mergeCell ref="AW1153:AW1160"/>
    <mergeCell ref="AR1145:AR1152"/>
    <mergeCell ref="AX1153:AX1160"/>
    <mergeCell ref="CG1145:CG1152"/>
    <mergeCell ref="CA1145:CA1152"/>
    <mergeCell ref="CB1145:CB1152"/>
    <mergeCell ref="CC1145:CC1152"/>
    <mergeCell ref="CD1145:CD1152"/>
    <mergeCell ref="CE1145:CE1152"/>
    <mergeCell ref="AN1153:AN1160"/>
    <mergeCell ref="F1154:F1159"/>
    <mergeCell ref="AP1153:AP1160"/>
    <mergeCell ref="AQ1153:AQ1160"/>
    <mergeCell ref="AR1153:AR1160"/>
    <mergeCell ref="CM1161:CM1168"/>
    <mergeCell ref="BF1137:BF1144"/>
    <mergeCell ref="BA1153:BA1160"/>
    <mergeCell ref="AM1137:AM1144"/>
    <mergeCell ref="BH1137:BH1144"/>
    <mergeCell ref="F1161:G1161"/>
    <mergeCell ref="AM1161:AM1168"/>
    <mergeCell ref="CA1153:CA1160"/>
    <mergeCell ref="CB1153:CB1160"/>
    <mergeCell ref="CC1153:CC1160"/>
    <mergeCell ref="CD1153:CD1160"/>
    <mergeCell ref="CE1153:CE1160"/>
    <mergeCell ref="CF1153:CF1160"/>
    <mergeCell ref="BI1137:BI1144"/>
    <mergeCell ref="BQ1153:BQ1160"/>
    <mergeCell ref="BR1153:BR1160"/>
    <mergeCell ref="BS1153:BS1160"/>
    <mergeCell ref="BT1153:BT1160"/>
    <mergeCell ref="CF1161:CF1168"/>
    <mergeCell ref="BJ1161:BJ1168"/>
    <mergeCell ref="BJ1137:BJ1144"/>
    <mergeCell ref="BL1161:BL1168"/>
    <mergeCell ref="BY1153:BY1160"/>
    <mergeCell ref="BV1153:BV1160"/>
    <mergeCell ref="CJ1161:CJ1168"/>
    <mergeCell ref="CK1161:CK1168"/>
    <mergeCell ref="BK1137:BK1144"/>
    <mergeCell ref="BH1145:BH1152"/>
    <mergeCell ref="BZ1121:BZ1128"/>
    <mergeCell ref="BI1121:BI1128"/>
    <mergeCell ref="BJ1121:BJ1128"/>
    <mergeCell ref="CP1145:CP1152"/>
    <mergeCell ref="BE1137:BE1144"/>
    <mergeCell ref="CP1193:CP1200"/>
    <mergeCell ref="CN1169:CN1176"/>
    <mergeCell ref="CL1161:CL1168"/>
    <mergeCell ref="BC1193:BC1200"/>
    <mergeCell ref="BD1193:BD1200"/>
    <mergeCell ref="CP1153:CP1160"/>
    <mergeCell ref="CM1145:CM1152"/>
    <mergeCell ref="AX1193:AX1200"/>
    <mergeCell ref="BE1193:BE1200"/>
    <mergeCell ref="BY1161:BY1168"/>
    <mergeCell ref="BA1161:BA1168"/>
    <mergeCell ref="BB1161:BB1168"/>
    <mergeCell ref="CM1153:CM1160"/>
    <mergeCell ref="CI1145:CI1152"/>
    <mergeCell ref="CJ1145:CJ1152"/>
    <mergeCell ref="CK1145:CK1152"/>
    <mergeCell ref="BZ1145:BZ1152"/>
    <mergeCell ref="BW1153:BW1160"/>
    <mergeCell ref="AY1145:AY1152"/>
    <mergeCell ref="AZ1145:AZ1152"/>
    <mergeCell ref="BA1145:BA1152"/>
    <mergeCell ref="CN1153:CN1160"/>
    <mergeCell ref="BY1169:BY1176"/>
    <mergeCell ref="CN1161:CN1168"/>
    <mergeCell ref="BU1193:BU1200"/>
    <mergeCell ref="BF1193:BF1200"/>
    <mergeCell ref="CP1169:CP1176"/>
    <mergeCell ref="CM1169:CM1176"/>
    <mergeCell ref="BR1137:BR1144"/>
    <mergeCell ref="BP1137:BP1144"/>
    <mergeCell ref="CA1137:CA1144"/>
    <mergeCell ref="CB1137:CB1144"/>
    <mergeCell ref="CC1137:CC1144"/>
    <mergeCell ref="CD1137:CD1144"/>
    <mergeCell ref="CE1137:CE1144"/>
    <mergeCell ref="CF1137:CF1144"/>
    <mergeCell ref="BU1137:BU1144"/>
    <mergeCell ref="CH1169:CH1176"/>
    <mergeCell ref="CI1169:CI1176"/>
    <mergeCell ref="BF1129:BF1136"/>
    <mergeCell ref="BN1129:BN1136"/>
    <mergeCell ref="BX1121:BX1128"/>
    <mergeCell ref="BY1121:BY1128"/>
    <mergeCell ref="BA1121:BA1128"/>
    <mergeCell ref="BB1121:BB1128"/>
    <mergeCell ref="BC1121:BC1128"/>
    <mergeCell ref="BD1129:BD1136"/>
    <mergeCell ref="BA1113:BA1120"/>
    <mergeCell ref="BS1105:BS1112"/>
    <mergeCell ref="BQ1097:BQ1104"/>
    <mergeCell ref="CE1089:CE1096"/>
    <mergeCell ref="CC1089:CC1096"/>
    <mergeCell ref="BA1089:BA1096"/>
    <mergeCell ref="BB1089:BB1096"/>
    <mergeCell ref="BC1089:BC1096"/>
    <mergeCell ref="BB1113:BB1120"/>
    <mergeCell ref="CP1129:CP1136"/>
    <mergeCell ref="AO1153:AO1160"/>
    <mergeCell ref="BT1161:BT1168"/>
    <mergeCell ref="BI1145:BI1152"/>
    <mergeCell ref="BJ1145:BJ1152"/>
    <mergeCell ref="AY1161:AY1168"/>
    <mergeCell ref="BU1161:BU1168"/>
    <mergeCell ref="BH1121:BH1128"/>
    <mergeCell ref="BM1161:BM1168"/>
    <mergeCell ref="BK1129:BK1136"/>
    <mergeCell ref="AZ1129:AZ1136"/>
    <mergeCell ref="BA1129:BA1136"/>
    <mergeCell ref="BB1129:BB1136"/>
    <mergeCell ref="AR1161:AR1168"/>
    <mergeCell ref="AS1129:AS1136"/>
    <mergeCell ref="AT1129:AT1136"/>
    <mergeCell ref="AU1129:AU1136"/>
    <mergeCell ref="BL1153:BL1160"/>
    <mergeCell ref="BM1153:BM1160"/>
    <mergeCell ref="BC1129:BC1136"/>
    <mergeCell ref="AX1129:AX1136"/>
    <mergeCell ref="AY1137:AY1144"/>
    <mergeCell ref="AW1129:AW1136"/>
    <mergeCell ref="BO1137:BO1144"/>
    <mergeCell ref="BR1129:BR1136"/>
    <mergeCell ref="CP1121:CP1128"/>
    <mergeCell ref="CP1137:CP1144"/>
    <mergeCell ref="BX1153:BX1160"/>
    <mergeCell ref="CG1129:CG1136"/>
    <mergeCell ref="CH1129:CH1136"/>
    <mergeCell ref="AY1129:AY1136"/>
    <mergeCell ref="CP1161:CP1168"/>
    <mergeCell ref="AP1137:AP1144"/>
    <mergeCell ref="AQ1137:AQ1144"/>
    <mergeCell ref="BJ1129:BJ1136"/>
    <mergeCell ref="BX1137:BX1144"/>
    <mergeCell ref="BK1145:BK1152"/>
    <mergeCell ref="BT1137:BT1144"/>
    <mergeCell ref="BN1153:BN1160"/>
    <mergeCell ref="BN1121:BN1128"/>
    <mergeCell ref="BO1121:BO1128"/>
    <mergeCell ref="BP1121:BP1128"/>
    <mergeCell ref="BQ1121:BQ1128"/>
    <mergeCell ref="BR1121:BR1128"/>
    <mergeCell ref="BS1121:BS1128"/>
    <mergeCell ref="BD1121:BD1128"/>
    <mergeCell ref="BE1121:BE1128"/>
    <mergeCell ref="BF1121:BF1128"/>
    <mergeCell ref="BG1121:BG1128"/>
    <mergeCell ref="BL1121:BL1128"/>
    <mergeCell ref="BM1121:BM1128"/>
    <mergeCell ref="AX1121:AX1128"/>
    <mergeCell ref="AY1121:AY1128"/>
    <mergeCell ref="AZ1121:AZ1128"/>
    <mergeCell ref="CI1161:CI1168"/>
    <mergeCell ref="BC1105:BC1112"/>
    <mergeCell ref="BT1089:BT1096"/>
    <mergeCell ref="BU1089:BU1096"/>
    <mergeCell ref="BV1089:BV1096"/>
    <mergeCell ref="BW1089:BW1096"/>
    <mergeCell ref="BX1089:BX1096"/>
    <mergeCell ref="BY1089:BY1096"/>
    <mergeCell ref="BN1089:BN1096"/>
    <mergeCell ref="BO1089:BO1096"/>
    <mergeCell ref="BP1089:BP1096"/>
    <mergeCell ref="BQ1089:BQ1096"/>
    <mergeCell ref="BR1089:BR1096"/>
    <mergeCell ref="BS1089:BS1096"/>
    <mergeCell ref="BD1089:BD1096"/>
    <mergeCell ref="BP1113:BP1120"/>
    <mergeCell ref="BQ1113:BQ1120"/>
    <mergeCell ref="BR1113:BR1120"/>
    <mergeCell ref="CF1105:CF1112"/>
    <mergeCell ref="CA1105:CA1112"/>
    <mergeCell ref="CB1105:CB1112"/>
    <mergeCell ref="BD1105:BD1112"/>
    <mergeCell ref="BE1105:BE1112"/>
    <mergeCell ref="BF1105:BF1112"/>
    <mergeCell ref="BT1097:BT1104"/>
    <mergeCell ref="BE1097:BE1104"/>
    <mergeCell ref="BF1097:BF1104"/>
    <mergeCell ref="BG1097:BG1104"/>
    <mergeCell ref="BL1097:BL1104"/>
    <mergeCell ref="BM1097:BM1104"/>
    <mergeCell ref="BY1105:BY1112"/>
    <mergeCell ref="BN1097:BN1104"/>
    <mergeCell ref="BT1105:BT1112"/>
    <mergeCell ref="BN1105:BN1112"/>
    <mergeCell ref="BO1105:BO1112"/>
    <mergeCell ref="BY1097:BY1104"/>
    <mergeCell ref="BG1105:BG1112"/>
    <mergeCell ref="BL1105:BL1112"/>
    <mergeCell ref="BI1105:BI1112"/>
    <mergeCell ref="BJ1105:BJ1112"/>
    <mergeCell ref="BK1105:BK1112"/>
    <mergeCell ref="BK1089:BK1096"/>
    <mergeCell ref="BH1113:BH1120"/>
    <mergeCell ref="CA1113:CA1120"/>
    <mergeCell ref="CB1113:CB1120"/>
    <mergeCell ref="CC1113:CC1120"/>
    <mergeCell ref="CD1113:CD1120"/>
    <mergeCell ref="BV1113:BV1120"/>
    <mergeCell ref="BL1089:BL1096"/>
    <mergeCell ref="BM1089:BM1096"/>
    <mergeCell ref="BM1105:BM1112"/>
    <mergeCell ref="BZ1097:BZ1104"/>
    <mergeCell ref="BU1097:BU1104"/>
    <mergeCell ref="BV1097:BV1104"/>
    <mergeCell ref="BU1105:BU1112"/>
    <mergeCell ref="BI1097:BI1104"/>
    <mergeCell ref="AS1105:AS1112"/>
    <mergeCell ref="BC1081:BC1088"/>
    <mergeCell ref="BD1081:BD1088"/>
    <mergeCell ref="BE1081:BE1088"/>
    <mergeCell ref="AQ1081:AQ1088"/>
    <mergeCell ref="BK1065:BK1072"/>
    <mergeCell ref="AP1081:AP1088"/>
    <mergeCell ref="BL1113:BL1120"/>
    <mergeCell ref="BM1113:BM1120"/>
    <mergeCell ref="BK1049:BK1056"/>
    <mergeCell ref="BJ1097:BJ1104"/>
    <mergeCell ref="BM1049:BM1056"/>
    <mergeCell ref="AS1113:AS1120"/>
    <mergeCell ref="AS1097:AS1104"/>
    <mergeCell ref="AS1081:AS1088"/>
    <mergeCell ref="AT1081:AT1088"/>
    <mergeCell ref="AU1081:AU1088"/>
    <mergeCell ref="BI1113:BI1120"/>
    <mergeCell ref="BQ1049:BQ1056"/>
    <mergeCell ref="BR1049:BR1056"/>
    <mergeCell ref="AT1097:AT1104"/>
    <mergeCell ref="AU1097:AU1104"/>
    <mergeCell ref="BS1081:BS1088"/>
    <mergeCell ref="AY1097:AY1104"/>
    <mergeCell ref="AZ1097:AZ1104"/>
    <mergeCell ref="BA1097:BA1104"/>
    <mergeCell ref="BB1097:BB1104"/>
    <mergeCell ref="BN1049:BN1056"/>
    <mergeCell ref="BO1049:BO1056"/>
    <mergeCell ref="BR1081:BR1088"/>
    <mergeCell ref="BP1057:BP1064"/>
    <mergeCell ref="BB1057:BB1064"/>
    <mergeCell ref="BA1073:BA1080"/>
    <mergeCell ref="AY1065:AY1072"/>
    <mergeCell ref="AQ1065:AQ1072"/>
    <mergeCell ref="AQ1089:AQ1096"/>
    <mergeCell ref="BD1097:BD1104"/>
    <mergeCell ref="BO1113:BO1120"/>
    <mergeCell ref="BC1097:BC1104"/>
    <mergeCell ref="AX1105:AX1112"/>
    <mergeCell ref="BK1113:BK1120"/>
    <mergeCell ref="BP1105:BP1112"/>
    <mergeCell ref="BQ1105:BQ1112"/>
    <mergeCell ref="BJ1065:BJ1072"/>
    <mergeCell ref="BJ1073:BJ1080"/>
    <mergeCell ref="BK1073:BK1080"/>
    <mergeCell ref="AQ1049:AQ1056"/>
    <mergeCell ref="AT1049:AT1056"/>
    <mergeCell ref="AR1065:AR1072"/>
    <mergeCell ref="AT1089:AT1096"/>
    <mergeCell ref="AU1089:AU1096"/>
    <mergeCell ref="AR1097:AR1104"/>
    <mergeCell ref="BE1113:BE1120"/>
    <mergeCell ref="BF1113:BF1120"/>
    <mergeCell ref="BJ1113:BJ1120"/>
    <mergeCell ref="AX1097:AX1104"/>
    <mergeCell ref="BS1113:BS1120"/>
    <mergeCell ref="AY1105:AY1112"/>
    <mergeCell ref="AZ1105:AZ1112"/>
    <mergeCell ref="AZ1065:AZ1072"/>
    <mergeCell ref="BA1065:BA1072"/>
    <mergeCell ref="BA1105:BA1112"/>
    <mergeCell ref="BB1105:BB1112"/>
    <mergeCell ref="CM1017:CM1024"/>
    <mergeCell ref="CM1009:CM1016"/>
    <mergeCell ref="CL1001:CL1008"/>
    <mergeCell ref="BB1033:BB1040"/>
    <mergeCell ref="CI1001:CI1008"/>
    <mergeCell ref="CJ1001:CJ1008"/>
    <mergeCell ref="CK1001:CK1008"/>
    <mergeCell ref="BB1001:BB1008"/>
    <mergeCell ref="BC1001:BC1008"/>
    <mergeCell ref="BA1001:BA1008"/>
    <mergeCell ref="CL993:CL1000"/>
    <mergeCell ref="BV1009:BV1016"/>
    <mergeCell ref="BW1009:BW1016"/>
    <mergeCell ref="BX1009:BX1016"/>
    <mergeCell ref="CG1017:CG1024"/>
    <mergeCell ref="CH1017:CH1024"/>
    <mergeCell ref="BX1041:BX1048"/>
    <mergeCell ref="CK1009:CK1016"/>
    <mergeCell ref="BW1033:BW1040"/>
    <mergeCell ref="BX1025:BX1032"/>
    <mergeCell ref="CE1025:CE1032"/>
    <mergeCell ref="BT1025:BT1032"/>
    <mergeCell ref="BE1017:BE1024"/>
    <mergeCell ref="BF1017:BF1024"/>
    <mergeCell ref="BY1041:BY1048"/>
    <mergeCell ref="CC1041:CC1048"/>
    <mergeCell ref="CJ1017:CJ1024"/>
    <mergeCell ref="CM1025:CM1032"/>
    <mergeCell ref="CJ1041:CJ1048"/>
    <mergeCell ref="BP1041:BP1048"/>
    <mergeCell ref="BR1041:BR1048"/>
    <mergeCell ref="BN1009:BN1016"/>
    <mergeCell ref="BZ993:BZ1000"/>
    <mergeCell ref="BI993:BI1000"/>
    <mergeCell ref="BB993:BB1000"/>
    <mergeCell ref="BI1041:BI1048"/>
    <mergeCell ref="BJ1041:BJ1048"/>
    <mergeCell ref="BK1041:BK1048"/>
    <mergeCell ref="BK1033:BK1040"/>
    <mergeCell ref="BQ1041:BQ1048"/>
    <mergeCell ref="BS1041:BS1048"/>
    <mergeCell ref="BX1033:BX1040"/>
    <mergeCell ref="BM1041:BM1048"/>
    <mergeCell ref="BN1041:BN1048"/>
    <mergeCell ref="BO1041:BO1048"/>
    <mergeCell ref="BP1033:BP1040"/>
    <mergeCell ref="BQ1033:BQ1040"/>
    <mergeCell ref="BG1033:BG1040"/>
    <mergeCell ref="BK993:BK1000"/>
    <mergeCell ref="BH993:BH1000"/>
    <mergeCell ref="CL1009:CL1016"/>
    <mergeCell ref="CE1009:CE1016"/>
    <mergeCell ref="CL1025:CL1032"/>
    <mergeCell ref="CA1025:CA1032"/>
    <mergeCell ref="BU1017:BU1024"/>
    <mergeCell ref="BV1017:BV1024"/>
    <mergeCell ref="CF1065:CF1072"/>
    <mergeCell ref="BS1073:BS1080"/>
    <mergeCell ref="BV1049:BV1056"/>
    <mergeCell ref="BW1065:BW1072"/>
    <mergeCell ref="BW1049:BW1056"/>
    <mergeCell ref="BX1049:BX1056"/>
    <mergeCell ref="BF1025:BF1032"/>
    <mergeCell ref="BG1025:BG1032"/>
    <mergeCell ref="BM1073:BM1080"/>
    <mergeCell ref="BM1065:BM1072"/>
    <mergeCell ref="BG1065:BG1072"/>
    <mergeCell ref="BB1065:BB1072"/>
    <mergeCell ref="BC1065:BC1072"/>
    <mergeCell ref="BB1049:BB1056"/>
    <mergeCell ref="BZ1073:BZ1080"/>
    <mergeCell ref="BE1057:BE1064"/>
    <mergeCell ref="CE1033:CE1040"/>
    <mergeCell ref="CI1033:CI1040"/>
    <mergeCell ref="BV1057:BV1064"/>
    <mergeCell ref="CL1065:CL1072"/>
    <mergeCell ref="CL1057:CL1064"/>
    <mergeCell ref="CL1033:CL1040"/>
    <mergeCell ref="CL1049:CL1056"/>
    <mergeCell ref="BD1065:BD1072"/>
    <mergeCell ref="BY1057:BY1064"/>
    <mergeCell ref="CD1057:CD1064"/>
    <mergeCell ref="CE1057:CE1064"/>
    <mergeCell ref="BN1033:BN1040"/>
    <mergeCell ref="BI1033:BI1040"/>
    <mergeCell ref="BJ1033:BJ1040"/>
    <mergeCell ref="BL1049:BL1056"/>
    <mergeCell ref="BU1073:BU1080"/>
    <mergeCell ref="BV1073:BV1080"/>
    <mergeCell ref="BW1073:BW1080"/>
    <mergeCell ref="BX1073:BX1080"/>
    <mergeCell ref="BU1041:BU1048"/>
    <mergeCell ref="CE1073:CE1080"/>
    <mergeCell ref="BH1057:BH1064"/>
    <mergeCell ref="BI1057:BI1064"/>
    <mergeCell ref="BT1073:BT1080"/>
    <mergeCell ref="BZ1057:BZ1064"/>
    <mergeCell ref="BZ1049:BZ1056"/>
    <mergeCell ref="CA1049:CA1056"/>
    <mergeCell ref="BR1057:BR1064"/>
    <mergeCell ref="BO1033:BO1040"/>
    <mergeCell ref="BM1033:BM1040"/>
    <mergeCell ref="BR1025:BR1032"/>
    <mergeCell ref="CH1033:CH1040"/>
    <mergeCell ref="CH1041:CH1048"/>
    <mergeCell ref="BY1033:BY1040"/>
    <mergeCell ref="CC1033:CC1040"/>
    <mergeCell ref="CF1033:CF1040"/>
    <mergeCell ref="CF1041:CF1048"/>
    <mergeCell ref="CG1033:CG1040"/>
    <mergeCell ref="CJ1057:CJ1064"/>
    <mergeCell ref="CF1049:CF1056"/>
    <mergeCell ref="BU1057:BU1064"/>
    <mergeCell ref="BE1073:BE1080"/>
    <mergeCell ref="CH1081:CH1088"/>
    <mergeCell ref="CI1081:CI1088"/>
    <mergeCell ref="CJ1081:CJ1088"/>
    <mergeCell ref="CK1081:CK1088"/>
    <mergeCell ref="CD1073:CD1080"/>
    <mergeCell ref="BJ1001:BJ1008"/>
    <mergeCell ref="BS969:BS976"/>
    <mergeCell ref="BE993:BE1000"/>
    <mergeCell ref="BF993:BF1000"/>
    <mergeCell ref="BG993:BG1000"/>
    <mergeCell ref="BH1001:BH1008"/>
    <mergeCell ref="BK1009:BK1016"/>
    <mergeCell ref="BK977:BK984"/>
    <mergeCell ref="BH1025:BH1032"/>
    <mergeCell ref="BI1025:BI1032"/>
    <mergeCell ref="BS1025:BS1032"/>
    <mergeCell ref="BN1025:BN1032"/>
    <mergeCell ref="BV1033:BV1040"/>
    <mergeCell ref="CG1049:CG1056"/>
    <mergeCell ref="CH1049:CH1056"/>
    <mergeCell ref="CI1049:CI1056"/>
    <mergeCell ref="CJ1049:CJ1056"/>
    <mergeCell ref="CK1049:CK1056"/>
    <mergeCell ref="BI1065:BI1072"/>
    <mergeCell ref="BX993:BX1000"/>
    <mergeCell ref="CD1009:CD1016"/>
    <mergeCell ref="CH1009:CH1016"/>
    <mergeCell ref="CI1009:CI1016"/>
    <mergeCell ref="CJ1009:CJ1016"/>
    <mergeCell ref="CA1009:CA1016"/>
    <mergeCell ref="BE969:BE976"/>
    <mergeCell ref="BF969:BF976"/>
    <mergeCell ref="CI993:CI1000"/>
    <mergeCell ref="CJ993:CJ1000"/>
    <mergeCell ref="CK993:CK1000"/>
    <mergeCell ref="CA1073:CA1080"/>
    <mergeCell ref="CB1065:CB1072"/>
    <mergeCell ref="CC1065:CC1072"/>
    <mergeCell ref="CD1065:CD1072"/>
    <mergeCell ref="CJ985:CJ992"/>
    <mergeCell ref="CF1057:CF1064"/>
    <mergeCell ref="CG1057:CG1064"/>
    <mergeCell ref="CH1057:CH1064"/>
    <mergeCell ref="CK1073:CK1080"/>
    <mergeCell ref="CB977:CB984"/>
    <mergeCell ref="CC977:CC984"/>
    <mergeCell ref="BX1065:BX1072"/>
    <mergeCell ref="BY1049:BY1056"/>
    <mergeCell ref="CH969:CH976"/>
    <mergeCell ref="BQ1057:BQ1064"/>
    <mergeCell ref="BO1081:BO1088"/>
    <mergeCell ref="BP1081:BP1088"/>
    <mergeCell ref="BI1017:BI1024"/>
    <mergeCell ref="BH1033:BH1040"/>
    <mergeCell ref="BQ1009:BQ1016"/>
    <mergeCell ref="BP993:BP1000"/>
    <mergeCell ref="BL1009:BL1016"/>
    <mergeCell ref="BM1009:BM1016"/>
    <mergeCell ref="CF1009:CF1016"/>
    <mergeCell ref="BU1009:BU1016"/>
    <mergeCell ref="BG1009:BG1016"/>
    <mergeCell ref="CB1041:CB1048"/>
    <mergeCell ref="CJ1073:CJ1080"/>
    <mergeCell ref="BT977:BT984"/>
    <mergeCell ref="BT985:BT992"/>
    <mergeCell ref="BM977:BM984"/>
    <mergeCell ref="BH977:BH984"/>
    <mergeCell ref="CF825:CF832"/>
    <mergeCell ref="CF977:CF984"/>
    <mergeCell ref="BU977:BU984"/>
    <mergeCell ref="BV977:BV984"/>
    <mergeCell ref="BW977:BW984"/>
    <mergeCell ref="BP945:BP952"/>
    <mergeCell ref="BQ945:BQ952"/>
    <mergeCell ref="BR945:BR952"/>
    <mergeCell ref="BQ929:BQ936"/>
    <mergeCell ref="BR929:BR936"/>
    <mergeCell ref="CD953:CD960"/>
    <mergeCell ref="CE953:CE960"/>
    <mergeCell ref="CC937:CC944"/>
    <mergeCell ref="CD937:CD944"/>
    <mergeCell ref="BL969:BL976"/>
    <mergeCell ref="BM969:BM976"/>
    <mergeCell ref="BV969:BV976"/>
    <mergeCell ref="BW969:BW976"/>
    <mergeCell ref="BX969:BX976"/>
    <mergeCell ref="BY969:BY976"/>
    <mergeCell ref="BN969:BN976"/>
    <mergeCell ref="BO969:BO976"/>
    <mergeCell ref="CI969:CI976"/>
    <mergeCell ref="CJ969:CJ976"/>
    <mergeCell ref="CE1065:CE1072"/>
    <mergeCell ref="BA1041:BA1048"/>
    <mergeCell ref="AY1057:AY1064"/>
    <mergeCell ref="BP953:BP960"/>
    <mergeCell ref="BQ953:BQ960"/>
    <mergeCell ref="BR953:BR960"/>
    <mergeCell ref="BF1057:BF1064"/>
    <mergeCell ref="BW1041:BW1048"/>
    <mergeCell ref="BS1033:BS1040"/>
    <mergeCell ref="BC1033:BC1040"/>
    <mergeCell ref="BN977:BN984"/>
    <mergeCell ref="BU1049:BU1056"/>
    <mergeCell ref="CH945:CH952"/>
    <mergeCell ref="BG953:BG960"/>
    <mergeCell ref="BH953:BH960"/>
    <mergeCell ref="BM961:BM968"/>
    <mergeCell ref="BL953:BL960"/>
    <mergeCell ref="BM953:BM960"/>
    <mergeCell ref="BY985:BY992"/>
    <mergeCell ref="BL977:BL984"/>
    <mergeCell ref="CC969:CC976"/>
    <mergeCell ref="BI985:BI992"/>
    <mergeCell ref="BJ985:BJ992"/>
    <mergeCell ref="BD953:BD960"/>
    <mergeCell ref="BC977:BC984"/>
    <mergeCell ref="BB977:BB984"/>
    <mergeCell ref="AZ1049:AZ1056"/>
    <mergeCell ref="BA1049:BA1056"/>
    <mergeCell ref="BJ1025:BJ1032"/>
    <mergeCell ref="BL1033:BL1040"/>
    <mergeCell ref="BL1057:BL1064"/>
    <mergeCell ref="CA1057:CA1064"/>
    <mergeCell ref="CI1041:CI1048"/>
    <mergeCell ref="BU1033:BU1040"/>
    <mergeCell ref="CD1041:CD1048"/>
    <mergeCell ref="CB1033:CB1040"/>
    <mergeCell ref="BA1057:BA1064"/>
    <mergeCell ref="CH513:CH520"/>
    <mergeCell ref="BX513:BX520"/>
    <mergeCell ref="CN513:CN520"/>
    <mergeCell ref="CJ465:CJ472"/>
    <mergeCell ref="CK465:CK472"/>
    <mergeCell ref="CL449:CL456"/>
    <mergeCell ref="CN537:CN544"/>
    <mergeCell ref="BX609:BX616"/>
    <mergeCell ref="CJ553:CJ560"/>
    <mergeCell ref="CL553:CL560"/>
    <mergeCell ref="CM553:CM560"/>
    <mergeCell ref="CN553:CN560"/>
    <mergeCell ref="BT617:BT624"/>
    <mergeCell ref="CE601:CE608"/>
    <mergeCell ref="CK553:CK560"/>
    <mergeCell ref="CK561:CK568"/>
    <mergeCell ref="CK569:CK576"/>
    <mergeCell ref="CN641:CN648"/>
    <mergeCell ref="CM649:CM656"/>
    <mergeCell ref="CN649:CN656"/>
    <mergeCell ref="CE641:CE648"/>
    <mergeCell ref="CF641:CF648"/>
    <mergeCell ref="CK521:CK528"/>
    <mergeCell ref="CL569:CL576"/>
    <mergeCell ref="CG641:CG648"/>
    <mergeCell ref="CH641:CH648"/>
    <mergeCell ref="CI641:CI648"/>
    <mergeCell ref="CJ641:CJ648"/>
    <mergeCell ref="CL641:CL648"/>
    <mergeCell ref="CM641:CM648"/>
    <mergeCell ref="CG649:CG656"/>
    <mergeCell ref="CH649:CH656"/>
    <mergeCell ref="BT993:BT1000"/>
    <mergeCell ref="CK969:CK976"/>
    <mergeCell ref="BT649:BT656"/>
    <mergeCell ref="BV649:BV656"/>
    <mergeCell ref="CL985:CL992"/>
    <mergeCell ref="CM985:CM992"/>
    <mergeCell ref="BT625:BT632"/>
    <mergeCell ref="BV625:BV632"/>
    <mergeCell ref="BW625:BW632"/>
    <mergeCell ref="BX625:BX632"/>
    <mergeCell ref="BT705:BT712"/>
    <mergeCell ref="CF809:CF816"/>
    <mergeCell ref="CF817:CF824"/>
    <mergeCell ref="BT665:BT672"/>
    <mergeCell ref="BV665:BV672"/>
    <mergeCell ref="BW665:BW672"/>
    <mergeCell ref="BX665:BX672"/>
    <mergeCell ref="BY665:BY672"/>
    <mergeCell ref="BZ665:BZ672"/>
    <mergeCell ref="CA665:CA672"/>
    <mergeCell ref="CB665:CB672"/>
    <mergeCell ref="CC665:CC672"/>
    <mergeCell ref="CD665:CD672"/>
    <mergeCell ref="CE665:CE672"/>
    <mergeCell ref="CF665:CF672"/>
    <mergeCell ref="CB769:CB776"/>
    <mergeCell ref="CC769:CC776"/>
    <mergeCell ref="BU609:BU616"/>
    <mergeCell ref="CA513:CA520"/>
    <mergeCell ref="BX569:BX576"/>
    <mergeCell ref="CC585:CC592"/>
    <mergeCell ref="CD585:CD592"/>
    <mergeCell ref="CL513:CL520"/>
    <mergeCell ref="BS505:BS512"/>
    <mergeCell ref="CI513:CI520"/>
    <mergeCell ref="CG513:CG520"/>
    <mergeCell ref="CK513:CK520"/>
    <mergeCell ref="CF505:CF512"/>
    <mergeCell ref="BU505:BU512"/>
    <mergeCell ref="BY497:BY504"/>
    <mergeCell ref="BZ497:BZ504"/>
    <mergeCell ref="CA497:CA504"/>
    <mergeCell ref="CB497:CB504"/>
    <mergeCell ref="BZ505:BZ512"/>
    <mergeCell ref="BO505:BO512"/>
    <mergeCell ref="BP505:BP512"/>
    <mergeCell ref="BQ505:BQ512"/>
    <mergeCell ref="CM513:CM520"/>
    <mergeCell ref="CN449:CN456"/>
    <mergeCell ref="CL465:CL472"/>
    <mergeCell ref="CM457:CM464"/>
    <mergeCell ref="CB449:CB456"/>
    <mergeCell ref="CC449:CC456"/>
    <mergeCell ref="CD449:CD456"/>
    <mergeCell ref="CE449:CE456"/>
    <mergeCell ref="CL593:CL600"/>
    <mergeCell ref="CJ601:CJ608"/>
    <mergeCell ref="CL609:CL616"/>
    <mergeCell ref="CK617:CK624"/>
    <mergeCell ref="CF561:CF568"/>
    <mergeCell ref="CG561:CG568"/>
    <mergeCell ref="CF569:CF576"/>
    <mergeCell ref="CG569:CG576"/>
    <mergeCell ref="CI521:CI528"/>
    <mergeCell ref="CJ521:CJ528"/>
    <mergeCell ref="CL521:CL528"/>
    <mergeCell ref="CM521:CM528"/>
    <mergeCell ref="CC497:CC504"/>
    <mergeCell ref="CD497:CD504"/>
    <mergeCell ref="CE497:CE504"/>
    <mergeCell ref="BQ601:BQ608"/>
    <mergeCell ref="BR601:BR608"/>
    <mergeCell ref="BS601:BS608"/>
    <mergeCell ref="BT601:BT608"/>
    <mergeCell ref="CE505:CE512"/>
    <mergeCell ref="CE609:CE616"/>
    <mergeCell ref="CE577:CE584"/>
    <mergeCell ref="CF513:CF520"/>
    <mergeCell ref="CF609:CF616"/>
    <mergeCell ref="CK585:CK592"/>
    <mergeCell ref="CK593:CK600"/>
    <mergeCell ref="CK601:CK608"/>
    <mergeCell ref="CN561:CN568"/>
    <mergeCell ref="BY513:BY520"/>
    <mergeCell ref="BU513:BU520"/>
    <mergeCell ref="CB457:CB464"/>
    <mergeCell ref="CC457:CC464"/>
    <mergeCell ref="CD457:CD464"/>
    <mergeCell ref="CE457:CE464"/>
    <mergeCell ref="CF457:CF464"/>
    <mergeCell ref="BT505:BT512"/>
    <mergeCell ref="BV513:BV520"/>
    <mergeCell ref="CG457:CG464"/>
    <mergeCell ref="CH457:CH464"/>
    <mergeCell ref="CH561:CH568"/>
    <mergeCell ref="CI561:CI568"/>
    <mergeCell ref="CP433:CP440"/>
    <mergeCell ref="BZ425:BZ432"/>
    <mergeCell ref="CH433:CH440"/>
    <mergeCell ref="BR441:BR448"/>
    <mergeCell ref="BJ449:BJ456"/>
    <mergeCell ref="BI385:BI392"/>
    <mergeCell ref="BJ385:BJ392"/>
    <mergeCell ref="BM449:BM456"/>
    <mergeCell ref="BE449:BE456"/>
    <mergeCell ref="CN505:CN512"/>
    <mergeCell ref="CP505:CP512"/>
    <mergeCell ref="CP425:CP432"/>
    <mergeCell ref="CP417:CP424"/>
    <mergeCell ref="BU417:BU424"/>
    <mergeCell ref="BE425:BE432"/>
    <mergeCell ref="BF425:BF432"/>
    <mergeCell ref="BG425:BG432"/>
    <mergeCell ref="BW417:BW424"/>
    <mergeCell ref="BX417:BX424"/>
    <mergeCell ref="CG425:CG432"/>
    <mergeCell ref="CH425:CH432"/>
    <mergeCell ref="BZ449:BZ456"/>
    <mergeCell ref="CF449:CF456"/>
    <mergeCell ref="CG449:CG456"/>
    <mergeCell ref="BU441:BU448"/>
    <mergeCell ref="CK441:CK448"/>
    <mergeCell ref="CI409:CI416"/>
    <mergeCell ref="CJ409:CJ416"/>
    <mergeCell ref="CK409:CK416"/>
    <mergeCell ref="BN409:BN416"/>
    <mergeCell ref="CH449:CH456"/>
    <mergeCell ref="BM473:BM480"/>
    <mergeCell ref="BN473:BN480"/>
    <mergeCell ref="BO473:BO480"/>
    <mergeCell ref="BP473:BP480"/>
    <mergeCell ref="BQ473:BQ480"/>
    <mergeCell ref="BH449:BH456"/>
    <mergeCell ref="BL457:BL464"/>
    <mergeCell ref="CA441:CA448"/>
    <mergeCell ref="CB441:CB448"/>
    <mergeCell ref="CC441:CC448"/>
    <mergeCell ref="BN449:BN456"/>
    <mergeCell ref="CI497:CI504"/>
    <mergeCell ref="CJ497:CJ504"/>
    <mergeCell ref="BM497:BM504"/>
    <mergeCell ref="BL465:BL472"/>
    <mergeCell ref="BM465:BM472"/>
    <mergeCell ref="BR465:BR472"/>
    <mergeCell ref="BS465:BS472"/>
    <mergeCell ref="BE433:BE440"/>
    <mergeCell ref="BF433:BF440"/>
    <mergeCell ref="BG433:BG440"/>
    <mergeCell ref="BO433:BO440"/>
    <mergeCell ref="BP433:BP440"/>
    <mergeCell ref="BQ433:BQ440"/>
    <mergeCell ref="BJ441:BJ448"/>
    <mergeCell ref="BE441:BE448"/>
    <mergeCell ref="BF441:BF448"/>
    <mergeCell ref="BQ497:BQ504"/>
    <mergeCell ref="BR497:BR504"/>
    <mergeCell ref="BQ465:BQ472"/>
    <mergeCell ref="BS393:BS400"/>
    <mergeCell ref="BT393:BT400"/>
    <mergeCell ref="CG489:CG496"/>
    <mergeCell ref="CP513:CP520"/>
    <mergeCell ref="CG505:CG512"/>
    <mergeCell ref="CH505:CH512"/>
    <mergeCell ref="CP449:CP456"/>
    <mergeCell ref="AR513:AR520"/>
    <mergeCell ref="AS513:AS520"/>
    <mergeCell ref="AT513:AT520"/>
    <mergeCell ref="AU513:AU520"/>
    <mergeCell ref="CG441:CG448"/>
    <mergeCell ref="CH441:CH448"/>
    <mergeCell ref="CI441:CI448"/>
    <mergeCell ref="CJ441:CJ448"/>
    <mergeCell ref="BV433:BV440"/>
    <mergeCell ref="BW433:BW440"/>
    <mergeCell ref="BX433:BX440"/>
    <mergeCell ref="BY433:BY440"/>
    <mergeCell ref="BN441:BN448"/>
    <mergeCell ref="AX433:AX440"/>
    <mergeCell ref="AY433:AY440"/>
    <mergeCell ref="CI433:CI440"/>
    <mergeCell ref="CF433:CF440"/>
    <mergeCell ref="CG433:CG440"/>
    <mergeCell ref="AM433:AM440"/>
    <mergeCell ref="AN433:AN440"/>
    <mergeCell ref="BV489:BV496"/>
    <mergeCell ref="BW489:BW496"/>
    <mergeCell ref="BX489:BX496"/>
    <mergeCell ref="BY489:BY496"/>
    <mergeCell ref="BZ489:BZ496"/>
    <mergeCell ref="CA489:CA496"/>
    <mergeCell ref="CB489:CB496"/>
    <mergeCell ref="CC489:CC496"/>
    <mergeCell ref="CD489:CD496"/>
    <mergeCell ref="CM505:CM512"/>
    <mergeCell ref="CF497:CF504"/>
    <mergeCell ref="CG497:CG504"/>
    <mergeCell ref="CH497:CH504"/>
    <mergeCell ref="CI505:CI512"/>
    <mergeCell ref="CJ505:CJ512"/>
    <mergeCell ref="CK505:CK512"/>
    <mergeCell ref="CL505:CL512"/>
    <mergeCell ref="CP457:CP464"/>
    <mergeCell ref="CD433:CD440"/>
    <mergeCell ref="AP457:AP464"/>
    <mergeCell ref="BG465:BG472"/>
    <mergeCell ref="BH465:BH472"/>
    <mergeCell ref="BB489:BB496"/>
    <mergeCell ref="BC489:BC496"/>
    <mergeCell ref="BD489:BD496"/>
    <mergeCell ref="BE489:BE496"/>
    <mergeCell ref="BK433:BK440"/>
    <mergeCell ref="BD433:BD440"/>
    <mergeCell ref="BR481:BR488"/>
    <mergeCell ref="BS481:BS488"/>
    <mergeCell ref="BT481:BT488"/>
    <mergeCell ref="BT465:BT472"/>
    <mergeCell ref="BO457:BO464"/>
    <mergeCell ref="BM441:BM448"/>
    <mergeCell ref="CI449:CI456"/>
    <mergeCell ref="CJ449:CJ456"/>
    <mergeCell ref="CK449:CK456"/>
    <mergeCell ref="CI457:CI464"/>
    <mergeCell ref="CP497:CP504"/>
    <mergeCell ref="BY449:BY456"/>
    <mergeCell ref="CN369:CN376"/>
    <mergeCell ref="BH369:BH376"/>
    <mergeCell ref="F353:G353"/>
    <mergeCell ref="AM353:AM360"/>
    <mergeCell ref="AN353:AN360"/>
    <mergeCell ref="AO353:AO360"/>
    <mergeCell ref="AP353:AP360"/>
    <mergeCell ref="AQ353:AQ360"/>
    <mergeCell ref="BH353:BH360"/>
    <mergeCell ref="BI353:BI360"/>
    <mergeCell ref="CN353:CN360"/>
    <mergeCell ref="CI369:CI376"/>
    <mergeCell ref="CJ369:CJ376"/>
    <mergeCell ref="CK369:CK376"/>
    <mergeCell ref="BZ369:BZ376"/>
    <mergeCell ref="CA369:CA376"/>
    <mergeCell ref="CB369:CB376"/>
    <mergeCell ref="CC369:CC376"/>
    <mergeCell ref="CD369:CD376"/>
    <mergeCell ref="CE369:CE376"/>
    <mergeCell ref="BT369:BT376"/>
    <mergeCell ref="BU369:BU376"/>
    <mergeCell ref="BV369:BV376"/>
    <mergeCell ref="BW369:BW376"/>
    <mergeCell ref="BX369:BX376"/>
    <mergeCell ref="BY369:BY376"/>
    <mergeCell ref="BN369:BN376"/>
    <mergeCell ref="BO369:BO376"/>
    <mergeCell ref="BP369:BP376"/>
    <mergeCell ref="BQ369:BQ376"/>
    <mergeCell ref="BR369:BR376"/>
    <mergeCell ref="AY369:AY376"/>
    <mergeCell ref="AZ369:AZ376"/>
    <mergeCell ref="BA369:BA376"/>
    <mergeCell ref="BB369:BB376"/>
    <mergeCell ref="BC369:BC376"/>
    <mergeCell ref="AR369:AR376"/>
    <mergeCell ref="CL361:CL368"/>
    <mergeCell ref="CH369:CH376"/>
    <mergeCell ref="AX369:AX376"/>
    <mergeCell ref="BC361:BC368"/>
    <mergeCell ref="BD361:BD368"/>
    <mergeCell ref="F354:F359"/>
    <mergeCell ref="F360:G360"/>
    <mergeCell ref="CF353:CF360"/>
    <mergeCell ref="CG353:CG360"/>
    <mergeCell ref="CH353:CH360"/>
    <mergeCell ref="CK353:CK360"/>
    <mergeCell ref="CD353:CD360"/>
    <mergeCell ref="AY353:AY360"/>
    <mergeCell ref="AZ353:AZ360"/>
    <mergeCell ref="BA353:BA360"/>
    <mergeCell ref="BB353:BB360"/>
    <mergeCell ref="BC353:BC360"/>
    <mergeCell ref="BK353:BK360"/>
    <mergeCell ref="BJ353:BJ360"/>
    <mergeCell ref="AS353:AS360"/>
    <mergeCell ref="AT353:AT360"/>
    <mergeCell ref="AU353:AU360"/>
    <mergeCell ref="AV353:AV360"/>
    <mergeCell ref="AW353:AW360"/>
    <mergeCell ref="F370:F375"/>
    <mergeCell ref="F376:G376"/>
    <mergeCell ref="CG369:CG376"/>
    <mergeCell ref="CH489:CH496"/>
    <mergeCell ref="CI489:CI496"/>
    <mergeCell ref="CJ489:CJ496"/>
    <mergeCell ref="BO489:BO496"/>
    <mergeCell ref="BP489:BP496"/>
    <mergeCell ref="BQ489:BQ496"/>
    <mergeCell ref="CF441:CF448"/>
    <mergeCell ref="CM497:CM504"/>
    <mergeCell ref="BR425:BR432"/>
    <mergeCell ref="A369:A376"/>
    <mergeCell ref="B369:B376"/>
    <mergeCell ref="C369:C376"/>
    <mergeCell ref="AM369:AM376"/>
    <mergeCell ref="D369:D376"/>
    <mergeCell ref="E369:E376"/>
    <mergeCell ref="A377:A384"/>
    <mergeCell ref="AP385:AP392"/>
    <mergeCell ref="AN417:AN424"/>
    <mergeCell ref="AO417:AO424"/>
    <mergeCell ref="BK385:BK392"/>
    <mergeCell ref="BI417:BI424"/>
    <mergeCell ref="BK377:BK384"/>
    <mergeCell ref="BL377:BL384"/>
    <mergeCell ref="CA417:CA424"/>
    <mergeCell ref="CB417:CB424"/>
    <mergeCell ref="CC417:CC424"/>
    <mergeCell ref="CD417:CD424"/>
    <mergeCell ref="CE417:CE424"/>
    <mergeCell ref="BT417:BT424"/>
    <mergeCell ref="CK425:CK432"/>
    <mergeCell ref="BU393:BU400"/>
    <mergeCell ref="BV393:BV400"/>
    <mergeCell ref="BM425:BM432"/>
    <mergeCell ref="BO465:BO472"/>
    <mergeCell ref="BZ457:BZ464"/>
    <mergeCell ref="CL441:CL448"/>
    <mergeCell ref="CM425:CM432"/>
    <mergeCell ref="BO425:BO432"/>
    <mergeCell ref="CK433:CK440"/>
    <mergeCell ref="BZ433:BZ440"/>
    <mergeCell ref="CJ433:CJ440"/>
    <mergeCell ref="CD441:CD448"/>
    <mergeCell ref="CE441:CE448"/>
    <mergeCell ref="BW449:BW456"/>
    <mergeCell ref="BX449:BX456"/>
    <mergeCell ref="BL449:BL456"/>
    <mergeCell ref="F480:G480"/>
    <mergeCell ref="F392:G392"/>
    <mergeCell ref="B409:B416"/>
    <mergeCell ref="A465:A472"/>
    <mergeCell ref="AT393:AT400"/>
    <mergeCell ref="AU393:AU400"/>
    <mergeCell ref="AV393:AV400"/>
    <mergeCell ref="AW393:AW400"/>
    <mergeCell ref="AX393:AX400"/>
    <mergeCell ref="AY393:AY400"/>
    <mergeCell ref="AZ393:AZ400"/>
    <mergeCell ref="A393:A400"/>
    <mergeCell ref="F418:F423"/>
    <mergeCell ref="F424:G424"/>
    <mergeCell ref="AY417:AY424"/>
    <mergeCell ref="AZ417:AZ424"/>
    <mergeCell ref="BA417:BA424"/>
    <mergeCell ref="BK425:BK432"/>
    <mergeCell ref="BP457:BP464"/>
    <mergeCell ref="BQ457:BQ464"/>
    <mergeCell ref="BK441:BK448"/>
    <mergeCell ref="BI449:BI456"/>
    <mergeCell ref="BG441:BG448"/>
    <mergeCell ref="BA433:BA440"/>
    <mergeCell ref="BK457:BK464"/>
    <mergeCell ref="AR457:AR464"/>
    <mergeCell ref="AS457:AS464"/>
    <mergeCell ref="AP393:AP400"/>
    <mergeCell ref="BM433:BM440"/>
    <mergeCell ref="BT353:BT360"/>
    <mergeCell ref="BU353:BU360"/>
    <mergeCell ref="BU409:BU416"/>
    <mergeCell ref="BR353:BR360"/>
    <mergeCell ref="BV417:BV424"/>
    <mergeCell ref="BT433:BT440"/>
    <mergeCell ref="AP449:AP456"/>
    <mergeCell ref="AR449:AR456"/>
    <mergeCell ref="CM377:CM384"/>
    <mergeCell ref="AZ385:AZ392"/>
    <mergeCell ref="BB385:BB392"/>
    <mergeCell ref="BC385:BC392"/>
    <mergeCell ref="BD385:BD392"/>
    <mergeCell ref="BE385:BE392"/>
    <mergeCell ref="BF385:BF392"/>
    <mergeCell ref="AX385:AX392"/>
    <mergeCell ref="AY385:AY392"/>
    <mergeCell ref="BA377:BA384"/>
    <mergeCell ref="BB377:BB384"/>
    <mergeCell ref="CM409:CM416"/>
    <mergeCell ref="BM401:BM408"/>
    <mergeCell ref="BN401:BN408"/>
    <mergeCell ref="CJ457:CJ464"/>
    <mergeCell ref="CK457:CK464"/>
    <mergeCell ref="CL457:CL464"/>
    <mergeCell ref="BB417:BB424"/>
    <mergeCell ref="AT409:AT416"/>
    <mergeCell ref="AU409:AU416"/>
    <mergeCell ref="BC457:BC464"/>
    <mergeCell ref="BD457:BD464"/>
    <mergeCell ref="AV449:AV456"/>
    <mergeCell ref="AQ385:AQ392"/>
    <mergeCell ref="AR385:AR392"/>
    <mergeCell ref="BA385:BA392"/>
    <mergeCell ref="BI377:BI384"/>
    <mergeCell ref="BJ377:BJ384"/>
    <mergeCell ref="CD377:CD384"/>
    <mergeCell ref="BH441:BH448"/>
    <mergeCell ref="AR401:AR408"/>
    <mergeCell ref="AS401:AS408"/>
    <mergeCell ref="AT401:AT408"/>
    <mergeCell ref="AU401:AU408"/>
    <mergeCell ref="AV401:AV408"/>
    <mergeCell ref="AW401:AW408"/>
    <mergeCell ref="AX401:AX408"/>
    <mergeCell ref="AY401:AY408"/>
    <mergeCell ref="BC409:BC416"/>
    <mergeCell ref="AP409:AP416"/>
    <mergeCell ref="AQ409:AQ416"/>
    <mergeCell ref="CM417:CM424"/>
    <mergeCell ref="BF369:BF376"/>
    <mergeCell ref="AY425:AY432"/>
    <mergeCell ref="AX377:AX384"/>
    <mergeCell ref="F369:G369"/>
    <mergeCell ref="B417:B424"/>
    <mergeCell ref="B385:B392"/>
    <mergeCell ref="B377:B384"/>
    <mergeCell ref="AW377:AW384"/>
    <mergeCell ref="E409:E416"/>
    <mergeCell ref="AU385:AU392"/>
    <mergeCell ref="C417:C424"/>
    <mergeCell ref="D417:D424"/>
    <mergeCell ref="AP417:AP424"/>
    <mergeCell ref="BQ401:BQ408"/>
    <mergeCell ref="BK401:BK408"/>
    <mergeCell ref="BL401:BL408"/>
    <mergeCell ref="BJ401:BJ408"/>
    <mergeCell ref="BH409:BH416"/>
    <mergeCell ref="BI409:BI416"/>
    <mergeCell ref="BJ409:BJ416"/>
    <mergeCell ref="AW345:AW352"/>
    <mergeCell ref="BI369:BI376"/>
    <mergeCell ref="BJ369:BJ376"/>
    <mergeCell ref="BK369:BK376"/>
    <mergeCell ref="AR345:AR352"/>
    <mergeCell ref="AN369:AN376"/>
    <mergeCell ref="AO369:AO376"/>
    <mergeCell ref="BK345:BK352"/>
    <mergeCell ref="BQ345:BQ352"/>
    <mergeCell ref="BL345:BL352"/>
    <mergeCell ref="BO409:BO416"/>
    <mergeCell ref="BN417:BN424"/>
    <mergeCell ref="BO417:BO424"/>
    <mergeCell ref="BP417:BP424"/>
    <mergeCell ref="BQ417:BQ424"/>
    <mergeCell ref="BG369:BG376"/>
    <mergeCell ref="AP369:AP376"/>
    <mergeCell ref="AQ369:AQ376"/>
    <mergeCell ref="BJ361:BJ368"/>
    <mergeCell ref="BK361:BK368"/>
    <mergeCell ref="AX353:AX360"/>
    <mergeCell ref="BD353:BD360"/>
    <mergeCell ref="BE353:BE360"/>
    <mergeCell ref="BF353:BF360"/>
    <mergeCell ref="BG353:BG360"/>
    <mergeCell ref="BL353:BL360"/>
    <mergeCell ref="BM353:BM360"/>
    <mergeCell ref="BL361:BL368"/>
    <mergeCell ref="BD345:BD352"/>
    <mergeCell ref="AS345:AS352"/>
    <mergeCell ref="AT345:AT352"/>
    <mergeCell ref="AU345:AU352"/>
    <mergeCell ref="BO345:BO352"/>
    <mergeCell ref="F362:F367"/>
    <mergeCell ref="F368:G368"/>
    <mergeCell ref="AO401:AO408"/>
    <mergeCell ref="AP401:AP408"/>
    <mergeCell ref="AQ401:AQ408"/>
    <mergeCell ref="AM385:AM392"/>
    <mergeCell ref="AS409:AS416"/>
    <mergeCell ref="AV385:AV392"/>
    <mergeCell ref="E417:E424"/>
    <mergeCell ref="F416:G416"/>
    <mergeCell ref="AO393:AO400"/>
    <mergeCell ref="BP393:BP400"/>
    <mergeCell ref="BQ393:BQ400"/>
    <mergeCell ref="AZ401:AZ408"/>
    <mergeCell ref="BD409:BD416"/>
    <mergeCell ref="BE409:BE416"/>
    <mergeCell ref="BF409:BF416"/>
    <mergeCell ref="BG409:BG416"/>
    <mergeCell ref="B345:B352"/>
    <mergeCell ref="C385:C392"/>
    <mergeCell ref="D385:D392"/>
    <mergeCell ref="E385:E392"/>
    <mergeCell ref="F385:G385"/>
    <mergeCell ref="E337:E344"/>
    <mergeCell ref="AR353:AR360"/>
    <mergeCell ref="F346:F351"/>
    <mergeCell ref="C345:C352"/>
    <mergeCell ref="A385:A392"/>
    <mergeCell ref="D345:D352"/>
    <mergeCell ref="E345:E352"/>
    <mergeCell ref="BG361:BG368"/>
    <mergeCell ref="BE361:BE368"/>
    <mergeCell ref="A361:A368"/>
    <mergeCell ref="A345:A352"/>
    <mergeCell ref="AQ361:AQ368"/>
    <mergeCell ref="D353:D360"/>
    <mergeCell ref="E353:E360"/>
    <mergeCell ref="BE345:BE352"/>
    <mergeCell ref="BF345:BF352"/>
    <mergeCell ref="AY361:AY368"/>
    <mergeCell ref="AY409:AY416"/>
    <mergeCell ref="B361:B368"/>
    <mergeCell ref="C361:C368"/>
    <mergeCell ref="D361:D368"/>
    <mergeCell ref="E361:E368"/>
    <mergeCell ref="F361:G361"/>
    <mergeCell ref="BD369:BD376"/>
    <mergeCell ref="BE369:BE376"/>
    <mergeCell ref="C377:C384"/>
    <mergeCell ref="C393:C400"/>
    <mergeCell ref="D393:D400"/>
    <mergeCell ref="E393:E400"/>
    <mergeCell ref="F393:G393"/>
    <mergeCell ref="AQ393:AQ400"/>
    <mergeCell ref="BE393:BE400"/>
    <mergeCell ref="BG385:BG392"/>
    <mergeCell ref="AW385:AW392"/>
    <mergeCell ref="BF393:BF400"/>
    <mergeCell ref="BC377:BC384"/>
    <mergeCell ref="F378:F383"/>
    <mergeCell ref="F384:G384"/>
    <mergeCell ref="AV409:AV416"/>
    <mergeCell ref="AW409:AW416"/>
    <mergeCell ref="F386:F391"/>
    <mergeCell ref="D377:D384"/>
    <mergeCell ref="A353:A360"/>
    <mergeCell ref="B353:B360"/>
    <mergeCell ref="C409:C416"/>
    <mergeCell ref="F409:G409"/>
    <mergeCell ref="F352:G352"/>
    <mergeCell ref="AZ345:AZ352"/>
    <mergeCell ref="BA345:BA352"/>
    <mergeCell ref="AN385:AN392"/>
    <mergeCell ref="AO385:AO392"/>
    <mergeCell ref="AM345:AM352"/>
    <mergeCell ref="AS369:AS376"/>
    <mergeCell ref="AT369:AT376"/>
    <mergeCell ref="AU369:AU376"/>
    <mergeCell ref="C353:C360"/>
    <mergeCell ref="BA329:BA336"/>
    <mergeCell ref="BB329:BB336"/>
    <mergeCell ref="AT337:AT344"/>
    <mergeCell ref="AU337:AU344"/>
    <mergeCell ref="BB345:BB352"/>
    <mergeCell ref="BC345:BC352"/>
    <mergeCell ref="AX281:AX288"/>
    <mergeCell ref="AY281:AY288"/>
    <mergeCell ref="AZ281:AZ288"/>
    <mergeCell ref="BA281:BA288"/>
    <mergeCell ref="BB281:BB288"/>
    <mergeCell ref="BC281:BC288"/>
    <mergeCell ref="AU297:AU304"/>
    <mergeCell ref="AQ329:AQ336"/>
    <mergeCell ref="BE329:BE336"/>
    <mergeCell ref="BF329:BF336"/>
    <mergeCell ref="BE289:BE296"/>
    <mergeCell ref="BG345:BG352"/>
    <mergeCell ref="BG313:BG320"/>
    <mergeCell ref="F345:G345"/>
    <mergeCell ref="AX361:AX368"/>
    <mergeCell ref="AY345:AY352"/>
    <mergeCell ref="AN345:AN352"/>
    <mergeCell ref="AO345:AO352"/>
    <mergeCell ref="AP345:AP352"/>
    <mergeCell ref="AQ345:AQ352"/>
    <mergeCell ref="AT305:AT312"/>
    <mergeCell ref="AR281:AR288"/>
    <mergeCell ref="AS281:AS288"/>
    <mergeCell ref="F305:G305"/>
    <mergeCell ref="AM305:AM312"/>
    <mergeCell ref="F321:G321"/>
    <mergeCell ref="AO305:AO312"/>
    <mergeCell ref="F328:G328"/>
    <mergeCell ref="D321:D328"/>
    <mergeCell ref="C337:C344"/>
    <mergeCell ref="D337:D344"/>
    <mergeCell ref="D265:D272"/>
    <mergeCell ref="F282:F287"/>
    <mergeCell ref="F288:G288"/>
    <mergeCell ref="E297:E304"/>
    <mergeCell ref="F298:F303"/>
    <mergeCell ref="F304:G304"/>
    <mergeCell ref="F297:G297"/>
    <mergeCell ref="F281:G281"/>
    <mergeCell ref="AM281:AM288"/>
    <mergeCell ref="AT281:AT288"/>
    <mergeCell ref="D305:D312"/>
    <mergeCell ref="C321:C328"/>
    <mergeCell ref="AM321:AM328"/>
    <mergeCell ref="AT297:AT304"/>
    <mergeCell ref="A313:A320"/>
    <mergeCell ref="B313:B320"/>
    <mergeCell ref="AS297:AS304"/>
    <mergeCell ref="C329:C336"/>
    <mergeCell ref="D329:D336"/>
    <mergeCell ref="AP297:AP304"/>
    <mergeCell ref="AQ297:AQ304"/>
    <mergeCell ref="E265:E272"/>
    <mergeCell ref="E281:E288"/>
    <mergeCell ref="F290:F295"/>
    <mergeCell ref="F296:G296"/>
    <mergeCell ref="F265:G265"/>
    <mergeCell ref="BC329:BC336"/>
    <mergeCell ref="BD337:BD344"/>
    <mergeCell ref="BE337:BE344"/>
    <mergeCell ref="BF337:BF344"/>
    <mergeCell ref="BG337:BG344"/>
    <mergeCell ref="AX337:AX344"/>
    <mergeCell ref="AW329:AW336"/>
    <mergeCell ref="BG329:BG336"/>
    <mergeCell ref="AZ321:AZ328"/>
    <mergeCell ref="A337:A344"/>
    <mergeCell ref="B337:B344"/>
    <mergeCell ref="BK193:BK200"/>
    <mergeCell ref="A217:A224"/>
    <mergeCell ref="B217:B224"/>
    <mergeCell ref="BF305:BF312"/>
    <mergeCell ref="BT289:BT296"/>
    <mergeCell ref="AX321:AX328"/>
    <mergeCell ref="BD313:BD320"/>
    <mergeCell ref="A329:A336"/>
    <mergeCell ref="C289:C296"/>
    <mergeCell ref="E289:E296"/>
    <mergeCell ref="D289:D296"/>
    <mergeCell ref="A321:A328"/>
    <mergeCell ref="D297:D304"/>
    <mergeCell ref="D225:D232"/>
    <mergeCell ref="E225:E232"/>
    <mergeCell ref="AT225:AT232"/>
    <mergeCell ref="BS241:BS248"/>
    <mergeCell ref="C217:C224"/>
    <mergeCell ref="D217:D224"/>
    <mergeCell ref="E217:E224"/>
    <mergeCell ref="F217:G217"/>
    <mergeCell ref="F232:G232"/>
    <mergeCell ref="AM217:AM224"/>
    <mergeCell ref="AN217:AN224"/>
    <mergeCell ref="AO217:AO224"/>
    <mergeCell ref="AP217:AP224"/>
    <mergeCell ref="AQ217:AQ224"/>
    <mergeCell ref="AR217:AR224"/>
    <mergeCell ref="AS217:AS224"/>
    <mergeCell ref="AT217:AT224"/>
    <mergeCell ref="AU217:AU224"/>
    <mergeCell ref="AV217:AV224"/>
    <mergeCell ref="AW217:AW224"/>
    <mergeCell ref="AX217:AX224"/>
    <mergeCell ref="AY217:AY224"/>
    <mergeCell ref="AZ217:AZ224"/>
    <mergeCell ref="BA217:BA224"/>
    <mergeCell ref="BB217:BB224"/>
    <mergeCell ref="BC217:BC224"/>
    <mergeCell ref="B305:B312"/>
    <mergeCell ref="C305:C312"/>
    <mergeCell ref="AS233:AS240"/>
    <mergeCell ref="AT233:AT240"/>
    <mergeCell ref="AU233:AU240"/>
    <mergeCell ref="AV233:AV240"/>
    <mergeCell ref="B289:B296"/>
    <mergeCell ref="AU305:AU312"/>
    <mergeCell ref="AV305:AV312"/>
    <mergeCell ref="A249:A256"/>
    <mergeCell ref="B241:B248"/>
    <mergeCell ref="A241:A248"/>
    <mergeCell ref="AW305:AW312"/>
    <mergeCell ref="AS289:AS296"/>
    <mergeCell ref="BK217:BK224"/>
    <mergeCell ref="D313:D320"/>
    <mergeCell ref="C281:C288"/>
    <mergeCell ref="D281:D288"/>
    <mergeCell ref="A289:A296"/>
    <mergeCell ref="AV265:AV272"/>
    <mergeCell ref="AW265:AW272"/>
    <mergeCell ref="AX265:AX272"/>
    <mergeCell ref="B257:B264"/>
    <mergeCell ref="AO321:AO328"/>
    <mergeCell ref="AP321:AP328"/>
    <mergeCell ref="CM249:CM256"/>
    <mergeCell ref="BH249:BH256"/>
    <mergeCell ref="CD241:CD248"/>
    <mergeCell ref="AR233:AR240"/>
    <mergeCell ref="CP217:CP224"/>
    <mergeCell ref="F218:F223"/>
    <mergeCell ref="CM209:CM216"/>
    <mergeCell ref="BL209:BL216"/>
    <mergeCell ref="BM209:BM216"/>
    <mergeCell ref="BN209:BN216"/>
    <mergeCell ref="BO209:BO216"/>
    <mergeCell ref="BP209:BP216"/>
    <mergeCell ref="CN177:CN184"/>
    <mergeCell ref="CP177:CP184"/>
    <mergeCell ref="F178:F183"/>
    <mergeCell ref="F184:G184"/>
    <mergeCell ref="CF177:CF184"/>
    <mergeCell ref="CG177:CG184"/>
    <mergeCell ref="CH177:CH184"/>
    <mergeCell ref="CI177:CI184"/>
    <mergeCell ref="CJ177:CJ184"/>
    <mergeCell ref="CK177:CK184"/>
    <mergeCell ref="BZ177:BZ184"/>
    <mergeCell ref="CA177:CA184"/>
    <mergeCell ref="CB177:CB184"/>
    <mergeCell ref="CC177:CC184"/>
    <mergeCell ref="CD177:CD184"/>
    <mergeCell ref="CE177:CE184"/>
    <mergeCell ref="BT177:BT184"/>
    <mergeCell ref="BU177:BU184"/>
    <mergeCell ref="BV177:BV184"/>
    <mergeCell ref="BW177:BW184"/>
    <mergeCell ref="BX177:BX184"/>
    <mergeCell ref="BY177:BY184"/>
    <mergeCell ref="BN177:BN184"/>
    <mergeCell ref="BO177:BO184"/>
    <mergeCell ref="BP177:BP184"/>
    <mergeCell ref="BQ177:BQ184"/>
    <mergeCell ref="BR177:BR184"/>
    <mergeCell ref="BS177:BS184"/>
    <mergeCell ref="BD177:BD184"/>
    <mergeCell ref="BE177:BE184"/>
    <mergeCell ref="BF177:BF184"/>
    <mergeCell ref="BG177:BG184"/>
    <mergeCell ref="BL177:BL184"/>
    <mergeCell ref="BM177:BM184"/>
    <mergeCell ref="AX177:AX184"/>
    <mergeCell ref="AY177:AY184"/>
    <mergeCell ref="AZ177:AZ184"/>
    <mergeCell ref="BA177:BA184"/>
    <mergeCell ref="BB177:BB184"/>
    <mergeCell ref="BC177:BC184"/>
    <mergeCell ref="AR177:AR184"/>
    <mergeCell ref="AS177:AS184"/>
    <mergeCell ref="AT177:AT184"/>
    <mergeCell ref="CP193:CP200"/>
    <mergeCell ref="F194:F199"/>
    <mergeCell ref="F200:G200"/>
    <mergeCell ref="CG193:CG200"/>
    <mergeCell ref="CH193:CH200"/>
    <mergeCell ref="CI193:CI200"/>
    <mergeCell ref="CJ193:CJ200"/>
    <mergeCell ref="CK193:CK200"/>
    <mergeCell ref="CL193:CL200"/>
    <mergeCell ref="BQ209:BQ216"/>
    <mergeCell ref="AW209:AW216"/>
    <mergeCell ref="AX209:AX216"/>
    <mergeCell ref="AY209:AY216"/>
    <mergeCell ref="AZ209:AZ216"/>
    <mergeCell ref="BA209:BA216"/>
    <mergeCell ref="BB209:BB216"/>
    <mergeCell ref="BC209:BC216"/>
    <mergeCell ref="AQ177:AQ184"/>
    <mergeCell ref="BH177:BH184"/>
    <mergeCell ref="CC185:CC192"/>
    <mergeCell ref="CN185:CN192"/>
    <mergeCell ref="CP185:CP192"/>
    <mergeCell ref="F186:F191"/>
    <mergeCell ref="CN193:CN200"/>
    <mergeCell ref="F176:G176"/>
    <mergeCell ref="A177:A184"/>
    <mergeCell ref="B177:B184"/>
    <mergeCell ref="C177:C184"/>
    <mergeCell ref="D177:D184"/>
    <mergeCell ref="E177:E184"/>
    <mergeCell ref="CG169:CG176"/>
    <mergeCell ref="CH169:CH176"/>
    <mergeCell ref="CI169:CI176"/>
    <mergeCell ref="CJ169:CJ176"/>
    <mergeCell ref="CK169:CK176"/>
    <mergeCell ref="CL169:CL176"/>
    <mergeCell ref="CA169:CA176"/>
    <mergeCell ref="CB169:CB176"/>
    <mergeCell ref="CC169:CC176"/>
    <mergeCell ref="CD169:CD176"/>
    <mergeCell ref="CE169:CE176"/>
    <mergeCell ref="CF169:CF176"/>
    <mergeCell ref="BU169:BU176"/>
    <mergeCell ref="BV169:BV176"/>
    <mergeCell ref="BW169:BW176"/>
    <mergeCell ref="BX169:BX176"/>
    <mergeCell ref="BY169:BY176"/>
    <mergeCell ref="BZ169:BZ176"/>
    <mergeCell ref="BO169:BO176"/>
    <mergeCell ref="BP169:BP176"/>
    <mergeCell ref="BQ169:BQ176"/>
    <mergeCell ref="BR169:BR176"/>
    <mergeCell ref="BS169:BS176"/>
    <mergeCell ref="BT169:BT176"/>
    <mergeCell ref="BE169:BE176"/>
    <mergeCell ref="BF169:BF176"/>
    <mergeCell ref="BG169:BG176"/>
    <mergeCell ref="BL169:BL176"/>
    <mergeCell ref="BM169:BM176"/>
    <mergeCell ref="BN169:BN176"/>
    <mergeCell ref="AY169:AY176"/>
    <mergeCell ref="AZ169:AZ176"/>
    <mergeCell ref="BA169:BA176"/>
    <mergeCell ref="BB169:BB176"/>
    <mergeCell ref="BC169:BC176"/>
    <mergeCell ref="BD169:BD176"/>
    <mergeCell ref="AS169:AS176"/>
    <mergeCell ref="AT169:AT176"/>
    <mergeCell ref="BB193:BB200"/>
    <mergeCell ref="BC193:BC200"/>
    <mergeCell ref="BD193:BD200"/>
    <mergeCell ref="AS193:AS200"/>
    <mergeCell ref="AT193:AT200"/>
    <mergeCell ref="BI177:BI184"/>
    <mergeCell ref="CP161:CP168"/>
    <mergeCell ref="F162:F167"/>
    <mergeCell ref="F168:G168"/>
    <mergeCell ref="CF161:CF168"/>
    <mergeCell ref="CG161:CG168"/>
    <mergeCell ref="CH161:CH168"/>
    <mergeCell ref="CI161:CI168"/>
    <mergeCell ref="CJ161:CJ168"/>
    <mergeCell ref="CK161:CK168"/>
    <mergeCell ref="BZ161:BZ168"/>
    <mergeCell ref="CA161:CA168"/>
    <mergeCell ref="CB161:CB168"/>
    <mergeCell ref="CC161:CC168"/>
    <mergeCell ref="CD161:CD168"/>
    <mergeCell ref="CE161:CE168"/>
    <mergeCell ref="BT161:BT168"/>
    <mergeCell ref="BU161:BU168"/>
    <mergeCell ref="BV161:BV168"/>
    <mergeCell ref="BW161:BW168"/>
    <mergeCell ref="BX161:BX168"/>
    <mergeCell ref="BY161:BY168"/>
    <mergeCell ref="BN161:BN168"/>
    <mergeCell ref="BO161:BO168"/>
    <mergeCell ref="BP161:BP168"/>
    <mergeCell ref="BQ161:BQ168"/>
    <mergeCell ref="BR161:BR168"/>
    <mergeCell ref="BS161:BS168"/>
    <mergeCell ref="BD161:BD168"/>
    <mergeCell ref="BE161:BE168"/>
    <mergeCell ref="BF161:BF168"/>
    <mergeCell ref="BG161:BG168"/>
    <mergeCell ref="BL161:BL168"/>
    <mergeCell ref="BM161:BM168"/>
    <mergeCell ref="AX161:AX168"/>
    <mergeCell ref="AY161:AY168"/>
    <mergeCell ref="AZ161:AZ168"/>
    <mergeCell ref="BA161:BA168"/>
    <mergeCell ref="BB161:BB168"/>
    <mergeCell ref="BC161:BC168"/>
    <mergeCell ref="AR161:AR168"/>
    <mergeCell ref="AS161:AS168"/>
    <mergeCell ref="AT161:AT168"/>
    <mergeCell ref="AU161:AU168"/>
    <mergeCell ref="AV161:AV168"/>
    <mergeCell ref="AW161:AW168"/>
    <mergeCell ref="AU177:AU184"/>
    <mergeCell ref="AV177:AV184"/>
    <mergeCell ref="AW177:AW184"/>
    <mergeCell ref="F177:G177"/>
    <mergeCell ref="AM177:AM184"/>
    <mergeCell ref="CN169:CN176"/>
    <mergeCell ref="CP169:CP176"/>
    <mergeCell ref="F170:F175"/>
    <mergeCell ref="AU169:AU176"/>
    <mergeCell ref="AV169:AV176"/>
    <mergeCell ref="AW169:AW176"/>
    <mergeCell ref="AX169:AX176"/>
    <mergeCell ref="AM169:AM176"/>
    <mergeCell ref="AN169:AN176"/>
    <mergeCell ref="AO169:AO176"/>
    <mergeCell ref="AP169:AP176"/>
    <mergeCell ref="AQ169:AQ176"/>
    <mergeCell ref="D161:D168"/>
    <mergeCell ref="E161:E168"/>
    <mergeCell ref="CG153:CG160"/>
    <mergeCell ref="CH153:CH160"/>
    <mergeCell ref="CI153:CI160"/>
    <mergeCell ref="CJ153:CJ160"/>
    <mergeCell ref="CK153:CK160"/>
    <mergeCell ref="CL153:CL160"/>
    <mergeCell ref="CA153:CA160"/>
    <mergeCell ref="CB153:CB160"/>
    <mergeCell ref="CC153:CC160"/>
    <mergeCell ref="CD153:CD160"/>
    <mergeCell ref="CE153:CE160"/>
    <mergeCell ref="CF153:CF160"/>
    <mergeCell ref="BU153:BU160"/>
    <mergeCell ref="BV153:BV160"/>
    <mergeCell ref="BW153:BW160"/>
    <mergeCell ref="BX153:BX160"/>
    <mergeCell ref="BY153:BY160"/>
    <mergeCell ref="BZ153:BZ160"/>
    <mergeCell ref="BO153:BO160"/>
    <mergeCell ref="BP153:BP160"/>
    <mergeCell ref="BQ153:BQ160"/>
    <mergeCell ref="BR153:BR160"/>
    <mergeCell ref="BS153:BS160"/>
    <mergeCell ref="BT153:BT160"/>
    <mergeCell ref="BE153:BE160"/>
    <mergeCell ref="BF153:BF160"/>
    <mergeCell ref="BG153:BG160"/>
    <mergeCell ref="BL153:BL160"/>
    <mergeCell ref="BM153:BM160"/>
    <mergeCell ref="BN153:BN160"/>
    <mergeCell ref="AY153:AY160"/>
    <mergeCell ref="AZ153:AZ160"/>
    <mergeCell ref="BA153:BA160"/>
    <mergeCell ref="BB153:BB160"/>
    <mergeCell ref="BC153:BC160"/>
    <mergeCell ref="BD153:BD160"/>
    <mergeCell ref="AS153:AS160"/>
    <mergeCell ref="AT153:AT160"/>
    <mergeCell ref="AQ161:AQ168"/>
    <mergeCell ref="BH161:BH168"/>
    <mergeCell ref="BI161:BI168"/>
    <mergeCell ref="BJ161:BJ168"/>
    <mergeCell ref="BK161:BK168"/>
    <mergeCell ref="AM153:AM160"/>
    <mergeCell ref="AN153:AN160"/>
    <mergeCell ref="AO153:AO160"/>
    <mergeCell ref="AP153:AP160"/>
    <mergeCell ref="A169:A176"/>
    <mergeCell ref="B169:B176"/>
    <mergeCell ref="C169:C176"/>
    <mergeCell ref="E169:E176"/>
    <mergeCell ref="A153:A160"/>
    <mergeCell ref="B153:B160"/>
    <mergeCell ref="C153:C160"/>
    <mergeCell ref="E137:E144"/>
    <mergeCell ref="F137:G137"/>
    <mergeCell ref="CL145:CL152"/>
    <mergeCell ref="D153:D160"/>
    <mergeCell ref="E153:E160"/>
    <mergeCell ref="F153:G153"/>
    <mergeCell ref="CL161:CL168"/>
    <mergeCell ref="CN145:CN152"/>
    <mergeCell ref="CP145:CP152"/>
    <mergeCell ref="F146:F151"/>
    <mergeCell ref="F152:G152"/>
    <mergeCell ref="CF145:CF152"/>
    <mergeCell ref="CG145:CG152"/>
    <mergeCell ref="CH145:CH152"/>
    <mergeCell ref="CI145:CI152"/>
    <mergeCell ref="CJ145:CJ152"/>
    <mergeCell ref="CK145:CK152"/>
    <mergeCell ref="BZ145:BZ152"/>
    <mergeCell ref="CA145:CA152"/>
    <mergeCell ref="CB145:CB152"/>
    <mergeCell ref="CC145:CC152"/>
    <mergeCell ref="CD145:CD152"/>
    <mergeCell ref="CE145:CE152"/>
    <mergeCell ref="BT145:BT152"/>
    <mergeCell ref="BU145:BU152"/>
    <mergeCell ref="BV145:BV152"/>
    <mergeCell ref="BW145:BW152"/>
    <mergeCell ref="BX145:BX152"/>
    <mergeCell ref="BY145:BY152"/>
    <mergeCell ref="BN145:BN152"/>
    <mergeCell ref="BO145:BO152"/>
    <mergeCell ref="BP145:BP152"/>
    <mergeCell ref="BQ145:BQ152"/>
    <mergeCell ref="BR145:BR152"/>
    <mergeCell ref="BS145:BS152"/>
    <mergeCell ref="BD145:BD152"/>
    <mergeCell ref="BE145:BE152"/>
    <mergeCell ref="BF145:BF152"/>
    <mergeCell ref="BG145:BG152"/>
    <mergeCell ref="BL145:BL152"/>
    <mergeCell ref="BM145:BM152"/>
    <mergeCell ref="AX145:AX152"/>
    <mergeCell ref="AY145:AY152"/>
    <mergeCell ref="AZ145:AZ152"/>
    <mergeCell ref="BA145:BA152"/>
    <mergeCell ref="BB145:BB152"/>
    <mergeCell ref="BC145:BC152"/>
    <mergeCell ref="AR145:AR152"/>
    <mergeCell ref="AS145:AS152"/>
    <mergeCell ref="AT145:AT152"/>
    <mergeCell ref="AU145:AU152"/>
    <mergeCell ref="F161:G161"/>
    <mergeCell ref="BJ137:BJ144"/>
    <mergeCell ref="AM161:AM168"/>
    <mergeCell ref="AN161:AN168"/>
    <mergeCell ref="AO161:AO168"/>
    <mergeCell ref="AP161:AP168"/>
    <mergeCell ref="BK145:BK152"/>
    <mergeCell ref="CN161:CN168"/>
    <mergeCell ref="BJ129:BJ136"/>
    <mergeCell ref="BK129:BK136"/>
    <mergeCell ref="CM129:CM136"/>
    <mergeCell ref="CN137:CN144"/>
    <mergeCell ref="CP137:CP144"/>
    <mergeCell ref="F138:F143"/>
    <mergeCell ref="F144:G144"/>
    <mergeCell ref="A145:A152"/>
    <mergeCell ref="B145:B152"/>
    <mergeCell ref="C145:C152"/>
    <mergeCell ref="D145:D152"/>
    <mergeCell ref="E145:E152"/>
    <mergeCell ref="CG137:CG144"/>
    <mergeCell ref="CH137:CH144"/>
    <mergeCell ref="CI137:CI144"/>
    <mergeCell ref="CJ137:CJ144"/>
    <mergeCell ref="CK137:CK144"/>
    <mergeCell ref="CL137:CL144"/>
    <mergeCell ref="CA137:CA144"/>
    <mergeCell ref="CB137:CB144"/>
    <mergeCell ref="CC137:CC144"/>
    <mergeCell ref="CD137:CD144"/>
    <mergeCell ref="CE137:CE144"/>
    <mergeCell ref="CF137:CF144"/>
    <mergeCell ref="BU137:BU144"/>
    <mergeCell ref="BV137:BV144"/>
    <mergeCell ref="BW137:BW144"/>
    <mergeCell ref="BX137:BX144"/>
    <mergeCell ref="BY137:BY144"/>
    <mergeCell ref="BZ137:BZ144"/>
    <mergeCell ref="BO137:BO144"/>
    <mergeCell ref="BP137:BP144"/>
    <mergeCell ref="BQ137:BQ144"/>
    <mergeCell ref="BR137:BR144"/>
    <mergeCell ref="BS137:BS144"/>
    <mergeCell ref="BT137:BT144"/>
    <mergeCell ref="BE137:BE144"/>
    <mergeCell ref="BF137:BF144"/>
    <mergeCell ref="BG137:BG144"/>
    <mergeCell ref="BL137:BL144"/>
    <mergeCell ref="BM137:BM144"/>
    <mergeCell ref="BN137:BN144"/>
    <mergeCell ref="AY137:AY144"/>
    <mergeCell ref="AZ137:AZ144"/>
    <mergeCell ref="BA137:BA144"/>
    <mergeCell ref="BB137:BB144"/>
    <mergeCell ref="BC137:BC144"/>
    <mergeCell ref="BD137:BD144"/>
    <mergeCell ref="AS137:AS144"/>
    <mergeCell ref="AT137:AT144"/>
    <mergeCell ref="AU137:AU144"/>
    <mergeCell ref="AU153:AU160"/>
    <mergeCell ref="AV153:AV160"/>
    <mergeCell ref="AW153:AW160"/>
    <mergeCell ref="AX153:AX160"/>
    <mergeCell ref="CN153:CN160"/>
    <mergeCell ref="CP153:CP160"/>
    <mergeCell ref="F154:F159"/>
    <mergeCell ref="F160:G160"/>
    <mergeCell ref="A161:A168"/>
    <mergeCell ref="B161:B168"/>
    <mergeCell ref="C161:C168"/>
    <mergeCell ref="A113:A120"/>
    <mergeCell ref="B113:B120"/>
    <mergeCell ref="C113:C120"/>
    <mergeCell ref="D113:D120"/>
    <mergeCell ref="E113:E120"/>
    <mergeCell ref="CL113:CL120"/>
    <mergeCell ref="CF113:CF120"/>
    <mergeCell ref="CG113:CG120"/>
    <mergeCell ref="BA121:BA128"/>
    <mergeCell ref="BB121:BB128"/>
    <mergeCell ref="BC121:BC128"/>
    <mergeCell ref="BD121:BD128"/>
    <mergeCell ref="AS121:AS128"/>
    <mergeCell ref="CK113:CK120"/>
    <mergeCell ref="BZ113:BZ120"/>
    <mergeCell ref="CA113:CA120"/>
    <mergeCell ref="CB113:CB120"/>
    <mergeCell ref="CC113:CC120"/>
    <mergeCell ref="CD113:CD120"/>
    <mergeCell ref="CE113:CE120"/>
    <mergeCell ref="BT113:BT120"/>
    <mergeCell ref="BU113:BU120"/>
    <mergeCell ref="A137:A144"/>
    <mergeCell ref="B137:B144"/>
    <mergeCell ref="C137:C144"/>
    <mergeCell ref="D137:D144"/>
    <mergeCell ref="AP121:AP128"/>
    <mergeCell ref="AQ121:AQ128"/>
    <mergeCell ref="AR121:AR128"/>
    <mergeCell ref="A121:A128"/>
    <mergeCell ref="B121:B128"/>
    <mergeCell ref="C121:C128"/>
    <mergeCell ref="D121:D128"/>
    <mergeCell ref="E121:E128"/>
    <mergeCell ref="F121:G121"/>
    <mergeCell ref="CL129:CL136"/>
    <mergeCell ref="F130:F135"/>
    <mergeCell ref="F136:G136"/>
    <mergeCell ref="CF129:CF136"/>
    <mergeCell ref="CG129:CG136"/>
    <mergeCell ref="CH129:CH136"/>
    <mergeCell ref="CI129:CI136"/>
    <mergeCell ref="CJ129:CJ136"/>
    <mergeCell ref="CK129:CK136"/>
    <mergeCell ref="BZ129:BZ136"/>
    <mergeCell ref="CA129:CA136"/>
    <mergeCell ref="CB129:CB136"/>
    <mergeCell ref="CC129:CC136"/>
    <mergeCell ref="CD129:CD136"/>
    <mergeCell ref="CE129:CE136"/>
    <mergeCell ref="BT129:BT136"/>
    <mergeCell ref="BU129:BU136"/>
    <mergeCell ref="BV129:BV136"/>
    <mergeCell ref="BW129:BW136"/>
    <mergeCell ref="BX129:BX136"/>
    <mergeCell ref="BY129:BY136"/>
    <mergeCell ref="BN129:BN136"/>
    <mergeCell ref="BO129:BO136"/>
    <mergeCell ref="BP129:BP136"/>
    <mergeCell ref="BQ129:BQ136"/>
    <mergeCell ref="BR129:BR136"/>
    <mergeCell ref="BS129:BS136"/>
    <mergeCell ref="BD129:BD136"/>
    <mergeCell ref="BE129:BE136"/>
    <mergeCell ref="CN121:CN128"/>
    <mergeCell ref="CP121:CP128"/>
    <mergeCell ref="F122:F127"/>
    <mergeCell ref="F128:G128"/>
    <mergeCell ref="A129:A136"/>
    <mergeCell ref="B129:B136"/>
    <mergeCell ref="C129:C136"/>
    <mergeCell ref="D129:D136"/>
    <mergeCell ref="E129:E136"/>
    <mergeCell ref="CG121:CG128"/>
    <mergeCell ref="CH121:CH128"/>
    <mergeCell ref="CI121:CI128"/>
    <mergeCell ref="CJ121:CJ128"/>
    <mergeCell ref="CK121:CK128"/>
    <mergeCell ref="CL121:CL128"/>
    <mergeCell ref="CA121:CA128"/>
    <mergeCell ref="CB121:CB128"/>
    <mergeCell ref="CC121:CC128"/>
    <mergeCell ref="CD121:CD128"/>
    <mergeCell ref="CE121:CE128"/>
    <mergeCell ref="CF121:CF128"/>
    <mergeCell ref="BU121:BU128"/>
    <mergeCell ref="BV121:BV128"/>
    <mergeCell ref="BW121:BW128"/>
    <mergeCell ref="BX121:BX128"/>
    <mergeCell ref="BY121:BY128"/>
    <mergeCell ref="BZ121:BZ128"/>
    <mergeCell ref="BO121:BO128"/>
    <mergeCell ref="BP121:BP128"/>
    <mergeCell ref="BQ121:BQ128"/>
    <mergeCell ref="BR121:BR128"/>
    <mergeCell ref="BS121:BS128"/>
    <mergeCell ref="BT121:BT128"/>
    <mergeCell ref="BE121:BE128"/>
    <mergeCell ref="BF121:BF128"/>
    <mergeCell ref="BG121:BG128"/>
    <mergeCell ref="BL121:BL128"/>
    <mergeCell ref="BM121:BM128"/>
    <mergeCell ref="BN121:BN128"/>
    <mergeCell ref="AY121:AY128"/>
    <mergeCell ref="AZ121:AZ128"/>
    <mergeCell ref="CN129:CN136"/>
    <mergeCell ref="CP129:CP136"/>
    <mergeCell ref="BF129:BF136"/>
    <mergeCell ref="BG129:BG136"/>
    <mergeCell ref="BL129:BL136"/>
    <mergeCell ref="BM129:BM136"/>
    <mergeCell ref="AX129:AX136"/>
    <mergeCell ref="AY129:AY136"/>
    <mergeCell ref="AZ129:AZ136"/>
    <mergeCell ref="BA129:BA136"/>
    <mergeCell ref="BB129:BB136"/>
    <mergeCell ref="BC129:BC136"/>
    <mergeCell ref="AR129:AR136"/>
    <mergeCell ref="BH129:BH136"/>
    <mergeCell ref="BI129:BI136"/>
    <mergeCell ref="AT121:AT128"/>
    <mergeCell ref="AU121:AU128"/>
    <mergeCell ref="AV121:AV128"/>
    <mergeCell ref="AW121:AW128"/>
    <mergeCell ref="AX121:AX128"/>
    <mergeCell ref="AM121:AM128"/>
    <mergeCell ref="AN121:AN128"/>
    <mergeCell ref="BV113:BV120"/>
    <mergeCell ref="BW113:BW120"/>
    <mergeCell ref="BX113:BX120"/>
    <mergeCell ref="BY113:BY120"/>
    <mergeCell ref="BN113:BN120"/>
    <mergeCell ref="BO113:BO120"/>
    <mergeCell ref="BP113:BP120"/>
    <mergeCell ref="BQ113:BQ120"/>
    <mergeCell ref="BR113:BR120"/>
    <mergeCell ref="BS113:BS120"/>
    <mergeCell ref="BD113:BD120"/>
    <mergeCell ref="BE113:BE120"/>
    <mergeCell ref="BF113:BF120"/>
    <mergeCell ref="BG113:BG120"/>
    <mergeCell ref="BL113:BL120"/>
    <mergeCell ref="BM113:BM120"/>
    <mergeCell ref="AX113:AX120"/>
    <mergeCell ref="AY113:AY120"/>
    <mergeCell ref="AZ113:AZ120"/>
    <mergeCell ref="BA113:BA120"/>
    <mergeCell ref="BB113:BB120"/>
    <mergeCell ref="BC113:BC120"/>
    <mergeCell ref="AT113:AT120"/>
    <mergeCell ref="AU113:AU120"/>
    <mergeCell ref="AV113:AV120"/>
    <mergeCell ref="AW113:AW120"/>
    <mergeCell ref="BH113:BH120"/>
    <mergeCell ref="BI113:BI120"/>
    <mergeCell ref="BJ113:BJ120"/>
    <mergeCell ref="BK113:BK120"/>
    <mergeCell ref="CN113:CN120"/>
    <mergeCell ref="CP113:CP120"/>
    <mergeCell ref="CN105:CN112"/>
    <mergeCell ref="CP105:CP112"/>
    <mergeCell ref="CM113:CM120"/>
    <mergeCell ref="CF105:CF112"/>
    <mergeCell ref="CG105:CG112"/>
    <mergeCell ref="CH105:CH112"/>
    <mergeCell ref="CI105:CI112"/>
    <mergeCell ref="CJ105:CJ112"/>
    <mergeCell ref="CK105:CK112"/>
    <mergeCell ref="BZ105:BZ112"/>
    <mergeCell ref="CA105:CA112"/>
    <mergeCell ref="CB105:CB112"/>
    <mergeCell ref="CC105:CC112"/>
    <mergeCell ref="CD105:CD112"/>
    <mergeCell ref="CE105:CE112"/>
    <mergeCell ref="BT105:BT112"/>
    <mergeCell ref="BU105:BU112"/>
    <mergeCell ref="BV105:BV112"/>
    <mergeCell ref="BW105:BW112"/>
    <mergeCell ref="BX105:BX112"/>
    <mergeCell ref="BY105:BY112"/>
    <mergeCell ref="BN105:BN112"/>
    <mergeCell ref="BO105:BO112"/>
    <mergeCell ref="BP105:BP112"/>
    <mergeCell ref="BQ105:BQ112"/>
    <mergeCell ref="BR105:BR112"/>
    <mergeCell ref="BS105:BS112"/>
    <mergeCell ref="BD105:BD112"/>
    <mergeCell ref="BE105:BE112"/>
    <mergeCell ref="BF105:BF112"/>
    <mergeCell ref="BG105:BG112"/>
    <mergeCell ref="BL105:BL112"/>
    <mergeCell ref="BM105:BM112"/>
    <mergeCell ref="AX105:AX112"/>
    <mergeCell ref="AY105:AY112"/>
    <mergeCell ref="AZ105:AZ112"/>
    <mergeCell ref="BA105:BA112"/>
    <mergeCell ref="BB105:BB112"/>
    <mergeCell ref="BC105:BC112"/>
    <mergeCell ref="BH105:BH112"/>
    <mergeCell ref="BI105:BI112"/>
    <mergeCell ref="BJ105:BJ112"/>
    <mergeCell ref="BK105:BK112"/>
    <mergeCell ref="CN97:CN104"/>
    <mergeCell ref="CP97:CP104"/>
    <mergeCell ref="F98:F103"/>
    <mergeCell ref="F104:G104"/>
    <mergeCell ref="CF97:CF104"/>
    <mergeCell ref="CG97:CG104"/>
    <mergeCell ref="CH97:CH104"/>
    <mergeCell ref="CI97:CI104"/>
    <mergeCell ref="CJ97:CJ104"/>
    <mergeCell ref="CK97:CK104"/>
    <mergeCell ref="BZ97:BZ104"/>
    <mergeCell ref="CA97:CA104"/>
    <mergeCell ref="CB97:CB104"/>
    <mergeCell ref="CC97:CC104"/>
    <mergeCell ref="CD97:CD104"/>
    <mergeCell ref="CE97:CE104"/>
    <mergeCell ref="BT97:BT104"/>
    <mergeCell ref="BU97:BU104"/>
    <mergeCell ref="BV97:BV104"/>
    <mergeCell ref="BW97:BW104"/>
    <mergeCell ref="BX97:BX104"/>
    <mergeCell ref="BY97:BY104"/>
    <mergeCell ref="BN97:BN104"/>
    <mergeCell ref="BO97:BO104"/>
    <mergeCell ref="BP97:BP104"/>
    <mergeCell ref="BQ97:BQ104"/>
    <mergeCell ref="BR97:BR104"/>
    <mergeCell ref="BS97:BS104"/>
    <mergeCell ref="BD97:BD104"/>
    <mergeCell ref="BE97:BE104"/>
    <mergeCell ref="BF97:BF104"/>
    <mergeCell ref="BG97:BG104"/>
    <mergeCell ref="BL97:BL104"/>
    <mergeCell ref="BM97:BM104"/>
    <mergeCell ref="AX97:AX104"/>
    <mergeCell ref="AY97:AY104"/>
    <mergeCell ref="AZ97:AZ104"/>
    <mergeCell ref="BA97:BA104"/>
    <mergeCell ref="BB97:BB104"/>
    <mergeCell ref="BC97:BC104"/>
    <mergeCell ref="AR97:AR104"/>
    <mergeCell ref="AS97:AS104"/>
    <mergeCell ref="AT97:AT104"/>
    <mergeCell ref="AU97:AU104"/>
    <mergeCell ref="AV97:AV104"/>
    <mergeCell ref="AW97:AW104"/>
    <mergeCell ref="F97:G97"/>
    <mergeCell ref="AM97:AM104"/>
    <mergeCell ref="AN97:AN104"/>
    <mergeCell ref="AO97:AO104"/>
    <mergeCell ref="AP97:AP104"/>
    <mergeCell ref="AQ97:AQ104"/>
    <mergeCell ref="BH97:BH104"/>
    <mergeCell ref="BI97:BI104"/>
    <mergeCell ref="BJ97:BJ104"/>
    <mergeCell ref="BK97:BK104"/>
    <mergeCell ref="CN89:CN96"/>
    <mergeCell ref="CP89:CP96"/>
    <mergeCell ref="F90:F95"/>
    <mergeCell ref="F96:G96"/>
    <mergeCell ref="A97:A104"/>
    <mergeCell ref="B97:B104"/>
    <mergeCell ref="C97:C104"/>
    <mergeCell ref="D97:D104"/>
    <mergeCell ref="E97:E104"/>
    <mergeCell ref="CG89:CG96"/>
    <mergeCell ref="CH89:CH96"/>
    <mergeCell ref="CI89:CI96"/>
    <mergeCell ref="CJ89:CJ96"/>
    <mergeCell ref="CK89:CK96"/>
    <mergeCell ref="CL89:CL96"/>
    <mergeCell ref="CA89:CA96"/>
    <mergeCell ref="CB89:CB96"/>
    <mergeCell ref="CC89:CC96"/>
    <mergeCell ref="CD89:CD96"/>
    <mergeCell ref="CE89:CE96"/>
    <mergeCell ref="CF89:CF96"/>
    <mergeCell ref="BU89:BU96"/>
    <mergeCell ref="BV89:BV96"/>
    <mergeCell ref="BW89:BW96"/>
    <mergeCell ref="BX89:BX96"/>
    <mergeCell ref="BY89:BY96"/>
    <mergeCell ref="BZ89:BZ96"/>
    <mergeCell ref="BO89:BO96"/>
    <mergeCell ref="BP89:BP96"/>
    <mergeCell ref="BQ89:BQ96"/>
    <mergeCell ref="BR89:BR96"/>
    <mergeCell ref="BS89:BS96"/>
    <mergeCell ref="BT89:BT96"/>
    <mergeCell ref="BE89:BE96"/>
    <mergeCell ref="BF89:BF96"/>
    <mergeCell ref="BG89:BG96"/>
    <mergeCell ref="BL89:BL96"/>
    <mergeCell ref="BM89:BM96"/>
    <mergeCell ref="BN89:BN96"/>
    <mergeCell ref="AY89:AY96"/>
    <mergeCell ref="AZ89:AZ96"/>
    <mergeCell ref="BA89:BA96"/>
    <mergeCell ref="BB89:BB96"/>
    <mergeCell ref="BC89:BC96"/>
    <mergeCell ref="BD89:BD96"/>
    <mergeCell ref="AS89:AS96"/>
    <mergeCell ref="AT89:AT96"/>
    <mergeCell ref="AU89:AU96"/>
    <mergeCell ref="AV89:AV96"/>
    <mergeCell ref="AW89:AW96"/>
    <mergeCell ref="AX89:AX96"/>
    <mergeCell ref="AM89:AM96"/>
    <mergeCell ref="AN89:AN96"/>
    <mergeCell ref="AO89:AO96"/>
    <mergeCell ref="AP89:AP96"/>
    <mergeCell ref="AQ89:AQ96"/>
    <mergeCell ref="AR89:AR96"/>
    <mergeCell ref="A89:A96"/>
    <mergeCell ref="B89:B96"/>
    <mergeCell ref="C89:C96"/>
    <mergeCell ref="D89:D96"/>
    <mergeCell ref="E89:E96"/>
    <mergeCell ref="F89:G89"/>
    <mergeCell ref="CL97:CL104"/>
    <mergeCell ref="CN81:CN88"/>
    <mergeCell ref="CP81:CP88"/>
    <mergeCell ref="F82:F87"/>
    <mergeCell ref="F88:G88"/>
    <mergeCell ref="CG81:CG88"/>
    <mergeCell ref="CH81:CH88"/>
    <mergeCell ref="CI81:CI88"/>
    <mergeCell ref="CJ81:CJ88"/>
    <mergeCell ref="CK81:CK88"/>
    <mergeCell ref="CL81:CL88"/>
    <mergeCell ref="CA81:CA88"/>
    <mergeCell ref="CB81:CB88"/>
    <mergeCell ref="CC81:CC88"/>
    <mergeCell ref="CD81:CD88"/>
    <mergeCell ref="CE81:CE88"/>
    <mergeCell ref="CF81:CF88"/>
    <mergeCell ref="BU81:BU88"/>
    <mergeCell ref="BV81:BV88"/>
    <mergeCell ref="BW81:BW88"/>
    <mergeCell ref="BX81:BX88"/>
    <mergeCell ref="BY81:BY88"/>
    <mergeCell ref="BZ81:BZ88"/>
    <mergeCell ref="BO81:BO88"/>
    <mergeCell ref="BP81:BP88"/>
    <mergeCell ref="BQ81:BQ88"/>
    <mergeCell ref="BR81:BR88"/>
    <mergeCell ref="BS81:BS88"/>
    <mergeCell ref="BT81:BT88"/>
    <mergeCell ref="BE81:BE88"/>
    <mergeCell ref="BF81:BF88"/>
    <mergeCell ref="BG81:BG88"/>
    <mergeCell ref="BL81:BL88"/>
    <mergeCell ref="BM81:BM88"/>
    <mergeCell ref="BN81:BN88"/>
    <mergeCell ref="AY81:AY88"/>
    <mergeCell ref="AZ81:AZ88"/>
    <mergeCell ref="BA81:BA88"/>
    <mergeCell ref="BB81:BB88"/>
    <mergeCell ref="BC81:BC88"/>
    <mergeCell ref="BD81:BD88"/>
    <mergeCell ref="AS81:AS88"/>
    <mergeCell ref="AT81:AT88"/>
    <mergeCell ref="AU81:AU88"/>
    <mergeCell ref="AV81:AV88"/>
    <mergeCell ref="AW81:AW88"/>
    <mergeCell ref="AX81:AX88"/>
    <mergeCell ref="AM81:AM88"/>
    <mergeCell ref="AN81:AN88"/>
    <mergeCell ref="AO81:AO88"/>
    <mergeCell ref="AP81:AP88"/>
    <mergeCell ref="AQ81:AQ88"/>
    <mergeCell ref="AR81:AR88"/>
    <mergeCell ref="BH81:BH88"/>
    <mergeCell ref="BI81:BI88"/>
    <mergeCell ref="BJ81:BJ88"/>
    <mergeCell ref="BK81:BK88"/>
    <mergeCell ref="CN73:CN80"/>
    <mergeCell ref="CP73:CP80"/>
    <mergeCell ref="F74:F79"/>
    <mergeCell ref="F80:G80"/>
    <mergeCell ref="CG73:CG80"/>
    <mergeCell ref="CH73:CH80"/>
    <mergeCell ref="CI73:CI80"/>
    <mergeCell ref="CJ73:CJ80"/>
    <mergeCell ref="CK73:CK80"/>
    <mergeCell ref="CL73:CL80"/>
    <mergeCell ref="CA73:CA80"/>
    <mergeCell ref="CB73:CB80"/>
    <mergeCell ref="CC73:CC80"/>
    <mergeCell ref="CD73:CD80"/>
    <mergeCell ref="CE73:CE80"/>
    <mergeCell ref="CF73:CF80"/>
    <mergeCell ref="BU73:BU80"/>
    <mergeCell ref="BV73:BV80"/>
    <mergeCell ref="BW73:BW80"/>
    <mergeCell ref="BX73:BX80"/>
    <mergeCell ref="BY73:BY80"/>
    <mergeCell ref="BZ73:BZ80"/>
    <mergeCell ref="BO73:BO80"/>
    <mergeCell ref="BP73:BP80"/>
    <mergeCell ref="BQ73:BQ80"/>
    <mergeCell ref="BR73:BR80"/>
    <mergeCell ref="BS73:BS80"/>
    <mergeCell ref="BT73:BT80"/>
    <mergeCell ref="BE73:BE80"/>
    <mergeCell ref="BF73:BF80"/>
    <mergeCell ref="BG73:BG80"/>
    <mergeCell ref="BL73:BL80"/>
    <mergeCell ref="BM73:BM80"/>
    <mergeCell ref="BN73:BN80"/>
    <mergeCell ref="AY73:AY80"/>
    <mergeCell ref="AZ73:AZ80"/>
    <mergeCell ref="BA73:BA80"/>
    <mergeCell ref="BB73:BB80"/>
    <mergeCell ref="BC73:BC80"/>
    <mergeCell ref="BD73:BD80"/>
    <mergeCell ref="AS73:AS80"/>
    <mergeCell ref="AT73:AT80"/>
    <mergeCell ref="AU73:AU80"/>
    <mergeCell ref="AV73:AV80"/>
    <mergeCell ref="AW73:AW80"/>
    <mergeCell ref="AX73:AX80"/>
    <mergeCell ref="BH73:BH80"/>
    <mergeCell ref="BI73:BI80"/>
    <mergeCell ref="BJ73:BJ80"/>
    <mergeCell ref="F73:G73"/>
    <mergeCell ref="BK73:BK80"/>
    <mergeCell ref="CP17:CP24"/>
    <mergeCell ref="F18:F23"/>
    <mergeCell ref="F24:G24"/>
    <mergeCell ref="A25:A32"/>
    <mergeCell ref="B25:B32"/>
    <mergeCell ref="C25:C32"/>
    <mergeCell ref="D25:D32"/>
    <mergeCell ref="E25:E32"/>
    <mergeCell ref="F25:G25"/>
    <mergeCell ref="AM25:AM32"/>
    <mergeCell ref="CI17:CI24"/>
    <mergeCell ref="CJ17:CJ24"/>
    <mergeCell ref="CK17:CK24"/>
    <mergeCell ref="CL17:CL24"/>
    <mergeCell ref="CM17:CM24"/>
    <mergeCell ref="CN17:CN24"/>
    <mergeCell ref="CC17:CC24"/>
    <mergeCell ref="CD17:CD24"/>
    <mergeCell ref="CE17:CE24"/>
    <mergeCell ref="CF17:CF24"/>
    <mergeCell ref="CG17:CG24"/>
    <mergeCell ref="CH17:CH24"/>
    <mergeCell ref="BW17:BW24"/>
    <mergeCell ref="BX17:BX24"/>
    <mergeCell ref="BY17:BY24"/>
    <mergeCell ref="BZ17:BZ24"/>
    <mergeCell ref="CA17:CA24"/>
    <mergeCell ref="CB17:CB24"/>
    <mergeCell ref="BQ17:BQ24"/>
    <mergeCell ref="BR17:BR24"/>
    <mergeCell ref="BS17:BS24"/>
    <mergeCell ref="BT17:BT24"/>
    <mergeCell ref="BU17:BU24"/>
    <mergeCell ref="BV17:BV24"/>
    <mergeCell ref="BG17:BG24"/>
    <mergeCell ref="BL17:BL24"/>
    <mergeCell ref="BM17:BM24"/>
    <mergeCell ref="BN17:BN24"/>
    <mergeCell ref="CH25:CH32"/>
    <mergeCell ref="CN25:CN32"/>
    <mergeCell ref="CI25:CI32"/>
    <mergeCell ref="CJ25:CJ32"/>
    <mergeCell ref="CK25:CK32"/>
    <mergeCell ref="CL25:CL32"/>
    <mergeCell ref="CM25:CM32"/>
    <mergeCell ref="CB25:CB32"/>
    <mergeCell ref="CC25:CC32"/>
    <mergeCell ref="CD25:CD32"/>
    <mergeCell ref="CE25:CE32"/>
    <mergeCell ref="CF25:CF32"/>
    <mergeCell ref="CG25:CG32"/>
    <mergeCell ref="BV25:BV32"/>
    <mergeCell ref="BW25:BW32"/>
    <mergeCell ref="BX25:BX32"/>
    <mergeCell ref="BY25:BY32"/>
    <mergeCell ref="BZ25:BZ32"/>
    <mergeCell ref="CA25:CA32"/>
    <mergeCell ref="BP25:BP32"/>
    <mergeCell ref="BQ25:BQ32"/>
    <mergeCell ref="BR25:BR32"/>
    <mergeCell ref="BS25:BS32"/>
    <mergeCell ref="BT25:BT32"/>
    <mergeCell ref="BU25:BU32"/>
    <mergeCell ref="BF25:BF32"/>
    <mergeCell ref="CN33:CN40"/>
    <mergeCell ref="CP33:CP40"/>
    <mergeCell ref="F34:F39"/>
    <mergeCell ref="F40:G40"/>
    <mergeCell ref="CG33:CG40"/>
    <mergeCell ref="CM41:CM48"/>
    <mergeCell ref="CN41:CN48"/>
    <mergeCell ref="CP41:CP48"/>
    <mergeCell ref="F42:F47"/>
    <mergeCell ref="F48:G48"/>
    <mergeCell ref="CF41:CF48"/>
    <mergeCell ref="BJ41:BJ48"/>
    <mergeCell ref="BK41:BK48"/>
    <mergeCell ref="F33:G33"/>
    <mergeCell ref="CN49:CN56"/>
    <mergeCell ref="CP49:CP56"/>
    <mergeCell ref="CM137:CM144"/>
    <mergeCell ref="CM145:CM152"/>
    <mergeCell ref="CM153:CM160"/>
    <mergeCell ref="CM161:CM168"/>
    <mergeCell ref="CM169:CM176"/>
    <mergeCell ref="CM177:CM184"/>
    <mergeCell ref="CM185:CM192"/>
    <mergeCell ref="CM193:CM200"/>
    <mergeCell ref="CG41:CG48"/>
    <mergeCell ref="CH41:CH48"/>
    <mergeCell ref="CI41:CI48"/>
    <mergeCell ref="CJ41:CJ48"/>
    <mergeCell ref="CK41:CK48"/>
    <mergeCell ref="BZ41:BZ48"/>
    <mergeCell ref="CA41:CA48"/>
    <mergeCell ref="CB41:CB48"/>
    <mergeCell ref="CC41:CC48"/>
    <mergeCell ref="CD41:CD48"/>
    <mergeCell ref="CE41:CE48"/>
    <mergeCell ref="BT41:BT48"/>
    <mergeCell ref="BU41:BU48"/>
    <mergeCell ref="BV41:BV48"/>
    <mergeCell ref="BW41:BW48"/>
    <mergeCell ref="BX41:BX48"/>
    <mergeCell ref="BY41:BY48"/>
    <mergeCell ref="BN41:BN48"/>
    <mergeCell ref="BO41:BO48"/>
    <mergeCell ref="BP41:BP48"/>
    <mergeCell ref="BQ41:BQ48"/>
    <mergeCell ref="BR41:BR48"/>
    <mergeCell ref="BS41:BS48"/>
    <mergeCell ref="BV185:BV192"/>
    <mergeCell ref="BI41:BI48"/>
    <mergeCell ref="CF49:CF56"/>
    <mergeCell ref="CG49:CG56"/>
    <mergeCell ref="CH49:CH56"/>
    <mergeCell ref="CI49:CI56"/>
    <mergeCell ref="CJ49:CJ56"/>
    <mergeCell ref="CK49:CK56"/>
    <mergeCell ref="BZ49:BZ56"/>
    <mergeCell ref="CN57:CN64"/>
    <mergeCell ref="CP57:CP64"/>
    <mergeCell ref="F58:F63"/>
    <mergeCell ref="F64:G64"/>
    <mergeCell ref="CN65:CN72"/>
    <mergeCell ref="CP65:CP72"/>
    <mergeCell ref="CC65:CC72"/>
    <mergeCell ref="AR65:AR72"/>
    <mergeCell ref="BO225:BO232"/>
    <mergeCell ref="BJ225:BJ232"/>
    <mergeCell ref="BK225:BK232"/>
    <mergeCell ref="BT225:BT232"/>
    <mergeCell ref="BU225:BU232"/>
    <mergeCell ref="BV225:BV232"/>
    <mergeCell ref="BQ217:BQ224"/>
    <mergeCell ref="BD217:BD224"/>
    <mergeCell ref="BE217:BE224"/>
    <mergeCell ref="BF217:BF224"/>
    <mergeCell ref="BG217:BG224"/>
    <mergeCell ref="BH217:BH224"/>
    <mergeCell ref="BC225:BC232"/>
    <mergeCell ref="BI233:BI240"/>
    <mergeCell ref="AV185:AV192"/>
    <mergeCell ref="AW185:AW192"/>
    <mergeCell ref="CD233:CD240"/>
    <mergeCell ref="CE233:CE240"/>
    <mergeCell ref="BZ201:BZ208"/>
    <mergeCell ref="CA201:CA208"/>
    <mergeCell ref="CB201:CB208"/>
    <mergeCell ref="BT201:BT208"/>
    <mergeCell ref="BW225:BW232"/>
    <mergeCell ref="BX225:BX232"/>
    <mergeCell ref="BR209:BR216"/>
    <mergeCell ref="BL201:BL208"/>
    <mergeCell ref="BM201:BM208"/>
    <mergeCell ref="BN201:BN208"/>
    <mergeCell ref="BO201:BO208"/>
    <mergeCell ref="BP201:BP208"/>
    <mergeCell ref="CF233:CF240"/>
    <mergeCell ref="AM201:AM208"/>
    <mergeCell ref="AN201:AN208"/>
    <mergeCell ref="BG209:BG216"/>
    <mergeCell ref="AN233:AN240"/>
    <mergeCell ref="AO233:AO240"/>
    <mergeCell ref="AP233:AP240"/>
    <mergeCell ref="BW201:BW208"/>
    <mergeCell ref="BX201:BX208"/>
    <mergeCell ref="CA193:CA200"/>
    <mergeCell ref="CB193:CB200"/>
    <mergeCell ref="CC193:CC200"/>
    <mergeCell ref="CD193:CD200"/>
    <mergeCell ref="CE193:CE200"/>
    <mergeCell ref="CF193:CF200"/>
    <mergeCell ref="BU193:BU200"/>
    <mergeCell ref="BV193:BV200"/>
    <mergeCell ref="BW193:BW200"/>
    <mergeCell ref="BX193:BX200"/>
    <mergeCell ref="BY193:BY200"/>
    <mergeCell ref="BZ193:BZ200"/>
    <mergeCell ref="BO193:BO200"/>
    <mergeCell ref="BP193:BP200"/>
    <mergeCell ref="BQ193:BQ200"/>
    <mergeCell ref="BR193:BR200"/>
    <mergeCell ref="BS193:BS200"/>
    <mergeCell ref="BT193:BT200"/>
    <mergeCell ref="BE193:BE200"/>
    <mergeCell ref="BF193:BF200"/>
    <mergeCell ref="BG193:BG200"/>
    <mergeCell ref="BL193:BL200"/>
    <mergeCell ref="BM193:BM200"/>
    <mergeCell ref="BN193:BN200"/>
    <mergeCell ref="AY193:AY200"/>
    <mergeCell ref="CI225:CI232"/>
    <mergeCell ref="CA233:CA240"/>
    <mergeCell ref="CB233:CB240"/>
    <mergeCell ref="BL225:BL232"/>
    <mergeCell ref="BM225:BM232"/>
    <mergeCell ref="BI225:BI232"/>
    <mergeCell ref="CL185:CL192"/>
    <mergeCell ref="AO185:AO192"/>
    <mergeCell ref="AQ185:AQ192"/>
    <mergeCell ref="BH185:BH192"/>
    <mergeCell ref="BI185:BI192"/>
    <mergeCell ref="BJ185:BJ192"/>
    <mergeCell ref="AN185:AN192"/>
    <mergeCell ref="AP185:AP192"/>
    <mergeCell ref="BK185:BK192"/>
    <mergeCell ref="CG185:CG192"/>
    <mergeCell ref="CH185:CH192"/>
    <mergeCell ref="CI185:CI192"/>
    <mergeCell ref="CJ185:CJ192"/>
    <mergeCell ref="CK185:CK192"/>
    <mergeCell ref="CL201:CL208"/>
    <mergeCell ref="CJ65:CJ72"/>
    <mergeCell ref="CK65:CK72"/>
    <mergeCell ref="BZ65:BZ72"/>
    <mergeCell ref="CA65:CA72"/>
    <mergeCell ref="CB65:CB72"/>
    <mergeCell ref="BU65:BU72"/>
    <mergeCell ref="BV65:BV72"/>
    <mergeCell ref="BW65:BW72"/>
    <mergeCell ref="BX65:BX72"/>
    <mergeCell ref="BY65:BY72"/>
    <mergeCell ref="BN65:BN72"/>
    <mergeCell ref="BO65:BO72"/>
    <mergeCell ref="BP65:BP72"/>
    <mergeCell ref="BQ65:BQ72"/>
    <mergeCell ref="BR65:BR72"/>
    <mergeCell ref="BS65:BS72"/>
    <mergeCell ref="BD65:BD72"/>
    <mergeCell ref="BE65:BE72"/>
    <mergeCell ref="BF65:BF72"/>
    <mergeCell ref="BG65:BG72"/>
    <mergeCell ref="BL65:BL72"/>
    <mergeCell ref="BM65:BM72"/>
    <mergeCell ref="AX65:AX72"/>
    <mergeCell ref="BZ185:BZ192"/>
    <mergeCell ref="CA185:CA192"/>
    <mergeCell ref="BE185:BE192"/>
    <mergeCell ref="BF185:BF192"/>
    <mergeCell ref="CF185:CF192"/>
    <mergeCell ref="CD185:CD192"/>
    <mergeCell ref="CE185:CE192"/>
    <mergeCell ref="CF217:CF224"/>
    <mergeCell ref="AR225:AR232"/>
    <mergeCell ref="AS225:AS232"/>
    <mergeCell ref="BH225:BH232"/>
    <mergeCell ref="AN225:AN232"/>
    <mergeCell ref="AY233:AY240"/>
    <mergeCell ref="AZ233:AZ240"/>
    <mergeCell ref="CA209:CA216"/>
    <mergeCell ref="CB185:CB192"/>
    <mergeCell ref="BD209:BD216"/>
    <mergeCell ref="BE209:BE216"/>
    <mergeCell ref="BF209:BF216"/>
    <mergeCell ref="CE217:CE224"/>
    <mergeCell ref="BS209:BS216"/>
    <mergeCell ref="AO201:AO208"/>
    <mergeCell ref="AP201:AP208"/>
    <mergeCell ref="AQ201:AQ208"/>
    <mergeCell ref="AR201:AR208"/>
    <mergeCell ref="AS201:AS208"/>
    <mergeCell ref="CL177:CL184"/>
    <mergeCell ref="AY33:AY40"/>
    <mergeCell ref="AZ33:AZ40"/>
    <mergeCell ref="BA33:BA40"/>
    <mergeCell ref="BB33:BB40"/>
    <mergeCell ref="BC33:BC40"/>
    <mergeCell ref="BD33:BD40"/>
    <mergeCell ref="AS33:AS40"/>
    <mergeCell ref="AT33:AT40"/>
    <mergeCell ref="AU33:AU40"/>
    <mergeCell ref="AV33:AV40"/>
    <mergeCell ref="AW33:AW40"/>
    <mergeCell ref="AX33:AX40"/>
    <mergeCell ref="BK201:BK208"/>
    <mergeCell ref="BE201:BE208"/>
    <mergeCell ref="BW185:BW192"/>
    <mergeCell ref="BX185:BX192"/>
    <mergeCell ref="BY185:BY192"/>
    <mergeCell ref="CC201:CC208"/>
    <mergeCell ref="CD201:CD208"/>
    <mergeCell ref="CE201:CE208"/>
    <mergeCell ref="CF201:CF208"/>
    <mergeCell ref="CK201:CK208"/>
    <mergeCell ref="CF209:CF216"/>
    <mergeCell ref="CG209:CG216"/>
    <mergeCell ref="CD65:CD72"/>
    <mergeCell ref="CE65:CE72"/>
    <mergeCell ref="BT65:BT72"/>
    <mergeCell ref="CG57:CG64"/>
    <mergeCell ref="CH57:CH64"/>
    <mergeCell ref="CI57:CI64"/>
    <mergeCell ref="CJ57:CJ64"/>
    <mergeCell ref="CK57:CK64"/>
    <mergeCell ref="CL57:CL64"/>
    <mergeCell ref="CA57:CA64"/>
    <mergeCell ref="CB57:CB64"/>
    <mergeCell ref="BG41:BG48"/>
    <mergeCell ref="BL41:BL48"/>
    <mergeCell ref="CL209:CL216"/>
    <mergeCell ref="BB57:BB64"/>
    <mergeCell ref="BC57:BC64"/>
    <mergeCell ref="BU185:BU192"/>
    <mergeCell ref="AO193:AO200"/>
    <mergeCell ref="AP193:AP200"/>
    <mergeCell ref="AQ193:AQ200"/>
    <mergeCell ref="AR193:AR200"/>
    <mergeCell ref="BI193:BI200"/>
    <mergeCell ref="BH65:BH72"/>
    <mergeCell ref="BI65:BI72"/>
    <mergeCell ref="BJ65:BJ72"/>
    <mergeCell ref="BK65:BK72"/>
    <mergeCell ref="BC65:BC72"/>
    <mergeCell ref="AO121:AO128"/>
    <mergeCell ref="AR113:AR120"/>
    <mergeCell ref="AS113:AS120"/>
    <mergeCell ref="CH113:CH120"/>
    <mergeCell ref="CI113:CI120"/>
    <mergeCell ref="CJ113:CJ120"/>
    <mergeCell ref="CM49:CM56"/>
    <mergeCell ref="BI33:BI40"/>
    <mergeCell ref="CM201:CM208"/>
    <mergeCell ref="AR41:AR48"/>
    <mergeCell ref="AS41:AS48"/>
    <mergeCell ref="AT41:AT48"/>
    <mergeCell ref="E41:E48"/>
    <mergeCell ref="CH33:CH40"/>
    <mergeCell ref="CI33:CI40"/>
    <mergeCell ref="CJ33:CJ40"/>
    <mergeCell ref="CA49:CA56"/>
    <mergeCell ref="CB49:CB56"/>
    <mergeCell ref="CC49:CC56"/>
    <mergeCell ref="CD49:CD56"/>
    <mergeCell ref="CE49:CE56"/>
    <mergeCell ref="BT49:BT56"/>
    <mergeCell ref="BU49:BU56"/>
    <mergeCell ref="BV49:BV56"/>
    <mergeCell ref="BW49:BW56"/>
    <mergeCell ref="BX49:BX56"/>
    <mergeCell ref="BY49:BY56"/>
    <mergeCell ref="BN49:BN56"/>
    <mergeCell ref="BO49:BO56"/>
    <mergeCell ref="BP49:BP56"/>
    <mergeCell ref="BQ49:BQ56"/>
    <mergeCell ref="BR49:BR56"/>
    <mergeCell ref="BF33:BF40"/>
    <mergeCell ref="BG33:BG40"/>
    <mergeCell ref="BL33:BL40"/>
    <mergeCell ref="BM33:BM40"/>
    <mergeCell ref="BN33:BN40"/>
    <mergeCell ref="AM185:AM192"/>
    <mergeCell ref="CK33:CK40"/>
    <mergeCell ref="CL33:CL40"/>
    <mergeCell ref="BI49:BI56"/>
    <mergeCell ref="BJ49:BJ56"/>
    <mergeCell ref="BK49:BK56"/>
    <mergeCell ref="CL49:CL56"/>
    <mergeCell ref="AQ41:AQ48"/>
    <mergeCell ref="CL41:CL48"/>
    <mergeCell ref="BJ177:BJ184"/>
    <mergeCell ref="BK177:BK184"/>
    <mergeCell ref="CC57:CC64"/>
    <mergeCell ref="CD57:CD64"/>
    <mergeCell ref="CE57:CE64"/>
    <mergeCell ref="CF57:CF64"/>
    <mergeCell ref="BU57:BU64"/>
    <mergeCell ref="BV57:BV64"/>
    <mergeCell ref="BW57:BW64"/>
    <mergeCell ref="BX57:BX64"/>
    <mergeCell ref="BY57:BY64"/>
    <mergeCell ref="BZ57:BZ64"/>
    <mergeCell ref="BO57:BO64"/>
    <mergeCell ref="BE41:BE48"/>
    <mergeCell ref="BF41:BF48"/>
    <mergeCell ref="BM41:BM48"/>
    <mergeCell ref="BH41:BH48"/>
    <mergeCell ref="BP57:BP64"/>
    <mergeCell ref="BQ57:BQ64"/>
    <mergeCell ref="BR57:BR64"/>
    <mergeCell ref="BS57:BS64"/>
    <mergeCell ref="BT57:BT64"/>
    <mergeCell ref="BE57:BE64"/>
    <mergeCell ref="BF57:BF64"/>
    <mergeCell ref="A13:C13"/>
    <mergeCell ref="H13:K13"/>
    <mergeCell ref="L13:W13"/>
    <mergeCell ref="X13:AH13"/>
    <mergeCell ref="F15:G15"/>
    <mergeCell ref="BL15:BQ15"/>
    <mergeCell ref="BL25:BL32"/>
    <mergeCell ref="BM25:BM32"/>
    <mergeCell ref="BN25:BN32"/>
    <mergeCell ref="BO25:BO32"/>
    <mergeCell ref="AZ25:AZ32"/>
    <mergeCell ref="BA25:BA32"/>
    <mergeCell ref="BB25:BB32"/>
    <mergeCell ref="BC25:BC32"/>
    <mergeCell ref="BD25:BD32"/>
    <mergeCell ref="BE25:BE32"/>
    <mergeCell ref="AV25:AV32"/>
    <mergeCell ref="AW25:AW32"/>
    <mergeCell ref="AX25:AX32"/>
    <mergeCell ref="AY25:AY32"/>
    <mergeCell ref="BO17:BO24"/>
    <mergeCell ref="BP17:BP24"/>
    <mergeCell ref="BJ17:BJ24"/>
    <mergeCell ref="BK17:BK24"/>
    <mergeCell ref="BH25:BH32"/>
    <mergeCell ref="BI25:BI32"/>
    <mergeCell ref="BJ25:BJ32"/>
    <mergeCell ref="AN41:AN48"/>
    <mergeCell ref="AO41:AO48"/>
    <mergeCell ref="AP41:AP48"/>
    <mergeCell ref="AQ49:AQ56"/>
    <mergeCell ref="BH49:BH56"/>
    <mergeCell ref="AU17:AU24"/>
    <mergeCell ref="AV17:AV24"/>
    <mergeCell ref="AW17:AW24"/>
    <mergeCell ref="AX17:AX24"/>
    <mergeCell ref="AS25:AS32"/>
    <mergeCell ref="BH17:BH24"/>
    <mergeCell ref="BI17:BI24"/>
    <mergeCell ref="BA17:BA24"/>
    <mergeCell ref="BB17:BB24"/>
    <mergeCell ref="BC17:BC24"/>
    <mergeCell ref="BD17:BD24"/>
    <mergeCell ref="BE17:BE24"/>
    <mergeCell ref="BF17:BF24"/>
    <mergeCell ref="AX41:AX48"/>
    <mergeCell ref="AY41:AY48"/>
    <mergeCell ref="AZ41:AZ48"/>
    <mergeCell ref="BA41:BA48"/>
    <mergeCell ref="BB41:BB48"/>
    <mergeCell ref="B41:B48"/>
    <mergeCell ref="C41:C48"/>
    <mergeCell ref="D41:D48"/>
    <mergeCell ref="F41:G41"/>
    <mergeCell ref="AM41:AM48"/>
    <mergeCell ref="A33:A40"/>
    <mergeCell ref="AV41:AV48"/>
    <mergeCell ref="AW41:AW48"/>
    <mergeCell ref="BR15:BW15"/>
    <mergeCell ref="CA15:CL15"/>
    <mergeCell ref="A17:A24"/>
    <mergeCell ref="B17:B24"/>
    <mergeCell ref="C17:C24"/>
    <mergeCell ref="D17:D24"/>
    <mergeCell ref="E17:E24"/>
    <mergeCell ref="F17:G17"/>
    <mergeCell ref="AM17:AM24"/>
    <mergeCell ref="AN17:AN24"/>
    <mergeCell ref="A41:A48"/>
    <mergeCell ref="E73:E80"/>
    <mergeCell ref="CA33:CA40"/>
    <mergeCell ref="CB33:CB40"/>
    <mergeCell ref="CC33:CC40"/>
    <mergeCell ref="CD33:CD40"/>
    <mergeCell ref="CE33:CE40"/>
    <mergeCell ref="CF33:CF40"/>
    <mergeCell ref="BU33:BU40"/>
    <mergeCell ref="BV33:BV40"/>
    <mergeCell ref="AN25:AN32"/>
    <mergeCell ref="AO25:AO32"/>
    <mergeCell ref="AP25:AP32"/>
    <mergeCell ref="AQ25:AQ32"/>
    <mergeCell ref="AR25:AR32"/>
    <mergeCell ref="BK25:BK32"/>
    <mergeCell ref="BJ33:BJ40"/>
    <mergeCell ref="BK33:BK40"/>
    <mergeCell ref="AY17:AY24"/>
    <mergeCell ref="AZ17:AZ24"/>
    <mergeCell ref="AO17:AO24"/>
    <mergeCell ref="AP17:AP24"/>
    <mergeCell ref="AQ17:AQ24"/>
    <mergeCell ref="AR17:AR24"/>
    <mergeCell ref="AS17:AS24"/>
    <mergeCell ref="AT17:AT24"/>
    <mergeCell ref="AU25:AU32"/>
    <mergeCell ref="BS33:BS40"/>
    <mergeCell ref="AM33:AM40"/>
    <mergeCell ref="AN33:AN40"/>
    <mergeCell ref="B33:B40"/>
    <mergeCell ref="C33:C40"/>
    <mergeCell ref="D33:D40"/>
    <mergeCell ref="E33:E40"/>
    <mergeCell ref="A49:A56"/>
    <mergeCell ref="B49:B56"/>
    <mergeCell ref="C49:C56"/>
    <mergeCell ref="D49:D56"/>
    <mergeCell ref="E49:E56"/>
    <mergeCell ref="AN49:AN56"/>
    <mergeCell ref="AO49:AO56"/>
    <mergeCell ref="AO33:AO40"/>
    <mergeCell ref="AP33:AP40"/>
    <mergeCell ref="AQ33:AQ40"/>
    <mergeCell ref="AR33:AR40"/>
    <mergeCell ref="BE33:BE40"/>
    <mergeCell ref="AU41:AU48"/>
    <mergeCell ref="BD41:BD48"/>
    <mergeCell ref="CL65:CL72"/>
    <mergeCell ref="F72:G72"/>
    <mergeCell ref="CF65:CF72"/>
    <mergeCell ref="CG65:CG72"/>
    <mergeCell ref="CH65:CH72"/>
    <mergeCell ref="CI65:CI72"/>
    <mergeCell ref="A57:A64"/>
    <mergeCell ref="B57:B64"/>
    <mergeCell ref="C57:C64"/>
    <mergeCell ref="D57:D64"/>
    <mergeCell ref="E57:E64"/>
    <mergeCell ref="F57:G57"/>
    <mergeCell ref="AO225:AO232"/>
    <mergeCell ref="AP225:AP232"/>
    <mergeCell ref="AQ225:AQ232"/>
    <mergeCell ref="D65:D72"/>
    <mergeCell ref="E65:E72"/>
    <mergeCell ref="AS57:AS64"/>
    <mergeCell ref="AT57:AT64"/>
    <mergeCell ref="AU57:AU64"/>
    <mergeCell ref="AV57:AV64"/>
    <mergeCell ref="AW57:AW64"/>
    <mergeCell ref="AX57:AX64"/>
    <mergeCell ref="AM57:AM64"/>
    <mergeCell ref="AN57:AN64"/>
    <mergeCell ref="AO57:AO64"/>
    <mergeCell ref="AP57:AP64"/>
    <mergeCell ref="AQ57:AQ64"/>
    <mergeCell ref="F66:F71"/>
    <mergeCell ref="A65:A72"/>
    <mergeCell ref="B65:B72"/>
    <mergeCell ref="C65:C72"/>
    <mergeCell ref="BG57:BG64"/>
    <mergeCell ref="BL57:BL64"/>
    <mergeCell ref="BM57:BM64"/>
    <mergeCell ref="BN57:BN64"/>
    <mergeCell ref="AY57:AY64"/>
    <mergeCell ref="AZ57:AZ64"/>
    <mergeCell ref="BA57:BA64"/>
    <mergeCell ref="AY201:AY208"/>
    <mergeCell ref="A185:A192"/>
    <mergeCell ref="B185:B192"/>
    <mergeCell ref="C185:C192"/>
    <mergeCell ref="F210:F215"/>
    <mergeCell ref="F225:G225"/>
    <mergeCell ref="E185:E192"/>
    <mergeCell ref="AM225:AM232"/>
    <mergeCell ref="AU225:AU232"/>
    <mergeCell ref="AV225:AV232"/>
    <mergeCell ref="A81:A88"/>
    <mergeCell ref="B81:B88"/>
    <mergeCell ref="C81:C88"/>
    <mergeCell ref="D81:D88"/>
    <mergeCell ref="E81:E88"/>
    <mergeCell ref="F81:G81"/>
    <mergeCell ref="B105:B112"/>
    <mergeCell ref="C105:C112"/>
    <mergeCell ref="D105:D112"/>
    <mergeCell ref="E105:E112"/>
    <mergeCell ref="BH57:BH64"/>
    <mergeCell ref="BI57:BI64"/>
    <mergeCell ref="BJ57:BJ64"/>
    <mergeCell ref="BK57:BK64"/>
    <mergeCell ref="A73:A80"/>
    <mergeCell ref="B73:B80"/>
    <mergeCell ref="C73:C80"/>
    <mergeCell ref="D73:D80"/>
    <mergeCell ref="BN185:BN192"/>
    <mergeCell ref="BD185:BD192"/>
    <mergeCell ref="BG185:BG192"/>
    <mergeCell ref="CP25:CP32"/>
    <mergeCell ref="F26:F31"/>
    <mergeCell ref="F32:G32"/>
    <mergeCell ref="AT25:AT32"/>
    <mergeCell ref="CM33:CM40"/>
    <mergeCell ref="BG25:BG32"/>
    <mergeCell ref="BC41:BC48"/>
    <mergeCell ref="CM121:CM128"/>
    <mergeCell ref="BW33:BW40"/>
    <mergeCell ref="BX33:BX40"/>
    <mergeCell ref="BY33:BY40"/>
    <mergeCell ref="BZ33:BZ40"/>
    <mergeCell ref="BO33:BO40"/>
    <mergeCell ref="BP33:BP40"/>
    <mergeCell ref="BQ33:BQ40"/>
    <mergeCell ref="BR33:BR40"/>
    <mergeCell ref="BT33:BT40"/>
    <mergeCell ref="F50:F55"/>
    <mergeCell ref="F56:G56"/>
    <mergeCell ref="BS49:BS56"/>
    <mergeCell ref="BD49:BD56"/>
    <mergeCell ref="BE49:BE56"/>
    <mergeCell ref="BF49:BF56"/>
    <mergeCell ref="BG49:BG56"/>
    <mergeCell ref="BL49:BL56"/>
    <mergeCell ref="BM49:BM56"/>
    <mergeCell ref="AX49:AX56"/>
    <mergeCell ref="AY49:AY56"/>
    <mergeCell ref="AZ49:AZ56"/>
    <mergeCell ref="BA49:BA56"/>
    <mergeCell ref="BB49:BB56"/>
    <mergeCell ref="BK209:BK216"/>
    <mergeCell ref="CP209:CP216"/>
    <mergeCell ref="F216:G216"/>
    <mergeCell ref="F209:G209"/>
    <mergeCell ref="CN209:CN216"/>
    <mergeCell ref="CC209:CC216"/>
    <mergeCell ref="AX201:AX208"/>
    <mergeCell ref="BT209:BT216"/>
    <mergeCell ref="BU209:BU216"/>
    <mergeCell ref="BV209:BV216"/>
    <mergeCell ref="BW209:BW216"/>
    <mergeCell ref="BX209:BX216"/>
    <mergeCell ref="BY209:BY216"/>
    <mergeCell ref="BZ209:BZ216"/>
    <mergeCell ref="BB201:BB208"/>
    <mergeCell ref="BC201:BC208"/>
    <mergeCell ref="BD201:BD208"/>
    <mergeCell ref="BH33:BH40"/>
    <mergeCell ref="BV201:BV208"/>
    <mergeCell ref="BA65:BA72"/>
    <mergeCell ref="BB65:BB72"/>
    <mergeCell ref="BY201:BY208"/>
    <mergeCell ref="BS201:BS208"/>
    <mergeCell ref="AU201:AU208"/>
    <mergeCell ref="AV201:AV208"/>
    <mergeCell ref="AW201:AW208"/>
    <mergeCell ref="AR57:AR64"/>
    <mergeCell ref="CM57:CM64"/>
    <mergeCell ref="CM65:CM72"/>
    <mergeCell ref="CM73:CM80"/>
    <mergeCell ref="CM81:CM88"/>
    <mergeCell ref="CM89:CM96"/>
    <mergeCell ref="CM97:CM104"/>
    <mergeCell ref="A193:A200"/>
    <mergeCell ref="B193:B200"/>
    <mergeCell ref="C193:C200"/>
    <mergeCell ref="D193:D200"/>
    <mergeCell ref="E193:E200"/>
    <mergeCell ref="F193:G193"/>
    <mergeCell ref="AQ257:AQ264"/>
    <mergeCell ref="AR257:AR264"/>
    <mergeCell ref="AS257:AS264"/>
    <mergeCell ref="AT257:AT264"/>
    <mergeCell ref="AU257:AU264"/>
    <mergeCell ref="AV257:AV264"/>
    <mergeCell ref="AW257:AW264"/>
    <mergeCell ref="A201:A208"/>
    <mergeCell ref="B201:B208"/>
    <mergeCell ref="B233:B240"/>
    <mergeCell ref="AQ241:AQ248"/>
    <mergeCell ref="F257:G257"/>
    <mergeCell ref="F258:F263"/>
    <mergeCell ref="BG225:BG232"/>
    <mergeCell ref="AN241:AN248"/>
    <mergeCell ref="AO241:AO248"/>
    <mergeCell ref="BG241:BG248"/>
    <mergeCell ref="BG249:BG256"/>
    <mergeCell ref="BF201:BF208"/>
    <mergeCell ref="BG201:BG208"/>
    <mergeCell ref="AM209:AM216"/>
    <mergeCell ref="AN209:AN216"/>
    <mergeCell ref="AO209:AO216"/>
    <mergeCell ref="A105:A112"/>
    <mergeCell ref="BO233:BO240"/>
    <mergeCell ref="BP233:BP240"/>
    <mergeCell ref="BR233:BR240"/>
    <mergeCell ref="BQ233:BQ240"/>
    <mergeCell ref="F240:G240"/>
    <mergeCell ref="D201:D208"/>
    <mergeCell ref="E201:E208"/>
    <mergeCell ref="C233:C240"/>
    <mergeCell ref="D233:D240"/>
    <mergeCell ref="E233:E240"/>
    <mergeCell ref="BD233:BD240"/>
    <mergeCell ref="BE233:BE240"/>
    <mergeCell ref="BF233:BF240"/>
    <mergeCell ref="BG233:BG240"/>
    <mergeCell ref="AZ257:AZ264"/>
    <mergeCell ref="BA257:BA264"/>
    <mergeCell ref="BB257:BB264"/>
    <mergeCell ref="D241:D248"/>
    <mergeCell ref="E241:E248"/>
    <mergeCell ref="AN249:AN256"/>
    <mergeCell ref="AO249:AO256"/>
    <mergeCell ref="AP249:AP256"/>
    <mergeCell ref="AQ249:AQ256"/>
    <mergeCell ref="AX225:AX232"/>
    <mergeCell ref="BO185:BO192"/>
    <mergeCell ref="BP185:BP192"/>
    <mergeCell ref="BQ185:BQ192"/>
    <mergeCell ref="BR185:BR192"/>
    <mergeCell ref="BL185:BL192"/>
    <mergeCell ref="BM185:BM192"/>
    <mergeCell ref="AX185:AX192"/>
    <mergeCell ref="AY185:AY192"/>
    <mergeCell ref="AZ185:AZ192"/>
    <mergeCell ref="BA185:BA192"/>
    <mergeCell ref="D169:D176"/>
    <mergeCell ref="AV249:AV256"/>
    <mergeCell ref="AW249:AW256"/>
    <mergeCell ref="BJ193:BJ200"/>
    <mergeCell ref="BH193:BH200"/>
    <mergeCell ref="BB185:BB192"/>
    <mergeCell ref="BC185:BC192"/>
    <mergeCell ref="AR185:AR192"/>
    <mergeCell ref="AS185:AS192"/>
    <mergeCell ref="AT185:AT192"/>
    <mergeCell ref="AS65:AS72"/>
    <mergeCell ref="BU201:BU208"/>
    <mergeCell ref="CP201:CP208"/>
    <mergeCell ref="F202:F207"/>
    <mergeCell ref="F208:G208"/>
    <mergeCell ref="BE257:BE264"/>
    <mergeCell ref="BF257:BF264"/>
    <mergeCell ref="BG257:BG264"/>
    <mergeCell ref="BD305:BD312"/>
    <mergeCell ref="BE305:BE312"/>
    <mergeCell ref="F248:G248"/>
    <mergeCell ref="AN305:AN312"/>
    <mergeCell ref="F185:G185"/>
    <mergeCell ref="AU193:AU200"/>
    <mergeCell ref="F65:G65"/>
    <mergeCell ref="AM65:AM72"/>
    <mergeCell ref="AN65:AN72"/>
    <mergeCell ref="AO65:AO72"/>
    <mergeCell ref="AP65:AP72"/>
    <mergeCell ref="AQ65:AQ72"/>
    <mergeCell ref="F114:F119"/>
    <mergeCell ref="F120:G120"/>
    <mergeCell ref="AO289:AO296"/>
    <mergeCell ref="AM297:AM304"/>
    <mergeCell ref="BV217:BV224"/>
    <mergeCell ref="BW217:BW224"/>
    <mergeCell ref="BX217:BX224"/>
    <mergeCell ref="CL105:CL112"/>
    <mergeCell ref="CM105:CM112"/>
    <mergeCell ref="BT185:BT192"/>
    <mergeCell ref="BS185:BS192"/>
    <mergeCell ref="BK89:BK96"/>
    <mergeCell ref="BI121:BI128"/>
    <mergeCell ref="BJ121:BJ128"/>
    <mergeCell ref="BK121:BK128"/>
    <mergeCell ref="BH137:BH144"/>
    <mergeCell ref="BI137:BI144"/>
    <mergeCell ref="BK137:BK144"/>
    <mergeCell ref="BH153:BH160"/>
    <mergeCell ref="BI153:BI160"/>
    <mergeCell ref="BJ153:BJ160"/>
    <mergeCell ref="BK153:BK160"/>
    <mergeCell ref="BI169:BI176"/>
    <mergeCell ref="BJ169:BJ176"/>
    <mergeCell ref="BK169:BK176"/>
    <mergeCell ref="BH169:BH176"/>
    <mergeCell ref="BJ89:BJ96"/>
    <mergeCell ref="AU185:AU192"/>
    <mergeCell ref="D185:D192"/>
    <mergeCell ref="BH89:BH96"/>
    <mergeCell ref="BI89:BI96"/>
    <mergeCell ref="BH121:BH128"/>
    <mergeCell ref="F113:G113"/>
    <mergeCell ref="CB209:CB216"/>
    <mergeCell ref="BI209:BI216"/>
    <mergeCell ref="BJ209:BJ216"/>
    <mergeCell ref="BH209:BH216"/>
    <mergeCell ref="BC49:BC56"/>
    <mergeCell ref="AR49:AR56"/>
    <mergeCell ref="AS49:AS56"/>
    <mergeCell ref="AT49:AT56"/>
    <mergeCell ref="AU49:AU56"/>
    <mergeCell ref="AV49:AV56"/>
    <mergeCell ref="AW49:AW56"/>
    <mergeCell ref="F49:G49"/>
    <mergeCell ref="AM49:AM56"/>
    <mergeCell ref="BI265:BI272"/>
    <mergeCell ref="AP49:AP56"/>
    <mergeCell ref="AX257:AX264"/>
    <mergeCell ref="BB313:BB320"/>
    <mergeCell ref="BC313:BC320"/>
    <mergeCell ref="BI217:BI224"/>
    <mergeCell ref="BJ217:BJ224"/>
    <mergeCell ref="BD225:BD232"/>
    <mergeCell ref="BE225:BE232"/>
    <mergeCell ref="BF225:BF232"/>
    <mergeCell ref="AV297:AV304"/>
    <mergeCell ref="AW297:AW304"/>
    <mergeCell ref="AX297:AX304"/>
    <mergeCell ref="AY297:AY304"/>
    <mergeCell ref="AM257:AM264"/>
    <mergeCell ref="F233:G233"/>
    <mergeCell ref="AM233:AM240"/>
    <mergeCell ref="AY313:AY320"/>
    <mergeCell ref="BA297:BA304"/>
    <mergeCell ref="BB297:BB304"/>
    <mergeCell ref="F314:F319"/>
    <mergeCell ref="F320:G320"/>
    <mergeCell ref="AZ241:AZ248"/>
    <mergeCell ref="BA241:BA248"/>
    <mergeCell ref="BB241:BB248"/>
    <mergeCell ref="AZ201:AZ208"/>
    <mergeCell ref="BA201:BA208"/>
    <mergeCell ref="AY225:AY232"/>
    <mergeCell ref="AZ225:AZ232"/>
    <mergeCell ref="BA225:BA232"/>
    <mergeCell ref="BB225:BB232"/>
    <mergeCell ref="F201:G201"/>
    <mergeCell ref="AZ193:AZ200"/>
    <mergeCell ref="BA193:BA200"/>
    <mergeCell ref="AS313:AS320"/>
    <mergeCell ref="F306:F311"/>
    <mergeCell ref="F312:G312"/>
    <mergeCell ref="AS249:AS256"/>
    <mergeCell ref="AT249:AT256"/>
    <mergeCell ref="AP281:AP288"/>
    <mergeCell ref="AQ281:AQ288"/>
    <mergeCell ref="BD57:BD64"/>
    <mergeCell ref="F106:F111"/>
    <mergeCell ref="F112:G112"/>
    <mergeCell ref="AO105:AO112"/>
    <mergeCell ref="AP105:AP112"/>
    <mergeCell ref="AQ105:AQ112"/>
    <mergeCell ref="BH145:BH152"/>
    <mergeCell ref="BI145:BI152"/>
    <mergeCell ref="BJ145:BJ152"/>
    <mergeCell ref="AR169:AR176"/>
    <mergeCell ref="F169:G169"/>
    <mergeCell ref="B329:B336"/>
    <mergeCell ref="E377:E384"/>
    <mergeCell ref="F377:G377"/>
    <mergeCell ref="AM377:AM384"/>
    <mergeCell ref="AN377:AN384"/>
    <mergeCell ref="AO377:AO384"/>
    <mergeCell ref="AP377:AP384"/>
    <mergeCell ref="AQ377:AQ384"/>
    <mergeCell ref="AV345:AV352"/>
    <mergeCell ref="E321:E328"/>
    <mergeCell ref="C249:C256"/>
    <mergeCell ref="B321:B328"/>
    <mergeCell ref="AO361:AO368"/>
    <mergeCell ref="AP361:AP368"/>
    <mergeCell ref="AU329:AU336"/>
    <mergeCell ref="AV329:AV336"/>
    <mergeCell ref="AS337:AS344"/>
    <mergeCell ref="AS361:AS368"/>
    <mergeCell ref="C313:C320"/>
    <mergeCell ref="E257:E264"/>
    <mergeCell ref="B249:B256"/>
    <mergeCell ref="D257:D264"/>
    <mergeCell ref="D249:D256"/>
    <mergeCell ref="AR377:AR384"/>
    <mergeCell ref="AS377:AS384"/>
    <mergeCell ref="AT377:AT384"/>
    <mergeCell ref="A257:A264"/>
    <mergeCell ref="A233:A240"/>
    <mergeCell ref="F242:F247"/>
    <mergeCell ref="AQ233:AQ240"/>
    <mergeCell ref="AP209:AP216"/>
    <mergeCell ref="AQ209:AQ216"/>
    <mergeCell ref="AR209:AR216"/>
    <mergeCell ref="AS209:AS216"/>
    <mergeCell ref="AT209:AT216"/>
    <mergeCell ref="AU209:AU216"/>
    <mergeCell ref="AV209:AV216"/>
    <mergeCell ref="C257:C264"/>
    <mergeCell ref="E209:E216"/>
    <mergeCell ref="F338:F343"/>
    <mergeCell ref="C241:C248"/>
    <mergeCell ref="E249:E256"/>
    <mergeCell ref="F241:G241"/>
    <mergeCell ref="AM241:AM248"/>
    <mergeCell ref="A209:A216"/>
    <mergeCell ref="B209:B216"/>
    <mergeCell ref="C209:C216"/>
    <mergeCell ref="AQ321:AQ328"/>
    <mergeCell ref="AM289:AM296"/>
    <mergeCell ref="AN289:AN296"/>
    <mergeCell ref="A273:A280"/>
    <mergeCell ref="B273:B280"/>
    <mergeCell ref="C273:C280"/>
    <mergeCell ref="D273:D280"/>
    <mergeCell ref="E273:E280"/>
    <mergeCell ref="F289:G289"/>
    <mergeCell ref="A281:A288"/>
    <mergeCell ref="B281:B288"/>
    <mergeCell ref="A297:A304"/>
    <mergeCell ref="B297:B304"/>
    <mergeCell ref="AM313:AM320"/>
    <mergeCell ref="C297:C304"/>
    <mergeCell ref="AN265:AN272"/>
    <mergeCell ref="AO265:AO272"/>
    <mergeCell ref="D209:D216"/>
    <mergeCell ref="A225:A232"/>
    <mergeCell ref="A305:A312"/>
    <mergeCell ref="B225:B232"/>
    <mergeCell ref="C225:C232"/>
    <mergeCell ref="AU273:AU280"/>
    <mergeCell ref="AV273:AV280"/>
    <mergeCell ref="F266:F271"/>
    <mergeCell ref="F272:G272"/>
    <mergeCell ref="A265:A272"/>
    <mergeCell ref="B265:B272"/>
    <mergeCell ref="C265:C272"/>
    <mergeCell ref="AR105:AR112"/>
    <mergeCell ref="AS105:AS112"/>
    <mergeCell ref="AT105:AT112"/>
    <mergeCell ref="AU105:AU112"/>
    <mergeCell ref="AV105:AV112"/>
    <mergeCell ref="AW105:AW112"/>
    <mergeCell ref="F105:G105"/>
    <mergeCell ref="AM105:AM112"/>
    <mergeCell ref="AN105:AN112"/>
    <mergeCell ref="AW1097:AW1104"/>
    <mergeCell ref="AU1121:AU1128"/>
    <mergeCell ref="F1168:G1168"/>
    <mergeCell ref="F1162:F1167"/>
    <mergeCell ref="AX1161:AX1168"/>
    <mergeCell ref="AR1241:AR1248"/>
    <mergeCell ref="AP1233:AP1240"/>
    <mergeCell ref="F1233:G1233"/>
    <mergeCell ref="BA1025:BA1032"/>
    <mergeCell ref="AT1025:AT1032"/>
    <mergeCell ref="AV1081:AV1088"/>
    <mergeCell ref="AW1081:AW1088"/>
    <mergeCell ref="AX1081:AX1088"/>
    <mergeCell ref="AY1081:AY1088"/>
    <mergeCell ref="BA1081:BA1088"/>
    <mergeCell ref="AY1049:AY1056"/>
    <mergeCell ref="AM1177:AM1184"/>
    <mergeCell ref="AN1177:AN1184"/>
    <mergeCell ref="AO1177:AO1184"/>
    <mergeCell ref="AP1177:AP1184"/>
    <mergeCell ref="AO1193:AO1200"/>
    <mergeCell ref="F1216:G1216"/>
    <mergeCell ref="AO1209:AO1216"/>
    <mergeCell ref="BA1033:BA1040"/>
    <mergeCell ref="AZ1025:AZ1032"/>
    <mergeCell ref="AT1105:AT1112"/>
    <mergeCell ref="AU1105:AU1112"/>
    <mergeCell ref="AV1105:AV1112"/>
    <mergeCell ref="AW1105:AW1112"/>
    <mergeCell ref="AO1113:AO1120"/>
    <mergeCell ref="AP1113:AP1120"/>
    <mergeCell ref="AQ1113:AQ1120"/>
    <mergeCell ref="AO1041:AO1048"/>
    <mergeCell ref="AP1041:AP1048"/>
    <mergeCell ref="AQ1041:AQ1048"/>
    <mergeCell ref="AS1041:AS1048"/>
    <mergeCell ref="AT1041:AT1048"/>
    <mergeCell ref="AU1041:AU1048"/>
    <mergeCell ref="AV1041:AV1048"/>
    <mergeCell ref="AR1041:AR1048"/>
    <mergeCell ref="AO1081:AO1088"/>
    <mergeCell ref="F1138:F1143"/>
    <mergeCell ref="C201:C208"/>
    <mergeCell ref="AT1113:AT1120"/>
    <mergeCell ref="AU1113:AU1120"/>
    <mergeCell ref="AV1113:AV1120"/>
    <mergeCell ref="AW1113:AW1120"/>
    <mergeCell ref="AX1113:AX1120"/>
    <mergeCell ref="AO1097:AO1104"/>
    <mergeCell ref="AP1097:AP1104"/>
    <mergeCell ref="AX1089:AX1096"/>
    <mergeCell ref="AY1089:AY1096"/>
    <mergeCell ref="AS1089:AS1096"/>
    <mergeCell ref="AX1065:AX1072"/>
    <mergeCell ref="AY1113:AY1120"/>
    <mergeCell ref="AZ1113:AZ1120"/>
    <mergeCell ref="AR1049:AR1056"/>
    <mergeCell ref="AS1049:AS1056"/>
    <mergeCell ref="AT1073:AT1080"/>
    <mergeCell ref="AU1073:AU1080"/>
    <mergeCell ref="AV1073:AV1080"/>
    <mergeCell ref="F224:G224"/>
    <mergeCell ref="AY65:AY72"/>
    <mergeCell ref="AZ65:AZ72"/>
    <mergeCell ref="AM73:AM80"/>
    <mergeCell ref="AN73:AN80"/>
    <mergeCell ref="AO73:AO80"/>
    <mergeCell ref="AP73:AP80"/>
    <mergeCell ref="AQ73:AQ80"/>
    <mergeCell ref="AR73:AR80"/>
    <mergeCell ref="AS129:AS136"/>
    <mergeCell ref="BC273:BC280"/>
    <mergeCell ref="AT201:AT208"/>
    <mergeCell ref="BC241:BC248"/>
    <mergeCell ref="AY257:AY264"/>
    <mergeCell ref="AZ265:AZ272"/>
    <mergeCell ref="BB265:BB272"/>
    <mergeCell ref="AT65:AT72"/>
    <mergeCell ref="AU65:AU72"/>
    <mergeCell ref="AV65:AV72"/>
    <mergeCell ref="AW65:AW72"/>
    <mergeCell ref="AV129:AV136"/>
    <mergeCell ref="AW129:AW136"/>
    <mergeCell ref="F129:G129"/>
    <mergeCell ref="AM129:AM136"/>
    <mergeCell ref="AN129:AN136"/>
    <mergeCell ref="AO129:AO136"/>
    <mergeCell ref="AP129:AP136"/>
    <mergeCell ref="AQ129:AQ136"/>
    <mergeCell ref="AV137:AV144"/>
    <mergeCell ref="AW137:AW144"/>
    <mergeCell ref="AX137:AX144"/>
    <mergeCell ref="AM137:AM144"/>
    <mergeCell ref="AN137:AN144"/>
    <mergeCell ref="AO137:AO144"/>
    <mergeCell ref="AP137:AP144"/>
    <mergeCell ref="AQ137:AQ144"/>
    <mergeCell ref="AR137:AR144"/>
    <mergeCell ref="AV145:AV152"/>
    <mergeCell ref="AW145:AW152"/>
    <mergeCell ref="F145:G145"/>
    <mergeCell ref="AM145:AM152"/>
    <mergeCell ref="BA265:BA272"/>
    <mergeCell ref="AW225:AW232"/>
    <mergeCell ref="AY1073:AY1080"/>
    <mergeCell ref="AZ1073:AZ1080"/>
    <mergeCell ref="AV193:AV200"/>
    <mergeCell ref="BA233:BA240"/>
    <mergeCell ref="BB233:BB240"/>
    <mergeCell ref="BC233:BC240"/>
    <mergeCell ref="AM113:AM120"/>
    <mergeCell ref="AN113:AN120"/>
    <mergeCell ref="AO113:AO120"/>
    <mergeCell ref="AP113:AP120"/>
    <mergeCell ref="AQ113:AQ120"/>
    <mergeCell ref="AN145:AN152"/>
    <mergeCell ref="AO145:AO152"/>
    <mergeCell ref="AP145:AP152"/>
    <mergeCell ref="AQ145:AQ152"/>
    <mergeCell ref="AQ153:AQ160"/>
    <mergeCell ref="AR153:AR160"/>
    <mergeCell ref="AN177:AN184"/>
    <mergeCell ref="AO177:AO184"/>
    <mergeCell ref="AP177:AP184"/>
    <mergeCell ref="F192:G192"/>
    <mergeCell ref="AX193:AX200"/>
    <mergeCell ref="AM193:AM200"/>
    <mergeCell ref="AN193:AN200"/>
    <mergeCell ref="F344:G344"/>
    <mergeCell ref="E329:E336"/>
    <mergeCell ref="F329:G329"/>
    <mergeCell ref="AT321:AT328"/>
    <mergeCell ref="AO329:AO336"/>
    <mergeCell ref="AW289:AW296"/>
    <mergeCell ref="AU281:AU288"/>
    <mergeCell ref="AV281:AV288"/>
    <mergeCell ref="F336:G336"/>
    <mergeCell ref="AY337:AY344"/>
    <mergeCell ref="AM265:AM272"/>
    <mergeCell ref="AM337:AM344"/>
    <mergeCell ref="AM329:AM336"/>
    <mergeCell ref="AT313:AT320"/>
    <mergeCell ref="AU313:AU320"/>
    <mergeCell ref="AV313:AV320"/>
    <mergeCell ref="AW313:AW320"/>
    <mergeCell ref="AX313:AX320"/>
    <mergeCell ref="AR249:AR256"/>
    <mergeCell ref="AV337:AV344"/>
    <mergeCell ref="AT129:AT136"/>
    <mergeCell ref="AU129:AU136"/>
    <mergeCell ref="AW193:AW200"/>
    <mergeCell ref="AP289:AP296"/>
    <mergeCell ref="E305:E312"/>
    <mergeCell ref="E313:E320"/>
    <mergeCell ref="F313:G313"/>
    <mergeCell ref="AS385:AS392"/>
    <mergeCell ref="AT385:AT392"/>
    <mergeCell ref="AW273:AW280"/>
    <mergeCell ref="AX273:AX280"/>
    <mergeCell ref="F330:F335"/>
    <mergeCell ref="F504:G504"/>
    <mergeCell ref="AZ497:AZ504"/>
    <mergeCell ref="BA497:BA504"/>
    <mergeCell ref="BB497:BB504"/>
    <mergeCell ref="AO505:AO512"/>
    <mergeCell ref="F465:G465"/>
    <mergeCell ref="F458:F463"/>
    <mergeCell ref="AW465:AW472"/>
    <mergeCell ref="BD289:BD296"/>
    <mergeCell ref="BD321:BD328"/>
    <mergeCell ref="BF361:BF368"/>
    <mergeCell ref="BF265:BF272"/>
    <mergeCell ref="BF297:BF304"/>
    <mergeCell ref="BF313:BF320"/>
    <mergeCell ref="F249:G249"/>
    <mergeCell ref="AM249:AM256"/>
    <mergeCell ref="AY265:AY272"/>
    <mergeCell ref="AY329:AY336"/>
    <mergeCell ref="AN313:AN320"/>
    <mergeCell ref="AO313:AO320"/>
    <mergeCell ref="AP313:AP320"/>
    <mergeCell ref="AQ313:AQ320"/>
    <mergeCell ref="AP329:AP336"/>
    <mergeCell ref="AR289:AR296"/>
    <mergeCell ref="AR321:AR328"/>
    <mergeCell ref="AS321:AS328"/>
    <mergeCell ref="AU321:AU328"/>
    <mergeCell ref="BC321:BC328"/>
    <mergeCell ref="AV321:AV328"/>
    <mergeCell ref="AZ289:AZ296"/>
    <mergeCell ref="F264:G264"/>
    <mergeCell ref="BC289:BC296"/>
    <mergeCell ref="AP265:AP272"/>
    <mergeCell ref="AQ265:AQ272"/>
    <mergeCell ref="AR265:AR272"/>
    <mergeCell ref="AS265:AS272"/>
    <mergeCell ref="AR337:AR344"/>
    <mergeCell ref="AW337:AW344"/>
    <mergeCell ref="BC305:BC312"/>
    <mergeCell ref="F410:F415"/>
    <mergeCell ref="AP481:AP488"/>
    <mergeCell ref="AQ481:AQ488"/>
    <mergeCell ref="AR481:AR488"/>
    <mergeCell ref="AS481:AS488"/>
    <mergeCell ref="AY481:AY488"/>
    <mergeCell ref="AZ481:AZ488"/>
    <mergeCell ref="BA481:BA488"/>
    <mergeCell ref="BB481:BB488"/>
    <mergeCell ref="BC481:BC488"/>
    <mergeCell ref="BD481:BD488"/>
    <mergeCell ref="BE481:BE488"/>
    <mergeCell ref="BC257:BC264"/>
    <mergeCell ref="AM361:AM368"/>
    <mergeCell ref="AR361:AR368"/>
    <mergeCell ref="AT361:AT368"/>
    <mergeCell ref="AU361:AU368"/>
    <mergeCell ref="AV361:AV368"/>
    <mergeCell ref="AN361:AN368"/>
    <mergeCell ref="AW361:AW368"/>
    <mergeCell ref="BI249:BI256"/>
    <mergeCell ref="BJ249:BJ256"/>
    <mergeCell ref="BK249:BK256"/>
    <mergeCell ref="BC265:BC272"/>
    <mergeCell ref="BA321:BA328"/>
    <mergeCell ref="BB321:BB328"/>
    <mergeCell ref="AS329:AS336"/>
    <mergeCell ref="BD241:BD248"/>
    <mergeCell ref="AU265:AU272"/>
    <mergeCell ref="AU249:AU256"/>
    <mergeCell ref="AX249:AX256"/>
    <mergeCell ref="AY249:AY256"/>
    <mergeCell ref="AT265:AT272"/>
    <mergeCell ref="AR305:AR312"/>
    <mergeCell ref="AS305:AS312"/>
    <mergeCell ref="F273:G273"/>
    <mergeCell ref="AM273:AM280"/>
    <mergeCell ref="AN273:AN280"/>
    <mergeCell ref="AO273:AO280"/>
    <mergeCell ref="AP273:AP280"/>
    <mergeCell ref="AQ273:AQ280"/>
    <mergeCell ref="AR273:AR280"/>
    <mergeCell ref="AS273:AS280"/>
    <mergeCell ref="AT273:AT280"/>
    <mergeCell ref="F337:G337"/>
    <mergeCell ref="F274:F279"/>
    <mergeCell ref="F280:G280"/>
    <mergeCell ref="BG297:BG304"/>
    <mergeCell ref="BE241:BE248"/>
    <mergeCell ref="BF241:BF248"/>
    <mergeCell ref="BD249:BD256"/>
    <mergeCell ref="BE249:BE256"/>
    <mergeCell ref="BF249:BF256"/>
    <mergeCell ref="AZ337:AZ344"/>
    <mergeCell ref="AR241:AR248"/>
    <mergeCell ref="AS241:AS248"/>
    <mergeCell ref="AT241:AT248"/>
    <mergeCell ref="AU241:AU248"/>
    <mergeCell ref="AV241:AV248"/>
    <mergeCell ref="AW241:AW248"/>
    <mergeCell ref="AX241:AX248"/>
    <mergeCell ref="AY241:AY248"/>
    <mergeCell ref="AZ249:AZ256"/>
    <mergeCell ref="BA249:BA256"/>
    <mergeCell ref="BB249:BB256"/>
    <mergeCell ref="BI305:BI312"/>
    <mergeCell ref="BG281:BG288"/>
    <mergeCell ref="AO257:AO264"/>
    <mergeCell ref="AQ289:AQ296"/>
    <mergeCell ref="AN281:AN288"/>
    <mergeCell ref="AO281:AO288"/>
    <mergeCell ref="F250:F255"/>
    <mergeCell ref="F256:G256"/>
    <mergeCell ref="BK329:BK336"/>
    <mergeCell ref="BH337:BH344"/>
    <mergeCell ref="BD257:BD264"/>
    <mergeCell ref="AN257:AN264"/>
    <mergeCell ref="AP257:AP264"/>
    <mergeCell ref="AP305:AP312"/>
    <mergeCell ref="AQ305:AQ312"/>
    <mergeCell ref="F322:F327"/>
    <mergeCell ref="BK241:BK248"/>
    <mergeCell ref="BP337:BP344"/>
    <mergeCell ref="BQ337:BQ344"/>
    <mergeCell ref="BR337:BR344"/>
    <mergeCell ref="BS337:BS344"/>
    <mergeCell ref="BH305:BH312"/>
    <mergeCell ref="BH313:BH320"/>
    <mergeCell ref="BH345:BH352"/>
    <mergeCell ref="BI345:BI352"/>
    <mergeCell ref="BY385:BY392"/>
    <mergeCell ref="BM385:BM392"/>
    <mergeCell ref="BK305:BK312"/>
    <mergeCell ref="BK321:BK328"/>
    <mergeCell ref="BK273:BK280"/>
    <mergeCell ref="BM281:BM288"/>
    <mergeCell ref="AX289:AX296"/>
    <mergeCell ref="AU289:AU296"/>
    <mergeCell ref="AV289:AV296"/>
    <mergeCell ref="BI273:BI280"/>
    <mergeCell ref="BJ273:BJ280"/>
    <mergeCell ref="BM345:BM352"/>
    <mergeCell ref="BN345:BN352"/>
    <mergeCell ref="BM369:BM376"/>
    <mergeCell ref="BM361:BM368"/>
    <mergeCell ref="BH385:BH392"/>
    <mergeCell ref="BV345:BV352"/>
    <mergeCell ref="BW345:BW352"/>
    <mergeCell ref="BU345:BU352"/>
    <mergeCell ref="BJ345:BJ352"/>
    <mergeCell ref="BX361:BX368"/>
    <mergeCell ref="BY361:BY368"/>
    <mergeCell ref="BE377:BE384"/>
    <mergeCell ref="BF377:BF384"/>
    <mergeCell ref="BG377:BG384"/>
    <mergeCell ref="BE313:BE320"/>
    <mergeCell ref="BL329:BL336"/>
    <mergeCell ref="BH377:BH384"/>
    <mergeCell ref="BA289:BA296"/>
    <mergeCell ref="BB289:BB296"/>
    <mergeCell ref="BD273:BD280"/>
    <mergeCell ref="BE273:BE280"/>
    <mergeCell ref="BC297:BC304"/>
    <mergeCell ref="BI337:BI344"/>
    <mergeCell ref="BO313:BO320"/>
    <mergeCell ref="BP313:BP320"/>
    <mergeCell ref="AY273:AY280"/>
    <mergeCell ref="AY289:AY296"/>
    <mergeCell ref="BC337:BC344"/>
    <mergeCell ref="AY377:AY384"/>
    <mergeCell ref="AZ377:AZ384"/>
    <mergeCell ref="AZ361:AZ368"/>
    <mergeCell ref="BA361:BA368"/>
    <mergeCell ref="BB361:BB368"/>
    <mergeCell ref="AU377:AU384"/>
    <mergeCell ref="AV377:AV384"/>
    <mergeCell ref="BL369:BL376"/>
    <mergeCell ref="AV369:AV376"/>
    <mergeCell ref="AW369:AW376"/>
    <mergeCell ref="CJ305:CJ312"/>
    <mergeCell ref="CK345:CK352"/>
    <mergeCell ref="BM393:BM400"/>
    <mergeCell ref="BN393:BN400"/>
    <mergeCell ref="BO393:BO400"/>
    <mergeCell ref="BR393:BR400"/>
    <mergeCell ref="BX393:BX400"/>
    <mergeCell ref="BY393:BY400"/>
    <mergeCell ref="BI289:BI296"/>
    <mergeCell ref="BE321:BE328"/>
    <mergeCell ref="AZ329:AZ336"/>
    <mergeCell ref="AZ305:AZ312"/>
    <mergeCell ref="BA305:BA312"/>
    <mergeCell ref="AZ313:AZ320"/>
    <mergeCell ref="BA313:BA320"/>
    <mergeCell ref="AX305:AX312"/>
    <mergeCell ref="AR297:AR304"/>
    <mergeCell ref="AT289:AT296"/>
    <mergeCell ref="AR329:AR336"/>
    <mergeCell ref="BA337:BA344"/>
    <mergeCell ref="BB337:BB344"/>
    <mergeCell ref="AN321:AN328"/>
    <mergeCell ref="AT329:AT336"/>
    <mergeCell ref="AN337:AN344"/>
    <mergeCell ref="AO337:AO344"/>
    <mergeCell ref="AP337:AP344"/>
    <mergeCell ref="AQ337:AQ344"/>
    <mergeCell ref="AN329:AN336"/>
    <mergeCell ref="BD265:BD272"/>
    <mergeCell ref="BE265:BE272"/>
    <mergeCell ref="AR313:AR320"/>
    <mergeCell ref="AW321:AW328"/>
    <mergeCell ref="AY305:AY312"/>
    <mergeCell ref="AY321:AY328"/>
    <mergeCell ref="AX329:AX336"/>
    <mergeCell ref="AW281:AW288"/>
    <mergeCell ref="BD329:BD336"/>
    <mergeCell ref="BD281:BD288"/>
    <mergeCell ref="BL313:BL320"/>
    <mergeCell ref="BF321:BF328"/>
    <mergeCell ref="BG321:BG328"/>
    <mergeCell ref="BL273:BL280"/>
    <mergeCell ref="BL289:BL296"/>
    <mergeCell ref="BI313:BI320"/>
    <mergeCell ref="BJ337:BJ344"/>
    <mergeCell ref="BK337:BK344"/>
    <mergeCell ref="BP385:BP392"/>
    <mergeCell ref="AN297:AN304"/>
    <mergeCell ref="AO297:AO304"/>
    <mergeCell ref="BS289:BS296"/>
    <mergeCell ref="BQ321:BQ328"/>
    <mergeCell ref="BP281:BP288"/>
    <mergeCell ref="BJ321:BJ328"/>
    <mergeCell ref="BI321:BI328"/>
    <mergeCell ref="BI297:BI304"/>
    <mergeCell ref="BJ305:BJ312"/>
    <mergeCell ref="BH281:BH288"/>
    <mergeCell ref="BI281:BI288"/>
    <mergeCell ref="BJ281:BJ288"/>
    <mergeCell ref="BK281:BK288"/>
    <mergeCell ref="BH289:BH296"/>
    <mergeCell ref="BH329:BH336"/>
    <mergeCell ref="BI329:BI336"/>
    <mergeCell ref="BJ329:BJ336"/>
    <mergeCell ref="BQ257:BQ264"/>
    <mergeCell ref="BT257:BT264"/>
    <mergeCell ref="BU257:BU264"/>
    <mergeCell ref="BT337:BT344"/>
    <mergeCell ref="CB393:CB400"/>
    <mergeCell ref="CE377:CE384"/>
    <mergeCell ref="CJ417:CJ424"/>
    <mergeCell ref="CM353:CM360"/>
    <mergeCell ref="CK417:CK424"/>
    <mergeCell ref="BZ417:BZ424"/>
    <mergeCell ref="CA409:CA416"/>
    <mergeCell ref="BY345:BY352"/>
    <mergeCell ref="BW329:BW336"/>
    <mergeCell ref="BX329:BX336"/>
    <mergeCell ref="BY329:BY336"/>
    <mergeCell ref="BS329:BS336"/>
    <mergeCell ref="BT329:BT336"/>
    <mergeCell ref="BO305:BO312"/>
    <mergeCell ref="BP305:BP312"/>
    <mergeCell ref="BU321:BU328"/>
    <mergeCell ref="BO361:BO368"/>
    <mergeCell ref="CG393:CG400"/>
    <mergeCell ref="CH393:CH400"/>
    <mergeCell ref="BS313:BS320"/>
    <mergeCell ref="BT313:BT320"/>
    <mergeCell ref="BS305:BS312"/>
    <mergeCell ref="CI313:CI320"/>
    <mergeCell ref="BM313:BM320"/>
    <mergeCell ref="BN313:BN320"/>
    <mergeCell ref="BM329:BM336"/>
    <mergeCell ref="CJ329:CJ336"/>
    <mergeCell ref="BW337:BW344"/>
    <mergeCell ref="BM273:BM280"/>
    <mergeCell ref="BQ273:BQ280"/>
    <mergeCell ref="BR273:BR280"/>
    <mergeCell ref="BS273:BS280"/>
    <mergeCell ref="CD297:CD304"/>
    <mergeCell ref="CE297:CE304"/>
    <mergeCell ref="BM297:BM304"/>
    <mergeCell ref="BY297:BY304"/>
    <mergeCell ref="BZ297:BZ304"/>
    <mergeCell ref="BT297:BT304"/>
    <mergeCell ref="BR297:BR304"/>
    <mergeCell ref="BP297:BP304"/>
    <mergeCell ref="BQ297:BQ304"/>
    <mergeCell ref="BX337:BX344"/>
    <mergeCell ref="BY337:BY344"/>
    <mergeCell ref="BO337:BO344"/>
    <mergeCell ref="BN305:BN312"/>
    <mergeCell ref="CA313:CA320"/>
    <mergeCell ref="CE337:CE344"/>
    <mergeCell ref="BR329:BR336"/>
    <mergeCell ref="CG329:CG336"/>
    <mergeCell ref="CH321:CH328"/>
    <mergeCell ref="CI321:CI328"/>
    <mergeCell ref="BZ345:BZ352"/>
    <mergeCell ref="BY401:BY408"/>
    <mergeCell ref="BZ401:BZ408"/>
    <mergeCell ref="CA401:CA408"/>
    <mergeCell ref="BW361:BW368"/>
    <mergeCell ref="CM305:CM312"/>
    <mergeCell ref="CJ313:CJ320"/>
    <mergeCell ref="CD321:CD328"/>
    <mergeCell ref="CE321:CE328"/>
    <mergeCell ref="CB425:CB432"/>
    <mergeCell ref="BP361:BP368"/>
    <mergeCell ref="BX305:BX312"/>
    <mergeCell ref="BR401:BR408"/>
    <mergeCell ref="BS401:BS408"/>
    <mergeCell ref="BT401:BT408"/>
    <mergeCell ref="BU401:BU408"/>
    <mergeCell ref="BV401:BV408"/>
    <mergeCell ref="BW401:BW408"/>
    <mergeCell ref="BX401:BX408"/>
    <mergeCell ref="CF337:CF344"/>
    <mergeCell ref="CG337:CG344"/>
    <mergeCell ref="BZ337:BZ344"/>
    <mergeCell ref="CA337:CA344"/>
    <mergeCell ref="CB337:CB344"/>
    <mergeCell ref="BU361:BU368"/>
    <mergeCell ref="BV361:BV368"/>
    <mergeCell ref="BZ361:BZ368"/>
    <mergeCell ref="BP409:BP416"/>
    <mergeCell ref="BQ409:BQ416"/>
    <mergeCell ref="CJ385:CJ392"/>
    <mergeCell ref="BQ377:BQ384"/>
    <mergeCell ref="BN361:BN368"/>
    <mergeCell ref="BQ361:BQ368"/>
    <mergeCell ref="BR361:BR368"/>
    <mergeCell ref="BS361:BS368"/>
    <mergeCell ref="BT361:BT368"/>
    <mergeCell ref="CL337:CL344"/>
    <mergeCell ref="CL329:CL336"/>
    <mergeCell ref="CK313:CK320"/>
    <mergeCell ref="BN377:BN384"/>
    <mergeCell ref="BZ409:BZ416"/>
    <mergeCell ref="CJ249:CJ256"/>
    <mergeCell ref="CK249:CK256"/>
    <mergeCell ref="CI265:CI272"/>
    <mergeCell ref="CB289:CB296"/>
    <mergeCell ref="CC289:CC296"/>
    <mergeCell ref="CB273:CB280"/>
    <mergeCell ref="CC273:CC280"/>
    <mergeCell ref="CA257:CA264"/>
    <mergeCell ref="CK281:CK288"/>
    <mergeCell ref="CL273:CL280"/>
    <mergeCell ref="BO249:BO256"/>
    <mergeCell ref="CK329:CK336"/>
    <mergeCell ref="CI345:CI352"/>
    <mergeCell ref="BP345:BP352"/>
    <mergeCell ref="BP321:BP328"/>
    <mergeCell ref="BW321:BW328"/>
    <mergeCell ref="BU337:BU344"/>
    <mergeCell ref="CH337:CH344"/>
    <mergeCell ref="CI337:CI344"/>
    <mergeCell ref="CJ337:CJ344"/>
    <mergeCell ref="CF321:CF328"/>
    <mergeCell ref="CH329:CH336"/>
    <mergeCell ref="CC345:CC352"/>
    <mergeCell ref="CD345:CD352"/>
    <mergeCell ref="CE345:CE352"/>
    <mergeCell ref="BX345:BX352"/>
    <mergeCell ref="CB281:CB288"/>
    <mergeCell ref="CC281:CC288"/>
    <mergeCell ref="BV337:BV344"/>
    <mergeCell ref="BT273:BT280"/>
    <mergeCell ref="BU273:BU280"/>
    <mergeCell ref="BV273:BV280"/>
    <mergeCell ref="BN241:BN248"/>
    <mergeCell ref="BO241:BO248"/>
    <mergeCell ref="BP241:BP248"/>
    <mergeCell ref="BQ241:BQ248"/>
    <mergeCell ref="BR241:BR248"/>
    <mergeCell ref="BF273:BF280"/>
    <mergeCell ref="BG273:BG280"/>
    <mergeCell ref="BH273:BH280"/>
    <mergeCell ref="BI257:BI264"/>
    <mergeCell ref="BJ257:BJ264"/>
    <mergeCell ref="BK265:BK272"/>
    <mergeCell ref="BL265:BL272"/>
    <mergeCell ref="CI241:CI248"/>
    <mergeCell ref="BO321:BO328"/>
    <mergeCell ref="BN321:BN328"/>
    <mergeCell ref="CB313:CB320"/>
    <mergeCell ref="BQ313:BQ320"/>
    <mergeCell ref="BZ313:BZ320"/>
    <mergeCell ref="CF313:CF320"/>
    <mergeCell ref="BZ305:BZ312"/>
    <mergeCell ref="CA305:CA312"/>
    <mergeCell ref="BV321:BV328"/>
    <mergeCell ref="BU281:BU288"/>
    <mergeCell ref="BV281:BV288"/>
    <mergeCell ref="BW281:BW288"/>
    <mergeCell ref="BX281:BX288"/>
    <mergeCell ref="BN297:BN304"/>
    <mergeCell ref="BO297:BO304"/>
    <mergeCell ref="BW313:BW320"/>
    <mergeCell ref="BX313:BX320"/>
    <mergeCell ref="BT241:BT248"/>
    <mergeCell ref="BU241:BU248"/>
    <mergeCell ref="BV305:BV312"/>
    <mergeCell ref="CF257:CF264"/>
    <mergeCell ref="BW273:BW280"/>
    <mergeCell ref="BX273:BX280"/>
    <mergeCell ref="BY273:BY280"/>
    <mergeCell ref="BZ273:BZ280"/>
    <mergeCell ref="CA273:CA280"/>
    <mergeCell ref="BR321:BR328"/>
    <mergeCell ref="BS321:BS328"/>
    <mergeCell ref="CD305:CD312"/>
    <mergeCell ref="BX321:BX328"/>
    <mergeCell ref="BY321:BY328"/>
    <mergeCell ref="BX297:BX304"/>
    <mergeCell ref="BN273:BN280"/>
    <mergeCell ref="BO273:BO280"/>
    <mergeCell ref="BP273:BP280"/>
    <mergeCell ref="BH321:BH328"/>
    <mergeCell ref="BY313:BY320"/>
    <mergeCell ref="CH249:CH256"/>
    <mergeCell ref="BV241:BV248"/>
    <mergeCell ref="BW241:BW248"/>
    <mergeCell ref="BX241:BX248"/>
    <mergeCell ref="BY241:BY248"/>
    <mergeCell ref="BZ265:BZ272"/>
    <mergeCell ref="CA281:CA288"/>
    <mergeCell ref="BM321:BM328"/>
    <mergeCell ref="BS257:BS264"/>
    <mergeCell ref="BR289:BR296"/>
    <mergeCell ref="BJ289:BJ296"/>
    <mergeCell ref="BN257:BN264"/>
    <mergeCell ref="BO257:BO264"/>
    <mergeCell ref="BP257:BP264"/>
    <mergeCell ref="BM233:BM240"/>
    <mergeCell ref="BH241:BH248"/>
    <mergeCell ref="CK273:CK280"/>
    <mergeCell ref="BQ305:BQ312"/>
    <mergeCell ref="CM273:CM280"/>
    <mergeCell ref="BD297:BD304"/>
    <mergeCell ref="BE297:BE304"/>
    <mergeCell ref="CN233:CN240"/>
    <mergeCell ref="BK233:BK240"/>
    <mergeCell ref="CN265:CN272"/>
    <mergeCell ref="CG257:CG264"/>
    <mergeCell ref="CH257:CH264"/>
    <mergeCell ref="BZ257:BZ264"/>
    <mergeCell ref="CL281:CL288"/>
    <mergeCell ref="BO281:BO288"/>
    <mergeCell ref="BM241:BM248"/>
    <mergeCell ref="BL249:BL256"/>
    <mergeCell ref="BL241:BL248"/>
    <mergeCell ref="CN241:CN248"/>
    <mergeCell ref="CM257:CM264"/>
    <mergeCell ref="CN257:CN264"/>
    <mergeCell ref="CN249:CN256"/>
    <mergeCell ref="CD273:CD280"/>
    <mergeCell ref="CE273:CE280"/>
    <mergeCell ref="CF273:CF280"/>
    <mergeCell ref="CG273:CG280"/>
    <mergeCell ref="CH273:CH280"/>
    <mergeCell ref="CI273:CI280"/>
    <mergeCell ref="CJ273:CJ280"/>
    <mergeCell ref="CE257:CE264"/>
    <mergeCell ref="BE281:BE288"/>
    <mergeCell ref="BF281:BF288"/>
    <mergeCell ref="BF289:BF296"/>
    <mergeCell ref="CI257:CI264"/>
    <mergeCell ref="BN249:BN256"/>
    <mergeCell ref="BX289:BX296"/>
    <mergeCell ref="CJ257:CJ264"/>
    <mergeCell ref="BZ241:BZ248"/>
    <mergeCell ref="CA241:CA248"/>
    <mergeCell ref="CB241:CB248"/>
    <mergeCell ref="CC241:CC248"/>
    <mergeCell ref="CK265:CK272"/>
    <mergeCell ref="CA265:CA272"/>
    <mergeCell ref="CB265:CB272"/>
    <mergeCell ref="CB257:CB264"/>
    <mergeCell ref="CC257:CC264"/>
    <mergeCell ref="CI281:CI288"/>
    <mergeCell ref="CG289:CG296"/>
    <mergeCell ref="CH289:CH296"/>
    <mergeCell ref="BP249:BP256"/>
    <mergeCell ref="BQ249:BQ256"/>
    <mergeCell ref="CF241:CF248"/>
    <mergeCell ref="CG241:CG248"/>
    <mergeCell ref="CD265:CD272"/>
    <mergeCell ref="CE265:CE272"/>
    <mergeCell ref="CC305:CC312"/>
    <mergeCell ref="CI289:CI296"/>
    <mergeCell ref="CJ289:CJ296"/>
    <mergeCell ref="CK289:CK296"/>
    <mergeCell ref="BM265:BM272"/>
    <mergeCell ref="BR281:BR288"/>
    <mergeCell ref="BP289:BP296"/>
    <mergeCell ref="BQ289:BQ296"/>
    <mergeCell ref="BU289:BU296"/>
    <mergeCell ref="CE825:CE832"/>
    <mergeCell ref="CG825:CG832"/>
    <mergeCell ref="CH825:CH832"/>
    <mergeCell ref="CI825:CI832"/>
    <mergeCell ref="CJ825:CJ832"/>
    <mergeCell ref="CJ873:CJ880"/>
    <mergeCell ref="BZ857:BZ864"/>
    <mergeCell ref="BP1073:BP1080"/>
    <mergeCell ref="BQ1073:BQ1080"/>
    <mergeCell ref="BR1073:BR1080"/>
    <mergeCell ref="BO1065:BO1072"/>
    <mergeCell ref="BP1065:BP1072"/>
    <mergeCell ref="BQ1065:BQ1072"/>
    <mergeCell ref="BR1065:BR1072"/>
    <mergeCell ref="CI1065:CI1072"/>
    <mergeCell ref="CJ1065:CJ1072"/>
    <mergeCell ref="CK1065:CK1072"/>
    <mergeCell ref="CE1041:CE1048"/>
    <mergeCell ref="BX1057:BX1064"/>
    <mergeCell ref="CK225:CK232"/>
    <mergeCell ref="CE305:CE312"/>
    <mergeCell ref="CN273:CN280"/>
    <mergeCell ref="BZ281:BZ288"/>
    <mergeCell ref="CJ281:CJ288"/>
    <mergeCell ref="CA249:CA256"/>
    <mergeCell ref="BM289:BM296"/>
    <mergeCell ref="BN289:BN296"/>
    <mergeCell ref="BV257:BV264"/>
    <mergeCell ref="BG305:BG312"/>
    <mergeCell ref="BL305:BL312"/>
    <mergeCell ref="BM305:BM312"/>
    <mergeCell ref="CA289:CA296"/>
    <mergeCell ref="CF297:CF304"/>
    <mergeCell ref="CG297:CG304"/>
    <mergeCell ref="CH297:CH304"/>
    <mergeCell ref="CI297:CI304"/>
    <mergeCell ref="CJ297:CJ304"/>
    <mergeCell ref="CK297:CK304"/>
    <mergeCell ref="BM257:BM264"/>
    <mergeCell ref="BK257:BK264"/>
    <mergeCell ref="BH257:BH264"/>
    <mergeCell ref="CN289:CN296"/>
    <mergeCell ref="BW305:BW312"/>
    <mergeCell ref="CN281:CN288"/>
    <mergeCell ref="CD289:CD296"/>
    <mergeCell ref="CE289:CE296"/>
    <mergeCell ref="CF289:CF296"/>
    <mergeCell ref="BZ289:BZ296"/>
    <mergeCell ref="BM249:BM256"/>
    <mergeCell ref="BL257:BL264"/>
    <mergeCell ref="BV289:BV296"/>
    <mergeCell ref="BT305:BT312"/>
    <mergeCell ref="BU305:BU312"/>
    <mergeCell ref="CM225:CM232"/>
    <mergeCell ref="CN225:CN232"/>
    <mergeCell ref="BJ265:BJ272"/>
    <mergeCell ref="BL233:BL240"/>
    <mergeCell ref="CD257:CD264"/>
    <mergeCell ref="CB305:CB312"/>
    <mergeCell ref="CC265:CC272"/>
    <mergeCell ref="CF265:CF272"/>
    <mergeCell ref="CG265:CG272"/>
    <mergeCell ref="CH265:CH272"/>
    <mergeCell ref="CE401:CE408"/>
    <mergeCell ref="CI1057:CI1064"/>
    <mergeCell ref="CP1049:CP1056"/>
    <mergeCell ref="CK497:CK504"/>
    <mergeCell ref="CL497:CL504"/>
    <mergeCell ref="BR489:BR496"/>
    <mergeCell ref="BS489:BS496"/>
    <mergeCell ref="BT489:BT496"/>
    <mergeCell ref="BU489:BU496"/>
    <mergeCell ref="BN497:BN504"/>
    <mergeCell ref="BO497:BO504"/>
    <mergeCell ref="BP329:BP336"/>
    <mergeCell ref="BS377:BS384"/>
    <mergeCell ref="CI329:CI336"/>
    <mergeCell ref="CA377:CA384"/>
    <mergeCell ref="CL345:CL352"/>
    <mergeCell ref="CF345:CF352"/>
    <mergeCell ref="CA361:CA368"/>
    <mergeCell ref="CB361:CB368"/>
    <mergeCell ref="CC361:CC368"/>
    <mergeCell ref="CD361:CD368"/>
    <mergeCell ref="CE361:CE368"/>
    <mergeCell ref="CF361:CF368"/>
    <mergeCell ref="CI353:CI360"/>
    <mergeCell ref="CJ353:CJ360"/>
    <mergeCell ref="BR345:BR352"/>
    <mergeCell ref="BS345:BS352"/>
    <mergeCell ref="BT345:BT352"/>
    <mergeCell ref="CF377:CF384"/>
    <mergeCell ref="CG377:CG384"/>
    <mergeCell ref="CH377:CH384"/>
    <mergeCell ref="BN337:BN344"/>
    <mergeCell ref="CF417:CF424"/>
    <mergeCell ref="CG417:CG424"/>
    <mergeCell ref="CH417:CH424"/>
    <mergeCell ref="CI417:CI424"/>
    <mergeCell ref="BP401:BP408"/>
    <mergeCell ref="BU433:BU440"/>
    <mergeCell ref="CL409:CL416"/>
    <mergeCell ref="BZ353:BZ360"/>
    <mergeCell ref="CA353:CA360"/>
    <mergeCell ref="CB353:CB360"/>
    <mergeCell ref="CC353:CC360"/>
    <mergeCell ref="BO401:BO408"/>
    <mergeCell ref="CG401:CG408"/>
    <mergeCell ref="CH401:CH408"/>
    <mergeCell ref="CI401:CI408"/>
    <mergeCell ref="CJ401:CJ408"/>
    <mergeCell ref="BS385:BS392"/>
    <mergeCell ref="CJ345:CJ352"/>
    <mergeCell ref="CE353:CE360"/>
    <mergeCell ref="BX353:BX360"/>
    <mergeCell ref="BY353:BY360"/>
    <mergeCell ref="CL417:CL424"/>
    <mergeCell ref="CD465:CD472"/>
    <mergeCell ref="CE465:CE472"/>
    <mergeCell ref="CF465:CF472"/>
    <mergeCell ref="BW465:BW472"/>
    <mergeCell ref="BX465:BX472"/>
    <mergeCell ref="BY465:BY472"/>
    <mergeCell ref="BS425:BS432"/>
    <mergeCell ref="BT425:BT432"/>
    <mergeCell ref="CE329:CE336"/>
    <mergeCell ref="CF329:CF336"/>
    <mergeCell ref="CD425:CD432"/>
    <mergeCell ref="CN1097:CN1104"/>
    <mergeCell ref="CC1105:CC1112"/>
    <mergeCell ref="CP1097:CP1104"/>
    <mergeCell ref="CM1105:CM1112"/>
    <mergeCell ref="CN1105:CN1112"/>
    <mergeCell ref="CP1105:CP1112"/>
    <mergeCell ref="CL1105:CL1112"/>
    <mergeCell ref="CG1105:CG1112"/>
    <mergeCell ref="CG1121:CG1128"/>
    <mergeCell ref="CN1065:CN1072"/>
    <mergeCell ref="CN1025:CN1032"/>
    <mergeCell ref="CH1073:CH1080"/>
    <mergeCell ref="CI1073:CI1080"/>
    <mergeCell ref="CG1073:CG1080"/>
    <mergeCell ref="CF1073:CF1080"/>
    <mergeCell ref="CB1073:CB1080"/>
    <mergeCell ref="CL1081:CL1088"/>
    <mergeCell ref="CD2625:CD2632"/>
    <mergeCell ref="CE2625:CE2632"/>
    <mergeCell ref="CM4081:CM4088"/>
    <mergeCell ref="CN4081:CN4088"/>
    <mergeCell ref="BR4081:BR4088"/>
    <mergeCell ref="BR4473:BR4480"/>
    <mergeCell ref="BY4489:BY4496"/>
    <mergeCell ref="BY4473:BY4480"/>
    <mergeCell ref="CG2001:CG2008"/>
    <mergeCell ref="CH2001:CH2008"/>
    <mergeCell ref="CI2001:CI2008"/>
    <mergeCell ref="CI2145:CI2152"/>
    <mergeCell ref="BS1313:BS1320"/>
    <mergeCell ref="BR1345:BR1352"/>
    <mergeCell ref="CH2561:CH2568"/>
    <mergeCell ref="BY2633:BY2640"/>
    <mergeCell ref="BZ2633:BZ2640"/>
    <mergeCell ref="CE2545:CE2552"/>
    <mergeCell ref="CF2545:CF2552"/>
    <mergeCell ref="CE1377:CE1384"/>
    <mergeCell ref="CJ1457:CJ1464"/>
    <mergeCell ref="CM1585:CM1592"/>
    <mergeCell ref="CK1481:CK1488"/>
    <mergeCell ref="CB1513:CB1520"/>
    <mergeCell ref="CA1249:CA1256"/>
    <mergeCell ref="CB1249:CB1256"/>
    <mergeCell ref="CG1337:CG1344"/>
    <mergeCell ref="CI1369:CI1376"/>
    <mergeCell ref="CJ1369:CJ1376"/>
    <mergeCell ref="CH1369:CH1376"/>
    <mergeCell ref="CA1369:CA1376"/>
    <mergeCell ref="CE1289:CE1296"/>
    <mergeCell ref="CE1457:CE1464"/>
    <mergeCell ref="CH1441:CH1448"/>
    <mergeCell ref="CD1289:CD1296"/>
    <mergeCell ref="CG1321:CG1328"/>
    <mergeCell ref="CH1321:CH1328"/>
    <mergeCell ref="CM1529:CM1536"/>
    <mergeCell ref="BV1377:BV1384"/>
    <mergeCell ref="BU1545:BU1552"/>
    <mergeCell ref="BV1545:BV1552"/>
    <mergeCell ref="BW1545:BW1552"/>
    <mergeCell ref="BX1545:BX1552"/>
    <mergeCell ref="BY1545:BY1552"/>
    <mergeCell ref="CJ1441:CJ1448"/>
    <mergeCell ref="CM1329:CM1336"/>
    <mergeCell ref="CI1433:CI1440"/>
    <mergeCell ref="CN1057:CN1064"/>
    <mergeCell ref="CN1201:CN1208"/>
    <mergeCell ref="CP1041:CP1048"/>
    <mergeCell ref="CN1001:CN1008"/>
    <mergeCell ref="CF1001:CF1008"/>
    <mergeCell ref="CP1057:CP1064"/>
    <mergeCell ref="BW1057:BW1064"/>
    <mergeCell ref="CN1073:CN1080"/>
    <mergeCell ref="CN993:CN1000"/>
    <mergeCell ref="BY1065:BY1072"/>
    <mergeCell ref="BZ1065:BZ1072"/>
    <mergeCell ref="CP1089:CP1096"/>
    <mergeCell ref="CF1089:CF1096"/>
    <mergeCell ref="CG1089:CG1096"/>
    <mergeCell ref="CH1089:CH1096"/>
    <mergeCell ref="CI1089:CI1096"/>
    <mergeCell ref="CP1065:CP1072"/>
    <mergeCell ref="CG993:CG1000"/>
    <mergeCell ref="CF1017:CF1024"/>
    <mergeCell ref="CI1017:CI1024"/>
    <mergeCell ref="CP1033:CP1040"/>
    <mergeCell ref="CL977:CL984"/>
    <mergeCell ref="CH1105:CH1112"/>
    <mergeCell ref="CI1105:CI1112"/>
    <mergeCell ref="CJ1105:CJ1112"/>
    <mergeCell ref="CK1105:CK1112"/>
    <mergeCell ref="CM1113:CM1120"/>
    <mergeCell ref="CN1113:CN1120"/>
    <mergeCell ref="CP1113:CP1120"/>
    <mergeCell ref="CN1081:CN1088"/>
    <mergeCell ref="CL1089:CL1096"/>
    <mergeCell ref="CG1113:CG1120"/>
    <mergeCell ref="CH1113:CH1120"/>
    <mergeCell ref="CI1113:CI1120"/>
    <mergeCell ref="CJ1113:CJ1120"/>
    <mergeCell ref="CL1113:CL1120"/>
    <mergeCell ref="CG1025:CG1032"/>
    <mergeCell ref="CH1025:CH1032"/>
    <mergeCell ref="CI1025:CI1032"/>
    <mergeCell ref="CJ1025:CJ1032"/>
    <mergeCell ref="CM1049:CM1056"/>
    <mergeCell ref="CM1041:CM1048"/>
    <mergeCell ref="CK1057:CK1064"/>
    <mergeCell ref="CL1073:CL1080"/>
    <mergeCell ref="CB1025:CB1032"/>
    <mergeCell ref="CK1041:CK1048"/>
    <mergeCell ref="CP993:CP1000"/>
    <mergeCell ref="CH993:CH1000"/>
    <mergeCell ref="CM1089:CM1096"/>
    <mergeCell ref="BY1073:BY1080"/>
    <mergeCell ref="BW1017:BW1024"/>
    <mergeCell ref="CB993:CB1000"/>
    <mergeCell ref="CC993:CC1000"/>
    <mergeCell ref="CD993:CD1000"/>
    <mergeCell ref="BY993:BY1000"/>
    <mergeCell ref="CA993:CA1000"/>
    <mergeCell ref="CG1009:CG1016"/>
    <mergeCell ref="CP1073:CP1080"/>
    <mergeCell ref="CP1081:CP1088"/>
    <mergeCell ref="BZ1089:BZ1096"/>
    <mergeCell ref="CA1089:CA1096"/>
    <mergeCell ref="CB1089:CB1096"/>
    <mergeCell ref="CN1089:CN1096"/>
    <mergeCell ref="CD1089:CD1096"/>
    <mergeCell ref="CI1273:CI1280"/>
    <mergeCell ref="CC1169:CC1176"/>
    <mergeCell ref="CL1137:CL1144"/>
    <mergeCell ref="CN1393:CN1400"/>
    <mergeCell ref="CC1073:CC1080"/>
    <mergeCell ref="CB1049:CB1056"/>
    <mergeCell ref="CC1049:CC1056"/>
    <mergeCell ref="CD1049:CD1056"/>
    <mergeCell ref="CE1049:CE1056"/>
    <mergeCell ref="CH1353:CH1360"/>
    <mergeCell ref="CI1353:CI1360"/>
    <mergeCell ref="CJ1353:CJ1360"/>
    <mergeCell ref="CA1353:CA1360"/>
    <mergeCell ref="CB1353:CB1360"/>
    <mergeCell ref="CL1393:CL1400"/>
    <mergeCell ref="CG1041:CG1048"/>
    <mergeCell ref="CC1025:CC1032"/>
    <mergeCell ref="CA1065:CA1072"/>
    <mergeCell ref="CD1209:CD1216"/>
    <mergeCell ref="CD1313:CD1320"/>
    <mergeCell ref="CM1097:CM1104"/>
    <mergeCell ref="CK1113:CK1120"/>
    <mergeCell ref="CI1129:CI1136"/>
    <mergeCell ref="CJ1129:CJ1136"/>
    <mergeCell ref="CK1129:CK1136"/>
    <mergeCell ref="CL1129:CL1136"/>
    <mergeCell ref="CA1129:CA1136"/>
    <mergeCell ref="CB1129:CB1136"/>
    <mergeCell ref="CC1233:CC1240"/>
    <mergeCell ref="CM1057:CM1064"/>
    <mergeCell ref="CB1057:CB1064"/>
    <mergeCell ref="CC1057:CC1064"/>
    <mergeCell ref="CM1065:CM1072"/>
    <mergeCell ref="CE1121:CE1128"/>
    <mergeCell ref="CH1121:CH1128"/>
    <mergeCell ref="CI1121:CI1128"/>
    <mergeCell ref="CJ1121:CJ1128"/>
    <mergeCell ref="CK1121:CK1128"/>
    <mergeCell ref="CG1193:CG1200"/>
    <mergeCell ref="CH1193:CH1200"/>
    <mergeCell ref="CI1193:CI1200"/>
    <mergeCell ref="CB1177:CB1184"/>
    <mergeCell ref="CC1177:CC1184"/>
    <mergeCell ref="CD1177:CD1184"/>
    <mergeCell ref="CI1097:CI1104"/>
    <mergeCell ref="CJ1097:CJ1104"/>
    <mergeCell ref="CE1169:CE1176"/>
    <mergeCell ref="CF1169:CF1176"/>
    <mergeCell ref="CG1169:CG1176"/>
    <mergeCell ref="CH1329:CH1336"/>
    <mergeCell ref="CH1233:CH1240"/>
    <mergeCell ref="CB1281:CB1288"/>
    <mergeCell ref="CC1281:CC1288"/>
    <mergeCell ref="CD1281:CD1288"/>
    <mergeCell ref="CE1281:CE1288"/>
    <mergeCell ref="CF1081:CF1088"/>
    <mergeCell ref="CG1081:CG1088"/>
    <mergeCell ref="CM1081:CM1088"/>
    <mergeCell ref="CM1073:CM1080"/>
    <mergeCell ref="CM1033:CM1040"/>
    <mergeCell ref="CN1033:CN1040"/>
    <mergeCell ref="CN1049:CN1056"/>
    <mergeCell ref="CN1129:CN1136"/>
    <mergeCell ref="CH1201:CH1208"/>
    <mergeCell ref="CD1441:CD1448"/>
    <mergeCell ref="CN1425:CN1432"/>
    <mergeCell ref="CE1257:CE1264"/>
    <mergeCell ref="CD1105:CD1112"/>
    <mergeCell ref="CE1105:CE1112"/>
    <mergeCell ref="CE1177:CE1184"/>
    <mergeCell ref="CF1177:CF1184"/>
    <mergeCell ref="CE1313:CE1320"/>
    <mergeCell ref="CB1185:CB1192"/>
    <mergeCell ref="CC1185:CC1192"/>
    <mergeCell ref="CD1185:CD1192"/>
    <mergeCell ref="CE1185:CE1192"/>
    <mergeCell ref="CF1185:CF1192"/>
    <mergeCell ref="CG1185:CG1192"/>
    <mergeCell ref="CH1185:CH1192"/>
    <mergeCell ref="CI1185:CI1192"/>
    <mergeCell ref="CJ1185:CJ1192"/>
    <mergeCell ref="CK1185:CK1192"/>
    <mergeCell ref="CL1185:CL1192"/>
    <mergeCell ref="CM1185:CM1192"/>
    <mergeCell ref="CN1185:CN1192"/>
    <mergeCell ref="CN1273:CN1280"/>
    <mergeCell ref="CN1289:CN1296"/>
    <mergeCell ref="CK1169:CK1176"/>
    <mergeCell ref="CH1145:CH1152"/>
    <mergeCell ref="CH1161:CH1168"/>
    <mergeCell ref="CE1217:CE1224"/>
    <mergeCell ref="CJ1289:CJ1296"/>
    <mergeCell ref="CJ1257:CJ1264"/>
    <mergeCell ref="CJ1169:CJ1176"/>
    <mergeCell ref="CJ1137:CJ1144"/>
    <mergeCell ref="CE1193:CE1200"/>
    <mergeCell ref="CF1193:CF1200"/>
    <mergeCell ref="CB1121:CB1128"/>
    <mergeCell ref="CC1121:CC1128"/>
    <mergeCell ref="CD1121:CD1128"/>
    <mergeCell ref="CG1217:CG1224"/>
    <mergeCell ref="CE1233:CE1240"/>
    <mergeCell ref="CG1209:CG1216"/>
    <mergeCell ref="CC1313:CC1320"/>
    <mergeCell ref="CB1313:CB1320"/>
    <mergeCell ref="CH1209:CH1216"/>
    <mergeCell ref="CI1209:CI1216"/>
    <mergeCell ref="CI1225:CI1232"/>
    <mergeCell ref="CJ1225:CJ1232"/>
    <mergeCell ref="CK1225:CK1232"/>
    <mergeCell ref="CF1217:CF1224"/>
    <mergeCell ref="CE1161:CE1168"/>
    <mergeCell ref="CK1137:CK1144"/>
    <mergeCell ref="CL1209:CL1216"/>
    <mergeCell ref="CJ1241:CJ1248"/>
    <mergeCell ref="CN1225:CN1232"/>
    <mergeCell ref="CL1241:CL1248"/>
    <mergeCell ref="CC1161:CC1168"/>
    <mergeCell ref="CI1233:CI1240"/>
    <mergeCell ref="CB1305:CB1312"/>
    <mergeCell ref="CC1289:CC1296"/>
    <mergeCell ref="CD1169:CD1176"/>
    <mergeCell ref="CB1273:CB1280"/>
    <mergeCell ref="CC1273:CC1280"/>
    <mergeCell ref="CE1209:CE1216"/>
    <mergeCell ref="CB1169:CB1176"/>
    <mergeCell ref="CG1249:CG1256"/>
    <mergeCell ref="CH1273:CH1280"/>
    <mergeCell ref="CL1305:CL1312"/>
    <mergeCell ref="BZ1193:BZ1200"/>
    <mergeCell ref="CL1385:CL1392"/>
    <mergeCell ref="CF1401:CF1408"/>
    <mergeCell ref="CD1241:CD1248"/>
    <mergeCell ref="CH1337:CH1344"/>
    <mergeCell ref="CI1337:CI1344"/>
    <mergeCell ref="CJ1361:CJ1368"/>
    <mergeCell ref="CI1361:CI1368"/>
    <mergeCell ref="CJ1345:CJ1352"/>
    <mergeCell ref="CF1361:CF1368"/>
    <mergeCell ref="CG1361:CG1368"/>
    <mergeCell ref="CH1361:CH1368"/>
    <mergeCell ref="CK1441:CK1448"/>
    <mergeCell ref="CF1489:CF1496"/>
    <mergeCell ref="CG1489:CG1496"/>
    <mergeCell ref="CF1441:CF1448"/>
    <mergeCell ref="CL1441:CL1448"/>
    <mergeCell ref="CM1233:CM1240"/>
    <mergeCell ref="CC1193:CC1200"/>
    <mergeCell ref="CB1209:CB1216"/>
    <mergeCell ref="CC1209:CC1216"/>
    <mergeCell ref="CB1225:CB1232"/>
    <mergeCell ref="CN1481:CN1488"/>
    <mergeCell ref="BY1465:BY1472"/>
    <mergeCell ref="BZ1465:BZ1472"/>
    <mergeCell ref="CH1481:CH1488"/>
    <mergeCell ref="CI1481:CI1488"/>
    <mergeCell ref="CG1233:CG1240"/>
    <mergeCell ref="CF1409:CF1416"/>
    <mergeCell ref="BV1409:BV1416"/>
    <mergeCell ref="CF1425:CF1432"/>
    <mergeCell ref="CK1201:CK1208"/>
    <mergeCell ref="CB1241:CB1248"/>
    <mergeCell ref="CH1241:CH1248"/>
    <mergeCell ref="CE1305:CE1312"/>
    <mergeCell ref="CG1401:CG1408"/>
    <mergeCell ref="CH1401:CH1408"/>
    <mergeCell ref="CL1417:CL1424"/>
    <mergeCell ref="CI1409:CI1416"/>
    <mergeCell ref="BX1193:BX1200"/>
    <mergeCell ref="BY1193:BY1200"/>
    <mergeCell ref="CA1193:CA1200"/>
    <mergeCell ref="CG1313:CG1320"/>
    <mergeCell ref="CJ1305:CJ1312"/>
    <mergeCell ref="CD1225:CD1232"/>
    <mergeCell ref="CE1225:CE1232"/>
    <mergeCell ref="CH1409:CH1416"/>
    <mergeCell ref="CN1361:CN1368"/>
    <mergeCell ref="CB1409:CB1416"/>
    <mergeCell ref="CD1409:CD1416"/>
    <mergeCell ref="CE1409:CE1416"/>
    <mergeCell ref="CN1377:CN1384"/>
    <mergeCell ref="CM1369:CM1376"/>
    <mergeCell ref="CN1369:CN1376"/>
    <mergeCell ref="CM1393:CM1400"/>
    <mergeCell ref="CK1369:CK1376"/>
    <mergeCell ref="CI1329:CI1336"/>
    <mergeCell ref="CJ1433:CJ1440"/>
    <mergeCell ref="CM1481:CM1488"/>
    <mergeCell ref="CJ1249:CJ1256"/>
    <mergeCell ref="CJ1425:CJ1432"/>
    <mergeCell ref="CK1425:CK1432"/>
    <mergeCell ref="CL1425:CL1432"/>
    <mergeCell ref="CL1201:CL1208"/>
    <mergeCell ref="BW1105:BW1112"/>
    <mergeCell ref="BZ1209:BZ1216"/>
    <mergeCell ref="CI1417:CI1424"/>
    <mergeCell ref="CJ1417:CJ1424"/>
    <mergeCell ref="CK1417:CK1424"/>
    <mergeCell ref="CM1417:CM1424"/>
    <mergeCell ref="CA1409:CA1416"/>
    <mergeCell ref="CH1449:CH1456"/>
    <mergeCell ref="CI1449:CI1456"/>
    <mergeCell ref="CG1441:CG1448"/>
    <mergeCell ref="CC1369:CC1376"/>
    <mergeCell ref="CF1521:CF1528"/>
    <mergeCell ref="CD1233:CD1240"/>
    <mergeCell ref="CI1393:CI1400"/>
    <mergeCell ref="CJ1393:CJ1400"/>
    <mergeCell ref="BV1105:BV1112"/>
    <mergeCell ref="CM1361:CM1368"/>
    <mergeCell ref="CM1377:CM1384"/>
    <mergeCell ref="CL1345:CL1352"/>
    <mergeCell ref="CK1361:CK1368"/>
    <mergeCell ref="CL1369:CL1376"/>
    <mergeCell ref="CF1305:CF1312"/>
    <mergeCell ref="CE1369:CE1376"/>
    <mergeCell ref="CH1297:CH1304"/>
    <mergeCell ref="CI1297:CI1304"/>
    <mergeCell ref="CN1145:CN1152"/>
    <mergeCell ref="CJ1201:CJ1208"/>
    <mergeCell ref="CN1329:CN1336"/>
    <mergeCell ref="CL1313:CL1320"/>
    <mergeCell ref="CN1321:CN1328"/>
    <mergeCell ref="CM1121:CM1128"/>
    <mergeCell ref="CN1121:CN1128"/>
    <mergeCell ref="CM1137:CM1144"/>
    <mergeCell ref="CG1137:CG1144"/>
    <mergeCell ref="CH1137:CH1144"/>
    <mergeCell ref="CI1137:CI1144"/>
    <mergeCell ref="CK1193:CK1200"/>
    <mergeCell ref="CL1193:CL1200"/>
    <mergeCell ref="CI1153:CI1160"/>
    <mergeCell ref="CJ1153:CJ1160"/>
    <mergeCell ref="CK1153:CK1160"/>
    <mergeCell ref="CL1153:CL1160"/>
    <mergeCell ref="CL1169:CL1176"/>
    <mergeCell ref="CN1409:CN1416"/>
    <mergeCell ref="CF1417:CF1424"/>
    <mergeCell ref="CD1393:CD1400"/>
    <mergeCell ref="CN1241:CN1248"/>
    <mergeCell ref="CF1329:CF1336"/>
    <mergeCell ref="CN1353:CN1360"/>
    <mergeCell ref="CD1353:CD1360"/>
    <mergeCell ref="CE1353:CE1360"/>
    <mergeCell ref="CH1417:CH1424"/>
    <mergeCell ref="CL1409:CL1416"/>
    <mergeCell ref="CG1153:CG1160"/>
    <mergeCell ref="CH1153:CH1160"/>
    <mergeCell ref="CA1209:CA1216"/>
    <mergeCell ref="CN1337:CN1344"/>
    <mergeCell ref="CG1345:CG1352"/>
    <mergeCell ref="CL1337:CL1344"/>
    <mergeCell ref="CH1345:CH1352"/>
    <mergeCell ref="CI1345:CI1352"/>
    <mergeCell ref="BY1273:BY1280"/>
    <mergeCell ref="CG1329:CG1336"/>
    <mergeCell ref="CH1249:CH1256"/>
    <mergeCell ref="CI1249:CI1256"/>
    <mergeCell ref="CM1385:CM1392"/>
    <mergeCell ref="CN1385:CN1392"/>
    <mergeCell ref="CG1409:CG1416"/>
    <mergeCell ref="CM1409:CM1416"/>
    <mergeCell ref="CN1345:CN1352"/>
    <mergeCell ref="CJ1513:CJ1520"/>
    <mergeCell ref="CK1513:CK1520"/>
    <mergeCell ref="CH1577:CH1584"/>
    <mergeCell ref="CK1409:CK1416"/>
    <mergeCell ref="CD1977:CD1984"/>
    <mergeCell ref="CE1977:CE1984"/>
    <mergeCell ref="CK1545:CK1552"/>
    <mergeCell ref="CA1553:CA1560"/>
    <mergeCell ref="CB1553:CB1560"/>
    <mergeCell ref="CC1553:CC1560"/>
    <mergeCell ref="CJ1553:CJ1560"/>
    <mergeCell ref="CF1537:CF1544"/>
    <mergeCell ref="CG1537:CG1544"/>
    <mergeCell ref="CH1537:CH1544"/>
    <mergeCell ref="CM1545:CM1552"/>
    <mergeCell ref="CI1377:CI1384"/>
    <mergeCell ref="CD1377:CD1384"/>
    <mergeCell ref="BX1105:BX1112"/>
    <mergeCell ref="CJ1409:CJ1416"/>
    <mergeCell ref="BU1329:BU1336"/>
    <mergeCell ref="BW1289:BW1296"/>
    <mergeCell ref="BX1289:BX1296"/>
    <mergeCell ref="BV1321:BV1328"/>
    <mergeCell ref="BW1321:BW1328"/>
    <mergeCell ref="CK1097:CK1104"/>
    <mergeCell ref="CL1097:CL1104"/>
    <mergeCell ref="CA1097:CA1104"/>
    <mergeCell ref="CB1097:CB1104"/>
    <mergeCell ref="CC1097:CC1104"/>
    <mergeCell ref="CD1097:CD1104"/>
    <mergeCell ref="CE1097:CE1104"/>
    <mergeCell ref="CF1097:CF1104"/>
    <mergeCell ref="CJ1337:CJ1344"/>
    <mergeCell ref="CM1353:CM1360"/>
    <mergeCell ref="CM1505:CM1512"/>
    <mergeCell ref="BV1473:BV1480"/>
    <mergeCell ref="CM1473:CM1480"/>
    <mergeCell ref="CL1433:CL1440"/>
    <mergeCell ref="CA1401:CA1408"/>
    <mergeCell ref="CM1129:CM1136"/>
    <mergeCell ref="CG1177:CG1184"/>
    <mergeCell ref="CH1177:CH1184"/>
    <mergeCell ref="CI1177:CI1184"/>
    <mergeCell ref="CJ1177:CJ1184"/>
    <mergeCell ref="CK1177:CK1184"/>
    <mergeCell ref="CF1121:CF1128"/>
    <mergeCell ref="CI1513:CI1520"/>
    <mergeCell ref="CL1497:CL1504"/>
    <mergeCell ref="CE1441:CE1448"/>
    <mergeCell ref="CC1409:CC1416"/>
    <mergeCell ref="CA1121:CA1128"/>
    <mergeCell ref="BW1097:BW1104"/>
    <mergeCell ref="BX1097:BX1104"/>
    <mergeCell ref="CB1201:CB1208"/>
    <mergeCell ref="CC1201:CC1208"/>
    <mergeCell ref="CD1201:CD1208"/>
    <mergeCell ref="CE1201:CE1208"/>
    <mergeCell ref="CB1393:CB1400"/>
    <mergeCell ref="CC1513:CC1520"/>
    <mergeCell ref="CD1513:CD1520"/>
    <mergeCell ref="CE1513:CE1520"/>
    <mergeCell ref="CF1513:CF1520"/>
    <mergeCell ref="CG1513:CG1520"/>
    <mergeCell ref="CH1513:CH1520"/>
    <mergeCell ref="CD1305:CD1312"/>
    <mergeCell ref="CF1345:CF1352"/>
    <mergeCell ref="CF1385:CF1392"/>
    <mergeCell ref="CF1377:CF1384"/>
    <mergeCell ref="CG1377:CG1384"/>
    <mergeCell ref="CC1353:CC1360"/>
    <mergeCell ref="CG1161:CG1168"/>
    <mergeCell ref="CM1449:CM1456"/>
    <mergeCell ref="CM1425:CM1432"/>
    <mergeCell ref="CE1337:CE1344"/>
    <mergeCell ref="CM1433:CM1440"/>
    <mergeCell ref="CH1433:CH1440"/>
    <mergeCell ref="CE2241:CE2248"/>
    <mergeCell ref="CM1513:CM1520"/>
    <mergeCell ref="CN1513:CN1520"/>
    <mergeCell ref="CM1249:CM1256"/>
    <mergeCell ref="CN1249:CN1256"/>
    <mergeCell ref="CM1337:CM1344"/>
    <mergeCell ref="CJ1505:CJ1512"/>
    <mergeCell ref="CJ1481:CJ1488"/>
    <mergeCell ref="CK1521:CK1528"/>
    <mergeCell ref="CL1273:CL1280"/>
    <mergeCell ref="CK1257:CK1264"/>
    <mergeCell ref="CE1321:CE1328"/>
    <mergeCell ref="CC1305:CC1312"/>
    <mergeCell ref="CJ1809:CJ1816"/>
    <mergeCell ref="CD1913:CD1920"/>
    <mergeCell ref="CE1913:CE1920"/>
    <mergeCell ref="CG2041:CG2048"/>
    <mergeCell ref="CF1913:CF1920"/>
    <mergeCell ref="CB2025:CB2032"/>
    <mergeCell ref="CD1737:CD1744"/>
    <mergeCell ref="CF1761:CF1768"/>
    <mergeCell ref="CJ1833:CJ1840"/>
    <mergeCell ref="CJ1825:CJ1832"/>
    <mergeCell ref="CI2041:CI2048"/>
    <mergeCell ref="CB1649:CB1656"/>
    <mergeCell ref="CC1649:CC1656"/>
    <mergeCell ref="CH1505:CH1512"/>
    <mergeCell ref="CD1505:CD1512"/>
    <mergeCell ref="CE1505:CE1512"/>
    <mergeCell ref="CF1505:CF1512"/>
    <mergeCell ref="CG1505:CG1512"/>
    <mergeCell ref="CL2009:CL2016"/>
    <mergeCell ref="CF1801:CF1808"/>
    <mergeCell ref="CI1649:CI1656"/>
    <mergeCell ref="CL1505:CL1512"/>
    <mergeCell ref="CN1497:CN1504"/>
    <mergeCell ref="CC1393:CC1400"/>
    <mergeCell ref="CL1481:CL1488"/>
    <mergeCell ref="CL1521:CL1528"/>
    <mergeCell ref="CC1577:CC1584"/>
    <mergeCell ref="CI1641:CI1648"/>
    <mergeCell ref="CI1721:CI1728"/>
    <mergeCell ref="CG1761:CG1768"/>
    <mergeCell ref="CH1761:CH1768"/>
    <mergeCell ref="CK1345:CK1352"/>
    <mergeCell ref="CD1417:CD1424"/>
    <mergeCell ref="BY1137:BY1144"/>
    <mergeCell ref="BZ1137:BZ1144"/>
    <mergeCell ref="CI2225:CI2232"/>
    <mergeCell ref="CD2241:CD2248"/>
    <mergeCell ref="BZ1401:BZ1408"/>
    <mergeCell ref="CK1401:CK1408"/>
    <mergeCell ref="CL1401:CL1408"/>
    <mergeCell ref="CB1401:CB1408"/>
    <mergeCell ref="CC1401:CC1408"/>
    <mergeCell ref="CL1377:CL1384"/>
    <mergeCell ref="CF1393:CF1400"/>
    <mergeCell ref="CG1393:CG1400"/>
    <mergeCell ref="CH1393:CH1400"/>
    <mergeCell ref="CJ1089:CJ1096"/>
    <mergeCell ref="CK1089:CK1096"/>
    <mergeCell ref="CL1177:CL1184"/>
    <mergeCell ref="BX1113:BX1120"/>
    <mergeCell ref="BY1113:BY1120"/>
    <mergeCell ref="BZ1113:BZ1120"/>
    <mergeCell ref="BZ1105:BZ1112"/>
    <mergeCell ref="CF1145:CF1152"/>
    <mergeCell ref="CA1921:CA1928"/>
    <mergeCell ref="CB1921:CB1928"/>
    <mergeCell ref="CA1993:CA2000"/>
    <mergeCell ref="BX1913:BX1920"/>
    <mergeCell ref="CA1545:CA1552"/>
    <mergeCell ref="CB1545:CB1552"/>
    <mergeCell ref="CH1545:CH1552"/>
    <mergeCell ref="CI1545:CI1552"/>
    <mergeCell ref="CH1529:CH1536"/>
    <mergeCell ref="CI1529:CI1536"/>
    <mergeCell ref="CK1529:CK1536"/>
    <mergeCell ref="CD1633:CD1640"/>
    <mergeCell ref="CG1609:CG1616"/>
    <mergeCell ref="CH1609:CH1616"/>
    <mergeCell ref="CH1377:CH1384"/>
    <mergeCell ref="CK1833:CK1840"/>
    <mergeCell ref="CL1833:CL1840"/>
    <mergeCell ref="CI1841:CI1848"/>
    <mergeCell ref="CC1817:CC1824"/>
    <mergeCell ref="CD1817:CD1824"/>
    <mergeCell ref="CE1817:CE1824"/>
    <mergeCell ref="CF1817:CF1824"/>
    <mergeCell ref="CG1817:CG1824"/>
    <mergeCell ref="CA1233:CA1240"/>
    <mergeCell ref="BZ1153:BZ1160"/>
    <mergeCell ref="BZ1217:BZ1224"/>
    <mergeCell ref="CF1241:CF1248"/>
    <mergeCell ref="CL1793:CL1800"/>
    <mergeCell ref="CH1521:CH1528"/>
    <mergeCell ref="CI1521:CI1528"/>
    <mergeCell ref="CJ1521:CJ1528"/>
    <mergeCell ref="BX1537:BX1544"/>
    <mergeCell ref="BY1537:BY1544"/>
    <mergeCell ref="CA1529:CA1536"/>
    <mergeCell ref="CB1529:CB1536"/>
    <mergeCell ref="BZ1537:BZ1544"/>
    <mergeCell ref="BX1489:BX1496"/>
    <mergeCell ref="BY1489:BY1496"/>
    <mergeCell ref="BZ1489:BZ1496"/>
    <mergeCell ref="CA1489:CA1496"/>
    <mergeCell ref="CB1489:CB1496"/>
    <mergeCell ref="CF1369:CF1376"/>
    <mergeCell ref="CN4105:CN4112"/>
    <mergeCell ref="CA4033:CA4040"/>
    <mergeCell ref="CH4017:CH4024"/>
    <mergeCell ref="BY4041:BY4048"/>
    <mergeCell ref="CM4113:CM4120"/>
    <mergeCell ref="BY4073:BY4080"/>
    <mergeCell ref="CD2641:CD2648"/>
    <mergeCell ref="CD2649:CD2656"/>
    <mergeCell ref="CE2649:CE2656"/>
    <mergeCell ref="CF2649:CF2656"/>
    <mergeCell ref="CI2609:CI2616"/>
    <mergeCell ref="BT2577:BT2584"/>
    <mergeCell ref="CH2529:CH2536"/>
    <mergeCell ref="CI2529:CI2536"/>
    <mergeCell ref="CL537:CL544"/>
    <mergeCell ref="CJ1449:CJ1456"/>
    <mergeCell ref="CK1449:CK1456"/>
    <mergeCell ref="CL1449:CL1456"/>
    <mergeCell ref="CL1473:CL1480"/>
    <mergeCell ref="CK1537:CK1544"/>
    <mergeCell ref="CA2017:CA2024"/>
    <mergeCell ref="BX2137:BX2144"/>
    <mergeCell ref="BY2569:BY2576"/>
    <mergeCell ref="CC1641:CC1648"/>
    <mergeCell ref="CD1641:CD1648"/>
    <mergeCell ref="CE1641:CE1648"/>
    <mergeCell ref="CH1945:CH1952"/>
    <mergeCell ref="CI1945:CI1952"/>
    <mergeCell ref="CJ1945:CJ1952"/>
    <mergeCell ref="CD1953:CD1960"/>
    <mergeCell ref="CE1953:CE1960"/>
    <mergeCell ref="CF1953:CF1960"/>
    <mergeCell ref="CG1953:CG1960"/>
    <mergeCell ref="CH1953:CH1960"/>
    <mergeCell ref="CI1953:CI1960"/>
    <mergeCell ref="CJ1953:CJ1960"/>
    <mergeCell ref="CD1961:CD1968"/>
    <mergeCell ref="CE1961:CE1968"/>
    <mergeCell ref="CF1961:CF1968"/>
    <mergeCell ref="CG1961:CG1968"/>
    <mergeCell ref="CH1961:CH1968"/>
    <mergeCell ref="CI1961:CI1968"/>
    <mergeCell ref="CJ1961:CJ1968"/>
    <mergeCell ref="CC1969:CC1976"/>
    <mergeCell ref="CD1969:CD1976"/>
    <mergeCell ref="CE1969:CE1976"/>
    <mergeCell ref="CF1969:CF1976"/>
    <mergeCell ref="CG1969:CG1976"/>
    <mergeCell ref="BY2241:BY2248"/>
    <mergeCell ref="CC2457:CC2464"/>
    <mergeCell ref="CB2481:CB2488"/>
    <mergeCell ref="CI2353:CI2360"/>
    <mergeCell ref="BX2393:BX2400"/>
    <mergeCell ref="CE1737:CE1744"/>
    <mergeCell ref="CC2545:CC2552"/>
    <mergeCell ref="BZ2521:BZ2528"/>
    <mergeCell ref="CD2001:CD2008"/>
    <mergeCell ref="CD2537:CD2544"/>
    <mergeCell ref="CE2537:CE2544"/>
    <mergeCell ref="CF2537:CF2544"/>
    <mergeCell ref="CG2537:CG2544"/>
    <mergeCell ref="BX2129:BX2136"/>
    <mergeCell ref="CA1033:CA1040"/>
    <mergeCell ref="CC1417:CC1424"/>
    <mergeCell ref="CN4073:CN4080"/>
    <mergeCell ref="BY2129:BY2136"/>
    <mergeCell ref="CE2185:CE2192"/>
    <mergeCell ref="CF2569:CF2576"/>
    <mergeCell ref="CI3065:CI3072"/>
    <mergeCell ref="CC3017:CC3024"/>
    <mergeCell ref="CC3105:CC3112"/>
    <mergeCell ref="CC3129:CC3136"/>
    <mergeCell ref="BV1617:BV1624"/>
    <mergeCell ref="CL1617:CL1624"/>
    <mergeCell ref="CH1617:CH1624"/>
    <mergeCell ref="CI1617:CI1624"/>
    <mergeCell ref="CM2617:CM2624"/>
    <mergeCell ref="CM2593:CM2600"/>
    <mergeCell ref="CL2633:CL2640"/>
    <mergeCell ref="CJ2649:CJ2656"/>
    <mergeCell ref="BU2305:BU2312"/>
    <mergeCell ref="BU2417:BU2424"/>
    <mergeCell ref="CA2449:CA2456"/>
    <mergeCell ref="CB2417:CB2424"/>
    <mergeCell ref="CC2417:CC2424"/>
    <mergeCell ref="CJ2633:CJ2640"/>
    <mergeCell ref="CE2585:CE2592"/>
    <mergeCell ref="CI2617:CI2624"/>
    <mergeCell ref="CC2641:CC2648"/>
    <mergeCell ref="CG2641:CG2648"/>
    <mergeCell ref="CG2633:CG2640"/>
    <mergeCell ref="CD2633:CD2640"/>
    <mergeCell ref="CE2633:CE2640"/>
    <mergeCell ref="CF2641:CF2648"/>
    <mergeCell ref="BX2097:BX2104"/>
    <mergeCell ref="BZ2513:BZ2520"/>
    <mergeCell ref="CH2513:CH2520"/>
    <mergeCell ref="BY2521:BY2528"/>
    <mergeCell ref="BZ2505:BZ2512"/>
    <mergeCell ref="CC2329:CC2336"/>
    <mergeCell ref="CB2177:CB2184"/>
    <mergeCell ref="BZ2169:BZ2176"/>
    <mergeCell ref="CC4073:CC4080"/>
    <mergeCell ref="CF4073:CF4080"/>
    <mergeCell ref="CL4025:CL4032"/>
    <mergeCell ref="CH4073:CH4080"/>
    <mergeCell ref="CL4073:CL4080"/>
    <mergeCell ref="CE4065:CE4072"/>
    <mergeCell ref="CA2025:CA2032"/>
    <mergeCell ref="CM1713:CM1720"/>
    <mergeCell ref="CN1713:CN1720"/>
    <mergeCell ref="BU1673:BU1680"/>
    <mergeCell ref="BV1673:BV1680"/>
    <mergeCell ref="BW1673:BW1680"/>
    <mergeCell ref="CN1769:CN1776"/>
    <mergeCell ref="CG1769:CG1776"/>
    <mergeCell ref="CJ1793:CJ1800"/>
    <mergeCell ref="BU1769:BU1776"/>
    <mergeCell ref="BV1769:BV1776"/>
    <mergeCell ref="BW1769:BW1776"/>
    <mergeCell ref="BX1769:BX1776"/>
    <mergeCell ref="BY1769:BY1776"/>
    <mergeCell ref="BZ1769:BZ1776"/>
    <mergeCell ref="CF1785:CF1792"/>
    <mergeCell ref="CA1801:CA1808"/>
    <mergeCell ref="CB1801:CB1808"/>
    <mergeCell ref="CD1849:CD1856"/>
    <mergeCell ref="CE1849:CE1856"/>
    <mergeCell ref="CP4185:CP4192"/>
    <mergeCell ref="CP4193:CP4200"/>
    <mergeCell ref="CL4097:CL4104"/>
    <mergeCell ref="CE4113:CE4120"/>
    <mergeCell ref="CF4113:CF4120"/>
    <mergeCell ref="CM4161:CM4168"/>
    <mergeCell ref="CI4081:CI4088"/>
    <mergeCell ref="CI4129:CI4136"/>
    <mergeCell ref="CC4089:CC4096"/>
    <mergeCell ref="CI4113:CI4120"/>
    <mergeCell ref="CP4073:CP4080"/>
    <mergeCell ref="CF4121:CF4128"/>
    <mergeCell ref="CB4129:CB4136"/>
    <mergeCell ref="CG1457:CG1464"/>
    <mergeCell ref="CA1481:CA1488"/>
    <mergeCell ref="CB1481:CB1488"/>
    <mergeCell ref="CC1481:CC1488"/>
    <mergeCell ref="CD1481:CD1488"/>
    <mergeCell ref="CE1705:CE1712"/>
    <mergeCell ref="CI1753:CI1760"/>
    <mergeCell ref="CC1489:CC1496"/>
    <mergeCell ref="CD1489:CD1496"/>
    <mergeCell ref="CI1577:CI1584"/>
    <mergeCell ref="CJ1577:CJ1584"/>
    <mergeCell ref="CA2041:CA2048"/>
    <mergeCell ref="CG2217:CG2224"/>
    <mergeCell ref="CH2217:CH2224"/>
    <mergeCell ref="BX2529:BX2536"/>
    <mergeCell ref="CC2529:CC2536"/>
    <mergeCell ref="CC2449:CC2456"/>
    <mergeCell ref="CF2153:CF2160"/>
    <mergeCell ref="CG2209:CG2216"/>
    <mergeCell ref="CH2209:CH2216"/>
    <mergeCell ref="CF1833:CF1840"/>
    <mergeCell ref="CH1913:CH1920"/>
    <mergeCell ref="CG1713:CG1720"/>
    <mergeCell ref="CH1713:CH1720"/>
    <mergeCell ref="CI1713:CI1720"/>
    <mergeCell ref="CC1529:CC1536"/>
    <mergeCell ref="BY2289:BY2296"/>
    <mergeCell ref="BX2305:BX2312"/>
    <mergeCell ref="BZ2457:BZ2464"/>
    <mergeCell ref="CB2473:CB2480"/>
    <mergeCell ref="BZ2481:BZ2488"/>
    <mergeCell ref="CC2481:CC2488"/>
    <mergeCell ref="BX2161:BX2168"/>
    <mergeCell ref="CB2441:CB2448"/>
    <mergeCell ref="CC2441:CC2448"/>
    <mergeCell ref="BX2185:BX2192"/>
    <mergeCell ref="BY2185:BY2192"/>
    <mergeCell ref="CA2185:CA2192"/>
    <mergeCell ref="CA2265:CA2272"/>
    <mergeCell ref="CC1697:CC1704"/>
    <mergeCell ref="CH1641:CH1648"/>
    <mergeCell ref="CH1673:CH1680"/>
    <mergeCell ref="CG1689:CG1696"/>
    <mergeCell ref="CH1825:CH1832"/>
    <mergeCell ref="CI1825:CI1832"/>
    <mergeCell ref="CG1721:CG1728"/>
    <mergeCell ref="CH1721:CH1728"/>
    <mergeCell ref="CH1753:CH1760"/>
    <mergeCell ref="CD1665:CD1672"/>
    <mergeCell ref="CB4113:CB4120"/>
    <mergeCell ref="CC4113:CC4120"/>
    <mergeCell ref="CN4313:CN4320"/>
    <mergeCell ref="CM4321:CM4328"/>
    <mergeCell ref="CN4321:CN4328"/>
    <mergeCell ref="CK4321:CK4328"/>
    <mergeCell ref="BZ4321:BZ4328"/>
    <mergeCell ref="CA4321:CA4328"/>
    <mergeCell ref="CB4321:CB4328"/>
    <mergeCell ref="CC4321:CC4328"/>
    <mergeCell ref="CD4321:CD4328"/>
    <mergeCell ref="CE4321:CE4328"/>
    <mergeCell ref="CP4065:CP4072"/>
    <mergeCell ref="CP4137:CP4144"/>
    <mergeCell ref="CA4153:CA4160"/>
    <mergeCell ref="CB4153:CB4160"/>
    <mergeCell ref="CC4153:CC4160"/>
    <mergeCell ref="CD4153:CD4160"/>
    <mergeCell ref="CG4305:CG4312"/>
    <mergeCell ref="CH4305:CH4312"/>
    <mergeCell ref="CF4217:CF4224"/>
    <mergeCell ref="CG4217:CG4224"/>
    <mergeCell ref="CH4217:CH4224"/>
    <mergeCell ref="CB4313:CB4320"/>
    <mergeCell ref="CC4313:CC4320"/>
    <mergeCell ref="CD4313:CD4320"/>
    <mergeCell ref="CE4241:CE4248"/>
    <mergeCell ref="CN4193:CN4200"/>
    <mergeCell ref="CM4129:CM4136"/>
    <mergeCell ref="CM4193:CM4200"/>
    <mergeCell ref="CL4289:CL4296"/>
    <mergeCell ref="CM4289:CM4296"/>
    <mergeCell ref="CL4225:CL4232"/>
    <mergeCell ref="CM4225:CM4232"/>
    <mergeCell ref="CL4113:CL4120"/>
    <mergeCell ref="CH4121:CH4128"/>
    <mergeCell ref="CE4225:CE4232"/>
    <mergeCell ref="CF4225:CF4232"/>
    <mergeCell ref="CG4225:CG4232"/>
    <mergeCell ref="CH4225:CH4232"/>
    <mergeCell ref="CG4297:CG4304"/>
    <mergeCell ref="CH4297:CH4304"/>
    <mergeCell ref="CA4137:CA4144"/>
    <mergeCell ref="CC4137:CC4144"/>
    <mergeCell ref="CC4121:CC4128"/>
    <mergeCell ref="CA4201:CA4208"/>
    <mergeCell ref="CD4097:CD4104"/>
    <mergeCell ref="CD4113:CD4120"/>
    <mergeCell ref="CE4097:CE4104"/>
    <mergeCell ref="BZ4097:BZ4104"/>
    <mergeCell ref="CG4081:CG4088"/>
    <mergeCell ref="CJ4281:CJ4288"/>
    <mergeCell ref="CK4281:CK4288"/>
    <mergeCell ref="CL4281:CL4288"/>
    <mergeCell ref="CM4281:CM4288"/>
    <mergeCell ref="BZ4281:BZ4288"/>
    <mergeCell ref="CA4281:CA4288"/>
    <mergeCell ref="CB4281:CB4288"/>
    <mergeCell ref="CI4193:CI4200"/>
    <mergeCell ref="CA4209:CA4216"/>
    <mergeCell ref="CB4209:CB4216"/>
    <mergeCell ref="CL4193:CL4200"/>
    <mergeCell ref="CG4137:CG4144"/>
    <mergeCell ref="BZ4233:BZ4240"/>
    <mergeCell ref="CA4233:CA4240"/>
    <mergeCell ref="CF4305:CF4312"/>
    <mergeCell ref="CP4289:CP4296"/>
    <mergeCell ref="CN4201:CN4208"/>
    <mergeCell ref="CP4113:CP4120"/>
    <mergeCell ref="CJ4089:CJ4096"/>
    <mergeCell ref="CK4305:CK4312"/>
    <mergeCell ref="CH4257:CH4264"/>
    <mergeCell ref="CM4345:CM4352"/>
    <mergeCell ref="CB4345:CB4352"/>
    <mergeCell ref="CF4345:CF4352"/>
    <mergeCell ref="CN4329:CN4336"/>
    <mergeCell ref="BI4345:BI4352"/>
    <mergeCell ref="BT4337:BT4344"/>
    <mergeCell ref="BU4337:BU4344"/>
    <mergeCell ref="BI4313:BI4320"/>
    <mergeCell ref="BC4337:BC4344"/>
    <mergeCell ref="BV4313:BV4320"/>
    <mergeCell ref="BW4313:BW4320"/>
    <mergeCell ref="BX4313:BX4320"/>
    <mergeCell ref="BY4313:BY4320"/>
    <mergeCell ref="BZ4313:BZ4320"/>
    <mergeCell ref="BH4305:BH4312"/>
    <mergeCell ref="BP4089:BP4096"/>
    <mergeCell ref="CK4097:CK4104"/>
    <mergeCell ref="BO4089:BO4096"/>
    <mergeCell ref="CD4201:CD4208"/>
    <mergeCell ref="CE4201:CE4208"/>
    <mergeCell ref="CF4201:CF4208"/>
    <mergeCell ref="CG4201:CG4208"/>
    <mergeCell ref="CH4201:CH4208"/>
    <mergeCell ref="BP4217:BP4224"/>
    <mergeCell ref="BQ4217:BQ4224"/>
    <mergeCell ref="BR4217:BR4224"/>
    <mergeCell ref="BS4217:BS4224"/>
    <mergeCell ref="BT4217:BT4224"/>
    <mergeCell ref="BW4321:BW4328"/>
    <mergeCell ref="CN4305:CN4312"/>
    <mergeCell ref="CK4121:CK4128"/>
    <mergeCell ref="CL4121:CL4128"/>
    <mergeCell ref="CA4121:CA4128"/>
    <mergeCell ref="CB4121:CB4128"/>
    <mergeCell ref="CA4329:CA4336"/>
    <mergeCell ref="CB4329:CB4336"/>
    <mergeCell ref="CC4329:CC4336"/>
    <mergeCell ref="CD4329:CD4336"/>
    <mergeCell ref="CE4329:CE4336"/>
    <mergeCell ref="CF4329:CF4336"/>
    <mergeCell ref="BU4329:BU4336"/>
    <mergeCell ref="BV4329:BV4336"/>
    <mergeCell ref="BW4329:BW4336"/>
    <mergeCell ref="CJ4137:CJ4144"/>
    <mergeCell ref="CI4097:CI4104"/>
    <mergeCell ref="CF4097:CF4104"/>
    <mergeCell ref="CP4121:CP4128"/>
    <mergeCell ref="CK4113:CK4120"/>
    <mergeCell ref="CP4329:CP4336"/>
    <mergeCell ref="CM4337:CM4344"/>
    <mergeCell ref="CN4337:CN4344"/>
    <mergeCell ref="CP4337:CP4344"/>
    <mergeCell ref="BZ4145:BZ4152"/>
    <mergeCell ref="CA4145:CA4152"/>
    <mergeCell ref="CB4145:CB4152"/>
    <mergeCell ref="CC4145:CC4152"/>
    <mergeCell ref="BK4305:BK4312"/>
    <mergeCell ref="BP4329:BP4336"/>
    <mergeCell ref="CN4345:CN4352"/>
    <mergeCell ref="CM4201:CM4208"/>
    <mergeCell ref="CI4265:CI4272"/>
    <mergeCell ref="CJ4265:CJ4272"/>
    <mergeCell ref="CK4265:CK4272"/>
    <mergeCell ref="CL4265:CL4272"/>
    <mergeCell ref="BE4313:BE4320"/>
    <mergeCell ref="BF4313:BF4320"/>
    <mergeCell ref="CP4345:CP4352"/>
    <mergeCell ref="CP4305:CP4312"/>
    <mergeCell ref="CI4385:CI4392"/>
    <mergeCell ref="BY4377:BY4384"/>
    <mergeCell ref="BO4369:BO4376"/>
    <mergeCell ref="BI4353:BI4360"/>
    <mergeCell ref="BK4377:BK4384"/>
    <mergeCell ref="BV4361:BV4368"/>
    <mergeCell ref="BJ4385:BJ4392"/>
    <mergeCell ref="BT4385:BT4392"/>
    <mergeCell ref="BK4361:BK4368"/>
    <mergeCell ref="CK4377:CK4384"/>
    <mergeCell ref="CI4369:CI4376"/>
    <mergeCell ref="BZ4409:BZ4416"/>
    <mergeCell ref="CA4409:CA4416"/>
    <mergeCell ref="BP4273:BP4280"/>
    <mergeCell ref="CG4233:CG4240"/>
    <mergeCell ref="CH4233:CH4240"/>
    <mergeCell ref="CI4233:CI4240"/>
    <mergeCell ref="CJ4233:CJ4240"/>
    <mergeCell ref="CD4353:CD4360"/>
    <mergeCell ref="CM4425:CM4432"/>
    <mergeCell ref="CH4353:CH4360"/>
    <mergeCell ref="CI4425:CI4432"/>
    <mergeCell ref="CJ4425:CJ4432"/>
    <mergeCell ref="CC4353:CC4360"/>
    <mergeCell ref="BY4393:BY4400"/>
    <mergeCell ref="BK4409:BK4416"/>
    <mergeCell ref="BL4409:BL4416"/>
    <mergeCell ref="BG4393:BG4400"/>
    <mergeCell ref="BM4425:BM4432"/>
    <mergeCell ref="CA4401:CA4408"/>
    <mergeCell ref="BZ4393:BZ4400"/>
    <mergeCell ref="CA4393:CA4400"/>
    <mergeCell ref="BP4345:BP4352"/>
    <mergeCell ref="CL4305:CL4312"/>
    <mergeCell ref="CF4321:CF4328"/>
    <mergeCell ref="BQ4329:BQ4336"/>
    <mergeCell ref="BR4329:BR4336"/>
    <mergeCell ref="BF4345:BF4352"/>
    <mergeCell ref="BX4257:BX4264"/>
    <mergeCell ref="BY4257:BY4264"/>
    <mergeCell ref="BM4337:BM4344"/>
    <mergeCell ref="BW4345:BW4352"/>
    <mergeCell ref="CB4201:CB4208"/>
    <mergeCell ref="BO4329:BO4336"/>
    <mergeCell ref="BZ4201:BZ4208"/>
    <mergeCell ref="BO4321:BO4328"/>
    <mergeCell ref="BL4257:BL4264"/>
    <mergeCell ref="BK4337:BK4344"/>
    <mergeCell ref="BS4257:BS4264"/>
    <mergeCell ref="BT4257:BT4264"/>
    <mergeCell ref="BU4257:BU4264"/>
    <mergeCell ref="BN4305:BN4312"/>
    <mergeCell ref="CD4249:CD4256"/>
    <mergeCell ref="BF4329:BF4336"/>
    <mergeCell ref="CJ4433:CJ4440"/>
    <mergeCell ref="BP4401:BP4408"/>
    <mergeCell ref="BQ4401:BQ4408"/>
    <mergeCell ref="BR4401:BR4408"/>
    <mergeCell ref="CK4409:CK4416"/>
    <mergeCell ref="CJ4409:CJ4416"/>
    <mergeCell ref="CC4377:CC4384"/>
    <mergeCell ref="BU4441:BU4448"/>
    <mergeCell ref="BM4353:BM4360"/>
    <mergeCell ref="BO4441:BO4448"/>
    <mergeCell ref="BR4441:BR4448"/>
    <mergeCell ref="CC4441:CC4448"/>
    <mergeCell ref="BY4425:BY4432"/>
    <mergeCell ref="BZ4425:BZ4432"/>
    <mergeCell ref="CA4425:CA4432"/>
    <mergeCell ref="CB4425:CB4432"/>
    <mergeCell ref="BP4353:BP4360"/>
    <mergeCell ref="BO4401:BO4408"/>
    <mergeCell ref="BN4393:BN4400"/>
    <mergeCell ref="BM4441:BM4448"/>
    <mergeCell ref="AO1737:AO1744"/>
    <mergeCell ref="AX1721:AX1728"/>
    <mergeCell ref="AP2145:AP2152"/>
    <mergeCell ref="AU2105:AU2112"/>
    <mergeCell ref="AN1529:AN1536"/>
    <mergeCell ref="AO1529:AO1536"/>
    <mergeCell ref="AQ1633:AQ1640"/>
    <mergeCell ref="AR1633:AR1640"/>
    <mergeCell ref="AN1545:AN1552"/>
    <mergeCell ref="AO1545:AO1552"/>
    <mergeCell ref="AP1545:AP1552"/>
    <mergeCell ref="AU1721:AU1728"/>
    <mergeCell ref="AS1689:AS1696"/>
    <mergeCell ref="AT1689:AT1696"/>
    <mergeCell ref="AR1697:AR1704"/>
    <mergeCell ref="AQ1681:AQ1688"/>
    <mergeCell ref="AQ1993:AQ2000"/>
    <mergeCell ref="AR1785:AR1792"/>
    <mergeCell ref="AR1721:AR1728"/>
    <mergeCell ref="AV1633:AV1640"/>
    <mergeCell ref="AT1713:AT1720"/>
    <mergeCell ref="AP2137:AP2144"/>
    <mergeCell ref="AU1993:AU2000"/>
    <mergeCell ref="AT1793:AT1800"/>
    <mergeCell ref="AT1657:AT1664"/>
    <mergeCell ref="AU1657:AU1664"/>
    <mergeCell ref="AT1633:AT1640"/>
    <mergeCell ref="AU1633:AU1640"/>
    <mergeCell ref="AX1577:AX1584"/>
    <mergeCell ref="AX1537:AX1544"/>
    <mergeCell ref="AX1681:AX1688"/>
    <mergeCell ref="AX1705:AX1712"/>
    <mergeCell ref="AP1681:AP1688"/>
    <mergeCell ref="AN1657:AN1664"/>
    <mergeCell ref="AQ1665:AQ1672"/>
    <mergeCell ref="AR1641:AR1648"/>
    <mergeCell ref="CE3993:CE4000"/>
    <mergeCell ref="CF3993:CF4000"/>
    <mergeCell ref="CG3993:CG4000"/>
    <mergeCell ref="CA2457:CA2464"/>
    <mergeCell ref="BY2417:BY2424"/>
    <mergeCell ref="BZ2489:BZ2496"/>
    <mergeCell ref="BX2289:BX2296"/>
    <mergeCell ref="BZ2585:BZ2592"/>
    <mergeCell ref="BN2241:BN2248"/>
    <mergeCell ref="F2313:G2313"/>
    <mergeCell ref="AV2361:AV2368"/>
    <mergeCell ref="F2370:F2375"/>
    <mergeCell ref="F2376:G2376"/>
    <mergeCell ref="AM2273:AM2280"/>
    <mergeCell ref="AQ2209:AQ2216"/>
    <mergeCell ref="AW2361:AW2368"/>
    <mergeCell ref="AP2337:AP2344"/>
    <mergeCell ref="AN2185:AN2192"/>
    <mergeCell ref="AO2185:AO2192"/>
    <mergeCell ref="F2186:F2191"/>
    <mergeCell ref="F2192:G2192"/>
    <mergeCell ref="AV2225:AV2232"/>
    <mergeCell ref="AW2225:AW2232"/>
    <mergeCell ref="F2185:G2185"/>
    <mergeCell ref="AP2345:AP2352"/>
    <mergeCell ref="F2352:G2352"/>
    <mergeCell ref="F2354:F2359"/>
    <mergeCell ref="AM2361:AM2368"/>
    <mergeCell ref="BQ4369:BQ4376"/>
    <mergeCell ref="BR4369:BR4376"/>
    <mergeCell ref="BS4321:BS4328"/>
    <mergeCell ref="BS4305:BS4312"/>
    <mergeCell ref="AM2321:AM2328"/>
    <mergeCell ref="AM2313:AM2320"/>
    <mergeCell ref="F2304:G2304"/>
    <mergeCell ref="AS2169:AS2176"/>
    <mergeCell ref="F2200:G2200"/>
    <mergeCell ref="BS2625:BS2632"/>
    <mergeCell ref="BM2625:BM2632"/>
    <mergeCell ref="BO2625:BO2632"/>
    <mergeCell ref="BN2609:BN2616"/>
    <mergeCell ref="BO2609:BO2616"/>
    <mergeCell ref="BR2609:BR2616"/>
    <mergeCell ref="BP2233:BP2240"/>
    <mergeCell ref="BN2265:BN2272"/>
    <mergeCell ref="BM2241:BM2248"/>
    <mergeCell ref="BM2513:BM2520"/>
    <mergeCell ref="BJ2513:BJ2520"/>
    <mergeCell ref="BQ2497:BQ2504"/>
    <mergeCell ref="BO2545:BO2552"/>
    <mergeCell ref="BR2489:BR2496"/>
    <mergeCell ref="BM2577:BM2584"/>
    <mergeCell ref="BR2537:BR2544"/>
    <mergeCell ref="BK2441:BK2448"/>
    <mergeCell ref="BJ2497:BJ2504"/>
    <mergeCell ref="BJ2505:BJ2512"/>
    <mergeCell ref="BE4241:BE4248"/>
    <mergeCell ref="BI4305:BI4312"/>
    <mergeCell ref="BJ4305:BJ4312"/>
    <mergeCell ref="BN4169:BN4176"/>
    <mergeCell ref="BO4169:BO4176"/>
    <mergeCell ref="BG4329:BG4336"/>
    <mergeCell ref="BI4321:BI4328"/>
    <mergeCell ref="BG4313:BG4320"/>
    <mergeCell ref="BG4305:BG4312"/>
    <mergeCell ref="BE4217:BE4224"/>
    <mergeCell ref="BL4249:BL4256"/>
    <mergeCell ref="BP4249:BP4256"/>
    <mergeCell ref="BQ4249:BQ4256"/>
    <mergeCell ref="BO4217:BO4224"/>
    <mergeCell ref="BM4201:BM4208"/>
    <mergeCell ref="BF4201:BF4208"/>
    <mergeCell ref="AY1289:AY1296"/>
    <mergeCell ref="AS1657:AS1664"/>
    <mergeCell ref="AP1617:AP1624"/>
    <mergeCell ref="AQ1617:AQ1624"/>
    <mergeCell ref="AR1617:AR1624"/>
    <mergeCell ref="AS1617:AS1624"/>
    <mergeCell ref="AT1617:AT1624"/>
    <mergeCell ref="AU1705:AU1712"/>
    <mergeCell ref="BA1361:BA1368"/>
    <mergeCell ref="BB1361:BB1368"/>
    <mergeCell ref="BB1377:BB1384"/>
    <mergeCell ref="AY2089:AY2096"/>
    <mergeCell ref="AU1913:AU1920"/>
    <mergeCell ref="BE4377:BE4384"/>
    <mergeCell ref="BO4385:BO4392"/>
    <mergeCell ref="BP4385:BP4392"/>
    <mergeCell ref="BY4369:BY4376"/>
    <mergeCell ref="AW1977:AW1984"/>
    <mergeCell ref="AV1969:AV1976"/>
    <mergeCell ref="AW1969:AW1976"/>
    <mergeCell ref="AX1969:AX1976"/>
    <mergeCell ref="AT1921:AT1928"/>
    <mergeCell ref="AV1953:AV1960"/>
    <mergeCell ref="AU1945:AU1952"/>
    <mergeCell ref="AP2321:AP2328"/>
    <mergeCell ref="AR2089:AR2096"/>
    <mergeCell ref="AQ2089:AQ2096"/>
    <mergeCell ref="AQ2153:AQ2160"/>
    <mergeCell ref="AR2153:AR2160"/>
    <mergeCell ref="AS2153:AS2160"/>
    <mergeCell ref="AP2209:AP2216"/>
    <mergeCell ref="AP2185:AP2192"/>
    <mergeCell ref="F1921:G1921"/>
    <mergeCell ref="BS4329:BS4336"/>
    <mergeCell ref="AV1649:AV1656"/>
    <mergeCell ref="BB1625:BB1632"/>
    <mergeCell ref="BC1625:BC1632"/>
    <mergeCell ref="BD1625:BD1632"/>
    <mergeCell ref="BF1649:BF1656"/>
    <mergeCell ref="BI1681:BI1688"/>
    <mergeCell ref="AZ1689:AZ1696"/>
    <mergeCell ref="BB1689:BB1696"/>
    <mergeCell ref="BC1689:BC1696"/>
    <mergeCell ref="BD1689:BD1696"/>
    <mergeCell ref="BJ1697:BJ1704"/>
    <mergeCell ref="BH1633:BH1640"/>
    <mergeCell ref="AP2241:AP2248"/>
    <mergeCell ref="AV2337:AV2344"/>
    <mergeCell ref="AW2337:AW2344"/>
    <mergeCell ref="AV2217:AV2224"/>
    <mergeCell ref="AX2033:AX2040"/>
    <mergeCell ref="AV2049:AV2056"/>
    <mergeCell ref="AW2049:AW2056"/>
    <mergeCell ref="AV1977:AV1984"/>
    <mergeCell ref="AR2065:AR2072"/>
    <mergeCell ref="AS2065:AS2072"/>
    <mergeCell ref="AT2065:AT2072"/>
    <mergeCell ref="AM2017:AM2024"/>
    <mergeCell ref="AN2017:AN2024"/>
    <mergeCell ref="F2042:F2047"/>
    <mergeCell ref="F2049:G2049"/>
    <mergeCell ref="AS2337:AS2344"/>
    <mergeCell ref="AP2353:AP2360"/>
    <mergeCell ref="AR2353:AR2360"/>
    <mergeCell ref="AU1537:AU1544"/>
    <mergeCell ref="AV1705:AV1712"/>
    <mergeCell ref="AW1745:AW1752"/>
    <mergeCell ref="AU1393:AU1400"/>
    <mergeCell ref="AV1745:AV1752"/>
    <mergeCell ref="AP1737:AP1744"/>
    <mergeCell ref="AR1457:AR1464"/>
    <mergeCell ref="AS1457:AS1464"/>
    <mergeCell ref="AQ1721:AQ1728"/>
    <mergeCell ref="AR1713:AR1720"/>
    <mergeCell ref="AT1673:AT1680"/>
    <mergeCell ref="AT1729:AT1736"/>
    <mergeCell ref="AU1417:AU1424"/>
    <mergeCell ref="AS1577:AS1584"/>
    <mergeCell ref="AU1729:AU1736"/>
    <mergeCell ref="AP1665:AP1672"/>
    <mergeCell ref="AW1625:AW1632"/>
    <mergeCell ref="AX1625:AX1632"/>
    <mergeCell ref="AR1705:AR1712"/>
    <mergeCell ref="AV1729:AV1736"/>
    <mergeCell ref="AU1737:AU1744"/>
    <mergeCell ref="AV1417:AV1424"/>
    <mergeCell ref="AS1697:AS1704"/>
    <mergeCell ref="AT1697:AT1704"/>
    <mergeCell ref="AW1441:AW1448"/>
    <mergeCell ref="AY1729:AY1736"/>
    <mergeCell ref="AP1361:AP1368"/>
    <mergeCell ref="AQ1361:AQ1368"/>
    <mergeCell ref="AQ1353:AQ1360"/>
    <mergeCell ref="AP1729:AP1736"/>
    <mergeCell ref="AR1681:AR1688"/>
    <mergeCell ref="AP1657:AP1664"/>
    <mergeCell ref="AR1657:AR1664"/>
    <mergeCell ref="AS1561:AS1568"/>
    <mergeCell ref="AU1697:AU1704"/>
    <mergeCell ref="AY1593:AY1600"/>
    <mergeCell ref="AW1577:AW1584"/>
    <mergeCell ref="AV1529:AV1536"/>
    <mergeCell ref="AS1681:AS1688"/>
    <mergeCell ref="AT1681:AT1688"/>
    <mergeCell ref="AU1681:AU1688"/>
    <mergeCell ref="AV1681:AV1688"/>
    <mergeCell ref="AW1681:AW1688"/>
    <mergeCell ref="AV1689:AV1696"/>
    <mergeCell ref="AU1641:AU1648"/>
    <mergeCell ref="AV1497:AV1504"/>
    <mergeCell ref="AU1433:AU1440"/>
    <mergeCell ref="AV1433:AV1440"/>
    <mergeCell ref="AW1537:AW1544"/>
    <mergeCell ref="AV1401:AV1408"/>
    <mergeCell ref="AU1497:AU1504"/>
    <mergeCell ref="AU1361:AU1368"/>
    <mergeCell ref="AU1465:AU1472"/>
    <mergeCell ref="AV1465:AV1472"/>
    <mergeCell ref="AT1553:AT1560"/>
    <mergeCell ref="AQ1745:AQ1752"/>
    <mergeCell ref="AU1713:AU1720"/>
    <mergeCell ref="B2417:B2424"/>
    <mergeCell ref="C2417:C2424"/>
    <mergeCell ref="B2273:B2280"/>
    <mergeCell ref="AM1961:AM1968"/>
    <mergeCell ref="AM2393:AM2400"/>
    <mergeCell ref="AO1785:AO1792"/>
    <mergeCell ref="AM1785:AM1792"/>
    <mergeCell ref="AN1785:AN1792"/>
    <mergeCell ref="F1714:F1719"/>
    <mergeCell ref="F1720:G1720"/>
    <mergeCell ref="D2241:D2248"/>
    <mergeCell ref="E2241:E2248"/>
    <mergeCell ref="AM2409:AM2416"/>
    <mergeCell ref="AN2409:AN2416"/>
    <mergeCell ref="AO2409:AO2416"/>
    <mergeCell ref="C2297:C2304"/>
    <mergeCell ref="F1906:F1911"/>
    <mergeCell ref="F1912:G1912"/>
    <mergeCell ref="F1736:G1736"/>
    <mergeCell ref="F1730:F1735"/>
    <mergeCell ref="F1729:G1729"/>
    <mergeCell ref="F1722:F1727"/>
    <mergeCell ref="F1728:G1728"/>
    <mergeCell ref="AO2169:AO2176"/>
    <mergeCell ref="F2417:G2417"/>
    <mergeCell ref="F1761:G1761"/>
    <mergeCell ref="AM1761:AM1768"/>
    <mergeCell ref="AO1937:AO1944"/>
    <mergeCell ref="C1985:C1992"/>
    <mergeCell ref="D1985:D1992"/>
    <mergeCell ref="E1985:E1992"/>
    <mergeCell ref="F1985:G1985"/>
    <mergeCell ref="F2362:F2367"/>
    <mergeCell ref="AO2393:AO2400"/>
    <mergeCell ref="F2066:F2071"/>
    <mergeCell ref="AN2217:AN2224"/>
    <mergeCell ref="F2082:F2087"/>
    <mergeCell ref="AM2081:AM2088"/>
    <mergeCell ref="F2065:G2065"/>
    <mergeCell ref="AM2065:AM2072"/>
    <mergeCell ref="F2329:G2329"/>
    <mergeCell ref="F2328:G2328"/>
    <mergeCell ref="F2330:F2335"/>
    <mergeCell ref="F2336:G2336"/>
    <mergeCell ref="F2314:F2319"/>
    <mergeCell ref="F2320:G2320"/>
    <mergeCell ref="F2241:G2241"/>
    <mergeCell ref="AM2305:AM2312"/>
    <mergeCell ref="F2025:G2025"/>
    <mergeCell ref="AM2025:AM2032"/>
    <mergeCell ref="AN2025:AN2032"/>
    <mergeCell ref="AO2025:AO2032"/>
    <mergeCell ref="AM2265:AM2272"/>
    <mergeCell ref="E2361:E2368"/>
    <mergeCell ref="F2361:G2361"/>
    <mergeCell ref="C2369:C2376"/>
    <mergeCell ref="D2369:D2376"/>
    <mergeCell ref="E2369:E2376"/>
    <mergeCell ref="E2393:E2400"/>
    <mergeCell ref="B2089:B2096"/>
    <mergeCell ref="F2090:F2095"/>
    <mergeCell ref="F2081:G2081"/>
    <mergeCell ref="B2113:B2120"/>
    <mergeCell ref="C2113:C2120"/>
    <mergeCell ref="B2393:B2400"/>
    <mergeCell ref="AO1809:AO1816"/>
    <mergeCell ref="F1809:G1809"/>
    <mergeCell ref="AN1841:AN1848"/>
    <mergeCell ref="D2249:D2256"/>
    <mergeCell ref="E2249:E2256"/>
    <mergeCell ref="D1769:D1776"/>
    <mergeCell ref="B1809:B1816"/>
    <mergeCell ref="E2105:E2112"/>
    <mergeCell ref="E2193:E2200"/>
    <mergeCell ref="B1745:B1752"/>
    <mergeCell ref="E2049:E2056"/>
    <mergeCell ref="AQ2369:AQ2376"/>
    <mergeCell ref="F2168:G2168"/>
    <mergeCell ref="AM2169:AM2176"/>
    <mergeCell ref="AN2169:AN2176"/>
    <mergeCell ref="AN2369:AN2376"/>
    <mergeCell ref="AM2345:AM2352"/>
    <mergeCell ref="AM2385:AM2392"/>
    <mergeCell ref="AP2265:AP2272"/>
    <mergeCell ref="AS1865:AS1872"/>
    <mergeCell ref="AS1921:AS1928"/>
    <mergeCell ref="AS1937:AS1944"/>
    <mergeCell ref="AT2121:AT2128"/>
    <mergeCell ref="AT2193:AT2200"/>
    <mergeCell ref="AT2201:AT2208"/>
    <mergeCell ref="AT2057:AT2064"/>
    <mergeCell ref="AT2209:AT2216"/>
    <mergeCell ref="AT2169:AT2176"/>
    <mergeCell ref="AR2217:AR2224"/>
    <mergeCell ref="AT2153:AT2160"/>
    <mergeCell ref="AR2161:AR2168"/>
    <mergeCell ref="AS2161:AS2168"/>
    <mergeCell ref="AT2161:AT2168"/>
    <mergeCell ref="AR2209:AR2216"/>
    <mergeCell ref="AP2225:AP2232"/>
    <mergeCell ref="AP2201:AP2208"/>
    <mergeCell ref="AM2049:AM2056"/>
    <mergeCell ref="AP2089:AP2096"/>
    <mergeCell ref="AQ2033:AQ2040"/>
    <mergeCell ref="AR2033:AR2040"/>
    <mergeCell ref="AS2033:AS2040"/>
    <mergeCell ref="AT2033:AT2040"/>
    <mergeCell ref="AR2361:AR2368"/>
    <mergeCell ref="AT2345:AT2352"/>
    <mergeCell ref="AT2097:AT2104"/>
    <mergeCell ref="F2257:G2257"/>
    <mergeCell ref="AR2097:AR2104"/>
    <mergeCell ref="AP2097:AP2104"/>
    <mergeCell ref="AT2265:AT2272"/>
    <mergeCell ref="F1986:F1991"/>
    <mergeCell ref="F1992:G1992"/>
    <mergeCell ref="F1961:G1961"/>
    <mergeCell ref="AS2185:AS2192"/>
    <mergeCell ref="AQ2025:AQ2032"/>
    <mergeCell ref="AR2185:AR2192"/>
    <mergeCell ref="F1993:G1993"/>
    <mergeCell ref="AM2001:AM2008"/>
    <mergeCell ref="F2218:F2223"/>
    <mergeCell ref="F2224:G2224"/>
    <mergeCell ref="F1984:G1984"/>
    <mergeCell ref="AP2193:AP2200"/>
    <mergeCell ref="F2193:G2193"/>
    <mergeCell ref="F2280:G2280"/>
    <mergeCell ref="F2032:G2032"/>
    <mergeCell ref="F2033:G2033"/>
    <mergeCell ref="AM2033:AM2040"/>
    <mergeCell ref="AN2033:AN2040"/>
    <mergeCell ref="AO2033:AO2040"/>
    <mergeCell ref="AO2201:AO2208"/>
    <mergeCell ref="AO2249:AO2256"/>
    <mergeCell ref="AM2161:AM2168"/>
    <mergeCell ref="AS2089:AS2096"/>
    <mergeCell ref="AR2113:AR2120"/>
    <mergeCell ref="AS2113:AS2120"/>
    <mergeCell ref="A2001:A2008"/>
    <mergeCell ref="A2025:A2032"/>
    <mergeCell ref="A2105:A2112"/>
    <mergeCell ref="AO1985:AO1992"/>
    <mergeCell ref="AO2177:AO2184"/>
    <mergeCell ref="B2177:B2184"/>
    <mergeCell ref="C2177:C2184"/>
    <mergeCell ref="B2225:B2232"/>
    <mergeCell ref="B2193:B2200"/>
    <mergeCell ref="C2193:C2200"/>
    <mergeCell ref="D2193:D2200"/>
    <mergeCell ref="D2225:D2232"/>
    <mergeCell ref="E1993:E2000"/>
    <mergeCell ref="B2017:B2024"/>
    <mergeCell ref="C2169:C2176"/>
    <mergeCell ref="AO2065:AO2072"/>
    <mergeCell ref="AP2065:AP2072"/>
    <mergeCell ref="AQ2065:AQ2072"/>
    <mergeCell ref="AQ2113:AQ2120"/>
    <mergeCell ref="AO2153:AO2160"/>
    <mergeCell ref="AP2113:AP2120"/>
    <mergeCell ref="AO2137:AO2144"/>
    <mergeCell ref="F2096:G2096"/>
    <mergeCell ref="A2081:A2088"/>
    <mergeCell ref="B2081:B2088"/>
    <mergeCell ref="C2081:C2088"/>
    <mergeCell ref="D2081:D2088"/>
    <mergeCell ref="E2081:E2088"/>
    <mergeCell ref="AM2041:AM2048"/>
    <mergeCell ref="F2154:F2159"/>
    <mergeCell ref="F2226:F2231"/>
    <mergeCell ref="F2232:G2232"/>
    <mergeCell ref="AN2121:AN2128"/>
    <mergeCell ref="AO2121:AO2128"/>
    <mergeCell ref="AM2113:AM2120"/>
    <mergeCell ref="AN2113:AN2120"/>
    <mergeCell ref="C2209:C2216"/>
    <mergeCell ref="D2209:D2216"/>
    <mergeCell ref="F2112:G2112"/>
    <mergeCell ref="F2120:G2120"/>
    <mergeCell ref="AP2081:AP2088"/>
    <mergeCell ref="AP1993:AP2000"/>
    <mergeCell ref="AO2209:AO2216"/>
    <mergeCell ref="AO2217:AO2224"/>
    <mergeCell ref="F2194:F2199"/>
    <mergeCell ref="C2225:C2232"/>
    <mergeCell ref="F2138:F2143"/>
    <mergeCell ref="F2210:F2215"/>
    <mergeCell ref="AQ2217:AQ2224"/>
    <mergeCell ref="AS2225:AS2232"/>
    <mergeCell ref="AS2121:AS2128"/>
    <mergeCell ref="AQ2193:AQ2200"/>
    <mergeCell ref="AR2145:AR2152"/>
    <mergeCell ref="D2185:D2192"/>
    <mergeCell ref="D2129:D2136"/>
    <mergeCell ref="AM2201:AM2208"/>
    <mergeCell ref="AN2201:AN2208"/>
    <mergeCell ref="AN2001:AN2008"/>
    <mergeCell ref="AO2001:AO2008"/>
    <mergeCell ref="AP2001:AP2008"/>
    <mergeCell ref="D2049:D2056"/>
    <mergeCell ref="A2193:A2200"/>
    <mergeCell ref="F2098:F2103"/>
    <mergeCell ref="A2065:A2072"/>
    <mergeCell ref="E2065:E2072"/>
    <mergeCell ref="AO2089:AO2096"/>
    <mergeCell ref="AO2081:AO2088"/>
    <mergeCell ref="B2289:B2296"/>
    <mergeCell ref="AN1761:AN1768"/>
    <mergeCell ref="D2169:D2176"/>
    <mergeCell ref="D2153:D2160"/>
    <mergeCell ref="AP2025:AP2032"/>
    <mergeCell ref="AR1977:AR1984"/>
    <mergeCell ref="AS2041:AS2048"/>
    <mergeCell ref="AP1913:AP1920"/>
    <mergeCell ref="C2105:C2112"/>
    <mergeCell ref="AS1945:AS1952"/>
    <mergeCell ref="AQ2105:AQ2112"/>
    <mergeCell ref="F2104:G2104"/>
    <mergeCell ref="F2001:G2001"/>
    <mergeCell ref="F2106:F2111"/>
    <mergeCell ref="AN2105:AN2112"/>
    <mergeCell ref="AS2177:AS2184"/>
    <mergeCell ref="AP2049:AP2056"/>
    <mergeCell ref="AQ2049:AQ2056"/>
    <mergeCell ref="AR2049:AR2056"/>
    <mergeCell ref="AS2137:AS2144"/>
    <mergeCell ref="AQ1849:AQ1856"/>
    <mergeCell ref="E2097:E2104"/>
    <mergeCell ref="F2097:G2097"/>
    <mergeCell ref="D2105:D2112"/>
    <mergeCell ref="AR2001:AR2008"/>
    <mergeCell ref="C2137:C2144"/>
    <mergeCell ref="C2041:C2048"/>
    <mergeCell ref="D2145:D2152"/>
    <mergeCell ref="E2017:E2024"/>
    <mergeCell ref="E2129:E2136"/>
    <mergeCell ref="D2089:D2096"/>
    <mergeCell ref="B2121:B2128"/>
    <mergeCell ref="AO2289:AO2296"/>
    <mergeCell ref="B2161:B2168"/>
    <mergeCell ref="F2225:G2225"/>
    <mergeCell ref="AM2225:AM2232"/>
    <mergeCell ref="AN2225:AN2232"/>
    <mergeCell ref="B2233:B2240"/>
    <mergeCell ref="C2233:C2240"/>
    <mergeCell ref="D2233:D2240"/>
    <mergeCell ref="AP2033:AP2040"/>
    <mergeCell ref="AP2057:AP2064"/>
    <mergeCell ref="E2177:E2184"/>
    <mergeCell ref="E1913:E1920"/>
    <mergeCell ref="AO2241:AO2248"/>
    <mergeCell ref="AQ2233:AQ2240"/>
    <mergeCell ref="F2113:G2113"/>
    <mergeCell ref="AO2225:AO2232"/>
    <mergeCell ref="AR2121:AR2128"/>
    <mergeCell ref="AS2129:AS2136"/>
    <mergeCell ref="B1537:B1544"/>
    <mergeCell ref="B2009:B2016"/>
    <mergeCell ref="F1994:F1999"/>
    <mergeCell ref="F2009:G2009"/>
    <mergeCell ref="E2233:E2240"/>
    <mergeCell ref="B2209:B2216"/>
    <mergeCell ref="AR2057:AR2064"/>
    <mergeCell ref="AS2057:AS2064"/>
    <mergeCell ref="C2049:C2056"/>
    <mergeCell ref="F2130:F2135"/>
    <mergeCell ref="AR2193:AR2200"/>
    <mergeCell ref="AR2169:AR2176"/>
    <mergeCell ref="F2201:G2201"/>
    <mergeCell ref="AR2225:AR2232"/>
    <mergeCell ref="AQ2001:AQ2008"/>
    <mergeCell ref="AQ2121:AQ2128"/>
    <mergeCell ref="AQ2161:AQ2168"/>
    <mergeCell ref="C2257:C2264"/>
    <mergeCell ref="F1842:F1847"/>
    <mergeCell ref="F1848:G1848"/>
    <mergeCell ref="F1841:G1841"/>
    <mergeCell ref="AM1841:AM1848"/>
    <mergeCell ref="D2337:D2344"/>
    <mergeCell ref="F2345:G2345"/>
    <mergeCell ref="B2369:B2376"/>
    <mergeCell ref="B2361:B2368"/>
    <mergeCell ref="F2400:G2400"/>
    <mergeCell ref="D2345:D2352"/>
    <mergeCell ref="E2345:E2352"/>
    <mergeCell ref="F2394:F2399"/>
    <mergeCell ref="D2393:D2400"/>
    <mergeCell ref="E2313:E2320"/>
    <mergeCell ref="AP2129:AP2136"/>
    <mergeCell ref="AS2105:AS2112"/>
    <mergeCell ref="F2034:F2039"/>
    <mergeCell ref="C2121:C2128"/>
    <mergeCell ref="C2089:C2096"/>
    <mergeCell ref="F2072:G2072"/>
    <mergeCell ref="AS2209:AS2216"/>
    <mergeCell ref="AS2193:AS2200"/>
    <mergeCell ref="AQ2129:AQ2136"/>
    <mergeCell ref="AP2177:AP2184"/>
    <mergeCell ref="AR2129:AR2136"/>
    <mergeCell ref="D1929:D1936"/>
    <mergeCell ref="AP2009:AP2016"/>
    <mergeCell ref="C1977:C1984"/>
    <mergeCell ref="D1977:D1984"/>
    <mergeCell ref="E1977:E1984"/>
    <mergeCell ref="F1977:G1977"/>
    <mergeCell ref="AM1977:AM1984"/>
    <mergeCell ref="AN1977:AN1984"/>
    <mergeCell ref="F2136:G2136"/>
    <mergeCell ref="AM2185:AM2192"/>
    <mergeCell ref="F2274:F2279"/>
    <mergeCell ref="F2058:F2063"/>
    <mergeCell ref="F2064:G2064"/>
    <mergeCell ref="E2169:E2176"/>
    <mergeCell ref="D2177:D2184"/>
    <mergeCell ref="E2201:E2208"/>
    <mergeCell ref="D2025:D2032"/>
    <mergeCell ref="AR2265:AR2272"/>
    <mergeCell ref="F2233:G2233"/>
    <mergeCell ref="E2297:E2304"/>
    <mergeCell ref="AM2129:AM2136"/>
    <mergeCell ref="C1553:C1560"/>
    <mergeCell ref="AR1553:AR1560"/>
    <mergeCell ref="AS1553:AS1560"/>
    <mergeCell ref="AU1553:AU1560"/>
    <mergeCell ref="AV1553:AV1560"/>
    <mergeCell ref="AT1569:AT1576"/>
    <mergeCell ref="AU1569:AU1576"/>
    <mergeCell ref="AV1569:AV1576"/>
    <mergeCell ref="AW1569:AW1576"/>
    <mergeCell ref="E2153:E2160"/>
    <mergeCell ref="E2289:E2296"/>
    <mergeCell ref="AQ2297:AQ2304"/>
    <mergeCell ref="AN2233:AN2240"/>
    <mergeCell ref="B2065:B2072"/>
    <mergeCell ref="C2065:C2072"/>
    <mergeCell ref="D2065:D2072"/>
    <mergeCell ref="E2209:E2216"/>
    <mergeCell ref="C2185:C2192"/>
    <mergeCell ref="B2241:B2248"/>
    <mergeCell ref="C2241:C2248"/>
    <mergeCell ref="E2025:E2032"/>
    <mergeCell ref="AO2097:AO2104"/>
    <mergeCell ref="F2105:G2105"/>
    <mergeCell ref="F2056:G2056"/>
    <mergeCell ref="B2097:B2104"/>
    <mergeCell ref="C2097:C2104"/>
    <mergeCell ref="D2097:D2104"/>
    <mergeCell ref="AP1745:AP1752"/>
    <mergeCell ref="AP1801:AP1808"/>
    <mergeCell ref="AP1809:AP1816"/>
    <mergeCell ref="AU2065:AU2072"/>
    <mergeCell ref="F1832:G1832"/>
    <mergeCell ref="AU1937:AU1944"/>
    <mergeCell ref="AQ1857:AQ1864"/>
    <mergeCell ref="AU1977:AU1984"/>
    <mergeCell ref="AS1641:AS1648"/>
    <mergeCell ref="AT1641:AT1648"/>
    <mergeCell ref="AR1649:AR1656"/>
    <mergeCell ref="AT1625:AT1632"/>
    <mergeCell ref="AM2097:AM2104"/>
    <mergeCell ref="AN2097:AN2104"/>
    <mergeCell ref="F2137:G2137"/>
    <mergeCell ref="AN2161:AN2168"/>
    <mergeCell ref="F2216:G2216"/>
    <mergeCell ref="AM2217:AM2224"/>
    <mergeCell ref="AN2041:AN2048"/>
    <mergeCell ref="AN2153:AN2160"/>
    <mergeCell ref="AP1697:AP1704"/>
    <mergeCell ref="AT1721:AT1728"/>
    <mergeCell ref="AS1705:AS1712"/>
    <mergeCell ref="AT1705:AT1712"/>
    <mergeCell ref="AS1745:AS1752"/>
    <mergeCell ref="AT1745:AT1752"/>
    <mergeCell ref="AU1785:AU1792"/>
    <mergeCell ref="AS1625:AS1632"/>
    <mergeCell ref="AU1793:AU1800"/>
    <mergeCell ref="AV1673:AV1680"/>
    <mergeCell ref="AT2113:AT2120"/>
    <mergeCell ref="AT2017:AT2024"/>
    <mergeCell ref="AT2257:AT2264"/>
    <mergeCell ref="AN2129:AN2136"/>
    <mergeCell ref="C2161:C2168"/>
    <mergeCell ref="F2202:F2207"/>
    <mergeCell ref="F2208:G2208"/>
    <mergeCell ref="AU1809:AU1816"/>
    <mergeCell ref="AU1561:AU1568"/>
    <mergeCell ref="F1506:F1511"/>
    <mergeCell ref="AV1521:AV1528"/>
    <mergeCell ref="AP1553:AP1560"/>
    <mergeCell ref="AR1561:AR1568"/>
    <mergeCell ref="B1513:B1520"/>
    <mergeCell ref="C1513:C1520"/>
    <mergeCell ref="D1513:D1520"/>
    <mergeCell ref="AS1537:AS1544"/>
    <mergeCell ref="AT1537:AT1544"/>
    <mergeCell ref="AS1545:AS1552"/>
    <mergeCell ref="AT1545:AT1552"/>
    <mergeCell ref="AO1553:AO1560"/>
    <mergeCell ref="AP1537:AP1544"/>
    <mergeCell ref="AQ1537:AQ1544"/>
    <mergeCell ref="AP1561:AP1568"/>
    <mergeCell ref="AW1529:AW1536"/>
    <mergeCell ref="F1546:F1551"/>
    <mergeCell ref="F1552:G1552"/>
    <mergeCell ref="AY1625:AY1632"/>
    <mergeCell ref="AW1729:AW1736"/>
    <mergeCell ref="AX1745:AX1752"/>
    <mergeCell ref="AY1577:AY1584"/>
    <mergeCell ref="AY1841:AY1848"/>
    <mergeCell ref="AY1953:AY1960"/>
    <mergeCell ref="AR2041:AR2048"/>
    <mergeCell ref="C1521:C1528"/>
    <mergeCell ref="AT1993:AT2000"/>
    <mergeCell ref="AU2201:AU2208"/>
    <mergeCell ref="AU2193:AU2200"/>
    <mergeCell ref="AP1633:AP1640"/>
    <mergeCell ref="AN1793:AN1800"/>
    <mergeCell ref="F1713:G1713"/>
    <mergeCell ref="F1682:F1687"/>
    <mergeCell ref="F2040:G2040"/>
    <mergeCell ref="F1978:F1983"/>
    <mergeCell ref="AO1697:AO1704"/>
    <mergeCell ref="F1785:G1785"/>
    <mergeCell ref="AM1697:AM1704"/>
    <mergeCell ref="AN1641:AN1648"/>
    <mergeCell ref="AO1649:AO1656"/>
    <mergeCell ref="AO1665:AO1672"/>
    <mergeCell ref="AV1737:AV1744"/>
    <mergeCell ref="AW1769:AW1776"/>
    <mergeCell ref="AV2041:AV2048"/>
    <mergeCell ref="AW2041:AW2048"/>
    <mergeCell ref="AW1649:AW1656"/>
    <mergeCell ref="AW1697:AW1704"/>
    <mergeCell ref="AV1697:AV1704"/>
    <mergeCell ref="F2002:F2007"/>
    <mergeCell ref="F2008:G2008"/>
    <mergeCell ref="AN2009:AN2016"/>
    <mergeCell ref="AO2009:AO2016"/>
    <mergeCell ref="AO2017:AO2024"/>
    <mergeCell ref="AP2017:AP2024"/>
    <mergeCell ref="AQ2017:AQ2024"/>
    <mergeCell ref="AR2017:AR2024"/>
    <mergeCell ref="F2018:F2023"/>
    <mergeCell ref="F2024:G2024"/>
    <mergeCell ref="F2017:G2017"/>
    <mergeCell ref="AN1993:AN2000"/>
    <mergeCell ref="E2001:E2008"/>
    <mergeCell ref="AV1545:AV1552"/>
    <mergeCell ref="B2025:B2032"/>
    <mergeCell ref="C2025:C2032"/>
    <mergeCell ref="F1530:F1535"/>
    <mergeCell ref="AO1513:AO1520"/>
    <mergeCell ref="F1641:G1641"/>
    <mergeCell ref="F1578:F1583"/>
    <mergeCell ref="AM1505:AM1512"/>
    <mergeCell ref="AN1505:AN1512"/>
    <mergeCell ref="AO2041:AO2048"/>
    <mergeCell ref="F1705:G1705"/>
    <mergeCell ref="F1706:F1711"/>
    <mergeCell ref="AT1609:AT1616"/>
    <mergeCell ref="AU1609:AU1616"/>
    <mergeCell ref="AN1617:AN1624"/>
    <mergeCell ref="AM1993:AM2000"/>
    <mergeCell ref="D1537:D1544"/>
    <mergeCell ref="F2000:G2000"/>
    <mergeCell ref="C2009:C2016"/>
    <mergeCell ref="D2041:D2048"/>
    <mergeCell ref="E2041:E2048"/>
    <mergeCell ref="C2017:C2024"/>
    <mergeCell ref="D2017:D2024"/>
    <mergeCell ref="F1521:G1521"/>
    <mergeCell ref="AM1521:AM1528"/>
    <mergeCell ref="F1562:F1567"/>
    <mergeCell ref="F1568:G1568"/>
    <mergeCell ref="AQ1641:AQ1648"/>
    <mergeCell ref="F1664:G1664"/>
    <mergeCell ref="AO1689:AO1696"/>
    <mergeCell ref="D1521:D1528"/>
    <mergeCell ref="E1521:E1528"/>
    <mergeCell ref="C1913:C1920"/>
    <mergeCell ref="AV1577:AV1584"/>
    <mergeCell ref="AS1761:AS1768"/>
    <mergeCell ref="AT1761:AT1768"/>
    <mergeCell ref="AU1761:AU1768"/>
    <mergeCell ref="AU1625:AU1632"/>
    <mergeCell ref="AU2001:AU2008"/>
    <mergeCell ref="AQ1657:AQ1664"/>
    <mergeCell ref="F1688:G1688"/>
    <mergeCell ref="AM1689:AM1696"/>
    <mergeCell ref="AU2041:AU2048"/>
    <mergeCell ref="AU1921:AU1928"/>
    <mergeCell ref="AR1993:AR2000"/>
    <mergeCell ref="AS1993:AS2000"/>
    <mergeCell ref="AO1761:AO1768"/>
    <mergeCell ref="AQ2041:AQ2048"/>
    <mergeCell ref="F1697:G1697"/>
    <mergeCell ref="AO1753:AO1760"/>
    <mergeCell ref="AT1529:AT1536"/>
    <mergeCell ref="AM1617:AM1624"/>
    <mergeCell ref="AT1737:AT1744"/>
    <mergeCell ref="AU1857:AU1864"/>
    <mergeCell ref="AU1841:AU1848"/>
    <mergeCell ref="AV1841:AV1848"/>
    <mergeCell ref="AO1625:AO1632"/>
    <mergeCell ref="AR1729:AR1736"/>
    <mergeCell ref="AN1721:AN1728"/>
    <mergeCell ref="AP1705:AP1712"/>
    <mergeCell ref="AU2009:AU2016"/>
    <mergeCell ref="AV2009:AV2016"/>
    <mergeCell ref="F1569:G1569"/>
    <mergeCell ref="AM1569:AM1576"/>
    <mergeCell ref="AN1569:AN1576"/>
    <mergeCell ref="A1161:A1168"/>
    <mergeCell ref="B1161:B1168"/>
    <mergeCell ref="C1161:C1168"/>
    <mergeCell ref="D1161:D1168"/>
    <mergeCell ref="E1161:E1168"/>
    <mergeCell ref="F1224:G1224"/>
    <mergeCell ref="AO1225:AO1232"/>
    <mergeCell ref="AS1225:AS1232"/>
    <mergeCell ref="AT1225:AT1232"/>
    <mergeCell ref="A1153:A1160"/>
    <mergeCell ref="D1153:D1160"/>
    <mergeCell ref="E1153:E1160"/>
    <mergeCell ref="AS1497:AS1504"/>
    <mergeCell ref="A1497:A1504"/>
    <mergeCell ref="B1497:B1504"/>
    <mergeCell ref="C1497:C1504"/>
    <mergeCell ref="D1497:D1504"/>
    <mergeCell ref="AP1241:AP1248"/>
    <mergeCell ref="AQ1121:AQ1128"/>
    <mergeCell ref="AQ1129:AQ1136"/>
    <mergeCell ref="AQ1489:AQ1496"/>
    <mergeCell ref="AR1473:AR1480"/>
    <mergeCell ref="AS1473:AS1480"/>
    <mergeCell ref="AT1473:AT1480"/>
    <mergeCell ref="AU1473:AU1480"/>
    <mergeCell ref="AV1473:AV1480"/>
    <mergeCell ref="AT1497:AT1504"/>
    <mergeCell ref="AN1257:AN1264"/>
    <mergeCell ref="AT1257:AT1264"/>
    <mergeCell ref="F1153:G1153"/>
    <mergeCell ref="AM1145:AM1152"/>
    <mergeCell ref="B1473:B1480"/>
    <mergeCell ref="F1490:F1495"/>
    <mergeCell ref="E1497:E1504"/>
    <mergeCell ref="F1497:G1497"/>
    <mergeCell ref="B1489:B1496"/>
    <mergeCell ref="F1265:G1265"/>
    <mergeCell ref="AM1265:AM1272"/>
    <mergeCell ref="AN1265:AN1272"/>
    <mergeCell ref="AO1265:AO1272"/>
    <mergeCell ref="AP1265:AP1272"/>
    <mergeCell ref="AQ1265:AQ1272"/>
    <mergeCell ref="AR1265:AR1272"/>
    <mergeCell ref="AQ1161:AQ1168"/>
    <mergeCell ref="AN1145:AN1152"/>
    <mergeCell ref="F1146:F1151"/>
    <mergeCell ref="AT1161:AT1168"/>
    <mergeCell ref="F1234:F1239"/>
    <mergeCell ref="F1240:G1240"/>
    <mergeCell ref="AN1233:AN1240"/>
    <mergeCell ref="AU1233:AU1240"/>
    <mergeCell ref="AV1233:AV1240"/>
    <mergeCell ref="AT1241:AT1248"/>
    <mergeCell ref="AN1249:AN1256"/>
    <mergeCell ref="AO1249:AO1256"/>
    <mergeCell ref="F1273:G1273"/>
    <mergeCell ref="F1144:G1144"/>
    <mergeCell ref="AQ1177:AQ1184"/>
    <mergeCell ref="AR1121:AR1128"/>
    <mergeCell ref="AS1121:AS1128"/>
    <mergeCell ref="F1129:G1129"/>
    <mergeCell ref="AU1161:AU1168"/>
    <mergeCell ref="AV1161:AV1168"/>
    <mergeCell ref="AR1137:AR1144"/>
    <mergeCell ref="AV1513:AV1520"/>
    <mergeCell ref="AV1561:AV1568"/>
    <mergeCell ref="AW1561:AW1568"/>
    <mergeCell ref="AP1505:AP1512"/>
    <mergeCell ref="AW1545:AW1552"/>
    <mergeCell ref="AT1249:AT1256"/>
    <mergeCell ref="AP1513:AP1520"/>
    <mergeCell ref="C1345:C1352"/>
    <mergeCell ref="F1354:F1359"/>
    <mergeCell ref="E1345:E1352"/>
    <mergeCell ref="F1400:G1400"/>
    <mergeCell ref="F1378:F1383"/>
    <mergeCell ref="AM1369:AM1376"/>
    <mergeCell ref="F1346:F1351"/>
    <mergeCell ref="F1345:G1345"/>
    <mergeCell ref="AS1329:AS1336"/>
    <mergeCell ref="AT1345:AT1352"/>
    <mergeCell ref="AT1433:AT1440"/>
    <mergeCell ref="AP1433:AP1440"/>
    <mergeCell ref="AQ1433:AQ1440"/>
    <mergeCell ref="AQ1449:AQ1456"/>
    <mergeCell ref="AP1497:AP1504"/>
    <mergeCell ref="AP1465:AP1472"/>
    <mergeCell ref="AQ1465:AQ1472"/>
    <mergeCell ref="AR1465:AR1472"/>
    <mergeCell ref="AS1465:AS1472"/>
    <mergeCell ref="F1418:F1423"/>
    <mergeCell ref="A1177:A1184"/>
    <mergeCell ref="B1233:B1240"/>
    <mergeCell ref="B1225:B1232"/>
    <mergeCell ref="B1201:B1208"/>
    <mergeCell ref="C1201:C1208"/>
    <mergeCell ref="A1241:A1248"/>
    <mergeCell ref="B1241:B1248"/>
    <mergeCell ref="AW1265:AW1272"/>
    <mergeCell ref="AW1233:AW1240"/>
    <mergeCell ref="AQ1273:AQ1280"/>
    <mergeCell ref="AU1345:AU1352"/>
    <mergeCell ref="AS1401:AS1408"/>
    <mergeCell ref="F1440:G1440"/>
    <mergeCell ref="AS1449:AS1456"/>
    <mergeCell ref="AO1401:AO1408"/>
    <mergeCell ref="A1521:A1528"/>
    <mergeCell ref="B1521:B1528"/>
    <mergeCell ref="E1457:E1464"/>
    <mergeCell ref="D1457:D1464"/>
    <mergeCell ref="AN1441:AN1448"/>
    <mergeCell ref="AO1441:AO1448"/>
    <mergeCell ref="AP1441:AP1448"/>
    <mergeCell ref="AQ1441:AQ1448"/>
    <mergeCell ref="AR1441:AR1448"/>
    <mergeCell ref="A1417:A1424"/>
    <mergeCell ref="B1417:B1424"/>
    <mergeCell ref="C1417:C1424"/>
    <mergeCell ref="D1417:D1424"/>
    <mergeCell ref="E1417:E1424"/>
    <mergeCell ref="AQ1545:AQ1552"/>
    <mergeCell ref="AR1545:AR1552"/>
    <mergeCell ref="AM1497:AM1504"/>
    <mergeCell ref="AN1497:AN1504"/>
    <mergeCell ref="A1505:A1512"/>
    <mergeCell ref="C1241:C1248"/>
    <mergeCell ref="F1505:G1505"/>
    <mergeCell ref="B1553:B1560"/>
    <mergeCell ref="E1121:E1128"/>
    <mergeCell ref="D1057:D1064"/>
    <mergeCell ref="E1057:E1064"/>
    <mergeCell ref="F1058:F1063"/>
    <mergeCell ref="F1064:G1064"/>
    <mergeCell ref="F1090:F1095"/>
    <mergeCell ref="AR1057:AR1064"/>
    <mergeCell ref="AS1057:AS1064"/>
    <mergeCell ref="AY1265:AY1272"/>
    <mergeCell ref="AZ1265:AZ1272"/>
    <mergeCell ref="BA1265:BA1272"/>
    <mergeCell ref="BB1265:BB1272"/>
    <mergeCell ref="AV1441:AV1448"/>
    <mergeCell ref="AW1145:AW1152"/>
    <mergeCell ref="AZ1137:AZ1144"/>
    <mergeCell ref="AW1497:AW1504"/>
    <mergeCell ref="AZ1433:AZ1440"/>
    <mergeCell ref="BB1473:BB1480"/>
    <mergeCell ref="AS1417:AS1424"/>
    <mergeCell ref="AM1289:AM1296"/>
    <mergeCell ref="AY1409:AY1416"/>
    <mergeCell ref="AW1161:AW1168"/>
    <mergeCell ref="AY1473:AY1480"/>
    <mergeCell ref="BA1409:BA1416"/>
    <mergeCell ref="BB1433:BB1440"/>
    <mergeCell ref="AQ1561:AQ1568"/>
    <mergeCell ref="AV1321:AV1328"/>
    <mergeCell ref="BA1425:BA1432"/>
    <mergeCell ref="BB1425:BB1432"/>
    <mergeCell ref="AR1537:AR1544"/>
    <mergeCell ref="AN1521:AN1528"/>
    <mergeCell ref="AO1521:AO1528"/>
    <mergeCell ref="AP1521:AP1528"/>
    <mergeCell ref="AQ1521:AQ1528"/>
    <mergeCell ref="AR1521:AR1528"/>
    <mergeCell ref="AS1521:AS1528"/>
    <mergeCell ref="AT1521:AT1528"/>
    <mergeCell ref="AU1521:AU1528"/>
    <mergeCell ref="AQ1513:AQ1520"/>
    <mergeCell ref="AR1513:AR1520"/>
    <mergeCell ref="AS1513:AS1520"/>
    <mergeCell ref="AQ1505:AQ1512"/>
    <mergeCell ref="AR1505:AR1512"/>
    <mergeCell ref="AS1505:AS1512"/>
    <mergeCell ref="AT1505:AT1512"/>
    <mergeCell ref="AU1505:AU1512"/>
    <mergeCell ref="AV1505:AV1512"/>
    <mergeCell ref="AU1425:AU1432"/>
    <mergeCell ref="AS1441:AS1448"/>
    <mergeCell ref="AT1441:AT1448"/>
    <mergeCell ref="AR1497:AR1504"/>
    <mergeCell ref="AT1409:AT1416"/>
    <mergeCell ref="BA1561:BA1568"/>
    <mergeCell ref="AY1377:AY1384"/>
    <mergeCell ref="AZ1377:AZ1384"/>
    <mergeCell ref="BA1377:BA1384"/>
    <mergeCell ref="AY1393:AY1400"/>
    <mergeCell ref="AY1401:AY1408"/>
    <mergeCell ref="AX1513:AX1520"/>
    <mergeCell ref="AW1393:AW1400"/>
    <mergeCell ref="BB1409:BB1416"/>
    <mergeCell ref="AW1513:AW1520"/>
    <mergeCell ref="AW1505:AW1512"/>
    <mergeCell ref="AZ1089:AZ1096"/>
    <mergeCell ref="A1105:A1112"/>
    <mergeCell ref="B1105:B1112"/>
    <mergeCell ref="C1105:C1112"/>
    <mergeCell ref="D1105:D1112"/>
    <mergeCell ref="E1105:E1112"/>
    <mergeCell ref="AV1121:AV1128"/>
    <mergeCell ref="AW1121:AW1128"/>
    <mergeCell ref="AY1249:AY1256"/>
    <mergeCell ref="AT1033:AT1040"/>
    <mergeCell ref="AX969:AX976"/>
    <mergeCell ref="BB1257:BB1264"/>
    <mergeCell ref="BG1049:BG1056"/>
    <mergeCell ref="BJ1009:BJ1016"/>
    <mergeCell ref="B1097:B1104"/>
    <mergeCell ref="C1097:C1104"/>
    <mergeCell ref="F1098:F1103"/>
    <mergeCell ref="F1104:G1104"/>
    <mergeCell ref="F1105:G1105"/>
    <mergeCell ref="AM1105:AM1112"/>
    <mergeCell ref="AN1105:AN1112"/>
    <mergeCell ref="AO1105:AO1112"/>
    <mergeCell ref="AP1105:AP1112"/>
    <mergeCell ref="AQ1105:AQ1112"/>
    <mergeCell ref="AN1137:AN1144"/>
    <mergeCell ref="AO1137:AO1144"/>
    <mergeCell ref="AT1145:AT1152"/>
    <mergeCell ref="BD1153:BD1160"/>
    <mergeCell ref="D1129:D1136"/>
    <mergeCell ref="E1129:E1136"/>
    <mergeCell ref="BV1233:BV1240"/>
    <mergeCell ref="BX1233:BX1240"/>
    <mergeCell ref="BY1233:BY1240"/>
    <mergeCell ref="BY1241:BY1248"/>
    <mergeCell ref="F1050:F1055"/>
    <mergeCell ref="F1056:G1056"/>
    <mergeCell ref="BD1049:BD1056"/>
    <mergeCell ref="BE1049:BE1056"/>
    <mergeCell ref="BF1049:BF1056"/>
    <mergeCell ref="AY993:AY1000"/>
    <mergeCell ref="AZ993:AZ1000"/>
    <mergeCell ref="BA993:BA1000"/>
    <mergeCell ref="AT993:AT1000"/>
    <mergeCell ref="AU993:AU1000"/>
    <mergeCell ref="AV993:AV1000"/>
    <mergeCell ref="AW993:AW1000"/>
    <mergeCell ref="AX993:AX1000"/>
    <mergeCell ref="AP993:AP1000"/>
    <mergeCell ref="AQ993:AQ1000"/>
    <mergeCell ref="AR993:AR1000"/>
    <mergeCell ref="AR1089:AR1096"/>
    <mergeCell ref="BN1057:BN1064"/>
    <mergeCell ref="BO1057:BO1064"/>
    <mergeCell ref="BT1057:BT1064"/>
    <mergeCell ref="BM1057:BM1064"/>
    <mergeCell ref="BG1057:BG1064"/>
    <mergeCell ref="BD1041:BD1048"/>
    <mergeCell ref="BE1041:BE1048"/>
    <mergeCell ref="BF1041:BF1048"/>
    <mergeCell ref="BG1041:BG1048"/>
    <mergeCell ref="BE1145:BE1152"/>
    <mergeCell ref="BF1145:BF1152"/>
    <mergeCell ref="BG1145:BG1152"/>
    <mergeCell ref="AZ1241:AZ1248"/>
    <mergeCell ref="BB1081:BB1088"/>
    <mergeCell ref="BN225:BN232"/>
    <mergeCell ref="F1073:G1073"/>
    <mergeCell ref="F1080:G1080"/>
    <mergeCell ref="AS1073:AS1080"/>
    <mergeCell ref="AM1129:AM1136"/>
    <mergeCell ref="AN1129:AN1136"/>
    <mergeCell ref="CB969:CB976"/>
    <mergeCell ref="CH601:CH608"/>
    <mergeCell ref="CC1129:CC1136"/>
    <mergeCell ref="CD1129:CD1136"/>
    <mergeCell ref="CE1129:CE1136"/>
    <mergeCell ref="CF1129:CF1136"/>
    <mergeCell ref="CE241:CE248"/>
    <mergeCell ref="BY281:BY288"/>
    <mergeCell ref="BZ233:BZ240"/>
    <mergeCell ref="BX265:BX272"/>
    <mergeCell ref="BY265:BY272"/>
    <mergeCell ref="CB249:CB256"/>
    <mergeCell ref="BY257:BY264"/>
    <mergeCell ref="CF305:CF312"/>
    <mergeCell ref="CG305:CG312"/>
    <mergeCell ref="CA297:CA304"/>
    <mergeCell ref="CB297:CB304"/>
    <mergeCell ref="CC297:CC304"/>
    <mergeCell ref="BN265:BN272"/>
    <mergeCell ref="BR305:BR312"/>
    <mergeCell ref="BW233:BW240"/>
    <mergeCell ref="BX233:BX240"/>
    <mergeCell ref="BY233:BY240"/>
    <mergeCell ref="BS281:BS288"/>
    <mergeCell ref="BT281:BT288"/>
    <mergeCell ref="BN233:BN240"/>
    <mergeCell ref="CH241:CH248"/>
    <mergeCell ref="BY289:BY296"/>
    <mergeCell ref="BY305:BY312"/>
    <mergeCell ref="BL337:BL344"/>
    <mergeCell ref="BG289:BG296"/>
    <mergeCell ref="CB553:CB560"/>
    <mergeCell ref="CC553:CC560"/>
    <mergeCell ref="CD553:CD560"/>
    <mergeCell ref="AW1025:AW1032"/>
    <mergeCell ref="BH969:BH976"/>
    <mergeCell ref="AR1017:AR1024"/>
    <mergeCell ref="AS1065:AS1072"/>
    <mergeCell ref="AN1001:AN1008"/>
    <mergeCell ref="AO1001:AO1008"/>
    <mergeCell ref="AQ1009:AQ1016"/>
    <mergeCell ref="AR1009:AR1016"/>
    <mergeCell ref="AV1033:AV1040"/>
    <mergeCell ref="AP1049:AP1056"/>
    <mergeCell ref="BB1041:BB1048"/>
    <mergeCell ref="BC1041:BC1048"/>
    <mergeCell ref="AT1017:AT1024"/>
    <mergeCell ref="AU1017:AU1024"/>
    <mergeCell ref="BQ1001:BQ1008"/>
    <mergeCell ref="AR1113:AR1120"/>
    <mergeCell ref="AV1129:AV1136"/>
    <mergeCell ref="F1130:F1135"/>
    <mergeCell ref="F1136:G1136"/>
    <mergeCell ref="F1114:F1119"/>
    <mergeCell ref="F1120:G1120"/>
    <mergeCell ref="F1113:G1113"/>
    <mergeCell ref="CE425:CE432"/>
    <mergeCell ref="CF425:CF432"/>
    <mergeCell ref="BR201:BR208"/>
    <mergeCell ref="CG217:CG224"/>
    <mergeCell ref="CH217:CH224"/>
    <mergeCell ref="CG1065:CG1072"/>
    <mergeCell ref="CH1065:CH1072"/>
    <mergeCell ref="CG969:CG976"/>
    <mergeCell ref="C1121:C1128"/>
    <mergeCell ref="D1121:D1128"/>
    <mergeCell ref="A1337:A1344"/>
    <mergeCell ref="B1337:B1344"/>
    <mergeCell ref="C1337:C1344"/>
    <mergeCell ref="AM1337:AM1344"/>
    <mergeCell ref="AT1321:AT1328"/>
    <mergeCell ref="CD1033:CD1040"/>
    <mergeCell ref="BZ1033:BZ1040"/>
    <mergeCell ref="BW1113:BW1120"/>
    <mergeCell ref="BV1121:BV1128"/>
    <mergeCell ref="BW1121:BW1128"/>
    <mergeCell ref="BY225:BY232"/>
    <mergeCell ref="CC233:CC240"/>
    <mergeCell ref="BJ297:BJ304"/>
    <mergeCell ref="BK297:BK304"/>
    <mergeCell ref="BL297:BL304"/>
    <mergeCell ref="AZ297:AZ304"/>
    <mergeCell ref="AZ273:AZ280"/>
    <mergeCell ref="BA273:BA280"/>
    <mergeCell ref="BB273:BB280"/>
    <mergeCell ref="BG265:BG272"/>
    <mergeCell ref="BW257:BW264"/>
    <mergeCell ref="B1113:B1120"/>
    <mergeCell ref="C1113:C1120"/>
    <mergeCell ref="D1113:D1120"/>
    <mergeCell ref="E1113:E1120"/>
    <mergeCell ref="B1153:B1160"/>
    <mergeCell ref="C1153:C1160"/>
    <mergeCell ref="AV1153:AV1160"/>
    <mergeCell ref="BE1161:BE1168"/>
    <mergeCell ref="BF1161:BF1168"/>
    <mergeCell ref="A1201:A1208"/>
    <mergeCell ref="F1289:G1289"/>
    <mergeCell ref="A1145:A1152"/>
    <mergeCell ref="B1145:B1152"/>
    <mergeCell ref="C1145:C1152"/>
    <mergeCell ref="D1145:D1152"/>
    <mergeCell ref="E1145:E1152"/>
    <mergeCell ref="AS1145:AS1152"/>
    <mergeCell ref="AU1145:AU1152"/>
    <mergeCell ref="AV1145:AV1152"/>
    <mergeCell ref="F1145:G1145"/>
    <mergeCell ref="BA1297:BA1304"/>
    <mergeCell ref="BI1273:BI1280"/>
    <mergeCell ref="BJ1273:BJ1280"/>
    <mergeCell ref="BD1265:BD1272"/>
    <mergeCell ref="BR977:BR984"/>
    <mergeCell ref="BK1169:BK1176"/>
    <mergeCell ref="CG201:CG208"/>
    <mergeCell ref="CH201:CH208"/>
    <mergeCell ref="A985:A992"/>
    <mergeCell ref="F1017:G1017"/>
    <mergeCell ref="F1065:G1065"/>
    <mergeCell ref="AR1081:AR1088"/>
    <mergeCell ref="BN1073:BN1080"/>
    <mergeCell ref="BN1065:BN1072"/>
    <mergeCell ref="BD993:BD1000"/>
    <mergeCell ref="CI201:CI208"/>
    <mergeCell ref="CJ201:CJ208"/>
    <mergeCell ref="CE937:CE944"/>
    <mergeCell ref="CF937:CF944"/>
    <mergeCell ref="CD945:CD952"/>
    <mergeCell ref="CE945:CE952"/>
    <mergeCell ref="CF945:CF952"/>
    <mergeCell ref="CF1209:CF1216"/>
    <mergeCell ref="BZ1041:BZ1048"/>
    <mergeCell ref="CA1041:CA1048"/>
    <mergeCell ref="CF953:CF960"/>
    <mergeCell ref="BR969:BR976"/>
    <mergeCell ref="BR1097:BR1104"/>
    <mergeCell ref="BS1097:BS1104"/>
    <mergeCell ref="BS953:BS960"/>
    <mergeCell ref="BT953:BT960"/>
    <mergeCell ref="BU953:BU960"/>
    <mergeCell ref="BV953:BV960"/>
    <mergeCell ref="BW953:BW960"/>
    <mergeCell ref="BR1001:BR1008"/>
    <mergeCell ref="BS1001:BS1008"/>
    <mergeCell ref="BS1065:BS1072"/>
    <mergeCell ref="BT1065:BT1072"/>
    <mergeCell ref="CE1113:CE1120"/>
    <mergeCell ref="CF1113:CF1120"/>
    <mergeCell ref="BU1113:BU1120"/>
    <mergeCell ref="BS1057:BS1064"/>
    <mergeCell ref="BR1033:BR1040"/>
    <mergeCell ref="CD1161:CD1168"/>
    <mergeCell ref="CD1193:CD1200"/>
    <mergeCell ref="BT1209:BT1216"/>
    <mergeCell ref="CE1001:CE1008"/>
    <mergeCell ref="BT1129:BT1136"/>
    <mergeCell ref="BU1001:BU1008"/>
    <mergeCell ref="BV1001:BV1008"/>
    <mergeCell ref="BW1001:BW1008"/>
    <mergeCell ref="BS1009:BS1016"/>
    <mergeCell ref="BT1009:BT1016"/>
    <mergeCell ref="CH281:CH288"/>
    <mergeCell ref="BY217:BY224"/>
    <mergeCell ref="BT1049:BT1056"/>
    <mergeCell ref="BZ217:BZ224"/>
    <mergeCell ref="CA217:CA224"/>
    <mergeCell ref="BU929:BU936"/>
    <mergeCell ref="BV929:BV936"/>
    <mergeCell ref="CE409:CE416"/>
    <mergeCell ref="CF409:CF416"/>
    <mergeCell ref="CG409:CG416"/>
    <mergeCell ref="CH409:CH416"/>
    <mergeCell ref="BR385:BR392"/>
    <mergeCell ref="BZ393:BZ400"/>
    <mergeCell ref="BU481:BU488"/>
    <mergeCell ref="CC425:CC432"/>
    <mergeCell ref="BX425:BX432"/>
    <mergeCell ref="BV425:BV432"/>
    <mergeCell ref="BW425:BW432"/>
    <mergeCell ref="CB433:CB440"/>
    <mergeCell ref="BR417:BR424"/>
    <mergeCell ref="BS417:BS424"/>
    <mergeCell ref="CI425:CI432"/>
    <mergeCell ref="CJ425:CJ432"/>
    <mergeCell ref="CA385:CA392"/>
    <mergeCell ref="CF537:CF544"/>
    <mergeCell ref="CJ617:CJ624"/>
    <mergeCell ref="BS1129:BS1136"/>
    <mergeCell ref="BT1169:BT1176"/>
    <mergeCell ref="BO1433:BO1440"/>
    <mergeCell ref="BN1441:BN1448"/>
    <mergeCell ref="BO1441:BO1448"/>
    <mergeCell ref="BP1441:BP1448"/>
    <mergeCell ref="BL1409:BL1416"/>
    <mergeCell ref="BM1185:BM1192"/>
    <mergeCell ref="BC1401:BC1408"/>
    <mergeCell ref="BJ1433:BJ1440"/>
    <mergeCell ref="BL1417:BL1424"/>
    <mergeCell ref="AZ1409:AZ1416"/>
    <mergeCell ref="BB1385:BB1392"/>
    <mergeCell ref="BE1385:BE1392"/>
    <mergeCell ref="BF1385:BF1392"/>
    <mergeCell ref="BF1401:BF1408"/>
    <mergeCell ref="AZ1385:AZ1392"/>
    <mergeCell ref="BA1385:BA1392"/>
    <mergeCell ref="BI1313:BI1320"/>
    <mergeCell ref="BJ1233:BJ1240"/>
    <mergeCell ref="BK1233:BK1240"/>
    <mergeCell ref="BA1233:BA1240"/>
    <mergeCell ref="BG1233:BG1240"/>
    <mergeCell ref="BB1241:BB1248"/>
    <mergeCell ref="BS1265:BS1272"/>
    <mergeCell ref="BT1265:BT1272"/>
    <mergeCell ref="BF1409:BF1416"/>
    <mergeCell ref="BG1409:BG1416"/>
    <mergeCell ref="BE1305:BE1312"/>
    <mergeCell ref="BR1233:BR1240"/>
    <mergeCell ref="BG1241:BG1248"/>
    <mergeCell ref="BT1241:BT1248"/>
    <mergeCell ref="BH1409:BH1416"/>
    <mergeCell ref="BI1409:BI1416"/>
    <mergeCell ref="BI1401:BI1408"/>
    <mergeCell ref="BB1289:BB1296"/>
    <mergeCell ref="BC1289:BC1296"/>
    <mergeCell ref="BL1369:BL1376"/>
    <mergeCell ref="BA1257:BA1264"/>
    <mergeCell ref="BK1257:BK1264"/>
    <mergeCell ref="BK1161:BK1168"/>
    <mergeCell ref="BH1193:BH1200"/>
    <mergeCell ref="BK1433:BK1440"/>
    <mergeCell ref="BL1433:BL1440"/>
    <mergeCell ref="BF1377:BF1384"/>
    <mergeCell ref="BM1273:BM1280"/>
    <mergeCell ref="BG1337:BG1344"/>
    <mergeCell ref="BL1337:BL1344"/>
    <mergeCell ref="BN1329:BN1336"/>
    <mergeCell ref="BC1417:BC1424"/>
    <mergeCell ref="BD1417:BD1424"/>
    <mergeCell ref="BE1417:BE1424"/>
    <mergeCell ref="BF1417:BF1424"/>
    <mergeCell ref="BG1417:BG1424"/>
    <mergeCell ref="BH1417:BH1424"/>
    <mergeCell ref="BI1417:BI1424"/>
    <mergeCell ref="BJ1417:BJ1424"/>
    <mergeCell ref="BG1441:BG1448"/>
    <mergeCell ref="BH1441:BH1448"/>
    <mergeCell ref="BI1425:BI1432"/>
    <mergeCell ref="BJ1425:BJ1432"/>
    <mergeCell ref="BK1425:BK1432"/>
    <mergeCell ref="BL1425:BL1432"/>
    <mergeCell ref="BI1441:BI1448"/>
    <mergeCell ref="BK1097:BK1104"/>
    <mergeCell ref="BH1105:BH1112"/>
    <mergeCell ref="BR1105:BR1112"/>
    <mergeCell ref="AM1089:AM1096"/>
    <mergeCell ref="AN1089:AN1096"/>
    <mergeCell ref="F984:G984"/>
    <mergeCell ref="AZ1081:AZ1088"/>
    <mergeCell ref="F978:F983"/>
    <mergeCell ref="F976:G976"/>
    <mergeCell ref="AM1049:AM1056"/>
    <mergeCell ref="AN1057:AN1064"/>
    <mergeCell ref="AO1057:AO1064"/>
    <mergeCell ref="BO953:BO960"/>
    <mergeCell ref="BI953:BI960"/>
    <mergeCell ref="AP1033:AP1040"/>
    <mergeCell ref="AQ1033:AQ1040"/>
    <mergeCell ref="BP593:BP600"/>
    <mergeCell ref="BQ593:BQ600"/>
    <mergeCell ref="BL929:BL936"/>
    <mergeCell ref="BM929:BM936"/>
    <mergeCell ref="BN929:BN936"/>
    <mergeCell ref="BO929:BO936"/>
    <mergeCell ref="F906:F911"/>
    <mergeCell ref="F912:G912"/>
    <mergeCell ref="F898:F903"/>
    <mergeCell ref="AV977:AV984"/>
    <mergeCell ref="AW977:AW984"/>
    <mergeCell ref="AX977:AX984"/>
    <mergeCell ref="BE977:BE984"/>
    <mergeCell ref="F994:F999"/>
    <mergeCell ref="AY1025:AY1032"/>
    <mergeCell ref="AX1057:AX1064"/>
    <mergeCell ref="AV1089:AV1096"/>
    <mergeCell ref="AW1089:AW1096"/>
    <mergeCell ref="AW1073:AW1080"/>
    <mergeCell ref="AX1073:AX1080"/>
    <mergeCell ref="AN1073:AN1080"/>
    <mergeCell ref="AO1073:AO1080"/>
    <mergeCell ref="AP1073:AP1080"/>
    <mergeCell ref="AQ1073:AQ1080"/>
    <mergeCell ref="AR1073:AR1080"/>
    <mergeCell ref="F1096:G1096"/>
    <mergeCell ref="BJ1057:BJ1064"/>
    <mergeCell ref="BK1057:BK1064"/>
    <mergeCell ref="AZ1057:AZ1064"/>
    <mergeCell ref="BE1089:BE1096"/>
    <mergeCell ref="BF1089:BF1096"/>
    <mergeCell ref="BG1089:BG1096"/>
    <mergeCell ref="F1089:G1089"/>
    <mergeCell ref="BA937:BA944"/>
    <mergeCell ref="BB937:BB944"/>
    <mergeCell ref="AY601:AY608"/>
    <mergeCell ref="AZ601:AZ608"/>
    <mergeCell ref="BA601:BA608"/>
    <mergeCell ref="BB601:BB608"/>
    <mergeCell ref="BC601:BC608"/>
    <mergeCell ref="BD601:BD608"/>
    <mergeCell ref="BK601:BK608"/>
    <mergeCell ref="BJ905:BJ912"/>
    <mergeCell ref="BK625:BK632"/>
    <mergeCell ref="F1000:G1000"/>
    <mergeCell ref="BH1041:BH1048"/>
    <mergeCell ref="BF1073:BF1080"/>
    <mergeCell ref="BG961:BG968"/>
    <mergeCell ref="BJ969:BJ976"/>
    <mergeCell ref="BK969:BK976"/>
    <mergeCell ref="AS993:AS1000"/>
    <mergeCell ref="AZ1009:AZ1016"/>
    <mergeCell ref="BA1009:BA1016"/>
    <mergeCell ref="AX1001:AX1008"/>
    <mergeCell ref="AZ1001:AZ1008"/>
    <mergeCell ref="AY1001:AY1008"/>
    <mergeCell ref="BQ993:BQ1000"/>
    <mergeCell ref="BR993:BR1000"/>
    <mergeCell ref="BS993:BS1000"/>
    <mergeCell ref="BF1001:BF1008"/>
    <mergeCell ref="BG1001:BG1008"/>
    <mergeCell ref="BE1009:BE1016"/>
    <mergeCell ref="BF1009:BF1016"/>
    <mergeCell ref="AN1033:AN1040"/>
    <mergeCell ref="BP617:BP624"/>
    <mergeCell ref="BP681:BP688"/>
    <mergeCell ref="BQ681:BQ688"/>
    <mergeCell ref="BR681:BR688"/>
    <mergeCell ref="BS681:BS688"/>
    <mergeCell ref="BP697:BP704"/>
    <mergeCell ref="BE1001:BE1008"/>
    <mergeCell ref="AU1033:AU1040"/>
    <mergeCell ref="AQ961:AQ968"/>
    <mergeCell ref="AR961:AR968"/>
    <mergeCell ref="AX985:AX992"/>
    <mergeCell ref="BG1017:BG1024"/>
    <mergeCell ref="F945:G945"/>
    <mergeCell ref="AM945:AM952"/>
    <mergeCell ref="AN945:AN952"/>
    <mergeCell ref="AO945:AO952"/>
    <mergeCell ref="AP945:AP952"/>
    <mergeCell ref="F969:G969"/>
    <mergeCell ref="AM969:AM976"/>
    <mergeCell ref="AN969:AN976"/>
    <mergeCell ref="F977:G977"/>
    <mergeCell ref="AO985:AO992"/>
    <mergeCell ref="AP985:AP992"/>
    <mergeCell ref="AO969:AO976"/>
    <mergeCell ref="AP969:AP976"/>
    <mergeCell ref="AQ969:AQ976"/>
    <mergeCell ref="AP977:AP984"/>
    <mergeCell ref="AQ977:AQ984"/>
    <mergeCell ref="AR977:AR984"/>
    <mergeCell ref="AR985:AR992"/>
    <mergeCell ref="BH961:BH968"/>
    <mergeCell ref="BI961:BI968"/>
    <mergeCell ref="F985:G985"/>
    <mergeCell ref="AM985:AM992"/>
    <mergeCell ref="AN985:AN992"/>
    <mergeCell ref="AQ985:AQ992"/>
    <mergeCell ref="F986:F991"/>
    <mergeCell ref="F1016:G1016"/>
    <mergeCell ref="F993:G993"/>
    <mergeCell ref="F1002:F1007"/>
    <mergeCell ref="AN1009:AN1016"/>
    <mergeCell ref="AO1009:AO1016"/>
    <mergeCell ref="AP1009:AP1016"/>
    <mergeCell ref="AR1001:AR1008"/>
    <mergeCell ref="AS1017:AS1024"/>
    <mergeCell ref="F1033:G1033"/>
    <mergeCell ref="F1072:G1072"/>
    <mergeCell ref="AN1049:AN1056"/>
    <mergeCell ref="AO1049:AO1056"/>
    <mergeCell ref="AU1001:AU1008"/>
    <mergeCell ref="AN1017:AN1024"/>
    <mergeCell ref="AM1041:AM1048"/>
    <mergeCell ref="AM1065:AM1072"/>
    <mergeCell ref="AN1065:AN1072"/>
    <mergeCell ref="B1065:B1072"/>
    <mergeCell ref="AR1033:AR1040"/>
    <mergeCell ref="AW1041:AW1048"/>
    <mergeCell ref="F610:F615"/>
    <mergeCell ref="AM593:AM600"/>
    <mergeCell ref="AN593:AN600"/>
    <mergeCell ref="AO593:AO600"/>
    <mergeCell ref="AP593:AP600"/>
    <mergeCell ref="AQ593:AQ600"/>
    <mergeCell ref="AR593:AR600"/>
    <mergeCell ref="BA969:BA976"/>
    <mergeCell ref="AV1017:AV1024"/>
    <mergeCell ref="AY1033:AY1040"/>
    <mergeCell ref="F1026:F1031"/>
    <mergeCell ref="BH1017:BH1024"/>
    <mergeCell ref="AS1033:AS1040"/>
    <mergeCell ref="AS1025:AS1032"/>
    <mergeCell ref="BF1033:BF1040"/>
    <mergeCell ref="AV1049:AV1056"/>
    <mergeCell ref="AW1049:AW1056"/>
    <mergeCell ref="B985:B992"/>
    <mergeCell ref="C985:C992"/>
    <mergeCell ref="D985:D992"/>
    <mergeCell ref="E985:E992"/>
    <mergeCell ref="C977:C984"/>
    <mergeCell ref="BT521:BT528"/>
    <mergeCell ref="BZ513:BZ520"/>
    <mergeCell ref="BY953:BY960"/>
    <mergeCell ref="AV1009:AV1016"/>
    <mergeCell ref="AW1009:AW1016"/>
    <mergeCell ref="AX1009:AX1016"/>
    <mergeCell ref="A1025:A1032"/>
    <mergeCell ref="A1009:A1016"/>
    <mergeCell ref="E993:E1000"/>
    <mergeCell ref="B1041:B1048"/>
    <mergeCell ref="C1041:C1048"/>
    <mergeCell ref="D1041:D1048"/>
    <mergeCell ref="E1041:E1048"/>
    <mergeCell ref="B1001:B1008"/>
    <mergeCell ref="C1001:C1008"/>
    <mergeCell ref="D1001:D1008"/>
    <mergeCell ref="E1001:E1008"/>
    <mergeCell ref="B1025:B1032"/>
    <mergeCell ref="C1025:C1032"/>
    <mergeCell ref="D1025:D1032"/>
    <mergeCell ref="E1025:E1032"/>
    <mergeCell ref="C1033:C1040"/>
    <mergeCell ref="A1033:A1040"/>
    <mergeCell ref="B1033:B1040"/>
    <mergeCell ref="F616:G616"/>
    <mergeCell ref="F626:F631"/>
    <mergeCell ref="F632:G632"/>
    <mergeCell ref="BS641:BS648"/>
    <mergeCell ref="E969:E976"/>
    <mergeCell ref="AS977:AS984"/>
    <mergeCell ref="AT977:AT984"/>
    <mergeCell ref="AV1001:AV1008"/>
    <mergeCell ref="AW1001:AW1008"/>
    <mergeCell ref="AV1025:AV1032"/>
    <mergeCell ref="AX1025:AX1032"/>
    <mergeCell ref="AW1017:AW1024"/>
    <mergeCell ref="AW1033:AW1040"/>
    <mergeCell ref="AX1017:AX1024"/>
    <mergeCell ref="BH1009:BH1016"/>
    <mergeCell ref="BI1009:BI1016"/>
    <mergeCell ref="BI937:BI944"/>
    <mergeCell ref="BN609:BN616"/>
    <mergeCell ref="BQ625:BQ632"/>
    <mergeCell ref="BR625:BR632"/>
    <mergeCell ref="BS625:BS632"/>
    <mergeCell ref="AT593:AT600"/>
    <mergeCell ref="D593:D600"/>
    <mergeCell ref="E593:E600"/>
    <mergeCell ref="F593:G593"/>
    <mergeCell ref="A1017:A1024"/>
    <mergeCell ref="B1017:B1024"/>
    <mergeCell ref="C1017:C1024"/>
    <mergeCell ref="D1017:D1024"/>
    <mergeCell ref="E1017:E1024"/>
    <mergeCell ref="AR969:AR976"/>
    <mergeCell ref="AS969:AS976"/>
    <mergeCell ref="C1009:C1016"/>
    <mergeCell ref="BB1017:BB1024"/>
    <mergeCell ref="A1041:A1048"/>
    <mergeCell ref="AU1025:AU1032"/>
    <mergeCell ref="F1042:F1047"/>
    <mergeCell ref="F1041:G1041"/>
    <mergeCell ref="F1025:G1025"/>
    <mergeCell ref="F1034:F1039"/>
    <mergeCell ref="AN521:AN528"/>
    <mergeCell ref="AO521:AO528"/>
    <mergeCell ref="E441:E448"/>
    <mergeCell ref="C993:C1000"/>
    <mergeCell ref="AP953:AP960"/>
    <mergeCell ref="AQ953:AQ960"/>
    <mergeCell ref="BE585:BE592"/>
    <mergeCell ref="BF585:BF592"/>
    <mergeCell ref="BG585:BG592"/>
    <mergeCell ref="BH585:BH592"/>
    <mergeCell ref="BI585:BI592"/>
    <mergeCell ref="BL593:BL600"/>
    <mergeCell ref="BM593:BM600"/>
    <mergeCell ref="AN617:AN624"/>
    <mergeCell ref="AO617:AO624"/>
    <mergeCell ref="AP617:AP624"/>
    <mergeCell ref="BO993:BO1000"/>
    <mergeCell ref="BJ1017:BJ1024"/>
    <mergeCell ref="BK1017:BK1024"/>
    <mergeCell ref="AS1001:AS1008"/>
    <mergeCell ref="AT1001:AT1008"/>
    <mergeCell ref="BL497:BL504"/>
    <mergeCell ref="BI505:BI512"/>
    <mergeCell ref="BL473:BL480"/>
    <mergeCell ref="BN945:BN952"/>
    <mergeCell ref="AQ1001:AQ1008"/>
    <mergeCell ref="F1024:G1024"/>
    <mergeCell ref="AV641:AV648"/>
    <mergeCell ref="AW641:AW648"/>
    <mergeCell ref="BG641:BG648"/>
    <mergeCell ref="BH641:BH648"/>
    <mergeCell ref="BI641:BI648"/>
    <mergeCell ref="BJ641:BJ648"/>
    <mergeCell ref="BK641:BK648"/>
    <mergeCell ref="BL641:BL648"/>
    <mergeCell ref="BM641:BM648"/>
    <mergeCell ref="F642:F647"/>
    <mergeCell ref="F648:G648"/>
    <mergeCell ref="F658:F663"/>
    <mergeCell ref="F664:G664"/>
    <mergeCell ref="F674:F679"/>
    <mergeCell ref="F680:G680"/>
    <mergeCell ref="BN681:BN688"/>
    <mergeCell ref="BO681:BO688"/>
    <mergeCell ref="BN697:BN704"/>
    <mergeCell ref="BO697:BO704"/>
    <mergeCell ref="BL729:BL736"/>
    <mergeCell ref="BM729:BM736"/>
    <mergeCell ref="E737:E744"/>
    <mergeCell ref="BD593:BD600"/>
    <mergeCell ref="BE593:BE600"/>
    <mergeCell ref="BF593:BF600"/>
    <mergeCell ref="BG593:BG600"/>
    <mergeCell ref="BH593:BH600"/>
    <mergeCell ref="BI593:BI600"/>
    <mergeCell ref="BJ593:BJ600"/>
    <mergeCell ref="BK593:BK600"/>
    <mergeCell ref="BA585:BA592"/>
    <mergeCell ref="F594:F599"/>
    <mergeCell ref="F600:G600"/>
    <mergeCell ref="F936:G936"/>
    <mergeCell ref="D585:D592"/>
    <mergeCell ref="E585:E592"/>
    <mergeCell ref="BL993:BL1000"/>
    <mergeCell ref="BM681:BM688"/>
    <mergeCell ref="BP673:BP680"/>
    <mergeCell ref="B441:B448"/>
    <mergeCell ref="BL1001:BL1008"/>
    <mergeCell ref="A457:A464"/>
    <mergeCell ref="B457:B464"/>
    <mergeCell ref="C457:C464"/>
    <mergeCell ref="D457:D464"/>
    <mergeCell ref="E457:E464"/>
    <mergeCell ref="F457:G457"/>
    <mergeCell ref="AQ449:AQ456"/>
    <mergeCell ref="AU505:AU512"/>
    <mergeCell ref="AV505:AV512"/>
    <mergeCell ref="B993:B1000"/>
    <mergeCell ref="AT585:AT592"/>
    <mergeCell ref="AU585:AU592"/>
    <mergeCell ref="AV585:AV592"/>
    <mergeCell ref="AW585:AW592"/>
    <mergeCell ref="AX585:AX592"/>
    <mergeCell ref="AY585:AY592"/>
    <mergeCell ref="AZ585:AZ592"/>
    <mergeCell ref="BH521:BH528"/>
    <mergeCell ref="BG969:BG976"/>
    <mergeCell ref="AN577:AN584"/>
    <mergeCell ref="AO577:AO584"/>
    <mergeCell ref="AP577:AP584"/>
    <mergeCell ref="AQ577:AQ584"/>
    <mergeCell ref="F578:F583"/>
    <mergeCell ref="E793:E800"/>
    <mergeCell ref="AQ617:AQ624"/>
    <mergeCell ref="AR617:AR624"/>
    <mergeCell ref="E617:E624"/>
    <mergeCell ref="F617:G617"/>
    <mergeCell ref="AM617:AM624"/>
    <mergeCell ref="E657:E664"/>
    <mergeCell ref="F754:F759"/>
    <mergeCell ref="F760:G760"/>
    <mergeCell ref="AS617:AS624"/>
    <mergeCell ref="AT617:AT624"/>
    <mergeCell ref="AU617:AU624"/>
    <mergeCell ref="AV617:AV624"/>
    <mergeCell ref="BK497:BK504"/>
    <mergeCell ref="AU593:AU600"/>
    <mergeCell ref="AV593:AV600"/>
    <mergeCell ref="AW593:AW600"/>
    <mergeCell ref="AY593:AY600"/>
    <mergeCell ref="AZ593:AZ600"/>
    <mergeCell ref="BA593:BA600"/>
    <mergeCell ref="BB593:BB600"/>
    <mergeCell ref="F561:G561"/>
    <mergeCell ref="AM561:AM568"/>
    <mergeCell ref="AN561:AN568"/>
    <mergeCell ref="AO561:AO568"/>
    <mergeCell ref="AP561:AP568"/>
    <mergeCell ref="AQ561:AQ568"/>
    <mergeCell ref="C441:C448"/>
    <mergeCell ref="D441:D448"/>
    <mergeCell ref="A521:A528"/>
    <mergeCell ref="B521:B528"/>
    <mergeCell ref="C521:C528"/>
    <mergeCell ref="D521:D528"/>
    <mergeCell ref="E521:E528"/>
    <mergeCell ref="F521:G521"/>
    <mergeCell ref="AM521:AM528"/>
    <mergeCell ref="AT641:AT648"/>
    <mergeCell ref="AU641:AU648"/>
    <mergeCell ref="A505:A512"/>
    <mergeCell ref="F441:G441"/>
    <mergeCell ref="AP513:AP520"/>
    <mergeCell ref="AQ513:AQ520"/>
    <mergeCell ref="F946:F951"/>
    <mergeCell ref="AM569:AM576"/>
    <mergeCell ref="AS521:AS528"/>
    <mergeCell ref="AT521:AT528"/>
    <mergeCell ref="AU521:AU528"/>
    <mergeCell ref="AV521:AV528"/>
    <mergeCell ref="AW521:AW528"/>
    <mergeCell ref="BZ441:BZ448"/>
    <mergeCell ref="BP449:BP456"/>
    <mergeCell ref="BI441:BI448"/>
    <mergeCell ref="CA457:CA464"/>
    <mergeCell ref="AS441:AS448"/>
    <mergeCell ref="BP513:BP520"/>
    <mergeCell ref="BQ513:BQ520"/>
    <mergeCell ref="BK521:BK528"/>
    <mergeCell ref="BL521:BL528"/>
    <mergeCell ref="BE553:BE560"/>
    <mergeCell ref="BF553:BF560"/>
    <mergeCell ref="BR705:BR712"/>
    <mergeCell ref="BS705:BS712"/>
    <mergeCell ref="BN665:BN672"/>
    <mergeCell ref="BO665:BO672"/>
    <mergeCell ref="BP665:BP672"/>
    <mergeCell ref="BQ665:BQ672"/>
    <mergeCell ref="BR665:BR672"/>
    <mergeCell ref="BS665:BS672"/>
    <mergeCell ref="BE513:BE520"/>
    <mergeCell ref="BG513:BG520"/>
    <mergeCell ref="AX593:AX600"/>
    <mergeCell ref="AY505:AY512"/>
    <mergeCell ref="BY577:BY584"/>
    <mergeCell ref="BP929:BP936"/>
    <mergeCell ref="BE569:BE576"/>
    <mergeCell ref="BF569:BF576"/>
    <mergeCell ref="BE577:BE584"/>
    <mergeCell ref="BF577:BF584"/>
    <mergeCell ref="BG577:BG584"/>
    <mergeCell ref="AX577:AX584"/>
    <mergeCell ref="AY577:AY584"/>
    <mergeCell ref="A585:A592"/>
    <mergeCell ref="F522:F527"/>
    <mergeCell ref="F528:G528"/>
    <mergeCell ref="A553:A560"/>
    <mergeCell ref="B553:B560"/>
    <mergeCell ref="F562:F567"/>
    <mergeCell ref="F513:G513"/>
    <mergeCell ref="AM513:AM520"/>
    <mergeCell ref="AY569:AY576"/>
    <mergeCell ref="AV561:AV568"/>
    <mergeCell ref="E513:E520"/>
    <mergeCell ref="BT729:BT736"/>
    <mergeCell ref="BU729:BU736"/>
    <mergeCell ref="BV729:BV736"/>
    <mergeCell ref="BW729:BW736"/>
    <mergeCell ref="BX729:BX736"/>
    <mergeCell ref="BY729:BY736"/>
    <mergeCell ref="BZ729:BZ736"/>
    <mergeCell ref="CA729:CA736"/>
    <mergeCell ref="B505:B512"/>
    <mergeCell ref="C505:C512"/>
    <mergeCell ref="D505:D512"/>
    <mergeCell ref="B513:B520"/>
    <mergeCell ref="C513:C520"/>
    <mergeCell ref="D513:D520"/>
    <mergeCell ref="BK617:BK624"/>
    <mergeCell ref="AN625:AN632"/>
    <mergeCell ref="AO625:AO632"/>
    <mergeCell ref="AP625:AP632"/>
    <mergeCell ref="AQ625:AQ632"/>
    <mergeCell ref="AR625:AR632"/>
    <mergeCell ref="CK257:CK264"/>
    <mergeCell ref="CE281:CE288"/>
    <mergeCell ref="CF281:CF288"/>
    <mergeCell ref="CG281:CG288"/>
    <mergeCell ref="CF833:CF840"/>
    <mergeCell ref="CF841:CF848"/>
    <mergeCell ref="CF849:CF856"/>
    <mergeCell ref="CF857:CF864"/>
    <mergeCell ref="CF865:CF872"/>
    <mergeCell ref="CF873:CF880"/>
    <mergeCell ref="CF881:CF888"/>
    <mergeCell ref="CF889:CF896"/>
    <mergeCell ref="CF897:CF904"/>
    <mergeCell ref="BW289:BW296"/>
    <mergeCell ref="CE433:CE440"/>
    <mergeCell ref="CD209:CD216"/>
    <mergeCell ref="CH305:CH312"/>
    <mergeCell ref="CI305:CI312"/>
    <mergeCell ref="CB537:CB544"/>
    <mergeCell ref="CC537:CC544"/>
    <mergeCell ref="CD537:CD544"/>
    <mergeCell ref="CK673:CK680"/>
    <mergeCell ref="CK681:CK688"/>
    <mergeCell ref="CK689:CK696"/>
    <mergeCell ref="CK697:CK704"/>
    <mergeCell ref="CK705:CK712"/>
    <mergeCell ref="CK713:CK720"/>
    <mergeCell ref="CJ721:CJ728"/>
    <mergeCell ref="CJ729:CJ736"/>
    <mergeCell ref="CJ737:CJ744"/>
    <mergeCell ref="CJ745:CJ752"/>
    <mergeCell ref="CJ753:CJ760"/>
    <mergeCell ref="CJ761:CJ768"/>
    <mergeCell ref="CB377:CB384"/>
    <mergeCell ref="CA393:CA400"/>
    <mergeCell ref="CF521:CF528"/>
    <mergeCell ref="CG521:CG528"/>
    <mergeCell ref="CJ777:CJ784"/>
    <mergeCell ref="CK777:CK784"/>
    <mergeCell ref="BY609:BY616"/>
    <mergeCell ref="BZ609:BZ616"/>
    <mergeCell ref="CA753:CA760"/>
    <mergeCell ref="BY761:BY768"/>
    <mergeCell ref="BZ761:BZ768"/>
    <mergeCell ref="CA761:CA768"/>
    <mergeCell ref="CA577:CA584"/>
    <mergeCell ref="CI217:CI224"/>
    <mergeCell ref="CJ217:CJ224"/>
    <mergeCell ref="CE385:CE392"/>
    <mergeCell ref="CB465:CB472"/>
    <mergeCell ref="B641:B648"/>
    <mergeCell ref="C641:C648"/>
    <mergeCell ref="BQ201:BQ208"/>
    <mergeCell ref="BH201:BH208"/>
    <mergeCell ref="BI201:BI208"/>
    <mergeCell ref="BJ201:BJ208"/>
    <mergeCell ref="CN201:CN208"/>
    <mergeCell ref="CM537:CM544"/>
    <mergeCell ref="CL257:CL264"/>
    <mergeCell ref="CL265:CL272"/>
    <mergeCell ref="BX257:BX264"/>
    <mergeCell ref="CA329:CA336"/>
    <mergeCell ref="CB329:CB336"/>
    <mergeCell ref="CC329:CC336"/>
    <mergeCell ref="CD329:CD336"/>
    <mergeCell ref="BW297:BW304"/>
    <mergeCell ref="CE313:CE320"/>
    <mergeCell ref="BU329:BU336"/>
    <mergeCell ref="BV329:BV336"/>
    <mergeCell ref="BZ321:BZ328"/>
    <mergeCell ref="CA321:CA328"/>
    <mergeCell ref="CB321:CB328"/>
    <mergeCell ref="CC321:CC328"/>
    <mergeCell ref="CC313:CC320"/>
    <mergeCell ref="CD313:CD320"/>
    <mergeCell ref="BZ593:BZ600"/>
    <mergeCell ref="CA593:CA600"/>
    <mergeCell ref="CB593:CB600"/>
    <mergeCell ref="CC593:CC600"/>
    <mergeCell ref="CD593:CD600"/>
    <mergeCell ref="CE593:CE600"/>
    <mergeCell ref="CF593:CF600"/>
    <mergeCell ref="CB409:CB416"/>
    <mergeCell ref="CE209:CE216"/>
    <mergeCell ref="CJ225:CJ232"/>
    <mergeCell ref="BZ225:BZ232"/>
    <mergeCell ref="CJ265:CJ272"/>
    <mergeCell ref="BO265:BO272"/>
    <mergeCell ref="BN281:BN288"/>
    <mergeCell ref="BQ281:BQ288"/>
    <mergeCell ref="BR257:BR264"/>
    <mergeCell ref="BH265:BH272"/>
    <mergeCell ref="BL281:BL288"/>
    <mergeCell ref="BO329:BO336"/>
    <mergeCell ref="BV353:BV360"/>
    <mergeCell ref="BW353:BW360"/>
    <mergeCell ref="BN353:BN360"/>
    <mergeCell ref="BO353:BO360"/>
    <mergeCell ref="BP353:BP360"/>
    <mergeCell ref="BQ353:BQ360"/>
    <mergeCell ref="CN521:CN528"/>
    <mergeCell ref="CL313:CL320"/>
    <mergeCell ref="BX553:BX560"/>
    <mergeCell ref="BY553:BY560"/>
    <mergeCell ref="BZ553:BZ560"/>
    <mergeCell ref="CA553:CA560"/>
    <mergeCell ref="BK569:BK576"/>
    <mergeCell ref="BP553:BP560"/>
    <mergeCell ref="BQ553:BQ560"/>
    <mergeCell ref="BR553:BR560"/>
    <mergeCell ref="BS553:BS560"/>
    <mergeCell ref="BH577:BH584"/>
    <mergeCell ref="BI577:BI584"/>
    <mergeCell ref="BJ577:BJ584"/>
    <mergeCell ref="BH561:BH568"/>
    <mergeCell ref="BS521:BS528"/>
    <mergeCell ref="CK217:CK224"/>
    <mergeCell ref="BW265:BW272"/>
    <mergeCell ref="CG321:CG328"/>
    <mergeCell ref="CJ233:CJ240"/>
    <mergeCell ref="CG313:CG320"/>
    <mergeCell ref="CH209:CH216"/>
    <mergeCell ref="CI209:CI216"/>
    <mergeCell ref="CJ209:CJ216"/>
    <mergeCell ref="CK209:CK216"/>
    <mergeCell ref="CP265:CP272"/>
    <mergeCell ref="CP281:CP288"/>
    <mergeCell ref="CM265:CM272"/>
    <mergeCell ref="BP265:BP272"/>
    <mergeCell ref="BQ265:BQ272"/>
    <mergeCell ref="BR265:BR272"/>
    <mergeCell ref="BS265:BS272"/>
    <mergeCell ref="BT265:BT272"/>
    <mergeCell ref="BU265:BU272"/>
    <mergeCell ref="BV265:BV272"/>
    <mergeCell ref="BK393:BK400"/>
    <mergeCell ref="BL393:BL400"/>
    <mergeCell ref="BK489:BK496"/>
    <mergeCell ref="BL489:BL496"/>
    <mergeCell ref="BN729:BN736"/>
    <mergeCell ref="BO729:BO736"/>
    <mergeCell ref="CF905:CF912"/>
    <mergeCell ref="CF913:CF920"/>
    <mergeCell ref="CF921:CF928"/>
    <mergeCell ref="BS369:BS376"/>
    <mergeCell ref="BS353:BS360"/>
    <mergeCell ref="CL649:CL656"/>
    <mergeCell ref="BT553:BT560"/>
    <mergeCell ref="BO449:BO456"/>
    <mergeCell ref="BK577:BK584"/>
    <mergeCell ref="BN641:BN648"/>
    <mergeCell ref="BO641:BO648"/>
    <mergeCell ref="BP641:BP648"/>
    <mergeCell ref="BQ641:BQ648"/>
    <mergeCell ref="BR641:BR648"/>
    <mergeCell ref="BN649:BN656"/>
    <mergeCell ref="BP729:BP736"/>
    <mergeCell ref="BQ729:BQ736"/>
    <mergeCell ref="BR729:BR736"/>
    <mergeCell ref="BS729:BS736"/>
    <mergeCell ref="CL369:CL376"/>
    <mergeCell ref="CM361:CM368"/>
    <mergeCell ref="CL321:CL328"/>
    <mergeCell ref="BM377:BM384"/>
    <mergeCell ref="CL353:CL360"/>
    <mergeCell ref="BQ329:BQ336"/>
    <mergeCell ref="CD393:CD400"/>
    <mergeCell ref="BU385:BU392"/>
    <mergeCell ref="CJ321:CJ328"/>
    <mergeCell ref="CN305:CN312"/>
    <mergeCell ref="BK289:BK296"/>
    <mergeCell ref="CK665:CK672"/>
    <mergeCell ref="CK761:CK768"/>
    <mergeCell ref="CJ769:CJ776"/>
    <mergeCell ref="CK769:CK776"/>
    <mergeCell ref="BV505:BV512"/>
    <mergeCell ref="CC465:CC472"/>
    <mergeCell ref="CC433:CC440"/>
    <mergeCell ref="CB401:CB408"/>
    <mergeCell ref="CC401:CC408"/>
    <mergeCell ref="CP273:CP280"/>
    <mergeCell ref="CL297:CL304"/>
    <mergeCell ref="BU297:BU304"/>
    <mergeCell ref="BV297:BV304"/>
    <mergeCell ref="CL305:CL312"/>
    <mergeCell ref="CM289:CM296"/>
    <mergeCell ref="CD281:CD288"/>
    <mergeCell ref="CL289:CL296"/>
    <mergeCell ref="BH297:BH304"/>
    <mergeCell ref="CK305:CK312"/>
    <mergeCell ref="CF369:CF376"/>
    <mergeCell ref="CB385:CB392"/>
    <mergeCell ref="BO377:BO384"/>
    <mergeCell ref="BP377:BP384"/>
    <mergeCell ref="BE561:BE568"/>
    <mergeCell ref="BF561:BF568"/>
    <mergeCell ref="BG561:BG568"/>
    <mergeCell ref="BG553:BG560"/>
    <mergeCell ref="BE601:BE608"/>
    <mergeCell ref="BF601:BF608"/>
    <mergeCell ref="BG601:BG608"/>
    <mergeCell ref="BE1033:BE1040"/>
    <mergeCell ref="BB1025:BB1032"/>
    <mergeCell ref="BC1025:BC1032"/>
    <mergeCell ref="BD1025:BD1032"/>
    <mergeCell ref="BE1025:BE1032"/>
    <mergeCell ref="CB625:CB632"/>
    <mergeCell ref="CC625:CC632"/>
    <mergeCell ref="CD625:CD632"/>
    <mergeCell ref="CC737:CC744"/>
    <mergeCell ref="CB745:CB752"/>
    <mergeCell ref="CC745:CC752"/>
    <mergeCell ref="CB753:CB760"/>
    <mergeCell ref="CC753:CC760"/>
    <mergeCell ref="CB761:CB768"/>
    <mergeCell ref="CC761:CC768"/>
    <mergeCell ref="CB577:CB584"/>
    <mergeCell ref="BB961:BB968"/>
    <mergeCell ref="CM569:CM576"/>
    <mergeCell ref="CJ585:CJ592"/>
    <mergeCell ref="CN297:CN304"/>
    <mergeCell ref="BL321:BL328"/>
    <mergeCell ref="CC385:CC392"/>
    <mergeCell ref="CC409:CC416"/>
    <mergeCell ref="CD409:CD416"/>
    <mergeCell ref="CK361:CK368"/>
    <mergeCell ref="BW681:BW688"/>
    <mergeCell ref="BX681:BX688"/>
    <mergeCell ref="BY681:BY688"/>
    <mergeCell ref="BZ681:BZ688"/>
    <mergeCell ref="CA681:CA688"/>
    <mergeCell ref="CB681:CB688"/>
    <mergeCell ref="BN761:BN768"/>
    <mergeCell ref="BO761:BO768"/>
    <mergeCell ref="BP761:BP768"/>
    <mergeCell ref="BQ761:BQ768"/>
    <mergeCell ref="BQ617:BQ624"/>
    <mergeCell ref="BR617:BR624"/>
    <mergeCell ref="BE617:BE624"/>
    <mergeCell ref="BF617:BF624"/>
    <mergeCell ref="BG617:BG624"/>
    <mergeCell ref="BH601:BH608"/>
    <mergeCell ref="BI601:BI608"/>
    <mergeCell ref="BJ601:BJ608"/>
    <mergeCell ref="CP257:CP264"/>
    <mergeCell ref="BC441:BC448"/>
    <mergeCell ref="BD441:BD448"/>
    <mergeCell ref="BK1121:BK1128"/>
    <mergeCell ref="BM1233:BM1240"/>
    <mergeCell ref="CJ1193:CJ1200"/>
    <mergeCell ref="BD1057:BD1064"/>
    <mergeCell ref="BC1161:BC1168"/>
    <mergeCell ref="BE1273:BE1280"/>
    <mergeCell ref="BD377:BD384"/>
    <mergeCell ref="BR313:BR320"/>
    <mergeCell ref="BA441:BA448"/>
    <mergeCell ref="BD1001:BD1008"/>
    <mergeCell ref="AZ1033:AZ1040"/>
    <mergeCell ref="BH513:BH520"/>
    <mergeCell ref="BI513:BI520"/>
    <mergeCell ref="BJ513:BJ520"/>
    <mergeCell ref="BK513:BK520"/>
    <mergeCell ref="BW513:BW520"/>
    <mergeCell ref="BH937:BH944"/>
    <mergeCell ref="BC937:BC944"/>
    <mergeCell ref="BD937:BD944"/>
    <mergeCell ref="BE937:BE944"/>
    <mergeCell ref="BF937:BF944"/>
    <mergeCell ref="BG937:BG944"/>
    <mergeCell ref="BK449:BK456"/>
    <mergeCell ref="BK417:BK424"/>
    <mergeCell ref="BC449:BC456"/>
    <mergeCell ref="BA465:BA472"/>
    <mergeCell ref="BJ505:BJ512"/>
    <mergeCell ref="BK505:BK512"/>
    <mergeCell ref="BD1033:BD1040"/>
    <mergeCell ref="BC1009:BC1016"/>
    <mergeCell ref="BB1009:BB1016"/>
    <mergeCell ref="BK1001:BK1008"/>
    <mergeCell ref="CN361:CN368"/>
    <mergeCell ref="CK385:CK392"/>
    <mergeCell ref="CK393:CK400"/>
    <mergeCell ref="BL385:BL392"/>
    <mergeCell ref="CN425:CN432"/>
    <mergeCell ref="CM449:CM456"/>
    <mergeCell ref="CN497:CN504"/>
    <mergeCell ref="CA625:CA632"/>
    <mergeCell ref="BC1257:BC1264"/>
    <mergeCell ref="BE1065:BE1072"/>
    <mergeCell ref="BD1145:BD1152"/>
    <mergeCell ref="AZ577:AZ584"/>
    <mergeCell ref="BA577:BA584"/>
    <mergeCell ref="BB577:BB584"/>
    <mergeCell ref="CN337:CN344"/>
    <mergeCell ref="CM345:CM352"/>
    <mergeCell ref="CN345:CN352"/>
    <mergeCell ref="CK321:CK328"/>
    <mergeCell ref="CM329:CM336"/>
    <mergeCell ref="CN329:CN336"/>
    <mergeCell ref="CC337:CC344"/>
    <mergeCell ref="CD337:CD344"/>
    <mergeCell ref="CM281:CM288"/>
    <mergeCell ref="BO289:BO296"/>
    <mergeCell ref="CP353:CP360"/>
    <mergeCell ref="CM369:CM376"/>
    <mergeCell ref="CP369:CP376"/>
    <mergeCell ref="BB305:BB312"/>
    <mergeCell ref="CM337:CM344"/>
    <mergeCell ref="AX641:AX648"/>
    <mergeCell ref="AY641:AY648"/>
    <mergeCell ref="AZ641:AZ648"/>
    <mergeCell ref="BA641:BA648"/>
    <mergeCell ref="BB641:BB648"/>
    <mergeCell ref="BC641:BC648"/>
    <mergeCell ref="BB1577:BB1584"/>
    <mergeCell ref="BD1457:BD1464"/>
    <mergeCell ref="BC1433:BC1440"/>
    <mergeCell ref="AY1417:AY1424"/>
    <mergeCell ref="BC1849:BC1856"/>
    <mergeCell ref="BG1481:BG1488"/>
    <mergeCell ref="AX681:AX688"/>
    <mergeCell ref="AY681:AY688"/>
    <mergeCell ref="AZ681:AZ688"/>
    <mergeCell ref="BC961:BC968"/>
    <mergeCell ref="BD961:BD968"/>
    <mergeCell ref="BE961:BE968"/>
    <mergeCell ref="BF961:BF968"/>
    <mergeCell ref="BE1705:BE1712"/>
    <mergeCell ref="AY1641:AY1648"/>
    <mergeCell ref="AX1033:AX1040"/>
    <mergeCell ref="BD1425:BD1432"/>
    <mergeCell ref="BE1425:BE1432"/>
    <mergeCell ref="AY1425:AY1432"/>
    <mergeCell ref="AZ1425:AZ1432"/>
    <mergeCell ref="AX1441:AX1448"/>
    <mergeCell ref="AX1505:AX1512"/>
    <mergeCell ref="AY1505:AY1512"/>
    <mergeCell ref="AZ1473:AZ1480"/>
    <mergeCell ref="BA1473:BA1480"/>
    <mergeCell ref="AY1337:AY1344"/>
    <mergeCell ref="BB1145:BB1152"/>
    <mergeCell ref="AY1041:AY1048"/>
    <mergeCell ref="BG1721:BG1728"/>
    <mergeCell ref="AZ1721:AZ1728"/>
    <mergeCell ref="BC1713:BC1720"/>
    <mergeCell ref="BD1721:BD1728"/>
    <mergeCell ref="BA1713:BA1720"/>
    <mergeCell ref="BB1713:BB1720"/>
    <mergeCell ref="BA961:BA968"/>
    <mergeCell ref="BA681:BA688"/>
    <mergeCell ref="BB681:BB688"/>
    <mergeCell ref="BC681:BC688"/>
    <mergeCell ref="BD681:BD688"/>
    <mergeCell ref="BE681:BE688"/>
    <mergeCell ref="BF681:BF688"/>
    <mergeCell ref="BG681:BG688"/>
    <mergeCell ref="AY961:AY968"/>
    <mergeCell ref="AZ961:AZ968"/>
    <mergeCell ref="BC1113:BC1120"/>
    <mergeCell ref="BD1113:BD1120"/>
    <mergeCell ref="BC1145:BC1152"/>
    <mergeCell ref="AX1529:AX1536"/>
    <mergeCell ref="AX1265:AX1272"/>
    <mergeCell ref="AY1745:AY1752"/>
    <mergeCell ref="AZ1401:AZ1408"/>
    <mergeCell ref="BB1393:BB1400"/>
    <mergeCell ref="AX1409:AX1416"/>
    <mergeCell ref="BA1337:BA1344"/>
    <mergeCell ref="BG1513:BG1520"/>
    <mergeCell ref="BC1505:BC1512"/>
    <mergeCell ref="BA1481:BA1488"/>
    <mergeCell ref="BB1481:BB1488"/>
    <mergeCell ref="AT2041:AT2048"/>
    <mergeCell ref="AT1945:AT1952"/>
    <mergeCell ref="AU2057:AU2064"/>
    <mergeCell ref="AV2089:AV2096"/>
    <mergeCell ref="AX2049:AX2056"/>
    <mergeCell ref="AY1961:AY1968"/>
    <mergeCell ref="AY2033:AY2040"/>
    <mergeCell ref="AZ2033:AZ2040"/>
    <mergeCell ref="BA2033:BA2040"/>
    <mergeCell ref="BB2033:BB2040"/>
    <mergeCell ref="BC2033:BC2040"/>
    <mergeCell ref="BD2033:BD2040"/>
    <mergeCell ref="BE2033:BE2040"/>
    <mergeCell ref="AZ2025:AZ2032"/>
    <mergeCell ref="BD2025:BD2032"/>
    <mergeCell ref="BE2025:BE2032"/>
    <mergeCell ref="AY2017:AY2024"/>
    <mergeCell ref="AZ2041:AZ2048"/>
    <mergeCell ref="BA2041:BA2048"/>
    <mergeCell ref="BE2017:BE2024"/>
    <mergeCell ref="BB2025:BB2032"/>
    <mergeCell ref="BC2025:BC2032"/>
    <mergeCell ref="AX2009:AX2016"/>
    <mergeCell ref="AZ2009:AZ2016"/>
    <mergeCell ref="BA2009:BA2016"/>
    <mergeCell ref="AY2041:AY2048"/>
    <mergeCell ref="AV2057:AV2064"/>
    <mergeCell ref="AW2097:AW2104"/>
    <mergeCell ref="AV2001:AV2008"/>
    <mergeCell ref="BE2041:BE2048"/>
    <mergeCell ref="AY2097:AY2104"/>
    <mergeCell ref="AW1953:AW1960"/>
    <mergeCell ref="AW2009:AW2016"/>
    <mergeCell ref="AW1985:AW1992"/>
    <mergeCell ref="AY1993:AY2000"/>
    <mergeCell ref="AU1953:AU1960"/>
    <mergeCell ref="AZ2049:AZ2056"/>
    <mergeCell ref="A2041:A2048"/>
    <mergeCell ref="F570:F575"/>
    <mergeCell ref="A1001:A1008"/>
    <mergeCell ref="A561:A568"/>
    <mergeCell ref="C953:C960"/>
    <mergeCell ref="D953:D960"/>
    <mergeCell ref="C969:C976"/>
    <mergeCell ref="D969:D976"/>
    <mergeCell ref="D1009:D1016"/>
    <mergeCell ref="AM1113:AM1120"/>
    <mergeCell ref="AN1113:AN1120"/>
    <mergeCell ref="F1122:F1127"/>
    <mergeCell ref="F1128:G1128"/>
    <mergeCell ref="AM1121:AM1128"/>
    <mergeCell ref="F1121:G1121"/>
    <mergeCell ref="AP1121:AP1128"/>
    <mergeCell ref="AP1529:AP1536"/>
    <mergeCell ref="F1330:F1335"/>
    <mergeCell ref="F1336:G1336"/>
    <mergeCell ref="A1097:A1104"/>
    <mergeCell ref="B561:B568"/>
    <mergeCell ref="C561:C568"/>
    <mergeCell ref="D561:D568"/>
    <mergeCell ref="A977:A984"/>
    <mergeCell ref="B977:B984"/>
    <mergeCell ref="D1049:D1056"/>
    <mergeCell ref="E1049:E1056"/>
    <mergeCell ref="A969:A976"/>
    <mergeCell ref="B969:B976"/>
    <mergeCell ref="F992:G992"/>
    <mergeCell ref="AP1089:AP1096"/>
    <mergeCell ref="D1097:D1104"/>
    <mergeCell ref="E1097:E1104"/>
    <mergeCell ref="F1097:G1097"/>
    <mergeCell ref="AO1033:AO1040"/>
    <mergeCell ref="AM1017:AM1024"/>
    <mergeCell ref="AO1129:AO1136"/>
    <mergeCell ref="AP1129:AP1136"/>
    <mergeCell ref="F1425:G1425"/>
    <mergeCell ref="C1081:C1088"/>
    <mergeCell ref="D1081:D1088"/>
    <mergeCell ref="E1081:E1088"/>
    <mergeCell ref="F1074:F1079"/>
    <mergeCell ref="A1089:A1096"/>
    <mergeCell ref="B1089:B1096"/>
    <mergeCell ref="C1089:C1096"/>
    <mergeCell ref="A569:A576"/>
    <mergeCell ref="B569:B576"/>
    <mergeCell ref="A641:A648"/>
    <mergeCell ref="D641:D648"/>
    <mergeCell ref="E641:E648"/>
    <mergeCell ref="F641:G641"/>
    <mergeCell ref="AM641:AM648"/>
    <mergeCell ref="AN641:AN648"/>
    <mergeCell ref="AO641:AO648"/>
    <mergeCell ref="AP641:AP648"/>
    <mergeCell ref="F634:F639"/>
    <mergeCell ref="F640:G640"/>
    <mergeCell ref="F568:G568"/>
    <mergeCell ref="B1073:B1080"/>
    <mergeCell ref="C1073:C1080"/>
    <mergeCell ref="D1073:D1080"/>
    <mergeCell ref="E1073:E1080"/>
    <mergeCell ref="AO1065:AO1072"/>
    <mergeCell ref="C577:C584"/>
    <mergeCell ref="D577:D584"/>
    <mergeCell ref="E577:E584"/>
    <mergeCell ref="F577:G577"/>
    <mergeCell ref="AM577:AM584"/>
    <mergeCell ref="F722:F727"/>
    <mergeCell ref="F728:G728"/>
    <mergeCell ref="AO1089:AO1096"/>
    <mergeCell ref="F1001:G1001"/>
    <mergeCell ref="F1008:G1008"/>
    <mergeCell ref="A993:A1000"/>
    <mergeCell ref="AR577:AR584"/>
    <mergeCell ref="AS577:AS584"/>
    <mergeCell ref="E1065:E1072"/>
    <mergeCell ref="F584:G584"/>
    <mergeCell ref="AM585:AM592"/>
    <mergeCell ref="AN585:AN592"/>
    <mergeCell ref="A1129:A1136"/>
    <mergeCell ref="B1129:B1136"/>
    <mergeCell ref="C1129:C1136"/>
    <mergeCell ref="A1121:A1128"/>
    <mergeCell ref="B1121:B1128"/>
    <mergeCell ref="D1409:D1416"/>
    <mergeCell ref="AO585:AO592"/>
    <mergeCell ref="AP585:AP592"/>
    <mergeCell ref="AQ585:AQ592"/>
    <mergeCell ref="A601:A608"/>
    <mergeCell ref="B601:B608"/>
    <mergeCell ref="C601:C608"/>
    <mergeCell ref="A625:A632"/>
    <mergeCell ref="B625:B632"/>
    <mergeCell ref="C625:C632"/>
    <mergeCell ref="D625:D632"/>
    <mergeCell ref="E625:E632"/>
    <mergeCell ref="F625:G625"/>
    <mergeCell ref="AO1017:AO1024"/>
    <mergeCell ref="AP1017:AP1024"/>
    <mergeCell ref="AQ1017:AQ1024"/>
    <mergeCell ref="A1065:A1072"/>
    <mergeCell ref="C1065:C1072"/>
    <mergeCell ref="D1065:D1072"/>
    <mergeCell ref="AQ641:AQ648"/>
    <mergeCell ref="AR641:AR648"/>
    <mergeCell ref="AS641:AS648"/>
    <mergeCell ref="AS625:AS632"/>
    <mergeCell ref="AP1065:AP1072"/>
    <mergeCell ref="A1049:A1056"/>
    <mergeCell ref="B1049:B1056"/>
    <mergeCell ref="C1049:C1056"/>
    <mergeCell ref="B1057:B1064"/>
    <mergeCell ref="C1057:C1064"/>
    <mergeCell ref="A1073:A1080"/>
    <mergeCell ref="AP1057:AP1064"/>
    <mergeCell ref="AQ1057:AQ1064"/>
    <mergeCell ref="F1049:G1049"/>
    <mergeCell ref="F1040:G1040"/>
    <mergeCell ref="AM1057:AM1064"/>
    <mergeCell ref="A1057:A1064"/>
    <mergeCell ref="B1009:B1016"/>
    <mergeCell ref="AS1009:AS1016"/>
    <mergeCell ref="AM1009:AM1016"/>
    <mergeCell ref="D993:D1000"/>
    <mergeCell ref="D1033:D1040"/>
    <mergeCell ref="E1033:E1040"/>
    <mergeCell ref="A1577:A1584"/>
    <mergeCell ref="AU1441:AU1448"/>
    <mergeCell ref="E1633:E1640"/>
    <mergeCell ref="AO1537:AO1544"/>
    <mergeCell ref="AQ1553:AQ1560"/>
    <mergeCell ref="AU1545:AU1552"/>
    <mergeCell ref="AT1513:AT1520"/>
    <mergeCell ref="AW1833:AW1840"/>
    <mergeCell ref="AW1841:AW1848"/>
    <mergeCell ref="AU1513:AU1520"/>
    <mergeCell ref="AY1665:AY1672"/>
    <mergeCell ref="BC1393:BC1400"/>
    <mergeCell ref="AX1433:AX1440"/>
    <mergeCell ref="AX1697:AX1704"/>
    <mergeCell ref="BD1769:BD1776"/>
    <mergeCell ref="BB1753:BB1760"/>
    <mergeCell ref="BC1753:BC1760"/>
    <mergeCell ref="AZ1497:AZ1504"/>
    <mergeCell ref="AY1441:AY1448"/>
    <mergeCell ref="AX1521:AX1528"/>
    <mergeCell ref="AX1457:AX1464"/>
    <mergeCell ref="F1489:G1489"/>
    <mergeCell ref="AM1489:AM1496"/>
    <mergeCell ref="AN1489:AN1496"/>
    <mergeCell ref="AO1489:AO1496"/>
    <mergeCell ref="AP1489:AP1496"/>
    <mergeCell ref="AU1481:AU1488"/>
    <mergeCell ref="F1498:F1503"/>
    <mergeCell ref="F1504:G1504"/>
    <mergeCell ref="F1482:F1487"/>
    <mergeCell ref="F1488:G1488"/>
    <mergeCell ref="AS1489:AS1496"/>
    <mergeCell ref="AT1489:AT1496"/>
    <mergeCell ref="AU1489:AU1496"/>
    <mergeCell ref="AV1489:AV1496"/>
    <mergeCell ref="AW1489:AW1496"/>
    <mergeCell ref="AX1489:AX1496"/>
    <mergeCell ref="AV1481:AV1488"/>
    <mergeCell ref="AW1481:AW1488"/>
    <mergeCell ref="AX1481:AX1488"/>
    <mergeCell ref="AY1481:AY1488"/>
    <mergeCell ref="AZ1481:AZ1488"/>
    <mergeCell ref="F1609:G1609"/>
    <mergeCell ref="AM1609:AM1616"/>
    <mergeCell ref="AN1609:AN1616"/>
    <mergeCell ref="AO1609:AO1616"/>
    <mergeCell ref="AP1609:AP1616"/>
    <mergeCell ref="F1474:F1479"/>
    <mergeCell ref="AN1553:AN1560"/>
    <mergeCell ref="AR1489:AR1496"/>
    <mergeCell ref="AN1449:AN1456"/>
    <mergeCell ref="BC1457:BC1464"/>
    <mergeCell ref="AS1409:AS1416"/>
    <mergeCell ref="F1584:G1584"/>
    <mergeCell ref="C1585:C1592"/>
    <mergeCell ref="D1585:D1592"/>
    <mergeCell ref="E1585:E1592"/>
    <mergeCell ref="F1585:G1585"/>
    <mergeCell ref="AM1585:AM1592"/>
    <mergeCell ref="AX1753:AX1760"/>
    <mergeCell ref="BD1713:BD1720"/>
    <mergeCell ref="AX1545:AX1552"/>
    <mergeCell ref="AY1545:AY1552"/>
    <mergeCell ref="AY1529:AY1536"/>
    <mergeCell ref="AR409:AR416"/>
    <mergeCell ref="BT321:BT328"/>
    <mergeCell ref="CP313:CP320"/>
    <mergeCell ref="CP321:CP328"/>
    <mergeCell ref="CN409:CN416"/>
    <mergeCell ref="CK337:CK344"/>
    <mergeCell ref="CF385:CF392"/>
    <mergeCell ref="BW409:BW416"/>
    <mergeCell ref="BV385:BV392"/>
    <mergeCell ref="BW385:BW392"/>
    <mergeCell ref="BX385:BX392"/>
    <mergeCell ref="BN329:BN336"/>
    <mergeCell ref="BS297:BS304"/>
    <mergeCell ref="BJ313:BJ320"/>
    <mergeCell ref="BK313:BK320"/>
    <mergeCell ref="BT385:BT392"/>
    <mergeCell ref="CF401:CF408"/>
    <mergeCell ref="BX409:BX416"/>
    <mergeCell ref="BY409:BY416"/>
    <mergeCell ref="BV409:BV416"/>
    <mergeCell ref="BZ329:BZ336"/>
    <mergeCell ref="CI377:CI384"/>
    <mergeCell ref="CJ377:CJ384"/>
    <mergeCell ref="CK377:CK384"/>
    <mergeCell ref="BN385:BN392"/>
    <mergeCell ref="BO385:BO392"/>
    <mergeCell ref="BH361:BH368"/>
    <mergeCell ref="BI361:BI368"/>
    <mergeCell ref="AR1129:AR1136"/>
    <mergeCell ref="A1113:A1120"/>
    <mergeCell ref="F1048:G1048"/>
    <mergeCell ref="AM1025:AM1032"/>
    <mergeCell ref="F1032:G1032"/>
    <mergeCell ref="E1009:E1016"/>
    <mergeCell ref="F1009:G1009"/>
    <mergeCell ref="F1018:F1023"/>
    <mergeCell ref="AN1041:AN1048"/>
    <mergeCell ref="F1066:F1071"/>
    <mergeCell ref="F1057:G1057"/>
    <mergeCell ref="AM1033:AM1040"/>
    <mergeCell ref="D1089:D1096"/>
    <mergeCell ref="E1089:E1096"/>
    <mergeCell ref="A1081:A1088"/>
    <mergeCell ref="B1081:B1088"/>
    <mergeCell ref="AM1097:AM1104"/>
    <mergeCell ref="AN1097:AN1104"/>
    <mergeCell ref="AM1001:AM1008"/>
    <mergeCell ref="AP1001:AP1008"/>
    <mergeCell ref="AM993:AM1000"/>
    <mergeCell ref="F1010:F1015"/>
    <mergeCell ref="AM1073:AM1080"/>
    <mergeCell ref="AQ1097:AQ1104"/>
    <mergeCell ref="F1106:F1111"/>
    <mergeCell ref="F1112:G1112"/>
    <mergeCell ref="AN1121:AN1128"/>
    <mergeCell ref="AO1121:AO1128"/>
    <mergeCell ref="D601:D608"/>
    <mergeCell ref="E601:E608"/>
    <mergeCell ref="F601:G601"/>
    <mergeCell ref="B617:B624"/>
    <mergeCell ref="C617:C624"/>
    <mergeCell ref="D617:D624"/>
    <mergeCell ref="A577:A584"/>
    <mergeCell ref="B577:B584"/>
    <mergeCell ref="AW1633:AW1640"/>
    <mergeCell ref="BA1641:BA1648"/>
    <mergeCell ref="CM321:CM328"/>
    <mergeCell ref="CM385:CM392"/>
    <mergeCell ref="CL385:CL392"/>
    <mergeCell ref="CP289:CP296"/>
    <mergeCell ref="CP305:CP312"/>
    <mergeCell ref="CP337:CP344"/>
    <mergeCell ref="CM297:CM304"/>
    <mergeCell ref="CN385:CN392"/>
    <mergeCell ref="CP297:CP304"/>
    <mergeCell ref="CJ393:CJ400"/>
    <mergeCell ref="BW393:BW400"/>
    <mergeCell ref="CD385:CD392"/>
    <mergeCell ref="CH313:CH320"/>
    <mergeCell ref="BU313:BU320"/>
    <mergeCell ref="CE393:CE400"/>
    <mergeCell ref="CH361:CH368"/>
    <mergeCell ref="CI361:CI368"/>
    <mergeCell ref="CJ361:CJ368"/>
    <mergeCell ref="CM393:CM400"/>
    <mergeCell ref="BM337:BM344"/>
    <mergeCell ref="CA345:CA352"/>
    <mergeCell ref="CB345:CB352"/>
    <mergeCell ref="CH345:CH352"/>
    <mergeCell ref="CG361:CG368"/>
    <mergeCell ref="BZ385:BZ392"/>
    <mergeCell ref="BT377:BT384"/>
    <mergeCell ref="BR377:BR384"/>
    <mergeCell ref="BY377:BY384"/>
    <mergeCell ref="BZ377:BZ384"/>
    <mergeCell ref="CC377:CC384"/>
    <mergeCell ref="CP409:CP416"/>
    <mergeCell ref="AX345:AX352"/>
    <mergeCell ref="BG1521:BG1528"/>
    <mergeCell ref="BG1537:BG1544"/>
    <mergeCell ref="AZ1529:AZ1536"/>
    <mergeCell ref="BA1529:BA1536"/>
    <mergeCell ref="BB1529:BB1536"/>
    <mergeCell ref="BC1529:BC1536"/>
    <mergeCell ref="BD1529:BD1536"/>
    <mergeCell ref="BE1529:BE1536"/>
    <mergeCell ref="BF1529:BF1536"/>
    <mergeCell ref="AX609:AX616"/>
    <mergeCell ref="AY609:AY616"/>
    <mergeCell ref="AZ609:AZ616"/>
    <mergeCell ref="BA609:BA616"/>
    <mergeCell ref="BB609:BB616"/>
    <mergeCell ref="BC609:BC616"/>
    <mergeCell ref="BD609:BD616"/>
    <mergeCell ref="AY1433:AY1440"/>
    <mergeCell ref="AZ1585:AZ1592"/>
    <mergeCell ref="BB1641:BB1648"/>
    <mergeCell ref="AZ1441:AZ1448"/>
    <mergeCell ref="BA1441:BA1448"/>
    <mergeCell ref="BB1441:BB1448"/>
    <mergeCell ref="AY1489:AY1496"/>
    <mergeCell ref="AZ1489:AZ1496"/>
    <mergeCell ref="BA1489:BA1496"/>
    <mergeCell ref="BB1489:BB1496"/>
    <mergeCell ref="AY1361:AY1368"/>
    <mergeCell ref="AZ1361:AZ1368"/>
    <mergeCell ref="AX1569:AX1576"/>
    <mergeCell ref="AX625:AX632"/>
    <mergeCell ref="CP385:CP392"/>
    <mergeCell ref="CL393:CL400"/>
    <mergeCell ref="CG385:CG392"/>
    <mergeCell ref="CH385:CH392"/>
    <mergeCell ref="CI385:CI392"/>
    <mergeCell ref="BQ385:BQ392"/>
    <mergeCell ref="CD401:CD408"/>
    <mergeCell ref="CM2569:CM2576"/>
    <mergeCell ref="CD2401:CD2408"/>
    <mergeCell ref="BM2465:BM2472"/>
    <mergeCell ref="CD2353:CD2360"/>
    <mergeCell ref="CD2329:CD2336"/>
    <mergeCell ref="CF2441:CF2448"/>
    <mergeCell ref="CF2401:CF2408"/>
    <mergeCell ref="CG2401:CG2408"/>
    <mergeCell ref="CH2401:CH2408"/>
    <mergeCell ref="CI2401:CI2408"/>
    <mergeCell ref="BW2537:BW2544"/>
    <mergeCell ref="BV2449:BV2456"/>
    <mergeCell ref="BW2449:BW2456"/>
    <mergeCell ref="CC2473:CC2480"/>
    <mergeCell ref="CG2553:CG2560"/>
    <mergeCell ref="BX2561:BX2568"/>
    <mergeCell ref="CI2561:CI2568"/>
    <mergeCell ref="BV2393:BV2400"/>
    <mergeCell ref="BW2393:BW2400"/>
    <mergeCell ref="BT2497:BT2504"/>
    <mergeCell ref="BW2497:BW2504"/>
    <mergeCell ref="BY2489:BY2496"/>
    <mergeCell ref="BN2497:BN2504"/>
    <mergeCell ref="BM2553:BM2560"/>
    <mergeCell ref="BN2601:BN2608"/>
    <mergeCell ref="BO2601:BO2608"/>
    <mergeCell ref="BR2561:BR2568"/>
    <mergeCell ref="BY2529:BY2536"/>
    <mergeCell ref="BP2577:BP2584"/>
    <mergeCell ref="BQ2577:BQ2584"/>
    <mergeCell ref="BS2601:BS2608"/>
    <mergeCell ref="BN2337:BN2344"/>
    <mergeCell ref="BW2465:BW2472"/>
    <mergeCell ref="BX2465:BX2472"/>
    <mergeCell ref="BT2369:BT2376"/>
    <mergeCell ref="CA2353:CA2360"/>
    <mergeCell ref="CB2353:CB2360"/>
    <mergeCell ref="CC2353:CC2360"/>
    <mergeCell ref="BZ2329:BZ2336"/>
    <mergeCell ref="BZ2361:BZ2368"/>
    <mergeCell ref="BX2369:BX2376"/>
    <mergeCell ref="CB2361:CB2368"/>
    <mergeCell ref="BU2329:BU2336"/>
    <mergeCell ref="CA2345:CA2352"/>
    <mergeCell ref="BZ2353:BZ2360"/>
    <mergeCell ref="BX2353:BX2360"/>
    <mergeCell ref="BY2361:BY2368"/>
    <mergeCell ref="CB2337:CB2344"/>
    <mergeCell ref="CB2369:CB2376"/>
    <mergeCell ref="CC2369:CC2376"/>
    <mergeCell ref="CC2361:CC2368"/>
    <mergeCell ref="BO2329:BO2336"/>
    <mergeCell ref="BZ2433:BZ2440"/>
    <mergeCell ref="CK2521:CK2528"/>
    <mergeCell ref="CL2521:CL2528"/>
    <mergeCell ref="CM2457:CM2464"/>
    <mergeCell ref="CK2441:CK2448"/>
    <mergeCell ref="CA2441:CA2448"/>
    <mergeCell ref="CI2473:CI2480"/>
    <mergeCell ref="BM2457:BM2464"/>
    <mergeCell ref="BR2465:BR2472"/>
    <mergeCell ref="BU2473:BU2480"/>
    <mergeCell ref="BV2473:BV2480"/>
    <mergeCell ref="BY2481:BY2488"/>
    <mergeCell ref="BV2489:BV2496"/>
    <mergeCell ref="BX2489:BX2496"/>
    <mergeCell ref="BV2505:BV2512"/>
    <mergeCell ref="BW2505:BW2512"/>
    <mergeCell ref="BY2513:BY2520"/>
    <mergeCell ref="BU2545:BU2552"/>
    <mergeCell ref="BQ2641:BQ2648"/>
    <mergeCell ref="BT2321:BT2328"/>
    <mergeCell ref="BU2297:BU2304"/>
    <mergeCell ref="BZ2321:BZ2328"/>
    <mergeCell ref="BW2321:BW2328"/>
    <mergeCell ref="CA2321:CA2328"/>
    <mergeCell ref="BY2305:BY2312"/>
    <mergeCell ref="BX2321:BX2328"/>
    <mergeCell ref="BT2313:BT2320"/>
    <mergeCell ref="BT2305:BT2312"/>
    <mergeCell ref="BU2321:BU2328"/>
    <mergeCell ref="BV2313:BV2320"/>
    <mergeCell ref="BS2313:BS2320"/>
    <mergeCell ref="BP2313:BP2320"/>
    <mergeCell ref="CG2321:CG2328"/>
    <mergeCell ref="CH2321:CH2328"/>
    <mergeCell ref="CE2297:CE2304"/>
    <mergeCell ref="BT2457:BT2464"/>
    <mergeCell ref="BU2457:BU2464"/>
    <mergeCell ref="BM2441:BM2448"/>
    <mergeCell ref="BX2473:BX2480"/>
    <mergeCell ref="BQ2449:BQ2456"/>
    <mergeCell ref="BP2513:BP2520"/>
    <mergeCell ref="BS2505:BS2512"/>
    <mergeCell ref="BR2497:BR2504"/>
    <mergeCell ref="BQ2513:BQ2520"/>
    <mergeCell ref="BR2601:BR2608"/>
    <mergeCell ref="BN2425:BN2432"/>
    <mergeCell ref="BO2425:BO2432"/>
    <mergeCell ref="BP2425:BP2432"/>
    <mergeCell ref="BQ2425:BQ2432"/>
    <mergeCell ref="BR2425:BR2432"/>
    <mergeCell ref="BS2425:BS2432"/>
    <mergeCell ref="BT2425:BT2432"/>
    <mergeCell ref="BU2425:BU2432"/>
    <mergeCell ref="BV2425:BV2432"/>
    <mergeCell ref="BW2425:BW2432"/>
    <mergeCell ref="BX2425:BX2432"/>
    <mergeCell ref="CG2569:CG2576"/>
    <mergeCell ref="CC2465:CC2472"/>
    <mergeCell ref="CG2473:CG2480"/>
    <mergeCell ref="BN2553:BN2560"/>
    <mergeCell ref="BT2641:BT2648"/>
    <mergeCell ref="CD2569:CD2576"/>
    <mergeCell ref="CF2561:CF2568"/>
    <mergeCell ref="CG2601:CG2608"/>
    <mergeCell ref="CF2553:CF2560"/>
    <mergeCell ref="CD2617:CD2624"/>
    <mergeCell ref="CE2617:CE2624"/>
    <mergeCell ref="BY2641:BY2648"/>
    <mergeCell ref="BX2641:BX2648"/>
    <mergeCell ref="CN2833:CN2840"/>
    <mergeCell ref="CP2833:CP2840"/>
    <mergeCell ref="CH3033:CH3040"/>
    <mergeCell ref="CI3033:CI3040"/>
    <mergeCell ref="BL2625:BL2632"/>
    <mergeCell ref="CB2537:CB2544"/>
    <mergeCell ref="BE2537:BE2544"/>
    <mergeCell ref="BG2537:BG2544"/>
    <mergeCell ref="BL2545:BL2552"/>
    <mergeCell ref="BM2545:BM2552"/>
    <mergeCell ref="BI2601:BI2608"/>
    <mergeCell ref="BL2577:BL2584"/>
    <mergeCell ref="BJ2609:BJ2616"/>
    <mergeCell ref="BU2465:BU2472"/>
    <mergeCell ref="BZ2473:BZ2480"/>
    <mergeCell ref="BV2497:BV2504"/>
    <mergeCell ref="BW2473:BW2480"/>
    <mergeCell ref="BY2497:BY2504"/>
    <mergeCell ref="BZ2497:BZ2504"/>
    <mergeCell ref="BX2513:BX2520"/>
    <mergeCell ref="BX2585:BX2592"/>
    <mergeCell ref="BV2529:BV2536"/>
    <mergeCell ref="BL2561:BL2568"/>
    <mergeCell ref="BS2473:BS2480"/>
    <mergeCell ref="BQ2473:BQ2480"/>
    <mergeCell ref="CB2465:CB2472"/>
    <mergeCell ref="BT2473:BT2480"/>
    <mergeCell ref="BE2593:BE2600"/>
    <mergeCell ref="BF2569:BF2576"/>
    <mergeCell ref="BI2569:BI2576"/>
    <mergeCell ref="BH2609:BH2616"/>
    <mergeCell ref="BH2577:BH2584"/>
    <mergeCell ref="BJ2553:BJ2560"/>
    <mergeCell ref="BI2617:BI2624"/>
    <mergeCell ref="BH2593:BH2600"/>
    <mergeCell ref="BI2593:BI2600"/>
    <mergeCell ref="BF2593:BF2600"/>
    <mergeCell ref="BG2545:BG2552"/>
    <mergeCell ref="BH2569:BH2576"/>
    <mergeCell ref="BN2593:BN2600"/>
    <mergeCell ref="BW2585:BW2592"/>
    <mergeCell ref="BV2585:BV2592"/>
    <mergeCell ref="BO2585:BO2592"/>
    <mergeCell ref="BR2577:BR2584"/>
    <mergeCell ref="BI2553:BI2560"/>
    <mergeCell ref="BG2601:BG2608"/>
    <mergeCell ref="BF2609:BF2616"/>
    <mergeCell ref="BU2593:BU2600"/>
    <mergeCell ref="BI2561:BI2568"/>
    <mergeCell ref="BL2593:BL2600"/>
    <mergeCell ref="BR2553:BR2560"/>
    <mergeCell ref="BS2553:BS2560"/>
    <mergeCell ref="CB2561:CB2568"/>
    <mergeCell ref="CB2625:CB2632"/>
    <mergeCell ref="BW2625:BW2632"/>
    <mergeCell ref="BX2625:BX2632"/>
    <mergeCell ref="BO2561:BO2568"/>
    <mergeCell ref="CB2617:CB2624"/>
    <mergeCell ref="BX2617:BX2624"/>
    <mergeCell ref="BT2617:BT2624"/>
    <mergeCell ref="BZ2529:BZ2536"/>
    <mergeCell ref="CA2529:CA2536"/>
    <mergeCell ref="BL2529:BL2536"/>
    <mergeCell ref="CB2529:CB2536"/>
    <mergeCell ref="CN2977:CN2984"/>
    <mergeCell ref="CD3001:CD3008"/>
    <mergeCell ref="CI3025:CI3032"/>
    <mergeCell ref="CJ3025:CJ3032"/>
    <mergeCell ref="CP3009:CP3016"/>
    <mergeCell ref="CP3017:CP3024"/>
    <mergeCell ref="CP3025:CP3032"/>
    <mergeCell ref="CP2673:CP2680"/>
    <mergeCell ref="CL2673:CL2680"/>
    <mergeCell ref="CM2673:CM2680"/>
    <mergeCell ref="CN3009:CN3016"/>
    <mergeCell ref="CM3025:CM3032"/>
    <mergeCell ref="CN3025:CN3032"/>
    <mergeCell ref="CD3009:CD3016"/>
    <mergeCell ref="CE3009:CE3016"/>
    <mergeCell ref="CM3041:CM3048"/>
    <mergeCell ref="BX3041:BX3048"/>
    <mergeCell ref="BK2585:BK2592"/>
    <mergeCell ref="BU2617:BU2624"/>
    <mergeCell ref="BY2625:BY2632"/>
    <mergeCell ref="CA2561:CA2568"/>
    <mergeCell ref="BU2505:BU2512"/>
    <mergeCell ref="BK2473:BK2480"/>
    <mergeCell ref="BL2513:BL2520"/>
    <mergeCell ref="BN2481:BN2488"/>
    <mergeCell ref="BR2545:BR2552"/>
    <mergeCell ref="BS2545:BS2552"/>
    <mergeCell ref="BV2465:BV2472"/>
    <mergeCell ref="BU2585:BU2592"/>
    <mergeCell ref="BK2577:BK2584"/>
    <mergeCell ref="BS2513:BS2520"/>
    <mergeCell ref="CG2625:CG2632"/>
    <mergeCell ref="CA2513:CA2520"/>
    <mergeCell ref="CE2481:CE2488"/>
    <mergeCell ref="CH2553:CH2560"/>
    <mergeCell ref="CI2553:CI2560"/>
    <mergeCell ref="CI2537:CI2544"/>
    <mergeCell ref="CF2489:CF2496"/>
    <mergeCell ref="CH2593:CH2600"/>
    <mergeCell ref="CI2593:CI2600"/>
    <mergeCell ref="CJ2593:CJ2600"/>
    <mergeCell ref="CG2593:CG2600"/>
    <mergeCell ref="CA2585:CA2592"/>
    <mergeCell ref="CB2585:CB2592"/>
    <mergeCell ref="CC2585:CC2592"/>
    <mergeCell ref="CD2585:CD2592"/>
    <mergeCell ref="BK2641:BK2648"/>
    <mergeCell ref="BK3025:BK3032"/>
    <mergeCell ref="BL3025:BL3032"/>
    <mergeCell ref="BM3025:BM3032"/>
    <mergeCell ref="BU2657:BU2664"/>
    <mergeCell ref="BV2657:BV2664"/>
    <mergeCell ref="BV2617:BV2624"/>
    <mergeCell ref="BQ2553:BQ2560"/>
    <mergeCell ref="CH2609:CH2616"/>
    <mergeCell ref="CA2577:CA2584"/>
    <mergeCell ref="BM2569:BM2576"/>
    <mergeCell ref="BP2545:BP2552"/>
    <mergeCell ref="BQ2545:BQ2552"/>
    <mergeCell ref="CI2601:CI2608"/>
    <mergeCell ref="BT2625:BT2632"/>
    <mergeCell ref="BK2593:BK2600"/>
    <mergeCell ref="CA2633:CA2640"/>
    <mergeCell ref="BL2585:BL2592"/>
    <mergeCell ref="CP2657:CP2664"/>
    <mergeCell ref="CK2833:CK2840"/>
    <mergeCell ref="CL2833:CL2840"/>
    <mergeCell ref="CM2833:CM2840"/>
    <mergeCell ref="CM2657:CM2664"/>
    <mergeCell ref="CN2657:CN2664"/>
    <mergeCell ref="CC2625:CC2632"/>
    <mergeCell ref="CJ3033:CJ3040"/>
    <mergeCell ref="CM2737:CM2744"/>
    <mergeCell ref="CM2745:CM2752"/>
    <mergeCell ref="CM2753:CM2760"/>
    <mergeCell ref="CM2761:CM2768"/>
    <mergeCell ref="CM2769:CM2776"/>
    <mergeCell ref="CM2777:CM2784"/>
    <mergeCell ref="CM2785:CM2792"/>
    <mergeCell ref="CM2793:CM2800"/>
    <mergeCell ref="CM2801:CM2808"/>
    <mergeCell ref="CM2817:CM2824"/>
    <mergeCell ref="CM2825:CM2832"/>
    <mergeCell ref="CJ2681:CJ2688"/>
    <mergeCell ref="CK2681:CK2688"/>
    <mergeCell ref="CN2681:CN2688"/>
    <mergeCell ref="CD2729:CD2736"/>
    <mergeCell ref="CE2729:CE2736"/>
    <mergeCell ref="CF2729:CF2736"/>
    <mergeCell ref="CG2729:CG2736"/>
    <mergeCell ref="CH2729:CH2736"/>
    <mergeCell ref="CI2729:CI2736"/>
    <mergeCell ref="CJ2729:CJ2736"/>
    <mergeCell ref="CN2721:CN2728"/>
    <mergeCell ref="CP2721:CP2728"/>
    <mergeCell ref="CN2737:CN2744"/>
    <mergeCell ref="CD3017:CD3024"/>
    <mergeCell ref="CF3009:CF3016"/>
    <mergeCell ref="CM3033:CM3040"/>
    <mergeCell ref="CG2681:CG2688"/>
    <mergeCell ref="CH2681:CH2688"/>
    <mergeCell ref="CM2849:CM2856"/>
    <mergeCell ref="CL2729:CL2736"/>
    <mergeCell ref="CM2841:CM2848"/>
    <mergeCell ref="CK2729:CK2736"/>
    <mergeCell ref="CL2681:CL2688"/>
    <mergeCell ref="CK2769:CK2776"/>
    <mergeCell ref="CL2769:CL2776"/>
    <mergeCell ref="CN2729:CN2736"/>
    <mergeCell ref="CP2729:CP2736"/>
    <mergeCell ref="CN2745:CN2752"/>
    <mergeCell ref="CP2745:CP2752"/>
    <mergeCell ref="CN2753:CN2760"/>
    <mergeCell ref="CP2753:CP2760"/>
    <mergeCell ref="CK2825:CK2832"/>
    <mergeCell ref="CL2825:CL2832"/>
    <mergeCell ref="CN2825:CN2832"/>
    <mergeCell ref="CP2825:CP2832"/>
    <mergeCell ref="CK2945:CK2952"/>
    <mergeCell ref="CI2961:CI2968"/>
    <mergeCell ref="CJ2961:CJ2968"/>
    <mergeCell ref="CK2961:CK2968"/>
    <mergeCell ref="CL2961:CL2968"/>
    <mergeCell ref="CN2945:CN2952"/>
    <mergeCell ref="CP2945:CP2952"/>
    <mergeCell ref="CK2977:CK2984"/>
    <mergeCell ref="CL2977:CL2984"/>
    <mergeCell ref="CM2977:CM2984"/>
    <mergeCell ref="BF2617:BF2624"/>
    <mergeCell ref="BP2641:BP2648"/>
    <mergeCell ref="BG2577:BG2584"/>
    <mergeCell ref="BJ2625:BJ2632"/>
    <mergeCell ref="BZ2593:BZ2600"/>
    <mergeCell ref="BX2601:BX2608"/>
    <mergeCell ref="BZ1673:BZ1680"/>
    <mergeCell ref="BE1953:BE1960"/>
    <mergeCell ref="BY1865:BY1872"/>
    <mergeCell ref="BH2033:BH2040"/>
    <mergeCell ref="BI2033:BI2040"/>
    <mergeCell ref="BU2025:BU2032"/>
    <mergeCell ref="BS2017:BS2024"/>
    <mergeCell ref="BJ2017:BJ2024"/>
    <mergeCell ref="BR2025:BR2032"/>
    <mergeCell ref="CB1817:CB1824"/>
    <mergeCell ref="BS1817:BS1824"/>
    <mergeCell ref="BB1849:BB1856"/>
    <mergeCell ref="CN2673:CN2680"/>
    <mergeCell ref="CM3017:CM3024"/>
    <mergeCell ref="CM2881:CM2888"/>
    <mergeCell ref="CP3033:CP3040"/>
    <mergeCell ref="CD2697:CD2704"/>
    <mergeCell ref="CE2697:CE2704"/>
    <mergeCell ref="CF2697:CF2704"/>
    <mergeCell ref="CG2697:CG2704"/>
    <mergeCell ref="CH2697:CH2704"/>
    <mergeCell ref="CI2697:CI2704"/>
    <mergeCell ref="CL3017:CL3024"/>
    <mergeCell ref="CL2665:CL2672"/>
    <mergeCell ref="CA2945:CA2952"/>
    <mergeCell ref="CB2945:CB2952"/>
    <mergeCell ref="CC2945:CC2952"/>
    <mergeCell ref="CD2945:CD2952"/>
    <mergeCell ref="CE2945:CE2952"/>
    <mergeCell ref="CF2945:CF2952"/>
    <mergeCell ref="CB2657:CB2664"/>
    <mergeCell ref="CC2657:CC2664"/>
    <mergeCell ref="CF2833:CF2840"/>
    <mergeCell ref="CG2833:CG2840"/>
    <mergeCell ref="CG2617:CG2624"/>
    <mergeCell ref="CG2945:CG2952"/>
    <mergeCell ref="CG2745:CG2752"/>
    <mergeCell ref="CH2745:CH2752"/>
    <mergeCell ref="CI2745:CI2752"/>
    <mergeCell ref="CJ2745:CJ2752"/>
    <mergeCell ref="CK2745:CK2752"/>
    <mergeCell ref="CL2745:CL2752"/>
    <mergeCell ref="CI2753:CI2760"/>
    <mergeCell ref="CJ2753:CJ2760"/>
    <mergeCell ref="CK2753:CK2760"/>
    <mergeCell ref="CL2753:CL2760"/>
    <mergeCell ref="CB2929:CB2936"/>
    <mergeCell ref="CC2929:CC2936"/>
    <mergeCell ref="CD2929:CD2936"/>
    <mergeCell ref="CE2929:CE2936"/>
    <mergeCell ref="CF2929:CF2936"/>
    <mergeCell ref="CG2929:CG2936"/>
    <mergeCell ref="CI2929:CI2936"/>
    <mergeCell ref="CJ2929:CJ2936"/>
    <mergeCell ref="CK2929:CK2936"/>
    <mergeCell ref="CL2929:CL2936"/>
    <mergeCell ref="CG2657:CG2664"/>
    <mergeCell ref="CH2657:CH2664"/>
    <mergeCell ref="AY2569:AY2576"/>
    <mergeCell ref="BE2457:BE2464"/>
    <mergeCell ref="BS2449:BS2456"/>
    <mergeCell ref="BG2473:BG2480"/>
    <mergeCell ref="AY2401:AY2408"/>
    <mergeCell ref="AZ2401:AZ2408"/>
    <mergeCell ref="BA2401:BA2408"/>
    <mergeCell ref="BB2401:BB2408"/>
    <mergeCell ref="BC2401:BC2408"/>
    <mergeCell ref="BD2401:BD2408"/>
    <mergeCell ref="BE2401:BE2408"/>
    <mergeCell ref="BF2561:BF2568"/>
    <mergeCell ref="BG2561:BG2568"/>
    <mergeCell ref="BE2577:BE2584"/>
    <mergeCell ref="BY1513:BY1520"/>
    <mergeCell ref="BR1513:BR1520"/>
    <mergeCell ref="BS1513:BS1520"/>
    <mergeCell ref="BT1513:BT1520"/>
    <mergeCell ref="AY1609:AY1616"/>
    <mergeCell ref="AZ1609:AZ1616"/>
    <mergeCell ref="BA1609:BA1616"/>
    <mergeCell ref="BB1609:BB1616"/>
    <mergeCell ref="BC1609:BC1616"/>
    <mergeCell ref="BD1609:BD1616"/>
    <mergeCell ref="BE1609:BE1616"/>
    <mergeCell ref="BF1609:BF1616"/>
    <mergeCell ref="BG1609:BG1616"/>
    <mergeCell ref="BH1609:BH1616"/>
    <mergeCell ref="BI1609:BI1616"/>
    <mergeCell ref="BJ1609:BJ1616"/>
    <mergeCell ref="BK1609:BK1616"/>
    <mergeCell ref="BL1609:BL1616"/>
    <mergeCell ref="BH2041:BH2048"/>
    <mergeCell ref="BD2017:BD2024"/>
    <mergeCell ref="AZ2017:AZ2024"/>
    <mergeCell ref="BA2017:BA2024"/>
    <mergeCell ref="BI2577:BI2584"/>
    <mergeCell ref="BJ2569:BJ2576"/>
    <mergeCell ref="BS2577:BS2584"/>
    <mergeCell ref="BN2569:BN2576"/>
    <mergeCell ref="BW2553:BW2560"/>
    <mergeCell ref="AY2009:AY2016"/>
    <mergeCell ref="BB2081:BB2088"/>
    <mergeCell ref="AY2001:AY2008"/>
    <mergeCell ref="BF2113:BF2120"/>
    <mergeCell ref="BA2097:BA2104"/>
    <mergeCell ref="AY2081:AY2088"/>
    <mergeCell ref="BF1849:BF1856"/>
    <mergeCell ref="BG1849:BG1856"/>
    <mergeCell ref="AY1649:AY1656"/>
    <mergeCell ref="BA1841:BA1848"/>
    <mergeCell ref="BB1841:BB1848"/>
    <mergeCell ref="BA1809:BA1816"/>
    <mergeCell ref="BD1673:BD1680"/>
    <mergeCell ref="BD1649:BD1656"/>
    <mergeCell ref="BC1833:BC1840"/>
    <mergeCell ref="BH1513:BH1520"/>
    <mergeCell ref="BK1577:BK1584"/>
    <mergeCell ref="BQ2161:BQ2168"/>
    <mergeCell ref="BF2161:BF2168"/>
    <mergeCell ref="BG2161:BG2168"/>
    <mergeCell ref="BI2489:BI2496"/>
    <mergeCell ref="BJ2489:BJ2496"/>
    <mergeCell ref="BE2521:BE2528"/>
    <mergeCell ref="BE1793:BE1800"/>
    <mergeCell ref="CL1585:CL1592"/>
    <mergeCell ref="BT1497:BT1504"/>
    <mergeCell ref="BU1497:BU1504"/>
    <mergeCell ref="BY1505:BY1512"/>
    <mergeCell ref="BQ1577:BQ1584"/>
    <mergeCell ref="BR1577:BR1584"/>
    <mergeCell ref="BS1577:BS1584"/>
    <mergeCell ref="CB1521:CB1528"/>
    <mergeCell ref="BM1521:BM1528"/>
    <mergeCell ref="CH1817:CH1824"/>
    <mergeCell ref="CI1817:CI1824"/>
    <mergeCell ref="CJ1817:CJ1824"/>
    <mergeCell ref="BG1777:BG1784"/>
    <mergeCell ref="AX1633:AX1640"/>
    <mergeCell ref="AY2049:AY2056"/>
    <mergeCell ref="AZ1657:AZ1664"/>
    <mergeCell ref="BF1777:BF1784"/>
    <mergeCell ref="AZ1505:AZ1512"/>
    <mergeCell ref="BA1505:BA1512"/>
    <mergeCell ref="BK1505:BK1512"/>
    <mergeCell ref="BD2049:BD2056"/>
    <mergeCell ref="BE2049:BE2056"/>
    <mergeCell ref="AX2041:AX2048"/>
    <mergeCell ref="AX1833:AX1840"/>
    <mergeCell ref="AY1833:AY1840"/>
    <mergeCell ref="AZ1833:AZ1840"/>
    <mergeCell ref="BD1953:BD1960"/>
    <mergeCell ref="BF1801:BF1808"/>
    <mergeCell ref="BB1737:BB1744"/>
    <mergeCell ref="BC1737:BC1744"/>
    <mergeCell ref="BH1849:BH1856"/>
    <mergeCell ref="BC1841:BC1848"/>
    <mergeCell ref="BC1585:BC1592"/>
    <mergeCell ref="BD1585:BD1592"/>
    <mergeCell ref="BE1585:BE1592"/>
    <mergeCell ref="BA1833:BA1840"/>
    <mergeCell ref="BB1833:BB1840"/>
    <mergeCell ref="BV1817:BV1824"/>
    <mergeCell ref="CJ1689:CJ1696"/>
    <mergeCell ref="CK1689:CK1696"/>
    <mergeCell ref="BZ1681:BZ1688"/>
    <mergeCell ref="BV2001:BV2008"/>
    <mergeCell ref="BR1705:BR1712"/>
    <mergeCell ref="BZ1689:BZ1696"/>
    <mergeCell ref="CF1737:CF1744"/>
    <mergeCell ref="CK1561:CK1568"/>
    <mergeCell ref="BB1561:BB1568"/>
    <mergeCell ref="BW1577:BW1584"/>
    <mergeCell ref="BX1577:BX1584"/>
    <mergeCell ref="BW1817:BW1824"/>
    <mergeCell ref="CD1697:CD1704"/>
    <mergeCell ref="CE1689:CE1696"/>
    <mergeCell ref="CF1673:CF1680"/>
    <mergeCell ref="BY1673:BY1680"/>
    <mergeCell ref="AX2001:AX2008"/>
    <mergeCell ref="BC1537:BC1544"/>
    <mergeCell ref="BG1649:BG1656"/>
    <mergeCell ref="BG1625:BG1632"/>
    <mergeCell ref="AZ1633:AZ1640"/>
    <mergeCell ref="BH1625:BH1632"/>
    <mergeCell ref="BK1625:BK1632"/>
    <mergeCell ref="BJ1537:BJ1544"/>
    <mergeCell ref="BK1537:BK1544"/>
    <mergeCell ref="BA1417:BA1424"/>
    <mergeCell ref="BK1441:BK1448"/>
    <mergeCell ref="BD1633:BD1640"/>
    <mergeCell ref="BA1665:BA1672"/>
    <mergeCell ref="AZ1713:AZ1720"/>
    <mergeCell ref="BF1449:BF1456"/>
    <mergeCell ref="AX1553:AX1560"/>
    <mergeCell ref="AY1553:AY1560"/>
    <mergeCell ref="AZ1553:AZ1560"/>
    <mergeCell ref="BA1553:BA1560"/>
    <mergeCell ref="BB1553:BB1560"/>
    <mergeCell ref="BC1553:BC1560"/>
    <mergeCell ref="BD1553:BD1560"/>
    <mergeCell ref="BE1553:BE1560"/>
    <mergeCell ref="BJ1441:BJ1448"/>
    <mergeCell ref="BC1489:BC1496"/>
    <mergeCell ref="CD1545:CD1552"/>
    <mergeCell ref="CE1545:CE1552"/>
    <mergeCell ref="CF1545:CF1552"/>
    <mergeCell ref="CG1545:CG1552"/>
    <mergeCell ref="BO1545:BO1552"/>
    <mergeCell ref="BP1545:BP1552"/>
    <mergeCell ref="CG1521:CG1528"/>
    <mergeCell ref="BD1521:BD1528"/>
    <mergeCell ref="BE1521:BE1528"/>
    <mergeCell ref="BY1641:BY1648"/>
    <mergeCell ref="BQ1625:BQ1632"/>
    <mergeCell ref="BL1673:BL1680"/>
    <mergeCell ref="BM1673:BM1680"/>
    <mergeCell ref="BL1665:BL1672"/>
    <mergeCell ref="CF1705:CF1712"/>
    <mergeCell ref="CA1681:CA1688"/>
    <mergeCell ref="CB1681:CB1688"/>
    <mergeCell ref="BN1617:BN1624"/>
    <mergeCell ref="AY1697:AY1704"/>
    <mergeCell ref="BC1705:BC1712"/>
    <mergeCell ref="BD1705:BD1712"/>
    <mergeCell ref="BH1689:BH1696"/>
    <mergeCell ref="BT1577:BT1584"/>
    <mergeCell ref="BU1577:BU1584"/>
    <mergeCell ref="BV1577:BV1584"/>
    <mergeCell ref="BU1689:BU1696"/>
    <mergeCell ref="BO1625:BO1632"/>
    <mergeCell ref="BP1625:BP1632"/>
    <mergeCell ref="BS1657:BS1664"/>
    <mergeCell ref="BT1657:BT1664"/>
    <mergeCell ref="BI1457:BI1464"/>
    <mergeCell ref="BG1705:BG1712"/>
    <mergeCell ref="BC1577:BC1584"/>
    <mergeCell ref="BD1577:BD1584"/>
    <mergeCell ref="BE1577:BE1584"/>
    <mergeCell ref="BF1577:BF1584"/>
    <mergeCell ref="BG1577:BG1584"/>
    <mergeCell ref="BH1577:BH1584"/>
    <mergeCell ref="BK1689:BK1696"/>
    <mergeCell ref="BK1705:BK1712"/>
    <mergeCell ref="BW1641:BW1648"/>
    <mergeCell ref="CE1585:CE1592"/>
    <mergeCell ref="CF1585:CF1592"/>
    <mergeCell ref="CG1585:CG1592"/>
    <mergeCell ref="BU1617:BU1624"/>
    <mergeCell ref="BP1673:BP1680"/>
    <mergeCell ref="BT1425:BT1432"/>
    <mergeCell ref="BU1425:BU1432"/>
    <mergeCell ref="CP1425:CP1432"/>
    <mergeCell ref="CP1417:CP1424"/>
    <mergeCell ref="CP1409:CP1416"/>
    <mergeCell ref="BG1425:BG1432"/>
    <mergeCell ref="BH1425:BH1432"/>
    <mergeCell ref="CN1433:CN1440"/>
    <mergeCell ref="BQ1481:BQ1488"/>
    <mergeCell ref="BR1481:BR1488"/>
    <mergeCell ref="BS1481:BS1488"/>
    <mergeCell ref="BT1481:BT1488"/>
    <mergeCell ref="AV1425:AV1432"/>
    <mergeCell ref="AW1425:AW1432"/>
    <mergeCell ref="AM1425:AM1432"/>
    <mergeCell ref="BG1449:BG1456"/>
    <mergeCell ref="BH1449:BH1456"/>
    <mergeCell ref="AU1577:AU1584"/>
    <mergeCell ref="AQ1609:AQ1616"/>
    <mergeCell ref="AR1609:AR1616"/>
    <mergeCell ref="AS1609:AS1616"/>
    <mergeCell ref="BD1833:BD1840"/>
    <mergeCell ref="BE1833:BE1840"/>
    <mergeCell ref="BF1833:BF1840"/>
    <mergeCell ref="BG1833:BG1840"/>
    <mergeCell ref="BH1833:BH1840"/>
    <mergeCell ref="AW1705:AW1712"/>
    <mergeCell ref="BG1673:BG1680"/>
    <mergeCell ref="BB1681:BB1688"/>
    <mergeCell ref="BC1681:BC1688"/>
    <mergeCell ref="BE1673:BE1680"/>
    <mergeCell ref="BE1801:BE1808"/>
    <mergeCell ref="BE1689:BE1696"/>
    <mergeCell ref="BF1697:BF1704"/>
    <mergeCell ref="BG1697:BG1704"/>
    <mergeCell ref="BE1769:BE1776"/>
    <mergeCell ref="AX1601:AX1608"/>
    <mergeCell ref="AY1601:AY1608"/>
    <mergeCell ref="AY1633:AY1640"/>
    <mergeCell ref="AZ1665:AZ1672"/>
    <mergeCell ref="AY1689:AY1696"/>
    <mergeCell ref="BC1649:BC1656"/>
    <mergeCell ref="AY1657:AY1664"/>
    <mergeCell ref="BI1673:BI1680"/>
    <mergeCell ref="CE1617:CE1624"/>
    <mergeCell ref="BT1609:BT1616"/>
    <mergeCell ref="BU1609:BU1616"/>
    <mergeCell ref="BP1697:BP1704"/>
    <mergeCell ref="BT1761:BT1768"/>
    <mergeCell ref="BU1761:BU1768"/>
    <mergeCell ref="BV1761:BV1768"/>
    <mergeCell ref="BW1761:BW1768"/>
    <mergeCell ref="BX1761:BX1768"/>
    <mergeCell ref="BQ1761:BQ1768"/>
    <mergeCell ref="BR1761:BR1768"/>
    <mergeCell ref="BS1761:BS1768"/>
    <mergeCell ref="BM1761:BM1768"/>
    <mergeCell ref="CD1657:CD1664"/>
    <mergeCell ref="CB1625:CB1632"/>
    <mergeCell ref="CC1625:CC1632"/>
    <mergeCell ref="CD1625:CD1632"/>
    <mergeCell ref="CE1625:CE1632"/>
    <mergeCell ref="CB1633:CB1640"/>
    <mergeCell ref="BN1641:BN1648"/>
    <mergeCell ref="BN1625:BN1632"/>
    <mergeCell ref="BO1673:BO1680"/>
    <mergeCell ref="BN1657:BN1664"/>
    <mergeCell ref="BO1649:BO1656"/>
    <mergeCell ref="BT1953:BT1960"/>
    <mergeCell ref="BU1953:BU1960"/>
    <mergeCell ref="BO1977:BO1984"/>
    <mergeCell ref="BP1977:BP1984"/>
    <mergeCell ref="BQ1977:BQ1984"/>
    <mergeCell ref="BO1945:BO1952"/>
    <mergeCell ref="BP1945:BP1952"/>
    <mergeCell ref="BQ1945:BQ1952"/>
    <mergeCell ref="BR1945:BR1952"/>
    <mergeCell ref="BU1993:BU2000"/>
    <mergeCell ref="CC2001:CC2008"/>
    <mergeCell ref="BL1865:BL1872"/>
    <mergeCell ref="BP1641:BP1648"/>
    <mergeCell ref="BZ1609:BZ1616"/>
    <mergeCell ref="BO2025:BO2032"/>
    <mergeCell ref="BN2025:BN2032"/>
    <mergeCell ref="BY1721:BY1728"/>
    <mergeCell ref="BJ1857:BJ1864"/>
    <mergeCell ref="CA1953:CA1960"/>
    <mergeCell ref="BQ1841:BQ1848"/>
    <mergeCell ref="BQ1905:BQ1912"/>
    <mergeCell ref="BR1905:BR1912"/>
    <mergeCell ref="BS1905:BS1912"/>
    <mergeCell ref="BT1905:BT1912"/>
    <mergeCell ref="BX1833:BX1840"/>
    <mergeCell ref="BY1833:BY1840"/>
    <mergeCell ref="BV1809:BV1816"/>
    <mergeCell ref="BR1809:BR1816"/>
    <mergeCell ref="BT1801:BT1808"/>
    <mergeCell ref="BU1801:BU1808"/>
    <mergeCell ref="BV1801:BV1808"/>
    <mergeCell ref="BL1913:BL1920"/>
    <mergeCell ref="BT1841:BT1848"/>
    <mergeCell ref="BJ1825:BJ1832"/>
    <mergeCell ref="BK1825:BK1832"/>
    <mergeCell ref="BL1825:BL1832"/>
    <mergeCell ref="BM1825:BM1832"/>
    <mergeCell ref="BV1841:BV1848"/>
    <mergeCell ref="BW1841:BW1848"/>
    <mergeCell ref="BX1817:BX1824"/>
    <mergeCell ref="BY1817:BY1824"/>
    <mergeCell ref="BZ1817:BZ1824"/>
    <mergeCell ref="CA1817:CA1824"/>
    <mergeCell ref="BL1817:BL1824"/>
    <mergeCell ref="BM1817:BM1824"/>
    <mergeCell ref="BN1817:BN1824"/>
    <mergeCell ref="BO1817:BO1824"/>
    <mergeCell ref="BP1817:BP1824"/>
    <mergeCell ref="BQ1817:BQ1824"/>
    <mergeCell ref="BR1817:BR1824"/>
    <mergeCell ref="BP1737:BP1744"/>
    <mergeCell ref="BQ1737:BQ1744"/>
    <mergeCell ref="BN2009:BN2016"/>
    <mergeCell ref="BO2009:BO2016"/>
    <mergeCell ref="BS1841:BS1848"/>
    <mergeCell ref="BO1809:BO1816"/>
    <mergeCell ref="BP1809:BP1816"/>
    <mergeCell ref="BQ1809:BQ1816"/>
    <mergeCell ref="BR1833:BR1840"/>
    <mergeCell ref="BS1833:BS1840"/>
    <mergeCell ref="BT1833:BT1840"/>
    <mergeCell ref="BZ1857:BZ1864"/>
    <mergeCell ref="BY1793:BY1800"/>
    <mergeCell ref="BT1849:BT1856"/>
    <mergeCell ref="BU1849:BU1856"/>
    <mergeCell ref="BV1849:BV1856"/>
    <mergeCell ref="BX1633:BX1640"/>
    <mergeCell ref="BG2017:BG2024"/>
    <mergeCell ref="BL1833:BL1840"/>
    <mergeCell ref="BM1833:BM1840"/>
    <mergeCell ref="BM1801:BM1808"/>
    <mergeCell ref="BL1849:BL1856"/>
    <mergeCell ref="BN1793:BN1800"/>
    <mergeCell ref="BW1793:BW1800"/>
    <mergeCell ref="BS1809:BS1816"/>
    <mergeCell ref="BL1801:BL1808"/>
    <mergeCell ref="BL1841:BL1848"/>
    <mergeCell ref="BK1793:BK1800"/>
    <mergeCell ref="BL1793:BL1800"/>
    <mergeCell ref="BY1857:BY1864"/>
    <mergeCell ref="BN1801:BN1808"/>
    <mergeCell ref="BN1849:BN1856"/>
    <mergeCell ref="BO1849:BO1856"/>
    <mergeCell ref="BQ1857:BQ1864"/>
    <mergeCell ref="BR1857:BR1864"/>
    <mergeCell ref="BO1801:BO1808"/>
    <mergeCell ref="BJ1457:BJ1464"/>
    <mergeCell ref="BK1457:BK1464"/>
    <mergeCell ref="BL1457:BL1464"/>
    <mergeCell ref="BQ1441:BQ1448"/>
    <mergeCell ref="BR1441:BR1448"/>
    <mergeCell ref="BS1441:BS1448"/>
    <mergeCell ref="BT1441:BT1448"/>
    <mergeCell ref="BU1441:BU1448"/>
    <mergeCell ref="BV1441:BV1448"/>
    <mergeCell ref="BW1441:BW1448"/>
    <mergeCell ref="BX1441:BX1448"/>
    <mergeCell ref="BY1441:BY1448"/>
    <mergeCell ref="BG1561:BG1568"/>
    <mergeCell ref="BO1825:BO1832"/>
    <mergeCell ref="BP1825:BP1832"/>
    <mergeCell ref="BQ1825:BQ1832"/>
    <mergeCell ref="BR1825:BR1832"/>
    <mergeCell ref="BS1825:BS1832"/>
    <mergeCell ref="BT1825:BT1832"/>
    <mergeCell ref="BU1825:BU1832"/>
    <mergeCell ref="BV1825:BV1832"/>
    <mergeCell ref="BW1825:BW1832"/>
    <mergeCell ref="BX1825:BX1832"/>
    <mergeCell ref="BY1825:BY1832"/>
    <mergeCell ref="BL1689:BL1696"/>
    <mergeCell ref="BI1713:BI1720"/>
    <mergeCell ref="BN1721:BN1728"/>
    <mergeCell ref="BT1729:BT1736"/>
    <mergeCell ref="BI1745:BI1752"/>
    <mergeCell ref="BN1713:BN1720"/>
    <mergeCell ref="BH2001:BH2008"/>
    <mergeCell ref="BI1793:BI1800"/>
    <mergeCell ref="BH1657:BH1664"/>
    <mergeCell ref="BY1577:BY1584"/>
    <mergeCell ref="BL1577:BL1584"/>
    <mergeCell ref="BM1577:BM1584"/>
    <mergeCell ref="BN1577:BN1584"/>
    <mergeCell ref="BO1577:BO1584"/>
    <mergeCell ref="BP1577:BP1584"/>
    <mergeCell ref="BL1473:BL1480"/>
    <mergeCell ref="BH1481:BH1488"/>
    <mergeCell ref="BZ1441:BZ1448"/>
    <mergeCell ref="CN1449:CN1456"/>
    <mergeCell ref="AX1449:AX1456"/>
    <mergeCell ref="AY1449:AY1456"/>
    <mergeCell ref="AZ1449:AZ1456"/>
    <mergeCell ref="BA1449:BA1456"/>
    <mergeCell ref="BB1449:BB1456"/>
    <mergeCell ref="BC1449:BC1456"/>
    <mergeCell ref="CK1457:CK1464"/>
    <mergeCell ref="CM1441:CM1448"/>
    <mergeCell ref="AT1449:AT1456"/>
    <mergeCell ref="AU1449:AU1456"/>
    <mergeCell ref="AV1449:AV1456"/>
    <mergeCell ref="AW1449:AW1456"/>
    <mergeCell ref="AU1457:AU1464"/>
    <mergeCell ref="AY1457:AY1464"/>
    <mergeCell ref="AZ1457:AZ1464"/>
    <mergeCell ref="BA1457:BA1464"/>
    <mergeCell ref="BB1457:BB1464"/>
    <mergeCell ref="BI1449:BI1456"/>
    <mergeCell ref="BJ1449:BJ1456"/>
    <mergeCell ref="BK1449:BK1456"/>
    <mergeCell ref="CL1457:CL1464"/>
    <mergeCell ref="CM1457:CM1464"/>
    <mergeCell ref="CN1457:CN1464"/>
    <mergeCell ref="BN1457:BN1464"/>
    <mergeCell ref="BD1449:BD1456"/>
    <mergeCell ref="BE1449:BE1456"/>
    <mergeCell ref="BO1457:BO1464"/>
    <mergeCell ref="BP1457:BP1464"/>
    <mergeCell ref="BN1449:BN1456"/>
    <mergeCell ref="BO1449:BO1456"/>
    <mergeCell ref="BP1449:BP1456"/>
    <mergeCell ref="CI1457:CI1464"/>
    <mergeCell ref="BQ1457:BQ1464"/>
    <mergeCell ref="CN1441:CN1448"/>
    <mergeCell ref="BM1457:BM1464"/>
    <mergeCell ref="CA1457:CA1464"/>
    <mergeCell ref="CB1457:CB1464"/>
    <mergeCell ref="CI1441:CI1448"/>
    <mergeCell ref="BU1457:BU1464"/>
    <mergeCell ref="BT1457:BT1464"/>
    <mergeCell ref="BV1457:BV1464"/>
    <mergeCell ref="BT1449:BT1456"/>
    <mergeCell ref="BU1449:BU1456"/>
    <mergeCell ref="BV1449:BV1456"/>
    <mergeCell ref="BW1449:BW1456"/>
    <mergeCell ref="BX1449:BX1456"/>
    <mergeCell ref="BY1449:BY1456"/>
    <mergeCell ref="BZ1449:BZ1456"/>
    <mergeCell ref="CA1449:CA1456"/>
    <mergeCell ref="AV1457:AV1464"/>
    <mergeCell ref="AW1457:AW1464"/>
    <mergeCell ref="BL1441:BL1448"/>
    <mergeCell ref="BQ1465:BQ1472"/>
    <mergeCell ref="BR1465:BR1472"/>
    <mergeCell ref="BS1465:BS1472"/>
    <mergeCell ref="BT1465:BT1472"/>
    <mergeCell ref="AW1473:AW1480"/>
    <mergeCell ref="BH1473:BH1480"/>
    <mergeCell ref="CA1441:CA1448"/>
    <mergeCell ref="CB1441:CB1448"/>
    <mergeCell ref="CC1441:CC1448"/>
    <mergeCell ref="CP1441:CP1448"/>
    <mergeCell ref="CP1449:CP1456"/>
    <mergeCell ref="BB1809:BB1816"/>
    <mergeCell ref="BC1809:BC1816"/>
    <mergeCell ref="BD1809:BD1816"/>
    <mergeCell ref="BH1793:BH1800"/>
    <mergeCell ref="BD1433:BD1440"/>
    <mergeCell ref="BE1433:BE1440"/>
    <mergeCell ref="CL1577:CL1584"/>
    <mergeCell ref="CL1569:CL1576"/>
    <mergeCell ref="CN1529:CN1536"/>
    <mergeCell ref="CL1529:CL1536"/>
    <mergeCell ref="CD1529:CD1536"/>
    <mergeCell ref="CJ1529:CJ1536"/>
    <mergeCell ref="CE1529:CE1536"/>
    <mergeCell ref="CF1529:CF1536"/>
    <mergeCell ref="CG1529:CG1536"/>
    <mergeCell ref="BA1657:BA1664"/>
    <mergeCell ref="BB1657:BB1664"/>
    <mergeCell ref="BC1657:BC1664"/>
    <mergeCell ref="CM1569:CM1576"/>
    <mergeCell ref="CN1569:CN1576"/>
    <mergeCell ref="CB1561:CB1568"/>
    <mergeCell ref="CC1561:CC1568"/>
    <mergeCell ref="BH1561:BH1568"/>
    <mergeCell ref="BI1561:BI1568"/>
    <mergeCell ref="CN1609:CN1616"/>
    <mergeCell ref="CP1609:CP1616"/>
    <mergeCell ref="CH1561:CH1568"/>
    <mergeCell ref="CE1569:CE1576"/>
    <mergeCell ref="CK1577:CK1584"/>
    <mergeCell ref="BQ1609:BQ1616"/>
    <mergeCell ref="BR1609:BR1616"/>
    <mergeCell ref="CM1593:CM1600"/>
    <mergeCell ref="BD1537:BD1544"/>
    <mergeCell ref="BE1537:BE1544"/>
    <mergeCell ref="BF1537:BF1544"/>
    <mergeCell ref="CP1513:CP1520"/>
    <mergeCell ref="BN1513:BN1520"/>
    <mergeCell ref="BO1513:BO1520"/>
    <mergeCell ref="BP1513:BP1520"/>
    <mergeCell ref="CP1473:CP1480"/>
    <mergeCell ref="CK1505:CK1512"/>
    <mergeCell ref="CK1473:CK1480"/>
    <mergeCell ref="CF1481:CF1488"/>
    <mergeCell ref="CG1481:CG1488"/>
    <mergeCell ref="CD1497:CD1504"/>
    <mergeCell ref="BK1545:BK1552"/>
    <mergeCell ref="CP1481:CP1488"/>
    <mergeCell ref="BR1529:BR1536"/>
    <mergeCell ref="BS1489:BS1496"/>
    <mergeCell ref="BT1489:BT1496"/>
    <mergeCell ref="BQ1489:BQ1496"/>
    <mergeCell ref="BY1609:BY1616"/>
    <mergeCell ref="BQ1561:BQ1568"/>
    <mergeCell ref="BR1561:BR1568"/>
    <mergeCell ref="BS1561:BS1568"/>
    <mergeCell ref="BZ1625:BZ1632"/>
    <mergeCell ref="CP1553:CP1560"/>
    <mergeCell ref="CK1553:CK1560"/>
    <mergeCell ref="CL1553:CL1560"/>
    <mergeCell ref="CM1553:CM1560"/>
    <mergeCell ref="CN1553:CN1560"/>
    <mergeCell ref="CJ1545:CJ1552"/>
    <mergeCell ref="CE1553:CE1560"/>
    <mergeCell ref="BK1529:BK1536"/>
    <mergeCell ref="BL1529:BL1536"/>
    <mergeCell ref="BM1529:BM1536"/>
    <mergeCell ref="BN1529:BN1536"/>
    <mergeCell ref="BO1529:BO1536"/>
    <mergeCell ref="BP1529:BP1536"/>
    <mergeCell ref="BQ1529:BQ1536"/>
    <mergeCell ref="CP1457:CP1464"/>
    <mergeCell ref="BX1513:BX1520"/>
    <mergeCell ref="BX1529:BX1536"/>
    <mergeCell ref="CP1529:CP1536"/>
    <mergeCell ref="CJ1497:CJ1504"/>
    <mergeCell ref="CK1497:CK1504"/>
    <mergeCell ref="CM1521:CM1528"/>
    <mergeCell ref="BR1473:BR1480"/>
    <mergeCell ref="BS1473:BS1480"/>
    <mergeCell ref="BT1473:BT1480"/>
    <mergeCell ref="CE1537:CE1544"/>
    <mergeCell ref="BU1473:BU1480"/>
    <mergeCell ref="CH1497:CH1504"/>
    <mergeCell ref="CI1497:CI1504"/>
    <mergeCell ref="BU1489:BU1496"/>
    <mergeCell ref="BV1489:BV1496"/>
    <mergeCell ref="BW1489:BW1496"/>
    <mergeCell ref="CN1521:CN1528"/>
    <mergeCell ref="CF1553:CF1560"/>
    <mergeCell ref="CI1465:CI1472"/>
    <mergeCell ref="CA1537:CA1544"/>
    <mergeCell ref="CB1537:CB1544"/>
    <mergeCell ref="CL1545:CL1552"/>
    <mergeCell ref="CN1473:CN1480"/>
    <mergeCell ref="CN1505:CN1512"/>
    <mergeCell ref="BU1521:BU1528"/>
    <mergeCell ref="CA1497:CA1504"/>
    <mergeCell ref="CB1497:CB1504"/>
    <mergeCell ref="CA1473:CA1480"/>
    <mergeCell ref="CG1497:CG1504"/>
    <mergeCell ref="BL1481:BL1488"/>
    <mergeCell ref="BS1529:BS1536"/>
    <mergeCell ref="BT1529:BT1536"/>
    <mergeCell ref="BL1537:BL1544"/>
    <mergeCell ref="BM1537:BM1544"/>
    <mergeCell ref="CC1497:CC1504"/>
    <mergeCell ref="BV1497:BV1504"/>
    <mergeCell ref="BW1497:BW1504"/>
    <mergeCell ref="BX1497:BX1504"/>
    <mergeCell ref="BY1497:BY1504"/>
    <mergeCell ref="BZ1497:BZ1504"/>
    <mergeCell ref="BJ1561:BJ1568"/>
    <mergeCell ref="A1593:A1600"/>
    <mergeCell ref="B1593:B1600"/>
    <mergeCell ref="C1593:C1600"/>
    <mergeCell ref="D1593:D1600"/>
    <mergeCell ref="E1593:E1600"/>
    <mergeCell ref="F1593:G1593"/>
    <mergeCell ref="AM1593:AM1600"/>
    <mergeCell ref="AN1593:AN1600"/>
    <mergeCell ref="AO1593:AO1600"/>
    <mergeCell ref="AP1593:AP1600"/>
    <mergeCell ref="AQ1593:AQ1600"/>
    <mergeCell ref="AR1593:AR1600"/>
    <mergeCell ref="AS1593:AS1600"/>
    <mergeCell ref="AT1593:AT1600"/>
    <mergeCell ref="AU1593:AU1600"/>
    <mergeCell ref="AV1593:AV1600"/>
    <mergeCell ref="AW1593:AW1600"/>
    <mergeCell ref="AX1593:AX1600"/>
    <mergeCell ref="F1600:G1600"/>
    <mergeCell ref="F1594:F1599"/>
    <mergeCell ref="CN1593:CN1600"/>
    <mergeCell ref="CP1593:CP1600"/>
    <mergeCell ref="AU1585:AU1592"/>
    <mergeCell ref="AV1585:AV1592"/>
    <mergeCell ref="AW1585:AW1592"/>
    <mergeCell ref="CM1609:CM1616"/>
    <mergeCell ref="AM1601:AM1608"/>
    <mergeCell ref="AN1601:AN1608"/>
    <mergeCell ref="BL1601:BL1608"/>
    <mergeCell ref="F1602:F1607"/>
    <mergeCell ref="BM1601:BM1608"/>
    <mergeCell ref="BJ1585:BJ1592"/>
    <mergeCell ref="BK1585:BK1592"/>
    <mergeCell ref="F1601:G1601"/>
    <mergeCell ref="AV1601:AV1608"/>
    <mergeCell ref="AW1601:AW1608"/>
    <mergeCell ref="BN1593:BN1600"/>
    <mergeCell ref="BO1593:BO1600"/>
    <mergeCell ref="BP1593:BP1600"/>
    <mergeCell ref="BQ1593:BQ1600"/>
    <mergeCell ref="BR1593:BR1600"/>
    <mergeCell ref="AP1601:AP1608"/>
    <mergeCell ref="AQ1601:AQ1608"/>
    <mergeCell ref="AR1601:AR1608"/>
    <mergeCell ref="CJ1593:CJ1600"/>
    <mergeCell ref="CK1593:CK1600"/>
    <mergeCell ref="CL1601:CL1608"/>
    <mergeCell ref="BL1585:BL1592"/>
    <mergeCell ref="BM1585:BM1592"/>
    <mergeCell ref="BN1585:BN1592"/>
    <mergeCell ref="BO1585:BO1592"/>
    <mergeCell ref="BP1585:BP1592"/>
    <mergeCell ref="BQ1585:BQ1592"/>
    <mergeCell ref="CI1561:CI1568"/>
    <mergeCell ref="AZ1593:AZ1600"/>
    <mergeCell ref="BA1593:BA1600"/>
    <mergeCell ref="BC1561:BC1568"/>
    <mergeCell ref="CK1585:CK1592"/>
    <mergeCell ref="CM1601:CM1608"/>
    <mergeCell ref="CN1601:CN1608"/>
    <mergeCell ref="CP1561:CP1568"/>
    <mergeCell ref="AW1609:AW1616"/>
    <mergeCell ref="AQ1585:AQ1592"/>
    <mergeCell ref="BP2057:BP2064"/>
    <mergeCell ref="BQ2057:BQ2064"/>
    <mergeCell ref="BR2057:BR2064"/>
    <mergeCell ref="BS2057:BS2064"/>
    <mergeCell ref="BT2057:BT2064"/>
    <mergeCell ref="BL2065:BL2072"/>
    <mergeCell ref="BP2449:BP2456"/>
    <mergeCell ref="AW2057:AW2064"/>
    <mergeCell ref="AX2057:AX2064"/>
    <mergeCell ref="BU2241:BU2248"/>
    <mergeCell ref="BV2249:BV2256"/>
    <mergeCell ref="BW2169:BW2176"/>
    <mergeCell ref="BW2185:BW2192"/>
    <mergeCell ref="BU2169:BU2176"/>
    <mergeCell ref="BU2185:BU2192"/>
    <mergeCell ref="BU2201:BU2208"/>
    <mergeCell ref="BV2201:BV2208"/>
    <mergeCell ref="BT2177:BT2184"/>
    <mergeCell ref="BW2177:BW2184"/>
    <mergeCell ref="BV2177:BV2184"/>
    <mergeCell ref="BL2249:BL2256"/>
    <mergeCell ref="BM2281:BM2288"/>
    <mergeCell ref="BN2281:BN2288"/>
    <mergeCell ref="BJ2241:BJ2248"/>
    <mergeCell ref="BC2081:BC2088"/>
    <mergeCell ref="BG2081:BG2088"/>
    <mergeCell ref="BD2089:BD2096"/>
    <mergeCell ref="BF2081:BF2088"/>
    <mergeCell ref="AQ2249:AQ2256"/>
    <mergeCell ref="AR2249:AR2256"/>
    <mergeCell ref="AN2081:AN2088"/>
    <mergeCell ref="AQ2265:AQ2272"/>
    <mergeCell ref="AU2185:AU2192"/>
    <mergeCell ref="BC2257:BC2264"/>
    <mergeCell ref="AU2345:AU2352"/>
    <mergeCell ref="AQ2401:AQ2408"/>
    <mergeCell ref="AR2401:AR2408"/>
    <mergeCell ref="BF2057:BF2064"/>
    <mergeCell ref="BG2057:BG2064"/>
    <mergeCell ref="AU2385:AU2392"/>
    <mergeCell ref="AV2385:AV2392"/>
    <mergeCell ref="BL2273:BL2280"/>
    <mergeCell ref="BM2273:BM2280"/>
    <mergeCell ref="BV2337:BV2344"/>
    <mergeCell ref="BV2345:BV2352"/>
    <mergeCell ref="BU2337:BU2344"/>
    <mergeCell ref="BV2369:BV2376"/>
    <mergeCell ref="BI2257:BI2264"/>
    <mergeCell ref="BU2193:BU2200"/>
    <mergeCell ref="BV2169:BV2176"/>
    <mergeCell ref="BK2353:BK2360"/>
    <mergeCell ref="BN2449:BN2456"/>
    <mergeCell ref="BM2449:BM2456"/>
    <mergeCell ref="BA2089:BA2096"/>
    <mergeCell ref="BC2089:BC2096"/>
    <mergeCell ref="BB2065:BB2072"/>
    <mergeCell ref="BC2065:BC2072"/>
    <mergeCell ref="BD2065:BD2072"/>
    <mergeCell ref="AV2065:AV2072"/>
    <mergeCell ref="AW2065:AW2072"/>
    <mergeCell ref="AX2065:AX2072"/>
    <mergeCell ref="AY2065:AY2072"/>
    <mergeCell ref="BH2057:BH2064"/>
    <mergeCell ref="BR2449:BR2456"/>
    <mergeCell ref="BF2121:BF2128"/>
    <mergeCell ref="BI2057:BI2064"/>
    <mergeCell ref="BJ2057:BJ2064"/>
    <mergeCell ref="BK2057:BK2064"/>
    <mergeCell ref="BL2057:BL2064"/>
    <mergeCell ref="BM2057:BM2064"/>
    <mergeCell ref="BL2457:BL2464"/>
    <mergeCell ref="AZ2065:AZ2072"/>
    <mergeCell ref="AR2137:AR2144"/>
    <mergeCell ref="AM2209:AM2216"/>
    <mergeCell ref="AN2209:AN2216"/>
    <mergeCell ref="AU2217:AU2224"/>
    <mergeCell ref="AU2161:AU2168"/>
    <mergeCell ref="AU2209:AU2216"/>
    <mergeCell ref="AN2065:AN2072"/>
    <mergeCell ref="AQ2145:AQ2152"/>
    <mergeCell ref="AS2145:AS2152"/>
    <mergeCell ref="AN2145:AN2152"/>
    <mergeCell ref="AO2113:AO2120"/>
    <mergeCell ref="AP2121:AP2128"/>
    <mergeCell ref="AP2161:AP2168"/>
    <mergeCell ref="AM2417:AM2424"/>
    <mergeCell ref="AP2393:AP2400"/>
    <mergeCell ref="AU2137:AU2144"/>
    <mergeCell ref="BE2137:BE2144"/>
    <mergeCell ref="BM2145:BM2152"/>
    <mergeCell ref="BI2153:BI2160"/>
    <mergeCell ref="BG2137:BG2144"/>
    <mergeCell ref="AU2153:AU2160"/>
    <mergeCell ref="AT2145:AT2152"/>
    <mergeCell ref="AZ2153:AZ2160"/>
    <mergeCell ref="BA2153:BA2160"/>
    <mergeCell ref="BB2153:BB2160"/>
    <mergeCell ref="BC2153:BC2160"/>
    <mergeCell ref="BH2153:BH2160"/>
    <mergeCell ref="AX2153:AX2160"/>
    <mergeCell ref="BI2121:BI2128"/>
    <mergeCell ref="BB2457:BB2464"/>
    <mergeCell ref="AT2129:AT2136"/>
    <mergeCell ref="AU2129:AU2136"/>
    <mergeCell ref="AQ2081:AQ2088"/>
    <mergeCell ref="AT2105:AT2112"/>
    <mergeCell ref="AR2105:AR2112"/>
    <mergeCell ref="AV2097:AV2104"/>
    <mergeCell ref="AQ2097:AQ2104"/>
    <mergeCell ref="AV2081:AV2088"/>
    <mergeCell ref="AW2081:AW2088"/>
    <mergeCell ref="AW2089:AW2096"/>
    <mergeCell ref="AT2081:AT2088"/>
    <mergeCell ref="AS2097:AS2104"/>
    <mergeCell ref="AQ2137:AQ2144"/>
    <mergeCell ref="AR2081:AR2088"/>
    <mergeCell ref="AS2081:AS2088"/>
    <mergeCell ref="AQ2057:AQ2064"/>
    <mergeCell ref="AU2225:AU2232"/>
    <mergeCell ref="AU2241:AU2248"/>
    <mergeCell ref="AQ2345:AQ2352"/>
    <mergeCell ref="AS2297:AS2304"/>
    <mergeCell ref="AQ2337:AQ2344"/>
    <mergeCell ref="AP2257:AP2264"/>
    <mergeCell ref="AR2281:AR2288"/>
    <mergeCell ref="AQ2289:AQ2296"/>
    <mergeCell ref="AU2369:AU2376"/>
    <mergeCell ref="BA2121:BA2128"/>
    <mergeCell ref="AO2441:AO2448"/>
    <mergeCell ref="F2266:F2271"/>
    <mergeCell ref="AM2337:AM2344"/>
    <mergeCell ref="AN2337:AN2344"/>
    <mergeCell ref="AW2521:AW2528"/>
    <mergeCell ref="BB2497:BB2504"/>
    <mergeCell ref="BC2497:BC2504"/>
    <mergeCell ref="BA2457:BA2464"/>
    <mergeCell ref="AN2281:AN2288"/>
    <mergeCell ref="AO2297:AO2304"/>
    <mergeCell ref="AP2297:AP2304"/>
    <mergeCell ref="BF2265:BF2272"/>
    <mergeCell ref="BE2265:BE2272"/>
    <mergeCell ref="BG2265:BG2272"/>
    <mergeCell ref="AW2193:AW2200"/>
    <mergeCell ref="AV2297:AV2304"/>
    <mergeCell ref="BG2353:BG2360"/>
    <mergeCell ref="BA2369:BA2376"/>
    <mergeCell ref="AM2369:AM2376"/>
    <mergeCell ref="BD2233:BD2240"/>
    <mergeCell ref="AQ2313:AQ2320"/>
    <mergeCell ref="AT2297:AT2304"/>
    <mergeCell ref="AP2249:AP2256"/>
    <mergeCell ref="BA2273:BA2280"/>
    <mergeCell ref="BB2273:BB2280"/>
    <mergeCell ref="AW2209:AW2216"/>
    <mergeCell ref="BD2281:BD2288"/>
    <mergeCell ref="BE2289:BE2296"/>
    <mergeCell ref="AY2281:AY2288"/>
    <mergeCell ref="AN2457:AN2464"/>
    <mergeCell ref="AV2129:AV2136"/>
    <mergeCell ref="BA2145:BA2152"/>
    <mergeCell ref="BF2129:BF2136"/>
    <mergeCell ref="F2217:G2217"/>
    <mergeCell ref="F2258:F2263"/>
    <mergeCell ref="AV2241:AV2248"/>
    <mergeCell ref="AV2201:AV2208"/>
    <mergeCell ref="BD2241:BD2248"/>
    <mergeCell ref="BE2241:BE2248"/>
    <mergeCell ref="BF2241:BF2248"/>
    <mergeCell ref="BF2273:BF2280"/>
    <mergeCell ref="BG2273:BG2280"/>
    <mergeCell ref="BD2313:BD2320"/>
    <mergeCell ref="AW2321:AW2328"/>
    <mergeCell ref="AP2489:AP2496"/>
    <mergeCell ref="AP2449:AP2456"/>
    <mergeCell ref="AP2481:AP2488"/>
    <mergeCell ref="F2506:F2511"/>
    <mergeCell ref="AN2521:AN2528"/>
    <mergeCell ref="AP2473:AP2480"/>
    <mergeCell ref="AR2329:AR2336"/>
    <mergeCell ref="AR2289:AR2296"/>
    <mergeCell ref="AS2289:AS2296"/>
    <mergeCell ref="AT2321:AT2328"/>
    <mergeCell ref="AT2353:AT2360"/>
    <mergeCell ref="AO2457:AO2464"/>
    <mergeCell ref="AO2481:AO2488"/>
    <mergeCell ref="AO2473:AO2480"/>
    <mergeCell ref="AP2465:AP2472"/>
    <mergeCell ref="AS2473:AS2480"/>
    <mergeCell ref="AS2345:AS2352"/>
    <mergeCell ref="AW2449:AW2456"/>
    <mergeCell ref="AW2473:AW2480"/>
    <mergeCell ref="AW2465:AW2472"/>
    <mergeCell ref="AQ2177:AQ2184"/>
    <mergeCell ref="AP2169:AP2176"/>
    <mergeCell ref="AR2177:AR2184"/>
    <mergeCell ref="F2281:G2281"/>
    <mergeCell ref="AT2369:AT2376"/>
    <mergeCell ref="AT2281:AT2288"/>
    <mergeCell ref="AR2345:AR2352"/>
    <mergeCell ref="AS2281:AS2288"/>
    <mergeCell ref="AR2321:AR2328"/>
    <mergeCell ref="F2344:G2344"/>
    <mergeCell ref="AM2353:AM2360"/>
    <mergeCell ref="AN2353:AN2360"/>
    <mergeCell ref="AW2217:AW2224"/>
    <mergeCell ref="AT2177:AT2184"/>
    <mergeCell ref="AU2177:AU2184"/>
    <mergeCell ref="BB2337:BB2344"/>
    <mergeCell ref="AS2249:AS2256"/>
    <mergeCell ref="AT2249:AT2256"/>
    <mergeCell ref="AV2209:AV2216"/>
    <mergeCell ref="AZ2329:AZ2336"/>
    <mergeCell ref="AX2265:AX2272"/>
    <mergeCell ref="AU2257:AU2264"/>
    <mergeCell ref="AX2257:AX2264"/>
    <mergeCell ref="AR2273:AR2280"/>
    <mergeCell ref="AT2185:AT2192"/>
    <mergeCell ref="AT2225:AT2232"/>
    <mergeCell ref="AX2249:AX2256"/>
    <mergeCell ref="AV2185:AV2192"/>
    <mergeCell ref="AQ2185:AQ2192"/>
    <mergeCell ref="AS2201:AS2208"/>
    <mergeCell ref="AR2201:AR2208"/>
    <mergeCell ref="AW2249:AW2256"/>
    <mergeCell ref="AV2177:AV2184"/>
    <mergeCell ref="AW2305:AW2312"/>
    <mergeCell ref="BA2241:BA2248"/>
    <mergeCell ref="AO2265:AO2272"/>
    <mergeCell ref="AV2281:AV2288"/>
    <mergeCell ref="AW2281:AW2288"/>
    <mergeCell ref="AP2289:AP2296"/>
    <mergeCell ref="F2305:G2305"/>
    <mergeCell ref="F2337:G2337"/>
    <mergeCell ref="CP2625:CP2632"/>
    <mergeCell ref="CK2625:CK2632"/>
    <mergeCell ref="BZ2057:BZ2064"/>
    <mergeCell ref="BH2545:BH2552"/>
    <mergeCell ref="BI2545:BI2552"/>
    <mergeCell ref="BJ2545:BJ2552"/>
    <mergeCell ref="BG2521:BG2528"/>
    <mergeCell ref="BE2449:BE2456"/>
    <mergeCell ref="BF2449:BF2456"/>
    <mergeCell ref="BG2449:BG2456"/>
    <mergeCell ref="BA2449:BA2456"/>
    <mergeCell ref="BB2449:BB2456"/>
    <mergeCell ref="F1834:F1839"/>
    <mergeCell ref="F1840:G1840"/>
    <mergeCell ref="A2049:A2056"/>
    <mergeCell ref="B2049:B2056"/>
    <mergeCell ref="B1833:B1840"/>
    <mergeCell ref="C1833:C1840"/>
    <mergeCell ref="D1833:D1840"/>
    <mergeCell ref="E1833:E1840"/>
    <mergeCell ref="F1833:G1833"/>
    <mergeCell ref="AM1833:AM1840"/>
    <mergeCell ref="AN1833:AN1840"/>
    <mergeCell ref="AO1833:AO1840"/>
    <mergeCell ref="AP1833:AP1840"/>
    <mergeCell ref="AQ1833:AQ1840"/>
    <mergeCell ref="AR1833:AR1840"/>
    <mergeCell ref="AS1833:AS1840"/>
    <mergeCell ref="AT1833:AT1840"/>
    <mergeCell ref="AU1833:AU1840"/>
    <mergeCell ref="AV1833:AV1840"/>
    <mergeCell ref="B2529:B2536"/>
    <mergeCell ref="AS2217:AS2224"/>
    <mergeCell ref="BV2113:BV2120"/>
    <mergeCell ref="AV2105:AV2112"/>
    <mergeCell ref="BT2401:BT2408"/>
    <mergeCell ref="AP2281:AP2288"/>
    <mergeCell ref="AQ2281:AQ2288"/>
    <mergeCell ref="AO2273:AO2280"/>
    <mergeCell ref="AP2273:AP2280"/>
    <mergeCell ref="BM2401:BM2408"/>
    <mergeCell ref="BN2401:BN2408"/>
    <mergeCell ref="BO2401:BO2408"/>
    <mergeCell ref="BP2401:BP2408"/>
    <mergeCell ref="BQ2401:BQ2408"/>
    <mergeCell ref="BR2401:BR2408"/>
    <mergeCell ref="BD2617:BD2624"/>
    <mergeCell ref="BC2625:BC2632"/>
    <mergeCell ref="BP2529:BP2536"/>
    <mergeCell ref="AS2401:AS2408"/>
    <mergeCell ref="BY2609:BY2616"/>
    <mergeCell ref="BT2465:BT2472"/>
    <mergeCell ref="BV2553:BV2560"/>
    <mergeCell ref="BI2105:BI2112"/>
    <mergeCell ref="BL2105:BL2112"/>
    <mergeCell ref="BN2105:BN2112"/>
    <mergeCell ref="BS2185:BS2192"/>
    <mergeCell ref="BF2137:BF2144"/>
    <mergeCell ref="BY2097:BY2104"/>
    <mergeCell ref="AU2321:AU2328"/>
    <mergeCell ref="AO2329:AO2336"/>
    <mergeCell ref="CB2593:CB2600"/>
    <mergeCell ref="CC2593:CC2600"/>
    <mergeCell ref="BZ2577:BZ2584"/>
    <mergeCell ref="AY2585:AY2592"/>
    <mergeCell ref="AW2625:AW2632"/>
    <mergeCell ref="AZ2577:AZ2584"/>
    <mergeCell ref="BA2617:BA2624"/>
    <mergeCell ref="BG2497:BG2504"/>
    <mergeCell ref="AU2113:AU2120"/>
    <mergeCell ref="AZ2185:AZ2192"/>
    <mergeCell ref="AU2273:AU2280"/>
    <mergeCell ref="AW2297:AW2304"/>
    <mergeCell ref="AV2193:AV2200"/>
    <mergeCell ref="AP2153:AP2160"/>
    <mergeCell ref="AQ2169:AQ2176"/>
    <mergeCell ref="F2242:F2247"/>
    <mergeCell ref="F2248:G2248"/>
    <mergeCell ref="AR2369:AR2376"/>
    <mergeCell ref="AN2329:AN2336"/>
    <mergeCell ref="AU2297:AU2304"/>
    <mergeCell ref="AN2273:AN2280"/>
    <mergeCell ref="AO2337:AO2344"/>
    <mergeCell ref="AW2537:AW2544"/>
    <mergeCell ref="AZ2273:AZ2280"/>
    <mergeCell ref="AU2313:AU2320"/>
    <mergeCell ref="AS2273:AS2280"/>
    <mergeCell ref="AM2233:AM2240"/>
    <mergeCell ref="AR2257:AR2264"/>
    <mergeCell ref="AS2257:AS2264"/>
    <mergeCell ref="AR2297:AR2304"/>
    <mergeCell ref="AX2217:AX2224"/>
    <mergeCell ref="AT2217:AT2224"/>
    <mergeCell ref="BB2441:BB2448"/>
    <mergeCell ref="BC2489:BC2496"/>
    <mergeCell ref="AS2529:AS2536"/>
    <mergeCell ref="AR2529:AR2536"/>
    <mergeCell ref="BB2529:BB2536"/>
    <mergeCell ref="BA2529:BA2536"/>
    <mergeCell ref="BC2329:BC2336"/>
    <mergeCell ref="AW2241:AW2248"/>
    <mergeCell ref="BC2313:BC2320"/>
    <mergeCell ref="BC2209:BC2216"/>
    <mergeCell ref="F2297:G2297"/>
    <mergeCell ref="F2298:F2303"/>
    <mergeCell ref="AT2289:AT2296"/>
    <mergeCell ref="F2249:G2249"/>
    <mergeCell ref="AM2249:AM2256"/>
    <mergeCell ref="AM2193:AM2200"/>
    <mergeCell ref="AN2193:AN2200"/>
    <mergeCell ref="AO2193:AO2200"/>
    <mergeCell ref="F2273:G2273"/>
    <mergeCell ref="AR2537:AR2544"/>
    <mergeCell ref="AO2369:AO2376"/>
    <mergeCell ref="AP2369:AP2376"/>
    <mergeCell ref="AO2321:AO2328"/>
    <mergeCell ref="BC2505:BC2512"/>
    <mergeCell ref="AP2217:AP2224"/>
    <mergeCell ref="AO2281:AO2288"/>
    <mergeCell ref="AW2385:AW2392"/>
    <mergeCell ref="AX2385:AX2392"/>
    <mergeCell ref="AY2385:AY2392"/>
    <mergeCell ref="BF2225:BF2232"/>
    <mergeCell ref="BG2225:BG2232"/>
    <mergeCell ref="BD2361:BD2368"/>
    <mergeCell ref="AO2257:AO2264"/>
    <mergeCell ref="F2250:F2255"/>
    <mergeCell ref="AQ2225:AQ2232"/>
    <mergeCell ref="AV2121:AV2128"/>
    <mergeCell ref="AY2129:AY2136"/>
    <mergeCell ref="AZ2129:AZ2136"/>
    <mergeCell ref="AY2449:AY2456"/>
    <mergeCell ref="BB2137:BB2144"/>
    <mergeCell ref="AW2185:AW2192"/>
    <mergeCell ref="AV2345:AV2352"/>
    <mergeCell ref="AV2169:AV2176"/>
    <mergeCell ref="AW2169:AW2176"/>
    <mergeCell ref="AU2169:AU2176"/>
    <mergeCell ref="AY2185:AY2192"/>
    <mergeCell ref="AS2233:AS2240"/>
    <mergeCell ref="AT2233:AT2240"/>
    <mergeCell ref="AU2233:AU2240"/>
    <mergeCell ref="AV2233:AV2240"/>
    <mergeCell ref="AW2233:AW2240"/>
    <mergeCell ref="AY2505:AY2512"/>
    <mergeCell ref="BU2553:BU2560"/>
    <mergeCell ref="BT2537:BT2544"/>
    <mergeCell ref="BN2465:BN2472"/>
    <mergeCell ref="AU2401:AU2408"/>
    <mergeCell ref="AS2449:AS2456"/>
    <mergeCell ref="AT2449:AT2456"/>
    <mergeCell ref="AV2521:AV2528"/>
    <mergeCell ref="BC2449:BC2456"/>
    <mergeCell ref="AR2233:AR2240"/>
    <mergeCell ref="BS2401:BS2408"/>
    <mergeCell ref="BT2545:BT2552"/>
    <mergeCell ref="CA2545:CA2552"/>
    <mergeCell ref="AS2265:AS2272"/>
    <mergeCell ref="BX2297:BX2304"/>
    <mergeCell ref="BY2265:BY2272"/>
    <mergeCell ref="BX2337:BX2344"/>
    <mergeCell ref="BY2337:BY2344"/>
    <mergeCell ref="BY2345:BY2352"/>
    <mergeCell ref="BX2329:BX2336"/>
    <mergeCell ref="BI2537:BI2544"/>
    <mergeCell ref="BW2457:BW2464"/>
    <mergeCell ref="BL2465:BL2472"/>
    <mergeCell ref="BJ2521:BJ2528"/>
    <mergeCell ref="BN2457:BN2464"/>
    <mergeCell ref="BO2457:BO2464"/>
    <mergeCell ref="BS2153:BS2160"/>
    <mergeCell ref="BS2137:BS2144"/>
    <mergeCell ref="BP2153:BP2160"/>
    <mergeCell ref="BQ2153:BQ2160"/>
    <mergeCell ref="BI2129:BI2136"/>
    <mergeCell ref="BN2129:BN2136"/>
    <mergeCell ref="BO2129:BO2136"/>
    <mergeCell ref="AT2137:AT2144"/>
    <mergeCell ref="AX2305:AX2312"/>
    <mergeCell ref="AX2297:AX2304"/>
    <mergeCell ref="AU2281:AU2288"/>
    <mergeCell ref="BD2553:BD2560"/>
    <mergeCell ref="BW2241:BW2248"/>
    <mergeCell ref="BT2481:BT2488"/>
    <mergeCell ref="CA2521:CA2528"/>
    <mergeCell ref="CA2361:CA2368"/>
    <mergeCell ref="BB2505:BB2512"/>
    <mergeCell ref="BB2537:BB2544"/>
    <mergeCell ref="AX2505:AX2512"/>
    <mergeCell ref="CA2537:CA2544"/>
    <mergeCell ref="CA2553:CA2560"/>
    <mergeCell ref="BW2489:BW2496"/>
    <mergeCell ref="CL2657:CL2664"/>
    <mergeCell ref="CG2649:CG2656"/>
    <mergeCell ref="CH2649:CH2656"/>
    <mergeCell ref="CI2649:CI2656"/>
    <mergeCell ref="BM2665:BM2672"/>
    <mergeCell ref="BN2665:BN2672"/>
    <mergeCell ref="BO2665:BO2672"/>
    <mergeCell ref="BP2665:BP2672"/>
    <mergeCell ref="BQ2665:BQ2672"/>
    <mergeCell ref="BR2665:BR2672"/>
    <mergeCell ref="BS2665:BS2672"/>
    <mergeCell ref="BT2665:BT2672"/>
    <mergeCell ref="BU2665:BU2672"/>
    <mergeCell ref="BW2481:BW2488"/>
    <mergeCell ref="CL2625:CL2632"/>
    <mergeCell ref="CB2665:CB2672"/>
    <mergeCell ref="CC2665:CC2672"/>
    <mergeCell ref="CD2665:CD2672"/>
    <mergeCell ref="CE2665:CE2672"/>
    <mergeCell ref="CF2665:CF2672"/>
    <mergeCell ref="CG2665:CG2672"/>
    <mergeCell ref="CH2665:CH2672"/>
    <mergeCell ref="CI2665:CI2672"/>
    <mergeCell ref="CB2553:CB2560"/>
    <mergeCell ref="CC2553:CC2560"/>
    <mergeCell ref="BZ2545:BZ2552"/>
    <mergeCell ref="BZ2561:BZ2568"/>
    <mergeCell ref="CJ2665:CJ2672"/>
    <mergeCell ref="CJ2721:CJ2728"/>
    <mergeCell ref="CI2673:CI2680"/>
    <mergeCell ref="CJ2673:CJ2680"/>
    <mergeCell ref="CK2673:CK2680"/>
    <mergeCell ref="BP2593:BP2600"/>
    <mergeCell ref="BP2553:BP2560"/>
    <mergeCell ref="BY2553:BY2560"/>
    <mergeCell ref="CL2697:CL2704"/>
    <mergeCell ref="CI2713:CI2720"/>
    <mergeCell ref="CF2673:CF2680"/>
    <mergeCell ref="CG2673:CG2680"/>
    <mergeCell ref="BO2673:BO2680"/>
    <mergeCell ref="BO2689:BO2696"/>
    <mergeCell ref="BR2689:BR2696"/>
    <mergeCell ref="BU2649:BU2656"/>
    <mergeCell ref="BV2649:BV2656"/>
    <mergeCell ref="BW2649:BW2656"/>
    <mergeCell ref="CA2649:CA2656"/>
    <mergeCell ref="CC2617:CC2624"/>
    <mergeCell ref="BN2617:BN2624"/>
    <mergeCell ref="CH2633:CH2640"/>
    <mergeCell ref="CI2641:CI2648"/>
    <mergeCell ref="CI2625:CI2632"/>
    <mergeCell ref="BO2593:BO2600"/>
    <mergeCell ref="BR2585:BR2592"/>
    <mergeCell ref="CA2641:CA2648"/>
    <mergeCell ref="CB2641:CB2648"/>
    <mergeCell ref="BZ2601:BZ2608"/>
    <mergeCell ref="CE2641:CE2648"/>
    <mergeCell ref="CI2721:CI2728"/>
    <mergeCell ref="CF2681:CF2688"/>
    <mergeCell ref="CK2713:CK2720"/>
    <mergeCell ref="CF2633:CF2640"/>
    <mergeCell ref="CB2521:CB2528"/>
    <mergeCell ref="BU2561:BU2568"/>
    <mergeCell ref="BU2537:BU2544"/>
    <mergeCell ref="BG3001:BG3008"/>
    <mergeCell ref="BS2841:BS2848"/>
    <mergeCell ref="CA2809:CA2816"/>
    <mergeCell ref="CD4145:CD4152"/>
    <mergeCell ref="CE4145:CE4152"/>
    <mergeCell ref="CF4145:CF4152"/>
    <mergeCell ref="CG4145:CG4152"/>
    <mergeCell ref="CH4145:CH4152"/>
    <mergeCell ref="CC4057:CC4064"/>
    <mergeCell ref="CD4057:CD4064"/>
    <mergeCell ref="BG2753:BG2760"/>
    <mergeCell ref="CH3025:CH3032"/>
    <mergeCell ref="BQ3017:BQ3024"/>
    <mergeCell ref="BR3017:BR3024"/>
    <mergeCell ref="BS3017:BS3024"/>
    <mergeCell ref="BU2801:BU2808"/>
    <mergeCell ref="BV2801:BV2808"/>
    <mergeCell ref="BW2801:BW2808"/>
    <mergeCell ref="BX2801:BX2808"/>
    <mergeCell ref="CA2801:CA2808"/>
    <mergeCell ref="CB2801:CB2808"/>
    <mergeCell ref="CC2801:CC2808"/>
    <mergeCell ref="CD2801:CD2808"/>
    <mergeCell ref="CE2801:CE2808"/>
    <mergeCell ref="CF2801:CF2808"/>
    <mergeCell ref="CG2801:CG2808"/>
    <mergeCell ref="CC3009:CC3016"/>
    <mergeCell ref="BX3369:BX3376"/>
    <mergeCell ref="BY3369:BY3376"/>
    <mergeCell ref="CK2577:CK2584"/>
    <mergeCell ref="CH2569:CH2576"/>
    <mergeCell ref="CB2449:CB2456"/>
    <mergeCell ref="CE2593:CE2600"/>
    <mergeCell ref="CC2521:CC2528"/>
    <mergeCell ref="CB2545:CB2552"/>
    <mergeCell ref="CC2537:CC2544"/>
    <mergeCell ref="BY2505:BY2512"/>
    <mergeCell ref="BY2473:BY2480"/>
    <mergeCell ref="CB2513:CB2520"/>
    <mergeCell ref="CC2513:CC2520"/>
    <mergeCell ref="CA2833:CA2840"/>
    <mergeCell ref="CI2657:CI2664"/>
    <mergeCell ref="CJ2657:CJ2664"/>
    <mergeCell ref="CK2657:CK2664"/>
    <mergeCell ref="BH2601:BH2608"/>
    <mergeCell ref="BL2609:BL2616"/>
    <mergeCell ref="CC2833:CC2840"/>
    <mergeCell ref="CK2785:CK2792"/>
    <mergeCell ref="CK2801:CK2808"/>
    <mergeCell ref="BX2449:BX2456"/>
    <mergeCell ref="BT2561:BT2568"/>
    <mergeCell ref="BW2577:BW2584"/>
    <mergeCell ref="BQ3977:BQ3984"/>
    <mergeCell ref="BQ3993:BQ4000"/>
    <mergeCell ref="CA4089:CA4096"/>
    <mergeCell ref="CC2673:CC2680"/>
    <mergeCell ref="CD2673:CD2680"/>
    <mergeCell ref="CG3009:CG3016"/>
    <mergeCell ref="CH3009:CH3016"/>
    <mergeCell ref="CB2713:CB2720"/>
    <mergeCell ref="CC2713:CC2720"/>
    <mergeCell ref="CD2713:CD2720"/>
    <mergeCell ref="CE2713:CE2720"/>
    <mergeCell ref="CF2713:CF2720"/>
    <mergeCell ref="BU2609:BU2616"/>
    <mergeCell ref="BV2625:BV2632"/>
    <mergeCell ref="BL2569:BL2576"/>
    <mergeCell ref="CH3065:CH3072"/>
    <mergeCell ref="CA3017:CA3024"/>
    <mergeCell ref="CA3033:CA3040"/>
    <mergeCell ref="CB3033:CB3040"/>
    <mergeCell ref="CC3025:CC3032"/>
    <mergeCell ref="CD3025:CD3032"/>
    <mergeCell ref="CE3025:CE3032"/>
    <mergeCell ref="CF3025:CF3032"/>
    <mergeCell ref="CG3025:CG3032"/>
    <mergeCell ref="BK3017:BK3024"/>
    <mergeCell ref="BL3017:BL3024"/>
    <mergeCell ref="CB3017:CB3024"/>
    <mergeCell ref="CC3089:CC3096"/>
    <mergeCell ref="BX3409:BX3416"/>
    <mergeCell ref="BY3409:BY3416"/>
    <mergeCell ref="BZ3025:BZ3032"/>
    <mergeCell ref="BV3065:BV3072"/>
    <mergeCell ref="BW3065:BW3072"/>
    <mergeCell ref="CE3089:CE3096"/>
    <mergeCell ref="CF3089:CF3096"/>
    <mergeCell ref="CF3129:CF3136"/>
    <mergeCell ref="CA3601:CA3608"/>
    <mergeCell ref="BV3617:BV3624"/>
    <mergeCell ref="CE4137:CE4144"/>
    <mergeCell ref="CD4233:CD4240"/>
    <mergeCell ref="CE3169:CE3176"/>
    <mergeCell ref="CB3225:CB3232"/>
    <mergeCell ref="CG4001:CG4008"/>
    <mergeCell ref="CE4001:CE4008"/>
    <mergeCell ref="CB4001:CB4008"/>
    <mergeCell ref="BV4161:BV4168"/>
    <mergeCell ref="CC4225:CC4232"/>
    <mergeCell ref="CD4225:CD4232"/>
    <mergeCell ref="CA4193:CA4200"/>
    <mergeCell ref="BX4217:BX4224"/>
    <mergeCell ref="BM4161:BM4168"/>
    <mergeCell ref="BO4161:BO4168"/>
    <mergeCell ref="BN4161:BN4168"/>
    <mergeCell ref="BY4233:BY4240"/>
    <mergeCell ref="CB4233:CB4240"/>
    <mergeCell ref="CB2737:CB2744"/>
    <mergeCell ref="BY2753:BY2760"/>
    <mergeCell ref="BZ2753:BZ2760"/>
    <mergeCell ref="BK2569:BK2576"/>
    <mergeCell ref="BY2657:BY2664"/>
    <mergeCell ref="BW2937:BW2944"/>
    <mergeCell ref="BX2937:BX2944"/>
    <mergeCell ref="BY2937:BY2944"/>
    <mergeCell ref="BW2633:BW2640"/>
    <mergeCell ref="BX2633:BX2640"/>
    <mergeCell ref="BX2945:BX2952"/>
    <mergeCell ref="BY2945:BY2952"/>
    <mergeCell ref="BZ2945:BZ2952"/>
    <mergeCell ref="BV2729:BV2736"/>
    <mergeCell ref="BW2729:BW2736"/>
    <mergeCell ref="BY2761:BY2768"/>
    <mergeCell ref="BZ2761:BZ2768"/>
    <mergeCell ref="BY2769:BY2776"/>
    <mergeCell ref="BZ2769:BZ2776"/>
    <mergeCell ref="BY2777:BY2784"/>
    <mergeCell ref="BZ2777:BZ2784"/>
    <mergeCell ref="CN3041:CN3048"/>
    <mergeCell ref="CL3641:CL3648"/>
    <mergeCell ref="CP3969:CP3976"/>
    <mergeCell ref="CI4049:CI4056"/>
    <mergeCell ref="CJ4049:CJ4056"/>
    <mergeCell ref="CJ4025:CJ4032"/>
    <mergeCell ref="CK4025:CK4032"/>
    <mergeCell ref="CN4001:CN4008"/>
    <mergeCell ref="CP4001:CP4008"/>
    <mergeCell ref="CN4025:CN4032"/>
    <mergeCell ref="CN4049:CN4056"/>
    <mergeCell ref="BR4089:BR4096"/>
    <mergeCell ref="CC4081:CC4088"/>
    <mergeCell ref="BW4073:BW4080"/>
    <mergeCell ref="CB4097:CB4104"/>
    <mergeCell ref="CE4129:CE4136"/>
    <mergeCell ref="CJ4081:CJ4088"/>
    <mergeCell ref="CK4081:CK4088"/>
    <mergeCell ref="CF4065:CF4072"/>
    <mergeCell ref="CG4065:CG4072"/>
    <mergeCell ref="CD4081:CD4088"/>
    <mergeCell ref="CE4081:CE4088"/>
    <mergeCell ref="CF4081:CF4088"/>
    <mergeCell ref="CG4129:CG4136"/>
    <mergeCell ref="CD4089:CD4096"/>
    <mergeCell ref="CD4121:CD4128"/>
    <mergeCell ref="CM4033:CM4040"/>
    <mergeCell ref="CH4097:CH4104"/>
    <mergeCell ref="CP3993:CP4000"/>
    <mergeCell ref="CC4009:CC4016"/>
    <mergeCell ref="CD4009:CD4016"/>
    <mergeCell ref="CM3145:CM3152"/>
    <mergeCell ref="BZ3225:BZ3232"/>
    <mergeCell ref="CD3409:CD3416"/>
    <mergeCell ref="CF3409:CF3416"/>
    <mergeCell ref="BX3361:BX3368"/>
    <mergeCell ref="BX3353:BX3360"/>
    <mergeCell ref="CG3401:CG3408"/>
    <mergeCell ref="CH3401:CH3408"/>
    <mergeCell ref="CG3121:CG3128"/>
    <mergeCell ref="CP3065:CP3072"/>
    <mergeCell ref="CM3049:CM3056"/>
    <mergeCell ref="CM3641:CM3648"/>
    <mergeCell ref="BS4001:BS4008"/>
    <mergeCell ref="BS3137:BS3144"/>
    <mergeCell ref="CH3161:CH3168"/>
    <mergeCell ref="CI3169:CI3176"/>
    <mergeCell ref="CJ3169:CJ3176"/>
    <mergeCell ref="CC3369:CC3376"/>
    <mergeCell ref="CD3369:CD3376"/>
    <mergeCell ref="CF3369:CF3376"/>
    <mergeCell ref="CG3369:CG3376"/>
    <mergeCell ref="CN3049:CN3056"/>
    <mergeCell ref="CP3049:CP3056"/>
    <mergeCell ref="CN3057:CN3064"/>
    <mergeCell ref="CP3057:CP3064"/>
    <mergeCell ref="CM3065:CM3072"/>
    <mergeCell ref="BY4089:BY4096"/>
    <mergeCell ref="CE4009:CE4016"/>
    <mergeCell ref="CL4033:CL4040"/>
    <mergeCell ref="CH3369:CH3376"/>
    <mergeCell ref="CI3369:CI3376"/>
    <mergeCell ref="CJ3369:CJ3376"/>
    <mergeCell ref="BZ3121:BZ3128"/>
    <mergeCell ref="CH3017:CH3024"/>
    <mergeCell ref="CM2865:CM2872"/>
    <mergeCell ref="CM2873:CM2880"/>
    <mergeCell ref="CM2721:CM2728"/>
    <mergeCell ref="CM2729:CM2736"/>
    <mergeCell ref="CM3009:CM3016"/>
    <mergeCell ref="CK3041:CK3048"/>
    <mergeCell ref="CH2833:CH2840"/>
    <mergeCell ref="CD2833:CD2840"/>
    <mergeCell ref="CE2833:CE2840"/>
    <mergeCell ref="CB2833:CB2840"/>
    <mergeCell ref="BO3001:BO3008"/>
    <mergeCell ref="CL2721:CL2728"/>
    <mergeCell ref="CC2729:CC2736"/>
    <mergeCell ref="BO2697:BO2704"/>
    <mergeCell ref="BO2729:BO2736"/>
    <mergeCell ref="BP2729:BP2736"/>
    <mergeCell ref="BO2705:BO2712"/>
    <mergeCell ref="BP2705:BP2712"/>
    <mergeCell ref="BQ2705:BQ2712"/>
    <mergeCell ref="BR2705:BR2712"/>
    <mergeCell ref="BS2705:BS2712"/>
    <mergeCell ref="BT2705:BT2712"/>
    <mergeCell ref="BU2705:BU2712"/>
    <mergeCell ref="BV2705:BV2712"/>
    <mergeCell ref="BW2705:BW2712"/>
    <mergeCell ref="BX2705:BX2712"/>
    <mergeCell ref="BY2705:BY2712"/>
    <mergeCell ref="BZ2705:BZ2712"/>
    <mergeCell ref="CA2705:CA2712"/>
    <mergeCell ref="CB2705:CB2712"/>
    <mergeCell ref="CC2705:CC2712"/>
    <mergeCell ref="CD2705:CD2712"/>
    <mergeCell ref="CE2705:CE2712"/>
    <mergeCell ref="BQ2713:BQ2720"/>
    <mergeCell ref="CH2705:CH2712"/>
    <mergeCell ref="BS2945:BS2952"/>
    <mergeCell ref="CM2697:CM2704"/>
    <mergeCell ref="CL2809:CL2816"/>
    <mergeCell ref="CL2897:CL2904"/>
    <mergeCell ref="CL2785:CL2792"/>
    <mergeCell ref="CL2801:CL2808"/>
    <mergeCell ref="CL2945:CL2952"/>
    <mergeCell ref="BY2785:BY2792"/>
    <mergeCell ref="BZ2785:BZ2792"/>
    <mergeCell ref="BY2793:BY2800"/>
    <mergeCell ref="BZ2793:BZ2800"/>
    <mergeCell ref="BY2801:BY2808"/>
    <mergeCell ref="BZ2801:BZ2808"/>
    <mergeCell ref="BY2817:BY2824"/>
    <mergeCell ref="BZ2817:BZ2824"/>
    <mergeCell ref="BY2825:BY2832"/>
    <mergeCell ref="BZ2825:BZ2832"/>
    <mergeCell ref="BY2841:BY2848"/>
    <mergeCell ref="BZ2841:BZ2848"/>
    <mergeCell ref="CD2753:CD2760"/>
    <mergeCell ref="CE2753:CE2760"/>
    <mergeCell ref="CG2753:CG2760"/>
    <mergeCell ref="CH2753:CH2760"/>
    <mergeCell ref="BW2945:BW2952"/>
    <mergeCell ref="CE2825:CE2832"/>
    <mergeCell ref="CF2825:CF2832"/>
    <mergeCell ref="CG2825:CG2832"/>
    <mergeCell ref="CH2825:CH2832"/>
    <mergeCell ref="CG3049:CG3056"/>
    <mergeCell ref="CH3049:CH3056"/>
    <mergeCell ref="CA3009:CA3016"/>
    <mergeCell ref="CB3009:CB3016"/>
    <mergeCell ref="CK3033:CK3040"/>
    <mergeCell ref="BU3081:BU3088"/>
    <mergeCell ref="CI3081:CI3088"/>
    <mergeCell ref="CG3089:CG3096"/>
    <mergeCell ref="CC3993:CC4000"/>
    <mergeCell ref="BY3633:BY3640"/>
    <mergeCell ref="BZ3985:BZ3992"/>
    <mergeCell ref="CL3121:CL3128"/>
    <mergeCell ref="CC3057:CC3064"/>
    <mergeCell ref="BX3145:BX3152"/>
    <mergeCell ref="CD3057:CD3064"/>
    <mergeCell ref="CE3057:CE3064"/>
    <mergeCell ref="CL3065:CL3072"/>
    <mergeCell ref="CG3225:CG3232"/>
    <mergeCell ref="CJ3153:CJ3160"/>
    <mergeCell ref="CK3153:CK3160"/>
    <mergeCell ref="CL3153:CL3160"/>
    <mergeCell ref="BX3129:BX3136"/>
    <mergeCell ref="BZ3169:BZ3176"/>
    <mergeCell ref="CE3161:CE3168"/>
    <mergeCell ref="CF3161:CF3168"/>
    <mergeCell ref="CG3161:CG3168"/>
    <mergeCell ref="CK3121:CK3128"/>
    <mergeCell ref="CD3153:CD3160"/>
    <mergeCell ref="CE3153:CE3160"/>
    <mergeCell ref="CK3105:CK3112"/>
    <mergeCell ref="CL3041:CL3048"/>
    <mergeCell ref="BZ3041:BZ3048"/>
    <mergeCell ref="CA3041:CA3048"/>
    <mergeCell ref="CB3041:CB3048"/>
    <mergeCell ref="CJ3041:CJ3048"/>
    <mergeCell ref="CB3057:CB3064"/>
    <mergeCell ref="CL3145:CL3152"/>
    <mergeCell ref="CF3185:CF3192"/>
    <mergeCell ref="CA3817:CA3824"/>
    <mergeCell ref="CB3817:CB3824"/>
    <mergeCell ref="CC3817:CC3824"/>
    <mergeCell ref="CB3441:CB3448"/>
    <mergeCell ref="CC3441:CC3448"/>
    <mergeCell ref="CC3449:CC3456"/>
    <mergeCell ref="BZ3281:BZ3288"/>
    <mergeCell ref="BY3329:BY3336"/>
    <mergeCell ref="CA3697:CA3704"/>
    <mergeCell ref="CB3697:CB3704"/>
    <mergeCell ref="CC3281:CC3288"/>
    <mergeCell ref="BU3985:BU3992"/>
    <mergeCell ref="BV3985:BV3992"/>
    <mergeCell ref="CB3689:CB3696"/>
    <mergeCell ref="CC3689:CC3696"/>
    <mergeCell ref="CD3665:CD3672"/>
    <mergeCell ref="CE3665:CE3672"/>
    <mergeCell ref="BW3649:BW3656"/>
    <mergeCell ref="BX3649:BX3656"/>
    <mergeCell ref="BY3649:BY3656"/>
    <mergeCell ref="CK3689:CK3696"/>
    <mergeCell ref="CJ3009:CJ3016"/>
    <mergeCell ref="CK3025:CK3032"/>
    <mergeCell ref="CK3017:CK3024"/>
    <mergeCell ref="CF3017:CF3024"/>
    <mergeCell ref="CG3017:CG3024"/>
    <mergeCell ref="BQ3937:BQ3944"/>
    <mergeCell ref="BW4113:BW4120"/>
    <mergeCell ref="CE4153:CE4160"/>
    <mergeCell ref="BH4073:BH4080"/>
    <mergeCell ref="BI4073:BI4080"/>
    <mergeCell ref="BS4337:BS4344"/>
    <mergeCell ref="BH4345:BH4352"/>
    <mergeCell ref="BR4321:BR4328"/>
    <mergeCell ref="CI3649:CI3656"/>
    <mergeCell ref="BH4201:BH4208"/>
    <mergeCell ref="CL3649:CL3656"/>
    <mergeCell ref="CM3649:CM3656"/>
    <mergeCell ref="CJ4097:CJ4104"/>
    <mergeCell ref="CJ4305:CJ4312"/>
    <mergeCell ref="BZ4089:BZ4096"/>
    <mergeCell ref="BH4321:BH4328"/>
    <mergeCell ref="CM3617:CM3624"/>
    <mergeCell ref="CI4017:CI4024"/>
    <mergeCell ref="BX4105:BX4112"/>
    <mergeCell ref="BZ4041:BZ4048"/>
    <mergeCell ref="BS4041:BS4048"/>
    <mergeCell ref="BQ4049:BQ4056"/>
    <mergeCell ref="BR4049:BR4056"/>
    <mergeCell ref="CC4049:CC4056"/>
    <mergeCell ref="BV4097:BV4104"/>
    <mergeCell ref="BT4081:BT4088"/>
    <mergeCell ref="BK4065:BK4072"/>
    <mergeCell ref="BL4065:BL4072"/>
    <mergeCell ref="BH4097:BH4104"/>
    <mergeCell ref="BH4041:BH4048"/>
    <mergeCell ref="BR4033:BR4040"/>
    <mergeCell ref="BW3617:BW3624"/>
    <mergeCell ref="BX3617:BX3624"/>
    <mergeCell ref="BY3617:BY3624"/>
    <mergeCell ref="BZ3617:BZ3624"/>
    <mergeCell ref="CF4153:CF4160"/>
    <mergeCell ref="CI4177:CI4184"/>
    <mergeCell ref="CI4305:CI4312"/>
    <mergeCell ref="CI4201:CI4208"/>
    <mergeCell ref="BT4345:BT4352"/>
    <mergeCell ref="BN4345:BN4352"/>
    <mergeCell ref="BU4321:BU4328"/>
    <mergeCell ref="BS4345:BS4352"/>
    <mergeCell ref="BJ4345:BJ4352"/>
    <mergeCell ref="BK4345:BK4352"/>
    <mergeCell ref="BU4345:BU4352"/>
    <mergeCell ref="BV4345:BV4352"/>
    <mergeCell ref="BS4281:BS4288"/>
    <mergeCell ref="BT4281:BT4288"/>
    <mergeCell ref="BH4169:BH4176"/>
    <mergeCell ref="CI4297:CI4304"/>
    <mergeCell ref="CM4313:CM4320"/>
    <mergeCell ref="CL4337:CL4344"/>
    <mergeCell ref="CM4073:CM4080"/>
    <mergeCell ref="BQ3753:BQ3760"/>
    <mergeCell ref="CC3697:CC3704"/>
    <mergeCell ref="BX3713:BX3720"/>
    <mergeCell ref="BY3713:BY3720"/>
    <mergeCell ref="BZ3713:BZ3720"/>
    <mergeCell ref="CA3713:CA3720"/>
    <mergeCell ref="CB3713:CB3720"/>
    <mergeCell ref="CC3713:CC3720"/>
    <mergeCell ref="BU3737:BU3744"/>
    <mergeCell ref="BV3737:BV3744"/>
    <mergeCell ref="AV3993:AV4000"/>
    <mergeCell ref="AZ4129:AZ4136"/>
    <mergeCell ref="AW4041:AW4048"/>
    <mergeCell ref="AW4049:AW4056"/>
    <mergeCell ref="AZ4081:AZ4088"/>
    <mergeCell ref="BA4081:BA4088"/>
    <mergeCell ref="AW4009:AW4016"/>
    <mergeCell ref="AU4041:AU4048"/>
    <mergeCell ref="AM4049:AM4056"/>
    <mergeCell ref="CH4393:CH4400"/>
    <mergeCell ref="CH4361:CH4368"/>
    <mergeCell ref="CC4385:CC4392"/>
    <mergeCell ref="CD4385:CD4392"/>
    <mergeCell ref="CB4385:CB4392"/>
    <mergeCell ref="AY4329:AY4336"/>
    <mergeCell ref="CB4353:CB4360"/>
    <mergeCell ref="AW4289:AW4296"/>
    <mergeCell ref="AX4289:AX4296"/>
    <mergeCell ref="AY4289:AY4296"/>
    <mergeCell ref="AZ4289:AZ4296"/>
    <mergeCell ref="BA4289:BA4296"/>
    <mergeCell ref="BB4289:BB4296"/>
    <mergeCell ref="BC4289:BC4296"/>
    <mergeCell ref="BB4201:BB4208"/>
    <mergeCell ref="BC4201:BC4208"/>
    <mergeCell ref="AS4233:AS4240"/>
    <mergeCell ref="AT4233:AT4240"/>
    <mergeCell ref="AU4233:AU4240"/>
    <mergeCell ref="AV4233:AV4240"/>
    <mergeCell ref="AW4233:AW4240"/>
    <mergeCell ref="F4177:G4177"/>
    <mergeCell ref="BM4089:BM4096"/>
    <mergeCell ref="F4097:G4097"/>
    <mergeCell ref="F4081:G4081"/>
    <mergeCell ref="AM4081:AM4088"/>
    <mergeCell ref="AT4201:AT4208"/>
    <mergeCell ref="AU4201:AU4208"/>
    <mergeCell ref="AV4201:AV4208"/>
    <mergeCell ref="F4072:G4072"/>
    <mergeCell ref="F4010:F4015"/>
    <mergeCell ref="F4016:G4016"/>
    <mergeCell ref="BI4201:BI4208"/>
    <mergeCell ref="BJ4201:BJ4208"/>
    <mergeCell ref="BK4201:BK4208"/>
    <mergeCell ref="BM4265:BM4272"/>
    <mergeCell ref="CG4153:CG4160"/>
    <mergeCell ref="CE4217:CE4224"/>
    <mergeCell ref="BV4121:BV4128"/>
    <mergeCell ref="CE4345:CE4352"/>
    <mergeCell ref="CC4305:CC4312"/>
    <mergeCell ref="BT4329:BT4336"/>
    <mergeCell ref="BJ4121:BJ4128"/>
    <mergeCell ref="BK4121:BK4128"/>
    <mergeCell ref="BJ4257:BJ4264"/>
    <mergeCell ref="BK4257:BK4264"/>
    <mergeCell ref="BR4345:BR4352"/>
    <mergeCell ref="CA4361:CA4368"/>
    <mergeCell ref="CB4361:CB4368"/>
    <mergeCell ref="CA4353:CA4360"/>
    <mergeCell ref="BU4353:BU4360"/>
    <mergeCell ref="BE4329:BE4336"/>
    <mergeCell ref="BL4169:BL4176"/>
    <mergeCell ref="AQ4233:AQ4240"/>
    <mergeCell ref="AR4233:AR4240"/>
    <mergeCell ref="F3753:G3753"/>
    <mergeCell ref="AM3753:AM3760"/>
    <mergeCell ref="AN3753:AN3760"/>
    <mergeCell ref="AO3753:AO3760"/>
    <mergeCell ref="F3642:F3647"/>
    <mergeCell ref="F3648:G3648"/>
    <mergeCell ref="BF3841:BF3848"/>
    <mergeCell ref="BG3841:BG3848"/>
    <mergeCell ref="BH3841:BH3848"/>
    <mergeCell ref="BI3841:BI3848"/>
    <mergeCell ref="BJ3841:BJ3848"/>
    <mergeCell ref="BK3841:BK3848"/>
    <mergeCell ref="BB3833:BB3840"/>
    <mergeCell ref="BC3833:BC3840"/>
    <mergeCell ref="BD3833:BD3840"/>
    <mergeCell ref="BE3833:BE3840"/>
    <mergeCell ref="BZ3929:BZ3936"/>
    <mergeCell ref="CG3937:CG3944"/>
    <mergeCell ref="AP3665:AP3672"/>
    <mergeCell ref="CL3617:CL3624"/>
    <mergeCell ref="AR3633:AR3640"/>
    <mergeCell ref="BI3969:BI3976"/>
    <mergeCell ref="BD3609:BD3616"/>
    <mergeCell ref="BZ3665:BZ3672"/>
    <mergeCell ref="CA3665:CA3672"/>
    <mergeCell ref="CB3665:CB3672"/>
    <mergeCell ref="CL3841:CL3848"/>
    <mergeCell ref="BL3649:BL3656"/>
    <mergeCell ref="BW3633:BW3640"/>
    <mergeCell ref="BF3609:BF3616"/>
    <mergeCell ref="BG3609:BG3616"/>
    <mergeCell ref="BL3609:BL3616"/>
    <mergeCell ref="BM3609:BM3616"/>
    <mergeCell ref="F3633:G3633"/>
    <mergeCell ref="AM3633:AM3640"/>
    <mergeCell ref="BN3657:BN3664"/>
    <mergeCell ref="BO3657:BO3664"/>
    <mergeCell ref="BP3657:BP3664"/>
    <mergeCell ref="BQ3657:BQ3664"/>
    <mergeCell ref="BR3657:BR3664"/>
    <mergeCell ref="BT3849:BT3856"/>
    <mergeCell ref="BU3953:BU3960"/>
    <mergeCell ref="BW3721:BW3728"/>
    <mergeCell ref="BX3721:BX3728"/>
    <mergeCell ref="BY3721:BY3728"/>
    <mergeCell ref="BZ3721:BZ3728"/>
    <mergeCell ref="CA3721:CA3728"/>
    <mergeCell ref="CB3721:CB3728"/>
    <mergeCell ref="BP3721:BP3728"/>
    <mergeCell ref="BP3737:BP3744"/>
    <mergeCell ref="BQ3737:BQ3744"/>
    <mergeCell ref="BP3729:BP3736"/>
    <mergeCell ref="BQ3729:BQ3736"/>
    <mergeCell ref="BX3745:BX3752"/>
    <mergeCell ref="CL3609:CL3616"/>
    <mergeCell ref="CB3617:CB3624"/>
    <mergeCell ref="BT3809:BT3816"/>
    <mergeCell ref="BR3825:BR3832"/>
    <mergeCell ref="BS3825:BS3832"/>
    <mergeCell ref="BT3825:BT3832"/>
    <mergeCell ref="BX3833:BX3840"/>
    <mergeCell ref="BP3665:BP3672"/>
    <mergeCell ref="BQ3641:BQ3648"/>
    <mergeCell ref="CC3641:CC3648"/>
    <mergeCell ref="AR3961:AR3968"/>
    <mergeCell ref="BS3985:BS3992"/>
    <mergeCell ref="BQ3961:BQ3968"/>
    <mergeCell ref="BN3849:BN3856"/>
    <mergeCell ref="AU3977:AU3984"/>
    <mergeCell ref="A4337:A4344"/>
    <mergeCell ref="B4337:B4344"/>
    <mergeCell ref="C4337:C4344"/>
    <mergeCell ref="D4337:D4344"/>
    <mergeCell ref="E4337:E4344"/>
    <mergeCell ref="A4473:A4480"/>
    <mergeCell ref="B4473:B4480"/>
    <mergeCell ref="C4473:C4480"/>
    <mergeCell ref="D4473:D4480"/>
    <mergeCell ref="E4473:E4480"/>
    <mergeCell ref="AU4113:AU4120"/>
    <mergeCell ref="AP4313:AP4320"/>
    <mergeCell ref="AM3945:AM3952"/>
    <mergeCell ref="AN3945:AN3952"/>
    <mergeCell ref="AO3945:AO3952"/>
    <mergeCell ref="AP3945:AP3952"/>
    <mergeCell ref="AQ3945:AQ3952"/>
    <mergeCell ref="CJ4465:CJ4472"/>
    <mergeCell ref="CK4353:CK4360"/>
    <mergeCell ref="BH4369:BH4376"/>
    <mergeCell ref="BQ4385:BQ4392"/>
    <mergeCell ref="BR4385:BR4392"/>
    <mergeCell ref="BS4385:BS4392"/>
    <mergeCell ref="BO4361:BO4368"/>
    <mergeCell ref="BP4361:BP4368"/>
    <mergeCell ref="BR4433:BR4440"/>
    <mergeCell ref="BU4433:BU4440"/>
    <mergeCell ref="BO4433:BO4440"/>
    <mergeCell ref="BE4353:BE4360"/>
    <mergeCell ref="CD4441:CD4448"/>
    <mergeCell ref="CF4361:CF4368"/>
    <mergeCell ref="BL4465:BL4472"/>
    <mergeCell ref="BM4465:BM4472"/>
    <mergeCell ref="BN4465:BN4472"/>
    <mergeCell ref="BO4465:BO4472"/>
    <mergeCell ref="BP4465:BP4472"/>
    <mergeCell ref="BQ4465:BQ4472"/>
    <mergeCell ref="BA4369:BA4376"/>
    <mergeCell ref="CC4345:CC4352"/>
    <mergeCell ref="CD4345:CD4352"/>
    <mergeCell ref="BP4441:BP4448"/>
    <mergeCell ref="BQ4441:BQ4448"/>
    <mergeCell ref="AP4321:AP4328"/>
    <mergeCell ref="BA4345:BA4352"/>
    <mergeCell ref="BO4345:BO4352"/>
    <mergeCell ref="BV4449:BV4456"/>
    <mergeCell ref="BW4449:BW4456"/>
    <mergeCell ref="AS4321:AS4328"/>
    <mergeCell ref="CJ4065:CJ4072"/>
    <mergeCell ref="CI4065:CI4072"/>
    <mergeCell ref="CI4057:CI4064"/>
    <mergeCell ref="BV3993:BV4000"/>
    <mergeCell ref="BY4065:BY4072"/>
    <mergeCell ref="BZ4065:BZ4072"/>
    <mergeCell ref="CA4065:CA4072"/>
    <mergeCell ref="CB4065:CB4072"/>
    <mergeCell ref="CC4065:CC4072"/>
    <mergeCell ref="BY4009:BY4016"/>
    <mergeCell ref="AP4177:AP4184"/>
    <mergeCell ref="BL4041:BL4048"/>
    <mergeCell ref="BN4265:BN4272"/>
    <mergeCell ref="AS4201:AS4208"/>
    <mergeCell ref="AO4305:AO4312"/>
    <mergeCell ref="F4009:G4009"/>
    <mergeCell ref="AT4009:AT4016"/>
    <mergeCell ref="F4050:F4055"/>
    <mergeCell ref="BD4113:BD4120"/>
    <mergeCell ref="BE4113:BE4120"/>
    <mergeCell ref="BF4097:BF4104"/>
    <mergeCell ref="BJ4137:BJ4144"/>
    <mergeCell ref="BF4161:BF4168"/>
    <mergeCell ref="F4312:G4312"/>
    <mergeCell ref="F4176:G4176"/>
    <mergeCell ref="AO4081:AO4088"/>
    <mergeCell ref="F4032:G4032"/>
    <mergeCell ref="AT4129:AT4136"/>
    <mergeCell ref="AU4129:AU4136"/>
    <mergeCell ref="AN4129:AN4136"/>
    <mergeCell ref="AM4113:AM4120"/>
    <mergeCell ref="F4202:F4207"/>
    <mergeCell ref="AR4289:AR4296"/>
    <mergeCell ref="AS4289:AS4296"/>
    <mergeCell ref="AT4289:AT4296"/>
    <mergeCell ref="F4266:F4271"/>
    <mergeCell ref="F4272:G4272"/>
    <mergeCell ref="F4194:F4199"/>
    <mergeCell ref="F4200:G4200"/>
    <mergeCell ref="BG4201:BG4208"/>
    <mergeCell ref="BL4201:BL4208"/>
    <mergeCell ref="BB4353:BB4360"/>
    <mergeCell ref="BI4121:BI4128"/>
    <mergeCell ref="AM4177:AM4184"/>
    <mergeCell ref="F4289:G4289"/>
    <mergeCell ref="AM4289:AM4296"/>
    <mergeCell ref="AN4289:AN4296"/>
    <mergeCell ref="AO4289:AO4296"/>
    <mergeCell ref="AP4289:AP4296"/>
    <mergeCell ref="BC4249:BC4256"/>
    <mergeCell ref="F4314:F4319"/>
    <mergeCell ref="F4320:G4320"/>
    <mergeCell ref="AO4073:AO4080"/>
    <mergeCell ref="AN4097:AN4104"/>
    <mergeCell ref="F4082:F4087"/>
    <mergeCell ref="AN4025:AN4032"/>
    <mergeCell ref="AO4161:AO4168"/>
    <mergeCell ref="F4241:G4241"/>
    <mergeCell ref="F4258:F4263"/>
    <mergeCell ref="F4178:F4183"/>
    <mergeCell ref="F4186:F4191"/>
    <mergeCell ref="AP4153:AP4160"/>
    <mergeCell ref="AQ4265:AQ4272"/>
    <mergeCell ref="AR4265:AR4272"/>
    <mergeCell ref="F4242:F4247"/>
    <mergeCell ref="F4248:G4248"/>
    <mergeCell ref="AM4225:AM4232"/>
    <mergeCell ref="AN4225:AN4232"/>
    <mergeCell ref="F4208:G4208"/>
    <mergeCell ref="F4250:F4255"/>
    <mergeCell ref="F4256:G4256"/>
    <mergeCell ref="AS4225:AS4232"/>
    <mergeCell ref="F4217:G4217"/>
    <mergeCell ref="AV4057:AV4064"/>
    <mergeCell ref="AQ4185:AQ4192"/>
    <mergeCell ref="AS4473:AS4480"/>
    <mergeCell ref="AT4473:AT4480"/>
    <mergeCell ref="AU4473:AU4480"/>
    <mergeCell ref="AV4473:AV4480"/>
    <mergeCell ref="AW4473:AW4480"/>
    <mergeCell ref="AX4473:AX4480"/>
    <mergeCell ref="AY4473:AY4480"/>
    <mergeCell ref="AZ4473:AZ4480"/>
    <mergeCell ref="BA4473:BA4480"/>
    <mergeCell ref="BB4473:BB4480"/>
    <mergeCell ref="BC4473:BC4480"/>
    <mergeCell ref="BD4473:BD4480"/>
    <mergeCell ref="A4401:A4408"/>
    <mergeCell ref="BF4473:BF4480"/>
    <mergeCell ref="B4377:B4384"/>
    <mergeCell ref="CI4321:CI4328"/>
    <mergeCell ref="BJ4481:BJ4488"/>
    <mergeCell ref="F4482:F4487"/>
    <mergeCell ref="F4488:G4488"/>
    <mergeCell ref="A4345:A4352"/>
    <mergeCell ref="B4345:B4352"/>
    <mergeCell ref="BQ4433:BQ4440"/>
    <mergeCell ref="BX4449:BX4456"/>
    <mergeCell ref="BA4409:BA4416"/>
    <mergeCell ref="BB4409:BB4416"/>
    <mergeCell ref="BC4409:BC4416"/>
    <mergeCell ref="BD4409:BD4416"/>
    <mergeCell ref="BE4409:BE4416"/>
    <mergeCell ref="A4449:A4456"/>
    <mergeCell ref="B4449:B4456"/>
    <mergeCell ref="C4449:C4456"/>
    <mergeCell ref="D4449:D4456"/>
    <mergeCell ref="E4449:E4456"/>
    <mergeCell ref="F4449:G4449"/>
    <mergeCell ref="AM4449:AM4456"/>
    <mergeCell ref="AN4449:AN4456"/>
    <mergeCell ref="AO4449:AO4456"/>
    <mergeCell ref="A4385:A4392"/>
    <mergeCell ref="AP4433:AP4440"/>
    <mergeCell ref="E4481:E4488"/>
    <mergeCell ref="A4481:A4488"/>
    <mergeCell ref="F4322:F4327"/>
    <mergeCell ref="F4328:G4328"/>
    <mergeCell ref="BD4481:BD4488"/>
    <mergeCell ref="A4369:A4376"/>
    <mergeCell ref="BD4393:BD4400"/>
    <mergeCell ref="BE4393:BE4400"/>
    <mergeCell ref="BN4449:BN4456"/>
    <mergeCell ref="F4417:G4417"/>
    <mergeCell ref="AM4417:AM4424"/>
    <mergeCell ref="AN4417:AN4424"/>
    <mergeCell ref="AO4417:AO4424"/>
    <mergeCell ref="AP4417:AP4424"/>
    <mergeCell ref="AQ4417:AQ4424"/>
    <mergeCell ref="AR4417:AR4424"/>
    <mergeCell ref="BE4361:BE4368"/>
    <mergeCell ref="CC4361:CC4368"/>
    <mergeCell ref="BM4385:BM4392"/>
    <mergeCell ref="AR4321:AR4328"/>
    <mergeCell ref="BM4409:BM4416"/>
    <mergeCell ref="BN4409:BN4416"/>
    <mergeCell ref="BO4409:BO4416"/>
    <mergeCell ref="BP4409:BP4416"/>
    <mergeCell ref="BQ4409:BQ4416"/>
    <mergeCell ref="A4497:A4504"/>
    <mergeCell ref="B4497:B4504"/>
    <mergeCell ref="C4497:C4504"/>
    <mergeCell ref="D4497:D4504"/>
    <mergeCell ref="E4497:E4504"/>
    <mergeCell ref="AZ4497:AZ4504"/>
    <mergeCell ref="BA4497:BA4504"/>
    <mergeCell ref="BB4497:BB4504"/>
    <mergeCell ref="BC4497:BC4504"/>
    <mergeCell ref="BD4497:BD4504"/>
    <mergeCell ref="BE4497:BE4504"/>
    <mergeCell ref="BF4497:BF4504"/>
    <mergeCell ref="BG4497:BG4504"/>
    <mergeCell ref="BH4497:BH4504"/>
    <mergeCell ref="BI4497:BI4504"/>
    <mergeCell ref="BJ4497:BJ4504"/>
    <mergeCell ref="BK4497:BK4504"/>
    <mergeCell ref="BT4449:BT4456"/>
    <mergeCell ref="BU4449:BU4456"/>
    <mergeCell ref="A4457:A4464"/>
    <mergeCell ref="B4457:B4464"/>
    <mergeCell ref="C4457:C4464"/>
    <mergeCell ref="D4457:D4464"/>
    <mergeCell ref="E4457:E4464"/>
    <mergeCell ref="BT4465:BT4472"/>
    <mergeCell ref="CL4473:CL4480"/>
    <mergeCell ref="CB4497:CB4504"/>
    <mergeCell ref="BE4481:BE4488"/>
    <mergeCell ref="AT4481:AT4488"/>
    <mergeCell ref="BP4481:BP4488"/>
    <mergeCell ref="AP4449:AP4456"/>
    <mergeCell ref="AQ4449:AQ4456"/>
    <mergeCell ref="AR4449:AR4456"/>
    <mergeCell ref="AS4449:AS4456"/>
    <mergeCell ref="AT4449:AT4456"/>
    <mergeCell ref="CH4457:CH4464"/>
    <mergeCell ref="CI4457:CI4464"/>
    <mergeCell ref="CL4465:CL4472"/>
    <mergeCell ref="AU4449:AU4456"/>
    <mergeCell ref="AV4449:AV4456"/>
    <mergeCell ref="AW4449:AW4456"/>
    <mergeCell ref="AX4449:AX4456"/>
    <mergeCell ref="AY4449:AY4456"/>
    <mergeCell ref="AZ4449:AZ4456"/>
    <mergeCell ref="BA4449:BA4456"/>
    <mergeCell ref="BN4481:BN4488"/>
    <mergeCell ref="AM4489:AM4496"/>
    <mergeCell ref="AN4489:AN4496"/>
    <mergeCell ref="AO4489:AO4496"/>
    <mergeCell ref="BF4465:BF4472"/>
    <mergeCell ref="CB4489:CB4496"/>
    <mergeCell ref="CC4489:CC4496"/>
    <mergeCell ref="CK4473:CK4480"/>
    <mergeCell ref="CI4465:CI4472"/>
    <mergeCell ref="BQ4473:BQ4480"/>
    <mergeCell ref="F4474:F4479"/>
    <mergeCell ref="F4480:G4480"/>
    <mergeCell ref="F4473:G4473"/>
    <mergeCell ref="AM4473:AM4480"/>
    <mergeCell ref="AN4473:AN4480"/>
    <mergeCell ref="AO4473:AO4480"/>
    <mergeCell ref="AP4473:AP4480"/>
    <mergeCell ref="AQ4473:AQ4480"/>
    <mergeCell ref="AR4473:AR4480"/>
    <mergeCell ref="AO4513:AO4520"/>
    <mergeCell ref="AP4513:AP4520"/>
    <mergeCell ref="AQ4513:AQ4520"/>
    <mergeCell ref="AR4513:AR4520"/>
    <mergeCell ref="AS4513:AS4520"/>
    <mergeCell ref="AT4513:AT4520"/>
    <mergeCell ref="AU4513:AU4520"/>
    <mergeCell ref="F4514:F4519"/>
    <mergeCell ref="F4520:G4520"/>
    <mergeCell ref="CA4513:CA4520"/>
    <mergeCell ref="CB4513:CB4520"/>
    <mergeCell ref="CC4513:CC4520"/>
    <mergeCell ref="CD4513:CD4520"/>
    <mergeCell ref="BZ4505:BZ4512"/>
    <mergeCell ref="CA4505:CA4512"/>
    <mergeCell ref="CC4505:CC4512"/>
    <mergeCell ref="AV4513:AV4520"/>
    <mergeCell ref="AW4513:AW4520"/>
    <mergeCell ref="AX4513:AX4520"/>
    <mergeCell ref="AY4513:AY4520"/>
    <mergeCell ref="BM4497:BM4504"/>
    <mergeCell ref="BN4497:BN4504"/>
    <mergeCell ref="BO4497:BO4504"/>
    <mergeCell ref="BV4513:BV4520"/>
    <mergeCell ref="BW4513:BW4520"/>
    <mergeCell ref="BX4513:BX4520"/>
    <mergeCell ref="BY4513:BY4520"/>
    <mergeCell ref="BZ4513:BZ4520"/>
    <mergeCell ref="BL4505:BL4512"/>
    <mergeCell ref="BD4513:BD4520"/>
    <mergeCell ref="BE4513:BE4520"/>
    <mergeCell ref="BF4513:BF4520"/>
    <mergeCell ref="BG4513:BG4520"/>
    <mergeCell ref="BH4513:BH4520"/>
    <mergeCell ref="BI4513:BI4520"/>
    <mergeCell ref="BJ4513:BJ4520"/>
    <mergeCell ref="BM4505:BM4512"/>
    <mergeCell ref="BN4505:BN4512"/>
    <mergeCell ref="BO4505:BO4512"/>
    <mergeCell ref="BP4505:BP4512"/>
    <mergeCell ref="F4497:G4497"/>
    <mergeCell ref="AM4497:AM4504"/>
    <mergeCell ref="AN4497:AN4504"/>
    <mergeCell ref="AO4497:AO4504"/>
    <mergeCell ref="AP4497:AP4504"/>
    <mergeCell ref="AQ4497:AQ4504"/>
    <mergeCell ref="AR4497:AR4504"/>
    <mergeCell ref="AS4497:AS4504"/>
    <mergeCell ref="AT4497:AT4504"/>
    <mergeCell ref="AU4497:AU4504"/>
    <mergeCell ref="AV4497:AV4504"/>
    <mergeCell ref="AW4497:AW4504"/>
    <mergeCell ref="AX4497:AX4504"/>
    <mergeCell ref="AY4497:AY4504"/>
    <mergeCell ref="CD4505:CD4512"/>
    <mergeCell ref="AV4505:AV4512"/>
    <mergeCell ref="F4498:F4503"/>
    <mergeCell ref="F4504:G4504"/>
    <mergeCell ref="BD4521:BD4528"/>
    <mergeCell ref="BE4521:BE4528"/>
    <mergeCell ref="BF4521:BF4528"/>
    <mergeCell ref="BG4521:BG4528"/>
    <mergeCell ref="BB4545:BB4552"/>
    <mergeCell ref="BC4545:BC4552"/>
    <mergeCell ref="BD4545:BD4552"/>
    <mergeCell ref="BH4545:BH4552"/>
    <mergeCell ref="BI4545:BI4552"/>
    <mergeCell ref="BJ4545:BJ4552"/>
    <mergeCell ref="BK4545:BK4552"/>
    <mergeCell ref="BS4545:BS4552"/>
    <mergeCell ref="BD4537:BD4544"/>
    <mergeCell ref="BE4537:BE4544"/>
    <mergeCell ref="BF4537:BF4544"/>
    <mergeCell ref="BG4537:BG4544"/>
    <mergeCell ref="BH4537:BH4544"/>
    <mergeCell ref="BI4537:BI4544"/>
    <mergeCell ref="BJ4537:BJ4544"/>
    <mergeCell ref="BK4537:BK4544"/>
    <mergeCell ref="BE4529:BE4536"/>
    <mergeCell ref="BF4529:BF4536"/>
    <mergeCell ref="BG4529:BG4536"/>
    <mergeCell ref="BH4529:BH4536"/>
    <mergeCell ref="BI4529:BI4536"/>
    <mergeCell ref="A4513:A4520"/>
    <mergeCell ref="B4513:B4520"/>
    <mergeCell ref="C4513:C4520"/>
    <mergeCell ref="D4513:D4520"/>
    <mergeCell ref="E4513:E4520"/>
    <mergeCell ref="BJ4505:BJ4512"/>
    <mergeCell ref="BK4505:BK4512"/>
    <mergeCell ref="AY4505:AY4512"/>
    <mergeCell ref="AZ4505:AZ4512"/>
    <mergeCell ref="BA4505:BA4512"/>
    <mergeCell ref="BB4505:BB4512"/>
    <mergeCell ref="BC4505:BC4512"/>
    <mergeCell ref="BD4505:BD4512"/>
    <mergeCell ref="BE4505:BE4512"/>
    <mergeCell ref="BF4505:BF4512"/>
    <mergeCell ref="BG4505:BG4512"/>
    <mergeCell ref="BH4505:BH4512"/>
    <mergeCell ref="BI4505:BI4512"/>
    <mergeCell ref="BK4513:BK4520"/>
    <mergeCell ref="F4506:F4511"/>
    <mergeCell ref="F4512:G4512"/>
    <mergeCell ref="A4505:A4512"/>
    <mergeCell ref="B4505:B4512"/>
    <mergeCell ref="C4505:C4512"/>
    <mergeCell ref="D4505:D4512"/>
    <mergeCell ref="AU4505:AU4512"/>
    <mergeCell ref="BO4513:BO4520"/>
    <mergeCell ref="BP4513:BP4520"/>
    <mergeCell ref="BQ4513:BQ4520"/>
    <mergeCell ref="BR4513:BR4520"/>
    <mergeCell ref="BS4513:BS4520"/>
    <mergeCell ref="AR4505:AR4512"/>
    <mergeCell ref="BQ4505:BQ4512"/>
    <mergeCell ref="AW4505:AW4512"/>
    <mergeCell ref="AX4505:AX4512"/>
    <mergeCell ref="BL4513:BL4520"/>
    <mergeCell ref="F4513:G4513"/>
    <mergeCell ref="AM4513:AM4520"/>
    <mergeCell ref="AN4513:AN4520"/>
    <mergeCell ref="BH4521:BH4528"/>
    <mergeCell ref="BI4521:BI4528"/>
    <mergeCell ref="BJ4521:BJ4528"/>
    <mergeCell ref="BK4521:BK4528"/>
    <mergeCell ref="BL4521:BL4528"/>
    <mergeCell ref="BM4521:BM4528"/>
    <mergeCell ref="BN4521:BN4528"/>
    <mergeCell ref="BO4521:BO4528"/>
    <mergeCell ref="BP4521:BP4528"/>
    <mergeCell ref="BQ4521:BQ4528"/>
    <mergeCell ref="BN4529:BN4536"/>
    <mergeCell ref="BO4529:BO4536"/>
    <mergeCell ref="BP4529:BP4536"/>
    <mergeCell ref="F4536:G4536"/>
    <mergeCell ref="A4545:A4552"/>
    <mergeCell ref="B4545:B4552"/>
    <mergeCell ref="C4545:C4552"/>
    <mergeCell ref="D4545:D4552"/>
    <mergeCell ref="E4545:E4552"/>
    <mergeCell ref="F4545:G4545"/>
    <mergeCell ref="AM4545:AM4552"/>
    <mergeCell ref="AN4545:AN4552"/>
    <mergeCell ref="AO4545:AO4552"/>
    <mergeCell ref="AP4545:AP4552"/>
    <mergeCell ref="AQ4545:AQ4552"/>
    <mergeCell ref="AR4545:AR4552"/>
    <mergeCell ref="AS4545:AS4552"/>
    <mergeCell ref="AT4545:AT4552"/>
    <mergeCell ref="AU4545:AU4552"/>
    <mergeCell ref="AV4545:AV4552"/>
    <mergeCell ref="AX4545:AX4552"/>
    <mergeCell ref="AY4545:AY4552"/>
    <mergeCell ref="AZ4545:AZ4552"/>
    <mergeCell ref="BA4545:BA4552"/>
    <mergeCell ref="F4521:G4521"/>
    <mergeCell ref="AM4521:AM4528"/>
    <mergeCell ref="AN4521:AN4528"/>
    <mergeCell ref="AU4537:AU4544"/>
    <mergeCell ref="AV4537:AV4544"/>
    <mergeCell ref="AW4537:AW4544"/>
    <mergeCell ref="AX4537:AX4544"/>
    <mergeCell ref="AY4537:AY4544"/>
    <mergeCell ref="AZ4537:AZ4544"/>
    <mergeCell ref="BA4537:BA4544"/>
    <mergeCell ref="BB4537:BB4544"/>
    <mergeCell ref="BC4537:BC4544"/>
    <mergeCell ref="BE4545:BE4552"/>
    <mergeCell ref="BF4545:BF4552"/>
    <mergeCell ref="BG4545:BG4552"/>
    <mergeCell ref="AO4521:AO4528"/>
    <mergeCell ref="AP4521:AP4528"/>
    <mergeCell ref="AQ4521:AQ4528"/>
    <mergeCell ref="AR4521:AR4528"/>
    <mergeCell ref="AS4521:AS4528"/>
    <mergeCell ref="AT4521:AT4528"/>
    <mergeCell ref="AU4521:AU4528"/>
    <mergeCell ref="AV4521:AV4528"/>
    <mergeCell ref="AW4521:AW4528"/>
    <mergeCell ref="AX4521:AX4528"/>
    <mergeCell ref="AY4521:AY4528"/>
    <mergeCell ref="AZ4521:AZ4528"/>
    <mergeCell ref="BA4521:BA4528"/>
    <mergeCell ref="BB4521:BB4528"/>
    <mergeCell ref="BC4521:BC4528"/>
    <mergeCell ref="F4546:F4551"/>
    <mergeCell ref="F4552:G4552"/>
    <mergeCell ref="AW4545:AW4552"/>
    <mergeCell ref="F4522:F4527"/>
    <mergeCell ref="A4529:A4536"/>
    <mergeCell ref="B4529:B4536"/>
    <mergeCell ref="C4529:C4536"/>
    <mergeCell ref="D4529:D4536"/>
    <mergeCell ref="E4529:E4536"/>
    <mergeCell ref="F4529:G4529"/>
    <mergeCell ref="AM4529:AM4536"/>
    <mergeCell ref="AN4529:AN4536"/>
    <mergeCell ref="AO4529:AO4536"/>
    <mergeCell ref="AP4529:AP4536"/>
    <mergeCell ref="AQ4529:AQ4536"/>
    <mergeCell ref="AR4529:AR4536"/>
    <mergeCell ref="AS4529:AS4536"/>
    <mergeCell ref="AT4529:AT4536"/>
    <mergeCell ref="AU4529:AU4536"/>
    <mergeCell ref="AV4529:AV4536"/>
    <mergeCell ref="AW4529:AW4536"/>
    <mergeCell ref="AX4529:AX4536"/>
    <mergeCell ref="AY4529:AY4536"/>
    <mergeCell ref="AZ4529:AZ4536"/>
    <mergeCell ref="BA4529:BA4536"/>
    <mergeCell ref="B4537:B4544"/>
    <mergeCell ref="C4537:C4544"/>
    <mergeCell ref="D4537:D4544"/>
    <mergeCell ref="A4537:A4544"/>
    <mergeCell ref="AN4537:AN4544"/>
    <mergeCell ref="AO4537:AO4544"/>
    <mergeCell ref="AP4537:AP4544"/>
    <mergeCell ref="AQ4537:AQ4544"/>
    <mergeCell ref="AR4537:AR4544"/>
    <mergeCell ref="AS4537:AS4544"/>
    <mergeCell ref="AT4537:AT4544"/>
    <mergeCell ref="F4530:F4535"/>
    <mergeCell ref="A4521:A4528"/>
    <mergeCell ref="B4521:B4528"/>
    <mergeCell ref="C4521:C4528"/>
    <mergeCell ref="D4521:D4528"/>
    <mergeCell ref="E4521:E4528"/>
    <mergeCell ref="E4537:E4544"/>
    <mergeCell ref="F4537:G4537"/>
    <mergeCell ref="AM4537:AM4544"/>
    <mergeCell ref="A4561:A4568"/>
    <mergeCell ref="B4561:B4568"/>
    <mergeCell ref="AT4561:AT4568"/>
    <mergeCell ref="AU4561:AU4568"/>
    <mergeCell ref="AV4561:AV4568"/>
    <mergeCell ref="F4570:F4575"/>
    <mergeCell ref="F4576:G4576"/>
    <mergeCell ref="A4577:A4584"/>
    <mergeCell ref="B4577:B4584"/>
    <mergeCell ref="C4577:C4584"/>
    <mergeCell ref="D4577:D4584"/>
    <mergeCell ref="A4553:A4560"/>
    <mergeCell ref="B4553:B4560"/>
    <mergeCell ref="C4553:C4560"/>
    <mergeCell ref="D4553:D4560"/>
    <mergeCell ref="E4553:E4560"/>
    <mergeCell ref="F4553:G4553"/>
    <mergeCell ref="AM4553:AM4560"/>
    <mergeCell ref="AN4553:AN4560"/>
    <mergeCell ref="AO4553:AO4560"/>
    <mergeCell ref="AP4553:AP4560"/>
    <mergeCell ref="AQ4553:AQ4560"/>
    <mergeCell ref="AR4553:AR4560"/>
    <mergeCell ref="AS4553:AS4560"/>
    <mergeCell ref="E4577:E4584"/>
    <mergeCell ref="BO4561:BO4568"/>
    <mergeCell ref="F4577:G4577"/>
    <mergeCell ref="AM4577:AM4584"/>
    <mergeCell ref="AN4577:AN4584"/>
    <mergeCell ref="AO4577:AO4584"/>
    <mergeCell ref="AP4577:AP4584"/>
    <mergeCell ref="AQ4577:AQ4584"/>
    <mergeCell ref="AR4577:AR4584"/>
    <mergeCell ref="F4554:F4559"/>
    <mergeCell ref="F4560:G4560"/>
    <mergeCell ref="BD4553:BD4560"/>
    <mergeCell ref="BE4553:BE4560"/>
    <mergeCell ref="BF4553:BF4560"/>
    <mergeCell ref="AU4553:AU4560"/>
    <mergeCell ref="AV4553:AV4560"/>
    <mergeCell ref="AW4553:AW4560"/>
    <mergeCell ref="AX4553:AX4560"/>
    <mergeCell ref="AY4553:AY4560"/>
    <mergeCell ref="AZ4553:AZ4560"/>
    <mergeCell ref="BA4553:BA4560"/>
    <mergeCell ref="BB4553:BB4560"/>
    <mergeCell ref="BC4553:BC4560"/>
    <mergeCell ref="AW4561:AW4568"/>
    <mergeCell ref="AX4561:AX4568"/>
    <mergeCell ref="AY4561:AY4568"/>
    <mergeCell ref="BK4569:BK4576"/>
    <mergeCell ref="BL4569:BL4576"/>
    <mergeCell ref="A4569:A4576"/>
    <mergeCell ref="B4569:B4576"/>
    <mergeCell ref="C4569:C4576"/>
    <mergeCell ref="D4569:D4576"/>
    <mergeCell ref="E4569:E4576"/>
    <mergeCell ref="F4569:G4569"/>
    <mergeCell ref="AM4569:AM4576"/>
    <mergeCell ref="AN4569:AN4576"/>
    <mergeCell ref="AQ4569:AQ4576"/>
    <mergeCell ref="BF4561:BF4568"/>
    <mergeCell ref="BG4561:BG4568"/>
    <mergeCell ref="BH4561:BH4568"/>
    <mergeCell ref="BI4561:BI4568"/>
    <mergeCell ref="BJ4561:BJ4568"/>
    <mergeCell ref="BK4561:BK4568"/>
    <mergeCell ref="BG4585:BG4592"/>
    <mergeCell ref="BH4585:BH4592"/>
    <mergeCell ref="BI4585:BI4592"/>
    <mergeCell ref="BL4561:BL4568"/>
    <mergeCell ref="BM4561:BM4568"/>
    <mergeCell ref="BN4561:BN4568"/>
    <mergeCell ref="BX4553:BX4560"/>
    <mergeCell ref="BY4553:BY4560"/>
    <mergeCell ref="BZ4553:BZ4560"/>
    <mergeCell ref="CA4553:CA4560"/>
    <mergeCell ref="CB4553:CB4560"/>
    <mergeCell ref="CC4553:CC4560"/>
    <mergeCell ref="CD4553:CD4560"/>
    <mergeCell ref="BY4561:BY4568"/>
    <mergeCell ref="BZ4561:BZ4568"/>
    <mergeCell ref="CM4569:CM4576"/>
    <mergeCell ref="CN4569:CN4576"/>
    <mergeCell ref="CJ4561:CJ4568"/>
    <mergeCell ref="BU4561:BU4568"/>
    <mergeCell ref="BI4593:BI4600"/>
    <mergeCell ref="BJ4593:BJ4600"/>
    <mergeCell ref="BK4593:BK4600"/>
    <mergeCell ref="BZ4569:BZ4576"/>
    <mergeCell ref="CA4569:CA4576"/>
    <mergeCell ref="CB4569:CB4576"/>
    <mergeCell ref="CC4569:CC4576"/>
    <mergeCell ref="CD4569:CD4576"/>
    <mergeCell ref="CE4569:CE4576"/>
    <mergeCell ref="CF4569:CF4576"/>
    <mergeCell ref="CG4569:CG4576"/>
    <mergeCell ref="BJ4569:BJ4576"/>
    <mergeCell ref="BR4561:BR4568"/>
    <mergeCell ref="CI4569:CI4576"/>
    <mergeCell ref="CJ4569:CJ4576"/>
    <mergeCell ref="CK4569:CK4576"/>
    <mergeCell ref="BK4577:BK4584"/>
    <mergeCell ref="BL4577:BL4584"/>
    <mergeCell ref="BM4577:BM4584"/>
    <mergeCell ref="BN4577:BN4584"/>
    <mergeCell ref="BO4577:BO4584"/>
    <mergeCell ref="BP4577:BP4584"/>
    <mergeCell ref="BU4593:BU4600"/>
    <mergeCell ref="BV4593:BV4600"/>
    <mergeCell ref="BW4593:BW4600"/>
    <mergeCell ref="BP4561:BP4568"/>
    <mergeCell ref="BQ4561:BQ4568"/>
    <mergeCell ref="BV4561:BV4568"/>
    <mergeCell ref="BW4561:BW4568"/>
    <mergeCell ref="BV4569:BV4576"/>
    <mergeCell ref="BW4569:BW4576"/>
    <mergeCell ref="BY4569:BY4576"/>
    <mergeCell ref="AT4697:AT4704"/>
    <mergeCell ref="BJ4681:BJ4688"/>
    <mergeCell ref="BH4705:BH4712"/>
    <mergeCell ref="BI4705:BI4712"/>
    <mergeCell ref="AX4609:AX4616"/>
    <mergeCell ref="AY4609:AY4616"/>
    <mergeCell ref="AZ4609:AZ4616"/>
    <mergeCell ref="BA4609:BA4616"/>
    <mergeCell ref="BB4609:BB4616"/>
    <mergeCell ref="BG4617:BG4624"/>
    <mergeCell ref="BD4689:BD4696"/>
    <mergeCell ref="BE4689:BE4696"/>
    <mergeCell ref="BF4689:BF4696"/>
    <mergeCell ref="BB4593:BB4600"/>
    <mergeCell ref="BC4593:BC4600"/>
    <mergeCell ref="AS4705:AS4712"/>
    <mergeCell ref="AT4705:AT4712"/>
    <mergeCell ref="AU4705:AU4712"/>
    <mergeCell ref="AV4705:AV4712"/>
    <mergeCell ref="AW4705:AW4712"/>
    <mergeCell ref="AX4705:AX4712"/>
    <mergeCell ref="BP4569:BP4576"/>
    <mergeCell ref="BQ4569:BQ4576"/>
    <mergeCell ref="CG4577:CG4584"/>
    <mergeCell ref="BI4569:BI4576"/>
    <mergeCell ref="AX4585:AX4592"/>
    <mergeCell ref="AY4585:AY4592"/>
    <mergeCell ref="AZ4585:AZ4592"/>
    <mergeCell ref="BA4585:BA4592"/>
    <mergeCell ref="BB4585:BB4592"/>
    <mergeCell ref="BF4577:BF4584"/>
    <mergeCell ref="BL4553:BL4560"/>
    <mergeCell ref="BM4553:BM4560"/>
    <mergeCell ref="BN4553:BN4560"/>
    <mergeCell ref="BO4553:BO4560"/>
    <mergeCell ref="AY4641:AY4648"/>
    <mergeCell ref="AZ4641:AZ4648"/>
    <mergeCell ref="BA4641:BA4648"/>
    <mergeCell ref="BE4633:BE4640"/>
    <mergeCell ref="BF4633:BF4640"/>
    <mergeCell ref="AU4657:AU4664"/>
    <mergeCell ref="BG4665:BG4672"/>
    <mergeCell ref="BD4625:BD4632"/>
    <mergeCell ref="BE4625:BE4632"/>
    <mergeCell ref="BF4625:BF4632"/>
    <mergeCell ref="BU4601:BU4608"/>
    <mergeCell ref="BV4601:BV4608"/>
    <mergeCell ref="AS4577:AS4584"/>
    <mergeCell ref="AT4577:AT4584"/>
    <mergeCell ref="AU4577:AU4584"/>
    <mergeCell ref="AT4553:AT4560"/>
    <mergeCell ref="BC4689:BC4696"/>
    <mergeCell ref="AS4697:AS4704"/>
    <mergeCell ref="BB4577:BB4584"/>
    <mergeCell ref="BC4577:BC4584"/>
    <mergeCell ref="BD4577:BD4584"/>
    <mergeCell ref="BE4577:BE4584"/>
    <mergeCell ref="BE4593:BE4600"/>
    <mergeCell ref="BF4593:BF4600"/>
    <mergeCell ref="BG4593:BG4600"/>
    <mergeCell ref="BH4593:BH4600"/>
    <mergeCell ref="CA4593:CA4600"/>
    <mergeCell ref="BD4561:BD4568"/>
    <mergeCell ref="BE4561:BE4568"/>
    <mergeCell ref="AW4713:AW4720"/>
    <mergeCell ref="AX4713:AX4720"/>
    <mergeCell ref="AX4697:AX4704"/>
    <mergeCell ref="AY4697:AY4704"/>
    <mergeCell ref="BJ4649:BJ4656"/>
    <mergeCell ref="AV4593:AV4600"/>
    <mergeCell ref="AW4593:AW4600"/>
    <mergeCell ref="BJ4601:BJ4608"/>
    <mergeCell ref="BD4593:BD4600"/>
    <mergeCell ref="BJ4609:BJ4616"/>
    <mergeCell ref="BB4713:BB4720"/>
    <mergeCell ref="BC4713:BC4720"/>
    <mergeCell ref="BD4713:BD4720"/>
    <mergeCell ref="AZ4697:AZ4704"/>
    <mergeCell ref="AS4665:AS4672"/>
    <mergeCell ref="AW4673:AW4680"/>
    <mergeCell ref="AZ4617:AZ4624"/>
    <mergeCell ref="AV4633:AV4640"/>
    <mergeCell ref="BG4689:BG4696"/>
    <mergeCell ref="CQ177:CQ184"/>
    <mergeCell ref="CR177:CR184"/>
    <mergeCell ref="CQ185:CQ192"/>
    <mergeCell ref="BE4601:BE4608"/>
    <mergeCell ref="BF4601:BF4608"/>
    <mergeCell ref="BG4601:BG4608"/>
    <mergeCell ref="BH4713:BH4720"/>
    <mergeCell ref="BI4713:BI4720"/>
    <mergeCell ref="BJ4713:BJ4720"/>
    <mergeCell ref="AZ4593:AZ4600"/>
    <mergeCell ref="BA4593:BA4600"/>
    <mergeCell ref="AX4625:AX4632"/>
    <mergeCell ref="BG4697:BG4704"/>
    <mergeCell ref="BD4697:BD4704"/>
    <mergeCell ref="AX4601:AX4608"/>
    <mergeCell ref="BB4689:BB4696"/>
    <mergeCell ref="BK4689:BK4696"/>
    <mergeCell ref="AY4593:AY4600"/>
    <mergeCell ref="BD4617:BD4624"/>
    <mergeCell ref="BF4641:BF4648"/>
    <mergeCell ref="BG4641:BG4648"/>
    <mergeCell ref="BH4641:BH4648"/>
    <mergeCell ref="AX4641:AX4648"/>
    <mergeCell ref="BA4633:BA4640"/>
    <mergeCell ref="BC4633:BC4640"/>
    <mergeCell ref="BB4641:BB4648"/>
    <mergeCell ref="BC4641:BC4648"/>
    <mergeCell ref="BD4673:BD4680"/>
    <mergeCell ref="BE4673:BE4680"/>
    <mergeCell ref="BF4673:BF4680"/>
    <mergeCell ref="BG4673:BG4680"/>
    <mergeCell ref="BJ4577:BJ4584"/>
    <mergeCell ref="AY4577:AY4584"/>
    <mergeCell ref="AZ4577:AZ4584"/>
    <mergeCell ref="BA4577:BA4584"/>
    <mergeCell ref="CI4577:CI4584"/>
    <mergeCell ref="CB4585:CB4592"/>
    <mergeCell ref="CJ4577:CJ4584"/>
    <mergeCell ref="CK4577:CK4584"/>
    <mergeCell ref="CL4577:CL4584"/>
    <mergeCell ref="BR4577:BR4584"/>
    <mergeCell ref="BS4577:BS4584"/>
    <mergeCell ref="BM4569:BM4576"/>
    <mergeCell ref="BN4569:BN4576"/>
    <mergeCell ref="BO4569:BO4576"/>
    <mergeCell ref="CQ137:CQ144"/>
    <mergeCell ref="CR137:CR144"/>
    <mergeCell ref="CC4585:CC4592"/>
    <mergeCell ref="CD4585:CD4592"/>
    <mergeCell ref="CE4585:CE4592"/>
    <mergeCell ref="CF4585:CF4592"/>
    <mergeCell ref="CG4585:CG4592"/>
    <mergeCell ref="CH4585:CH4592"/>
    <mergeCell ref="CI4585:CI4592"/>
    <mergeCell ref="CJ4585:CJ4592"/>
    <mergeCell ref="CG4633:CG4640"/>
    <mergeCell ref="CH4633:CH4640"/>
    <mergeCell ref="CI4633:CI4640"/>
    <mergeCell ref="CJ4633:CJ4640"/>
    <mergeCell ref="CK4633:CK4640"/>
    <mergeCell ref="BY4689:BY4696"/>
    <mergeCell ref="CB4593:CB4600"/>
    <mergeCell ref="CC4593:CC4600"/>
    <mergeCell ref="CD4593:CD4600"/>
    <mergeCell ref="CE4593:CE4600"/>
    <mergeCell ref="CF4593:CF4600"/>
    <mergeCell ref="CG4593:CG4600"/>
    <mergeCell ref="CH4593:CH4600"/>
    <mergeCell ref="CI4593:CI4600"/>
    <mergeCell ref="CJ4593:CJ4600"/>
    <mergeCell ref="CK4593:CK4600"/>
    <mergeCell ref="CJ4665:CJ4672"/>
    <mergeCell ref="CI4665:CI4672"/>
    <mergeCell ref="CA4657:CA4664"/>
    <mergeCell ref="CC4657:CC4664"/>
    <mergeCell ref="CK4585:CK4592"/>
    <mergeCell ref="CQ409:CQ416"/>
    <mergeCell ref="CR409:CR416"/>
    <mergeCell ref="CQ417:CQ424"/>
    <mergeCell ref="CR417:CR424"/>
    <mergeCell ref="CQ985:CQ992"/>
    <mergeCell ref="CR985:CR992"/>
    <mergeCell ref="CQ993:CQ1000"/>
    <mergeCell ref="CR993:CR1000"/>
    <mergeCell ref="CQ1001:CQ1008"/>
    <mergeCell ref="CR1001:CR1008"/>
    <mergeCell ref="CD4577:CD4584"/>
    <mergeCell ref="CE4577:CE4584"/>
    <mergeCell ref="CF4577:CF4584"/>
    <mergeCell ref="CP4593:CP4600"/>
    <mergeCell ref="CP4577:CP4584"/>
    <mergeCell ref="CQ273:CQ280"/>
    <mergeCell ref="CQ265:CQ272"/>
    <mergeCell ref="CR265:CR272"/>
    <mergeCell ref="CQ257:CQ264"/>
    <mergeCell ref="CR201:CR208"/>
    <mergeCell ref="CQ209:CQ216"/>
    <mergeCell ref="CR209:CR216"/>
    <mergeCell ref="CQ217:CQ224"/>
    <mergeCell ref="CR217:CR224"/>
    <mergeCell ref="CR257:CR264"/>
    <mergeCell ref="CQ145:CQ152"/>
    <mergeCell ref="CR145:CR152"/>
    <mergeCell ref="CQ153:CQ160"/>
    <mergeCell ref="CR153:CR160"/>
    <mergeCell ref="CQ161:CQ168"/>
    <mergeCell ref="CR161:CR168"/>
    <mergeCell ref="CQ169:CQ176"/>
    <mergeCell ref="CR169:CR176"/>
    <mergeCell ref="BP4601:BP4608"/>
    <mergeCell ref="BQ4601:BQ4608"/>
    <mergeCell ref="BR4601:BR4608"/>
    <mergeCell ref="BS4601:BS4608"/>
    <mergeCell ref="BT4601:BT4608"/>
    <mergeCell ref="BQ4593:BQ4600"/>
    <mergeCell ref="BZ4585:BZ4592"/>
    <mergeCell ref="CA4577:CA4584"/>
    <mergeCell ref="CB4577:CB4584"/>
    <mergeCell ref="CC4577:CC4584"/>
    <mergeCell ref="CP4585:CP4592"/>
    <mergeCell ref="CK4553:CK4560"/>
    <mergeCell ref="CL4553:CL4560"/>
    <mergeCell ref="CM4553:CM4560"/>
    <mergeCell ref="CN4553:CN4560"/>
    <mergeCell ref="CP4553:CP4560"/>
    <mergeCell ref="CH4537:CH4544"/>
    <mergeCell ref="CI4537:CI4544"/>
    <mergeCell ref="CJ4537:CJ4544"/>
    <mergeCell ref="CK4537:CK4544"/>
    <mergeCell ref="CL4537:CL4544"/>
    <mergeCell ref="CM4537:CM4544"/>
    <mergeCell ref="CN4537:CN4544"/>
    <mergeCell ref="CP4537:CP4544"/>
    <mergeCell ref="CG4529:CG4536"/>
    <mergeCell ref="CH4529:CH4536"/>
    <mergeCell ref="CI4529:CI4536"/>
    <mergeCell ref="CJ4529:CJ4536"/>
    <mergeCell ref="CK4529:CK4536"/>
    <mergeCell ref="CL4529:CL4536"/>
    <mergeCell ref="CM4529:CM4536"/>
    <mergeCell ref="CN4529:CN4536"/>
    <mergeCell ref="CP4529:CP4536"/>
    <mergeCell ref="BT4537:BT4544"/>
    <mergeCell ref="BU4537:BU4544"/>
    <mergeCell ref="CM4585:CM4592"/>
    <mergeCell ref="CL4569:CL4576"/>
    <mergeCell ref="CP4561:CP4568"/>
    <mergeCell ref="CL4585:CL4592"/>
    <mergeCell ref="BT4545:BT4552"/>
    <mergeCell ref="BU4545:BU4552"/>
    <mergeCell ref="BR4585:BR4592"/>
    <mergeCell ref="BS4585:BS4592"/>
    <mergeCell ref="CP4569:CP4576"/>
    <mergeCell ref="CN4577:CN4584"/>
    <mergeCell ref="CP4545:CP4552"/>
    <mergeCell ref="BR4569:BR4576"/>
    <mergeCell ref="BS4569:BS4576"/>
    <mergeCell ref="CA4585:CA4592"/>
    <mergeCell ref="CH4561:CH4568"/>
    <mergeCell ref="CI4561:CI4568"/>
    <mergeCell ref="BZ4593:BZ4600"/>
    <mergeCell ref="CN4601:CN4608"/>
    <mergeCell ref="BY4601:BY4608"/>
    <mergeCell ref="CE4601:CE4608"/>
    <mergeCell ref="CF4601:CF4608"/>
    <mergeCell ref="BZ4601:BZ4608"/>
    <mergeCell ref="CG4601:CG4608"/>
    <mergeCell ref="BU4529:BU4536"/>
    <mergeCell ref="BV4529:BV4536"/>
    <mergeCell ref="BW4529:BW4536"/>
    <mergeCell ref="BX4529:BX4536"/>
    <mergeCell ref="CP4601:CP4608"/>
    <mergeCell ref="CQ17:CQ24"/>
    <mergeCell ref="CR17:CR24"/>
    <mergeCell ref="CQ25:CQ32"/>
    <mergeCell ref="CR25:CR32"/>
    <mergeCell ref="CQ33:CQ40"/>
    <mergeCell ref="CR33:CR40"/>
    <mergeCell ref="CQ41:CQ48"/>
    <mergeCell ref="CR41:CR48"/>
    <mergeCell ref="CQ49:CQ56"/>
    <mergeCell ref="CR49:CR56"/>
    <mergeCell ref="CQ57:CQ64"/>
    <mergeCell ref="CR57:CR64"/>
    <mergeCell ref="CQ65:CQ72"/>
    <mergeCell ref="CR65:CR72"/>
    <mergeCell ref="CQ73:CQ80"/>
    <mergeCell ref="CR73:CR80"/>
    <mergeCell ref="CQ81:CQ88"/>
    <mergeCell ref="CR81:CR88"/>
    <mergeCell ref="CQ89:CQ96"/>
    <mergeCell ref="CR89:CR96"/>
    <mergeCell ref="CQ97:CQ104"/>
    <mergeCell ref="CR97:CR104"/>
    <mergeCell ref="CQ105:CQ112"/>
    <mergeCell ref="CR105:CR112"/>
    <mergeCell ref="CQ113:CQ120"/>
    <mergeCell ref="CR113:CR120"/>
    <mergeCell ref="CQ121:CQ128"/>
    <mergeCell ref="CR121:CR128"/>
    <mergeCell ref="CQ129:CQ136"/>
    <mergeCell ref="CR129:CR136"/>
    <mergeCell ref="CQ425:CQ432"/>
    <mergeCell ref="CR425:CR432"/>
    <mergeCell ref="CQ281:CQ288"/>
    <mergeCell ref="CR281:CR288"/>
    <mergeCell ref="CQ289:CQ296"/>
    <mergeCell ref="CR289:CR296"/>
    <mergeCell ref="CQ297:CQ304"/>
    <mergeCell ref="CR297:CR304"/>
    <mergeCell ref="CQ305:CQ312"/>
    <mergeCell ref="CR305:CR312"/>
    <mergeCell ref="CQ313:CQ320"/>
    <mergeCell ref="CR313:CR320"/>
    <mergeCell ref="CQ321:CQ328"/>
    <mergeCell ref="CR185:CR192"/>
    <mergeCell ref="CQ193:CQ200"/>
    <mergeCell ref="CR193:CR200"/>
    <mergeCell ref="CQ201:CQ208"/>
    <mergeCell ref="CQ937:CQ944"/>
    <mergeCell ref="CR937:CR944"/>
    <mergeCell ref="CQ225:CQ232"/>
    <mergeCell ref="CR225:CR232"/>
    <mergeCell ref="CQ233:CQ240"/>
    <mergeCell ref="CR233:CR240"/>
    <mergeCell ref="CR273:CR280"/>
    <mergeCell ref="CQ393:CQ400"/>
    <mergeCell ref="CR393:CR400"/>
    <mergeCell ref="CR521:CR528"/>
    <mergeCell ref="CR609:CR616"/>
    <mergeCell ref="CR929:CR936"/>
    <mergeCell ref="CQ377:CQ384"/>
    <mergeCell ref="CR377:CR384"/>
    <mergeCell ref="CQ385:CQ392"/>
    <mergeCell ref="CR385:CR392"/>
    <mergeCell ref="CQ241:CQ248"/>
    <mergeCell ref="CR241:CR248"/>
    <mergeCell ref="CQ249:CQ256"/>
    <mergeCell ref="CR249:CR256"/>
    <mergeCell ref="CR321:CR328"/>
    <mergeCell ref="CQ329:CQ336"/>
    <mergeCell ref="CR329:CR336"/>
    <mergeCell ref="CQ337:CQ344"/>
    <mergeCell ref="CR337:CR344"/>
    <mergeCell ref="CQ345:CQ352"/>
    <mergeCell ref="CR345:CR352"/>
    <mergeCell ref="CQ353:CQ360"/>
    <mergeCell ref="CR353:CR360"/>
    <mergeCell ref="CQ361:CQ368"/>
    <mergeCell ref="CR361:CR368"/>
    <mergeCell ref="CQ369:CQ376"/>
    <mergeCell ref="CR369:CR376"/>
    <mergeCell ref="CR1017:CR1024"/>
    <mergeCell ref="CQ497:CQ504"/>
    <mergeCell ref="CR497:CR504"/>
    <mergeCell ref="CQ929:CQ936"/>
    <mergeCell ref="CQ681:CQ688"/>
    <mergeCell ref="CR681:CR688"/>
    <mergeCell ref="CQ537:CQ544"/>
    <mergeCell ref="CR537:CR544"/>
    <mergeCell ref="CR1249:CR1256"/>
    <mergeCell ref="CQ1257:CQ1264"/>
    <mergeCell ref="CQ401:CQ408"/>
    <mergeCell ref="CR401:CR408"/>
    <mergeCell ref="CR1153:CR1160"/>
    <mergeCell ref="CQ1161:CQ1168"/>
    <mergeCell ref="CR1161:CR1168"/>
    <mergeCell ref="CQ433:CQ440"/>
    <mergeCell ref="CR433:CR440"/>
    <mergeCell ref="CR977:CR984"/>
    <mergeCell ref="CR1009:CR1016"/>
    <mergeCell ref="CQ1017:CQ1024"/>
    <mergeCell ref="CQ1041:CQ1048"/>
    <mergeCell ref="CR1041:CR1048"/>
    <mergeCell ref="CR601:CR608"/>
    <mergeCell ref="CR889:CR896"/>
    <mergeCell ref="CR897:CR904"/>
    <mergeCell ref="CQ473:CQ480"/>
    <mergeCell ref="CQ553:CQ560"/>
    <mergeCell ref="CR553:CR560"/>
    <mergeCell ref="CQ921:CQ928"/>
    <mergeCell ref="CR921:CR928"/>
    <mergeCell ref="CQ961:CQ968"/>
    <mergeCell ref="CQ1049:CQ1056"/>
    <mergeCell ref="CR1049:CR1056"/>
    <mergeCell ref="CQ1057:CQ1064"/>
    <mergeCell ref="CQ521:CQ528"/>
    <mergeCell ref="CQ585:CQ592"/>
    <mergeCell ref="CQ1185:CQ1192"/>
    <mergeCell ref="CR1185:CR1192"/>
    <mergeCell ref="CR633:CR640"/>
    <mergeCell ref="CR673:CR680"/>
    <mergeCell ref="CR569:CR576"/>
    <mergeCell ref="CQ561:CQ568"/>
    <mergeCell ref="CR561:CR568"/>
    <mergeCell ref="CQ441:CQ448"/>
    <mergeCell ref="CR441:CR448"/>
    <mergeCell ref="CQ449:CQ456"/>
    <mergeCell ref="CR449:CR456"/>
    <mergeCell ref="CQ465:CQ472"/>
    <mergeCell ref="CR913:CR920"/>
    <mergeCell ref="CQ913:CQ920"/>
    <mergeCell ref="CR945:CR952"/>
    <mergeCell ref="CQ1233:CQ1240"/>
    <mergeCell ref="CR1233:CR1240"/>
    <mergeCell ref="CQ1241:CQ1248"/>
    <mergeCell ref="CR457:CR464"/>
    <mergeCell ref="CQ1033:CQ1040"/>
    <mergeCell ref="CR1033:CR1040"/>
    <mergeCell ref="CQ1601:CQ1608"/>
    <mergeCell ref="CQ1433:CQ1440"/>
    <mergeCell ref="CQ1441:CQ1448"/>
    <mergeCell ref="CQ1449:CQ1456"/>
    <mergeCell ref="CQ1353:CQ1360"/>
    <mergeCell ref="CQ505:CQ512"/>
    <mergeCell ref="CR505:CR512"/>
    <mergeCell ref="CR1929:CR1936"/>
    <mergeCell ref="CR1241:CR1248"/>
    <mergeCell ref="CR465:CR472"/>
    <mergeCell ref="CQ513:CQ520"/>
    <mergeCell ref="CR513:CR520"/>
    <mergeCell ref="CR473:CR480"/>
    <mergeCell ref="CR585:CR592"/>
    <mergeCell ref="CQ489:CQ496"/>
    <mergeCell ref="CR489:CR496"/>
    <mergeCell ref="CQ481:CQ488"/>
    <mergeCell ref="CR481:CR488"/>
    <mergeCell ref="CQ1273:CQ1280"/>
    <mergeCell ref="CR1273:CR1280"/>
    <mergeCell ref="CQ1289:CQ1296"/>
    <mergeCell ref="CR1289:CR1296"/>
    <mergeCell ref="CQ1321:CQ1328"/>
    <mergeCell ref="CR1321:CR1328"/>
    <mergeCell ref="CR1265:CR1272"/>
    <mergeCell ref="CQ1329:CQ1336"/>
    <mergeCell ref="CR1329:CR1336"/>
    <mergeCell ref="CQ1337:CQ1344"/>
    <mergeCell ref="CQ1281:CQ1288"/>
    <mergeCell ref="CR1281:CR1288"/>
    <mergeCell ref="CR593:CR600"/>
    <mergeCell ref="CR577:CR584"/>
    <mergeCell ref="CQ1025:CQ1032"/>
    <mergeCell ref="CR1025:CR1032"/>
    <mergeCell ref="CR1873:CR1880"/>
    <mergeCell ref="CR1593:CR1600"/>
    <mergeCell ref="CR1737:CR1744"/>
    <mergeCell ref="CQ1745:CQ1752"/>
    <mergeCell ref="CR1585:CR1592"/>
    <mergeCell ref="CR1609:CR1616"/>
    <mergeCell ref="CR1617:CR1624"/>
    <mergeCell ref="CR1625:CR1632"/>
    <mergeCell ref="CR1633:CR1640"/>
    <mergeCell ref="CP4521:CP4528"/>
    <mergeCell ref="CP4513:CP4520"/>
    <mergeCell ref="CC4481:CC4488"/>
    <mergeCell ref="CD4481:CD4488"/>
    <mergeCell ref="CE4481:CE4488"/>
    <mergeCell ref="CP4489:CP4496"/>
    <mergeCell ref="CB3977:CB3984"/>
    <mergeCell ref="CI3937:CI3944"/>
    <mergeCell ref="CD4401:CD4408"/>
    <mergeCell ref="CE4401:CE4408"/>
    <mergeCell ref="CP4505:CP4512"/>
    <mergeCell ref="CP4481:CP4488"/>
    <mergeCell ref="CG3097:CG3104"/>
    <mergeCell ref="CH3089:CH3096"/>
    <mergeCell ref="BZ3105:BZ3112"/>
    <mergeCell ref="CE3105:CE3112"/>
    <mergeCell ref="CF3105:CF3112"/>
    <mergeCell ref="CH3081:CH3088"/>
    <mergeCell ref="CC3081:CC3088"/>
    <mergeCell ref="CP4473:CP4480"/>
    <mergeCell ref="CP4313:CP4320"/>
    <mergeCell ref="CP4321:CP4328"/>
    <mergeCell ref="CN3033:CN3040"/>
    <mergeCell ref="CC3041:CC3048"/>
    <mergeCell ref="CD3041:CD3048"/>
    <mergeCell ref="CE3041:CE3048"/>
    <mergeCell ref="CC4433:CC4440"/>
    <mergeCell ref="CN3121:CN3128"/>
    <mergeCell ref="CP4497:CP4504"/>
    <mergeCell ref="CD4489:CD4496"/>
    <mergeCell ref="CE4489:CE4496"/>
    <mergeCell ref="CF4489:CF4496"/>
    <mergeCell ref="CG4489:CG4496"/>
    <mergeCell ref="CH4489:CH4496"/>
    <mergeCell ref="CM4449:CM4456"/>
    <mergeCell ref="CJ4321:CJ4328"/>
    <mergeCell ref="CF3609:CF3616"/>
    <mergeCell ref="CG3609:CG3616"/>
    <mergeCell ref="CH3609:CH3616"/>
    <mergeCell ref="CI3609:CI3616"/>
    <mergeCell ref="CJ3609:CJ3616"/>
    <mergeCell ref="CK3609:CK3616"/>
    <mergeCell ref="CA3121:CA3128"/>
    <mergeCell ref="BZ3585:BZ3592"/>
    <mergeCell ref="CL4321:CL4328"/>
    <mergeCell ref="CI3641:CI3648"/>
    <mergeCell ref="CJ3641:CJ3648"/>
    <mergeCell ref="CK3641:CK3648"/>
    <mergeCell ref="CM4305:CM4312"/>
    <mergeCell ref="BZ3841:BZ3848"/>
    <mergeCell ref="CA3841:CA3848"/>
    <mergeCell ref="CI4001:CI4008"/>
    <mergeCell ref="CN2697:CN2704"/>
    <mergeCell ref="CP2697:CP2704"/>
    <mergeCell ref="CL3009:CL3016"/>
    <mergeCell ref="CL3025:CL3032"/>
    <mergeCell ref="CR3985:CR3992"/>
    <mergeCell ref="CQ3993:CQ4000"/>
    <mergeCell ref="CR3993:CR4000"/>
    <mergeCell ref="CQ4001:CQ4008"/>
    <mergeCell ref="CR4001:CR4008"/>
    <mergeCell ref="CQ4009:CQ4016"/>
    <mergeCell ref="CR4009:CR4016"/>
    <mergeCell ref="CQ4025:CQ4032"/>
    <mergeCell ref="CR4025:CR4032"/>
    <mergeCell ref="CQ1865:CQ1872"/>
    <mergeCell ref="CR1441:CR1448"/>
    <mergeCell ref="CR1449:CR1456"/>
    <mergeCell ref="CR1889:CR1896"/>
    <mergeCell ref="CQ1505:CQ1512"/>
    <mergeCell ref="CR1713:CR1720"/>
    <mergeCell ref="CQ1721:CQ1728"/>
    <mergeCell ref="CR1721:CR1728"/>
    <mergeCell ref="CQ1769:CQ1776"/>
    <mergeCell ref="CR1769:CR1776"/>
    <mergeCell ref="CQ1777:CQ1784"/>
    <mergeCell ref="CR1777:CR1784"/>
    <mergeCell ref="CQ1817:CQ1824"/>
    <mergeCell ref="CR1817:CR1824"/>
    <mergeCell ref="CR1409:CR1416"/>
    <mergeCell ref="CQ1417:CQ1424"/>
    <mergeCell ref="CR1417:CR1424"/>
    <mergeCell ref="CR1745:CR1752"/>
    <mergeCell ref="CQ1753:CQ1760"/>
    <mergeCell ref="CR1753:CR1760"/>
    <mergeCell ref="CQ1673:CQ1680"/>
    <mergeCell ref="CR1673:CR1680"/>
    <mergeCell ref="CQ1681:CQ1688"/>
    <mergeCell ref="CR1681:CR1688"/>
    <mergeCell ref="CQ1689:CQ1696"/>
    <mergeCell ref="CR1689:CR1696"/>
    <mergeCell ref="CQ1697:CQ1704"/>
    <mergeCell ref="CR1697:CR1704"/>
    <mergeCell ref="CR1537:CR1544"/>
    <mergeCell ref="CQ1545:CQ1552"/>
    <mergeCell ref="CQ1489:CQ1496"/>
    <mergeCell ref="CQ1465:CQ1472"/>
    <mergeCell ref="CR1465:CR1472"/>
    <mergeCell ref="CR1809:CR1816"/>
    <mergeCell ref="CQ1801:CQ1808"/>
    <mergeCell ref="CR1801:CR1808"/>
    <mergeCell ref="CR1729:CR1736"/>
    <mergeCell ref="CQ1553:CQ1560"/>
    <mergeCell ref="CR1553:CR1560"/>
    <mergeCell ref="CQ1561:CQ1568"/>
    <mergeCell ref="CR1825:CR1832"/>
    <mergeCell ref="CQ3241:CQ3248"/>
    <mergeCell ref="CR3241:CR3248"/>
    <mergeCell ref="CQ3529:CQ3536"/>
    <mergeCell ref="CQ3793:CQ3800"/>
    <mergeCell ref="CQ3761:CQ3768"/>
    <mergeCell ref="CQ3777:CQ3784"/>
    <mergeCell ref="CQ3873:CQ3880"/>
    <mergeCell ref="CR3873:CR3880"/>
    <mergeCell ref="CQ3881:CQ3888"/>
    <mergeCell ref="CR3881:CR3888"/>
    <mergeCell ref="CR3585:CR3592"/>
    <mergeCell ref="CQ1889:CQ1896"/>
    <mergeCell ref="CQ1737:CQ1744"/>
    <mergeCell ref="CQ1593:CQ1600"/>
    <mergeCell ref="CQ4097:CQ4104"/>
    <mergeCell ref="CR4097:CR4104"/>
    <mergeCell ref="CQ3977:CQ3984"/>
    <mergeCell ref="CR3977:CR3984"/>
    <mergeCell ref="CQ3985:CQ3992"/>
    <mergeCell ref="CQ4217:CQ4224"/>
    <mergeCell ref="CR4217:CR4224"/>
    <mergeCell ref="CR4041:CR4048"/>
    <mergeCell ref="CR4337:CR4344"/>
    <mergeCell ref="CQ4049:CQ4056"/>
    <mergeCell ref="CR4705:CR4712"/>
    <mergeCell ref="CQ4841:CQ4848"/>
    <mergeCell ref="CR4841:CR4848"/>
    <mergeCell ref="CQ4617:CQ4624"/>
    <mergeCell ref="CR4617:CR4624"/>
    <mergeCell ref="CQ4625:CQ4632"/>
    <mergeCell ref="CR4681:CR4688"/>
    <mergeCell ref="CQ4785:CQ4792"/>
    <mergeCell ref="CR4785:CR4792"/>
    <mergeCell ref="CQ4793:CQ4800"/>
    <mergeCell ref="CQ4801:CQ4808"/>
    <mergeCell ref="CR4801:CR4808"/>
    <mergeCell ref="CQ4577:CQ4584"/>
    <mergeCell ref="CQ4585:CQ4592"/>
    <mergeCell ref="CQ4593:CQ4600"/>
    <mergeCell ref="CQ3153:CQ3160"/>
    <mergeCell ref="CR3153:CR3160"/>
    <mergeCell ref="CR3537:CR3544"/>
    <mergeCell ref="CR3529:CR3536"/>
    <mergeCell ref="CQ2433:CQ2440"/>
    <mergeCell ref="CR2433:CR2440"/>
    <mergeCell ref="CQ3169:CQ3176"/>
    <mergeCell ref="CR3169:CR3176"/>
    <mergeCell ref="CR3185:CR3192"/>
    <mergeCell ref="CQ3425:CQ3432"/>
    <mergeCell ref="CR3425:CR3432"/>
    <mergeCell ref="CQ3689:CQ3696"/>
    <mergeCell ref="CR3689:CR3696"/>
    <mergeCell ref="CR3793:CR3800"/>
    <mergeCell ref="CQ3177:CQ3184"/>
    <mergeCell ref="CQ3161:CQ3168"/>
    <mergeCell ref="CR3161:CR3168"/>
    <mergeCell ref="CQ2761:CQ2768"/>
    <mergeCell ref="CR2761:CR2768"/>
    <mergeCell ref="CR4353:CR4360"/>
    <mergeCell ref="CQ4361:CQ4368"/>
    <mergeCell ref="CQ4233:CQ4240"/>
    <mergeCell ref="CQ4369:CQ4376"/>
    <mergeCell ref="CR4369:CR4376"/>
    <mergeCell ref="CQ3697:CQ3704"/>
    <mergeCell ref="CR3697:CR3704"/>
    <mergeCell ref="CR3705:CR3712"/>
    <mergeCell ref="CR3713:CR3720"/>
    <mergeCell ref="CQ4673:CQ4680"/>
    <mergeCell ref="CQ2489:CQ2496"/>
    <mergeCell ref="CQ2497:CQ2504"/>
    <mergeCell ref="CQ2505:CQ2512"/>
    <mergeCell ref="CQ2513:CQ2520"/>
    <mergeCell ref="CQ2521:CQ2528"/>
    <mergeCell ref="CQ2529:CQ2536"/>
    <mergeCell ref="CQ2537:CQ2544"/>
    <mergeCell ref="CR4489:CR4496"/>
    <mergeCell ref="CR4089:CR4096"/>
    <mergeCell ref="CQ3017:CQ3024"/>
    <mergeCell ref="CQ2729:CQ2736"/>
    <mergeCell ref="CQ2745:CQ2752"/>
    <mergeCell ref="CR2745:CR2752"/>
    <mergeCell ref="CQ2737:CQ2744"/>
    <mergeCell ref="CR2713:CR2720"/>
    <mergeCell ref="CQ2753:CQ2760"/>
    <mergeCell ref="CR2753:CR2760"/>
    <mergeCell ref="CQ2769:CQ2776"/>
    <mergeCell ref="CR2769:CR2776"/>
    <mergeCell ref="CQ2785:CQ2792"/>
    <mergeCell ref="CR2785:CR2792"/>
    <mergeCell ref="CQ2801:CQ2808"/>
    <mergeCell ref="CR2801:CR2808"/>
    <mergeCell ref="CQ2825:CQ2832"/>
    <mergeCell ref="CR2825:CR2832"/>
    <mergeCell ref="CQ2945:CQ2952"/>
    <mergeCell ref="CR2945:CR2952"/>
    <mergeCell ref="CQ2809:CQ2816"/>
    <mergeCell ref="CR2809:CR2816"/>
    <mergeCell ref="CQ2985:CQ2992"/>
    <mergeCell ref="CR2985:CR2992"/>
    <mergeCell ref="CQ3721:CQ3728"/>
    <mergeCell ref="CR3721:CR3728"/>
    <mergeCell ref="CQ3641:CQ3648"/>
    <mergeCell ref="CR3553:CR3560"/>
    <mergeCell ref="CQ3369:CQ3376"/>
    <mergeCell ref="CR3137:CR3144"/>
    <mergeCell ref="CQ3745:CQ3752"/>
    <mergeCell ref="CR3745:CR3752"/>
    <mergeCell ref="CR3761:CR3768"/>
    <mergeCell ref="CR3345:CR3352"/>
    <mergeCell ref="CQ3921:CQ3928"/>
    <mergeCell ref="CQ3657:CQ3664"/>
    <mergeCell ref="CR3657:CR3664"/>
    <mergeCell ref="CR3017:CR3024"/>
    <mergeCell ref="CQ3521:CQ3528"/>
    <mergeCell ref="CQ2817:CQ2824"/>
    <mergeCell ref="CR2817:CR2824"/>
    <mergeCell ref="CQ2857:CQ2864"/>
    <mergeCell ref="CR2857:CR2864"/>
    <mergeCell ref="CR3545:CR3552"/>
    <mergeCell ref="CR3561:CR3568"/>
    <mergeCell ref="CR3801:CR3808"/>
    <mergeCell ref="CR3913:CR3920"/>
    <mergeCell ref="CQ3193:CQ3200"/>
    <mergeCell ref="CR3193:CR3200"/>
    <mergeCell ref="CQ3217:CQ3224"/>
    <mergeCell ref="CR3217:CR3224"/>
    <mergeCell ref="CQ3545:CQ3552"/>
    <mergeCell ref="CQ2777:CQ2784"/>
    <mergeCell ref="CR2777:CR2784"/>
    <mergeCell ref="CQ2793:CQ2800"/>
    <mergeCell ref="CR2793:CR2800"/>
    <mergeCell ref="CQ2689:CQ2696"/>
    <mergeCell ref="CR2689:CR2696"/>
    <mergeCell ref="CR3625:CR3632"/>
    <mergeCell ref="CQ2705:CQ2712"/>
    <mergeCell ref="CR2705:CR2712"/>
    <mergeCell ref="CR4385:CR4392"/>
    <mergeCell ref="CQ4433:CQ4440"/>
    <mergeCell ref="CR4433:CR4440"/>
    <mergeCell ref="CQ4441:CQ4448"/>
    <mergeCell ref="CR4441:CR4448"/>
    <mergeCell ref="CR4161:CR4168"/>
    <mergeCell ref="CQ4169:CQ4176"/>
    <mergeCell ref="CR4169:CR4176"/>
    <mergeCell ref="CQ4177:CQ4184"/>
    <mergeCell ref="CR4177:CR4184"/>
    <mergeCell ref="CQ4185:CQ4192"/>
    <mergeCell ref="CR4185:CR4192"/>
    <mergeCell ref="CR4537:CR4544"/>
    <mergeCell ref="CQ4545:CQ4552"/>
    <mergeCell ref="CQ4513:CQ4520"/>
    <mergeCell ref="CR4513:CR4520"/>
    <mergeCell ref="CQ4521:CQ4528"/>
    <mergeCell ref="CR4521:CR4528"/>
    <mergeCell ref="CQ4529:CQ4536"/>
    <mergeCell ref="CR4529:CR4536"/>
    <mergeCell ref="CQ4537:CQ4544"/>
    <mergeCell ref="CQ4481:CQ4488"/>
    <mergeCell ref="CR4321:CR4328"/>
    <mergeCell ref="CR3609:CR3616"/>
    <mergeCell ref="CQ3617:CQ3624"/>
    <mergeCell ref="CQ3945:CQ3952"/>
    <mergeCell ref="CR3945:CR3952"/>
    <mergeCell ref="CQ3585:CQ3592"/>
    <mergeCell ref="CQ4473:CQ4480"/>
    <mergeCell ref="CQ4033:CQ4040"/>
    <mergeCell ref="CR4033:CR4040"/>
    <mergeCell ref="CQ4041:CQ4048"/>
    <mergeCell ref="CQ4353:CQ4360"/>
    <mergeCell ref="CQ3057:CQ3064"/>
    <mergeCell ref="CR3057:CR3064"/>
    <mergeCell ref="CQ3065:CQ3072"/>
    <mergeCell ref="CR3065:CR3072"/>
    <mergeCell ref="CQ3737:CQ3744"/>
    <mergeCell ref="CR3737:CR3744"/>
    <mergeCell ref="CQ3753:CQ3760"/>
    <mergeCell ref="CR3753:CR3760"/>
    <mergeCell ref="CQ4385:CQ4392"/>
    <mergeCell ref="CQ3553:CQ3560"/>
    <mergeCell ref="CQ3897:CQ3904"/>
    <mergeCell ref="CQ3825:CQ3832"/>
    <mergeCell ref="CQ3809:CQ3816"/>
    <mergeCell ref="CR2657:CR2664"/>
    <mergeCell ref="CR2721:CR2728"/>
    <mergeCell ref="CQ3001:CQ3008"/>
    <mergeCell ref="CQ2993:CQ3000"/>
    <mergeCell ref="CR2993:CR3000"/>
    <mergeCell ref="CR2481:CR2488"/>
    <mergeCell ref="CR2489:CR2496"/>
    <mergeCell ref="CR2497:CR2504"/>
    <mergeCell ref="CR2505:CR2512"/>
    <mergeCell ref="CQ3929:CQ3936"/>
    <mergeCell ref="CR3929:CR3936"/>
    <mergeCell ref="CQ3937:CQ3944"/>
    <mergeCell ref="CR3937:CR3944"/>
    <mergeCell ref="CR1761:CR1768"/>
    <mergeCell ref="CQ1841:CQ1848"/>
    <mergeCell ref="CR1841:CR1848"/>
    <mergeCell ref="CQ2209:CQ2216"/>
    <mergeCell ref="CR2209:CR2216"/>
    <mergeCell ref="CQ2217:CQ2224"/>
    <mergeCell ref="CR2217:CR2224"/>
    <mergeCell ref="CQ2225:CQ2232"/>
    <mergeCell ref="CR2225:CR2232"/>
    <mergeCell ref="CQ1929:CQ1936"/>
    <mergeCell ref="CQ2297:CQ2304"/>
    <mergeCell ref="CR2297:CR2304"/>
    <mergeCell ref="CQ2305:CQ2312"/>
    <mergeCell ref="CR2305:CR2312"/>
    <mergeCell ref="CQ2281:CQ2288"/>
    <mergeCell ref="CQ2249:CQ2256"/>
    <mergeCell ref="CQ1761:CQ1768"/>
    <mergeCell ref="CQ1785:CQ1792"/>
    <mergeCell ref="CR1785:CR1792"/>
    <mergeCell ref="CQ1793:CQ1800"/>
    <mergeCell ref="CR1793:CR1800"/>
    <mergeCell ref="CQ1905:CQ1912"/>
    <mergeCell ref="CR1985:CR1992"/>
    <mergeCell ref="CQ1897:CQ1904"/>
    <mergeCell ref="CR1897:CR1904"/>
    <mergeCell ref="CQ1833:CQ1840"/>
    <mergeCell ref="CR1833:CR1840"/>
    <mergeCell ref="CQ2049:CQ2056"/>
    <mergeCell ref="CR2361:CR2368"/>
    <mergeCell ref="CQ2369:CQ2376"/>
    <mergeCell ref="CR2369:CR2376"/>
    <mergeCell ref="CR2737:CR2744"/>
    <mergeCell ref="CQ2409:CQ2416"/>
    <mergeCell ref="CQ3225:CQ3232"/>
    <mergeCell ref="CR3225:CR3232"/>
    <mergeCell ref="CQ2457:CQ2464"/>
    <mergeCell ref="CR2457:CR2464"/>
    <mergeCell ref="CR3001:CR3008"/>
    <mergeCell ref="CQ3305:CQ3312"/>
    <mergeCell ref="CR3305:CR3312"/>
    <mergeCell ref="CQ3353:CQ3360"/>
    <mergeCell ref="CQ3665:CQ3672"/>
    <mergeCell ref="CQ3649:CQ3656"/>
    <mergeCell ref="CR3649:CR3656"/>
    <mergeCell ref="CR1865:CR1872"/>
    <mergeCell ref="CR2465:CR2472"/>
    <mergeCell ref="CR3313:CR3320"/>
    <mergeCell ref="CQ3729:CQ3736"/>
    <mergeCell ref="CR3769:CR3776"/>
    <mergeCell ref="CR3825:CR3832"/>
    <mergeCell ref="CR3897:CR3904"/>
    <mergeCell ref="CP569:CP576"/>
    <mergeCell ref="CQ569:CQ576"/>
    <mergeCell ref="CQ1729:CQ1736"/>
    <mergeCell ref="AQ553:AQ560"/>
    <mergeCell ref="AR553:AR560"/>
    <mergeCell ref="AS553:AS560"/>
    <mergeCell ref="AT553:AT560"/>
    <mergeCell ref="AU553:AU560"/>
    <mergeCell ref="AV553:AV560"/>
    <mergeCell ref="AW553:AW560"/>
    <mergeCell ref="AX553:AX560"/>
    <mergeCell ref="BT561:BT568"/>
    <mergeCell ref="CC561:CC568"/>
    <mergeCell ref="CL561:CL568"/>
    <mergeCell ref="CM561:CM568"/>
    <mergeCell ref="CJ577:CJ584"/>
    <mergeCell ref="CL577:CL584"/>
    <mergeCell ref="CM577:CM584"/>
    <mergeCell ref="CN577:CN584"/>
    <mergeCell ref="BL569:BL576"/>
    <mergeCell ref="BM569:BM576"/>
    <mergeCell ref="BN569:BN576"/>
    <mergeCell ref="BO569:BO576"/>
    <mergeCell ref="BP569:BP576"/>
    <mergeCell ref="BQ569:BQ576"/>
    <mergeCell ref="BL585:BL592"/>
    <mergeCell ref="BM585:BM592"/>
    <mergeCell ref="BN585:BN592"/>
    <mergeCell ref="BO585:BO592"/>
    <mergeCell ref="BP585:BP592"/>
    <mergeCell ref="BQ585:BQ592"/>
    <mergeCell ref="CM585:CM592"/>
    <mergeCell ref="CN585:CN592"/>
    <mergeCell ref="CM601:CM608"/>
    <mergeCell ref="CN601:CN608"/>
    <mergeCell ref="CH553:CH560"/>
    <mergeCell ref="CI553:CI560"/>
    <mergeCell ref="CQ1585:CQ1592"/>
    <mergeCell ref="CQ1609:CQ1616"/>
    <mergeCell ref="CQ1617:CQ1624"/>
    <mergeCell ref="CQ1625:CQ1632"/>
    <mergeCell ref="CQ1633:CQ1640"/>
    <mergeCell ref="CQ1641:CQ1648"/>
    <mergeCell ref="CP561:CP568"/>
    <mergeCell ref="CP585:CP592"/>
    <mergeCell ref="CF577:CF584"/>
    <mergeCell ref="CG577:CG584"/>
    <mergeCell ref="CN569:CN576"/>
    <mergeCell ref="CP633:CP640"/>
    <mergeCell ref="CQ633:CQ640"/>
    <mergeCell ref="CP761:CP768"/>
    <mergeCell ref="CQ761:CQ768"/>
    <mergeCell ref="CL625:CL632"/>
    <mergeCell ref="CM625:CM632"/>
    <mergeCell ref="CN625:CN632"/>
    <mergeCell ref="CP625:CP632"/>
    <mergeCell ref="CQ625:CQ632"/>
    <mergeCell ref="CM609:CM616"/>
    <mergeCell ref="CN609:CN616"/>
    <mergeCell ref="CI601:CI608"/>
    <mergeCell ref="CL601:CL608"/>
    <mergeCell ref="CK609:CK616"/>
    <mergeCell ref="CI617:CI624"/>
    <mergeCell ref="AT1561:AT1568"/>
    <mergeCell ref="CR1145:CR1152"/>
    <mergeCell ref="CQ1153:CQ1160"/>
    <mergeCell ref="CQ1313:CQ1320"/>
    <mergeCell ref="CR1313:CR1320"/>
    <mergeCell ref="CP1569:CP1576"/>
    <mergeCell ref="AT1577:AT1584"/>
    <mergeCell ref="AQ1577:AQ1584"/>
    <mergeCell ref="CQ1513:CQ1520"/>
    <mergeCell ref="CQ1521:CQ1528"/>
    <mergeCell ref="CQ1369:CQ1376"/>
    <mergeCell ref="CQ1377:CQ1384"/>
    <mergeCell ref="CQ1385:CQ1392"/>
    <mergeCell ref="CQ1393:CQ1400"/>
    <mergeCell ref="CQ1401:CQ1408"/>
    <mergeCell ref="CQ1409:CQ1416"/>
    <mergeCell ref="CP1617:CP1624"/>
    <mergeCell ref="CF1609:CF1616"/>
    <mergeCell ref="BT1601:BT1608"/>
    <mergeCell ref="CP1585:CP1592"/>
    <mergeCell ref="CP577:CP584"/>
    <mergeCell ref="CQ577:CQ584"/>
    <mergeCell ref="CR1705:CR1712"/>
    <mergeCell ref="CQ1713:CQ1720"/>
    <mergeCell ref="CQ2105:CQ2112"/>
    <mergeCell ref="CQ3025:CQ3032"/>
    <mergeCell ref="CR3025:CR3032"/>
    <mergeCell ref="CQ3033:CQ3040"/>
    <mergeCell ref="CQ2153:CQ2160"/>
    <mergeCell ref="CR2153:CR2160"/>
    <mergeCell ref="CQ2161:CQ2168"/>
    <mergeCell ref="CR2161:CR2168"/>
    <mergeCell ref="CQ2193:CQ2200"/>
    <mergeCell ref="CR2193:CR2200"/>
    <mergeCell ref="CQ2201:CQ2208"/>
    <mergeCell ref="CR2201:CR2208"/>
    <mergeCell ref="CR1913:CR1920"/>
    <mergeCell ref="CQ1993:CQ2000"/>
    <mergeCell ref="CR1993:CR2000"/>
    <mergeCell ref="CQ2001:CQ2008"/>
    <mergeCell ref="CR2001:CR2008"/>
    <mergeCell ref="CQ2009:CQ2016"/>
    <mergeCell ref="CR2009:CR2016"/>
    <mergeCell ref="CQ1921:CQ1928"/>
    <mergeCell ref="CR1921:CR1928"/>
    <mergeCell ref="CQ2017:CQ2024"/>
    <mergeCell ref="CR2017:CR2024"/>
    <mergeCell ref="CQ2025:CQ2032"/>
    <mergeCell ref="CR2025:CR2032"/>
    <mergeCell ref="CQ2041:CQ2048"/>
    <mergeCell ref="CQ2081:CQ2088"/>
    <mergeCell ref="CR2081:CR2088"/>
    <mergeCell ref="CQ2089:CQ2096"/>
    <mergeCell ref="CR2089:CR2096"/>
    <mergeCell ref="CQ2097:CQ2104"/>
    <mergeCell ref="CR2097:CR2104"/>
    <mergeCell ref="CR2065:CR2072"/>
    <mergeCell ref="CR2033:CR2040"/>
    <mergeCell ref="CR2137:CR2144"/>
    <mergeCell ref="CQ2113:CQ2120"/>
    <mergeCell ref="CL585:CL592"/>
    <mergeCell ref="CQ2569:CQ2576"/>
    <mergeCell ref="CQ2401:CQ2408"/>
    <mergeCell ref="CR2401:CR2408"/>
    <mergeCell ref="CQ2657:CQ2664"/>
    <mergeCell ref="CP897:CP904"/>
    <mergeCell ref="CQ897:CQ904"/>
    <mergeCell ref="CR2681:CR2688"/>
    <mergeCell ref="CR2041:CR2048"/>
    <mergeCell ref="CR1961:CR1968"/>
    <mergeCell ref="CQ2129:CQ2136"/>
    <mergeCell ref="CQ1969:CQ1976"/>
    <mergeCell ref="CQ1985:CQ1992"/>
    <mergeCell ref="CQ1825:CQ1832"/>
    <mergeCell ref="CQ2169:CQ2176"/>
    <mergeCell ref="CR2169:CR2176"/>
    <mergeCell ref="CQ2177:CQ2184"/>
    <mergeCell ref="CR2177:CR2184"/>
    <mergeCell ref="CQ2185:CQ2192"/>
    <mergeCell ref="CR2185:CR2192"/>
    <mergeCell ref="CR1505:CR1512"/>
    <mergeCell ref="CR1513:CR1520"/>
    <mergeCell ref="CR1521:CR1528"/>
    <mergeCell ref="CR1369:CR1376"/>
    <mergeCell ref="CR1377:CR1384"/>
    <mergeCell ref="CR1385:CR1392"/>
    <mergeCell ref="CR1393:CR1400"/>
    <mergeCell ref="CR1401:CR1408"/>
    <mergeCell ref="CQ1961:CQ1968"/>
    <mergeCell ref="CQ1857:CQ1864"/>
    <mergeCell ref="CR1857:CR1864"/>
    <mergeCell ref="CQ1849:CQ1856"/>
    <mergeCell ref="CR1849:CR1856"/>
    <mergeCell ref="CR1545:CR1552"/>
    <mergeCell ref="CR1473:CR1480"/>
    <mergeCell ref="CR2345:CR2352"/>
    <mergeCell ref="CQ2353:CQ2360"/>
    <mergeCell ref="CR2353:CR2360"/>
    <mergeCell ref="CQ2361:CQ2368"/>
    <mergeCell ref="CP961:CP968"/>
    <mergeCell ref="CP1433:CP1440"/>
    <mergeCell ref="CQ953:CQ960"/>
    <mergeCell ref="CQ969:CQ976"/>
    <mergeCell ref="CR1097:CR1104"/>
    <mergeCell ref="CQ1105:CQ1112"/>
    <mergeCell ref="CR1105:CR1112"/>
    <mergeCell ref="CQ1113:CQ1120"/>
    <mergeCell ref="CR1113:CR1120"/>
    <mergeCell ref="CQ1121:CQ1128"/>
    <mergeCell ref="CR1121:CR1128"/>
    <mergeCell ref="CQ1129:CQ1136"/>
    <mergeCell ref="CR1129:CR1136"/>
    <mergeCell ref="CQ1137:CQ1144"/>
    <mergeCell ref="CR1137:CR1144"/>
    <mergeCell ref="CQ1145:CQ1152"/>
    <mergeCell ref="CP1817:CP1824"/>
    <mergeCell ref="CP937:CP944"/>
    <mergeCell ref="CP921:CP928"/>
    <mergeCell ref="CQ2265:CQ2272"/>
    <mergeCell ref="CR2265:CR2272"/>
    <mergeCell ref="CQ2273:CQ2280"/>
    <mergeCell ref="CR2273:CR2280"/>
    <mergeCell ref="CR2617:CR2624"/>
    <mergeCell ref="CQ2033:CQ2040"/>
    <mergeCell ref="CR1641:CR1648"/>
    <mergeCell ref="CQ1649:CQ1656"/>
    <mergeCell ref="CR1649:CR1656"/>
    <mergeCell ref="CQ1657:CQ1664"/>
    <mergeCell ref="CR1657:CR1664"/>
    <mergeCell ref="CR3033:CR3040"/>
    <mergeCell ref="CQ3041:CQ3048"/>
    <mergeCell ref="CR3041:CR3048"/>
    <mergeCell ref="CQ3049:CQ3056"/>
    <mergeCell ref="CR3049:CR3056"/>
    <mergeCell ref="CQ2473:CQ2480"/>
    <mergeCell ref="CR2473:CR2480"/>
    <mergeCell ref="CR3665:CR3672"/>
    <mergeCell ref="CQ3313:CQ3320"/>
    <mergeCell ref="CQ2481:CQ2488"/>
    <mergeCell ref="CQ2833:CQ2840"/>
    <mergeCell ref="CR2833:CR2840"/>
    <mergeCell ref="CR3121:CR3128"/>
    <mergeCell ref="CQ3633:CQ3640"/>
    <mergeCell ref="CR1665:CR1672"/>
    <mergeCell ref="CR1601:CR1608"/>
    <mergeCell ref="CR1433:CR1440"/>
    <mergeCell ref="CQ1665:CQ1672"/>
    <mergeCell ref="CR1561:CR1568"/>
    <mergeCell ref="CQ1569:CQ1576"/>
    <mergeCell ref="CR1569:CR1576"/>
    <mergeCell ref="CQ1577:CQ1584"/>
    <mergeCell ref="CR1577:CR1584"/>
    <mergeCell ref="CR2049:CR2056"/>
    <mergeCell ref="CQ2385:CQ2392"/>
    <mergeCell ref="CR2385:CR2392"/>
    <mergeCell ref="CQ2313:CQ2320"/>
    <mergeCell ref="CR2313:CR2320"/>
    <mergeCell ref="CQ2321:CQ2328"/>
    <mergeCell ref="CR2569:CR2576"/>
    <mergeCell ref="CQ3593:CQ3600"/>
    <mergeCell ref="CR3593:CR3600"/>
    <mergeCell ref="CQ3289:CQ3296"/>
    <mergeCell ref="CR2257:CR2264"/>
    <mergeCell ref="CQ1873:CQ1880"/>
    <mergeCell ref="CQ1913:CQ1920"/>
    <mergeCell ref="CR3633:CR3640"/>
    <mergeCell ref="CQ2577:CQ2584"/>
    <mergeCell ref="CR2577:CR2584"/>
    <mergeCell ref="CQ2585:CQ2592"/>
    <mergeCell ref="CR2585:CR2592"/>
    <mergeCell ref="CQ2593:CQ2600"/>
    <mergeCell ref="CR2593:CR2600"/>
    <mergeCell ref="CQ2601:CQ2608"/>
    <mergeCell ref="CR2601:CR2608"/>
    <mergeCell ref="CQ2609:CQ2616"/>
    <mergeCell ref="CR2609:CR2616"/>
    <mergeCell ref="CQ1705:CQ1712"/>
    <mergeCell ref="CR2281:CR2288"/>
    <mergeCell ref="CQ2289:CQ2296"/>
    <mergeCell ref="CR2289:CR2296"/>
    <mergeCell ref="CQ2377:CQ2384"/>
    <mergeCell ref="CR2377:CR2384"/>
    <mergeCell ref="CQ3601:CQ3608"/>
    <mergeCell ref="CR3601:CR3608"/>
    <mergeCell ref="CR2649:CR2656"/>
    <mergeCell ref="CQ2073:CQ2080"/>
    <mergeCell ref="CR2329:CR2336"/>
    <mergeCell ref="CQ2337:CQ2344"/>
    <mergeCell ref="CR2337:CR2344"/>
    <mergeCell ref="CQ2345:CQ2352"/>
    <mergeCell ref="CR2113:CR2120"/>
    <mergeCell ref="CQ2121:CQ2128"/>
    <mergeCell ref="CR2105:CR2112"/>
    <mergeCell ref="CQ2641:CQ2648"/>
    <mergeCell ref="CR2641:CR2648"/>
    <mergeCell ref="CQ2673:CQ2680"/>
    <mergeCell ref="CR2673:CR2680"/>
    <mergeCell ref="CQ3569:CQ3576"/>
    <mergeCell ref="CR3569:CR3576"/>
    <mergeCell ref="CQ3561:CQ3568"/>
    <mergeCell ref="CQ2721:CQ2728"/>
    <mergeCell ref="CQ2417:CQ2424"/>
    <mergeCell ref="CR2417:CR2424"/>
    <mergeCell ref="CP553:CP560"/>
    <mergeCell ref="CR4641:CR4648"/>
    <mergeCell ref="CR4649:CR4656"/>
    <mergeCell ref="CR4657:CR4664"/>
    <mergeCell ref="CR4665:CR4672"/>
    <mergeCell ref="CQ4337:CQ4344"/>
    <mergeCell ref="BN593:BN600"/>
    <mergeCell ref="BO593:BO600"/>
    <mergeCell ref="CG593:CG600"/>
    <mergeCell ref="CH593:CH600"/>
    <mergeCell ref="CI593:CI600"/>
    <mergeCell ref="CM593:CM600"/>
    <mergeCell ref="CN593:CN600"/>
    <mergeCell ref="CP593:CP600"/>
    <mergeCell ref="CQ593:CQ600"/>
    <mergeCell ref="CP609:CP616"/>
    <mergeCell ref="CQ609:CQ616"/>
    <mergeCell ref="CM617:CM624"/>
    <mergeCell ref="CN617:CN624"/>
    <mergeCell ref="CP617:CP624"/>
    <mergeCell ref="CQ617:CQ624"/>
    <mergeCell ref="CR617:CR624"/>
    <mergeCell ref="BN625:BN632"/>
    <mergeCell ref="BO625:BO632"/>
    <mergeCell ref="BP625:BP632"/>
    <mergeCell ref="CP601:CP608"/>
    <mergeCell ref="CQ601:CQ608"/>
    <mergeCell ref="BO609:BO616"/>
    <mergeCell ref="BP609:BP616"/>
    <mergeCell ref="BQ609:BQ616"/>
    <mergeCell ref="BR609:BR616"/>
    <mergeCell ref="BS609:BS616"/>
    <mergeCell ref="BT609:BT616"/>
    <mergeCell ref="BV609:BV616"/>
    <mergeCell ref="CQ4649:CQ4656"/>
    <mergeCell ref="CQ4657:CQ4664"/>
    <mergeCell ref="CQ4665:CQ4672"/>
    <mergeCell ref="CQ2545:CQ2552"/>
    <mergeCell ref="CR2545:CR2552"/>
    <mergeCell ref="CQ2329:CQ2336"/>
    <mergeCell ref="CQ2393:CQ2400"/>
    <mergeCell ref="CR2393:CR2400"/>
    <mergeCell ref="CQ3577:CQ3584"/>
    <mergeCell ref="CR3577:CR3584"/>
    <mergeCell ref="CR4481:CR4488"/>
    <mergeCell ref="CQ4489:CQ4496"/>
    <mergeCell ref="CR4289:CR4296"/>
    <mergeCell ref="CR4193:CR4200"/>
    <mergeCell ref="CR2513:CR2520"/>
    <mergeCell ref="CQ3129:CQ3136"/>
    <mergeCell ref="CR3129:CR3136"/>
    <mergeCell ref="CR3969:CR3976"/>
    <mergeCell ref="CQ3121:CQ3128"/>
    <mergeCell ref="CR2553:CR2560"/>
    <mergeCell ref="CR761:CR768"/>
    <mergeCell ref="CI801:CI808"/>
    <mergeCell ref="CJ801:CJ808"/>
    <mergeCell ref="CK801:CK808"/>
    <mergeCell ref="CL801:CL808"/>
    <mergeCell ref="CM801:CM808"/>
    <mergeCell ref="CN801:CN808"/>
    <mergeCell ref="CP801:CP808"/>
    <mergeCell ref="CQ801:CQ808"/>
    <mergeCell ref="CR801:CR808"/>
    <mergeCell ref="CP833:CP840"/>
    <mergeCell ref="CQ833:CQ840"/>
    <mergeCell ref="CR833:CR840"/>
    <mergeCell ref="CK873:CK880"/>
    <mergeCell ref="CL873:CL880"/>
    <mergeCell ref="CM873:CM880"/>
    <mergeCell ref="CN873:CN880"/>
    <mergeCell ref="CR865:CR872"/>
    <mergeCell ref="CG865:CG872"/>
    <mergeCell ref="CH865:CH872"/>
    <mergeCell ref="CM1577:CM1584"/>
    <mergeCell ref="CF649:CF656"/>
    <mergeCell ref="CI649:CI656"/>
    <mergeCell ref="CJ649:CJ656"/>
    <mergeCell ref="BM657:BM664"/>
    <mergeCell ref="CL673:CL680"/>
    <mergeCell ref="CM673:CM680"/>
    <mergeCell ref="CN673:CN680"/>
    <mergeCell ref="CQ3833:CQ3840"/>
    <mergeCell ref="CR3833:CR3840"/>
    <mergeCell ref="CQ3841:CQ3848"/>
    <mergeCell ref="CR3841:CR3848"/>
    <mergeCell ref="CR3409:CR3416"/>
    <mergeCell ref="CQ2241:CQ2248"/>
    <mergeCell ref="CR2241:CR2248"/>
    <mergeCell ref="CR2249:CR2256"/>
    <mergeCell ref="CQ2257:CQ2264"/>
    <mergeCell ref="CH689:CH696"/>
    <mergeCell ref="CI689:CI696"/>
    <mergeCell ref="CJ689:CJ696"/>
    <mergeCell ref="CL689:CL696"/>
    <mergeCell ref="CM689:CM696"/>
    <mergeCell ref="CN689:CN696"/>
    <mergeCell ref="CP689:CP696"/>
    <mergeCell ref="CQ689:CQ696"/>
    <mergeCell ref="CR689:CR696"/>
    <mergeCell ref="BM705:BM712"/>
    <mergeCell ref="BN705:BN712"/>
    <mergeCell ref="BO705:BO712"/>
    <mergeCell ref="BP705:BP712"/>
    <mergeCell ref="BQ705:BQ712"/>
    <mergeCell ref="BV705:BV712"/>
    <mergeCell ref="CR649:CR656"/>
    <mergeCell ref="BN657:BN664"/>
    <mergeCell ref="BO657:BO664"/>
    <mergeCell ref="BP657:BP664"/>
    <mergeCell ref="BQ657:BQ664"/>
    <mergeCell ref="BR657:BR664"/>
    <mergeCell ref="BS657:BS664"/>
    <mergeCell ref="BT657:BT664"/>
    <mergeCell ref="BV657:BV664"/>
    <mergeCell ref="BW657:BW664"/>
    <mergeCell ref="BX657:BX664"/>
    <mergeCell ref="BY657:BY664"/>
    <mergeCell ref="CR3953:CR3960"/>
    <mergeCell ref="CR4753:CR4760"/>
    <mergeCell ref="CR4145:CR4152"/>
    <mergeCell ref="CQ4153:CQ4160"/>
    <mergeCell ref="CR4153:CR4160"/>
    <mergeCell ref="CQ4121:CQ4128"/>
    <mergeCell ref="CR4121:CR4128"/>
    <mergeCell ref="CQ4345:CQ4352"/>
    <mergeCell ref="CR4345:CR4352"/>
    <mergeCell ref="CR4201:CR4208"/>
    <mergeCell ref="CR4257:CR4264"/>
    <mergeCell ref="CQ4265:CQ4272"/>
    <mergeCell ref="CR4265:CR4272"/>
    <mergeCell ref="CQ4273:CQ4280"/>
    <mergeCell ref="CQ4289:CQ4296"/>
    <mergeCell ref="CR4233:CR4240"/>
    <mergeCell ref="CQ4241:CQ4248"/>
    <mergeCell ref="CR4241:CR4248"/>
    <mergeCell ref="CQ4249:CQ4256"/>
    <mergeCell ref="CR4249:CR4256"/>
    <mergeCell ref="CQ4257:CQ4264"/>
    <mergeCell ref="CQ4281:CQ4288"/>
    <mergeCell ref="CR4281:CR4288"/>
    <mergeCell ref="CQ4145:CQ4152"/>
    <mergeCell ref="CQ4161:CQ4168"/>
    <mergeCell ref="CQ4201:CQ4208"/>
    <mergeCell ref="CR4273:CR4280"/>
    <mergeCell ref="CQ4497:CQ4504"/>
    <mergeCell ref="CR4497:CR4504"/>
    <mergeCell ref="CQ4505:CQ4512"/>
    <mergeCell ref="CR4505:CR4512"/>
    <mergeCell ref="CQ3961:CQ3968"/>
    <mergeCell ref="CR3961:CR3968"/>
    <mergeCell ref="CQ3969:CQ3976"/>
    <mergeCell ref="CQ4057:CQ4064"/>
    <mergeCell ref="CR4057:CR4064"/>
    <mergeCell ref="CR4401:CR4408"/>
    <mergeCell ref="CR4745:CR4752"/>
    <mergeCell ref="CR4609:CR4616"/>
    <mergeCell ref="CQ4601:CQ4608"/>
    <mergeCell ref="CR4601:CR4608"/>
    <mergeCell ref="CQ4713:CQ4720"/>
    <mergeCell ref="CR4713:CR4720"/>
    <mergeCell ref="CQ4321:CQ4328"/>
    <mergeCell ref="CQ3953:CQ3960"/>
    <mergeCell ref="CQ4401:CQ4408"/>
    <mergeCell ref="CR4425:CR4432"/>
    <mergeCell ref="CQ4065:CQ4072"/>
    <mergeCell ref="CR4065:CR4072"/>
    <mergeCell ref="CQ4073:CQ4080"/>
    <mergeCell ref="CR4473:CR4480"/>
    <mergeCell ref="CQ4633:CQ4640"/>
    <mergeCell ref="CR4633:CR4640"/>
    <mergeCell ref="CQ4641:CQ4648"/>
    <mergeCell ref="CQ4609:CQ4616"/>
    <mergeCell ref="CR4569:CR4576"/>
    <mergeCell ref="CR4577:CR4584"/>
    <mergeCell ref="CR4585:CR4592"/>
    <mergeCell ref="CR4593:CR4600"/>
    <mergeCell ref="CR4625:CR4632"/>
    <mergeCell ref="CQ4129:CQ4136"/>
    <mergeCell ref="CR4129:CR4136"/>
    <mergeCell ref="CQ4137:CQ4144"/>
    <mergeCell ref="CR4137:CR4144"/>
    <mergeCell ref="CR625:CR632"/>
    <mergeCell ref="BN633:BN640"/>
    <mergeCell ref="BO633:BO640"/>
    <mergeCell ref="BP633:BP640"/>
    <mergeCell ref="BQ633:BQ640"/>
    <mergeCell ref="BR633:BR640"/>
    <mergeCell ref="BS633:BS640"/>
    <mergeCell ref="BT633:BT640"/>
    <mergeCell ref="BV633:BV640"/>
    <mergeCell ref="BW633:BW640"/>
    <mergeCell ref="BX633:BX640"/>
    <mergeCell ref="BY633:BY640"/>
    <mergeCell ref="BZ633:BZ640"/>
    <mergeCell ref="CA633:CA640"/>
    <mergeCell ref="CB633:CB640"/>
    <mergeCell ref="CC633:CC640"/>
    <mergeCell ref="CD633:CD640"/>
    <mergeCell ref="CE633:CE640"/>
    <mergeCell ref="CF633:CF640"/>
    <mergeCell ref="CL657:CL664"/>
    <mergeCell ref="CM657:CM664"/>
    <mergeCell ref="CN657:CN664"/>
    <mergeCell ref="CP641:CP648"/>
    <mergeCell ref="CQ641:CQ648"/>
    <mergeCell ref="CR641:CR648"/>
    <mergeCell ref="BP649:BP656"/>
    <mergeCell ref="BQ649:BQ656"/>
    <mergeCell ref="BR649:BR656"/>
    <mergeCell ref="BS649:BS656"/>
    <mergeCell ref="BO649:BO656"/>
    <mergeCell ref="CP673:CP680"/>
    <mergeCell ref="CQ673:CQ680"/>
    <mergeCell ref="BO689:BO696"/>
    <mergeCell ref="BP689:BP696"/>
    <mergeCell ref="BQ689:BQ696"/>
    <mergeCell ref="BR689:BR696"/>
    <mergeCell ref="BS689:BS696"/>
    <mergeCell ref="BT689:BT696"/>
    <mergeCell ref="BV689:BV696"/>
    <mergeCell ref="BW689:BW696"/>
    <mergeCell ref="BX689:BX696"/>
    <mergeCell ref="BY689:BY696"/>
    <mergeCell ref="BZ689:BZ696"/>
    <mergeCell ref="CA689:CA696"/>
    <mergeCell ref="CB689:CB696"/>
    <mergeCell ref="CC689:CC696"/>
    <mergeCell ref="CD689:CD696"/>
    <mergeCell ref="CE689:CE696"/>
    <mergeCell ref="CF689:CF696"/>
    <mergeCell ref="CG689:CG696"/>
    <mergeCell ref="CK625:CK632"/>
    <mergeCell ref="CK633:CK640"/>
    <mergeCell ref="CG633:CG640"/>
    <mergeCell ref="CH633:CH640"/>
    <mergeCell ref="CI633:CI640"/>
    <mergeCell ref="CJ633:CJ640"/>
    <mergeCell ref="CL633:CL640"/>
    <mergeCell ref="CM633:CM640"/>
    <mergeCell ref="CN633:CN640"/>
    <mergeCell ref="CL665:CL672"/>
    <mergeCell ref="CM665:CM672"/>
    <mergeCell ref="CN665:CN672"/>
    <mergeCell ref="CP649:CP656"/>
    <mergeCell ref="CQ649:CQ656"/>
    <mergeCell ref="CL617:CL624"/>
    <mergeCell ref="BL633:BL640"/>
    <mergeCell ref="BM633:BM640"/>
    <mergeCell ref="BL625:BL632"/>
    <mergeCell ref="BS617:BS624"/>
    <mergeCell ref="BM617:BM624"/>
    <mergeCell ref="F618:F623"/>
    <mergeCell ref="F624:G624"/>
    <mergeCell ref="F586:F591"/>
    <mergeCell ref="F592:G592"/>
    <mergeCell ref="A593:A600"/>
    <mergeCell ref="B593:B600"/>
    <mergeCell ref="C593:C600"/>
    <mergeCell ref="A609:A616"/>
    <mergeCell ref="B609:B616"/>
    <mergeCell ref="C609:C616"/>
    <mergeCell ref="D609:D616"/>
    <mergeCell ref="E609:E616"/>
    <mergeCell ref="F609:G609"/>
    <mergeCell ref="AM609:AM616"/>
    <mergeCell ref="AN609:AN616"/>
    <mergeCell ref="AO609:AO616"/>
    <mergeCell ref="AP609:AP616"/>
    <mergeCell ref="AQ609:AQ616"/>
    <mergeCell ref="AR609:AR616"/>
    <mergeCell ref="AS609:AS616"/>
    <mergeCell ref="AT609:AT616"/>
    <mergeCell ref="A617:A624"/>
    <mergeCell ref="AS593:AS600"/>
    <mergeCell ref="BC593:BC600"/>
    <mergeCell ref="A633:A640"/>
    <mergeCell ref="B633:B640"/>
    <mergeCell ref="C633:C640"/>
    <mergeCell ref="D633:D640"/>
    <mergeCell ref="E633:E640"/>
    <mergeCell ref="F633:G633"/>
    <mergeCell ref="AM633:AM640"/>
    <mergeCell ref="AN633:AN640"/>
    <mergeCell ref="AO633:AO640"/>
    <mergeCell ref="AP633:AP640"/>
    <mergeCell ref="AQ633:AQ640"/>
    <mergeCell ref="AR633:AR640"/>
    <mergeCell ref="AS633:AS640"/>
    <mergeCell ref="AT633:AT640"/>
    <mergeCell ref="AU633:AU640"/>
    <mergeCell ref="AV633:AV640"/>
    <mergeCell ref="AW633:AW640"/>
    <mergeCell ref="AX633:AX640"/>
    <mergeCell ref="AM625:AM632"/>
    <mergeCell ref="AY625:AY632"/>
    <mergeCell ref="AZ625:AZ632"/>
    <mergeCell ref="BA625:BA632"/>
    <mergeCell ref="BB625:BB632"/>
    <mergeCell ref="BC625:BC632"/>
    <mergeCell ref="AT625:AT632"/>
    <mergeCell ref="AU625:AU632"/>
    <mergeCell ref="AV625:AV632"/>
    <mergeCell ref="AW625:AW632"/>
    <mergeCell ref="CF585:CF592"/>
    <mergeCell ref="BU601:BU608"/>
    <mergeCell ref="BY601:BY608"/>
    <mergeCell ref="BZ601:BZ608"/>
    <mergeCell ref="CA601:CA608"/>
    <mergeCell ref="CB601:CB608"/>
    <mergeCell ref="A649:A656"/>
    <mergeCell ref="B649:B656"/>
    <mergeCell ref="C649:C656"/>
    <mergeCell ref="D649:D656"/>
    <mergeCell ref="E649:E656"/>
    <mergeCell ref="F649:G649"/>
    <mergeCell ref="AM649:AM656"/>
    <mergeCell ref="AN649:AN656"/>
    <mergeCell ref="AO649:AO656"/>
    <mergeCell ref="AP649:AP656"/>
    <mergeCell ref="AQ649:AQ656"/>
    <mergeCell ref="AR649:AR656"/>
    <mergeCell ref="AS649:AS656"/>
    <mergeCell ref="AT649:AT656"/>
    <mergeCell ref="AU649:AU656"/>
    <mergeCell ref="AV649:AV656"/>
    <mergeCell ref="AW649:AW656"/>
    <mergeCell ref="AX649:AX656"/>
    <mergeCell ref="AY649:AY656"/>
    <mergeCell ref="AZ649:AZ656"/>
    <mergeCell ref="BA649:BA656"/>
    <mergeCell ref="BB649:BB656"/>
    <mergeCell ref="BC649:BC656"/>
    <mergeCell ref="BD649:BD656"/>
    <mergeCell ref="BE649:BE656"/>
    <mergeCell ref="BF649:BF656"/>
    <mergeCell ref="BG649:BG656"/>
    <mergeCell ref="BH649:BH656"/>
    <mergeCell ref="BI649:BI656"/>
    <mergeCell ref="BJ649:BJ656"/>
    <mergeCell ref="BK649:BK656"/>
    <mergeCell ref="BL649:BL656"/>
    <mergeCell ref="BM649:BM656"/>
    <mergeCell ref="F650:F655"/>
    <mergeCell ref="F656:G656"/>
    <mergeCell ref="CB657:CB664"/>
    <mergeCell ref="CC657:CC664"/>
    <mergeCell ref="CD657:CD664"/>
    <mergeCell ref="CE657:CE664"/>
    <mergeCell ref="CF657:CF664"/>
    <mergeCell ref="CG657:CG664"/>
    <mergeCell ref="CH657:CH664"/>
    <mergeCell ref="CI657:CI664"/>
    <mergeCell ref="CJ657:CJ664"/>
    <mergeCell ref="CP657:CP664"/>
    <mergeCell ref="CG665:CG672"/>
    <mergeCell ref="CH665:CH672"/>
    <mergeCell ref="CI665:CI672"/>
    <mergeCell ref="CJ665:CJ672"/>
    <mergeCell ref="F657:G657"/>
    <mergeCell ref="AM657:AM664"/>
    <mergeCell ref="AN657:AN664"/>
    <mergeCell ref="AO657:AO664"/>
    <mergeCell ref="AP657:AP664"/>
    <mergeCell ref="AQ657:AQ664"/>
    <mergeCell ref="AR657:AR664"/>
    <mergeCell ref="AS657:AS664"/>
    <mergeCell ref="AT657:AT664"/>
    <mergeCell ref="AU657:AU664"/>
    <mergeCell ref="AV657:AV664"/>
    <mergeCell ref="AW657:AW664"/>
    <mergeCell ref="AX657:AX664"/>
    <mergeCell ref="AY657:AY664"/>
    <mergeCell ref="AZ657:AZ664"/>
    <mergeCell ref="BA657:BA664"/>
    <mergeCell ref="BB657:BB664"/>
    <mergeCell ref="BC657:BC664"/>
    <mergeCell ref="BD657:BD664"/>
    <mergeCell ref="BE657:BE664"/>
    <mergeCell ref="BF657:BF664"/>
    <mergeCell ref="BG657:BG664"/>
    <mergeCell ref="BH657:BH664"/>
    <mergeCell ref="BI657:BI664"/>
    <mergeCell ref="BJ657:BJ664"/>
    <mergeCell ref="BK657:BK664"/>
    <mergeCell ref="BL657:BL664"/>
    <mergeCell ref="BZ657:BZ664"/>
    <mergeCell ref="CA657:CA664"/>
    <mergeCell ref="CQ657:CQ664"/>
    <mergeCell ref="CR657:CR664"/>
    <mergeCell ref="BR673:BR680"/>
    <mergeCell ref="BS673:BS680"/>
    <mergeCell ref="BT673:BT680"/>
    <mergeCell ref="BV673:BV680"/>
    <mergeCell ref="BW673:BW680"/>
    <mergeCell ref="BX673:BX680"/>
    <mergeCell ref="BY673:BY680"/>
    <mergeCell ref="BZ673:BZ680"/>
    <mergeCell ref="CA673:CA680"/>
    <mergeCell ref="CB673:CB680"/>
    <mergeCell ref="CC673:CC680"/>
    <mergeCell ref="CD673:CD680"/>
    <mergeCell ref="CE673:CE680"/>
    <mergeCell ref="CF673:CF680"/>
    <mergeCell ref="CG673:CG680"/>
    <mergeCell ref="CH673:CH680"/>
    <mergeCell ref="CI673:CI680"/>
    <mergeCell ref="CJ673:CJ680"/>
    <mergeCell ref="A665:A672"/>
    <mergeCell ref="B665:B672"/>
    <mergeCell ref="C665:C672"/>
    <mergeCell ref="D665:D672"/>
    <mergeCell ref="E665:E672"/>
    <mergeCell ref="F665:G665"/>
    <mergeCell ref="AM665:AM672"/>
    <mergeCell ref="AN665:AN672"/>
    <mergeCell ref="AO665:AO672"/>
    <mergeCell ref="AP665:AP672"/>
    <mergeCell ref="AQ665:AQ672"/>
    <mergeCell ref="AR665:AR672"/>
    <mergeCell ref="AS665:AS672"/>
    <mergeCell ref="AT665:AT672"/>
    <mergeCell ref="AU665:AU672"/>
    <mergeCell ref="AV665:AV672"/>
    <mergeCell ref="AW665:AW672"/>
    <mergeCell ref="AX665:AX672"/>
    <mergeCell ref="AY665:AY672"/>
    <mergeCell ref="AZ665:AZ672"/>
    <mergeCell ref="BA665:BA672"/>
    <mergeCell ref="BB665:BB672"/>
    <mergeCell ref="BC665:BC672"/>
    <mergeCell ref="BD665:BD672"/>
    <mergeCell ref="BE665:BE672"/>
    <mergeCell ref="BF665:BF672"/>
    <mergeCell ref="BG665:BG672"/>
    <mergeCell ref="BH665:BH672"/>
    <mergeCell ref="BI665:BI672"/>
    <mergeCell ref="BJ665:BJ672"/>
    <mergeCell ref="BK665:BK672"/>
    <mergeCell ref="BL665:BL672"/>
    <mergeCell ref="BM665:BM672"/>
    <mergeCell ref="A657:A664"/>
    <mergeCell ref="B657:B664"/>
    <mergeCell ref="C657:C664"/>
    <mergeCell ref="D657:D664"/>
    <mergeCell ref="CP665:CP672"/>
    <mergeCell ref="CQ665:CQ672"/>
    <mergeCell ref="CR665:CR672"/>
    <mergeCell ref="F666:F671"/>
    <mergeCell ref="F672:G672"/>
    <mergeCell ref="A673:A680"/>
    <mergeCell ref="B673:B680"/>
    <mergeCell ref="C673:C680"/>
    <mergeCell ref="D673:D680"/>
    <mergeCell ref="E673:E680"/>
    <mergeCell ref="F673:G673"/>
    <mergeCell ref="AM673:AM680"/>
    <mergeCell ref="AN673:AN680"/>
    <mergeCell ref="AO673:AO680"/>
    <mergeCell ref="AP673:AP680"/>
    <mergeCell ref="AQ673:AQ680"/>
    <mergeCell ref="AR673:AR680"/>
    <mergeCell ref="AS673:AS680"/>
    <mergeCell ref="AT673:AT680"/>
    <mergeCell ref="AU673:AU680"/>
    <mergeCell ref="AV673:AV680"/>
    <mergeCell ref="AW673:AW680"/>
    <mergeCell ref="AX673:AX680"/>
    <mergeCell ref="AY673:AY680"/>
    <mergeCell ref="AZ673:AZ680"/>
    <mergeCell ref="BA673:BA680"/>
    <mergeCell ref="BB673:BB680"/>
    <mergeCell ref="BC673:BC680"/>
    <mergeCell ref="BD673:BD680"/>
    <mergeCell ref="BE673:BE680"/>
    <mergeCell ref="BF673:BF680"/>
    <mergeCell ref="BG673:BG680"/>
    <mergeCell ref="BH673:BH680"/>
    <mergeCell ref="BI673:BI680"/>
    <mergeCell ref="BJ673:BJ680"/>
    <mergeCell ref="BK673:BK680"/>
    <mergeCell ref="BL673:BL680"/>
    <mergeCell ref="BM673:BM680"/>
    <mergeCell ref="BN673:BN680"/>
    <mergeCell ref="BO673:BO680"/>
    <mergeCell ref="BQ673:BQ680"/>
    <mergeCell ref="CD681:CD688"/>
    <mergeCell ref="CE681:CE688"/>
    <mergeCell ref="CF681:CF688"/>
    <mergeCell ref="CG681:CG688"/>
    <mergeCell ref="CH681:CH688"/>
    <mergeCell ref="CI681:CI688"/>
    <mergeCell ref="CJ681:CJ688"/>
    <mergeCell ref="CL681:CL688"/>
    <mergeCell ref="CM681:CM688"/>
    <mergeCell ref="CN681:CN688"/>
    <mergeCell ref="CP681:CP688"/>
    <mergeCell ref="F682:F687"/>
    <mergeCell ref="F688:G688"/>
    <mergeCell ref="A689:A696"/>
    <mergeCell ref="B689:B696"/>
    <mergeCell ref="C689:C696"/>
    <mergeCell ref="D689:D696"/>
    <mergeCell ref="E689:E696"/>
    <mergeCell ref="F689:G689"/>
    <mergeCell ref="AM689:AM696"/>
    <mergeCell ref="AN689:AN696"/>
    <mergeCell ref="AO689:AO696"/>
    <mergeCell ref="AP689:AP696"/>
    <mergeCell ref="AQ689:AQ696"/>
    <mergeCell ref="AR689:AR696"/>
    <mergeCell ref="AS689:AS696"/>
    <mergeCell ref="AT689:AT696"/>
    <mergeCell ref="AU689:AU696"/>
    <mergeCell ref="AV689:AV696"/>
    <mergeCell ref="AW689:AW696"/>
    <mergeCell ref="AX689:AX696"/>
    <mergeCell ref="AY689:AY696"/>
    <mergeCell ref="AZ689:AZ696"/>
    <mergeCell ref="BA689:BA696"/>
    <mergeCell ref="BB689:BB696"/>
    <mergeCell ref="BC689:BC696"/>
    <mergeCell ref="BD689:BD696"/>
    <mergeCell ref="BE689:BE696"/>
    <mergeCell ref="BF689:BF696"/>
    <mergeCell ref="BG689:BG696"/>
    <mergeCell ref="BH689:BH696"/>
    <mergeCell ref="BI689:BI696"/>
    <mergeCell ref="BJ689:BJ696"/>
    <mergeCell ref="BK689:BK696"/>
    <mergeCell ref="BL689:BL696"/>
    <mergeCell ref="BM689:BM696"/>
    <mergeCell ref="BN689:BN696"/>
    <mergeCell ref="F690:F695"/>
    <mergeCell ref="F696:G696"/>
    <mergeCell ref="A681:A688"/>
    <mergeCell ref="B681:B688"/>
    <mergeCell ref="C681:C688"/>
    <mergeCell ref="D681:D688"/>
    <mergeCell ref="E681:E688"/>
    <mergeCell ref="F681:G681"/>
    <mergeCell ref="AM681:AM688"/>
    <mergeCell ref="AN681:AN688"/>
    <mergeCell ref="AO681:AO688"/>
    <mergeCell ref="AP681:AP688"/>
    <mergeCell ref="AQ681:AQ688"/>
    <mergeCell ref="AR681:AR688"/>
    <mergeCell ref="AS681:AS688"/>
    <mergeCell ref="AT681:AT688"/>
    <mergeCell ref="AU681:AU688"/>
    <mergeCell ref="A697:A704"/>
    <mergeCell ref="B697:B704"/>
    <mergeCell ref="C697:C704"/>
    <mergeCell ref="D697:D704"/>
    <mergeCell ref="E697:E704"/>
    <mergeCell ref="F697:G697"/>
    <mergeCell ref="AM697:AM704"/>
    <mergeCell ref="AN697:AN704"/>
    <mergeCell ref="AO697:AO704"/>
    <mergeCell ref="AP697:AP704"/>
    <mergeCell ref="AQ697:AQ704"/>
    <mergeCell ref="AR697:AR704"/>
    <mergeCell ref="AS697:AS704"/>
    <mergeCell ref="AT697:AT704"/>
    <mergeCell ref="AU697:AU704"/>
    <mergeCell ref="AV697:AV704"/>
    <mergeCell ref="AW697:AW704"/>
    <mergeCell ref="AX697:AX704"/>
    <mergeCell ref="AY697:AY704"/>
    <mergeCell ref="AZ697:AZ704"/>
    <mergeCell ref="BA697:BA704"/>
    <mergeCell ref="BB697:BB704"/>
    <mergeCell ref="BC697:BC704"/>
    <mergeCell ref="BD697:BD704"/>
    <mergeCell ref="BE697:BE704"/>
    <mergeCell ref="BF697:BF704"/>
    <mergeCell ref="BG697:BG704"/>
    <mergeCell ref="BH697:BH704"/>
    <mergeCell ref="BI697:BI704"/>
    <mergeCell ref="BJ697:BJ704"/>
    <mergeCell ref="BK697:BK704"/>
    <mergeCell ref="BL697:BL704"/>
    <mergeCell ref="AV681:AV688"/>
    <mergeCell ref="AW681:AW688"/>
    <mergeCell ref="BH681:BH688"/>
    <mergeCell ref="BI681:BI688"/>
    <mergeCell ref="BJ681:BJ688"/>
    <mergeCell ref="BK681:BK688"/>
    <mergeCell ref="BL681:BL688"/>
    <mergeCell ref="BM697:BM704"/>
    <mergeCell ref="BW697:BW704"/>
    <mergeCell ref="BX697:BX704"/>
    <mergeCell ref="BY697:BY704"/>
    <mergeCell ref="BZ697:BZ704"/>
    <mergeCell ref="CA697:CA704"/>
    <mergeCell ref="CB697:CB704"/>
    <mergeCell ref="CC697:CC704"/>
    <mergeCell ref="CD697:CD704"/>
    <mergeCell ref="CE697:CE704"/>
    <mergeCell ref="CF697:CF704"/>
    <mergeCell ref="CG697:CG704"/>
    <mergeCell ref="CH697:CH704"/>
    <mergeCell ref="CI697:CI704"/>
    <mergeCell ref="CJ697:CJ704"/>
    <mergeCell ref="CL697:CL704"/>
    <mergeCell ref="CM697:CM704"/>
    <mergeCell ref="CN697:CN704"/>
    <mergeCell ref="CP697:CP704"/>
    <mergeCell ref="CQ697:CQ704"/>
    <mergeCell ref="CR697:CR704"/>
    <mergeCell ref="F698:F703"/>
    <mergeCell ref="F704:G704"/>
    <mergeCell ref="A705:A712"/>
    <mergeCell ref="B705:B712"/>
    <mergeCell ref="C705:C712"/>
    <mergeCell ref="D705:D712"/>
    <mergeCell ref="E705:E712"/>
    <mergeCell ref="F705:G705"/>
    <mergeCell ref="AM705:AM712"/>
    <mergeCell ref="AN705:AN712"/>
    <mergeCell ref="AO705:AO712"/>
    <mergeCell ref="AP705:AP712"/>
    <mergeCell ref="AQ705:AQ712"/>
    <mergeCell ref="AR705:AR712"/>
    <mergeCell ref="AS705:AS712"/>
    <mergeCell ref="AT705:AT712"/>
    <mergeCell ref="AU705:AU712"/>
    <mergeCell ref="AV705:AV712"/>
    <mergeCell ref="AW705:AW712"/>
    <mergeCell ref="AX705:AX712"/>
    <mergeCell ref="AY705:AY712"/>
    <mergeCell ref="AZ705:AZ712"/>
    <mergeCell ref="BA705:BA712"/>
    <mergeCell ref="BB705:BB712"/>
    <mergeCell ref="BC705:BC712"/>
    <mergeCell ref="BD705:BD712"/>
    <mergeCell ref="BE705:BE712"/>
    <mergeCell ref="BF705:BF712"/>
    <mergeCell ref="BG705:BG712"/>
    <mergeCell ref="BH705:BH712"/>
    <mergeCell ref="BI705:BI712"/>
    <mergeCell ref="BJ705:BJ712"/>
    <mergeCell ref="BK705:BK712"/>
    <mergeCell ref="BL705:BL712"/>
    <mergeCell ref="BW705:BW712"/>
    <mergeCell ref="BX705:BX712"/>
    <mergeCell ref="BY705:BY712"/>
    <mergeCell ref="BZ705:BZ712"/>
    <mergeCell ref="CA705:CA712"/>
    <mergeCell ref="CB705:CB712"/>
    <mergeCell ref="CC705:CC712"/>
    <mergeCell ref="CD705:CD712"/>
    <mergeCell ref="CE705:CE712"/>
    <mergeCell ref="CF705:CF712"/>
    <mergeCell ref="CG705:CG712"/>
    <mergeCell ref="CH705:CH712"/>
    <mergeCell ref="CI705:CI712"/>
    <mergeCell ref="CJ705:CJ712"/>
    <mergeCell ref="CL705:CL712"/>
    <mergeCell ref="CM705:CM712"/>
    <mergeCell ref="CN705:CN712"/>
    <mergeCell ref="CP705:CP712"/>
    <mergeCell ref="CQ705:CQ712"/>
    <mergeCell ref="CR705:CR712"/>
    <mergeCell ref="F706:F711"/>
    <mergeCell ref="F712:G712"/>
    <mergeCell ref="A713:A720"/>
    <mergeCell ref="B713:B720"/>
    <mergeCell ref="C713:C720"/>
    <mergeCell ref="D713:D720"/>
    <mergeCell ref="E713:E720"/>
    <mergeCell ref="F713:G713"/>
    <mergeCell ref="AM713:AM720"/>
    <mergeCell ref="AN713:AN720"/>
    <mergeCell ref="AO713:AO720"/>
    <mergeCell ref="AP713:AP720"/>
    <mergeCell ref="AQ713:AQ720"/>
    <mergeCell ref="AR713:AR720"/>
    <mergeCell ref="AS713:AS720"/>
    <mergeCell ref="AT713:AT720"/>
    <mergeCell ref="AU713:AU720"/>
    <mergeCell ref="AV713:AV720"/>
    <mergeCell ref="AW713:AW720"/>
    <mergeCell ref="AX713:AX720"/>
    <mergeCell ref="AY713:AY720"/>
    <mergeCell ref="AZ713:AZ720"/>
    <mergeCell ref="BA713:BA720"/>
    <mergeCell ref="BB713:BB720"/>
    <mergeCell ref="BC713:BC720"/>
    <mergeCell ref="BD713:BD720"/>
    <mergeCell ref="BE713:BE720"/>
    <mergeCell ref="BF713:BF720"/>
    <mergeCell ref="BG713:BG720"/>
    <mergeCell ref="BH713:BH720"/>
    <mergeCell ref="BI713:BI720"/>
    <mergeCell ref="BJ713:BJ720"/>
    <mergeCell ref="BK713:BK720"/>
    <mergeCell ref="BL713:BL720"/>
    <mergeCell ref="BM713:BM720"/>
    <mergeCell ref="BN713:BN720"/>
    <mergeCell ref="BO713:BO720"/>
    <mergeCell ref="BP713:BP720"/>
    <mergeCell ref="BQ713:BQ720"/>
    <mergeCell ref="BR713:BR720"/>
    <mergeCell ref="BS713:BS720"/>
    <mergeCell ref="BT713:BT720"/>
    <mergeCell ref="BV713:BV720"/>
    <mergeCell ref="BW713:BW720"/>
    <mergeCell ref="BX713:BX720"/>
    <mergeCell ref="BY713:BY720"/>
    <mergeCell ref="BZ713:BZ720"/>
    <mergeCell ref="CA713:CA720"/>
    <mergeCell ref="CB713:CB720"/>
    <mergeCell ref="CC713:CC720"/>
    <mergeCell ref="CD713:CD720"/>
    <mergeCell ref="CE713:CE720"/>
    <mergeCell ref="CF713:CF720"/>
    <mergeCell ref="CG713:CG720"/>
    <mergeCell ref="CH713:CH720"/>
    <mergeCell ref="CI713:CI720"/>
    <mergeCell ref="CJ713:CJ720"/>
    <mergeCell ref="CL713:CL720"/>
    <mergeCell ref="CM713:CM720"/>
    <mergeCell ref="CN713:CN720"/>
    <mergeCell ref="CP713:CP720"/>
    <mergeCell ref="CQ713:CQ720"/>
    <mergeCell ref="CR713:CR720"/>
    <mergeCell ref="F714:F719"/>
    <mergeCell ref="F720:G720"/>
    <mergeCell ref="A721:A728"/>
    <mergeCell ref="B721:B728"/>
    <mergeCell ref="C721:C728"/>
    <mergeCell ref="D721:D728"/>
    <mergeCell ref="E721:E728"/>
    <mergeCell ref="F721:G721"/>
    <mergeCell ref="AM721:AM728"/>
    <mergeCell ref="AN721:AN728"/>
    <mergeCell ref="AO721:AO728"/>
    <mergeCell ref="AP721:AP728"/>
    <mergeCell ref="AQ721:AQ728"/>
    <mergeCell ref="AR721:AR728"/>
    <mergeCell ref="AS721:AS728"/>
    <mergeCell ref="AT721:AT728"/>
    <mergeCell ref="AU721:AU728"/>
    <mergeCell ref="AV721:AV728"/>
    <mergeCell ref="AW721:AW728"/>
    <mergeCell ref="AX721:AX728"/>
    <mergeCell ref="AY721:AY728"/>
    <mergeCell ref="AZ721:AZ728"/>
    <mergeCell ref="BA721:BA728"/>
    <mergeCell ref="BB721:BB728"/>
    <mergeCell ref="BC721:BC728"/>
    <mergeCell ref="BD721:BD728"/>
    <mergeCell ref="BE721:BE728"/>
    <mergeCell ref="BF721:BF728"/>
    <mergeCell ref="BG721:BG728"/>
    <mergeCell ref="BH721:BH728"/>
    <mergeCell ref="BI721:BI728"/>
    <mergeCell ref="BJ721:BJ728"/>
    <mergeCell ref="BK721:BK728"/>
    <mergeCell ref="BL721:BL728"/>
    <mergeCell ref="BM721:BM728"/>
    <mergeCell ref="BN721:BN728"/>
    <mergeCell ref="BO721:BO728"/>
    <mergeCell ref="BP721:BP728"/>
    <mergeCell ref="BQ721:BQ728"/>
    <mergeCell ref="BR721:BR728"/>
    <mergeCell ref="BS721:BS728"/>
    <mergeCell ref="BT721:BT728"/>
    <mergeCell ref="BU721:BU728"/>
    <mergeCell ref="BV721:BV728"/>
    <mergeCell ref="BW721:BW728"/>
    <mergeCell ref="BX721:BX728"/>
    <mergeCell ref="BY721:BY728"/>
    <mergeCell ref="BZ721:BZ728"/>
    <mergeCell ref="CA721:CA728"/>
    <mergeCell ref="CB721:CB728"/>
    <mergeCell ref="CC721:CC728"/>
    <mergeCell ref="CD721:CD728"/>
    <mergeCell ref="CE721:CE728"/>
    <mergeCell ref="CF721:CF728"/>
    <mergeCell ref="CG721:CG728"/>
    <mergeCell ref="CH721:CH728"/>
    <mergeCell ref="CI721:CI728"/>
    <mergeCell ref="CL721:CL728"/>
    <mergeCell ref="CM721:CM728"/>
    <mergeCell ref="CN721:CN728"/>
    <mergeCell ref="CP721:CP728"/>
    <mergeCell ref="CQ721:CQ728"/>
    <mergeCell ref="CR721:CR728"/>
    <mergeCell ref="CL729:CL736"/>
    <mergeCell ref="CM729:CM736"/>
    <mergeCell ref="CN729:CN736"/>
    <mergeCell ref="CP729:CP736"/>
    <mergeCell ref="CQ729:CQ736"/>
    <mergeCell ref="CR729:CR736"/>
    <mergeCell ref="BN737:BN744"/>
    <mergeCell ref="BO737:BO744"/>
    <mergeCell ref="BP737:BP744"/>
    <mergeCell ref="BQ737:BQ744"/>
    <mergeCell ref="BR737:BR744"/>
    <mergeCell ref="BS737:BS744"/>
    <mergeCell ref="BT737:BT744"/>
    <mergeCell ref="BU737:BU744"/>
    <mergeCell ref="BV737:BV744"/>
    <mergeCell ref="BW737:BW744"/>
    <mergeCell ref="BX737:BX744"/>
    <mergeCell ref="BY737:BY744"/>
    <mergeCell ref="BZ737:BZ744"/>
    <mergeCell ref="CA737:CA744"/>
    <mergeCell ref="CB737:CB744"/>
    <mergeCell ref="CD737:CD744"/>
    <mergeCell ref="CE737:CE744"/>
    <mergeCell ref="CF737:CF744"/>
    <mergeCell ref="CG737:CG744"/>
    <mergeCell ref="CH737:CH744"/>
    <mergeCell ref="CI737:CI744"/>
    <mergeCell ref="CL737:CL744"/>
    <mergeCell ref="CM737:CM744"/>
    <mergeCell ref="CK721:CK728"/>
    <mergeCell ref="CK729:CK736"/>
    <mergeCell ref="CB729:CB736"/>
    <mergeCell ref="CC729:CC736"/>
    <mergeCell ref="CD729:CD736"/>
    <mergeCell ref="CE729:CE736"/>
    <mergeCell ref="CF729:CF736"/>
    <mergeCell ref="CG729:CG736"/>
    <mergeCell ref="CH729:CH736"/>
    <mergeCell ref="CI729:CI736"/>
    <mergeCell ref="F737:G737"/>
    <mergeCell ref="AM737:AM744"/>
    <mergeCell ref="AN737:AN744"/>
    <mergeCell ref="AO737:AO744"/>
    <mergeCell ref="AP737:AP744"/>
    <mergeCell ref="AQ737:AQ744"/>
    <mergeCell ref="AR737:AR744"/>
    <mergeCell ref="AS737:AS744"/>
    <mergeCell ref="AT737:AT744"/>
    <mergeCell ref="AU737:AU744"/>
    <mergeCell ref="AV737:AV744"/>
    <mergeCell ref="AW737:AW744"/>
    <mergeCell ref="AX737:AX744"/>
    <mergeCell ref="AY737:AY744"/>
    <mergeCell ref="AZ737:AZ744"/>
    <mergeCell ref="BA737:BA744"/>
    <mergeCell ref="BB737:BB744"/>
    <mergeCell ref="BC737:BC744"/>
    <mergeCell ref="BD737:BD744"/>
    <mergeCell ref="BE737:BE744"/>
    <mergeCell ref="BF737:BF744"/>
    <mergeCell ref="BG737:BG744"/>
    <mergeCell ref="BH737:BH744"/>
    <mergeCell ref="BI737:BI744"/>
    <mergeCell ref="BJ737:BJ744"/>
    <mergeCell ref="BK737:BK744"/>
    <mergeCell ref="BD729:BD736"/>
    <mergeCell ref="BE729:BE736"/>
    <mergeCell ref="BF729:BF736"/>
    <mergeCell ref="BG729:BG736"/>
    <mergeCell ref="BH729:BH736"/>
    <mergeCell ref="BI729:BI736"/>
    <mergeCell ref="BJ729:BJ736"/>
    <mergeCell ref="BK729:BK736"/>
    <mergeCell ref="A729:A736"/>
    <mergeCell ref="B729:B736"/>
    <mergeCell ref="C729:C736"/>
    <mergeCell ref="D729:D736"/>
    <mergeCell ref="E729:E736"/>
    <mergeCell ref="F729:G729"/>
    <mergeCell ref="AM729:AM736"/>
    <mergeCell ref="AN729:AN736"/>
    <mergeCell ref="AO729:AO736"/>
    <mergeCell ref="AP729:AP736"/>
    <mergeCell ref="AQ729:AQ736"/>
    <mergeCell ref="AR729:AR736"/>
    <mergeCell ref="AS729:AS736"/>
    <mergeCell ref="AT729:AT736"/>
    <mergeCell ref="AU729:AU736"/>
    <mergeCell ref="AV729:AV736"/>
    <mergeCell ref="AW729:AW736"/>
    <mergeCell ref="AX729:AX736"/>
    <mergeCell ref="AY729:AY736"/>
    <mergeCell ref="AZ729:AZ736"/>
    <mergeCell ref="BA729:BA736"/>
    <mergeCell ref="BB729:BB736"/>
    <mergeCell ref="BC729:BC736"/>
    <mergeCell ref="CN737:CN744"/>
    <mergeCell ref="CP737:CP744"/>
    <mergeCell ref="CQ737:CQ744"/>
    <mergeCell ref="CR737:CR744"/>
    <mergeCell ref="F738:F743"/>
    <mergeCell ref="F744:G744"/>
    <mergeCell ref="A745:A752"/>
    <mergeCell ref="B745:B752"/>
    <mergeCell ref="C745:C752"/>
    <mergeCell ref="D745:D752"/>
    <mergeCell ref="E745:E752"/>
    <mergeCell ref="F745:G745"/>
    <mergeCell ref="AM745:AM752"/>
    <mergeCell ref="AN745:AN752"/>
    <mergeCell ref="AO745:AO752"/>
    <mergeCell ref="AP745:AP752"/>
    <mergeCell ref="AQ745:AQ752"/>
    <mergeCell ref="AR745:AR752"/>
    <mergeCell ref="AS745:AS752"/>
    <mergeCell ref="AT745:AT752"/>
    <mergeCell ref="AU745:AU752"/>
    <mergeCell ref="AV745:AV752"/>
    <mergeCell ref="AW745:AW752"/>
    <mergeCell ref="AX745:AX752"/>
    <mergeCell ref="AY745:AY752"/>
    <mergeCell ref="AZ745:AZ752"/>
    <mergeCell ref="BA745:BA752"/>
    <mergeCell ref="BB745:BB752"/>
    <mergeCell ref="BC745:BC752"/>
    <mergeCell ref="BD745:BD752"/>
    <mergeCell ref="BE745:BE752"/>
    <mergeCell ref="BF745:BF752"/>
    <mergeCell ref="BG745:BG752"/>
    <mergeCell ref="BH745:BH752"/>
    <mergeCell ref="BI745:BI752"/>
    <mergeCell ref="BJ745:BJ752"/>
    <mergeCell ref="BK745:BK752"/>
    <mergeCell ref="BL745:BL752"/>
    <mergeCell ref="BM745:BM752"/>
    <mergeCell ref="F730:F735"/>
    <mergeCell ref="F736:G736"/>
    <mergeCell ref="BN745:BN752"/>
    <mergeCell ref="BO745:BO752"/>
    <mergeCell ref="BP745:BP752"/>
    <mergeCell ref="BQ745:BQ752"/>
    <mergeCell ref="BR745:BR752"/>
    <mergeCell ref="BS745:BS752"/>
    <mergeCell ref="BT745:BT752"/>
    <mergeCell ref="BU745:BU752"/>
    <mergeCell ref="BV745:BV752"/>
    <mergeCell ref="BW745:BW752"/>
    <mergeCell ref="BX745:BX752"/>
    <mergeCell ref="BY745:BY752"/>
    <mergeCell ref="BZ745:BZ752"/>
    <mergeCell ref="CA745:CA752"/>
    <mergeCell ref="CD745:CD752"/>
    <mergeCell ref="CE745:CE752"/>
    <mergeCell ref="CF745:CF752"/>
    <mergeCell ref="CG745:CG752"/>
    <mergeCell ref="CH745:CH752"/>
    <mergeCell ref="CI745:CI752"/>
    <mergeCell ref="CL745:CL752"/>
    <mergeCell ref="CM745:CM752"/>
    <mergeCell ref="CN745:CN752"/>
    <mergeCell ref="CK737:CK744"/>
    <mergeCell ref="CK745:CK752"/>
    <mergeCell ref="A753:A760"/>
    <mergeCell ref="B753:B760"/>
    <mergeCell ref="C753:C760"/>
    <mergeCell ref="D753:D760"/>
    <mergeCell ref="E753:E760"/>
    <mergeCell ref="F753:G753"/>
    <mergeCell ref="AM753:AM760"/>
    <mergeCell ref="AN753:AN760"/>
    <mergeCell ref="AO753:AO760"/>
    <mergeCell ref="AP753:AP760"/>
    <mergeCell ref="AQ753:AQ760"/>
    <mergeCell ref="AR753:AR760"/>
    <mergeCell ref="AS753:AS760"/>
    <mergeCell ref="AT753:AT760"/>
    <mergeCell ref="AU753:AU760"/>
    <mergeCell ref="AV753:AV760"/>
    <mergeCell ref="AW753:AW760"/>
    <mergeCell ref="AX753:AX760"/>
    <mergeCell ref="AY753:AY760"/>
    <mergeCell ref="AZ753:AZ760"/>
    <mergeCell ref="BA753:BA760"/>
    <mergeCell ref="BB753:BB760"/>
    <mergeCell ref="BC753:BC760"/>
    <mergeCell ref="BD753:BD760"/>
    <mergeCell ref="BE753:BE760"/>
    <mergeCell ref="BF753:BF760"/>
    <mergeCell ref="BG753:BG760"/>
    <mergeCell ref="BH753:BH760"/>
    <mergeCell ref="BI753:BI760"/>
    <mergeCell ref="BJ753:BJ760"/>
    <mergeCell ref="BK753:BK760"/>
    <mergeCell ref="BL753:BL760"/>
    <mergeCell ref="BM753:BM760"/>
    <mergeCell ref="BL737:BL744"/>
    <mergeCell ref="BM737:BM744"/>
    <mergeCell ref="A737:A744"/>
    <mergeCell ref="B737:B744"/>
    <mergeCell ref="C737:C744"/>
    <mergeCell ref="D737:D744"/>
    <mergeCell ref="BT785:BT792"/>
    <mergeCell ref="BU785:BU792"/>
    <mergeCell ref="BV785:BV792"/>
    <mergeCell ref="BZ785:BZ792"/>
    <mergeCell ref="CA785:CA792"/>
    <mergeCell ref="CB785:CB792"/>
    <mergeCell ref="AQ761:AQ768"/>
    <mergeCell ref="AR761:AR768"/>
    <mergeCell ref="AS761:AS768"/>
    <mergeCell ref="AT761:AT768"/>
    <mergeCell ref="AU761:AU768"/>
    <mergeCell ref="AV761:AV768"/>
    <mergeCell ref="AW761:AW768"/>
    <mergeCell ref="AX761:AX768"/>
    <mergeCell ref="AY761:AY768"/>
    <mergeCell ref="AZ761:AZ768"/>
    <mergeCell ref="BA761:BA768"/>
    <mergeCell ref="BB761:BB768"/>
    <mergeCell ref="BC761:BC768"/>
    <mergeCell ref="BD761:BD768"/>
    <mergeCell ref="BE761:BE768"/>
    <mergeCell ref="BF761:BF768"/>
    <mergeCell ref="BG761:BG768"/>
    <mergeCell ref="BH761:BH768"/>
    <mergeCell ref="BI761:BI768"/>
    <mergeCell ref="BJ761:BJ768"/>
    <mergeCell ref="BK761:BK768"/>
    <mergeCell ref="BL761:BL768"/>
    <mergeCell ref="BM761:BM768"/>
    <mergeCell ref="CP745:CP752"/>
    <mergeCell ref="CQ745:CQ752"/>
    <mergeCell ref="CR745:CR752"/>
    <mergeCell ref="F746:F751"/>
    <mergeCell ref="F752:G752"/>
    <mergeCell ref="BN753:BN760"/>
    <mergeCell ref="BO753:BO760"/>
    <mergeCell ref="BP753:BP760"/>
    <mergeCell ref="BQ753:BQ760"/>
    <mergeCell ref="BR753:BR760"/>
    <mergeCell ref="BS753:BS760"/>
    <mergeCell ref="BT753:BT760"/>
    <mergeCell ref="BU753:BU760"/>
    <mergeCell ref="BV753:BV760"/>
    <mergeCell ref="BW753:BW760"/>
    <mergeCell ref="BX753:BX760"/>
    <mergeCell ref="BY753:BY760"/>
    <mergeCell ref="BZ753:BZ760"/>
    <mergeCell ref="CD753:CD760"/>
    <mergeCell ref="CE753:CE760"/>
    <mergeCell ref="CF753:CF760"/>
    <mergeCell ref="CG753:CG760"/>
    <mergeCell ref="CH753:CH760"/>
    <mergeCell ref="CI753:CI760"/>
    <mergeCell ref="CL753:CL760"/>
    <mergeCell ref="CM753:CM760"/>
    <mergeCell ref="CN753:CN760"/>
    <mergeCell ref="CK753:CK760"/>
    <mergeCell ref="CP753:CP760"/>
    <mergeCell ref="CQ753:CQ760"/>
    <mergeCell ref="CR753:CR760"/>
    <mergeCell ref="BZ777:BZ784"/>
    <mergeCell ref="CA777:CA784"/>
    <mergeCell ref="CB777:CB784"/>
    <mergeCell ref="CC777:CC784"/>
    <mergeCell ref="CD777:CD784"/>
    <mergeCell ref="CE777:CE784"/>
    <mergeCell ref="CF777:CF784"/>
    <mergeCell ref="CG777:CG784"/>
    <mergeCell ref="CH777:CH784"/>
    <mergeCell ref="CI777:CI784"/>
    <mergeCell ref="CL777:CL784"/>
    <mergeCell ref="CN777:CN784"/>
    <mergeCell ref="A777:A784"/>
    <mergeCell ref="B777:B784"/>
    <mergeCell ref="C777:C784"/>
    <mergeCell ref="D777:D784"/>
    <mergeCell ref="E777:E784"/>
    <mergeCell ref="F777:G777"/>
    <mergeCell ref="AM777:AM784"/>
    <mergeCell ref="AN777:AN784"/>
    <mergeCell ref="AO777:AO784"/>
    <mergeCell ref="AP777:AP784"/>
    <mergeCell ref="AQ777:AQ784"/>
    <mergeCell ref="AR777:AR784"/>
    <mergeCell ref="AS777:AS784"/>
    <mergeCell ref="AT777:AT784"/>
    <mergeCell ref="AU777:AU784"/>
    <mergeCell ref="AV777:AV784"/>
    <mergeCell ref="AW777:AW784"/>
    <mergeCell ref="AX777:AX784"/>
    <mergeCell ref="AY777:AY784"/>
    <mergeCell ref="AZ777:AZ784"/>
    <mergeCell ref="BA777:BA784"/>
    <mergeCell ref="BB777:BB784"/>
    <mergeCell ref="BC777:BC784"/>
    <mergeCell ref="BD777:BD784"/>
    <mergeCell ref="BE777:BE784"/>
    <mergeCell ref="BF777:BF784"/>
    <mergeCell ref="BG777:BG784"/>
    <mergeCell ref="BH777:BH784"/>
    <mergeCell ref="BI777:BI784"/>
    <mergeCell ref="BM777:BM784"/>
    <mergeCell ref="F778:F783"/>
    <mergeCell ref="F784:G784"/>
    <mergeCell ref="BN777:BN784"/>
    <mergeCell ref="BO777:BO784"/>
    <mergeCell ref="BP777:BP784"/>
    <mergeCell ref="BQ777:BQ784"/>
    <mergeCell ref="BR777:BR784"/>
    <mergeCell ref="BS777:BS784"/>
    <mergeCell ref="BJ777:BJ784"/>
    <mergeCell ref="BK777:BK784"/>
    <mergeCell ref="AQ769:AQ776"/>
    <mergeCell ref="AR769:AR776"/>
    <mergeCell ref="AS769:AS776"/>
    <mergeCell ref="AT769:AT776"/>
    <mergeCell ref="AU769:AU776"/>
    <mergeCell ref="AV769:AV776"/>
    <mergeCell ref="AW769:AW776"/>
    <mergeCell ref="AX769:AX776"/>
    <mergeCell ref="AY769:AY776"/>
    <mergeCell ref="AZ769:AZ776"/>
    <mergeCell ref="BA769:BA776"/>
    <mergeCell ref="BB769:BB776"/>
    <mergeCell ref="BC769:BC776"/>
    <mergeCell ref="BD769:BD776"/>
    <mergeCell ref="BE769:BE776"/>
    <mergeCell ref="BF769:BF776"/>
    <mergeCell ref="BG769:BG776"/>
    <mergeCell ref="BH769:BH776"/>
    <mergeCell ref="BI769:BI776"/>
    <mergeCell ref="BR769:BR776"/>
    <mergeCell ref="BS769:BS776"/>
    <mergeCell ref="BO769:BO776"/>
    <mergeCell ref="BP769:BP776"/>
    <mergeCell ref="BQ769:BQ776"/>
    <mergeCell ref="BR761:BR768"/>
    <mergeCell ref="BS761:BS768"/>
    <mergeCell ref="A785:A792"/>
    <mergeCell ref="B785:B792"/>
    <mergeCell ref="C785:C792"/>
    <mergeCell ref="D785:D792"/>
    <mergeCell ref="E785:E792"/>
    <mergeCell ref="F785:G785"/>
    <mergeCell ref="AM785:AM792"/>
    <mergeCell ref="AN785:AN792"/>
    <mergeCell ref="CL793:CL800"/>
    <mergeCell ref="CN793:CN800"/>
    <mergeCell ref="CM793:CM800"/>
    <mergeCell ref="CP793:CP800"/>
    <mergeCell ref="BT761:BT768"/>
    <mergeCell ref="BU761:BU768"/>
    <mergeCell ref="BV761:BV768"/>
    <mergeCell ref="BW761:BW768"/>
    <mergeCell ref="BX761:BX768"/>
    <mergeCell ref="CD761:CD768"/>
    <mergeCell ref="CE761:CE768"/>
    <mergeCell ref="CF761:CF768"/>
    <mergeCell ref="CG761:CG768"/>
    <mergeCell ref="CH761:CH768"/>
    <mergeCell ref="CI761:CI768"/>
    <mergeCell ref="CL761:CL768"/>
    <mergeCell ref="CN761:CN768"/>
    <mergeCell ref="A761:A768"/>
    <mergeCell ref="B761:B768"/>
    <mergeCell ref="C761:C768"/>
    <mergeCell ref="D761:D768"/>
    <mergeCell ref="E761:E768"/>
    <mergeCell ref="F761:G761"/>
    <mergeCell ref="AM761:AM768"/>
    <mergeCell ref="AN761:AN768"/>
    <mergeCell ref="AO761:AO768"/>
    <mergeCell ref="AP761:AP768"/>
    <mergeCell ref="CP769:CP776"/>
    <mergeCell ref="CQ769:CQ776"/>
    <mergeCell ref="CR769:CR776"/>
    <mergeCell ref="F770:F775"/>
    <mergeCell ref="F776:G776"/>
    <mergeCell ref="CQ777:CQ784"/>
    <mergeCell ref="CR777:CR784"/>
    <mergeCell ref="BT769:BT776"/>
    <mergeCell ref="BU769:BU776"/>
    <mergeCell ref="BV769:BV776"/>
    <mergeCell ref="BW769:BW776"/>
    <mergeCell ref="BX769:BX776"/>
    <mergeCell ref="BY769:BY776"/>
    <mergeCell ref="BZ769:BZ776"/>
    <mergeCell ref="CA769:CA776"/>
    <mergeCell ref="CD769:CD776"/>
    <mergeCell ref="CE769:CE776"/>
    <mergeCell ref="CF769:CF776"/>
    <mergeCell ref="CG769:CG776"/>
    <mergeCell ref="CH769:CH776"/>
    <mergeCell ref="CI769:CI776"/>
    <mergeCell ref="CL769:CL776"/>
    <mergeCell ref="CN769:CN776"/>
    <mergeCell ref="BT777:BT784"/>
    <mergeCell ref="BU777:BU784"/>
    <mergeCell ref="BV777:BV784"/>
    <mergeCell ref="BW777:BW784"/>
    <mergeCell ref="BX777:BX784"/>
    <mergeCell ref="BY777:BY784"/>
    <mergeCell ref="F762:F767"/>
    <mergeCell ref="F768:G768"/>
    <mergeCell ref="A769:A776"/>
    <mergeCell ref="B769:B776"/>
    <mergeCell ref="C769:C776"/>
    <mergeCell ref="D769:D776"/>
    <mergeCell ref="E769:E776"/>
    <mergeCell ref="F769:G769"/>
    <mergeCell ref="CA809:CA816"/>
    <mergeCell ref="CB809:CB816"/>
    <mergeCell ref="CC809:CC816"/>
    <mergeCell ref="CD809:CD816"/>
    <mergeCell ref="CC785:CC792"/>
    <mergeCell ref="CD785:CD792"/>
    <mergeCell ref="CE785:CE792"/>
    <mergeCell ref="CF785:CF792"/>
    <mergeCell ref="BW785:BW792"/>
    <mergeCell ref="BX785:BX792"/>
    <mergeCell ref="CP777:CP784"/>
    <mergeCell ref="BJ769:BJ776"/>
    <mergeCell ref="BK769:BK776"/>
    <mergeCell ref="BL769:BL776"/>
    <mergeCell ref="BM769:BM776"/>
    <mergeCell ref="BN769:BN776"/>
    <mergeCell ref="CP785:CP792"/>
    <mergeCell ref="CQ785:CQ792"/>
    <mergeCell ref="CR785:CR792"/>
    <mergeCell ref="F786:F791"/>
    <mergeCell ref="F792:G792"/>
    <mergeCell ref="CQ793:CQ800"/>
    <mergeCell ref="CR793:CR800"/>
    <mergeCell ref="AO785:AO792"/>
    <mergeCell ref="AP785:AP792"/>
    <mergeCell ref="AQ785:AQ792"/>
    <mergeCell ref="AR785:AR792"/>
    <mergeCell ref="AS785:AS792"/>
    <mergeCell ref="AT785:AT792"/>
    <mergeCell ref="AU785:AU792"/>
    <mergeCell ref="AV785:AV792"/>
    <mergeCell ref="AW785:AW792"/>
    <mergeCell ref="AX785:AX792"/>
    <mergeCell ref="AY785:AY792"/>
    <mergeCell ref="AZ785:AZ792"/>
    <mergeCell ref="BA785:BA792"/>
    <mergeCell ref="BB785:BB792"/>
    <mergeCell ref="BC785:BC792"/>
    <mergeCell ref="BD785:BD792"/>
    <mergeCell ref="BE785:BE792"/>
    <mergeCell ref="BF785:BF792"/>
    <mergeCell ref="BG785:BG792"/>
    <mergeCell ref="BH785:BH792"/>
    <mergeCell ref="BI785:BI792"/>
    <mergeCell ref="BJ785:BJ792"/>
    <mergeCell ref="BK785:BK792"/>
    <mergeCell ref="BL785:BL792"/>
    <mergeCell ref="BM785:BM792"/>
    <mergeCell ref="BN785:BN792"/>
    <mergeCell ref="BO785:BO792"/>
    <mergeCell ref="BP785:BP792"/>
    <mergeCell ref="BQ785:BQ792"/>
    <mergeCell ref="BR785:BR792"/>
    <mergeCell ref="BS785:BS792"/>
    <mergeCell ref="CG785:CG792"/>
    <mergeCell ref="CH785:CH792"/>
    <mergeCell ref="CI785:CI792"/>
    <mergeCell ref="BY785:BY792"/>
    <mergeCell ref="CJ785:CJ792"/>
    <mergeCell ref="CK785:CK792"/>
    <mergeCell ref="CL785:CL792"/>
    <mergeCell ref="CN785:CN792"/>
    <mergeCell ref="CJ793:CJ800"/>
    <mergeCell ref="CK793:CK800"/>
    <mergeCell ref="BU801:BU808"/>
    <mergeCell ref="BV801:BV808"/>
    <mergeCell ref="BW801:BW808"/>
    <mergeCell ref="BX801:BX808"/>
    <mergeCell ref="BY801:BY808"/>
    <mergeCell ref="BZ801:BZ808"/>
    <mergeCell ref="CA801:CA808"/>
    <mergeCell ref="CB801:CB808"/>
    <mergeCell ref="CC801:CC808"/>
    <mergeCell ref="CD801:CD808"/>
    <mergeCell ref="BH793:BH800"/>
    <mergeCell ref="BI793:BI800"/>
    <mergeCell ref="BJ793:BJ800"/>
    <mergeCell ref="BN793:BN800"/>
    <mergeCell ref="BO793:BO800"/>
    <mergeCell ref="BP793:BP800"/>
    <mergeCell ref="BQ793:BQ800"/>
    <mergeCell ref="BR793:BR800"/>
    <mergeCell ref="BS793:BS800"/>
    <mergeCell ref="BT793:BT800"/>
    <mergeCell ref="BU793:BU800"/>
    <mergeCell ref="BV793:BV800"/>
    <mergeCell ref="BW793:BW800"/>
    <mergeCell ref="BX793:BX800"/>
    <mergeCell ref="BY793:BY800"/>
    <mergeCell ref="BZ793:BZ800"/>
    <mergeCell ref="CA793:CA800"/>
    <mergeCell ref="CB793:CB800"/>
    <mergeCell ref="CC793:CC800"/>
    <mergeCell ref="CD793:CD800"/>
    <mergeCell ref="F793:G793"/>
    <mergeCell ref="F802:F807"/>
    <mergeCell ref="F808:G808"/>
    <mergeCell ref="CE793:CE800"/>
    <mergeCell ref="CF793:CF800"/>
    <mergeCell ref="CG793:CG800"/>
    <mergeCell ref="CH793:CH800"/>
    <mergeCell ref="AM801:AM808"/>
    <mergeCell ref="AN801:AN808"/>
    <mergeCell ref="AO801:AO808"/>
    <mergeCell ref="AP801:AP808"/>
    <mergeCell ref="AQ801:AQ808"/>
    <mergeCell ref="AR801:AR808"/>
    <mergeCell ref="AS801:AS808"/>
    <mergeCell ref="AT801:AT808"/>
    <mergeCell ref="AU801:AU808"/>
    <mergeCell ref="AV801:AV808"/>
    <mergeCell ref="AW801:AW808"/>
    <mergeCell ref="AX801:AX808"/>
    <mergeCell ref="AY801:AY808"/>
    <mergeCell ref="AZ801:AZ808"/>
    <mergeCell ref="BA801:BA808"/>
    <mergeCell ref="BB801:BB808"/>
    <mergeCell ref="BC801:BC808"/>
    <mergeCell ref="BD801:BD808"/>
    <mergeCell ref="BE801:BE808"/>
    <mergeCell ref="BF801:BF808"/>
    <mergeCell ref="BG801:BG808"/>
    <mergeCell ref="BH801:BH808"/>
    <mergeCell ref="BI801:BI808"/>
    <mergeCell ref="BJ801:BJ808"/>
    <mergeCell ref="BK801:BK808"/>
    <mergeCell ref="BL801:BL808"/>
    <mergeCell ref="BM801:BM808"/>
    <mergeCell ref="CE801:CE808"/>
    <mergeCell ref="CG801:CG808"/>
    <mergeCell ref="CH801:CH808"/>
    <mergeCell ref="AM793:AM800"/>
    <mergeCell ref="AN793:AN800"/>
    <mergeCell ref="AO793:AO800"/>
    <mergeCell ref="AP793:AP800"/>
    <mergeCell ref="AQ793:AQ800"/>
    <mergeCell ref="AR793:AR800"/>
    <mergeCell ref="AS793:AS800"/>
    <mergeCell ref="AT793:AT800"/>
    <mergeCell ref="AU793:AU800"/>
    <mergeCell ref="AX793:AX800"/>
    <mergeCell ref="AY793:AY800"/>
    <mergeCell ref="AZ793:AZ800"/>
    <mergeCell ref="BA793:BA800"/>
    <mergeCell ref="BB793:BB800"/>
    <mergeCell ref="BC793:BC800"/>
    <mergeCell ref="BD793:BD800"/>
    <mergeCell ref="BE793:BE800"/>
    <mergeCell ref="BF793:BF800"/>
    <mergeCell ref="BG793:BG800"/>
    <mergeCell ref="BK793:BK800"/>
    <mergeCell ref="BL793:BL800"/>
    <mergeCell ref="BM793:BM800"/>
    <mergeCell ref="CF801:CF808"/>
    <mergeCell ref="BN801:BN808"/>
    <mergeCell ref="BO801:BO808"/>
    <mergeCell ref="BP801:BP808"/>
    <mergeCell ref="BQ801:BQ808"/>
    <mergeCell ref="BR801:BR808"/>
    <mergeCell ref="BS801:BS808"/>
    <mergeCell ref="BT801:BT808"/>
    <mergeCell ref="A801:A808"/>
    <mergeCell ref="B801:B808"/>
    <mergeCell ref="C801:C808"/>
    <mergeCell ref="D801:D808"/>
    <mergeCell ref="CE809:CE816"/>
    <mergeCell ref="CG809:CG816"/>
    <mergeCell ref="CH809:CH816"/>
    <mergeCell ref="CI809:CI816"/>
    <mergeCell ref="CJ809:CJ816"/>
    <mergeCell ref="CK809:CK816"/>
    <mergeCell ref="CL809:CL816"/>
    <mergeCell ref="CM809:CM816"/>
    <mergeCell ref="CN809:CN816"/>
    <mergeCell ref="CP809:CP816"/>
    <mergeCell ref="CQ809:CQ816"/>
    <mergeCell ref="CR809:CR816"/>
    <mergeCell ref="F810:F815"/>
    <mergeCell ref="F816:G816"/>
    <mergeCell ref="A809:A816"/>
    <mergeCell ref="B809:B816"/>
    <mergeCell ref="C809:C816"/>
    <mergeCell ref="D809:D816"/>
    <mergeCell ref="E809:E816"/>
    <mergeCell ref="F809:G809"/>
    <mergeCell ref="AM809:AM816"/>
    <mergeCell ref="AN809:AN816"/>
    <mergeCell ref="AO809:AO816"/>
    <mergeCell ref="AP809:AP816"/>
    <mergeCell ref="AQ809:AQ816"/>
    <mergeCell ref="AR809:AR816"/>
    <mergeCell ref="AS809:AS816"/>
    <mergeCell ref="AT809:AT816"/>
    <mergeCell ref="AU809:AU816"/>
    <mergeCell ref="AV809:AV816"/>
    <mergeCell ref="AW809:AW816"/>
    <mergeCell ref="AX809:AX816"/>
    <mergeCell ref="AY809:AY816"/>
    <mergeCell ref="AZ809:AZ816"/>
    <mergeCell ref="BA809:BA816"/>
    <mergeCell ref="BB809:BB816"/>
    <mergeCell ref="BC809:BC816"/>
    <mergeCell ref="BD809:BD816"/>
    <mergeCell ref="BE809:BE816"/>
    <mergeCell ref="BF809:BF816"/>
    <mergeCell ref="BG809:BG816"/>
    <mergeCell ref="BH809:BH816"/>
    <mergeCell ref="BI809:BI816"/>
    <mergeCell ref="BJ809:BJ816"/>
    <mergeCell ref="BK809:BK816"/>
    <mergeCell ref="BL809:BL816"/>
    <mergeCell ref="BM809:BM816"/>
    <mergeCell ref="BN809:BN816"/>
    <mergeCell ref="BO809:BO816"/>
    <mergeCell ref="BP809:BP816"/>
    <mergeCell ref="BQ809:BQ816"/>
    <mergeCell ref="BR809:BR816"/>
    <mergeCell ref="BS809:BS816"/>
    <mergeCell ref="BT809:BT816"/>
    <mergeCell ref="BU809:BU816"/>
    <mergeCell ref="BV809:BV816"/>
    <mergeCell ref="BW809:BW816"/>
    <mergeCell ref="BX809:BX816"/>
    <mergeCell ref="BY809:BY816"/>
    <mergeCell ref="BZ809:BZ816"/>
    <mergeCell ref="A817:A824"/>
    <mergeCell ref="B817:B824"/>
    <mergeCell ref="C817:C824"/>
    <mergeCell ref="D817:D824"/>
    <mergeCell ref="E817:E824"/>
    <mergeCell ref="F817:G817"/>
    <mergeCell ref="AM817:AM824"/>
    <mergeCell ref="AN817:AN824"/>
    <mergeCell ref="AO817:AO824"/>
    <mergeCell ref="AP817:AP824"/>
    <mergeCell ref="AQ817:AQ824"/>
    <mergeCell ref="AR817:AR824"/>
    <mergeCell ref="AS817:AS824"/>
    <mergeCell ref="AT817:AT824"/>
    <mergeCell ref="AU817:AU824"/>
    <mergeCell ref="AV817:AV824"/>
    <mergeCell ref="AW817:AW824"/>
    <mergeCell ref="AX817:AX824"/>
    <mergeCell ref="AY817:AY824"/>
    <mergeCell ref="AZ817:AZ824"/>
    <mergeCell ref="BA817:BA824"/>
    <mergeCell ref="BB817:BB824"/>
    <mergeCell ref="BC817:BC824"/>
    <mergeCell ref="BD817:BD824"/>
    <mergeCell ref="BE817:BE824"/>
    <mergeCell ref="BF817:BF824"/>
    <mergeCell ref="BG817:BG824"/>
    <mergeCell ref="BH817:BH824"/>
    <mergeCell ref="BI817:BI824"/>
    <mergeCell ref="BJ817:BJ824"/>
    <mergeCell ref="BK817:BK824"/>
    <mergeCell ref="BL817:BL824"/>
    <mergeCell ref="BM817:BM824"/>
    <mergeCell ref="BN817:BN824"/>
    <mergeCell ref="BO817:BO824"/>
    <mergeCell ref="BP817:BP824"/>
    <mergeCell ref="BQ817:BQ824"/>
    <mergeCell ref="BR817:BR824"/>
    <mergeCell ref="BS817:BS824"/>
    <mergeCell ref="BT817:BT824"/>
    <mergeCell ref="BU817:BU824"/>
    <mergeCell ref="BV817:BV824"/>
    <mergeCell ref="BW817:BW824"/>
    <mergeCell ref="BX817:BX824"/>
    <mergeCell ref="BY817:BY824"/>
    <mergeCell ref="BZ817:BZ824"/>
    <mergeCell ref="CA817:CA824"/>
    <mergeCell ref="CB817:CB824"/>
    <mergeCell ref="CC817:CC824"/>
    <mergeCell ref="CD817:CD824"/>
    <mergeCell ref="CE817:CE824"/>
    <mergeCell ref="CG817:CG824"/>
    <mergeCell ref="CH817:CH824"/>
    <mergeCell ref="CI817:CI824"/>
    <mergeCell ref="CJ817:CJ824"/>
    <mergeCell ref="CK817:CK824"/>
    <mergeCell ref="CL817:CL824"/>
    <mergeCell ref="CM817:CM824"/>
    <mergeCell ref="CN817:CN824"/>
    <mergeCell ref="CP817:CP824"/>
    <mergeCell ref="CQ817:CQ824"/>
    <mergeCell ref="CR817:CR824"/>
    <mergeCell ref="F818:F823"/>
    <mergeCell ref="F824:G824"/>
    <mergeCell ref="A825:A832"/>
    <mergeCell ref="B825:B832"/>
    <mergeCell ref="C825:C832"/>
    <mergeCell ref="D825:D832"/>
    <mergeCell ref="E825:E832"/>
    <mergeCell ref="F825:G825"/>
    <mergeCell ref="AM825:AM832"/>
    <mergeCell ref="AN825:AN832"/>
    <mergeCell ref="AO825:AO832"/>
    <mergeCell ref="AP825:AP832"/>
    <mergeCell ref="AQ825:AQ832"/>
    <mergeCell ref="AR825:AR832"/>
    <mergeCell ref="AS825:AS832"/>
    <mergeCell ref="AT825:AT832"/>
    <mergeCell ref="AU825:AU832"/>
    <mergeCell ref="AV825:AV832"/>
    <mergeCell ref="AW825:AW832"/>
    <mergeCell ref="AX825:AX832"/>
    <mergeCell ref="AY825:AY832"/>
    <mergeCell ref="AZ825:AZ832"/>
    <mergeCell ref="BA825:BA832"/>
    <mergeCell ref="BB825:BB832"/>
    <mergeCell ref="BC825:BC832"/>
    <mergeCell ref="BD825:BD832"/>
    <mergeCell ref="BE825:BE832"/>
    <mergeCell ref="BF825:BF832"/>
    <mergeCell ref="BG825:BG832"/>
    <mergeCell ref="BH825:BH832"/>
    <mergeCell ref="BI825:BI832"/>
    <mergeCell ref="BJ825:BJ832"/>
    <mergeCell ref="BK825:BK832"/>
    <mergeCell ref="BL825:BL832"/>
    <mergeCell ref="BM825:BM832"/>
    <mergeCell ref="BN825:BN832"/>
    <mergeCell ref="BO825:BO832"/>
    <mergeCell ref="BP825:BP832"/>
    <mergeCell ref="BQ825:BQ832"/>
    <mergeCell ref="BR825:BR832"/>
    <mergeCell ref="BS825:BS832"/>
    <mergeCell ref="BT825:BT832"/>
    <mergeCell ref="BU825:BU832"/>
    <mergeCell ref="BV825:BV832"/>
    <mergeCell ref="BW825:BW832"/>
    <mergeCell ref="BX825:BX832"/>
    <mergeCell ref="BY825:BY832"/>
    <mergeCell ref="BZ825:BZ832"/>
    <mergeCell ref="CA825:CA832"/>
    <mergeCell ref="CB825:CB832"/>
    <mergeCell ref="CC825:CC832"/>
    <mergeCell ref="CD825:CD832"/>
    <mergeCell ref="CK825:CK832"/>
    <mergeCell ref="CL825:CL832"/>
    <mergeCell ref="CM825:CM832"/>
    <mergeCell ref="CN825:CN832"/>
    <mergeCell ref="CP825:CP832"/>
    <mergeCell ref="CQ825:CQ832"/>
    <mergeCell ref="CR825:CR832"/>
    <mergeCell ref="F826:F831"/>
    <mergeCell ref="F832:G832"/>
    <mergeCell ref="A833:A840"/>
    <mergeCell ref="B833:B840"/>
    <mergeCell ref="C833:C840"/>
    <mergeCell ref="D833:D840"/>
    <mergeCell ref="E833:E840"/>
    <mergeCell ref="F833:G833"/>
    <mergeCell ref="AM833:AM840"/>
    <mergeCell ref="AN833:AN840"/>
    <mergeCell ref="AO833:AO840"/>
    <mergeCell ref="AP833:AP840"/>
    <mergeCell ref="AQ833:AQ840"/>
    <mergeCell ref="AR833:AR840"/>
    <mergeCell ref="AS833:AS840"/>
    <mergeCell ref="AT833:AT840"/>
    <mergeCell ref="AU833:AU840"/>
    <mergeCell ref="AV833:AV840"/>
    <mergeCell ref="AW833:AW840"/>
    <mergeCell ref="AX833:AX840"/>
    <mergeCell ref="AY833:AY840"/>
    <mergeCell ref="AZ833:AZ840"/>
    <mergeCell ref="BA833:BA840"/>
    <mergeCell ref="BB833:BB840"/>
    <mergeCell ref="BC833:BC840"/>
    <mergeCell ref="BD833:BD840"/>
    <mergeCell ref="BE833:BE840"/>
    <mergeCell ref="BF833:BF840"/>
    <mergeCell ref="BG833:BG840"/>
    <mergeCell ref="BH833:BH840"/>
    <mergeCell ref="BI833:BI840"/>
    <mergeCell ref="BJ833:BJ840"/>
    <mergeCell ref="BK833:BK840"/>
    <mergeCell ref="BL833:BL840"/>
    <mergeCell ref="BM833:BM840"/>
    <mergeCell ref="BN833:BN840"/>
    <mergeCell ref="BO833:BO840"/>
    <mergeCell ref="BP833:BP840"/>
    <mergeCell ref="BQ833:BQ840"/>
    <mergeCell ref="BR833:BR840"/>
    <mergeCell ref="E841:E848"/>
    <mergeCell ref="BY849:BY856"/>
    <mergeCell ref="BS833:BS840"/>
    <mergeCell ref="BT833:BT840"/>
    <mergeCell ref="BU833:BU840"/>
    <mergeCell ref="BV833:BV840"/>
    <mergeCell ref="BW833:BW840"/>
    <mergeCell ref="BX833:BX840"/>
    <mergeCell ref="BY833:BY840"/>
    <mergeCell ref="BZ833:BZ840"/>
    <mergeCell ref="CA833:CA840"/>
    <mergeCell ref="CB833:CB840"/>
    <mergeCell ref="CC833:CC840"/>
    <mergeCell ref="CD833:CD840"/>
    <mergeCell ref="CE833:CE840"/>
    <mergeCell ref="CG833:CG840"/>
    <mergeCell ref="CH833:CH840"/>
    <mergeCell ref="CI833:CI840"/>
    <mergeCell ref="CJ833:CJ840"/>
    <mergeCell ref="CK833:CK840"/>
    <mergeCell ref="CL833:CL840"/>
    <mergeCell ref="CM833:CM840"/>
    <mergeCell ref="CN833:CN840"/>
    <mergeCell ref="BK841:BK848"/>
    <mergeCell ref="BL841:BL848"/>
    <mergeCell ref="BM841:BM848"/>
    <mergeCell ref="BN841:BN848"/>
    <mergeCell ref="BO841:BO848"/>
    <mergeCell ref="BP841:BP848"/>
    <mergeCell ref="BQ841:BQ848"/>
    <mergeCell ref="BR841:BR848"/>
    <mergeCell ref="BS841:BS848"/>
    <mergeCell ref="BU841:BU848"/>
    <mergeCell ref="BV841:BV848"/>
    <mergeCell ref="BW841:BW848"/>
    <mergeCell ref="BX841:BX848"/>
    <mergeCell ref="BY841:BY848"/>
    <mergeCell ref="BZ841:BZ848"/>
    <mergeCell ref="CA841:CA848"/>
    <mergeCell ref="CB841:CB848"/>
    <mergeCell ref="CC841:CC848"/>
    <mergeCell ref="CD841:CD848"/>
    <mergeCell ref="CE841:CE848"/>
    <mergeCell ref="CG841:CG848"/>
    <mergeCell ref="CH841:CH848"/>
    <mergeCell ref="CI841:CI848"/>
    <mergeCell ref="CJ841:CJ848"/>
    <mergeCell ref="CK841:CK848"/>
    <mergeCell ref="CL841:CL848"/>
    <mergeCell ref="CM841:CM848"/>
    <mergeCell ref="CN841:CN848"/>
    <mergeCell ref="BT841:BT848"/>
    <mergeCell ref="CB849:CB856"/>
    <mergeCell ref="CC849:CC856"/>
    <mergeCell ref="CP865:CP872"/>
    <mergeCell ref="CQ865:CQ872"/>
    <mergeCell ref="BT857:BT864"/>
    <mergeCell ref="BU857:BU864"/>
    <mergeCell ref="CP841:CP848"/>
    <mergeCell ref="CQ841:CQ848"/>
    <mergeCell ref="CR841:CR848"/>
    <mergeCell ref="F842:F847"/>
    <mergeCell ref="F848:G848"/>
    <mergeCell ref="A849:A856"/>
    <mergeCell ref="B849:B856"/>
    <mergeCell ref="C849:C856"/>
    <mergeCell ref="D849:D856"/>
    <mergeCell ref="E849:E856"/>
    <mergeCell ref="F849:G849"/>
    <mergeCell ref="AM849:AM856"/>
    <mergeCell ref="AN849:AN856"/>
    <mergeCell ref="AO849:AO856"/>
    <mergeCell ref="AP849:AP856"/>
    <mergeCell ref="AQ849:AQ856"/>
    <mergeCell ref="AR849:AR856"/>
    <mergeCell ref="AS849:AS856"/>
    <mergeCell ref="AT849:AT856"/>
    <mergeCell ref="AU849:AU856"/>
    <mergeCell ref="AV849:AV856"/>
    <mergeCell ref="AW849:AW856"/>
    <mergeCell ref="AX849:AX856"/>
    <mergeCell ref="AY849:AY856"/>
    <mergeCell ref="AZ849:AZ856"/>
    <mergeCell ref="BA849:BA856"/>
    <mergeCell ref="BB849:BB856"/>
    <mergeCell ref="BC849:BC856"/>
    <mergeCell ref="BD849:BD856"/>
    <mergeCell ref="BE849:BE856"/>
    <mergeCell ref="BF849:BF856"/>
    <mergeCell ref="BG849:BG856"/>
    <mergeCell ref="BH849:BH856"/>
    <mergeCell ref="BI849:BI856"/>
    <mergeCell ref="BJ849:BJ856"/>
    <mergeCell ref="BK849:BK856"/>
    <mergeCell ref="BL849:BL856"/>
    <mergeCell ref="BM849:BM856"/>
    <mergeCell ref="BN849:BN856"/>
    <mergeCell ref="BO849:BO856"/>
    <mergeCell ref="BP849:BP856"/>
    <mergeCell ref="BQ849:BQ856"/>
    <mergeCell ref="BR849:BR856"/>
    <mergeCell ref="BS849:BS856"/>
    <mergeCell ref="BT849:BT856"/>
    <mergeCell ref="BU849:BU856"/>
    <mergeCell ref="BV849:BV856"/>
    <mergeCell ref="BW849:BW856"/>
    <mergeCell ref="BX849:BX856"/>
    <mergeCell ref="CJ849:CJ856"/>
    <mergeCell ref="CK849:CK856"/>
    <mergeCell ref="CL849:CL856"/>
    <mergeCell ref="CM849:CM856"/>
    <mergeCell ref="CN849:CN856"/>
    <mergeCell ref="A841:A848"/>
    <mergeCell ref="B841:B848"/>
    <mergeCell ref="C841:C848"/>
    <mergeCell ref="D841:D848"/>
    <mergeCell ref="CG857:CG864"/>
    <mergeCell ref="CH857:CH864"/>
    <mergeCell ref="AY881:AY888"/>
    <mergeCell ref="AZ881:AZ888"/>
    <mergeCell ref="BA881:BA888"/>
    <mergeCell ref="BB881:BB888"/>
    <mergeCell ref="BC881:BC888"/>
    <mergeCell ref="BD881:BD888"/>
    <mergeCell ref="BX873:BX880"/>
    <mergeCell ref="BY873:BY880"/>
    <mergeCell ref="CJ865:CJ872"/>
    <mergeCell ref="CK865:CK872"/>
    <mergeCell ref="CL865:CL872"/>
    <mergeCell ref="CP849:CP856"/>
    <mergeCell ref="CQ849:CQ856"/>
    <mergeCell ref="CR849:CR856"/>
    <mergeCell ref="F850:F855"/>
    <mergeCell ref="F856:G856"/>
    <mergeCell ref="A857:A864"/>
    <mergeCell ref="B857:B864"/>
    <mergeCell ref="C857:C864"/>
    <mergeCell ref="D857:D864"/>
    <mergeCell ref="E857:E864"/>
    <mergeCell ref="F857:G857"/>
    <mergeCell ref="AM857:AM864"/>
    <mergeCell ref="AN857:AN864"/>
    <mergeCell ref="AO857:AO864"/>
    <mergeCell ref="AP857:AP864"/>
    <mergeCell ref="AQ857:AQ864"/>
    <mergeCell ref="AR857:AR864"/>
    <mergeCell ref="AS857:AS864"/>
    <mergeCell ref="AT857:AT864"/>
    <mergeCell ref="AU857:AU864"/>
    <mergeCell ref="AV857:AV864"/>
    <mergeCell ref="AW857:AW864"/>
    <mergeCell ref="AX857:AX864"/>
    <mergeCell ref="AY857:AY864"/>
    <mergeCell ref="AZ857:AZ864"/>
    <mergeCell ref="BA857:BA864"/>
    <mergeCell ref="BB857:BB864"/>
    <mergeCell ref="BC857:BC864"/>
    <mergeCell ref="BD857:BD864"/>
    <mergeCell ref="BE857:BE864"/>
    <mergeCell ref="BF857:BF864"/>
    <mergeCell ref="BG857:BG864"/>
    <mergeCell ref="BH857:BH864"/>
    <mergeCell ref="BI857:BI864"/>
    <mergeCell ref="BJ857:BJ864"/>
    <mergeCell ref="BK857:BK864"/>
    <mergeCell ref="BL857:BL864"/>
    <mergeCell ref="BM857:BM864"/>
    <mergeCell ref="BN857:BN864"/>
    <mergeCell ref="BO857:BO864"/>
    <mergeCell ref="BP857:BP864"/>
    <mergeCell ref="BQ857:BQ864"/>
    <mergeCell ref="BR857:BR864"/>
    <mergeCell ref="BS857:BS864"/>
    <mergeCell ref="CP857:CP864"/>
    <mergeCell ref="CQ857:CQ864"/>
    <mergeCell ref="CR857:CR864"/>
    <mergeCell ref="F858:F863"/>
    <mergeCell ref="F864:G864"/>
    <mergeCell ref="BZ849:BZ856"/>
    <mergeCell ref="CA849:CA856"/>
    <mergeCell ref="BS865:BS872"/>
    <mergeCell ref="BT865:BT872"/>
    <mergeCell ref="BU865:BU872"/>
    <mergeCell ref="BV865:BV872"/>
    <mergeCell ref="BW865:BW872"/>
    <mergeCell ref="BX865:BX872"/>
    <mergeCell ref="BY865:BY872"/>
    <mergeCell ref="BZ865:BZ872"/>
    <mergeCell ref="CA865:CA872"/>
    <mergeCell ref="BQ873:BQ880"/>
    <mergeCell ref="BR873:BR880"/>
    <mergeCell ref="BS873:BS880"/>
    <mergeCell ref="BQ865:BQ872"/>
    <mergeCell ref="BO873:BO880"/>
    <mergeCell ref="BP873:BP880"/>
    <mergeCell ref="CQ873:CQ880"/>
    <mergeCell ref="CR873:CR880"/>
    <mergeCell ref="F874:F879"/>
    <mergeCell ref="F880:G880"/>
    <mergeCell ref="CQ881:CQ888"/>
    <mergeCell ref="CR881:CR888"/>
    <mergeCell ref="F873:G873"/>
    <mergeCell ref="AM873:AM880"/>
    <mergeCell ref="AN873:AN880"/>
    <mergeCell ref="AO873:AO880"/>
    <mergeCell ref="AP873:AP880"/>
    <mergeCell ref="AQ873:AQ880"/>
    <mergeCell ref="AR873:AR880"/>
    <mergeCell ref="AS873:AS880"/>
    <mergeCell ref="AT873:AT880"/>
    <mergeCell ref="AU873:AU880"/>
    <mergeCell ref="AV873:AV880"/>
    <mergeCell ref="AW873:AW880"/>
    <mergeCell ref="AX873:AX880"/>
    <mergeCell ref="AY873:AY880"/>
    <mergeCell ref="AZ873:AZ880"/>
    <mergeCell ref="BA873:BA880"/>
    <mergeCell ref="CC881:CC888"/>
    <mergeCell ref="CD881:CD888"/>
    <mergeCell ref="CE881:CE888"/>
    <mergeCell ref="CG881:CG888"/>
    <mergeCell ref="CH881:CH888"/>
    <mergeCell ref="CI881:CI888"/>
    <mergeCell ref="CP881:CP888"/>
    <mergeCell ref="F865:G865"/>
    <mergeCell ref="AM865:AM872"/>
    <mergeCell ref="AN865:AN872"/>
    <mergeCell ref="AO865:AO872"/>
    <mergeCell ref="AP865:AP872"/>
    <mergeCell ref="AQ865:AQ872"/>
    <mergeCell ref="AR865:AR872"/>
    <mergeCell ref="AS865:AS872"/>
    <mergeCell ref="AT865:AT872"/>
    <mergeCell ref="AU865:AU872"/>
    <mergeCell ref="A889:A896"/>
    <mergeCell ref="B889:B896"/>
    <mergeCell ref="C889:C896"/>
    <mergeCell ref="D889:D896"/>
    <mergeCell ref="E889:E896"/>
    <mergeCell ref="F889:G889"/>
    <mergeCell ref="AM889:AM896"/>
    <mergeCell ref="AN889:AN896"/>
    <mergeCell ref="AO889:AO896"/>
    <mergeCell ref="AP889:AP896"/>
    <mergeCell ref="AQ889:AQ896"/>
    <mergeCell ref="BO889:BO896"/>
    <mergeCell ref="BP889:BP896"/>
    <mergeCell ref="BQ889:BQ896"/>
    <mergeCell ref="CI865:CI872"/>
    <mergeCell ref="CJ881:CJ888"/>
    <mergeCell ref="CK881:CK888"/>
    <mergeCell ref="CL881:CL888"/>
    <mergeCell ref="CM881:CM888"/>
    <mergeCell ref="CP889:CP896"/>
    <mergeCell ref="BO881:BO888"/>
    <mergeCell ref="BP881:BP888"/>
    <mergeCell ref="BQ881:BQ888"/>
    <mergeCell ref="BR881:BR888"/>
    <mergeCell ref="BS881:BS888"/>
    <mergeCell ref="BT881:BT888"/>
    <mergeCell ref="BU881:BU888"/>
    <mergeCell ref="BV881:BV888"/>
    <mergeCell ref="BW881:BW888"/>
    <mergeCell ref="BX881:BX888"/>
    <mergeCell ref="BY881:BY888"/>
    <mergeCell ref="BZ881:BZ888"/>
    <mergeCell ref="CA881:CA888"/>
    <mergeCell ref="CB881:CB888"/>
    <mergeCell ref="BW889:BW896"/>
    <mergeCell ref="BX889:BX896"/>
    <mergeCell ref="BY889:BY896"/>
    <mergeCell ref="BZ889:BZ896"/>
    <mergeCell ref="CA889:CA896"/>
    <mergeCell ref="CN881:CN888"/>
    <mergeCell ref="A881:A888"/>
    <mergeCell ref="B881:B888"/>
    <mergeCell ref="C881:C888"/>
    <mergeCell ref="D881:D888"/>
    <mergeCell ref="E881:E888"/>
    <mergeCell ref="F881:G881"/>
    <mergeCell ref="AM881:AM888"/>
    <mergeCell ref="AN881:AN888"/>
    <mergeCell ref="AO881:AO888"/>
    <mergeCell ref="AP881:AP888"/>
    <mergeCell ref="AQ881:AQ888"/>
    <mergeCell ref="BD889:BD896"/>
    <mergeCell ref="BE889:BE896"/>
    <mergeCell ref="BF889:BF896"/>
    <mergeCell ref="BG889:BG896"/>
    <mergeCell ref="BH889:BH896"/>
    <mergeCell ref="BI889:BI896"/>
    <mergeCell ref="BJ889:BJ896"/>
    <mergeCell ref="BK889:BK896"/>
    <mergeCell ref="BL889:BL896"/>
    <mergeCell ref="BM889:BM896"/>
    <mergeCell ref="BN873:BN880"/>
    <mergeCell ref="BK873:BK880"/>
    <mergeCell ref="BL873:BL880"/>
    <mergeCell ref="A913:A920"/>
    <mergeCell ref="B913:B920"/>
    <mergeCell ref="C913:C920"/>
    <mergeCell ref="D913:D920"/>
    <mergeCell ref="E913:E920"/>
    <mergeCell ref="F913:G913"/>
    <mergeCell ref="AM913:AM920"/>
    <mergeCell ref="AN913:AN920"/>
    <mergeCell ref="AO913:AO920"/>
    <mergeCell ref="C905:C912"/>
    <mergeCell ref="D905:D912"/>
    <mergeCell ref="E905:E912"/>
    <mergeCell ref="BN905:BN912"/>
    <mergeCell ref="BT921:BT928"/>
    <mergeCell ref="BU921:BU928"/>
    <mergeCell ref="BV921:BV928"/>
    <mergeCell ref="BO905:BO912"/>
    <mergeCell ref="BP905:BP912"/>
    <mergeCell ref="BQ905:BQ912"/>
    <mergeCell ref="BR905:BR912"/>
    <mergeCell ref="BS905:BS912"/>
    <mergeCell ref="BT905:BT912"/>
    <mergeCell ref="BU905:BU912"/>
    <mergeCell ref="BV905:BV912"/>
    <mergeCell ref="BW905:BW912"/>
    <mergeCell ref="BX905:BX912"/>
    <mergeCell ref="BY905:BY912"/>
    <mergeCell ref="A865:A872"/>
    <mergeCell ref="B865:B872"/>
    <mergeCell ref="C865:C872"/>
    <mergeCell ref="D865:D872"/>
    <mergeCell ref="E865:E872"/>
    <mergeCell ref="A873:A880"/>
    <mergeCell ref="B873:B880"/>
    <mergeCell ref="C873:C880"/>
    <mergeCell ref="D873:D880"/>
    <mergeCell ref="E873:E880"/>
    <mergeCell ref="BI873:BI880"/>
    <mergeCell ref="BJ873:BJ880"/>
    <mergeCell ref="BM881:BM888"/>
    <mergeCell ref="BM873:BM880"/>
    <mergeCell ref="BT873:BT880"/>
    <mergeCell ref="BU873:BU880"/>
    <mergeCell ref="BV873:BV880"/>
    <mergeCell ref="BM865:BM872"/>
    <mergeCell ref="BN865:BN872"/>
    <mergeCell ref="BO865:BO872"/>
    <mergeCell ref="BD897:BD904"/>
    <mergeCell ref="BE897:BE904"/>
    <mergeCell ref="BF897:BF904"/>
    <mergeCell ref="BG897:BG904"/>
    <mergeCell ref="BH897:BH904"/>
    <mergeCell ref="BI897:BI904"/>
    <mergeCell ref="BJ897:BJ904"/>
    <mergeCell ref="BK897:BK904"/>
    <mergeCell ref="BL897:BL904"/>
    <mergeCell ref="F905:G905"/>
    <mergeCell ref="AM905:AM912"/>
    <mergeCell ref="AN905:AN912"/>
    <mergeCell ref="AO905:AO912"/>
    <mergeCell ref="BG881:BG888"/>
    <mergeCell ref="BH881:BH888"/>
    <mergeCell ref="BI881:BI888"/>
    <mergeCell ref="BJ881:BJ888"/>
    <mergeCell ref="AS1177:AS1184"/>
    <mergeCell ref="AT1177:AT1184"/>
    <mergeCell ref="AU1177:AU1184"/>
    <mergeCell ref="AV1177:AV1184"/>
    <mergeCell ref="AW1177:AW1184"/>
    <mergeCell ref="AX1177:AX1184"/>
    <mergeCell ref="AY1177:AY1184"/>
    <mergeCell ref="AZ1177:AZ1184"/>
    <mergeCell ref="BA1177:BA1184"/>
    <mergeCell ref="BB1177:BB1184"/>
    <mergeCell ref="BC1177:BC1184"/>
    <mergeCell ref="BD1177:BD1184"/>
    <mergeCell ref="BE1177:BE1184"/>
    <mergeCell ref="BF1177:BF1184"/>
    <mergeCell ref="BG1177:BG1184"/>
    <mergeCell ref="BH1177:BH1184"/>
    <mergeCell ref="BI1177:BI1184"/>
    <mergeCell ref="BJ1177:BJ1184"/>
    <mergeCell ref="BK1177:BK1184"/>
    <mergeCell ref="CP953:CP960"/>
    <mergeCell ref="BX913:BX920"/>
    <mergeCell ref="BY913:BY920"/>
    <mergeCell ref="BM921:BM928"/>
    <mergeCell ref="BN921:BN928"/>
    <mergeCell ref="BO921:BO928"/>
    <mergeCell ref="BP921:BP928"/>
    <mergeCell ref="CB937:CB944"/>
    <mergeCell ref="BF1065:BF1072"/>
    <mergeCell ref="AZ1041:AZ1048"/>
    <mergeCell ref="BO945:BO952"/>
    <mergeCell ref="AV1057:AV1064"/>
    <mergeCell ref="AW1057:AW1064"/>
    <mergeCell ref="AX1049:AX1056"/>
    <mergeCell ref="AX1041:AX1048"/>
    <mergeCell ref="BS1049:BS1056"/>
    <mergeCell ref="BG1073:BG1080"/>
    <mergeCell ref="BB1073:BB1080"/>
    <mergeCell ref="BC1073:BC1080"/>
    <mergeCell ref="BD1073:BD1080"/>
    <mergeCell ref="BC1057:BC1064"/>
    <mergeCell ref="BH1065:BH1072"/>
    <mergeCell ref="BH1073:BH1080"/>
    <mergeCell ref="BC1049:BC1056"/>
    <mergeCell ref="BH1049:BH1056"/>
    <mergeCell ref="AT1065:AT1072"/>
    <mergeCell ref="AU1065:AU1072"/>
    <mergeCell ref="AV1065:AV1072"/>
    <mergeCell ref="AW1065:AW1072"/>
    <mergeCell ref="AT1121:AT1128"/>
    <mergeCell ref="CL1121:CL1128"/>
    <mergeCell ref="CN1017:CN1024"/>
    <mergeCell ref="CG1097:CG1104"/>
    <mergeCell ref="CH1097:CH1104"/>
    <mergeCell ref="BW937:BW944"/>
    <mergeCell ref="BY977:BY984"/>
    <mergeCell ref="BZ977:BZ984"/>
    <mergeCell ref="BT945:BT952"/>
    <mergeCell ref="BU945:BU952"/>
    <mergeCell ref="BV945:BV952"/>
    <mergeCell ref="AT1057:AT1064"/>
    <mergeCell ref="AU1057:AU1064"/>
    <mergeCell ref="AT1009:AT1016"/>
    <mergeCell ref="AU1009:AU1016"/>
    <mergeCell ref="BS977:BS984"/>
    <mergeCell ref="AV1617:AV1624"/>
    <mergeCell ref="AW1617:AW1624"/>
    <mergeCell ref="AX1617:AX1624"/>
    <mergeCell ref="AY1617:AY1624"/>
    <mergeCell ref="AZ1617:AZ1624"/>
    <mergeCell ref="BA1617:BA1624"/>
    <mergeCell ref="BB1617:BB1624"/>
    <mergeCell ref="BC1617:BC1624"/>
    <mergeCell ref="BD1617:BD1624"/>
    <mergeCell ref="BE1617:BE1624"/>
    <mergeCell ref="BF1617:BF1624"/>
    <mergeCell ref="BG1617:BG1624"/>
    <mergeCell ref="BH1617:BH1624"/>
    <mergeCell ref="BI1617:BI1624"/>
    <mergeCell ref="CP1545:CP1552"/>
    <mergeCell ref="CQ1457:CQ1464"/>
    <mergeCell ref="CQ1473:CQ1480"/>
    <mergeCell ref="CR1457:CR1464"/>
    <mergeCell ref="CQ1529:CQ1536"/>
    <mergeCell ref="BA1433:BA1440"/>
    <mergeCell ref="BM993:BM1000"/>
    <mergeCell ref="BN993:BN1000"/>
    <mergeCell ref="BD1009:BD1016"/>
    <mergeCell ref="BM1265:BM1272"/>
    <mergeCell ref="CQ1009:CQ1016"/>
    <mergeCell ref="CQ1425:CQ1432"/>
    <mergeCell ref="CR1425:CR1432"/>
    <mergeCell ref="CQ1249:CQ1256"/>
    <mergeCell ref="CR1193:CR1200"/>
    <mergeCell ref="CQ1201:CQ1208"/>
    <mergeCell ref="CR1201:CR1208"/>
    <mergeCell ref="CQ1209:CQ1216"/>
    <mergeCell ref="CR1209:CR1216"/>
    <mergeCell ref="CQ1217:CQ1224"/>
    <mergeCell ref="CR1217:CR1224"/>
    <mergeCell ref="CQ1225:CQ1232"/>
    <mergeCell ref="CR1225:CR1232"/>
    <mergeCell ref="CN1537:CN1544"/>
    <mergeCell ref="BQ1449:BQ1456"/>
    <mergeCell ref="BG1529:BG1536"/>
    <mergeCell ref="BH1529:BH1536"/>
    <mergeCell ref="BF1521:BF1528"/>
    <mergeCell ref="BH1265:BH1272"/>
    <mergeCell ref="BF1433:BF1440"/>
    <mergeCell ref="BH1521:BH1528"/>
    <mergeCell ref="BH1537:BH1544"/>
    <mergeCell ref="BC1481:BC1488"/>
    <mergeCell ref="BD1481:BD1488"/>
    <mergeCell ref="BE1481:BE1488"/>
    <mergeCell ref="BF1481:BF1488"/>
    <mergeCell ref="BI1497:BI1504"/>
    <mergeCell ref="CN1489:CN1496"/>
    <mergeCell ref="CP1489:CP1496"/>
    <mergeCell ref="CP1497:CP1504"/>
    <mergeCell ref="CR1529:CR1536"/>
    <mergeCell ref="CQ1537:CQ1544"/>
    <mergeCell ref="CR1337:CR1344"/>
    <mergeCell ref="CR1481:CR1488"/>
    <mergeCell ref="CQ1345:CQ1352"/>
    <mergeCell ref="BA1497:BA1504"/>
    <mergeCell ref="CP1577:CP1584"/>
    <mergeCell ref="CQ1361:CQ1368"/>
    <mergeCell ref="CR1361:CR1368"/>
    <mergeCell ref="CQ1097:CQ1104"/>
    <mergeCell ref="AT1265:AT1272"/>
    <mergeCell ref="AU1265:AU1272"/>
    <mergeCell ref="AV1265:AV1272"/>
    <mergeCell ref="CR1489:CR1496"/>
    <mergeCell ref="CQ1497:CQ1504"/>
    <mergeCell ref="CR1497:CR1504"/>
    <mergeCell ref="AX1497:AX1504"/>
    <mergeCell ref="AY1497:AY1504"/>
    <mergeCell ref="BL1545:BL1552"/>
    <mergeCell ref="BM1545:BM1552"/>
    <mergeCell ref="BN1545:BN1552"/>
    <mergeCell ref="CC1545:CC1552"/>
    <mergeCell ref="CQ1481:CQ1488"/>
    <mergeCell ref="CR969:CR976"/>
    <mergeCell ref="CQ977:CQ984"/>
    <mergeCell ref="CQ1297:CQ1304"/>
    <mergeCell ref="CR1297:CR1304"/>
    <mergeCell ref="CQ1305:CQ1312"/>
    <mergeCell ref="CR1305:CR1312"/>
    <mergeCell ref="CR953:CR960"/>
    <mergeCell ref="CQ1065:CQ1072"/>
    <mergeCell ref="CR1065:CR1072"/>
    <mergeCell ref="CQ1073:CQ1080"/>
    <mergeCell ref="CR1073:CR1080"/>
    <mergeCell ref="CQ1089:CQ1096"/>
    <mergeCell ref="CR1089:CR1096"/>
    <mergeCell ref="CQ1081:CQ1088"/>
    <mergeCell ref="CR1081:CR1088"/>
    <mergeCell ref="CR961:CR968"/>
    <mergeCell ref="CQ1169:CQ1176"/>
    <mergeCell ref="CR1169:CR1176"/>
    <mergeCell ref="CQ1193:CQ1200"/>
    <mergeCell ref="CM1217:CM1224"/>
    <mergeCell ref="CK1249:CK1256"/>
    <mergeCell ref="CL1249:CL1256"/>
    <mergeCell ref="CR1353:CR1360"/>
    <mergeCell ref="CR1057:CR1064"/>
    <mergeCell ref="CL1537:CL1544"/>
    <mergeCell ref="CM1537:CM1544"/>
    <mergeCell ref="CP1537:CP1544"/>
    <mergeCell ref="BR1545:BR1552"/>
    <mergeCell ref="BS1545:BS1552"/>
    <mergeCell ref="CP1521:CP1528"/>
    <mergeCell ref="BA1521:BA1528"/>
    <mergeCell ref="CP1505:CP1512"/>
    <mergeCell ref="BX1505:BX1512"/>
    <mergeCell ref="CM1497:CM1504"/>
    <mergeCell ref="CI1489:CI1496"/>
    <mergeCell ref="CJ1489:CJ1496"/>
    <mergeCell ref="CK1489:CK1496"/>
    <mergeCell ref="CL1489:CL1496"/>
    <mergeCell ref="CM1489:CM1496"/>
    <mergeCell ref="CH961:CH968"/>
    <mergeCell ref="CI961:CI968"/>
    <mergeCell ref="CJ961:CJ968"/>
    <mergeCell ref="CR1257:CR1264"/>
    <mergeCell ref="BI1049:BI1056"/>
    <mergeCell ref="BJ1049:BJ1056"/>
    <mergeCell ref="BL1073:BL1080"/>
    <mergeCell ref="BI1073:BI1080"/>
    <mergeCell ref="CQ1177:CQ1184"/>
    <mergeCell ref="CR1177:CR1184"/>
    <mergeCell ref="CR1345:CR1352"/>
    <mergeCell ref="CL961:CL968"/>
    <mergeCell ref="A961:A968"/>
    <mergeCell ref="B961:B968"/>
    <mergeCell ref="C961:C968"/>
    <mergeCell ref="D961:D968"/>
    <mergeCell ref="E961:E968"/>
    <mergeCell ref="F961:G961"/>
    <mergeCell ref="AM961:AM968"/>
    <mergeCell ref="A945:A952"/>
    <mergeCell ref="B945:B952"/>
    <mergeCell ref="C945:C952"/>
    <mergeCell ref="D945:D952"/>
    <mergeCell ref="E945:E952"/>
    <mergeCell ref="AS945:AS952"/>
    <mergeCell ref="AT945:AT952"/>
    <mergeCell ref="AU945:AU952"/>
    <mergeCell ref="AV945:AV952"/>
    <mergeCell ref="AW945:AW952"/>
    <mergeCell ref="AX945:AX952"/>
    <mergeCell ref="BE945:BE952"/>
    <mergeCell ref="BF945:BF952"/>
    <mergeCell ref="BG945:BG952"/>
    <mergeCell ref="BH945:BH952"/>
    <mergeCell ref="E953:E960"/>
    <mergeCell ref="F953:G953"/>
    <mergeCell ref="AM953:AM960"/>
    <mergeCell ref="CJ1265:CJ1272"/>
    <mergeCell ref="CK1265:CK1272"/>
    <mergeCell ref="CL1265:CL1272"/>
    <mergeCell ref="CM1265:CM1272"/>
    <mergeCell ref="AR1177:AR1184"/>
    <mergeCell ref="BO1193:BO1200"/>
    <mergeCell ref="BP1193:BP1200"/>
    <mergeCell ref="CP1249:CP1256"/>
    <mergeCell ref="BP1249:BP1256"/>
    <mergeCell ref="AM1257:AM1264"/>
    <mergeCell ref="CP1209:CP1216"/>
    <mergeCell ref="CA1241:CA1248"/>
    <mergeCell ref="CA1201:CA1208"/>
    <mergeCell ref="AY1201:AY1208"/>
    <mergeCell ref="BZ1201:BZ1208"/>
    <mergeCell ref="AT1217:AT1224"/>
    <mergeCell ref="BE1209:BE1216"/>
    <mergeCell ref="BF1209:BF1216"/>
    <mergeCell ref="BG1209:BG1216"/>
    <mergeCell ref="AV1193:AV1200"/>
    <mergeCell ref="BQ1209:BQ1216"/>
    <mergeCell ref="AY1241:AY1248"/>
    <mergeCell ref="F962:F967"/>
    <mergeCell ref="BE953:BE960"/>
    <mergeCell ref="BF953:BF960"/>
    <mergeCell ref="BZ961:BZ968"/>
    <mergeCell ref="CA961:CA968"/>
    <mergeCell ref="CB961:CB968"/>
    <mergeCell ref="CB953:CB960"/>
    <mergeCell ref="BX961:BX968"/>
    <mergeCell ref="BY961:BY968"/>
    <mergeCell ref="CA945:CA952"/>
    <mergeCell ref="CB945:CB952"/>
    <mergeCell ref="CN1265:CN1272"/>
    <mergeCell ref="BN961:BN968"/>
    <mergeCell ref="BO961:BO968"/>
    <mergeCell ref="BP961:BP968"/>
    <mergeCell ref="AO1201:AO1208"/>
    <mergeCell ref="AP1201:AP1208"/>
    <mergeCell ref="F904:G904"/>
    <mergeCell ref="BM897:BM904"/>
    <mergeCell ref="BN897:BN904"/>
    <mergeCell ref="BI905:BI912"/>
    <mergeCell ref="BZ913:BZ920"/>
    <mergeCell ref="AT913:AT920"/>
    <mergeCell ref="AU913:AU920"/>
    <mergeCell ref="F938:F943"/>
    <mergeCell ref="CA905:CA912"/>
    <mergeCell ref="CB905:CB912"/>
    <mergeCell ref="CC905:CC912"/>
    <mergeCell ref="CD905:CD912"/>
    <mergeCell ref="BK881:BK888"/>
    <mergeCell ref="BL881:BL888"/>
    <mergeCell ref="F882:F887"/>
    <mergeCell ref="BN881:BN888"/>
    <mergeCell ref="AR881:AR888"/>
    <mergeCell ref="BZ873:BZ880"/>
    <mergeCell ref="CA873:CA880"/>
    <mergeCell ref="CB873:CB880"/>
    <mergeCell ref="F888:G888"/>
    <mergeCell ref="BQ921:BQ928"/>
    <mergeCell ref="BR921:BR928"/>
    <mergeCell ref="BS921:BS928"/>
    <mergeCell ref="CD921:CD928"/>
    <mergeCell ref="BS945:BS952"/>
    <mergeCell ref="BY921:BY928"/>
    <mergeCell ref="BZ921:BZ928"/>
    <mergeCell ref="CA921:CA928"/>
    <mergeCell ref="CB921:CB928"/>
    <mergeCell ref="CC921:CC928"/>
    <mergeCell ref="BI841:BI848"/>
    <mergeCell ref="BJ841:BJ848"/>
    <mergeCell ref="AR889:AR896"/>
    <mergeCell ref="AS889:AS896"/>
    <mergeCell ref="AT889:AT896"/>
    <mergeCell ref="AU889:AU896"/>
    <mergeCell ref="AV889:AV896"/>
    <mergeCell ref="BW873:BW880"/>
    <mergeCell ref="AV865:AV872"/>
    <mergeCell ref="AW865:AW872"/>
    <mergeCell ref="AX865:AX872"/>
    <mergeCell ref="AY865:AY872"/>
    <mergeCell ref="AZ865:AZ872"/>
    <mergeCell ref="BA865:BA872"/>
    <mergeCell ref="BB865:BB872"/>
    <mergeCell ref="BC865:BC872"/>
    <mergeCell ref="BD865:BD872"/>
    <mergeCell ref="BE865:BE872"/>
    <mergeCell ref="BF865:BF872"/>
    <mergeCell ref="BG865:BG872"/>
    <mergeCell ref="BH865:BH872"/>
    <mergeCell ref="BI865:BI872"/>
    <mergeCell ref="BJ865:BJ872"/>
    <mergeCell ref="BK865:BK872"/>
    <mergeCell ref="BL865:BL872"/>
    <mergeCell ref="BP865:BP872"/>
    <mergeCell ref="F866:F871"/>
    <mergeCell ref="F872:G872"/>
    <mergeCell ref="CB865:CB872"/>
    <mergeCell ref="CC865:CC872"/>
    <mergeCell ref="CD865:CD872"/>
    <mergeCell ref="AW889:AW896"/>
    <mergeCell ref="AX889:AX896"/>
    <mergeCell ref="AP545:AP552"/>
    <mergeCell ref="AQ545:AQ552"/>
    <mergeCell ref="AR545:AR552"/>
    <mergeCell ref="AS545:AS552"/>
    <mergeCell ref="F922:F927"/>
    <mergeCell ref="F928:G928"/>
    <mergeCell ref="BD913:BD920"/>
    <mergeCell ref="BE913:BE920"/>
    <mergeCell ref="BB889:BB896"/>
    <mergeCell ref="BC889:BC896"/>
    <mergeCell ref="F896:G896"/>
    <mergeCell ref="BB873:BB880"/>
    <mergeCell ref="BC873:BC880"/>
    <mergeCell ref="BD873:BD880"/>
    <mergeCell ref="BE873:BE880"/>
    <mergeCell ref="BF873:BF880"/>
    <mergeCell ref="AV881:AV888"/>
    <mergeCell ref="AW881:AW888"/>
    <mergeCell ref="AX881:AX888"/>
    <mergeCell ref="AQ841:AQ848"/>
    <mergeCell ref="AR841:AR848"/>
    <mergeCell ref="AR937:AR944"/>
    <mergeCell ref="AS937:AS944"/>
    <mergeCell ref="AT937:AT944"/>
    <mergeCell ref="AU937:AU944"/>
    <mergeCell ref="AV937:AV944"/>
    <mergeCell ref="AW937:AW944"/>
    <mergeCell ref="AX937:AX944"/>
    <mergeCell ref="AY937:AY944"/>
    <mergeCell ref="AZ937:AZ944"/>
    <mergeCell ref="AQ937:AQ944"/>
    <mergeCell ref="CE913:CE920"/>
    <mergeCell ref="CG913:CG920"/>
    <mergeCell ref="BW929:BW936"/>
    <mergeCell ref="BX929:BX936"/>
    <mergeCell ref="BY929:BY936"/>
    <mergeCell ref="BZ929:BZ936"/>
    <mergeCell ref="CA929:CA936"/>
    <mergeCell ref="CB929:CB936"/>
    <mergeCell ref="CE921:CE928"/>
    <mergeCell ref="CG921:CG928"/>
    <mergeCell ref="BX937:BX944"/>
    <mergeCell ref="BY937:BY944"/>
    <mergeCell ref="BZ937:BZ944"/>
    <mergeCell ref="CA937:CA944"/>
    <mergeCell ref="AY913:AY920"/>
    <mergeCell ref="AZ913:AZ920"/>
    <mergeCell ref="AQ905:AQ912"/>
    <mergeCell ref="F914:F919"/>
    <mergeCell ref="F920:G920"/>
    <mergeCell ref="F921:G921"/>
    <mergeCell ref="AM921:AM928"/>
    <mergeCell ref="AN921:AN928"/>
    <mergeCell ref="AO921:AO928"/>
    <mergeCell ref="F930:F935"/>
    <mergeCell ref="BK921:BK928"/>
    <mergeCell ref="BL921:BL928"/>
    <mergeCell ref="BW897:BW904"/>
    <mergeCell ref="BY897:BY904"/>
    <mergeCell ref="AU905:AU912"/>
    <mergeCell ref="AV905:AV912"/>
    <mergeCell ref="AW905:AW912"/>
    <mergeCell ref="CB889:CB896"/>
    <mergeCell ref="CC889:CC896"/>
    <mergeCell ref="AN953:AN960"/>
    <mergeCell ref="AO953:AO960"/>
    <mergeCell ref="AN961:AN968"/>
    <mergeCell ref="F968:G968"/>
    <mergeCell ref="BC945:BC952"/>
    <mergeCell ref="BD945:BD952"/>
    <mergeCell ref="BK945:BK952"/>
    <mergeCell ref="BQ937:BQ944"/>
    <mergeCell ref="BR937:BR944"/>
    <mergeCell ref="BS937:BS944"/>
    <mergeCell ref="BT937:BT944"/>
    <mergeCell ref="AT921:AT928"/>
    <mergeCell ref="AU921:AU928"/>
    <mergeCell ref="CI921:CI928"/>
    <mergeCell ref="CJ921:CJ928"/>
    <mergeCell ref="CK921:CK928"/>
    <mergeCell ref="CL921:CL928"/>
    <mergeCell ref="AR945:AR952"/>
    <mergeCell ref="AO961:AO968"/>
    <mergeCell ref="CK961:CK968"/>
    <mergeCell ref="CG945:CG952"/>
    <mergeCell ref="CN961:CN968"/>
    <mergeCell ref="CJ945:CJ952"/>
    <mergeCell ref="CK945:CK952"/>
    <mergeCell ref="CL945:CL952"/>
    <mergeCell ref="CH953:CH960"/>
    <mergeCell ref="CI953:CI960"/>
    <mergeCell ref="CJ953:CJ960"/>
    <mergeCell ref="CK953:CK960"/>
    <mergeCell ref="CI945:CI952"/>
    <mergeCell ref="CL953:CL960"/>
    <mergeCell ref="CM953:CM960"/>
    <mergeCell ref="CG953:CG960"/>
    <mergeCell ref="CC961:CC968"/>
    <mergeCell ref="CD961:CD968"/>
    <mergeCell ref="CE961:CE968"/>
    <mergeCell ref="CF961:CF968"/>
    <mergeCell ref="CG961:CG968"/>
    <mergeCell ref="BW945:BW952"/>
    <mergeCell ref="BX945:BX952"/>
    <mergeCell ref="BY945:BY952"/>
    <mergeCell ref="BZ945:BZ952"/>
    <mergeCell ref="CN929:CN936"/>
    <mergeCell ref="CM929:CM936"/>
    <mergeCell ref="CH921:CH928"/>
    <mergeCell ref="BN953:BN960"/>
    <mergeCell ref="CM961:CM968"/>
    <mergeCell ref="CN953:CN960"/>
    <mergeCell ref="CM945:CM952"/>
    <mergeCell ref="CN945:CN952"/>
    <mergeCell ref="AT961:AT968"/>
    <mergeCell ref="AU961:AU968"/>
    <mergeCell ref="AS953:AS960"/>
    <mergeCell ref="AT953:AT960"/>
    <mergeCell ref="AU953:AU960"/>
    <mergeCell ref="CP1201:CP1208"/>
    <mergeCell ref="BQ1193:BQ1200"/>
    <mergeCell ref="BR1193:BR1200"/>
    <mergeCell ref="BV889:BV896"/>
    <mergeCell ref="BU937:BU944"/>
    <mergeCell ref="BQ961:BQ968"/>
    <mergeCell ref="BR961:BR968"/>
    <mergeCell ref="BS961:BS968"/>
    <mergeCell ref="BV857:BV864"/>
    <mergeCell ref="BW857:BW864"/>
    <mergeCell ref="BX857:BX864"/>
    <mergeCell ref="CD849:CD856"/>
    <mergeCell ref="CE849:CE856"/>
    <mergeCell ref="CG849:CG856"/>
    <mergeCell ref="CH849:CH856"/>
    <mergeCell ref="CI849:CI856"/>
    <mergeCell ref="CM865:CM872"/>
    <mergeCell ref="CP873:CP880"/>
    <mergeCell ref="BW921:BW928"/>
    <mergeCell ref="BX921:BX928"/>
    <mergeCell ref="CP913:CP920"/>
    <mergeCell ref="CB897:CB904"/>
    <mergeCell ref="CC897:CC904"/>
    <mergeCell ref="CA913:CA920"/>
    <mergeCell ref="CB913:CB920"/>
    <mergeCell ref="CC913:CC920"/>
    <mergeCell ref="CD913:CD920"/>
    <mergeCell ref="CH905:CH912"/>
    <mergeCell ref="CI905:CI912"/>
    <mergeCell ref="AV913:AV920"/>
    <mergeCell ref="BN913:BN920"/>
    <mergeCell ref="BO913:BO920"/>
    <mergeCell ref="BP913:BP920"/>
    <mergeCell ref="BQ913:BQ920"/>
    <mergeCell ref="BR913:BR920"/>
    <mergeCell ref="BS913:BS920"/>
    <mergeCell ref="BT913:BT920"/>
    <mergeCell ref="CP929:CP936"/>
    <mergeCell ref="AX913:AX920"/>
    <mergeCell ref="CJ905:CJ912"/>
    <mergeCell ref="CK905:CK912"/>
    <mergeCell ref="CL905:CL912"/>
    <mergeCell ref="CM905:CM912"/>
    <mergeCell ref="CN905:CN912"/>
    <mergeCell ref="CH913:CH920"/>
    <mergeCell ref="CL913:CL920"/>
    <mergeCell ref="CM913:CM920"/>
    <mergeCell ref="CN913:CN920"/>
    <mergeCell ref="CI913:CI920"/>
    <mergeCell ref="CJ913:CJ920"/>
    <mergeCell ref="CK913:CK920"/>
    <mergeCell ref="CI873:CI880"/>
    <mergeCell ref="CJ889:CJ896"/>
    <mergeCell ref="CD889:CD896"/>
    <mergeCell ref="BU913:BU920"/>
    <mergeCell ref="BV913:BV920"/>
    <mergeCell ref="AW913:AW920"/>
    <mergeCell ref="BK905:BK912"/>
    <mergeCell ref="CE889:CE896"/>
    <mergeCell ref="CE865:CE872"/>
    <mergeCell ref="AY889:AY896"/>
    <mergeCell ref="AZ889:AZ896"/>
    <mergeCell ref="BA889:BA896"/>
    <mergeCell ref="BR865:BR872"/>
    <mergeCell ref="CQ545:CQ552"/>
    <mergeCell ref="CR545:CR552"/>
    <mergeCell ref="CG537:CG544"/>
    <mergeCell ref="CH537:CH544"/>
    <mergeCell ref="CI537:CI544"/>
    <mergeCell ref="CI793:CI800"/>
    <mergeCell ref="CH929:CH936"/>
    <mergeCell ref="CI929:CI936"/>
    <mergeCell ref="CJ929:CJ936"/>
    <mergeCell ref="CK929:CK936"/>
    <mergeCell ref="CL929:CL936"/>
    <mergeCell ref="CG897:CG904"/>
    <mergeCell ref="CH897:CH904"/>
    <mergeCell ref="CI897:CI904"/>
    <mergeCell ref="CP905:CP912"/>
    <mergeCell ref="CQ905:CQ912"/>
    <mergeCell ref="CR905:CR912"/>
    <mergeCell ref="BW913:BW920"/>
    <mergeCell ref="BX897:BX904"/>
    <mergeCell ref="BZ905:BZ912"/>
    <mergeCell ref="CB545:CB552"/>
    <mergeCell ref="CE905:CE912"/>
    <mergeCell ref="CG905:CG912"/>
    <mergeCell ref="CC545:CC552"/>
    <mergeCell ref="CD545:CD552"/>
    <mergeCell ref="CE545:CE552"/>
    <mergeCell ref="CF545:CF552"/>
    <mergeCell ref="CG545:CG552"/>
    <mergeCell ref="CC929:CC936"/>
    <mergeCell ref="CD929:CD936"/>
    <mergeCell ref="CE929:CE936"/>
    <mergeCell ref="CF929:CF936"/>
    <mergeCell ref="CG929:CG936"/>
    <mergeCell ref="BY545:BY552"/>
    <mergeCell ref="BZ545:BZ552"/>
    <mergeCell ref="CQ889:CQ896"/>
    <mergeCell ref="CG889:CG896"/>
    <mergeCell ref="CH889:CH896"/>
    <mergeCell ref="CI889:CI896"/>
    <mergeCell ref="CC873:CC880"/>
    <mergeCell ref="CD873:CD880"/>
    <mergeCell ref="CE873:CE880"/>
    <mergeCell ref="CG873:CG880"/>
    <mergeCell ref="CH873:CH880"/>
    <mergeCell ref="CJ545:CJ552"/>
    <mergeCell ref="CK545:CK552"/>
    <mergeCell ref="CL545:CL552"/>
    <mergeCell ref="CM545:CM552"/>
    <mergeCell ref="CN545:CN552"/>
    <mergeCell ref="CP545:CP552"/>
    <mergeCell ref="CH545:CH552"/>
    <mergeCell ref="CI545:CI552"/>
    <mergeCell ref="CJ857:CJ864"/>
    <mergeCell ref="CK857:CK864"/>
    <mergeCell ref="CL857:CL864"/>
    <mergeCell ref="CM857:CM864"/>
    <mergeCell ref="CN857:CN864"/>
    <mergeCell ref="CI857:CI864"/>
    <mergeCell ref="BY857:BY864"/>
    <mergeCell ref="CA857:CA864"/>
    <mergeCell ref="CB857:CB864"/>
    <mergeCell ref="CC857:CC864"/>
    <mergeCell ref="CD857:CD864"/>
    <mergeCell ref="CE857:CE864"/>
    <mergeCell ref="CE2081:CE2088"/>
    <mergeCell ref="BK2089:BK2096"/>
    <mergeCell ref="CI2361:CI2368"/>
    <mergeCell ref="CR2145:CR2152"/>
    <mergeCell ref="CQ2441:CQ2448"/>
    <mergeCell ref="CR2441:CR2448"/>
    <mergeCell ref="CQ2449:CQ2456"/>
    <mergeCell ref="CR2449:CR2456"/>
    <mergeCell ref="BN2097:BN2104"/>
    <mergeCell ref="BO2097:BO2104"/>
    <mergeCell ref="BP2097:BP2104"/>
    <mergeCell ref="BZ2089:BZ2096"/>
    <mergeCell ref="BZ2073:BZ2080"/>
    <mergeCell ref="CK2057:CK2064"/>
    <mergeCell ref="CL2057:CL2064"/>
    <mergeCell ref="BP2065:BP2072"/>
    <mergeCell ref="BQ2065:BQ2072"/>
    <mergeCell ref="BR2065:BR2072"/>
    <mergeCell ref="BS2065:BS2072"/>
    <mergeCell ref="BT2065:BT2072"/>
    <mergeCell ref="BU2065:BU2072"/>
    <mergeCell ref="BV2065:BV2072"/>
    <mergeCell ref="BW2065:BW2072"/>
    <mergeCell ref="CC2065:CC2072"/>
    <mergeCell ref="BN2057:BN2064"/>
    <mergeCell ref="BV2057:BV2064"/>
    <mergeCell ref="BP2089:BP2096"/>
    <mergeCell ref="BN2089:BN2096"/>
    <mergeCell ref="CE2097:CE2104"/>
    <mergeCell ref="CR2129:CR2136"/>
    <mergeCell ref="CQ2137:CQ2144"/>
    <mergeCell ref="CA2225:CA2232"/>
    <mergeCell ref="CA2169:CA2176"/>
    <mergeCell ref="BZ2177:BZ2184"/>
    <mergeCell ref="BX2217:BX2224"/>
    <mergeCell ref="BY2217:BY2224"/>
    <mergeCell ref="BZ2217:BZ2224"/>
    <mergeCell ref="BX2177:BX2184"/>
    <mergeCell ref="CR2073:CR2080"/>
    <mergeCell ref="CR2057:CR2064"/>
    <mergeCell ref="BV2305:BV2312"/>
    <mergeCell ref="CD2257:CD2264"/>
    <mergeCell ref="BN2297:BN2304"/>
    <mergeCell ref="BM2409:BM2416"/>
    <mergeCell ref="BX2065:BX2072"/>
    <mergeCell ref="BY2065:BY2072"/>
    <mergeCell ref="BZ2065:BZ2072"/>
    <mergeCell ref="CC2257:CC2264"/>
    <mergeCell ref="CA2065:CA2072"/>
    <mergeCell ref="CB2065:CB2072"/>
    <mergeCell ref="BP2441:BP2448"/>
    <mergeCell ref="BL2449:BL2456"/>
    <mergeCell ref="CK2065:CK2072"/>
    <mergeCell ref="BS2081:BS2088"/>
    <mergeCell ref="BL2073:BL2080"/>
    <mergeCell ref="BM2073:BM2080"/>
    <mergeCell ref="CL2073:CL2080"/>
    <mergeCell ref="CL2089:CL2096"/>
    <mergeCell ref="BW2137:BW2144"/>
    <mergeCell ref="BM2129:BM2136"/>
    <mergeCell ref="BP2129:BP2136"/>
    <mergeCell ref="BM2153:BM2160"/>
    <mergeCell ref="BW2089:BW2096"/>
    <mergeCell ref="BO2057:BO2064"/>
    <mergeCell ref="BT2729:BT2736"/>
    <mergeCell ref="BU2729:BU2736"/>
    <mergeCell ref="BV2665:BV2672"/>
    <mergeCell ref="CK2665:CK2672"/>
    <mergeCell ref="CA2697:CA2704"/>
    <mergeCell ref="CB2697:CB2704"/>
    <mergeCell ref="CC2697:CC2704"/>
    <mergeCell ref="BW2657:BW2664"/>
    <mergeCell ref="BR2721:BR2728"/>
    <mergeCell ref="BS2721:BS2728"/>
    <mergeCell ref="BT2721:BT2728"/>
    <mergeCell ref="BK2673:BK2680"/>
    <mergeCell ref="BL2673:BL2680"/>
    <mergeCell ref="BR2673:BR2680"/>
    <mergeCell ref="BS2673:BS2680"/>
    <mergeCell ref="CB2649:CB2656"/>
    <mergeCell ref="CC2649:CC2656"/>
    <mergeCell ref="BK2721:BK2728"/>
    <mergeCell ref="BL2721:BL2728"/>
    <mergeCell ref="CK2721:CK2728"/>
    <mergeCell ref="BP2585:BP2592"/>
    <mergeCell ref="BQ2585:BQ2592"/>
    <mergeCell ref="BK2049:BK2056"/>
    <mergeCell ref="BN2033:BN2040"/>
    <mergeCell ref="BO2033:BO2040"/>
    <mergeCell ref="BP2033:BP2040"/>
    <mergeCell ref="BQ2033:BQ2040"/>
    <mergeCell ref="CF2097:CF2104"/>
    <mergeCell ref="CG2097:CG2104"/>
    <mergeCell ref="BO2089:BO2096"/>
    <mergeCell ref="BM2097:BM2104"/>
    <mergeCell ref="BK2689:BK2696"/>
    <mergeCell ref="BN2697:BN2704"/>
    <mergeCell ref="BM2705:BM2712"/>
    <mergeCell ref="BN2705:BN2712"/>
    <mergeCell ref="BN2689:BN2696"/>
    <mergeCell ref="CI2705:CI2712"/>
    <mergeCell ref="CJ2705:CJ2712"/>
    <mergeCell ref="CK2705:CK2712"/>
    <mergeCell ref="CF2705:CF2712"/>
    <mergeCell ref="CG2705:CG2712"/>
    <mergeCell ref="CA2721:CA2728"/>
    <mergeCell ref="BQ2721:BQ2728"/>
    <mergeCell ref="BP2041:BP2048"/>
    <mergeCell ref="BL2617:BL2624"/>
    <mergeCell ref="BR2505:BR2512"/>
    <mergeCell ref="BK2513:BK2520"/>
    <mergeCell ref="BU2521:BU2528"/>
    <mergeCell ref="BY2593:BY2600"/>
    <mergeCell ref="BM2561:BM2568"/>
    <mergeCell ref="BN2561:BN2568"/>
    <mergeCell ref="BQ2241:BQ2248"/>
    <mergeCell ref="BP2177:BP2184"/>
    <mergeCell ref="BX2545:BX2552"/>
    <mergeCell ref="BK2449:BK2456"/>
    <mergeCell ref="BR2713:BR2720"/>
    <mergeCell ref="BS2713:BS2720"/>
    <mergeCell ref="CH2057:CH2064"/>
    <mergeCell ref="BU2057:BU2064"/>
    <mergeCell ref="CG2033:CG2040"/>
    <mergeCell ref="BO2065:BO2072"/>
    <mergeCell ref="CD2081:CD2088"/>
    <mergeCell ref="BY2449:BY2456"/>
    <mergeCell ref="CB2081:CB2088"/>
    <mergeCell ref="CQ2977:CQ2984"/>
    <mergeCell ref="CR2977:CR2984"/>
    <mergeCell ref="CQ2625:CQ2632"/>
    <mergeCell ref="CR2729:CR2736"/>
    <mergeCell ref="CQ2681:CQ2688"/>
    <mergeCell ref="CQ3073:CQ3080"/>
    <mergeCell ref="CR3073:CR3080"/>
    <mergeCell ref="CQ3081:CQ3088"/>
    <mergeCell ref="CR3081:CR3088"/>
    <mergeCell ref="CQ3089:CQ3096"/>
    <mergeCell ref="BQ3409:BQ3416"/>
    <mergeCell ref="BR3409:BR3416"/>
    <mergeCell ref="BS3409:BS3416"/>
    <mergeCell ref="BT3409:BT3416"/>
    <mergeCell ref="BU3409:BU3416"/>
    <mergeCell ref="CQ3337:CQ3344"/>
    <mergeCell ref="CR3337:CR3344"/>
    <mergeCell ref="CQ3409:CQ3416"/>
    <mergeCell ref="CQ3297:CQ3304"/>
    <mergeCell ref="CR3297:CR3304"/>
    <mergeCell ref="CQ3321:CQ3328"/>
    <mergeCell ref="CR3321:CR3328"/>
    <mergeCell ref="CQ3345:CQ3352"/>
    <mergeCell ref="CQ2233:CQ2240"/>
    <mergeCell ref="CR2233:CR2240"/>
    <mergeCell ref="CQ3137:CQ3144"/>
    <mergeCell ref="CR2409:CR2416"/>
    <mergeCell ref="CR2561:CR2568"/>
    <mergeCell ref="BV2545:BV2552"/>
    <mergeCell ref="BW2545:BW2552"/>
    <mergeCell ref="CC2497:CC2504"/>
    <mergeCell ref="CN2665:CN2672"/>
    <mergeCell ref="CP2665:CP2672"/>
    <mergeCell ref="BZ2649:BZ2656"/>
    <mergeCell ref="BT2649:BT2656"/>
    <mergeCell ref="BW2689:BW2696"/>
    <mergeCell ref="BX2689:BX2696"/>
    <mergeCell ref="BY2689:BY2696"/>
    <mergeCell ref="BZ2689:BZ2696"/>
    <mergeCell ref="CM2425:CM2432"/>
    <mergeCell ref="CN2425:CN2432"/>
    <mergeCell ref="CP2425:CP2432"/>
    <mergeCell ref="CB2729:CB2736"/>
    <mergeCell ref="CR2321:CR2328"/>
    <mergeCell ref="CR2521:CR2528"/>
    <mergeCell ref="CR2529:CR2536"/>
    <mergeCell ref="CR2537:CR2544"/>
    <mergeCell ref="CR3289:CR3296"/>
    <mergeCell ref="CQ3329:CQ3336"/>
    <mergeCell ref="CR3329:CR3336"/>
    <mergeCell ref="CQ3009:CQ3016"/>
    <mergeCell ref="CR3009:CR3016"/>
    <mergeCell ref="CQ2665:CQ2672"/>
    <mergeCell ref="CR2665:CR2672"/>
    <mergeCell ref="CR2625:CR2632"/>
    <mergeCell ref="CQ2633:CQ2640"/>
    <mergeCell ref="CR2633:CR2640"/>
    <mergeCell ref="CN3073:CN3080"/>
    <mergeCell ref="CL3073:CL3080"/>
    <mergeCell ref="CM3073:CM3080"/>
    <mergeCell ref="CL3049:CL3056"/>
    <mergeCell ref="CJ3049:CJ3056"/>
    <mergeCell ref="CG3193:CG3200"/>
    <mergeCell ref="CR3089:CR3096"/>
    <mergeCell ref="CN3225:CN3232"/>
    <mergeCell ref="CP3225:CP3232"/>
    <mergeCell ref="CH3169:CH3176"/>
    <mergeCell ref="CC3849:CC3856"/>
    <mergeCell ref="CD3849:CD3856"/>
    <mergeCell ref="CE3849:CE3856"/>
    <mergeCell ref="CF3849:CF3856"/>
    <mergeCell ref="CG3849:CG3856"/>
    <mergeCell ref="BV3849:BV3856"/>
    <mergeCell ref="BW3849:BW3856"/>
    <mergeCell ref="BX3849:BX3856"/>
    <mergeCell ref="BY3849:BY3856"/>
    <mergeCell ref="BZ3849:BZ3856"/>
    <mergeCell ref="CA3849:CA3856"/>
    <mergeCell ref="CB3849:CB3856"/>
    <mergeCell ref="CH3849:CH3856"/>
    <mergeCell ref="CI3849:CI3856"/>
    <mergeCell ref="CJ3849:CJ3856"/>
    <mergeCell ref="CK3849:CK3856"/>
    <mergeCell ref="CL3849:CL3856"/>
    <mergeCell ref="CH3833:CH3840"/>
    <mergeCell ref="CJ3833:CJ3840"/>
    <mergeCell ref="CH3841:CH3848"/>
    <mergeCell ref="CI3841:CI3848"/>
    <mergeCell ref="CJ3617:CJ3624"/>
    <mergeCell ref="CJ3633:CJ3640"/>
    <mergeCell ref="CQ3145:CQ3152"/>
    <mergeCell ref="CR3145:CR3152"/>
    <mergeCell ref="CR3729:CR3736"/>
    <mergeCell ref="CC3609:CC3616"/>
    <mergeCell ref="CC3617:CC3624"/>
    <mergeCell ref="CE3657:CE3664"/>
    <mergeCell ref="BX3665:BX3672"/>
    <mergeCell ref="BY3665:BY3672"/>
    <mergeCell ref="CQ3609:CQ3616"/>
    <mergeCell ref="BY3601:BY3608"/>
    <mergeCell ref="BV3225:BV3232"/>
    <mergeCell ref="CN3609:CN3616"/>
    <mergeCell ref="CP3609:CP3616"/>
    <mergeCell ref="CK3617:CK3624"/>
    <mergeCell ref="CR3369:CR3376"/>
    <mergeCell ref="CR3177:CR3184"/>
    <mergeCell ref="BX3633:BX3640"/>
    <mergeCell ref="BX3641:BX3648"/>
    <mergeCell ref="BY3641:BY3648"/>
    <mergeCell ref="BZ3641:BZ3648"/>
    <mergeCell ref="CN3649:CN3656"/>
    <mergeCell ref="CN3657:CN3664"/>
    <mergeCell ref="BZ3633:BZ3640"/>
    <mergeCell ref="CB3641:CB3648"/>
    <mergeCell ref="CA3649:CA3656"/>
    <mergeCell ref="CD3745:CD3752"/>
    <mergeCell ref="BX3689:BX3696"/>
    <mergeCell ref="BY3689:BY3696"/>
    <mergeCell ref="CD3641:CD3648"/>
    <mergeCell ref="BV3609:BV3616"/>
    <mergeCell ref="BX3609:BX3616"/>
    <mergeCell ref="BX3673:BX3680"/>
    <mergeCell ref="BX3817:BX3824"/>
    <mergeCell ref="BY3817:BY3824"/>
    <mergeCell ref="BZ3817:BZ3824"/>
    <mergeCell ref="CQ3185:CQ3192"/>
    <mergeCell ref="CQ3489:CQ3496"/>
    <mergeCell ref="CR3489:CR3496"/>
    <mergeCell ref="CQ3281:CQ3288"/>
    <mergeCell ref="CR3281:CR3288"/>
    <mergeCell ref="BR3281:BR3288"/>
    <mergeCell ref="CE3369:CE3376"/>
    <mergeCell ref="CR3777:CR3784"/>
    <mergeCell ref="CQ3817:CQ3824"/>
    <mergeCell ref="CR3817:CR3824"/>
    <mergeCell ref="CP4273:CP4280"/>
    <mergeCell ref="CR4049:CR4056"/>
    <mergeCell ref="CD4449:CD4456"/>
    <mergeCell ref="BG3617:BG3624"/>
    <mergeCell ref="CQ4305:CQ4312"/>
    <mergeCell ref="CR4305:CR4312"/>
    <mergeCell ref="CQ4313:CQ4320"/>
    <mergeCell ref="CR4313:CR4320"/>
    <mergeCell ref="CD2657:CD2664"/>
    <mergeCell ref="CE2657:CE2664"/>
    <mergeCell ref="AY2489:AY2496"/>
    <mergeCell ref="AZ2489:AZ2496"/>
    <mergeCell ref="BA2489:BA2496"/>
    <mergeCell ref="BB2489:BB2496"/>
    <mergeCell ref="BW2609:BW2616"/>
    <mergeCell ref="CF2625:CF2632"/>
    <mergeCell ref="AZ2081:AZ2088"/>
    <mergeCell ref="CQ4921:CQ4928"/>
    <mergeCell ref="CR4921:CR4928"/>
    <mergeCell ref="F4922:F4927"/>
    <mergeCell ref="F4928:G4928"/>
    <mergeCell ref="CL4449:CL4456"/>
    <mergeCell ref="CQ2465:CQ2472"/>
    <mergeCell ref="F4394:F4399"/>
    <mergeCell ref="F4400:G4400"/>
    <mergeCell ref="CR4361:CR4368"/>
    <mergeCell ref="BN4401:BN4408"/>
    <mergeCell ref="AY2665:AY2672"/>
    <mergeCell ref="AW2665:AW2672"/>
    <mergeCell ref="AX2665:AX2672"/>
    <mergeCell ref="BZ2673:BZ2680"/>
    <mergeCell ref="AY2657:AY2664"/>
    <mergeCell ref="AZ2657:AZ2664"/>
    <mergeCell ref="BI2665:BI2672"/>
    <mergeCell ref="BJ2665:BJ2672"/>
    <mergeCell ref="CA2657:CA2664"/>
    <mergeCell ref="AY2561:AY2568"/>
    <mergeCell ref="AZ2561:AZ2568"/>
    <mergeCell ref="BV2633:BV2640"/>
    <mergeCell ref="AX2593:AX2600"/>
    <mergeCell ref="BK2545:BK2552"/>
    <mergeCell ref="BA2553:BA2560"/>
    <mergeCell ref="BB2553:BB2560"/>
    <mergeCell ref="BC2553:BC2560"/>
    <mergeCell ref="AW2577:AW2584"/>
    <mergeCell ref="AX2577:AX2584"/>
    <mergeCell ref="AX2609:AX2616"/>
    <mergeCell ref="AZ2617:AZ2624"/>
    <mergeCell ref="AZ2601:AZ2608"/>
    <mergeCell ref="BB3369:BB3376"/>
    <mergeCell ref="BC3369:BC3376"/>
    <mergeCell ref="BD3369:BD3376"/>
    <mergeCell ref="BE3369:BE3376"/>
    <mergeCell ref="BF3369:BF3376"/>
    <mergeCell ref="BG3369:BG3376"/>
    <mergeCell ref="BD2505:BD2512"/>
    <mergeCell ref="CR3921:CR3928"/>
    <mergeCell ref="CN4449:CN4456"/>
    <mergeCell ref="CP4449:CP4456"/>
    <mergeCell ref="CQ4449:CQ4456"/>
    <mergeCell ref="CR4449:CR4456"/>
    <mergeCell ref="F4450:F4455"/>
    <mergeCell ref="F4456:G4456"/>
    <mergeCell ref="BI2081:BI2088"/>
    <mergeCell ref="BO2121:BO2128"/>
    <mergeCell ref="AS4921:AS4928"/>
    <mergeCell ref="AT4921:AT4928"/>
    <mergeCell ref="AU4921:AU4928"/>
    <mergeCell ref="AV4921:AV4928"/>
    <mergeCell ref="AW4921:AW4928"/>
    <mergeCell ref="AX4921:AX4928"/>
    <mergeCell ref="AY4921:AY4928"/>
    <mergeCell ref="AZ4921:AZ4928"/>
    <mergeCell ref="BA4921:BA4928"/>
    <mergeCell ref="BB4921:BB4928"/>
    <mergeCell ref="CP4265:CP4272"/>
    <mergeCell ref="CM4273:CM4280"/>
    <mergeCell ref="CN4265:CN4272"/>
    <mergeCell ref="BY4265:BY4272"/>
    <mergeCell ref="CP4257:CP4264"/>
    <mergeCell ref="CM4249:CM4256"/>
    <mergeCell ref="CC4249:CC4256"/>
    <mergeCell ref="CN4289:CN4296"/>
    <mergeCell ref="CR3521:CR3528"/>
    <mergeCell ref="CQ3537:CQ3544"/>
    <mergeCell ref="CR4297:CR4304"/>
    <mergeCell ref="CQ4105:CQ4112"/>
    <mergeCell ref="CR4105:CR4112"/>
    <mergeCell ref="CR4073:CR4080"/>
    <mergeCell ref="CQ4081:CQ4088"/>
    <mergeCell ref="CR4081:CR4088"/>
    <mergeCell ref="CQ4089:CQ4096"/>
    <mergeCell ref="CQ4193:CQ4200"/>
    <mergeCell ref="CQ4113:CQ4120"/>
    <mergeCell ref="CR4113:CR4120"/>
    <mergeCell ref="CR4393:CR4400"/>
    <mergeCell ref="CQ4329:CQ4336"/>
    <mergeCell ref="CR4329:CR4336"/>
    <mergeCell ref="CQ4377:CQ4384"/>
    <mergeCell ref="CR4377:CR4384"/>
    <mergeCell ref="CR4545:CR4552"/>
    <mergeCell ref="CQ4553:CQ4560"/>
    <mergeCell ref="CR4553:CR4560"/>
    <mergeCell ref="CQ4561:CQ4568"/>
    <mergeCell ref="CR4561:CR4568"/>
    <mergeCell ref="CQ4569:CQ4576"/>
    <mergeCell ref="BC3665:BC3672"/>
    <mergeCell ref="BD3665:BD3672"/>
    <mergeCell ref="BV3665:BV3672"/>
    <mergeCell ref="BW3665:BW3672"/>
    <mergeCell ref="BL3665:BL3672"/>
    <mergeCell ref="BM3665:BM3672"/>
    <mergeCell ref="BN3665:BN3672"/>
    <mergeCell ref="BE3665:BE3672"/>
    <mergeCell ref="BF3665:BF3672"/>
    <mergeCell ref="BG3665:BG3672"/>
    <mergeCell ref="BH3665:BH3672"/>
    <mergeCell ref="BI3665:BI3672"/>
    <mergeCell ref="BJ3665:BJ3672"/>
    <mergeCell ref="CM4593:CM4600"/>
    <mergeCell ref="BB2721:BB2728"/>
    <mergeCell ref="BJ3001:BJ3008"/>
    <mergeCell ref="BR2937:BR2944"/>
    <mergeCell ref="BS2937:BS2944"/>
    <mergeCell ref="BL2809:BL2816"/>
    <mergeCell ref="AR2689:AR2696"/>
    <mergeCell ref="AS2689:AS2696"/>
    <mergeCell ref="BH2665:BH2672"/>
    <mergeCell ref="BI2729:BI2736"/>
    <mergeCell ref="BF2673:BF2680"/>
    <mergeCell ref="BD2697:BD2704"/>
    <mergeCell ref="BE2697:BE2704"/>
    <mergeCell ref="BF2697:BF2704"/>
    <mergeCell ref="BG2697:BG2704"/>
    <mergeCell ref="BH2697:BH2704"/>
    <mergeCell ref="BI2697:BI2704"/>
    <mergeCell ref="BJ2697:BJ2704"/>
    <mergeCell ref="BD3017:BD3024"/>
    <mergeCell ref="BE3017:BE3024"/>
    <mergeCell ref="BF3017:BF3024"/>
    <mergeCell ref="BC2665:BC2672"/>
    <mergeCell ref="BD2665:BD2672"/>
    <mergeCell ref="BE2665:BE2672"/>
    <mergeCell ref="BC2729:BC2736"/>
    <mergeCell ref="BM3017:BM3024"/>
    <mergeCell ref="BN3001:BN3008"/>
    <mergeCell ref="BE2721:BE2728"/>
    <mergeCell ref="BF2721:BF2728"/>
    <mergeCell ref="BG2721:BG2728"/>
    <mergeCell ref="AZ2729:AZ2736"/>
    <mergeCell ref="BA2729:BA2736"/>
    <mergeCell ref="BD2713:BD2720"/>
    <mergeCell ref="BF2713:BF2720"/>
    <mergeCell ref="BG2713:BG2720"/>
    <mergeCell ref="BH2713:BH2720"/>
    <mergeCell ref="BI2713:BI2720"/>
    <mergeCell ref="BJ2713:BJ2720"/>
    <mergeCell ref="BJ2729:BJ2736"/>
    <mergeCell ref="BG3017:BG3024"/>
    <mergeCell ref="BF2753:BF2760"/>
    <mergeCell ref="AT2929:AT2936"/>
    <mergeCell ref="AU2929:AU2936"/>
    <mergeCell ref="AV2929:AV2936"/>
    <mergeCell ref="BJ2977:BJ2984"/>
    <mergeCell ref="BK2977:BK2984"/>
    <mergeCell ref="BL2977:BL2984"/>
    <mergeCell ref="BH3017:BH3024"/>
    <mergeCell ref="BP3009:BP3016"/>
    <mergeCell ref="BC2745:BC2752"/>
    <mergeCell ref="BD2745:BD2752"/>
    <mergeCell ref="BE2745:BE2752"/>
    <mergeCell ref="AS3017:AS3024"/>
    <mergeCell ref="AT3017:AT3024"/>
    <mergeCell ref="BN2977:BN2984"/>
    <mergeCell ref="BF2761:BF2768"/>
    <mergeCell ref="BG2761:BG2768"/>
    <mergeCell ref="BH2761:BH2768"/>
    <mergeCell ref="BI2761:BI2768"/>
    <mergeCell ref="AX3009:AX3016"/>
    <mergeCell ref="BK2697:BK2704"/>
    <mergeCell ref="BL2697:BL2704"/>
    <mergeCell ref="BM2697:BM2704"/>
    <mergeCell ref="BS2729:BS2736"/>
    <mergeCell ref="BP3017:BP3024"/>
    <mergeCell ref="BF3001:BF3008"/>
    <mergeCell ref="CQ3097:CQ3104"/>
    <mergeCell ref="CR3097:CR3104"/>
    <mergeCell ref="CQ3105:CQ3112"/>
    <mergeCell ref="CR3105:CR3112"/>
    <mergeCell ref="CI3049:CI3056"/>
    <mergeCell ref="CH3225:CH3232"/>
    <mergeCell ref="CQ4393:CQ4400"/>
    <mergeCell ref="BJ2081:BJ2088"/>
    <mergeCell ref="BE2065:BE2072"/>
    <mergeCell ref="BF2065:BF2072"/>
    <mergeCell ref="CM2033:CM2040"/>
    <mergeCell ref="CN2033:CN2040"/>
    <mergeCell ref="BW2041:BW2048"/>
    <mergeCell ref="AX2225:AX2232"/>
    <mergeCell ref="CN3129:CN3136"/>
    <mergeCell ref="CJ3665:CJ3672"/>
    <mergeCell ref="CM3089:CM3096"/>
    <mergeCell ref="BO3409:BO3416"/>
    <mergeCell ref="BP3409:BP3416"/>
    <mergeCell ref="BD3129:BD3136"/>
    <mergeCell ref="BE3129:BE3136"/>
    <mergeCell ref="BF3129:BF3136"/>
    <mergeCell ref="CD3129:CD3136"/>
    <mergeCell ref="CE3129:CE3136"/>
    <mergeCell ref="AZ3617:AZ3624"/>
    <mergeCell ref="BA3617:BA3624"/>
    <mergeCell ref="BB3617:BB3624"/>
    <mergeCell ref="BC3617:BC3624"/>
    <mergeCell ref="BD3617:BD3624"/>
    <mergeCell ref="BE3617:BE3624"/>
    <mergeCell ref="BF3617:BF3624"/>
    <mergeCell ref="CI3089:CI3096"/>
    <mergeCell ref="CC2081:CC2088"/>
    <mergeCell ref="BA2105:BA2112"/>
    <mergeCell ref="BQ2097:BQ2104"/>
    <mergeCell ref="BL2097:BL2104"/>
    <mergeCell ref="BB2097:BB2104"/>
    <mergeCell ref="AX2089:AX2096"/>
    <mergeCell ref="AZ2449:AZ2456"/>
    <mergeCell ref="BE2689:BE2696"/>
    <mergeCell ref="BF2689:BF2696"/>
    <mergeCell ref="BG2689:BG2696"/>
    <mergeCell ref="BH2689:BH2696"/>
    <mergeCell ref="BF2489:BF2496"/>
    <mergeCell ref="BG2489:BG2496"/>
    <mergeCell ref="CA2489:CA2496"/>
    <mergeCell ref="CD2065:CD2072"/>
    <mergeCell ref="CE2065:CE2072"/>
    <mergeCell ref="CF2065:CF2072"/>
    <mergeCell ref="BP2121:BP2128"/>
    <mergeCell ref="BZ2113:BZ2120"/>
    <mergeCell ref="CF2113:CF2120"/>
    <mergeCell ref="CB2113:CB2120"/>
    <mergeCell ref="CF2081:CF2088"/>
    <mergeCell ref="CR2121:CR2128"/>
    <mergeCell ref="CQ2649:CQ2656"/>
    <mergeCell ref="CA3409:CA3416"/>
    <mergeCell ref="CB3409:CB3416"/>
    <mergeCell ref="CC3409:CC3416"/>
    <mergeCell ref="CL3409:CL3416"/>
    <mergeCell ref="CM3409:CM3416"/>
    <mergeCell ref="CK2417:CK2424"/>
    <mergeCell ref="CH2417:CH2424"/>
    <mergeCell ref="CG2057:CG2064"/>
    <mergeCell ref="CP441:CP448"/>
    <mergeCell ref="CQ2145:CQ2152"/>
    <mergeCell ref="CA481:CA488"/>
    <mergeCell ref="BJ481:BJ488"/>
    <mergeCell ref="BK481:BK488"/>
    <mergeCell ref="BL481:BL488"/>
    <mergeCell ref="BM481:BM488"/>
    <mergeCell ref="BE2081:BE2088"/>
    <mergeCell ref="CP2065:CP2072"/>
    <mergeCell ref="BS2097:BS2104"/>
    <mergeCell ref="BX2081:BX2088"/>
    <mergeCell ref="BX2113:BX2120"/>
    <mergeCell ref="BV2105:BV2112"/>
    <mergeCell ref="BV2081:BV2088"/>
    <mergeCell ref="BX2121:BX2128"/>
    <mergeCell ref="BU2097:BU2104"/>
    <mergeCell ref="BV2097:BV2104"/>
    <mergeCell ref="BZ2097:BZ2104"/>
    <mergeCell ref="CA2097:CA2104"/>
    <mergeCell ref="BW2057:BW2064"/>
    <mergeCell ref="BX2057:BX2064"/>
    <mergeCell ref="BY2057:BY2064"/>
    <mergeCell ref="CP2057:CP2064"/>
    <mergeCell ref="BH2025:BH2032"/>
    <mergeCell ref="BI2025:BI2032"/>
    <mergeCell ref="BJ2025:BJ2032"/>
    <mergeCell ref="BK2025:BK2032"/>
    <mergeCell ref="BH2017:BH2024"/>
    <mergeCell ref="CE2017:CE2024"/>
    <mergeCell ref="CF2017:CF2024"/>
    <mergeCell ref="BU2017:BU2024"/>
    <mergeCell ref="CE2009:CE2016"/>
    <mergeCell ref="BQ449:BQ456"/>
    <mergeCell ref="CQ2057:CQ2064"/>
    <mergeCell ref="BF2033:BF2040"/>
    <mergeCell ref="BG2033:BG2040"/>
    <mergeCell ref="BF2025:BF2032"/>
    <mergeCell ref="BI2049:BI2056"/>
    <mergeCell ref="BJ2049:BJ2056"/>
    <mergeCell ref="CA545:CA552"/>
    <mergeCell ref="CP473:CP480"/>
    <mergeCell ref="BG545:BG552"/>
    <mergeCell ref="BL545:BL552"/>
    <mergeCell ref="BM545:BM552"/>
    <mergeCell ref="BF537:BF544"/>
    <mergeCell ref="BG537:BG544"/>
    <mergeCell ref="BH537:BH544"/>
    <mergeCell ref="CI473:CI480"/>
    <mergeCell ref="CJ473:CJ480"/>
    <mergeCell ref="CK473:CK480"/>
    <mergeCell ref="BF481:BF488"/>
    <mergeCell ref="BQ521:BQ528"/>
    <mergeCell ref="BR521:BR528"/>
    <mergeCell ref="BU521:BU528"/>
    <mergeCell ref="BV521:BV528"/>
    <mergeCell ref="BN529:BN536"/>
    <mergeCell ref="BO529:BO536"/>
    <mergeCell ref="BP529:BP536"/>
    <mergeCell ref="BQ529:BQ536"/>
    <mergeCell ref="BR529:BR536"/>
    <mergeCell ref="BS529:BS536"/>
    <mergeCell ref="BT529:BT536"/>
    <mergeCell ref="BU529:BU536"/>
    <mergeCell ref="BV529:BV536"/>
    <mergeCell ref="BN937:BN944"/>
    <mergeCell ref="BO937:BO944"/>
    <mergeCell ref="BM913:BM920"/>
    <mergeCell ref="CL937:CL944"/>
    <mergeCell ref="CM937:CM944"/>
    <mergeCell ref="CN937:CN944"/>
    <mergeCell ref="CL897:CL904"/>
    <mergeCell ref="CM897:CM904"/>
    <mergeCell ref="CN897:CN904"/>
    <mergeCell ref="CD897:CD904"/>
    <mergeCell ref="CE897:CE904"/>
    <mergeCell ref="CC945:CC952"/>
    <mergeCell ref="BG921:BG928"/>
    <mergeCell ref="BF2001:BF2008"/>
    <mergeCell ref="BG2001:BG2008"/>
    <mergeCell ref="BF913:BF920"/>
    <mergeCell ref="BG913:BG920"/>
    <mergeCell ref="BH913:BH920"/>
    <mergeCell ref="BI913:BI920"/>
    <mergeCell ref="BJ913:BJ920"/>
    <mergeCell ref="BQ1225:BQ1232"/>
    <mergeCell ref="BK1201:BK1208"/>
    <mergeCell ref="BP1201:BP1208"/>
    <mergeCell ref="BL1249:BL1256"/>
    <mergeCell ref="BY1249:BY1256"/>
    <mergeCell ref="BZ1249:BZ1256"/>
    <mergeCell ref="BL1257:BL1264"/>
    <mergeCell ref="CM1177:CM1184"/>
    <mergeCell ref="CN1233:CN1240"/>
    <mergeCell ref="CJ1233:CJ1240"/>
    <mergeCell ref="CN1193:CN1200"/>
    <mergeCell ref="CM1193:CM1200"/>
    <mergeCell ref="CK889:CK896"/>
    <mergeCell ref="CL889:CL896"/>
    <mergeCell ref="CM889:CM896"/>
    <mergeCell ref="CN889:CN896"/>
    <mergeCell ref="BN889:BN896"/>
    <mergeCell ref="BR1201:BR1208"/>
    <mergeCell ref="BS1201:BS1208"/>
    <mergeCell ref="CM921:CM928"/>
    <mergeCell ref="CN969:CN976"/>
    <mergeCell ref="BO1073:BO1080"/>
    <mergeCell ref="CM1561:CM1568"/>
    <mergeCell ref="CN1561:CN1568"/>
    <mergeCell ref="CM1617:CM1624"/>
    <mergeCell ref="CL1593:CL1600"/>
    <mergeCell ref="CN1841:CN1848"/>
    <mergeCell ref="BL1857:BL1864"/>
    <mergeCell ref="BH1913:BH1920"/>
    <mergeCell ref="BH1841:BH1848"/>
    <mergeCell ref="CK1929:CK1936"/>
    <mergeCell ref="CL1929:CL1936"/>
    <mergeCell ref="CM1929:CM1936"/>
    <mergeCell ref="CN1929:CN1936"/>
    <mergeCell ref="CN1969:CN1976"/>
    <mergeCell ref="BS1849:BS1856"/>
    <mergeCell ref="BN1825:BN1832"/>
    <mergeCell ref="CK1825:CK1832"/>
    <mergeCell ref="CL1825:CL1832"/>
    <mergeCell ref="CM1825:CM1832"/>
    <mergeCell ref="CN1825:CN1832"/>
    <mergeCell ref="CN921:CN928"/>
    <mergeCell ref="BQ1249:BQ1256"/>
    <mergeCell ref="CN1177:CN1184"/>
    <mergeCell ref="CN865:CN872"/>
    <mergeCell ref="CL1561:CL1568"/>
    <mergeCell ref="CN1545:CN1552"/>
    <mergeCell ref="BA2065:BA2072"/>
    <mergeCell ref="BA2081:BA2088"/>
    <mergeCell ref="BL2089:BL2096"/>
    <mergeCell ref="BB2545:BB2552"/>
    <mergeCell ref="BB2577:BB2584"/>
    <mergeCell ref="AX2641:AX2648"/>
    <mergeCell ref="BF2657:BF2664"/>
    <mergeCell ref="BG2657:BG2664"/>
    <mergeCell ref="BN2121:BN2128"/>
    <mergeCell ref="AY3129:AY3136"/>
    <mergeCell ref="CJ2601:CJ2608"/>
    <mergeCell ref="CI3401:CI3408"/>
    <mergeCell ref="CJ3401:CJ3408"/>
    <mergeCell ref="CE3281:CE3288"/>
    <mergeCell ref="CJ2617:CJ2624"/>
    <mergeCell ref="BX2553:BX2560"/>
    <mergeCell ref="CB2489:CB2496"/>
    <mergeCell ref="BX2241:BX2248"/>
    <mergeCell ref="BW2417:BW2424"/>
    <mergeCell ref="BW2521:BW2528"/>
    <mergeCell ref="BX2521:BX2528"/>
    <mergeCell ref="CF2361:CF2368"/>
    <mergeCell ref="BA2657:BA2664"/>
    <mergeCell ref="BB2657:BB2664"/>
    <mergeCell ref="BC2657:BC2664"/>
    <mergeCell ref="BD2657:BD2664"/>
    <mergeCell ref="AZ2689:AZ2696"/>
    <mergeCell ref="BA2689:BA2696"/>
    <mergeCell ref="AZ2697:AZ2704"/>
    <mergeCell ref="BA2697:BA2704"/>
    <mergeCell ref="BB2697:BB2704"/>
    <mergeCell ref="BC2697:BC2704"/>
    <mergeCell ref="CI2057:CI2064"/>
    <mergeCell ref="CJ2057:CJ2064"/>
    <mergeCell ref="BM2089:BM2096"/>
    <mergeCell ref="BL2081:BL2088"/>
    <mergeCell ref="BM2081:BM2088"/>
    <mergeCell ref="BR2081:BR2088"/>
    <mergeCell ref="BS2089:BS2096"/>
    <mergeCell ref="BM2065:BM2072"/>
    <mergeCell ref="BN2065:BN2072"/>
    <mergeCell ref="CG2065:CG2072"/>
    <mergeCell ref="CH2065:CH2072"/>
    <mergeCell ref="CI2065:CI2072"/>
    <mergeCell ref="CJ2065:CJ2072"/>
    <mergeCell ref="CA2177:CA2184"/>
    <mergeCell ref="AY2057:AY2064"/>
    <mergeCell ref="AX2097:AX2104"/>
    <mergeCell ref="BG2065:BG2072"/>
    <mergeCell ref="BH2065:BH2072"/>
    <mergeCell ref="BZ3033:BZ3040"/>
    <mergeCell ref="BB3049:BB3056"/>
    <mergeCell ref="BC3049:BC3056"/>
    <mergeCell ref="BD3049:BD3056"/>
    <mergeCell ref="AZ3001:AZ3008"/>
    <mergeCell ref="BA3001:BA3008"/>
    <mergeCell ref="BB3001:BB3008"/>
    <mergeCell ref="BC3001:BC3008"/>
    <mergeCell ref="BT2833:BT2840"/>
    <mergeCell ref="BW2833:BW2840"/>
    <mergeCell ref="BA2713:BA2720"/>
    <mergeCell ref="AY3009:AY3016"/>
    <mergeCell ref="AZ3009:AZ3016"/>
    <mergeCell ref="CM433:CM440"/>
    <mergeCell ref="CK401:CK408"/>
    <mergeCell ref="CP1265:CP1272"/>
    <mergeCell ref="CQ1265:CQ1272"/>
    <mergeCell ref="CK2649:CK2656"/>
    <mergeCell ref="CL2649:CL2656"/>
    <mergeCell ref="CM2649:CM2656"/>
    <mergeCell ref="CN2649:CN2656"/>
    <mergeCell ref="CP2649:CP2656"/>
    <mergeCell ref="CQ2553:CQ2560"/>
    <mergeCell ref="CQ2561:CQ2568"/>
    <mergeCell ref="CJ2641:CJ2648"/>
    <mergeCell ref="CM2057:CM2064"/>
    <mergeCell ref="CN1617:CN1624"/>
    <mergeCell ref="CL401:CL408"/>
    <mergeCell ref="CM401:CM408"/>
    <mergeCell ref="CN401:CN408"/>
    <mergeCell ref="CP401:CP408"/>
    <mergeCell ref="CG1201:CG1208"/>
    <mergeCell ref="CF1201:CF1208"/>
    <mergeCell ref="CP1177:CP1184"/>
    <mergeCell ref="CP1257:CP1264"/>
    <mergeCell ref="CI1265:CI1272"/>
    <mergeCell ref="CM2857:CM2864"/>
    <mergeCell ref="CA2425:CA2432"/>
    <mergeCell ref="CB2425:CB2432"/>
    <mergeCell ref="CC2425:CC2432"/>
    <mergeCell ref="CD2425:CD2432"/>
    <mergeCell ref="CE2425:CE2432"/>
    <mergeCell ref="CF2425:CF2432"/>
    <mergeCell ref="CG2425:CG2432"/>
    <mergeCell ref="CH2425:CH2432"/>
    <mergeCell ref="CI2425:CI2432"/>
    <mergeCell ref="CJ2425:CJ2432"/>
    <mergeCell ref="CK2425:CK2432"/>
    <mergeCell ref="CL2425:CL2432"/>
    <mergeCell ref="CQ457:CQ464"/>
    <mergeCell ref="CP489:CP496"/>
    <mergeCell ref="CP481:CP488"/>
    <mergeCell ref="CQ1977:CQ1984"/>
    <mergeCell ref="CN1833:CN1840"/>
    <mergeCell ref="CI481:CI488"/>
    <mergeCell ref="CC473:CC480"/>
    <mergeCell ref="CL473:CL480"/>
    <mergeCell ref="CM473:CM480"/>
    <mergeCell ref="CN473:CN480"/>
    <mergeCell ref="CA897:CA904"/>
    <mergeCell ref="CP2017:CP2024"/>
    <mergeCell ref="CN2001:CN2008"/>
    <mergeCell ref="CL1921:CL1928"/>
    <mergeCell ref="CJ537:CJ544"/>
    <mergeCell ref="CK537:CK544"/>
    <mergeCell ref="CC953:CC960"/>
    <mergeCell ref="CP945:CP952"/>
    <mergeCell ref="CQ945:CQ952"/>
    <mergeCell ref="CQ1809:CQ1816"/>
    <mergeCell ref="CJ937:CJ944"/>
    <mergeCell ref="CK937:CK944"/>
    <mergeCell ref="CA2481:CA2488"/>
    <mergeCell ref="CQ2617:CQ2624"/>
    <mergeCell ref="CF2121:CF2128"/>
    <mergeCell ref="CE2025:CE2032"/>
    <mergeCell ref="CP3073:CP3080"/>
    <mergeCell ref="CN3145:CN3152"/>
    <mergeCell ref="CP3145:CP3152"/>
    <mergeCell ref="CQ2065:CQ2072"/>
    <mergeCell ref="CA529:CA536"/>
    <mergeCell ref="CB529:CB536"/>
    <mergeCell ref="CC529:CC536"/>
    <mergeCell ref="CD529:CD536"/>
    <mergeCell ref="CE529:CE536"/>
    <mergeCell ref="CF529:CF536"/>
    <mergeCell ref="CG529:CG536"/>
    <mergeCell ref="CH529:CH536"/>
    <mergeCell ref="CI529:CI536"/>
    <mergeCell ref="CJ529:CJ536"/>
    <mergeCell ref="CK529:CK536"/>
    <mergeCell ref="CL529:CL536"/>
    <mergeCell ref="CM529:CM536"/>
    <mergeCell ref="CN529:CN536"/>
    <mergeCell ref="CP529:CP536"/>
    <mergeCell ref="CQ529:CQ536"/>
    <mergeCell ref="CH521:CH528"/>
    <mergeCell ref="BG481:BG488"/>
    <mergeCell ref="BI481:BI488"/>
    <mergeCell ref="BQ481:BQ488"/>
    <mergeCell ref="BZ897:BZ904"/>
    <mergeCell ref="BO2465:BO2472"/>
    <mergeCell ref="BL2537:BL2544"/>
    <mergeCell ref="CC481:CC488"/>
    <mergeCell ref="CD481:CD488"/>
    <mergeCell ref="CJ481:CJ488"/>
    <mergeCell ref="CK481:CK488"/>
    <mergeCell ref="CL481:CL488"/>
    <mergeCell ref="CM481:CM488"/>
    <mergeCell ref="CB481:CB488"/>
    <mergeCell ref="BL937:BL944"/>
    <mergeCell ref="BM937:BM944"/>
    <mergeCell ref="BK913:BK920"/>
    <mergeCell ref="BL913:BL920"/>
    <mergeCell ref="BG873:BG880"/>
    <mergeCell ref="BH873:BH880"/>
    <mergeCell ref="BR889:BR896"/>
    <mergeCell ref="BS889:BS896"/>
    <mergeCell ref="BT889:BT896"/>
    <mergeCell ref="BU889:BU896"/>
    <mergeCell ref="BX953:BX960"/>
    <mergeCell ref="BL945:BL952"/>
    <mergeCell ref="BM945:BM952"/>
    <mergeCell ref="BH2657:BH2664"/>
    <mergeCell ref="BI2657:BI2664"/>
    <mergeCell ref="BY2673:BY2680"/>
    <mergeCell ref="BI2649:BI2656"/>
    <mergeCell ref="BX2481:BX2488"/>
    <mergeCell ref="BQ2521:BQ2528"/>
    <mergeCell ref="BK2065:BK2072"/>
    <mergeCell ref="BQ2041:BQ2048"/>
    <mergeCell ref="BL2017:BL2024"/>
    <mergeCell ref="BZ2049:BZ2056"/>
    <mergeCell ref="CA2057:CA2064"/>
    <mergeCell ref="BM2025:BM2032"/>
    <mergeCell ref="BJ529:BJ536"/>
    <mergeCell ref="BI1193:BI1200"/>
    <mergeCell ref="BG1249:BG1256"/>
    <mergeCell ref="BJ937:BJ944"/>
    <mergeCell ref="CN1577:CN1584"/>
    <mergeCell ref="A441:A448"/>
    <mergeCell ref="BZ465:BZ472"/>
    <mergeCell ref="CA465:CA472"/>
    <mergeCell ref="A417:A424"/>
    <mergeCell ref="A409:A416"/>
    <mergeCell ref="BF449:BF456"/>
    <mergeCell ref="BG449:BG456"/>
    <mergeCell ref="BD449:BD456"/>
    <mergeCell ref="AQ433:AQ440"/>
    <mergeCell ref="AV433:AV440"/>
    <mergeCell ref="AW433:AW440"/>
    <mergeCell ref="BL417:BL424"/>
    <mergeCell ref="BM417:BM424"/>
    <mergeCell ref="BV441:BV448"/>
    <mergeCell ref="BW441:BW448"/>
    <mergeCell ref="CA433:CA440"/>
    <mergeCell ref="BO441:BO448"/>
    <mergeCell ref="BP441:BP448"/>
    <mergeCell ref="BQ441:BQ448"/>
    <mergeCell ref="BS441:BS448"/>
    <mergeCell ref="BT441:BT448"/>
    <mergeCell ref="BT449:BT456"/>
    <mergeCell ref="BU449:BU456"/>
    <mergeCell ref="BV449:BV456"/>
    <mergeCell ref="AN441:AN448"/>
    <mergeCell ref="BB441:BB448"/>
    <mergeCell ref="AT441:AT448"/>
    <mergeCell ref="AU441:AU448"/>
    <mergeCell ref="AR465:AR472"/>
    <mergeCell ref="AS465:AS472"/>
    <mergeCell ref="E465:E472"/>
    <mergeCell ref="C465:C472"/>
    <mergeCell ref="F440:G440"/>
    <mergeCell ref="F426:F431"/>
    <mergeCell ref="F432:G432"/>
    <mergeCell ref="A449:A456"/>
    <mergeCell ref="BY457:BY464"/>
    <mergeCell ref="CA425:CA432"/>
    <mergeCell ref="BM409:BM416"/>
    <mergeCell ref="BK409:BK416"/>
    <mergeCell ref="BR409:BR416"/>
    <mergeCell ref="B449:B456"/>
    <mergeCell ref="C449:C456"/>
    <mergeCell ref="BC433:BC440"/>
    <mergeCell ref="AQ417:AQ424"/>
    <mergeCell ref="D409:D416"/>
    <mergeCell ref="BS409:BS416"/>
    <mergeCell ref="AS449:AS456"/>
    <mergeCell ref="AT449:AT456"/>
    <mergeCell ref="F450:F455"/>
    <mergeCell ref="F456:G456"/>
    <mergeCell ref="D449:D456"/>
    <mergeCell ref="BL441:BL448"/>
    <mergeCell ref="AR441:AR448"/>
    <mergeCell ref="AY441:AY448"/>
    <mergeCell ref="AZ441:AZ448"/>
    <mergeCell ref="BD465:BD472"/>
    <mergeCell ref="BE465:BE472"/>
    <mergeCell ref="BF465:BF472"/>
    <mergeCell ref="BA457:BA464"/>
    <mergeCell ref="BB457:BB464"/>
    <mergeCell ref="BA449:BA456"/>
    <mergeCell ref="E449:E456"/>
    <mergeCell ref="AO449:AO456"/>
    <mergeCell ref="E553:E560"/>
    <mergeCell ref="F553:G553"/>
    <mergeCell ref="AM553:AM560"/>
    <mergeCell ref="AN553:AN560"/>
    <mergeCell ref="AO553:AO560"/>
    <mergeCell ref="AP553:AP560"/>
    <mergeCell ref="AV921:AV928"/>
    <mergeCell ref="AW921:AW928"/>
    <mergeCell ref="BH921:BH928"/>
    <mergeCell ref="BI921:BI928"/>
    <mergeCell ref="BJ921:BJ928"/>
    <mergeCell ref="F897:G897"/>
    <mergeCell ref="AM897:AM904"/>
    <mergeCell ref="F449:G449"/>
    <mergeCell ref="AM449:AM456"/>
    <mergeCell ref="CN417:CN424"/>
    <mergeCell ref="BU425:BU432"/>
    <mergeCell ref="BR433:BR440"/>
    <mergeCell ref="BS433:BS440"/>
    <mergeCell ref="CP377:CP384"/>
    <mergeCell ref="CP393:CP400"/>
    <mergeCell ref="CP345:CP352"/>
    <mergeCell ref="CF393:CF400"/>
    <mergeCell ref="CP329:CP336"/>
    <mergeCell ref="CP361:CP368"/>
    <mergeCell ref="BV313:BV320"/>
    <mergeCell ref="CM313:CM320"/>
    <mergeCell ref="CN313:CN320"/>
    <mergeCell ref="CN321:CN328"/>
    <mergeCell ref="BY417:BY424"/>
    <mergeCell ref="CG345:CG352"/>
    <mergeCell ref="BI401:BI408"/>
    <mergeCell ref="CP1833:CP1840"/>
    <mergeCell ref="BF489:BF496"/>
    <mergeCell ref="BG489:BG496"/>
    <mergeCell ref="BH489:BH496"/>
    <mergeCell ref="BI489:BI496"/>
    <mergeCell ref="BJ489:BJ496"/>
    <mergeCell ref="BF929:BF936"/>
    <mergeCell ref="BG929:BG936"/>
    <mergeCell ref="BH929:BH936"/>
    <mergeCell ref="BI929:BI936"/>
    <mergeCell ref="BJ929:BJ936"/>
    <mergeCell ref="BZ521:BZ528"/>
    <mergeCell ref="CP537:CP544"/>
    <mergeCell ref="BL905:BL912"/>
    <mergeCell ref="BM905:BM912"/>
    <mergeCell ref="BO897:BO904"/>
    <mergeCell ref="BP897:BP904"/>
    <mergeCell ref="BQ897:BQ904"/>
    <mergeCell ref="BR897:BR904"/>
    <mergeCell ref="BS897:BS904"/>
    <mergeCell ref="BT897:BT904"/>
    <mergeCell ref="BU897:BU904"/>
    <mergeCell ref="BV897:BV904"/>
    <mergeCell ref="BF905:BF912"/>
    <mergeCell ref="BG905:BG912"/>
    <mergeCell ref="BH905:BH912"/>
    <mergeCell ref="BR473:BR480"/>
    <mergeCell ref="BS473:BS480"/>
    <mergeCell ref="BT473:BT480"/>
    <mergeCell ref="BU473:BU480"/>
    <mergeCell ref="CJ897:CJ904"/>
    <mergeCell ref="CK897:CK904"/>
    <mergeCell ref="AO937:AO944"/>
    <mergeCell ref="AP937:AP944"/>
    <mergeCell ref="BE929:BE936"/>
    <mergeCell ref="AP921:AP928"/>
    <mergeCell ref="AQ921:AQ928"/>
    <mergeCell ref="AR921:AR928"/>
    <mergeCell ref="AS921:AS928"/>
    <mergeCell ref="AV2017:AV2024"/>
    <mergeCell ref="AW2017:AW2024"/>
    <mergeCell ref="AX2017:AX2024"/>
    <mergeCell ref="BB2017:BB2024"/>
    <mergeCell ref="F489:G489"/>
    <mergeCell ref="AR905:AR912"/>
    <mergeCell ref="AS905:AS912"/>
    <mergeCell ref="BA905:BA912"/>
    <mergeCell ref="BB905:BB912"/>
    <mergeCell ref="BC905:BC912"/>
    <mergeCell ref="BD905:BD912"/>
    <mergeCell ref="BE905:BE912"/>
    <mergeCell ref="AX921:AX928"/>
    <mergeCell ref="AY921:AY928"/>
    <mergeCell ref="AZ921:AZ928"/>
    <mergeCell ref="BA921:BA928"/>
    <mergeCell ref="BB921:BB928"/>
    <mergeCell ref="BC921:BC928"/>
    <mergeCell ref="BD921:BD928"/>
    <mergeCell ref="BE921:BE928"/>
    <mergeCell ref="BF921:BF928"/>
    <mergeCell ref="F937:G937"/>
    <mergeCell ref="AM937:AM944"/>
    <mergeCell ref="AN937:AN944"/>
    <mergeCell ref="AS881:AS888"/>
    <mergeCell ref="AT881:AT888"/>
    <mergeCell ref="AU881:AU888"/>
    <mergeCell ref="F834:F839"/>
    <mergeCell ref="F840:G840"/>
    <mergeCell ref="F794:F799"/>
    <mergeCell ref="F800:G800"/>
    <mergeCell ref="AM769:AM776"/>
    <mergeCell ref="AN769:AN776"/>
    <mergeCell ref="AO769:AO776"/>
    <mergeCell ref="AP769:AP776"/>
    <mergeCell ref="AO545:AO552"/>
    <mergeCell ref="F538:F543"/>
    <mergeCell ref="F544:G544"/>
    <mergeCell ref="AM489:AM496"/>
    <mergeCell ref="AN489:AN496"/>
    <mergeCell ref="AO489:AO496"/>
    <mergeCell ref="AN1201:AN1208"/>
    <mergeCell ref="AV1201:AV1208"/>
    <mergeCell ref="BE1249:BE1256"/>
    <mergeCell ref="BF1249:BF1256"/>
    <mergeCell ref="AW1257:AW1264"/>
    <mergeCell ref="AY945:AY952"/>
    <mergeCell ref="AZ945:AZ952"/>
    <mergeCell ref="F537:G537"/>
    <mergeCell ref="AM537:AM544"/>
    <mergeCell ref="AN537:AN544"/>
    <mergeCell ref="AO537:AO544"/>
    <mergeCell ref="AP537:AP544"/>
    <mergeCell ref="AQ537:AQ544"/>
    <mergeCell ref="AR537:AR544"/>
    <mergeCell ref="AS537:AS544"/>
    <mergeCell ref="AT537:AT544"/>
    <mergeCell ref="A473:A480"/>
    <mergeCell ref="CD473:CD480"/>
    <mergeCell ref="CE473:CE480"/>
    <mergeCell ref="CF473:CF480"/>
    <mergeCell ref="CG473:CG480"/>
    <mergeCell ref="CH473:CH480"/>
    <mergeCell ref="CK489:CK496"/>
    <mergeCell ref="CL489:CL496"/>
    <mergeCell ref="CM489:CM496"/>
    <mergeCell ref="CE489:CE496"/>
    <mergeCell ref="BF473:BF480"/>
    <mergeCell ref="BG473:BG480"/>
    <mergeCell ref="BH473:BH480"/>
    <mergeCell ref="BI473:BI480"/>
    <mergeCell ref="BJ473:BJ480"/>
    <mergeCell ref="BK473:BK480"/>
    <mergeCell ref="CN489:CN496"/>
    <mergeCell ref="F490:F495"/>
    <mergeCell ref="F496:G496"/>
    <mergeCell ref="BV473:BV480"/>
    <mergeCell ref="BW473:BW480"/>
    <mergeCell ref="BX473:BX480"/>
    <mergeCell ref="BY473:BY480"/>
    <mergeCell ref="BZ473:BZ480"/>
    <mergeCell ref="CA473:CA480"/>
    <mergeCell ref="CB473:CB480"/>
    <mergeCell ref="CN481:CN488"/>
    <mergeCell ref="A481:A488"/>
    <mergeCell ref="B481:B488"/>
    <mergeCell ref="C481:C488"/>
    <mergeCell ref="D481:D488"/>
    <mergeCell ref="E481:E488"/>
    <mergeCell ref="F481:G481"/>
    <mergeCell ref="AM481:AM488"/>
    <mergeCell ref="AN481:AN488"/>
    <mergeCell ref="AO481:AO488"/>
    <mergeCell ref="AW489:AW496"/>
    <mergeCell ref="AX489:AX496"/>
    <mergeCell ref="CE481:CE488"/>
    <mergeCell ref="CF481:CF488"/>
    <mergeCell ref="CG481:CG488"/>
    <mergeCell ref="CH481:CH488"/>
    <mergeCell ref="AY489:AY496"/>
    <mergeCell ref="AZ489:AZ496"/>
    <mergeCell ref="BA489:BA496"/>
    <mergeCell ref="AT481:AT488"/>
    <mergeCell ref="AU481:AU488"/>
    <mergeCell ref="AV481:AV488"/>
    <mergeCell ref="AW481:AW488"/>
    <mergeCell ref="C473:C480"/>
    <mergeCell ref="D473:D480"/>
    <mergeCell ref="E473:E480"/>
    <mergeCell ref="AU473:AU480"/>
    <mergeCell ref="AV473:AV480"/>
    <mergeCell ref="AW473:AW480"/>
    <mergeCell ref="AX473:AX480"/>
    <mergeCell ref="AY473:AY480"/>
    <mergeCell ref="AZ473:AZ480"/>
    <mergeCell ref="BA473:BA480"/>
    <mergeCell ref="BB473:BB480"/>
    <mergeCell ref="BC473:BC480"/>
    <mergeCell ref="B489:B496"/>
    <mergeCell ref="E489:E496"/>
    <mergeCell ref="CF489:CF496"/>
    <mergeCell ref="C489:C496"/>
    <mergeCell ref="D489:D496"/>
    <mergeCell ref="BD473:BD480"/>
    <mergeCell ref="BE473:BE480"/>
    <mergeCell ref="AX481:AX488"/>
    <mergeCell ref="CP465:CP472"/>
    <mergeCell ref="BM457:BM464"/>
    <mergeCell ref="B473:B480"/>
    <mergeCell ref="CA521:CA528"/>
    <mergeCell ref="BW521:BW528"/>
    <mergeCell ref="AN473:AN480"/>
    <mergeCell ref="AO473:AO480"/>
    <mergeCell ref="AP473:AP480"/>
    <mergeCell ref="AQ473:AQ480"/>
    <mergeCell ref="AR473:AR480"/>
    <mergeCell ref="AS473:AS480"/>
    <mergeCell ref="AT473:AT480"/>
    <mergeCell ref="F545:G545"/>
    <mergeCell ref="AM545:AM552"/>
    <mergeCell ref="AN545:AN552"/>
    <mergeCell ref="A489:A496"/>
    <mergeCell ref="AS505:AS512"/>
    <mergeCell ref="BL513:BL520"/>
    <mergeCell ref="F546:F551"/>
    <mergeCell ref="F552:G552"/>
    <mergeCell ref="AY521:AY528"/>
    <mergeCell ref="AZ521:AZ528"/>
    <mergeCell ref="BA521:BA528"/>
    <mergeCell ref="BB521:BB528"/>
    <mergeCell ref="BC521:BC528"/>
    <mergeCell ref="BD521:BD528"/>
    <mergeCell ref="BE521:BE528"/>
    <mergeCell ref="BF521:BF528"/>
    <mergeCell ref="BG521:BG528"/>
    <mergeCell ref="AZ505:AZ512"/>
    <mergeCell ref="BV481:BV488"/>
    <mergeCell ref="BW481:BW488"/>
    <mergeCell ref="BX481:BX488"/>
    <mergeCell ref="BY481:BY488"/>
    <mergeCell ref="BZ481:BZ488"/>
    <mergeCell ref="BN545:BN552"/>
    <mergeCell ref="BO545:BO552"/>
    <mergeCell ref="BP545:BP552"/>
    <mergeCell ref="BQ545:BQ552"/>
    <mergeCell ref="BR545:BR552"/>
    <mergeCell ref="BS545:BS552"/>
    <mergeCell ref="BT545:BT552"/>
    <mergeCell ref="BU545:BU552"/>
    <mergeCell ref="BV545:BV552"/>
    <mergeCell ref="BW545:BW552"/>
    <mergeCell ref="BX545:BX552"/>
    <mergeCell ref="BH481:BH488"/>
    <mergeCell ref="F473:G473"/>
    <mergeCell ref="AM473:AM480"/>
    <mergeCell ref="F482:F487"/>
    <mergeCell ref="F488:G488"/>
    <mergeCell ref="AP489:AP496"/>
    <mergeCell ref="AQ489:AQ496"/>
    <mergeCell ref="AR489:AR496"/>
    <mergeCell ref="AS489:AS496"/>
    <mergeCell ref="AT489:AT496"/>
    <mergeCell ref="AU489:AU496"/>
    <mergeCell ref="AV489:AV496"/>
    <mergeCell ref="BP521:BP528"/>
    <mergeCell ref="AU537:AU544"/>
    <mergeCell ref="AV537:AV544"/>
    <mergeCell ref="AW537:AW544"/>
    <mergeCell ref="AX537:AX544"/>
    <mergeCell ref="AY537:AY544"/>
    <mergeCell ref="AZ537:AZ544"/>
    <mergeCell ref="BA537:BA544"/>
    <mergeCell ref="BB537:BB544"/>
    <mergeCell ref="BK537:BK544"/>
    <mergeCell ref="BW505:BW512"/>
    <mergeCell ref="BX505:BX512"/>
    <mergeCell ref="BY505:BY512"/>
    <mergeCell ref="BH497:BH504"/>
    <mergeCell ref="BI497:BI504"/>
    <mergeCell ref="BJ497:BJ504"/>
    <mergeCell ref="AZ513:AZ520"/>
    <mergeCell ref="BI529:BI536"/>
    <mergeCell ref="BK529:BK536"/>
    <mergeCell ref="BL529:BL536"/>
    <mergeCell ref="BM529:BM536"/>
    <mergeCell ref="BM513:BM520"/>
    <mergeCell ref="BM505:BM512"/>
    <mergeCell ref="BN505:BN512"/>
    <mergeCell ref="BP537:BP544"/>
    <mergeCell ref="AT505:AT512"/>
    <mergeCell ref="A937:A944"/>
    <mergeCell ref="B937:B944"/>
    <mergeCell ref="C937:C944"/>
    <mergeCell ref="D937:D944"/>
    <mergeCell ref="E937:E944"/>
    <mergeCell ref="B545:B552"/>
    <mergeCell ref="C545:C552"/>
    <mergeCell ref="D545:D552"/>
    <mergeCell ref="E545:E552"/>
    <mergeCell ref="AT545:AT552"/>
    <mergeCell ref="AU545:AU552"/>
    <mergeCell ref="AV545:AV552"/>
    <mergeCell ref="AW545:AW552"/>
    <mergeCell ref="AX545:AX552"/>
    <mergeCell ref="AY545:AY552"/>
    <mergeCell ref="AZ545:AZ552"/>
    <mergeCell ref="BA545:BA552"/>
    <mergeCell ref="BB545:BB552"/>
    <mergeCell ref="BC545:BC552"/>
    <mergeCell ref="BD545:BD552"/>
    <mergeCell ref="BE545:BE552"/>
    <mergeCell ref="BF545:BF552"/>
    <mergeCell ref="BH545:BH552"/>
    <mergeCell ref="BI545:BI552"/>
    <mergeCell ref="BJ545:BJ552"/>
    <mergeCell ref="BK545:BK552"/>
    <mergeCell ref="BK929:BK936"/>
    <mergeCell ref="AS841:AS848"/>
    <mergeCell ref="AT841:AT848"/>
    <mergeCell ref="AU841:AU848"/>
    <mergeCell ref="AV841:AV848"/>
    <mergeCell ref="AW841:AW848"/>
    <mergeCell ref="AX841:AX848"/>
    <mergeCell ref="AY841:AY848"/>
    <mergeCell ref="AZ841:AZ848"/>
    <mergeCell ref="BA841:BA848"/>
    <mergeCell ref="BB841:BB848"/>
    <mergeCell ref="BC841:BC848"/>
    <mergeCell ref="BD841:BD848"/>
    <mergeCell ref="BE841:BE848"/>
    <mergeCell ref="BF841:BF848"/>
    <mergeCell ref="BG841:BG848"/>
    <mergeCell ref="BH841:BH848"/>
    <mergeCell ref="A921:A928"/>
    <mergeCell ref="B921:B928"/>
    <mergeCell ref="C921:C928"/>
    <mergeCell ref="D921:D928"/>
    <mergeCell ref="E921:E928"/>
    <mergeCell ref="A929:A936"/>
    <mergeCell ref="B929:B936"/>
    <mergeCell ref="C929:C936"/>
    <mergeCell ref="F944:G944"/>
    <mergeCell ref="A897:A904"/>
    <mergeCell ref="B897:B904"/>
    <mergeCell ref="C897:C904"/>
    <mergeCell ref="D897:D904"/>
    <mergeCell ref="E897:E904"/>
    <mergeCell ref="A905:A912"/>
    <mergeCell ref="B905:B912"/>
    <mergeCell ref="AP905:AP912"/>
    <mergeCell ref="AX905:AX912"/>
    <mergeCell ref="AY905:AY912"/>
    <mergeCell ref="F841:G841"/>
    <mergeCell ref="AM841:AM848"/>
    <mergeCell ref="CC1225:CC1232"/>
    <mergeCell ref="CI1201:CI1208"/>
    <mergeCell ref="BQ1201:BQ1208"/>
    <mergeCell ref="BR1249:BR1256"/>
    <mergeCell ref="CG1225:CG1232"/>
    <mergeCell ref="BY1209:BY1216"/>
    <mergeCell ref="A2057:A2064"/>
    <mergeCell ref="B2057:B2064"/>
    <mergeCell ref="C2057:C2064"/>
    <mergeCell ref="D2057:D2064"/>
    <mergeCell ref="E2057:E2064"/>
    <mergeCell ref="F2057:G2057"/>
    <mergeCell ref="AM2057:AM2064"/>
    <mergeCell ref="AN2057:AN2064"/>
    <mergeCell ref="AO2057:AO2064"/>
    <mergeCell ref="BU2033:BU2040"/>
    <mergeCell ref="BV2033:BV2040"/>
    <mergeCell ref="BW2033:BW2040"/>
    <mergeCell ref="BX2033:BX2040"/>
    <mergeCell ref="AU1617:AU1624"/>
    <mergeCell ref="AR1585:AR1592"/>
    <mergeCell ref="AX1585:AX1592"/>
    <mergeCell ref="AY1585:AY1592"/>
    <mergeCell ref="BB1601:BB1608"/>
    <mergeCell ref="BC1601:BC1608"/>
    <mergeCell ref="BD1601:BD1608"/>
    <mergeCell ref="BE1601:BE1608"/>
    <mergeCell ref="CH1601:CH1608"/>
    <mergeCell ref="CI1601:CI1608"/>
    <mergeCell ref="CF1617:CF1624"/>
    <mergeCell ref="AS1585:AS1592"/>
    <mergeCell ref="AT1585:AT1592"/>
    <mergeCell ref="AN1585:AN1592"/>
    <mergeCell ref="AV1609:AV1616"/>
    <mergeCell ref="BI1857:BI1864"/>
    <mergeCell ref="BF2009:BF2016"/>
    <mergeCell ref="AX1561:AX1568"/>
    <mergeCell ref="BD1561:BD1568"/>
    <mergeCell ref="BE1561:BE1568"/>
    <mergeCell ref="E2225:E2232"/>
    <mergeCell ref="E2281:E2288"/>
    <mergeCell ref="F2088:G2088"/>
    <mergeCell ref="AZ2089:AZ2096"/>
    <mergeCell ref="C2249:C2256"/>
    <mergeCell ref="AY2121:AY2128"/>
    <mergeCell ref="AZ2121:AZ2128"/>
    <mergeCell ref="F2146:F2151"/>
    <mergeCell ref="F2152:G2152"/>
    <mergeCell ref="AN2177:AN2184"/>
    <mergeCell ref="F2177:G2177"/>
    <mergeCell ref="AM2177:AM2184"/>
    <mergeCell ref="AO2233:AO2240"/>
    <mergeCell ref="AP2233:AP2240"/>
    <mergeCell ref="A2121:A2128"/>
    <mergeCell ref="A2185:A2192"/>
    <mergeCell ref="B2185:B2192"/>
    <mergeCell ref="A2201:A2208"/>
    <mergeCell ref="B2201:B2208"/>
    <mergeCell ref="C2201:C2208"/>
    <mergeCell ref="D2201:D2208"/>
    <mergeCell ref="D2137:D2144"/>
    <mergeCell ref="E2137:E2144"/>
    <mergeCell ref="AO2105:AO2112"/>
    <mergeCell ref="F2144:G2144"/>
    <mergeCell ref="AM2137:AM2144"/>
    <mergeCell ref="AN2241:AN2248"/>
    <mergeCell ref="AQ2273:AQ2280"/>
    <mergeCell ref="A2241:A2248"/>
    <mergeCell ref="A2145:A2152"/>
    <mergeCell ref="AP2105:AP2112"/>
    <mergeCell ref="AT2089:AT2096"/>
    <mergeCell ref="B2129:B2136"/>
    <mergeCell ref="E2145:E2152"/>
    <mergeCell ref="B2153:B2160"/>
    <mergeCell ref="AV2265:AV2272"/>
    <mergeCell ref="AW2265:AW2272"/>
    <mergeCell ref="AQ2257:AQ2264"/>
    <mergeCell ref="AT2273:AT2280"/>
    <mergeCell ref="AO2161:AO2168"/>
    <mergeCell ref="F2162:F2167"/>
    <mergeCell ref="E2161:E2168"/>
    <mergeCell ref="F2161:G2161"/>
    <mergeCell ref="F2153:G2153"/>
    <mergeCell ref="AM2153:AM2160"/>
    <mergeCell ref="F2160:G2160"/>
    <mergeCell ref="F2256:G2256"/>
    <mergeCell ref="AN2249:AN2256"/>
    <mergeCell ref="AV2257:AV2264"/>
    <mergeCell ref="AW2257:AW2264"/>
    <mergeCell ref="AM2257:AM2264"/>
    <mergeCell ref="AU2249:AU2256"/>
    <mergeCell ref="A2161:A2168"/>
    <mergeCell ref="AW2105:AW2112"/>
    <mergeCell ref="AQ2241:AQ2248"/>
    <mergeCell ref="AR2241:AR2248"/>
    <mergeCell ref="AS2241:AS2248"/>
    <mergeCell ref="AT2241:AT2248"/>
    <mergeCell ref="F2264:G2264"/>
    <mergeCell ref="AV2249:AV2256"/>
    <mergeCell ref="AM2241:AM2248"/>
    <mergeCell ref="AQ2201:AQ2208"/>
    <mergeCell ref="F2209:G2209"/>
    <mergeCell ref="AU2121:AU2128"/>
    <mergeCell ref="BN3009:BN3016"/>
    <mergeCell ref="BO3009:BO3016"/>
    <mergeCell ref="BA2625:BA2632"/>
    <mergeCell ref="BB2609:BB2616"/>
    <mergeCell ref="BI2017:BI2024"/>
    <mergeCell ref="BL2009:BL2016"/>
    <mergeCell ref="CQ1937:CQ1944"/>
    <mergeCell ref="CR1937:CR1944"/>
    <mergeCell ref="CQ1945:CQ1952"/>
    <mergeCell ref="CR1945:CR1952"/>
    <mergeCell ref="CQ1953:CQ1960"/>
    <mergeCell ref="CR1953:CR1960"/>
    <mergeCell ref="CR1969:CR1976"/>
    <mergeCell ref="CR1977:CR1984"/>
    <mergeCell ref="BH2049:BH2056"/>
    <mergeCell ref="BW1953:BW1960"/>
    <mergeCell ref="BW1977:BW1984"/>
    <mergeCell ref="BL1929:BL1936"/>
    <mergeCell ref="BI2065:BI2072"/>
    <mergeCell ref="BJ2065:BJ2072"/>
    <mergeCell ref="BT2033:BT2040"/>
    <mergeCell ref="AR3025:AR3032"/>
    <mergeCell ref="AS3025:AS3032"/>
    <mergeCell ref="AT3025:AT3032"/>
    <mergeCell ref="AU3025:AU3032"/>
    <mergeCell ref="AV3025:AV3032"/>
    <mergeCell ref="BQ3009:BQ3016"/>
    <mergeCell ref="BR3009:BR3016"/>
    <mergeCell ref="BS3009:BS3016"/>
    <mergeCell ref="BJ3017:BJ3024"/>
    <mergeCell ref="AZ3017:AZ3024"/>
    <mergeCell ref="BA3017:BA3024"/>
    <mergeCell ref="BU2833:BU2840"/>
    <mergeCell ref="BV2833:BV2840"/>
    <mergeCell ref="BO3025:BO3032"/>
    <mergeCell ref="BY3001:BY3008"/>
    <mergeCell ref="BT3009:BT3016"/>
    <mergeCell ref="BU3009:BU3016"/>
    <mergeCell ref="BV3009:BV3016"/>
    <mergeCell ref="BW3009:BW3016"/>
    <mergeCell ref="BX3009:BX3016"/>
    <mergeCell ref="BY3009:BY3016"/>
    <mergeCell ref="BU2697:BU2704"/>
    <mergeCell ref="BV2697:BV2704"/>
    <mergeCell ref="BW2697:BW2704"/>
    <mergeCell ref="BX2697:BX2704"/>
    <mergeCell ref="BY2697:BY2704"/>
    <mergeCell ref="BZ2697:BZ2704"/>
    <mergeCell ref="BH2721:BH2728"/>
    <mergeCell ref="BI2721:BI2728"/>
    <mergeCell ref="BJ2721:BJ2728"/>
    <mergeCell ref="AX2977:AX2984"/>
    <mergeCell ref="AY2977:AY2984"/>
    <mergeCell ref="AW3001:AW3008"/>
    <mergeCell ref="AX3001:AX3008"/>
    <mergeCell ref="AY3001:AY3008"/>
    <mergeCell ref="BY2985:BY2992"/>
    <mergeCell ref="BU3025:BU3032"/>
    <mergeCell ref="AT2689:AT2696"/>
    <mergeCell ref="AU2689:AU2696"/>
    <mergeCell ref="AV2689:AV2696"/>
    <mergeCell ref="AU2665:AU2672"/>
    <mergeCell ref="AV2665:AV2672"/>
    <mergeCell ref="BC2577:BC2584"/>
    <mergeCell ref="BD2561:BD2568"/>
    <mergeCell ref="BG2569:BG2576"/>
    <mergeCell ref="BR2569:BR2576"/>
    <mergeCell ref="BG2585:BG2592"/>
    <mergeCell ref="BG2593:BG2600"/>
    <mergeCell ref="BB2617:BB2624"/>
    <mergeCell ref="BB2593:BB2600"/>
    <mergeCell ref="AV2577:AV2584"/>
    <mergeCell ref="BJ2593:BJ2600"/>
    <mergeCell ref="BQ2561:BQ2568"/>
    <mergeCell ref="AV2593:AV2600"/>
    <mergeCell ref="AY2593:AY2600"/>
    <mergeCell ref="BD2641:BD2648"/>
    <mergeCell ref="BB2641:BB2648"/>
    <mergeCell ref="AX2561:AX2568"/>
    <mergeCell ref="AW2617:AW2624"/>
    <mergeCell ref="AT2745:AT2752"/>
    <mergeCell ref="AU2745:AU2752"/>
    <mergeCell ref="AV2745:AV2752"/>
    <mergeCell ref="BF2729:BF2736"/>
    <mergeCell ref="BG2729:BG2736"/>
    <mergeCell ref="BN2721:BN2728"/>
    <mergeCell ref="BO2721:BO2728"/>
    <mergeCell ref="BP2721:BP2728"/>
    <mergeCell ref="BB2745:BB2752"/>
    <mergeCell ref="AX2713:AX2720"/>
    <mergeCell ref="AY2713:AY2720"/>
    <mergeCell ref="BQ2689:BQ2696"/>
    <mergeCell ref="AW2657:AW2664"/>
    <mergeCell ref="AX2657:AX2664"/>
    <mergeCell ref="BH2745:BH2752"/>
    <mergeCell ref="BI2745:BI2752"/>
    <mergeCell ref="BA2641:BA2648"/>
    <mergeCell ref="AY2729:AY2736"/>
    <mergeCell ref="AV2729:AV2736"/>
    <mergeCell ref="BB2689:BB2696"/>
    <mergeCell ref="BC2689:BC2696"/>
    <mergeCell ref="BD2689:BD2696"/>
    <mergeCell ref="BD2585:BD2592"/>
    <mergeCell ref="BE2601:BE2608"/>
    <mergeCell ref="AZ2593:AZ2600"/>
    <mergeCell ref="AW2593:AW2600"/>
    <mergeCell ref="BJ2673:BJ2680"/>
    <mergeCell ref="BD2569:BD2576"/>
    <mergeCell ref="BD2609:BD2616"/>
    <mergeCell ref="BC2569:BC2576"/>
    <mergeCell ref="BE2585:BE2592"/>
    <mergeCell ref="BD2625:BD2632"/>
    <mergeCell ref="BC2633:BC2640"/>
    <mergeCell ref="BE2657:BE2664"/>
    <mergeCell ref="BB2665:BB2672"/>
    <mergeCell ref="BI2609:BI2616"/>
    <mergeCell ref="BF2577:BF2584"/>
    <mergeCell ref="BC2593:BC2600"/>
    <mergeCell ref="BD2593:BD2600"/>
    <mergeCell ref="AW2745:AW2752"/>
    <mergeCell ref="AX2745:AX2752"/>
    <mergeCell ref="AY2745:AY2752"/>
    <mergeCell ref="AZ2745:AZ2752"/>
    <mergeCell ref="BA2745:BA2752"/>
    <mergeCell ref="BD2721:BD2728"/>
    <mergeCell ref="BF2649:BF2656"/>
    <mergeCell ref="BC2601:BC2608"/>
    <mergeCell ref="BB2633:BB2640"/>
    <mergeCell ref="BD2673:BD2680"/>
    <mergeCell ref="AZ2673:AZ2680"/>
    <mergeCell ref="BA2673:BA2680"/>
    <mergeCell ref="BI2625:BI2632"/>
    <mergeCell ref="BM2617:BM2624"/>
    <mergeCell ref="BJ2641:BJ2648"/>
    <mergeCell ref="BJ2649:BJ2656"/>
    <mergeCell ref="BF2633:BF2640"/>
    <mergeCell ref="BJ2585:BJ2592"/>
    <mergeCell ref="AP3113:AP3120"/>
    <mergeCell ref="AQ3113:AQ3120"/>
    <mergeCell ref="AR3113:AR3120"/>
    <mergeCell ref="AS3113:AS3120"/>
    <mergeCell ref="AT3113:AT3120"/>
    <mergeCell ref="AU3113:AU3120"/>
    <mergeCell ref="AV3113:AV3120"/>
    <mergeCell ref="AW3113:AW3120"/>
    <mergeCell ref="AX3113:AX3120"/>
    <mergeCell ref="AY3113:AY3120"/>
    <mergeCell ref="AZ3113:AZ3120"/>
    <mergeCell ref="BA3113:BA3120"/>
    <mergeCell ref="BB3113:BB3120"/>
    <mergeCell ref="BC3113:BC3120"/>
    <mergeCell ref="BD3113:BD3120"/>
    <mergeCell ref="BD2729:BD2736"/>
    <mergeCell ref="AX2721:AX2728"/>
    <mergeCell ref="AY2721:AY2728"/>
    <mergeCell ref="BK2713:BK2720"/>
    <mergeCell ref="BH2681:BH2688"/>
    <mergeCell ref="BE2673:BE2680"/>
    <mergeCell ref="BH2809:BH2816"/>
    <mergeCell ref="BI2809:BI2816"/>
    <mergeCell ref="BJ2809:BJ2816"/>
    <mergeCell ref="BH3065:BH3072"/>
    <mergeCell ref="BH3033:BH3040"/>
    <mergeCell ref="BK2745:BK2752"/>
    <mergeCell ref="BL2745:BL2752"/>
    <mergeCell ref="BM2673:BM2680"/>
    <mergeCell ref="BL2713:BL2720"/>
    <mergeCell ref="BA3009:BA3016"/>
    <mergeCell ref="BB3009:BB3016"/>
    <mergeCell ref="BC3009:BC3016"/>
    <mergeCell ref="BD3009:BD3016"/>
    <mergeCell ref="BE3009:BE3016"/>
    <mergeCell ref="BF3009:BF3016"/>
    <mergeCell ref="BG3009:BG3016"/>
    <mergeCell ref="BH3009:BH3016"/>
    <mergeCell ref="BC2937:BC2944"/>
    <mergeCell ref="BD2937:BD2944"/>
    <mergeCell ref="BC2721:BC2728"/>
    <mergeCell ref="AZ2721:AZ2728"/>
    <mergeCell ref="BA2721:BA2728"/>
    <mergeCell ref="AW3041:AW3048"/>
    <mergeCell ref="AX3041:AX3048"/>
    <mergeCell ref="AY3041:AY3048"/>
    <mergeCell ref="AZ3041:AZ3048"/>
    <mergeCell ref="BA3041:BA3048"/>
    <mergeCell ref="BL3041:BL3048"/>
    <mergeCell ref="AZ2713:AZ2720"/>
    <mergeCell ref="AR2929:AR2936"/>
    <mergeCell ref="AS2929:AS2936"/>
    <mergeCell ref="BI3017:BI3024"/>
    <mergeCell ref="BL3009:BL3016"/>
    <mergeCell ref="BM3009:BM3016"/>
    <mergeCell ref="BG3025:BG3032"/>
    <mergeCell ref="BH3025:BH3032"/>
    <mergeCell ref="BI3025:BI3032"/>
    <mergeCell ref="BP3105:BP3112"/>
    <mergeCell ref="BN3065:BN3072"/>
    <mergeCell ref="BJ3041:BJ3048"/>
    <mergeCell ref="BL3097:BL3104"/>
    <mergeCell ref="BK3049:BK3056"/>
    <mergeCell ref="BL3057:BL3064"/>
    <mergeCell ref="BJ3073:BJ3080"/>
    <mergeCell ref="BK3073:BK3080"/>
    <mergeCell ref="BO3073:BO3080"/>
    <mergeCell ref="BN3089:BN3096"/>
    <mergeCell ref="BC3081:BC3088"/>
    <mergeCell ref="BD3081:BD3088"/>
    <mergeCell ref="BE3033:BE3040"/>
    <mergeCell ref="BF3033:BF3040"/>
    <mergeCell ref="BA3033:BA3040"/>
    <mergeCell ref="BB3033:BB3040"/>
    <mergeCell ref="BC3033:BC3040"/>
    <mergeCell ref="BD3033:BD3040"/>
    <mergeCell ref="CC3153:CC3160"/>
    <mergeCell ref="BQ3081:BQ3088"/>
    <mergeCell ref="BN3025:BN3032"/>
    <mergeCell ref="BK3041:BK3048"/>
    <mergeCell ref="BG3113:BG3120"/>
    <mergeCell ref="BK3121:BK3128"/>
    <mergeCell ref="BL3121:BL3128"/>
    <mergeCell ref="BM3121:BM3128"/>
    <mergeCell ref="BN3121:BN3128"/>
    <mergeCell ref="BO3121:BO3128"/>
    <mergeCell ref="BP3121:BP3128"/>
    <mergeCell ref="BH3113:BH3120"/>
    <mergeCell ref="BI3113:BI3120"/>
    <mergeCell ref="BJ3113:BJ3120"/>
    <mergeCell ref="BK3113:BK3120"/>
    <mergeCell ref="BL3113:BL3120"/>
    <mergeCell ref="BM3113:BM3120"/>
    <mergeCell ref="BN3113:BN3120"/>
    <mergeCell ref="BO3113:BO3120"/>
    <mergeCell ref="BP3113:BP3120"/>
    <mergeCell ref="BQ3113:BQ3120"/>
    <mergeCell ref="BR3113:BR3120"/>
    <mergeCell ref="BS3113:BS3120"/>
    <mergeCell ref="BU3113:BU3120"/>
    <mergeCell ref="BV3113:BV3120"/>
    <mergeCell ref="BW3113:BW3120"/>
    <mergeCell ref="BX3113:BX3120"/>
    <mergeCell ref="BM3041:BM3048"/>
    <mergeCell ref="BH3057:BH3064"/>
    <mergeCell ref="BF3057:BF3064"/>
    <mergeCell ref="BP3033:BP3040"/>
    <mergeCell ref="BQ3033:BQ3040"/>
    <mergeCell ref="BZ3073:BZ3080"/>
    <mergeCell ref="BI3033:BI3040"/>
    <mergeCell ref="BD3025:BD3032"/>
    <mergeCell ref="BE3025:BE3032"/>
    <mergeCell ref="BF3025:BF3032"/>
    <mergeCell ref="BN3057:BN3064"/>
    <mergeCell ref="BP3041:BP3048"/>
    <mergeCell ref="BQ3041:BQ3048"/>
    <mergeCell ref="BY3065:BY3072"/>
    <mergeCell ref="BN3049:BN3056"/>
    <mergeCell ref="BZ3145:BZ3152"/>
    <mergeCell ref="BN3017:BN3024"/>
    <mergeCell ref="BO3017:BO3024"/>
    <mergeCell ref="BT3073:BT3080"/>
    <mergeCell ref="BV2681:BV2688"/>
    <mergeCell ref="BW2681:BW2688"/>
    <mergeCell ref="BM2713:BM2720"/>
    <mergeCell ref="BM2729:BM2736"/>
    <mergeCell ref="BN2729:BN2736"/>
    <mergeCell ref="BW2929:BW2936"/>
    <mergeCell ref="BX2929:BX2936"/>
    <mergeCell ref="BN2825:BN2832"/>
    <mergeCell ref="BO2825:BO2832"/>
    <mergeCell ref="BN3081:BN3088"/>
    <mergeCell ref="BS3025:BS3032"/>
    <mergeCell ref="BT3025:BT3032"/>
    <mergeCell ref="BR3041:BR3048"/>
    <mergeCell ref="BS3041:BS3048"/>
    <mergeCell ref="BE2937:BE2944"/>
    <mergeCell ref="BF2937:BF2944"/>
    <mergeCell ref="BG2937:BG2944"/>
    <mergeCell ref="BH2937:BH2944"/>
    <mergeCell ref="BI2937:BI2944"/>
    <mergeCell ref="BE3001:BE3008"/>
    <mergeCell ref="AX3145:AX3152"/>
    <mergeCell ref="AY3145:AY3152"/>
    <mergeCell ref="AZ3145:AZ3152"/>
    <mergeCell ref="BA3145:BA3152"/>
    <mergeCell ref="B3409:B3416"/>
    <mergeCell ref="C3409:C3416"/>
    <mergeCell ref="D3409:D3416"/>
    <mergeCell ref="E3409:E3416"/>
    <mergeCell ref="F3409:G3409"/>
    <mergeCell ref="AM3409:AM3416"/>
    <mergeCell ref="AN3409:AN3416"/>
    <mergeCell ref="AO3409:AO3416"/>
    <mergeCell ref="AP3409:AP3416"/>
    <mergeCell ref="AQ3409:AQ3416"/>
    <mergeCell ref="AR3409:AR3416"/>
    <mergeCell ref="AS3409:AS3416"/>
    <mergeCell ref="AT3409:AT3416"/>
    <mergeCell ref="AU3409:AU3416"/>
    <mergeCell ref="AV3409:AV3416"/>
    <mergeCell ref="AW3409:AW3416"/>
    <mergeCell ref="AX3409:AX3416"/>
    <mergeCell ref="AY3409:AY3416"/>
    <mergeCell ref="AZ3409:AZ3416"/>
    <mergeCell ref="BA3409:BA3416"/>
    <mergeCell ref="BB3409:BB3416"/>
    <mergeCell ref="BC3409:BC3416"/>
    <mergeCell ref="BD3409:BD3416"/>
    <mergeCell ref="BE3409:BE3416"/>
    <mergeCell ref="BF3409:BF3416"/>
    <mergeCell ref="BG3409:BG3416"/>
    <mergeCell ref="BH3409:BH3416"/>
    <mergeCell ref="AP3369:AP3376"/>
    <mergeCell ref="AQ3369:AQ3376"/>
    <mergeCell ref="AR3369:AR3376"/>
    <mergeCell ref="BH3369:BH3376"/>
    <mergeCell ref="F3370:F3375"/>
    <mergeCell ref="F3376:G3376"/>
    <mergeCell ref="E3153:E3160"/>
    <mergeCell ref="AN3281:AN3288"/>
    <mergeCell ref="AO3281:AO3288"/>
    <mergeCell ref="AN3369:AN3376"/>
    <mergeCell ref="AN3145:AN3152"/>
    <mergeCell ref="AQ3305:AQ3312"/>
    <mergeCell ref="AR3305:AR3312"/>
    <mergeCell ref="AS3305:AS3312"/>
    <mergeCell ref="AT3305:AT3312"/>
    <mergeCell ref="AQ3153:AQ3160"/>
    <mergeCell ref="AR3153:AR3160"/>
    <mergeCell ref="BE3281:BE3288"/>
    <mergeCell ref="AY3305:AY3312"/>
    <mergeCell ref="BE3225:BE3232"/>
    <mergeCell ref="BF3225:BF3232"/>
    <mergeCell ref="BG3225:BG3232"/>
    <mergeCell ref="BH3225:BH3232"/>
    <mergeCell ref="AP3281:AP3288"/>
    <mergeCell ref="AP3225:AP3232"/>
    <mergeCell ref="AQ3321:AQ3328"/>
    <mergeCell ref="AR3209:AR3216"/>
    <mergeCell ref="BA3209:BA3216"/>
    <mergeCell ref="BB3209:BB3216"/>
    <mergeCell ref="AN3201:AN3208"/>
    <mergeCell ref="CH3121:CH3128"/>
    <mergeCell ref="CI3121:CI3128"/>
    <mergeCell ref="CJ3121:CJ3128"/>
    <mergeCell ref="BR3129:BR3136"/>
    <mergeCell ref="BN3145:BN3152"/>
    <mergeCell ref="BO3145:BO3152"/>
    <mergeCell ref="BY3129:BY3136"/>
    <mergeCell ref="BZ3129:BZ3136"/>
    <mergeCell ref="BP3145:BP3152"/>
    <mergeCell ref="BQ3145:BQ3152"/>
    <mergeCell ref="BR3145:BR3152"/>
    <mergeCell ref="BS3145:BS3152"/>
    <mergeCell ref="BT3145:BT3152"/>
    <mergeCell ref="BE3137:BE3144"/>
    <mergeCell ref="BF3137:BF3144"/>
    <mergeCell ref="AW3129:AW3136"/>
    <mergeCell ref="CC3225:CC3232"/>
    <mergeCell ref="CD3225:CD3232"/>
    <mergeCell ref="CI3137:CI3144"/>
    <mergeCell ref="BP3281:BP3288"/>
    <mergeCell ref="BQ3281:BQ3288"/>
    <mergeCell ref="BD3121:BD3128"/>
    <mergeCell ref="BE3121:BE3128"/>
    <mergeCell ref="BF3121:BF3128"/>
    <mergeCell ref="BG3121:BG3128"/>
    <mergeCell ref="BH3121:BH3128"/>
    <mergeCell ref="CC3161:CC3168"/>
    <mergeCell ref="CD3161:CD3168"/>
    <mergeCell ref="BJ3137:BJ3144"/>
    <mergeCell ref="BU3321:BU3328"/>
    <mergeCell ref="BY3121:BY3128"/>
    <mergeCell ref="CI3145:CI3152"/>
    <mergeCell ref="CJ3145:CJ3152"/>
    <mergeCell ref="BT3217:BT3224"/>
    <mergeCell ref="BY3153:BY3160"/>
    <mergeCell ref="BZ3153:BZ3160"/>
    <mergeCell ref="BX3169:BX3176"/>
    <mergeCell ref="BG3153:BG3160"/>
    <mergeCell ref="BH3153:BH3160"/>
    <mergeCell ref="BR3153:BR3160"/>
    <mergeCell ref="BQ3137:BQ3144"/>
    <mergeCell ref="BT3137:BT3144"/>
    <mergeCell ref="BL3233:BL3240"/>
    <mergeCell ref="CB3177:CB3184"/>
    <mergeCell ref="BF3345:BF3352"/>
    <mergeCell ref="BH3345:BH3352"/>
    <mergeCell ref="BI3345:BI3352"/>
    <mergeCell ref="AS3369:AS3376"/>
    <mergeCell ref="AT3369:AT3376"/>
    <mergeCell ref="AU3369:AU3376"/>
    <mergeCell ref="AS3321:AS3328"/>
    <mergeCell ref="AT3321:AT3328"/>
    <mergeCell ref="AS3209:AS3216"/>
    <mergeCell ref="AT3209:AT3216"/>
    <mergeCell ref="BB3649:BB3656"/>
    <mergeCell ref="BC3649:BC3656"/>
    <mergeCell ref="BL3657:BL3664"/>
    <mergeCell ref="BM3657:BM3664"/>
    <mergeCell ref="BV3649:BV3656"/>
    <mergeCell ref="BZ3649:BZ3656"/>
    <mergeCell ref="BF3657:BF3664"/>
    <mergeCell ref="AP3657:AP3664"/>
    <mergeCell ref="BD3649:BD3656"/>
    <mergeCell ref="AQ3633:AQ3640"/>
    <mergeCell ref="BE3657:BE3664"/>
    <mergeCell ref="AU3649:AU3656"/>
    <mergeCell ref="AV3649:AV3656"/>
    <mergeCell ref="BM3649:BM3656"/>
    <mergeCell ref="BN3649:BN3656"/>
    <mergeCell ref="BG3649:BG3656"/>
    <mergeCell ref="AR3641:AR3648"/>
    <mergeCell ref="AS3641:AS3648"/>
    <mergeCell ref="AT3641:AT3648"/>
    <mergeCell ref="AU3641:AU3648"/>
    <mergeCell ref="AS3609:AS3616"/>
    <mergeCell ref="BE3609:BE3616"/>
    <mergeCell ref="AS3633:AS3640"/>
    <mergeCell ref="AT3633:AT3640"/>
    <mergeCell ref="AU3633:AU3640"/>
    <mergeCell ref="BI3409:BI3416"/>
    <mergeCell ref="BB3577:BB3584"/>
    <mergeCell ref="BE3585:BE3592"/>
    <mergeCell ref="AT3609:AT3616"/>
    <mergeCell ref="AU3609:AU3616"/>
    <mergeCell ref="AV3609:AV3616"/>
    <mergeCell ref="AW3609:AW3616"/>
    <mergeCell ref="BM3369:BM3376"/>
    <mergeCell ref="BU3369:BU3376"/>
    <mergeCell ref="BV3369:BV3376"/>
    <mergeCell ref="BW3369:BW3376"/>
    <mergeCell ref="BZ3601:BZ3608"/>
    <mergeCell ref="BT3433:BT3440"/>
    <mergeCell ref="BU3433:BU3440"/>
    <mergeCell ref="BV3433:BV3440"/>
    <mergeCell ref="BW3433:BW3440"/>
    <mergeCell ref="BY3433:BY3440"/>
    <mergeCell ref="BZ3433:BZ3440"/>
    <mergeCell ref="BJ3569:BJ3576"/>
    <mergeCell ref="BK3569:BK3576"/>
    <mergeCell ref="BL3569:BL3576"/>
    <mergeCell ref="BI3609:BI3616"/>
    <mergeCell ref="BJ3609:BJ3616"/>
    <mergeCell ref="BK3609:BK3616"/>
    <mergeCell ref="BH3617:BH3624"/>
    <mergeCell ref="BI3617:BI3624"/>
    <mergeCell ref="BG3657:BG3664"/>
    <mergeCell ref="BK3585:BK3592"/>
    <mergeCell ref="BJ3585:BJ3592"/>
    <mergeCell ref="AM3665:AM3672"/>
    <mergeCell ref="F3730:F3735"/>
    <mergeCell ref="F3736:G3736"/>
    <mergeCell ref="AO3729:AO3736"/>
    <mergeCell ref="D3745:D3752"/>
    <mergeCell ref="E3745:E3752"/>
    <mergeCell ref="F3745:G3745"/>
    <mergeCell ref="AM3745:AM3752"/>
    <mergeCell ref="CA3657:CA3664"/>
    <mergeCell ref="CA3737:CA3744"/>
    <mergeCell ref="AR3673:AR3680"/>
    <mergeCell ref="AY3673:AY3680"/>
    <mergeCell ref="AZ3673:AZ3680"/>
    <mergeCell ref="BA3673:BA3680"/>
    <mergeCell ref="BB3673:BB3680"/>
    <mergeCell ref="BC3673:BC3680"/>
    <mergeCell ref="BL3641:BL3648"/>
    <mergeCell ref="CD3657:CD3664"/>
    <mergeCell ref="CA3617:CA3624"/>
    <mergeCell ref="F3618:F3623"/>
    <mergeCell ref="F3624:G3624"/>
    <mergeCell ref="CF3617:CF3624"/>
    <mergeCell ref="CA3609:CA3616"/>
    <mergeCell ref="CB3609:CB3616"/>
    <mergeCell ref="AR3609:AR3616"/>
    <mergeCell ref="AQ3609:AQ3616"/>
    <mergeCell ref="AN3681:AN3688"/>
    <mergeCell ref="BW3609:BW3616"/>
    <mergeCell ref="BH3609:BH3616"/>
    <mergeCell ref="CC3721:CC3728"/>
    <mergeCell ref="CC3729:CC3736"/>
    <mergeCell ref="BZ3697:BZ3704"/>
    <mergeCell ref="BT3665:BT3672"/>
    <mergeCell ref="BU3665:BU3672"/>
    <mergeCell ref="BJ3617:BJ3624"/>
    <mergeCell ref="BK3617:BK3624"/>
    <mergeCell ref="BM3617:BM3624"/>
    <mergeCell ref="BZ3609:BZ3616"/>
    <mergeCell ref="BW3737:BW3744"/>
    <mergeCell ref="BX3737:BX3744"/>
    <mergeCell ref="BR3737:BR3744"/>
    <mergeCell ref="BS3737:BS3744"/>
    <mergeCell ref="CD3729:CD3736"/>
    <mergeCell ref="BH3657:BH3664"/>
    <mergeCell ref="BI3657:BI3664"/>
    <mergeCell ref="BJ3657:BJ3664"/>
    <mergeCell ref="BK3657:BK3664"/>
    <mergeCell ref="BP3609:BP3616"/>
    <mergeCell ref="BP3681:BP3688"/>
    <mergeCell ref="BF3649:BF3656"/>
    <mergeCell ref="AW3657:AW3664"/>
    <mergeCell ref="AX3657:AX3664"/>
    <mergeCell ref="AY3657:AY3664"/>
    <mergeCell ref="AZ3657:AZ3664"/>
    <mergeCell ref="BA3657:BA3664"/>
    <mergeCell ref="AZ3665:AZ3672"/>
    <mergeCell ref="BA3665:BA3672"/>
    <mergeCell ref="AQ3665:AQ3672"/>
    <mergeCell ref="F3712:G3712"/>
    <mergeCell ref="F3682:F3687"/>
    <mergeCell ref="F3688:G3688"/>
    <mergeCell ref="BI3697:BI3704"/>
    <mergeCell ref="BJ3697:BJ3704"/>
    <mergeCell ref="BK3697:BK3704"/>
    <mergeCell ref="BH3641:BH3648"/>
    <mergeCell ref="BP3641:BP3648"/>
    <mergeCell ref="BT3657:BT3664"/>
    <mergeCell ref="CR3617:CR3624"/>
    <mergeCell ref="CR3641:CR3648"/>
    <mergeCell ref="BT3617:BT3624"/>
    <mergeCell ref="BU3617:BU3624"/>
    <mergeCell ref="CB3649:CB3656"/>
    <mergeCell ref="BK3633:BK3640"/>
    <mergeCell ref="BL3633:BL3640"/>
    <mergeCell ref="BM3633:BM3640"/>
    <mergeCell ref="BN3633:BN3640"/>
    <mergeCell ref="BO3633:BO3640"/>
    <mergeCell ref="BP3633:BP3640"/>
    <mergeCell ref="CD3841:CD3848"/>
    <mergeCell ref="CE3841:CE3848"/>
    <mergeCell ref="CF3841:CF3848"/>
    <mergeCell ref="CG3841:CG3848"/>
    <mergeCell ref="CL3665:CL3672"/>
    <mergeCell ref="CM3665:CM3672"/>
    <mergeCell ref="CN3665:CN3672"/>
    <mergeCell ref="CQ3673:CQ3680"/>
    <mergeCell ref="CR3673:CR3680"/>
    <mergeCell ref="CQ3681:CQ3688"/>
    <mergeCell ref="CR3681:CR3688"/>
    <mergeCell ref="CD3689:CD3696"/>
    <mergeCell ref="CE3689:CE3696"/>
    <mergeCell ref="CF3689:CF3696"/>
    <mergeCell ref="CG3689:CG3696"/>
    <mergeCell ref="CH3689:CH3696"/>
    <mergeCell ref="CI3689:CI3696"/>
    <mergeCell ref="CJ3689:CJ3696"/>
    <mergeCell ref="CC3665:CC3672"/>
    <mergeCell ref="BN3673:BN3680"/>
    <mergeCell ref="BO3673:BO3680"/>
    <mergeCell ref="BV3657:BV3664"/>
    <mergeCell ref="BR3633:BR3640"/>
    <mergeCell ref="BS3633:BS3640"/>
    <mergeCell ref="BT3633:BT3640"/>
    <mergeCell ref="BU3633:BU3640"/>
    <mergeCell ref="BV3633:BV3640"/>
    <mergeCell ref="CH3657:CH3664"/>
    <mergeCell ref="CI3657:CI3664"/>
    <mergeCell ref="BP3673:BP3680"/>
    <mergeCell ref="BQ3673:BQ3680"/>
    <mergeCell ref="BR3673:BR3680"/>
    <mergeCell ref="BS3673:BS3680"/>
    <mergeCell ref="BR3841:BR3848"/>
    <mergeCell ref="BV3841:BV3848"/>
    <mergeCell ref="BW3841:BW3848"/>
    <mergeCell ref="BX3841:BX3848"/>
    <mergeCell ref="BT3737:BT3744"/>
    <mergeCell ref="BO3841:BO3848"/>
    <mergeCell ref="BS3809:BS3816"/>
    <mergeCell ref="BS3833:BS3840"/>
    <mergeCell ref="BV3833:BV3840"/>
    <mergeCell ref="BY3841:BY3848"/>
    <mergeCell ref="BN3809:BN3816"/>
    <mergeCell ref="BV3809:BV3816"/>
    <mergeCell ref="BN3841:BN3848"/>
    <mergeCell ref="BM3777:BM3784"/>
    <mergeCell ref="BM3785:BM3792"/>
    <mergeCell ref="BK3769:BK3776"/>
    <mergeCell ref="CP3745:CP3752"/>
    <mergeCell ref="AN3833:AN3840"/>
    <mergeCell ref="CQ3849:CQ3856"/>
    <mergeCell ref="CR3849:CR3856"/>
    <mergeCell ref="F3850:F3855"/>
    <mergeCell ref="F3856:G3856"/>
    <mergeCell ref="AQ3849:AQ3856"/>
    <mergeCell ref="AR3849:AR3856"/>
    <mergeCell ref="AS3849:AS3856"/>
    <mergeCell ref="AT3849:AT3856"/>
    <mergeCell ref="AU3849:AU3856"/>
    <mergeCell ref="AV3849:AV3856"/>
    <mergeCell ref="AW3849:AW3856"/>
    <mergeCell ref="AX3849:AX3856"/>
    <mergeCell ref="AY3849:AY3856"/>
    <mergeCell ref="AZ3849:AZ3856"/>
    <mergeCell ref="BA3849:BA3856"/>
    <mergeCell ref="BB3849:BB3856"/>
    <mergeCell ref="BC3849:BC3856"/>
    <mergeCell ref="BD3849:BD3856"/>
    <mergeCell ref="BE3849:BE3856"/>
    <mergeCell ref="AQ3857:AQ3864"/>
    <mergeCell ref="AR3857:AR3864"/>
    <mergeCell ref="AS3857:AS3864"/>
    <mergeCell ref="AT3857:AT3864"/>
    <mergeCell ref="AU3857:AU3864"/>
    <mergeCell ref="AV3857:AV3864"/>
    <mergeCell ref="AW3857:AW3864"/>
    <mergeCell ref="AX3857:AX3864"/>
    <mergeCell ref="AY3857:AY3864"/>
    <mergeCell ref="AZ3857:AZ3864"/>
    <mergeCell ref="BA3857:BA3864"/>
    <mergeCell ref="BB3857:BB3864"/>
    <mergeCell ref="BC3857:BC3864"/>
    <mergeCell ref="BD3857:BD3864"/>
    <mergeCell ref="BE3857:BE3864"/>
    <mergeCell ref="BF3857:BF3864"/>
    <mergeCell ref="BG3857:BG3864"/>
    <mergeCell ref="BH3857:BH3864"/>
    <mergeCell ref="BI3857:BI3864"/>
    <mergeCell ref="BJ3857:BJ3864"/>
    <mergeCell ref="BK3857:BK3864"/>
    <mergeCell ref="BL3857:BL3864"/>
    <mergeCell ref="BM3857:BM3864"/>
    <mergeCell ref="CN3857:CN3864"/>
    <mergeCell ref="CP3857:CP3864"/>
    <mergeCell ref="CQ3857:CQ3864"/>
    <mergeCell ref="CR3857:CR3864"/>
    <mergeCell ref="BP3849:BP3856"/>
    <mergeCell ref="BQ3849:BQ3856"/>
    <mergeCell ref="C4385:C4392"/>
    <mergeCell ref="AX4393:AX4400"/>
    <mergeCell ref="AY4393:AY4400"/>
    <mergeCell ref="AZ4393:AZ4400"/>
    <mergeCell ref="BA4393:BA4400"/>
    <mergeCell ref="BB4393:BB4400"/>
    <mergeCell ref="B4385:B4392"/>
    <mergeCell ref="BH4409:BH4416"/>
    <mergeCell ref="BI4409:BI4416"/>
    <mergeCell ref="BJ4409:BJ4416"/>
    <mergeCell ref="B4417:B4424"/>
    <mergeCell ref="BF4417:BF4424"/>
    <mergeCell ref="BG4417:BG4424"/>
    <mergeCell ref="BH4417:BH4424"/>
    <mergeCell ref="BI4417:BI4424"/>
    <mergeCell ref="BJ4417:BJ4424"/>
    <mergeCell ref="BK4417:BK4424"/>
    <mergeCell ref="BL4417:BL4424"/>
    <mergeCell ref="BM4417:BM4424"/>
    <mergeCell ref="F4402:F4407"/>
    <mergeCell ref="F4408:G4408"/>
    <mergeCell ref="BB3841:BB3848"/>
    <mergeCell ref="BC3841:BC3848"/>
    <mergeCell ref="BD3841:BD3848"/>
    <mergeCell ref="BE3841:BE3848"/>
    <mergeCell ref="AQ3953:AQ3960"/>
    <mergeCell ref="BT3945:BT3952"/>
    <mergeCell ref="CB3929:CB3936"/>
    <mergeCell ref="CC3929:CC3936"/>
    <mergeCell ref="AS3985:AS3992"/>
    <mergeCell ref="BY4049:BY4056"/>
    <mergeCell ref="BU4065:BU4072"/>
    <mergeCell ref="BV4065:BV4072"/>
    <mergeCell ref="BN4177:BN4184"/>
    <mergeCell ref="BO4177:BO4184"/>
    <mergeCell ref="BP4177:BP4184"/>
    <mergeCell ref="BP3985:BP3992"/>
    <mergeCell ref="AX3953:AX3960"/>
    <mergeCell ref="AU4001:AU4008"/>
    <mergeCell ref="BD4001:BD4008"/>
    <mergeCell ref="AM4121:AM4128"/>
    <mergeCell ref="AR4129:AR4136"/>
    <mergeCell ref="AM4313:AM4320"/>
    <mergeCell ref="F4128:G4128"/>
    <mergeCell ref="AR4313:AR4320"/>
    <mergeCell ref="AV4313:AV4320"/>
    <mergeCell ref="AU4241:AU4248"/>
    <mergeCell ref="AV4241:AV4248"/>
    <mergeCell ref="AW4241:AW4248"/>
    <mergeCell ref="AX4241:AX4248"/>
    <mergeCell ref="AY4241:AY4248"/>
    <mergeCell ref="AZ4241:AZ4248"/>
    <mergeCell ref="BA4241:BA4248"/>
    <mergeCell ref="BB4241:BB4248"/>
    <mergeCell ref="F4056:G4056"/>
    <mergeCell ref="F4170:F4175"/>
    <mergeCell ref="AZ4121:AZ4128"/>
    <mergeCell ref="BG4113:BG4120"/>
    <mergeCell ref="AN4089:AN4096"/>
    <mergeCell ref="AN4009:AN4016"/>
    <mergeCell ref="BH4065:BH4072"/>
    <mergeCell ref="BH4113:BH4120"/>
    <mergeCell ref="BI4113:BI4120"/>
    <mergeCell ref="BH4057:BH4064"/>
    <mergeCell ref="A4393:A4400"/>
    <mergeCell ref="B4393:B4400"/>
    <mergeCell ref="F4393:G4393"/>
    <mergeCell ref="AM4393:AM4400"/>
    <mergeCell ref="AN4393:AN4400"/>
    <mergeCell ref="AO4393:AO4400"/>
    <mergeCell ref="AP4393:AP4400"/>
    <mergeCell ref="AQ4393:AQ4400"/>
    <mergeCell ref="AR4393:AR4400"/>
    <mergeCell ref="AS4393:AS4400"/>
    <mergeCell ref="BF4393:BF4400"/>
    <mergeCell ref="CI4393:CI4400"/>
    <mergeCell ref="AS4417:AS4424"/>
    <mergeCell ref="AT4417:AT4424"/>
    <mergeCell ref="AU4417:AU4424"/>
    <mergeCell ref="AV4417:AV4424"/>
    <mergeCell ref="AW4417:AW4424"/>
    <mergeCell ref="AX4417:AX4424"/>
    <mergeCell ref="E4417:E4424"/>
    <mergeCell ref="CN4393:CN4400"/>
    <mergeCell ref="CL4401:CL4408"/>
    <mergeCell ref="CM4401:CM4408"/>
    <mergeCell ref="AN4385:AN4392"/>
    <mergeCell ref="C4417:C4424"/>
    <mergeCell ref="D4417:D4424"/>
    <mergeCell ref="B4401:B4408"/>
    <mergeCell ref="C4401:C4408"/>
    <mergeCell ref="D4401:D4408"/>
    <mergeCell ref="E4401:E4408"/>
    <mergeCell ref="F4401:G4401"/>
    <mergeCell ref="AM4401:AM4408"/>
    <mergeCell ref="AN4401:AN4408"/>
    <mergeCell ref="AO4401:AO4408"/>
    <mergeCell ref="AP4401:AP4408"/>
    <mergeCell ref="AQ4401:AQ4408"/>
    <mergeCell ref="BI4401:BI4408"/>
    <mergeCell ref="BJ4401:BJ4408"/>
    <mergeCell ref="BK4401:BK4408"/>
    <mergeCell ref="BL4401:BL4408"/>
    <mergeCell ref="BM4401:BM4408"/>
    <mergeCell ref="BF4385:BF4392"/>
    <mergeCell ref="F4386:F4391"/>
    <mergeCell ref="BD4385:BD4392"/>
    <mergeCell ref="AS4401:AS4408"/>
    <mergeCell ref="AT4401:AT4408"/>
    <mergeCell ref="AU4401:AU4408"/>
    <mergeCell ref="AV4401:AV4408"/>
    <mergeCell ref="AW4401:AW4408"/>
    <mergeCell ref="AX4401:AX4408"/>
    <mergeCell ref="AY4401:AY4408"/>
    <mergeCell ref="AZ4401:AZ4408"/>
    <mergeCell ref="BA4401:BA4408"/>
    <mergeCell ref="BB4401:BB4408"/>
    <mergeCell ref="BC4401:BC4408"/>
    <mergeCell ref="BD4401:BD4408"/>
    <mergeCell ref="BE4401:BE4408"/>
    <mergeCell ref="BF4401:BF4408"/>
    <mergeCell ref="BG4401:BG4408"/>
    <mergeCell ref="BH4401:BH4408"/>
    <mergeCell ref="D4385:D4392"/>
    <mergeCell ref="AT4393:AT4400"/>
    <mergeCell ref="AU4393:AU4400"/>
    <mergeCell ref="AV4393:AV4400"/>
    <mergeCell ref="AW4393:AW4400"/>
    <mergeCell ref="CQ4409:CQ4416"/>
    <mergeCell ref="CR4409:CR4416"/>
    <mergeCell ref="F4410:F4415"/>
    <mergeCell ref="F4416:G4416"/>
    <mergeCell ref="A4425:A4432"/>
    <mergeCell ref="B4425:B4432"/>
    <mergeCell ref="C4425:C4432"/>
    <mergeCell ref="D4425:D4432"/>
    <mergeCell ref="E4425:E4432"/>
    <mergeCell ref="F4425:G4425"/>
    <mergeCell ref="AM4425:AM4432"/>
    <mergeCell ref="AN4425:AN4432"/>
    <mergeCell ref="AO4425:AO4432"/>
    <mergeCell ref="AP4425:AP4432"/>
    <mergeCell ref="AQ4425:AQ4432"/>
    <mergeCell ref="AR4425:AR4432"/>
    <mergeCell ref="AS4425:AS4432"/>
    <mergeCell ref="AT4425:AT4432"/>
    <mergeCell ref="AU4425:AU4432"/>
    <mergeCell ref="AV4425:AV4432"/>
    <mergeCell ref="AW4425:AW4432"/>
    <mergeCell ref="AX4425:AX4432"/>
    <mergeCell ref="AY4425:AY4432"/>
    <mergeCell ref="AZ4425:AZ4432"/>
    <mergeCell ref="BA4425:BA4432"/>
    <mergeCell ref="BB4425:BB4432"/>
    <mergeCell ref="BC4425:BC4432"/>
    <mergeCell ref="BD4425:BD4432"/>
    <mergeCell ref="BE4425:BE4432"/>
    <mergeCell ref="BF4425:BF4432"/>
    <mergeCell ref="BG4425:BG4432"/>
    <mergeCell ref="BH4425:BH4432"/>
    <mergeCell ref="BI4425:BI4432"/>
    <mergeCell ref="BJ4425:BJ4432"/>
    <mergeCell ref="BK4425:BK4432"/>
    <mergeCell ref="BL4425:BL4432"/>
    <mergeCell ref="CH4425:CH4432"/>
    <mergeCell ref="CK4425:CK4432"/>
    <mergeCell ref="BR4409:BR4416"/>
    <mergeCell ref="BS4409:BS4416"/>
    <mergeCell ref="BT4409:BT4416"/>
    <mergeCell ref="BU4409:BU4416"/>
    <mergeCell ref="BV4409:BV4416"/>
    <mergeCell ref="BW4409:BW4416"/>
    <mergeCell ref="BX4409:BX4416"/>
    <mergeCell ref="BF4409:BF4416"/>
    <mergeCell ref="BG4409:BG4416"/>
    <mergeCell ref="CG4409:CG4416"/>
    <mergeCell ref="CH4409:CH4416"/>
    <mergeCell ref="B4585:B4592"/>
    <mergeCell ref="C4585:C4592"/>
    <mergeCell ref="D4585:D4592"/>
    <mergeCell ref="E4585:E4592"/>
    <mergeCell ref="F4585:G4585"/>
    <mergeCell ref="AM4585:AM4592"/>
    <mergeCell ref="AN4585:AN4592"/>
    <mergeCell ref="AO4585:AO4592"/>
    <mergeCell ref="AP4585:AP4592"/>
    <mergeCell ref="AQ4585:AQ4592"/>
    <mergeCell ref="AR4585:AR4592"/>
    <mergeCell ref="AS4585:AS4592"/>
    <mergeCell ref="AT4585:AT4592"/>
    <mergeCell ref="AU4585:AU4592"/>
    <mergeCell ref="AV4585:AV4592"/>
    <mergeCell ref="AW4585:AW4592"/>
    <mergeCell ref="BT4585:BT4592"/>
    <mergeCell ref="BU4585:BU4592"/>
    <mergeCell ref="BV4585:BV4592"/>
    <mergeCell ref="BW4585:BW4592"/>
    <mergeCell ref="BX4585:BX4592"/>
    <mergeCell ref="BY4585:BY4592"/>
    <mergeCell ref="AU4569:AU4576"/>
    <mergeCell ref="AV4569:AV4576"/>
    <mergeCell ref="AW4569:AW4576"/>
    <mergeCell ref="AX4569:AX4576"/>
    <mergeCell ref="AY4569:AY4576"/>
    <mergeCell ref="AZ4569:AZ4576"/>
    <mergeCell ref="BA4569:BA4576"/>
    <mergeCell ref="BB4569:BB4576"/>
    <mergeCell ref="BC4569:BC4576"/>
    <mergeCell ref="BD4569:BD4576"/>
    <mergeCell ref="BE4569:BE4576"/>
    <mergeCell ref="BF4569:BF4576"/>
    <mergeCell ref="BG4569:BG4576"/>
    <mergeCell ref="BH4569:BH4576"/>
    <mergeCell ref="BG4577:BG4584"/>
    <mergeCell ref="BH4577:BH4584"/>
    <mergeCell ref="BI4577:BI4584"/>
    <mergeCell ref="BD4585:BD4592"/>
    <mergeCell ref="BE4585:BE4592"/>
    <mergeCell ref="BF4585:BF4592"/>
    <mergeCell ref="BJ4585:BJ4592"/>
    <mergeCell ref="BK4585:BK4592"/>
    <mergeCell ref="BL4585:BL4592"/>
    <mergeCell ref="BM4585:BM4592"/>
    <mergeCell ref="BN4585:BN4592"/>
    <mergeCell ref="BO4585:BO4592"/>
    <mergeCell ref="BP4585:BP4592"/>
    <mergeCell ref="BQ4585:BQ4592"/>
    <mergeCell ref="BC4585:BC4592"/>
    <mergeCell ref="AV4577:AV4584"/>
    <mergeCell ref="AW4577:AW4584"/>
    <mergeCell ref="AX4577:AX4584"/>
    <mergeCell ref="BQ4577:BQ4584"/>
    <mergeCell ref="AO4569:AO4576"/>
    <mergeCell ref="AP4569:AP4576"/>
    <mergeCell ref="AV4945:AV4952"/>
    <mergeCell ref="AW4945:AW4952"/>
    <mergeCell ref="AX4945:AX4952"/>
    <mergeCell ref="AY4945:AY4952"/>
    <mergeCell ref="AZ4945:AZ4952"/>
    <mergeCell ref="BA4945:BA4952"/>
    <mergeCell ref="BB4945:BB4952"/>
    <mergeCell ref="BC4945:BC4952"/>
    <mergeCell ref="BD4945:BD4952"/>
    <mergeCell ref="BE4945:BE4952"/>
    <mergeCell ref="BF4945:BF4952"/>
    <mergeCell ref="BG4945:BG4952"/>
    <mergeCell ref="BH4945:BH4952"/>
    <mergeCell ref="AR4761:AR4768"/>
    <mergeCell ref="AO4881:AO4888"/>
    <mergeCell ref="CM4945:CM4952"/>
    <mergeCell ref="CN4945:CN4952"/>
    <mergeCell ref="BL4673:BL4680"/>
    <mergeCell ref="BM4673:BM4680"/>
    <mergeCell ref="AO4561:AO4568"/>
    <mergeCell ref="AP4561:AP4568"/>
    <mergeCell ref="AQ4561:AQ4568"/>
    <mergeCell ref="AR4561:AR4568"/>
    <mergeCell ref="A4937:A4944"/>
    <mergeCell ref="B4937:B4944"/>
    <mergeCell ref="C4937:C4944"/>
    <mergeCell ref="D4937:D4944"/>
    <mergeCell ref="E4937:E4944"/>
    <mergeCell ref="F4937:G4937"/>
    <mergeCell ref="AM4937:AM4944"/>
    <mergeCell ref="AN4937:AN4944"/>
    <mergeCell ref="AO4937:AO4944"/>
    <mergeCell ref="AP4937:AP4944"/>
    <mergeCell ref="AQ4937:AQ4944"/>
    <mergeCell ref="AR4937:AR4944"/>
    <mergeCell ref="AS4937:AS4944"/>
    <mergeCell ref="AT4937:AT4944"/>
    <mergeCell ref="AU4937:AU4944"/>
    <mergeCell ref="AV4937:AV4944"/>
    <mergeCell ref="AW4937:AW4944"/>
    <mergeCell ref="AX4937:AX4944"/>
    <mergeCell ref="AY4937:AY4944"/>
    <mergeCell ref="AZ4937:AZ4944"/>
    <mergeCell ref="BA4937:BA4944"/>
    <mergeCell ref="BB4937:BB4944"/>
    <mergeCell ref="BC4937:BC4944"/>
    <mergeCell ref="BD4937:BD4944"/>
    <mergeCell ref="BE4937:BE4944"/>
    <mergeCell ref="BF4937:BF4944"/>
    <mergeCell ref="BG4937:BG4944"/>
    <mergeCell ref="BH4937:BH4944"/>
    <mergeCell ref="BI4937:BI4944"/>
    <mergeCell ref="AY4713:AY4720"/>
    <mergeCell ref="AZ4713:AZ4720"/>
    <mergeCell ref="BA4713:BA4720"/>
    <mergeCell ref="C4833:C4840"/>
    <mergeCell ref="D4833:D4840"/>
    <mergeCell ref="F4738:F4743"/>
    <mergeCell ref="F4744:G4744"/>
    <mergeCell ref="CN4593:CN4600"/>
    <mergeCell ref="CN4921:CN4928"/>
    <mergeCell ref="F4578:F4583"/>
    <mergeCell ref="F4584:G4584"/>
    <mergeCell ref="A4585:A4592"/>
    <mergeCell ref="CR4833:CR4840"/>
    <mergeCell ref="CR4849:CR4856"/>
    <mergeCell ref="CR4673:CR4680"/>
    <mergeCell ref="CQ4681:CQ4688"/>
    <mergeCell ref="CQ4833:CQ4840"/>
    <mergeCell ref="CQ4857:CQ4864"/>
    <mergeCell ref="CR4857:CR4864"/>
    <mergeCell ref="CQ4865:CQ4872"/>
    <mergeCell ref="CR4865:CR4872"/>
    <mergeCell ref="CQ4873:CQ4880"/>
    <mergeCell ref="BO4673:BO4680"/>
    <mergeCell ref="F4882:F4887"/>
    <mergeCell ref="CQ4705:CQ4712"/>
    <mergeCell ref="CQ4689:CQ4696"/>
    <mergeCell ref="CR4689:CR4696"/>
    <mergeCell ref="CQ4697:CQ4704"/>
    <mergeCell ref="CR4697:CR4704"/>
    <mergeCell ref="CQ4825:CQ4832"/>
    <mergeCell ref="CR4825:CR4832"/>
    <mergeCell ref="CR4873:CR4880"/>
    <mergeCell ref="CQ4881:CQ4888"/>
    <mergeCell ref="CR4881:CR4888"/>
    <mergeCell ref="CR4905:CR4912"/>
    <mergeCell ref="CQ4761:CQ4768"/>
    <mergeCell ref="CR4761:CR4768"/>
    <mergeCell ref="CQ4777:CQ4784"/>
    <mergeCell ref="CR4777:CR4784"/>
    <mergeCell ref="AN4673:AN4680"/>
    <mergeCell ref="CF4673:CF4680"/>
    <mergeCell ref="CC4673:CC4680"/>
    <mergeCell ref="CJ4673:CJ4680"/>
    <mergeCell ref="CG4673:CG4680"/>
    <mergeCell ref="F4722:F4727"/>
    <mergeCell ref="F4728:G4728"/>
    <mergeCell ref="CQ4889:CQ4896"/>
    <mergeCell ref="CR4889:CR4896"/>
    <mergeCell ref="CQ4897:CQ4904"/>
    <mergeCell ref="CR4897:CR4904"/>
    <mergeCell ref="CQ4849:CQ4856"/>
    <mergeCell ref="CQ4721:CQ4728"/>
    <mergeCell ref="CR4721:CR4728"/>
    <mergeCell ref="CQ4729:CQ4736"/>
    <mergeCell ref="CR4729:CR4736"/>
    <mergeCell ref="CQ4737:CQ4744"/>
    <mergeCell ref="CR4737:CR4744"/>
    <mergeCell ref="CQ4745:CQ4752"/>
    <mergeCell ref="CQ4905:CQ4912"/>
    <mergeCell ref="CQ4769:CQ4776"/>
    <mergeCell ref="CR4769:CR4776"/>
    <mergeCell ref="CQ4753:CQ4760"/>
    <mergeCell ref="CA4697:CA4704"/>
    <mergeCell ref="CB4697:CB4704"/>
    <mergeCell ref="BU4697:BU4704"/>
    <mergeCell ref="BV4697:BV4704"/>
    <mergeCell ref="BW4697:BW4704"/>
    <mergeCell ref="AV4737:AV4744"/>
    <mergeCell ref="CN4689:CN4696"/>
    <mergeCell ref="BZ4697:BZ4704"/>
    <mergeCell ref="BO4697:BO4704"/>
    <mergeCell ref="CJ4697:CJ4704"/>
    <mergeCell ref="CM4689:CM4696"/>
    <mergeCell ref="CH4673:CH4680"/>
    <mergeCell ref="AZ4681:AZ4688"/>
    <mergeCell ref="CI4673:CI4680"/>
    <mergeCell ref="CP4945:CP4952"/>
    <mergeCell ref="CQ4945:CQ4952"/>
    <mergeCell ref="CR4945:CR4952"/>
    <mergeCell ref="CL4521:CL4528"/>
    <mergeCell ref="CM4521:CM4528"/>
    <mergeCell ref="CN4521:CN4528"/>
    <mergeCell ref="CI4545:CI4552"/>
    <mergeCell ref="CJ4545:CJ4552"/>
    <mergeCell ref="CK4545:CK4552"/>
    <mergeCell ref="CL4545:CL4552"/>
    <mergeCell ref="CM4545:CM4552"/>
    <mergeCell ref="CN4545:CN4552"/>
    <mergeCell ref="CF4529:CF4536"/>
    <mergeCell ref="BW4497:BW4504"/>
    <mergeCell ref="BX4497:BX4504"/>
    <mergeCell ref="BY4497:BY4504"/>
    <mergeCell ref="CA4497:CA4504"/>
    <mergeCell ref="CC4497:CC4504"/>
    <mergeCell ref="CD4497:CD4504"/>
    <mergeCell ref="CE4497:CE4504"/>
    <mergeCell ref="CF4497:CF4504"/>
    <mergeCell ref="CG4497:CG4504"/>
    <mergeCell ref="CH4497:CH4504"/>
    <mergeCell ref="CI4497:CI4504"/>
    <mergeCell ref="CJ4497:CJ4504"/>
    <mergeCell ref="CK4497:CK4504"/>
    <mergeCell ref="CL4497:CL4504"/>
    <mergeCell ref="CM4497:CM4504"/>
    <mergeCell ref="CN4497:CN4504"/>
    <mergeCell ref="BY4529:BY4536"/>
    <mergeCell ref="BZ4529:BZ4536"/>
    <mergeCell ref="CA4529:CA4536"/>
    <mergeCell ref="CB4529:CB4536"/>
    <mergeCell ref="CC4529:CC4536"/>
    <mergeCell ref="CB4537:CB4544"/>
    <mergeCell ref="CC4537:CC4544"/>
    <mergeCell ref="CD4537:CD4544"/>
    <mergeCell ref="CD4529:CD4536"/>
    <mergeCell ref="CQ4937:CQ4944"/>
    <mergeCell ref="CR4937:CR4944"/>
    <mergeCell ref="CE4529:CE4536"/>
    <mergeCell ref="CK4513:CK4520"/>
    <mergeCell ref="CL4513:CL4520"/>
    <mergeCell ref="CM4513:CM4520"/>
    <mergeCell ref="CN4513:CN4520"/>
    <mergeCell ref="CE4505:CE4512"/>
    <mergeCell ref="CF4505:CF4512"/>
    <mergeCell ref="CG4505:CG4512"/>
    <mergeCell ref="CH4505:CH4512"/>
    <mergeCell ref="CI4505:CI4512"/>
    <mergeCell ref="CJ4505:CJ4512"/>
    <mergeCell ref="CK4505:CK4512"/>
    <mergeCell ref="CL4505:CL4512"/>
    <mergeCell ref="CM4505:CM4512"/>
    <mergeCell ref="CN4505:CN4512"/>
    <mergeCell ref="BW4537:BW4544"/>
    <mergeCell ref="BX4537:BX4544"/>
    <mergeCell ref="BY4537:BY4544"/>
    <mergeCell ref="CE4537:CE4544"/>
    <mergeCell ref="CF4537:CF4544"/>
    <mergeCell ref="CG4537:CG4544"/>
    <mergeCell ref="CF4521:CF4528"/>
    <mergeCell ref="CH4945:CH4952"/>
    <mergeCell ref="CI4945:CI4952"/>
    <mergeCell ref="CG4521:CG4528"/>
    <mergeCell ref="CH4521:CH4528"/>
    <mergeCell ref="CI4521:CI4528"/>
    <mergeCell ref="CJ4521:CJ4528"/>
    <mergeCell ref="CK4521:CK4528"/>
    <mergeCell ref="CC4601:CC4608"/>
    <mergeCell ref="BV4537:BV4544"/>
    <mergeCell ref="CK4561:CK4568"/>
    <mergeCell ref="BE4657:BE4664"/>
    <mergeCell ref="BF4657:BF4664"/>
    <mergeCell ref="BG4657:BG4664"/>
    <mergeCell ref="BM4689:BM4696"/>
    <mergeCell ref="BN4689:BN4696"/>
    <mergeCell ref="BL4681:BL4688"/>
    <mergeCell ref="BM4681:BM4688"/>
    <mergeCell ref="BM4625:BM4632"/>
    <mergeCell ref="AY4625:AY4632"/>
    <mergeCell ref="AZ4625:AZ4632"/>
    <mergeCell ref="BA4625:BA4632"/>
    <mergeCell ref="BB4625:BB4632"/>
    <mergeCell ref="BA4617:BA4624"/>
    <mergeCell ref="BB4617:BB4624"/>
    <mergeCell ref="BC4617:BC4624"/>
    <mergeCell ref="BY4657:BY4664"/>
    <mergeCell ref="BB4649:BB4656"/>
    <mergeCell ref="BK4673:BK4680"/>
    <mergeCell ref="BL4657:BL4664"/>
    <mergeCell ref="BM4593:BM4600"/>
    <mergeCell ref="BN4945:BN4952"/>
    <mergeCell ref="CJ4945:CJ4952"/>
    <mergeCell ref="CK4945:CK4952"/>
    <mergeCell ref="BH4761:BH4768"/>
    <mergeCell ref="BI4761:BI4768"/>
    <mergeCell ref="BH4825:BH4832"/>
    <mergeCell ref="CJ4553:CJ4560"/>
    <mergeCell ref="BX4569:BX4576"/>
    <mergeCell ref="CH4577:CH4584"/>
    <mergeCell ref="BT4577:BT4584"/>
    <mergeCell ref="BU4577:BU4584"/>
    <mergeCell ref="BV4577:BV4584"/>
    <mergeCell ref="BW4577:BW4584"/>
    <mergeCell ref="BX4577:BX4584"/>
    <mergeCell ref="BY4577:BY4584"/>
    <mergeCell ref="BZ4577:BZ4584"/>
    <mergeCell ref="CA4545:CA4552"/>
    <mergeCell ref="CB4545:CB4552"/>
    <mergeCell ref="CC4545:CC4552"/>
    <mergeCell ref="CD4545:CD4552"/>
    <mergeCell ref="CE4545:CE4552"/>
    <mergeCell ref="CI4553:CI4560"/>
    <mergeCell ref="BX4561:BX4568"/>
    <mergeCell ref="BP4553:BP4560"/>
    <mergeCell ref="BQ4553:BQ4560"/>
    <mergeCell ref="BR4529:BR4536"/>
    <mergeCell ref="BS4529:BS4536"/>
    <mergeCell ref="BT4529:BT4536"/>
    <mergeCell ref="BX4593:BX4600"/>
    <mergeCell ref="BG4553:BG4560"/>
    <mergeCell ref="BH4553:BH4560"/>
    <mergeCell ref="BI4553:BI4560"/>
    <mergeCell ref="CI4921:CI4928"/>
    <mergeCell ref="BI4945:BI4952"/>
    <mergeCell ref="BJ4945:BJ4952"/>
    <mergeCell ref="CJ4921:CJ4928"/>
    <mergeCell ref="AT4945:AT4952"/>
    <mergeCell ref="AU4945:AU4952"/>
    <mergeCell ref="D793:D800"/>
    <mergeCell ref="E801:E808"/>
    <mergeCell ref="F801:G801"/>
    <mergeCell ref="BN4425:BN4432"/>
    <mergeCell ref="BO4425:BO4432"/>
    <mergeCell ref="BP4425:BP4432"/>
    <mergeCell ref="BQ4425:BQ4432"/>
    <mergeCell ref="BR4425:BR4432"/>
    <mergeCell ref="BS4425:BS4432"/>
    <mergeCell ref="BT4425:BT4432"/>
    <mergeCell ref="BU4425:BU4432"/>
    <mergeCell ref="BV4425:BV4432"/>
    <mergeCell ref="BW4425:BW4432"/>
    <mergeCell ref="CG4425:CG4432"/>
    <mergeCell ref="CL4425:CL4432"/>
    <mergeCell ref="CL4393:CL4400"/>
    <mergeCell ref="CE4385:CE4392"/>
    <mergeCell ref="CJ4385:CJ4392"/>
    <mergeCell ref="CK4385:CK4392"/>
    <mergeCell ref="C2033:C2040"/>
    <mergeCell ref="D2033:D2040"/>
    <mergeCell ref="E2033:E2040"/>
    <mergeCell ref="A1825:A1832"/>
    <mergeCell ref="B1825:B1832"/>
    <mergeCell ref="C1825:C1832"/>
    <mergeCell ref="D1825:D1832"/>
    <mergeCell ref="E1825:E1832"/>
    <mergeCell ref="F1825:G1825"/>
    <mergeCell ref="F1184:G1184"/>
    <mergeCell ref="BB945:BB952"/>
    <mergeCell ref="BB953:BB960"/>
    <mergeCell ref="BC953:BC960"/>
    <mergeCell ref="AS961:AS968"/>
    <mergeCell ref="AQ945:AQ952"/>
    <mergeCell ref="A953:A960"/>
    <mergeCell ref="B953:B960"/>
    <mergeCell ref="AR953:AR960"/>
    <mergeCell ref="BT1817:BT1824"/>
    <mergeCell ref="BU1817:BU1824"/>
    <mergeCell ref="F1818:F1823"/>
    <mergeCell ref="BT961:BT968"/>
    <mergeCell ref="BU961:BU968"/>
    <mergeCell ref="BV961:BV968"/>
    <mergeCell ref="BW961:BW968"/>
    <mergeCell ref="F1266:F1271"/>
    <mergeCell ref="F1272:G1272"/>
    <mergeCell ref="F1178:F1183"/>
    <mergeCell ref="BN1265:BN1272"/>
    <mergeCell ref="BO1265:BO1272"/>
    <mergeCell ref="BP1265:BP1272"/>
    <mergeCell ref="BQ1265:BQ1272"/>
    <mergeCell ref="BR1265:BR1272"/>
    <mergeCell ref="BZ1265:BZ1272"/>
    <mergeCell ref="CA1265:CA1272"/>
    <mergeCell ref="CB1265:CB1272"/>
    <mergeCell ref="CC1265:CC1272"/>
    <mergeCell ref="CD1265:CD1272"/>
    <mergeCell ref="CE1265:CE1272"/>
    <mergeCell ref="CF1265:CF1272"/>
    <mergeCell ref="CG1265:CG1272"/>
    <mergeCell ref="CH1265:CH1272"/>
    <mergeCell ref="AR1817:AR1824"/>
    <mergeCell ref="CQ2697:CQ2704"/>
    <mergeCell ref="CR2697:CR2704"/>
    <mergeCell ref="F2698:F2703"/>
    <mergeCell ref="F2704:G2704"/>
    <mergeCell ref="A2697:A2704"/>
    <mergeCell ref="B2697:B2704"/>
    <mergeCell ref="C2697:C2704"/>
    <mergeCell ref="D2697:D2704"/>
    <mergeCell ref="E2697:E2704"/>
    <mergeCell ref="F2697:G2697"/>
    <mergeCell ref="AM2697:AM2704"/>
    <mergeCell ref="AN2697:AN2704"/>
    <mergeCell ref="AO2697:AO2704"/>
    <mergeCell ref="A529:A536"/>
    <mergeCell ref="B529:B536"/>
    <mergeCell ref="C529:C536"/>
    <mergeCell ref="D529:D536"/>
    <mergeCell ref="E529:E536"/>
    <mergeCell ref="F529:G529"/>
    <mergeCell ref="AM529:AM536"/>
    <mergeCell ref="AN529:AN536"/>
    <mergeCell ref="AO529:AO536"/>
    <mergeCell ref="AP529:AP536"/>
    <mergeCell ref="AQ529:AQ536"/>
    <mergeCell ref="AR529:AR536"/>
    <mergeCell ref="AS529:AS536"/>
    <mergeCell ref="AT529:AT536"/>
    <mergeCell ref="AU529:AU536"/>
    <mergeCell ref="AV529:AV536"/>
    <mergeCell ref="AW529:AW536"/>
    <mergeCell ref="AX529:AX536"/>
    <mergeCell ref="AY529:AY536"/>
    <mergeCell ref="AZ529:AZ536"/>
    <mergeCell ref="BA529:BA536"/>
    <mergeCell ref="BB529:BB536"/>
    <mergeCell ref="BC529:BC536"/>
    <mergeCell ref="BD529:BD536"/>
    <mergeCell ref="BE529:BE536"/>
    <mergeCell ref="BF529:BF536"/>
    <mergeCell ref="BG529:BG536"/>
    <mergeCell ref="BH529:BH536"/>
    <mergeCell ref="BU1265:BU1272"/>
    <mergeCell ref="BV1265:BV1272"/>
    <mergeCell ref="BW1265:BW1272"/>
    <mergeCell ref="BX1265:BX1272"/>
    <mergeCell ref="BY1265:BY1272"/>
    <mergeCell ref="A537:A544"/>
    <mergeCell ref="B537:B544"/>
    <mergeCell ref="C537:C544"/>
    <mergeCell ref="D537:D544"/>
    <mergeCell ref="E537:E544"/>
    <mergeCell ref="AZ905:AZ912"/>
    <mergeCell ref="AP913:AP920"/>
    <mergeCell ref="AQ913:AQ920"/>
    <mergeCell ref="AR913:AR920"/>
    <mergeCell ref="AS913:AS920"/>
    <mergeCell ref="C553:C560"/>
    <mergeCell ref="D553:D560"/>
    <mergeCell ref="A545:A552"/>
    <mergeCell ref="AP897:AP904"/>
    <mergeCell ref="CR529:CR536"/>
    <mergeCell ref="F530:F535"/>
    <mergeCell ref="F536:G536"/>
    <mergeCell ref="A1817:A1824"/>
    <mergeCell ref="AS1817:AS1824"/>
    <mergeCell ref="AT1817:AT1824"/>
    <mergeCell ref="AU1817:AU1824"/>
    <mergeCell ref="AV1817:AV1824"/>
    <mergeCell ref="AW1817:AW1824"/>
    <mergeCell ref="AX1817:AX1824"/>
    <mergeCell ref="AY1817:AY1824"/>
    <mergeCell ref="AZ1817:AZ1824"/>
    <mergeCell ref="BA1817:BA1824"/>
    <mergeCell ref="BB1817:BB1824"/>
    <mergeCell ref="BC1817:BC1824"/>
    <mergeCell ref="BD1817:BD1824"/>
    <mergeCell ref="BE1817:BE1824"/>
    <mergeCell ref="BF1817:BF1824"/>
    <mergeCell ref="BG1817:BG1824"/>
    <mergeCell ref="BH1817:BH1824"/>
    <mergeCell ref="BI1817:BI1824"/>
    <mergeCell ref="BJ1817:BJ1824"/>
    <mergeCell ref="BK1817:BK1824"/>
    <mergeCell ref="AQ897:AQ904"/>
    <mergeCell ref="AR897:AR904"/>
    <mergeCell ref="AS897:AS904"/>
    <mergeCell ref="AT897:AT904"/>
    <mergeCell ref="AU897:AU904"/>
    <mergeCell ref="AV897:AV904"/>
    <mergeCell ref="AW897:AW904"/>
    <mergeCell ref="AX897:AX904"/>
    <mergeCell ref="AY897:AY904"/>
    <mergeCell ref="AZ897:AZ904"/>
    <mergeCell ref="BA897:BA904"/>
    <mergeCell ref="BB897:BB904"/>
    <mergeCell ref="BC897:BC904"/>
    <mergeCell ref="BA913:BA920"/>
    <mergeCell ref="BB913:BB920"/>
    <mergeCell ref="BC913:BC920"/>
    <mergeCell ref="BK937:BK944"/>
    <mergeCell ref="BA945:BA952"/>
    <mergeCell ref="BK1553:BK1560"/>
    <mergeCell ref="BJ1577:BJ1584"/>
    <mergeCell ref="BD1657:BD1664"/>
    <mergeCell ref="BE1777:BE1784"/>
    <mergeCell ref="BC1769:BC1776"/>
    <mergeCell ref="BD1681:BD1688"/>
    <mergeCell ref="AZ1673:AZ1680"/>
    <mergeCell ref="BF1793:BF1800"/>
    <mergeCell ref="BF1673:BF1680"/>
    <mergeCell ref="AY1521:AY1528"/>
    <mergeCell ref="AZ1521:AZ1528"/>
    <mergeCell ref="AY1561:AY1568"/>
    <mergeCell ref="AZ1561:AZ1568"/>
    <mergeCell ref="AY1537:AY1544"/>
    <mergeCell ref="BB1729:BB1736"/>
    <mergeCell ref="BE1721:BE1728"/>
    <mergeCell ref="BF1721:BF1728"/>
    <mergeCell ref="AX1769:AX1776"/>
    <mergeCell ref="AX1737:AX1744"/>
    <mergeCell ref="AX1673:AX1680"/>
    <mergeCell ref="AY1737:AY1744"/>
    <mergeCell ref="BA1649:BA1656"/>
    <mergeCell ref="BE1745:BE1752"/>
    <mergeCell ref="BF1745:BF1752"/>
    <mergeCell ref="AX1609:AX1616"/>
    <mergeCell ref="AX1657:AX1664"/>
    <mergeCell ref="AS1265:AS1272"/>
    <mergeCell ref="AN841:AN848"/>
    <mergeCell ref="AO841:AO848"/>
    <mergeCell ref="AP841:AP848"/>
    <mergeCell ref="A793:A800"/>
    <mergeCell ref="B793:B800"/>
    <mergeCell ref="C793:C800"/>
    <mergeCell ref="BE881:BE888"/>
    <mergeCell ref="BF881:BF888"/>
    <mergeCell ref="AY1209:AY1216"/>
    <mergeCell ref="AN1193:AN1200"/>
    <mergeCell ref="AM1201:AM1208"/>
    <mergeCell ref="AY1193:AY1200"/>
    <mergeCell ref="AN897:AN904"/>
    <mergeCell ref="AO897:AO904"/>
    <mergeCell ref="BI537:BI544"/>
    <mergeCell ref="BJ537:BJ544"/>
    <mergeCell ref="CN4953:CN4960"/>
    <mergeCell ref="CP4953:CP4960"/>
    <mergeCell ref="CQ4953:CQ4960"/>
    <mergeCell ref="CR4953:CR4960"/>
    <mergeCell ref="F4954:F4959"/>
    <mergeCell ref="F4960:G4960"/>
    <mergeCell ref="A4953:A4960"/>
    <mergeCell ref="B4953:B4960"/>
    <mergeCell ref="C4953:C4960"/>
    <mergeCell ref="D4953:D4960"/>
    <mergeCell ref="E4953:E4960"/>
    <mergeCell ref="F4953:G4953"/>
    <mergeCell ref="AM4953:AM4960"/>
    <mergeCell ref="AN4953:AN4960"/>
    <mergeCell ref="AO4953:AO4960"/>
    <mergeCell ref="AP4953:AP4960"/>
    <mergeCell ref="AQ4953:AQ4960"/>
    <mergeCell ref="AR4953:AR4960"/>
    <mergeCell ref="AS4953:AS4960"/>
    <mergeCell ref="AT4953:AT4960"/>
    <mergeCell ref="AU4953:AU4960"/>
    <mergeCell ref="AV4953:AV4960"/>
    <mergeCell ref="AW4953:AW4960"/>
    <mergeCell ref="AX4953:AX4960"/>
    <mergeCell ref="AY4953:AY4960"/>
    <mergeCell ref="AZ4953:AZ4960"/>
    <mergeCell ref="BA4953:BA4960"/>
    <mergeCell ref="BB4953:BB4960"/>
    <mergeCell ref="BC4953:BC4960"/>
    <mergeCell ref="BD4953:BD4960"/>
    <mergeCell ref="BE4953:BE4960"/>
    <mergeCell ref="BF4953:BF4960"/>
    <mergeCell ref="BG4953:BG4960"/>
    <mergeCell ref="BH4953:BH4960"/>
    <mergeCell ref="BI4953:BI4960"/>
    <mergeCell ref="BJ4953:BJ4960"/>
    <mergeCell ref="BK4953:BK4960"/>
    <mergeCell ref="BL4953:BL4960"/>
    <mergeCell ref="BM4953:BM4960"/>
    <mergeCell ref="BN4953:BN4960"/>
    <mergeCell ref="BO4953:BO4960"/>
    <mergeCell ref="BP4953:BP4960"/>
    <mergeCell ref="BQ4953:BQ4960"/>
    <mergeCell ref="BR4953:BR4960"/>
    <mergeCell ref="BN3857:BN3864"/>
    <mergeCell ref="BX3441:BX3448"/>
    <mergeCell ref="BX3449:BX3456"/>
    <mergeCell ref="BX3457:BX3464"/>
    <mergeCell ref="BS4953:BS4960"/>
    <mergeCell ref="BT4953:BT4960"/>
    <mergeCell ref="BU4953:BU4960"/>
    <mergeCell ref="BV4953:BV4960"/>
    <mergeCell ref="BW4953:BW4960"/>
    <mergeCell ref="BX4953:BX4960"/>
    <mergeCell ref="BY4953:BY4960"/>
    <mergeCell ref="BZ4953:BZ4960"/>
    <mergeCell ref="CA4953:CA4960"/>
    <mergeCell ref="CB4953:CB4960"/>
    <mergeCell ref="CC4953:CC4960"/>
    <mergeCell ref="CD4953:CD4960"/>
    <mergeCell ref="CE4953:CE4960"/>
    <mergeCell ref="CF4953:CF4960"/>
    <mergeCell ref="CG4953:CG4960"/>
    <mergeCell ref="CH4953:CH4960"/>
    <mergeCell ref="CI4953:CI4960"/>
    <mergeCell ref="CJ4953:CJ4960"/>
    <mergeCell ref="CK4953:CK4960"/>
    <mergeCell ref="CL4953:CL4960"/>
    <mergeCell ref="CM4953:CM4960"/>
    <mergeCell ref="CL4945:CL4952"/>
    <mergeCell ref="BQ4449:BQ4456"/>
    <mergeCell ref="BR4449:BR4456"/>
    <mergeCell ref="BS4449:BS4456"/>
    <mergeCell ref="BT4457:BT4464"/>
    <mergeCell ref="BU4457:BU4464"/>
    <mergeCell ref="BV4457:BV4464"/>
    <mergeCell ref="BW4457:BW4464"/>
    <mergeCell ref="BX4457:BX4464"/>
    <mergeCell ref="BY4457:BY4464"/>
    <mergeCell ref="BZ4457:BZ4464"/>
    <mergeCell ref="CA4457:CA4464"/>
    <mergeCell ref="CB4457:CB4464"/>
    <mergeCell ref="CC4457:CC4464"/>
    <mergeCell ref="CD4457:CD4464"/>
    <mergeCell ref="CE4457:CE4464"/>
    <mergeCell ref="CL4593:CL4600"/>
    <mergeCell ref="CM4577:CM4584"/>
    <mergeCell ref="CM4561:CM4568"/>
    <mergeCell ref="BT4513:BT4520"/>
    <mergeCell ref="BU4513:BU4520"/>
    <mergeCell ref="CJ4513:CJ4520"/>
    <mergeCell ref="CE4513:CE4520"/>
    <mergeCell ref="CF4513:CF4520"/>
    <mergeCell ref="CG4513:CG4520"/>
    <mergeCell ref="CH4513:CH4520"/>
    <mergeCell ref="CL4489:CL4496"/>
    <mergeCell ref="CM4489:CM4496"/>
    <mergeCell ref="CL4481:CL4488"/>
    <mergeCell ref="CL4617:CL4624"/>
    <mergeCell ref="CA4617:CA4624"/>
    <mergeCell ref="CB4617:CB4624"/>
    <mergeCell ref="CC4617:CC4624"/>
    <mergeCell ref="CD4617:CD4624"/>
    <mergeCell ref="CE4617:CE4624"/>
    <mergeCell ref="CF4617:CF4624"/>
    <mergeCell ref="BU4617:BU4624"/>
    <mergeCell ref="BV4617:BV4624"/>
    <mergeCell ref="BW4617:BW4624"/>
    <mergeCell ref="BX4617:BX4624"/>
    <mergeCell ref="BY4617:BY4624"/>
    <mergeCell ref="BZ4617:BZ4624"/>
    <mergeCell ref="CL4721:CL4728"/>
    <mergeCell ref="CK4921:CK4928"/>
    <mergeCell ref="CL4561:CL4568"/>
    <mergeCell ref="BR4553:BR4560"/>
    <mergeCell ref="BS4553:BS4560"/>
    <mergeCell ref="BT4553:BT4560"/>
    <mergeCell ref="BU4553:BU4560"/>
    <mergeCell ref="BV4553:BV4560"/>
    <mergeCell ref="BW4553:BW4560"/>
    <mergeCell ref="BW3857:BW3864"/>
    <mergeCell ref="BX3857:BX3864"/>
    <mergeCell ref="BY3857:BY3864"/>
    <mergeCell ref="CB3857:CB3864"/>
    <mergeCell ref="CC3857:CC3864"/>
    <mergeCell ref="CH3857:CH3864"/>
    <mergeCell ref="CD3857:CD3864"/>
    <mergeCell ref="CE3857:CE3864"/>
    <mergeCell ref="BK4945:BK4952"/>
    <mergeCell ref="BL4945:BL4952"/>
    <mergeCell ref="BM4945:BM4952"/>
    <mergeCell ref="CC3113:CC3120"/>
    <mergeCell ref="CA3161:CA3168"/>
    <mergeCell ref="BY4593:BY4600"/>
    <mergeCell ref="BQ4529:BQ4536"/>
    <mergeCell ref="CA4521:CA4528"/>
    <mergeCell ref="BN4513:BN4520"/>
    <mergeCell ref="CN4425:CN4432"/>
    <mergeCell ref="BO4457:BO4464"/>
    <mergeCell ref="BP4457:BP4464"/>
    <mergeCell ref="BQ4457:BQ4464"/>
    <mergeCell ref="BR4457:BR4464"/>
    <mergeCell ref="BS4457:BS4464"/>
    <mergeCell ref="BS3961:BS3968"/>
    <mergeCell ref="CF3857:CF3864"/>
    <mergeCell ref="CG3857:CG3864"/>
    <mergeCell ref="BW3833:BW3840"/>
    <mergeCell ref="BX3753:BX3760"/>
    <mergeCell ref="BY3753:BY3760"/>
    <mergeCell ref="CB3785:CB3792"/>
    <mergeCell ref="CC3785:CC3792"/>
    <mergeCell ref="BU3817:BU3824"/>
    <mergeCell ref="BV3817:BV3824"/>
    <mergeCell ref="BW3817:BW3824"/>
    <mergeCell ref="CN4585:CN4592"/>
    <mergeCell ref="CN4561:CN4568"/>
    <mergeCell ref="CL3689:CL3696"/>
    <mergeCell ref="CI3833:CI3840"/>
    <mergeCell ref="BV3961:BV3968"/>
    <mergeCell ref="BW3961:BW3968"/>
    <mergeCell ref="BV4073:BV4080"/>
    <mergeCell ref="CL3657:CL3664"/>
    <mergeCell ref="CB3841:CB3848"/>
    <mergeCell ref="CC3841:CC3848"/>
    <mergeCell ref="CE3833:CE3840"/>
    <mergeCell ref="CH4001:CH4008"/>
    <mergeCell ref="BZ4001:BZ4008"/>
    <mergeCell ref="CK4065:CK4072"/>
    <mergeCell ref="BK3665:BK3672"/>
    <mergeCell ref="CD4065:CD4072"/>
    <mergeCell ref="CM3841:CM3848"/>
    <mergeCell ref="CA4001:CA4008"/>
    <mergeCell ref="CB4089:CB4096"/>
    <mergeCell ref="CN4217:CN4224"/>
    <mergeCell ref="BQ4201:BQ4208"/>
    <mergeCell ref="CM4393:CM4400"/>
    <mergeCell ref="CP4401:CP4408"/>
    <mergeCell ref="CA3633:CA3640"/>
    <mergeCell ref="CB3633:CB3640"/>
    <mergeCell ref="CC3633:CC3640"/>
    <mergeCell ref="CD3633:CD3640"/>
    <mergeCell ref="CF3633:CF3640"/>
    <mergeCell ref="CG3633:CG3640"/>
    <mergeCell ref="CH3633:CH3640"/>
    <mergeCell ref="CI3633:CI3640"/>
    <mergeCell ref="CB3737:CB3744"/>
    <mergeCell ref="CC3737:CC3744"/>
    <mergeCell ref="BT3673:BT3680"/>
    <mergeCell ref="BU3673:BU3680"/>
    <mergeCell ref="BV3673:BV3680"/>
    <mergeCell ref="BW3673:BW3680"/>
    <mergeCell ref="CD3281:CD3288"/>
    <mergeCell ref="CN4257:CN4264"/>
    <mergeCell ref="CB4393:CB4400"/>
    <mergeCell ref="CC4393:CC4400"/>
    <mergeCell ref="CD4393:CD4400"/>
    <mergeCell ref="CD3113:CD3120"/>
    <mergeCell ref="CI4409:CI4416"/>
    <mergeCell ref="CL4409:CL4416"/>
    <mergeCell ref="CM4409:CM4416"/>
    <mergeCell ref="CJ3841:CJ3848"/>
    <mergeCell ref="CK3841:CK3848"/>
    <mergeCell ref="CN3841:CN3848"/>
    <mergeCell ref="CM3849:CM3856"/>
    <mergeCell ref="CL3833:CL3840"/>
    <mergeCell ref="CM3833:CM3840"/>
    <mergeCell ref="CN3849:CN3856"/>
    <mergeCell ref="CJ4177:CJ4184"/>
    <mergeCell ref="CJ3857:CJ3864"/>
    <mergeCell ref="CK3857:CK3864"/>
    <mergeCell ref="CL3857:CL3864"/>
    <mergeCell ref="CM3857:CM3864"/>
    <mergeCell ref="CM3969:CM3976"/>
    <mergeCell ref="CI3993:CI4000"/>
    <mergeCell ref="CM4065:CM4072"/>
    <mergeCell ref="BY4409:BY4416"/>
    <mergeCell ref="BZ3857:BZ3864"/>
    <mergeCell ref="CA3857:CA3864"/>
    <mergeCell ref="CL4089:CL4096"/>
    <mergeCell ref="BZ4153:BZ4160"/>
    <mergeCell ref="BZ3945:BZ3952"/>
    <mergeCell ref="CA3961:CA3968"/>
    <mergeCell ref="CB3961:CB3968"/>
    <mergeCell ref="CM3609:CM3616"/>
    <mergeCell ref="CI4257:CI4264"/>
    <mergeCell ref="CE4233:CE4240"/>
    <mergeCell ref="CF4233:CF4240"/>
    <mergeCell ref="BX3521:BX3528"/>
    <mergeCell ref="BX3585:BX3592"/>
    <mergeCell ref="CJ4393:CJ4400"/>
    <mergeCell ref="CK4393:CK4400"/>
    <mergeCell ref="CM4329:CM4336"/>
    <mergeCell ref="CL4329:CL4336"/>
    <mergeCell ref="CM4097:CM4104"/>
    <mergeCell ref="CM4137:CM4144"/>
    <mergeCell ref="BT4393:BT4400"/>
    <mergeCell ref="BU4393:BU4400"/>
    <mergeCell ref="BX4393:BX4400"/>
    <mergeCell ref="CN4409:CN4416"/>
    <mergeCell ref="CP4409:CP4416"/>
    <mergeCell ref="CP4457:CP4464"/>
    <mergeCell ref="CQ4457:CQ4464"/>
    <mergeCell ref="CR4457:CR4464"/>
    <mergeCell ref="F4458:F4463"/>
    <mergeCell ref="F4464:G4464"/>
    <mergeCell ref="CG3113:CG3120"/>
    <mergeCell ref="CH3113:CH3120"/>
    <mergeCell ref="CI3113:CI3120"/>
    <mergeCell ref="CJ3113:CJ3120"/>
    <mergeCell ref="CK3113:CK3120"/>
    <mergeCell ref="CL3113:CL3120"/>
    <mergeCell ref="CM3113:CM3120"/>
    <mergeCell ref="CN3113:CN3120"/>
    <mergeCell ref="CP3113:CP3120"/>
    <mergeCell ref="CQ3113:CQ3120"/>
    <mergeCell ref="CR3113:CR3120"/>
    <mergeCell ref="F3114:F3119"/>
    <mergeCell ref="F3120:G3120"/>
    <mergeCell ref="F4457:G4457"/>
    <mergeCell ref="AM4457:AM4464"/>
    <mergeCell ref="AN4457:AN4464"/>
    <mergeCell ref="AO4457:AO4464"/>
    <mergeCell ref="AP4457:AP4464"/>
    <mergeCell ref="AQ4457:AQ4464"/>
    <mergeCell ref="AR4457:AR4464"/>
    <mergeCell ref="AS4457:AS4464"/>
    <mergeCell ref="AT4457:AT4464"/>
    <mergeCell ref="AU4457:AU4464"/>
    <mergeCell ref="AV4457:AV4464"/>
    <mergeCell ref="AW4457:AW4464"/>
    <mergeCell ref="AX4457:AX4464"/>
    <mergeCell ref="AY4457:AY4464"/>
    <mergeCell ref="AZ4457:AZ4464"/>
    <mergeCell ref="BA4457:BA4464"/>
    <mergeCell ref="BB4457:BB4464"/>
    <mergeCell ref="BC4457:BC4464"/>
    <mergeCell ref="BD4457:BD4464"/>
    <mergeCell ref="BE4457:BE4464"/>
    <mergeCell ref="BF4457:BF4464"/>
    <mergeCell ref="BG4457:BG4464"/>
    <mergeCell ref="BH4457:BH4464"/>
    <mergeCell ref="BI4457:BI4464"/>
    <mergeCell ref="BJ4457:BJ4464"/>
    <mergeCell ref="BK4457:BK4464"/>
    <mergeCell ref="BL4457:BL4464"/>
    <mergeCell ref="BM4457:BM4464"/>
    <mergeCell ref="BN4457:BN4464"/>
    <mergeCell ref="BH4393:BH4400"/>
    <mergeCell ref="BJ4393:BJ4400"/>
    <mergeCell ref="BK4393:BK4400"/>
    <mergeCell ref="BL3833:BL3840"/>
    <mergeCell ref="BY3833:BY3840"/>
    <mergeCell ref="BZ3833:BZ3840"/>
    <mergeCell ref="CA3833:CA3840"/>
    <mergeCell ref="CB3833:CB3840"/>
    <mergeCell ref="BN4217:BN4224"/>
    <mergeCell ref="BY3113:BY3120"/>
    <mergeCell ref="BZ3113:BZ3120"/>
    <mergeCell ref="CA3113:CA3120"/>
    <mergeCell ref="CB3113:CB3120"/>
    <mergeCell ref="CB3585:CB3592"/>
    <mergeCell ref="CB3601:CB3608"/>
    <mergeCell ref="BR3961:BR3968"/>
    <mergeCell ref="CQ4425:CQ4432"/>
    <mergeCell ref="CP4425:CP4432"/>
    <mergeCell ref="A4409:A4416"/>
    <mergeCell ref="B4409:B4416"/>
    <mergeCell ref="C4409:C4416"/>
    <mergeCell ref="D4409:D4416"/>
    <mergeCell ref="AO4385:AO4392"/>
    <mergeCell ref="CQ2425:CQ2432"/>
    <mergeCell ref="CR2425:CR2432"/>
    <mergeCell ref="F2426:F2431"/>
    <mergeCell ref="F2432:G2432"/>
    <mergeCell ref="A2425:A2432"/>
    <mergeCell ref="B2425:B2432"/>
    <mergeCell ref="C2425:C2432"/>
    <mergeCell ref="D2425:D2432"/>
    <mergeCell ref="E2425:E2432"/>
    <mergeCell ref="F2425:G2425"/>
    <mergeCell ref="AM2425:AM2432"/>
    <mergeCell ref="AN2425:AN2432"/>
    <mergeCell ref="AO2425:AO2432"/>
    <mergeCell ref="AP2425:AP2432"/>
    <mergeCell ref="AQ2425:AQ2432"/>
    <mergeCell ref="AR2425:AR2432"/>
    <mergeCell ref="AS2425:AS2432"/>
    <mergeCell ref="AT2425:AT2432"/>
    <mergeCell ref="AU2425:AU2432"/>
    <mergeCell ref="AV2425:AV2432"/>
    <mergeCell ref="AW2425:AW2432"/>
    <mergeCell ref="AX2425:AX2432"/>
    <mergeCell ref="AY2425:AY2432"/>
    <mergeCell ref="AZ2425:AZ2432"/>
    <mergeCell ref="BA2425:BA2432"/>
    <mergeCell ref="BB2425:BB2432"/>
    <mergeCell ref="BC2425:BC2432"/>
    <mergeCell ref="BD2425:BD2432"/>
    <mergeCell ref="BE2425:BE2432"/>
    <mergeCell ref="BF2425:BF2432"/>
    <mergeCell ref="BG2425:BG2432"/>
    <mergeCell ref="BH2425:BH2432"/>
    <mergeCell ref="BI2425:BI2432"/>
    <mergeCell ref="BJ2425:BJ2432"/>
    <mergeCell ref="BK2425:BK2432"/>
    <mergeCell ref="BL2425:BL2432"/>
    <mergeCell ref="BM2425:BM2432"/>
    <mergeCell ref="CP3041:CP3048"/>
    <mergeCell ref="CP4177:CP4184"/>
    <mergeCell ref="CN4185:CN4192"/>
    <mergeCell ref="CN3017:CN3024"/>
    <mergeCell ref="CL3033:CL3040"/>
    <mergeCell ref="CP4393:CP4400"/>
    <mergeCell ref="BX3481:BX3488"/>
    <mergeCell ref="BX3489:BX3496"/>
    <mergeCell ref="BX3497:BX3504"/>
    <mergeCell ref="CI3585:CI3592"/>
    <mergeCell ref="CJ3585:CJ3592"/>
    <mergeCell ref="BX3529:BX3536"/>
    <mergeCell ref="CF3281:CF3288"/>
    <mergeCell ref="CJ3417:CJ3424"/>
    <mergeCell ref="CN3641:CN3648"/>
    <mergeCell ref="CJ3649:CJ3656"/>
    <mergeCell ref="CK3649:CK3656"/>
    <mergeCell ref="BU3145:BU3152"/>
    <mergeCell ref="BV3145:BV3152"/>
    <mergeCell ref="BW3145:BW3152"/>
    <mergeCell ref="CN4401:CN4408"/>
  </mergeCells>
  <phoneticPr fontId="69" type="noConversion"/>
  <conditionalFormatting sqref="B4601:B4608">
    <cfRule type="containsText" dxfId="1389" priority="4845" operator="containsText" text="UL">
      <formula>NOT(ISERROR(SEARCH("UL",B4601)))</formula>
    </cfRule>
    <cfRule type="containsText" dxfId="1388" priority="4846" operator="containsText" text="AL">
      <formula>NOT(ISERROR(SEARCH("AL",B4601)))</formula>
    </cfRule>
  </conditionalFormatting>
  <conditionalFormatting sqref="B4601:B4608">
    <cfRule type="containsText" dxfId="1387" priority="4844" operator="containsText" text="NL">
      <formula>NOT(ISERROR(SEARCH("NL",B4601)))</formula>
    </cfRule>
  </conditionalFormatting>
  <conditionalFormatting sqref="B4601:B4608">
    <cfRule type="containsText" dxfId="1386" priority="4843" operator="containsText" text="IL">
      <formula>NOT(ISERROR(SEARCH("IL",B4601)))</formula>
    </cfRule>
  </conditionalFormatting>
  <conditionalFormatting sqref="B4601:B4608">
    <cfRule type="containsText" dxfId="1385" priority="4841" operator="containsText" text="NH">
      <formula>NOT(ISERROR(SEARCH("NH",B4601)))</formula>
    </cfRule>
    <cfRule type="containsText" dxfId="1384" priority="4842" operator="containsText" text="sl">
      <formula>NOT(ISERROR(SEARCH("sl",B4601)))</formula>
    </cfRule>
  </conditionalFormatting>
  <conditionalFormatting sqref="B4617:B4624">
    <cfRule type="containsText" dxfId="1383" priority="4839" operator="containsText" text="UL">
      <formula>NOT(ISERROR(SEARCH("UL",B4617)))</formula>
    </cfRule>
    <cfRule type="containsText" dxfId="1382" priority="4840" operator="containsText" text="AL">
      <formula>NOT(ISERROR(SEARCH("AL",B4617)))</formula>
    </cfRule>
  </conditionalFormatting>
  <conditionalFormatting sqref="B4617:B4624">
    <cfRule type="containsText" dxfId="1381" priority="4838" operator="containsText" text="NL">
      <formula>NOT(ISERROR(SEARCH("NL",B4617)))</formula>
    </cfRule>
  </conditionalFormatting>
  <conditionalFormatting sqref="B4617:B4624">
    <cfRule type="containsText" dxfId="1380" priority="4837" operator="containsText" text="IL">
      <formula>NOT(ISERROR(SEARCH("IL",B4617)))</formula>
    </cfRule>
  </conditionalFormatting>
  <conditionalFormatting sqref="B4617:B4624">
    <cfRule type="containsText" dxfId="1379" priority="4835" operator="containsText" text="NH">
      <formula>NOT(ISERROR(SEARCH("NH",B4617)))</formula>
    </cfRule>
    <cfRule type="containsText" dxfId="1378" priority="4836" operator="containsText" text="sl">
      <formula>NOT(ISERROR(SEARCH("sl",B4617)))</formula>
    </cfRule>
  </conditionalFormatting>
  <conditionalFormatting sqref="B4609:B4616">
    <cfRule type="containsText" dxfId="1377" priority="4833" operator="containsText" text="UL">
      <formula>NOT(ISERROR(SEARCH("UL",B4609)))</formula>
    </cfRule>
    <cfRule type="containsText" dxfId="1376" priority="4834" operator="containsText" text="AL">
      <formula>NOT(ISERROR(SEARCH("AL",B4609)))</formula>
    </cfRule>
  </conditionalFormatting>
  <conditionalFormatting sqref="B4609:B4616">
    <cfRule type="containsText" dxfId="1375" priority="4832" operator="containsText" text="NL">
      <formula>NOT(ISERROR(SEARCH("NL",B4609)))</formula>
    </cfRule>
  </conditionalFormatting>
  <conditionalFormatting sqref="B4609:B4616">
    <cfRule type="containsText" dxfId="1374" priority="4831" operator="containsText" text="IL">
      <formula>NOT(ISERROR(SEARCH("IL",B4609)))</formula>
    </cfRule>
  </conditionalFormatting>
  <conditionalFormatting sqref="B4609:B4616">
    <cfRule type="containsText" dxfId="1373" priority="4829" operator="containsText" text="NH">
      <formula>NOT(ISERROR(SEARCH("NH",B4609)))</formula>
    </cfRule>
    <cfRule type="containsText" dxfId="1372" priority="4830" operator="containsText" text="sl">
      <formula>NOT(ISERROR(SEARCH("sl",B4609)))</formula>
    </cfRule>
  </conditionalFormatting>
  <conditionalFormatting sqref="B4625:B4632">
    <cfRule type="containsText" dxfId="1371" priority="4827" operator="containsText" text="UL">
      <formula>NOT(ISERROR(SEARCH("UL",B4625)))</formula>
    </cfRule>
    <cfRule type="containsText" dxfId="1370" priority="4828" operator="containsText" text="AL">
      <formula>NOT(ISERROR(SEARCH("AL",B4625)))</formula>
    </cfRule>
  </conditionalFormatting>
  <conditionalFormatting sqref="B4625:B4632">
    <cfRule type="containsText" dxfId="1369" priority="4826" operator="containsText" text="NL">
      <formula>NOT(ISERROR(SEARCH("NL",B4625)))</formula>
    </cfRule>
  </conditionalFormatting>
  <conditionalFormatting sqref="B4625:B4632">
    <cfRule type="containsText" dxfId="1368" priority="4825" operator="containsText" text="IL">
      <formula>NOT(ISERROR(SEARCH("IL",B4625)))</formula>
    </cfRule>
  </conditionalFormatting>
  <conditionalFormatting sqref="B4625:B4632">
    <cfRule type="containsText" dxfId="1367" priority="4823" operator="containsText" text="NH">
      <formula>NOT(ISERROR(SEARCH("NH",B4625)))</formula>
    </cfRule>
    <cfRule type="containsText" dxfId="1366" priority="4824" operator="containsText" text="sl">
      <formula>NOT(ISERROR(SEARCH("sl",B4625)))</formula>
    </cfRule>
  </conditionalFormatting>
  <conditionalFormatting sqref="B4825 B4609:C4640 B4833:C4840">
    <cfRule type="containsText" dxfId="1365" priority="4822" operator="containsText" text="AL">
      <formula>NOT(ISERROR(SEARCH("AL",B4609)))</formula>
    </cfRule>
  </conditionalFormatting>
  <conditionalFormatting sqref="B4825">
    <cfRule type="containsText" dxfId="1364" priority="4820" operator="containsText" text="UL">
      <formula>NOT(ISERROR(SEARCH("UL",B4825)))</formula>
    </cfRule>
    <cfRule type="containsText" dxfId="1363" priority="4821" operator="containsText" text="AL">
      <formula>NOT(ISERROR(SEARCH("AL",B4825)))</formula>
    </cfRule>
  </conditionalFormatting>
  <conditionalFormatting sqref="B4825">
    <cfRule type="containsText" dxfId="1362" priority="4819" operator="containsText" text="NL">
      <formula>NOT(ISERROR(SEARCH("NL",B4825)))</formula>
    </cfRule>
  </conditionalFormatting>
  <conditionalFormatting sqref="B4825">
    <cfRule type="containsText" dxfId="1361" priority="4818" operator="containsText" text="IL">
      <formula>NOT(ISERROR(SEARCH("IL",B4825)))</formula>
    </cfRule>
  </conditionalFormatting>
  <conditionalFormatting sqref="B4825">
    <cfRule type="containsText" dxfId="1360" priority="4816" operator="containsText" text="NH">
      <formula>NOT(ISERROR(SEARCH("NH",B4825)))</formula>
    </cfRule>
    <cfRule type="containsText" dxfId="1359" priority="4817" operator="containsText" text="sl">
      <formula>NOT(ISERROR(SEARCH("sl",B4825)))</formula>
    </cfRule>
  </conditionalFormatting>
  <conditionalFormatting sqref="B4833:B4840">
    <cfRule type="containsText" dxfId="1358" priority="4796" operator="containsText" text="UL">
      <formula>NOT(ISERROR(SEARCH("UL",B4833)))</formula>
    </cfRule>
    <cfRule type="containsText" dxfId="1357" priority="4797" operator="containsText" text="AL">
      <formula>NOT(ISERROR(SEARCH("AL",B4833)))</formula>
    </cfRule>
  </conditionalFormatting>
  <conditionalFormatting sqref="B4833:B4840">
    <cfRule type="containsText" dxfId="1356" priority="4795" operator="containsText" text="NL">
      <formula>NOT(ISERROR(SEARCH("NL",B4833)))</formula>
    </cfRule>
  </conditionalFormatting>
  <conditionalFormatting sqref="B4833:B4840">
    <cfRule type="containsText" dxfId="1355" priority="4794" operator="containsText" text="IL">
      <formula>NOT(ISERROR(SEARCH("IL",B4833)))</formula>
    </cfRule>
  </conditionalFormatting>
  <conditionalFormatting sqref="B4833:B4840">
    <cfRule type="containsText" dxfId="1354" priority="4792" operator="containsText" text="NH">
      <formula>NOT(ISERROR(SEARCH("NH",B4833)))</formula>
    </cfRule>
    <cfRule type="containsText" dxfId="1353" priority="4793" operator="containsText" text="sl">
      <formula>NOT(ISERROR(SEARCH("sl",B4833)))</formula>
    </cfRule>
  </conditionalFormatting>
  <conditionalFormatting sqref="B4633:B4640">
    <cfRule type="containsText" dxfId="1352" priority="4760" operator="containsText" text="UL">
      <formula>NOT(ISERROR(SEARCH("UL",B4633)))</formula>
    </cfRule>
    <cfRule type="containsText" dxfId="1351" priority="4761" operator="containsText" text="AL">
      <formula>NOT(ISERROR(SEARCH("AL",B4633)))</formula>
    </cfRule>
  </conditionalFormatting>
  <conditionalFormatting sqref="B4633:B4640">
    <cfRule type="containsText" dxfId="1350" priority="4759" operator="containsText" text="NL">
      <formula>NOT(ISERROR(SEARCH("NL",B4633)))</formula>
    </cfRule>
  </conditionalFormatting>
  <conditionalFormatting sqref="B4633:B4640">
    <cfRule type="containsText" dxfId="1349" priority="4758" operator="containsText" text="IL">
      <formula>NOT(ISERROR(SEARCH("IL",B4633)))</formula>
    </cfRule>
  </conditionalFormatting>
  <conditionalFormatting sqref="B4633:B4640">
    <cfRule type="containsText" dxfId="1348" priority="4756" operator="containsText" text="NH">
      <formula>NOT(ISERROR(SEARCH("NH",B4633)))</formula>
    </cfRule>
    <cfRule type="containsText" dxfId="1347" priority="4757" operator="containsText" text="sl">
      <formula>NOT(ISERROR(SEARCH("sl",B4633)))</formula>
    </cfRule>
  </conditionalFormatting>
  <conditionalFormatting sqref="B4865:B4872">
    <cfRule type="containsText" dxfId="1346" priority="4748" operator="containsText" text="UL">
      <formula>NOT(ISERROR(SEARCH("UL",B4865)))</formula>
    </cfRule>
    <cfRule type="containsText" dxfId="1345" priority="4749" operator="containsText" text="AL">
      <formula>NOT(ISERROR(SEARCH("AL",B4865)))</formula>
    </cfRule>
  </conditionalFormatting>
  <conditionalFormatting sqref="B4865:B4872">
    <cfRule type="containsText" dxfId="1344" priority="4747" operator="containsText" text="NL">
      <formula>NOT(ISERROR(SEARCH("NL",B4865)))</formula>
    </cfRule>
  </conditionalFormatting>
  <conditionalFormatting sqref="B4865:B4872">
    <cfRule type="containsText" dxfId="1343" priority="4746" operator="containsText" text="IL">
      <formula>NOT(ISERROR(SEARCH("IL",B4865)))</formula>
    </cfRule>
  </conditionalFormatting>
  <conditionalFormatting sqref="B4865:B4872">
    <cfRule type="containsText" dxfId="1342" priority="4744" operator="containsText" text="NH">
      <formula>NOT(ISERROR(SEARCH("NH",B4865)))</formula>
    </cfRule>
    <cfRule type="containsText" dxfId="1341" priority="4745" operator="containsText" text="sl">
      <formula>NOT(ISERROR(SEARCH("sl",B4865)))</formula>
    </cfRule>
  </conditionalFormatting>
  <conditionalFormatting sqref="B4865:B4872">
    <cfRule type="containsText" dxfId="1340" priority="4743" operator="containsText" text="AL">
      <formula>NOT(ISERROR(SEARCH("AL",B4865)))</formula>
    </cfRule>
  </conditionalFormatting>
  <conditionalFormatting sqref="B4857:B4864">
    <cfRule type="containsText" dxfId="1339" priority="4741" operator="containsText" text="UL">
      <formula>NOT(ISERROR(SEARCH("UL",B4857)))</formula>
    </cfRule>
    <cfRule type="containsText" dxfId="1338" priority="4742" operator="containsText" text="AL">
      <formula>NOT(ISERROR(SEARCH("AL",B4857)))</formula>
    </cfRule>
  </conditionalFormatting>
  <conditionalFormatting sqref="B4857:B4864">
    <cfRule type="containsText" dxfId="1337" priority="4740" operator="containsText" text="NL">
      <formula>NOT(ISERROR(SEARCH("NL",B4857)))</formula>
    </cfRule>
  </conditionalFormatting>
  <conditionalFormatting sqref="B4857:B4864">
    <cfRule type="containsText" dxfId="1336" priority="4739" operator="containsText" text="IL">
      <formula>NOT(ISERROR(SEARCH("IL",B4857)))</formula>
    </cfRule>
  </conditionalFormatting>
  <conditionalFormatting sqref="B4857:B4864">
    <cfRule type="containsText" dxfId="1335" priority="4737" operator="containsText" text="NH">
      <formula>NOT(ISERROR(SEARCH("NH",B4857)))</formula>
    </cfRule>
    <cfRule type="containsText" dxfId="1334" priority="4738" operator="containsText" text="sl">
      <formula>NOT(ISERROR(SEARCH("sl",B4857)))</formula>
    </cfRule>
  </conditionalFormatting>
  <conditionalFormatting sqref="B4857:B4864">
    <cfRule type="containsText" dxfId="1333" priority="4736" operator="containsText" text="AL">
      <formula>NOT(ISERROR(SEARCH("AL",B4857)))</formula>
    </cfRule>
  </conditionalFormatting>
  <conditionalFormatting sqref="B4873:B4880">
    <cfRule type="containsText" dxfId="1332" priority="4734" operator="containsText" text="UL">
      <formula>NOT(ISERROR(SEARCH("UL",B4873)))</formula>
    </cfRule>
    <cfRule type="containsText" dxfId="1331" priority="4735" operator="containsText" text="AL">
      <formula>NOT(ISERROR(SEARCH("AL",B4873)))</formula>
    </cfRule>
  </conditionalFormatting>
  <conditionalFormatting sqref="B4873:B4880">
    <cfRule type="containsText" dxfId="1330" priority="4733" operator="containsText" text="NL">
      <formula>NOT(ISERROR(SEARCH("NL",B4873)))</formula>
    </cfRule>
  </conditionalFormatting>
  <conditionalFormatting sqref="B4873:B4880">
    <cfRule type="containsText" dxfId="1329" priority="4732" operator="containsText" text="IL">
      <formula>NOT(ISERROR(SEARCH("IL",B4873)))</formula>
    </cfRule>
  </conditionalFormatting>
  <conditionalFormatting sqref="B4873:B4880">
    <cfRule type="containsText" dxfId="1328" priority="4730" operator="containsText" text="NH">
      <formula>NOT(ISERROR(SEARCH("NH",B4873)))</formula>
    </cfRule>
    <cfRule type="containsText" dxfId="1327" priority="4731" operator="containsText" text="sl">
      <formula>NOT(ISERROR(SEARCH("sl",B4873)))</formula>
    </cfRule>
  </conditionalFormatting>
  <conditionalFormatting sqref="B4873:B4880">
    <cfRule type="containsText" dxfId="1326" priority="4729" operator="containsText" text="AL">
      <formula>NOT(ISERROR(SEARCH("AL",B4873)))</formula>
    </cfRule>
  </conditionalFormatting>
  <conditionalFormatting sqref="B4881:B4888">
    <cfRule type="containsText" dxfId="1325" priority="4727" operator="containsText" text="UL">
      <formula>NOT(ISERROR(SEARCH("UL",B4881)))</formula>
    </cfRule>
    <cfRule type="containsText" dxfId="1324" priority="4728" operator="containsText" text="AL">
      <formula>NOT(ISERROR(SEARCH("AL",B4881)))</formula>
    </cfRule>
  </conditionalFormatting>
  <conditionalFormatting sqref="B4881:B4888">
    <cfRule type="containsText" dxfId="1323" priority="4726" operator="containsText" text="NL">
      <formula>NOT(ISERROR(SEARCH("NL",B4881)))</formula>
    </cfRule>
  </conditionalFormatting>
  <conditionalFormatting sqref="B4881:B4888">
    <cfRule type="containsText" dxfId="1322" priority="4725" operator="containsText" text="IL">
      <formula>NOT(ISERROR(SEARCH("IL",B4881)))</formula>
    </cfRule>
  </conditionalFormatting>
  <conditionalFormatting sqref="B4881:B4888">
    <cfRule type="containsText" dxfId="1321" priority="4723" operator="containsText" text="NH">
      <formula>NOT(ISERROR(SEARCH("NH",B4881)))</formula>
    </cfRule>
    <cfRule type="containsText" dxfId="1320" priority="4724" operator="containsText" text="sl">
      <formula>NOT(ISERROR(SEARCH("sl",B4881)))</formula>
    </cfRule>
  </conditionalFormatting>
  <conditionalFormatting sqref="B4881:B4888">
    <cfRule type="containsText" dxfId="1319" priority="4722" operator="containsText" text="AL">
      <formula>NOT(ISERROR(SEARCH("AL",B4881)))</formula>
    </cfRule>
  </conditionalFormatting>
  <conditionalFormatting sqref="B4849:B4856">
    <cfRule type="containsText" dxfId="1318" priority="4720" operator="containsText" text="UL">
      <formula>NOT(ISERROR(SEARCH("UL",B4849)))</formula>
    </cfRule>
    <cfRule type="containsText" dxfId="1317" priority="4721" operator="containsText" text="AL">
      <formula>NOT(ISERROR(SEARCH("AL",B4849)))</formula>
    </cfRule>
  </conditionalFormatting>
  <conditionalFormatting sqref="B4849:B4856">
    <cfRule type="containsText" dxfId="1316" priority="4719" operator="containsText" text="NL">
      <formula>NOT(ISERROR(SEARCH("NL",B4849)))</formula>
    </cfRule>
  </conditionalFormatting>
  <conditionalFormatting sqref="B4849:B4856">
    <cfRule type="containsText" dxfId="1315" priority="4718" operator="containsText" text="IL">
      <formula>NOT(ISERROR(SEARCH("IL",B4849)))</formula>
    </cfRule>
  </conditionalFormatting>
  <conditionalFormatting sqref="B4849:B4856">
    <cfRule type="containsText" dxfId="1314" priority="4716" operator="containsText" text="NH">
      <formula>NOT(ISERROR(SEARCH("NH",B4849)))</formula>
    </cfRule>
    <cfRule type="containsText" dxfId="1313" priority="4717" operator="containsText" text="sl">
      <formula>NOT(ISERROR(SEARCH("sl",B4849)))</formula>
    </cfRule>
  </conditionalFormatting>
  <conditionalFormatting sqref="B4849:B4856">
    <cfRule type="containsText" dxfId="1312" priority="4715" operator="containsText" text="AL">
      <formula>NOT(ISERROR(SEARCH("AL",B4849)))</formula>
    </cfRule>
  </conditionalFormatting>
  <conditionalFormatting sqref="C4825">
    <cfRule type="containsText" dxfId="1311" priority="4714" operator="containsText" text="AL">
      <formula>NOT(ISERROR(SEARCH("AL",C4825)))</formula>
    </cfRule>
  </conditionalFormatting>
  <conditionalFormatting sqref="B4641:B4648">
    <cfRule type="containsText" dxfId="1310" priority="4713" operator="containsText" text="AL">
      <formula>NOT(ISERROR(SEARCH("AL",B4641)))</formula>
    </cfRule>
  </conditionalFormatting>
  <conditionalFormatting sqref="B4641:B4648">
    <cfRule type="containsText" dxfId="1309" priority="4711" operator="containsText" text="UL">
      <formula>NOT(ISERROR(SEARCH("UL",B4641)))</formula>
    </cfRule>
    <cfRule type="containsText" dxfId="1308" priority="4712" operator="containsText" text="AL">
      <formula>NOT(ISERROR(SEARCH("AL",B4641)))</formula>
    </cfRule>
  </conditionalFormatting>
  <conditionalFormatting sqref="B4641:B4648">
    <cfRule type="containsText" dxfId="1307" priority="4710" operator="containsText" text="NL">
      <formula>NOT(ISERROR(SEARCH("NL",B4641)))</formula>
    </cfRule>
  </conditionalFormatting>
  <conditionalFormatting sqref="B4641:B4648">
    <cfRule type="containsText" dxfId="1306" priority="4709" operator="containsText" text="IL">
      <formula>NOT(ISERROR(SEARCH("IL",B4641)))</formula>
    </cfRule>
  </conditionalFormatting>
  <conditionalFormatting sqref="B4641:B4648">
    <cfRule type="containsText" dxfId="1305" priority="4707" operator="containsText" text="NH">
      <formula>NOT(ISERROR(SEARCH("NH",B4641)))</formula>
    </cfRule>
    <cfRule type="containsText" dxfId="1304" priority="4708" operator="containsText" text="sl">
      <formula>NOT(ISERROR(SEARCH("sl",B4641)))</formula>
    </cfRule>
  </conditionalFormatting>
  <conditionalFormatting sqref="C4641:C4648">
    <cfRule type="containsText" dxfId="1303" priority="4706" operator="containsText" text="AL">
      <formula>NOT(ISERROR(SEARCH("AL",C4641)))</formula>
    </cfRule>
  </conditionalFormatting>
  <conditionalFormatting sqref="B4649:B4656">
    <cfRule type="containsText" dxfId="1302" priority="4705" operator="containsText" text="AL">
      <formula>NOT(ISERROR(SEARCH("AL",B4649)))</formula>
    </cfRule>
  </conditionalFormatting>
  <conditionalFormatting sqref="B4649:B4656">
    <cfRule type="containsText" dxfId="1301" priority="4703" operator="containsText" text="UL">
      <formula>NOT(ISERROR(SEARCH("UL",B4649)))</formula>
    </cfRule>
    <cfRule type="containsText" dxfId="1300" priority="4704" operator="containsText" text="AL">
      <formula>NOT(ISERROR(SEARCH("AL",B4649)))</formula>
    </cfRule>
  </conditionalFormatting>
  <conditionalFormatting sqref="B4649:B4656">
    <cfRule type="containsText" dxfId="1299" priority="4702" operator="containsText" text="NL">
      <formula>NOT(ISERROR(SEARCH("NL",B4649)))</formula>
    </cfRule>
  </conditionalFormatting>
  <conditionalFormatting sqref="B4649:B4656">
    <cfRule type="containsText" dxfId="1298" priority="4701" operator="containsText" text="IL">
      <formula>NOT(ISERROR(SEARCH("IL",B4649)))</formula>
    </cfRule>
  </conditionalFormatting>
  <conditionalFormatting sqref="B4649:B4656">
    <cfRule type="containsText" dxfId="1297" priority="4699" operator="containsText" text="NH">
      <formula>NOT(ISERROR(SEARCH("NH",B4649)))</formula>
    </cfRule>
    <cfRule type="containsText" dxfId="1296" priority="4700" operator="containsText" text="sl">
      <formula>NOT(ISERROR(SEARCH("sl",B4649)))</formula>
    </cfRule>
  </conditionalFormatting>
  <conditionalFormatting sqref="C4649:C4656">
    <cfRule type="containsText" dxfId="1295" priority="4698" operator="containsText" text="AL">
      <formula>NOT(ISERROR(SEARCH("AL",C4649)))</formula>
    </cfRule>
  </conditionalFormatting>
  <conditionalFormatting sqref="B4697:B4704">
    <cfRule type="containsText" dxfId="1294" priority="4680" operator="containsText" text="UL">
      <formula>NOT(ISERROR(SEARCH("UL",B4697)))</formula>
    </cfRule>
    <cfRule type="containsText" dxfId="1293" priority="4681" operator="containsText" text="AL">
      <formula>NOT(ISERROR(SEARCH("AL",B4697)))</formula>
    </cfRule>
  </conditionalFormatting>
  <conditionalFormatting sqref="B4697:B4704">
    <cfRule type="containsText" dxfId="1292" priority="4679" operator="containsText" text="NL">
      <formula>NOT(ISERROR(SEARCH("NL",B4697)))</formula>
    </cfRule>
  </conditionalFormatting>
  <conditionalFormatting sqref="B4697:B4704">
    <cfRule type="containsText" dxfId="1291" priority="4678" operator="containsText" text="IL">
      <formula>NOT(ISERROR(SEARCH("IL",B4697)))</formula>
    </cfRule>
  </conditionalFormatting>
  <conditionalFormatting sqref="B4697:B4704">
    <cfRule type="containsText" dxfId="1290" priority="4676" operator="containsText" text="NH">
      <formula>NOT(ISERROR(SEARCH("NH",B4697)))</formula>
    </cfRule>
    <cfRule type="containsText" dxfId="1289" priority="4677" operator="containsText" text="sl">
      <formula>NOT(ISERROR(SEARCH("sl",B4697)))</formula>
    </cfRule>
  </conditionalFormatting>
  <conditionalFormatting sqref="H16:L16 H417:J424 H3049:L3080 H3089:L3096 H4650:L4664 K4649:L4649 H289:L296 H4131:H4133 H4123:H4125 H305:L376 H18:L24 N297:T297 J4131:AL4133 H4126:AL4130 J4123:AL4125 N449:AL456 N4677:AL4680 AD4674:AL4676 J4115:AL4117 AG4113:AL4120 AD4666:AL4668 R2361:AL2368 S2369:AL2376 N1793:AL1808 N2113:AL2120 H4134:AL4138 J4139:AL4141 N18:AL24 N298:AL384 N4033:AL4048 N16:AL16 N1153:AL1160 I1161:AL1176 N2081:AL2096 O387:AL400 H2097:AL2112 H4358:AL4360 J4355:AL4357 J4347:AL4349 H4342:AL4346 J4339:AL4341 H4334:AL4338 J4331:AL4333 H4326:AL4330 J4323:AL4325 J4307:AL4309 H4310:AL4314 H4318:AL4322 J4315:AL4317 H4305:AL4306 N4581:AL4584 AD4578:AL4580 N4573:AL4577 AD4570:AL4572 N4553:AL4569 H4585:AL4600 N114:AL120 N3913:AL3920 H3106:AL3112 N3425:AL3432 H3921:AL3928 H4198:AL4200 J4195:AL4197 H4190:AL4194 J4187:AL4189 H4182:AL4186 J4179:AL4181 H4174:AL4178 J4171:AL4173 H4166:AL4170 J4163:AL4165 J4147:AL4149 H4158:AL4162 J4155:AL4157 H4142:AL4146 H4150:AL4154 H4286:AL4288 J4283:AL4285 H4278:AL4282 J4275:AL4277 J4267:AL4269 H4262:AL4266 J4259:AL4261 H4254:AL4258 J4251:AL4253 J4235:AL4237 H4238:AL4242 H4246:AL4250 J4243:AL4245 H4233:AL4234 N4225:AL4232 I2841:AL2841 N961:AL968 N729:AL736 N881:AL904 J4219:AL4221 H4222:AL4224 H4218:AL4218 N4201:AL4208 N274:AL280 N441:N448 M417:M448 I905:AL960 N1329:AL1336 H2041:AL2064 H1809:AL1816 H3417:AL3424 H3641:AL3832 H3897:AL3912 H4049:AL4104 H4118:AL4122 N4289:AL4296 H4350:AL4354 N4361:AL4384 N4433:AL4440 H4601:L4648 M4601:AL4656 AA297:AL297 AG385:AL386 I1289:AL1328 N1601:AL1616 N4977:AL4984 N4669:AL4673 N4657:AL4665 N4801:AL4824 M4473:AL4552 H554:AL560 H1409:AL1464 N1585:AL1592 H2441:AL2648 N2721:AL2808 O409:AL432 Q34:R34 W34:Z34 AD34:AF34 AI34:AL34 H17:AC17 AJ17:AL17 H425:L425 H457:AL472 H441:L448 O433 V433 AC433 AJ433:AK433 H506:AL512 H538:AL544 I1193:AL1264 I505:AL505 H514:AL520 I513:AL513 H522:AL528 I537:AL537 I553:AL553 H562:AL568 I561:AL561 H570:AL576 I569:AL569 H578:AL584 I577:AL577 H586:AL592 I585:AL585 H595:AL616 I617:AL728 I1345:AL1408 H2393:AL2424 N2817:AL2832 H3433:AL3512 H3937:M3968 N3929:AL3968 H3969:AL4016 H4025:AL4032 H4270:AL4274 H4441:AL4456 N4913:AL4936 N1338:AL1344 O1337:AL1337 H1473:AL1584 H2714:AL2720 H4113:AL4114 I969:AL1152 H1833:AL2032 H4825:AL4912 H4681:AL4800 H1617:AL1792 O434:AL448 H3521:AL3608 N26:AL32 N35:AL40 N42:AL48 N50:AL56 N58:AL64 N66:AL72 N74:AL80 N82:AL88 N90:AL96 N98:AL104 N106:AL112 N122:AL128 N130:AL136 N138:AL144 N146:AL152 N162:AL168 N170:AL176 N178:AL184 N186:AL192 N194:AL200 N202:AL208 N210:AL216 N218:AL224 N226:AL232 N234:AL240 N242:AL248 N250:AL256 N266:AL272 AK241 AD1825:AI1833 H4217:AH4217 AJ4217:AL4217 H2713:AC2713 AJ2713:AL2713 H2673:AL2688 H2842:AL2984 H2993:AL3008 N3009:AL3104 I3105:AL3105 H3129:AL3224 H3233:AL3368 N282:AL296 N258:AL264 I521:AL521 AK1825:AL1833 N154:AL160 I593:AL594 N4153:N4155 I737:AL880 I1273:AL1280 H4465:AL4472 H2121:AL2360">
    <cfRule type="expression" dxfId="1288" priority="4675">
      <formula>IF(H$16="sun",1,0)</formula>
    </cfRule>
  </conditionalFormatting>
  <conditionalFormatting sqref="K417:L424 H434:L440 N434:N440 N426:N432 N417:N424 H426:L432 H433:J433">
    <cfRule type="expression" dxfId="1287" priority="4674">
      <formula>IF(H$16="sun",1,0)</formula>
    </cfRule>
  </conditionalFormatting>
  <conditionalFormatting sqref="N426:N432 N417:N424 N434:N448 H417:L432 H434:L448 H433:J433">
    <cfRule type="expression" dxfId="1286" priority="4673">
      <formula>IF(H$16="SUN",1,0)</formula>
    </cfRule>
  </conditionalFormatting>
  <conditionalFormatting sqref="K417:L424 H434:L440 N434:N440 N426:N432 N417:N424 H426:L432 H433:J433">
    <cfRule type="expression" dxfId="1285" priority="4672">
      <formula>IF(H$16="sun",1,0)</formula>
    </cfRule>
  </conditionalFormatting>
  <conditionalFormatting sqref="N433 K433:L433">
    <cfRule type="expression" dxfId="1284" priority="4665">
      <formula>IF(K$16="sun",1,0)</formula>
    </cfRule>
  </conditionalFormatting>
  <conditionalFormatting sqref="N433 K433:L433">
    <cfRule type="expression" dxfId="1283" priority="4664">
      <formula>IF(K$16="SUN",1,0)</formula>
    </cfRule>
  </conditionalFormatting>
  <conditionalFormatting sqref="N433 K433:L433">
    <cfRule type="expression" dxfId="1282" priority="4663">
      <formula>IF(K$16="sun",1,0)</formula>
    </cfRule>
  </conditionalFormatting>
  <conditionalFormatting sqref="N425">
    <cfRule type="expression" dxfId="1281" priority="4656">
      <formula>IF(N$16="sun",1,0)</formula>
    </cfRule>
  </conditionalFormatting>
  <conditionalFormatting sqref="N425">
    <cfRule type="expression" dxfId="1280" priority="4655">
      <formula>IF(N$16="SUN",1,0)</formula>
    </cfRule>
  </conditionalFormatting>
  <conditionalFormatting sqref="N425">
    <cfRule type="expression" dxfId="1279" priority="4654">
      <formula>IF(N$16="sun",1,0)</formula>
    </cfRule>
  </conditionalFormatting>
  <conditionalFormatting sqref="H1801:L1807 H1808:K1808">
    <cfRule type="expression" dxfId="1278" priority="4653">
      <formula>IF(H$16="sun",1,0)</formula>
    </cfRule>
  </conditionalFormatting>
  <conditionalFormatting sqref="B4657:B4664">
    <cfRule type="containsText" dxfId="1277" priority="4646" operator="containsText" text="UL">
      <formula>NOT(ISERROR(SEARCH("UL",B4657)))</formula>
    </cfRule>
    <cfRule type="containsText" dxfId="1276" priority="4647" operator="containsText" text="AL">
      <formula>NOT(ISERROR(SEARCH("AL",B4657)))</formula>
    </cfRule>
  </conditionalFormatting>
  <conditionalFormatting sqref="B4657:B4664">
    <cfRule type="containsText" dxfId="1275" priority="4645" operator="containsText" text="NL">
      <formula>NOT(ISERROR(SEARCH("NL",B4657)))</formula>
    </cfRule>
  </conditionalFormatting>
  <conditionalFormatting sqref="B4657:B4664">
    <cfRule type="containsText" dxfId="1274" priority="4644" operator="containsText" text="IL">
      <formula>NOT(ISERROR(SEARCH("IL",B4657)))</formula>
    </cfRule>
  </conditionalFormatting>
  <conditionalFormatting sqref="B4657:B4664">
    <cfRule type="containsText" dxfId="1273" priority="4642" operator="containsText" text="NH">
      <formula>NOT(ISERROR(SEARCH("NH",B4657)))</formula>
    </cfRule>
    <cfRule type="containsText" dxfId="1272" priority="4643" operator="containsText" text="sl">
      <formula>NOT(ISERROR(SEARCH("sl",B4657)))</formula>
    </cfRule>
  </conditionalFormatting>
  <conditionalFormatting sqref="H450:L456 I449:L449">
    <cfRule type="expression" dxfId="1271" priority="4638">
      <formula>IF(H$16="sun",1,0)</formula>
    </cfRule>
  </conditionalFormatting>
  <conditionalFormatting sqref="I1153:L1160">
    <cfRule type="expression" dxfId="1270" priority="4635">
      <formula>IF(I$16="sun",1,0)</formula>
    </cfRule>
  </conditionalFormatting>
  <conditionalFormatting sqref="H4033:L4040">
    <cfRule type="expression" dxfId="1269" priority="4621">
      <formula>IF(H$16="sun",1,0)</formula>
    </cfRule>
  </conditionalFormatting>
  <conditionalFormatting sqref="H3097:L3104">
    <cfRule type="expression" dxfId="1268" priority="4609">
      <formula>IF(H$16="sun",1,0)</formula>
    </cfRule>
  </conditionalFormatting>
  <conditionalFormatting sqref="I1329:L1336">
    <cfRule type="expression" dxfId="1267" priority="4595">
      <formula>IF(I$16="sun",1,0)</formula>
    </cfRule>
  </conditionalFormatting>
  <conditionalFormatting sqref="I1338:L1344 I1337:N1337">
    <cfRule type="expression" dxfId="1266" priority="4594">
      <formula>IF(I$16="sun",1,0)</formula>
    </cfRule>
  </conditionalFormatting>
  <conditionalFormatting sqref="M16 M289:M296 M4657:M4664 M18:M24 M3049:M3080 M3089:M3096 M305:M376">
    <cfRule type="expression" dxfId="1265" priority="4574">
      <formula>IF(M$16="sun",1,0)</formula>
    </cfRule>
  </conditionalFormatting>
  <conditionalFormatting sqref="M1801:M1808 L1808">
    <cfRule type="expression" dxfId="1264" priority="4573">
      <formula>IF(L$16="sun",1,0)</formula>
    </cfRule>
  </conditionalFormatting>
  <conditionalFormatting sqref="M449:M456">
    <cfRule type="expression" dxfId="1263" priority="4565">
      <formula>IF(M$16="sun",1,0)</formula>
    </cfRule>
  </conditionalFormatting>
  <conditionalFormatting sqref="M1153:M1160">
    <cfRule type="expression" dxfId="1262" priority="4562">
      <formula>IF(M$16="sun",1,0)</formula>
    </cfRule>
  </conditionalFormatting>
  <conditionalFormatting sqref="M4033:M4040">
    <cfRule type="expression" dxfId="1261" priority="4555">
      <formula>IF(M$16="sun",1,0)</formula>
    </cfRule>
  </conditionalFormatting>
  <conditionalFormatting sqref="M1338:M1344">
    <cfRule type="expression" dxfId="1260" priority="4542">
      <formula>IF(M$16="sun",1,0)</formula>
    </cfRule>
  </conditionalFormatting>
  <conditionalFormatting sqref="M3097:M3104">
    <cfRule type="expression" dxfId="1259" priority="4549">
      <formula>IF(M$16="sun",1,0)</formula>
    </cfRule>
  </conditionalFormatting>
  <conditionalFormatting sqref="M1329:M1336">
    <cfRule type="expression" dxfId="1258" priority="4543">
      <formula>IF(M$16="sun",1,0)</formula>
    </cfRule>
  </conditionalFormatting>
  <conditionalFormatting sqref="M4673 M4677:M4680">
    <cfRule type="expression" dxfId="1257" priority="4451">
      <formula>IF(M$16="sun",1,0)</formula>
    </cfRule>
  </conditionalFormatting>
  <conditionalFormatting sqref="M4674:M4676">
    <cfRule type="expression" dxfId="1256" priority="4449">
      <formula>IF(M$16="sun",1,0)</formula>
    </cfRule>
  </conditionalFormatting>
  <conditionalFormatting sqref="AA4674:AC4676">
    <cfRule type="expression" dxfId="1255" priority="4448">
      <formula>IF(AA$16="sun",1,0)</formula>
    </cfRule>
  </conditionalFormatting>
  <conditionalFormatting sqref="H4674:L4676 N4674:Z4676">
    <cfRule type="expression" dxfId="1254" priority="4450">
      <formula>IF(H$16="sun",1,0)</formula>
    </cfRule>
  </conditionalFormatting>
  <conditionalFormatting sqref="H17:U17">
    <cfRule type="expression" dxfId="1253" priority="4441">
      <formula>IF(H$16="sun",1,0)</formula>
    </cfRule>
  </conditionalFormatting>
  <conditionalFormatting sqref="H4677:L4680 H4673:L4673">
    <cfRule type="expression" dxfId="1252" priority="4458">
      <formula>IF(H$16="sun",1,0)</formula>
    </cfRule>
  </conditionalFormatting>
  <conditionalFormatting sqref="B4673:B4680">
    <cfRule type="containsText" dxfId="1251" priority="4456" operator="containsText" text="UL">
      <formula>NOT(ISERROR(SEARCH("UL",B4673)))</formula>
    </cfRule>
    <cfRule type="containsText" dxfId="1250" priority="4457" operator="containsText" text="AL">
      <formula>NOT(ISERROR(SEARCH("AL",B4673)))</formula>
    </cfRule>
  </conditionalFormatting>
  <conditionalFormatting sqref="B4673:B4680">
    <cfRule type="containsText" dxfId="1249" priority="4455" operator="containsText" text="NL">
      <formula>NOT(ISERROR(SEARCH("NL",B4673)))</formula>
    </cfRule>
  </conditionalFormatting>
  <conditionalFormatting sqref="B4673:B4680">
    <cfRule type="containsText" dxfId="1248" priority="4454" operator="containsText" text="IL">
      <formula>NOT(ISERROR(SEARCH("IL",B4673)))</formula>
    </cfRule>
  </conditionalFormatting>
  <conditionalFormatting sqref="B4673:B4680">
    <cfRule type="containsText" dxfId="1247" priority="4452" operator="containsText" text="NH">
      <formula>NOT(ISERROR(SEARCH("NH",B4673)))</formula>
    </cfRule>
    <cfRule type="containsText" dxfId="1246" priority="4453" operator="containsText" text="sl">
      <formula>NOT(ISERROR(SEARCH("sl",B4673)))</formula>
    </cfRule>
  </conditionalFormatting>
  <conditionalFormatting sqref="H378:L384 J377:L377">
    <cfRule type="expression" dxfId="1245" priority="4363">
      <formula>IF(H$16="sun",1,0)</formula>
    </cfRule>
  </conditionalFormatting>
  <conditionalFormatting sqref="M377:M384">
    <cfRule type="expression" dxfId="1244" priority="4362">
      <formula>IF(M$16="sun",1,0)</formula>
    </cfRule>
  </conditionalFormatting>
  <conditionalFormatting sqref="H4115:H4117">
    <cfRule type="expression" dxfId="1243" priority="4350">
      <formula>IF(H$16="sun",1,0)</formula>
    </cfRule>
  </conditionalFormatting>
  <conditionalFormatting sqref="M4665 M4669:M4672">
    <cfRule type="expression" dxfId="1242" priority="4295">
      <formula>IF(M$16="sun",1,0)</formula>
    </cfRule>
  </conditionalFormatting>
  <conditionalFormatting sqref="M4666:M4668">
    <cfRule type="expression" dxfId="1241" priority="4293">
      <formula>IF(M$16="sun",1,0)</formula>
    </cfRule>
  </conditionalFormatting>
  <conditionalFormatting sqref="AA4666:AC4668">
    <cfRule type="expression" dxfId="1240" priority="4292">
      <formula>IF(AA$16="sun",1,0)</formula>
    </cfRule>
  </conditionalFormatting>
  <conditionalFormatting sqref="H4666:L4668 N4666:Z4668">
    <cfRule type="expression" dxfId="1239" priority="4294">
      <formula>IF(H$16="sun",1,0)</formula>
    </cfRule>
  </conditionalFormatting>
  <conditionalFormatting sqref="H4665:L4665 H4669:L4672">
    <cfRule type="expression" dxfId="1238" priority="4302">
      <formula>IF(H$16="sun",1,0)</formula>
    </cfRule>
  </conditionalFormatting>
  <conditionalFormatting sqref="B4665:B4672">
    <cfRule type="containsText" dxfId="1237" priority="4300" operator="containsText" text="UL">
      <formula>NOT(ISERROR(SEARCH("UL",B4665)))</formula>
    </cfRule>
    <cfRule type="containsText" dxfId="1236" priority="4301" operator="containsText" text="AL">
      <formula>NOT(ISERROR(SEARCH("AL",B4665)))</formula>
    </cfRule>
  </conditionalFormatting>
  <conditionalFormatting sqref="B4665:B4672">
    <cfRule type="containsText" dxfId="1235" priority="4299" operator="containsText" text="NL">
      <formula>NOT(ISERROR(SEARCH("NL",B4665)))</formula>
    </cfRule>
  </conditionalFormatting>
  <conditionalFormatting sqref="B4665:B4672">
    <cfRule type="containsText" dxfId="1234" priority="4298" operator="containsText" text="IL">
      <formula>NOT(ISERROR(SEARCH("IL",B4665)))</formula>
    </cfRule>
  </conditionalFormatting>
  <conditionalFormatting sqref="B4665:B4672">
    <cfRule type="containsText" dxfId="1233" priority="4296" operator="containsText" text="NH">
      <formula>NOT(ISERROR(SEARCH("NH",B4665)))</formula>
    </cfRule>
    <cfRule type="containsText" dxfId="1232" priority="4297" operator="containsText" text="sl">
      <formula>NOT(ISERROR(SEARCH("sl",B4665)))</formula>
    </cfRule>
  </conditionalFormatting>
  <conditionalFormatting sqref="H4977:L4984">
    <cfRule type="expression" dxfId="1231" priority="4289">
      <formula>IF(H$16="sun",1,0)</formula>
    </cfRule>
  </conditionalFormatting>
  <conditionalFormatting sqref="M4977:M4984">
    <cfRule type="expression" dxfId="1230" priority="4285">
      <formula>IF(M$16="sun",1,0)</formula>
    </cfRule>
  </conditionalFormatting>
  <conditionalFormatting sqref="H2361:Q2368">
    <cfRule type="expression" dxfId="1229" priority="4271">
      <formula>IF(H$16="sun",1,0)</formula>
    </cfRule>
  </conditionalFormatting>
  <conditionalFormatting sqref="R2369:R2376">
    <cfRule type="expression" dxfId="1228" priority="4269">
      <formula>IF(R$16="sun",1,0)</formula>
    </cfRule>
  </conditionalFormatting>
  <conditionalFormatting sqref="H2369:Q2376">
    <cfRule type="expression" dxfId="1227" priority="4268">
      <formula>IF(H$16="sun",1,0)</formula>
    </cfRule>
  </conditionalFormatting>
  <conditionalFormatting sqref="H1793:L1800">
    <cfRule type="expression" dxfId="1226" priority="4241">
      <formula>IF(H$16="sun",1,0)</formula>
    </cfRule>
  </conditionalFormatting>
  <conditionalFormatting sqref="M1793:M1800">
    <cfRule type="expression" dxfId="1225" priority="4240">
      <formula>IF(M$16="sun",1,0)</formula>
    </cfRule>
  </conditionalFormatting>
  <conditionalFormatting sqref="H3081:L3088">
    <cfRule type="expression" dxfId="1224" priority="4113">
      <formula>IF(H$16="sun",1,0)</formula>
    </cfRule>
  </conditionalFormatting>
  <conditionalFormatting sqref="M3081:M3088">
    <cfRule type="expression" dxfId="1223" priority="4112">
      <formula>IF(M$16="sun",1,0)</formula>
    </cfRule>
  </conditionalFormatting>
  <conditionalFormatting sqref="H3929:L3936">
    <cfRule type="expression" dxfId="1222" priority="4104">
      <formula>IF(H$16="sun",1,0)</formula>
    </cfRule>
  </conditionalFormatting>
  <conditionalFormatting sqref="M3929:M3936">
    <cfRule type="expression" dxfId="1221" priority="4103">
      <formula>IF(M$16="sun",1,0)</formula>
    </cfRule>
  </conditionalFormatting>
  <conditionalFormatting sqref="H4046:L4048 H4041:H4045 J4041:L4045">
    <cfRule type="expression" dxfId="1220" priority="4101">
      <formula>IF(H$16="sun",1,0)</formula>
    </cfRule>
  </conditionalFormatting>
  <conditionalFormatting sqref="M4041:M4048">
    <cfRule type="expression" dxfId="1219" priority="4100">
      <formula>IF(M$16="sun",1,0)</formula>
    </cfRule>
  </conditionalFormatting>
  <conditionalFormatting sqref="H4649:J4649">
    <cfRule type="expression" dxfId="1218" priority="3912">
      <formula>IF(H$16="sun",1,0)</formula>
    </cfRule>
  </conditionalFormatting>
  <conditionalFormatting sqref="B201:B208">
    <cfRule type="containsText" dxfId="1217" priority="3888" operator="containsText" text="UL">
      <formula>NOT(ISERROR(SEARCH("UL",B201)))</formula>
    </cfRule>
    <cfRule type="containsText" dxfId="1216" priority="3889" operator="containsText" text="AL">
      <formula>NOT(ISERROR(SEARCH("AL",B201)))</formula>
    </cfRule>
  </conditionalFormatting>
  <conditionalFormatting sqref="B201:B208">
    <cfRule type="containsText" dxfId="1215" priority="3887" operator="containsText" text="NL">
      <formula>NOT(ISERROR(SEARCH("NL",B201)))</formula>
    </cfRule>
  </conditionalFormatting>
  <conditionalFormatting sqref="B201:B208">
    <cfRule type="containsText" dxfId="1214" priority="3886" operator="containsText" text="IL">
      <formula>NOT(ISERROR(SEARCH("IL",B201)))</formula>
    </cfRule>
  </conditionalFormatting>
  <conditionalFormatting sqref="B201:B208">
    <cfRule type="containsText" dxfId="1213" priority="3884" operator="containsText" text="NH">
      <formula>NOT(ISERROR(SEARCH("NH",B201)))</formula>
    </cfRule>
    <cfRule type="containsText" dxfId="1212" priority="3885" operator="containsText" text="sl">
      <formula>NOT(ISERROR(SEARCH("sl",B201)))</formula>
    </cfRule>
  </conditionalFormatting>
  <conditionalFormatting sqref="H2113:L2120">
    <cfRule type="expression" dxfId="1211" priority="3853">
      <formula>IF(H$16="sun",1,0)</formula>
    </cfRule>
  </conditionalFormatting>
  <conditionalFormatting sqref="M2113:M2120">
    <cfRule type="expression" dxfId="1210" priority="3852">
      <formula>IF(M$16="sun",1,0)</formula>
    </cfRule>
  </conditionalFormatting>
  <conditionalFormatting sqref="AM8:AM11">
    <cfRule type="expression" dxfId="1209" priority="3833">
      <formula>IF(AM$16="sun",1,0)</formula>
    </cfRule>
  </conditionalFormatting>
  <conditionalFormatting sqref="M385:M392 O385:AF386">
    <cfRule type="expression" dxfId="1208" priority="3705">
      <formula>IF(M$16="sun",1,0)</formula>
    </cfRule>
  </conditionalFormatting>
  <conditionalFormatting sqref="H386:L392 N385:N392 J385:L385">
    <cfRule type="expression" dxfId="1207" priority="3704">
      <formula>IF(H$16="sun",1,0)</formula>
    </cfRule>
  </conditionalFormatting>
  <conditionalFormatting sqref="H386:L392 N385:N392 J385:L385">
    <cfRule type="expression" dxfId="1206" priority="3703">
      <formula>IF(H$16="SUN",1,0)</formula>
    </cfRule>
  </conditionalFormatting>
  <conditionalFormatting sqref="H386:L392 N385:N392 J385:L385">
    <cfRule type="expression" dxfId="1205" priority="3702">
      <formula>IF(H$16="sun",1,0)</formula>
    </cfRule>
  </conditionalFormatting>
  <conditionalFormatting sqref="H377:I377">
    <cfRule type="expression" dxfId="1204" priority="3659">
      <formula>IF(H$16="sun",1,0)</formula>
    </cfRule>
  </conditionalFormatting>
  <conditionalFormatting sqref="H385:I385">
    <cfRule type="expression" dxfId="1203" priority="3658">
      <formula>IF(H$16="sun",1,0)</formula>
    </cfRule>
  </conditionalFormatting>
  <conditionalFormatting sqref="M409:M416 H410:J416">
    <cfRule type="expression" dxfId="1202" priority="3535">
      <formula>IF(H$16="sun",1,0)</formula>
    </cfRule>
  </conditionalFormatting>
  <conditionalFormatting sqref="K410:L416 N409:N416 H409:L409">
    <cfRule type="expression" dxfId="1201" priority="3534">
      <formula>IF(H$16="sun",1,0)</formula>
    </cfRule>
  </conditionalFormatting>
  <conditionalFormatting sqref="N409:N416 H409:L416">
    <cfRule type="expression" dxfId="1200" priority="3533">
      <formula>IF(H$16="SUN",1,0)</formula>
    </cfRule>
  </conditionalFormatting>
  <conditionalFormatting sqref="K410:L416 N409:N416 H409:L409">
    <cfRule type="expression" dxfId="1199" priority="3532">
      <formula>IF(H$16="sun",1,0)</formula>
    </cfRule>
  </conditionalFormatting>
  <conditionalFormatting sqref="H298:L304 L297">
    <cfRule type="expression" dxfId="1198" priority="3531">
      <formula>IF(H$16="sun",1,0)</formula>
    </cfRule>
  </conditionalFormatting>
  <conditionalFormatting sqref="M297:M304">
    <cfRule type="expression" dxfId="1197" priority="3530">
      <formula>IF(M$16="sun",1,0)</formula>
    </cfRule>
  </conditionalFormatting>
  <conditionalFormatting sqref="H2089:L2096">
    <cfRule type="expression" dxfId="1196" priority="3471">
      <formula>IF(H$16="sun",1,0)</formula>
    </cfRule>
  </conditionalFormatting>
  <conditionalFormatting sqref="M2089:M2096">
    <cfRule type="expression" dxfId="1195" priority="3470">
      <formula>IF(M$16="sun",1,0)</formula>
    </cfRule>
  </conditionalFormatting>
  <conditionalFormatting sqref="H2081:L2088">
    <cfRule type="expression" dxfId="1194" priority="3469">
      <formula>IF(H$16="sun",1,0)</formula>
    </cfRule>
  </conditionalFormatting>
  <conditionalFormatting sqref="M2081:M2088">
    <cfRule type="expression" dxfId="1193" priority="3468">
      <formula>IF(M$16="sun",1,0)</formula>
    </cfRule>
  </conditionalFormatting>
  <conditionalFormatting sqref="H4139:H4141">
    <cfRule type="expression" dxfId="1192" priority="3451">
      <formula>IF(H$16="sun",1,0)</formula>
    </cfRule>
  </conditionalFormatting>
  <conditionalFormatting sqref="B4681">
    <cfRule type="containsText" dxfId="1191" priority="3433" operator="containsText" text="UL">
      <formula>NOT(ISERROR(SEARCH("UL",B4681)))</formula>
    </cfRule>
    <cfRule type="containsText" dxfId="1190" priority="3434" operator="containsText" text="AL">
      <formula>NOT(ISERROR(SEARCH("AL",B4681)))</formula>
    </cfRule>
  </conditionalFormatting>
  <conditionalFormatting sqref="B4681">
    <cfRule type="containsText" dxfId="1189" priority="3432" operator="containsText" text="NL">
      <formula>NOT(ISERROR(SEARCH("NL",B4681)))</formula>
    </cfRule>
  </conditionalFormatting>
  <conditionalFormatting sqref="B4681">
    <cfRule type="containsText" dxfId="1188" priority="3431" operator="containsText" text="IL">
      <formula>NOT(ISERROR(SEARCH("IL",B4681)))</formula>
    </cfRule>
  </conditionalFormatting>
  <conditionalFormatting sqref="B4681">
    <cfRule type="containsText" dxfId="1187" priority="3429" operator="containsText" text="NH">
      <formula>NOT(ISERROR(SEARCH("NH",B4681)))</formula>
    </cfRule>
    <cfRule type="containsText" dxfId="1186" priority="3430" operator="containsText" text="sl">
      <formula>NOT(ISERROR(SEARCH("sl",B4681)))</formula>
    </cfRule>
  </conditionalFormatting>
  <conditionalFormatting sqref="B4689">
    <cfRule type="containsText" dxfId="1185" priority="3427" operator="containsText" text="UL">
      <formula>NOT(ISERROR(SEARCH("UL",B4689)))</formula>
    </cfRule>
    <cfRule type="containsText" dxfId="1184" priority="3428" operator="containsText" text="AL">
      <formula>NOT(ISERROR(SEARCH("AL",B4689)))</formula>
    </cfRule>
  </conditionalFormatting>
  <conditionalFormatting sqref="B4689">
    <cfRule type="containsText" dxfId="1183" priority="3426" operator="containsText" text="NL">
      <formula>NOT(ISERROR(SEARCH("NL",B4689)))</formula>
    </cfRule>
  </conditionalFormatting>
  <conditionalFormatting sqref="B4689">
    <cfRule type="containsText" dxfId="1182" priority="3425" operator="containsText" text="IL">
      <formula>NOT(ISERROR(SEARCH("IL",B4689)))</formula>
    </cfRule>
  </conditionalFormatting>
  <conditionalFormatting sqref="B4689">
    <cfRule type="containsText" dxfId="1181" priority="3423" operator="containsText" text="NH">
      <formula>NOT(ISERROR(SEARCH("NH",B4689)))</formula>
    </cfRule>
    <cfRule type="containsText" dxfId="1180" priority="3424" operator="containsText" text="sl">
      <formula>NOT(ISERROR(SEARCH("sl",B4689)))</formula>
    </cfRule>
  </conditionalFormatting>
  <conditionalFormatting sqref="H3105">
    <cfRule type="expression" dxfId="1179" priority="3281">
      <formula>IF(H$16="sun",1,0)</formula>
    </cfRule>
  </conditionalFormatting>
  <conditionalFormatting sqref="I4139:I4141">
    <cfRule type="expression" dxfId="1178" priority="3097">
      <formula>IF(I$16="sun",1,0)</formula>
    </cfRule>
  </conditionalFormatting>
  <conditionalFormatting sqref="I4131:I4133">
    <cfRule type="expression" dxfId="1177" priority="3096">
      <formula>IF(I$16="sun",1,0)</formula>
    </cfRule>
  </conditionalFormatting>
  <conditionalFormatting sqref="I4123:I4125">
    <cfRule type="expression" dxfId="1176" priority="3095">
      <formula>IF(I$16="sun",1,0)</formula>
    </cfRule>
  </conditionalFormatting>
  <conditionalFormatting sqref="I4115:I4117">
    <cfRule type="expression" dxfId="1175" priority="3093">
      <formula>IF(I$16="sun",1,0)</formula>
    </cfRule>
  </conditionalFormatting>
  <conditionalFormatting sqref="H297:K297">
    <cfRule type="expression" dxfId="1174" priority="2942">
      <formula>IF(H$16="sun",1,0)</formula>
    </cfRule>
  </conditionalFormatting>
  <conditionalFormatting sqref="M393:M400 H394:J400">
    <cfRule type="expression" dxfId="1173" priority="2899">
      <formula>IF(H$16="sun",1,0)</formula>
    </cfRule>
  </conditionalFormatting>
  <conditionalFormatting sqref="K394:L400 N393:N400 L393">
    <cfRule type="expression" dxfId="1172" priority="2898">
      <formula>IF(K$16="sun",1,0)</formula>
    </cfRule>
  </conditionalFormatting>
  <conditionalFormatting sqref="N393:N400 H394:L400 L393">
    <cfRule type="expression" dxfId="1171" priority="2897">
      <formula>IF(H$16="SUN",1,0)</formula>
    </cfRule>
  </conditionalFormatting>
  <conditionalFormatting sqref="K394:L400 N393:N400 L393">
    <cfRule type="expression" dxfId="1170" priority="2896">
      <formula>IF(K$16="sun",1,0)</formula>
    </cfRule>
  </conditionalFormatting>
  <conditionalFormatting sqref="H393:K393">
    <cfRule type="expression" dxfId="1169" priority="2895">
      <formula>IF(H$16="sun",1,0)</formula>
    </cfRule>
  </conditionalFormatting>
  <conditionalFormatting sqref="H4369:L4376">
    <cfRule type="expression" dxfId="1168" priority="2826">
      <formula>IF(H$16="sun",1,0)</formula>
    </cfRule>
  </conditionalFormatting>
  <conditionalFormatting sqref="H4361:L4362 H4366:L4368 H4363:H4365 J4363:L4365">
    <cfRule type="expression" dxfId="1167" priority="2819">
      <formula>IF(H$16="sun",1,0)</formula>
    </cfRule>
  </conditionalFormatting>
  <conditionalFormatting sqref="M4369:M4376">
    <cfRule type="expression" dxfId="1166" priority="2818">
      <formula>IF(M$16="sun",1,0)</formula>
    </cfRule>
  </conditionalFormatting>
  <conditionalFormatting sqref="M4361:M4368">
    <cfRule type="expression" dxfId="1165" priority="2817">
      <formula>IF(M$16="sun",1,0)</formula>
    </cfRule>
  </conditionalFormatting>
  <conditionalFormatting sqref="H4307:H4309">
    <cfRule type="expression" dxfId="1164" priority="2816">
      <formula>IF(H$16="sun",1,0)</formula>
    </cfRule>
  </conditionalFormatting>
  <conditionalFormatting sqref="H4377:L4378 H4382:L4384 H4379:H4381 J4379:L4381">
    <cfRule type="expression" dxfId="1163" priority="2815">
      <formula>IF(H$16="sun",1,0)</formula>
    </cfRule>
  </conditionalFormatting>
  <conditionalFormatting sqref="M4377:M4384">
    <cfRule type="expression" dxfId="1162" priority="2814">
      <formula>IF(M$16="sun",1,0)</formula>
    </cfRule>
  </conditionalFormatting>
  <conditionalFormatting sqref="H4433:L4440">
    <cfRule type="expression" dxfId="1161" priority="2813">
      <formula>IF(H$16="sun",1,0)</formula>
    </cfRule>
  </conditionalFormatting>
  <conditionalFormatting sqref="M4433:M4440">
    <cfRule type="expression" dxfId="1160" priority="2812">
      <formula>IF(M$16="sun",1,0)</formula>
    </cfRule>
  </conditionalFormatting>
  <conditionalFormatting sqref="B4441:B4448 B4353:B4360">
    <cfRule type="containsText" dxfId="1159" priority="2832" operator="containsText" text="UL">
      <formula>NOT(ISERROR(SEARCH("UL",B4353)))</formula>
    </cfRule>
    <cfRule type="containsText" dxfId="1158" priority="2833" operator="containsText" text="AL">
      <formula>NOT(ISERROR(SEARCH("AL",B4353)))</formula>
    </cfRule>
  </conditionalFormatting>
  <conditionalFormatting sqref="B4441:B4448 B4353:B4360">
    <cfRule type="containsText" dxfId="1157" priority="2831" operator="containsText" text="NL">
      <formula>NOT(ISERROR(SEARCH("NL",B4353)))</formula>
    </cfRule>
  </conditionalFormatting>
  <conditionalFormatting sqref="B4441:B4448 B4353:B4360">
    <cfRule type="containsText" dxfId="1156" priority="2830" operator="containsText" text="IL">
      <formula>NOT(ISERROR(SEARCH("IL",B4353)))</formula>
    </cfRule>
  </conditionalFormatting>
  <conditionalFormatting sqref="B4441:B4448 B4353:B4360">
    <cfRule type="containsText" dxfId="1155" priority="2828" operator="containsText" text="NH">
      <formula>NOT(ISERROR(SEARCH("NH",B4353)))</formula>
    </cfRule>
    <cfRule type="containsText" dxfId="1154" priority="2829" operator="containsText" text="sl">
      <formula>NOT(ISERROR(SEARCH("sl",B4353)))</formula>
    </cfRule>
  </conditionalFormatting>
  <conditionalFormatting sqref="H4355:H4357 H4347:H4349 H4339:H4341 H4331:H4333 H4323:H4325">
    <cfRule type="expression" dxfId="1153" priority="2827">
      <formula>IF(H$16="sun",1,0)</formula>
    </cfRule>
  </conditionalFormatting>
  <conditionalFormatting sqref="I4307:I4309">
    <cfRule type="expression" dxfId="1152" priority="2790">
      <formula>IF(I$16="sun",1,0)</formula>
    </cfRule>
  </conditionalFormatting>
  <conditionalFormatting sqref="B4361:B4368">
    <cfRule type="containsText" dxfId="1151" priority="2824" operator="containsText" text="UL">
      <formula>NOT(ISERROR(SEARCH("UL",B4361)))</formula>
    </cfRule>
    <cfRule type="containsText" dxfId="1150" priority="2825" operator="containsText" text="AL">
      <formula>NOT(ISERROR(SEARCH("AL",B4361)))</formula>
    </cfRule>
  </conditionalFormatting>
  <conditionalFormatting sqref="B4361:B4368">
    <cfRule type="containsText" dxfId="1149" priority="2823" operator="containsText" text="NL">
      <formula>NOT(ISERROR(SEARCH("NL",B4361)))</formula>
    </cfRule>
  </conditionalFormatting>
  <conditionalFormatting sqref="B4361:B4368">
    <cfRule type="containsText" dxfId="1148" priority="2822" operator="containsText" text="IL">
      <formula>NOT(ISERROR(SEARCH("IL",B4361)))</formula>
    </cfRule>
  </conditionalFormatting>
  <conditionalFormatting sqref="B4361:B4368">
    <cfRule type="containsText" dxfId="1147" priority="2820" operator="containsText" text="NH">
      <formula>NOT(ISERROR(SEARCH("NH",B4361)))</formula>
    </cfRule>
    <cfRule type="containsText" dxfId="1146" priority="2821" operator="containsText" text="sl">
      <formula>NOT(ISERROR(SEARCH("sl",B4361)))</formula>
    </cfRule>
  </conditionalFormatting>
  <conditionalFormatting sqref="H4315:H4317">
    <cfRule type="expression" dxfId="1145" priority="2803">
      <formula>IF(H$16="sun",1,0)</formula>
    </cfRule>
  </conditionalFormatting>
  <conditionalFormatting sqref="I4379:I4381">
    <cfRule type="expression" dxfId="1144" priority="2799">
      <formula>IF(I$16="sun",1,0)</formula>
    </cfRule>
  </conditionalFormatting>
  <conditionalFormatting sqref="I4363:I4365">
    <cfRule type="expression" dxfId="1143" priority="2798">
      <formula>IF(I$16="sun",1,0)</formula>
    </cfRule>
  </conditionalFormatting>
  <conditionalFormatting sqref="I4355:I4357">
    <cfRule type="expression" dxfId="1142" priority="2797">
      <formula>IF(I$16="sun",1,0)</formula>
    </cfRule>
  </conditionalFormatting>
  <conditionalFormatting sqref="I4347:I4349">
    <cfRule type="expression" dxfId="1141" priority="2795">
      <formula>IF(I$16="sun",1,0)</formula>
    </cfRule>
  </conditionalFormatting>
  <conditionalFormatting sqref="I4339:I4341">
    <cfRule type="expression" dxfId="1140" priority="2794">
      <formula>IF(I$16="sun",1,0)</formula>
    </cfRule>
  </conditionalFormatting>
  <conditionalFormatting sqref="I4331:I4333">
    <cfRule type="expression" dxfId="1139" priority="2793">
      <formula>IF(I$16="sun",1,0)</formula>
    </cfRule>
  </conditionalFormatting>
  <conditionalFormatting sqref="I4323:I4325">
    <cfRule type="expression" dxfId="1138" priority="2792">
      <formula>IF(I$16="sun",1,0)</formula>
    </cfRule>
  </conditionalFormatting>
  <conditionalFormatting sqref="I4315:I4317">
    <cfRule type="expression" dxfId="1137" priority="2791">
      <formula>IF(I$16="sun",1,0)</formula>
    </cfRule>
  </conditionalFormatting>
  <conditionalFormatting sqref="B1033:C1040">
    <cfRule type="duplicateValues" dxfId="1136" priority="2773"/>
  </conditionalFormatting>
  <conditionalFormatting sqref="B1225:C1232">
    <cfRule type="duplicateValues" dxfId="1135" priority="2769"/>
  </conditionalFormatting>
  <conditionalFormatting sqref="B1225:C1225">
    <cfRule type="duplicateValues" dxfId="1134" priority="2770"/>
  </conditionalFormatting>
  <conditionalFormatting sqref="B977:C984">
    <cfRule type="duplicateValues" dxfId="1133" priority="2768"/>
  </conditionalFormatting>
  <conditionalFormatting sqref="B1273:C1280">
    <cfRule type="duplicateValues" dxfId="1132" priority="2764"/>
  </conditionalFormatting>
  <conditionalFormatting sqref="B1274:C1280">
    <cfRule type="duplicateValues" dxfId="1131" priority="2765"/>
  </conditionalFormatting>
  <conditionalFormatting sqref="B1353:C1360">
    <cfRule type="duplicateValues" dxfId="1130" priority="2755"/>
  </conditionalFormatting>
  <conditionalFormatting sqref="B1354:C1360">
    <cfRule type="duplicateValues" dxfId="1129" priority="2756"/>
  </conditionalFormatting>
  <conditionalFormatting sqref="B1401:C1408">
    <cfRule type="duplicateValues" dxfId="1128" priority="2753"/>
  </conditionalFormatting>
  <conditionalFormatting sqref="B1402:C1408">
    <cfRule type="duplicateValues" dxfId="1127" priority="2754"/>
  </conditionalFormatting>
  <conditionalFormatting sqref="B1337:C1344">
    <cfRule type="duplicateValues" dxfId="1126" priority="2698"/>
  </conditionalFormatting>
  <conditionalFormatting sqref="B1338:C1344">
    <cfRule type="duplicateValues" dxfId="1125" priority="2699"/>
  </conditionalFormatting>
  <conditionalFormatting sqref="B1041:C1048">
    <cfRule type="duplicateValues" dxfId="1124" priority="2697"/>
  </conditionalFormatting>
  <conditionalFormatting sqref="B1105:C1112">
    <cfRule type="duplicateValues" dxfId="1123" priority="2695"/>
  </conditionalFormatting>
  <conditionalFormatting sqref="B1106:C1112">
    <cfRule type="duplicateValues" dxfId="1122" priority="2696"/>
  </conditionalFormatting>
  <conditionalFormatting sqref="B1049:C1056">
    <cfRule type="duplicateValues" dxfId="1121" priority="2692"/>
  </conditionalFormatting>
  <conditionalFormatting sqref="B505:C512">
    <cfRule type="duplicateValues" dxfId="1120" priority="2688"/>
  </conditionalFormatting>
  <conditionalFormatting sqref="B505:C512">
    <cfRule type="duplicateValues" dxfId="1119" priority="2689"/>
  </conditionalFormatting>
  <conditionalFormatting sqref="B1345:C1352">
    <cfRule type="duplicateValues" dxfId="1118" priority="2686"/>
  </conditionalFormatting>
  <conditionalFormatting sqref="B1346:C1352">
    <cfRule type="duplicateValues" dxfId="1117" priority="2687"/>
  </conditionalFormatting>
  <conditionalFormatting sqref="H1609:L1615 H1616:K1616">
    <cfRule type="expression" dxfId="1116" priority="2675">
      <formula>IF(H$16="sun",1,0)</formula>
    </cfRule>
  </conditionalFormatting>
  <conditionalFormatting sqref="M1609:M1616 L1616">
    <cfRule type="expression" dxfId="1115" priority="2674">
      <formula>IF(L$16="sun",1,0)</formula>
    </cfRule>
  </conditionalFormatting>
  <conditionalFormatting sqref="H1585:L1592">
    <cfRule type="expression" dxfId="1114" priority="2673">
      <formula>IF(H$16="sun",1,0)</formula>
    </cfRule>
  </conditionalFormatting>
  <conditionalFormatting sqref="M1585:M1592">
    <cfRule type="expression" dxfId="1113" priority="2672">
      <formula>IF(M$16="sun",1,0)</formula>
    </cfRule>
  </conditionalFormatting>
  <conditionalFormatting sqref="H3009:L3040">
    <cfRule type="expression" dxfId="1112" priority="2669">
      <formula>IF(H$16="sun",1,0)</formula>
    </cfRule>
  </conditionalFormatting>
  <conditionalFormatting sqref="M3009:M3040">
    <cfRule type="expression" dxfId="1111" priority="2668">
      <formula>IF(M$16="sun",1,0)</formula>
    </cfRule>
  </conditionalFormatting>
  <conditionalFormatting sqref="H3041:L3048">
    <cfRule type="expression" dxfId="1110" priority="2667">
      <formula>IF(H$16="sun",1,0)</formula>
    </cfRule>
  </conditionalFormatting>
  <conditionalFormatting sqref="M3041:M3048">
    <cfRule type="expression" dxfId="1109" priority="2666">
      <formula>IF(M$16="sun",1,0)</formula>
    </cfRule>
  </conditionalFormatting>
  <conditionalFormatting sqref="B4473:B4480">
    <cfRule type="containsText" dxfId="1108" priority="2664" operator="containsText" text="UL">
      <formula>NOT(ISERROR(SEARCH("UL",B4473)))</formula>
    </cfRule>
    <cfRule type="containsText" dxfId="1107" priority="2665" operator="containsText" text="AL">
      <formula>NOT(ISERROR(SEARCH("AL",B4473)))</formula>
    </cfRule>
  </conditionalFormatting>
  <conditionalFormatting sqref="B4473:B4480">
    <cfRule type="containsText" dxfId="1106" priority="2663" operator="containsText" text="NL">
      <formula>NOT(ISERROR(SEARCH("NL",B4473)))</formula>
    </cfRule>
  </conditionalFormatting>
  <conditionalFormatting sqref="B4473:B4480">
    <cfRule type="containsText" dxfId="1105" priority="2662" operator="containsText" text="IL">
      <formula>NOT(ISERROR(SEARCH("IL",B4473)))</formula>
    </cfRule>
  </conditionalFormatting>
  <conditionalFormatting sqref="B4473:B4480">
    <cfRule type="containsText" dxfId="1104" priority="2660" operator="containsText" text="NH">
      <formula>NOT(ISERROR(SEARCH("NH",B4473)))</formula>
    </cfRule>
    <cfRule type="containsText" dxfId="1103" priority="2661" operator="containsText" text="sl">
      <formula>NOT(ISERROR(SEARCH("sl",B4473)))</formula>
    </cfRule>
  </conditionalFormatting>
  <conditionalFormatting sqref="B4489:B4496">
    <cfRule type="containsText" dxfId="1102" priority="2658" operator="containsText" text="UL">
      <formula>NOT(ISERROR(SEARCH("UL",B4489)))</formula>
    </cfRule>
    <cfRule type="containsText" dxfId="1101" priority="2659" operator="containsText" text="AL">
      <formula>NOT(ISERROR(SEARCH("AL",B4489)))</formula>
    </cfRule>
  </conditionalFormatting>
  <conditionalFormatting sqref="B4489:B4496">
    <cfRule type="containsText" dxfId="1100" priority="2657" operator="containsText" text="NL">
      <formula>NOT(ISERROR(SEARCH("NL",B4489)))</formula>
    </cfRule>
  </conditionalFormatting>
  <conditionalFormatting sqref="B4489:B4496">
    <cfRule type="containsText" dxfId="1099" priority="2656" operator="containsText" text="IL">
      <formula>NOT(ISERROR(SEARCH("IL",B4489)))</formula>
    </cfRule>
  </conditionalFormatting>
  <conditionalFormatting sqref="B4489:B4496">
    <cfRule type="containsText" dxfId="1098" priority="2654" operator="containsText" text="NH">
      <formula>NOT(ISERROR(SEARCH("NH",B4489)))</formula>
    </cfRule>
    <cfRule type="containsText" dxfId="1097" priority="2655" operator="containsText" text="sl">
      <formula>NOT(ISERROR(SEARCH("sl",B4489)))</formula>
    </cfRule>
  </conditionalFormatting>
  <conditionalFormatting sqref="B4481:B4488">
    <cfRule type="containsText" dxfId="1096" priority="2652" operator="containsText" text="UL">
      <formula>NOT(ISERROR(SEARCH("UL",B4481)))</formula>
    </cfRule>
    <cfRule type="containsText" dxfId="1095" priority="2653" operator="containsText" text="AL">
      <formula>NOT(ISERROR(SEARCH("AL",B4481)))</formula>
    </cfRule>
  </conditionalFormatting>
  <conditionalFormatting sqref="B4481:B4488">
    <cfRule type="containsText" dxfId="1094" priority="2651" operator="containsText" text="NL">
      <formula>NOT(ISERROR(SEARCH("NL",B4481)))</formula>
    </cfRule>
  </conditionalFormatting>
  <conditionalFormatting sqref="B4481:B4488">
    <cfRule type="containsText" dxfId="1093" priority="2650" operator="containsText" text="IL">
      <formula>NOT(ISERROR(SEARCH("IL",B4481)))</formula>
    </cfRule>
  </conditionalFormatting>
  <conditionalFormatting sqref="B4481:B4488">
    <cfRule type="containsText" dxfId="1092" priority="2648" operator="containsText" text="NH">
      <formula>NOT(ISERROR(SEARCH("NH",B4481)))</formula>
    </cfRule>
    <cfRule type="containsText" dxfId="1091" priority="2649" operator="containsText" text="sl">
      <formula>NOT(ISERROR(SEARCH("sl",B4481)))</formula>
    </cfRule>
  </conditionalFormatting>
  <conditionalFormatting sqref="B4497:B4504">
    <cfRule type="containsText" dxfId="1090" priority="2646" operator="containsText" text="UL">
      <formula>NOT(ISERROR(SEARCH("UL",B4497)))</formula>
    </cfRule>
    <cfRule type="containsText" dxfId="1089" priority="2647" operator="containsText" text="AL">
      <formula>NOT(ISERROR(SEARCH("AL",B4497)))</formula>
    </cfRule>
  </conditionalFormatting>
  <conditionalFormatting sqref="B4497:B4504">
    <cfRule type="containsText" dxfId="1088" priority="2645" operator="containsText" text="NL">
      <formula>NOT(ISERROR(SEARCH("NL",B4497)))</formula>
    </cfRule>
  </conditionalFormatting>
  <conditionalFormatting sqref="B4497:B4504">
    <cfRule type="containsText" dxfId="1087" priority="2644" operator="containsText" text="IL">
      <formula>NOT(ISERROR(SEARCH("IL",B4497)))</formula>
    </cfRule>
  </conditionalFormatting>
  <conditionalFormatting sqref="B4497:B4504">
    <cfRule type="containsText" dxfId="1086" priority="2642" operator="containsText" text="NH">
      <formula>NOT(ISERROR(SEARCH("NH",B4497)))</formula>
    </cfRule>
    <cfRule type="containsText" dxfId="1085" priority="2643" operator="containsText" text="sl">
      <formula>NOT(ISERROR(SEARCH("sl",B4497)))</formula>
    </cfRule>
  </conditionalFormatting>
  <conditionalFormatting sqref="B4481:B4528">
    <cfRule type="containsText" dxfId="1084" priority="2641" operator="containsText" text="AL">
      <formula>NOT(ISERROR(SEARCH("AL",B4481)))</formula>
    </cfRule>
  </conditionalFormatting>
  <conditionalFormatting sqref="B4505:B4512">
    <cfRule type="containsText" dxfId="1083" priority="2639" operator="containsText" text="UL">
      <formula>NOT(ISERROR(SEARCH("UL",B4505)))</formula>
    </cfRule>
    <cfRule type="containsText" dxfId="1082" priority="2640" operator="containsText" text="AL">
      <formula>NOT(ISERROR(SEARCH("AL",B4505)))</formula>
    </cfRule>
  </conditionalFormatting>
  <conditionalFormatting sqref="B4505:B4512">
    <cfRule type="containsText" dxfId="1081" priority="2638" operator="containsText" text="NL">
      <formula>NOT(ISERROR(SEARCH("NL",B4505)))</formula>
    </cfRule>
  </conditionalFormatting>
  <conditionalFormatting sqref="B4505:B4512">
    <cfRule type="containsText" dxfId="1080" priority="2637" operator="containsText" text="IL">
      <formula>NOT(ISERROR(SEARCH("IL",B4505)))</formula>
    </cfRule>
  </conditionalFormatting>
  <conditionalFormatting sqref="B4505:B4512">
    <cfRule type="containsText" dxfId="1079" priority="2635" operator="containsText" text="NH">
      <formula>NOT(ISERROR(SEARCH("NH",B4505)))</formula>
    </cfRule>
    <cfRule type="containsText" dxfId="1078" priority="2636" operator="containsText" text="sl">
      <formula>NOT(ISERROR(SEARCH("sl",B4505)))</formula>
    </cfRule>
  </conditionalFormatting>
  <conditionalFormatting sqref="B4513:B4520">
    <cfRule type="containsText" dxfId="1077" priority="2633" operator="containsText" text="UL">
      <formula>NOT(ISERROR(SEARCH("UL",B4513)))</formula>
    </cfRule>
    <cfRule type="containsText" dxfId="1076" priority="2634" operator="containsText" text="AL">
      <formula>NOT(ISERROR(SEARCH("AL",B4513)))</formula>
    </cfRule>
  </conditionalFormatting>
  <conditionalFormatting sqref="B4513:B4520">
    <cfRule type="containsText" dxfId="1075" priority="2632" operator="containsText" text="NL">
      <formula>NOT(ISERROR(SEARCH("NL",B4513)))</formula>
    </cfRule>
  </conditionalFormatting>
  <conditionalFormatting sqref="B4513:B4520">
    <cfRule type="containsText" dxfId="1074" priority="2631" operator="containsText" text="IL">
      <formula>NOT(ISERROR(SEARCH("IL",B4513)))</formula>
    </cfRule>
  </conditionalFormatting>
  <conditionalFormatting sqref="B4513:B4520">
    <cfRule type="containsText" dxfId="1073" priority="2629" operator="containsText" text="NH">
      <formula>NOT(ISERROR(SEARCH("NH",B4513)))</formula>
    </cfRule>
    <cfRule type="containsText" dxfId="1072" priority="2630" operator="containsText" text="sl">
      <formula>NOT(ISERROR(SEARCH("sl",B4513)))</formula>
    </cfRule>
  </conditionalFormatting>
  <conditionalFormatting sqref="B4521:B4528">
    <cfRule type="containsText" dxfId="1071" priority="2627" operator="containsText" text="UL">
      <formula>NOT(ISERROR(SEARCH("UL",B4521)))</formula>
    </cfRule>
    <cfRule type="containsText" dxfId="1070" priority="2628" operator="containsText" text="AL">
      <formula>NOT(ISERROR(SEARCH("AL",B4521)))</formula>
    </cfRule>
  </conditionalFormatting>
  <conditionalFormatting sqref="B4521:B4528">
    <cfRule type="containsText" dxfId="1069" priority="2626" operator="containsText" text="NL">
      <formula>NOT(ISERROR(SEARCH("NL",B4521)))</formula>
    </cfRule>
  </conditionalFormatting>
  <conditionalFormatting sqref="B4521:B4528">
    <cfRule type="containsText" dxfId="1068" priority="2625" operator="containsText" text="IL">
      <formula>NOT(ISERROR(SEARCH("IL",B4521)))</formula>
    </cfRule>
  </conditionalFormatting>
  <conditionalFormatting sqref="B4521:B4528">
    <cfRule type="containsText" dxfId="1067" priority="2623" operator="containsText" text="NH">
      <formula>NOT(ISERROR(SEARCH("NH",B4521)))</formula>
    </cfRule>
    <cfRule type="containsText" dxfId="1066" priority="2624" operator="containsText" text="sl">
      <formula>NOT(ISERROR(SEARCH("sl",B4521)))</formula>
    </cfRule>
  </conditionalFormatting>
  <conditionalFormatting sqref="C4481:C4528">
    <cfRule type="containsText" dxfId="1065" priority="2622" operator="containsText" text="AL">
      <formula>NOT(ISERROR(SEARCH("AL",C4481)))</formula>
    </cfRule>
  </conditionalFormatting>
  <conditionalFormatting sqref="B4529:B4536">
    <cfRule type="containsText" dxfId="1064" priority="2621" operator="containsText" text="AL">
      <formula>NOT(ISERROR(SEARCH("AL",B4529)))</formula>
    </cfRule>
  </conditionalFormatting>
  <conditionalFormatting sqref="B4529:B4536">
    <cfRule type="containsText" dxfId="1063" priority="2619" operator="containsText" text="UL">
      <formula>NOT(ISERROR(SEARCH("UL",B4529)))</formula>
    </cfRule>
    <cfRule type="containsText" dxfId="1062" priority="2620" operator="containsText" text="AL">
      <formula>NOT(ISERROR(SEARCH("AL",B4529)))</formula>
    </cfRule>
  </conditionalFormatting>
  <conditionalFormatting sqref="B4529:B4536">
    <cfRule type="containsText" dxfId="1061" priority="2618" operator="containsText" text="NL">
      <formula>NOT(ISERROR(SEARCH("NL",B4529)))</formula>
    </cfRule>
  </conditionalFormatting>
  <conditionalFormatting sqref="B4529:B4536">
    <cfRule type="containsText" dxfId="1060" priority="2617" operator="containsText" text="IL">
      <formula>NOT(ISERROR(SEARCH("IL",B4529)))</formula>
    </cfRule>
  </conditionalFormatting>
  <conditionalFormatting sqref="B4529:B4536">
    <cfRule type="containsText" dxfId="1059" priority="2615" operator="containsText" text="NH">
      <formula>NOT(ISERROR(SEARCH("NH",B4529)))</formula>
    </cfRule>
    <cfRule type="containsText" dxfId="1058" priority="2616" operator="containsText" text="sl">
      <formula>NOT(ISERROR(SEARCH("sl",B4529)))</formula>
    </cfRule>
  </conditionalFormatting>
  <conditionalFormatting sqref="C4529:C4536">
    <cfRule type="containsText" dxfId="1057" priority="2614" operator="containsText" text="AL">
      <formula>NOT(ISERROR(SEARCH("AL",C4529)))</formula>
    </cfRule>
  </conditionalFormatting>
  <conditionalFormatting sqref="B4545:B4552">
    <cfRule type="containsText" dxfId="1056" priority="2613" operator="containsText" text="AL">
      <formula>NOT(ISERROR(SEARCH("AL",B4545)))</formula>
    </cfRule>
  </conditionalFormatting>
  <conditionalFormatting sqref="B4545:B4552">
    <cfRule type="containsText" dxfId="1055" priority="2611" operator="containsText" text="UL">
      <formula>NOT(ISERROR(SEARCH("UL",B4545)))</formula>
    </cfRule>
    <cfRule type="containsText" dxfId="1054" priority="2612" operator="containsText" text="AL">
      <formula>NOT(ISERROR(SEARCH("AL",B4545)))</formula>
    </cfRule>
  </conditionalFormatting>
  <conditionalFormatting sqref="B4545:B4552">
    <cfRule type="containsText" dxfId="1053" priority="2610" operator="containsText" text="NL">
      <formula>NOT(ISERROR(SEARCH("NL",B4545)))</formula>
    </cfRule>
  </conditionalFormatting>
  <conditionalFormatting sqref="B4545:B4552">
    <cfRule type="containsText" dxfId="1052" priority="2609" operator="containsText" text="IL">
      <formula>NOT(ISERROR(SEARCH("IL",B4545)))</formula>
    </cfRule>
  </conditionalFormatting>
  <conditionalFormatting sqref="B4545:B4552">
    <cfRule type="containsText" dxfId="1051" priority="2607" operator="containsText" text="NH">
      <formula>NOT(ISERROR(SEARCH("NH",B4545)))</formula>
    </cfRule>
    <cfRule type="containsText" dxfId="1050" priority="2608" operator="containsText" text="sl">
      <formula>NOT(ISERROR(SEARCH("sl",B4545)))</formula>
    </cfRule>
  </conditionalFormatting>
  <conditionalFormatting sqref="C4545:C4552">
    <cfRule type="containsText" dxfId="1049" priority="2606" operator="containsText" text="AL">
      <formula>NOT(ISERROR(SEARCH("AL",C4545)))</formula>
    </cfRule>
  </conditionalFormatting>
  <conditionalFormatting sqref="B4537:B4544">
    <cfRule type="containsText" dxfId="1048" priority="2605" operator="containsText" text="AL">
      <formula>NOT(ISERROR(SEARCH("AL",B4537)))</formula>
    </cfRule>
  </conditionalFormatting>
  <conditionalFormatting sqref="B4537:B4544">
    <cfRule type="containsText" dxfId="1047" priority="2603" operator="containsText" text="UL">
      <formula>NOT(ISERROR(SEARCH("UL",B4537)))</formula>
    </cfRule>
    <cfRule type="containsText" dxfId="1046" priority="2604" operator="containsText" text="AL">
      <formula>NOT(ISERROR(SEARCH("AL",B4537)))</formula>
    </cfRule>
  </conditionalFormatting>
  <conditionalFormatting sqref="B4537:B4544">
    <cfRule type="containsText" dxfId="1045" priority="2602" operator="containsText" text="NL">
      <formula>NOT(ISERROR(SEARCH("NL",B4537)))</formula>
    </cfRule>
  </conditionalFormatting>
  <conditionalFormatting sqref="B4537:B4544">
    <cfRule type="containsText" dxfId="1044" priority="2601" operator="containsText" text="IL">
      <formula>NOT(ISERROR(SEARCH("IL",B4537)))</formula>
    </cfRule>
  </conditionalFormatting>
  <conditionalFormatting sqref="B4537:B4544">
    <cfRule type="containsText" dxfId="1043" priority="2599" operator="containsText" text="NH">
      <formula>NOT(ISERROR(SEARCH("NH",B4537)))</formula>
    </cfRule>
    <cfRule type="containsText" dxfId="1042" priority="2600" operator="containsText" text="sl">
      <formula>NOT(ISERROR(SEARCH("sl",B4537)))</formula>
    </cfRule>
  </conditionalFormatting>
  <conditionalFormatting sqref="C4537:C4544">
    <cfRule type="containsText" dxfId="1041" priority="2598" operator="containsText" text="AL">
      <formula>NOT(ISERROR(SEARCH("AL",C4537)))</formula>
    </cfRule>
  </conditionalFormatting>
  <conditionalFormatting sqref="H4561:L4568 H4546:L4552 K4545:L4545 H4473:L4544">
    <cfRule type="expression" dxfId="1040" priority="2597">
      <formula>IF(H$16="sun",1,0)</formula>
    </cfRule>
  </conditionalFormatting>
  <conditionalFormatting sqref="B4561:B4568">
    <cfRule type="containsText" dxfId="1039" priority="2595" operator="containsText" text="UL">
      <formula>NOT(ISERROR(SEARCH("UL",B4561)))</formula>
    </cfRule>
    <cfRule type="containsText" dxfId="1038" priority="2596" operator="containsText" text="AL">
      <formula>NOT(ISERROR(SEARCH("AL",B4561)))</formula>
    </cfRule>
  </conditionalFormatting>
  <conditionalFormatting sqref="B4561:B4568">
    <cfRule type="containsText" dxfId="1037" priority="2594" operator="containsText" text="NL">
      <formula>NOT(ISERROR(SEARCH("NL",B4561)))</formula>
    </cfRule>
  </conditionalFormatting>
  <conditionalFormatting sqref="B4561:B4568">
    <cfRule type="containsText" dxfId="1036" priority="2593" operator="containsText" text="IL">
      <formula>NOT(ISERROR(SEARCH("IL",B4561)))</formula>
    </cfRule>
  </conditionalFormatting>
  <conditionalFormatting sqref="B4561:B4568">
    <cfRule type="containsText" dxfId="1035" priority="2591" operator="containsText" text="NH">
      <formula>NOT(ISERROR(SEARCH("NH",B4561)))</formula>
    </cfRule>
    <cfRule type="containsText" dxfId="1034" priority="2592" operator="containsText" text="sl">
      <formula>NOT(ISERROR(SEARCH("sl",B4561)))</formula>
    </cfRule>
  </conditionalFormatting>
  <conditionalFormatting sqref="H4553:L4560">
    <cfRule type="expression" dxfId="1033" priority="2590">
      <formula>IF(H$16="sun",1,0)</formula>
    </cfRule>
  </conditionalFormatting>
  <conditionalFormatting sqref="B4553:B4560">
    <cfRule type="containsText" dxfId="1032" priority="2588" operator="containsText" text="UL">
      <formula>NOT(ISERROR(SEARCH("UL",B4553)))</formula>
    </cfRule>
    <cfRule type="containsText" dxfId="1031" priority="2589" operator="containsText" text="AL">
      <formula>NOT(ISERROR(SEARCH("AL",B4553)))</formula>
    </cfRule>
  </conditionalFormatting>
  <conditionalFormatting sqref="B4553:B4560">
    <cfRule type="containsText" dxfId="1030" priority="2587" operator="containsText" text="NL">
      <formula>NOT(ISERROR(SEARCH("NL",B4553)))</formula>
    </cfRule>
  </conditionalFormatting>
  <conditionalFormatting sqref="B4553:B4560">
    <cfRule type="containsText" dxfId="1029" priority="2586" operator="containsText" text="IL">
      <formula>NOT(ISERROR(SEARCH("IL",B4553)))</formula>
    </cfRule>
  </conditionalFormatting>
  <conditionalFormatting sqref="B4553:B4560">
    <cfRule type="containsText" dxfId="1028" priority="2584" operator="containsText" text="NH">
      <formula>NOT(ISERROR(SEARCH("NH",B4553)))</formula>
    </cfRule>
    <cfRule type="containsText" dxfId="1027" priority="2585" operator="containsText" text="sl">
      <formula>NOT(ISERROR(SEARCH("sl",B4553)))</formula>
    </cfRule>
  </conditionalFormatting>
  <conditionalFormatting sqref="M4561:M4568">
    <cfRule type="expression" dxfId="1026" priority="2583">
      <formula>IF(M$16="sun",1,0)</formula>
    </cfRule>
  </conditionalFormatting>
  <conditionalFormatting sqref="M4553:M4560">
    <cfRule type="expression" dxfId="1025" priority="2582">
      <formula>IF(M$16="sun",1,0)</formula>
    </cfRule>
  </conditionalFormatting>
  <conditionalFormatting sqref="M4577 M4581:M4584">
    <cfRule type="expression" dxfId="1024" priority="2574">
      <formula>IF(M$16="sun",1,0)</formula>
    </cfRule>
  </conditionalFormatting>
  <conditionalFormatting sqref="M4578:M4580">
    <cfRule type="expression" dxfId="1023" priority="2572">
      <formula>IF(M$16="sun",1,0)</formula>
    </cfRule>
  </conditionalFormatting>
  <conditionalFormatting sqref="AA4578:AC4580">
    <cfRule type="expression" dxfId="1022" priority="2571">
      <formula>IF(AA$16="sun",1,0)</formula>
    </cfRule>
  </conditionalFormatting>
  <conditionalFormatting sqref="H4578:L4580 N4578:Z4580">
    <cfRule type="expression" dxfId="1021" priority="2573">
      <formula>IF(H$16="sun",1,0)</formula>
    </cfRule>
  </conditionalFormatting>
  <conditionalFormatting sqref="H4581:L4584 H4577:L4577">
    <cfRule type="expression" dxfId="1020" priority="2581">
      <formula>IF(H$16="sun",1,0)</formula>
    </cfRule>
  </conditionalFormatting>
  <conditionalFormatting sqref="B4577:B4584">
    <cfRule type="containsText" dxfId="1019" priority="2579" operator="containsText" text="UL">
      <formula>NOT(ISERROR(SEARCH("UL",B4577)))</formula>
    </cfRule>
    <cfRule type="containsText" dxfId="1018" priority="2580" operator="containsText" text="AL">
      <formula>NOT(ISERROR(SEARCH("AL",B4577)))</formula>
    </cfRule>
  </conditionalFormatting>
  <conditionalFormatting sqref="B4577:B4584">
    <cfRule type="containsText" dxfId="1017" priority="2578" operator="containsText" text="NL">
      <formula>NOT(ISERROR(SEARCH("NL",B4577)))</formula>
    </cfRule>
  </conditionalFormatting>
  <conditionalFormatting sqref="B4577:B4584">
    <cfRule type="containsText" dxfId="1016" priority="2577" operator="containsText" text="IL">
      <formula>NOT(ISERROR(SEARCH("IL",B4577)))</formula>
    </cfRule>
  </conditionalFormatting>
  <conditionalFormatting sqref="B4577:B4584">
    <cfRule type="containsText" dxfId="1015" priority="2575" operator="containsText" text="NH">
      <formula>NOT(ISERROR(SEARCH("NH",B4577)))</formula>
    </cfRule>
    <cfRule type="containsText" dxfId="1014" priority="2576" operator="containsText" text="sl">
      <formula>NOT(ISERROR(SEARCH("sl",B4577)))</formula>
    </cfRule>
  </conditionalFormatting>
  <conditionalFormatting sqref="M4569 M4573:M4576">
    <cfRule type="expression" dxfId="1013" priority="2563">
      <formula>IF(M$16="sun",1,0)</formula>
    </cfRule>
  </conditionalFormatting>
  <conditionalFormatting sqref="M4570:M4572">
    <cfRule type="expression" dxfId="1012" priority="2561">
      <formula>IF(M$16="sun",1,0)</formula>
    </cfRule>
  </conditionalFormatting>
  <conditionalFormatting sqref="AA4570:AC4572">
    <cfRule type="expression" dxfId="1011" priority="2560">
      <formula>IF(AA$16="sun",1,0)</formula>
    </cfRule>
  </conditionalFormatting>
  <conditionalFormatting sqref="H4570:L4572 N4570:Z4572">
    <cfRule type="expression" dxfId="1010" priority="2562">
      <formula>IF(H$16="sun",1,0)</formula>
    </cfRule>
  </conditionalFormatting>
  <conditionalFormatting sqref="H4573:L4576 H4569:L4569">
    <cfRule type="expression" dxfId="1009" priority="2570">
      <formula>IF(H$16="sun",1,0)</formula>
    </cfRule>
  </conditionalFormatting>
  <conditionalFormatting sqref="B4569:B4576">
    <cfRule type="containsText" dxfId="1008" priority="2568" operator="containsText" text="UL">
      <formula>NOT(ISERROR(SEARCH("UL",B4569)))</formula>
    </cfRule>
    <cfRule type="containsText" dxfId="1007" priority="2569" operator="containsText" text="AL">
      <formula>NOT(ISERROR(SEARCH("AL",B4569)))</formula>
    </cfRule>
  </conditionalFormatting>
  <conditionalFormatting sqref="B4569:B4576">
    <cfRule type="containsText" dxfId="1006" priority="2567" operator="containsText" text="NL">
      <formula>NOT(ISERROR(SEARCH("NL",B4569)))</formula>
    </cfRule>
  </conditionalFormatting>
  <conditionalFormatting sqref="B4569:B4576">
    <cfRule type="containsText" dxfId="1005" priority="2566" operator="containsText" text="IL">
      <formula>NOT(ISERROR(SEARCH("IL",B4569)))</formula>
    </cfRule>
  </conditionalFormatting>
  <conditionalFormatting sqref="B4569:B4576">
    <cfRule type="containsText" dxfId="1004" priority="2564" operator="containsText" text="NH">
      <formula>NOT(ISERROR(SEARCH("NH",B4569)))</formula>
    </cfRule>
    <cfRule type="containsText" dxfId="1003" priority="2565" operator="containsText" text="sl">
      <formula>NOT(ISERROR(SEARCH("sl",B4569)))</formula>
    </cfRule>
  </conditionalFormatting>
  <conditionalFormatting sqref="H4545:J4545">
    <cfRule type="expression" dxfId="1002" priority="2559">
      <formula>IF(H$16="sun",1,0)</formula>
    </cfRule>
  </conditionalFormatting>
  <conditionalFormatting sqref="B4585">
    <cfRule type="containsText" dxfId="1001" priority="2557" operator="containsText" text="UL">
      <formula>NOT(ISERROR(SEARCH("UL",B4585)))</formula>
    </cfRule>
    <cfRule type="containsText" dxfId="1000" priority="2558" operator="containsText" text="AL">
      <formula>NOT(ISERROR(SEARCH("AL",B4585)))</formula>
    </cfRule>
  </conditionalFormatting>
  <conditionalFormatting sqref="B4585">
    <cfRule type="containsText" dxfId="999" priority="2556" operator="containsText" text="NL">
      <formula>NOT(ISERROR(SEARCH("NL",B4585)))</formula>
    </cfRule>
  </conditionalFormatting>
  <conditionalFormatting sqref="B4585">
    <cfRule type="containsText" dxfId="998" priority="2555" operator="containsText" text="IL">
      <formula>NOT(ISERROR(SEARCH("IL",B4585)))</formula>
    </cfRule>
  </conditionalFormatting>
  <conditionalFormatting sqref="B4585">
    <cfRule type="containsText" dxfId="997" priority="2553" operator="containsText" text="NH">
      <formula>NOT(ISERROR(SEARCH("NH",B4585)))</formula>
    </cfRule>
    <cfRule type="containsText" dxfId="996" priority="2554" operator="containsText" text="sl">
      <formula>NOT(ISERROR(SEARCH("sl",B4585)))</formula>
    </cfRule>
  </conditionalFormatting>
  <conditionalFormatting sqref="B4593">
    <cfRule type="containsText" dxfId="995" priority="2551" operator="containsText" text="UL">
      <formula>NOT(ISERROR(SEARCH("UL",B4593)))</formula>
    </cfRule>
    <cfRule type="containsText" dxfId="994" priority="2552" operator="containsText" text="AL">
      <formula>NOT(ISERROR(SEARCH("AL",B4593)))</formula>
    </cfRule>
  </conditionalFormatting>
  <conditionalFormatting sqref="B4593">
    <cfRule type="containsText" dxfId="993" priority="2550" operator="containsText" text="NL">
      <formula>NOT(ISERROR(SEARCH("NL",B4593)))</formula>
    </cfRule>
  </conditionalFormatting>
  <conditionalFormatting sqref="B4593">
    <cfRule type="containsText" dxfId="992" priority="2549" operator="containsText" text="IL">
      <formula>NOT(ISERROR(SEARCH("IL",B4593)))</formula>
    </cfRule>
  </conditionalFormatting>
  <conditionalFormatting sqref="B4593">
    <cfRule type="containsText" dxfId="991" priority="2547" operator="containsText" text="NH">
      <formula>NOT(ISERROR(SEARCH("NH",B4593)))</formula>
    </cfRule>
    <cfRule type="containsText" dxfId="990" priority="2548" operator="containsText" text="sl">
      <formula>NOT(ISERROR(SEARCH("sl",B4593)))</formula>
    </cfRule>
  </conditionalFormatting>
  <conditionalFormatting sqref="U297:Z297">
    <cfRule type="expression" dxfId="989" priority="2486">
      <formula>IF(U$16="sun",1,0)</formula>
    </cfRule>
  </conditionalFormatting>
  <conditionalFormatting sqref="AJ17:AL17">
    <cfRule type="expression" dxfId="988" priority="1914">
      <formula>IF(AJ$16="sun",1,0)</formula>
    </cfRule>
  </conditionalFormatting>
  <conditionalFormatting sqref="H26:L32">
    <cfRule type="expression" dxfId="987" priority="1913">
      <formula>IF(H$16="sun",1,0)</formula>
    </cfRule>
  </conditionalFormatting>
  <conditionalFormatting sqref="M26:M32">
    <cfRule type="expression" dxfId="986" priority="1912">
      <formula>IF(M$16="sun",1,0)</formula>
    </cfRule>
  </conditionalFormatting>
  <conditionalFormatting sqref="H34:L40">
    <cfRule type="expression" dxfId="985" priority="1908">
      <formula>IF(H$16="sun",1,0)</formula>
    </cfRule>
  </conditionalFormatting>
  <conditionalFormatting sqref="M34:M40">
    <cfRule type="expression" dxfId="984" priority="1907">
      <formula>IF(M$16="sun",1,0)</formula>
    </cfRule>
  </conditionalFormatting>
  <conditionalFormatting sqref="H42:L48">
    <cfRule type="expression" dxfId="983" priority="1903">
      <formula>IF(H$16="sun",1,0)</formula>
    </cfRule>
  </conditionalFormatting>
  <conditionalFormatting sqref="M42:M48">
    <cfRule type="expression" dxfId="982" priority="1902">
      <formula>IF(M$16="sun",1,0)</formula>
    </cfRule>
  </conditionalFormatting>
  <conditionalFormatting sqref="H50:L56">
    <cfRule type="expression" dxfId="981" priority="1898">
      <formula>IF(H$16="sun",1,0)</formula>
    </cfRule>
  </conditionalFormatting>
  <conditionalFormatting sqref="M50:M56">
    <cfRule type="expression" dxfId="980" priority="1897">
      <formula>IF(M$16="sun",1,0)</formula>
    </cfRule>
  </conditionalFormatting>
  <conditionalFormatting sqref="H58:L64">
    <cfRule type="expression" dxfId="979" priority="1893">
      <formula>IF(H$16="sun",1,0)</formula>
    </cfRule>
  </conditionalFormatting>
  <conditionalFormatting sqref="M58:M64">
    <cfRule type="expression" dxfId="978" priority="1892">
      <formula>IF(M$16="sun",1,0)</formula>
    </cfRule>
  </conditionalFormatting>
  <conditionalFormatting sqref="H66:L72">
    <cfRule type="expression" dxfId="977" priority="1888">
      <formula>IF(H$16="sun",1,0)</formula>
    </cfRule>
  </conditionalFormatting>
  <conditionalFormatting sqref="M66:M72">
    <cfRule type="expression" dxfId="976" priority="1887">
      <formula>IF(M$16="sun",1,0)</formula>
    </cfRule>
  </conditionalFormatting>
  <conditionalFormatting sqref="H74:L80">
    <cfRule type="expression" dxfId="975" priority="1883">
      <formula>IF(H$16="sun",1,0)</formula>
    </cfRule>
  </conditionalFormatting>
  <conditionalFormatting sqref="M74:M80">
    <cfRule type="expression" dxfId="974" priority="1882">
      <formula>IF(M$16="sun",1,0)</formula>
    </cfRule>
  </conditionalFormatting>
  <conditionalFormatting sqref="H82:L88">
    <cfRule type="expression" dxfId="973" priority="1878">
      <formula>IF(H$16="sun",1,0)</formula>
    </cfRule>
  </conditionalFormatting>
  <conditionalFormatting sqref="M82:M88">
    <cfRule type="expression" dxfId="972" priority="1877">
      <formula>IF(M$16="sun",1,0)</formula>
    </cfRule>
  </conditionalFormatting>
  <conditionalFormatting sqref="H90:L96">
    <cfRule type="expression" dxfId="971" priority="1873">
      <formula>IF(H$16="sun",1,0)</formula>
    </cfRule>
  </conditionalFormatting>
  <conditionalFormatting sqref="M90:M96">
    <cfRule type="expression" dxfId="970" priority="1872">
      <formula>IF(M$16="sun",1,0)</formula>
    </cfRule>
  </conditionalFormatting>
  <conditionalFormatting sqref="H98:L104">
    <cfRule type="expression" dxfId="969" priority="1868">
      <formula>IF(H$16="sun",1,0)</formula>
    </cfRule>
  </conditionalFormatting>
  <conditionalFormatting sqref="M98:M104">
    <cfRule type="expression" dxfId="968" priority="1867">
      <formula>IF(M$16="sun",1,0)</formula>
    </cfRule>
  </conditionalFormatting>
  <conditionalFormatting sqref="H106:L112">
    <cfRule type="expression" dxfId="967" priority="1863">
      <formula>IF(H$16="sun",1,0)</formula>
    </cfRule>
  </conditionalFormatting>
  <conditionalFormatting sqref="M106:M112">
    <cfRule type="expression" dxfId="966" priority="1862">
      <formula>IF(M$16="sun",1,0)</formula>
    </cfRule>
  </conditionalFormatting>
  <conditionalFormatting sqref="H114:L120">
    <cfRule type="expression" dxfId="965" priority="1848">
      <formula>IF(H$16="sun",1,0)</formula>
    </cfRule>
  </conditionalFormatting>
  <conditionalFormatting sqref="M114:M120">
    <cfRule type="expression" dxfId="964" priority="1847">
      <formula>IF(M$16="sun",1,0)</formula>
    </cfRule>
  </conditionalFormatting>
  <conditionalFormatting sqref="H122:L128">
    <cfRule type="expression" dxfId="963" priority="1843">
      <formula>IF(H$16="sun",1,0)</formula>
    </cfRule>
  </conditionalFormatting>
  <conditionalFormatting sqref="M122:M128">
    <cfRule type="expression" dxfId="962" priority="1842">
      <formula>IF(M$16="sun",1,0)</formula>
    </cfRule>
  </conditionalFormatting>
  <conditionalFormatting sqref="H130:L136">
    <cfRule type="expression" dxfId="961" priority="1838">
      <formula>IF(H$16="sun",1,0)</formula>
    </cfRule>
  </conditionalFormatting>
  <conditionalFormatting sqref="M130:M136">
    <cfRule type="expression" dxfId="960" priority="1837">
      <formula>IF(M$16="sun",1,0)</formula>
    </cfRule>
  </conditionalFormatting>
  <conditionalFormatting sqref="H138:L144">
    <cfRule type="expression" dxfId="959" priority="1833">
      <formula>IF(H$16="sun",1,0)</formula>
    </cfRule>
  </conditionalFormatting>
  <conditionalFormatting sqref="M138:M144">
    <cfRule type="expression" dxfId="958" priority="1832">
      <formula>IF(M$16="sun",1,0)</formula>
    </cfRule>
  </conditionalFormatting>
  <conditionalFormatting sqref="H146:L152">
    <cfRule type="expression" dxfId="957" priority="1828">
      <formula>IF(H$16="sun",1,0)</formula>
    </cfRule>
  </conditionalFormatting>
  <conditionalFormatting sqref="M146:M152">
    <cfRule type="expression" dxfId="956" priority="1827">
      <formula>IF(M$16="sun",1,0)</formula>
    </cfRule>
  </conditionalFormatting>
  <conditionalFormatting sqref="H154:L160">
    <cfRule type="expression" dxfId="955" priority="1823">
      <formula>IF(H$16="sun",1,0)</formula>
    </cfRule>
  </conditionalFormatting>
  <conditionalFormatting sqref="M154:M160">
    <cfRule type="expression" dxfId="954" priority="1822">
      <formula>IF(M$16="sun",1,0)</formula>
    </cfRule>
  </conditionalFormatting>
  <conditionalFormatting sqref="H162:L168">
    <cfRule type="expression" dxfId="953" priority="1818">
      <formula>IF(H$16="sun",1,0)</formula>
    </cfRule>
  </conditionalFormatting>
  <conditionalFormatting sqref="M162:M168">
    <cfRule type="expression" dxfId="952" priority="1817">
      <formula>IF(M$16="sun",1,0)</formula>
    </cfRule>
  </conditionalFormatting>
  <conditionalFormatting sqref="H170:L176">
    <cfRule type="expression" dxfId="951" priority="1813">
      <formula>IF(H$16="sun",1,0)</formula>
    </cfRule>
  </conditionalFormatting>
  <conditionalFormatting sqref="M170:M176">
    <cfRule type="expression" dxfId="950" priority="1812">
      <formula>IF(M$16="sun",1,0)</formula>
    </cfRule>
  </conditionalFormatting>
  <conditionalFormatting sqref="H178:L184">
    <cfRule type="expression" dxfId="949" priority="1808">
      <formula>IF(H$16="sun",1,0)</formula>
    </cfRule>
  </conditionalFormatting>
  <conditionalFormatting sqref="M178:M184">
    <cfRule type="expression" dxfId="948" priority="1807">
      <formula>IF(M$16="sun",1,0)</formula>
    </cfRule>
  </conditionalFormatting>
  <conditionalFormatting sqref="H186:L192">
    <cfRule type="expression" dxfId="947" priority="1803">
      <formula>IF(H$16="sun",1,0)</formula>
    </cfRule>
  </conditionalFormatting>
  <conditionalFormatting sqref="M186:M192">
    <cfRule type="expression" dxfId="946" priority="1802">
      <formula>IF(M$16="sun",1,0)</formula>
    </cfRule>
  </conditionalFormatting>
  <conditionalFormatting sqref="H194:L200">
    <cfRule type="expression" dxfId="945" priority="1798">
      <formula>IF(H$16="sun",1,0)</formula>
    </cfRule>
  </conditionalFormatting>
  <conditionalFormatting sqref="M194:M200">
    <cfRule type="expression" dxfId="944" priority="1797">
      <formula>IF(M$16="sun",1,0)</formula>
    </cfRule>
  </conditionalFormatting>
  <conditionalFormatting sqref="H202:L208">
    <cfRule type="expression" dxfId="943" priority="1793">
      <formula>IF(H$16="sun",1,0)</formula>
    </cfRule>
  </conditionalFormatting>
  <conditionalFormatting sqref="M202:M208">
    <cfRule type="expression" dxfId="942" priority="1792">
      <formula>IF(M$16="sun",1,0)</formula>
    </cfRule>
  </conditionalFormatting>
  <conditionalFormatting sqref="H210:L216">
    <cfRule type="expression" dxfId="941" priority="1788">
      <formula>IF(H$16="sun",1,0)</formula>
    </cfRule>
  </conditionalFormatting>
  <conditionalFormatting sqref="M210:M216">
    <cfRule type="expression" dxfId="940" priority="1787">
      <formula>IF(M$16="sun",1,0)</formula>
    </cfRule>
  </conditionalFormatting>
  <conditionalFormatting sqref="H218:L224">
    <cfRule type="expression" dxfId="939" priority="1783">
      <formula>IF(H$16="sun",1,0)</formula>
    </cfRule>
  </conditionalFormatting>
  <conditionalFormatting sqref="M218:M224">
    <cfRule type="expression" dxfId="938" priority="1782">
      <formula>IF(M$16="sun",1,0)</formula>
    </cfRule>
  </conditionalFormatting>
  <conditionalFormatting sqref="H226:L232">
    <cfRule type="expression" dxfId="937" priority="1778">
      <formula>IF(H$16="sun",1,0)</formula>
    </cfRule>
  </conditionalFormatting>
  <conditionalFormatting sqref="M226:M232">
    <cfRule type="expression" dxfId="936" priority="1777">
      <formula>IF(M$16="sun",1,0)</formula>
    </cfRule>
  </conditionalFormatting>
  <conditionalFormatting sqref="H234:L240">
    <cfRule type="expression" dxfId="935" priority="1773">
      <formula>IF(H$16="sun",1,0)</formula>
    </cfRule>
  </conditionalFormatting>
  <conditionalFormatting sqref="M234:M240">
    <cfRule type="expression" dxfId="934" priority="1772">
      <formula>IF(M$16="sun",1,0)</formula>
    </cfRule>
  </conditionalFormatting>
  <conditionalFormatting sqref="H242:L248">
    <cfRule type="expression" dxfId="933" priority="1768">
      <formula>IF(H$16="sun",1,0)</formula>
    </cfRule>
  </conditionalFormatting>
  <conditionalFormatting sqref="M242:M248">
    <cfRule type="expression" dxfId="932" priority="1767">
      <formula>IF(M$16="sun",1,0)</formula>
    </cfRule>
  </conditionalFormatting>
  <conditionalFormatting sqref="H250:L256">
    <cfRule type="expression" dxfId="931" priority="1763">
      <formula>IF(H$16="sun",1,0)</formula>
    </cfRule>
  </conditionalFormatting>
  <conditionalFormatting sqref="M250:M256">
    <cfRule type="expression" dxfId="930" priority="1762">
      <formula>IF(M$16="sun",1,0)</formula>
    </cfRule>
  </conditionalFormatting>
  <conditionalFormatting sqref="H258:L264">
    <cfRule type="expression" dxfId="929" priority="1758">
      <formula>IF(H$16="sun",1,0)</formula>
    </cfRule>
  </conditionalFormatting>
  <conditionalFormatting sqref="M258:M264">
    <cfRule type="expression" dxfId="928" priority="1757">
      <formula>IF(M$16="sun",1,0)</formula>
    </cfRule>
  </conditionalFormatting>
  <conditionalFormatting sqref="H266:L272">
    <cfRule type="expression" dxfId="927" priority="1753">
      <formula>IF(H$16="sun",1,0)</formula>
    </cfRule>
  </conditionalFormatting>
  <conditionalFormatting sqref="M266:M272">
    <cfRule type="expression" dxfId="926" priority="1752">
      <formula>IF(M$16="sun",1,0)</formula>
    </cfRule>
  </conditionalFormatting>
  <conditionalFormatting sqref="H282:L288">
    <cfRule type="expression" dxfId="925" priority="1743">
      <formula>IF(H$16="sun",1,0)</formula>
    </cfRule>
  </conditionalFormatting>
  <conditionalFormatting sqref="M282:M288">
    <cfRule type="expression" dxfId="924" priority="1742">
      <formula>IF(M$16="sun",1,0)</formula>
    </cfRule>
  </conditionalFormatting>
  <conditionalFormatting sqref="B1081:C1088">
    <cfRule type="duplicateValues" dxfId="923" priority="1731"/>
  </conditionalFormatting>
  <conditionalFormatting sqref="B1082:C1088">
    <cfRule type="duplicateValues" dxfId="922" priority="1732"/>
  </conditionalFormatting>
  <conditionalFormatting sqref="H3913:L3920">
    <cfRule type="expression" dxfId="921" priority="1654">
      <formula>IF(H$16="sun",1,0)</formula>
    </cfRule>
  </conditionalFormatting>
  <conditionalFormatting sqref="M3913:M3920">
    <cfRule type="expression" dxfId="920" priority="1653">
      <formula>IF(M$16="sun",1,0)</formula>
    </cfRule>
  </conditionalFormatting>
  <conditionalFormatting sqref="H3425:L3432">
    <cfRule type="expression" dxfId="919" priority="1650">
      <formula>IF(H$16="sun",1,0)</formula>
    </cfRule>
  </conditionalFormatting>
  <conditionalFormatting sqref="M3425:M3432">
    <cfRule type="expression" dxfId="918" priority="1649">
      <formula>IF(M$16="sun",1,0)</formula>
    </cfRule>
  </conditionalFormatting>
  <conditionalFormatting sqref="I4155:I4157">
    <cfRule type="expression" dxfId="917" priority="1624">
      <formula>IF(I$16="sun",1,0)</formula>
    </cfRule>
  </conditionalFormatting>
  <conditionalFormatting sqref="H4195:H4197 H4187:H4189 H4179:H4181 H4171:H4173 H4163:H4165">
    <cfRule type="expression" dxfId="916" priority="1642">
      <formula>IF(H$16="sun",1,0)</formula>
    </cfRule>
  </conditionalFormatting>
  <conditionalFormatting sqref="B4185:B4200">
    <cfRule type="containsText" dxfId="915" priority="1647" operator="containsText" text="UL">
      <formula>NOT(ISERROR(SEARCH("UL",B4185)))</formula>
    </cfRule>
    <cfRule type="containsText" dxfId="914" priority="1648" operator="containsText" text="AL">
      <formula>NOT(ISERROR(SEARCH("AL",B4185)))</formula>
    </cfRule>
  </conditionalFormatting>
  <conditionalFormatting sqref="B4185:B4200">
    <cfRule type="containsText" dxfId="913" priority="1646" operator="containsText" text="NL">
      <formula>NOT(ISERROR(SEARCH("NL",B4185)))</formula>
    </cfRule>
  </conditionalFormatting>
  <conditionalFormatting sqref="B4185:B4200">
    <cfRule type="containsText" dxfId="912" priority="1645" operator="containsText" text="IL">
      <formula>NOT(ISERROR(SEARCH("IL",B4185)))</formula>
    </cfRule>
  </conditionalFormatting>
  <conditionalFormatting sqref="B4185:B4200">
    <cfRule type="containsText" dxfId="911" priority="1643" operator="containsText" text="NH">
      <formula>NOT(ISERROR(SEARCH("NH",B4185)))</formula>
    </cfRule>
    <cfRule type="containsText" dxfId="910" priority="1644" operator="containsText" text="sl">
      <formula>NOT(ISERROR(SEARCH("sl",B4185)))</formula>
    </cfRule>
  </conditionalFormatting>
  <conditionalFormatting sqref="H4289:L4290 H4294:L4296 H4291:H4293 J4291:L4293">
    <cfRule type="expression" dxfId="909" priority="1635">
      <formula>IF(H$16="sun",1,0)</formula>
    </cfRule>
  </conditionalFormatting>
  <conditionalFormatting sqref="B4289:B4296">
    <cfRule type="containsText" dxfId="908" priority="1640" operator="containsText" text="UL">
      <formula>NOT(ISERROR(SEARCH("UL",B4289)))</formula>
    </cfRule>
    <cfRule type="containsText" dxfId="907" priority="1641" operator="containsText" text="AL">
      <formula>NOT(ISERROR(SEARCH("AL",B4289)))</formula>
    </cfRule>
  </conditionalFormatting>
  <conditionalFormatting sqref="B4289:B4296">
    <cfRule type="containsText" dxfId="906" priority="1639" operator="containsText" text="NL">
      <formula>NOT(ISERROR(SEARCH("NL",B4289)))</formula>
    </cfRule>
  </conditionalFormatting>
  <conditionalFormatting sqref="B4289:B4296">
    <cfRule type="containsText" dxfId="905" priority="1638" operator="containsText" text="IL">
      <formula>NOT(ISERROR(SEARCH("IL",B4289)))</formula>
    </cfRule>
  </conditionalFormatting>
  <conditionalFormatting sqref="B4289:B4296">
    <cfRule type="containsText" dxfId="904" priority="1636" operator="containsText" text="NH">
      <formula>NOT(ISERROR(SEARCH("NH",B4289)))</formula>
    </cfRule>
    <cfRule type="containsText" dxfId="903" priority="1637" operator="containsText" text="sl">
      <formula>NOT(ISERROR(SEARCH("sl",B4289)))</formula>
    </cfRule>
  </conditionalFormatting>
  <conditionalFormatting sqref="M4289:M4296">
    <cfRule type="expression" dxfId="902" priority="1634">
      <formula>IF(M$16="sun",1,0)</formula>
    </cfRule>
  </conditionalFormatting>
  <conditionalFormatting sqref="H4147:H4149">
    <cfRule type="expression" dxfId="901" priority="1633">
      <formula>IF(H$16="sun",1,0)</formula>
    </cfRule>
  </conditionalFormatting>
  <conditionalFormatting sqref="H4155:H4157">
    <cfRule type="expression" dxfId="900" priority="1632">
      <formula>IF(H$16="sun",1,0)</formula>
    </cfRule>
  </conditionalFormatting>
  <conditionalFormatting sqref="I4291:I4293">
    <cfRule type="expression" dxfId="899" priority="1631">
      <formula>IF(I$16="sun",1,0)</formula>
    </cfRule>
  </conditionalFormatting>
  <conditionalFormatting sqref="I4195:I4197">
    <cfRule type="expression" dxfId="898" priority="1630">
      <formula>IF(I$16="sun",1,0)</formula>
    </cfRule>
  </conditionalFormatting>
  <conditionalFormatting sqref="I4187:I4189">
    <cfRule type="expression" dxfId="897" priority="1629">
      <formula>IF(I$16="sun",1,0)</formula>
    </cfRule>
  </conditionalFormatting>
  <conditionalFormatting sqref="I4179:I4181">
    <cfRule type="expression" dxfId="896" priority="1628">
      <formula>IF(I$16="sun",1,0)</formula>
    </cfRule>
  </conditionalFormatting>
  <conditionalFormatting sqref="I4171:I4173">
    <cfRule type="expression" dxfId="895" priority="1627">
      <formula>IF(I$16="sun",1,0)</formula>
    </cfRule>
  </conditionalFormatting>
  <conditionalFormatting sqref="I4163:I4165">
    <cfRule type="expression" dxfId="894" priority="1626">
      <formula>IF(I$16="sun",1,0)</formula>
    </cfRule>
  </conditionalFormatting>
  <conditionalFormatting sqref="M4225:M4232">
    <cfRule type="expression" dxfId="893" priority="1588">
      <formula>IF(M$16="sun",1,0)</formula>
    </cfRule>
  </conditionalFormatting>
  <conditionalFormatting sqref="I4147:I4149">
    <cfRule type="expression" dxfId="892" priority="1623">
      <formula>IF(I$16="sun",1,0)</formula>
    </cfRule>
  </conditionalFormatting>
  <conditionalFormatting sqref="H4235:H4237">
    <cfRule type="expression" dxfId="891" priority="1607">
      <formula>IF(H$16="sun",1,0)</formula>
    </cfRule>
  </conditionalFormatting>
  <conditionalFormatting sqref="B4273:B4288">
    <cfRule type="containsText" dxfId="890" priority="1621" operator="containsText" text="UL">
      <formula>NOT(ISERROR(SEARCH("UL",B4273)))</formula>
    </cfRule>
    <cfRule type="containsText" dxfId="889" priority="1622" operator="containsText" text="AL">
      <formula>NOT(ISERROR(SEARCH("AL",B4273)))</formula>
    </cfRule>
  </conditionalFormatting>
  <conditionalFormatting sqref="B4273:B4288">
    <cfRule type="containsText" dxfId="888" priority="1620" operator="containsText" text="NL">
      <formula>NOT(ISERROR(SEARCH("NL",B4273)))</formula>
    </cfRule>
  </conditionalFormatting>
  <conditionalFormatting sqref="B4273:B4288">
    <cfRule type="containsText" dxfId="887" priority="1619" operator="containsText" text="IL">
      <formula>NOT(ISERROR(SEARCH("IL",B4273)))</formula>
    </cfRule>
  </conditionalFormatting>
  <conditionalFormatting sqref="B4273:B4288">
    <cfRule type="containsText" dxfId="886" priority="1617" operator="containsText" text="NH">
      <formula>NOT(ISERROR(SEARCH("NH",B4273)))</formula>
    </cfRule>
    <cfRule type="containsText" dxfId="885" priority="1618" operator="containsText" text="sl">
      <formula>NOT(ISERROR(SEARCH("sl",B4273)))</formula>
    </cfRule>
  </conditionalFormatting>
  <conditionalFormatting sqref="H4283:H4285 H4275:H4277 H4267:H4269 H4259:H4261 H4251:H4253">
    <cfRule type="expression" dxfId="884" priority="1616">
      <formula>IF(H$16="sun",1,0)</formula>
    </cfRule>
  </conditionalFormatting>
  <conditionalFormatting sqref="H4243:H4245">
    <cfRule type="expression" dxfId="883" priority="1606">
      <formula>IF(H$16="sun",1,0)</formula>
    </cfRule>
  </conditionalFormatting>
  <conditionalFormatting sqref="I4283:I4285">
    <cfRule type="expression" dxfId="882" priority="1604">
      <formula>IF(I$16="sun",1,0)</formula>
    </cfRule>
  </conditionalFormatting>
  <conditionalFormatting sqref="I4275:I4277">
    <cfRule type="expression" dxfId="881" priority="1603">
      <formula>IF(I$16="sun",1,0)</formula>
    </cfRule>
  </conditionalFormatting>
  <conditionalFormatting sqref="I4267:I4269">
    <cfRule type="expression" dxfId="880" priority="1601">
      <formula>IF(I$16="sun",1,0)</formula>
    </cfRule>
  </conditionalFormatting>
  <conditionalFormatting sqref="I4259:I4261">
    <cfRule type="expression" dxfId="879" priority="1600">
      <formula>IF(I$16="sun",1,0)</formula>
    </cfRule>
  </conditionalFormatting>
  <conditionalFormatting sqref="I4251:I4253">
    <cfRule type="expression" dxfId="878" priority="1599">
      <formula>IF(I$16="sun",1,0)</formula>
    </cfRule>
  </conditionalFormatting>
  <conditionalFormatting sqref="I4243:I4245">
    <cfRule type="expression" dxfId="877" priority="1598">
      <formula>IF(I$16="sun",1,0)</formula>
    </cfRule>
  </conditionalFormatting>
  <conditionalFormatting sqref="I4235:I4237">
    <cfRule type="expression" dxfId="876" priority="1597">
      <formula>IF(I$16="sun",1,0)</formula>
    </cfRule>
  </conditionalFormatting>
  <conditionalFormatting sqref="H4225:L4226 H4230:L4232 H4227:H4229 J4227:L4229">
    <cfRule type="expression" dxfId="875" priority="1589">
      <formula>IF(H$16="sun",1,0)</formula>
    </cfRule>
  </conditionalFormatting>
  <conditionalFormatting sqref="B4225:B4232">
    <cfRule type="containsText" dxfId="874" priority="1594" operator="containsText" text="UL">
      <formula>NOT(ISERROR(SEARCH("UL",B4225)))</formula>
    </cfRule>
    <cfRule type="containsText" dxfId="873" priority="1595" operator="containsText" text="AL">
      <formula>NOT(ISERROR(SEARCH("AL",B4225)))</formula>
    </cfRule>
  </conditionalFormatting>
  <conditionalFormatting sqref="B4225:B4232">
    <cfRule type="containsText" dxfId="872" priority="1593" operator="containsText" text="NL">
      <formula>NOT(ISERROR(SEARCH("NL",B4225)))</formula>
    </cfRule>
  </conditionalFormatting>
  <conditionalFormatting sqref="B4225:B4232">
    <cfRule type="containsText" dxfId="871" priority="1592" operator="containsText" text="IL">
      <formula>NOT(ISERROR(SEARCH("IL",B4225)))</formula>
    </cfRule>
  </conditionalFormatting>
  <conditionalFormatting sqref="B4225:B4232">
    <cfRule type="containsText" dxfId="870" priority="1590" operator="containsText" text="NH">
      <formula>NOT(ISERROR(SEARCH("NH",B4225)))</formula>
    </cfRule>
    <cfRule type="containsText" dxfId="869" priority="1591" operator="containsText" text="sl">
      <formula>NOT(ISERROR(SEARCH("sl",B4225)))</formula>
    </cfRule>
  </conditionalFormatting>
  <conditionalFormatting sqref="I4227:I4229">
    <cfRule type="expression" dxfId="868" priority="1587">
      <formula>IF(I$16="sun",1,0)</formula>
    </cfRule>
  </conditionalFormatting>
  <conditionalFormatting sqref="B4705 B4745:B4760 B4713:C4736">
    <cfRule type="containsText" dxfId="867" priority="1586" operator="containsText" text="AL">
      <formula>NOT(ISERROR(SEARCH("AL",B4705)))</formula>
    </cfRule>
  </conditionalFormatting>
  <conditionalFormatting sqref="B4705">
    <cfRule type="containsText" dxfId="866" priority="1584" operator="containsText" text="UL">
      <formula>NOT(ISERROR(SEARCH("UL",B4705)))</formula>
    </cfRule>
    <cfRule type="containsText" dxfId="865" priority="1585" operator="containsText" text="AL">
      <formula>NOT(ISERROR(SEARCH("AL",B4705)))</formula>
    </cfRule>
  </conditionalFormatting>
  <conditionalFormatting sqref="B4705">
    <cfRule type="containsText" dxfId="864" priority="1583" operator="containsText" text="NL">
      <formula>NOT(ISERROR(SEARCH("NL",B4705)))</formula>
    </cfRule>
  </conditionalFormatting>
  <conditionalFormatting sqref="B4705">
    <cfRule type="containsText" dxfId="863" priority="1582" operator="containsText" text="IL">
      <formula>NOT(ISERROR(SEARCH("IL",B4705)))</formula>
    </cfRule>
  </conditionalFormatting>
  <conditionalFormatting sqref="B4705">
    <cfRule type="containsText" dxfId="862" priority="1580" operator="containsText" text="NH">
      <formula>NOT(ISERROR(SEARCH("NH",B4705)))</formula>
    </cfRule>
    <cfRule type="containsText" dxfId="861" priority="1581" operator="containsText" text="sl">
      <formula>NOT(ISERROR(SEARCH("sl",B4705)))</formula>
    </cfRule>
  </conditionalFormatting>
  <conditionalFormatting sqref="B4713:B4720">
    <cfRule type="containsText" dxfId="860" priority="1578" operator="containsText" text="UL">
      <formula>NOT(ISERROR(SEARCH("UL",B4713)))</formula>
    </cfRule>
    <cfRule type="containsText" dxfId="859" priority="1579" operator="containsText" text="AL">
      <formula>NOT(ISERROR(SEARCH("AL",B4713)))</formula>
    </cfRule>
  </conditionalFormatting>
  <conditionalFormatting sqref="B4713:B4720">
    <cfRule type="containsText" dxfId="858" priority="1577" operator="containsText" text="NL">
      <formula>NOT(ISERROR(SEARCH("NL",B4713)))</formula>
    </cfRule>
  </conditionalFormatting>
  <conditionalFormatting sqref="B4713:B4720">
    <cfRule type="containsText" dxfId="857" priority="1576" operator="containsText" text="IL">
      <formula>NOT(ISERROR(SEARCH("IL",B4713)))</formula>
    </cfRule>
  </conditionalFormatting>
  <conditionalFormatting sqref="B4713:B4720">
    <cfRule type="containsText" dxfId="856" priority="1574" operator="containsText" text="NH">
      <formula>NOT(ISERROR(SEARCH("NH",B4713)))</formula>
    </cfRule>
    <cfRule type="containsText" dxfId="855" priority="1575" operator="containsText" text="sl">
      <formula>NOT(ISERROR(SEARCH("sl",B4713)))</formula>
    </cfRule>
  </conditionalFormatting>
  <conditionalFormatting sqref="B4721:B4728">
    <cfRule type="containsText" dxfId="854" priority="1572" operator="containsText" text="UL">
      <formula>NOT(ISERROR(SEARCH("UL",B4721)))</formula>
    </cfRule>
    <cfRule type="containsText" dxfId="853" priority="1573" operator="containsText" text="AL">
      <formula>NOT(ISERROR(SEARCH("AL",B4721)))</formula>
    </cfRule>
  </conditionalFormatting>
  <conditionalFormatting sqref="B4721:B4728">
    <cfRule type="containsText" dxfId="852" priority="1571" operator="containsText" text="NL">
      <formula>NOT(ISERROR(SEARCH("NL",B4721)))</formula>
    </cfRule>
  </conditionalFormatting>
  <conditionalFormatting sqref="B4721:B4728">
    <cfRule type="containsText" dxfId="851" priority="1570" operator="containsText" text="IL">
      <formula>NOT(ISERROR(SEARCH("IL",B4721)))</formula>
    </cfRule>
  </conditionalFormatting>
  <conditionalFormatting sqref="B4721:B4728">
    <cfRule type="containsText" dxfId="850" priority="1568" operator="containsText" text="NH">
      <formula>NOT(ISERROR(SEARCH("NH",B4721)))</formula>
    </cfRule>
    <cfRule type="containsText" dxfId="849" priority="1569" operator="containsText" text="sl">
      <formula>NOT(ISERROR(SEARCH("sl",B4721)))</formula>
    </cfRule>
  </conditionalFormatting>
  <conditionalFormatting sqref="B4729:B4736">
    <cfRule type="containsText" dxfId="848" priority="1566" operator="containsText" text="UL">
      <formula>NOT(ISERROR(SEARCH("UL",B4729)))</formula>
    </cfRule>
    <cfRule type="containsText" dxfId="847" priority="1567" operator="containsText" text="AL">
      <formula>NOT(ISERROR(SEARCH("AL",B4729)))</formula>
    </cfRule>
  </conditionalFormatting>
  <conditionalFormatting sqref="B4729:B4736">
    <cfRule type="containsText" dxfId="846" priority="1565" operator="containsText" text="NL">
      <formula>NOT(ISERROR(SEARCH("NL",B4729)))</formula>
    </cfRule>
  </conditionalFormatting>
  <conditionalFormatting sqref="B4729:B4736">
    <cfRule type="containsText" dxfId="845" priority="1564" operator="containsText" text="IL">
      <formula>NOT(ISERROR(SEARCH("IL",B4729)))</formula>
    </cfRule>
  </conditionalFormatting>
  <conditionalFormatting sqref="B4729:B4736">
    <cfRule type="containsText" dxfId="844" priority="1562" operator="containsText" text="NH">
      <formula>NOT(ISERROR(SEARCH("NH",B4729)))</formula>
    </cfRule>
    <cfRule type="containsText" dxfId="843" priority="1563" operator="containsText" text="sl">
      <formula>NOT(ISERROR(SEARCH("sl",B4729)))</formula>
    </cfRule>
  </conditionalFormatting>
  <conditionalFormatting sqref="B4745:B4752">
    <cfRule type="containsText" dxfId="842" priority="1560" operator="containsText" text="UL">
      <formula>NOT(ISERROR(SEARCH("UL",B4745)))</formula>
    </cfRule>
    <cfRule type="containsText" dxfId="841" priority="1561" operator="containsText" text="AL">
      <formula>NOT(ISERROR(SEARCH("AL",B4745)))</formula>
    </cfRule>
  </conditionalFormatting>
  <conditionalFormatting sqref="B4745:B4752">
    <cfRule type="containsText" dxfId="840" priority="1559" operator="containsText" text="NL">
      <formula>NOT(ISERROR(SEARCH("NL",B4745)))</formula>
    </cfRule>
  </conditionalFormatting>
  <conditionalFormatting sqref="B4745:B4752">
    <cfRule type="containsText" dxfId="839" priority="1558" operator="containsText" text="IL">
      <formula>NOT(ISERROR(SEARCH("IL",B4745)))</formula>
    </cfRule>
  </conditionalFormatting>
  <conditionalFormatting sqref="B4745:B4752">
    <cfRule type="containsText" dxfId="838" priority="1556" operator="containsText" text="NH">
      <formula>NOT(ISERROR(SEARCH("NH",B4745)))</formula>
    </cfRule>
    <cfRule type="containsText" dxfId="837" priority="1557" operator="containsText" text="sl">
      <formula>NOT(ISERROR(SEARCH("sl",B4745)))</formula>
    </cfRule>
  </conditionalFormatting>
  <conditionalFormatting sqref="B4753:B4760">
    <cfRule type="containsText" dxfId="836" priority="1554" operator="containsText" text="UL">
      <formula>NOT(ISERROR(SEARCH("UL",B4753)))</formula>
    </cfRule>
    <cfRule type="containsText" dxfId="835" priority="1555" operator="containsText" text="AL">
      <formula>NOT(ISERROR(SEARCH("AL",B4753)))</formula>
    </cfRule>
  </conditionalFormatting>
  <conditionalFormatting sqref="B4753:B4760">
    <cfRule type="containsText" dxfId="834" priority="1553" operator="containsText" text="NL">
      <formula>NOT(ISERROR(SEARCH("NL",B4753)))</formula>
    </cfRule>
  </conditionalFormatting>
  <conditionalFormatting sqref="B4753:B4760">
    <cfRule type="containsText" dxfId="833" priority="1552" operator="containsText" text="IL">
      <formula>NOT(ISERROR(SEARCH("IL",B4753)))</formula>
    </cfRule>
  </conditionalFormatting>
  <conditionalFormatting sqref="B4753:B4760">
    <cfRule type="containsText" dxfId="832" priority="1550" operator="containsText" text="NH">
      <formula>NOT(ISERROR(SEARCH("NH",B4753)))</formula>
    </cfRule>
    <cfRule type="containsText" dxfId="831" priority="1551" operator="containsText" text="sl">
      <formula>NOT(ISERROR(SEARCH("sl",B4753)))</formula>
    </cfRule>
  </conditionalFormatting>
  <conditionalFormatting sqref="B4769:B4776">
    <cfRule type="containsText" dxfId="830" priority="1548" operator="containsText" text="UL">
      <formula>NOT(ISERROR(SEARCH("UL",B4769)))</formula>
    </cfRule>
    <cfRule type="containsText" dxfId="829" priority="1549" operator="containsText" text="AL">
      <formula>NOT(ISERROR(SEARCH("AL",B4769)))</formula>
    </cfRule>
  </conditionalFormatting>
  <conditionalFormatting sqref="B4769:B4776">
    <cfRule type="containsText" dxfId="828" priority="1547" operator="containsText" text="NL">
      <formula>NOT(ISERROR(SEARCH("NL",B4769)))</formula>
    </cfRule>
  </conditionalFormatting>
  <conditionalFormatting sqref="B4769:B4776">
    <cfRule type="containsText" dxfId="827" priority="1546" operator="containsText" text="IL">
      <formula>NOT(ISERROR(SEARCH("IL",B4769)))</formula>
    </cfRule>
  </conditionalFormatting>
  <conditionalFormatting sqref="B4769:B4776">
    <cfRule type="containsText" dxfId="826" priority="1544" operator="containsText" text="NH">
      <formula>NOT(ISERROR(SEARCH("NH",B4769)))</formula>
    </cfRule>
    <cfRule type="containsText" dxfId="825" priority="1545" operator="containsText" text="sl">
      <formula>NOT(ISERROR(SEARCH("sl",B4769)))</formula>
    </cfRule>
  </conditionalFormatting>
  <conditionalFormatting sqref="B4769:B4776">
    <cfRule type="containsText" dxfId="824" priority="1543" operator="containsText" text="AL">
      <formula>NOT(ISERROR(SEARCH("AL",B4769)))</formula>
    </cfRule>
  </conditionalFormatting>
  <conditionalFormatting sqref="B4761:B4768">
    <cfRule type="containsText" dxfId="823" priority="1541" operator="containsText" text="UL">
      <formula>NOT(ISERROR(SEARCH("UL",B4761)))</formula>
    </cfRule>
    <cfRule type="containsText" dxfId="822" priority="1542" operator="containsText" text="AL">
      <formula>NOT(ISERROR(SEARCH("AL",B4761)))</formula>
    </cfRule>
  </conditionalFormatting>
  <conditionalFormatting sqref="B4761:B4768">
    <cfRule type="containsText" dxfId="821" priority="1540" operator="containsText" text="NL">
      <formula>NOT(ISERROR(SEARCH("NL",B4761)))</formula>
    </cfRule>
  </conditionalFormatting>
  <conditionalFormatting sqref="B4761:B4768">
    <cfRule type="containsText" dxfId="820" priority="1539" operator="containsText" text="IL">
      <formula>NOT(ISERROR(SEARCH("IL",B4761)))</formula>
    </cfRule>
  </conditionalFormatting>
  <conditionalFormatting sqref="B4761:B4768">
    <cfRule type="containsText" dxfId="819" priority="1537" operator="containsText" text="NH">
      <formula>NOT(ISERROR(SEARCH("NH",B4761)))</formula>
    </cfRule>
    <cfRule type="containsText" dxfId="818" priority="1538" operator="containsText" text="sl">
      <formula>NOT(ISERROR(SEARCH("sl",B4761)))</formula>
    </cfRule>
  </conditionalFormatting>
  <conditionalFormatting sqref="B4761:B4768">
    <cfRule type="containsText" dxfId="817" priority="1536" operator="containsText" text="AL">
      <formula>NOT(ISERROR(SEARCH("AL",B4761)))</formula>
    </cfRule>
  </conditionalFormatting>
  <conditionalFormatting sqref="B4777:B4784">
    <cfRule type="containsText" dxfId="816" priority="1534" operator="containsText" text="UL">
      <formula>NOT(ISERROR(SEARCH("UL",B4777)))</formula>
    </cfRule>
    <cfRule type="containsText" dxfId="815" priority="1535" operator="containsText" text="AL">
      <formula>NOT(ISERROR(SEARCH("AL",B4777)))</formula>
    </cfRule>
  </conditionalFormatting>
  <conditionalFormatting sqref="B4777:B4784">
    <cfRule type="containsText" dxfId="814" priority="1533" operator="containsText" text="NL">
      <formula>NOT(ISERROR(SEARCH("NL",B4777)))</formula>
    </cfRule>
  </conditionalFormatting>
  <conditionalFormatting sqref="B4777:B4784">
    <cfRule type="containsText" dxfId="813" priority="1532" operator="containsText" text="IL">
      <formula>NOT(ISERROR(SEARCH("IL",B4777)))</formula>
    </cfRule>
  </conditionalFormatting>
  <conditionalFormatting sqref="B4777:B4784">
    <cfRule type="containsText" dxfId="812" priority="1530" operator="containsText" text="NH">
      <formula>NOT(ISERROR(SEARCH("NH",B4777)))</formula>
    </cfRule>
    <cfRule type="containsText" dxfId="811" priority="1531" operator="containsText" text="sl">
      <formula>NOT(ISERROR(SEARCH("sl",B4777)))</formula>
    </cfRule>
  </conditionalFormatting>
  <conditionalFormatting sqref="B4777:B4784">
    <cfRule type="containsText" dxfId="810" priority="1529" operator="containsText" text="AL">
      <formula>NOT(ISERROR(SEARCH("AL",B4777)))</formula>
    </cfRule>
  </conditionalFormatting>
  <conditionalFormatting sqref="C4745:C4760 C4705">
    <cfRule type="containsText" dxfId="809" priority="1514" operator="containsText" text="AL">
      <formula>NOT(ISERROR(SEARCH("AL",C4705)))</formula>
    </cfRule>
  </conditionalFormatting>
  <conditionalFormatting sqref="M4801:M4816">
    <cfRule type="expression" dxfId="808" priority="1509">
      <formula>IF(M$16="sun",1,0)</formula>
    </cfRule>
  </conditionalFormatting>
  <conditionalFormatting sqref="H4817:L4824">
    <cfRule type="expression" dxfId="807" priority="1512">
      <formula>IF(H$16="sun",1,0)</formula>
    </cfRule>
  </conditionalFormatting>
  <conditionalFormatting sqref="H4801:L4816">
    <cfRule type="expression" dxfId="806" priority="1511">
      <formula>IF(H$16="sun",1,0)</formula>
    </cfRule>
  </conditionalFormatting>
  <conditionalFormatting sqref="M4817:M4824">
    <cfRule type="expression" dxfId="805" priority="1510">
      <formula>IF(M$16="sun",1,0)</formula>
    </cfRule>
  </conditionalFormatting>
  <conditionalFormatting sqref="H1601:L1607 H1608:K1608">
    <cfRule type="expression" dxfId="804" priority="1507">
      <formula>IF(H$16="sun",1,0)</formula>
    </cfRule>
  </conditionalFormatting>
  <conditionalFormatting sqref="M1601:M1608 L1608">
    <cfRule type="expression" dxfId="803" priority="1506">
      <formula>IF(L$16="sun",1,0)</formula>
    </cfRule>
  </conditionalFormatting>
  <conditionalFormatting sqref="H2761:L2792 H2801:L2808">
    <cfRule type="expression" dxfId="802" priority="1502">
      <formula>IF(H$16="sun",1,0)</formula>
    </cfRule>
  </conditionalFormatting>
  <conditionalFormatting sqref="H2817:L2824">
    <cfRule type="expression" dxfId="801" priority="1501">
      <formula>IF(H$16="sun",1,0)</formula>
    </cfRule>
  </conditionalFormatting>
  <conditionalFormatting sqref="H2825:L2832">
    <cfRule type="expression" dxfId="800" priority="1500">
      <formula>IF(H$16="sun",1,0)</formula>
    </cfRule>
  </conditionalFormatting>
  <conditionalFormatting sqref="M2761:M2792 M2801:M2808">
    <cfRule type="expression" dxfId="799" priority="1499">
      <formula>IF(M$16="sun",1,0)</formula>
    </cfRule>
  </conditionalFormatting>
  <conditionalFormatting sqref="M2817:M2824">
    <cfRule type="expression" dxfId="798" priority="1498">
      <formula>IF(M$16="sun",1,0)</formula>
    </cfRule>
  </conditionalFormatting>
  <conditionalFormatting sqref="M2825:M2832">
    <cfRule type="expression" dxfId="797" priority="1497">
      <formula>IF(M$16="sun",1,0)</formula>
    </cfRule>
  </conditionalFormatting>
  <conditionalFormatting sqref="H2793:L2800">
    <cfRule type="expression" dxfId="796" priority="1496">
      <formula>IF(H$16="sun",1,0)</formula>
    </cfRule>
  </conditionalFormatting>
  <conditionalFormatting sqref="M2793:M2800">
    <cfRule type="expression" dxfId="795" priority="1495">
      <formula>IF(M$16="sun",1,0)</formula>
    </cfRule>
  </conditionalFormatting>
  <conditionalFormatting sqref="H2841">
    <cfRule type="expression" dxfId="794" priority="1494">
      <formula>IF(H$16="sun",1,0)</formula>
    </cfRule>
  </conditionalFormatting>
  <conditionalFormatting sqref="H2721:L2752">
    <cfRule type="expression" dxfId="793" priority="1493">
      <formula>IF(H$16="sun",1,0)</formula>
    </cfRule>
  </conditionalFormatting>
  <conditionalFormatting sqref="M2721:M2752">
    <cfRule type="expression" dxfId="792" priority="1492">
      <formula>IF(M$16="sun",1,0)</formula>
    </cfRule>
  </conditionalFormatting>
  <conditionalFormatting sqref="H2753:L2760">
    <cfRule type="expression" dxfId="791" priority="1491">
      <formula>IF(H$16="sun",1,0)</formula>
    </cfRule>
  </conditionalFormatting>
  <conditionalFormatting sqref="M2753:M2760">
    <cfRule type="expression" dxfId="790" priority="1490">
      <formula>IF(M$16="sun",1,0)</formula>
    </cfRule>
  </conditionalFormatting>
  <conditionalFormatting sqref="I729:L736">
    <cfRule type="expression" dxfId="789" priority="1477">
      <formula>IF(I$16="sun",1,0)</formula>
    </cfRule>
  </conditionalFormatting>
  <conditionalFormatting sqref="I881:L888">
    <cfRule type="expression" dxfId="788" priority="1475">
      <formula>IF(I$16="sun",1,0)</formula>
    </cfRule>
  </conditionalFormatting>
  <conditionalFormatting sqref="I897:L904">
    <cfRule type="expression" dxfId="787" priority="1474">
      <formula>IF(I$16="sun",1,0)</formula>
    </cfRule>
  </conditionalFormatting>
  <conditionalFormatting sqref="M729:M736">
    <cfRule type="expression" dxfId="786" priority="1473">
      <formula>IF(M$16="sun",1,0)</formula>
    </cfRule>
  </conditionalFormatting>
  <conditionalFormatting sqref="M897:M904">
    <cfRule type="expression" dxfId="785" priority="1470">
      <formula>IF(M$16="sun",1,0)</formula>
    </cfRule>
  </conditionalFormatting>
  <conditionalFormatting sqref="M881:M888">
    <cfRule type="expression" dxfId="784" priority="1471">
      <formula>IF(M$16="sun",1,0)</formula>
    </cfRule>
  </conditionalFormatting>
  <conditionalFormatting sqref="M889:M896">
    <cfRule type="expression" dxfId="783" priority="1468">
      <formula>IF(M$16="sun",1,0)</formula>
    </cfRule>
  </conditionalFormatting>
  <conditionalFormatting sqref="I889:L896">
    <cfRule type="expression" dxfId="782" priority="1469">
      <formula>IF(I$16="sun",1,0)</formula>
    </cfRule>
  </conditionalFormatting>
  <conditionalFormatting sqref="M961:M968">
    <cfRule type="expression" dxfId="781" priority="1466">
      <formula>IF(M$16="sun",1,0)</formula>
    </cfRule>
  </conditionalFormatting>
  <conditionalFormatting sqref="I961:L968">
    <cfRule type="expression" dxfId="780" priority="1467">
      <formula>IF(I$16="sun",1,0)</formula>
    </cfRule>
  </conditionalFormatting>
  <conditionalFormatting sqref="B593:C600">
    <cfRule type="duplicateValues" dxfId="779" priority="1465"/>
  </conditionalFormatting>
  <conditionalFormatting sqref="B785:C792">
    <cfRule type="duplicateValues" dxfId="778" priority="1463"/>
  </conditionalFormatting>
  <conditionalFormatting sqref="B785:C785">
    <cfRule type="duplicateValues" dxfId="777" priority="1464"/>
  </conditionalFormatting>
  <conditionalFormatting sqref="B617:C624">
    <cfRule type="duplicateValues" dxfId="776" priority="1457"/>
  </conditionalFormatting>
  <conditionalFormatting sqref="B889:C896">
    <cfRule type="duplicateValues" dxfId="775" priority="1455"/>
  </conditionalFormatting>
  <conditionalFormatting sqref="B890:C896">
    <cfRule type="duplicateValues" dxfId="774" priority="1456"/>
  </conditionalFormatting>
  <conditionalFormatting sqref="B953:C960">
    <cfRule type="duplicateValues" dxfId="773" priority="1451"/>
  </conditionalFormatting>
  <conditionalFormatting sqref="B954:C960">
    <cfRule type="duplicateValues" dxfId="772" priority="1452"/>
  </conditionalFormatting>
  <conditionalFormatting sqref="B897:C904">
    <cfRule type="duplicateValues" dxfId="771" priority="1449"/>
  </conditionalFormatting>
  <conditionalFormatting sqref="B898:C904">
    <cfRule type="duplicateValues" dxfId="770" priority="1450"/>
  </conditionalFormatting>
  <conditionalFormatting sqref="B601:C608">
    <cfRule type="duplicateValues" dxfId="769" priority="1448"/>
  </conditionalFormatting>
  <conditionalFormatting sqref="B673:C680">
    <cfRule type="duplicateValues" dxfId="768" priority="1446"/>
  </conditionalFormatting>
  <conditionalFormatting sqref="B674:C680">
    <cfRule type="duplicateValues" dxfId="767" priority="1447"/>
  </conditionalFormatting>
  <conditionalFormatting sqref="B609:C616">
    <cfRule type="duplicateValues" dxfId="766" priority="1445"/>
  </conditionalFormatting>
  <conditionalFormatting sqref="B905:C912">
    <cfRule type="duplicateValues" dxfId="765" priority="1443"/>
  </conditionalFormatting>
  <conditionalFormatting sqref="B906:C912">
    <cfRule type="duplicateValues" dxfId="764" priority="1444"/>
  </conditionalFormatting>
  <conditionalFormatting sqref="B649:C656">
    <cfRule type="duplicateValues" dxfId="763" priority="1440"/>
  </conditionalFormatting>
  <conditionalFormatting sqref="B650:C656">
    <cfRule type="duplicateValues" dxfId="762" priority="1441"/>
  </conditionalFormatting>
  <conditionalFormatting sqref="B1385:C1400 B1249:C1264 B1233:C1241 B1089:C1104 B969:C976 B985:C1032 B1057:C1080 B1113:C1176 B1361:C1377 B1289:C1336 B513:C520 B1201:C1224">
    <cfRule type="duplicateValues" dxfId="761" priority="7545"/>
  </conditionalFormatting>
  <conditionalFormatting sqref="B969:C976">
    <cfRule type="duplicateValues" dxfId="760" priority="7636"/>
  </conditionalFormatting>
  <conditionalFormatting sqref="B537:C544">
    <cfRule type="duplicateValues" dxfId="759" priority="1439"/>
  </conditionalFormatting>
  <conditionalFormatting sqref="M4201:M4208">
    <cfRule type="expression" dxfId="758" priority="1415">
      <formula>IF(M$16="sun",1,0)</formula>
    </cfRule>
  </conditionalFormatting>
  <conditionalFormatting sqref="H4219:H4221">
    <cfRule type="expression" dxfId="757" priority="1427">
      <formula>IF(H$16="sun",1,0)</formula>
    </cfRule>
  </conditionalFormatting>
  <conditionalFormatting sqref="I4219:I4221">
    <cfRule type="expression" dxfId="756" priority="1424">
      <formula>IF(I$16="sun",1,0)</formula>
    </cfRule>
  </conditionalFormatting>
  <conditionalFormatting sqref="H4201:L4202 H4206:L4208 H4203:H4205 J4203:L4205">
    <cfRule type="expression" dxfId="755" priority="1416">
      <formula>IF(H$16="sun",1,0)</formula>
    </cfRule>
  </conditionalFormatting>
  <conditionalFormatting sqref="B4201:B4208">
    <cfRule type="containsText" dxfId="754" priority="1421" operator="containsText" text="UL">
      <formula>NOT(ISERROR(SEARCH("UL",B4201)))</formula>
    </cfRule>
    <cfRule type="containsText" dxfId="753" priority="1422" operator="containsText" text="AL">
      <formula>NOT(ISERROR(SEARCH("AL",B4201)))</formula>
    </cfRule>
  </conditionalFormatting>
  <conditionalFormatting sqref="B4201:B4208">
    <cfRule type="containsText" dxfId="752" priority="1420" operator="containsText" text="NL">
      <formula>NOT(ISERROR(SEARCH("NL",B4201)))</formula>
    </cfRule>
  </conditionalFormatting>
  <conditionalFormatting sqref="B4201:B4208">
    <cfRule type="containsText" dxfId="751" priority="1419" operator="containsText" text="IL">
      <formula>NOT(ISERROR(SEARCH("IL",B4201)))</formula>
    </cfRule>
  </conditionalFormatting>
  <conditionalFormatting sqref="B4201:B4208">
    <cfRule type="containsText" dxfId="750" priority="1417" operator="containsText" text="NH">
      <formula>NOT(ISERROR(SEARCH("NH",B4201)))</formula>
    </cfRule>
    <cfRule type="containsText" dxfId="749" priority="1418" operator="containsText" text="sl">
      <formula>NOT(ISERROR(SEARCH("sl",B4201)))</formula>
    </cfRule>
  </conditionalFormatting>
  <conditionalFormatting sqref="I4203:I4205">
    <cfRule type="expression" dxfId="748" priority="1414">
      <formula>IF(I$16="sun",1,0)</formula>
    </cfRule>
  </conditionalFormatting>
  <conditionalFormatting sqref="B4449:B4456">
    <cfRule type="containsText" dxfId="747" priority="1412" operator="containsText" text="UL">
      <formula>NOT(ISERROR(SEARCH("UL",B4449)))</formula>
    </cfRule>
    <cfRule type="containsText" dxfId="746" priority="1413" operator="containsText" text="AL">
      <formula>NOT(ISERROR(SEARCH("AL",B4449)))</formula>
    </cfRule>
  </conditionalFormatting>
  <conditionalFormatting sqref="B4449:B4456">
    <cfRule type="containsText" dxfId="745" priority="1411" operator="containsText" text="NL">
      <formula>NOT(ISERROR(SEARCH("NL",B4449)))</formula>
    </cfRule>
  </conditionalFormatting>
  <conditionalFormatting sqref="B4449:B4456">
    <cfRule type="containsText" dxfId="744" priority="1410" operator="containsText" text="IL">
      <formula>NOT(ISERROR(SEARCH("IL",B4449)))</formula>
    </cfRule>
  </conditionalFormatting>
  <conditionalFormatting sqref="B4449:B4456">
    <cfRule type="containsText" dxfId="743" priority="1408" operator="containsText" text="NH">
      <formula>NOT(ISERROR(SEARCH("NH",B4449)))</formula>
    </cfRule>
    <cfRule type="containsText" dxfId="742" priority="1409" operator="containsText" text="sl">
      <formula>NOT(ISERROR(SEARCH("sl",B4449)))</formula>
    </cfRule>
  </conditionalFormatting>
  <conditionalFormatting sqref="H274:L280">
    <cfRule type="expression" dxfId="741" priority="1401">
      <formula>IF(H$16="sun",1,0)</formula>
    </cfRule>
  </conditionalFormatting>
  <conditionalFormatting sqref="M274:M280">
    <cfRule type="expression" dxfId="740" priority="1400">
      <formula>IF(M$16="sun",1,0)</formula>
    </cfRule>
  </conditionalFormatting>
  <conditionalFormatting sqref="B4465:B4472">
    <cfRule type="containsText" dxfId="739" priority="1378" operator="containsText" text="UL">
      <formula>NOT(ISERROR(SEARCH("UL",B4465)))</formula>
    </cfRule>
    <cfRule type="containsText" dxfId="738" priority="1379" operator="containsText" text="AL">
      <formula>NOT(ISERROR(SEARCH("AL",B4465)))</formula>
    </cfRule>
  </conditionalFormatting>
  <conditionalFormatting sqref="B4465:B4472">
    <cfRule type="containsText" dxfId="737" priority="1377" operator="containsText" text="NL">
      <formula>NOT(ISERROR(SEARCH("NL",B4465)))</formula>
    </cfRule>
  </conditionalFormatting>
  <conditionalFormatting sqref="B4465:B4472">
    <cfRule type="containsText" dxfId="736" priority="1376" operator="containsText" text="IL">
      <formula>NOT(ISERROR(SEARCH("IL",B4465)))</formula>
    </cfRule>
  </conditionalFormatting>
  <conditionalFormatting sqref="B4465:B4472">
    <cfRule type="containsText" dxfId="735" priority="1374" operator="containsText" text="NH">
      <formula>NOT(ISERROR(SEARCH("NH",B4465)))</formula>
    </cfRule>
    <cfRule type="containsText" dxfId="734" priority="1375" operator="containsText" text="sl">
      <formula>NOT(ISERROR(SEARCH("sl",B4465)))</formula>
    </cfRule>
  </conditionalFormatting>
  <conditionalFormatting sqref="R17:W17">
    <cfRule type="expression" dxfId="733" priority="1367">
      <formula>IF(R$16="sun",1,0)</formula>
    </cfRule>
  </conditionalFormatting>
  <conditionalFormatting sqref="Y17:AC17">
    <cfRule type="expression" dxfId="732" priority="1366">
      <formula>IF(Y$16="sun",1,0)</formula>
    </cfRule>
  </conditionalFormatting>
  <conditionalFormatting sqref="O401:AL408">
    <cfRule type="expression" dxfId="731" priority="1106">
      <formula>IF(O$16="sun",1,0)</formula>
    </cfRule>
  </conditionalFormatting>
  <conditionalFormatting sqref="M401:M408 H402:J408">
    <cfRule type="expression" dxfId="730" priority="1105">
      <formula>IF(H$16="sun",1,0)</formula>
    </cfRule>
  </conditionalFormatting>
  <conditionalFormatting sqref="K402:L408 N401:N408 H401:L401">
    <cfRule type="expression" dxfId="729" priority="1104">
      <formula>IF(H$16="sun",1,0)</formula>
    </cfRule>
  </conditionalFormatting>
  <conditionalFormatting sqref="N401:N408 H401:L408">
    <cfRule type="expression" dxfId="728" priority="1103">
      <formula>IF(H$16="SUN",1,0)</formula>
    </cfRule>
  </conditionalFormatting>
  <conditionalFormatting sqref="K402:L408 N401:N408 H401:L401">
    <cfRule type="expression" dxfId="727" priority="1102">
      <formula>IF(H$16="sun",1,0)</formula>
    </cfRule>
  </conditionalFormatting>
  <conditionalFormatting sqref="B401">
    <cfRule type="duplicateValues" dxfId="726" priority="1101"/>
  </conditionalFormatting>
  <conditionalFormatting sqref="B401">
    <cfRule type="duplicateValues" dxfId="725" priority="1099"/>
    <cfRule type="duplicateValues" dxfId="724" priority="1100"/>
  </conditionalFormatting>
  <conditionalFormatting sqref="B409">
    <cfRule type="duplicateValues" dxfId="723" priority="1098"/>
  </conditionalFormatting>
  <conditionalFormatting sqref="B409">
    <cfRule type="duplicateValues" dxfId="722" priority="1096"/>
    <cfRule type="duplicateValues" dxfId="721" priority="1097"/>
  </conditionalFormatting>
  <conditionalFormatting sqref="H490:AL496 I489:AL489">
    <cfRule type="expression" dxfId="720" priority="1095">
      <formula>IF(H$16="sun",1,0)</formula>
    </cfRule>
  </conditionalFormatting>
  <conditionalFormatting sqref="H482:AL488 I481:AL481">
    <cfRule type="expression" dxfId="719" priority="1094">
      <formula>IF(H$16="sun",1,0)</formula>
    </cfRule>
  </conditionalFormatting>
  <conditionalFormatting sqref="H474:AL480 I473:AL473">
    <cfRule type="expression" dxfId="718" priority="1093">
      <formula>IF(H$16="sun",1,0)</formula>
    </cfRule>
  </conditionalFormatting>
  <conditionalFormatting sqref="H546:AL552 I545:AL545">
    <cfRule type="expression" dxfId="717" priority="905">
      <formula>IF(H$16="sun",1,0)</formula>
    </cfRule>
  </conditionalFormatting>
  <conditionalFormatting sqref="B545:C552">
    <cfRule type="duplicateValues" dxfId="716" priority="904"/>
  </conditionalFormatting>
  <conditionalFormatting sqref="B937:C952 B657:C672 B521:C528 B625:C648 B681:C784 B793:C809 B961:C968 B913:C929 B817:C888 B553:C592">
    <cfRule type="duplicateValues" dxfId="715" priority="7711"/>
  </conditionalFormatting>
  <conditionalFormatting sqref="I1177:AL1184">
    <cfRule type="expression" dxfId="714" priority="902">
      <formula>IF(I$16="sun",1,0)</formula>
    </cfRule>
  </conditionalFormatting>
  <conditionalFormatting sqref="B1177:C1184">
    <cfRule type="duplicateValues" dxfId="713" priority="903"/>
  </conditionalFormatting>
  <conditionalFormatting sqref="I1265:AL1272">
    <cfRule type="expression" dxfId="712" priority="901">
      <formula>IF(I$16="sun",1,0)</formula>
    </cfRule>
  </conditionalFormatting>
  <conditionalFormatting sqref="B1265:C1272">
    <cfRule type="duplicateValues" dxfId="711" priority="899"/>
  </conditionalFormatting>
  <conditionalFormatting sqref="B1266:C1272">
    <cfRule type="duplicateValues" dxfId="710" priority="900"/>
  </conditionalFormatting>
  <conditionalFormatting sqref="H2034:AL2040 H2033:P2033 R2033:AL2033">
    <cfRule type="expression" dxfId="709" priority="898">
      <formula>IF(H$16="sun",1,0)</formula>
    </cfRule>
  </conditionalFormatting>
  <conditionalFormatting sqref="H2066:AL2072 H2065:P2065 R2065:AL2065">
    <cfRule type="expression" dxfId="708" priority="897">
      <formula>IF(H$16="sun",1,0)</formula>
    </cfRule>
  </conditionalFormatting>
  <conditionalFormatting sqref="Q2065">
    <cfRule type="expression" dxfId="707" priority="896">
      <formula>IF(Q$16="sun",1,0)</formula>
    </cfRule>
  </conditionalFormatting>
  <conditionalFormatting sqref="Q2033">
    <cfRule type="expression" dxfId="706" priority="895">
      <formula>IF(Q$16="sun",1,0)</formula>
    </cfRule>
  </conditionalFormatting>
  <conditionalFormatting sqref="H2650:AL2656 H2649:AI2649 AL2649 H2658:AL2672 H2657:AI2657 AL2657">
    <cfRule type="expression" dxfId="705" priority="893">
      <formula>IF(H$16="sun",1,0)</formula>
    </cfRule>
  </conditionalFormatting>
  <conditionalFormatting sqref="I2833:AL2833 H2834:AL2840">
    <cfRule type="expression" dxfId="704" priority="892">
      <formula>IF(H$16="sun",1,0)</formula>
    </cfRule>
  </conditionalFormatting>
  <conditionalFormatting sqref="H2833">
    <cfRule type="expression" dxfId="703" priority="891">
      <formula>IF(H$16="sun",1,0)</formula>
    </cfRule>
  </conditionalFormatting>
  <conditionalFormatting sqref="H3122:AL3128 H3121:AH3121 AJ3121:AL3121">
    <cfRule type="expression" dxfId="702" priority="890">
      <formula>IF(H$16="sun",1,0)</formula>
    </cfRule>
  </conditionalFormatting>
  <conditionalFormatting sqref="H3226:AL3232 H3225:AH3225 AL3225">
    <cfRule type="expression" dxfId="701" priority="889">
      <formula>IF(H$16="sun",1,0)</formula>
    </cfRule>
  </conditionalFormatting>
  <conditionalFormatting sqref="H3409:AL3416 N3402:AL3408 H3370:AL3376 H3369:AH3369 AL3369 N3401:AH3401 AJ3401:AL3401">
    <cfRule type="expression" dxfId="700" priority="888">
      <formula>IF(H$16="sun",1,0)</formula>
    </cfRule>
  </conditionalFormatting>
  <conditionalFormatting sqref="H3401:L3408">
    <cfRule type="expression" dxfId="699" priority="887">
      <formula>IF(H$16="sun",1,0)</formula>
    </cfRule>
  </conditionalFormatting>
  <conditionalFormatting sqref="M3401:M3408">
    <cfRule type="expression" dxfId="698" priority="886">
      <formula>IF(M$16="sun",1,0)</formula>
    </cfRule>
  </conditionalFormatting>
  <conditionalFormatting sqref="H3634:AL3640 H3633:AH3633 AJ3633:AL3633">
    <cfRule type="expression" dxfId="697" priority="885">
      <formula>IF(H$16="sun",1,0)</formula>
    </cfRule>
  </conditionalFormatting>
  <conditionalFormatting sqref="H3617:AL3624">
    <cfRule type="expression" dxfId="696" priority="884">
      <formula>IF(H$16="sun",1,0)</formula>
    </cfRule>
  </conditionalFormatting>
  <conditionalFormatting sqref="H3609:AL3616">
    <cfRule type="expression" dxfId="695" priority="883">
      <formula>IF(H$16="sun",1,0)</formula>
    </cfRule>
  </conditionalFormatting>
  <conditionalFormatting sqref="N3849:AL3856 H3857:AL3864 H3833:AL3848">
    <cfRule type="expression" dxfId="694" priority="882">
      <formula>IF(H$16="sun",1,0)</formula>
    </cfRule>
  </conditionalFormatting>
  <conditionalFormatting sqref="H3849:L3856">
    <cfRule type="expression" dxfId="693" priority="881">
      <formula>IF(H$16="sun",1,0)</formula>
    </cfRule>
  </conditionalFormatting>
  <conditionalFormatting sqref="M3849:M3856">
    <cfRule type="expression" dxfId="692" priority="880">
      <formula>IF(M$16="sun",1,0)</formula>
    </cfRule>
  </conditionalFormatting>
  <conditionalFormatting sqref="J4403:AL4405 H4406:AL4416 N4385:AL4392 H4393:AL4402 H4425:AL4432">
    <cfRule type="expression" dxfId="691" priority="870">
      <formula>IF(H$16="sun",1,0)</formula>
    </cfRule>
  </conditionalFormatting>
  <conditionalFormatting sqref="I4403:I4405">
    <cfRule type="expression" dxfId="690" priority="860">
      <formula>IF(I$16="sun",1,0)</formula>
    </cfRule>
  </conditionalFormatting>
  <conditionalFormatting sqref="H4385:L4392">
    <cfRule type="expression" dxfId="689" priority="862">
      <formula>IF(H$16="sun",1,0)</formula>
    </cfRule>
  </conditionalFormatting>
  <conditionalFormatting sqref="M4385:M4392">
    <cfRule type="expression" dxfId="688" priority="861">
      <formula>IF(M$16="sun",1,0)</formula>
    </cfRule>
  </conditionalFormatting>
  <conditionalFormatting sqref="B4393:B4408">
    <cfRule type="containsText" dxfId="687" priority="868" operator="containsText" text="UL">
      <formula>NOT(ISERROR(SEARCH("UL",B4393)))</formula>
    </cfRule>
    <cfRule type="containsText" dxfId="686" priority="869" operator="containsText" text="AL">
      <formula>NOT(ISERROR(SEARCH("AL",B4393)))</formula>
    </cfRule>
  </conditionalFormatting>
  <conditionalFormatting sqref="B4393:B4408">
    <cfRule type="containsText" dxfId="685" priority="867" operator="containsText" text="NL">
      <formula>NOT(ISERROR(SEARCH("NL",B4393)))</formula>
    </cfRule>
  </conditionalFormatting>
  <conditionalFormatting sqref="B4393:B4408">
    <cfRule type="containsText" dxfId="684" priority="866" operator="containsText" text="IL">
      <formula>NOT(ISERROR(SEARCH("IL",B4393)))</formula>
    </cfRule>
  </conditionalFormatting>
  <conditionalFormatting sqref="B4393:B4408">
    <cfRule type="containsText" dxfId="683" priority="864" operator="containsText" text="NH">
      <formula>NOT(ISERROR(SEARCH("NH",B4393)))</formula>
    </cfRule>
    <cfRule type="containsText" dxfId="682" priority="865" operator="containsText" text="sl">
      <formula>NOT(ISERROR(SEARCH("sl",B4393)))</formula>
    </cfRule>
  </conditionalFormatting>
  <conditionalFormatting sqref="H4403:H4405">
    <cfRule type="expression" dxfId="681" priority="863">
      <formula>IF(H$16="sun",1,0)</formula>
    </cfRule>
  </conditionalFormatting>
  <conditionalFormatting sqref="B4409:B4416">
    <cfRule type="containsText" dxfId="680" priority="858" operator="containsText" text="UL">
      <formula>NOT(ISERROR(SEARCH("UL",B4409)))</formula>
    </cfRule>
    <cfRule type="containsText" dxfId="679" priority="859" operator="containsText" text="AL">
      <formula>NOT(ISERROR(SEARCH("AL",B4409)))</formula>
    </cfRule>
  </conditionalFormatting>
  <conditionalFormatting sqref="B4409:B4416">
    <cfRule type="containsText" dxfId="678" priority="857" operator="containsText" text="NL">
      <formula>NOT(ISERROR(SEARCH("NL",B4409)))</formula>
    </cfRule>
  </conditionalFormatting>
  <conditionalFormatting sqref="B4409:B4416">
    <cfRule type="containsText" dxfId="677" priority="856" operator="containsText" text="IL">
      <formula>NOT(ISERROR(SEARCH("IL",B4409)))</formula>
    </cfRule>
  </conditionalFormatting>
  <conditionalFormatting sqref="B4409:B4416">
    <cfRule type="containsText" dxfId="676" priority="854" operator="containsText" text="NH">
      <formula>NOT(ISERROR(SEARCH("NH",B4409)))</formula>
    </cfRule>
    <cfRule type="containsText" dxfId="675" priority="855" operator="containsText" text="sl">
      <formula>NOT(ISERROR(SEARCH("sl",B4409)))</formula>
    </cfRule>
  </conditionalFormatting>
  <conditionalFormatting sqref="M4913:M4928">
    <cfRule type="expression" dxfId="674" priority="842">
      <formula>IF(M$16="sun",1,0)</formula>
    </cfRule>
  </conditionalFormatting>
  <conditionalFormatting sqref="H4929:L4936">
    <cfRule type="expression" dxfId="673" priority="845">
      <formula>IF(H$16="sun",1,0)</formula>
    </cfRule>
  </conditionalFormatting>
  <conditionalFormatting sqref="H4913:L4928">
    <cfRule type="expression" dxfId="672" priority="844">
      <formula>IF(H$16="sun",1,0)</formula>
    </cfRule>
  </conditionalFormatting>
  <conditionalFormatting sqref="M4929:M4936">
    <cfRule type="expression" dxfId="671" priority="843">
      <formula>IF(M$16="sun",1,0)</formula>
    </cfRule>
  </conditionalFormatting>
  <conditionalFormatting sqref="AD4921:AG4921">
    <cfRule type="expression" dxfId="670" priority="847">
      <formula>IF(Z$16="sun",1,0)</formula>
    </cfRule>
  </conditionalFormatting>
  <conditionalFormatting sqref="I1281:AL1288">
    <cfRule type="expression" dxfId="669" priority="838">
      <formula>IF(I$16="sun",1,0)</formula>
    </cfRule>
  </conditionalFormatting>
  <conditionalFormatting sqref="B1281:C1288">
    <cfRule type="duplicateValues" dxfId="668" priority="839"/>
  </conditionalFormatting>
  <conditionalFormatting sqref="H498:AL504 I497:AL497">
    <cfRule type="expression" dxfId="667" priority="836">
      <formula>IF(H$16="sun",1,0)</formula>
    </cfRule>
  </conditionalFormatting>
  <conditionalFormatting sqref="N1593:AL1600">
    <cfRule type="expression" dxfId="666" priority="835">
      <formula>IF(N$16="sun",1,0)</formula>
    </cfRule>
  </conditionalFormatting>
  <conditionalFormatting sqref="H1593:L1599 H1600:K1600">
    <cfRule type="expression" dxfId="665" priority="834">
      <formula>IF(H$16="sun",1,0)</formula>
    </cfRule>
  </conditionalFormatting>
  <conditionalFormatting sqref="M1593:M1600 L1600">
    <cfRule type="expression" dxfId="664" priority="833">
      <formula>IF(L$16="sun",1,0)</formula>
    </cfRule>
  </conditionalFormatting>
  <conditionalFormatting sqref="H2073:AL2080">
    <cfRule type="expression" dxfId="663" priority="831">
      <formula>IF(H$16="sun",1,0)</formula>
    </cfRule>
  </conditionalFormatting>
  <conditionalFormatting sqref="H2377:AL2384">
    <cfRule type="expression" dxfId="662" priority="830">
      <formula>IF(H$16="sun",1,0)</formula>
    </cfRule>
  </conditionalFormatting>
  <conditionalFormatting sqref="H2385:AL2392">
    <cfRule type="expression" dxfId="661" priority="829">
      <formula>IF(H$16="sun",1,0)</formula>
    </cfRule>
  </conditionalFormatting>
  <conditionalFormatting sqref="N4937:AL4938 N4942:AL4944 N4939:Q4941 S4939:AL4941">
    <cfRule type="expression" dxfId="660" priority="820">
      <formula>IF(N$16="sun",1,0)</formula>
    </cfRule>
  </conditionalFormatting>
  <conditionalFormatting sqref="M4937:M4944">
    <cfRule type="expression" dxfId="659" priority="818">
      <formula>IF(M$16="sun",1,0)</formula>
    </cfRule>
  </conditionalFormatting>
  <conditionalFormatting sqref="H4937:L4944">
    <cfRule type="expression" dxfId="658" priority="819">
      <formula>IF(H$16="sun",1,0)</formula>
    </cfRule>
  </conditionalFormatting>
  <conditionalFormatting sqref="N4946:AL4952 N4945:AI4945 AL4945">
    <cfRule type="expression" dxfId="657" priority="817">
      <formula>IF(N$16="sun",1,0)</formula>
    </cfRule>
  </conditionalFormatting>
  <conditionalFormatting sqref="H4945:L4952">
    <cfRule type="expression" dxfId="656" priority="816">
      <formula>IF(H$16="sun",1,0)</formula>
    </cfRule>
  </conditionalFormatting>
  <conditionalFormatting sqref="M4945:M4952">
    <cfRule type="expression" dxfId="655" priority="815">
      <formula>IF(M$16="sun",1,0)</formula>
    </cfRule>
  </conditionalFormatting>
  <conditionalFormatting sqref="H1825:AL1832">
    <cfRule type="expression" dxfId="654" priority="813">
      <formula>IF(H$16="sun",1,0)</formula>
    </cfRule>
  </conditionalFormatting>
  <conditionalFormatting sqref="AL17">
    <cfRule type="expression" dxfId="653" priority="688">
      <formula>IF(AL$16="sun",1,0)</formula>
    </cfRule>
  </conditionalFormatting>
  <conditionalFormatting sqref="AL17">
    <cfRule type="expression" dxfId="652" priority="687">
      <formula>IF(AL$16="sun",1,0)</formula>
    </cfRule>
  </conditionalFormatting>
  <conditionalFormatting sqref="AL17">
    <cfRule type="expression" dxfId="651" priority="686">
      <formula>IF(AL$16="sun",1,0)</formula>
    </cfRule>
  </conditionalFormatting>
  <conditionalFormatting sqref="AL17">
    <cfRule type="expression" dxfId="650" priority="685">
      <formula>IF(AL$16="sun",1,0)</formula>
    </cfRule>
  </conditionalFormatting>
  <conditionalFormatting sqref="H2434:AL2440 H2433:AI2433 AL2433">
    <cfRule type="expression" dxfId="649" priority="684">
      <formula>IF(H$16="sun",1,0)</formula>
    </cfRule>
  </conditionalFormatting>
  <conditionalFormatting sqref="H2690:AL2696 H2689:AI2689 AL2689">
    <cfRule type="expression" dxfId="648" priority="683">
      <formula>IF(H$16="sun",1,0)</formula>
    </cfRule>
  </conditionalFormatting>
  <conditionalFormatting sqref="AJ4945:AK4945">
    <cfRule type="expression" dxfId="647" priority="682">
      <formula>IF(AJ$16="sun",1,0)</formula>
    </cfRule>
  </conditionalFormatting>
  <conditionalFormatting sqref="R4939:R4941">
    <cfRule type="expression" dxfId="646" priority="681">
      <formula>IF(R$16="sun",1,0)</formula>
    </cfRule>
  </conditionalFormatting>
  <conditionalFormatting sqref="AJ3369:AK3369 AJ3225:AK3225 AJ2689:AK2689 AJ2657:AK2657 AJ2649:AK2649 AJ2433:AK2433">
    <cfRule type="expression" dxfId="645" priority="679">
      <formula>IF(AJ$16="sun",1,0)</formula>
    </cfRule>
  </conditionalFormatting>
  <conditionalFormatting sqref="N34">
    <cfRule type="expression" dxfId="644" priority="678">
      <formula>IF(N$16="sun",1,0)</formula>
    </cfRule>
  </conditionalFormatting>
  <conditionalFormatting sqref="O34">
    <cfRule type="expression" dxfId="643" priority="676">
      <formula>IF(O$16="sun",1,0)</formula>
    </cfRule>
  </conditionalFormatting>
  <conditionalFormatting sqref="P34">
    <cfRule type="expression" dxfId="642" priority="675">
      <formula>IF(P$16="sun",1,0)</formula>
    </cfRule>
  </conditionalFormatting>
  <conditionalFormatting sqref="S34:V34">
    <cfRule type="expression" dxfId="641" priority="674">
      <formula>IF(S$16="sun",1,0)</formula>
    </cfRule>
  </conditionalFormatting>
  <conditionalFormatting sqref="AA34:AC34">
    <cfRule type="expression" dxfId="640" priority="673">
      <formula>IF(AA$16="sun",1,0)</formula>
    </cfRule>
  </conditionalFormatting>
  <conditionalFormatting sqref="AG34:AH34">
    <cfRule type="expression" dxfId="639" priority="672">
      <formula>IF(AG$16="sun",1,0)</formula>
    </cfRule>
  </conditionalFormatting>
  <conditionalFormatting sqref="W17:AB17">
    <cfRule type="expression" dxfId="638" priority="670">
      <formula>IF(W$16="sun",1,0)</formula>
    </cfRule>
  </conditionalFormatting>
  <conditionalFormatting sqref="AD17:AI17">
    <cfRule type="expression" dxfId="637" priority="669">
      <formula>IF(AD$16="sun",1,0)</formula>
    </cfRule>
  </conditionalFormatting>
  <conditionalFormatting sqref="AD17:AI17">
    <cfRule type="expression" dxfId="636" priority="668">
      <formula>IF(AD$16="sun",1,0)</formula>
    </cfRule>
  </conditionalFormatting>
  <conditionalFormatting sqref="AL17">
    <cfRule type="expression" dxfId="635" priority="667">
      <formula>IF(AL$16="sun",1,0)</formula>
    </cfRule>
  </conditionalFormatting>
  <conditionalFormatting sqref="H25:AC25 AJ25 AL25">
    <cfRule type="expression" dxfId="634" priority="666">
      <formula>IF(H$16="sun",1,0)</formula>
    </cfRule>
  </conditionalFormatting>
  <conditionalFormatting sqref="H25:U25">
    <cfRule type="expression" dxfId="633" priority="665">
      <formula>IF(H$16="sun",1,0)</formula>
    </cfRule>
  </conditionalFormatting>
  <conditionalFormatting sqref="AJ25 AL25">
    <cfRule type="expression" dxfId="632" priority="664">
      <formula>IF(AJ$16="sun",1,0)</formula>
    </cfRule>
  </conditionalFormatting>
  <conditionalFormatting sqref="R25:W25">
    <cfRule type="expression" dxfId="631" priority="663">
      <formula>IF(R$16="sun",1,0)</formula>
    </cfRule>
  </conditionalFormatting>
  <conditionalFormatting sqref="Y25:AC25">
    <cfRule type="expression" dxfId="630" priority="662">
      <formula>IF(Y$16="sun",1,0)</formula>
    </cfRule>
  </conditionalFormatting>
  <conditionalFormatting sqref="AL25">
    <cfRule type="expression" dxfId="629" priority="661">
      <formula>IF(AL$16="sun",1,0)</formula>
    </cfRule>
  </conditionalFormatting>
  <conditionalFormatting sqref="AL25">
    <cfRule type="expression" dxfId="628" priority="660">
      <formula>IF(AL$16="sun",1,0)</formula>
    </cfRule>
  </conditionalFormatting>
  <conditionalFormatting sqref="AL25">
    <cfRule type="expression" dxfId="627" priority="659">
      <formula>IF(AL$16="sun",1,0)</formula>
    </cfRule>
  </conditionalFormatting>
  <conditionalFormatting sqref="AL25">
    <cfRule type="expression" dxfId="626" priority="658">
      <formula>IF(AL$16="sun",1,0)</formula>
    </cfRule>
  </conditionalFormatting>
  <conditionalFormatting sqref="W25:AB25">
    <cfRule type="expression" dxfId="625" priority="657">
      <formula>IF(W$16="sun",1,0)</formula>
    </cfRule>
  </conditionalFormatting>
  <conditionalFormatting sqref="AD25:AH25">
    <cfRule type="expression" dxfId="624" priority="656">
      <formula>IF(AD$16="sun",1,0)</formula>
    </cfRule>
  </conditionalFormatting>
  <conditionalFormatting sqref="AD25:AH25">
    <cfRule type="expression" dxfId="623" priority="655">
      <formula>IF(AD$16="sun",1,0)</formula>
    </cfRule>
  </conditionalFormatting>
  <conditionalFormatting sqref="AL25">
    <cfRule type="expression" dxfId="622" priority="654">
      <formula>IF(AL$16="sun",1,0)</formula>
    </cfRule>
  </conditionalFormatting>
  <conditionalFormatting sqref="H33:AC33 AJ33 AL33">
    <cfRule type="expression" dxfId="621" priority="653">
      <formula>IF(H$16="sun",1,0)</formula>
    </cfRule>
  </conditionalFormatting>
  <conditionalFormatting sqref="H33:U33">
    <cfRule type="expression" dxfId="620" priority="652">
      <formula>IF(H$16="sun",1,0)</formula>
    </cfRule>
  </conditionalFormatting>
  <conditionalFormatting sqref="AJ33 AL33">
    <cfRule type="expression" dxfId="619" priority="651">
      <formula>IF(AJ$16="sun",1,0)</formula>
    </cfRule>
  </conditionalFormatting>
  <conditionalFormatting sqref="R33:W33">
    <cfRule type="expression" dxfId="618" priority="650">
      <formula>IF(R$16="sun",1,0)</formula>
    </cfRule>
  </conditionalFormatting>
  <conditionalFormatting sqref="Y33:AC33">
    <cfRule type="expression" dxfId="617" priority="649">
      <formula>IF(Y$16="sun",1,0)</formula>
    </cfRule>
  </conditionalFormatting>
  <conditionalFormatting sqref="AL33">
    <cfRule type="expression" dxfId="616" priority="648">
      <formula>IF(AL$16="sun",1,0)</formula>
    </cfRule>
  </conditionalFormatting>
  <conditionalFormatting sqref="AL33">
    <cfRule type="expression" dxfId="615" priority="647">
      <formula>IF(AL$16="sun",1,0)</formula>
    </cfRule>
  </conditionalFormatting>
  <conditionalFormatting sqref="AL33">
    <cfRule type="expression" dxfId="614" priority="646">
      <formula>IF(AL$16="sun",1,0)</formula>
    </cfRule>
  </conditionalFormatting>
  <conditionalFormatting sqref="AL33">
    <cfRule type="expression" dxfId="613" priority="645">
      <formula>IF(AL$16="sun",1,0)</formula>
    </cfRule>
  </conditionalFormatting>
  <conditionalFormatting sqref="W33:AB33">
    <cfRule type="expression" dxfId="612" priority="644">
      <formula>IF(W$16="sun",1,0)</formula>
    </cfRule>
  </conditionalFormatting>
  <conditionalFormatting sqref="AD33:AH33">
    <cfRule type="expression" dxfId="611" priority="643">
      <formula>IF(AD$16="sun",1,0)</formula>
    </cfRule>
  </conditionalFormatting>
  <conditionalFormatting sqref="AD33:AH33">
    <cfRule type="expression" dxfId="610" priority="642">
      <formula>IF(AD$16="sun",1,0)</formula>
    </cfRule>
  </conditionalFormatting>
  <conditionalFormatting sqref="AL33">
    <cfRule type="expression" dxfId="609" priority="641">
      <formula>IF(AL$16="sun",1,0)</formula>
    </cfRule>
  </conditionalFormatting>
  <conditionalFormatting sqref="H41:AC41 AJ41 AL41">
    <cfRule type="expression" dxfId="608" priority="640">
      <formula>IF(H$16="sun",1,0)</formula>
    </cfRule>
  </conditionalFormatting>
  <conditionalFormatting sqref="H41:U41">
    <cfRule type="expression" dxfId="607" priority="639">
      <formula>IF(H$16="sun",1,0)</formula>
    </cfRule>
  </conditionalFormatting>
  <conditionalFormatting sqref="AJ41 AL41">
    <cfRule type="expression" dxfId="606" priority="638">
      <formula>IF(AJ$16="sun",1,0)</formula>
    </cfRule>
  </conditionalFormatting>
  <conditionalFormatting sqref="R41:W41">
    <cfRule type="expression" dxfId="605" priority="637">
      <formula>IF(R$16="sun",1,0)</formula>
    </cfRule>
  </conditionalFormatting>
  <conditionalFormatting sqref="Y41:AC41">
    <cfRule type="expression" dxfId="604" priority="636">
      <formula>IF(Y$16="sun",1,0)</formula>
    </cfRule>
  </conditionalFormatting>
  <conditionalFormatting sqref="AL41">
    <cfRule type="expression" dxfId="603" priority="635">
      <formula>IF(AL$16="sun",1,0)</formula>
    </cfRule>
  </conditionalFormatting>
  <conditionalFormatting sqref="AL41">
    <cfRule type="expression" dxfId="602" priority="634">
      <formula>IF(AL$16="sun",1,0)</formula>
    </cfRule>
  </conditionalFormatting>
  <conditionalFormatting sqref="AL41">
    <cfRule type="expression" dxfId="601" priority="633">
      <formula>IF(AL$16="sun",1,0)</formula>
    </cfRule>
  </conditionalFormatting>
  <conditionalFormatting sqref="AL41">
    <cfRule type="expression" dxfId="600" priority="632">
      <formula>IF(AL$16="sun",1,0)</formula>
    </cfRule>
  </conditionalFormatting>
  <conditionalFormatting sqref="W41:AB41">
    <cfRule type="expression" dxfId="599" priority="631">
      <formula>IF(W$16="sun",1,0)</formula>
    </cfRule>
  </conditionalFormatting>
  <conditionalFormatting sqref="AD41:AH41">
    <cfRule type="expression" dxfId="598" priority="630">
      <formula>IF(AD$16="sun",1,0)</formula>
    </cfRule>
  </conditionalFormatting>
  <conditionalFormatting sqref="AD41:AH41">
    <cfRule type="expression" dxfId="597" priority="629">
      <formula>IF(AD$16="sun",1,0)</formula>
    </cfRule>
  </conditionalFormatting>
  <conditionalFormatting sqref="AL41">
    <cfRule type="expression" dxfId="596" priority="628">
      <formula>IF(AL$16="sun",1,0)</formula>
    </cfRule>
  </conditionalFormatting>
  <conditionalFormatting sqref="H49:AC49 AJ49 AL49">
    <cfRule type="expression" dxfId="595" priority="627">
      <formula>IF(H$16="sun",1,0)</formula>
    </cfRule>
  </conditionalFormatting>
  <conditionalFormatting sqref="H49:U49">
    <cfRule type="expression" dxfId="594" priority="626">
      <formula>IF(H$16="sun",1,0)</formula>
    </cfRule>
  </conditionalFormatting>
  <conditionalFormatting sqref="AJ49 AL49">
    <cfRule type="expression" dxfId="593" priority="625">
      <formula>IF(AJ$16="sun",1,0)</formula>
    </cfRule>
  </conditionalFormatting>
  <conditionalFormatting sqref="R49:W49">
    <cfRule type="expression" dxfId="592" priority="624">
      <formula>IF(R$16="sun",1,0)</formula>
    </cfRule>
  </conditionalFormatting>
  <conditionalFormatting sqref="Y49:AC49">
    <cfRule type="expression" dxfId="591" priority="623">
      <formula>IF(Y$16="sun",1,0)</formula>
    </cfRule>
  </conditionalFormatting>
  <conditionalFormatting sqref="AL49">
    <cfRule type="expression" dxfId="590" priority="622">
      <formula>IF(AL$16="sun",1,0)</formula>
    </cfRule>
  </conditionalFormatting>
  <conditionalFormatting sqref="AL49">
    <cfRule type="expression" dxfId="589" priority="621">
      <formula>IF(AL$16="sun",1,0)</formula>
    </cfRule>
  </conditionalFormatting>
  <conditionalFormatting sqref="AL49">
    <cfRule type="expression" dxfId="588" priority="620">
      <formula>IF(AL$16="sun",1,0)</formula>
    </cfRule>
  </conditionalFormatting>
  <conditionalFormatting sqref="AL49">
    <cfRule type="expression" dxfId="587" priority="619">
      <formula>IF(AL$16="sun",1,0)</formula>
    </cfRule>
  </conditionalFormatting>
  <conditionalFormatting sqref="W49:AB49">
    <cfRule type="expression" dxfId="586" priority="618">
      <formula>IF(W$16="sun",1,0)</formula>
    </cfRule>
  </conditionalFormatting>
  <conditionalFormatting sqref="AD49:AH49">
    <cfRule type="expression" dxfId="585" priority="617">
      <formula>IF(AD$16="sun",1,0)</formula>
    </cfRule>
  </conditionalFormatting>
  <conditionalFormatting sqref="AD49:AH49">
    <cfRule type="expression" dxfId="584" priority="616">
      <formula>IF(AD$16="sun",1,0)</formula>
    </cfRule>
  </conditionalFormatting>
  <conditionalFormatting sqref="AL49">
    <cfRule type="expression" dxfId="583" priority="615">
      <formula>IF(AL$16="sun",1,0)</formula>
    </cfRule>
  </conditionalFormatting>
  <conditionalFormatting sqref="H57:AC57 AJ57 AL57">
    <cfRule type="expression" dxfId="582" priority="614">
      <formula>IF(H$16="sun",1,0)</formula>
    </cfRule>
  </conditionalFormatting>
  <conditionalFormatting sqref="H57:U57">
    <cfRule type="expression" dxfId="581" priority="613">
      <formula>IF(H$16="sun",1,0)</formula>
    </cfRule>
  </conditionalFormatting>
  <conditionalFormatting sqref="AJ57 AL57">
    <cfRule type="expression" dxfId="580" priority="612">
      <formula>IF(AJ$16="sun",1,0)</formula>
    </cfRule>
  </conditionalFormatting>
  <conditionalFormatting sqref="R57:W57">
    <cfRule type="expression" dxfId="579" priority="611">
      <formula>IF(R$16="sun",1,0)</formula>
    </cfRule>
  </conditionalFormatting>
  <conditionalFormatting sqref="Y57:AC57">
    <cfRule type="expression" dxfId="578" priority="610">
      <formula>IF(Y$16="sun",1,0)</formula>
    </cfRule>
  </conditionalFormatting>
  <conditionalFormatting sqref="AL57">
    <cfRule type="expression" dxfId="577" priority="609">
      <formula>IF(AL$16="sun",1,0)</formula>
    </cfRule>
  </conditionalFormatting>
  <conditionalFormatting sqref="AL57">
    <cfRule type="expression" dxfId="576" priority="608">
      <formula>IF(AL$16="sun",1,0)</formula>
    </cfRule>
  </conditionalFormatting>
  <conditionalFormatting sqref="AL57">
    <cfRule type="expression" dxfId="575" priority="607">
      <formula>IF(AL$16="sun",1,0)</formula>
    </cfRule>
  </conditionalFormatting>
  <conditionalFormatting sqref="AL57">
    <cfRule type="expression" dxfId="574" priority="606">
      <formula>IF(AL$16="sun",1,0)</formula>
    </cfRule>
  </conditionalFormatting>
  <conditionalFormatting sqref="W57:AB57">
    <cfRule type="expression" dxfId="573" priority="605">
      <formula>IF(W$16="sun",1,0)</formula>
    </cfRule>
  </conditionalFormatting>
  <conditionalFormatting sqref="AD57:AH57">
    <cfRule type="expression" dxfId="572" priority="604">
      <formula>IF(AD$16="sun",1,0)</formula>
    </cfRule>
  </conditionalFormatting>
  <conditionalFormatting sqref="AD57:AH57">
    <cfRule type="expression" dxfId="571" priority="603">
      <formula>IF(AD$16="sun",1,0)</formula>
    </cfRule>
  </conditionalFormatting>
  <conditionalFormatting sqref="AL57">
    <cfRule type="expression" dxfId="570" priority="602">
      <formula>IF(AL$16="sun",1,0)</formula>
    </cfRule>
  </conditionalFormatting>
  <conditionalFormatting sqref="H65:AC65 AJ65 AL65">
    <cfRule type="expression" dxfId="569" priority="601">
      <formula>IF(H$16="sun",1,0)</formula>
    </cfRule>
  </conditionalFormatting>
  <conditionalFormatting sqref="H65:U65">
    <cfRule type="expression" dxfId="568" priority="600">
      <formula>IF(H$16="sun",1,0)</formula>
    </cfRule>
  </conditionalFormatting>
  <conditionalFormatting sqref="AJ65 AL65">
    <cfRule type="expression" dxfId="567" priority="599">
      <formula>IF(AJ$16="sun",1,0)</formula>
    </cfRule>
  </conditionalFormatting>
  <conditionalFormatting sqref="R65:W65">
    <cfRule type="expression" dxfId="566" priority="598">
      <formula>IF(R$16="sun",1,0)</formula>
    </cfRule>
  </conditionalFormatting>
  <conditionalFormatting sqref="Y65:AC65">
    <cfRule type="expression" dxfId="565" priority="597">
      <formula>IF(Y$16="sun",1,0)</formula>
    </cfRule>
  </conditionalFormatting>
  <conditionalFormatting sqref="AL65">
    <cfRule type="expression" dxfId="564" priority="596">
      <formula>IF(AL$16="sun",1,0)</formula>
    </cfRule>
  </conditionalFormatting>
  <conditionalFormatting sqref="AL65">
    <cfRule type="expression" dxfId="563" priority="595">
      <formula>IF(AL$16="sun",1,0)</formula>
    </cfRule>
  </conditionalFormatting>
  <conditionalFormatting sqref="AL65">
    <cfRule type="expression" dxfId="562" priority="594">
      <formula>IF(AL$16="sun",1,0)</formula>
    </cfRule>
  </conditionalFormatting>
  <conditionalFormatting sqref="AL65">
    <cfRule type="expression" dxfId="561" priority="593">
      <formula>IF(AL$16="sun",1,0)</formula>
    </cfRule>
  </conditionalFormatting>
  <conditionalFormatting sqref="W65:AB65">
    <cfRule type="expression" dxfId="560" priority="592">
      <formula>IF(W$16="sun",1,0)</formula>
    </cfRule>
  </conditionalFormatting>
  <conditionalFormatting sqref="AD65:AH65">
    <cfRule type="expression" dxfId="559" priority="591">
      <formula>IF(AD$16="sun",1,0)</formula>
    </cfRule>
  </conditionalFormatting>
  <conditionalFormatting sqref="AD65:AH65">
    <cfRule type="expression" dxfId="558" priority="590">
      <formula>IF(AD$16="sun",1,0)</formula>
    </cfRule>
  </conditionalFormatting>
  <conditionalFormatting sqref="AL65">
    <cfRule type="expression" dxfId="557" priority="589">
      <formula>IF(AL$16="sun",1,0)</formula>
    </cfRule>
  </conditionalFormatting>
  <conditionalFormatting sqref="H73:AC73 AJ73 AL73">
    <cfRule type="expression" dxfId="556" priority="588">
      <formula>IF(H$16="sun",1,0)</formula>
    </cfRule>
  </conditionalFormatting>
  <conditionalFormatting sqref="H73:U73">
    <cfRule type="expression" dxfId="555" priority="587">
      <formula>IF(H$16="sun",1,0)</formula>
    </cfRule>
  </conditionalFormatting>
  <conditionalFormatting sqref="AJ73 AL73">
    <cfRule type="expression" dxfId="554" priority="586">
      <formula>IF(AJ$16="sun",1,0)</formula>
    </cfRule>
  </conditionalFormatting>
  <conditionalFormatting sqref="R73:W73">
    <cfRule type="expression" dxfId="553" priority="585">
      <formula>IF(R$16="sun",1,0)</formula>
    </cfRule>
  </conditionalFormatting>
  <conditionalFormatting sqref="Y73:AC73">
    <cfRule type="expression" dxfId="552" priority="584">
      <formula>IF(Y$16="sun",1,0)</formula>
    </cfRule>
  </conditionalFormatting>
  <conditionalFormatting sqref="AL73">
    <cfRule type="expression" dxfId="551" priority="583">
      <formula>IF(AL$16="sun",1,0)</formula>
    </cfRule>
  </conditionalFormatting>
  <conditionalFormatting sqref="AL73">
    <cfRule type="expression" dxfId="550" priority="582">
      <formula>IF(AL$16="sun",1,0)</formula>
    </cfRule>
  </conditionalFormatting>
  <conditionalFormatting sqref="AL73">
    <cfRule type="expression" dxfId="549" priority="581">
      <formula>IF(AL$16="sun",1,0)</formula>
    </cfRule>
  </conditionalFormatting>
  <conditionalFormatting sqref="AL73">
    <cfRule type="expression" dxfId="548" priority="580">
      <formula>IF(AL$16="sun",1,0)</formula>
    </cfRule>
  </conditionalFormatting>
  <conditionalFormatting sqref="W73:AB73">
    <cfRule type="expression" dxfId="547" priority="579">
      <formula>IF(W$16="sun",1,0)</formula>
    </cfRule>
  </conditionalFormatting>
  <conditionalFormatting sqref="AD73:AH73">
    <cfRule type="expression" dxfId="546" priority="578">
      <formula>IF(AD$16="sun",1,0)</formula>
    </cfRule>
  </conditionalFormatting>
  <conditionalFormatting sqref="AD73:AH73">
    <cfRule type="expression" dxfId="545" priority="577">
      <formula>IF(AD$16="sun",1,0)</formula>
    </cfRule>
  </conditionalFormatting>
  <conditionalFormatting sqref="AL73">
    <cfRule type="expression" dxfId="544" priority="576">
      <formula>IF(AL$16="sun",1,0)</formula>
    </cfRule>
  </conditionalFormatting>
  <conditionalFormatting sqref="H81:AC81 AJ81 AL81">
    <cfRule type="expression" dxfId="543" priority="575">
      <formula>IF(H$16="sun",1,0)</formula>
    </cfRule>
  </conditionalFormatting>
  <conditionalFormatting sqref="H81:U81">
    <cfRule type="expression" dxfId="542" priority="574">
      <formula>IF(H$16="sun",1,0)</formula>
    </cfRule>
  </conditionalFormatting>
  <conditionalFormatting sqref="AJ81 AL81">
    <cfRule type="expression" dxfId="541" priority="573">
      <formula>IF(AJ$16="sun",1,0)</formula>
    </cfRule>
  </conditionalFormatting>
  <conditionalFormatting sqref="R81:W81">
    <cfRule type="expression" dxfId="540" priority="572">
      <formula>IF(R$16="sun",1,0)</formula>
    </cfRule>
  </conditionalFormatting>
  <conditionalFormatting sqref="Y81:AC81">
    <cfRule type="expression" dxfId="539" priority="571">
      <formula>IF(Y$16="sun",1,0)</formula>
    </cfRule>
  </conditionalFormatting>
  <conditionalFormatting sqref="AL81">
    <cfRule type="expression" dxfId="538" priority="570">
      <formula>IF(AL$16="sun",1,0)</formula>
    </cfRule>
  </conditionalFormatting>
  <conditionalFormatting sqref="AL81">
    <cfRule type="expression" dxfId="537" priority="569">
      <formula>IF(AL$16="sun",1,0)</formula>
    </cfRule>
  </conditionalFormatting>
  <conditionalFormatting sqref="AL81">
    <cfRule type="expression" dxfId="536" priority="568">
      <formula>IF(AL$16="sun",1,0)</formula>
    </cfRule>
  </conditionalFormatting>
  <conditionalFormatting sqref="AL81">
    <cfRule type="expression" dxfId="535" priority="567">
      <formula>IF(AL$16="sun",1,0)</formula>
    </cfRule>
  </conditionalFormatting>
  <conditionalFormatting sqref="W81:AB81">
    <cfRule type="expression" dxfId="534" priority="566">
      <formula>IF(W$16="sun",1,0)</formula>
    </cfRule>
  </conditionalFormatting>
  <conditionalFormatting sqref="AD81:AH81">
    <cfRule type="expression" dxfId="533" priority="565">
      <formula>IF(AD$16="sun",1,0)</formula>
    </cfRule>
  </conditionalFormatting>
  <conditionalFormatting sqref="AD81:AH81">
    <cfRule type="expression" dxfId="532" priority="564">
      <formula>IF(AD$16="sun",1,0)</formula>
    </cfRule>
  </conditionalFormatting>
  <conditionalFormatting sqref="AL81">
    <cfRule type="expression" dxfId="531" priority="563">
      <formula>IF(AL$16="sun",1,0)</formula>
    </cfRule>
  </conditionalFormatting>
  <conditionalFormatting sqref="H89:AC89 AJ89 AL89">
    <cfRule type="expression" dxfId="530" priority="562">
      <formula>IF(H$16="sun",1,0)</formula>
    </cfRule>
  </conditionalFormatting>
  <conditionalFormatting sqref="H89:U89">
    <cfRule type="expression" dxfId="529" priority="561">
      <formula>IF(H$16="sun",1,0)</formula>
    </cfRule>
  </conditionalFormatting>
  <conditionalFormatting sqref="AJ89 AL89">
    <cfRule type="expression" dxfId="528" priority="560">
      <formula>IF(AJ$16="sun",1,0)</formula>
    </cfRule>
  </conditionalFormatting>
  <conditionalFormatting sqref="R89:W89">
    <cfRule type="expression" dxfId="527" priority="559">
      <formula>IF(R$16="sun",1,0)</formula>
    </cfRule>
  </conditionalFormatting>
  <conditionalFormatting sqref="Y89:AC89">
    <cfRule type="expression" dxfId="526" priority="558">
      <formula>IF(Y$16="sun",1,0)</formula>
    </cfRule>
  </conditionalFormatting>
  <conditionalFormatting sqref="AL89">
    <cfRule type="expression" dxfId="525" priority="557">
      <formula>IF(AL$16="sun",1,0)</formula>
    </cfRule>
  </conditionalFormatting>
  <conditionalFormatting sqref="AL89">
    <cfRule type="expression" dxfId="524" priority="556">
      <formula>IF(AL$16="sun",1,0)</formula>
    </cfRule>
  </conditionalFormatting>
  <conditionalFormatting sqref="AL89">
    <cfRule type="expression" dxfId="523" priority="555">
      <formula>IF(AL$16="sun",1,0)</formula>
    </cfRule>
  </conditionalFormatting>
  <conditionalFormatting sqref="AL89">
    <cfRule type="expression" dxfId="522" priority="554">
      <formula>IF(AL$16="sun",1,0)</formula>
    </cfRule>
  </conditionalFormatting>
  <conditionalFormatting sqref="W89:AB89">
    <cfRule type="expression" dxfId="521" priority="553">
      <formula>IF(W$16="sun",1,0)</formula>
    </cfRule>
  </conditionalFormatting>
  <conditionalFormatting sqref="AD89:AH89">
    <cfRule type="expression" dxfId="520" priority="552">
      <formula>IF(AD$16="sun",1,0)</formula>
    </cfRule>
  </conditionalFormatting>
  <conditionalFormatting sqref="AD89:AH89">
    <cfRule type="expression" dxfId="519" priority="551">
      <formula>IF(AD$16="sun",1,0)</formula>
    </cfRule>
  </conditionalFormatting>
  <conditionalFormatting sqref="AL89">
    <cfRule type="expression" dxfId="518" priority="550">
      <formula>IF(AL$16="sun",1,0)</formula>
    </cfRule>
  </conditionalFormatting>
  <conditionalFormatting sqref="AJ97 H97:AC97 AL97">
    <cfRule type="expression" dxfId="517" priority="549">
      <formula>IF(H$16="sun",1,0)</formula>
    </cfRule>
  </conditionalFormatting>
  <conditionalFormatting sqref="H97:U97">
    <cfRule type="expression" dxfId="516" priority="548">
      <formula>IF(H$16="sun",1,0)</formula>
    </cfRule>
  </conditionalFormatting>
  <conditionalFormatting sqref="AJ97 AL97">
    <cfRule type="expression" dxfId="515" priority="547">
      <formula>IF(AJ$16="sun",1,0)</formula>
    </cfRule>
  </conditionalFormatting>
  <conditionalFormatting sqref="R97:X97">
    <cfRule type="expression" dxfId="514" priority="546">
      <formula>IF(R$16="sun",1,0)</formula>
    </cfRule>
  </conditionalFormatting>
  <conditionalFormatting sqref="Y97:AC97">
    <cfRule type="expression" dxfId="513" priority="545">
      <formula>IF(Y$16="sun",1,0)</formula>
    </cfRule>
  </conditionalFormatting>
  <conditionalFormatting sqref="AL97">
    <cfRule type="expression" dxfId="512" priority="544">
      <formula>IF(AL$16="sun",1,0)</formula>
    </cfRule>
  </conditionalFormatting>
  <conditionalFormatting sqref="AL97">
    <cfRule type="expression" dxfId="511" priority="543">
      <formula>IF(AL$16="sun",1,0)</formula>
    </cfRule>
  </conditionalFormatting>
  <conditionalFormatting sqref="AL97">
    <cfRule type="expression" dxfId="510" priority="542">
      <formula>IF(AL$16="sun",1,0)</formula>
    </cfRule>
  </conditionalFormatting>
  <conditionalFormatting sqref="AL97">
    <cfRule type="expression" dxfId="509" priority="541">
      <formula>IF(AL$16="sun",1,0)</formula>
    </cfRule>
  </conditionalFormatting>
  <conditionalFormatting sqref="W97:AB97">
    <cfRule type="expression" dxfId="508" priority="540">
      <formula>IF(W$16="sun",1,0)</formula>
    </cfRule>
  </conditionalFormatting>
  <conditionalFormatting sqref="AD97:AF97 AH97">
    <cfRule type="expression" dxfId="507" priority="539">
      <formula>IF(AD$16="sun",1,0)</formula>
    </cfRule>
  </conditionalFormatting>
  <conditionalFormatting sqref="AD97:AF97 AH97">
    <cfRule type="expression" dxfId="506" priority="538">
      <formula>IF(AD$16="sun",1,0)</formula>
    </cfRule>
  </conditionalFormatting>
  <conditionalFormatting sqref="AL97">
    <cfRule type="expression" dxfId="505" priority="537">
      <formula>IF(AL$16="sun",1,0)</formula>
    </cfRule>
  </conditionalFormatting>
  <conditionalFormatting sqref="H105:AC105 AJ105 AL105">
    <cfRule type="expression" dxfId="504" priority="536">
      <formula>IF(H$16="sun",1,0)</formula>
    </cfRule>
  </conditionalFormatting>
  <conditionalFormatting sqref="H105:U105">
    <cfRule type="expression" dxfId="503" priority="535">
      <formula>IF(H$16="sun",1,0)</formula>
    </cfRule>
  </conditionalFormatting>
  <conditionalFormatting sqref="AJ105 AL105">
    <cfRule type="expression" dxfId="502" priority="534">
      <formula>IF(AJ$16="sun",1,0)</formula>
    </cfRule>
  </conditionalFormatting>
  <conditionalFormatting sqref="R105:W105">
    <cfRule type="expression" dxfId="501" priority="533">
      <formula>IF(R$16="sun",1,0)</formula>
    </cfRule>
  </conditionalFormatting>
  <conditionalFormatting sqref="Y105:AC105">
    <cfRule type="expression" dxfId="500" priority="532">
      <formula>IF(Y$16="sun",1,0)</formula>
    </cfRule>
  </conditionalFormatting>
  <conditionalFormatting sqref="AL105">
    <cfRule type="expression" dxfId="499" priority="531">
      <formula>IF(AL$16="sun",1,0)</formula>
    </cfRule>
  </conditionalFormatting>
  <conditionalFormatting sqref="AL105">
    <cfRule type="expression" dxfId="498" priority="530">
      <formula>IF(AL$16="sun",1,0)</formula>
    </cfRule>
  </conditionalFormatting>
  <conditionalFormatting sqref="AL105">
    <cfRule type="expression" dxfId="497" priority="529">
      <formula>IF(AL$16="sun",1,0)</formula>
    </cfRule>
  </conditionalFormatting>
  <conditionalFormatting sqref="AL105">
    <cfRule type="expression" dxfId="496" priority="528">
      <formula>IF(AL$16="sun",1,0)</formula>
    </cfRule>
  </conditionalFormatting>
  <conditionalFormatting sqref="W105:AB105">
    <cfRule type="expression" dxfId="495" priority="527">
      <formula>IF(W$16="sun",1,0)</formula>
    </cfRule>
  </conditionalFormatting>
  <conditionalFormatting sqref="AD105:AH105">
    <cfRule type="expression" dxfId="494" priority="526">
      <formula>IF(AD$16="sun",1,0)</formula>
    </cfRule>
  </conditionalFormatting>
  <conditionalFormatting sqref="AD105:AH105">
    <cfRule type="expression" dxfId="493" priority="525">
      <formula>IF(AD$16="sun",1,0)</formula>
    </cfRule>
  </conditionalFormatting>
  <conditionalFormatting sqref="AL105">
    <cfRule type="expression" dxfId="492" priority="524">
      <formula>IF(AL$16="sun",1,0)</formula>
    </cfRule>
  </conditionalFormatting>
  <conditionalFormatting sqref="H113:AC113 AJ113 AL113">
    <cfRule type="expression" dxfId="491" priority="510">
      <formula>IF(H$16="sun",1,0)</formula>
    </cfRule>
  </conditionalFormatting>
  <conditionalFormatting sqref="H113:U113">
    <cfRule type="expression" dxfId="490" priority="509">
      <formula>IF(H$16="sun",1,0)</formula>
    </cfRule>
  </conditionalFormatting>
  <conditionalFormatting sqref="AJ113 AL113">
    <cfRule type="expression" dxfId="489" priority="508">
      <formula>IF(AJ$16="sun",1,0)</formula>
    </cfRule>
  </conditionalFormatting>
  <conditionalFormatting sqref="R113:W113">
    <cfRule type="expression" dxfId="488" priority="507">
      <formula>IF(R$16="sun",1,0)</formula>
    </cfRule>
  </conditionalFormatting>
  <conditionalFormatting sqref="Y113:AC113">
    <cfRule type="expression" dxfId="487" priority="506">
      <formula>IF(Y$16="sun",1,0)</formula>
    </cfRule>
  </conditionalFormatting>
  <conditionalFormatting sqref="AL113">
    <cfRule type="expression" dxfId="486" priority="505">
      <formula>IF(AL$16="sun",1,0)</formula>
    </cfRule>
  </conditionalFormatting>
  <conditionalFormatting sqref="AL113">
    <cfRule type="expression" dxfId="485" priority="504">
      <formula>IF(AL$16="sun",1,0)</formula>
    </cfRule>
  </conditionalFormatting>
  <conditionalFormatting sqref="AL113">
    <cfRule type="expression" dxfId="484" priority="503">
      <formula>IF(AL$16="sun",1,0)</formula>
    </cfRule>
  </conditionalFormatting>
  <conditionalFormatting sqref="AL113">
    <cfRule type="expression" dxfId="483" priority="502">
      <formula>IF(AL$16="sun",1,0)</formula>
    </cfRule>
  </conditionalFormatting>
  <conditionalFormatting sqref="W113:AB113">
    <cfRule type="expression" dxfId="482" priority="501">
      <formula>IF(W$16="sun",1,0)</formula>
    </cfRule>
  </conditionalFormatting>
  <conditionalFormatting sqref="AL113">
    <cfRule type="expression" dxfId="481" priority="498">
      <formula>IF(AL$16="sun",1,0)</formula>
    </cfRule>
  </conditionalFormatting>
  <conditionalFormatting sqref="H121:AC121 AJ121:AL121">
    <cfRule type="expression" dxfId="480" priority="497">
      <formula>IF(H$16="sun",1,0)</formula>
    </cfRule>
  </conditionalFormatting>
  <conditionalFormatting sqref="H121:U121">
    <cfRule type="expression" dxfId="479" priority="496">
      <formula>IF(H$16="sun",1,0)</formula>
    </cfRule>
  </conditionalFormatting>
  <conditionalFormatting sqref="AJ121:AL121">
    <cfRule type="expression" dxfId="478" priority="495">
      <formula>IF(AJ$16="sun",1,0)</formula>
    </cfRule>
  </conditionalFormatting>
  <conditionalFormatting sqref="R121:W121">
    <cfRule type="expression" dxfId="477" priority="494">
      <formula>IF(R$16="sun",1,0)</formula>
    </cfRule>
  </conditionalFormatting>
  <conditionalFormatting sqref="Y121:AC121">
    <cfRule type="expression" dxfId="476" priority="493">
      <formula>IF(Y$16="sun",1,0)</formula>
    </cfRule>
  </conditionalFormatting>
  <conditionalFormatting sqref="AL121">
    <cfRule type="expression" dxfId="475" priority="492">
      <formula>IF(AL$16="sun",1,0)</formula>
    </cfRule>
  </conditionalFormatting>
  <conditionalFormatting sqref="AL121">
    <cfRule type="expression" dxfId="474" priority="491">
      <formula>IF(AL$16="sun",1,0)</formula>
    </cfRule>
  </conditionalFormatting>
  <conditionalFormatting sqref="AL121">
    <cfRule type="expression" dxfId="473" priority="490">
      <formula>IF(AL$16="sun",1,0)</formula>
    </cfRule>
  </conditionalFormatting>
  <conditionalFormatting sqref="AL121">
    <cfRule type="expression" dxfId="472" priority="489">
      <formula>IF(AL$16="sun",1,0)</formula>
    </cfRule>
  </conditionalFormatting>
  <conditionalFormatting sqref="W121:AB121">
    <cfRule type="expression" dxfId="471" priority="488">
      <formula>IF(W$16="sun",1,0)</formula>
    </cfRule>
  </conditionalFormatting>
  <conditionalFormatting sqref="AD121:AH121">
    <cfRule type="expression" dxfId="470" priority="487">
      <formula>IF(AD$16="sun",1,0)</formula>
    </cfRule>
  </conditionalFormatting>
  <conditionalFormatting sqref="AD121:AH121">
    <cfRule type="expression" dxfId="469" priority="486">
      <formula>IF(AD$16="sun",1,0)</formula>
    </cfRule>
  </conditionalFormatting>
  <conditionalFormatting sqref="AL121">
    <cfRule type="expression" dxfId="468" priority="485">
      <formula>IF(AL$16="sun",1,0)</formula>
    </cfRule>
  </conditionalFormatting>
  <conditionalFormatting sqref="H129:AC129 AJ129 AL129">
    <cfRule type="expression" dxfId="467" priority="484">
      <formula>IF(H$16="sun",1,0)</formula>
    </cfRule>
  </conditionalFormatting>
  <conditionalFormatting sqref="H129:U129">
    <cfRule type="expression" dxfId="466" priority="483">
      <formula>IF(H$16="sun",1,0)</formula>
    </cfRule>
  </conditionalFormatting>
  <conditionalFormatting sqref="AJ129 AL129">
    <cfRule type="expression" dxfId="465" priority="482">
      <formula>IF(AJ$16="sun",1,0)</formula>
    </cfRule>
  </conditionalFormatting>
  <conditionalFormatting sqref="R129:W129">
    <cfRule type="expression" dxfId="464" priority="481">
      <formula>IF(R$16="sun",1,0)</formula>
    </cfRule>
  </conditionalFormatting>
  <conditionalFormatting sqref="Y129:AC129">
    <cfRule type="expression" dxfId="463" priority="480">
      <formula>IF(Y$16="sun",1,0)</formula>
    </cfRule>
  </conditionalFormatting>
  <conditionalFormatting sqref="AL129">
    <cfRule type="expression" dxfId="462" priority="479">
      <formula>IF(AL$16="sun",1,0)</formula>
    </cfRule>
  </conditionalFormatting>
  <conditionalFormatting sqref="AL129">
    <cfRule type="expression" dxfId="461" priority="478">
      <formula>IF(AL$16="sun",1,0)</formula>
    </cfRule>
  </conditionalFormatting>
  <conditionalFormatting sqref="AL129">
    <cfRule type="expression" dxfId="460" priority="477">
      <formula>IF(AL$16="sun",1,0)</formula>
    </cfRule>
  </conditionalFormatting>
  <conditionalFormatting sqref="AL129">
    <cfRule type="expression" dxfId="459" priority="476">
      <formula>IF(AL$16="sun",1,0)</formula>
    </cfRule>
  </conditionalFormatting>
  <conditionalFormatting sqref="W129:AB129">
    <cfRule type="expression" dxfId="458" priority="475">
      <formula>IF(W$16="sun",1,0)</formula>
    </cfRule>
  </conditionalFormatting>
  <conditionalFormatting sqref="AD129:AH129">
    <cfRule type="expression" dxfId="457" priority="474">
      <formula>IF(AD$16="sun",1,0)</formula>
    </cfRule>
  </conditionalFormatting>
  <conditionalFormatting sqref="AD129:AH129">
    <cfRule type="expression" dxfId="456" priority="473">
      <formula>IF(AD$16="sun",1,0)</formula>
    </cfRule>
  </conditionalFormatting>
  <conditionalFormatting sqref="AL129">
    <cfRule type="expression" dxfId="455" priority="472">
      <formula>IF(AL$16="sun",1,0)</formula>
    </cfRule>
  </conditionalFormatting>
  <conditionalFormatting sqref="H137:AC137 AJ137 AL137">
    <cfRule type="expression" dxfId="454" priority="471">
      <formula>IF(H$16="sun",1,0)</formula>
    </cfRule>
  </conditionalFormatting>
  <conditionalFormatting sqref="H137:U137">
    <cfRule type="expression" dxfId="453" priority="470">
      <formula>IF(H$16="sun",1,0)</formula>
    </cfRule>
  </conditionalFormatting>
  <conditionalFormatting sqref="AJ137 AL137">
    <cfRule type="expression" dxfId="452" priority="469">
      <formula>IF(AJ$16="sun",1,0)</formula>
    </cfRule>
  </conditionalFormatting>
  <conditionalFormatting sqref="R137:W137">
    <cfRule type="expression" dxfId="451" priority="468">
      <formula>IF(R$16="sun",1,0)</formula>
    </cfRule>
  </conditionalFormatting>
  <conditionalFormatting sqref="Y137:AC137">
    <cfRule type="expression" dxfId="450" priority="467">
      <formula>IF(Y$16="sun",1,0)</formula>
    </cfRule>
  </conditionalFormatting>
  <conditionalFormatting sqref="AL137">
    <cfRule type="expression" dxfId="449" priority="466">
      <formula>IF(AL$16="sun",1,0)</formula>
    </cfRule>
  </conditionalFormatting>
  <conditionalFormatting sqref="AL137">
    <cfRule type="expression" dxfId="448" priority="465">
      <formula>IF(AL$16="sun",1,0)</formula>
    </cfRule>
  </conditionalFormatting>
  <conditionalFormatting sqref="AL137">
    <cfRule type="expression" dxfId="447" priority="464">
      <formula>IF(AL$16="sun",1,0)</formula>
    </cfRule>
  </conditionalFormatting>
  <conditionalFormatting sqref="AL137">
    <cfRule type="expression" dxfId="446" priority="463">
      <formula>IF(AL$16="sun",1,0)</formula>
    </cfRule>
  </conditionalFormatting>
  <conditionalFormatting sqref="W137:AB137">
    <cfRule type="expression" dxfId="445" priority="462">
      <formula>IF(W$16="sun",1,0)</formula>
    </cfRule>
  </conditionalFormatting>
  <conditionalFormatting sqref="AD137:AH137">
    <cfRule type="expression" dxfId="444" priority="461">
      <formula>IF(AD$16="sun",1,0)</formula>
    </cfRule>
  </conditionalFormatting>
  <conditionalFormatting sqref="AD137:AH137">
    <cfRule type="expression" dxfId="443" priority="460">
      <formula>IF(AD$16="sun",1,0)</formula>
    </cfRule>
  </conditionalFormatting>
  <conditionalFormatting sqref="AL137">
    <cfRule type="expression" dxfId="442" priority="459">
      <formula>IF(AL$16="sun",1,0)</formula>
    </cfRule>
  </conditionalFormatting>
  <conditionalFormatting sqref="H145:AC145 AJ145 AL145">
    <cfRule type="expression" dxfId="441" priority="458">
      <formula>IF(H$16="sun",1,0)</formula>
    </cfRule>
  </conditionalFormatting>
  <conditionalFormatting sqref="H145:U145">
    <cfRule type="expression" dxfId="440" priority="457">
      <formula>IF(H$16="sun",1,0)</formula>
    </cfRule>
  </conditionalFormatting>
  <conditionalFormatting sqref="AJ145 AL145">
    <cfRule type="expression" dxfId="439" priority="456">
      <formula>IF(AJ$16="sun",1,0)</formula>
    </cfRule>
  </conditionalFormatting>
  <conditionalFormatting sqref="R145:W145">
    <cfRule type="expression" dxfId="438" priority="455">
      <formula>IF(R$16="sun",1,0)</formula>
    </cfRule>
  </conditionalFormatting>
  <conditionalFormatting sqref="Y145:AC145">
    <cfRule type="expression" dxfId="437" priority="454">
      <formula>IF(Y$16="sun",1,0)</formula>
    </cfRule>
  </conditionalFormatting>
  <conditionalFormatting sqref="AL145">
    <cfRule type="expression" dxfId="436" priority="453">
      <formula>IF(AL$16="sun",1,0)</formula>
    </cfRule>
  </conditionalFormatting>
  <conditionalFormatting sqref="AL145">
    <cfRule type="expression" dxfId="435" priority="452">
      <formula>IF(AL$16="sun",1,0)</formula>
    </cfRule>
  </conditionalFormatting>
  <conditionalFormatting sqref="AL145">
    <cfRule type="expression" dxfId="434" priority="451">
      <formula>IF(AL$16="sun",1,0)</formula>
    </cfRule>
  </conditionalFormatting>
  <conditionalFormatting sqref="AL145">
    <cfRule type="expression" dxfId="433" priority="450">
      <formula>IF(AL$16="sun",1,0)</formula>
    </cfRule>
  </conditionalFormatting>
  <conditionalFormatting sqref="W145:AB145">
    <cfRule type="expression" dxfId="432" priority="449">
      <formula>IF(W$16="sun",1,0)</formula>
    </cfRule>
  </conditionalFormatting>
  <conditionalFormatting sqref="AD145:AH145">
    <cfRule type="expression" dxfId="431" priority="448">
      <formula>IF(AD$16="sun",1,0)</formula>
    </cfRule>
  </conditionalFormatting>
  <conditionalFormatting sqref="AD145:AH145">
    <cfRule type="expression" dxfId="430" priority="447">
      <formula>IF(AD$16="sun",1,0)</formula>
    </cfRule>
  </conditionalFormatting>
  <conditionalFormatting sqref="AL145">
    <cfRule type="expression" dxfId="429" priority="446">
      <formula>IF(AL$16="sun",1,0)</formula>
    </cfRule>
  </conditionalFormatting>
  <conditionalFormatting sqref="H153:AC153 AJ153 AL153">
    <cfRule type="expression" dxfId="428" priority="445">
      <formula>IF(H$16="sun",1,0)</formula>
    </cfRule>
  </conditionalFormatting>
  <conditionalFormatting sqref="H153:U153">
    <cfRule type="expression" dxfId="427" priority="444">
      <formula>IF(H$16="sun",1,0)</formula>
    </cfRule>
  </conditionalFormatting>
  <conditionalFormatting sqref="AJ153 AL153">
    <cfRule type="expression" dxfId="426" priority="443">
      <formula>IF(AJ$16="sun",1,0)</formula>
    </cfRule>
  </conditionalFormatting>
  <conditionalFormatting sqref="R153:W153">
    <cfRule type="expression" dxfId="425" priority="442">
      <formula>IF(R$16="sun",1,0)</formula>
    </cfRule>
  </conditionalFormatting>
  <conditionalFormatting sqref="Y153:AC153">
    <cfRule type="expression" dxfId="424" priority="441">
      <formula>IF(Y$16="sun",1,0)</formula>
    </cfRule>
  </conditionalFormatting>
  <conditionalFormatting sqref="AL153">
    <cfRule type="expression" dxfId="423" priority="440">
      <formula>IF(AL$16="sun",1,0)</formula>
    </cfRule>
  </conditionalFormatting>
  <conditionalFormatting sqref="AL153">
    <cfRule type="expression" dxfId="422" priority="439">
      <formula>IF(AL$16="sun",1,0)</formula>
    </cfRule>
  </conditionalFormatting>
  <conditionalFormatting sqref="AL153">
    <cfRule type="expression" dxfId="421" priority="438">
      <formula>IF(AL$16="sun",1,0)</formula>
    </cfRule>
  </conditionalFormatting>
  <conditionalFormatting sqref="AL153">
    <cfRule type="expression" dxfId="420" priority="437">
      <formula>IF(AL$16="sun",1,0)</formula>
    </cfRule>
  </conditionalFormatting>
  <conditionalFormatting sqref="W153:AB153">
    <cfRule type="expression" dxfId="419" priority="436">
      <formula>IF(W$16="sun",1,0)</formula>
    </cfRule>
  </conditionalFormatting>
  <conditionalFormatting sqref="AD153:AH153">
    <cfRule type="expression" dxfId="418" priority="435">
      <formula>IF(AD$16="sun",1,0)</formula>
    </cfRule>
  </conditionalFormatting>
  <conditionalFormatting sqref="AD153:AH153">
    <cfRule type="expression" dxfId="417" priority="434">
      <formula>IF(AD$16="sun",1,0)</formula>
    </cfRule>
  </conditionalFormatting>
  <conditionalFormatting sqref="AL153">
    <cfRule type="expression" dxfId="416" priority="433">
      <formula>IF(AL$16="sun",1,0)</formula>
    </cfRule>
  </conditionalFormatting>
  <conditionalFormatting sqref="H161:AC161 AJ161 AL161">
    <cfRule type="expression" dxfId="415" priority="432">
      <formula>IF(H$16="sun",1,0)</formula>
    </cfRule>
  </conditionalFormatting>
  <conditionalFormatting sqref="H161:U161">
    <cfRule type="expression" dxfId="414" priority="431">
      <formula>IF(H$16="sun",1,0)</formula>
    </cfRule>
  </conditionalFormatting>
  <conditionalFormatting sqref="AJ161 AL161">
    <cfRule type="expression" dxfId="413" priority="430">
      <formula>IF(AJ$16="sun",1,0)</formula>
    </cfRule>
  </conditionalFormatting>
  <conditionalFormatting sqref="R161:W161">
    <cfRule type="expression" dxfId="412" priority="429">
      <formula>IF(R$16="sun",1,0)</formula>
    </cfRule>
  </conditionalFormatting>
  <conditionalFormatting sqref="Y161:AC161">
    <cfRule type="expression" dxfId="411" priority="428">
      <formula>IF(Y$16="sun",1,0)</formula>
    </cfRule>
  </conditionalFormatting>
  <conditionalFormatting sqref="AL161">
    <cfRule type="expression" dxfId="410" priority="427">
      <formula>IF(AL$16="sun",1,0)</formula>
    </cfRule>
  </conditionalFormatting>
  <conditionalFormatting sqref="AL161">
    <cfRule type="expression" dxfId="409" priority="426">
      <formula>IF(AL$16="sun",1,0)</formula>
    </cfRule>
  </conditionalFormatting>
  <conditionalFormatting sqref="AL161">
    <cfRule type="expression" dxfId="408" priority="425">
      <formula>IF(AL$16="sun",1,0)</formula>
    </cfRule>
  </conditionalFormatting>
  <conditionalFormatting sqref="AL161">
    <cfRule type="expression" dxfId="407" priority="424">
      <formula>IF(AL$16="sun",1,0)</formula>
    </cfRule>
  </conditionalFormatting>
  <conditionalFormatting sqref="W161:AB161">
    <cfRule type="expression" dxfId="406" priority="423">
      <formula>IF(W$16="sun",1,0)</formula>
    </cfRule>
  </conditionalFormatting>
  <conditionalFormatting sqref="AD161:AH161">
    <cfRule type="expression" dxfId="405" priority="422">
      <formula>IF(AD$16="sun",1,0)</formula>
    </cfRule>
  </conditionalFormatting>
  <conditionalFormatting sqref="AD161:AH161">
    <cfRule type="expression" dxfId="404" priority="421">
      <formula>IF(AD$16="sun",1,0)</formula>
    </cfRule>
  </conditionalFormatting>
  <conditionalFormatting sqref="AL161">
    <cfRule type="expression" dxfId="403" priority="420">
      <formula>IF(AL$16="sun",1,0)</formula>
    </cfRule>
  </conditionalFormatting>
  <conditionalFormatting sqref="H169:AC169 AJ169 AL169">
    <cfRule type="expression" dxfId="402" priority="419">
      <formula>IF(H$16="sun",1,0)</formula>
    </cfRule>
  </conditionalFormatting>
  <conditionalFormatting sqref="H169:U169">
    <cfRule type="expression" dxfId="401" priority="418">
      <formula>IF(H$16="sun",1,0)</formula>
    </cfRule>
  </conditionalFormatting>
  <conditionalFormatting sqref="AJ169 AL169">
    <cfRule type="expression" dxfId="400" priority="417">
      <formula>IF(AJ$16="sun",1,0)</formula>
    </cfRule>
  </conditionalFormatting>
  <conditionalFormatting sqref="R169:W169">
    <cfRule type="expression" dxfId="399" priority="416">
      <formula>IF(R$16="sun",1,0)</formula>
    </cfRule>
  </conditionalFormatting>
  <conditionalFormatting sqref="Y169:AC169">
    <cfRule type="expression" dxfId="398" priority="415">
      <formula>IF(Y$16="sun",1,0)</formula>
    </cfRule>
  </conditionalFormatting>
  <conditionalFormatting sqref="AL169">
    <cfRule type="expression" dxfId="397" priority="414">
      <formula>IF(AL$16="sun",1,0)</formula>
    </cfRule>
  </conditionalFormatting>
  <conditionalFormatting sqref="AL169">
    <cfRule type="expression" dxfId="396" priority="413">
      <formula>IF(AL$16="sun",1,0)</formula>
    </cfRule>
  </conditionalFormatting>
  <conditionalFormatting sqref="AL169">
    <cfRule type="expression" dxfId="395" priority="412">
      <formula>IF(AL$16="sun",1,0)</formula>
    </cfRule>
  </conditionalFormatting>
  <conditionalFormatting sqref="AL169">
    <cfRule type="expression" dxfId="394" priority="411">
      <formula>IF(AL$16="sun",1,0)</formula>
    </cfRule>
  </conditionalFormatting>
  <conditionalFormatting sqref="W169:AB169">
    <cfRule type="expression" dxfId="393" priority="410">
      <formula>IF(W$16="sun",1,0)</formula>
    </cfRule>
  </conditionalFormatting>
  <conditionalFormatting sqref="AD169:AH169">
    <cfRule type="expression" dxfId="392" priority="409">
      <formula>IF(AD$16="sun",1,0)</formula>
    </cfRule>
  </conditionalFormatting>
  <conditionalFormatting sqref="AD169:AH169">
    <cfRule type="expression" dxfId="391" priority="408">
      <formula>IF(AD$16="sun",1,0)</formula>
    </cfRule>
  </conditionalFormatting>
  <conditionalFormatting sqref="AL169">
    <cfRule type="expression" dxfId="390" priority="407">
      <formula>IF(AL$16="sun",1,0)</formula>
    </cfRule>
  </conditionalFormatting>
  <conditionalFormatting sqref="H177:AC177 AJ177 AL177">
    <cfRule type="expression" dxfId="389" priority="406">
      <formula>IF(H$16="sun",1,0)</formula>
    </cfRule>
  </conditionalFormatting>
  <conditionalFormatting sqref="H177:U177">
    <cfRule type="expression" dxfId="388" priority="405">
      <formula>IF(H$16="sun",1,0)</formula>
    </cfRule>
  </conditionalFormatting>
  <conditionalFormatting sqref="AJ177 AL177">
    <cfRule type="expression" dxfId="387" priority="404">
      <formula>IF(AJ$16="sun",1,0)</formula>
    </cfRule>
  </conditionalFormatting>
  <conditionalFormatting sqref="R177:W177">
    <cfRule type="expression" dxfId="386" priority="403">
      <formula>IF(R$16="sun",1,0)</formula>
    </cfRule>
  </conditionalFormatting>
  <conditionalFormatting sqref="Y177:AC177">
    <cfRule type="expression" dxfId="385" priority="402">
      <formula>IF(Y$16="sun",1,0)</formula>
    </cfRule>
  </conditionalFormatting>
  <conditionalFormatting sqref="AL177">
    <cfRule type="expression" dxfId="384" priority="401">
      <formula>IF(AL$16="sun",1,0)</formula>
    </cfRule>
  </conditionalFormatting>
  <conditionalFormatting sqref="AL177">
    <cfRule type="expression" dxfId="383" priority="400">
      <formula>IF(AL$16="sun",1,0)</formula>
    </cfRule>
  </conditionalFormatting>
  <conditionalFormatting sqref="AL177">
    <cfRule type="expression" dxfId="382" priority="399">
      <formula>IF(AL$16="sun",1,0)</formula>
    </cfRule>
  </conditionalFormatting>
  <conditionalFormatting sqref="AL177">
    <cfRule type="expression" dxfId="381" priority="398">
      <formula>IF(AL$16="sun",1,0)</formula>
    </cfRule>
  </conditionalFormatting>
  <conditionalFormatting sqref="W177:AB177">
    <cfRule type="expression" dxfId="380" priority="397">
      <formula>IF(W$16="sun",1,0)</formula>
    </cfRule>
  </conditionalFormatting>
  <conditionalFormatting sqref="AD177:AH177">
    <cfRule type="expression" dxfId="379" priority="396">
      <formula>IF(AD$16="sun",1,0)</formula>
    </cfRule>
  </conditionalFormatting>
  <conditionalFormatting sqref="AD177:AH177">
    <cfRule type="expression" dxfId="378" priority="395">
      <formula>IF(AD$16="sun",1,0)</formula>
    </cfRule>
  </conditionalFormatting>
  <conditionalFormatting sqref="AL177">
    <cfRule type="expression" dxfId="377" priority="394">
      <formula>IF(AL$16="sun",1,0)</formula>
    </cfRule>
  </conditionalFormatting>
  <conditionalFormatting sqref="H185:AC185 AJ185 AL185">
    <cfRule type="expression" dxfId="376" priority="393">
      <formula>IF(H$16="sun",1,0)</formula>
    </cfRule>
  </conditionalFormatting>
  <conditionalFormatting sqref="H185:U185">
    <cfRule type="expression" dxfId="375" priority="392">
      <formula>IF(H$16="sun",1,0)</formula>
    </cfRule>
  </conditionalFormatting>
  <conditionalFormatting sqref="AJ185 AL185">
    <cfRule type="expression" dxfId="374" priority="391">
      <formula>IF(AJ$16="sun",1,0)</formula>
    </cfRule>
  </conditionalFormatting>
  <conditionalFormatting sqref="R185:W185">
    <cfRule type="expression" dxfId="373" priority="390">
      <formula>IF(R$16="sun",1,0)</formula>
    </cfRule>
  </conditionalFormatting>
  <conditionalFormatting sqref="Y185:AC185">
    <cfRule type="expression" dxfId="372" priority="389">
      <formula>IF(Y$16="sun",1,0)</formula>
    </cfRule>
  </conditionalFormatting>
  <conditionalFormatting sqref="AL185">
    <cfRule type="expression" dxfId="371" priority="388">
      <formula>IF(AL$16="sun",1,0)</formula>
    </cfRule>
  </conditionalFormatting>
  <conditionalFormatting sqref="AL185">
    <cfRule type="expression" dxfId="370" priority="387">
      <formula>IF(AL$16="sun",1,0)</formula>
    </cfRule>
  </conditionalFormatting>
  <conditionalFormatting sqref="AL185">
    <cfRule type="expression" dxfId="369" priority="386">
      <formula>IF(AL$16="sun",1,0)</formula>
    </cfRule>
  </conditionalFormatting>
  <conditionalFormatting sqref="AL185">
    <cfRule type="expression" dxfId="368" priority="385">
      <formula>IF(AL$16="sun",1,0)</formula>
    </cfRule>
  </conditionalFormatting>
  <conditionalFormatting sqref="W185:AB185">
    <cfRule type="expression" dxfId="367" priority="384">
      <formula>IF(W$16="sun",1,0)</formula>
    </cfRule>
  </conditionalFormatting>
  <conditionalFormatting sqref="AD185:AH185">
    <cfRule type="expression" dxfId="366" priority="383">
      <formula>IF(AD$16="sun",1,0)</formula>
    </cfRule>
  </conditionalFormatting>
  <conditionalFormatting sqref="AD185:AH185">
    <cfRule type="expression" dxfId="365" priority="382">
      <formula>IF(AD$16="sun",1,0)</formula>
    </cfRule>
  </conditionalFormatting>
  <conditionalFormatting sqref="AL185">
    <cfRule type="expression" dxfId="364" priority="381">
      <formula>IF(AL$16="sun",1,0)</formula>
    </cfRule>
  </conditionalFormatting>
  <conditionalFormatting sqref="H193:AC193 AJ193 AL193">
    <cfRule type="expression" dxfId="363" priority="380">
      <formula>IF(H$16="sun",1,0)</formula>
    </cfRule>
  </conditionalFormatting>
  <conditionalFormatting sqref="H193:U193">
    <cfRule type="expression" dxfId="362" priority="379">
      <formula>IF(H$16="sun",1,0)</formula>
    </cfRule>
  </conditionalFormatting>
  <conditionalFormatting sqref="AJ193 AL193">
    <cfRule type="expression" dxfId="361" priority="378">
      <formula>IF(AJ$16="sun",1,0)</formula>
    </cfRule>
  </conditionalFormatting>
  <conditionalFormatting sqref="R193:W193">
    <cfRule type="expression" dxfId="360" priority="377">
      <formula>IF(R$16="sun",1,0)</formula>
    </cfRule>
  </conditionalFormatting>
  <conditionalFormatting sqref="Y193:AC193">
    <cfRule type="expression" dxfId="359" priority="376">
      <formula>IF(Y$16="sun",1,0)</formula>
    </cfRule>
  </conditionalFormatting>
  <conditionalFormatting sqref="AL193">
    <cfRule type="expression" dxfId="358" priority="375">
      <formula>IF(AL$16="sun",1,0)</formula>
    </cfRule>
  </conditionalFormatting>
  <conditionalFormatting sqref="AL193">
    <cfRule type="expression" dxfId="357" priority="374">
      <formula>IF(AL$16="sun",1,0)</formula>
    </cfRule>
  </conditionalFormatting>
  <conditionalFormatting sqref="AL193">
    <cfRule type="expression" dxfId="356" priority="373">
      <formula>IF(AL$16="sun",1,0)</formula>
    </cfRule>
  </conditionalFormatting>
  <conditionalFormatting sqref="AL193">
    <cfRule type="expression" dxfId="355" priority="372">
      <formula>IF(AL$16="sun",1,0)</formula>
    </cfRule>
  </conditionalFormatting>
  <conditionalFormatting sqref="W193:AB193">
    <cfRule type="expression" dxfId="354" priority="371">
      <formula>IF(W$16="sun",1,0)</formula>
    </cfRule>
  </conditionalFormatting>
  <conditionalFormatting sqref="AD193:AH193">
    <cfRule type="expression" dxfId="353" priority="370">
      <formula>IF(AD$16="sun",1,0)</formula>
    </cfRule>
  </conditionalFormatting>
  <conditionalFormatting sqref="AD193:AH193">
    <cfRule type="expression" dxfId="352" priority="369">
      <formula>IF(AD$16="sun",1,0)</formula>
    </cfRule>
  </conditionalFormatting>
  <conditionalFormatting sqref="AL193">
    <cfRule type="expression" dxfId="351" priority="368">
      <formula>IF(AL$16="sun",1,0)</formula>
    </cfRule>
  </conditionalFormatting>
  <conditionalFormatting sqref="H201:AC201 AJ201 AL201">
    <cfRule type="expression" dxfId="350" priority="367">
      <formula>IF(H$16="sun",1,0)</formula>
    </cfRule>
  </conditionalFormatting>
  <conditionalFormatting sqref="H201:U201">
    <cfRule type="expression" dxfId="349" priority="366">
      <formula>IF(H$16="sun",1,0)</formula>
    </cfRule>
  </conditionalFormatting>
  <conditionalFormatting sqref="AJ201 AL201">
    <cfRule type="expression" dxfId="348" priority="365">
      <formula>IF(AJ$16="sun",1,0)</formula>
    </cfRule>
  </conditionalFormatting>
  <conditionalFormatting sqref="R201:W201">
    <cfRule type="expression" dxfId="347" priority="364">
      <formula>IF(R$16="sun",1,0)</formula>
    </cfRule>
  </conditionalFormatting>
  <conditionalFormatting sqref="Y201:AC201">
    <cfRule type="expression" dxfId="346" priority="363">
      <formula>IF(Y$16="sun",1,0)</formula>
    </cfRule>
  </conditionalFormatting>
  <conditionalFormatting sqref="AL201">
    <cfRule type="expression" dxfId="345" priority="362">
      <formula>IF(AL$16="sun",1,0)</formula>
    </cfRule>
  </conditionalFormatting>
  <conditionalFormatting sqref="AL201">
    <cfRule type="expression" dxfId="344" priority="361">
      <formula>IF(AL$16="sun",1,0)</formula>
    </cfRule>
  </conditionalFormatting>
  <conditionalFormatting sqref="AL201">
    <cfRule type="expression" dxfId="343" priority="360">
      <formula>IF(AL$16="sun",1,0)</formula>
    </cfRule>
  </conditionalFormatting>
  <conditionalFormatting sqref="AL201">
    <cfRule type="expression" dxfId="342" priority="359">
      <formula>IF(AL$16="sun",1,0)</formula>
    </cfRule>
  </conditionalFormatting>
  <conditionalFormatting sqref="W201:AB201">
    <cfRule type="expression" dxfId="341" priority="358">
      <formula>IF(W$16="sun",1,0)</formula>
    </cfRule>
  </conditionalFormatting>
  <conditionalFormatting sqref="AD201:AH201">
    <cfRule type="expression" dxfId="340" priority="357">
      <formula>IF(AD$16="sun",1,0)</formula>
    </cfRule>
  </conditionalFormatting>
  <conditionalFormatting sqref="AD201:AH201">
    <cfRule type="expression" dxfId="339" priority="356">
      <formula>IF(AD$16="sun",1,0)</formula>
    </cfRule>
  </conditionalFormatting>
  <conditionalFormatting sqref="AL201">
    <cfRule type="expression" dxfId="338" priority="355">
      <formula>IF(AL$16="sun",1,0)</formula>
    </cfRule>
  </conditionalFormatting>
  <conditionalFormatting sqref="H209:AC209 AJ209 AL209">
    <cfRule type="expression" dxfId="337" priority="354">
      <formula>IF(H$16="sun",1,0)</formula>
    </cfRule>
  </conditionalFormatting>
  <conditionalFormatting sqref="H209:U209">
    <cfRule type="expression" dxfId="336" priority="353">
      <formula>IF(H$16="sun",1,0)</formula>
    </cfRule>
  </conditionalFormatting>
  <conditionalFormatting sqref="AJ209 AL209">
    <cfRule type="expression" dxfId="335" priority="352">
      <formula>IF(AJ$16="sun",1,0)</formula>
    </cfRule>
  </conditionalFormatting>
  <conditionalFormatting sqref="R209:W209">
    <cfRule type="expression" dxfId="334" priority="351">
      <formula>IF(R$16="sun",1,0)</formula>
    </cfRule>
  </conditionalFormatting>
  <conditionalFormatting sqref="Y209:AC209">
    <cfRule type="expression" dxfId="333" priority="350">
      <formula>IF(Y$16="sun",1,0)</formula>
    </cfRule>
  </conditionalFormatting>
  <conditionalFormatting sqref="AL209">
    <cfRule type="expression" dxfId="332" priority="349">
      <formula>IF(AL$16="sun",1,0)</formula>
    </cfRule>
  </conditionalFormatting>
  <conditionalFormatting sqref="AL209">
    <cfRule type="expression" dxfId="331" priority="348">
      <formula>IF(AL$16="sun",1,0)</formula>
    </cfRule>
  </conditionalFormatting>
  <conditionalFormatting sqref="AL209">
    <cfRule type="expression" dxfId="330" priority="347">
      <formula>IF(AL$16="sun",1,0)</formula>
    </cfRule>
  </conditionalFormatting>
  <conditionalFormatting sqref="AL209">
    <cfRule type="expression" dxfId="329" priority="346">
      <formula>IF(AL$16="sun",1,0)</formula>
    </cfRule>
  </conditionalFormatting>
  <conditionalFormatting sqref="W209:AB209">
    <cfRule type="expression" dxfId="328" priority="345">
      <formula>IF(W$16="sun",1,0)</formula>
    </cfRule>
  </conditionalFormatting>
  <conditionalFormatting sqref="AD209:AH209">
    <cfRule type="expression" dxfId="327" priority="344">
      <formula>IF(AD$16="sun",1,0)</formula>
    </cfRule>
  </conditionalFormatting>
  <conditionalFormatting sqref="AD209:AH209">
    <cfRule type="expression" dxfId="326" priority="343">
      <formula>IF(AD$16="sun",1,0)</formula>
    </cfRule>
  </conditionalFormatting>
  <conditionalFormatting sqref="AL209">
    <cfRule type="expression" dxfId="325" priority="342">
      <formula>IF(AL$16="sun",1,0)</formula>
    </cfRule>
  </conditionalFormatting>
  <conditionalFormatting sqref="H217:AC217 AJ217 AL217">
    <cfRule type="expression" dxfId="324" priority="341">
      <formula>IF(H$16="sun",1,0)</formula>
    </cfRule>
  </conditionalFormatting>
  <conditionalFormatting sqref="H217:U217">
    <cfRule type="expression" dxfId="323" priority="340">
      <formula>IF(H$16="sun",1,0)</formula>
    </cfRule>
  </conditionalFormatting>
  <conditionalFormatting sqref="AJ217 AL217">
    <cfRule type="expression" dxfId="322" priority="339">
      <formula>IF(AJ$16="sun",1,0)</formula>
    </cfRule>
  </conditionalFormatting>
  <conditionalFormatting sqref="R217:W217">
    <cfRule type="expression" dxfId="321" priority="338">
      <formula>IF(R$16="sun",1,0)</formula>
    </cfRule>
  </conditionalFormatting>
  <conditionalFormatting sqref="Y217:AC217">
    <cfRule type="expression" dxfId="320" priority="337">
      <formula>IF(Y$16="sun",1,0)</formula>
    </cfRule>
  </conditionalFormatting>
  <conditionalFormatting sqref="AL217">
    <cfRule type="expression" dxfId="319" priority="336">
      <formula>IF(AL$16="sun",1,0)</formula>
    </cfRule>
  </conditionalFormatting>
  <conditionalFormatting sqref="AL217">
    <cfRule type="expression" dxfId="318" priority="335">
      <formula>IF(AL$16="sun",1,0)</formula>
    </cfRule>
  </conditionalFormatting>
  <conditionalFormatting sqref="AL217">
    <cfRule type="expression" dxfId="317" priority="334">
      <formula>IF(AL$16="sun",1,0)</formula>
    </cfRule>
  </conditionalFormatting>
  <conditionalFormatting sqref="AL217">
    <cfRule type="expression" dxfId="316" priority="333">
      <formula>IF(AL$16="sun",1,0)</formula>
    </cfRule>
  </conditionalFormatting>
  <conditionalFormatting sqref="W217:AB217">
    <cfRule type="expression" dxfId="315" priority="332">
      <formula>IF(W$16="sun",1,0)</formula>
    </cfRule>
  </conditionalFormatting>
  <conditionalFormatting sqref="AD217:AH217">
    <cfRule type="expression" dxfId="314" priority="331">
      <formula>IF(AD$16="sun",1,0)</formula>
    </cfRule>
  </conditionalFormatting>
  <conditionalFormatting sqref="AD217:AH217">
    <cfRule type="expression" dxfId="313" priority="330">
      <formula>IF(AD$16="sun",1,0)</formula>
    </cfRule>
  </conditionalFormatting>
  <conditionalFormatting sqref="AL217">
    <cfRule type="expression" dxfId="312" priority="329">
      <formula>IF(AL$16="sun",1,0)</formula>
    </cfRule>
  </conditionalFormatting>
  <conditionalFormatting sqref="H225:AC225 AJ225 AL225">
    <cfRule type="expression" dxfId="311" priority="328">
      <formula>IF(H$16="sun",1,0)</formula>
    </cfRule>
  </conditionalFormatting>
  <conditionalFormatting sqref="H225:U225">
    <cfRule type="expression" dxfId="310" priority="327">
      <formula>IF(H$16="sun",1,0)</formula>
    </cfRule>
  </conditionalFormatting>
  <conditionalFormatting sqref="AJ225 AL225">
    <cfRule type="expression" dxfId="309" priority="326">
      <formula>IF(AJ$16="sun",1,0)</formula>
    </cfRule>
  </conditionalFormatting>
  <conditionalFormatting sqref="R225:W225">
    <cfRule type="expression" dxfId="308" priority="325">
      <formula>IF(R$16="sun",1,0)</formula>
    </cfRule>
  </conditionalFormatting>
  <conditionalFormatting sqref="Y225:AC225">
    <cfRule type="expression" dxfId="307" priority="324">
      <formula>IF(Y$16="sun",1,0)</formula>
    </cfRule>
  </conditionalFormatting>
  <conditionalFormatting sqref="AL225">
    <cfRule type="expression" dxfId="306" priority="323">
      <formula>IF(AL$16="sun",1,0)</formula>
    </cfRule>
  </conditionalFormatting>
  <conditionalFormatting sqref="AL225">
    <cfRule type="expression" dxfId="305" priority="322">
      <formula>IF(AL$16="sun",1,0)</formula>
    </cfRule>
  </conditionalFormatting>
  <conditionalFormatting sqref="AL225">
    <cfRule type="expression" dxfId="304" priority="321">
      <formula>IF(AL$16="sun",1,0)</formula>
    </cfRule>
  </conditionalFormatting>
  <conditionalFormatting sqref="AL225">
    <cfRule type="expression" dxfId="303" priority="320">
      <formula>IF(AL$16="sun",1,0)</formula>
    </cfRule>
  </conditionalFormatting>
  <conditionalFormatting sqref="W225:AB225">
    <cfRule type="expression" dxfId="302" priority="319">
      <formula>IF(W$16="sun",1,0)</formula>
    </cfRule>
  </conditionalFormatting>
  <conditionalFormatting sqref="AD225:AH225">
    <cfRule type="expression" dxfId="301" priority="318">
      <formula>IF(AD$16="sun",1,0)</formula>
    </cfRule>
  </conditionalFormatting>
  <conditionalFormatting sqref="AD225:AH225">
    <cfRule type="expression" dxfId="300" priority="317">
      <formula>IF(AD$16="sun",1,0)</formula>
    </cfRule>
  </conditionalFormatting>
  <conditionalFormatting sqref="AL225">
    <cfRule type="expression" dxfId="299" priority="316">
      <formula>IF(AL$16="sun",1,0)</formula>
    </cfRule>
  </conditionalFormatting>
  <conditionalFormatting sqref="H233:AC233 AJ233 AL233">
    <cfRule type="expression" dxfId="298" priority="315">
      <formula>IF(H$16="sun",1,0)</formula>
    </cfRule>
  </conditionalFormatting>
  <conditionalFormatting sqref="H233:U233">
    <cfRule type="expression" dxfId="297" priority="314">
      <formula>IF(H$16="sun",1,0)</formula>
    </cfRule>
  </conditionalFormatting>
  <conditionalFormatting sqref="AJ233 AL233">
    <cfRule type="expression" dxfId="296" priority="313">
      <formula>IF(AJ$16="sun",1,0)</formula>
    </cfRule>
  </conditionalFormatting>
  <conditionalFormatting sqref="R233:W233">
    <cfRule type="expression" dxfId="295" priority="312">
      <formula>IF(R$16="sun",1,0)</formula>
    </cfRule>
  </conditionalFormatting>
  <conditionalFormatting sqref="Y233:AC233">
    <cfRule type="expression" dxfId="294" priority="311">
      <formula>IF(Y$16="sun",1,0)</formula>
    </cfRule>
  </conditionalFormatting>
  <conditionalFormatting sqref="AL233">
    <cfRule type="expression" dxfId="293" priority="310">
      <formula>IF(AL$16="sun",1,0)</formula>
    </cfRule>
  </conditionalFormatting>
  <conditionalFormatting sqref="AL233">
    <cfRule type="expression" dxfId="292" priority="309">
      <formula>IF(AL$16="sun",1,0)</formula>
    </cfRule>
  </conditionalFormatting>
  <conditionalFormatting sqref="AL233">
    <cfRule type="expression" dxfId="291" priority="308">
      <formula>IF(AL$16="sun",1,0)</formula>
    </cfRule>
  </conditionalFormatting>
  <conditionalFormatting sqref="AL233">
    <cfRule type="expression" dxfId="290" priority="307">
      <formula>IF(AL$16="sun",1,0)</formula>
    </cfRule>
  </conditionalFormatting>
  <conditionalFormatting sqref="W233:AB233">
    <cfRule type="expression" dxfId="289" priority="306">
      <formula>IF(W$16="sun",1,0)</formula>
    </cfRule>
  </conditionalFormatting>
  <conditionalFormatting sqref="AD233:AH233">
    <cfRule type="expression" dxfId="288" priority="305">
      <formula>IF(AD$16="sun",1,0)</formula>
    </cfRule>
  </conditionalFormatting>
  <conditionalFormatting sqref="AD233:AH233">
    <cfRule type="expression" dxfId="287" priority="304">
      <formula>IF(AD$16="sun",1,0)</formula>
    </cfRule>
  </conditionalFormatting>
  <conditionalFormatting sqref="AL233">
    <cfRule type="expression" dxfId="286" priority="303">
      <formula>IF(AL$16="sun",1,0)</formula>
    </cfRule>
  </conditionalFormatting>
  <conditionalFormatting sqref="H241:AC241 AJ241 AL241">
    <cfRule type="expression" dxfId="285" priority="302">
      <formula>IF(H$16="sun",1,0)</formula>
    </cfRule>
  </conditionalFormatting>
  <conditionalFormatting sqref="H241:U241">
    <cfRule type="expression" dxfId="284" priority="301">
      <formula>IF(H$16="sun",1,0)</formula>
    </cfRule>
  </conditionalFormatting>
  <conditionalFormatting sqref="AJ241 AL241">
    <cfRule type="expression" dxfId="283" priority="300">
      <formula>IF(AJ$16="sun",1,0)</formula>
    </cfRule>
  </conditionalFormatting>
  <conditionalFormatting sqref="R241:W241">
    <cfRule type="expression" dxfId="282" priority="299">
      <formula>IF(R$16="sun",1,0)</formula>
    </cfRule>
  </conditionalFormatting>
  <conditionalFormatting sqref="Y241:AC241">
    <cfRule type="expression" dxfId="281" priority="298">
      <formula>IF(Y$16="sun",1,0)</formula>
    </cfRule>
  </conditionalFormatting>
  <conditionalFormatting sqref="AL241">
    <cfRule type="expression" dxfId="280" priority="297">
      <formula>IF(AL$16="sun",1,0)</formula>
    </cfRule>
  </conditionalFormatting>
  <conditionalFormatting sqref="AL241">
    <cfRule type="expression" dxfId="279" priority="296">
      <formula>IF(AL$16="sun",1,0)</formula>
    </cfRule>
  </conditionalFormatting>
  <conditionalFormatting sqref="AL241">
    <cfRule type="expression" dxfId="278" priority="295">
      <formula>IF(AL$16="sun",1,0)</formula>
    </cfRule>
  </conditionalFormatting>
  <conditionalFormatting sqref="AL241">
    <cfRule type="expression" dxfId="277" priority="294">
      <formula>IF(AL$16="sun",1,0)</formula>
    </cfRule>
  </conditionalFormatting>
  <conditionalFormatting sqref="W241:AB241">
    <cfRule type="expression" dxfId="276" priority="293">
      <formula>IF(W$16="sun",1,0)</formula>
    </cfRule>
  </conditionalFormatting>
  <conditionalFormatting sqref="AD241:AH241">
    <cfRule type="expression" dxfId="275" priority="292">
      <formula>IF(AD$16="sun",1,0)</formula>
    </cfRule>
  </conditionalFormatting>
  <conditionalFormatting sqref="AD241:AH241">
    <cfRule type="expression" dxfId="274" priority="291">
      <formula>IF(AD$16="sun",1,0)</formula>
    </cfRule>
  </conditionalFormatting>
  <conditionalFormatting sqref="AL241">
    <cfRule type="expression" dxfId="273" priority="290">
      <formula>IF(AL$16="sun",1,0)</formula>
    </cfRule>
  </conditionalFormatting>
  <conditionalFormatting sqref="H249:AC249 AJ249:AL249">
    <cfRule type="expression" dxfId="272" priority="289">
      <formula>IF(H$16="sun",1,0)</formula>
    </cfRule>
  </conditionalFormatting>
  <conditionalFormatting sqref="H249:U249">
    <cfRule type="expression" dxfId="271" priority="288">
      <formula>IF(H$16="sun",1,0)</formula>
    </cfRule>
  </conditionalFormatting>
  <conditionalFormatting sqref="AJ249:AL249">
    <cfRule type="expression" dxfId="270" priority="287">
      <formula>IF(AJ$16="sun",1,0)</formula>
    </cfRule>
  </conditionalFormatting>
  <conditionalFormatting sqref="R249:W249">
    <cfRule type="expression" dxfId="269" priority="286">
      <formula>IF(R$16="sun",1,0)</formula>
    </cfRule>
  </conditionalFormatting>
  <conditionalFormatting sqref="Y249:AC249">
    <cfRule type="expression" dxfId="268" priority="285">
      <formula>IF(Y$16="sun",1,0)</formula>
    </cfRule>
  </conditionalFormatting>
  <conditionalFormatting sqref="AL249">
    <cfRule type="expression" dxfId="267" priority="284">
      <formula>IF(AL$16="sun",1,0)</formula>
    </cfRule>
  </conditionalFormatting>
  <conditionalFormatting sqref="AL249">
    <cfRule type="expression" dxfId="266" priority="283">
      <formula>IF(AL$16="sun",1,0)</formula>
    </cfRule>
  </conditionalFormatting>
  <conditionalFormatting sqref="AL249">
    <cfRule type="expression" dxfId="265" priority="282">
      <formula>IF(AL$16="sun",1,0)</formula>
    </cfRule>
  </conditionalFormatting>
  <conditionalFormatting sqref="AL249">
    <cfRule type="expression" dxfId="264" priority="281">
      <formula>IF(AL$16="sun",1,0)</formula>
    </cfRule>
  </conditionalFormatting>
  <conditionalFormatting sqref="W249:AB249">
    <cfRule type="expression" dxfId="263" priority="280">
      <formula>IF(W$16="sun",1,0)</formula>
    </cfRule>
  </conditionalFormatting>
  <conditionalFormatting sqref="AD249:AH249">
    <cfRule type="expression" dxfId="262" priority="279">
      <formula>IF(AD$16="sun",1,0)</formula>
    </cfRule>
  </conditionalFormatting>
  <conditionalFormatting sqref="AD249:AH249">
    <cfRule type="expression" dxfId="261" priority="278">
      <formula>IF(AD$16="sun",1,0)</formula>
    </cfRule>
  </conditionalFormatting>
  <conditionalFormatting sqref="AL249">
    <cfRule type="expression" dxfId="260" priority="277">
      <formula>IF(AL$16="sun",1,0)</formula>
    </cfRule>
  </conditionalFormatting>
  <conditionalFormatting sqref="H257:AC257 AJ257:AL257">
    <cfRule type="expression" dxfId="259" priority="276">
      <formula>IF(H$16="sun",1,0)</formula>
    </cfRule>
  </conditionalFormatting>
  <conditionalFormatting sqref="H257:U257">
    <cfRule type="expression" dxfId="258" priority="275">
      <formula>IF(H$16="sun",1,0)</formula>
    </cfRule>
  </conditionalFormatting>
  <conditionalFormatting sqref="AJ257:AL257">
    <cfRule type="expression" dxfId="257" priority="274">
      <formula>IF(AJ$16="sun",1,0)</formula>
    </cfRule>
  </conditionalFormatting>
  <conditionalFormatting sqref="R257:W257">
    <cfRule type="expression" dxfId="256" priority="273">
      <formula>IF(R$16="sun",1,0)</formula>
    </cfRule>
  </conditionalFormatting>
  <conditionalFormatting sqref="Y257:AC257">
    <cfRule type="expression" dxfId="255" priority="272">
      <formula>IF(Y$16="sun",1,0)</formula>
    </cfRule>
  </conditionalFormatting>
  <conditionalFormatting sqref="AL257">
    <cfRule type="expression" dxfId="254" priority="271">
      <formula>IF(AL$16="sun",1,0)</formula>
    </cfRule>
  </conditionalFormatting>
  <conditionalFormatting sqref="AL257">
    <cfRule type="expression" dxfId="253" priority="270">
      <formula>IF(AL$16="sun",1,0)</formula>
    </cfRule>
  </conditionalFormatting>
  <conditionalFormatting sqref="AL257">
    <cfRule type="expression" dxfId="252" priority="269">
      <formula>IF(AL$16="sun",1,0)</formula>
    </cfRule>
  </conditionalFormatting>
  <conditionalFormatting sqref="AL257">
    <cfRule type="expression" dxfId="251" priority="268">
      <formula>IF(AL$16="sun",1,0)</formula>
    </cfRule>
  </conditionalFormatting>
  <conditionalFormatting sqref="W257:AB257">
    <cfRule type="expression" dxfId="250" priority="267">
      <formula>IF(W$16="sun",1,0)</formula>
    </cfRule>
  </conditionalFormatting>
  <conditionalFormatting sqref="AD257:AH257">
    <cfRule type="expression" dxfId="249" priority="266">
      <formula>IF(AD$16="sun",1,0)</formula>
    </cfRule>
  </conditionalFormatting>
  <conditionalFormatting sqref="AD257:AH257">
    <cfRule type="expression" dxfId="248" priority="265">
      <formula>IF(AD$16="sun",1,0)</formula>
    </cfRule>
  </conditionalFormatting>
  <conditionalFormatting sqref="AL257">
    <cfRule type="expression" dxfId="247" priority="264">
      <formula>IF(AL$16="sun",1,0)</formula>
    </cfRule>
  </conditionalFormatting>
  <conditionalFormatting sqref="H265:AC265 AJ265:AL265">
    <cfRule type="expression" dxfId="246" priority="263">
      <formula>IF(H$16="sun",1,0)</formula>
    </cfRule>
  </conditionalFormatting>
  <conditionalFormatting sqref="H265:U265">
    <cfRule type="expression" dxfId="245" priority="262">
      <formula>IF(H$16="sun",1,0)</formula>
    </cfRule>
  </conditionalFormatting>
  <conditionalFormatting sqref="AJ265:AL265">
    <cfRule type="expression" dxfId="244" priority="261">
      <formula>IF(AJ$16="sun",1,0)</formula>
    </cfRule>
  </conditionalFormatting>
  <conditionalFormatting sqref="R265:W265">
    <cfRule type="expression" dxfId="243" priority="260">
      <formula>IF(R$16="sun",1,0)</formula>
    </cfRule>
  </conditionalFormatting>
  <conditionalFormatting sqref="Y265:AC265">
    <cfRule type="expression" dxfId="242" priority="259">
      <formula>IF(Y$16="sun",1,0)</formula>
    </cfRule>
  </conditionalFormatting>
  <conditionalFormatting sqref="AL265">
    <cfRule type="expression" dxfId="241" priority="258">
      <formula>IF(AL$16="sun",1,0)</formula>
    </cfRule>
  </conditionalFormatting>
  <conditionalFormatting sqref="AL265">
    <cfRule type="expression" dxfId="240" priority="257">
      <formula>IF(AL$16="sun",1,0)</formula>
    </cfRule>
  </conditionalFormatting>
  <conditionalFormatting sqref="AL265">
    <cfRule type="expression" dxfId="239" priority="256">
      <formula>IF(AL$16="sun",1,0)</formula>
    </cfRule>
  </conditionalFormatting>
  <conditionalFormatting sqref="AL265">
    <cfRule type="expression" dxfId="238" priority="255">
      <formula>IF(AL$16="sun",1,0)</formula>
    </cfRule>
  </conditionalFormatting>
  <conditionalFormatting sqref="W265:AB265">
    <cfRule type="expression" dxfId="237" priority="254">
      <formula>IF(W$16="sun",1,0)</formula>
    </cfRule>
  </conditionalFormatting>
  <conditionalFormatting sqref="AD265:AH265">
    <cfRule type="expression" dxfId="236" priority="253">
      <formula>IF(AD$16="sun",1,0)</formula>
    </cfRule>
  </conditionalFormatting>
  <conditionalFormatting sqref="AD265:AH265">
    <cfRule type="expression" dxfId="235" priority="252">
      <formula>IF(AD$16="sun",1,0)</formula>
    </cfRule>
  </conditionalFormatting>
  <conditionalFormatting sqref="AL265">
    <cfRule type="expression" dxfId="234" priority="251">
      <formula>IF(AL$16="sun",1,0)</formula>
    </cfRule>
  </conditionalFormatting>
  <conditionalFormatting sqref="H273:AC273 AJ273:AK273">
    <cfRule type="expression" dxfId="233" priority="250">
      <formula>IF(H$16="sun",1,0)</formula>
    </cfRule>
  </conditionalFormatting>
  <conditionalFormatting sqref="H273:U273">
    <cfRule type="expression" dxfId="232" priority="249">
      <formula>IF(H$16="sun",1,0)</formula>
    </cfRule>
  </conditionalFormatting>
  <conditionalFormatting sqref="AJ273:AK273">
    <cfRule type="expression" dxfId="231" priority="248">
      <formula>IF(AJ$16="sun",1,0)</formula>
    </cfRule>
  </conditionalFormatting>
  <conditionalFormatting sqref="R273:W273">
    <cfRule type="expression" dxfId="230" priority="247">
      <formula>IF(R$16="sun",1,0)</formula>
    </cfRule>
  </conditionalFormatting>
  <conditionalFormatting sqref="Y273:AC273">
    <cfRule type="expression" dxfId="229" priority="246">
      <formula>IF(Y$16="sun",1,0)</formula>
    </cfRule>
  </conditionalFormatting>
  <conditionalFormatting sqref="W273:AB273">
    <cfRule type="expression" dxfId="228" priority="241">
      <formula>IF(W$16="sun",1,0)</formula>
    </cfRule>
  </conditionalFormatting>
  <conditionalFormatting sqref="AD273:AI273">
    <cfRule type="expression" dxfId="227" priority="240">
      <formula>IF(AD$16="sun",1,0)</formula>
    </cfRule>
  </conditionalFormatting>
  <conditionalFormatting sqref="AD273:AI273">
    <cfRule type="expression" dxfId="226" priority="239">
      <formula>IF(AD$16="sun",1,0)</formula>
    </cfRule>
  </conditionalFormatting>
  <conditionalFormatting sqref="AJ281:AL281 H281:AC281">
    <cfRule type="expression" dxfId="225" priority="237">
      <formula>IF(H$16="sun",1,0)</formula>
    </cfRule>
  </conditionalFormatting>
  <conditionalFormatting sqref="H281:U281">
    <cfRule type="expression" dxfId="224" priority="236">
      <formula>IF(H$16="sun",1,0)</formula>
    </cfRule>
  </conditionalFormatting>
  <conditionalFormatting sqref="AJ281:AL281">
    <cfRule type="expression" dxfId="223" priority="235">
      <formula>IF(AJ$16="sun",1,0)</formula>
    </cfRule>
  </conditionalFormatting>
  <conditionalFormatting sqref="R281:W281">
    <cfRule type="expression" dxfId="222" priority="234">
      <formula>IF(R$16="sun",1,0)</formula>
    </cfRule>
  </conditionalFormatting>
  <conditionalFormatting sqref="Y281:AC281">
    <cfRule type="expression" dxfId="221" priority="233">
      <formula>IF(Y$16="sun",1,0)</formula>
    </cfRule>
  </conditionalFormatting>
  <conditionalFormatting sqref="AL281">
    <cfRule type="expression" dxfId="220" priority="232">
      <formula>IF(AL$16="sun",1,0)</formula>
    </cfRule>
  </conditionalFormatting>
  <conditionalFormatting sqref="AL281">
    <cfRule type="expression" dxfId="219" priority="231">
      <formula>IF(AL$16="sun",1,0)</formula>
    </cfRule>
  </conditionalFormatting>
  <conditionalFormatting sqref="AL281">
    <cfRule type="expression" dxfId="218" priority="230">
      <formula>IF(AL$16="sun",1,0)</formula>
    </cfRule>
  </conditionalFormatting>
  <conditionalFormatting sqref="AL281">
    <cfRule type="expression" dxfId="217" priority="229">
      <formula>IF(AL$16="sun",1,0)</formula>
    </cfRule>
  </conditionalFormatting>
  <conditionalFormatting sqref="W281:AB281">
    <cfRule type="expression" dxfId="216" priority="228">
      <formula>IF(W$16="sun",1,0)</formula>
    </cfRule>
  </conditionalFormatting>
  <conditionalFormatting sqref="AH281">
    <cfRule type="expression" dxfId="215" priority="227">
      <formula>IF(AH$16="sun",1,0)</formula>
    </cfRule>
  </conditionalFormatting>
  <conditionalFormatting sqref="AH281">
    <cfRule type="expression" dxfId="214" priority="226">
      <formula>IF(AH$16="sun",1,0)</formula>
    </cfRule>
  </conditionalFormatting>
  <conditionalFormatting sqref="AL281">
    <cfRule type="expression" dxfId="213" priority="225">
      <formula>IF(AL$16="sun",1,0)</formula>
    </cfRule>
  </conditionalFormatting>
  <conditionalFormatting sqref="W281:AB281">
    <cfRule type="expression" dxfId="212" priority="224">
      <formula>IF(W$16="sun",1,0)</formula>
    </cfRule>
  </conditionalFormatting>
  <conditionalFormatting sqref="AD281:AG281">
    <cfRule type="expression" dxfId="211" priority="223">
      <formula>IF(AD$16="sun",1,0)</formula>
    </cfRule>
  </conditionalFormatting>
  <conditionalFormatting sqref="AD281:AG281">
    <cfRule type="expression" dxfId="210" priority="222">
      <formula>IF(AD$16="sun",1,0)</formula>
    </cfRule>
  </conditionalFormatting>
  <conditionalFormatting sqref="W113:AB113">
    <cfRule type="expression" dxfId="209" priority="221">
      <formula>IF(W$16="sun",1,0)</formula>
    </cfRule>
  </conditionalFormatting>
  <conditionalFormatting sqref="AD113:AI113">
    <cfRule type="expression" dxfId="208" priority="220">
      <formula>IF(AD$16="sun",1,0)</formula>
    </cfRule>
  </conditionalFormatting>
  <conditionalFormatting sqref="AD113:AI113">
    <cfRule type="expression" dxfId="207" priority="219">
      <formula>IF(AD$16="sun",1,0)</formula>
    </cfRule>
  </conditionalFormatting>
  <conditionalFormatting sqref="AL113">
    <cfRule type="expression" dxfId="206" priority="218">
      <formula>IF(AL$16="sun",1,0)</formula>
    </cfRule>
  </conditionalFormatting>
  <conditionalFormatting sqref="H433">
    <cfRule type="expression" dxfId="205" priority="217">
      <formula>IF(H$16="sun",1,0)</formula>
    </cfRule>
  </conditionalFormatting>
  <conditionalFormatting sqref="H449">
    <cfRule type="expression" dxfId="204" priority="216">
      <formula>IF(H$16="sun",1,0)</formula>
    </cfRule>
  </conditionalFormatting>
  <conditionalFormatting sqref="H449">
    <cfRule type="expression" dxfId="203" priority="215">
      <formula>IF(H$16="SUN",1,0)</formula>
    </cfRule>
  </conditionalFormatting>
  <conditionalFormatting sqref="H457">
    <cfRule type="expression" dxfId="202" priority="214">
      <formula>IF(H$16="SUN",1,0)</formula>
    </cfRule>
  </conditionalFormatting>
  <conditionalFormatting sqref="H465">
    <cfRule type="expression" dxfId="201" priority="213">
      <formula>IF(H$16="SUN",1,0)</formula>
    </cfRule>
  </conditionalFormatting>
  <conditionalFormatting sqref="H473">
    <cfRule type="expression" dxfId="200" priority="212">
      <formula>IF(H$16="sun",1,0)</formula>
    </cfRule>
  </conditionalFormatting>
  <conditionalFormatting sqref="H473">
    <cfRule type="expression" dxfId="199" priority="211">
      <formula>IF(H$16="SUN",1,0)</formula>
    </cfRule>
  </conditionalFormatting>
  <conditionalFormatting sqref="H481">
    <cfRule type="expression" dxfId="198" priority="210">
      <formula>IF(H$16="sun",1,0)</formula>
    </cfRule>
  </conditionalFormatting>
  <conditionalFormatting sqref="H481">
    <cfRule type="expression" dxfId="197" priority="209">
      <formula>IF(H$16="SUN",1,0)</formula>
    </cfRule>
  </conditionalFormatting>
  <conditionalFormatting sqref="H489">
    <cfRule type="expression" dxfId="196" priority="208">
      <formula>IF(H$16="sun",1,0)</formula>
    </cfRule>
  </conditionalFormatting>
  <conditionalFormatting sqref="H489">
    <cfRule type="expression" dxfId="195" priority="207">
      <formula>IF(H$16="SUN",1,0)</formula>
    </cfRule>
  </conditionalFormatting>
  <conditionalFormatting sqref="H497">
    <cfRule type="expression" dxfId="194" priority="206">
      <formula>IF(H$16="sun",1,0)</formula>
    </cfRule>
  </conditionalFormatting>
  <conditionalFormatting sqref="H497">
    <cfRule type="expression" dxfId="193" priority="205">
      <formula>IF(H$16="SUN",1,0)</formula>
    </cfRule>
  </conditionalFormatting>
  <conditionalFormatting sqref="P433:U433">
    <cfRule type="expression" dxfId="192" priority="204">
      <formula>IF(P$16="sun",1,0)</formula>
    </cfRule>
  </conditionalFormatting>
  <conditionalFormatting sqref="P433:U433">
    <cfRule type="expression" dxfId="191" priority="203">
      <formula>IF(P$16="SUN",1,0)</formula>
    </cfRule>
  </conditionalFormatting>
  <conditionalFormatting sqref="P433:U433">
    <cfRule type="expression" dxfId="190" priority="202">
      <formula>IF(P$16="sun",1,0)</formula>
    </cfRule>
  </conditionalFormatting>
  <conditionalFormatting sqref="W433:AA433">
    <cfRule type="expression" dxfId="189" priority="201">
      <formula>IF(W$16="sun",1,0)</formula>
    </cfRule>
  </conditionalFormatting>
  <conditionalFormatting sqref="W433:AA433">
    <cfRule type="expression" dxfId="188" priority="200">
      <formula>IF(W$16="SUN",1,0)</formula>
    </cfRule>
  </conditionalFormatting>
  <conditionalFormatting sqref="W433:AA433">
    <cfRule type="expression" dxfId="187" priority="199">
      <formula>IF(W$16="sun",1,0)</formula>
    </cfRule>
  </conditionalFormatting>
  <conditionalFormatting sqref="AB433">
    <cfRule type="expression" dxfId="186" priority="198">
      <formula>IF(AB$16="sun",1,0)</formula>
    </cfRule>
  </conditionalFormatting>
  <conditionalFormatting sqref="AB433">
    <cfRule type="expression" dxfId="185" priority="197">
      <formula>IF(AB$16="SUN",1,0)</formula>
    </cfRule>
  </conditionalFormatting>
  <conditionalFormatting sqref="AB433">
    <cfRule type="expression" dxfId="184" priority="196">
      <formula>IF(AB$16="sun",1,0)</formula>
    </cfRule>
  </conditionalFormatting>
  <conditionalFormatting sqref="AD433:AI433">
    <cfRule type="expression" dxfId="183" priority="195">
      <formula>IF(AD$16="sun",1,0)</formula>
    </cfRule>
  </conditionalFormatting>
  <conditionalFormatting sqref="AD433:AI433">
    <cfRule type="expression" dxfId="182" priority="194">
      <formula>IF(AD$16="SUN",1,0)</formula>
    </cfRule>
  </conditionalFormatting>
  <conditionalFormatting sqref="AD433:AI433">
    <cfRule type="expression" dxfId="181" priority="193">
      <formula>IF(AD$16="sun",1,0)</formula>
    </cfRule>
  </conditionalFormatting>
  <conditionalFormatting sqref="AL433">
    <cfRule type="expression" dxfId="180" priority="192">
      <formula>IF(AL$16="sun",1,0)</formula>
    </cfRule>
  </conditionalFormatting>
  <conditionalFormatting sqref="AL433">
    <cfRule type="expression" dxfId="179" priority="191">
      <formula>IF(AL$16="SUN",1,0)</formula>
    </cfRule>
  </conditionalFormatting>
  <conditionalFormatting sqref="AL433">
    <cfRule type="expression" dxfId="178" priority="190">
      <formula>IF(AL$16="sun",1,0)</formula>
    </cfRule>
  </conditionalFormatting>
  <conditionalFormatting sqref="H530:AL536 I529:AL529">
    <cfRule type="expression" dxfId="177" priority="189">
      <formula>IF(H$16="sun",1,0)</formula>
    </cfRule>
  </conditionalFormatting>
  <conditionalFormatting sqref="B529:C536">
    <cfRule type="duplicateValues" dxfId="176" priority="188"/>
  </conditionalFormatting>
  <conditionalFormatting sqref="H505">
    <cfRule type="expression" dxfId="175" priority="187">
      <formula>IF(H$16="sun",1,0)</formula>
    </cfRule>
  </conditionalFormatting>
  <conditionalFormatting sqref="H505">
    <cfRule type="expression" dxfId="174" priority="186">
      <formula>IF(H$16="SUN",1,0)</formula>
    </cfRule>
  </conditionalFormatting>
  <conditionalFormatting sqref="H513">
    <cfRule type="expression" dxfId="173" priority="185">
      <formula>IF(H$16="sun",1,0)</formula>
    </cfRule>
  </conditionalFormatting>
  <conditionalFormatting sqref="H513">
    <cfRule type="expression" dxfId="172" priority="184">
      <formula>IF(H$16="SUN",1,0)</formula>
    </cfRule>
  </conditionalFormatting>
  <conditionalFormatting sqref="H521">
    <cfRule type="expression" dxfId="171" priority="181">
      <formula>IF(H$16="sun",1,0)</formula>
    </cfRule>
  </conditionalFormatting>
  <conditionalFormatting sqref="H521">
    <cfRule type="expression" dxfId="170" priority="180">
      <formula>IF(H$16="SUN",1,0)</formula>
    </cfRule>
  </conditionalFormatting>
  <conditionalFormatting sqref="H529">
    <cfRule type="expression" dxfId="169" priority="179">
      <formula>IF(H$16="sun",1,0)</formula>
    </cfRule>
  </conditionalFormatting>
  <conditionalFormatting sqref="H529">
    <cfRule type="expression" dxfId="168" priority="178">
      <formula>IF(H$16="SUN",1,0)</formula>
    </cfRule>
  </conditionalFormatting>
  <conditionalFormatting sqref="H537">
    <cfRule type="expression" dxfId="167" priority="177">
      <formula>IF(H$16="sun",1,0)</formula>
    </cfRule>
  </conditionalFormatting>
  <conditionalFormatting sqref="H537">
    <cfRule type="expression" dxfId="166" priority="176">
      <formula>IF(H$16="SUN",1,0)</formula>
    </cfRule>
  </conditionalFormatting>
  <conditionalFormatting sqref="H545">
    <cfRule type="expression" dxfId="165" priority="175">
      <formula>IF(H$16="sun",1,0)</formula>
    </cfRule>
  </conditionalFormatting>
  <conditionalFormatting sqref="H545">
    <cfRule type="expression" dxfId="164" priority="174">
      <formula>IF(H$16="SUN",1,0)</formula>
    </cfRule>
  </conditionalFormatting>
  <conditionalFormatting sqref="H553">
    <cfRule type="expression" dxfId="163" priority="173">
      <formula>IF(H$16="sun",1,0)</formula>
    </cfRule>
  </conditionalFormatting>
  <conditionalFormatting sqref="H553">
    <cfRule type="expression" dxfId="162" priority="172">
      <formula>IF(H$16="SUN",1,0)</formula>
    </cfRule>
  </conditionalFormatting>
  <conditionalFormatting sqref="H561">
    <cfRule type="expression" dxfId="161" priority="171">
      <formula>IF(H$16="sun",1,0)</formula>
    </cfRule>
  </conditionalFormatting>
  <conditionalFormatting sqref="H561">
    <cfRule type="expression" dxfId="160" priority="170">
      <formula>IF(H$16="SUN",1,0)</formula>
    </cfRule>
  </conditionalFormatting>
  <conditionalFormatting sqref="H569">
    <cfRule type="expression" dxfId="159" priority="169">
      <formula>IF(H$16="sun",1,0)</formula>
    </cfRule>
  </conditionalFormatting>
  <conditionalFormatting sqref="H569">
    <cfRule type="expression" dxfId="158" priority="168">
      <formula>IF(H$16="SUN",1,0)</formula>
    </cfRule>
  </conditionalFormatting>
  <conditionalFormatting sqref="H577">
    <cfRule type="expression" dxfId="157" priority="167">
      <formula>IF(H$16="sun",1,0)</formula>
    </cfRule>
  </conditionalFormatting>
  <conditionalFormatting sqref="H577">
    <cfRule type="expression" dxfId="156" priority="166">
      <formula>IF(H$16="SUN",1,0)</formula>
    </cfRule>
  </conditionalFormatting>
  <conditionalFormatting sqref="H585">
    <cfRule type="expression" dxfId="155" priority="165">
      <formula>IF(H$16="sun",1,0)</formula>
    </cfRule>
  </conditionalFormatting>
  <conditionalFormatting sqref="H585">
    <cfRule type="expression" dxfId="154" priority="164">
      <formula>IF(H$16="SUN",1,0)</formula>
    </cfRule>
  </conditionalFormatting>
  <conditionalFormatting sqref="H594">
    <cfRule type="expression" dxfId="153" priority="163">
      <formula>IF(H$16="sun",1,0)</formula>
    </cfRule>
  </conditionalFormatting>
  <conditionalFormatting sqref="H594">
    <cfRule type="expression" dxfId="152" priority="162">
      <formula>IF(H$16="SUN",1,0)</formula>
    </cfRule>
  </conditionalFormatting>
  <conditionalFormatting sqref="H617:H1184 H1193:H1408">
    <cfRule type="expression" dxfId="151" priority="161">
      <formula>IF(H$16="sun",1,0)</formula>
    </cfRule>
  </conditionalFormatting>
  <conditionalFormatting sqref="H1817:AL1824">
    <cfRule type="expression" dxfId="150" priority="160">
      <formula>IF(H$16="sun",1,0)</formula>
    </cfRule>
  </conditionalFormatting>
  <conditionalFormatting sqref="H2697:AL2704">
    <cfRule type="expression" dxfId="149" priority="158">
      <formula>IF(H$16="sun",1,0)</formula>
    </cfRule>
  </conditionalFormatting>
  <conditionalFormatting sqref="N2809:AL2816">
    <cfRule type="expression" dxfId="148" priority="157">
      <formula>IF(N$16="sun",1,0)</formula>
    </cfRule>
  </conditionalFormatting>
  <conditionalFormatting sqref="H2809:L2816">
    <cfRule type="expression" dxfId="147" priority="156">
      <formula>IF(H$16="sun",1,0)</formula>
    </cfRule>
  </conditionalFormatting>
  <conditionalFormatting sqref="M2809:M2816">
    <cfRule type="expression" dxfId="146" priority="155">
      <formula>IF(M$16="sun",1,0)</formula>
    </cfRule>
  </conditionalFormatting>
  <conditionalFormatting sqref="H2986:AL2992 H2985:AH2985 AJ2985:AL2985">
    <cfRule type="expression" dxfId="145" priority="154">
      <formula>IF(H$16="sun",1,0)</formula>
    </cfRule>
  </conditionalFormatting>
  <conditionalFormatting sqref="H3393:AL3400">
    <cfRule type="expression" dxfId="144" priority="153">
      <formula>IF(H$16="sun",1,0)</formula>
    </cfRule>
  </conditionalFormatting>
  <conditionalFormatting sqref="H3386:AL3392 N3378:AL3384 N3377:AH3377 AJ3377:AL3377 H3385:AH3385 AJ3385:AL3385">
    <cfRule type="expression" dxfId="143" priority="152">
      <formula>IF(H$16="sun",1,0)</formula>
    </cfRule>
  </conditionalFormatting>
  <conditionalFormatting sqref="H3377:L3384">
    <cfRule type="expression" dxfId="142" priority="151">
      <formula>IF(H$16="sun",1,0)</formula>
    </cfRule>
  </conditionalFormatting>
  <conditionalFormatting sqref="M3377:M3384">
    <cfRule type="expression" dxfId="141" priority="150">
      <formula>IF(M$16="sun",1,0)</formula>
    </cfRule>
  </conditionalFormatting>
  <conditionalFormatting sqref="H3513:AL3520">
    <cfRule type="expression" dxfId="140" priority="149">
      <formula>IF(H$16="sun",1,0)</formula>
    </cfRule>
  </conditionalFormatting>
  <conditionalFormatting sqref="N3881:AL3888 H3889:AL3896 H3865:AL3880">
    <cfRule type="expression" dxfId="139" priority="148">
      <formula>IF(H$16="sun",1,0)</formula>
    </cfRule>
  </conditionalFormatting>
  <conditionalFormatting sqref="H3881:L3888">
    <cfRule type="expression" dxfId="138" priority="147">
      <formula>IF(H$16="sun",1,0)</formula>
    </cfRule>
  </conditionalFormatting>
  <conditionalFormatting sqref="M3881:M3888">
    <cfRule type="expression" dxfId="137" priority="146">
      <formula>IF(M$16="sun",1,0)</formula>
    </cfRule>
  </conditionalFormatting>
  <conditionalFormatting sqref="H4017:AL4024">
    <cfRule type="expression" dxfId="136" priority="145">
      <formula>IF(H$16="sun",1,0)</formula>
    </cfRule>
  </conditionalFormatting>
  <conditionalFormatting sqref="N4209:AL4216">
    <cfRule type="expression" dxfId="135" priority="144">
      <formula>IF(N$16="sun",1,0)</formula>
    </cfRule>
  </conditionalFormatting>
  <conditionalFormatting sqref="M4209:M4216">
    <cfRule type="expression" dxfId="134" priority="136">
      <formula>IF(M$16="sun",1,0)</formula>
    </cfRule>
  </conditionalFormatting>
  <conditionalFormatting sqref="H4209:L4210 H4214:L4216 H4211:H4213 J4211:L4213">
    <cfRule type="expression" dxfId="133" priority="137">
      <formula>IF(H$16="sun",1,0)</formula>
    </cfRule>
  </conditionalFormatting>
  <conditionalFormatting sqref="B4209:B4216">
    <cfRule type="containsText" dxfId="132" priority="142" operator="containsText" text="UL">
      <formula>NOT(ISERROR(SEARCH("UL",B4209)))</formula>
    </cfRule>
    <cfRule type="containsText" dxfId="131" priority="143" operator="containsText" text="AL">
      <formula>NOT(ISERROR(SEARCH("AL",B4209)))</formula>
    </cfRule>
  </conditionalFormatting>
  <conditionalFormatting sqref="B4209:B4216">
    <cfRule type="containsText" dxfId="130" priority="141" operator="containsText" text="NL">
      <formula>NOT(ISERROR(SEARCH("NL",B4209)))</formula>
    </cfRule>
  </conditionalFormatting>
  <conditionalFormatting sqref="B4209:B4216">
    <cfRule type="containsText" dxfId="129" priority="140" operator="containsText" text="IL">
      <formula>NOT(ISERROR(SEARCH("IL",B4209)))</formula>
    </cfRule>
  </conditionalFormatting>
  <conditionalFormatting sqref="B4209:B4216">
    <cfRule type="containsText" dxfId="128" priority="138" operator="containsText" text="NH">
      <formula>NOT(ISERROR(SEARCH("NH",B4209)))</formula>
    </cfRule>
    <cfRule type="containsText" dxfId="127" priority="139" operator="containsText" text="sl">
      <formula>NOT(ISERROR(SEARCH("sl",B4209)))</formula>
    </cfRule>
  </conditionalFormatting>
  <conditionalFormatting sqref="I4211:I4213">
    <cfRule type="expression" dxfId="126" priority="135">
      <formula>IF(I$16="sun",1,0)</formula>
    </cfRule>
  </conditionalFormatting>
  <conditionalFormatting sqref="J4299:AL4301 H4302:AL4304 H4297:AL4298">
    <cfRule type="expression" dxfId="125" priority="132">
      <formula>IF(H$16="sun",1,0)</formula>
    </cfRule>
  </conditionalFormatting>
  <conditionalFormatting sqref="H4299:H4301">
    <cfRule type="expression" dxfId="124" priority="131">
      <formula>IF(H$16="sun",1,0)</formula>
    </cfRule>
  </conditionalFormatting>
  <conditionalFormatting sqref="I4299:I4301">
    <cfRule type="expression" dxfId="123" priority="130">
      <formula>IF(I$16="sun",1,0)</formula>
    </cfRule>
  </conditionalFormatting>
  <conditionalFormatting sqref="N4953:AL4960">
    <cfRule type="expression" dxfId="122" priority="129">
      <formula>IF(N$16="sun",1,0)</formula>
    </cfRule>
  </conditionalFormatting>
  <conditionalFormatting sqref="H4953:L4960">
    <cfRule type="expression" dxfId="121" priority="128">
      <formula>IF(H$16="sun",1,0)</formula>
    </cfRule>
  </conditionalFormatting>
  <conditionalFormatting sqref="M4953:M4960">
    <cfRule type="expression" dxfId="120" priority="127">
      <formula>IF(M$16="sun",1,0)</formula>
    </cfRule>
  </conditionalFormatting>
  <conditionalFormatting sqref="H1465:AL1472">
    <cfRule type="expression" dxfId="119" priority="126">
      <formula>IF(H$16="sun",1,0)</formula>
    </cfRule>
  </conditionalFormatting>
  <conditionalFormatting sqref="H2706:AL2712 H2705:AH2705 AJ2705 AL2705">
    <cfRule type="expression" dxfId="118" priority="125">
      <formula>IF(H$16="sun",1,0)</formula>
    </cfRule>
  </conditionalFormatting>
  <conditionalFormatting sqref="H3626:AL3632 H3625:AH3625 AJ3625:AL3625">
    <cfRule type="expression" dxfId="117" priority="124">
      <formula>IF(H$16="sun",1,0)</formula>
    </cfRule>
  </conditionalFormatting>
  <conditionalFormatting sqref="J4107:AL4109 H4105:AL4106 H4110:AL4112">
    <cfRule type="expression" dxfId="116" priority="123">
      <formula>IF(H$16="sun",1,0)</formula>
    </cfRule>
  </conditionalFormatting>
  <conditionalFormatting sqref="H4107:H4109">
    <cfRule type="expression" dxfId="115" priority="122">
      <formula>IF(H$16="sun",1,0)</formula>
    </cfRule>
  </conditionalFormatting>
  <conditionalFormatting sqref="I4107:I4109">
    <cfRule type="expression" dxfId="114" priority="121">
      <formula>IF(I$16="sun",1,0)</formula>
    </cfRule>
  </conditionalFormatting>
  <conditionalFormatting sqref="H4417:AL4424">
    <cfRule type="expression" dxfId="113" priority="120">
      <formula>IF(H$16="sun",1,0)</formula>
    </cfRule>
  </conditionalFormatting>
  <conditionalFormatting sqref="B4417:B4424">
    <cfRule type="containsText" dxfId="112" priority="118" operator="containsText" text="UL">
      <formula>NOT(ISERROR(SEARCH("UL",B4417)))</formula>
    </cfRule>
    <cfRule type="containsText" dxfId="111" priority="119" operator="containsText" text="AL">
      <formula>NOT(ISERROR(SEARCH("AL",B4417)))</formula>
    </cfRule>
  </conditionalFormatting>
  <conditionalFormatting sqref="B4417:B4424">
    <cfRule type="containsText" dxfId="110" priority="117" operator="containsText" text="NL">
      <formula>NOT(ISERROR(SEARCH("NL",B4417)))</formula>
    </cfRule>
  </conditionalFormatting>
  <conditionalFormatting sqref="B4417:B4424">
    <cfRule type="containsText" dxfId="109" priority="116" operator="containsText" text="IL">
      <formula>NOT(ISERROR(SEARCH("IL",B4417)))</formula>
    </cfRule>
  </conditionalFormatting>
  <conditionalFormatting sqref="B4417:B4424">
    <cfRule type="containsText" dxfId="108" priority="114" operator="containsText" text="NH">
      <formula>NOT(ISERROR(SEARCH("NH",B4417)))</formula>
    </cfRule>
    <cfRule type="containsText" dxfId="107" priority="115" operator="containsText" text="sl">
      <formula>NOT(ISERROR(SEARCH("sl",B4417)))</formula>
    </cfRule>
  </conditionalFormatting>
  <conditionalFormatting sqref="N4969:AL4976">
    <cfRule type="expression" dxfId="106" priority="113">
      <formula>IF(N$16="sun",1,0)</formula>
    </cfRule>
  </conditionalFormatting>
  <conditionalFormatting sqref="H4969:L4976">
    <cfRule type="expression" dxfId="105" priority="112">
      <formula>IF(H$16="sun",1,0)</formula>
    </cfRule>
  </conditionalFormatting>
  <conditionalFormatting sqref="M4969:M4976">
    <cfRule type="expression" dxfId="104" priority="111">
      <formula>IF(M$16="sun",1,0)</formula>
    </cfRule>
  </conditionalFormatting>
  <conditionalFormatting sqref="N4961:AL4968">
    <cfRule type="expression" dxfId="103" priority="110">
      <formula>IF(N$16="sun",1,0)</formula>
    </cfRule>
  </conditionalFormatting>
  <conditionalFormatting sqref="H4961:L4968">
    <cfRule type="expression" dxfId="102" priority="109">
      <formula>IF(H$16="sun",1,0)</formula>
    </cfRule>
  </conditionalFormatting>
  <conditionalFormatting sqref="M4961:M4968">
    <cfRule type="expression" dxfId="101" priority="108">
      <formula>IF(M$16="sun",1,0)</formula>
    </cfRule>
  </conditionalFormatting>
  <conditionalFormatting sqref="I1185:AL1192">
    <cfRule type="expression" dxfId="100" priority="103">
      <formula>IF(I$16="sun",1,0)</formula>
    </cfRule>
  </conditionalFormatting>
  <conditionalFormatting sqref="B1185:C1192">
    <cfRule type="duplicateValues" dxfId="99" priority="104"/>
  </conditionalFormatting>
  <conditionalFormatting sqref="H1185:H1192">
    <cfRule type="expression" dxfId="98" priority="102">
      <formula>IF(H$16="sun",1,0)</formula>
    </cfRule>
  </conditionalFormatting>
  <conditionalFormatting sqref="B1193:C1193">
    <cfRule type="duplicateValues" dxfId="97" priority="101"/>
  </conditionalFormatting>
  <conditionalFormatting sqref="H3113:AL3120">
    <cfRule type="expression" dxfId="96" priority="99">
      <formula>IF(H$16="sun",1,0)</formula>
    </cfRule>
  </conditionalFormatting>
  <conditionalFormatting sqref="H4458:AL4464 H4457:AH4457 AJ4457:AL4457">
    <cfRule type="expression" dxfId="95" priority="98">
      <formula>IF(H$16="sun",1,0)</formula>
    </cfRule>
  </conditionalFormatting>
  <conditionalFormatting sqref="B4457:B4464">
    <cfRule type="containsText" dxfId="94" priority="96" operator="containsText" text="UL">
      <formula>NOT(ISERROR(SEARCH("UL",B4457)))</formula>
    </cfRule>
    <cfRule type="containsText" dxfId="93" priority="97" operator="containsText" text="AL">
      <formula>NOT(ISERROR(SEARCH("AL",B4457)))</formula>
    </cfRule>
  </conditionalFormatting>
  <conditionalFormatting sqref="B4457:B4464">
    <cfRule type="containsText" dxfId="92" priority="95" operator="containsText" text="NL">
      <formula>NOT(ISERROR(SEARCH("NL",B4457)))</formula>
    </cfRule>
  </conditionalFormatting>
  <conditionalFormatting sqref="B4457:B4464">
    <cfRule type="containsText" dxfId="91" priority="94" operator="containsText" text="IL">
      <formula>NOT(ISERROR(SEARCH("IL",B4457)))</formula>
    </cfRule>
  </conditionalFormatting>
  <conditionalFormatting sqref="B4457:B4464">
    <cfRule type="containsText" dxfId="90" priority="92" operator="containsText" text="NH">
      <formula>NOT(ISERROR(SEARCH("NH",B4457)))</formula>
    </cfRule>
    <cfRule type="containsText" dxfId="89" priority="93" operator="containsText" text="sl">
      <formula>NOT(ISERROR(SEARCH("sl",B4457)))</formula>
    </cfRule>
  </conditionalFormatting>
  <conditionalFormatting sqref="AL273">
    <cfRule type="expression" dxfId="88" priority="91">
      <formula>IF(AL$16="sun",1,0)</formula>
    </cfRule>
  </conditionalFormatting>
  <conditionalFormatting sqref="AL273">
    <cfRule type="expression" dxfId="87" priority="90">
      <formula>IF(AL$16="sun",1,0)</formula>
    </cfRule>
  </conditionalFormatting>
  <conditionalFormatting sqref="W97:X97">
    <cfRule type="expression" dxfId="86" priority="89">
      <formula>IF(W$16="sun",1,0)</formula>
    </cfRule>
  </conditionalFormatting>
  <conditionalFormatting sqref="AG97">
    <cfRule type="expression" dxfId="85" priority="88">
      <formula>IF(AG$16="sun",1,0)</formula>
    </cfRule>
  </conditionalFormatting>
  <conditionalFormatting sqref="AG97">
    <cfRule type="expression" dxfId="84" priority="87">
      <formula>IF(AG$16="sun",1,0)</formula>
    </cfRule>
  </conditionalFormatting>
  <conditionalFormatting sqref="AG97">
    <cfRule type="expression" dxfId="83" priority="86">
      <formula>IF(AG$16="sun",1,0)</formula>
    </cfRule>
  </conditionalFormatting>
  <conditionalFormatting sqref="AG97">
    <cfRule type="expression" dxfId="82" priority="85">
      <formula>IF(AG$16="sun",1,0)</formula>
    </cfRule>
  </conditionalFormatting>
  <conditionalFormatting sqref="AK25">
    <cfRule type="expression" dxfId="81" priority="84">
      <formula>IF(AK$16="sun",1,0)</formula>
    </cfRule>
  </conditionalFormatting>
  <conditionalFormatting sqref="AK25">
    <cfRule type="expression" dxfId="80" priority="83">
      <formula>IF(AK$16="sun",1,0)</formula>
    </cfRule>
  </conditionalFormatting>
  <conditionalFormatting sqref="AK33">
    <cfRule type="expression" dxfId="79" priority="82">
      <formula>IF(AK$16="sun",1,0)</formula>
    </cfRule>
  </conditionalFormatting>
  <conditionalFormatting sqref="AK33">
    <cfRule type="expression" dxfId="78" priority="81">
      <formula>IF(AK$16="sun",1,0)</formula>
    </cfRule>
  </conditionalFormatting>
  <conditionalFormatting sqref="AK41">
    <cfRule type="expression" dxfId="77" priority="80">
      <formula>IF(AK$16="sun",1,0)</formula>
    </cfRule>
  </conditionalFormatting>
  <conditionalFormatting sqref="AK41">
    <cfRule type="expression" dxfId="76" priority="79">
      <formula>IF(AK$16="sun",1,0)</formula>
    </cfRule>
  </conditionalFormatting>
  <conditionalFormatting sqref="AK49">
    <cfRule type="expression" dxfId="75" priority="78">
      <formula>IF(AK$16="sun",1,0)</formula>
    </cfRule>
  </conditionalFormatting>
  <conditionalFormatting sqref="AK49">
    <cfRule type="expression" dxfId="74" priority="77">
      <formula>IF(AK$16="sun",1,0)</formula>
    </cfRule>
  </conditionalFormatting>
  <conditionalFormatting sqref="AK57">
    <cfRule type="expression" dxfId="73" priority="76">
      <formula>IF(AK$16="sun",1,0)</formula>
    </cfRule>
  </conditionalFormatting>
  <conditionalFormatting sqref="AK57">
    <cfRule type="expression" dxfId="72" priority="75">
      <formula>IF(AK$16="sun",1,0)</formula>
    </cfRule>
  </conditionalFormatting>
  <conditionalFormatting sqref="AK65">
    <cfRule type="expression" dxfId="71" priority="74">
      <formula>IF(AK$16="sun",1,0)</formula>
    </cfRule>
  </conditionalFormatting>
  <conditionalFormatting sqref="AK65">
    <cfRule type="expression" dxfId="70" priority="73">
      <formula>IF(AK$16="sun",1,0)</formula>
    </cfRule>
  </conditionalFormatting>
  <conditionalFormatting sqref="AK73">
    <cfRule type="expression" dxfId="69" priority="72">
      <formula>IF(AK$16="sun",1,0)</formula>
    </cfRule>
  </conditionalFormatting>
  <conditionalFormatting sqref="AK73">
    <cfRule type="expression" dxfId="68" priority="71">
      <formula>IF(AK$16="sun",1,0)</formula>
    </cfRule>
  </conditionalFormatting>
  <conditionalFormatting sqref="AK81">
    <cfRule type="expression" dxfId="67" priority="70">
      <formula>IF(AK$16="sun",1,0)</formula>
    </cfRule>
  </conditionalFormatting>
  <conditionalFormatting sqref="AK81">
    <cfRule type="expression" dxfId="66" priority="69">
      <formula>IF(AK$16="sun",1,0)</formula>
    </cfRule>
  </conditionalFormatting>
  <conditionalFormatting sqref="AK89">
    <cfRule type="expression" dxfId="65" priority="68">
      <formula>IF(AK$16="sun",1,0)</formula>
    </cfRule>
  </conditionalFormatting>
  <conditionalFormatting sqref="AK89">
    <cfRule type="expression" dxfId="64" priority="67">
      <formula>IF(AK$16="sun",1,0)</formula>
    </cfRule>
  </conditionalFormatting>
  <conditionalFormatting sqref="AK97">
    <cfRule type="expression" dxfId="63" priority="66">
      <formula>IF(AK$16="sun",1,0)</formula>
    </cfRule>
  </conditionalFormatting>
  <conditionalFormatting sqref="AK97">
    <cfRule type="expression" dxfId="62" priority="65">
      <formula>IF(AK$16="sun",1,0)</formula>
    </cfRule>
  </conditionalFormatting>
  <conditionalFormatting sqref="AK105">
    <cfRule type="expression" dxfId="61" priority="64">
      <formula>IF(AK$16="sun",1,0)</formula>
    </cfRule>
  </conditionalFormatting>
  <conditionalFormatting sqref="AK105">
    <cfRule type="expression" dxfId="60" priority="63">
      <formula>IF(AK$16="sun",1,0)</formula>
    </cfRule>
  </conditionalFormatting>
  <conditionalFormatting sqref="AK113">
    <cfRule type="expression" dxfId="59" priority="60">
      <formula>IF(AK$16="sun",1,0)</formula>
    </cfRule>
  </conditionalFormatting>
  <conditionalFormatting sqref="AK113">
    <cfRule type="expression" dxfId="58" priority="59">
      <formula>IF(AK$16="sun",1,0)</formula>
    </cfRule>
  </conditionalFormatting>
  <conditionalFormatting sqref="AK113">
    <cfRule type="expression" dxfId="57" priority="58">
      <formula>IF(AK$16="sun",1,0)</formula>
    </cfRule>
  </conditionalFormatting>
  <conditionalFormatting sqref="AK113">
    <cfRule type="expression" dxfId="56" priority="57">
      <formula>IF(AK$16="sun",1,0)</formula>
    </cfRule>
  </conditionalFormatting>
  <conditionalFormatting sqref="AK113">
    <cfRule type="expression" dxfId="55" priority="56">
      <formula>IF(AK$16="sun",1,0)</formula>
    </cfRule>
  </conditionalFormatting>
  <conditionalFormatting sqref="AK113">
    <cfRule type="expression" dxfId="54" priority="55">
      <formula>IF(AK$16="sun",1,0)</formula>
    </cfRule>
  </conditionalFormatting>
  <conditionalFormatting sqref="AK113">
    <cfRule type="expression" dxfId="53" priority="54">
      <formula>IF(AK$16="sun",1,0)</formula>
    </cfRule>
  </conditionalFormatting>
  <conditionalFormatting sqref="AK113">
    <cfRule type="expression" dxfId="52" priority="53">
      <formula>IF(AK$16="sun",1,0)</formula>
    </cfRule>
  </conditionalFormatting>
  <conditionalFormatting sqref="AK129">
    <cfRule type="expression" dxfId="51" priority="52">
      <formula>IF(AK$16="sun",1,0)</formula>
    </cfRule>
  </conditionalFormatting>
  <conditionalFormatting sqref="AK129">
    <cfRule type="expression" dxfId="50" priority="51">
      <formula>IF(AK$16="sun",1,0)</formula>
    </cfRule>
  </conditionalFormatting>
  <conditionalFormatting sqref="AK137">
    <cfRule type="expression" dxfId="49" priority="50">
      <formula>IF(AK$16="sun",1,0)</formula>
    </cfRule>
  </conditionalFormatting>
  <conditionalFormatting sqref="AK137">
    <cfRule type="expression" dxfId="48" priority="49">
      <formula>IF(AK$16="sun",1,0)</formula>
    </cfRule>
  </conditionalFormatting>
  <conditionalFormatting sqref="AK145">
    <cfRule type="expression" dxfId="47" priority="48">
      <formula>IF(AK$16="sun",1,0)</formula>
    </cfRule>
  </conditionalFormatting>
  <conditionalFormatting sqref="AK145">
    <cfRule type="expression" dxfId="46" priority="47">
      <formula>IF(AK$16="sun",1,0)</formula>
    </cfRule>
  </conditionalFormatting>
  <conditionalFormatting sqref="AK153">
    <cfRule type="expression" dxfId="45" priority="46">
      <formula>IF(AK$16="sun",1,0)</formula>
    </cfRule>
  </conditionalFormatting>
  <conditionalFormatting sqref="AK153">
    <cfRule type="expression" dxfId="44" priority="45">
      <formula>IF(AK$16="sun",1,0)</formula>
    </cfRule>
  </conditionalFormatting>
  <conditionalFormatting sqref="AK161">
    <cfRule type="expression" dxfId="43" priority="44">
      <formula>IF(AK$16="sun",1,0)</formula>
    </cfRule>
  </conditionalFormatting>
  <conditionalFormatting sqref="AK161">
    <cfRule type="expression" dxfId="42" priority="43">
      <formula>IF(AK$16="sun",1,0)</formula>
    </cfRule>
  </conditionalFormatting>
  <conditionalFormatting sqref="AK169">
    <cfRule type="expression" dxfId="41" priority="42">
      <formula>IF(AK$16="sun",1,0)</formula>
    </cfRule>
  </conditionalFormatting>
  <conditionalFormatting sqref="AK169">
    <cfRule type="expression" dxfId="40" priority="41">
      <formula>IF(AK$16="sun",1,0)</formula>
    </cfRule>
  </conditionalFormatting>
  <conditionalFormatting sqref="AK177">
    <cfRule type="expression" dxfId="39" priority="40">
      <formula>IF(AK$16="sun",1,0)</formula>
    </cfRule>
  </conditionalFormatting>
  <conditionalFormatting sqref="AK177">
    <cfRule type="expression" dxfId="38" priority="39">
      <formula>IF(AK$16="sun",1,0)</formula>
    </cfRule>
  </conditionalFormatting>
  <conditionalFormatting sqref="AK185">
    <cfRule type="expression" dxfId="37" priority="38">
      <formula>IF(AK$16="sun",1,0)</formula>
    </cfRule>
  </conditionalFormatting>
  <conditionalFormatting sqref="AK185">
    <cfRule type="expression" dxfId="36" priority="37">
      <formula>IF(AK$16="sun",1,0)</formula>
    </cfRule>
  </conditionalFormatting>
  <conditionalFormatting sqref="AK193">
    <cfRule type="expression" dxfId="35" priority="36">
      <formula>IF(AK$16="sun",1,0)</formula>
    </cfRule>
  </conditionalFormatting>
  <conditionalFormatting sqref="AK193">
    <cfRule type="expression" dxfId="34" priority="35">
      <formula>IF(AK$16="sun",1,0)</formula>
    </cfRule>
  </conditionalFormatting>
  <conditionalFormatting sqref="AK201">
    <cfRule type="expression" dxfId="33" priority="34">
      <formula>IF(AK$16="sun",1,0)</formula>
    </cfRule>
  </conditionalFormatting>
  <conditionalFormatting sqref="AK201">
    <cfRule type="expression" dxfId="32" priority="33">
      <formula>IF(AK$16="sun",1,0)</formula>
    </cfRule>
  </conditionalFormatting>
  <conditionalFormatting sqref="AK209">
    <cfRule type="expression" dxfId="31" priority="32">
      <formula>IF(AK$16="sun",1,0)</formula>
    </cfRule>
  </conditionalFormatting>
  <conditionalFormatting sqref="AK209">
    <cfRule type="expression" dxfId="30" priority="31">
      <formula>IF(AK$16="sun",1,0)</formula>
    </cfRule>
  </conditionalFormatting>
  <conditionalFormatting sqref="AK217">
    <cfRule type="expression" dxfId="29" priority="30">
      <formula>IF(AK$16="sun",1,0)</formula>
    </cfRule>
  </conditionalFormatting>
  <conditionalFormatting sqref="AK217">
    <cfRule type="expression" dxfId="28" priority="29">
      <formula>IF(AK$16="sun",1,0)</formula>
    </cfRule>
  </conditionalFormatting>
  <conditionalFormatting sqref="AK225">
    <cfRule type="expression" dxfId="27" priority="28">
      <formula>IF(AK$16="sun",1,0)</formula>
    </cfRule>
  </conditionalFormatting>
  <conditionalFormatting sqref="AK225">
    <cfRule type="expression" dxfId="26" priority="27">
      <formula>IF(AK$16="sun",1,0)</formula>
    </cfRule>
  </conditionalFormatting>
  <conditionalFormatting sqref="AK233">
    <cfRule type="expression" dxfId="25" priority="26">
      <formula>IF(AK$16="sun",1,0)</formula>
    </cfRule>
  </conditionalFormatting>
  <conditionalFormatting sqref="AK233">
    <cfRule type="expression" dxfId="24" priority="25">
      <formula>IF(AK$16="sun",1,0)</formula>
    </cfRule>
  </conditionalFormatting>
  <conditionalFormatting sqref="AI3121">
    <cfRule type="expression" dxfId="23" priority="24">
      <formula>IF(AI$16="sun",1,0)</formula>
    </cfRule>
  </conditionalFormatting>
  <conditionalFormatting sqref="AI3625">
    <cfRule type="expression" dxfId="22" priority="23">
      <formula>IF(AI$16="sun",1,0)</formula>
    </cfRule>
  </conditionalFormatting>
  <conditionalFormatting sqref="AI3633">
    <cfRule type="expression" dxfId="21" priority="22">
      <formula>IF(AI$16="sun",1,0)</formula>
    </cfRule>
  </conditionalFormatting>
  <conditionalFormatting sqref="AI4217">
    <cfRule type="expression" dxfId="20" priority="21">
      <formula>IF(AI$16="sun",1,0)</formula>
    </cfRule>
  </conditionalFormatting>
  <conditionalFormatting sqref="AI4457">
    <cfRule type="expression" dxfId="19" priority="20">
      <formula>IF(AI$16="sun",1,0)</formula>
    </cfRule>
  </conditionalFormatting>
  <conditionalFormatting sqref="H2426:AL2432 H2425:AI2425 AL2425">
    <cfRule type="expression" dxfId="18" priority="19">
      <formula>IF(H$16="sun",1,0)</formula>
    </cfRule>
  </conditionalFormatting>
  <conditionalFormatting sqref="AJ2425:AK2425">
    <cfRule type="expression" dxfId="17" priority="18">
      <formula>IF(AJ$16="sun",1,0)</formula>
    </cfRule>
  </conditionalFormatting>
  <conditionalFormatting sqref="AD2713:AH2713">
    <cfRule type="expression" dxfId="16" priority="17">
      <formula>IF(AD$16="sun",1,0)</formula>
    </cfRule>
  </conditionalFormatting>
  <conditionalFormatting sqref="AI2713 AI2705">
    <cfRule type="expression" dxfId="15" priority="16">
      <formula>IF(AI$16="sun",1,0)</formula>
    </cfRule>
  </conditionalFormatting>
  <conditionalFormatting sqref="AI3401 AI3385 AI3377 AI3369 AI3225 AI2985">
    <cfRule type="expression" dxfId="14" priority="15">
      <formula>IF(AI$16="sun",1,0)</formula>
    </cfRule>
  </conditionalFormatting>
  <conditionalFormatting sqref="AI161 AI153 AI145 AI137 AI129 AI121 AI105 AI97 AI89 AI81 AI73 AI65 AI57 AI49 AI41 AI33 AI25">
    <cfRule type="expression" dxfId="13" priority="14">
      <formula>IF(AI$16="sun",1,0)</formula>
    </cfRule>
  </conditionalFormatting>
  <conditionalFormatting sqref="AI161 AI153 AI145 AI137 AI129 AI121 AI105 AI97 AI89 AI81 AI73 AI65 AI57 AI49 AI41 AI33 AI25">
    <cfRule type="expression" dxfId="12" priority="13">
      <formula>IF(AI$16="sun",1,0)</formula>
    </cfRule>
  </conditionalFormatting>
  <conditionalFormatting sqref="AI209 AI201 AI193 AI185 AI177 AI169">
    <cfRule type="expression" dxfId="11" priority="12">
      <formula>IF(AI$16="sun",1,0)</formula>
    </cfRule>
  </conditionalFormatting>
  <conditionalFormatting sqref="AI209 AI201 AI193 AI185 AI177 AI169">
    <cfRule type="expression" dxfId="10" priority="11">
      <formula>IF(AI$16="sun",1,0)</formula>
    </cfRule>
  </conditionalFormatting>
  <conditionalFormatting sqref="AI217">
    <cfRule type="expression" dxfId="9" priority="10">
      <formula>IF(AI$16="sun",1,0)</formula>
    </cfRule>
  </conditionalFormatting>
  <conditionalFormatting sqref="AI217">
    <cfRule type="expression" dxfId="8" priority="9">
      <formula>IF(AI$16="sun",1,0)</formula>
    </cfRule>
  </conditionalFormatting>
  <conditionalFormatting sqref="AI233 AI225">
    <cfRule type="expression" dxfId="7" priority="8">
      <formula>IF(AI$16="sun",1,0)</formula>
    </cfRule>
  </conditionalFormatting>
  <conditionalFormatting sqref="AI233 AI225">
    <cfRule type="expression" dxfId="6" priority="7">
      <formula>IF(AI$16="sun",1,0)</formula>
    </cfRule>
  </conditionalFormatting>
  <conditionalFormatting sqref="AI281 AI265 AI257 AI249 AI241">
    <cfRule type="expression" dxfId="5" priority="6">
      <formula>IF(AI$16="sun",1,0)</formula>
    </cfRule>
  </conditionalFormatting>
  <conditionalFormatting sqref="AI281 AI265 AI257 AI249 AI241">
    <cfRule type="expression" dxfId="4" priority="5">
      <formula>IF(AI$16="sun",1,0)</formula>
    </cfRule>
  </conditionalFormatting>
  <conditionalFormatting sqref="AK2705">
    <cfRule type="expression" dxfId="3" priority="4">
      <formula>IF(AK$16="sun",1,0)</formula>
    </cfRule>
  </conditionalFormatting>
  <conditionalFormatting sqref="I4041:I4045">
    <cfRule type="expression" dxfId="2" priority="3">
      <formula>IF(I$16="sun",1,0)</formula>
    </cfRule>
  </conditionalFormatting>
  <conditionalFormatting sqref="H593">
    <cfRule type="expression" dxfId="1" priority="2">
      <formula>IF(H$16="sun",1,0)</formula>
    </cfRule>
  </conditionalFormatting>
  <conditionalFormatting sqref="H593">
    <cfRule type="expression" dxfId="0" priority="1">
      <formula>IF(H$16="SUN",1,0)</formula>
    </cfRule>
  </conditionalFormatting>
  <printOptions horizontalCentered="1"/>
  <pageMargins left="0" right="0" top="0" bottom="0.25" header="0" footer="0"/>
  <pageSetup paperSize="9" scale="32" orientation="landscape" horizontalDpi="1200" verticalDpi="1200" r:id="rId1"/>
  <headerFooter>
    <oddFooter>&amp;C&amp;P</oddFooter>
  </headerFooter>
  <colBreaks count="1" manualBreakCount="1">
    <brk id="75" max="1048575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Bảng công </vt:lpstr>
      <vt:lpstr>'Bảng công '!Print_Area</vt:lpstr>
      <vt:lpstr>'Bảng công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Wisol</dc:creator>
  <cp:lastModifiedBy>Wisol</cp:lastModifiedBy>
  <cp:lastPrinted>2022-06-01T05:12:31Z</cp:lastPrinted>
  <dcterms:created xsi:type="dcterms:W3CDTF">2020-06-02T07:51:21Z</dcterms:created>
  <dcterms:modified xsi:type="dcterms:W3CDTF">2022-06-06T03:16:51Z</dcterms:modified>
</cp:coreProperties>
</file>